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3.xml" ContentType="application/vnd.openxmlformats-officedocument.drawing+xml"/>
  <Override PartName="/xl/charts/chart2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2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hsmail-my.sharepoint.com/personal/adebirk_ahsmail_com/Documents/AHS Space Academy/Astronomy/"/>
    </mc:Choice>
  </mc:AlternateContent>
  <xr:revisionPtr revIDLastSave="424" documentId="8_{D881C2C0-CA39-4A6D-8B56-79D9D55A5ACF}" xr6:coauthVersionLast="47" xr6:coauthVersionMax="47" xr10:uidLastSave="{829B4042-F44B-4322-A616-8DC733E9171E}"/>
  <bookViews>
    <workbookView xWindow="-93" yWindow="-93" windowWidth="20186" windowHeight="12920" activeTab="4" xr2:uid="{00000000-000D-0000-FFFF-FFFF00000000}"/>
  </bookViews>
  <sheets>
    <sheet name="Info" sheetId="2" r:id="rId1"/>
    <sheet name="Blog Formulae" sheetId="14" r:id="rId2"/>
    <sheet name="Binary System" sheetId="1" r:id="rId3"/>
    <sheet name="Hab Zone Evolution" sheetId="9" r:id="rId4"/>
    <sheet name="System Builder" sheetId="5" r:id="rId5"/>
    <sheet name="Moon Builder" sheetId="12" r:id="rId6"/>
    <sheet name="Irradiance Fast Rot" sheetId="3" r:id="rId7"/>
    <sheet name="Irradiance Slow Rot" sheetId="13" r:id="rId8"/>
    <sheet name="Heat Model" sheetId="7" r:id="rId9"/>
    <sheet name="Unit Converters + Relativity" sheetId="11" r:id="rId10"/>
    <sheet name="Reference" sheetId="10" r:id="rId11"/>
  </sheets>
  <definedNames>
    <definedName name="_xlcn.WorksheetConnection_IIIaIrradianceJ18AT361" hidden="1">'Irradiance Fast Rot'!$J$18:$AT$36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IIIa Irradiance!$J$18:$AT$3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7" i="14" l="1"/>
  <c r="G79" i="14" s="1"/>
  <c r="G67" i="14"/>
  <c r="G69" i="14"/>
  <c r="M59" i="14"/>
  <c r="G59" i="14"/>
  <c r="T47" i="14"/>
  <c r="S47" i="14"/>
  <c r="K44" i="14" s="1"/>
  <c r="K47" i="14" s="1"/>
  <c r="K50" i="14"/>
  <c r="K49" i="14"/>
  <c r="T48" i="14" l="1"/>
  <c r="S48" i="14"/>
  <c r="S46" i="14"/>
  <c r="P47" i="14" s="1"/>
  <c r="U49" i="14"/>
  <c r="K43" i="14"/>
  <c r="P49" i="14" s="1"/>
  <c r="T46" i="14"/>
  <c r="K37" i="14"/>
  <c r="K36" i="14"/>
  <c r="P37" i="14" s="1"/>
  <c r="K35" i="14"/>
  <c r="K39" i="14" s="1"/>
  <c r="K33" i="14"/>
  <c r="K32" i="14"/>
  <c r="N28" i="14"/>
  <c r="L28" i="14" s="1"/>
  <c r="N27" i="14"/>
  <c r="O26" i="14"/>
  <c r="N26" i="14"/>
  <c r="L26" i="14" s="1"/>
  <c r="K22" i="14"/>
  <c r="K20" i="14"/>
  <c r="K21" i="14"/>
  <c r="L13" i="14"/>
  <c r="L12" i="14"/>
  <c r="L15" i="14" s="1"/>
  <c r="BC5" i="13"/>
  <c r="AX27" i="13" a="1"/>
  <c r="AX27" i="13" s="1"/>
  <c r="AX33" i="13" a="1"/>
  <c r="AX33" i="13" s="1"/>
  <c r="AX40" i="13" a="1"/>
  <c r="AX40" i="13" s="1"/>
  <c r="AX46" i="13" a="1"/>
  <c r="AX46" i="13" s="1"/>
  <c r="AX65" i="13" a="1"/>
  <c r="AX65" i="13" s="1"/>
  <c r="AX72" i="13" a="1"/>
  <c r="AX72" i="13" s="1"/>
  <c r="AX12" i="13" a="1"/>
  <c r="AX12" i="13" s="1"/>
  <c r="AX18" i="13" a="1"/>
  <c r="AX18" i="13" s="1"/>
  <c r="E1611" i="13" a="1"/>
  <c r="E1611" i="13" s="1"/>
  <c r="E1427" i="13" a="1"/>
  <c r="E1427" i="13" s="1"/>
  <c r="E1243" i="13" a="1"/>
  <c r="E1243" i="13" s="1"/>
  <c r="E1059" i="13" a="1"/>
  <c r="E1059" i="13" s="1"/>
  <c r="E875" i="13" a="1"/>
  <c r="E875" i="13" s="1"/>
  <c r="E691" i="13" a="1"/>
  <c r="E691" i="13" s="1"/>
  <c r="E530" i="13" a="1"/>
  <c r="E530" i="13" s="1"/>
  <c r="E346" i="13" a="1"/>
  <c r="E346" i="13" s="1"/>
  <c r="E162" i="13" a="1"/>
  <c r="E162" i="13" s="1"/>
  <c r="E1701" i="13"/>
  <c r="E1702" i="13" s="1"/>
  <c r="E1703" i="13" s="1"/>
  <c r="E1704" i="13" s="1"/>
  <c r="E1705" i="13" s="1"/>
  <c r="E1706" i="13" s="1"/>
  <c r="E1707" i="13" s="1"/>
  <c r="E1708" i="13" s="1"/>
  <c r="E1709" i="13" s="1"/>
  <c r="E1710" i="13" s="1"/>
  <c r="E1711" i="13" s="1"/>
  <c r="E1712" i="13" s="1"/>
  <c r="E1713" i="13" s="1"/>
  <c r="E1714" i="13" s="1"/>
  <c r="E1715" i="13" s="1"/>
  <c r="E1716" i="13" s="1"/>
  <c r="E1717" i="13" s="1"/>
  <c r="E1718" i="13" s="1"/>
  <c r="E1719" i="13" s="1"/>
  <c r="E1720" i="13" s="1"/>
  <c r="E1721" i="13" s="1"/>
  <c r="E1722" i="13" s="1"/>
  <c r="E1723" i="13" s="1"/>
  <c r="E1724" i="13" s="1"/>
  <c r="E1725" i="13" s="1"/>
  <c r="E1726" i="13" s="1"/>
  <c r="E1727" i="13" s="1"/>
  <c r="E1728" i="13" s="1"/>
  <c r="E1729" i="13" s="1"/>
  <c r="E1730" i="13" s="1"/>
  <c r="E1731" i="13" s="1"/>
  <c r="E1732" i="13" s="1"/>
  <c r="E1733" i="13" s="1"/>
  <c r="E1734" i="13" s="1"/>
  <c r="E1735" i="13" s="1"/>
  <c r="E1736" i="13" s="1"/>
  <c r="E1737" i="13" s="1"/>
  <c r="E1738" i="13" s="1"/>
  <c r="E1739" i="13" s="1"/>
  <c r="E1740" i="13" s="1"/>
  <c r="E1741" i="13" s="1"/>
  <c r="E1742" i="13" s="1"/>
  <c r="E1743" i="13" s="1"/>
  <c r="E1744" i="13" s="1"/>
  <c r="E1745" i="13" s="1"/>
  <c r="E1746" i="13" s="1"/>
  <c r="E1747" i="13" s="1"/>
  <c r="E1748" i="13" s="1"/>
  <c r="E1749" i="13" s="1"/>
  <c r="E1750" i="13" s="1"/>
  <c r="E1751" i="13" s="1"/>
  <c r="AX41" i="13" s="1" a="1"/>
  <c r="AX41" i="13" s="1"/>
  <c r="F1701" i="13"/>
  <c r="F1702" i="13" s="1"/>
  <c r="F1703" i="13" s="1"/>
  <c r="F1704" i="13" s="1"/>
  <c r="F1705" i="13" s="1"/>
  <c r="F1706" i="13" s="1"/>
  <c r="F1707" i="13" s="1"/>
  <c r="F1708" i="13" s="1"/>
  <c r="F1709" i="13" s="1"/>
  <c r="F1710" i="13" s="1"/>
  <c r="F1711" i="13" s="1"/>
  <c r="F1712" i="13" s="1"/>
  <c r="F1713" i="13" s="1"/>
  <c r="F1714" i="13" s="1"/>
  <c r="F1715" i="13" s="1"/>
  <c r="F1716" i="13" s="1"/>
  <c r="F1717" i="13" s="1"/>
  <c r="F1718" i="13" s="1"/>
  <c r="F1719" i="13" s="1"/>
  <c r="F1720" i="13" s="1"/>
  <c r="F1721" i="13" s="1"/>
  <c r="F1722" i="13" s="1"/>
  <c r="F1723" i="13" s="1"/>
  <c r="F1724" i="13" s="1"/>
  <c r="F1725" i="13" s="1"/>
  <c r="F1726" i="13" s="1"/>
  <c r="F1727" i="13" s="1"/>
  <c r="F1728" i="13" s="1"/>
  <c r="F1729" i="13" s="1"/>
  <c r="F1730" i="13" s="1"/>
  <c r="F1731" i="13" s="1"/>
  <c r="F1732" i="13" s="1"/>
  <c r="F1733" i="13" s="1"/>
  <c r="F1734" i="13" s="1"/>
  <c r="F1735" i="13" s="1"/>
  <c r="F1736" i="13" s="1"/>
  <c r="F1737" i="13" s="1"/>
  <c r="F1738" i="13" s="1"/>
  <c r="F1739" i="13" s="1"/>
  <c r="F1740" i="13" s="1"/>
  <c r="F1741" i="13" s="1"/>
  <c r="F1742" i="13" s="1"/>
  <c r="F1743" i="13" s="1"/>
  <c r="F1744" i="13" s="1"/>
  <c r="F1745" i="13" s="1"/>
  <c r="F1746" i="13" s="1"/>
  <c r="F1747" i="13" s="1"/>
  <c r="F1748" i="13" s="1"/>
  <c r="F1749" i="13" s="1"/>
  <c r="F1750" i="13" s="1"/>
  <c r="F1751" i="13" s="1"/>
  <c r="AX6" i="13" s="1" a="1"/>
  <c r="AX6" i="13" s="1"/>
  <c r="G1701" i="13"/>
  <c r="G1702" i="13" s="1"/>
  <c r="G1703" i="13" s="1"/>
  <c r="G1704" i="13" s="1"/>
  <c r="G1705" i="13" s="1"/>
  <c r="G1706" i="13" s="1"/>
  <c r="G1707" i="13" s="1"/>
  <c r="G1708" i="13" s="1"/>
  <c r="G1709" i="13" s="1"/>
  <c r="G1710" i="13" s="1"/>
  <c r="G1711" i="13" s="1"/>
  <c r="G1712" i="13" s="1"/>
  <c r="G1713" i="13" s="1"/>
  <c r="G1714" i="13" s="1"/>
  <c r="G1715" i="13" s="1"/>
  <c r="G1716" i="13" s="1"/>
  <c r="G1717" i="13" s="1"/>
  <c r="G1718" i="13" s="1"/>
  <c r="G1719" i="13" s="1"/>
  <c r="G1720" i="13" s="1"/>
  <c r="G1721" i="13" s="1"/>
  <c r="G1722" i="13" s="1"/>
  <c r="G1723" i="13" s="1"/>
  <c r="G1724" i="13" s="1"/>
  <c r="G1725" i="13" s="1"/>
  <c r="G1726" i="13" s="1"/>
  <c r="G1727" i="13" s="1"/>
  <c r="G1728" i="13" s="1"/>
  <c r="G1729" i="13" s="1"/>
  <c r="G1730" i="13" s="1"/>
  <c r="G1731" i="13" s="1"/>
  <c r="G1732" i="13" s="1"/>
  <c r="G1733" i="13" s="1"/>
  <c r="G1734" i="13" s="1"/>
  <c r="G1735" i="13" s="1"/>
  <c r="G1736" i="13" s="1"/>
  <c r="G1737" i="13" s="1"/>
  <c r="G1738" i="13" s="1"/>
  <c r="G1739" i="13" s="1"/>
  <c r="G1740" i="13" s="1"/>
  <c r="G1741" i="13" s="1"/>
  <c r="G1742" i="13" s="1"/>
  <c r="G1743" i="13" s="1"/>
  <c r="G1744" i="13" s="1"/>
  <c r="G1745" i="13" s="1"/>
  <c r="G1746" i="13" s="1"/>
  <c r="G1747" i="13" s="1"/>
  <c r="G1748" i="13" s="1"/>
  <c r="G1749" i="13" s="1"/>
  <c r="G1750" i="13" s="1"/>
  <c r="G1751" i="13" s="1"/>
  <c r="AX7" i="13" s="1" a="1"/>
  <c r="AX7" i="13" s="1"/>
  <c r="H1701" i="13"/>
  <c r="H1702" i="13" s="1"/>
  <c r="H1703" i="13" s="1"/>
  <c r="H1704" i="13" s="1"/>
  <c r="H1705" i="13" s="1"/>
  <c r="H1706" i="13" s="1"/>
  <c r="H1707" i="13" s="1"/>
  <c r="H1708" i="13" s="1"/>
  <c r="H1709" i="13" s="1"/>
  <c r="H1710" i="13" s="1"/>
  <c r="H1711" i="13" s="1"/>
  <c r="H1712" i="13" s="1"/>
  <c r="H1713" i="13" s="1"/>
  <c r="H1714" i="13" s="1"/>
  <c r="H1715" i="13" s="1"/>
  <c r="H1716" i="13" s="1"/>
  <c r="H1717" i="13" s="1"/>
  <c r="H1718" i="13" s="1"/>
  <c r="H1719" i="13" s="1"/>
  <c r="H1720" i="13" s="1"/>
  <c r="H1721" i="13" s="1"/>
  <c r="H1722" i="13" s="1"/>
  <c r="H1723" i="13" s="1"/>
  <c r="H1724" i="13" s="1"/>
  <c r="H1725" i="13" s="1"/>
  <c r="H1726" i="13" s="1"/>
  <c r="H1727" i="13" s="1"/>
  <c r="H1728" i="13" s="1"/>
  <c r="H1729" i="13" s="1"/>
  <c r="H1730" i="13" s="1"/>
  <c r="H1731" i="13" s="1"/>
  <c r="H1732" i="13" s="1"/>
  <c r="H1733" i="13" s="1"/>
  <c r="H1734" i="13" s="1"/>
  <c r="H1735" i="13" s="1"/>
  <c r="H1736" i="13" s="1"/>
  <c r="H1737" i="13" s="1"/>
  <c r="H1738" i="13" s="1"/>
  <c r="H1739" i="13" s="1"/>
  <c r="H1740" i="13" s="1"/>
  <c r="H1741" i="13" s="1"/>
  <c r="H1742" i="13" s="1"/>
  <c r="H1743" i="13" s="1"/>
  <c r="H1744" i="13" s="1"/>
  <c r="H1745" i="13" s="1"/>
  <c r="H1746" i="13" s="1"/>
  <c r="H1747" i="13" s="1"/>
  <c r="H1748" i="13" s="1"/>
  <c r="H1749" i="13" s="1"/>
  <c r="H1750" i="13" s="1"/>
  <c r="H1751" i="13" s="1"/>
  <c r="E139" i="13" s="1" a="1"/>
  <c r="E139" i="13" s="1"/>
  <c r="I1701" i="13"/>
  <c r="I1702" i="13" s="1"/>
  <c r="I1703" i="13" s="1"/>
  <c r="I1704" i="13" s="1"/>
  <c r="I1705" i="13" s="1"/>
  <c r="I1706" i="13" s="1"/>
  <c r="I1707" i="13" s="1"/>
  <c r="I1708" i="13" s="1"/>
  <c r="I1709" i="13" s="1"/>
  <c r="I1710" i="13" s="1"/>
  <c r="I1711" i="13" s="1"/>
  <c r="I1712" i="13" s="1"/>
  <c r="I1713" i="13" s="1"/>
  <c r="I1714" i="13" s="1"/>
  <c r="I1715" i="13" s="1"/>
  <c r="I1716" i="13" s="1"/>
  <c r="I1717" i="13" s="1"/>
  <c r="I1718" i="13" s="1"/>
  <c r="I1719" i="13" s="1"/>
  <c r="I1720" i="13" s="1"/>
  <c r="I1721" i="13" s="1"/>
  <c r="I1722" i="13" s="1"/>
  <c r="I1723" i="13" s="1"/>
  <c r="I1724" i="13" s="1"/>
  <c r="I1725" i="13" s="1"/>
  <c r="I1726" i="13" s="1"/>
  <c r="I1727" i="13" s="1"/>
  <c r="I1728" i="13" s="1"/>
  <c r="I1729" i="13" s="1"/>
  <c r="I1730" i="13" s="1"/>
  <c r="I1731" i="13" s="1"/>
  <c r="I1732" i="13" s="1"/>
  <c r="I1733" i="13" s="1"/>
  <c r="I1734" i="13" s="1"/>
  <c r="I1735" i="13" s="1"/>
  <c r="I1736" i="13" s="1"/>
  <c r="I1737" i="13" s="1"/>
  <c r="I1738" i="13" s="1"/>
  <c r="I1739" i="13" s="1"/>
  <c r="I1740" i="13" s="1"/>
  <c r="I1741" i="13" s="1"/>
  <c r="I1742" i="13" s="1"/>
  <c r="I1743" i="13" s="1"/>
  <c r="I1744" i="13" s="1"/>
  <c r="I1745" i="13" s="1"/>
  <c r="I1746" i="13" s="1"/>
  <c r="I1747" i="13" s="1"/>
  <c r="I1748" i="13" s="1"/>
  <c r="I1749" i="13" s="1"/>
  <c r="I1750" i="13" s="1"/>
  <c r="I1751" i="13" s="1"/>
  <c r="E990" i="13" s="1" a="1"/>
  <c r="E990" i="13" s="1"/>
  <c r="J1701" i="13"/>
  <c r="J1702" i="13" s="1"/>
  <c r="J1703" i="13" s="1"/>
  <c r="J1704" i="13" s="1"/>
  <c r="J1705" i="13" s="1"/>
  <c r="J1706" i="13" s="1"/>
  <c r="J1707" i="13" s="1"/>
  <c r="J1708" i="13" s="1"/>
  <c r="J1709" i="13" s="1"/>
  <c r="J1710" i="13" s="1"/>
  <c r="J1711" i="13" s="1"/>
  <c r="J1712" i="13" s="1"/>
  <c r="J1713" i="13" s="1"/>
  <c r="J1714" i="13" s="1"/>
  <c r="J1715" i="13" s="1"/>
  <c r="J1716" i="13" s="1"/>
  <c r="J1717" i="13" s="1"/>
  <c r="J1718" i="13" s="1"/>
  <c r="J1719" i="13" s="1"/>
  <c r="J1720" i="13" s="1"/>
  <c r="J1721" i="13" s="1"/>
  <c r="J1722" i="13" s="1"/>
  <c r="J1723" i="13" s="1"/>
  <c r="J1724" i="13" s="1"/>
  <c r="J1725" i="13" s="1"/>
  <c r="J1726" i="13" s="1"/>
  <c r="J1727" i="13" s="1"/>
  <c r="J1728" i="13" s="1"/>
  <c r="J1729" i="13" s="1"/>
  <c r="J1730" i="13" s="1"/>
  <c r="J1731" i="13" s="1"/>
  <c r="J1732" i="13" s="1"/>
  <c r="J1733" i="13" s="1"/>
  <c r="J1734" i="13" s="1"/>
  <c r="J1735" i="13" s="1"/>
  <c r="J1736" i="13" s="1"/>
  <c r="J1737" i="13" s="1"/>
  <c r="J1738" i="13" s="1"/>
  <c r="J1739" i="13" s="1"/>
  <c r="J1740" i="13" s="1"/>
  <c r="J1741" i="13" s="1"/>
  <c r="J1742" i="13" s="1"/>
  <c r="J1743" i="13" s="1"/>
  <c r="J1744" i="13" s="1"/>
  <c r="J1745" i="13" s="1"/>
  <c r="J1746" i="13" s="1"/>
  <c r="J1747" i="13" s="1"/>
  <c r="J1748" i="13" s="1"/>
  <c r="J1749" i="13" s="1"/>
  <c r="J1750" i="13" s="1"/>
  <c r="J1751" i="13" s="1"/>
  <c r="E1013" i="13" s="1" a="1"/>
  <c r="E1013" i="13" s="1"/>
  <c r="K1701" i="13"/>
  <c r="K1702" i="13" s="1"/>
  <c r="K1703" i="13" s="1"/>
  <c r="K1704" i="13" s="1"/>
  <c r="K1705" i="13" s="1"/>
  <c r="K1706" i="13" s="1"/>
  <c r="K1707" i="13" s="1"/>
  <c r="K1708" i="13" s="1"/>
  <c r="K1709" i="13" s="1"/>
  <c r="K1710" i="13" s="1"/>
  <c r="K1711" i="13" s="1"/>
  <c r="K1712" i="13" s="1"/>
  <c r="K1713" i="13" s="1"/>
  <c r="K1714" i="13" s="1"/>
  <c r="K1715" i="13" s="1"/>
  <c r="K1716" i="13" s="1"/>
  <c r="K1717" i="13" s="1"/>
  <c r="K1718" i="13" s="1"/>
  <c r="K1719" i="13" s="1"/>
  <c r="K1720" i="13" s="1"/>
  <c r="K1721" i="13" s="1"/>
  <c r="K1722" i="13" s="1"/>
  <c r="K1723" i="13" s="1"/>
  <c r="K1724" i="13" s="1"/>
  <c r="K1725" i="13" s="1"/>
  <c r="K1726" i="13" s="1"/>
  <c r="K1727" i="13" s="1"/>
  <c r="K1728" i="13" s="1"/>
  <c r="K1729" i="13" s="1"/>
  <c r="K1730" i="13" s="1"/>
  <c r="K1731" i="13" s="1"/>
  <c r="K1732" i="13" s="1"/>
  <c r="K1733" i="13" s="1"/>
  <c r="K1734" i="13" s="1"/>
  <c r="K1735" i="13" s="1"/>
  <c r="K1736" i="13" s="1"/>
  <c r="K1737" i="13" s="1"/>
  <c r="K1738" i="13" s="1"/>
  <c r="K1739" i="13" s="1"/>
  <c r="K1740" i="13" s="1"/>
  <c r="K1741" i="13" s="1"/>
  <c r="K1742" i="13" s="1"/>
  <c r="K1743" i="13" s="1"/>
  <c r="K1744" i="13" s="1"/>
  <c r="K1745" i="13" s="1"/>
  <c r="K1746" i="13" s="1"/>
  <c r="K1747" i="13" s="1"/>
  <c r="K1748" i="13" s="1"/>
  <c r="K1749" i="13" s="1"/>
  <c r="K1750" i="13" s="1"/>
  <c r="K1751" i="13" s="1"/>
  <c r="AX47" i="13" s="1" a="1"/>
  <c r="AX47" i="13" s="1"/>
  <c r="L1701" i="13"/>
  <c r="L1702" i="13" s="1"/>
  <c r="L1703" i="13" s="1"/>
  <c r="L1704" i="13" s="1"/>
  <c r="L1705" i="13" s="1"/>
  <c r="L1706" i="13" s="1"/>
  <c r="L1707" i="13" s="1"/>
  <c r="L1708" i="13" s="1"/>
  <c r="L1709" i="13" s="1"/>
  <c r="L1710" i="13" s="1"/>
  <c r="L1711" i="13" s="1"/>
  <c r="L1712" i="13" s="1"/>
  <c r="L1713" i="13" s="1"/>
  <c r="L1714" i="13" s="1"/>
  <c r="L1715" i="13" s="1"/>
  <c r="L1716" i="13" s="1"/>
  <c r="L1717" i="13" s="1"/>
  <c r="L1718" i="13" s="1"/>
  <c r="L1719" i="13" s="1"/>
  <c r="L1720" i="13" s="1"/>
  <c r="L1721" i="13" s="1"/>
  <c r="L1722" i="13" s="1"/>
  <c r="L1723" i="13" s="1"/>
  <c r="L1724" i="13" s="1"/>
  <c r="L1725" i="13" s="1"/>
  <c r="L1726" i="13" s="1"/>
  <c r="L1727" i="13" s="1"/>
  <c r="L1728" i="13" s="1"/>
  <c r="L1729" i="13" s="1"/>
  <c r="L1730" i="13" s="1"/>
  <c r="L1731" i="13" s="1"/>
  <c r="L1732" i="13" s="1"/>
  <c r="L1733" i="13" s="1"/>
  <c r="L1734" i="13" s="1"/>
  <c r="L1735" i="13" s="1"/>
  <c r="L1736" i="13" s="1"/>
  <c r="L1737" i="13" s="1"/>
  <c r="L1738" i="13" s="1"/>
  <c r="L1739" i="13" s="1"/>
  <c r="L1740" i="13" s="1"/>
  <c r="L1741" i="13" s="1"/>
  <c r="L1742" i="13" s="1"/>
  <c r="L1743" i="13" s="1"/>
  <c r="L1744" i="13" s="1"/>
  <c r="L1745" i="13" s="1"/>
  <c r="L1746" i="13" s="1"/>
  <c r="L1747" i="13" s="1"/>
  <c r="L1748" i="13" s="1"/>
  <c r="L1749" i="13" s="1"/>
  <c r="L1750" i="13" s="1"/>
  <c r="L1751" i="13" s="1"/>
  <c r="AX48" i="13" s="1" a="1"/>
  <c r="AX48" i="13" s="1"/>
  <c r="M1701" i="13"/>
  <c r="M1702" i="13" s="1"/>
  <c r="M1703" i="13" s="1"/>
  <c r="M1704" i="13" s="1"/>
  <c r="M1705" i="13" s="1"/>
  <c r="M1706" i="13" s="1"/>
  <c r="M1707" i="13" s="1"/>
  <c r="M1708" i="13" s="1"/>
  <c r="M1709" i="13" s="1"/>
  <c r="M1710" i="13" s="1"/>
  <c r="M1711" i="13" s="1"/>
  <c r="M1712" i="13" s="1"/>
  <c r="M1713" i="13" s="1"/>
  <c r="M1714" i="13" s="1"/>
  <c r="M1715" i="13" s="1"/>
  <c r="M1716" i="13" s="1"/>
  <c r="M1717" i="13" s="1"/>
  <c r="M1718" i="13" s="1"/>
  <c r="M1719" i="13" s="1"/>
  <c r="M1720" i="13" s="1"/>
  <c r="M1721" i="13" s="1"/>
  <c r="M1722" i="13" s="1"/>
  <c r="M1723" i="13" s="1"/>
  <c r="M1724" i="13" s="1"/>
  <c r="M1725" i="13" s="1"/>
  <c r="M1726" i="13" s="1"/>
  <c r="M1727" i="13" s="1"/>
  <c r="M1728" i="13" s="1"/>
  <c r="M1729" i="13" s="1"/>
  <c r="M1730" i="13" s="1"/>
  <c r="M1731" i="13" s="1"/>
  <c r="M1732" i="13" s="1"/>
  <c r="M1733" i="13" s="1"/>
  <c r="M1734" i="13" s="1"/>
  <c r="M1735" i="13" s="1"/>
  <c r="M1736" i="13" s="1"/>
  <c r="M1737" i="13" s="1"/>
  <c r="M1738" i="13" s="1"/>
  <c r="M1739" i="13" s="1"/>
  <c r="M1740" i="13" s="1"/>
  <c r="M1741" i="13" s="1"/>
  <c r="M1742" i="13" s="1"/>
  <c r="M1743" i="13" s="1"/>
  <c r="M1744" i="13" s="1"/>
  <c r="M1745" i="13" s="1"/>
  <c r="M1746" i="13" s="1"/>
  <c r="M1747" i="13" s="1"/>
  <c r="M1748" i="13" s="1"/>
  <c r="M1749" i="13" s="1"/>
  <c r="M1750" i="13" s="1"/>
  <c r="M1751" i="13" s="1"/>
  <c r="AX13" i="13" s="1" a="1"/>
  <c r="AX13" i="13" s="1"/>
  <c r="N1701" i="13"/>
  <c r="N1702" i="13" s="1"/>
  <c r="N1703" i="13" s="1"/>
  <c r="N1704" i="13" s="1"/>
  <c r="N1705" i="13" s="1"/>
  <c r="N1706" i="13" s="1"/>
  <c r="N1707" i="13" s="1"/>
  <c r="N1708" i="13" s="1"/>
  <c r="N1709" i="13" s="1"/>
  <c r="N1710" i="13" s="1"/>
  <c r="N1711" i="13" s="1"/>
  <c r="N1712" i="13" s="1"/>
  <c r="N1713" i="13" s="1"/>
  <c r="N1714" i="13" s="1"/>
  <c r="N1715" i="13" s="1"/>
  <c r="N1716" i="13" s="1"/>
  <c r="N1717" i="13" s="1"/>
  <c r="N1718" i="13" s="1"/>
  <c r="N1719" i="13" s="1"/>
  <c r="N1720" i="13" s="1"/>
  <c r="N1721" i="13" s="1"/>
  <c r="N1722" i="13" s="1"/>
  <c r="N1723" i="13" s="1"/>
  <c r="N1724" i="13" s="1"/>
  <c r="N1725" i="13" s="1"/>
  <c r="N1726" i="13" s="1"/>
  <c r="N1727" i="13" s="1"/>
  <c r="N1728" i="13" s="1"/>
  <c r="N1729" i="13" s="1"/>
  <c r="N1730" i="13" s="1"/>
  <c r="N1731" i="13" s="1"/>
  <c r="N1732" i="13" s="1"/>
  <c r="N1733" i="13" s="1"/>
  <c r="N1734" i="13" s="1"/>
  <c r="N1735" i="13" s="1"/>
  <c r="N1736" i="13" s="1"/>
  <c r="N1737" i="13" s="1"/>
  <c r="N1738" i="13" s="1"/>
  <c r="N1739" i="13" s="1"/>
  <c r="N1740" i="13" s="1"/>
  <c r="N1741" i="13" s="1"/>
  <c r="N1742" i="13" s="1"/>
  <c r="N1743" i="13" s="1"/>
  <c r="N1744" i="13" s="1"/>
  <c r="N1745" i="13" s="1"/>
  <c r="N1746" i="13" s="1"/>
  <c r="N1747" i="13" s="1"/>
  <c r="N1748" i="13" s="1"/>
  <c r="N1749" i="13" s="1"/>
  <c r="N1750" i="13" s="1"/>
  <c r="N1751" i="13" s="1"/>
  <c r="AX14" i="13" s="1" a="1"/>
  <c r="AX14" i="13" s="1"/>
  <c r="O1701" i="13"/>
  <c r="O1702" i="13" s="1"/>
  <c r="O1703" i="13" s="1"/>
  <c r="O1704" i="13" s="1"/>
  <c r="O1705" i="13" s="1"/>
  <c r="O1706" i="13" s="1"/>
  <c r="O1707" i="13" s="1"/>
  <c r="O1708" i="13" s="1"/>
  <c r="O1709" i="13" s="1"/>
  <c r="O1710" i="13" s="1"/>
  <c r="O1711" i="13" s="1"/>
  <c r="O1712" i="13" s="1"/>
  <c r="O1713" i="13" s="1"/>
  <c r="O1714" i="13" s="1"/>
  <c r="O1715" i="13" s="1"/>
  <c r="O1716" i="13" s="1"/>
  <c r="O1717" i="13" s="1"/>
  <c r="O1718" i="13" s="1"/>
  <c r="O1719" i="13" s="1"/>
  <c r="O1720" i="13" s="1"/>
  <c r="O1721" i="13" s="1"/>
  <c r="O1722" i="13" s="1"/>
  <c r="O1723" i="13" s="1"/>
  <c r="O1724" i="13" s="1"/>
  <c r="O1725" i="13" s="1"/>
  <c r="O1726" i="13" s="1"/>
  <c r="O1727" i="13" s="1"/>
  <c r="O1728" i="13" s="1"/>
  <c r="O1729" i="13" s="1"/>
  <c r="O1730" i="13" s="1"/>
  <c r="O1731" i="13" s="1"/>
  <c r="O1732" i="13" s="1"/>
  <c r="O1733" i="13" s="1"/>
  <c r="O1734" i="13" s="1"/>
  <c r="O1735" i="13" s="1"/>
  <c r="O1736" i="13" s="1"/>
  <c r="O1737" i="13" s="1"/>
  <c r="O1738" i="13" s="1"/>
  <c r="O1739" i="13" s="1"/>
  <c r="O1740" i="13" s="1"/>
  <c r="O1741" i="13" s="1"/>
  <c r="O1742" i="13" s="1"/>
  <c r="O1743" i="13" s="1"/>
  <c r="O1744" i="13" s="1"/>
  <c r="O1745" i="13" s="1"/>
  <c r="O1746" i="13" s="1"/>
  <c r="O1747" i="13" s="1"/>
  <c r="O1748" i="13" s="1"/>
  <c r="O1749" i="13" s="1"/>
  <c r="O1750" i="13" s="1"/>
  <c r="O1751" i="13" s="1"/>
  <c r="E300" i="13" s="1" a="1"/>
  <c r="E300" i="13" s="1"/>
  <c r="P1701" i="13"/>
  <c r="P1702" i="13" s="1"/>
  <c r="P1703" i="13" s="1"/>
  <c r="P1704" i="13" s="1"/>
  <c r="P1705" i="13" s="1"/>
  <c r="P1706" i="13" s="1"/>
  <c r="P1707" i="13" s="1"/>
  <c r="P1708" i="13" s="1"/>
  <c r="P1709" i="13" s="1"/>
  <c r="P1710" i="13" s="1"/>
  <c r="P1711" i="13" s="1"/>
  <c r="P1712" i="13" s="1"/>
  <c r="P1713" i="13" s="1"/>
  <c r="P1714" i="13" s="1"/>
  <c r="P1715" i="13" s="1"/>
  <c r="P1716" i="13" s="1"/>
  <c r="P1717" i="13" s="1"/>
  <c r="P1718" i="13" s="1"/>
  <c r="P1719" i="13" s="1"/>
  <c r="P1720" i="13" s="1"/>
  <c r="P1721" i="13" s="1"/>
  <c r="P1722" i="13" s="1"/>
  <c r="P1723" i="13" s="1"/>
  <c r="P1724" i="13" s="1"/>
  <c r="P1725" i="13" s="1"/>
  <c r="P1726" i="13" s="1"/>
  <c r="P1727" i="13" s="1"/>
  <c r="P1728" i="13" s="1"/>
  <c r="P1729" i="13" s="1"/>
  <c r="P1730" i="13" s="1"/>
  <c r="P1731" i="13" s="1"/>
  <c r="P1732" i="13" s="1"/>
  <c r="P1733" i="13" s="1"/>
  <c r="P1734" i="13" s="1"/>
  <c r="P1735" i="13" s="1"/>
  <c r="P1736" i="13" s="1"/>
  <c r="P1737" i="13" s="1"/>
  <c r="P1738" i="13" s="1"/>
  <c r="P1739" i="13" s="1"/>
  <c r="P1740" i="13" s="1"/>
  <c r="P1741" i="13" s="1"/>
  <c r="P1742" i="13" s="1"/>
  <c r="P1743" i="13" s="1"/>
  <c r="P1744" i="13" s="1"/>
  <c r="P1745" i="13" s="1"/>
  <c r="P1746" i="13" s="1"/>
  <c r="P1747" i="13" s="1"/>
  <c r="P1748" i="13" s="1"/>
  <c r="P1749" i="13" s="1"/>
  <c r="P1750" i="13" s="1"/>
  <c r="P1751" i="13" s="1"/>
  <c r="E323" i="13" s="1" a="1"/>
  <c r="E323" i="13" s="1"/>
  <c r="Q1701" i="13"/>
  <c r="Q1702" i="13" s="1"/>
  <c r="Q1703" i="13" s="1"/>
  <c r="Q1704" i="13" s="1"/>
  <c r="Q1705" i="13" s="1"/>
  <c r="Q1706" i="13" s="1"/>
  <c r="Q1707" i="13" s="1"/>
  <c r="Q1708" i="13" s="1"/>
  <c r="Q1709" i="13" s="1"/>
  <c r="Q1710" i="13" s="1"/>
  <c r="Q1711" i="13" s="1"/>
  <c r="Q1712" i="13" s="1"/>
  <c r="Q1713" i="13" s="1"/>
  <c r="Q1714" i="13" s="1"/>
  <c r="Q1715" i="13" s="1"/>
  <c r="Q1716" i="13" s="1"/>
  <c r="Q1717" i="13" s="1"/>
  <c r="Q1718" i="13" s="1"/>
  <c r="Q1719" i="13" s="1"/>
  <c r="Q1720" i="13" s="1"/>
  <c r="Q1721" i="13" s="1"/>
  <c r="Q1722" i="13" s="1"/>
  <c r="Q1723" i="13" s="1"/>
  <c r="Q1724" i="13" s="1"/>
  <c r="Q1725" i="13" s="1"/>
  <c r="Q1726" i="13" s="1"/>
  <c r="Q1727" i="13" s="1"/>
  <c r="Q1728" i="13" s="1"/>
  <c r="Q1729" i="13" s="1"/>
  <c r="Q1730" i="13" s="1"/>
  <c r="Q1731" i="13" s="1"/>
  <c r="Q1732" i="13" s="1"/>
  <c r="Q1733" i="13" s="1"/>
  <c r="Q1734" i="13" s="1"/>
  <c r="Q1735" i="13" s="1"/>
  <c r="Q1736" i="13" s="1"/>
  <c r="Q1737" i="13" s="1"/>
  <c r="Q1738" i="13" s="1"/>
  <c r="Q1739" i="13" s="1"/>
  <c r="Q1740" i="13" s="1"/>
  <c r="Q1741" i="13" s="1"/>
  <c r="Q1742" i="13" s="1"/>
  <c r="Q1743" i="13" s="1"/>
  <c r="Q1744" i="13" s="1"/>
  <c r="Q1745" i="13" s="1"/>
  <c r="Q1746" i="13" s="1"/>
  <c r="Q1747" i="13" s="1"/>
  <c r="Q1748" i="13" s="1"/>
  <c r="Q1749" i="13" s="1"/>
  <c r="Q1750" i="13" s="1"/>
  <c r="Q1751" i="13" s="1"/>
  <c r="AX53" i="13" s="1" a="1"/>
  <c r="AX53" i="13" s="1"/>
  <c r="R1701" i="13"/>
  <c r="R1702" i="13" s="1"/>
  <c r="R1703" i="13" s="1"/>
  <c r="R1704" i="13" s="1"/>
  <c r="R1705" i="13" s="1"/>
  <c r="R1706" i="13" s="1"/>
  <c r="R1707" i="13" s="1"/>
  <c r="R1708" i="13" s="1"/>
  <c r="R1709" i="13" s="1"/>
  <c r="R1710" i="13" s="1"/>
  <c r="R1711" i="13" s="1"/>
  <c r="R1712" i="13" s="1"/>
  <c r="R1713" i="13" s="1"/>
  <c r="R1714" i="13" s="1"/>
  <c r="R1715" i="13" s="1"/>
  <c r="R1716" i="13" s="1"/>
  <c r="R1717" i="13" s="1"/>
  <c r="R1718" i="13" s="1"/>
  <c r="R1719" i="13" s="1"/>
  <c r="R1720" i="13" s="1"/>
  <c r="R1721" i="13" s="1"/>
  <c r="R1722" i="13" s="1"/>
  <c r="R1723" i="13" s="1"/>
  <c r="R1724" i="13" s="1"/>
  <c r="R1725" i="13" s="1"/>
  <c r="R1726" i="13" s="1"/>
  <c r="R1727" i="13" s="1"/>
  <c r="R1728" i="13" s="1"/>
  <c r="R1729" i="13" s="1"/>
  <c r="R1730" i="13" s="1"/>
  <c r="R1731" i="13" s="1"/>
  <c r="R1732" i="13" s="1"/>
  <c r="R1733" i="13" s="1"/>
  <c r="R1734" i="13" s="1"/>
  <c r="R1735" i="13" s="1"/>
  <c r="R1736" i="13" s="1"/>
  <c r="R1737" i="13" s="1"/>
  <c r="R1738" i="13" s="1"/>
  <c r="R1739" i="13" s="1"/>
  <c r="R1740" i="13" s="1"/>
  <c r="R1741" i="13" s="1"/>
  <c r="R1742" i="13" s="1"/>
  <c r="R1743" i="13" s="1"/>
  <c r="R1744" i="13" s="1"/>
  <c r="R1745" i="13" s="1"/>
  <c r="R1746" i="13" s="1"/>
  <c r="R1747" i="13" s="1"/>
  <c r="R1748" i="13" s="1"/>
  <c r="R1749" i="13" s="1"/>
  <c r="R1750" i="13" s="1"/>
  <c r="R1751" i="13" s="1"/>
  <c r="AX54" i="13" s="1" a="1"/>
  <c r="AX54" i="13" s="1"/>
  <c r="S1701" i="13"/>
  <c r="S1702" i="13" s="1"/>
  <c r="S1703" i="13" s="1"/>
  <c r="S1704" i="13" s="1"/>
  <c r="S1705" i="13" s="1"/>
  <c r="S1706" i="13" s="1"/>
  <c r="S1707" i="13" s="1"/>
  <c r="S1708" i="13" s="1"/>
  <c r="S1709" i="13" s="1"/>
  <c r="S1710" i="13" s="1"/>
  <c r="S1711" i="13" s="1"/>
  <c r="S1712" i="13" s="1"/>
  <c r="S1713" i="13" s="1"/>
  <c r="S1714" i="13" s="1"/>
  <c r="S1715" i="13" s="1"/>
  <c r="S1716" i="13" s="1"/>
  <c r="S1717" i="13" s="1"/>
  <c r="S1718" i="13" s="1"/>
  <c r="S1719" i="13" s="1"/>
  <c r="S1720" i="13" s="1"/>
  <c r="S1721" i="13" s="1"/>
  <c r="S1722" i="13" s="1"/>
  <c r="S1723" i="13" s="1"/>
  <c r="S1724" i="13" s="1"/>
  <c r="S1725" i="13" s="1"/>
  <c r="S1726" i="13" s="1"/>
  <c r="S1727" i="13" s="1"/>
  <c r="S1728" i="13" s="1"/>
  <c r="S1729" i="13" s="1"/>
  <c r="S1730" i="13" s="1"/>
  <c r="S1731" i="13" s="1"/>
  <c r="S1732" i="13" s="1"/>
  <c r="S1733" i="13" s="1"/>
  <c r="S1734" i="13" s="1"/>
  <c r="S1735" i="13" s="1"/>
  <c r="S1736" i="13" s="1"/>
  <c r="S1737" i="13" s="1"/>
  <c r="S1738" i="13" s="1"/>
  <c r="S1739" i="13" s="1"/>
  <c r="S1740" i="13" s="1"/>
  <c r="S1741" i="13" s="1"/>
  <c r="S1742" i="13" s="1"/>
  <c r="S1743" i="13" s="1"/>
  <c r="S1744" i="13" s="1"/>
  <c r="S1745" i="13" s="1"/>
  <c r="S1746" i="13" s="1"/>
  <c r="S1747" i="13" s="1"/>
  <c r="S1748" i="13" s="1"/>
  <c r="S1749" i="13" s="1"/>
  <c r="S1750" i="13" s="1"/>
  <c r="S1751" i="13" s="1"/>
  <c r="AX19" i="13" s="1" a="1"/>
  <c r="AX19" i="13" s="1"/>
  <c r="T1701" i="13"/>
  <c r="T1702" i="13" s="1"/>
  <c r="T1703" i="13" s="1"/>
  <c r="T1704" i="13" s="1"/>
  <c r="T1705" i="13" s="1"/>
  <c r="T1706" i="13" s="1"/>
  <c r="T1707" i="13" s="1"/>
  <c r="T1708" i="13" s="1"/>
  <c r="T1709" i="13" s="1"/>
  <c r="T1710" i="13" s="1"/>
  <c r="T1711" i="13" s="1"/>
  <c r="T1712" i="13" s="1"/>
  <c r="T1713" i="13" s="1"/>
  <c r="T1714" i="13" s="1"/>
  <c r="T1715" i="13" s="1"/>
  <c r="T1716" i="13" s="1"/>
  <c r="T1717" i="13" s="1"/>
  <c r="T1718" i="13" s="1"/>
  <c r="T1719" i="13" s="1"/>
  <c r="T1720" i="13" s="1"/>
  <c r="T1721" i="13" s="1"/>
  <c r="T1722" i="13" s="1"/>
  <c r="T1723" i="13" s="1"/>
  <c r="T1724" i="13" s="1"/>
  <c r="T1725" i="13" s="1"/>
  <c r="T1726" i="13" s="1"/>
  <c r="T1727" i="13" s="1"/>
  <c r="T1728" i="13" s="1"/>
  <c r="T1729" i="13" s="1"/>
  <c r="T1730" i="13" s="1"/>
  <c r="T1731" i="13" s="1"/>
  <c r="T1732" i="13" s="1"/>
  <c r="T1733" i="13" s="1"/>
  <c r="T1734" i="13" s="1"/>
  <c r="T1735" i="13" s="1"/>
  <c r="T1736" i="13" s="1"/>
  <c r="T1737" i="13" s="1"/>
  <c r="T1738" i="13" s="1"/>
  <c r="T1739" i="13" s="1"/>
  <c r="T1740" i="13" s="1"/>
  <c r="T1741" i="13" s="1"/>
  <c r="T1742" i="13" s="1"/>
  <c r="T1743" i="13" s="1"/>
  <c r="T1744" i="13" s="1"/>
  <c r="T1745" i="13" s="1"/>
  <c r="T1746" i="13" s="1"/>
  <c r="T1747" i="13" s="1"/>
  <c r="T1748" i="13" s="1"/>
  <c r="T1749" i="13" s="1"/>
  <c r="T1750" i="13" s="1"/>
  <c r="T1751" i="13" s="1"/>
  <c r="AX20" i="13" s="1" a="1"/>
  <c r="AX20" i="13" s="1"/>
  <c r="U1701" i="13"/>
  <c r="U1702" i="13" s="1"/>
  <c r="U1703" i="13" s="1"/>
  <c r="U1704" i="13" s="1"/>
  <c r="U1705" i="13" s="1"/>
  <c r="U1706" i="13" s="1"/>
  <c r="U1707" i="13" s="1"/>
  <c r="U1708" i="13" s="1"/>
  <c r="U1709" i="13" s="1"/>
  <c r="U1710" i="13" s="1"/>
  <c r="U1711" i="13" s="1"/>
  <c r="U1712" i="13" s="1"/>
  <c r="U1713" i="13" s="1"/>
  <c r="U1714" i="13" s="1"/>
  <c r="U1715" i="13" s="1"/>
  <c r="U1716" i="13" s="1"/>
  <c r="U1717" i="13" s="1"/>
  <c r="U1718" i="13" s="1"/>
  <c r="U1719" i="13" s="1"/>
  <c r="U1720" i="13" s="1"/>
  <c r="U1721" i="13" s="1"/>
  <c r="U1722" i="13" s="1"/>
  <c r="U1723" i="13" s="1"/>
  <c r="U1724" i="13" s="1"/>
  <c r="U1725" i="13" s="1"/>
  <c r="U1726" i="13" s="1"/>
  <c r="U1727" i="13" s="1"/>
  <c r="U1728" i="13" s="1"/>
  <c r="U1729" i="13" s="1"/>
  <c r="U1730" i="13" s="1"/>
  <c r="U1731" i="13" s="1"/>
  <c r="U1732" i="13" s="1"/>
  <c r="U1733" i="13" s="1"/>
  <c r="U1734" i="13" s="1"/>
  <c r="U1735" i="13" s="1"/>
  <c r="U1736" i="13" s="1"/>
  <c r="U1737" i="13" s="1"/>
  <c r="U1738" i="13" s="1"/>
  <c r="U1739" i="13" s="1"/>
  <c r="U1740" i="13" s="1"/>
  <c r="U1741" i="13" s="1"/>
  <c r="U1742" i="13" s="1"/>
  <c r="U1743" i="13" s="1"/>
  <c r="U1744" i="13" s="1"/>
  <c r="U1745" i="13" s="1"/>
  <c r="U1746" i="13" s="1"/>
  <c r="U1747" i="13" s="1"/>
  <c r="U1748" i="13" s="1"/>
  <c r="U1749" i="13" s="1"/>
  <c r="U1750" i="13" s="1"/>
  <c r="U1751" i="13" s="1"/>
  <c r="AX21" i="13" s="1" a="1"/>
  <c r="AX21" i="13" s="1"/>
  <c r="V1701" i="13"/>
  <c r="V1702" i="13" s="1"/>
  <c r="V1703" i="13" s="1"/>
  <c r="V1704" i="13" s="1"/>
  <c r="V1705" i="13" s="1"/>
  <c r="V1706" i="13" s="1"/>
  <c r="V1707" i="13" s="1"/>
  <c r="V1708" i="13" s="1"/>
  <c r="V1709" i="13" s="1"/>
  <c r="V1710" i="13" s="1"/>
  <c r="V1711" i="13" s="1"/>
  <c r="V1712" i="13" s="1"/>
  <c r="V1713" i="13" s="1"/>
  <c r="V1714" i="13" s="1"/>
  <c r="V1715" i="13" s="1"/>
  <c r="V1716" i="13" s="1"/>
  <c r="V1717" i="13" s="1"/>
  <c r="V1718" i="13" s="1"/>
  <c r="V1719" i="13" s="1"/>
  <c r="V1720" i="13" s="1"/>
  <c r="V1721" i="13" s="1"/>
  <c r="V1722" i="13" s="1"/>
  <c r="V1723" i="13" s="1"/>
  <c r="V1724" i="13" s="1"/>
  <c r="V1725" i="13" s="1"/>
  <c r="V1726" i="13" s="1"/>
  <c r="V1727" i="13" s="1"/>
  <c r="V1728" i="13" s="1"/>
  <c r="V1729" i="13" s="1"/>
  <c r="V1730" i="13" s="1"/>
  <c r="V1731" i="13" s="1"/>
  <c r="V1732" i="13" s="1"/>
  <c r="V1733" i="13" s="1"/>
  <c r="V1734" i="13" s="1"/>
  <c r="V1735" i="13" s="1"/>
  <c r="V1736" i="13" s="1"/>
  <c r="V1737" i="13" s="1"/>
  <c r="V1738" i="13" s="1"/>
  <c r="V1739" i="13" s="1"/>
  <c r="V1740" i="13" s="1"/>
  <c r="V1741" i="13" s="1"/>
  <c r="V1742" i="13" s="1"/>
  <c r="V1743" i="13" s="1"/>
  <c r="V1744" i="13" s="1"/>
  <c r="V1745" i="13" s="1"/>
  <c r="V1746" i="13" s="1"/>
  <c r="V1747" i="13" s="1"/>
  <c r="V1748" i="13" s="1"/>
  <c r="V1749" i="13" s="1"/>
  <c r="V1750" i="13" s="1"/>
  <c r="V1751" i="13" s="1"/>
  <c r="AX22" i="13" s="1" a="1"/>
  <c r="AX22" i="13" s="1"/>
  <c r="W1701" i="13"/>
  <c r="W1702" i="13" s="1"/>
  <c r="W1703" i="13" s="1"/>
  <c r="W1704" i="13" s="1"/>
  <c r="W1705" i="13" s="1"/>
  <c r="W1706" i="13" s="1"/>
  <c r="W1707" i="13" s="1"/>
  <c r="W1708" i="13" s="1"/>
  <c r="W1709" i="13" s="1"/>
  <c r="W1710" i="13" s="1"/>
  <c r="W1711" i="13" s="1"/>
  <c r="W1712" i="13" s="1"/>
  <c r="W1713" i="13" s="1"/>
  <c r="W1714" i="13" s="1"/>
  <c r="W1715" i="13" s="1"/>
  <c r="W1716" i="13" s="1"/>
  <c r="W1717" i="13" s="1"/>
  <c r="W1718" i="13" s="1"/>
  <c r="W1719" i="13" s="1"/>
  <c r="W1720" i="13" s="1"/>
  <c r="W1721" i="13" s="1"/>
  <c r="W1722" i="13" s="1"/>
  <c r="W1723" i="13" s="1"/>
  <c r="W1724" i="13" s="1"/>
  <c r="W1725" i="13" s="1"/>
  <c r="W1726" i="13" s="1"/>
  <c r="W1727" i="13" s="1"/>
  <c r="W1728" i="13" s="1"/>
  <c r="W1729" i="13" s="1"/>
  <c r="W1730" i="13" s="1"/>
  <c r="W1731" i="13" s="1"/>
  <c r="W1732" i="13" s="1"/>
  <c r="W1733" i="13" s="1"/>
  <c r="W1734" i="13" s="1"/>
  <c r="W1735" i="13" s="1"/>
  <c r="W1736" i="13" s="1"/>
  <c r="W1737" i="13" s="1"/>
  <c r="W1738" i="13" s="1"/>
  <c r="W1739" i="13" s="1"/>
  <c r="W1740" i="13" s="1"/>
  <c r="W1741" i="13" s="1"/>
  <c r="W1742" i="13" s="1"/>
  <c r="W1743" i="13" s="1"/>
  <c r="W1744" i="13" s="1"/>
  <c r="W1745" i="13" s="1"/>
  <c r="W1746" i="13" s="1"/>
  <c r="W1747" i="13" s="1"/>
  <c r="W1748" i="13" s="1"/>
  <c r="W1749" i="13" s="1"/>
  <c r="W1750" i="13" s="1"/>
  <c r="W1751" i="13" s="1"/>
  <c r="E484" i="13" s="1" a="1"/>
  <c r="E484" i="13" s="1"/>
  <c r="X1701" i="13"/>
  <c r="X1702" i="13" s="1"/>
  <c r="X1703" i="13" s="1"/>
  <c r="X1704" i="13" s="1"/>
  <c r="X1705" i="13" s="1"/>
  <c r="X1706" i="13" s="1"/>
  <c r="X1707" i="13" s="1"/>
  <c r="X1708" i="13" s="1"/>
  <c r="X1709" i="13" s="1"/>
  <c r="X1710" i="13" s="1"/>
  <c r="X1711" i="13" s="1"/>
  <c r="X1712" i="13" s="1"/>
  <c r="X1713" i="13" s="1"/>
  <c r="X1714" i="13" s="1"/>
  <c r="X1715" i="13" s="1"/>
  <c r="X1716" i="13" s="1"/>
  <c r="X1717" i="13" s="1"/>
  <c r="X1718" i="13" s="1"/>
  <c r="X1719" i="13" s="1"/>
  <c r="X1720" i="13" s="1"/>
  <c r="X1721" i="13" s="1"/>
  <c r="X1722" i="13" s="1"/>
  <c r="X1723" i="13" s="1"/>
  <c r="X1724" i="13" s="1"/>
  <c r="X1725" i="13" s="1"/>
  <c r="X1726" i="13" s="1"/>
  <c r="X1727" i="13" s="1"/>
  <c r="X1728" i="13" s="1"/>
  <c r="X1729" i="13" s="1"/>
  <c r="X1730" i="13" s="1"/>
  <c r="X1731" i="13" s="1"/>
  <c r="X1732" i="13" s="1"/>
  <c r="X1733" i="13" s="1"/>
  <c r="X1734" i="13" s="1"/>
  <c r="X1735" i="13" s="1"/>
  <c r="X1736" i="13" s="1"/>
  <c r="X1737" i="13" s="1"/>
  <c r="X1738" i="13" s="1"/>
  <c r="X1739" i="13" s="1"/>
  <c r="X1740" i="13" s="1"/>
  <c r="X1741" i="13" s="1"/>
  <c r="X1742" i="13" s="1"/>
  <c r="X1743" i="13" s="1"/>
  <c r="X1744" i="13" s="1"/>
  <c r="X1745" i="13" s="1"/>
  <c r="X1746" i="13" s="1"/>
  <c r="X1747" i="13" s="1"/>
  <c r="X1748" i="13" s="1"/>
  <c r="X1749" i="13" s="1"/>
  <c r="X1750" i="13" s="1"/>
  <c r="X1751" i="13" s="1"/>
  <c r="AX60" i="13" s="1" a="1"/>
  <c r="AX60" i="13" s="1"/>
  <c r="Y1701" i="13"/>
  <c r="Y1702" i="13" s="1"/>
  <c r="Y1703" i="13" s="1"/>
  <c r="Y1704" i="13" s="1"/>
  <c r="Y1705" i="13" s="1"/>
  <c r="Y1706" i="13" s="1"/>
  <c r="Y1707" i="13" s="1"/>
  <c r="Y1708" i="13" s="1"/>
  <c r="Y1709" i="13" s="1"/>
  <c r="Y1710" i="13" s="1"/>
  <c r="Y1711" i="13" s="1"/>
  <c r="Y1712" i="13" s="1"/>
  <c r="Y1713" i="13" s="1"/>
  <c r="Y1714" i="13" s="1"/>
  <c r="Y1715" i="13" s="1"/>
  <c r="Y1716" i="13" s="1"/>
  <c r="Y1717" i="13" s="1"/>
  <c r="Y1718" i="13" s="1"/>
  <c r="Y1719" i="13" s="1"/>
  <c r="Y1720" i="13" s="1"/>
  <c r="Y1721" i="13" s="1"/>
  <c r="Y1722" i="13" s="1"/>
  <c r="Y1723" i="13" s="1"/>
  <c r="Y1724" i="13" s="1"/>
  <c r="Y1725" i="13" s="1"/>
  <c r="Y1726" i="13" s="1"/>
  <c r="Y1727" i="13" s="1"/>
  <c r="Y1728" i="13" s="1"/>
  <c r="Y1729" i="13" s="1"/>
  <c r="Y1730" i="13" s="1"/>
  <c r="Y1731" i="13" s="1"/>
  <c r="Y1732" i="13" s="1"/>
  <c r="Y1733" i="13" s="1"/>
  <c r="Y1734" i="13" s="1"/>
  <c r="Y1735" i="13" s="1"/>
  <c r="Y1736" i="13" s="1"/>
  <c r="Y1737" i="13" s="1"/>
  <c r="Y1738" i="13" s="1"/>
  <c r="Y1739" i="13" s="1"/>
  <c r="Y1740" i="13" s="1"/>
  <c r="Y1741" i="13" s="1"/>
  <c r="Y1742" i="13" s="1"/>
  <c r="Y1743" i="13" s="1"/>
  <c r="Y1744" i="13" s="1"/>
  <c r="Y1745" i="13" s="1"/>
  <c r="Y1746" i="13" s="1"/>
  <c r="Y1747" i="13" s="1"/>
  <c r="Y1748" i="13" s="1"/>
  <c r="Y1749" i="13" s="1"/>
  <c r="Y1750" i="13" s="1"/>
  <c r="Y1751" i="13" s="1"/>
  <c r="AX61" i="13" s="1" a="1"/>
  <c r="AX61" i="13" s="1"/>
  <c r="Z1701" i="13"/>
  <c r="Z1702" i="13" s="1"/>
  <c r="Z1703" i="13" s="1"/>
  <c r="Z1704" i="13" s="1"/>
  <c r="Z1705" i="13" s="1"/>
  <c r="Z1706" i="13" s="1"/>
  <c r="Z1707" i="13" s="1"/>
  <c r="Z1708" i="13" s="1"/>
  <c r="Z1709" i="13" s="1"/>
  <c r="Z1710" i="13" s="1"/>
  <c r="Z1711" i="13" s="1"/>
  <c r="Z1712" i="13" s="1"/>
  <c r="Z1713" i="13" s="1"/>
  <c r="Z1714" i="13" s="1"/>
  <c r="Z1715" i="13" s="1"/>
  <c r="Z1716" i="13" s="1"/>
  <c r="Z1717" i="13" s="1"/>
  <c r="Z1718" i="13" s="1"/>
  <c r="Z1719" i="13" s="1"/>
  <c r="Z1720" i="13" s="1"/>
  <c r="Z1721" i="13" s="1"/>
  <c r="Z1722" i="13" s="1"/>
  <c r="Z1723" i="13" s="1"/>
  <c r="Z1724" i="13" s="1"/>
  <c r="Z1725" i="13" s="1"/>
  <c r="Z1726" i="13" s="1"/>
  <c r="Z1727" i="13" s="1"/>
  <c r="Z1728" i="13" s="1"/>
  <c r="Z1729" i="13" s="1"/>
  <c r="Z1730" i="13" s="1"/>
  <c r="Z1731" i="13" s="1"/>
  <c r="Z1732" i="13" s="1"/>
  <c r="Z1733" i="13" s="1"/>
  <c r="Z1734" i="13" s="1"/>
  <c r="Z1735" i="13" s="1"/>
  <c r="Z1736" i="13" s="1"/>
  <c r="Z1737" i="13" s="1"/>
  <c r="Z1738" i="13" s="1"/>
  <c r="Z1739" i="13" s="1"/>
  <c r="Z1740" i="13" s="1"/>
  <c r="Z1741" i="13" s="1"/>
  <c r="Z1742" i="13" s="1"/>
  <c r="Z1743" i="13" s="1"/>
  <c r="Z1744" i="13" s="1"/>
  <c r="Z1745" i="13" s="1"/>
  <c r="Z1746" i="13" s="1"/>
  <c r="Z1747" i="13" s="1"/>
  <c r="Z1748" i="13" s="1"/>
  <c r="Z1749" i="13" s="1"/>
  <c r="Z1750" i="13" s="1"/>
  <c r="Z1751" i="13" s="1"/>
  <c r="E1381" i="13" s="1" a="1"/>
  <c r="E1381" i="13" s="1"/>
  <c r="AA1701" i="13"/>
  <c r="AA1702" i="13" s="1"/>
  <c r="AA1703" i="13" s="1"/>
  <c r="AA1704" i="13" s="1"/>
  <c r="AA1705" i="13" s="1"/>
  <c r="AA1706" i="13" s="1"/>
  <c r="AA1707" i="13" s="1"/>
  <c r="AA1708" i="13" s="1"/>
  <c r="AA1709" i="13" s="1"/>
  <c r="AA1710" i="13" s="1"/>
  <c r="AA1711" i="13" s="1"/>
  <c r="AA1712" i="13" s="1"/>
  <c r="AA1713" i="13" s="1"/>
  <c r="AA1714" i="13" s="1"/>
  <c r="AA1715" i="13" s="1"/>
  <c r="AA1716" i="13" s="1"/>
  <c r="AA1717" i="13" s="1"/>
  <c r="AA1718" i="13" s="1"/>
  <c r="AA1719" i="13" s="1"/>
  <c r="AA1720" i="13" s="1"/>
  <c r="AA1721" i="13" s="1"/>
  <c r="AA1722" i="13" s="1"/>
  <c r="AA1723" i="13" s="1"/>
  <c r="AA1724" i="13" s="1"/>
  <c r="AA1725" i="13" s="1"/>
  <c r="AA1726" i="13" s="1"/>
  <c r="AA1727" i="13" s="1"/>
  <c r="AA1728" i="13" s="1"/>
  <c r="AA1729" i="13" s="1"/>
  <c r="AA1730" i="13" s="1"/>
  <c r="AA1731" i="13" s="1"/>
  <c r="AA1732" i="13" s="1"/>
  <c r="AA1733" i="13" s="1"/>
  <c r="AA1734" i="13" s="1"/>
  <c r="AA1735" i="13" s="1"/>
  <c r="AA1736" i="13" s="1"/>
  <c r="AA1737" i="13" s="1"/>
  <c r="AA1738" i="13" s="1"/>
  <c r="AA1739" i="13" s="1"/>
  <c r="AA1740" i="13" s="1"/>
  <c r="AA1741" i="13" s="1"/>
  <c r="AA1742" i="13" s="1"/>
  <c r="AA1743" i="13" s="1"/>
  <c r="AA1744" i="13" s="1"/>
  <c r="AA1745" i="13" s="1"/>
  <c r="AA1746" i="13" s="1"/>
  <c r="AA1747" i="13" s="1"/>
  <c r="AA1748" i="13" s="1"/>
  <c r="AA1749" i="13" s="1"/>
  <c r="AA1750" i="13" s="1"/>
  <c r="AA1751" i="13" s="1"/>
  <c r="E1404" i="13" s="1" a="1"/>
  <c r="E1404" i="13" s="1"/>
  <c r="AB1701" i="13"/>
  <c r="AB1702" i="13" s="1"/>
  <c r="AB1703" i="13" s="1"/>
  <c r="AB1704" i="13" s="1"/>
  <c r="AB1705" i="13" s="1"/>
  <c r="AB1706" i="13" s="1"/>
  <c r="AB1707" i="13" s="1"/>
  <c r="AB1708" i="13" s="1"/>
  <c r="AB1709" i="13" s="1"/>
  <c r="AB1710" i="13" s="1"/>
  <c r="AB1711" i="13" s="1"/>
  <c r="AB1712" i="13" s="1"/>
  <c r="AB1713" i="13" s="1"/>
  <c r="AB1714" i="13" s="1"/>
  <c r="AB1715" i="13" s="1"/>
  <c r="AB1716" i="13" s="1"/>
  <c r="AB1717" i="13" s="1"/>
  <c r="AB1718" i="13" s="1"/>
  <c r="AB1719" i="13" s="1"/>
  <c r="AB1720" i="13" s="1"/>
  <c r="AB1721" i="13" s="1"/>
  <c r="AB1722" i="13" s="1"/>
  <c r="AB1723" i="13" s="1"/>
  <c r="AB1724" i="13" s="1"/>
  <c r="AB1725" i="13" s="1"/>
  <c r="AB1726" i="13" s="1"/>
  <c r="AB1727" i="13" s="1"/>
  <c r="AB1728" i="13" s="1"/>
  <c r="AB1729" i="13" s="1"/>
  <c r="AB1730" i="13" s="1"/>
  <c r="AB1731" i="13" s="1"/>
  <c r="AB1732" i="13" s="1"/>
  <c r="AB1733" i="13" s="1"/>
  <c r="AB1734" i="13" s="1"/>
  <c r="AB1735" i="13" s="1"/>
  <c r="AB1736" i="13" s="1"/>
  <c r="AB1737" i="13" s="1"/>
  <c r="AB1738" i="13" s="1"/>
  <c r="AB1739" i="13" s="1"/>
  <c r="AB1740" i="13" s="1"/>
  <c r="AB1741" i="13" s="1"/>
  <c r="AB1742" i="13" s="1"/>
  <c r="AB1743" i="13" s="1"/>
  <c r="AB1744" i="13" s="1"/>
  <c r="AB1745" i="13" s="1"/>
  <c r="AB1746" i="13" s="1"/>
  <c r="AB1747" i="13" s="1"/>
  <c r="AB1748" i="13" s="1"/>
  <c r="AB1749" i="13" s="1"/>
  <c r="AB1750" i="13" s="1"/>
  <c r="AB1751" i="13" s="1"/>
  <c r="AX28" i="13" s="1" a="1"/>
  <c r="AX28" i="13" s="1"/>
  <c r="AC1701" i="13"/>
  <c r="AC1702" i="13" s="1"/>
  <c r="AC1703" i="13" s="1"/>
  <c r="AC1704" i="13" s="1"/>
  <c r="AC1705" i="13" s="1"/>
  <c r="AC1706" i="13" s="1"/>
  <c r="AC1707" i="13" s="1"/>
  <c r="AC1708" i="13" s="1"/>
  <c r="AC1709" i="13" s="1"/>
  <c r="AC1710" i="13" s="1"/>
  <c r="AC1711" i="13" s="1"/>
  <c r="AC1712" i="13" s="1"/>
  <c r="AC1713" i="13" s="1"/>
  <c r="AC1714" i="13" s="1"/>
  <c r="AC1715" i="13" s="1"/>
  <c r="AC1716" i="13" s="1"/>
  <c r="AC1717" i="13" s="1"/>
  <c r="AC1718" i="13" s="1"/>
  <c r="AC1719" i="13" s="1"/>
  <c r="AC1720" i="13" s="1"/>
  <c r="AC1721" i="13" s="1"/>
  <c r="AC1722" i="13" s="1"/>
  <c r="AC1723" i="13" s="1"/>
  <c r="AC1724" i="13" s="1"/>
  <c r="AC1725" i="13" s="1"/>
  <c r="AC1726" i="13" s="1"/>
  <c r="AC1727" i="13" s="1"/>
  <c r="AC1728" i="13" s="1"/>
  <c r="AC1729" i="13" s="1"/>
  <c r="AC1730" i="13" s="1"/>
  <c r="AC1731" i="13" s="1"/>
  <c r="AC1732" i="13" s="1"/>
  <c r="AC1733" i="13" s="1"/>
  <c r="AC1734" i="13" s="1"/>
  <c r="AC1735" i="13" s="1"/>
  <c r="AC1736" i="13" s="1"/>
  <c r="AC1737" i="13" s="1"/>
  <c r="AC1738" i="13" s="1"/>
  <c r="AC1739" i="13" s="1"/>
  <c r="AC1740" i="13" s="1"/>
  <c r="AC1741" i="13" s="1"/>
  <c r="AC1742" i="13" s="1"/>
  <c r="AC1743" i="13" s="1"/>
  <c r="AC1744" i="13" s="1"/>
  <c r="AC1745" i="13" s="1"/>
  <c r="AC1746" i="13" s="1"/>
  <c r="AC1747" i="13" s="1"/>
  <c r="AC1748" i="13" s="1"/>
  <c r="AC1749" i="13" s="1"/>
  <c r="AC1750" i="13" s="1"/>
  <c r="AC1751" i="13" s="1"/>
  <c r="AX29" i="13" s="1" a="1"/>
  <c r="AX29" i="13" s="1"/>
  <c r="AD1701" i="13"/>
  <c r="AD1702" i="13" s="1"/>
  <c r="AD1703" i="13" s="1"/>
  <c r="AD1704" i="13" s="1"/>
  <c r="AD1705" i="13" s="1"/>
  <c r="AD1706" i="13" s="1"/>
  <c r="AD1707" i="13" s="1"/>
  <c r="AD1708" i="13" s="1"/>
  <c r="AD1709" i="13" s="1"/>
  <c r="AD1710" i="13" s="1"/>
  <c r="AD1711" i="13" s="1"/>
  <c r="AD1712" i="13" s="1"/>
  <c r="AD1713" i="13" s="1"/>
  <c r="AD1714" i="13" s="1"/>
  <c r="AD1715" i="13" s="1"/>
  <c r="AD1716" i="13" s="1"/>
  <c r="AD1717" i="13" s="1"/>
  <c r="AD1718" i="13" s="1"/>
  <c r="AD1719" i="13" s="1"/>
  <c r="AD1720" i="13" s="1"/>
  <c r="AD1721" i="13" s="1"/>
  <c r="AD1722" i="13" s="1"/>
  <c r="AD1723" i="13" s="1"/>
  <c r="AD1724" i="13" s="1"/>
  <c r="AD1725" i="13" s="1"/>
  <c r="AD1726" i="13" s="1"/>
  <c r="AD1727" i="13" s="1"/>
  <c r="AD1728" i="13" s="1"/>
  <c r="AD1729" i="13" s="1"/>
  <c r="AD1730" i="13" s="1"/>
  <c r="AD1731" i="13" s="1"/>
  <c r="AD1732" i="13" s="1"/>
  <c r="AD1733" i="13" s="1"/>
  <c r="AD1734" i="13" s="1"/>
  <c r="AD1735" i="13" s="1"/>
  <c r="AD1736" i="13" s="1"/>
  <c r="AD1737" i="13" s="1"/>
  <c r="AD1738" i="13" s="1"/>
  <c r="AD1739" i="13" s="1"/>
  <c r="AD1740" i="13" s="1"/>
  <c r="AD1741" i="13" s="1"/>
  <c r="AD1742" i="13" s="1"/>
  <c r="AD1743" i="13" s="1"/>
  <c r="AD1744" i="13" s="1"/>
  <c r="AD1745" i="13" s="1"/>
  <c r="AD1746" i="13" s="1"/>
  <c r="AD1747" i="13" s="1"/>
  <c r="AD1748" i="13" s="1"/>
  <c r="AD1749" i="13" s="1"/>
  <c r="AD1750" i="13" s="1"/>
  <c r="AD1751" i="13" s="1"/>
  <c r="AX66" i="13" s="1" a="1"/>
  <c r="AX66" i="13" s="1"/>
  <c r="AE1701" i="13"/>
  <c r="AE1702" i="13" s="1"/>
  <c r="AE1703" i="13" s="1"/>
  <c r="AE1704" i="13" s="1"/>
  <c r="AE1705" i="13" s="1"/>
  <c r="AE1706" i="13" s="1"/>
  <c r="AE1707" i="13" s="1"/>
  <c r="AE1708" i="13" s="1"/>
  <c r="AE1709" i="13" s="1"/>
  <c r="AE1710" i="13" s="1"/>
  <c r="AE1711" i="13" s="1"/>
  <c r="AE1712" i="13" s="1"/>
  <c r="AE1713" i="13" s="1"/>
  <c r="AE1714" i="13" s="1"/>
  <c r="AE1715" i="13" s="1"/>
  <c r="AE1716" i="13" s="1"/>
  <c r="AE1717" i="13" s="1"/>
  <c r="AE1718" i="13" s="1"/>
  <c r="AE1719" i="13" s="1"/>
  <c r="AE1720" i="13" s="1"/>
  <c r="AE1721" i="13" s="1"/>
  <c r="AE1722" i="13" s="1"/>
  <c r="AE1723" i="13" s="1"/>
  <c r="AE1724" i="13" s="1"/>
  <c r="AE1725" i="13" s="1"/>
  <c r="AE1726" i="13" s="1"/>
  <c r="AE1727" i="13" s="1"/>
  <c r="AE1728" i="13" s="1"/>
  <c r="AE1729" i="13" s="1"/>
  <c r="AE1730" i="13" s="1"/>
  <c r="AE1731" i="13" s="1"/>
  <c r="AE1732" i="13" s="1"/>
  <c r="AE1733" i="13" s="1"/>
  <c r="AE1734" i="13" s="1"/>
  <c r="AE1735" i="13" s="1"/>
  <c r="AE1736" i="13" s="1"/>
  <c r="AE1737" i="13" s="1"/>
  <c r="AE1738" i="13" s="1"/>
  <c r="AE1739" i="13" s="1"/>
  <c r="AE1740" i="13" s="1"/>
  <c r="AE1741" i="13" s="1"/>
  <c r="AE1742" i="13" s="1"/>
  <c r="AE1743" i="13" s="1"/>
  <c r="AE1744" i="13" s="1"/>
  <c r="AE1745" i="13" s="1"/>
  <c r="AE1746" i="13" s="1"/>
  <c r="AE1747" i="13" s="1"/>
  <c r="AE1748" i="13" s="1"/>
  <c r="AE1749" i="13" s="1"/>
  <c r="AE1750" i="13" s="1"/>
  <c r="AE1751" i="13" s="1"/>
  <c r="E668" i="13" s="1" a="1"/>
  <c r="E668" i="13" s="1"/>
  <c r="AF1701" i="13"/>
  <c r="AF1702" i="13" s="1"/>
  <c r="AF1703" i="13" s="1"/>
  <c r="AF1704" i="13" s="1"/>
  <c r="AF1705" i="13" s="1"/>
  <c r="AF1706" i="13" s="1"/>
  <c r="AF1707" i="13" s="1"/>
  <c r="AF1708" i="13" s="1"/>
  <c r="AF1709" i="13" s="1"/>
  <c r="AF1710" i="13" s="1"/>
  <c r="AF1711" i="13" s="1"/>
  <c r="AF1712" i="13" s="1"/>
  <c r="AF1713" i="13" s="1"/>
  <c r="AF1714" i="13" s="1"/>
  <c r="AF1715" i="13" s="1"/>
  <c r="AF1716" i="13" s="1"/>
  <c r="AF1717" i="13" s="1"/>
  <c r="AF1718" i="13" s="1"/>
  <c r="AF1719" i="13" s="1"/>
  <c r="AF1720" i="13" s="1"/>
  <c r="AF1721" i="13" s="1"/>
  <c r="AF1722" i="13" s="1"/>
  <c r="AF1723" i="13" s="1"/>
  <c r="AF1724" i="13" s="1"/>
  <c r="AF1725" i="13" s="1"/>
  <c r="AF1726" i="13" s="1"/>
  <c r="AF1727" i="13" s="1"/>
  <c r="AF1728" i="13" s="1"/>
  <c r="AF1729" i="13" s="1"/>
  <c r="AF1730" i="13" s="1"/>
  <c r="AF1731" i="13" s="1"/>
  <c r="AF1732" i="13" s="1"/>
  <c r="AF1733" i="13" s="1"/>
  <c r="AF1734" i="13" s="1"/>
  <c r="AF1735" i="13" s="1"/>
  <c r="AF1736" i="13" s="1"/>
  <c r="AF1737" i="13" s="1"/>
  <c r="AF1738" i="13" s="1"/>
  <c r="AF1739" i="13" s="1"/>
  <c r="AF1740" i="13" s="1"/>
  <c r="AF1741" i="13" s="1"/>
  <c r="AF1742" i="13" s="1"/>
  <c r="AF1743" i="13" s="1"/>
  <c r="AF1744" i="13" s="1"/>
  <c r="AF1745" i="13" s="1"/>
  <c r="AF1746" i="13" s="1"/>
  <c r="AF1747" i="13" s="1"/>
  <c r="AF1748" i="13" s="1"/>
  <c r="AF1749" i="13" s="1"/>
  <c r="AF1750" i="13" s="1"/>
  <c r="AF1751" i="13" s="1"/>
  <c r="AX68" i="13" s="1" a="1"/>
  <c r="AX68" i="13" s="1"/>
  <c r="AG1701" i="13"/>
  <c r="AG1702" i="13" s="1"/>
  <c r="AG1703" i="13" s="1"/>
  <c r="AG1704" i="13" s="1"/>
  <c r="AG1705" i="13" s="1"/>
  <c r="AG1706" i="13" s="1"/>
  <c r="AG1707" i="13" s="1"/>
  <c r="AG1708" i="13" s="1"/>
  <c r="AG1709" i="13" s="1"/>
  <c r="AG1710" i="13" s="1"/>
  <c r="AG1711" i="13" s="1"/>
  <c r="AG1712" i="13" s="1"/>
  <c r="AG1713" i="13" s="1"/>
  <c r="AG1714" i="13" s="1"/>
  <c r="AG1715" i="13" s="1"/>
  <c r="AG1716" i="13" s="1"/>
  <c r="AG1717" i="13" s="1"/>
  <c r="AG1718" i="13" s="1"/>
  <c r="AG1719" i="13" s="1"/>
  <c r="AG1720" i="13" s="1"/>
  <c r="AG1721" i="13" s="1"/>
  <c r="AG1722" i="13" s="1"/>
  <c r="AG1723" i="13" s="1"/>
  <c r="AG1724" i="13" s="1"/>
  <c r="AG1725" i="13" s="1"/>
  <c r="AG1726" i="13" s="1"/>
  <c r="AG1727" i="13" s="1"/>
  <c r="AG1728" i="13" s="1"/>
  <c r="AG1729" i="13" s="1"/>
  <c r="AG1730" i="13" s="1"/>
  <c r="AG1731" i="13" s="1"/>
  <c r="AG1732" i="13" s="1"/>
  <c r="AG1733" i="13" s="1"/>
  <c r="AG1734" i="13" s="1"/>
  <c r="AG1735" i="13" s="1"/>
  <c r="AG1736" i="13" s="1"/>
  <c r="AG1737" i="13" s="1"/>
  <c r="AG1738" i="13" s="1"/>
  <c r="AG1739" i="13" s="1"/>
  <c r="AG1740" i="13" s="1"/>
  <c r="AG1741" i="13" s="1"/>
  <c r="AG1742" i="13" s="1"/>
  <c r="AG1743" i="13" s="1"/>
  <c r="AG1744" i="13" s="1"/>
  <c r="AG1745" i="13" s="1"/>
  <c r="AG1746" i="13" s="1"/>
  <c r="AG1747" i="13" s="1"/>
  <c r="AG1748" i="13" s="1"/>
  <c r="AG1749" i="13" s="1"/>
  <c r="AG1750" i="13" s="1"/>
  <c r="AG1751" i="13" s="1"/>
  <c r="E1542" i="13" s="1" a="1"/>
  <c r="E1542" i="13" s="1"/>
  <c r="AH1701" i="13"/>
  <c r="AH1702" i="13" s="1"/>
  <c r="AH1703" i="13" s="1"/>
  <c r="AH1704" i="13" s="1"/>
  <c r="AH1705" i="13" s="1"/>
  <c r="AH1706" i="13" s="1"/>
  <c r="AH1707" i="13" s="1"/>
  <c r="AH1708" i="13" s="1"/>
  <c r="AH1709" i="13" s="1"/>
  <c r="AH1710" i="13" s="1"/>
  <c r="AH1711" i="13" s="1"/>
  <c r="AH1712" i="13" s="1"/>
  <c r="AH1713" i="13" s="1"/>
  <c r="AH1714" i="13" s="1"/>
  <c r="AH1715" i="13" s="1"/>
  <c r="AH1716" i="13" s="1"/>
  <c r="AH1717" i="13" s="1"/>
  <c r="AH1718" i="13" s="1"/>
  <c r="AH1719" i="13" s="1"/>
  <c r="AH1720" i="13" s="1"/>
  <c r="AH1721" i="13" s="1"/>
  <c r="AH1722" i="13" s="1"/>
  <c r="AH1723" i="13" s="1"/>
  <c r="AH1724" i="13" s="1"/>
  <c r="AH1725" i="13" s="1"/>
  <c r="AH1726" i="13" s="1"/>
  <c r="AH1727" i="13" s="1"/>
  <c r="AH1728" i="13" s="1"/>
  <c r="AH1729" i="13" s="1"/>
  <c r="AH1730" i="13" s="1"/>
  <c r="AH1731" i="13" s="1"/>
  <c r="AH1732" i="13" s="1"/>
  <c r="AH1733" i="13" s="1"/>
  <c r="AH1734" i="13" s="1"/>
  <c r="AH1735" i="13" s="1"/>
  <c r="AH1736" i="13" s="1"/>
  <c r="AH1737" i="13" s="1"/>
  <c r="AH1738" i="13" s="1"/>
  <c r="AH1739" i="13" s="1"/>
  <c r="AH1740" i="13" s="1"/>
  <c r="AH1741" i="13" s="1"/>
  <c r="AH1742" i="13" s="1"/>
  <c r="AH1743" i="13" s="1"/>
  <c r="AH1744" i="13" s="1"/>
  <c r="AH1745" i="13" s="1"/>
  <c r="AH1746" i="13" s="1"/>
  <c r="AH1747" i="13" s="1"/>
  <c r="AH1748" i="13" s="1"/>
  <c r="AH1749" i="13" s="1"/>
  <c r="AH1750" i="13" s="1"/>
  <c r="AH1751" i="13" s="1"/>
  <c r="AX34" i="13" s="1" a="1"/>
  <c r="AX34" i="13" s="1"/>
  <c r="AI1701" i="13"/>
  <c r="AI1702" i="13" s="1"/>
  <c r="AI1703" i="13" s="1"/>
  <c r="AI1704" i="13" s="1"/>
  <c r="AI1705" i="13" s="1"/>
  <c r="AI1706" i="13" s="1"/>
  <c r="AI1707" i="13" s="1"/>
  <c r="AI1708" i="13" s="1"/>
  <c r="AI1709" i="13" s="1"/>
  <c r="AI1710" i="13" s="1"/>
  <c r="AI1711" i="13" s="1"/>
  <c r="AI1712" i="13" s="1"/>
  <c r="AI1713" i="13" s="1"/>
  <c r="AI1714" i="13" s="1"/>
  <c r="AI1715" i="13" s="1"/>
  <c r="AI1716" i="13" s="1"/>
  <c r="AI1717" i="13" s="1"/>
  <c r="AI1718" i="13" s="1"/>
  <c r="AI1719" i="13" s="1"/>
  <c r="AI1720" i="13" s="1"/>
  <c r="AI1721" i="13" s="1"/>
  <c r="AI1722" i="13" s="1"/>
  <c r="AI1723" i="13" s="1"/>
  <c r="AI1724" i="13" s="1"/>
  <c r="AI1725" i="13" s="1"/>
  <c r="AI1726" i="13" s="1"/>
  <c r="AI1727" i="13" s="1"/>
  <c r="AI1728" i="13" s="1"/>
  <c r="AI1729" i="13" s="1"/>
  <c r="AI1730" i="13" s="1"/>
  <c r="AI1731" i="13" s="1"/>
  <c r="AI1732" i="13" s="1"/>
  <c r="AI1733" i="13" s="1"/>
  <c r="AI1734" i="13" s="1"/>
  <c r="AI1735" i="13" s="1"/>
  <c r="AI1736" i="13" s="1"/>
  <c r="AI1737" i="13" s="1"/>
  <c r="AI1738" i="13" s="1"/>
  <c r="AI1739" i="13" s="1"/>
  <c r="AI1740" i="13" s="1"/>
  <c r="AI1741" i="13" s="1"/>
  <c r="AI1742" i="13" s="1"/>
  <c r="AI1743" i="13" s="1"/>
  <c r="AI1744" i="13" s="1"/>
  <c r="AI1745" i="13" s="1"/>
  <c r="AI1746" i="13" s="1"/>
  <c r="AI1747" i="13" s="1"/>
  <c r="AI1748" i="13" s="1"/>
  <c r="AI1749" i="13" s="1"/>
  <c r="AI1750" i="13" s="1"/>
  <c r="AI1751" i="13" s="1"/>
  <c r="E1588" i="13" s="1" a="1"/>
  <c r="E1588" i="13" s="1"/>
  <c r="AJ1701" i="13"/>
  <c r="AJ1702" i="13" s="1"/>
  <c r="AJ1703" i="13" s="1"/>
  <c r="AJ1704" i="13" s="1"/>
  <c r="AJ1705" i="13" s="1"/>
  <c r="AJ1706" i="13" s="1"/>
  <c r="AJ1707" i="13" s="1"/>
  <c r="AJ1708" i="13" s="1"/>
  <c r="AJ1709" i="13" s="1"/>
  <c r="AJ1710" i="13" s="1"/>
  <c r="AJ1711" i="13" s="1"/>
  <c r="AJ1712" i="13" s="1"/>
  <c r="AJ1713" i="13" s="1"/>
  <c r="AJ1714" i="13" s="1"/>
  <c r="AJ1715" i="13" s="1"/>
  <c r="AJ1716" i="13" s="1"/>
  <c r="AJ1717" i="13" s="1"/>
  <c r="AJ1718" i="13" s="1"/>
  <c r="AJ1719" i="13" s="1"/>
  <c r="AJ1720" i="13" s="1"/>
  <c r="AJ1721" i="13" s="1"/>
  <c r="AJ1722" i="13" s="1"/>
  <c r="AJ1723" i="13" s="1"/>
  <c r="AJ1724" i="13" s="1"/>
  <c r="AJ1725" i="13" s="1"/>
  <c r="AJ1726" i="13" s="1"/>
  <c r="AJ1727" i="13" s="1"/>
  <c r="AJ1728" i="13" s="1"/>
  <c r="AJ1729" i="13" s="1"/>
  <c r="AJ1730" i="13" s="1"/>
  <c r="AJ1731" i="13" s="1"/>
  <c r="AJ1732" i="13" s="1"/>
  <c r="AJ1733" i="13" s="1"/>
  <c r="AJ1734" i="13" s="1"/>
  <c r="AJ1735" i="13" s="1"/>
  <c r="AJ1736" i="13" s="1"/>
  <c r="AJ1737" i="13" s="1"/>
  <c r="AJ1738" i="13" s="1"/>
  <c r="AJ1739" i="13" s="1"/>
  <c r="AJ1740" i="13" s="1"/>
  <c r="AJ1741" i="13" s="1"/>
  <c r="AJ1742" i="13" s="1"/>
  <c r="AJ1743" i="13" s="1"/>
  <c r="AJ1744" i="13" s="1"/>
  <c r="AJ1745" i="13" s="1"/>
  <c r="AJ1746" i="13" s="1"/>
  <c r="AJ1747" i="13" s="1"/>
  <c r="AJ1748" i="13" s="1"/>
  <c r="AJ1749" i="13" s="1"/>
  <c r="AJ1750" i="13" s="1"/>
  <c r="AJ1751" i="13" s="1"/>
  <c r="AX36" i="13" s="1" a="1"/>
  <c r="AX36" i="13" s="1"/>
  <c r="AK1701" i="13"/>
  <c r="AK1702" i="13" s="1"/>
  <c r="AK1703" i="13" s="1"/>
  <c r="AK1704" i="13" s="1"/>
  <c r="AK1705" i="13" s="1"/>
  <c r="AK1706" i="13" s="1"/>
  <c r="AK1707" i="13" s="1"/>
  <c r="AK1708" i="13" s="1"/>
  <c r="AK1709" i="13" s="1"/>
  <c r="AK1710" i="13" s="1"/>
  <c r="AK1711" i="13" s="1"/>
  <c r="AK1712" i="13" s="1"/>
  <c r="AK1713" i="13" s="1"/>
  <c r="AK1714" i="13" s="1"/>
  <c r="AK1715" i="13" s="1"/>
  <c r="AK1716" i="13" s="1"/>
  <c r="AK1717" i="13" s="1"/>
  <c r="AK1718" i="13" s="1"/>
  <c r="AK1719" i="13" s="1"/>
  <c r="AK1720" i="13" s="1"/>
  <c r="AK1721" i="13" s="1"/>
  <c r="AK1722" i="13" s="1"/>
  <c r="AK1723" i="13" s="1"/>
  <c r="AK1724" i="13" s="1"/>
  <c r="AK1725" i="13" s="1"/>
  <c r="AK1726" i="13" s="1"/>
  <c r="AK1727" i="13" s="1"/>
  <c r="AK1728" i="13" s="1"/>
  <c r="AK1729" i="13" s="1"/>
  <c r="AK1730" i="13" s="1"/>
  <c r="AK1731" i="13" s="1"/>
  <c r="AK1732" i="13" s="1"/>
  <c r="AK1733" i="13" s="1"/>
  <c r="AK1734" i="13" s="1"/>
  <c r="AK1735" i="13" s="1"/>
  <c r="AK1736" i="13" s="1"/>
  <c r="AK1737" i="13" s="1"/>
  <c r="AK1738" i="13" s="1"/>
  <c r="AK1739" i="13" s="1"/>
  <c r="AK1740" i="13" s="1"/>
  <c r="AK1741" i="13" s="1"/>
  <c r="AK1742" i="13" s="1"/>
  <c r="AK1743" i="13" s="1"/>
  <c r="AK1744" i="13" s="1"/>
  <c r="AK1745" i="13" s="1"/>
  <c r="AK1746" i="13" s="1"/>
  <c r="AK1747" i="13" s="1"/>
  <c r="AK1748" i="13" s="1"/>
  <c r="AK1749" i="13" s="1"/>
  <c r="AK1750" i="13" s="1"/>
  <c r="AK1751" i="13" s="1"/>
  <c r="AX73" i="13" s="1" a="1"/>
  <c r="AX73" i="13" s="1"/>
  <c r="AL1701" i="13"/>
  <c r="AL1702" i="13" s="1"/>
  <c r="AL1703" i="13" s="1"/>
  <c r="AL1704" i="13" s="1"/>
  <c r="AL1705" i="13" s="1"/>
  <c r="AL1706" i="13" s="1"/>
  <c r="AL1707" i="13" s="1"/>
  <c r="AL1708" i="13" s="1"/>
  <c r="AL1709" i="13" s="1"/>
  <c r="AL1710" i="13" s="1"/>
  <c r="AL1711" i="13" s="1"/>
  <c r="AL1712" i="13" s="1"/>
  <c r="AL1713" i="13" s="1"/>
  <c r="AL1714" i="13" s="1"/>
  <c r="AL1715" i="13" s="1"/>
  <c r="AL1716" i="13" s="1"/>
  <c r="AL1717" i="13" s="1"/>
  <c r="AL1718" i="13" s="1"/>
  <c r="AL1719" i="13" s="1"/>
  <c r="AL1720" i="13" s="1"/>
  <c r="AL1721" i="13" s="1"/>
  <c r="AL1722" i="13" s="1"/>
  <c r="AL1723" i="13" s="1"/>
  <c r="AL1724" i="13" s="1"/>
  <c r="AL1725" i="13" s="1"/>
  <c r="AL1726" i="13" s="1"/>
  <c r="AL1727" i="13" s="1"/>
  <c r="AL1728" i="13" s="1"/>
  <c r="AL1729" i="13" s="1"/>
  <c r="AL1730" i="13" s="1"/>
  <c r="AL1731" i="13" s="1"/>
  <c r="AL1732" i="13" s="1"/>
  <c r="AL1733" i="13" s="1"/>
  <c r="AL1734" i="13" s="1"/>
  <c r="AL1735" i="13" s="1"/>
  <c r="AL1736" i="13" s="1"/>
  <c r="AL1737" i="13" s="1"/>
  <c r="AL1738" i="13" s="1"/>
  <c r="AL1739" i="13" s="1"/>
  <c r="AL1740" i="13" s="1"/>
  <c r="AL1741" i="13" s="1"/>
  <c r="AL1742" i="13" s="1"/>
  <c r="AL1743" i="13" s="1"/>
  <c r="AL1744" i="13" s="1"/>
  <c r="AL1745" i="13" s="1"/>
  <c r="AL1746" i="13" s="1"/>
  <c r="AL1747" i="13" s="1"/>
  <c r="AL1748" i="13" s="1"/>
  <c r="AL1749" i="13" s="1"/>
  <c r="AL1750" i="13" s="1"/>
  <c r="AL1751" i="13" s="1"/>
  <c r="E829" i="13" s="1" a="1"/>
  <c r="E829" i="13" s="1"/>
  <c r="AM1701" i="13"/>
  <c r="AM1702" i="13" s="1"/>
  <c r="AM1703" i="13" s="1"/>
  <c r="AM1704" i="13" s="1"/>
  <c r="AM1705" i="13" s="1"/>
  <c r="AM1706" i="13" s="1"/>
  <c r="AM1707" i="13" s="1"/>
  <c r="AM1708" i="13" s="1"/>
  <c r="AM1709" i="13" s="1"/>
  <c r="AM1710" i="13" s="1"/>
  <c r="AM1711" i="13" s="1"/>
  <c r="AM1712" i="13" s="1"/>
  <c r="AM1713" i="13" s="1"/>
  <c r="AM1714" i="13" s="1"/>
  <c r="AM1715" i="13" s="1"/>
  <c r="AM1716" i="13" s="1"/>
  <c r="AM1717" i="13" s="1"/>
  <c r="AM1718" i="13" s="1"/>
  <c r="AM1719" i="13" s="1"/>
  <c r="AM1720" i="13" s="1"/>
  <c r="AM1721" i="13" s="1"/>
  <c r="AM1722" i="13" s="1"/>
  <c r="AM1723" i="13" s="1"/>
  <c r="AM1724" i="13" s="1"/>
  <c r="AM1725" i="13" s="1"/>
  <c r="AM1726" i="13" s="1"/>
  <c r="AM1727" i="13" s="1"/>
  <c r="AM1728" i="13" s="1"/>
  <c r="AM1729" i="13" s="1"/>
  <c r="AM1730" i="13" s="1"/>
  <c r="AM1731" i="13" s="1"/>
  <c r="AM1732" i="13" s="1"/>
  <c r="AM1733" i="13" s="1"/>
  <c r="AM1734" i="13" s="1"/>
  <c r="AM1735" i="13" s="1"/>
  <c r="AM1736" i="13" s="1"/>
  <c r="AM1737" i="13" s="1"/>
  <c r="AM1738" i="13" s="1"/>
  <c r="AM1739" i="13" s="1"/>
  <c r="AM1740" i="13" s="1"/>
  <c r="AM1741" i="13" s="1"/>
  <c r="AM1742" i="13" s="1"/>
  <c r="AM1743" i="13" s="1"/>
  <c r="AM1744" i="13" s="1"/>
  <c r="AM1745" i="13" s="1"/>
  <c r="AM1746" i="13" s="1"/>
  <c r="AM1747" i="13" s="1"/>
  <c r="AM1748" i="13" s="1"/>
  <c r="AM1749" i="13" s="1"/>
  <c r="AM1750" i="13" s="1"/>
  <c r="AM1751" i="13" s="1"/>
  <c r="E852" i="13" s="1" a="1"/>
  <c r="E852" i="13" s="1"/>
  <c r="D1701" i="13"/>
  <c r="D1702" i="13" s="1"/>
  <c r="D1703" i="13" s="1"/>
  <c r="D1704" i="13" s="1"/>
  <c r="D1705" i="13" s="1"/>
  <c r="D1706" i="13" s="1"/>
  <c r="D1707" i="13" s="1"/>
  <c r="D1708" i="13" s="1"/>
  <c r="D1709" i="13" s="1"/>
  <c r="D1710" i="13" s="1"/>
  <c r="D1711" i="13" s="1"/>
  <c r="D1712" i="13" s="1"/>
  <c r="D1713" i="13" s="1"/>
  <c r="D1714" i="13" s="1"/>
  <c r="D1715" i="13" s="1"/>
  <c r="D1716" i="13" s="1"/>
  <c r="D1717" i="13" s="1"/>
  <c r="D1718" i="13" s="1"/>
  <c r="D1719" i="13" s="1"/>
  <c r="D1720" i="13" s="1"/>
  <c r="D1721" i="13" s="1"/>
  <c r="D1722" i="13" s="1"/>
  <c r="D1723" i="13" s="1"/>
  <c r="D1724" i="13" s="1"/>
  <c r="D1725" i="13" s="1"/>
  <c r="D1726" i="13" s="1"/>
  <c r="D1727" i="13" s="1"/>
  <c r="D1728" i="13" s="1"/>
  <c r="D1729" i="13" s="1"/>
  <c r="D1730" i="13" s="1"/>
  <c r="D1731" i="13" s="1"/>
  <c r="D1732" i="13" s="1"/>
  <c r="D1733" i="13" s="1"/>
  <c r="D1734" i="13" s="1"/>
  <c r="D1735" i="13" s="1"/>
  <c r="D1736" i="13" s="1"/>
  <c r="D1737" i="13" s="1"/>
  <c r="D1738" i="13" s="1"/>
  <c r="D1739" i="13" s="1"/>
  <c r="D1740" i="13" s="1"/>
  <c r="D1741" i="13" s="1"/>
  <c r="D1742" i="13" s="1"/>
  <c r="D1743" i="13" s="1"/>
  <c r="D1744" i="13" s="1"/>
  <c r="D1745" i="13" s="1"/>
  <c r="D1746" i="13" s="1"/>
  <c r="D1747" i="13" s="1"/>
  <c r="D1748" i="13" s="1"/>
  <c r="D1749" i="13" s="1"/>
  <c r="D1750" i="13" s="1"/>
  <c r="D1751" i="13" s="1"/>
  <c r="AX4" i="13" s="1" a="1"/>
  <c r="AX4" i="13" s="1"/>
  <c r="N311" i="3"/>
  <c r="N312" i="3" s="1"/>
  <c r="N313" i="3" s="1"/>
  <c r="N314" i="3" s="1"/>
  <c r="N315" i="3" s="1"/>
  <c r="N316" i="3" s="1"/>
  <c r="N317" i="3" s="1"/>
  <c r="N318" i="3" s="1"/>
  <c r="N319" i="3" s="1"/>
  <c r="N320" i="3" s="1"/>
  <c r="N321" i="3" s="1"/>
  <c r="N322" i="3" s="1"/>
  <c r="N323" i="3" s="1"/>
  <c r="N324" i="3" s="1"/>
  <c r="N325" i="3" s="1"/>
  <c r="N326" i="3" s="1"/>
  <c r="N327" i="3" s="1"/>
  <c r="N328" i="3" s="1"/>
  <c r="N329" i="3" s="1"/>
  <c r="N330" i="3" s="1"/>
  <c r="N331" i="3" s="1"/>
  <c r="N332" i="3" s="1"/>
  <c r="N333" i="3" s="1"/>
  <c r="N334" i="3" s="1"/>
  <c r="N335" i="3" s="1"/>
  <c r="N336" i="3" s="1"/>
  <c r="N337" i="3" s="1"/>
  <c r="N338" i="3" s="1"/>
  <c r="N339" i="3" s="1"/>
  <c r="N340" i="3" s="1"/>
  <c r="N341" i="3" s="1"/>
  <c r="N342" i="3" s="1"/>
  <c r="N343" i="3" s="1"/>
  <c r="N344" i="3" s="1"/>
  <c r="N345" i="3" s="1"/>
  <c r="N346" i="3" s="1"/>
  <c r="N347" i="3" s="1"/>
  <c r="N348" i="3" s="1"/>
  <c r="N349" i="3" s="1"/>
  <c r="N350" i="3" s="1"/>
  <c r="N351" i="3" s="1"/>
  <c r="N352" i="3" s="1"/>
  <c r="N353" i="3" s="1"/>
  <c r="N354" i="3" s="1"/>
  <c r="N355" i="3" s="1"/>
  <c r="N356" i="3" s="1"/>
  <c r="N357" i="3" s="1"/>
  <c r="N358" i="3" s="1"/>
  <c r="N359" i="3" s="1"/>
  <c r="N360" i="3" s="1"/>
  <c r="E310" i="3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F310" i="3"/>
  <c r="F311" i="3" s="1"/>
  <c r="F312" i="3" s="1"/>
  <c r="F313" i="3" s="1"/>
  <c r="F314" i="3" s="1"/>
  <c r="F315" i="3" s="1"/>
  <c r="F316" i="3" s="1"/>
  <c r="F317" i="3" s="1"/>
  <c r="F318" i="3" s="1"/>
  <c r="F319" i="3" s="1"/>
  <c r="F320" i="3" s="1"/>
  <c r="F321" i="3" s="1"/>
  <c r="F322" i="3" s="1"/>
  <c r="F323" i="3" s="1"/>
  <c r="F324" i="3" s="1"/>
  <c r="F325" i="3" s="1"/>
  <c r="F326" i="3" s="1"/>
  <c r="F327" i="3" s="1"/>
  <c r="F328" i="3" s="1"/>
  <c r="F329" i="3" s="1"/>
  <c r="F330" i="3" s="1"/>
  <c r="F331" i="3" s="1"/>
  <c r="F332" i="3" s="1"/>
  <c r="F333" i="3" s="1"/>
  <c r="F334" i="3" s="1"/>
  <c r="F335" i="3" s="1"/>
  <c r="F336" i="3" s="1"/>
  <c r="F337" i="3" s="1"/>
  <c r="F338" i="3" s="1"/>
  <c r="F339" i="3" s="1"/>
  <c r="F340" i="3" s="1"/>
  <c r="F341" i="3" s="1"/>
  <c r="F342" i="3" s="1"/>
  <c r="F343" i="3" s="1"/>
  <c r="F344" i="3" s="1"/>
  <c r="F345" i="3" s="1"/>
  <c r="F346" i="3" s="1"/>
  <c r="F347" i="3" s="1"/>
  <c r="F348" i="3" s="1"/>
  <c r="F349" i="3" s="1"/>
  <c r="F350" i="3" s="1"/>
  <c r="F351" i="3" s="1"/>
  <c r="F352" i="3" s="1"/>
  <c r="F353" i="3" s="1"/>
  <c r="F354" i="3" s="1"/>
  <c r="F355" i="3" s="1"/>
  <c r="F356" i="3" s="1"/>
  <c r="F357" i="3" s="1"/>
  <c r="F358" i="3" s="1"/>
  <c r="F359" i="3" s="1"/>
  <c r="F360" i="3" s="1"/>
  <c r="G310" i="3"/>
  <c r="G311" i="3" s="1"/>
  <c r="G312" i="3" s="1"/>
  <c r="G313" i="3" s="1"/>
  <c r="G314" i="3" s="1"/>
  <c r="G315" i="3" s="1"/>
  <c r="G316" i="3" s="1"/>
  <c r="G317" i="3" s="1"/>
  <c r="G318" i="3" s="1"/>
  <c r="G319" i="3" s="1"/>
  <c r="G320" i="3" s="1"/>
  <c r="G321" i="3" s="1"/>
  <c r="G322" i="3" s="1"/>
  <c r="G323" i="3" s="1"/>
  <c r="G324" i="3" s="1"/>
  <c r="G325" i="3" s="1"/>
  <c r="G326" i="3" s="1"/>
  <c r="G327" i="3" s="1"/>
  <c r="G328" i="3" s="1"/>
  <c r="G329" i="3" s="1"/>
  <c r="G330" i="3" s="1"/>
  <c r="G331" i="3" s="1"/>
  <c r="G332" i="3" s="1"/>
  <c r="G333" i="3" s="1"/>
  <c r="G334" i="3" s="1"/>
  <c r="G335" i="3" s="1"/>
  <c r="G336" i="3" s="1"/>
  <c r="G337" i="3" s="1"/>
  <c r="G338" i="3" s="1"/>
  <c r="G339" i="3" s="1"/>
  <c r="G340" i="3" s="1"/>
  <c r="G341" i="3" s="1"/>
  <c r="G342" i="3" s="1"/>
  <c r="G343" i="3" s="1"/>
  <c r="G344" i="3" s="1"/>
  <c r="G345" i="3" s="1"/>
  <c r="G346" i="3" s="1"/>
  <c r="G347" i="3" s="1"/>
  <c r="G348" i="3" s="1"/>
  <c r="G349" i="3" s="1"/>
  <c r="G350" i="3" s="1"/>
  <c r="G351" i="3" s="1"/>
  <c r="G352" i="3" s="1"/>
  <c r="G353" i="3" s="1"/>
  <c r="G354" i="3" s="1"/>
  <c r="G355" i="3" s="1"/>
  <c r="G356" i="3" s="1"/>
  <c r="G357" i="3" s="1"/>
  <c r="G358" i="3" s="1"/>
  <c r="G359" i="3" s="1"/>
  <c r="G360" i="3" s="1"/>
  <c r="H310" i="3"/>
  <c r="H311" i="3" s="1"/>
  <c r="H312" i="3" s="1"/>
  <c r="H313" i="3" s="1"/>
  <c r="H314" i="3" s="1"/>
  <c r="H315" i="3" s="1"/>
  <c r="H316" i="3" s="1"/>
  <c r="H317" i="3" s="1"/>
  <c r="H318" i="3" s="1"/>
  <c r="H319" i="3" s="1"/>
  <c r="H320" i="3" s="1"/>
  <c r="H321" i="3" s="1"/>
  <c r="H322" i="3" s="1"/>
  <c r="H323" i="3" s="1"/>
  <c r="H324" i="3" s="1"/>
  <c r="H325" i="3" s="1"/>
  <c r="H326" i="3" s="1"/>
  <c r="H327" i="3" s="1"/>
  <c r="H328" i="3" s="1"/>
  <c r="H329" i="3" s="1"/>
  <c r="H330" i="3" s="1"/>
  <c r="H331" i="3" s="1"/>
  <c r="H332" i="3" s="1"/>
  <c r="H333" i="3" s="1"/>
  <c r="H334" i="3" s="1"/>
  <c r="H335" i="3" s="1"/>
  <c r="H336" i="3" s="1"/>
  <c r="H337" i="3" s="1"/>
  <c r="H338" i="3" s="1"/>
  <c r="H339" i="3" s="1"/>
  <c r="H340" i="3" s="1"/>
  <c r="H341" i="3" s="1"/>
  <c r="H342" i="3" s="1"/>
  <c r="H343" i="3" s="1"/>
  <c r="H344" i="3" s="1"/>
  <c r="H345" i="3" s="1"/>
  <c r="H346" i="3" s="1"/>
  <c r="H347" i="3" s="1"/>
  <c r="H348" i="3" s="1"/>
  <c r="H349" i="3" s="1"/>
  <c r="H350" i="3" s="1"/>
  <c r="H351" i="3" s="1"/>
  <c r="H352" i="3" s="1"/>
  <c r="H353" i="3" s="1"/>
  <c r="H354" i="3" s="1"/>
  <c r="H355" i="3" s="1"/>
  <c r="H356" i="3" s="1"/>
  <c r="H357" i="3" s="1"/>
  <c r="H358" i="3" s="1"/>
  <c r="H359" i="3" s="1"/>
  <c r="H360" i="3" s="1"/>
  <c r="I310" i="3"/>
  <c r="I311" i="3" s="1"/>
  <c r="I312" i="3" s="1"/>
  <c r="I313" i="3" s="1"/>
  <c r="I314" i="3" s="1"/>
  <c r="I315" i="3" s="1"/>
  <c r="I316" i="3" s="1"/>
  <c r="I317" i="3" s="1"/>
  <c r="I318" i="3" s="1"/>
  <c r="I319" i="3" s="1"/>
  <c r="I320" i="3" s="1"/>
  <c r="I321" i="3" s="1"/>
  <c r="I322" i="3" s="1"/>
  <c r="I323" i="3" s="1"/>
  <c r="I324" i="3" s="1"/>
  <c r="I325" i="3" s="1"/>
  <c r="I326" i="3" s="1"/>
  <c r="I327" i="3" s="1"/>
  <c r="I328" i="3" s="1"/>
  <c r="I329" i="3" s="1"/>
  <c r="I330" i="3" s="1"/>
  <c r="I331" i="3" s="1"/>
  <c r="I332" i="3" s="1"/>
  <c r="I333" i="3" s="1"/>
  <c r="I334" i="3" s="1"/>
  <c r="I335" i="3" s="1"/>
  <c r="I336" i="3" s="1"/>
  <c r="I337" i="3" s="1"/>
  <c r="I338" i="3" s="1"/>
  <c r="I339" i="3" s="1"/>
  <c r="I340" i="3" s="1"/>
  <c r="I341" i="3" s="1"/>
  <c r="I342" i="3" s="1"/>
  <c r="I343" i="3" s="1"/>
  <c r="I344" i="3" s="1"/>
  <c r="I345" i="3" s="1"/>
  <c r="I346" i="3" s="1"/>
  <c r="I347" i="3" s="1"/>
  <c r="I348" i="3" s="1"/>
  <c r="I349" i="3" s="1"/>
  <c r="I350" i="3" s="1"/>
  <c r="I351" i="3" s="1"/>
  <c r="I352" i="3" s="1"/>
  <c r="I353" i="3" s="1"/>
  <c r="I354" i="3" s="1"/>
  <c r="I355" i="3" s="1"/>
  <c r="I356" i="3" s="1"/>
  <c r="I357" i="3" s="1"/>
  <c r="I358" i="3" s="1"/>
  <c r="I359" i="3" s="1"/>
  <c r="I360" i="3" s="1"/>
  <c r="J310" i="3"/>
  <c r="J311" i="3" s="1"/>
  <c r="J312" i="3" s="1"/>
  <c r="J313" i="3" s="1"/>
  <c r="J314" i="3" s="1"/>
  <c r="J315" i="3" s="1"/>
  <c r="J316" i="3" s="1"/>
  <c r="J317" i="3" s="1"/>
  <c r="J318" i="3" s="1"/>
  <c r="J319" i="3" s="1"/>
  <c r="J320" i="3" s="1"/>
  <c r="J321" i="3" s="1"/>
  <c r="J322" i="3" s="1"/>
  <c r="J323" i="3" s="1"/>
  <c r="J324" i="3" s="1"/>
  <c r="J325" i="3" s="1"/>
  <c r="J326" i="3" s="1"/>
  <c r="J327" i="3" s="1"/>
  <c r="J328" i="3" s="1"/>
  <c r="J329" i="3" s="1"/>
  <c r="J330" i="3" s="1"/>
  <c r="J331" i="3" s="1"/>
  <c r="J332" i="3" s="1"/>
  <c r="J333" i="3" s="1"/>
  <c r="J334" i="3" s="1"/>
  <c r="J335" i="3" s="1"/>
  <c r="J336" i="3" s="1"/>
  <c r="J337" i="3" s="1"/>
  <c r="J338" i="3" s="1"/>
  <c r="J339" i="3" s="1"/>
  <c r="J340" i="3" s="1"/>
  <c r="J341" i="3" s="1"/>
  <c r="J342" i="3" s="1"/>
  <c r="J343" i="3" s="1"/>
  <c r="J344" i="3" s="1"/>
  <c r="J345" i="3" s="1"/>
  <c r="J346" i="3" s="1"/>
  <c r="J347" i="3" s="1"/>
  <c r="J348" i="3" s="1"/>
  <c r="J349" i="3" s="1"/>
  <c r="J350" i="3" s="1"/>
  <c r="J351" i="3" s="1"/>
  <c r="J352" i="3" s="1"/>
  <c r="J353" i="3" s="1"/>
  <c r="J354" i="3" s="1"/>
  <c r="J355" i="3" s="1"/>
  <c r="J356" i="3" s="1"/>
  <c r="J357" i="3" s="1"/>
  <c r="J358" i="3" s="1"/>
  <c r="J359" i="3" s="1"/>
  <c r="J360" i="3" s="1"/>
  <c r="K310" i="3"/>
  <c r="K311" i="3" s="1"/>
  <c r="K312" i="3" s="1"/>
  <c r="K313" i="3" s="1"/>
  <c r="K314" i="3" s="1"/>
  <c r="K315" i="3" s="1"/>
  <c r="K316" i="3" s="1"/>
  <c r="K317" i="3" s="1"/>
  <c r="K318" i="3" s="1"/>
  <c r="K319" i="3" s="1"/>
  <c r="K320" i="3" s="1"/>
  <c r="K321" i="3" s="1"/>
  <c r="K322" i="3" s="1"/>
  <c r="K323" i="3" s="1"/>
  <c r="K324" i="3" s="1"/>
  <c r="K325" i="3" s="1"/>
  <c r="K326" i="3" s="1"/>
  <c r="K327" i="3" s="1"/>
  <c r="K328" i="3" s="1"/>
  <c r="K329" i="3" s="1"/>
  <c r="K330" i="3" s="1"/>
  <c r="K331" i="3" s="1"/>
  <c r="K332" i="3" s="1"/>
  <c r="K333" i="3" s="1"/>
  <c r="K334" i="3" s="1"/>
  <c r="K335" i="3" s="1"/>
  <c r="K336" i="3" s="1"/>
  <c r="K337" i="3" s="1"/>
  <c r="K338" i="3" s="1"/>
  <c r="K339" i="3" s="1"/>
  <c r="K340" i="3" s="1"/>
  <c r="K341" i="3" s="1"/>
  <c r="K342" i="3" s="1"/>
  <c r="K343" i="3" s="1"/>
  <c r="K344" i="3" s="1"/>
  <c r="K345" i="3" s="1"/>
  <c r="K346" i="3" s="1"/>
  <c r="K347" i="3" s="1"/>
  <c r="K348" i="3" s="1"/>
  <c r="K349" i="3" s="1"/>
  <c r="K350" i="3" s="1"/>
  <c r="K351" i="3" s="1"/>
  <c r="K352" i="3" s="1"/>
  <c r="K353" i="3" s="1"/>
  <c r="K354" i="3" s="1"/>
  <c r="K355" i="3" s="1"/>
  <c r="K356" i="3" s="1"/>
  <c r="K357" i="3" s="1"/>
  <c r="K358" i="3" s="1"/>
  <c r="K359" i="3" s="1"/>
  <c r="K360" i="3" s="1"/>
  <c r="L310" i="3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M310" i="3"/>
  <c r="M311" i="3" s="1"/>
  <c r="M312" i="3" s="1"/>
  <c r="M313" i="3" s="1"/>
  <c r="M314" i="3" s="1"/>
  <c r="M315" i="3" s="1"/>
  <c r="M316" i="3" s="1"/>
  <c r="M317" i="3" s="1"/>
  <c r="M318" i="3" s="1"/>
  <c r="M319" i="3" s="1"/>
  <c r="M320" i="3" s="1"/>
  <c r="M321" i="3" s="1"/>
  <c r="M322" i="3" s="1"/>
  <c r="M323" i="3" s="1"/>
  <c r="M324" i="3" s="1"/>
  <c r="M325" i="3" s="1"/>
  <c r="M326" i="3" s="1"/>
  <c r="M327" i="3" s="1"/>
  <c r="M328" i="3" s="1"/>
  <c r="M329" i="3" s="1"/>
  <c r="M330" i="3" s="1"/>
  <c r="M331" i="3" s="1"/>
  <c r="M332" i="3" s="1"/>
  <c r="M333" i="3" s="1"/>
  <c r="M334" i="3" s="1"/>
  <c r="M335" i="3" s="1"/>
  <c r="M336" i="3" s="1"/>
  <c r="M337" i="3" s="1"/>
  <c r="M338" i="3" s="1"/>
  <c r="M339" i="3" s="1"/>
  <c r="M340" i="3" s="1"/>
  <c r="M341" i="3" s="1"/>
  <c r="M342" i="3" s="1"/>
  <c r="M343" i="3" s="1"/>
  <c r="M344" i="3" s="1"/>
  <c r="M345" i="3" s="1"/>
  <c r="M346" i="3" s="1"/>
  <c r="M347" i="3" s="1"/>
  <c r="M348" i="3" s="1"/>
  <c r="M349" i="3" s="1"/>
  <c r="M350" i="3" s="1"/>
  <c r="M351" i="3" s="1"/>
  <c r="M352" i="3" s="1"/>
  <c r="M353" i="3" s="1"/>
  <c r="M354" i="3" s="1"/>
  <c r="M355" i="3" s="1"/>
  <c r="M356" i="3" s="1"/>
  <c r="M357" i="3" s="1"/>
  <c r="M358" i="3" s="1"/>
  <c r="M359" i="3" s="1"/>
  <c r="M360" i="3" s="1"/>
  <c r="N310" i="3"/>
  <c r="O310" i="3"/>
  <c r="O311" i="3" s="1"/>
  <c r="O312" i="3" s="1"/>
  <c r="O313" i="3" s="1"/>
  <c r="O314" i="3" s="1"/>
  <c r="O315" i="3" s="1"/>
  <c r="O316" i="3" s="1"/>
  <c r="O317" i="3" s="1"/>
  <c r="O318" i="3" s="1"/>
  <c r="O319" i="3" s="1"/>
  <c r="O320" i="3" s="1"/>
  <c r="O321" i="3" s="1"/>
  <c r="O322" i="3" s="1"/>
  <c r="O323" i="3" s="1"/>
  <c r="O324" i="3" s="1"/>
  <c r="O325" i="3" s="1"/>
  <c r="O326" i="3" s="1"/>
  <c r="O327" i="3" s="1"/>
  <c r="O328" i="3" s="1"/>
  <c r="O329" i="3" s="1"/>
  <c r="O330" i="3" s="1"/>
  <c r="O331" i="3" s="1"/>
  <c r="O332" i="3" s="1"/>
  <c r="O333" i="3" s="1"/>
  <c r="O334" i="3" s="1"/>
  <c r="O335" i="3" s="1"/>
  <c r="O336" i="3" s="1"/>
  <c r="O337" i="3" s="1"/>
  <c r="O338" i="3" s="1"/>
  <c r="O339" i="3" s="1"/>
  <c r="O340" i="3" s="1"/>
  <c r="O341" i="3" s="1"/>
  <c r="O342" i="3" s="1"/>
  <c r="O343" i="3" s="1"/>
  <c r="O344" i="3" s="1"/>
  <c r="O345" i="3" s="1"/>
  <c r="O346" i="3" s="1"/>
  <c r="O347" i="3" s="1"/>
  <c r="O348" i="3" s="1"/>
  <c r="O349" i="3" s="1"/>
  <c r="O350" i="3" s="1"/>
  <c r="O351" i="3" s="1"/>
  <c r="O352" i="3" s="1"/>
  <c r="O353" i="3" s="1"/>
  <c r="O354" i="3" s="1"/>
  <c r="O355" i="3" s="1"/>
  <c r="O356" i="3" s="1"/>
  <c r="O357" i="3" s="1"/>
  <c r="O358" i="3" s="1"/>
  <c r="O359" i="3" s="1"/>
  <c r="O360" i="3" s="1"/>
  <c r="P310" i="3"/>
  <c r="P311" i="3" s="1"/>
  <c r="P312" i="3" s="1"/>
  <c r="P313" i="3" s="1"/>
  <c r="P314" i="3" s="1"/>
  <c r="P315" i="3" s="1"/>
  <c r="P316" i="3" s="1"/>
  <c r="P317" i="3" s="1"/>
  <c r="P318" i="3" s="1"/>
  <c r="P319" i="3" s="1"/>
  <c r="P320" i="3" s="1"/>
  <c r="P321" i="3" s="1"/>
  <c r="P322" i="3" s="1"/>
  <c r="P323" i="3" s="1"/>
  <c r="P324" i="3" s="1"/>
  <c r="P325" i="3" s="1"/>
  <c r="P326" i="3" s="1"/>
  <c r="P327" i="3" s="1"/>
  <c r="P328" i="3" s="1"/>
  <c r="P329" i="3" s="1"/>
  <c r="P330" i="3" s="1"/>
  <c r="P331" i="3" s="1"/>
  <c r="P332" i="3" s="1"/>
  <c r="P333" i="3" s="1"/>
  <c r="P334" i="3" s="1"/>
  <c r="P335" i="3" s="1"/>
  <c r="P336" i="3" s="1"/>
  <c r="P337" i="3" s="1"/>
  <c r="P338" i="3" s="1"/>
  <c r="P339" i="3" s="1"/>
  <c r="P340" i="3" s="1"/>
  <c r="P341" i="3" s="1"/>
  <c r="P342" i="3" s="1"/>
  <c r="P343" i="3" s="1"/>
  <c r="P344" i="3" s="1"/>
  <c r="P345" i="3" s="1"/>
  <c r="P346" i="3" s="1"/>
  <c r="P347" i="3" s="1"/>
  <c r="P348" i="3" s="1"/>
  <c r="P349" i="3" s="1"/>
  <c r="P350" i="3" s="1"/>
  <c r="P351" i="3" s="1"/>
  <c r="P352" i="3" s="1"/>
  <c r="P353" i="3" s="1"/>
  <c r="P354" i="3" s="1"/>
  <c r="P355" i="3" s="1"/>
  <c r="P356" i="3" s="1"/>
  <c r="P357" i="3" s="1"/>
  <c r="P358" i="3" s="1"/>
  <c r="P359" i="3" s="1"/>
  <c r="P360" i="3" s="1"/>
  <c r="Q310" i="3"/>
  <c r="Q311" i="3" s="1"/>
  <c r="Q312" i="3" s="1"/>
  <c r="Q313" i="3" s="1"/>
  <c r="Q314" i="3" s="1"/>
  <c r="Q315" i="3" s="1"/>
  <c r="Q316" i="3" s="1"/>
  <c r="Q317" i="3" s="1"/>
  <c r="Q318" i="3" s="1"/>
  <c r="Q319" i="3" s="1"/>
  <c r="Q320" i="3" s="1"/>
  <c r="Q321" i="3" s="1"/>
  <c r="Q322" i="3" s="1"/>
  <c r="Q323" i="3" s="1"/>
  <c r="Q324" i="3" s="1"/>
  <c r="Q325" i="3" s="1"/>
  <c r="Q326" i="3" s="1"/>
  <c r="Q327" i="3" s="1"/>
  <c r="Q328" i="3" s="1"/>
  <c r="Q329" i="3" s="1"/>
  <c r="Q330" i="3" s="1"/>
  <c r="Q331" i="3" s="1"/>
  <c r="Q332" i="3" s="1"/>
  <c r="Q333" i="3" s="1"/>
  <c r="Q334" i="3" s="1"/>
  <c r="Q335" i="3" s="1"/>
  <c r="Q336" i="3" s="1"/>
  <c r="Q337" i="3" s="1"/>
  <c r="Q338" i="3" s="1"/>
  <c r="Q339" i="3" s="1"/>
  <c r="Q340" i="3" s="1"/>
  <c r="Q341" i="3" s="1"/>
  <c r="Q342" i="3" s="1"/>
  <c r="Q343" i="3" s="1"/>
  <c r="Q344" i="3" s="1"/>
  <c r="Q345" i="3" s="1"/>
  <c r="Q346" i="3" s="1"/>
  <c r="Q347" i="3" s="1"/>
  <c r="Q348" i="3" s="1"/>
  <c r="Q349" i="3" s="1"/>
  <c r="Q350" i="3" s="1"/>
  <c r="Q351" i="3" s="1"/>
  <c r="Q352" i="3" s="1"/>
  <c r="Q353" i="3" s="1"/>
  <c r="Q354" i="3" s="1"/>
  <c r="Q355" i="3" s="1"/>
  <c r="Q356" i="3" s="1"/>
  <c r="Q357" i="3" s="1"/>
  <c r="Q358" i="3" s="1"/>
  <c r="Q359" i="3" s="1"/>
  <c r="Q360" i="3" s="1"/>
  <c r="R310" i="3"/>
  <c r="R311" i="3" s="1"/>
  <c r="R312" i="3" s="1"/>
  <c r="R313" i="3" s="1"/>
  <c r="R314" i="3" s="1"/>
  <c r="R315" i="3" s="1"/>
  <c r="R316" i="3" s="1"/>
  <c r="R317" i="3" s="1"/>
  <c r="R318" i="3" s="1"/>
  <c r="R319" i="3" s="1"/>
  <c r="R320" i="3" s="1"/>
  <c r="R321" i="3" s="1"/>
  <c r="R322" i="3" s="1"/>
  <c r="R323" i="3" s="1"/>
  <c r="R324" i="3" s="1"/>
  <c r="R325" i="3" s="1"/>
  <c r="R326" i="3" s="1"/>
  <c r="R327" i="3" s="1"/>
  <c r="R328" i="3" s="1"/>
  <c r="R329" i="3" s="1"/>
  <c r="R330" i="3" s="1"/>
  <c r="R331" i="3" s="1"/>
  <c r="R332" i="3" s="1"/>
  <c r="R333" i="3" s="1"/>
  <c r="R334" i="3" s="1"/>
  <c r="R335" i="3" s="1"/>
  <c r="R336" i="3" s="1"/>
  <c r="R337" i="3" s="1"/>
  <c r="R338" i="3" s="1"/>
  <c r="R339" i="3" s="1"/>
  <c r="R340" i="3" s="1"/>
  <c r="R341" i="3" s="1"/>
  <c r="R342" i="3" s="1"/>
  <c r="R343" i="3" s="1"/>
  <c r="R344" i="3" s="1"/>
  <c r="R345" i="3" s="1"/>
  <c r="R346" i="3" s="1"/>
  <c r="R347" i="3" s="1"/>
  <c r="R348" i="3" s="1"/>
  <c r="R349" i="3" s="1"/>
  <c r="R350" i="3" s="1"/>
  <c r="R351" i="3" s="1"/>
  <c r="R352" i="3" s="1"/>
  <c r="R353" i="3" s="1"/>
  <c r="R354" i="3" s="1"/>
  <c r="R355" i="3" s="1"/>
  <c r="R356" i="3" s="1"/>
  <c r="R357" i="3" s="1"/>
  <c r="R358" i="3" s="1"/>
  <c r="R359" i="3" s="1"/>
  <c r="R360" i="3" s="1"/>
  <c r="S310" i="3"/>
  <c r="S311" i="3" s="1"/>
  <c r="S312" i="3" s="1"/>
  <c r="S313" i="3" s="1"/>
  <c r="S314" i="3" s="1"/>
  <c r="S315" i="3" s="1"/>
  <c r="S316" i="3" s="1"/>
  <c r="S317" i="3" s="1"/>
  <c r="S318" i="3" s="1"/>
  <c r="S319" i="3" s="1"/>
  <c r="S320" i="3" s="1"/>
  <c r="S321" i="3" s="1"/>
  <c r="S322" i="3" s="1"/>
  <c r="S323" i="3" s="1"/>
  <c r="S324" i="3" s="1"/>
  <c r="S325" i="3" s="1"/>
  <c r="S326" i="3" s="1"/>
  <c r="S327" i="3" s="1"/>
  <c r="S328" i="3" s="1"/>
  <c r="S329" i="3" s="1"/>
  <c r="S330" i="3" s="1"/>
  <c r="S331" i="3" s="1"/>
  <c r="S332" i="3" s="1"/>
  <c r="S333" i="3" s="1"/>
  <c r="S334" i="3" s="1"/>
  <c r="S335" i="3" s="1"/>
  <c r="S336" i="3" s="1"/>
  <c r="S337" i="3" s="1"/>
  <c r="S338" i="3" s="1"/>
  <c r="S339" i="3" s="1"/>
  <c r="S340" i="3" s="1"/>
  <c r="S341" i="3" s="1"/>
  <c r="S342" i="3" s="1"/>
  <c r="S343" i="3" s="1"/>
  <c r="S344" i="3" s="1"/>
  <c r="S345" i="3" s="1"/>
  <c r="S346" i="3" s="1"/>
  <c r="S347" i="3" s="1"/>
  <c r="S348" i="3" s="1"/>
  <c r="S349" i="3" s="1"/>
  <c r="S350" i="3" s="1"/>
  <c r="S351" i="3" s="1"/>
  <c r="S352" i="3" s="1"/>
  <c r="S353" i="3" s="1"/>
  <c r="S354" i="3" s="1"/>
  <c r="S355" i="3" s="1"/>
  <c r="S356" i="3" s="1"/>
  <c r="S357" i="3" s="1"/>
  <c r="S358" i="3" s="1"/>
  <c r="S359" i="3" s="1"/>
  <c r="S360" i="3" s="1"/>
  <c r="T310" i="3"/>
  <c r="T311" i="3" s="1"/>
  <c r="T312" i="3" s="1"/>
  <c r="T313" i="3" s="1"/>
  <c r="T314" i="3" s="1"/>
  <c r="T315" i="3" s="1"/>
  <c r="T316" i="3" s="1"/>
  <c r="T317" i="3" s="1"/>
  <c r="T318" i="3" s="1"/>
  <c r="T319" i="3" s="1"/>
  <c r="T320" i="3" s="1"/>
  <c r="T321" i="3" s="1"/>
  <c r="T322" i="3" s="1"/>
  <c r="T323" i="3" s="1"/>
  <c r="T324" i="3" s="1"/>
  <c r="T325" i="3" s="1"/>
  <c r="T326" i="3" s="1"/>
  <c r="T327" i="3" s="1"/>
  <c r="T328" i="3" s="1"/>
  <c r="T329" i="3" s="1"/>
  <c r="T330" i="3" s="1"/>
  <c r="T331" i="3" s="1"/>
  <c r="T332" i="3" s="1"/>
  <c r="T333" i="3" s="1"/>
  <c r="T334" i="3" s="1"/>
  <c r="T335" i="3" s="1"/>
  <c r="T336" i="3" s="1"/>
  <c r="T337" i="3" s="1"/>
  <c r="T338" i="3" s="1"/>
  <c r="T339" i="3" s="1"/>
  <c r="T340" i="3" s="1"/>
  <c r="T341" i="3" s="1"/>
  <c r="T342" i="3" s="1"/>
  <c r="T343" i="3" s="1"/>
  <c r="T344" i="3" s="1"/>
  <c r="T345" i="3" s="1"/>
  <c r="T346" i="3" s="1"/>
  <c r="T347" i="3" s="1"/>
  <c r="T348" i="3" s="1"/>
  <c r="T349" i="3" s="1"/>
  <c r="T350" i="3" s="1"/>
  <c r="T351" i="3" s="1"/>
  <c r="T352" i="3" s="1"/>
  <c r="T353" i="3" s="1"/>
  <c r="T354" i="3" s="1"/>
  <c r="T355" i="3" s="1"/>
  <c r="T356" i="3" s="1"/>
  <c r="T357" i="3" s="1"/>
  <c r="T358" i="3" s="1"/>
  <c r="T359" i="3" s="1"/>
  <c r="U310" i="3"/>
  <c r="U311" i="3" s="1"/>
  <c r="U312" i="3" s="1"/>
  <c r="U313" i="3" s="1"/>
  <c r="U314" i="3" s="1"/>
  <c r="U315" i="3" s="1"/>
  <c r="U316" i="3" s="1"/>
  <c r="U317" i="3" s="1"/>
  <c r="U318" i="3" s="1"/>
  <c r="U319" i="3" s="1"/>
  <c r="U320" i="3" s="1"/>
  <c r="U321" i="3" s="1"/>
  <c r="U322" i="3" s="1"/>
  <c r="U323" i="3" s="1"/>
  <c r="U324" i="3" s="1"/>
  <c r="U325" i="3" s="1"/>
  <c r="U326" i="3" s="1"/>
  <c r="U327" i="3" s="1"/>
  <c r="U328" i="3" s="1"/>
  <c r="U329" i="3" s="1"/>
  <c r="U330" i="3" s="1"/>
  <c r="U331" i="3" s="1"/>
  <c r="U332" i="3" s="1"/>
  <c r="U333" i="3" s="1"/>
  <c r="U334" i="3" s="1"/>
  <c r="U335" i="3" s="1"/>
  <c r="U336" i="3" s="1"/>
  <c r="U337" i="3" s="1"/>
  <c r="U338" i="3" s="1"/>
  <c r="U339" i="3" s="1"/>
  <c r="U340" i="3" s="1"/>
  <c r="U341" i="3" s="1"/>
  <c r="U342" i="3" s="1"/>
  <c r="U343" i="3" s="1"/>
  <c r="U344" i="3" s="1"/>
  <c r="U345" i="3" s="1"/>
  <c r="U346" i="3" s="1"/>
  <c r="U347" i="3" s="1"/>
  <c r="U348" i="3" s="1"/>
  <c r="U349" i="3" s="1"/>
  <c r="U350" i="3" s="1"/>
  <c r="U351" i="3" s="1"/>
  <c r="U352" i="3" s="1"/>
  <c r="U353" i="3" s="1"/>
  <c r="U354" i="3" s="1"/>
  <c r="U355" i="3" s="1"/>
  <c r="U356" i="3" s="1"/>
  <c r="U357" i="3" s="1"/>
  <c r="U358" i="3" s="1"/>
  <c r="U359" i="3" s="1"/>
  <c r="U360" i="3" s="1"/>
  <c r="V310" i="3"/>
  <c r="V311" i="3" s="1"/>
  <c r="V312" i="3" s="1"/>
  <c r="V313" i="3" s="1"/>
  <c r="V314" i="3" s="1"/>
  <c r="V315" i="3" s="1"/>
  <c r="V316" i="3" s="1"/>
  <c r="V317" i="3" s="1"/>
  <c r="V318" i="3" s="1"/>
  <c r="V319" i="3" s="1"/>
  <c r="V320" i="3" s="1"/>
  <c r="V321" i="3" s="1"/>
  <c r="V322" i="3" s="1"/>
  <c r="V323" i="3" s="1"/>
  <c r="V324" i="3" s="1"/>
  <c r="V325" i="3" s="1"/>
  <c r="V326" i="3" s="1"/>
  <c r="V327" i="3" s="1"/>
  <c r="V328" i="3" s="1"/>
  <c r="V329" i="3" s="1"/>
  <c r="V330" i="3" s="1"/>
  <c r="V331" i="3" s="1"/>
  <c r="V332" i="3" s="1"/>
  <c r="V333" i="3" s="1"/>
  <c r="V334" i="3" s="1"/>
  <c r="V335" i="3" s="1"/>
  <c r="V336" i="3" s="1"/>
  <c r="V337" i="3" s="1"/>
  <c r="V338" i="3" s="1"/>
  <c r="V339" i="3" s="1"/>
  <c r="V340" i="3" s="1"/>
  <c r="V341" i="3" s="1"/>
  <c r="V342" i="3" s="1"/>
  <c r="V343" i="3" s="1"/>
  <c r="V344" i="3" s="1"/>
  <c r="V345" i="3" s="1"/>
  <c r="V346" i="3" s="1"/>
  <c r="V347" i="3" s="1"/>
  <c r="V348" i="3" s="1"/>
  <c r="V349" i="3" s="1"/>
  <c r="V350" i="3" s="1"/>
  <c r="V351" i="3" s="1"/>
  <c r="V352" i="3" s="1"/>
  <c r="V353" i="3" s="1"/>
  <c r="V354" i="3" s="1"/>
  <c r="V355" i="3" s="1"/>
  <c r="V356" i="3" s="1"/>
  <c r="V357" i="3" s="1"/>
  <c r="V358" i="3" s="1"/>
  <c r="V359" i="3" s="1"/>
  <c r="V360" i="3" s="1"/>
  <c r="W310" i="3"/>
  <c r="W311" i="3" s="1"/>
  <c r="W312" i="3" s="1"/>
  <c r="W313" i="3" s="1"/>
  <c r="W314" i="3" s="1"/>
  <c r="W315" i="3" s="1"/>
  <c r="W316" i="3" s="1"/>
  <c r="W317" i="3" s="1"/>
  <c r="W318" i="3" s="1"/>
  <c r="W319" i="3" s="1"/>
  <c r="W320" i="3" s="1"/>
  <c r="W321" i="3" s="1"/>
  <c r="W322" i="3" s="1"/>
  <c r="W323" i="3" s="1"/>
  <c r="W324" i="3" s="1"/>
  <c r="W325" i="3" s="1"/>
  <c r="W326" i="3" s="1"/>
  <c r="W327" i="3" s="1"/>
  <c r="W328" i="3" s="1"/>
  <c r="W329" i="3" s="1"/>
  <c r="W330" i="3" s="1"/>
  <c r="W331" i="3" s="1"/>
  <c r="W332" i="3" s="1"/>
  <c r="W333" i="3" s="1"/>
  <c r="W334" i="3" s="1"/>
  <c r="W335" i="3" s="1"/>
  <c r="W336" i="3" s="1"/>
  <c r="W337" i="3" s="1"/>
  <c r="W338" i="3" s="1"/>
  <c r="W339" i="3" s="1"/>
  <c r="W340" i="3" s="1"/>
  <c r="W341" i="3" s="1"/>
  <c r="W342" i="3" s="1"/>
  <c r="W343" i="3" s="1"/>
  <c r="W344" i="3" s="1"/>
  <c r="W345" i="3" s="1"/>
  <c r="W346" i="3" s="1"/>
  <c r="W347" i="3" s="1"/>
  <c r="W348" i="3" s="1"/>
  <c r="W349" i="3" s="1"/>
  <c r="W350" i="3" s="1"/>
  <c r="W351" i="3" s="1"/>
  <c r="W352" i="3" s="1"/>
  <c r="W353" i="3" s="1"/>
  <c r="W354" i="3" s="1"/>
  <c r="W355" i="3" s="1"/>
  <c r="W356" i="3" s="1"/>
  <c r="W357" i="3" s="1"/>
  <c r="W358" i="3" s="1"/>
  <c r="W359" i="3" s="1"/>
  <c r="W360" i="3" s="1"/>
  <c r="X310" i="3"/>
  <c r="X311" i="3" s="1"/>
  <c r="X312" i="3" s="1"/>
  <c r="X313" i="3" s="1"/>
  <c r="X314" i="3" s="1"/>
  <c r="X315" i="3" s="1"/>
  <c r="X316" i="3" s="1"/>
  <c r="X317" i="3" s="1"/>
  <c r="X318" i="3" s="1"/>
  <c r="X319" i="3" s="1"/>
  <c r="X320" i="3" s="1"/>
  <c r="X321" i="3" s="1"/>
  <c r="X322" i="3" s="1"/>
  <c r="X323" i="3" s="1"/>
  <c r="X324" i="3" s="1"/>
  <c r="X325" i="3" s="1"/>
  <c r="X326" i="3" s="1"/>
  <c r="X327" i="3" s="1"/>
  <c r="X328" i="3" s="1"/>
  <c r="X329" i="3" s="1"/>
  <c r="X330" i="3" s="1"/>
  <c r="X331" i="3" s="1"/>
  <c r="X332" i="3" s="1"/>
  <c r="X333" i="3" s="1"/>
  <c r="X334" i="3" s="1"/>
  <c r="X335" i="3" s="1"/>
  <c r="X336" i="3" s="1"/>
  <c r="X337" i="3" s="1"/>
  <c r="X338" i="3" s="1"/>
  <c r="X339" i="3" s="1"/>
  <c r="X340" i="3" s="1"/>
  <c r="X341" i="3" s="1"/>
  <c r="X342" i="3" s="1"/>
  <c r="X343" i="3" s="1"/>
  <c r="X344" i="3" s="1"/>
  <c r="X345" i="3" s="1"/>
  <c r="X346" i="3" s="1"/>
  <c r="X347" i="3" s="1"/>
  <c r="X348" i="3" s="1"/>
  <c r="X349" i="3" s="1"/>
  <c r="X350" i="3" s="1"/>
  <c r="X351" i="3" s="1"/>
  <c r="X352" i="3" s="1"/>
  <c r="X353" i="3" s="1"/>
  <c r="X354" i="3" s="1"/>
  <c r="X355" i="3" s="1"/>
  <c r="X356" i="3" s="1"/>
  <c r="X357" i="3" s="1"/>
  <c r="X358" i="3" s="1"/>
  <c r="X359" i="3" s="1"/>
  <c r="X360" i="3" s="1"/>
  <c r="Y310" i="3"/>
  <c r="Y311" i="3" s="1"/>
  <c r="Y312" i="3" s="1"/>
  <c r="Y313" i="3" s="1"/>
  <c r="Y314" i="3" s="1"/>
  <c r="Y315" i="3" s="1"/>
  <c r="Y316" i="3" s="1"/>
  <c r="Y317" i="3" s="1"/>
  <c r="Y318" i="3" s="1"/>
  <c r="Y319" i="3" s="1"/>
  <c r="Y320" i="3" s="1"/>
  <c r="Y321" i="3" s="1"/>
  <c r="Y322" i="3" s="1"/>
  <c r="Y323" i="3" s="1"/>
  <c r="Y324" i="3" s="1"/>
  <c r="Y325" i="3" s="1"/>
  <c r="Y326" i="3" s="1"/>
  <c r="Y327" i="3" s="1"/>
  <c r="Y328" i="3" s="1"/>
  <c r="Y329" i="3" s="1"/>
  <c r="Y330" i="3" s="1"/>
  <c r="Y331" i="3" s="1"/>
  <c r="Y332" i="3" s="1"/>
  <c r="Y333" i="3" s="1"/>
  <c r="Y334" i="3" s="1"/>
  <c r="Y335" i="3" s="1"/>
  <c r="Y336" i="3" s="1"/>
  <c r="Y337" i="3" s="1"/>
  <c r="Y338" i="3" s="1"/>
  <c r="Y339" i="3" s="1"/>
  <c r="Y340" i="3" s="1"/>
  <c r="Y341" i="3" s="1"/>
  <c r="Y342" i="3" s="1"/>
  <c r="Y343" i="3" s="1"/>
  <c r="Y344" i="3" s="1"/>
  <c r="Y345" i="3" s="1"/>
  <c r="Y346" i="3" s="1"/>
  <c r="Y347" i="3" s="1"/>
  <c r="Y348" i="3" s="1"/>
  <c r="Y349" i="3" s="1"/>
  <c r="Y350" i="3" s="1"/>
  <c r="Y351" i="3" s="1"/>
  <c r="Y352" i="3" s="1"/>
  <c r="Y353" i="3" s="1"/>
  <c r="Y354" i="3" s="1"/>
  <c r="Y355" i="3" s="1"/>
  <c r="Y356" i="3" s="1"/>
  <c r="Y357" i="3" s="1"/>
  <c r="Y358" i="3" s="1"/>
  <c r="Y359" i="3" s="1"/>
  <c r="Y360" i="3" s="1"/>
  <c r="Z310" i="3"/>
  <c r="Z311" i="3" s="1"/>
  <c r="Z312" i="3" s="1"/>
  <c r="Z313" i="3" s="1"/>
  <c r="Z314" i="3" s="1"/>
  <c r="Z315" i="3" s="1"/>
  <c r="Z316" i="3" s="1"/>
  <c r="Z317" i="3" s="1"/>
  <c r="Z318" i="3" s="1"/>
  <c r="Z319" i="3" s="1"/>
  <c r="Z320" i="3" s="1"/>
  <c r="Z321" i="3" s="1"/>
  <c r="Z322" i="3" s="1"/>
  <c r="Z323" i="3" s="1"/>
  <c r="Z324" i="3" s="1"/>
  <c r="Z325" i="3" s="1"/>
  <c r="Z326" i="3" s="1"/>
  <c r="Z327" i="3" s="1"/>
  <c r="Z328" i="3" s="1"/>
  <c r="Z329" i="3" s="1"/>
  <c r="Z330" i="3" s="1"/>
  <c r="Z331" i="3" s="1"/>
  <c r="Z332" i="3" s="1"/>
  <c r="Z333" i="3" s="1"/>
  <c r="Z334" i="3" s="1"/>
  <c r="Z335" i="3" s="1"/>
  <c r="Z336" i="3" s="1"/>
  <c r="Z337" i="3" s="1"/>
  <c r="Z338" i="3" s="1"/>
  <c r="Z339" i="3" s="1"/>
  <c r="Z340" i="3" s="1"/>
  <c r="Z341" i="3" s="1"/>
  <c r="Z342" i="3" s="1"/>
  <c r="Z343" i="3" s="1"/>
  <c r="Z344" i="3" s="1"/>
  <c r="Z345" i="3" s="1"/>
  <c r="Z346" i="3" s="1"/>
  <c r="Z347" i="3" s="1"/>
  <c r="Z348" i="3" s="1"/>
  <c r="Z349" i="3" s="1"/>
  <c r="Z350" i="3" s="1"/>
  <c r="Z351" i="3" s="1"/>
  <c r="Z352" i="3" s="1"/>
  <c r="Z353" i="3" s="1"/>
  <c r="Z354" i="3" s="1"/>
  <c r="Z355" i="3" s="1"/>
  <c r="Z356" i="3" s="1"/>
  <c r="Z357" i="3" s="1"/>
  <c r="Z358" i="3" s="1"/>
  <c r="Z359" i="3" s="1"/>
  <c r="Z360" i="3" s="1"/>
  <c r="AA310" i="3"/>
  <c r="AA311" i="3" s="1"/>
  <c r="AA312" i="3" s="1"/>
  <c r="AA313" i="3" s="1"/>
  <c r="AA314" i="3" s="1"/>
  <c r="AA315" i="3" s="1"/>
  <c r="AA316" i="3" s="1"/>
  <c r="AA317" i="3" s="1"/>
  <c r="AA318" i="3" s="1"/>
  <c r="AA319" i="3" s="1"/>
  <c r="AA320" i="3" s="1"/>
  <c r="AA321" i="3" s="1"/>
  <c r="AA322" i="3" s="1"/>
  <c r="AA323" i="3" s="1"/>
  <c r="AA324" i="3" s="1"/>
  <c r="AA325" i="3" s="1"/>
  <c r="AA326" i="3" s="1"/>
  <c r="AA327" i="3" s="1"/>
  <c r="AA328" i="3" s="1"/>
  <c r="AA329" i="3" s="1"/>
  <c r="AA330" i="3" s="1"/>
  <c r="AA331" i="3" s="1"/>
  <c r="AA332" i="3" s="1"/>
  <c r="AA333" i="3" s="1"/>
  <c r="AA334" i="3" s="1"/>
  <c r="AA335" i="3" s="1"/>
  <c r="AA336" i="3" s="1"/>
  <c r="AA337" i="3" s="1"/>
  <c r="AA338" i="3" s="1"/>
  <c r="AA339" i="3" s="1"/>
  <c r="AA340" i="3" s="1"/>
  <c r="AA341" i="3" s="1"/>
  <c r="AA342" i="3" s="1"/>
  <c r="AA343" i="3" s="1"/>
  <c r="AA344" i="3" s="1"/>
  <c r="AA345" i="3" s="1"/>
  <c r="AA346" i="3" s="1"/>
  <c r="AA347" i="3" s="1"/>
  <c r="AA348" i="3" s="1"/>
  <c r="AA349" i="3" s="1"/>
  <c r="AA350" i="3" s="1"/>
  <c r="AA351" i="3" s="1"/>
  <c r="AA352" i="3" s="1"/>
  <c r="AA353" i="3" s="1"/>
  <c r="AA354" i="3" s="1"/>
  <c r="AA355" i="3" s="1"/>
  <c r="AA356" i="3" s="1"/>
  <c r="AA357" i="3" s="1"/>
  <c r="AA358" i="3" s="1"/>
  <c r="AA359" i="3" s="1"/>
  <c r="AA360" i="3" s="1"/>
  <c r="AB310" i="3"/>
  <c r="AB311" i="3" s="1"/>
  <c r="AB312" i="3" s="1"/>
  <c r="AB313" i="3" s="1"/>
  <c r="AB314" i="3" s="1"/>
  <c r="AB315" i="3" s="1"/>
  <c r="AB316" i="3" s="1"/>
  <c r="AB317" i="3" s="1"/>
  <c r="AB318" i="3" s="1"/>
  <c r="AB319" i="3" s="1"/>
  <c r="AB320" i="3" s="1"/>
  <c r="AB321" i="3" s="1"/>
  <c r="AB322" i="3" s="1"/>
  <c r="AB323" i="3" s="1"/>
  <c r="AB324" i="3" s="1"/>
  <c r="AB325" i="3" s="1"/>
  <c r="AB326" i="3" s="1"/>
  <c r="AB327" i="3" s="1"/>
  <c r="AB328" i="3" s="1"/>
  <c r="AB329" i="3" s="1"/>
  <c r="AB330" i="3" s="1"/>
  <c r="AB331" i="3" s="1"/>
  <c r="AB332" i="3" s="1"/>
  <c r="AB333" i="3" s="1"/>
  <c r="AB334" i="3" s="1"/>
  <c r="AB335" i="3" s="1"/>
  <c r="AB336" i="3" s="1"/>
  <c r="AB337" i="3" s="1"/>
  <c r="AB338" i="3" s="1"/>
  <c r="AB339" i="3" s="1"/>
  <c r="AB340" i="3" s="1"/>
  <c r="AB341" i="3" s="1"/>
  <c r="AB342" i="3" s="1"/>
  <c r="AB343" i="3" s="1"/>
  <c r="AB344" i="3" s="1"/>
  <c r="AB345" i="3" s="1"/>
  <c r="AB346" i="3" s="1"/>
  <c r="AB347" i="3" s="1"/>
  <c r="AB348" i="3" s="1"/>
  <c r="AB349" i="3" s="1"/>
  <c r="AB350" i="3" s="1"/>
  <c r="AB351" i="3" s="1"/>
  <c r="AB352" i="3" s="1"/>
  <c r="AB353" i="3" s="1"/>
  <c r="AB354" i="3" s="1"/>
  <c r="AB355" i="3" s="1"/>
  <c r="AB356" i="3" s="1"/>
  <c r="AB357" i="3" s="1"/>
  <c r="AB358" i="3" s="1"/>
  <c r="AB359" i="3" s="1"/>
  <c r="AC310" i="3"/>
  <c r="AC311" i="3" s="1"/>
  <c r="AC312" i="3" s="1"/>
  <c r="AC313" i="3" s="1"/>
  <c r="AC314" i="3" s="1"/>
  <c r="AC315" i="3" s="1"/>
  <c r="AC316" i="3" s="1"/>
  <c r="AC317" i="3" s="1"/>
  <c r="AC318" i="3" s="1"/>
  <c r="AC319" i="3" s="1"/>
  <c r="AC320" i="3" s="1"/>
  <c r="AC321" i="3" s="1"/>
  <c r="AC322" i="3" s="1"/>
  <c r="AC323" i="3" s="1"/>
  <c r="AC324" i="3" s="1"/>
  <c r="AC325" i="3" s="1"/>
  <c r="AC326" i="3" s="1"/>
  <c r="AC327" i="3" s="1"/>
  <c r="AC328" i="3" s="1"/>
  <c r="AC329" i="3" s="1"/>
  <c r="AC330" i="3" s="1"/>
  <c r="AC331" i="3" s="1"/>
  <c r="AC332" i="3" s="1"/>
  <c r="AC333" i="3" s="1"/>
  <c r="AC334" i="3" s="1"/>
  <c r="AC335" i="3" s="1"/>
  <c r="AC336" i="3" s="1"/>
  <c r="AC337" i="3" s="1"/>
  <c r="AC338" i="3" s="1"/>
  <c r="AC339" i="3" s="1"/>
  <c r="AC340" i="3" s="1"/>
  <c r="AC341" i="3" s="1"/>
  <c r="AC342" i="3" s="1"/>
  <c r="AC343" i="3" s="1"/>
  <c r="AC344" i="3" s="1"/>
  <c r="AC345" i="3" s="1"/>
  <c r="AC346" i="3" s="1"/>
  <c r="AC347" i="3" s="1"/>
  <c r="AC348" i="3" s="1"/>
  <c r="AC349" i="3" s="1"/>
  <c r="AC350" i="3" s="1"/>
  <c r="AC351" i="3" s="1"/>
  <c r="AC352" i="3" s="1"/>
  <c r="AC353" i="3" s="1"/>
  <c r="AC354" i="3" s="1"/>
  <c r="AC355" i="3" s="1"/>
  <c r="AC356" i="3" s="1"/>
  <c r="AC357" i="3" s="1"/>
  <c r="AC358" i="3" s="1"/>
  <c r="AC359" i="3" s="1"/>
  <c r="AC360" i="3" s="1"/>
  <c r="AD310" i="3"/>
  <c r="AD311" i="3" s="1"/>
  <c r="AD312" i="3" s="1"/>
  <c r="AD313" i="3" s="1"/>
  <c r="AD314" i="3" s="1"/>
  <c r="AD315" i="3" s="1"/>
  <c r="AD316" i="3" s="1"/>
  <c r="AD317" i="3" s="1"/>
  <c r="AD318" i="3" s="1"/>
  <c r="AD319" i="3" s="1"/>
  <c r="AD320" i="3" s="1"/>
  <c r="AD321" i="3" s="1"/>
  <c r="AD322" i="3" s="1"/>
  <c r="AD323" i="3" s="1"/>
  <c r="AD324" i="3" s="1"/>
  <c r="AD325" i="3" s="1"/>
  <c r="AD326" i="3" s="1"/>
  <c r="AD327" i="3" s="1"/>
  <c r="AD328" i="3" s="1"/>
  <c r="AD329" i="3" s="1"/>
  <c r="AD330" i="3" s="1"/>
  <c r="AD331" i="3" s="1"/>
  <c r="AD332" i="3" s="1"/>
  <c r="AD333" i="3" s="1"/>
  <c r="AD334" i="3" s="1"/>
  <c r="AD335" i="3" s="1"/>
  <c r="AD336" i="3" s="1"/>
  <c r="AD337" i="3" s="1"/>
  <c r="AD338" i="3" s="1"/>
  <c r="AD339" i="3" s="1"/>
  <c r="AD340" i="3" s="1"/>
  <c r="AD341" i="3" s="1"/>
  <c r="AD342" i="3" s="1"/>
  <c r="AD343" i="3" s="1"/>
  <c r="AD344" i="3" s="1"/>
  <c r="AD345" i="3" s="1"/>
  <c r="AD346" i="3" s="1"/>
  <c r="AD347" i="3" s="1"/>
  <c r="AD348" i="3" s="1"/>
  <c r="AD349" i="3" s="1"/>
  <c r="AD350" i="3" s="1"/>
  <c r="AD351" i="3" s="1"/>
  <c r="AD352" i="3" s="1"/>
  <c r="AD353" i="3" s="1"/>
  <c r="AD354" i="3" s="1"/>
  <c r="AD355" i="3" s="1"/>
  <c r="AD356" i="3" s="1"/>
  <c r="AD357" i="3" s="1"/>
  <c r="AD358" i="3" s="1"/>
  <c r="AD359" i="3" s="1"/>
  <c r="AD360" i="3" s="1"/>
  <c r="AE310" i="3"/>
  <c r="AE311" i="3" s="1"/>
  <c r="AE312" i="3" s="1"/>
  <c r="AE313" i="3" s="1"/>
  <c r="AE314" i="3" s="1"/>
  <c r="AE315" i="3" s="1"/>
  <c r="AE316" i="3" s="1"/>
  <c r="AE317" i="3" s="1"/>
  <c r="AE318" i="3" s="1"/>
  <c r="AE319" i="3" s="1"/>
  <c r="AE320" i="3" s="1"/>
  <c r="AE321" i="3" s="1"/>
  <c r="AE322" i="3" s="1"/>
  <c r="AE323" i="3" s="1"/>
  <c r="AE324" i="3" s="1"/>
  <c r="AE325" i="3" s="1"/>
  <c r="AE326" i="3" s="1"/>
  <c r="AE327" i="3" s="1"/>
  <c r="AE328" i="3" s="1"/>
  <c r="AE329" i="3" s="1"/>
  <c r="AE330" i="3" s="1"/>
  <c r="AE331" i="3" s="1"/>
  <c r="AE332" i="3" s="1"/>
  <c r="AE333" i="3" s="1"/>
  <c r="AE334" i="3" s="1"/>
  <c r="AE335" i="3" s="1"/>
  <c r="AE336" i="3" s="1"/>
  <c r="AE337" i="3" s="1"/>
  <c r="AE338" i="3" s="1"/>
  <c r="AE339" i="3" s="1"/>
  <c r="AE340" i="3" s="1"/>
  <c r="AE341" i="3" s="1"/>
  <c r="AE342" i="3" s="1"/>
  <c r="AE343" i="3" s="1"/>
  <c r="AE344" i="3" s="1"/>
  <c r="AE345" i="3" s="1"/>
  <c r="AE346" i="3" s="1"/>
  <c r="AE347" i="3" s="1"/>
  <c r="AE348" i="3" s="1"/>
  <c r="AE349" i="3" s="1"/>
  <c r="AE350" i="3" s="1"/>
  <c r="AE351" i="3" s="1"/>
  <c r="AE352" i="3" s="1"/>
  <c r="AE353" i="3" s="1"/>
  <c r="AE354" i="3" s="1"/>
  <c r="AE355" i="3" s="1"/>
  <c r="AE356" i="3" s="1"/>
  <c r="AE357" i="3" s="1"/>
  <c r="AE358" i="3" s="1"/>
  <c r="AE359" i="3" s="1"/>
  <c r="AE360" i="3" s="1"/>
  <c r="AF310" i="3"/>
  <c r="AF311" i="3" s="1"/>
  <c r="AF312" i="3" s="1"/>
  <c r="AF313" i="3" s="1"/>
  <c r="AF314" i="3" s="1"/>
  <c r="AF315" i="3" s="1"/>
  <c r="AF316" i="3" s="1"/>
  <c r="AF317" i="3" s="1"/>
  <c r="AF318" i="3" s="1"/>
  <c r="AF319" i="3" s="1"/>
  <c r="AF320" i="3" s="1"/>
  <c r="AF321" i="3" s="1"/>
  <c r="AF322" i="3" s="1"/>
  <c r="AF323" i="3" s="1"/>
  <c r="AF324" i="3" s="1"/>
  <c r="AF325" i="3" s="1"/>
  <c r="AF326" i="3" s="1"/>
  <c r="AF327" i="3" s="1"/>
  <c r="AF328" i="3" s="1"/>
  <c r="AF329" i="3" s="1"/>
  <c r="AF330" i="3" s="1"/>
  <c r="AF331" i="3" s="1"/>
  <c r="AF332" i="3" s="1"/>
  <c r="AF333" i="3" s="1"/>
  <c r="AF334" i="3" s="1"/>
  <c r="AF335" i="3" s="1"/>
  <c r="AF336" i="3" s="1"/>
  <c r="AF337" i="3" s="1"/>
  <c r="AF338" i="3" s="1"/>
  <c r="AF339" i="3" s="1"/>
  <c r="AF340" i="3" s="1"/>
  <c r="AF341" i="3" s="1"/>
  <c r="AF342" i="3" s="1"/>
  <c r="AF343" i="3" s="1"/>
  <c r="AF344" i="3" s="1"/>
  <c r="AF345" i="3" s="1"/>
  <c r="AF346" i="3" s="1"/>
  <c r="AF347" i="3" s="1"/>
  <c r="AF348" i="3" s="1"/>
  <c r="AF349" i="3" s="1"/>
  <c r="AF350" i="3" s="1"/>
  <c r="AF351" i="3" s="1"/>
  <c r="AF352" i="3" s="1"/>
  <c r="AF353" i="3" s="1"/>
  <c r="AF354" i="3" s="1"/>
  <c r="AF355" i="3" s="1"/>
  <c r="AF356" i="3" s="1"/>
  <c r="AF357" i="3" s="1"/>
  <c r="AF358" i="3" s="1"/>
  <c r="AF359" i="3" s="1"/>
  <c r="AF360" i="3" s="1"/>
  <c r="AG310" i="3"/>
  <c r="AG311" i="3" s="1"/>
  <c r="AG312" i="3" s="1"/>
  <c r="AG313" i="3" s="1"/>
  <c r="AG314" i="3" s="1"/>
  <c r="AG315" i="3" s="1"/>
  <c r="AG316" i="3" s="1"/>
  <c r="AG317" i="3" s="1"/>
  <c r="AG318" i="3" s="1"/>
  <c r="AG319" i="3" s="1"/>
  <c r="AG320" i="3" s="1"/>
  <c r="AG321" i="3" s="1"/>
  <c r="AG322" i="3" s="1"/>
  <c r="AG323" i="3" s="1"/>
  <c r="AG324" i="3" s="1"/>
  <c r="AG325" i="3" s="1"/>
  <c r="AG326" i="3" s="1"/>
  <c r="AG327" i="3" s="1"/>
  <c r="AG328" i="3" s="1"/>
  <c r="AG329" i="3" s="1"/>
  <c r="AG330" i="3" s="1"/>
  <c r="AG331" i="3" s="1"/>
  <c r="AG332" i="3" s="1"/>
  <c r="AG333" i="3" s="1"/>
  <c r="AG334" i="3" s="1"/>
  <c r="AG335" i="3" s="1"/>
  <c r="AG336" i="3" s="1"/>
  <c r="AG337" i="3" s="1"/>
  <c r="AG338" i="3" s="1"/>
  <c r="AG339" i="3" s="1"/>
  <c r="AG340" i="3" s="1"/>
  <c r="AG341" i="3" s="1"/>
  <c r="AG342" i="3" s="1"/>
  <c r="AG343" i="3" s="1"/>
  <c r="AG344" i="3" s="1"/>
  <c r="AG345" i="3" s="1"/>
  <c r="AG346" i="3" s="1"/>
  <c r="AG347" i="3" s="1"/>
  <c r="AG348" i="3" s="1"/>
  <c r="AG349" i="3" s="1"/>
  <c r="AG350" i="3" s="1"/>
  <c r="AG351" i="3" s="1"/>
  <c r="AG352" i="3" s="1"/>
  <c r="AG353" i="3" s="1"/>
  <c r="AG354" i="3" s="1"/>
  <c r="AG355" i="3" s="1"/>
  <c r="AG356" i="3" s="1"/>
  <c r="AG357" i="3" s="1"/>
  <c r="AG358" i="3" s="1"/>
  <c r="AG359" i="3" s="1"/>
  <c r="AG360" i="3" s="1"/>
  <c r="AH310" i="3"/>
  <c r="AH311" i="3" s="1"/>
  <c r="AH312" i="3" s="1"/>
  <c r="AH313" i="3" s="1"/>
  <c r="AH314" i="3" s="1"/>
  <c r="AH315" i="3" s="1"/>
  <c r="AH316" i="3" s="1"/>
  <c r="AH317" i="3" s="1"/>
  <c r="AH318" i="3" s="1"/>
  <c r="AH319" i="3" s="1"/>
  <c r="AH320" i="3" s="1"/>
  <c r="AH321" i="3" s="1"/>
  <c r="AH322" i="3" s="1"/>
  <c r="AH323" i="3" s="1"/>
  <c r="AH324" i="3" s="1"/>
  <c r="AH325" i="3" s="1"/>
  <c r="AH326" i="3" s="1"/>
  <c r="AH327" i="3" s="1"/>
  <c r="AH328" i="3" s="1"/>
  <c r="AH329" i="3" s="1"/>
  <c r="AH330" i="3" s="1"/>
  <c r="AH331" i="3" s="1"/>
  <c r="AH332" i="3" s="1"/>
  <c r="AH333" i="3" s="1"/>
  <c r="AH334" i="3" s="1"/>
  <c r="AH335" i="3" s="1"/>
  <c r="AH336" i="3" s="1"/>
  <c r="AH337" i="3" s="1"/>
  <c r="AH338" i="3" s="1"/>
  <c r="AH339" i="3" s="1"/>
  <c r="AH340" i="3" s="1"/>
  <c r="AH341" i="3" s="1"/>
  <c r="AH342" i="3" s="1"/>
  <c r="AH343" i="3" s="1"/>
  <c r="AH344" i="3" s="1"/>
  <c r="AH345" i="3" s="1"/>
  <c r="AH346" i="3" s="1"/>
  <c r="AH347" i="3" s="1"/>
  <c r="AH348" i="3" s="1"/>
  <c r="AH349" i="3" s="1"/>
  <c r="AH350" i="3" s="1"/>
  <c r="AH351" i="3" s="1"/>
  <c r="AH352" i="3" s="1"/>
  <c r="AH353" i="3" s="1"/>
  <c r="AH354" i="3" s="1"/>
  <c r="AH355" i="3" s="1"/>
  <c r="AH356" i="3" s="1"/>
  <c r="AH357" i="3" s="1"/>
  <c r="AH358" i="3" s="1"/>
  <c r="AH359" i="3" s="1"/>
  <c r="AH360" i="3" s="1"/>
  <c r="AI310" i="3"/>
  <c r="AI311" i="3" s="1"/>
  <c r="AI312" i="3" s="1"/>
  <c r="AI313" i="3" s="1"/>
  <c r="AI314" i="3" s="1"/>
  <c r="AI315" i="3" s="1"/>
  <c r="AI316" i="3" s="1"/>
  <c r="AI317" i="3" s="1"/>
  <c r="AI318" i="3" s="1"/>
  <c r="AI319" i="3" s="1"/>
  <c r="AI320" i="3" s="1"/>
  <c r="AI321" i="3" s="1"/>
  <c r="AI322" i="3" s="1"/>
  <c r="AI323" i="3" s="1"/>
  <c r="AI324" i="3" s="1"/>
  <c r="AI325" i="3" s="1"/>
  <c r="AI326" i="3" s="1"/>
  <c r="AI327" i="3" s="1"/>
  <c r="AI328" i="3" s="1"/>
  <c r="AI329" i="3" s="1"/>
  <c r="AI330" i="3" s="1"/>
  <c r="AI331" i="3" s="1"/>
  <c r="AI332" i="3" s="1"/>
  <c r="AI333" i="3" s="1"/>
  <c r="AI334" i="3" s="1"/>
  <c r="AI335" i="3" s="1"/>
  <c r="AI336" i="3" s="1"/>
  <c r="AI337" i="3" s="1"/>
  <c r="AI338" i="3" s="1"/>
  <c r="AI339" i="3" s="1"/>
  <c r="AI340" i="3" s="1"/>
  <c r="AI341" i="3" s="1"/>
  <c r="AI342" i="3" s="1"/>
  <c r="AI343" i="3" s="1"/>
  <c r="AI344" i="3" s="1"/>
  <c r="AI345" i="3" s="1"/>
  <c r="AI346" i="3" s="1"/>
  <c r="AI347" i="3" s="1"/>
  <c r="AI348" i="3" s="1"/>
  <c r="AI349" i="3" s="1"/>
  <c r="AI350" i="3" s="1"/>
  <c r="AI351" i="3" s="1"/>
  <c r="AI352" i="3" s="1"/>
  <c r="AI353" i="3" s="1"/>
  <c r="AI354" i="3" s="1"/>
  <c r="AI355" i="3" s="1"/>
  <c r="AI356" i="3" s="1"/>
  <c r="AI357" i="3" s="1"/>
  <c r="AI358" i="3" s="1"/>
  <c r="AI359" i="3" s="1"/>
  <c r="AI360" i="3" s="1"/>
  <c r="AJ310" i="3"/>
  <c r="AJ311" i="3" s="1"/>
  <c r="AJ312" i="3" s="1"/>
  <c r="AJ313" i="3" s="1"/>
  <c r="AJ314" i="3" s="1"/>
  <c r="AJ315" i="3" s="1"/>
  <c r="AJ316" i="3" s="1"/>
  <c r="AJ317" i="3" s="1"/>
  <c r="AJ318" i="3" s="1"/>
  <c r="AJ319" i="3" s="1"/>
  <c r="AJ320" i="3" s="1"/>
  <c r="AJ321" i="3" s="1"/>
  <c r="AJ322" i="3" s="1"/>
  <c r="AJ323" i="3" s="1"/>
  <c r="AJ324" i="3" s="1"/>
  <c r="AJ325" i="3" s="1"/>
  <c r="AJ326" i="3" s="1"/>
  <c r="AJ327" i="3" s="1"/>
  <c r="AJ328" i="3" s="1"/>
  <c r="AJ329" i="3" s="1"/>
  <c r="AJ330" i="3" s="1"/>
  <c r="AJ331" i="3" s="1"/>
  <c r="AJ332" i="3" s="1"/>
  <c r="AJ333" i="3" s="1"/>
  <c r="AJ334" i="3" s="1"/>
  <c r="AJ335" i="3" s="1"/>
  <c r="AJ336" i="3" s="1"/>
  <c r="AJ337" i="3" s="1"/>
  <c r="AJ338" i="3" s="1"/>
  <c r="AJ339" i="3" s="1"/>
  <c r="AJ340" i="3" s="1"/>
  <c r="AJ341" i="3" s="1"/>
  <c r="AJ342" i="3" s="1"/>
  <c r="AJ343" i="3" s="1"/>
  <c r="AJ344" i="3" s="1"/>
  <c r="AJ345" i="3" s="1"/>
  <c r="AJ346" i="3" s="1"/>
  <c r="AJ347" i="3" s="1"/>
  <c r="AJ348" i="3" s="1"/>
  <c r="AJ349" i="3" s="1"/>
  <c r="AJ350" i="3" s="1"/>
  <c r="AJ351" i="3" s="1"/>
  <c r="AJ352" i="3" s="1"/>
  <c r="AJ353" i="3" s="1"/>
  <c r="AJ354" i="3" s="1"/>
  <c r="AJ355" i="3" s="1"/>
  <c r="AJ356" i="3" s="1"/>
  <c r="AJ357" i="3" s="1"/>
  <c r="AJ358" i="3" s="1"/>
  <c r="AJ359" i="3" s="1"/>
  <c r="AK310" i="3"/>
  <c r="AK311" i="3" s="1"/>
  <c r="AK312" i="3" s="1"/>
  <c r="AK313" i="3" s="1"/>
  <c r="AK314" i="3" s="1"/>
  <c r="AK315" i="3" s="1"/>
  <c r="AK316" i="3" s="1"/>
  <c r="AK317" i="3" s="1"/>
  <c r="AK318" i="3" s="1"/>
  <c r="AK319" i="3" s="1"/>
  <c r="AK320" i="3" s="1"/>
  <c r="AK321" i="3" s="1"/>
  <c r="AK322" i="3" s="1"/>
  <c r="AK323" i="3" s="1"/>
  <c r="AK324" i="3" s="1"/>
  <c r="AK325" i="3" s="1"/>
  <c r="AK326" i="3" s="1"/>
  <c r="AK327" i="3" s="1"/>
  <c r="AK328" i="3" s="1"/>
  <c r="AK329" i="3" s="1"/>
  <c r="AK330" i="3" s="1"/>
  <c r="AK331" i="3" s="1"/>
  <c r="AK332" i="3" s="1"/>
  <c r="AK333" i="3" s="1"/>
  <c r="AK334" i="3" s="1"/>
  <c r="AK335" i="3" s="1"/>
  <c r="AK336" i="3" s="1"/>
  <c r="AK337" i="3" s="1"/>
  <c r="AK338" i="3" s="1"/>
  <c r="AK339" i="3" s="1"/>
  <c r="AK340" i="3" s="1"/>
  <c r="AK341" i="3" s="1"/>
  <c r="AK342" i="3" s="1"/>
  <c r="AK343" i="3" s="1"/>
  <c r="AK344" i="3" s="1"/>
  <c r="AK345" i="3" s="1"/>
  <c r="AK346" i="3" s="1"/>
  <c r="AK347" i="3" s="1"/>
  <c r="AK348" i="3" s="1"/>
  <c r="AK349" i="3" s="1"/>
  <c r="AK350" i="3" s="1"/>
  <c r="AK351" i="3" s="1"/>
  <c r="AK352" i="3" s="1"/>
  <c r="AK353" i="3" s="1"/>
  <c r="AK354" i="3" s="1"/>
  <c r="AK355" i="3" s="1"/>
  <c r="AK356" i="3" s="1"/>
  <c r="AK357" i="3" s="1"/>
  <c r="AK358" i="3" s="1"/>
  <c r="AK359" i="3" s="1"/>
  <c r="AK360" i="3" s="1"/>
  <c r="AL310" i="3"/>
  <c r="AL311" i="3" s="1"/>
  <c r="AL312" i="3" s="1"/>
  <c r="AL313" i="3" s="1"/>
  <c r="AL314" i="3" s="1"/>
  <c r="AL315" i="3" s="1"/>
  <c r="AL316" i="3" s="1"/>
  <c r="AL317" i="3" s="1"/>
  <c r="AL318" i="3" s="1"/>
  <c r="AL319" i="3" s="1"/>
  <c r="AL320" i="3" s="1"/>
  <c r="AL321" i="3" s="1"/>
  <c r="AL322" i="3" s="1"/>
  <c r="AL323" i="3" s="1"/>
  <c r="AL324" i="3" s="1"/>
  <c r="AL325" i="3" s="1"/>
  <c r="AL326" i="3" s="1"/>
  <c r="AL327" i="3" s="1"/>
  <c r="AL328" i="3" s="1"/>
  <c r="AL329" i="3" s="1"/>
  <c r="AL330" i="3" s="1"/>
  <c r="AL331" i="3" s="1"/>
  <c r="AL332" i="3" s="1"/>
  <c r="AL333" i="3" s="1"/>
  <c r="AL334" i="3" s="1"/>
  <c r="AL335" i="3" s="1"/>
  <c r="AL336" i="3" s="1"/>
  <c r="AL337" i="3" s="1"/>
  <c r="AL338" i="3" s="1"/>
  <c r="AL339" i="3" s="1"/>
  <c r="AL340" i="3" s="1"/>
  <c r="AL341" i="3" s="1"/>
  <c r="AL342" i="3" s="1"/>
  <c r="AL343" i="3" s="1"/>
  <c r="AL344" i="3" s="1"/>
  <c r="AL345" i="3" s="1"/>
  <c r="AL346" i="3" s="1"/>
  <c r="AL347" i="3" s="1"/>
  <c r="AL348" i="3" s="1"/>
  <c r="AL349" i="3" s="1"/>
  <c r="AL350" i="3" s="1"/>
  <c r="AL351" i="3" s="1"/>
  <c r="AL352" i="3" s="1"/>
  <c r="AL353" i="3" s="1"/>
  <c r="AL354" i="3" s="1"/>
  <c r="AL355" i="3" s="1"/>
  <c r="AL356" i="3" s="1"/>
  <c r="AL357" i="3" s="1"/>
  <c r="AL358" i="3" s="1"/>
  <c r="AL359" i="3" s="1"/>
  <c r="AL360" i="3" s="1"/>
  <c r="AM310" i="3"/>
  <c r="AM311" i="3" s="1"/>
  <c r="AM312" i="3" s="1"/>
  <c r="AM313" i="3" s="1"/>
  <c r="AM314" i="3" s="1"/>
  <c r="AM315" i="3" s="1"/>
  <c r="AM316" i="3" s="1"/>
  <c r="AM317" i="3" s="1"/>
  <c r="AM318" i="3" s="1"/>
  <c r="AM319" i="3" s="1"/>
  <c r="AM320" i="3" s="1"/>
  <c r="AM321" i="3" s="1"/>
  <c r="AM322" i="3" s="1"/>
  <c r="AM323" i="3" s="1"/>
  <c r="AM324" i="3" s="1"/>
  <c r="AM325" i="3" s="1"/>
  <c r="AM326" i="3" s="1"/>
  <c r="AM327" i="3" s="1"/>
  <c r="AM328" i="3" s="1"/>
  <c r="AM329" i="3" s="1"/>
  <c r="AM330" i="3" s="1"/>
  <c r="AM331" i="3" s="1"/>
  <c r="AM332" i="3" s="1"/>
  <c r="AM333" i="3" s="1"/>
  <c r="AM334" i="3" s="1"/>
  <c r="AM335" i="3" s="1"/>
  <c r="AM336" i="3" s="1"/>
  <c r="AM337" i="3" s="1"/>
  <c r="AM338" i="3" s="1"/>
  <c r="AM339" i="3" s="1"/>
  <c r="AM340" i="3" s="1"/>
  <c r="AM341" i="3" s="1"/>
  <c r="AM342" i="3" s="1"/>
  <c r="AM343" i="3" s="1"/>
  <c r="AM344" i="3" s="1"/>
  <c r="AM345" i="3" s="1"/>
  <c r="AM346" i="3" s="1"/>
  <c r="AM347" i="3" s="1"/>
  <c r="AM348" i="3" s="1"/>
  <c r="AM349" i="3" s="1"/>
  <c r="AM350" i="3" s="1"/>
  <c r="AM351" i="3" s="1"/>
  <c r="AM352" i="3" s="1"/>
  <c r="AM353" i="3" s="1"/>
  <c r="AM354" i="3" s="1"/>
  <c r="AM355" i="3" s="1"/>
  <c r="AM356" i="3" s="1"/>
  <c r="AM357" i="3" s="1"/>
  <c r="AM358" i="3" s="1"/>
  <c r="AM359" i="3" s="1"/>
  <c r="AM360" i="3" s="1"/>
  <c r="AN310" i="3"/>
  <c r="AN311" i="3" s="1"/>
  <c r="AN312" i="3" s="1"/>
  <c r="AN313" i="3" s="1"/>
  <c r="AN314" i="3" s="1"/>
  <c r="AN315" i="3" s="1"/>
  <c r="AN316" i="3" s="1"/>
  <c r="AN317" i="3" s="1"/>
  <c r="AN318" i="3" s="1"/>
  <c r="AN319" i="3" s="1"/>
  <c r="AN320" i="3" s="1"/>
  <c r="AN321" i="3" s="1"/>
  <c r="AN322" i="3" s="1"/>
  <c r="AN323" i="3" s="1"/>
  <c r="AN324" i="3" s="1"/>
  <c r="AN325" i="3" s="1"/>
  <c r="AN326" i="3" s="1"/>
  <c r="AN327" i="3" s="1"/>
  <c r="AN328" i="3" s="1"/>
  <c r="AN329" i="3" s="1"/>
  <c r="AN330" i="3" s="1"/>
  <c r="AN331" i="3" s="1"/>
  <c r="AN332" i="3" s="1"/>
  <c r="AN333" i="3" s="1"/>
  <c r="AN334" i="3" s="1"/>
  <c r="AN335" i="3" s="1"/>
  <c r="AN336" i="3" s="1"/>
  <c r="AN337" i="3" s="1"/>
  <c r="AN338" i="3" s="1"/>
  <c r="AN339" i="3" s="1"/>
  <c r="AN340" i="3" s="1"/>
  <c r="AN341" i="3" s="1"/>
  <c r="AN342" i="3" s="1"/>
  <c r="AN343" i="3" s="1"/>
  <c r="AN344" i="3" s="1"/>
  <c r="AN345" i="3" s="1"/>
  <c r="AN346" i="3" s="1"/>
  <c r="AN347" i="3" s="1"/>
  <c r="AN348" i="3" s="1"/>
  <c r="AN349" i="3" s="1"/>
  <c r="AN350" i="3" s="1"/>
  <c r="AN351" i="3" s="1"/>
  <c r="AN352" i="3" s="1"/>
  <c r="AN353" i="3" s="1"/>
  <c r="AN354" i="3" s="1"/>
  <c r="AN355" i="3" s="1"/>
  <c r="AN356" i="3" s="1"/>
  <c r="AN357" i="3" s="1"/>
  <c r="AN358" i="3" s="1"/>
  <c r="AN359" i="3" s="1"/>
  <c r="AN360" i="3" s="1"/>
  <c r="D310" i="3"/>
  <c r="D311" i="3" s="1"/>
  <c r="D312" i="3" s="1"/>
  <c r="D313" i="3" s="1"/>
  <c r="D314" i="3" s="1"/>
  <c r="D315" i="3" s="1"/>
  <c r="D316" i="3" s="1"/>
  <c r="D317" i="3" s="1"/>
  <c r="D318" i="3" s="1"/>
  <c r="D319" i="3" s="1"/>
  <c r="D320" i="3" s="1"/>
  <c r="D321" i="3" s="1"/>
  <c r="D322" i="3" s="1"/>
  <c r="D323" i="3" s="1"/>
  <c r="D324" i="3" s="1"/>
  <c r="D325" i="3" s="1"/>
  <c r="D326" i="3" s="1"/>
  <c r="D327" i="3" s="1"/>
  <c r="D328" i="3" s="1"/>
  <c r="D329" i="3" s="1"/>
  <c r="D330" i="3" s="1"/>
  <c r="D331" i="3" s="1"/>
  <c r="D332" i="3" s="1"/>
  <c r="D333" i="3" s="1"/>
  <c r="D334" i="3" s="1"/>
  <c r="D335" i="3" s="1"/>
  <c r="D336" i="3" s="1"/>
  <c r="D337" i="3" s="1"/>
  <c r="D338" i="3" s="1"/>
  <c r="D339" i="3" s="1"/>
  <c r="D340" i="3" s="1"/>
  <c r="D341" i="3" s="1"/>
  <c r="D342" i="3" s="1"/>
  <c r="D343" i="3" s="1"/>
  <c r="D344" i="3" s="1"/>
  <c r="D345" i="3" s="1"/>
  <c r="D346" i="3" s="1"/>
  <c r="D347" i="3" s="1"/>
  <c r="D348" i="3" s="1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L14" i="14" l="1"/>
  <c r="L27" i="14"/>
  <c r="S49" i="14"/>
  <c r="T49" i="14"/>
  <c r="K45" i="14"/>
  <c r="K46" i="14"/>
  <c r="K48" i="14" s="1"/>
  <c r="P48" i="14"/>
  <c r="K34" i="14"/>
  <c r="AX59" i="13" a="1"/>
  <c r="AX59" i="13" s="1"/>
  <c r="E185" i="13" a="1"/>
  <c r="E185" i="13" s="1"/>
  <c r="E369" i="13" a="1"/>
  <c r="E369" i="13" s="1"/>
  <c r="E714" i="13" a="1"/>
  <c r="E714" i="13" s="1"/>
  <c r="E898" i="13" a="1"/>
  <c r="E898" i="13" s="1"/>
  <c r="E1082" i="13" a="1"/>
  <c r="E1082" i="13" s="1"/>
  <c r="E1266" i="13" a="1"/>
  <c r="E1266" i="13" s="1"/>
  <c r="E1450" i="13" a="1"/>
  <c r="E1450" i="13" s="1"/>
  <c r="E1634" i="13" a="1"/>
  <c r="E1634" i="13" s="1"/>
  <c r="AX17" i="13" a="1"/>
  <c r="AX17" i="13" s="1"/>
  <c r="AX11" i="13" a="1"/>
  <c r="AX11" i="13" s="1"/>
  <c r="AX5" i="13" a="1"/>
  <c r="AX5" i="13" s="1"/>
  <c r="AX71" i="13" a="1"/>
  <c r="AX71" i="13" s="1"/>
  <c r="AX58" i="13" a="1"/>
  <c r="AX58" i="13" s="1"/>
  <c r="AX52" i="13" a="1"/>
  <c r="AX52" i="13" s="1"/>
  <c r="AX45" i="13" a="1"/>
  <c r="AX45" i="13" s="1"/>
  <c r="AX39" i="13" a="1"/>
  <c r="AX39" i="13" s="1"/>
  <c r="AX26" i="13" a="1"/>
  <c r="AX26" i="13" s="1"/>
  <c r="E208" i="13" a="1"/>
  <c r="E208" i="13" s="1"/>
  <c r="E392" i="13" a="1"/>
  <c r="E392" i="13" s="1"/>
  <c r="E553" i="13" a="1"/>
  <c r="E553" i="13" s="1"/>
  <c r="E737" i="13" a="1"/>
  <c r="E737" i="13" s="1"/>
  <c r="E921" i="13" a="1"/>
  <c r="E921" i="13" s="1"/>
  <c r="E1105" i="13" a="1"/>
  <c r="E1105" i="13" s="1"/>
  <c r="E1289" i="13" a="1"/>
  <c r="E1289" i="13" s="1"/>
  <c r="E1473" i="13" a="1"/>
  <c r="E1473" i="13" s="1"/>
  <c r="E1657" i="13" a="1"/>
  <c r="E1657" i="13" s="1"/>
  <c r="AX10" i="13" a="1"/>
  <c r="AX10" i="13" s="1"/>
  <c r="AX70" i="13" a="1"/>
  <c r="AX70" i="13" s="1"/>
  <c r="AX64" i="13" a="1"/>
  <c r="AX64" i="13" s="1"/>
  <c r="AX57" i="13" a="1"/>
  <c r="AX57" i="13" s="1"/>
  <c r="AX51" i="13" a="1"/>
  <c r="AX51" i="13" s="1"/>
  <c r="AX38" i="13" a="1"/>
  <c r="AX38" i="13" s="1"/>
  <c r="AX32" i="13" a="1"/>
  <c r="AX32" i="13" s="1"/>
  <c r="AX25" i="13" a="1"/>
  <c r="AX25" i="13" s="1"/>
  <c r="E47" i="13" a="1"/>
  <c r="E47" i="13" s="1"/>
  <c r="E231" i="13" a="1"/>
  <c r="E231" i="13" s="1"/>
  <c r="E415" i="13" a="1"/>
  <c r="E415" i="13" s="1"/>
  <c r="E576" i="13" a="1"/>
  <c r="E576" i="13" s="1"/>
  <c r="E760" i="13" a="1"/>
  <c r="E760" i="13" s="1"/>
  <c r="E944" i="13" a="1"/>
  <c r="E944" i="13" s="1"/>
  <c r="E1128" i="13" a="1"/>
  <c r="E1128" i="13" s="1"/>
  <c r="E1312" i="13" a="1"/>
  <c r="E1312" i="13" s="1"/>
  <c r="E1496" i="13" a="1"/>
  <c r="E1496" i="13" s="1"/>
  <c r="E1680" i="13" a="1"/>
  <c r="E1680" i="13" s="1"/>
  <c r="AX16" i="13" a="1"/>
  <c r="AX16" i="13" s="1"/>
  <c r="AX9" i="13" a="1"/>
  <c r="AX9" i="13" s="1"/>
  <c r="AX76" i="13" a="1"/>
  <c r="AX76" i="13" s="1"/>
  <c r="AX69" i="13" a="1"/>
  <c r="AX69" i="13" s="1"/>
  <c r="AX63" i="13" a="1"/>
  <c r="AX63" i="13" s="1"/>
  <c r="AX50" i="13" a="1"/>
  <c r="AX50" i="13" s="1"/>
  <c r="AX44" i="13" a="1"/>
  <c r="AX44" i="13" s="1"/>
  <c r="AX37" i="13" a="1"/>
  <c r="AX37" i="13" s="1"/>
  <c r="AX31" i="13" a="1"/>
  <c r="AX31" i="13" s="1"/>
  <c r="E70" i="13" a="1"/>
  <c r="E70" i="13" s="1"/>
  <c r="E254" i="13" a="1"/>
  <c r="E254" i="13" s="1"/>
  <c r="E438" i="13" a="1"/>
  <c r="E438" i="13" s="1"/>
  <c r="E599" i="13" a="1"/>
  <c r="E599" i="13" s="1"/>
  <c r="E783" i="13" a="1"/>
  <c r="E783" i="13" s="1"/>
  <c r="E967" i="13" a="1"/>
  <c r="E967" i="13" s="1"/>
  <c r="E1151" i="13" a="1"/>
  <c r="E1151" i="13" s="1"/>
  <c r="E1335" i="13" a="1"/>
  <c r="E1335" i="13" s="1"/>
  <c r="E1519" i="13" a="1"/>
  <c r="E1519" i="13" s="1"/>
  <c r="AX15" i="13" a="1"/>
  <c r="AX15" i="13" s="1"/>
  <c r="AX75" i="13" a="1"/>
  <c r="AX75" i="13" s="1"/>
  <c r="AX62" i="13" a="1"/>
  <c r="AX62" i="13" s="1"/>
  <c r="AX56" i="13" a="1"/>
  <c r="AX56" i="13" s="1"/>
  <c r="AX49" i="13" a="1"/>
  <c r="AX49" i="13" s="1"/>
  <c r="AX43" i="13" a="1"/>
  <c r="AX43" i="13" s="1"/>
  <c r="AX30" i="13" a="1"/>
  <c r="AX30" i="13" s="1"/>
  <c r="AX24" i="13" a="1"/>
  <c r="AX24" i="13" s="1"/>
  <c r="E93" i="13" a="1"/>
  <c r="E93" i="13" s="1"/>
  <c r="E277" i="13" a="1"/>
  <c r="E277" i="13" s="1"/>
  <c r="E461" i="13" a="1"/>
  <c r="E461" i="13" s="1"/>
  <c r="E622" i="13" a="1"/>
  <c r="E622" i="13" s="1"/>
  <c r="E806" i="13" a="1"/>
  <c r="E806" i="13" s="1"/>
  <c r="E1174" i="13" a="1"/>
  <c r="E1174" i="13" s="1"/>
  <c r="E1358" i="13" a="1"/>
  <c r="E1358" i="13" s="1"/>
  <c r="AX8" i="13" a="1"/>
  <c r="AX8" i="13" s="1"/>
  <c r="AX74" i="13" a="1"/>
  <c r="AX74" i="13" s="1"/>
  <c r="AX55" i="13" a="1"/>
  <c r="AX55" i="13" s="1"/>
  <c r="AX42" i="13" a="1"/>
  <c r="AX42" i="13" s="1"/>
  <c r="AX23" i="13" a="1"/>
  <c r="AX23" i="13" s="1"/>
  <c r="E116" i="13" a="1"/>
  <c r="E116" i="13" s="1"/>
  <c r="E645" i="13" a="1"/>
  <c r="E645" i="13" s="1"/>
  <c r="E1197" i="13" a="1"/>
  <c r="E1197" i="13" s="1"/>
  <c r="E1565" i="13" a="1"/>
  <c r="E1565" i="13" s="1"/>
  <c r="AX67" i="13" a="1"/>
  <c r="AX67" i="13" s="1"/>
  <c r="AX35" i="13" a="1"/>
  <c r="AX35" i="13" s="1"/>
  <c r="E507" i="13" a="1"/>
  <c r="E507" i="13" s="1"/>
  <c r="E1036" i="13" a="1"/>
  <c r="E1036" i="13" s="1"/>
  <c r="E1220" i="13" a="1"/>
  <c r="E1220" i="13" s="1"/>
  <c r="AJ360" i="3"/>
  <c r="AB360" i="3"/>
  <c r="T360" i="3"/>
  <c r="L360" i="3"/>
  <c r="D360" i="3"/>
  <c r="K38" i="14" l="1"/>
  <c r="P36" i="14"/>
  <c r="P38" i="14" s="1"/>
  <c r="U46" i="14"/>
  <c r="Q14" i="3"/>
  <c r="E43" i="3"/>
  <c r="D369" i="3" s="1"/>
  <c r="AH14" i="3"/>
  <c r="AP14" i="3"/>
  <c r="P14" i="3"/>
  <c r="L14" i="3"/>
  <c r="N14" i="3"/>
  <c r="X14" i="3"/>
  <c r="AB14" i="3"/>
  <c r="V14" i="3"/>
  <c r="AN14" i="3"/>
  <c r="Z14" i="3"/>
  <c r="K14" i="3"/>
  <c r="AR14" i="3"/>
  <c r="AT14" i="3"/>
  <c r="Y14" i="3"/>
  <c r="AJ14" i="3"/>
  <c r="S14" i="3"/>
  <c r="M14" i="3"/>
  <c r="O14" i="3"/>
  <c r="AG14" i="3"/>
  <c r="AD14" i="3"/>
  <c r="AA14" i="3"/>
  <c r="AC14" i="3"/>
  <c r="AE14" i="3"/>
  <c r="AO14" i="3"/>
  <c r="AI14" i="3"/>
  <c r="AK14" i="3"/>
  <c r="AM14" i="3"/>
  <c r="R14" i="3"/>
  <c r="AQ14" i="3"/>
  <c r="U14" i="3"/>
  <c r="AL14" i="3"/>
  <c r="AF14" i="3"/>
  <c r="T14" i="3"/>
  <c r="AS14" i="3"/>
  <c r="W14" i="3"/>
  <c r="E369" i="3" l="1"/>
  <c r="D370" i="3"/>
  <c r="D371" i="3" s="1"/>
  <c r="D372" i="3" s="1"/>
  <c r="D373" i="3" s="1"/>
  <c r="D374" i="3" s="1"/>
  <c r="D375" i="3" s="1"/>
  <c r="D376" i="3" s="1"/>
  <c r="D377" i="3" s="1"/>
  <c r="D378" i="3" s="1"/>
  <c r="D379" i="3" s="1"/>
  <c r="D380" i="3" s="1"/>
  <c r="D381" i="3" s="1"/>
  <c r="D382" i="3" s="1"/>
  <c r="D383" i="3" s="1"/>
  <c r="D384" i="3" s="1"/>
  <c r="D385" i="3" s="1"/>
  <c r="D386" i="3" s="1"/>
  <c r="D387" i="3" s="1"/>
  <c r="D388" i="3" s="1"/>
  <c r="D389" i="3" s="1"/>
  <c r="D390" i="3" s="1"/>
  <c r="D391" i="3" s="1"/>
  <c r="D392" i="3" s="1"/>
  <c r="D393" i="3" s="1"/>
  <c r="D394" i="3" s="1"/>
  <c r="D395" i="3" s="1"/>
  <c r="D396" i="3" s="1"/>
  <c r="D397" i="3" s="1"/>
  <c r="D398" i="3" s="1"/>
  <c r="D399" i="3" s="1"/>
  <c r="D400" i="3" s="1"/>
  <c r="D401" i="3" s="1"/>
  <c r="D402" i="3" s="1"/>
  <c r="D403" i="3" s="1"/>
  <c r="D404" i="3" s="1"/>
  <c r="D405" i="3" s="1"/>
  <c r="D406" i="3" s="1"/>
  <c r="D407" i="3" s="1"/>
  <c r="D408" i="3" s="1"/>
  <c r="D409" i="3" s="1"/>
  <c r="D410" i="3" s="1"/>
  <c r="D411" i="3" s="1"/>
  <c r="D412" i="3" s="1"/>
  <c r="D413" i="3" s="1"/>
  <c r="D414" i="3" s="1"/>
  <c r="D415" i="3" s="1"/>
  <c r="D416" i="3" s="1"/>
  <c r="D417" i="3" s="1"/>
  <c r="D418" i="3" s="1"/>
  <c r="D419" i="3" s="1"/>
  <c r="D420" i="3" s="1"/>
  <c r="J43" i="3" s="1"/>
  <c r="E370" i="3" l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04" i="3" s="1"/>
  <c r="E405" i="3" s="1"/>
  <c r="E406" i="3" s="1"/>
  <c r="E407" i="3" s="1"/>
  <c r="E408" i="3" s="1"/>
  <c r="E409" i="3" s="1"/>
  <c r="E410" i="3" s="1"/>
  <c r="E411" i="3" s="1"/>
  <c r="E412" i="3" s="1"/>
  <c r="E413" i="3" s="1"/>
  <c r="E414" i="3" s="1"/>
  <c r="E415" i="3" s="1"/>
  <c r="E416" i="3" s="1"/>
  <c r="E417" i="3" s="1"/>
  <c r="E418" i="3" s="1"/>
  <c r="E419" i="3" s="1"/>
  <c r="E420" i="3" s="1"/>
  <c r="K43" i="3" s="1"/>
  <c r="F369" i="3"/>
  <c r="G369" i="3" l="1"/>
  <c r="F370" i="3"/>
  <c r="F371" i="3" s="1"/>
  <c r="F372" i="3" s="1"/>
  <c r="F373" i="3" s="1"/>
  <c r="F374" i="3" s="1"/>
  <c r="F375" i="3" s="1"/>
  <c r="F376" i="3" s="1"/>
  <c r="F377" i="3" s="1"/>
  <c r="F378" i="3" s="1"/>
  <c r="F379" i="3" s="1"/>
  <c r="F380" i="3" s="1"/>
  <c r="F381" i="3" s="1"/>
  <c r="F382" i="3" s="1"/>
  <c r="F383" i="3" s="1"/>
  <c r="F384" i="3" s="1"/>
  <c r="F385" i="3" s="1"/>
  <c r="F386" i="3" s="1"/>
  <c r="F387" i="3" s="1"/>
  <c r="F388" i="3" s="1"/>
  <c r="F389" i="3" s="1"/>
  <c r="F390" i="3" s="1"/>
  <c r="F391" i="3" s="1"/>
  <c r="F392" i="3" s="1"/>
  <c r="F393" i="3" s="1"/>
  <c r="F394" i="3" s="1"/>
  <c r="F395" i="3" s="1"/>
  <c r="F396" i="3" s="1"/>
  <c r="F397" i="3" s="1"/>
  <c r="F398" i="3" s="1"/>
  <c r="F399" i="3" s="1"/>
  <c r="F400" i="3" s="1"/>
  <c r="F401" i="3" s="1"/>
  <c r="F402" i="3" s="1"/>
  <c r="F403" i="3" s="1"/>
  <c r="F404" i="3" s="1"/>
  <c r="F405" i="3" s="1"/>
  <c r="F406" i="3" s="1"/>
  <c r="F407" i="3" s="1"/>
  <c r="F408" i="3" s="1"/>
  <c r="F409" i="3" s="1"/>
  <c r="F410" i="3" s="1"/>
  <c r="F411" i="3" s="1"/>
  <c r="F412" i="3" s="1"/>
  <c r="F413" i="3" s="1"/>
  <c r="F414" i="3" s="1"/>
  <c r="F415" i="3" s="1"/>
  <c r="F416" i="3" s="1"/>
  <c r="F417" i="3" s="1"/>
  <c r="F418" i="3" s="1"/>
  <c r="F419" i="3" s="1"/>
  <c r="F420" i="3" s="1"/>
  <c r="L43" i="3" s="1"/>
  <c r="H369" i="3" l="1"/>
  <c r="G370" i="3"/>
  <c r="G371" i="3" s="1"/>
  <c r="G372" i="3" s="1"/>
  <c r="G373" i="3" s="1"/>
  <c r="G374" i="3" s="1"/>
  <c r="G375" i="3" s="1"/>
  <c r="G376" i="3" s="1"/>
  <c r="G377" i="3" s="1"/>
  <c r="G378" i="3" s="1"/>
  <c r="G379" i="3" s="1"/>
  <c r="G380" i="3" s="1"/>
  <c r="G381" i="3" s="1"/>
  <c r="G382" i="3" s="1"/>
  <c r="G383" i="3" s="1"/>
  <c r="G384" i="3" s="1"/>
  <c r="G385" i="3" s="1"/>
  <c r="G386" i="3" s="1"/>
  <c r="G387" i="3" s="1"/>
  <c r="G388" i="3" s="1"/>
  <c r="G389" i="3" s="1"/>
  <c r="G390" i="3" s="1"/>
  <c r="G391" i="3" s="1"/>
  <c r="G392" i="3" s="1"/>
  <c r="G393" i="3" s="1"/>
  <c r="G394" i="3" s="1"/>
  <c r="G395" i="3" s="1"/>
  <c r="G396" i="3" s="1"/>
  <c r="G397" i="3" s="1"/>
  <c r="G398" i="3" s="1"/>
  <c r="G399" i="3" s="1"/>
  <c r="G400" i="3" s="1"/>
  <c r="G401" i="3" s="1"/>
  <c r="G402" i="3" s="1"/>
  <c r="G403" i="3" s="1"/>
  <c r="G404" i="3" s="1"/>
  <c r="G405" i="3" s="1"/>
  <c r="G406" i="3" s="1"/>
  <c r="G407" i="3" s="1"/>
  <c r="G408" i="3" s="1"/>
  <c r="G409" i="3" s="1"/>
  <c r="G410" i="3" s="1"/>
  <c r="G411" i="3" s="1"/>
  <c r="G412" i="3" s="1"/>
  <c r="G413" i="3" s="1"/>
  <c r="G414" i="3" s="1"/>
  <c r="G415" i="3" s="1"/>
  <c r="G416" i="3" s="1"/>
  <c r="G417" i="3" s="1"/>
  <c r="G418" i="3" s="1"/>
  <c r="G419" i="3" s="1"/>
  <c r="G420" i="3" s="1"/>
  <c r="M43" i="3" s="1"/>
  <c r="I369" i="3" l="1"/>
  <c r="H370" i="3"/>
  <c r="H371" i="3" s="1"/>
  <c r="H372" i="3" s="1"/>
  <c r="H373" i="3" s="1"/>
  <c r="H374" i="3" s="1"/>
  <c r="H375" i="3" s="1"/>
  <c r="H376" i="3" s="1"/>
  <c r="H377" i="3" s="1"/>
  <c r="H378" i="3" s="1"/>
  <c r="H379" i="3" s="1"/>
  <c r="H380" i="3" s="1"/>
  <c r="H381" i="3" s="1"/>
  <c r="H382" i="3" s="1"/>
  <c r="H383" i="3" s="1"/>
  <c r="H384" i="3" s="1"/>
  <c r="H385" i="3" s="1"/>
  <c r="H386" i="3" s="1"/>
  <c r="H387" i="3" s="1"/>
  <c r="H388" i="3" s="1"/>
  <c r="H389" i="3" s="1"/>
  <c r="H390" i="3" s="1"/>
  <c r="H391" i="3" s="1"/>
  <c r="H392" i="3" s="1"/>
  <c r="H393" i="3" s="1"/>
  <c r="H394" i="3" s="1"/>
  <c r="H395" i="3" s="1"/>
  <c r="H396" i="3" s="1"/>
  <c r="H397" i="3" s="1"/>
  <c r="H398" i="3" s="1"/>
  <c r="H399" i="3" s="1"/>
  <c r="H400" i="3" s="1"/>
  <c r="H401" i="3" s="1"/>
  <c r="H402" i="3" s="1"/>
  <c r="H403" i="3" s="1"/>
  <c r="H404" i="3" s="1"/>
  <c r="H405" i="3" s="1"/>
  <c r="H406" i="3" s="1"/>
  <c r="H407" i="3" s="1"/>
  <c r="H408" i="3" s="1"/>
  <c r="H409" i="3" s="1"/>
  <c r="H410" i="3" s="1"/>
  <c r="H411" i="3" s="1"/>
  <c r="H412" i="3" s="1"/>
  <c r="H413" i="3" s="1"/>
  <c r="H414" i="3" s="1"/>
  <c r="H415" i="3" s="1"/>
  <c r="H416" i="3" s="1"/>
  <c r="H417" i="3" s="1"/>
  <c r="H418" i="3" s="1"/>
  <c r="H419" i="3" s="1"/>
  <c r="H420" i="3" s="1"/>
  <c r="N43" i="3" s="1"/>
  <c r="J369" i="3" l="1"/>
  <c r="I370" i="3"/>
  <c r="I371" i="3" s="1"/>
  <c r="I372" i="3" s="1"/>
  <c r="I373" i="3" s="1"/>
  <c r="I374" i="3" s="1"/>
  <c r="I375" i="3" s="1"/>
  <c r="I376" i="3" s="1"/>
  <c r="I377" i="3" s="1"/>
  <c r="I378" i="3" s="1"/>
  <c r="I379" i="3" s="1"/>
  <c r="I380" i="3" s="1"/>
  <c r="I381" i="3" s="1"/>
  <c r="I382" i="3" s="1"/>
  <c r="I383" i="3" s="1"/>
  <c r="I384" i="3" s="1"/>
  <c r="I385" i="3" s="1"/>
  <c r="I386" i="3" s="1"/>
  <c r="I387" i="3" s="1"/>
  <c r="I388" i="3" s="1"/>
  <c r="I389" i="3" s="1"/>
  <c r="I390" i="3" s="1"/>
  <c r="I391" i="3" s="1"/>
  <c r="I392" i="3" s="1"/>
  <c r="I393" i="3" s="1"/>
  <c r="I394" i="3" s="1"/>
  <c r="I395" i="3" s="1"/>
  <c r="I396" i="3" s="1"/>
  <c r="I397" i="3" s="1"/>
  <c r="I398" i="3" s="1"/>
  <c r="I399" i="3" s="1"/>
  <c r="I400" i="3" s="1"/>
  <c r="I401" i="3" s="1"/>
  <c r="I402" i="3" s="1"/>
  <c r="I403" i="3" s="1"/>
  <c r="I404" i="3" s="1"/>
  <c r="I405" i="3" s="1"/>
  <c r="I406" i="3" s="1"/>
  <c r="I407" i="3" s="1"/>
  <c r="I408" i="3" s="1"/>
  <c r="I409" i="3" s="1"/>
  <c r="I410" i="3" s="1"/>
  <c r="I411" i="3" s="1"/>
  <c r="I412" i="3" s="1"/>
  <c r="I413" i="3" s="1"/>
  <c r="I414" i="3" s="1"/>
  <c r="I415" i="3" s="1"/>
  <c r="I416" i="3" s="1"/>
  <c r="I417" i="3" s="1"/>
  <c r="I418" i="3" s="1"/>
  <c r="I419" i="3" s="1"/>
  <c r="I420" i="3" s="1"/>
  <c r="O43" i="3" s="1"/>
  <c r="K369" i="3" l="1"/>
  <c r="J370" i="3"/>
  <c r="J371" i="3" s="1"/>
  <c r="J372" i="3" s="1"/>
  <c r="J373" i="3" s="1"/>
  <c r="J374" i="3" s="1"/>
  <c r="J375" i="3" s="1"/>
  <c r="J376" i="3" s="1"/>
  <c r="J377" i="3" s="1"/>
  <c r="J378" i="3" s="1"/>
  <c r="J379" i="3" s="1"/>
  <c r="J380" i="3" s="1"/>
  <c r="J381" i="3" s="1"/>
  <c r="J382" i="3" s="1"/>
  <c r="J383" i="3" s="1"/>
  <c r="J384" i="3" s="1"/>
  <c r="J385" i="3" s="1"/>
  <c r="J386" i="3" s="1"/>
  <c r="J387" i="3" s="1"/>
  <c r="J388" i="3" s="1"/>
  <c r="J389" i="3" s="1"/>
  <c r="J390" i="3" s="1"/>
  <c r="J391" i="3" s="1"/>
  <c r="J392" i="3" s="1"/>
  <c r="J393" i="3" s="1"/>
  <c r="J394" i="3" s="1"/>
  <c r="J395" i="3" s="1"/>
  <c r="J396" i="3" s="1"/>
  <c r="J397" i="3" s="1"/>
  <c r="J398" i="3" s="1"/>
  <c r="J399" i="3" s="1"/>
  <c r="J400" i="3" s="1"/>
  <c r="J401" i="3" s="1"/>
  <c r="J402" i="3" s="1"/>
  <c r="J403" i="3" s="1"/>
  <c r="J404" i="3" s="1"/>
  <c r="J405" i="3" s="1"/>
  <c r="J406" i="3" s="1"/>
  <c r="J407" i="3" s="1"/>
  <c r="J408" i="3" s="1"/>
  <c r="J409" i="3" s="1"/>
  <c r="J410" i="3" s="1"/>
  <c r="J411" i="3" s="1"/>
  <c r="J412" i="3" s="1"/>
  <c r="J413" i="3" s="1"/>
  <c r="J414" i="3" s="1"/>
  <c r="J415" i="3" s="1"/>
  <c r="J416" i="3" s="1"/>
  <c r="J417" i="3" s="1"/>
  <c r="J418" i="3" s="1"/>
  <c r="J419" i="3" s="1"/>
  <c r="J420" i="3" s="1"/>
  <c r="P43" i="3" s="1"/>
  <c r="L369" i="3" l="1"/>
  <c r="K370" i="3"/>
  <c r="K371" i="3" s="1"/>
  <c r="K372" i="3" s="1"/>
  <c r="K373" i="3" s="1"/>
  <c r="K374" i="3" s="1"/>
  <c r="K375" i="3" s="1"/>
  <c r="K376" i="3" s="1"/>
  <c r="K377" i="3" s="1"/>
  <c r="K378" i="3" s="1"/>
  <c r="K379" i="3" s="1"/>
  <c r="K380" i="3" s="1"/>
  <c r="K381" i="3" s="1"/>
  <c r="K382" i="3" s="1"/>
  <c r="K383" i="3" s="1"/>
  <c r="K384" i="3" s="1"/>
  <c r="K385" i="3" s="1"/>
  <c r="K386" i="3" s="1"/>
  <c r="K387" i="3" s="1"/>
  <c r="K388" i="3" s="1"/>
  <c r="K389" i="3" s="1"/>
  <c r="K390" i="3" s="1"/>
  <c r="K391" i="3" s="1"/>
  <c r="K392" i="3" s="1"/>
  <c r="K393" i="3" s="1"/>
  <c r="K394" i="3" s="1"/>
  <c r="K395" i="3" s="1"/>
  <c r="K396" i="3" s="1"/>
  <c r="K397" i="3" s="1"/>
  <c r="K398" i="3" s="1"/>
  <c r="K399" i="3" s="1"/>
  <c r="K400" i="3" s="1"/>
  <c r="K401" i="3" s="1"/>
  <c r="K402" i="3" s="1"/>
  <c r="K403" i="3" s="1"/>
  <c r="K404" i="3" s="1"/>
  <c r="K405" i="3" s="1"/>
  <c r="K406" i="3" s="1"/>
  <c r="K407" i="3" s="1"/>
  <c r="K408" i="3" s="1"/>
  <c r="K409" i="3" s="1"/>
  <c r="K410" i="3" s="1"/>
  <c r="K411" i="3" s="1"/>
  <c r="K412" i="3" s="1"/>
  <c r="K413" i="3" s="1"/>
  <c r="K414" i="3" s="1"/>
  <c r="K415" i="3" s="1"/>
  <c r="K416" i="3" s="1"/>
  <c r="K417" i="3" s="1"/>
  <c r="K418" i="3" s="1"/>
  <c r="K419" i="3" s="1"/>
  <c r="K420" i="3" s="1"/>
  <c r="Q43" i="3" s="1"/>
  <c r="M369" i="3" l="1"/>
  <c r="L370" i="3"/>
  <c r="L371" i="3" s="1"/>
  <c r="L372" i="3" s="1"/>
  <c r="L373" i="3" s="1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4" i="3" s="1"/>
  <c r="L385" i="3" s="1"/>
  <c r="L386" i="3" s="1"/>
  <c r="L387" i="3" s="1"/>
  <c r="L388" i="3" s="1"/>
  <c r="L389" i="3" s="1"/>
  <c r="L390" i="3" s="1"/>
  <c r="L391" i="3" s="1"/>
  <c r="L392" i="3" s="1"/>
  <c r="L393" i="3" s="1"/>
  <c r="L394" i="3" s="1"/>
  <c r="L395" i="3" s="1"/>
  <c r="L396" i="3" s="1"/>
  <c r="L397" i="3" s="1"/>
  <c r="L398" i="3" s="1"/>
  <c r="L399" i="3" s="1"/>
  <c r="L400" i="3" s="1"/>
  <c r="L401" i="3" s="1"/>
  <c r="L402" i="3" s="1"/>
  <c r="L403" i="3" s="1"/>
  <c r="L404" i="3" s="1"/>
  <c r="L405" i="3" s="1"/>
  <c r="L406" i="3" s="1"/>
  <c r="L407" i="3" s="1"/>
  <c r="L408" i="3" s="1"/>
  <c r="L409" i="3" s="1"/>
  <c r="L410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R43" i="3" s="1"/>
  <c r="N369" i="3" l="1"/>
  <c r="M370" i="3"/>
  <c r="M371" i="3" s="1"/>
  <c r="M372" i="3" s="1"/>
  <c r="M373" i="3" s="1"/>
  <c r="M374" i="3" s="1"/>
  <c r="M375" i="3" s="1"/>
  <c r="M376" i="3" s="1"/>
  <c r="M377" i="3" s="1"/>
  <c r="M378" i="3" s="1"/>
  <c r="M379" i="3" s="1"/>
  <c r="M380" i="3" s="1"/>
  <c r="M381" i="3" s="1"/>
  <c r="M382" i="3" s="1"/>
  <c r="M383" i="3" s="1"/>
  <c r="M384" i="3" s="1"/>
  <c r="M385" i="3" s="1"/>
  <c r="M386" i="3" s="1"/>
  <c r="M387" i="3" s="1"/>
  <c r="M388" i="3" s="1"/>
  <c r="M389" i="3" s="1"/>
  <c r="M390" i="3" s="1"/>
  <c r="M391" i="3" s="1"/>
  <c r="M392" i="3" s="1"/>
  <c r="M393" i="3" s="1"/>
  <c r="M394" i="3" s="1"/>
  <c r="M395" i="3" s="1"/>
  <c r="M396" i="3" s="1"/>
  <c r="M397" i="3" s="1"/>
  <c r="M398" i="3" s="1"/>
  <c r="M399" i="3" s="1"/>
  <c r="M400" i="3" s="1"/>
  <c r="M401" i="3" s="1"/>
  <c r="M402" i="3" s="1"/>
  <c r="M403" i="3" s="1"/>
  <c r="M404" i="3" s="1"/>
  <c r="M405" i="3" s="1"/>
  <c r="M406" i="3" s="1"/>
  <c r="M407" i="3" s="1"/>
  <c r="M408" i="3" s="1"/>
  <c r="M409" i="3" s="1"/>
  <c r="M410" i="3" s="1"/>
  <c r="M411" i="3" s="1"/>
  <c r="M412" i="3" s="1"/>
  <c r="M413" i="3" s="1"/>
  <c r="M414" i="3" s="1"/>
  <c r="M415" i="3" s="1"/>
  <c r="M416" i="3" s="1"/>
  <c r="M417" i="3" s="1"/>
  <c r="M418" i="3" s="1"/>
  <c r="M419" i="3" s="1"/>
  <c r="M420" i="3" s="1"/>
  <c r="S43" i="3" s="1"/>
  <c r="O369" i="3" l="1"/>
  <c r="N370" i="3"/>
  <c r="N371" i="3" s="1"/>
  <c r="N372" i="3" s="1"/>
  <c r="N373" i="3" s="1"/>
  <c r="N374" i="3" s="1"/>
  <c r="N375" i="3" s="1"/>
  <c r="N376" i="3" s="1"/>
  <c r="N377" i="3" s="1"/>
  <c r="N378" i="3" s="1"/>
  <c r="N379" i="3" s="1"/>
  <c r="N380" i="3" s="1"/>
  <c r="N381" i="3" s="1"/>
  <c r="N382" i="3" s="1"/>
  <c r="N383" i="3" s="1"/>
  <c r="N384" i="3" s="1"/>
  <c r="N385" i="3" s="1"/>
  <c r="N386" i="3" s="1"/>
  <c r="N387" i="3" s="1"/>
  <c r="N388" i="3" s="1"/>
  <c r="N389" i="3" s="1"/>
  <c r="N390" i="3" s="1"/>
  <c r="N391" i="3" s="1"/>
  <c r="N392" i="3" s="1"/>
  <c r="N393" i="3" s="1"/>
  <c r="N394" i="3" s="1"/>
  <c r="N395" i="3" s="1"/>
  <c r="N396" i="3" s="1"/>
  <c r="N397" i="3" s="1"/>
  <c r="N398" i="3" s="1"/>
  <c r="N399" i="3" s="1"/>
  <c r="N400" i="3" s="1"/>
  <c r="N401" i="3" s="1"/>
  <c r="N402" i="3" s="1"/>
  <c r="N403" i="3" s="1"/>
  <c r="N404" i="3" s="1"/>
  <c r="N405" i="3" s="1"/>
  <c r="N406" i="3" s="1"/>
  <c r="N407" i="3" s="1"/>
  <c r="N408" i="3" s="1"/>
  <c r="N409" i="3" s="1"/>
  <c r="N410" i="3" s="1"/>
  <c r="N411" i="3" s="1"/>
  <c r="N412" i="3" s="1"/>
  <c r="N413" i="3" s="1"/>
  <c r="N414" i="3" s="1"/>
  <c r="N415" i="3" s="1"/>
  <c r="N416" i="3" s="1"/>
  <c r="N417" i="3" s="1"/>
  <c r="N418" i="3" s="1"/>
  <c r="N419" i="3" s="1"/>
  <c r="N420" i="3" s="1"/>
  <c r="T43" i="3" s="1"/>
  <c r="P369" i="3" l="1"/>
  <c r="O370" i="3"/>
  <c r="O371" i="3" s="1"/>
  <c r="O372" i="3" s="1"/>
  <c r="O373" i="3" s="1"/>
  <c r="O374" i="3" s="1"/>
  <c r="O375" i="3" s="1"/>
  <c r="O376" i="3" s="1"/>
  <c r="O377" i="3" s="1"/>
  <c r="O378" i="3" s="1"/>
  <c r="O379" i="3" s="1"/>
  <c r="O380" i="3" s="1"/>
  <c r="O381" i="3" s="1"/>
  <c r="O382" i="3" s="1"/>
  <c r="O383" i="3" s="1"/>
  <c r="O384" i="3" s="1"/>
  <c r="O385" i="3" s="1"/>
  <c r="O386" i="3" s="1"/>
  <c r="O387" i="3" s="1"/>
  <c r="O388" i="3" s="1"/>
  <c r="O389" i="3" s="1"/>
  <c r="O390" i="3" s="1"/>
  <c r="O391" i="3" s="1"/>
  <c r="O392" i="3" s="1"/>
  <c r="O393" i="3" s="1"/>
  <c r="O394" i="3" s="1"/>
  <c r="O395" i="3" s="1"/>
  <c r="O396" i="3" s="1"/>
  <c r="O397" i="3" s="1"/>
  <c r="O398" i="3" s="1"/>
  <c r="O399" i="3" s="1"/>
  <c r="O400" i="3" s="1"/>
  <c r="O401" i="3" s="1"/>
  <c r="O402" i="3" s="1"/>
  <c r="O403" i="3" s="1"/>
  <c r="O404" i="3" s="1"/>
  <c r="O405" i="3" s="1"/>
  <c r="O406" i="3" s="1"/>
  <c r="O407" i="3" s="1"/>
  <c r="O408" i="3" s="1"/>
  <c r="O409" i="3" s="1"/>
  <c r="O410" i="3" s="1"/>
  <c r="O411" i="3" s="1"/>
  <c r="O412" i="3" s="1"/>
  <c r="O413" i="3" s="1"/>
  <c r="O414" i="3" s="1"/>
  <c r="O415" i="3" s="1"/>
  <c r="O416" i="3" s="1"/>
  <c r="O417" i="3" s="1"/>
  <c r="O418" i="3" s="1"/>
  <c r="O419" i="3" s="1"/>
  <c r="O420" i="3" s="1"/>
  <c r="U43" i="3" s="1"/>
  <c r="Q369" i="3" l="1"/>
  <c r="P370" i="3"/>
  <c r="P371" i="3" s="1"/>
  <c r="P372" i="3" s="1"/>
  <c r="P373" i="3" s="1"/>
  <c r="P374" i="3" s="1"/>
  <c r="P375" i="3" s="1"/>
  <c r="P376" i="3" s="1"/>
  <c r="P377" i="3" s="1"/>
  <c r="P378" i="3" s="1"/>
  <c r="P379" i="3" s="1"/>
  <c r="P380" i="3" s="1"/>
  <c r="P381" i="3" s="1"/>
  <c r="P382" i="3" s="1"/>
  <c r="P383" i="3" s="1"/>
  <c r="P384" i="3" s="1"/>
  <c r="P385" i="3" s="1"/>
  <c r="P386" i="3" s="1"/>
  <c r="P387" i="3" s="1"/>
  <c r="P388" i="3" s="1"/>
  <c r="P389" i="3" s="1"/>
  <c r="P390" i="3" s="1"/>
  <c r="P391" i="3" s="1"/>
  <c r="P392" i="3" s="1"/>
  <c r="P393" i="3" s="1"/>
  <c r="P394" i="3" s="1"/>
  <c r="P395" i="3" s="1"/>
  <c r="P396" i="3" s="1"/>
  <c r="P397" i="3" s="1"/>
  <c r="P398" i="3" s="1"/>
  <c r="P399" i="3" s="1"/>
  <c r="P400" i="3" s="1"/>
  <c r="P401" i="3" s="1"/>
  <c r="P402" i="3" s="1"/>
  <c r="P403" i="3" s="1"/>
  <c r="P404" i="3" s="1"/>
  <c r="P405" i="3" s="1"/>
  <c r="P406" i="3" s="1"/>
  <c r="P407" i="3" s="1"/>
  <c r="P408" i="3" s="1"/>
  <c r="P409" i="3" s="1"/>
  <c r="P410" i="3" s="1"/>
  <c r="P411" i="3" s="1"/>
  <c r="P412" i="3" s="1"/>
  <c r="P413" i="3" s="1"/>
  <c r="P414" i="3" s="1"/>
  <c r="P415" i="3" s="1"/>
  <c r="P416" i="3" s="1"/>
  <c r="P417" i="3" s="1"/>
  <c r="P418" i="3" s="1"/>
  <c r="P419" i="3" s="1"/>
  <c r="P420" i="3" s="1"/>
  <c r="V43" i="3" s="1"/>
  <c r="R369" i="3" l="1"/>
  <c r="Q370" i="3"/>
  <c r="Q371" i="3" s="1"/>
  <c r="Q372" i="3" s="1"/>
  <c r="Q373" i="3" s="1"/>
  <c r="Q374" i="3" s="1"/>
  <c r="Q375" i="3" s="1"/>
  <c r="Q376" i="3" s="1"/>
  <c r="Q377" i="3" s="1"/>
  <c r="Q378" i="3" s="1"/>
  <c r="Q379" i="3" s="1"/>
  <c r="Q380" i="3" s="1"/>
  <c r="Q381" i="3" s="1"/>
  <c r="Q382" i="3" s="1"/>
  <c r="Q383" i="3" s="1"/>
  <c r="Q384" i="3" s="1"/>
  <c r="Q385" i="3" s="1"/>
  <c r="Q386" i="3" s="1"/>
  <c r="Q387" i="3" s="1"/>
  <c r="Q388" i="3" s="1"/>
  <c r="Q389" i="3" s="1"/>
  <c r="Q390" i="3" s="1"/>
  <c r="Q391" i="3" s="1"/>
  <c r="Q392" i="3" s="1"/>
  <c r="Q393" i="3" s="1"/>
  <c r="Q394" i="3" s="1"/>
  <c r="Q395" i="3" s="1"/>
  <c r="Q396" i="3" s="1"/>
  <c r="Q397" i="3" s="1"/>
  <c r="Q398" i="3" s="1"/>
  <c r="Q399" i="3" s="1"/>
  <c r="Q400" i="3" s="1"/>
  <c r="Q401" i="3" s="1"/>
  <c r="Q402" i="3" s="1"/>
  <c r="Q403" i="3" s="1"/>
  <c r="Q404" i="3" s="1"/>
  <c r="Q405" i="3" s="1"/>
  <c r="Q406" i="3" s="1"/>
  <c r="Q407" i="3" s="1"/>
  <c r="Q408" i="3" s="1"/>
  <c r="Q409" i="3" s="1"/>
  <c r="Q410" i="3" s="1"/>
  <c r="Q411" i="3" s="1"/>
  <c r="Q412" i="3" s="1"/>
  <c r="Q413" i="3" s="1"/>
  <c r="Q414" i="3" s="1"/>
  <c r="Q415" i="3" s="1"/>
  <c r="Q416" i="3" s="1"/>
  <c r="Q417" i="3" s="1"/>
  <c r="Q418" i="3" s="1"/>
  <c r="Q419" i="3" s="1"/>
  <c r="Q420" i="3" s="1"/>
  <c r="W43" i="3" s="1"/>
  <c r="S369" i="3" l="1"/>
  <c r="R370" i="3"/>
  <c r="R371" i="3" s="1"/>
  <c r="R372" i="3" s="1"/>
  <c r="R373" i="3" s="1"/>
  <c r="R374" i="3" s="1"/>
  <c r="R375" i="3" s="1"/>
  <c r="R376" i="3" s="1"/>
  <c r="R377" i="3" s="1"/>
  <c r="R378" i="3" s="1"/>
  <c r="R379" i="3" s="1"/>
  <c r="R380" i="3" s="1"/>
  <c r="R381" i="3" s="1"/>
  <c r="R382" i="3" s="1"/>
  <c r="R383" i="3" s="1"/>
  <c r="R384" i="3" s="1"/>
  <c r="R385" i="3" s="1"/>
  <c r="R386" i="3" s="1"/>
  <c r="R387" i="3" s="1"/>
  <c r="R388" i="3" s="1"/>
  <c r="R389" i="3" s="1"/>
  <c r="R390" i="3" s="1"/>
  <c r="R391" i="3" s="1"/>
  <c r="R392" i="3" s="1"/>
  <c r="R393" i="3" s="1"/>
  <c r="R394" i="3" s="1"/>
  <c r="R395" i="3" s="1"/>
  <c r="R396" i="3" s="1"/>
  <c r="R397" i="3" s="1"/>
  <c r="R398" i="3" s="1"/>
  <c r="R399" i="3" s="1"/>
  <c r="R400" i="3" s="1"/>
  <c r="R401" i="3" s="1"/>
  <c r="R402" i="3" s="1"/>
  <c r="R403" i="3" s="1"/>
  <c r="R404" i="3" s="1"/>
  <c r="R405" i="3" s="1"/>
  <c r="R406" i="3" s="1"/>
  <c r="R407" i="3" s="1"/>
  <c r="R408" i="3" s="1"/>
  <c r="R409" i="3" s="1"/>
  <c r="R410" i="3" s="1"/>
  <c r="R411" i="3" s="1"/>
  <c r="R412" i="3" s="1"/>
  <c r="R413" i="3" s="1"/>
  <c r="R414" i="3" s="1"/>
  <c r="R415" i="3" s="1"/>
  <c r="R416" i="3" s="1"/>
  <c r="R417" i="3" s="1"/>
  <c r="R418" i="3" s="1"/>
  <c r="R419" i="3" s="1"/>
  <c r="R420" i="3" s="1"/>
  <c r="X43" i="3" s="1"/>
  <c r="T369" i="3" l="1"/>
  <c r="S370" i="3"/>
  <c r="S371" i="3" s="1"/>
  <c r="S372" i="3" s="1"/>
  <c r="S373" i="3" s="1"/>
  <c r="S374" i="3" s="1"/>
  <c r="S375" i="3" s="1"/>
  <c r="S376" i="3" s="1"/>
  <c r="S377" i="3" s="1"/>
  <c r="S378" i="3" s="1"/>
  <c r="S379" i="3" s="1"/>
  <c r="S380" i="3" s="1"/>
  <c r="S381" i="3" s="1"/>
  <c r="S382" i="3" s="1"/>
  <c r="S383" i="3" s="1"/>
  <c r="S384" i="3" s="1"/>
  <c r="S385" i="3" s="1"/>
  <c r="S386" i="3" s="1"/>
  <c r="S387" i="3" s="1"/>
  <c r="S388" i="3" s="1"/>
  <c r="S389" i="3" s="1"/>
  <c r="S390" i="3" s="1"/>
  <c r="S391" i="3" s="1"/>
  <c r="S392" i="3" s="1"/>
  <c r="S393" i="3" s="1"/>
  <c r="S394" i="3" s="1"/>
  <c r="S395" i="3" s="1"/>
  <c r="S396" i="3" s="1"/>
  <c r="S397" i="3" s="1"/>
  <c r="S398" i="3" s="1"/>
  <c r="S399" i="3" s="1"/>
  <c r="S400" i="3" s="1"/>
  <c r="S401" i="3" s="1"/>
  <c r="S402" i="3" s="1"/>
  <c r="S403" i="3" s="1"/>
  <c r="S404" i="3" s="1"/>
  <c r="S405" i="3" s="1"/>
  <c r="S406" i="3" s="1"/>
  <c r="S407" i="3" s="1"/>
  <c r="S408" i="3" s="1"/>
  <c r="S409" i="3" s="1"/>
  <c r="S410" i="3" s="1"/>
  <c r="S411" i="3" s="1"/>
  <c r="S412" i="3" s="1"/>
  <c r="S413" i="3" s="1"/>
  <c r="S414" i="3" s="1"/>
  <c r="S415" i="3" s="1"/>
  <c r="S416" i="3" s="1"/>
  <c r="S417" i="3" s="1"/>
  <c r="S418" i="3" s="1"/>
  <c r="S419" i="3" s="1"/>
  <c r="S420" i="3" s="1"/>
  <c r="Y43" i="3" s="1"/>
  <c r="U369" i="3" l="1"/>
  <c r="T370" i="3"/>
  <c r="T371" i="3" s="1"/>
  <c r="T372" i="3" s="1"/>
  <c r="T373" i="3" s="1"/>
  <c r="T374" i="3" s="1"/>
  <c r="T375" i="3" s="1"/>
  <c r="T376" i="3" s="1"/>
  <c r="T377" i="3" s="1"/>
  <c r="T378" i="3" s="1"/>
  <c r="T379" i="3" s="1"/>
  <c r="T380" i="3" s="1"/>
  <c r="T381" i="3" s="1"/>
  <c r="T382" i="3" s="1"/>
  <c r="T383" i="3" s="1"/>
  <c r="T384" i="3" s="1"/>
  <c r="T385" i="3" s="1"/>
  <c r="T386" i="3" s="1"/>
  <c r="T387" i="3" s="1"/>
  <c r="T388" i="3" s="1"/>
  <c r="T389" i="3" s="1"/>
  <c r="T390" i="3" s="1"/>
  <c r="T391" i="3" s="1"/>
  <c r="T392" i="3" s="1"/>
  <c r="T393" i="3" s="1"/>
  <c r="T394" i="3" s="1"/>
  <c r="T395" i="3" s="1"/>
  <c r="T396" i="3" s="1"/>
  <c r="T397" i="3" s="1"/>
  <c r="T398" i="3" s="1"/>
  <c r="T399" i="3" s="1"/>
  <c r="T400" i="3" s="1"/>
  <c r="T401" i="3" s="1"/>
  <c r="T402" i="3" s="1"/>
  <c r="T403" i="3" s="1"/>
  <c r="T404" i="3" s="1"/>
  <c r="T405" i="3" s="1"/>
  <c r="T406" i="3" s="1"/>
  <c r="T407" i="3" s="1"/>
  <c r="T408" i="3" s="1"/>
  <c r="T409" i="3" s="1"/>
  <c r="T410" i="3" s="1"/>
  <c r="T411" i="3" s="1"/>
  <c r="T412" i="3" s="1"/>
  <c r="T413" i="3" s="1"/>
  <c r="T414" i="3" s="1"/>
  <c r="T415" i="3" s="1"/>
  <c r="T416" i="3" s="1"/>
  <c r="T417" i="3" s="1"/>
  <c r="T418" i="3" s="1"/>
  <c r="T419" i="3" s="1"/>
  <c r="T420" i="3" s="1"/>
  <c r="Z43" i="3" s="1"/>
  <c r="V369" i="3" l="1"/>
  <c r="U370" i="3"/>
  <c r="U371" i="3" s="1"/>
  <c r="U372" i="3" s="1"/>
  <c r="U373" i="3" s="1"/>
  <c r="U374" i="3" s="1"/>
  <c r="U375" i="3" s="1"/>
  <c r="U376" i="3" s="1"/>
  <c r="U377" i="3" s="1"/>
  <c r="U378" i="3" s="1"/>
  <c r="U379" i="3" s="1"/>
  <c r="U380" i="3" s="1"/>
  <c r="U381" i="3" s="1"/>
  <c r="U382" i="3" s="1"/>
  <c r="U383" i="3" s="1"/>
  <c r="U384" i="3" s="1"/>
  <c r="U385" i="3" s="1"/>
  <c r="U386" i="3" s="1"/>
  <c r="U387" i="3" s="1"/>
  <c r="U388" i="3" s="1"/>
  <c r="U389" i="3" s="1"/>
  <c r="U390" i="3" s="1"/>
  <c r="U391" i="3" s="1"/>
  <c r="U392" i="3" s="1"/>
  <c r="U393" i="3" s="1"/>
  <c r="U394" i="3" s="1"/>
  <c r="U395" i="3" s="1"/>
  <c r="U396" i="3" s="1"/>
  <c r="U397" i="3" s="1"/>
  <c r="U398" i="3" s="1"/>
  <c r="U399" i="3" s="1"/>
  <c r="U400" i="3" s="1"/>
  <c r="U401" i="3" s="1"/>
  <c r="U402" i="3" s="1"/>
  <c r="U403" i="3" s="1"/>
  <c r="U404" i="3" s="1"/>
  <c r="U405" i="3" s="1"/>
  <c r="U406" i="3" s="1"/>
  <c r="U407" i="3" s="1"/>
  <c r="U408" i="3" s="1"/>
  <c r="U409" i="3" s="1"/>
  <c r="U410" i="3" s="1"/>
  <c r="U411" i="3" s="1"/>
  <c r="U412" i="3" s="1"/>
  <c r="U413" i="3" s="1"/>
  <c r="U414" i="3" s="1"/>
  <c r="U415" i="3" s="1"/>
  <c r="U416" i="3" s="1"/>
  <c r="U417" i="3" s="1"/>
  <c r="U418" i="3" s="1"/>
  <c r="U419" i="3" s="1"/>
  <c r="U420" i="3" s="1"/>
  <c r="AA43" i="3" s="1"/>
  <c r="W369" i="3" l="1"/>
  <c r="V370" i="3"/>
  <c r="V371" i="3" s="1"/>
  <c r="V372" i="3" s="1"/>
  <c r="V373" i="3" s="1"/>
  <c r="V374" i="3" s="1"/>
  <c r="V375" i="3" s="1"/>
  <c r="V376" i="3" s="1"/>
  <c r="V377" i="3" s="1"/>
  <c r="V378" i="3" s="1"/>
  <c r="V379" i="3" s="1"/>
  <c r="V380" i="3" s="1"/>
  <c r="V381" i="3" s="1"/>
  <c r="V382" i="3" s="1"/>
  <c r="V383" i="3" s="1"/>
  <c r="V384" i="3" s="1"/>
  <c r="V385" i="3" s="1"/>
  <c r="V386" i="3" s="1"/>
  <c r="V387" i="3" s="1"/>
  <c r="V388" i="3" s="1"/>
  <c r="V389" i="3" s="1"/>
  <c r="V390" i="3" s="1"/>
  <c r="V391" i="3" s="1"/>
  <c r="V392" i="3" s="1"/>
  <c r="V393" i="3" s="1"/>
  <c r="V394" i="3" s="1"/>
  <c r="V395" i="3" s="1"/>
  <c r="V396" i="3" s="1"/>
  <c r="V397" i="3" s="1"/>
  <c r="V398" i="3" s="1"/>
  <c r="V399" i="3" s="1"/>
  <c r="V400" i="3" s="1"/>
  <c r="V401" i="3" s="1"/>
  <c r="V402" i="3" s="1"/>
  <c r="V403" i="3" s="1"/>
  <c r="V404" i="3" s="1"/>
  <c r="V405" i="3" s="1"/>
  <c r="V406" i="3" s="1"/>
  <c r="V407" i="3" s="1"/>
  <c r="V408" i="3" s="1"/>
  <c r="V409" i="3" s="1"/>
  <c r="V410" i="3" s="1"/>
  <c r="V411" i="3" s="1"/>
  <c r="V412" i="3" s="1"/>
  <c r="V413" i="3" s="1"/>
  <c r="V414" i="3" s="1"/>
  <c r="V415" i="3" s="1"/>
  <c r="V416" i="3" s="1"/>
  <c r="V417" i="3" s="1"/>
  <c r="V418" i="3" s="1"/>
  <c r="V419" i="3" s="1"/>
  <c r="V420" i="3" s="1"/>
  <c r="AB43" i="3" s="1"/>
  <c r="X369" i="3" l="1"/>
  <c r="W370" i="3"/>
  <c r="W371" i="3" s="1"/>
  <c r="W372" i="3" s="1"/>
  <c r="W373" i="3" s="1"/>
  <c r="W374" i="3" s="1"/>
  <c r="W375" i="3" s="1"/>
  <c r="W376" i="3" s="1"/>
  <c r="W377" i="3" s="1"/>
  <c r="W378" i="3" s="1"/>
  <c r="W379" i="3" s="1"/>
  <c r="W380" i="3" s="1"/>
  <c r="W381" i="3" s="1"/>
  <c r="W382" i="3" s="1"/>
  <c r="W383" i="3" s="1"/>
  <c r="W384" i="3" s="1"/>
  <c r="W385" i="3" s="1"/>
  <c r="W386" i="3" s="1"/>
  <c r="W387" i="3" s="1"/>
  <c r="W388" i="3" s="1"/>
  <c r="W389" i="3" s="1"/>
  <c r="W390" i="3" s="1"/>
  <c r="W391" i="3" s="1"/>
  <c r="W392" i="3" s="1"/>
  <c r="W393" i="3" s="1"/>
  <c r="W394" i="3" s="1"/>
  <c r="W395" i="3" s="1"/>
  <c r="W396" i="3" s="1"/>
  <c r="W397" i="3" s="1"/>
  <c r="W398" i="3" s="1"/>
  <c r="W399" i="3" s="1"/>
  <c r="W400" i="3" s="1"/>
  <c r="W401" i="3" s="1"/>
  <c r="W402" i="3" s="1"/>
  <c r="W403" i="3" s="1"/>
  <c r="W404" i="3" s="1"/>
  <c r="W405" i="3" s="1"/>
  <c r="W406" i="3" s="1"/>
  <c r="W407" i="3" s="1"/>
  <c r="W408" i="3" s="1"/>
  <c r="W409" i="3" s="1"/>
  <c r="W410" i="3" s="1"/>
  <c r="W411" i="3" s="1"/>
  <c r="W412" i="3" s="1"/>
  <c r="W413" i="3" s="1"/>
  <c r="W414" i="3" s="1"/>
  <c r="W415" i="3" s="1"/>
  <c r="W416" i="3" s="1"/>
  <c r="W417" i="3" s="1"/>
  <c r="W418" i="3" s="1"/>
  <c r="W419" i="3" s="1"/>
  <c r="W420" i="3" s="1"/>
  <c r="AC43" i="3" s="1"/>
  <c r="Y369" i="3" l="1"/>
  <c r="X370" i="3"/>
  <c r="X371" i="3" s="1"/>
  <c r="X372" i="3" s="1"/>
  <c r="X373" i="3" s="1"/>
  <c r="X374" i="3" s="1"/>
  <c r="X375" i="3" s="1"/>
  <c r="X376" i="3" s="1"/>
  <c r="X377" i="3" s="1"/>
  <c r="X378" i="3" s="1"/>
  <c r="X379" i="3" s="1"/>
  <c r="X380" i="3" s="1"/>
  <c r="X381" i="3" s="1"/>
  <c r="X382" i="3" s="1"/>
  <c r="X383" i="3" s="1"/>
  <c r="X384" i="3" s="1"/>
  <c r="X385" i="3" s="1"/>
  <c r="X386" i="3" s="1"/>
  <c r="X387" i="3" s="1"/>
  <c r="X388" i="3" s="1"/>
  <c r="X389" i="3" s="1"/>
  <c r="X390" i="3" s="1"/>
  <c r="X391" i="3" s="1"/>
  <c r="X392" i="3" s="1"/>
  <c r="X393" i="3" s="1"/>
  <c r="X394" i="3" s="1"/>
  <c r="X395" i="3" s="1"/>
  <c r="X396" i="3" s="1"/>
  <c r="X397" i="3" s="1"/>
  <c r="X398" i="3" s="1"/>
  <c r="X399" i="3" s="1"/>
  <c r="X400" i="3" s="1"/>
  <c r="X401" i="3" s="1"/>
  <c r="X402" i="3" s="1"/>
  <c r="X403" i="3" s="1"/>
  <c r="X404" i="3" s="1"/>
  <c r="X405" i="3" s="1"/>
  <c r="X406" i="3" s="1"/>
  <c r="X407" i="3" s="1"/>
  <c r="X408" i="3" s="1"/>
  <c r="X409" i="3" s="1"/>
  <c r="X410" i="3" s="1"/>
  <c r="X411" i="3" s="1"/>
  <c r="X412" i="3" s="1"/>
  <c r="X413" i="3" s="1"/>
  <c r="X414" i="3" s="1"/>
  <c r="X415" i="3" s="1"/>
  <c r="X416" i="3" s="1"/>
  <c r="X417" i="3" s="1"/>
  <c r="X418" i="3" s="1"/>
  <c r="X419" i="3" s="1"/>
  <c r="X420" i="3" s="1"/>
  <c r="AD43" i="3" s="1"/>
  <c r="Z369" i="3" l="1"/>
  <c r="Y370" i="3"/>
  <c r="Y371" i="3" s="1"/>
  <c r="Y372" i="3" s="1"/>
  <c r="Y373" i="3" s="1"/>
  <c r="Y374" i="3" s="1"/>
  <c r="Y375" i="3" s="1"/>
  <c r="Y376" i="3" s="1"/>
  <c r="Y377" i="3" s="1"/>
  <c r="Y378" i="3" s="1"/>
  <c r="Y379" i="3" s="1"/>
  <c r="Y380" i="3" s="1"/>
  <c r="Y381" i="3" s="1"/>
  <c r="Y382" i="3" s="1"/>
  <c r="Y383" i="3" s="1"/>
  <c r="Y384" i="3" s="1"/>
  <c r="Y385" i="3" s="1"/>
  <c r="Y386" i="3" s="1"/>
  <c r="Y387" i="3" s="1"/>
  <c r="Y388" i="3" s="1"/>
  <c r="Y389" i="3" s="1"/>
  <c r="Y390" i="3" s="1"/>
  <c r="Y391" i="3" s="1"/>
  <c r="Y392" i="3" s="1"/>
  <c r="Y393" i="3" s="1"/>
  <c r="Y394" i="3" s="1"/>
  <c r="Y395" i="3" s="1"/>
  <c r="Y396" i="3" s="1"/>
  <c r="Y397" i="3" s="1"/>
  <c r="Y398" i="3" s="1"/>
  <c r="Y399" i="3" s="1"/>
  <c r="Y400" i="3" s="1"/>
  <c r="Y401" i="3" s="1"/>
  <c r="Y402" i="3" s="1"/>
  <c r="Y403" i="3" s="1"/>
  <c r="Y404" i="3" s="1"/>
  <c r="Y405" i="3" s="1"/>
  <c r="Y406" i="3" s="1"/>
  <c r="Y407" i="3" s="1"/>
  <c r="Y408" i="3" s="1"/>
  <c r="Y409" i="3" s="1"/>
  <c r="Y410" i="3" s="1"/>
  <c r="Y411" i="3" s="1"/>
  <c r="Y412" i="3" s="1"/>
  <c r="Y413" i="3" s="1"/>
  <c r="Y414" i="3" s="1"/>
  <c r="Y415" i="3" s="1"/>
  <c r="Y416" i="3" s="1"/>
  <c r="Y417" i="3" s="1"/>
  <c r="Y418" i="3" s="1"/>
  <c r="Y419" i="3" s="1"/>
  <c r="Y420" i="3" s="1"/>
  <c r="AE43" i="3" s="1"/>
  <c r="AA369" i="3" l="1"/>
  <c r="Z370" i="3"/>
  <c r="Z371" i="3" s="1"/>
  <c r="Z372" i="3" s="1"/>
  <c r="Z373" i="3" s="1"/>
  <c r="Z374" i="3" s="1"/>
  <c r="Z375" i="3" s="1"/>
  <c r="Z376" i="3" s="1"/>
  <c r="Z377" i="3" s="1"/>
  <c r="Z378" i="3" s="1"/>
  <c r="Z379" i="3" s="1"/>
  <c r="Z380" i="3" s="1"/>
  <c r="Z381" i="3" s="1"/>
  <c r="Z382" i="3" s="1"/>
  <c r="Z383" i="3" s="1"/>
  <c r="Z384" i="3" s="1"/>
  <c r="Z385" i="3" s="1"/>
  <c r="Z386" i="3" s="1"/>
  <c r="Z387" i="3" s="1"/>
  <c r="Z388" i="3" s="1"/>
  <c r="Z389" i="3" s="1"/>
  <c r="Z390" i="3" s="1"/>
  <c r="Z391" i="3" s="1"/>
  <c r="Z392" i="3" s="1"/>
  <c r="Z393" i="3" s="1"/>
  <c r="Z394" i="3" s="1"/>
  <c r="Z395" i="3" s="1"/>
  <c r="Z396" i="3" s="1"/>
  <c r="Z397" i="3" s="1"/>
  <c r="Z398" i="3" s="1"/>
  <c r="Z399" i="3" s="1"/>
  <c r="Z400" i="3" s="1"/>
  <c r="Z401" i="3" s="1"/>
  <c r="Z402" i="3" s="1"/>
  <c r="Z403" i="3" s="1"/>
  <c r="Z404" i="3" s="1"/>
  <c r="Z405" i="3" s="1"/>
  <c r="Z406" i="3" s="1"/>
  <c r="Z407" i="3" s="1"/>
  <c r="Z408" i="3" s="1"/>
  <c r="Z409" i="3" s="1"/>
  <c r="Z410" i="3" s="1"/>
  <c r="Z411" i="3" s="1"/>
  <c r="Z412" i="3" s="1"/>
  <c r="Z413" i="3" s="1"/>
  <c r="Z414" i="3" s="1"/>
  <c r="Z415" i="3" s="1"/>
  <c r="Z416" i="3" s="1"/>
  <c r="Z417" i="3" s="1"/>
  <c r="Z418" i="3" s="1"/>
  <c r="Z419" i="3" s="1"/>
  <c r="Z420" i="3" s="1"/>
  <c r="AF43" i="3" s="1"/>
  <c r="AB369" i="3" l="1"/>
  <c r="AA370" i="3"/>
  <c r="AA371" i="3" s="1"/>
  <c r="AA372" i="3" s="1"/>
  <c r="AA373" i="3" s="1"/>
  <c r="AA374" i="3" s="1"/>
  <c r="AA375" i="3" s="1"/>
  <c r="AA376" i="3" s="1"/>
  <c r="AA377" i="3" s="1"/>
  <c r="AA378" i="3" s="1"/>
  <c r="AA379" i="3" s="1"/>
  <c r="AA380" i="3" s="1"/>
  <c r="AA381" i="3" s="1"/>
  <c r="AA382" i="3" s="1"/>
  <c r="AA383" i="3" s="1"/>
  <c r="AA384" i="3" s="1"/>
  <c r="AA385" i="3" s="1"/>
  <c r="AA386" i="3" s="1"/>
  <c r="AA387" i="3" s="1"/>
  <c r="AA388" i="3" s="1"/>
  <c r="AA389" i="3" s="1"/>
  <c r="AA390" i="3" s="1"/>
  <c r="AA391" i="3" s="1"/>
  <c r="AA392" i="3" s="1"/>
  <c r="AA393" i="3" s="1"/>
  <c r="AA394" i="3" s="1"/>
  <c r="AA395" i="3" s="1"/>
  <c r="AA396" i="3" s="1"/>
  <c r="AA397" i="3" s="1"/>
  <c r="AA398" i="3" s="1"/>
  <c r="AA399" i="3" s="1"/>
  <c r="AA400" i="3" s="1"/>
  <c r="AA401" i="3" s="1"/>
  <c r="AA402" i="3" s="1"/>
  <c r="AA403" i="3" s="1"/>
  <c r="AA404" i="3" s="1"/>
  <c r="AA405" i="3" s="1"/>
  <c r="AA406" i="3" s="1"/>
  <c r="AA407" i="3" s="1"/>
  <c r="AA408" i="3" s="1"/>
  <c r="AA409" i="3" s="1"/>
  <c r="AA410" i="3" s="1"/>
  <c r="AA411" i="3" s="1"/>
  <c r="AA412" i="3" s="1"/>
  <c r="AA413" i="3" s="1"/>
  <c r="AA414" i="3" s="1"/>
  <c r="AA415" i="3" s="1"/>
  <c r="AA416" i="3" s="1"/>
  <c r="AA417" i="3" s="1"/>
  <c r="AA418" i="3" s="1"/>
  <c r="AA419" i="3" s="1"/>
  <c r="AA420" i="3" s="1"/>
  <c r="AG43" i="3" s="1"/>
  <c r="AC369" i="3" l="1"/>
  <c r="AB370" i="3"/>
  <c r="AB371" i="3" s="1"/>
  <c r="AB372" i="3" s="1"/>
  <c r="AB373" i="3" s="1"/>
  <c r="AB374" i="3" s="1"/>
  <c r="AB375" i="3" s="1"/>
  <c r="AB376" i="3" s="1"/>
  <c r="AB377" i="3" s="1"/>
  <c r="AB378" i="3" s="1"/>
  <c r="AB379" i="3" s="1"/>
  <c r="AB380" i="3" s="1"/>
  <c r="AB381" i="3" s="1"/>
  <c r="AB382" i="3" s="1"/>
  <c r="AB383" i="3" s="1"/>
  <c r="AB384" i="3" s="1"/>
  <c r="AB385" i="3" s="1"/>
  <c r="AB386" i="3" s="1"/>
  <c r="AB387" i="3" s="1"/>
  <c r="AB388" i="3" s="1"/>
  <c r="AB389" i="3" s="1"/>
  <c r="AB390" i="3" s="1"/>
  <c r="AB391" i="3" s="1"/>
  <c r="AB392" i="3" s="1"/>
  <c r="AB393" i="3" s="1"/>
  <c r="AB394" i="3" s="1"/>
  <c r="AB395" i="3" s="1"/>
  <c r="AB396" i="3" s="1"/>
  <c r="AB397" i="3" s="1"/>
  <c r="AB398" i="3" s="1"/>
  <c r="AB399" i="3" s="1"/>
  <c r="AB400" i="3" s="1"/>
  <c r="AB401" i="3" s="1"/>
  <c r="AB402" i="3" s="1"/>
  <c r="AB403" i="3" s="1"/>
  <c r="AB404" i="3" s="1"/>
  <c r="AB405" i="3" s="1"/>
  <c r="AB406" i="3" s="1"/>
  <c r="AB407" i="3" s="1"/>
  <c r="AB408" i="3" s="1"/>
  <c r="AB409" i="3" s="1"/>
  <c r="AB410" i="3" s="1"/>
  <c r="AB411" i="3" s="1"/>
  <c r="AB412" i="3" s="1"/>
  <c r="AB413" i="3" s="1"/>
  <c r="AB414" i="3" s="1"/>
  <c r="AB415" i="3" s="1"/>
  <c r="AB416" i="3" s="1"/>
  <c r="AB417" i="3" s="1"/>
  <c r="AB418" i="3" s="1"/>
  <c r="AB419" i="3" s="1"/>
  <c r="AB420" i="3" s="1"/>
  <c r="AH43" i="3" s="1"/>
  <c r="AD369" i="3" l="1"/>
  <c r="AC370" i="3"/>
  <c r="AC371" i="3" s="1"/>
  <c r="AC372" i="3" s="1"/>
  <c r="AC373" i="3" s="1"/>
  <c r="AC374" i="3" s="1"/>
  <c r="AC375" i="3" s="1"/>
  <c r="AC376" i="3" s="1"/>
  <c r="AC377" i="3" s="1"/>
  <c r="AC378" i="3" s="1"/>
  <c r="AC379" i="3" s="1"/>
  <c r="AC380" i="3" s="1"/>
  <c r="AC381" i="3" s="1"/>
  <c r="AC382" i="3" s="1"/>
  <c r="AC383" i="3" s="1"/>
  <c r="AC384" i="3" s="1"/>
  <c r="AC385" i="3" s="1"/>
  <c r="AC386" i="3" s="1"/>
  <c r="AC387" i="3" s="1"/>
  <c r="AC388" i="3" s="1"/>
  <c r="AC389" i="3" s="1"/>
  <c r="AC390" i="3" s="1"/>
  <c r="AC391" i="3" s="1"/>
  <c r="AC392" i="3" s="1"/>
  <c r="AC393" i="3" s="1"/>
  <c r="AC394" i="3" s="1"/>
  <c r="AC395" i="3" s="1"/>
  <c r="AC396" i="3" s="1"/>
  <c r="AC397" i="3" s="1"/>
  <c r="AC398" i="3" s="1"/>
  <c r="AC399" i="3" s="1"/>
  <c r="AC400" i="3" s="1"/>
  <c r="AC401" i="3" s="1"/>
  <c r="AC402" i="3" s="1"/>
  <c r="AC403" i="3" s="1"/>
  <c r="AC404" i="3" s="1"/>
  <c r="AC405" i="3" s="1"/>
  <c r="AC406" i="3" s="1"/>
  <c r="AC407" i="3" s="1"/>
  <c r="AC408" i="3" s="1"/>
  <c r="AC409" i="3" s="1"/>
  <c r="AC410" i="3" s="1"/>
  <c r="AC411" i="3" s="1"/>
  <c r="AC412" i="3" s="1"/>
  <c r="AC413" i="3" s="1"/>
  <c r="AC414" i="3" s="1"/>
  <c r="AC415" i="3" s="1"/>
  <c r="AC416" i="3" s="1"/>
  <c r="AC417" i="3" s="1"/>
  <c r="AC418" i="3" s="1"/>
  <c r="AC419" i="3" s="1"/>
  <c r="AC420" i="3" s="1"/>
  <c r="AI43" i="3" s="1"/>
  <c r="AE369" i="3" l="1"/>
  <c r="AD370" i="3"/>
  <c r="AD371" i="3" s="1"/>
  <c r="AD372" i="3" s="1"/>
  <c r="AD373" i="3" s="1"/>
  <c r="AD374" i="3" s="1"/>
  <c r="AD375" i="3" s="1"/>
  <c r="AD376" i="3" s="1"/>
  <c r="AD377" i="3" s="1"/>
  <c r="AD378" i="3" s="1"/>
  <c r="AD379" i="3" s="1"/>
  <c r="AD380" i="3" s="1"/>
  <c r="AD381" i="3" s="1"/>
  <c r="AD382" i="3" s="1"/>
  <c r="AD383" i="3" s="1"/>
  <c r="AD384" i="3" s="1"/>
  <c r="AD385" i="3" s="1"/>
  <c r="AD386" i="3" s="1"/>
  <c r="AD387" i="3" s="1"/>
  <c r="AD388" i="3" s="1"/>
  <c r="AD389" i="3" s="1"/>
  <c r="AD390" i="3" s="1"/>
  <c r="AD391" i="3" s="1"/>
  <c r="AD392" i="3" s="1"/>
  <c r="AD393" i="3" s="1"/>
  <c r="AD394" i="3" s="1"/>
  <c r="AD395" i="3" s="1"/>
  <c r="AD396" i="3" s="1"/>
  <c r="AD397" i="3" s="1"/>
  <c r="AD398" i="3" s="1"/>
  <c r="AD399" i="3" s="1"/>
  <c r="AD400" i="3" s="1"/>
  <c r="AD401" i="3" s="1"/>
  <c r="AD402" i="3" s="1"/>
  <c r="AD403" i="3" s="1"/>
  <c r="AD404" i="3" s="1"/>
  <c r="AD405" i="3" s="1"/>
  <c r="AD406" i="3" s="1"/>
  <c r="AD407" i="3" s="1"/>
  <c r="AD408" i="3" s="1"/>
  <c r="AD409" i="3" s="1"/>
  <c r="AD410" i="3" s="1"/>
  <c r="AD411" i="3" s="1"/>
  <c r="AD412" i="3" s="1"/>
  <c r="AD413" i="3" s="1"/>
  <c r="AD414" i="3" s="1"/>
  <c r="AD415" i="3" s="1"/>
  <c r="AD416" i="3" s="1"/>
  <c r="AD417" i="3" s="1"/>
  <c r="AD418" i="3" s="1"/>
  <c r="AD419" i="3" s="1"/>
  <c r="AD420" i="3" s="1"/>
  <c r="AJ43" i="3" s="1"/>
  <c r="AF369" i="3" l="1"/>
  <c r="AE370" i="3"/>
  <c r="AE371" i="3" s="1"/>
  <c r="AE372" i="3" s="1"/>
  <c r="AE373" i="3" s="1"/>
  <c r="AE374" i="3" s="1"/>
  <c r="AE375" i="3" s="1"/>
  <c r="AE376" i="3" s="1"/>
  <c r="AE377" i="3" s="1"/>
  <c r="AE378" i="3" s="1"/>
  <c r="AE379" i="3" s="1"/>
  <c r="AE380" i="3" s="1"/>
  <c r="AE381" i="3" s="1"/>
  <c r="AE382" i="3" s="1"/>
  <c r="AE383" i="3" s="1"/>
  <c r="AE384" i="3" s="1"/>
  <c r="AE385" i="3" s="1"/>
  <c r="AE386" i="3" s="1"/>
  <c r="AE387" i="3" s="1"/>
  <c r="AE388" i="3" s="1"/>
  <c r="AE389" i="3" s="1"/>
  <c r="AE390" i="3" s="1"/>
  <c r="AE391" i="3" s="1"/>
  <c r="AE392" i="3" s="1"/>
  <c r="AE393" i="3" s="1"/>
  <c r="AE394" i="3" s="1"/>
  <c r="AE395" i="3" s="1"/>
  <c r="AE396" i="3" s="1"/>
  <c r="AE397" i="3" s="1"/>
  <c r="AE398" i="3" s="1"/>
  <c r="AE399" i="3" s="1"/>
  <c r="AE400" i="3" s="1"/>
  <c r="AE401" i="3" s="1"/>
  <c r="AE402" i="3" s="1"/>
  <c r="AE403" i="3" s="1"/>
  <c r="AE404" i="3" s="1"/>
  <c r="AE405" i="3" s="1"/>
  <c r="AE406" i="3" s="1"/>
  <c r="AE407" i="3" s="1"/>
  <c r="AE408" i="3" s="1"/>
  <c r="AE409" i="3" s="1"/>
  <c r="AE410" i="3" s="1"/>
  <c r="AE411" i="3" s="1"/>
  <c r="AE412" i="3" s="1"/>
  <c r="AE413" i="3" s="1"/>
  <c r="AE414" i="3" s="1"/>
  <c r="AE415" i="3" s="1"/>
  <c r="AE416" i="3" s="1"/>
  <c r="AE417" i="3" s="1"/>
  <c r="AE418" i="3" s="1"/>
  <c r="AE419" i="3" s="1"/>
  <c r="AE420" i="3" s="1"/>
  <c r="AK43" i="3" s="1"/>
  <c r="AG369" i="3" l="1"/>
  <c r="AF370" i="3"/>
  <c r="AF371" i="3" s="1"/>
  <c r="AF372" i="3" s="1"/>
  <c r="AF373" i="3" s="1"/>
  <c r="AF374" i="3" s="1"/>
  <c r="AF375" i="3" s="1"/>
  <c r="AF376" i="3" s="1"/>
  <c r="AF377" i="3" s="1"/>
  <c r="AF378" i="3" s="1"/>
  <c r="AF379" i="3" s="1"/>
  <c r="AF380" i="3" s="1"/>
  <c r="AF381" i="3" s="1"/>
  <c r="AF382" i="3" s="1"/>
  <c r="AF383" i="3" s="1"/>
  <c r="AF384" i="3" s="1"/>
  <c r="AF385" i="3" s="1"/>
  <c r="AF386" i="3" s="1"/>
  <c r="AF387" i="3" s="1"/>
  <c r="AF388" i="3" s="1"/>
  <c r="AF389" i="3" s="1"/>
  <c r="AF390" i="3" s="1"/>
  <c r="AF391" i="3" s="1"/>
  <c r="AF392" i="3" s="1"/>
  <c r="AF393" i="3" s="1"/>
  <c r="AF394" i="3" s="1"/>
  <c r="AF395" i="3" s="1"/>
  <c r="AF396" i="3" s="1"/>
  <c r="AF397" i="3" s="1"/>
  <c r="AF398" i="3" s="1"/>
  <c r="AF399" i="3" s="1"/>
  <c r="AF400" i="3" s="1"/>
  <c r="AF401" i="3" s="1"/>
  <c r="AF402" i="3" s="1"/>
  <c r="AF403" i="3" s="1"/>
  <c r="AF404" i="3" s="1"/>
  <c r="AF405" i="3" s="1"/>
  <c r="AF406" i="3" s="1"/>
  <c r="AF407" i="3" s="1"/>
  <c r="AF408" i="3" s="1"/>
  <c r="AF409" i="3" s="1"/>
  <c r="AF410" i="3" s="1"/>
  <c r="AF411" i="3" s="1"/>
  <c r="AF412" i="3" s="1"/>
  <c r="AF413" i="3" s="1"/>
  <c r="AF414" i="3" s="1"/>
  <c r="AF415" i="3" s="1"/>
  <c r="AF416" i="3" s="1"/>
  <c r="AF417" i="3" s="1"/>
  <c r="AF418" i="3" s="1"/>
  <c r="AF419" i="3" s="1"/>
  <c r="AF420" i="3" s="1"/>
  <c r="AL43" i="3" s="1"/>
  <c r="AH369" i="3" l="1"/>
  <c r="AG370" i="3"/>
  <c r="AG371" i="3" s="1"/>
  <c r="AG372" i="3" s="1"/>
  <c r="AG373" i="3" s="1"/>
  <c r="AG374" i="3" s="1"/>
  <c r="AG375" i="3" s="1"/>
  <c r="AG376" i="3" s="1"/>
  <c r="AG377" i="3" s="1"/>
  <c r="AG378" i="3" s="1"/>
  <c r="AG379" i="3" s="1"/>
  <c r="AG380" i="3" s="1"/>
  <c r="AG381" i="3" s="1"/>
  <c r="AG382" i="3" s="1"/>
  <c r="AG383" i="3" s="1"/>
  <c r="AG384" i="3" s="1"/>
  <c r="AG385" i="3" s="1"/>
  <c r="AG386" i="3" s="1"/>
  <c r="AG387" i="3" s="1"/>
  <c r="AG388" i="3" s="1"/>
  <c r="AG389" i="3" s="1"/>
  <c r="AG390" i="3" s="1"/>
  <c r="AG391" i="3" s="1"/>
  <c r="AG392" i="3" s="1"/>
  <c r="AG393" i="3" s="1"/>
  <c r="AG394" i="3" s="1"/>
  <c r="AG395" i="3" s="1"/>
  <c r="AG396" i="3" s="1"/>
  <c r="AG397" i="3" s="1"/>
  <c r="AG398" i="3" s="1"/>
  <c r="AG399" i="3" s="1"/>
  <c r="AG400" i="3" s="1"/>
  <c r="AG401" i="3" s="1"/>
  <c r="AG402" i="3" s="1"/>
  <c r="AG403" i="3" s="1"/>
  <c r="AG404" i="3" s="1"/>
  <c r="AG405" i="3" s="1"/>
  <c r="AG406" i="3" s="1"/>
  <c r="AG407" i="3" s="1"/>
  <c r="AG408" i="3" s="1"/>
  <c r="AG409" i="3" s="1"/>
  <c r="AG410" i="3" s="1"/>
  <c r="AG411" i="3" s="1"/>
  <c r="AG412" i="3" s="1"/>
  <c r="AG413" i="3" s="1"/>
  <c r="AG414" i="3" s="1"/>
  <c r="AG415" i="3" s="1"/>
  <c r="AG416" i="3" s="1"/>
  <c r="AG417" i="3" s="1"/>
  <c r="AG418" i="3" s="1"/>
  <c r="AG419" i="3" s="1"/>
  <c r="AG420" i="3" s="1"/>
  <c r="AM43" i="3" s="1"/>
  <c r="AI369" i="3" l="1"/>
  <c r="AH370" i="3"/>
  <c r="AH371" i="3" s="1"/>
  <c r="AH372" i="3" s="1"/>
  <c r="AH373" i="3" s="1"/>
  <c r="AH374" i="3" s="1"/>
  <c r="AH375" i="3" s="1"/>
  <c r="AH376" i="3" s="1"/>
  <c r="AH377" i="3" s="1"/>
  <c r="AH378" i="3" s="1"/>
  <c r="AH379" i="3" s="1"/>
  <c r="AH380" i="3" s="1"/>
  <c r="AH381" i="3" s="1"/>
  <c r="AH382" i="3" s="1"/>
  <c r="AH383" i="3" s="1"/>
  <c r="AH384" i="3" s="1"/>
  <c r="AH385" i="3" s="1"/>
  <c r="AH386" i="3" s="1"/>
  <c r="AH387" i="3" s="1"/>
  <c r="AH388" i="3" s="1"/>
  <c r="AH389" i="3" s="1"/>
  <c r="AH390" i="3" s="1"/>
  <c r="AH391" i="3" s="1"/>
  <c r="AH392" i="3" s="1"/>
  <c r="AH393" i="3" s="1"/>
  <c r="AH394" i="3" s="1"/>
  <c r="AH395" i="3" s="1"/>
  <c r="AH396" i="3" s="1"/>
  <c r="AH397" i="3" s="1"/>
  <c r="AH398" i="3" s="1"/>
  <c r="AH399" i="3" s="1"/>
  <c r="AH400" i="3" s="1"/>
  <c r="AH401" i="3" s="1"/>
  <c r="AH402" i="3" s="1"/>
  <c r="AH403" i="3" s="1"/>
  <c r="AH404" i="3" s="1"/>
  <c r="AH405" i="3" s="1"/>
  <c r="AH406" i="3" s="1"/>
  <c r="AH407" i="3" s="1"/>
  <c r="AH408" i="3" s="1"/>
  <c r="AH409" i="3" s="1"/>
  <c r="AH410" i="3" s="1"/>
  <c r="AH411" i="3" s="1"/>
  <c r="AH412" i="3" s="1"/>
  <c r="AH413" i="3" s="1"/>
  <c r="AH414" i="3" s="1"/>
  <c r="AH415" i="3" s="1"/>
  <c r="AH416" i="3" s="1"/>
  <c r="AH417" i="3" s="1"/>
  <c r="AH418" i="3" s="1"/>
  <c r="AH419" i="3" s="1"/>
  <c r="AH420" i="3" s="1"/>
  <c r="AN43" i="3" s="1"/>
  <c r="AJ369" i="3" l="1"/>
  <c r="AI370" i="3"/>
  <c r="AI371" i="3" s="1"/>
  <c r="AI372" i="3" s="1"/>
  <c r="AI373" i="3" s="1"/>
  <c r="AI374" i="3" s="1"/>
  <c r="AI375" i="3" s="1"/>
  <c r="AI376" i="3" s="1"/>
  <c r="AI377" i="3" s="1"/>
  <c r="AI378" i="3" s="1"/>
  <c r="AI379" i="3" s="1"/>
  <c r="AI380" i="3" s="1"/>
  <c r="AI381" i="3" s="1"/>
  <c r="AI382" i="3" s="1"/>
  <c r="AI383" i="3" s="1"/>
  <c r="AI384" i="3" s="1"/>
  <c r="AI385" i="3" s="1"/>
  <c r="AI386" i="3" s="1"/>
  <c r="AI387" i="3" s="1"/>
  <c r="AI388" i="3" s="1"/>
  <c r="AI389" i="3" s="1"/>
  <c r="AI390" i="3" s="1"/>
  <c r="AI391" i="3" s="1"/>
  <c r="AI392" i="3" s="1"/>
  <c r="AI393" i="3" s="1"/>
  <c r="AI394" i="3" s="1"/>
  <c r="AI395" i="3" s="1"/>
  <c r="AI396" i="3" s="1"/>
  <c r="AI397" i="3" s="1"/>
  <c r="AI398" i="3" s="1"/>
  <c r="AI399" i="3" s="1"/>
  <c r="AI400" i="3" s="1"/>
  <c r="AI401" i="3" s="1"/>
  <c r="AI402" i="3" s="1"/>
  <c r="AI403" i="3" s="1"/>
  <c r="AI404" i="3" s="1"/>
  <c r="AI405" i="3" s="1"/>
  <c r="AI406" i="3" s="1"/>
  <c r="AI407" i="3" s="1"/>
  <c r="AI408" i="3" s="1"/>
  <c r="AI409" i="3" s="1"/>
  <c r="AI410" i="3" s="1"/>
  <c r="AI411" i="3" s="1"/>
  <c r="AI412" i="3" s="1"/>
  <c r="AI413" i="3" s="1"/>
  <c r="AI414" i="3" s="1"/>
  <c r="AI415" i="3" s="1"/>
  <c r="AI416" i="3" s="1"/>
  <c r="AI417" i="3" s="1"/>
  <c r="AI418" i="3" s="1"/>
  <c r="AI419" i="3" s="1"/>
  <c r="AI420" i="3" s="1"/>
  <c r="AO43" i="3" s="1"/>
  <c r="AK369" i="3" l="1"/>
  <c r="AJ370" i="3"/>
  <c r="AJ371" i="3" s="1"/>
  <c r="AJ372" i="3" s="1"/>
  <c r="AJ373" i="3" s="1"/>
  <c r="AJ374" i="3" s="1"/>
  <c r="AJ375" i="3" s="1"/>
  <c r="AJ376" i="3" s="1"/>
  <c r="AJ377" i="3" s="1"/>
  <c r="AJ378" i="3" s="1"/>
  <c r="AJ379" i="3" s="1"/>
  <c r="AJ380" i="3" s="1"/>
  <c r="AJ381" i="3" s="1"/>
  <c r="AJ382" i="3" s="1"/>
  <c r="AJ383" i="3" s="1"/>
  <c r="AJ384" i="3" s="1"/>
  <c r="AJ385" i="3" s="1"/>
  <c r="AJ386" i="3" s="1"/>
  <c r="AJ387" i="3" s="1"/>
  <c r="AJ388" i="3" s="1"/>
  <c r="AJ389" i="3" s="1"/>
  <c r="AJ390" i="3" s="1"/>
  <c r="AJ391" i="3" s="1"/>
  <c r="AJ392" i="3" s="1"/>
  <c r="AJ393" i="3" s="1"/>
  <c r="AJ394" i="3" s="1"/>
  <c r="AJ395" i="3" s="1"/>
  <c r="AJ396" i="3" s="1"/>
  <c r="AJ397" i="3" s="1"/>
  <c r="AJ398" i="3" s="1"/>
  <c r="AJ399" i="3" s="1"/>
  <c r="AJ400" i="3" s="1"/>
  <c r="AJ401" i="3" s="1"/>
  <c r="AJ402" i="3" s="1"/>
  <c r="AJ403" i="3" s="1"/>
  <c r="AJ404" i="3" s="1"/>
  <c r="AJ405" i="3" s="1"/>
  <c r="AJ406" i="3" s="1"/>
  <c r="AJ407" i="3" s="1"/>
  <c r="AJ408" i="3" s="1"/>
  <c r="AJ409" i="3" s="1"/>
  <c r="AJ410" i="3" s="1"/>
  <c r="AJ411" i="3" s="1"/>
  <c r="AJ412" i="3" s="1"/>
  <c r="AJ413" i="3" s="1"/>
  <c r="AJ414" i="3" s="1"/>
  <c r="AJ415" i="3" s="1"/>
  <c r="AJ416" i="3" s="1"/>
  <c r="AJ417" i="3" s="1"/>
  <c r="AJ418" i="3" s="1"/>
  <c r="AJ419" i="3" s="1"/>
  <c r="AJ420" i="3" s="1"/>
  <c r="AP43" i="3" s="1"/>
  <c r="AL369" i="3" l="1"/>
  <c r="AK370" i="3"/>
  <c r="AK371" i="3" s="1"/>
  <c r="AK372" i="3" s="1"/>
  <c r="AK373" i="3" s="1"/>
  <c r="AK374" i="3" s="1"/>
  <c r="AK375" i="3" s="1"/>
  <c r="AK376" i="3" s="1"/>
  <c r="AK377" i="3" s="1"/>
  <c r="AK378" i="3" s="1"/>
  <c r="AK379" i="3" s="1"/>
  <c r="AK380" i="3" s="1"/>
  <c r="AK381" i="3" s="1"/>
  <c r="AK382" i="3" s="1"/>
  <c r="AK383" i="3" s="1"/>
  <c r="AK384" i="3" s="1"/>
  <c r="AK385" i="3" s="1"/>
  <c r="AK386" i="3" s="1"/>
  <c r="AK387" i="3" s="1"/>
  <c r="AK388" i="3" s="1"/>
  <c r="AK389" i="3" s="1"/>
  <c r="AK390" i="3" s="1"/>
  <c r="AK391" i="3" s="1"/>
  <c r="AK392" i="3" s="1"/>
  <c r="AK393" i="3" s="1"/>
  <c r="AK394" i="3" s="1"/>
  <c r="AK395" i="3" s="1"/>
  <c r="AK396" i="3" s="1"/>
  <c r="AK397" i="3" s="1"/>
  <c r="AK398" i="3" s="1"/>
  <c r="AK399" i="3" s="1"/>
  <c r="AK400" i="3" s="1"/>
  <c r="AK401" i="3" s="1"/>
  <c r="AK402" i="3" s="1"/>
  <c r="AK403" i="3" s="1"/>
  <c r="AK404" i="3" s="1"/>
  <c r="AK405" i="3" s="1"/>
  <c r="AK406" i="3" s="1"/>
  <c r="AK407" i="3" s="1"/>
  <c r="AK408" i="3" s="1"/>
  <c r="AK409" i="3" s="1"/>
  <c r="AK410" i="3" s="1"/>
  <c r="AK411" i="3" s="1"/>
  <c r="AK412" i="3" s="1"/>
  <c r="AK413" i="3" s="1"/>
  <c r="AK414" i="3" s="1"/>
  <c r="AK415" i="3" s="1"/>
  <c r="AK416" i="3" s="1"/>
  <c r="AK417" i="3" s="1"/>
  <c r="AK418" i="3" s="1"/>
  <c r="AK419" i="3" s="1"/>
  <c r="AK420" i="3" s="1"/>
  <c r="AQ43" i="3" s="1"/>
  <c r="AM369" i="3" l="1"/>
  <c r="AL370" i="3"/>
  <c r="AL371" i="3" s="1"/>
  <c r="AL372" i="3" s="1"/>
  <c r="AL373" i="3" s="1"/>
  <c r="AL374" i="3" s="1"/>
  <c r="AL375" i="3" s="1"/>
  <c r="AL376" i="3" s="1"/>
  <c r="AL377" i="3" s="1"/>
  <c r="AL378" i="3" s="1"/>
  <c r="AL379" i="3" s="1"/>
  <c r="AL380" i="3" s="1"/>
  <c r="AL381" i="3" s="1"/>
  <c r="AL382" i="3" s="1"/>
  <c r="AL383" i="3" s="1"/>
  <c r="AL384" i="3" s="1"/>
  <c r="AL385" i="3" s="1"/>
  <c r="AL386" i="3" s="1"/>
  <c r="AL387" i="3" s="1"/>
  <c r="AL388" i="3" s="1"/>
  <c r="AL389" i="3" s="1"/>
  <c r="AL390" i="3" s="1"/>
  <c r="AL391" i="3" s="1"/>
  <c r="AL392" i="3" s="1"/>
  <c r="AL393" i="3" s="1"/>
  <c r="AL394" i="3" s="1"/>
  <c r="AL395" i="3" s="1"/>
  <c r="AL396" i="3" s="1"/>
  <c r="AL397" i="3" s="1"/>
  <c r="AL398" i="3" s="1"/>
  <c r="AL399" i="3" s="1"/>
  <c r="AL400" i="3" s="1"/>
  <c r="AL401" i="3" s="1"/>
  <c r="AL402" i="3" s="1"/>
  <c r="AL403" i="3" s="1"/>
  <c r="AL404" i="3" s="1"/>
  <c r="AL405" i="3" s="1"/>
  <c r="AL406" i="3" s="1"/>
  <c r="AL407" i="3" s="1"/>
  <c r="AL408" i="3" s="1"/>
  <c r="AL409" i="3" s="1"/>
  <c r="AL410" i="3" s="1"/>
  <c r="AL411" i="3" s="1"/>
  <c r="AL412" i="3" s="1"/>
  <c r="AL413" i="3" s="1"/>
  <c r="AL414" i="3" s="1"/>
  <c r="AL415" i="3" s="1"/>
  <c r="AL416" i="3" s="1"/>
  <c r="AL417" i="3" s="1"/>
  <c r="AL418" i="3" s="1"/>
  <c r="AL419" i="3" s="1"/>
  <c r="AL420" i="3" s="1"/>
  <c r="AR43" i="3" s="1"/>
  <c r="AN369" i="3" l="1"/>
  <c r="AN370" i="3" s="1"/>
  <c r="AN371" i="3" s="1"/>
  <c r="AN372" i="3" s="1"/>
  <c r="AN373" i="3" s="1"/>
  <c r="AN374" i="3" s="1"/>
  <c r="AN375" i="3" s="1"/>
  <c r="AN376" i="3" s="1"/>
  <c r="AN377" i="3" s="1"/>
  <c r="AN378" i="3" s="1"/>
  <c r="AN379" i="3" s="1"/>
  <c r="AN380" i="3" s="1"/>
  <c r="AN381" i="3" s="1"/>
  <c r="AN382" i="3" s="1"/>
  <c r="AN383" i="3" s="1"/>
  <c r="AN384" i="3" s="1"/>
  <c r="AN385" i="3" s="1"/>
  <c r="AN386" i="3" s="1"/>
  <c r="AN387" i="3" s="1"/>
  <c r="AN388" i="3" s="1"/>
  <c r="AN389" i="3" s="1"/>
  <c r="AN390" i="3" s="1"/>
  <c r="AN391" i="3" s="1"/>
  <c r="AN392" i="3" s="1"/>
  <c r="AN393" i="3" s="1"/>
  <c r="AN394" i="3" s="1"/>
  <c r="AN395" i="3" s="1"/>
  <c r="AN396" i="3" s="1"/>
  <c r="AN397" i="3" s="1"/>
  <c r="AN398" i="3" s="1"/>
  <c r="AN399" i="3" s="1"/>
  <c r="AN400" i="3" s="1"/>
  <c r="AN401" i="3" s="1"/>
  <c r="AN402" i="3" s="1"/>
  <c r="AN403" i="3" s="1"/>
  <c r="AN404" i="3" s="1"/>
  <c r="AN405" i="3" s="1"/>
  <c r="AN406" i="3" s="1"/>
  <c r="AN407" i="3" s="1"/>
  <c r="AN408" i="3" s="1"/>
  <c r="AN409" i="3" s="1"/>
  <c r="AN410" i="3" s="1"/>
  <c r="AN411" i="3" s="1"/>
  <c r="AN412" i="3" s="1"/>
  <c r="AN413" i="3" s="1"/>
  <c r="AN414" i="3" s="1"/>
  <c r="AN415" i="3" s="1"/>
  <c r="AN416" i="3" s="1"/>
  <c r="AN417" i="3" s="1"/>
  <c r="AN418" i="3" s="1"/>
  <c r="AN419" i="3" s="1"/>
  <c r="AN420" i="3" s="1"/>
  <c r="AT43" i="3" s="1"/>
  <c r="AM370" i="3"/>
  <c r="AM371" i="3" s="1"/>
  <c r="AM372" i="3" s="1"/>
  <c r="AM373" i="3" s="1"/>
  <c r="AM374" i="3" s="1"/>
  <c r="AM375" i="3" s="1"/>
  <c r="AM376" i="3" s="1"/>
  <c r="AM377" i="3" s="1"/>
  <c r="AM378" i="3" s="1"/>
  <c r="AM379" i="3" s="1"/>
  <c r="AM380" i="3" s="1"/>
  <c r="AM381" i="3" s="1"/>
  <c r="AM382" i="3" s="1"/>
  <c r="AM383" i="3" s="1"/>
  <c r="AM384" i="3" s="1"/>
  <c r="AM385" i="3" s="1"/>
  <c r="AM386" i="3" s="1"/>
  <c r="AM387" i="3" s="1"/>
  <c r="AM388" i="3" s="1"/>
  <c r="AM389" i="3" s="1"/>
  <c r="AM390" i="3" s="1"/>
  <c r="AM391" i="3" s="1"/>
  <c r="AM392" i="3" s="1"/>
  <c r="AM393" i="3" s="1"/>
  <c r="AM394" i="3" s="1"/>
  <c r="AM395" i="3" s="1"/>
  <c r="AM396" i="3" s="1"/>
  <c r="AM397" i="3" s="1"/>
  <c r="AM398" i="3" s="1"/>
  <c r="AM399" i="3" s="1"/>
  <c r="AM400" i="3" s="1"/>
  <c r="AM401" i="3" s="1"/>
  <c r="AM402" i="3" s="1"/>
  <c r="AM403" i="3" s="1"/>
  <c r="AM404" i="3" s="1"/>
  <c r="AM405" i="3" s="1"/>
  <c r="AM406" i="3" s="1"/>
  <c r="AM407" i="3" s="1"/>
  <c r="AM408" i="3" s="1"/>
  <c r="AM409" i="3" s="1"/>
  <c r="AM410" i="3" s="1"/>
  <c r="AM411" i="3" s="1"/>
  <c r="AM412" i="3" s="1"/>
  <c r="AM413" i="3" s="1"/>
  <c r="AM414" i="3" s="1"/>
  <c r="AM415" i="3" s="1"/>
  <c r="AM416" i="3" s="1"/>
  <c r="AM417" i="3" s="1"/>
  <c r="AM418" i="3" s="1"/>
  <c r="AM419" i="3" s="1"/>
  <c r="AM420" i="3" s="1"/>
  <c r="AS43" i="3" s="1"/>
  <c r="Z309" i="3" l="1"/>
  <c r="AA309" i="3"/>
  <c r="AB309" i="3"/>
  <c r="AC309" i="3"/>
  <c r="AD309" i="3"/>
  <c r="AE309" i="3"/>
  <c r="AF309" i="3"/>
  <c r="AG309" i="3"/>
  <c r="AH309" i="3"/>
  <c r="AI309" i="3"/>
  <c r="AJ309" i="3"/>
  <c r="AK309" i="3"/>
  <c r="AL309" i="3"/>
  <c r="AM309" i="3"/>
  <c r="AN309" i="3"/>
  <c r="E309" i="3"/>
  <c r="F309" i="3"/>
  <c r="G309" i="3"/>
  <c r="H309" i="3"/>
  <c r="I309" i="3"/>
  <c r="J309" i="3"/>
  <c r="K309" i="3"/>
  <c r="L309" i="3"/>
  <c r="M309" i="3"/>
  <c r="N309" i="3"/>
  <c r="O309" i="3"/>
  <c r="P309" i="3"/>
  <c r="Q309" i="3"/>
  <c r="R309" i="3"/>
  <c r="S309" i="3"/>
  <c r="T309" i="3"/>
  <c r="U309" i="3"/>
  <c r="V309" i="3"/>
  <c r="W309" i="3"/>
  <c r="X309" i="3"/>
  <c r="Y309" i="3"/>
  <c r="D309" i="3"/>
  <c r="B107" i="11" l="1"/>
  <c r="B110" i="11"/>
  <c r="B91" i="11"/>
  <c r="B64" i="11"/>
  <c r="B80" i="11" s="1"/>
  <c r="B85" i="11" s="1"/>
  <c r="G11" i="11"/>
  <c r="G10" i="11" s="1"/>
  <c r="BB4" i="13"/>
  <c r="BF4" i="13" s="1"/>
  <c r="E1688" i="13"/>
  <c r="E1684" i="13"/>
  <c r="E1685" i="13" s="1"/>
  <c r="E1682" i="13"/>
  <c r="E1683" i="13" s="1"/>
  <c r="E1665" i="13"/>
  <c r="E1661" i="13"/>
  <c r="E1662" i="13" s="1"/>
  <c r="E1659" i="13"/>
  <c r="E1660" i="13" s="1"/>
  <c r="E1642" i="13"/>
  <c r="E1638" i="13"/>
  <c r="E1639" i="13" s="1"/>
  <c r="E1636" i="13"/>
  <c r="E1637" i="13" s="1"/>
  <c r="E1619" i="13"/>
  <c r="E1616" i="13"/>
  <c r="E1615" i="13"/>
  <c r="E1613" i="13"/>
  <c r="E1614" i="13" s="1"/>
  <c r="E1596" i="13"/>
  <c r="E1592" i="13"/>
  <c r="E1593" i="13" s="1"/>
  <c r="E1590" i="13"/>
  <c r="E1591" i="13" s="1"/>
  <c r="E1594" i="13"/>
  <c r="E1573" i="13"/>
  <c r="E1569" i="13"/>
  <c r="E1570" i="13" s="1"/>
  <c r="E1567" i="13"/>
  <c r="E1568" i="13" s="1"/>
  <c r="E1550" i="13"/>
  <c r="E1546" i="13"/>
  <c r="E1547" i="13" s="1"/>
  <c r="E1544" i="13"/>
  <c r="E1545" i="13" s="1"/>
  <c r="E1548" i="13"/>
  <c r="E1527" i="13"/>
  <c r="E1524" i="13"/>
  <c r="E1523" i="13"/>
  <c r="E1521" i="13"/>
  <c r="E1522" i="13" s="1"/>
  <c r="E1525" i="13"/>
  <c r="E1504" i="13"/>
  <c r="E1500" i="13"/>
  <c r="E1501" i="13" s="1"/>
  <c r="E1498" i="13"/>
  <c r="E1499" i="13" s="1"/>
  <c r="E1481" i="13"/>
  <c r="E1477" i="13"/>
  <c r="E1478" i="13" s="1"/>
  <c r="E1475" i="13"/>
  <c r="E1476" i="13" s="1"/>
  <c r="E1458" i="13"/>
  <c r="E1454" i="13"/>
  <c r="E1455" i="13" s="1"/>
  <c r="E1452" i="13"/>
  <c r="E1453" i="13" s="1"/>
  <c r="E1435" i="13"/>
  <c r="E1431" i="13"/>
  <c r="E1432" i="13" s="1"/>
  <c r="E1429" i="13"/>
  <c r="E1430" i="13" s="1"/>
  <c r="E1412" i="13"/>
  <c r="E1408" i="13"/>
  <c r="E1409" i="13" s="1"/>
  <c r="E1406" i="13"/>
  <c r="E1407" i="13" s="1"/>
  <c r="E1389" i="13"/>
  <c r="E1385" i="13"/>
  <c r="E1386" i="13" s="1"/>
  <c r="E1383" i="13"/>
  <c r="E1384" i="13" s="1"/>
  <c r="E1366" i="13"/>
  <c r="E1363" i="13"/>
  <c r="E1362" i="13"/>
  <c r="E1360" i="13"/>
  <c r="E1361" i="13" s="1"/>
  <c r="E1343" i="13"/>
  <c r="E1339" i="13"/>
  <c r="E1340" i="13" s="1"/>
  <c r="E1337" i="13"/>
  <c r="E1338" i="13" s="1"/>
  <c r="E1320" i="13"/>
  <c r="E1316" i="13"/>
  <c r="E1317" i="13" s="1"/>
  <c r="E1314" i="13"/>
  <c r="E1315" i="13" s="1"/>
  <c r="E1297" i="13"/>
  <c r="E1293" i="13"/>
  <c r="E1294" i="13" s="1"/>
  <c r="E1291" i="13"/>
  <c r="E1292" i="13" s="1"/>
  <c r="E1274" i="13"/>
  <c r="E1270" i="13"/>
  <c r="E1271" i="13" s="1"/>
  <c r="E1268" i="13"/>
  <c r="E1269" i="13" s="1"/>
  <c r="E1272" i="13"/>
  <c r="E1251" i="13"/>
  <c r="E1247" i="13"/>
  <c r="E1248" i="13" s="1"/>
  <c r="E1245" i="13"/>
  <c r="E1246" i="13" s="1"/>
  <c r="E1249" i="13"/>
  <c r="E1228" i="13"/>
  <c r="E1224" i="13"/>
  <c r="E1225" i="13" s="1"/>
  <c r="E1222" i="13"/>
  <c r="E1223" i="13" s="1"/>
  <c r="E1226" i="13"/>
  <c r="E1205" i="13"/>
  <c r="E1201" i="13"/>
  <c r="E1202" i="13" s="1"/>
  <c r="E1199" i="13"/>
  <c r="E1200" i="13" s="1"/>
  <c r="E1203" i="13"/>
  <c r="E1182" i="13"/>
  <c r="E1178" i="13"/>
  <c r="E1179" i="13" s="1"/>
  <c r="E1176" i="13"/>
  <c r="E1177" i="13" s="1"/>
  <c r="E1180" i="13"/>
  <c r="E1159" i="13"/>
  <c r="E1155" i="13"/>
  <c r="E1156" i="13" s="1"/>
  <c r="E1153" i="13"/>
  <c r="E1154" i="13" s="1"/>
  <c r="E1136" i="13"/>
  <c r="E1132" i="13"/>
  <c r="E1133" i="13" s="1"/>
  <c r="E1130" i="13"/>
  <c r="E1131" i="13" s="1"/>
  <c r="E1113" i="13"/>
  <c r="E1109" i="13"/>
  <c r="E1110" i="13" s="1"/>
  <c r="E1107" i="13"/>
  <c r="E1108" i="13" s="1"/>
  <c r="E1090" i="13"/>
  <c r="E1086" i="13"/>
  <c r="E1087" i="13" s="1"/>
  <c r="E1084" i="13"/>
  <c r="E1085" i="13" s="1"/>
  <c r="E1067" i="13"/>
  <c r="E1064" i="13"/>
  <c r="E1063" i="13"/>
  <c r="E1061" i="13"/>
  <c r="E1062" i="13" s="1"/>
  <c r="E1044" i="13"/>
  <c r="E1040" i="13"/>
  <c r="E1041" i="13" s="1"/>
  <c r="E1038" i="13"/>
  <c r="E1039" i="13" s="1"/>
  <c r="E1021" i="13"/>
  <c r="E1017" i="13"/>
  <c r="E1018" i="13" s="1"/>
  <c r="E1015" i="13"/>
  <c r="E1016" i="13" s="1"/>
  <c r="E1019" i="13"/>
  <c r="E998" i="13"/>
  <c r="E994" i="13"/>
  <c r="E995" i="13" s="1"/>
  <c r="E992" i="13"/>
  <c r="E993" i="13" s="1"/>
  <c r="E975" i="13"/>
  <c r="E972" i="13"/>
  <c r="E971" i="13"/>
  <c r="E969" i="13"/>
  <c r="E970" i="13" s="1"/>
  <c r="E952" i="13"/>
  <c r="E953" i="13" s="1"/>
  <c r="E948" i="13"/>
  <c r="E949" i="13" s="1"/>
  <c r="E946" i="13"/>
  <c r="E947" i="13" s="1"/>
  <c r="E929" i="13"/>
  <c r="E925" i="13"/>
  <c r="E926" i="13" s="1"/>
  <c r="E923" i="13"/>
  <c r="E924" i="13" s="1"/>
  <c r="E906" i="13"/>
  <c r="E902" i="13"/>
  <c r="E903" i="13" s="1"/>
  <c r="E900" i="13"/>
  <c r="E901" i="13" s="1"/>
  <c r="E883" i="13"/>
  <c r="E880" i="13"/>
  <c r="E879" i="13"/>
  <c r="E877" i="13"/>
  <c r="E878" i="13" s="1"/>
  <c r="E860" i="13"/>
  <c r="E856" i="13"/>
  <c r="E857" i="13" s="1"/>
  <c r="E854" i="13"/>
  <c r="E855" i="13" s="1"/>
  <c r="E837" i="13"/>
  <c r="E833" i="13"/>
  <c r="E834" i="13" s="1"/>
  <c r="E831" i="13"/>
  <c r="E832" i="13" s="1"/>
  <c r="E814" i="13"/>
  <c r="E810" i="13"/>
  <c r="E811" i="13" s="1"/>
  <c r="E808" i="13"/>
  <c r="E809" i="13" s="1"/>
  <c r="E791" i="13"/>
  <c r="E787" i="13"/>
  <c r="E788" i="13" s="1"/>
  <c r="E785" i="13"/>
  <c r="E786" i="13" s="1"/>
  <c r="E768" i="13"/>
  <c r="E764" i="13"/>
  <c r="E765" i="13" s="1"/>
  <c r="E762" i="13"/>
  <c r="E763" i="13" s="1"/>
  <c r="E745" i="13"/>
  <c r="E741" i="13"/>
  <c r="E742" i="13" s="1"/>
  <c r="E739" i="13"/>
  <c r="E740" i="13" s="1"/>
  <c r="E743" i="13"/>
  <c r="E722" i="13"/>
  <c r="E718" i="13"/>
  <c r="E719" i="13" s="1"/>
  <c r="E716" i="13"/>
  <c r="E717" i="13" s="1"/>
  <c r="E699" i="13"/>
  <c r="E695" i="13"/>
  <c r="E696" i="13" s="1"/>
  <c r="E693" i="13"/>
  <c r="E694" i="13" s="1"/>
  <c r="E676" i="13"/>
  <c r="E672" i="13"/>
  <c r="E673" i="13" s="1"/>
  <c r="E670" i="13"/>
  <c r="E671" i="13" s="1"/>
  <c r="E653" i="13"/>
  <c r="E649" i="13"/>
  <c r="E650" i="13" s="1"/>
  <c r="E647" i="13"/>
  <c r="E648" i="13" s="1"/>
  <c r="E630" i="13"/>
  <c r="E626" i="13"/>
  <c r="E627" i="13" s="1"/>
  <c r="E624" i="13"/>
  <c r="E625" i="13" s="1"/>
  <c r="E607" i="13"/>
  <c r="E603" i="13"/>
  <c r="E604" i="13" s="1"/>
  <c r="E601" i="13"/>
  <c r="E602" i="13" s="1"/>
  <c r="E605" i="13"/>
  <c r="E584" i="13"/>
  <c r="E580" i="13"/>
  <c r="E581" i="13" s="1"/>
  <c r="E578" i="13"/>
  <c r="E579" i="13" s="1"/>
  <c r="E561" i="13"/>
  <c r="E557" i="13"/>
  <c r="E558" i="13" s="1"/>
  <c r="E555" i="13"/>
  <c r="E556" i="13" s="1"/>
  <c r="E538" i="13"/>
  <c r="E534" i="13"/>
  <c r="E535" i="13" s="1"/>
  <c r="E532" i="13"/>
  <c r="E533" i="13" s="1"/>
  <c r="E515" i="13"/>
  <c r="E512" i="13"/>
  <c r="E511" i="13"/>
  <c r="E509" i="13"/>
  <c r="E510" i="13" s="1"/>
  <c r="E492" i="13"/>
  <c r="E488" i="13"/>
  <c r="E489" i="13" s="1"/>
  <c r="E486" i="13"/>
  <c r="E487" i="13" s="1"/>
  <c r="E469" i="13"/>
  <c r="E465" i="13"/>
  <c r="E466" i="13" s="1"/>
  <c r="E463" i="13"/>
  <c r="E464" i="13" s="1"/>
  <c r="E467" i="13"/>
  <c r="E446" i="13"/>
  <c r="E442" i="13"/>
  <c r="E443" i="13" s="1"/>
  <c r="E440" i="13"/>
  <c r="E441" i="13" s="1"/>
  <c r="E423" i="13"/>
  <c r="E420" i="13"/>
  <c r="E419" i="13"/>
  <c r="E417" i="13"/>
  <c r="E418" i="13" s="1"/>
  <c r="E400" i="13"/>
  <c r="E396" i="13"/>
  <c r="E397" i="13" s="1"/>
  <c r="E394" i="13"/>
  <c r="E395" i="13" s="1"/>
  <c r="E377" i="13"/>
  <c r="E373" i="13"/>
  <c r="E374" i="13" s="1"/>
  <c r="E371" i="13"/>
  <c r="E372" i="13" s="1"/>
  <c r="E354" i="13"/>
  <c r="E350" i="13"/>
  <c r="E351" i="13" s="1"/>
  <c r="E348" i="13"/>
  <c r="E349" i="13" s="1"/>
  <c r="E331" i="13"/>
  <c r="E327" i="13"/>
  <c r="E328" i="13" s="1"/>
  <c r="E325" i="13"/>
  <c r="E326" i="13" s="1"/>
  <c r="E308" i="13"/>
  <c r="E304" i="13"/>
  <c r="E305" i="13" s="1"/>
  <c r="E302" i="13"/>
  <c r="E303" i="13" s="1"/>
  <c r="E285" i="13"/>
  <c r="E281" i="13"/>
  <c r="E282" i="13" s="1"/>
  <c r="E279" i="13"/>
  <c r="E280" i="13" s="1"/>
  <c r="E283" i="13"/>
  <c r="E262" i="13"/>
  <c r="E258" i="13"/>
  <c r="E259" i="13" s="1"/>
  <c r="E256" i="13"/>
  <c r="E257" i="13" s="1"/>
  <c r="E239" i="13"/>
  <c r="E235" i="13"/>
  <c r="E236" i="13" s="1"/>
  <c r="E233" i="13"/>
  <c r="E234" i="13" s="1"/>
  <c r="E237" i="13"/>
  <c r="E216" i="13"/>
  <c r="E212" i="13"/>
  <c r="E213" i="13" s="1"/>
  <c r="E210" i="13"/>
  <c r="E211" i="13" s="1"/>
  <c r="E193" i="13"/>
  <c r="E189" i="13"/>
  <c r="E190" i="13" s="1"/>
  <c r="E187" i="13"/>
  <c r="E188" i="13" s="1"/>
  <c r="E170" i="13"/>
  <c r="E166" i="13"/>
  <c r="E167" i="13" s="1"/>
  <c r="E164" i="13"/>
  <c r="E165" i="13" s="1"/>
  <c r="E147" i="13"/>
  <c r="E143" i="13"/>
  <c r="E144" i="13" s="1"/>
  <c r="E141" i="13"/>
  <c r="E142" i="13" s="1"/>
  <c r="E124" i="13"/>
  <c r="E121" i="13"/>
  <c r="E120" i="13"/>
  <c r="E118" i="13"/>
  <c r="E119" i="13" s="1"/>
  <c r="E101" i="13"/>
  <c r="E97" i="13"/>
  <c r="E98" i="13" s="1"/>
  <c r="E95" i="13"/>
  <c r="E96" i="13" s="1"/>
  <c r="E78" i="13"/>
  <c r="E74" i="13"/>
  <c r="E75" i="13" s="1"/>
  <c r="E72" i="13"/>
  <c r="E73" i="13" s="1"/>
  <c r="E55" i="13"/>
  <c r="E53" i="13"/>
  <c r="E51" i="13"/>
  <c r="BB5" i="13"/>
  <c r="BF5" i="13" s="1"/>
  <c r="BB59" i="13"/>
  <c r="BF59" i="13" s="1"/>
  <c r="E700" i="13" l="1"/>
  <c r="E1321" i="13"/>
  <c r="E769" i="13"/>
  <c r="B104" i="11"/>
  <c r="B68" i="11"/>
  <c r="G16" i="11"/>
  <c r="G19" i="11" s="1"/>
  <c r="E1045" i="13"/>
  <c r="E1091" i="13"/>
  <c r="E1137" i="13"/>
  <c r="E1114" i="13"/>
  <c r="E1160" i="13"/>
  <c r="E723" i="13"/>
  <c r="E1183" i="13"/>
  <c r="E1528" i="13"/>
  <c r="E1022" i="13"/>
  <c r="E1620" i="13"/>
  <c r="E1068" i="13"/>
  <c r="E493" i="13"/>
  <c r="E1206" i="13"/>
  <c r="E378" i="13"/>
  <c r="E355" i="13"/>
  <c r="E148" i="13"/>
  <c r="E194" i="13"/>
  <c r="E240" i="13"/>
  <c r="E401" i="13"/>
  <c r="E516" i="13"/>
  <c r="E562" i="13"/>
  <c r="E976" i="13"/>
  <c r="E1275" i="13"/>
  <c r="E1436" i="13"/>
  <c r="E1482" i="13"/>
  <c r="E1551" i="13"/>
  <c r="E102" i="13"/>
  <c r="E1390" i="13"/>
  <c r="E286" i="13"/>
  <c r="E447" i="13"/>
  <c r="E608" i="13"/>
  <c r="E861" i="13"/>
  <c r="E1597" i="13"/>
  <c r="E677" i="13"/>
  <c r="E930" i="13"/>
  <c r="E79" i="13"/>
  <c r="E332" i="13"/>
  <c r="E654" i="13"/>
  <c r="E907" i="13"/>
  <c r="E1252" i="13"/>
  <c r="E1367" i="13"/>
  <c r="E1643" i="13"/>
  <c r="E1689" i="13"/>
  <c r="E125" i="13"/>
  <c r="E171" i="13"/>
  <c r="E217" i="13"/>
  <c r="E263" i="13"/>
  <c r="E539" i="13"/>
  <c r="E585" i="13"/>
  <c r="E746" i="13"/>
  <c r="E999" i="13"/>
  <c r="E1298" i="13"/>
  <c r="E1413" i="13"/>
  <c r="E1459" i="13"/>
  <c r="E1574" i="13"/>
  <c r="E56" i="13"/>
  <c r="E309" i="13"/>
  <c r="E424" i="13"/>
  <c r="E792" i="13"/>
  <c r="E838" i="13"/>
  <c r="E1344" i="13"/>
  <c r="E1505" i="13"/>
  <c r="E470" i="13"/>
  <c r="E631" i="13"/>
  <c r="E884" i="13"/>
  <c r="E1666" i="13"/>
  <c r="E1229" i="13"/>
  <c r="BC4" i="13"/>
  <c r="E815" i="13"/>
  <c r="E1686" i="13"/>
  <c r="E1663" i="13"/>
  <c r="E1640" i="13"/>
  <c r="E1617" i="13"/>
  <c r="E1571" i="13"/>
  <c r="E1502" i="13"/>
  <c r="E1479" i="13"/>
  <c r="E1456" i="13"/>
  <c r="E1433" i="13"/>
  <c r="E1410" i="13"/>
  <c r="E1387" i="13"/>
  <c r="E1364" i="13"/>
  <c r="E1341" i="13"/>
  <c r="E1318" i="13"/>
  <c r="E1295" i="13"/>
  <c r="E1157" i="13"/>
  <c r="E1134" i="13"/>
  <c r="E1111" i="13"/>
  <c r="E1088" i="13"/>
  <c r="E1065" i="13"/>
  <c r="E1042" i="13"/>
  <c r="E996" i="13"/>
  <c r="E973" i="13"/>
  <c r="E950" i="13"/>
  <c r="E927" i="13"/>
  <c r="E904" i="13"/>
  <c r="E881" i="13"/>
  <c r="E858" i="13"/>
  <c r="E835" i="13"/>
  <c r="E812" i="13"/>
  <c r="E789" i="13"/>
  <c r="E766" i="13"/>
  <c r="E720" i="13"/>
  <c r="E697" i="13"/>
  <c r="E674" i="13"/>
  <c r="E651" i="13"/>
  <c r="E628" i="13"/>
  <c r="E582" i="13"/>
  <c r="E559" i="13"/>
  <c r="E536" i="13"/>
  <c r="E513" i="13"/>
  <c r="E490" i="13"/>
  <c r="E444" i="13"/>
  <c r="E421" i="13"/>
  <c r="E398" i="13"/>
  <c r="E375" i="13"/>
  <c r="E352" i="13"/>
  <c r="E329" i="13"/>
  <c r="E306" i="13"/>
  <c r="E260" i="13"/>
  <c r="E214" i="13"/>
  <c r="E191" i="13"/>
  <c r="E168" i="13"/>
  <c r="E145" i="13"/>
  <c r="E122" i="13"/>
  <c r="E99" i="13"/>
  <c r="E76" i="13"/>
  <c r="V6" i="5"/>
  <c r="U6" i="5" s="1"/>
  <c r="B76" i="11" l="1"/>
  <c r="B72" i="11"/>
  <c r="AZ15" i="5"/>
  <c r="AZ16" i="5"/>
  <c r="AZ17" i="5"/>
  <c r="AZ18" i="5"/>
  <c r="AZ19" i="5"/>
  <c r="AZ20" i="5"/>
  <c r="AZ21" i="5"/>
  <c r="AZ22" i="5"/>
  <c r="AZ23" i="5"/>
  <c r="AZ24" i="5"/>
  <c r="AZ25" i="5"/>
  <c r="AZ26" i="5"/>
  <c r="AZ27" i="5"/>
  <c r="AZ28" i="5"/>
  <c r="AZ29" i="5"/>
  <c r="AZ30" i="5"/>
  <c r="AZ31" i="5"/>
  <c r="AZ32" i="5"/>
  <c r="AZ33" i="5"/>
  <c r="AZ34" i="5"/>
  <c r="AZ35" i="5"/>
  <c r="AZ36" i="5"/>
  <c r="AZ37" i="5"/>
  <c r="AZ38" i="5"/>
  <c r="AZ39" i="5"/>
  <c r="AZ40" i="5"/>
  <c r="AZ41" i="5"/>
  <c r="AZ42" i="5"/>
  <c r="AZ43" i="5"/>
  <c r="AZ44" i="5"/>
  <c r="AZ45" i="5"/>
  <c r="AZ46" i="5"/>
  <c r="AZ47" i="5"/>
  <c r="AZ48" i="5"/>
  <c r="AZ49" i="5"/>
  <c r="AZ50" i="5"/>
  <c r="AZ51" i="5"/>
  <c r="AZ52" i="5"/>
  <c r="AZ53" i="5"/>
  <c r="AZ54" i="5"/>
  <c r="AZ55" i="5"/>
  <c r="AZ56" i="5"/>
  <c r="AZ57" i="5"/>
  <c r="AZ58" i="5"/>
  <c r="AZ59" i="5"/>
  <c r="AZ60" i="5"/>
  <c r="AZ61" i="5"/>
  <c r="AZ62" i="5"/>
  <c r="AZ63" i="5"/>
  <c r="AZ64" i="5"/>
  <c r="AZ65" i="5"/>
  <c r="AZ66" i="5"/>
  <c r="AZ67" i="5"/>
  <c r="AZ68" i="5"/>
  <c r="AZ69" i="5"/>
  <c r="AZ70" i="5"/>
  <c r="AZ71" i="5"/>
  <c r="AZ72" i="5"/>
  <c r="AZ73" i="5"/>
  <c r="AZ74" i="5"/>
  <c r="AZ75" i="5"/>
  <c r="AZ76" i="5"/>
  <c r="AZ77" i="5"/>
  <c r="AZ78" i="5"/>
  <c r="AZ79" i="5"/>
  <c r="AZ80" i="5"/>
  <c r="AZ81" i="5"/>
  <c r="AZ82" i="5"/>
  <c r="AZ83" i="5"/>
  <c r="AZ84" i="5"/>
  <c r="AZ85" i="5"/>
  <c r="AZ86" i="5"/>
  <c r="AZ87" i="5"/>
  <c r="AZ88" i="5"/>
  <c r="AZ89" i="5"/>
  <c r="AZ90" i="5"/>
  <c r="AZ91" i="5"/>
  <c r="AZ92" i="5"/>
  <c r="AZ93" i="5"/>
  <c r="AZ94" i="5"/>
  <c r="AZ95" i="5"/>
  <c r="AZ96" i="5"/>
  <c r="AZ97" i="5"/>
  <c r="AZ98" i="5"/>
  <c r="AZ99" i="5"/>
  <c r="AZ100" i="5"/>
  <c r="AZ101" i="5"/>
  <c r="BF8" i="12"/>
  <c r="BF9" i="12"/>
  <c r="BF10" i="12"/>
  <c r="BF11" i="12"/>
  <c r="BF12" i="12"/>
  <c r="BF13" i="12"/>
  <c r="BF14" i="12"/>
  <c r="BF15" i="12"/>
  <c r="BF16" i="12"/>
  <c r="BF17" i="12"/>
  <c r="BF18" i="12"/>
  <c r="BF19" i="12"/>
  <c r="BF20" i="12"/>
  <c r="BF21" i="12"/>
  <c r="BF22" i="12"/>
  <c r="BF23" i="12"/>
  <c r="BF24" i="12"/>
  <c r="BF25" i="12"/>
  <c r="BF26" i="12"/>
  <c r="BF27" i="12"/>
  <c r="BF28" i="12"/>
  <c r="BF29" i="12"/>
  <c r="BF30" i="12"/>
  <c r="BF31" i="12"/>
  <c r="BF32" i="12"/>
  <c r="BF33" i="12"/>
  <c r="BF34" i="12"/>
  <c r="BF35" i="12"/>
  <c r="BF36" i="12"/>
  <c r="BF37" i="12"/>
  <c r="BF38" i="12"/>
  <c r="BF39" i="12"/>
  <c r="BF40" i="12"/>
  <c r="BF41" i="12"/>
  <c r="BF42" i="12"/>
  <c r="BF43" i="12"/>
  <c r="BF44" i="12"/>
  <c r="BF45" i="12"/>
  <c r="BF46" i="12"/>
  <c r="BF47" i="12"/>
  <c r="BF48" i="12"/>
  <c r="BF49" i="12"/>
  <c r="BF50" i="12"/>
  <c r="BF51" i="12"/>
  <c r="BF52" i="12"/>
  <c r="BF53" i="12"/>
  <c r="BF54" i="12"/>
  <c r="BF55" i="12"/>
  <c r="BF7" i="12"/>
  <c r="K45" i="3" l="1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J45" i="3"/>
  <c r="F34" i="5" l="1"/>
  <c r="G9" i="12" l="1"/>
  <c r="G7" i="12" s="1"/>
  <c r="G11" i="12" s="1"/>
  <c r="G8" i="12"/>
  <c r="E8" i="12"/>
  <c r="L8" i="7" l="1"/>
  <c r="P6" i="12" l="1"/>
  <c r="T6" i="12" s="1"/>
  <c r="AU76" i="13" l="1"/>
  <c r="AV76" i="13"/>
  <c r="BB8" i="13"/>
  <c r="BF8" i="13" s="1"/>
  <c r="BB10" i="13"/>
  <c r="BF10" i="13" s="1"/>
  <c r="BB11" i="13"/>
  <c r="BF11" i="13" s="1"/>
  <c r="BB12" i="13"/>
  <c r="BF12" i="13" s="1"/>
  <c r="BB16" i="13"/>
  <c r="BF16" i="13" s="1"/>
  <c r="BB18" i="13"/>
  <c r="BF18" i="13" s="1"/>
  <c r="BB19" i="13"/>
  <c r="BF19" i="13" s="1"/>
  <c r="BB20" i="13"/>
  <c r="BF20" i="13" s="1"/>
  <c r="BB24" i="13"/>
  <c r="BF24" i="13" s="1"/>
  <c r="BB26" i="13"/>
  <c r="BF26" i="13" s="1"/>
  <c r="BB27" i="13"/>
  <c r="BF27" i="13" s="1"/>
  <c r="BB28" i="13"/>
  <c r="BF28" i="13" s="1"/>
  <c r="BB32" i="13"/>
  <c r="BF32" i="13" s="1"/>
  <c r="BB34" i="13"/>
  <c r="BF34" i="13" s="1"/>
  <c r="BB35" i="13"/>
  <c r="BF35" i="13" s="1"/>
  <c r="BB36" i="13"/>
  <c r="BF36" i="13" s="1"/>
  <c r="BB40" i="13"/>
  <c r="BF40" i="13" s="1"/>
  <c r="BB42" i="13"/>
  <c r="BF42" i="13" s="1"/>
  <c r="BB43" i="13"/>
  <c r="BF43" i="13" s="1"/>
  <c r="BB44" i="13"/>
  <c r="BF44" i="13" s="1"/>
  <c r="BB48" i="13"/>
  <c r="BF48" i="13" s="1"/>
  <c r="BB50" i="13"/>
  <c r="BF50" i="13" s="1"/>
  <c r="BB51" i="13"/>
  <c r="BF51" i="13" s="1"/>
  <c r="BB52" i="13"/>
  <c r="BF52" i="13" s="1"/>
  <c r="BB54" i="13"/>
  <c r="BF54" i="13" s="1"/>
  <c r="BB56" i="13"/>
  <c r="BF56" i="13" s="1"/>
  <c r="BB58" i="13"/>
  <c r="BF58" i="13" s="1"/>
  <c r="BB60" i="13"/>
  <c r="BF60" i="13" s="1"/>
  <c r="BB64" i="13"/>
  <c r="BF64" i="13" s="1"/>
  <c r="BB66" i="13"/>
  <c r="BF66" i="13" s="1"/>
  <c r="BB67" i="13"/>
  <c r="BF67" i="13" s="1"/>
  <c r="BB68" i="13"/>
  <c r="BF68" i="13" s="1"/>
  <c r="BB72" i="13"/>
  <c r="BF72" i="13" s="1"/>
  <c r="BB74" i="13"/>
  <c r="BF74" i="13" s="1"/>
  <c r="BB75" i="13"/>
  <c r="BF75" i="13" s="1"/>
  <c r="AU6" i="13"/>
  <c r="AV6" i="13"/>
  <c r="AU7" i="13"/>
  <c r="AV7" i="13"/>
  <c r="AU8" i="13"/>
  <c r="AV8" i="13"/>
  <c r="AU9" i="13"/>
  <c r="AV9" i="13"/>
  <c r="AU10" i="13"/>
  <c r="AV10" i="13"/>
  <c r="AU11" i="13"/>
  <c r="AV11" i="13"/>
  <c r="AU12" i="13"/>
  <c r="AV12" i="13"/>
  <c r="AU13" i="13"/>
  <c r="AV13" i="13"/>
  <c r="AU14" i="13"/>
  <c r="AV14" i="13"/>
  <c r="AU15" i="13"/>
  <c r="AV15" i="13"/>
  <c r="AU16" i="13"/>
  <c r="AV16" i="13"/>
  <c r="AU17" i="13"/>
  <c r="AV17" i="13"/>
  <c r="AU18" i="13"/>
  <c r="AV18" i="13"/>
  <c r="AU19" i="13"/>
  <c r="AV19" i="13"/>
  <c r="AU20" i="13"/>
  <c r="AV20" i="13"/>
  <c r="AU21" i="13"/>
  <c r="AV21" i="13"/>
  <c r="AU22" i="13"/>
  <c r="AV22" i="13"/>
  <c r="AU23" i="13"/>
  <c r="AV23" i="13"/>
  <c r="AU24" i="13"/>
  <c r="AV24" i="13"/>
  <c r="AU25" i="13"/>
  <c r="AV25" i="13"/>
  <c r="AU26" i="13"/>
  <c r="AV26" i="13"/>
  <c r="AU27" i="13"/>
  <c r="AV27" i="13"/>
  <c r="AU28" i="13"/>
  <c r="AV28" i="13"/>
  <c r="AU29" i="13"/>
  <c r="AV29" i="13"/>
  <c r="AU30" i="13"/>
  <c r="AV30" i="13"/>
  <c r="AU31" i="13"/>
  <c r="AV31" i="13"/>
  <c r="AU32" i="13"/>
  <c r="AV32" i="13"/>
  <c r="AU33" i="13"/>
  <c r="AV33" i="13"/>
  <c r="AU34" i="13"/>
  <c r="AV34" i="13"/>
  <c r="AU35" i="13"/>
  <c r="AV35" i="13"/>
  <c r="AU36" i="13"/>
  <c r="AV36" i="13"/>
  <c r="AU37" i="13"/>
  <c r="AV37" i="13"/>
  <c r="AU38" i="13"/>
  <c r="AV38" i="13"/>
  <c r="AU39" i="13"/>
  <c r="AV39" i="13"/>
  <c r="AU40" i="13"/>
  <c r="AV40" i="13"/>
  <c r="AU41" i="13"/>
  <c r="AV41" i="13"/>
  <c r="AU42" i="13"/>
  <c r="AV42" i="13"/>
  <c r="AU43" i="13"/>
  <c r="AV43" i="13"/>
  <c r="AU44" i="13"/>
  <c r="AV44" i="13"/>
  <c r="AU45" i="13"/>
  <c r="AV45" i="13"/>
  <c r="AU46" i="13"/>
  <c r="AV46" i="13"/>
  <c r="AU47" i="13"/>
  <c r="AV47" i="13"/>
  <c r="AU48" i="13"/>
  <c r="AV48" i="13"/>
  <c r="AU49" i="13"/>
  <c r="AV49" i="13"/>
  <c r="AU50" i="13"/>
  <c r="AV50" i="13"/>
  <c r="AU51" i="13"/>
  <c r="AV51" i="13"/>
  <c r="AU52" i="13"/>
  <c r="AV52" i="13"/>
  <c r="AU53" i="13"/>
  <c r="AV53" i="13"/>
  <c r="AU54" i="13"/>
  <c r="AV54" i="13"/>
  <c r="AU55" i="13"/>
  <c r="AV55" i="13"/>
  <c r="AU56" i="13"/>
  <c r="AV56" i="13"/>
  <c r="AU57" i="13"/>
  <c r="AV57" i="13"/>
  <c r="AU58" i="13"/>
  <c r="AV58" i="13"/>
  <c r="AU59" i="13"/>
  <c r="AV59" i="13"/>
  <c r="AU60" i="13"/>
  <c r="AV60" i="13"/>
  <c r="AU61" i="13"/>
  <c r="AV61" i="13"/>
  <c r="AU62" i="13"/>
  <c r="AV62" i="13"/>
  <c r="AU63" i="13"/>
  <c r="AV63" i="13"/>
  <c r="AU64" i="13"/>
  <c r="AV64" i="13"/>
  <c r="AU65" i="13"/>
  <c r="AV65" i="13"/>
  <c r="AU66" i="13"/>
  <c r="AV66" i="13"/>
  <c r="AU67" i="13"/>
  <c r="AV67" i="13"/>
  <c r="AU68" i="13"/>
  <c r="AV68" i="13"/>
  <c r="AU69" i="13"/>
  <c r="AV69" i="13"/>
  <c r="AU70" i="13"/>
  <c r="AV70" i="13"/>
  <c r="AU71" i="13"/>
  <c r="AV71" i="13"/>
  <c r="AU72" i="13"/>
  <c r="AV72" i="13"/>
  <c r="AU73" i="13"/>
  <c r="AV73" i="13"/>
  <c r="AU74" i="13"/>
  <c r="AV74" i="13"/>
  <c r="AU75" i="13"/>
  <c r="AV75" i="13"/>
  <c r="AU5" i="13"/>
  <c r="AV5" i="13"/>
  <c r="AV4" i="13"/>
  <c r="AU4" i="13"/>
  <c r="D18" i="13"/>
  <c r="BB45" i="13" l="1"/>
  <c r="BB13" i="13"/>
  <c r="BB73" i="13"/>
  <c r="BB41" i="13"/>
  <c r="BB9" i="13"/>
  <c r="BB69" i="13"/>
  <c r="BB37" i="13"/>
  <c r="BB65" i="13"/>
  <c r="BB33" i="13"/>
  <c r="BB61" i="13"/>
  <c r="BB29" i="13"/>
  <c r="BB57" i="13"/>
  <c r="BB25" i="13"/>
  <c r="BB53" i="13"/>
  <c r="BB21" i="13"/>
  <c r="BB49" i="13"/>
  <c r="BB17" i="13"/>
  <c r="BB76" i="13"/>
  <c r="BC74" i="13"/>
  <c r="BC66" i="13"/>
  <c r="BC58" i="13"/>
  <c r="BC50" i="13"/>
  <c r="BC26" i="13"/>
  <c r="BB71" i="13"/>
  <c r="BB63" i="13"/>
  <c r="BB55" i="13"/>
  <c r="BB47" i="13"/>
  <c r="BB39" i="13"/>
  <c r="BB31" i="13"/>
  <c r="BB23" i="13"/>
  <c r="BB15" i="13"/>
  <c r="BB7" i="13"/>
  <c r="BB70" i="13"/>
  <c r="BB62" i="13"/>
  <c r="BB46" i="13"/>
  <c r="BB38" i="13"/>
  <c r="BB30" i="13"/>
  <c r="BB22" i="13"/>
  <c r="BB14" i="13"/>
  <c r="BB6" i="13"/>
  <c r="BC72" i="13"/>
  <c r="BC64" i="13"/>
  <c r="BC56" i="13"/>
  <c r="BC48" i="13"/>
  <c r="BC40" i="13"/>
  <c r="BC32" i="13"/>
  <c r="BC28" i="13"/>
  <c r="BC20" i="13"/>
  <c r="BC12" i="13"/>
  <c r="BC8" i="13"/>
  <c r="BC68" i="13"/>
  <c r="BC60" i="13"/>
  <c r="BC52" i="13"/>
  <c r="BC44" i="13"/>
  <c r="BC36" i="13"/>
  <c r="BC24" i="13"/>
  <c r="BC16" i="13"/>
  <c r="BC75" i="13"/>
  <c r="BC35" i="13"/>
  <c r="BC27" i="13"/>
  <c r="BC19" i="13"/>
  <c r="BC59" i="13"/>
  <c r="BC67" i="13"/>
  <c r="BC51" i="13"/>
  <c r="BC43" i="13"/>
  <c r="BC11" i="13"/>
  <c r="BC54" i="13"/>
  <c r="BC42" i="13"/>
  <c r="BC34" i="13"/>
  <c r="BC18" i="13"/>
  <c r="BC10" i="13"/>
  <c r="J17" i="3"/>
  <c r="E49" i="13"/>
  <c r="D18" i="3"/>
  <c r="F13" i="13"/>
  <c r="F12" i="3"/>
  <c r="M13" i="3" s="1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F59" i="12"/>
  <c r="F57" i="5"/>
  <c r="AY8" i="13" l="1"/>
  <c r="BA8" i="13" s="1"/>
  <c r="AY16" i="13"/>
  <c r="BA16" i="13" s="1"/>
  <c r="AY24" i="13"/>
  <c r="BA24" i="13" s="1"/>
  <c r="AY32" i="13"/>
  <c r="BA32" i="13" s="1"/>
  <c r="AY40" i="13"/>
  <c r="BA40" i="13" s="1"/>
  <c r="BD40" i="13" s="1"/>
  <c r="AY48" i="13"/>
  <c r="BA48" i="13" s="1"/>
  <c r="AY56" i="13"/>
  <c r="BA56" i="13" s="1"/>
  <c r="BD56" i="13" s="1"/>
  <c r="AY64" i="13"/>
  <c r="BA64" i="13" s="1"/>
  <c r="BD64" i="13" s="1"/>
  <c r="AY72" i="13"/>
  <c r="BA72" i="13" s="1"/>
  <c r="AY39" i="13"/>
  <c r="BA39" i="13" s="1"/>
  <c r="AY9" i="13"/>
  <c r="BA9" i="13" s="1"/>
  <c r="AY17" i="13"/>
  <c r="BA17" i="13" s="1"/>
  <c r="AY25" i="13"/>
  <c r="BA25" i="13" s="1"/>
  <c r="AY33" i="13"/>
  <c r="BA33" i="13" s="1"/>
  <c r="AY41" i="13"/>
  <c r="BA41" i="13" s="1"/>
  <c r="AY49" i="13"/>
  <c r="BA49" i="13" s="1"/>
  <c r="AY57" i="13"/>
  <c r="BA57" i="13" s="1"/>
  <c r="AY65" i="13"/>
  <c r="BA65" i="13" s="1"/>
  <c r="AY73" i="13"/>
  <c r="BA73" i="13" s="1"/>
  <c r="AY31" i="13"/>
  <c r="BA31" i="13" s="1"/>
  <c r="AY10" i="13"/>
  <c r="BA10" i="13" s="1"/>
  <c r="BD10" i="13" s="1"/>
  <c r="AY18" i="13"/>
  <c r="BA18" i="13" s="1"/>
  <c r="BD18" i="13" s="1"/>
  <c r="AY26" i="13"/>
  <c r="BA26" i="13" s="1"/>
  <c r="BD26" i="13" s="1"/>
  <c r="AY34" i="13"/>
  <c r="BA34" i="13" s="1"/>
  <c r="BD34" i="13" s="1"/>
  <c r="AY42" i="13"/>
  <c r="BA42" i="13" s="1"/>
  <c r="AY50" i="13"/>
  <c r="BA50" i="13" s="1"/>
  <c r="AY58" i="13"/>
  <c r="BA58" i="13" s="1"/>
  <c r="AY66" i="13"/>
  <c r="BA66" i="13" s="1"/>
  <c r="AY74" i="13"/>
  <c r="BA74" i="13" s="1"/>
  <c r="AY7" i="13"/>
  <c r="BA7" i="13" s="1"/>
  <c r="AY55" i="13"/>
  <c r="BA55" i="13" s="1"/>
  <c r="AY11" i="13"/>
  <c r="BA11" i="13" s="1"/>
  <c r="BD11" i="13" s="1"/>
  <c r="AY19" i="13"/>
  <c r="BA19" i="13" s="1"/>
  <c r="AY27" i="13"/>
  <c r="BA27" i="13" s="1"/>
  <c r="AY35" i="13"/>
  <c r="BA35" i="13" s="1"/>
  <c r="AY43" i="13"/>
  <c r="BA43" i="13" s="1"/>
  <c r="BD43" i="13" s="1"/>
  <c r="AY51" i="13"/>
  <c r="BA51" i="13" s="1"/>
  <c r="BD51" i="13" s="1"/>
  <c r="AY59" i="13"/>
  <c r="BA59" i="13" s="1"/>
  <c r="BD59" i="13" s="1"/>
  <c r="AY67" i="13"/>
  <c r="BA67" i="13" s="1"/>
  <c r="BD67" i="13" s="1"/>
  <c r="AY75" i="13"/>
  <c r="BA75" i="13" s="1"/>
  <c r="BD75" i="13" s="1"/>
  <c r="AZ4" i="13"/>
  <c r="AY12" i="13"/>
  <c r="BA12" i="13" s="1"/>
  <c r="AY20" i="13"/>
  <c r="BA20" i="13" s="1"/>
  <c r="AY28" i="13"/>
  <c r="BA28" i="13" s="1"/>
  <c r="AY36" i="13"/>
  <c r="BA36" i="13" s="1"/>
  <c r="BD36" i="13" s="1"/>
  <c r="AY44" i="13"/>
  <c r="BA44" i="13" s="1"/>
  <c r="BD44" i="13" s="1"/>
  <c r="AY52" i="13"/>
  <c r="BA52" i="13" s="1"/>
  <c r="BD52" i="13" s="1"/>
  <c r="AY60" i="13"/>
  <c r="BA60" i="13" s="1"/>
  <c r="BD60" i="13" s="1"/>
  <c r="AY68" i="13"/>
  <c r="BA68" i="13" s="1"/>
  <c r="AY76" i="13"/>
  <c r="BA76" i="13" s="1"/>
  <c r="AY47" i="13"/>
  <c r="BA47" i="13" s="1"/>
  <c r="AY5" i="13"/>
  <c r="BA5" i="13" s="1"/>
  <c r="AY13" i="13"/>
  <c r="BA13" i="13" s="1"/>
  <c r="AY21" i="13"/>
  <c r="BA21" i="13" s="1"/>
  <c r="AY29" i="13"/>
  <c r="BA29" i="13" s="1"/>
  <c r="AY37" i="13"/>
  <c r="BA37" i="13" s="1"/>
  <c r="AY45" i="13"/>
  <c r="BA45" i="13" s="1"/>
  <c r="AY53" i="13"/>
  <c r="BA53" i="13" s="1"/>
  <c r="AY61" i="13"/>
  <c r="BA61" i="13" s="1"/>
  <c r="AY69" i="13"/>
  <c r="BA69" i="13" s="1"/>
  <c r="AY4" i="13"/>
  <c r="BA4" i="13" s="1"/>
  <c r="BD4" i="13" s="1"/>
  <c r="AY15" i="13"/>
  <c r="BA15" i="13" s="1"/>
  <c r="AY63" i="13"/>
  <c r="BA63" i="13" s="1"/>
  <c r="AY6" i="13"/>
  <c r="BA6" i="13" s="1"/>
  <c r="AY14" i="13"/>
  <c r="BA14" i="13" s="1"/>
  <c r="AY22" i="13"/>
  <c r="BA22" i="13" s="1"/>
  <c r="AY30" i="13"/>
  <c r="BA30" i="13" s="1"/>
  <c r="AY38" i="13"/>
  <c r="BA38" i="13" s="1"/>
  <c r="AY46" i="13"/>
  <c r="BA46" i="13" s="1"/>
  <c r="AY54" i="13"/>
  <c r="BA54" i="13" s="1"/>
  <c r="AY62" i="13"/>
  <c r="BA62" i="13" s="1"/>
  <c r="BD62" i="13" s="1"/>
  <c r="AY70" i="13"/>
  <c r="BA70" i="13" s="1"/>
  <c r="BD70" i="13" s="1"/>
  <c r="AY23" i="13"/>
  <c r="BA23" i="13" s="1"/>
  <c r="AY71" i="13"/>
  <c r="BA71" i="13" s="1"/>
  <c r="BC70" i="13"/>
  <c r="BF70" i="13"/>
  <c r="BC61" i="13"/>
  <c r="BF61" i="13"/>
  <c r="BC6" i="13"/>
  <c r="BF6" i="13"/>
  <c r="BC7" i="13"/>
  <c r="BF7" i="13"/>
  <c r="BC33" i="13"/>
  <c r="BF33" i="13"/>
  <c r="BC14" i="13"/>
  <c r="BF14" i="13"/>
  <c r="BC49" i="13"/>
  <c r="BF49" i="13"/>
  <c r="BC22" i="13"/>
  <c r="BF22" i="13"/>
  <c r="BC23" i="13"/>
  <c r="BF23" i="13"/>
  <c r="BC21" i="13"/>
  <c r="BF21" i="13"/>
  <c r="BC37" i="13"/>
  <c r="BF37" i="13"/>
  <c r="BC63" i="13"/>
  <c r="BF63" i="13"/>
  <c r="BC17" i="13"/>
  <c r="BF17" i="13"/>
  <c r="BC15" i="13"/>
  <c r="BF15" i="13"/>
  <c r="BC65" i="13"/>
  <c r="BF65" i="13"/>
  <c r="BC30" i="13"/>
  <c r="BF30" i="13"/>
  <c r="BC31" i="13"/>
  <c r="BF31" i="13"/>
  <c r="BC53" i="13"/>
  <c r="BD53" i="13" s="1"/>
  <c r="BF53" i="13"/>
  <c r="BC69" i="13"/>
  <c r="BF69" i="13"/>
  <c r="BC39" i="13"/>
  <c r="BF39" i="13"/>
  <c r="BC13" i="13"/>
  <c r="BF13" i="13"/>
  <c r="BC38" i="13"/>
  <c r="BF38" i="13"/>
  <c r="BC25" i="13"/>
  <c r="BF25" i="13"/>
  <c r="BC9" i="13"/>
  <c r="BF9" i="13"/>
  <c r="BC46" i="13"/>
  <c r="BF46" i="13"/>
  <c r="BC47" i="13"/>
  <c r="BD47" i="13" s="1"/>
  <c r="BF47" i="13"/>
  <c r="BC57" i="13"/>
  <c r="BF57" i="13"/>
  <c r="BC41" i="13"/>
  <c r="BF41" i="13"/>
  <c r="BC62" i="13"/>
  <c r="BF62" i="13"/>
  <c r="BC55" i="13"/>
  <c r="BF55" i="13"/>
  <c r="BC29" i="13"/>
  <c r="BF29" i="13"/>
  <c r="BC73" i="13"/>
  <c r="BF73" i="13"/>
  <c r="BC76" i="13"/>
  <c r="BF76" i="13"/>
  <c r="BC71" i="13"/>
  <c r="BD71" i="13" s="1"/>
  <c r="BF71" i="13"/>
  <c r="BC45" i="13"/>
  <c r="BF45" i="13"/>
  <c r="F14" i="13"/>
  <c r="E761" i="13"/>
  <c r="E767" i="13" s="1"/>
  <c r="E232" i="13"/>
  <c r="E238" i="13" s="1"/>
  <c r="E48" i="13"/>
  <c r="E54" i="13" s="1"/>
  <c r="E439" i="13"/>
  <c r="E445" i="13" s="1"/>
  <c r="E830" i="13"/>
  <c r="E836" i="13" s="1"/>
  <c r="E554" i="13"/>
  <c r="E560" i="13" s="1"/>
  <c r="E876" i="13"/>
  <c r="E882" i="13" s="1"/>
  <c r="E278" i="13"/>
  <c r="E284" i="13" s="1"/>
  <c r="E71" i="13"/>
  <c r="E77" i="13" s="1"/>
  <c r="E186" i="13"/>
  <c r="E192" i="13" s="1"/>
  <c r="E117" i="13"/>
  <c r="E123" i="13" s="1"/>
  <c r="E1244" i="13"/>
  <c r="E1250" i="13" s="1"/>
  <c r="E1313" i="13"/>
  <c r="E1319" i="13" s="1"/>
  <c r="E508" i="13"/>
  <c r="E514" i="13" s="1"/>
  <c r="E1014" i="13"/>
  <c r="E1020" i="13" s="1"/>
  <c r="E623" i="13"/>
  <c r="E629" i="13" s="1"/>
  <c r="E1129" i="13"/>
  <c r="E1135" i="13" s="1"/>
  <c r="E347" i="13"/>
  <c r="E353" i="13" s="1"/>
  <c r="E462" i="13"/>
  <c r="E468" i="13" s="1"/>
  <c r="E393" i="13"/>
  <c r="E399" i="13" s="1"/>
  <c r="E255" i="13"/>
  <c r="E261" i="13" s="1"/>
  <c r="E1382" i="13"/>
  <c r="E1388" i="13" s="1"/>
  <c r="E1152" i="13"/>
  <c r="E1158" i="13" s="1"/>
  <c r="E1359" i="13"/>
  <c r="E1365" i="13" s="1"/>
  <c r="E1290" i="13"/>
  <c r="E1296" i="13" s="1"/>
  <c r="E669" i="13"/>
  <c r="E675" i="13" s="1"/>
  <c r="E853" i="13"/>
  <c r="E859" i="13" s="1"/>
  <c r="E577" i="13"/>
  <c r="E583" i="13" s="1"/>
  <c r="E1612" i="13"/>
  <c r="E1618" i="13" s="1"/>
  <c r="E899" i="13"/>
  <c r="E905" i="13" s="1"/>
  <c r="E1083" i="13"/>
  <c r="E1089" i="13" s="1"/>
  <c r="E945" i="13"/>
  <c r="E951" i="13" s="1"/>
  <c r="E1198" i="13"/>
  <c r="E1204" i="13" s="1"/>
  <c r="E600" i="13"/>
  <c r="E606" i="13" s="1"/>
  <c r="E531" i="13"/>
  <c r="E537" i="13" s="1"/>
  <c r="E715" i="13"/>
  <c r="E721" i="13" s="1"/>
  <c r="E324" i="13"/>
  <c r="E330" i="13" s="1"/>
  <c r="E1221" i="13"/>
  <c r="E1227" i="13" s="1"/>
  <c r="E807" i="13"/>
  <c r="E813" i="13" s="1"/>
  <c r="E1428" i="13"/>
  <c r="E1434" i="13" s="1"/>
  <c r="E922" i="13"/>
  <c r="E928" i="13" s="1"/>
  <c r="E301" i="13"/>
  <c r="E307" i="13" s="1"/>
  <c r="E1658" i="13"/>
  <c r="E1664" i="13" s="1"/>
  <c r="E1497" i="13"/>
  <c r="E1503" i="13" s="1"/>
  <c r="E1566" i="13"/>
  <c r="E1572" i="13" s="1"/>
  <c r="E209" i="13"/>
  <c r="E215" i="13" s="1"/>
  <c r="E1474" i="13"/>
  <c r="E1480" i="13" s="1"/>
  <c r="E991" i="13"/>
  <c r="E997" i="13" s="1"/>
  <c r="E1175" i="13"/>
  <c r="E1181" i="13" s="1"/>
  <c r="E1106" i="13"/>
  <c r="E1112" i="13" s="1"/>
  <c r="E646" i="13"/>
  <c r="E652" i="13" s="1"/>
  <c r="E140" i="13"/>
  <c r="E146" i="13" s="1"/>
  <c r="E163" i="13"/>
  <c r="E169" i="13" s="1"/>
  <c r="E1635" i="13"/>
  <c r="E1641" i="13" s="1"/>
  <c r="E416" i="13"/>
  <c r="E422" i="13" s="1"/>
  <c r="E1543" i="13"/>
  <c r="E1549" i="13" s="1"/>
  <c r="E1060" i="13"/>
  <c r="E1066" i="13" s="1"/>
  <c r="E1267" i="13"/>
  <c r="E1273" i="13" s="1"/>
  <c r="E1451" i="13"/>
  <c r="E1457" i="13" s="1"/>
  <c r="E784" i="13"/>
  <c r="E790" i="13" s="1"/>
  <c r="E1681" i="13"/>
  <c r="E1687" i="13" s="1"/>
  <c r="E1336" i="13"/>
  <c r="E1342" i="13" s="1"/>
  <c r="E968" i="13"/>
  <c r="E974" i="13" s="1"/>
  <c r="E692" i="13"/>
  <c r="E698" i="13" s="1"/>
  <c r="E1520" i="13"/>
  <c r="E1526" i="13" s="1"/>
  <c r="E370" i="13"/>
  <c r="E376" i="13" s="1"/>
  <c r="E94" i="13"/>
  <c r="E100" i="13" s="1"/>
  <c r="E485" i="13"/>
  <c r="E491" i="13" s="1"/>
  <c r="E1405" i="13"/>
  <c r="E1411" i="13" s="1"/>
  <c r="E1589" i="13"/>
  <c r="E1595" i="13" s="1"/>
  <c r="E738" i="13"/>
  <c r="E744" i="13" s="1"/>
  <c r="E1037" i="13"/>
  <c r="E1043" i="13" s="1"/>
  <c r="BD50" i="13"/>
  <c r="BD58" i="13"/>
  <c r="BD74" i="13"/>
  <c r="BD42" i="13"/>
  <c r="BD33" i="13"/>
  <c r="BD5" i="13"/>
  <c r="BD35" i="13"/>
  <c r="L13" i="3"/>
  <c r="AJ13" i="3"/>
  <c r="AB13" i="3"/>
  <c r="AR13" i="3"/>
  <c r="BD38" i="13"/>
  <c r="T13" i="3"/>
  <c r="BD73" i="13"/>
  <c r="BD28" i="13"/>
  <c r="BD12" i="13"/>
  <c r="BD72" i="13"/>
  <c r="BD66" i="13"/>
  <c r="BD68" i="13"/>
  <c r="BD61" i="13"/>
  <c r="BD20" i="13"/>
  <c r="BD9" i="13"/>
  <c r="BD27" i="13"/>
  <c r="BD7" i="13"/>
  <c r="AQ13" i="3"/>
  <c r="AI13" i="3"/>
  <c r="AA13" i="3"/>
  <c r="S13" i="3"/>
  <c r="K13" i="3"/>
  <c r="AP13" i="3"/>
  <c r="AH13" i="3"/>
  <c r="Z13" i="3"/>
  <c r="R13" i="3"/>
  <c r="AO13" i="3"/>
  <c r="AG13" i="3"/>
  <c r="Y13" i="3"/>
  <c r="Q13" i="3"/>
  <c r="J13" i="3"/>
  <c r="AN13" i="3"/>
  <c r="AF13" i="3"/>
  <c r="X13" i="3"/>
  <c r="P13" i="3"/>
  <c r="AM13" i="3"/>
  <c r="AE13" i="3"/>
  <c r="W13" i="3"/>
  <c r="O13" i="3"/>
  <c r="AL13" i="3"/>
  <c r="AD13" i="3"/>
  <c r="V13" i="3"/>
  <c r="N13" i="3"/>
  <c r="AT13" i="3"/>
  <c r="AS13" i="3"/>
  <c r="AK13" i="3"/>
  <c r="AC13" i="3"/>
  <c r="U13" i="3"/>
  <c r="AZ32" i="13"/>
  <c r="AZ26" i="13"/>
  <c r="AZ68" i="13"/>
  <c r="AZ13" i="13"/>
  <c r="AZ22" i="13"/>
  <c r="AZ57" i="13"/>
  <c r="AZ47" i="13"/>
  <c r="AZ40" i="13"/>
  <c r="AZ34" i="13"/>
  <c r="AZ35" i="13"/>
  <c r="AZ12" i="13"/>
  <c r="AZ21" i="13"/>
  <c r="AZ30" i="13"/>
  <c r="AZ73" i="13"/>
  <c r="AZ55" i="13"/>
  <c r="AZ48" i="13"/>
  <c r="AZ43" i="13"/>
  <c r="AZ42" i="13"/>
  <c r="AZ11" i="13"/>
  <c r="AZ20" i="13"/>
  <c r="AZ29" i="13"/>
  <c r="AZ38" i="13"/>
  <c r="AZ76" i="13"/>
  <c r="AZ63" i="13"/>
  <c r="AZ56" i="13"/>
  <c r="AZ67" i="13"/>
  <c r="AZ50" i="13"/>
  <c r="AZ19" i="13"/>
  <c r="AZ28" i="13"/>
  <c r="AZ39" i="13"/>
  <c r="AZ37" i="13"/>
  <c r="AZ46" i="13"/>
  <c r="AZ6" i="13"/>
  <c r="AZ71" i="13"/>
  <c r="AZ64" i="13"/>
  <c r="AZ58" i="13"/>
  <c r="AZ27" i="13"/>
  <c r="AZ36" i="13"/>
  <c r="AZ69" i="13"/>
  <c r="AZ45" i="13"/>
  <c r="AZ62" i="13"/>
  <c r="AZ7" i="13"/>
  <c r="AZ17" i="13"/>
  <c r="AZ8" i="13"/>
  <c r="AZ72" i="13"/>
  <c r="AZ66" i="13"/>
  <c r="AZ51" i="13"/>
  <c r="AZ44" i="13"/>
  <c r="AZ54" i="13"/>
  <c r="AZ53" i="13"/>
  <c r="AZ9" i="13"/>
  <c r="AZ15" i="13"/>
  <c r="AZ33" i="13"/>
  <c r="AZ16" i="13"/>
  <c r="AZ10" i="13"/>
  <c r="AZ74" i="13"/>
  <c r="AZ59" i="13"/>
  <c r="AZ52" i="13"/>
  <c r="AZ70" i="13"/>
  <c r="AZ61" i="13"/>
  <c r="AZ25" i="13"/>
  <c r="AZ23" i="13"/>
  <c r="AZ49" i="13"/>
  <c r="AZ24" i="13"/>
  <c r="AZ18" i="13"/>
  <c r="AZ75" i="13"/>
  <c r="AZ60" i="13"/>
  <c r="AZ5" i="13"/>
  <c r="AZ14" i="13"/>
  <c r="AZ41" i="13"/>
  <c r="AZ31" i="13"/>
  <c r="AZ65" i="13"/>
  <c r="BD16" i="13"/>
  <c r="BD32" i="13"/>
  <c r="BD24" i="13"/>
  <c r="BD23" i="13"/>
  <c r="BD19" i="13"/>
  <c r="BD54" i="13"/>
  <c r="BD8" i="13"/>
  <c r="BD48" i="13"/>
  <c r="I44" i="13"/>
  <c r="BD76" i="13"/>
  <c r="AD1608" i="13"/>
  <c r="AJ297" i="13"/>
  <c r="AM412" i="13"/>
  <c r="AM1585" i="13"/>
  <c r="N826" i="13"/>
  <c r="N481" i="13"/>
  <c r="AC665" i="13"/>
  <c r="AC681" i="13" s="1"/>
  <c r="AG596" i="13"/>
  <c r="T1562" i="13"/>
  <c r="AL619" i="13"/>
  <c r="AI1516" i="13"/>
  <c r="AN228" i="13"/>
  <c r="AQ343" i="13"/>
  <c r="AH987" i="13"/>
  <c r="AR527" i="13"/>
  <c r="I1240" i="13"/>
  <c r="AM1263" i="13"/>
  <c r="AC941" i="13"/>
  <c r="M1125" i="13"/>
  <c r="AQ1585" i="13"/>
  <c r="P1539" i="13"/>
  <c r="P1554" i="13" s="1"/>
  <c r="I1608" i="13"/>
  <c r="AC1608" i="13"/>
  <c r="AJ1493" i="13"/>
  <c r="AK1447" i="13"/>
  <c r="AR1033" i="13"/>
  <c r="Y1355" i="13"/>
  <c r="P1194" i="13"/>
  <c r="AC1171" i="13"/>
  <c r="Y1148" i="13"/>
  <c r="Q1056" i="13"/>
  <c r="K1010" i="13"/>
  <c r="J895" i="13"/>
  <c r="AR872" i="13"/>
  <c r="O803" i="13"/>
  <c r="AG780" i="13"/>
  <c r="AO826" i="13"/>
  <c r="AO895" i="13"/>
  <c r="AD895" i="13"/>
  <c r="V895" i="13"/>
  <c r="AR895" i="13"/>
  <c r="R941" i="13"/>
  <c r="AF941" i="13"/>
  <c r="AE941" i="13"/>
  <c r="W1125" i="13"/>
  <c r="L1263" i="13"/>
  <c r="AQ1263" i="13"/>
  <c r="AM711" i="13"/>
  <c r="AR550" i="13"/>
  <c r="AP481" i="13"/>
  <c r="AD481" i="13"/>
  <c r="J481" i="13"/>
  <c r="AQ481" i="13"/>
  <c r="AR458" i="13"/>
  <c r="T343" i="13"/>
  <c r="AJ320" i="13"/>
  <c r="AP297" i="13"/>
  <c r="J297" i="13"/>
  <c r="AE297" i="13"/>
  <c r="M182" i="13"/>
  <c r="M199" i="13" s="1"/>
  <c r="AH159" i="13"/>
  <c r="AC136" i="13"/>
  <c r="AI412" i="13"/>
  <c r="AL297" i="13"/>
  <c r="AK297" i="13"/>
  <c r="AC297" i="13"/>
  <c r="AM297" i="13"/>
  <c r="AA297" i="13"/>
  <c r="P297" i="13"/>
  <c r="V297" i="13"/>
  <c r="K297" i="13"/>
  <c r="AK343" i="13"/>
  <c r="J343" i="13"/>
  <c r="S343" i="13"/>
  <c r="AK159" i="13"/>
  <c r="E52" i="13"/>
  <c r="E50" i="13"/>
  <c r="J15" i="3"/>
  <c r="E42" i="12"/>
  <c r="E25" i="12"/>
  <c r="BE6" i="5"/>
  <c r="C57" i="12"/>
  <c r="C55" i="5"/>
  <c r="BD55" i="13" l="1"/>
  <c r="BD15" i="13"/>
  <c r="BD21" i="13"/>
  <c r="BD22" i="13"/>
  <c r="BD63" i="13"/>
  <c r="BD29" i="13"/>
  <c r="BE29" i="13" s="1"/>
  <c r="BD41" i="13"/>
  <c r="BD39" i="13"/>
  <c r="BE39" i="13" s="1"/>
  <c r="I1626" i="13"/>
  <c r="BE42" i="13"/>
  <c r="AP491" i="13"/>
  <c r="BD45" i="13"/>
  <c r="BE45" i="13" s="1"/>
  <c r="BD57" i="13"/>
  <c r="BD69" i="13"/>
  <c r="BE69" i="13" s="1"/>
  <c r="BD65" i="13"/>
  <c r="BD37" i="13"/>
  <c r="BE37" i="13" s="1"/>
  <c r="BD6" i="13"/>
  <c r="BE6" i="13" s="1"/>
  <c r="BD31" i="13"/>
  <c r="BE31" i="13" s="1"/>
  <c r="BD17" i="13"/>
  <c r="BE17" i="13" s="1"/>
  <c r="BE4" i="13"/>
  <c r="BD49" i="13"/>
  <c r="BE49" i="13" s="1"/>
  <c r="BE58" i="13"/>
  <c r="BE47" i="13"/>
  <c r="BD25" i="13"/>
  <c r="BE25" i="13" s="1"/>
  <c r="BE43" i="13"/>
  <c r="BD14" i="13"/>
  <c r="BE14" i="13" s="1"/>
  <c r="AQ1598" i="13"/>
  <c r="BE60" i="13"/>
  <c r="BD46" i="13"/>
  <c r="BE46" i="13" s="1"/>
  <c r="BD13" i="13"/>
  <c r="BE13" i="13" s="1"/>
  <c r="BE35" i="13"/>
  <c r="BE18" i="13"/>
  <c r="BD30" i="13"/>
  <c r="BE30" i="13" s="1"/>
  <c r="BE74" i="13"/>
  <c r="BE51" i="13"/>
  <c r="BE38" i="13"/>
  <c r="BE33" i="13"/>
  <c r="BE27" i="13"/>
  <c r="BE53" i="13"/>
  <c r="BE50" i="13"/>
  <c r="BE5" i="13"/>
  <c r="BE11" i="13"/>
  <c r="BE40" i="13"/>
  <c r="BE55" i="13"/>
  <c r="BE36" i="13"/>
  <c r="BE75" i="13"/>
  <c r="BE26" i="13"/>
  <c r="BE59" i="13"/>
  <c r="BE44" i="13"/>
  <c r="BE72" i="13"/>
  <c r="BE28" i="13"/>
  <c r="X941" i="13"/>
  <c r="X954" i="13" s="1"/>
  <c r="L1585" i="13"/>
  <c r="AC674" i="13"/>
  <c r="AP665" i="13"/>
  <c r="AP679" i="13" s="1"/>
  <c r="AH941" i="13"/>
  <c r="AH943" i="13" s="1"/>
  <c r="W1447" i="13"/>
  <c r="T941" i="13"/>
  <c r="AP941" i="13"/>
  <c r="AL665" i="13"/>
  <c r="AB941" i="13"/>
  <c r="AJ941" i="13"/>
  <c r="BE65" i="13"/>
  <c r="BE73" i="13"/>
  <c r="BE56" i="13"/>
  <c r="AP826" i="13"/>
  <c r="AP830" i="13" s="1"/>
  <c r="Q1125" i="13"/>
  <c r="S1447" i="13"/>
  <c r="AB1125" i="13"/>
  <c r="L941" i="13"/>
  <c r="W941" i="13"/>
  <c r="J941" i="13"/>
  <c r="J944" i="13" s="1"/>
  <c r="O826" i="13"/>
  <c r="AH1585" i="13"/>
  <c r="AL1585" i="13"/>
  <c r="AE228" i="13"/>
  <c r="AE235" i="13" s="1"/>
  <c r="N1125" i="13"/>
  <c r="Q826" i="13"/>
  <c r="AN941" i="13"/>
  <c r="K941" i="13"/>
  <c r="K947" i="13" s="1"/>
  <c r="AO1125" i="13"/>
  <c r="AD941" i="13"/>
  <c r="I941" i="13"/>
  <c r="AI941" i="13"/>
  <c r="AB826" i="13"/>
  <c r="I1585" i="13"/>
  <c r="I1590" i="13" s="1"/>
  <c r="Z1516" i="13"/>
  <c r="Z1530" i="13" s="1"/>
  <c r="BE8" i="13"/>
  <c r="P1125" i="13"/>
  <c r="V941" i="13"/>
  <c r="AA826" i="13"/>
  <c r="AP1125" i="13"/>
  <c r="AL941" i="13"/>
  <c r="Q941" i="13"/>
  <c r="AQ941" i="13"/>
  <c r="M826" i="13"/>
  <c r="M839" i="13" s="1"/>
  <c r="AG1585" i="13"/>
  <c r="U1516" i="13"/>
  <c r="BE22" i="13"/>
  <c r="AR1585" i="13"/>
  <c r="AI136" i="13"/>
  <c r="AI150" i="13" s="1"/>
  <c r="AI1447" i="13"/>
  <c r="AA1125" i="13"/>
  <c r="AA1143" i="13" s="1"/>
  <c r="O941" i="13"/>
  <c r="O952" i="13" s="1"/>
  <c r="Y941" i="13"/>
  <c r="AN826" i="13"/>
  <c r="AN846" i="13" s="1"/>
  <c r="V826" i="13"/>
  <c r="AP8" i="12"/>
  <c r="AP16" i="12"/>
  <c r="AP24" i="12"/>
  <c r="AP32" i="12"/>
  <c r="AP40" i="12"/>
  <c r="AP48" i="12"/>
  <c r="AP7" i="12"/>
  <c r="AP47" i="12"/>
  <c r="AP9" i="12"/>
  <c r="AP17" i="12"/>
  <c r="AP25" i="12"/>
  <c r="AP33" i="12"/>
  <c r="AP41" i="12"/>
  <c r="AP49" i="12"/>
  <c r="AP39" i="12"/>
  <c r="AP10" i="12"/>
  <c r="AP18" i="12"/>
  <c r="AP26" i="12"/>
  <c r="AP34" i="12"/>
  <c r="AP42" i="12"/>
  <c r="AP50" i="12"/>
  <c r="AP52" i="12"/>
  <c r="AP55" i="12"/>
  <c r="AP11" i="12"/>
  <c r="AP19" i="12"/>
  <c r="AP27" i="12"/>
  <c r="AP35" i="12"/>
  <c r="AP43" i="12"/>
  <c r="AP51" i="12"/>
  <c r="AP31" i="12"/>
  <c r="AP12" i="12"/>
  <c r="AP20" i="12"/>
  <c r="AP28" i="12"/>
  <c r="AP36" i="12"/>
  <c r="AP44" i="12"/>
  <c r="AP13" i="12"/>
  <c r="AP21" i="12"/>
  <c r="AP29" i="12"/>
  <c r="AP37" i="12"/>
  <c r="AP45" i="12"/>
  <c r="AP53" i="12"/>
  <c r="AP23" i="12"/>
  <c r="AP14" i="12"/>
  <c r="AP22" i="12"/>
  <c r="AP30" i="12"/>
  <c r="AP38" i="12"/>
  <c r="AP46" i="12"/>
  <c r="AP54" i="12"/>
  <c r="AP15" i="12"/>
  <c r="AH297" i="13"/>
  <c r="U297" i="13"/>
  <c r="AO297" i="13"/>
  <c r="AR412" i="13"/>
  <c r="AR415" i="13" s="1"/>
  <c r="O297" i="13"/>
  <c r="AQ297" i="13"/>
  <c r="AQ311" i="13" s="1"/>
  <c r="AN1263" i="13"/>
  <c r="R412" i="13"/>
  <c r="R420" i="13" s="1"/>
  <c r="T297" i="13"/>
  <c r="R1263" i="13"/>
  <c r="BE12" i="13"/>
  <c r="BE32" i="13"/>
  <c r="AF297" i="13"/>
  <c r="P412" i="13"/>
  <c r="P422" i="13" s="1"/>
  <c r="AD297" i="13"/>
  <c r="S297" i="13"/>
  <c r="S300" i="13" s="1"/>
  <c r="AC1263" i="13"/>
  <c r="BE66" i="13"/>
  <c r="AR297" i="13"/>
  <c r="AR312" i="13" s="1"/>
  <c r="Q297" i="13"/>
  <c r="Q315" i="13" s="1"/>
  <c r="AK1263" i="13"/>
  <c r="BE48" i="13"/>
  <c r="V412" i="13"/>
  <c r="V427" i="13" s="1"/>
  <c r="R297" i="13"/>
  <c r="R302" i="13" s="1"/>
  <c r="I297" i="13"/>
  <c r="I308" i="13" s="1"/>
  <c r="AB297" i="13"/>
  <c r="AB311" i="13" s="1"/>
  <c r="AI297" i="13"/>
  <c r="L297" i="13"/>
  <c r="L314" i="13" s="1"/>
  <c r="AN297" i="13"/>
  <c r="Y297" i="13"/>
  <c r="Y300" i="13" s="1"/>
  <c r="AE550" i="13"/>
  <c r="AE566" i="13" s="1"/>
  <c r="Z297" i="13"/>
  <c r="N297" i="13"/>
  <c r="N302" i="13" s="1"/>
  <c r="Z1263" i="13"/>
  <c r="AE1263" i="13"/>
  <c r="AP1585" i="13"/>
  <c r="AP1597" i="13" s="1"/>
  <c r="Z1585" i="13"/>
  <c r="BE20" i="13"/>
  <c r="W297" i="13"/>
  <c r="M297" i="13"/>
  <c r="AG297" i="13"/>
  <c r="AG317" i="13" s="1"/>
  <c r="X297" i="13"/>
  <c r="X301" i="13" s="1"/>
  <c r="AJ337" i="13"/>
  <c r="I1263" i="13"/>
  <c r="I1277" i="13" s="1"/>
  <c r="AE1585" i="13"/>
  <c r="BE54" i="13"/>
  <c r="BE68" i="13"/>
  <c r="BE63" i="13"/>
  <c r="BE9" i="13"/>
  <c r="AB665" i="13"/>
  <c r="S1493" i="13"/>
  <c r="BE57" i="13"/>
  <c r="W665" i="13"/>
  <c r="AR1493" i="13"/>
  <c r="AR1508" i="13" s="1"/>
  <c r="BE41" i="13"/>
  <c r="BE21" i="13"/>
  <c r="AE665" i="13"/>
  <c r="AE675" i="13" s="1"/>
  <c r="AG1493" i="13"/>
  <c r="X665" i="13"/>
  <c r="Y987" i="13"/>
  <c r="BE71" i="13"/>
  <c r="AA665" i="13"/>
  <c r="AA682" i="13" s="1"/>
  <c r="Q665" i="13"/>
  <c r="AG987" i="13"/>
  <c r="R987" i="13"/>
  <c r="R998" i="13" s="1"/>
  <c r="BE10" i="13"/>
  <c r="BE62" i="13"/>
  <c r="U665" i="13"/>
  <c r="U679" i="13" s="1"/>
  <c r="Y665" i="13"/>
  <c r="BE16" i="13"/>
  <c r="I412" i="13"/>
  <c r="I426" i="13" s="1"/>
  <c r="Z412" i="13"/>
  <c r="AQ412" i="13"/>
  <c r="AQ425" i="13" s="1"/>
  <c r="AD412" i="13"/>
  <c r="X412" i="13"/>
  <c r="BE64" i="13"/>
  <c r="BE24" i="13"/>
  <c r="BE7" i="13"/>
  <c r="Q412" i="13"/>
  <c r="Q422" i="13" s="1"/>
  <c r="AH412" i="13"/>
  <c r="AB412" i="13"/>
  <c r="AB414" i="13" s="1"/>
  <c r="AL412" i="13"/>
  <c r="AF412" i="13"/>
  <c r="AC1618" i="13"/>
  <c r="V619" i="13"/>
  <c r="Y412" i="13"/>
  <c r="Y414" i="13" s="1"/>
  <c r="AP412" i="13"/>
  <c r="M412" i="13"/>
  <c r="AJ412" i="13"/>
  <c r="AJ423" i="13" s="1"/>
  <c r="AN412" i="13"/>
  <c r="AN423" i="13" s="1"/>
  <c r="AM619" i="13"/>
  <c r="AM624" i="13" s="1"/>
  <c r="AG412" i="13"/>
  <c r="AG415" i="13" s="1"/>
  <c r="T412" i="13"/>
  <c r="U412" i="13"/>
  <c r="U414" i="13" s="1"/>
  <c r="O412" i="13"/>
  <c r="AC667" i="13"/>
  <c r="BE61" i="13"/>
  <c r="AG619" i="13"/>
  <c r="AO412" i="13"/>
  <c r="K412" i="13"/>
  <c r="K415" i="13" s="1"/>
  <c r="AC412" i="13"/>
  <c r="W412" i="13"/>
  <c r="Z1056" i="13"/>
  <c r="S619" i="13"/>
  <c r="L412" i="13"/>
  <c r="L416" i="13" s="1"/>
  <c r="S412" i="13"/>
  <c r="AK412" i="13"/>
  <c r="AE412" i="13"/>
  <c r="AE423" i="13" s="1"/>
  <c r="AR619" i="13"/>
  <c r="J412" i="13"/>
  <c r="J414" i="13" s="1"/>
  <c r="AA412" i="13"/>
  <c r="AA414" i="13" s="1"/>
  <c r="N412" i="13"/>
  <c r="BE19" i="13"/>
  <c r="J16" i="3"/>
  <c r="J18" i="3" s="1"/>
  <c r="J42" i="3"/>
  <c r="J47" i="3" s="1"/>
  <c r="BE52" i="13"/>
  <c r="BE15" i="13"/>
  <c r="BE23" i="13"/>
  <c r="BE76" i="13"/>
  <c r="BE67" i="13"/>
  <c r="BE34" i="13"/>
  <c r="BE70" i="13"/>
  <c r="Q343" i="13"/>
  <c r="Q354" i="13" s="1"/>
  <c r="N343" i="13"/>
  <c r="AN343" i="13"/>
  <c r="AN348" i="13" s="1"/>
  <c r="AO343" i="13"/>
  <c r="AO352" i="13" s="1"/>
  <c r="AC343" i="13"/>
  <c r="K343" i="13"/>
  <c r="K349" i="13" s="1"/>
  <c r="W343" i="13"/>
  <c r="W357" i="13" s="1"/>
  <c r="AH481" i="13"/>
  <c r="AJ481" i="13"/>
  <c r="AL481" i="13"/>
  <c r="W481" i="13"/>
  <c r="AE343" i="13"/>
  <c r="AE353" i="13" s="1"/>
  <c r="R343" i="13"/>
  <c r="AJ343" i="13"/>
  <c r="AJ345" i="13" s="1"/>
  <c r="V343" i="13"/>
  <c r="Z481" i="13"/>
  <c r="S481" i="13"/>
  <c r="L481" i="13"/>
  <c r="L484" i="13" s="1"/>
  <c r="AO481" i="13"/>
  <c r="L343" i="13"/>
  <c r="L348" i="13" s="1"/>
  <c r="P343" i="13"/>
  <c r="AG481" i="13"/>
  <c r="AG483" i="13" s="1"/>
  <c r="AA343" i="13"/>
  <c r="AA358" i="13" s="1"/>
  <c r="M481" i="13"/>
  <c r="AR481" i="13"/>
  <c r="AR490" i="13" s="1"/>
  <c r="AB481" i="13"/>
  <c r="U481" i="13"/>
  <c r="AR343" i="13"/>
  <c r="AR363" i="13" s="1"/>
  <c r="Z343" i="13"/>
  <c r="X343" i="13"/>
  <c r="X362" i="13" s="1"/>
  <c r="I343" i="13"/>
  <c r="I347" i="13" s="1"/>
  <c r="AH343" i="13"/>
  <c r="AI343" i="13"/>
  <c r="Y481" i="13"/>
  <c r="Y496" i="13" s="1"/>
  <c r="AD343" i="13"/>
  <c r="AE481" i="13"/>
  <c r="P481" i="13"/>
  <c r="AK481" i="13"/>
  <c r="AK491" i="13" s="1"/>
  <c r="AM481" i="13"/>
  <c r="AM494" i="13" s="1"/>
  <c r="AH1608" i="13"/>
  <c r="AH1628" i="13" s="1"/>
  <c r="AL343" i="13"/>
  <c r="AL361" i="13" s="1"/>
  <c r="AP343" i="13"/>
  <c r="Q481" i="13"/>
  <c r="Q485" i="13" s="1"/>
  <c r="AF343" i="13"/>
  <c r="AF352" i="13" s="1"/>
  <c r="AF481" i="13"/>
  <c r="AI481" i="13"/>
  <c r="AI484" i="13" s="1"/>
  <c r="K481" i="13"/>
  <c r="V481" i="13"/>
  <c r="V483" i="13" s="1"/>
  <c r="O343" i="13"/>
  <c r="O354" i="13" s="1"/>
  <c r="Y343" i="13"/>
  <c r="I481" i="13"/>
  <c r="I485" i="13" s="1"/>
  <c r="AM343" i="13"/>
  <c r="O481" i="13"/>
  <c r="R481" i="13"/>
  <c r="R499" i="13" s="1"/>
  <c r="T481" i="13"/>
  <c r="T488" i="13" s="1"/>
  <c r="AN481" i="13"/>
  <c r="AN483" i="13" s="1"/>
  <c r="M343" i="13"/>
  <c r="M354" i="13" s="1"/>
  <c r="AB343" i="13"/>
  <c r="AG343" i="13"/>
  <c r="AG346" i="13" s="1"/>
  <c r="U343" i="13"/>
  <c r="U349" i="13" s="1"/>
  <c r="X481" i="13"/>
  <c r="X494" i="13" s="1"/>
  <c r="AA481" i="13"/>
  <c r="AA499" i="13" s="1"/>
  <c r="AC481" i="13"/>
  <c r="AJ1608" i="13"/>
  <c r="AJ1625" i="13" s="1"/>
  <c r="V665" i="13"/>
  <c r="V677" i="13" s="1"/>
  <c r="L665" i="13"/>
  <c r="L671" i="13" s="1"/>
  <c r="AM665" i="13"/>
  <c r="AG665" i="13"/>
  <c r="K665" i="13"/>
  <c r="N1447" i="13"/>
  <c r="N1465" i="13" s="1"/>
  <c r="AC1447" i="13"/>
  <c r="AE1447" i="13"/>
  <c r="AH1447" i="13"/>
  <c r="W987" i="13"/>
  <c r="AA987" i="13"/>
  <c r="AR941" i="13"/>
  <c r="AR957" i="13" s="1"/>
  <c r="AM941" i="13"/>
  <c r="AG941" i="13"/>
  <c r="S941" i="13"/>
  <c r="S957" i="13" s="1"/>
  <c r="K987" i="13"/>
  <c r="K996" i="13" s="1"/>
  <c r="AL987" i="13"/>
  <c r="AD987" i="13"/>
  <c r="W1585" i="13"/>
  <c r="U1585" i="13"/>
  <c r="U1588" i="13" s="1"/>
  <c r="Q1585" i="13"/>
  <c r="Q1601" i="13" s="1"/>
  <c r="AA1585" i="13"/>
  <c r="AA1587" i="13" s="1"/>
  <c r="AP1516" i="13"/>
  <c r="AF1585" i="13"/>
  <c r="AQ665" i="13"/>
  <c r="AQ680" i="13" s="1"/>
  <c r="T665" i="13"/>
  <c r="T669" i="13" s="1"/>
  <c r="P665" i="13"/>
  <c r="AO665" i="13"/>
  <c r="AO672" i="13" s="1"/>
  <c r="AC672" i="13"/>
  <c r="Z1447" i="13"/>
  <c r="Z1452" i="13" s="1"/>
  <c r="AO1447" i="13"/>
  <c r="AM1447" i="13"/>
  <c r="AA1447" i="13"/>
  <c r="AA1466" i="13" s="1"/>
  <c r="O987" i="13"/>
  <c r="AI987" i="13"/>
  <c r="AK941" i="13"/>
  <c r="AK961" i="13" s="1"/>
  <c r="N941" i="13"/>
  <c r="P941" i="13"/>
  <c r="AO941" i="13"/>
  <c r="AO947" i="13" s="1"/>
  <c r="AA941" i="13"/>
  <c r="V987" i="13"/>
  <c r="V998" i="13" s="1"/>
  <c r="P987" i="13"/>
  <c r="I987" i="13"/>
  <c r="M1585" i="13"/>
  <c r="M1598" i="13" s="1"/>
  <c r="J1585" i="13"/>
  <c r="Y1585" i="13"/>
  <c r="AK1585" i="13"/>
  <c r="AK1596" i="13" s="1"/>
  <c r="M1516" i="13"/>
  <c r="K1585" i="13"/>
  <c r="K1588" i="13" s="1"/>
  <c r="J665" i="13"/>
  <c r="J675" i="13" s="1"/>
  <c r="AI665" i="13"/>
  <c r="AI681" i="13" s="1"/>
  <c r="AJ1447" i="13"/>
  <c r="AJ1467" i="13" s="1"/>
  <c r="J1447" i="13"/>
  <c r="P1447" i="13"/>
  <c r="V1447" i="13"/>
  <c r="V1465" i="13" s="1"/>
  <c r="Y1010" i="13"/>
  <c r="AQ987" i="13"/>
  <c r="AQ1001" i="13" s="1"/>
  <c r="AJ987" i="13"/>
  <c r="Z987" i="13"/>
  <c r="Z1006" i="13" s="1"/>
  <c r="S987" i="13"/>
  <c r="S1000" i="13" s="1"/>
  <c r="S665" i="13"/>
  <c r="AD665" i="13"/>
  <c r="AD668" i="13" s="1"/>
  <c r="R1447" i="13"/>
  <c r="T1447" i="13"/>
  <c r="X1447" i="13"/>
  <c r="X1449" i="13" s="1"/>
  <c r="AR1447" i="13"/>
  <c r="AO987" i="13"/>
  <c r="AO999" i="13" s="1"/>
  <c r="AE987" i="13"/>
  <c r="AE999" i="13" s="1"/>
  <c r="M987" i="13"/>
  <c r="AP987" i="13"/>
  <c r="AF987" i="13"/>
  <c r="T1585" i="13"/>
  <c r="AO1585" i="13"/>
  <c r="AO1593" i="13" s="1"/>
  <c r="AO1516" i="13"/>
  <c r="AF665" i="13"/>
  <c r="AR665" i="13"/>
  <c r="AR668" i="13" s="1"/>
  <c r="AN665" i="13"/>
  <c r="Z665" i="13"/>
  <c r="N665" i="13"/>
  <c r="N680" i="13" s="1"/>
  <c r="AB1447" i="13"/>
  <c r="AD1447" i="13"/>
  <c r="AD1467" i="13" s="1"/>
  <c r="AF1447" i="13"/>
  <c r="Q1447" i="13"/>
  <c r="AC987" i="13"/>
  <c r="AC998" i="13" s="1"/>
  <c r="AM987" i="13"/>
  <c r="Z941" i="13"/>
  <c r="U941" i="13"/>
  <c r="U955" i="13" s="1"/>
  <c r="X987" i="13"/>
  <c r="Q987" i="13"/>
  <c r="Q1001" i="13" s="1"/>
  <c r="J987" i="13"/>
  <c r="J992" i="13" s="1"/>
  <c r="AB1585" i="13"/>
  <c r="AC1585" i="13"/>
  <c r="AC1587" i="13" s="1"/>
  <c r="AJ665" i="13"/>
  <c r="R665" i="13"/>
  <c r="R673" i="13" s="1"/>
  <c r="O665" i="13"/>
  <c r="O682" i="13" s="1"/>
  <c r="I665" i="13"/>
  <c r="AH665" i="13"/>
  <c r="AH679" i="13" s="1"/>
  <c r="M665" i="13"/>
  <c r="M668" i="13" s="1"/>
  <c r="M1447" i="13"/>
  <c r="AL1447" i="13"/>
  <c r="AL1455" i="13" s="1"/>
  <c r="AP1447" i="13"/>
  <c r="AN1447" i="13"/>
  <c r="AN1449" i="13" s="1"/>
  <c r="W1145" i="13"/>
  <c r="T987" i="13"/>
  <c r="AN987" i="13"/>
  <c r="AN1006" i="13" s="1"/>
  <c r="M941" i="13"/>
  <c r="M953" i="13" s="1"/>
  <c r="AK987" i="13"/>
  <c r="AK999" i="13" s="1"/>
  <c r="AB987" i="13"/>
  <c r="AB1007" i="13" s="1"/>
  <c r="U987" i="13"/>
  <c r="AJ1585" i="13"/>
  <c r="AJ1591" i="13" s="1"/>
  <c r="R1585" i="13"/>
  <c r="AK665" i="13"/>
  <c r="AK679" i="13" s="1"/>
  <c r="Y1447" i="13"/>
  <c r="Y1460" i="13" s="1"/>
  <c r="I1447" i="13"/>
  <c r="I1466" i="13" s="1"/>
  <c r="O1447" i="13"/>
  <c r="K1447" i="13"/>
  <c r="K1457" i="13" s="1"/>
  <c r="P1145" i="13"/>
  <c r="L987" i="13"/>
  <c r="L998" i="13" s="1"/>
  <c r="N987" i="13"/>
  <c r="N1001" i="13" s="1"/>
  <c r="AR987" i="13"/>
  <c r="I46" i="13"/>
  <c r="AD1616" i="13"/>
  <c r="AD1614" i="13"/>
  <c r="AD1610" i="13"/>
  <c r="AD1627" i="13"/>
  <c r="AD1626" i="13"/>
  <c r="AD1617" i="13"/>
  <c r="AD1625" i="13"/>
  <c r="AD1621" i="13"/>
  <c r="AD1619" i="13"/>
  <c r="AD1624" i="13"/>
  <c r="M1608" i="13"/>
  <c r="M1612" i="13" s="1"/>
  <c r="AP1608" i="13"/>
  <c r="Q1608" i="13"/>
  <c r="Q1626" i="13" s="1"/>
  <c r="AR1608" i="13"/>
  <c r="J1608" i="13"/>
  <c r="AK1608" i="13"/>
  <c r="Z1608" i="13"/>
  <c r="Z1615" i="13" s="1"/>
  <c r="S1608" i="13"/>
  <c r="Y1608" i="13"/>
  <c r="Y1616" i="13" s="1"/>
  <c r="AQ1608" i="13"/>
  <c r="AL1608" i="13"/>
  <c r="AL1616" i="13" s="1"/>
  <c r="AE1608" i="13"/>
  <c r="AG1608" i="13"/>
  <c r="K1608" i="13"/>
  <c r="N1608" i="13"/>
  <c r="N1610" i="13" s="1"/>
  <c r="P1608" i="13"/>
  <c r="P1615" i="13" s="1"/>
  <c r="AO1608" i="13"/>
  <c r="R1608" i="13"/>
  <c r="R1613" i="13" s="1"/>
  <c r="AA1608" i="13"/>
  <c r="AA1623" i="13" s="1"/>
  <c r="X1608" i="13"/>
  <c r="L1608" i="13"/>
  <c r="L1611" i="13" s="1"/>
  <c r="V1608" i="13"/>
  <c r="V1619" i="13" s="1"/>
  <c r="AM1608" i="13"/>
  <c r="AF1608" i="13"/>
  <c r="T1608" i="13"/>
  <c r="W1608" i="13"/>
  <c r="U1608" i="13"/>
  <c r="U1628" i="13" s="1"/>
  <c r="O1608" i="13"/>
  <c r="AN1608" i="13"/>
  <c r="AB1608" i="13"/>
  <c r="AI1608" i="13"/>
  <c r="AI1624" i="13" s="1"/>
  <c r="M136" i="13"/>
  <c r="M156" i="13" s="1"/>
  <c r="AD1622" i="13"/>
  <c r="AL1493" i="13"/>
  <c r="P1585" i="13"/>
  <c r="P1593" i="13" s="1"/>
  <c r="T1516" i="13"/>
  <c r="T1524" i="13" s="1"/>
  <c r="S1516" i="13"/>
  <c r="AN1585" i="13"/>
  <c r="AD1613" i="13"/>
  <c r="AD1612" i="13"/>
  <c r="AD1628" i="13"/>
  <c r="J1516" i="13"/>
  <c r="J1524" i="13" s="1"/>
  <c r="AR1516" i="13"/>
  <c r="AR1525" i="13" s="1"/>
  <c r="Y1516" i="13"/>
  <c r="N1585" i="13"/>
  <c r="N1587" i="13" s="1"/>
  <c r="R1516" i="13"/>
  <c r="R1519" i="13" s="1"/>
  <c r="AQ1516" i="13"/>
  <c r="AQ1535" i="13" s="1"/>
  <c r="O1516" i="13"/>
  <c r="M1136" i="13"/>
  <c r="AD1611" i="13"/>
  <c r="AD1623" i="13"/>
  <c r="AD1618" i="13"/>
  <c r="AD1620" i="13"/>
  <c r="O1585" i="13"/>
  <c r="AH1516" i="13"/>
  <c r="K1516" i="13"/>
  <c r="AL1516" i="13"/>
  <c r="AL1524" i="13" s="1"/>
  <c r="AB1516" i="13"/>
  <c r="AP496" i="13"/>
  <c r="M1140" i="13"/>
  <c r="AI1056" i="13"/>
  <c r="AJ1125" i="13"/>
  <c r="AE1125" i="13"/>
  <c r="Y1125" i="13"/>
  <c r="K1125" i="13"/>
  <c r="K1128" i="13" s="1"/>
  <c r="AF826" i="13"/>
  <c r="Y826" i="13"/>
  <c r="K826" i="13"/>
  <c r="AJ826" i="13"/>
  <c r="AD826" i="13"/>
  <c r="AD833" i="13" s="1"/>
  <c r="AK1125" i="13"/>
  <c r="AR1125" i="13"/>
  <c r="AM1125" i="13"/>
  <c r="AG1125" i="13"/>
  <c r="S1125" i="13"/>
  <c r="S1144" i="13" s="1"/>
  <c r="X826" i="13"/>
  <c r="X831" i="13" s="1"/>
  <c r="AG826" i="13"/>
  <c r="S826" i="13"/>
  <c r="S831" i="13" s="1"/>
  <c r="AR826" i="13"/>
  <c r="AL826" i="13"/>
  <c r="AC1125" i="13"/>
  <c r="AC1134" i="13" s="1"/>
  <c r="V1125" i="13"/>
  <c r="X1125" i="13"/>
  <c r="X1145" i="13" s="1"/>
  <c r="J1125" i="13"/>
  <c r="J1130" i="13" s="1"/>
  <c r="AI1125" i="13"/>
  <c r="W826" i="13"/>
  <c r="W834" i="13" s="1"/>
  <c r="J826" i="13"/>
  <c r="J846" i="13" s="1"/>
  <c r="AI826" i="13"/>
  <c r="U826" i="13"/>
  <c r="U844" i="13" s="1"/>
  <c r="J1194" i="13"/>
  <c r="I1056" i="13"/>
  <c r="I1060" i="13" s="1"/>
  <c r="AD1125" i="13"/>
  <c r="AF1125" i="13"/>
  <c r="AF1131" i="13" s="1"/>
  <c r="R1125" i="13"/>
  <c r="R1140" i="13" s="1"/>
  <c r="AQ1125" i="13"/>
  <c r="AQ1133" i="13" s="1"/>
  <c r="AE826" i="13"/>
  <c r="AE828" i="13" s="1"/>
  <c r="R826" i="13"/>
  <c r="AQ826" i="13"/>
  <c r="AC826" i="13"/>
  <c r="U1125" i="13"/>
  <c r="AO1355" i="13"/>
  <c r="AI1194" i="13"/>
  <c r="L1125" i="13"/>
  <c r="L1131" i="13" s="1"/>
  <c r="AL1125" i="13"/>
  <c r="AN1125" i="13"/>
  <c r="Z1125" i="13"/>
  <c r="AM826" i="13"/>
  <c r="Z826" i="13"/>
  <c r="Z835" i="13" s="1"/>
  <c r="L826" i="13"/>
  <c r="AK826" i="13"/>
  <c r="M1138" i="13"/>
  <c r="U1194" i="13"/>
  <c r="U1201" i="13" s="1"/>
  <c r="T1125" i="13"/>
  <c r="O1125" i="13"/>
  <c r="I1125" i="13"/>
  <c r="AH1125" i="13"/>
  <c r="AH1145" i="13" s="1"/>
  <c r="P826" i="13"/>
  <c r="I826" i="13"/>
  <c r="I828" i="13" s="1"/>
  <c r="AH826" i="13"/>
  <c r="AH829" i="13" s="1"/>
  <c r="T826" i="13"/>
  <c r="W1194" i="13"/>
  <c r="W1201" i="13" s="1"/>
  <c r="J159" i="13"/>
  <c r="Q527" i="13"/>
  <c r="Q540" i="13" s="1"/>
  <c r="M1144" i="13"/>
  <c r="M1137" i="13"/>
  <c r="AK168" i="13"/>
  <c r="AH172" i="13"/>
  <c r="M1139" i="13"/>
  <c r="M1145" i="13"/>
  <c r="M1135" i="13"/>
  <c r="AL311" i="13"/>
  <c r="N311" i="13"/>
  <c r="AF300" i="13"/>
  <c r="AN233" i="13"/>
  <c r="J314" i="13"/>
  <c r="AM1587" i="13"/>
  <c r="AM1594" i="13"/>
  <c r="AM1601" i="13"/>
  <c r="AM1599" i="13"/>
  <c r="AM1595" i="13"/>
  <c r="AM1597" i="13"/>
  <c r="AM1598" i="13"/>
  <c r="AM1589" i="13"/>
  <c r="AM1591" i="13"/>
  <c r="AM1600" i="13"/>
  <c r="AM1592" i="13"/>
  <c r="AM1590" i="13"/>
  <c r="AM1593" i="13"/>
  <c r="AM1588" i="13"/>
  <c r="AM1596" i="13"/>
  <c r="AK1516" i="13"/>
  <c r="N1516" i="13"/>
  <c r="N1530" i="13" s="1"/>
  <c r="AG1516" i="13"/>
  <c r="AG1523" i="13" s="1"/>
  <c r="I1516" i="13"/>
  <c r="I1518" i="13" s="1"/>
  <c r="AC1516" i="13"/>
  <c r="S1585" i="13"/>
  <c r="S1597" i="13" s="1"/>
  <c r="V1585" i="13"/>
  <c r="J711" i="13"/>
  <c r="AQ1148" i="13"/>
  <c r="AA1516" i="13"/>
  <c r="AA1521" i="13" s="1"/>
  <c r="V1516" i="13"/>
  <c r="W1516" i="13"/>
  <c r="AE1516" i="13"/>
  <c r="AJ1516" i="13"/>
  <c r="AD1585" i="13"/>
  <c r="X1585" i="13"/>
  <c r="X1601" i="13" s="1"/>
  <c r="AJ711" i="13"/>
  <c r="V596" i="13"/>
  <c r="V616" i="13" s="1"/>
  <c r="AC1148" i="13"/>
  <c r="AC1157" i="13" s="1"/>
  <c r="P1516" i="13"/>
  <c r="P1531" i="13" s="1"/>
  <c r="AD1516" i="13"/>
  <c r="L1516" i="13"/>
  <c r="AM1516" i="13"/>
  <c r="AN1516" i="13"/>
  <c r="AN1522" i="13" s="1"/>
  <c r="AI1585" i="13"/>
  <c r="AA711" i="13"/>
  <c r="AA729" i="13" s="1"/>
  <c r="AE1148" i="13"/>
  <c r="AE1151" i="13" s="1"/>
  <c r="V711" i="13"/>
  <c r="AP1148" i="13"/>
  <c r="X1516" i="13"/>
  <c r="AF1516" i="13"/>
  <c r="Q1516" i="13"/>
  <c r="Q1535" i="13" s="1"/>
  <c r="AI1594" i="13"/>
  <c r="M527" i="13"/>
  <c r="M542" i="13" s="1"/>
  <c r="AJ527" i="13"/>
  <c r="AJ539" i="13" s="1"/>
  <c r="AJ182" i="13"/>
  <c r="AJ202" i="13" s="1"/>
  <c r="AB596" i="13"/>
  <c r="V527" i="13"/>
  <c r="AC1179" i="13"/>
  <c r="X596" i="13"/>
  <c r="X611" i="13" s="1"/>
  <c r="J596" i="13"/>
  <c r="AE527" i="13"/>
  <c r="Z182" i="13"/>
  <c r="Z186" i="13" s="1"/>
  <c r="AP182" i="13"/>
  <c r="AP193" i="13" s="1"/>
  <c r="W159" i="13"/>
  <c r="W168" i="13" s="1"/>
  <c r="N159" i="13"/>
  <c r="N162" i="13" s="1"/>
  <c r="AC678" i="13"/>
  <c r="AC670" i="13"/>
  <c r="AC676" i="13"/>
  <c r="AD489" i="13"/>
  <c r="AQ159" i="13"/>
  <c r="AQ179" i="13" s="1"/>
  <c r="V159" i="13"/>
  <c r="V174" i="13" s="1"/>
  <c r="AC677" i="13"/>
  <c r="AC683" i="13"/>
  <c r="AC682" i="13"/>
  <c r="AH1006" i="13"/>
  <c r="AC673" i="13"/>
  <c r="L159" i="13"/>
  <c r="L171" i="13" s="1"/>
  <c r="AL159" i="13"/>
  <c r="AL163" i="13" s="1"/>
  <c r="AC671" i="13"/>
  <c r="AC684" i="13"/>
  <c r="AD500" i="13"/>
  <c r="J1240" i="13"/>
  <c r="AH494" i="13"/>
  <c r="AA159" i="13"/>
  <c r="AA178" i="13" s="1"/>
  <c r="AC669" i="13"/>
  <c r="M159" i="13"/>
  <c r="M177" i="13" s="1"/>
  <c r="Y159" i="13"/>
  <c r="Y164" i="13" s="1"/>
  <c r="AC668" i="13"/>
  <c r="AD496" i="13"/>
  <c r="AD1615" i="13"/>
  <c r="AF159" i="13"/>
  <c r="AF165" i="13" s="1"/>
  <c r="Z159" i="13"/>
  <c r="AC675" i="13"/>
  <c r="AC680" i="13"/>
  <c r="X677" i="13"/>
  <c r="AD494" i="13"/>
  <c r="AD490" i="13"/>
  <c r="Z495" i="13"/>
  <c r="AB159" i="13"/>
  <c r="AB172" i="13" s="1"/>
  <c r="R159" i="13"/>
  <c r="R168" i="13" s="1"/>
  <c r="U159" i="13"/>
  <c r="AI159" i="13"/>
  <c r="AI169" i="13" s="1"/>
  <c r="AC159" i="13"/>
  <c r="AC679" i="13"/>
  <c r="AR533" i="13"/>
  <c r="AR532" i="13"/>
  <c r="AR541" i="13"/>
  <c r="AR530" i="13"/>
  <c r="AB711" i="13"/>
  <c r="T711" i="13"/>
  <c r="T731" i="13" s="1"/>
  <c r="S711" i="13"/>
  <c r="N711" i="13"/>
  <c r="N720" i="13" s="1"/>
  <c r="T596" i="13"/>
  <c r="N596" i="13"/>
  <c r="N603" i="13" s="1"/>
  <c r="P596" i="13"/>
  <c r="P608" i="13" s="1"/>
  <c r="AO596" i="13"/>
  <c r="Y527" i="13"/>
  <c r="AM527" i="13"/>
  <c r="AM542" i="13" s="1"/>
  <c r="AK527" i="13"/>
  <c r="AK544" i="13" s="1"/>
  <c r="AQ527" i="13"/>
  <c r="Z711" i="13"/>
  <c r="Z723" i="13" s="1"/>
  <c r="X711" i="13"/>
  <c r="X728" i="13" s="1"/>
  <c r="AI711" i="13"/>
  <c r="AD711" i="13"/>
  <c r="AD727" i="13" s="1"/>
  <c r="K596" i="13"/>
  <c r="AJ596" i="13"/>
  <c r="AJ601" i="13" s="1"/>
  <c r="AD596" i="13"/>
  <c r="AF596" i="13"/>
  <c r="AF616" i="13" s="1"/>
  <c r="R596" i="13"/>
  <c r="R613" i="13" s="1"/>
  <c r="AB527" i="13"/>
  <c r="AB540" i="13" s="1"/>
  <c r="I527" i="13"/>
  <c r="I539" i="13" s="1"/>
  <c r="W527" i="13"/>
  <c r="AL527" i="13"/>
  <c r="AC527" i="13"/>
  <c r="AP711" i="13"/>
  <c r="AN711" i="13"/>
  <c r="AN730" i="13" s="1"/>
  <c r="AQ711" i="13"/>
  <c r="AQ731" i="13" s="1"/>
  <c r="AL711" i="13"/>
  <c r="AL725" i="13" s="1"/>
  <c r="S596" i="13"/>
  <c r="AR596" i="13"/>
  <c r="AL596" i="13"/>
  <c r="AN596" i="13"/>
  <c r="AN614" i="13" s="1"/>
  <c r="Z596" i="13"/>
  <c r="Z615" i="13" s="1"/>
  <c r="T527" i="13"/>
  <c r="T539" i="13" s="1"/>
  <c r="O527" i="13"/>
  <c r="O536" i="13" s="1"/>
  <c r="J527" i="13"/>
  <c r="N527" i="13"/>
  <c r="K320" i="13"/>
  <c r="AO320" i="13"/>
  <c r="AO335" i="13" s="1"/>
  <c r="Q711" i="13"/>
  <c r="Q715" i="13" s="1"/>
  <c r="I711" i="13"/>
  <c r="I723" i="13" s="1"/>
  <c r="M711" i="13"/>
  <c r="M721" i="13" s="1"/>
  <c r="O711" i="13"/>
  <c r="O730" i="13" s="1"/>
  <c r="AA596" i="13"/>
  <c r="AA609" i="13" s="1"/>
  <c r="M596" i="13"/>
  <c r="M611" i="13" s="1"/>
  <c r="O596" i="13"/>
  <c r="O609" i="13" s="1"/>
  <c r="I596" i="13"/>
  <c r="AH596" i="13"/>
  <c r="AH607" i="13" s="1"/>
  <c r="L527" i="13"/>
  <c r="L539" i="13" s="1"/>
  <c r="AN527" i="13"/>
  <c r="AN542" i="13" s="1"/>
  <c r="Z527" i="13"/>
  <c r="Z544" i="13" s="1"/>
  <c r="AD527" i="13"/>
  <c r="AD530" i="13" s="1"/>
  <c r="AQ320" i="13"/>
  <c r="AQ328" i="13" s="1"/>
  <c r="AG711" i="13"/>
  <c r="Y711" i="13"/>
  <c r="U711" i="13"/>
  <c r="W711" i="13"/>
  <c r="W716" i="13" s="1"/>
  <c r="AI596" i="13"/>
  <c r="AI614" i="13" s="1"/>
  <c r="U596" i="13"/>
  <c r="U615" i="13" s="1"/>
  <c r="W596" i="13"/>
  <c r="W612" i="13" s="1"/>
  <c r="Q596" i="13"/>
  <c r="AP596" i="13"/>
  <c r="AP613" i="13" s="1"/>
  <c r="AF527" i="13"/>
  <c r="AF542" i="13" s="1"/>
  <c r="S527" i="13"/>
  <c r="AP527" i="13"/>
  <c r="R527" i="13"/>
  <c r="R711" i="13"/>
  <c r="R714" i="13" s="1"/>
  <c r="AQ596" i="13"/>
  <c r="AQ612" i="13" s="1"/>
  <c r="AC596" i="13"/>
  <c r="AC614" i="13" s="1"/>
  <c r="AE596" i="13"/>
  <c r="AE607" i="13" s="1"/>
  <c r="Y596" i="13"/>
  <c r="AO527" i="13"/>
  <c r="AO537" i="13" s="1"/>
  <c r="X527" i="13"/>
  <c r="X537" i="13" s="1"/>
  <c r="AI527" i="13"/>
  <c r="K527" i="13"/>
  <c r="AH527" i="13"/>
  <c r="AB320" i="13"/>
  <c r="AN320" i="13"/>
  <c r="AF711" i="13"/>
  <c r="AO711" i="13"/>
  <c r="AO720" i="13" s="1"/>
  <c r="AC711" i="13"/>
  <c r="AE711" i="13"/>
  <c r="AE714" i="13" s="1"/>
  <c r="AH711" i="13"/>
  <c r="K711" i="13"/>
  <c r="K725" i="13" s="1"/>
  <c r="AK711" i="13"/>
  <c r="L596" i="13"/>
  <c r="L600" i="13" s="1"/>
  <c r="AK596" i="13"/>
  <c r="AK616" i="13" s="1"/>
  <c r="AM596" i="13"/>
  <c r="AM610" i="13" s="1"/>
  <c r="AG527" i="13"/>
  <c r="P527" i="13"/>
  <c r="P546" i="13" s="1"/>
  <c r="U527" i="13"/>
  <c r="AA527" i="13"/>
  <c r="AA535" i="13" s="1"/>
  <c r="T136" i="13"/>
  <c r="T156" i="13" s="1"/>
  <c r="V496" i="13"/>
  <c r="V490" i="13"/>
  <c r="S1562" i="13"/>
  <c r="AM136" i="13"/>
  <c r="N301" i="13"/>
  <c r="AF136" i="13"/>
  <c r="AF147" i="13" s="1"/>
  <c r="W136" i="13"/>
  <c r="AR136" i="13"/>
  <c r="AR139" i="13" s="1"/>
  <c r="N136" i="13"/>
  <c r="N151" i="13" s="1"/>
  <c r="AN136" i="13"/>
  <c r="Z136" i="13"/>
  <c r="Z148" i="13" s="1"/>
  <c r="S550" i="13"/>
  <c r="S569" i="13" s="1"/>
  <c r="M487" i="13"/>
  <c r="X895" i="13"/>
  <c r="AQ1562" i="13"/>
  <c r="V136" i="13"/>
  <c r="V141" i="13" s="1"/>
  <c r="Q136" i="13"/>
  <c r="P550" i="13"/>
  <c r="P568" i="13" s="1"/>
  <c r="Z499" i="13"/>
  <c r="V492" i="13"/>
  <c r="O306" i="13"/>
  <c r="AQ1171" i="13"/>
  <c r="AQ1183" i="13" s="1"/>
  <c r="AO1133" i="13"/>
  <c r="AG895" i="13"/>
  <c r="R1562" i="13"/>
  <c r="R1565" i="13" s="1"/>
  <c r="AG1562" i="13"/>
  <c r="AD136" i="13"/>
  <c r="AD144" i="13" s="1"/>
  <c r="Z486" i="13"/>
  <c r="V495" i="13"/>
  <c r="AK1171" i="13"/>
  <c r="AK1186" i="13" s="1"/>
  <c r="AH997" i="13"/>
  <c r="AC1562" i="13"/>
  <c r="J486" i="13"/>
  <c r="AE1171" i="13"/>
  <c r="L1562" i="13"/>
  <c r="L1577" i="13" s="1"/>
  <c r="AL136" i="13"/>
  <c r="AM1171" i="13"/>
  <c r="AM1188" i="13" s="1"/>
  <c r="K895" i="13"/>
  <c r="AM622" i="13"/>
  <c r="M619" i="13"/>
  <c r="M631" i="13" s="1"/>
  <c r="P619" i="13"/>
  <c r="P636" i="13" s="1"/>
  <c r="AO619" i="13"/>
  <c r="AA619" i="13"/>
  <c r="N619" i="13"/>
  <c r="N636" i="13" s="1"/>
  <c r="P1493" i="13"/>
  <c r="AO1493" i="13"/>
  <c r="AA1493" i="13"/>
  <c r="W1135" i="13"/>
  <c r="AK182" i="13"/>
  <c r="AK185" i="13" s="1"/>
  <c r="AR182" i="13"/>
  <c r="R182" i="13"/>
  <c r="R185" i="13" s="1"/>
  <c r="X182" i="13"/>
  <c r="X198" i="13" s="1"/>
  <c r="V182" i="13"/>
  <c r="V201" i="13" s="1"/>
  <c r="U619" i="13"/>
  <c r="X619" i="13"/>
  <c r="J619" i="13"/>
  <c r="J632" i="13" s="1"/>
  <c r="AI619" i="13"/>
  <c r="X1493" i="13"/>
  <c r="J1493" i="13"/>
  <c r="J1497" i="13" s="1"/>
  <c r="AI1493" i="13"/>
  <c r="AI1513" i="13" s="1"/>
  <c r="P1138" i="13"/>
  <c r="L895" i="13"/>
  <c r="AL895" i="13"/>
  <c r="AL913" i="13" s="1"/>
  <c r="Z895" i="13"/>
  <c r="Z915" i="13" s="1"/>
  <c r="AK174" i="13"/>
  <c r="AC182" i="13"/>
  <c r="AC200" i="13" s="1"/>
  <c r="AM623" i="13"/>
  <c r="AC619" i="13"/>
  <c r="AC639" i="13" s="1"/>
  <c r="AF619" i="13"/>
  <c r="R619" i="13"/>
  <c r="AQ619" i="13"/>
  <c r="AF1493" i="13"/>
  <c r="AF1508" i="13" s="1"/>
  <c r="R1493" i="13"/>
  <c r="AQ1493" i="13"/>
  <c r="AQ1502" i="13" s="1"/>
  <c r="AB895" i="13"/>
  <c r="AB913" i="13" s="1"/>
  <c r="AE895" i="13"/>
  <c r="AE908" i="13" s="1"/>
  <c r="AH895" i="13"/>
  <c r="AH897" i="13" s="1"/>
  <c r="P182" i="13"/>
  <c r="AF182" i="13"/>
  <c r="AM182" i="13"/>
  <c r="AM185" i="13" s="1"/>
  <c r="AN182" i="13"/>
  <c r="AN188" i="13" s="1"/>
  <c r="AG182" i="13"/>
  <c r="AG198" i="13" s="1"/>
  <c r="AK619" i="13"/>
  <c r="AK630" i="13" s="1"/>
  <c r="AN619" i="13"/>
  <c r="AN631" i="13" s="1"/>
  <c r="Z619" i="13"/>
  <c r="Z627" i="13" s="1"/>
  <c r="L619" i="13"/>
  <c r="L632" i="13" s="1"/>
  <c r="AE1493" i="13"/>
  <c r="AE1504" i="13" s="1"/>
  <c r="AN1493" i="13"/>
  <c r="AN1499" i="13" s="1"/>
  <c r="Z1493" i="13"/>
  <c r="L1493" i="13"/>
  <c r="L1506" i="13" s="1"/>
  <c r="P1136" i="13"/>
  <c r="AJ895" i="13"/>
  <c r="AJ902" i="13" s="1"/>
  <c r="AM895" i="13"/>
  <c r="AM913" i="13" s="1"/>
  <c r="N182" i="13"/>
  <c r="N200" i="13" s="1"/>
  <c r="AM629" i="13"/>
  <c r="N1493" i="13"/>
  <c r="N1506" i="13" s="1"/>
  <c r="I1493" i="13"/>
  <c r="I1501" i="13" s="1"/>
  <c r="AH1493" i="13"/>
  <c r="AH1502" i="13" s="1"/>
  <c r="T1493" i="13"/>
  <c r="X872" i="13"/>
  <c r="X876" i="13" s="1"/>
  <c r="J182" i="13"/>
  <c r="J189" i="13" s="1"/>
  <c r="L182" i="13"/>
  <c r="AM630" i="13"/>
  <c r="O619" i="13"/>
  <c r="O628" i="13" s="1"/>
  <c r="AH619" i="13"/>
  <c r="U182" i="13"/>
  <c r="U202" i="13" s="1"/>
  <c r="T182" i="13"/>
  <c r="T190" i="13" s="1"/>
  <c r="AD182" i="13"/>
  <c r="AD197" i="13" s="1"/>
  <c r="W619" i="13"/>
  <c r="W636" i="13" s="1"/>
  <c r="Q619" i="13"/>
  <c r="Q626" i="13" s="1"/>
  <c r="AP619" i="13"/>
  <c r="AB619" i="13"/>
  <c r="AB633" i="13" s="1"/>
  <c r="V1493" i="13"/>
  <c r="V1495" i="13" s="1"/>
  <c r="Q1493" i="13"/>
  <c r="Q1509" i="13" s="1"/>
  <c r="AP1493" i="13"/>
  <c r="AP1495" i="13" s="1"/>
  <c r="AB1493" i="13"/>
  <c r="P1130" i="13"/>
  <c r="P1133" i="13"/>
  <c r="P1134" i="13"/>
  <c r="AC895" i="13"/>
  <c r="AC909" i="13" s="1"/>
  <c r="AF895" i="13"/>
  <c r="AF913" i="13" s="1"/>
  <c r="AI872" i="13"/>
  <c r="AM627" i="13"/>
  <c r="I619" i="13"/>
  <c r="I621" i="13" s="1"/>
  <c r="T619" i="13"/>
  <c r="T631" i="13" s="1"/>
  <c r="O182" i="13"/>
  <c r="AE182" i="13"/>
  <c r="AE187" i="13" s="1"/>
  <c r="AB182" i="13"/>
  <c r="AB184" i="13" s="1"/>
  <c r="AK163" i="13"/>
  <c r="AE619" i="13"/>
  <c r="Y619" i="13"/>
  <c r="K619" i="13"/>
  <c r="K630" i="13" s="1"/>
  <c r="AJ619" i="13"/>
  <c r="AJ631" i="13" s="1"/>
  <c r="AN493" i="13"/>
  <c r="AN491" i="13"/>
  <c r="AD1493" i="13"/>
  <c r="AD1499" i="13" s="1"/>
  <c r="Y1493" i="13"/>
  <c r="Y1500" i="13" s="1"/>
  <c r="K1493" i="13"/>
  <c r="AK895" i="13"/>
  <c r="AN895" i="13"/>
  <c r="AH178" i="13"/>
  <c r="AA550" i="13"/>
  <c r="M550" i="13"/>
  <c r="L1171" i="13"/>
  <c r="L1178" i="13" s="1"/>
  <c r="X1263" i="13"/>
  <c r="O1263" i="13"/>
  <c r="O1283" i="13" s="1"/>
  <c r="M1263" i="13"/>
  <c r="M1273" i="13" s="1"/>
  <c r="AA1263" i="13"/>
  <c r="AH1263" i="13"/>
  <c r="AL1263" i="13"/>
  <c r="AR1263" i="13"/>
  <c r="AR1266" i="13" s="1"/>
  <c r="S1263" i="13"/>
  <c r="S1273" i="13" s="1"/>
  <c r="P1263" i="13"/>
  <c r="AD1263" i="13"/>
  <c r="AD1276" i="13" s="1"/>
  <c r="AJ1263" i="13"/>
  <c r="K1263" i="13"/>
  <c r="AG1263" i="13"/>
  <c r="V1263" i="13"/>
  <c r="AB1263" i="13"/>
  <c r="AB1277" i="13" s="1"/>
  <c r="AP1263" i="13"/>
  <c r="AP1270" i="13" s="1"/>
  <c r="J1263" i="13"/>
  <c r="N1263" i="13"/>
  <c r="T1263" i="13"/>
  <c r="T1277" i="13" s="1"/>
  <c r="AO1263" i="13"/>
  <c r="AF1263" i="13"/>
  <c r="W1263" i="13"/>
  <c r="U1263" i="13"/>
  <c r="AI1263" i="13"/>
  <c r="Q1263" i="13"/>
  <c r="Y1263" i="13"/>
  <c r="O1240" i="13"/>
  <c r="V1240" i="13"/>
  <c r="M1240" i="13"/>
  <c r="M1257" i="13" s="1"/>
  <c r="AI1240" i="13"/>
  <c r="AI1249" i="13" s="1"/>
  <c r="AH1240" i="13"/>
  <c r="AH1250" i="13" s="1"/>
  <c r="X1240" i="13"/>
  <c r="X1256" i="13" s="1"/>
  <c r="AC685" i="13"/>
  <c r="AP672" i="13"/>
  <c r="V491" i="13"/>
  <c r="V488" i="13"/>
  <c r="J501" i="13"/>
  <c r="V489" i="13"/>
  <c r="V497" i="13"/>
  <c r="V484" i="13"/>
  <c r="V486" i="13"/>
  <c r="V500" i="13"/>
  <c r="V498" i="13"/>
  <c r="V487" i="13"/>
  <c r="V493" i="13"/>
  <c r="V499" i="13"/>
  <c r="V494" i="13"/>
  <c r="V485" i="13"/>
  <c r="V501" i="13"/>
  <c r="J500" i="13"/>
  <c r="J488" i="13"/>
  <c r="J499" i="13"/>
  <c r="AI1562" i="13"/>
  <c r="AI1575" i="13" s="1"/>
  <c r="M1562" i="13"/>
  <c r="M1582" i="13" s="1"/>
  <c r="AD1562" i="13"/>
  <c r="AD1572" i="13" s="1"/>
  <c r="AF1562" i="13"/>
  <c r="AA1562" i="13"/>
  <c r="AA1572" i="13" s="1"/>
  <c r="K1562" i="13"/>
  <c r="N1562" i="13"/>
  <c r="N1582" i="13" s="1"/>
  <c r="J1562" i="13"/>
  <c r="X1562" i="13"/>
  <c r="Q1562" i="13"/>
  <c r="U1562" i="13"/>
  <c r="U1570" i="13" s="1"/>
  <c r="AE1562" i="13"/>
  <c r="AR1562" i="13"/>
  <c r="AR1581" i="13" s="1"/>
  <c r="P1562" i="13"/>
  <c r="AK1562" i="13"/>
  <c r="AK1570" i="13" s="1"/>
  <c r="W1562" i="13"/>
  <c r="W1569" i="13" s="1"/>
  <c r="AJ1562" i="13"/>
  <c r="AJ1576" i="13" s="1"/>
  <c r="AP1562" i="13"/>
  <c r="Z1562" i="13"/>
  <c r="Z1568" i="13" s="1"/>
  <c r="Y1562" i="13"/>
  <c r="AB1562" i="13"/>
  <c r="AB1566" i="13" s="1"/>
  <c r="AM1562" i="13"/>
  <c r="AM1570" i="13" s="1"/>
  <c r="O1562" i="13"/>
  <c r="O1579" i="13" s="1"/>
  <c r="AO1562" i="13"/>
  <c r="AO1580" i="13" s="1"/>
  <c r="AH1562" i="13"/>
  <c r="I1562" i="13"/>
  <c r="AN1562" i="13"/>
  <c r="AN1569" i="13" s="1"/>
  <c r="AL1562" i="13"/>
  <c r="V1562" i="13"/>
  <c r="V1576" i="13" s="1"/>
  <c r="Z485" i="13"/>
  <c r="Z497" i="13"/>
  <c r="Z498" i="13"/>
  <c r="Z491" i="13"/>
  <c r="Z493" i="13"/>
  <c r="Z500" i="13"/>
  <c r="Z492" i="13"/>
  <c r="Z494" i="13"/>
  <c r="Z490" i="13"/>
  <c r="Z501" i="13"/>
  <c r="Z496" i="13"/>
  <c r="L491" i="13"/>
  <c r="AK543" i="13"/>
  <c r="AK538" i="13"/>
  <c r="AF550" i="13"/>
  <c r="AF559" i="13" s="1"/>
  <c r="AB550" i="13"/>
  <c r="AB553" i="13" s="1"/>
  <c r="AP550" i="13"/>
  <c r="AP554" i="13" s="1"/>
  <c r="O550" i="13"/>
  <c r="O564" i="13" s="1"/>
  <c r="T550" i="13"/>
  <c r="AH550" i="13"/>
  <c r="AL550" i="13"/>
  <c r="AL559" i="13" s="1"/>
  <c r="X550" i="13"/>
  <c r="X554" i="13" s="1"/>
  <c r="L550" i="13"/>
  <c r="L568" i="13" s="1"/>
  <c r="Z550" i="13"/>
  <c r="Z552" i="13" s="1"/>
  <c r="AD550" i="13"/>
  <c r="AD558" i="13" s="1"/>
  <c r="AQ550" i="13"/>
  <c r="AQ563" i="13" s="1"/>
  <c r="R550" i="13"/>
  <c r="V550" i="13"/>
  <c r="AI550" i="13"/>
  <c r="J550" i="13"/>
  <c r="J568" i="13" s="1"/>
  <c r="N550" i="13"/>
  <c r="N566" i="13" s="1"/>
  <c r="I550" i="13"/>
  <c r="I558" i="13" s="1"/>
  <c r="AG550" i="13"/>
  <c r="AG559" i="13" s="1"/>
  <c r="AJ550" i="13"/>
  <c r="AJ560" i="13" s="1"/>
  <c r="K550" i="13"/>
  <c r="W550" i="13"/>
  <c r="O1171" i="13"/>
  <c r="M1171" i="13"/>
  <c r="M1175" i="13" s="1"/>
  <c r="AA1171" i="13"/>
  <c r="AA1174" i="13" s="1"/>
  <c r="AO1171" i="13"/>
  <c r="AL1171" i="13"/>
  <c r="AL1181" i="13" s="1"/>
  <c r="AR1171" i="13"/>
  <c r="S1171" i="13"/>
  <c r="AG1171" i="13"/>
  <c r="AD1171" i="13"/>
  <c r="AJ1171" i="13"/>
  <c r="AJ1184" i="13" s="1"/>
  <c r="K1171" i="13"/>
  <c r="K1178" i="13" s="1"/>
  <c r="Y1171" i="13"/>
  <c r="V1171" i="13"/>
  <c r="AB1171" i="13"/>
  <c r="AP1171" i="13"/>
  <c r="AP1179" i="13" s="1"/>
  <c r="Q1171" i="13"/>
  <c r="N1171" i="13"/>
  <c r="N1175" i="13" s="1"/>
  <c r="T1171" i="13"/>
  <c r="T1178" i="13" s="1"/>
  <c r="AH1171" i="13"/>
  <c r="AH1180" i="13" s="1"/>
  <c r="I1171" i="13"/>
  <c r="W1171" i="13"/>
  <c r="U1171" i="13"/>
  <c r="AI1171" i="13"/>
  <c r="J1171" i="13"/>
  <c r="AG1033" i="13"/>
  <c r="AM1033" i="13"/>
  <c r="AM1041" i="13" s="1"/>
  <c r="AL1033" i="13"/>
  <c r="AL1051" i="13" s="1"/>
  <c r="S1033" i="13"/>
  <c r="S1035" i="13" s="1"/>
  <c r="Z320" i="13"/>
  <c r="Z328" i="13" s="1"/>
  <c r="AM320" i="13"/>
  <c r="AM340" i="13" s="1"/>
  <c r="L320" i="13"/>
  <c r="W320" i="13"/>
  <c r="W340" i="13" s="1"/>
  <c r="AI320" i="13"/>
  <c r="AI339" i="13" s="1"/>
  <c r="P320" i="13"/>
  <c r="P326" i="13" s="1"/>
  <c r="O320" i="13"/>
  <c r="O326" i="13" s="1"/>
  <c r="AA320" i="13"/>
  <c r="AA323" i="13" s="1"/>
  <c r="AC320" i="13"/>
  <c r="AC323" i="13" s="1"/>
  <c r="AR320" i="13"/>
  <c r="AR334" i="13" s="1"/>
  <c r="S320" i="13"/>
  <c r="N320" i="13"/>
  <c r="N338" i="13" s="1"/>
  <c r="U320" i="13"/>
  <c r="U335" i="13" s="1"/>
  <c r="T320" i="13"/>
  <c r="T325" i="13" s="1"/>
  <c r="AC1183" i="13"/>
  <c r="T1579" i="13"/>
  <c r="T1564" i="13"/>
  <c r="M489" i="13"/>
  <c r="O159" i="13"/>
  <c r="AG159" i="13"/>
  <c r="AG164" i="13" s="1"/>
  <c r="Q159" i="13"/>
  <c r="Q173" i="13" s="1"/>
  <c r="I159" i="13"/>
  <c r="I175" i="13" s="1"/>
  <c r="AP159" i="13"/>
  <c r="AP177" i="13" s="1"/>
  <c r="AN159" i="13"/>
  <c r="AN178" i="13" s="1"/>
  <c r="AO159" i="13"/>
  <c r="AO164" i="13" s="1"/>
  <c r="AD159" i="13"/>
  <c r="AD164" i="13" s="1"/>
  <c r="R1171" i="13"/>
  <c r="R1174" i="13" s="1"/>
  <c r="AE320" i="13"/>
  <c r="AE329" i="13" s="1"/>
  <c r="AM550" i="13"/>
  <c r="AM553" i="13" s="1"/>
  <c r="Z488" i="13"/>
  <c r="Z1171" i="13"/>
  <c r="AD1033" i="13"/>
  <c r="S895" i="13"/>
  <c r="M895" i="13"/>
  <c r="O895" i="13"/>
  <c r="I895" i="13"/>
  <c r="AA895" i="13"/>
  <c r="U895" i="13"/>
  <c r="W895" i="13"/>
  <c r="W913" i="13" s="1"/>
  <c r="Q895" i="13"/>
  <c r="AG1595" i="13"/>
  <c r="AE1463" i="13"/>
  <c r="T895" i="13"/>
  <c r="N895" i="13"/>
  <c r="P895" i="13"/>
  <c r="P905" i="13" s="1"/>
  <c r="R895" i="13"/>
  <c r="R904" i="13" s="1"/>
  <c r="AL637" i="13"/>
  <c r="AL632" i="13"/>
  <c r="AL630" i="13"/>
  <c r="AL631" i="13"/>
  <c r="AL628" i="13"/>
  <c r="X670" i="13"/>
  <c r="AK164" i="13"/>
  <c r="AD619" i="13"/>
  <c r="AD632" i="13" s="1"/>
  <c r="AN1194" i="13"/>
  <c r="AE1194" i="13"/>
  <c r="R1194" i="13"/>
  <c r="AQ1194" i="13"/>
  <c r="AC1194" i="13"/>
  <c r="AA1056" i="13"/>
  <c r="R1056" i="13"/>
  <c r="R1063" i="13" s="1"/>
  <c r="AO458" i="13"/>
  <c r="AO476" i="13" s="1"/>
  <c r="X1194" i="13"/>
  <c r="X1206" i="13" s="1"/>
  <c r="AM1194" i="13"/>
  <c r="AM1202" i="13" s="1"/>
  <c r="Z1194" i="13"/>
  <c r="L1194" i="13"/>
  <c r="L1204" i="13" s="1"/>
  <c r="AK1194" i="13"/>
  <c r="AK1204" i="13" s="1"/>
  <c r="S1056" i="13"/>
  <c r="J1056" i="13"/>
  <c r="J1069" i="13" s="1"/>
  <c r="AK1056" i="13"/>
  <c r="AP895" i="13"/>
  <c r="AK170" i="13"/>
  <c r="AK169" i="13"/>
  <c r="AK176" i="13"/>
  <c r="V313" i="13"/>
  <c r="AM309" i="13"/>
  <c r="J458" i="13"/>
  <c r="J468" i="13" s="1"/>
  <c r="AC1178" i="13"/>
  <c r="I1194" i="13"/>
  <c r="I1212" i="13" s="1"/>
  <c r="AH1194" i="13"/>
  <c r="AH1214" i="13" s="1"/>
  <c r="T1194" i="13"/>
  <c r="N1194" i="13"/>
  <c r="K1056" i="13"/>
  <c r="AM1056" i="13"/>
  <c r="AM1059" i="13" s="1"/>
  <c r="AC1056" i="13"/>
  <c r="AC1058" i="13" s="1"/>
  <c r="Y895" i="13"/>
  <c r="Y900" i="13" s="1"/>
  <c r="AK166" i="13"/>
  <c r="AJ306" i="13"/>
  <c r="O313" i="13"/>
  <c r="V299" i="13"/>
  <c r="AF1194" i="13"/>
  <c r="Q1194" i="13"/>
  <c r="AP1194" i="13"/>
  <c r="AP1210" i="13" s="1"/>
  <c r="AB1194" i="13"/>
  <c r="AB1201" i="13" s="1"/>
  <c r="V1194" i="13"/>
  <c r="AO1056" i="13"/>
  <c r="AO1065" i="13" s="1"/>
  <c r="AE1056" i="13"/>
  <c r="AE1060" i="13" s="1"/>
  <c r="U1056" i="13"/>
  <c r="U1070" i="13" s="1"/>
  <c r="Q803" i="13"/>
  <c r="Q819" i="13" s="1"/>
  <c r="AK167" i="13"/>
  <c r="AK161" i="13"/>
  <c r="AM316" i="13"/>
  <c r="AM304" i="13"/>
  <c r="Y1194" i="13"/>
  <c r="K1194" i="13"/>
  <c r="AJ1194" i="13"/>
  <c r="AJ1211" i="13" s="1"/>
  <c r="AD1194" i="13"/>
  <c r="AG1056" i="13"/>
  <c r="AG1075" i="13" s="1"/>
  <c r="W1056" i="13"/>
  <c r="W1070" i="13" s="1"/>
  <c r="M1056" i="13"/>
  <c r="AQ803" i="13"/>
  <c r="AQ817" i="13" s="1"/>
  <c r="X1355" i="13"/>
  <c r="AG1194" i="13"/>
  <c r="AG1209" i="13" s="1"/>
  <c r="S1194" i="13"/>
  <c r="AR1194" i="13"/>
  <c r="AR1201" i="13" s="1"/>
  <c r="AL1194" i="13"/>
  <c r="AP1056" i="13"/>
  <c r="Y1056" i="13"/>
  <c r="O1056" i="13"/>
  <c r="W803" i="13"/>
  <c r="W822" i="13" s="1"/>
  <c r="N1355" i="13"/>
  <c r="N1363" i="13" s="1"/>
  <c r="O1194" i="13"/>
  <c r="AO1194" i="13"/>
  <c r="AA1194" i="13"/>
  <c r="M1194" i="13"/>
  <c r="AH1056" i="13"/>
  <c r="AH1073" i="13" s="1"/>
  <c r="AA300" i="13"/>
  <c r="AL310" i="13"/>
  <c r="AJ300" i="13"/>
  <c r="N306" i="13"/>
  <c r="AE313" i="13"/>
  <c r="AE306" i="13"/>
  <c r="AJ316" i="13"/>
  <c r="AL302" i="13"/>
  <c r="AC307" i="13"/>
  <c r="N304" i="13"/>
  <c r="J300" i="13"/>
  <c r="N313" i="13"/>
  <c r="AL309" i="13"/>
  <c r="V305" i="13"/>
  <c r="N310" i="13"/>
  <c r="AJ309" i="13"/>
  <c r="O301" i="13"/>
  <c r="V306" i="13"/>
  <c r="AM313" i="13"/>
  <c r="AM317" i="13"/>
  <c r="N303" i="13"/>
  <c r="AM306" i="13"/>
  <c r="AM312" i="13"/>
  <c r="V310" i="13"/>
  <c r="AM303" i="13"/>
  <c r="AJ299" i="13"/>
  <c r="AL312" i="13"/>
  <c r="AL304" i="13"/>
  <c r="N309" i="13"/>
  <c r="V309" i="13"/>
  <c r="AJ304" i="13"/>
  <c r="N317" i="13"/>
  <c r="AG308" i="13"/>
  <c r="AG309" i="13"/>
  <c r="AG310" i="13"/>
  <c r="AJ307" i="13"/>
  <c r="V308" i="13"/>
  <c r="AL306" i="13"/>
  <c r="AM311" i="13"/>
  <c r="AL316" i="13"/>
  <c r="AJ311" i="13"/>
  <c r="AJ303" i="13"/>
  <c r="U306" i="13"/>
  <c r="N308" i="13"/>
  <c r="AM301" i="13"/>
  <c r="V303" i="13"/>
  <c r="AL317" i="13"/>
  <c r="N315" i="13"/>
  <c r="AL308" i="13"/>
  <c r="AL315" i="13"/>
  <c r="V314" i="13"/>
  <c r="AG307" i="13"/>
  <c r="K312" i="13"/>
  <c r="AQ314" i="13"/>
  <c r="AL303" i="13"/>
  <c r="T314" i="13"/>
  <c r="AE305" i="13"/>
  <c r="O310" i="13"/>
  <c r="AM314" i="13"/>
  <c r="AJ315" i="13"/>
  <c r="AE307" i="13"/>
  <c r="AJ301" i="13"/>
  <c r="V311" i="13"/>
  <c r="AC308" i="13"/>
  <c r="AP304" i="13"/>
  <c r="N307" i="13"/>
  <c r="N316" i="13"/>
  <c r="AJ312" i="13"/>
  <c r="N299" i="13"/>
  <c r="AL314" i="13"/>
  <c r="AL307" i="13"/>
  <c r="AM315" i="13"/>
  <c r="AJ314" i="13"/>
  <c r="AM305" i="13"/>
  <c r="AM310" i="13"/>
  <c r="V315" i="13"/>
  <c r="J316" i="13"/>
  <c r="V301" i="13"/>
  <c r="V316" i="13"/>
  <c r="AJ302" i="13"/>
  <c r="K311" i="13"/>
  <c r="AA301" i="13"/>
  <c r="AK310" i="13"/>
  <c r="AP315" i="13"/>
  <c r="N314" i="13"/>
  <c r="AJ313" i="13"/>
  <c r="V307" i="13"/>
  <c r="AJ308" i="13"/>
  <c r="AA302" i="13"/>
  <c r="AJ305" i="13"/>
  <c r="AJ310" i="13"/>
  <c r="V302" i="13"/>
  <c r="J306" i="13"/>
  <c r="AC313" i="13"/>
  <c r="J301" i="13"/>
  <c r="V300" i="13"/>
  <c r="O302" i="13"/>
  <c r="AM1452" i="13"/>
  <c r="AG1604" i="13"/>
  <c r="AM1603" i="13"/>
  <c r="AM1602" i="13"/>
  <c r="Z1604" i="13"/>
  <c r="AQ347" i="13"/>
  <c r="AQ362" i="13"/>
  <c r="AQ351" i="13"/>
  <c r="AQ361" i="13"/>
  <c r="AO423" i="13"/>
  <c r="AQ346" i="13"/>
  <c r="AK177" i="13"/>
  <c r="AK179" i="13"/>
  <c r="AK173" i="13"/>
  <c r="AK172" i="13"/>
  <c r="AK171" i="13"/>
  <c r="AC303" i="13"/>
  <c r="AC299" i="13"/>
  <c r="AC305" i="13"/>
  <c r="AK165" i="13"/>
  <c r="AK162" i="13"/>
  <c r="AC311" i="13"/>
  <c r="AH486" i="13"/>
  <c r="AH497" i="13"/>
  <c r="AH499" i="13"/>
  <c r="AH495" i="13"/>
  <c r="AH485" i="13"/>
  <c r="AH493" i="13"/>
  <c r="AH491" i="13"/>
  <c r="AH500" i="13"/>
  <c r="AH488" i="13"/>
  <c r="AK424" i="13"/>
  <c r="AK417" i="13"/>
  <c r="AQ500" i="13"/>
  <c r="AQ484" i="13"/>
  <c r="AQ492" i="13"/>
  <c r="AQ498" i="13"/>
  <c r="AQ491" i="13"/>
  <c r="AQ501" i="13"/>
  <c r="AQ496" i="13"/>
  <c r="AQ489" i="13"/>
  <c r="AQ494" i="13"/>
  <c r="AQ488" i="13"/>
  <c r="AQ483" i="13"/>
  <c r="J489" i="13"/>
  <c r="J498" i="13"/>
  <c r="J495" i="13"/>
  <c r="J485" i="13"/>
  <c r="J493" i="13"/>
  <c r="J491" i="13"/>
  <c r="J496" i="13"/>
  <c r="J494" i="13"/>
  <c r="J497" i="13"/>
  <c r="AD484" i="13"/>
  <c r="AD486" i="13"/>
  <c r="AD501" i="13"/>
  <c r="AD495" i="13"/>
  <c r="AD493" i="13"/>
  <c r="AD492" i="13"/>
  <c r="AD488" i="13"/>
  <c r="AD499" i="13"/>
  <c r="AD498" i="13"/>
  <c r="AD497" i="13"/>
  <c r="AP489" i="13"/>
  <c r="AP483" i="13"/>
  <c r="AP488" i="13"/>
  <c r="AP487" i="13"/>
  <c r="AP486" i="13"/>
  <c r="AP492" i="13"/>
  <c r="AP501" i="13"/>
  <c r="AP498" i="13"/>
  <c r="AP497" i="13"/>
  <c r="AP499" i="13"/>
  <c r="AP495" i="13"/>
  <c r="AP485" i="13"/>
  <c r="AP493" i="13"/>
  <c r="AP494" i="13"/>
  <c r="AR535" i="13"/>
  <c r="AR536" i="13"/>
  <c r="AR544" i="13"/>
  <c r="AR542" i="13"/>
  <c r="AR537" i="13"/>
  <c r="AR547" i="13"/>
  <c r="AR540" i="13"/>
  <c r="AR546" i="13"/>
  <c r="AR531" i="13"/>
  <c r="AR538" i="13"/>
  <c r="AR534" i="13"/>
  <c r="AR543" i="13"/>
  <c r="AR545" i="13"/>
  <c r="AR539" i="13"/>
  <c r="AR529" i="13"/>
  <c r="AL625" i="13"/>
  <c r="AL633" i="13"/>
  <c r="AL623" i="13"/>
  <c r="AL626" i="13"/>
  <c r="AL629" i="13"/>
  <c r="AL636" i="13"/>
  <c r="AL627" i="13"/>
  <c r="AL622" i="13"/>
  <c r="AL639" i="13"/>
  <c r="AL635" i="13"/>
  <c r="AL621" i="13"/>
  <c r="AL624" i="13"/>
  <c r="AL638" i="13"/>
  <c r="AL634" i="13"/>
  <c r="AH166" i="13"/>
  <c r="AK423" i="13"/>
  <c r="U310" i="13"/>
  <c r="AP685" i="13"/>
  <c r="AN488" i="13"/>
  <c r="I1245" i="13"/>
  <c r="AH989" i="13"/>
  <c r="K994" i="13"/>
  <c r="AM1605" i="13"/>
  <c r="AH1002" i="13"/>
  <c r="AF1596" i="13"/>
  <c r="I1539" i="13"/>
  <c r="AN484" i="13"/>
  <c r="AO1139" i="13"/>
  <c r="AD1539" i="13"/>
  <c r="M994" i="13"/>
  <c r="AG1592" i="13"/>
  <c r="AM1604" i="13"/>
  <c r="AB1539" i="13"/>
  <c r="AF418" i="13"/>
  <c r="AK429" i="13"/>
  <c r="AH1004" i="13"/>
  <c r="AG1599" i="13"/>
  <c r="O1539" i="13"/>
  <c r="AF1595" i="13"/>
  <c r="M1129" i="13"/>
  <c r="AH995" i="13"/>
  <c r="AH1000" i="13"/>
  <c r="AG1596" i="13"/>
  <c r="AF1590" i="13"/>
  <c r="K1593" i="13"/>
  <c r="K1591" i="13"/>
  <c r="K1603" i="13"/>
  <c r="S964" i="13"/>
  <c r="S966" i="13" s="1"/>
  <c r="I964" i="13"/>
  <c r="O964" i="13"/>
  <c r="O971" i="13" s="1"/>
  <c r="M964" i="13"/>
  <c r="M973" i="13" s="1"/>
  <c r="Z964" i="13"/>
  <c r="AN964" i="13"/>
  <c r="AN977" i="13" s="1"/>
  <c r="AL964" i="13"/>
  <c r="AR964" i="13"/>
  <c r="R964" i="13"/>
  <c r="R972" i="13" s="1"/>
  <c r="AF964" i="13"/>
  <c r="AF966" i="13" s="1"/>
  <c r="AD964" i="13"/>
  <c r="AD980" i="13" s="1"/>
  <c r="AJ964" i="13"/>
  <c r="AJ975" i="13" s="1"/>
  <c r="J964" i="13"/>
  <c r="J972" i="13" s="1"/>
  <c r="X964" i="13"/>
  <c r="V964" i="13"/>
  <c r="V974" i="13" s="1"/>
  <c r="AB964" i="13"/>
  <c r="AB982" i="13" s="1"/>
  <c r="K964" i="13"/>
  <c r="K967" i="13" s="1"/>
  <c r="AO964" i="13"/>
  <c r="AO969" i="13" s="1"/>
  <c r="P964" i="13"/>
  <c r="N964" i="13"/>
  <c r="N978" i="13" s="1"/>
  <c r="T964" i="13"/>
  <c r="T967" i="13" s="1"/>
  <c r="AQ964" i="13"/>
  <c r="AQ977" i="13" s="1"/>
  <c r="AG964" i="13"/>
  <c r="AM964" i="13"/>
  <c r="AK964" i="13"/>
  <c r="AK969" i="13" s="1"/>
  <c r="L964" i="13"/>
  <c r="AI964" i="13"/>
  <c r="AI978" i="13" s="1"/>
  <c r="Y964" i="13"/>
  <c r="Y973" i="13" s="1"/>
  <c r="AE964" i="13"/>
  <c r="AE983" i="13" s="1"/>
  <c r="AC964" i="13"/>
  <c r="AC974" i="13" s="1"/>
  <c r="AP964" i="13"/>
  <c r="AA964" i="13"/>
  <c r="AA966" i="13" s="1"/>
  <c r="U964" i="13"/>
  <c r="U970" i="13" s="1"/>
  <c r="AH964" i="13"/>
  <c r="Q964" i="13"/>
  <c r="Q966" i="13" s="1"/>
  <c r="AL228" i="13"/>
  <c r="AM228" i="13"/>
  <c r="AM233" i="13" s="1"/>
  <c r="W228" i="13"/>
  <c r="AQ228" i="13"/>
  <c r="AQ241" i="13" s="1"/>
  <c r="R228" i="13"/>
  <c r="AF228" i="13"/>
  <c r="AI228" i="13"/>
  <c r="AI230" i="13" s="1"/>
  <c r="J228" i="13"/>
  <c r="J236" i="13" s="1"/>
  <c r="X228" i="13"/>
  <c r="V228" i="13"/>
  <c r="V231" i="13" s="1"/>
  <c r="AB228" i="13"/>
  <c r="AB243" i="13" s="1"/>
  <c r="AA228" i="13"/>
  <c r="AA238" i="13" s="1"/>
  <c r="AO228" i="13"/>
  <c r="P228" i="13"/>
  <c r="P248" i="13" s="1"/>
  <c r="AR228" i="13"/>
  <c r="AR233" i="13" s="1"/>
  <c r="N228" i="13"/>
  <c r="N234" i="13" s="1"/>
  <c r="S228" i="13"/>
  <c r="AG228" i="13"/>
  <c r="AK228" i="13"/>
  <c r="AK231" i="13" s="1"/>
  <c r="T228" i="13"/>
  <c r="T245" i="13" s="1"/>
  <c r="AJ228" i="13"/>
  <c r="AJ231" i="13" s="1"/>
  <c r="K228" i="13"/>
  <c r="K238" i="13" s="1"/>
  <c r="Y228" i="13"/>
  <c r="Y232" i="13" s="1"/>
  <c r="AC228" i="13"/>
  <c r="AC236" i="13" s="1"/>
  <c r="AD228" i="13"/>
  <c r="AP228" i="13"/>
  <c r="AP233" i="13" s="1"/>
  <c r="Q228" i="13"/>
  <c r="Q235" i="13" s="1"/>
  <c r="U228" i="13"/>
  <c r="U245" i="13" s="1"/>
  <c r="L228" i="13"/>
  <c r="L231" i="13" s="1"/>
  <c r="O228" i="13"/>
  <c r="O241" i="13" s="1"/>
  <c r="AH228" i="13"/>
  <c r="AH247" i="13" s="1"/>
  <c r="I228" i="13"/>
  <c r="I236" i="13" s="1"/>
  <c r="M228" i="13"/>
  <c r="M246" i="13" s="1"/>
  <c r="M201" i="13"/>
  <c r="T356" i="13"/>
  <c r="W964" i="13"/>
  <c r="R685" i="13"/>
  <c r="AQ345" i="13"/>
  <c r="AE316" i="13"/>
  <c r="AE312" i="13"/>
  <c r="AE304" i="13"/>
  <c r="AE300" i="13"/>
  <c r="AE315" i="13"/>
  <c r="AE309" i="13"/>
  <c r="AE301" i="13"/>
  <c r="AE308" i="13"/>
  <c r="AE314" i="13"/>
  <c r="AE310" i="13"/>
  <c r="AE317" i="13"/>
  <c r="AE311" i="13"/>
  <c r="AE303" i="13"/>
  <c r="K354" i="13"/>
  <c r="AQ348" i="13"/>
  <c r="AQ350" i="13"/>
  <c r="AQ363" i="13"/>
  <c r="T361" i="13"/>
  <c r="AQ355" i="13"/>
  <c r="T363" i="13"/>
  <c r="AK361" i="13"/>
  <c r="AQ359" i="13"/>
  <c r="AQ358" i="13"/>
  <c r="T358" i="13"/>
  <c r="AQ357" i="13"/>
  <c r="T350" i="13"/>
  <c r="AQ354" i="13"/>
  <c r="AQ349" i="13"/>
  <c r="AQ356" i="13"/>
  <c r="AQ360" i="13"/>
  <c r="AN235" i="13"/>
  <c r="AN234" i="13"/>
  <c r="AN245" i="13"/>
  <c r="AN243" i="13"/>
  <c r="AN241" i="13"/>
  <c r="AN239" i="13"/>
  <c r="AN247" i="13"/>
  <c r="AN238" i="13"/>
  <c r="Z228" i="13"/>
  <c r="Z240" i="13" s="1"/>
  <c r="N356" i="13"/>
  <c r="P307" i="13"/>
  <c r="P301" i="13"/>
  <c r="P312" i="13"/>
  <c r="P315" i="13"/>
  <c r="P310" i="13"/>
  <c r="P308" i="13"/>
  <c r="P300" i="13"/>
  <c r="P311" i="13"/>
  <c r="P306" i="13"/>
  <c r="P302" i="13"/>
  <c r="P316" i="13"/>
  <c r="P317" i="13"/>
  <c r="P313" i="13"/>
  <c r="P305" i="13"/>
  <c r="P309" i="13"/>
  <c r="P304" i="13"/>
  <c r="AC306" i="13"/>
  <c r="AC300" i="13"/>
  <c r="AC312" i="13"/>
  <c r="AC310" i="13"/>
  <c r="AC302" i="13"/>
  <c r="AC316" i="13"/>
  <c r="AC317" i="13"/>
  <c r="AN236" i="13"/>
  <c r="AK493" i="13"/>
  <c r="AR1035" i="13"/>
  <c r="AR1050" i="13"/>
  <c r="Q1148" i="13"/>
  <c r="W1148" i="13"/>
  <c r="U1148" i="13"/>
  <c r="U1158" i="13" s="1"/>
  <c r="AI1148" i="13"/>
  <c r="AI1150" i="13" s="1"/>
  <c r="I1148" i="13"/>
  <c r="I1151" i="13" s="1"/>
  <c r="O1148" i="13"/>
  <c r="M1148" i="13"/>
  <c r="M1157" i="13" s="1"/>
  <c r="AA1148" i="13"/>
  <c r="AN1148" i="13"/>
  <c r="AL1148" i="13"/>
  <c r="AL1165" i="13" s="1"/>
  <c r="AR1148" i="13"/>
  <c r="AR1156" i="13" s="1"/>
  <c r="S1148" i="13"/>
  <c r="AH1148" i="13"/>
  <c r="AH1162" i="13" s="1"/>
  <c r="AF1148" i="13"/>
  <c r="AD1148" i="13"/>
  <c r="AD1162" i="13" s="1"/>
  <c r="AJ1148" i="13"/>
  <c r="AJ1154" i="13" s="1"/>
  <c r="K1148" i="13"/>
  <c r="K1154" i="13" s="1"/>
  <c r="X1148" i="13"/>
  <c r="X1160" i="13" s="1"/>
  <c r="V1148" i="13"/>
  <c r="V1165" i="13" s="1"/>
  <c r="AB1148" i="13"/>
  <c r="AO1148" i="13"/>
  <c r="AO1163" i="13" s="1"/>
  <c r="P1148" i="13"/>
  <c r="N1148" i="13"/>
  <c r="N1156" i="13" s="1"/>
  <c r="T1148" i="13"/>
  <c r="AG1148" i="13"/>
  <c r="AM1148" i="13"/>
  <c r="AM1150" i="13" s="1"/>
  <c r="AK1148" i="13"/>
  <c r="L1148" i="13"/>
  <c r="L1164" i="13" s="1"/>
  <c r="S348" i="13"/>
  <c r="J356" i="13"/>
  <c r="AK348" i="13"/>
  <c r="T414" i="13"/>
  <c r="AO419" i="13"/>
  <c r="AO421" i="13"/>
  <c r="Q1060" i="13"/>
  <c r="Q1065" i="13"/>
  <c r="AP780" i="13"/>
  <c r="AP797" i="13" s="1"/>
  <c r="AF780" i="13"/>
  <c r="AI780" i="13"/>
  <c r="X780" i="13"/>
  <c r="X799" i="13" s="1"/>
  <c r="AA780" i="13"/>
  <c r="P780" i="13"/>
  <c r="P799" i="13" s="1"/>
  <c r="AE780" i="13"/>
  <c r="AE796" i="13" s="1"/>
  <c r="Z780" i="13"/>
  <c r="Z785" i="13" s="1"/>
  <c r="AL780" i="13"/>
  <c r="AL792" i="13" s="1"/>
  <c r="R780" i="13"/>
  <c r="N780" i="13"/>
  <c r="AR780" i="13"/>
  <c r="AO780" i="13"/>
  <c r="AO792" i="13" s="1"/>
  <c r="AK780" i="13"/>
  <c r="AK794" i="13" s="1"/>
  <c r="AH484" i="13"/>
  <c r="AH492" i="13"/>
  <c r="AH501" i="13"/>
  <c r="AH498" i="13"/>
  <c r="AH490" i="13"/>
  <c r="AH496" i="13"/>
  <c r="AH487" i="13"/>
  <c r="AL493" i="13"/>
  <c r="AL497" i="13"/>
  <c r="AC780" i="13"/>
  <c r="AC794" i="13" s="1"/>
  <c r="AG785" i="13"/>
  <c r="AG789" i="13"/>
  <c r="AH1600" i="13"/>
  <c r="AD1570" i="13"/>
  <c r="W1139" i="13"/>
  <c r="L872" i="13"/>
  <c r="L890" i="13" s="1"/>
  <c r="L1539" i="13"/>
  <c r="W1133" i="13"/>
  <c r="AL872" i="13"/>
  <c r="AL875" i="13" s="1"/>
  <c r="AG1539" i="13"/>
  <c r="W1130" i="13"/>
  <c r="P872" i="13"/>
  <c r="K1539" i="13"/>
  <c r="K1546" i="13" s="1"/>
  <c r="AN872" i="13"/>
  <c r="X1539" i="13"/>
  <c r="X1553" i="13" s="1"/>
  <c r="AK425" i="13"/>
  <c r="AO872" i="13"/>
  <c r="AO884" i="13" s="1"/>
  <c r="AA1589" i="13"/>
  <c r="AN1539" i="13"/>
  <c r="AO1132" i="13"/>
  <c r="AK872" i="13"/>
  <c r="AC872" i="13"/>
  <c r="AC888" i="13" s="1"/>
  <c r="AA872" i="13"/>
  <c r="AA884" i="13" s="1"/>
  <c r="AR1005" i="13"/>
  <c r="AH991" i="13"/>
  <c r="T553" i="13"/>
  <c r="S429" i="13"/>
  <c r="AO426" i="13"/>
  <c r="AO429" i="13"/>
  <c r="AF421" i="13"/>
  <c r="AO416" i="13"/>
  <c r="AO415" i="13"/>
  <c r="I310" i="13"/>
  <c r="Z489" i="13"/>
  <c r="Z483" i="13"/>
  <c r="AB1240" i="13"/>
  <c r="AB1246" i="13" s="1"/>
  <c r="AR1240" i="13"/>
  <c r="AR1256" i="13" s="1"/>
  <c r="AJ1240" i="13"/>
  <c r="AJ1246" i="13" s="1"/>
  <c r="T1240" i="13"/>
  <c r="AQ1240" i="13"/>
  <c r="R1240" i="13"/>
  <c r="AF1240" i="13"/>
  <c r="AD1240" i="13"/>
  <c r="L1240" i="13"/>
  <c r="AA1240" i="13"/>
  <c r="AO1240" i="13"/>
  <c r="P1240" i="13"/>
  <c r="N1240" i="13"/>
  <c r="S1240" i="13"/>
  <c r="AG1240" i="13"/>
  <c r="AM1240" i="13"/>
  <c r="AM1255" i="13" s="1"/>
  <c r="AK1240" i="13"/>
  <c r="AK1260" i="13" s="1"/>
  <c r="K1240" i="13"/>
  <c r="Y1240" i="13"/>
  <c r="AE1240" i="13"/>
  <c r="AC1240" i="13"/>
  <c r="AP1240" i="13"/>
  <c r="Q1240" i="13"/>
  <c r="Q1257" i="13" s="1"/>
  <c r="W1240" i="13"/>
  <c r="U1240" i="13"/>
  <c r="Z1240" i="13"/>
  <c r="Z1254" i="13" s="1"/>
  <c r="AN1240" i="13"/>
  <c r="AL1240" i="13"/>
  <c r="AH168" i="13"/>
  <c r="AH173" i="13"/>
  <c r="I316" i="13"/>
  <c r="AO1362" i="13"/>
  <c r="I299" i="13"/>
  <c r="I315" i="13"/>
  <c r="M189" i="13"/>
  <c r="AH161" i="13"/>
  <c r="AK178" i="13"/>
  <c r="I306" i="13"/>
  <c r="AN317" i="13"/>
  <c r="AN231" i="13"/>
  <c r="Y678" i="13"/>
  <c r="K638" i="13"/>
  <c r="Z487" i="13"/>
  <c r="AH164" i="13"/>
  <c r="M200" i="13"/>
  <c r="I313" i="13"/>
  <c r="I307" i="13"/>
  <c r="AF311" i="13"/>
  <c r="I309" i="13"/>
  <c r="I301" i="13"/>
  <c r="Y676" i="13"/>
  <c r="AJ422" i="13"/>
  <c r="AN424" i="13"/>
  <c r="O304" i="13"/>
  <c r="K1014" i="13"/>
  <c r="K1026" i="13"/>
  <c r="K1029" i="13"/>
  <c r="M196" i="13"/>
  <c r="I314" i="13"/>
  <c r="I304" i="13"/>
  <c r="I303" i="13"/>
  <c r="M191" i="13"/>
  <c r="AH169" i="13"/>
  <c r="AH171" i="13"/>
  <c r="AH174" i="13"/>
  <c r="I300" i="13"/>
  <c r="AE680" i="13"/>
  <c r="AO430" i="13"/>
  <c r="AO431" i="13"/>
  <c r="AO425" i="13"/>
  <c r="AO424" i="13"/>
  <c r="AO418" i="13"/>
  <c r="AI1458" i="13"/>
  <c r="W1465" i="13"/>
  <c r="AO1134" i="13"/>
  <c r="AR1053" i="13"/>
  <c r="AR1036" i="13"/>
  <c r="AR1051" i="13"/>
  <c r="AO420" i="13"/>
  <c r="AO1138" i="13"/>
  <c r="P1143" i="13"/>
  <c r="AO1145" i="13"/>
  <c r="Q1061" i="13"/>
  <c r="AE302" i="13"/>
  <c r="AO1137" i="13"/>
  <c r="M1133" i="13"/>
  <c r="P1137" i="13"/>
  <c r="AB1033" i="13"/>
  <c r="AP1033" i="13"/>
  <c r="AP1048" i="13" s="1"/>
  <c r="Q1033" i="13"/>
  <c r="Q1041" i="13" s="1"/>
  <c r="W1033" i="13"/>
  <c r="T1033" i="13"/>
  <c r="T1050" i="13" s="1"/>
  <c r="AH1033" i="13"/>
  <c r="I1033" i="13"/>
  <c r="O1033" i="13"/>
  <c r="V1033" i="13"/>
  <c r="AK1033" i="13"/>
  <c r="L1033" i="13"/>
  <c r="Z1033" i="13"/>
  <c r="Z1035" i="13" s="1"/>
  <c r="AN1033" i="13"/>
  <c r="N1033" i="13"/>
  <c r="AC1033" i="13"/>
  <c r="AQ1033" i="13"/>
  <c r="R1033" i="13"/>
  <c r="AF1033" i="13"/>
  <c r="U1033" i="13"/>
  <c r="AI1033" i="13"/>
  <c r="J1033" i="13"/>
  <c r="X1033" i="13"/>
  <c r="M1033" i="13"/>
  <c r="AA1033" i="13"/>
  <c r="AA1036" i="13" s="1"/>
  <c r="AO1033" i="13"/>
  <c r="P1033" i="13"/>
  <c r="P1048" i="13" s="1"/>
  <c r="AJ1033" i="13"/>
  <c r="AJ1048" i="13" s="1"/>
  <c r="K1033" i="13"/>
  <c r="Y1033" i="13"/>
  <c r="Y1045" i="13" s="1"/>
  <c r="AE1033" i="13"/>
  <c r="AE1052" i="13" s="1"/>
  <c r="J303" i="13"/>
  <c r="AP309" i="13"/>
  <c r="AO1136" i="13"/>
  <c r="AO1594" i="13"/>
  <c r="T349" i="13"/>
  <c r="AO1128" i="13"/>
  <c r="AO1131" i="13"/>
  <c r="P1128" i="13"/>
  <c r="P1129" i="13"/>
  <c r="AO1144" i="13"/>
  <c r="Q1074" i="13"/>
  <c r="AD415" i="13"/>
  <c r="X421" i="13"/>
  <c r="Q1190" i="13"/>
  <c r="M1132" i="13"/>
  <c r="M1127" i="13"/>
  <c r="W872" i="13"/>
  <c r="Z872" i="13"/>
  <c r="Z877" i="13" s="1"/>
  <c r="AQ780" i="13"/>
  <c r="AQ783" i="13" s="1"/>
  <c r="AM780" i="13"/>
  <c r="AM793" i="13" s="1"/>
  <c r="J780" i="13"/>
  <c r="T1539" i="13"/>
  <c r="V1539" i="13"/>
  <c r="AL1539" i="13"/>
  <c r="AL1556" i="13" s="1"/>
  <c r="AF1539" i="13"/>
  <c r="N984" i="13"/>
  <c r="AG1590" i="13"/>
  <c r="AO1539" i="13"/>
  <c r="AR1539" i="13"/>
  <c r="AR1546" i="13" s="1"/>
  <c r="S1539" i="13"/>
  <c r="J1539" i="13"/>
  <c r="N1539" i="13"/>
  <c r="N1550" i="13" s="1"/>
  <c r="AA1539" i="13"/>
  <c r="N872" i="13"/>
  <c r="N876" i="13" s="1"/>
  <c r="I872" i="13"/>
  <c r="I887" i="13" s="1"/>
  <c r="AB872" i="13"/>
  <c r="AG793" i="13"/>
  <c r="K780" i="13"/>
  <c r="K789" i="13" s="1"/>
  <c r="V780" i="13"/>
  <c r="V795" i="13" s="1"/>
  <c r="AN780" i="13"/>
  <c r="AN800" i="13" s="1"/>
  <c r="AM1539" i="13"/>
  <c r="U1539" i="13"/>
  <c r="U1542" i="13" s="1"/>
  <c r="Y1539" i="13"/>
  <c r="AI1539" i="13"/>
  <c r="AI1554" i="13" s="1"/>
  <c r="V872" i="13"/>
  <c r="V875" i="13" s="1"/>
  <c r="Q872" i="13"/>
  <c r="Q878" i="13" s="1"/>
  <c r="S780" i="13"/>
  <c r="S789" i="13" s="1"/>
  <c r="AD780" i="13"/>
  <c r="Y780" i="13"/>
  <c r="M1539" i="13"/>
  <c r="AK1539" i="13"/>
  <c r="AK1546" i="13" s="1"/>
  <c r="AE1539" i="13"/>
  <c r="AJ1539" i="13"/>
  <c r="AJ1550" i="13" s="1"/>
  <c r="AQ1539" i="13"/>
  <c r="W1539" i="13"/>
  <c r="W1551" i="13" s="1"/>
  <c r="AP1539" i="13"/>
  <c r="Q1539" i="13"/>
  <c r="Q1545" i="13" s="1"/>
  <c r="O872" i="13"/>
  <c r="J872" i="13"/>
  <c r="J880" i="13" s="1"/>
  <c r="AF1594" i="13"/>
  <c r="AR561" i="13"/>
  <c r="AF317" i="13"/>
  <c r="AM417" i="13"/>
  <c r="AM426" i="13"/>
  <c r="AM427" i="13"/>
  <c r="AM422" i="13"/>
  <c r="AM424" i="13"/>
  <c r="AM429" i="13"/>
  <c r="AM418" i="13"/>
  <c r="AM430" i="13"/>
  <c r="AM425" i="13"/>
  <c r="AM432" i="13"/>
  <c r="AM428" i="13"/>
  <c r="AM431" i="13"/>
  <c r="AM423" i="13"/>
  <c r="AM421" i="13"/>
  <c r="M1654" i="13"/>
  <c r="M1662" i="13" s="1"/>
  <c r="I1654" i="13"/>
  <c r="AQ1654" i="13"/>
  <c r="AQ1656" i="13" s="1"/>
  <c r="AI1654" i="13"/>
  <c r="AA1654" i="13"/>
  <c r="AA1660" i="13" s="1"/>
  <c r="AO1654" i="13"/>
  <c r="AO1657" i="13" s="1"/>
  <c r="AK1654" i="13"/>
  <c r="AK1670" i="13" s="1"/>
  <c r="AG1654" i="13"/>
  <c r="AG1667" i="13" s="1"/>
  <c r="U1654" i="13"/>
  <c r="U1657" i="13" s="1"/>
  <c r="Q1654" i="13"/>
  <c r="Q1664" i="13" s="1"/>
  <c r="AC1654" i="13"/>
  <c r="Y1654" i="13"/>
  <c r="Y1674" i="13" s="1"/>
  <c r="Z165" i="13"/>
  <c r="Z179" i="13"/>
  <c r="AF312" i="13"/>
  <c r="AA485" i="13"/>
  <c r="AA483" i="13"/>
  <c r="N487" i="13"/>
  <c r="N493" i="13"/>
  <c r="N495" i="13"/>
  <c r="N497" i="13"/>
  <c r="N499" i="13"/>
  <c r="N485" i="13"/>
  <c r="N489" i="13"/>
  <c r="N483" i="13"/>
  <c r="N490" i="13"/>
  <c r="N494" i="13"/>
  <c r="N496" i="13"/>
  <c r="N498" i="13"/>
  <c r="N486" i="13"/>
  <c r="N488" i="13"/>
  <c r="N500" i="13"/>
  <c r="N492" i="13"/>
  <c r="N484" i="13"/>
  <c r="N491" i="13"/>
  <c r="AP537" i="13"/>
  <c r="AP536" i="13"/>
  <c r="N631" i="13"/>
  <c r="N638" i="13"/>
  <c r="AH165" i="13"/>
  <c r="Z162" i="13"/>
  <c r="J354" i="13"/>
  <c r="AF309" i="13"/>
  <c r="AF315" i="13"/>
  <c r="AF308" i="13"/>
  <c r="N501" i="13"/>
  <c r="Z169" i="13"/>
  <c r="Z163" i="13"/>
  <c r="AH162" i="13"/>
  <c r="Z176" i="13"/>
  <c r="AK299" i="13"/>
  <c r="AM416" i="13"/>
  <c r="Z164" i="13"/>
  <c r="AH179" i="13"/>
  <c r="AH163" i="13"/>
  <c r="Z168" i="13"/>
  <c r="AH170" i="13"/>
  <c r="Z171" i="13"/>
  <c r="AK175" i="13"/>
  <c r="AF304" i="13"/>
  <c r="AF301" i="13"/>
  <c r="AA309" i="13"/>
  <c r="AA315" i="13"/>
  <c r="AF314" i="13"/>
  <c r="AK302" i="13"/>
  <c r="Z172" i="13"/>
  <c r="AF313" i="13"/>
  <c r="AF307" i="13"/>
  <c r="I684" i="13"/>
  <c r="AM415" i="13"/>
  <c r="Z161" i="13"/>
  <c r="Z166" i="13"/>
  <c r="AH175" i="13"/>
  <c r="AH176" i="13"/>
  <c r="K313" i="13"/>
  <c r="W671" i="13"/>
  <c r="U1577" i="13"/>
  <c r="U1569" i="13"/>
  <c r="W679" i="13"/>
  <c r="AO428" i="13"/>
  <c r="AL417" i="13"/>
  <c r="O638" i="13"/>
  <c r="AK485" i="13"/>
  <c r="K990" i="13"/>
  <c r="K992" i="13"/>
  <c r="K1001" i="13"/>
  <c r="K1000" i="13"/>
  <c r="K995" i="13"/>
  <c r="K1007" i="13"/>
  <c r="K999" i="13"/>
  <c r="K1006" i="13"/>
  <c r="K1005" i="13"/>
  <c r="K991" i="13"/>
  <c r="K997" i="13"/>
  <c r="K1004" i="13"/>
  <c r="K998" i="13"/>
  <c r="K993" i="13"/>
  <c r="K1003" i="13"/>
  <c r="K989" i="13"/>
  <c r="K1002" i="13"/>
  <c r="AD995" i="13"/>
  <c r="AD997" i="13"/>
  <c r="AO422" i="13"/>
  <c r="AO427" i="13"/>
  <c r="Z484" i="13"/>
  <c r="W1144" i="13"/>
  <c r="Q1070" i="13"/>
  <c r="AI803" i="13"/>
  <c r="AI818" i="13" s="1"/>
  <c r="W1127" i="13"/>
  <c r="U803" i="13"/>
  <c r="U814" i="13" s="1"/>
  <c r="W1138" i="13"/>
  <c r="W1131" i="13"/>
  <c r="AC803" i="13"/>
  <c r="W1136" i="13"/>
  <c r="AE803" i="13"/>
  <c r="AE806" i="13" s="1"/>
  <c r="I1624" i="13"/>
  <c r="W1134" i="13"/>
  <c r="I803" i="13"/>
  <c r="AH1618" i="13"/>
  <c r="AI1131" i="13"/>
  <c r="N358" i="13"/>
  <c r="S241" i="13"/>
  <c r="R684" i="13"/>
  <c r="T1005" i="13"/>
  <c r="M188" i="13"/>
  <c r="M197" i="13"/>
  <c r="N346" i="13"/>
  <c r="J352" i="13"/>
  <c r="Q304" i="13"/>
  <c r="M195" i="13"/>
  <c r="M192" i="13"/>
  <c r="M193" i="13"/>
  <c r="Z178" i="13"/>
  <c r="AD235" i="13"/>
  <c r="R680" i="13"/>
  <c r="J1186" i="13"/>
  <c r="M186" i="13"/>
  <c r="M198" i="13"/>
  <c r="J353" i="13"/>
  <c r="AN312" i="13"/>
  <c r="L303" i="13"/>
  <c r="AP635" i="13"/>
  <c r="AI417" i="13"/>
  <c r="AI425" i="13"/>
  <c r="AI423" i="13"/>
  <c r="AI419" i="13"/>
  <c r="P426" i="13"/>
  <c r="AI458" i="13"/>
  <c r="AK458" i="13"/>
  <c r="AK475" i="13" s="1"/>
  <c r="AH458" i="13"/>
  <c r="AH475" i="13" s="1"/>
  <c r="AF458" i="13"/>
  <c r="AF467" i="13" s="1"/>
  <c r="AA458" i="13"/>
  <c r="AA463" i="13" s="1"/>
  <c r="AB458" i="13"/>
  <c r="AB472" i="13" s="1"/>
  <c r="Y458" i="13"/>
  <c r="W458" i="13"/>
  <c r="W467" i="13" s="1"/>
  <c r="S458" i="13"/>
  <c r="R458" i="13"/>
  <c r="R478" i="13" s="1"/>
  <c r="P458" i="13"/>
  <c r="N458" i="13"/>
  <c r="N476" i="13" s="1"/>
  <c r="K458" i="13"/>
  <c r="K470" i="13" s="1"/>
  <c r="I458" i="13"/>
  <c r="I473" i="13" s="1"/>
  <c r="AP458" i="13"/>
  <c r="AP461" i="13" s="1"/>
  <c r="AM458" i="13"/>
  <c r="AM460" i="13" s="1"/>
  <c r="AL458" i="13"/>
  <c r="AJ458" i="13"/>
  <c r="AJ472" i="13" s="1"/>
  <c r="AG458" i="13"/>
  <c r="AD458" i="13"/>
  <c r="AD468" i="13" s="1"/>
  <c r="AC458" i="13"/>
  <c r="AC461" i="13" s="1"/>
  <c r="Z458" i="13"/>
  <c r="Z478" i="13" s="1"/>
  <c r="X458" i="13"/>
  <c r="X472" i="13" s="1"/>
  <c r="U458" i="13"/>
  <c r="U472" i="13" s="1"/>
  <c r="T458" i="13"/>
  <c r="Q458" i="13"/>
  <c r="Q472" i="13" s="1"/>
  <c r="O458" i="13"/>
  <c r="O464" i="13" s="1"/>
  <c r="L458" i="13"/>
  <c r="L476" i="13" s="1"/>
  <c r="M194" i="13"/>
  <c r="Z174" i="13"/>
  <c r="Q303" i="13"/>
  <c r="AG315" i="13"/>
  <c r="AD238" i="13"/>
  <c r="AQ458" i="13"/>
  <c r="M490" i="13"/>
  <c r="M488" i="13"/>
  <c r="M491" i="13"/>
  <c r="M492" i="13"/>
  <c r="M483" i="13"/>
  <c r="M494" i="13"/>
  <c r="M496" i="13"/>
  <c r="M498" i="13"/>
  <c r="M500" i="13"/>
  <c r="M486" i="13"/>
  <c r="M484" i="13"/>
  <c r="M485" i="13"/>
  <c r="M493" i="13"/>
  <c r="M495" i="13"/>
  <c r="M497" i="13"/>
  <c r="M499" i="13"/>
  <c r="M501" i="13"/>
  <c r="AB499" i="13"/>
  <c r="AB494" i="13"/>
  <c r="S677" i="13"/>
  <c r="M187" i="13"/>
  <c r="M190" i="13"/>
  <c r="S353" i="13"/>
  <c r="AM628" i="13"/>
  <c r="AM626" i="13"/>
  <c r="AM621" i="13"/>
  <c r="AM625" i="13"/>
  <c r="AM638" i="13"/>
  <c r="AM632" i="13"/>
  <c r="AM636" i="13"/>
  <c r="AM634" i="13"/>
  <c r="AM639" i="13"/>
  <c r="AM637" i="13"/>
  <c r="AM635" i="13"/>
  <c r="AM633" i="13"/>
  <c r="AM631" i="13"/>
  <c r="AG626" i="13"/>
  <c r="AR626" i="13"/>
  <c r="AP500" i="13"/>
  <c r="AQ485" i="13"/>
  <c r="AK426" i="13"/>
  <c r="AD491" i="13"/>
  <c r="N1010" i="13"/>
  <c r="N1027" i="13" s="1"/>
  <c r="AD1010" i="13"/>
  <c r="AD1014" i="13" s="1"/>
  <c r="AJ1010" i="13"/>
  <c r="AQ1594" i="13"/>
  <c r="AQ1591" i="13"/>
  <c r="AQ1592" i="13"/>
  <c r="AQ1599" i="13"/>
  <c r="AQ1589" i="13"/>
  <c r="AQ1596" i="13"/>
  <c r="AQ1588" i="13"/>
  <c r="AQ1604" i="13"/>
  <c r="AQ1590" i="13"/>
  <c r="AQ1600" i="13"/>
  <c r="AQ1595" i="13"/>
  <c r="AQ1587" i="13"/>
  <c r="AQ1603" i="13"/>
  <c r="AQ1605" i="13"/>
  <c r="AQ1597" i="13"/>
  <c r="AQ1593" i="13"/>
  <c r="AQ1601" i="13"/>
  <c r="AQ1602" i="13"/>
  <c r="AK428" i="13"/>
  <c r="AD483" i="13"/>
  <c r="AK419" i="13"/>
  <c r="Q1066" i="13"/>
  <c r="AQ499" i="13"/>
  <c r="AQ497" i="13"/>
  <c r="AQ495" i="13"/>
  <c r="AQ493" i="13"/>
  <c r="J490" i="13"/>
  <c r="AP484" i="13"/>
  <c r="AK420" i="13"/>
  <c r="AD485" i="13"/>
  <c r="AK414" i="13"/>
  <c r="Q1073" i="13"/>
  <c r="Q1062" i="13"/>
  <c r="AR1044" i="13"/>
  <c r="AR1042" i="13"/>
  <c r="AR1043" i="13"/>
  <c r="AR1039" i="13"/>
  <c r="AR1037" i="13"/>
  <c r="AR1052" i="13"/>
  <c r="AR1045" i="13"/>
  <c r="AR1047" i="13"/>
  <c r="AR1049" i="13"/>
  <c r="AR1040" i="13"/>
  <c r="AR1038" i="13"/>
  <c r="AD487" i="13"/>
  <c r="AK415" i="13"/>
  <c r="AK418" i="13"/>
  <c r="AK422" i="13"/>
  <c r="Q1067" i="13"/>
  <c r="Q1068" i="13"/>
  <c r="Q1076" i="13"/>
  <c r="J492" i="13"/>
  <c r="AQ487" i="13"/>
  <c r="J487" i="13"/>
  <c r="AK427" i="13"/>
  <c r="AK431" i="13"/>
  <c r="J483" i="13"/>
  <c r="Q1597" i="13"/>
  <c r="AP490" i="13"/>
  <c r="AQ486" i="13"/>
  <c r="AQ490" i="13"/>
  <c r="J484" i="13"/>
  <c r="AK430" i="13"/>
  <c r="Q1063" i="13"/>
  <c r="AH990" i="13"/>
  <c r="AH992" i="13"/>
  <c r="AP803" i="13"/>
  <c r="AP814" i="13" s="1"/>
  <c r="Y803" i="13"/>
  <c r="Y822" i="13" s="1"/>
  <c r="L803" i="13"/>
  <c r="AK803" i="13"/>
  <c r="AK806" i="13" s="1"/>
  <c r="AM803" i="13"/>
  <c r="I1601" i="13"/>
  <c r="T1568" i="13"/>
  <c r="AG803" i="13"/>
  <c r="T803" i="13"/>
  <c r="N803" i="13"/>
  <c r="N823" i="13" s="1"/>
  <c r="P803" i="13"/>
  <c r="P821" i="13" s="1"/>
  <c r="I1594" i="13"/>
  <c r="T1576" i="13"/>
  <c r="AR996" i="13"/>
  <c r="AH999" i="13"/>
  <c r="AH1001" i="13"/>
  <c r="AH1003" i="13"/>
  <c r="AH1005" i="13"/>
  <c r="AH1007" i="13"/>
  <c r="AO803" i="13"/>
  <c r="AO816" i="13" s="1"/>
  <c r="AB803" i="13"/>
  <c r="AB818" i="13" s="1"/>
  <c r="V803" i="13"/>
  <c r="X803" i="13"/>
  <c r="X805" i="13" s="1"/>
  <c r="T1571" i="13"/>
  <c r="AR993" i="13"/>
  <c r="AH803" i="13"/>
  <c r="AH823" i="13" s="1"/>
  <c r="K803" i="13"/>
  <c r="K806" i="13" s="1"/>
  <c r="AJ803" i="13"/>
  <c r="AJ822" i="13" s="1"/>
  <c r="AD803" i="13"/>
  <c r="AF803" i="13"/>
  <c r="I1587" i="13"/>
  <c r="AH1625" i="13"/>
  <c r="AH994" i="13"/>
  <c r="AH996" i="13"/>
  <c r="S803" i="13"/>
  <c r="AR803" i="13"/>
  <c r="AL803" i="13"/>
  <c r="AL816" i="13" s="1"/>
  <c r="AN803" i="13"/>
  <c r="T1575" i="13"/>
  <c r="T1565" i="13"/>
  <c r="T1569" i="13"/>
  <c r="AH998" i="13"/>
  <c r="AR990" i="13"/>
  <c r="AG786" i="13"/>
  <c r="Z803" i="13"/>
  <c r="AA803" i="13"/>
  <c r="M803" i="13"/>
  <c r="M810" i="13" s="1"/>
  <c r="T1572" i="13"/>
  <c r="T1582" i="13"/>
  <c r="AM1654" i="13"/>
  <c r="Z1654" i="13"/>
  <c r="O1654" i="13"/>
  <c r="AL1654" i="13"/>
  <c r="X1654" i="13"/>
  <c r="N1654" i="13"/>
  <c r="AB1654" i="13"/>
  <c r="P1654" i="13"/>
  <c r="AJ1654" i="13"/>
  <c r="W1654" i="13"/>
  <c r="L1654" i="13"/>
  <c r="AH1654" i="13"/>
  <c r="V1654" i="13"/>
  <c r="K1654" i="13"/>
  <c r="AN1654" i="13"/>
  <c r="AF1654" i="13"/>
  <c r="T1654" i="13"/>
  <c r="J1654" i="13"/>
  <c r="AR1654" i="13"/>
  <c r="AE1654" i="13"/>
  <c r="S1654" i="13"/>
  <c r="AP1654" i="13"/>
  <c r="AD1654" i="13"/>
  <c r="R1654" i="13"/>
  <c r="AH1622" i="13"/>
  <c r="I1620" i="13"/>
  <c r="AJ1617" i="13"/>
  <c r="AJ1616" i="13"/>
  <c r="AC1625" i="13"/>
  <c r="AC1615" i="13"/>
  <c r="I1622" i="13"/>
  <c r="AJ1615" i="13"/>
  <c r="AC1624" i="13"/>
  <c r="AJ1619" i="13"/>
  <c r="I1610" i="13"/>
  <c r="AJ1618" i="13"/>
  <c r="AC1627" i="13"/>
  <c r="J1597" i="13"/>
  <c r="AF1602" i="13"/>
  <c r="AF1599" i="13"/>
  <c r="AF1603" i="13"/>
  <c r="AF1593" i="13"/>
  <c r="AF1598" i="13"/>
  <c r="AF1591" i="13"/>
  <c r="AF1592" i="13"/>
  <c r="AP1603" i="13"/>
  <c r="AF1587" i="13"/>
  <c r="AF1604" i="13"/>
  <c r="AF1600" i="13"/>
  <c r="AF1605" i="13"/>
  <c r="AF1588" i="13"/>
  <c r="AF1597" i="13"/>
  <c r="AF1601" i="13"/>
  <c r="AF1589" i="13"/>
  <c r="T1577" i="13"/>
  <c r="T1580" i="13"/>
  <c r="T1581" i="13"/>
  <c r="P1550" i="13"/>
  <c r="Z1539" i="13"/>
  <c r="Z1550" i="13" s="1"/>
  <c r="AH1539" i="13"/>
  <c r="AC1539" i="13"/>
  <c r="AC1544" i="13" s="1"/>
  <c r="R1539" i="13"/>
  <c r="R1559" i="13" s="1"/>
  <c r="AR1677" i="13"/>
  <c r="AJ1677" i="13"/>
  <c r="AB1677" i="13"/>
  <c r="T1677" i="13"/>
  <c r="L1677" i="13"/>
  <c r="AP1677" i="13"/>
  <c r="AH1677" i="13"/>
  <c r="Z1677" i="13"/>
  <c r="R1677" i="13"/>
  <c r="J1677" i="13"/>
  <c r="AN1677" i="13"/>
  <c r="AF1677" i="13"/>
  <c r="X1677" i="13"/>
  <c r="P1677" i="13"/>
  <c r="AE1677" i="13"/>
  <c r="S1677" i="13"/>
  <c r="AM1677" i="13"/>
  <c r="AA1677" i="13"/>
  <c r="N1677" i="13"/>
  <c r="AL1677" i="13"/>
  <c r="Y1677" i="13"/>
  <c r="M1677" i="13"/>
  <c r="AK1677" i="13"/>
  <c r="W1677" i="13"/>
  <c r="K1677" i="13"/>
  <c r="AG1677" i="13"/>
  <c r="U1677" i="13"/>
  <c r="AO1677" i="13"/>
  <c r="AI1677" i="13"/>
  <c r="AD1677" i="13"/>
  <c r="AC1677" i="13"/>
  <c r="V1677" i="13"/>
  <c r="Q1677" i="13"/>
  <c r="O1677" i="13"/>
  <c r="AQ1677" i="13"/>
  <c r="I1677" i="13"/>
  <c r="AM1631" i="13"/>
  <c r="AE1631" i="13"/>
  <c r="W1631" i="13"/>
  <c r="O1631" i="13"/>
  <c r="AQ1631" i="13"/>
  <c r="AI1631" i="13"/>
  <c r="AA1631" i="13"/>
  <c r="S1631" i="13"/>
  <c r="K1631" i="13"/>
  <c r="AK1631" i="13"/>
  <c r="Z1631" i="13"/>
  <c r="P1631" i="13"/>
  <c r="AJ1631" i="13"/>
  <c r="Y1631" i="13"/>
  <c r="N1631" i="13"/>
  <c r="AH1631" i="13"/>
  <c r="X1631" i="13"/>
  <c r="M1631" i="13"/>
  <c r="AP1631" i="13"/>
  <c r="AF1631" i="13"/>
  <c r="U1631" i="13"/>
  <c r="J1631" i="13"/>
  <c r="AO1631" i="13"/>
  <c r="AD1631" i="13"/>
  <c r="T1631" i="13"/>
  <c r="I1631" i="13"/>
  <c r="AN1631" i="13"/>
  <c r="AC1631" i="13"/>
  <c r="R1631" i="13"/>
  <c r="AL1631" i="13"/>
  <c r="AG1631" i="13"/>
  <c r="AB1631" i="13"/>
  <c r="V1631" i="13"/>
  <c r="Q1631" i="13"/>
  <c r="L1631" i="13"/>
  <c r="AR1631" i="13"/>
  <c r="AH1588" i="13"/>
  <c r="I1621" i="13"/>
  <c r="AH1615" i="13"/>
  <c r="AJ1612" i="13"/>
  <c r="AH1620" i="13"/>
  <c r="I1613" i="13"/>
  <c r="AP1627" i="13"/>
  <c r="I1588" i="13"/>
  <c r="I1589" i="13"/>
  <c r="I1595" i="13"/>
  <c r="I1604" i="13"/>
  <c r="I1596" i="13"/>
  <c r="I1599" i="13"/>
  <c r="I1602" i="13"/>
  <c r="I1600" i="13"/>
  <c r="I1591" i="13"/>
  <c r="I1597" i="13"/>
  <c r="I1592" i="13"/>
  <c r="I1605" i="13"/>
  <c r="AJ1621" i="13"/>
  <c r="I1625" i="13"/>
  <c r="AC1622" i="13"/>
  <c r="AH1610" i="13"/>
  <c r="AJ1613" i="13"/>
  <c r="AJ1610" i="13"/>
  <c r="I1617" i="13"/>
  <c r="AG1588" i="13"/>
  <c r="AG1602" i="13"/>
  <c r="AG1587" i="13"/>
  <c r="AG1605" i="13"/>
  <c r="AG1601" i="13"/>
  <c r="AG1603" i="13"/>
  <c r="AG1589" i="13"/>
  <c r="AG1597" i="13"/>
  <c r="AG1594" i="13"/>
  <c r="AG1598" i="13"/>
  <c r="AG1600" i="13"/>
  <c r="AH1624" i="13"/>
  <c r="AH1612" i="13"/>
  <c r="AH1613" i="13"/>
  <c r="AH1619" i="13"/>
  <c r="AH1617" i="13"/>
  <c r="AC1619" i="13"/>
  <c r="AC1614" i="13"/>
  <c r="AC1626" i="13"/>
  <c r="AC1617" i="13"/>
  <c r="AC1621" i="13"/>
  <c r="AC1623" i="13"/>
  <c r="AC1628" i="13"/>
  <c r="AC1610" i="13"/>
  <c r="I1618" i="13"/>
  <c r="I1612" i="13"/>
  <c r="I1628" i="13"/>
  <c r="AJ1627" i="13"/>
  <c r="AJ1623" i="13"/>
  <c r="AJ1622" i="13"/>
  <c r="AJ1624" i="13"/>
  <c r="AC1616" i="13"/>
  <c r="AH1626" i="13"/>
  <c r="AC1612" i="13"/>
  <c r="I1616" i="13"/>
  <c r="I1623" i="13"/>
  <c r="I1611" i="13"/>
  <c r="I1614" i="13"/>
  <c r="AJ1620" i="13"/>
  <c r="AO1596" i="13"/>
  <c r="I1603" i="13"/>
  <c r="AP1614" i="13"/>
  <c r="AC1611" i="13"/>
  <c r="AH1614" i="13"/>
  <c r="I1627" i="13"/>
  <c r="AJ1628" i="13"/>
  <c r="AH1616" i="13"/>
  <c r="AJ1626" i="13"/>
  <c r="AG1591" i="13"/>
  <c r="I1598" i="13"/>
  <c r="AJ1611" i="13"/>
  <c r="I1615" i="13"/>
  <c r="AH1611" i="13"/>
  <c r="AC1613" i="13"/>
  <c r="I1619" i="13"/>
  <c r="AJ1614" i="13"/>
  <c r="AH1623" i="13"/>
  <c r="J1601" i="13"/>
  <c r="AK1590" i="13"/>
  <c r="AK1662" i="13"/>
  <c r="AH1590" i="13"/>
  <c r="AH1596" i="13"/>
  <c r="AC1620" i="13"/>
  <c r="AH1621" i="13"/>
  <c r="AH1627" i="13"/>
  <c r="AG1593" i="13"/>
  <c r="P1547" i="13"/>
  <c r="P1543" i="13"/>
  <c r="P1546" i="13"/>
  <c r="P1542" i="13"/>
  <c r="P1544" i="13"/>
  <c r="P1552" i="13"/>
  <c r="P1541" i="13"/>
  <c r="P1549" i="13"/>
  <c r="P1559" i="13"/>
  <c r="P1553" i="13"/>
  <c r="P1557" i="13"/>
  <c r="P1551" i="13"/>
  <c r="P1555" i="13"/>
  <c r="P1558" i="13"/>
  <c r="P1556" i="13"/>
  <c r="P1545" i="13"/>
  <c r="P1548" i="13"/>
  <c r="AN1566" i="13"/>
  <c r="AP1595" i="13"/>
  <c r="AD1569" i="13"/>
  <c r="AP1594" i="13"/>
  <c r="T1567" i="13"/>
  <c r="T1566" i="13"/>
  <c r="T1570" i="13"/>
  <c r="T1578" i="13"/>
  <c r="T1573" i="13"/>
  <c r="T1574" i="13"/>
  <c r="AI1525" i="13"/>
  <c r="AI1535" i="13"/>
  <c r="AI1533" i="13"/>
  <c r="AI1531" i="13"/>
  <c r="Z1534" i="13"/>
  <c r="AI1530" i="13"/>
  <c r="AI1529" i="13"/>
  <c r="AI1527" i="13"/>
  <c r="Z1527" i="13"/>
  <c r="AI1526" i="13"/>
  <c r="AJ1525" i="13"/>
  <c r="AI1521" i="13"/>
  <c r="U1519" i="13"/>
  <c r="AI1536" i="13"/>
  <c r="AI1522" i="13"/>
  <c r="U1529" i="13"/>
  <c r="U1523" i="13"/>
  <c r="AI1520" i="13"/>
  <c r="AI1519" i="13"/>
  <c r="AI1528" i="13"/>
  <c r="AI1523" i="13"/>
  <c r="AI1534" i="13"/>
  <c r="AI1524" i="13"/>
  <c r="Y1529" i="13"/>
  <c r="R1526" i="13"/>
  <c r="Z1520" i="13"/>
  <c r="AI1532" i="13"/>
  <c r="AI1518" i="13"/>
  <c r="U1533" i="13"/>
  <c r="Z1572" i="13"/>
  <c r="W1493" i="13"/>
  <c r="M1493" i="13"/>
  <c r="M1499" i="13" s="1"/>
  <c r="U1493" i="13"/>
  <c r="U1511" i="13" s="1"/>
  <c r="AM1493" i="13"/>
  <c r="AM1510" i="13" s="1"/>
  <c r="AC1493" i="13"/>
  <c r="AC1505" i="13" s="1"/>
  <c r="AK1493" i="13"/>
  <c r="AK1512" i="13" s="1"/>
  <c r="O1493" i="13"/>
  <c r="AK1451" i="13"/>
  <c r="AK1449" i="13"/>
  <c r="AK1450" i="13"/>
  <c r="AM1451" i="13"/>
  <c r="L1447" i="13"/>
  <c r="L1456" i="13" s="1"/>
  <c r="U1447" i="13"/>
  <c r="AG1447" i="13"/>
  <c r="W1454" i="13"/>
  <c r="AQ1447" i="13"/>
  <c r="Y1372" i="13"/>
  <c r="Y1367" i="13"/>
  <c r="Y1362" i="13"/>
  <c r="Y1365" i="13"/>
  <c r="Y1361" i="13"/>
  <c r="Y1357" i="13"/>
  <c r="Y1375" i="13"/>
  <c r="Y1369" i="13"/>
  <c r="Y1363" i="13"/>
  <c r="Y1371" i="13"/>
  <c r="AJ1355" i="13"/>
  <c r="AK1355" i="13"/>
  <c r="AK1359" i="13" s="1"/>
  <c r="AG1355" i="13"/>
  <c r="K1355" i="13"/>
  <c r="AR1355" i="13"/>
  <c r="AR1357" i="13" s="1"/>
  <c r="V1355" i="13"/>
  <c r="V1359" i="13" s="1"/>
  <c r="AA1355" i="13"/>
  <c r="AI1355" i="13"/>
  <c r="AF1355" i="13"/>
  <c r="AD1355" i="13"/>
  <c r="O1355" i="13"/>
  <c r="AO1371" i="13"/>
  <c r="W1355" i="13"/>
  <c r="W1357" i="13" s="1"/>
  <c r="S1355" i="13"/>
  <c r="S1364" i="13" s="1"/>
  <c r="AL1355" i="13"/>
  <c r="AL1357" i="13" s="1"/>
  <c r="X1362" i="13"/>
  <c r="J1355" i="13"/>
  <c r="M1355" i="13"/>
  <c r="I1355" i="13"/>
  <c r="I1375" i="13" s="1"/>
  <c r="X1364" i="13"/>
  <c r="U1355" i="13"/>
  <c r="U1357" i="13" s="1"/>
  <c r="Q1355" i="13"/>
  <c r="AO1357" i="13"/>
  <c r="AC1355" i="13"/>
  <c r="K1018" i="13"/>
  <c r="Q1010" i="13"/>
  <c r="AP1010" i="13"/>
  <c r="AB1010" i="13"/>
  <c r="AB1012" i="13" s="1"/>
  <c r="V1010" i="13"/>
  <c r="K1021" i="13"/>
  <c r="K1016" i="13"/>
  <c r="K1028" i="13"/>
  <c r="AG1010" i="13"/>
  <c r="S1010" i="13"/>
  <c r="S1013" i="13" s="1"/>
  <c r="AR1010" i="13"/>
  <c r="AL1010" i="13"/>
  <c r="K1023" i="13"/>
  <c r="AO1010" i="13"/>
  <c r="AA1010" i="13"/>
  <c r="M1010" i="13"/>
  <c r="O1010" i="13"/>
  <c r="K1030" i="13"/>
  <c r="J1010" i="13"/>
  <c r="J1024" i="13" s="1"/>
  <c r="AI1010" i="13"/>
  <c r="U1010" i="13"/>
  <c r="W1010" i="13"/>
  <c r="K1015" i="13"/>
  <c r="K1025" i="13"/>
  <c r="K1019" i="13"/>
  <c r="K1022" i="13"/>
  <c r="R1010" i="13"/>
  <c r="AQ1010" i="13"/>
  <c r="AC1010" i="13"/>
  <c r="AE1010" i="13"/>
  <c r="K1020" i="13"/>
  <c r="K1012" i="13"/>
  <c r="Z1010" i="13"/>
  <c r="Z1014" i="13" s="1"/>
  <c r="L1010" i="13"/>
  <c r="L1013" i="13" s="1"/>
  <c r="AK1010" i="13"/>
  <c r="AM1010" i="13"/>
  <c r="K1027" i="13"/>
  <c r="K1024" i="13"/>
  <c r="I1010" i="13"/>
  <c r="I1015" i="13" s="1"/>
  <c r="AH1010" i="13"/>
  <c r="T1010" i="13"/>
  <c r="AH993" i="13"/>
  <c r="R991" i="13"/>
  <c r="AP872" i="13"/>
  <c r="T872" i="13"/>
  <c r="T884" i="13" s="1"/>
  <c r="AH872" i="13"/>
  <c r="AN1456" i="13"/>
  <c r="AI1451" i="13"/>
  <c r="AM1460" i="13"/>
  <c r="AN1462" i="13"/>
  <c r="AK1455" i="13"/>
  <c r="Z1453" i="13"/>
  <c r="AM1461" i="13"/>
  <c r="AM1449" i="13"/>
  <c r="W1467" i="13"/>
  <c r="AK1453" i="13"/>
  <c r="Z1456" i="13"/>
  <c r="AK1454" i="13"/>
  <c r="AK1467" i="13"/>
  <c r="AM1465" i="13"/>
  <c r="Z1455" i="13"/>
  <c r="AK1452" i="13"/>
  <c r="AI1464" i="13"/>
  <c r="AN1450" i="13"/>
  <c r="W1456" i="13"/>
  <c r="Z1465" i="13"/>
  <c r="J1452" i="13"/>
  <c r="W1462" i="13"/>
  <c r="AN1464" i="13"/>
  <c r="AE1460" i="13"/>
  <c r="AN1466" i="13"/>
  <c r="AE1452" i="13"/>
  <c r="AK1461" i="13"/>
  <c r="AK1457" i="13"/>
  <c r="AK1463" i="13"/>
  <c r="AK1464" i="13"/>
  <c r="AM1454" i="13"/>
  <c r="AM1466" i="13"/>
  <c r="AN1458" i="13"/>
  <c r="W1450" i="13"/>
  <c r="AI1460" i="13"/>
  <c r="AI1454" i="13"/>
  <c r="AE1464" i="13"/>
  <c r="AM1455" i="13"/>
  <c r="AI1466" i="13"/>
  <c r="AI1453" i="13"/>
  <c r="AK1458" i="13"/>
  <c r="AK1462" i="13"/>
  <c r="AK1460" i="13"/>
  <c r="AK1456" i="13"/>
  <c r="AK1466" i="13"/>
  <c r="AK1459" i="13"/>
  <c r="Y1374" i="13"/>
  <c r="AN1355" i="13"/>
  <c r="AH1355" i="13"/>
  <c r="AE1355" i="13"/>
  <c r="AB1355" i="13"/>
  <c r="Z1355" i="13"/>
  <c r="AQ1355" i="13"/>
  <c r="T1355" i="13"/>
  <c r="R1355" i="13"/>
  <c r="AP1355" i="13"/>
  <c r="P1355" i="13"/>
  <c r="AM1355" i="13"/>
  <c r="L1355" i="13"/>
  <c r="Y1370" i="13"/>
  <c r="I1251" i="13"/>
  <c r="I1248" i="13"/>
  <c r="I1257" i="13"/>
  <c r="I1254" i="13"/>
  <c r="AC1190" i="13"/>
  <c r="AC1177" i="13"/>
  <c r="AE1180" i="13"/>
  <c r="AC1182" i="13"/>
  <c r="AC1188" i="13"/>
  <c r="AC1180" i="13"/>
  <c r="AC1174" i="13"/>
  <c r="AC1184" i="13"/>
  <c r="AC1186" i="13"/>
  <c r="AE1182" i="13"/>
  <c r="AC1191" i="13"/>
  <c r="AE1185" i="13"/>
  <c r="AN1171" i="13"/>
  <c r="AN1173" i="13" s="1"/>
  <c r="AF1171" i="13"/>
  <c r="AF1184" i="13" s="1"/>
  <c r="X1171" i="13"/>
  <c r="P1171" i="13"/>
  <c r="AC1175" i="13"/>
  <c r="AC1185" i="13"/>
  <c r="AC1187" i="13"/>
  <c r="AC1189" i="13"/>
  <c r="Z1148" i="13"/>
  <c r="Z1157" i="13" s="1"/>
  <c r="R1148" i="13"/>
  <c r="J1148" i="13"/>
  <c r="J1166" i="13" s="1"/>
  <c r="AI1143" i="13"/>
  <c r="AO1140" i="13"/>
  <c r="M1128" i="13"/>
  <c r="AO1143" i="13"/>
  <c r="AO1142" i="13"/>
  <c r="AI1136" i="13"/>
  <c r="AO1141" i="13"/>
  <c r="Q1069" i="13"/>
  <c r="I1074" i="13"/>
  <c r="I1061" i="13"/>
  <c r="AQ1056" i="13"/>
  <c r="AN1056" i="13"/>
  <c r="T1056" i="13"/>
  <c r="AL1056" i="13"/>
  <c r="P1056" i="13"/>
  <c r="AJ1056" i="13"/>
  <c r="N1056" i="13"/>
  <c r="AF1056" i="13"/>
  <c r="L1056" i="13"/>
  <c r="AD1056" i="13"/>
  <c r="AB1056" i="13"/>
  <c r="X1056" i="13"/>
  <c r="AR1056" i="13"/>
  <c r="V1056" i="13"/>
  <c r="I1070" i="13"/>
  <c r="AN1010" i="13"/>
  <c r="AF1010" i="13"/>
  <c r="X1010" i="13"/>
  <c r="X1016" i="13" s="1"/>
  <c r="P1010" i="13"/>
  <c r="R995" i="13"/>
  <c r="R992" i="13"/>
  <c r="W1007" i="13"/>
  <c r="R999" i="13"/>
  <c r="L1002" i="13"/>
  <c r="L1005" i="13"/>
  <c r="R1000" i="13"/>
  <c r="R1001" i="13"/>
  <c r="R989" i="13"/>
  <c r="R1002" i="13"/>
  <c r="R1003" i="13"/>
  <c r="R996" i="13"/>
  <c r="R1004" i="13"/>
  <c r="R1005" i="13"/>
  <c r="R1006" i="13"/>
  <c r="R994" i="13"/>
  <c r="R1007" i="13"/>
  <c r="R993" i="13"/>
  <c r="R990" i="13"/>
  <c r="L995" i="13"/>
  <c r="L1000" i="13"/>
  <c r="R997" i="13"/>
  <c r="AJ980" i="13"/>
  <c r="AQ895" i="13"/>
  <c r="AQ907" i="13" s="1"/>
  <c r="AI895" i="13"/>
  <c r="AI900" i="13" s="1"/>
  <c r="AR876" i="13"/>
  <c r="AR885" i="13"/>
  <c r="AR889" i="13"/>
  <c r="AR883" i="13"/>
  <c r="AR886" i="13"/>
  <c r="AR879" i="13"/>
  <c r="AR890" i="13"/>
  <c r="AR891" i="13"/>
  <c r="AR887" i="13"/>
  <c r="AR888" i="13"/>
  <c r="AR874" i="13"/>
  <c r="AR877" i="13"/>
  <c r="AR880" i="13"/>
  <c r="AR892" i="13"/>
  <c r="AR881" i="13"/>
  <c r="AR882" i="13"/>
  <c r="AR875" i="13"/>
  <c r="AR884" i="13"/>
  <c r="AR878" i="13"/>
  <c r="AD872" i="13"/>
  <c r="AD887" i="13" s="1"/>
  <c r="AF872" i="13"/>
  <c r="AF880" i="13" s="1"/>
  <c r="R872" i="13"/>
  <c r="R881" i="13" s="1"/>
  <c r="AQ872" i="13"/>
  <c r="AE872" i="13"/>
  <c r="AE885" i="13" s="1"/>
  <c r="Y872" i="13"/>
  <c r="Y879" i="13" s="1"/>
  <c r="K872" i="13"/>
  <c r="K874" i="13" s="1"/>
  <c r="AJ872" i="13"/>
  <c r="AM872" i="13"/>
  <c r="AG872" i="13"/>
  <c r="AG885" i="13" s="1"/>
  <c r="S872" i="13"/>
  <c r="S884" i="13" s="1"/>
  <c r="U872" i="13"/>
  <c r="U883" i="13" s="1"/>
  <c r="M872" i="13"/>
  <c r="R803" i="13"/>
  <c r="J803" i="13"/>
  <c r="J815" i="13" s="1"/>
  <c r="AG800" i="13"/>
  <c r="AG798" i="13"/>
  <c r="S785" i="13"/>
  <c r="AG794" i="13"/>
  <c r="AG796" i="13"/>
  <c r="AG792" i="13"/>
  <c r="AG788" i="13"/>
  <c r="AG782" i="13"/>
  <c r="AG790" i="13"/>
  <c r="AG787" i="13"/>
  <c r="AG784" i="13"/>
  <c r="M780" i="13"/>
  <c r="O780" i="13"/>
  <c r="I780" i="13"/>
  <c r="AH780" i="13"/>
  <c r="AH788" i="13" s="1"/>
  <c r="AG797" i="13"/>
  <c r="AG799" i="13"/>
  <c r="S796" i="13"/>
  <c r="U780" i="13"/>
  <c r="U794" i="13" s="1"/>
  <c r="W780" i="13"/>
  <c r="W790" i="13" s="1"/>
  <c r="Q780" i="13"/>
  <c r="Q782" i="13" s="1"/>
  <c r="AG783" i="13"/>
  <c r="AG791" i="13"/>
  <c r="AG795" i="13"/>
  <c r="S797" i="13"/>
  <c r="AJ780" i="13"/>
  <c r="AB780" i="13"/>
  <c r="T780" i="13"/>
  <c r="L780" i="13"/>
  <c r="W1460" i="13"/>
  <c r="W1457" i="13"/>
  <c r="W1464" i="13"/>
  <c r="W1449" i="13"/>
  <c r="AI1452" i="13"/>
  <c r="N1452" i="13"/>
  <c r="Z1466" i="13"/>
  <c r="W1455" i="13"/>
  <c r="N1458" i="13"/>
  <c r="J1454" i="13"/>
  <c r="AM1456" i="13"/>
  <c r="AM1453" i="13"/>
  <c r="AE1456" i="13"/>
  <c r="AI1459" i="13"/>
  <c r="R1455" i="13"/>
  <c r="Z1462" i="13"/>
  <c r="AI1455" i="13"/>
  <c r="AI1462" i="13"/>
  <c r="W1458" i="13"/>
  <c r="N1460" i="13"/>
  <c r="I1128" i="13"/>
  <c r="I1142" i="13"/>
  <c r="N1467" i="13"/>
  <c r="N1457" i="13"/>
  <c r="N1454" i="13"/>
  <c r="N1459" i="13"/>
  <c r="W1459" i="13"/>
  <c r="N1455" i="13"/>
  <c r="AE1458" i="13"/>
  <c r="N1462" i="13"/>
  <c r="Y1364" i="13"/>
  <c r="Y1360" i="13"/>
  <c r="Y1359" i="13"/>
  <c r="Y1358" i="13"/>
  <c r="R1283" i="13"/>
  <c r="J1283" i="13"/>
  <c r="Z1281" i="13"/>
  <c r="R1281" i="13"/>
  <c r="V1280" i="13"/>
  <c r="Z1279" i="13"/>
  <c r="R1279" i="13"/>
  <c r="R1282" i="13"/>
  <c r="J1282" i="13"/>
  <c r="AL1281" i="13"/>
  <c r="R1280" i="13"/>
  <c r="AM1283" i="13"/>
  <c r="AQ1282" i="13"/>
  <c r="L1279" i="13"/>
  <c r="AK1278" i="13"/>
  <c r="AK1276" i="13"/>
  <c r="Q1275" i="13"/>
  <c r="AQ1273" i="13"/>
  <c r="AK1271" i="13"/>
  <c r="R1270" i="13"/>
  <c r="AM1269" i="13"/>
  <c r="L1268" i="13"/>
  <c r="Q1267" i="13"/>
  <c r="AL1266" i="13"/>
  <c r="AQ1265" i="13"/>
  <c r="AK1283" i="13"/>
  <c r="I1282" i="13"/>
  <c r="X1281" i="13"/>
  <c r="AM1280" i="13"/>
  <c r="AQ1279" i="13"/>
  <c r="L1278" i="13"/>
  <c r="X1277" i="13"/>
  <c r="P1277" i="13"/>
  <c r="L1276" i="13"/>
  <c r="X1275" i="13"/>
  <c r="AK1274" i="13"/>
  <c r="R1273" i="13"/>
  <c r="AM1272" i="13"/>
  <c r="W1272" i="13"/>
  <c r="L1271" i="13"/>
  <c r="Q1270" i="13"/>
  <c r="AQ1268" i="13"/>
  <c r="AK1266" i="13"/>
  <c r="R1265" i="13"/>
  <c r="L1281" i="13"/>
  <c r="AK1280" i="13"/>
  <c r="AM1277" i="13"/>
  <c r="AQ1276" i="13"/>
  <c r="AM1275" i="13"/>
  <c r="L1274" i="13"/>
  <c r="Q1273" i="13"/>
  <c r="AQ1271" i="13"/>
  <c r="P1270" i="13"/>
  <c r="AK1269" i="13"/>
  <c r="R1268" i="13"/>
  <c r="J1268" i="13"/>
  <c r="AM1267" i="13"/>
  <c r="L1266" i="13"/>
  <c r="X1283" i="13"/>
  <c r="AM1282" i="13"/>
  <c r="AQ1281" i="13"/>
  <c r="Z1278" i="13"/>
  <c r="R1278" i="13"/>
  <c r="J1278" i="13"/>
  <c r="R1276" i="13"/>
  <c r="AQ1274" i="13"/>
  <c r="P1273" i="13"/>
  <c r="AK1272" i="13"/>
  <c r="R1271" i="13"/>
  <c r="J1271" i="13"/>
  <c r="AM1270" i="13"/>
  <c r="AE1270" i="13"/>
  <c r="L1269" i="13"/>
  <c r="AQ1266" i="13"/>
  <c r="X1265" i="13"/>
  <c r="P1265" i="13"/>
  <c r="L1283" i="13"/>
  <c r="AK1282" i="13"/>
  <c r="P1282" i="13"/>
  <c r="X1280" i="13"/>
  <c r="AM1279" i="13"/>
  <c r="AQ1278" i="13"/>
  <c r="Q1278" i="13"/>
  <c r="AK1277" i="13"/>
  <c r="Q1276" i="13"/>
  <c r="AK1275" i="13"/>
  <c r="R1274" i="13"/>
  <c r="AM1273" i="13"/>
  <c r="L1272" i="13"/>
  <c r="Q1271" i="13"/>
  <c r="I1271" i="13"/>
  <c r="AQ1269" i="13"/>
  <c r="X1268" i="13"/>
  <c r="P1268" i="13"/>
  <c r="AK1267" i="13"/>
  <c r="R1266" i="13"/>
  <c r="J1266" i="13"/>
  <c r="AM1265" i="13"/>
  <c r="AE1265" i="13"/>
  <c r="W1265" i="13"/>
  <c r="AQ1283" i="13"/>
  <c r="L1280" i="13"/>
  <c r="AK1279" i="13"/>
  <c r="P1279" i="13"/>
  <c r="X1278" i="13"/>
  <c r="P1278" i="13"/>
  <c r="L1277" i="13"/>
  <c r="X1276" i="13"/>
  <c r="P1276" i="13"/>
  <c r="L1275" i="13"/>
  <c r="Q1274" i="13"/>
  <c r="AQ1272" i="13"/>
  <c r="X1271" i="13"/>
  <c r="AK1270" i="13"/>
  <c r="Z1269" i="13"/>
  <c r="R1269" i="13"/>
  <c r="AM1268" i="13"/>
  <c r="L1267" i="13"/>
  <c r="Q1266" i="13"/>
  <c r="L1282" i="13"/>
  <c r="AK1281" i="13"/>
  <c r="P1281" i="13"/>
  <c r="X1279" i="13"/>
  <c r="AM1278" i="13"/>
  <c r="R1277" i="13"/>
  <c r="J1277" i="13"/>
  <c r="R1275" i="13"/>
  <c r="AM1274" i="13"/>
  <c r="L1273" i="13"/>
  <c r="AQ1270" i="13"/>
  <c r="X1269" i="13"/>
  <c r="AK1268" i="13"/>
  <c r="Z1267" i="13"/>
  <c r="R1267" i="13"/>
  <c r="J1267" i="13"/>
  <c r="AM1266" i="13"/>
  <c r="AK1273" i="13"/>
  <c r="J1272" i="13"/>
  <c r="Q1281" i="13"/>
  <c r="AM1271" i="13"/>
  <c r="AK1265" i="13"/>
  <c r="AQ1280" i="13"/>
  <c r="AM1276" i="13"/>
  <c r="L1270" i="13"/>
  <c r="AL1268" i="13"/>
  <c r="X1282" i="13"/>
  <c r="AQ1277" i="13"/>
  <c r="X1274" i="13"/>
  <c r="AQ1275" i="13"/>
  <c r="P1274" i="13"/>
  <c r="X1266" i="13"/>
  <c r="AQ1267" i="13"/>
  <c r="R1272" i="13"/>
  <c r="P1266" i="13"/>
  <c r="L1265" i="13"/>
  <c r="AM1281" i="13"/>
  <c r="N1453" i="13"/>
  <c r="AE1462" i="13"/>
  <c r="AN1470" i="13"/>
  <c r="AF1470" i="13"/>
  <c r="AF1488" i="13" s="1"/>
  <c r="X1470" i="13"/>
  <c r="X1490" i="13" s="1"/>
  <c r="P1470" i="13"/>
  <c r="P1480" i="13" s="1"/>
  <c r="AL1470" i="13"/>
  <c r="AL1490" i="13" s="1"/>
  <c r="AD1470" i="13"/>
  <c r="AD1479" i="13" s="1"/>
  <c r="V1470" i="13"/>
  <c r="V1477" i="13" s="1"/>
  <c r="AJ1470" i="13"/>
  <c r="AJ1490" i="13" s="1"/>
  <c r="Z1470" i="13"/>
  <c r="O1470" i="13"/>
  <c r="O1485" i="13" s="1"/>
  <c r="AQ1470" i="13"/>
  <c r="AQ1481" i="13" s="1"/>
  <c r="AG1470" i="13"/>
  <c r="AG1487" i="13" s="1"/>
  <c r="U1470" i="13"/>
  <c r="U1481" i="13" s="1"/>
  <c r="L1470" i="13"/>
  <c r="L1485" i="13" s="1"/>
  <c r="AP1470" i="13"/>
  <c r="AP1486" i="13" s="1"/>
  <c r="AE1470" i="13"/>
  <c r="AE1479" i="13" s="1"/>
  <c r="T1470" i="13"/>
  <c r="T1483" i="13" s="1"/>
  <c r="K1470" i="13"/>
  <c r="K1485" i="13" s="1"/>
  <c r="AO1470" i="13"/>
  <c r="AO1481" i="13" s="1"/>
  <c r="Y1470" i="13"/>
  <c r="Y1489" i="13" s="1"/>
  <c r="I1470" i="13"/>
  <c r="AI1470" i="13"/>
  <c r="AI1490" i="13" s="1"/>
  <c r="R1470" i="13"/>
  <c r="R1487" i="13" s="1"/>
  <c r="AH1470" i="13"/>
  <c r="AH1483" i="13" s="1"/>
  <c r="Q1470" i="13"/>
  <c r="Q1489" i="13" s="1"/>
  <c r="AC1470" i="13"/>
  <c r="AC1473" i="13" s="1"/>
  <c r="AB1470" i="13"/>
  <c r="AB1476" i="13" s="1"/>
  <c r="AA1470" i="13"/>
  <c r="AA1490" i="13" s="1"/>
  <c r="W1470" i="13"/>
  <c r="W1490" i="13" s="1"/>
  <c r="S1470" i="13"/>
  <c r="S1482" i="13" s="1"/>
  <c r="AR1470" i="13"/>
  <c r="AR1488" i="13" s="1"/>
  <c r="N1470" i="13"/>
  <c r="N1480" i="13" s="1"/>
  <c r="AM1470" i="13"/>
  <c r="AM1486" i="13" s="1"/>
  <c r="M1470" i="13"/>
  <c r="M1485" i="13" s="1"/>
  <c r="AK1470" i="13"/>
  <c r="AK1479" i="13" s="1"/>
  <c r="J1470" i="13"/>
  <c r="J1489" i="13" s="1"/>
  <c r="AE1451" i="13"/>
  <c r="AE1453" i="13"/>
  <c r="Z1467" i="13"/>
  <c r="W1453" i="13"/>
  <c r="AM1462" i="13"/>
  <c r="AI1467" i="13"/>
  <c r="AI1449" i="13"/>
  <c r="AE1450" i="13"/>
  <c r="N1461" i="13"/>
  <c r="N1456" i="13"/>
  <c r="AE1459" i="13"/>
  <c r="W1461" i="13"/>
  <c r="AM1458" i="13"/>
  <c r="N1464" i="13"/>
  <c r="N1466" i="13"/>
  <c r="AL1424" i="13"/>
  <c r="AD1424" i="13"/>
  <c r="AD1441" i="13" s="1"/>
  <c r="V1424" i="13"/>
  <c r="V1438" i="13" s="1"/>
  <c r="N1424" i="13"/>
  <c r="N1429" i="13" s="1"/>
  <c r="AQ1424" i="13"/>
  <c r="AQ1441" i="13" s="1"/>
  <c r="AI1424" i="13"/>
  <c r="AI1439" i="13" s="1"/>
  <c r="AA1424" i="13"/>
  <c r="AA1428" i="13" s="1"/>
  <c r="S1424" i="13"/>
  <c r="K1424" i="13"/>
  <c r="AN1424" i="13"/>
  <c r="AN1444" i="13" s="1"/>
  <c r="AC1424" i="13"/>
  <c r="R1424" i="13"/>
  <c r="R1438" i="13" s="1"/>
  <c r="AM1424" i="13"/>
  <c r="AM1434" i="13" s="1"/>
  <c r="AB1424" i="13"/>
  <c r="AB1433" i="13" s="1"/>
  <c r="Q1424" i="13"/>
  <c r="Q1437" i="13" s="1"/>
  <c r="AK1424" i="13"/>
  <c r="Z1424" i="13"/>
  <c r="Z1438" i="13" s="1"/>
  <c r="P1424" i="13"/>
  <c r="AJ1424" i="13"/>
  <c r="Y1424" i="13"/>
  <c r="O1424" i="13"/>
  <c r="O1431" i="13" s="1"/>
  <c r="AH1424" i="13"/>
  <c r="AH1426" i="13" s="1"/>
  <c r="X1424" i="13"/>
  <c r="M1424" i="13"/>
  <c r="AR1424" i="13"/>
  <c r="AG1424" i="13"/>
  <c r="AG1426" i="13" s="1"/>
  <c r="W1424" i="13"/>
  <c r="L1424" i="13"/>
  <c r="AP1424" i="13"/>
  <c r="AF1424" i="13"/>
  <c r="AF1438" i="13" s="1"/>
  <c r="U1424" i="13"/>
  <c r="U1432" i="13" s="1"/>
  <c r="J1424" i="13"/>
  <c r="J1443" i="13" s="1"/>
  <c r="AE1424" i="13"/>
  <c r="AE1441" i="13" s="1"/>
  <c r="T1424" i="13"/>
  <c r="T1428" i="13" s="1"/>
  <c r="I1424" i="13"/>
  <c r="AO1424" i="13"/>
  <c r="Y1366" i="13"/>
  <c r="AJ1513" i="13"/>
  <c r="AJ1511" i="13"/>
  <c r="AJ1509" i="13"/>
  <c r="AJ1507" i="13"/>
  <c r="AJ1505" i="13"/>
  <c r="AG1504" i="13"/>
  <c r="S1502" i="13"/>
  <c r="AJ1497" i="13"/>
  <c r="S1513" i="13"/>
  <c r="S1511" i="13"/>
  <c r="S1509" i="13"/>
  <c r="S1507" i="13"/>
  <c r="S1505" i="13"/>
  <c r="R1502" i="13"/>
  <c r="AJ1500" i="13"/>
  <c r="AL1508" i="13"/>
  <c r="AJ1503" i="13"/>
  <c r="S1500" i="13"/>
  <c r="R1497" i="13"/>
  <c r="AJ1495" i="13"/>
  <c r="AL1504" i="13"/>
  <c r="S1503" i="13"/>
  <c r="AJ1512" i="13"/>
  <c r="AJ1510" i="13"/>
  <c r="AJ1508" i="13"/>
  <c r="AJ1506" i="13"/>
  <c r="AJ1501" i="13"/>
  <c r="S1498" i="13"/>
  <c r="S1512" i="13"/>
  <c r="S1510" i="13"/>
  <c r="K1510" i="13"/>
  <c r="S1508" i="13"/>
  <c r="S1506" i="13"/>
  <c r="AJ1504" i="13"/>
  <c r="S1501" i="13"/>
  <c r="AJ1502" i="13"/>
  <c r="AG1501" i="13"/>
  <c r="S1499" i="13"/>
  <c r="AG1495" i="13"/>
  <c r="AL1511" i="13"/>
  <c r="AJ1496" i="13"/>
  <c r="S1504" i="13"/>
  <c r="AL1498" i="13"/>
  <c r="AJ1499" i="13"/>
  <c r="S1496" i="13"/>
  <c r="S1495" i="13"/>
  <c r="AJ1498" i="13"/>
  <c r="S1497" i="13"/>
  <c r="AH1508" i="13"/>
  <c r="AL1401" i="13"/>
  <c r="AL1408" i="13" s="1"/>
  <c r="AD1401" i="13"/>
  <c r="AD1414" i="13" s="1"/>
  <c r="V1401" i="13"/>
  <c r="V1416" i="13" s="1"/>
  <c r="N1401" i="13"/>
  <c r="N1418" i="13" s="1"/>
  <c r="AQ1401" i="13"/>
  <c r="AQ1412" i="13" s="1"/>
  <c r="AI1401" i="13"/>
  <c r="AI1406" i="13" s="1"/>
  <c r="AA1401" i="13"/>
  <c r="AA1420" i="13" s="1"/>
  <c r="S1401" i="13"/>
  <c r="S1417" i="13" s="1"/>
  <c r="K1401" i="13"/>
  <c r="K1421" i="13" s="1"/>
  <c r="AP1401" i="13"/>
  <c r="AP1419" i="13" s="1"/>
  <c r="AH1401" i="13"/>
  <c r="AH1421" i="13" s="1"/>
  <c r="Z1401" i="13"/>
  <c r="Z1418" i="13" s="1"/>
  <c r="R1401" i="13"/>
  <c r="R1412" i="13" s="1"/>
  <c r="J1401" i="13"/>
  <c r="J1403" i="13" s="1"/>
  <c r="AO1401" i="13"/>
  <c r="AO1412" i="13" s="1"/>
  <c r="AC1401" i="13"/>
  <c r="AC1417" i="13" s="1"/>
  <c r="P1401" i="13"/>
  <c r="P1419" i="13" s="1"/>
  <c r="AN1401" i="13"/>
  <c r="AN1413" i="13" s="1"/>
  <c r="AB1401" i="13"/>
  <c r="AB1410" i="13" s="1"/>
  <c r="O1401" i="13"/>
  <c r="O1410" i="13" s="1"/>
  <c r="AM1401" i="13"/>
  <c r="AM1412" i="13" s="1"/>
  <c r="Y1401" i="13"/>
  <c r="Y1408" i="13" s="1"/>
  <c r="M1401" i="13"/>
  <c r="M1405" i="13" s="1"/>
  <c r="AK1401" i="13"/>
  <c r="AK1404" i="13" s="1"/>
  <c r="X1401" i="13"/>
  <c r="X1417" i="13" s="1"/>
  <c r="L1401" i="13"/>
  <c r="L1411" i="13" s="1"/>
  <c r="AJ1401" i="13"/>
  <c r="AJ1405" i="13" s="1"/>
  <c r="W1401" i="13"/>
  <c r="W1403" i="13" s="1"/>
  <c r="I1401" i="13"/>
  <c r="I1414" i="13" s="1"/>
  <c r="AF1401" i="13"/>
  <c r="AF1415" i="13" s="1"/>
  <c r="T1401" i="13"/>
  <c r="T1421" i="13" s="1"/>
  <c r="AR1401" i="13"/>
  <c r="AR1419" i="13" s="1"/>
  <c r="AG1401" i="13"/>
  <c r="AG1413" i="13" s="1"/>
  <c r="AE1401" i="13"/>
  <c r="AE1418" i="13" s="1"/>
  <c r="U1401" i="13"/>
  <c r="U1420" i="13" s="1"/>
  <c r="Q1401" i="13"/>
  <c r="Q1413" i="13" s="1"/>
  <c r="AI1450" i="13"/>
  <c r="W1451" i="13"/>
  <c r="AI1463" i="13"/>
  <c r="AI1457" i="13"/>
  <c r="AM1450" i="13"/>
  <c r="AM1457" i="13"/>
  <c r="AE1466" i="13"/>
  <c r="AE1457" i="13"/>
  <c r="N1463" i="13"/>
  <c r="J1467" i="13"/>
  <c r="AM1459" i="13"/>
  <c r="AE1461" i="13"/>
  <c r="W1463" i="13"/>
  <c r="W1466" i="13"/>
  <c r="AO1359" i="13"/>
  <c r="AQ1217" i="13"/>
  <c r="AI1217" i="13"/>
  <c r="AA1217" i="13"/>
  <c r="S1217" i="13"/>
  <c r="K1217" i="13"/>
  <c r="AM1217" i="13"/>
  <c r="AE1217" i="13"/>
  <c r="W1217" i="13"/>
  <c r="O1217" i="13"/>
  <c r="AN1217" i="13"/>
  <c r="AC1217" i="13"/>
  <c r="R1217" i="13"/>
  <c r="AL1217" i="13"/>
  <c r="AB1217" i="13"/>
  <c r="Q1217" i="13"/>
  <c r="AK1217" i="13"/>
  <c r="Z1217" i="13"/>
  <c r="P1217" i="13"/>
  <c r="AJ1217" i="13"/>
  <c r="Y1217" i="13"/>
  <c r="N1217" i="13"/>
  <c r="AH1217" i="13"/>
  <c r="X1217" i="13"/>
  <c r="M1217" i="13"/>
  <c r="AR1217" i="13"/>
  <c r="AG1217" i="13"/>
  <c r="V1217" i="13"/>
  <c r="L1217" i="13"/>
  <c r="AO1217" i="13"/>
  <c r="AD1217" i="13"/>
  <c r="T1217" i="13"/>
  <c r="I1217" i="13"/>
  <c r="AF1217" i="13"/>
  <c r="U1217" i="13"/>
  <c r="J1217" i="13"/>
  <c r="AP1217" i="13"/>
  <c r="N1451" i="13"/>
  <c r="AI1465" i="13"/>
  <c r="AE1467" i="13"/>
  <c r="AE1454" i="13"/>
  <c r="J1460" i="13"/>
  <c r="AM1463" i="13"/>
  <c r="AM1467" i="13"/>
  <c r="Z1459" i="13"/>
  <c r="AO1378" i="13"/>
  <c r="AG1378" i="13"/>
  <c r="Y1378" i="13"/>
  <c r="Q1378" i="13"/>
  <c r="I1378" i="13"/>
  <c r="AN1378" i="13"/>
  <c r="AF1378" i="13"/>
  <c r="X1378" i="13"/>
  <c r="P1378" i="13"/>
  <c r="AM1378" i="13"/>
  <c r="AE1378" i="13"/>
  <c r="W1378" i="13"/>
  <c r="O1378" i="13"/>
  <c r="AL1378" i="13"/>
  <c r="AD1378" i="13"/>
  <c r="V1378" i="13"/>
  <c r="N1378" i="13"/>
  <c r="AK1378" i="13"/>
  <c r="AC1378" i="13"/>
  <c r="U1378" i="13"/>
  <c r="M1378" i="13"/>
  <c r="AR1378" i="13"/>
  <c r="AJ1378" i="13"/>
  <c r="AB1378" i="13"/>
  <c r="T1378" i="13"/>
  <c r="L1378" i="13"/>
  <c r="AQ1378" i="13"/>
  <c r="AI1378" i="13"/>
  <c r="AA1378" i="13"/>
  <c r="S1378" i="13"/>
  <c r="K1378" i="13"/>
  <c r="R1378" i="13"/>
  <c r="J1378" i="13"/>
  <c r="AP1378" i="13"/>
  <c r="Z1378" i="13"/>
  <c r="AH1378" i="13"/>
  <c r="X1363" i="13"/>
  <c r="X1360" i="13"/>
  <c r="AE1455" i="13"/>
  <c r="AE1449" i="13"/>
  <c r="AN1455" i="13"/>
  <c r="AM1464" i="13"/>
  <c r="W1452" i="13"/>
  <c r="AN1460" i="13"/>
  <c r="AE1465" i="13"/>
  <c r="N1449" i="13"/>
  <c r="AN1451" i="13"/>
  <c r="AI1456" i="13"/>
  <c r="Z1457" i="13"/>
  <c r="Z1451" i="13"/>
  <c r="AI1461" i="13"/>
  <c r="AN1467" i="13"/>
  <c r="AN1461" i="13"/>
  <c r="AK1465" i="13"/>
  <c r="Y1373" i="13"/>
  <c r="Y1368" i="13"/>
  <c r="AK1332" i="13"/>
  <c r="AC1332" i="13"/>
  <c r="U1332" i="13"/>
  <c r="M1332" i="13"/>
  <c r="AR1332" i="13"/>
  <c r="AJ1332" i="13"/>
  <c r="AB1332" i="13"/>
  <c r="T1332" i="13"/>
  <c r="L1332" i="13"/>
  <c r="AQ1332" i="13"/>
  <c r="AI1332" i="13"/>
  <c r="AA1332" i="13"/>
  <c r="S1332" i="13"/>
  <c r="K1332" i="13"/>
  <c r="AP1332" i="13"/>
  <c r="AH1332" i="13"/>
  <c r="Z1332" i="13"/>
  <c r="AO1332" i="13"/>
  <c r="AG1332" i="13"/>
  <c r="Y1332" i="13"/>
  <c r="Q1332" i="13"/>
  <c r="I1332" i="13"/>
  <c r="AN1332" i="13"/>
  <c r="AF1332" i="13"/>
  <c r="X1332" i="13"/>
  <c r="P1332" i="13"/>
  <c r="AL1332" i="13"/>
  <c r="AD1332" i="13"/>
  <c r="V1332" i="13"/>
  <c r="N1332" i="13"/>
  <c r="AM1332" i="13"/>
  <c r="AE1332" i="13"/>
  <c r="W1332" i="13"/>
  <c r="R1332" i="13"/>
  <c r="O1332" i="13"/>
  <c r="J1332" i="13"/>
  <c r="AL1309" i="13"/>
  <c r="AD1309" i="13"/>
  <c r="V1309" i="13"/>
  <c r="N1309" i="13"/>
  <c r="AK1309" i="13"/>
  <c r="AC1309" i="13"/>
  <c r="U1309" i="13"/>
  <c r="M1309" i="13"/>
  <c r="AR1309" i="13"/>
  <c r="AJ1309" i="13"/>
  <c r="AB1309" i="13"/>
  <c r="T1309" i="13"/>
  <c r="L1309" i="13"/>
  <c r="AQ1309" i="13"/>
  <c r="AI1309" i="13"/>
  <c r="AA1309" i="13"/>
  <c r="S1309" i="13"/>
  <c r="K1309" i="13"/>
  <c r="AP1309" i="13"/>
  <c r="AH1309" i="13"/>
  <c r="Z1309" i="13"/>
  <c r="R1309" i="13"/>
  <c r="J1309" i="13"/>
  <c r="AO1309" i="13"/>
  <c r="AG1309" i="13"/>
  <c r="Y1309" i="13"/>
  <c r="Q1309" i="13"/>
  <c r="I1309" i="13"/>
  <c r="AN1309" i="13"/>
  <c r="AF1309" i="13"/>
  <c r="X1309" i="13"/>
  <c r="P1309" i="13"/>
  <c r="W1309" i="13"/>
  <c r="O1309" i="13"/>
  <c r="AE1309" i="13"/>
  <c r="AM1309" i="13"/>
  <c r="I1255" i="13"/>
  <c r="I1243" i="13"/>
  <c r="I1252" i="13"/>
  <c r="I1249" i="13"/>
  <c r="I1253" i="13"/>
  <c r="AC1173" i="13"/>
  <c r="AC1181" i="13"/>
  <c r="AE1179" i="13"/>
  <c r="AM1286" i="13"/>
  <c r="AM1304" i="13" s="1"/>
  <c r="AL1286" i="13"/>
  <c r="AL1299" i="13" s="1"/>
  <c r="AD1286" i="13"/>
  <c r="AD1301" i="13" s="1"/>
  <c r="V1286" i="13"/>
  <c r="V1303" i="13" s="1"/>
  <c r="N1286" i="13"/>
  <c r="N1305" i="13" s="1"/>
  <c r="AP1286" i="13"/>
  <c r="AP1306" i="13" s="1"/>
  <c r="AH1286" i="13"/>
  <c r="AH1294" i="13" s="1"/>
  <c r="Z1286" i="13"/>
  <c r="Z1293" i="13" s="1"/>
  <c r="R1286" i="13"/>
  <c r="R1291" i="13" s="1"/>
  <c r="J1286" i="13"/>
  <c r="J1298" i="13" s="1"/>
  <c r="AI1286" i="13"/>
  <c r="AI1292" i="13" s="1"/>
  <c r="X1286" i="13"/>
  <c r="X1295" i="13" s="1"/>
  <c r="M1286" i="13"/>
  <c r="M1288" i="13" s="1"/>
  <c r="AG1286" i="13"/>
  <c r="AG1300" i="13" s="1"/>
  <c r="W1286" i="13"/>
  <c r="W1294" i="13" s="1"/>
  <c r="L1286" i="13"/>
  <c r="L1306" i="13" s="1"/>
  <c r="AR1286" i="13"/>
  <c r="AR1301" i="13" s="1"/>
  <c r="AF1286" i="13"/>
  <c r="AF1292" i="13" s="1"/>
  <c r="U1286" i="13"/>
  <c r="U1289" i="13" s="1"/>
  <c r="K1286" i="13"/>
  <c r="K1303" i="13" s="1"/>
  <c r="AQ1286" i="13"/>
  <c r="AQ1296" i="13" s="1"/>
  <c r="AE1286" i="13"/>
  <c r="T1286" i="13"/>
  <c r="T1296" i="13" s="1"/>
  <c r="I1286" i="13"/>
  <c r="I1306" i="13" s="1"/>
  <c r="AO1286" i="13"/>
  <c r="AO1298" i="13" s="1"/>
  <c r="AC1286" i="13"/>
  <c r="AC1293" i="13" s="1"/>
  <c r="S1286" i="13"/>
  <c r="S1288" i="13" s="1"/>
  <c r="AN1286" i="13"/>
  <c r="AN1292" i="13" s="1"/>
  <c r="AB1286" i="13"/>
  <c r="AB1305" i="13" s="1"/>
  <c r="Q1286" i="13"/>
  <c r="Q1304" i="13" s="1"/>
  <c r="AJ1286" i="13"/>
  <c r="AJ1291" i="13" s="1"/>
  <c r="Y1286" i="13"/>
  <c r="Y1302" i="13" s="1"/>
  <c r="O1286" i="13"/>
  <c r="O1296" i="13" s="1"/>
  <c r="AK1286" i="13"/>
  <c r="AK1306" i="13" s="1"/>
  <c r="AA1286" i="13"/>
  <c r="AA1295" i="13" s="1"/>
  <c r="P1286" i="13"/>
  <c r="P1300" i="13" s="1"/>
  <c r="I1250" i="13"/>
  <c r="I1244" i="13"/>
  <c r="AM1179" i="13"/>
  <c r="I1256" i="13"/>
  <c r="I1246" i="13"/>
  <c r="I1258" i="13"/>
  <c r="AM1079" i="13"/>
  <c r="AM1089" i="13" s="1"/>
  <c r="AE1079" i="13"/>
  <c r="AE1085" i="13" s="1"/>
  <c r="W1079" i="13"/>
  <c r="W1088" i="13" s="1"/>
  <c r="O1079" i="13"/>
  <c r="AL1079" i="13"/>
  <c r="AL1086" i="13" s="1"/>
  <c r="AD1079" i="13"/>
  <c r="AD1091" i="13" s="1"/>
  <c r="V1079" i="13"/>
  <c r="V1081" i="13" s="1"/>
  <c r="N1079" i="13"/>
  <c r="N1095" i="13" s="1"/>
  <c r="AK1079" i="13"/>
  <c r="AK1096" i="13" s="1"/>
  <c r="AC1079" i="13"/>
  <c r="AC1096" i="13" s="1"/>
  <c r="U1079" i="13"/>
  <c r="U1093" i="13" s="1"/>
  <c r="M1079" i="13"/>
  <c r="M1092" i="13" s="1"/>
  <c r="AR1079" i="13"/>
  <c r="AR1083" i="13" s="1"/>
  <c r="AJ1079" i="13"/>
  <c r="AB1079" i="13"/>
  <c r="T1079" i="13"/>
  <c r="T1090" i="13" s="1"/>
  <c r="L1079" i="13"/>
  <c r="L1090" i="13" s="1"/>
  <c r="AQ1079" i="13"/>
  <c r="AQ1089" i="13" s="1"/>
  <c r="AI1079" i="13"/>
  <c r="AA1079" i="13"/>
  <c r="S1079" i="13"/>
  <c r="S1096" i="13" s="1"/>
  <c r="K1079" i="13"/>
  <c r="K1084" i="13" s="1"/>
  <c r="AP1079" i="13"/>
  <c r="AH1079" i="13"/>
  <c r="AH1096" i="13" s="1"/>
  <c r="Z1079" i="13"/>
  <c r="Z1094" i="13" s="1"/>
  <c r="R1079" i="13"/>
  <c r="R1098" i="13" s="1"/>
  <c r="J1079" i="13"/>
  <c r="J1094" i="13" s="1"/>
  <c r="AN1079" i="13"/>
  <c r="AN1098" i="13" s="1"/>
  <c r="AF1079" i="13"/>
  <c r="X1079" i="13"/>
  <c r="P1079" i="13"/>
  <c r="AO1079" i="13"/>
  <c r="AO1095" i="13" s="1"/>
  <c r="AG1079" i="13"/>
  <c r="AG1096" i="13" s="1"/>
  <c r="Y1079" i="13"/>
  <c r="Y1089" i="13" s="1"/>
  <c r="Q1079" i="13"/>
  <c r="Q1099" i="13" s="1"/>
  <c r="I1079" i="13"/>
  <c r="P1210" i="13"/>
  <c r="P1208" i="13"/>
  <c r="P1206" i="13"/>
  <c r="AE1203" i="13"/>
  <c r="P1198" i="13"/>
  <c r="AM1208" i="13"/>
  <c r="P1201" i="13"/>
  <c r="AM1212" i="13"/>
  <c r="AC1211" i="13"/>
  <c r="AH1209" i="13"/>
  <c r="P1204" i="13"/>
  <c r="AC1203" i="13"/>
  <c r="P1196" i="13"/>
  <c r="AC1206" i="13"/>
  <c r="P1199" i="13"/>
  <c r="AC1198" i="13"/>
  <c r="P1209" i="13"/>
  <c r="P1207" i="13"/>
  <c r="P1202" i="13"/>
  <c r="P1205" i="13"/>
  <c r="P1197" i="13"/>
  <c r="P1214" i="13"/>
  <c r="P1213" i="13"/>
  <c r="AF1203" i="13"/>
  <c r="P1203" i="13"/>
  <c r="AC1202" i="13"/>
  <c r="P1211" i="13"/>
  <c r="P1200" i="13"/>
  <c r="P1212" i="13"/>
  <c r="AJ1204" i="13"/>
  <c r="I1247" i="13"/>
  <c r="I1260" i="13"/>
  <c r="AH1252" i="13"/>
  <c r="I1259" i="13"/>
  <c r="I1242" i="13"/>
  <c r="AE1176" i="13"/>
  <c r="AC1176" i="13"/>
  <c r="O846" i="13"/>
  <c r="AO845" i="13"/>
  <c r="L841" i="13"/>
  <c r="AC837" i="13"/>
  <c r="AM835" i="13"/>
  <c r="O835" i="13"/>
  <c r="AO833" i="13"/>
  <c r="Q833" i="13"/>
  <c r="N832" i="13"/>
  <c r="AC829" i="13"/>
  <c r="N846" i="13"/>
  <c r="AC845" i="13"/>
  <c r="AM844" i="13"/>
  <c r="O844" i="13"/>
  <c r="AM842" i="13"/>
  <c r="O842" i="13"/>
  <c r="AM840" i="13"/>
  <c r="O840" i="13"/>
  <c r="AM838" i="13"/>
  <c r="O838" i="13"/>
  <c r="AO836" i="13"/>
  <c r="AG836" i="13"/>
  <c r="Q836" i="13"/>
  <c r="N835" i="13"/>
  <c r="P833" i="13"/>
  <c r="AC832" i="13"/>
  <c r="AM830" i="13"/>
  <c r="O830" i="13"/>
  <c r="AO828" i="13"/>
  <c r="Q828" i="13"/>
  <c r="N844" i="13"/>
  <c r="N842" i="13"/>
  <c r="N840" i="13"/>
  <c r="N838" i="13"/>
  <c r="AC835" i="13"/>
  <c r="O833" i="13"/>
  <c r="AO831" i="13"/>
  <c r="Q831" i="13"/>
  <c r="N830" i="13"/>
  <c r="Q845" i="13"/>
  <c r="AC844" i="13"/>
  <c r="AO843" i="13"/>
  <c r="Q843" i="13"/>
  <c r="AC842" i="13"/>
  <c r="AO841" i="13"/>
  <c r="Q841" i="13"/>
  <c r="AC840" i="13"/>
  <c r="AO839" i="13"/>
  <c r="Q839" i="13"/>
  <c r="AC838" i="13"/>
  <c r="AM836" i="13"/>
  <c r="O836" i="13"/>
  <c r="AO834" i="13"/>
  <c r="Q834" i="13"/>
  <c r="N833" i="13"/>
  <c r="AC830" i="13"/>
  <c r="O828" i="13"/>
  <c r="L842" i="13"/>
  <c r="AR838" i="13"/>
  <c r="AO837" i="13"/>
  <c r="Q837" i="13"/>
  <c r="N836" i="13"/>
  <c r="AC833" i="13"/>
  <c r="AM831" i="13"/>
  <c r="O831" i="13"/>
  <c r="AO829" i="13"/>
  <c r="Q829" i="13"/>
  <c r="N828" i="13"/>
  <c r="AO846" i="13"/>
  <c r="O845" i="13"/>
  <c r="AM843" i="13"/>
  <c r="O843" i="13"/>
  <c r="AM841" i="13"/>
  <c r="O841" i="13"/>
  <c r="AM839" i="13"/>
  <c r="O839" i="13"/>
  <c r="AC836" i="13"/>
  <c r="O834" i="13"/>
  <c r="AO832" i="13"/>
  <c r="Q832" i="13"/>
  <c r="N831" i="13"/>
  <c r="AC828" i="13"/>
  <c r="Q846" i="13"/>
  <c r="AO844" i="13"/>
  <c r="Q844" i="13"/>
  <c r="AC843" i="13"/>
  <c r="AO842" i="13"/>
  <c r="Q842" i="13"/>
  <c r="AC841" i="13"/>
  <c r="AO840" i="13"/>
  <c r="Q840" i="13"/>
  <c r="AC839" i="13"/>
  <c r="AO838" i="13"/>
  <c r="Q838" i="13"/>
  <c r="N837" i="13"/>
  <c r="AC834" i="13"/>
  <c r="O832" i="13"/>
  <c r="AO830" i="13"/>
  <c r="Q830" i="13"/>
  <c r="N829" i="13"/>
  <c r="AC831" i="13"/>
  <c r="N845" i="13"/>
  <c r="N843" i="13"/>
  <c r="N841" i="13"/>
  <c r="AC846" i="13"/>
  <c r="N839" i="13"/>
  <c r="AO835" i="13"/>
  <c r="N834" i="13"/>
  <c r="O829" i="13"/>
  <c r="O837" i="13"/>
  <c r="Q835" i="13"/>
  <c r="W795" i="13"/>
  <c r="M1130" i="13"/>
  <c r="P1141" i="13"/>
  <c r="W1142" i="13"/>
  <c r="Q1072" i="13"/>
  <c r="AE1021" i="13"/>
  <c r="T998" i="13"/>
  <c r="L997" i="13"/>
  <c r="L991" i="13"/>
  <c r="Y968" i="13"/>
  <c r="Y972" i="13"/>
  <c r="AR849" i="13"/>
  <c r="AR868" i="13" s="1"/>
  <c r="AJ849" i="13"/>
  <c r="AB849" i="13"/>
  <c r="AB864" i="13" s="1"/>
  <c r="T849" i="13"/>
  <c r="T858" i="13" s="1"/>
  <c r="L849" i="13"/>
  <c r="L864" i="13" s="1"/>
  <c r="AN849" i="13"/>
  <c r="AF849" i="13"/>
  <c r="X849" i="13"/>
  <c r="P849" i="13"/>
  <c r="P867" i="13" s="1"/>
  <c r="AQ849" i="13"/>
  <c r="AG849" i="13"/>
  <c r="AG862" i="13" s="1"/>
  <c r="V849" i="13"/>
  <c r="V854" i="13" s="1"/>
  <c r="K849" i="13"/>
  <c r="K862" i="13" s="1"/>
  <c r="AP849" i="13"/>
  <c r="AP856" i="13" s="1"/>
  <c r="AE849" i="13"/>
  <c r="U849" i="13"/>
  <c r="J849" i="13"/>
  <c r="J859" i="13" s="1"/>
  <c r="AO849" i="13"/>
  <c r="AO857" i="13" s="1"/>
  <c r="AD849" i="13"/>
  <c r="AD863" i="13" s="1"/>
  <c r="S849" i="13"/>
  <c r="S868" i="13" s="1"/>
  <c r="I849" i="13"/>
  <c r="I860" i="13" s="1"/>
  <c r="AM849" i="13"/>
  <c r="AC849" i="13"/>
  <c r="AC860" i="13" s="1"/>
  <c r="R849" i="13"/>
  <c r="R868" i="13" s="1"/>
  <c r="AL849" i="13"/>
  <c r="AL858" i="13" s="1"/>
  <c r="AA849" i="13"/>
  <c r="Q849" i="13"/>
  <c r="Q859" i="13" s="1"/>
  <c r="AK849" i="13"/>
  <c r="AK865" i="13" s="1"/>
  <c r="Z849" i="13"/>
  <c r="Z858" i="13" s="1"/>
  <c r="O849" i="13"/>
  <c r="O852" i="13" s="1"/>
  <c r="AH849" i="13"/>
  <c r="W849" i="13"/>
  <c r="M849" i="13"/>
  <c r="M857" i="13" s="1"/>
  <c r="AI849" i="13"/>
  <c r="Y849" i="13"/>
  <c r="Y858" i="13" s="1"/>
  <c r="N849" i="13"/>
  <c r="AA1142" i="13"/>
  <c r="W1128" i="13"/>
  <c r="W1132" i="13"/>
  <c r="W1137" i="13"/>
  <c r="W1129" i="13"/>
  <c r="L999" i="13"/>
  <c r="M1131" i="13"/>
  <c r="W997" i="13"/>
  <c r="AQ1007" i="13"/>
  <c r="L1003" i="13"/>
  <c r="AK918" i="13"/>
  <c r="AC918" i="13"/>
  <c r="U918" i="13"/>
  <c r="M918" i="13"/>
  <c r="AP918" i="13"/>
  <c r="AH918" i="13"/>
  <c r="Z918" i="13"/>
  <c r="R918" i="13"/>
  <c r="J918" i="13"/>
  <c r="AM918" i="13"/>
  <c r="AB918" i="13"/>
  <c r="Q918" i="13"/>
  <c r="AL918" i="13"/>
  <c r="AA918" i="13"/>
  <c r="P918" i="13"/>
  <c r="AJ918" i="13"/>
  <c r="Y918" i="13"/>
  <c r="O918" i="13"/>
  <c r="AI918" i="13"/>
  <c r="X918" i="13"/>
  <c r="N918" i="13"/>
  <c r="AR918" i="13"/>
  <c r="AG918" i="13"/>
  <c r="W918" i="13"/>
  <c r="L918" i="13"/>
  <c r="AQ918" i="13"/>
  <c r="AF918" i="13"/>
  <c r="V918" i="13"/>
  <c r="K918" i="13"/>
  <c r="AO918" i="13"/>
  <c r="AE918" i="13"/>
  <c r="T918" i="13"/>
  <c r="I918" i="13"/>
  <c r="S918" i="13"/>
  <c r="AN918" i="13"/>
  <c r="AD918" i="13"/>
  <c r="AA1139" i="13"/>
  <c r="AK1102" i="13"/>
  <c r="AC1102" i="13"/>
  <c r="U1102" i="13"/>
  <c r="M1102" i="13"/>
  <c r="AR1102" i="13"/>
  <c r="AJ1102" i="13"/>
  <c r="AB1102" i="13"/>
  <c r="T1102" i="13"/>
  <c r="L1102" i="13"/>
  <c r="AQ1102" i="13"/>
  <c r="AI1102" i="13"/>
  <c r="AA1102" i="13"/>
  <c r="S1102" i="13"/>
  <c r="K1102" i="13"/>
  <c r="AP1102" i="13"/>
  <c r="AH1102" i="13"/>
  <c r="Z1102" i="13"/>
  <c r="R1102" i="13"/>
  <c r="J1102" i="13"/>
  <c r="AO1102" i="13"/>
  <c r="AG1102" i="13"/>
  <c r="Y1102" i="13"/>
  <c r="Q1102" i="13"/>
  <c r="I1102" i="13"/>
  <c r="AN1102" i="13"/>
  <c r="AF1102" i="13"/>
  <c r="X1102" i="13"/>
  <c r="P1102" i="13"/>
  <c r="AL1102" i="13"/>
  <c r="AD1102" i="13"/>
  <c r="V1102" i="13"/>
  <c r="N1102" i="13"/>
  <c r="AE1102" i="13"/>
  <c r="W1102" i="13"/>
  <c r="O1102" i="13"/>
  <c r="AM1102" i="13"/>
  <c r="AH1071" i="13"/>
  <c r="AH1070" i="13"/>
  <c r="Q1059" i="13"/>
  <c r="Q1064" i="13"/>
  <c r="Q1058" i="13"/>
  <c r="Q1075" i="13"/>
  <c r="V1029" i="13"/>
  <c r="M1134" i="13"/>
  <c r="AG1004" i="13"/>
  <c r="L993" i="13"/>
  <c r="AR1048" i="13"/>
  <c r="AR1041" i="13"/>
  <c r="AR1046" i="13"/>
  <c r="AQ1164" i="13"/>
  <c r="AQ1160" i="13"/>
  <c r="Y1154" i="13"/>
  <c r="Y1157" i="13"/>
  <c r="Y1168" i="13"/>
  <c r="Y1166" i="13"/>
  <c r="Y1164" i="13"/>
  <c r="Y1162" i="13"/>
  <c r="Y1160" i="13"/>
  <c r="AQ1158" i="13"/>
  <c r="Z1155" i="13"/>
  <c r="Y1152" i="13"/>
  <c r="Y1155" i="13"/>
  <c r="AQ1167" i="13"/>
  <c r="Y1158" i="13"/>
  <c r="Y1150" i="13"/>
  <c r="Z1167" i="13"/>
  <c r="Z1156" i="13"/>
  <c r="Y1153" i="13"/>
  <c r="Y1167" i="13"/>
  <c r="Y1165" i="13"/>
  <c r="Y1163" i="13"/>
  <c r="Y1161" i="13"/>
  <c r="Y1156" i="13"/>
  <c r="AQ1154" i="13"/>
  <c r="Y1151" i="13"/>
  <c r="Y1159" i="13"/>
  <c r="J1175" i="13"/>
  <c r="P1131" i="13"/>
  <c r="M1142" i="13"/>
  <c r="AA1141" i="13"/>
  <c r="P1140" i="13"/>
  <c r="AI1071" i="13"/>
  <c r="I1059" i="13"/>
  <c r="I1063" i="13"/>
  <c r="I1058" i="13"/>
  <c r="I1064" i="13"/>
  <c r="K1013" i="13"/>
  <c r="K1017" i="13"/>
  <c r="AG990" i="13"/>
  <c r="L996" i="13"/>
  <c r="AQ1000" i="13"/>
  <c r="L1004" i="13"/>
  <c r="L992" i="13"/>
  <c r="L989" i="13"/>
  <c r="L994" i="13"/>
  <c r="T1001" i="13"/>
  <c r="AJ973" i="13"/>
  <c r="S783" i="13"/>
  <c r="S791" i="13"/>
  <c r="P1135" i="13"/>
  <c r="W1141" i="13"/>
  <c r="P1142" i="13"/>
  <c r="M1141" i="13"/>
  <c r="N1134" i="13"/>
  <c r="P1127" i="13"/>
  <c r="P1139" i="13"/>
  <c r="P1132" i="13"/>
  <c r="AO1129" i="13"/>
  <c r="AO1130" i="13"/>
  <c r="AO1135" i="13"/>
  <c r="AO1127" i="13"/>
  <c r="AA1127" i="13"/>
  <c r="AA1128" i="13"/>
  <c r="AA1138" i="13"/>
  <c r="AA1133" i="13"/>
  <c r="I1066" i="13"/>
  <c r="AR1012" i="13"/>
  <c r="L990" i="13"/>
  <c r="T996" i="13"/>
  <c r="AG997" i="13"/>
  <c r="T1004" i="13"/>
  <c r="L1006" i="13"/>
  <c r="T994" i="13"/>
  <c r="V784" i="13"/>
  <c r="W1143" i="13"/>
  <c r="P1144" i="13"/>
  <c r="M1143" i="13"/>
  <c r="V1128" i="13"/>
  <c r="AI1128" i="13"/>
  <c r="AI1133" i="13"/>
  <c r="AE1068" i="13"/>
  <c r="AQ994" i="13"/>
  <c r="AC961" i="13"/>
  <c r="AG960" i="13"/>
  <c r="Y960" i="13"/>
  <c r="Q960" i="13"/>
  <c r="AC959" i="13"/>
  <c r="AG958" i="13"/>
  <c r="Y958" i="13"/>
  <c r="Q958" i="13"/>
  <c r="AC957" i="13"/>
  <c r="AG956" i="13"/>
  <c r="Y956" i="13"/>
  <c r="Q956" i="13"/>
  <c r="AC955" i="13"/>
  <c r="AG954" i="13"/>
  <c r="Y954" i="13"/>
  <c r="Q954" i="13"/>
  <c r="AC953" i="13"/>
  <c r="Z952" i="13"/>
  <c r="R952" i="13"/>
  <c r="AE951" i="13"/>
  <c r="W951" i="13"/>
  <c r="AJ950" i="13"/>
  <c r="L950" i="13"/>
  <c r="AG949" i="13"/>
  <c r="Y949" i="13"/>
  <c r="Q949" i="13"/>
  <c r="AQ947" i="13"/>
  <c r="AN946" i="13"/>
  <c r="AF946" i="13"/>
  <c r="AC945" i="13"/>
  <c r="Z944" i="13"/>
  <c r="R944" i="13"/>
  <c r="AE943" i="13"/>
  <c r="W943" i="13"/>
  <c r="AJ961" i="13"/>
  <c r="L961" i="13"/>
  <c r="AN960" i="13"/>
  <c r="AF960" i="13"/>
  <c r="P960" i="13"/>
  <c r="AJ959" i="13"/>
  <c r="L959" i="13"/>
  <c r="AN958" i="13"/>
  <c r="AF958" i="13"/>
  <c r="AJ957" i="13"/>
  <c r="L957" i="13"/>
  <c r="AN956" i="13"/>
  <c r="AF956" i="13"/>
  <c r="AJ955" i="13"/>
  <c r="L955" i="13"/>
  <c r="AN954" i="13"/>
  <c r="AF954" i="13"/>
  <c r="AJ953" i="13"/>
  <c r="L953" i="13"/>
  <c r="AG952" i="13"/>
  <c r="Y952" i="13"/>
  <c r="Q952" i="13"/>
  <c r="V951" i="13"/>
  <c r="AQ950" i="13"/>
  <c r="AN949" i="13"/>
  <c r="AF949" i="13"/>
  <c r="AC948" i="13"/>
  <c r="Z947" i="13"/>
  <c r="R947" i="13"/>
  <c r="AE946" i="13"/>
  <c r="W946" i="13"/>
  <c r="AJ945" i="13"/>
  <c r="L945" i="13"/>
  <c r="AG944" i="13"/>
  <c r="Y944" i="13"/>
  <c r="Q944" i="13"/>
  <c r="AQ961" i="13"/>
  <c r="AE960" i="13"/>
  <c r="W960" i="13"/>
  <c r="AQ959" i="13"/>
  <c r="AE958" i="13"/>
  <c r="W958" i="13"/>
  <c r="AQ957" i="13"/>
  <c r="AE956" i="13"/>
  <c r="W956" i="13"/>
  <c r="AQ955" i="13"/>
  <c r="AE954" i="13"/>
  <c r="W954" i="13"/>
  <c r="AQ953" i="13"/>
  <c r="AN952" i="13"/>
  <c r="AF952" i="13"/>
  <c r="AC951" i="13"/>
  <c r="Z950" i="13"/>
  <c r="R950" i="13"/>
  <c r="AE949" i="13"/>
  <c r="W949" i="13"/>
  <c r="AJ948" i="13"/>
  <c r="L948" i="13"/>
  <c r="AG947" i="13"/>
  <c r="Y947" i="13"/>
  <c r="Q947" i="13"/>
  <c r="AQ945" i="13"/>
  <c r="AN944" i="13"/>
  <c r="AF944" i="13"/>
  <c r="AC943" i="13"/>
  <c r="Z961" i="13"/>
  <c r="R961" i="13"/>
  <c r="Z959" i="13"/>
  <c r="R959" i="13"/>
  <c r="Z957" i="13"/>
  <c r="R957" i="13"/>
  <c r="AD956" i="13"/>
  <c r="Z955" i="13"/>
  <c r="R955" i="13"/>
  <c r="V954" i="13"/>
  <c r="Z953" i="13"/>
  <c r="R953" i="13"/>
  <c r="AE952" i="13"/>
  <c r="W952" i="13"/>
  <c r="AJ951" i="13"/>
  <c r="L951" i="13"/>
  <c r="AG950" i="13"/>
  <c r="Y950" i="13"/>
  <c r="Q950" i="13"/>
  <c r="AQ948" i="13"/>
  <c r="AN947" i="13"/>
  <c r="AF947" i="13"/>
  <c r="AC946" i="13"/>
  <c r="Z945" i="13"/>
  <c r="R945" i="13"/>
  <c r="AE944" i="13"/>
  <c r="W944" i="13"/>
  <c r="AJ943" i="13"/>
  <c r="L943" i="13"/>
  <c r="AG961" i="13"/>
  <c r="Y961" i="13"/>
  <c r="Q961" i="13"/>
  <c r="AC960" i="13"/>
  <c r="AG959" i="13"/>
  <c r="Y959" i="13"/>
  <c r="Q959" i="13"/>
  <c r="AC958" i="13"/>
  <c r="AG957" i="13"/>
  <c r="Y957" i="13"/>
  <c r="Q957" i="13"/>
  <c r="AC956" i="13"/>
  <c r="AG955" i="13"/>
  <c r="Y955" i="13"/>
  <c r="Q955" i="13"/>
  <c r="AC954" i="13"/>
  <c r="AG953" i="13"/>
  <c r="Y953" i="13"/>
  <c r="Q953" i="13"/>
  <c r="V952" i="13"/>
  <c r="AQ951" i="13"/>
  <c r="AN950" i="13"/>
  <c r="AF950" i="13"/>
  <c r="AC949" i="13"/>
  <c r="Z948" i="13"/>
  <c r="R948" i="13"/>
  <c r="AE947" i="13"/>
  <c r="W947" i="13"/>
  <c r="AJ946" i="13"/>
  <c r="L946" i="13"/>
  <c r="AG945" i="13"/>
  <c r="Y945" i="13"/>
  <c r="Q945" i="13"/>
  <c r="AL944" i="13"/>
  <c r="AQ943" i="13"/>
  <c r="AN961" i="13"/>
  <c r="AF961" i="13"/>
  <c r="AJ960" i="13"/>
  <c r="L960" i="13"/>
  <c r="AN959" i="13"/>
  <c r="AF959" i="13"/>
  <c r="AJ958" i="13"/>
  <c r="L958" i="13"/>
  <c r="AN957" i="13"/>
  <c r="AF957" i="13"/>
  <c r="AJ956" i="13"/>
  <c r="T956" i="13"/>
  <c r="L956" i="13"/>
  <c r="AN955" i="13"/>
  <c r="AF955" i="13"/>
  <c r="AJ954" i="13"/>
  <c r="T954" i="13"/>
  <c r="L954" i="13"/>
  <c r="AN953" i="13"/>
  <c r="AF953" i="13"/>
  <c r="AC952" i="13"/>
  <c r="Z951" i="13"/>
  <c r="R951" i="13"/>
  <c r="AE950" i="13"/>
  <c r="W950" i="13"/>
  <c r="AJ949" i="13"/>
  <c r="T949" i="13"/>
  <c r="L949" i="13"/>
  <c r="AG948" i="13"/>
  <c r="Y948" i="13"/>
  <c r="Q948" i="13"/>
  <c r="AQ946" i="13"/>
  <c r="AN945" i="13"/>
  <c r="AF945" i="13"/>
  <c r="AC944" i="13"/>
  <c r="Z943" i="13"/>
  <c r="R943" i="13"/>
  <c r="Z960" i="13"/>
  <c r="R960" i="13"/>
  <c r="Z958" i="13"/>
  <c r="R958" i="13"/>
  <c r="Z956" i="13"/>
  <c r="R956" i="13"/>
  <c r="AL955" i="13"/>
  <c r="Z954" i="13"/>
  <c r="R954" i="13"/>
  <c r="AL953" i="13"/>
  <c r="AQ952" i="13"/>
  <c r="AN951" i="13"/>
  <c r="AF951" i="13"/>
  <c r="AC950" i="13"/>
  <c r="Z949" i="13"/>
  <c r="R949" i="13"/>
  <c r="AE948" i="13"/>
  <c r="W948" i="13"/>
  <c r="AJ947" i="13"/>
  <c r="T947" i="13"/>
  <c r="L947" i="13"/>
  <c r="AG946" i="13"/>
  <c r="Y946" i="13"/>
  <c r="Q946" i="13"/>
  <c r="AQ944" i="13"/>
  <c r="AN943" i="13"/>
  <c r="AF943" i="13"/>
  <c r="AQ954" i="13"/>
  <c r="AG951" i="13"/>
  <c r="AQ949" i="13"/>
  <c r="P948" i="13"/>
  <c r="Z946" i="13"/>
  <c r="AG943" i="13"/>
  <c r="AA956" i="13"/>
  <c r="Y951" i="13"/>
  <c r="R946" i="13"/>
  <c r="Y943" i="13"/>
  <c r="AE961" i="13"/>
  <c r="AJ952" i="13"/>
  <c r="Q951" i="13"/>
  <c r="AJ944" i="13"/>
  <c r="Q943" i="13"/>
  <c r="W961" i="13"/>
  <c r="AE959" i="13"/>
  <c r="AC947" i="13"/>
  <c r="W959" i="13"/>
  <c r="AE957" i="13"/>
  <c r="AQ960" i="13"/>
  <c r="W957" i="13"/>
  <c r="AE955" i="13"/>
  <c r="L952" i="13"/>
  <c r="AN948" i="13"/>
  <c r="AE945" i="13"/>
  <c r="L944" i="13"/>
  <c r="AQ958" i="13"/>
  <c r="W955" i="13"/>
  <c r="AE953" i="13"/>
  <c r="AF948" i="13"/>
  <c r="W945" i="13"/>
  <c r="W953" i="13"/>
  <c r="AQ956" i="13"/>
  <c r="AO915" i="13"/>
  <c r="AO913" i="13"/>
  <c r="AD915" i="13"/>
  <c r="V915" i="13"/>
  <c r="J914" i="13"/>
  <c r="AD913" i="13"/>
  <c r="AR911" i="13"/>
  <c r="AR909" i="13"/>
  <c r="AR907" i="13"/>
  <c r="AO906" i="13"/>
  <c r="AD905" i="13"/>
  <c r="V905" i="13"/>
  <c r="J901" i="13"/>
  <c r="O900" i="13"/>
  <c r="AR899" i="13"/>
  <c r="T899" i="13"/>
  <c r="AO898" i="13"/>
  <c r="AD897" i="13"/>
  <c r="V897" i="13"/>
  <c r="J915" i="13"/>
  <c r="AA911" i="13"/>
  <c r="O908" i="13"/>
  <c r="J904" i="13"/>
  <c r="AR902" i="13"/>
  <c r="AB902" i="13"/>
  <c r="AO901" i="13"/>
  <c r="AD900" i="13"/>
  <c r="V900" i="13"/>
  <c r="AR914" i="13"/>
  <c r="J913" i="13"/>
  <c r="AD912" i="13"/>
  <c r="V912" i="13"/>
  <c r="J911" i="13"/>
  <c r="AD910" i="13"/>
  <c r="V910" i="13"/>
  <c r="J909" i="13"/>
  <c r="AD908" i="13"/>
  <c r="V908" i="13"/>
  <c r="J907" i="13"/>
  <c r="AR905" i="13"/>
  <c r="AB905" i="13"/>
  <c r="T905" i="13"/>
  <c r="AO904" i="13"/>
  <c r="AD903" i="13"/>
  <c r="V903" i="13"/>
  <c r="AA902" i="13"/>
  <c r="J899" i="13"/>
  <c r="AR897" i="13"/>
  <c r="AB897" i="13"/>
  <c r="V914" i="13"/>
  <c r="AO911" i="13"/>
  <c r="AO909" i="13"/>
  <c r="AO907" i="13"/>
  <c r="AD906" i="13"/>
  <c r="V906" i="13"/>
  <c r="J902" i="13"/>
  <c r="AR900" i="13"/>
  <c r="T900" i="13"/>
  <c r="AO899" i="13"/>
  <c r="AD898" i="13"/>
  <c r="V898" i="13"/>
  <c r="AO914" i="13"/>
  <c r="AR912" i="13"/>
  <c r="AR910" i="13"/>
  <c r="T910" i="13"/>
  <c r="AR908" i="13"/>
  <c r="T908" i="13"/>
  <c r="J905" i="13"/>
  <c r="AR903" i="13"/>
  <c r="AO902" i="13"/>
  <c r="AD901" i="13"/>
  <c r="V901" i="13"/>
  <c r="J897" i="13"/>
  <c r="AD914" i="13"/>
  <c r="AR913" i="13"/>
  <c r="O913" i="13"/>
  <c r="O909" i="13"/>
  <c r="O907" i="13"/>
  <c r="AR906" i="13"/>
  <c r="T906" i="13"/>
  <c r="AO905" i="13"/>
  <c r="AD904" i="13"/>
  <c r="V904" i="13"/>
  <c r="J900" i="13"/>
  <c r="O899" i="13"/>
  <c r="AR898" i="13"/>
  <c r="AO897" i="13"/>
  <c r="V913" i="13"/>
  <c r="J912" i="13"/>
  <c r="AD911" i="13"/>
  <c r="V911" i="13"/>
  <c r="J910" i="13"/>
  <c r="AD909" i="13"/>
  <c r="V909" i="13"/>
  <c r="J908" i="13"/>
  <c r="AD907" i="13"/>
  <c r="V907" i="13"/>
  <c r="K906" i="13"/>
  <c r="J903" i="13"/>
  <c r="O902" i="13"/>
  <c r="AR901" i="13"/>
  <c r="T901" i="13"/>
  <c r="AO900" i="13"/>
  <c r="AD899" i="13"/>
  <c r="V899" i="13"/>
  <c r="AI898" i="13"/>
  <c r="J906" i="13"/>
  <c r="AO912" i="13"/>
  <c r="AD902" i="13"/>
  <c r="AO910" i="13"/>
  <c r="V902" i="13"/>
  <c r="O905" i="13"/>
  <c r="AO908" i="13"/>
  <c r="AO903" i="13"/>
  <c r="O897" i="13"/>
  <c r="AR915" i="13"/>
  <c r="AR904" i="13"/>
  <c r="J898" i="13"/>
  <c r="M970" i="13"/>
  <c r="AB875" i="13"/>
  <c r="AA1136" i="13"/>
  <c r="W1140" i="13"/>
  <c r="Q1071" i="13"/>
  <c r="I1071" i="13"/>
  <c r="W1017" i="13"/>
  <c r="W1021" i="13"/>
  <c r="W1013" i="13"/>
  <c r="AG1001" i="13"/>
  <c r="AB881" i="13"/>
  <c r="O814" i="13"/>
  <c r="R807" i="13"/>
  <c r="O806" i="13"/>
  <c r="AG823" i="13"/>
  <c r="O809" i="13"/>
  <c r="L822" i="13"/>
  <c r="L820" i="13"/>
  <c r="L818" i="13"/>
  <c r="AJ816" i="13"/>
  <c r="L816" i="13"/>
  <c r="M814" i="13"/>
  <c r="W812" i="13"/>
  <c r="O812" i="13"/>
  <c r="L811" i="13"/>
  <c r="O823" i="13"/>
  <c r="O821" i="13"/>
  <c r="O819" i="13"/>
  <c r="O817" i="13"/>
  <c r="S816" i="13"/>
  <c r="O815" i="13"/>
  <c r="L814" i="13"/>
  <c r="AO813" i="13"/>
  <c r="O807" i="13"/>
  <c r="L806" i="13"/>
  <c r="O810" i="13"/>
  <c r="L809" i="13"/>
  <c r="AO808" i="13"/>
  <c r="O813" i="13"/>
  <c r="L812" i="13"/>
  <c r="AG811" i="13"/>
  <c r="AN808" i="13"/>
  <c r="O805" i="13"/>
  <c r="O822" i="13"/>
  <c r="O820" i="13"/>
  <c r="O818" i="13"/>
  <c r="O816" i="13"/>
  <c r="O811" i="13"/>
  <c r="L810" i="13"/>
  <c r="V813" i="13"/>
  <c r="O808" i="13"/>
  <c r="L817" i="13"/>
  <c r="L823" i="13"/>
  <c r="L821" i="13"/>
  <c r="L819" i="13"/>
  <c r="L815" i="13"/>
  <c r="L807" i="13"/>
  <c r="AR711" i="13"/>
  <c r="AR714" i="13" s="1"/>
  <c r="P711" i="13"/>
  <c r="P717" i="13" s="1"/>
  <c r="L711" i="13"/>
  <c r="L722" i="13" s="1"/>
  <c r="X667" i="13"/>
  <c r="AB672" i="13"/>
  <c r="AB670" i="13"/>
  <c r="X673" i="13"/>
  <c r="X675" i="13"/>
  <c r="X684" i="13"/>
  <c r="X681" i="13"/>
  <c r="AB676" i="13"/>
  <c r="X685" i="13"/>
  <c r="X668" i="13"/>
  <c r="AB669" i="13"/>
  <c r="X682" i="13"/>
  <c r="X676" i="13"/>
  <c r="AB668" i="13"/>
  <c r="AB677" i="13"/>
  <c r="X672" i="13"/>
  <c r="X671" i="13"/>
  <c r="X679" i="13"/>
  <c r="O630" i="13"/>
  <c r="O625" i="13"/>
  <c r="K569" i="13"/>
  <c r="R554" i="13"/>
  <c r="AR569" i="13"/>
  <c r="P563" i="13"/>
  <c r="M554" i="13"/>
  <c r="K567" i="13"/>
  <c r="R555" i="13"/>
  <c r="AR558" i="13"/>
  <c r="P565" i="13"/>
  <c r="M556" i="13"/>
  <c r="K565" i="13"/>
  <c r="T564" i="13"/>
  <c r="T563" i="13"/>
  <c r="AR567" i="13"/>
  <c r="AK550" i="13"/>
  <c r="AK552" i="13" s="1"/>
  <c r="AO550" i="13"/>
  <c r="AO570" i="13" s="1"/>
  <c r="AN550" i="13"/>
  <c r="AN570" i="13" s="1"/>
  <c r="AC550" i="13"/>
  <c r="AC570" i="13" s="1"/>
  <c r="Y550" i="13"/>
  <c r="Y557" i="13" s="1"/>
  <c r="U550" i="13"/>
  <c r="U561" i="13" s="1"/>
  <c r="Q550" i="13"/>
  <c r="Q552" i="13" s="1"/>
  <c r="K563" i="13"/>
  <c r="AR553" i="13"/>
  <c r="AR555" i="13"/>
  <c r="AK547" i="13"/>
  <c r="AK540" i="13"/>
  <c r="AK536" i="13"/>
  <c r="AK533" i="13"/>
  <c r="AK530" i="13"/>
  <c r="AK537" i="13"/>
  <c r="AK545" i="13"/>
  <c r="AK529" i="13"/>
  <c r="AK541" i="13"/>
  <c r="AK546" i="13"/>
  <c r="AK534" i="13"/>
  <c r="AK531" i="13"/>
  <c r="AK532" i="13"/>
  <c r="AK542" i="13"/>
  <c r="AK539" i="13"/>
  <c r="AG490" i="13"/>
  <c r="R485" i="13"/>
  <c r="AN495" i="13"/>
  <c r="R483" i="13"/>
  <c r="AN485" i="13"/>
  <c r="R487" i="13"/>
  <c r="AN498" i="13"/>
  <c r="R497" i="13"/>
  <c r="R492" i="13"/>
  <c r="AN489" i="13"/>
  <c r="R495" i="13"/>
  <c r="AN501" i="13"/>
  <c r="AG499" i="13"/>
  <c r="AN490" i="13"/>
  <c r="R500" i="13"/>
  <c r="AG500" i="13"/>
  <c r="AH489" i="13"/>
  <c r="AH483" i="13"/>
  <c r="R493" i="13"/>
  <c r="AG497" i="13"/>
  <c r="R491" i="13"/>
  <c r="AG491" i="13"/>
  <c r="R498" i="13"/>
  <c r="AN487" i="13"/>
  <c r="O484" i="13"/>
  <c r="AG495" i="13"/>
  <c r="T498" i="13"/>
  <c r="R486" i="13"/>
  <c r="R496" i="13"/>
  <c r="AG498" i="13"/>
  <c r="AG487" i="13"/>
  <c r="T499" i="13"/>
  <c r="R484" i="13"/>
  <c r="AN500" i="13"/>
  <c r="AG493" i="13"/>
  <c r="R488" i="13"/>
  <c r="AN499" i="13"/>
  <c r="T484" i="13"/>
  <c r="R494" i="13"/>
  <c r="AG496" i="13"/>
  <c r="AG489" i="13"/>
  <c r="AN492" i="13"/>
  <c r="AN494" i="13"/>
  <c r="AN486" i="13"/>
  <c r="AN496" i="13"/>
  <c r="AN497" i="13"/>
  <c r="AN458" i="13"/>
  <c r="AE458" i="13"/>
  <c r="AE474" i="13" s="1"/>
  <c r="V458" i="13"/>
  <c r="V465" i="13" s="1"/>
  <c r="M458" i="13"/>
  <c r="M466" i="13" s="1"/>
  <c r="N424" i="13"/>
  <c r="AQ420" i="13"/>
  <c r="AQ429" i="13"/>
  <c r="AQ426" i="13"/>
  <c r="AQ430" i="13"/>
  <c r="L425" i="13"/>
  <c r="L421" i="13"/>
  <c r="L429" i="13"/>
  <c r="AD432" i="13"/>
  <c r="L424" i="13"/>
  <c r="L428" i="13"/>
  <c r="X418" i="13"/>
  <c r="Z416" i="13"/>
  <c r="AQ423" i="13"/>
  <c r="AQ417" i="13"/>
  <c r="AQ422" i="13"/>
  <c r="AQ431" i="13"/>
  <c r="L427" i="13"/>
  <c r="M419" i="13"/>
  <c r="AQ419" i="13"/>
  <c r="AQ424" i="13"/>
  <c r="AQ428" i="13"/>
  <c r="L423" i="13"/>
  <c r="AQ416" i="13"/>
  <c r="AD431" i="13"/>
  <c r="L426" i="13"/>
  <c r="Z423" i="13"/>
  <c r="AQ418" i="13"/>
  <c r="AQ421" i="13"/>
  <c r="L419" i="13"/>
  <c r="AJ347" i="13"/>
  <c r="AJ357" i="13"/>
  <c r="T351" i="13"/>
  <c r="T345" i="13"/>
  <c r="AB350" i="13"/>
  <c r="AC353" i="13"/>
  <c r="T346" i="13"/>
  <c r="T354" i="13"/>
  <c r="R346" i="13"/>
  <c r="T360" i="13"/>
  <c r="AB353" i="13"/>
  <c r="T353" i="13"/>
  <c r="Z347" i="13"/>
  <c r="T357" i="13"/>
  <c r="T362" i="13"/>
  <c r="T348" i="13"/>
  <c r="J362" i="13"/>
  <c r="AQ352" i="13"/>
  <c r="K348" i="13"/>
  <c r="AQ353" i="13"/>
  <c r="T359" i="13"/>
  <c r="AJ359" i="13"/>
  <c r="T347" i="13"/>
  <c r="T352" i="13"/>
  <c r="T355" i="13"/>
  <c r="K350" i="13"/>
  <c r="W325" i="13"/>
  <c r="W332" i="13"/>
  <c r="N327" i="13"/>
  <c r="AC334" i="13"/>
  <c r="N336" i="13"/>
  <c r="AG320" i="13"/>
  <c r="X320" i="13"/>
  <c r="V320" i="13"/>
  <c r="AL320" i="13"/>
  <c r="R320" i="13"/>
  <c r="AK320" i="13"/>
  <c r="Q320" i="13"/>
  <c r="AH320" i="13"/>
  <c r="M320" i="13"/>
  <c r="AF320" i="13"/>
  <c r="J320" i="13"/>
  <c r="AP320" i="13"/>
  <c r="AD320" i="13"/>
  <c r="I320" i="13"/>
  <c r="Y320" i="13"/>
  <c r="AJ322" i="13"/>
  <c r="N330" i="13"/>
  <c r="AJ334" i="13"/>
  <c r="N324" i="13"/>
  <c r="N335" i="13"/>
  <c r="AJ323" i="13"/>
  <c r="N325" i="13"/>
  <c r="N326" i="13"/>
  <c r="AJ324" i="13"/>
  <c r="N332" i="13"/>
  <c r="N331" i="13"/>
  <c r="AE337" i="13"/>
  <c r="J313" i="13"/>
  <c r="O300" i="13"/>
  <c r="J302" i="13"/>
  <c r="O315" i="13"/>
  <c r="AP299" i="13"/>
  <c r="K302" i="13"/>
  <c r="AG303" i="13"/>
  <c r="AK307" i="13"/>
  <c r="AA311" i="13"/>
  <c r="K315" i="13"/>
  <c r="J310" i="13"/>
  <c r="AG312" i="13"/>
  <c r="AK309" i="13"/>
  <c r="K307" i="13"/>
  <c r="AG313" i="13"/>
  <c r="K310" i="13"/>
  <c r="O317" i="13"/>
  <c r="AP307" i="13"/>
  <c r="AA313" i="13"/>
  <c r="K317" i="13"/>
  <c r="AK311" i="13"/>
  <c r="K303" i="13"/>
  <c r="AP310" i="13"/>
  <c r="K306" i="13"/>
  <c r="AP311" i="13"/>
  <c r="O299" i="13"/>
  <c r="AK315" i="13"/>
  <c r="AP312" i="13"/>
  <c r="AP302" i="13"/>
  <c r="K305" i="13"/>
  <c r="AA310" i="13"/>
  <c r="K314" i="13"/>
  <c r="AK300" i="13"/>
  <c r="O312" i="13"/>
  <c r="AQ313" i="13"/>
  <c r="AA317" i="13"/>
  <c r="AP313" i="13"/>
  <c r="AP308" i="13"/>
  <c r="AP305" i="13"/>
  <c r="O307" i="13"/>
  <c r="J315" i="13"/>
  <c r="AP314" i="13"/>
  <c r="AP303" i="13"/>
  <c r="O308" i="13"/>
  <c r="J312" i="13"/>
  <c r="N300" i="13"/>
  <c r="J305" i="13"/>
  <c r="AE299" i="13"/>
  <c r="J317" i="13"/>
  <c r="J304" i="13"/>
  <c r="K301" i="13"/>
  <c r="K308" i="13"/>
  <c r="AK314" i="13"/>
  <c r="AP317" i="13"/>
  <c r="AA305" i="13"/>
  <c r="O309" i="13"/>
  <c r="AA314" i="13"/>
  <c r="J299" i="13"/>
  <c r="AP306" i="13"/>
  <c r="K309" i="13"/>
  <c r="O316" i="13"/>
  <c r="AG314" i="13"/>
  <c r="AK316" i="13"/>
  <c r="AA304" i="13"/>
  <c r="K299" i="13"/>
  <c r="AK317" i="13"/>
  <c r="J311" i="13"/>
  <c r="AP300" i="13"/>
  <c r="O303" i="13"/>
  <c r="AQ304" i="13"/>
  <c r="AG305" i="13"/>
  <c r="AA312" i="13"/>
  <c r="K316" i="13"/>
  <c r="AG304" i="13"/>
  <c r="AK308" i="13"/>
  <c r="O314" i="13"/>
  <c r="AP316" i="13"/>
  <c r="J308" i="13"/>
  <c r="J309" i="13"/>
  <c r="AG299" i="13"/>
  <c r="AK303" i="13"/>
  <c r="O311" i="13"/>
  <c r="AA316" i="13"/>
  <c r="J307" i="13"/>
  <c r="O305" i="13"/>
  <c r="AP301" i="13"/>
  <c r="AJ317" i="13"/>
  <c r="AB232" i="13"/>
  <c r="P195" i="13"/>
  <c r="AL182" i="13"/>
  <c r="AL184" i="13" s="1"/>
  <c r="AQ182" i="13"/>
  <c r="AQ184" i="13" s="1"/>
  <c r="Q182" i="13"/>
  <c r="Q184" i="13" s="1"/>
  <c r="AO182" i="13"/>
  <c r="AO202" i="13" s="1"/>
  <c r="K182" i="13"/>
  <c r="K202" i="13" s="1"/>
  <c r="AI182" i="13"/>
  <c r="AI192" i="13" s="1"/>
  <c r="I182" i="13"/>
  <c r="I184" i="13" s="1"/>
  <c r="AH182" i="13"/>
  <c r="AH197" i="13" s="1"/>
  <c r="AA182" i="13"/>
  <c r="AA195" i="13" s="1"/>
  <c r="Y182" i="13"/>
  <c r="Y184" i="13" s="1"/>
  <c r="W182" i="13"/>
  <c r="S182" i="13"/>
  <c r="S185" i="13" s="1"/>
  <c r="M185" i="13"/>
  <c r="AD172" i="13"/>
  <c r="AM159" i="13"/>
  <c r="S159" i="13"/>
  <c r="P159" i="13"/>
  <c r="K159" i="13"/>
  <c r="AR159" i="13"/>
  <c r="AJ159" i="13"/>
  <c r="AE159" i="13"/>
  <c r="X159" i="13"/>
  <c r="T159" i="13"/>
  <c r="AO136" i="13"/>
  <c r="AO138" i="13" s="1"/>
  <c r="AQ136" i="13"/>
  <c r="AQ151" i="13" s="1"/>
  <c r="AA136" i="13"/>
  <c r="AA147" i="13" s="1"/>
  <c r="L136" i="13"/>
  <c r="L143" i="13" s="1"/>
  <c r="P136" i="13"/>
  <c r="P153" i="13" s="1"/>
  <c r="AP136" i="13"/>
  <c r="AP156" i="13" s="1"/>
  <c r="Y136" i="13"/>
  <c r="Y152" i="13" s="1"/>
  <c r="K136" i="13"/>
  <c r="K141" i="13" s="1"/>
  <c r="AB136" i="13"/>
  <c r="AB145" i="13" s="1"/>
  <c r="AK136" i="13"/>
  <c r="AK147" i="13" s="1"/>
  <c r="X136" i="13"/>
  <c r="X149" i="13" s="1"/>
  <c r="J136" i="13"/>
  <c r="J148" i="13" s="1"/>
  <c r="AJ136" i="13"/>
  <c r="AJ145" i="13" s="1"/>
  <c r="U136" i="13"/>
  <c r="U153" i="13" s="1"/>
  <c r="I136" i="13"/>
  <c r="I151" i="13" s="1"/>
  <c r="O136" i="13"/>
  <c r="O150" i="13" s="1"/>
  <c r="AH136" i="13"/>
  <c r="AH147" i="13" s="1"/>
  <c r="S136" i="13"/>
  <c r="S156" i="13" s="1"/>
  <c r="AE136" i="13"/>
  <c r="AE152" i="13" s="1"/>
  <c r="AG136" i="13"/>
  <c r="AG156" i="13" s="1"/>
  <c r="R136" i="13"/>
  <c r="R150" i="13" s="1"/>
  <c r="AN734" i="13"/>
  <c r="AF734" i="13"/>
  <c r="X734" i="13"/>
  <c r="P734" i="13"/>
  <c r="AM734" i="13"/>
  <c r="AE734" i="13"/>
  <c r="W734" i="13"/>
  <c r="O734" i="13"/>
  <c r="AL734" i="13"/>
  <c r="AD734" i="13"/>
  <c r="V734" i="13"/>
  <c r="N734" i="13"/>
  <c r="AR734" i="13"/>
  <c r="AJ734" i="13"/>
  <c r="AB734" i="13"/>
  <c r="T734" i="13"/>
  <c r="L734" i="13"/>
  <c r="AP734" i="13"/>
  <c r="AH734" i="13"/>
  <c r="Z734" i="13"/>
  <c r="R734" i="13"/>
  <c r="J734" i="13"/>
  <c r="AG734" i="13"/>
  <c r="K734" i="13"/>
  <c r="AC734" i="13"/>
  <c r="I734" i="13"/>
  <c r="AA734" i="13"/>
  <c r="Y734" i="13"/>
  <c r="AQ734" i="13"/>
  <c r="U734" i="13"/>
  <c r="AO734" i="13"/>
  <c r="S734" i="13"/>
  <c r="AI734" i="13"/>
  <c r="M734" i="13"/>
  <c r="AK734" i="13"/>
  <c r="Q734" i="13"/>
  <c r="AJ731" i="13"/>
  <c r="AF730" i="13"/>
  <c r="AJ729" i="13"/>
  <c r="AF728" i="13"/>
  <c r="AJ727" i="13"/>
  <c r="AF726" i="13"/>
  <c r="AJ725" i="13"/>
  <c r="AF724" i="13"/>
  <c r="AM730" i="13"/>
  <c r="AM728" i="13"/>
  <c r="AM726" i="13"/>
  <c r="AM724" i="13"/>
  <c r="N726" i="13"/>
  <c r="AF731" i="13"/>
  <c r="AJ730" i="13"/>
  <c r="AF729" i="13"/>
  <c r="AJ728" i="13"/>
  <c r="AF727" i="13"/>
  <c r="AJ726" i="13"/>
  <c r="AF725" i="13"/>
  <c r="AJ724" i="13"/>
  <c r="N727" i="13"/>
  <c r="Y731" i="13"/>
  <c r="AC725" i="13"/>
  <c r="AC724" i="13"/>
  <c r="AM722" i="13"/>
  <c r="AJ721" i="13"/>
  <c r="Y720" i="13"/>
  <c r="Y728" i="13"/>
  <c r="AM727" i="13"/>
  <c r="Q727" i="13"/>
  <c r="Y725" i="13"/>
  <c r="Y723" i="13"/>
  <c r="AF720" i="13"/>
  <c r="AC719" i="13"/>
  <c r="AM717" i="13"/>
  <c r="AJ716" i="13"/>
  <c r="T716" i="13"/>
  <c r="Y715" i="13"/>
  <c r="AC729" i="13"/>
  <c r="AC726" i="13"/>
  <c r="AF723" i="13"/>
  <c r="AC722" i="13"/>
  <c r="AM720" i="13"/>
  <c r="AJ719" i="13"/>
  <c r="Y718" i="13"/>
  <c r="AF715" i="13"/>
  <c r="AC714" i="13"/>
  <c r="AM731" i="13"/>
  <c r="Y729" i="13"/>
  <c r="Y724" i="13"/>
  <c r="AM723" i="13"/>
  <c r="AJ722" i="13"/>
  <c r="Y721" i="13"/>
  <c r="AF718" i="13"/>
  <c r="AC717" i="13"/>
  <c r="AM715" i="13"/>
  <c r="AJ714" i="13"/>
  <c r="Y713" i="13"/>
  <c r="AC730" i="13"/>
  <c r="Y726" i="13"/>
  <c r="AM725" i="13"/>
  <c r="N723" i="13"/>
  <c r="AF721" i="13"/>
  <c r="AC720" i="13"/>
  <c r="AC727" i="13"/>
  <c r="AC723" i="13"/>
  <c r="AM721" i="13"/>
  <c r="W721" i="13"/>
  <c r="AJ720" i="13"/>
  <c r="Y719" i="13"/>
  <c r="AF716" i="13"/>
  <c r="AC715" i="13"/>
  <c r="AM713" i="13"/>
  <c r="AC731" i="13"/>
  <c r="AC728" i="13"/>
  <c r="AF722" i="13"/>
  <c r="AC721" i="13"/>
  <c r="AM719" i="13"/>
  <c r="AJ718" i="13"/>
  <c r="T718" i="13"/>
  <c r="Y717" i="13"/>
  <c r="AF714" i="13"/>
  <c r="Y730" i="13"/>
  <c r="AC716" i="13"/>
  <c r="AM729" i="13"/>
  <c r="AF717" i="13"/>
  <c r="Y716" i="13"/>
  <c r="AM714" i="13"/>
  <c r="AJ713" i="13"/>
  <c r="N721" i="13"/>
  <c r="AM718" i="13"/>
  <c r="T715" i="13"/>
  <c r="AF713" i="13"/>
  <c r="Y722" i="13"/>
  <c r="AF719" i="13"/>
  <c r="AG714" i="13"/>
  <c r="AM716" i="13"/>
  <c r="AJ715" i="13"/>
  <c r="AC713" i="13"/>
  <c r="AJ717" i="13"/>
  <c r="Y727" i="13"/>
  <c r="AJ723" i="13"/>
  <c r="AC718" i="13"/>
  <c r="W718" i="13"/>
  <c r="Y714" i="13"/>
  <c r="V667" i="13"/>
  <c r="AK688" i="13"/>
  <c r="AC688" i="13"/>
  <c r="U688" i="13"/>
  <c r="M688" i="13"/>
  <c r="AR688" i="13"/>
  <c r="AJ688" i="13"/>
  <c r="AB688" i="13"/>
  <c r="T688" i="13"/>
  <c r="L688" i="13"/>
  <c r="AQ688" i="13"/>
  <c r="AI688" i="13"/>
  <c r="AA688" i="13"/>
  <c r="S688" i="13"/>
  <c r="K688" i="13"/>
  <c r="AP688" i="13"/>
  <c r="AH688" i="13"/>
  <c r="Z688" i="13"/>
  <c r="R688" i="13"/>
  <c r="J688" i="13"/>
  <c r="AO688" i="13"/>
  <c r="AG688" i="13"/>
  <c r="Y688" i="13"/>
  <c r="Q688" i="13"/>
  <c r="I688" i="13"/>
  <c r="AN688" i="13"/>
  <c r="AF688" i="13"/>
  <c r="X688" i="13"/>
  <c r="P688" i="13"/>
  <c r="AL688" i="13"/>
  <c r="AD688" i="13"/>
  <c r="V688" i="13"/>
  <c r="N688" i="13"/>
  <c r="AM688" i="13"/>
  <c r="AE688" i="13"/>
  <c r="W688" i="13"/>
  <c r="O688" i="13"/>
  <c r="AQ676" i="13"/>
  <c r="V675" i="13"/>
  <c r="AN679" i="13"/>
  <c r="AN672" i="13"/>
  <c r="Z668" i="13"/>
  <c r="Z673" i="13"/>
  <c r="Z682" i="13"/>
  <c r="Z675" i="13"/>
  <c r="Z676" i="13"/>
  <c r="AQ757" i="13"/>
  <c r="AQ769" i="13" s="1"/>
  <c r="AI757" i="13"/>
  <c r="AI766" i="13" s="1"/>
  <c r="AA757" i="13"/>
  <c r="AA773" i="13" s="1"/>
  <c r="S757" i="13"/>
  <c r="S775" i="13" s="1"/>
  <c r="K757" i="13"/>
  <c r="K777" i="13" s="1"/>
  <c r="AP757" i="13"/>
  <c r="AP775" i="13" s="1"/>
  <c r="AH757" i="13"/>
  <c r="AH777" i="13" s="1"/>
  <c r="Z757" i="13"/>
  <c r="Z774" i="13" s="1"/>
  <c r="R757" i="13"/>
  <c r="R766" i="13" s="1"/>
  <c r="J757" i="13"/>
  <c r="J763" i="13" s="1"/>
  <c r="AO757" i="13"/>
  <c r="AO764" i="13" s="1"/>
  <c r="AG757" i="13"/>
  <c r="AG764" i="13" s="1"/>
  <c r="Y757" i="13"/>
  <c r="Y768" i="13" s="1"/>
  <c r="Q757" i="13"/>
  <c r="Q771" i="13" s="1"/>
  <c r="I757" i="13"/>
  <c r="I773" i="13" s="1"/>
  <c r="AN757" i="13"/>
  <c r="AN773" i="13" s="1"/>
  <c r="AF757" i="13"/>
  <c r="AF763" i="13" s="1"/>
  <c r="X757" i="13"/>
  <c r="X777" i="13" s="1"/>
  <c r="P757" i="13"/>
  <c r="P770" i="13" s="1"/>
  <c r="AM757" i="13"/>
  <c r="AM768" i="13" s="1"/>
  <c r="AE757" i="13"/>
  <c r="AE766" i="13" s="1"/>
  <c r="W757" i="13"/>
  <c r="W775" i="13" s="1"/>
  <c r="O757" i="13"/>
  <c r="O777" i="13" s="1"/>
  <c r="AL757" i="13"/>
  <c r="AL762" i="13" s="1"/>
  <c r="AD757" i="13"/>
  <c r="AD770" i="13" s="1"/>
  <c r="V757" i="13"/>
  <c r="V772" i="13" s="1"/>
  <c r="N757" i="13"/>
  <c r="N774" i="13" s="1"/>
  <c r="AR757" i="13"/>
  <c r="AR771" i="13" s="1"/>
  <c r="AJ757" i="13"/>
  <c r="AJ773" i="13" s="1"/>
  <c r="AB757" i="13"/>
  <c r="AB775" i="13" s="1"/>
  <c r="T757" i="13"/>
  <c r="T777" i="13" s="1"/>
  <c r="L757" i="13"/>
  <c r="L767" i="13" s="1"/>
  <c r="AK757" i="13"/>
  <c r="AK764" i="13" s="1"/>
  <c r="AC757" i="13"/>
  <c r="AC776" i="13" s="1"/>
  <c r="U757" i="13"/>
  <c r="U768" i="13" s="1"/>
  <c r="M757" i="13"/>
  <c r="M768" i="13" s="1"/>
  <c r="V684" i="13"/>
  <c r="AB667" i="13"/>
  <c r="AB674" i="13"/>
  <c r="R682" i="13"/>
  <c r="X678" i="13"/>
  <c r="AB685" i="13"/>
  <c r="I682" i="13"/>
  <c r="AB673" i="13"/>
  <c r="AB682" i="13"/>
  <c r="I681" i="13"/>
  <c r="AE669" i="13"/>
  <c r="AE672" i="13"/>
  <c r="AE682" i="13"/>
  <c r="R633" i="13"/>
  <c r="AQ633" i="13"/>
  <c r="AE626" i="13"/>
  <c r="K555" i="13"/>
  <c r="R560" i="13"/>
  <c r="AR563" i="13"/>
  <c r="T569" i="13"/>
  <c r="K552" i="13"/>
  <c r="R557" i="13"/>
  <c r="R564" i="13"/>
  <c r="K564" i="13"/>
  <c r="T566" i="13"/>
  <c r="R567" i="13"/>
  <c r="X680" i="13"/>
  <c r="I672" i="13"/>
  <c r="AB684" i="13"/>
  <c r="I683" i="13"/>
  <c r="AP642" i="13"/>
  <c r="AH642" i="13"/>
  <c r="Z642" i="13"/>
  <c r="R642" i="13"/>
  <c r="J642" i="13"/>
  <c r="AO642" i="13"/>
  <c r="AG642" i="13"/>
  <c r="Y642" i="13"/>
  <c r="Q642" i="13"/>
  <c r="I642" i="13"/>
  <c r="AN642" i="13"/>
  <c r="AF642" i="13"/>
  <c r="X642" i="13"/>
  <c r="P642" i="13"/>
  <c r="AM642" i="13"/>
  <c r="AE642" i="13"/>
  <c r="W642" i="13"/>
  <c r="O642" i="13"/>
  <c r="AL642" i="13"/>
  <c r="AD642" i="13"/>
  <c r="V642" i="13"/>
  <c r="N642" i="13"/>
  <c r="AK642" i="13"/>
  <c r="AC642" i="13"/>
  <c r="U642" i="13"/>
  <c r="M642" i="13"/>
  <c r="AQ642" i="13"/>
  <c r="AI642" i="13"/>
  <c r="AA642" i="13"/>
  <c r="S642" i="13"/>
  <c r="K642" i="13"/>
  <c r="AR642" i="13"/>
  <c r="AJ642" i="13"/>
  <c r="AB642" i="13"/>
  <c r="T642" i="13"/>
  <c r="L642" i="13"/>
  <c r="L628" i="13"/>
  <c r="X637" i="13"/>
  <c r="X635" i="13"/>
  <c r="X631" i="13"/>
  <c r="X623" i="13"/>
  <c r="AP573" i="13"/>
  <c r="AP575" i="13" s="1"/>
  <c r="AH573" i="13"/>
  <c r="AH586" i="13" s="1"/>
  <c r="Z573" i="13"/>
  <c r="Z592" i="13" s="1"/>
  <c r="AL573" i="13"/>
  <c r="AL591" i="13" s="1"/>
  <c r="AJ573" i="13"/>
  <c r="AA573" i="13"/>
  <c r="R573" i="13"/>
  <c r="R583" i="13" s="1"/>
  <c r="J573" i="13"/>
  <c r="J575" i="13" s="1"/>
  <c r="AI573" i="13"/>
  <c r="AI591" i="13" s="1"/>
  <c r="Y573" i="13"/>
  <c r="Y585" i="13" s="1"/>
  <c r="Q573" i="13"/>
  <c r="Q576" i="13" s="1"/>
  <c r="I573" i="13"/>
  <c r="I577" i="13" s="1"/>
  <c r="AR573" i="13"/>
  <c r="AR575" i="13" s="1"/>
  <c r="AG573" i="13"/>
  <c r="AG581" i="13" s="1"/>
  <c r="X573" i="13"/>
  <c r="P573" i="13"/>
  <c r="P579" i="13" s="1"/>
  <c r="AQ573" i="13"/>
  <c r="AQ580" i="13" s="1"/>
  <c r="AF573" i="13"/>
  <c r="W573" i="13"/>
  <c r="W587" i="13" s="1"/>
  <c r="O573" i="13"/>
  <c r="O582" i="13" s="1"/>
  <c r="AO573" i="13"/>
  <c r="AO586" i="13" s="1"/>
  <c r="AE573" i="13"/>
  <c r="AE589" i="13" s="1"/>
  <c r="V573" i="13"/>
  <c r="V593" i="13" s="1"/>
  <c r="N573" i="13"/>
  <c r="N579" i="13" s="1"/>
  <c r="AN573" i="13"/>
  <c r="AN590" i="13" s="1"/>
  <c r="AD573" i="13"/>
  <c r="U573" i="13"/>
  <c r="U579" i="13" s="1"/>
  <c r="M573" i="13"/>
  <c r="M586" i="13" s="1"/>
  <c r="AM573" i="13"/>
  <c r="AC573" i="13"/>
  <c r="AC583" i="13" s="1"/>
  <c r="T573" i="13"/>
  <c r="L573" i="13"/>
  <c r="L591" i="13" s="1"/>
  <c r="AK573" i="13"/>
  <c r="AK579" i="13" s="1"/>
  <c r="AB573" i="13"/>
  <c r="AB590" i="13" s="1"/>
  <c r="S573" i="13"/>
  <c r="S591" i="13" s="1"/>
  <c r="K573" i="13"/>
  <c r="K582" i="13" s="1"/>
  <c r="AH554" i="13"/>
  <c r="AR565" i="13"/>
  <c r="AR560" i="13"/>
  <c r="AH562" i="13"/>
  <c r="R566" i="13"/>
  <c r="AF553" i="13"/>
  <c r="AM558" i="13"/>
  <c r="K566" i="13"/>
  <c r="AR562" i="13"/>
  <c r="T568" i="13"/>
  <c r="AR559" i="13"/>
  <c r="AR556" i="13"/>
  <c r="AG529" i="13"/>
  <c r="AG545" i="13"/>
  <c r="AG547" i="13"/>
  <c r="AG541" i="13"/>
  <c r="AG530" i="13"/>
  <c r="AG540" i="13"/>
  <c r="AG535" i="13"/>
  <c r="AG546" i="13"/>
  <c r="AG533" i="13"/>
  <c r="AG539" i="13"/>
  <c r="AG542" i="13"/>
  <c r="AG543" i="13"/>
  <c r="AG532" i="13"/>
  <c r="AG538" i="13"/>
  <c r="AG544" i="13"/>
  <c r="AG534" i="13"/>
  <c r="AG537" i="13"/>
  <c r="AG536" i="13"/>
  <c r="AG531" i="13"/>
  <c r="AM538" i="13"/>
  <c r="AM545" i="13"/>
  <c r="AM546" i="13"/>
  <c r="L538" i="13"/>
  <c r="R568" i="13"/>
  <c r="T557" i="13"/>
  <c r="K568" i="13"/>
  <c r="T554" i="13"/>
  <c r="AR564" i="13"/>
  <c r="T570" i="13"/>
  <c r="AN531" i="13"/>
  <c r="X674" i="13"/>
  <c r="X669" i="13"/>
  <c r="R627" i="13"/>
  <c r="R636" i="13"/>
  <c r="AB615" i="13"/>
  <c r="AI611" i="13"/>
  <c r="AL616" i="13"/>
  <c r="AL614" i="13"/>
  <c r="AL612" i="13"/>
  <c r="V612" i="13"/>
  <c r="AL610" i="13"/>
  <c r="Z609" i="13"/>
  <c r="AL608" i="13"/>
  <c r="AG615" i="13"/>
  <c r="Y615" i="13"/>
  <c r="AB616" i="13"/>
  <c r="AB612" i="13"/>
  <c r="AG616" i="13"/>
  <c r="Y616" i="13"/>
  <c r="AG614" i="13"/>
  <c r="Y614" i="13"/>
  <c r="AG612" i="13"/>
  <c r="Y612" i="13"/>
  <c r="AG610" i="13"/>
  <c r="Y610" i="13"/>
  <c r="AL609" i="13"/>
  <c r="V609" i="13"/>
  <c r="AG608" i="13"/>
  <c r="AG607" i="13"/>
  <c r="Y607" i="13"/>
  <c r="AL606" i="13"/>
  <c r="O601" i="13"/>
  <c r="AG599" i="13"/>
  <c r="Y599" i="13"/>
  <c r="AL598" i="13"/>
  <c r="AL615" i="13"/>
  <c r="Z605" i="13"/>
  <c r="AE604" i="13"/>
  <c r="AG602" i="13"/>
  <c r="Y602" i="13"/>
  <c r="AL601" i="13"/>
  <c r="AL613" i="13"/>
  <c r="AG609" i="13"/>
  <c r="AG605" i="13"/>
  <c r="Y605" i="13"/>
  <c r="AL604" i="13"/>
  <c r="AB598" i="13"/>
  <c r="AG613" i="13"/>
  <c r="AK612" i="13"/>
  <c r="AL607" i="13"/>
  <c r="L601" i="13"/>
  <c r="AG600" i="13"/>
  <c r="Y600" i="13"/>
  <c r="AL599" i="13"/>
  <c r="AL611" i="13"/>
  <c r="Z606" i="13"/>
  <c r="AG603" i="13"/>
  <c r="Y603" i="13"/>
  <c r="AL602" i="13"/>
  <c r="Y613" i="13"/>
  <c r="AG611" i="13"/>
  <c r="AK608" i="13"/>
  <c r="AG606" i="13"/>
  <c r="Y606" i="13"/>
  <c r="AL605" i="13"/>
  <c r="AJ599" i="13"/>
  <c r="AG598" i="13"/>
  <c r="Y598" i="13"/>
  <c r="Y609" i="13"/>
  <c r="Y608" i="13"/>
  <c r="L602" i="13"/>
  <c r="AG601" i="13"/>
  <c r="Y601" i="13"/>
  <c r="AL600" i="13"/>
  <c r="Y611" i="13"/>
  <c r="AB605" i="13"/>
  <c r="AG604" i="13"/>
  <c r="Y604" i="13"/>
  <c r="AL603" i="13"/>
  <c r="AK600" i="13"/>
  <c r="R570" i="13"/>
  <c r="K554" i="13"/>
  <c r="R559" i="13"/>
  <c r="K570" i="13"/>
  <c r="R556" i="13"/>
  <c r="AR566" i="13"/>
  <c r="R553" i="13"/>
  <c r="P552" i="13"/>
  <c r="K561" i="13"/>
  <c r="R563" i="13"/>
  <c r="Q534" i="13"/>
  <c r="Q529" i="13"/>
  <c r="Q537" i="13"/>
  <c r="X683" i="13"/>
  <c r="R667" i="13"/>
  <c r="R668" i="13"/>
  <c r="X639" i="13"/>
  <c r="T561" i="13"/>
  <c r="R552" i="13"/>
  <c r="AF566" i="13"/>
  <c r="P570" i="13"/>
  <c r="K560" i="13"/>
  <c r="AR568" i="13"/>
  <c r="AP629" i="13"/>
  <c r="AP621" i="13"/>
  <c r="AR557" i="13"/>
  <c r="AH559" i="13"/>
  <c r="AR554" i="13"/>
  <c r="AR570" i="13"/>
  <c r="AF555" i="13"/>
  <c r="AR552" i="13"/>
  <c r="AB678" i="13"/>
  <c r="AH667" i="13"/>
  <c r="AP627" i="13"/>
  <c r="AP636" i="13"/>
  <c r="K558" i="13"/>
  <c r="T565" i="13"/>
  <c r="AF570" i="13"/>
  <c r="T560" i="13"/>
  <c r="T562" i="13"/>
  <c r="T559" i="13"/>
  <c r="T556" i="13"/>
  <c r="T552" i="13"/>
  <c r="AB683" i="13"/>
  <c r="I680" i="13"/>
  <c r="AP667" i="13"/>
  <c r="AP668" i="13"/>
  <c r="AQ625" i="13"/>
  <c r="AP638" i="13"/>
  <c r="V564" i="13"/>
  <c r="R565" i="13"/>
  <c r="T558" i="13"/>
  <c r="T567" i="13"/>
  <c r="T555" i="13"/>
  <c r="K557" i="13"/>
  <c r="R562" i="13"/>
  <c r="K562" i="13"/>
  <c r="K559" i="13"/>
  <c r="K556" i="13"/>
  <c r="R561" i="13"/>
  <c r="K553" i="13"/>
  <c r="R558" i="13"/>
  <c r="R569" i="13"/>
  <c r="AF543" i="13"/>
  <c r="AL432" i="13"/>
  <c r="AJ428" i="13"/>
  <c r="AI422" i="13"/>
  <c r="X419" i="13"/>
  <c r="AF423" i="13"/>
  <c r="AI430" i="13"/>
  <c r="X429" i="13"/>
  <c r="AB421" i="13"/>
  <c r="AF429" i="13"/>
  <c r="AD427" i="13"/>
  <c r="AC425" i="13"/>
  <c r="AI421" i="13"/>
  <c r="AD414" i="13"/>
  <c r="AF431" i="13"/>
  <c r="AD429" i="13"/>
  <c r="AC427" i="13"/>
  <c r="AB425" i="13"/>
  <c r="AB423" i="13"/>
  <c r="AH421" i="13"/>
  <c r="X542" i="13"/>
  <c r="X545" i="13"/>
  <c r="X533" i="13"/>
  <c r="AF546" i="13"/>
  <c r="X531" i="13"/>
  <c r="AF541" i="13"/>
  <c r="AR478" i="13"/>
  <c r="AR476" i="13"/>
  <c r="AR474" i="13"/>
  <c r="AF473" i="13"/>
  <c r="AR472" i="13"/>
  <c r="AR470" i="13"/>
  <c r="AJ470" i="13"/>
  <c r="T470" i="13"/>
  <c r="I472" i="13"/>
  <c r="AK471" i="13"/>
  <c r="AK474" i="13"/>
  <c r="Q471" i="13"/>
  <c r="AR467" i="13"/>
  <c r="AR473" i="13"/>
  <c r="S473" i="13"/>
  <c r="AK469" i="13"/>
  <c r="AR466" i="13"/>
  <c r="AR465" i="13"/>
  <c r="Z464" i="13"/>
  <c r="K460" i="13"/>
  <c r="AF474" i="13"/>
  <c r="AR464" i="13"/>
  <c r="AR463" i="13"/>
  <c r="Z463" i="13"/>
  <c r="AA478" i="13"/>
  <c r="AB473" i="13"/>
  <c r="AR462" i="13"/>
  <c r="R460" i="13"/>
  <c r="AR475" i="13"/>
  <c r="AA473" i="13"/>
  <c r="AR469" i="13"/>
  <c r="L469" i="13"/>
  <c r="AF464" i="13"/>
  <c r="AR461" i="13"/>
  <c r="AI461" i="13"/>
  <c r="Y461" i="13"/>
  <c r="AR460" i="13"/>
  <c r="AI460" i="13"/>
  <c r="Z460" i="13"/>
  <c r="AD475" i="13"/>
  <c r="R470" i="13"/>
  <c r="AJ473" i="13"/>
  <c r="AR471" i="13"/>
  <c r="AL467" i="13"/>
  <c r="K465" i="13"/>
  <c r="AD477" i="13"/>
  <c r="AR468" i="13"/>
  <c r="Z467" i="13"/>
  <c r="Q467" i="13"/>
  <c r="AA466" i="13"/>
  <c r="T462" i="13"/>
  <c r="AE461" i="13"/>
  <c r="AL464" i="13"/>
  <c r="AF472" i="13"/>
  <c r="AK467" i="13"/>
  <c r="AR477" i="13"/>
  <c r="S472" i="13"/>
  <c r="AA467" i="13"/>
  <c r="AB430" i="13"/>
  <c r="X424" i="13"/>
  <c r="AJ420" i="13"/>
  <c r="S417" i="13"/>
  <c r="AC415" i="13"/>
  <c r="AK432" i="13"/>
  <c r="AJ430" i="13"/>
  <c r="AF424" i="13"/>
  <c r="AJ432" i="13"/>
  <c r="AF426" i="13"/>
  <c r="AI432" i="13"/>
  <c r="AD419" i="13"/>
  <c r="X431" i="13"/>
  <c r="T423" i="13"/>
  <c r="AC419" i="13"/>
  <c r="S425" i="13"/>
  <c r="S423" i="13"/>
  <c r="Z421" i="13"/>
  <c r="S416" i="13"/>
  <c r="AO414" i="13"/>
  <c r="AO417" i="13"/>
  <c r="AF533" i="13"/>
  <c r="X541" i="13"/>
  <c r="AF531" i="13"/>
  <c r="X538" i="13"/>
  <c r="X547" i="13"/>
  <c r="AG485" i="13"/>
  <c r="AG488" i="13"/>
  <c r="AG486" i="13"/>
  <c r="AG492" i="13"/>
  <c r="AG484" i="13"/>
  <c r="AB417" i="13"/>
  <c r="T432" i="13"/>
  <c r="AB420" i="13"/>
  <c r="AB432" i="13"/>
  <c r="X426" i="13"/>
  <c r="AI420" i="13"/>
  <c r="X428" i="13"/>
  <c r="X422" i="13"/>
  <c r="AQ432" i="13"/>
  <c r="AR435" i="13"/>
  <c r="AR443" i="13" s="1"/>
  <c r="AJ435" i="13"/>
  <c r="AJ447" i="13" s="1"/>
  <c r="AM435" i="13"/>
  <c r="AE435" i="13"/>
  <c r="W435" i="13"/>
  <c r="W442" i="13" s="1"/>
  <c r="O435" i="13"/>
  <c r="O454" i="13" s="1"/>
  <c r="AP435" i="13"/>
  <c r="AP446" i="13" s="1"/>
  <c r="AF435" i="13"/>
  <c r="AF447" i="13" s="1"/>
  <c r="V435" i="13"/>
  <c r="V451" i="13" s="1"/>
  <c r="M435" i="13"/>
  <c r="M444" i="13" s="1"/>
  <c r="AO435" i="13"/>
  <c r="AO446" i="13" s="1"/>
  <c r="AD435" i="13"/>
  <c r="AD443" i="13" s="1"/>
  <c r="U435" i="13"/>
  <c r="U442" i="13" s="1"/>
  <c r="L435" i="13"/>
  <c r="L440" i="13" s="1"/>
  <c r="AN435" i="13"/>
  <c r="AN445" i="13" s="1"/>
  <c r="AC435" i="13"/>
  <c r="AC454" i="13" s="1"/>
  <c r="T435" i="13"/>
  <c r="T451" i="13" s="1"/>
  <c r="K435" i="13"/>
  <c r="K446" i="13" s="1"/>
  <c r="AL435" i="13"/>
  <c r="AB435" i="13"/>
  <c r="AB447" i="13" s="1"/>
  <c r="S435" i="13"/>
  <c r="S444" i="13" s="1"/>
  <c r="J435" i="13"/>
  <c r="J455" i="13" s="1"/>
  <c r="AK435" i="13"/>
  <c r="AK439" i="13" s="1"/>
  <c r="AA435" i="13"/>
  <c r="AA440" i="13" s="1"/>
  <c r="R435" i="13"/>
  <c r="R455" i="13" s="1"/>
  <c r="I435" i="13"/>
  <c r="I453" i="13" s="1"/>
  <c r="AI435" i="13"/>
  <c r="AI442" i="13" s="1"/>
  <c r="Z435" i="13"/>
  <c r="Q435" i="13"/>
  <c r="Q442" i="13" s="1"/>
  <c r="AH435" i="13"/>
  <c r="AH445" i="13" s="1"/>
  <c r="Y435" i="13"/>
  <c r="Y450" i="13" s="1"/>
  <c r="P435" i="13"/>
  <c r="P451" i="13" s="1"/>
  <c r="AQ435" i="13"/>
  <c r="AQ438" i="13" s="1"/>
  <c r="AG435" i="13"/>
  <c r="AG440" i="13" s="1"/>
  <c r="X435" i="13"/>
  <c r="N435" i="13"/>
  <c r="N451" i="13" s="1"/>
  <c r="S421" i="13"/>
  <c r="M431" i="13"/>
  <c r="AB419" i="13"/>
  <c r="L415" i="13"/>
  <c r="L418" i="13"/>
  <c r="S414" i="13"/>
  <c r="S415" i="13"/>
  <c r="AK421" i="13"/>
  <c r="AK416" i="13"/>
  <c r="AF544" i="13"/>
  <c r="X535" i="13"/>
  <c r="X529" i="13"/>
  <c r="AF538" i="13"/>
  <c r="AF547" i="13"/>
  <c r="Y488" i="13"/>
  <c r="S424" i="13"/>
  <c r="AH432" i="13"/>
  <c r="AF428" i="13"/>
  <c r="AD424" i="13"/>
  <c r="AF422" i="13"/>
  <c r="AO432" i="13"/>
  <c r="AD417" i="13"/>
  <c r="N416" i="13"/>
  <c r="AM419" i="13"/>
  <c r="AM414" i="13"/>
  <c r="AF540" i="13"/>
  <c r="AF535" i="13"/>
  <c r="AF529" i="13"/>
  <c r="X544" i="13"/>
  <c r="X534" i="13"/>
  <c r="AJ429" i="13"/>
  <c r="AI427" i="13"/>
  <c r="AF416" i="13"/>
  <c r="S420" i="13"/>
  <c r="AC422" i="13"/>
  <c r="S426" i="13"/>
  <c r="X430" i="13"/>
  <c r="AF430" i="13"/>
  <c r="AD426" i="13"/>
  <c r="AC424" i="13"/>
  <c r="AF432" i="13"/>
  <c r="AD428" i="13"/>
  <c r="AC426" i="13"/>
  <c r="AB424" i="13"/>
  <c r="AD422" i="13"/>
  <c r="AM420" i="13"/>
  <c r="AF415" i="13"/>
  <c r="AI414" i="13"/>
  <c r="AI415" i="13"/>
  <c r="X536" i="13"/>
  <c r="X530" i="13"/>
  <c r="AF539" i="13"/>
  <c r="X540" i="13"/>
  <c r="AF545" i="13"/>
  <c r="AF534" i="13"/>
  <c r="AL504" i="13"/>
  <c r="AD504" i="13"/>
  <c r="V504" i="13"/>
  <c r="N504" i="13"/>
  <c r="AQ504" i="13"/>
  <c r="AI504" i="13"/>
  <c r="AA504" i="13"/>
  <c r="S504" i="13"/>
  <c r="K504" i="13"/>
  <c r="AP504" i="13"/>
  <c r="AH504" i="13"/>
  <c r="Z504" i="13"/>
  <c r="R504" i="13"/>
  <c r="J504" i="13"/>
  <c r="AR504" i="13"/>
  <c r="AE504" i="13"/>
  <c r="Q504" i="13"/>
  <c r="AO504" i="13"/>
  <c r="AC504" i="13"/>
  <c r="P504" i="13"/>
  <c r="AN504" i="13"/>
  <c r="AB504" i="13"/>
  <c r="O504" i="13"/>
  <c r="AM504" i="13"/>
  <c r="Y504" i="13"/>
  <c r="M504" i="13"/>
  <c r="AK504" i="13"/>
  <c r="X504" i="13"/>
  <c r="L504" i="13"/>
  <c r="AJ504" i="13"/>
  <c r="W504" i="13"/>
  <c r="I504" i="13"/>
  <c r="AF504" i="13"/>
  <c r="T504" i="13"/>
  <c r="AG504" i="13"/>
  <c r="U504" i="13"/>
  <c r="AB431" i="13"/>
  <c r="Z427" i="13"/>
  <c r="X416" i="13"/>
  <c r="AJ431" i="13"/>
  <c r="AI429" i="13"/>
  <c r="AI431" i="13"/>
  <c r="AH429" i="13"/>
  <c r="AF425" i="13"/>
  <c r="AI424" i="13"/>
  <c r="S428" i="13"/>
  <c r="AI418" i="13"/>
  <c r="X432" i="13"/>
  <c r="T424" i="13"/>
  <c r="AF420" i="13"/>
  <c r="AH418" i="13"/>
  <c r="N417" i="13"/>
  <c r="X415" i="13"/>
  <c r="AQ414" i="13"/>
  <c r="AQ415" i="13"/>
  <c r="AD416" i="13"/>
  <c r="X414" i="13"/>
  <c r="X417" i="13"/>
  <c r="AF536" i="13"/>
  <c r="AF530" i="13"/>
  <c r="X532" i="13"/>
  <c r="AF537" i="13"/>
  <c r="X539" i="13"/>
  <c r="X543" i="13"/>
  <c r="S431" i="13"/>
  <c r="Z414" i="13"/>
  <c r="X425" i="13"/>
  <c r="AD421" i="13"/>
  <c r="X427" i="13"/>
  <c r="AI426" i="13"/>
  <c r="S430" i="13"/>
  <c r="X420" i="13"/>
  <c r="AJ416" i="13"/>
  <c r="AB415" i="13"/>
  <c r="AB418" i="13"/>
  <c r="AF417" i="13"/>
  <c r="AF414" i="13"/>
  <c r="X546" i="13"/>
  <c r="AF532" i="13"/>
  <c r="AG501" i="13"/>
  <c r="AF419" i="13"/>
  <c r="X423" i="13"/>
  <c r="AI428" i="13"/>
  <c r="S432" i="13"/>
  <c r="AF427" i="13"/>
  <c r="AD425" i="13"/>
  <c r="AD423" i="13"/>
  <c r="AJ421" i="13"/>
  <c r="S418" i="13"/>
  <c r="AB416" i="13"/>
  <c r="AL414" i="13"/>
  <c r="AI416" i="13"/>
  <c r="AJ415" i="13"/>
  <c r="AJ418" i="13"/>
  <c r="AN414" i="13"/>
  <c r="AH351" i="13"/>
  <c r="AH347" i="13"/>
  <c r="AH346" i="13"/>
  <c r="AH357" i="13"/>
  <c r="X353" i="13"/>
  <c r="AO314" i="13"/>
  <c r="AO309" i="13"/>
  <c r="AO308" i="13"/>
  <c r="S346" i="13"/>
  <c r="S345" i="13"/>
  <c r="AK352" i="13"/>
  <c r="AK346" i="13"/>
  <c r="AK354" i="13"/>
  <c r="AK355" i="13"/>
  <c r="AK356" i="13"/>
  <c r="AK347" i="13"/>
  <c r="AJ351" i="13"/>
  <c r="AK357" i="13"/>
  <c r="J347" i="13"/>
  <c r="AP351" i="13"/>
  <c r="AH359" i="13"/>
  <c r="AH355" i="13"/>
  <c r="S354" i="13"/>
  <c r="Y359" i="13"/>
  <c r="S362" i="13"/>
  <c r="S351" i="13"/>
  <c r="AH350" i="13"/>
  <c r="AJ352" i="13"/>
  <c r="AK363" i="13"/>
  <c r="S355" i="13"/>
  <c r="AP363" i="13"/>
  <c r="J360" i="13"/>
  <c r="AR335" i="13"/>
  <c r="W322" i="13"/>
  <c r="W324" i="13"/>
  <c r="AJ328" i="13"/>
  <c r="K324" i="13"/>
  <c r="AJ329" i="13"/>
  <c r="AB313" i="13"/>
  <c r="AO317" i="13"/>
  <c r="M306" i="13"/>
  <c r="AG306" i="13"/>
  <c r="AG301" i="13"/>
  <c r="AG316" i="13"/>
  <c r="AG311" i="13"/>
  <c r="AG300" i="13"/>
  <c r="AG302" i="13"/>
  <c r="J348" i="13"/>
  <c r="AK349" i="13"/>
  <c r="AJ358" i="13"/>
  <c r="AP361" i="13"/>
  <c r="S360" i="13"/>
  <c r="AK353" i="13"/>
  <c r="AH358" i="13"/>
  <c r="Z360" i="13"/>
  <c r="AJ333" i="13"/>
  <c r="AN322" i="13"/>
  <c r="AR337" i="13"/>
  <c r="X358" i="13"/>
  <c r="U317" i="13"/>
  <c r="U304" i="13"/>
  <c r="U302" i="13"/>
  <c r="U316" i="13"/>
  <c r="U311" i="13"/>
  <c r="AH349" i="13"/>
  <c r="Y357" i="13"/>
  <c r="Y350" i="13"/>
  <c r="AH354" i="13"/>
  <c r="AH345" i="13"/>
  <c r="AJ349" i="13"/>
  <c r="S347" i="13"/>
  <c r="I349" i="13"/>
  <c r="AJ350" i="13"/>
  <c r="Y363" i="13"/>
  <c r="AP349" i="13"/>
  <c r="X359" i="13"/>
  <c r="AC362" i="13"/>
  <c r="S349" i="13"/>
  <c r="X356" i="13"/>
  <c r="AB354" i="13"/>
  <c r="S356" i="13"/>
  <c r="S358" i="13"/>
  <c r="AC360" i="13"/>
  <c r="S359" i="13"/>
  <c r="AH360" i="13"/>
  <c r="AE339" i="13"/>
  <c r="AO315" i="13"/>
  <c r="AO302" i="13"/>
  <c r="AO299" i="13"/>
  <c r="U303" i="13"/>
  <c r="U300" i="13"/>
  <c r="U299" i="13"/>
  <c r="AO312" i="13"/>
  <c r="W329" i="13"/>
  <c r="K322" i="13"/>
  <c r="AJ330" i="13"/>
  <c r="W335" i="13"/>
  <c r="AJ338" i="13"/>
  <c r="W330" i="13"/>
  <c r="AJ326" i="13"/>
  <c r="AJ325" i="13"/>
  <c r="AH315" i="13"/>
  <c r="N329" i="13"/>
  <c r="N323" i="13"/>
  <c r="N333" i="13"/>
  <c r="N328" i="13"/>
  <c r="N322" i="13"/>
  <c r="AO306" i="13"/>
  <c r="U301" i="13"/>
  <c r="K300" i="13"/>
  <c r="K304" i="13"/>
  <c r="AA303" i="13"/>
  <c r="AA306" i="13"/>
  <c r="AA308" i="13"/>
  <c r="AA299" i="13"/>
  <c r="AA307" i="13"/>
  <c r="AK313" i="13"/>
  <c r="AK301" i="13"/>
  <c r="AK312" i="13"/>
  <c r="AK305" i="13"/>
  <c r="AK306" i="13"/>
  <c r="AK304" i="13"/>
  <c r="M237" i="13"/>
  <c r="M236" i="13"/>
  <c r="M231" i="13"/>
  <c r="M239" i="13"/>
  <c r="M247" i="13"/>
  <c r="M230" i="13"/>
  <c r="M240" i="13"/>
  <c r="M238" i="13"/>
  <c r="M242" i="13"/>
  <c r="M241" i="13"/>
  <c r="M244" i="13"/>
  <c r="M245" i="13"/>
  <c r="M233" i="13"/>
  <c r="M235" i="13"/>
  <c r="M232" i="13"/>
  <c r="M248" i="13"/>
  <c r="I237" i="13"/>
  <c r="I247" i="13"/>
  <c r="J346" i="13"/>
  <c r="P349" i="13"/>
  <c r="X349" i="13"/>
  <c r="S350" i="13"/>
  <c r="AB360" i="13"/>
  <c r="AC354" i="13"/>
  <c r="AK359" i="13"/>
  <c r="J363" i="13"/>
  <c r="Y355" i="13"/>
  <c r="J361" i="13"/>
  <c r="I345" i="13"/>
  <c r="AJ346" i="13"/>
  <c r="Z348" i="13"/>
  <c r="X350" i="13"/>
  <c r="AJ362" i="13"/>
  <c r="AJ363" i="13"/>
  <c r="AP353" i="13"/>
  <c r="I353" i="13"/>
  <c r="AJ354" i="13"/>
  <c r="Z352" i="13"/>
  <c r="X354" i="13"/>
  <c r="X360" i="13"/>
  <c r="AK362" i="13"/>
  <c r="S361" i="13"/>
  <c r="AH362" i="13"/>
  <c r="AO316" i="13"/>
  <c r="W338" i="13"/>
  <c r="AJ332" i="13"/>
  <c r="AJ335" i="13"/>
  <c r="K325" i="13"/>
  <c r="U315" i="13"/>
  <c r="V312" i="13"/>
  <c r="V304" i="13"/>
  <c r="V317" i="13"/>
  <c r="AM300" i="13"/>
  <c r="AM302" i="13"/>
  <c r="AM299" i="13"/>
  <c r="AM308" i="13"/>
  <c r="AM307" i="13"/>
  <c r="AL301" i="13"/>
  <c r="AL300" i="13"/>
  <c r="AL305" i="13"/>
  <c r="AL313" i="13"/>
  <c r="AL299" i="13"/>
  <c r="X351" i="13"/>
  <c r="AH356" i="13"/>
  <c r="AP355" i="13"/>
  <c r="AP345" i="13"/>
  <c r="AP346" i="13"/>
  <c r="AP366" i="13"/>
  <c r="AP369" i="13" s="1"/>
  <c r="AH366" i="13"/>
  <c r="Z366" i="13"/>
  <c r="Z376" i="13" s="1"/>
  <c r="R366" i="13"/>
  <c r="R384" i="13" s="1"/>
  <c r="J366" i="13"/>
  <c r="J384" i="13" s="1"/>
  <c r="AM366" i="13"/>
  <c r="AM383" i="13" s="1"/>
  <c r="AE366" i="13"/>
  <c r="W366" i="13"/>
  <c r="W383" i="13" s="1"/>
  <c r="O366" i="13"/>
  <c r="O377" i="13" s="1"/>
  <c r="AL366" i="13"/>
  <c r="AL371" i="13" s="1"/>
  <c r="AD366" i="13"/>
  <c r="AD382" i="13" s="1"/>
  <c r="V366" i="13"/>
  <c r="V386" i="13" s="1"/>
  <c r="N366" i="13"/>
  <c r="N379" i="13" s="1"/>
  <c r="AI366" i="13"/>
  <c r="U366" i="13"/>
  <c r="I366" i="13"/>
  <c r="I381" i="13" s="1"/>
  <c r="AQ366" i="13"/>
  <c r="AQ375" i="13" s="1"/>
  <c r="AC366" i="13"/>
  <c r="AC383" i="13" s="1"/>
  <c r="Q366" i="13"/>
  <c r="Q375" i="13" s="1"/>
  <c r="AO366" i="13"/>
  <c r="AO379" i="13" s="1"/>
  <c r="AB366" i="13"/>
  <c r="AB382" i="13" s="1"/>
  <c r="P366" i="13"/>
  <c r="P382" i="13" s="1"/>
  <c r="AR366" i="13"/>
  <c r="AR382" i="13" s="1"/>
  <c r="X366" i="13"/>
  <c r="X385" i="13" s="1"/>
  <c r="AN366" i="13"/>
  <c r="AN369" i="13" s="1"/>
  <c r="T366" i="13"/>
  <c r="T381" i="13" s="1"/>
  <c r="AK366" i="13"/>
  <c r="AK384" i="13" s="1"/>
  <c r="S366" i="13"/>
  <c r="S377" i="13" s="1"/>
  <c r="AJ366" i="13"/>
  <c r="AJ383" i="13" s="1"/>
  <c r="M366" i="13"/>
  <c r="AG366" i="13"/>
  <c r="L366" i="13"/>
  <c r="L385" i="13" s="1"/>
  <c r="AF366" i="13"/>
  <c r="K366" i="13"/>
  <c r="AA366" i="13"/>
  <c r="AA371" i="13" s="1"/>
  <c r="Y366" i="13"/>
  <c r="Y378" i="13" s="1"/>
  <c r="AB357" i="13"/>
  <c r="AB345" i="13"/>
  <c r="AB349" i="13"/>
  <c r="AC355" i="13"/>
  <c r="AC347" i="13"/>
  <c r="X352" i="13"/>
  <c r="Y356" i="13"/>
  <c r="AK345" i="13"/>
  <c r="Y349" i="13"/>
  <c r="AP357" i="13"/>
  <c r="S352" i="13"/>
  <c r="S357" i="13"/>
  <c r="P360" i="13"/>
  <c r="Y351" i="13"/>
  <c r="AJ355" i="13"/>
  <c r="X361" i="13"/>
  <c r="AH348" i="13"/>
  <c r="AP359" i="13"/>
  <c r="P363" i="13"/>
  <c r="AK360" i="13"/>
  <c r="J350" i="13"/>
  <c r="AK351" i="13"/>
  <c r="Z356" i="13"/>
  <c r="AJ356" i="13"/>
  <c r="AK358" i="13"/>
  <c r="AB363" i="13"/>
  <c r="AH352" i="13"/>
  <c r="S363" i="13"/>
  <c r="N361" i="13"/>
  <c r="AP362" i="13"/>
  <c r="U312" i="13"/>
  <c r="W336" i="13"/>
  <c r="U305" i="13"/>
  <c r="U309" i="13"/>
  <c r="W334" i="13"/>
  <c r="K339" i="13"/>
  <c r="W323" i="13"/>
  <c r="X347" i="13"/>
  <c r="X363" i="13"/>
  <c r="X345" i="13"/>
  <c r="AC352" i="13"/>
  <c r="AJ353" i="13"/>
  <c r="AG358" i="13"/>
  <c r="Y345" i="13"/>
  <c r="AP348" i="13"/>
  <c r="X357" i="13"/>
  <c r="AH363" i="13"/>
  <c r="P361" i="13"/>
  <c r="AB348" i="13"/>
  <c r="Y354" i="13"/>
  <c r="Y353" i="13"/>
  <c r="Y361" i="13"/>
  <c r="AP352" i="13"/>
  <c r="U313" i="13"/>
  <c r="AO301" i="13"/>
  <c r="AN333" i="13"/>
  <c r="K328" i="13"/>
  <c r="W339" i="13"/>
  <c r="AE323" i="13"/>
  <c r="AM339" i="13"/>
  <c r="AN325" i="13"/>
  <c r="W327" i="13"/>
  <c r="K331" i="13"/>
  <c r="W326" i="13"/>
  <c r="K330" i="13"/>
  <c r="AR303" i="13"/>
  <c r="AR302" i="13"/>
  <c r="AR306" i="13"/>
  <c r="AR301" i="13"/>
  <c r="AR299" i="13"/>
  <c r="AR315" i="13"/>
  <c r="AB303" i="13"/>
  <c r="AB302" i="13"/>
  <c r="AB309" i="13"/>
  <c r="AB307" i="13"/>
  <c r="Q300" i="13"/>
  <c r="Q309" i="13"/>
  <c r="AN274" i="13"/>
  <c r="AF274" i="13"/>
  <c r="X274" i="13"/>
  <c r="P274" i="13"/>
  <c r="AR274" i="13"/>
  <c r="AJ274" i="13"/>
  <c r="AB274" i="13"/>
  <c r="T274" i="13"/>
  <c r="L274" i="13"/>
  <c r="AO274" i="13"/>
  <c r="AD274" i="13"/>
  <c r="S274" i="13"/>
  <c r="I274" i="13"/>
  <c r="AM274" i="13"/>
  <c r="AC274" i="13"/>
  <c r="R274" i="13"/>
  <c r="AP274" i="13"/>
  <c r="AE274" i="13"/>
  <c r="U274" i="13"/>
  <c r="AH274" i="13"/>
  <c r="O274" i="13"/>
  <c r="AG274" i="13"/>
  <c r="N274" i="13"/>
  <c r="Z274" i="13"/>
  <c r="K274" i="13"/>
  <c r="AQ274" i="13"/>
  <c r="Y274" i="13"/>
  <c r="J274" i="13"/>
  <c r="AK274" i="13"/>
  <c r="V274" i="13"/>
  <c r="AL274" i="13"/>
  <c r="AI274" i="13"/>
  <c r="AA274" i="13"/>
  <c r="W274" i="13"/>
  <c r="Q274" i="13"/>
  <c r="M274" i="13"/>
  <c r="AA336" i="13"/>
  <c r="J345" i="13"/>
  <c r="J357" i="13"/>
  <c r="J351" i="13"/>
  <c r="J355" i="13"/>
  <c r="AO389" i="13"/>
  <c r="AO409" i="13" s="1"/>
  <c r="AG389" i="13"/>
  <c r="AG393" i="13" s="1"/>
  <c r="Y389" i="13"/>
  <c r="Y398" i="13" s="1"/>
  <c r="Q389" i="13"/>
  <c r="Q394" i="13" s="1"/>
  <c r="I389" i="13"/>
  <c r="I400" i="13" s="1"/>
  <c r="AN389" i="13"/>
  <c r="AN408" i="13" s="1"/>
  <c r="AF389" i="13"/>
  <c r="AF400" i="13" s="1"/>
  <c r="X389" i="13"/>
  <c r="X396" i="13" s="1"/>
  <c r="P389" i="13"/>
  <c r="P401" i="13" s="1"/>
  <c r="AM389" i="13"/>
  <c r="AM392" i="13" s="1"/>
  <c r="AE389" i="13"/>
  <c r="AE401" i="13" s="1"/>
  <c r="W389" i="13"/>
  <c r="O389" i="13"/>
  <c r="O404" i="13" s="1"/>
  <c r="AL389" i="13"/>
  <c r="AL399" i="13" s="1"/>
  <c r="AD389" i="13"/>
  <c r="AD396" i="13" s="1"/>
  <c r="V389" i="13"/>
  <c r="V401" i="13" s="1"/>
  <c r="N389" i="13"/>
  <c r="N398" i="13" s="1"/>
  <c r="AK389" i="13"/>
  <c r="AK394" i="13" s="1"/>
  <c r="AC389" i="13"/>
  <c r="AC404" i="13" s="1"/>
  <c r="U389" i="13"/>
  <c r="U396" i="13" s="1"/>
  <c r="M389" i="13"/>
  <c r="M408" i="13" s="1"/>
  <c r="AR389" i="13"/>
  <c r="AR396" i="13" s="1"/>
  <c r="AJ389" i="13"/>
  <c r="AJ401" i="13" s="1"/>
  <c r="AB389" i="13"/>
  <c r="AB403" i="13" s="1"/>
  <c r="T389" i="13"/>
  <c r="L389" i="13"/>
  <c r="L407" i="13" s="1"/>
  <c r="AP389" i="13"/>
  <c r="AP401" i="13" s="1"/>
  <c r="AH389" i="13"/>
  <c r="Z389" i="13"/>
  <c r="Z405" i="13" s="1"/>
  <c r="R389" i="13"/>
  <c r="R407" i="13" s="1"/>
  <c r="J389" i="13"/>
  <c r="J409" i="13" s="1"/>
  <c r="AQ389" i="13"/>
  <c r="AQ405" i="13" s="1"/>
  <c r="S389" i="13"/>
  <c r="S398" i="13" s="1"/>
  <c r="K389" i="13"/>
  <c r="K391" i="13" s="1"/>
  <c r="AA389" i="13"/>
  <c r="AA409" i="13" s="1"/>
  <c r="AI389" i="13"/>
  <c r="AI407" i="13" s="1"/>
  <c r="R351" i="13"/>
  <c r="AB356" i="13"/>
  <c r="X346" i="13"/>
  <c r="AH353" i="13"/>
  <c r="AH361" i="13"/>
  <c r="J349" i="13"/>
  <c r="AK350" i="13"/>
  <c r="X355" i="13"/>
  <c r="X348" i="13"/>
  <c r="J359" i="13"/>
  <c r="AG345" i="13"/>
  <c r="AJ360" i="13"/>
  <c r="Y358" i="13"/>
  <c r="AJ348" i="13"/>
  <c r="Z350" i="13"/>
  <c r="Y352" i="13"/>
  <c r="AJ361" i="13"/>
  <c r="J358" i="13"/>
  <c r="AJ336" i="13"/>
  <c r="AJ327" i="13"/>
  <c r="AJ340" i="13"/>
  <c r="AJ331" i="13"/>
  <c r="W333" i="13"/>
  <c r="AO307" i="13"/>
  <c r="AO304" i="13"/>
  <c r="U308" i="13"/>
  <c r="AO303" i="13"/>
  <c r="U307" i="13"/>
  <c r="U314" i="13"/>
  <c r="W337" i="13"/>
  <c r="L327" i="13"/>
  <c r="K332" i="13"/>
  <c r="K340" i="13"/>
  <c r="W331" i="13"/>
  <c r="AN335" i="13"/>
  <c r="W328" i="13"/>
  <c r="AM336" i="13"/>
  <c r="K334" i="13"/>
  <c r="AJ339" i="13"/>
  <c r="K326" i="13"/>
  <c r="AO305" i="13"/>
  <c r="AO313" i="13"/>
  <c r="AN314" i="13"/>
  <c r="AN302" i="13"/>
  <c r="AN303" i="13"/>
  <c r="AN306" i="13"/>
  <c r="AN307" i="13"/>
  <c r="Y301" i="13"/>
  <c r="AF316" i="13"/>
  <c r="AF303" i="13"/>
  <c r="AF305" i="13"/>
  <c r="AF306" i="13"/>
  <c r="AF310" i="13"/>
  <c r="AF299" i="13"/>
  <c r="AF302" i="13"/>
  <c r="R304" i="13"/>
  <c r="I317" i="13"/>
  <c r="I305" i="13"/>
  <c r="I311" i="13"/>
  <c r="I312" i="13"/>
  <c r="AP251" i="13"/>
  <c r="AH251" i="13"/>
  <c r="Z251" i="13"/>
  <c r="R251" i="13"/>
  <c r="J251" i="13"/>
  <c r="AO251" i="13"/>
  <c r="AG251" i="13"/>
  <c r="Y251" i="13"/>
  <c r="Q251" i="13"/>
  <c r="I251" i="13"/>
  <c r="AN251" i="13"/>
  <c r="AF251" i="13"/>
  <c r="X251" i="13"/>
  <c r="P251" i="13"/>
  <c r="AM251" i="13"/>
  <c r="AE251" i="13"/>
  <c r="W251" i="13"/>
  <c r="O251" i="13"/>
  <c r="AL251" i="13"/>
  <c r="AD251" i="13"/>
  <c r="V251" i="13"/>
  <c r="N251" i="13"/>
  <c r="AK251" i="13"/>
  <c r="AC251" i="13"/>
  <c r="U251" i="13"/>
  <c r="M251" i="13"/>
  <c r="AQ251" i="13"/>
  <c r="AI251" i="13"/>
  <c r="AA251" i="13"/>
  <c r="S251" i="13"/>
  <c r="K251" i="13"/>
  <c r="L251" i="13"/>
  <c r="AR251" i="13"/>
  <c r="AJ251" i="13"/>
  <c r="AB251" i="13"/>
  <c r="T251" i="13"/>
  <c r="AN237" i="13"/>
  <c r="AN248" i="13"/>
  <c r="AN246" i="13"/>
  <c r="AN232" i="13"/>
  <c r="AN244" i="13"/>
  <c r="AN242" i="13"/>
  <c r="AN230" i="13"/>
  <c r="AN240" i="13"/>
  <c r="Q232" i="13"/>
  <c r="AP238" i="13"/>
  <c r="AC231" i="13"/>
  <c r="AG233" i="13"/>
  <c r="S238" i="13"/>
  <c r="S230" i="13"/>
  <c r="S233" i="13"/>
  <c r="S231" i="13"/>
  <c r="P299" i="13"/>
  <c r="P303" i="13"/>
  <c r="P314" i="13"/>
  <c r="AC315" i="13"/>
  <c r="AC301" i="13"/>
  <c r="AC304" i="13"/>
  <c r="AC309" i="13"/>
  <c r="AC314" i="13"/>
  <c r="AA233" i="13"/>
  <c r="AD231" i="13"/>
  <c r="AD234" i="13"/>
  <c r="AD232" i="13"/>
  <c r="X237" i="13"/>
  <c r="X230" i="13"/>
  <c r="X248" i="13"/>
  <c r="X246" i="13"/>
  <c r="X244" i="13"/>
  <c r="X242" i="13"/>
  <c r="X232" i="13"/>
  <c r="X240" i="13"/>
  <c r="V232" i="13"/>
  <c r="V234" i="13"/>
  <c r="AF242" i="13"/>
  <c r="U168" i="13"/>
  <c r="U163" i="13"/>
  <c r="U170" i="13"/>
  <c r="U165" i="13"/>
  <c r="U179" i="13"/>
  <c r="U173" i="13"/>
  <c r="U169" i="13"/>
  <c r="U172" i="13"/>
  <c r="U164" i="13"/>
  <c r="U175" i="13"/>
  <c r="U176" i="13"/>
  <c r="U171" i="13"/>
  <c r="U162" i="13"/>
  <c r="U178" i="13"/>
  <c r="U166" i="13"/>
  <c r="U161" i="13"/>
  <c r="U167" i="13"/>
  <c r="AN164" i="13"/>
  <c r="AC195" i="13"/>
  <c r="AC185" i="13"/>
  <c r="AC184" i="13"/>
  <c r="AC197" i="13"/>
  <c r="AC193" i="13"/>
  <c r="AC189" i="13"/>
  <c r="AC201" i="13"/>
  <c r="AC192" i="13"/>
  <c r="AC190" i="13"/>
  <c r="AC199" i="13"/>
  <c r="AC191" i="13"/>
  <c r="AC202" i="13"/>
  <c r="AC186" i="13"/>
  <c r="AC194" i="13"/>
  <c r="AC196" i="13"/>
  <c r="AC187" i="13"/>
  <c r="AC198" i="13"/>
  <c r="AF191" i="13"/>
  <c r="AF189" i="13"/>
  <c r="AF185" i="13"/>
  <c r="AF201" i="13"/>
  <c r="AF188" i="13"/>
  <c r="AF186" i="13"/>
  <c r="AF187" i="13"/>
  <c r="AF193" i="13"/>
  <c r="AF199" i="13"/>
  <c r="AF202" i="13"/>
  <c r="AF190" i="13"/>
  <c r="AF196" i="13"/>
  <c r="AF197" i="13"/>
  <c r="AF200" i="13"/>
  <c r="AF184" i="13"/>
  <c r="AF195" i="13"/>
  <c r="AF198" i="13"/>
  <c r="AF194" i="13"/>
  <c r="AF192" i="13"/>
  <c r="U177" i="13"/>
  <c r="R162" i="13"/>
  <c r="R179" i="13"/>
  <c r="AM193" i="13"/>
  <c r="AM186" i="13"/>
  <c r="AN184" i="13"/>
  <c r="AC188" i="13"/>
  <c r="T201" i="13"/>
  <c r="L198" i="13"/>
  <c r="L201" i="13"/>
  <c r="L193" i="13"/>
  <c r="L202" i="13"/>
  <c r="U174" i="13"/>
  <c r="U185" i="13"/>
  <c r="U184" i="13"/>
  <c r="U200" i="13"/>
  <c r="U188" i="13"/>
  <c r="U197" i="13"/>
  <c r="U193" i="13"/>
  <c r="U195" i="13"/>
  <c r="U201" i="13"/>
  <c r="U199" i="13"/>
  <c r="U191" i="13"/>
  <c r="U194" i="13"/>
  <c r="U196" i="13"/>
  <c r="U187" i="13"/>
  <c r="U189" i="13"/>
  <c r="U198" i="13"/>
  <c r="U190" i="13"/>
  <c r="U186" i="13"/>
  <c r="T186" i="13"/>
  <c r="T202" i="13"/>
  <c r="U192" i="13"/>
  <c r="P196" i="13"/>
  <c r="R192" i="13"/>
  <c r="AC156" i="13"/>
  <c r="Q155" i="13"/>
  <c r="AC154" i="13"/>
  <c r="Q153" i="13"/>
  <c r="AK152" i="13"/>
  <c r="AC152" i="13"/>
  <c r="Q151" i="13"/>
  <c r="AC150" i="13"/>
  <c r="Q149" i="13"/>
  <c r="AC148" i="13"/>
  <c r="AM146" i="13"/>
  <c r="W146" i="13"/>
  <c r="Q144" i="13"/>
  <c r="Z156" i="13"/>
  <c r="AL155" i="13"/>
  <c r="N155" i="13"/>
  <c r="AL153" i="13"/>
  <c r="AL151" i="13"/>
  <c r="Z150" i="13"/>
  <c r="AL149" i="13"/>
  <c r="AM147" i="13"/>
  <c r="Q156" i="13"/>
  <c r="AC155" i="13"/>
  <c r="Q154" i="13"/>
  <c r="AC153" i="13"/>
  <c r="Q152" i="13"/>
  <c r="AC151" i="13"/>
  <c r="Q150" i="13"/>
  <c r="AC149" i="13"/>
  <c r="Q148" i="13"/>
  <c r="W156" i="13"/>
  <c r="AM152" i="13"/>
  <c r="N152" i="13"/>
  <c r="N146" i="13"/>
  <c r="AN145" i="13"/>
  <c r="AM144" i="13"/>
  <c r="Q143" i="13"/>
  <c r="AL142" i="13"/>
  <c r="AN140" i="13"/>
  <c r="AC139" i="13"/>
  <c r="M139" i="13"/>
  <c r="Z138" i="13"/>
  <c r="AN154" i="13"/>
  <c r="AM153" i="13"/>
  <c r="W152" i="13"/>
  <c r="AM148" i="13"/>
  <c r="N148" i="13"/>
  <c r="AL147" i="13"/>
  <c r="Q147" i="13"/>
  <c r="AL145" i="13"/>
  <c r="AM143" i="13"/>
  <c r="Q141" i="13"/>
  <c r="AL140" i="13"/>
  <c r="N140" i="13"/>
  <c r="AN138" i="13"/>
  <c r="AN156" i="13"/>
  <c r="AM155" i="13"/>
  <c r="P151" i="13"/>
  <c r="AM150" i="13"/>
  <c r="AI147" i="13"/>
  <c r="AN146" i="13"/>
  <c r="AC146" i="13"/>
  <c r="Q142" i="13"/>
  <c r="AL141" i="13"/>
  <c r="N141" i="13"/>
  <c r="AI140" i="13"/>
  <c r="AN139" i="13"/>
  <c r="AC138" i="13"/>
  <c r="M138" i="13"/>
  <c r="W155" i="13"/>
  <c r="AL154" i="13"/>
  <c r="AL150" i="13"/>
  <c r="AN144" i="13"/>
  <c r="AC144" i="13"/>
  <c r="AJ141" i="13"/>
  <c r="AN155" i="13"/>
  <c r="AI154" i="13"/>
  <c r="N154" i="13"/>
  <c r="AN151" i="13"/>
  <c r="AL144" i="13"/>
  <c r="R141" i="13"/>
  <c r="AC140" i="13"/>
  <c r="Q140" i="13"/>
  <c r="N147" i="13"/>
  <c r="AL143" i="13"/>
  <c r="AM151" i="13"/>
  <c r="R151" i="13"/>
  <c r="AN147" i="13"/>
  <c r="AC145" i="13"/>
  <c r="N145" i="13"/>
  <c r="AC141" i="13"/>
  <c r="AM139" i="13"/>
  <c r="Z139" i="13"/>
  <c r="N139" i="13"/>
  <c r="AM138" i="13"/>
  <c r="AN152" i="13"/>
  <c r="AN148" i="13"/>
  <c r="AC142" i="13"/>
  <c r="AN141" i="13"/>
  <c r="Z140" i="13"/>
  <c r="AL139" i="13"/>
  <c r="AL138" i="13"/>
  <c r="AM142" i="13"/>
  <c r="Q146" i="13"/>
  <c r="AM156" i="13"/>
  <c r="Z149" i="13"/>
  <c r="AQ145" i="13"/>
  <c r="AM140" i="13"/>
  <c r="N138" i="13"/>
  <c r="W140" i="13"/>
  <c r="AL156" i="13"/>
  <c r="W153" i="13"/>
  <c r="AL152" i="13"/>
  <c r="AL148" i="13"/>
  <c r="AL146" i="13"/>
  <c r="R144" i="13"/>
  <c r="AC143" i="13"/>
  <c r="AN142" i="13"/>
  <c r="AM141" i="13"/>
  <c r="M141" i="13"/>
  <c r="W139" i="13"/>
  <c r="W138" i="13"/>
  <c r="AM149" i="13"/>
  <c r="AN153" i="13"/>
  <c r="AN149" i="13"/>
  <c r="AM145" i="13"/>
  <c r="AN143" i="13"/>
  <c r="N143" i="13"/>
  <c r="Z142" i="13"/>
  <c r="AM154" i="13"/>
  <c r="AN150" i="13"/>
  <c r="T150" i="13"/>
  <c r="AC147" i="13"/>
  <c r="W142" i="13"/>
  <c r="Q145" i="13"/>
  <c r="Q139" i="13"/>
  <c r="Q138" i="13"/>
  <c r="O166" i="13"/>
  <c r="O172" i="13"/>
  <c r="O177" i="13"/>
  <c r="O161" i="13"/>
  <c r="O195" i="13"/>
  <c r="O189" i="13"/>
  <c r="AP190" i="13"/>
  <c r="P198" i="13"/>
  <c r="J167" i="13"/>
  <c r="J162" i="13"/>
  <c r="P184" i="13"/>
  <c r="AG187" i="13"/>
  <c r="AP201" i="13"/>
  <c r="AP198" i="13"/>
  <c r="P200" i="13"/>
  <c r="AR201" i="13"/>
  <c r="P197" i="13"/>
  <c r="W161" i="13"/>
  <c r="W175" i="13"/>
  <c r="N163" i="13"/>
  <c r="O190" i="13"/>
  <c r="O185" i="13"/>
  <c r="O187" i="13"/>
  <c r="AG199" i="13"/>
  <c r="O202" i="13"/>
  <c r="O191" i="13"/>
  <c r="AP192" i="13"/>
  <c r="O199" i="13"/>
  <c r="O193" i="13"/>
  <c r="M202" i="13"/>
  <c r="P202" i="13"/>
  <c r="X197" i="13"/>
  <c r="P199" i="13"/>
  <c r="V162" i="13"/>
  <c r="V163" i="13"/>
  <c r="AG163" i="13"/>
  <c r="AP191" i="13"/>
  <c r="AP184" i="13"/>
  <c r="P185" i="13"/>
  <c r="M184" i="13"/>
  <c r="O201" i="13"/>
  <c r="P191" i="13"/>
  <c r="O200" i="13"/>
  <c r="P188" i="13"/>
  <c r="AE199" i="13"/>
  <c r="X202" i="13"/>
  <c r="P201" i="13"/>
  <c r="AD163" i="13"/>
  <c r="AR187" i="13"/>
  <c r="AP202" i="13"/>
  <c r="N188" i="13"/>
  <c r="AD191" i="13"/>
  <c r="Z167" i="13"/>
  <c r="Z170" i="13"/>
  <c r="O198" i="13"/>
  <c r="O196" i="13"/>
  <c r="O184" i="13"/>
  <c r="AN205" i="13"/>
  <c r="AF205" i="13"/>
  <c r="AF223" i="13" s="1"/>
  <c r="X205" i="13"/>
  <c r="X224" i="13" s="1"/>
  <c r="P205" i="13"/>
  <c r="P220" i="13" s="1"/>
  <c r="AK205" i="13"/>
  <c r="AK217" i="13" s="1"/>
  <c r="AC205" i="13"/>
  <c r="AC210" i="13" s="1"/>
  <c r="U205" i="13"/>
  <c r="U216" i="13" s="1"/>
  <c r="M205" i="13"/>
  <c r="M223" i="13" s="1"/>
  <c r="AR205" i="13"/>
  <c r="AR215" i="13" s="1"/>
  <c r="AJ205" i="13"/>
  <c r="AB205" i="13"/>
  <c r="AB211" i="13" s="1"/>
  <c r="T205" i="13"/>
  <c r="T218" i="13" s="1"/>
  <c r="L205" i="13"/>
  <c r="L220" i="13" s="1"/>
  <c r="AO205" i="13"/>
  <c r="AO212" i="13" s="1"/>
  <c r="AA205" i="13"/>
  <c r="AA212" i="13" s="1"/>
  <c r="O205" i="13"/>
  <c r="O207" i="13" s="1"/>
  <c r="AL205" i="13"/>
  <c r="AL224" i="13" s="1"/>
  <c r="Y205" i="13"/>
  <c r="Y217" i="13" s="1"/>
  <c r="K205" i="13"/>
  <c r="K217" i="13" s="1"/>
  <c r="AH205" i="13"/>
  <c r="AH217" i="13" s="1"/>
  <c r="V205" i="13"/>
  <c r="V208" i="13" s="1"/>
  <c r="I205" i="13"/>
  <c r="I214" i="13" s="1"/>
  <c r="AP205" i="13"/>
  <c r="AP224" i="13" s="1"/>
  <c r="S205" i="13"/>
  <c r="S208" i="13" s="1"/>
  <c r="AI205" i="13"/>
  <c r="AI220" i="13" s="1"/>
  <c r="Q205" i="13"/>
  <c r="Q214" i="13" s="1"/>
  <c r="AE205" i="13"/>
  <c r="AE214" i="13" s="1"/>
  <c r="J205" i="13"/>
  <c r="J223" i="13" s="1"/>
  <c r="AM205" i="13"/>
  <c r="AM208" i="13" s="1"/>
  <c r="Z205" i="13"/>
  <c r="Z219" i="13" s="1"/>
  <c r="W205" i="13"/>
  <c r="W224" i="13" s="1"/>
  <c r="R205" i="13"/>
  <c r="R221" i="13" s="1"/>
  <c r="AQ205" i="13"/>
  <c r="AQ217" i="13" s="1"/>
  <c r="AG205" i="13"/>
  <c r="AG225" i="13" s="1"/>
  <c r="AD205" i="13"/>
  <c r="N205" i="13"/>
  <c r="N211" i="13" s="1"/>
  <c r="P190" i="13"/>
  <c r="P186" i="13"/>
  <c r="O188" i="13"/>
  <c r="O186" i="13"/>
  <c r="P189" i="13"/>
  <c r="AP196" i="13"/>
  <c r="AP200" i="13"/>
  <c r="P192" i="13"/>
  <c r="AH177" i="13"/>
  <c r="AH167" i="13"/>
  <c r="AQ113" i="13"/>
  <c r="AI113" i="13"/>
  <c r="AA113" i="13"/>
  <c r="S113" i="13"/>
  <c r="K113" i="13"/>
  <c r="AP113" i="13"/>
  <c r="AH113" i="13"/>
  <c r="Z113" i="13"/>
  <c r="R113" i="13"/>
  <c r="J113" i="13"/>
  <c r="AO113" i="13"/>
  <c r="AG113" i="13"/>
  <c r="Y113" i="13"/>
  <c r="Q113" i="13"/>
  <c r="I113" i="13"/>
  <c r="AN113" i="13"/>
  <c r="AF113" i="13"/>
  <c r="X113" i="13"/>
  <c r="P113" i="13"/>
  <c r="AM113" i="13"/>
  <c r="AE113" i="13"/>
  <c r="W113" i="13"/>
  <c r="O113" i="13"/>
  <c r="AL113" i="13"/>
  <c r="AD113" i="13"/>
  <c r="V113" i="13"/>
  <c r="N113" i="13"/>
  <c r="AR113" i="13"/>
  <c r="AJ113" i="13"/>
  <c r="AB113" i="13"/>
  <c r="T113" i="13"/>
  <c r="L113" i="13"/>
  <c r="AK113" i="13"/>
  <c r="AC113" i="13"/>
  <c r="M113" i="13"/>
  <c r="U113" i="13"/>
  <c r="AM90" i="13"/>
  <c r="AM97" i="13" s="1"/>
  <c r="AE90" i="13"/>
  <c r="AE94" i="13" s="1"/>
  <c r="W90" i="13"/>
  <c r="W93" i="13" s="1"/>
  <c r="O90" i="13"/>
  <c r="O107" i="13" s="1"/>
  <c r="AR90" i="13"/>
  <c r="AR110" i="13" s="1"/>
  <c r="AJ90" i="13"/>
  <c r="AJ102" i="13" s="1"/>
  <c r="AB90" i="13"/>
  <c r="AB109" i="13" s="1"/>
  <c r="T90" i="13"/>
  <c r="L90" i="13"/>
  <c r="L94" i="13" s="1"/>
  <c r="AQ90" i="13"/>
  <c r="AQ108" i="13" s="1"/>
  <c r="AI90" i="13"/>
  <c r="AI99" i="13" s="1"/>
  <c r="AA90" i="13"/>
  <c r="AA105" i="13" s="1"/>
  <c r="S90" i="13"/>
  <c r="S105" i="13" s="1"/>
  <c r="K90" i="13"/>
  <c r="K100" i="13" s="1"/>
  <c r="AO90" i="13"/>
  <c r="AO105" i="13" s="1"/>
  <c r="M90" i="13"/>
  <c r="M100" i="13" s="1"/>
  <c r="AK90" i="13"/>
  <c r="AK96" i="13" s="1"/>
  <c r="X90" i="13"/>
  <c r="X103" i="13" s="1"/>
  <c r="J90" i="13"/>
  <c r="J101" i="13" s="1"/>
  <c r="AH90" i="13"/>
  <c r="V90" i="13"/>
  <c r="V101" i="13" s="1"/>
  <c r="I90" i="13"/>
  <c r="I103" i="13" s="1"/>
  <c r="AF90" i="13"/>
  <c r="AF106" i="13" s="1"/>
  <c r="AC90" i="13"/>
  <c r="AC106" i="13" s="1"/>
  <c r="N90" i="13"/>
  <c r="N107" i="13" s="1"/>
  <c r="Y90" i="13"/>
  <c r="Y93" i="13" s="1"/>
  <c r="Z90" i="13"/>
  <c r="Z100" i="13" s="1"/>
  <c r="AG90" i="13"/>
  <c r="AG94" i="13" s="1"/>
  <c r="U90" i="13"/>
  <c r="U99" i="13" s="1"/>
  <c r="R90" i="13"/>
  <c r="R107" i="13" s="1"/>
  <c r="P90" i="13"/>
  <c r="P101" i="13" s="1"/>
  <c r="AP90" i="13"/>
  <c r="AP107" i="13" s="1"/>
  <c r="AD90" i="13"/>
  <c r="AD99" i="13" s="1"/>
  <c r="Q90" i="13"/>
  <c r="Q104" i="13" s="1"/>
  <c r="AN90" i="13"/>
  <c r="AN105" i="13" s="1"/>
  <c r="AL90" i="13"/>
  <c r="AL108" i="13" s="1"/>
  <c r="AM67" i="13"/>
  <c r="AE67" i="13"/>
  <c r="W67" i="13"/>
  <c r="O67" i="13"/>
  <c r="AD67" i="13"/>
  <c r="V67" i="13"/>
  <c r="AL67" i="13"/>
  <c r="Y67" i="13"/>
  <c r="AK67" i="13"/>
  <c r="AC67" i="13"/>
  <c r="U67" i="13"/>
  <c r="AR67" i="13"/>
  <c r="AJ67" i="13"/>
  <c r="AB67" i="13"/>
  <c r="T67" i="13"/>
  <c r="L67" i="13"/>
  <c r="AQ67" i="13"/>
  <c r="AI67" i="13"/>
  <c r="AA67" i="13"/>
  <c r="S67" i="13"/>
  <c r="K67" i="13"/>
  <c r="AG67" i="13"/>
  <c r="I67" i="13"/>
  <c r="AP67" i="13"/>
  <c r="AH67" i="13"/>
  <c r="Z67" i="13"/>
  <c r="R67" i="13"/>
  <c r="J67" i="13"/>
  <c r="AO67" i="13"/>
  <c r="AN67" i="13"/>
  <c r="AF67" i="13"/>
  <c r="X67" i="13"/>
  <c r="P67" i="13"/>
  <c r="N67" i="13"/>
  <c r="M67" i="13"/>
  <c r="Q67" i="13"/>
  <c r="AL44" i="13"/>
  <c r="AD44" i="13"/>
  <c r="V44" i="13"/>
  <c r="N44" i="13"/>
  <c r="AK44" i="13"/>
  <c r="AC44" i="13"/>
  <c r="U44" i="13"/>
  <c r="M44" i="13"/>
  <c r="AR44" i="13"/>
  <c r="AJ44" i="13"/>
  <c r="AB44" i="13"/>
  <c r="T44" i="13"/>
  <c r="L44" i="13"/>
  <c r="AQ44" i="13"/>
  <c r="AI44" i="13"/>
  <c r="AA44" i="13"/>
  <c r="S44" i="13"/>
  <c r="K44" i="13"/>
  <c r="AP44" i="13"/>
  <c r="AH44" i="13"/>
  <c r="Z44" i="13"/>
  <c r="R44" i="13"/>
  <c r="J44" i="13"/>
  <c r="AO44" i="13"/>
  <c r="AG44" i="13"/>
  <c r="Y44" i="13"/>
  <c r="Q44" i="13"/>
  <c r="AN44" i="13"/>
  <c r="AF44" i="13"/>
  <c r="X44" i="13"/>
  <c r="P44" i="13"/>
  <c r="AM44" i="13"/>
  <c r="AE44" i="13"/>
  <c r="W44" i="13"/>
  <c r="O44" i="13"/>
  <c r="G11" i="5"/>
  <c r="E11" i="5"/>
  <c r="U677" i="13" l="1"/>
  <c r="L673" i="13"/>
  <c r="T674" i="13"/>
  <c r="T684" i="13"/>
  <c r="U685" i="13"/>
  <c r="T678" i="13"/>
  <c r="T681" i="13"/>
  <c r="L604" i="13"/>
  <c r="L606" i="13"/>
  <c r="AP602" i="13"/>
  <c r="L610" i="13"/>
  <c r="L605" i="13"/>
  <c r="L607" i="13"/>
  <c r="AE605" i="13"/>
  <c r="AE608" i="13"/>
  <c r="L612" i="13"/>
  <c r="O614" i="13"/>
  <c r="L609" i="13"/>
  <c r="L598" i="13"/>
  <c r="L614" i="13"/>
  <c r="L611" i="13"/>
  <c r="AE598" i="13"/>
  <c r="L599" i="13"/>
  <c r="L608" i="13"/>
  <c r="L616" i="13"/>
  <c r="L613" i="13"/>
  <c r="L615" i="13"/>
  <c r="L603" i="13"/>
  <c r="AP615" i="13"/>
  <c r="M982" i="13"/>
  <c r="AJ968" i="13"/>
  <c r="N971" i="13"/>
  <c r="Y977" i="13"/>
  <c r="Y975" i="13"/>
  <c r="M984" i="13"/>
  <c r="AJ970" i="13"/>
  <c r="N966" i="13"/>
  <c r="Y979" i="13"/>
  <c r="M976" i="13"/>
  <c r="AJ967" i="13"/>
  <c r="N968" i="13"/>
  <c r="Y981" i="13"/>
  <c r="M979" i="13"/>
  <c r="M968" i="13"/>
  <c r="N974" i="13"/>
  <c r="AJ966" i="13"/>
  <c r="Y974" i="13"/>
  <c r="N967" i="13"/>
  <c r="N973" i="13"/>
  <c r="Y983" i="13"/>
  <c r="M978" i="13"/>
  <c r="M967" i="13"/>
  <c r="Y967" i="13"/>
  <c r="M980" i="13"/>
  <c r="M971" i="13"/>
  <c r="Y969" i="13"/>
  <c r="Y971" i="13"/>
  <c r="Y966" i="13"/>
  <c r="AK188" i="13"/>
  <c r="AH186" i="13"/>
  <c r="AB188" i="13"/>
  <c r="AM196" i="13"/>
  <c r="AM194" i="13"/>
  <c r="Q301" i="13"/>
  <c r="AB197" i="13"/>
  <c r="AB191" i="13"/>
  <c r="AM190" i="13"/>
  <c r="AM191" i="13"/>
  <c r="AM200" i="13"/>
  <c r="Q308" i="13"/>
  <c r="Q310" i="13"/>
  <c r="AQ336" i="13"/>
  <c r="P611" i="13"/>
  <c r="V682" i="13"/>
  <c r="V670" i="13"/>
  <c r="V685" i="13"/>
  <c r="AQ685" i="13"/>
  <c r="U682" i="13"/>
  <c r="V668" i="13"/>
  <c r="X556" i="13"/>
  <c r="O622" i="13"/>
  <c r="O631" i="13"/>
  <c r="AQ999" i="13"/>
  <c r="AQ995" i="13"/>
  <c r="S840" i="13"/>
  <c r="AH1242" i="13"/>
  <c r="AH1245" i="13"/>
  <c r="Z1569" i="13"/>
  <c r="AP1601" i="13"/>
  <c r="AD1581" i="13"/>
  <c r="AP1599" i="13"/>
  <c r="AN1567" i="13"/>
  <c r="AO1603" i="13"/>
  <c r="L317" i="13"/>
  <c r="U1567" i="13"/>
  <c r="U1576" i="13"/>
  <c r="AO1587" i="13"/>
  <c r="AH1254" i="13"/>
  <c r="AD1577" i="13"/>
  <c r="K1599" i="13"/>
  <c r="K1596" i="13"/>
  <c r="Z1580" i="13"/>
  <c r="I164" i="13"/>
  <c r="V145" i="13"/>
  <c r="AB185" i="13"/>
  <c r="AM187" i="13"/>
  <c r="AM201" i="13"/>
  <c r="Q305" i="13"/>
  <c r="AO465" i="13"/>
  <c r="AH670" i="13"/>
  <c r="V681" i="13"/>
  <c r="AQ667" i="13"/>
  <c r="V678" i="13"/>
  <c r="AQ675" i="13"/>
  <c r="V673" i="13"/>
  <c r="U684" i="13"/>
  <c r="O637" i="13"/>
  <c r="O624" i="13"/>
  <c r="AQ997" i="13"/>
  <c r="AH1243" i="13"/>
  <c r="AH1248" i="13"/>
  <c r="AH1260" i="13"/>
  <c r="AD1450" i="13"/>
  <c r="AD1452" i="13"/>
  <c r="X1454" i="13"/>
  <c r="I1278" i="13"/>
  <c r="I1270" i="13"/>
  <c r="Z1564" i="13"/>
  <c r="AP1602" i="13"/>
  <c r="AD1568" i="13"/>
  <c r="AP1591" i="13"/>
  <c r="AN1575" i="13"/>
  <c r="AO1601" i="13"/>
  <c r="AO1600" i="13"/>
  <c r="AO1599" i="13"/>
  <c r="L312" i="13"/>
  <c r="U1579" i="13"/>
  <c r="U1581" i="13"/>
  <c r="AO1590" i="13"/>
  <c r="L316" i="13"/>
  <c r="AD1582" i="13"/>
  <c r="K1590" i="13"/>
  <c r="K1589" i="13"/>
  <c r="K1601" i="13"/>
  <c r="Z1575" i="13"/>
  <c r="L304" i="13"/>
  <c r="I163" i="13"/>
  <c r="AE427" i="13"/>
  <c r="AO461" i="13"/>
  <c r="U468" i="13"/>
  <c r="AH672" i="13"/>
  <c r="M604" i="13"/>
  <c r="J566" i="13"/>
  <c r="M622" i="13"/>
  <c r="U681" i="13"/>
  <c r="V680" i="13"/>
  <c r="AQ683" i="13"/>
  <c r="U675" i="13"/>
  <c r="U668" i="13"/>
  <c r="O621" i="13"/>
  <c r="O636" i="13"/>
  <c r="O957" i="13"/>
  <c r="O943" i="13"/>
  <c r="AQ1004" i="13"/>
  <c r="AH1253" i="13"/>
  <c r="AH1249" i="13"/>
  <c r="AH1246" i="13"/>
  <c r="X1459" i="13"/>
  <c r="I1266" i="13"/>
  <c r="AH1257" i="13"/>
  <c r="Z1565" i="13"/>
  <c r="AN1582" i="13"/>
  <c r="AP1593" i="13"/>
  <c r="AD1565" i="13"/>
  <c r="AP1592" i="13"/>
  <c r="AN1574" i="13"/>
  <c r="AO1605" i="13"/>
  <c r="AO1595" i="13"/>
  <c r="AO1589" i="13"/>
  <c r="AP1598" i="13"/>
  <c r="L310" i="13"/>
  <c r="U1580" i="13"/>
  <c r="U1574" i="13"/>
  <c r="L315" i="13"/>
  <c r="AD1579" i="13"/>
  <c r="AD1567" i="13"/>
  <c r="K1602" i="13"/>
  <c r="K1597" i="13"/>
  <c r="K1594" i="13"/>
  <c r="Z1574" i="13"/>
  <c r="Z1576" i="13"/>
  <c r="Z1581" i="13"/>
  <c r="U1582" i="13"/>
  <c r="U461" i="13"/>
  <c r="U463" i="13"/>
  <c r="AC615" i="13"/>
  <c r="P610" i="13"/>
  <c r="V679" i="13"/>
  <c r="V672" i="13"/>
  <c r="AQ677" i="13"/>
  <c r="U680" i="13"/>
  <c r="U671" i="13"/>
  <c r="O634" i="13"/>
  <c r="O635" i="13"/>
  <c r="AQ1006" i="13"/>
  <c r="AH946" i="13"/>
  <c r="M844" i="13"/>
  <c r="M832" i="13"/>
  <c r="AH1244" i="13"/>
  <c r="N1495" i="13"/>
  <c r="I1274" i="13"/>
  <c r="I1279" i="13"/>
  <c r="I1275" i="13"/>
  <c r="Z1573" i="13"/>
  <c r="AN1578" i="13"/>
  <c r="AN1576" i="13"/>
  <c r="AP1588" i="13"/>
  <c r="AD1580" i="13"/>
  <c r="AP1587" i="13"/>
  <c r="AO1588" i="13"/>
  <c r="AP1600" i="13"/>
  <c r="L308" i="13"/>
  <c r="L305" i="13"/>
  <c r="U1566" i="13"/>
  <c r="U1578" i="13"/>
  <c r="M629" i="13"/>
  <c r="AD1576" i="13"/>
  <c r="AD1566" i="13"/>
  <c r="K1605" i="13"/>
  <c r="K1587" i="13"/>
  <c r="Z1566" i="13"/>
  <c r="Z1578" i="13"/>
  <c r="AM184" i="13"/>
  <c r="AM202" i="13"/>
  <c r="L299" i="13"/>
  <c r="T138" i="13"/>
  <c r="V151" i="13"/>
  <c r="AM189" i="13"/>
  <c r="L306" i="13"/>
  <c r="Q302" i="13"/>
  <c r="AQ327" i="13"/>
  <c r="M607" i="13"/>
  <c r="P604" i="13"/>
  <c r="U670" i="13"/>
  <c r="AQ670" i="13"/>
  <c r="AQ669" i="13"/>
  <c r="U673" i="13"/>
  <c r="O632" i="13"/>
  <c r="O626" i="13"/>
  <c r="J953" i="13"/>
  <c r="AH952" i="13"/>
  <c r="AH1259" i="13"/>
  <c r="AH1251" i="13"/>
  <c r="AH1247" i="13"/>
  <c r="I1283" i="13"/>
  <c r="I1269" i="13"/>
  <c r="I1267" i="13"/>
  <c r="Y1458" i="13"/>
  <c r="AH1256" i="13"/>
  <c r="Z1570" i="13"/>
  <c r="AD1564" i="13"/>
  <c r="AN1580" i="13"/>
  <c r="AP1590" i="13"/>
  <c r="AO1597" i="13"/>
  <c r="L309" i="13"/>
  <c r="L300" i="13"/>
  <c r="U1571" i="13"/>
  <c r="U1564" i="13"/>
  <c r="V993" i="13"/>
  <c r="AD1575" i="13"/>
  <c r="AD1578" i="13"/>
  <c r="K1604" i="13"/>
  <c r="K1595" i="13"/>
  <c r="Z1582" i="13"/>
  <c r="AM195" i="13"/>
  <c r="AM198" i="13"/>
  <c r="L301" i="13"/>
  <c r="K414" i="13"/>
  <c r="U473" i="13"/>
  <c r="M600" i="13"/>
  <c r="AQ674" i="13"/>
  <c r="U674" i="13"/>
  <c r="AQ684" i="13"/>
  <c r="AQ681" i="13"/>
  <c r="U678" i="13"/>
  <c r="O639" i="13"/>
  <c r="O629" i="13"/>
  <c r="V669" i="13"/>
  <c r="V676" i="13"/>
  <c r="AI909" i="13"/>
  <c r="I846" i="13"/>
  <c r="S839" i="13"/>
  <c r="AH1255" i="13"/>
  <c r="I1268" i="13"/>
  <c r="I1265" i="13"/>
  <c r="I1273" i="13"/>
  <c r="Z1567" i="13"/>
  <c r="Z1571" i="13"/>
  <c r="AD1571" i="13"/>
  <c r="Z1577" i="13"/>
  <c r="AN1577" i="13"/>
  <c r="AO1592" i="13"/>
  <c r="AO1602" i="13"/>
  <c r="AO1604" i="13"/>
  <c r="AP1605" i="13"/>
  <c r="L307" i="13"/>
  <c r="AR414" i="13"/>
  <c r="U1575" i="13"/>
  <c r="U1572" i="13"/>
  <c r="O627" i="13"/>
  <c r="L302" i="13"/>
  <c r="V991" i="13"/>
  <c r="AD1574" i="13"/>
  <c r="K1600" i="13"/>
  <c r="K1592" i="13"/>
  <c r="Z1579" i="13"/>
  <c r="L313" i="13"/>
  <c r="AQ339" i="13"/>
  <c r="I529" i="13"/>
  <c r="AR432" i="13"/>
  <c r="AO460" i="13"/>
  <c r="AO478" i="13"/>
  <c r="X563" i="13"/>
  <c r="AQ672" i="13"/>
  <c r="U683" i="13"/>
  <c r="AQ682" i="13"/>
  <c r="O623" i="13"/>
  <c r="O633" i="13"/>
  <c r="AH956" i="13"/>
  <c r="I837" i="13"/>
  <c r="S834" i="13"/>
  <c r="AH1258" i="13"/>
  <c r="I1272" i="13"/>
  <c r="I1280" i="13"/>
  <c r="I1276" i="13"/>
  <c r="I1281" i="13"/>
  <c r="AP1589" i="13"/>
  <c r="AD1573" i="13"/>
  <c r="AP1596" i="13"/>
  <c r="AO1591" i="13"/>
  <c r="AO1598" i="13"/>
  <c r="AP1604" i="13"/>
  <c r="U1565" i="13"/>
  <c r="U1568" i="13"/>
  <c r="L311" i="13"/>
  <c r="K1598" i="13"/>
  <c r="R198" i="13"/>
  <c r="R193" i="13"/>
  <c r="R189" i="13"/>
  <c r="Z155" i="13"/>
  <c r="R194" i="13"/>
  <c r="T200" i="13"/>
  <c r="T196" i="13"/>
  <c r="AC239" i="13"/>
  <c r="N232" i="13"/>
  <c r="I230" i="13"/>
  <c r="I239" i="13"/>
  <c r="AJ614" i="13"/>
  <c r="AJ613" i="13"/>
  <c r="AM532" i="13"/>
  <c r="AM534" i="13"/>
  <c r="AM537" i="13"/>
  <c r="T719" i="13"/>
  <c r="T730" i="13"/>
  <c r="AJ819" i="13"/>
  <c r="AJ810" i="13"/>
  <c r="AO822" i="13"/>
  <c r="AO807" i="13"/>
  <c r="AB912" i="13"/>
  <c r="AB915" i="13"/>
  <c r="AB911" i="13"/>
  <c r="AO875" i="13"/>
  <c r="I244" i="13"/>
  <c r="I240" i="13"/>
  <c r="AJ602" i="13"/>
  <c r="AJ603" i="13"/>
  <c r="AJ610" i="13"/>
  <c r="AM541" i="13"/>
  <c r="AM543" i="13"/>
  <c r="AM544" i="13"/>
  <c r="Q716" i="13"/>
  <c r="Q728" i="13"/>
  <c r="Q731" i="13"/>
  <c r="Q724" i="13"/>
  <c r="T726" i="13"/>
  <c r="AJ807" i="13"/>
  <c r="AJ821" i="13"/>
  <c r="AK813" i="13"/>
  <c r="AO811" i="13"/>
  <c r="AO810" i="13"/>
  <c r="AB914" i="13"/>
  <c r="K1450" i="13"/>
  <c r="AO891" i="13"/>
  <c r="R191" i="13"/>
  <c r="R201" i="13"/>
  <c r="T197" i="13"/>
  <c r="Z141" i="13"/>
  <c r="R186" i="13"/>
  <c r="T185" i="13"/>
  <c r="J230" i="13"/>
  <c r="AC237" i="13"/>
  <c r="I241" i="13"/>
  <c r="I245" i="13"/>
  <c r="I232" i="13"/>
  <c r="L362" i="13"/>
  <c r="AJ606" i="13"/>
  <c r="AJ600" i="13"/>
  <c r="AJ616" i="13"/>
  <c r="AJ609" i="13"/>
  <c r="AJ615" i="13"/>
  <c r="AM531" i="13"/>
  <c r="AM540" i="13"/>
  <c r="Q721" i="13"/>
  <c r="AJ815" i="13"/>
  <c r="AJ809" i="13"/>
  <c r="AJ814" i="13"/>
  <c r="AJ818" i="13"/>
  <c r="AB901" i="13"/>
  <c r="AB908" i="13"/>
  <c r="Z188" i="13"/>
  <c r="R199" i="13"/>
  <c r="R196" i="13"/>
  <c r="Z143" i="13"/>
  <c r="Z145" i="13"/>
  <c r="Z152" i="13"/>
  <c r="T188" i="13"/>
  <c r="T192" i="13"/>
  <c r="J238" i="13"/>
  <c r="I238" i="13"/>
  <c r="I234" i="13"/>
  <c r="I235" i="13"/>
  <c r="AC337" i="13"/>
  <c r="AJ605" i="13"/>
  <c r="AJ608" i="13"/>
  <c r="AM533" i="13"/>
  <c r="AM547" i="13"/>
  <c r="Q722" i="13"/>
  <c r="Q729" i="13"/>
  <c r="Q719" i="13"/>
  <c r="Q713" i="13"/>
  <c r="Q730" i="13"/>
  <c r="Z325" i="13"/>
  <c r="AO814" i="13"/>
  <c r="AJ812" i="13"/>
  <c r="AJ811" i="13"/>
  <c r="AB904" i="13"/>
  <c r="AB898" i="13"/>
  <c r="AB906" i="13"/>
  <c r="AB907" i="13"/>
  <c r="R200" i="13"/>
  <c r="R184" i="13"/>
  <c r="R188" i="13"/>
  <c r="Z147" i="13"/>
  <c r="T198" i="13"/>
  <c r="T195" i="13"/>
  <c r="T194" i="13"/>
  <c r="J235" i="13"/>
  <c r="I231" i="13"/>
  <c r="I242" i="13"/>
  <c r="I233" i="13"/>
  <c r="AH602" i="13"/>
  <c r="AH615" i="13"/>
  <c r="AM539" i="13"/>
  <c r="AM530" i="13"/>
  <c r="T717" i="13"/>
  <c r="T713" i="13"/>
  <c r="T722" i="13"/>
  <c r="Q720" i="13"/>
  <c r="T728" i="13"/>
  <c r="AC324" i="13"/>
  <c r="AJ817" i="13"/>
  <c r="AJ823" i="13"/>
  <c r="AI814" i="13"/>
  <c r="AJ820" i="13"/>
  <c r="AB899" i="13"/>
  <c r="K1454" i="13"/>
  <c r="M179" i="13"/>
  <c r="R187" i="13"/>
  <c r="R197" i="13"/>
  <c r="Z151" i="13"/>
  <c r="Z146" i="13"/>
  <c r="Z153" i="13"/>
  <c r="Z154" i="13"/>
  <c r="T191" i="13"/>
  <c r="T187" i="13"/>
  <c r="T184" i="13"/>
  <c r="N231" i="13"/>
  <c r="I248" i="13"/>
  <c r="I243" i="13"/>
  <c r="AJ607" i="13"/>
  <c r="AJ604" i="13"/>
  <c r="AJ598" i="13"/>
  <c r="AJ612" i="13"/>
  <c r="AJ611" i="13"/>
  <c r="AM536" i="13"/>
  <c r="AM535" i="13"/>
  <c r="Q726" i="13"/>
  <c r="T720" i="13"/>
  <c r="T714" i="13"/>
  <c r="Q718" i="13"/>
  <c r="Q723" i="13"/>
  <c r="AO809" i="13"/>
  <c r="AB910" i="13"/>
  <c r="AB909" i="13"/>
  <c r="T193" i="13"/>
  <c r="R190" i="13"/>
  <c r="AD152" i="13"/>
  <c r="Z144" i="13"/>
  <c r="T189" i="13"/>
  <c r="T199" i="13"/>
  <c r="I246" i="13"/>
  <c r="AM529" i="13"/>
  <c r="T723" i="13"/>
  <c r="Q714" i="13"/>
  <c r="Q717" i="13"/>
  <c r="Q725" i="13"/>
  <c r="T721" i="13"/>
  <c r="T724" i="13"/>
  <c r="AO818" i="13"/>
  <c r="AJ806" i="13"/>
  <c r="AB903" i="13"/>
  <c r="AB900" i="13"/>
  <c r="K1465" i="13"/>
  <c r="AO878" i="13"/>
  <c r="AQ162" i="13"/>
  <c r="AA337" i="13"/>
  <c r="AH1167" i="13"/>
  <c r="AM470" i="13"/>
  <c r="AM471" i="13"/>
  <c r="AM468" i="13"/>
  <c r="W468" i="13"/>
  <c r="W478" i="13"/>
  <c r="W476" i="13"/>
  <c r="Z1145" i="13"/>
  <c r="Z1133" i="13"/>
  <c r="Z1130" i="13"/>
  <c r="Z1141" i="13"/>
  <c r="AQ835" i="13"/>
  <c r="AQ843" i="13"/>
  <c r="AQ830" i="13"/>
  <c r="AQ831" i="13"/>
  <c r="AQ846" i="13"/>
  <c r="AQ838" i="13"/>
  <c r="AQ841" i="13"/>
  <c r="J1199" i="13"/>
  <c r="J1210" i="13"/>
  <c r="J1197" i="13"/>
  <c r="V1129" i="13"/>
  <c r="V1137" i="13"/>
  <c r="V1134" i="13"/>
  <c r="V1131" i="13"/>
  <c r="V1127" i="13"/>
  <c r="V1140" i="13"/>
  <c r="AF844" i="13"/>
  <c r="AF833" i="13"/>
  <c r="AF843" i="13"/>
  <c r="AF842" i="13"/>
  <c r="AF828" i="13"/>
  <c r="AF841" i="13"/>
  <c r="AF834" i="13"/>
  <c r="AF840" i="13"/>
  <c r="AF839" i="13"/>
  <c r="AF829" i="13"/>
  <c r="AF835" i="13"/>
  <c r="AF846" i="13"/>
  <c r="AF838" i="13"/>
  <c r="AF830" i="13"/>
  <c r="AF836" i="13"/>
  <c r="AF837" i="13"/>
  <c r="AF845" i="13"/>
  <c r="AF831" i="13"/>
  <c r="AF832" i="13"/>
  <c r="AB1536" i="13"/>
  <c r="AB1530" i="13"/>
  <c r="AB1522" i="13"/>
  <c r="AL1506" i="13"/>
  <c r="AL1497" i="13"/>
  <c r="AL1495" i="13"/>
  <c r="AL1500" i="13"/>
  <c r="AL1509" i="13"/>
  <c r="AL1503" i="13"/>
  <c r="AL1501" i="13"/>
  <c r="AL1513" i="13"/>
  <c r="AL1507" i="13"/>
  <c r="AL1512" i="13"/>
  <c r="AL1496" i="13"/>
  <c r="AL1510" i="13"/>
  <c r="AL1499" i="13"/>
  <c r="AL1502" i="13"/>
  <c r="AL1505" i="13"/>
  <c r="W1622" i="13"/>
  <c r="W1613" i="13"/>
  <c r="W1611" i="13"/>
  <c r="W1617" i="13"/>
  <c r="AQ1615" i="13"/>
  <c r="AQ1625" i="13"/>
  <c r="AQ1621" i="13"/>
  <c r="AQ1624" i="13"/>
  <c r="AQ1617" i="13"/>
  <c r="AQ1616" i="13"/>
  <c r="AQ1610" i="13"/>
  <c r="AQ1613" i="13"/>
  <c r="AQ1628" i="13"/>
  <c r="AQ1620" i="13"/>
  <c r="AQ1614" i="13"/>
  <c r="AP1612" i="13"/>
  <c r="AP1615" i="13"/>
  <c r="AP1616" i="13"/>
  <c r="AP1622" i="13"/>
  <c r="AP1625" i="13"/>
  <c r="AP1624" i="13"/>
  <c r="AP1618" i="13"/>
  <c r="AP1617" i="13"/>
  <c r="AP1611" i="13"/>
  <c r="AP1619" i="13"/>
  <c r="AP1610" i="13"/>
  <c r="AP1628" i="13"/>
  <c r="AP1626" i="13"/>
  <c r="AP1620" i="13"/>
  <c r="AP1613" i="13"/>
  <c r="AP1623" i="13"/>
  <c r="AP1621" i="13"/>
  <c r="AJ682" i="13"/>
  <c r="AJ680" i="13"/>
  <c r="AJ683" i="13"/>
  <c r="AJ673" i="13"/>
  <c r="AM995" i="13"/>
  <c r="AM994" i="13"/>
  <c r="AM1005" i="13"/>
  <c r="AM997" i="13"/>
  <c r="AM999" i="13"/>
  <c r="AN681" i="13"/>
  <c r="AN670" i="13"/>
  <c r="AN682" i="13"/>
  <c r="AN680" i="13"/>
  <c r="AN685" i="13"/>
  <c r="AN677" i="13"/>
  <c r="AN683" i="13"/>
  <c r="M1007" i="13"/>
  <c r="M1002" i="13"/>
  <c r="M1006" i="13"/>
  <c r="M991" i="13"/>
  <c r="M1001" i="13"/>
  <c r="M990" i="13"/>
  <c r="M996" i="13"/>
  <c r="M1005" i="13"/>
  <c r="M998" i="13"/>
  <c r="M989" i="13"/>
  <c r="M992" i="13"/>
  <c r="M999" i="13"/>
  <c r="M1000" i="13"/>
  <c r="M997" i="13"/>
  <c r="M1003" i="13"/>
  <c r="M1004" i="13"/>
  <c r="S667" i="13"/>
  <c r="S683" i="13"/>
  <c r="S678" i="13"/>
  <c r="S679" i="13"/>
  <c r="S669" i="13"/>
  <c r="S671" i="13"/>
  <c r="J1462" i="13"/>
  <c r="J1458" i="13"/>
  <c r="J1455" i="13"/>
  <c r="J1453" i="13"/>
  <c r="J1466" i="13"/>
  <c r="J1451" i="13"/>
  <c r="J1464" i="13"/>
  <c r="J1456" i="13"/>
  <c r="J1450" i="13"/>
  <c r="J1465" i="13"/>
  <c r="J1459" i="13"/>
  <c r="J1463" i="13"/>
  <c r="J1457" i="13"/>
  <c r="J1449" i="13"/>
  <c r="J1461" i="13"/>
  <c r="J1599" i="13"/>
  <c r="J1602" i="13"/>
  <c r="J1604" i="13"/>
  <c r="J1596" i="13"/>
  <c r="J1605" i="13"/>
  <c r="J1590" i="13"/>
  <c r="J1594" i="13"/>
  <c r="J1603" i="13"/>
  <c r="J1587" i="13"/>
  <c r="J1593" i="13"/>
  <c r="J1600" i="13"/>
  <c r="J1592" i="13"/>
  <c r="J1595" i="13"/>
  <c r="J1598" i="13"/>
  <c r="J1589" i="13"/>
  <c r="J1591" i="13"/>
  <c r="N957" i="13"/>
  <c r="N956" i="13"/>
  <c r="N949" i="13"/>
  <c r="N952" i="13"/>
  <c r="N944" i="13"/>
  <c r="N953" i="13"/>
  <c r="N945" i="13"/>
  <c r="N948" i="13"/>
  <c r="N960" i="13"/>
  <c r="N961" i="13"/>
  <c r="N946" i="13"/>
  <c r="N947" i="13"/>
  <c r="N943" i="13"/>
  <c r="N950" i="13"/>
  <c r="N951" i="13"/>
  <c r="N958" i="13"/>
  <c r="N954" i="13"/>
  <c r="N959" i="13"/>
  <c r="N955" i="13"/>
  <c r="AM944" i="13"/>
  <c r="AM947" i="13"/>
  <c r="AM948" i="13"/>
  <c r="AM957" i="13"/>
  <c r="AM943" i="13"/>
  <c r="AM952" i="13"/>
  <c r="AM959" i="13"/>
  <c r="AM953" i="13"/>
  <c r="AM951" i="13"/>
  <c r="AM958" i="13"/>
  <c r="AM954" i="13"/>
  <c r="AM950" i="13"/>
  <c r="AM949" i="13"/>
  <c r="AM961" i="13"/>
  <c r="AM946" i="13"/>
  <c r="AM955" i="13"/>
  <c r="AM945" i="13"/>
  <c r="AM960" i="13"/>
  <c r="AM956" i="13"/>
  <c r="O486" i="13"/>
  <c r="O491" i="13"/>
  <c r="O488" i="13"/>
  <c r="O499" i="13"/>
  <c r="O493" i="13"/>
  <c r="O498" i="13"/>
  <c r="O496" i="13"/>
  <c r="O494" i="13"/>
  <c r="O485" i="13"/>
  <c r="O497" i="13"/>
  <c r="O495" i="13"/>
  <c r="O489" i="13"/>
  <c r="O483" i="13"/>
  <c r="O500" i="13"/>
  <c r="Z358" i="13"/>
  <c r="Z359" i="13"/>
  <c r="Z363" i="13"/>
  <c r="Z346" i="13"/>
  <c r="Z362" i="13"/>
  <c r="Z361" i="13"/>
  <c r="Z355" i="13"/>
  <c r="Z345" i="13"/>
  <c r="Z353" i="13"/>
  <c r="Z351" i="13"/>
  <c r="Z357" i="13"/>
  <c r="Z354" i="13"/>
  <c r="Z349" i="13"/>
  <c r="P346" i="13"/>
  <c r="P359" i="13"/>
  <c r="P345" i="13"/>
  <c r="P350" i="13"/>
  <c r="P347" i="13"/>
  <c r="P355" i="13"/>
  <c r="P351" i="13"/>
  <c r="P356" i="13"/>
  <c r="P348" i="13"/>
  <c r="P358" i="13"/>
  <c r="P362" i="13"/>
  <c r="P352" i="13"/>
  <c r="R345" i="13"/>
  <c r="R358" i="13"/>
  <c r="R362" i="13"/>
  <c r="R348" i="13"/>
  <c r="R352" i="13"/>
  <c r="R356" i="13"/>
  <c r="R353" i="13"/>
  <c r="R361" i="13"/>
  <c r="R350" i="13"/>
  <c r="R349" i="13"/>
  <c r="R357" i="13"/>
  <c r="R354" i="13"/>
  <c r="R355" i="13"/>
  <c r="AC351" i="13"/>
  <c r="AC348" i="13"/>
  <c r="AC359" i="13"/>
  <c r="AC361" i="13"/>
  <c r="AC356" i="13"/>
  <c r="AC350" i="13"/>
  <c r="AC349" i="13"/>
  <c r="AC363" i="13"/>
  <c r="AC346" i="13"/>
  <c r="AC345" i="13"/>
  <c r="AC357" i="13"/>
  <c r="AC358" i="13"/>
  <c r="N421" i="13"/>
  <c r="N420" i="13"/>
  <c r="N418" i="13"/>
  <c r="N427" i="13"/>
  <c r="N425" i="13"/>
  <c r="N414" i="13"/>
  <c r="N423" i="13"/>
  <c r="N419" i="13"/>
  <c r="N432" i="13"/>
  <c r="N428" i="13"/>
  <c r="N430" i="13"/>
  <c r="N429" i="13"/>
  <c r="N431" i="13"/>
  <c r="N422" i="13"/>
  <c r="N426" i="13"/>
  <c r="N415" i="13"/>
  <c r="S630" i="13"/>
  <c r="S621" i="13"/>
  <c r="M422" i="13"/>
  <c r="M414" i="13"/>
  <c r="M423" i="13"/>
  <c r="M418" i="13"/>
  <c r="M426" i="13"/>
  <c r="M421" i="13"/>
  <c r="M424" i="13"/>
  <c r="M430" i="13"/>
  <c r="M416" i="13"/>
  <c r="M427" i="13"/>
  <c r="M429" i="13"/>
  <c r="AH417" i="13"/>
  <c r="AH428" i="13"/>
  <c r="AH425" i="13"/>
  <c r="AH414" i="13"/>
  <c r="AH431" i="13"/>
  <c r="AH422" i="13"/>
  <c r="AH423" i="13"/>
  <c r="AH427" i="13"/>
  <c r="AH420" i="13"/>
  <c r="AH426" i="13"/>
  <c r="AH430" i="13"/>
  <c r="AH415" i="13"/>
  <c r="Z428" i="13"/>
  <c r="Z429" i="13"/>
  <c r="Z418" i="13"/>
  <c r="Z426" i="13"/>
  <c r="Z430" i="13"/>
  <c r="Z420" i="13"/>
  <c r="Z422" i="13"/>
  <c r="Z415" i="13"/>
  <c r="Z417" i="13"/>
  <c r="Z431" i="13"/>
  <c r="Z432" i="13"/>
  <c r="Z425" i="13"/>
  <c r="AG995" i="13"/>
  <c r="AG999" i="13"/>
  <c r="AG1002" i="13"/>
  <c r="AG996" i="13"/>
  <c r="AG991" i="13"/>
  <c r="AG1006" i="13"/>
  <c r="AG994" i="13"/>
  <c r="AG1007" i="13"/>
  <c r="AG1003" i="13"/>
  <c r="AG993" i="13"/>
  <c r="AG989" i="13"/>
  <c r="M316" i="13"/>
  <c r="M314" i="13"/>
  <c r="Q906" i="13"/>
  <c r="Q915" i="13"/>
  <c r="Q912" i="13"/>
  <c r="AN161" i="13"/>
  <c r="AN166" i="13"/>
  <c r="AN172" i="13"/>
  <c r="AN167" i="13"/>
  <c r="AN177" i="13"/>
  <c r="AN163" i="13"/>
  <c r="AN170" i="13"/>
  <c r="AN175" i="13"/>
  <c r="AN179" i="13"/>
  <c r="AN176" i="13"/>
  <c r="I1176" i="13"/>
  <c r="I1173" i="13"/>
  <c r="I1177" i="13"/>
  <c r="I1179" i="13"/>
  <c r="AN169" i="13"/>
  <c r="AN676" i="13"/>
  <c r="Y1184" i="13"/>
  <c r="Y1173" i="13"/>
  <c r="Y1179" i="13"/>
  <c r="AN168" i="13"/>
  <c r="J1588" i="13"/>
  <c r="AQ1618" i="13"/>
  <c r="M993" i="13"/>
  <c r="AO1166" i="13"/>
  <c r="AO1158" i="13"/>
  <c r="AO1154" i="13"/>
  <c r="AO1157" i="13"/>
  <c r="AO1160" i="13"/>
  <c r="AO1167" i="13"/>
  <c r="AO1151" i="13"/>
  <c r="AO1161" i="13"/>
  <c r="AO1164" i="13"/>
  <c r="AO1155" i="13"/>
  <c r="AO1159" i="13"/>
  <c r="AO1150" i="13"/>
  <c r="AO1165" i="13"/>
  <c r="AO1168" i="13"/>
  <c r="AO1162" i="13"/>
  <c r="AO1153" i="13"/>
  <c r="AO1156" i="13"/>
  <c r="I1162" i="13"/>
  <c r="I1153" i="13"/>
  <c r="I1156" i="13"/>
  <c r="I1159" i="13"/>
  <c r="I1152" i="13"/>
  <c r="I1163" i="13"/>
  <c r="I1166" i="13"/>
  <c r="I1158" i="13"/>
  <c r="I1154" i="13"/>
  <c r="I1157" i="13"/>
  <c r="I1160" i="13"/>
  <c r="I1167" i="13"/>
  <c r="I1161" i="13"/>
  <c r="I1164" i="13"/>
  <c r="I1155" i="13"/>
  <c r="I1150" i="13"/>
  <c r="I1165" i="13"/>
  <c r="AO1174" i="13"/>
  <c r="AO1190" i="13"/>
  <c r="AN171" i="13"/>
  <c r="AN162" i="13"/>
  <c r="AQ1623" i="13"/>
  <c r="W150" i="13"/>
  <c r="W144" i="13"/>
  <c r="W145" i="13"/>
  <c r="W148" i="13"/>
  <c r="W149" i="13"/>
  <c r="W151" i="13"/>
  <c r="W147" i="13"/>
  <c r="W143" i="13"/>
  <c r="W154" i="13"/>
  <c r="W141" i="13"/>
  <c r="AN174" i="13"/>
  <c r="I1168" i="13"/>
  <c r="W1281" i="13"/>
  <c r="W1275" i="13"/>
  <c r="W1270" i="13"/>
  <c r="W1283" i="13"/>
  <c r="W1273" i="13"/>
  <c r="W1280" i="13"/>
  <c r="W1274" i="13"/>
  <c r="W1278" i="13"/>
  <c r="W1271" i="13"/>
  <c r="W1269" i="13"/>
  <c r="W1282" i="13"/>
  <c r="W1276" i="13"/>
  <c r="W1267" i="13"/>
  <c r="W1277" i="13"/>
  <c r="W1268" i="13"/>
  <c r="W1266" i="13"/>
  <c r="W1279" i="13"/>
  <c r="V1281" i="13"/>
  <c r="V1266" i="13"/>
  <c r="V1275" i="13"/>
  <c r="V1265" i="13"/>
  <c r="V1278" i="13"/>
  <c r="V1282" i="13"/>
  <c r="V1279" i="13"/>
  <c r="V1283" i="13"/>
  <c r="V1269" i="13"/>
  <c r="V1268" i="13"/>
  <c r="V1272" i="13"/>
  <c r="V1267" i="13"/>
  <c r="V1271" i="13"/>
  <c r="V1274" i="13"/>
  <c r="V1277" i="13"/>
  <c r="V1270" i="13"/>
  <c r="V1273" i="13"/>
  <c r="V1276" i="13"/>
  <c r="AL1275" i="13"/>
  <c r="AL1265" i="13"/>
  <c r="AL1282" i="13"/>
  <c r="AL1278" i="13"/>
  <c r="AL1279" i="13"/>
  <c r="AL1283" i="13"/>
  <c r="AL1269" i="13"/>
  <c r="AL1272" i="13"/>
  <c r="AL1267" i="13"/>
  <c r="AL1271" i="13"/>
  <c r="AL1274" i="13"/>
  <c r="AL1277" i="13"/>
  <c r="AL1270" i="13"/>
  <c r="AL1273" i="13"/>
  <c r="AL1276" i="13"/>
  <c r="AL1280" i="13"/>
  <c r="AA569" i="13"/>
  <c r="AA567" i="13"/>
  <c r="AA560" i="13"/>
  <c r="L192" i="13"/>
  <c r="L196" i="13"/>
  <c r="L199" i="13"/>
  <c r="L200" i="13"/>
  <c r="L187" i="13"/>
  <c r="P187" i="13"/>
  <c r="P193" i="13"/>
  <c r="P194" i="13"/>
  <c r="R626" i="13"/>
  <c r="R632" i="13"/>
  <c r="R629" i="13"/>
  <c r="R625" i="13"/>
  <c r="R638" i="13"/>
  <c r="R621" i="13"/>
  <c r="L911" i="13"/>
  <c r="L910" i="13"/>
  <c r="K904" i="13"/>
  <c r="K897" i="13"/>
  <c r="K914" i="13"/>
  <c r="K909" i="13"/>
  <c r="AQ173" i="13"/>
  <c r="AN165" i="13"/>
  <c r="AO1152" i="13"/>
  <c r="AB1518" i="13"/>
  <c r="AH1157" i="13"/>
  <c r="AH1160" i="13"/>
  <c r="AH1165" i="13"/>
  <c r="AH1158" i="13"/>
  <c r="AH1163" i="13"/>
  <c r="AH1151" i="13"/>
  <c r="AH1153" i="13"/>
  <c r="AH1161" i="13"/>
  <c r="AH1168" i="13"/>
  <c r="AH1152" i="13"/>
  <c r="AH1156" i="13"/>
  <c r="AH1154" i="13"/>
  <c r="AH1166" i="13"/>
  <c r="AH1155" i="13"/>
  <c r="AH1159" i="13"/>
  <c r="AH1164" i="13"/>
  <c r="AH1150" i="13"/>
  <c r="AA329" i="13"/>
  <c r="AA328" i="13"/>
  <c r="AA331" i="13"/>
  <c r="AA335" i="13"/>
  <c r="AA330" i="13"/>
  <c r="AA326" i="13"/>
  <c r="AA322" i="13"/>
  <c r="AA325" i="13"/>
  <c r="AA332" i="13"/>
  <c r="AA324" i="13"/>
  <c r="AA334" i="13"/>
  <c r="AA333" i="13"/>
  <c r="AA327" i="13"/>
  <c r="AA339" i="13"/>
  <c r="AA340" i="13"/>
  <c r="AQ161" i="13"/>
  <c r="AN173" i="13"/>
  <c r="AA338" i="13"/>
  <c r="AB462" i="13"/>
  <c r="J193" i="13"/>
  <c r="L233" i="13"/>
  <c r="O542" i="13"/>
  <c r="I467" i="13"/>
  <c r="AO464" i="13"/>
  <c r="I460" i="13"/>
  <c r="Z472" i="13"/>
  <c r="I462" i="13"/>
  <c r="I463" i="13"/>
  <c r="AB467" i="13"/>
  <c r="AO473" i="13"/>
  <c r="I478" i="13"/>
  <c r="AB567" i="13"/>
  <c r="M823" i="13"/>
  <c r="AB975" i="13"/>
  <c r="AI1163" i="13"/>
  <c r="V799" i="13"/>
  <c r="Z468" i="13"/>
  <c r="AO462" i="13"/>
  <c r="Z474" i="13"/>
  <c r="Z462" i="13"/>
  <c r="Z465" i="13"/>
  <c r="Z476" i="13"/>
  <c r="I475" i="13"/>
  <c r="AO472" i="13"/>
  <c r="AO469" i="13"/>
  <c r="AB474" i="13"/>
  <c r="M807" i="13"/>
  <c r="M815" i="13"/>
  <c r="AC993" i="13"/>
  <c r="AB463" i="13"/>
  <c r="AB475" i="13"/>
  <c r="Z477" i="13"/>
  <c r="AB477" i="13"/>
  <c r="Z469" i="13"/>
  <c r="AO475" i="13"/>
  <c r="Z553" i="13"/>
  <c r="Z795" i="13"/>
  <c r="M813" i="13"/>
  <c r="M817" i="13"/>
  <c r="M806" i="13"/>
  <c r="AC1006" i="13"/>
  <c r="I468" i="13"/>
  <c r="I464" i="13"/>
  <c r="AB469" i="13"/>
  <c r="Z471" i="13"/>
  <c r="Z466" i="13"/>
  <c r="I471" i="13"/>
  <c r="I477" i="13"/>
  <c r="I474" i="13"/>
  <c r="AB470" i="13"/>
  <c r="AB476" i="13"/>
  <c r="AB552" i="13"/>
  <c r="Z797" i="13"/>
  <c r="M816" i="13"/>
  <c r="AK955" i="13"/>
  <c r="AL1449" i="13"/>
  <c r="AL1457" i="13"/>
  <c r="K1449" i="13"/>
  <c r="Z786" i="13"/>
  <c r="V184" i="13"/>
  <c r="AJ247" i="13"/>
  <c r="V187" i="13"/>
  <c r="AB465" i="13"/>
  <c r="AB464" i="13"/>
  <c r="Z470" i="13"/>
  <c r="AO463" i="13"/>
  <c r="AB460" i="13"/>
  <c r="Z461" i="13"/>
  <c r="AO477" i="13"/>
  <c r="AO474" i="13"/>
  <c r="AR675" i="13"/>
  <c r="Z799" i="13"/>
  <c r="M819" i="13"/>
  <c r="M812" i="13"/>
  <c r="M818" i="13"/>
  <c r="AK956" i="13"/>
  <c r="V797" i="13"/>
  <c r="Z788" i="13"/>
  <c r="AB466" i="13"/>
  <c r="I465" i="13"/>
  <c r="AB471" i="13"/>
  <c r="AB468" i="13"/>
  <c r="AO467" i="13"/>
  <c r="I461" i="13"/>
  <c r="I466" i="13"/>
  <c r="AO471" i="13"/>
  <c r="I470" i="13"/>
  <c r="I476" i="13"/>
  <c r="AB478" i="13"/>
  <c r="O722" i="13"/>
  <c r="M805" i="13"/>
  <c r="M821" i="13"/>
  <c r="M822" i="13"/>
  <c r="AE1007" i="13"/>
  <c r="AC1592" i="13"/>
  <c r="Z236" i="13"/>
  <c r="Z475" i="13"/>
  <c r="I469" i="13"/>
  <c r="Z473" i="13"/>
  <c r="AO468" i="13"/>
  <c r="AB461" i="13"/>
  <c r="AO466" i="13"/>
  <c r="AO470" i="13"/>
  <c r="AJ1456" i="13"/>
  <c r="AC1605" i="13"/>
  <c r="Z789" i="13"/>
  <c r="J478" i="13"/>
  <c r="N564" i="13"/>
  <c r="L559" i="13"/>
  <c r="N557" i="13"/>
  <c r="AC637" i="13"/>
  <c r="V598" i="13"/>
  <c r="L557" i="13"/>
  <c r="T537" i="13"/>
  <c r="AN721" i="13"/>
  <c r="N725" i="13"/>
  <c r="AN731" i="13"/>
  <c r="N621" i="13"/>
  <c r="AD186" i="13"/>
  <c r="AD185" i="13"/>
  <c r="M153" i="13"/>
  <c r="M150" i="13"/>
  <c r="Y306" i="13"/>
  <c r="AG353" i="13"/>
  <c r="AP468" i="13"/>
  <c r="J469" i="13"/>
  <c r="U423" i="13"/>
  <c r="N567" i="13"/>
  <c r="V615" i="13"/>
  <c r="V606" i="13"/>
  <c r="AN537" i="13"/>
  <c r="N713" i="13"/>
  <c r="N717" i="13"/>
  <c r="N724" i="13"/>
  <c r="N729" i="13"/>
  <c r="N728" i="13"/>
  <c r="AJ1191" i="13"/>
  <c r="AJ1182" i="13"/>
  <c r="AA1666" i="13"/>
  <c r="N634" i="13"/>
  <c r="N622" i="13"/>
  <c r="AN349" i="13"/>
  <c r="N553" i="13"/>
  <c r="AF563" i="13"/>
  <c r="V611" i="13"/>
  <c r="V614" i="13"/>
  <c r="L570" i="13"/>
  <c r="AC628" i="13"/>
  <c r="N731" i="13"/>
  <c r="N730" i="13"/>
  <c r="K624" i="13"/>
  <c r="AA1664" i="13"/>
  <c r="N628" i="13"/>
  <c r="N630" i="13"/>
  <c r="Y202" i="13"/>
  <c r="Y195" i="13"/>
  <c r="AF569" i="13"/>
  <c r="AF567" i="13"/>
  <c r="AF554" i="13"/>
  <c r="AF565" i="13"/>
  <c r="L564" i="13"/>
  <c r="AF557" i="13"/>
  <c r="L562" i="13"/>
  <c r="AF568" i="13"/>
  <c r="N560" i="13"/>
  <c r="L552" i="13"/>
  <c r="V605" i="13"/>
  <c r="AC631" i="13"/>
  <c r="AN716" i="13"/>
  <c r="AE888" i="13"/>
  <c r="AA1656" i="13"/>
  <c r="N632" i="13"/>
  <c r="N623" i="13"/>
  <c r="M152" i="13"/>
  <c r="AN354" i="13"/>
  <c r="AF556" i="13"/>
  <c r="AF558" i="13"/>
  <c r="N565" i="13"/>
  <c r="V602" i="13"/>
  <c r="N561" i="13"/>
  <c r="AC630" i="13"/>
  <c r="N715" i="13"/>
  <c r="N716" i="13"/>
  <c r="N718" i="13"/>
  <c r="N714" i="13"/>
  <c r="N722" i="13"/>
  <c r="N719" i="13"/>
  <c r="AA1657" i="13"/>
  <c r="N624" i="13"/>
  <c r="N635" i="13"/>
  <c r="Y191" i="13"/>
  <c r="Y196" i="13"/>
  <c r="M142" i="13"/>
  <c r="AN351" i="13"/>
  <c r="I492" i="13"/>
  <c r="N562" i="13"/>
  <c r="N569" i="13"/>
  <c r="L556" i="13"/>
  <c r="N558" i="13"/>
  <c r="V603" i="13"/>
  <c r="V600" i="13"/>
  <c r="V607" i="13"/>
  <c r="V604" i="13"/>
  <c r="V601" i="13"/>
  <c r="P330" i="13"/>
  <c r="L565" i="13"/>
  <c r="M1176" i="13"/>
  <c r="AA1673" i="13"/>
  <c r="N637" i="13"/>
  <c r="N639" i="13"/>
  <c r="K631" i="13"/>
  <c r="X189" i="13"/>
  <c r="AD194" i="13"/>
  <c r="M151" i="13"/>
  <c r="J425" i="13"/>
  <c r="AF552" i="13"/>
  <c r="AF561" i="13"/>
  <c r="N554" i="13"/>
  <c r="N568" i="13"/>
  <c r="V613" i="13"/>
  <c r="V599" i="13"/>
  <c r="V608" i="13"/>
  <c r="V610" i="13"/>
  <c r="AQ248" i="13"/>
  <c r="N627" i="13"/>
  <c r="Z199" i="13"/>
  <c r="Z192" i="13"/>
  <c r="AJ139" i="13"/>
  <c r="J196" i="13"/>
  <c r="V186" i="13"/>
  <c r="V199" i="13"/>
  <c r="J198" i="13"/>
  <c r="AR360" i="13"/>
  <c r="AM461" i="13"/>
  <c r="W474" i="13"/>
  <c r="AM463" i="13"/>
  <c r="W472" i="13"/>
  <c r="AM478" i="13"/>
  <c r="U478" i="13"/>
  <c r="AB560" i="13"/>
  <c r="AJ543" i="13"/>
  <c r="AB563" i="13"/>
  <c r="Z568" i="13"/>
  <c r="Z564" i="13"/>
  <c r="Z560" i="13"/>
  <c r="AR681" i="13"/>
  <c r="AR671" i="13"/>
  <c r="O720" i="13"/>
  <c r="AH818" i="13"/>
  <c r="AK949" i="13"/>
  <c r="AE1003" i="13"/>
  <c r="AK1176" i="13"/>
  <c r="AK1178" i="13"/>
  <c r="AC1002" i="13"/>
  <c r="AC1003" i="13"/>
  <c r="K1453" i="13"/>
  <c r="AJ1460" i="13"/>
  <c r="J886" i="13"/>
  <c r="AL1464" i="13"/>
  <c r="AL1453" i="13"/>
  <c r="AL1532" i="13"/>
  <c r="AC1604" i="13"/>
  <c r="AC1597" i="13"/>
  <c r="AB989" i="13"/>
  <c r="AK1179" i="13"/>
  <c r="Z191" i="13"/>
  <c r="R142" i="13"/>
  <c r="AJ154" i="13"/>
  <c r="P148" i="13"/>
  <c r="J197" i="13"/>
  <c r="V202" i="13"/>
  <c r="V188" i="13"/>
  <c r="AE348" i="13"/>
  <c r="AM475" i="13"/>
  <c r="U464" i="13"/>
  <c r="W473" i="13"/>
  <c r="U465" i="13"/>
  <c r="W463" i="13"/>
  <c r="U462" i="13"/>
  <c r="U474" i="13"/>
  <c r="AB559" i="13"/>
  <c r="AB566" i="13"/>
  <c r="Z569" i="13"/>
  <c r="AR678" i="13"/>
  <c r="O716" i="13"/>
  <c r="O718" i="13"/>
  <c r="AH812" i="13"/>
  <c r="AH806" i="13"/>
  <c r="AH814" i="13"/>
  <c r="AH820" i="13"/>
  <c r="AH807" i="13"/>
  <c r="AK960" i="13"/>
  <c r="AK945" i="13"/>
  <c r="AK959" i="13"/>
  <c r="AE997" i="13"/>
  <c r="AE991" i="13"/>
  <c r="AK1180" i="13"/>
  <c r="AK1174" i="13"/>
  <c r="AC999" i="13"/>
  <c r="AC1005" i="13"/>
  <c r="K1466" i="13"/>
  <c r="AJ1466" i="13"/>
  <c r="AJ1454" i="13"/>
  <c r="AL1465" i="13"/>
  <c r="K1460" i="13"/>
  <c r="AL1454" i="13"/>
  <c r="K1467" i="13"/>
  <c r="AC1599" i="13"/>
  <c r="AC1593" i="13"/>
  <c r="AM1187" i="13"/>
  <c r="R139" i="13"/>
  <c r="AJ140" i="13"/>
  <c r="P145" i="13"/>
  <c r="R140" i="13"/>
  <c r="R146" i="13"/>
  <c r="AJ152" i="13"/>
  <c r="P140" i="13"/>
  <c r="AJ151" i="13"/>
  <c r="J188" i="13"/>
  <c r="J190" i="13"/>
  <c r="V193" i="13"/>
  <c r="V200" i="13"/>
  <c r="V190" i="13"/>
  <c r="AP162" i="13"/>
  <c r="J186" i="13"/>
  <c r="P232" i="13"/>
  <c r="V423" i="13"/>
  <c r="V414" i="13"/>
  <c r="AM462" i="13"/>
  <c r="AM464" i="13"/>
  <c r="U466" i="13"/>
  <c r="W464" i="13"/>
  <c r="W469" i="13"/>
  <c r="W470" i="13"/>
  <c r="W475" i="13"/>
  <c r="U470" i="13"/>
  <c r="U475" i="13"/>
  <c r="AB554" i="13"/>
  <c r="R606" i="13"/>
  <c r="Z562" i="13"/>
  <c r="AB558" i="13"/>
  <c r="AR683" i="13"/>
  <c r="O729" i="13"/>
  <c r="O725" i="13"/>
  <c r="O715" i="13"/>
  <c r="O726" i="13"/>
  <c r="AQ791" i="13"/>
  <c r="AH822" i="13"/>
  <c r="AH810" i="13"/>
  <c r="AE1001" i="13"/>
  <c r="AK954" i="13"/>
  <c r="AK953" i="13"/>
  <c r="AE1004" i="13"/>
  <c r="AE994" i="13"/>
  <c r="W1207" i="13"/>
  <c r="W1212" i="13"/>
  <c r="AK1175" i="13"/>
  <c r="AC995" i="13"/>
  <c r="AC994" i="13"/>
  <c r="K1464" i="13"/>
  <c r="AL1460" i="13"/>
  <c r="AJ1450" i="13"/>
  <c r="K1458" i="13"/>
  <c r="AL1462" i="13"/>
  <c r="AL1466" i="13"/>
  <c r="AC1601" i="13"/>
  <c r="AC1591" i="13"/>
  <c r="M1587" i="13"/>
  <c r="AM1186" i="13"/>
  <c r="Z197" i="13"/>
  <c r="AJ153" i="13"/>
  <c r="AF151" i="13"/>
  <c r="P139" i="13"/>
  <c r="R145" i="13"/>
  <c r="R148" i="13"/>
  <c r="R154" i="13"/>
  <c r="R147" i="13"/>
  <c r="J192" i="13"/>
  <c r="J201" i="13"/>
  <c r="J185" i="13"/>
  <c r="V194" i="13"/>
  <c r="V195" i="13"/>
  <c r="J200" i="13"/>
  <c r="W461" i="13"/>
  <c r="AM466" i="13"/>
  <c r="W471" i="13"/>
  <c r="U471" i="13"/>
  <c r="W629" i="13"/>
  <c r="Z556" i="13"/>
  <c r="R614" i="13"/>
  <c r="Z565" i="13"/>
  <c r="Z566" i="13"/>
  <c r="I570" i="13"/>
  <c r="Z558" i="13"/>
  <c r="AR680" i="13"/>
  <c r="AQ720" i="13"/>
  <c r="O719" i="13"/>
  <c r="O723" i="13"/>
  <c r="AH815" i="13"/>
  <c r="R915" i="13"/>
  <c r="AC1128" i="13"/>
  <c r="AE995" i="13"/>
  <c r="AE1002" i="13"/>
  <c r="U834" i="13"/>
  <c r="AM1178" i="13"/>
  <c r="W1199" i="13"/>
  <c r="AC990" i="13"/>
  <c r="AC991" i="13"/>
  <c r="AC1004" i="13"/>
  <c r="AC989" i="13"/>
  <c r="AJ1458" i="13"/>
  <c r="AJ1449" i="13"/>
  <c r="K1462" i="13"/>
  <c r="K1463" i="13"/>
  <c r="AC1495" i="13"/>
  <c r="K1456" i="13"/>
  <c r="AL1458" i="13"/>
  <c r="AL1459" i="13"/>
  <c r="V1569" i="13"/>
  <c r="AC1595" i="13"/>
  <c r="AC1603" i="13"/>
  <c r="AC1598" i="13"/>
  <c r="AM1180" i="13"/>
  <c r="Z195" i="13"/>
  <c r="AF146" i="13"/>
  <c r="P152" i="13"/>
  <c r="AF148" i="13"/>
  <c r="AF139" i="13"/>
  <c r="J199" i="13"/>
  <c r="J187" i="13"/>
  <c r="V198" i="13"/>
  <c r="V196" i="13"/>
  <c r="O234" i="13"/>
  <c r="AR352" i="13"/>
  <c r="O535" i="13"/>
  <c r="AM465" i="13"/>
  <c r="AM474" i="13"/>
  <c r="U467" i="13"/>
  <c r="AM473" i="13"/>
  <c r="AM476" i="13"/>
  <c r="AB562" i="13"/>
  <c r="AB565" i="13"/>
  <c r="Z559" i="13"/>
  <c r="Z567" i="13"/>
  <c r="Z561" i="13"/>
  <c r="AB555" i="13"/>
  <c r="Z555" i="13"/>
  <c r="AR679" i="13"/>
  <c r="O713" i="13"/>
  <c r="O724" i="13"/>
  <c r="O728" i="13"/>
  <c r="AH817" i="13"/>
  <c r="AE989" i="13"/>
  <c r="AC1131" i="13"/>
  <c r="AK944" i="13"/>
  <c r="AK958" i="13"/>
  <c r="AK943" i="13"/>
  <c r="AK951" i="13"/>
  <c r="AK948" i="13"/>
  <c r="AR959" i="13"/>
  <c r="AK957" i="13"/>
  <c r="AE1006" i="13"/>
  <c r="AE990" i="13"/>
  <c r="AC1007" i="13"/>
  <c r="AC992" i="13"/>
  <c r="AL1467" i="13"/>
  <c r="K1455" i="13"/>
  <c r="K1451" i="13"/>
  <c r="K1459" i="13"/>
  <c r="K1461" i="13"/>
  <c r="AL1452" i="13"/>
  <c r="AL1461" i="13"/>
  <c r="AL1456" i="13"/>
  <c r="AA1582" i="13"/>
  <c r="AC1589" i="13"/>
  <c r="AC1588" i="13"/>
  <c r="AC1596" i="13"/>
  <c r="AM1183" i="13"/>
  <c r="AM1181" i="13"/>
  <c r="Z184" i="13"/>
  <c r="P143" i="13"/>
  <c r="Z200" i="13"/>
  <c r="J195" i="13"/>
  <c r="J184" i="13"/>
  <c r="V192" i="13"/>
  <c r="V197" i="13"/>
  <c r="W462" i="13"/>
  <c r="AM467" i="13"/>
  <c r="W465" i="13"/>
  <c r="AM472" i="13"/>
  <c r="AM477" i="13"/>
  <c r="U476" i="13"/>
  <c r="U477" i="13"/>
  <c r="Z570" i="13"/>
  <c r="AB557" i="13"/>
  <c r="AB568" i="13"/>
  <c r="Z557" i="13"/>
  <c r="Z554" i="13"/>
  <c r="AR676" i="13"/>
  <c r="O731" i="13"/>
  <c r="O717" i="13"/>
  <c r="I560" i="13"/>
  <c r="AH809" i="13"/>
  <c r="AH821" i="13"/>
  <c r="AC1140" i="13"/>
  <c r="AK947" i="13"/>
  <c r="AK950" i="13"/>
  <c r="AK952" i="13"/>
  <c r="AK946" i="13"/>
  <c r="AE993" i="13"/>
  <c r="U833" i="13"/>
  <c r="AC1000" i="13"/>
  <c r="AC997" i="13"/>
  <c r="AE1000" i="13"/>
  <c r="AL1450" i="13"/>
  <c r="AC1590" i="13"/>
  <c r="AC1602" i="13"/>
  <c r="AC1600" i="13"/>
  <c r="AL1451" i="13"/>
  <c r="AM1189" i="13"/>
  <c r="AM1185" i="13"/>
  <c r="AK1191" i="13"/>
  <c r="AB1000" i="13"/>
  <c r="AM1190" i="13"/>
  <c r="Z193" i="13"/>
  <c r="Z202" i="13"/>
  <c r="Z189" i="13"/>
  <c r="Z198" i="13"/>
  <c r="AJ138" i="13"/>
  <c r="R155" i="13"/>
  <c r="Z196" i="13"/>
  <c r="J202" i="13"/>
  <c r="J191" i="13"/>
  <c r="V189" i="13"/>
  <c r="J194" i="13"/>
  <c r="AO349" i="13"/>
  <c r="O332" i="13"/>
  <c r="AM469" i="13"/>
  <c r="U460" i="13"/>
  <c r="U469" i="13"/>
  <c r="W477" i="13"/>
  <c r="W466" i="13"/>
  <c r="W460" i="13"/>
  <c r="AB556" i="13"/>
  <c r="AB561" i="13"/>
  <c r="AB570" i="13"/>
  <c r="AB569" i="13"/>
  <c r="AB564" i="13"/>
  <c r="Z563" i="13"/>
  <c r="O714" i="13"/>
  <c r="O721" i="13"/>
  <c r="O727" i="13"/>
  <c r="AH808" i="13"/>
  <c r="R901" i="13"/>
  <c r="AM1176" i="13"/>
  <c r="AM1175" i="13"/>
  <c r="AC996" i="13"/>
  <c r="AC1001" i="13"/>
  <c r="AL1463" i="13"/>
  <c r="K1452" i="13"/>
  <c r="AC1594" i="13"/>
  <c r="AM1174" i="13"/>
  <c r="AM1173" i="13"/>
  <c r="S327" i="13"/>
  <c r="S338" i="13"/>
  <c r="S334" i="13"/>
  <c r="S326" i="13"/>
  <c r="S335" i="13"/>
  <c r="S332" i="13"/>
  <c r="L340" i="13"/>
  <c r="L328" i="13"/>
  <c r="AI1177" i="13"/>
  <c r="AI1189" i="13"/>
  <c r="S1173" i="13"/>
  <c r="S1190" i="13"/>
  <c r="W562" i="13"/>
  <c r="W561" i="13"/>
  <c r="W557" i="13"/>
  <c r="W559" i="13"/>
  <c r="W563" i="13"/>
  <c r="W552" i="13"/>
  <c r="W566" i="13"/>
  <c r="W558" i="13"/>
  <c r="W553" i="13"/>
  <c r="W556" i="13"/>
  <c r="W567" i="13"/>
  <c r="W568" i="13"/>
  <c r="W554" i="13"/>
  <c r="W565" i="13"/>
  <c r="W570" i="13"/>
  <c r="W555" i="13"/>
  <c r="V561" i="13"/>
  <c r="V553" i="13"/>
  <c r="V569" i="13"/>
  <c r="V567" i="13"/>
  <c r="V558" i="13"/>
  <c r="V555" i="13"/>
  <c r="V565" i="13"/>
  <c r="V557" i="13"/>
  <c r="V562" i="13"/>
  <c r="V568" i="13"/>
  <c r="V559" i="13"/>
  <c r="V560" i="13"/>
  <c r="V556" i="13"/>
  <c r="V570" i="13"/>
  <c r="V554" i="13"/>
  <c r="AH555" i="13"/>
  <c r="AH568" i="13"/>
  <c r="AH553" i="13"/>
  <c r="AH560" i="13"/>
  <c r="AH564" i="13"/>
  <c r="AH566" i="13"/>
  <c r="AH557" i="13"/>
  <c r="AH563" i="13"/>
  <c r="AH556" i="13"/>
  <c r="AH552" i="13"/>
  <c r="AH567" i="13"/>
  <c r="AH565" i="13"/>
  <c r="AH561" i="13"/>
  <c r="AH570" i="13"/>
  <c r="AH569" i="13"/>
  <c r="AK914" i="13"/>
  <c r="AK900" i="13"/>
  <c r="AK912" i="13"/>
  <c r="AK903" i="13"/>
  <c r="AK911" i="13"/>
  <c r="AK909" i="13"/>
  <c r="AK910" i="13"/>
  <c r="AK915" i="13"/>
  <c r="AK901" i="13"/>
  <c r="AK907" i="13"/>
  <c r="AK902" i="13"/>
  <c r="AK897" i="13"/>
  <c r="AK899" i="13"/>
  <c r="AK905" i="13"/>
  <c r="AK908" i="13"/>
  <c r="AK913" i="13"/>
  <c r="AK898" i="13"/>
  <c r="AK906" i="13"/>
  <c r="AK904" i="13"/>
  <c r="L334" i="13"/>
  <c r="L324" i="13"/>
  <c r="L325" i="13"/>
  <c r="V563" i="13"/>
  <c r="W560" i="13"/>
  <c r="V552" i="13"/>
  <c r="S1175" i="13"/>
  <c r="R202" i="13"/>
  <c r="R195" i="13"/>
  <c r="S336" i="13"/>
  <c r="L330" i="13"/>
  <c r="L323" i="13"/>
  <c r="AH558" i="13"/>
  <c r="U806" i="13"/>
  <c r="X1509" i="13"/>
  <c r="X1503" i="13"/>
  <c r="AR845" i="13"/>
  <c r="AR839" i="13"/>
  <c r="AR830" i="13"/>
  <c r="AR836" i="13"/>
  <c r="AR833" i="13"/>
  <c r="AR840" i="13"/>
  <c r="AR834" i="13"/>
  <c r="AK1131" i="13"/>
  <c r="AK1129" i="13"/>
  <c r="AE1128" i="13"/>
  <c r="AE1135" i="13"/>
  <c r="AH1518" i="13"/>
  <c r="AH1528" i="13"/>
  <c r="J679" i="13"/>
  <c r="J685" i="13"/>
  <c r="J682" i="13"/>
  <c r="J677" i="13"/>
  <c r="J671" i="13"/>
  <c r="O999" i="13"/>
  <c r="O1007" i="13"/>
  <c r="O998" i="13"/>
  <c r="O989" i="13"/>
  <c r="T675" i="13"/>
  <c r="T667" i="13"/>
  <c r="T679" i="13"/>
  <c r="T670" i="13"/>
  <c r="T668" i="13"/>
  <c r="T682" i="13"/>
  <c r="T671" i="13"/>
  <c r="T673" i="13"/>
  <c r="T672" i="13"/>
  <c r="T677" i="13"/>
  <c r="T685" i="13"/>
  <c r="T683" i="13"/>
  <c r="T680" i="13"/>
  <c r="T676" i="13"/>
  <c r="AD1007" i="13"/>
  <c r="AD999" i="13"/>
  <c r="AD1006" i="13"/>
  <c r="AD994" i="13"/>
  <c r="AD1005" i="13"/>
  <c r="AD989" i="13"/>
  <c r="AD991" i="13"/>
  <c r="AD1002" i="13"/>
  <c r="AD1004" i="13"/>
  <c r="AD1000" i="13"/>
  <c r="AD998" i="13"/>
  <c r="AD1001" i="13"/>
  <c r="AD996" i="13"/>
  <c r="AD993" i="13"/>
  <c r="AD990" i="13"/>
  <c r="AD992" i="13"/>
  <c r="AD1003" i="13"/>
  <c r="W990" i="13"/>
  <c r="W1006" i="13"/>
  <c r="W999" i="13"/>
  <c r="W1002" i="13"/>
  <c r="W1005" i="13"/>
  <c r="W995" i="13"/>
  <c r="W989" i="13"/>
  <c r="W998" i="13"/>
  <c r="W996" i="13"/>
  <c r="W1003" i="13"/>
  <c r="W994" i="13"/>
  <c r="W1004" i="13"/>
  <c r="W1001" i="13"/>
  <c r="W991" i="13"/>
  <c r="W1000" i="13"/>
  <c r="W992" i="13"/>
  <c r="W993" i="13"/>
  <c r="L674" i="13"/>
  <c r="L683" i="13"/>
  <c r="L670" i="13"/>
  <c r="L679" i="13"/>
  <c r="L667" i="13"/>
  <c r="L680" i="13"/>
  <c r="L672" i="13"/>
  <c r="L684" i="13"/>
  <c r="L685" i="13"/>
  <c r="L677" i="13"/>
  <c r="L678" i="13"/>
  <c r="L668" i="13"/>
  <c r="L682" i="13"/>
  <c r="L669" i="13"/>
  <c r="L675" i="13"/>
  <c r="L681" i="13"/>
  <c r="AB358" i="13"/>
  <c r="AB361" i="13"/>
  <c r="AB352" i="13"/>
  <c r="AB346" i="13"/>
  <c r="AB351" i="13"/>
  <c r="AB359" i="13"/>
  <c r="AB347" i="13"/>
  <c r="AB362" i="13"/>
  <c r="AB355" i="13"/>
  <c r="Y362" i="13"/>
  <c r="Y348" i="13"/>
  <c r="Y347" i="13"/>
  <c r="Y346" i="13"/>
  <c r="Y360" i="13"/>
  <c r="AP360" i="13"/>
  <c r="AP350" i="13"/>
  <c r="AP358" i="13"/>
  <c r="AP356" i="13"/>
  <c r="AP347" i="13"/>
  <c r="AP354" i="13"/>
  <c r="Y483" i="13"/>
  <c r="Y499" i="13"/>
  <c r="Y490" i="13"/>
  <c r="Y497" i="13"/>
  <c r="Y501" i="13"/>
  <c r="Y489" i="13"/>
  <c r="Y485" i="13"/>
  <c r="Y498" i="13"/>
  <c r="Y491" i="13"/>
  <c r="Y486" i="13"/>
  <c r="Y484" i="13"/>
  <c r="Y493" i="13"/>
  <c r="Y494" i="13"/>
  <c r="Y492" i="13"/>
  <c r="Y487" i="13"/>
  <c r="Y500" i="13"/>
  <c r="AB493" i="13"/>
  <c r="AB483" i="13"/>
  <c r="AB498" i="13"/>
  <c r="AB501" i="13"/>
  <c r="AB485" i="13"/>
  <c r="AB490" i="13"/>
  <c r="AB500" i="13"/>
  <c r="AB486" i="13"/>
  <c r="AB484" i="13"/>
  <c r="AB492" i="13"/>
  <c r="AB496" i="13"/>
  <c r="AB497" i="13"/>
  <c r="AB491" i="13"/>
  <c r="AB495" i="13"/>
  <c r="AB488" i="13"/>
  <c r="AB487" i="13"/>
  <c r="AB489" i="13"/>
  <c r="L500" i="13"/>
  <c r="L490" i="13"/>
  <c r="L498" i="13"/>
  <c r="L492" i="13"/>
  <c r="L496" i="13"/>
  <c r="L485" i="13"/>
  <c r="L493" i="13"/>
  <c r="L489" i="13"/>
  <c r="L499" i="13"/>
  <c r="L501" i="13"/>
  <c r="L497" i="13"/>
  <c r="L494" i="13"/>
  <c r="L483" i="13"/>
  <c r="L486" i="13"/>
  <c r="L487" i="13"/>
  <c r="L495" i="13"/>
  <c r="L488" i="13"/>
  <c r="AL490" i="13"/>
  <c r="AL498" i="13"/>
  <c r="AL485" i="13"/>
  <c r="AL484" i="13"/>
  <c r="AL495" i="13"/>
  <c r="AL486" i="13"/>
  <c r="AL492" i="13"/>
  <c r="AL491" i="13"/>
  <c r="AL496" i="13"/>
  <c r="AL483" i="13"/>
  <c r="AL489" i="13"/>
  <c r="AL487" i="13"/>
  <c r="AL494" i="13"/>
  <c r="AL501" i="13"/>
  <c r="AL500" i="13"/>
  <c r="AL488" i="13"/>
  <c r="AL499" i="13"/>
  <c r="N351" i="13"/>
  <c r="N362" i="13"/>
  <c r="N347" i="13"/>
  <c r="N355" i="13"/>
  <c r="N360" i="13"/>
  <c r="N345" i="13"/>
  <c r="N349" i="13"/>
  <c r="N359" i="13"/>
  <c r="N363" i="13"/>
  <c r="N348" i="13"/>
  <c r="N350" i="13"/>
  <c r="N352" i="13"/>
  <c r="N357" i="13"/>
  <c r="N353" i="13"/>
  <c r="N354" i="13"/>
  <c r="AR627" i="13"/>
  <c r="AR629" i="13"/>
  <c r="AR632" i="13"/>
  <c r="AR621" i="13"/>
  <c r="AR630" i="13"/>
  <c r="AR633" i="13"/>
  <c r="AR639" i="13"/>
  <c r="AR628" i="13"/>
  <c r="AR624" i="13"/>
  <c r="AR638" i="13"/>
  <c r="AR635" i="13"/>
  <c r="AR625" i="13"/>
  <c r="AR637" i="13"/>
  <c r="AR631" i="13"/>
  <c r="AR634" i="13"/>
  <c r="AR623" i="13"/>
  <c r="AR636" i="13"/>
  <c r="AR622" i="13"/>
  <c r="AC417" i="13"/>
  <c r="AC423" i="13"/>
  <c r="AC432" i="13"/>
  <c r="AC418" i="13"/>
  <c r="AC420" i="13"/>
  <c r="AC414" i="13"/>
  <c r="AC421" i="13"/>
  <c r="AC428" i="13"/>
  <c r="AC430" i="13"/>
  <c r="AC416" i="13"/>
  <c r="AC429" i="13"/>
  <c r="AC431" i="13"/>
  <c r="T431" i="13"/>
  <c r="T420" i="13"/>
  <c r="T430" i="13"/>
  <c r="T427" i="13"/>
  <c r="T416" i="13"/>
  <c r="T421" i="13"/>
  <c r="T429" i="13"/>
  <c r="T415" i="13"/>
  <c r="T422" i="13"/>
  <c r="T417" i="13"/>
  <c r="T418" i="13"/>
  <c r="T419" i="13"/>
  <c r="T426" i="13"/>
  <c r="T428" i="13"/>
  <c r="T425" i="13"/>
  <c r="V621" i="13"/>
  <c r="V625" i="13"/>
  <c r="V633" i="13"/>
  <c r="V627" i="13"/>
  <c r="V631" i="13"/>
  <c r="V626" i="13"/>
  <c r="V632" i="13"/>
  <c r="V639" i="13"/>
  <c r="V624" i="13"/>
  <c r="V623" i="13"/>
  <c r="V638" i="13"/>
  <c r="V636" i="13"/>
  <c r="V629" i="13"/>
  <c r="V637" i="13"/>
  <c r="V630" i="13"/>
  <c r="V634" i="13"/>
  <c r="V628" i="13"/>
  <c r="V635" i="13"/>
  <c r="Y667" i="13"/>
  <c r="Y669" i="13"/>
  <c r="Y683" i="13"/>
  <c r="Y680" i="13"/>
  <c r="Y670" i="13"/>
  <c r="Y685" i="13"/>
  <c r="Y673" i="13"/>
  <c r="Y682" i="13"/>
  <c r="Y672" i="13"/>
  <c r="Y668" i="13"/>
  <c r="Y674" i="13"/>
  <c r="Y679" i="13"/>
  <c r="Y671" i="13"/>
  <c r="Y684" i="13"/>
  <c r="Y677" i="13"/>
  <c r="Y675" i="13"/>
  <c r="Y681" i="13"/>
  <c r="W673" i="13"/>
  <c r="W685" i="13"/>
  <c r="W668" i="13"/>
  <c r="W674" i="13"/>
  <c r="W683" i="13"/>
  <c r="W667" i="13"/>
  <c r="W682" i="13"/>
  <c r="W669" i="13"/>
  <c r="W675" i="13"/>
  <c r="W677" i="13"/>
  <c r="W676" i="13"/>
  <c r="W684" i="13"/>
  <c r="W678" i="13"/>
  <c r="W681" i="13"/>
  <c r="W672" i="13"/>
  <c r="W670" i="13"/>
  <c r="W680" i="13"/>
  <c r="AP947" i="13"/>
  <c r="AP956" i="13"/>
  <c r="S330" i="13"/>
  <c r="L336" i="13"/>
  <c r="L339" i="13"/>
  <c r="L676" i="13"/>
  <c r="S331" i="13"/>
  <c r="S328" i="13"/>
  <c r="S323" i="13"/>
  <c r="S333" i="13"/>
  <c r="L322" i="13"/>
  <c r="S329" i="13"/>
  <c r="AN1555" i="13"/>
  <c r="AN1559" i="13"/>
  <c r="AN1552" i="13"/>
  <c r="Y495" i="13"/>
  <c r="K329" i="13"/>
  <c r="K323" i="13"/>
  <c r="K327" i="13"/>
  <c r="K338" i="13"/>
  <c r="K333" i="13"/>
  <c r="K336" i="13"/>
  <c r="K335" i="13"/>
  <c r="K337" i="13"/>
  <c r="AR600" i="13"/>
  <c r="AR605" i="13"/>
  <c r="W542" i="13"/>
  <c r="W537" i="13"/>
  <c r="W545" i="13"/>
  <c r="S325" i="13"/>
  <c r="S339" i="13"/>
  <c r="S340" i="13"/>
  <c r="L335" i="13"/>
  <c r="S337" i="13"/>
  <c r="S324" i="13"/>
  <c r="V566" i="13"/>
  <c r="AQ634" i="13"/>
  <c r="AQ622" i="13"/>
  <c r="AQ630" i="13"/>
  <c r="AQ628" i="13"/>
  <c r="M614" i="13"/>
  <c r="M615" i="13"/>
  <c r="M612" i="13"/>
  <c r="M599" i="13"/>
  <c r="M609" i="13"/>
  <c r="M606" i="13"/>
  <c r="M602" i="13"/>
  <c r="M613" i="13"/>
  <c r="M598" i="13"/>
  <c r="M610" i="13"/>
  <c r="M616" i="13"/>
  <c r="M601" i="13"/>
  <c r="M605" i="13"/>
  <c r="M608" i="13"/>
  <c r="M603" i="13"/>
  <c r="L337" i="13"/>
  <c r="S322" i="13"/>
  <c r="L338" i="13"/>
  <c r="W569" i="13"/>
  <c r="Z820" i="13"/>
  <c r="Z806" i="13"/>
  <c r="Z810" i="13"/>
  <c r="Z811" i="13"/>
  <c r="Z812" i="13"/>
  <c r="AN814" i="13"/>
  <c r="AN816" i="13"/>
  <c r="AN819" i="13"/>
  <c r="AN822" i="13"/>
  <c r="N905" i="13"/>
  <c r="N898" i="13"/>
  <c r="N902" i="13"/>
  <c r="N911" i="13"/>
  <c r="AA898" i="13"/>
  <c r="AA904" i="13"/>
  <c r="AA901" i="13"/>
  <c r="AA907" i="13"/>
  <c r="AA915" i="13"/>
  <c r="AA906" i="13"/>
  <c r="AA913" i="13"/>
  <c r="L329" i="13"/>
  <c r="L326" i="13"/>
  <c r="W564" i="13"/>
  <c r="AN1544" i="13"/>
  <c r="O460" i="13"/>
  <c r="O471" i="13"/>
  <c r="O466" i="13"/>
  <c r="O474" i="13"/>
  <c r="O469" i="13"/>
  <c r="AG474" i="13"/>
  <c r="AG470" i="13"/>
  <c r="AG469" i="13"/>
  <c r="P476" i="13"/>
  <c r="P462" i="13"/>
  <c r="I630" i="13"/>
  <c r="I637" i="13"/>
  <c r="I624" i="13"/>
  <c r="V622" i="13"/>
  <c r="AM1184" i="13"/>
  <c r="AK1188" i="13"/>
  <c r="Z793" i="13"/>
  <c r="Z782" i="13"/>
  <c r="Z798" i="13"/>
  <c r="Z800" i="13"/>
  <c r="Z784" i="13"/>
  <c r="Z794" i="13"/>
  <c r="Z796" i="13"/>
  <c r="AK1177" i="13"/>
  <c r="AM1177" i="13"/>
  <c r="AO1189" i="13"/>
  <c r="Y1046" i="13"/>
  <c r="I1076" i="13"/>
  <c r="Z1450" i="13"/>
  <c r="N1450" i="13"/>
  <c r="AN1459" i="13"/>
  <c r="AA1593" i="13"/>
  <c r="U1625" i="13"/>
  <c r="AJ1597" i="13"/>
  <c r="S1046" i="13"/>
  <c r="R683" i="13"/>
  <c r="AP684" i="13"/>
  <c r="AK488" i="13"/>
  <c r="AA500" i="13"/>
  <c r="AA487" i="13"/>
  <c r="Z1458" i="13"/>
  <c r="AJ419" i="13"/>
  <c r="AE673" i="13"/>
  <c r="AQ427" i="13"/>
  <c r="AA1604" i="13"/>
  <c r="AB422" i="13"/>
  <c r="L431" i="13"/>
  <c r="AK499" i="13"/>
  <c r="K363" i="13"/>
  <c r="K353" i="13"/>
  <c r="R675" i="13"/>
  <c r="AA1591" i="13"/>
  <c r="AJ1605" i="13"/>
  <c r="AJ424" i="13"/>
  <c r="AB429" i="13"/>
  <c r="R489" i="13"/>
  <c r="AI491" i="13"/>
  <c r="U563" i="13"/>
  <c r="AO820" i="13"/>
  <c r="AO1175" i="13"/>
  <c r="I1072" i="13"/>
  <c r="I1073" i="13"/>
  <c r="AN1463" i="13"/>
  <c r="Z1464" i="13"/>
  <c r="Z1463" i="13"/>
  <c r="AA1605" i="13"/>
  <c r="AJ1595" i="13"/>
  <c r="P1603" i="13"/>
  <c r="Q1619" i="13"/>
  <c r="AA1621" i="13"/>
  <c r="AJ1593" i="13"/>
  <c r="P1595" i="13"/>
  <c r="L417" i="13"/>
  <c r="AB315" i="13"/>
  <c r="R679" i="13"/>
  <c r="R674" i="13"/>
  <c r="L1007" i="13"/>
  <c r="AP681" i="13"/>
  <c r="AP683" i="13"/>
  <c r="AA492" i="13"/>
  <c r="AA493" i="13"/>
  <c r="AE667" i="13"/>
  <c r="L420" i="13"/>
  <c r="AE671" i="13"/>
  <c r="AK495" i="13"/>
  <c r="K351" i="13"/>
  <c r="K347" i="13"/>
  <c r="L432" i="13"/>
  <c r="K807" i="13"/>
  <c r="AO805" i="13"/>
  <c r="AO1177" i="13"/>
  <c r="I1062" i="13"/>
  <c r="I1067" i="13"/>
  <c r="I1075" i="13"/>
  <c r="Z1460" i="13"/>
  <c r="Z1461" i="13"/>
  <c r="Z1454" i="13"/>
  <c r="Z1535" i="13"/>
  <c r="Z1522" i="13"/>
  <c r="AA1594" i="13"/>
  <c r="AJ1589" i="13"/>
  <c r="P1598" i="13"/>
  <c r="AA1616" i="13"/>
  <c r="AJ1604" i="13"/>
  <c r="R678" i="13"/>
  <c r="R671" i="13"/>
  <c r="L1001" i="13"/>
  <c r="AP673" i="13"/>
  <c r="AP675" i="13"/>
  <c r="AP680" i="13"/>
  <c r="AA501" i="13"/>
  <c r="AA484" i="13"/>
  <c r="AE670" i="13"/>
  <c r="AE677" i="13"/>
  <c r="AK483" i="13"/>
  <c r="K357" i="13"/>
  <c r="K352" i="13"/>
  <c r="K346" i="13"/>
  <c r="AA1590" i="13"/>
  <c r="AA1596" i="13"/>
  <c r="AB428" i="13"/>
  <c r="AB426" i="13"/>
  <c r="K360" i="13"/>
  <c r="AI501" i="13"/>
  <c r="U552" i="13"/>
  <c r="AO1184" i="13"/>
  <c r="I1069" i="13"/>
  <c r="I1068" i="13"/>
  <c r="AN1452" i="13"/>
  <c r="AN1465" i="13"/>
  <c r="AN1454" i="13"/>
  <c r="AN1457" i="13"/>
  <c r="AJ1598" i="13"/>
  <c r="AJ1587" i="13"/>
  <c r="P1599" i="13"/>
  <c r="AL1613" i="13"/>
  <c r="AJ1600" i="13"/>
  <c r="U1623" i="13"/>
  <c r="R670" i="13"/>
  <c r="AA1597" i="13"/>
  <c r="AP678" i="13"/>
  <c r="AP677" i="13"/>
  <c r="AA498" i="13"/>
  <c r="AA489" i="13"/>
  <c r="AA1595" i="13"/>
  <c r="AA1129" i="13"/>
  <c r="AE685" i="13"/>
  <c r="AE681" i="13"/>
  <c r="AJ417" i="13"/>
  <c r="L422" i="13"/>
  <c r="AK490" i="13"/>
  <c r="K356" i="13"/>
  <c r="K362" i="13"/>
  <c r="AJ425" i="13"/>
  <c r="AB427" i="13"/>
  <c r="AI494" i="13"/>
  <c r="AG494" i="13"/>
  <c r="K814" i="13"/>
  <c r="AO1183" i="13"/>
  <c r="AJ1603" i="13"/>
  <c r="AJ1599" i="13"/>
  <c r="AJ1590" i="13"/>
  <c r="AL1623" i="13"/>
  <c r="L430" i="13"/>
  <c r="R677" i="13"/>
  <c r="AA1592" i="13"/>
  <c r="I1184" i="13"/>
  <c r="AP676" i="13"/>
  <c r="AP682" i="13"/>
  <c r="AP674" i="13"/>
  <c r="AA496" i="13"/>
  <c r="AA495" i="13"/>
  <c r="AE674" i="13"/>
  <c r="AE683" i="13"/>
  <c r="AJ426" i="13"/>
  <c r="AB299" i="13"/>
  <c r="AE684" i="13"/>
  <c r="AJ414" i="13"/>
  <c r="L414" i="13"/>
  <c r="K361" i="13"/>
  <c r="AA1601" i="13"/>
  <c r="AK492" i="13"/>
  <c r="AI488" i="13"/>
  <c r="AO806" i="13"/>
  <c r="I1065" i="13"/>
  <c r="Z1449" i="13"/>
  <c r="AN1453" i="13"/>
  <c r="AJ1601" i="13"/>
  <c r="AJ1592" i="13"/>
  <c r="AJ1588" i="13"/>
  <c r="AL1625" i="13"/>
  <c r="R672" i="13"/>
  <c r="AB301" i="13"/>
  <c r="R681" i="13"/>
  <c r="AP671" i="13"/>
  <c r="AP669" i="13"/>
  <c r="AA494" i="13"/>
  <c r="AA486" i="13"/>
  <c r="AE679" i="13"/>
  <c r="AE678" i="13"/>
  <c r="AE668" i="13"/>
  <c r="AE676" i="13"/>
  <c r="AA1599" i="13"/>
  <c r="K359" i="13"/>
  <c r="K355" i="13"/>
  <c r="AA1600" i="13"/>
  <c r="R501" i="13"/>
  <c r="AJ1594" i="13"/>
  <c r="AA1140" i="13"/>
  <c r="U566" i="13"/>
  <c r="U569" i="13"/>
  <c r="AJ1602" i="13"/>
  <c r="AJ1596" i="13"/>
  <c r="AL1617" i="13"/>
  <c r="R676" i="13"/>
  <c r="R669" i="13"/>
  <c r="AP670" i="13"/>
  <c r="AK484" i="13"/>
  <c r="AA497" i="13"/>
  <c r="AA491" i="13"/>
  <c r="AA490" i="13"/>
  <c r="AA1598" i="13"/>
  <c r="AK497" i="13"/>
  <c r="K358" i="13"/>
  <c r="K345" i="13"/>
  <c r="AA1602" i="13"/>
  <c r="AA1603" i="13"/>
  <c r="AJ427" i="13"/>
  <c r="O331" i="13"/>
  <c r="R471" i="13"/>
  <c r="AJ461" i="13"/>
  <c r="AD195" i="13"/>
  <c r="AD198" i="13"/>
  <c r="AQ230" i="13"/>
  <c r="AQ243" i="13"/>
  <c r="U239" i="13"/>
  <c r="O323" i="13"/>
  <c r="I359" i="13"/>
  <c r="O338" i="13"/>
  <c r="I360" i="13"/>
  <c r="O330" i="13"/>
  <c r="O324" i="13"/>
  <c r="O333" i="13"/>
  <c r="AJ465" i="13"/>
  <c r="R476" i="13"/>
  <c r="R475" i="13"/>
  <c r="AJ477" i="13"/>
  <c r="Q462" i="13"/>
  <c r="R462" i="13"/>
  <c r="AJ469" i="13"/>
  <c r="Q470" i="13"/>
  <c r="Q476" i="13"/>
  <c r="Q535" i="13"/>
  <c r="Q531" i="13"/>
  <c r="O677" i="13"/>
  <c r="AQ245" i="13"/>
  <c r="T491" i="13"/>
  <c r="T501" i="13"/>
  <c r="T486" i="13"/>
  <c r="AE819" i="13"/>
  <c r="V980" i="13"/>
  <c r="AL1037" i="13"/>
  <c r="V1464" i="13"/>
  <c r="V1458" i="13"/>
  <c r="N679" i="13"/>
  <c r="O327" i="13"/>
  <c r="O336" i="13"/>
  <c r="O340" i="13"/>
  <c r="AE473" i="13"/>
  <c r="AK472" i="13"/>
  <c r="O685" i="13"/>
  <c r="AD199" i="13"/>
  <c r="AD184" i="13"/>
  <c r="AD196" i="13"/>
  <c r="AQ233" i="13"/>
  <c r="U236" i="13"/>
  <c r="AE327" i="13"/>
  <c r="O322" i="13"/>
  <c r="I357" i="13"/>
  <c r="AE338" i="13"/>
  <c r="I363" i="13"/>
  <c r="O335" i="13"/>
  <c r="AE324" i="13"/>
  <c r="O325" i="13"/>
  <c r="I356" i="13"/>
  <c r="R468" i="13"/>
  <c r="R467" i="13"/>
  <c r="AK463" i="13"/>
  <c r="R466" i="13"/>
  <c r="R477" i="13"/>
  <c r="AE471" i="13"/>
  <c r="AE476" i="13"/>
  <c r="AJ462" i="13"/>
  <c r="R463" i="13"/>
  <c r="Q473" i="13"/>
  <c r="AK476" i="13"/>
  <c r="AK473" i="13"/>
  <c r="AJ478" i="13"/>
  <c r="AN635" i="13"/>
  <c r="Q530" i="13"/>
  <c r="Q536" i="13"/>
  <c r="O670" i="13"/>
  <c r="AQ246" i="13"/>
  <c r="AQ238" i="13"/>
  <c r="T494" i="13"/>
  <c r="T495" i="13"/>
  <c r="AE810" i="13"/>
  <c r="X812" i="13"/>
  <c r="Z898" i="13"/>
  <c r="Z908" i="13"/>
  <c r="Y907" i="13"/>
  <c r="M1154" i="13"/>
  <c r="I1525" i="13"/>
  <c r="U1573" i="13"/>
  <c r="AQ231" i="13"/>
  <c r="AE326" i="13"/>
  <c r="R465" i="13"/>
  <c r="Q466" i="13"/>
  <c r="R469" i="13"/>
  <c r="Q469" i="13"/>
  <c r="Q547" i="13"/>
  <c r="AD202" i="13"/>
  <c r="U237" i="13"/>
  <c r="AE340" i="13"/>
  <c r="I350" i="13"/>
  <c r="AE328" i="13"/>
  <c r="O328" i="13"/>
  <c r="I348" i="13"/>
  <c r="AE477" i="13"/>
  <c r="Q460" i="13"/>
  <c r="AJ471" i="13"/>
  <c r="Q463" i="13"/>
  <c r="AJ463" i="13"/>
  <c r="AJ475" i="13"/>
  <c r="R461" i="13"/>
  <c r="AJ467" i="13"/>
  <c r="AK470" i="13"/>
  <c r="Q544" i="13"/>
  <c r="Q542" i="13"/>
  <c r="Q545" i="13"/>
  <c r="AN633" i="13"/>
  <c r="AQ239" i="13"/>
  <c r="AQ232" i="13"/>
  <c r="T493" i="13"/>
  <c r="AE808" i="13"/>
  <c r="Z903" i="13"/>
  <c r="Z912" i="13"/>
  <c r="Z900" i="13"/>
  <c r="AL1035" i="13"/>
  <c r="P625" i="13"/>
  <c r="U231" i="13"/>
  <c r="AE331" i="13"/>
  <c r="AK468" i="13"/>
  <c r="AE478" i="13"/>
  <c r="Q546" i="13"/>
  <c r="AK191" i="13"/>
  <c r="I354" i="13"/>
  <c r="O334" i="13"/>
  <c r="AE325" i="13"/>
  <c r="I358" i="13"/>
  <c r="O329" i="13"/>
  <c r="I355" i="13"/>
  <c r="AK465" i="13"/>
  <c r="R464" i="13"/>
  <c r="AJ466" i="13"/>
  <c r="AK460" i="13"/>
  <c r="R473" i="13"/>
  <c r="Q464" i="13"/>
  <c r="Q477" i="13"/>
  <c r="Q474" i="13"/>
  <c r="AK477" i="13"/>
  <c r="AJ474" i="13"/>
  <c r="Q532" i="13"/>
  <c r="Q543" i="13"/>
  <c r="Q541" i="13"/>
  <c r="T489" i="13"/>
  <c r="T497" i="13"/>
  <c r="Y914" i="13"/>
  <c r="AL1052" i="13"/>
  <c r="AL1044" i="13"/>
  <c r="AD189" i="13"/>
  <c r="AD201" i="13"/>
  <c r="AD193" i="13"/>
  <c r="AA231" i="13"/>
  <c r="AE336" i="13"/>
  <c r="I361" i="13"/>
  <c r="I346" i="13"/>
  <c r="AE330" i="13"/>
  <c r="I362" i="13"/>
  <c r="I351" i="13"/>
  <c r="O339" i="13"/>
  <c r="AE332" i="13"/>
  <c r="AK466" i="13"/>
  <c r="AK464" i="13"/>
  <c r="AE464" i="13"/>
  <c r="AJ460" i="13"/>
  <c r="AJ464" i="13"/>
  <c r="AK462" i="13"/>
  <c r="Q478" i="13"/>
  <c r="Q539" i="13"/>
  <c r="Q538" i="13"/>
  <c r="AQ235" i="13"/>
  <c r="O337" i="13"/>
  <c r="AE322" i="13"/>
  <c r="T496" i="13"/>
  <c r="T490" i="13"/>
  <c r="AE822" i="13"/>
  <c r="Z910" i="13"/>
  <c r="AD187" i="13"/>
  <c r="AD192" i="13"/>
  <c r="AA230" i="13"/>
  <c r="I352" i="13"/>
  <c r="AE333" i="13"/>
  <c r="AE334" i="13"/>
  <c r="AJ468" i="13"/>
  <c r="Q468" i="13"/>
  <c r="R472" i="13"/>
  <c r="Q461" i="13"/>
  <c r="R474" i="13"/>
  <c r="AK461" i="13"/>
  <c r="Q465" i="13"/>
  <c r="Q475" i="13"/>
  <c r="AK478" i="13"/>
  <c r="AJ476" i="13"/>
  <c r="Q533" i="13"/>
  <c r="N614" i="13"/>
  <c r="AQ242" i="13"/>
  <c r="AQ234" i="13"/>
  <c r="T487" i="13"/>
  <c r="T500" i="13"/>
  <c r="Z906" i="13"/>
  <c r="AB999" i="13"/>
  <c r="O679" i="13"/>
  <c r="X729" i="13"/>
  <c r="AQ244" i="13"/>
  <c r="AE335" i="13"/>
  <c r="Y901" i="13"/>
  <c r="V982" i="13"/>
  <c r="AD1463" i="13"/>
  <c r="X1451" i="13"/>
  <c r="AD1462" i="13"/>
  <c r="AD1458" i="13"/>
  <c r="X1457" i="13"/>
  <c r="AD1461" i="13"/>
  <c r="X1458" i="13"/>
  <c r="AD1459" i="13"/>
  <c r="X1456" i="13"/>
  <c r="AD1460" i="13"/>
  <c r="X1460" i="13"/>
  <c r="X1465" i="13"/>
  <c r="AD1464" i="13"/>
  <c r="AD1451" i="13"/>
  <c r="X1462" i="13"/>
  <c r="X1455" i="13"/>
  <c r="AD1455" i="13"/>
  <c r="X1467" i="13"/>
  <c r="AD1457" i="13"/>
  <c r="AD1454" i="13"/>
  <c r="X1452" i="13"/>
  <c r="Y1455" i="13"/>
  <c r="X1461" i="13"/>
  <c r="AD1456" i="13"/>
  <c r="X1453" i="13"/>
  <c r="AD1465" i="13"/>
  <c r="AD1466" i="13"/>
  <c r="X1466" i="13"/>
  <c r="X1450" i="13"/>
  <c r="X1464" i="13"/>
  <c r="X1463" i="13"/>
  <c r="AD1449" i="13"/>
  <c r="AD1453" i="13"/>
  <c r="Z1151" i="13"/>
  <c r="Z1162" i="13"/>
  <c r="Z1161" i="13"/>
  <c r="Z1158" i="13"/>
  <c r="Z1152" i="13"/>
  <c r="Z1164" i="13"/>
  <c r="Z1154" i="13"/>
  <c r="Z1163" i="13"/>
  <c r="Z1153" i="13"/>
  <c r="Z1150" i="13"/>
  <c r="Z1166" i="13"/>
  <c r="Z1165" i="13"/>
  <c r="Z1159" i="13"/>
  <c r="Z1160" i="13"/>
  <c r="Z1168" i="13"/>
  <c r="R1144" i="13"/>
  <c r="R1142" i="13"/>
  <c r="V1001" i="13"/>
  <c r="V999" i="13"/>
  <c r="AQ998" i="13"/>
  <c r="AN989" i="13"/>
  <c r="AQ989" i="13"/>
  <c r="AQ993" i="13"/>
  <c r="AQ1005" i="13"/>
  <c r="V1004" i="13"/>
  <c r="V996" i="13"/>
  <c r="V1005" i="13"/>
  <c r="AN1007" i="13"/>
  <c r="AQ990" i="13"/>
  <c r="V1007" i="13"/>
  <c r="V1002" i="13"/>
  <c r="AN992" i="13"/>
  <c r="AQ1003" i="13"/>
  <c r="AN994" i="13"/>
  <c r="V1000" i="13"/>
  <c r="V1006" i="13"/>
  <c r="AQ991" i="13"/>
  <c r="AN997" i="13"/>
  <c r="AN995" i="13"/>
  <c r="V989" i="13"/>
  <c r="V994" i="13"/>
  <c r="V992" i="13"/>
  <c r="AQ1002" i="13"/>
  <c r="AN1005" i="13"/>
  <c r="AQ996" i="13"/>
  <c r="V997" i="13"/>
  <c r="V990" i="13"/>
  <c r="V995" i="13"/>
  <c r="Q1003" i="13"/>
  <c r="AQ992" i="13"/>
  <c r="V1003" i="13"/>
  <c r="Q998" i="13"/>
  <c r="AD974" i="13"/>
  <c r="T980" i="13"/>
  <c r="T972" i="13"/>
  <c r="J960" i="13"/>
  <c r="K951" i="13"/>
  <c r="O960" i="13"/>
  <c r="AH959" i="13"/>
  <c r="AH947" i="13"/>
  <c r="AO961" i="13"/>
  <c r="J957" i="13"/>
  <c r="AO945" i="13"/>
  <c r="K961" i="13"/>
  <c r="AO958" i="13"/>
  <c r="Q903" i="13"/>
  <c r="Q910" i="13"/>
  <c r="R910" i="13"/>
  <c r="Q914" i="13"/>
  <c r="R900" i="13"/>
  <c r="R902" i="13"/>
  <c r="R898" i="13"/>
  <c r="R897" i="13"/>
  <c r="R905" i="13"/>
  <c r="Q911" i="13"/>
  <c r="R909" i="13"/>
  <c r="R913" i="13"/>
  <c r="R914" i="13"/>
  <c r="Q908" i="13"/>
  <c r="R903" i="13"/>
  <c r="R908" i="13"/>
  <c r="Q897" i="13"/>
  <c r="Q900" i="13"/>
  <c r="R899" i="13"/>
  <c r="R906" i="13"/>
  <c r="R912" i="13"/>
  <c r="Q905" i="13"/>
  <c r="R907" i="13"/>
  <c r="R911" i="13"/>
  <c r="R885" i="13"/>
  <c r="V884" i="13"/>
  <c r="R879" i="13"/>
  <c r="S833" i="13"/>
  <c r="S830" i="13"/>
  <c r="AP835" i="13"/>
  <c r="S846" i="13"/>
  <c r="I834" i="13"/>
  <c r="S829" i="13"/>
  <c r="S837" i="13"/>
  <c r="I835" i="13"/>
  <c r="I836" i="13"/>
  <c r="I833" i="13"/>
  <c r="AN845" i="13"/>
  <c r="S828" i="13"/>
  <c r="I840" i="13"/>
  <c r="I844" i="13"/>
  <c r="S842" i="13"/>
  <c r="I841" i="13"/>
  <c r="I831" i="13"/>
  <c r="S841" i="13"/>
  <c r="S845" i="13"/>
  <c r="S836" i="13"/>
  <c r="I832" i="13"/>
  <c r="S838" i="13"/>
  <c r="I829" i="13"/>
  <c r="I830" i="13"/>
  <c r="S835" i="13"/>
  <c r="I845" i="13"/>
  <c r="AP843" i="13"/>
  <c r="I838" i="13"/>
  <c r="S844" i="13"/>
  <c r="I842" i="13"/>
  <c r="S832" i="13"/>
  <c r="I839" i="13"/>
  <c r="I843" i="13"/>
  <c r="S843" i="13"/>
  <c r="K730" i="13"/>
  <c r="AH685" i="13"/>
  <c r="AH674" i="13"/>
  <c r="P633" i="13"/>
  <c r="P632" i="13"/>
  <c r="P637" i="13"/>
  <c r="P624" i="13"/>
  <c r="P629" i="13"/>
  <c r="P639" i="13"/>
  <c r="P627" i="13"/>
  <c r="P621" i="13"/>
  <c r="P630" i="13"/>
  <c r="P638" i="13"/>
  <c r="AN629" i="13"/>
  <c r="AN639" i="13"/>
  <c r="P622" i="13"/>
  <c r="P626" i="13"/>
  <c r="AN638" i="13"/>
  <c r="AN623" i="13"/>
  <c r="P631" i="13"/>
  <c r="N602" i="13"/>
  <c r="N604" i="13"/>
  <c r="N611" i="13"/>
  <c r="N613" i="13"/>
  <c r="N600" i="13"/>
  <c r="N608" i="13"/>
  <c r="N598" i="13"/>
  <c r="N610" i="13"/>
  <c r="N601" i="13"/>
  <c r="N605" i="13"/>
  <c r="N609" i="13"/>
  <c r="N615" i="13"/>
  <c r="N612" i="13"/>
  <c r="N616" i="13"/>
  <c r="N599" i="13"/>
  <c r="N607" i="13"/>
  <c r="N606" i="13"/>
  <c r="U610" i="13"/>
  <c r="AF564" i="13"/>
  <c r="N552" i="13"/>
  <c r="N556" i="13"/>
  <c r="N559" i="13"/>
  <c r="P567" i="13"/>
  <c r="P558" i="13"/>
  <c r="N555" i="13"/>
  <c r="P561" i="13"/>
  <c r="L566" i="13"/>
  <c r="N563" i="13"/>
  <c r="AF560" i="13"/>
  <c r="P553" i="13"/>
  <c r="L560" i="13"/>
  <c r="P559" i="13"/>
  <c r="N570" i="13"/>
  <c r="L554" i="13"/>
  <c r="AG553" i="13"/>
  <c r="AJ545" i="13"/>
  <c r="K432" i="13"/>
  <c r="AG427" i="13"/>
  <c r="AE428" i="13"/>
  <c r="AE417" i="13"/>
  <c r="AE425" i="13"/>
  <c r="P417" i="13"/>
  <c r="AE426" i="13"/>
  <c r="AG422" i="13"/>
  <c r="P414" i="13"/>
  <c r="AG432" i="13"/>
  <c r="AE424" i="13"/>
  <c r="AG426" i="13"/>
  <c r="AG429" i="13"/>
  <c r="P432" i="13"/>
  <c r="AE416" i="13"/>
  <c r="AE421" i="13"/>
  <c r="AE430" i="13"/>
  <c r="AG420" i="13"/>
  <c r="AG430" i="13"/>
  <c r="AG417" i="13"/>
  <c r="AG431" i="13"/>
  <c r="AE420" i="13"/>
  <c r="AG423" i="13"/>
  <c r="AE414" i="13"/>
  <c r="AG428" i="13"/>
  <c r="AG414" i="13"/>
  <c r="AG424" i="13"/>
  <c r="AG419" i="13"/>
  <c r="AG425" i="13"/>
  <c r="AE422" i="13"/>
  <c r="AE431" i="13"/>
  <c r="AE429" i="13"/>
  <c r="AE419" i="13"/>
  <c r="K418" i="13"/>
  <c r="AG418" i="13"/>
  <c r="AL348" i="13"/>
  <c r="Q349" i="13"/>
  <c r="AA162" i="13"/>
  <c r="AD177" i="13"/>
  <c r="AD174" i="13"/>
  <c r="AA161" i="13"/>
  <c r="AD178" i="13"/>
  <c r="AD176" i="13"/>
  <c r="AB165" i="13"/>
  <c r="AD167" i="13"/>
  <c r="AD173" i="13"/>
  <c r="AD179" i="13"/>
  <c r="AD170" i="13"/>
  <c r="AD165" i="13"/>
  <c r="AD168" i="13"/>
  <c r="AD166" i="13"/>
  <c r="AD162" i="13"/>
  <c r="AD175" i="13"/>
  <c r="S1202" i="13"/>
  <c r="S1211" i="13"/>
  <c r="S1198" i="13"/>
  <c r="S1213" i="13"/>
  <c r="Z599" i="13"/>
  <c r="AH608" i="13"/>
  <c r="AH606" i="13"/>
  <c r="AH605" i="13"/>
  <c r="AH609" i="13"/>
  <c r="J563" i="13"/>
  <c r="J559" i="13"/>
  <c r="R1498" i="13"/>
  <c r="R1496" i="13"/>
  <c r="R1509" i="13"/>
  <c r="R1510" i="13"/>
  <c r="R1506" i="13"/>
  <c r="R1495" i="13"/>
  <c r="R1504" i="13"/>
  <c r="R1501" i="13"/>
  <c r="R1507" i="13"/>
  <c r="R1503" i="13"/>
  <c r="R1512" i="13"/>
  <c r="R1513" i="13"/>
  <c r="R1505" i="13"/>
  <c r="R1500" i="13"/>
  <c r="AJ1020" i="13"/>
  <c r="AJ1012" i="13"/>
  <c r="J561" i="13"/>
  <c r="J562" i="13"/>
  <c r="X567" i="13"/>
  <c r="X570" i="13"/>
  <c r="X552" i="13"/>
  <c r="X558" i="13"/>
  <c r="AH599" i="13"/>
  <c r="Z600" i="13"/>
  <c r="Z613" i="13"/>
  <c r="J553" i="13"/>
  <c r="J565" i="13"/>
  <c r="X559" i="13"/>
  <c r="J567" i="13"/>
  <c r="AI1368" i="13"/>
  <c r="AI1371" i="13"/>
  <c r="M820" i="13"/>
  <c r="M809" i="13"/>
  <c r="AH819" i="13"/>
  <c r="AH813" i="13"/>
  <c r="AH805" i="13"/>
  <c r="AH816" i="13"/>
  <c r="AH811" i="13"/>
  <c r="AP821" i="13"/>
  <c r="AP815" i="13"/>
  <c r="AP823" i="13"/>
  <c r="AP820" i="13"/>
  <c r="AC806" i="13"/>
  <c r="AC816" i="13"/>
  <c r="AC822" i="13"/>
  <c r="X834" i="13"/>
  <c r="X835" i="13"/>
  <c r="Y1523" i="13"/>
  <c r="Y1518" i="13"/>
  <c r="O1620" i="13"/>
  <c r="O1627" i="13"/>
  <c r="O1621" i="13"/>
  <c r="X1612" i="13"/>
  <c r="X1628" i="13"/>
  <c r="X1611" i="13"/>
  <c r="X1627" i="13"/>
  <c r="AR1623" i="13"/>
  <c r="AR1626" i="13"/>
  <c r="U959" i="13"/>
  <c r="U949" i="13"/>
  <c r="U948" i="13"/>
  <c r="U960" i="13"/>
  <c r="N684" i="13"/>
  <c r="N675" i="13"/>
  <c r="N681" i="13"/>
  <c r="N676" i="13"/>
  <c r="N682" i="13"/>
  <c r="N677" i="13"/>
  <c r="N669" i="13"/>
  <c r="N678" i="13"/>
  <c r="N670" i="13"/>
  <c r="N671" i="13"/>
  <c r="N672" i="13"/>
  <c r="N667" i="13"/>
  <c r="N673" i="13"/>
  <c r="N668" i="13"/>
  <c r="N674" i="13"/>
  <c r="AF1002" i="13"/>
  <c r="AF992" i="13"/>
  <c r="AF1007" i="13"/>
  <c r="AF1006" i="13"/>
  <c r="AF990" i="13"/>
  <c r="AF999" i="13"/>
  <c r="AF1001" i="13"/>
  <c r="AF991" i="13"/>
  <c r="AF1005" i="13"/>
  <c r="AF1000" i="13"/>
  <c r="AF996" i="13"/>
  <c r="AF994" i="13"/>
  <c r="AF1004" i="13"/>
  <c r="AF995" i="13"/>
  <c r="AF998" i="13"/>
  <c r="AF989" i="13"/>
  <c r="R1463" i="13"/>
  <c r="R1456" i="13"/>
  <c r="R1460" i="13"/>
  <c r="R1462" i="13"/>
  <c r="R1457" i="13"/>
  <c r="R1461" i="13"/>
  <c r="R1453" i="13"/>
  <c r="R1465" i="13"/>
  <c r="R1454" i="13"/>
  <c r="R1459" i="13"/>
  <c r="R1449" i="13"/>
  <c r="R1467" i="13"/>
  <c r="R1452" i="13"/>
  <c r="R1466" i="13"/>
  <c r="R1458" i="13"/>
  <c r="R1451" i="13"/>
  <c r="R1464" i="13"/>
  <c r="R1450" i="13"/>
  <c r="V1454" i="13"/>
  <c r="V1456" i="13"/>
  <c r="V1466" i="13"/>
  <c r="V1467" i="13"/>
  <c r="V1463" i="13"/>
  <c r="V1450" i="13"/>
  <c r="V1457" i="13"/>
  <c r="V1453" i="13"/>
  <c r="V1462" i="13"/>
  <c r="V1455" i="13"/>
  <c r="V1449" i="13"/>
  <c r="V1459" i="13"/>
  <c r="V1461" i="13"/>
  <c r="V1451" i="13"/>
  <c r="V1452" i="13"/>
  <c r="AK1587" i="13"/>
  <c r="AK1595" i="13"/>
  <c r="AK1597" i="13"/>
  <c r="AK1598" i="13"/>
  <c r="AK1594" i="13"/>
  <c r="AK1600" i="13"/>
  <c r="AK1591" i="13"/>
  <c r="AK1603" i="13"/>
  <c r="AK1589" i="13"/>
  <c r="AK1593" i="13"/>
  <c r="AK1602" i="13"/>
  <c r="AK1592" i="13"/>
  <c r="AK1601" i="13"/>
  <c r="AK1605" i="13"/>
  <c r="AK1599" i="13"/>
  <c r="AK1604" i="13"/>
  <c r="AK1588" i="13"/>
  <c r="AO959" i="13"/>
  <c r="AO954" i="13"/>
  <c r="AO953" i="13"/>
  <c r="AO948" i="13"/>
  <c r="AO946" i="13"/>
  <c r="AO956" i="13"/>
  <c r="AO949" i="13"/>
  <c r="AO952" i="13"/>
  <c r="AO944" i="13"/>
  <c r="AO950" i="13"/>
  <c r="AO955" i="13"/>
  <c r="AO951" i="13"/>
  <c r="AO960" i="13"/>
  <c r="AO957" i="13"/>
  <c r="AO943" i="13"/>
  <c r="AO1456" i="13"/>
  <c r="AO1452" i="13"/>
  <c r="AC484" i="13"/>
  <c r="AC495" i="13"/>
  <c r="AC486" i="13"/>
  <c r="K489" i="13"/>
  <c r="K494" i="13"/>
  <c r="K491" i="13"/>
  <c r="K496" i="13"/>
  <c r="AA356" i="13"/>
  <c r="AA355" i="13"/>
  <c r="AA353" i="13"/>
  <c r="AA345" i="13"/>
  <c r="AA350" i="13"/>
  <c r="S422" i="13"/>
  <c r="S427" i="13"/>
  <c r="S419" i="13"/>
  <c r="AG622" i="13"/>
  <c r="AG637" i="13"/>
  <c r="AG634" i="13"/>
  <c r="AG629" i="13"/>
  <c r="AG628" i="13"/>
  <c r="AG632" i="13"/>
  <c r="AG631" i="13"/>
  <c r="AG621" i="13"/>
  <c r="AG623" i="13"/>
  <c r="AG633" i="13"/>
  <c r="AG635" i="13"/>
  <c r="AG638" i="13"/>
  <c r="AG630" i="13"/>
  <c r="AG639" i="13"/>
  <c r="AG636" i="13"/>
  <c r="AG624" i="13"/>
  <c r="AG625" i="13"/>
  <c r="AG627" i="13"/>
  <c r="AN418" i="13"/>
  <c r="AN427" i="13"/>
  <c r="AN429" i="13"/>
  <c r="AN421" i="13"/>
  <c r="AN416" i="13"/>
  <c r="AN422" i="13"/>
  <c r="AN415" i="13"/>
  <c r="AN428" i="13"/>
  <c r="AN430" i="13"/>
  <c r="AN417" i="13"/>
  <c r="AN420" i="13"/>
  <c r="AN426" i="13"/>
  <c r="AN419" i="13"/>
  <c r="AL427" i="13"/>
  <c r="AL421" i="13"/>
  <c r="AL423" i="13"/>
  <c r="AL418" i="13"/>
  <c r="AL431" i="13"/>
  <c r="AL416" i="13"/>
  <c r="AL415" i="13"/>
  <c r="AL424" i="13"/>
  <c r="AL426" i="13"/>
  <c r="AL430" i="13"/>
  <c r="AD420" i="13"/>
  <c r="AD418" i="13"/>
  <c r="AG1511" i="13"/>
  <c r="AG1510" i="13"/>
  <c r="AG1502" i="13"/>
  <c r="AG1509" i="13"/>
  <c r="AG1508" i="13"/>
  <c r="AG1496" i="13"/>
  <c r="AG1507" i="13"/>
  <c r="AG1506" i="13"/>
  <c r="AG1498" i="13"/>
  <c r="AG1505" i="13"/>
  <c r="AG1503" i="13"/>
  <c r="AG1497" i="13"/>
  <c r="AG1500" i="13"/>
  <c r="AG1513" i="13"/>
  <c r="AG1512" i="13"/>
  <c r="AG1499" i="13"/>
  <c r="AB681" i="13"/>
  <c r="AB679" i="13"/>
  <c r="AB680" i="13"/>
  <c r="AB675" i="13"/>
  <c r="AB671" i="13"/>
  <c r="AE1267" i="13"/>
  <c r="AE1276" i="13"/>
  <c r="AE1269" i="13"/>
  <c r="AE1278" i="13"/>
  <c r="AE1282" i="13"/>
  <c r="AE1281" i="13"/>
  <c r="AE1274" i="13"/>
  <c r="AE1275" i="13"/>
  <c r="AE1271" i="13"/>
  <c r="AE1279" i="13"/>
  <c r="AE1268" i="13"/>
  <c r="AE1283" i="13"/>
  <c r="AE1272" i="13"/>
  <c r="AE1277" i="13"/>
  <c r="AE1273" i="13"/>
  <c r="AE1280" i="13"/>
  <c r="AE1266" i="13"/>
  <c r="AI316" i="13"/>
  <c r="AI317" i="13"/>
  <c r="AI301" i="13"/>
  <c r="AI307" i="13"/>
  <c r="AI306" i="13"/>
  <c r="AI310" i="13"/>
  <c r="AI314" i="13"/>
  <c r="AI305" i="13"/>
  <c r="AI315" i="13"/>
  <c r="AI304" i="13"/>
  <c r="AI309" i="13"/>
  <c r="AI313" i="13"/>
  <c r="AI312" i="13"/>
  <c r="AI300" i="13"/>
  <c r="AI308" i="13"/>
  <c r="Q314" i="13"/>
  <c r="Q316" i="13"/>
  <c r="Q306" i="13"/>
  <c r="Q307" i="13"/>
  <c r="Q311" i="13"/>
  <c r="Q317" i="13"/>
  <c r="Q313" i="13"/>
  <c r="Q312" i="13"/>
  <c r="Q299" i="13"/>
  <c r="AR431" i="13"/>
  <c r="AR429" i="13"/>
  <c r="AR427" i="13"/>
  <c r="AR420" i="13"/>
  <c r="AR425" i="13"/>
  <c r="AR416" i="13"/>
  <c r="AR430" i="13"/>
  <c r="AR418" i="13"/>
  <c r="AR424" i="13"/>
  <c r="AR423" i="13"/>
  <c r="AR421" i="13"/>
  <c r="AR426" i="13"/>
  <c r="AR428" i="13"/>
  <c r="AR419" i="13"/>
  <c r="AR417" i="13"/>
  <c r="AR422" i="13"/>
  <c r="O951" i="13"/>
  <c r="O946" i="13"/>
  <c r="O954" i="13"/>
  <c r="O956" i="13"/>
  <c r="O945" i="13"/>
  <c r="O958" i="13"/>
  <c r="O955" i="13"/>
  <c r="O953" i="13"/>
  <c r="O949" i="13"/>
  <c r="O944" i="13"/>
  <c r="O947" i="13"/>
  <c r="O950" i="13"/>
  <c r="O948" i="13"/>
  <c r="O961" i="13"/>
  <c r="O959" i="13"/>
  <c r="M837" i="13"/>
  <c r="M838" i="13"/>
  <c r="M836" i="13"/>
  <c r="M841" i="13"/>
  <c r="M829" i="13"/>
  <c r="M846" i="13"/>
  <c r="M840" i="13"/>
  <c r="M830" i="13"/>
  <c r="M843" i="13"/>
  <c r="M831" i="13"/>
  <c r="M835" i="13"/>
  <c r="M828" i="13"/>
  <c r="M842" i="13"/>
  <c r="M845" i="13"/>
  <c r="M833" i="13"/>
  <c r="M834" i="13"/>
  <c r="K943" i="13"/>
  <c r="K946" i="13"/>
  <c r="K944" i="13"/>
  <c r="K950" i="13"/>
  <c r="K953" i="13"/>
  <c r="K948" i="13"/>
  <c r="K952" i="13"/>
  <c r="K958" i="13"/>
  <c r="K954" i="13"/>
  <c r="K960" i="13"/>
  <c r="K949" i="13"/>
  <c r="K955" i="13"/>
  <c r="K956" i="13"/>
  <c r="K957" i="13"/>
  <c r="K959" i="13"/>
  <c r="K945" i="13"/>
  <c r="J943" i="13"/>
  <c r="J956" i="13"/>
  <c r="J950" i="13"/>
  <c r="J945" i="13"/>
  <c r="J948" i="13"/>
  <c r="J951" i="13"/>
  <c r="J958" i="13"/>
  <c r="J949" i="13"/>
  <c r="J952" i="13"/>
  <c r="J947" i="13"/>
  <c r="J959" i="13"/>
  <c r="J954" i="13"/>
  <c r="J946" i="13"/>
  <c r="J961" i="13"/>
  <c r="J955" i="13"/>
  <c r="AH953" i="13"/>
  <c r="AH960" i="13"/>
  <c r="AH954" i="13"/>
  <c r="AH961" i="13"/>
  <c r="AH955" i="13"/>
  <c r="AH944" i="13"/>
  <c r="AH957" i="13"/>
  <c r="AH950" i="13"/>
  <c r="AH945" i="13"/>
  <c r="AH948" i="13"/>
  <c r="AH951" i="13"/>
  <c r="AH958" i="13"/>
  <c r="AH949" i="13"/>
  <c r="J564" i="13"/>
  <c r="J560" i="13"/>
  <c r="Z614" i="13"/>
  <c r="Z604" i="13"/>
  <c r="AH610" i="13"/>
  <c r="AH616" i="13"/>
  <c r="AH600" i="13"/>
  <c r="AH613" i="13"/>
  <c r="J570" i="13"/>
  <c r="Q790" i="13"/>
  <c r="L1023" i="13"/>
  <c r="L1020" i="13"/>
  <c r="L1030" i="13"/>
  <c r="L1168" i="13"/>
  <c r="L1159" i="13"/>
  <c r="L1154" i="13"/>
  <c r="L1162" i="13"/>
  <c r="AB1163" i="13"/>
  <c r="AB1158" i="13"/>
  <c r="AB1161" i="13"/>
  <c r="AB1151" i="13"/>
  <c r="AB1156" i="13"/>
  <c r="S1152" i="13"/>
  <c r="S1159" i="13"/>
  <c r="S1158" i="13"/>
  <c r="S1164" i="13"/>
  <c r="S1165" i="13"/>
  <c r="AI1162" i="13"/>
  <c r="AI1168" i="13"/>
  <c r="Q1530" i="13"/>
  <c r="Q1534" i="13"/>
  <c r="Q1522" i="13"/>
  <c r="Q1525" i="13"/>
  <c r="Q1533" i="13"/>
  <c r="Q1524" i="13"/>
  <c r="Q1521" i="13"/>
  <c r="Q1529" i="13"/>
  <c r="Q1520" i="13"/>
  <c r="Q1527" i="13"/>
  <c r="Q1523" i="13"/>
  <c r="Q1536" i="13"/>
  <c r="Q1532" i="13"/>
  <c r="Q1519" i="13"/>
  <c r="Q1528" i="13"/>
  <c r="Q1518" i="13"/>
  <c r="Q1526" i="13"/>
  <c r="Q1531" i="13"/>
  <c r="AN1531" i="13"/>
  <c r="AN1530" i="13"/>
  <c r="AN1529" i="13"/>
  <c r="AN1526" i="13"/>
  <c r="AN1534" i="13"/>
  <c r="AN1525" i="13"/>
  <c r="AN1519" i="13"/>
  <c r="AN1536" i="13"/>
  <c r="AN1521" i="13"/>
  <c r="AN1518" i="13"/>
  <c r="AN1535" i="13"/>
  <c r="AN1524" i="13"/>
  <c r="AN1520" i="13"/>
  <c r="AN1528" i="13"/>
  <c r="AN1523" i="13"/>
  <c r="AN1533" i="13"/>
  <c r="AN1527" i="13"/>
  <c r="AN1532" i="13"/>
  <c r="AQ1150" i="13"/>
  <c r="AQ1163" i="13"/>
  <c r="AQ1157" i="13"/>
  <c r="AQ1168" i="13"/>
  <c r="AQ1153" i="13"/>
  <c r="AQ1161" i="13"/>
  <c r="AQ1166" i="13"/>
  <c r="AQ1165" i="13"/>
  <c r="AQ1162" i="13"/>
  <c r="AQ1152" i="13"/>
  <c r="AQ1155" i="13"/>
  <c r="AQ1156" i="13"/>
  <c r="AQ1159" i="13"/>
  <c r="AQ1151" i="13"/>
  <c r="N1525" i="13"/>
  <c r="N1520" i="13"/>
  <c r="N1524" i="13"/>
  <c r="N1528" i="13"/>
  <c r="N1532" i="13"/>
  <c r="N1535" i="13"/>
  <c r="N1523" i="13"/>
  <c r="N1529" i="13"/>
  <c r="N1536" i="13"/>
  <c r="N1519" i="13"/>
  <c r="N1526" i="13"/>
  <c r="N1522" i="13"/>
  <c r="N1531" i="13"/>
  <c r="N1527" i="13"/>
  <c r="N1533" i="13"/>
  <c r="N1534" i="13"/>
  <c r="N1518" i="13"/>
  <c r="N1521" i="13"/>
  <c r="J555" i="13"/>
  <c r="J554" i="13"/>
  <c r="X569" i="13"/>
  <c r="X555" i="13"/>
  <c r="X561" i="13"/>
  <c r="AH604" i="13"/>
  <c r="Z612" i="13"/>
  <c r="Z601" i="13"/>
  <c r="Z598" i="13"/>
  <c r="AH612" i="13"/>
  <c r="X557" i="13"/>
  <c r="X564" i="13"/>
  <c r="K1502" i="13"/>
  <c r="K1509" i="13"/>
  <c r="K1499" i="13"/>
  <c r="K1496" i="13"/>
  <c r="K1498" i="13"/>
  <c r="K1506" i="13"/>
  <c r="K1507" i="13"/>
  <c r="K1504" i="13"/>
  <c r="K1512" i="13"/>
  <c r="K1495" i="13"/>
  <c r="K1513" i="13"/>
  <c r="K1505" i="13"/>
  <c r="K1500" i="13"/>
  <c r="K1497" i="13"/>
  <c r="K1511" i="13"/>
  <c r="K1503" i="13"/>
  <c r="K1501" i="13"/>
  <c r="K1508" i="13"/>
  <c r="V179" i="13"/>
  <c r="V171" i="13"/>
  <c r="V175" i="13"/>
  <c r="AF993" i="13"/>
  <c r="Q785" i="13"/>
  <c r="Q799" i="13"/>
  <c r="Q797" i="13"/>
  <c r="Q787" i="13"/>
  <c r="Q793" i="13"/>
  <c r="J569" i="13"/>
  <c r="AH601" i="13"/>
  <c r="AH598" i="13"/>
  <c r="Z603" i="13"/>
  <c r="Z611" i="13"/>
  <c r="X560" i="13"/>
  <c r="J552" i="13"/>
  <c r="AG239" i="13"/>
  <c r="AG240" i="13"/>
  <c r="AF997" i="13"/>
  <c r="AI1257" i="13"/>
  <c r="AI1244" i="13"/>
  <c r="AI1256" i="13"/>
  <c r="AI1250" i="13"/>
  <c r="AI1254" i="13"/>
  <c r="X568" i="13"/>
  <c r="X566" i="13"/>
  <c r="Z607" i="13"/>
  <c r="AH614" i="13"/>
  <c r="Z608" i="13"/>
  <c r="AH603" i="13"/>
  <c r="Z610" i="13"/>
  <c r="AH611" i="13"/>
  <c r="J556" i="13"/>
  <c r="X562" i="13"/>
  <c r="V1460" i="13"/>
  <c r="W350" i="13"/>
  <c r="AA354" i="13"/>
  <c r="AI299" i="13"/>
  <c r="AF1003" i="13"/>
  <c r="AM484" i="13"/>
  <c r="J557" i="13"/>
  <c r="J558" i="13"/>
  <c r="X565" i="13"/>
  <c r="Z616" i="13"/>
  <c r="Z602" i="13"/>
  <c r="X553" i="13"/>
  <c r="AE1075" i="13"/>
  <c r="AE1070" i="13"/>
  <c r="AE1061" i="13"/>
  <c r="AE1059" i="13"/>
  <c r="AE1062" i="13"/>
  <c r="AE1066" i="13"/>
  <c r="N685" i="13"/>
  <c r="N683" i="13"/>
  <c r="AF243" i="13"/>
  <c r="AF247" i="13"/>
  <c r="AF238" i="13"/>
  <c r="AF245" i="13"/>
  <c r="AF236" i="13"/>
  <c r="AF233" i="13"/>
  <c r="AI624" i="13"/>
  <c r="AI629" i="13"/>
  <c r="AI638" i="13"/>
  <c r="AI626" i="13"/>
  <c r="AI622" i="13"/>
  <c r="AI630" i="13"/>
  <c r="AR202" i="13"/>
  <c r="AR185" i="13"/>
  <c r="AR193" i="13"/>
  <c r="AI713" i="13"/>
  <c r="AI714" i="13"/>
  <c r="AI729" i="13"/>
  <c r="AI725" i="13"/>
  <c r="AI718" i="13"/>
  <c r="AI716" i="13"/>
  <c r="AI728" i="13"/>
  <c r="AI723" i="13"/>
  <c r="AI722" i="13"/>
  <c r="AI724" i="13"/>
  <c r="AI720" i="13"/>
  <c r="AI731" i="13"/>
  <c r="AI727" i="13"/>
  <c r="AI726" i="13"/>
  <c r="AI721" i="13"/>
  <c r="AI715" i="13"/>
  <c r="AI717" i="13"/>
  <c r="AB725" i="13"/>
  <c r="AB726" i="13"/>
  <c r="AB721" i="13"/>
  <c r="AB719" i="13"/>
  <c r="AB722" i="13"/>
  <c r="AB717" i="13"/>
  <c r="T836" i="13"/>
  <c r="T839" i="13"/>
  <c r="T834" i="13"/>
  <c r="T840" i="13"/>
  <c r="T843" i="13"/>
  <c r="T844" i="13"/>
  <c r="T845" i="13"/>
  <c r="T838" i="13"/>
  <c r="T830" i="13"/>
  <c r="T833" i="13"/>
  <c r="T831" i="13"/>
  <c r="T846" i="13"/>
  <c r="T841" i="13"/>
  <c r="T835" i="13"/>
  <c r="T842" i="13"/>
  <c r="T829" i="13"/>
  <c r="T832" i="13"/>
  <c r="T828" i="13"/>
  <c r="AL1130" i="13"/>
  <c r="AL1139" i="13"/>
  <c r="AL1127" i="13"/>
  <c r="AL1143" i="13"/>
  <c r="AL1134" i="13"/>
  <c r="AL1135" i="13"/>
  <c r="AL1142" i="13"/>
  <c r="AL1145" i="13"/>
  <c r="AL1141" i="13"/>
  <c r="AL1144" i="13"/>
  <c r="AL1138" i="13"/>
  <c r="AL1136" i="13"/>
  <c r="AL1137" i="13"/>
  <c r="AL1131" i="13"/>
  <c r="AL1132" i="13"/>
  <c r="AL1133" i="13"/>
  <c r="AL1128" i="13"/>
  <c r="Y1137" i="13"/>
  <c r="Y1140" i="13"/>
  <c r="Y1139" i="13"/>
  <c r="Y1135" i="13"/>
  <c r="Y1142" i="13"/>
  <c r="Y1127" i="13"/>
  <c r="Y1129" i="13"/>
  <c r="O1529" i="13"/>
  <c r="O1533" i="13"/>
  <c r="O1528" i="13"/>
  <c r="S1612" i="13"/>
  <c r="S1623" i="13"/>
  <c r="S1621" i="13"/>
  <c r="S1625" i="13"/>
  <c r="S1614" i="13"/>
  <c r="S1620" i="13"/>
  <c r="S1619" i="13"/>
  <c r="S1628" i="13"/>
  <c r="S1622" i="13"/>
  <c r="S1616" i="13"/>
  <c r="S1613" i="13"/>
  <c r="S1624" i="13"/>
  <c r="S1617" i="13"/>
  <c r="S1610" i="13"/>
  <c r="S1615" i="13"/>
  <c r="S1626" i="13"/>
  <c r="AG361" i="13"/>
  <c r="AG357" i="13"/>
  <c r="AD359" i="13"/>
  <c r="AD349" i="13"/>
  <c r="AD363" i="13"/>
  <c r="AD351" i="13"/>
  <c r="AD360" i="13"/>
  <c r="AD347" i="13"/>
  <c r="AD356" i="13"/>
  <c r="W418" i="13"/>
  <c r="W427" i="13"/>
  <c r="W419" i="13"/>
  <c r="W425" i="13"/>
  <c r="W305" i="13"/>
  <c r="W313" i="13"/>
  <c r="W312" i="13"/>
  <c r="W309" i="13"/>
  <c r="AE561" i="13"/>
  <c r="AE560" i="13"/>
  <c r="AE565" i="13"/>
  <c r="AE552" i="13"/>
  <c r="AE557" i="13"/>
  <c r="AE567" i="13"/>
  <c r="AE564" i="13"/>
  <c r="AE570" i="13"/>
  <c r="AE556" i="13"/>
  <c r="AE568" i="13"/>
  <c r="AE553" i="13"/>
  <c r="AE554" i="13"/>
  <c r="AE563" i="13"/>
  <c r="AR1592" i="13"/>
  <c r="AR1587" i="13"/>
  <c r="AI961" i="13"/>
  <c r="AI953" i="13"/>
  <c r="AI943" i="13"/>
  <c r="AI958" i="13"/>
  <c r="AL671" i="13"/>
  <c r="AL677" i="13"/>
  <c r="M145" i="13"/>
  <c r="AF150" i="13"/>
  <c r="AF152" i="13"/>
  <c r="AD139" i="13"/>
  <c r="M147" i="13"/>
  <c r="AR197" i="13"/>
  <c r="AF232" i="13"/>
  <c r="P240" i="13"/>
  <c r="K233" i="13"/>
  <c r="AN361" i="13"/>
  <c r="AG356" i="13"/>
  <c r="AN363" i="13"/>
  <c r="Y417" i="13"/>
  <c r="V425" i="13"/>
  <c r="Y427" i="13"/>
  <c r="Y420" i="13"/>
  <c r="I484" i="13"/>
  <c r="I534" i="13"/>
  <c r="I531" i="13"/>
  <c r="V417" i="13"/>
  <c r="Y415" i="13"/>
  <c r="W422" i="13"/>
  <c r="V419" i="13"/>
  <c r="Y430" i="13"/>
  <c r="W414" i="13"/>
  <c r="AE555" i="13"/>
  <c r="AA678" i="13"/>
  <c r="AF231" i="13"/>
  <c r="Y1130" i="13"/>
  <c r="T837" i="13"/>
  <c r="AN1206" i="13"/>
  <c r="AN1207" i="13"/>
  <c r="I907" i="13"/>
  <c r="I904" i="13"/>
  <c r="P332" i="13"/>
  <c r="P322" i="13"/>
  <c r="P323" i="13"/>
  <c r="AM1045" i="13"/>
  <c r="AM1039" i="13"/>
  <c r="AM1049" i="13"/>
  <c r="AM1040" i="13"/>
  <c r="AM1037" i="13"/>
  <c r="AM1042" i="13"/>
  <c r="AM1038" i="13"/>
  <c r="AM1046" i="13"/>
  <c r="AM1043" i="13"/>
  <c r="AM1047" i="13"/>
  <c r="AM1036" i="13"/>
  <c r="AM1044" i="13"/>
  <c r="AM1053" i="13"/>
  <c r="AM1035" i="13"/>
  <c r="AM1048" i="13"/>
  <c r="AM1050" i="13"/>
  <c r="AM1052" i="13"/>
  <c r="T1191" i="13"/>
  <c r="T1190" i="13"/>
  <c r="T1179" i="13"/>
  <c r="T1187" i="13"/>
  <c r="T1183" i="13"/>
  <c r="T1186" i="13"/>
  <c r="T1189" i="13"/>
  <c r="T1175" i="13"/>
  <c r="T1188" i="13"/>
  <c r="T1180" i="13"/>
  <c r="T1177" i="13"/>
  <c r="T1176" i="13"/>
  <c r="T1173" i="13"/>
  <c r="T1185" i="13"/>
  <c r="AJ1174" i="13"/>
  <c r="AJ1189" i="13"/>
  <c r="AJ1179" i="13"/>
  <c r="AJ1180" i="13"/>
  <c r="AJ1176" i="13"/>
  <c r="AJ1186" i="13"/>
  <c r="AJ1178" i="13"/>
  <c r="AJ1187" i="13"/>
  <c r="AJ1183" i="13"/>
  <c r="AJ1188" i="13"/>
  <c r="AJ1190" i="13"/>
  <c r="AJ1185" i="13"/>
  <c r="AJ1181" i="13"/>
  <c r="AJ1175" i="13"/>
  <c r="AJ1173" i="13"/>
  <c r="AJ1177" i="13"/>
  <c r="M1187" i="13"/>
  <c r="M1174" i="13"/>
  <c r="M1178" i="13"/>
  <c r="M1181" i="13"/>
  <c r="M1188" i="13"/>
  <c r="M1173" i="13"/>
  <c r="M1179" i="13"/>
  <c r="M1185" i="13"/>
  <c r="M1182" i="13"/>
  <c r="M1183" i="13"/>
  <c r="M1191" i="13"/>
  <c r="M1177" i="13"/>
  <c r="M1186" i="13"/>
  <c r="M1180" i="13"/>
  <c r="M1190" i="13"/>
  <c r="M1189" i="13"/>
  <c r="AG552" i="13"/>
  <c r="AG554" i="13"/>
  <c r="O192" i="13"/>
  <c r="O194" i="13"/>
  <c r="O197" i="13"/>
  <c r="Q633" i="13"/>
  <c r="Q632" i="13"/>
  <c r="I532" i="13"/>
  <c r="I547" i="13"/>
  <c r="I542" i="13"/>
  <c r="I533" i="13"/>
  <c r="I544" i="13"/>
  <c r="I535" i="13"/>
  <c r="Y544" i="13"/>
  <c r="Y534" i="13"/>
  <c r="Y547" i="13"/>
  <c r="AE535" i="13"/>
  <c r="AE537" i="13"/>
  <c r="AE843" i="13"/>
  <c r="AE839" i="13"/>
  <c r="AE840" i="13"/>
  <c r="AE846" i="13"/>
  <c r="AE831" i="13"/>
  <c r="AE834" i="13"/>
  <c r="AE832" i="13"/>
  <c r="AE829" i="13"/>
  <c r="AE842" i="13"/>
  <c r="AE836" i="13"/>
  <c r="AE830" i="13"/>
  <c r="AE833" i="13"/>
  <c r="AE841" i="13"/>
  <c r="AE837" i="13"/>
  <c r="AE838" i="13"/>
  <c r="AE835" i="13"/>
  <c r="AE844" i="13"/>
  <c r="AF1610" i="13"/>
  <c r="AF1621" i="13"/>
  <c r="AF1614" i="13"/>
  <c r="AF1626" i="13"/>
  <c r="AF1611" i="13"/>
  <c r="AF1613" i="13"/>
  <c r="AF1624" i="13"/>
  <c r="AF1625" i="13"/>
  <c r="AF1623" i="13"/>
  <c r="AF1619" i="13"/>
  <c r="AF1612" i="13"/>
  <c r="AF1627" i="13"/>
  <c r="AF1622" i="13"/>
  <c r="AF1617" i="13"/>
  <c r="AF1628" i="13"/>
  <c r="AF1618" i="13"/>
  <c r="O1449" i="13"/>
  <c r="O1453" i="13"/>
  <c r="O1462" i="13"/>
  <c r="O1457" i="13"/>
  <c r="O1458" i="13"/>
  <c r="O1455" i="13"/>
  <c r="O1456" i="13"/>
  <c r="AB1592" i="13"/>
  <c r="AB1597" i="13"/>
  <c r="P679" i="13"/>
  <c r="P672" i="13"/>
  <c r="P677" i="13"/>
  <c r="P670" i="13"/>
  <c r="P680" i="13"/>
  <c r="P678" i="13"/>
  <c r="P671" i="13"/>
  <c r="P685" i="13"/>
  <c r="AM684" i="13"/>
  <c r="AM667" i="13"/>
  <c r="U420" i="13"/>
  <c r="U416" i="13"/>
  <c r="U425" i="13"/>
  <c r="U427" i="13"/>
  <c r="X946" i="13"/>
  <c r="X956" i="13"/>
  <c r="X944" i="13"/>
  <c r="X950" i="13"/>
  <c r="L165" i="13"/>
  <c r="AR194" i="13"/>
  <c r="AR189" i="13"/>
  <c r="AR192" i="13"/>
  <c r="L164" i="13"/>
  <c r="AR190" i="13"/>
  <c r="AR196" i="13"/>
  <c r="M140" i="13"/>
  <c r="AF153" i="13"/>
  <c r="AF138" i="13"/>
  <c r="M149" i="13"/>
  <c r="M148" i="13"/>
  <c r="AJ191" i="13"/>
  <c r="AF244" i="13"/>
  <c r="P237" i="13"/>
  <c r="K230" i="13"/>
  <c r="AG351" i="13"/>
  <c r="AG360" i="13"/>
  <c r="W303" i="13"/>
  <c r="V421" i="13"/>
  <c r="U422" i="13"/>
  <c r="V422" i="13"/>
  <c r="I486" i="13"/>
  <c r="U424" i="13"/>
  <c r="Q484" i="13"/>
  <c r="W431" i="13"/>
  <c r="U415" i="13"/>
  <c r="Y532" i="13"/>
  <c r="AM671" i="13"/>
  <c r="U1196" i="13"/>
  <c r="AB1600" i="13"/>
  <c r="K1199" i="13"/>
  <c r="K1197" i="13"/>
  <c r="K1211" i="13"/>
  <c r="K1213" i="13"/>
  <c r="K1198" i="13"/>
  <c r="K1201" i="13"/>
  <c r="K1209" i="13"/>
  <c r="K1206" i="13"/>
  <c r="I1211" i="13"/>
  <c r="I1197" i="13"/>
  <c r="I1207" i="13"/>
  <c r="I1200" i="13"/>
  <c r="I1213" i="13"/>
  <c r="I1196" i="13"/>
  <c r="I1202" i="13"/>
  <c r="AK1208" i="13"/>
  <c r="AK1198" i="13"/>
  <c r="AK1200" i="13"/>
  <c r="AK1202" i="13"/>
  <c r="AK1197" i="13"/>
  <c r="AK1214" i="13"/>
  <c r="AK1206" i="13"/>
  <c r="AK1209" i="13"/>
  <c r="AK1203" i="13"/>
  <c r="AK1211" i="13"/>
  <c r="AK1213" i="13"/>
  <c r="AK1199" i="13"/>
  <c r="AK1205" i="13"/>
  <c r="AK1207" i="13"/>
  <c r="AK1210" i="13"/>
  <c r="AK1212" i="13"/>
  <c r="AK1201" i="13"/>
  <c r="AK1196" i="13"/>
  <c r="K714" i="13"/>
  <c r="K713" i="13"/>
  <c r="K719" i="13"/>
  <c r="K720" i="13"/>
  <c r="K722" i="13"/>
  <c r="K731" i="13"/>
  <c r="K727" i="13"/>
  <c r="K726" i="13"/>
  <c r="K721" i="13"/>
  <c r="K715" i="13"/>
  <c r="K718" i="13"/>
  <c r="AQ611" i="13"/>
  <c r="AQ602" i="13"/>
  <c r="AQ610" i="13"/>
  <c r="AQ606" i="13"/>
  <c r="AQ615" i="13"/>
  <c r="AQ616" i="13"/>
  <c r="AQ608" i="13"/>
  <c r="AQ609" i="13"/>
  <c r="AQ614" i="13"/>
  <c r="AQ600" i="13"/>
  <c r="AQ598" i="13"/>
  <c r="AQ613" i="13"/>
  <c r="AQ605" i="13"/>
  <c r="AQ601" i="13"/>
  <c r="AQ599" i="13"/>
  <c r="W611" i="13"/>
  <c r="W610" i="13"/>
  <c r="W600" i="13"/>
  <c r="W614" i="13"/>
  <c r="W615" i="13"/>
  <c r="W601" i="13"/>
  <c r="W604" i="13"/>
  <c r="W602" i="13"/>
  <c r="W613" i="13"/>
  <c r="W599" i="13"/>
  <c r="W605" i="13"/>
  <c r="W603" i="13"/>
  <c r="W606" i="13"/>
  <c r="W598" i="13"/>
  <c r="L170" i="13"/>
  <c r="L169" i="13"/>
  <c r="L177" i="13"/>
  <c r="L167" i="13"/>
  <c r="L173" i="13"/>
  <c r="L162" i="13"/>
  <c r="L178" i="13"/>
  <c r="V730" i="13"/>
  <c r="V715" i="13"/>
  <c r="V713" i="13"/>
  <c r="U1204" i="13"/>
  <c r="U1208" i="13"/>
  <c r="U1200" i="13"/>
  <c r="U1214" i="13"/>
  <c r="U1198" i="13"/>
  <c r="U1197" i="13"/>
  <c r="U1202" i="13"/>
  <c r="U1211" i="13"/>
  <c r="U1209" i="13"/>
  <c r="U1213" i="13"/>
  <c r="U1206" i="13"/>
  <c r="U1199" i="13"/>
  <c r="U1205" i="13"/>
  <c r="U1203" i="13"/>
  <c r="U1207" i="13"/>
  <c r="AI838" i="13"/>
  <c r="AI834" i="13"/>
  <c r="AI844" i="13"/>
  <c r="AI841" i="13"/>
  <c r="P1617" i="13"/>
  <c r="P1622" i="13"/>
  <c r="P1611" i="13"/>
  <c r="P1620" i="13"/>
  <c r="P1628" i="13"/>
  <c r="P1612" i="13"/>
  <c r="P1619" i="13"/>
  <c r="P1616" i="13"/>
  <c r="P1618" i="13"/>
  <c r="P1610" i="13"/>
  <c r="P1627" i="13"/>
  <c r="P1613" i="13"/>
  <c r="P1621" i="13"/>
  <c r="P1626" i="13"/>
  <c r="P1614" i="13"/>
  <c r="M1462" i="13"/>
  <c r="M1466" i="13"/>
  <c r="M1463" i="13"/>
  <c r="M1464" i="13"/>
  <c r="M1453" i="13"/>
  <c r="M1450" i="13"/>
  <c r="M1451" i="13"/>
  <c r="M1456" i="13"/>
  <c r="M1449" i="13"/>
  <c r="M1465" i="13"/>
  <c r="AA990" i="13"/>
  <c r="AA994" i="13"/>
  <c r="AA993" i="13"/>
  <c r="AA1007" i="13"/>
  <c r="AA1002" i="13"/>
  <c r="Y416" i="13"/>
  <c r="Y431" i="13"/>
  <c r="Y428" i="13"/>
  <c r="AA676" i="13"/>
  <c r="AA677" i="13"/>
  <c r="AA674" i="13"/>
  <c r="AA669" i="13"/>
  <c r="AA681" i="13"/>
  <c r="AA670" i="13"/>
  <c r="AA685" i="13"/>
  <c r="AA680" i="13"/>
  <c r="AA668" i="13"/>
  <c r="AA673" i="13"/>
  <c r="AA684" i="13"/>
  <c r="AA672" i="13"/>
  <c r="AP1143" i="13"/>
  <c r="AP1136" i="13"/>
  <c r="AP1133" i="13"/>
  <c r="AP1140" i="13"/>
  <c r="S1457" i="13"/>
  <c r="S1456" i="13"/>
  <c r="AJ189" i="13"/>
  <c r="AR195" i="13"/>
  <c r="AR198" i="13"/>
  <c r="AF143" i="13"/>
  <c r="AF141" i="13"/>
  <c r="AF140" i="13"/>
  <c r="AD148" i="13"/>
  <c r="M155" i="13"/>
  <c r="AF230" i="13"/>
  <c r="P242" i="13"/>
  <c r="O242" i="13"/>
  <c r="K231" i="13"/>
  <c r="AG363" i="13"/>
  <c r="AG354" i="13"/>
  <c r="AG347" i="13"/>
  <c r="W304" i="13"/>
  <c r="AG359" i="13"/>
  <c r="Y429" i="13"/>
  <c r="R424" i="13"/>
  <c r="U418" i="13"/>
  <c r="I488" i="13"/>
  <c r="V426" i="13"/>
  <c r="Q492" i="13"/>
  <c r="I546" i="13"/>
  <c r="W417" i="13"/>
  <c r="I530" i="13"/>
  <c r="U419" i="13"/>
  <c r="W429" i="13"/>
  <c r="R417" i="13"/>
  <c r="U421" i="13"/>
  <c r="I537" i="13"/>
  <c r="AQ607" i="13"/>
  <c r="W616" i="13"/>
  <c r="AI730" i="13"/>
  <c r="V725" i="13"/>
  <c r="L161" i="13"/>
  <c r="AF239" i="13"/>
  <c r="AM1051" i="13"/>
  <c r="W1042" i="13"/>
  <c r="W1044" i="13"/>
  <c r="W1039" i="13"/>
  <c r="AE233" i="13"/>
  <c r="AE244" i="13"/>
  <c r="AR186" i="13"/>
  <c r="AR200" i="13"/>
  <c r="AR191" i="13"/>
  <c r="AR199" i="13"/>
  <c r="AF144" i="13"/>
  <c r="AF155" i="13"/>
  <c r="AF154" i="13"/>
  <c r="AF149" i="13"/>
  <c r="M154" i="13"/>
  <c r="AF246" i="13"/>
  <c r="P244" i="13"/>
  <c r="AN356" i="13"/>
  <c r="AG352" i="13"/>
  <c r="AG350" i="13"/>
  <c r="Y418" i="13"/>
  <c r="U426" i="13"/>
  <c r="Y423" i="13"/>
  <c r="V416" i="13"/>
  <c r="W428" i="13"/>
  <c r="Q486" i="13"/>
  <c r="J415" i="13"/>
  <c r="V429" i="13"/>
  <c r="Y426" i="13"/>
  <c r="AQ603" i="13"/>
  <c r="W607" i="13"/>
  <c r="K728" i="13"/>
  <c r="W302" i="13"/>
  <c r="AD345" i="13"/>
  <c r="Z1043" i="13"/>
  <c r="AF142" i="13"/>
  <c r="P230" i="13"/>
  <c r="AG362" i="13"/>
  <c r="AN362" i="13"/>
  <c r="AN350" i="13"/>
  <c r="AG348" i="13"/>
  <c r="W416" i="13"/>
  <c r="W421" i="13"/>
  <c r="I540" i="13"/>
  <c r="U428" i="13"/>
  <c r="V428" i="13"/>
  <c r="Y425" i="13"/>
  <c r="V418" i="13"/>
  <c r="Q488" i="13"/>
  <c r="J420" i="13"/>
  <c r="R432" i="13"/>
  <c r="Y422" i="13"/>
  <c r="W608" i="13"/>
  <c r="AQ604" i="13"/>
  <c r="AE558" i="13"/>
  <c r="K723" i="13"/>
  <c r="K716" i="13"/>
  <c r="Y1143" i="13"/>
  <c r="U1210" i="13"/>
  <c r="U1212" i="13"/>
  <c r="W1049" i="13"/>
  <c r="AL1140" i="13"/>
  <c r="AM1028" i="13"/>
  <c r="AM1012" i="13"/>
  <c r="AQ1013" i="13"/>
  <c r="AQ1017" i="13"/>
  <c r="AI1013" i="13"/>
  <c r="AI1017" i="13"/>
  <c r="P1624" i="13"/>
  <c r="S1627" i="13"/>
  <c r="AF1615" i="13"/>
  <c r="S1618" i="13"/>
  <c r="S1611" i="13"/>
  <c r="AR808" i="13"/>
  <c r="AR818" i="13"/>
  <c r="AR823" i="13"/>
  <c r="AR822" i="13"/>
  <c r="AR814" i="13"/>
  <c r="AR810" i="13"/>
  <c r="X815" i="13"/>
  <c r="X811" i="13"/>
  <c r="N809" i="13"/>
  <c r="N810" i="13"/>
  <c r="N817" i="13"/>
  <c r="AD789" i="13"/>
  <c r="AD795" i="13"/>
  <c r="AD782" i="13"/>
  <c r="AL1554" i="13"/>
  <c r="AL1542" i="13"/>
  <c r="AL1559" i="13"/>
  <c r="AK1159" i="13"/>
  <c r="AK1157" i="13"/>
  <c r="AK1152" i="13"/>
  <c r="U1168" i="13"/>
  <c r="U1163" i="13"/>
  <c r="U1160" i="13"/>
  <c r="U1153" i="13"/>
  <c r="AF248" i="13"/>
  <c r="AJ192" i="13"/>
  <c r="M143" i="13"/>
  <c r="AF145" i="13"/>
  <c r="AF156" i="13"/>
  <c r="AR188" i="13"/>
  <c r="AF237" i="13"/>
  <c r="P246" i="13"/>
  <c r="O237" i="13"/>
  <c r="AE237" i="13"/>
  <c r="AG355" i="13"/>
  <c r="I541" i="13"/>
  <c r="W420" i="13"/>
  <c r="R429" i="13"/>
  <c r="V430" i="13"/>
  <c r="W430" i="13"/>
  <c r="Y432" i="13"/>
  <c r="I538" i="13"/>
  <c r="V424" i="13"/>
  <c r="W424" i="13"/>
  <c r="U429" i="13"/>
  <c r="AA675" i="13"/>
  <c r="P682" i="13"/>
  <c r="AI719" i="13"/>
  <c r="V729" i="13"/>
  <c r="AL1129" i="13"/>
  <c r="AE845" i="13"/>
  <c r="O1465" i="13"/>
  <c r="AF1620" i="13"/>
  <c r="AD140" i="13"/>
  <c r="AR184" i="13"/>
  <c r="M144" i="13"/>
  <c r="M146" i="13"/>
  <c r="AF240" i="13"/>
  <c r="O235" i="13"/>
  <c r="AE234" i="13"/>
  <c r="AN352" i="13"/>
  <c r="AN347" i="13"/>
  <c r="AN358" i="13"/>
  <c r="AG349" i="13"/>
  <c r="J426" i="13"/>
  <c r="W423" i="13"/>
  <c r="W432" i="13"/>
  <c r="I536" i="13"/>
  <c r="I543" i="13"/>
  <c r="W426" i="13"/>
  <c r="I545" i="13"/>
  <c r="V431" i="13"/>
  <c r="W609" i="13"/>
  <c r="P673" i="13"/>
  <c r="K717" i="13"/>
  <c r="K724" i="13"/>
  <c r="K729" i="13"/>
  <c r="L179" i="13"/>
  <c r="AF234" i="13"/>
  <c r="P1623" i="13"/>
  <c r="AF1616" i="13"/>
  <c r="P1625" i="13"/>
  <c r="X476" i="13"/>
  <c r="X465" i="13"/>
  <c r="X460" i="13"/>
  <c r="Y473" i="13"/>
  <c r="Y472" i="13"/>
  <c r="T1181" i="13"/>
  <c r="M1184" i="13"/>
  <c r="M536" i="13"/>
  <c r="M537" i="13"/>
  <c r="M544" i="13"/>
  <c r="M533" i="13"/>
  <c r="M547" i="13"/>
  <c r="M538" i="13"/>
  <c r="M545" i="13"/>
  <c r="M529" i="13"/>
  <c r="M532" i="13"/>
  <c r="M539" i="13"/>
  <c r="M543" i="13"/>
  <c r="M541" i="13"/>
  <c r="M535" i="13"/>
  <c r="M546" i="13"/>
  <c r="M530" i="13"/>
  <c r="V1527" i="13"/>
  <c r="V1526" i="13"/>
  <c r="V1518" i="13"/>
  <c r="V1519" i="13"/>
  <c r="V1536" i="13"/>
  <c r="V1522" i="13"/>
  <c r="V1520" i="13"/>
  <c r="V1533" i="13"/>
  <c r="V1525" i="13"/>
  <c r="V1532" i="13"/>
  <c r="V1529" i="13"/>
  <c r="V1523" i="13"/>
  <c r="V1535" i="13"/>
  <c r="V1534" i="13"/>
  <c r="V1531" i="13"/>
  <c r="V1528" i="13"/>
  <c r="V1521" i="13"/>
  <c r="AP165" i="13"/>
  <c r="M171" i="13"/>
  <c r="R172" i="13"/>
  <c r="AP174" i="13"/>
  <c r="R169" i="13"/>
  <c r="R177" i="13"/>
  <c r="AM570" i="13"/>
  <c r="AM560" i="13"/>
  <c r="R607" i="13"/>
  <c r="R616" i="13"/>
  <c r="R601" i="13"/>
  <c r="P599" i="13"/>
  <c r="R612" i="13"/>
  <c r="P614" i="13"/>
  <c r="AM552" i="13"/>
  <c r="AM567" i="13"/>
  <c r="AM568" i="13"/>
  <c r="AQ714" i="13"/>
  <c r="AA731" i="13"/>
  <c r="W789" i="13"/>
  <c r="AA1364" i="13"/>
  <c r="AA1358" i="13"/>
  <c r="V1530" i="13"/>
  <c r="P667" i="13"/>
  <c r="P675" i="13"/>
  <c r="W1602" i="13"/>
  <c r="W1593" i="13"/>
  <c r="W1601" i="13"/>
  <c r="W1589" i="13"/>
  <c r="W1599" i="13"/>
  <c r="AA1005" i="13"/>
  <c r="AA989" i="13"/>
  <c r="AA1006" i="13"/>
  <c r="AA1003" i="13"/>
  <c r="AA998" i="13"/>
  <c r="AA997" i="13"/>
  <c r="AA991" i="13"/>
  <c r="AA995" i="13"/>
  <c r="AA996" i="13"/>
  <c r="AA1000" i="13"/>
  <c r="AA1004" i="13"/>
  <c r="AA999" i="13"/>
  <c r="AA1001" i="13"/>
  <c r="I493" i="13"/>
  <c r="I483" i="13"/>
  <c r="Q491" i="13"/>
  <c r="Q499" i="13"/>
  <c r="AD355" i="13"/>
  <c r="AD362" i="13"/>
  <c r="AD346" i="13"/>
  <c r="AD357" i="13"/>
  <c r="AD348" i="13"/>
  <c r="AD354" i="13"/>
  <c r="AD350" i="13"/>
  <c r="AD358" i="13"/>
  <c r="AD361" i="13"/>
  <c r="AD353" i="13"/>
  <c r="U484" i="13"/>
  <c r="U495" i="13"/>
  <c r="U492" i="13"/>
  <c r="U486" i="13"/>
  <c r="U493" i="13"/>
  <c r="AO494" i="13"/>
  <c r="AO499" i="13"/>
  <c r="AO488" i="13"/>
  <c r="W496" i="13"/>
  <c r="W487" i="13"/>
  <c r="W483" i="13"/>
  <c r="W486" i="13"/>
  <c r="AN360" i="13"/>
  <c r="AN346" i="13"/>
  <c r="AN357" i="13"/>
  <c r="AN355" i="13"/>
  <c r="AN353" i="13"/>
  <c r="AN345" i="13"/>
  <c r="AN359" i="13"/>
  <c r="J431" i="13"/>
  <c r="J427" i="13"/>
  <c r="J417" i="13"/>
  <c r="J421" i="13"/>
  <c r="J418" i="13"/>
  <c r="AA667" i="13"/>
  <c r="AA683" i="13"/>
  <c r="AA679" i="13"/>
  <c r="AA671" i="13"/>
  <c r="AR1507" i="13"/>
  <c r="AR1497" i="13"/>
  <c r="AR1495" i="13"/>
  <c r="AR1499" i="13"/>
  <c r="AR1503" i="13"/>
  <c r="AR1506" i="13"/>
  <c r="AR1513" i="13"/>
  <c r="AR1505" i="13"/>
  <c r="AR1504" i="13"/>
  <c r="AR1498" i="13"/>
  <c r="AR1496" i="13"/>
  <c r="AR1512" i="13"/>
  <c r="AR1511" i="13"/>
  <c r="AR1501" i="13"/>
  <c r="AR1510" i="13"/>
  <c r="AR1509" i="13"/>
  <c r="AR1500" i="13"/>
  <c r="AR1502" i="13"/>
  <c r="W317" i="13"/>
  <c r="W300" i="13"/>
  <c r="W308" i="13"/>
  <c r="W316" i="13"/>
  <c r="W307" i="13"/>
  <c r="W299" i="13"/>
  <c r="W314" i="13"/>
  <c r="W315" i="13"/>
  <c r="W301" i="13"/>
  <c r="W311" i="13"/>
  <c r="W306" i="13"/>
  <c r="W310" i="13"/>
  <c r="AE562" i="13"/>
  <c r="AE569" i="13"/>
  <c r="AE559" i="13"/>
  <c r="V420" i="13"/>
  <c r="V432" i="13"/>
  <c r="V415" i="13"/>
  <c r="S313" i="13"/>
  <c r="S304" i="13"/>
  <c r="S315" i="13"/>
  <c r="S311" i="13"/>
  <c r="S303" i="13"/>
  <c r="S305" i="13"/>
  <c r="S306" i="13"/>
  <c r="S314" i="13"/>
  <c r="S308" i="13"/>
  <c r="S309" i="13"/>
  <c r="S312" i="13"/>
  <c r="S316" i="13"/>
  <c r="S299" i="13"/>
  <c r="S307" i="13"/>
  <c r="S302" i="13"/>
  <c r="S310" i="13"/>
  <c r="S317" i="13"/>
  <c r="S301" i="13"/>
  <c r="AR1598" i="13"/>
  <c r="AR1590" i="13"/>
  <c r="AR1591" i="13"/>
  <c r="AR1594" i="13"/>
  <c r="AR1588" i="13"/>
  <c r="AR1597" i="13"/>
  <c r="AR1603" i="13"/>
  <c r="AR1593" i="13"/>
  <c r="AR1589" i="13"/>
  <c r="AR1595" i="13"/>
  <c r="AR1600" i="13"/>
  <c r="AR1604" i="13"/>
  <c r="AR1605" i="13"/>
  <c r="AR1601" i="13"/>
  <c r="AR1602" i="13"/>
  <c r="AR1596" i="13"/>
  <c r="AR1599" i="13"/>
  <c r="AP1135" i="13"/>
  <c r="AP1130" i="13"/>
  <c r="AP1132" i="13"/>
  <c r="AP1141" i="13"/>
  <c r="AP1129" i="13"/>
  <c r="AP1128" i="13"/>
  <c r="AP1127" i="13"/>
  <c r="AP1131" i="13"/>
  <c r="AP1144" i="13"/>
  <c r="AP1134" i="13"/>
  <c r="AP1138" i="13"/>
  <c r="AP1137" i="13"/>
  <c r="AP1139" i="13"/>
  <c r="AP1145" i="13"/>
  <c r="AP1142" i="13"/>
  <c r="AI947" i="13"/>
  <c r="AI949" i="13"/>
  <c r="AI948" i="13"/>
  <c r="AI960" i="13"/>
  <c r="AI946" i="13"/>
  <c r="AI945" i="13"/>
  <c r="AI951" i="13"/>
  <c r="AI956" i="13"/>
  <c r="AI957" i="13"/>
  <c r="AI955" i="13"/>
  <c r="AI950" i="13"/>
  <c r="AI959" i="13"/>
  <c r="AI952" i="13"/>
  <c r="AI944" i="13"/>
  <c r="AI954" i="13"/>
  <c r="AE248" i="13"/>
  <c r="AE230" i="13"/>
  <c r="AE247" i="13"/>
  <c r="AE245" i="13"/>
  <c r="AE231" i="13"/>
  <c r="AE236" i="13"/>
  <c r="AE232" i="13"/>
  <c r="AE242" i="13"/>
  <c r="AE240" i="13"/>
  <c r="AE239" i="13"/>
  <c r="AE246" i="13"/>
  <c r="AE238" i="13"/>
  <c r="AE243" i="13"/>
  <c r="AE241" i="13"/>
  <c r="S1464" i="13"/>
  <c r="S1463" i="13"/>
  <c r="S1465" i="13"/>
  <c r="S1458" i="13"/>
  <c r="S1454" i="13"/>
  <c r="S1451" i="13"/>
  <c r="S1466" i="13"/>
  <c r="S1450" i="13"/>
  <c r="S1461" i="13"/>
  <c r="S1455" i="13"/>
  <c r="S1452" i="13"/>
  <c r="S1449" i="13"/>
  <c r="S1467" i="13"/>
  <c r="S1459" i="13"/>
  <c r="S1453" i="13"/>
  <c r="S1460" i="13"/>
  <c r="S1462" i="13"/>
  <c r="AL682" i="13"/>
  <c r="AL675" i="13"/>
  <c r="AL674" i="13"/>
  <c r="AL672" i="13"/>
  <c r="AL679" i="13"/>
  <c r="AL684" i="13"/>
  <c r="AL681" i="13"/>
  <c r="AL669" i="13"/>
  <c r="AL678" i="13"/>
  <c r="AL680" i="13"/>
  <c r="AL668" i="13"/>
  <c r="AL683" i="13"/>
  <c r="AL676" i="13"/>
  <c r="AL685" i="13"/>
  <c r="AL673" i="13"/>
  <c r="AL670" i="13"/>
  <c r="AL667" i="13"/>
  <c r="X952" i="13"/>
  <c r="X961" i="13"/>
  <c r="X955" i="13"/>
  <c r="X958" i="13"/>
  <c r="X949" i="13"/>
  <c r="X957" i="13"/>
  <c r="X951" i="13"/>
  <c r="X943" i="13"/>
  <c r="X960" i="13"/>
  <c r="X948" i="13"/>
  <c r="X947" i="13"/>
  <c r="X959" i="13"/>
  <c r="X953" i="13"/>
  <c r="X945" i="13"/>
  <c r="M168" i="13"/>
  <c r="R163" i="13"/>
  <c r="AP164" i="13"/>
  <c r="R166" i="13"/>
  <c r="R175" i="13"/>
  <c r="P598" i="13"/>
  <c r="P602" i="13"/>
  <c r="P615" i="13"/>
  <c r="R611" i="13"/>
  <c r="AA714" i="13"/>
  <c r="AA715" i="13"/>
  <c r="AQ723" i="13"/>
  <c r="AQ719" i="13"/>
  <c r="AQ713" i="13"/>
  <c r="AQ725" i="13"/>
  <c r="M534" i="13"/>
  <c r="AE812" i="13"/>
  <c r="AE813" i="13"/>
  <c r="AE820" i="13"/>
  <c r="AE809" i="13"/>
  <c r="AE817" i="13"/>
  <c r="AE823" i="13"/>
  <c r="AE818" i="13"/>
  <c r="AE821" i="13"/>
  <c r="AE815" i="13"/>
  <c r="AE805" i="13"/>
  <c r="AE811" i="13"/>
  <c r="AE814" i="13"/>
  <c r="AE807" i="13"/>
  <c r="AE816" i="13"/>
  <c r="L1138" i="13"/>
  <c r="L1136" i="13"/>
  <c r="L1133" i="13"/>
  <c r="L1134" i="13"/>
  <c r="L1128" i="13"/>
  <c r="L1141" i="13"/>
  <c r="L1140" i="13"/>
  <c r="L1127" i="13"/>
  <c r="L1142" i="13"/>
  <c r="L1130" i="13"/>
  <c r="AQ1127" i="13"/>
  <c r="AQ1128" i="13"/>
  <c r="AQ1138" i="13"/>
  <c r="J843" i="13"/>
  <c r="J838" i="13"/>
  <c r="J841" i="13"/>
  <c r="AR841" i="13"/>
  <c r="AR842" i="13"/>
  <c r="AR831" i="13"/>
  <c r="AR837" i="13"/>
  <c r="AR829" i="13"/>
  <c r="AR828" i="13"/>
  <c r="AR843" i="13"/>
  <c r="AR844" i="13"/>
  <c r="AR846" i="13"/>
  <c r="AR832" i="13"/>
  <c r="AR835" i="13"/>
  <c r="AK1142" i="13"/>
  <c r="AK1133" i="13"/>
  <c r="AK1130" i="13"/>
  <c r="AK1136" i="13"/>
  <c r="AK1140" i="13"/>
  <c r="AK1135" i="13"/>
  <c r="AK1132" i="13"/>
  <c r="AK1139" i="13"/>
  <c r="AK1138" i="13"/>
  <c r="AK1137" i="13"/>
  <c r="AK1143" i="13"/>
  <c r="AK1128" i="13"/>
  <c r="AK1127" i="13"/>
  <c r="AK1144" i="13"/>
  <c r="AK1141" i="13"/>
  <c r="AK1145" i="13"/>
  <c r="AK1134" i="13"/>
  <c r="AE1145" i="13"/>
  <c r="AE1132" i="13"/>
  <c r="AE1138" i="13"/>
  <c r="AE1142" i="13"/>
  <c r="AE1140" i="13"/>
  <c r="AE1136" i="13"/>
  <c r="AE1137" i="13"/>
  <c r="AE1144" i="13"/>
  <c r="AE1130" i="13"/>
  <c r="AE1134" i="13"/>
  <c r="AE1129" i="13"/>
  <c r="AE1139" i="13"/>
  <c r="AE1127" i="13"/>
  <c r="AE1133" i="13"/>
  <c r="AE1131" i="13"/>
  <c r="AE1141" i="13"/>
  <c r="AE1143" i="13"/>
  <c r="AH1532" i="13"/>
  <c r="AH1531" i="13"/>
  <c r="AH1519" i="13"/>
  <c r="AH1535" i="13"/>
  <c r="AH1524" i="13"/>
  <c r="AH1534" i="13"/>
  <c r="AH1536" i="13"/>
  <c r="AH1523" i="13"/>
  <c r="AH1533" i="13"/>
  <c r="AH1529" i="13"/>
  <c r="AH1530" i="13"/>
  <c r="AH1527" i="13"/>
  <c r="AH1522" i="13"/>
  <c r="AH1521" i="13"/>
  <c r="AH1526" i="13"/>
  <c r="AH1525" i="13"/>
  <c r="AH1520" i="13"/>
  <c r="M943" i="13"/>
  <c r="M954" i="13"/>
  <c r="AF1466" i="13"/>
  <c r="AF1449" i="13"/>
  <c r="AF1463" i="13"/>
  <c r="AF1459" i="13"/>
  <c r="AF1452" i="13"/>
  <c r="AO1531" i="13"/>
  <c r="AO1530" i="13"/>
  <c r="AO1518" i="13"/>
  <c r="AO1536" i="13"/>
  <c r="AO1523" i="13"/>
  <c r="AR1466" i="13"/>
  <c r="AR1463" i="13"/>
  <c r="AR1450" i="13"/>
  <c r="AR1457" i="13"/>
  <c r="AR1458" i="13"/>
  <c r="AR1449" i="13"/>
  <c r="AR1461" i="13"/>
  <c r="AJ1007" i="13"/>
  <c r="AJ997" i="13"/>
  <c r="AJ998" i="13"/>
  <c r="AJ1005" i="13"/>
  <c r="J670" i="13"/>
  <c r="J672" i="13"/>
  <c r="J674" i="13"/>
  <c r="J678" i="13"/>
  <c r="J676" i="13"/>
  <c r="J667" i="13"/>
  <c r="J669" i="13"/>
  <c r="J668" i="13"/>
  <c r="J681" i="13"/>
  <c r="J680" i="13"/>
  <c r="J673" i="13"/>
  <c r="J683" i="13"/>
  <c r="J684" i="13"/>
  <c r="P1007" i="13"/>
  <c r="P1006" i="13"/>
  <c r="P1005" i="13"/>
  <c r="O1000" i="13"/>
  <c r="O994" i="13"/>
  <c r="O1003" i="13"/>
  <c r="O991" i="13"/>
  <c r="O1005" i="13"/>
  <c r="O1006" i="13"/>
  <c r="O992" i="13"/>
  <c r="O1002" i="13"/>
  <c r="O996" i="13"/>
  <c r="O1001" i="13"/>
  <c r="AP178" i="13"/>
  <c r="R165" i="13"/>
  <c r="R167" i="13"/>
  <c r="O533" i="13"/>
  <c r="AM559" i="13"/>
  <c r="R604" i="13"/>
  <c r="R598" i="13"/>
  <c r="R603" i="13"/>
  <c r="R605" i="13"/>
  <c r="R609" i="13"/>
  <c r="AQ715" i="13"/>
  <c r="AQ726" i="13"/>
  <c r="AA722" i="13"/>
  <c r="AA726" i="13"/>
  <c r="AA716" i="13"/>
  <c r="AQ728" i="13"/>
  <c r="AA728" i="13"/>
  <c r="AP547" i="13"/>
  <c r="AP542" i="13"/>
  <c r="AP531" i="13"/>
  <c r="AP540" i="13"/>
  <c r="AP545" i="13"/>
  <c r="AP532" i="13"/>
  <c r="AP543" i="13"/>
  <c r="AP530" i="13"/>
  <c r="AP541" i="13"/>
  <c r="AP534" i="13"/>
  <c r="AP539" i="13"/>
  <c r="AP546" i="13"/>
  <c r="AP533" i="13"/>
  <c r="AP538" i="13"/>
  <c r="AP544" i="13"/>
  <c r="AP535" i="13"/>
  <c r="O539" i="13"/>
  <c r="AM562" i="13"/>
  <c r="AM557" i="13"/>
  <c r="AM561" i="13"/>
  <c r="P601" i="13"/>
  <c r="P603" i="13"/>
  <c r="R608" i="13"/>
  <c r="R610" i="13"/>
  <c r="P616" i="13"/>
  <c r="AA721" i="13"/>
  <c r="AA724" i="13"/>
  <c r="AA718" i="13"/>
  <c r="AQ729" i="13"/>
  <c r="V1524" i="13"/>
  <c r="V1196" i="13"/>
  <c r="V1211" i="13"/>
  <c r="V1198" i="13"/>
  <c r="V1205" i="13"/>
  <c r="V1209" i="13"/>
  <c r="V1207" i="13"/>
  <c r="R176" i="13"/>
  <c r="AP161" i="13"/>
  <c r="AP169" i="13"/>
  <c r="R171" i="13"/>
  <c r="R600" i="13"/>
  <c r="R602" i="13"/>
  <c r="R615" i="13"/>
  <c r="P612" i="13"/>
  <c r="AM555" i="13"/>
  <c r="AQ730" i="13"/>
  <c r="AA717" i="13"/>
  <c r="AQ722" i="13"/>
  <c r="AQ716" i="13"/>
  <c r="AQ724" i="13"/>
  <c r="AA727" i="13"/>
  <c r="O1062" i="13"/>
  <c r="O1060" i="13"/>
  <c r="AN637" i="13"/>
  <c r="AN632" i="13"/>
  <c r="AQ1186" i="13"/>
  <c r="AQ1175" i="13"/>
  <c r="AQ1182" i="13"/>
  <c r="AQ1184" i="13"/>
  <c r="AQ1191" i="13"/>
  <c r="W798" i="13"/>
  <c r="W792" i="13"/>
  <c r="W793" i="13"/>
  <c r="W785" i="13"/>
  <c r="W796" i="13"/>
  <c r="W797" i="13"/>
  <c r="W794" i="13"/>
  <c r="W788" i="13"/>
  <c r="W783" i="13"/>
  <c r="W800" i="13"/>
  <c r="W787" i="13"/>
  <c r="W786" i="13"/>
  <c r="W784" i="13"/>
  <c r="I1527" i="13"/>
  <c r="I1535" i="13"/>
  <c r="I1519" i="13"/>
  <c r="I1531" i="13"/>
  <c r="I1523" i="13"/>
  <c r="I1526" i="13"/>
  <c r="I1534" i="13"/>
  <c r="I1524" i="13"/>
  <c r="I1522" i="13"/>
  <c r="I1530" i="13"/>
  <c r="I1528" i="13"/>
  <c r="I1521" i="13"/>
  <c r="I1520" i="13"/>
  <c r="I1529" i="13"/>
  <c r="I1536" i="13"/>
  <c r="R178" i="13"/>
  <c r="AG154" i="13"/>
  <c r="AP179" i="13"/>
  <c r="R174" i="13"/>
  <c r="R161" i="13"/>
  <c r="AM556" i="13"/>
  <c r="P609" i="13"/>
  <c r="P613" i="13"/>
  <c r="AA720" i="13"/>
  <c r="AA730" i="13"/>
  <c r="AQ721" i="13"/>
  <c r="AQ718" i="13"/>
  <c r="I1532" i="13"/>
  <c r="I1533" i="13"/>
  <c r="AP1250" i="13"/>
  <c r="AP1260" i="13"/>
  <c r="S1247" i="13"/>
  <c r="S1254" i="13"/>
  <c r="S1250" i="13"/>
  <c r="R1256" i="13"/>
  <c r="R1243" i="13"/>
  <c r="R170" i="13"/>
  <c r="R164" i="13"/>
  <c r="R173" i="13"/>
  <c r="R599" i="13"/>
  <c r="P606" i="13"/>
  <c r="P600" i="13"/>
  <c r="P605" i="13"/>
  <c r="P607" i="13"/>
  <c r="AM569" i="13"/>
  <c r="AM566" i="13"/>
  <c r="AM565" i="13"/>
  <c r="AA723" i="13"/>
  <c r="AQ717" i="13"/>
  <c r="AA719" i="13"/>
  <c r="AA713" i="13"/>
  <c r="AA725" i="13"/>
  <c r="AQ727" i="13"/>
  <c r="W791" i="13"/>
  <c r="AR806" i="13"/>
  <c r="AR821" i="13"/>
  <c r="AR815" i="13"/>
  <c r="AR807" i="13"/>
  <c r="AR820" i="13"/>
  <c r="AR812" i="13"/>
  <c r="AR811" i="13"/>
  <c r="AR817" i="13"/>
  <c r="AR819" i="13"/>
  <c r="AR805" i="13"/>
  <c r="AR809" i="13"/>
  <c r="X820" i="13"/>
  <c r="X809" i="13"/>
  <c r="X808" i="13"/>
  <c r="X806" i="13"/>
  <c r="X819" i="13"/>
  <c r="N816" i="13"/>
  <c r="N820" i="13"/>
  <c r="N811" i="13"/>
  <c r="N805" i="13"/>
  <c r="N818" i="13"/>
  <c r="N819" i="13"/>
  <c r="N807" i="13"/>
  <c r="N812" i="13"/>
  <c r="N808" i="13"/>
  <c r="N822" i="13"/>
  <c r="N814" i="13"/>
  <c r="N806" i="13"/>
  <c r="N821" i="13"/>
  <c r="N815" i="13"/>
  <c r="N813" i="13"/>
  <c r="AG248" i="13"/>
  <c r="T1082" i="13"/>
  <c r="W1161" i="13"/>
  <c r="W1165" i="13"/>
  <c r="AO172" i="13"/>
  <c r="AO178" i="13"/>
  <c r="AO173" i="13"/>
  <c r="AO168" i="13"/>
  <c r="AO161" i="13"/>
  <c r="AO174" i="13"/>
  <c r="AO177" i="13"/>
  <c r="AO162" i="13"/>
  <c r="AO179" i="13"/>
  <c r="AO176" i="13"/>
  <c r="AK685" i="13"/>
  <c r="AF813" i="13"/>
  <c r="AF818" i="13"/>
  <c r="AF808" i="13"/>
  <c r="AF814" i="13"/>
  <c r="AF817" i="13"/>
  <c r="AF816" i="13"/>
  <c r="AF822" i="13"/>
  <c r="AF815" i="13"/>
  <c r="AF806" i="13"/>
  <c r="AF811" i="13"/>
  <c r="AF820" i="13"/>
  <c r="AP1248" i="13"/>
  <c r="AP1254" i="13"/>
  <c r="AP1249" i="13"/>
  <c r="AP1251" i="13"/>
  <c r="AP1256" i="13"/>
  <c r="AP1258" i="13"/>
  <c r="AP1253" i="13"/>
  <c r="AP1259" i="13"/>
  <c r="AP1257" i="13"/>
  <c r="AP1246" i="13"/>
  <c r="AP1243" i="13"/>
  <c r="AP1244" i="13"/>
  <c r="AP1245" i="13"/>
  <c r="AP1252" i="13"/>
  <c r="AP1255" i="13"/>
  <c r="AP1247" i="13"/>
  <c r="S1243" i="13"/>
  <c r="S1259" i="13"/>
  <c r="S1256" i="13"/>
  <c r="S1258" i="13"/>
  <c r="S1246" i="13"/>
  <c r="S1251" i="13"/>
  <c r="S1244" i="13"/>
  <c r="S1257" i="13"/>
  <c r="S1252" i="13"/>
  <c r="S1249" i="13"/>
  <c r="S1255" i="13"/>
  <c r="S1248" i="13"/>
  <c r="S1253" i="13"/>
  <c r="S1245" i="13"/>
  <c r="S1260" i="13"/>
  <c r="S1242" i="13"/>
  <c r="R1260" i="13"/>
  <c r="R1254" i="13"/>
  <c r="R1259" i="13"/>
  <c r="R1244" i="13"/>
  <c r="R1251" i="13"/>
  <c r="R1248" i="13"/>
  <c r="R1250" i="13"/>
  <c r="R1242" i="13"/>
  <c r="R1258" i="13"/>
  <c r="R1252" i="13"/>
  <c r="R1246" i="13"/>
  <c r="R1257" i="13"/>
  <c r="R1249" i="13"/>
  <c r="R1255" i="13"/>
  <c r="R1253" i="13"/>
  <c r="R1245" i="13"/>
  <c r="R1247" i="13"/>
  <c r="M906" i="13"/>
  <c r="M911" i="13"/>
  <c r="M905" i="13"/>
  <c r="AM554" i="13"/>
  <c r="AM564" i="13"/>
  <c r="AM563" i="13"/>
  <c r="L913" i="13"/>
  <c r="L899" i="13"/>
  <c r="L914" i="13"/>
  <c r="L907" i="13"/>
  <c r="L902" i="13"/>
  <c r="L898" i="13"/>
  <c r="L901" i="13"/>
  <c r="L905" i="13"/>
  <c r="L900" i="13"/>
  <c r="L904" i="13"/>
  <c r="L909" i="13"/>
  <c r="L903" i="13"/>
  <c r="L906" i="13"/>
  <c r="L897" i="13"/>
  <c r="L912" i="13"/>
  <c r="L908" i="13"/>
  <c r="L915" i="13"/>
  <c r="AA1509" i="13"/>
  <c r="AA1506" i="13"/>
  <c r="P840" i="13"/>
  <c r="P830" i="13"/>
  <c r="P836" i="13"/>
  <c r="P841" i="13"/>
  <c r="P828" i="13"/>
  <c r="P842" i="13"/>
  <c r="P843" i="13"/>
  <c r="P837" i="13"/>
  <c r="P832" i="13"/>
  <c r="P831" i="13"/>
  <c r="P844" i="13"/>
  <c r="P845" i="13"/>
  <c r="P834" i="13"/>
  <c r="P829" i="13"/>
  <c r="P838" i="13"/>
  <c r="P839" i="13"/>
  <c r="P835" i="13"/>
  <c r="P846" i="13"/>
  <c r="L832" i="13"/>
  <c r="L845" i="13"/>
  <c r="L835" i="13"/>
  <c r="L838" i="13"/>
  <c r="L833" i="13"/>
  <c r="L828" i="13"/>
  <c r="L839" i="13"/>
  <c r="L837" i="13"/>
  <c r="L840" i="13"/>
  <c r="L846" i="13"/>
  <c r="L829" i="13"/>
  <c r="L830" i="13"/>
  <c r="L836" i="13"/>
  <c r="L843" i="13"/>
  <c r="L834" i="13"/>
  <c r="L844" i="13"/>
  <c r="L831" i="13"/>
  <c r="AO1369" i="13"/>
  <c r="AO1366" i="13"/>
  <c r="AO1375" i="13"/>
  <c r="AO1365" i="13"/>
  <c r="AO1374" i="13"/>
  <c r="AO1373" i="13"/>
  <c r="AO1368" i="13"/>
  <c r="AO1370" i="13"/>
  <c r="AO1361" i="13"/>
  <c r="AO1372" i="13"/>
  <c r="AO1360" i="13"/>
  <c r="AO1363" i="13"/>
  <c r="AO1358" i="13"/>
  <c r="AO1367" i="13"/>
  <c r="AO1364" i="13"/>
  <c r="AI1132" i="13"/>
  <c r="AI1139" i="13"/>
  <c r="AI1145" i="13"/>
  <c r="AI1135" i="13"/>
  <c r="AI1130" i="13"/>
  <c r="AI1127" i="13"/>
  <c r="AI1129" i="13"/>
  <c r="AI1140" i="13"/>
  <c r="AI1134" i="13"/>
  <c r="AI1142" i="13"/>
  <c r="AI1138" i="13"/>
  <c r="AI1144" i="13"/>
  <c r="AI1137" i="13"/>
  <c r="AI1141" i="13"/>
  <c r="AG828" i="13"/>
  <c r="AG841" i="13"/>
  <c r="AG829" i="13"/>
  <c r="AG840" i="13"/>
  <c r="AG833" i="13"/>
  <c r="AG830" i="13"/>
  <c r="AG835" i="13"/>
  <c r="AG831" i="13"/>
  <c r="AG843" i="13"/>
  <c r="AG842" i="13"/>
  <c r="AG846" i="13"/>
  <c r="AG834" i="13"/>
  <c r="AG837" i="13"/>
  <c r="AG832" i="13"/>
  <c r="AG844" i="13"/>
  <c r="AG845" i="13"/>
  <c r="AG839" i="13"/>
  <c r="AG838" i="13"/>
  <c r="S1520" i="13"/>
  <c r="S1529" i="13"/>
  <c r="S1528" i="13"/>
  <c r="S1526" i="13"/>
  <c r="AR1002" i="13"/>
  <c r="AR992" i="13"/>
  <c r="AR1001" i="13"/>
  <c r="AR999" i="13"/>
  <c r="AR994" i="13"/>
  <c r="AR1007" i="13"/>
  <c r="AR1003" i="13"/>
  <c r="AR1000" i="13"/>
  <c r="AR998" i="13"/>
  <c r="AR1006" i="13"/>
  <c r="AR1004" i="13"/>
  <c r="AR995" i="13"/>
  <c r="AR997" i="13"/>
  <c r="AR989" i="13"/>
  <c r="AR991" i="13"/>
  <c r="AK681" i="13"/>
  <c r="AK684" i="13"/>
  <c r="AK683" i="13"/>
  <c r="AK676" i="13"/>
  <c r="AK668" i="13"/>
  <c r="AK673" i="13"/>
  <c r="AK671" i="13"/>
  <c r="AK674" i="13"/>
  <c r="AK667" i="13"/>
  <c r="AK680" i="13"/>
  <c r="AK678" i="13"/>
  <c r="AK669" i="13"/>
  <c r="AK677" i="13"/>
  <c r="AK682" i="13"/>
  <c r="AK670" i="13"/>
  <c r="AK672" i="13"/>
  <c r="T990" i="13"/>
  <c r="T992" i="13"/>
  <c r="T1000" i="13"/>
  <c r="T1003" i="13"/>
  <c r="T989" i="13"/>
  <c r="T1006" i="13"/>
  <c r="T1002" i="13"/>
  <c r="T999" i="13"/>
  <c r="T997" i="13"/>
  <c r="T993" i="13"/>
  <c r="T1007" i="13"/>
  <c r="T991" i="13"/>
  <c r="T995" i="13"/>
  <c r="I679" i="13"/>
  <c r="I674" i="13"/>
  <c r="I675" i="13"/>
  <c r="I673" i="13"/>
  <c r="I670" i="13"/>
  <c r="I685" i="13"/>
  <c r="I667" i="13"/>
  <c r="I677" i="13"/>
  <c r="I678" i="13"/>
  <c r="I668" i="13"/>
  <c r="I669" i="13"/>
  <c r="I671" i="13"/>
  <c r="I676" i="13"/>
  <c r="X1000" i="13"/>
  <c r="X1004" i="13"/>
  <c r="X999" i="13"/>
  <c r="X995" i="13"/>
  <c r="X998" i="13"/>
  <c r="X996" i="13"/>
  <c r="X991" i="13"/>
  <c r="X997" i="13"/>
  <c r="X1007" i="13"/>
  <c r="X1003" i="13"/>
  <c r="X1002" i="13"/>
  <c r="X993" i="13"/>
  <c r="X1001" i="13"/>
  <c r="X994" i="13"/>
  <c r="X1005" i="13"/>
  <c r="X989" i="13"/>
  <c r="AB1450" i="13"/>
  <c r="AB1458" i="13"/>
  <c r="T1463" i="13"/>
  <c r="T1457" i="13"/>
  <c r="T1449" i="13"/>
  <c r="Y1016" i="13"/>
  <c r="Y1015" i="13"/>
  <c r="AA944" i="13"/>
  <c r="AA951" i="13"/>
  <c r="AA1461" i="13"/>
  <c r="AA1460" i="13"/>
  <c r="AQ679" i="13"/>
  <c r="AQ671" i="13"/>
  <c r="AQ668" i="13"/>
  <c r="AQ673" i="13"/>
  <c r="AQ678" i="13"/>
  <c r="AL995" i="13"/>
  <c r="AL1003" i="13"/>
  <c r="AH1455" i="13"/>
  <c r="AH1450" i="13"/>
  <c r="AH1461" i="13"/>
  <c r="AI355" i="13"/>
  <c r="AI351" i="13"/>
  <c r="K424" i="13"/>
  <c r="K428" i="13"/>
  <c r="K426" i="13"/>
  <c r="K427" i="13"/>
  <c r="K425" i="13"/>
  <c r="U669" i="13"/>
  <c r="U676" i="13"/>
  <c r="Y1000" i="13"/>
  <c r="Y992" i="13"/>
  <c r="Z1589" i="13"/>
  <c r="Z1588" i="13"/>
  <c r="Z1592" i="13"/>
  <c r="Z1603" i="13"/>
  <c r="Z1595" i="13"/>
  <c r="Z1587" i="13"/>
  <c r="Z1598" i="13"/>
  <c r="Z1591" i="13"/>
  <c r="Z1590" i="13"/>
  <c r="Z1594" i="13"/>
  <c r="Z1600" i="13"/>
  <c r="Z1597" i="13"/>
  <c r="Z1596" i="13"/>
  <c r="Z1601" i="13"/>
  <c r="Z1605" i="13"/>
  <c r="Z1593" i="13"/>
  <c r="Z1599" i="13"/>
  <c r="Z1602" i="13"/>
  <c r="AN305" i="13"/>
  <c r="AN309" i="13"/>
  <c r="AN313" i="13"/>
  <c r="AN300" i="13"/>
  <c r="AN315" i="13"/>
  <c r="AN310" i="13"/>
  <c r="AN311" i="13"/>
  <c r="AN304" i="13"/>
  <c r="AN316" i="13"/>
  <c r="AN301" i="13"/>
  <c r="AN308" i="13"/>
  <c r="AN299" i="13"/>
  <c r="P416" i="13"/>
  <c r="P421" i="13"/>
  <c r="P424" i="13"/>
  <c r="P428" i="13"/>
  <c r="P430" i="13"/>
  <c r="P415" i="13"/>
  <c r="P418" i="13"/>
  <c r="P420" i="13"/>
  <c r="P425" i="13"/>
  <c r="P427" i="13"/>
  <c r="P423" i="13"/>
  <c r="P431" i="13"/>
  <c r="P429" i="13"/>
  <c r="P419" i="13"/>
  <c r="AQ302" i="13"/>
  <c r="AQ303" i="13"/>
  <c r="AQ309" i="13"/>
  <c r="AQ307" i="13"/>
  <c r="AQ301" i="13"/>
  <c r="AQ317" i="13"/>
  <c r="AQ305" i="13"/>
  <c r="AQ310" i="13"/>
  <c r="AQ315" i="13"/>
  <c r="AQ312" i="13"/>
  <c r="AQ308" i="13"/>
  <c r="AQ306" i="13"/>
  <c r="AQ299" i="13"/>
  <c r="AQ316" i="13"/>
  <c r="AQ300" i="13"/>
  <c r="AN842" i="13"/>
  <c r="AN831" i="13"/>
  <c r="AN843" i="13"/>
  <c r="AN837" i="13"/>
  <c r="AN834" i="13"/>
  <c r="AN844" i="13"/>
  <c r="AN829" i="13"/>
  <c r="AN833" i="13"/>
  <c r="AN835" i="13"/>
  <c r="AN838" i="13"/>
  <c r="AN839" i="13"/>
  <c r="AN840" i="13"/>
  <c r="AN830" i="13"/>
  <c r="AN836" i="13"/>
  <c r="AN841" i="13"/>
  <c r="AN828" i="13"/>
  <c r="AN832" i="13"/>
  <c r="U1527" i="13"/>
  <c r="U1525" i="13"/>
  <c r="U1531" i="13"/>
  <c r="U1532" i="13"/>
  <c r="U1520" i="13"/>
  <c r="U1526" i="13"/>
  <c r="U1518" i="13"/>
  <c r="U1524" i="13"/>
  <c r="U1522" i="13"/>
  <c r="U1535" i="13"/>
  <c r="U1536" i="13"/>
  <c r="U1534" i="13"/>
  <c r="U1528" i="13"/>
  <c r="U1530" i="13"/>
  <c r="U1521" i="13"/>
  <c r="V946" i="13"/>
  <c r="V960" i="13"/>
  <c r="V944" i="13"/>
  <c r="V959" i="13"/>
  <c r="V955" i="13"/>
  <c r="V953" i="13"/>
  <c r="V948" i="13"/>
  <c r="V943" i="13"/>
  <c r="V961" i="13"/>
  <c r="V950" i="13"/>
  <c r="V947" i="13"/>
  <c r="V945" i="13"/>
  <c r="V956" i="13"/>
  <c r="V958" i="13"/>
  <c r="V949" i="13"/>
  <c r="V957" i="13"/>
  <c r="AD948" i="13"/>
  <c r="AD943" i="13"/>
  <c r="AD961" i="13"/>
  <c r="AD950" i="13"/>
  <c r="AD947" i="13"/>
  <c r="AD945" i="13"/>
  <c r="AD952" i="13"/>
  <c r="AD951" i="13"/>
  <c r="AD954" i="13"/>
  <c r="AD958" i="13"/>
  <c r="AD949" i="13"/>
  <c r="AD957" i="13"/>
  <c r="AD946" i="13"/>
  <c r="AD960" i="13"/>
  <c r="AD944" i="13"/>
  <c r="AD959" i="13"/>
  <c r="AD955" i="13"/>
  <c r="AD953" i="13"/>
  <c r="AH1605" i="13"/>
  <c r="AH1594" i="13"/>
  <c r="AH1598" i="13"/>
  <c r="AH1599" i="13"/>
  <c r="AH1604" i="13"/>
  <c r="AH1595" i="13"/>
  <c r="AH1593" i="13"/>
  <c r="AH1603" i="13"/>
  <c r="AH1602" i="13"/>
  <c r="AH1591" i="13"/>
  <c r="AH1589" i="13"/>
  <c r="AH1592" i="13"/>
  <c r="AH1587" i="13"/>
  <c r="AH1597" i="13"/>
  <c r="AH1601" i="13"/>
  <c r="AP831" i="13"/>
  <c r="AP841" i="13"/>
  <c r="AP832" i="13"/>
  <c r="AP845" i="13"/>
  <c r="AP836" i="13"/>
  <c r="AP846" i="13"/>
  <c r="AP840" i="13"/>
  <c r="AP833" i="13"/>
  <c r="AP828" i="13"/>
  <c r="AP839" i="13"/>
  <c r="AP834" i="13"/>
  <c r="AP837" i="13"/>
  <c r="AP842" i="13"/>
  <c r="AP844" i="13"/>
  <c r="AP829" i="13"/>
  <c r="AP838" i="13"/>
  <c r="T955" i="13"/>
  <c r="T951" i="13"/>
  <c r="T946" i="13"/>
  <c r="T948" i="13"/>
  <c r="T960" i="13"/>
  <c r="T944" i="13"/>
  <c r="T950" i="13"/>
  <c r="T957" i="13"/>
  <c r="T945" i="13"/>
  <c r="T943" i="13"/>
  <c r="T961" i="13"/>
  <c r="T959" i="13"/>
  <c r="T953" i="13"/>
  <c r="T952" i="13"/>
  <c r="T958" i="13"/>
  <c r="S815" i="13"/>
  <c r="S805" i="13"/>
  <c r="S818" i="13"/>
  <c r="S820" i="13"/>
  <c r="S813" i="13"/>
  <c r="AO1207" i="13"/>
  <c r="AO1211" i="13"/>
  <c r="AD1198" i="13"/>
  <c r="AD1205" i="13"/>
  <c r="X1210" i="13"/>
  <c r="X1202" i="13"/>
  <c r="X1208" i="13"/>
  <c r="X1205" i="13"/>
  <c r="X1212" i="13"/>
  <c r="X1214" i="13"/>
  <c r="X1198" i="13"/>
  <c r="X1201" i="13"/>
  <c r="X1209" i="13"/>
  <c r="X1197" i="13"/>
  <c r="X1211" i="13"/>
  <c r="X1203" i="13"/>
  <c r="X1213" i="13"/>
  <c r="X1207" i="13"/>
  <c r="X1204" i="13"/>
  <c r="X1196" i="13"/>
  <c r="X1199" i="13"/>
  <c r="X1200" i="13"/>
  <c r="AA556" i="13"/>
  <c r="AA555" i="13"/>
  <c r="AM197" i="13"/>
  <c r="AM192" i="13"/>
  <c r="AM199" i="13"/>
  <c r="AM188" i="13"/>
  <c r="X992" i="13"/>
  <c r="AP189" i="13"/>
  <c r="AP185" i="13"/>
  <c r="AP186" i="13"/>
  <c r="AP195" i="13"/>
  <c r="AP188" i="13"/>
  <c r="AF1530" i="13"/>
  <c r="AF1536" i="13"/>
  <c r="AF1527" i="13"/>
  <c r="AM1525" i="13"/>
  <c r="AM1518" i="13"/>
  <c r="AM1528" i="13"/>
  <c r="X1600" i="13"/>
  <c r="X1605" i="13"/>
  <c r="AK1520" i="13"/>
  <c r="AK1524" i="13"/>
  <c r="AO167" i="13"/>
  <c r="AM1157" i="13"/>
  <c r="I566" i="13"/>
  <c r="I559" i="13"/>
  <c r="I567" i="13"/>
  <c r="I565" i="13"/>
  <c r="I563" i="13"/>
  <c r="I555" i="13"/>
  <c r="I561" i="13"/>
  <c r="I568" i="13"/>
  <c r="I557" i="13"/>
  <c r="I564" i="13"/>
  <c r="I562" i="13"/>
  <c r="Q1565" i="13"/>
  <c r="Q1581" i="13"/>
  <c r="O1242" i="13"/>
  <c r="O1256" i="13"/>
  <c r="O1260" i="13"/>
  <c r="O1252" i="13"/>
  <c r="AF1277" i="13"/>
  <c r="AF1281" i="13"/>
  <c r="AG1279" i="13"/>
  <c r="AG1271" i="13"/>
  <c r="AH1274" i="13"/>
  <c r="AH1281" i="13"/>
  <c r="T727" i="13"/>
  <c r="T725" i="13"/>
  <c r="T729" i="13"/>
  <c r="Z238" i="13"/>
  <c r="AO170" i="13"/>
  <c r="Z230" i="13"/>
  <c r="AO175" i="13"/>
  <c r="AO165" i="13"/>
  <c r="X990" i="13"/>
  <c r="AK675" i="13"/>
  <c r="AO163" i="13"/>
  <c r="AR245" i="13"/>
  <c r="Z235" i="13"/>
  <c r="AP1242" i="13"/>
  <c r="X1006" i="13"/>
  <c r="Q1455" i="13"/>
  <c r="Q1460" i="13"/>
  <c r="AF670" i="13"/>
  <c r="AF675" i="13"/>
  <c r="AF674" i="13"/>
  <c r="AF672" i="13"/>
  <c r="AO1000" i="13"/>
  <c r="AO1007" i="13"/>
  <c r="AO1005" i="13"/>
  <c r="AO993" i="13"/>
  <c r="AO1004" i="13"/>
  <c r="AO1006" i="13"/>
  <c r="AO994" i="13"/>
  <c r="AO998" i="13"/>
  <c r="AO995" i="13"/>
  <c r="AO997" i="13"/>
  <c r="AO1001" i="13"/>
  <c r="AG679" i="13"/>
  <c r="AG677" i="13"/>
  <c r="AG676" i="13"/>
  <c r="AM350" i="13"/>
  <c r="AM348" i="13"/>
  <c r="AM346" i="13"/>
  <c r="AE497" i="13"/>
  <c r="AE483" i="13"/>
  <c r="L347" i="13"/>
  <c r="L346" i="13"/>
  <c r="L360" i="13"/>
  <c r="L354" i="13"/>
  <c r="L357" i="13"/>
  <c r="L356" i="13"/>
  <c r="Z1075" i="13"/>
  <c r="Z1074" i="13"/>
  <c r="Z1071" i="13"/>
  <c r="Z1065" i="13"/>
  <c r="Z1062" i="13"/>
  <c r="Z1064" i="13"/>
  <c r="Z1060" i="13"/>
  <c r="Z1073" i="13"/>
  <c r="Z1061" i="13"/>
  <c r="Z1066" i="13"/>
  <c r="Z1067" i="13"/>
  <c r="AP423" i="13"/>
  <c r="AP417" i="13"/>
  <c r="I427" i="13"/>
  <c r="I422" i="13"/>
  <c r="I421" i="13"/>
  <c r="I430" i="13"/>
  <c r="I428" i="13"/>
  <c r="I420" i="13"/>
  <c r="I415" i="13"/>
  <c r="I424" i="13"/>
  <c r="I418" i="13"/>
  <c r="Z302" i="13"/>
  <c r="Z301" i="13"/>
  <c r="Z308" i="13"/>
  <c r="Z303" i="13"/>
  <c r="Z314" i="13"/>
  <c r="Z306" i="13"/>
  <c r="Z304" i="13"/>
  <c r="Z305" i="13"/>
  <c r="Z310" i="13"/>
  <c r="Z311" i="13"/>
  <c r="Z300" i="13"/>
  <c r="Z313" i="13"/>
  <c r="Z316" i="13"/>
  <c r="Z307" i="13"/>
  <c r="Z299" i="13"/>
  <c r="Z317" i="13"/>
  <c r="Z312" i="13"/>
  <c r="Z309" i="13"/>
  <c r="AC1268" i="13"/>
  <c r="AC1278" i="13"/>
  <c r="AC1282" i="13"/>
  <c r="AC1279" i="13"/>
  <c r="AC1281" i="13"/>
  <c r="AC1271" i="13"/>
  <c r="AC1274" i="13"/>
  <c r="AC1275" i="13"/>
  <c r="AC1267" i="13"/>
  <c r="AC1280" i="13"/>
  <c r="AC1276" i="13"/>
  <c r="AC1270" i="13"/>
  <c r="AC1273" i="13"/>
  <c r="AC1265" i="13"/>
  <c r="AC1269" i="13"/>
  <c r="AC1272" i="13"/>
  <c r="AH299" i="13"/>
  <c r="AH314" i="13"/>
  <c r="AH310" i="13"/>
  <c r="AL951" i="13"/>
  <c r="AL943" i="13"/>
  <c r="AL948" i="13"/>
  <c r="AL949" i="13"/>
  <c r="AL947" i="13"/>
  <c r="AL945" i="13"/>
  <c r="AL946" i="13"/>
  <c r="AL961" i="13"/>
  <c r="AL959" i="13"/>
  <c r="AL957" i="13"/>
  <c r="AL960" i="13"/>
  <c r="AL958" i="13"/>
  <c r="AL956" i="13"/>
  <c r="AL954" i="13"/>
  <c r="AL952" i="13"/>
  <c r="AL950" i="13"/>
  <c r="N1136" i="13"/>
  <c r="N1142" i="13"/>
  <c r="N1138" i="13"/>
  <c r="N1137" i="13"/>
  <c r="N1131" i="13"/>
  <c r="N1139" i="13"/>
  <c r="N1127" i="13"/>
  <c r="N1132" i="13"/>
  <c r="N1130" i="13"/>
  <c r="N1141" i="13"/>
  <c r="N1133" i="13"/>
  <c r="N1135" i="13"/>
  <c r="N1128" i="13"/>
  <c r="N1140" i="13"/>
  <c r="N1145" i="13"/>
  <c r="N1143" i="13"/>
  <c r="N1129" i="13"/>
  <c r="L1597" i="13"/>
  <c r="L1600" i="13"/>
  <c r="L1595" i="13"/>
  <c r="L1605" i="13"/>
  <c r="L1592" i="13"/>
  <c r="L1588" i="13"/>
  <c r="L1593" i="13"/>
  <c r="L1590" i="13"/>
  <c r="L1598" i="13"/>
  <c r="L1596" i="13"/>
  <c r="L1604" i="13"/>
  <c r="L1603" i="13"/>
  <c r="L1589" i="13"/>
  <c r="L1601" i="13"/>
  <c r="L1602" i="13"/>
  <c r="L1594" i="13"/>
  <c r="AK186" i="13"/>
  <c r="AI143" i="13"/>
  <c r="AI148" i="13"/>
  <c r="U363" i="13"/>
  <c r="U357" i="13"/>
  <c r="AO346" i="13"/>
  <c r="U347" i="13"/>
  <c r="U351" i="13"/>
  <c r="M313" i="13"/>
  <c r="U353" i="13"/>
  <c r="L345" i="13"/>
  <c r="AP432" i="13"/>
  <c r="L1599" i="13"/>
  <c r="U1593" i="13"/>
  <c r="L1591" i="13"/>
  <c r="S1543" i="13"/>
  <c r="S1541" i="13"/>
  <c r="T1551" i="13"/>
  <c r="T1545" i="13"/>
  <c r="T1556" i="13"/>
  <c r="T1541" i="13"/>
  <c r="N1144" i="13"/>
  <c r="L639" i="13"/>
  <c r="L627" i="13"/>
  <c r="L638" i="13"/>
  <c r="L634" i="13"/>
  <c r="L636" i="13"/>
  <c r="L637" i="13"/>
  <c r="AM1627" i="13"/>
  <c r="AM1621" i="13"/>
  <c r="I1462" i="13"/>
  <c r="I1459" i="13"/>
  <c r="I1453" i="13"/>
  <c r="I1460" i="13"/>
  <c r="I1463" i="13"/>
  <c r="I1452" i="13"/>
  <c r="M957" i="13"/>
  <c r="M955" i="13"/>
  <c r="M956" i="13"/>
  <c r="M952" i="13"/>
  <c r="M950" i="13"/>
  <c r="M961" i="13"/>
  <c r="M959" i="13"/>
  <c r="M951" i="13"/>
  <c r="M958" i="13"/>
  <c r="M947" i="13"/>
  <c r="M960" i="13"/>
  <c r="M949" i="13"/>
  <c r="M945" i="13"/>
  <c r="M948" i="13"/>
  <c r="M946" i="13"/>
  <c r="M944" i="13"/>
  <c r="AI675" i="13"/>
  <c r="AI680" i="13"/>
  <c r="I994" i="13"/>
  <c r="I1007" i="13"/>
  <c r="I1006" i="13"/>
  <c r="AI995" i="13"/>
  <c r="AI991" i="13"/>
  <c r="AI997" i="13"/>
  <c r="AI1006" i="13"/>
  <c r="AI1001" i="13"/>
  <c r="AI1002" i="13"/>
  <c r="AI1004" i="13"/>
  <c r="AI994" i="13"/>
  <c r="AI990" i="13"/>
  <c r="AI1005" i="13"/>
  <c r="AI1000" i="13"/>
  <c r="AI992" i="13"/>
  <c r="AI999" i="13"/>
  <c r="AO681" i="13"/>
  <c r="AO682" i="13"/>
  <c r="AO676" i="13"/>
  <c r="AO667" i="13"/>
  <c r="AR950" i="13"/>
  <c r="AR951" i="13"/>
  <c r="AR949" i="13"/>
  <c r="AR947" i="13"/>
  <c r="AR952" i="13"/>
  <c r="AR948" i="13"/>
  <c r="AR946" i="13"/>
  <c r="AR944" i="13"/>
  <c r="AR961" i="13"/>
  <c r="AR943" i="13"/>
  <c r="AR960" i="13"/>
  <c r="AR958" i="13"/>
  <c r="AR956" i="13"/>
  <c r="AR954" i="13"/>
  <c r="U346" i="13"/>
  <c r="U359" i="13"/>
  <c r="AR356" i="13"/>
  <c r="AR359" i="13"/>
  <c r="AE363" i="13"/>
  <c r="AE357" i="13"/>
  <c r="AE350" i="13"/>
  <c r="AE354" i="13"/>
  <c r="AE360" i="13"/>
  <c r="AE358" i="13"/>
  <c r="AO357" i="13"/>
  <c r="AO360" i="13"/>
  <c r="AO358" i="13"/>
  <c r="AO356" i="13"/>
  <c r="AA416" i="13"/>
  <c r="AA432" i="13"/>
  <c r="AA417" i="13"/>
  <c r="O417" i="13"/>
  <c r="O416" i="13"/>
  <c r="O419" i="13"/>
  <c r="O430" i="13"/>
  <c r="O414" i="13"/>
  <c r="O426" i="13"/>
  <c r="O420" i="13"/>
  <c r="O429" i="13"/>
  <c r="Q431" i="13"/>
  <c r="Q430" i="13"/>
  <c r="Q421" i="13"/>
  <c r="Q415" i="13"/>
  <c r="Q680" i="13"/>
  <c r="Q674" i="13"/>
  <c r="Q667" i="13"/>
  <c r="Q685" i="13"/>
  <c r="Q673" i="13"/>
  <c r="M300" i="13"/>
  <c r="M310" i="13"/>
  <c r="M312" i="13"/>
  <c r="M315" i="13"/>
  <c r="M307" i="13"/>
  <c r="M309" i="13"/>
  <c r="M304" i="13"/>
  <c r="M308" i="13"/>
  <c r="M317" i="13"/>
  <c r="M311" i="13"/>
  <c r="R312" i="13"/>
  <c r="R299" i="13"/>
  <c r="R311" i="13"/>
  <c r="R307" i="13"/>
  <c r="R317" i="13"/>
  <c r="R306" i="13"/>
  <c r="R303" i="13"/>
  <c r="R308" i="13"/>
  <c r="R313" i="13"/>
  <c r="R314" i="13"/>
  <c r="T300" i="13"/>
  <c r="T305" i="13"/>
  <c r="T302" i="13"/>
  <c r="T316" i="13"/>
  <c r="T313" i="13"/>
  <c r="T310" i="13"/>
  <c r="T303" i="13"/>
  <c r="T306" i="13"/>
  <c r="T299" i="13"/>
  <c r="T308" i="13"/>
  <c r="T315" i="13"/>
  <c r="T312" i="13"/>
  <c r="T304" i="13"/>
  <c r="T309" i="13"/>
  <c r="T301" i="13"/>
  <c r="T307" i="13"/>
  <c r="T311" i="13"/>
  <c r="T317" i="13"/>
  <c r="AB837" i="13"/>
  <c r="AB831" i="13"/>
  <c r="AB834" i="13"/>
  <c r="AB832" i="13"/>
  <c r="AB830" i="13"/>
  <c r="AB833" i="13"/>
  <c r="AB845" i="13"/>
  <c r="AB843" i="13"/>
  <c r="AB841" i="13"/>
  <c r="AB839" i="13"/>
  <c r="AB844" i="13"/>
  <c r="AB842" i="13"/>
  <c r="AB840" i="13"/>
  <c r="AB838" i="13"/>
  <c r="AB835" i="13"/>
  <c r="AB828" i="13"/>
  <c r="AB829" i="13"/>
  <c r="AB846" i="13"/>
  <c r="AB1139" i="13"/>
  <c r="AB1144" i="13"/>
  <c r="AB1133" i="13"/>
  <c r="AB1142" i="13"/>
  <c r="AB1145" i="13"/>
  <c r="AB1143" i="13"/>
  <c r="AB1134" i="13"/>
  <c r="AB1138" i="13"/>
  <c r="AB1129" i="13"/>
  <c r="AB1127" i="13"/>
  <c r="AB1137" i="13"/>
  <c r="AB1135" i="13"/>
  <c r="AB1130" i="13"/>
  <c r="AB1132" i="13"/>
  <c r="AB1131" i="13"/>
  <c r="AB1140" i="13"/>
  <c r="AB1141" i="13"/>
  <c r="AB1128" i="13"/>
  <c r="AB961" i="13"/>
  <c r="AB943" i="13"/>
  <c r="AB960" i="13"/>
  <c r="AB958" i="13"/>
  <c r="AB956" i="13"/>
  <c r="AB954" i="13"/>
  <c r="AB959" i="13"/>
  <c r="AB957" i="13"/>
  <c r="AB955" i="13"/>
  <c r="AB953" i="13"/>
  <c r="AB945" i="13"/>
  <c r="AB950" i="13"/>
  <c r="AB951" i="13"/>
  <c r="AB949" i="13"/>
  <c r="AB947" i="13"/>
  <c r="AB948" i="13"/>
  <c r="AB946" i="13"/>
  <c r="AB944" i="13"/>
  <c r="AK190" i="13"/>
  <c r="AI151" i="13"/>
  <c r="R305" i="13"/>
  <c r="AK197" i="13"/>
  <c r="AK198" i="13"/>
  <c r="AI142" i="13"/>
  <c r="AI155" i="13"/>
  <c r="R316" i="13"/>
  <c r="U348" i="13"/>
  <c r="AR357" i="13"/>
  <c r="AE349" i="13"/>
  <c r="AH308" i="13"/>
  <c r="AH303" i="13"/>
  <c r="M305" i="13"/>
  <c r="AR362" i="13"/>
  <c r="AE347" i="13"/>
  <c r="AA428" i="13"/>
  <c r="AA424" i="13"/>
  <c r="AK193" i="13"/>
  <c r="AR347" i="13"/>
  <c r="Q429" i="13"/>
  <c r="Q420" i="13"/>
  <c r="AR955" i="13"/>
  <c r="Z1072" i="13"/>
  <c r="AC1283" i="13"/>
  <c r="AC1266" i="13"/>
  <c r="L1587" i="13"/>
  <c r="AO1204" i="13"/>
  <c r="AO1202" i="13"/>
  <c r="AO1206" i="13"/>
  <c r="AI146" i="13"/>
  <c r="AH309" i="13"/>
  <c r="L355" i="13"/>
  <c r="AH311" i="13"/>
  <c r="M302" i="13"/>
  <c r="AR348" i="13"/>
  <c r="AO345" i="13"/>
  <c r="AR349" i="13"/>
  <c r="AA426" i="13"/>
  <c r="Q432" i="13"/>
  <c r="AO685" i="13"/>
  <c r="AK195" i="13"/>
  <c r="I425" i="13"/>
  <c r="O425" i="13"/>
  <c r="I431" i="13"/>
  <c r="AR953" i="13"/>
  <c r="AM360" i="13"/>
  <c r="W966" i="13"/>
  <c r="W974" i="13"/>
  <c r="R237" i="13"/>
  <c r="R245" i="13"/>
  <c r="X881" i="13"/>
  <c r="X891" i="13"/>
  <c r="J172" i="13"/>
  <c r="J175" i="13"/>
  <c r="J161" i="13"/>
  <c r="J173" i="13"/>
  <c r="J1144" i="13"/>
  <c r="J1132" i="13"/>
  <c r="J1127" i="13"/>
  <c r="J1129" i="13"/>
  <c r="J1145" i="13"/>
  <c r="J1139" i="13"/>
  <c r="J1141" i="13"/>
  <c r="J1133" i="13"/>
  <c r="X846" i="13"/>
  <c r="X844" i="13"/>
  <c r="X842" i="13"/>
  <c r="X840" i="13"/>
  <c r="X838" i="13"/>
  <c r="X843" i="13"/>
  <c r="X841" i="13"/>
  <c r="X839" i="13"/>
  <c r="X837" i="13"/>
  <c r="X836" i="13"/>
  <c r="X832" i="13"/>
  <c r="X833" i="13"/>
  <c r="X828" i="13"/>
  <c r="X845" i="13"/>
  <c r="X830" i="13"/>
  <c r="X829" i="13"/>
  <c r="K833" i="13"/>
  <c r="K831" i="13"/>
  <c r="L359" i="13"/>
  <c r="AR354" i="13"/>
  <c r="L353" i="13"/>
  <c r="U354" i="13"/>
  <c r="AO347" i="13"/>
  <c r="AK199" i="13"/>
  <c r="AK192" i="13"/>
  <c r="AK187" i="13"/>
  <c r="AI145" i="13"/>
  <c r="AI153" i="13"/>
  <c r="R300" i="13"/>
  <c r="U356" i="13"/>
  <c r="AE346" i="13"/>
  <c r="U360" i="13"/>
  <c r="AR346" i="13"/>
  <c r="AH306" i="13"/>
  <c r="AR350" i="13"/>
  <c r="AH304" i="13"/>
  <c r="M301" i="13"/>
  <c r="AE355" i="13"/>
  <c r="AR361" i="13"/>
  <c r="AR358" i="13"/>
  <c r="AR351" i="13"/>
  <c r="AP415" i="13"/>
  <c r="AA430" i="13"/>
  <c r="Q417" i="13"/>
  <c r="I417" i="13"/>
  <c r="AA420" i="13"/>
  <c r="AO348" i="13"/>
  <c r="AI998" i="13"/>
  <c r="AO1002" i="13"/>
  <c r="AB1136" i="13"/>
  <c r="T476" i="13"/>
  <c r="T475" i="13"/>
  <c r="T471" i="13"/>
  <c r="T472" i="13"/>
  <c r="T468" i="13"/>
  <c r="T466" i="13"/>
  <c r="T478" i="13"/>
  <c r="T474" i="13"/>
  <c r="T461" i="13"/>
  <c r="AL462" i="13"/>
  <c r="AL461" i="13"/>
  <c r="AL471" i="13"/>
  <c r="AL463" i="13"/>
  <c r="S471" i="13"/>
  <c r="S478" i="13"/>
  <c r="S476" i="13"/>
  <c r="AI471" i="13"/>
  <c r="AI472" i="13"/>
  <c r="AI475" i="13"/>
  <c r="AI474" i="13"/>
  <c r="Z190" i="13"/>
  <c r="Z187" i="13"/>
  <c r="Z185" i="13"/>
  <c r="AB613" i="13"/>
  <c r="AB606" i="13"/>
  <c r="AB609" i="13"/>
  <c r="AB601" i="13"/>
  <c r="AB602" i="13"/>
  <c r="AB614" i="13"/>
  <c r="AB610" i="13"/>
  <c r="AB600" i="13"/>
  <c r="AB607" i="13"/>
  <c r="AB599" i="13"/>
  <c r="AB611" i="13"/>
  <c r="AB603" i="13"/>
  <c r="AB608" i="13"/>
  <c r="AB604" i="13"/>
  <c r="AP1160" i="13"/>
  <c r="AP1152" i="13"/>
  <c r="AP1150" i="13"/>
  <c r="AP1163" i="13"/>
  <c r="AP1162" i="13"/>
  <c r="AP1155" i="13"/>
  <c r="AD1523" i="13"/>
  <c r="AD1531" i="13"/>
  <c r="AJ1534" i="13"/>
  <c r="AJ1518" i="13"/>
  <c r="V1600" i="13"/>
  <c r="V1590" i="13"/>
  <c r="AI139" i="13"/>
  <c r="AK201" i="13"/>
  <c r="AK200" i="13"/>
  <c r="AK202" i="13"/>
  <c r="AI152" i="13"/>
  <c r="AI141" i="13"/>
  <c r="R310" i="13"/>
  <c r="AH300" i="13"/>
  <c r="L361" i="13"/>
  <c r="AO359" i="13"/>
  <c r="AH307" i="13"/>
  <c r="AH312" i="13"/>
  <c r="AO353" i="13"/>
  <c r="L358" i="13"/>
  <c r="AR345" i="13"/>
  <c r="AP420" i="13"/>
  <c r="Q414" i="13"/>
  <c r="I414" i="13"/>
  <c r="M299" i="13"/>
  <c r="U362" i="13"/>
  <c r="AO361" i="13"/>
  <c r="I423" i="13"/>
  <c r="AO991" i="13"/>
  <c r="AE345" i="13"/>
  <c r="R309" i="13"/>
  <c r="O421" i="13"/>
  <c r="U1176" i="13"/>
  <c r="U1178" i="13"/>
  <c r="AI144" i="13"/>
  <c r="R301" i="13"/>
  <c r="U361" i="13"/>
  <c r="L363" i="13"/>
  <c r="AO363" i="13"/>
  <c r="U345" i="13"/>
  <c r="AH301" i="13"/>
  <c r="AH317" i="13"/>
  <c r="AH302" i="13"/>
  <c r="AR353" i="13"/>
  <c r="L349" i="13"/>
  <c r="O432" i="13"/>
  <c r="I432" i="13"/>
  <c r="M303" i="13"/>
  <c r="U352" i="13"/>
  <c r="O422" i="13"/>
  <c r="I416" i="13"/>
  <c r="AB952" i="13"/>
  <c r="AR945" i="13"/>
  <c r="AB836" i="13"/>
  <c r="AC1277" i="13"/>
  <c r="K815" i="13"/>
  <c r="K809" i="13"/>
  <c r="K819" i="13"/>
  <c r="K822" i="13"/>
  <c r="K818" i="13"/>
  <c r="K823" i="13"/>
  <c r="K817" i="13"/>
  <c r="K816" i="13"/>
  <c r="K811" i="13"/>
  <c r="K821" i="13"/>
  <c r="K812" i="13"/>
  <c r="V820" i="13"/>
  <c r="V814" i="13"/>
  <c r="AP808" i="13"/>
  <c r="AP818" i="13"/>
  <c r="AP813" i="13"/>
  <c r="AP822" i="13"/>
  <c r="AP819" i="13"/>
  <c r="AP811" i="13"/>
  <c r="AP816" i="13"/>
  <c r="AP817" i="13"/>
  <c r="AP807" i="13"/>
  <c r="AP812" i="13"/>
  <c r="AP810" i="13"/>
  <c r="AP805" i="13"/>
  <c r="AP806" i="13"/>
  <c r="AP809" i="13"/>
  <c r="AQ473" i="13"/>
  <c r="AQ475" i="13"/>
  <c r="Z315" i="13"/>
  <c r="M174" i="13"/>
  <c r="M172" i="13"/>
  <c r="M161" i="13"/>
  <c r="M176" i="13"/>
  <c r="AK184" i="13"/>
  <c r="AK189" i="13"/>
  <c r="AK196" i="13"/>
  <c r="AI138" i="13"/>
  <c r="AO351" i="13"/>
  <c r="AR355" i="13"/>
  <c r="AI149" i="13"/>
  <c r="AI156" i="13"/>
  <c r="AK194" i="13"/>
  <c r="R315" i="13"/>
  <c r="AH316" i="13"/>
  <c r="AO362" i="13"/>
  <c r="AE356" i="13"/>
  <c r="AH313" i="13"/>
  <c r="U358" i="13"/>
  <c r="U350" i="13"/>
  <c r="AO350" i="13"/>
  <c r="AO355" i="13"/>
  <c r="AE362" i="13"/>
  <c r="AH305" i="13"/>
  <c r="AE361" i="13"/>
  <c r="L352" i="13"/>
  <c r="L350" i="13"/>
  <c r="U355" i="13"/>
  <c r="L351" i="13"/>
  <c r="AA418" i="13"/>
  <c r="AA431" i="13"/>
  <c r="AA429" i="13"/>
  <c r="AP414" i="13"/>
  <c r="AA415" i="13"/>
  <c r="AA421" i="13"/>
  <c r="AO354" i="13"/>
  <c r="Z1058" i="13"/>
  <c r="AO989" i="13"/>
  <c r="L1206" i="13"/>
  <c r="L1213" i="13"/>
  <c r="L1210" i="13"/>
  <c r="AN1197" i="13"/>
  <c r="AN1210" i="13"/>
  <c r="AN1213" i="13"/>
  <c r="AN1204" i="13"/>
  <c r="AN1203" i="13"/>
  <c r="AN1201" i="13"/>
  <c r="AN1212" i="13"/>
  <c r="AN1196" i="13"/>
  <c r="AN1202" i="13"/>
  <c r="AN1208" i="13"/>
  <c r="AN1211" i="13"/>
  <c r="AN1209" i="13"/>
  <c r="AN1200" i="13"/>
  <c r="AN1198" i="13"/>
  <c r="AN1214" i="13"/>
  <c r="AN1199" i="13"/>
  <c r="AN1205" i="13"/>
  <c r="AM601" i="13"/>
  <c r="AM607" i="13"/>
  <c r="AH727" i="13"/>
  <c r="AH714" i="13"/>
  <c r="AG729" i="13"/>
  <c r="AG722" i="13"/>
  <c r="AG720" i="13"/>
  <c r="I615" i="13"/>
  <c r="I601" i="13"/>
  <c r="M719" i="13"/>
  <c r="M717" i="13"/>
  <c r="M724" i="13"/>
  <c r="K614" i="13"/>
  <c r="K604" i="13"/>
  <c r="K600" i="13"/>
  <c r="K601" i="13"/>
  <c r="T612" i="13"/>
  <c r="T613" i="13"/>
  <c r="T601" i="13"/>
  <c r="U788" i="13"/>
  <c r="AQ1622" i="13"/>
  <c r="W1614" i="13"/>
  <c r="W1624" i="13"/>
  <c r="AQ1626" i="13"/>
  <c r="W1620" i="13"/>
  <c r="W1627" i="13"/>
  <c r="AQ1619" i="13"/>
  <c r="W1619" i="13"/>
  <c r="W1623" i="13"/>
  <c r="AQ1612" i="13"/>
  <c r="W1625" i="13"/>
  <c r="W1615" i="13"/>
  <c r="AQ1611" i="13"/>
  <c r="W1628" i="13"/>
  <c r="W1621" i="13"/>
  <c r="W1610" i="13"/>
  <c r="AQ1627" i="13"/>
  <c r="W1616" i="13"/>
  <c r="W1618" i="13"/>
  <c r="W1626" i="13"/>
  <c r="W1612" i="13"/>
  <c r="R1580" i="13"/>
  <c r="AF1498" i="13"/>
  <c r="AA1503" i="13"/>
  <c r="AA1507" i="13"/>
  <c r="AF1511" i="13"/>
  <c r="AF1506" i="13"/>
  <c r="AA1499" i="13"/>
  <c r="AA1497" i="13"/>
  <c r="AF1504" i="13"/>
  <c r="AF1503" i="13"/>
  <c r="AF1495" i="13"/>
  <c r="K1182" i="13"/>
  <c r="AH1179" i="13"/>
  <c r="L1182" i="13"/>
  <c r="AH1176" i="13"/>
  <c r="AA1181" i="13"/>
  <c r="Q1043" i="13"/>
  <c r="I912" i="13"/>
  <c r="I905" i="13"/>
  <c r="AI908" i="13"/>
  <c r="I913" i="13"/>
  <c r="I915" i="13"/>
  <c r="I903" i="13"/>
  <c r="I900" i="13"/>
  <c r="AI913" i="13"/>
  <c r="I909" i="13"/>
  <c r="I901" i="13"/>
  <c r="I910" i="13"/>
  <c r="I914" i="13"/>
  <c r="I899" i="13"/>
  <c r="I908" i="13"/>
  <c r="I897" i="13"/>
  <c r="I906" i="13"/>
  <c r="I911" i="13"/>
  <c r="I898" i="13"/>
  <c r="I902" i="13"/>
  <c r="K633" i="13"/>
  <c r="K639" i="13"/>
  <c r="K634" i="13"/>
  <c r="K625" i="13"/>
  <c r="K636" i="13"/>
  <c r="K628" i="13"/>
  <c r="K637" i="13"/>
  <c r="K623" i="13"/>
  <c r="K632" i="13"/>
  <c r="K635" i="13"/>
  <c r="K626" i="13"/>
  <c r="K621" i="13"/>
  <c r="K629" i="13"/>
  <c r="K622" i="13"/>
  <c r="AJ558" i="13"/>
  <c r="AJ563" i="13"/>
  <c r="O570" i="13"/>
  <c r="AQ553" i="13"/>
  <c r="AQ570" i="13"/>
  <c r="AQ558" i="13"/>
  <c r="O557" i="13"/>
  <c r="AQ560" i="13"/>
  <c r="M531" i="13"/>
  <c r="M540" i="13"/>
  <c r="AR498" i="13"/>
  <c r="AC462" i="13"/>
  <c r="AD430" i="13"/>
  <c r="AN432" i="13"/>
  <c r="AL428" i="13"/>
  <c r="AL425" i="13"/>
  <c r="AL422" i="13"/>
  <c r="AL419" i="13"/>
  <c r="AL429" i="13"/>
  <c r="AN431" i="13"/>
  <c r="AN425" i="13"/>
  <c r="AL420" i="13"/>
  <c r="AI363" i="13"/>
  <c r="Q362" i="13"/>
  <c r="AL356" i="13"/>
  <c r="O361" i="13"/>
  <c r="Q363" i="13"/>
  <c r="M350" i="13"/>
  <c r="O346" i="13"/>
  <c r="Q348" i="13"/>
  <c r="AL355" i="13"/>
  <c r="M352" i="13"/>
  <c r="O352" i="13"/>
  <c r="Q361" i="13"/>
  <c r="O363" i="13"/>
  <c r="O362" i="13"/>
  <c r="Q352" i="13"/>
  <c r="Q346" i="13"/>
  <c r="M360" i="13"/>
  <c r="O348" i="13"/>
  <c r="M347" i="13"/>
  <c r="Q360" i="13"/>
  <c r="Q347" i="13"/>
  <c r="Q350" i="13"/>
  <c r="AI354" i="13"/>
  <c r="Q355" i="13"/>
  <c r="AI359" i="13"/>
  <c r="Q356" i="13"/>
  <c r="O353" i="13"/>
  <c r="M359" i="13"/>
  <c r="AL362" i="13"/>
  <c r="AL350" i="13"/>
  <c r="AI361" i="13"/>
  <c r="AL363" i="13"/>
  <c r="M355" i="13"/>
  <c r="M353" i="13"/>
  <c r="AL346" i="13"/>
  <c r="O347" i="13"/>
  <c r="Q353" i="13"/>
  <c r="O350" i="13"/>
  <c r="Q351" i="13"/>
  <c r="AL351" i="13"/>
  <c r="AI348" i="13"/>
  <c r="M346" i="13"/>
  <c r="Q359" i="13"/>
  <c r="AL358" i="13"/>
  <c r="AL360" i="13"/>
  <c r="AI349" i="13"/>
  <c r="AI357" i="13"/>
  <c r="M349" i="13"/>
  <c r="M358" i="13"/>
  <c r="AL357" i="13"/>
  <c r="O355" i="13"/>
  <c r="AI360" i="13"/>
  <c r="O356" i="13"/>
  <c r="AL349" i="13"/>
  <c r="AI345" i="13"/>
  <c r="Q357" i="13"/>
  <c r="M348" i="13"/>
  <c r="M357" i="13"/>
  <c r="M361" i="13"/>
  <c r="AL345" i="13"/>
  <c r="Q358" i="13"/>
  <c r="O360" i="13"/>
  <c r="O357" i="13"/>
  <c r="AL359" i="13"/>
  <c r="Q345" i="13"/>
  <c r="O351" i="13"/>
  <c r="AL353" i="13"/>
  <c r="O359" i="13"/>
  <c r="AL354" i="13"/>
  <c r="M356" i="13"/>
  <c r="M362" i="13"/>
  <c r="O349" i="13"/>
  <c r="M345" i="13"/>
  <c r="T339" i="13"/>
  <c r="T326" i="13"/>
  <c r="P338" i="13"/>
  <c r="T334" i="13"/>
  <c r="P328" i="13"/>
  <c r="T327" i="13"/>
  <c r="P331" i="13"/>
  <c r="P333" i="13"/>
  <c r="T324" i="13"/>
  <c r="T329" i="13"/>
  <c r="T340" i="13"/>
  <c r="T338" i="13"/>
  <c r="P325" i="13"/>
  <c r="T335" i="13"/>
  <c r="T330" i="13"/>
  <c r="T337" i="13"/>
  <c r="P336" i="13"/>
  <c r="T328" i="13"/>
  <c r="T332" i="13"/>
  <c r="T336" i="13"/>
  <c r="P337" i="13"/>
  <c r="P335" i="13"/>
  <c r="T322" i="13"/>
  <c r="P327" i="13"/>
  <c r="T333" i="13"/>
  <c r="P339" i="13"/>
  <c r="T323" i="13"/>
  <c r="T331" i="13"/>
  <c r="P334" i="13"/>
  <c r="P329" i="13"/>
  <c r="AI311" i="13"/>
  <c r="AI303" i="13"/>
  <c r="AI302" i="13"/>
  <c r="AB246" i="13"/>
  <c r="AG815" i="13"/>
  <c r="AG808" i="13"/>
  <c r="AG806" i="13"/>
  <c r="AG821" i="13"/>
  <c r="AG820" i="13"/>
  <c r="AG810" i="13"/>
  <c r="AG819" i="13"/>
  <c r="AG809" i="13"/>
  <c r="AG814" i="13"/>
  <c r="AG807" i="13"/>
  <c r="AG805" i="13"/>
  <c r="AG818" i="13"/>
  <c r="AM808" i="13"/>
  <c r="AM821" i="13"/>
  <c r="AG1550" i="13"/>
  <c r="AG1553" i="13"/>
  <c r="AG1559" i="13"/>
  <c r="AG1546" i="13"/>
  <c r="AD305" i="13"/>
  <c r="AD317" i="13"/>
  <c r="AN1271" i="13"/>
  <c r="AN1267" i="13"/>
  <c r="AN1279" i="13"/>
  <c r="AN1272" i="13"/>
  <c r="AN1270" i="13"/>
  <c r="AN1265" i="13"/>
  <c r="AN1268" i="13"/>
  <c r="AN1274" i="13"/>
  <c r="AN1280" i="13"/>
  <c r="AN1275" i="13"/>
  <c r="AN1273" i="13"/>
  <c r="AN1278" i="13"/>
  <c r="AN1282" i="13"/>
  <c r="AN1281" i="13"/>
  <c r="AN1283" i="13"/>
  <c r="AN1269" i="13"/>
  <c r="V844" i="13"/>
  <c r="V840" i="13"/>
  <c r="V834" i="13"/>
  <c r="V830" i="13"/>
  <c r="V832" i="13"/>
  <c r="V833" i="13"/>
  <c r="V838" i="13"/>
  <c r="V846" i="13"/>
  <c r="V831" i="13"/>
  <c r="V845" i="13"/>
  <c r="V842" i="13"/>
  <c r="V829" i="13"/>
  <c r="V836" i="13"/>
  <c r="V828" i="13"/>
  <c r="V843" i="13"/>
  <c r="V841" i="13"/>
  <c r="V839" i="13"/>
  <c r="V835" i="13"/>
  <c r="V837" i="13"/>
  <c r="AA835" i="13"/>
  <c r="AA836" i="13"/>
  <c r="AA839" i="13"/>
  <c r="AA834" i="13"/>
  <c r="AA842" i="13"/>
  <c r="AA833" i="13"/>
  <c r="AA829" i="13"/>
  <c r="AA841" i="13"/>
  <c r="AA832" i="13"/>
  <c r="AA831" i="13"/>
  <c r="AA843" i="13"/>
  <c r="AA837" i="13"/>
  <c r="AA844" i="13"/>
  <c r="AA838" i="13"/>
  <c r="AA830" i="13"/>
  <c r="AA828" i="13"/>
  <c r="I953" i="13"/>
  <c r="I943" i="13"/>
  <c r="I944" i="13"/>
  <c r="I960" i="13"/>
  <c r="I950" i="13"/>
  <c r="I945" i="13"/>
  <c r="I958" i="13"/>
  <c r="I956" i="13"/>
  <c r="I949" i="13"/>
  <c r="I947" i="13"/>
  <c r="I961" i="13"/>
  <c r="I948" i="13"/>
  <c r="AL1605" i="13"/>
  <c r="AL1591" i="13"/>
  <c r="AL1597" i="13"/>
  <c r="AL1600" i="13"/>
  <c r="AL1598" i="13"/>
  <c r="AL1592" i="13"/>
  <c r="AL1593" i="13"/>
  <c r="AL1596" i="13"/>
  <c r="AL1590" i="13"/>
  <c r="AL1603" i="13"/>
  <c r="AL1594" i="13"/>
  <c r="AL1587" i="13"/>
  <c r="AL1595" i="13"/>
  <c r="AL1599" i="13"/>
  <c r="AL1588" i="13"/>
  <c r="AL1589" i="13"/>
  <c r="AL1604" i="13"/>
  <c r="AL1602" i="13"/>
  <c r="Q1130" i="13"/>
  <c r="Q1134" i="13"/>
  <c r="Q1135" i="13"/>
  <c r="Q1137" i="13"/>
  <c r="Q1128" i="13"/>
  <c r="Q1141" i="13"/>
  <c r="Q1127" i="13"/>
  <c r="Q1131" i="13"/>
  <c r="Q1136" i="13"/>
  <c r="Q1142" i="13"/>
  <c r="Q1139" i="13"/>
  <c r="Q1132" i="13"/>
  <c r="Q1143" i="13"/>
  <c r="Q1140" i="13"/>
  <c r="Q1138" i="13"/>
  <c r="Q1145" i="13"/>
  <c r="AP953" i="13"/>
  <c r="AP948" i="13"/>
  <c r="AP954" i="13"/>
  <c r="AP952" i="13"/>
  <c r="AP950" i="13"/>
  <c r="AP945" i="13"/>
  <c r="AP951" i="13"/>
  <c r="AP944" i="13"/>
  <c r="AP961" i="13"/>
  <c r="AP943" i="13"/>
  <c r="AP949" i="13"/>
  <c r="AP957" i="13"/>
  <c r="Y305" i="13"/>
  <c r="AG822" i="13"/>
  <c r="AG812" i="13"/>
  <c r="I951" i="13"/>
  <c r="AP958" i="13"/>
  <c r="AA845" i="13"/>
  <c r="AE629" i="13"/>
  <c r="AE633" i="13"/>
  <c r="AE621" i="13"/>
  <c r="AB1497" i="13"/>
  <c r="AB1499" i="13"/>
  <c r="AB1509" i="13"/>
  <c r="AB1505" i="13"/>
  <c r="AB1501" i="13"/>
  <c r="AB1504" i="13"/>
  <c r="AB1500" i="13"/>
  <c r="AB1508" i="13"/>
  <c r="AB1513" i="13"/>
  <c r="AB1512" i="13"/>
  <c r="AB1496" i="13"/>
  <c r="AB1507" i="13"/>
  <c r="AB1506" i="13"/>
  <c r="AB1511" i="13"/>
  <c r="AB1503" i="13"/>
  <c r="AB1495" i="13"/>
  <c r="AB1502" i="13"/>
  <c r="AB1498" i="13"/>
  <c r="W166" i="13"/>
  <c r="W172" i="13"/>
  <c r="W163" i="13"/>
  <c r="U837" i="13"/>
  <c r="U832" i="13"/>
  <c r="U839" i="13"/>
  <c r="U841" i="13"/>
  <c r="U831" i="13"/>
  <c r="U846" i="13"/>
  <c r="U843" i="13"/>
  <c r="U830" i="13"/>
  <c r="U835" i="13"/>
  <c r="U838" i="13"/>
  <c r="U840" i="13"/>
  <c r="U836" i="13"/>
  <c r="U828" i="13"/>
  <c r="U845" i="13"/>
  <c r="U842" i="13"/>
  <c r="AM1138" i="13"/>
  <c r="AM1132" i="13"/>
  <c r="AM1144" i="13"/>
  <c r="K1138" i="13"/>
  <c r="K1133" i="13"/>
  <c r="K1132" i="13"/>
  <c r="K1127" i="13"/>
  <c r="AL1526" i="13"/>
  <c r="AL1535" i="13"/>
  <c r="AL1518" i="13"/>
  <c r="AL1527" i="13"/>
  <c r="AL1522" i="13"/>
  <c r="AL1534" i="13"/>
  <c r="AL1521" i="13"/>
  <c r="AL1530" i="13"/>
  <c r="AL1533" i="13"/>
  <c r="AL1523" i="13"/>
  <c r="AL1520" i="13"/>
  <c r="AL1531" i="13"/>
  <c r="AL1528" i="13"/>
  <c r="AL1519" i="13"/>
  <c r="AL1536" i="13"/>
  <c r="AL1529" i="13"/>
  <c r="AL1525" i="13"/>
  <c r="Y1531" i="13"/>
  <c r="Y1534" i="13"/>
  <c r="Y1526" i="13"/>
  <c r="Y1536" i="13"/>
  <c r="Y1524" i="13"/>
  <c r="Y1522" i="13"/>
  <c r="Y1535" i="13"/>
  <c r="Y1533" i="13"/>
  <c r="Y1532" i="13"/>
  <c r="Y1525" i="13"/>
  <c r="Y1521" i="13"/>
  <c r="Y1530" i="13"/>
  <c r="Y1527" i="13"/>
  <c r="Y1528" i="13"/>
  <c r="Y1519" i="13"/>
  <c r="Y1520" i="13"/>
  <c r="O1615" i="13"/>
  <c r="O1628" i="13"/>
  <c r="O1625" i="13"/>
  <c r="O1626" i="13"/>
  <c r="O1618" i="13"/>
  <c r="O1612" i="13"/>
  <c r="O1613" i="13"/>
  <c r="O1611" i="13"/>
  <c r="O1624" i="13"/>
  <c r="O1610" i="13"/>
  <c r="O1616" i="13"/>
  <c r="O1619" i="13"/>
  <c r="O1617" i="13"/>
  <c r="O1623" i="13"/>
  <c r="O1622" i="13"/>
  <c r="O1614" i="13"/>
  <c r="X1619" i="13"/>
  <c r="X1613" i="13"/>
  <c r="X1621" i="13"/>
  <c r="X1624" i="13"/>
  <c r="X1618" i="13"/>
  <c r="X1620" i="13"/>
  <c r="X1623" i="13"/>
  <c r="X1614" i="13"/>
  <c r="X1625" i="13"/>
  <c r="X1617" i="13"/>
  <c r="X1622" i="13"/>
  <c r="X1616" i="13"/>
  <c r="X1615" i="13"/>
  <c r="X1610" i="13"/>
  <c r="X1626" i="13"/>
  <c r="AE1611" i="13"/>
  <c r="AE1628" i="13"/>
  <c r="AE1621" i="13"/>
  <c r="AE1622" i="13"/>
  <c r="AE1627" i="13"/>
  <c r="AE1610" i="13"/>
  <c r="AE1612" i="13"/>
  <c r="AE1620" i="13"/>
  <c r="AE1623" i="13"/>
  <c r="AE1613" i="13"/>
  <c r="AE1615" i="13"/>
  <c r="AE1619" i="13"/>
  <c r="AE1626" i="13"/>
  <c r="AE1614" i="13"/>
  <c r="AE1624" i="13"/>
  <c r="AE1618" i="13"/>
  <c r="AE1616" i="13"/>
  <c r="AE1625" i="13"/>
  <c r="AE1617" i="13"/>
  <c r="AR1628" i="13"/>
  <c r="AR1620" i="13"/>
  <c r="AR1625" i="13"/>
  <c r="AR1613" i="13"/>
  <c r="AR1615" i="13"/>
  <c r="AR1619" i="13"/>
  <c r="AR1618" i="13"/>
  <c r="AR1616" i="13"/>
  <c r="AR1611" i="13"/>
  <c r="AR1624" i="13"/>
  <c r="AR1614" i="13"/>
  <c r="AR1622" i="13"/>
  <c r="AR1621" i="13"/>
  <c r="AR1612" i="13"/>
  <c r="AR1617" i="13"/>
  <c r="AR1610" i="13"/>
  <c r="AR1627" i="13"/>
  <c r="R1604" i="13"/>
  <c r="R1591" i="13"/>
  <c r="R1600" i="13"/>
  <c r="U953" i="13"/>
  <c r="U951" i="13"/>
  <c r="U946" i="13"/>
  <c r="U958" i="13"/>
  <c r="U952" i="13"/>
  <c r="U956" i="13"/>
  <c r="U947" i="13"/>
  <c r="U945" i="13"/>
  <c r="U943" i="13"/>
  <c r="U954" i="13"/>
  <c r="U944" i="13"/>
  <c r="U950" i="13"/>
  <c r="U961" i="13"/>
  <c r="U957" i="13"/>
  <c r="AB1465" i="13"/>
  <c r="AB1464" i="13"/>
  <c r="AB1460" i="13"/>
  <c r="AB1455" i="13"/>
  <c r="AB1466" i="13"/>
  <c r="AB1451" i="13"/>
  <c r="AB1461" i="13"/>
  <c r="AB1462" i="13"/>
  <c r="AB1456" i="13"/>
  <c r="AB1454" i="13"/>
  <c r="AB1449" i="13"/>
  <c r="T1604" i="13"/>
  <c r="T1590" i="13"/>
  <c r="T1602" i="13"/>
  <c r="T1601" i="13"/>
  <c r="T1591" i="13"/>
  <c r="T1451" i="13"/>
  <c r="T1454" i="13"/>
  <c r="T1450" i="13"/>
  <c r="T1460" i="13"/>
  <c r="T1458" i="13"/>
  <c r="T1461" i="13"/>
  <c r="T1453" i="13"/>
  <c r="T1466" i="13"/>
  <c r="T1455" i="13"/>
  <c r="T1452" i="13"/>
  <c r="T1459" i="13"/>
  <c r="T1465" i="13"/>
  <c r="Y1025" i="13"/>
  <c r="Y1023" i="13"/>
  <c r="Y1014" i="13"/>
  <c r="Y1029" i="13"/>
  <c r="Y1019" i="13"/>
  <c r="M1518" i="13"/>
  <c r="M1519" i="13"/>
  <c r="M1525" i="13"/>
  <c r="M1532" i="13"/>
  <c r="AA961" i="13"/>
  <c r="AA959" i="13"/>
  <c r="AA957" i="13"/>
  <c r="AA954" i="13"/>
  <c r="AA955" i="13"/>
  <c r="AA953" i="13"/>
  <c r="AA948" i="13"/>
  <c r="AA943" i="13"/>
  <c r="AA958" i="13"/>
  <c r="AA947" i="13"/>
  <c r="AA945" i="13"/>
  <c r="AA946" i="13"/>
  <c r="AA952" i="13"/>
  <c r="AA949" i="13"/>
  <c r="AA960" i="13"/>
  <c r="AA950" i="13"/>
  <c r="AA1456" i="13"/>
  <c r="AA1458" i="13"/>
  <c r="AA1457" i="13"/>
  <c r="AA1463" i="13"/>
  <c r="AA1454" i="13"/>
  <c r="AA1451" i="13"/>
  <c r="AA1465" i="13"/>
  <c r="AH1466" i="13"/>
  <c r="AH1449" i="13"/>
  <c r="AH1463" i="13"/>
  <c r="AH1457" i="13"/>
  <c r="AH1458" i="13"/>
  <c r="AH1454" i="13"/>
  <c r="AH1459" i="13"/>
  <c r="AH1462" i="13"/>
  <c r="AH1452" i="13"/>
  <c r="O358" i="13"/>
  <c r="O345" i="13"/>
  <c r="K421" i="13"/>
  <c r="K423" i="13"/>
  <c r="K416" i="13"/>
  <c r="U667" i="13"/>
  <c r="U672" i="13"/>
  <c r="Y996" i="13"/>
  <c r="Y999" i="13"/>
  <c r="Y1007" i="13"/>
  <c r="Y993" i="13"/>
  <c r="Y998" i="13"/>
  <c r="Y995" i="13"/>
  <c r="Y1003" i="13"/>
  <c r="AE1600" i="13"/>
  <c r="AE1599" i="13"/>
  <c r="AE1587" i="13"/>
  <c r="AG816" i="13"/>
  <c r="AP946" i="13"/>
  <c r="AP960" i="13"/>
  <c r="Q1144" i="13"/>
  <c r="AD306" i="13"/>
  <c r="P909" i="13"/>
  <c r="P903" i="13"/>
  <c r="P911" i="13"/>
  <c r="W910" i="13"/>
  <c r="W897" i="13"/>
  <c r="W905" i="13"/>
  <c r="W898" i="13"/>
  <c r="W911" i="13"/>
  <c r="W899" i="13"/>
  <c r="W914" i="13"/>
  <c r="J1189" i="13"/>
  <c r="J1174" i="13"/>
  <c r="J1173" i="13"/>
  <c r="J1176" i="13"/>
  <c r="AG1188" i="13"/>
  <c r="AG1182" i="13"/>
  <c r="AG1174" i="13"/>
  <c r="AG1173" i="13"/>
  <c r="AG1186" i="13"/>
  <c r="AG1177" i="13"/>
  <c r="AG1184" i="13"/>
  <c r="L569" i="13"/>
  <c r="L563" i="13"/>
  <c r="L567" i="13"/>
  <c r="L555" i="13"/>
  <c r="L561" i="13"/>
  <c r="AA1267" i="13"/>
  <c r="AA1280" i="13"/>
  <c r="Y302" i="13"/>
  <c r="AD310" i="13"/>
  <c r="AG817" i="13"/>
  <c r="I954" i="13"/>
  <c r="AA846" i="13"/>
  <c r="J889" i="13"/>
  <c r="J883" i="13"/>
  <c r="J875" i="13"/>
  <c r="J876" i="13"/>
  <c r="J878" i="13"/>
  <c r="J879" i="13"/>
  <c r="J881" i="13"/>
  <c r="J882" i="13"/>
  <c r="J874" i="13"/>
  <c r="J877" i="13"/>
  <c r="J890" i="13"/>
  <c r="J891" i="13"/>
  <c r="J885" i="13"/>
  <c r="AE1549" i="13"/>
  <c r="AE1543" i="13"/>
  <c r="AB889" i="13"/>
  <c r="AB877" i="13"/>
  <c r="AB884" i="13"/>
  <c r="J1048" i="13"/>
  <c r="J1038" i="13"/>
  <c r="J1037" i="13"/>
  <c r="Y313" i="13"/>
  <c r="AB1510" i="13"/>
  <c r="AN1266" i="13"/>
  <c r="I817" i="13"/>
  <c r="I813" i="13"/>
  <c r="I816" i="13"/>
  <c r="I811" i="13"/>
  <c r="AD301" i="13"/>
  <c r="AM818" i="13"/>
  <c r="AG813" i="13"/>
  <c r="I946" i="13"/>
  <c r="I955" i="13"/>
  <c r="I957" i="13"/>
  <c r="I959" i="13"/>
  <c r="AP955" i="13"/>
  <c r="AN1277" i="13"/>
  <c r="Y303" i="13"/>
  <c r="AP959" i="13"/>
  <c r="AA840" i="13"/>
  <c r="I952" i="13"/>
  <c r="Q1129" i="13"/>
  <c r="AN1276" i="13"/>
  <c r="AL1601" i="13"/>
  <c r="Q1133" i="13"/>
  <c r="L1161" i="13"/>
  <c r="L1151" i="13"/>
  <c r="L1155" i="13"/>
  <c r="L1150" i="13"/>
  <c r="L1153" i="13"/>
  <c r="L1167" i="13"/>
  <c r="L1160" i="13"/>
  <c r="L1166" i="13"/>
  <c r="L1165" i="13"/>
  <c r="L1157" i="13"/>
  <c r="L1152" i="13"/>
  <c r="L1158" i="13"/>
  <c r="L1163" i="13"/>
  <c r="L1156" i="13"/>
  <c r="AB1155" i="13"/>
  <c r="AB1168" i="13"/>
  <c r="AB1164" i="13"/>
  <c r="AB1160" i="13"/>
  <c r="AB1150" i="13"/>
  <c r="AB1153" i="13"/>
  <c r="AB1167" i="13"/>
  <c r="AB1165" i="13"/>
  <c r="AB1157" i="13"/>
  <c r="AB1166" i="13"/>
  <c r="AB1159" i="13"/>
  <c r="AB1154" i="13"/>
  <c r="AB1162" i="13"/>
  <c r="AB1152" i="13"/>
  <c r="S1162" i="13"/>
  <c r="S1150" i="13"/>
  <c r="S1163" i="13"/>
  <c r="S1166" i="13"/>
  <c r="S1157" i="13"/>
  <c r="S1167" i="13"/>
  <c r="S1154" i="13"/>
  <c r="S1161" i="13"/>
  <c r="S1156" i="13"/>
  <c r="S1151" i="13"/>
  <c r="S1160" i="13"/>
  <c r="S1155" i="13"/>
  <c r="S1153" i="13"/>
  <c r="S1168" i="13"/>
  <c r="AI1166" i="13"/>
  <c r="AI1167" i="13"/>
  <c r="AI1154" i="13"/>
  <c r="AI1157" i="13"/>
  <c r="AI1161" i="13"/>
  <c r="AI1156" i="13"/>
  <c r="AI1151" i="13"/>
  <c r="AI1160" i="13"/>
  <c r="AI1155" i="13"/>
  <c r="AI1153" i="13"/>
  <c r="AI1164" i="13"/>
  <c r="AI1158" i="13"/>
  <c r="AI1165" i="13"/>
  <c r="AI1152" i="13"/>
  <c r="AI1159" i="13"/>
  <c r="AP972" i="13"/>
  <c r="AP967" i="13"/>
  <c r="AP975" i="13"/>
  <c r="AG966" i="13"/>
  <c r="AG967" i="13"/>
  <c r="AG984" i="13"/>
  <c r="V978" i="13"/>
  <c r="V967" i="13"/>
  <c r="V968" i="13"/>
  <c r="V966" i="13"/>
  <c r="V971" i="13"/>
  <c r="AL974" i="13"/>
  <c r="AL967" i="13"/>
  <c r="AL968" i="13"/>
  <c r="AL966" i="13"/>
  <c r="AL971" i="13"/>
  <c r="L460" i="13"/>
  <c r="AD462" i="13"/>
  <c r="N462" i="13"/>
  <c r="L464" i="13"/>
  <c r="AD466" i="13"/>
  <c r="AF469" i="13"/>
  <c r="AD474" i="13"/>
  <c r="AF468" i="13"/>
  <c r="AD472" i="13"/>
  <c r="L474" i="13"/>
  <c r="AA883" i="13"/>
  <c r="M243" i="13"/>
  <c r="M234" i="13"/>
  <c r="AD246" i="13"/>
  <c r="AD244" i="13"/>
  <c r="AD233" i="13"/>
  <c r="AD236" i="13"/>
  <c r="AD248" i="13"/>
  <c r="AD230" i="13"/>
  <c r="S248" i="13"/>
  <c r="S246" i="13"/>
  <c r="S247" i="13"/>
  <c r="S244" i="13"/>
  <c r="S239" i="13"/>
  <c r="S232" i="13"/>
  <c r="S245" i="13"/>
  <c r="S242" i="13"/>
  <c r="S235" i="13"/>
  <c r="S243" i="13"/>
  <c r="S236" i="13"/>
  <c r="S237" i="13"/>
  <c r="Y980" i="13"/>
  <c r="Y982" i="13"/>
  <c r="Y976" i="13"/>
  <c r="Y984" i="13"/>
  <c r="N982" i="13"/>
  <c r="N976" i="13"/>
  <c r="N980" i="13"/>
  <c r="AJ976" i="13"/>
  <c r="AJ978" i="13"/>
  <c r="AJ984" i="13"/>
  <c r="M981" i="13"/>
  <c r="M972" i="13"/>
  <c r="M975" i="13"/>
  <c r="M983" i="13"/>
  <c r="M966" i="13"/>
  <c r="AO1511" i="13"/>
  <c r="AO1512" i="13"/>
  <c r="N475" i="13"/>
  <c r="AF478" i="13"/>
  <c r="N466" i="13"/>
  <c r="L471" i="13"/>
  <c r="N477" i="13"/>
  <c r="L467" i="13"/>
  <c r="AF471" i="13"/>
  <c r="Y904" i="13"/>
  <c r="AA531" i="13"/>
  <c r="AA530" i="13"/>
  <c r="AA539" i="13"/>
  <c r="AA541" i="13"/>
  <c r="AA540" i="13"/>
  <c r="AA538" i="13"/>
  <c r="AA529" i="13"/>
  <c r="AA545" i="13"/>
  <c r="AA542" i="13"/>
  <c r="Z535" i="13"/>
  <c r="Z538" i="13"/>
  <c r="Z541" i="13"/>
  <c r="Z545" i="13"/>
  <c r="Z540" i="13"/>
  <c r="Z530" i="13"/>
  <c r="Z539" i="13"/>
  <c r="O1451" i="13"/>
  <c r="O1459" i="13"/>
  <c r="O1464" i="13"/>
  <c r="O1461" i="13"/>
  <c r="O1450" i="13"/>
  <c r="O1460" i="13"/>
  <c r="O1463" i="13"/>
  <c r="O1454" i="13"/>
  <c r="O1467" i="13"/>
  <c r="O1452" i="13"/>
  <c r="O1466" i="13"/>
  <c r="AK1005" i="13"/>
  <c r="AK1002" i="13"/>
  <c r="AK993" i="13"/>
  <c r="AK1006" i="13"/>
  <c r="AK992" i="13"/>
  <c r="AK991" i="13"/>
  <c r="AK994" i="13"/>
  <c r="AK997" i="13"/>
  <c r="AK1000" i="13"/>
  <c r="AK996" i="13"/>
  <c r="AK990" i="13"/>
  <c r="AK998" i="13"/>
  <c r="AK1004" i="13"/>
  <c r="AK995" i="13"/>
  <c r="AK1001" i="13"/>
  <c r="M1460" i="13"/>
  <c r="M1454" i="13"/>
  <c r="M1457" i="13"/>
  <c r="M1461" i="13"/>
  <c r="M1458" i="13"/>
  <c r="M1455" i="13"/>
  <c r="M1467" i="13"/>
  <c r="M1452" i="13"/>
  <c r="M1459" i="13"/>
  <c r="AB1589" i="13"/>
  <c r="AB1598" i="13"/>
  <c r="AB1591" i="13"/>
  <c r="AB1587" i="13"/>
  <c r="AB1603" i="13"/>
  <c r="AB1595" i="13"/>
  <c r="AB1590" i="13"/>
  <c r="AB1596" i="13"/>
  <c r="AB1604" i="13"/>
  <c r="AB1601" i="13"/>
  <c r="AB1594" i="13"/>
  <c r="AB1599" i="13"/>
  <c r="AB1605" i="13"/>
  <c r="AB1602" i="13"/>
  <c r="AB1588" i="13"/>
  <c r="AB1593" i="13"/>
  <c r="AR667" i="13"/>
  <c r="AR672" i="13"/>
  <c r="AR684" i="13"/>
  <c r="AR669" i="13"/>
  <c r="AR677" i="13"/>
  <c r="AR685" i="13"/>
  <c r="AR673" i="13"/>
  <c r="AR670" i="13"/>
  <c r="AR682" i="13"/>
  <c r="AE996" i="13"/>
  <c r="AE998" i="13"/>
  <c r="AE1005" i="13"/>
  <c r="AE992" i="13"/>
  <c r="S1004" i="13"/>
  <c r="S994" i="13"/>
  <c r="S1003" i="13"/>
  <c r="S990" i="13"/>
  <c r="S998" i="13"/>
  <c r="S989" i="13"/>
  <c r="S997" i="13"/>
  <c r="S992" i="13"/>
  <c r="S993" i="13"/>
  <c r="S1002" i="13"/>
  <c r="S1001" i="13"/>
  <c r="S996" i="13"/>
  <c r="S1006" i="13"/>
  <c r="S1007" i="13"/>
  <c r="S995" i="13"/>
  <c r="S991" i="13"/>
  <c r="S1005" i="13"/>
  <c r="AJ1464" i="13"/>
  <c r="AJ1461" i="13"/>
  <c r="AJ1459" i="13"/>
  <c r="AJ1455" i="13"/>
  <c r="AJ1457" i="13"/>
  <c r="AJ1451" i="13"/>
  <c r="AJ1453" i="13"/>
  <c r="AJ1452" i="13"/>
  <c r="AJ1465" i="13"/>
  <c r="AJ1463" i="13"/>
  <c r="AJ1462" i="13"/>
  <c r="M1599" i="13"/>
  <c r="M1601" i="13"/>
  <c r="M1602" i="13"/>
  <c r="M1594" i="13"/>
  <c r="M1588" i="13"/>
  <c r="M1605" i="13"/>
  <c r="M1590" i="13"/>
  <c r="M1589" i="13"/>
  <c r="M1596" i="13"/>
  <c r="M1603" i="13"/>
  <c r="M1604" i="13"/>
  <c r="M1592" i="13"/>
  <c r="M1600" i="13"/>
  <c r="M1591" i="13"/>
  <c r="M1595" i="13"/>
  <c r="M1597" i="13"/>
  <c r="M1593" i="13"/>
  <c r="Q1595" i="13"/>
  <c r="Q1591" i="13"/>
  <c r="Q1589" i="13"/>
  <c r="Q1596" i="13"/>
  <c r="Q1604" i="13"/>
  <c r="Q1599" i="13"/>
  <c r="Q1600" i="13"/>
  <c r="Q1593" i="13"/>
  <c r="Q1598" i="13"/>
  <c r="Q1594" i="13"/>
  <c r="Q1605" i="13"/>
  <c r="Q1592" i="13"/>
  <c r="Q1603" i="13"/>
  <c r="Q1590" i="13"/>
  <c r="Q1602" i="13"/>
  <c r="Q1587" i="13"/>
  <c r="Q1588" i="13"/>
  <c r="K681" i="13"/>
  <c r="K684" i="13"/>
  <c r="K671" i="13"/>
  <c r="K683" i="13"/>
  <c r="K669" i="13"/>
  <c r="K678" i="13"/>
  <c r="K667" i="13"/>
  <c r="K680" i="13"/>
  <c r="K675" i="13"/>
  <c r="K670" i="13"/>
  <c r="K674" i="13"/>
  <c r="K679" i="13"/>
  <c r="K673" i="13"/>
  <c r="K682" i="13"/>
  <c r="K677" i="13"/>
  <c r="K672" i="13"/>
  <c r="K668" i="13"/>
  <c r="K685" i="13"/>
  <c r="K676" i="13"/>
  <c r="X490" i="13"/>
  <c r="X491" i="13"/>
  <c r="X492" i="13"/>
  <c r="X499" i="13"/>
  <c r="X497" i="13"/>
  <c r="X486" i="13"/>
  <c r="X501" i="13"/>
  <c r="X487" i="13"/>
  <c r="X489" i="13"/>
  <c r="X496" i="13"/>
  <c r="X488" i="13"/>
  <c r="X485" i="13"/>
  <c r="X498" i="13"/>
  <c r="X493" i="13"/>
  <c r="X500" i="13"/>
  <c r="X484" i="13"/>
  <c r="O492" i="13"/>
  <c r="O490" i="13"/>
  <c r="O487" i="13"/>
  <c r="O501" i="13"/>
  <c r="AF488" i="13"/>
  <c r="AF484" i="13"/>
  <c r="AF491" i="13"/>
  <c r="AF490" i="13"/>
  <c r="AF485" i="13"/>
  <c r="AF494" i="13"/>
  <c r="AF498" i="13"/>
  <c r="AF492" i="13"/>
  <c r="AF496" i="13"/>
  <c r="AF487" i="13"/>
  <c r="AF489" i="13"/>
  <c r="AF483" i="13"/>
  <c r="AF495" i="13"/>
  <c r="AF493" i="13"/>
  <c r="AF501" i="13"/>
  <c r="AF486" i="13"/>
  <c r="AF499" i="13"/>
  <c r="AF497" i="13"/>
  <c r="P491" i="13"/>
  <c r="P496" i="13"/>
  <c r="P493" i="13"/>
  <c r="P498" i="13"/>
  <c r="P494" i="13"/>
  <c r="P488" i="13"/>
  <c r="P487" i="13"/>
  <c r="P484" i="13"/>
  <c r="P489" i="13"/>
  <c r="P485" i="13"/>
  <c r="P492" i="13"/>
  <c r="P486" i="13"/>
  <c r="P495" i="13"/>
  <c r="P499" i="13"/>
  <c r="P483" i="13"/>
  <c r="P490" i="13"/>
  <c r="P497" i="13"/>
  <c r="P353" i="13"/>
  <c r="P354" i="13"/>
  <c r="P357" i="13"/>
  <c r="R359" i="13"/>
  <c r="R363" i="13"/>
  <c r="R360" i="13"/>
  <c r="R347" i="13"/>
  <c r="S635" i="13"/>
  <c r="S634" i="13"/>
  <c r="S623" i="13"/>
  <c r="S632" i="13"/>
  <c r="S627" i="13"/>
  <c r="S639" i="13"/>
  <c r="S626" i="13"/>
  <c r="S622" i="13"/>
  <c r="S628" i="13"/>
  <c r="S629" i="13"/>
  <c r="S633" i="13"/>
  <c r="S624" i="13"/>
  <c r="S638" i="13"/>
  <c r="S637" i="13"/>
  <c r="S636" i="13"/>
  <c r="M432" i="13"/>
  <c r="M425" i="13"/>
  <c r="M415" i="13"/>
  <c r="M428" i="13"/>
  <c r="M417" i="13"/>
  <c r="M420" i="13"/>
  <c r="AH416" i="13"/>
  <c r="AH424" i="13"/>
  <c r="AH419" i="13"/>
  <c r="Z424" i="13"/>
  <c r="Z419" i="13"/>
  <c r="AG992" i="13"/>
  <c r="AG1005" i="13"/>
  <c r="AG998" i="13"/>
  <c r="AG1000" i="13"/>
  <c r="X308" i="13"/>
  <c r="X302" i="13"/>
  <c r="X304" i="13"/>
  <c r="X300" i="13"/>
  <c r="X311" i="13"/>
  <c r="X310" i="13"/>
  <c r="X312" i="13"/>
  <c r="X303" i="13"/>
  <c r="X307" i="13"/>
  <c r="X306" i="13"/>
  <c r="X305" i="13"/>
  <c r="X314" i="13"/>
  <c r="X317" i="13"/>
  <c r="X315" i="13"/>
  <c r="X299" i="13"/>
  <c r="X313" i="13"/>
  <c r="X309" i="13"/>
  <c r="X316" i="13"/>
  <c r="Z1265" i="13"/>
  <c r="Z1266" i="13"/>
  <c r="Z1272" i="13"/>
  <c r="Z1282" i="13"/>
  <c r="Z1273" i="13"/>
  <c r="Z1277" i="13"/>
  <c r="Z1283" i="13"/>
  <c r="Z1268" i="13"/>
  <c r="Z1276" i="13"/>
  <c r="Z1280" i="13"/>
  <c r="Z1270" i="13"/>
  <c r="Z1271" i="13"/>
  <c r="Z1274" i="13"/>
  <c r="Z1275" i="13"/>
  <c r="AB305" i="13"/>
  <c r="AB308" i="13"/>
  <c r="AB310" i="13"/>
  <c r="AB314" i="13"/>
  <c r="AB317" i="13"/>
  <c r="AB306" i="13"/>
  <c r="AB316" i="13"/>
  <c r="AB300" i="13"/>
  <c r="AB304" i="13"/>
  <c r="AR313" i="13"/>
  <c r="AR308" i="13"/>
  <c r="AR316" i="13"/>
  <c r="AR305" i="13"/>
  <c r="AR304" i="13"/>
  <c r="AR310" i="13"/>
  <c r="AR311" i="13"/>
  <c r="AR314" i="13"/>
  <c r="AR307" i="13"/>
  <c r="AR317" i="13"/>
  <c r="AR300" i="13"/>
  <c r="AR309" i="13"/>
  <c r="AO310" i="13"/>
  <c r="AO300" i="13"/>
  <c r="AO311" i="13"/>
  <c r="AA1130" i="13"/>
  <c r="AA1137" i="13"/>
  <c r="AA1131" i="13"/>
  <c r="AA1144" i="13"/>
  <c r="AA1135" i="13"/>
  <c r="AA1145" i="13"/>
  <c r="Z1529" i="13"/>
  <c r="Z1523" i="13"/>
  <c r="Z1532" i="13"/>
  <c r="Z1533" i="13"/>
  <c r="Z1525" i="13"/>
  <c r="Z1518" i="13"/>
  <c r="Z1528" i="13"/>
  <c r="Z1536" i="13"/>
  <c r="Z1519" i="13"/>
  <c r="Z1526" i="13"/>
  <c r="Z1521" i="13"/>
  <c r="Z1531" i="13"/>
  <c r="Z1524" i="13"/>
  <c r="AD460" i="13"/>
  <c r="N460" i="13"/>
  <c r="AF462" i="13"/>
  <c r="AD464" i="13"/>
  <c r="N474" i="13"/>
  <c r="AF476" i="13"/>
  <c r="AF465" i="13"/>
  <c r="AF470" i="13"/>
  <c r="L472" i="13"/>
  <c r="Y897" i="13"/>
  <c r="AA534" i="13"/>
  <c r="AQ1189" i="13"/>
  <c r="AQ1177" i="13"/>
  <c r="AQ1174" i="13"/>
  <c r="AQ1180" i="13"/>
  <c r="AQ1178" i="13"/>
  <c r="AQ1173" i="13"/>
  <c r="AQ1185" i="13"/>
  <c r="AQ1188" i="13"/>
  <c r="AQ1176" i="13"/>
  <c r="AQ1179" i="13"/>
  <c r="AQ1190" i="13"/>
  <c r="AQ1567" i="13"/>
  <c r="AQ1570" i="13"/>
  <c r="AQ1578" i="13"/>
  <c r="P500" i="13"/>
  <c r="J1135" i="13"/>
  <c r="J1140" i="13"/>
  <c r="J1137" i="13"/>
  <c r="J1134" i="13"/>
  <c r="J1143" i="13"/>
  <c r="J1136" i="13"/>
  <c r="J1142" i="13"/>
  <c r="J1131" i="13"/>
  <c r="J1128" i="13"/>
  <c r="J1138" i="13"/>
  <c r="R1529" i="13"/>
  <c r="R1531" i="13"/>
  <c r="R1533" i="13"/>
  <c r="R1536" i="13"/>
  <c r="R1518" i="13"/>
  <c r="R1530" i="13"/>
  <c r="R1527" i="13"/>
  <c r="R1535" i="13"/>
  <c r="R1532" i="13"/>
  <c r="R1522" i="13"/>
  <c r="R1525" i="13"/>
  <c r="R1524" i="13"/>
  <c r="R1521" i="13"/>
  <c r="R1523" i="13"/>
  <c r="R1534" i="13"/>
  <c r="R1528" i="13"/>
  <c r="R1520" i="13"/>
  <c r="AI1618" i="13"/>
  <c r="AI1613" i="13"/>
  <c r="AM1617" i="13"/>
  <c r="AM1610" i="13"/>
  <c r="AM1618" i="13"/>
  <c r="AM1624" i="13"/>
  <c r="AM1622" i="13"/>
  <c r="AM1620" i="13"/>
  <c r="AM1612" i="13"/>
  <c r="AM1614" i="13"/>
  <c r="AM1626" i="13"/>
  <c r="AM1615" i="13"/>
  <c r="AM1625" i="13"/>
  <c r="AM1619" i="13"/>
  <c r="AM1623" i="13"/>
  <c r="AM1628" i="13"/>
  <c r="AM1616" i="13"/>
  <c r="AM1611" i="13"/>
  <c r="AM1613" i="13"/>
  <c r="N1621" i="13"/>
  <c r="N1623" i="13"/>
  <c r="N1627" i="13"/>
  <c r="N1613" i="13"/>
  <c r="N1614" i="13"/>
  <c r="N1616" i="13"/>
  <c r="N1619" i="13"/>
  <c r="N1615" i="13"/>
  <c r="N1626" i="13"/>
  <c r="N1611" i="13"/>
  <c r="N1628" i="13"/>
  <c r="N1618" i="13"/>
  <c r="N1622" i="13"/>
  <c r="N1617" i="13"/>
  <c r="N1624" i="13"/>
  <c r="N1612" i="13"/>
  <c r="N1620" i="13"/>
  <c r="N1625" i="13"/>
  <c r="Z1623" i="13"/>
  <c r="Z1612" i="13"/>
  <c r="Z1610" i="13"/>
  <c r="Z1617" i="13"/>
  <c r="Z1625" i="13"/>
  <c r="Z1627" i="13"/>
  <c r="Z1628" i="13"/>
  <c r="Z1613" i="13"/>
  <c r="Z1618" i="13"/>
  <c r="Z1619" i="13"/>
  <c r="Z1622" i="13"/>
  <c r="Z1616" i="13"/>
  <c r="Z1614" i="13"/>
  <c r="Z1620" i="13"/>
  <c r="Z1611" i="13"/>
  <c r="Z1624" i="13"/>
  <c r="Z1626" i="13"/>
  <c r="Z1621" i="13"/>
  <c r="AD471" i="13"/>
  <c r="L461" i="13"/>
  <c r="AD469" i="13"/>
  <c r="AD467" i="13"/>
  <c r="L473" i="13"/>
  <c r="N463" i="13"/>
  <c r="AF466" i="13"/>
  <c r="AD478" i="13"/>
  <c r="AF463" i="13"/>
  <c r="AF477" i="13"/>
  <c r="AF898" i="13"/>
  <c r="AK1007" i="13"/>
  <c r="N340" i="13"/>
  <c r="N334" i="13"/>
  <c r="N339" i="13"/>
  <c r="N337" i="13"/>
  <c r="J1183" i="13"/>
  <c r="J1181" i="13"/>
  <c r="J1188" i="13"/>
  <c r="J1180" i="13"/>
  <c r="J1185" i="13"/>
  <c r="J1178" i="13"/>
  <c r="J1190" i="13"/>
  <c r="J1177" i="13"/>
  <c r="J1187" i="13"/>
  <c r="J1184" i="13"/>
  <c r="J1182" i="13"/>
  <c r="J1179" i="13"/>
  <c r="J1191" i="13"/>
  <c r="Q1173" i="13"/>
  <c r="Q1176" i="13"/>
  <c r="Q1183" i="13"/>
  <c r="Q1177" i="13"/>
  <c r="Q1179" i="13"/>
  <c r="Q1175" i="13"/>
  <c r="Q1188" i="13"/>
  <c r="Q1189" i="13"/>
  <c r="Q1187" i="13"/>
  <c r="Q1184" i="13"/>
  <c r="Q1191" i="13"/>
  <c r="Q1178" i="13"/>
  <c r="Q1182" i="13"/>
  <c r="Q1174" i="13"/>
  <c r="Q1181" i="13"/>
  <c r="AG1185" i="13"/>
  <c r="AG1183" i="13"/>
  <c r="AG1175" i="13"/>
  <c r="AG1179" i="13"/>
  <c r="AG1191" i="13"/>
  <c r="AG1181" i="13"/>
  <c r="AG1178" i="13"/>
  <c r="AG1190" i="13"/>
  <c r="AG1189" i="13"/>
  <c r="AG1187" i="13"/>
  <c r="AG1176" i="13"/>
  <c r="AG1180" i="13"/>
  <c r="AH1578" i="13"/>
  <c r="AH1566" i="13"/>
  <c r="AA1134" i="13"/>
  <c r="AC624" i="13"/>
  <c r="AC623" i="13"/>
  <c r="AC634" i="13"/>
  <c r="AC635" i="13"/>
  <c r="AC632" i="13"/>
  <c r="AC629" i="13"/>
  <c r="AC638" i="13"/>
  <c r="AC633" i="13"/>
  <c r="AC627" i="13"/>
  <c r="AC621" i="13"/>
  <c r="AF500" i="13"/>
  <c r="L462" i="13"/>
  <c r="N470" i="13"/>
  <c r="L475" i="13"/>
  <c r="N461" i="13"/>
  <c r="L463" i="13"/>
  <c r="AD470" i="13"/>
  <c r="L465" i="13"/>
  <c r="L468" i="13"/>
  <c r="N478" i="13"/>
  <c r="N467" i="13"/>
  <c r="L477" i="13"/>
  <c r="N468" i="13"/>
  <c r="N465" i="13"/>
  <c r="L470" i="13"/>
  <c r="L478" i="13"/>
  <c r="S999" i="13"/>
  <c r="AK989" i="13"/>
  <c r="AK1003" i="13"/>
  <c r="Z534" i="13"/>
  <c r="AA1132" i="13"/>
  <c r="AC1564" i="13"/>
  <c r="AC1570" i="13"/>
  <c r="AA1533" i="13"/>
  <c r="AA1518" i="13"/>
  <c r="AA1529" i="13"/>
  <c r="AA1522" i="13"/>
  <c r="AG1526" i="13"/>
  <c r="AG1534" i="13"/>
  <c r="AG1529" i="13"/>
  <c r="AF460" i="13"/>
  <c r="AD461" i="13"/>
  <c r="N473" i="13"/>
  <c r="N472" i="13"/>
  <c r="AF475" i="13"/>
  <c r="U1500" i="13"/>
  <c r="U1496" i="13"/>
  <c r="X495" i="13"/>
  <c r="Q1180" i="13"/>
  <c r="Q1185" i="13"/>
  <c r="Q1186" i="13"/>
  <c r="AB312" i="13"/>
  <c r="S631" i="13"/>
  <c r="AD476" i="13"/>
  <c r="N464" i="13"/>
  <c r="AD473" i="13"/>
  <c r="AD465" i="13"/>
  <c r="AF461" i="13"/>
  <c r="AD463" i="13"/>
  <c r="L466" i="13"/>
  <c r="N469" i="13"/>
  <c r="N471" i="13"/>
  <c r="X483" i="13"/>
  <c r="P501" i="13"/>
  <c r="AR674" i="13"/>
  <c r="S625" i="13"/>
  <c r="I302" i="13"/>
  <c r="N312" i="13"/>
  <c r="I1593" i="13"/>
  <c r="N305" i="13"/>
  <c r="R426" i="13"/>
  <c r="R419" i="13"/>
  <c r="R427" i="13"/>
  <c r="R416" i="13"/>
  <c r="R425" i="13"/>
  <c r="R428" i="13"/>
  <c r="L186" i="13"/>
  <c r="L185" i="13"/>
  <c r="L191" i="13"/>
  <c r="O537" i="13"/>
  <c r="O530" i="13"/>
  <c r="O534" i="13"/>
  <c r="AM598" i="13"/>
  <c r="K602" i="13"/>
  <c r="AM600" i="13"/>
  <c r="K598" i="13"/>
  <c r="I605" i="13"/>
  <c r="I616" i="13"/>
  <c r="K611" i="13"/>
  <c r="M716" i="13"/>
  <c r="R719" i="13"/>
  <c r="R715" i="13"/>
  <c r="AG724" i="13"/>
  <c r="AG717" i="13"/>
  <c r="M715" i="13"/>
  <c r="AG713" i="13"/>
  <c r="AH724" i="13"/>
  <c r="R729" i="13"/>
  <c r="AE914" i="13"/>
  <c r="Y1145" i="13"/>
  <c r="Y1128" i="13"/>
  <c r="Y1141" i="13"/>
  <c r="Y1132" i="13"/>
  <c r="Y1136" i="13"/>
  <c r="Y1133" i="13"/>
  <c r="Y1134" i="13"/>
  <c r="Y1144" i="13"/>
  <c r="P1597" i="13"/>
  <c r="P1587" i="13"/>
  <c r="P1592" i="13"/>
  <c r="P1589" i="13"/>
  <c r="P1602" i="13"/>
  <c r="P1588" i="13"/>
  <c r="P1594" i="13"/>
  <c r="P1605" i="13"/>
  <c r="P1596" i="13"/>
  <c r="P1604" i="13"/>
  <c r="P1601" i="13"/>
  <c r="P1600" i="13"/>
  <c r="P1591" i="13"/>
  <c r="P1590" i="13"/>
  <c r="U1612" i="13"/>
  <c r="U1615" i="13"/>
  <c r="U1613" i="13"/>
  <c r="U1614" i="13"/>
  <c r="U1618" i="13"/>
  <c r="U1627" i="13"/>
  <c r="U1620" i="13"/>
  <c r="U1610" i="13"/>
  <c r="U1619" i="13"/>
  <c r="U1624" i="13"/>
  <c r="U1617" i="13"/>
  <c r="U1621" i="13"/>
  <c r="U1626" i="13"/>
  <c r="U1616" i="13"/>
  <c r="U1611" i="13"/>
  <c r="U1622" i="13"/>
  <c r="AA1611" i="13"/>
  <c r="AA1625" i="13"/>
  <c r="AA1614" i="13"/>
  <c r="AA1620" i="13"/>
  <c r="AA1622" i="13"/>
  <c r="AA1619" i="13"/>
  <c r="AA1615" i="13"/>
  <c r="AA1612" i="13"/>
  <c r="AA1627" i="13"/>
  <c r="AA1628" i="13"/>
  <c r="AA1618" i="13"/>
  <c r="AA1610" i="13"/>
  <c r="AA1626" i="13"/>
  <c r="AA1613" i="13"/>
  <c r="AA1617" i="13"/>
  <c r="AL1626" i="13"/>
  <c r="AL1612" i="13"/>
  <c r="AL1621" i="13"/>
  <c r="AL1615" i="13"/>
  <c r="AL1610" i="13"/>
  <c r="AL1611" i="13"/>
  <c r="AL1627" i="13"/>
  <c r="AL1628" i="13"/>
  <c r="AL1624" i="13"/>
  <c r="AL1619" i="13"/>
  <c r="AL1614" i="13"/>
  <c r="AL1620" i="13"/>
  <c r="AL1618" i="13"/>
  <c r="AL1622" i="13"/>
  <c r="Q1622" i="13"/>
  <c r="Q1618" i="13"/>
  <c r="Q1612" i="13"/>
  <c r="Q1610" i="13"/>
  <c r="Q1615" i="13"/>
  <c r="Q1621" i="13"/>
  <c r="Q1624" i="13"/>
  <c r="Q1627" i="13"/>
  <c r="Q1623" i="13"/>
  <c r="Q1614" i="13"/>
  <c r="Q1628" i="13"/>
  <c r="Q1617" i="13"/>
  <c r="Q1616" i="13"/>
  <c r="Q1613" i="13"/>
  <c r="Q1620" i="13"/>
  <c r="Q1611" i="13"/>
  <c r="Q1625" i="13"/>
  <c r="N1004" i="13"/>
  <c r="N999" i="13"/>
  <c r="N1006" i="13"/>
  <c r="N989" i="13"/>
  <c r="N1003" i="13"/>
  <c r="N990" i="13"/>
  <c r="N1005" i="13"/>
  <c r="N996" i="13"/>
  <c r="N993" i="13"/>
  <c r="N995" i="13"/>
  <c r="N1007" i="13"/>
  <c r="N992" i="13"/>
  <c r="N998" i="13"/>
  <c r="N991" i="13"/>
  <c r="N1000" i="13"/>
  <c r="R1589" i="13"/>
  <c r="R1594" i="13"/>
  <c r="R1601" i="13"/>
  <c r="R1595" i="13"/>
  <c r="R1598" i="13"/>
  <c r="R1590" i="13"/>
  <c r="R1599" i="13"/>
  <c r="R1588" i="13"/>
  <c r="R1587" i="13"/>
  <c r="R1605" i="13"/>
  <c r="R1596" i="13"/>
  <c r="R1597" i="13"/>
  <c r="R1592" i="13"/>
  <c r="R1603" i="13"/>
  <c r="R1602" i="13"/>
  <c r="R1593" i="13"/>
  <c r="O669" i="13"/>
  <c r="O667" i="13"/>
  <c r="O676" i="13"/>
  <c r="O683" i="13"/>
  <c r="O672" i="13"/>
  <c r="O681" i="13"/>
  <c r="O671" i="13"/>
  <c r="O668" i="13"/>
  <c r="O684" i="13"/>
  <c r="O675" i="13"/>
  <c r="O674" i="13"/>
  <c r="O673" i="13"/>
  <c r="O678" i="13"/>
  <c r="AB1459" i="13"/>
  <c r="AB1467" i="13"/>
  <c r="AB1463" i="13"/>
  <c r="AB1452" i="13"/>
  <c r="AB1453" i="13"/>
  <c r="AB1457" i="13"/>
  <c r="T1588" i="13"/>
  <c r="T1599" i="13"/>
  <c r="T1596" i="13"/>
  <c r="T1592" i="13"/>
  <c r="T1597" i="13"/>
  <c r="T1593" i="13"/>
  <c r="T1600" i="13"/>
  <c r="T1594" i="13"/>
  <c r="T1605" i="13"/>
  <c r="T1595" i="13"/>
  <c r="T1587" i="13"/>
  <c r="T1598" i="13"/>
  <c r="T1589" i="13"/>
  <c r="T1603" i="13"/>
  <c r="T1456" i="13"/>
  <c r="T1464" i="13"/>
  <c r="T1467" i="13"/>
  <c r="T1462" i="13"/>
  <c r="Y1018" i="13"/>
  <c r="Y1021" i="13"/>
  <c r="Y1027" i="13"/>
  <c r="Y1013" i="13"/>
  <c r="Y1020" i="13"/>
  <c r="Y1024" i="13"/>
  <c r="Y1012" i="13"/>
  <c r="Y1026" i="13"/>
  <c r="Y1028" i="13"/>
  <c r="Y1030" i="13"/>
  <c r="Y1017" i="13"/>
  <c r="Y1022" i="13"/>
  <c r="M1528" i="13"/>
  <c r="M1524" i="13"/>
  <c r="M1534" i="13"/>
  <c r="M1536" i="13"/>
  <c r="M1523" i="13"/>
  <c r="M1535" i="13"/>
  <c r="M1527" i="13"/>
  <c r="M1520" i="13"/>
  <c r="M1531" i="13"/>
  <c r="M1526" i="13"/>
  <c r="M1521" i="13"/>
  <c r="M1529" i="13"/>
  <c r="M1522" i="13"/>
  <c r="M1530" i="13"/>
  <c r="M1533" i="13"/>
  <c r="AA1459" i="13"/>
  <c r="AA1467" i="13"/>
  <c r="AA1452" i="13"/>
  <c r="AA1464" i="13"/>
  <c r="AA1462" i="13"/>
  <c r="AA1450" i="13"/>
  <c r="AA1455" i="13"/>
  <c r="AA1449" i="13"/>
  <c r="AA1453" i="13"/>
  <c r="AL996" i="13"/>
  <c r="AL999" i="13"/>
  <c r="AL1006" i="13"/>
  <c r="AL1000" i="13"/>
  <c r="AL994" i="13"/>
  <c r="AL1005" i="13"/>
  <c r="AL993" i="13"/>
  <c r="AL991" i="13"/>
  <c r="AL989" i="13"/>
  <c r="AL1007" i="13"/>
  <c r="AL1002" i="13"/>
  <c r="AL1004" i="13"/>
  <c r="AL997" i="13"/>
  <c r="AL998" i="13"/>
  <c r="AL1001" i="13"/>
  <c r="AL992" i="13"/>
  <c r="AL990" i="13"/>
  <c r="AH1453" i="13"/>
  <c r="AH1465" i="13"/>
  <c r="AH1451" i="13"/>
  <c r="AH1467" i="13"/>
  <c r="AH1460" i="13"/>
  <c r="AH1464" i="13"/>
  <c r="AH1456" i="13"/>
  <c r="V671" i="13"/>
  <c r="V674" i="13"/>
  <c r="V683" i="13"/>
  <c r="M351" i="13"/>
  <c r="M363" i="13"/>
  <c r="AL347" i="13"/>
  <c r="AL352" i="13"/>
  <c r="AI356" i="13"/>
  <c r="AI350" i="13"/>
  <c r="AI347" i="13"/>
  <c r="AI346" i="13"/>
  <c r="AI358" i="13"/>
  <c r="AI353" i="13"/>
  <c r="AI362" i="13"/>
  <c r="AI352" i="13"/>
  <c r="AR484" i="13"/>
  <c r="AR495" i="13"/>
  <c r="AR501" i="13"/>
  <c r="AR500" i="13"/>
  <c r="AR487" i="13"/>
  <c r="AR496" i="13"/>
  <c r="AR488" i="13"/>
  <c r="AR491" i="13"/>
  <c r="AR489" i="13"/>
  <c r="AR493" i="13"/>
  <c r="AR485" i="13"/>
  <c r="AR499" i="13"/>
  <c r="AR492" i="13"/>
  <c r="AR494" i="13"/>
  <c r="AR497" i="13"/>
  <c r="AR483" i="13"/>
  <c r="S485" i="13"/>
  <c r="S483" i="13"/>
  <c r="S500" i="13"/>
  <c r="S489" i="13"/>
  <c r="S492" i="13"/>
  <c r="S487" i="13"/>
  <c r="S496" i="13"/>
  <c r="S488" i="13"/>
  <c r="S494" i="13"/>
  <c r="S495" i="13"/>
  <c r="S484" i="13"/>
  <c r="S497" i="13"/>
  <c r="S499" i="13"/>
  <c r="S493" i="13"/>
  <c r="S501" i="13"/>
  <c r="S498" i="13"/>
  <c r="AJ489" i="13"/>
  <c r="AJ488" i="13"/>
  <c r="AJ483" i="13"/>
  <c r="AJ490" i="13"/>
  <c r="AJ501" i="13"/>
  <c r="AJ484" i="13"/>
  <c r="AJ500" i="13"/>
  <c r="AJ494" i="13"/>
  <c r="AJ497" i="13"/>
  <c r="AJ487" i="13"/>
  <c r="AJ498" i="13"/>
  <c r="AJ495" i="13"/>
  <c r="AJ492" i="13"/>
  <c r="AJ499" i="13"/>
  <c r="AJ485" i="13"/>
  <c r="AJ491" i="13"/>
  <c r="AJ493" i="13"/>
  <c r="AE415" i="13"/>
  <c r="AE432" i="13"/>
  <c r="K417" i="13"/>
  <c r="K430" i="13"/>
  <c r="K420" i="13"/>
  <c r="K429" i="13"/>
  <c r="K422" i="13"/>
  <c r="K419" i="13"/>
  <c r="K431" i="13"/>
  <c r="AG416" i="13"/>
  <c r="AG421" i="13"/>
  <c r="Y994" i="13"/>
  <c r="Y1002" i="13"/>
  <c r="Y989" i="13"/>
  <c r="Y1006" i="13"/>
  <c r="Y1004" i="13"/>
  <c r="Y1001" i="13"/>
  <c r="Y991" i="13"/>
  <c r="Y997" i="13"/>
  <c r="Y990" i="13"/>
  <c r="Y1005" i="13"/>
  <c r="AE1588" i="13"/>
  <c r="AE1605" i="13"/>
  <c r="AE1592" i="13"/>
  <c r="AE1595" i="13"/>
  <c r="AE1601" i="13"/>
  <c r="AE1598" i="13"/>
  <c r="AE1603" i="13"/>
  <c r="AE1594" i="13"/>
  <c r="AE1602" i="13"/>
  <c r="AE1591" i="13"/>
  <c r="AE1596" i="13"/>
  <c r="AE1590" i="13"/>
  <c r="AE1604" i="13"/>
  <c r="AE1593" i="13"/>
  <c r="AE1597" i="13"/>
  <c r="AE1589" i="13"/>
  <c r="Y317" i="13"/>
  <c r="Y309" i="13"/>
  <c r="Y310" i="13"/>
  <c r="Y308" i="13"/>
  <c r="Y315" i="13"/>
  <c r="Y316" i="13"/>
  <c r="Y299" i="13"/>
  <c r="Y312" i="13"/>
  <c r="Y307" i="13"/>
  <c r="Y311" i="13"/>
  <c r="Y304" i="13"/>
  <c r="Y314" i="13"/>
  <c r="AD300" i="13"/>
  <c r="AD303" i="13"/>
  <c r="AD315" i="13"/>
  <c r="AD311" i="13"/>
  <c r="AD304" i="13"/>
  <c r="AD313" i="13"/>
  <c r="AD302" i="13"/>
  <c r="AD312" i="13"/>
  <c r="AD314" i="13"/>
  <c r="AD316" i="13"/>
  <c r="AD308" i="13"/>
  <c r="AD299" i="13"/>
  <c r="AD309" i="13"/>
  <c r="L189" i="13"/>
  <c r="L184" i="13"/>
  <c r="R431" i="13"/>
  <c r="O531" i="13"/>
  <c r="R422" i="13"/>
  <c r="I598" i="13"/>
  <c r="U607" i="13"/>
  <c r="I608" i="13"/>
  <c r="U601" i="13"/>
  <c r="U606" i="13"/>
  <c r="I613" i="13"/>
  <c r="I609" i="13"/>
  <c r="U613" i="13"/>
  <c r="AM611" i="13"/>
  <c r="AM615" i="13"/>
  <c r="AM614" i="13"/>
  <c r="R722" i="13"/>
  <c r="M728" i="13"/>
  <c r="AG721" i="13"/>
  <c r="R713" i="13"/>
  <c r="R730" i="13"/>
  <c r="K1052" i="13"/>
  <c r="K1046" i="13"/>
  <c r="AI1038" i="13"/>
  <c r="AI1049" i="13"/>
  <c r="N997" i="13"/>
  <c r="AJ486" i="13"/>
  <c r="AE418" i="13"/>
  <c r="Q1265" i="13"/>
  <c r="Q1268" i="13"/>
  <c r="Q1279" i="13"/>
  <c r="Q1269" i="13"/>
  <c r="Q1283" i="13"/>
  <c r="Q1282" i="13"/>
  <c r="Q1277" i="13"/>
  <c r="Q1280" i="13"/>
  <c r="Q1272" i="13"/>
  <c r="J1281" i="13"/>
  <c r="J1280" i="13"/>
  <c r="J1276" i="13"/>
  <c r="J1275" i="13"/>
  <c r="J1273" i="13"/>
  <c r="J1279" i="13"/>
  <c r="J1270" i="13"/>
  <c r="J1265" i="13"/>
  <c r="J1274" i="13"/>
  <c r="J1269" i="13"/>
  <c r="P1275" i="13"/>
  <c r="P1272" i="13"/>
  <c r="P1283" i="13"/>
  <c r="P1267" i="13"/>
  <c r="P1271" i="13"/>
  <c r="P1280" i="13"/>
  <c r="P1269" i="13"/>
  <c r="X1272" i="13"/>
  <c r="X1267" i="13"/>
  <c r="X1270" i="13"/>
  <c r="X1273" i="13"/>
  <c r="AQ1129" i="13"/>
  <c r="AQ1136" i="13"/>
  <c r="L188" i="13"/>
  <c r="L194" i="13"/>
  <c r="R414" i="13"/>
  <c r="O532" i="13"/>
  <c r="O544" i="13"/>
  <c r="R430" i="13"/>
  <c r="O541" i="13"/>
  <c r="K599" i="13"/>
  <c r="U604" i="13"/>
  <c r="I614" i="13"/>
  <c r="K612" i="13"/>
  <c r="K616" i="13"/>
  <c r="U616" i="13"/>
  <c r="K615" i="13"/>
  <c r="R717" i="13"/>
  <c r="M725" i="13"/>
  <c r="AH722" i="13"/>
  <c r="M727" i="13"/>
  <c r="AH713" i="13"/>
  <c r="M726" i="13"/>
  <c r="R725" i="13"/>
  <c r="R731" i="13"/>
  <c r="N1002" i="13"/>
  <c r="N994" i="13"/>
  <c r="O680" i="13"/>
  <c r="S491" i="13"/>
  <c r="I1581" i="13"/>
  <c r="I1575" i="13"/>
  <c r="L195" i="13"/>
  <c r="L190" i="13"/>
  <c r="R418" i="13"/>
  <c r="O538" i="13"/>
  <c r="R421" i="13"/>
  <c r="O547" i="13"/>
  <c r="O529" i="13"/>
  <c r="U605" i="13"/>
  <c r="AM608" i="13"/>
  <c r="K603" i="13"/>
  <c r="K608" i="13"/>
  <c r="I607" i="13"/>
  <c r="AH715" i="13"/>
  <c r="M713" i="13"/>
  <c r="M718" i="13"/>
  <c r="AG719" i="13"/>
  <c r="M723" i="13"/>
  <c r="AG727" i="13"/>
  <c r="M714" i="13"/>
  <c r="R721" i="13"/>
  <c r="AH718" i="13"/>
  <c r="AH726" i="13"/>
  <c r="AH725" i="13"/>
  <c r="AH731" i="13"/>
  <c r="I1495" i="13"/>
  <c r="I1506" i="13"/>
  <c r="I1513" i="13"/>
  <c r="AA1624" i="13"/>
  <c r="R423" i="13"/>
  <c r="Y1138" i="13"/>
  <c r="S490" i="13"/>
  <c r="L197" i="13"/>
  <c r="O540" i="13"/>
  <c r="O545" i="13"/>
  <c r="AB639" i="13"/>
  <c r="AB636" i="13"/>
  <c r="AB634" i="13"/>
  <c r="K609" i="13"/>
  <c r="I606" i="13"/>
  <c r="I603" i="13"/>
  <c r="AM605" i="13"/>
  <c r="K606" i="13"/>
  <c r="I611" i="13"/>
  <c r="AM599" i="13"/>
  <c r="I602" i="13"/>
  <c r="AM604" i="13"/>
  <c r="U608" i="13"/>
  <c r="U603" i="13"/>
  <c r="U611" i="13"/>
  <c r="U614" i="13"/>
  <c r="AM612" i="13"/>
  <c r="M731" i="13"/>
  <c r="AH721" i="13"/>
  <c r="AG726" i="13"/>
  <c r="AE899" i="13"/>
  <c r="S486" i="13"/>
  <c r="AI1587" i="13"/>
  <c r="AI1591" i="13"/>
  <c r="AI1588" i="13"/>
  <c r="AI1597" i="13"/>
  <c r="AI1605" i="13"/>
  <c r="AI1593" i="13"/>
  <c r="AI1596" i="13"/>
  <c r="AI1604" i="13"/>
  <c r="AI1603" i="13"/>
  <c r="AI1590" i="13"/>
  <c r="AI1601" i="13"/>
  <c r="AI1600" i="13"/>
  <c r="AI1598" i="13"/>
  <c r="AI1602" i="13"/>
  <c r="AI1592" i="13"/>
  <c r="AI1595" i="13"/>
  <c r="AI1589" i="13"/>
  <c r="AI1599" i="13"/>
  <c r="AA1524" i="13"/>
  <c r="AA1536" i="13"/>
  <c r="AA1528" i="13"/>
  <c r="AA1526" i="13"/>
  <c r="AA1525" i="13"/>
  <c r="AA1531" i="13"/>
  <c r="AA1532" i="13"/>
  <c r="AA1520" i="13"/>
  <c r="AA1530" i="13"/>
  <c r="AA1523" i="13"/>
  <c r="AA1534" i="13"/>
  <c r="AA1535" i="13"/>
  <c r="AA1527" i="13"/>
  <c r="AA1519" i="13"/>
  <c r="AG1533" i="13"/>
  <c r="AG1536" i="13"/>
  <c r="AG1527" i="13"/>
  <c r="AG1531" i="13"/>
  <c r="AG1522" i="13"/>
  <c r="AG1530" i="13"/>
  <c r="AG1521" i="13"/>
  <c r="AG1528" i="13"/>
  <c r="AG1518" i="13"/>
  <c r="AG1520" i="13"/>
  <c r="AG1535" i="13"/>
  <c r="AG1519" i="13"/>
  <c r="AG1532" i="13"/>
  <c r="AG1524" i="13"/>
  <c r="AG1525" i="13"/>
  <c r="O546" i="13"/>
  <c r="O543" i="13"/>
  <c r="AB627" i="13"/>
  <c r="AB638" i="13"/>
  <c r="U600" i="13"/>
  <c r="I604" i="13"/>
  <c r="AM606" i="13"/>
  <c r="K607" i="13"/>
  <c r="U602" i="13"/>
  <c r="I610" i="13"/>
  <c r="U599" i="13"/>
  <c r="I600" i="13"/>
  <c r="AM602" i="13"/>
  <c r="U598" i="13"/>
  <c r="I612" i="13"/>
  <c r="AM609" i="13"/>
  <c r="AM613" i="13"/>
  <c r="K613" i="13"/>
  <c r="AM616" i="13"/>
  <c r="AG716" i="13"/>
  <c r="AG728" i="13"/>
  <c r="AH719" i="13"/>
  <c r="AH717" i="13"/>
  <c r="R720" i="13"/>
  <c r="AG731" i="13"/>
  <c r="R716" i="13"/>
  <c r="AG718" i="13"/>
  <c r="M722" i="13"/>
  <c r="M730" i="13"/>
  <c r="R723" i="13"/>
  <c r="M729" i="13"/>
  <c r="R728" i="13"/>
  <c r="R727" i="13"/>
  <c r="R415" i="13"/>
  <c r="U612" i="13"/>
  <c r="AM603" i="13"/>
  <c r="U609" i="13"/>
  <c r="I599" i="13"/>
  <c r="K605" i="13"/>
  <c r="K610" i="13"/>
  <c r="AG725" i="13"/>
  <c r="AH720" i="13"/>
  <c r="R724" i="13"/>
  <c r="M720" i="13"/>
  <c r="AH716" i="13"/>
  <c r="AG730" i="13"/>
  <c r="AG715" i="13"/>
  <c r="AG723" i="13"/>
  <c r="AH723" i="13"/>
  <c r="AH728" i="13"/>
  <c r="AE901" i="13"/>
  <c r="AJ1556" i="13"/>
  <c r="AJ1551" i="13"/>
  <c r="V888" i="13"/>
  <c r="V885" i="13"/>
  <c r="Y1131" i="13"/>
  <c r="AJ496" i="13"/>
  <c r="AD307" i="13"/>
  <c r="AR486" i="13"/>
  <c r="R1499" i="13"/>
  <c r="R1511" i="13"/>
  <c r="R1508" i="13"/>
  <c r="J639" i="13"/>
  <c r="J637" i="13"/>
  <c r="R1619" i="13"/>
  <c r="R1621" i="13"/>
  <c r="J466" i="13"/>
  <c r="J472" i="13"/>
  <c r="AE543" i="13"/>
  <c r="I178" i="13"/>
  <c r="I166" i="13"/>
  <c r="AB192" i="13"/>
  <c r="AE536" i="13"/>
  <c r="AE538" i="13"/>
  <c r="AC914" i="13"/>
  <c r="T1129" i="13"/>
  <c r="T1138" i="13"/>
  <c r="AQ829" i="13"/>
  <c r="AQ840" i="13"/>
  <c r="AQ845" i="13"/>
  <c r="AQ837" i="13"/>
  <c r="AQ828" i="13"/>
  <c r="AQ833" i="13"/>
  <c r="AQ832" i="13"/>
  <c r="AQ842" i="13"/>
  <c r="AQ836" i="13"/>
  <c r="AQ839" i="13"/>
  <c r="AQ834" i="13"/>
  <c r="AQ844" i="13"/>
  <c r="J1211" i="13"/>
  <c r="J1213" i="13"/>
  <c r="J1204" i="13"/>
  <c r="J1209" i="13"/>
  <c r="J1202" i="13"/>
  <c r="J1201" i="13"/>
  <c r="J1196" i="13"/>
  <c r="J1207" i="13"/>
  <c r="J1205" i="13"/>
  <c r="J1203" i="13"/>
  <c r="J1208" i="13"/>
  <c r="J1200" i="13"/>
  <c r="J1206" i="13"/>
  <c r="J1198" i="13"/>
  <c r="J1212" i="13"/>
  <c r="J1214" i="13"/>
  <c r="V1143" i="13"/>
  <c r="V1144" i="13"/>
  <c r="V1133" i="13"/>
  <c r="V1142" i="13"/>
  <c r="V1138" i="13"/>
  <c r="V1130" i="13"/>
  <c r="V1145" i="13"/>
  <c r="V1135" i="13"/>
  <c r="V1136" i="13"/>
  <c r="V1132" i="13"/>
  <c r="V1139" i="13"/>
  <c r="AN1605" i="13"/>
  <c r="AN1604" i="13"/>
  <c r="AB1624" i="13"/>
  <c r="AB1619" i="13"/>
  <c r="AB1628" i="13"/>
  <c r="AB1620" i="13"/>
  <c r="K1627" i="13"/>
  <c r="K1611" i="13"/>
  <c r="AK1620" i="13"/>
  <c r="AK1618" i="13"/>
  <c r="AK1619" i="13"/>
  <c r="AK1622" i="13"/>
  <c r="I1457" i="13"/>
  <c r="I1467" i="13"/>
  <c r="I1449" i="13"/>
  <c r="I1454" i="13"/>
  <c r="I1458" i="13"/>
  <c r="I1455" i="13"/>
  <c r="I1451" i="13"/>
  <c r="I1456" i="13"/>
  <c r="I1464" i="13"/>
  <c r="I1465" i="13"/>
  <c r="I1461" i="13"/>
  <c r="I1450" i="13"/>
  <c r="M676" i="13"/>
  <c r="M679" i="13"/>
  <c r="M677" i="13"/>
  <c r="M669" i="13"/>
  <c r="M674" i="13"/>
  <c r="M684" i="13"/>
  <c r="M682" i="13"/>
  <c r="M678" i="13"/>
  <c r="M681" i="13"/>
  <c r="M683" i="13"/>
  <c r="M671" i="13"/>
  <c r="M667" i="13"/>
  <c r="M675" i="13"/>
  <c r="M680" i="13"/>
  <c r="M685" i="13"/>
  <c r="M672" i="13"/>
  <c r="J995" i="13"/>
  <c r="J997" i="13"/>
  <c r="J991" i="13"/>
  <c r="J998" i="13"/>
  <c r="J1000" i="13"/>
  <c r="J1007" i="13"/>
  <c r="J1001" i="13"/>
  <c r="J1005" i="13"/>
  <c r="J1006" i="13"/>
  <c r="J1004" i="13"/>
  <c r="J989" i="13"/>
  <c r="J1002" i="13"/>
  <c r="J1003" i="13"/>
  <c r="J993" i="13"/>
  <c r="J999" i="13"/>
  <c r="J994" i="13"/>
  <c r="J996" i="13"/>
  <c r="J990" i="13"/>
  <c r="Q1449" i="13"/>
  <c r="Q1451" i="13"/>
  <c r="Q1464" i="13"/>
  <c r="Q1454" i="13"/>
  <c r="Q1467" i="13"/>
  <c r="Q1453" i="13"/>
  <c r="Q1461" i="13"/>
  <c r="Q1452" i="13"/>
  <c r="Q1463" i="13"/>
  <c r="Q1450" i="13"/>
  <c r="Q1465" i="13"/>
  <c r="Q1457" i="13"/>
  <c r="Q1466" i="13"/>
  <c r="Q1462" i="13"/>
  <c r="Q1456" i="13"/>
  <c r="Q1458" i="13"/>
  <c r="AF682" i="13"/>
  <c r="AF671" i="13"/>
  <c r="AF685" i="13"/>
  <c r="AF677" i="13"/>
  <c r="AF676" i="13"/>
  <c r="AF668" i="13"/>
  <c r="AF679" i="13"/>
  <c r="AF684" i="13"/>
  <c r="AF669" i="13"/>
  <c r="AF673" i="13"/>
  <c r="AF680" i="13"/>
  <c r="AF667" i="13"/>
  <c r="AF683" i="13"/>
  <c r="AF681" i="13"/>
  <c r="AF678" i="13"/>
  <c r="AO990" i="13"/>
  <c r="AO1003" i="13"/>
  <c r="AO992" i="13"/>
  <c r="AO996" i="13"/>
  <c r="Z1007" i="13"/>
  <c r="Z991" i="13"/>
  <c r="Z998" i="13"/>
  <c r="Z995" i="13"/>
  <c r="Z990" i="13"/>
  <c r="Z1001" i="13"/>
  <c r="Z999" i="13"/>
  <c r="Z1003" i="13"/>
  <c r="Z994" i="13"/>
  <c r="Z1002" i="13"/>
  <c r="Z997" i="13"/>
  <c r="Z996" i="13"/>
  <c r="Z1000" i="13"/>
  <c r="Z989" i="13"/>
  <c r="Z992" i="13"/>
  <c r="Z1005" i="13"/>
  <c r="AI683" i="13"/>
  <c r="AI678" i="13"/>
  <c r="AI672" i="13"/>
  <c r="AI685" i="13"/>
  <c r="AI682" i="13"/>
  <c r="AI669" i="13"/>
  <c r="AI670" i="13"/>
  <c r="AI671" i="13"/>
  <c r="AI677" i="13"/>
  <c r="AI674" i="13"/>
  <c r="AI673" i="13"/>
  <c r="AI679" i="13"/>
  <c r="AI676" i="13"/>
  <c r="I990" i="13"/>
  <c r="I1005" i="13"/>
  <c r="I1003" i="13"/>
  <c r="I1002" i="13"/>
  <c r="I992" i="13"/>
  <c r="I996" i="13"/>
  <c r="I1000" i="13"/>
  <c r="I1001" i="13"/>
  <c r="I998" i="13"/>
  <c r="I989" i="13"/>
  <c r="I997" i="13"/>
  <c r="I999" i="13"/>
  <c r="I993" i="13"/>
  <c r="I1004" i="13"/>
  <c r="I991" i="13"/>
  <c r="AI989" i="13"/>
  <c r="AI1003" i="13"/>
  <c r="AI996" i="13"/>
  <c r="AI993" i="13"/>
  <c r="AI1007" i="13"/>
  <c r="AO675" i="13"/>
  <c r="AO670" i="13"/>
  <c r="AO679" i="13"/>
  <c r="AO684" i="13"/>
  <c r="AO677" i="13"/>
  <c r="AO678" i="13"/>
  <c r="AO673" i="13"/>
  <c r="AO674" i="13"/>
  <c r="AO671" i="13"/>
  <c r="AO668" i="13"/>
  <c r="AO683" i="13"/>
  <c r="AO669" i="13"/>
  <c r="AO680" i="13"/>
  <c r="U1599" i="13"/>
  <c r="U1605" i="13"/>
  <c r="U1595" i="13"/>
  <c r="U1587" i="13"/>
  <c r="U1596" i="13"/>
  <c r="U1600" i="13"/>
  <c r="U1603" i="13"/>
  <c r="U1592" i="13"/>
  <c r="U1601" i="13"/>
  <c r="U1597" i="13"/>
  <c r="U1591" i="13"/>
  <c r="U1604" i="13"/>
  <c r="U1589" i="13"/>
  <c r="U1594" i="13"/>
  <c r="U1590" i="13"/>
  <c r="U1602" i="13"/>
  <c r="AG668" i="13"/>
  <c r="AG685" i="13"/>
  <c r="AG678" i="13"/>
  <c r="AG674" i="13"/>
  <c r="AG670" i="13"/>
  <c r="AG669" i="13"/>
  <c r="AG682" i="13"/>
  <c r="AG681" i="13"/>
  <c r="AG667" i="13"/>
  <c r="AG672" i="13"/>
  <c r="AG671" i="13"/>
  <c r="AG683" i="13"/>
  <c r="AG675" i="13"/>
  <c r="AM357" i="13"/>
  <c r="AM349" i="13"/>
  <c r="AM345" i="13"/>
  <c r="AM359" i="13"/>
  <c r="AM353" i="13"/>
  <c r="AM361" i="13"/>
  <c r="AM362" i="13"/>
  <c r="AM351" i="13"/>
  <c r="AM354" i="13"/>
  <c r="AM356" i="13"/>
  <c r="AM363" i="13"/>
  <c r="AM358" i="13"/>
  <c r="AM355" i="13"/>
  <c r="AF353" i="13"/>
  <c r="AF362" i="13"/>
  <c r="AF349" i="13"/>
  <c r="AF361" i="13"/>
  <c r="AF360" i="13"/>
  <c r="AF350" i="13"/>
  <c r="AF355" i="13"/>
  <c r="AF363" i="13"/>
  <c r="AF358" i="13"/>
  <c r="AF357" i="13"/>
  <c r="AF348" i="13"/>
  <c r="AF351" i="13"/>
  <c r="AF354" i="13"/>
  <c r="AF347" i="13"/>
  <c r="AF346" i="13"/>
  <c r="AF356" i="13"/>
  <c r="AF345" i="13"/>
  <c r="AE486" i="13"/>
  <c r="AE492" i="13"/>
  <c r="AE490" i="13"/>
  <c r="AE491" i="13"/>
  <c r="AE500" i="13"/>
  <c r="AE495" i="13"/>
  <c r="AE499" i="13"/>
  <c r="AE487" i="13"/>
  <c r="AE488" i="13"/>
  <c r="AE485" i="13"/>
  <c r="AE496" i="13"/>
  <c r="AE484" i="13"/>
  <c r="AE501" i="13"/>
  <c r="AE494" i="13"/>
  <c r="AE489" i="13"/>
  <c r="AE493" i="13"/>
  <c r="AE498" i="13"/>
  <c r="AE352" i="13"/>
  <c r="AE359" i="13"/>
  <c r="AE351" i="13"/>
  <c r="AA425" i="13"/>
  <c r="AA422" i="13"/>
  <c r="AA427" i="13"/>
  <c r="AA423" i="13"/>
  <c r="AA419" i="13"/>
  <c r="Z1076" i="13"/>
  <c r="Z1070" i="13"/>
  <c r="Z1063" i="13"/>
  <c r="Z1068" i="13"/>
  <c r="Z1059" i="13"/>
  <c r="Z1069" i="13"/>
  <c r="O424" i="13"/>
  <c r="O415" i="13"/>
  <c r="O418" i="13"/>
  <c r="O423" i="13"/>
  <c r="O427" i="13"/>
  <c r="O428" i="13"/>
  <c r="O431" i="13"/>
  <c r="AP426" i="13"/>
  <c r="AP416" i="13"/>
  <c r="AP429" i="13"/>
  <c r="AP431" i="13"/>
  <c r="AP427" i="13"/>
  <c r="AP418" i="13"/>
  <c r="AP421" i="13"/>
  <c r="AP425" i="13"/>
  <c r="AP424" i="13"/>
  <c r="AP422" i="13"/>
  <c r="AP430" i="13"/>
  <c r="AP419" i="13"/>
  <c r="Q423" i="13"/>
  <c r="Q428" i="13"/>
  <c r="Q416" i="13"/>
  <c r="Q426" i="13"/>
  <c r="Q427" i="13"/>
  <c r="Q418" i="13"/>
  <c r="Q424" i="13"/>
  <c r="Q425" i="13"/>
  <c r="Q419" i="13"/>
  <c r="I419" i="13"/>
  <c r="I429" i="13"/>
  <c r="Q681" i="13"/>
  <c r="Q683" i="13"/>
  <c r="Q682" i="13"/>
  <c r="Q671" i="13"/>
  <c r="Q670" i="13"/>
  <c r="Q672" i="13"/>
  <c r="Q679" i="13"/>
  <c r="Q669" i="13"/>
  <c r="Q668" i="13"/>
  <c r="Q677" i="13"/>
  <c r="Q678" i="13"/>
  <c r="Q675" i="13"/>
  <c r="Q684" i="13"/>
  <c r="Q676" i="13"/>
  <c r="AB194" i="13"/>
  <c r="J473" i="13"/>
  <c r="J460" i="13"/>
  <c r="AE529" i="13"/>
  <c r="AE544" i="13"/>
  <c r="AP1579" i="13"/>
  <c r="AP1569" i="13"/>
  <c r="AB195" i="13"/>
  <c r="AB200" i="13"/>
  <c r="J464" i="13"/>
  <c r="J477" i="13"/>
  <c r="AE534" i="13"/>
  <c r="AE546" i="13"/>
  <c r="AC903" i="13"/>
  <c r="AG680" i="13"/>
  <c r="AM347" i="13"/>
  <c r="K1210" i="13"/>
  <c r="K1208" i="13"/>
  <c r="K1204" i="13"/>
  <c r="K1196" i="13"/>
  <c r="K1200" i="13"/>
  <c r="K1203" i="13"/>
  <c r="M673" i="13"/>
  <c r="M670" i="13"/>
  <c r="AB193" i="13"/>
  <c r="AB189" i="13"/>
  <c r="AB190" i="13"/>
  <c r="J465" i="13"/>
  <c r="J467" i="13"/>
  <c r="J471" i="13"/>
  <c r="J470" i="13"/>
  <c r="AE545" i="13"/>
  <c r="AC911" i="13"/>
  <c r="AC897" i="13"/>
  <c r="U1598" i="13"/>
  <c r="AG684" i="13"/>
  <c r="AQ1199" i="13"/>
  <c r="AQ1206" i="13"/>
  <c r="AQ1197" i="13"/>
  <c r="I1556" i="13"/>
  <c r="I1558" i="13"/>
  <c r="AB187" i="13"/>
  <c r="AB198" i="13"/>
  <c r="J463" i="13"/>
  <c r="J476" i="13"/>
  <c r="J475" i="13"/>
  <c r="J462" i="13"/>
  <c r="J461" i="13"/>
  <c r="AE540" i="13"/>
  <c r="AB196" i="13"/>
  <c r="AC900" i="13"/>
  <c r="V1141" i="13"/>
  <c r="AA1555" i="13"/>
  <c r="AA1551" i="13"/>
  <c r="AF1549" i="13"/>
  <c r="AF1554" i="13"/>
  <c r="AF1552" i="13"/>
  <c r="Z1004" i="13"/>
  <c r="AM352" i="13"/>
  <c r="AP968" i="13"/>
  <c r="AP969" i="13"/>
  <c r="AG977" i="13"/>
  <c r="AG975" i="13"/>
  <c r="AG976" i="13"/>
  <c r="AG982" i="13"/>
  <c r="AN628" i="13"/>
  <c r="AN622" i="13"/>
  <c r="AN624" i="13"/>
  <c r="AN627" i="13"/>
  <c r="AN626" i="13"/>
  <c r="AN621" i="13"/>
  <c r="AN636" i="13"/>
  <c r="AN634" i="13"/>
  <c r="AN625" i="13"/>
  <c r="AN630" i="13"/>
  <c r="I995" i="13"/>
  <c r="AB186" i="13"/>
  <c r="AB201" i="13"/>
  <c r="J474" i="13"/>
  <c r="AP428" i="13"/>
  <c r="Z993" i="13"/>
  <c r="AF359" i="13"/>
  <c r="AG673" i="13"/>
  <c r="Q1459" i="13"/>
  <c r="AI637" i="13"/>
  <c r="M995" i="13"/>
  <c r="S685" i="13"/>
  <c r="S684" i="13"/>
  <c r="S680" i="13"/>
  <c r="S672" i="13"/>
  <c r="AK501" i="13"/>
  <c r="AI489" i="13"/>
  <c r="AN669" i="13"/>
  <c r="AB995" i="13"/>
  <c r="S682" i="13"/>
  <c r="AI498" i="13"/>
  <c r="AN674" i="13"/>
  <c r="AK486" i="13"/>
  <c r="AI487" i="13"/>
  <c r="AK496" i="13"/>
  <c r="AI490" i="13"/>
  <c r="AK498" i="13"/>
  <c r="AI485" i="13"/>
  <c r="AB993" i="13"/>
  <c r="AB992" i="13"/>
  <c r="AN684" i="13"/>
  <c r="AK489" i="13"/>
  <c r="AB997" i="13"/>
  <c r="AI486" i="13"/>
  <c r="AI495" i="13"/>
  <c r="AN667" i="13"/>
  <c r="AI634" i="13"/>
  <c r="AB1001" i="13"/>
  <c r="AB1004" i="13"/>
  <c r="AB990" i="13"/>
  <c r="S676" i="13"/>
  <c r="AN668" i="13"/>
  <c r="AI493" i="13"/>
  <c r="AK494" i="13"/>
  <c r="S675" i="13"/>
  <c r="AI633" i="13"/>
  <c r="AB994" i="13"/>
  <c r="AB991" i="13"/>
  <c r="AA488" i="13"/>
  <c r="AB1002" i="13"/>
  <c r="S681" i="13"/>
  <c r="AN671" i="13"/>
  <c r="AK487" i="13"/>
  <c r="AI497" i="13"/>
  <c r="AN675" i="13"/>
  <c r="AI499" i="13"/>
  <c r="AA1588" i="13"/>
  <c r="AB1006" i="13"/>
  <c r="AB1005" i="13"/>
  <c r="AB1003" i="13"/>
  <c r="S668" i="13"/>
  <c r="S674" i="13"/>
  <c r="S670" i="13"/>
  <c r="R490" i="13"/>
  <c r="S673" i="13"/>
  <c r="AN678" i="13"/>
  <c r="AI492" i="13"/>
  <c r="AB996" i="13"/>
  <c r="AB998" i="13"/>
  <c r="AI500" i="13"/>
  <c r="AK500" i="13"/>
  <c r="AN673" i="13"/>
  <c r="P146" i="13"/>
  <c r="P147" i="13"/>
  <c r="AJ147" i="13"/>
  <c r="P156" i="13"/>
  <c r="P142" i="13"/>
  <c r="P155" i="13"/>
  <c r="P138" i="13"/>
  <c r="AJ150" i="13"/>
  <c r="AJ142" i="13"/>
  <c r="AJ156" i="13"/>
  <c r="AJ146" i="13"/>
  <c r="S812" i="13"/>
  <c r="V805" i="13"/>
  <c r="S819" i="13"/>
  <c r="V817" i="13"/>
  <c r="V821" i="13"/>
  <c r="S811" i="13"/>
  <c r="S822" i="13"/>
  <c r="S808" i="13"/>
  <c r="S810" i="13"/>
  <c r="AR1167" i="13"/>
  <c r="AL1081" i="13"/>
  <c r="AR1454" i="13"/>
  <c r="Y1450" i="13"/>
  <c r="AR1462" i="13"/>
  <c r="Y1453" i="13"/>
  <c r="O997" i="13"/>
  <c r="O993" i="13"/>
  <c r="AR1455" i="13"/>
  <c r="AB1533" i="13"/>
  <c r="AB1524" i="13"/>
  <c r="AO1533" i="13"/>
  <c r="AL1548" i="13"/>
  <c r="AL1543" i="13"/>
  <c r="W1592" i="13"/>
  <c r="W1600" i="13"/>
  <c r="W1605" i="13"/>
  <c r="AL1550" i="13"/>
  <c r="N1601" i="13"/>
  <c r="N1592" i="13"/>
  <c r="AN1001" i="13"/>
  <c r="U500" i="13"/>
  <c r="U491" i="13"/>
  <c r="V167" i="13"/>
  <c r="N1360" i="13"/>
  <c r="Q497" i="13"/>
  <c r="I491" i="13"/>
  <c r="I499" i="13"/>
  <c r="AH678" i="13"/>
  <c r="J424" i="13"/>
  <c r="U432" i="13"/>
  <c r="L1139" i="13"/>
  <c r="J174" i="13"/>
  <c r="P676" i="13"/>
  <c r="P992" i="13"/>
  <c r="P1002" i="13"/>
  <c r="W494" i="13"/>
  <c r="AJ992" i="13"/>
  <c r="AJ1002" i="13"/>
  <c r="J178" i="13"/>
  <c r="J164" i="13"/>
  <c r="N1604" i="13"/>
  <c r="J177" i="13"/>
  <c r="Q996" i="13"/>
  <c r="Q1000" i="13"/>
  <c r="U499" i="13"/>
  <c r="AO490" i="13"/>
  <c r="AO498" i="13"/>
  <c r="W492" i="13"/>
  <c r="AJ148" i="13"/>
  <c r="P144" i="13"/>
  <c r="R143" i="13"/>
  <c r="AJ155" i="13"/>
  <c r="R153" i="13"/>
  <c r="AJ149" i="13"/>
  <c r="P149" i="13"/>
  <c r="R138" i="13"/>
  <c r="R156" i="13"/>
  <c r="AN790" i="13"/>
  <c r="S823" i="13"/>
  <c r="V806" i="13"/>
  <c r="U796" i="13"/>
  <c r="Y1465" i="13"/>
  <c r="AF1453" i="13"/>
  <c r="AF1457" i="13"/>
  <c r="AF1458" i="13"/>
  <c r="Y1452" i="13"/>
  <c r="P794" i="13"/>
  <c r="AN998" i="13"/>
  <c r="AR1459" i="13"/>
  <c r="Y1457" i="13"/>
  <c r="AR1464" i="13"/>
  <c r="AL1555" i="13"/>
  <c r="AB1526" i="13"/>
  <c r="AB1519" i="13"/>
  <c r="AB1535" i="13"/>
  <c r="AO1525" i="13"/>
  <c r="AB1532" i="13"/>
  <c r="AL1551" i="13"/>
  <c r="W1598" i="13"/>
  <c r="W1596" i="13"/>
  <c r="AL1541" i="13"/>
  <c r="N1597" i="13"/>
  <c r="N1603" i="13"/>
  <c r="N1588" i="13"/>
  <c r="N1594" i="13"/>
  <c r="AN1004" i="13"/>
  <c r="U498" i="13"/>
  <c r="U488" i="13"/>
  <c r="P681" i="13"/>
  <c r="AH677" i="13"/>
  <c r="AH681" i="13"/>
  <c r="Q490" i="13"/>
  <c r="Q495" i="13"/>
  <c r="V165" i="13"/>
  <c r="W1595" i="13"/>
  <c r="I501" i="13"/>
  <c r="I500" i="13"/>
  <c r="AH683" i="13"/>
  <c r="V169" i="13"/>
  <c r="J430" i="13"/>
  <c r="L1135" i="13"/>
  <c r="J171" i="13"/>
  <c r="J176" i="13"/>
  <c r="P995" i="13"/>
  <c r="P994" i="13"/>
  <c r="P1004" i="13"/>
  <c r="Y424" i="13"/>
  <c r="AN1003" i="13"/>
  <c r="W485" i="13"/>
  <c r="AJ1003" i="13"/>
  <c r="AJ995" i="13"/>
  <c r="W415" i="13"/>
  <c r="AM680" i="13"/>
  <c r="W490" i="13"/>
  <c r="AM672" i="13"/>
  <c r="Y421" i="13"/>
  <c r="N1598" i="13"/>
  <c r="J165" i="13"/>
  <c r="Q501" i="13"/>
  <c r="Q994" i="13"/>
  <c r="Q1007" i="13"/>
  <c r="U497" i="13"/>
  <c r="AO495" i="13"/>
  <c r="AO489" i="13"/>
  <c r="I495" i="13"/>
  <c r="P684" i="13"/>
  <c r="Y156" i="13"/>
  <c r="P141" i="13"/>
  <c r="P150" i="13"/>
  <c r="AJ143" i="13"/>
  <c r="R152" i="13"/>
  <c r="AN782" i="13"/>
  <c r="S817" i="13"/>
  <c r="S806" i="13"/>
  <c r="S814" i="13"/>
  <c r="P817" i="13"/>
  <c r="V811" i="13"/>
  <c r="AH1072" i="13"/>
  <c r="AK1164" i="13"/>
  <c r="U791" i="13"/>
  <c r="Y1467" i="13"/>
  <c r="AF1460" i="13"/>
  <c r="Y1459" i="13"/>
  <c r="AF1461" i="13"/>
  <c r="Y1461" i="13"/>
  <c r="AK800" i="13"/>
  <c r="AN996" i="13"/>
  <c r="O1004" i="13"/>
  <c r="AN993" i="13"/>
  <c r="AR1452" i="13"/>
  <c r="AR1456" i="13"/>
  <c r="AB1529" i="13"/>
  <c r="AB1523" i="13"/>
  <c r="S1531" i="13"/>
  <c r="S1533" i="13"/>
  <c r="S1525" i="13"/>
  <c r="AL1547" i="13"/>
  <c r="AL1553" i="13"/>
  <c r="W1604" i="13"/>
  <c r="N1589" i="13"/>
  <c r="N1600" i="13"/>
  <c r="N1595" i="13"/>
  <c r="AN1002" i="13"/>
  <c r="U496" i="13"/>
  <c r="U489" i="13"/>
  <c r="P683" i="13"/>
  <c r="Q500" i="13"/>
  <c r="Q493" i="13"/>
  <c r="V173" i="13"/>
  <c r="I490" i="13"/>
  <c r="I489" i="13"/>
  <c r="AH675" i="13"/>
  <c r="J419" i="13"/>
  <c r="L1145" i="13"/>
  <c r="L1143" i="13"/>
  <c r="J179" i="13"/>
  <c r="P1000" i="13"/>
  <c r="P990" i="13"/>
  <c r="AM675" i="13"/>
  <c r="Y419" i="13"/>
  <c r="W488" i="13"/>
  <c r="AJ996" i="13"/>
  <c r="AJ1000" i="13"/>
  <c r="AD352" i="13"/>
  <c r="Q989" i="13"/>
  <c r="AM668" i="13"/>
  <c r="AM682" i="13"/>
  <c r="W495" i="13"/>
  <c r="J429" i="13"/>
  <c r="N1591" i="13"/>
  <c r="J170" i="13"/>
  <c r="J169" i="13"/>
  <c r="Q993" i="13"/>
  <c r="Q995" i="13"/>
  <c r="Q1002" i="13"/>
  <c r="AO487" i="13"/>
  <c r="AO500" i="13"/>
  <c r="J168" i="13"/>
  <c r="W484" i="13"/>
  <c r="AF1464" i="13"/>
  <c r="AR1467" i="13"/>
  <c r="P991" i="13"/>
  <c r="AF1462" i="13"/>
  <c r="AR1465" i="13"/>
  <c r="S1527" i="13"/>
  <c r="S1534" i="13"/>
  <c r="AO1520" i="13"/>
  <c r="AO1524" i="13"/>
  <c r="AO1526" i="13"/>
  <c r="S1532" i="13"/>
  <c r="AB1531" i="13"/>
  <c r="AB1534" i="13"/>
  <c r="AL1544" i="13"/>
  <c r="W1591" i="13"/>
  <c r="AN990" i="13"/>
  <c r="U494" i="13"/>
  <c r="U487" i="13"/>
  <c r="W633" i="13"/>
  <c r="Q498" i="13"/>
  <c r="Q483" i="13"/>
  <c r="V161" i="13"/>
  <c r="W1588" i="13"/>
  <c r="U417" i="13"/>
  <c r="I496" i="13"/>
  <c r="I487" i="13"/>
  <c r="AH668" i="13"/>
  <c r="V168" i="13"/>
  <c r="AH669" i="13"/>
  <c r="J432" i="13"/>
  <c r="L1137" i="13"/>
  <c r="P674" i="13"/>
  <c r="J163" i="13"/>
  <c r="P993" i="13"/>
  <c r="P989" i="13"/>
  <c r="P668" i="13"/>
  <c r="W491" i="13"/>
  <c r="AJ1006" i="13"/>
  <c r="AJ993" i="13"/>
  <c r="AM681" i="13"/>
  <c r="W500" i="13"/>
  <c r="N1599" i="13"/>
  <c r="I494" i="13"/>
  <c r="Q992" i="13"/>
  <c r="Q997" i="13"/>
  <c r="AO486" i="13"/>
  <c r="AO483" i="13"/>
  <c r="Z533" i="13"/>
  <c r="Y144" i="13"/>
  <c r="S807" i="13"/>
  <c r="S821" i="13"/>
  <c r="S809" i="13"/>
  <c r="V807" i="13"/>
  <c r="V823" i="13"/>
  <c r="V1154" i="13"/>
  <c r="AK1167" i="13"/>
  <c r="AK1150" i="13"/>
  <c r="U782" i="13"/>
  <c r="Y1454" i="13"/>
  <c r="AF1450" i="13"/>
  <c r="AF1465" i="13"/>
  <c r="O990" i="13"/>
  <c r="AF1451" i="13"/>
  <c r="AR1460" i="13"/>
  <c r="AR1453" i="13"/>
  <c r="AR1451" i="13"/>
  <c r="AL1549" i="13"/>
  <c r="AO1521" i="13"/>
  <c r="S1536" i="13"/>
  <c r="AO1519" i="13"/>
  <c r="AO1529" i="13"/>
  <c r="AO1532" i="13"/>
  <c r="AO1527" i="13"/>
  <c r="AL1546" i="13"/>
  <c r="W1597" i="13"/>
  <c r="W1590" i="13"/>
  <c r="N1596" i="13"/>
  <c r="N1605" i="13"/>
  <c r="U501" i="13"/>
  <c r="U490" i="13"/>
  <c r="AM685" i="13"/>
  <c r="V172" i="13"/>
  <c r="Q496" i="13"/>
  <c r="Q489" i="13"/>
  <c r="V170" i="13"/>
  <c r="U431" i="13"/>
  <c r="I497" i="13"/>
  <c r="AH684" i="13"/>
  <c r="J428" i="13"/>
  <c r="J422" i="13"/>
  <c r="L1144" i="13"/>
  <c r="P1003" i="13"/>
  <c r="P997" i="13"/>
  <c r="P669" i="13"/>
  <c r="W498" i="13"/>
  <c r="U430" i="13"/>
  <c r="AJ999" i="13"/>
  <c r="AJ1004" i="13"/>
  <c r="AA992" i="13"/>
  <c r="AM673" i="13"/>
  <c r="AM674" i="13"/>
  <c r="W497" i="13"/>
  <c r="AM678" i="13"/>
  <c r="Q1005" i="13"/>
  <c r="AO501" i="13"/>
  <c r="AO496" i="13"/>
  <c r="Z546" i="13"/>
  <c r="Z536" i="13"/>
  <c r="U799" i="13"/>
  <c r="AL1363" i="13"/>
  <c r="Y1463" i="13"/>
  <c r="Y1451" i="13"/>
  <c r="Y1466" i="13"/>
  <c r="Y1456" i="13"/>
  <c r="Y1464" i="13"/>
  <c r="AG1064" i="13"/>
  <c r="O995" i="13"/>
  <c r="AF1455" i="13"/>
  <c r="AN999" i="13"/>
  <c r="AO1522" i="13"/>
  <c r="AB1521" i="13"/>
  <c r="S1530" i="13"/>
  <c r="S1519" i="13"/>
  <c r="AO1534" i="13"/>
  <c r="AB1520" i="13"/>
  <c r="S1522" i="13"/>
  <c r="AO1535" i="13"/>
  <c r="S1521" i="13"/>
  <c r="S1535" i="13"/>
  <c r="AB1528" i="13"/>
  <c r="AL1552" i="13"/>
  <c r="AL1545" i="13"/>
  <c r="W1587" i="13"/>
  <c r="W1603" i="13"/>
  <c r="N1593" i="13"/>
  <c r="N1602" i="13"/>
  <c r="AH676" i="13"/>
  <c r="U483" i="13"/>
  <c r="AM677" i="13"/>
  <c r="Q494" i="13"/>
  <c r="Q487" i="13"/>
  <c r="V164" i="13"/>
  <c r="I498" i="13"/>
  <c r="AH671" i="13"/>
  <c r="AH680" i="13"/>
  <c r="V166" i="13"/>
  <c r="J416" i="13"/>
  <c r="J423" i="13"/>
  <c r="L1129" i="13"/>
  <c r="AM683" i="13"/>
  <c r="P1001" i="13"/>
  <c r="P998" i="13"/>
  <c r="W489" i="13"/>
  <c r="AJ991" i="13"/>
  <c r="AJ990" i="13"/>
  <c r="AJ989" i="13"/>
  <c r="V178" i="13"/>
  <c r="AN1000" i="13"/>
  <c r="AN991" i="13"/>
  <c r="AM676" i="13"/>
  <c r="W499" i="13"/>
  <c r="AM670" i="13"/>
  <c r="Q999" i="13"/>
  <c r="Q990" i="13"/>
  <c r="AO493" i="13"/>
  <c r="AO491" i="13"/>
  <c r="AO492" i="13"/>
  <c r="Z547" i="13"/>
  <c r="Z531" i="13"/>
  <c r="Z543" i="13"/>
  <c r="W493" i="13"/>
  <c r="Y140" i="13"/>
  <c r="AJ144" i="13"/>
  <c r="R149" i="13"/>
  <c r="P154" i="13"/>
  <c r="V808" i="13"/>
  <c r="V810" i="13"/>
  <c r="V1150" i="13"/>
  <c r="U789" i="13"/>
  <c r="Y1449" i="13"/>
  <c r="AF1467" i="13"/>
  <c r="AF1454" i="13"/>
  <c r="Y1462" i="13"/>
  <c r="AF1456" i="13"/>
  <c r="AO1528" i="13"/>
  <c r="S1524" i="13"/>
  <c r="S1523" i="13"/>
  <c r="S1518" i="13"/>
  <c r="AB1525" i="13"/>
  <c r="AB1527" i="13"/>
  <c r="AL1558" i="13"/>
  <c r="AL1557" i="13"/>
  <c r="W1594" i="13"/>
  <c r="N1590" i="13"/>
  <c r="U485" i="13"/>
  <c r="V176" i="13"/>
  <c r="V177" i="13"/>
  <c r="AM679" i="13"/>
  <c r="AH673" i="13"/>
  <c r="AH682" i="13"/>
  <c r="L1132" i="13"/>
  <c r="P999" i="13"/>
  <c r="P996" i="13"/>
  <c r="W501" i="13"/>
  <c r="AJ1001" i="13"/>
  <c r="AJ994" i="13"/>
  <c r="AM669" i="13"/>
  <c r="J166" i="13"/>
  <c r="Q1006" i="13"/>
  <c r="Q1004" i="13"/>
  <c r="Q991" i="13"/>
  <c r="AO484" i="13"/>
  <c r="AO485" i="13"/>
  <c r="AO497" i="13"/>
  <c r="R1617" i="13"/>
  <c r="Y192" i="13"/>
  <c r="U973" i="13"/>
  <c r="U978" i="13"/>
  <c r="U982" i="13"/>
  <c r="R969" i="13"/>
  <c r="R967" i="13"/>
  <c r="R979" i="13"/>
  <c r="S970" i="13"/>
  <c r="S975" i="13"/>
  <c r="S981" i="13"/>
  <c r="L1205" i="13"/>
  <c r="L1212" i="13"/>
  <c r="L1214" i="13"/>
  <c r="L1199" i="13"/>
  <c r="L1208" i="13"/>
  <c r="L1201" i="13"/>
  <c r="L1196" i="13"/>
  <c r="L1209" i="13"/>
  <c r="L1200" i="13"/>
  <c r="L1198" i="13"/>
  <c r="N900" i="13"/>
  <c r="N913" i="13"/>
  <c r="N897" i="13"/>
  <c r="N910" i="13"/>
  <c r="N907" i="13"/>
  <c r="N903" i="13"/>
  <c r="N915" i="13"/>
  <c r="N914" i="13"/>
  <c r="N909" i="13"/>
  <c r="N912" i="13"/>
  <c r="N901" i="13"/>
  <c r="N904" i="13"/>
  <c r="N899" i="13"/>
  <c r="N908" i="13"/>
  <c r="N906" i="13"/>
  <c r="AH537" i="13"/>
  <c r="AH541" i="13"/>
  <c r="AH534" i="13"/>
  <c r="AH533" i="13"/>
  <c r="AH531" i="13"/>
  <c r="AH536" i="13"/>
  <c r="AH540" i="13"/>
  <c r="AH535" i="13"/>
  <c r="AH539" i="13"/>
  <c r="AH538" i="13"/>
  <c r="AH543" i="13"/>
  <c r="AH542" i="13"/>
  <c r="AH530" i="13"/>
  <c r="I1130" i="13"/>
  <c r="I1144" i="13"/>
  <c r="I1133" i="13"/>
  <c r="I1127" i="13"/>
  <c r="I1137" i="13"/>
  <c r="I1136" i="13"/>
  <c r="I1135" i="13"/>
  <c r="I1140" i="13"/>
  <c r="I1141" i="13"/>
  <c r="I1143" i="13"/>
  <c r="I1134" i="13"/>
  <c r="I1145" i="13"/>
  <c r="I1131" i="13"/>
  <c r="I1138" i="13"/>
  <c r="I1129" i="13"/>
  <c r="I1132" i="13"/>
  <c r="I1139" i="13"/>
  <c r="T1618" i="13"/>
  <c r="T1615" i="13"/>
  <c r="AP1464" i="13"/>
  <c r="AP1466" i="13"/>
  <c r="AP1457" i="13"/>
  <c r="Z670" i="13"/>
  <c r="Z683" i="13"/>
  <c r="Z669" i="13"/>
  <c r="AP1000" i="13"/>
  <c r="AP1005" i="13"/>
  <c r="P1458" i="13"/>
  <c r="P1455" i="13"/>
  <c r="Y1602" i="13"/>
  <c r="Y1591" i="13"/>
  <c r="Y1605" i="13"/>
  <c r="Y1589" i="13"/>
  <c r="P954" i="13"/>
  <c r="P943" i="13"/>
  <c r="P959" i="13"/>
  <c r="AP1524" i="13"/>
  <c r="AP1518" i="13"/>
  <c r="S952" i="13"/>
  <c r="S944" i="13"/>
  <c r="AC1459" i="13"/>
  <c r="AC1450" i="13"/>
  <c r="AC1455" i="13"/>
  <c r="AC1467" i="13"/>
  <c r="AC1452" i="13"/>
  <c r="AC497" i="13"/>
  <c r="AC492" i="13"/>
  <c r="AC499" i="13"/>
  <c r="AC500" i="13"/>
  <c r="AC489" i="13"/>
  <c r="AC496" i="13"/>
  <c r="AC490" i="13"/>
  <c r="AC483" i="13"/>
  <c r="AC493" i="13"/>
  <c r="AC491" i="13"/>
  <c r="AC494" i="13"/>
  <c r="AC501" i="13"/>
  <c r="AC487" i="13"/>
  <c r="AC498" i="13"/>
  <c r="AC488" i="13"/>
  <c r="AC485" i="13"/>
  <c r="T483" i="13"/>
  <c r="T492" i="13"/>
  <c r="T485" i="13"/>
  <c r="K483" i="13"/>
  <c r="K495" i="13"/>
  <c r="K486" i="13"/>
  <c r="K487" i="13"/>
  <c r="K490" i="13"/>
  <c r="K497" i="13"/>
  <c r="K484" i="13"/>
  <c r="K493" i="13"/>
  <c r="K485" i="13"/>
  <c r="K488" i="13"/>
  <c r="K500" i="13"/>
  <c r="K492" i="13"/>
  <c r="K498" i="13"/>
  <c r="K499" i="13"/>
  <c r="K501" i="13"/>
  <c r="AM489" i="13"/>
  <c r="AM487" i="13"/>
  <c r="AM486" i="13"/>
  <c r="AM501" i="13"/>
  <c r="AM498" i="13"/>
  <c r="AM499" i="13"/>
  <c r="AM493" i="13"/>
  <c r="AM497" i="13"/>
  <c r="AM483" i="13"/>
  <c r="AM492" i="13"/>
  <c r="AM496" i="13"/>
  <c r="AM485" i="13"/>
  <c r="AM488" i="13"/>
  <c r="AM500" i="13"/>
  <c r="AM495" i="13"/>
  <c r="AM491" i="13"/>
  <c r="AM490" i="13"/>
  <c r="AA363" i="13"/>
  <c r="AA348" i="13"/>
  <c r="AA360" i="13"/>
  <c r="AA351" i="13"/>
  <c r="AA349" i="13"/>
  <c r="AA359" i="13"/>
  <c r="AA361" i="13"/>
  <c r="AA352" i="13"/>
  <c r="AA357" i="13"/>
  <c r="AA347" i="13"/>
  <c r="AA362" i="13"/>
  <c r="AA346" i="13"/>
  <c r="V351" i="13"/>
  <c r="V360" i="13"/>
  <c r="V353" i="13"/>
  <c r="V350" i="13"/>
  <c r="V355" i="13"/>
  <c r="V349" i="13"/>
  <c r="V352" i="13"/>
  <c r="V354" i="13"/>
  <c r="V358" i="13"/>
  <c r="V359" i="13"/>
  <c r="V345" i="13"/>
  <c r="V348" i="13"/>
  <c r="V346" i="13"/>
  <c r="V357" i="13"/>
  <c r="V347" i="13"/>
  <c r="V361" i="13"/>
  <c r="V362" i="13"/>
  <c r="V356" i="13"/>
  <c r="V363" i="13"/>
  <c r="W360" i="13"/>
  <c r="W356" i="13"/>
  <c r="W353" i="13"/>
  <c r="W362" i="13"/>
  <c r="W345" i="13"/>
  <c r="W358" i="13"/>
  <c r="W355" i="13"/>
  <c r="W347" i="13"/>
  <c r="W349" i="13"/>
  <c r="W354" i="13"/>
  <c r="W359" i="13"/>
  <c r="W348" i="13"/>
  <c r="W346" i="13"/>
  <c r="W363" i="13"/>
  <c r="W351" i="13"/>
  <c r="W361" i="13"/>
  <c r="W352" i="13"/>
  <c r="N1157" i="13"/>
  <c r="N1159" i="13"/>
  <c r="N1158" i="13"/>
  <c r="N1164" i="13"/>
  <c r="N1155" i="13"/>
  <c r="Z828" i="13"/>
  <c r="Z841" i="13"/>
  <c r="Z837" i="13"/>
  <c r="Z831" i="13"/>
  <c r="Z843" i="13"/>
  <c r="Z829" i="13"/>
  <c r="Z832" i="13"/>
  <c r="Z840" i="13"/>
  <c r="Z830" i="13"/>
  <c r="Z839" i="13"/>
  <c r="Z845" i="13"/>
  <c r="Z844" i="13"/>
  <c r="Z842" i="13"/>
  <c r="Z838" i="13"/>
  <c r="Y200" i="13"/>
  <c r="I1658" i="13"/>
  <c r="I1660" i="13"/>
  <c r="W1214" i="13"/>
  <c r="W1206" i="13"/>
  <c r="W1202" i="13"/>
  <c r="W1200" i="13"/>
  <c r="W1205" i="13"/>
  <c r="W1213" i="13"/>
  <c r="W1198" i="13"/>
  <c r="W1204" i="13"/>
  <c r="W1211" i="13"/>
  <c r="W1210" i="13"/>
  <c r="W1209" i="13"/>
  <c r="W1196" i="13"/>
  <c r="W1203" i="13"/>
  <c r="W1208" i="13"/>
  <c r="W1197" i="13"/>
  <c r="AJ836" i="13"/>
  <c r="AJ832" i="13"/>
  <c r="AJ831" i="13"/>
  <c r="AJ842" i="13"/>
  <c r="AI1070" i="13"/>
  <c r="AI1072" i="13"/>
  <c r="O1595" i="13"/>
  <c r="O1587" i="13"/>
  <c r="AQ1518" i="13"/>
  <c r="AQ1531" i="13"/>
  <c r="AQ202" i="13"/>
  <c r="Q1209" i="13"/>
  <c r="Q1198" i="13"/>
  <c r="Q1213" i="13"/>
  <c r="R1571" i="13"/>
  <c r="R1569" i="13"/>
  <c r="R1578" i="13"/>
  <c r="R1568" i="13"/>
  <c r="R1579" i="13"/>
  <c r="R1582" i="13"/>
  <c r="R1581" i="13"/>
  <c r="R1574" i="13"/>
  <c r="R1573" i="13"/>
  <c r="R1566" i="13"/>
  <c r="R1577" i="13"/>
  <c r="R1572" i="13"/>
  <c r="R1570" i="13"/>
  <c r="R1575" i="13"/>
  <c r="R1564" i="13"/>
  <c r="R788" i="13"/>
  <c r="R799" i="13"/>
  <c r="R797" i="13"/>
  <c r="AD1150" i="13"/>
  <c r="AD1167" i="13"/>
  <c r="AD1163" i="13"/>
  <c r="AD1158" i="13"/>
  <c r="M1156" i="13"/>
  <c r="M1158" i="13"/>
  <c r="M1166" i="13"/>
  <c r="M1150" i="13"/>
  <c r="M1168" i="13"/>
  <c r="Y189" i="13"/>
  <c r="Y187" i="13"/>
  <c r="Y201" i="13"/>
  <c r="AD1154" i="13"/>
  <c r="O1070" i="13"/>
  <c r="O1066" i="13"/>
  <c r="O1059" i="13"/>
  <c r="O1072" i="13"/>
  <c r="O1061" i="13"/>
  <c r="O1073" i="13"/>
  <c r="O1068" i="13"/>
  <c r="W178" i="13"/>
  <c r="W173" i="13"/>
  <c r="W171" i="13"/>
  <c r="W176" i="13"/>
  <c r="W177" i="13"/>
  <c r="W167" i="13"/>
  <c r="W164" i="13"/>
  <c r="W169" i="13"/>
  <c r="W179" i="13"/>
  <c r="W170" i="13"/>
  <c r="W162" i="13"/>
  <c r="W174" i="13"/>
  <c r="W165" i="13"/>
  <c r="AP1168" i="13"/>
  <c r="AP1164" i="13"/>
  <c r="AP1165" i="13"/>
  <c r="AP1161" i="13"/>
  <c r="AP1156" i="13"/>
  <c r="AP1154" i="13"/>
  <c r="AP1157" i="13"/>
  <c r="AP1166" i="13"/>
  <c r="AP1151" i="13"/>
  <c r="AP1158" i="13"/>
  <c r="AP1153" i="13"/>
  <c r="AP1167" i="13"/>
  <c r="AP1159" i="13"/>
  <c r="AD1535" i="13"/>
  <c r="AD1528" i="13"/>
  <c r="AD1525" i="13"/>
  <c r="AD1530" i="13"/>
  <c r="AD1533" i="13"/>
  <c r="AD1522" i="13"/>
  <c r="AD1527" i="13"/>
  <c r="AD1536" i="13"/>
  <c r="AD1532" i="13"/>
  <c r="AD1524" i="13"/>
  <c r="AD1521" i="13"/>
  <c r="AD1534" i="13"/>
  <c r="AD1529" i="13"/>
  <c r="AD1520" i="13"/>
  <c r="AD1526" i="13"/>
  <c r="AD1518" i="13"/>
  <c r="AD1519" i="13"/>
  <c r="AJ1531" i="13"/>
  <c r="AJ1532" i="13"/>
  <c r="AJ1524" i="13"/>
  <c r="AJ1527" i="13"/>
  <c r="AJ1535" i="13"/>
  <c r="AJ1533" i="13"/>
  <c r="AJ1523" i="13"/>
  <c r="AJ1536" i="13"/>
  <c r="AJ1521" i="13"/>
  <c r="AJ1519" i="13"/>
  <c r="AJ1522" i="13"/>
  <c r="AJ1530" i="13"/>
  <c r="AJ1528" i="13"/>
  <c r="AJ1520" i="13"/>
  <c r="AJ1529" i="13"/>
  <c r="AJ1526" i="13"/>
  <c r="V1603" i="13"/>
  <c r="V1599" i="13"/>
  <c r="V1598" i="13"/>
  <c r="V1589" i="13"/>
  <c r="V1588" i="13"/>
  <c r="V1601" i="13"/>
  <c r="V1592" i="13"/>
  <c r="V1594" i="13"/>
  <c r="V1605" i="13"/>
  <c r="V1604" i="13"/>
  <c r="V1595" i="13"/>
  <c r="V1597" i="13"/>
  <c r="V1587" i="13"/>
  <c r="V1593" i="13"/>
  <c r="V1596" i="13"/>
  <c r="V1602" i="13"/>
  <c r="V1591" i="13"/>
  <c r="AF794" i="13"/>
  <c r="AF790" i="13"/>
  <c r="Y188" i="13"/>
  <c r="Y199" i="13"/>
  <c r="Z833" i="13"/>
  <c r="U1251" i="13"/>
  <c r="U1249" i="13"/>
  <c r="U1258" i="13"/>
  <c r="AK1249" i="13"/>
  <c r="AK1259" i="13"/>
  <c r="AK1245" i="13"/>
  <c r="AK1254" i="13"/>
  <c r="L1249" i="13"/>
  <c r="L1248" i="13"/>
  <c r="AO1275" i="13"/>
  <c r="AO1276" i="13"/>
  <c r="AO1280" i="13"/>
  <c r="K1274" i="13"/>
  <c r="K1280" i="13"/>
  <c r="K1282" i="13"/>
  <c r="AA1282" i="13"/>
  <c r="AA1278" i="13"/>
  <c r="AA1272" i="13"/>
  <c r="AA1277" i="13"/>
  <c r="M567" i="13"/>
  <c r="M563" i="13"/>
  <c r="AF904" i="13"/>
  <c r="AF897" i="13"/>
  <c r="AF912" i="13"/>
  <c r="AF903" i="13"/>
  <c r="AF899" i="13"/>
  <c r="R624" i="13"/>
  <c r="R634" i="13"/>
  <c r="R635" i="13"/>
  <c r="Z846" i="13"/>
  <c r="K810" i="13"/>
  <c r="K813" i="13"/>
  <c r="K820" i="13"/>
  <c r="K805" i="13"/>
  <c r="K808" i="13"/>
  <c r="AO823" i="13"/>
  <c r="AO821" i="13"/>
  <c r="P884" i="13"/>
  <c r="P882" i="13"/>
  <c r="AH529" i="13"/>
  <c r="AI831" i="13"/>
  <c r="AI839" i="13"/>
  <c r="AI842" i="13"/>
  <c r="AI846" i="13"/>
  <c r="AI843" i="13"/>
  <c r="AI832" i="13"/>
  <c r="AI835" i="13"/>
  <c r="AI837" i="13"/>
  <c r="AI836" i="13"/>
  <c r="AI845" i="13"/>
  <c r="AI833" i="13"/>
  <c r="AI829" i="13"/>
  <c r="AI828" i="13"/>
  <c r="AI840" i="13"/>
  <c r="AI830" i="13"/>
  <c r="AF782" i="13"/>
  <c r="N1165" i="13"/>
  <c r="Z834" i="13"/>
  <c r="AC1015" i="13"/>
  <c r="AC1019" i="13"/>
  <c r="I171" i="13"/>
  <c r="I177" i="13"/>
  <c r="I161" i="13"/>
  <c r="I172" i="13"/>
  <c r="I176" i="13"/>
  <c r="I165" i="13"/>
  <c r="I169" i="13"/>
  <c r="I179" i="13"/>
  <c r="I174" i="13"/>
  <c r="I167" i="13"/>
  <c r="I170" i="13"/>
  <c r="I173" i="13"/>
  <c r="I168" i="13"/>
  <c r="I162" i="13"/>
  <c r="L333" i="13"/>
  <c r="L332" i="13"/>
  <c r="L331" i="13"/>
  <c r="AI1190" i="13"/>
  <c r="AI1185" i="13"/>
  <c r="AI1174" i="13"/>
  <c r="AI1186" i="13"/>
  <c r="AI1188" i="13"/>
  <c r="AI1179" i="13"/>
  <c r="AI1184" i="13"/>
  <c r="AI1180" i="13"/>
  <c r="AI1176" i="13"/>
  <c r="AI1182" i="13"/>
  <c r="AI1181" i="13"/>
  <c r="AI1187" i="13"/>
  <c r="AI1173" i="13"/>
  <c r="AI1191" i="13"/>
  <c r="AI1183" i="13"/>
  <c r="AP1190" i="13"/>
  <c r="AP1184" i="13"/>
  <c r="AP1178" i="13"/>
  <c r="AP1177" i="13"/>
  <c r="AP1187" i="13"/>
  <c r="AP1180" i="13"/>
  <c r="AP1176" i="13"/>
  <c r="AP1186" i="13"/>
  <c r="AP1191" i="13"/>
  <c r="AP1174" i="13"/>
  <c r="AP1183" i="13"/>
  <c r="AP1181" i="13"/>
  <c r="AP1173" i="13"/>
  <c r="AP1175" i="13"/>
  <c r="AP1188" i="13"/>
  <c r="AP1189" i="13"/>
  <c r="AP1182" i="13"/>
  <c r="AP1185" i="13"/>
  <c r="S1180" i="13"/>
  <c r="S1176" i="13"/>
  <c r="S1177" i="13"/>
  <c r="S1191" i="13"/>
  <c r="S1186" i="13"/>
  <c r="S1185" i="13"/>
  <c r="S1183" i="13"/>
  <c r="S1182" i="13"/>
  <c r="S1189" i="13"/>
  <c r="S1184" i="13"/>
  <c r="S1179" i="13"/>
  <c r="S1188" i="13"/>
  <c r="S1178" i="13"/>
  <c r="S1187" i="13"/>
  <c r="S1181" i="13"/>
  <c r="S1174" i="13"/>
  <c r="O1576" i="13"/>
  <c r="O1567" i="13"/>
  <c r="O1571" i="13"/>
  <c r="AK1579" i="13"/>
  <c r="AK1568" i="13"/>
  <c r="R1132" i="13"/>
  <c r="R1135" i="13"/>
  <c r="R1139" i="13"/>
  <c r="R1130" i="13"/>
  <c r="R1137" i="13"/>
  <c r="R1145" i="13"/>
  <c r="R1134" i="13"/>
  <c r="R1143" i="13"/>
  <c r="R1138" i="13"/>
  <c r="R1131" i="13"/>
  <c r="R1129" i="13"/>
  <c r="R1128" i="13"/>
  <c r="R1127" i="13"/>
  <c r="R1136" i="13"/>
  <c r="R1141" i="13"/>
  <c r="R1133" i="13"/>
  <c r="R1615" i="13"/>
  <c r="R1627" i="13"/>
  <c r="AI496" i="13"/>
  <c r="AI483" i="13"/>
  <c r="R1618" i="13"/>
  <c r="R1616" i="13"/>
  <c r="R1628" i="13"/>
  <c r="R1612" i="13"/>
  <c r="R1610" i="13"/>
  <c r="AO1039" i="13"/>
  <c r="AO1040" i="13"/>
  <c r="AB202" i="13"/>
  <c r="AB199" i="13"/>
  <c r="AG902" i="13"/>
  <c r="AG908" i="13"/>
  <c r="AG897" i="13"/>
  <c r="AG910" i="13"/>
  <c r="AG900" i="13"/>
  <c r="AG903" i="13"/>
  <c r="AG911" i="13"/>
  <c r="P555" i="13"/>
  <c r="P557" i="13"/>
  <c r="P562" i="13"/>
  <c r="P569" i="13"/>
  <c r="P566" i="13"/>
  <c r="P556" i="13"/>
  <c r="P564" i="13"/>
  <c r="AH729" i="13"/>
  <c r="AH730" i="13"/>
  <c r="R726" i="13"/>
  <c r="R718" i="13"/>
  <c r="AQ1520" i="13"/>
  <c r="AQ1525" i="13"/>
  <c r="AQ1528" i="13"/>
  <c r="AQ1533" i="13"/>
  <c r="AQ1527" i="13"/>
  <c r="AQ1519" i="13"/>
  <c r="AQ1534" i="13"/>
  <c r="AQ1530" i="13"/>
  <c r="AQ1524" i="13"/>
  <c r="AQ1526" i="13"/>
  <c r="AQ1523" i="13"/>
  <c r="AQ1529" i="13"/>
  <c r="AQ1521" i="13"/>
  <c r="AQ1522" i="13"/>
  <c r="AQ1536" i="13"/>
  <c r="AQ1532" i="13"/>
  <c r="T1611" i="13"/>
  <c r="T1617" i="13"/>
  <c r="T1621" i="13"/>
  <c r="T1623" i="13"/>
  <c r="T1616" i="13"/>
  <c r="T1628" i="13"/>
  <c r="T1614" i="13"/>
  <c r="T1610" i="13"/>
  <c r="T1625" i="13"/>
  <c r="T1626" i="13"/>
  <c r="T1627" i="13"/>
  <c r="T1612" i="13"/>
  <c r="T1620" i="13"/>
  <c r="T1622" i="13"/>
  <c r="T1619" i="13"/>
  <c r="T1624" i="13"/>
  <c r="T1613" i="13"/>
  <c r="AO1621" i="13"/>
  <c r="AO1616" i="13"/>
  <c r="AO1627" i="13"/>
  <c r="AO1624" i="13"/>
  <c r="AO1622" i="13"/>
  <c r="AO1612" i="13"/>
  <c r="AO1614" i="13"/>
  <c r="AO1618" i="13"/>
  <c r="AO1610" i="13"/>
  <c r="AO1623" i="13"/>
  <c r="AO1620" i="13"/>
  <c r="AO1613" i="13"/>
  <c r="AO1617" i="13"/>
  <c r="AO1625" i="13"/>
  <c r="AO1628" i="13"/>
  <c r="AO1611" i="13"/>
  <c r="AO1615" i="13"/>
  <c r="AO1619" i="13"/>
  <c r="AO1626" i="13"/>
  <c r="Y1617" i="13"/>
  <c r="Y1623" i="13"/>
  <c r="Y1621" i="13"/>
  <c r="Y1613" i="13"/>
  <c r="Y1611" i="13"/>
  <c r="Y1622" i="13"/>
  <c r="Y1628" i="13"/>
  <c r="Y1610" i="13"/>
  <c r="Y1615" i="13"/>
  <c r="Y1619" i="13"/>
  <c r="Y1624" i="13"/>
  <c r="Y1620" i="13"/>
  <c r="Y1626" i="13"/>
  <c r="Y1625" i="13"/>
  <c r="Y1618" i="13"/>
  <c r="Y1614" i="13"/>
  <c r="Y1627" i="13"/>
  <c r="Y1612" i="13"/>
  <c r="M1622" i="13"/>
  <c r="M1618" i="13"/>
  <c r="M1615" i="13"/>
  <c r="M1610" i="13"/>
  <c r="M1623" i="13"/>
  <c r="M1616" i="13"/>
  <c r="M1611" i="13"/>
  <c r="M1621" i="13"/>
  <c r="M1625" i="13"/>
  <c r="M1627" i="13"/>
  <c r="M1620" i="13"/>
  <c r="M1617" i="13"/>
  <c r="M1614" i="13"/>
  <c r="M1626" i="13"/>
  <c r="M1624" i="13"/>
  <c r="M1628" i="13"/>
  <c r="M1613" i="13"/>
  <c r="M1619" i="13"/>
  <c r="U1005" i="13"/>
  <c r="U990" i="13"/>
  <c r="U1003" i="13"/>
  <c r="U989" i="13"/>
  <c r="U1006" i="13"/>
  <c r="U997" i="13"/>
  <c r="U1001" i="13"/>
  <c r="U1007" i="13"/>
  <c r="U999" i="13"/>
  <c r="U994" i="13"/>
  <c r="U998" i="13"/>
  <c r="U993" i="13"/>
  <c r="U991" i="13"/>
  <c r="U992" i="13"/>
  <c r="U995" i="13"/>
  <c r="U1000" i="13"/>
  <c r="U1004" i="13"/>
  <c r="U996" i="13"/>
  <c r="U1002" i="13"/>
  <c r="AP1461" i="13"/>
  <c r="AP1453" i="13"/>
  <c r="AP1455" i="13"/>
  <c r="AP1450" i="13"/>
  <c r="AP1456" i="13"/>
  <c r="AP1454" i="13"/>
  <c r="AP1452" i="13"/>
  <c r="AP1449" i="13"/>
  <c r="AP1460" i="13"/>
  <c r="AP1451" i="13"/>
  <c r="AP1467" i="13"/>
  <c r="AP1465" i="13"/>
  <c r="AP1458" i="13"/>
  <c r="AP1463" i="13"/>
  <c r="AP1462" i="13"/>
  <c r="AP1459" i="13"/>
  <c r="AJ670" i="13"/>
  <c r="AJ676" i="13"/>
  <c r="AJ671" i="13"/>
  <c r="AJ684" i="13"/>
  <c r="AJ674" i="13"/>
  <c r="AJ668" i="13"/>
  <c r="AJ672" i="13"/>
  <c r="AJ667" i="13"/>
  <c r="AJ681" i="13"/>
  <c r="AJ679" i="13"/>
  <c r="AJ675" i="13"/>
  <c r="AJ678" i="13"/>
  <c r="AJ677" i="13"/>
  <c r="AJ669" i="13"/>
  <c r="AJ685" i="13"/>
  <c r="AM1003" i="13"/>
  <c r="AM992" i="13"/>
  <c r="AM989" i="13"/>
  <c r="AM1001" i="13"/>
  <c r="AM998" i="13"/>
  <c r="AM1002" i="13"/>
  <c r="AM990" i="13"/>
  <c r="AM996" i="13"/>
  <c r="AM1007" i="13"/>
  <c r="AM1000" i="13"/>
  <c r="AM991" i="13"/>
  <c r="AM993" i="13"/>
  <c r="AM1004" i="13"/>
  <c r="AM1006" i="13"/>
  <c r="Z684" i="13"/>
  <c r="Z680" i="13"/>
  <c r="Z685" i="13"/>
  <c r="Z678" i="13"/>
  <c r="Z679" i="13"/>
  <c r="Z681" i="13"/>
  <c r="Z674" i="13"/>
  <c r="Z677" i="13"/>
  <c r="Z671" i="13"/>
  <c r="Z672" i="13"/>
  <c r="Z667" i="13"/>
  <c r="AP1001" i="13"/>
  <c r="AP990" i="13"/>
  <c r="AP993" i="13"/>
  <c r="AP994" i="13"/>
  <c r="AP1006" i="13"/>
  <c r="AP998" i="13"/>
  <c r="AP999" i="13"/>
  <c r="AP989" i="13"/>
  <c r="AP1002" i="13"/>
  <c r="AP997" i="13"/>
  <c r="AP991" i="13"/>
  <c r="AP992" i="13"/>
  <c r="AP995" i="13"/>
  <c r="AP1004" i="13"/>
  <c r="AP996" i="13"/>
  <c r="AP1007" i="13"/>
  <c r="AP1003" i="13"/>
  <c r="AD673" i="13"/>
  <c r="AD679" i="13"/>
  <c r="AD685" i="13"/>
  <c r="AD674" i="13"/>
  <c r="AD684" i="13"/>
  <c r="AD670" i="13"/>
  <c r="AD677" i="13"/>
  <c r="AD671" i="13"/>
  <c r="AD676" i="13"/>
  <c r="AD675" i="13"/>
  <c r="AD680" i="13"/>
  <c r="AD669" i="13"/>
  <c r="AD672" i="13"/>
  <c r="AD681" i="13"/>
  <c r="AD678" i="13"/>
  <c r="AD667" i="13"/>
  <c r="AD683" i="13"/>
  <c r="P1461" i="13"/>
  <c r="P1466" i="13"/>
  <c r="P1459" i="13"/>
  <c r="P1460" i="13"/>
  <c r="P1465" i="13"/>
  <c r="P1457" i="13"/>
  <c r="P1454" i="13"/>
  <c r="P1456" i="13"/>
  <c r="P1449" i="13"/>
  <c r="P1453" i="13"/>
  <c r="P1452" i="13"/>
  <c r="P1467" i="13"/>
  <c r="P1463" i="13"/>
  <c r="P1464" i="13"/>
  <c r="P1462" i="13"/>
  <c r="P1450" i="13"/>
  <c r="P1451" i="13"/>
  <c r="Y1603" i="13"/>
  <c r="Y1588" i="13"/>
  <c r="Y1597" i="13"/>
  <c r="Y1604" i="13"/>
  <c r="Y1593" i="13"/>
  <c r="Y1590" i="13"/>
  <c r="Y1601" i="13"/>
  <c r="Y1600" i="13"/>
  <c r="Y1596" i="13"/>
  <c r="Y1598" i="13"/>
  <c r="Y1594" i="13"/>
  <c r="Y1599" i="13"/>
  <c r="Y1587" i="13"/>
  <c r="Y1592" i="13"/>
  <c r="Y1595" i="13"/>
  <c r="P946" i="13"/>
  <c r="P956" i="13"/>
  <c r="P949" i="13"/>
  <c r="P952" i="13"/>
  <c r="P961" i="13"/>
  <c r="P945" i="13"/>
  <c r="P957" i="13"/>
  <c r="P951" i="13"/>
  <c r="P955" i="13"/>
  <c r="P944" i="13"/>
  <c r="P947" i="13"/>
  <c r="P950" i="13"/>
  <c r="P953" i="13"/>
  <c r="P958" i="13"/>
  <c r="AO1450" i="13"/>
  <c r="AO1462" i="13"/>
  <c r="AO1460" i="13"/>
  <c r="AO1451" i="13"/>
  <c r="AO1465" i="13"/>
  <c r="AO1454" i="13"/>
  <c r="AO1455" i="13"/>
  <c r="AO1459" i="13"/>
  <c r="AO1466" i="13"/>
  <c r="AO1449" i="13"/>
  <c r="AO1467" i="13"/>
  <c r="AO1453" i="13"/>
  <c r="AO1464" i="13"/>
  <c r="AO1463" i="13"/>
  <c r="AO1458" i="13"/>
  <c r="AO1461" i="13"/>
  <c r="AO1457" i="13"/>
  <c r="AP1529" i="13"/>
  <c r="AP1525" i="13"/>
  <c r="AP1530" i="13"/>
  <c r="AP1526" i="13"/>
  <c r="AP1536" i="13"/>
  <c r="AP1534" i="13"/>
  <c r="AP1528" i="13"/>
  <c r="AP1521" i="13"/>
  <c r="AP1523" i="13"/>
  <c r="AP1533" i="13"/>
  <c r="AP1532" i="13"/>
  <c r="AP1520" i="13"/>
  <c r="AP1535" i="13"/>
  <c r="AP1527" i="13"/>
  <c r="AP1522" i="13"/>
  <c r="AP1519" i="13"/>
  <c r="AP1531" i="13"/>
  <c r="S959" i="13"/>
  <c r="S955" i="13"/>
  <c r="S947" i="13"/>
  <c r="S950" i="13"/>
  <c r="S953" i="13"/>
  <c r="S943" i="13"/>
  <c r="S946" i="13"/>
  <c r="S958" i="13"/>
  <c r="S954" i="13"/>
  <c r="S961" i="13"/>
  <c r="S945" i="13"/>
  <c r="S948" i="13"/>
  <c r="S951" i="13"/>
  <c r="S960" i="13"/>
  <c r="S956" i="13"/>
  <c r="S949" i="13"/>
  <c r="AC1461" i="13"/>
  <c r="AC1454" i="13"/>
  <c r="AC1451" i="13"/>
  <c r="AC1463" i="13"/>
  <c r="AC1466" i="13"/>
  <c r="AC1457" i="13"/>
  <c r="AC1458" i="13"/>
  <c r="AC1465" i="13"/>
  <c r="AC1460" i="13"/>
  <c r="AC1456" i="13"/>
  <c r="AC1453" i="13"/>
  <c r="AC1449" i="13"/>
  <c r="AC1462" i="13"/>
  <c r="AC1464" i="13"/>
  <c r="AB1052" i="13"/>
  <c r="AB1040" i="13"/>
  <c r="U810" i="13"/>
  <c r="U812" i="13"/>
  <c r="U816" i="13"/>
  <c r="U811" i="13"/>
  <c r="U805" i="13"/>
  <c r="U818" i="13"/>
  <c r="K832" i="13"/>
  <c r="K836" i="13"/>
  <c r="K845" i="13"/>
  <c r="K843" i="13"/>
  <c r="K841" i="13"/>
  <c r="K839" i="13"/>
  <c r="K829" i="13"/>
  <c r="K846" i="13"/>
  <c r="K835" i="13"/>
  <c r="K844" i="13"/>
  <c r="K842" i="13"/>
  <c r="K840" i="13"/>
  <c r="K838" i="13"/>
  <c r="K834" i="13"/>
  <c r="K830" i="13"/>
  <c r="K828" i="13"/>
  <c r="K837" i="13"/>
  <c r="Q1357" i="13"/>
  <c r="Q1363" i="13"/>
  <c r="Q1370" i="13"/>
  <c r="J1365" i="13"/>
  <c r="J1371" i="13"/>
  <c r="J1370" i="13"/>
  <c r="O1368" i="13"/>
  <c r="O1358" i="13"/>
  <c r="O1357" i="13"/>
  <c r="AB237" i="13"/>
  <c r="AB248" i="13"/>
  <c r="AA1200" i="13"/>
  <c r="AA1207" i="13"/>
  <c r="K1069" i="13"/>
  <c r="K1065" i="13"/>
  <c r="K1058" i="13"/>
  <c r="AP900" i="13"/>
  <c r="AP910" i="13"/>
  <c r="T1127" i="13"/>
  <c r="T1133" i="13"/>
  <c r="T1134" i="13"/>
  <c r="T1130" i="13"/>
  <c r="T1142" i="13"/>
  <c r="T1135" i="13"/>
  <c r="T1131" i="13"/>
  <c r="T1140" i="13"/>
  <c r="T1132" i="13"/>
  <c r="T1136" i="13"/>
  <c r="T1145" i="13"/>
  <c r="T1128" i="13"/>
  <c r="T1137" i="13"/>
  <c r="T1139" i="13"/>
  <c r="T1143" i="13"/>
  <c r="T1144" i="13"/>
  <c r="T1141" i="13"/>
  <c r="Z1137" i="13"/>
  <c r="Z1142" i="13"/>
  <c r="Z1143" i="13"/>
  <c r="Z1128" i="13"/>
  <c r="Z1127" i="13"/>
  <c r="Z1129" i="13"/>
  <c r="Z1140" i="13"/>
  <c r="Z1134" i="13"/>
  <c r="Z1138" i="13"/>
  <c r="Z1131" i="13"/>
  <c r="Z1135" i="13"/>
  <c r="Z1144" i="13"/>
  <c r="Z1139" i="13"/>
  <c r="Z1136" i="13"/>
  <c r="Z1132" i="13"/>
  <c r="U1129" i="13"/>
  <c r="U1143" i="13"/>
  <c r="AD1134" i="13"/>
  <c r="AD1129" i="13"/>
  <c r="AM1131" i="13"/>
  <c r="AM1134" i="13"/>
  <c r="AM1128" i="13"/>
  <c r="AM1145" i="13"/>
  <c r="AM1141" i="13"/>
  <c r="AM1137" i="13"/>
  <c r="AM1142" i="13"/>
  <c r="AM1129" i="13"/>
  <c r="AM1143" i="13"/>
  <c r="AM1136" i="13"/>
  <c r="AM1135" i="13"/>
  <c r="AM1140" i="13"/>
  <c r="AM1127" i="13"/>
  <c r="AM1133" i="13"/>
  <c r="AM1139" i="13"/>
  <c r="AM1130" i="13"/>
  <c r="Z809" i="13"/>
  <c r="Z819" i="13"/>
  <c r="Z807" i="13"/>
  <c r="Z814" i="13"/>
  <c r="Y816" i="13"/>
  <c r="Y805" i="13"/>
  <c r="AO888" i="13"/>
  <c r="AO882" i="13"/>
  <c r="AO889" i="13"/>
  <c r="AO883" i="13"/>
  <c r="AO877" i="13"/>
  <c r="AO880" i="13"/>
  <c r="AO874" i="13"/>
  <c r="AO892" i="13"/>
  <c r="AO879" i="13"/>
  <c r="AO885" i="13"/>
  <c r="AO881" i="13"/>
  <c r="AO876" i="13"/>
  <c r="AO886" i="13"/>
  <c r="AO890" i="13"/>
  <c r="AO887" i="13"/>
  <c r="AM1152" i="13"/>
  <c r="AM1151" i="13"/>
  <c r="X1165" i="13"/>
  <c r="X1153" i="13"/>
  <c r="X1154" i="13"/>
  <c r="AL1157" i="13"/>
  <c r="AL1150" i="13"/>
  <c r="W1151" i="13"/>
  <c r="W1167" i="13"/>
  <c r="W1163" i="13"/>
  <c r="W1156" i="13"/>
  <c r="AB1042" i="13"/>
  <c r="AO1029" i="13"/>
  <c r="AO1015" i="13"/>
  <c r="U902" i="13"/>
  <c r="U906" i="13"/>
  <c r="S908" i="13"/>
  <c r="S901" i="13"/>
  <c r="S902" i="13"/>
  <c r="S912" i="13"/>
  <c r="AD1046" i="13"/>
  <c r="AD1047" i="13"/>
  <c r="AD682" i="13"/>
  <c r="Z1252" i="13"/>
  <c r="Z1251" i="13"/>
  <c r="Z1253" i="13"/>
  <c r="K1258" i="13"/>
  <c r="K1251" i="13"/>
  <c r="AA1247" i="13"/>
  <c r="AA1250" i="13"/>
  <c r="AA1249" i="13"/>
  <c r="R1199" i="13"/>
  <c r="R1205" i="13"/>
  <c r="R1201" i="13"/>
  <c r="R1198" i="13"/>
  <c r="R1214" i="13"/>
  <c r="L175" i="13"/>
  <c r="L163" i="13"/>
  <c r="L176" i="13"/>
  <c r="W1360" i="13"/>
  <c r="AI684" i="13"/>
  <c r="AI667" i="13"/>
  <c r="AI668" i="13"/>
  <c r="AI1615" i="13"/>
  <c r="AB1541" i="13"/>
  <c r="AB1544" i="13"/>
  <c r="AN1615" i="13"/>
  <c r="AN1627" i="13"/>
  <c r="AN1620" i="13"/>
  <c r="AN1626" i="13"/>
  <c r="AN1613" i="13"/>
  <c r="AN1610" i="13"/>
  <c r="AN1628" i="13"/>
  <c r="AN1612" i="13"/>
  <c r="AN1619" i="13"/>
  <c r="AN1617" i="13"/>
  <c r="AN1611" i="13"/>
  <c r="AN1625" i="13"/>
  <c r="AN1622" i="13"/>
  <c r="AN1618" i="13"/>
  <c r="AN1614" i="13"/>
  <c r="AN1623" i="13"/>
  <c r="AN1616" i="13"/>
  <c r="L1628" i="13"/>
  <c r="L1614" i="13"/>
  <c r="L1616" i="13"/>
  <c r="L1618" i="13"/>
  <c r="L1623" i="13"/>
  <c r="L1624" i="13"/>
  <c r="L1617" i="13"/>
  <c r="L1615" i="13"/>
  <c r="L1619" i="13"/>
  <c r="L1620" i="13"/>
  <c r="L1612" i="13"/>
  <c r="L1622" i="13"/>
  <c r="L1625" i="13"/>
  <c r="L1610" i="13"/>
  <c r="L1627" i="13"/>
  <c r="L1621" i="13"/>
  <c r="AG1617" i="13"/>
  <c r="AG1612" i="13"/>
  <c r="AG1625" i="13"/>
  <c r="AG1626" i="13"/>
  <c r="AG1616" i="13"/>
  <c r="AG1615" i="13"/>
  <c r="AG1610" i="13"/>
  <c r="AG1623" i="13"/>
  <c r="AG1618" i="13"/>
  <c r="AG1613" i="13"/>
  <c r="AG1624" i="13"/>
  <c r="AG1621" i="13"/>
  <c r="AG1628" i="13"/>
  <c r="AG1614" i="13"/>
  <c r="AG1611" i="13"/>
  <c r="AG1622" i="13"/>
  <c r="AG1627" i="13"/>
  <c r="AG1619" i="13"/>
  <c r="J1613" i="13"/>
  <c r="J1621" i="13"/>
  <c r="J1618" i="13"/>
  <c r="J1628" i="13"/>
  <c r="J1616" i="13"/>
  <c r="J1625" i="13"/>
  <c r="J1610" i="13"/>
  <c r="J1615" i="13"/>
  <c r="J1614" i="13"/>
  <c r="J1624" i="13"/>
  <c r="J1623" i="13"/>
  <c r="J1617" i="13"/>
  <c r="J1619" i="13"/>
  <c r="J1626" i="13"/>
  <c r="J1611" i="13"/>
  <c r="J1622" i="13"/>
  <c r="J1612" i="13"/>
  <c r="AH192" i="13"/>
  <c r="AN1621" i="13"/>
  <c r="L805" i="13"/>
  <c r="L813" i="13"/>
  <c r="L808" i="13"/>
  <c r="AH198" i="13"/>
  <c r="AE883" i="13"/>
  <c r="AE887" i="13"/>
  <c r="AE879" i="13"/>
  <c r="J1627" i="13"/>
  <c r="I882" i="13"/>
  <c r="I879" i="13"/>
  <c r="I874" i="13"/>
  <c r="I883" i="13"/>
  <c r="I885" i="13"/>
  <c r="I875" i="13"/>
  <c r="J1534" i="13"/>
  <c r="J1520" i="13"/>
  <c r="J1529" i="13"/>
  <c r="J1536" i="13"/>
  <c r="J1523" i="13"/>
  <c r="J1525" i="13"/>
  <c r="J1532" i="13"/>
  <c r="J1530" i="13"/>
  <c r="J1533" i="13"/>
  <c r="J1528" i="13"/>
  <c r="J1522" i="13"/>
  <c r="J1535" i="13"/>
  <c r="J1526" i="13"/>
  <c r="J1531" i="13"/>
  <c r="J1518" i="13"/>
  <c r="J1527" i="13"/>
  <c r="J1519" i="13"/>
  <c r="J1521" i="13"/>
  <c r="AH141" i="13"/>
  <c r="AB150" i="13"/>
  <c r="AH231" i="13"/>
  <c r="Z201" i="13"/>
  <c r="Z194" i="13"/>
  <c r="AF1535" i="13"/>
  <c r="AF1531" i="13"/>
  <c r="AF1532" i="13"/>
  <c r="AF1522" i="13"/>
  <c r="AF1528" i="13"/>
  <c r="AF1519" i="13"/>
  <c r="AF1518" i="13"/>
  <c r="AF1526" i="13"/>
  <c r="AF1524" i="13"/>
  <c r="AF1533" i="13"/>
  <c r="AF1529" i="13"/>
  <c r="AF1520" i="13"/>
  <c r="AF1523" i="13"/>
  <c r="AF1525" i="13"/>
  <c r="AF1521" i="13"/>
  <c r="AF1534" i="13"/>
  <c r="AM1535" i="13"/>
  <c r="AM1530" i="13"/>
  <c r="AM1532" i="13"/>
  <c r="AM1526" i="13"/>
  <c r="AM1523" i="13"/>
  <c r="AM1533" i="13"/>
  <c r="AM1527" i="13"/>
  <c r="AM1534" i="13"/>
  <c r="AM1529" i="13"/>
  <c r="AM1521" i="13"/>
  <c r="AM1536" i="13"/>
  <c r="AM1520" i="13"/>
  <c r="AM1522" i="13"/>
  <c r="AM1531" i="13"/>
  <c r="AM1524" i="13"/>
  <c r="AM1519" i="13"/>
  <c r="X1597" i="13"/>
  <c r="X1602" i="13"/>
  <c r="X1598" i="13"/>
  <c r="X1596" i="13"/>
  <c r="X1587" i="13"/>
  <c r="X1595" i="13"/>
  <c r="X1594" i="13"/>
  <c r="X1603" i="13"/>
  <c r="X1588" i="13"/>
  <c r="X1604" i="13"/>
  <c r="X1591" i="13"/>
  <c r="X1599" i="13"/>
  <c r="X1589" i="13"/>
  <c r="X1592" i="13"/>
  <c r="X1593" i="13"/>
  <c r="X1590" i="13"/>
  <c r="AK1534" i="13"/>
  <c r="AK1527" i="13"/>
  <c r="AK1521" i="13"/>
  <c r="AK1532" i="13"/>
  <c r="AK1535" i="13"/>
  <c r="AK1528" i="13"/>
  <c r="AK1522" i="13"/>
  <c r="AK1530" i="13"/>
  <c r="AK1518" i="13"/>
  <c r="AK1526" i="13"/>
  <c r="AK1523" i="13"/>
  <c r="AK1531" i="13"/>
  <c r="AK1525" i="13"/>
  <c r="AK1519" i="13"/>
  <c r="AK1536" i="13"/>
  <c r="AK1533" i="13"/>
  <c r="AK1529" i="13"/>
  <c r="O1128" i="13"/>
  <c r="O1134" i="13"/>
  <c r="O1144" i="13"/>
  <c r="AM828" i="13"/>
  <c r="AM834" i="13"/>
  <c r="AM846" i="13"/>
  <c r="AM837" i="13"/>
  <c r="AM845" i="13"/>
  <c r="AM833" i="13"/>
  <c r="AM832" i="13"/>
  <c r="AM829" i="13"/>
  <c r="AF1142" i="13"/>
  <c r="AF1138" i="13"/>
  <c r="AF1128" i="13"/>
  <c r="AF1137" i="13"/>
  <c r="AF1135" i="13"/>
  <c r="AF1141" i="13"/>
  <c r="AF1139" i="13"/>
  <c r="AF1136" i="13"/>
  <c r="AF1133" i="13"/>
  <c r="AF1143" i="13"/>
  <c r="AF1130" i="13"/>
  <c r="AF1129" i="13"/>
  <c r="AF1134" i="13"/>
  <c r="AF1144" i="13"/>
  <c r="AF1140" i="13"/>
  <c r="AF1127" i="13"/>
  <c r="AF1145" i="13"/>
  <c r="AF1132" i="13"/>
  <c r="J844" i="13"/>
  <c r="J836" i="13"/>
  <c r="J832" i="13"/>
  <c r="J840" i="13"/>
  <c r="J828" i="13"/>
  <c r="J829" i="13"/>
  <c r="J835" i="13"/>
  <c r="J839" i="13"/>
  <c r="J845" i="13"/>
  <c r="J834" i="13"/>
  <c r="J833" i="13"/>
  <c r="J831" i="13"/>
  <c r="J837" i="13"/>
  <c r="J830" i="13"/>
  <c r="J842" i="13"/>
  <c r="AG1128" i="13"/>
  <c r="AG1140" i="13"/>
  <c r="AG1133" i="13"/>
  <c r="AG1144" i="13"/>
  <c r="AG1138" i="13"/>
  <c r="AG1145" i="13"/>
  <c r="AG1143" i="13"/>
  <c r="AG1129" i="13"/>
  <c r="AG1141" i="13"/>
  <c r="AG1139" i="13"/>
  <c r="AG1137" i="13"/>
  <c r="AG1130" i="13"/>
  <c r="AG1132" i="13"/>
  <c r="AG1142" i="13"/>
  <c r="AG1135" i="13"/>
  <c r="AG1131" i="13"/>
  <c r="AG1134" i="13"/>
  <c r="AG1136" i="13"/>
  <c r="AG1127" i="13"/>
  <c r="AJ845" i="13"/>
  <c r="AJ840" i="13"/>
  <c r="AJ833" i="13"/>
  <c r="AJ838" i="13"/>
  <c r="AJ829" i="13"/>
  <c r="AJ835" i="13"/>
  <c r="AJ828" i="13"/>
  <c r="AJ846" i="13"/>
  <c r="AJ843" i="13"/>
  <c r="AJ841" i="13"/>
  <c r="AJ839" i="13"/>
  <c r="AJ834" i="13"/>
  <c r="AJ837" i="13"/>
  <c r="AJ844" i="13"/>
  <c r="AJ830" i="13"/>
  <c r="AI1061" i="13"/>
  <c r="AI1073" i="13"/>
  <c r="AI1065" i="13"/>
  <c r="AI1067" i="13"/>
  <c r="AI1063" i="13"/>
  <c r="AI1059" i="13"/>
  <c r="AI1074" i="13"/>
  <c r="AI1076" i="13"/>
  <c r="AI1058" i="13"/>
  <c r="AI1060" i="13"/>
  <c r="AI1069" i="13"/>
  <c r="AI1066" i="13"/>
  <c r="AI1068" i="13"/>
  <c r="AI1062" i="13"/>
  <c r="AI1064" i="13"/>
  <c r="AI1075" i="13"/>
  <c r="O1596" i="13"/>
  <c r="O1604" i="13"/>
  <c r="O1589" i="13"/>
  <c r="O1588" i="13"/>
  <c r="O1601" i="13"/>
  <c r="O1593" i="13"/>
  <c r="O1603" i="13"/>
  <c r="O1591" i="13"/>
  <c r="O1598" i="13"/>
  <c r="O1594" i="13"/>
  <c r="O1599" i="13"/>
  <c r="O1592" i="13"/>
  <c r="O1600" i="13"/>
  <c r="O1602" i="13"/>
  <c r="O1597" i="13"/>
  <c r="O1605" i="13"/>
  <c r="O1590" i="13"/>
  <c r="O1530" i="13"/>
  <c r="O1524" i="13"/>
  <c r="O1532" i="13"/>
  <c r="O1522" i="13"/>
  <c r="O1531" i="13"/>
  <c r="O1527" i="13"/>
  <c r="O1520" i="13"/>
  <c r="O1534" i="13"/>
  <c r="O1535" i="13"/>
  <c r="O1518" i="13"/>
  <c r="O1526" i="13"/>
  <c r="O1523" i="13"/>
  <c r="O1521" i="13"/>
  <c r="O1536" i="13"/>
  <c r="O1525" i="13"/>
  <c r="O1519" i="13"/>
  <c r="AH188" i="13"/>
  <c r="AH196" i="13"/>
  <c r="AH190" i="13"/>
  <c r="AH237" i="13"/>
  <c r="W817" i="13"/>
  <c r="W814" i="13"/>
  <c r="W809" i="13"/>
  <c r="W1059" i="13"/>
  <c r="W1062" i="13"/>
  <c r="K1072" i="13"/>
  <c r="K1059" i="13"/>
  <c r="K1064" i="13"/>
  <c r="AP915" i="13"/>
  <c r="AP907" i="13"/>
  <c r="AP906" i="13"/>
  <c r="AP897" i="13"/>
  <c r="AP908" i="13"/>
  <c r="AP912" i="13"/>
  <c r="AP898" i="13"/>
  <c r="AP911" i="13"/>
  <c r="AP903" i="13"/>
  <c r="AP913" i="13"/>
  <c r="Z1210" i="13"/>
  <c r="Z1199" i="13"/>
  <c r="R1207" i="13"/>
  <c r="R1202" i="13"/>
  <c r="R1200" i="13"/>
  <c r="R1213" i="13"/>
  <c r="R1196" i="13"/>
  <c r="R1197" i="13"/>
  <c r="R1212" i="13"/>
  <c r="R1210" i="13"/>
  <c r="R1206" i="13"/>
  <c r="R1204" i="13"/>
  <c r="R1203" i="13"/>
  <c r="R1208" i="13"/>
  <c r="R1209" i="13"/>
  <c r="R1211" i="13"/>
  <c r="P912" i="13"/>
  <c r="P908" i="13"/>
  <c r="P901" i="13"/>
  <c r="P915" i="13"/>
  <c r="P897" i="13"/>
  <c r="P900" i="13"/>
  <c r="P910" i="13"/>
  <c r="P906" i="13"/>
  <c r="P907" i="13"/>
  <c r="P902" i="13"/>
  <c r="P898" i="13"/>
  <c r="P904" i="13"/>
  <c r="P914" i="13"/>
  <c r="P913" i="13"/>
  <c r="P899" i="13"/>
  <c r="U907" i="13"/>
  <c r="U911" i="13"/>
  <c r="U915" i="13"/>
  <c r="U900" i="13"/>
  <c r="U908" i="13"/>
  <c r="U899" i="13"/>
  <c r="S915" i="13"/>
  <c r="S904" i="13"/>
  <c r="S913" i="13"/>
  <c r="S910" i="13"/>
  <c r="S897" i="13"/>
  <c r="S911" i="13"/>
  <c r="S914" i="13"/>
  <c r="AD1049" i="13"/>
  <c r="AD1042" i="13"/>
  <c r="AD1039" i="13"/>
  <c r="AD1050" i="13"/>
  <c r="AD1052" i="13"/>
  <c r="AD1045" i="13"/>
  <c r="AD1053" i="13"/>
  <c r="AD1035" i="13"/>
  <c r="AD1037" i="13"/>
  <c r="AD1038" i="13"/>
  <c r="AD1040" i="13"/>
  <c r="AD1048" i="13"/>
  <c r="AD1043" i="13"/>
  <c r="AD1041" i="13"/>
  <c r="AD1036" i="13"/>
  <c r="AD1044" i="13"/>
  <c r="AD1051" i="13"/>
  <c r="AL1566" i="13"/>
  <c r="AL1571" i="13"/>
  <c r="Y1573" i="13"/>
  <c r="Y1581" i="13"/>
  <c r="AE1582" i="13"/>
  <c r="AE1576" i="13"/>
  <c r="AF1580" i="13"/>
  <c r="AF1578" i="13"/>
  <c r="AF1567" i="13"/>
  <c r="X1246" i="13"/>
  <c r="X1252" i="13"/>
  <c r="X1250" i="13"/>
  <c r="X1247" i="13"/>
  <c r="X1259" i="13"/>
  <c r="X1243" i="13"/>
  <c r="X1244" i="13"/>
  <c r="X1248" i="13"/>
  <c r="X1253" i="13"/>
  <c r="AC915" i="13"/>
  <c r="AC912" i="13"/>
  <c r="AC898" i="13"/>
  <c r="AC899" i="13"/>
  <c r="AC902" i="13"/>
  <c r="AC908" i="13"/>
  <c r="AC907" i="13"/>
  <c r="AC904" i="13"/>
  <c r="AC913" i="13"/>
  <c r="AC905" i="13"/>
  <c r="AC910" i="13"/>
  <c r="AC906" i="13"/>
  <c r="AC901" i="13"/>
  <c r="V1508" i="13"/>
  <c r="V1502" i="13"/>
  <c r="V1509" i="13"/>
  <c r="V1512" i="13"/>
  <c r="V1511" i="13"/>
  <c r="V1500" i="13"/>
  <c r="V1507" i="13"/>
  <c r="V1510" i="13"/>
  <c r="V1513" i="13"/>
  <c r="V1496" i="13"/>
  <c r="L1495" i="13"/>
  <c r="L1505" i="13"/>
  <c r="L1500" i="13"/>
  <c r="L1497" i="13"/>
  <c r="L1512" i="13"/>
  <c r="L1499" i="13"/>
  <c r="L1498" i="13"/>
  <c r="L1507" i="13"/>
  <c r="L1496" i="13"/>
  <c r="J1508" i="13"/>
  <c r="J1503" i="13"/>
  <c r="J1507" i="13"/>
  <c r="J1502" i="13"/>
  <c r="J1504" i="13"/>
  <c r="J1506" i="13"/>
  <c r="J1501" i="13"/>
  <c r="J1509" i="13"/>
  <c r="J1505" i="13"/>
  <c r="J1496" i="13"/>
  <c r="AG904" i="13"/>
  <c r="AG909" i="13"/>
  <c r="AG899" i="13"/>
  <c r="AG898" i="13"/>
  <c r="AG914" i="13"/>
  <c r="AG913" i="13"/>
  <c r="AG906" i="13"/>
  <c r="AG915" i="13"/>
  <c r="AG901" i="13"/>
  <c r="AG907" i="13"/>
  <c r="AG905" i="13"/>
  <c r="AG912" i="13"/>
  <c r="K530" i="13"/>
  <c r="K537" i="13"/>
  <c r="L174" i="13"/>
  <c r="L172" i="13"/>
  <c r="L168" i="13"/>
  <c r="AN1624" i="13"/>
  <c r="AO1201" i="13"/>
  <c r="AO1205" i="13"/>
  <c r="AO1210" i="13"/>
  <c r="AO1196" i="13"/>
  <c r="AO1200" i="13"/>
  <c r="AO1213" i="13"/>
  <c r="AO1214" i="13"/>
  <c r="AO1199" i="13"/>
  <c r="AO1197" i="13"/>
  <c r="AO1208" i="13"/>
  <c r="AO1212" i="13"/>
  <c r="AO1209" i="13"/>
  <c r="AO1198" i="13"/>
  <c r="AO1203" i="13"/>
  <c r="AH193" i="13"/>
  <c r="L1613" i="13"/>
  <c r="K1547" i="13"/>
  <c r="K1541" i="13"/>
  <c r="K1545" i="13"/>
  <c r="K1550" i="13"/>
  <c r="AO155" i="13"/>
  <c r="Y233" i="13"/>
  <c r="AG1620" i="13"/>
  <c r="L1626" i="13"/>
  <c r="J1620" i="13"/>
  <c r="Y1040" i="13"/>
  <c r="Y1047" i="13"/>
  <c r="Y1048" i="13"/>
  <c r="Y1049" i="13"/>
  <c r="Y1050" i="13"/>
  <c r="Y1051" i="13"/>
  <c r="Y1052" i="13"/>
  <c r="Y1053" i="13"/>
  <c r="Y1043" i="13"/>
  <c r="Y1042" i="13"/>
  <c r="Y1041" i="13"/>
  <c r="Y1036" i="13"/>
  <c r="Y1039" i="13"/>
  <c r="Y1037" i="13"/>
  <c r="Y1035" i="13"/>
  <c r="Y1038" i="13"/>
  <c r="Y1044" i="13"/>
  <c r="J1042" i="13"/>
  <c r="J1047" i="13"/>
  <c r="J1035" i="13"/>
  <c r="J1049" i="13"/>
  <c r="J1053" i="13"/>
  <c r="J1052" i="13"/>
  <c r="J1051" i="13"/>
  <c r="J1044" i="13"/>
  <c r="J1039" i="13"/>
  <c r="J1041" i="13"/>
  <c r="J1046" i="13"/>
  <c r="J1043" i="13"/>
  <c r="AF1577" i="13"/>
  <c r="L1015" i="13"/>
  <c r="L1022" i="13"/>
  <c r="L1019" i="13"/>
  <c r="L1027" i="13"/>
  <c r="L1024" i="13"/>
  <c r="AI1625" i="13"/>
  <c r="AI1627" i="13"/>
  <c r="L1018" i="13"/>
  <c r="L1012" i="13"/>
  <c r="AI1622" i="13"/>
  <c r="L1014" i="13"/>
  <c r="L1016" i="13"/>
  <c r="AL1369" i="13"/>
  <c r="V1624" i="13"/>
  <c r="V1616" i="13"/>
  <c r="V1615" i="13"/>
  <c r="V1622" i="13"/>
  <c r="V1628" i="13"/>
  <c r="V1617" i="13"/>
  <c r="V1620" i="13"/>
  <c r="V1625" i="13"/>
  <c r="V1623" i="13"/>
  <c r="V1610" i="13"/>
  <c r="V1614" i="13"/>
  <c r="V1611" i="13"/>
  <c r="V1626" i="13"/>
  <c r="K1621" i="13"/>
  <c r="K1617" i="13"/>
  <c r="X190" i="13"/>
  <c r="AJ200" i="13"/>
  <c r="AJ184" i="13"/>
  <c r="J141" i="13"/>
  <c r="AJ199" i="13"/>
  <c r="AI231" i="13"/>
  <c r="AR243" i="13"/>
  <c r="Y235" i="13"/>
  <c r="AR333" i="13"/>
  <c r="AR336" i="13"/>
  <c r="AR339" i="13"/>
  <c r="AM335" i="13"/>
  <c r="AH234" i="13"/>
  <c r="AH242" i="13"/>
  <c r="AM327" i="13"/>
  <c r="AR323" i="13"/>
  <c r="AP476" i="13"/>
  <c r="AP460" i="13"/>
  <c r="AP465" i="13"/>
  <c r="Y465" i="13"/>
  <c r="X470" i="13"/>
  <c r="Y466" i="13"/>
  <c r="Y471" i="13"/>
  <c r="Y470" i="13"/>
  <c r="O569" i="13"/>
  <c r="AQ552" i="13"/>
  <c r="AQ559" i="13"/>
  <c r="O556" i="13"/>
  <c r="X601" i="13"/>
  <c r="X606" i="13"/>
  <c r="AA598" i="13"/>
  <c r="AA616" i="13"/>
  <c r="X615" i="13"/>
  <c r="X608" i="13"/>
  <c r="X614" i="13"/>
  <c r="O560" i="13"/>
  <c r="O561" i="13"/>
  <c r="V716" i="13"/>
  <c r="Y814" i="13"/>
  <c r="Q809" i="13"/>
  <c r="AC819" i="13"/>
  <c r="AC812" i="13"/>
  <c r="Q813" i="13"/>
  <c r="P807" i="13"/>
  <c r="Q817" i="13"/>
  <c r="Q823" i="13"/>
  <c r="AL914" i="13"/>
  <c r="AL901" i="13"/>
  <c r="AJ900" i="13"/>
  <c r="AO1071" i="13"/>
  <c r="Z886" i="13"/>
  <c r="AC1059" i="13"/>
  <c r="M1252" i="13"/>
  <c r="W1036" i="13"/>
  <c r="W1041" i="13"/>
  <c r="W1051" i="13"/>
  <c r="AL1368" i="13"/>
  <c r="P886" i="13"/>
  <c r="K1041" i="13"/>
  <c r="K1035" i="13"/>
  <c r="K1038" i="13"/>
  <c r="AI1046" i="13"/>
  <c r="AI1050" i="13"/>
  <c r="AI1047" i="13"/>
  <c r="U1541" i="13"/>
  <c r="AB1627" i="13"/>
  <c r="AB1616" i="13"/>
  <c r="AB1611" i="13"/>
  <c r="AB1617" i="13"/>
  <c r="K1616" i="13"/>
  <c r="K1619" i="13"/>
  <c r="K1610" i="13"/>
  <c r="AK1612" i="13"/>
  <c r="AK1610" i="13"/>
  <c r="AK1617" i="13"/>
  <c r="R1624" i="13"/>
  <c r="R1611" i="13"/>
  <c r="AI1617" i="13"/>
  <c r="AH248" i="13"/>
  <c r="Q814" i="13"/>
  <c r="AC805" i="13"/>
  <c r="Y809" i="13"/>
  <c r="Q820" i="13"/>
  <c r="Q807" i="13"/>
  <c r="Y817" i="13"/>
  <c r="AC820" i="13"/>
  <c r="AL902" i="13"/>
  <c r="AL898" i="13"/>
  <c r="AJ909" i="13"/>
  <c r="AO1073" i="13"/>
  <c r="P879" i="13"/>
  <c r="P874" i="13"/>
  <c r="AC1063" i="13"/>
  <c r="AA1199" i="13"/>
  <c r="W1043" i="13"/>
  <c r="W1050" i="13"/>
  <c r="K1044" i="13"/>
  <c r="P890" i="13"/>
  <c r="AI1039" i="13"/>
  <c r="AI1037" i="13"/>
  <c r="U1555" i="13"/>
  <c r="Q1548" i="13"/>
  <c r="AB1623" i="13"/>
  <c r="V1618" i="13"/>
  <c r="AB1613" i="13"/>
  <c r="K1613" i="13"/>
  <c r="K1626" i="13"/>
  <c r="AK1628" i="13"/>
  <c r="AI1610" i="13"/>
  <c r="X200" i="13"/>
  <c r="AR247" i="13"/>
  <c r="AR325" i="13"/>
  <c r="Y478" i="13"/>
  <c r="O555" i="13"/>
  <c r="V719" i="13"/>
  <c r="AJ197" i="13"/>
  <c r="AG186" i="13"/>
  <c r="AG192" i="13"/>
  <c r="X193" i="13"/>
  <c r="AJ185" i="13"/>
  <c r="AG201" i="13"/>
  <c r="AJ198" i="13"/>
  <c r="T148" i="13"/>
  <c r="T155" i="13"/>
  <c r="AI233" i="13"/>
  <c r="AR236" i="13"/>
  <c r="AM330" i="13"/>
  <c r="AR326" i="13"/>
  <c r="AM329" i="13"/>
  <c r="AH232" i="13"/>
  <c r="AH230" i="13"/>
  <c r="AR322" i="13"/>
  <c r="AM322" i="13"/>
  <c r="X478" i="13"/>
  <c r="AP473" i="13"/>
  <c r="X466" i="13"/>
  <c r="AP478" i="13"/>
  <c r="X463" i="13"/>
  <c r="Y477" i="13"/>
  <c r="X475" i="13"/>
  <c r="AQ568" i="13"/>
  <c r="AJ570" i="13"/>
  <c r="AQ564" i="13"/>
  <c r="AQ556" i="13"/>
  <c r="X604" i="13"/>
  <c r="X612" i="13"/>
  <c r="V717" i="13"/>
  <c r="V728" i="13"/>
  <c r="P822" i="13"/>
  <c r="AB812" i="13"/>
  <c r="AC817" i="13"/>
  <c r="Q808" i="13"/>
  <c r="AC814" i="13"/>
  <c r="AB822" i="13"/>
  <c r="Q821" i="13"/>
  <c r="Q812" i="13"/>
  <c r="AJ904" i="13"/>
  <c r="AJ912" i="13"/>
  <c r="P877" i="13"/>
  <c r="AO1091" i="13"/>
  <c r="AC1072" i="13"/>
  <c r="AA1197" i="13"/>
  <c r="W1040" i="13"/>
  <c r="W1038" i="13"/>
  <c r="AL1373" i="13"/>
  <c r="K1039" i="13"/>
  <c r="K1036" i="13"/>
  <c r="P876" i="13"/>
  <c r="AI1040" i="13"/>
  <c r="AB1625" i="13"/>
  <c r="AB1621" i="13"/>
  <c r="AK1626" i="13"/>
  <c r="AK1623" i="13"/>
  <c r="K1628" i="13"/>
  <c r="K1614" i="13"/>
  <c r="AM328" i="13"/>
  <c r="X469" i="13"/>
  <c r="X477" i="13"/>
  <c r="AJ562" i="13"/>
  <c r="AG195" i="13"/>
  <c r="X186" i="13"/>
  <c r="AG194" i="13"/>
  <c r="AG189" i="13"/>
  <c r="AJ186" i="13"/>
  <c r="X195" i="13"/>
  <c r="AG202" i="13"/>
  <c r="V138" i="13"/>
  <c r="T144" i="13"/>
  <c r="T153" i="13"/>
  <c r="V149" i="13"/>
  <c r="AR241" i="13"/>
  <c r="AM333" i="13"/>
  <c r="AH246" i="13"/>
  <c r="AH238" i="13"/>
  <c r="AM332" i="13"/>
  <c r="AR340" i="13"/>
  <c r="AP471" i="13"/>
  <c r="Y460" i="13"/>
  <c r="Y462" i="13"/>
  <c r="Y463" i="13"/>
  <c r="X467" i="13"/>
  <c r="AP469" i="13"/>
  <c r="Y476" i="13"/>
  <c r="X473" i="13"/>
  <c r="AQ565" i="13"/>
  <c r="O567" i="13"/>
  <c r="O563" i="13"/>
  <c r="O559" i="13"/>
  <c r="X603" i="13"/>
  <c r="X613" i="13"/>
  <c r="AJ567" i="13"/>
  <c r="AJ556" i="13"/>
  <c r="V721" i="13"/>
  <c r="V723" i="13"/>
  <c r="V727" i="13"/>
  <c r="V731" i="13"/>
  <c r="AB817" i="13"/>
  <c r="AC815" i="13"/>
  <c r="Q818" i="13"/>
  <c r="AC823" i="13"/>
  <c r="Y808" i="13"/>
  <c r="AB806" i="13"/>
  <c r="AC809" i="13"/>
  <c r="Q815" i="13"/>
  <c r="Y821" i="13"/>
  <c r="P875" i="13"/>
  <c r="P880" i="13"/>
  <c r="AA1202" i="13"/>
  <c r="W1037" i="13"/>
  <c r="W1035" i="13"/>
  <c r="M1247" i="13"/>
  <c r="AL1358" i="13"/>
  <c r="P883" i="13"/>
  <c r="K1051" i="13"/>
  <c r="AI1052" i="13"/>
  <c r="U1544" i="13"/>
  <c r="AB1614" i="13"/>
  <c r="AB1622" i="13"/>
  <c r="AK1615" i="13"/>
  <c r="K1618" i="13"/>
  <c r="K1615" i="13"/>
  <c r="AK1611" i="13"/>
  <c r="AK1614" i="13"/>
  <c r="R1625" i="13"/>
  <c r="R1620" i="13"/>
  <c r="R1614" i="13"/>
  <c r="R1626" i="13"/>
  <c r="R1622" i="13"/>
  <c r="AG184" i="13"/>
  <c r="AR328" i="13"/>
  <c r="AJ554" i="13"/>
  <c r="X599" i="13"/>
  <c r="AG190" i="13"/>
  <c r="AJ187" i="13"/>
  <c r="Q163" i="13"/>
  <c r="X194" i="13"/>
  <c r="T154" i="13"/>
  <c r="V154" i="13"/>
  <c r="V150" i="13"/>
  <c r="AG145" i="13"/>
  <c r="AG144" i="13"/>
  <c r="AG153" i="13"/>
  <c r="AJ196" i="13"/>
  <c r="AG185" i="13"/>
  <c r="AR234" i="13"/>
  <c r="AM323" i="13"/>
  <c r="AM338" i="13"/>
  <c r="AM337" i="13"/>
  <c r="AR324" i="13"/>
  <c r="AH233" i="13"/>
  <c r="AH235" i="13"/>
  <c r="X474" i="13"/>
  <c r="AP470" i="13"/>
  <c r="X461" i="13"/>
  <c r="AP474" i="13"/>
  <c r="AP466" i="13"/>
  <c r="AP467" i="13"/>
  <c r="Y467" i="13"/>
  <c r="AP472" i="13"/>
  <c r="Y475" i="13"/>
  <c r="Y469" i="13"/>
  <c r="X471" i="13"/>
  <c r="O552" i="13"/>
  <c r="AQ566" i="13"/>
  <c r="AQ562" i="13"/>
  <c r="O566" i="13"/>
  <c r="X598" i="13"/>
  <c r="X600" i="13"/>
  <c r="X605" i="13"/>
  <c r="X602" i="13"/>
  <c r="AJ566" i="13"/>
  <c r="V718" i="13"/>
  <c r="V714" i="13"/>
  <c r="AJ195" i="13"/>
  <c r="AC810" i="13"/>
  <c r="AC807" i="13"/>
  <c r="Y818" i="13"/>
  <c r="P805" i="13"/>
  <c r="Q810" i="13"/>
  <c r="AB805" i="13"/>
  <c r="AC808" i="13"/>
  <c r="P878" i="13"/>
  <c r="AL900" i="13"/>
  <c r="AL915" i="13"/>
  <c r="M855" i="13"/>
  <c r="AO1066" i="13"/>
  <c r="M1253" i="13"/>
  <c r="W1053" i="13"/>
  <c r="W1045" i="13"/>
  <c r="AL1359" i="13"/>
  <c r="Z891" i="13"/>
  <c r="K1049" i="13"/>
  <c r="P889" i="13"/>
  <c r="P887" i="13"/>
  <c r="AI1043" i="13"/>
  <c r="AI1041" i="13"/>
  <c r="AK1625" i="13"/>
  <c r="AK1621" i="13"/>
  <c r="K1623" i="13"/>
  <c r="K1612" i="13"/>
  <c r="R1623" i="13"/>
  <c r="V1612" i="13"/>
  <c r="V1627" i="13"/>
  <c r="V152" i="13"/>
  <c r="AR332" i="13"/>
  <c r="X196" i="13"/>
  <c r="AG196" i="13"/>
  <c r="AB164" i="13"/>
  <c r="Q164" i="13"/>
  <c r="AG200" i="13"/>
  <c r="V156" i="13"/>
  <c r="V140" i="13"/>
  <c r="T146" i="13"/>
  <c r="T145" i="13"/>
  <c r="AG197" i="13"/>
  <c r="AJ194" i="13"/>
  <c r="AR327" i="13"/>
  <c r="AH241" i="13"/>
  <c r="AH236" i="13"/>
  <c r="AM326" i="13"/>
  <c r="AM331" i="13"/>
  <c r="X462" i="13"/>
  <c r="X464" i="13"/>
  <c r="Y468" i="13"/>
  <c r="Y474" i="13"/>
  <c r="AQ554" i="13"/>
  <c r="O565" i="13"/>
  <c r="AQ555" i="13"/>
  <c r="AJ568" i="13"/>
  <c r="O553" i="13"/>
  <c r="X610" i="13"/>
  <c r="X616" i="13"/>
  <c r="AB545" i="13"/>
  <c r="V724" i="13"/>
  <c r="V720" i="13"/>
  <c r="AC813" i="13"/>
  <c r="Q811" i="13"/>
  <c r="Q816" i="13"/>
  <c r="AC821" i="13"/>
  <c r="Y810" i="13"/>
  <c r="AC811" i="13"/>
  <c r="AC818" i="13"/>
  <c r="P881" i="13"/>
  <c r="Z888" i="13"/>
  <c r="AO1075" i="13"/>
  <c r="AL868" i="13"/>
  <c r="Z884" i="13"/>
  <c r="N1096" i="13"/>
  <c r="W1046" i="13"/>
  <c r="W1052" i="13"/>
  <c r="AI1374" i="13"/>
  <c r="AK1507" i="13"/>
  <c r="P888" i="13"/>
  <c r="K1050" i="13"/>
  <c r="K1047" i="13"/>
  <c r="K1040" i="13"/>
  <c r="P892" i="13"/>
  <c r="AI1053" i="13"/>
  <c r="AB1612" i="13"/>
  <c r="AB1618" i="13"/>
  <c r="AK1627" i="13"/>
  <c r="AK1616" i="13"/>
  <c r="K1622" i="13"/>
  <c r="K1620" i="13"/>
  <c r="V1613" i="13"/>
  <c r="X188" i="13"/>
  <c r="T141" i="13"/>
  <c r="AH239" i="13"/>
  <c r="AM325" i="13"/>
  <c r="AR330" i="13"/>
  <c r="O568" i="13"/>
  <c r="AJ188" i="13"/>
  <c r="AG193" i="13"/>
  <c r="X185" i="13"/>
  <c r="AJ193" i="13"/>
  <c r="X199" i="13"/>
  <c r="X187" i="13"/>
  <c r="X184" i="13"/>
  <c r="AJ201" i="13"/>
  <c r="AJ190" i="13"/>
  <c r="T149" i="13"/>
  <c r="V148" i="13"/>
  <c r="AG146" i="13"/>
  <c r="AR338" i="13"/>
  <c r="AH245" i="13"/>
  <c r="AH244" i="13"/>
  <c r="AO538" i="13"/>
  <c r="AP475" i="13"/>
  <c r="AP462" i="13"/>
  <c r="AP463" i="13"/>
  <c r="AP464" i="13"/>
  <c r="Y464" i="13"/>
  <c r="X468" i="13"/>
  <c r="AP477" i="13"/>
  <c r="AQ561" i="13"/>
  <c r="O558" i="13"/>
  <c r="AJ557" i="13"/>
  <c r="AQ557" i="13"/>
  <c r="X609" i="13"/>
  <c r="AA601" i="13"/>
  <c r="X607" i="13"/>
  <c r="AJ564" i="13"/>
  <c r="V722" i="13"/>
  <c r="V726" i="13"/>
  <c r="Q806" i="13"/>
  <c r="Y806" i="13"/>
  <c r="Y811" i="13"/>
  <c r="Q822" i="13"/>
  <c r="Q805" i="13"/>
  <c r="AO1064" i="13"/>
  <c r="W1048" i="13"/>
  <c r="W1047" i="13"/>
  <c r="K1048" i="13"/>
  <c r="K1045" i="13"/>
  <c r="K1042" i="13"/>
  <c r="P885" i="13"/>
  <c r="P891" i="13"/>
  <c r="AI1051" i="13"/>
  <c r="AB1626" i="13"/>
  <c r="AB1610" i="13"/>
  <c r="AB1615" i="13"/>
  <c r="AK1613" i="13"/>
  <c r="AK1624" i="13"/>
  <c r="K1625" i="13"/>
  <c r="K1624" i="13"/>
  <c r="V1621" i="13"/>
  <c r="AI1628" i="13"/>
  <c r="AI1626" i="13"/>
  <c r="AI1620" i="13"/>
  <c r="AI1612" i="13"/>
  <c r="AI1619" i="13"/>
  <c r="AI1616" i="13"/>
  <c r="AI1621" i="13"/>
  <c r="AI1611" i="13"/>
  <c r="AI1623" i="13"/>
  <c r="AI1614" i="13"/>
  <c r="O461" i="13"/>
  <c r="K184" i="13"/>
  <c r="O462" i="13"/>
  <c r="AH476" i="13"/>
  <c r="AH463" i="13"/>
  <c r="AH465" i="13"/>
  <c r="P466" i="13"/>
  <c r="AH468" i="13"/>
  <c r="O468" i="13"/>
  <c r="AG472" i="13"/>
  <c r="P471" i="13"/>
  <c r="P473" i="13"/>
  <c r="P475" i="13"/>
  <c r="P477" i="13"/>
  <c r="I818" i="13"/>
  <c r="I821" i="13"/>
  <c r="S1133" i="13"/>
  <c r="AH828" i="13"/>
  <c r="AH831" i="13"/>
  <c r="AH846" i="13"/>
  <c r="AH841" i="13"/>
  <c r="AH838" i="13"/>
  <c r="AH843" i="13"/>
  <c r="AH835" i="13"/>
  <c r="AH844" i="13"/>
  <c r="AH836" i="13"/>
  <c r="AH842" i="13"/>
  <c r="AH830" i="13"/>
  <c r="AH839" i="13"/>
  <c r="AH832" i="13"/>
  <c r="AH833" i="13"/>
  <c r="AH840" i="13"/>
  <c r="AN1137" i="13"/>
  <c r="AN1142" i="13"/>
  <c r="AN1132" i="13"/>
  <c r="AN1135" i="13"/>
  <c r="AN1140" i="13"/>
  <c r="AN1145" i="13"/>
  <c r="AN1134" i="13"/>
  <c r="AN1131" i="13"/>
  <c r="AN1138" i="13"/>
  <c r="AN1144" i="13"/>
  <c r="AN1130" i="13"/>
  <c r="AN1143" i="13"/>
  <c r="AN1128" i="13"/>
  <c r="AN1139" i="13"/>
  <c r="AN1133" i="13"/>
  <c r="AN1141" i="13"/>
  <c r="AN1129" i="13"/>
  <c r="AN1127" i="13"/>
  <c r="U1142" i="13"/>
  <c r="U1144" i="13"/>
  <c r="U1145" i="13"/>
  <c r="U1134" i="13"/>
  <c r="U1132" i="13"/>
  <c r="U1130" i="13"/>
  <c r="U1141" i="13"/>
  <c r="U1127" i="13"/>
  <c r="U1133" i="13"/>
  <c r="U1137" i="13"/>
  <c r="U1138" i="13"/>
  <c r="U1131" i="13"/>
  <c r="U1140" i="13"/>
  <c r="U1135" i="13"/>
  <c r="U1139" i="13"/>
  <c r="U1128" i="13"/>
  <c r="U1136" i="13"/>
  <c r="AD1143" i="13"/>
  <c r="AD1137" i="13"/>
  <c r="AD1142" i="13"/>
  <c r="AD1144" i="13"/>
  <c r="AD1135" i="13"/>
  <c r="AD1145" i="13"/>
  <c r="AD1140" i="13"/>
  <c r="AD1131" i="13"/>
  <c r="AD1132" i="13"/>
  <c r="AD1127" i="13"/>
  <c r="AD1136" i="13"/>
  <c r="AD1133" i="13"/>
  <c r="AD1138" i="13"/>
  <c r="AD1141" i="13"/>
  <c r="W843" i="13"/>
  <c r="W837" i="13"/>
  <c r="W846" i="13"/>
  <c r="W841" i="13"/>
  <c r="W829" i="13"/>
  <c r="W844" i="13"/>
  <c r="W842" i="13"/>
  <c r="W836" i="13"/>
  <c r="W828" i="13"/>
  <c r="W840" i="13"/>
  <c r="W831" i="13"/>
  <c r="W832" i="13"/>
  <c r="W838" i="13"/>
  <c r="W830" i="13"/>
  <c r="W835" i="13"/>
  <c r="W833" i="13"/>
  <c r="W845" i="13"/>
  <c r="S1132" i="13"/>
  <c r="S1145" i="13"/>
  <c r="S1141" i="13"/>
  <c r="S1130" i="13"/>
  <c r="S1143" i="13"/>
  <c r="S1127" i="13"/>
  <c r="S1137" i="13"/>
  <c r="S1135" i="13"/>
  <c r="S1128" i="13"/>
  <c r="S1129" i="13"/>
  <c r="S1142" i="13"/>
  <c r="S1140" i="13"/>
  <c r="S1138" i="13"/>
  <c r="S1134" i="13"/>
  <c r="S1139" i="13"/>
  <c r="S1131" i="13"/>
  <c r="AD835" i="13"/>
  <c r="AD843" i="13"/>
  <c r="AD831" i="13"/>
  <c r="AD832" i="13"/>
  <c r="AD840" i="13"/>
  <c r="AD846" i="13"/>
  <c r="AD841" i="13"/>
  <c r="AD842" i="13"/>
  <c r="AD844" i="13"/>
  <c r="AD836" i="13"/>
  <c r="AD828" i="13"/>
  <c r="AD837" i="13"/>
  <c r="AD829" i="13"/>
  <c r="AD839" i="13"/>
  <c r="AJ1145" i="13"/>
  <c r="AJ1135" i="13"/>
  <c r="AJ1138" i="13"/>
  <c r="AJ1137" i="13"/>
  <c r="AJ1144" i="13"/>
  <c r="AJ1141" i="13"/>
  <c r="AJ1143" i="13"/>
  <c r="AJ1134" i="13"/>
  <c r="AJ1130" i="13"/>
  <c r="AJ1129" i="13"/>
  <c r="AJ1131" i="13"/>
  <c r="AJ1133" i="13"/>
  <c r="AJ1132" i="13"/>
  <c r="AJ1136" i="13"/>
  <c r="AJ1140" i="13"/>
  <c r="AJ1139" i="13"/>
  <c r="K1526" i="13"/>
  <c r="K1519" i="13"/>
  <c r="K1528" i="13"/>
  <c r="K1529" i="13"/>
  <c r="K1534" i="13"/>
  <c r="K1531" i="13"/>
  <c r="K1522" i="13"/>
  <c r="K1518" i="13"/>
  <c r="K1524" i="13"/>
  <c r="K1533" i="13"/>
  <c r="K1536" i="13"/>
  <c r="K1525" i="13"/>
  <c r="K1535" i="13"/>
  <c r="K1532" i="13"/>
  <c r="K1521" i="13"/>
  <c r="K1523" i="13"/>
  <c r="O470" i="13"/>
  <c r="AG460" i="13"/>
  <c r="O475" i="13"/>
  <c r="P460" i="13"/>
  <c r="AG462" i="13"/>
  <c r="O473" i="13"/>
  <c r="P464" i="13"/>
  <c r="AG468" i="13"/>
  <c r="O477" i="13"/>
  <c r="P463" i="13"/>
  <c r="AG466" i="13"/>
  <c r="AG477" i="13"/>
  <c r="U555" i="13"/>
  <c r="I808" i="13"/>
  <c r="I812" i="13"/>
  <c r="AD1128" i="13"/>
  <c r="AH834" i="13"/>
  <c r="AD838" i="13"/>
  <c r="K1527" i="13"/>
  <c r="AQ1559" i="13"/>
  <c r="AQ1551" i="13"/>
  <c r="AD1130" i="13"/>
  <c r="V1552" i="13"/>
  <c r="V1547" i="13"/>
  <c r="V1544" i="13"/>
  <c r="V1558" i="13"/>
  <c r="O476" i="13"/>
  <c r="AH471" i="13"/>
  <c r="AH462" i="13"/>
  <c r="AG464" i="13"/>
  <c r="AH466" i="13"/>
  <c r="P467" i="13"/>
  <c r="AG475" i="13"/>
  <c r="I806" i="13"/>
  <c r="I819" i="13"/>
  <c r="AJ1128" i="13"/>
  <c r="AD830" i="13"/>
  <c r="AD845" i="13"/>
  <c r="AJ1142" i="13"/>
  <c r="O1027" i="13"/>
  <c r="O1021" i="13"/>
  <c r="AR1016" i="13"/>
  <c r="AR1020" i="13"/>
  <c r="V1023" i="13"/>
  <c r="V1018" i="13"/>
  <c r="V1025" i="13"/>
  <c r="V1027" i="13"/>
  <c r="V1014" i="13"/>
  <c r="AM984" i="13"/>
  <c r="AM975" i="13"/>
  <c r="AR966" i="13"/>
  <c r="AR968" i="13"/>
  <c r="AR967" i="13"/>
  <c r="M169" i="13"/>
  <c r="M165" i="13"/>
  <c r="M175" i="13"/>
  <c r="M178" i="13"/>
  <c r="M166" i="13"/>
  <c r="M164" i="13"/>
  <c r="M170" i="13"/>
  <c r="M167" i="13"/>
  <c r="M163" i="13"/>
  <c r="M162" i="13"/>
  <c r="M173" i="13"/>
  <c r="P469" i="13"/>
  <c r="AH472" i="13"/>
  <c r="AH460" i="13"/>
  <c r="P474" i="13"/>
  <c r="AH470" i="13"/>
  <c r="O478" i="13"/>
  <c r="AH464" i="13"/>
  <c r="O467" i="13"/>
  <c r="O472" i="13"/>
  <c r="AH474" i="13"/>
  <c r="AG473" i="13"/>
  <c r="I809" i="13"/>
  <c r="I807" i="13"/>
  <c r="AJ1127" i="13"/>
  <c r="W839" i="13"/>
  <c r="K1530" i="13"/>
  <c r="AC1208" i="13"/>
  <c r="AC1205" i="13"/>
  <c r="AC1201" i="13"/>
  <c r="AC1197" i="13"/>
  <c r="AC1213" i="13"/>
  <c r="AC1207" i="13"/>
  <c r="AC1210" i="13"/>
  <c r="AC1196" i="13"/>
  <c r="AC1200" i="13"/>
  <c r="AC1212" i="13"/>
  <c r="AC1214" i="13"/>
  <c r="AC1199" i="13"/>
  <c r="AC1209" i="13"/>
  <c r="AC1204" i="13"/>
  <c r="Q909" i="13"/>
  <c r="Q907" i="13"/>
  <c r="Q902" i="13"/>
  <c r="Q913" i="13"/>
  <c r="Q898" i="13"/>
  <c r="Q904" i="13"/>
  <c r="Q899" i="13"/>
  <c r="Q901" i="13"/>
  <c r="O915" i="13"/>
  <c r="O911" i="13"/>
  <c r="O914" i="13"/>
  <c r="O910" i="13"/>
  <c r="O904" i="13"/>
  <c r="O898" i="13"/>
  <c r="O906" i="13"/>
  <c r="O901" i="13"/>
  <c r="O912" i="13"/>
  <c r="O903" i="13"/>
  <c r="AD169" i="13"/>
  <c r="AD171" i="13"/>
  <c r="AD161" i="13"/>
  <c r="AL1046" i="13"/>
  <c r="AL1042" i="13"/>
  <c r="AL1043" i="13"/>
  <c r="AL1040" i="13"/>
  <c r="AL1050" i="13"/>
  <c r="AL1041" i="13"/>
  <c r="AL1053" i="13"/>
  <c r="AL1048" i="13"/>
  <c r="AL1038" i="13"/>
  <c r="AL1039" i="13"/>
  <c r="AL1047" i="13"/>
  <c r="AL1045" i="13"/>
  <c r="AL1049" i="13"/>
  <c r="AL1036" i="13"/>
  <c r="AH1188" i="13"/>
  <c r="AH1175" i="13"/>
  <c r="AH1191" i="13"/>
  <c r="AH1187" i="13"/>
  <c r="AH1189" i="13"/>
  <c r="AH1173" i="13"/>
  <c r="AH1174" i="13"/>
  <c r="AH1185" i="13"/>
  <c r="AH1177" i="13"/>
  <c r="K1190" i="13"/>
  <c r="K1187" i="13"/>
  <c r="K1185" i="13"/>
  <c r="K1181" i="13"/>
  <c r="K1177" i="13"/>
  <c r="K1191" i="13"/>
  <c r="K1180" i="13"/>
  <c r="K1186" i="13"/>
  <c r="K1188" i="13"/>
  <c r="K1176" i="13"/>
  <c r="K1173" i="13"/>
  <c r="K1174" i="13"/>
  <c r="K1183" i="13"/>
  <c r="K1175" i="13"/>
  <c r="K1179" i="13"/>
  <c r="AA1176" i="13"/>
  <c r="AA1173" i="13"/>
  <c r="AA1185" i="13"/>
  <c r="AA1175" i="13"/>
  <c r="AA1190" i="13"/>
  <c r="AA1184" i="13"/>
  <c r="AA1183" i="13"/>
  <c r="AA1191" i="13"/>
  <c r="AA1179" i="13"/>
  <c r="AA1178" i="13"/>
  <c r="AA1177" i="13"/>
  <c r="AA1189" i="13"/>
  <c r="AA1180" i="13"/>
  <c r="AA1188" i="13"/>
  <c r="AA1182" i="13"/>
  <c r="AA1186" i="13"/>
  <c r="AF1272" i="13"/>
  <c r="AF1273" i="13"/>
  <c r="AF1282" i="13"/>
  <c r="AF1270" i="13"/>
  <c r="AF1283" i="13"/>
  <c r="AF1278" i="13"/>
  <c r="AF1279" i="13"/>
  <c r="AF1275" i="13"/>
  <c r="AF1271" i="13"/>
  <c r="AF1274" i="13"/>
  <c r="AF1265" i="13"/>
  <c r="AF1266" i="13"/>
  <c r="AF1268" i="13"/>
  <c r="AF1280" i="13"/>
  <c r="AF1267" i="13"/>
  <c r="AF1276" i="13"/>
  <c r="AF1269" i="13"/>
  <c r="AG1270" i="13"/>
  <c r="AG1266" i="13"/>
  <c r="AG1272" i="13"/>
  <c r="AG1275" i="13"/>
  <c r="AG1276" i="13"/>
  <c r="AG1281" i="13"/>
  <c r="AG1277" i="13"/>
  <c r="AG1273" i="13"/>
  <c r="AG1278" i="13"/>
  <c r="AG1274" i="13"/>
  <c r="AG1269" i="13"/>
  <c r="AG1267" i="13"/>
  <c r="AG1268" i="13"/>
  <c r="AG1280" i="13"/>
  <c r="AG1265" i="13"/>
  <c r="AG1283" i="13"/>
  <c r="AG1282" i="13"/>
  <c r="AH1283" i="13"/>
  <c r="AH1273" i="13"/>
  <c r="AH1269" i="13"/>
  <c r="AH1275" i="13"/>
  <c r="AH1280" i="13"/>
  <c r="AH1278" i="13"/>
  <c r="AH1266" i="13"/>
  <c r="AH1277" i="13"/>
  <c r="AH1272" i="13"/>
  <c r="AH1282" i="13"/>
  <c r="AH1279" i="13"/>
  <c r="AH1265" i="13"/>
  <c r="AH1267" i="13"/>
  <c r="AH1270" i="13"/>
  <c r="AH1271" i="13"/>
  <c r="AH1268" i="13"/>
  <c r="AH1276" i="13"/>
  <c r="AI884" i="13"/>
  <c r="AI890" i="13"/>
  <c r="Q622" i="13"/>
  <c r="Q631" i="13"/>
  <c r="Q638" i="13"/>
  <c r="Q623" i="13"/>
  <c r="Q627" i="13"/>
  <c r="Q629" i="13"/>
  <c r="Q625" i="13"/>
  <c r="Q637" i="13"/>
  <c r="Q634" i="13"/>
  <c r="X874" i="13"/>
  <c r="X885" i="13"/>
  <c r="X886" i="13"/>
  <c r="X877" i="13"/>
  <c r="X890" i="13"/>
  <c r="X887" i="13"/>
  <c r="X888" i="13"/>
  <c r="X880" i="13"/>
  <c r="X882" i="13"/>
  <c r="X883" i="13"/>
  <c r="X875" i="13"/>
  <c r="X892" i="13"/>
  <c r="X878" i="13"/>
  <c r="X889" i="13"/>
  <c r="X879" i="13"/>
  <c r="X884" i="13"/>
  <c r="N1504" i="13"/>
  <c r="N1502" i="13"/>
  <c r="N1509" i="13"/>
  <c r="N1512" i="13"/>
  <c r="N1508" i="13"/>
  <c r="N1496" i="13"/>
  <c r="N1507" i="13"/>
  <c r="N1503" i="13"/>
  <c r="N1505" i="13"/>
  <c r="N1500" i="13"/>
  <c r="N1510" i="13"/>
  <c r="N1499" i="13"/>
  <c r="N1501" i="13"/>
  <c r="N1497" i="13"/>
  <c r="N1498" i="13"/>
  <c r="N1513" i="13"/>
  <c r="N1511" i="13"/>
  <c r="X625" i="13"/>
  <c r="X629" i="13"/>
  <c r="X621" i="13"/>
  <c r="X630" i="13"/>
  <c r="X622" i="13"/>
  <c r="AH473" i="13"/>
  <c r="O465" i="13"/>
  <c r="AH467" i="13"/>
  <c r="AH461" i="13"/>
  <c r="AG471" i="13"/>
  <c r="AG478" i="13"/>
  <c r="I814" i="13"/>
  <c r="I822" i="13"/>
  <c r="K1520" i="13"/>
  <c r="AD1139" i="13"/>
  <c r="AN1136" i="13"/>
  <c r="AL1206" i="13"/>
  <c r="AL1199" i="13"/>
  <c r="AD1210" i="13"/>
  <c r="AD1206" i="13"/>
  <c r="AD1207" i="13"/>
  <c r="AD1200" i="13"/>
  <c r="AD1211" i="13"/>
  <c r="AD1209" i="13"/>
  <c r="AD1212" i="13"/>
  <c r="AD1204" i="13"/>
  <c r="AD1202" i="13"/>
  <c r="AD1196" i="13"/>
  <c r="AD1199" i="13"/>
  <c r="AD1203" i="13"/>
  <c r="AD1208" i="13"/>
  <c r="AD1213" i="13"/>
  <c r="AD1214" i="13"/>
  <c r="AD1201" i="13"/>
  <c r="AD1197" i="13"/>
  <c r="Q1208" i="13"/>
  <c r="Q1214" i="13"/>
  <c r="Q1203" i="13"/>
  <c r="Q1201" i="13"/>
  <c r="Q1200" i="13"/>
  <c r="Q1205" i="13"/>
  <c r="Q1197" i="13"/>
  <c r="Q1212" i="13"/>
  <c r="Q1196" i="13"/>
  <c r="Q1207" i="13"/>
  <c r="Q1210" i="13"/>
  <c r="Q1204" i="13"/>
  <c r="Q1211" i="13"/>
  <c r="Q1199" i="13"/>
  <c r="Q1202" i="13"/>
  <c r="Q1206" i="13"/>
  <c r="T1204" i="13"/>
  <c r="T1212" i="13"/>
  <c r="T1214" i="13"/>
  <c r="T1202" i="13"/>
  <c r="T1198" i="13"/>
  <c r="AP899" i="13"/>
  <c r="AP905" i="13"/>
  <c r="AP902" i="13"/>
  <c r="AP901" i="13"/>
  <c r="AP914" i="13"/>
  <c r="AP904" i="13"/>
  <c r="AP909" i="13"/>
  <c r="Z1205" i="13"/>
  <c r="Z1197" i="13"/>
  <c r="Z1201" i="13"/>
  <c r="Z1212" i="13"/>
  <c r="Z1203" i="13"/>
  <c r="Z1213" i="13"/>
  <c r="Z1209" i="13"/>
  <c r="Z1200" i="13"/>
  <c r="Z1211" i="13"/>
  <c r="Z1208" i="13"/>
  <c r="Z1198" i="13"/>
  <c r="Z1214" i="13"/>
  <c r="Z1206" i="13"/>
  <c r="AH478" i="13"/>
  <c r="P461" i="13"/>
  <c r="P470" i="13"/>
  <c r="AG463" i="13"/>
  <c r="O463" i="13"/>
  <c r="P465" i="13"/>
  <c r="AG467" i="13"/>
  <c r="P478" i="13"/>
  <c r="P468" i="13"/>
  <c r="P472" i="13"/>
  <c r="AH469" i="13"/>
  <c r="AG476" i="13"/>
  <c r="I810" i="13"/>
  <c r="S1136" i="13"/>
  <c r="AH845" i="13"/>
  <c r="X627" i="13"/>
  <c r="AH477" i="13"/>
  <c r="AG461" i="13"/>
  <c r="AG465" i="13"/>
  <c r="U558" i="13"/>
  <c r="I820" i="13"/>
  <c r="I805" i="13"/>
  <c r="I815" i="13"/>
  <c r="I823" i="13"/>
  <c r="AD834" i="13"/>
  <c r="AH837" i="13"/>
  <c r="W1497" i="13"/>
  <c r="W1500" i="13"/>
  <c r="K1542" i="13"/>
  <c r="K1553" i="13"/>
  <c r="K1549" i="13"/>
  <c r="K1558" i="13"/>
  <c r="K1557" i="13"/>
  <c r="K1552" i="13"/>
  <c r="K1555" i="13"/>
  <c r="K1548" i="13"/>
  <c r="K1556" i="13"/>
  <c r="K1543" i="13"/>
  <c r="K1551" i="13"/>
  <c r="K1559" i="13"/>
  <c r="K1554" i="13"/>
  <c r="K1544" i="13"/>
  <c r="R791" i="13"/>
  <c r="R798" i="13"/>
  <c r="R792" i="13"/>
  <c r="R785" i="13"/>
  <c r="R794" i="13"/>
  <c r="R796" i="13"/>
  <c r="R782" i="13"/>
  <c r="R793" i="13"/>
  <c r="R789" i="13"/>
  <c r="R790" i="13"/>
  <c r="AF783" i="13"/>
  <c r="AF788" i="13"/>
  <c r="AF798" i="13"/>
  <c r="AF792" i="13"/>
  <c r="N1151" i="13"/>
  <c r="N1160" i="13"/>
  <c r="N1150" i="13"/>
  <c r="N1153" i="13"/>
  <c r="N1166" i="13"/>
  <c r="N1152" i="13"/>
  <c r="N1167" i="13"/>
  <c r="N1162" i="13"/>
  <c r="N1161" i="13"/>
  <c r="N1154" i="13"/>
  <c r="N1168" i="13"/>
  <c r="N1163" i="13"/>
  <c r="AD1153" i="13"/>
  <c r="AD1165" i="13"/>
  <c r="AD1166" i="13"/>
  <c r="AD1152" i="13"/>
  <c r="AD1159" i="13"/>
  <c r="AD1155" i="13"/>
  <c r="AD1161" i="13"/>
  <c r="AD1168" i="13"/>
  <c r="AD1156" i="13"/>
  <c r="AD1157" i="13"/>
  <c r="AD1164" i="13"/>
  <c r="AD1151" i="13"/>
  <c r="AD1160" i="13"/>
  <c r="M1167" i="13"/>
  <c r="M1151" i="13"/>
  <c r="M1160" i="13"/>
  <c r="M1163" i="13"/>
  <c r="M1152" i="13"/>
  <c r="M1162" i="13"/>
  <c r="M1153" i="13"/>
  <c r="M1165" i="13"/>
  <c r="M1161" i="13"/>
  <c r="M1159" i="13"/>
  <c r="M1164" i="13"/>
  <c r="M1155" i="13"/>
  <c r="AC1085" i="13"/>
  <c r="AH243" i="13"/>
  <c r="AH240" i="13"/>
  <c r="AQ810" i="13"/>
  <c r="AQ820" i="13"/>
  <c r="AQ806" i="13"/>
  <c r="AQ807" i="13"/>
  <c r="AQ812" i="13"/>
  <c r="AQ816" i="13"/>
  <c r="R1153" i="13"/>
  <c r="R1151" i="13"/>
  <c r="AH1555" i="13"/>
  <c r="AH1557" i="13"/>
  <c r="AH1558" i="13"/>
  <c r="AH1553" i="13"/>
  <c r="AH1548" i="13"/>
  <c r="AH1549" i="13"/>
  <c r="AR793" i="13"/>
  <c r="AR783" i="13"/>
  <c r="AR790" i="13"/>
  <c r="AR787" i="13"/>
  <c r="AR797" i="13"/>
  <c r="AR798" i="13"/>
  <c r="X790" i="13"/>
  <c r="X782" i="13"/>
  <c r="AG1155" i="13"/>
  <c r="AG1157" i="13"/>
  <c r="AG1161" i="13"/>
  <c r="AG1162" i="13"/>
  <c r="AG1164" i="13"/>
  <c r="K1158" i="13"/>
  <c r="K1151" i="13"/>
  <c r="K1164" i="13"/>
  <c r="K1160" i="13"/>
  <c r="K1156" i="13"/>
  <c r="K1157" i="13"/>
  <c r="AN1168" i="13"/>
  <c r="AN1162" i="13"/>
  <c r="AN1160" i="13"/>
  <c r="Q1152" i="13"/>
  <c r="Q1167" i="13"/>
  <c r="Y234" i="13"/>
  <c r="Y246" i="13"/>
  <c r="AH975" i="13"/>
  <c r="AH977" i="13"/>
  <c r="AH968" i="13"/>
  <c r="L968" i="13"/>
  <c r="L979" i="13"/>
  <c r="L978" i="13"/>
  <c r="L982" i="13"/>
  <c r="AO981" i="13"/>
  <c r="AO979" i="13"/>
  <c r="AO977" i="13"/>
  <c r="AO972" i="13"/>
  <c r="AO968" i="13"/>
  <c r="AO983" i="13"/>
  <c r="AO966" i="13"/>
  <c r="AO967" i="13"/>
  <c r="I979" i="13"/>
  <c r="I977" i="13"/>
  <c r="I974" i="13"/>
  <c r="I968" i="13"/>
  <c r="I972" i="13"/>
  <c r="I966" i="13"/>
  <c r="I969" i="13"/>
  <c r="AH1137" i="13"/>
  <c r="AH1135" i="13"/>
  <c r="AH1134" i="13"/>
  <c r="AH1129" i="13"/>
  <c r="AH1141" i="13"/>
  <c r="AH1144" i="13"/>
  <c r="AH1138" i="13"/>
  <c r="AH1127" i="13"/>
  <c r="AH1139" i="13"/>
  <c r="AH1133" i="13"/>
  <c r="AH1132" i="13"/>
  <c r="AH1136" i="13"/>
  <c r="AH1130" i="13"/>
  <c r="AH1142" i="13"/>
  <c r="AH1140" i="13"/>
  <c r="AH1143" i="13"/>
  <c r="AH1128" i="13"/>
  <c r="AK832" i="13"/>
  <c r="AK830" i="13"/>
  <c r="AK828" i="13"/>
  <c r="AK843" i="13"/>
  <c r="AK834" i="13"/>
  <c r="AK831" i="13"/>
  <c r="AK844" i="13"/>
  <c r="AK841" i="13"/>
  <c r="AK837" i="13"/>
  <c r="AK842" i="13"/>
  <c r="AK839" i="13"/>
  <c r="AK829" i="13"/>
  <c r="AK840" i="13"/>
  <c r="AK846" i="13"/>
  <c r="AK838" i="13"/>
  <c r="AK836" i="13"/>
  <c r="AK833" i="13"/>
  <c r="AI1214" i="13"/>
  <c r="AI1205" i="13"/>
  <c r="AI1206" i="13"/>
  <c r="AI1207" i="13"/>
  <c r="AI1202" i="13"/>
  <c r="AI1210" i="13"/>
  <c r="AI1212" i="13"/>
  <c r="AI1199" i="13"/>
  <c r="AI1197" i="13"/>
  <c r="AI1203" i="13"/>
  <c r="AI1201" i="13"/>
  <c r="AI1200" i="13"/>
  <c r="AI1204" i="13"/>
  <c r="AI1208" i="13"/>
  <c r="AI1209" i="13"/>
  <c r="AI1211" i="13"/>
  <c r="AI1198" i="13"/>
  <c r="R836" i="13"/>
  <c r="R829" i="13"/>
  <c r="R833" i="13"/>
  <c r="R842" i="13"/>
  <c r="R828" i="13"/>
  <c r="R830" i="13"/>
  <c r="R845" i="13"/>
  <c r="R837" i="13"/>
  <c r="R835" i="13"/>
  <c r="R840" i="13"/>
  <c r="R843" i="13"/>
  <c r="R834" i="13"/>
  <c r="R838" i="13"/>
  <c r="R831" i="13"/>
  <c r="R839" i="13"/>
  <c r="R844" i="13"/>
  <c r="X1128" i="13"/>
  <c r="X1132" i="13"/>
  <c r="X1133" i="13"/>
  <c r="X1130" i="13"/>
  <c r="X1129" i="13"/>
  <c r="X1135" i="13"/>
  <c r="X1138" i="13"/>
  <c r="X1144" i="13"/>
  <c r="X1139" i="13"/>
  <c r="X1140" i="13"/>
  <c r="X1136" i="13"/>
  <c r="X1137" i="13"/>
  <c r="X1142" i="13"/>
  <c r="X1141" i="13"/>
  <c r="X1134" i="13"/>
  <c r="X1143" i="13"/>
  <c r="X1127" i="13"/>
  <c r="AL832" i="13"/>
  <c r="AL840" i="13"/>
  <c r="AL829" i="13"/>
  <c r="AL839" i="13"/>
  <c r="AL838" i="13"/>
  <c r="AL845" i="13"/>
  <c r="AL836" i="13"/>
  <c r="AL843" i="13"/>
  <c r="AL835" i="13"/>
  <c r="AL841" i="13"/>
  <c r="AL834" i="13"/>
  <c r="AL833" i="13"/>
  <c r="AL831" i="13"/>
  <c r="AL837" i="13"/>
  <c r="AL830" i="13"/>
  <c r="AL846" i="13"/>
  <c r="AL842" i="13"/>
  <c r="AR1132" i="13"/>
  <c r="AR1137" i="13"/>
  <c r="AR1127" i="13"/>
  <c r="AR1129" i="13"/>
  <c r="AR1144" i="13"/>
  <c r="AR1130" i="13"/>
  <c r="AR1133" i="13"/>
  <c r="AR1139" i="13"/>
  <c r="AR1131" i="13"/>
  <c r="AR1141" i="13"/>
  <c r="AR1142" i="13"/>
  <c r="AR1136" i="13"/>
  <c r="AR1135" i="13"/>
  <c r="AR1145" i="13"/>
  <c r="AR1128" i="13"/>
  <c r="AR1138" i="13"/>
  <c r="AR1140" i="13"/>
  <c r="AR1134" i="13"/>
  <c r="Y836" i="13"/>
  <c r="Y843" i="13"/>
  <c r="Y840" i="13"/>
  <c r="Y841" i="13"/>
  <c r="Y834" i="13"/>
  <c r="Y832" i="13"/>
  <c r="Y838" i="13"/>
  <c r="Y831" i="13"/>
  <c r="Y839" i="13"/>
  <c r="Y845" i="13"/>
  <c r="Y829" i="13"/>
  <c r="Y846" i="13"/>
  <c r="Y828" i="13"/>
  <c r="Y833" i="13"/>
  <c r="Y830" i="13"/>
  <c r="Y835" i="13"/>
  <c r="Y837" i="13"/>
  <c r="Y842" i="13"/>
  <c r="AR1536" i="13"/>
  <c r="AR1533" i="13"/>
  <c r="AR1535" i="13"/>
  <c r="AR1528" i="13"/>
  <c r="AR1527" i="13"/>
  <c r="AR1519" i="13"/>
  <c r="AR1522" i="13"/>
  <c r="AR1529" i="13"/>
  <c r="AR1531" i="13"/>
  <c r="AR1521" i="13"/>
  <c r="AR1530" i="13"/>
  <c r="AR1518" i="13"/>
  <c r="AR1532" i="13"/>
  <c r="AR1526" i="13"/>
  <c r="AR1520" i="13"/>
  <c r="AR1534" i="13"/>
  <c r="AR1524" i="13"/>
  <c r="AR1523" i="13"/>
  <c r="T1532" i="13"/>
  <c r="T1533" i="13"/>
  <c r="T1520" i="13"/>
  <c r="T1519" i="13"/>
  <c r="T1523" i="13"/>
  <c r="T1534" i="13"/>
  <c r="T1522" i="13"/>
  <c r="T1535" i="13"/>
  <c r="T1525" i="13"/>
  <c r="T1536" i="13"/>
  <c r="T1531" i="13"/>
  <c r="T1528" i="13"/>
  <c r="T1526" i="13"/>
  <c r="T1518" i="13"/>
  <c r="T1530" i="13"/>
  <c r="T1521" i="13"/>
  <c r="T1527" i="13"/>
  <c r="T1529" i="13"/>
  <c r="N384" i="13"/>
  <c r="AN1161" i="13"/>
  <c r="AK835" i="13"/>
  <c r="AA1024" i="13"/>
  <c r="AA1013" i="13"/>
  <c r="AA1017" i="13"/>
  <c r="AG1015" i="13"/>
  <c r="AG1019" i="13"/>
  <c r="AP1024" i="13"/>
  <c r="AP1014" i="13"/>
  <c r="AR1143" i="13"/>
  <c r="AA816" i="13"/>
  <c r="AA812" i="13"/>
  <c r="AN812" i="13"/>
  <c r="AN820" i="13"/>
  <c r="AN821" i="13"/>
  <c r="AN811" i="13"/>
  <c r="AN810" i="13"/>
  <c r="AN809" i="13"/>
  <c r="AN823" i="13"/>
  <c r="AN805" i="13"/>
  <c r="AN806" i="13"/>
  <c r="AN818" i="13"/>
  <c r="N1243" i="13"/>
  <c r="N1254" i="13"/>
  <c r="N1253" i="13"/>
  <c r="AH967" i="13"/>
  <c r="AR800" i="13"/>
  <c r="I981" i="13"/>
  <c r="U1175" i="13"/>
  <c r="U1183" i="13"/>
  <c r="U1177" i="13"/>
  <c r="U1174" i="13"/>
  <c r="AB1183" i="13"/>
  <c r="AB1185" i="13"/>
  <c r="AR1190" i="13"/>
  <c r="AR1173" i="13"/>
  <c r="AR1175" i="13"/>
  <c r="AJ565" i="13"/>
  <c r="AJ555" i="13"/>
  <c r="AJ559" i="13"/>
  <c r="AJ569" i="13"/>
  <c r="AQ567" i="13"/>
  <c r="AQ569" i="13"/>
  <c r="O554" i="13"/>
  <c r="O562" i="13"/>
  <c r="AH1580" i="13"/>
  <c r="AH1577" i="13"/>
  <c r="AH1574" i="13"/>
  <c r="AH1567" i="13"/>
  <c r="AH1568" i="13"/>
  <c r="AH1582" i="13"/>
  <c r="AH1570" i="13"/>
  <c r="AH1564" i="13"/>
  <c r="AH1575" i="13"/>
  <c r="AH1576" i="13"/>
  <c r="AH1572" i="13"/>
  <c r="AH1581" i="13"/>
  <c r="AH1569" i="13"/>
  <c r="AJ1564" i="13"/>
  <c r="AJ1566" i="13"/>
  <c r="AJ1577" i="13"/>
  <c r="AJ1572" i="13"/>
  <c r="AJ1569" i="13"/>
  <c r="AJ1582" i="13"/>
  <c r="AJ1580" i="13"/>
  <c r="AJ1573" i="13"/>
  <c r="AJ1579" i="13"/>
  <c r="AJ1581" i="13"/>
  <c r="AJ1565" i="13"/>
  <c r="AJ1568" i="13"/>
  <c r="AJ1574" i="13"/>
  <c r="AJ1571" i="13"/>
  <c r="AJ1570" i="13"/>
  <c r="AJ1578" i="13"/>
  <c r="AJ1575" i="13"/>
  <c r="X1564" i="13"/>
  <c r="X1566" i="13"/>
  <c r="X1579" i="13"/>
  <c r="X1576" i="13"/>
  <c r="X1568" i="13"/>
  <c r="X1571" i="13"/>
  <c r="X1570" i="13"/>
  <c r="X1572" i="13"/>
  <c r="X1577" i="13"/>
  <c r="X1582" i="13"/>
  <c r="X1569" i="13"/>
  <c r="X1578" i="13"/>
  <c r="X1565" i="13"/>
  <c r="X1580" i="13"/>
  <c r="X1574" i="13"/>
  <c r="X1573" i="13"/>
  <c r="X1567" i="13"/>
  <c r="AI1578" i="13"/>
  <c r="AI1580" i="13"/>
  <c r="AI1569" i="13"/>
  <c r="AI1571" i="13"/>
  <c r="AI1576" i="13"/>
  <c r="AI1573" i="13"/>
  <c r="AI1582" i="13"/>
  <c r="AI1581" i="13"/>
  <c r="AI1579" i="13"/>
  <c r="AI1574" i="13"/>
  <c r="AI1570" i="13"/>
  <c r="AI1572" i="13"/>
  <c r="AI1577" i="13"/>
  <c r="AI1567" i="13"/>
  <c r="AI1565" i="13"/>
  <c r="M1249" i="13"/>
  <c r="M1248" i="13"/>
  <c r="M1259" i="13"/>
  <c r="M1243" i="13"/>
  <c r="M1246" i="13"/>
  <c r="M1251" i="13"/>
  <c r="M1254" i="13"/>
  <c r="M1242" i="13"/>
  <c r="M1256" i="13"/>
  <c r="M1244" i="13"/>
  <c r="M1250" i="13"/>
  <c r="M1255" i="13"/>
  <c r="M1245" i="13"/>
  <c r="M1260" i="13"/>
  <c r="M1258" i="13"/>
  <c r="Y1498" i="13"/>
  <c r="Y1512" i="13"/>
  <c r="Y1497" i="13"/>
  <c r="Y1502" i="13"/>
  <c r="Y1504" i="13"/>
  <c r="Y1510" i="13"/>
  <c r="T622" i="13"/>
  <c r="T627" i="13"/>
  <c r="T629" i="13"/>
  <c r="T626" i="13"/>
  <c r="T1504" i="13"/>
  <c r="T1510" i="13"/>
  <c r="AJ903" i="13"/>
  <c r="AJ906" i="13"/>
  <c r="AJ898" i="13"/>
  <c r="AJ901" i="13"/>
  <c r="AJ914" i="13"/>
  <c r="AJ911" i="13"/>
  <c r="AJ905" i="13"/>
  <c r="AJ913" i="13"/>
  <c r="AJ897" i="13"/>
  <c r="AJ908" i="13"/>
  <c r="AJ907" i="13"/>
  <c r="AJ899" i="13"/>
  <c r="AJ910" i="13"/>
  <c r="AJ915" i="13"/>
  <c r="AE1502" i="13"/>
  <c r="AE1500" i="13"/>
  <c r="AE1505" i="13"/>
  <c r="AE1495" i="13"/>
  <c r="AK622" i="13"/>
  <c r="AK626" i="13"/>
  <c r="AL908" i="13"/>
  <c r="AL906" i="13"/>
  <c r="AL904" i="13"/>
  <c r="AL910" i="13"/>
  <c r="AL911" i="13"/>
  <c r="AL909" i="13"/>
  <c r="AL907" i="13"/>
  <c r="AL899" i="13"/>
  <c r="AL905" i="13"/>
  <c r="AL912" i="13"/>
  <c r="AL903" i="13"/>
  <c r="AL897" i="13"/>
  <c r="X201" i="13"/>
  <c r="X191" i="13"/>
  <c r="X192" i="13"/>
  <c r="P1499" i="13"/>
  <c r="P1512" i="13"/>
  <c r="P1508" i="13"/>
  <c r="P1501" i="13"/>
  <c r="P1507" i="13"/>
  <c r="P1502" i="13"/>
  <c r="P1504" i="13"/>
  <c r="P1498" i="13"/>
  <c r="P1503" i="13"/>
  <c r="S727" i="13"/>
  <c r="S731" i="13"/>
  <c r="AB179" i="13"/>
  <c r="AB169" i="13"/>
  <c r="AB167" i="13"/>
  <c r="AB177" i="13"/>
  <c r="AB161" i="13"/>
  <c r="AB171" i="13"/>
  <c r="AB166" i="13"/>
  <c r="AB178" i="13"/>
  <c r="AB174" i="13"/>
  <c r="AB162" i="13"/>
  <c r="AB163" i="13"/>
  <c r="AB168" i="13"/>
  <c r="AB170" i="13"/>
  <c r="AB175" i="13"/>
  <c r="AB173" i="13"/>
  <c r="AB176" i="13"/>
  <c r="AA177" i="13"/>
  <c r="AA168" i="13"/>
  <c r="AA173" i="13"/>
  <c r="AA167" i="13"/>
  <c r="AA163" i="13"/>
  <c r="AA169" i="13"/>
  <c r="AA179" i="13"/>
  <c r="AA170" i="13"/>
  <c r="AA171" i="13"/>
  <c r="AA164" i="13"/>
  <c r="AA174" i="13"/>
  <c r="AA166" i="13"/>
  <c r="AA172" i="13"/>
  <c r="AA175" i="13"/>
  <c r="AA165" i="13"/>
  <c r="AA176" i="13"/>
  <c r="AE542" i="13"/>
  <c r="AE539" i="13"/>
  <c r="AE541" i="13"/>
  <c r="AE530" i="13"/>
  <c r="AE533" i="13"/>
  <c r="AE532" i="13"/>
  <c r="AE547" i="13"/>
  <c r="AE531" i="13"/>
  <c r="AH972" i="13"/>
  <c r="AR784" i="13"/>
  <c r="I983" i="13"/>
  <c r="K1163" i="13"/>
  <c r="Y844" i="13"/>
  <c r="AI1196" i="13"/>
  <c r="AJ1567" i="13"/>
  <c r="AK638" i="13"/>
  <c r="AP1212" i="13"/>
  <c r="AP1206" i="13"/>
  <c r="AA1076" i="13"/>
  <c r="AA1065" i="13"/>
  <c r="AA1069" i="13"/>
  <c r="AA910" i="13"/>
  <c r="AA914" i="13"/>
  <c r="AA909" i="13"/>
  <c r="AA899" i="13"/>
  <c r="AA897" i="13"/>
  <c r="AA905" i="13"/>
  <c r="AA900" i="13"/>
  <c r="AA912" i="13"/>
  <c r="AA908" i="13"/>
  <c r="AA903" i="13"/>
  <c r="AH969" i="13"/>
  <c r="I967" i="13"/>
  <c r="AF972" i="13"/>
  <c r="R846" i="13"/>
  <c r="R832" i="13"/>
  <c r="AK845" i="13"/>
  <c r="AL844" i="13"/>
  <c r="AQ874" i="13"/>
  <c r="AQ889" i="13"/>
  <c r="X1575" i="13"/>
  <c r="Y242" i="13"/>
  <c r="AB888" i="13"/>
  <c r="AB874" i="13"/>
  <c r="AB887" i="13"/>
  <c r="AD1558" i="13"/>
  <c r="AD1544" i="13"/>
  <c r="AD1546" i="13"/>
  <c r="AD1545" i="13"/>
  <c r="AD1550" i="13"/>
  <c r="AD1542" i="13"/>
  <c r="AD1543" i="13"/>
  <c r="AD1553" i="13"/>
  <c r="AD1554" i="13"/>
  <c r="AD1552" i="13"/>
  <c r="AD1557" i="13"/>
  <c r="AD1556" i="13"/>
  <c r="AD1548" i="13"/>
  <c r="AD1547" i="13"/>
  <c r="AD1541" i="13"/>
  <c r="AD1549" i="13"/>
  <c r="AD1559" i="13"/>
  <c r="AD1551" i="13"/>
  <c r="AD1555" i="13"/>
  <c r="AR1210" i="13"/>
  <c r="AR1199" i="13"/>
  <c r="AR1204" i="13"/>
  <c r="AR1200" i="13"/>
  <c r="AR1205" i="13"/>
  <c r="AR1211" i="13"/>
  <c r="AR1196" i="13"/>
  <c r="AR1209" i="13"/>
  <c r="AR1206" i="13"/>
  <c r="AR1212" i="13"/>
  <c r="AR1213" i="13"/>
  <c r="AR1198" i="13"/>
  <c r="AH1579" i="13"/>
  <c r="R1163" i="13"/>
  <c r="AL828" i="13"/>
  <c r="AH1204" i="13"/>
  <c r="AH1203" i="13"/>
  <c r="AH1213" i="13"/>
  <c r="AH1208" i="13"/>
  <c r="AH1206" i="13"/>
  <c r="AH1199" i="13"/>
  <c r="AH1205" i="13"/>
  <c r="AH1200" i="13"/>
  <c r="AH1212" i="13"/>
  <c r="AH1196" i="13"/>
  <c r="AH1207" i="13"/>
  <c r="AH1210" i="13"/>
  <c r="AH1197" i="13"/>
  <c r="AH1201" i="13"/>
  <c r="AH1198" i="13"/>
  <c r="AH1202" i="13"/>
  <c r="AH1211" i="13"/>
  <c r="AF969" i="13"/>
  <c r="R841" i="13"/>
  <c r="AI1213" i="13"/>
  <c r="AH1131" i="13"/>
  <c r="X1131" i="13"/>
  <c r="X1581" i="13"/>
  <c r="AL1089" i="13"/>
  <c r="U784" i="13"/>
  <c r="S1097" i="13"/>
  <c r="U793" i="13"/>
  <c r="J1374" i="13"/>
  <c r="AR1549" i="13"/>
  <c r="AE1552" i="13"/>
  <c r="AE1542" i="13"/>
  <c r="AR1545" i="13"/>
  <c r="AR1555" i="13"/>
  <c r="S1093" i="13"/>
  <c r="AE1550" i="13"/>
  <c r="AL1088" i="13"/>
  <c r="AR1552" i="13"/>
  <c r="AL1098" i="13"/>
  <c r="U785" i="13"/>
  <c r="Q1366" i="13"/>
  <c r="AE1557" i="13"/>
  <c r="AE1559" i="13"/>
  <c r="AN1593" i="13"/>
  <c r="AN1599" i="13"/>
  <c r="AN1587" i="13"/>
  <c r="AN1597" i="13"/>
  <c r="AN1590" i="13"/>
  <c r="AN1589" i="13"/>
  <c r="AN1601" i="13"/>
  <c r="AN1592" i="13"/>
  <c r="AN1602" i="13"/>
  <c r="AN1591" i="13"/>
  <c r="AN1595" i="13"/>
  <c r="AN1594" i="13"/>
  <c r="AN1600" i="13"/>
  <c r="AN1598" i="13"/>
  <c r="AN1596" i="13"/>
  <c r="AN1603" i="13"/>
  <c r="AN1588" i="13"/>
  <c r="T874" i="13"/>
  <c r="T887" i="13"/>
  <c r="I1362" i="13"/>
  <c r="I1364" i="13"/>
  <c r="I1372" i="13"/>
  <c r="I1368" i="13"/>
  <c r="I1361" i="13"/>
  <c r="AE787" i="13"/>
  <c r="AE782" i="13"/>
  <c r="AE790" i="13"/>
  <c r="AE785" i="13"/>
  <c r="AE799" i="13"/>
  <c r="AE789" i="13"/>
  <c r="AE786" i="13"/>
  <c r="AE795" i="13"/>
  <c r="AE784" i="13"/>
  <c r="AE791" i="13"/>
  <c r="AE793" i="13"/>
  <c r="AE800" i="13"/>
  <c r="AE788" i="13"/>
  <c r="AE792" i="13"/>
  <c r="AE794" i="13"/>
  <c r="P1530" i="13"/>
  <c r="P1519" i="13"/>
  <c r="P1526" i="13"/>
  <c r="P1520" i="13"/>
  <c r="P1528" i="13"/>
  <c r="P1522" i="13"/>
  <c r="P1521" i="13"/>
  <c r="P1529" i="13"/>
  <c r="P1532" i="13"/>
  <c r="P1536" i="13"/>
  <c r="P1533" i="13"/>
  <c r="P1527" i="13"/>
  <c r="P1524" i="13"/>
  <c r="P1518" i="13"/>
  <c r="P1523" i="13"/>
  <c r="AE1530" i="13"/>
  <c r="AE1521" i="13"/>
  <c r="AE1533" i="13"/>
  <c r="AE1536" i="13"/>
  <c r="AE1534" i="13"/>
  <c r="AE1532" i="13"/>
  <c r="AE1525" i="13"/>
  <c r="AE1524" i="13"/>
  <c r="AE1529" i="13"/>
  <c r="AE1527" i="13"/>
  <c r="AE1535" i="13"/>
  <c r="AE1519" i="13"/>
  <c r="AE1522" i="13"/>
  <c r="AE1523" i="13"/>
  <c r="AE1520" i="13"/>
  <c r="AE1528" i="13"/>
  <c r="AE1526" i="13"/>
  <c r="S1593" i="13"/>
  <c r="S1604" i="13"/>
  <c r="S1594" i="13"/>
  <c r="S1589" i="13"/>
  <c r="S1600" i="13"/>
  <c r="S1590" i="13"/>
  <c r="S1605" i="13"/>
  <c r="S1595" i="13"/>
  <c r="S1591" i="13"/>
  <c r="S1601" i="13"/>
  <c r="S1599" i="13"/>
  <c r="S1602" i="13"/>
  <c r="S1598" i="13"/>
  <c r="S1588" i="13"/>
  <c r="S1603" i="13"/>
  <c r="S1587" i="13"/>
  <c r="S1596" i="13"/>
  <c r="O1129" i="13"/>
  <c r="O1133" i="13"/>
  <c r="O1142" i="13"/>
  <c r="O1141" i="13"/>
  <c r="O1138" i="13"/>
  <c r="O1131" i="13"/>
  <c r="O1135" i="13"/>
  <c r="O1139" i="13"/>
  <c r="O1140" i="13"/>
  <c r="O1130" i="13"/>
  <c r="AQ1132" i="13"/>
  <c r="AQ1144" i="13"/>
  <c r="AQ1130" i="13"/>
  <c r="AQ1134" i="13"/>
  <c r="AQ1140" i="13"/>
  <c r="AQ1145" i="13"/>
  <c r="AQ1139" i="13"/>
  <c r="AQ1137" i="13"/>
  <c r="AQ1141" i="13"/>
  <c r="AQ1135" i="13"/>
  <c r="AQ1131" i="13"/>
  <c r="AC1135" i="13"/>
  <c r="AC1130" i="13"/>
  <c r="AC1142" i="13"/>
  <c r="AC1139" i="13"/>
  <c r="AC1138" i="13"/>
  <c r="AC1141" i="13"/>
  <c r="AC1137" i="13"/>
  <c r="AC1136" i="13"/>
  <c r="AC1133" i="13"/>
  <c r="AC1144" i="13"/>
  <c r="AC1145" i="13"/>
  <c r="AC1143" i="13"/>
  <c r="AC1132" i="13"/>
  <c r="AC1129" i="13"/>
  <c r="K1145" i="13"/>
  <c r="K1144" i="13"/>
  <c r="K1130" i="13"/>
  <c r="K1140" i="13"/>
  <c r="K1142" i="13"/>
  <c r="K1135" i="13"/>
  <c r="K1136" i="13"/>
  <c r="K1139" i="13"/>
  <c r="K1143" i="13"/>
  <c r="K1129" i="13"/>
  <c r="K1131" i="13"/>
  <c r="K1134" i="13"/>
  <c r="K1141" i="13"/>
  <c r="AQ152" i="13"/>
  <c r="S155" i="13"/>
  <c r="AQ146" i="13"/>
  <c r="AE462" i="13"/>
  <c r="AE465" i="13"/>
  <c r="AE460" i="13"/>
  <c r="T889" i="13"/>
  <c r="O1127" i="13"/>
  <c r="AE1531" i="13"/>
  <c r="AQ1143" i="13"/>
  <c r="S1592" i="13"/>
  <c r="AQ164" i="13"/>
  <c r="AQ163" i="13"/>
  <c r="AQ170" i="13"/>
  <c r="AQ178" i="13"/>
  <c r="AQ174" i="13"/>
  <c r="AQ167" i="13"/>
  <c r="AQ169" i="13"/>
  <c r="AQ176" i="13"/>
  <c r="AQ171" i="13"/>
  <c r="AQ175" i="13"/>
  <c r="AQ172" i="13"/>
  <c r="AQ165" i="13"/>
  <c r="AQ177" i="13"/>
  <c r="AQ166" i="13"/>
  <c r="AQ168" i="13"/>
  <c r="AP194" i="13"/>
  <c r="AP187" i="13"/>
  <c r="AP199" i="13"/>
  <c r="AP197" i="13"/>
  <c r="AG1214" i="13"/>
  <c r="I1371" i="13"/>
  <c r="O1136" i="13"/>
  <c r="AC1127" i="13"/>
  <c r="M1552" i="13"/>
  <c r="M1548" i="13"/>
  <c r="U1546" i="13"/>
  <c r="U1547" i="13"/>
  <c r="U1554" i="13"/>
  <c r="U1556" i="13"/>
  <c r="U1545" i="13"/>
  <c r="U1557" i="13"/>
  <c r="U1558" i="13"/>
  <c r="U1549" i="13"/>
  <c r="U1550" i="13"/>
  <c r="U1552" i="13"/>
  <c r="U1543" i="13"/>
  <c r="U1559" i="13"/>
  <c r="U1548" i="13"/>
  <c r="U1551" i="13"/>
  <c r="I878" i="13"/>
  <c r="I890" i="13"/>
  <c r="I888" i="13"/>
  <c r="I884" i="13"/>
  <c r="I880" i="13"/>
  <c r="I877" i="13"/>
  <c r="I891" i="13"/>
  <c r="I892" i="13"/>
  <c r="I886" i="13"/>
  <c r="AG1548" i="13"/>
  <c r="AG1543" i="13"/>
  <c r="AG1558" i="13"/>
  <c r="AG1555" i="13"/>
  <c r="AG1541" i="13"/>
  <c r="AG1545" i="13"/>
  <c r="AG1552" i="13"/>
  <c r="AG1549" i="13"/>
  <c r="AG1554" i="13"/>
  <c r="AG1557" i="13"/>
  <c r="AG1542" i="13"/>
  <c r="AG1547" i="13"/>
  <c r="AG1544" i="13"/>
  <c r="AG1551" i="13"/>
  <c r="AG1556" i="13"/>
  <c r="AE1567" i="13"/>
  <c r="AE1581" i="13"/>
  <c r="AH194" i="13"/>
  <c r="AE469" i="13"/>
  <c r="AE466" i="13"/>
  <c r="AE468" i="13"/>
  <c r="I1358" i="13"/>
  <c r="O1143" i="13"/>
  <c r="AL1575" i="13"/>
  <c r="AL1582" i="13"/>
  <c r="AL1573" i="13"/>
  <c r="AL1570" i="13"/>
  <c r="AL1576" i="13"/>
  <c r="AL1581" i="13"/>
  <c r="AL1579" i="13"/>
  <c r="AL1565" i="13"/>
  <c r="AL1574" i="13"/>
  <c r="AL1564" i="13"/>
  <c r="AL1572" i="13"/>
  <c r="AL1567" i="13"/>
  <c r="AL1568" i="13"/>
  <c r="AL1580" i="13"/>
  <c r="Y1570" i="13"/>
  <c r="Y1576" i="13"/>
  <c r="Y1574" i="13"/>
  <c r="Y1565" i="13"/>
  <c r="Y1578" i="13"/>
  <c r="Y1568" i="13"/>
  <c r="Y1580" i="13"/>
  <c r="Y1572" i="13"/>
  <c r="Y1579" i="13"/>
  <c r="Y1569" i="13"/>
  <c r="Y1577" i="13"/>
  <c r="Y1582" i="13"/>
  <c r="Y1566" i="13"/>
  <c r="Y1575" i="13"/>
  <c r="Y1567" i="13"/>
  <c r="Y1571" i="13"/>
  <c r="Y1564" i="13"/>
  <c r="AE1580" i="13"/>
  <c r="AE1573" i="13"/>
  <c r="AE1574" i="13"/>
  <c r="AE1570" i="13"/>
  <c r="AE1564" i="13"/>
  <c r="AE1565" i="13"/>
  <c r="AE1579" i="13"/>
  <c r="AE1575" i="13"/>
  <c r="AE1578" i="13"/>
  <c r="AE1566" i="13"/>
  <c r="AE1569" i="13"/>
  <c r="AE1572" i="13"/>
  <c r="AE1577" i="13"/>
  <c r="AE1568" i="13"/>
  <c r="AE1571" i="13"/>
  <c r="AF1570" i="13"/>
  <c r="AF1571" i="13"/>
  <c r="AF1564" i="13"/>
  <c r="AF1575" i="13"/>
  <c r="AF1576" i="13"/>
  <c r="AF1579" i="13"/>
  <c r="AF1565" i="13"/>
  <c r="AF1566" i="13"/>
  <c r="AF1568" i="13"/>
  <c r="AF1569" i="13"/>
  <c r="AF1581" i="13"/>
  <c r="AF1574" i="13"/>
  <c r="AF1582" i="13"/>
  <c r="AF1572" i="13"/>
  <c r="AF1573" i="13"/>
  <c r="X1242" i="13"/>
  <c r="X1254" i="13"/>
  <c r="X1249" i="13"/>
  <c r="X1258" i="13"/>
  <c r="X1255" i="13"/>
  <c r="X1245" i="13"/>
  <c r="X1260" i="13"/>
  <c r="X1257" i="13"/>
  <c r="X1251" i="13"/>
  <c r="V1501" i="13"/>
  <c r="V1499" i="13"/>
  <c r="V1497" i="13"/>
  <c r="V1498" i="13"/>
  <c r="V1505" i="13"/>
  <c r="V1503" i="13"/>
  <c r="V1504" i="13"/>
  <c r="V1506" i="13"/>
  <c r="L1511" i="13"/>
  <c r="L1508" i="13"/>
  <c r="L1502" i="13"/>
  <c r="L1513" i="13"/>
  <c r="L1510" i="13"/>
  <c r="L1504" i="13"/>
  <c r="L1509" i="13"/>
  <c r="L1503" i="13"/>
  <c r="L1501" i="13"/>
  <c r="J1511" i="13"/>
  <c r="J1510" i="13"/>
  <c r="J1498" i="13"/>
  <c r="J1495" i="13"/>
  <c r="J1499" i="13"/>
  <c r="J1513" i="13"/>
  <c r="J1500" i="13"/>
  <c r="J1512" i="13"/>
  <c r="AO636" i="13"/>
  <c r="AO622" i="13"/>
  <c r="P554" i="13"/>
  <c r="P560" i="13"/>
  <c r="K540" i="13"/>
  <c r="K529" i="13"/>
  <c r="K541" i="13"/>
  <c r="K546" i="13"/>
  <c r="K534" i="13"/>
  <c r="K547" i="13"/>
  <c r="K542" i="13"/>
  <c r="K532" i="13"/>
  <c r="K545" i="13"/>
  <c r="K544" i="13"/>
  <c r="K531" i="13"/>
  <c r="K533" i="13"/>
  <c r="K535" i="13"/>
  <c r="K539" i="13"/>
  <c r="AK146" i="13"/>
  <c r="S148" i="13"/>
  <c r="AK141" i="13"/>
  <c r="AH202" i="13"/>
  <c r="AH185" i="13"/>
  <c r="S139" i="13"/>
  <c r="Y151" i="13"/>
  <c r="AE472" i="13"/>
  <c r="AE463" i="13"/>
  <c r="AE467" i="13"/>
  <c r="T878" i="13"/>
  <c r="AL867" i="13"/>
  <c r="Y876" i="13"/>
  <c r="U829" i="13"/>
  <c r="Z836" i="13"/>
  <c r="I1359" i="13"/>
  <c r="O1145" i="13"/>
  <c r="L1026" i="13"/>
  <c r="L1025" i="13"/>
  <c r="L1028" i="13"/>
  <c r="L1029" i="13"/>
  <c r="AE1518" i="13"/>
  <c r="AC1660" i="13"/>
  <c r="AC1667" i="13"/>
  <c r="AK156" i="13"/>
  <c r="AH201" i="13"/>
  <c r="AH195" i="13"/>
  <c r="AH189" i="13"/>
  <c r="S141" i="13"/>
  <c r="AE470" i="13"/>
  <c r="AE475" i="13"/>
  <c r="I1370" i="13"/>
  <c r="I1360" i="13"/>
  <c r="O1137" i="13"/>
  <c r="AQ1142" i="13"/>
  <c r="P1525" i="13"/>
  <c r="P1534" i="13"/>
  <c r="P1535" i="13"/>
  <c r="K1137" i="13"/>
  <c r="I1357" i="13"/>
  <c r="I1363" i="13"/>
  <c r="I1366" i="13"/>
  <c r="I1365" i="13"/>
  <c r="O1132" i="13"/>
  <c r="W1361" i="13"/>
  <c r="AE798" i="13"/>
  <c r="AE1556" i="13"/>
  <c r="AE1555" i="13"/>
  <c r="AF562" i="13"/>
  <c r="X632" i="13"/>
  <c r="AR1547" i="13"/>
  <c r="AR1558" i="13"/>
  <c r="AE1551" i="13"/>
  <c r="AA1665" i="13"/>
  <c r="AA1668" i="13"/>
  <c r="AH1183" i="13"/>
  <c r="AA1187" i="13"/>
  <c r="X634" i="13"/>
  <c r="AO166" i="13"/>
  <c r="J1359" i="13"/>
  <c r="J888" i="13"/>
  <c r="J892" i="13"/>
  <c r="K1037" i="13"/>
  <c r="AI1044" i="13"/>
  <c r="AI1048" i="13"/>
  <c r="AI1042" i="13"/>
  <c r="AE1546" i="13"/>
  <c r="AE1554" i="13"/>
  <c r="AE1541" i="13"/>
  <c r="AR1556" i="13"/>
  <c r="AR1550" i="13"/>
  <c r="AA1671" i="13"/>
  <c r="AA1672" i="13"/>
  <c r="AE1548" i="13"/>
  <c r="V798" i="13"/>
  <c r="Q635" i="13"/>
  <c r="AH1178" i="13"/>
  <c r="L553" i="13"/>
  <c r="L558" i="13"/>
  <c r="X624" i="13"/>
  <c r="AH546" i="13"/>
  <c r="AH544" i="13"/>
  <c r="R630" i="13"/>
  <c r="AR1559" i="13"/>
  <c r="AA1667" i="13"/>
  <c r="AA1674" i="13"/>
  <c r="X636" i="13"/>
  <c r="AH1186" i="13"/>
  <c r="AI1036" i="13"/>
  <c r="AI1045" i="13"/>
  <c r="AR1548" i="13"/>
  <c r="AR1542" i="13"/>
  <c r="AE1547" i="13"/>
  <c r="AR1554" i="13"/>
  <c r="AE1544" i="13"/>
  <c r="AA1661" i="13"/>
  <c r="AA1669" i="13"/>
  <c r="AR1543" i="13"/>
  <c r="Q630" i="13"/>
  <c r="Q639" i="13"/>
  <c r="Q621" i="13"/>
  <c r="AH1184" i="13"/>
  <c r="X638" i="13"/>
  <c r="X633" i="13"/>
  <c r="K1184" i="13"/>
  <c r="R628" i="13"/>
  <c r="R639" i="13"/>
  <c r="J884" i="13"/>
  <c r="J887" i="13"/>
  <c r="K1053" i="13"/>
  <c r="K1043" i="13"/>
  <c r="AI1035" i="13"/>
  <c r="AR1541" i="13"/>
  <c r="AE1558" i="13"/>
  <c r="AE1545" i="13"/>
  <c r="AR1557" i="13"/>
  <c r="AE1553" i="13"/>
  <c r="AA1659" i="13"/>
  <c r="Q636" i="13"/>
  <c r="Q628" i="13"/>
  <c r="AH1181" i="13"/>
  <c r="AH1190" i="13"/>
  <c r="Q624" i="13"/>
  <c r="X628" i="13"/>
  <c r="X626" i="13"/>
  <c r="K1189" i="13"/>
  <c r="AH532" i="13"/>
  <c r="AE724" i="13"/>
  <c r="AE720" i="13"/>
  <c r="AE727" i="13"/>
  <c r="AE718" i="13"/>
  <c r="AE726" i="13"/>
  <c r="AE729" i="13"/>
  <c r="AE719" i="13"/>
  <c r="AE730" i="13"/>
  <c r="AE717" i="13"/>
  <c r="AE715" i="13"/>
  <c r="AE731" i="13"/>
  <c r="R541" i="13"/>
  <c r="R534" i="13"/>
  <c r="R536" i="13"/>
  <c r="R539" i="13"/>
  <c r="R533" i="13"/>
  <c r="R531" i="13"/>
  <c r="R546" i="13"/>
  <c r="R535" i="13"/>
  <c r="R538" i="13"/>
  <c r="R547" i="13"/>
  <c r="R544" i="13"/>
  <c r="R537" i="13"/>
  <c r="R542" i="13"/>
  <c r="R529" i="13"/>
  <c r="R540" i="13"/>
  <c r="R545" i="13"/>
  <c r="R532" i="13"/>
  <c r="AQ330" i="13"/>
  <c r="AQ340" i="13"/>
  <c r="AQ535" i="13"/>
  <c r="AQ547" i="13"/>
  <c r="AQ541" i="13"/>
  <c r="AQ530" i="13"/>
  <c r="AQ536" i="13"/>
  <c r="AQ533" i="13"/>
  <c r="AQ534" i="13"/>
  <c r="AQ545" i="13"/>
  <c r="AQ539" i="13"/>
  <c r="AQ532" i="13"/>
  <c r="AQ529" i="13"/>
  <c r="AE1152" i="13"/>
  <c r="AE1163" i="13"/>
  <c r="AE1154" i="13"/>
  <c r="AE1166" i="13"/>
  <c r="AE1155" i="13"/>
  <c r="AE1150" i="13"/>
  <c r="AE1156" i="13"/>
  <c r="AE1159" i="13"/>
  <c r="AE1157" i="13"/>
  <c r="AE1162" i="13"/>
  <c r="AE1153" i="13"/>
  <c r="AE1165" i="13"/>
  <c r="AE1168" i="13"/>
  <c r="AE1164" i="13"/>
  <c r="AE1167" i="13"/>
  <c r="AE1161" i="13"/>
  <c r="AE1160" i="13"/>
  <c r="W1528" i="13"/>
  <c r="W1520" i="13"/>
  <c r="W1524" i="13"/>
  <c r="W1521" i="13"/>
  <c r="W1522" i="13"/>
  <c r="W1530" i="13"/>
  <c r="W1526" i="13"/>
  <c r="W1527" i="13"/>
  <c r="W1523" i="13"/>
  <c r="W1519" i="13"/>
  <c r="W1536" i="13"/>
  <c r="W1533" i="13"/>
  <c r="W1518" i="13"/>
  <c r="W1534" i="13"/>
  <c r="W1535" i="13"/>
  <c r="W1529" i="13"/>
  <c r="AC1523" i="13"/>
  <c r="AC1530" i="13"/>
  <c r="AC1528" i="13"/>
  <c r="AC1535" i="13"/>
  <c r="AC1532" i="13"/>
  <c r="AC1522" i="13"/>
  <c r="AC1533" i="13"/>
  <c r="AC1519" i="13"/>
  <c r="AC1520" i="13"/>
  <c r="AC1531" i="13"/>
  <c r="AC1534" i="13"/>
  <c r="AC1521" i="13"/>
  <c r="AC1527" i="13"/>
  <c r="AC1518" i="13"/>
  <c r="AC1536" i="13"/>
  <c r="AC1529" i="13"/>
  <c r="AC1525" i="13"/>
  <c r="AC1524" i="13"/>
  <c r="N142" i="13"/>
  <c r="AQ325" i="13"/>
  <c r="AQ338" i="13"/>
  <c r="AQ335" i="13"/>
  <c r="AQ332" i="13"/>
  <c r="AQ331" i="13"/>
  <c r="AJ537" i="13"/>
  <c r="AJ535" i="13"/>
  <c r="W540" i="13"/>
  <c r="W538" i="13"/>
  <c r="O606" i="13"/>
  <c r="AI601" i="13"/>
  <c r="AK598" i="13"/>
  <c r="O604" i="13"/>
  <c r="AK609" i="13"/>
  <c r="AK603" i="13"/>
  <c r="AK615" i="13"/>
  <c r="AI612" i="13"/>
  <c r="O615" i="13"/>
  <c r="T610" i="13"/>
  <c r="AK614" i="13"/>
  <c r="T544" i="13"/>
  <c r="AE728" i="13"/>
  <c r="AQ540" i="13"/>
  <c r="I631" i="13"/>
  <c r="W1525" i="13"/>
  <c r="U809" i="13"/>
  <c r="U807" i="13"/>
  <c r="U808" i="13"/>
  <c r="U822" i="13"/>
  <c r="U820" i="13"/>
  <c r="U819" i="13"/>
  <c r="U817" i="13"/>
  <c r="U815" i="13"/>
  <c r="U823" i="13"/>
  <c r="U821" i="13"/>
  <c r="U813" i="13"/>
  <c r="Z901" i="13"/>
  <c r="Z904" i="13"/>
  <c r="Z899" i="13"/>
  <c r="Z902" i="13"/>
  <c r="Z914" i="13"/>
  <c r="Z905" i="13"/>
  <c r="Z897" i="13"/>
  <c r="Z911" i="13"/>
  <c r="Z909" i="13"/>
  <c r="Z907" i="13"/>
  <c r="Z913" i="13"/>
  <c r="AO1503" i="13"/>
  <c r="AO1506" i="13"/>
  <c r="AO1499" i="13"/>
  <c r="AO1510" i="13"/>
  <c r="M639" i="13"/>
  <c r="M630" i="13"/>
  <c r="M637" i="13"/>
  <c r="M636" i="13"/>
  <c r="M632" i="13"/>
  <c r="M621" i="13"/>
  <c r="M638" i="13"/>
  <c r="M627" i="13"/>
  <c r="M624" i="13"/>
  <c r="M626" i="13"/>
  <c r="M635" i="13"/>
  <c r="M623" i="13"/>
  <c r="M633" i="13"/>
  <c r="K915" i="13"/>
  <c r="K912" i="13"/>
  <c r="K911" i="13"/>
  <c r="K907" i="13"/>
  <c r="K899" i="13"/>
  <c r="K902" i="13"/>
  <c r="K905" i="13"/>
  <c r="K908" i="13"/>
  <c r="K903" i="13"/>
  <c r="K900" i="13"/>
  <c r="K910" i="13"/>
  <c r="K898" i="13"/>
  <c r="K913" i="13"/>
  <c r="K901" i="13"/>
  <c r="AI544" i="13"/>
  <c r="AI543" i="13"/>
  <c r="AI545" i="13"/>
  <c r="AI536" i="13"/>
  <c r="AI542" i="13"/>
  <c r="AI541" i="13"/>
  <c r="AI531" i="13"/>
  <c r="AI538" i="13"/>
  <c r="AI530" i="13"/>
  <c r="AI534" i="13"/>
  <c r="AI539" i="13"/>
  <c r="AI540" i="13"/>
  <c r="I730" i="13"/>
  <c r="I714" i="13"/>
  <c r="I716" i="13"/>
  <c r="I726" i="13"/>
  <c r="I718" i="13"/>
  <c r="I717" i="13"/>
  <c r="I722" i="13"/>
  <c r="I727" i="13"/>
  <c r="I731" i="13"/>
  <c r="I715" i="13"/>
  <c r="I713" i="13"/>
  <c r="I728" i="13"/>
  <c r="I725" i="13"/>
  <c r="T543" i="13"/>
  <c r="T535" i="13"/>
  <c r="T541" i="13"/>
  <c r="T533" i="13"/>
  <c r="T545" i="13"/>
  <c r="T540" i="13"/>
  <c r="AL172" i="13"/>
  <c r="AL173" i="13"/>
  <c r="AL174" i="13"/>
  <c r="AL179" i="13"/>
  <c r="AL178" i="13"/>
  <c r="AL164" i="13"/>
  <c r="AL169" i="13"/>
  <c r="AL170" i="13"/>
  <c r="AL167" i="13"/>
  <c r="AL166" i="13"/>
  <c r="AL168" i="13"/>
  <c r="AL176" i="13"/>
  <c r="AL161" i="13"/>
  <c r="AL165" i="13"/>
  <c r="AL177" i="13"/>
  <c r="AL175" i="13"/>
  <c r="AC1161" i="13"/>
  <c r="AC1151" i="13"/>
  <c r="AC1162" i="13"/>
  <c r="AC1155" i="13"/>
  <c r="AC1163" i="13"/>
  <c r="AC1154" i="13"/>
  <c r="AC1152" i="13"/>
  <c r="AC1165" i="13"/>
  <c r="AC1156" i="13"/>
  <c r="AC1159" i="13"/>
  <c r="AC1164" i="13"/>
  <c r="AC1158" i="13"/>
  <c r="AC1166" i="13"/>
  <c r="AC1167" i="13"/>
  <c r="AC1168" i="13"/>
  <c r="AC1160" i="13"/>
  <c r="AL162" i="13"/>
  <c r="N156" i="13"/>
  <c r="X139" i="13"/>
  <c r="N150" i="13"/>
  <c r="N149" i="13"/>
  <c r="AQ324" i="13"/>
  <c r="AQ329" i="13"/>
  <c r="AQ323" i="13"/>
  <c r="AJ529" i="13"/>
  <c r="AJ531" i="13"/>
  <c r="AJ540" i="13"/>
  <c r="W547" i="13"/>
  <c r="W544" i="13"/>
  <c r="AI604" i="13"/>
  <c r="T604" i="13"/>
  <c r="T608" i="13"/>
  <c r="AK606" i="13"/>
  <c r="AK613" i="13"/>
  <c r="AI609" i="13"/>
  <c r="O612" i="13"/>
  <c r="T611" i="13"/>
  <c r="T536" i="13"/>
  <c r="T547" i="13"/>
  <c r="AE716" i="13"/>
  <c r="I719" i="13"/>
  <c r="AE721" i="13"/>
  <c r="AQ542" i="13"/>
  <c r="P806" i="13"/>
  <c r="P823" i="13"/>
  <c r="P809" i="13"/>
  <c r="X138" i="13"/>
  <c r="AJ544" i="13"/>
  <c r="W532" i="13"/>
  <c r="AI599" i="13"/>
  <c r="T599" i="13"/>
  <c r="T607" i="13"/>
  <c r="AK610" i="13"/>
  <c r="T529" i="13"/>
  <c r="J823" i="13"/>
  <c r="J807" i="13"/>
  <c r="J810" i="13"/>
  <c r="J813" i="13"/>
  <c r="J805" i="13"/>
  <c r="J819" i="13"/>
  <c r="J820" i="13"/>
  <c r="J814" i="13"/>
  <c r="J816" i="13"/>
  <c r="J812" i="13"/>
  <c r="J806" i="13"/>
  <c r="J817" i="13"/>
  <c r="J818" i="13"/>
  <c r="W1532" i="13"/>
  <c r="P971" i="13"/>
  <c r="P977" i="13"/>
  <c r="P972" i="13"/>
  <c r="O1549" i="13"/>
  <c r="O1544" i="13"/>
  <c r="O1548" i="13"/>
  <c r="U1272" i="13"/>
  <c r="U1273" i="13"/>
  <c r="U1281" i="13"/>
  <c r="U1267" i="13"/>
  <c r="U1268" i="13"/>
  <c r="U1270" i="13"/>
  <c r="U1278" i="13"/>
  <c r="U1274" i="13"/>
  <c r="U1277" i="13"/>
  <c r="AB1269" i="13"/>
  <c r="AB1274" i="13"/>
  <c r="AB1267" i="13"/>
  <c r="AB1270" i="13"/>
  <c r="AB1276" i="13"/>
  <c r="AB1271" i="13"/>
  <c r="AB1279" i="13"/>
  <c r="AR1279" i="13"/>
  <c r="AR1268" i="13"/>
  <c r="AR1270" i="13"/>
  <c r="AR1272" i="13"/>
  <c r="AR1273" i="13"/>
  <c r="AR1280" i="13"/>
  <c r="AN908" i="13"/>
  <c r="AN912" i="13"/>
  <c r="AE628" i="13"/>
  <c r="AE625" i="13"/>
  <c r="AE627" i="13"/>
  <c r="AE638" i="13"/>
  <c r="AE623" i="13"/>
  <c r="AE635" i="13"/>
  <c r="AE624" i="13"/>
  <c r="AE637" i="13"/>
  <c r="AE632" i="13"/>
  <c r="AE631" i="13"/>
  <c r="AE639" i="13"/>
  <c r="AE622" i="13"/>
  <c r="AE630" i="13"/>
  <c r="AE634" i="13"/>
  <c r="I626" i="13"/>
  <c r="I622" i="13"/>
  <c r="I629" i="13"/>
  <c r="I628" i="13"/>
  <c r="I627" i="13"/>
  <c r="I634" i="13"/>
  <c r="I638" i="13"/>
  <c r="I636" i="13"/>
  <c r="I633" i="13"/>
  <c r="I635" i="13"/>
  <c r="I623" i="13"/>
  <c r="I639" i="13"/>
  <c r="AB624" i="13"/>
  <c r="AB631" i="13"/>
  <c r="AH1501" i="13"/>
  <c r="AH1503" i="13"/>
  <c r="AH1512" i="13"/>
  <c r="AH1506" i="13"/>
  <c r="AJ541" i="13"/>
  <c r="AJ533" i="13"/>
  <c r="W530" i="13"/>
  <c r="AI607" i="13"/>
  <c r="AK604" i="13"/>
  <c r="AI610" i="13"/>
  <c r="T531" i="13"/>
  <c r="N144" i="13"/>
  <c r="N153" i="13"/>
  <c r="AQ322" i="13"/>
  <c r="AQ334" i="13"/>
  <c r="AQ337" i="13"/>
  <c r="AJ534" i="13"/>
  <c r="AJ538" i="13"/>
  <c r="AJ546" i="13"/>
  <c r="W541" i="13"/>
  <c r="W535" i="13"/>
  <c r="W546" i="13"/>
  <c r="AI602" i="13"/>
  <c r="T602" i="13"/>
  <c r="AK599" i="13"/>
  <c r="T598" i="13"/>
  <c r="T606" i="13"/>
  <c r="AK611" i="13"/>
  <c r="O610" i="13"/>
  <c r="AI615" i="13"/>
  <c r="T609" i="13"/>
  <c r="T542" i="13"/>
  <c r="T538" i="13"/>
  <c r="AE713" i="13"/>
  <c r="I720" i="13"/>
  <c r="AE722" i="13"/>
  <c r="AQ537" i="13"/>
  <c r="AQ546" i="13"/>
  <c r="J821" i="13"/>
  <c r="L1174" i="13"/>
  <c r="AP890" i="13"/>
  <c r="AP874" i="13"/>
  <c r="U1019" i="13"/>
  <c r="U1015" i="13"/>
  <c r="M1370" i="13"/>
  <c r="M1373" i="13"/>
  <c r="M1371" i="13"/>
  <c r="M1366" i="13"/>
  <c r="K1364" i="13"/>
  <c r="K1362" i="13"/>
  <c r="K1357" i="13"/>
  <c r="AB626" i="13"/>
  <c r="R530" i="13"/>
  <c r="AP1045" i="13"/>
  <c r="AP1035" i="13"/>
  <c r="AE636" i="13"/>
  <c r="W533" i="13"/>
  <c r="O602" i="13"/>
  <c r="AI603" i="13"/>
  <c r="O613" i="13"/>
  <c r="T616" i="13"/>
  <c r="AE153" i="13"/>
  <c r="AJ547" i="13"/>
  <c r="AJ530" i="13"/>
  <c r="W536" i="13"/>
  <c r="W539" i="13"/>
  <c r="W531" i="13"/>
  <c r="T605" i="13"/>
  <c r="O605" i="13"/>
  <c r="AI600" i="13"/>
  <c r="T600" i="13"/>
  <c r="AI605" i="13"/>
  <c r="AI608" i="13"/>
  <c r="O611" i="13"/>
  <c r="T614" i="13"/>
  <c r="T530" i="13"/>
  <c r="T534" i="13"/>
  <c r="AE725" i="13"/>
  <c r="I721" i="13"/>
  <c r="AE723" i="13"/>
  <c r="I729" i="13"/>
  <c r="AQ531" i="13"/>
  <c r="J809" i="13"/>
  <c r="J811" i="13"/>
  <c r="J822" i="13"/>
  <c r="J808" i="13"/>
  <c r="Q981" i="13"/>
  <c r="R1155" i="13"/>
  <c r="R1158" i="13"/>
  <c r="R1165" i="13"/>
  <c r="R1167" i="13"/>
  <c r="R1152" i="13"/>
  <c r="R1161" i="13"/>
  <c r="AL171" i="13"/>
  <c r="R543" i="13"/>
  <c r="AM1542" i="13"/>
  <c r="AM1544" i="13"/>
  <c r="N874" i="13"/>
  <c r="N890" i="13"/>
  <c r="N889" i="13"/>
  <c r="N879" i="13"/>
  <c r="N875" i="13"/>
  <c r="Z887" i="13"/>
  <c r="Z881" i="13"/>
  <c r="Z890" i="13"/>
  <c r="Z883" i="13"/>
  <c r="Z878" i="13"/>
  <c r="Z892" i="13"/>
  <c r="Z880" i="13"/>
  <c r="Z875" i="13"/>
  <c r="Z882" i="13"/>
  <c r="Z889" i="13"/>
  <c r="Z879" i="13"/>
  <c r="Z874" i="13"/>
  <c r="Z885" i="13"/>
  <c r="Z876" i="13"/>
  <c r="AO1259" i="13"/>
  <c r="AO1251" i="13"/>
  <c r="AI529" i="13"/>
  <c r="AQ543" i="13"/>
  <c r="AJ542" i="13"/>
  <c r="AJ532" i="13"/>
  <c r="W529" i="13"/>
  <c r="W543" i="13"/>
  <c r="O600" i="13"/>
  <c r="AK602" i="13"/>
  <c r="O608" i="13"/>
  <c r="AK607" i="13"/>
  <c r="T603" i="13"/>
  <c r="AI616" i="13"/>
  <c r="AI613" i="13"/>
  <c r="O616" i="13"/>
  <c r="T615" i="13"/>
  <c r="T532" i="13"/>
  <c r="AE1158" i="13"/>
  <c r="AC1150" i="13"/>
  <c r="AB810" i="13"/>
  <c r="AB820" i="13"/>
  <c r="AB821" i="13"/>
  <c r="AB815" i="13"/>
  <c r="AB814" i="13"/>
  <c r="AB813" i="13"/>
  <c r="AB808" i="13"/>
  <c r="AB823" i="13"/>
  <c r="AB819" i="13"/>
  <c r="AB807" i="13"/>
  <c r="AB816" i="13"/>
  <c r="AB811" i="13"/>
  <c r="AB809" i="13"/>
  <c r="P818" i="13"/>
  <c r="P811" i="13"/>
  <c r="P812" i="13"/>
  <c r="P815" i="13"/>
  <c r="P813" i="13"/>
  <c r="P814" i="13"/>
  <c r="P820" i="13"/>
  <c r="P816" i="13"/>
  <c r="P819" i="13"/>
  <c r="P810" i="13"/>
  <c r="P808" i="13"/>
  <c r="O1210" i="13"/>
  <c r="O1201" i="13"/>
  <c r="O1204" i="13"/>
  <c r="O1197" i="13"/>
  <c r="O1214" i="13"/>
  <c r="O1206" i="13"/>
  <c r="O1207" i="13"/>
  <c r="O1202" i="13"/>
  <c r="O1213" i="13"/>
  <c r="O1203" i="13"/>
  <c r="O1212" i="13"/>
  <c r="O1208" i="13"/>
  <c r="O1196" i="13"/>
  <c r="O1205" i="13"/>
  <c r="O1211" i="13"/>
  <c r="O1198" i="13"/>
  <c r="O1199" i="13"/>
  <c r="O1209" i="13"/>
  <c r="O1200" i="13"/>
  <c r="AG1196" i="13"/>
  <c r="AG1210" i="13"/>
  <c r="AG1213" i="13"/>
  <c r="AG1202" i="13"/>
  <c r="AG1212" i="13"/>
  <c r="AG1198" i="13"/>
  <c r="AG1197" i="13"/>
  <c r="AG1199" i="13"/>
  <c r="AG1206" i="13"/>
  <c r="AG1204" i="13"/>
  <c r="AG1207" i="13"/>
  <c r="AG1205" i="13"/>
  <c r="AG1211" i="13"/>
  <c r="AG1201" i="13"/>
  <c r="AG1200" i="13"/>
  <c r="AG1208" i="13"/>
  <c r="AG1203" i="13"/>
  <c r="AQ813" i="13"/>
  <c r="AQ809" i="13"/>
  <c r="AQ823" i="13"/>
  <c r="AQ811" i="13"/>
  <c r="AQ822" i="13"/>
  <c r="AQ819" i="13"/>
  <c r="AQ805" i="13"/>
  <c r="AQ814" i="13"/>
  <c r="AQ808" i="13"/>
  <c r="AQ818" i="13"/>
  <c r="AQ821" i="13"/>
  <c r="AQ815" i="13"/>
  <c r="V1203" i="13"/>
  <c r="V1210" i="13"/>
  <c r="V1204" i="13"/>
  <c r="V1200" i="13"/>
  <c r="V1213" i="13"/>
  <c r="V1202" i="13"/>
  <c r="V1212" i="13"/>
  <c r="V1199" i="13"/>
  <c r="V1214" i="13"/>
  <c r="V1206" i="13"/>
  <c r="V1197" i="13"/>
  <c r="V1208" i="13"/>
  <c r="V1201" i="13"/>
  <c r="R1070" i="13"/>
  <c r="R1059" i="13"/>
  <c r="R1062" i="13"/>
  <c r="R1076" i="13"/>
  <c r="R1068" i="13"/>
  <c r="R1064" i="13"/>
  <c r="R1071" i="13"/>
  <c r="R1060" i="13"/>
  <c r="R1067" i="13"/>
  <c r="R1061" i="13"/>
  <c r="R1073" i="13"/>
  <c r="R1074" i="13"/>
  <c r="R1058" i="13"/>
  <c r="R1065" i="13"/>
  <c r="R1069" i="13"/>
  <c r="R1072" i="13"/>
  <c r="R1075" i="13"/>
  <c r="R1066" i="13"/>
  <c r="AA151" i="13"/>
  <c r="X150" i="13"/>
  <c r="AQ326" i="13"/>
  <c r="AQ333" i="13"/>
  <c r="AJ536" i="13"/>
  <c r="W534" i="13"/>
  <c r="O598" i="13"/>
  <c r="O603" i="13"/>
  <c r="AK605" i="13"/>
  <c r="AI598" i="13"/>
  <c r="AI606" i="13"/>
  <c r="O599" i="13"/>
  <c r="AK601" i="13"/>
  <c r="O607" i="13"/>
  <c r="T546" i="13"/>
  <c r="I724" i="13"/>
  <c r="AQ544" i="13"/>
  <c r="AQ538" i="13"/>
  <c r="I625" i="13"/>
  <c r="I632" i="13"/>
  <c r="AC1153" i="13"/>
  <c r="AC1526" i="13"/>
  <c r="W1531" i="13"/>
  <c r="AH1429" i="13"/>
  <c r="U797" i="13"/>
  <c r="AF1443" i="13"/>
  <c r="U800" i="13"/>
  <c r="U792" i="13"/>
  <c r="U795" i="13"/>
  <c r="AI1428" i="13"/>
  <c r="AI820" i="13"/>
  <c r="AI815" i="13"/>
  <c r="AI813" i="13"/>
  <c r="AI822" i="13"/>
  <c r="AI810" i="13"/>
  <c r="AI808" i="13"/>
  <c r="AI806" i="13"/>
  <c r="AI817" i="13"/>
  <c r="AI812" i="13"/>
  <c r="AI809" i="13"/>
  <c r="AI819" i="13"/>
  <c r="AI805" i="13"/>
  <c r="AI816" i="13"/>
  <c r="AI811" i="13"/>
  <c r="AI821" i="13"/>
  <c r="AC1250" i="13"/>
  <c r="AC1254" i="13"/>
  <c r="AC1260" i="13"/>
  <c r="AC1243" i="13"/>
  <c r="AC1246" i="13"/>
  <c r="AC1248" i="13"/>
  <c r="AC1256" i="13"/>
  <c r="AC1257" i="13"/>
  <c r="AC1247" i="13"/>
  <c r="AC1245" i="13"/>
  <c r="AC1242" i="13"/>
  <c r="AC1253" i="13"/>
  <c r="AC1251" i="13"/>
  <c r="AC1255" i="13"/>
  <c r="AC1249" i="13"/>
  <c r="AC1259" i="13"/>
  <c r="AC1252" i="13"/>
  <c r="N1244" i="13"/>
  <c r="N1258" i="13"/>
  <c r="N1257" i="13"/>
  <c r="N1251" i="13"/>
  <c r="N1248" i="13"/>
  <c r="N1246" i="13"/>
  <c r="N1242" i="13"/>
  <c r="N1249" i="13"/>
  <c r="N1256" i="13"/>
  <c r="N1245" i="13"/>
  <c r="N1255" i="13"/>
  <c r="N1252" i="13"/>
  <c r="N1247" i="13"/>
  <c r="N1259" i="13"/>
  <c r="N1250" i="13"/>
  <c r="AQ1249" i="13"/>
  <c r="AQ1257" i="13"/>
  <c r="AQ1254" i="13"/>
  <c r="AQ1246" i="13"/>
  <c r="AQ1252" i="13"/>
  <c r="AQ1260" i="13"/>
  <c r="AQ1244" i="13"/>
  <c r="AQ1242" i="13"/>
  <c r="AQ1255" i="13"/>
  <c r="AQ1248" i="13"/>
  <c r="AQ1258" i="13"/>
  <c r="AQ1243" i="13"/>
  <c r="AQ1253" i="13"/>
  <c r="AQ1259" i="13"/>
  <c r="AQ1245" i="13"/>
  <c r="AA889" i="13"/>
  <c r="AA879" i="13"/>
  <c r="AA876" i="13"/>
  <c r="N792" i="13"/>
  <c r="N800" i="13"/>
  <c r="T1165" i="13"/>
  <c r="T1157" i="13"/>
  <c r="T1152" i="13"/>
  <c r="T1153" i="13"/>
  <c r="AJ1159" i="13"/>
  <c r="AJ1150" i="13"/>
  <c r="AJ1160" i="13"/>
  <c r="AJ1167" i="13"/>
  <c r="AJ1156" i="13"/>
  <c r="AJ1151" i="13"/>
  <c r="AJ1166" i="13"/>
  <c r="AJ1153" i="13"/>
  <c r="AJ1161" i="13"/>
  <c r="AJ1168" i="13"/>
  <c r="AJ1152" i="13"/>
  <c r="AA1166" i="13"/>
  <c r="AA1165" i="13"/>
  <c r="AA1157" i="13"/>
  <c r="AP246" i="13"/>
  <c r="AP235" i="13"/>
  <c r="AP232" i="13"/>
  <c r="AP243" i="13"/>
  <c r="AP230" i="13"/>
  <c r="AP234" i="13"/>
  <c r="AP231" i="13"/>
  <c r="AP239" i="13"/>
  <c r="AP236" i="13"/>
  <c r="AG246" i="13"/>
  <c r="AG241" i="13"/>
  <c r="AG244" i="13"/>
  <c r="AG242" i="13"/>
  <c r="AG232" i="13"/>
  <c r="AG247" i="13"/>
  <c r="AG245" i="13"/>
  <c r="AG235" i="13"/>
  <c r="AG243" i="13"/>
  <c r="AG238" i="13"/>
  <c r="AM236" i="13"/>
  <c r="AM246" i="13"/>
  <c r="AM234" i="13"/>
  <c r="AM243" i="13"/>
  <c r="AM230" i="13"/>
  <c r="AM235" i="13"/>
  <c r="AM248" i="13"/>
  <c r="AM242" i="13"/>
  <c r="AM232" i="13"/>
  <c r="AM241" i="13"/>
  <c r="AM237" i="13"/>
  <c r="AM239" i="13"/>
  <c r="AM238" i="13"/>
  <c r="AE984" i="13"/>
  <c r="AE973" i="13"/>
  <c r="AE977" i="13"/>
  <c r="AE980" i="13"/>
  <c r="AE978" i="13"/>
  <c r="AE967" i="13"/>
  <c r="AE968" i="13"/>
  <c r="AE979" i="13"/>
  <c r="AE981" i="13"/>
  <c r="AE971" i="13"/>
  <c r="AE966" i="13"/>
  <c r="AE975" i="13"/>
  <c r="AE974" i="13"/>
  <c r="AE976" i="13"/>
  <c r="AE969" i="13"/>
  <c r="T975" i="13"/>
  <c r="T968" i="13"/>
  <c r="T973" i="13"/>
  <c r="T978" i="13"/>
  <c r="T976" i="13"/>
  <c r="T982" i="13"/>
  <c r="T966" i="13"/>
  <c r="T969" i="13"/>
  <c r="T970" i="13"/>
  <c r="J966" i="13"/>
  <c r="J970" i="13"/>
  <c r="J975" i="13"/>
  <c r="J981" i="13"/>
  <c r="J979" i="13"/>
  <c r="J968" i="13"/>
  <c r="J977" i="13"/>
  <c r="J969" i="13"/>
  <c r="J967" i="13"/>
  <c r="Z966" i="13"/>
  <c r="Z980" i="13"/>
  <c r="Z977" i="13"/>
  <c r="Z969" i="13"/>
  <c r="Z976" i="13"/>
  <c r="Z981" i="13"/>
  <c r="Z972" i="13"/>
  <c r="Z978" i="13"/>
  <c r="Z967" i="13"/>
  <c r="Z975" i="13"/>
  <c r="Z974" i="13"/>
  <c r="Z979" i="13"/>
  <c r="Z970" i="13"/>
  <c r="Z983" i="13"/>
  <c r="Z968" i="13"/>
  <c r="AF1365" i="13"/>
  <c r="AF1361" i="13"/>
  <c r="AF1363" i="13"/>
  <c r="AF1357" i="13"/>
  <c r="AF1360" i="13"/>
  <c r="T817" i="13"/>
  <c r="T812" i="13"/>
  <c r="T823" i="13"/>
  <c r="T815" i="13"/>
  <c r="T819" i="13"/>
  <c r="T820" i="13"/>
  <c r="T822" i="13"/>
  <c r="T810" i="13"/>
  <c r="T821" i="13"/>
  <c r="T807" i="13"/>
  <c r="AK808" i="13"/>
  <c r="AK816" i="13"/>
  <c r="AK823" i="13"/>
  <c r="AK822" i="13"/>
  <c r="AK818" i="13"/>
  <c r="AK809" i="13"/>
  <c r="AK821" i="13"/>
  <c r="AK819" i="13"/>
  <c r="AK820" i="13"/>
  <c r="AK817" i="13"/>
  <c r="AK807" i="13"/>
  <c r="AK812" i="13"/>
  <c r="AK815" i="13"/>
  <c r="AK814" i="13"/>
  <c r="AK805" i="13"/>
  <c r="AK811" i="13"/>
  <c r="AK810" i="13"/>
  <c r="AG1656" i="13"/>
  <c r="AG1657" i="13"/>
  <c r="AG1669" i="13"/>
  <c r="AM240" i="13"/>
  <c r="AK148" i="13"/>
  <c r="AK154" i="13"/>
  <c r="AK150" i="13"/>
  <c r="AB329" i="13"/>
  <c r="AB326" i="13"/>
  <c r="AB327" i="13"/>
  <c r="U718" i="13"/>
  <c r="U720" i="13"/>
  <c r="AQ138" i="13"/>
  <c r="AQ141" i="13"/>
  <c r="AQ142" i="13"/>
  <c r="AR156" i="13"/>
  <c r="S140" i="13"/>
  <c r="S144" i="13"/>
  <c r="AK155" i="13"/>
  <c r="AI807" i="13"/>
  <c r="X1551" i="13"/>
  <c r="AF1550" i="13"/>
  <c r="AF1545" i="13"/>
  <c r="AF1541" i="13"/>
  <c r="AF1551" i="13"/>
  <c r="AF1557" i="13"/>
  <c r="AF1546" i="13"/>
  <c r="AF1548" i="13"/>
  <c r="AF1544" i="13"/>
  <c r="AF1542" i="13"/>
  <c r="AF1559" i="13"/>
  <c r="AF1556" i="13"/>
  <c r="AF1558" i="13"/>
  <c r="AF1553" i="13"/>
  <c r="AF1555" i="13"/>
  <c r="AF1543" i="13"/>
  <c r="AF1547" i="13"/>
  <c r="AO1050" i="13"/>
  <c r="AO1046" i="13"/>
  <c r="AO1043" i="13"/>
  <c r="AO1036" i="13"/>
  <c r="AO1052" i="13"/>
  <c r="AO1049" i="13"/>
  <c r="AO1041" i="13"/>
  <c r="AO1042" i="13"/>
  <c r="AO1047" i="13"/>
  <c r="AO1035" i="13"/>
  <c r="AO1038" i="13"/>
  <c r="AB1051" i="13"/>
  <c r="AB1035" i="13"/>
  <c r="AB1046" i="13"/>
  <c r="AB1048" i="13"/>
  <c r="AB1038" i="13"/>
  <c r="AB1049" i="13"/>
  <c r="AB1041" i="13"/>
  <c r="AB1047" i="13"/>
  <c r="AB1044" i="13"/>
  <c r="AB1036" i="13"/>
  <c r="AB1053" i="13"/>
  <c r="AB1039" i="13"/>
  <c r="AB1037" i="13"/>
  <c r="AB1050" i="13"/>
  <c r="AB1045" i="13"/>
  <c r="AB1043" i="13"/>
  <c r="AQ476" i="13"/>
  <c r="AQ464" i="13"/>
  <c r="AQ466" i="13"/>
  <c r="AQ470" i="13"/>
  <c r="AQ468" i="13"/>
  <c r="AQ461" i="13"/>
  <c r="AQ472" i="13"/>
  <c r="AQ478" i="13"/>
  <c r="AQ462" i="13"/>
  <c r="AQ467" i="13"/>
  <c r="AQ474" i="13"/>
  <c r="AQ463" i="13"/>
  <c r="AQ460" i="13"/>
  <c r="AQ477" i="13"/>
  <c r="S605" i="13"/>
  <c r="S607" i="13"/>
  <c r="AO609" i="13"/>
  <c r="AO600" i="13"/>
  <c r="AK143" i="13"/>
  <c r="AQ153" i="13"/>
  <c r="AQ139" i="13"/>
  <c r="AQ149" i="13"/>
  <c r="AR148" i="13"/>
  <c r="AQ150" i="13"/>
  <c r="AR141" i="13"/>
  <c r="AK144" i="13"/>
  <c r="AK139" i="13"/>
  <c r="AQ148" i="13"/>
  <c r="AB334" i="13"/>
  <c r="AQ469" i="13"/>
  <c r="AQ1251" i="13"/>
  <c r="AC1244" i="13"/>
  <c r="Z1175" i="13"/>
  <c r="Z1174" i="13"/>
  <c r="Z1186" i="13"/>
  <c r="Z1180" i="13"/>
  <c r="Z1185" i="13"/>
  <c r="Z1177" i="13"/>
  <c r="Z1173" i="13"/>
  <c r="Z1189" i="13"/>
  <c r="Z1179" i="13"/>
  <c r="Z1187" i="13"/>
  <c r="Z1176" i="13"/>
  <c r="AP166" i="13"/>
  <c r="AP168" i="13"/>
  <c r="AP176" i="13"/>
  <c r="AP163" i="13"/>
  <c r="AP171" i="13"/>
  <c r="AP167" i="13"/>
  <c r="AP175" i="13"/>
  <c r="AP173" i="13"/>
  <c r="AP170" i="13"/>
  <c r="AP172" i="13"/>
  <c r="AI564" i="13"/>
  <c r="AI563" i="13"/>
  <c r="J730" i="13"/>
  <c r="J722" i="13"/>
  <c r="AQ147" i="13"/>
  <c r="AQ144" i="13"/>
  <c r="AK151" i="13"/>
  <c r="AQ465" i="13"/>
  <c r="S561" i="13"/>
  <c r="S145" i="13"/>
  <c r="S143" i="13"/>
  <c r="S151" i="13"/>
  <c r="AE196" i="13"/>
  <c r="Y171" i="13"/>
  <c r="S138" i="13"/>
  <c r="AK140" i="13"/>
  <c r="S142" i="13"/>
  <c r="AQ140" i="13"/>
  <c r="S149" i="13"/>
  <c r="AQ471" i="13"/>
  <c r="AI823" i="13"/>
  <c r="J1018" i="13"/>
  <c r="I1019" i="13"/>
  <c r="AQ1247" i="13"/>
  <c r="AC1258" i="13"/>
  <c r="AQ1545" i="13"/>
  <c r="AQ1543" i="13"/>
  <c r="AQ1549" i="13"/>
  <c r="AQ1548" i="13"/>
  <c r="AQ1556" i="13"/>
  <c r="AQ1555" i="13"/>
  <c r="AQ1546" i="13"/>
  <c r="AQ1547" i="13"/>
  <c r="AQ1550" i="13"/>
  <c r="AQ1554" i="13"/>
  <c r="AQ1557" i="13"/>
  <c r="AQ1542" i="13"/>
  <c r="AQ1544" i="13"/>
  <c r="AQ1552" i="13"/>
  <c r="AQ1558" i="13"/>
  <c r="AQ1541" i="13"/>
  <c r="AQ1553" i="13"/>
  <c r="Z1184" i="13"/>
  <c r="M1058" i="13"/>
  <c r="M1076" i="13"/>
  <c r="M1062" i="13"/>
  <c r="M1059" i="13"/>
  <c r="M1072" i="13"/>
  <c r="AP1203" i="13"/>
  <c r="AP1201" i="13"/>
  <c r="AP1197" i="13"/>
  <c r="AP1198" i="13"/>
  <c r="AP1199" i="13"/>
  <c r="AP1202" i="13"/>
  <c r="AP1211" i="13"/>
  <c r="AP1196" i="13"/>
  <c r="AP1207" i="13"/>
  <c r="AP1205" i="13"/>
  <c r="AP1200" i="13"/>
  <c r="AP1204" i="13"/>
  <c r="AP1209" i="13"/>
  <c r="AP1208" i="13"/>
  <c r="AP1213" i="13"/>
  <c r="AP1214" i="13"/>
  <c r="AM1070" i="13"/>
  <c r="AM1062" i="13"/>
  <c r="AM1066" i="13"/>
  <c r="AM1067" i="13"/>
  <c r="AM1063" i="13"/>
  <c r="AM1064" i="13"/>
  <c r="AM1061" i="13"/>
  <c r="S1063" i="13"/>
  <c r="S1064" i="13"/>
  <c r="AA1074" i="13"/>
  <c r="AA1060" i="13"/>
  <c r="AA1070" i="13"/>
  <c r="AA1072" i="13"/>
  <c r="AA1058" i="13"/>
  <c r="AA1061" i="13"/>
  <c r="AA1066" i="13"/>
  <c r="AA1075" i="13"/>
  <c r="AA1062" i="13"/>
  <c r="AA1073" i="13"/>
  <c r="AA1067" i="13"/>
  <c r="AA1063" i="13"/>
  <c r="AA1064" i="13"/>
  <c r="AA1071" i="13"/>
  <c r="AA1059" i="13"/>
  <c r="AB1016" i="13"/>
  <c r="AB1020" i="13"/>
  <c r="J607" i="13"/>
  <c r="J603" i="13"/>
  <c r="AQ156" i="13"/>
  <c r="AK138" i="13"/>
  <c r="S150" i="13"/>
  <c r="S154" i="13"/>
  <c r="AK149" i="13"/>
  <c r="AK153" i="13"/>
  <c r="AN472" i="13"/>
  <c r="AN460" i="13"/>
  <c r="N1260" i="13"/>
  <c r="AR1359" i="13"/>
  <c r="AR1365" i="13"/>
  <c r="AR1364" i="13"/>
  <c r="AR1361" i="13"/>
  <c r="AR1367" i="13"/>
  <c r="AR1360" i="13"/>
  <c r="AR1369" i="13"/>
  <c r="AR1371" i="13"/>
  <c r="W1509" i="13"/>
  <c r="W1505" i="13"/>
  <c r="W1496" i="13"/>
  <c r="W1504" i="13"/>
  <c r="W1513" i="13"/>
  <c r="W1508" i="13"/>
  <c r="W1507" i="13"/>
  <c r="W1498" i="13"/>
  <c r="W1512" i="13"/>
  <c r="W1503" i="13"/>
  <c r="W1499" i="13"/>
  <c r="W1502" i="13"/>
  <c r="W1511" i="13"/>
  <c r="W1495" i="13"/>
  <c r="W1510" i="13"/>
  <c r="W1506" i="13"/>
  <c r="W1501" i="13"/>
  <c r="Z982" i="13"/>
  <c r="N1368" i="13"/>
  <c r="N1364" i="13"/>
  <c r="N1371" i="13"/>
  <c r="N1361" i="13"/>
  <c r="N1370" i="13"/>
  <c r="N1359" i="13"/>
  <c r="N1365" i="13"/>
  <c r="N1366" i="13"/>
  <c r="N1374" i="13"/>
  <c r="N1358" i="13"/>
  <c r="N1373" i="13"/>
  <c r="N1372" i="13"/>
  <c r="N1357" i="13"/>
  <c r="N1362" i="13"/>
  <c r="N1367" i="13"/>
  <c r="N1375" i="13"/>
  <c r="N1369" i="13"/>
  <c r="AP1064" i="13"/>
  <c r="AP1073" i="13"/>
  <c r="AP1065" i="13"/>
  <c r="AP1072" i="13"/>
  <c r="AP1071" i="13"/>
  <c r="S152" i="13"/>
  <c r="AQ155" i="13"/>
  <c r="AE195" i="13"/>
  <c r="S146" i="13"/>
  <c r="S153" i="13"/>
  <c r="S147" i="13"/>
  <c r="AK142" i="13"/>
  <c r="AQ143" i="13"/>
  <c r="AQ154" i="13"/>
  <c r="AK145" i="13"/>
  <c r="AR150" i="13"/>
  <c r="AR149" i="13"/>
  <c r="AR154" i="13"/>
  <c r="S1017" i="13"/>
  <c r="R823" i="13"/>
  <c r="R822" i="13"/>
  <c r="R809" i="13"/>
  <c r="R817" i="13"/>
  <c r="R806" i="13"/>
  <c r="R813" i="13"/>
  <c r="R816" i="13"/>
  <c r="R811" i="13"/>
  <c r="R814" i="13"/>
  <c r="R819" i="13"/>
  <c r="R805" i="13"/>
  <c r="R818" i="13"/>
  <c r="R821" i="13"/>
  <c r="R815" i="13"/>
  <c r="R810" i="13"/>
  <c r="R812" i="13"/>
  <c r="R808" i="13"/>
  <c r="R820" i="13"/>
  <c r="T467" i="13"/>
  <c r="T460" i="13"/>
  <c r="T463" i="13"/>
  <c r="T473" i="13"/>
  <c r="T469" i="13"/>
  <c r="T477" i="13"/>
  <c r="T465" i="13"/>
  <c r="T464" i="13"/>
  <c r="AL478" i="13"/>
  <c r="AL468" i="13"/>
  <c r="AL474" i="13"/>
  <c r="AL473" i="13"/>
  <c r="AL472" i="13"/>
  <c r="AL475" i="13"/>
  <c r="AL466" i="13"/>
  <c r="AL469" i="13"/>
  <c r="AL465" i="13"/>
  <c r="AL470" i="13"/>
  <c r="AL460" i="13"/>
  <c r="AL476" i="13"/>
  <c r="AL477" i="13"/>
  <c r="S470" i="13"/>
  <c r="S466" i="13"/>
  <c r="S467" i="13"/>
  <c r="S463" i="13"/>
  <c r="S469" i="13"/>
  <c r="S462" i="13"/>
  <c r="S460" i="13"/>
  <c r="S464" i="13"/>
  <c r="S474" i="13"/>
  <c r="S475" i="13"/>
  <c r="S465" i="13"/>
  <c r="S461" i="13"/>
  <c r="S468" i="13"/>
  <c r="S477" i="13"/>
  <c r="AI465" i="13"/>
  <c r="AI468" i="13"/>
  <c r="AI476" i="13"/>
  <c r="AI477" i="13"/>
  <c r="AI464" i="13"/>
  <c r="AI469" i="13"/>
  <c r="AI478" i="13"/>
  <c r="AI467" i="13"/>
  <c r="AI473" i="13"/>
  <c r="AI466" i="13"/>
  <c r="AI470" i="13"/>
  <c r="AI462" i="13"/>
  <c r="AI463" i="13"/>
  <c r="M1203" i="13"/>
  <c r="M1207" i="13"/>
  <c r="M1208" i="13"/>
  <c r="M1214" i="13"/>
  <c r="M1204" i="13"/>
  <c r="U556" i="13"/>
  <c r="U564" i="13"/>
  <c r="AI1442" i="13"/>
  <c r="W1358" i="13"/>
  <c r="AC636" i="13"/>
  <c r="U568" i="13"/>
  <c r="U562" i="13"/>
  <c r="U565" i="13"/>
  <c r="AL1365" i="13"/>
  <c r="AI1367" i="13"/>
  <c r="AI1435" i="13"/>
  <c r="W1362" i="13"/>
  <c r="R784" i="13"/>
  <c r="K627" i="13"/>
  <c r="AI1426" i="13"/>
  <c r="W1366" i="13"/>
  <c r="AF786" i="13"/>
  <c r="U559" i="13"/>
  <c r="AB1441" i="13"/>
  <c r="AI1364" i="13"/>
  <c r="AF784" i="13"/>
  <c r="AL564" i="13"/>
  <c r="U717" i="13"/>
  <c r="Z718" i="13"/>
  <c r="AD822" i="13"/>
  <c r="AD818" i="13"/>
  <c r="AD812" i="13"/>
  <c r="AD807" i="13"/>
  <c r="AD808" i="13"/>
  <c r="AD805" i="13"/>
  <c r="AD806" i="13"/>
  <c r="AD809" i="13"/>
  <c r="AD823" i="13"/>
  <c r="AD821" i="13"/>
  <c r="AD817" i="13"/>
  <c r="AD815" i="13"/>
  <c r="AD810" i="13"/>
  <c r="AD813" i="13"/>
  <c r="AD811" i="13"/>
  <c r="AD819" i="13"/>
  <c r="AD820" i="13"/>
  <c r="AD816" i="13"/>
  <c r="AD814" i="13"/>
  <c r="AI325" i="13"/>
  <c r="AI328" i="13"/>
  <c r="AI337" i="13"/>
  <c r="AI336" i="13"/>
  <c r="AI335" i="13"/>
  <c r="AI334" i="13"/>
  <c r="AI331" i="13"/>
  <c r="AI340" i="13"/>
  <c r="AI330" i="13"/>
  <c r="AI329" i="13"/>
  <c r="AI324" i="13"/>
  <c r="AI338" i="13"/>
  <c r="AI327" i="13"/>
  <c r="AI326" i="13"/>
  <c r="AI322" i="13"/>
  <c r="AI333" i="13"/>
  <c r="X901" i="13"/>
  <c r="X900" i="13"/>
  <c r="X903" i="13"/>
  <c r="AK730" i="13"/>
  <c r="AK719" i="13"/>
  <c r="AK729" i="13"/>
  <c r="AK724" i="13"/>
  <c r="AK725" i="13"/>
  <c r="AK715" i="13"/>
  <c r="AK728" i="13"/>
  <c r="AK716" i="13"/>
  <c r="AK717" i="13"/>
  <c r="AK720" i="13"/>
  <c r="AK726" i="13"/>
  <c r="AK722" i="13"/>
  <c r="AK718" i="13"/>
  <c r="AK714" i="13"/>
  <c r="AK713" i="13"/>
  <c r="Q609" i="13"/>
  <c r="Q606" i="13"/>
  <c r="Q600" i="13"/>
  <c r="Q603" i="13"/>
  <c r="Q613" i="13"/>
  <c r="Q604" i="13"/>
  <c r="Q615" i="13"/>
  <c r="Q616" i="13"/>
  <c r="Q602" i="13"/>
  <c r="Q614" i="13"/>
  <c r="Q601" i="13"/>
  <c r="Q612" i="13"/>
  <c r="Q599" i="13"/>
  <c r="Q608" i="13"/>
  <c r="Q611" i="13"/>
  <c r="Q605" i="13"/>
  <c r="AP731" i="13"/>
  <c r="AP726" i="13"/>
  <c r="AP716" i="13"/>
  <c r="AP728" i="13"/>
  <c r="AP721" i="13"/>
  <c r="AP730" i="13"/>
  <c r="AP722" i="13"/>
  <c r="AP720" i="13"/>
  <c r="AP719" i="13"/>
  <c r="AP713" i="13"/>
  <c r="AP723" i="13"/>
  <c r="AP718" i="13"/>
  <c r="AP715" i="13"/>
  <c r="AP717" i="13"/>
  <c r="AP725" i="13"/>
  <c r="AP714" i="13"/>
  <c r="AP729" i="13"/>
  <c r="AP724" i="13"/>
  <c r="AO615" i="13"/>
  <c r="AO616" i="13"/>
  <c r="AO602" i="13"/>
  <c r="AO613" i="13"/>
  <c r="AO614" i="13"/>
  <c r="AO608" i="13"/>
  <c r="AO601" i="13"/>
  <c r="AO612" i="13"/>
  <c r="AO599" i="13"/>
  <c r="AO610" i="13"/>
  <c r="AO607" i="13"/>
  <c r="AO598" i="13"/>
  <c r="AO605" i="13"/>
  <c r="AO611" i="13"/>
  <c r="AO606" i="13"/>
  <c r="AO604" i="13"/>
  <c r="AD1594" i="13"/>
  <c r="AD1599" i="13"/>
  <c r="AD1593" i="13"/>
  <c r="AD1587" i="13"/>
  <c r="AD1591" i="13"/>
  <c r="AD1588" i="13"/>
  <c r="AD1598" i="13"/>
  <c r="AD1590" i="13"/>
  <c r="AD1601" i="13"/>
  <c r="AD1603" i="13"/>
  <c r="AD1605" i="13"/>
  <c r="AD1596" i="13"/>
  <c r="AD1600" i="13"/>
  <c r="AD1595" i="13"/>
  <c r="AD1592" i="13"/>
  <c r="AD1597" i="13"/>
  <c r="AD1604" i="13"/>
  <c r="AD1589" i="13"/>
  <c r="AE202" i="13"/>
  <c r="AE198" i="13"/>
  <c r="U337" i="13"/>
  <c r="U334" i="13"/>
  <c r="U325" i="13"/>
  <c r="AA581" i="13"/>
  <c r="AA584" i="13"/>
  <c r="J720" i="13"/>
  <c r="N1177" i="13"/>
  <c r="N1176" i="13"/>
  <c r="N1185" i="13"/>
  <c r="N1173" i="13"/>
  <c r="O1184" i="13"/>
  <c r="O1173" i="13"/>
  <c r="O1181" i="13"/>
  <c r="O1177" i="13"/>
  <c r="O1178" i="13"/>
  <c r="AI567" i="13"/>
  <c r="AI555" i="13"/>
  <c r="AI559" i="13"/>
  <c r="AI553" i="13"/>
  <c r="AI561" i="13"/>
  <c r="AI568" i="13"/>
  <c r="AI554" i="13"/>
  <c r="AI557" i="13"/>
  <c r="AI562" i="13"/>
  <c r="AI560" i="13"/>
  <c r="AI566" i="13"/>
  <c r="AI569" i="13"/>
  <c r="AI558" i="13"/>
  <c r="AI565" i="13"/>
  <c r="AI552" i="13"/>
  <c r="AI570" i="13"/>
  <c r="S568" i="13"/>
  <c r="S557" i="13"/>
  <c r="S559" i="13"/>
  <c r="S563" i="13"/>
  <c r="S562" i="13"/>
  <c r="S553" i="13"/>
  <c r="S567" i="13"/>
  <c r="S566" i="13"/>
  <c r="S565" i="13"/>
  <c r="S570" i="13"/>
  <c r="S558" i="13"/>
  <c r="S554" i="13"/>
  <c r="S560" i="13"/>
  <c r="S555" i="13"/>
  <c r="P537" i="13"/>
  <c r="P534" i="13"/>
  <c r="P533" i="13"/>
  <c r="P544" i="13"/>
  <c r="P541" i="13"/>
  <c r="P539" i="13"/>
  <c r="P532" i="13"/>
  <c r="P529" i="13"/>
  <c r="P545" i="13"/>
  <c r="P542" i="13"/>
  <c r="P530" i="13"/>
  <c r="P535" i="13"/>
  <c r="P536" i="13"/>
  <c r="P547" i="13"/>
  <c r="P543" i="13"/>
  <c r="P540" i="13"/>
  <c r="P531" i="13"/>
  <c r="AC611" i="13"/>
  <c r="AC598" i="13"/>
  <c r="AC604" i="13"/>
  <c r="AC612" i="13"/>
  <c r="AC606" i="13"/>
  <c r="AC608" i="13"/>
  <c r="AC603" i="13"/>
  <c r="AC605" i="13"/>
  <c r="AC601" i="13"/>
  <c r="AC609" i="13"/>
  <c r="AC616" i="13"/>
  <c r="AC602" i="13"/>
  <c r="AC610" i="13"/>
  <c r="AC613" i="13"/>
  <c r="AC607" i="13"/>
  <c r="AC599" i="13"/>
  <c r="AC600" i="13"/>
  <c r="L546" i="13"/>
  <c r="L545" i="13"/>
  <c r="L540" i="13"/>
  <c r="L535" i="13"/>
  <c r="L547" i="13"/>
  <c r="L542" i="13"/>
  <c r="L534" i="13"/>
  <c r="L537" i="13"/>
  <c r="L529" i="13"/>
  <c r="L532" i="13"/>
  <c r="L536" i="13"/>
  <c r="L543" i="13"/>
  <c r="L530" i="13"/>
  <c r="L544" i="13"/>
  <c r="L533" i="13"/>
  <c r="L531" i="13"/>
  <c r="S610" i="13"/>
  <c r="S604" i="13"/>
  <c r="S612" i="13"/>
  <c r="S609" i="13"/>
  <c r="S614" i="13"/>
  <c r="S598" i="13"/>
  <c r="S601" i="13"/>
  <c r="S602" i="13"/>
  <c r="S611" i="13"/>
  <c r="S616" i="13"/>
  <c r="S600" i="13"/>
  <c r="S606" i="13"/>
  <c r="S613" i="13"/>
  <c r="S599" i="13"/>
  <c r="S615" i="13"/>
  <c r="S608" i="13"/>
  <c r="S603" i="13"/>
  <c r="AD598" i="13"/>
  <c r="AD606" i="13"/>
  <c r="AD609" i="13"/>
  <c r="AD608" i="13"/>
  <c r="AD604" i="13"/>
  <c r="AD616" i="13"/>
  <c r="AD615" i="13"/>
  <c r="AD605" i="13"/>
  <c r="AD614" i="13"/>
  <c r="AD612" i="13"/>
  <c r="AD610" i="13"/>
  <c r="AD599" i="13"/>
  <c r="AD602" i="13"/>
  <c r="AD611" i="13"/>
  <c r="AD613" i="13"/>
  <c r="AD603" i="13"/>
  <c r="AD600" i="13"/>
  <c r="J610" i="13"/>
  <c r="J604" i="13"/>
  <c r="J615" i="13"/>
  <c r="J613" i="13"/>
  <c r="J611" i="13"/>
  <c r="J609" i="13"/>
  <c r="J602" i="13"/>
  <c r="J600" i="13"/>
  <c r="J601" i="13"/>
  <c r="J614" i="13"/>
  <c r="J608" i="13"/>
  <c r="J612" i="13"/>
  <c r="J606" i="13"/>
  <c r="J598" i="13"/>
  <c r="J599" i="13"/>
  <c r="J616" i="13"/>
  <c r="J605" i="13"/>
  <c r="X1521" i="13"/>
  <c r="X1534" i="13"/>
  <c r="X1524" i="13"/>
  <c r="X1530" i="13"/>
  <c r="X1518" i="13"/>
  <c r="X1535" i="13"/>
  <c r="X1526" i="13"/>
  <c r="X1533" i="13"/>
  <c r="X1529" i="13"/>
  <c r="X1532" i="13"/>
  <c r="X1520" i="13"/>
  <c r="X1525" i="13"/>
  <c r="X1523" i="13"/>
  <c r="X1522" i="13"/>
  <c r="X1528" i="13"/>
  <c r="X1527" i="13"/>
  <c r="X1519" i="13"/>
  <c r="AD601" i="13"/>
  <c r="AK723" i="13"/>
  <c r="AK731" i="13"/>
  <c r="AK727" i="13"/>
  <c r="W867" i="13"/>
  <c r="W857" i="13"/>
  <c r="R866" i="13"/>
  <c r="R855" i="13"/>
  <c r="R854" i="13"/>
  <c r="U861" i="13"/>
  <c r="U852" i="13"/>
  <c r="U858" i="13"/>
  <c r="U866" i="13"/>
  <c r="X863" i="13"/>
  <c r="X867" i="13"/>
  <c r="T1020" i="13"/>
  <c r="T1012" i="13"/>
  <c r="T1016" i="13"/>
  <c r="Z1022" i="13"/>
  <c r="Z1025" i="13"/>
  <c r="Z1015" i="13"/>
  <c r="R1018" i="13"/>
  <c r="R1028" i="13"/>
  <c r="R1030" i="13"/>
  <c r="X1531" i="13"/>
  <c r="AL807" i="13"/>
  <c r="AL808" i="13"/>
  <c r="AL806" i="13"/>
  <c r="AL809" i="13"/>
  <c r="AL823" i="13"/>
  <c r="AL821" i="13"/>
  <c r="AL817" i="13"/>
  <c r="AL815" i="13"/>
  <c r="AL810" i="13"/>
  <c r="AL805" i="13"/>
  <c r="AL811" i="13"/>
  <c r="AL819" i="13"/>
  <c r="AL822" i="13"/>
  <c r="AL818" i="13"/>
  <c r="AL812" i="13"/>
  <c r="AL813" i="13"/>
  <c r="AG1036" i="13"/>
  <c r="AG1053" i="13"/>
  <c r="AG1047" i="13"/>
  <c r="AG1038" i="13"/>
  <c r="AO1581" i="13"/>
  <c r="AO1567" i="13"/>
  <c r="AO1573" i="13"/>
  <c r="AO1574" i="13"/>
  <c r="AO1582" i="13"/>
  <c r="AO1568" i="13"/>
  <c r="AO1577" i="13"/>
  <c r="AO1565" i="13"/>
  <c r="AO1575" i="13"/>
  <c r="AO1579" i="13"/>
  <c r="AO1570" i="13"/>
  <c r="AO1566" i="13"/>
  <c r="AO1571" i="13"/>
  <c r="AO1569" i="13"/>
  <c r="AO1564" i="13"/>
  <c r="W1578" i="13"/>
  <c r="W1581" i="13"/>
  <c r="W1573" i="13"/>
  <c r="W1571" i="13"/>
  <c r="W1579" i="13"/>
  <c r="W1566" i="13"/>
  <c r="W1564" i="13"/>
  <c r="W1570" i="13"/>
  <c r="W1576" i="13"/>
  <c r="W1580" i="13"/>
  <c r="W1582" i="13"/>
  <c r="W1568" i="13"/>
  <c r="W1575" i="13"/>
  <c r="W1574" i="13"/>
  <c r="W1567" i="13"/>
  <c r="J1576" i="13"/>
  <c r="J1580" i="13"/>
  <c r="J1565" i="13"/>
  <c r="J1577" i="13"/>
  <c r="J1571" i="13"/>
  <c r="J1567" i="13"/>
  <c r="J1569" i="13"/>
  <c r="J1568" i="13"/>
  <c r="J1581" i="13"/>
  <c r="J1578" i="13"/>
  <c r="J1579" i="13"/>
  <c r="J1573" i="13"/>
  <c r="J1566" i="13"/>
  <c r="J1564" i="13"/>
  <c r="J1570" i="13"/>
  <c r="J1572" i="13"/>
  <c r="V1247" i="13"/>
  <c r="V1254" i="13"/>
  <c r="V1253" i="13"/>
  <c r="V1255" i="13"/>
  <c r="V1248" i="13"/>
  <c r="V1249" i="13"/>
  <c r="V1260" i="13"/>
  <c r="V1243" i="13"/>
  <c r="V1252" i="13"/>
  <c r="V1246" i="13"/>
  <c r="V1257" i="13"/>
  <c r="V1251" i="13"/>
  <c r="V1244" i="13"/>
  <c r="V1245" i="13"/>
  <c r="V1259" i="13"/>
  <c r="V1256" i="13"/>
  <c r="V1258" i="13"/>
  <c r="V1250" i="13"/>
  <c r="V1242" i="13"/>
  <c r="AH629" i="13"/>
  <c r="AH630" i="13"/>
  <c r="AH632" i="13"/>
  <c r="N190" i="13"/>
  <c r="N189" i="13"/>
  <c r="N201" i="13"/>
  <c r="N197" i="13"/>
  <c r="N186" i="13"/>
  <c r="N184" i="13"/>
  <c r="N185" i="13"/>
  <c r="N193" i="13"/>
  <c r="N199" i="13"/>
  <c r="N194" i="13"/>
  <c r="N187" i="13"/>
  <c r="N198" i="13"/>
  <c r="N191" i="13"/>
  <c r="Z626" i="13"/>
  <c r="Z624" i="13"/>
  <c r="Z632" i="13"/>
  <c r="Z622" i="13"/>
  <c r="Z628" i="13"/>
  <c r="Z637" i="13"/>
  <c r="Z635" i="13"/>
  <c r="Z631" i="13"/>
  <c r="Z623" i="13"/>
  <c r="Z633" i="13"/>
  <c r="Z638" i="13"/>
  <c r="Z639" i="13"/>
  <c r="Z629" i="13"/>
  <c r="Z621" i="13"/>
  <c r="Z630" i="13"/>
  <c r="Z634" i="13"/>
  <c r="Z625" i="13"/>
  <c r="Z636" i="13"/>
  <c r="AH899" i="13"/>
  <c r="AH913" i="13"/>
  <c r="AH902" i="13"/>
  <c r="AH912" i="13"/>
  <c r="AH903" i="13"/>
  <c r="AH915" i="13"/>
  <c r="AH914" i="13"/>
  <c r="AH901" i="13"/>
  <c r="AH911" i="13"/>
  <c r="AH910" i="13"/>
  <c r="AH906" i="13"/>
  <c r="AH898" i="13"/>
  <c r="AH904" i="13"/>
  <c r="AH909" i="13"/>
  <c r="AH900" i="13"/>
  <c r="AH908" i="13"/>
  <c r="AH907" i="13"/>
  <c r="AH905" i="13"/>
  <c r="AF632" i="13"/>
  <c r="AF635" i="13"/>
  <c r="AF627" i="13"/>
  <c r="U631" i="13"/>
  <c r="U622" i="13"/>
  <c r="AG1567" i="13"/>
  <c r="AG1570" i="13"/>
  <c r="AG1571" i="13"/>
  <c r="AG1579" i="13"/>
  <c r="AG1564" i="13"/>
  <c r="AG1580" i="13"/>
  <c r="AG1572" i="13"/>
  <c r="AG1566" i="13"/>
  <c r="AG1573" i="13"/>
  <c r="AG1568" i="13"/>
  <c r="AG1574" i="13"/>
  <c r="AG1569" i="13"/>
  <c r="AG1578" i="13"/>
  <c r="AG1581" i="13"/>
  <c r="AG1582" i="13"/>
  <c r="AG1576" i="13"/>
  <c r="AG1565" i="13"/>
  <c r="AG1575" i="13"/>
  <c r="AG1577" i="13"/>
  <c r="AR145" i="13"/>
  <c r="AR151" i="13"/>
  <c r="AR138" i="13"/>
  <c r="AR146" i="13"/>
  <c r="AR144" i="13"/>
  <c r="AR155" i="13"/>
  <c r="AR147" i="13"/>
  <c r="AR140" i="13"/>
  <c r="AR153" i="13"/>
  <c r="AR142" i="13"/>
  <c r="AI173" i="13"/>
  <c r="AI177" i="13"/>
  <c r="AI163" i="13"/>
  <c r="AI170" i="13"/>
  <c r="AI179" i="13"/>
  <c r="AI164" i="13"/>
  <c r="AI178" i="13"/>
  <c r="AI171" i="13"/>
  <c r="AI166" i="13"/>
  <c r="AI165" i="13"/>
  <c r="AI174" i="13"/>
  <c r="AI176" i="13"/>
  <c r="AI175" i="13"/>
  <c r="AI172" i="13"/>
  <c r="AI168" i="13"/>
  <c r="AI167" i="13"/>
  <c r="AI161" i="13"/>
  <c r="Y169" i="13"/>
  <c r="Y161" i="13"/>
  <c r="Y168" i="13"/>
  <c r="Y167" i="13"/>
  <c r="Y179" i="13"/>
  <c r="Y170" i="13"/>
  <c r="Y177" i="13"/>
  <c r="Y176" i="13"/>
  <c r="Y166" i="13"/>
  <c r="Y178" i="13"/>
  <c r="Y162" i="13"/>
  <c r="Y175" i="13"/>
  <c r="Y172" i="13"/>
  <c r="Y174" i="13"/>
  <c r="J723" i="13"/>
  <c r="J718" i="13"/>
  <c r="J714" i="13"/>
  <c r="J727" i="13"/>
  <c r="J729" i="13"/>
  <c r="J719" i="13"/>
  <c r="J731" i="13"/>
  <c r="J726" i="13"/>
  <c r="J716" i="13"/>
  <c r="J715" i="13"/>
  <c r="J728" i="13"/>
  <c r="J721" i="13"/>
  <c r="J724" i="13"/>
  <c r="J717" i="13"/>
  <c r="J713" i="13"/>
  <c r="J725" i="13"/>
  <c r="AI162" i="13"/>
  <c r="AI332" i="13"/>
  <c r="AD607" i="13"/>
  <c r="AI556" i="13"/>
  <c r="S552" i="13"/>
  <c r="AP727" i="13"/>
  <c r="W189" i="13"/>
  <c r="W190" i="13"/>
  <c r="U330" i="13"/>
  <c r="U333" i="13"/>
  <c r="U329" i="13"/>
  <c r="U336" i="13"/>
  <c r="U323" i="13"/>
  <c r="U326" i="13"/>
  <c r="U331" i="13"/>
  <c r="U328" i="13"/>
  <c r="U322" i="13"/>
  <c r="U327" i="13"/>
  <c r="U324" i="13"/>
  <c r="U339" i="13"/>
  <c r="U340" i="13"/>
  <c r="U332" i="13"/>
  <c r="AD1178" i="13"/>
  <c r="AD1187" i="13"/>
  <c r="AD1181" i="13"/>
  <c r="AD1175" i="13"/>
  <c r="AL568" i="13"/>
  <c r="AL552" i="13"/>
  <c r="AL565" i="13"/>
  <c r="AL569" i="13"/>
  <c r="AL570" i="13"/>
  <c r="AL557" i="13"/>
  <c r="AL555" i="13"/>
  <c r="AL566" i="13"/>
  <c r="AL556" i="13"/>
  <c r="AL553" i="13"/>
  <c r="AL558" i="13"/>
  <c r="AL560" i="13"/>
  <c r="AL567" i="13"/>
  <c r="AL561" i="13"/>
  <c r="AL562" i="13"/>
  <c r="AL563" i="13"/>
  <c r="AJ625" i="13"/>
  <c r="AJ626" i="13"/>
  <c r="AJ624" i="13"/>
  <c r="AJ630" i="13"/>
  <c r="AJ629" i="13"/>
  <c r="AJ623" i="13"/>
  <c r="AJ633" i="13"/>
  <c r="AJ621" i="13"/>
  <c r="AJ635" i="13"/>
  <c r="AJ638" i="13"/>
  <c r="AJ628" i="13"/>
  <c r="AJ622" i="13"/>
  <c r="AJ637" i="13"/>
  <c r="AJ639" i="13"/>
  <c r="AJ636" i="13"/>
  <c r="AJ632" i="13"/>
  <c r="AJ627" i="13"/>
  <c r="AJ634" i="13"/>
  <c r="AE189" i="13"/>
  <c r="AE191" i="13"/>
  <c r="AE200" i="13"/>
  <c r="AE190" i="13"/>
  <c r="AE185" i="13"/>
  <c r="AE194" i="13"/>
  <c r="AE186" i="13"/>
  <c r="AE184" i="13"/>
  <c r="AE192" i="13"/>
  <c r="AE201" i="13"/>
  <c r="Z1498" i="13"/>
  <c r="Z1511" i="13"/>
  <c r="Z1499" i="13"/>
  <c r="Z1512" i="13"/>
  <c r="Z1513" i="13"/>
  <c r="Z1505" i="13"/>
  <c r="Z1508" i="13"/>
  <c r="Z1495" i="13"/>
  <c r="Z1510" i="13"/>
  <c r="Z1502" i="13"/>
  <c r="Z1506" i="13"/>
  <c r="Z1507" i="13"/>
  <c r="Z1503" i="13"/>
  <c r="Z1504" i="13"/>
  <c r="Z1509" i="13"/>
  <c r="Z1497" i="13"/>
  <c r="Z1501" i="13"/>
  <c r="Z1496" i="13"/>
  <c r="AQ1511" i="13"/>
  <c r="AQ1512" i="13"/>
  <c r="AQ1508" i="13"/>
  <c r="AQ1497" i="13"/>
  <c r="AQ1496" i="13"/>
  <c r="AQ1507" i="13"/>
  <c r="AQ1500" i="13"/>
  <c r="AQ1503" i="13"/>
  <c r="AQ1495" i="13"/>
  <c r="AQ1513" i="13"/>
  <c r="AQ1498" i="13"/>
  <c r="AQ1499" i="13"/>
  <c r="AQ1509" i="13"/>
  <c r="AQ1510" i="13"/>
  <c r="AQ1506" i="13"/>
  <c r="AQ1501" i="13"/>
  <c r="AQ1504" i="13"/>
  <c r="AQ1505" i="13"/>
  <c r="AB338" i="13"/>
  <c r="AB332" i="13"/>
  <c r="AB336" i="13"/>
  <c r="AB331" i="13"/>
  <c r="AB340" i="13"/>
  <c r="AB325" i="13"/>
  <c r="AB324" i="13"/>
  <c r="AB333" i="13"/>
  <c r="AB330" i="13"/>
  <c r="AB335" i="13"/>
  <c r="AB323" i="13"/>
  <c r="AB328" i="13"/>
  <c r="AB337" i="13"/>
  <c r="U731" i="13"/>
  <c r="U725" i="13"/>
  <c r="U726" i="13"/>
  <c r="U723" i="13"/>
  <c r="U721" i="13"/>
  <c r="U716" i="13"/>
  <c r="U714" i="13"/>
  <c r="U719" i="13"/>
  <c r="U729" i="13"/>
  <c r="U715" i="13"/>
  <c r="U724" i="13"/>
  <c r="U727" i="13"/>
  <c r="U728" i="13"/>
  <c r="U722" i="13"/>
  <c r="U730" i="13"/>
  <c r="U713" i="13"/>
  <c r="Z727" i="13"/>
  <c r="Z729" i="13"/>
  <c r="Z719" i="13"/>
  <c r="Z731" i="13"/>
  <c r="Z726" i="13"/>
  <c r="Z724" i="13"/>
  <c r="Z716" i="13"/>
  <c r="Z728" i="13"/>
  <c r="Z721" i="13"/>
  <c r="Z730" i="13"/>
  <c r="Z722" i="13"/>
  <c r="Z720" i="13"/>
  <c r="Z713" i="13"/>
  <c r="Z725" i="13"/>
  <c r="Z714" i="13"/>
  <c r="Z717" i="13"/>
  <c r="V534" i="13"/>
  <c r="V544" i="13"/>
  <c r="V538" i="13"/>
  <c r="V543" i="13"/>
  <c r="V531" i="13"/>
  <c r="V547" i="13"/>
  <c r="V539" i="13"/>
  <c r="V537" i="13"/>
  <c r="V542" i="13"/>
  <c r="V530" i="13"/>
  <c r="V540" i="13"/>
  <c r="V529" i="13"/>
  <c r="V536" i="13"/>
  <c r="V545" i="13"/>
  <c r="V546" i="13"/>
  <c r="V541" i="13"/>
  <c r="V533" i="13"/>
  <c r="V532" i="13"/>
  <c r="V535" i="13"/>
  <c r="L1529" i="13"/>
  <c r="L1527" i="13"/>
  <c r="L1519" i="13"/>
  <c r="L1536" i="13"/>
  <c r="L1518" i="13"/>
  <c r="L1534" i="13"/>
  <c r="L1532" i="13"/>
  <c r="L1533" i="13"/>
  <c r="L1521" i="13"/>
  <c r="L1530" i="13"/>
  <c r="L1526" i="13"/>
  <c r="L1523" i="13"/>
  <c r="L1525" i="13"/>
  <c r="L1528" i="13"/>
  <c r="L1531" i="13"/>
  <c r="L1522" i="13"/>
  <c r="L1524" i="13"/>
  <c r="L1535" i="13"/>
  <c r="L1520" i="13"/>
  <c r="AE188" i="13"/>
  <c r="N196" i="13"/>
  <c r="N202" i="13"/>
  <c r="AE193" i="13"/>
  <c r="N192" i="13"/>
  <c r="AR152" i="13"/>
  <c r="AB322" i="13"/>
  <c r="Q598" i="13"/>
  <c r="Q610" i="13"/>
  <c r="S564" i="13"/>
  <c r="Z715" i="13"/>
  <c r="AL814" i="13"/>
  <c r="W851" i="13"/>
  <c r="X1536" i="13"/>
  <c r="AD1602" i="13"/>
  <c r="Z1500" i="13"/>
  <c r="AE197" i="13"/>
  <c r="N195" i="13"/>
  <c r="Y163" i="13"/>
  <c r="AR143" i="13"/>
  <c r="U338" i="13"/>
  <c r="AB339" i="13"/>
  <c r="AI323" i="13"/>
  <c r="AL554" i="13"/>
  <c r="P538" i="13"/>
  <c r="AO603" i="13"/>
  <c r="Q607" i="13"/>
  <c r="L541" i="13"/>
  <c r="S556" i="13"/>
  <c r="AK721" i="13"/>
  <c r="AL820" i="13"/>
  <c r="P1081" i="13"/>
  <c r="P1085" i="13"/>
  <c r="P1098" i="13"/>
  <c r="P1096" i="13"/>
  <c r="AP1089" i="13"/>
  <c r="AP1092" i="13"/>
  <c r="AP1088" i="13"/>
  <c r="AP1094" i="13"/>
  <c r="AP1093" i="13"/>
  <c r="AB1082" i="13"/>
  <c r="AB1092" i="13"/>
  <c r="AB1083" i="13"/>
  <c r="AB1089" i="13"/>
  <c r="AB1086" i="13"/>
  <c r="AB1098" i="13"/>
  <c r="V1094" i="13"/>
  <c r="V1085" i="13"/>
  <c r="V1098" i="13"/>
  <c r="V1099" i="13"/>
  <c r="V1096" i="13"/>
  <c r="AA887" i="13"/>
  <c r="AA878" i="13"/>
  <c r="AA891" i="13"/>
  <c r="AA875" i="13"/>
  <c r="AA892" i="13"/>
  <c r="AA874" i="13"/>
  <c r="AA886" i="13"/>
  <c r="AA888" i="13"/>
  <c r="AA877" i="13"/>
  <c r="AA890" i="13"/>
  <c r="AA885" i="13"/>
  <c r="AA882" i="13"/>
  <c r="AA881" i="13"/>
  <c r="AA880" i="13"/>
  <c r="X1542" i="13"/>
  <c r="X1549" i="13"/>
  <c r="X1547" i="13"/>
  <c r="X1548" i="13"/>
  <c r="X1556" i="13"/>
  <c r="X1558" i="13"/>
  <c r="X1543" i="13"/>
  <c r="X1554" i="13"/>
  <c r="X1555" i="13"/>
  <c r="X1552" i="13"/>
  <c r="X1545" i="13"/>
  <c r="X1544" i="13"/>
  <c r="X1546" i="13"/>
  <c r="X1550" i="13"/>
  <c r="X1541" i="13"/>
  <c r="X1557" i="13"/>
  <c r="X1559" i="13"/>
  <c r="U1074" i="13"/>
  <c r="U1072" i="13"/>
  <c r="U1064" i="13"/>
  <c r="AF1213" i="13"/>
  <c r="AF1201" i="13"/>
  <c r="AF1210" i="13"/>
  <c r="Q978" i="13"/>
  <c r="Q984" i="13"/>
  <c r="Q971" i="13"/>
  <c r="AI970" i="13"/>
  <c r="AI984" i="13"/>
  <c r="AD976" i="13"/>
  <c r="AD967" i="13"/>
  <c r="Y1203" i="13"/>
  <c r="Y1207" i="13"/>
  <c r="Y1202" i="13"/>
  <c r="Y1210" i="13"/>
  <c r="Y1208" i="13"/>
  <c r="V1082" i="13"/>
  <c r="Y1542" i="13"/>
  <c r="Y1554" i="13"/>
  <c r="AO1541" i="13"/>
  <c r="AO1558" i="13"/>
  <c r="AO1557" i="13"/>
  <c r="T1542" i="13"/>
  <c r="T1548" i="13"/>
  <c r="T1557" i="13"/>
  <c r="T1550" i="13"/>
  <c r="T1553" i="13"/>
  <c r="T1554" i="13"/>
  <c r="T1558" i="13"/>
  <c r="T1549" i="13"/>
  <c r="T1543" i="13"/>
  <c r="T1547" i="13"/>
  <c r="T1555" i="13"/>
  <c r="T1544" i="13"/>
  <c r="T1559" i="13"/>
  <c r="T1552" i="13"/>
  <c r="T1546" i="13"/>
  <c r="AA1212" i="13"/>
  <c r="AA1209" i="13"/>
  <c r="AA1203" i="13"/>
  <c r="AA1214" i="13"/>
  <c r="AA1204" i="13"/>
  <c r="AA1201" i="13"/>
  <c r="AA1211" i="13"/>
  <c r="AA1213" i="13"/>
  <c r="AA1206" i="13"/>
  <c r="AA1205" i="13"/>
  <c r="AA1208" i="13"/>
  <c r="AA1196" i="13"/>
  <c r="AA1210" i="13"/>
  <c r="AA1198" i="13"/>
  <c r="AB373" i="13"/>
  <c r="J369" i="13"/>
  <c r="P1090" i="13"/>
  <c r="V1089" i="13"/>
  <c r="U1248" i="13"/>
  <c r="U1256" i="13"/>
  <c r="U1252" i="13"/>
  <c r="U1243" i="13"/>
  <c r="U1260" i="13"/>
  <c r="U1245" i="13"/>
  <c r="U1242" i="13"/>
  <c r="U1259" i="13"/>
  <c r="U1250" i="13"/>
  <c r="U1253" i="13"/>
  <c r="U1254" i="13"/>
  <c r="U1244" i="13"/>
  <c r="U1246" i="13"/>
  <c r="U1247" i="13"/>
  <c r="U1255" i="13"/>
  <c r="U1257" i="13"/>
  <c r="AK1253" i="13"/>
  <c r="AK1246" i="13"/>
  <c r="AK1258" i="13"/>
  <c r="AK1257" i="13"/>
  <c r="AK1248" i="13"/>
  <c r="AK1247" i="13"/>
  <c r="AK1255" i="13"/>
  <c r="AK1242" i="13"/>
  <c r="AK1252" i="13"/>
  <c r="AK1250" i="13"/>
  <c r="AK1251" i="13"/>
  <c r="AK1243" i="13"/>
  <c r="AK1256" i="13"/>
  <c r="AK1244" i="13"/>
  <c r="L1245" i="13"/>
  <c r="L1250" i="13"/>
  <c r="L1253" i="13"/>
  <c r="L1254" i="13"/>
  <c r="L1256" i="13"/>
  <c r="L1251" i="13"/>
  <c r="L1259" i="13"/>
  <c r="L1257" i="13"/>
  <c r="L1244" i="13"/>
  <c r="L1243" i="13"/>
  <c r="L1258" i="13"/>
  <c r="L1255" i="13"/>
  <c r="L1252" i="13"/>
  <c r="L1242" i="13"/>
  <c r="L1246" i="13"/>
  <c r="L1260" i="13"/>
  <c r="L1247" i="13"/>
  <c r="I1201" i="13"/>
  <c r="I1199" i="13"/>
  <c r="I1198" i="13"/>
  <c r="I1214" i="13"/>
  <c r="I1205" i="13"/>
  <c r="I1209" i="13"/>
  <c r="I1204" i="13"/>
  <c r="I1210" i="13"/>
  <c r="I1208" i="13"/>
  <c r="I1206" i="13"/>
  <c r="I1203" i="13"/>
  <c r="AE882" i="13"/>
  <c r="AE889" i="13"/>
  <c r="O1503" i="13"/>
  <c r="O1497" i="13"/>
  <c r="AM1198" i="13"/>
  <c r="AM1214" i="13"/>
  <c r="AM1211" i="13"/>
  <c r="AM1203" i="13"/>
  <c r="AM1201" i="13"/>
  <c r="AM1209" i="13"/>
  <c r="AM1200" i="13"/>
  <c r="AM1205" i="13"/>
  <c r="AM1213" i="13"/>
  <c r="AM1210" i="13"/>
  <c r="AM1197" i="13"/>
  <c r="AM1199" i="13"/>
  <c r="AM1206" i="13"/>
  <c r="AM1204" i="13"/>
  <c r="AM1196" i="13"/>
  <c r="AM1207" i="13"/>
  <c r="AP1083" i="13"/>
  <c r="P1084" i="13"/>
  <c r="AR786" i="13"/>
  <c r="AR782" i="13"/>
  <c r="AR799" i="13"/>
  <c r="AR789" i="13"/>
  <c r="AR792" i="13"/>
  <c r="AR794" i="13"/>
  <c r="AR795" i="13"/>
  <c r="AR791" i="13"/>
  <c r="AR788" i="13"/>
  <c r="AR796" i="13"/>
  <c r="AR785" i="13"/>
  <c r="X787" i="13"/>
  <c r="X793" i="13"/>
  <c r="X788" i="13"/>
  <c r="X796" i="13"/>
  <c r="X794" i="13"/>
  <c r="X800" i="13"/>
  <c r="X798" i="13"/>
  <c r="X784" i="13"/>
  <c r="X795" i="13"/>
  <c r="AG1158" i="13"/>
  <c r="AG1156" i="13"/>
  <c r="AG1151" i="13"/>
  <c r="AG1154" i="13"/>
  <c r="AG1165" i="13"/>
  <c r="AG1163" i="13"/>
  <c r="AG1152" i="13"/>
  <c r="AG1167" i="13"/>
  <c r="AG1160" i="13"/>
  <c r="AG1153" i="13"/>
  <c r="AG1159" i="13"/>
  <c r="AG1168" i="13"/>
  <c r="AG1166" i="13"/>
  <c r="AG1150" i="13"/>
  <c r="K1162" i="13"/>
  <c r="K1153" i="13"/>
  <c r="K1159" i="13"/>
  <c r="K1165" i="13"/>
  <c r="K1167" i="13"/>
  <c r="K1161" i="13"/>
  <c r="K1166" i="13"/>
  <c r="K1152" i="13"/>
  <c r="K1168" i="13"/>
  <c r="K1150" i="13"/>
  <c r="K1155" i="13"/>
  <c r="AN1154" i="13"/>
  <c r="AN1152" i="13"/>
  <c r="AN1158" i="13"/>
  <c r="AN1166" i="13"/>
  <c r="AN1155" i="13"/>
  <c r="AN1153" i="13"/>
  <c r="AN1165" i="13"/>
  <c r="AN1167" i="13"/>
  <c r="AN1163" i="13"/>
  <c r="AN1151" i="13"/>
  <c r="AN1156" i="13"/>
  <c r="AN1159" i="13"/>
  <c r="AN1157" i="13"/>
  <c r="AN1164" i="13"/>
  <c r="AN1150" i="13"/>
  <c r="Q1157" i="13"/>
  <c r="Q1164" i="13"/>
  <c r="Q1162" i="13"/>
  <c r="Q1155" i="13"/>
  <c r="Q1159" i="13"/>
  <c r="Q1168" i="13"/>
  <c r="Q1166" i="13"/>
  <c r="Q1150" i="13"/>
  <c r="Q1158" i="13"/>
  <c r="Q1156" i="13"/>
  <c r="Q1161" i="13"/>
  <c r="Q1154" i="13"/>
  <c r="Q1165" i="13"/>
  <c r="Q1163" i="13"/>
  <c r="Q1151" i="13"/>
  <c r="Q1160" i="13"/>
  <c r="Q1153" i="13"/>
  <c r="J1373" i="13"/>
  <c r="Q1361" i="13"/>
  <c r="U1498" i="13"/>
  <c r="J1362" i="13"/>
  <c r="Q1369" i="13"/>
  <c r="Z1183" i="13"/>
  <c r="Z1191" i="13"/>
  <c r="T1174" i="13"/>
  <c r="U1497" i="13"/>
  <c r="U1495" i="13"/>
  <c r="U1505" i="13"/>
  <c r="Q1359" i="13"/>
  <c r="Z1178" i="13"/>
  <c r="Z1181" i="13"/>
  <c r="Z1188" i="13"/>
  <c r="U1508" i="13"/>
  <c r="J1358" i="13"/>
  <c r="Q1360" i="13"/>
  <c r="Z1190" i="13"/>
  <c r="J1372" i="13"/>
  <c r="Z1182" i="13"/>
  <c r="AO535" i="13"/>
  <c r="AO543" i="13"/>
  <c r="AN598" i="13"/>
  <c r="AA613" i="13"/>
  <c r="AA615" i="13"/>
  <c r="AB531" i="13"/>
  <c r="AA1019" i="13"/>
  <c r="K1067" i="13"/>
  <c r="K1060" i="13"/>
  <c r="K1063" i="13"/>
  <c r="K1071" i="13"/>
  <c r="K1076" i="13"/>
  <c r="K1062" i="13"/>
  <c r="K1075" i="13"/>
  <c r="K1070" i="13"/>
  <c r="K1074" i="13"/>
  <c r="K1066" i="13"/>
  <c r="K1061" i="13"/>
  <c r="K1068" i="13"/>
  <c r="K1073" i="13"/>
  <c r="W1175" i="13"/>
  <c r="W1190" i="13"/>
  <c r="L1569" i="13"/>
  <c r="L1568" i="13"/>
  <c r="L1580" i="13"/>
  <c r="L1578" i="13"/>
  <c r="L1564" i="13"/>
  <c r="L1576" i="13"/>
  <c r="L1579" i="13"/>
  <c r="L1582" i="13"/>
  <c r="L1571" i="13"/>
  <c r="L1575" i="13"/>
  <c r="L1570" i="13"/>
  <c r="L1581" i="13"/>
  <c r="L1574" i="13"/>
  <c r="L1572" i="13"/>
  <c r="L1565" i="13"/>
  <c r="L1573" i="13"/>
  <c r="L1566" i="13"/>
  <c r="S544" i="13"/>
  <c r="S541" i="13"/>
  <c r="J1248" i="13"/>
  <c r="J1250" i="13"/>
  <c r="J1245" i="13"/>
  <c r="J1254" i="13"/>
  <c r="J1246" i="13"/>
  <c r="J1257" i="13"/>
  <c r="J1247" i="13"/>
  <c r="J1242" i="13"/>
  <c r="J1244" i="13"/>
  <c r="J1255" i="13"/>
  <c r="J1249" i="13"/>
  <c r="J1252" i="13"/>
  <c r="J1258" i="13"/>
  <c r="J1251" i="13"/>
  <c r="J1253" i="13"/>
  <c r="J1260" i="13"/>
  <c r="J1256" i="13"/>
  <c r="J1259" i="13"/>
  <c r="J1243" i="13"/>
  <c r="N169" i="13"/>
  <c r="N179" i="13"/>
  <c r="N176" i="13"/>
  <c r="N173" i="13"/>
  <c r="N170" i="13"/>
  <c r="N175" i="13"/>
  <c r="N164" i="13"/>
  <c r="N167" i="13"/>
  <c r="N177" i="13"/>
  <c r="N166" i="13"/>
  <c r="N172" i="13"/>
  <c r="N178" i="13"/>
  <c r="N171" i="13"/>
  <c r="N165" i="13"/>
  <c r="N174" i="13"/>
  <c r="N168" i="13"/>
  <c r="T139" i="13"/>
  <c r="T143" i="13"/>
  <c r="V155" i="13"/>
  <c r="AO324" i="13"/>
  <c r="AB380" i="13"/>
  <c r="AO544" i="13"/>
  <c r="AO539" i="13"/>
  <c r="AO534" i="13"/>
  <c r="AO536" i="13"/>
  <c r="AO529" i="13"/>
  <c r="AA607" i="13"/>
  <c r="AA604" i="13"/>
  <c r="AC586" i="13"/>
  <c r="AL718" i="13"/>
  <c r="AD719" i="13"/>
  <c r="N161" i="13"/>
  <c r="AF907" i="13"/>
  <c r="AF905" i="13"/>
  <c r="AF906" i="13"/>
  <c r="AF914" i="13"/>
  <c r="AF909" i="13"/>
  <c r="AF911" i="13"/>
  <c r="AF915" i="13"/>
  <c r="AF908" i="13"/>
  <c r="AF910" i="13"/>
  <c r="AF901" i="13"/>
  <c r="AF902" i="13"/>
  <c r="AF900" i="13"/>
  <c r="Q1495" i="13"/>
  <c r="Q1504" i="13"/>
  <c r="Q1507" i="13"/>
  <c r="Q1500" i="13"/>
  <c r="Q1503" i="13"/>
  <c r="Q1499" i="13"/>
  <c r="Q1505" i="13"/>
  <c r="Q1510" i="13"/>
  <c r="Q1497" i="13"/>
  <c r="Q1502" i="13"/>
  <c r="Q1512" i="13"/>
  <c r="Q1508" i="13"/>
  <c r="W624" i="13"/>
  <c r="W630" i="13"/>
  <c r="W623" i="13"/>
  <c r="W622" i="13"/>
  <c r="W626" i="13"/>
  <c r="W621" i="13"/>
  <c r="W639" i="13"/>
  <c r="W625" i="13"/>
  <c r="W628" i="13"/>
  <c r="W637" i="13"/>
  <c r="W638" i="13"/>
  <c r="W635" i="13"/>
  <c r="W632" i="13"/>
  <c r="W631" i="13"/>
  <c r="W634" i="13"/>
  <c r="W627" i="13"/>
  <c r="AQ637" i="13"/>
  <c r="AQ629" i="13"/>
  <c r="AQ639" i="13"/>
  <c r="AQ638" i="13"/>
  <c r="AQ631" i="13"/>
  <c r="AQ635" i="13"/>
  <c r="AQ623" i="13"/>
  <c r="AQ627" i="13"/>
  <c r="AQ632" i="13"/>
  <c r="AQ636" i="13"/>
  <c r="AQ626" i="13"/>
  <c r="J626" i="13"/>
  <c r="J624" i="13"/>
  <c r="J628" i="13"/>
  <c r="J635" i="13"/>
  <c r="J621" i="13"/>
  <c r="J623" i="13"/>
  <c r="J634" i="13"/>
  <c r="J633" i="13"/>
  <c r="J622" i="13"/>
  <c r="J636" i="13"/>
  <c r="J629" i="13"/>
  <c r="J627" i="13"/>
  <c r="J625" i="13"/>
  <c r="J638" i="13"/>
  <c r="J630" i="13"/>
  <c r="J631" i="13"/>
  <c r="AQ909" i="13"/>
  <c r="AQ902" i="13"/>
  <c r="AQ914" i="13"/>
  <c r="AQ897" i="13"/>
  <c r="AQ912" i="13"/>
  <c r="AQ903" i="13"/>
  <c r="AQ901" i="13"/>
  <c r="AQ915" i="13"/>
  <c r="AQ904" i="13"/>
  <c r="AQ911" i="13"/>
  <c r="AQ900" i="13"/>
  <c r="AQ898" i="13"/>
  <c r="AQ899" i="13"/>
  <c r="AQ905" i="13"/>
  <c r="AO542" i="13"/>
  <c r="AA602" i="13"/>
  <c r="AA599" i="13"/>
  <c r="AN604" i="13"/>
  <c r="AE1211" i="13"/>
  <c r="AE1212" i="13"/>
  <c r="AE1213" i="13"/>
  <c r="AG169" i="13"/>
  <c r="AG166" i="13"/>
  <c r="AG173" i="13"/>
  <c r="AH143" i="13"/>
  <c r="AO139" i="13"/>
  <c r="T142" i="13"/>
  <c r="T147" i="13"/>
  <c r="AO154" i="13"/>
  <c r="AO547" i="13"/>
  <c r="AO546" i="13"/>
  <c r="AO533" i="13"/>
  <c r="AO552" i="13"/>
  <c r="AQ913" i="13"/>
  <c r="AQ910" i="13"/>
  <c r="AB1214" i="13"/>
  <c r="AP1028" i="13"/>
  <c r="AP1030" i="13"/>
  <c r="AP1018" i="13"/>
  <c r="AP1026" i="13"/>
  <c r="AP1022" i="13"/>
  <c r="AJ805" i="13"/>
  <c r="AJ813" i="13"/>
  <c r="AJ808" i="13"/>
  <c r="Y1199" i="13"/>
  <c r="Y1197" i="13"/>
  <c r="Y1214" i="13"/>
  <c r="Y1212" i="13"/>
  <c r="Y1198" i="13"/>
  <c r="Y1213" i="13"/>
  <c r="Y1211" i="13"/>
  <c r="Y1201" i="13"/>
  <c r="Y1204" i="13"/>
  <c r="Y1196" i="13"/>
  <c r="Y1209" i="13"/>
  <c r="Y1205" i="13"/>
  <c r="Y1200" i="13"/>
  <c r="Y1206" i="13"/>
  <c r="R1179" i="13"/>
  <c r="R1183" i="13"/>
  <c r="R1191" i="13"/>
  <c r="R1178" i="13"/>
  <c r="AP1271" i="13"/>
  <c r="AP1266" i="13"/>
  <c r="AP1273" i="13"/>
  <c r="S199" i="13"/>
  <c r="AB155" i="13"/>
  <c r="T152" i="13"/>
  <c r="V147" i="13"/>
  <c r="V143" i="13"/>
  <c r="V146" i="13"/>
  <c r="V142" i="13"/>
  <c r="V153" i="13"/>
  <c r="AO340" i="13"/>
  <c r="AO336" i="13"/>
  <c r="AO334" i="13"/>
  <c r="AO322" i="13"/>
  <c r="AO540" i="13"/>
  <c r="AO545" i="13"/>
  <c r="AO532" i="13"/>
  <c r="S718" i="13"/>
  <c r="AD726" i="13"/>
  <c r="AQ906" i="13"/>
  <c r="L1567" i="13"/>
  <c r="N798" i="13"/>
  <c r="N794" i="13"/>
  <c r="N784" i="13"/>
  <c r="T1155" i="13"/>
  <c r="T1161" i="13"/>
  <c r="T1156" i="13"/>
  <c r="T1159" i="13"/>
  <c r="T1151" i="13"/>
  <c r="T1154" i="13"/>
  <c r="T1160" i="13"/>
  <c r="T1150" i="13"/>
  <c r="T1167" i="13"/>
  <c r="T1168" i="13"/>
  <c r="T1166" i="13"/>
  <c r="T1163" i="13"/>
  <c r="T1164" i="13"/>
  <c r="T1162" i="13"/>
  <c r="T1158" i="13"/>
  <c r="AJ1163" i="13"/>
  <c r="AJ1158" i="13"/>
  <c r="AJ1165" i="13"/>
  <c r="AJ1157" i="13"/>
  <c r="AJ1164" i="13"/>
  <c r="AJ1162" i="13"/>
  <c r="AJ1155" i="13"/>
  <c r="AA1167" i="13"/>
  <c r="AA1155" i="13"/>
  <c r="AA1154" i="13"/>
  <c r="AA1160" i="13"/>
  <c r="AA1158" i="13"/>
  <c r="AA1150" i="13"/>
  <c r="AA1161" i="13"/>
  <c r="AA1162" i="13"/>
  <c r="AA1152" i="13"/>
  <c r="AA1156" i="13"/>
  <c r="AA1159" i="13"/>
  <c r="AA1151" i="13"/>
  <c r="AA1164" i="13"/>
  <c r="AA1153" i="13"/>
  <c r="AA1163" i="13"/>
  <c r="AA1168" i="13"/>
  <c r="W912" i="13"/>
  <c r="W906" i="13"/>
  <c r="W901" i="13"/>
  <c r="W915" i="13"/>
  <c r="W900" i="13"/>
  <c r="W907" i="13"/>
  <c r="W902" i="13"/>
  <c r="W903" i="13"/>
  <c r="W904" i="13"/>
  <c r="W909" i="13"/>
  <c r="W908" i="13"/>
  <c r="M901" i="13"/>
  <c r="M909" i="13"/>
  <c r="M900" i="13"/>
  <c r="M910" i="13"/>
  <c r="M908" i="13"/>
  <c r="M897" i="13"/>
  <c r="M912" i="13"/>
  <c r="M903" i="13"/>
  <c r="M898" i="13"/>
  <c r="M913" i="13"/>
  <c r="M915" i="13"/>
  <c r="M899" i="13"/>
  <c r="M914" i="13"/>
  <c r="M902" i="13"/>
  <c r="M904" i="13"/>
  <c r="M907" i="13"/>
  <c r="AO323" i="13"/>
  <c r="AO530" i="13"/>
  <c r="AO531" i="13"/>
  <c r="AO717" i="13"/>
  <c r="S721" i="13"/>
  <c r="M874" i="13"/>
  <c r="M875" i="13"/>
  <c r="AG1252" i="13"/>
  <c r="AG1249" i="13"/>
  <c r="AF1259" i="13"/>
  <c r="AF1250" i="13"/>
  <c r="AK874" i="13"/>
  <c r="AK875" i="13"/>
  <c r="AK878" i="13"/>
  <c r="AK885" i="13"/>
  <c r="AK876" i="13"/>
  <c r="L888" i="13"/>
  <c r="L879" i="13"/>
  <c r="L874" i="13"/>
  <c r="L891" i="13"/>
  <c r="K232" i="13"/>
  <c r="K239" i="13"/>
  <c r="K234" i="13"/>
  <c r="K246" i="13"/>
  <c r="U968" i="13"/>
  <c r="U977" i="13"/>
  <c r="U976" i="13"/>
  <c r="U984" i="13"/>
  <c r="U971" i="13"/>
  <c r="U980" i="13"/>
  <c r="AK982" i="13"/>
  <c r="AK968" i="13"/>
  <c r="AK974" i="13"/>
  <c r="AK977" i="13"/>
  <c r="K973" i="13"/>
  <c r="K966" i="13"/>
  <c r="K970" i="13"/>
  <c r="R975" i="13"/>
  <c r="R977" i="13"/>
  <c r="R981" i="13"/>
  <c r="R968" i="13"/>
  <c r="S977" i="13"/>
  <c r="S979" i="13"/>
  <c r="S973" i="13"/>
  <c r="S972" i="13"/>
  <c r="S967" i="13"/>
  <c r="T140" i="13"/>
  <c r="V139" i="13"/>
  <c r="V144" i="13"/>
  <c r="T151" i="13"/>
  <c r="AO541" i="13"/>
  <c r="AN603" i="13"/>
  <c r="AD715" i="13"/>
  <c r="AL729" i="13"/>
  <c r="AD731" i="13"/>
  <c r="AQ908" i="13"/>
  <c r="AC1553" i="13"/>
  <c r="AC1552" i="13"/>
  <c r="W1543" i="13"/>
  <c r="W1546" i="13"/>
  <c r="W1542" i="13"/>
  <c r="W1557" i="13"/>
  <c r="W1541" i="13"/>
  <c r="W1544" i="13"/>
  <c r="W1548" i="13"/>
  <c r="W1550" i="13"/>
  <c r="W1553" i="13"/>
  <c r="W1558" i="13"/>
  <c r="W1556" i="13"/>
  <c r="W1545" i="13"/>
  <c r="W1555" i="13"/>
  <c r="W1547" i="13"/>
  <c r="W1554" i="13"/>
  <c r="W1559" i="13"/>
  <c r="W1552" i="13"/>
  <c r="W1549" i="13"/>
  <c r="AD791" i="13"/>
  <c r="AD784" i="13"/>
  <c r="AD796" i="13"/>
  <c r="AD794" i="13"/>
  <c r="AD787" i="13"/>
  <c r="AD788" i="13"/>
  <c r="AD798" i="13"/>
  <c r="AD785" i="13"/>
  <c r="AD793" i="13"/>
  <c r="AD790" i="13"/>
  <c r="AA1542" i="13"/>
  <c r="AA1545" i="13"/>
  <c r="AA1553" i="13"/>
  <c r="AA1543" i="13"/>
  <c r="AA1550" i="13"/>
  <c r="AA1548" i="13"/>
  <c r="AA1557" i="13"/>
  <c r="AA1558" i="13"/>
  <c r="AA1554" i="13"/>
  <c r="AA1547" i="13"/>
  <c r="AA1541" i="13"/>
  <c r="AA1544" i="13"/>
  <c r="AA1556" i="13"/>
  <c r="AA1552" i="13"/>
  <c r="AA1549" i="13"/>
  <c r="AA1559" i="13"/>
  <c r="AA1546" i="13"/>
  <c r="AJ1051" i="13"/>
  <c r="AJ1050" i="13"/>
  <c r="AJ1041" i="13"/>
  <c r="AJ1046" i="13"/>
  <c r="AJ1047" i="13"/>
  <c r="U1045" i="13"/>
  <c r="U1052" i="13"/>
  <c r="U1044" i="13"/>
  <c r="Q1053" i="13"/>
  <c r="Q1039" i="13"/>
  <c r="Q1040" i="13"/>
  <c r="Q1037" i="13"/>
  <c r="Q1042" i="13"/>
  <c r="Q1050" i="13"/>
  <c r="Q1046" i="13"/>
  <c r="Q1045" i="13"/>
  <c r="Q1035" i="13"/>
  <c r="Q1051" i="13"/>
  <c r="Q1052" i="13"/>
  <c r="Q1038" i="13"/>
  <c r="Q1049" i="13"/>
  <c r="Q1048" i="13"/>
  <c r="Q1047" i="13"/>
  <c r="Q1044" i="13"/>
  <c r="Q1036" i="13"/>
  <c r="AP1070" i="13"/>
  <c r="AP1067" i="13"/>
  <c r="AP1063" i="13"/>
  <c r="AP1061" i="13"/>
  <c r="AP1060" i="13"/>
  <c r="AP1058" i="13"/>
  <c r="AP1075" i="13"/>
  <c r="AP1076" i="13"/>
  <c r="AP1062" i="13"/>
  <c r="AP1069" i="13"/>
  <c r="AP1068" i="13"/>
  <c r="AP1059" i="13"/>
  <c r="AP1066" i="13"/>
  <c r="AP1074" i="13"/>
  <c r="J1071" i="13"/>
  <c r="J1072" i="13"/>
  <c r="J1060" i="13"/>
  <c r="J1076" i="13"/>
  <c r="T907" i="13"/>
  <c r="T902" i="13"/>
  <c r="T912" i="13"/>
  <c r="T903" i="13"/>
  <c r="T909" i="13"/>
  <c r="T914" i="13"/>
  <c r="T904" i="13"/>
  <c r="T913" i="13"/>
  <c r="T911" i="13"/>
  <c r="T915" i="13"/>
  <c r="T897" i="13"/>
  <c r="T898" i="13"/>
  <c r="J1366" i="13"/>
  <c r="U1502" i="13"/>
  <c r="U1509" i="13"/>
  <c r="U1501" i="13"/>
  <c r="J1367" i="13"/>
  <c r="Q1364" i="13"/>
  <c r="J1360" i="13"/>
  <c r="Q1365" i="13"/>
  <c r="X791" i="13"/>
  <c r="AI631" i="13"/>
  <c r="AI628" i="13"/>
  <c r="AK1189" i="13"/>
  <c r="AI1175" i="13"/>
  <c r="AH1182" i="13"/>
  <c r="AK535" i="13"/>
  <c r="Y1085" i="13"/>
  <c r="R1095" i="13"/>
  <c r="U1504" i="13"/>
  <c r="U1510" i="13"/>
  <c r="J1368" i="13"/>
  <c r="X786" i="13"/>
  <c r="I876" i="13"/>
  <c r="AI627" i="13"/>
  <c r="AI621" i="13"/>
  <c r="AK1183" i="13"/>
  <c r="AQ1187" i="13"/>
  <c r="AQ1098" i="13"/>
  <c r="U1513" i="13"/>
  <c r="U1503" i="13"/>
  <c r="J1361" i="13"/>
  <c r="Q1362" i="13"/>
  <c r="Q1374" i="13"/>
  <c r="I889" i="13"/>
  <c r="X797" i="13"/>
  <c r="I881" i="13"/>
  <c r="AI632" i="13"/>
  <c r="AI635" i="13"/>
  <c r="AK1173" i="13"/>
  <c r="AK1182" i="13"/>
  <c r="AQ1181" i="13"/>
  <c r="U1499" i="13"/>
  <c r="U1506" i="13"/>
  <c r="J1363" i="13"/>
  <c r="Q1373" i="13"/>
  <c r="X792" i="13"/>
  <c r="AI623" i="13"/>
  <c r="AI625" i="13"/>
  <c r="AK1187" i="13"/>
  <c r="AP529" i="13"/>
  <c r="L166" i="13"/>
  <c r="R1097" i="13"/>
  <c r="U1507" i="13"/>
  <c r="U1512" i="13"/>
  <c r="J1369" i="13"/>
  <c r="Q1358" i="13"/>
  <c r="M1359" i="13"/>
  <c r="J1375" i="13"/>
  <c r="Q1371" i="13"/>
  <c r="AI636" i="13"/>
  <c r="AI639" i="13"/>
  <c r="AK1190" i="13"/>
  <c r="AK1181" i="13"/>
  <c r="AK1184" i="13"/>
  <c r="AI1178" i="13"/>
  <c r="AK1185" i="13"/>
  <c r="AM897" i="13"/>
  <c r="X898" i="13"/>
  <c r="X906" i="13"/>
  <c r="AE904" i="13"/>
  <c r="X914" i="13"/>
  <c r="AE913" i="13"/>
  <c r="AE902" i="13"/>
  <c r="X902" i="13"/>
  <c r="X904" i="13"/>
  <c r="AE905" i="13"/>
  <c r="X915" i="13"/>
  <c r="AE898" i="13"/>
  <c r="X897" i="13"/>
  <c r="X905" i="13"/>
  <c r="X899" i="13"/>
  <c r="X907" i="13"/>
  <c r="X909" i="13"/>
  <c r="X911" i="13"/>
  <c r="X913" i="13"/>
  <c r="AE906" i="13"/>
  <c r="AE903" i="13"/>
  <c r="AE912" i="13"/>
  <c r="AE915" i="13"/>
  <c r="X908" i="13"/>
  <c r="X910" i="13"/>
  <c r="X912" i="13"/>
  <c r="AE897" i="13"/>
  <c r="AE911" i="13"/>
  <c r="AM906" i="13"/>
  <c r="AM903" i="13"/>
  <c r="AE910" i="13"/>
  <c r="AE900" i="13"/>
  <c r="AE907" i="13"/>
  <c r="AE909" i="13"/>
  <c r="L1550" i="13"/>
  <c r="L1557" i="13"/>
  <c r="L1556" i="13"/>
  <c r="L1552" i="13"/>
  <c r="L1554" i="13"/>
  <c r="L1546" i="13"/>
  <c r="L1548" i="13"/>
  <c r="L1544" i="13"/>
  <c r="L1555" i="13"/>
  <c r="L1545" i="13"/>
  <c r="L1551" i="13"/>
  <c r="L1542" i="13"/>
  <c r="L1558" i="13"/>
  <c r="L1543" i="13"/>
  <c r="L1541" i="13"/>
  <c r="L1553" i="13"/>
  <c r="L1549" i="13"/>
  <c r="AA786" i="13"/>
  <c r="AA792" i="13"/>
  <c r="AA788" i="13"/>
  <c r="AA782" i="13"/>
  <c r="AA796" i="13"/>
  <c r="AA790" i="13"/>
  <c r="AA800" i="13"/>
  <c r="AA783" i="13"/>
  <c r="AA793" i="13"/>
  <c r="AA785" i="13"/>
  <c r="AA795" i="13"/>
  <c r="AA789" i="13"/>
  <c r="AA797" i="13"/>
  <c r="AA787" i="13"/>
  <c r="AA794" i="13"/>
  <c r="U537" i="13"/>
  <c r="U540" i="13"/>
  <c r="U542" i="13"/>
  <c r="U532" i="13"/>
  <c r="U530" i="13"/>
  <c r="U547" i="13"/>
  <c r="U531" i="13"/>
  <c r="U529" i="13"/>
  <c r="U539" i="13"/>
  <c r="U543" i="13"/>
  <c r="U533" i="13"/>
  <c r="U536" i="13"/>
  <c r="U541" i="13"/>
  <c r="AN326" i="13"/>
  <c r="AN331" i="13"/>
  <c r="AC178" i="13"/>
  <c r="AC166" i="13"/>
  <c r="AC176" i="13"/>
  <c r="AC167" i="13"/>
  <c r="AC169" i="13"/>
  <c r="AC177" i="13"/>
  <c r="AC163" i="13"/>
  <c r="AC173" i="13"/>
  <c r="AC175" i="13"/>
  <c r="AC170" i="13"/>
  <c r="AC171" i="13"/>
  <c r="AC162" i="13"/>
  <c r="AC179" i="13"/>
  <c r="AC168" i="13"/>
  <c r="AC174" i="13"/>
  <c r="AC172" i="13"/>
  <c r="L138" i="13"/>
  <c r="L152" i="13"/>
  <c r="J146" i="13"/>
  <c r="AD145" i="13"/>
  <c r="AG148" i="13"/>
  <c r="L146" i="13"/>
  <c r="AD155" i="13"/>
  <c r="L145" i="13"/>
  <c r="AN339" i="13"/>
  <c r="AN329" i="13"/>
  <c r="AN340" i="13"/>
  <c r="AN327" i="13"/>
  <c r="AN337" i="13"/>
  <c r="AP607" i="13"/>
  <c r="AE600" i="13"/>
  <c r="AP610" i="13"/>
  <c r="AR601" i="13"/>
  <c r="AF605" i="13"/>
  <c r="AR608" i="13"/>
  <c r="AR610" i="13"/>
  <c r="AR612" i="13"/>
  <c r="AR614" i="13"/>
  <c r="AR616" i="13"/>
  <c r="AE610" i="13"/>
  <c r="AE612" i="13"/>
  <c r="AN546" i="13"/>
  <c r="AN534" i="13"/>
  <c r="Y539" i="13"/>
  <c r="Y530" i="13"/>
  <c r="AB723" i="13"/>
  <c r="X719" i="13"/>
  <c r="AN719" i="13"/>
  <c r="AN714" i="13"/>
  <c r="W719" i="13"/>
  <c r="W727" i="13"/>
  <c r="W729" i="13"/>
  <c r="AN723" i="13"/>
  <c r="X720" i="13"/>
  <c r="X726" i="13"/>
  <c r="AN728" i="13"/>
  <c r="AB731" i="13"/>
  <c r="M852" i="13"/>
  <c r="W1153" i="13"/>
  <c r="AL1155" i="13"/>
  <c r="W1160" i="13"/>
  <c r="W1162" i="13"/>
  <c r="W1164" i="13"/>
  <c r="W1166" i="13"/>
  <c r="W1168" i="13"/>
  <c r="X1152" i="13"/>
  <c r="X1168" i="13"/>
  <c r="AL1156" i="13"/>
  <c r="AL1163" i="13"/>
  <c r="X1159" i="13"/>
  <c r="AO790" i="13"/>
  <c r="AF171" i="13"/>
  <c r="Z232" i="13"/>
  <c r="AK883" i="13"/>
  <c r="AK890" i="13"/>
  <c r="AK879" i="13"/>
  <c r="AK886" i="13"/>
  <c r="AK880" i="13"/>
  <c r="AK892" i="13"/>
  <c r="AK888" i="13"/>
  <c r="AK881" i="13"/>
  <c r="AK882" i="13"/>
  <c r="AK891" i="13"/>
  <c r="AK877" i="13"/>
  <c r="AK889" i="13"/>
  <c r="AK887" i="13"/>
  <c r="AK884" i="13"/>
  <c r="U535" i="13"/>
  <c r="AL882" i="13"/>
  <c r="AL876" i="13"/>
  <c r="AL881" i="13"/>
  <c r="AL884" i="13"/>
  <c r="AL879" i="13"/>
  <c r="AL892" i="13"/>
  <c r="AL878" i="13"/>
  <c r="AL877" i="13"/>
  <c r="AL883" i="13"/>
  <c r="AL885" i="13"/>
  <c r="AL880" i="13"/>
  <c r="AL891" i="13"/>
  <c r="AL889" i="13"/>
  <c r="AL887" i="13"/>
  <c r="AD156" i="13"/>
  <c r="J145" i="13"/>
  <c r="J144" i="13"/>
  <c r="AD142" i="13"/>
  <c r="AD153" i="13"/>
  <c r="AN332" i="13"/>
  <c r="AN324" i="13"/>
  <c r="AR607" i="13"/>
  <c r="AF600" i="13"/>
  <c r="AP603" i="13"/>
  <c r="AR598" i="13"/>
  <c r="AF602" i="13"/>
  <c r="AP612" i="13"/>
  <c r="AE601" i="13"/>
  <c r="AE614" i="13"/>
  <c r="AN532" i="13"/>
  <c r="AN539" i="13"/>
  <c r="AN536" i="13"/>
  <c r="Y537" i="13"/>
  <c r="Y546" i="13"/>
  <c r="W713" i="13"/>
  <c r="X718" i="13"/>
  <c r="X715" i="13"/>
  <c r="AB716" i="13"/>
  <c r="AB724" i="13"/>
  <c r="X727" i="13"/>
  <c r="AN729" i="13"/>
  <c r="AL860" i="13"/>
  <c r="AL869" i="13"/>
  <c r="X1167" i="13"/>
  <c r="AM1153" i="13"/>
  <c r="X1156" i="13"/>
  <c r="X1150" i="13"/>
  <c r="X1166" i="13"/>
  <c r="AL1151" i="13"/>
  <c r="AM1156" i="13"/>
  <c r="AM1161" i="13"/>
  <c r="AM1163" i="13"/>
  <c r="AM1165" i="13"/>
  <c r="AM1167" i="13"/>
  <c r="Q1559" i="13"/>
  <c r="Q1543" i="13"/>
  <c r="Q1544" i="13"/>
  <c r="Q1552" i="13"/>
  <c r="Q1541" i="13"/>
  <c r="Q1554" i="13"/>
  <c r="Q1555" i="13"/>
  <c r="Q1551" i="13"/>
  <c r="Q1546" i="13"/>
  <c r="Q1558" i="13"/>
  <c r="Q1553" i="13"/>
  <c r="Q1542" i="13"/>
  <c r="Q1557" i="13"/>
  <c r="Q1550" i="13"/>
  <c r="Q1547" i="13"/>
  <c r="Q1556" i="13"/>
  <c r="M1541" i="13"/>
  <c r="M1545" i="13"/>
  <c r="M1558" i="13"/>
  <c r="M1550" i="13"/>
  <c r="M1547" i="13"/>
  <c r="M1556" i="13"/>
  <c r="M1554" i="13"/>
  <c r="M1543" i="13"/>
  <c r="M1557" i="13"/>
  <c r="M1553" i="13"/>
  <c r="M1542" i="13"/>
  <c r="M1544" i="13"/>
  <c r="M1549" i="13"/>
  <c r="M1546" i="13"/>
  <c r="M1555" i="13"/>
  <c r="M1551" i="13"/>
  <c r="M1559" i="13"/>
  <c r="Y230" i="13"/>
  <c r="Y238" i="13"/>
  <c r="Y236" i="13"/>
  <c r="Y237" i="13"/>
  <c r="Y239" i="13"/>
  <c r="Y241" i="13"/>
  <c r="Y231" i="13"/>
  <c r="Y240" i="13"/>
  <c r="Y243" i="13"/>
  <c r="Y247" i="13"/>
  <c r="Y244" i="13"/>
  <c r="Y245" i="13"/>
  <c r="AH976" i="13"/>
  <c r="AH982" i="13"/>
  <c r="AH974" i="13"/>
  <c r="AH970" i="13"/>
  <c r="AH966" i="13"/>
  <c r="AH979" i="13"/>
  <c r="AH984" i="13"/>
  <c r="AH983" i="13"/>
  <c r="AH978" i="13"/>
  <c r="AH981" i="13"/>
  <c r="AH971" i="13"/>
  <c r="AH973" i="13"/>
  <c r="AH980" i="13"/>
  <c r="L973" i="13"/>
  <c r="L983" i="13"/>
  <c r="L977" i="13"/>
  <c r="L980" i="13"/>
  <c r="L966" i="13"/>
  <c r="L971" i="13"/>
  <c r="L975" i="13"/>
  <c r="L969" i="13"/>
  <c r="L976" i="13"/>
  <c r="L974" i="13"/>
  <c r="L967" i="13"/>
  <c r="L972" i="13"/>
  <c r="L984" i="13"/>
  <c r="L970" i="13"/>
  <c r="L981" i="13"/>
  <c r="AO975" i="13"/>
  <c r="AO974" i="13"/>
  <c r="AF971" i="13"/>
  <c r="AF983" i="13"/>
  <c r="AF968" i="13"/>
  <c r="AF979" i="13"/>
  <c r="AF977" i="13"/>
  <c r="I971" i="13"/>
  <c r="I975" i="13"/>
  <c r="I978" i="13"/>
  <c r="I973" i="13"/>
  <c r="I984" i="13"/>
  <c r="U534" i="13"/>
  <c r="Z1196" i="13"/>
  <c r="Z1202" i="13"/>
  <c r="Z1204" i="13"/>
  <c r="Z1207" i="13"/>
  <c r="AG1046" i="13"/>
  <c r="AG1045" i="13"/>
  <c r="AG1039" i="13"/>
  <c r="AG1037" i="13"/>
  <c r="AG1048" i="13"/>
  <c r="AG1040" i="13"/>
  <c r="AG1044" i="13"/>
  <c r="AG1043" i="13"/>
  <c r="AG1049" i="13"/>
  <c r="AG1051" i="13"/>
  <c r="AG1052" i="13"/>
  <c r="AG1035" i="13"/>
  <c r="AG1041" i="13"/>
  <c r="AG1050" i="13"/>
  <c r="AG1042" i="13"/>
  <c r="N1190" i="13"/>
  <c r="N1180" i="13"/>
  <c r="N1183" i="13"/>
  <c r="N1174" i="13"/>
  <c r="N1181" i="13"/>
  <c r="N1189" i="13"/>
  <c r="N1188" i="13"/>
  <c r="N1186" i="13"/>
  <c r="N1187" i="13"/>
  <c r="N1182" i="13"/>
  <c r="N1178" i="13"/>
  <c r="N1179" i="13"/>
  <c r="N1184" i="13"/>
  <c r="N1191" i="13"/>
  <c r="AD1183" i="13"/>
  <c r="AD1189" i="13"/>
  <c r="AD1182" i="13"/>
  <c r="AD1177" i="13"/>
  <c r="AD1179" i="13"/>
  <c r="AD1191" i="13"/>
  <c r="AD1184" i="13"/>
  <c r="AD1174" i="13"/>
  <c r="AD1186" i="13"/>
  <c r="AD1188" i="13"/>
  <c r="AD1176" i="13"/>
  <c r="AD1190" i="13"/>
  <c r="AD1173" i="13"/>
  <c r="AD1185" i="13"/>
  <c r="O1189" i="13"/>
  <c r="O1190" i="13"/>
  <c r="O1180" i="13"/>
  <c r="O1174" i="13"/>
  <c r="O1175" i="13"/>
  <c r="O1191" i="13"/>
  <c r="O1179" i="13"/>
  <c r="O1188" i="13"/>
  <c r="O1187" i="13"/>
  <c r="O1182" i="13"/>
  <c r="O1185" i="13"/>
  <c r="O1186" i="13"/>
  <c r="O1183" i="13"/>
  <c r="O1176" i="13"/>
  <c r="I1572" i="13"/>
  <c r="I1566" i="13"/>
  <c r="I1582" i="13"/>
  <c r="I1567" i="13"/>
  <c r="I1565" i="13"/>
  <c r="I1580" i="13"/>
  <c r="I1568" i="13"/>
  <c r="I1576" i="13"/>
  <c r="I1578" i="13"/>
  <c r="I1571" i="13"/>
  <c r="I1573" i="13"/>
  <c r="I1577" i="13"/>
  <c r="I1574" i="13"/>
  <c r="I1570" i="13"/>
  <c r="I1564" i="13"/>
  <c r="I1579" i="13"/>
  <c r="I1569" i="13"/>
  <c r="AP1577" i="13"/>
  <c r="AP1580" i="13"/>
  <c r="AP1570" i="13"/>
  <c r="AP1568" i="13"/>
  <c r="AP1564" i="13"/>
  <c r="AP1576" i="13"/>
  <c r="AP1565" i="13"/>
  <c r="AP1578" i="13"/>
  <c r="AP1582" i="13"/>
  <c r="AP1573" i="13"/>
  <c r="AP1572" i="13"/>
  <c r="AP1566" i="13"/>
  <c r="AP1581" i="13"/>
  <c r="AP1571" i="13"/>
  <c r="AP1574" i="13"/>
  <c r="AP1575" i="13"/>
  <c r="AP1567" i="13"/>
  <c r="Q1579" i="13"/>
  <c r="Q1570" i="13"/>
  <c r="Q1577" i="13"/>
  <c r="Q1564" i="13"/>
  <c r="Q1582" i="13"/>
  <c r="Q1575" i="13"/>
  <c r="Q1576" i="13"/>
  <c r="Q1569" i="13"/>
  <c r="Q1566" i="13"/>
  <c r="Q1580" i="13"/>
  <c r="AI1242" i="13"/>
  <c r="AI1246" i="13"/>
  <c r="AI1252" i="13"/>
  <c r="AI1259" i="13"/>
  <c r="AI1258" i="13"/>
  <c r="AI1255" i="13"/>
  <c r="AI1260" i="13"/>
  <c r="AI1251" i="13"/>
  <c r="AI1243" i="13"/>
  <c r="AI1245" i="13"/>
  <c r="AI1247" i="13"/>
  <c r="AI1248" i="13"/>
  <c r="AI1253" i="13"/>
  <c r="AO1282" i="13"/>
  <c r="AO1274" i="13"/>
  <c r="AO1270" i="13"/>
  <c r="AO1268" i="13"/>
  <c r="AO1271" i="13"/>
  <c r="AO1266" i="13"/>
  <c r="AO1283" i="13"/>
  <c r="AO1269" i="13"/>
  <c r="AO1277" i="13"/>
  <c r="AO1267" i="13"/>
  <c r="AO1279" i="13"/>
  <c r="AO1273" i="13"/>
  <c r="AO1265" i="13"/>
  <c r="AO1281" i="13"/>
  <c r="AO1272" i="13"/>
  <c r="AO1278" i="13"/>
  <c r="K1279" i="13"/>
  <c r="K1278" i="13"/>
  <c r="K1272" i="13"/>
  <c r="K1267" i="13"/>
  <c r="K1268" i="13"/>
  <c r="K1266" i="13"/>
  <c r="K1269" i="13"/>
  <c r="K1273" i="13"/>
  <c r="K1283" i="13"/>
  <c r="K1265" i="13"/>
  <c r="K1271" i="13"/>
  <c r="K1270" i="13"/>
  <c r="K1277" i="13"/>
  <c r="K1275" i="13"/>
  <c r="K1276" i="13"/>
  <c r="K1281" i="13"/>
  <c r="AA1268" i="13"/>
  <c r="AA1266" i="13"/>
  <c r="AA1269" i="13"/>
  <c r="AA1273" i="13"/>
  <c r="AA1265" i="13"/>
  <c r="AA1271" i="13"/>
  <c r="AA1279" i="13"/>
  <c r="AA1270" i="13"/>
  <c r="AA1275" i="13"/>
  <c r="AA1276" i="13"/>
  <c r="AA1281" i="13"/>
  <c r="AA1283" i="13"/>
  <c r="AA1274" i="13"/>
  <c r="Y1507" i="13"/>
  <c r="Y1495" i="13"/>
  <c r="Y1511" i="13"/>
  <c r="Y1506" i="13"/>
  <c r="Y1501" i="13"/>
  <c r="Y1503" i="13"/>
  <c r="Y1508" i="13"/>
  <c r="Y1513" i="13"/>
  <c r="Y1509" i="13"/>
  <c r="Y1505" i="13"/>
  <c r="Y1499" i="13"/>
  <c r="Y1496" i="13"/>
  <c r="T1512" i="13"/>
  <c r="T1495" i="13"/>
  <c r="T1498" i="13"/>
  <c r="T1499" i="13"/>
  <c r="T1497" i="13"/>
  <c r="T1500" i="13"/>
  <c r="T1505" i="13"/>
  <c r="T1503" i="13"/>
  <c r="T1501" i="13"/>
  <c r="T1496" i="13"/>
  <c r="T1509" i="13"/>
  <c r="T1507" i="13"/>
  <c r="T1513" i="13"/>
  <c r="T1511" i="13"/>
  <c r="T1508" i="13"/>
  <c r="T1506" i="13"/>
  <c r="T1502" i="13"/>
  <c r="AE1503" i="13"/>
  <c r="AE1513" i="13"/>
  <c r="AE1507" i="13"/>
  <c r="AE1499" i="13"/>
  <c r="AE1509" i="13"/>
  <c r="AK639" i="13"/>
  <c r="AK627" i="13"/>
  <c r="AK621" i="13"/>
  <c r="AK637" i="13"/>
  <c r="AK628" i="13"/>
  <c r="AK631" i="13"/>
  <c r="AK625" i="13"/>
  <c r="AK635" i="13"/>
  <c r="AK629" i="13"/>
  <c r="AK634" i="13"/>
  <c r="AK624" i="13"/>
  <c r="AK632" i="13"/>
  <c r="AK633" i="13"/>
  <c r="AK636" i="13"/>
  <c r="AK623" i="13"/>
  <c r="AG188" i="13"/>
  <c r="AG191" i="13"/>
  <c r="AF1512" i="13"/>
  <c r="AF1510" i="13"/>
  <c r="AF1501" i="13"/>
  <c r="AF1499" i="13"/>
  <c r="AF1507" i="13"/>
  <c r="AF1505" i="13"/>
  <c r="AF1497" i="13"/>
  <c r="AF1509" i="13"/>
  <c r="AF1513" i="13"/>
  <c r="AF1496" i="13"/>
  <c r="AF1500" i="13"/>
  <c r="AF1502" i="13"/>
  <c r="X1508" i="13"/>
  <c r="X1506" i="13"/>
  <c r="X1504" i="13"/>
  <c r="X1512" i="13"/>
  <c r="X1510" i="13"/>
  <c r="X1501" i="13"/>
  <c r="X1499" i="13"/>
  <c r="X1507" i="13"/>
  <c r="X1505" i="13"/>
  <c r="X1497" i="13"/>
  <c r="X1511" i="13"/>
  <c r="X1498" i="13"/>
  <c r="X1513" i="13"/>
  <c r="X1500" i="13"/>
  <c r="X1495" i="13"/>
  <c r="X1496" i="13"/>
  <c r="X1502" i="13"/>
  <c r="AA1513" i="13"/>
  <c r="AA1508" i="13"/>
  <c r="AA1501" i="13"/>
  <c r="AA1510" i="13"/>
  <c r="AA1505" i="13"/>
  <c r="AA1502" i="13"/>
  <c r="AA1511" i="13"/>
  <c r="AA1500" i="13"/>
  <c r="AA1498" i="13"/>
  <c r="AA1504" i="13"/>
  <c r="AA1496" i="13"/>
  <c r="AA1512" i="13"/>
  <c r="AA1495" i="13"/>
  <c r="AO623" i="13"/>
  <c r="AO631" i="13"/>
  <c r="AO638" i="13"/>
  <c r="AO633" i="13"/>
  <c r="AO630" i="13"/>
  <c r="AO627" i="13"/>
  <c r="AO625" i="13"/>
  <c r="AO635" i="13"/>
  <c r="AO632" i="13"/>
  <c r="AO634" i="13"/>
  <c r="AO628" i="13"/>
  <c r="AO624" i="13"/>
  <c r="AG140" i="13"/>
  <c r="L151" i="13"/>
  <c r="AG139" i="13"/>
  <c r="J149" i="13"/>
  <c r="AG141" i="13"/>
  <c r="AG152" i="13"/>
  <c r="AD151" i="13"/>
  <c r="J156" i="13"/>
  <c r="AG151" i="13"/>
  <c r="AN336" i="13"/>
  <c r="AN330" i="13"/>
  <c r="AN328" i="13"/>
  <c r="AN334" i="13"/>
  <c r="AE606" i="13"/>
  <c r="AR602" i="13"/>
  <c r="AF606" i="13"/>
  <c r="AP598" i="13"/>
  <c r="AP600" i="13"/>
  <c r="AF599" i="13"/>
  <c r="AE616" i="13"/>
  <c r="AN544" i="13"/>
  <c r="AN538" i="13"/>
  <c r="AN543" i="13"/>
  <c r="Y542" i="13"/>
  <c r="Y529" i="13"/>
  <c r="X713" i="13"/>
  <c r="AB714" i="13"/>
  <c r="W723" i="13"/>
  <c r="W720" i="13"/>
  <c r="AN720" i="13"/>
  <c r="W722" i="13"/>
  <c r="W724" i="13"/>
  <c r="W726" i="13"/>
  <c r="W728" i="13"/>
  <c r="W730" i="13"/>
  <c r="X724" i="13"/>
  <c r="AN726" i="13"/>
  <c r="AB729" i="13"/>
  <c r="M865" i="13"/>
  <c r="W1158" i="13"/>
  <c r="AL1152" i="13"/>
  <c r="AL1168" i="13"/>
  <c r="AM1160" i="13"/>
  <c r="AM1162" i="13"/>
  <c r="AM1164" i="13"/>
  <c r="AM1166" i="13"/>
  <c r="AM1168" i="13"/>
  <c r="AL1154" i="13"/>
  <c r="W1159" i="13"/>
  <c r="AL1161" i="13"/>
  <c r="Q1663" i="13"/>
  <c r="Q1657" i="13"/>
  <c r="Q1668" i="13"/>
  <c r="Q1659" i="13"/>
  <c r="Q1674" i="13"/>
  <c r="Q1658" i="13"/>
  <c r="Q1669" i="13"/>
  <c r="Q1666" i="13"/>
  <c r="Q1667" i="13"/>
  <c r="Q1672" i="13"/>
  <c r="Q1662" i="13"/>
  <c r="Q1673" i="13"/>
  <c r="Q1670" i="13"/>
  <c r="Q1661" i="13"/>
  <c r="I1674" i="13"/>
  <c r="I1667" i="13"/>
  <c r="I1673" i="13"/>
  <c r="I1671" i="13"/>
  <c r="I1661" i="13"/>
  <c r="I1662" i="13"/>
  <c r="I1668" i="13"/>
  <c r="I1666" i="13"/>
  <c r="I1663" i="13"/>
  <c r="I1657" i="13"/>
  <c r="I1664" i="13"/>
  <c r="I1672" i="13"/>
  <c r="I1670" i="13"/>
  <c r="I1659" i="13"/>
  <c r="AC161" i="13"/>
  <c r="AO785" i="13"/>
  <c r="AO796" i="13"/>
  <c r="AO793" i="13"/>
  <c r="AO783" i="13"/>
  <c r="AO798" i="13"/>
  <c r="AO782" i="13"/>
  <c r="AO789" i="13"/>
  <c r="AO786" i="13"/>
  <c r="AO787" i="13"/>
  <c r="AO800" i="13"/>
  <c r="AO794" i="13"/>
  <c r="AO784" i="13"/>
  <c r="AO795" i="13"/>
  <c r="AO788" i="13"/>
  <c r="AO797" i="13"/>
  <c r="AF161" i="13"/>
  <c r="AF174" i="13"/>
  <c r="AF163" i="13"/>
  <c r="AF169" i="13"/>
  <c r="AF172" i="13"/>
  <c r="AF164" i="13"/>
  <c r="AF178" i="13"/>
  <c r="AF175" i="13"/>
  <c r="AF179" i="13"/>
  <c r="AF167" i="13"/>
  <c r="AF166" i="13"/>
  <c r="AF173" i="13"/>
  <c r="AF177" i="13"/>
  <c r="AF168" i="13"/>
  <c r="AF176" i="13"/>
  <c r="AF170" i="13"/>
  <c r="AF162" i="13"/>
  <c r="J151" i="13"/>
  <c r="AD154" i="13"/>
  <c r="L148" i="13"/>
  <c r="AD141" i="13"/>
  <c r="AF99" i="13"/>
  <c r="J140" i="13"/>
  <c r="J139" i="13"/>
  <c r="L139" i="13"/>
  <c r="AD146" i="13"/>
  <c r="L155" i="13"/>
  <c r="L142" i="13"/>
  <c r="L153" i="13"/>
  <c r="J138" i="13"/>
  <c r="AD149" i="13"/>
  <c r="J154" i="13"/>
  <c r="I155" i="13"/>
  <c r="AN323" i="13"/>
  <c r="AP604" i="13"/>
  <c r="AE602" i="13"/>
  <c r="AR606" i="13"/>
  <c r="AP608" i="13"/>
  <c r="AF611" i="13"/>
  <c r="AF613" i="13"/>
  <c r="AF615" i="13"/>
  <c r="AR609" i="13"/>
  <c r="AR611" i="13"/>
  <c r="AR613" i="13"/>
  <c r="AR615" i="13"/>
  <c r="AN545" i="13"/>
  <c r="AN547" i="13"/>
  <c r="AN530" i="13"/>
  <c r="Y545" i="13"/>
  <c r="Y531" i="13"/>
  <c r="AN713" i="13"/>
  <c r="AN718" i="13"/>
  <c r="AN715" i="13"/>
  <c r="W725" i="13"/>
  <c r="W731" i="13"/>
  <c r="X725" i="13"/>
  <c r="AN727" i="13"/>
  <c r="AB730" i="13"/>
  <c r="AL890" i="13"/>
  <c r="J861" i="13"/>
  <c r="M867" i="13"/>
  <c r="AL1158" i="13"/>
  <c r="X1163" i="13"/>
  <c r="AL1166" i="13"/>
  <c r="X1164" i="13"/>
  <c r="W1154" i="13"/>
  <c r="AO791" i="13"/>
  <c r="L1559" i="13"/>
  <c r="AF974" i="13"/>
  <c r="Y248" i="13"/>
  <c r="AC1066" i="13"/>
  <c r="AC1070" i="13"/>
  <c r="AC1061" i="13"/>
  <c r="AG143" i="13"/>
  <c r="J152" i="13"/>
  <c r="AG149" i="13"/>
  <c r="AP614" i="13"/>
  <c r="AR604" i="13"/>
  <c r="AE599" i="13"/>
  <c r="AR603" i="13"/>
  <c r="AF607" i="13"/>
  <c r="AP609" i="13"/>
  <c r="AN540" i="13"/>
  <c r="AN535" i="13"/>
  <c r="Y533" i="13"/>
  <c r="Y536" i="13"/>
  <c r="AN717" i="13"/>
  <c r="W714" i="13"/>
  <c r="X722" i="13"/>
  <c r="AB720" i="13"/>
  <c r="W717" i="13"/>
  <c r="AN724" i="13"/>
  <c r="AB727" i="13"/>
  <c r="X730" i="13"/>
  <c r="AL862" i="13"/>
  <c r="X1161" i="13"/>
  <c r="AM1158" i="13"/>
  <c r="W1155" i="13"/>
  <c r="AL1164" i="13"/>
  <c r="W1152" i="13"/>
  <c r="X1157" i="13"/>
  <c r="AM1159" i="13"/>
  <c r="X1151" i="13"/>
  <c r="AL886" i="13"/>
  <c r="L1547" i="13"/>
  <c r="AC164" i="13"/>
  <c r="K1207" i="13"/>
  <c r="K1202" i="13"/>
  <c r="K1212" i="13"/>
  <c r="K1214" i="13"/>
  <c r="K1205" i="13"/>
  <c r="L154" i="13"/>
  <c r="AF601" i="13"/>
  <c r="L147" i="13"/>
  <c r="AG147" i="13"/>
  <c r="L156" i="13"/>
  <c r="AD143" i="13"/>
  <c r="AG138" i="13"/>
  <c r="AD138" i="13"/>
  <c r="L149" i="13"/>
  <c r="AG142" i="13"/>
  <c r="L144" i="13"/>
  <c r="AD147" i="13"/>
  <c r="AG150" i="13"/>
  <c r="J150" i="13"/>
  <c r="J147" i="13"/>
  <c r="AG155" i="13"/>
  <c r="AN338" i="13"/>
  <c r="AP599" i="13"/>
  <c r="AE603" i="13"/>
  <c r="AR599" i="13"/>
  <c r="AF603" i="13"/>
  <c r="AP606" i="13"/>
  <c r="AP616" i="13"/>
  <c r="AP605" i="13"/>
  <c r="AE609" i="13"/>
  <c r="AE611" i="13"/>
  <c r="AE613" i="13"/>
  <c r="AE615" i="13"/>
  <c r="AP611" i="13"/>
  <c r="AN533" i="13"/>
  <c r="AN529" i="13"/>
  <c r="Y541" i="13"/>
  <c r="Y543" i="13"/>
  <c r="Y540" i="13"/>
  <c r="AB718" i="13"/>
  <c r="X716" i="13"/>
  <c r="X721" i="13"/>
  <c r="W715" i="13"/>
  <c r="AN725" i="13"/>
  <c r="AB728" i="13"/>
  <c r="X731" i="13"/>
  <c r="AL864" i="13"/>
  <c r="AL861" i="13"/>
  <c r="W1150" i="13"/>
  <c r="X1158" i="13"/>
  <c r="AL1162" i="13"/>
  <c r="X1155" i="13"/>
  <c r="W1157" i="13"/>
  <c r="X1162" i="13"/>
  <c r="AM1154" i="13"/>
  <c r="AL1159" i="13"/>
  <c r="AL1167" i="13"/>
  <c r="AL1153" i="13"/>
  <c r="AL888" i="13"/>
  <c r="AG1467" i="13"/>
  <c r="AG1461" i="13"/>
  <c r="M1503" i="13"/>
  <c r="M1495" i="13"/>
  <c r="M1497" i="13"/>
  <c r="J1545" i="13"/>
  <c r="J1547" i="13"/>
  <c r="J1542" i="13"/>
  <c r="J142" i="13"/>
  <c r="L141" i="13"/>
  <c r="J143" i="13"/>
  <c r="J155" i="13"/>
  <c r="L140" i="13"/>
  <c r="AD150" i="13"/>
  <c r="L150" i="13"/>
  <c r="J153" i="13"/>
  <c r="AF598" i="13"/>
  <c r="AP601" i="13"/>
  <c r="AF609" i="13"/>
  <c r="AF604" i="13"/>
  <c r="AF608" i="13"/>
  <c r="AF610" i="13"/>
  <c r="AF612" i="13"/>
  <c r="AF614" i="13"/>
  <c r="AN541" i="13"/>
  <c r="Y538" i="13"/>
  <c r="Y535" i="13"/>
  <c r="AB713" i="13"/>
  <c r="AB715" i="13"/>
  <c r="X717" i="13"/>
  <c r="X714" i="13"/>
  <c r="AN722" i="13"/>
  <c r="X723" i="13"/>
  <c r="AR852" i="13"/>
  <c r="AL866" i="13"/>
  <c r="AL863" i="13"/>
  <c r="AM1155" i="13"/>
  <c r="AL1160" i="13"/>
  <c r="AL874" i="13"/>
  <c r="AO799" i="13"/>
  <c r="AG1452" i="13"/>
  <c r="Q1549" i="13"/>
  <c r="V878" i="13"/>
  <c r="V877" i="13"/>
  <c r="V890" i="13"/>
  <c r="V874" i="13"/>
  <c r="V892" i="13"/>
  <c r="V891" i="13"/>
  <c r="V887" i="13"/>
  <c r="V876" i="13"/>
  <c r="V886" i="13"/>
  <c r="V880" i="13"/>
  <c r="V879" i="13"/>
  <c r="V889" i="13"/>
  <c r="V883" i="13"/>
  <c r="V882" i="13"/>
  <c r="V881" i="13"/>
  <c r="AC165" i="13"/>
  <c r="AD1180" i="13"/>
  <c r="I1367" i="13"/>
  <c r="Y165" i="13"/>
  <c r="Y173" i="13"/>
  <c r="Z175" i="13"/>
  <c r="Z173" i="13"/>
  <c r="Z177" i="13"/>
  <c r="AA606" i="13"/>
  <c r="AN602" i="13"/>
  <c r="AA614" i="13"/>
  <c r="AA611" i="13"/>
  <c r="AN616" i="13"/>
  <c r="AB537" i="13"/>
  <c r="AB535" i="13"/>
  <c r="P714" i="13"/>
  <c r="AD718" i="13"/>
  <c r="S713" i="13"/>
  <c r="AL722" i="13"/>
  <c r="AO730" i="13"/>
  <c r="AL727" i="13"/>
  <c r="AD729" i="13"/>
  <c r="S729" i="13"/>
  <c r="AM905" i="13"/>
  <c r="U851" i="13"/>
  <c r="R860" i="13"/>
  <c r="X854" i="13"/>
  <c r="R861" i="13"/>
  <c r="R869" i="13"/>
  <c r="W868" i="13"/>
  <c r="U863" i="13"/>
  <c r="R857" i="13"/>
  <c r="W869" i="13"/>
  <c r="X865" i="13"/>
  <c r="AN1512" i="13"/>
  <c r="AN1504" i="13"/>
  <c r="AN1506" i="13"/>
  <c r="AN1502" i="13"/>
  <c r="AN1513" i="13"/>
  <c r="AN1511" i="13"/>
  <c r="AN1509" i="13"/>
  <c r="AN1507" i="13"/>
  <c r="AN1503" i="13"/>
  <c r="AN1505" i="13"/>
  <c r="AN1500" i="13"/>
  <c r="AN1496" i="13"/>
  <c r="AN1501" i="13"/>
  <c r="AN1497" i="13"/>
  <c r="AN1498" i="13"/>
  <c r="AN1495" i="13"/>
  <c r="S1576" i="13"/>
  <c r="S1568" i="13"/>
  <c r="S1570" i="13"/>
  <c r="S1581" i="13"/>
  <c r="S1565" i="13"/>
  <c r="S1579" i="13"/>
  <c r="S1580" i="13"/>
  <c r="S1577" i="13"/>
  <c r="S1573" i="13"/>
  <c r="S1575" i="13"/>
  <c r="S1574" i="13"/>
  <c r="S1564" i="13"/>
  <c r="S1566" i="13"/>
  <c r="S1567" i="13"/>
  <c r="S1578" i="13"/>
  <c r="S1569" i="13"/>
  <c r="S1571" i="13"/>
  <c r="S534" i="13"/>
  <c r="S539" i="13"/>
  <c r="S546" i="13"/>
  <c r="S533" i="13"/>
  <c r="S532" i="13"/>
  <c r="S537" i="13"/>
  <c r="S536" i="13"/>
  <c r="S542" i="13"/>
  <c r="S529" i="13"/>
  <c r="S538" i="13"/>
  <c r="S535" i="13"/>
  <c r="S547" i="13"/>
  <c r="S545" i="13"/>
  <c r="S531" i="13"/>
  <c r="S543" i="13"/>
  <c r="S540" i="13"/>
  <c r="AD547" i="13"/>
  <c r="AD541" i="13"/>
  <c r="AD529" i="13"/>
  <c r="AD532" i="13"/>
  <c r="AD540" i="13"/>
  <c r="AD544" i="13"/>
  <c r="AD536" i="13"/>
  <c r="AD542" i="13"/>
  <c r="AD539" i="13"/>
  <c r="AD546" i="13"/>
  <c r="AD531" i="13"/>
  <c r="AD545" i="13"/>
  <c r="AD543" i="13"/>
  <c r="AD533" i="13"/>
  <c r="AD534" i="13"/>
  <c r="AD538" i="13"/>
  <c r="AD535" i="13"/>
  <c r="AO338" i="13"/>
  <c r="AO339" i="13"/>
  <c r="AO333" i="13"/>
  <c r="AO330" i="13"/>
  <c r="AO325" i="13"/>
  <c r="AO331" i="13"/>
  <c r="AO328" i="13"/>
  <c r="AO326" i="13"/>
  <c r="AO332" i="13"/>
  <c r="AO329" i="13"/>
  <c r="AO327" i="13"/>
  <c r="AB541" i="13"/>
  <c r="AB543" i="13"/>
  <c r="P722" i="13"/>
  <c r="S717" i="13"/>
  <c r="AO729" i="13"/>
  <c r="P721" i="13"/>
  <c r="AO713" i="13"/>
  <c r="AO724" i="13"/>
  <c r="AL719" i="13"/>
  <c r="AL731" i="13"/>
  <c r="AL726" i="13"/>
  <c r="AD728" i="13"/>
  <c r="AM904" i="13"/>
  <c r="AM901" i="13"/>
  <c r="W859" i="13"/>
  <c r="R852" i="13"/>
  <c r="U862" i="13"/>
  <c r="W852" i="13"/>
  <c r="R863" i="13"/>
  <c r="R858" i="13"/>
  <c r="U856" i="13"/>
  <c r="U865" i="13"/>
  <c r="X859" i="13"/>
  <c r="X853" i="13"/>
  <c r="X869" i="13"/>
  <c r="AP1099" i="13"/>
  <c r="AB1093" i="13"/>
  <c r="AP1087" i="13"/>
  <c r="AN1508" i="13"/>
  <c r="AN1510" i="13"/>
  <c r="AA187" i="13"/>
  <c r="AA603" i="13"/>
  <c r="AN599" i="13"/>
  <c r="AB542" i="13"/>
  <c r="AB533" i="13"/>
  <c r="S720" i="13"/>
  <c r="AL721" i="13"/>
  <c r="AL715" i="13"/>
  <c r="AL713" i="13"/>
  <c r="AD716" i="13"/>
  <c r="AO721" i="13"/>
  <c r="S728" i="13"/>
  <c r="AO718" i="13"/>
  <c r="AO727" i="13"/>
  <c r="AL728" i="13"/>
  <c r="AD730" i="13"/>
  <c r="AM908" i="13"/>
  <c r="AM910" i="13"/>
  <c r="AM912" i="13"/>
  <c r="U855" i="13"/>
  <c r="X852" i="13"/>
  <c r="R853" i="13"/>
  <c r="U859" i="13"/>
  <c r="X857" i="13"/>
  <c r="X856" i="13"/>
  <c r="W858" i="13"/>
  <c r="P1089" i="13"/>
  <c r="P1094" i="13"/>
  <c r="P1083" i="13"/>
  <c r="P1092" i="13"/>
  <c r="P1093" i="13"/>
  <c r="P1099" i="13"/>
  <c r="P1091" i="13"/>
  <c r="P1097" i="13"/>
  <c r="AP1091" i="13"/>
  <c r="AP1086" i="13"/>
  <c r="AP1082" i="13"/>
  <c r="AP1081" i="13"/>
  <c r="AP1084" i="13"/>
  <c r="AP1098" i="13"/>
  <c r="AP1085" i="13"/>
  <c r="AP1097" i="13"/>
  <c r="AB1096" i="13"/>
  <c r="AB1087" i="13"/>
  <c r="AB1094" i="13"/>
  <c r="AB1085" i="13"/>
  <c r="AB1084" i="13"/>
  <c r="AB1099" i="13"/>
  <c r="AB1091" i="13"/>
  <c r="AB1090" i="13"/>
  <c r="AB1088" i="13"/>
  <c r="AB1095" i="13"/>
  <c r="V1090" i="13"/>
  <c r="V1088" i="13"/>
  <c r="V1097" i="13"/>
  <c r="V1086" i="13"/>
  <c r="V1084" i="13"/>
  <c r="V1095" i="13"/>
  <c r="V1083" i="13"/>
  <c r="V1091" i="13"/>
  <c r="V1092" i="13"/>
  <c r="N1022" i="13"/>
  <c r="N1025" i="13"/>
  <c r="N1012" i="13"/>
  <c r="S1582" i="13"/>
  <c r="AP1549" i="13"/>
  <c r="AP1557" i="13"/>
  <c r="Y783" i="13"/>
  <c r="Y797" i="13"/>
  <c r="Y794" i="13"/>
  <c r="AI1541" i="13"/>
  <c r="AI1553" i="13"/>
  <c r="AI1552" i="13"/>
  <c r="AI1551" i="13"/>
  <c r="AI1544" i="13"/>
  <c r="AI1556" i="13"/>
  <c r="AI1555" i="13"/>
  <c r="AI1543" i="13"/>
  <c r="AI1559" i="13"/>
  <c r="AI1550" i="13"/>
  <c r="AI1545" i="13"/>
  <c r="AI1542" i="13"/>
  <c r="AI1557" i="13"/>
  <c r="AI1558" i="13"/>
  <c r="AI1547" i="13"/>
  <c r="AI1549" i="13"/>
  <c r="AI1548" i="13"/>
  <c r="AQ784" i="13"/>
  <c r="AQ800" i="13"/>
  <c r="O232" i="13"/>
  <c r="O238" i="13"/>
  <c r="O233" i="13"/>
  <c r="O246" i="13"/>
  <c r="O230" i="13"/>
  <c r="O244" i="13"/>
  <c r="O231" i="13"/>
  <c r="O247" i="13"/>
  <c r="O239" i="13"/>
  <c r="O248" i="13"/>
  <c r="O245" i="13"/>
  <c r="O240" i="13"/>
  <c r="O243" i="13"/>
  <c r="O236" i="13"/>
  <c r="K240" i="13"/>
  <c r="K245" i="13"/>
  <c r="K242" i="13"/>
  <c r="K243" i="13"/>
  <c r="K241" i="13"/>
  <c r="K237" i="13"/>
  <c r="K248" i="13"/>
  <c r="K235" i="13"/>
  <c r="K247" i="13"/>
  <c r="K244" i="13"/>
  <c r="K236" i="13"/>
  <c r="AF235" i="13"/>
  <c r="AF241" i="13"/>
  <c r="U966" i="13"/>
  <c r="U972" i="13"/>
  <c r="U967" i="13"/>
  <c r="U981" i="13"/>
  <c r="U974" i="13"/>
  <c r="U975" i="13"/>
  <c r="U979" i="13"/>
  <c r="U983" i="13"/>
  <c r="U969" i="13"/>
  <c r="AK978" i="13"/>
  <c r="AK975" i="13"/>
  <c r="AK976" i="13"/>
  <c r="AK971" i="13"/>
  <c r="AK972" i="13"/>
  <c r="AK979" i="13"/>
  <c r="AK973" i="13"/>
  <c r="AK981" i="13"/>
  <c r="AK967" i="13"/>
  <c r="AK984" i="13"/>
  <c r="AK983" i="13"/>
  <c r="AK966" i="13"/>
  <c r="AK980" i="13"/>
  <c r="AK970" i="13"/>
  <c r="K979" i="13"/>
  <c r="K981" i="13"/>
  <c r="K977" i="13"/>
  <c r="K972" i="13"/>
  <c r="K969" i="13"/>
  <c r="K975" i="13"/>
  <c r="K983" i="13"/>
  <c r="R970" i="13"/>
  <c r="R966" i="13"/>
  <c r="AB635" i="13"/>
  <c r="AB621" i="13"/>
  <c r="AB630" i="13"/>
  <c r="AB628" i="13"/>
  <c r="AB637" i="13"/>
  <c r="AB623" i="13"/>
  <c r="AB632" i="13"/>
  <c r="AB622" i="13"/>
  <c r="AB625" i="13"/>
  <c r="AB629" i="13"/>
  <c r="AH1513" i="13"/>
  <c r="AH1511" i="13"/>
  <c r="AH1509" i="13"/>
  <c r="AH1507" i="13"/>
  <c r="AH1505" i="13"/>
  <c r="AH1500" i="13"/>
  <c r="AH1504" i="13"/>
  <c r="AH1499" i="13"/>
  <c r="AH1495" i="13"/>
  <c r="AH1497" i="13"/>
  <c r="AH1496" i="13"/>
  <c r="AH1510" i="13"/>
  <c r="AH1498" i="13"/>
  <c r="AN611" i="13"/>
  <c r="AN608" i="13"/>
  <c r="O590" i="13"/>
  <c r="AB529" i="13"/>
  <c r="AB530" i="13"/>
  <c r="AB546" i="13"/>
  <c r="S724" i="13"/>
  <c r="S714" i="13"/>
  <c r="AD721" i="13"/>
  <c r="AL716" i="13"/>
  <c r="AD724" i="13"/>
  <c r="AO728" i="13"/>
  <c r="P723" i="13"/>
  <c r="AO715" i="13"/>
  <c r="AL730" i="13"/>
  <c r="AM907" i="13"/>
  <c r="R856" i="13"/>
  <c r="U853" i="13"/>
  <c r="U857" i="13"/>
  <c r="U854" i="13"/>
  <c r="R865" i="13"/>
  <c r="X860" i="13"/>
  <c r="X862" i="13"/>
  <c r="U867" i="13"/>
  <c r="R862" i="13"/>
  <c r="W861" i="13"/>
  <c r="R859" i="13"/>
  <c r="AB1081" i="13"/>
  <c r="AP1095" i="13"/>
  <c r="AB1097" i="13"/>
  <c r="V1093" i="13"/>
  <c r="P1086" i="13"/>
  <c r="P1095" i="13"/>
  <c r="L880" i="13"/>
  <c r="L878" i="13"/>
  <c r="L877" i="13"/>
  <c r="L887" i="13"/>
  <c r="L886" i="13"/>
  <c r="L883" i="13"/>
  <c r="L882" i="13"/>
  <c r="L885" i="13"/>
  <c r="L892" i="13"/>
  <c r="L876" i="13"/>
  <c r="L889" i="13"/>
  <c r="L884" i="13"/>
  <c r="L875" i="13"/>
  <c r="L881" i="13"/>
  <c r="AC796" i="13"/>
  <c r="AC786" i="13"/>
  <c r="AC782" i="13"/>
  <c r="AC785" i="13"/>
  <c r="AC787" i="13"/>
  <c r="AC790" i="13"/>
  <c r="AC789" i="13"/>
  <c r="AC798" i="13"/>
  <c r="AC795" i="13"/>
  <c r="AI783" i="13"/>
  <c r="AI784" i="13"/>
  <c r="V185" i="13"/>
  <c r="V191" i="13"/>
  <c r="AO1504" i="13"/>
  <c r="AO1507" i="13"/>
  <c r="AO1502" i="13"/>
  <c r="AO1508" i="13"/>
  <c r="AO1498" i="13"/>
  <c r="AO1513" i="13"/>
  <c r="AO1500" i="13"/>
  <c r="AO1501" i="13"/>
  <c r="AO1496" i="13"/>
  <c r="AO1509" i="13"/>
  <c r="AO1495" i="13"/>
  <c r="AO1505" i="13"/>
  <c r="AO1497" i="13"/>
  <c r="Z94" i="13"/>
  <c r="U151" i="13"/>
  <c r="AN601" i="13"/>
  <c r="AN606" i="13"/>
  <c r="AN600" i="13"/>
  <c r="AN605" i="13"/>
  <c r="AA605" i="13"/>
  <c r="AA608" i="13"/>
  <c r="AN613" i="13"/>
  <c r="AN610" i="13"/>
  <c r="AB534" i="13"/>
  <c r="AB539" i="13"/>
  <c r="AB544" i="13"/>
  <c r="AO726" i="13"/>
  <c r="S726" i="13"/>
  <c r="AO716" i="13"/>
  <c r="AO714" i="13"/>
  <c r="S715" i="13"/>
  <c r="AD723" i="13"/>
  <c r="AD720" i="13"/>
  <c r="AL724" i="13"/>
  <c r="AD717" i="13"/>
  <c r="AO723" i="13"/>
  <c r="P724" i="13"/>
  <c r="AM902" i="13"/>
  <c r="AM914" i="13"/>
  <c r="AM899" i="13"/>
  <c r="AM909" i="13"/>
  <c r="AM911" i="13"/>
  <c r="X858" i="13"/>
  <c r="W854" i="13"/>
  <c r="U864" i="13"/>
  <c r="X855" i="13"/>
  <c r="W862" i="13"/>
  <c r="X864" i="13"/>
  <c r="U869" i="13"/>
  <c r="W863" i="13"/>
  <c r="U860" i="13"/>
  <c r="S1572" i="13"/>
  <c r="AI892" i="13"/>
  <c r="AI891" i="13"/>
  <c r="AI877" i="13"/>
  <c r="AI876" i="13"/>
  <c r="AI886" i="13"/>
  <c r="AI887" i="13"/>
  <c r="AI879" i="13"/>
  <c r="AI885" i="13"/>
  <c r="AI882" i="13"/>
  <c r="AI875" i="13"/>
  <c r="AI889" i="13"/>
  <c r="AI878" i="13"/>
  <c r="AI880" i="13"/>
  <c r="AI881" i="13"/>
  <c r="AI883" i="13"/>
  <c r="AI888" i="13"/>
  <c r="AI874" i="13"/>
  <c r="AP1503" i="13"/>
  <c r="AP1498" i="13"/>
  <c r="AP1508" i="13"/>
  <c r="AP1499" i="13"/>
  <c r="AP1510" i="13"/>
  <c r="AP1497" i="13"/>
  <c r="AP1496" i="13"/>
  <c r="AP1506" i="13"/>
  <c r="AP1512" i="13"/>
  <c r="AP1502" i="13"/>
  <c r="AP1513" i="13"/>
  <c r="AP1511" i="13"/>
  <c r="AP1509" i="13"/>
  <c r="AP1507" i="13"/>
  <c r="AP1505" i="13"/>
  <c r="AP1500" i="13"/>
  <c r="AP1504" i="13"/>
  <c r="AP1501" i="13"/>
  <c r="AA600" i="13"/>
  <c r="AA610" i="13"/>
  <c r="AN615" i="13"/>
  <c r="AN612" i="13"/>
  <c r="AP592" i="13"/>
  <c r="AB538" i="13"/>
  <c r="AB532" i="13"/>
  <c r="AB547" i="13"/>
  <c r="AO719" i="13"/>
  <c r="AL723" i="13"/>
  <c r="AL720" i="13"/>
  <c r="AL717" i="13"/>
  <c r="AO731" i="13"/>
  <c r="AD714" i="13"/>
  <c r="AD725" i="13"/>
  <c r="S725" i="13"/>
  <c r="AM915" i="13"/>
  <c r="AM900" i="13"/>
  <c r="U868" i="13"/>
  <c r="R851" i="13"/>
  <c r="W860" i="13"/>
  <c r="R867" i="13"/>
  <c r="W864" i="13"/>
  <c r="X866" i="13"/>
  <c r="X851" i="13"/>
  <c r="R864" i="13"/>
  <c r="W865" i="13"/>
  <c r="X861" i="13"/>
  <c r="AD1257" i="13"/>
  <c r="AD1243" i="13"/>
  <c r="M1209" i="13"/>
  <c r="M1196" i="13"/>
  <c r="M1198" i="13"/>
  <c r="M1201" i="13"/>
  <c r="M1202" i="13"/>
  <c r="M1199" i="13"/>
  <c r="S1205" i="13"/>
  <c r="S1197" i="13"/>
  <c r="S1206" i="13"/>
  <c r="S1200" i="13"/>
  <c r="S1203" i="13"/>
  <c r="S1196" i="13"/>
  <c r="S1214" i="13"/>
  <c r="S1212" i="13"/>
  <c r="S1204" i="13"/>
  <c r="S1199" i="13"/>
  <c r="S1209" i="13"/>
  <c r="S1207" i="13"/>
  <c r="S1201" i="13"/>
  <c r="S1210" i="13"/>
  <c r="S1208" i="13"/>
  <c r="X1368" i="13"/>
  <c r="X1371" i="13"/>
  <c r="X1372" i="13"/>
  <c r="X1365" i="13"/>
  <c r="X1369" i="13"/>
  <c r="X1358" i="13"/>
  <c r="X1370" i="13"/>
  <c r="X1361" i="13"/>
  <c r="X1374" i="13"/>
  <c r="X1375" i="13"/>
  <c r="X1373" i="13"/>
  <c r="X1367" i="13"/>
  <c r="X1359" i="13"/>
  <c r="X1357" i="13"/>
  <c r="X1366" i="13"/>
  <c r="W1063" i="13"/>
  <c r="W1065" i="13"/>
  <c r="W1061" i="13"/>
  <c r="W1074" i="13"/>
  <c r="W1058" i="13"/>
  <c r="W1068" i="13"/>
  <c r="W1071" i="13"/>
  <c r="W1066" i="13"/>
  <c r="U1061" i="13"/>
  <c r="U1058" i="13"/>
  <c r="U1073" i="13"/>
  <c r="U1060" i="13"/>
  <c r="U1059" i="13"/>
  <c r="U1071" i="13"/>
  <c r="U1076" i="13"/>
  <c r="U1062" i="13"/>
  <c r="U1067" i="13"/>
  <c r="U1065" i="13"/>
  <c r="U1069" i="13"/>
  <c r="U1063" i="13"/>
  <c r="U1068" i="13"/>
  <c r="U1075" i="13"/>
  <c r="U1066" i="13"/>
  <c r="AF1212" i="13"/>
  <c r="AF1206" i="13"/>
  <c r="AF1211" i="13"/>
  <c r="AF1214" i="13"/>
  <c r="AF1204" i="13"/>
  <c r="AF1196" i="13"/>
  <c r="AF1207" i="13"/>
  <c r="AF1205" i="13"/>
  <c r="AF1197" i="13"/>
  <c r="AF1208" i="13"/>
  <c r="AF1199" i="13"/>
  <c r="AF1209" i="13"/>
  <c r="AF1202" i="13"/>
  <c r="AF1200" i="13"/>
  <c r="AF1198" i="13"/>
  <c r="T1207" i="13"/>
  <c r="T1197" i="13"/>
  <c r="T1203" i="13"/>
  <c r="T1208" i="13"/>
  <c r="T1209" i="13"/>
  <c r="T1210" i="13"/>
  <c r="T1205" i="13"/>
  <c r="T1211" i="13"/>
  <c r="T1213" i="13"/>
  <c r="T1196" i="13"/>
  <c r="T1200" i="13"/>
  <c r="T1201" i="13"/>
  <c r="T1206" i="13"/>
  <c r="T1199" i="13"/>
  <c r="J1067" i="13"/>
  <c r="J1064" i="13"/>
  <c r="J1061" i="13"/>
  <c r="J1066" i="13"/>
  <c r="J1073" i="13"/>
  <c r="J1058" i="13"/>
  <c r="J1065" i="13"/>
  <c r="J1062" i="13"/>
  <c r="J1074" i="13"/>
  <c r="J1068" i="13"/>
  <c r="J1075" i="13"/>
  <c r="J1063" i="13"/>
  <c r="J1070" i="13"/>
  <c r="J1059" i="13"/>
  <c r="AE1201" i="13"/>
  <c r="AE1202" i="13"/>
  <c r="AE1196" i="13"/>
  <c r="AE1199" i="13"/>
  <c r="AE1209" i="13"/>
  <c r="AE1207" i="13"/>
  <c r="AE1205" i="13"/>
  <c r="AE1200" i="13"/>
  <c r="AE1198" i="13"/>
  <c r="AE1204" i="13"/>
  <c r="AE1197" i="13"/>
  <c r="AE1210" i="13"/>
  <c r="AE1208" i="13"/>
  <c r="AE1206" i="13"/>
  <c r="AE1214" i="13"/>
  <c r="AD625" i="13"/>
  <c r="AD639" i="13"/>
  <c r="R1187" i="13"/>
  <c r="R1180" i="13"/>
  <c r="R1188" i="13"/>
  <c r="R1177" i="13"/>
  <c r="R1185" i="13"/>
  <c r="R1182" i="13"/>
  <c r="R1181" i="13"/>
  <c r="R1186" i="13"/>
  <c r="R1190" i="13"/>
  <c r="R1175" i="13"/>
  <c r="R1173" i="13"/>
  <c r="R1176" i="13"/>
  <c r="AG174" i="13"/>
  <c r="AG167" i="13"/>
  <c r="AG175" i="13"/>
  <c r="AG172" i="13"/>
  <c r="AG161" i="13"/>
  <c r="AG170" i="13"/>
  <c r="AG171" i="13"/>
  <c r="AG165" i="13"/>
  <c r="AG179" i="13"/>
  <c r="AG176" i="13"/>
  <c r="AG177" i="13"/>
  <c r="AG162" i="13"/>
  <c r="AG168" i="13"/>
  <c r="AG178" i="13"/>
  <c r="V1178" i="13"/>
  <c r="V1184" i="13"/>
  <c r="AI1280" i="13"/>
  <c r="AI1270" i="13"/>
  <c r="AI1281" i="13"/>
  <c r="AI1278" i="13"/>
  <c r="AI1276" i="13"/>
  <c r="AI1271" i="13"/>
  <c r="AI1283" i="13"/>
  <c r="AI1267" i="13"/>
  <c r="AI1275" i="13"/>
  <c r="AI1274" i="13"/>
  <c r="AI1269" i="13"/>
  <c r="AI1277" i="13"/>
  <c r="AI1273" i="13"/>
  <c r="AI1279" i="13"/>
  <c r="AI1272" i="13"/>
  <c r="AI1282" i="13"/>
  <c r="AI1265" i="13"/>
  <c r="AI1268" i="13"/>
  <c r="AI1266" i="13"/>
  <c r="AP1280" i="13"/>
  <c r="AP1269" i="13"/>
  <c r="AP1277" i="13"/>
  <c r="AP1272" i="13"/>
  <c r="AP1279" i="13"/>
  <c r="AP1282" i="13"/>
  <c r="AP1265" i="13"/>
  <c r="AP1281" i="13"/>
  <c r="AP1274" i="13"/>
  <c r="AP1283" i="13"/>
  <c r="AP1276" i="13"/>
  <c r="AP1267" i="13"/>
  <c r="AP1268" i="13"/>
  <c r="AP1278" i="13"/>
  <c r="AP1275" i="13"/>
  <c r="S1282" i="13"/>
  <c r="S1265" i="13"/>
  <c r="S1268" i="13"/>
  <c r="S1266" i="13"/>
  <c r="S1283" i="13"/>
  <c r="S1270" i="13"/>
  <c r="S1281" i="13"/>
  <c r="S1278" i="13"/>
  <c r="S1276" i="13"/>
  <c r="S1271" i="13"/>
  <c r="S1279" i="13"/>
  <c r="S1277" i="13"/>
  <c r="S1267" i="13"/>
  <c r="S1274" i="13"/>
  <c r="S1269" i="13"/>
  <c r="S1280" i="13"/>
  <c r="S1272" i="13"/>
  <c r="S1275" i="13"/>
  <c r="AP141" i="13"/>
  <c r="AI108" i="13"/>
  <c r="AB374" i="13"/>
  <c r="AN609" i="13"/>
  <c r="AN607" i="13"/>
  <c r="AA612" i="13"/>
  <c r="AB536" i="13"/>
  <c r="AD713" i="13"/>
  <c r="AO722" i="13"/>
  <c r="S723" i="13"/>
  <c r="S722" i="13"/>
  <c r="S719" i="13"/>
  <c r="AO725" i="13"/>
  <c r="S716" i="13"/>
  <c r="AL714" i="13"/>
  <c r="AD722" i="13"/>
  <c r="S730" i="13"/>
  <c r="AM898" i="13"/>
  <c r="W855" i="13"/>
  <c r="W853" i="13"/>
  <c r="W866" i="13"/>
  <c r="X868" i="13"/>
  <c r="W856" i="13"/>
  <c r="P1082" i="13"/>
  <c r="V1087" i="13"/>
  <c r="P1087" i="13"/>
  <c r="AP1090" i="13"/>
  <c r="AP1096" i="13"/>
  <c r="P1088" i="13"/>
  <c r="AO337" i="13"/>
  <c r="S530" i="13"/>
  <c r="AD537" i="13"/>
  <c r="P782" i="13"/>
  <c r="AA536" i="13"/>
  <c r="AA544" i="13"/>
  <c r="AA537" i="13"/>
  <c r="AA532" i="13"/>
  <c r="AA547" i="13"/>
  <c r="AA533" i="13"/>
  <c r="AA546" i="13"/>
  <c r="AA543" i="13"/>
  <c r="Z542" i="13"/>
  <c r="Z532" i="13"/>
  <c r="Z529" i="13"/>
  <c r="Z537" i="13"/>
  <c r="U545" i="13"/>
  <c r="U544" i="13"/>
  <c r="U546" i="13"/>
  <c r="U538" i="13"/>
  <c r="N544" i="13"/>
  <c r="N533" i="13"/>
  <c r="N536" i="13"/>
  <c r="N541" i="13"/>
  <c r="N534" i="13"/>
  <c r="N540" i="13"/>
  <c r="N530" i="13"/>
  <c r="N529" i="13"/>
  <c r="N545" i="13"/>
  <c r="N542" i="13"/>
  <c r="N539" i="13"/>
  <c r="N546" i="13"/>
  <c r="N531" i="13"/>
  <c r="N532" i="13"/>
  <c r="N535" i="13"/>
  <c r="N543" i="13"/>
  <c r="N547" i="13"/>
  <c r="N538" i="13"/>
  <c r="N537" i="13"/>
  <c r="AH547" i="13"/>
  <c r="AH545" i="13"/>
  <c r="J546" i="13"/>
  <c r="J538" i="13"/>
  <c r="J537" i="13"/>
  <c r="J543" i="13"/>
  <c r="J535" i="13"/>
  <c r="J536" i="13"/>
  <c r="J540" i="13"/>
  <c r="J547" i="13"/>
  <c r="J544" i="13"/>
  <c r="J533" i="13"/>
  <c r="J534" i="13"/>
  <c r="J542" i="13"/>
  <c r="J541" i="13"/>
  <c r="J532" i="13"/>
  <c r="J531" i="13"/>
  <c r="J529" i="13"/>
  <c r="J530" i="13"/>
  <c r="J539" i="13"/>
  <c r="J545" i="13"/>
  <c r="AC536" i="13"/>
  <c r="AC538" i="13"/>
  <c r="AC543" i="13"/>
  <c r="AC540" i="13"/>
  <c r="AC533" i="13"/>
  <c r="AC534" i="13"/>
  <c r="AC537" i="13"/>
  <c r="AC535" i="13"/>
  <c r="AC530" i="13"/>
  <c r="AC541" i="13"/>
  <c r="AC531" i="13"/>
  <c r="AC546" i="13"/>
  <c r="AC547" i="13"/>
  <c r="AC529" i="13"/>
  <c r="AC532" i="13"/>
  <c r="AC542" i="13"/>
  <c r="AC544" i="13"/>
  <c r="AC539" i="13"/>
  <c r="AC545" i="13"/>
  <c r="K543" i="13"/>
  <c r="K538" i="13"/>
  <c r="K536" i="13"/>
  <c r="AL534" i="13"/>
  <c r="AL547" i="13"/>
  <c r="AL545" i="13"/>
  <c r="AL537" i="13"/>
  <c r="AL542" i="13"/>
  <c r="AL532" i="13"/>
  <c r="AL539" i="13"/>
  <c r="AL546" i="13"/>
  <c r="AL538" i="13"/>
  <c r="AL531" i="13"/>
  <c r="AL535" i="13"/>
  <c r="AL543" i="13"/>
  <c r="AL529" i="13"/>
  <c r="AL540" i="13"/>
  <c r="AL530" i="13"/>
  <c r="AL541" i="13"/>
  <c r="AL544" i="13"/>
  <c r="AL533" i="13"/>
  <c r="AL536" i="13"/>
  <c r="AI532" i="13"/>
  <c r="AI535" i="13"/>
  <c r="AI533" i="13"/>
  <c r="AI546" i="13"/>
  <c r="AI537" i="13"/>
  <c r="AI547" i="13"/>
  <c r="AA470" i="13"/>
  <c r="AC465" i="13"/>
  <c r="AC467" i="13"/>
  <c r="K473" i="13"/>
  <c r="AA472" i="13"/>
  <c r="K476" i="13"/>
  <c r="AA464" i="13"/>
  <c r="AB863" i="13"/>
  <c r="AK1015" i="13"/>
  <c r="AK1024" i="13"/>
  <c r="S1041" i="13"/>
  <c r="S1044" i="13"/>
  <c r="S1039" i="13"/>
  <c r="S1040" i="13"/>
  <c r="S1049" i="13"/>
  <c r="S1050" i="13"/>
  <c r="S1037" i="13"/>
  <c r="S1048" i="13"/>
  <c r="S1047" i="13"/>
  <c r="S1051" i="13"/>
  <c r="S1045" i="13"/>
  <c r="S1036" i="13"/>
  <c r="S1043" i="13"/>
  <c r="S1053" i="13"/>
  <c r="I1183" i="13"/>
  <c r="I1191" i="13"/>
  <c r="I1190" i="13"/>
  <c r="I1182" i="13"/>
  <c r="I1186" i="13"/>
  <c r="I1189" i="13"/>
  <c r="I1180" i="13"/>
  <c r="I1188" i="13"/>
  <c r="I1181" i="13"/>
  <c r="I1187" i="13"/>
  <c r="I1174" i="13"/>
  <c r="I1185" i="13"/>
  <c r="I1175" i="13"/>
  <c r="I1178" i="13"/>
  <c r="Y1189" i="13"/>
  <c r="Y1175" i="13"/>
  <c r="Y1180" i="13"/>
  <c r="Y1185" i="13"/>
  <c r="Y1188" i="13"/>
  <c r="Y1186" i="13"/>
  <c r="Y1187" i="13"/>
  <c r="Y1177" i="13"/>
  <c r="Y1181" i="13"/>
  <c r="Y1174" i="13"/>
  <c r="Y1178" i="13"/>
  <c r="Y1176" i="13"/>
  <c r="Y1182" i="13"/>
  <c r="Y1190" i="13"/>
  <c r="Y1183" i="13"/>
  <c r="AO1188" i="13"/>
  <c r="AO1179" i="13"/>
  <c r="AO1187" i="13"/>
  <c r="AO1173" i="13"/>
  <c r="AO1180" i="13"/>
  <c r="AO1182" i="13"/>
  <c r="AO1181" i="13"/>
  <c r="AO1185" i="13"/>
  <c r="AO1176" i="13"/>
  <c r="AO1191" i="13"/>
  <c r="AO1186" i="13"/>
  <c r="AO1178" i="13"/>
  <c r="I554" i="13"/>
  <c r="I569" i="13"/>
  <c r="I552" i="13"/>
  <c r="I556" i="13"/>
  <c r="I553" i="13"/>
  <c r="V1570" i="13"/>
  <c r="V1567" i="13"/>
  <c r="V1578" i="13"/>
  <c r="V1577" i="13"/>
  <c r="V1579" i="13"/>
  <c r="V1581" i="13"/>
  <c r="V1580" i="13"/>
  <c r="V1568" i="13"/>
  <c r="V1582" i="13"/>
  <c r="V1573" i="13"/>
  <c r="V1571" i="13"/>
  <c r="V1572" i="13"/>
  <c r="V1565" i="13"/>
  <c r="V1566" i="13"/>
  <c r="V1564" i="13"/>
  <c r="AB1571" i="13"/>
  <c r="AB1581" i="13"/>
  <c r="AB1576" i="13"/>
  <c r="AB1578" i="13"/>
  <c r="AB1570" i="13"/>
  <c r="AB1577" i="13"/>
  <c r="AB1573" i="13"/>
  <c r="AB1568" i="13"/>
  <c r="AB1565" i="13"/>
  <c r="AB1572" i="13"/>
  <c r="AB1580" i="13"/>
  <c r="AB1579" i="13"/>
  <c r="AB1569" i="13"/>
  <c r="AB1574" i="13"/>
  <c r="AB1575" i="13"/>
  <c r="AB1582" i="13"/>
  <c r="AB1564" i="13"/>
  <c r="AB1567" i="13"/>
  <c r="AR1579" i="13"/>
  <c r="AR1575" i="13"/>
  <c r="AR1569" i="13"/>
  <c r="AR1572" i="13"/>
  <c r="AR1565" i="13"/>
  <c r="AR1582" i="13"/>
  <c r="AR1578" i="13"/>
  <c r="AR1576" i="13"/>
  <c r="AR1564" i="13"/>
  <c r="AR1573" i="13"/>
  <c r="AR1574" i="13"/>
  <c r="AR1567" i="13"/>
  <c r="AR1570" i="13"/>
  <c r="AR1566" i="13"/>
  <c r="AR1580" i="13"/>
  <c r="AR1571" i="13"/>
  <c r="AR1577" i="13"/>
  <c r="AA1564" i="13"/>
  <c r="AA1573" i="13"/>
  <c r="AA1571" i="13"/>
  <c r="AA1565" i="13"/>
  <c r="AA1575" i="13"/>
  <c r="AA1570" i="13"/>
  <c r="AA1567" i="13"/>
  <c r="AA1578" i="13"/>
  <c r="AA1569" i="13"/>
  <c r="AA1581" i="13"/>
  <c r="AA1580" i="13"/>
  <c r="AA1577" i="13"/>
  <c r="AA1579" i="13"/>
  <c r="AA1574" i="13"/>
  <c r="AA1568" i="13"/>
  <c r="AA1576" i="13"/>
  <c r="U1271" i="13"/>
  <c r="U1269" i="13"/>
  <c r="U1266" i="13"/>
  <c r="U1265" i="13"/>
  <c r="U1282" i="13"/>
  <c r="U1279" i="13"/>
  <c r="U1275" i="13"/>
  <c r="U1283" i="13"/>
  <c r="U1280" i="13"/>
  <c r="U1276" i="13"/>
  <c r="AB1283" i="13"/>
  <c r="AB1280" i="13"/>
  <c r="AB1281" i="13"/>
  <c r="AB1268" i="13"/>
  <c r="AB1266" i="13"/>
  <c r="AB1273" i="13"/>
  <c r="AB1265" i="13"/>
  <c r="AB1282" i="13"/>
  <c r="AB1275" i="13"/>
  <c r="AB1278" i="13"/>
  <c r="AB1272" i="13"/>
  <c r="AR1283" i="13"/>
  <c r="AR1267" i="13"/>
  <c r="AR1281" i="13"/>
  <c r="AR1275" i="13"/>
  <c r="AR1276" i="13"/>
  <c r="AR1274" i="13"/>
  <c r="AR1278" i="13"/>
  <c r="AR1277" i="13"/>
  <c r="AR1282" i="13"/>
  <c r="AR1271" i="13"/>
  <c r="AR1269" i="13"/>
  <c r="AR1265" i="13"/>
  <c r="L1191" i="13"/>
  <c r="L1173" i="13"/>
  <c r="L1175" i="13"/>
  <c r="L1176" i="13"/>
  <c r="L1181" i="13"/>
  <c r="L1184" i="13"/>
  <c r="L1188" i="13"/>
  <c r="L1186" i="13"/>
  <c r="L1180" i="13"/>
  <c r="L1187" i="13"/>
  <c r="L1179" i="13"/>
  <c r="L1190" i="13"/>
  <c r="L1185" i="13"/>
  <c r="L1189" i="13"/>
  <c r="L1183" i="13"/>
  <c r="Q1501" i="13"/>
  <c r="Q1496" i="13"/>
  <c r="Q1511" i="13"/>
  <c r="Q1513" i="13"/>
  <c r="Q1506" i="13"/>
  <c r="Q1498" i="13"/>
  <c r="AP632" i="13"/>
  <c r="AP633" i="13"/>
  <c r="AP622" i="13"/>
  <c r="AP631" i="13"/>
  <c r="AP634" i="13"/>
  <c r="AP625" i="13"/>
  <c r="AP628" i="13"/>
  <c r="AP623" i="13"/>
  <c r="AP624" i="13"/>
  <c r="AP630" i="13"/>
  <c r="AP639" i="13"/>
  <c r="AP626" i="13"/>
  <c r="AP637" i="13"/>
  <c r="AD200" i="13"/>
  <c r="AD190" i="13"/>
  <c r="AD188" i="13"/>
  <c r="I1507" i="13"/>
  <c r="I1500" i="13"/>
  <c r="I1503" i="13"/>
  <c r="I1510" i="13"/>
  <c r="I1504" i="13"/>
  <c r="I1502" i="13"/>
  <c r="I1509" i="13"/>
  <c r="I1512" i="13"/>
  <c r="I1498" i="13"/>
  <c r="I1511" i="13"/>
  <c r="I1497" i="13"/>
  <c r="I1505" i="13"/>
  <c r="I1508" i="13"/>
  <c r="I1499" i="13"/>
  <c r="I1496" i="13"/>
  <c r="AE1510" i="13"/>
  <c r="AE1512" i="13"/>
  <c r="AE1497" i="13"/>
  <c r="AE1511" i="13"/>
  <c r="AE1498" i="13"/>
  <c r="AE1506" i="13"/>
  <c r="AE1501" i="13"/>
  <c r="AE1496" i="13"/>
  <c r="AE1508" i="13"/>
  <c r="L633" i="13"/>
  <c r="L624" i="13"/>
  <c r="L629" i="13"/>
  <c r="L623" i="13"/>
  <c r="L625" i="13"/>
  <c r="L630" i="13"/>
  <c r="L631" i="13"/>
  <c r="L622" i="13"/>
  <c r="P1506" i="13"/>
  <c r="P1495" i="13"/>
  <c r="P1513" i="13"/>
  <c r="P1511" i="13"/>
  <c r="P1497" i="13"/>
  <c r="P1500" i="13"/>
  <c r="P1509" i="13"/>
  <c r="P1496" i="13"/>
  <c r="P1510" i="13"/>
  <c r="P1505" i="13"/>
  <c r="AA626" i="13"/>
  <c r="AA630" i="13"/>
  <c r="AA628" i="13"/>
  <c r="AA633" i="13"/>
  <c r="AA632" i="13"/>
  <c r="AA623" i="13"/>
  <c r="AA635" i="13"/>
  <c r="AA637" i="13"/>
  <c r="AA625" i="13"/>
  <c r="AA631" i="13"/>
  <c r="AA634" i="13"/>
  <c r="AA638" i="13"/>
  <c r="AA639" i="13"/>
  <c r="AA622" i="13"/>
  <c r="AA629" i="13"/>
  <c r="AE1177" i="13"/>
  <c r="AE1175" i="13"/>
  <c r="AE1187" i="13"/>
  <c r="AE1186" i="13"/>
  <c r="AE1189" i="13"/>
  <c r="AE1183" i="13"/>
  <c r="AE1188" i="13"/>
  <c r="AE1173" i="13"/>
  <c r="AE1190" i="13"/>
  <c r="AE1178" i="13"/>
  <c r="AE1174" i="13"/>
  <c r="AE1181" i="13"/>
  <c r="AE1184" i="13"/>
  <c r="AE1191" i="13"/>
  <c r="AC1581" i="13"/>
  <c r="AC1569" i="13"/>
  <c r="AC1579" i="13"/>
  <c r="AC1572" i="13"/>
  <c r="AC1574" i="13"/>
  <c r="AC1582" i="13"/>
  <c r="AC1575" i="13"/>
  <c r="AC1567" i="13"/>
  <c r="AC1577" i="13"/>
  <c r="AC1566" i="13"/>
  <c r="AC1580" i="13"/>
  <c r="AC1568" i="13"/>
  <c r="AC1573" i="13"/>
  <c r="AC1571" i="13"/>
  <c r="AC1576" i="13"/>
  <c r="AC1578" i="13"/>
  <c r="AC1565" i="13"/>
  <c r="AQ1566" i="13"/>
  <c r="AQ1572" i="13"/>
  <c r="AQ1576" i="13"/>
  <c r="AQ1573" i="13"/>
  <c r="AQ1580" i="13"/>
  <c r="AQ1579" i="13"/>
  <c r="AQ1582" i="13"/>
  <c r="AQ1574" i="13"/>
  <c r="AQ1564" i="13"/>
  <c r="AQ1565" i="13"/>
  <c r="AQ1581" i="13"/>
  <c r="AQ1569" i="13"/>
  <c r="AQ1575" i="13"/>
  <c r="AQ1577" i="13"/>
  <c r="AQ1568" i="13"/>
  <c r="AQ1571" i="13"/>
  <c r="AC469" i="13"/>
  <c r="K463" i="13"/>
  <c r="K466" i="13"/>
  <c r="K477" i="13"/>
  <c r="AA460" i="13"/>
  <c r="AC470" i="13"/>
  <c r="AC472" i="13"/>
  <c r="AC474" i="13"/>
  <c r="AC476" i="13"/>
  <c r="AC478" i="13"/>
  <c r="AC471" i="13"/>
  <c r="AC473" i="13"/>
  <c r="AC475" i="13"/>
  <c r="AC477" i="13"/>
  <c r="AK570" i="13"/>
  <c r="O585" i="13"/>
  <c r="W1259" i="13"/>
  <c r="W1252" i="13"/>
  <c r="W1249" i="13"/>
  <c r="L1177" i="13"/>
  <c r="V1574" i="13"/>
  <c r="V1575" i="13"/>
  <c r="L1197" i="13"/>
  <c r="L1202" i="13"/>
  <c r="L1211" i="13"/>
  <c r="L1203" i="13"/>
  <c r="L1207" i="13"/>
  <c r="W187" i="13"/>
  <c r="AA465" i="13"/>
  <c r="K468" i="13"/>
  <c r="AC460" i="13"/>
  <c r="AA471" i="13"/>
  <c r="U576" i="13"/>
  <c r="U890" i="13"/>
  <c r="AC1094" i="13"/>
  <c r="AD1443" i="13"/>
  <c r="AB1558" i="13"/>
  <c r="AB1555" i="13"/>
  <c r="AB1543" i="13"/>
  <c r="AB1553" i="13"/>
  <c r="AB1551" i="13"/>
  <c r="AB1556" i="13"/>
  <c r="AB1559" i="13"/>
  <c r="AB1550" i="13"/>
  <c r="AB1547" i="13"/>
  <c r="AB1545" i="13"/>
  <c r="AB1557" i="13"/>
  <c r="AB1542" i="13"/>
  <c r="AB1549" i="13"/>
  <c r="AB1546" i="13"/>
  <c r="AB1552" i="13"/>
  <c r="AB1548" i="13"/>
  <c r="AB1554" i="13"/>
  <c r="S1052" i="13"/>
  <c r="Y1191" i="13"/>
  <c r="AR1202" i="13"/>
  <c r="AR1203" i="13"/>
  <c r="AR1214" i="13"/>
  <c r="AR1207" i="13"/>
  <c r="AR1208" i="13"/>
  <c r="AR1197" i="13"/>
  <c r="AA476" i="13"/>
  <c r="AC466" i="13"/>
  <c r="K471" i="13"/>
  <c r="AA462" i="13"/>
  <c r="AA477" i="13"/>
  <c r="K475" i="13"/>
  <c r="AA578" i="13"/>
  <c r="Y1090" i="13"/>
  <c r="AC1099" i="13"/>
  <c r="J1427" i="13"/>
  <c r="U233" i="13"/>
  <c r="U235" i="13"/>
  <c r="U247" i="13"/>
  <c r="U232" i="13"/>
  <c r="U241" i="13"/>
  <c r="U240" i="13"/>
  <c r="U230" i="13"/>
  <c r="U244" i="13"/>
  <c r="U242" i="13"/>
  <c r="AQ236" i="13"/>
  <c r="AQ240" i="13"/>
  <c r="AQ237" i="13"/>
  <c r="AP974" i="13"/>
  <c r="AP966" i="13"/>
  <c r="AP983" i="13"/>
  <c r="AP984" i="13"/>
  <c r="AP982" i="13"/>
  <c r="AP977" i="13"/>
  <c r="AP980" i="13"/>
  <c r="AP970" i="13"/>
  <c r="AP981" i="13"/>
  <c r="AP978" i="13"/>
  <c r="AP979" i="13"/>
  <c r="AP971" i="13"/>
  <c r="AP973" i="13"/>
  <c r="AG969" i="13"/>
  <c r="AG971" i="13"/>
  <c r="AG970" i="13"/>
  <c r="AG983" i="13"/>
  <c r="AG978" i="13"/>
  <c r="AG981" i="13"/>
  <c r="AG980" i="13"/>
  <c r="AG979" i="13"/>
  <c r="AG974" i="13"/>
  <c r="AG968" i="13"/>
  <c r="AG972" i="13"/>
  <c r="AG973" i="13"/>
  <c r="AL970" i="13"/>
  <c r="AL973" i="13"/>
  <c r="AL982" i="13"/>
  <c r="AL980" i="13"/>
  <c r="AL978" i="13"/>
  <c r="AL976" i="13"/>
  <c r="M1211" i="13"/>
  <c r="M1206" i="13"/>
  <c r="M1213" i="13"/>
  <c r="M1200" i="13"/>
  <c r="M1205" i="13"/>
  <c r="M1197" i="13"/>
  <c r="M1212" i="13"/>
  <c r="M1210" i="13"/>
  <c r="O141" i="13"/>
  <c r="AA475" i="13"/>
  <c r="AC464" i="13"/>
  <c r="AA468" i="13"/>
  <c r="K474" i="13"/>
  <c r="K462" i="13"/>
  <c r="AC468" i="13"/>
  <c r="K472" i="13"/>
  <c r="AA461" i="13"/>
  <c r="K461" i="13"/>
  <c r="AA469" i="13"/>
  <c r="AG580" i="13"/>
  <c r="T1444" i="13"/>
  <c r="T1432" i="13"/>
  <c r="T1433" i="13"/>
  <c r="AG1436" i="13"/>
  <c r="AG1437" i="13"/>
  <c r="AG1439" i="13"/>
  <c r="P1438" i="13"/>
  <c r="P1442" i="13"/>
  <c r="P1437" i="13"/>
  <c r="AN1436" i="13"/>
  <c r="AN1431" i="13"/>
  <c r="AR1568" i="13"/>
  <c r="AJ1553" i="13"/>
  <c r="AJ1547" i="13"/>
  <c r="AJ1543" i="13"/>
  <c r="AJ1557" i="13"/>
  <c r="AJ1552" i="13"/>
  <c r="AJ1544" i="13"/>
  <c r="AJ1541" i="13"/>
  <c r="AJ1542" i="13"/>
  <c r="AJ1555" i="13"/>
  <c r="AJ1559" i="13"/>
  <c r="AJ1558" i="13"/>
  <c r="AJ1548" i="13"/>
  <c r="AJ1546" i="13"/>
  <c r="AJ1549" i="13"/>
  <c r="AJ1554" i="13"/>
  <c r="AJ1545" i="13"/>
  <c r="AN793" i="13"/>
  <c r="AN791" i="13"/>
  <c r="AN795" i="13"/>
  <c r="AN784" i="13"/>
  <c r="AN796" i="13"/>
  <c r="AN797" i="13"/>
  <c r="AN785" i="13"/>
  <c r="AN786" i="13"/>
  <c r="AN794" i="13"/>
  <c r="N884" i="13"/>
  <c r="N880" i="13"/>
  <c r="N883" i="13"/>
  <c r="N888" i="13"/>
  <c r="N887" i="13"/>
  <c r="N881" i="13"/>
  <c r="N892" i="13"/>
  <c r="N886" i="13"/>
  <c r="N877" i="13"/>
  <c r="N878" i="13"/>
  <c r="N885" i="13"/>
  <c r="N891" i="13"/>
  <c r="N882" i="13"/>
  <c r="AO1559" i="13"/>
  <c r="AO1555" i="13"/>
  <c r="AO1542" i="13"/>
  <c r="AO1551" i="13"/>
  <c r="AO1547" i="13"/>
  <c r="AO1546" i="13"/>
  <c r="AO1550" i="13"/>
  <c r="AO1548" i="13"/>
  <c r="AO1543" i="13"/>
  <c r="AO1554" i="13"/>
  <c r="AO1556" i="13"/>
  <c r="AO1545" i="13"/>
  <c r="AO1552" i="13"/>
  <c r="AO1544" i="13"/>
  <c r="AO1553" i="13"/>
  <c r="AO1549" i="13"/>
  <c r="V1545" i="13"/>
  <c r="V1554" i="13"/>
  <c r="V1546" i="13"/>
  <c r="V1556" i="13"/>
  <c r="V1548" i="13"/>
  <c r="V1550" i="13"/>
  <c r="V1549" i="13"/>
  <c r="V1551" i="13"/>
  <c r="V1542" i="13"/>
  <c r="V1553" i="13"/>
  <c r="V1543" i="13"/>
  <c r="V1559" i="13"/>
  <c r="V1541" i="13"/>
  <c r="V1555" i="13"/>
  <c r="V1557" i="13"/>
  <c r="AA1566" i="13"/>
  <c r="K153" i="13"/>
  <c r="U590" i="13"/>
  <c r="Q168" i="13"/>
  <c r="Q179" i="13"/>
  <c r="K464" i="13"/>
  <c r="K143" i="13"/>
  <c r="K150" i="13"/>
  <c r="AC463" i="13"/>
  <c r="K467" i="13"/>
  <c r="K469" i="13"/>
  <c r="AA474" i="13"/>
  <c r="K478" i="13"/>
  <c r="AC582" i="13"/>
  <c r="AC592" i="13"/>
  <c r="M1433" i="13"/>
  <c r="M1444" i="13"/>
  <c r="AC1659" i="13"/>
  <c r="AC1657" i="13"/>
  <c r="AC1674" i="13"/>
  <c r="AC1670" i="13"/>
  <c r="AC1671" i="13"/>
  <c r="AC1664" i="13"/>
  <c r="AC1673" i="13"/>
  <c r="AC1658" i="13"/>
  <c r="AC1661" i="13"/>
  <c r="AC1665" i="13"/>
  <c r="AC1656" i="13"/>
  <c r="AC1662" i="13"/>
  <c r="AC1672" i="13"/>
  <c r="AC1666" i="13"/>
  <c r="AC1669" i="13"/>
  <c r="AQ1666" i="13"/>
  <c r="AQ1667" i="13"/>
  <c r="AQ1669" i="13"/>
  <c r="AQ1659" i="13"/>
  <c r="AQ1658" i="13"/>
  <c r="AQ1674" i="13"/>
  <c r="AQ1672" i="13"/>
  <c r="AQ1661" i="13"/>
  <c r="AQ1660" i="13"/>
  <c r="AQ1668" i="13"/>
  <c r="AQ1673" i="13"/>
  <c r="AQ1662" i="13"/>
  <c r="AQ1663" i="13"/>
  <c r="AQ1664" i="13"/>
  <c r="AQ1665" i="13"/>
  <c r="AQ1671" i="13"/>
  <c r="AQ1670" i="13"/>
  <c r="AQ1657" i="13"/>
  <c r="R1576" i="13"/>
  <c r="R1567" i="13"/>
  <c r="AM1182" i="13"/>
  <c r="AM1191" i="13"/>
  <c r="AI1504" i="13"/>
  <c r="AI1505" i="13"/>
  <c r="AI1501" i="13"/>
  <c r="AI1495" i="13"/>
  <c r="AI1507" i="13"/>
  <c r="AI1498" i="13"/>
  <c r="AI1497" i="13"/>
  <c r="AI1509" i="13"/>
  <c r="AI1502" i="13"/>
  <c r="AI1511" i="13"/>
  <c r="AI1506" i="13"/>
  <c r="AI1500" i="13"/>
  <c r="AI1512" i="13"/>
  <c r="AI1496" i="13"/>
  <c r="W193" i="13"/>
  <c r="W201" i="13"/>
  <c r="K146" i="13"/>
  <c r="AN199" i="13"/>
  <c r="L245" i="13"/>
  <c r="W191" i="13"/>
  <c r="W186" i="13"/>
  <c r="W192" i="13"/>
  <c r="O155" i="13"/>
  <c r="O139" i="13"/>
  <c r="K139" i="13"/>
  <c r="O154" i="13"/>
  <c r="AN187" i="13"/>
  <c r="AJ245" i="13"/>
  <c r="L234" i="13"/>
  <c r="J370" i="13"/>
  <c r="AJ386" i="13"/>
  <c r="AN477" i="13"/>
  <c r="AC567" i="13"/>
  <c r="AC561" i="13"/>
  <c r="AF633" i="13"/>
  <c r="AF634" i="13"/>
  <c r="AF639" i="13"/>
  <c r="AN186" i="13"/>
  <c r="R243" i="13"/>
  <c r="R234" i="13"/>
  <c r="M561" i="13"/>
  <c r="AH625" i="13"/>
  <c r="AH634" i="13"/>
  <c r="T633" i="13"/>
  <c r="W811" i="13"/>
  <c r="W805" i="13"/>
  <c r="R887" i="13"/>
  <c r="AN911" i="13"/>
  <c r="AN904" i="13"/>
  <c r="AN910" i="13"/>
  <c r="AR970" i="13"/>
  <c r="AB966" i="13"/>
  <c r="AM976" i="13"/>
  <c r="T1283" i="13"/>
  <c r="AF628" i="13"/>
  <c r="AG1060" i="13"/>
  <c r="AG1066" i="13"/>
  <c r="AG1062" i="13"/>
  <c r="AG1058" i="13"/>
  <c r="AG1065" i="13"/>
  <c r="AG1070" i="13"/>
  <c r="AG1061" i="13"/>
  <c r="AG1076" i="13"/>
  <c r="AG1067" i="13"/>
  <c r="AG1074" i="13"/>
  <c r="AG1069" i="13"/>
  <c r="AG1063" i="13"/>
  <c r="AG1073" i="13"/>
  <c r="AG1072" i="13"/>
  <c r="AG1059" i="13"/>
  <c r="AG1071" i="13"/>
  <c r="AG1068" i="13"/>
  <c r="AJ1099" i="13"/>
  <c r="AJ1081" i="13"/>
  <c r="L240" i="13"/>
  <c r="L239" i="13"/>
  <c r="L237" i="13"/>
  <c r="L242" i="13"/>
  <c r="L230" i="13"/>
  <c r="L232" i="13"/>
  <c r="L235" i="13"/>
  <c r="L244" i="13"/>
  <c r="L246" i="13"/>
  <c r="L248" i="13"/>
  <c r="L238" i="13"/>
  <c r="AA978" i="13"/>
  <c r="AA974" i="13"/>
  <c r="AA983" i="13"/>
  <c r="AA969" i="13"/>
  <c r="AA976" i="13"/>
  <c r="AA973" i="13"/>
  <c r="AA984" i="13"/>
  <c r="AA970" i="13"/>
  <c r="Y1070" i="13"/>
  <c r="Y1071" i="13"/>
  <c r="Y1072" i="13"/>
  <c r="Y1066" i="13"/>
  <c r="Y1065" i="13"/>
  <c r="Y1069" i="13"/>
  <c r="Y1063" i="13"/>
  <c r="Y1074" i="13"/>
  <c r="Y1068" i="13"/>
  <c r="Y1067" i="13"/>
  <c r="Y1076" i="13"/>
  <c r="Y1059" i="13"/>
  <c r="Y1073" i="13"/>
  <c r="AK1060" i="13"/>
  <c r="AK1076" i="13"/>
  <c r="AK1066" i="13"/>
  <c r="AK1069" i="13"/>
  <c r="AK1067" i="13"/>
  <c r="AK1070" i="13"/>
  <c r="AK1065" i="13"/>
  <c r="AK1074" i="13"/>
  <c r="AK1075" i="13"/>
  <c r="AK1068" i="13"/>
  <c r="AK1072" i="13"/>
  <c r="AK1071" i="13"/>
  <c r="AK1063" i="13"/>
  <c r="AK1073" i="13"/>
  <c r="AK1061" i="13"/>
  <c r="AK1064" i="13"/>
  <c r="AJ1281" i="13"/>
  <c r="AJ1268" i="13"/>
  <c r="AJ1278" i="13"/>
  <c r="AJ1272" i="13"/>
  <c r="AJ1270" i="13"/>
  <c r="AJ1276" i="13"/>
  <c r="AJ1274" i="13"/>
  <c r="AJ1266" i="13"/>
  <c r="AJ1273" i="13"/>
  <c r="AJ1265" i="13"/>
  <c r="AJ1283" i="13"/>
  <c r="AJ1280" i="13"/>
  <c r="AJ1269" i="13"/>
  <c r="AJ1282" i="13"/>
  <c r="AJ1277" i="13"/>
  <c r="AJ1279" i="13"/>
  <c r="AJ1275" i="13"/>
  <c r="AJ1267" i="13"/>
  <c r="AJ1271" i="13"/>
  <c r="M552" i="13"/>
  <c r="M562" i="13"/>
  <c r="M553" i="13"/>
  <c r="M555" i="13"/>
  <c r="M558" i="13"/>
  <c r="Y626" i="13"/>
  <c r="Y621" i="13"/>
  <c r="Y634" i="13"/>
  <c r="Y637" i="13"/>
  <c r="Y630" i="13"/>
  <c r="Y622" i="13"/>
  <c r="Y624" i="13"/>
  <c r="Y635" i="13"/>
  <c r="Y632" i="13"/>
  <c r="Y633" i="13"/>
  <c r="Y629" i="13"/>
  <c r="Y631" i="13"/>
  <c r="Y639" i="13"/>
  <c r="Y627" i="13"/>
  <c r="Y623" i="13"/>
  <c r="Y636" i="13"/>
  <c r="T636" i="13"/>
  <c r="T625" i="13"/>
  <c r="AH631" i="13"/>
  <c r="AH638" i="13"/>
  <c r="AH627" i="13"/>
  <c r="AE96" i="13"/>
  <c r="W202" i="13"/>
  <c r="K148" i="13"/>
  <c r="O153" i="13"/>
  <c r="O152" i="13"/>
  <c r="K155" i="13"/>
  <c r="O138" i="13"/>
  <c r="K147" i="13"/>
  <c r="K152" i="13"/>
  <c r="AN190" i="13"/>
  <c r="AN200" i="13"/>
  <c r="AJ236" i="13"/>
  <c r="R230" i="13"/>
  <c r="AC558" i="13"/>
  <c r="U630" i="13"/>
  <c r="Y638" i="13"/>
  <c r="AN196" i="13"/>
  <c r="R247" i="13"/>
  <c r="M559" i="13"/>
  <c r="AH623" i="13"/>
  <c r="T623" i="13"/>
  <c r="T639" i="13"/>
  <c r="AH622" i="13"/>
  <c r="T628" i="13"/>
  <c r="W818" i="13"/>
  <c r="W820" i="13"/>
  <c r="W813" i="13"/>
  <c r="AN900" i="13"/>
  <c r="AN897" i="13"/>
  <c r="AN898" i="13"/>
  <c r="AN903" i="13"/>
  <c r="AA975" i="13"/>
  <c r="Y1075" i="13"/>
  <c r="AB978" i="13"/>
  <c r="K1088" i="13"/>
  <c r="AJ1093" i="13"/>
  <c r="AF1099" i="13"/>
  <c r="AF1083" i="13"/>
  <c r="AR1087" i="13"/>
  <c r="AR1088" i="13"/>
  <c r="AR1081" i="13"/>
  <c r="AR1085" i="13"/>
  <c r="AR1096" i="13"/>
  <c r="AR1099" i="13"/>
  <c r="AD1250" i="13"/>
  <c r="AD1507" i="13"/>
  <c r="AI1499" i="13"/>
  <c r="AI1503" i="13"/>
  <c r="AO1659" i="13"/>
  <c r="AO1671" i="13"/>
  <c r="AO1658" i="13"/>
  <c r="AO1674" i="13"/>
  <c r="AO1668" i="13"/>
  <c r="AO1662" i="13"/>
  <c r="AO1661" i="13"/>
  <c r="AO1672" i="13"/>
  <c r="AO1663" i="13"/>
  <c r="AO1669" i="13"/>
  <c r="AO1667" i="13"/>
  <c r="U633" i="13"/>
  <c r="Q106" i="13"/>
  <c r="X1090" i="13"/>
  <c r="X1099" i="13"/>
  <c r="X1093" i="13"/>
  <c r="W1242" i="13"/>
  <c r="W1243" i="13"/>
  <c r="W1256" i="13"/>
  <c r="W1250" i="13"/>
  <c r="W1246" i="13"/>
  <c r="W1254" i="13"/>
  <c r="W1258" i="13"/>
  <c r="W1248" i="13"/>
  <c r="W1251" i="13"/>
  <c r="W1257" i="13"/>
  <c r="W981" i="13"/>
  <c r="W975" i="13"/>
  <c r="W980" i="13"/>
  <c r="W979" i="13"/>
  <c r="W972" i="13"/>
  <c r="W970" i="13"/>
  <c r="W973" i="13"/>
  <c r="W983" i="13"/>
  <c r="W984" i="13"/>
  <c r="W977" i="13"/>
  <c r="W982" i="13"/>
  <c r="AO238" i="13"/>
  <c r="AO246" i="13"/>
  <c r="AM974" i="13"/>
  <c r="AM983" i="13"/>
  <c r="AM980" i="13"/>
  <c r="AM978" i="13"/>
  <c r="AM979" i="13"/>
  <c r="AM970" i="13"/>
  <c r="AM982" i="13"/>
  <c r="AM977" i="13"/>
  <c r="AM967" i="13"/>
  <c r="AM972" i="13"/>
  <c r="AM969" i="13"/>
  <c r="AM966" i="13"/>
  <c r="AM973" i="13"/>
  <c r="W196" i="13"/>
  <c r="O156" i="13"/>
  <c r="AC562" i="13"/>
  <c r="AB580" i="13"/>
  <c r="I582" i="13"/>
  <c r="R231" i="13"/>
  <c r="M565" i="13"/>
  <c r="M568" i="13"/>
  <c r="AH626" i="13"/>
  <c r="AH639" i="13"/>
  <c r="T637" i="13"/>
  <c r="AH635" i="13"/>
  <c r="W816" i="13"/>
  <c r="W807" i="13"/>
  <c r="W971" i="13"/>
  <c r="AN915" i="13"/>
  <c r="AN906" i="13"/>
  <c r="S876" i="13"/>
  <c r="AA981" i="13"/>
  <c r="R875" i="13"/>
  <c r="Y1062" i="13"/>
  <c r="AR1082" i="13"/>
  <c r="Y1058" i="13"/>
  <c r="W1255" i="13"/>
  <c r="AM981" i="13"/>
  <c r="T1269" i="13"/>
  <c r="AA1046" i="13"/>
  <c r="AA1038" i="13"/>
  <c r="AA1044" i="13"/>
  <c r="AA1051" i="13"/>
  <c r="AA1052" i="13"/>
  <c r="AA1041" i="13"/>
  <c r="AA1042" i="13"/>
  <c r="AA1050" i="13"/>
  <c r="AA1049" i="13"/>
  <c r="AA1047" i="13"/>
  <c r="AA1053" i="13"/>
  <c r="Y625" i="13"/>
  <c r="AM1075" i="13"/>
  <c r="AM1069" i="13"/>
  <c r="AM1072" i="13"/>
  <c r="AM1058" i="13"/>
  <c r="AM1068" i="13"/>
  <c r="AM1060" i="13"/>
  <c r="AM1076" i="13"/>
  <c r="AM1073" i="13"/>
  <c r="AM1065" i="13"/>
  <c r="AM1074" i="13"/>
  <c r="AM1071" i="13"/>
  <c r="AR331" i="13"/>
  <c r="AR329" i="13"/>
  <c r="AM324" i="13"/>
  <c r="AM334" i="13"/>
  <c r="U1179" i="13"/>
  <c r="U1184" i="13"/>
  <c r="U1185" i="13"/>
  <c r="U1189" i="13"/>
  <c r="U1173" i="13"/>
  <c r="U1180" i="13"/>
  <c r="U1181" i="13"/>
  <c r="U1186" i="13"/>
  <c r="U1188" i="13"/>
  <c r="U1191" i="13"/>
  <c r="U1187" i="13"/>
  <c r="U1182" i="13"/>
  <c r="U1190" i="13"/>
  <c r="AB1190" i="13"/>
  <c r="AB1191" i="13"/>
  <c r="AB1175" i="13"/>
  <c r="AB1179" i="13"/>
  <c r="AB1174" i="13"/>
  <c r="AB1187" i="13"/>
  <c r="AB1186" i="13"/>
  <c r="AB1182" i="13"/>
  <c r="AB1188" i="13"/>
  <c r="AB1173" i="13"/>
  <c r="AB1189" i="13"/>
  <c r="AB1178" i="13"/>
  <c r="AB1176" i="13"/>
  <c r="AB1184" i="13"/>
  <c r="AB1181" i="13"/>
  <c r="AB1180" i="13"/>
  <c r="AB1177" i="13"/>
  <c r="AR1188" i="13"/>
  <c r="AR1183" i="13"/>
  <c r="AR1181" i="13"/>
  <c r="AR1178" i="13"/>
  <c r="AR1191" i="13"/>
  <c r="AR1179" i="13"/>
  <c r="AR1189" i="13"/>
  <c r="AR1186" i="13"/>
  <c r="AR1185" i="13"/>
  <c r="AR1180" i="13"/>
  <c r="AR1187" i="13"/>
  <c r="AR1177" i="13"/>
  <c r="AR1176" i="13"/>
  <c r="AR1182" i="13"/>
  <c r="AR1184" i="13"/>
  <c r="AR1174" i="13"/>
  <c r="AJ553" i="13"/>
  <c r="AJ561" i="13"/>
  <c r="AJ552" i="13"/>
  <c r="O1565" i="13"/>
  <c r="O1581" i="13"/>
  <c r="O1564" i="13"/>
  <c r="O1578" i="13"/>
  <c r="O1572" i="13"/>
  <c r="O1582" i="13"/>
  <c r="O1574" i="13"/>
  <c r="O1573" i="13"/>
  <c r="O1566" i="13"/>
  <c r="O1580" i="13"/>
  <c r="O1577" i="13"/>
  <c r="O1568" i="13"/>
  <c r="O1569" i="13"/>
  <c r="O1570" i="13"/>
  <c r="O1575" i="13"/>
  <c r="AK1576" i="13"/>
  <c r="AK1577" i="13"/>
  <c r="AK1573" i="13"/>
  <c r="AK1574" i="13"/>
  <c r="AK1582" i="13"/>
  <c r="AK1565" i="13"/>
  <c r="AK1578" i="13"/>
  <c r="AK1580" i="13"/>
  <c r="AK1571" i="13"/>
  <c r="AK1566" i="13"/>
  <c r="AK1581" i="13"/>
  <c r="AK1564" i="13"/>
  <c r="AK1572" i="13"/>
  <c r="AK1569" i="13"/>
  <c r="AK1575" i="13"/>
  <c r="AK1567" i="13"/>
  <c r="N1580" i="13"/>
  <c r="N1571" i="13"/>
  <c r="N1567" i="13"/>
  <c r="N1576" i="13"/>
  <c r="N1572" i="13"/>
  <c r="N1570" i="13"/>
  <c r="N1573" i="13"/>
  <c r="N1569" i="13"/>
  <c r="N1581" i="13"/>
  <c r="N1578" i="13"/>
  <c r="N1579" i="13"/>
  <c r="N1565" i="13"/>
  <c r="N1577" i="13"/>
  <c r="N1566" i="13"/>
  <c r="N1575" i="13"/>
  <c r="O1259" i="13"/>
  <c r="O1248" i="13"/>
  <c r="O1251" i="13"/>
  <c r="O1249" i="13"/>
  <c r="O1245" i="13"/>
  <c r="O1246" i="13"/>
  <c r="O1247" i="13"/>
  <c r="O1258" i="13"/>
  <c r="O1253" i="13"/>
  <c r="O1255" i="13"/>
  <c r="O1244" i="13"/>
  <c r="O1250" i="13"/>
  <c r="O1243" i="13"/>
  <c r="O1257" i="13"/>
  <c r="O1254" i="13"/>
  <c r="AD1254" i="13"/>
  <c r="AD1242" i="13"/>
  <c r="AD1252" i="13"/>
  <c r="AD1249" i="13"/>
  <c r="AD1258" i="13"/>
  <c r="AD1255" i="13"/>
  <c r="AD1247" i="13"/>
  <c r="AD1245" i="13"/>
  <c r="AD1251" i="13"/>
  <c r="AD1244" i="13"/>
  <c r="AD1259" i="13"/>
  <c r="AD1253" i="13"/>
  <c r="AD1246" i="13"/>
  <c r="AD1256" i="13"/>
  <c r="AR977" i="13"/>
  <c r="AR978" i="13"/>
  <c r="AR976" i="13"/>
  <c r="AR972" i="13"/>
  <c r="AR983" i="13"/>
  <c r="AR975" i="13"/>
  <c r="AR979" i="13"/>
  <c r="AR982" i="13"/>
  <c r="AR980" i="13"/>
  <c r="W199" i="13"/>
  <c r="W188" i="13"/>
  <c r="O149" i="13"/>
  <c r="O151" i="13"/>
  <c r="O144" i="13"/>
  <c r="AN197" i="13"/>
  <c r="R238" i="13"/>
  <c r="O381" i="13"/>
  <c r="J110" i="13"/>
  <c r="O148" i="13"/>
  <c r="K144" i="13"/>
  <c r="K145" i="13"/>
  <c r="O147" i="13"/>
  <c r="O146" i="13"/>
  <c r="AN191" i="13"/>
  <c r="AN193" i="13"/>
  <c r="AJ243" i="13"/>
  <c r="R236" i="13"/>
  <c r="L241" i="13"/>
  <c r="I372" i="13"/>
  <c r="J373" i="13"/>
  <c r="M570" i="13"/>
  <c r="M575" i="13"/>
  <c r="AE584" i="13"/>
  <c r="AN201" i="13"/>
  <c r="M560" i="13"/>
  <c r="M566" i="13"/>
  <c r="T630" i="13"/>
  <c r="T635" i="13"/>
  <c r="W968" i="13"/>
  <c r="AK1059" i="13"/>
  <c r="AN905" i="13"/>
  <c r="AN899" i="13"/>
  <c r="AB855" i="13"/>
  <c r="AB973" i="13"/>
  <c r="W969" i="13"/>
  <c r="AD1089" i="13"/>
  <c r="X1084" i="13"/>
  <c r="Y1064" i="13"/>
  <c r="AM971" i="13"/>
  <c r="AD1260" i="13"/>
  <c r="AR981" i="13"/>
  <c r="N783" i="13"/>
  <c r="N793" i="13"/>
  <c r="N785" i="13"/>
  <c r="N782" i="13"/>
  <c r="N795" i="13"/>
  <c r="N790" i="13"/>
  <c r="N791" i="13"/>
  <c r="N789" i="13"/>
  <c r="N797" i="13"/>
  <c r="N799" i="13"/>
  <c r="N788" i="13"/>
  <c r="N796" i="13"/>
  <c r="N787" i="13"/>
  <c r="N786" i="13"/>
  <c r="AI800" i="13"/>
  <c r="AI793" i="13"/>
  <c r="AI789" i="13"/>
  <c r="AI785" i="13"/>
  <c r="AI794" i="13"/>
  <c r="AI799" i="13"/>
  <c r="AI791" i="13"/>
  <c r="AI795" i="13"/>
  <c r="AI786" i="13"/>
  <c r="AI798" i="13"/>
  <c r="AI790" i="13"/>
  <c r="AI782" i="13"/>
  <c r="AI796" i="13"/>
  <c r="AI797" i="13"/>
  <c r="AI788" i="13"/>
  <c r="AM1247" i="13"/>
  <c r="AM1252" i="13"/>
  <c r="AM1259" i="13"/>
  <c r="AM1248" i="13"/>
  <c r="AM1251" i="13"/>
  <c r="AM1242" i="13"/>
  <c r="AM1253" i="13"/>
  <c r="AM1254" i="13"/>
  <c r="AM1245" i="13"/>
  <c r="AM1243" i="13"/>
  <c r="AM1244" i="13"/>
  <c r="AM1256" i="13"/>
  <c r="AM1250" i="13"/>
  <c r="AM1249" i="13"/>
  <c r="AM1258" i="13"/>
  <c r="R248" i="13"/>
  <c r="R246" i="13"/>
  <c r="R244" i="13"/>
  <c r="R242" i="13"/>
  <c r="R240" i="13"/>
  <c r="T1279" i="13"/>
  <c r="T1281" i="13"/>
  <c r="T1271" i="13"/>
  <c r="T1265" i="13"/>
  <c r="T1268" i="13"/>
  <c r="T1278" i="13"/>
  <c r="T1272" i="13"/>
  <c r="T1280" i="13"/>
  <c r="T1270" i="13"/>
  <c r="T1276" i="13"/>
  <c r="T1274" i="13"/>
  <c r="T1266" i="13"/>
  <c r="T1273" i="13"/>
  <c r="T1282" i="13"/>
  <c r="T1275" i="13"/>
  <c r="T1267" i="13"/>
  <c r="M1269" i="13"/>
  <c r="M1268" i="13"/>
  <c r="M1281" i="13"/>
  <c r="M1272" i="13"/>
  <c r="M1270" i="13"/>
  <c r="M1282" i="13"/>
  <c r="M1265" i="13"/>
  <c r="M1278" i="13"/>
  <c r="M1276" i="13"/>
  <c r="M1283" i="13"/>
  <c r="M1280" i="13"/>
  <c r="M1274" i="13"/>
  <c r="M1266" i="13"/>
  <c r="M1271" i="13"/>
  <c r="M1277" i="13"/>
  <c r="M1275" i="13"/>
  <c r="M1267" i="13"/>
  <c r="M1279" i="13"/>
  <c r="AD1503" i="13"/>
  <c r="AD1498" i="13"/>
  <c r="AD1509" i="13"/>
  <c r="AD1495" i="13"/>
  <c r="AD1496" i="13"/>
  <c r="AD1504" i="13"/>
  <c r="AD1500" i="13"/>
  <c r="AD1511" i="13"/>
  <c r="AD1512" i="13"/>
  <c r="AD1501" i="13"/>
  <c r="AD1513" i="13"/>
  <c r="AD1510" i="13"/>
  <c r="AD1497" i="13"/>
  <c r="U621" i="13"/>
  <c r="U623" i="13"/>
  <c r="U637" i="13"/>
  <c r="U628" i="13"/>
  <c r="U626" i="13"/>
  <c r="U627" i="13"/>
  <c r="U632" i="13"/>
  <c r="U629" i="13"/>
  <c r="U635" i="13"/>
  <c r="U624" i="13"/>
  <c r="U636" i="13"/>
  <c r="U638" i="13"/>
  <c r="U639" i="13"/>
  <c r="U625" i="13"/>
  <c r="K151" i="13"/>
  <c r="K156" i="13"/>
  <c r="AN189" i="13"/>
  <c r="AN192" i="13"/>
  <c r="AJ241" i="13"/>
  <c r="L236" i="13"/>
  <c r="W185" i="13"/>
  <c r="W200" i="13"/>
  <c r="O142" i="13"/>
  <c r="K142" i="13"/>
  <c r="K140" i="13"/>
  <c r="O145" i="13"/>
  <c r="K149" i="13"/>
  <c r="K154" i="13"/>
  <c r="AN194" i="13"/>
  <c r="AN202" i="13"/>
  <c r="AJ233" i="13"/>
  <c r="R235" i="13"/>
  <c r="AO235" i="13"/>
  <c r="L243" i="13"/>
  <c r="N382" i="13"/>
  <c r="AC559" i="13"/>
  <c r="AF637" i="13"/>
  <c r="M591" i="13"/>
  <c r="AH624" i="13"/>
  <c r="AH637" i="13"/>
  <c r="T621" i="13"/>
  <c r="AH628" i="13"/>
  <c r="W808" i="13"/>
  <c r="W810" i="13"/>
  <c r="W821" i="13"/>
  <c r="W823" i="13"/>
  <c r="W806" i="13"/>
  <c r="W967" i="13"/>
  <c r="AK1062" i="13"/>
  <c r="AN902" i="13"/>
  <c r="AN914" i="13"/>
  <c r="AN913" i="13"/>
  <c r="AA977" i="13"/>
  <c r="AB968" i="13"/>
  <c r="W976" i="13"/>
  <c r="W1260" i="13"/>
  <c r="AM968" i="13"/>
  <c r="AD1505" i="13"/>
  <c r="AI1510" i="13"/>
  <c r="O1360" i="13"/>
  <c r="O1361" i="13"/>
  <c r="O1366" i="13"/>
  <c r="O1362" i="13"/>
  <c r="AA1366" i="13"/>
  <c r="AA1362" i="13"/>
  <c r="AA1357" i="13"/>
  <c r="AC1512" i="13"/>
  <c r="AC1511" i="13"/>
  <c r="AC1502" i="13"/>
  <c r="AC1496" i="13"/>
  <c r="AC1500" i="13"/>
  <c r="AC1498" i="13"/>
  <c r="AC1509" i="13"/>
  <c r="AC1497" i="13"/>
  <c r="AH633" i="13"/>
  <c r="AO1062" i="13"/>
  <c r="AO1067" i="13"/>
  <c r="AO1063" i="13"/>
  <c r="AO1069" i="13"/>
  <c r="AO1068" i="13"/>
  <c r="AO1059" i="13"/>
  <c r="AO1072" i="13"/>
  <c r="AO1058" i="13"/>
  <c r="AO1061" i="13"/>
  <c r="AO1076" i="13"/>
  <c r="AO1060" i="13"/>
  <c r="AO1074" i="13"/>
  <c r="AO1070" i="13"/>
  <c r="Q170" i="13"/>
  <c r="Q162" i="13"/>
  <c r="Q169" i="13"/>
  <c r="Q161" i="13"/>
  <c r="Q174" i="13"/>
  <c r="Q172" i="13"/>
  <c r="Q165" i="13"/>
  <c r="Q176" i="13"/>
  <c r="Q175" i="13"/>
  <c r="K138" i="13"/>
  <c r="AJ234" i="13"/>
  <c r="AO232" i="13"/>
  <c r="AN462" i="13"/>
  <c r="AC566" i="13"/>
  <c r="AC565" i="13"/>
  <c r="T638" i="13"/>
  <c r="M564" i="13"/>
  <c r="M557" i="13"/>
  <c r="M569" i="13"/>
  <c r="T634" i="13"/>
  <c r="W819" i="13"/>
  <c r="R876" i="13"/>
  <c r="AK1058" i="13"/>
  <c r="R877" i="13"/>
  <c r="AN907" i="13"/>
  <c r="AA972" i="13"/>
  <c r="AB970" i="13"/>
  <c r="AB976" i="13"/>
  <c r="AJ1089" i="13"/>
  <c r="AF1096" i="13"/>
  <c r="AM1257" i="13"/>
  <c r="AI1508" i="13"/>
  <c r="AD1506" i="13"/>
  <c r="AO1440" i="13"/>
  <c r="AO1432" i="13"/>
  <c r="L1444" i="13"/>
  <c r="L1438" i="13"/>
  <c r="Y1442" i="13"/>
  <c r="Y1444" i="13"/>
  <c r="Y628" i="13"/>
  <c r="U634" i="13"/>
  <c r="N1574" i="13"/>
  <c r="AF622" i="13"/>
  <c r="AF630" i="13"/>
  <c r="AF626" i="13"/>
  <c r="AF625" i="13"/>
  <c r="AF621" i="13"/>
  <c r="AF631" i="13"/>
  <c r="AF623" i="13"/>
  <c r="AF636" i="13"/>
  <c r="AF638" i="13"/>
  <c r="AF629" i="13"/>
  <c r="Q105" i="13"/>
  <c r="O143" i="13"/>
  <c r="Q202" i="13"/>
  <c r="AN198" i="13"/>
  <c r="O140" i="13"/>
  <c r="AN195" i="13"/>
  <c r="AN185" i="13"/>
  <c r="AO233" i="13"/>
  <c r="L247" i="13"/>
  <c r="AJ377" i="13"/>
  <c r="O385" i="13"/>
  <c r="AN473" i="13"/>
  <c r="AC556" i="13"/>
  <c r="AC552" i="13"/>
  <c r="Y579" i="13"/>
  <c r="AF624" i="13"/>
  <c r="T632" i="13"/>
  <c r="R241" i="13"/>
  <c r="R232" i="13"/>
  <c r="AH621" i="13"/>
  <c r="AH636" i="13"/>
  <c r="T624" i="13"/>
  <c r="W815" i="13"/>
  <c r="R883" i="13"/>
  <c r="AN909" i="13"/>
  <c r="AN901" i="13"/>
  <c r="AR973" i="13"/>
  <c r="AA979" i="13"/>
  <c r="AB967" i="13"/>
  <c r="W978" i="13"/>
  <c r="AA967" i="13"/>
  <c r="AD1502" i="13"/>
  <c r="AD1508" i="13"/>
  <c r="Q874" i="13"/>
  <c r="Q879" i="13"/>
  <c r="K790" i="13"/>
  <c r="K798" i="13"/>
  <c r="K799" i="13"/>
  <c r="O1542" i="13"/>
  <c r="O1554" i="13"/>
  <c r="O1547" i="13"/>
  <c r="O1550" i="13"/>
  <c r="O1556" i="13"/>
  <c r="O1558" i="13"/>
  <c r="O1552" i="13"/>
  <c r="O1557" i="13"/>
  <c r="O1543" i="13"/>
  <c r="O1541" i="13"/>
  <c r="O1559" i="13"/>
  <c r="O1553" i="13"/>
  <c r="O1545" i="13"/>
  <c r="O1555" i="13"/>
  <c r="O1551" i="13"/>
  <c r="O1546" i="13"/>
  <c r="I1543" i="13"/>
  <c r="I1559" i="13"/>
  <c r="I1549" i="13"/>
  <c r="I1554" i="13"/>
  <c r="I1553" i="13"/>
  <c r="I1555" i="13"/>
  <c r="I1545" i="13"/>
  <c r="I1550" i="13"/>
  <c r="I1544" i="13"/>
  <c r="I1551" i="13"/>
  <c r="I1552" i="13"/>
  <c r="I1548" i="13"/>
  <c r="I1557" i="13"/>
  <c r="I1547" i="13"/>
  <c r="I1546" i="13"/>
  <c r="I1541" i="13"/>
  <c r="I1542" i="13"/>
  <c r="R622" i="13"/>
  <c r="R631" i="13"/>
  <c r="R637" i="13"/>
  <c r="R623" i="13"/>
  <c r="M628" i="13"/>
  <c r="M625" i="13"/>
  <c r="M634" i="13"/>
  <c r="AC622" i="13"/>
  <c r="AC625" i="13"/>
  <c r="AC626" i="13"/>
  <c r="R787" i="13"/>
  <c r="R1189" i="13"/>
  <c r="L635" i="13"/>
  <c r="L621" i="13"/>
  <c r="L626" i="13"/>
  <c r="AA624" i="13"/>
  <c r="AA627" i="13"/>
  <c r="AA621" i="13"/>
  <c r="AA636" i="13"/>
  <c r="AF797" i="13"/>
  <c r="R1184" i="13"/>
  <c r="N626" i="13"/>
  <c r="N633" i="13"/>
  <c r="N625" i="13"/>
  <c r="N629" i="13"/>
  <c r="AO626" i="13"/>
  <c r="AO639" i="13"/>
  <c r="AO637" i="13"/>
  <c r="AO621" i="13"/>
  <c r="AO629" i="13"/>
  <c r="AC1550" i="13"/>
  <c r="AQ624" i="13"/>
  <c r="AQ621" i="13"/>
  <c r="P623" i="13"/>
  <c r="P628" i="13"/>
  <c r="P635" i="13"/>
  <c r="P634" i="13"/>
  <c r="AI199" i="13"/>
  <c r="AA154" i="13"/>
  <c r="X152" i="13"/>
  <c r="AA155" i="13"/>
  <c r="X140" i="13"/>
  <c r="X154" i="13"/>
  <c r="AE142" i="13"/>
  <c r="X148" i="13"/>
  <c r="AE150" i="13"/>
  <c r="X151" i="13"/>
  <c r="V473" i="13"/>
  <c r="V472" i="13"/>
  <c r="AG556" i="13"/>
  <c r="AA558" i="13"/>
  <c r="AP570" i="13"/>
  <c r="AP558" i="13"/>
  <c r="AD552" i="13"/>
  <c r="AD555" i="13"/>
  <c r="AG566" i="13"/>
  <c r="AG560" i="13"/>
  <c r="AA557" i="13"/>
  <c r="AC325" i="13"/>
  <c r="Z332" i="13"/>
  <c r="AC329" i="13"/>
  <c r="AC331" i="13"/>
  <c r="U887" i="13"/>
  <c r="AK1443" i="13"/>
  <c r="AK1441" i="13"/>
  <c r="S1426" i="13"/>
  <c r="S1441" i="13"/>
  <c r="S1439" i="13"/>
  <c r="S1442" i="13"/>
  <c r="S1427" i="13"/>
  <c r="AI1669" i="13"/>
  <c r="AI1665" i="13"/>
  <c r="AL1023" i="13"/>
  <c r="AL1014" i="13"/>
  <c r="AL1029" i="13"/>
  <c r="AL1027" i="13"/>
  <c r="AL1018" i="13"/>
  <c r="Y1282" i="13"/>
  <c r="Y1274" i="13"/>
  <c r="Y1267" i="13"/>
  <c r="Y1265" i="13"/>
  <c r="Y1272" i="13"/>
  <c r="Y1270" i="13"/>
  <c r="Y1268" i="13"/>
  <c r="Y1277" i="13"/>
  <c r="Y1266" i="13"/>
  <c r="Y1281" i="13"/>
  <c r="Y1275" i="13"/>
  <c r="Y1283" i="13"/>
  <c r="Y1273" i="13"/>
  <c r="Y1269" i="13"/>
  <c r="Y1280" i="13"/>
  <c r="Y1276" i="13"/>
  <c r="Y1279" i="13"/>
  <c r="X146" i="13"/>
  <c r="V464" i="13"/>
  <c r="AD554" i="13"/>
  <c r="AD565" i="13"/>
  <c r="AD563" i="13"/>
  <c r="AG555" i="13"/>
  <c r="AA552" i="13"/>
  <c r="AG564" i="13"/>
  <c r="AG562" i="13"/>
  <c r="Z333" i="13"/>
  <c r="AC332" i="13"/>
  <c r="AC326" i="13"/>
  <c r="AD1023" i="13"/>
  <c r="AI864" i="13"/>
  <c r="AI863" i="13"/>
  <c r="AI862" i="13"/>
  <c r="AA855" i="13"/>
  <c r="AA852" i="13"/>
  <c r="AQ856" i="13"/>
  <c r="AQ861" i="13"/>
  <c r="AQ851" i="13"/>
  <c r="AQ859" i="13"/>
  <c r="AQ869" i="13"/>
  <c r="AD1268" i="13"/>
  <c r="AF1157" i="13"/>
  <c r="AF1159" i="13"/>
  <c r="AF1164" i="13"/>
  <c r="O1162" i="13"/>
  <c r="O1150" i="13"/>
  <c r="AH1065" i="13"/>
  <c r="AH1066" i="13"/>
  <c r="AH1076" i="13"/>
  <c r="AH1059" i="13"/>
  <c r="AH1075" i="13"/>
  <c r="AH1062" i="13"/>
  <c r="AH1064" i="13"/>
  <c r="AH1058" i="13"/>
  <c r="AH1061" i="13"/>
  <c r="AH1063" i="13"/>
  <c r="AH1074" i="13"/>
  <c r="AH1069" i="13"/>
  <c r="AH1068" i="13"/>
  <c r="AH1067" i="13"/>
  <c r="AH1060" i="13"/>
  <c r="AL1203" i="13"/>
  <c r="AL1211" i="13"/>
  <c r="AL1201" i="13"/>
  <c r="AL1202" i="13"/>
  <c r="AL1209" i="13"/>
  <c r="AL1196" i="13"/>
  <c r="AL1197" i="13"/>
  <c r="AL1200" i="13"/>
  <c r="AL1198" i="13"/>
  <c r="AL1214" i="13"/>
  <c r="AL1213" i="13"/>
  <c r="AL1210" i="13"/>
  <c r="AL1208" i="13"/>
  <c r="AL1204" i="13"/>
  <c r="AL1205" i="13"/>
  <c r="AL1207" i="13"/>
  <c r="AL1212" i="13"/>
  <c r="AJ1198" i="13"/>
  <c r="AJ1199" i="13"/>
  <c r="AJ1202" i="13"/>
  <c r="AJ1200" i="13"/>
  <c r="AJ1213" i="13"/>
  <c r="AJ1214" i="13"/>
  <c r="AJ1196" i="13"/>
  <c r="AJ1209" i="13"/>
  <c r="AJ1210" i="13"/>
  <c r="AJ1207" i="13"/>
  <c r="AJ1197" i="13"/>
  <c r="AJ1208" i="13"/>
  <c r="AJ1206" i="13"/>
  <c r="AJ1212" i="13"/>
  <c r="AJ1201" i="13"/>
  <c r="AJ1205" i="13"/>
  <c r="AJ1203" i="13"/>
  <c r="AB1205" i="13"/>
  <c r="AB1203" i="13"/>
  <c r="AB1198" i="13"/>
  <c r="AB1199" i="13"/>
  <c r="AB1202" i="13"/>
  <c r="AB1200" i="13"/>
  <c r="AB1209" i="13"/>
  <c r="AB1212" i="13"/>
  <c r="AB1210" i="13"/>
  <c r="AB1196" i="13"/>
  <c r="AB1207" i="13"/>
  <c r="AB1197" i="13"/>
  <c r="AB1211" i="13"/>
  <c r="AB1208" i="13"/>
  <c r="AB1206" i="13"/>
  <c r="AB1213" i="13"/>
  <c r="AB1204" i="13"/>
  <c r="Y915" i="13"/>
  <c r="Y898" i="13"/>
  <c r="Y911" i="13"/>
  <c r="Y913" i="13"/>
  <c r="Y909" i="13"/>
  <c r="Y902" i="13"/>
  <c r="Y910" i="13"/>
  <c r="Y905" i="13"/>
  <c r="Y908" i="13"/>
  <c r="Y912" i="13"/>
  <c r="Y906" i="13"/>
  <c r="Y899" i="13"/>
  <c r="Y903" i="13"/>
  <c r="N1212" i="13"/>
  <c r="N1208" i="13"/>
  <c r="N1204" i="13"/>
  <c r="N1205" i="13"/>
  <c r="N1202" i="13"/>
  <c r="N1206" i="13"/>
  <c r="N1199" i="13"/>
  <c r="N1209" i="13"/>
  <c r="N1214" i="13"/>
  <c r="N1203" i="13"/>
  <c r="N1201" i="13"/>
  <c r="N1213" i="13"/>
  <c r="N1196" i="13"/>
  <c r="N1197" i="13"/>
  <c r="N1200" i="13"/>
  <c r="N1198" i="13"/>
  <c r="N1211" i="13"/>
  <c r="N1207" i="13"/>
  <c r="N1210" i="13"/>
  <c r="S1066" i="13"/>
  <c r="S1060" i="13"/>
  <c r="S1059" i="13"/>
  <c r="S1061" i="13"/>
  <c r="S1073" i="13"/>
  <c r="S1068" i="13"/>
  <c r="S1058" i="13"/>
  <c r="S1070" i="13"/>
  <c r="S1062" i="13"/>
  <c r="S1075" i="13"/>
  <c r="S1069" i="13"/>
  <c r="S1072" i="13"/>
  <c r="S1067" i="13"/>
  <c r="S1065" i="13"/>
  <c r="S1074" i="13"/>
  <c r="S1076" i="13"/>
  <c r="S1071" i="13"/>
  <c r="AQ1211" i="13"/>
  <c r="AQ1203" i="13"/>
  <c r="AQ1204" i="13"/>
  <c r="AQ1214" i="13"/>
  <c r="AQ1205" i="13"/>
  <c r="AQ1198" i="13"/>
  <c r="AQ1213" i="13"/>
  <c r="AQ1212" i="13"/>
  <c r="AQ1201" i="13"/>
  <c r="AQ1210" i="13"/>
  <c r="AQ1209" i="13"/>
  <c r="AQ1202" i="13"/>
  <c r="AQ1200" i="13"/>
  <c r="AQ1207" i="13"/>
  <c r="AQ1208" i="13"/>
  <c r="AQ1196" i="13"/>
  <c r="U905" i="13"/>
  <c r="U904" i="13"/>
  <c r="U897" i="13"/>
  <c r="U903" i="13"/>
  <c r="U898" i="13"/>
  <c r="U913" i="13"/>
  <c r="U912" i="13"/>
  <c r="U914" i="13"/>
  <c r="U910" i="13"/>
  <c r="U901" i="13"/>
  <c r="U909" i="13"/>
  <c r="S909" i="13"/>
  <c r="S907" i="13"/>
  <c r="S906" i="13"/>
  <c r="S899" i="13"/>
  <c r="S905" i="13"/>
  <c r="S900" i="13"/>
  <c r="S898" i="13"/>
  <c r="S903" i="13"/>
  <c r="O162" i="13"/>
  <c r="O179" i="13"/>
  <c r="O175" i="13"/>
  <c r="O170" i="13"/>
  <c r="O173" i="13"/>
  <c r="O163" i="13"/>
  <c r="O167" i="13"/>
  <c r="O169" i="13"/>
  <c r="O176" i="13"/>
  <c r="O165" i="13"/>
  <c r="O164" i="13"/>
  <c r="O174" i="13"/>
  <c r="O168" i="13"/>
  <c r="O178" i="13"/>
  <c r="O171" i="13"/>
  <c r="P1570" i="13"/>
  <c r="P1568" i="13"/>
  <c r="P1577" i="13"/>
  <c r="P1569" i="13"/>
  <c r="P1582" i="13"/>
  <c r="P1571" i="13"/>
  <c r="P1576" i="13"/>
  <c r="P1566" i="13"/>
  <c r="P1580" i="13"/>
  <c r="P1575" i="13"/>
  <c r="P1581" i="13"/>
  <c r="P1572" i="13"/>
  <c r="P1579" i="13"/>
  <c r="P1567" i="13"/>
  <c r="P1578" i="13"/>
  <c r="P1565" i="13"/>
  <c r="K1574" i="13"/>
  <c r="K1575" i="13"/>
  <c r="K1571" i="13"/>
  <c r="K1567" i="13"/>
  <c r="K1566" i="13"/>
  <c r="K1578" i="13"/>
  <c r="K1581" i="13"/>
  <c r="K1576" i="13"/>
  <c r="K1577" i="13"/>
  <c r="K1569" i="13"/>
  <c r="K1582" i="13"/>
  <c r="K1572" i="13"/>
  <c r="K1579" i="13"/>
  <c r="K1565" i="13"/>
  <c r="K1580" i="13"/>
  <c r="K1570" i="13"/>
  <c r="N1276" i="13"/>
  <c r="N1283" i="13"/>
  <c r="N1269" i="13"/>
  <c r="N1267" i="13"/>
  <c r="N1281" i="13"/>
  <c r="N1265" i="13"/>
  <c r="N1279" i="13"/>
  <c r="N1274" i="13"/>
  <c r="N1272" i="13"/>
  <c r="N1268" i="13"/>
  <c r="N1277" i="13"/>
  <c r="N1270" i="13"/>
  <c r="N1275" i="13"/>
  <c r="N1280" i="13"/>
  <c r="N1266" i="13"/>
  <c r="N1278" i="13"/>
  <c r="N1271" i="13"/>
  <c r="AI195" i="13"/>
  <c r="AE148" i="13"/>
  <c r="AE149" i="13"/>
  <c r="V461" i="13"/>
  <c r="Y92" i="13"/>
  <c r="AI193" i="13"/>
  <c r="AI190" i="13"/>
  <c r="AE138" i="13"/>
  <c r="AE151" i="13"/>
  <c r="X141" i="13"/>
  <c r="AA150" i="13"/>
  <c r="AA145" i="13"/>
  <c r="AA152" i="13"/>
  <c r="R372" i="13"/>
  <c r="AC328" i="13"/>
  <c r="V478" i="13"/>
  <c r="AD567" i="13"/>
  <c r="AD556" i="13"/>
  <c r="AA563" i="13"/>
  <c r="AG568" i="13"/>
  <c r="AP560" i="13"/>
  <c r="M579" i="13"/>
  <c r="AD559" i="13"/>
  <c r="AP555" i="13"/>
  <c r="AA565" i="13"/>
  <c r="AD569" i="13"/>
  <c r="AD562" i="13"/>
  <c r="AC327" i="13"/>
  <c r="M1014" i="13"/>
  <c r="M1027" i="13"/>
  <c r="M1019" i="13"/>
  <c r="M1028" i="13"/>
  <c r="M1015" i="13"/>
  <c r="K1564" i="13"/>
  <c r="Z340" i="13"/>
  <c r="Z339" i="13"/>
  <c r="AL1178" i="13"/>
  <c r="AL1179" i="13"/>
  <c r="AL1177" i="13"/>
  <c r="AL1173" i="13"/>
  <c r="AL1175" i="13"/>
  <c r="AL1191" i="13"/>
  <c r="AL1186" i="13"/>
  <c r="AL1183" i="13"/>
  <c r="AL1187" i="13"/>
  <c r="AL1176" i="13"/>
  <c r="AL1185" i="13"/>
  <c r="AL1190" i="13"/>
  <c r="AL1189" i="13"/>
  <c r="AL1174" i="13"/>
  <c r="AL1188" i="13"/>
  <c r="AL1182" i="13"/>
  <c r="AM1581" i="13"/>
  <c r="AM1572" i="13"/>
  <c r="AM1565" i="13"/>
  <c r="AM1578" i="13"/>
  <c r="AM1577" i="13"/>
  <c r="AM1582" i="13"/>
  <c r="AM1580" i="13"/>
  <c r="AM1569" i="13"/>
  <c r="AM1576" i="13"/>
  <c r="AM1568" i="13"/>
  <c r="AM1571" i="13"/>
  <c r="AM1567" i="13"/>
  <c r="AM1579" i="13"/>
  <c r="AM1575" i="13"/>
  <c r="AM1574" i="13"/>
  <c r="AM1573" i="13"/>
  <c r="AM1566" i="13"/>
  <c r="AA143" i="13"/>
  <c r="X147" i="13"/>
  <c r="AE155" i="13"/>
  <c r="AA141" i="13"/>
  <c r="V462" i="13"/>
  <c r="AP552" i="13"/>
  <c r="AD568" i="13"/>
  <c r="AG570" i="13"/>
  <c r="AA566" i="13"/>
  <c r="AG563" i="13"/>
  <c r="AA564" i="13"/>
  <c r="AA553" i="13"/>
  <c r="AD570" i="13"/>
  <c r="Z337" i="13"/>
  <c r="AC322" i="13"/>
  <c r="Z338" i="13"/>
  <c r="Z331" i="13"/>
  <c r="Z334" i="13"/>
  <c r="AP567" i="13"/>
  <c r="AP784" i="13"/>
  <c r="X1046" i="13"/>
  <c r="X1045" i="13"/>
  <c r="W1181" i="13"/>
  <c r="W1187" i="13"/>
  <c r="W1185" i="13"/>
  <c r="W1188" i="13"/>
  <c r="W1191" i="13"/>
  <c r="W1178" i="13"/>
  <c r="W1176" i="13"/>
  <c r="W1186" i="13"/>
  <c r="W1183" i="13"/>
  <c r="W1174" i="13"/>
  <c r="W1180" i="13"/>
  <c r="W1182" i="13"/>
  <c r="W1173" i="13"/>
  <c r="W1189" i="13"/>
  <c r="W1179" i="13"/>
  <c r="W1177" i="13"/>
  <c r="W1184" i="13"/>
  <c r="AD1281" i="13"/>
  <c r="AD1265" i="13"/>
  <c r="AD1279" i="13"/>
  <c r="AD1274" i="13"/>
  <c r="AD1272" i="13"/>
  <c r="AD1277" i="13"/>
  <c r="AD1270" i="13"/>
  <c r="AD1275" i="13"/>
  <c r="AD1282" i="13"/>
  <c r="AD1273" i="13"/>
  <c r="AD1280" i="13"/>
  <c r="AD1266" i="13"/>
  <c r="AD1278" i="13"/>
  <c r="AD1271" i="13"/>
  <c r="AD1283" i="13"/>
  <c r="AD1269" i="13"/>
  <c r="AD1267" i="13"/>
  <c r="AA142" i="13"/>
  <c r="AA148" i="13"/>
  <c r="X142" i="13"/>
  <c r="AA149" i="13"/>
  <c r="AE141" i="13"/>
  <c r="AE143" i="13"/>
  <c r="AE147" i="13"/>
  <c r="Z326" i="13"/>
  <c r="L378" i="13"/>
  <c r="Z323" i="13"/>
  <c r="V466" i="13"/>
  <c r="V468" i="13"/>
  <c r="AD553" i="13"/>
  <c r="AD566" i="13"/>
  <c r="AD560" i="13"/>
  <c r="AP559" i="13"/>
  <c r="AG569" i="13"/>
  <c r="AA570" i="13"/>
  <c r="AA554" i="13"/>
  <c r="AA568" i="13"/>
  <c r="AG565" i="13"/>
  <c r="AD561" i="13"/>
  <c r="AP561" i="13"/>
  <c r="AP562" i="13"/>
  <c r="AP576" i="13"/>
  <c r="AP569" i="13"/>
  <c r="AA562" i="13"/>
  <c r="U570" i="13"/>
  <c r="N1273" i="13"/>
  <c r="Y1278" i="13"/>
  <c r="AM1564" i="13"/>
  <c r="P1564" i="13"/>
  <c r="K1573" i="13"/>
  <c r="M808" i="13"/>
  <c r="M811" i="13"/>
  <c r="AR816" i="13"/>
  <c r="AR813" i="13"/>
  <c r="AO812" i="13"/>
  <c r="AO819" i="13"/>
  <c r="AO817" i="13"/>
  <c r="AO815" i="13"/>
  <c r="Z1248" i="13"/>
  <c r="Z1250" i="13"/>
  <c r="Z1256" i="13"/>
  <c r="Z1247" i="13"/>
  <c r="Z1243" i="13"/>
  <c r="Z1257" i="13"/>
  <c r="Z1255" i="13"/>
  <c r="Z1249" i="13"/>
  <c r="Z1242" i="13"/>
  <c r="Z1246" i="13"/>
  <c r="Z1260" i="13"/>
  <c r="Z1244" i="13"/>
  <c r="Z1259" i="13"/>
  <c r="Z1258" i="13"/>
  <c r="Z1245" i="13"/>
  <c r="K1259" i="13"/>
  <c r="K1243" i="13"/>
  <c r="K1245" i="13"/>
  <c r="K1248" i="13"/>
  <c r="K1257" i="13"/>
  <c r="K1254" i="13"/>
  <c r="K1247" i="13"/>
  <c r="K1246" i="13"/>
  <c r="K1256" i="13"/>
  <c r="K1260" i="13"/>
  <c r="K1249" i="13"/>
  <c r="K1255" i="13"/>
  <c r="K1244" i="13"/>
  <c r="K1250" i="13"/>
  <c r="K1252" i="13"/>
  <c r="K1253" i="13"/>
  <c r="K1242" i="13"/>
  <c r="AA1252" i="13"/>
  <c r="AA1260" i="13"/>
  <c r="AA1259" i="13"/>
  <c r="AA1244" i="13"/>
  <c r="AA1243" i="13"/>
  <c r="AA1254" i="13"/>
  <c r="AA1246" i="13"/>
  <c r="AA1242" i="13"/>
  <c r="AA1248" i="13"/>
  <c r="AA1245" i="13"/>
  <c r="AA1253" i="13"/>
  <c r="AA1258" i="13"/>
  <c r="AA1255" i="13"/>
  <c r="AA1251" i="13"/>
  <c r="AA1257" i="13"/>
  <c r="AA1256" i="13"/>
  <c r="AN1543" i="13"/>
  <c r="AN1547" i="13"/>
  <c r="AN1546" i="13"/>
  <c r="AN1556" i="13"/>
  <c r="AN1548" i="13"/>
  <c r="AN1541" i="13"/>
  <c r="AN1545" i="13"/>
  <c r="AN1553" i="13"/>
  <c r="AN1549" i="13"/>
  <c r="AN1554" i="13"/>
  <c r="AN1542" i="13"/>
  <c r="AN1558" i="13"/>
  <c r="AN1557" i="13"/>
  <c r="AN1550" i="13"/>
  <c r="AN1551" i="13"/>
  <c r="U889" i="13"/>
  <c r="U878" i="13"/>
  <c r="U879" i="13"/>
  <c r="U885" i="13"/>
  <c r="U877" i="13"/>
  <c r="AD1016" i="13"/>
  <c r="AD1029" i="13"/>
  <c r="AD1012" i="13"/>
  <c r="AD1030" i="13"/>
  <c r="AD1027" i="13"/>
  <c r="AD1028" i="13"/>
  <c r="AD1026" i="13"/>
  <c r="AD1025" i="13"/>
  <c r="AD1021" i="13"/>
  <c r="AD1024" i="13"/>
  <c r="AD1013" i="13"/>
  <c r="AD1022" i="13"/>
  <c r="AD1017" i="13"/>
  <c r="AD1018" i="13"/>
  <c r="AC336" i="13"/>
  <c r="AC339" i="13"/>
  <c r="AC338" i="13"/>
  <c r="AC340" i="13"/>
  <c r="V1186" i="13"/>
  <c r="V1185" i="13"/>
  <c r="V1190" i="13"/>
  <c r="V1173" i="13"/>
  <c r="V1177" i="13"/>
  <c r="V1191" i="13"/>
  <c r="V1189" i="13"/>
  <c r="V1181" i="13"/>
  <c r="V1180" i="13"/>
  <c r="V1187" i="13"/>
  <c r="V1174" i="13"/>
  <c r="V1175" i="13"/>
  <c r="V1179" i="13"/>
  <c r="V1182" i="13"/>
  <c r="V1188" i="13"/>
  <c r="V1183" i="13"/>
  <c r="V1176" i="13"/>
  <c r="O1280" i="13"/>
  <c r="O1269" i="13"/>
  <c r="O1267" i="13"/>
  <c r="O1282" i="13"/>
  <c r="O1274" i="13"/>
  <c r="O1265" i="13"/>
  <c r="O1279" i="13"/>
  <c r="O1272" i="13"/>
  <c r="O1270" i="13"/>
  <c r="O1278" i="13"/>
  <c r="O1277" i="13"/>
  <c r="O1268" i="13"/>
  <c r="O1275" i="13"/>
  <c r="O1266" i="13"/>
  <c r="O1271" i="13"/>
  <c r="O1276" i="13"/>
  <c r="AA144" i="13"/>
  <c r="AC335" i="13"/>
  <c r="AI202" i="13"/>
  <c r="AA153" i="13"/>
  <c r="AA156" i="13"/>
  <c r="X144" i="13"/>
  <c r="AE145" i="13"/>
  <c r="W101" i="13"/>
  <c r="AI185" i="13"/>
  <c r="AE139" i="13"/>
  <c r="X155" i="13"/>
  <c r="X153" i="13"/>
  <c r="AA138" i="13"/>
  <c r="AE156" i="13"/>
  <c r="AA140" i="13"/>
  <c r="AA139" i="13"/>
  <c r="AE146" i="13"/>
  <c r="O379" i="13"/>
  <c r="AJ382" i="13"/>
  <c r="AJ385" i="13"/>
  <c r="Z322" i="13"/>
  <c r="V476" i="13"/>
  <c r="V475" i="13"/>
  <c r="AD564" i="13"/>
  <c r="AD557" i="13"/>
  <c r="AP556" i="13"/>
  <c r="AP563" i="13"/>
  <c r="U567" i="13"/>
  <c r="AG567" i="13"/>
  <c r="AG561" i="13"/>
  <c r="AP564" i="13"/>
  <c r="AP557" i="13"/>
  <c r="M589" i="13"/>
  <c r="M576" i="13"/>
  <c r="AE590" i="13"/>
  <c r="AA559" i="13"/>
  <c r="P713" i="13"/>
  <c r="L723" i="13"/>
  <c r="P715" i="13"/>
  <c r="P729" i="13"/>
  <c r="Z330" i="13"/>
  <c r="Z327" i="13"/>
  <c r="Z329" i="13"/>
  <c r="AC330" i="13"/>
  <c r="AC333" i="13"/>
  <c r="U888" i="13"/>
  <c r="AL1025" i="13"/>
  <c r="Y1271" i="13"/>
  <c r="O1273" i="13"/>
  <c r="N1282" i="13"/>
  <c r="P1573" i="13"/>
  <c r="O876" i="13"/>
  <c r="O877" i="13"/>
  <c r="Q891" i="13"/>
  <c r="Q880" i="13"/>
  <c r="Q886" i="13"/>
  <c r="Q876" i="13"/>
  <c r="Q888" i="13"/>
  <c r="Q883" i="13"/>
  <c r="Q887" i="13"/>
  <c r="Q890" i="13"/>
  <c r="Q885" i="13"/>
  <c r="Q882" i="13"/>
  <c r="Q875" i="13"/>
  <c r="Q877" i="13"/>
  <c r="Q889" i="13"/>
  <c r="Q884" i="13"/>
  <c r="Q892" i="13"/>
  <c r="Q881" i="13"/>
  <c r="K782" i="13"/>
  <c r="K786" i="13"/>
  <c r="K783" i="13"/>
  <c r="K788" i="13"/>
  <c r="K791" i="13"/>
  <c r="K784" i="13"/>
  <c r="K792" i="13"/>
  <c r="K793" i="13"/>
  <c r="K794" i="13"/>
  <c r="K795" i="13"/>
  <c r="K796" i="13"/>
  <c r="K797" i="13"/>
  <c r="K800" i="13"/>
  <c r="K785" i="13"/>
  <c r="K787" i="13"/>
  <c r="N1556" i="13"/>
  <c r="N1559" i="13"/>
  <c r="N1544" i="13"/>
  <c r="N1543" i="13"/>
  <c r="N1551" i="13"/>
  <c r="N1545" i="13"/>
  <c r="N1554" i="13"/>
  <c r="N1541" i="13"/>
  <c r="N1549" i="13"/>
  <c r="N1547" i="13"/>
  <c r="N1548" i="13"/>
  <c r="N1546" i="13"/>
  <c r="N1558" i="13"/>
  <c r="N1542" i="13"/>
  <c r="N1552" i="13"/>
  <c r="N1557" i="13"/>
  <c r="K1568" i="13"/>
  <c r="AI198" i="13"/>
  <c r="X143" i="13"/>
  <c r="AE144" i="13"/>
  <c r="X145" i="13"/>
  <c r="AE154" i="13"/>
  <c r="I375" i="13"/>
  <c r="V463" i="13"/>
  <c r="AP553" i="13"/>
  <c r="AA561" i="13"/>
  <c r="AP568" i="13"/>
  <c r="AP565" i="13"/>
  <c r="AP566" i="13"/>
  <c r="AG557" i="13"/>
  <c r="AG558" i="13"/>
  <c r="AK585" i="13"/>
  <c r="U553" i="13"/>
  <c r="U557" i="13"/>
  <c r="U560" i="13"/>
  <c r="Z335" i="13"/>
  <c r="Z336" i="13"/>
  <c r="Z324" i="13"/>
  <c r="AL1180" i="13"/>
  <c r="O1281" i="13"/>
  <c r="AK1013" i="13"/>
  <c r="AK1029" i="13"/>
  <c r="AK1025" i="13"/>
  <c r="AK1017" i="13"/>
  <c r="AK1022" i="13"/>
  <c r="AK1026" i="13"/>
  <c r="AK1018" i="13"/>
  <c r="AK1028" i="13"/>
  <c r="AK1027" i="13"/>
  <c r="AK1021" i="13"/>
  <c r="AK1019" i="13"/>
  <c r="AK1012" i="13"/>
  <c r="AK1020" i="13"/>
  <c r="AK1023" i="13"/>
  <c r="AK1016" i="13"/>
  <c r="P1574" i="13"/>
  <c r="AL1184" i="13"/>
  <c r="AO1088" i="13"/>
  <c r="N1430" i="13"/>
  <c r="N1441" i="13"/>
  <c r="N1568" i="13"/>
  <c r="N1564" i="13"/>
  <c r="AH1098" i="13"/>
  <c r="S1038" i="13"/>
  <c r="S1042" i="13"/>
  <c r="Y1430" i="13"/>
  <c r="AO169" i="13"/>
  <c r="AO171" i="13"/>
  <c r="AL1569" i="13"/>
  <c r="AL1577" i="13"/>
  <c r="AL1578" i="13"/>
  <c r="T1088" i="13"/>
  <c r="P340" i="13"/>
  <c r="P324" i="13"/>
  <c r="T1184" i="13"/>
  <c r="T1182" i="13"/>
  <c r="AN1564" i="13"/>
  <c r="AN1565" i="13"/>
  <c r="AN1581" i="13"/>
  <c r="AN1568" i="13"/>
  <c r="AN1570" i="13"/>
  <c r="AN1579" i="13"/>
  <c r="AN1571" i="13"/>
  <c r="AN1573" i="13"/>
  <c r="AN1572" i="13"/>
  <c r="Q1567" i="13"/>
  <c r="Q1568" i="13"/>
  <c r="Q1574" i="13"/>
  <c r="Q1571" i="13"/>
  <c r="Q1578" i="13"/>
  <c r="Q1573" i="13"/>
  <c r="Q1572" i="13"/>
  <c r="M1565" i="13"/>
  <c r="M1574" i="13"/>
  <c r="M1566" i="13"/>
  <c r="M1569" i="13"/>
  <c r="M1579" i="13"/>
  <c r="M1576" i="13"/>
  <c r="M1581" i="13"/>
  <c r="M1564" i="13"/>
  <c r="M1570" i="13"/>
  <c r="M1578" i="13"/>
  <c r="M1575" i="13"/>
  <c r="M1568" i="13"/>
  <c r="M1571" i="13"/>
  <c r="M1573" i="13"/>
  <c r="M1572" i="13"/>
  <c r="M1577" i="13"/>
  <c r="M1580" i="13"/>
  <c r="M1567" i="13"/>
  <c r="AH1087" i="13"/>
  <c r="Y1441" i="13"/>
  <c r="Y1440" i="13"/>
  <c r="AH1565" i="13"/>
  <c r="AH1573" i="13"/>
  <c r="AH1571" i="13"/>
  <c r="AI1566" i="13"/>
  <c r="AI1568" i="13"/>
  <c r="AI1564" i="13"/>
  <c r="R1430" i="13"/>
  <c r="L1430" i="13"/>
  <c r="L1440" i="13"/>
  <c r="L1442" i="13"/>
  <c r="Q177" i="13"/>
  <c r="Q167" i="13"/>
  <c r="Q171" i="13"/>
  <c r="Q166" i="13"/>
  <c r="Q178" i="13"/>
  <c r="AO1578" i="13"/>
  <c r="AO1576" i="13"/>
  <c r="AO1572" i="13"/>
  <c r="W1572" i="13"/>
  <c r="W1577" i="13"/>
  <c r="W1565" i="13"/>
  <c r="J1575" i="13"/>
  <c r="J1574" i="13"/>
  <c r="J1582" i="13"/>
  <c r="T370" i="13"/>
  <c r="K585" i="13"/>
  <c r="K577" i="13"/>
  <c r="AD579" i="13"/>
  <c r="AD581" i="13"/>
  <c r="AF581" i="13"/>
  <c r="AF576" i="13"/>
  <c r="AF592" i="13"/>
  <c r="Y584" i="13"/>
  <c r="Y575" i="13"/>
  <c r="AH591" i="13"/>
  <c r="AH588" i="13"/>
  <c r="AH584" i="13"/>
  <c r="AH580" i="13"/>
  <c r="AD1084" i="13"/>
  <c r="AF1085" i="13"/>
  <c r="AD1092" i="13"/>
  <c r="M1441" i="13"/>
  <c r="AD108" i="13"/>
  <c r="X105" i="13"/>
  <c r="K107" i="13"/>
  <c r="O375" i="13"/>
  <c r="J368" i="13"/>
  <c r="X381" i="13"/>
  <c r="AG586" i="13"/>
  <c r="AG577" i="13"/>
  <c r="AF578" i="13"/>
  <c r="AH582" i="13"/>
  <c r="K588" i="13"/>
  <c r="AF587" i="13"/>
  <c r="U554" i="13"/>
  <c r="AD1087" i="13"/>
  <c r="AR1091" i="13"/>
  <c r="S1094" i="13"/>
  <c r="M1430" i="13"/>
  <c r="AF109" i="13"/>
  <c r="AJ98" i="13"/>
  <c r="AC587" i="13"/>
  <c r="M581" i="13"/>
  <c r="O579" i="13"/>
  <c r="AE586" i="13"/>
  <c r="AB577" i="13"/>
  <c r="AD1094" i="13"/>
  <c r="AD1098" i="13"/>
  <c r="S1082" i="13"/>
  <c r="AI579" i="13"/>
  <c r="AI577" i="13"/>
  <c r="I99" i="13"/>
  <c r="M588" i="13"/>
  <c r="M585" i="13"/>
  <c r="K583" i="13"/>
  <c r="K587" i="13"/>
  <c r="O591" i="13"/>
  <c r="AE591" i="13"/>
  <c r="AE583" i="13"/>
  <c r="AE593" i="13"/>
  <c r="AG590" i="13"/>
  <c r="AG576" i="13"/>
  <c r="AG583" i="13"/>
  <c r="AG588" i="13"/>
  <c r="AA592" i="13"/>
  <c r="AA588" i="13"/>
  <c r="AA591" i="13"/>
  <c r="AA586" i="13"/>
  <c r="AA583" i="13"/>
  <c r="AA585" i="13"/>
  <c r="Y861" i="13"/>
  <c r="Y852" i="13"/>
  <c r="AD857" i="13"/>
  <c r="J1441" i="13"/>
  <c r="J1428" i="13"/>
  <c r="J1440" i="13"/>
  <c r="J1439" i="13"/>
  <c r="J1432" i="13"/>
  <c r="J1430" i="13"/>
  <c r="J1438" i="13"/>
  <c r="J1435" i="13"/>
  <c r="J1431" i="13"/>
  <c r="J1436" i="13"/>
  <c r="J1437" i="13"/>
  <c r="J1433" i="13"/>
  <c r="J1444" i="13"/>
  <c r="J1434" i="13"/>
  <c r="J1442" i="13"/>
  <c r="J1429" i="13"/>
  <c r="M1432" i="13"/>
  <c r="M1426" i="13"/>
  <c r="M1439" i="13"/>
  <c r="M1443" i="13"/>
  <c r="M1436" i="13"/>
  <c r="M1431" i="13"/>
  <c r="M1440" i="13"/>
  <c r="M1434" i="13"/>
  <c r="M1437" i="13"/>
  <c r="M1438" i="13"/>
  <c r="M1442" i="13"/>
  <c r="M1427" i="13"/>
  <c r="M1428" i="13"/>
  <c r="M1435" i="13"/>
  <c r="M1429" i="13"/>
  <c r="AK1439" i="13"/>
  <c r="AK1444" i="13"/>
  <c r="AK1436" i="13"/>
  <c r="AK1434" i="13"/>
  <c r="AK1437" i="13"/>
  <c r="AK1427" i="13"/>
  <c r="AK1428" i="13"/>
  <c r="AK1431" i="13"/>
  <c r="AK1430" i="13"/>
  <c r="AK1435" i="13"/>
  <c r="AK1440" i="13"/>
  <c r="AK1432" i="13"/>
  <c r="AK1442" i="13"/>
  <c r="AK1426" i="13"/>
  <c r="S1438" i="13"/>
  <c r="S1432" i="13"/>
  <c r="S1434" i="13"/>
  <c r="S1436" i="13"/>
  <c r="S1435" i="13"/>
  <c r="S1429" i="13"/>
  <c r="S1430" i="13"/>
  <c r="S1443" i="13"/>
  <c r="S1428" i="13"/>
  <c r="S1444" i="13"/>
  <c r="S1440" i="13"/>
  <c r="S1437" i="13"/>
  <c r="P104" i="13"/>
  <c r="R92" i="13"/>
  <c r="AO97" i="13"/>
  <c r="P108" i="13"/>
  <c r="S384" i="13"/>
  <c r="AC589" i="13"/>
  <c r="AC575" i="13"/>
  <c r="AC585" i="13"/>
  <c r="AE588" i="13"/>
  <c r="O593" i="13"/>
  <c r="AC578" i="13"/>
  <c r="AG584" i="13"/>
  <c r="P730" i="13"/>
  <c r="P726" i="13"/>
  <c r="P727" i="13"/>
  <c r="P720" i="13"/>
  <c r="P719" i="13"/>
  <c r="Y851" i="13"/>
  <c r="AG855" i="13"/>
  <c r="K593" i="13"/>
  <c r="K584" i="13"/>
  <c r="K576" i="13"/>
  <c r="M584" i="13"/>
  <c r="M593" i="13"/>
  <c r="I592" i="13"/>
  <c r="I580" i="13"/>
  <c r="I575" i="13"/>
  <c r="I593" i="13"/>
  <c r="I591" i="13"/>
  <c r="AL587" i="13"/>
  <c r="AL592" i="13"/>
  <c r="S858" i="13"/>
  <c r="S853" i="13"/>
  <c r="X1088" i="13"/>
  <c r="X1095" i="13"/>
  <c r="X1089" i="13"/>
  <c r="X1091" i="13"/>
  <c r="X1085" i="13"/>
  <c r="X1097" i="13"/>
  <c r="X1081" i="13"/>
  <c r="X1087" i="13"/>
  <c r="X1082" i="13"/>
  <c r="X1083" i="13"/>
  <c r="K1083" i="13"/>
  <c r="K1092" i="13"/>
  <c r="K1086" i="13"/>
  <c r="K1087" i="13"/>
  <c r="K1089" i="13"/>
  <c r="K1098" i="13"/>
  <c r="K1095" i="13"/>
  <c r="K1093" i="13"/>
  <c r="AJ1084" i="13"/>
  <c r="AJ1095" i="13"/>
  <c r="AJ1090" i="13"/>
  <c r="AJ1088" i="13"/>
  <c r="AJ1091" i="13"/>
  <c r="AJ1097" i="13"/>
  <c r="AJ1086" i="13"/>
  <c r="AJ1087" i="13"/>
  <c r="AJ1082" i="13"/>
  <c r="AJ1083" i="13"/>
  <c r="AD1093" i="13"/>
  <c r="AD1082" i="13"/>
  <c r="AD1085" i="13"/>
  <c r="AD1081" i="13"/>
  <c r="AD1099" i="13"/>
  <c r="AD1096" i="13"/>
  <c r="AK1438" i="13"/>
  <c r="AK1429" i="13"/>
  <c r="S1433" i="13"/>
  <c r="AB97" i="13"/>
  <c r="AN98" i="13"/>
  <c r="K104" i="13"/>
  <c r="AA370" i="13"/>
  <c r="AA385" i="13"/>
  <c r="R382" i="13"/>
  <c r="AN465" i="13"/>
  <c r="AN463" i="13"/>
  <c r="AF583" i="13"/>
  <c r="O581" i="13"/>
  <c r="AH581" i="13"/>
  <c r="I587" i="13"/>
  <c r="AC579" i="13"/>
  <c r="O584" i="13"/>
  <c r="AC593" i="13"/>
  <c r="T861" i="13"/>
  <c r="Y856" i="13"/>
  <c r="Y864" i="13"/>
  <c r="Y865" i="13"/>
  <c r="Q856" i="13"/>
  <c r="Q862" i="13"/>
  <c r="Q865" i="13"/>
  <c r="AD862" i="13"/>
  <c r="AD852" i="13"/>
  <c r="AD865" i="13"/>
  <c r="AG864" i="13"/>
  <c r="AG860" i="13"/>
  <c r="AG851" i="13"/>
  <c r="AG866" i="13"/>
  <c r="AG859" i="13"/>
  <c r="AG858" i="13"/>
  <c r="AB869" i="13"/>
  <c r="AB861" i="13"/>
  <c r="AB867" i="13"/>
  <c r="AF1089" i="13"/>
  <c r="AF1084" i="13"/>
  <c r="AF1098" i="13"/>
  <c r="AF1091" i="13"/>
  <c r="AF1097" i="13"/>
  <c r="AF1086" i="13"/>
  <c r="AF1081" i="13"/>
  <c r="AF1094" i="13"/>
  <c r="AF1087" i="13"/>
  <c r="AF1082" i="13"/>
  <c r="AF1088" i="13"/>
  <c r="AF1093" i="13"/>
  <c r="AF1090" i="13"/>
  <c r="AF1095" i="13"/>
  <c r="AF1092" i="13"/>
  <c r="S1087" i="13"/>
  <c r="S1088" i="13"/>
  <c r="S1095" i="13"/>
  <c r="S1091" i="13"/>
  <c r="S1099" i="13"/>
  <c r="S1089" i="13"/>
  <c r="S1098" i="13"/>
  <c r="S1083" i="13"/>
  <c r="S1081" i="13"/>
  <c r="S1084" i="13"/>
  <c r="S1092" i="13"/>
  <c r="S1090" i="13"/>
  <c r="S1085" i="13"/>
  <c r="S1086" i="13"/>
  <c r="AR1098" i="13"/>
  <c r="AR1089" i="13"/>
  <c r="AR1090" i="13"/>
  <c r="AR1094" i="13"/>
  <c r="AR1097" i="13"/>
  <c r="AR1086" i="13"/>
  <c r="AR1093" i="13"/>
  <c r="AR1084" i="13"/>
  <c r="AR1092" i="13"/>
  <c r="AR1095" i="13"/>
  <c r="AL1090" i="13"/>
  <c r="AL1094" i="13"/>
  <c r="AL1082" i="13"/>
  <c r="AL1085" i="13"/>
  <c r="AL1093" i="13"/>
  <c r="AL1099" i="13"/>
  <c r="AL1096" i="13"/>
  <c r="AL1084" i="13"/>
  <c r="AL1095" i="13"/>
  <c r="AL1091" i="13"/>
  <c r="AL1092" i="13"/>
  <c r="AL1087" i="13"/>
  <c r="AL1097" i="13"/>
  <c r="AL1083" i="13"/>
  <c r="S1431" i="13"/>
  <c r="AK1433" i="13"/>
  <c r="J1426" i="13"/>
  <c r="R880" i="13"/>
  <c r="R882" i="13"/>
  <c r="U886" i="13"/>
  <c r="U881" i="13"/>
  <c r="U880" i="13"/>
  <c r="R884" i="13"/>
  <c r="U875" i="13"/>
  <c r="K1361" i="13"/>
  <c r="M1368" i="13"/>
  <c r="M1375" i="13"/>
  <c r="M1357" i="13"/>
  <c r="S1362" i="13"/>
  <c r="M1506" i="13"/>
  <c r="M1361" i="13"/>
  <c r="M1363" i="13"/>
  <c r="M1362" i="13"/>
  <c r="S793" i="13"/>
  <c r="S798" i="13"/>
  <c r="S782" i="13"/>
  <c r="W1247" i="13"/>
  <c r="U1041" i="13"/>
  <c r="U1050" i="13"/>
  <c r="U1038" i="13"/>
  <c r="AD1248" i="13"/>
  <c r="Y1559" i="13"/>
  <c r="Y1551" i="13"/>
  <c r="J1544" i="13"/>
  <c r="AH1554" i="13"/>
  <c r="AH1545" i="13"/>
  <c r="J1559" i="13"/>
  <c r="AI1658" i="13"/>
  <c r="W1076" i="13"/>
  <c r="O1076" i="13"/>
  <c r="Y1553" i="13"/>
  <c r="AJ1049" i="13"/>
  <c r="O1063" i="13"/>
  <c r="M1070" i="13"/>
  <c r="M1060" i="13"/>
  <c r="M1075" i="13"/>
  <c r="M1068" i="13"/>
  <c r="M1073" i="13"/>
  <c r="M1065" i="13"/>
  <c r="M1071" i="13"/>
  <c r="M1069" i="13"/>
  <c r="M1063" i="13"/>
  <c r="M1064" i="13"/>
  <c r="M1074" i="13"/>
  <c r="M1066" i="13"/>
  <c r="M1067" i="13"/>
  <c r="M1061" i="13"/>
  <c r="AE1071" i="13"/>
  <c r="AE1074" i="13"/>
  <c r="AE1072" i="13"/>
  <c r="AE1073" i="13"/>
  <c r="AE1069" i="13"/>
  <c r="AE1065" i="13"/>
  <c r="AD631" i="13"/>
  <c r="AD621" i="13"/>
  <c r="AD627" i="13"/>
  <c r="AD637" i="13"/>
  <c r="AD634" i="13"/>
  <c r="AD624" i="13"/>
  <c r="AD636" i="13"/>
  <c r="AD635" i="13"/>
  <c r="AD622" i="13"/>
  <c r="AD638" i="13"/>
  <c r="AC1068" i="13"/>
  <c r="AC1075" i="13"/>
  <c r="AC1062" i="13"/>
  <c r="S794" i="13"/>
  <c r="S788" i="13"/>
  <c r="AJ1040" i="13"/>
  <c r="W1067" i="13"/>
  <c r="AA1068" i="13"/>
  <c r="W1060" i="13"/>
  <c r="AM1246" i="13"/>
  <c r="U1042" i="13"/>
  <c r="J1555" i="13"/>
  <c r="Y1549" i="13"/>
  <c r="Y1552" i="13"/>
  <c r="AI1668" i="13"/>
  <c r="AI1656" i="13"/>
  <c r="AD786" i="13"/>
  <c r="AD799" i="13"/>
  <c r="AC1067" i="13"/>
  <c r="O1064" i="13"/>
  <c r="AJ1053" i="13"/>
  <c r="AP976" i="13"/>
  <c r="Y1548" i="13"/>
  <c r="AL785" i="13"/>
  <c r="AF793" i="13"/>
  <c r="O1074" i="13"/>
  <c r="AC791" i="13"/>
  <c r="AC792" i="13"/>
  <c r="AE1076" i="13"/>
  <c r="AD629" i="13"/>
  <c r="Y1060" i="13"/>
  <c r="Y1061" i="13"/>
  <c r="U884" i="13"/>
  <c r="U874" i="13"/>
  <c r="U882" i="13"/>
  <c r="K1358" i="13"/>
  <c r="AI1372" i="13"/>
  <c r="S1357" i="13"/>
  <c r="M1369" i="13"/>
  <c r="AI1357" i="13"/>
  <c r="S792" i="13"/>
  <c r="AM796" i="13"/>
  <c r="AC891" i="13"/>
  <c r="AJ1035" i="13"/>
  <c r="AJ1043" i="13"/>
  <c r="AJ1052" i="13"/>
  <c r="W1073" i="13"/>
  <c r="W1064" i="13"/>
  <c r="W1069" i="13"/>
  <c r="AG1451" i="13"/>
  <c r="AG1465" i="13"/>
  <c r="AG1458" i="13"/>
  <c r="U1049" i="13"/>
  <c r="J1556" i="13"/>
  <c r="AH1546" i="13"/>
  <c r="Y1555" i="13"/>
  <c r="AH1550" i="13"/>
  <c r="J1552" i="13"/>
  <c r="J1546" i="13"/>
  <c r="J1554" i="13"/>
  <c r="J1550" i="13"/>
  <c r="AI1667" i="13"/>
  <c r="Y1550" i="13"/>
  <c r="W1075" i="13"/>
  <c r="AD797" i="13"/>
  <c r="AD792" i="13"/>
  <c r="AJ1042" i="13"/>
  <c r="AF785" i="13"/>
  <c r="AF799" i="13"/>
  <c r="AC783" i="13"/>
  <c r="AC788" i="13"/>
  <c r="AD626" i="13"/>
  <c r="R886" i="13"/>
  <c r="R878" i="13"/>
  <c r="AK1083" i="13"/>
  <c r="Z1096" i="13"/>
  <c r="S1366" i="13"/>
  <c r="M1501" i="13"/>
  <c r="M1500" i="13"/>
  <c r="M1365" i="13"/>
  <c r="AI1358" i="13"/>
  <c r="S784" i="13"/>
  <c r="S790" i="13"/>
  <c r="S786" i="13"/>
  <c r="AJ1036" i="13"/>
  <c r="W1072" i="13"/>
  <c r="AM1260" i="13"/>
  <c r="W1253" i="13"/>
  <c r="U1035" i="13"/>
  <c r="U1037" i="13"/>
  <c r="U1053" i="13"/>
  <c r="U1036" i="13"/>
  <c r="AH1551" i="13"/>
  <c r="Y1541" i="13"/>
  <c r="Y1557" i="13"/>
  <c r="Y1657" i="13"/>
  <c r="AD783" i="13"/>
  <c r="AC1069" i="13"/>
  <c r="O1065" i="13"/>
  <c r="R783" i="13"/>
  <c r="AC800" i="13"/>
  <c r="AC797" i="13"/>
  <c r="AE1064" i="13"/>
  <c r="AE1067" i="13"/>
  <c r="AD623" i="13"/>
  <c r="R888" i="13"/>
  <c r="U876" i="13"/>
  <c r="S1361" i="13"/>
  <c r="M1502" i="13"/>
  <c r="M1505" i="13"/>
  <c r="M1507" i="13"/>
  <c r="M1509" i="13"/>
  <c r="M1511" i="13"/>
  <c r="M1513" i="13"/>
  <c r="M1496" i="13"/>
  <c r="M1512" i="13"/>
  <c r="M1374" i="13"/>
  <c r="AI1362" i="13"/>
  <c r="M1367" i="13"/>
  <c r="S800" i="13"/>
  <c r="S799" i="13"/>
  <c r="AJ1039" i="13"/>
  <c r="AJ1037" i="13"/>
  <c r="W1245" i="13"/>
  <c r="AG1462" i="13"/>
  <c r="U1051" i="13"/>
  <c r="AH1552" i="13"/>
  <c r="Y1544" i="13"/>
  <c r="AH1559" i="13"/>
  <c r="J1551" i="13"/>
  <c r="AC1543" i="13"/>
  <c r="Y1558" i="13"/>
  <c r="J1541" i="13"/>
  <c r="AH1544" i="13"/>
  <c r="Y1668" i="13"/>
  <c r="J1543" i="13"/>
  <c r="Y1547" i="13"/>
  <c r="AD800" i="13"/>
  <c r="AC1073" i="13"/>
  <c r="O1075" i="13"/>
  <c r="AC1065" i="13"/>
  <c r="R800" i="13"/>
  <c r="R786" i="13"/>
  <c r="O1058" i="13"/>
  <c r="AC793" i="13"/>
  <c r="AC799" i="13"/>
  <c r="AC1060" i="13"/>
  <c r="AE1063" i="13"/>
  <c r="AD633" i="13"/>
  <c r="S1358" i="13"/>
  <c r="AI1365" i="13"/>
  <c r="M1504" i="13"/>
  <c r="M1510" i="13"/>
  <c r="AI1366" i="13"/>
  <c r="AI1359" i="13"/>
  <c r="M1364" i="13"/>
  <c r="AJ1044" i="13"/>
  <c r="W1244" i="13"/>
  <c r="U1039" i="13"/>
  <c r="Y1556" i="13"/>
  <c r="AH1556" i="13"/>
  <c r="J1557" i="13"/>
  <c r="J1548" i="13"/>
  <c r="AC1076" i="13"/>
  <c r="O1067" i="13"/>
  <c r="AC1074" i="13"/>
  <c r="AJ1038" i="13"/>
  <c r="O1071" i="13"/>
  <c r="O1069" i="13"/>
  <c r="AE1058" i="13"/>
  <c r="AD628" i="13"/>
  <c r="AI1369" i="13"/>
  <c r="M1508" i="13"/>
  <c r="M1498" i="13"/>
  <c r="M1358" i="13"/>
  <c r="M1372" i="13"/>
  <c r="M1360" i="13"/>
  <c r="S795" i="13"/>
  <c r="S787" i="13"/>
  <c r="U1046" i="13"/>
  <c r="U1048" i="13"/>
  <c r="U1040" i="13"/>
  <c r="Y1546" i="13"/>
  <c r="Y1543" i="13"/>
  <c r="J1553" i="13"/>
  <c r="AH1543" i="13"/>
  <c r="J1558" i="13"/>
  <c r="J1549" i="13"/>
  <c r="Y1545" i="13"/>
  <c r="Y1670" i="13"/>
  <c r="AC1064" i="13"/>
  <c r="AJ1045" i="13"/>
  <c r="R795" i="13"/>
  <c r="AQ247" i="13"/>
  <c r="AC784" i="13"/>
  <c r="AC1071" i="13"/>
  <c r="AD630" i="13"/>
  <c r="P1157" i="13"/>
  <c r="P1166" i="13"/>
  <c r="P1164" i="13"/>
  <c r="P1162" i="13"/>
  <c r="P1160" i="13"/>
  <c r="P1165" i="13"/>
  <c r="P1156" i="13"/>
  <c r="P1151" i="13"/>
  <c r="P1154" i="13"/>
  <c r="P1152" i="13"/>
  <c r="P1159" i="13"/>
  <c r="P1153" i="13"/>
  <c r="P1163" i="13"/>
  <c r="P1155" i="13"/>
  <c r="P1161" i="13"/>
  <c r="P1167" i="13"/>
  <c r="P1168" i="13"/>
  <c r="P1158" i="13"/>
  <c r="I97" i="13"/>
  <c r="AH146" i="13"/>
  <c r="AB144" i="13"/>
  <c r="AO148" i="13"/>
  <c r="K94" i="13"/>
  <c r="AJ96" i="13"/>
  <c r="I94" i="13"/>
  <c r="R110" i="13"/>
  <c r="AJ101" i="13"/>
  <c r="S192" i="13"/>
  <c r="AB140" i="13"/>
  <c r="AH142" i="13"/>
  <c r="AH145" i="13"/>
  <c r="AH150" i="13"/>
  <c r="AH154" i="13"/>
  <c r="AH156" i="13"/>
  <c r="AJ93" i="13"/>
  <c r="W97" i="13"/>
  <c r="AJ95" i="13"/>
  <c r="J107" i="13"/>
  <c r="W103" i="13"/>
  <c r="K103" i="13"/>
  <c r="S191" i="13"/>
  <c r="S197" i="13"/>
  <c r="S196" i="13"/>
  <c r="S200" i="13"/>
  <c r="S193" i="13"/>
  <c r="AO146" i="13"/>
  <c r="AO140" i="13"/>
  <c r="AB139" i="13"/>
  <c r="AB147" i="13"/>
  <c r="AO143" i="13"/>
  <c r="AH155" i="13"/>
  <c r="AO156" i="13"/>
  <c r="AB241" i="13"/>
  <c r="O371" i="13"/>
  <c r="V379" i="13"/>
  <c r="AE575" i="13"/>
  <c r="AF575" i="13"/>
  <c r="AE579" i="13"/>
  <c r="AG575" i="13"/>
  <c r="AE587" i="13"/>
  <c r="AF591" i="13"/>
  <c r="AD593" i="13"/>
  <c r="AL794" i="13"/>
  <c r="AC854" i="13"/>
  <c r="AN969" i="13"/>
  <c r="O1158" i="13"/>
  <c r="P1150" i="13"/>
  <c r="AF1166" i="13"/>
  <c r="O1163" i="13"/>
  <c r="AP798" i="13"/>
  <c r="AH866" i="13"/>
  <c r="AH851" i="13"/>
  <c r="AN879" i="13"/>
  <c r="AN885" i="13"/>
  <c r="AN883" i="13"/>
  <c r="AN884" i="13"/>
  <c r="AN880" i="13"/>
  <c r="AN886" i="13"/>
  <c r="AN890" i="13"/>
  <c r="AN889" i="13"/>
  <c r="AN888" i="13"/>
  <c r="AN874" i="13"/>
  <c r="AN892" i="13"/>
  <c r="AN887" i="13"/>
  <c r="AN877" i="13"/>
  <c r="AN878" i="13"/>
  <c r="AN881" i="13"/>
  <c r="AN891" i="13"/>
  <c r="AN876" i="13"/>
  <c r="AK238" i="13"/>
  <c r="AK230" i="13"/>
  <c r="AK248" i="13"/>
  <c r="AK233" i="13"/>
  <c r="AK232" i="13"/>
  <c r="AK243" i="13"/>
  <c r="AK240" i="13"/>
  <c r="AC983" i="13"/>
  <c r="AC979" i="13"/>
  <c r="AC971" i="13"/>
  <c r="AC984" i="13"/>
  <c r="AC981" i="13"/>
  <c r="AC967" i="13"/>
  <c r="AC980" i="13"/>
  <c r="AC970" i="13"/>
  <c r="AC978" i="13"/>
  <c r="AC968" i="13"/>
  <c r="AC969" i="13"/>
  <c r="AC977" i="13"/>
  <c r="AC976" i="13"/>
  <c r="X966" i="13"/>
  <c r="X981" i="13"/>
  <c r="X971" i="13"/>
  <c r="X979" i="13"/>
  <c r="X977" i="13"/>
  <c r="X974" i="13"/>
  <c r="K109" i="13"/>
  <c r="S190" i="13"/>
  <c r="AH153" i="13"/>
  <c r="AB156" i="13"/>
  <c r="AO141" i="13"/>
  <c r="AO145" i="13"/>
  <c r="AO153" i="13"/>
  <c r="AK239" i="13"/>
  <c r="AB245" i="13"/>
  <c r="R375" i="13"/>
  <c r="S385" i="13"/>
  <c r="V376" i="13"/>
  <c r="AO378" i="13"/>
  <c r="R386" i="13"/>
  <c r="AB239" i="13"/>
  <c r="X972" i="13"/>
  <c r="S856" i="13"/>
  <c r="AF1162" i="13"/>
  <c r="X969" i="13"/>
  <c r="AP792" i="13"/>
  <c r="P1042" i="13"/>
  <c r="P1050" i="13"/>
  <c r="P1040" i="13"/>
  <c r="P1043" i="13"/>
  <c r="P1038" i="13"/>
  <c r="P1047" i="13"/>
  <c r="P1046" i="13"/>
  <c r="P1052" i="13"/>
  <c r="P1045" i="13"/>
  <c r="P1036" i="13"/>
  <c r="P1039" i="13"/>
  <c r="P1037" i="13"/>
  <c r="P1044" i="13"/>
  <c r="P1053" i="13"/>
  <c r="AP1050" i="13"/>
  <c r="AP1046" i="13"/>
  <c r="AP1041" i="13"/>
  <c r="AP1049" i="13"/>
  <c r="AP1044" i="13"/>
  <c r="AP1047" i="13"/>
  <c r="AP1053" i="13"/>
  <c r="AP1036" i="13"/>
  <c r="AP1037" i="13"/>
  <c r="AP1039" i="13"/>
  <c r="AP1043" i="13"/>
  <c r="AP1040" i="13"/>
  <c r="AP1042" i="13"/>
  <c r="AP1038" i="13"/>
  <c r="AP1051" i="13"/>
  <c r="AP1052" i="13"/>
  <c r="Q1245" i="13"/>
  <c r="Q1255" i="13"/>
  <c r="Q1248" i="13"/>
  <c r="Q1251" i="13"/>
  <c r="Q1254" i="13"/>
  <c r="Q1242" i="13"/>
  <c r="Q1260" i="13"/>
  <c r="Q1256" i="13"/>
  <c r="Q1259" i="13"/>
  <c r="Q1243" i="13"/>
  <c r="Q1249" i="13"/>
  <c r="Q1246" i="13"/>
  <c r="Q1247" i="13"/>
  <c r="Q1244" i="13"/>
  <c r="Q1253" i="13"/>
  <c r="Q1258" i="13"/>
  <c r="Q1250" i="13"/>
  <c r="Q1252" i="13"/>
  <c r="AG1245" i="13"/>
  <c r="AG1260" i="13"/>
  <c r="AG1254" i="13"/>
  <c r="AG1256" i="13"/>
  <c r="AG1246" i="13"/>
  <c r="AG1242" i="13"/>
  <c r="AG1250" i="13"/>
  <c r="AG1257" i="13"/>
  <c r="AG1248" i="13"/>
  <c r="AG1255" i="13"/>
  <c r="AG1253" i="13"/>
  <c r="AG1251" i="13"/>
  <c r="AG1259" i="13"/>
  <c r="AG1244" i="13"/>
  <c r="AG1258" i="13"/>
  <c r="AG1247" i="13"/>
  <c r="AG1243" i="13"/>
  <c r="AF1252" i="13"/>
  <c r="AF1244" i="13"/>
  <c r="AF1260" i="13"/>
  <c r="AF1248" i="13"/>
  <c r="AF1245" i="13"/>
  <c r="AF1243" i="13"/>
  <c r="AF1242" i="13"/>
  <c r="AF1253" i="13"/>
  <c r="AF1254" i="13"/>
  <c r="AF1251" i="13"/>
  <c r="AF1258" i="13"/>
  <c r="AF1246" i="13"/>
  <c r="AF1249" i="13"/>
  <c r="AF1257" i="13"/>
  <c r="AF1256" i="13"/>
  <c r="AC884" i="13"/>
  <c r="AC879" i="13"/>
  <c r="AC882" i="13"/>
  <c r="AC889" i="13"/>
  <c r="AC881" i="13"/>
  <c r="AC875" i="13"/>
  <c r="AC885" i="13"/>
  <c r="AC887" i="13"/>
  <c r="AC892" i="13"/>
  <c r="AC876" i="13"/>
  <c r="AC878" i="13"/>
  <c r="AC883" i="13"/>
  <c r="AC877" i="13"/>
  <c r="AC890" i="13"/>
  <c r="AC880" i="13"/>
  <c r="O1165" i="13"/>
  <c r="O1161" i="13"/>
  <c r="O1154" i="13"/>
  <c r="O1157" i="13"/>
  <c r="O1168" i="13"/>
  <c r="O1166" i="13"/>
  <c r="O1156" i="13"/>
  <c r="O1159" i="13"/>
  <c r="O1151" i="13"/>
  <c r="O1164" i="13"/>
  <c r="O1167" i="13"/>
  <c r="O1160" i="13"/>
  <c r="Q243" i="13"/>
  <c r="Q246" i="13"/>
  <c r="Q247" i="13"/>
  <c r="Q238" i="13"/>
  <c r="Q244" i="13"/>
  <c r="Q242" i="13"/>
  <c r="Q231" i="13"/>
  <c r="Q234" i="13"/>
  <c r="AQ967" i="13"/>
  <c r="AQ973" i="13"/>
  <c r="AQ984" i="13"/>
  <c r="AQ983" i="13"/>
  <c r="AQ979" i="13"/>
  <c r="AQ981" i="13"/>
  <c r="AQ969" i="13"/>
  <c r="AQ972" i="13"/>
  <c r="AQ975" i="13"/>
  <c r="AQ966" i="13"/>
  <c r="AJ99" i="13"/>
  <c r="S188" i="13"/>
  <c r="AB141" i="13"/>
  <c r="AB152" i="13"/>
  <c r="S187" i="13"/>
  <c r="AH139" i="13"/>
  <c r="AB148" i="13"/>
  <c r="AO142" i="13"/>
  <c r="AH144" i="13"/>
  <c r="AH151" i="13"/>
  <c r="AB154" i="13"/>
  <c r="AO147" i="13"/>
  <c r="AB153" i="13"/>
  <c r="AO152" i="13"/>
  <c r="AO144" i="13"/>
  <c r="S198" i="13"/>
  <c r="AK234" i="13"/>
  <c r="AK236" i="13"/>
  <c r="AB234" i="13"/>
  <c r="AO368" i="13"/>
  <c r="Y372" i="13"/>
  <c r="Y370" i="13"/>
  <c r="Y380" i="13"/>
  <c r="AN552" i="13"/>
  <c r="AD580" i="13"/>
  <c r="AD588" i="13"/>
  <c r="AC886" i="13"/>
  <c r="AF1160" i="13"/>
  <c r="I1442" i="13"/>
  <c r="I1441" i="13"/>
  <c r="I1427" i="13"/>
  <c r="I1440" i="13"/>
  <c r="I1433" i="13"/>
  <c r="I1444" i="13"/>
  <c r="I1430" i="13"/>
  <c r="W1443" i="13"/>
  <c r="W1432" i="13"/>
  <c r="W1429" i="13"/>
  <c r="W1439" i="13"/>
  <c r="W1442" i="13"/>
  <c r="W1427" i="13"/>
  <c r="W1433" i="13"/>
  <c r="W1436" i="13"/>
  <c r="AJ1440" i="13"/>
  <c r="AJ1439" i="13"/>
  <c r="AJ1441" i="13"/>
  <c r="AJ1443" i="13"/>
  <c r="AJ1433" i="13"/>
  <c r="AC1434" i="13"/>
  <c r="AC1444" i="13"/>
  <c r="AC1428" i="13"/>
  <c r="AC1426" i="13"/>
  <c r="AC1433" i="13"/>
  <c r="AC1443" i="13"/>
  <c r="AC1437" i="13"/>
  <c r="AC1442" i="13"/>
  <c r="AC1432" i="13"/>
  <c r="AC1431" i="13"/>
  <c r="V1432" i="13"/>
  <c r="V1437" i="13"/>
  <c r="V1442" i="13"/>
  <c r="V1433" i="13"/>
  <c r="V1441" i="13"/>
  <c r="V1444" i="13"/>
  <c r="AL790" i="13"/>
  <c r="AN882" i="13"/>
  <c r="S184" i="13"/>
  <c r="S189" i="13"/>
  <c r="AO150" i="13"/>
  <c r="AK237" i="13"/>
  <c r="AB233" i="13"/>
  <c r="S375" i="13"/>
  <c r="AA382" i="13"/>
  <c r="R368" i="13"/>
  <c r="V378" i="13"/>
  <c r="AO380" i="13"/>
  <c r="AD592" i="13"/>
  <c r="AB242" i="13"/>
  <c r="AC861" i="13"/>
  <c r="O1153" i="13"/>
  <c r="O1155" i="13"/>
  <c r="N852" i="13"/>
  <c r="N858" i="13"/>
  <c r="N863" i="13"/>
  <c r="N859" i="13"/>
  <c r="N868" i="13"/>
  <c r="N864" i="13"/>
  <c r="N856" i="13"/>
  <c r="N869" i="13"/>
  <c r="N851" i="13"/>
  <c r="N865" i="13"/>
  <c r="N861" i="13"/>
  <c r="N866" i="13"/>
  <c r="N862" i="13"/>
  <c r="N854" i="13"/>
  <c r="N860" i="13"/>
  <c r="N853" i="13"/>
  <c r="N857" i="13"/>
  <c r="N867" i="13"/>
  <c r="AK860" i="13"/>
  <c r="AK854" i="13"/>
  <c r="AK863" i="13"/>
  <c r="AK855" i="13"/>
  <c r="AK852" i="13"/>
  <c r="AK851" i="13"/>
  <c r="AK853" i="13"/>
  <c r="AK858" i="13"/>
  <c r="AK862" i="13"/>
  <c r="AK866" i="13"/>
  <c r="AK861" i="13"/>
  <c r="S859" i="13"/>
  <c r="S866" i="13"/>
  <c r="S867" i="13"/>
  <c r="S865" i="13"/>
  <c r="S855" i="13"/>
  <c r="S851" i="13"/>
  <c r="S860" i="13"/>
  <c r="S863" i="13"/>
  <c r="S852" i="13"/>
  <c r="V863" i="13"/>
  <c r="V865" i="13"/>
  <c r="V861" i="13"/>
  <c r="V862" i="13"/>
  <c r="V853" i="13"/>
  <c r="V857" i="13"/>
  <c r="V860" i="13"/>
  <c r="V858" i="13"/>
  <c r="V868" i="13"/>
  <c r="V864" i="13"/>
  <c r="T862" i="13"/>
  <c r="T857" i="13"/>
  <c r="T859" i="13"/>
  <c r="T854" i="13"/>
  <c r="T856" i="13"/>
  <c r="T864" i="13"/>
  <c r="T863" i="13"/>
  <c r="T869" i="13"/>
  <c r="T851" i="13"/>
  <c r="T853" i="13"/>
  <c r="W1434" i="13"/>
  <c r="AG1663" i="13"/>
  <c r="AG1659" i="13"/>
  <c r="AG1658" i="13"/>
  <c r="AG1668" i="13"/>
  <c r="AG1671" i="13"/>
  <c r="AG1670" i="13"/>
  <c r="AG1664" i="13"/>
  <c r="AG1673" i="13"/>
  <c r="AG1661" i="13"/>
  <c r="AG1674" i="13"/>
  <c r="AG1666" i="13"/>
  <c r="AB886" i="13"/>
  <c r="AB876" i="13"/>
  <c r="AB880" i="13"/>
  <c r="AB891" i="13"/>
  <c r="AB890" i="13"/>
  <c r="AB882" i="13"/>
  <c r="AB885" i="13"/>
  <c r="AB883" i="13"/>
  <c r="AB892" i="13"/>
  <c r="AB879" i="13"/>
  <c r="AB878" i="13"/>
  <c r="S1544" i="13"/>
  <c r="S1548" i="13"/>
  <c r="S1559" i="13"/>
  <c r="S1554" i="13"/>
  <c r="S1542" i="13"/>
  <c r="S1556" i="13"/>
  <c r="S1550" i="13"/>
  <c r="S1555" i="13"/>
  <c r="S1558" i="13"/>
  <c r="S1557" i="13"/>
  <c r="S1549" i="13"/>
  <c r="S1546" i="13"/>
  <c r="S1553" i="13"/>
  <c r="S1552" i="13"/>
  <c r="AF1151" i="13"/>
  <c r="AF1154" i="13"/>
  <c r="AF1152" i="13"/>
  <c r="AF1155" i="13"/>
  <c r="AF1161" i="13"/>
  <c r="AF1167" i="13"/>
  <c r="AF1150" i="13"/>
  <c r="AF1156" i="13"/>
  <c r="AF1168" i="13"/>
  <c r="AF1158" i="13"/>
  <c r="AF1165" i="13"/>
  <c r="AF1163" i="13"/>
  <c r="AN972" i="13"/>
  <c r="AN966" i="13"/>
  <c r="AN968" i="13"/>
  <c r="AN981" i="13"/>
  <c r="AN983" i="13"/>
  <c r="AN971" i="13"/>
  <c r="AN974" i="13"/>
  <c r="I106" i="13"/>
  <c r="K106" i="13"/>
  <c r="K96" i="13"/>
  <c r="N106" i="13"/>
  <c r="I108" i="13"/>
  <c r="AD97" i="13"/>
  <c r="AJ108" i="13"/>
  <c r="AJ109" i="13"/>
  <c r="AJ110" i="13"/>
  <c r="AO151" i="13"/>
  <c r="K98" i="13"/>
  <c r="R94" i="13"/>
  <c r="K95" i="13"/>
  <c r="I110" i="13"/>
  <c r="Z108" i="13"/>
  <c r="I105" i="13"/>
  <c r="S194" i="13"/>
  <c r="S201" i="13"/>
  <c r="AH140" i="13"/>
  <c r="AB138" i="13"/>
  <c r="AH149" i="13"/>
  <c r="AB142" i="13"/>
  <c r="AH138" i="13"/>
  <c r="AB146" i="13"/>
  <c r="AO149" i="13"/>
  <c r="S186" i="13"/>
  <c r="R370" i="13"/>
  <c r="Y368" i="13"/>
  <c r="AO376" i="13"/>
  <c r="V372" i="13"/>
  <c r="R373" i="13"/>
  <c r="R381" i="13"/>
  <c r="Y382" i="13"/>
  <c r="Y381" i="13"/>
  <c r="AD587" i="13"/>
  <c r="AB584" i="13"/>
  <c r="U584" i="13"/>
  <c r="AB585" i="13"/>
  <c r="AD589" i="13"/>
  <c r="AB235" i="13"/>
  <c r="AB230" i="13"/>
  <c r="AK859" i="13"/>
  <c r="S869" i="13"/>
  <c r="V867" i="13"/>
  <c r="N855" i="13"/>
  <c r="AF1153" i="13"/>
  <c r="O1152" i="13"/>
  <c r="AQ970" i="13"/>
  <c r="W1438" i="13"/>
  <c r="N1026" i="13"/>
  <c r="N1021" i="13"/>
  <c r="N1018" i="13"/>
  <c r="N1028" i="13"/>
  <c r="N1020" i="13"/>
  <c r="N1030" i="13"/>
  <c r="N1029" i="13"/>
  <c r="N1015" i="13"/>
  <c r="N1019" i="13"/>
  <c r="N1017" i="13"/>
  <c r="N1016" i="13"/>
  <c r="N1014" i="13"/>
  <c r="N1024" i="13"/>
  <c r="N1013" i="13"/>
  <c r="N1023" i="13"/>
  <c r="Q237" i="13"/>
  <c r="AL798" i="13"/>
  <c r="V789" i="13"/>
  <c r="V785" i="13"/>
  <c r="V800" i="13"/>
  <c r="V791" i="13"/>
  <c r="V787" i="13"/>
  <c r="V783" i="13"/>
  <c r="V792" i="13"/>
  <c r="V793" i="13"/>
  <c r="V796" i="13"/>
  <c r="V782" i="13"/>
  <c r="V788" i="13"/>
  <c r="S202" i="13"/>
  <c r="AB149" i="13"/>
  <c r="AB247" i="13"/>
  <c r="AO383" i="13"/>
  <c r="Y587" i="13"/>
  <c r="AF585" i="13"/>
  <c r="AF590" i="13"/>
  <c r="AB240" i="13"/>
  <c r="AB244" i="13"/>
  <c r="V856" i="13"/>
  <c r="AK869" i="13"/>
  <c r="AC874" i="13"/>
  <c r="AN875" i="13"/>
  <c r="AC982" i="13"/>
  <c r="AG1083" i="13"/>
  <c r="AG1084" i="13"/>
  <c r="AG1098" i="13"/>
  <c r="AG1092" i="13"/>
  <c r="Z1088" i="13"/>
  <c r="Z1084" i="13"/>
  <c r="Z1092" i="13"/>
  <c r="Z1085" i="13"/>
  <c r="Z1089" i="13"/>
  <c r="L1084" i="13"/>
  <c r="L1086" i="13"/>
  <c r="L1082" i="13"/>
  <c r="L1085" i="13"/>
  <c r="AK1082" i="13"/>
  <c r="AK1095" i="13"/>
  <c r="AK1084" i="13"/>
  <c r="AK1092" i="13"/>
  <c r="AK1091" i="13"/>
  <c r="AK1089" i="13"/>
  <c r="AM1098" i="13"/>
  <c r="AM1093" i="13"/>
  <c r="AM1087" i="13"/>
  <c r="AM1086" i="13"/>
  <c r="AM1085" i="13"/>
  <c r="AM1097" i="13"/>
  <c r="AC966" i="13"/>
  <c r="AM1014" i="13"/>
  <c r="AM1024" i="13"/>
  <c r="AM1017" i="13"/>
  <c r="AM1030" i="13"/>
  <c r="AM1021" i="13"/>
  <c r="AM1015" i="13"/>
  <c r="AM1013" i="13"/>
  <c r="AM1023" i="13"/>
  <c r="AM1026" i="13"/>
  <c r="AM1019" i="13"/>
  <c r="AM1020" i="13"/>
  <c r="AM1025" i="13"/>
  <c r="AM1016" i="13"/>
  <c r="AM1029" i="13"/>
  <c r="AE1017" i="13"/>
  <c r="AE1013" i="13"/>
  <c r="O1028" i="13"/>
  <c r="O1017" i="13"/>
  <c r="O1016" i="13"/>
  <c r="O1012" i="13"/>
  <c r="O1026" i="13"/>
  <c r="O1019" i="13"/>
  <c r="O1015" i="13"/>
  <c r="O1024" i="13"/>
  <c r="O1013" i="13"/>
  <c r="O1018" i="13"/>
  <c r="O1029" i="13"/>
  <c r="O1020" i="13"/>
  <c r="O1022" i="13"/>
  <c r="O1030" i="13"/>
  <c r="O1025" i="13"/>
  <c r="AP1547" i="13"/>
  <c r="AP1555" i="13"/>
  <c r="AP1550" i="13"/>
  <c r="AP1542" i="13"/>
  <c r="AP1558" i="13"/>
  <c r="AP1546" i="13"/>
  <c r="AP1545" i="13"/>
  <c r="AP1554" i="13"/>
  <c r="AP1544" i="13"/>
  <c r="AP1552" i="13"/>
  <c r="AP1543" i="13"/>
  <c r="AP1559" i="13"/>
  <c r="AP1548" i="13"/>
  <c r="AP1541" i="13"/>
  <c r="AP1556" i="13"/>
  <c r="Y799" i="13"/>
  <c r="Y787" i="13"/>
  <c r="Y786" i="13"/>
  <c r="Y784" i="13"/>
  <c r="Y792" i="13"/>
  <c r="Y795" i="13"/>
  <c r="Y790" i="13"/>
  <c r="Y791" i="13"/>
  <c r="Y793" i="13"/>
  <c r="Y782" i="13"/>
  <c r="Y785" i="13"/>
  <c r="Y798" i="13"/>
  <c r="Y789" i="13"/>
  <c r="Y800" i="13"/>
  <c r="Y796" i="13"/>
  <c r="Y788" i="13"/>
  <c r="AH880" i="13"/>
  <c r="AH877" i="13"/>
  <c r="AH878" i="13"/>
  <c r="AH875" i="13"/>
  <c r="AL793" i="13"/>
  <c r="AL788" i="13"/>
  <c r="AL787" i="13"/>
  <c r="AL795" i="13"/>
  <c r="AL789" i="13"/>
  <c r="AL782" i="13"/>
  <c r="AL791" i="13"/>
  <c r="AL799" i="13"/>
  <c r="AP796" i="13"/>
  <c r="AP789" i="13"/>
  <c r="AP790" i="13"/>
  <c r="AP788" i="13"/>
  <c r="AP782" i="13"/>
  <c r="AP794" i="13"/>
  <c r="AP799" i="13"/>
  <c r="AP785" i="13"/>
  <c r="AP783" i="13"/>
  <c r="AP795" i="13"/>
  <c r="AP791" i="13"/>
  <c r="AP793" i="13"/>
  <c r="AP800" i="13"/>
  <c r="AP786" i="13"/>
  <c r="AP787" i="13"/>
  <c r="R103" i="13"/>
  <c r="K93" i="13"/>
  <c r="AB143" i="13"/>
  <c r="AB151" i="13"/>
  <c r="S195" i="13"/>
  <c r="AJ94" i="13"/>
  <c r="AH148" i="13"/>
  <c r="AH152" i="13"/>
  <c r="Q233" i="13"/>
  <c r="AB236" i="13"/>
  <c r="AO374" i="13"/>
  <c r="S373" i="13"/>
  <c r="V375" i="13"/>
  <c r="R383" i="13"/>
  <c r="R378" i="13"/>
  <c r="AL784" i="13"/>
  <c r="AK864" i="13"/>
  <c r="T852" i="13"/>
  <c r="AH867" i="13"/>
  <c r="AC973" i="13"/>
  <c r="I1432" i="13"/>
  <c r="AJ1432" i="13"/>
  <c r="AJ1436" i="13"/>
  <c r="AN979" i="13"/>
  <c r="T882" i="13"/>
  <c r="T885" i="13"/>
  <c r="T879" i="13"/>
  <c r="T886" i="13"/>
  <c r="T888" i="13"/>
  <c r="T876" i="13"/>
  <c r="T880" i="13"/>
  <c r="T877" i="13"/>
  <c r="T881" i="13"/>
  <c r="P1049" i="13"/>
  <c r="AB1428" i="13"/>
  <c r="AF1430" i="13"/>
  <c r="AF1432" i="13"/>
  <c r="AI1437" i="13"/>
  <c r="AP881" i="13"/>
  <c r="AC1547" i="13"/>
  <c r="AF1436" i="13"/>
  <c r="AH1432" i="13"/>
  <c r="AB1443" i="13"/>
  <c r="AF1434" i="13"/>
  <c r="AB1439" i="13"/>
  <c r="AH1439" i="13"/>
  <c r="AH1444" i="13"/>
  <c r="AP891" i="13"/>
  <c r="AC1555" i="13"/>
  <c r="AC1549" i="13"/>
  <c r="AH1434" i="13"/>
  <c r="AH1435" i="13"/>
  <c r="AB1436" i="13"/>
  <c r="AH1436" i="13"/>
  <c r="AH1442" i="13"/>
  <c r="AC1559" i="13"/>
  <c r="AC1545" i="13"/>
  <c r="AH1431" i="13"/>
  <c r="AH1443" i="13"/>
  <c r="AI1438" i="13"/>
  <c r="AI1444" i="13"/>
  <c r="AB1427" i="13"/>
  <c r="AH1438" i="13"/>
  <c r="AC1554" i="13"/>
  <c r="X93" i="13"/>
  <c r="N92" i="13"/>
  <c r="L97" i="13"/>
  <c r="AB94" i="13"/>
  <c r="X95" i="13"/>
  <c r="Y108" i="13"/>
  <c r="AB96" i="13"/>
  <c r="AF105" i="13"/>
  <c r="P103" i="13"/>
  <c r="AF102" i="13"/>
  <c r="AA184" i="13"/>
  <c r="AJ372" i="13"/>
  <c r="AK376" i="13"/>
  <c r="AJ371" i="13"/>
  <c r="Z379" i="13"/>
  <c r="AB376" i="13"/>
  <c r="AK386" i="13"/>
  <c r="J400" i="13"/>
  <c r="AN461" i="13"/>
  <c r="S579" i="13"/>
  <c r="Y581" i="13"/>
  <c r="Z581" i="13"/>
  <c r="W579" i="13"/>
  <c r="P576" i="13"/>
  <c r="AH578" i="13"/>
  <c r="Z583" i="13"/>
  <c r="Y589" i="13"/>
  <c r="U578" i="13"/>
  <c r="Z587" i="13"/>
  <c r="U580" i="13"/>
  <c r="AB589" i="13"/>
  <c r="Y592" i="13"/>
  <c r="AA853" i="13"/>
  <c r="V819" i="13"/>
  <c r="V822" i="13"/>
  <c r="V815" i="13"/>
  <c r="V818" i="13"/>
  <c r="V816" i="13"/>
  <c r="V812" i="13"/>
  <c r="V809" i="13"/>
  <c r="AK789" i="13"/>
  <c r="AK793" i="13"/>
  <c r="AK785" i="13"/>
  <c r="AK791" i="13"/>
  <c r="AK795" i="13"/>
  <c r="AK782" i="13"/>
  <c r="AK788" i="13"/>
  <c r="AK786" i="13"/>
  <c r="AK783" i="13"/>
  <c r="AK790" i="13"/>
  <c r="AK796" i="13"/>
  <c r="AK784" i="13"/>
  <c r="AK797" i="13"/>
  <c r="AK798" i="13"/>
  <c r="AK799" i="13"/>
  <c r="AK787" i="13"/>
  <c r="P783" i="13"/>
  <c r="P798" i="13"/>
  <c r="P785" i="13"/>
  <c r="P800" i="13"/>
  <c r="P789" i="13"/>
  <c r="P793" i="13"/>
  <c r="P786" i="13"/>
  <c r="P791" i="13"/>
  <c r="P784" i="13"/>
  <c r="P795" i="13"/>
  <c r="P788" i="13"/>
  <c r="P792" i="13"/>
  <c r="P797" i="13"/>
  <c r="AK1168" i="13"/>
  <c r="AK1166" i="13"/>
  <c r="AK1165" i="13"/>
  <c r="AK1156" i="13"/>
  <c r="AK1154" i="13"/>
  <c r="AK1162" i="13"/>
  <c r="AK1155" i="13"/>
  <c r="AK1158" i="13"/>
  <c r="AK1153" i="13"/>
  <c r="AK1163" i="13"/>
  <c r="AK1160" i="13"/>
  <c r="AK1161" i="13"/>
  <c r="AK1151" i="13"/>
  <c r="V1167" i="13"/>
  <c r="V1159" i="13"/>
  <c r="V1157" i="13"/>
  <c r="V1158" i="13"/>
  <c r="V1156" i="13"/>
  <c r="V1153" i="13"/>
  <c r="V1151" i="13"/>
  <c r="V1168" i="13"/>
  <c r="V1166" i="13"/>
  <c r="V1164" i="13"/>
  <c r="V1162" i="13"/>
  <c r="V1160" i="13"/>
  <c r="V1155" i="13"/>
  <c r="V1161" i="13"/>
  <c r="V1163" i="13"/>
  <c r="V1152" i="13"/>
  <c r="AR1155" i="13"/>
  <c r="AR1153" i="13"/>
  <c r="AR1165" i="13"/>
  <c r="AR1151" i="13"/>
  <c r="AR1157" i="13"/>
  <c r="AR1160" i="13"/>
  <c r="AR1168" i="13"/>
  <c r="AR1150" i="13"/>
  <c r="AR1163" i="13"/>
  <c r="AR1164" i="13"/>
  <c r="AR1161" i="13"/>
  <c r="AR1154" i="13"/>
  <c r="AR1152" i="13"/>
  <c r="AR1166" i="13"/>
  <c r="AR1162" i="13"/>
  <c r="AR1159" i="13"/>
  <c r="AR1158" i="13"/>
  <c r="U1161" i="13"/>
  <c r="U1151" i="13"/>
  <c r="U1150" i="13"/>
  <c r="U1157" i="13"/>
  <c r="U1152" i="13"/>
  <c r="U1155" i="13"/>
  <c r="U1166" i="13"/>
  <c r="U1167" i="13"/>
  <c r="U1159" i="13"/>
  <c r="U1164" i="13"/>
  <c r="U1165" i="13"/>
  <c r="U1156" i="13"/>
  <c r="U1154" i="13"/>
  <c r="U1162" i="13"/>
  <c r="AC240" i="13"/>
  <c r="AC230" i="13"/>
  <c r="AC241" i="13"/>
  <c r="AC245" i="13"/>
  <c r="AC233" i="13"/>
  <c r="AC234" i="13"/>
  <c r="AC246" i="13"/>
  <c r="AC244" i="13"/>
  <c r="AC248" i="13"/>
  <c r="AC235" i="13"/>
  <c r="AC247" i="13"/>
  <c r="N242" i="13"/>
  <c r="N237" i="13"/>
  <c r="N247" i="13"/>
  <c r="N230" i="13"/>
  <c r="N240" i="13"/>
  <c r="N238" i="13"/>
  <c r="N248" i="13"/>
  <c r="N236" i="13"/>
  <c r="N245" i="13"/>
  <c r="N235" i="13"/>
  <c r="N243" i="13"/>
  <c r="N246" i="13"/>
  <c r="N241" i="13"/>
  <c r="N233" i="13"/>
  <c r="N244" i="13"/>
  <c r="N239" i="13"/>
  <c r="J233" i="13"/>
  <c r="J244" i="13"/>
  <c r="J245" i="13"/>
  <c r="J242" i="13"/>
  <c r="J234" i="13"/>
  <c r="J231" i="13"/>
  <c r="J240" i="13"/>
  <c r="J243" i="13"/>
  <c r="J248" i="13"/>
  <c r="J239" i="13"/>
  <c r="J241" i="13"/>
  <c r="J237" i="13"/>
  <c r="J247" i="13"/>
  <c r="J246" i="13"/>
  <c r="J232" i="13"/>
  <c r="Q979" i="13"/>
  <c r="Q977" i="13"/>
  <c r="Q968" i="13"/>
  <c r="Q972" i="13"/>
  <c r="Q982" i="13"/>
  <c r="Q975" i="13"/>
  <c r="Q974" i="13"/>
  <c r="Q969" i="13"/>
  <c r="Q980" i="13"/>
  <c r="Q967" i="13"/>
  <c r="Q970" i="13"/>
  <c r="Q976" i="13"/>
  <c r="Q973" i="13"/>
  <c r="Q983" i="13"/>
  <c r="AI974" i="13"/>
  <c r="AI981" i="13"/>
  <c r="AI977" i="13"/>
  <c r="AI980" i="13"/>
  <c r="AI976" i="13"/>
  <c r="AI983" i="13"/>
  <c r="AI975" i="13"/>
  <c r="AI982" i="13"/>
  <c r="AI972" i="13"/>
  <c r="AI973" i="13"/>
  <c r="AI966" i="13"/>
  <c r="AI979" i="13"/>
  <c r="AI969" i="13"/>
  <c r="AI967" i="13"/>
  <c r="AI971" i="13"/>
  <c r="AI968" i="13"/>
  <c r="P981" i="13"/>
  <c r="P978" i="13"/>
  <c r="P976" i="13"/>
  <c r="P984" i="13"/>
  <c r="P973" i="13"/>
  <c r="P967" i="13"/>
  <c r="P983" i="13"/>
  <c r="P982" i="13"/>
  <c r="P970" i="13"/>
  <c r="P975" i="13"/>
  <c r="P980" i="13"/>
  <c r="P966" i="13"/>
  <c r="P969" i="13"/>
  <c r="P974" i="13"/>
  <c r="P979" i="13"/>
  <c r="P968" i="13"/>
  <c r="AD982" i="13"/>
  <c r="AD972" i="13"/>
  <c r="AD981" i="13"/>
  <c r="AD979" i="13"/>
  <c r="AD977" i="13"/>
  <c r="AD975" i="13"/>
  <c r="AD983" i="13"/>
  <c r="AD969" i="13"/>
  <c r="AD978" i="13"/>
  <c r="AD973" i="13"/>
  <c r="AD984" i="13"/>
  <c r="AD968" i="13"/>
  <c r="AD970" i="13"/>
  <c r="AD966" i="13"/>
  <c r="AD971" i="13"/>
  <c r="O970" i="13"/>
  <c r="O972" i="13"/>
  <c r="O980" i="13"/>
  <c r="O983" i="13"/>
  <c r="O982" i="13"/>
  <c r="O981" i="13"/>
  <c r="O977" i="13"/>
  <c r="O975" i="13"/>
  <c r="O969" i="13"/>
  <c r="O966" i="13"/>
  <c r="O984" i="13"/>
  <c r="O978" i="13"/>
  <c r="O974" i="13"/>
  <c r="O979" i="13"/>
  <c r="O973" i="13"/>
  <c r="O976" i="13"/>
  <c r="O967" i="13"/>
  <c r="O968" i="13"/>
  <c r="AE1037" i="13"/>
  <c r="AE1051" i="13"/>
  <c r="AE1038" i="13"/>
  <c r="AE1044" i="13"/>
  <c r="AE1053" i="13"/>
  <c r="AE1043" i="13"/>
  <c r="AE1039" i="13"/>
  <c r="AE1035" i="13"/>
  <c r="AE1041" i="13"/>
  <c r="AE1042" i="13"/>
  <c r="AE1046" i="13"/>
  <c r="AE1048" i="13"/>
  <c r="AE1045" i="13"/>
  <c r="AE1050" i="13"/>
  <c r="AE1047" i="13"/>
  <c r="P93" i="13"/>
  <c r="AQ98" i="13"/>
  <c r="X94" i="13"/>
  <c r="Q97" i="13"/>
  <c r="X96" i="13"/>
  <c r="AL202" i="13"/>
  <c r="U142" i="13"/>
  <c r="U144" i="13"/>
  <c r="AD370" i="13"/>
  <c r="AM385" i="13"/>
  <c r="Y555" i="13"/>
  <c r="N580" i="13"/>
  <c r="Q581" i="13"/>
  <c r="U575" i="13"/>
  <c r="W591" i="13"/>
  <c r="S578" i="13"/>
  <c r="J589" i="13"/>
  <c r="N575" i="13"/>
  <c r="N583" i="13"/>
  <c r="U593" i="13"/>
  <c r="AR720" i="13"/>
  <c r="P787" i="13"/>
  <c r="AF812" i="13"/>
  <c r="AF809" i="13"/>
  <c r="AF823" i="13"/>
  <c r="AF821" i="13"/>
  <c r="AF819" i="13"/>
  <c r="AF805" i="13"/>
  <c r="AF810" i="13"/>
  <c r="AF807" i="13"/>
  <c r="AC242" i="13"/>
  <c r="X1048" i="13"/>
  <c r="X1036" i="13"/>
  <c r="X1050" i="13"/>
  <c r="X1042" i="13"/>
  <c r="X1047" i="13"/>
  <c r="X1052" i="13"/>
  <c r="X1039" i="13"/>
  <c r="X1035" i="13"/>
  <c r="X1037" i="13"/>
  <c r="X1038" i="13"/>
  <c r="X1040" i="13"/>
  <c r="X1044" i="13"/>
  <c r="X1043" i="13"/>
  <c r="AH1043" i="13"/>
  <c r="AH1035" i="13"/>
  <c r="AN1242" i="13"/>
  <c r="AN1249" i="13"/>
  <c r="AN1254" i="13"/>
  <c r="AN1255" i="13"/>
  <c r="AN1253" i="13"/>
  <c r="AN1260" i="13"/>
  <c r="AN1246" i="13"/>
  <c r="AN1243" i="13"/>
  <c r="AN1248" i="13"/>
  <c r="AN1245" i="13"/>
  <c r="AN1259" i="13"/>
  <c r="AN1250" i="13"/>
  <c r="AN1251" i="13"/>
  <c r="Y1260" i="13"/>
  <c r="Y1245" i="13"/>
  <c r="Y1256" i="13"/>
  <c r="Y1250" i="13"/>
  <c r="Y1247" i="13"/>
  <c r="Y1244" i="13"/>
  <c r="Y1252" i="13"/>
  <c r="Y1249" i="13"/>
  <c r="Y1257" i="13"/>
  <c r="Y1254" i="13"/>
  <c r="Y1242" i="13"/>
  <c r="Y1251" i="13"/>
  <c r="Y1259" i="13"/>
  <c r="Y1258" i="13"/>
  <c r="Y1243" i="13"/>
  <c r="Y1246" i="13"/>
  <c r="Y1248" i="13"/>
  <c r="AO1242" i="13"/>
  <c r="AO1247" i="13"/>
  <c r="AO1243" i="13"/>
  <c r="AO1253" i="13"/>
  <c r="AO1246" i="13"/>
  <c r="AO1248" i="13"/>
  <c r="AO1258" i="13"/>
  <c r="AO1260" i="13"/>
  <c r="AO1249" i="13"/>
  <c r="AO1257" i="13"/>
  <c r="AO1250" i="13"/>
  <c r="AO1244" i="13"/>
  <c r="AO1252" i="13"/>
  <c r="AO1256" i="13"/>
  <c r="AO1255" i="13"/>
  <c r="X99" i="13"/>
  <c r="X104" i="13"/>
  <c r="AE109" i="13"/>
  <c r="Q107" i="13"/>
  <c r="AE104" i="13"/>
  <c r="I93" i="13"/>
  <c r="W94" i="13"/>
  <c r="AI100" i="13"/>
  <c r="AF93" i="13"/>
  <c r="AD101" i="13"/>
  <c r="I98" i="13"/>
  <c r="I102" i="13"/>
  <c r="R98" i="13"/>
  <c r="AI95" i="13"/>
  <c r="K99" i="13"/>
  <c r="N100" i="13"/>
  <c r="AN96" i="13"/>
  <c r="AF107" i="13"/>
  <c r="AJ107" i="13"/>
  <c r="AK100" i="13"/>
  <c r="K110" i="13"/>
  <c r="I109" i="13"/>
  <c r="AE106" i="13"/>
  <c r="AA200" i="13"/>
  <c r="AA199" i="13"/>
  <c r="AA186" i="13"/>
  <c r="AP150" i="13"/>
  <c r="J374" i="13"/>
  <c r="J375" i="13"/>
  <c r="AB375" i="13"/>
  <c r="N370" i="13"/>
  <c r="J377" i="13"/>
  <c r="AA376" i="13"/>
  <c r="N381" i="13"/>
  <c r="AB384" i="13"/>
  <c r="S583" i="13"/>
  <c r="AF584" i="13"/>
  <c r="AB579" i="13"/>
  <c r="AD576" i="13"/>
  <c r="Q579" i="13"/>
  <c r="W590" i="13"/>
  <c r="K581" i="13"/>
  <c r="K592" i="13"/>
  <c r="AB586" i="13"/>
  <c r="AL581" i="13"/>
  <c r="AH589" i="13"/>
  <c r="AD575" i="13"/>
  <c r="Q584" i="13"/>
  <c r="AB593" i="13"/>
  <c r="AP869" i="13"/>
  <c r="AO1094" i="13"/>
  <c r="AO1093" i="13"/>
  <c r="AO1096" i="13"/>
  <c r="AO1099" i="13"/>
  <c r="AO1086" i="13"/>
  <c r="AO1097" i="13"/>
  <c r="AO1089" i="13"/>
  <c r="AO1081" i="13"/>
  <c r="AO1090" i="13"/>
  <c r="AH1081" i="13"/>
  <c r="AH1088" i="13"/>
  <c r="AH1094" i="13"/>
  <c r="AH1082" i="13"/>
  <c r="AH1084" i="13"/>
  <c r="T1099" i="13"/>
  <c r="T1098" i="13"/>
  <c r="T1086" i="13"/>
  <c r="T1092" i="13"/>
  <c r="T1094" i="13"/>
  <c r="T1096" i="13"/>
  <c r="N1087" i="13"/>
  <c r="N1081" i="13"/>
  <c r="N1084" i="13"/>
  <c r="N1099" i="13"/>
  <c r="N1094" i="13"/>
  <c r="N1098" i="13"/>
  <c r="N1086" i="13"/>
  <c r="N1092" i="13"/>
  <c r="AN1247" i="13"/>
  <c r="P796" i="13"/>
  <c r="AK792" i="13"/>
  <c r="AE1036" i="13"/>
  <c r="AE1040" i="13"/>
  <c r="AC238" i="13"/>
  <c r="O874" i="13"/>
  <c r="O878" i="13"/>
  <c r="AK1545" i="13"/>
  <c r="AK1558" i="13"/>
  <c r="AK1557" i="13"/>
  <c r="AM795" i="13"/>
  <c r="AM798" i="13"/>
  <c r="AM782" i="13"/>
  <c r="AM797" i="13"/>
  <c r="AM784" i="13"/>
  <c r="AM800" i="13"/>
  <c r="AM786" i="13"/>
  <c r="AM790" i="13"/>
  <c r="AM783" i="13"/>
  <c r="AM785" i="13"/>
  <c r="AM792" i="13"/>
  <c r="AM789" i="13"/>
  <c r="AM794" i="13"/>
  <c r="AM799" i="13"/>
  <c r="Q102" i="13"/>
  <c r="W580" i="13"/>
  <c r="S581" i="13"/>
  <c r="AI869" i="13"/>
  <c r="AI856" i="13"/>
  <c r="AI858" i="13"/>
  <c r="AI866" i="13"/>
  <c r="AI852" i="13"/>
  <c r="AI865" i="13"/>
  <c r="AI853" i="13"/>
  <c r="AI855" i="13"/>
  <c r="AI860" i="13"/>
  <c r="AI861" i="13"/>
  <c r="AI868" i="13"/>
  <c r="AI857" i="13"/>
  <c r="AI867" i="13"/>
  <c r="AI859" i="13"/>
  <c r="AI851" i="13"/>
  <c r="AI854" i="13"/>
  <c r="AA864" i="13"/>
  <c r="AA863" i="13"/>
  <c r="AA869" i="13"/>
  <c r="AA856" i="13"/>
  <c r="AA851" i="13"/>
  <c r="AA858" i="13"/>
  <c r="AA862" i="13"/>
  <c r="AA860" i="13"/>
  <c r="AA861" i="13"/>
  <c r="AA859" i="13"/>
  <c r="AA868" i="13"/>
  <c r="AA857" i="13"/>
  <c r="AA867" i="13"/>
  <c r="AO868" i="13"/>
  <c r="AO864" i="13"/>
  <c r="AO867" i="13"/>
  <c r="AO858" i="13"/>
  <c r="AO852" i="13"/>
  <c r="AO865" i="13"/>
  <c r="AO863" i="13"/>
  <c r="AO861" i="13"/>
  <c r="AO862" i="13"/>
  <c r="AO855" i="13"/>
  <c r="AO853" i="13"/>
  <c r="AO860" i="13"/>
  <c r="AO851" i="13"/>
  <c r="AO854" i="13"/>
  <c r="AQ858" i="13"/>
  <c r="AQ866" i="13"/>
  <c r="AQ852" i="13"/>
  <c r="AQ865" i="13"/>
  <c r="AQ862" i="13"/>
  <c r="AQ868" i="13"/>
  <c r="AQ857" i="13"/>
  <c r="AQ867" i="13"/>
  <c r="AQ854" i="13"/>
  <c r="AQ864" i="13"/>
  <c r="AQ863" i="13"/>
  <c r="AQ855" i="13"/>
  <c r="AJ864" i="13"/>
  <c r="AJ856" i="13"/>
  <c r="AJ854" i="13"/>
  <c r="AJ857" i="13"/>
  <c r="AJ867" i="13"/>
  <c r="AJ851" i="13"/>
  <c r="AJ861" i="13"/>
  <c r="AJ858" i="13"/>
  <c r="AJ868" i="13"/>
  <c r="AJ862" i="13"/>
  <c r="AJ855" i="13"/>
  <c r="AJ865" i="13"/>
  <c r="AJ866" i="13"/>
  <c r="AJ860" i="13"/>
  <c r="AJ869" i="13"/>
  <c r="AJ863" i="13"/>
  <c r="AP1436" i="13"/>
  <c r="AP1443" i="13"/>
  <c r="O1439" i="13"/>
  <c r="O1432" i="13"/>
  <c r="O1434" i="13"/>
  <c r="O1429" i="13"/>
  <c r="AE1049" i="13"/>
  <c r="J1030" i="13"/>
  <c r="J1028" i="13"/>
  <c r="J1026" i="13"/>
  <c r="J1022" i="13"/>
  <c r="J1014" i="13"/>
  <c r="AN813" i="13"/>
  <c r="AN817" i="13"/>
  <c r="AN815" i="13"/>
  <c r="AN807" i="13"/>
  <c r="AC232" i="13"/>
  <c r="U1669" i="13"/>
  <c r="U1674" i="13"/>
  <c r="U1660" i="13"/>
  <c r="U1666" i="13"/>
  <c r="U1673" i="13"/>
  <c r="U1661" i="13"/>
  <c r="U1664" i="13"/>
  <c r="U1658" i="13"/>
  <c r="U1662" i="13"/>
  <c r="U1665" i="13"/>
  <c r="U1656" i="13"/>
  <c r="U1672" i="13"/>
  <c r="U1663" i="13"/>
  <c r="U1671" i="13"/>
  <c r="U1659" i="13"/>
  <c r="U1668" i="13"/>
  <c r="M1660" i="13"/>
  <c r="M1668" i="13"/>
  <c r="M1658" i="13"/>
  <c r="M1664" i="13"/>
  <c r="M1672" i="13"/>
  <c r="M1656" i="13"/>
  <c r="M1666" i="13"/>
  <c r="M1671" i="13"/>
  <c r="M1659" i="13"/>
  <c r="M1665" i="13"/>
  <c r="M1667" i="13"/>
  <c r="M1657" i="13"/>
  <c r="M1661" i="13"/>
  <c r="M1673" i="13"/>
  <c r="M1670" i="13"/>
  <c r="M1674" i="13"/>
  <c r="Q98" i="13"/>
  <c r="AP154" i="13"/>
  <c r="N95" i="13"/>
  <c r="AO96" i="13"/>
  <c r="AQ93" i="13"/>
  <c r="Y104" i="13"/>
  <c r="AM101" i="13"/>
  <c r="AK102" i="13"/>
  <c r="AJ368" i="13"/>
  <c r="AB369" i="13"/>
  <c r="N378" i="13"/>
  <c r="AD386" i="13"/>
  <c r="N383" i="13"/>
  <c r="N577" i="13"/>
  <c r="U586" i="13"/>
  <c r="AQ853" i="13"/>
  <c r="AJ852" i="13"/>
  <c r="AO866" i="13"/>
  <c r="AA854" i="13"/>
  <c r="X1051" i="13"/>
  <c r="AN1244" i="13"/>
  <c r="Z817" i="13"/>
  <c r="Z815" i="13"/>
  <c r="Z822" i="13"/>
  <c r="Z813" i="13"/>
  <c r="Z808" i="13"/>
  <c r="Z818" i="13"/>
  <c r="Z823" i="13"/>
  <c r="Z805" i="13"/>
  <c r="Z816" i="13"/>
  <c r="Z821" i="13"/>
  <c r="AE95" i="13"/>
  <c r="Q110" i="13"/>
  <c r="Q109" i="13"/>
  <c r="AP139" i="13"/>
  <c r="AQ101" i="13"/>
  <c r="AM92" i="13"/>
  <c r="AO99" i="13"/>
  <c r="AO109" i="13"/>
  <c r="J371" i="13"/>
  <c r="AO92" i="13"/>
  <c r="AG96" i="13"/>
  <c r="AJ92" i="13"/>
  <c r="Y96" i="13"/>
  <c r="AB99" i="13"/>
  <c r="R93" i="13"/>
  <c r="R104" i="13"/>
  <c r="I95" i="13"/>
  <c r="AK105" i="13"/>
  <c r="Y94" i="13"/>
  <c r="R102" i="13"/>
  <c r="I101" i="13"/>
  <c r="P102" i="13"/>
  <c r="X110" i="13"/>
  <c r="AI104" i="13"/>
  <c r="AD110" i="13"/>
  <c r="AE110" i="13"/>
  <c r="AA196" i="13"/>
  <c r="AP144" i="13"/>
  <c r="AA146" i="13"/>
  <c r="X156" i="13"/>
  <c r="AE140" i="13"/>
  <c r="U139" i="13"/>
  <c r="U145" i="13"/>
  <c r="AP153" i="13"/>
  <c r="U148" i="13"/>
  <c r="AJ369" i="13"/>
  <c r="AB377" i="13"/>
  <c r="I374" i="13"/>
  <c r="N375" i="13"/>
  <c r="Z368" i="13"/>
  <c r="AB370" i="13"/>
  <c r="AB379" i="13"/>
  <c r="Y386" i="13"/>
  <c r="Z384" i="13"/>
  <c r="AO381" i="13"/>
  <c r="M473" i="13"/>
  <c r="M587" i="13"/>
  <c r="AD577" i="13"/>
  <c r="O575" i="13"/>
  <c r="K589" i="13"/>
  <c r="AQ587" i="13"/>
  <c r="M583" i="13"/>
  <c r="AB576" i="13"/>
  <c r="N582" i="13"/>
  <c r="AB581" i="13"/>
  <c r="AF593" i="13"/>
  <c r="O576" i="13"/>
  <c r="Z593" i="13"/>
  <c r="AH579" i="13"/>
  <c r="AF586" i="13"/>
  <c r="U591" i="13"/>
  <c r="AH590" i="13"/>
  <c r="AQ860" i="13"/>
  <c r="AA866" i="13"/>
  <c r="Y1255" i="13"/>
  <c r="AC243" i="13"/>
  <c r="Z102" i="13"/>
  <c r="X107" i="13"/>
  <c r="AE93" i="13"/>
  <c r="AB106" i="13"/>
  <c r="Q93" i="13"/>
  <c r="P95" i="13"/>
  <c r="Q95" i="13"/>
  <c r="L102" i="13"/>
  <c r="AF94" i="13"/>
  <c r="AO94" i="13"/>
  <c r="J104" i="13"/>
  <c r="X102" i="13"/>
  <c r="J106" i="13"/>
  <c r="AM105" i="13"/>
  <c r="Y103" i="13"/>
  <c r="AB101" i="13"/>
  <c r="U146" i="13"/>
  <c r="U143" i="13"/>
  <c r="N377" i="13"/>
  <c r="AJ380" i="13"/>
  <c r="AK372" i="13"/>
  <c r="J376" i="13"/>
  <c r="AK369" i="13"/>
  <c r="AJ370" i="13"/>
  <c r="AD378" i="13"/>
  <c r="AJ381" i="13"/>
  <c r="N385" i="13"/>
  <c r="AN476" i="13"/>
  <c r="AN474" i="13"/>
  <c r="O580" i="13"/>
  <c r="S577" i="13"/>
  <c r="W588" i="13"/>
  <c r="AD585" i="13"/>
  <c r="AF582" i="13"/>
  <c r="U589" i="13"/>
  <c r="Z578" i="13"/>
  <c r="AL582" i="13"/>
  <c r="O589" i="13"/>
  <c r="AH575" i="13"/>
  <c r="J583" i="13"/>
  <c r="I589" i="13"/>
  <c r="W576" i="13"/>
  <c r="AD586" i="13"/>
  <c r="M580" i="13"/>
  <c r="AB587" i="13"/>
  <c r="Q592" i="13"/>
  <c r="AD591" i="13"/>
  <c r="AJ853" i="13"/>
  <c r="AO869" i="13"/>
  <c r="AJ859" i="13"/>
  <c r="AA865" i="13"/>
  <c r="AO859" i="13"/>
  <c r="AO856" i="13"/>
  <c r="Y1253" i="13"/>
  <c r="P790" i="13"/>
  <c r="AN1258" i="13"/>
  <c r="T818" i="13"/>
  <c r="T816" i="13"/>
  <c r="T813" i="13"/>
  <c r="T808" i="13"/>
  <c r="T809" i="13"/>
  <c r="T805" i="13"/>
  <c r="T814" i="13"/>
  <c r="T811" i="13"/>
  <c r="T806" i="13"/>
  <c r="Y823" i="13"/>
  <c r="Y813" i="13"/>
  <c r="Y819" i="13"/>
  <c r="Y815" i="13"/>
  <c r="Y820" i="13"/>
  <c r="Y812" i="13"/>
  <c r="Y807" i="13"/>
  <c r="M1012" i="13"/>
  <c r="M1030" i="13"/>
  <c r="M1020" i="13"/>
  <c r="AI1546" i="13"/>
  <c r="AA798" i="13"/>
  <c r="AA784" i="13"/>
  <c r="AA791" i="13"/>
  <c r="AA799" i="13"/>
  <c r="Z242" i="13"/>
  <c r="Z246" i="13"/>
  <c r="Z237" i="13"/>
  <c r="Z247" i="13"/>
  <c r="Z244" i="13"/>
  <c r="Z245" i="13"/>
  <c r="Z234" i="13"/>
  <c r="Z231" i="13"/>
  <c r="Z243" i="13"/>
  <c r="Z248" i="13"/>
  <c r="Z241" i="13"/>
  <c r="Z233" i="13"/>
  <c r="Z239" i="13"/>
  <c r="AR230" i="13"/>
  <c r="AR232" i="13"/>
  <c r="AR240" i="13"/>
  <c r="AR248" i="13"/>
  <c r="AR238" i="13"/>
  <c r="AR246" i="13"/>
  <c r="AR237" i="13"/>
  <c r="AR231" i="13"/>
  <c r="AR235" i="13"/>
  <c r="AR244" i="13"/>
  <c r="AR239" i="13"/>
  <c r="AR242" i="13"/>
  <c r="AI236" i="13"/>
  <c r="AI239" i="13"/>
  <c r="AI241" i="13"/>
  <c r="AI245" i="13"/>
  <c r="AI246" i="13"/>
  <c r="AI237" i="13"/>
  <c r="AI235" i="13"/>
  <c r="AI242" i="13"/>
  <c r="AI234" i="13"/>
  <c r="AI247" i="13"/>
  <c r="AI243" i="13"/>
  <c r="AI232" i="13"/>
  <c r="AI244" i="13"/>
  <c r="AI248" i="13"/>
  <c r="AI238" i="13"/>
  <c r="AI240" i="13"/>
  <c r="AO984" i="13"/>
  <c r="AO976" i="13"/>
  <c r="AO973" i="13"/>
  <c r="AO978" i="13"/>
  <c r="AO970" i="13"/>
  <c r="AO971" i="13"/>
  <c r="AO980" i="13"/>
  <c r="AO982" i="13"/>
  <c r="AF981" i="13"/>
  <c r="AF982" i="13"/>
  <c r="AF970" i="13"/>
  <c r="AF975" i="13"/>
  <c r="AF980" i="13"/>
  <c r="AF978" i="13"/>
  <c r="AF976" i="13"/>
  <c r="AF984" i="13"/>
  <c r="AF973" i="13"/>
  <c r="AF967" i="13"/>
  <c r="I976" i="13"/>
  <c r="I970" i="13"/>
  <c r="I980" i="13"/>
  <c r="I982" i="13"/>
  <c r="M1023" i="13"/>
  <c r="M1013" i="13"/>
  <c r="X789" i="13"/>
  <c r="X785" i="13"/>
  <c r="X783" i="13"/>
  <c r="P234" i="13"/>
  <c r="P235" i="13"/>
  <c r="P243" i="13"/>
  <c r="P231" i="13"/>
  <c r="P241" i="13"/>
  <c r="P239" i="13"/>
  <c r="P247" i="13"/>
  <c r="P238" i="13"/>
  <c r="P236" i="13"/>
  <c r="P233" i="13"/>
  <c r="P245" i="13"/>
  <c r="K974" i="13"/>
  <c r="K968" i="13"/>
  <c r="K980" i="13"/>
  <c r="K971" i="13"/>
  <c r="K976" i="13"/>
  <c r="K984" i="13"/>
  <c r="K982" i="13"/>
  <c r="K978" i="13"/>
  <c r="R983" i="13"/>
  <c r="R974" i="13"/>
  <c r="R976" i="13"/>
  <c r="R984" i="13"/>
  <c r="R971" i="13"/>
  <c r="R982" i="13"/>
  <c r="R973" i="13"/>
  <c r="R980" i="13"/>
  <c r="R978" i="13"/>
  <c r="S969" i="13"/>
  <c r="S974" i="13"/>
  <c r="S968" i="13"/>
  <c r="S980" i="13"/>
  <c r="S971" i="13"/>
  <c r="S976" i="13"/>
  <c r="S984" i="13"/>
  <c r="S983" i="13"/>
  <c r="S982" i="13"/>
  <c r="S978" i="13"/>
  <c r="M1017" i="13"/>
  <c r="M1025" i="13"/>
  <c r="M1021" i="13"/>
  <c r="AI787" i="13"/>
  <c r="AI792" i="13"/>
  <c r="AJ238" i="13"/>
  <c r="AJ240" i="13"/>
  <c r="AJ248" i="13"/>
  <c r="AJ246" i="13"/>
  <c r="AJ237" i="13"/>
  <c r="AJ230" i="13"/>
  <c r="AJ235" i="13"/>
  <c r="AJ244" i="13"/>
  <c r="AJ239" i="13"/>
  <c r="AJ242" i="13"/>
  <c r="AJ232" i="13"/>
  <c r="AO230" i="13"/>
  <c r="AO236" i="13"/>
  <c r="AO248" i="13"/>
  <c r="AO234" i="13"/>
  <c r="AO241" i="13"/>
  <c r="AO247" i="13"/>
  <c r="AO240" i="13"/>
  <c r="AO242" i="13"/>
  <c r="AO243" i="13"/>
  <c r="AO231" i="13"/>
  <c r="AO244" i="13"/>
  <c r="AO239" i="13"/>
  <c r="AO245" i="13"/>
  <c r="AO237" i="13"/>
  <c r="R233" i="13"/>
  <c r="R239" i="13"/>
  <c r="AA980" i="13"/>
  <c r="AA968" i="13"/>
  <c r="AA971" i="13"/>
  <c r="AA982" i="13"/>
  <c r="AB980" i="13"/>
  <c r="AB984" i="13"/>
  <c r="AB983" i="13"/>
  <c r="AB981" i="13"/>
  <c r="AB974" i="13"/>
  <c r="AB972" i="13"/>
  <c r="AB979" i="13"/>
  <c r="AB969" i="13"/>
  <c r="AB971" i="13"/>
  <c r="AB977" i="13"/>
  <c r="AR984" i="13"/>
  <c r="AR974" i="13"/>
  <c r="AR971" i="13"/>
  <c r="AR969" i="13"/>
  <c r="AF789" i="13"/>
  <c r="AF800" i="13"/>
  <c r="AF796" i="13"/>
  <c r="AF795" i="13"/>
  <c r="AF787" i="13"/>
  <c r="AF791" i="13"/>
  <c r="U234" i="13"/>
  <c r="U246" i="13"/>
  <c r="U238" i="13"/>
  <c r="U248" i="13"/>
  <c r="U243" i="13"/>
  <c r="T236" i="13"/>
  <c r="T233" i="13"/>
  <c r="T238" i="13"/>
  <c r="T246" i="13"/>
  <c r="T237" i="13"/>
  <c r="T247" i="13"/>
  <c r="T230" i="13"/>
  <c r="T235" i="13"/>
  <c r="T244" i="13"/>
  <c r="T231" i="13"/>
  <c r="T239" i="13"/>
  <c r="T241" i="13"/>
  <c r="T242" i="13"/>
  <c r="T232" i="13"/>
  <c r="T243" i="13"/>
  <c r="T240" i="13"/>
  <c r="T234" i="13"/>
  <c r="T248" i="13"/>
  <c r="AA236" i="13"/>
  <c r="AA241" i="13"/>
  <c r="AA245" i="13"/>
  <c r="AA246" i="13"/>
  <c r="AA237" i="13"/>
  <c r="AA235" i="13"/>
  <c r="AA242" i="13"/>
  <c r="AA234" i="13"/>
  <c r="AA247" i="13"/>
  <c r="AA243" i="13"/>
  <c r="AA232" i="13"/>
  <c r="AA244" i="13"/>
  <c r="AA248" i="13"/>
  <c r="AA240" i="13"/>
  <c r="AA239" i="13"/>
  <c r="V973" i="13"/>
  <c r="V979" i="13"/>
  <c r="V970" i="13"/>
  <c r="V977" i="13"/>
  <c r="V976" i="13"/>
  <c r="V984" i="13"/>
  <c r="V975" i="13"/>
  <c r="V983" i="13"/>
  <c r="V969" i="13"/>
  <c r="V972" i="13"/>
  <c r="V981" i="13"/>
  <c r="AL984" i="13"/>
  <c r="AL969" i="13"/>
  <c r="AL972" i="13"/>
  <c r="AL981" i="13"/>
  <c r="AL979" i="13"/>
  <c r="AL977" i="13"/>
  <c r="AL975" i="13"/>
  <c r="AL983" i="13"/>
  <c r="M1022" i="13"/>
  <c r="M1029" i="13"/>
  <c r="AL800" i="13"/>
  <c r="AL797" i="13"/>
  <c r="AL786" i="13"/>
  <c r="AL796" i="13"/>
  <c r="AL783" i="13"/>
  <c r="Q230" i="13"/>
  <c r="Q248" i="13"/>
  <c r="Q241" i="13"/>
  <c r="Q240" i="13"/>
  <c r="Q239" i="13"/>
  <c r="Q236" i="13"/>
  <c r="Q245" i="13"/>
  <c r="AK241" i="13"/>
  <c r="AK247" i="13"/>
  <c r="AK246" i="13"/>
  <c r="AK242" i="13"/>
  <c r="AK235" i="13"/>
  <c r="AK244" i="13"/>
  <c r="AK245" i="13"/>
  <c r="AB231" i="13"/>
  <c r="AB238" i="13"/>
  <c r="W241" i="13"/>
  <c r="W233" i="13"/>
  <c r="W237" i="13"/>
  <c r="W242" i="13"/>
  <c r="W246" i="13"/>
  <c r="W247" i="13"/>
  <c r="W230" i="13"/>
  <c r="W235" i="13"/>
  <c r="W239" i="13"/>
  <c r="W243" i="13"/>
  <c r="W234" i="13"/>
  <c r="W238" i="13"/>
  <c r="W248" i="13"/>
  <c r="W231" i="13"/>
  <c r="W232" i="13"/>
  <c r="W244" i="13"/>
  <c r="W236" i="13"/>
  <c r="W245" i="13"/>
  <c r="W240" i="13"/>
  <c r="AC975" i="13"/>
  <c r="AC972" i="13"/>
  <c r="AQ978" i="13"/>
  <c r="AQ982" i="13"/>
  <c r="AQ974" i="13"/>
  <c r="AQ980" i="13"/>
  <c r="AQ968" i="13"/>
  <c r="AQ976" i="13"/>
  <c r="AQ971" i="13"/>
  <c r="X968" i="13"/>
  <c r="X980" i="13"/>
  <c r="X978" i="13"/>
  <c r="X976" i="13"/>
  <c r="X984" i="13"/>
  <c r="X973" i="13"/>
  <c r="X967" i="13"/>
  <c r="X970" i="13"/>
  <c r="X983" i="13"/>
  <c r="X982" i="13"/>
  <c r="X975" i="13"/>
  <c r="AN984" i="13"/>
  <c r="AN973" i="13"/>
  <c r="AN967" i="13"/>
  <c r="AN982" i="13"/>
  <c r="AN970" i="13"/>
  <c r="AN975" i="13"/>
  <c r="AN980" i="13"/>
  <c r="AN978" i="13"/>
  <c r="AN976" i="13"/>
  <c r="M1024" i="13"/>
  <c r="M1018" i="13"/>
  <c r="Z787" i="13"/>
  <c r="Z783" i="13"/>
  <c r="Z790" i="13"/>
  <c r="Z792" i="13"/>
  <c r="Z791" i="13"/>
  <c r="AP237" i="13"/>
  <c r="AP247" i="13"/>
  <c r="AP244" i="13"/>
  <c r="AP242" i="13"/>
  <c r="AP245" i="13"/>
  <c r="AP240" i="13"/>
  <c r="AP241" i="13"/>
  <c r="AP248" i="13"/>
  <c r="AG230" i="13"/>
  <c r="AG234" i="13"/>
  <c r="AG231" i="13"/>
  <c r="AG237" i="13"/>
  <c r="AG236" i="13"/>
  <c r="V237" i="13"/>
  <c r="V239" i="13"/>
  <c r="V242" i="13"/>
  <c r="V247" i="13"/>
  <c r="V230" i="13"/>
  <c r="V240" i="13"/>
  <c r="V238" i="13"/>
  <c r="V248" i="13"/>
  <c r="V236" i="13"/>
  <c r="V245" i="13"/>
  <c r="V235" i="13"/>
  <c r="V243" i="13"/>
  <c r="V246" i="13"/>
  <c r="V233" i="13"/>
  <c r="V241" i="13"/>
  <c r="V244" i="13"/>
  <c r="AM247" i="13"/>
  <c r="AM231" i="13"/>
  <c r="AM245" i="13"/>
  <c r="AM244" i="13"/>
  <c r="AE970" i="13"/>
  <c r="AE972" i="13"/>
  <c r="AE982" i="13"/>
  <c r="T984" i="13"/>
  <c r="T983" i="13"/>
  <c r="T981" i="13"/>
  <c r="T974" i="13"/>
  <c r="T979" i="13"/>
  <c r="T971" i="13"/>
  <c r="T977" i="13"/>
  <c r="J983" i="13"/>
  <c r="J976" i="13"/>
  <c r="J984" i="13"/>
  <c r="J971" i="13"/>
  <c r="J982" i="13"/>
  <c r="J973" i="13"/>
  <c r="J980" i="13"/>
  <c r="J978" i="13"/>
  <c r="J974" i="13"/>
  <c r="Z984" i="13"/>
  <c r="Z971" i="13"/>
  <c r="Z973" i="13"/>
  <c r="M1026" i="13"/>
  <c r="M1016" i="13"/>
  <c r="AE783" i="13"/>
  <c r="AE797" i="13"/>
  <c r="AD239" i="13"/>
  <c r="AD241" i="13"/>
  <c r="AD237" i="13"/>
  <c r="AD242" i="13"/>
  <c r="AD247" i="13"/>
  <c r="AD240" i="13"/>
  <c r="AD245" i="13"/>
  <c r="AD243" i="13"/>
  <c r="S240" i="13"/>
  <c r="S234" i="13"/>
  <c r="X235" i="13"/>
  <c r="X243" i="13"/>
  <c r="X231" i="13"/>
  <c r="X241" i="13"/>
  <c r="X239" i="13"/>
  <c r="X247" i="13"/>
  <c r="X238" i="13"/>
  <c r="X236" i="13"/>
  <c r="X233" i="13"/>
  <c r="X234" i="13"/>
  <c r="X245" i="13"/>
  <c r="AL232" i="13"/>
  <c r="AL233" i="13"/>
  <c r="AL244" i="13"/>
  <c r="AL231" i="13"/>
  <c r="AL248" i="13"/>
  <c r="AL239" i="13"/>
  <c r="AL241" i="13"/>
  <c r="AL237" i="13"/>
  <c r="AL230" i="13"/>
  <c r="AL242" i="13"/>
  <c r="AL247" i="13"/>
  <c r="AL238" i="13"/>
  <c r="AL240" i="13"/>
  <c r="AL236" i="13"/>
  <c r="AL235" i="13"/>
  <c r="AL245" i="13"/>
  <c r="AL246" i="13"/>
  <c r="AL243" i="13"/>
  <c r="AL234" i="13"/>
  <c r="Y978" i="13"/>
  <c r="Y970" i="13"/>
  <c r="N979" i="13"/>
  <c r="N970" i="13"/>
  <c r="N977" i="13"/>
  <c r="N975" i="13"/>
  <c r="N983" i="13"/>
  <c r="N969" i="13"/>
  <c r="N972" i="13"/>
  <c r="N981" i="13"/>
  <c r="AJ982" i="13"/>
  <c r="AJ983" i="13"/>
  <c r="AJ981" i="13"/>
  <c r="AJ974" i="13"/>
  <c r="AJ972" i="13"/>
  <c r="AJ979" i="13"/>
  <c r="AJ969" i="13"/>
  <c r="AJ971" i="13"/>
  <c r="AJ977" i="13"/>
  <c r="M977" i="13"/>
  <c r="M969" i="13"/>
  <c r="M974" i="13"/>
  <c r="K382" i="13"/>
  <c r="K385" i="13"/>
  <c r="K380" i="13"/>
  <c r="K375" i="13"/>
  <c r="K374" i="13"/>
  <c r="K369" i="13"/>
  <c r="AH382" i="13"/>
  <c r="AH386" i="13"/>
  <c r="AH371" i="13"/>
  <c r="AK109" i="13"/>
  <c r="Y110" i="13"/>
  <c r="N102" i="13"/>
  <c r="L92" i="13"/>
  <c r="AP105" i="13"/>
  <c r="Y99" i="13"/>
  <c r="Y95" i="13"/>
  <c r="Y97" i="13"/>
  <c r="L101" i="13"/>
  <c r="R100" i="13"/>
  <c r="R97" i="13"/>
  <c r="R109" i="13"/>
  <c r="R99" i="13"/>
  <c r="R106" i="13"/>
  <c r="R96" i="13"/>
  <c r="R95" i="13"/>
  <c r="R105" i="13"/>
  <c r="I100" i="13"/>
  <c r="I92" i="13"/>
  <c r="I96" i="13"/>
  <c r="I107" i="13"/>
  <c r="I104" i="13"/>
  <c r="K108" i="13"/>
  <c r="K97" i="13"/>
  <c r="K92" i="13"/>
  <c r="K101" i="13"/>
  <c r="AJ106" i="13"/>
  <c r="AJ97" i="13"/>
  <c r="AJ103" i="13"/>
  <c r="AJ104" i="13"/>
  <c r="AJ100" i="13"/>
  <c r="AJ105" i="13"/>
  <c r="AP151" i="13"/>
  <c r="AP148" i="13"/>
  <c r="AL369" i="13"/>
  <c r="AL1244" i="13"/>
  <c r="AL1245" i="13"/>
  <c r="AL1257" i="13"/>
  <c r="AL1242" i="13"/>
  <c r="AL1260" i="13"/>
  <c r="AL1250" i="13"/>
  <c r="AL1255" i="13"/>
  <c r="AL1254" i="13"/>
  <c r="AL1243" i="13"/>
  <c r="AL1249" i="13"/>
  <c r="AL1258" i="13"/>
  <c r="AL1251" i="13"/>
  <c r="AL1252" i="13"/>
  <c r="AL1256" i="13"/>
  <c r="AL1259" i="13"/>
  <c r="AL1246" i="13"/>
  <c r="AL1253" i="13"/>
  <c r="AL1248" i="13"/>
  <c r="T1244" i="13"/>
  <c r="T1242" i="13"/>
  <c r="T1248" i="13"/>
  <c r="T1257" i="13"/>
  <c r="T1258" i="13"/>
  <c r="T1245" i="13"/>
  <c r="T1259" i="13"/>
  <c r="T1254" i="13"/>
  <c r="T1253" i="13"/>
  <c r="T1255" i="13"/>
  <c r="T1252" i="13"/>
  <c r="T1251" i="13"/>
  <c r="T1247" i="13"/>
  <c r="T1250" i="13"/>
  <c r="T1243" i="13"/>
  <c r="T1256" i="13"/>
  <c r="T1249" i="13"/>
  <c r="T1260" i="13"/>
  <c r="T1246" i="13"/>
  <c r="AR102" i="13"/>
  <c r="N108" i="13"/>
  <c r="AG385" i="13"/>
  <c r="AG384" i="13"/>
  <c r="AR376" i="13"/>
  <c r="AR379" i="13"/>
  <c r="AE378" i="13"/>
  <c r="AE384" i="13"/>
  <c r="Q1015" i="13"/>
  <c r="Q1019" i="13"/>
  <c r="J789" i="13"/>
  <c r="J798" i="13"/>
  <c r="J790" i="13"/>
  <c r="J783" i="13"/>
  <c r="J784" i="13"/>
  <c r="J797" i="13"/>
  <c r="J796" i="13"/>
  <c r="J795" i="13"/>
  <c r="J794" i="13"/>
  <c r="J787" i="13"/>
  <c r="J800" i="13"/>
  <c r="J792" i="13"/>
  <c r="J782" i="13"/>
  <c r="J791" i="13"/>
  <c r="J785" i="13"/>
  <c r="J786" i="13"/>
  <c r="J799" i="13"/>
  <c r="J793" i="13"/>
  <c r="J788" i="13"/>
  <c r="W886" i="13"/>
  <c r="W884" i="13"/>
  <c r="W891" i="13"/>
  <c r="W881" i="13"/>
  <c r="W892" i="13"/>
  <c r="W878" i="13"/>
  <c r="W882" i="13"/>
  <c r="W888" i="13"/>
  <c r="W879" i="13"/>
  <c r="W880" i="13"/>
  <c r="W885" i="13"/>
  <c r="W876" i="13"/>
  <c r="W890" i="13"/>
  <c r="W889" i="13"/>
  <c r="W875" i="13"/>
  <c r="W887" i="13"/>
  <c r="W877" i="13"/>
  <c r="W883" i="13"/>
  <c r="AC1051" i="13"/>
  <c r="AC1047" i="13"/>
  <c r="AC1039" i="13"/>
  <c r="AC1049" i="13"/>
  <c r="AC1035" i="13"/>
  <c r="AC1036" i="13"/>
  <c r="AC1038" i="13"/>
  <c r="AC1052" i="13"/>
  <c r="AC1048" i="13"/>
  <c r="AC1044" i="13"/>
  <c r="AC1045" i="13"/>
  <c r="AC1037" i="13"/>
  <c r="AC1043" i="13"/>
  <c r="AC1042" i="13"/>
  <c r="AC1053" i="13"/>
  <c r="AC1046" i="13"/>
  <c r="AC1041" i="13"/>
  <c r="AC1050" i="13"/>
  <c r="AC1040" i="13"/>
  <c r="AE1242" i="13"/>
  <c r="AE1245" i="13"/>
  <c r="AE1250" i="13"/>
  <c r="AE1259" i="13"/>
  <c r="AE1243" i="13"/>
  <c r="AE1254" i="13"/>
  <c r="AE1249" i="13"/>
  <c r="AE1247" i="13"/>
  <c r="AE1253" i="13"/>
  <c r="AE1251" i="13"/>
  <c r="AE1260" i="13"/>
  <c r="AE1257" i="13"/>
  <c r="AE1248" i="13"/>
  <c r="AE1246" i="13"/>
  <c r="AE1252" i="13"/>
  <c r="AE1256" i="13"/>
  <c r="AE1255" i="13"/>
  <c r="AE1258" i="13"/>
  <c r="P1260" i="13"/>
  <c r="P1248" i="13"/>
  <c r="P1249" i="13"/>
  <c r="P1250" i="13"/>
  <c r="P1252" i="13"/>
  <c r="P1242" i="13"/>
  <c r="P1243" i="13"/>
  <c r="P1255" i="13"/>
  <c r="P1258" i="13"/>
  <c r="P1259" i="13"/>
  <c r="P1246" i="13"/>
  <c r="P1247" i="13"/>
  <c r="P1254" i="13"/>
  <c r="P1251" i="13"/>
  <c r="P1256" i="13"/>
  <c r="P1257" i="13"/>
  <c r="P1253" i="13"/>
  <c r="P1245" i="13"/>
  <c r="P1244" i="13"/>
  <c r="AK103" i="13"/>
  <c r="AM98" i="13"/>
  <c r="Q92" i="13"/>
  <c r="AK94" i="13"/>
  <c r="L98" i="13"/>
  <c r="L110" i="13"/>
  <c r="AM591" i="13"/>
  <c r="AM575" i="13"/>
  <c r="AM588" i="13"/>
  <c r="AO577" i="13"/>
  <c r="AO589" i="13"/>
  <c r="AO583" i="13"/>
  <c r="AO580" i="13"/>
  <c r="AO579" i="13"/>
  <c r="AO590" i="13"/>
  <c r="AR577" i="13"/>
  <c r="AR588" i="13"/>
  <c r="AR580" i="13"/>
  <c r="AR583" i="13"/>
  <c r="AR591" i="13"/>
  <c r="AR585" i="13"/>
  <c r="AR592" i="13"/>
  <c r="AJ592" i="13"/>
  <c r="AJ577" i="13"/>
  <c r="AJ576" i="13"/>
  <c r="AJ586" i="13"/>
  <c r="AJ589" i="13"/>
  <c r="AJ578" i="13"/>
  <c r="M1052" i="13"/>
  <c r="M1041" i="13"/>
  <c r="M1036" i="13"/>
  <c r="M1043" i="13"/>
  <c r="M1049" i="13"/>
  <c r="M1051" i="13"/>
  <c r="M1047" i="13"/>
  <c r="M1037" i="13"/>
  <c r="M1040" i="13"/>
  <c r="M1038" i="13"/>
  <c r="M1050" i="13"/>
  <c r="M1046" i="13"/>
  <c r="M1035" i="13"/>
  <c r="M1053" i="13"/>
  <c r="M1044" i="13"/>
  <c r="M1045" i="13"/>
  <c r="M1039" i="13"/>
  <c r="M1042" i="13"/>
  <c r="M1048" i="13"/>
  <c r="I1040" i="13"/>
  <c r="I1044" i="13"/>
  <c r="I1035" i="13"/>
  <c r="I1046" i="13"/>
  <c r="I1043" i="13"/>
  <c r="I1038" i="13"/>
  <c r="I1053" i="13"/>
  <c r="I1049" i="13"/>
  <c r="I1048" i="13"/>
  <c r="I1039" i="13"/>
  <c r="I1037" i="13"/>
  <c r="I1036" i="13"/>
  <c r="I1047" i="13"/>
  <c r="I1051" i="13"/>
  <c r="I1052" i="13"/>
  <c r="I1042" i="13"/>
  <c r="I1041" i="13"/>
  <c r="I1045" i="13"/>
  <c r="I1050" i="13"/>
  <c r="AK92" i="13"/>
  <c r="Q103" i="13"/>
  <c r="Q99" i="13"/>
  <c r="Q101" i="13"/>
  <c r="Y109" i="13"/>
  <c r="Y105" i="13"/>
  <c r="Y101" i="13"/>
  <c r="Y98" i="13"/>
  <c r="Y100" i="13"/>
  <c r="X98" i="13"/>
  <c r="X101" i="13"/>
  <c r="X100" i="13"/>
  <c r="X108" i="13"/>
  <c r="X109" i="13"/>
  <c r="AQ103" i="13"/>
  <c r="AQ95" i="13"/>
  <c r="AQ96" i="13"/>
  <c r="AQ94" i="13"/>
  <c r="AQ110" i="13"/>
  <c r="AQ104" i="13"/>
  <c r="AQ105" i="13"/>
  <c r="AE100" i="13"/>
  <c r="AE108" i="13"/>
  <c r="AE102" i="13"/>
  <c r="AE98" i="13"/>
  <c r="AE97" i="13"/>
  <c r="AE92" i="13"/>
  <c r="O869" i="13"/>
  <c r="O860" i="13"/>
  <c r="O855" i="13"/>
  <c r="O851" i="13"/>
  <c r="O865" i="13"/>
  <c r="O862" i="13"/>
  <c r="O853" i="13"/>
  <c r="O867" i="13"/>
  <c r="O864" i="13"/>
  <c r="O856" i="13"/>
  <c r="O866" i="13"/>
  <c r="O854" i="13"/>
  <c r="O861" i="13"/>
  <c r="O868" i="13"/>
  <c r="O857" i="13"/>
  <c r="O859" i="13"/>
  <c r="O863" i="13"/>
  <c r="AM858" i="13"/>
  <c r="AM861" i="13"/>
  <c r="AM867" i="13"/>
  <c r="AM864" i="13"/>
  <c r="AM851" i="13"/>
  <c r="AM856" i="13"/>
  <c r="AM866" i="13"/>
  <c r="AM854" i="13"/>
  <c r="AM869" i="13"/>
  <c r="AM868" i="13"/>
  <c r="AM859" i="13"/>
  <c r="AM857" i="13"/>
  <c r="AM852" i="13"/>
  <c r="AM853" i="13"/>
  <c r="AM863" i="13"/>
  <c r="AM865" i="13"/>
  <c r="AM862" i="13"/>
  <c r="AM855" i="13"/>
  <c r="AP865" i="13"/>
  <c r="AP858" i="13"/>
  <c r="AP868" i="13"/>
  <c r="AP862" i="13"/>
  <c r="AP861" i="13"/>
  <c r="AP853" i="13"/>
  <c r="AP860" i="13"/>
  <c r="AP859" i="13"/>
  <c r="AP867" i="13"/>
  <c r="AP852" i="13"/>
  <c r="AP855" i="13"/>
  <c r="AP851" i="13"/>
  <c r="AP864" i="13"/>
  <c r="AP863" i="13"/>
  <c r="AP866" i="13"/>
  <c r="AP857" i="13"/>
  <c r="AP854" i="13"/>
  <c r="AN867" i="13"/>
  <c r="AN863" i="13"/>
  <c r="AN861" i="13"/>
  <c r="AN864" i="13"/>
  <c r="AN865" i="13"/>
  <c r="AN868" i="13"/>
  <c r="AN857" i="13"/>
  <c r="AN854" i="13"/>
  <c r="AN852" i="13"/>
  <c r="AN859" i="13"/>
  <c r="AN869" i="13"/>
  <c r="AN851" i="13"/>
  <c r="AN866" i="13"/>
  <c r="AN862" i="13"/>
  <c r="AN860" i="13"/>
  <c r="AN855" i="13"/>
  <c r="AN858" i="13"/>
  <c r="AL1247" i="13"/>
  <c r="AD107" i="13"/>
  <c r="AD103" i="13"/>
  <c r="AD105" i="13"/>
  <c r="AD98" i="13"/>
  <c r="AD93" i="13"/>
  <c r="AD96" i="13"/>
  <c r="AD94" i="13"/>
  <c r="AD102" i="13"/>
  <c r="AK108" i="13"/>
  <c r="AK99" i="13"/>
  <c r="AK104" i="13"/>
  <c r="AK95" i="13"/>
  <c r="AK107" i="13"/>
  <c r="AK101" i="13"/>
  <c r="AM103" i="13"/>
  <c r="AM104" i="13"/>
  <c r="AM100" i="13"/>
  <c r="AM94" i="13"/>
  <c r="U156" i="13"/>
  <c r="U154" i="13"/>
  <c r="U149" i="13"/>
  <c r="U138" i="13"/>
  <c r="U140" i="13"/>
  <c r="U147" i="13"/>
  <c r="U155" i="13"/>
  <c r="U141" i="13"/>
  <c r="U152" i="13"/>
  <c r="U150" i="13"/>
  <c r="AP147" i="13"/>
  <c r="AP140" i="13"/>
  <c r="AP152" i="13"/>
  <c r="AP155" i="13"/>
  <c r="AP142" i="13"/>
  <c r="AP143" i="13"/>
  <c r="AP138" i="13"/>
  <c r="AP149" i="13"/>
  <c r="AP146" i="13"/>
  <c r="AP145" i="13"/>
  <c r="AA185" i="13"/>
  <c r="AA198" i="13"/>
  <c r="AA193" i="13"/>
  <c r="AA202" i="13"/>
  <c r="AA194" i="13"/>
  <c r="AA191" i="13"/>
  <c r="AA190" i="13"/>
  <c r="AA188" i="13"/>
  <c r="AA189" i="13"/>
  <c r="AA192" i="13"/>
  <c r="M478" i="13"/>
  <c r="M469" i="13"/>
  <c r="M461" i="13"/>
  <c r="M476" i="13"/>
  <c r="M463" i="13"/>
  <c r="M474" i="13"/>
  <c r="M465" i="13"/>
  <c r="M472" i="13"/>
  <c r="M467" i="13"/>
  <c r="M460" i="13"/>
  <c r="M477" i="13"/>
  <c r="M470" i="13"/>
  <c r="M468" i="13"/>
  <c r="M475" i="13"/>
  <c r="M464" i="13"/>
  <c r="M471" i="13"/>
  <c r="M462" i="13"/>
  <c r="W874" i="13"/>
  <c r="AE1244" i="13"/>
  <c r="N110" i="13"/>
  <c r="N94" i="13"/>
  <c r="N98" i="13"/>
  <c r="N101" i="13"/>
  <c r="N97" i="13"/>
  <c r="L109" i="13"/>
  <c r="L104" i="13"/>
  <c r="L93" i="13"/>
  <c r="L95" i="13"/>
  <c r="L96" i="13"/>
  <c r="L106" i="13"/>
  <c r="AJ215" i="13"/>
  <c r="AJ217" i="13"/>
  <c r="AM93" i="13"/>
  <c r="AK97" i="13"/>
  <c r="L108" i="13"/>
  <c r="L107" i="13"/>
  <c r="AD109" i="13"/>
  <c r="AK110" i="13"/>
  <c r="AM106" i="13"/>
  <c r="M96" i="13"/>
  <c r="M109" i="13"/>
  <c r="T106" i="13"/>
  <c r="T100" i="13"/>
  <c r="T372" i="13"/>
  <c r="AM860" i="13"/>
  <c r="AN856" i="13"/>
  <c r="AN853" i="13"/>
  <c r="O858" i="13"/>
  <c r="AL378" i="13"/>
  <c r="AL373" i="13"/>
  <c r="P97" i="13"/>
  <c r="AB93" i="13"/>
  <c r="AB104" i="13"/>
  <c r="AF101" i="13"/>
  <c r="Q374" i="13"/>
  <c r="AJ373" i="13"/>
  <c r="V373" i="13"/>
  <c r="AD374" i="13"/>
  <c r="S382" i="13"/>
  <c r="AA380" i="13"/>
  <c r="Q372" i="13"/>
  <c r="AJ374" i="13"/>
  <c r="N372" i="13"/>
  <c r="AJ378" i="13"/>
  <c r="AB371" i="13"/>
  <c r="Q369" i="13"/>
  <c r="J381" i="13"/>
  <c r="N386" i="13"/>
  <c r="AB385" i="13"/>
  <c r="Z380" i="13"/>
  <c r="J386" i="13"/>
  <c r="AB386" i="13"/>
  <c r="Y385" i="13"/>
  <c r="N445" i="13"/>
  <c r="AH576" i="13"/>
  <c r="J584" i="13"/>
  <c r="U585" i="13"/>
  <c r="Y578" i="13"/>
  <c r="AL585" i="13"/>
  <c r="AL576" i="13"/>
  <c r="I585" i="13"/>
  <c r="I579" i="13"/>
  <c r="S587" i="13"/>
  <c r="AL580" i="13"/>
  <c r="I586" i="13"/>
  <c r="Q578" i="13"/>
  <c r="S589" i="13"/>
  <c r="AL584" i="13"/>
  <c r="W575" i="13"/>
  <c r="W581" i="13"/>
  <c r="J578" i="13"/>
  <c r="AQ581" i="13"/>
  <c r="S586" i="13"/>
  <c r="K590" i="13"/>
  <c r="Z575" i="13"/>
  <c r="AL579" i="13"/>
  <c r="AP583" i="13"/>
  <c r="L590" i="13"/>
  <c r="M590" i="13"/>
  <c r="Y593" i="13"/>
  <c r="S580" i="13"/>
  <c r="N586" i="13"/>
  <c r="AL590" i="13"/>
  <c r="W592" i="13"/>
  <c r="O578" i="13"/>
  <c r="I584" i="13"/>
  <c r="L589" i="13"/>
  <c r="Z588" i="13"/>
  <c r="AH592" i="13"/>
  <c r="P716" i="13"/>
  <c r="P718" i="13"/>
  <c r="P728" i="13"/>
  <c r="AA372" i="13"/>
  <c r="Q373" i="13"/>
  <c r="AA377" i="13"/>
  <c r="Z381" i="13"/>
  <c r="Z386" i="13"/>
  <c r="Z377" i="13"/>
  <c r="L575" i="13"/>
  <c r="N587" i="13"/>
  <c r="L578" i="13"/>
  <c r="L592" i="13"/>
  <c r="N593" i="13"/>
  <c r="M1088" i="13"/>
  <c r="R1157" i="13"/>
  <c r="R1159" i="13"/>
  <c r="R1154" i="13"/>
  <c r="R1156" i="13"/>
  <c r="R1168" i="13"/>
  <c r="R1166" i="13"/>
  <c r="R1164" i="13"/>
  <c r="R1162" i="13"/>
  <c r="R1160" i="13"/>
  <c r="R1150" i="13"/>
  <c r="AC1365" i="13"/>
  <c r="AC1360" i="13"/>
  <c r="AC1362" i="13"/>
  <c r="O1498" i="13"/>
  <c r="O1510" i="13"/>
  <c r="O1508" i="13"/>
  <c r="O1506" i="13"/>
  <c r="O1495" i="13"/>
  <c r="O1500" i="13"/>
  <c r="O1501" i="13"/>
  <c r="O1504" i="13"/>
  <c r="O1499" i="13"/>
  <c r="O1513" i="13"/>
  <c r="O1511" i="13"/>
  <c r="O1509" i="13"/>
  <c r="O1507" i="13"/>
  <c r="O1505" i="13"/>
  <c r="O1496" i="13"/>
  <c r="O1512" i="13"/>
  <c r="O1502" i="13"/>
  <c r="O891" i="13"/>
  <c r="O883" i="13"/>
  <c r="O875" i="13"/>
  <c r="O889" i="13"/>
  <c r="O887" i="13"/>
  <c r="O879" i="13"/>
  <c r="O880" i="13"/>
  <c r="O892" i="13"/>
  <c r="O890" i="13"/>
  <c r="O884" i="13"/>
  <c r="O885" i="13"/>
  <c r="O882" i="13"/>
  <c r="O881" i="13"/>
  <c r="O886" i="13"/>
  <c r="O888" i="13"/>
  <c r="AK1551" i="13"/>
  <c r="AK1559" i="13"/>
  <c r="AK1553" i="13"/>
  <c r="AK1542" i="13"/>
  <c r="AK1548" i="13"/>
  <c r="AK1543" i="13"/>
  <c r="AK1555" i="13"/>
  <c r="AK1556" i="13"/>
  <c r="AK1547" i="13"/>
  <c r="AK1549" i="13"/>
  <c r="AK1552" i="13"/>
  <c r="AK1541" i="13"/>
  <c r="AK1544" i="13"/>
  <c r="AK1554" i="13"/>
  <c r="AK1550" i="13"/>
  <c r="AM1545" i="13"/>
  <c r="AM1553" i="13"/>
  <c r="AM1546" i="13"/>
  <c r="AM1556" i="13"/>
  <c r="AM1541" i="13"/>
  <c r="AM1548" i="13"/>
  <c r="AM1547" i="13"/>
  <c r="AM1558" i="13"/>
  <c r="AM1552" i="13"/>
  <c r="AM1557" i="13"/>
  <c r="AM1551" i="13"/>
  <c r="AM1549" i="13"/>
  <c r="AM1559" i="13"/>
  <c r="AM1550" i="13"/>
  <c r="AM1543" i="13"/>
  <c r="AM1555" i="13"/>
  <c r="AM1554" i="13"/>
  <c r="AD373" i="13"/>
  <c r="AK379" i="13"/>
  <c r="Q379" i="13"/>
  <c r="AN575" i="13"/>
  <c r="AP581" i="13"/>
  <c r="P575" i="13"/>
  <c r="J576" i="13"/>
  <c r="L582" i="13"/>
  <c r="P582" i="13"/>
  <c r="L586" i="13"/>
  <c r="M592" i="13"/>
  <c r="AL575" i="13"/>
  <c r="AL589" i="13"/>
  <c r="Q798" i="13"/>
  <c r="Q783" i="13"/>
  <c r="Q788" i="13"/>
  <c r="Q786" i="13"/>
  <c r="Q791" i="13"/>
  <c r="Q789" i="13"/>
  <c r="Q800" i="13"/>
  <c r="Q792" i="13"/>
  <c r="Q784" i="13"/>
  <c r="Q794" i="13"/>
  <c r="Q795" i="13"/>
  <c r="Q796" i="13"/>
  <c r="AH889" i="13"/>
  <c r="AH874" i="13"/>
  <c r="AH881" i="13"/>
  <c r="AH887" i="13"/>
  <c r="AH885" i="13"/>
  <c r="AH884" i="13"/>
  <c r="Q371" i="13"/>
  <c r="Z369" i="13"/>
  <c r="N369" i="13"/>
  <c r="J383" i="13"/>
  <c r="AB381" i="13"/>
  <c r="AJ376" i="13"/>
  <c r="AD383" i="13"/>
  <c r="M577" i="13"/>
  <c r="Z584" i="13"/>
  <c r="AI576" i="13"/>
  <c r="U582" i="13"/>
  <c r="O588" i="13"/>
  <c r="Z576" i="13"/>
  <c r="W583" i="13"/>
  <c r="I590" i="13"/>
  <c r="M582" i="13"/>
  <c r="AI575" i="13"/>
  <c r="AL578" i="13"/>
  <c r="O586" i="13"/>
  <c r="L576" i="13"/>
  <c r="S588" i="13"/>
  <c r="K578" i="13"/>
  <c r="U592" i="13"/>
  <c r="M578" i="13"/>
  <c r="Q582" i="13"/>
  <c r="AL588" i="13"/>
  <c r="I576" i="13"/>
  <c r="P581" i="13"/>
  <c r="AL593" i="13"/>
  <c r="P731" i="13"/>
  <c r="Z861" i="13"/>
  <c r="AK1672" i="13"/>
  <c r="AK1657" i="13"/>
  <c r="AK1658" i="13"/>
  <c r="AK1659" i="13"/>
  <c r="AK1660" i="13"/>
  <c r="AK1656" i="13"/>
  <c r="AK1667" i="13"/>
  <c r="AK1668" i="13"/>
  <c r="AK1666" i="13"/>
  <c r="AK1661" i="13"/>
  <c r="AK1673" i="13"/>
  <c r="AK1664" i="13"/>
  <c r="AK1669" i="13"/>
  <c r="I1099" i="13"/>
  <c r="I1084" i="13"/>
  <c r="AN1082" i="13"/>
  <c r="AN1087" i="13"/>
  <c r="AA1087" i="13"/>
  <c r="AA1086" i="13"/>
  <c r="O1083" i="13"/>
  <c r="O1082" i="13"/>
  <c r="AJ1022" i="13"/>
  <c r="AJ1019" i="13"/>
  <c r="AJ1026" i="13"/>
  <c r="AJ1016" i="13"/>
  <c r="AJ1028" i="13"/>
  <c r="AJ1029" i="13"/>
  <c r="AJ1014" i="13"/>
  <c r="AJ1027" i="13"/>
  <c r="AJ1024" i="13"/>
  <c r="AJ1025" i="13"/>
  <c r="AJ1023" i="13"/>
  <c r="AJ1018" i="13"/>
  <c r="AJ1015" i="13"/>
  <c r="AJ1017" i="13"/>
  <c r="AJ1021" i="13"/>
  <c r="AJ1013" i="13"/>
  <c r="AJ1030" i="13"/>
  <c r="I1092" i="13"/>
  <c r="AI1092" i="13"/>
  <c r="AI1095" i="13"/>
  <c r="W1090" i="13"/>
  <c r="W1081" i="13"/>
  <c r="AA1020" i="13"/>
  <c r="AA1030" i="13"/>
  <c r="AA1028" i="13"/>
  <c r="AA1012" i="13"/>
  <c r="AA1029" i="13"/>
  <c r="AA1027" i="13"/>
  <c r="AA1015" i="13"/>
  <c r="AA1025" i="13"/>
  <c r="AA1026" i="13"/>
  <c r="AA1016" i="13"/>
  <c r="AA1022" i="13"/>
  <c r="AA1014" i="13"/>
  <c r="P107" i="13"/>
  <c r="AB100" i="13"/>
  <c r="AB105" i="13"/>
  <c r="R371" i="13"/>
  <c r="AB372" i="13"/>
  <c r="AD371" i="13"/>
  <c r="N371" i="13"/>
  <c r="AB378" i="13"/>
  <c r="AO377" i="13"/>
  <c r="AO371" i="13"/>
  <c r="Q378" i="13"/>
  <c r="AO370" i="13"/>
  <c r="N368" i="13"/>
  <c r="AD377" i="13"/>
  <c r="V380" i="13"/>
  <c r="J385" i="13"/>
  <c r="AB383" i="13"/>
  <c r="AO382" i="13"/>
  <c r="J380" i="13"/>
  <c r="V385" i="13"/>
  <c r="AJ384" i="13"/>
  <c r="AC437" i="13"/>
  <c r="O583" i="13"/>
  <c r="I581" i="13"/>
  <c r="I578" i="13"/>
  <c r="AB575" i="13"/>
  <c r="AD584" i="13"/>
  <c r="AD578" i="13"/>
  <c r="W586" i="13"/>
  <c r="K579" i="13"/>
  <c r="AL577" i="13"/>
  <c r="Y588" i="13"/>
  <c r="Y577" i="13"/>
  <c r="AQ583" i="13"/>
  <c r="K575" i="13"/>
  <c r="I588" i="13"/>
  <c r="O577" i="13"/>
  <c r="K586" i="13"/>
  <c r="AH583" i="13"/>
  <c r="Q593" i="13"/>
  <c r="AD590" i="13"/>
  <c r="O592" i="13"/>
  <c r="AD583" i="13"/>
  <c r="AF588" i="13"/>
  <c r="P725" i="13"/>
  <c r="I861" i="13"/>
  <c r="AP1441" i="13"/>
  <c r="AP1430" i="13"/>
  <c r="AP1428" i="13"/>
  <c r="AP1432" i="13"/>
  <c r="AP1433" i="13"/>
  <c r="AP1442" i="13"/>
  <c r="AP1438" i="13"/>
  <c r="AP1435" i="13"/>
  <c r="AP1426" i="13"/>
  <c r="AP1431" i="13"/>
  <c r="AP1444" i="13"/>
  <c r="AP1439" i="13"/>
  <c r="AP1429" i="13"/>
  <c r="AP1434" i="13"/>
  <c r="AP1440" i="13"/>
  <c r="AP1437" i="13"/>
  <c r="AP1427" i="13"/>
  <c r="O1433" i="13"/>
  <c r="O1443" i="13"/>
  <c r="O1441" i="13"/>
  <c r="O1436" i="13"/>
  <c r="O1430" i="13"/>
  <c r="O1427" i="13"/>
  <c r="O1440" i="13"/>
  <c r="O1428" i="13"/>
  <c r="O1435" i="13"/>
  <c r="O1437" i="13"/>
  <c r="O1444" i="13"/>
  <c r="O1426" i="13"/>
  <c r="O1442" i="13"/>
  <c r="O1438" i="13"/>
  <c r="AM1440" i="13"/>
  <c r="AM1436" i="13"/>
  <c r="AM1428" i="13"/>
  <c r="AM1435" i="13"/>
  <c r="AM1437" i="13"/>
  <c r="AM1426" i="13"/>
  <c r="AM1442" i="13"/>
  <c r="AM1444" i="13"/>
  <c r="AM1427" i="13"/>
  <c r="AM1439" i="13"/>
  <c r="AM1432" i="13"/>
  <c r="AM1429" i="13"/>
  <c r="AM1438" i="13"/>
  <c r="AM1443" i="13"/>
  <c r="AM1441" i="13"/>
  <c r="AM1433" i="13"/>
  <c r="AM1431" i="13"/>
  <c r="AM1430" i="13"/>
  <c r="AQ1437" i="13"/>
  <c r="AQ1428" i="13"/>
  <c r="AQ1427" i="13"/>
  <c r="AQ1432" i="13"/>
  <c r="AQ1435" i="13"/>
  <c r="AQ1442" i="13"/>
  <c r="AQ1440" i="13"/>
  <c r="AQ1430" i="13"/>
  <c r="AQ1439" i="13"/>
  <c r="AQ1431" i="13"/>
  <c r="AQ1434" i="13"/>
  <c r="AQ1444" i="13"/>
  <c r="AQ1426" i="13"/>
  <c r="AQ1436" i="13"/>
  <c r="AQ1443" i="13"/>
  <c r="AQ1429" i="13"/>
  <c r="AQ1438" i="13"/>
  <c r="AQ1433" i="13"/>
  <c r="Z1485" i="13"/>
  <c r="Z1489" i="13"/>
  <c r="AN1486" i="13"/>
  <c r="AN1475" i="13"/>
  <c r="AA1023" i="13"/>
  <c r="Z1018" i="13"/>
  <c r="Z1019" i="13"/>
  <c r="Z1020" i="13"/>
  <c r="Z1030" i="13"/>
  <c r="Z1012" i="13"/>
  <c r="Z1028" i="13"/>
  <c r="Z1021" i="13"/>
  <c r="Z1026" i="13"/>
  <c r="Z1023" i="13"/>
  <c r="Z1024" i="13"/>
  <c r="Z1017" i="13"/>
  <c r="Z1013" i="13"/>
  <c r="Z1029" i="13"/>
  <c r="R1024" i="13"/>
  <c r="R1022" i="13"/>
  <c r="R1014" i="13"/>
  <c r="R1026" i="13"/>
  <c r="AE1091" i="13"/>
  <c r="AQ1081" i="13"/>
  <c r="V1427" i="13"/>
  <c r="V1428" i="13"/>
  <c r="AC1436" i="13"/>
  <c r="AJ1431" i="13"/>
  <c r="AJ1429" i="13"/>
  <c r="I1443" i="13"/>
  <c r="AJ1426" i="13"/>
  <c r="AC1429" i="13"/>
  <c r="AJ1438" i="13"/>
  <c r="AC1438" i="13"/>
  <c r="N1442" i="13"/>
  <c r="N1443" i="13"/>
  <c r="W1444" i="13"/>
  <c r="AC1548" i="13"/>
  <c r="U1553" i="13"/>
  <c r="AA1039" i="13"/>
  <c r="AA1045" i="13"/>
  <c r="AA1040" i="13"/>
  <c r="AA1037" i="13"/>
  <c r="AA1043" i="13"/>
  <c r="AA1048" i="13"/>
  <c r="AA1035" i="13"/>
  <c r="AQ1038" i="13"/>
  <c r="AQ1036" i="13"/>
  <c r="AQ1048" i="13"/>
  <c r="AQ1042" i="13"/>
  <c r="AQ1052" i="13"/>
  <c r="AQ1039" i="13"/>
  <c r="AQ1045" i="13"/>
  <c r="AQ1040" i="13"/>
  <c r="AQ1047" i="13"/>
  <c r="AQ1041" i="13"/>
  <c r="AQ1044" i="13"/>
  <c r="AQ1037" i="13"/>
  <c r="AQ1043" i="13"/>
  <c r="AQ1050" i="13"/>
  <c r="AQ1053" i="13"/>
  <c r="AQ1035" i="13"/>
  <c r="AQ1046" i="13"/>
  <c r="AQ1051" i="13"/>
  <c r="AQ1049" i="13"/>
  <c r="O1042" i="13"/>
  <c r="O1051" i="13"/>
  <c r="O1045" i="13"/>
  <c r="O1050" i="13"/>
  <c r="O1036" i="13"/>
  <c r="O1049" i="13"/>
  <c r="O1041" i="13"/>
  <c r="O1047" i="13"/>
  <c r="O1038" i="13"/>
  <c r="O1053" i="13"/>
  <c r="O1046" i="13"/>
  <c r="O1044" i="13"/>
  <c r="O1052" i="13"/>
  <c r="O1037" i="13"/>
  <c r="O1039" i="13"/>
  <c r="O1048" i="13"/>
  <c r="O1043" i="13"/>
  <c r="O1035" i="13"/>
  <c r="O1040" i="13"/>
  <c r="AQ1256" i="13"/>
  <c r="AQ1250" i="13"/>
  <c r="AN788" i="13"/>
  <c r="AN783" i="13"/>
  <c r="AN798" i="13"/>
  <c r="AN789" i="13"/>
  <c r="AN787" i="13"/>
  <c r="AN792" i="13"/>
  <c r="AN799" i="13"/>
  <c r="AM787" i="13"/>
  <c r="AM791" i="13"/>
  <c r="AM788" i="13"/>
  <c r="X1041" i="13"/>
  <c r="X1053" i="13"/>
  <c r="X1049" i="13"/>
  <c r="N1045" i="13"/>
  <c r="N1038" i="13"/>
  <c r="N1043" i="13"/>
  <c r="N1047" i="13"/>
  <c r="N1035" i="13"/>
  <c r="N1037" i="13"/>
  <c r="N1042" i="13"/>
  <c r="N1040" i="13"/>
  <c r="N1044" i="13"/>
  <c r="N1051" i="13"/>
  <c r="N1050" i="13"/>
  <c r="N1036" i="13"/>
  <c r="N1039" i="13"/>
  <c r="N1049" i="13"/>
  <c r="N1048" i="13"/>
  <c r="N1053" i="13"/>
  <c r="N1052" i="13"/>
  <c r="N1046" i="13"/>
  <c r="N1041" i="13"/>
  <c r="AH1053" i="13"/>
  <c r="AH1050" i="13"/>
  <c r="AH1039" i="13"/>
  <c r="AH1049" i="13"/>
  <c r="AH1038" i="13"/>
  <c r="AH1048" i="13"/>
  <c r="AH1042" i="13"/>
  <c r="AH1047" i="13"/>
  <c r="AH1052" i="13"/>
  <c r="AH1051" i="13"/>
  <c r="AH1045" i="13"/>
  <c r="AH1040" i="13"/>
  <c r="AH1037" i="13"/>
  <c r="AH1044" i="13"/>
  <c r="AH1036" i="13"/>
  <c r="AH1041" i="13"/>
  <c r="AH1046" i="13"/>
  <c r="AN1256" i="13"/>
  <c r="AN1252" i="13"/>
  <c r="AN1257" i="13"/>
  <c r="AO1254" i="13"/>
  <c r="AO1245" i="13"/>
  <c r="AJ1256" i="13"/>
  <c r="AJ1245" i="13"/>
  <c r="AJ1255" i="13"/>
  <c r="AJ1247" i="13"/>
  <c r="AJ1250" i="13"/>
  <c r="AJ1243" i="13"/>
  <c r="AJ1260" i="13"/>
  <c r="AJ1249" i="13"/>
  <c r="AJ1258" i="13"/>
  <c r="AJ1259" i="13"/>
  <c r="AJ1254" i="13"/>
  <c r="AJ1251" i="13"/>
  <c r="AJ1242" i="13"/>
  <c r="AJ1257" i="13"/>
  <c r="AJ1253" i="13"/>
  <c r="AJ1244" i="13"/>
  <c r="AJ1248" i="13"/>
  <c r="AJ1252" i="13"/>
  <c r="AP1551" i="13"/>
  <c r="AP1553" i="13"/>
  <c r="V794" i="13"/>
  <c r="V786" i="13"/>
  <c r="V790" i="13"/>
  <c r="S1545" i="13"/>
  <c r="S1551" i="13"/>
  <c r="S1547" i="13"/>
  <c r="AQ789" i="13"/>
  <c r="AQ798" i="13"/>
  <c r="AQ799" i="13"/>
  <c r="AQ790" i="13"/>
  <c r="AQ788" i="13"/>
  <c r="AQ786" i="13"/>
  <c r="AQ796" i="13"/>
  <c r="AQ797" i="13"/>
  <c r="AQ794" i="13"/>
  <c r="AQ787" i="13"/>
  <c r="AQ785" i="13"/>
  <c r="AQ792" i="13"/>
  <c r="AQ795" i="13"/>
  <c r="AQ782" i="13"/>
  <c r="AQ793" i="13"/>
  <c r="J1050" i="13"/>
  <c r="J1036" i="13"/>
  <c r="J1045" i="13"/>
  <c r="J1040" i="13"/>
  <c r="AN1053" i="13"/>
  <c r="AN1043" i="13"/>
  <c r="AN1050" i="13"/>
  <c r="AN1046" i="13"/>
  <c r="AN1040" i="13"/>
  <c r="AN1048" i="13"/>
  <c r="AN1052" i="13"/>
  <c r="AN1039" i="13"/>
  <c r="AN1035" i="13"/>
  <c r="AN1038" i="13"/>
  <c r="AN1044" i="13"/>
  <c r="AN1037" i="13"/>
  <c r="AN1036" i="13"/>
  <c r="AN1041" i="13"/>
  <c r="AN1042" i="13"/>
  <c r="AN1045" i="13"/>
  <c r="AN1047" i="13"/>
  <c r="AN1049" i="13"/>
  <c r="AN1051" i="13"/>
  <c r="T1052" i="13"/>
  <c r="T1036" i="13"/>
  <c r="T1039" i="13"/>
  <c r="T1042" i="13"/>
  <c r="T1043" i="13"/>
  <c r="T1035" i="13"/>
  <c r="T1053" i="13"/>
  <c r="T1040" i="13"/>
  <c r="T1045" i="13"/>
  <c r="T1037" i="13"/>
  <c r="T1041" i="13"/>
  <c r="T1051" i="13"/>
  <c r="T1046" i="13"/>
  <c r="T1049" i="13"/>
  <c r="T1048" i="13"/>
  <c r="T1044" i="13"/>
  <c r="T1038" i="13"/>
  <c r="T1047" i="13"/>
  <c r="AR1259" i="13"/>
  <c r="AR1258" i="13"/>
  <c r="AR1246" i="13"/>
  <c r="AR1247" i="13"/>
  <c r="AR1254" i="13"/>
  <c r="AR1255" i="13"/>
  <c r="AR1260" i="13"/>
  <c r="AR1250" i="13"/>
  <c r="AR1257" i="13"/>
  <c r="AR1253" i="13"/>
  <c r="AR1243" i="13"/>
  <c r="AR1251" i="13"/>
  <c r="AR1244" i="13"/>
  <c r="AR1242" i="13"/>
  <c r="AR1252" i="13"/>
  <c r="AR1248" i="13"/>
  <c r="AR1245" i="13"/>
  <c r="AR1249" i="13"/>
  <c r="AC1081" i="13"/>
  <c r="Y1094" i="13"/>
  <c r="Y1086" i="13"/>
  <c r="L1431" i="13"/>
  <c r="Y1427" i="13"/>
  <c r="AO1430" i="13"/>
  <c r="I1428" i="13"/>
  <c r="V1426" i="13"/>
  <c r="V1435" i="13"/>
  <c r="W1426" i="13"/>
  <c r="AJ1437" i="13"/>
  <c r="AJ1427" i="13"/>
  <c r="AC1430" i="13"/>
  <c r="AC1435" i="13"/>
  <c r="V1430" i="13"/>
  <c r="V1434" i="13"/>
  <c r="AJ1442" i="13"/>
  <c r="I1438" i="13"/>
  <c r="AC1441" i="13"/>
  <c r="W1437" i="13"/>
  <c r="AR1553" i="13"/>
  <c r="AR1544" i="13"/>
  <c r="AR1551" i="13"/>
  <c r="Z1048" i="13"/>
  <c r="Z1042" i="13"/>
  <c r="Z1047" i="13"/>
  <c r="Z1050" i="13"/>
  <c r="Z1039" i="13"/>
  <c r="Z1049" i="13"/>
  <c r="Z1041" i="13"/>
  <c r="Z1046" i="13"/>
  <c r="Z1052" i="13"/>
  <c r="Z1051" i="13"/>
  <c r="Z1045" i="13"/>
  <c r="Z1040" i="13"/>
  <c r="Z1038" i="13"/>
  <c r="Z1037" i="13"/>
  <c r="Z1044" i="13"/>
  <c r="Z1036" i="13"/>
  <c r="Z1053" i="13"/>
  <c r="AB1249" i="13"/>
  <c r="AB1256" i="13"/>
  <c r="AB1259" i="13"/>
  <c r="AB1258" i="13"/>
  <c r="AB1255" i="13"/>
  <c r="AB1247" i="13"/>
  <c r="AB1254" i="13"/>
  <c r="AB1253" i="13"/>
  <c r="AB1252" i="13"/>
  <c r="AB1244" i="13"/>
  <c r="AB1242" i="13"/>
  <c r="AB1248" i="13"/>
  <c r="AB1260" i="13"/>
  <c r="AB1257" i="13"/>
  <c r="AB1251" i="13"/>
  <c r="AB1245" i="13"/>
  <c r="AB1250" i="13"/>
  <c r="AB1243" i="13"/>
  <c r="R1093" i="13"/>
  <c r="AE1086" i="13"/>
  <c r="Y1437" i="13"/>
  <c r="I1426" i="13"/>
  <c r="AO1428" i="13"/>
  <c r="V1429" i="13"/>
  <c r="AJ1435" i="13"/>
  <c r="I1434" i="13"/>
  <c r="AO1435" i="13"/>
  <c r="I1431" i="13"/>
  <c r="V1436" i="13"/>
  <c r="V1440" i="13"/>
  <c r="L1443" i="13"/>
  <c r="Y1438" i="13"/>
  <c r="W1435" i="13"/>
  <c r="AJ1444" i="13"/>
  <c r="AC1557" i="13"/>
  <c r="U1047" i="13"/>
  <c r="U1043" i="13"/>
  <c r="L1052" i="13"/>
  <c r="L1044" i="13"/>
  <c r="L1051" i="13"/>
  <c r="L1047" i="13"/>
  <c r="L1039" i="13"/>
  <c r="L1042" i="13"/>
  <c r="L1037" i="13"/>
  <c r="L1045" i="13"/>
  <c r="L1041" i="13"/>
  <c r="L1046" i="13"/>
  <c r="L1043" i="13"/>
  <c r="L1048" i="13"/>
  <c r="L1049" i="13"/>
  <c r="L1053" i="13"/>
  <c r="L1040" i="13"/>
  <c r="L1038" i="13"/>
  <c r="L1035" i="13"/>
  <c r="L1050" i="13"/>
  <c r="L1036" i="13"/>
  <c r="AE1096" i="13"/>
  <c r="AE1090" i="13"/>
  <c r="AE1081" i="13"/>
  <c r="AQ1090" i="13"/>
  <c r="Y1097" i="13"/>
  <c r="I1429" i="13"/>
  <c r="L1429" i="13"/>
  <c r="I1439" i="13"/>
  <c r="AJ1428" i="13"/>
  <c r="I1435" i="13"/>
  <c r="N1426" i="13"/>
  <c r="I1437" i="13"/>
  <c r="I1436" i="13"/>
  <c r="V1431" i="13"/>
  <c r="R1434" i="13"/>
  <c r="W1428" i="13"/>
  <c r="N1436" i="13"/>
  <c r="W1440" i="13"/>
  <c r="V1443" i="13"/>
  <c r="V1439" i="13"/>
  <c r="AP889" i="13"/>
  <c r="P1035" i="13"/>
  <c r="P1041" i="13"/>
  <c r="P1051" i="13"/>
  <c r="AF1040" i="13"/>
  <c r="AF1048" i="13"/>
  <c r="AF1035" i="13"/>
  <c r="AF1038" i="13"/>
  <c r="AF1044" i="13"/>
  <c r="AF1039" i="13"/>
  <c r="AF1043" i="13"/>
  <c r="AF1045" i="13"/>
  <c r="AF1053" i="13"/>
  <c r="AF1052" i="13"/>
  <c r="AF1050" i="13"/>
  <c r="AF1036" i="13"/>
  <c r="AF1041" i="13"/>
  <c r="AF1042" i="13"/>
  <c r="AF1047" i="13"/>
  <c r="AF1049" i="13"/>
  <c r="AF1046" i="13"/>
  <c r="AF1037" i="13"/>
  <c r="AF1051" i="13"/>
  <c r="AK1040" i="13"/>
  <c r="AK1049" i="13"/>
  <c r="AK1045" i="13"/>
  <c r="AK1037" i="13"/>
  <c r="AK1043" i="13"/>
  <c r="AK1051" i="13"/>
  <c r="AK1047" i="13"/>
  <c r="AK1036" i="13"/>
  <c r="AK1038" i="13"/>
  <c r="AK1052" i="13"/>
  <c r="AK1048" i="13"/>
  <c r="AK1039" i="13"/>
  <c r="AK1042" i="13"/>
  <c r="AK1053" i="13"/>
  <c r="AK1046" i="13"/>
  <c r="AK1044" i="13"/>
  <c r="AK1035" i="13"/>
  <c r="AK1050" i="13"/>
  <c r="AK1041" i="13"/>
  <c r="AF1247" i="13"/>
  <c r="AF1255" i="13"/>
  <c r="AQ1093" i="13"/>
  <c r="AC1084" i="13"/>
  <c r="R1091" i="13"/>
  <c r="R1099" i="13"/>
  <c r="R1082" i="13"/>
  <c r="AQ1085" i="13"/>
  <c r="Y1081" i="13"/>
  <c r="AJ1430" i="13"/>
  <c r="AC1440" i="13"/>
  <c r="W1430" i="13"/>
  <c r="W1431" i="13"/>
  <c r="Y1426" i="13"/>
  <c r="Y1433" i="13"/>
  <c r="L1437" i="13"/>
  <c r="R1427" i="13"/>
  <c r="AJ1434" i="13"/>
  <c r="L1433" i="13"/>
  <c r="AC1427" i="13"/>
  <c r="R1437" i="13"/>
  <c r="AC1439" i="13"/>
  <c r="AO1442" i="13"/>
  <c r="W1441" i="13"/>
  <c r="AK1362" i="13"/>
  <c r="AP885" i="13"/>
  <c r="N1555" i="13"/>
  <c r="N1553" i="13"/>
  <c r="AO1044" i="13"/>
  <c r="AO1048" i="13"/>
  <c r="AO1037" i="13"/>
  <c r="AO1051" i="13"/>
  <c r="AO1053" i="13"/>
  <c r="AO1045" i="13"/>
  <c r="R1041" i="13"/>
  <c r="R1053" i="13"/>
  <c r="R1052" i="13"/>
  <c r="R1044" i="13"/>
  <c r="R1036" i="13"/>
  <c r="R1051" i="13"/>
  <c r="R1037" i="13"/>
  <c r="R1046" i="13"/>
  <c r="R1045" i="13"/>
  <c r="R1050" i="13"/>
  <c r="R1049" i="13"/>
  <c r="R1040" i="13"/>
  <c r="R1043" i="13"/>
  <c r="R1038" i="13"/>
  <c r="R1039" i="13"/>
  <c r="R1035" i="13"/>
  <c r="R1042" i="13"/>
  <c r="R1047" i="13"/>
  <c r="R1048" i="13"/>
  <c r="V1051" i="13"/>
  <c r="V1050" i="13"/>
  <c r="V1047" i="13"/>
  <c r="V1035" i="13"/>
  <c r="V1046" i="13"/>
  <c r="V1053" i="13"/>
  <c r="V1052" i="13"/>
  <c r="V1045" i="13"/>
  <c r="V1038" i="13"/>
  <c r="V1040" i="13"/>
  <c r="V1044" i="13"/>
  <c r="V1039" i="13"/>
  <c r="V1037" i="13"/>
  <c r="V1043" i="13"/>
  <c r="V1036" i="13"/>
  <c r="V1049" i="13"/>
  <c r="V1048" i="13"/>
  <c r="V1042" i="13"/>
  <c r="V1041" i="13"/>
  <c r="AC95" i="13"/>
  <c r="M99" i="13"/>
  <c r="AP102" i="13"/>
  <c r="AC97" i="13"/>
  <c r="AP106" i="13"/>
  <c r="W105" i="13"/>
  <c r="W104" i="13"/>
  <c r="AP96" i="13"/>
  <c r="AF95" i="13"/>
  <c r="Z98" i="13"/>
  <c r="P92" i="13"/>
  <c r="J98" i="13"/>
  <c r="AI97" i="13"/>
  <c r="AF100" i="13"/>
  <c r="W99" i="13"/>
  <c r="P106" i="13"/>
  <c r="AE107" i="13"/>
  <c r="AE103" i="13"/>
  <c r="AD215" i="13"/>
  <c r="AD211" i="13"/>
  <c r="AQ369" i="13"/>
  <c r="AL375" i="13"/>
  <c r="T376" i="13"/>
  <c r="K386" i="13"/>
  <c r="AC380" i="13"/>
  <c r="W95" i="13"/>
  <c r="J99" i="13"/>
  <c r="J96" i="13"/>
  <c r="X97" i="13"/>
  <c r="Q96" i="13"/>
  <c r="AQ100" i="13"/>
  <c r="P99" i="13"/>
  <c r="AN95" i="13"/>
  <c r="AI98" i="13"/>
  <c r="AQ99" i="13"/>
  <c r="X92" i="13"/>
  <c r="AO95" i="13"/>
  <c r="AB102" i="13"/>
  <c r="AB108" i="13"/>
  <c r="AC99" i="13"/>
  <c r="AQ92" i="13"/>
  <c r="W96" i="13"/>
  <c r="AQ97" i="13"/>
  <c r="Y106" i="13"/>
  <c r="AE99" i="13"/>
  <c r="X106" i="13"/>
  <c r="J108" i="13"/>
  <c r="AE105" i="13"/>
  <c r="W102" i="13"/>
  <c r="AC368" i="13"/>
  <c r="O376" i="13"/>
  <c r="T380" i="13"/>
  <c r="AC377" i="13"/>
  <c r="T385" i="13"/>
  <c r="AC381" i="13"/>
  <c r="J105" i="13"/>
  <c r="J95" i="13"/>
  <c r="T102" i="13"/>
  <c r="AP108" i="13"/>
  <c r="AB103" i="13"/>
  <c r="AB110" i="13"/>
  <c r="AE218" i="13"/>
  <c r="K370" i="13"/>
  <c r="K372" i="13"/>
  <c r="T386" i="13"/>
  <c r="AC382" i="13"/>
  <c r="AM453" i="13"/>
  <c r="AM441" i="13"/>
  <c r="T97" i="13"/>
  <c r="AP99" i="13"/>
  <c r="T108" i="13"/>
  <c r="Z93" i="13"/>
  <c r="AC93" i="13"/>
  <c r="W98" i="13"/>
  <c r="AC101" i="13"/>
  <c r="T107" i="13"/>
  <c r="AO107" i="13"/>
  <c r="AO100" i="13"/>
  <c r="AN93" i="13"/>
  <c r="T92" i="13"/>
  <c r="Z103" i="13"/>
  <c r="J92" i="13"/>
  <c r="AB92" i="13"/>
  <c r="P109" i="13"/>
  <c r="M92" i="13"/>
  <c r="Y102" i="13"/>
  <c r="AP93" i="13"/>
  <c r="AE101" i="13"/>
  <c r="J109" i="13"/>
  <c r="T104" i="13"/>
  <c r="AN94" i="13"/>
  <c r="P94" i="13"/>
  <c r="Q94" i="13"/>
  <c r="M98" i="13"/>
  <c r="P96" i="13"/>
  <c r="AF98" i="13"/>
  <c r="Q108" i="13"/>
  <c r="T105" i="13"/>
  <c r="AB107" i="13"/>
  <c r="AF110" i="13"/>
  <c r="AQ102" i="13"/>
  <c r="AQ106" i="13"/>
  <c r="AC104" i="13"/>
  <c r="Y107" i="13"/>
  <c r="Q100" i="13"/>
  <c r="Z223" i="13"/>
  <c r="AG374" i="13"/>
  <c r="K371" i="13"/>
  <c r="AC374" i="13"/>
  <c r="AR385" i="13"/>
  <c r="AC105" i="13"/>
  <c r="K381" i="13"/>
  <c r="K377" i="13"/>
  <c r="K379" i="13"/>
  <c r="K368" i="13"/>
  <c r="K373" i="13"/>
  <c r="K376" i="13"/>
  <c r="K378" i="13"/>
  <c r="K384" i="13"/>
  <c r="T374" i="13"/>
  <c r="T378" i="13"/>
  <c r="T377" i="13"/>
  <c r="T369" i="13"/>
  <c r="T375" i="13"/>
  <c r="T383" i="13"/>
  <c r="T379" i="13"/>
  <c r="T373" i="13"/>
  <c r="T371" i="13"/>
  <c r="T382" i="13"/>
  <c r="T384" i="13"/>
  <c r="T368" i="13"/>
  <c r="AC373" i="13"/>
  <c r="AC372" i="13"/>
  <c r="AC384" i="13"/>
  <c r="AC378" i="13"/>
  <c r="AC379" i="13"/>
  <c r="AC369" i="13"/>
  <c r="AC375" i="13"/>
  <c r="AC376" i="13"/>
  <c r="AC371" i="13"/>
  <c r="AC370" i="13"/>
  <c r="AC386" i="13"/>
  <c r="AC385" i="13"/>
  <c r="AL382" i="13"/>
  <c r="AL383" i="13"/>
  <c r="AL381" i="13"/>
  <c r="AL377" i="13"/>
  <c r="AL374" i="13"/>
  <c r="AL384" i="13"/>
  <c r="AL368" i="13"/>
  <c r="AL376" i="13"/>
  <c r="AL385" i="13"/>
  <c r="AL372" i="13"/>
  <c r="AL370" i="13"/>
  <c r="AL386" i="13"/>
  <c r="AH385" i="13"/>
  <c r="AH369" i="13"/>
  <c r="AH370" i="13"/>
  <c r="AH378" i="13"/>
  <c r="AH379" i="13"/>
  <c r="AH372" i="13"/>
  <c r="AH381" i="13"/>
  <c r="AH368" i="13"/>
  <c r="AH377" i="13"/>
  <c r="AH380" i="13"/>
  <c r="AH375" i="13"/>
  <c r="AH383" i="13"/>
  <c r="AH373" i="13"/>
  <c r="T93" i="13"/>
  <c r="K383" i="13"/>
  <c r="AH374" i="13"/>
  <c r="AL380" i="13"/>
  <c r="AL379" i="13"/>
  <c r="AF382" i="13"/>
  <c r="AF385" i="13"/>
  <c r="AF372" i="13"/>
  <c r="AF368" i="13"/>
  <c r="AF378" i="13"/>
  <c r="AN386" i="13"/>
  <c r="AN377" i="13"/>
  <c r="AN379" i="13"/>
  <c r="AN372" i="13"/>
  <c r="AQ377" i="13"/>
  <c r="AQ380" i="13"/>
  <c r="AQ386" i="13"/>
  <c r="AQ370" i="13"/>
  <c r="O374" i="13"/>
  <c r="O370" i="13"/>
  <c r="O378" i="13"/>
  <c r="AP380" i="13"/>
  <c r="AP377" i="13"/>
  <c r="AP382" i="13"/>
  <c r="AR105" i="13"/>
  <c r="AP110" i="13"/>
  <c r="T405" i="13"/>
  <c r="T407" i="13"/>
  <c r="AN383" i="13"/>
  <c r="AQ383" i="13"/>
  <c r="AQ374" i="13"/>
  <c r="AH384" i="13"/>
  <c r="M97" i="13"/>
  <c r="AC107" i="13"/>
  <c r="AP101" i="13"/>
  <c r="AI102" i="13"/>
  <c r="AI105" i="13"/>
  <c r="AC92" i="13"/>
  <c r="AO106" i="13"/>
  <c r="AI92" i="13"/>
  <c r="AN99" i="13"/>
  <c r="AN102" i="13"/>
  <c r="AF108" i="13"/>
  <c r="AC100" i="13"/>
  <c r="AC102" i="13"/>
  <c r="AC110" i="13"/>
  <c r="AQ109" i="13"/>
  <c r="AQ107" i="13"/>
  <c r="AH376" i="13"/>
  <c r="AQ379" i="13"/>
  <c r="AG377" i="13"/>
  <c r="AG373" i="13"/>
  <c r="AG372" i="13"/>
  <c r="AG378" i="13"/>
  <c r="AG376" i="13"/>
  <c r="AG371" i="13"/>
  <c r="AG368" i="13"/>
  <c r="U373" i="13"/>
  <c r="U383" i="13"/>
  <c r="U376" i="13"/>
  <c r="U371" i="13"/>
  <c r="U375" i="13"/>
  <c r="U381" i="13"/>
  <c r="U368" i="13"/>
  <c r="AE380" i="13"/>
  <c r="AE368" i="13"/>
  <c r="AE369" i="13"/>
  <c r="AO588" i="13"/>
  <c r="AO587" i="13"/>
  <c r="AM585" i="13"/>
  <c r="AM582" i="13"/>
  <c r="AJ588" i="13"/>
  <c r="AO591" i="13"/>
  <c r="AJ575" i="13"/>
  <c r="AJ583" i="13"/>
  <c r="AJ591" i="13"/>
  <c r="AO592" i="13"/>
  <c r="N592" i="13"/>
  <c r="N576" i="13"/>
  <c r="N584" i="13"/>
  <c r="P588" i="13"/>
  <c r="P578" i="13"/>
  <c r="P583" i="13"/>
  <c r="J577" i="13"/>
  <c r="J580" i="13"/>
  <c r="L717" i="13"/>
  <c r="L715" i="13"/>
  <c r="AR578" i="13"/>
  <c r="AJ580" i="13"/>
  <c r="L584" i="13"/>
  <c r="L581" i="13"/>
  <c r="P589" i="13"/>
  <c r="J587" i="13"/>
  <c r="N590" i="13"/>
  <c r="J593" i="13"/>
  <c r="P586" i="13"/>
  <c r="P592" i="13"/>
  <c r="J590" i="13"/>
  <c r="AC580" i="13"/>
  <c r="AC588" i="13"/>
  <c r="AG593" i="13"/>
  <c r="AG591" i="13"/>
  <c r="AG589" i="13"/>
  <c r="AA587" i="13"/>
  <c r="AA577" i="13"/>
  <c r="AA576" i="13"/>
  <c r="AA575" i="13"/>
  <c r="AR730" i="13"/>
  <c r="AR716" i="13"/>
  <c r="AR729" i="13"/>
  <c r="AM593" i="13"/>
  <c r="AM577" i="13"/>
  <c r="AM581" i="13"/>
  <c r="AM580" i="13"/>
  <c r="AO575" i="13"/>
  <c r="AO578" i="13"/>
  <c r="AR586" i="13"/>
  <c r="AR584" i="13"/>
  <c r="AJ593" i="13"/>
  <c r="AJ585" i="13"/>
  <c r="AC553" i="13"/>
  <c r="AC560" i="13"/>
  <c r="AC557" i="13"/>
  <c r="AC554" i="13"/>
  <c r="Y371" i="13"/>
  <c r="AB368" i="13"/>
  <c r="N374" i="13"/>
  <c r="N373" i="13"/>
  <c r="N376" i="13"/>
  <c r="V368" i="13"/>
  <c r="J372" i="13"/>
  <c r="J379" i="13"/>
  <c r="V384" i="13"/>
  <c r="I382" i="13"/>
  <c r="AO386" i="13"/>
  <c r="J378" i="13"/>
  <c r="V383" i="13"/>
  <c r="Y383" i="13"/>
  <c r="O396" i="13"/>
  <c r="AC564" i="13"/>
  <c r="AJ582" i="13"/>
  <c r="AJ579" i="13"/>
  <c r="AM579" i="13"/>
  <c r="AO585" i="13"/>
  <c r="AE581" i="13"/>
  <c r="AM586" i="13"/>
  <c r="U577" i="13"/>
  <c r="AR582" i="13"/>
  <c r="U587" i="13"/>
  <c r="AG578" i="13"/>
  <c r="S584" i="13"/>
  <c r="AA589" i="13"/>
  <c r="AR576" i="13"/>
  <c r="AD582" i="13"/>
  <c r="AJ584" i="13"/>
  <c r="AM589" i="13"/>
  <c r="S592" i="13"/>
  <c r="AJ581" i="13"/>
  <c r="P587" i="13"/>
  <c r="P593" i="13"/>
  <c r="AC590" i="13"/>
  <c r="AE576" i="13"/>
  <c r="AF579" i="13"/>
  <c r="AG582" i="13"/>
  <c r="AM584" i="13"/>
  <c r="AH587" i="13"/>
  <c r="AH593" i="13"/>
  <c r="AE592" i="13"/>
  <c r="AE578" i="13"/>
  <c r="L587" i="13"/>
  <c r="AR589" i="13"/>
  <c r="L593" i="13"/>
  <c r="AC591" i="13"/>
  <c r="J588" i="13"/>
  <c r="N591" i="13"/>
  <c r="AK404" i="13"/>
  <c r="N578" i="13"/>
  <c r="J582" i="13"/>
  <c r="L579" i="13"/>
  <c r="N585" i="13"/>
  <c r="AR581" i="13"/>
  <c r="AJ590" i="13"/>
  <c r="AM576" i="13"/>
  <c r="AO582" i="13"/>
  <c r="J585" i="13"/>
  <c r="N588" i="13"/>
  <c r="J591" i="13"/>
  <c r="AM592" i="13"/>
  <c r="AM578" i="13"/>
  <c r="P590" i="13"/>
  <c r="U588" i="13"/>
  <c r="U583" i="13"/>
  <c r="W578" i="13"/>
  <c r="W584" i="13"/>
  <c r="W589" i="13"/>
  <c r="Q580" i="13"/>
  <c r="Q588" i="13"/>
  <c r="Z590" i="13"/>
  <c r="Z589" i="13"/>
  <c r="Z586" i="13"/>
  <c r="AC568" i="13"/>
  <c r="S576" i="13"/>
  <c r="AE580" i="13"/>
  <c r="Q587" i="13"/>
  <c r="Z582" i="13"/>
  <c r="AM583" i="13"/>
  <c r="Z580" i="13"/>
  <c r="Q585" i="13"/>
  <c r="Q590" i="13"/>
  <c r="AG579" i="13"/>
  <c r="S585" i="13"/>
  <c r="Q575" i="13"/>
  <c r="W577" i="13"/>
  <c r="P580" i="13"/>
  <c r="Q583" i="13"/>
  <c r="W585" i="13"/>
  <c r="AM587" i="13"/>
  <c r="S590" i="13"/>
  <c r="AC576" i="13"/>
  <c r="W582" i="13"/>
  <c r="AC584" i="13"/>
  <c r="L588" i="13"/>
  <c r="AR590" i="13"/>
  <c r="Q591" i="13"/>
  <c r="Z577" i="13"/>
  <c r="AA580" i="13"/>
  <c r="L583" i="13"/>
  <c r="Z585" i="13"/>
  <c r="Z591" i="13"/>
  <c r="AM590" i="13"/>
  <c r="S593" i="13"/>
  <c r="AO576" i="13"/>
  <c r="J579" i="13"/>
  <c r="S582" i="13"/>
  <c r="AO584" i="13"/>
  <c r="AJ587" i="13"/>
  <c r="AR593" i="13"/>
  <c r="AB592" i="13"/>
  <c r="AB582" i="13"/>
  <c r="AB578" i="13"/>
  <c r="AF589" i="13"/>
  <c r="AF577" i="13"/>
  <c r="AF580" i="13"/>
  <c r="Y576" i="13"/>
  <c r="Y582" i="13"/>
  <c r="Y586" i="13"/>
  <c r="AR725" i="13"/>
  <c r="AJ375" i="13"/>
  <c r="R374" i="13"/>
  <c r="V374" i="13"/>
  <c r="Y374" i="13"/>
  <c r="S376" i="13"/>
  <c r="S368" i="13"/>
  <c r="W372" i="13"/>
  <c r="X379" i="13"/>
  <c r="AO369" i="13"/>
  <c r="S380" i="13"/>
  <c r="N380" i="13"/>
  <c r="AJ379" i="13"/>
  <c r="AO375" i="13"/>
  <c r="J382" i="13"/>
  <c r="N444" i="13"/>
  <c r="AC569" i="13"/>
  <c r="AC563" i="13"/>
  <c r="AC555" i="13"/>
  <c r="Q586" i="13"/>
  <c r="AC577" i="13"/>
  <c r="AO581" i="13"/>
  <c r="J581" i="13"/>
  <c r="Q577" i="13"/>
  <c r="AC581" i="13"/>
  <c r="AG587" i="13"/>
  <c r="P584" i="13"/>
  <c r="S575" i="13"/>
  <c r="AA579" i="13"/>
  <c r="AR579" i="13"/>
  <c r="J586" i="13"/>
  <c r="U581" i="13"/>
  <c r="AG585" i="13"/>
  <c r="L580" i="13"/>
  <c r="AE577" i="13"/>
  <c r="Y583" i="13"/>
  <c r="AE585" i="13"/>
  <c r="AA590" i="13"/>
  <c r="W593" i="13"/>
  <c r="P577" i="13"/>
  <c r="Y580" i="13"/>
  <c r="AE582" i="13"/>
  <c r="P585" i="13"/>
  <c r="AB588" i="13"/>
  <c r="P591" i="13"/>
  <c r="Q589" i="13"/>
  <c r="Y591" i="13"/>
  <c r="AO593" i="13"/>
  <c r="AH577" i="13"/>
  <c r="N581" i="13"/>
  <c r="AB583" i="13"/>
  <c r="AH585" i="13"/>
  <c r="AA593" i="13"/>
  <c r="L577" i="13"/>
  <c r="Z579" i="13"/>
  <c r="AA582" i="13"/>
  <c r="L585" i="13"/>
  <c r="AR587" i="13"/>
  <c r="AB591" i="13"/>
  <c r="Y590" i="13"/>
  <c r="AG592" i="13"/>
  <c r="N589" i="13"/>
  <c r="J592" i="13"/>
  <c r="AR721" i="13"/>
  <c r="L726" i="13"/>
  <c r="AE881" i="13"/>
  <c r="AE875" i="13"/>
  <c r="AE877" i="13"/>
  <c r="AE880" i="13"/>
  <c r="AE878" i="13"/>
  <c r="I583" i="13"/>
  <c r="O587" i="13"/>
  <c r="K580" i="13"/>
  <c r="AL586" i="13"/>
  <c r="K591" i="13"/>
  <c r="AL583" i="13"/>
  <c r="Q853" i="13"/>
  <c r="AG857" i="13"/>
  <c r="AB853" i="13"/>
  <c r="Q852" i="13"/>
  <c r="AK857" i="13"/>
  <c r="AG865" i="13"/>
  <c r="Y853" i="13"/>
  <c r="V866" i="13"/>
  <c r="AD868" i="13"/>
  <c r="AK856" i="13"/>
  <c r="V859" i="13"/>
  <c r="T865" i="13"/>
  <c r="M863" i="13"/>
  <c r="AK867" i="13"/>
  <c r="AD853" i="13"/>
  <c r="AR855" i="13"/>
  <c r="AD861" i="13"/>
  <c r="V869" i="13"/>
  <c r="T860" i="13"/>
  <c r="V855" i="13"/>
  <c r="T866" i="13"/>
  <c r="Y867" i="13"/>
  <c r="AG867" i="13"/>
  <c r="Y857" i="13"/>
  <c r="AD866" i="13"/>
  <c r="AD859" i="13"/>
  <c r="AB865" i="13"/>
  <c r="Q868" i="13"/>
  <c r="Q854" i="13"/>
  <c r="AD869" i="13"/>
  <c r="AB860" i="13"/>
  <c r="AD855" i="13"/>
  <c r="AB866" i="13"/>
  <c r="U1428" i="13"/>
  <c r="U1435" i="13"/>
  <c r="U1441" i="13"/>
  <c r="U1443" i="13"/>
  <c r="U1433" i="13"/>
  <c r="X1441" i="13"/>
  <c r="X1426" i="13"/>
  <c r="X1438" i="13"/>
  <c r="X1429" i="13"/>
  <c r="Q1443" i="13"/>
  <c r="Q1431" i="13"/>
  <c r="Q1434" i="13"/>
  <c r="AA1442" i="13"/>
  <c r="AA1437" i="13"/>
  <c r="AA1443" i="13"/>
  <c r="AA1438" i="13"/>
  <c r="AA1440" i="13"/>
  <c r="AH795" i="13"/>
  <c r="AH793" i="13"/>
  <c r="AH797" i="13"/>
  <c r="AD854" i="13"/>
  <c r="Q861" i="13"/>
  <c r="AG852" i="13"/>
  <c r="AB856" i="13"/>
  <c r="Q869" i="13"/>
  <c r="AD856" i="13"/>
  <c r="Y869" i="13"/>
  <c r="AG869" i="13"/>
  <c r="AB851" i="13"/>
  <c r="AB859" i="13"/>
  <c r="Q860" i="13"/>
  <c r="Q866" i="13"/>
  <c r="Y868" i="13"/>
  <c r="Y854" i="13"/>
  <c r="AG856" i="13"/>
  <c r="AB858" i="13"/>
  <c r="AD851" i="13"/>
  <c r="Y863" i="13"/>
  <c r="AG853" i="13"/>
  <c r="AG863" i="13"/>
  <c r="Q857" i="13"/>
  <c r="Q851" i="13"/>
  <c r="AB854" i="13"/>
  <c r="AD864" i="13"/>
  <c r="Y860" i="13"/>
  <c r="Q864" i="13"/>
  <c r="Y866" i="13"/>
  <c r="AG868" i="13"/>
  <c r="AG854" i="13"/>
  <c r="AD867" i="13"/>
  <c r="AD858" i="13"/>
  <c r="S854" i="13"/>
  <c r="S862" i="13"/>
  <c r="S864" i="13"/>
  <c r="AG1099" i="13"/>
  <c r="AG1095" i="13"/>
  <c r="AG1091" i="13"/>
  <c r="AG1089" i="13"/>
  <c r="AG1081" i="13"/>
  <c r="AG1094" i="13"/>
  <c r="AG1087" i="13"/>
  <c r="AG1097" i="13"/>
  <c r="AG1093" i="13"/>
  <c r="AG1086" i="13"/>
  <c r="AG1090" i="13"/>
  <c r="AG1088" i="13"/>
  <c r="Z1098" i="13"/>
  <c r="Z1082" i="13"/>
  <c r="Z1081" i="13"/>
  <c r="Z1090" i="13"/>
  <c r="Z1099" i="13"/>
  <c r="Z1097" i="13"/>
  <c r="Z1095" i="13"/>
  <c r="Z1093" i="13"/>
  <c r="Z1091" i="13"/>
  <c r="Z1087" i="13"/>
  <c r="L1088" i="13"/>
  <c r="L1099" i="13"/>
  <c r="L1083" i="13"/>
  <c r="L1087" i="13"/>
  <c r="L1097" i="13"/>
  <c r="L1095" i="13"/>
  <c r="L1093" i="13"/>
  <c r="L1091" i="13"/>
  <c r="L1089" i="13"/>
  <c r="L1081" i="13"/>
  <c r="L1098" i="13"/>
  <c r="L1096" i="13"/>
  <c r="L1094" i="13"/>
  <c r="L1092" i="13"/>
  <c r="AK1090" i="13"/>
  <c r="AK1088" i="13"/>
  <c r="AK1099" i="13"/>
  <c r="AK1086" i="13"/>
  <c r="AK1094" i="13"/>
  <c r="AK1098" i="13"/>
  <c r="AK1087" i="13"/>
  <c r="AK1081" i="13"/>
  <c r="AK1097" i="13"/>
  <c r="AM1091" i="13"/>
  <c r="AM1083" i="13"/>
  <c r="AM1092" i="13"/>
  <c r="AM1095" i="13"/>
  <c r="AM1081" i="13"/>
  <c r="AM1096" i="13"/>
  <c r="AM1094" i="13"/>
  <c r="AM1088" i="13"/>
  <c r="AM1084" i="13"/>
  <c r="AM1090" i="13"/>
  <c r="AM1082" i="13"/>
  <c r="AA1426" i="13"/>
  <c r="AB862" i="13"/>
  <c r="AB868" i="13"/>
  <c r="AO1017" i="13"/>
  <c r="AO1026" i="13"/>
  <c r="AO1013" i="13"/>
  <c r="AO1020" i="13"/>
  <c r="AO1018" i="13"/>
  <c r="AG1360" i="13"/>
  <c r="AG1359" i="13"/>
  <c r="AG1358" i="13"/>
  <c r="AG1364" i="13"/>
  <c r="AQ1464" i="13"/>
  <c r="AQ1465" i="13"/>
  <c r="AQ1466" i="13"/>
  <c r="AQ1457" i="13"/>
  <c r="AQ1467" i="13"/>
  <c r="L1453" i="13"/>
  <c r="L1467" i="13"/>
  <c r="L1463" i="13"/>
  <c r="L1466" i="13"/>
  <c r="AK1503" i="13"/>
  <c r="AK1510" i="13"/>
  <c r="AK1501" i="13"/>
  <c r="AK1504" i="13"/>
  <c r="AK1505" i="13"/>
  <c r="AK1508" i="13"/>
  <c r="AK1499" i="13"/>
  <c r="AK1506" i="13"/>
  <c r="AK1500" i="13"/>
  <c r="AK1498" i="13"/>
  <c r="AK1496" i="13"/>
  <c r="AK1497" i="13"/>
  <c r="AK1502" i="13"/>
  <c r="AK1495" i="13"/>
  <c r="AK1513" i="13"/>
  <c r="AK1511" i="13"/>
  <c r="AK1509" i="13"/>
  <c r="Q863" i="13"/>
  <c r="AB852" i="13"/>
  <c r="V851" i="13"/>
  <c r="AK868" i="13"/>
  <c r="Y855" i="13"/>
  <c r="Q867" i="13"/>
  <c r="J854" i="13"/>
  <c r="V852" i="13"/>
  <c r="AD860" i="13"/>
  <c r="AL851" i="13"/>
  <c r="Q855" i="13"/>
  <c r="AG861" i="13"/>
  <c r="Q858" i="13"/>
  <c r="S861" i="13"/>
  <c r="T867" i="13"/>
  <c r="Y862" i="13"/>
  <c r="M869" i="13"/>
  <c r="T855" i="13"/>
  <c r="AL865" i="13"/>
  <c r="S857" i="13"/>
  <c r="Y859" i="13"/>
  <c r="AB857" i="13"/>
  <c r="T868" i="13"/>
  <c r="AG1085" i="13"/>
  <c r="Z1083" i="13"/>
  <c r="AG1082" i="13"/>
  <c r="AK1093" i="13"/>
  <c r="AK1085" i="13"/>
  <c r="AM1099" i="13"/>
  <c r="Z1086" i="13"/>
  <c r="AE874" i="13"/>
  <c r="U1444" i="13"/>
  <c r="K1099" i="13"/>
  <c r="K1097" i="13"/>
  <c r="X1092" i="13"/>
  <c r="X1094" i="13"/>
  <c r="X1096" i="13"/>
  <c r="X1098" i="13"/>
  <c r="AD1086" i="13"/>
  <c r="AO1092" i="13"/>
  <c r="K1082" i="13"/>
  <c r="AO1084" i="13"/>
  <c r="K1090" i="13"/>
  <c r="AH1092" i="13"/>
  <c r="N1097" i="13"/>
  <c r="N1088" i="13"/>
  <c r="K1094" i="13"/>
  <c r="K1081" i="13"/>
  <c r="AO1083" i="13"/>
  <c r="AH1086" i="13"/>
  <c r="N1090" i="13"/>
  <c r="AB1429" i="13"/>
  <c r="AB1435" i="13"/>
  <c r="N1427" i="13"/>
  <c r="AO1426" i="13"/>
  <c r="R1431" i="13"/>
  <c r="AF1439" i="13"/>
  <c r="N1435" i="13"/>
  <c r="L1428" i="13"/>
  <c r="AB1437" i="13"/>
  <c r="Y1439" i="13"/>
  <c r="AF1429" i="13"/>
  <c r="AB1432" i="13"/>
  <c r="Y1436" i="13"/>
  <c r="AF1442" i="13"/>
  <c r="AH1437" i="13"/>
  <c r="N1440" i="13"/>
  <c r="R1436" i="13"/>
  <c r="N1439" i="13"/>
  <c r="AF1435" i="13"/>
  <c r="AI1440" i="13"/>
  <c r="N1444" i="13"/>
  <c r="AC1513" i="13"/>
  <c r="AP880" i="13"/>
  <c r="AP875" i="13"/>
  <c r="Y1663" i="13"/>
  <c r="AI1664" i="13"/>
  <c r="AI1657" i="13"/>
  <c r="Y1664" i="13"/>
  <c r="AC1668" i="13"/>
  <c r="AC1663" i="13"/>
  <c r="Y1660" i="13"/>
  <c r="Q1665" i="13"/>
  <c r="Q1656" i="13"/>
  <c r="Q1671" i="13"/>
  <c r="Q1660" i="13"/>
  <c r="I1656" i="13"/>
  <c r="I1665" i="13"/>
  <c r="I1669" i="13"/>
  <c r="AO1085" i="13"/>
  <c r="AH1083" i="13"/>
  <c r="AO1082" i="13"/>
  <c r="AH1085" i="13"/>
  <c r="AO1098" i="13"/>
  <c r="N1083" i="13"/>
  <c r="T1085" i="13"/>
  <c r="N1093" i="13"/>
  <c r="AD1097" i="13"/>
  <c r="AD1088" i="13"/>
  <c r="AH1089" i="13"/>
  <c r="T1084" i="13"/>
  <c r="AD1090" i="13"/>
  <c r="AB1431" i="13"/>
  <c r="AO1427" i="13"/>
  <c r="AI1433" i="13"/>
  <c r="N1432" i="13"/>
  <c r="AF1426" i="13"/>
  <c r="AI1432" i="13"/>
  <c r="L1426" i="13"/>
  <c r="AB1430" i="13"/>
  <c r="R1435" i="13"/>
  <c r="AI1427" i="13"/>
  <c r="N1434" i="13"/>
  <c r="AI1434" i="13"/>
  <c r="AF1440" i="13"/>
  <c r="AH1427" i="13"/>
  <c r="AI1430" i="13"/>
  <c r="L1436" i="13"/>
  <c r="AO1441" i="13"/>
  <c r="AO1437" i="13"/>
  <c r="AO1444" i="13"/>
  <c r="AF1428" i="13"/>
  <c r="Y1431" i="13"/>
  <c r="L1434" i="13"/>
  <c r="N1438" i="13"/>
  <c r="AI1441" i="13"/>
  <c r="R1444" i="13"/>
  <c r="AO1438" i="13"/>
  <c r="AI1436" i="13"/>
  <c r="AB1444" i="13"/>
  <c r="AC1506" i="13"/>
  <c r="AP883" i="13"/>
  <c r="Y1671" i="13"/>
  <c r="AI1662" i="13"/>
  <c r="AI1666" i="13"/>
  <c r="AI1660" i="13"/>
  <c r="Y1665" i="13"/>
  <c r="U1667" i="13"/>
  <c r="U1670" i="13"/>
  <c r="M1663" i="13"/>
  <c r="M1669" i="13"/>
  <c r="K1091" i="13"/>
  <c r="T1081" i="13"/>
  <c r="T1089" i="13"/>
  <c r="AH1091" i="13"/>
  <c r="AH1093" i="13"/>
  <c r="AH1095" i="13"/>
  <c r="AH1097" i="13"/>
  <c r="AH1099" i="13"/>
  <c r="N1089" i="13"/>
  <c r="T1091" i="13"/>
  <c r="T1093" i="13"/>
  <c r="T1095" i="13"/>
  <c r="T1097" i="13"/>
  <c r="K1085" i="13"/>
  <c r="AO1087" i="13"/>
  <c r="AH1090" i="13"/>
  <c r="N1091" i="13"/>
  <c r="AD1095" i="13"/>
  <c r="X1086" i="13"/>
  <c r="K1096" i="13"/>
  <c r="N1085" i="13"/>
  <c r="T1087" i="13"/>
  <c r="AJ1092" i="13"/>
  <c r="AJ1094" i="13"/>
  <c r="AJ1096" i="13"/>
  <c r="AJ1098" i="13"/>
  <c r="N1082" i="13"/>
  <c r="AO1434" i="13"/>
  <c r="Y1435" i="13"/>
  <c r="AB1426" i="13"/>
  <c r="N1433" i="13"/>
  <c r="AO1433" i="13"/>
  <c r="N1428" i="13"/>
  <c r="R1428" i="13"/>
  <c r="AI1431" i="13"/>
  <c r="AO1439" i="13"/>
  <c r="AB1442" i="13"/>
  <c r="AF1431" i="13"/>
  <c r="AB1438" i="13"/>
  <c r="AO1431" i="13"/>
  <c r="R1441" i="13"/>
  <c r="AF1444" i="13"/>
  <c r="N1437" i="13"/>
  <c r="R1440" i="13"/>
  <c r="AH1433" i="13"/>
  <c r="AC1499" i="13"/>
  <c r="AC1508" i="13"/>
  <c r="AP876" i="13"/>
  <c r="Y1673" i="13"/>
  <c r="AI1663" i="13"/>
  <c r="AI1670" i="13"/>
  <c r="AI1674" i="13"/>
  <c r="Y1669" i="13"/>
  <c r="AG1660" i="13"/>
  <c r="AG1665" i="13"/>
  <c r="AG1662" i="13"/>
  <c r="AG1672" i="13"/>
  <c r="T1083" i="13"/>
  <c r="AD1083" i="13"/>
  <c r="AJ1085" i="13"/>
  <c r="AI1443" i="13"/>
  <c r="Y1429" i="13"/>
  <c r="L1427" i="13"/>
  <c r="AF1437" i="13"/>
  <c r="Y1434" i="13"/>
  <c r="AB1434" i="13"/>
  <c r="R1432" i="13"/>
  <c r="AF1441" i="13"/>
  <c r="AH1428" i="13"/>
  <c r="AB1440" i="13"/>
  <c r="AO1443" i="13"/>
  <c r="N1431" i="13"/>
  <c r="L1439" i="13"/>
  <c r="R1426" i="13"/>
  <c r="AI1429" i="13"/>
  <c r="Y1443" i="13"/>
  <c r="AH1441" i="13"/>
  <c r="AO1436" i="13"/>
  <c r="AH1440" i="13"/>
  <c r="AC1504" i="13"/>
  <c r="AC1501" i="13"/>
  <c r="AC1510" i="13"/>
  <c r="AC1503" i="13"/>
  <c r="AK1360" i="13"/>
  <c r="Z1551" i="13"/>
  <c r="Y1667" i="13"/>
  <c r="AI1673" i="13"/>
  <c r="AI1661" i="13"/>
  <c r="AI1671" i="13"/>
  <c r="Y1662" i="13"/>
  <c r="AK1671" i="13"/>
  <c r="AK1665" i="13"/>
  <c r="AK1663" i="13"/>
  <c r="AK1674" i="13"/>
  <c r="AH1430" i="13"/>
  <c r="AO1429" i="13"/>
  <c r="AF1433" i="13"/>
  <c r="Y1428" i="13"/>
  <c r="L1435" i="13"/>
  <c r="AF1427" i="13"/>
  <c r="Y1432" i="13"/>
  <c r="L1441" i="13"/>
  <c r="R1429" i="13"/>
  <c r="L1432" i="13"/>
  <c r="R1439" i="13"/>
  <c r="AC1507" i="13"/>
  <c r="Z1553" i="13"/>
  <c r="Y1658" i="13"/>
  <c r="Y1661" i="13"/>
  <c r="AI1672" i="13"/>
  <c r="Y1666" i="13"/>
  <c r="AO1670" i="13"/>
  <c r="AO1665" i="13"/>
  <c r="AO1673" i="13"/>
  <c r="AO1656" i="13"/>
  <c r="AO1666" i="13"/>
  <c r="AO1660" i="13"/>
  <c r="AO1664" i="13"/>
  <c r="Y1659" i="13"/>
  <c r="Y1672" i="13"/>
  <c r="AI1659" i="13"/>
  <c r="Y1656" i="13"/>
  <c r="AA1658" i="13"/>
  <c r="AA1670" i="13"/>
  <c r="AA1662" i="13"/>
  <c r="AA1663" i="13"/>
  <c r="T101" i="13"/>
  <c r="T110" i="13"/>
  <c r="AN97" i="13"/>
  <c r="M107" i="13"/>
  <c r="AP98" i="13"/>
  <c r="AP94" i="13"/>
  <c r="Z96" i="13"/>
  <c r="AI93" i="13"/>
  <c r="AN100" i="13"/>
  <c r="AP92" i="13"/>
  <c r="AN109" i="13"/>
  <c r="T95" i="13"/>
  <c r="T98" i="13"/>
  <c r="T103" i="13"/>
  <c r="AG103" i="13"/>
  <c r="AD104" i="13"/>
  <c r="AC96" i="13"/>
  <c r="Z109" i="13"/>
  <c r="AD95" i="13"/>
  <c r="Z105" i="13"/>
  <c r="AP103" i="13"/>
  <c r="AD92" i="13"/>
  <c r="N104" i="13"/>
  <c r="AM95" i="13"/>
  <c r="J103" i="13"/>
  <c r="J93" i="13"/>
  <c r="J102" i="13"/>
  <c r="AN107" i="13"/>
  <c r="AD106" i="13"/>
  <c r="T96" i="13"/>
  <c r="AK98" i="13"/>
  <c r="P105" i="13"/>
  <c r="AK93" i="13"/>
  <c r="T99" i="13"/>
  <c r="AO104" i="13"/>
  <c r="M93" i="13"/>
  <c r="N93" i="13"/>
  <c r="AB95" i="13"/>
  <c r="AP97" i="13"/>
  <c r="AD100" i="13"/>
  <c r="AP104" i="13"/>
  <c r="AF96" i="13"/>
  <c r="AO98" i="13"/>
  <c r="AO101" i="13"/>
  <c r="AB98" i="13"/>
  <c r="M101" i="13"/>
  <c r="P110" i="13"/>
  <c r="Z110" i="13"/>
  <c r="AM107" i="13"/>
  <c r="Z101" i="13"/>
  <c r="AO103" i="13"/>
  <c r="AK106" i="13"/>
  <c r="AM102" i="13"/>
  <c r="R108" i="13"/>
  <c r="R101" i="13"/>
  <c r="K102" i="13"/>
  <c r="K105" i="13"/>
  <c r="V225" i="13"/>
  <c r="AR380" i="13"/>
  <c r="U377" i="13"/>
  <c r="AR369" i="13"/>
  <c r="AR374" i="13"/>
  <c r="AQ385" i="13"/>
  <c r="AQ368" i="13"/>
  <c r="AR371" i="13"/>
  <c r="AR375" i="13"/>
  <c r="AR370" i="13"/>
  <c r="Q384" i="13"/>
  <c r="U380" i="13"/>
  <c r="AM446" i="13"/>
  <c r="AM452" i="13"/>
  <c r="O105" i="13"/>
  <c r="O100" i="13"/>
  <c r="AH398" i="13"/>
  <c r="AH394" i="13"/>
  <c r="W402" i="13"/>
  <c r="W404" i="13"/>
  <c r="AR377" i="13"/>
  <c r="AE376" i="13"/>
  <c r="U385" i="13"/>
  <c r="AA368" i="13"/>
  <c r="AA381" i="13"/>
  <c r="AA378" i="13"/>
  <c r="AA375" i="13"/>
  <c r="AA374" i="13"/>
  <c r="AA386" i="13"/>
  <c r="AA383" i="13"/>
  <c r="AA373" i="13"/>
  <c r="AA379" i="13"/>
  <c r="AA369" i="13"/>
  <c r="AK371" i="13"/>
  <c r="AK370" i="13"/>
  <c r="AK378" i="13"/>
  <c r="AK383" i="13"/>
  <c r="AK381" i="13"/>
  <c r="AK377" i="13"/>
  <c r="AK368" i="13"/>
  <c r="AK380" i="13"/>
  <c r="AK385" i="13"/>
  <c r="AK375" i="13"/>
  <c r="AK373" i="13"/>
  <c r="AK374" i="13"/>
  <c r="Q376" i="13"/>
  <c r="Q368" i="13"/>
  <c r="Q382" i="13"/>
  <c r="Q380" i="13"/>
  <c r="Q370" i="13"/>
  <c r="Q383" i="13"/>
  <c r="Q381" i="13"/>
  <c r="Q386" i="13"/>
  <c r="Q377" i="13"/>
  <c r="Q385" i="13"/>
  <c r="AD384" i="13"/>
  <c r="AD368" i="13"/>
  <c r="AD376" i="13"/>
  <c r="AD385" i="13"/>
  <c r="AD380" i="13"/>
  <c r="AD381" i="13"/>
  <c r="AD369" i="13"/>
  <c r="AD379" i="13"/>
  <c r="AD372" i="13"/>
  <c r="AD375" i="13"/>
  <c r="Z382" i="13"/>
  <c r="Z370" i="13"/>
  <c r="Z378" i="13"/>
  <c r="Z372" i="13"/>
  <c r="Z374" i="13"/>
  <c r="Z385" i="13"/>
  <c r="Z383" i="13"/>
  <c r="Z373" i="13"/>
  <c r="Z375" i="13"/>
  <c r="Z371" i="13"/>
  <c r="AH101" i="13"/>
  <c r="AH110" i="13"/>
  <c r="AN110" i="13"/>
  <c r="AN108" i="13"/>
  <c r="AN106" i="13"/>
  <c r="AI103" i="13"/>
  <c r="AI107" i="13"/>
  <c r="Z453" i="13"/>
  <c r="Z449" i="13"/>
  <c r="AD449" i="13"/>
  <c r="AD453" i="13"/>
  <c r="AE455" i="13"/>
  <c r="AE443" i="13"/>
  <c r="AE447" i="13"/>
  <c r="AE451" i="13"/>
  <c r="AA99" i="13"/>
  <c r="W110" i="13"/>
  <c r="W106" i="13"/>
  <c r="W107" i="13"/>
  <c r="AI94" i="13"/>
  <c r="L100" i="13"/>
  <c r="AO93" i="13"/>
  <c r="N99" i="13"/>
  <c r="AP95" i="13"/>
  <c r="AO108" i="13"/>
  <c r="Z95" i="13"/>
  <c r="AF97" i="13"/>
  <c r="Z92" i="13"/>
  <c r="P98" i="13"/>
  <c r="AC109" i="13"/>
  <c r="M94" i="13"/>
  <c r="AI96" i="13"/>
  <c r="N105" i="13"/>
  <c r="AO110" i="13"/>
  <c r="AO102" i="13"/>
  <c r="AF92" i="13"/>
  <c r="N96" i="13"/>
  <c r="M103" i="13"/>
  <c r="Z107" i="13"/>
  <c r="AM96" i="13"/>
  <c r="L99" i="13"/>
  <c r="N103" i="13"/>
  <c r="P100" i="13"/>
  <c r="AF103" i="13"/>
  <c r="AM99" i="13"/>
  <c r="AF104" i="13"/>
  <c r="N109" i="13"/>
  <c r="AI106" i="13"/>
  <c r="W109" i="13"/>
  <c r="W100" i="13"/>
  <c r="M108" i="13"/>
  <c r="AR383" i="13"/>
  <c r="U378" i="13"/>
  <c r="U386" i="13"/>
  <c r="AF384" i="13"/>
  <c r="AF379" i="13"/>
  <c r="AF373" i="13"/>
  <c r="AF386" i="13"/>
  <c r="AF375" i="13"/>
  <c r="AF381" i="13"/>
  <c r="AF374" i="13"/>
  <c r="AF377" i="13"/>
  <c r="AF369" i="13"/>
  <c r="AF371" i="13"/>
  <c r="AF380" i="13"/>
  <c r="AF370" i="13"/>
  <c r="AN375" i="13"/>
  <c r="AN378" i="13"/>
  <c r="AN376" i="13"/>
  <c r="AN373" i="13"/>
  <c r="AN368" i="13"/>
  <c r="AN371" i="13"/>
  <c r="AN380" i="13"/>
  <c r="AN370" i="13"/>
  <c r="AN382" i="13"/>
  <c r="AN381" i="13"/>
  <c r="AQ371" i="13"/>
  <c r="AQ384" i="13"/>
  <c r="AQ372" i="13"/>
  <c r="AQ381" i="13"/>
  <c r="AQ376" i="13"/>
  <c r="AQ382" i="13"/>
  <c r="AQ373" i="13"/>
  <c r="O382" i="13"/>
  <c r="O368" i="13"/>
  <c r="O386" i="13"/>
  <c r="O372" i="13"/>
  <c r="O380" i="13"/>
  <c r="O373" i="13"/>
  <c r="O384" i="13"/>
  <c r="O369" i="13"/>
  <c r="AP378" i="13"/>
  <c r="AP374" i="13"/>
  <c r="AP372" i="13"/>
  <c r="AP371" i="13"/>
  <c r="AP385" i="13"/>
  <c r="AP386" i="13"/>
  <c r="AP381" i="13"/>
  <c r="AP375" i="13"/>
  <c r="AP376" i="13"/>
  <c r="AP370" i="13"/>
  <c r="AP384" i="13"/>
  <c r="AP379" i="13"/>
  <c r="X449" i="13"/>
  <c r="X442" i="13"/>
  <c r="AI441" i="13"/>
  <c r="AI450" i="13"/>
  <c r="AI443" i="13"/>
  <c r="AL447" i="13"/>
  <c r="AL450" i="13"/>
  <c r="AL442" i="13"/>
  <c r="AO454" i="13"/>
  <c r="AO451" i="13"/>
  <c r="AO449" i="13"/>
  <c r="AA107" i="13"/>
  <c r="M95" i="13"/>
  <c r="T94" i="13"/>
  <c r="AI101" i="13"/>
  <c r="J94" i="13"/>
  <c r="AC98" i="13"/>
  <c r="W92" i="13"/>
  <c r="AC94" i="13"/>
  <c r="Z99" i="13"/>
  <c r="AN92" i="13"/>
  <c r="AN103" i="13"/>
  <c r="AC103" i="13"/>
  <c r="J97" i="13"/>
  <c r="J100" i="13"/>
  <c r="AN104" i="13"/>
  <c r="T109" i="13"/>
  <c r="Z106" i="13"/>
  <c r="AC108" i="13"/>
  <c r="O102" i="13"/>
  <c r="L105" i="13"/>
  <c r="L103" i="13"/>
  <c r="AM108" i="13"/>
  <c r="AM109" i="13"/>
  <c r="AM110" i="13"/>
  <c r="AF383" i="13"/>
  <c r="AQ378" i="13"/>
  <c r="AN374" i="13"/>
  <c r="O383" i="13"/>
  <c r="AR373" i="13"/>
  <c r="AP368" i="13"/>
  <c r="AP373" i="13"/>
  <c r="AF376" i="13"/>
  <c r="AP383" i="13"/>
  <c r="AN384" i="13"/>
  <c r="AA384" i="13"/>
  <c r="AN385" i="13"/>
  <c r="AK382" i="13"/>
  <c r="AG382" i="13"/>
  <c r="AG380" i="13"/>
  <c r="AG370" i="13"/>
  <c r="AG383" i="13"/>
  <c r="AG381" i="13"/>
  <c r="AG386" i="13"/>
  <c r="AG375" i="13"/>
  <c r="AG369" i="13"/>
  <c r="AR384" i="13"/>
  <c r="AR381" i="13"/>
  <c r="AR378" i="13"/>
  <c r="AR372" i="13"/>
  <c r="AR386" i="13"/>
  <c r="U384" i="13"/>
  <c r="U382" i="13"/>
  <c r="U369" i="13"/>
  <c r="U374" i="13"/>
  <c r="U370" i="13"/>
  <c r="U379" i="13"/>
  <c r="U372" i="13"/>
  <c r="AE385" i="13"/>
  <c r="AE372" i="13"/>
  <c r="AE381" i="13"/>
  <c r="AE386" i="13"/>
  <c r="AE373" i="13"/>
  <c r="AE379" i="13"/>
  <c r="AE374" i="13"/>
  <c r="AE382" i="13"/>
  <c r="AE370" i="13"/>
  <c r="AE377" i="13"/>
  <c r="AE371" i="13"/>
  <c r="AE383" i="13"/>
  <c r="AE375" i="13"/>
  <c r="AP109" i="13"/>
  <c r="AP100" i="13"/>
  <c r="M104" i="13"/>
  <c r="M102" i="13"/>
  <c r="M110" i="13"/>
  <c r="AN221" i="13"/>
  <c r="AN225" i="13"/>
  <c r="M105" i="13"/>
  <c r="Z97" i="13"/>
  <c r="Z104" i="13"/>
  <c r="AN101" i="13"/>
  <c r="AI110" i="13"/>
  <c r="M106" i="13"/>
  <c r="AI109" i="13"/>
  <c r="AR368" i="13"/>
  <c r="AG379" i="13"/>
  <c r="M377" i="13"/>
  <c r="M376" i="13"/>
  <c r="P386" i="13"/>
  <c r="P376" i="13"/>
  <c r="AI377" i="13"/>
  <c r="AI375" i="13"/>
  <c r="AI374" i="13"/>
  <c r="AI369" i="13"/>
  <c r="AM381" i="13"/>
  <c r="AM374" i="13"/>
  <c r="AA442" i="13"/>
  <c r="AL455" i="13"/>
  <c r="AQ575" i="13"/>
  <c r="AK577" i="13"/>
  <c r="AH1014" i="13"/>
  <c r="AH1030" i="13"/>
  <c r="AH1018" i="13"/>
  <c r="AH1028" i="13"/>
  <c r="AH1026" i="13"/>
  <c r="AH1024" i="13"/>
  <c r="AD1369" i="13"/>
  <c r="AD1362" i="13"/>
  <c r="AD1375" i="13"/>
  <c r="AD1371" i="13"/>
  <c r="AD1358" i="13"/>
  <c r="AD1357" i="13"/>
  <c r="AD1367" i="13"/>
  <c r="AD1363" i="13"/>
  <c r="AD1359" i="13"/>
  <c r="AD1374" i="13"/>
  <c r="V1358" i="13"/>
  <c r="V1357" i="13"/>
  <c r="V1373" i="13"/>
  <c r="V1367" i="13"/>
  <c r="V1363" i="13"/>
  <c r="V1371" i="13"/>
  <c r="V1369" i="13"/>
  <c r="V1368" i="13"/>
  <c r="AJ1360" i="13"/>
  <c r="AJ1364" i="13"/>
  <c r="AJ1358" i="13"/>
  <c r="AJ1362" i="13"/>
  <c r="AJ1371" i="13"/>
  <c r="AJ1365" i="13"/>
  <c r="AJ1368" i="13"/>
  <c r="AJ1369" i="13"/>
  <c r="AJ1361" i="13"/>
  <c r="AJ1366" i="13"/>
  <c r="AJ1374" i="13"/>
  <c r="AJ1367" i="13"/>
  <c r="AJ1370" i="13"/>
  <c r="AJ1363" i="13"/>
  <c r="AJ1359" i="13"/>
  <c r="AM1508" i="13"/>
  <c r="AM1504" i="13"/>
  <c r="AM1503" i="13"/>
  <c r="AM1506" i="13"/>
  <c r="AM1513" i="13"/>
  <c r="AM1495" i="13"/>
  <c r="AM1502" i="13"/>
  <c r="AM1511" i="13"/>
  <c r="AM1509" i="13"/>
  <c r="AM1496" i="13"/>
  <c r="AM1507" i="13"/>
  <c r="AM1500" i="13"/>
  <c r="AM1505" i="13"/>
  <c r="AM1499" i="13"/>
  <c r="AM1498" i="13"/>
  <c r="AM1512" i="13"/>
  <c r="AA823" i="13"/>
  <c r="AA807" i="13"/>
  <c r="AA821" i="13"/>
  <c r="AA810" i="13"/>
  <c r="AA813" i="13"/>
  <c r="AA806" i="13"/>
  <c r="AA809" i="13"/>
  <c r="AA819" i="13"/>
  <c r="AA817" i="13"/>
  <c r="AA822" i="13"/>
  <c r="AA815" i="13"/>
  <c r="AA805" i="13"/>
  <c r="AA808" i="13"/>
  <c r="AA818" i="13"/>
  <c r="AA811" i="13"/>
  <c r="AA814" i="13"/>
  <c r="X814" i="13"/>
  <c r="X823" i="13"/>
  <c r="X807" i="13"/>
  <c r="X810" i="13"/>
  <c r="X813" i="13"/>
  <c r="X822" i="13"/>
  <c r="X821" i="13"/>
  <c r="X816" i="13"/>
  <c r="X817" i="13"/>
  <c r="X818" i="13"/>
  <c r="AM819" i="13"/>
  <c r="AM817" i="13"/>
  <c r="AM806" i="13"/>
  <c r="AM809" i="13"/>
  <c r="AM812" i="13"/>
  <c r="AM815" i="13"/>
  <c r="AM805" i="13"/>
  <c r="AM822" i="13"/>
  <c r="AM820" i="13"/>
  <c r="AM811" i="13"/>
  <c r="AM814" i="13"/>
  <c r="AM823" i="13"/>
  <c r="AM807" i="13"/>
  <c r="AM810" i="13"/>
  <c r="AM813" i="13"/>
  <c r="AM816" i="13"/>
  <c r="I221" i="13"/>
  <c r="S370" i="13"/>
  <c r="S379" i="13"/>
  <c r="S369" i="13"/>
  <c r="R377" i="13"/>
  <c r="X368" i="13"/>
  <c r="V377" i="13"/>
  <c r="V369" i="13"/>
  <c r="R376" i="13"/>
  <c r="Y369" i="13"/>
  <c r="R385" i="13"/>
  <c r="Y375" i="13"/>
  <c r="V381" i="13"/>
  <c r="S386" i="13"/>
  <c r="I383" i="13"/>
  <c r="AN464" i="13"/>
  <c r="Y567" i="13"/>
  <c r="AN576" i="13"/>
  <c r="AQ592" i="13"/>
  <c r="AR718" i="13"/>
  <c r="AA820" i="13"/>
  <c r="AN1083" i="13"/>
  <c r="AN1091" i="13"/>
  <c r="Z399" i="13"/>
  <c r="V477" i="13"/>
  <c r="AN466" i="13"/>
  <c r="AN468" i="13"/>
  <c r="V471" i="13"/>
  <c r="V474" i="13"/>
  <c r="AN471" i="13"/>
  <c r="AK586" i="13"/>
  <c r="AR715" i="13"/>
  <c r="AM1501" i="13"/>
  <c r="S880" i="13"/>
  <c r="S874" i="13"/>
  <c r="S889" i="13"/>
  <c r="S888" i="13"/>
  <c r="S878" i="13"/>
  <c r="S890" i="13"/>
  <c r="S879" i="13"/>
  <c r="S883" i="13"/>
  <c r="S887" i="13"/>
  <c r="S881" i="13"/>
  <c r="S877" i="13"/>
  <c r="S875" i="13"/>
  <c r="S882" i="13"/>
  <c r="S885" i="13"/>
  <c r="AJ874" i="13"/>
  <c r="AJ876" i="13"/>
  <c r="AJ875" i="13"/>
  <c r="AF886" i="13"/>
  <c r="AF887" i="13"/>
  <c r="AF876" i="13"/>
  <c r="AF877" i="13"/>
  <c r="AF889" i="13"/>
  <c r="AF883" i="13"/>
  <c r="AF885" i="13"/>
  <c r="AF874" i="13"/>
  <c r="AF888" i="13"/>
  <c r="AI907" i="13"/>
  <c r="AI901" i="13"/>
  <c r="AI902" i="13"/>
  <c r="AI906" i="13"/>
  <c r="AI914" i="13"/>
  <c r="AI897" i="13"/>
  <c r="AI904" i="13"/>
  <c r="AI912" i="13"/>
  <c r="AI915" i="13"/>
  <c r="AI899" i="13"/>
  <c r="AI910" i="13"/>
  <c r="AI903" i="13"/>
  <c r="AI911" i="13"/>
  <c r="AI905" i="13"/>
  <c r="AK592" i="13"/>
  <c r="AK587" i="13"/>
  <c r="AK583" i="13"/>
  <c r="AK590" i="13"/>
  <c r="AK593" i="13"/>
  <c r="AK588" i="13"/>
  <c r="AK581" i="13"/>
  <c r="AK589" i="13"/>
  <c r="AK591" i="13"/>
  <c r="AK580" i="13"/>
  <c r="AK584" i="13"/>
  <c r="AK576" i="13"/>
  <c r="AK582" i="13"/>
  <c r="AN581" i="13"/>
  <c r="AN587" i="13"/>
  <c r="AN585" i="13"/>
  <c r="AN577" i="13"/>
  <c r="AN582" i="13"/>
  <c r="AN578" i="13"/>
  <c r="AN589" i="13"/>
  <c r="AN579" i="13"/>
  <c r="AN591" i="13"/>
  <c r="AN593" i="13"/>
  <c r="AN588" i="13"/>
  <c r="AN586" i="13"/>
  <c r="AN580" i="13"/>
  <c r="AN592" i="13"/>
  <c r="AQ590" i="13"/>
  <c r="AQ579" i="13"/>
  <c r="AQ588" i="13"/>
  <c r="AQ576" i="13"/>
  <c r="AQ586" i="13"/>
  <c r="AQ577" i="13"/>
  <c r="AQ582" i="13"/>
  <c r="AQ593" i="13"/>
  <c r="AQ578" i="13"/>
  <c r="AQ585" i="13"/>
  <c r="AQ591" i="13"/>
  <c r="AQ589" i="13"/>
  <c r="AI592" i="13"/>
  <c r="AI581" i="13"/>
  <c r="AI589" i="13"/>
  <c r="AI590" i="13"/>
  <c r="AI588" i="13"/>
  <c r="AI586" i="13"/>
  <c r="AI585" i="13"/>
  <c r="AI584" i="13"/>
  <c r="AI582" i="13"/>
  <c r="AI593" i="13"/>
  <c r="AI578" i="13"/>
  <c r="AI580" i="13"/>
  <c r="AI583" i="13"/>
  <c r="AP585" i="13"/>
  <c r="AP587" i="13"/>
  <c r="AP577" i="13"/>
  <c r="AP591" i="13"/>
  <c r="AP589" i="13"/>
  <c r="AP582" i="13"/>
  <c r="AP593" i="13"/>
  <c r="AP578" i="13"/>
  <c r="AP580" i="13"/>
  <c r="AP590" i="13"/>
  <c r="AP586" i="13"/>
  <c r="L731" i="13"/>
  <c r="L729" i="13"/>
  <c r="L716" i="13"/>
  <c r="L720" i="13"/>
  <c r="L718" i="13"/>
  <c r="L727" i="13"/>
  <c r="L725" i="13"/>
  <c r="L730" i="13"/>
  <c r="L721" i="13"/>
  <c r="L714" i="13"/>
  <c r="L728" i="13"/>
  <c r="L719" i="13"/>
  <c r="L724" i="13"/>
  <c r="L713" i="13"/>
  <c r="AM1497" i="13"/>
  <c r="AR1431" i="13"/>
  <c r="AR1429" i="13"/>
  <c r="AR1440" i="13"/>
  <c r="AR1433" i="13"/>
  <c r="Z1442" i="13"/>
  <c r="Z1440" i="13"/>
  <c r="Z1426" i="13"/>
  <c r="Z1430" i="13"/>
  <c r="K1438" i="13"/>
  <c r="K1440" i="13"/>
  <c r="K1444" i="13"/>
  <c r="AL1443" i="13"/>
  <c r="AL1430" i="13"/>
  <c r="AL1435" i="13"/>
  <c r="I1482" i="13"/>
  <c r="I1486" i="13"/>
  <c r="I213" i="13"/>
  <c r="S381" i="13"/>
  <c r="Y376" i="13"/>
  <c r="S383" i="13"/>
  <c r="V370" i="13"/>
  <c r="Y377" i="13"/>
  <c r="S371" i="13"/>
  <c r="Y373" i="13"/>
  <c r="S378" i="13"/>
  <c r="V382" i="13"/>
  <c r="Y384" i="13"/>
  <c r="R380" i="13"/>
  <c r="Y379" i="13"/>
  <c r="AO385" i="13"/>
  <c r="AN470" i="13"/>
  <c r="AN469" i="13"/>
  <c r="V467" i="13"/>
  <c r="V469" i="13"/>
  <c r="AN475" i="13"/>
  <c r="AP584" i="13"/>
  <c r="AN583" i="13"/>
  <c r="AK578" i="13"/>
  <c r="AC866" i="13"/>
  <c r="T592" i="13"/>
  <c r="T587" i="13"/>
  <c r="T583" i="13"/>
  <c r="V589" i="13"/>
  <c r="V590" i="13"/>
  <c r="X590" i="13"/>
  <c r="X582" i="13"/>
  <c r="X587" i="13"/>
  <c r="X584" i="13"/>
  <c r="AR723" i="13"/>
  <c r="AR728" i="13"/>
  <c r="AR719" i="13"/>
  <c r="AR717" i="13"/>
  <c r="AR726" i="13"/>
  <c r="AR724" i="13"/>
  <c r="AR722" i="13"/>
  <c r="AR731" i="13"/>
  <c r="AR713" i="13"/>
  <c r="AR727" i="13"/>
  <c r="AH1022" i="13"/>
  <c r="AH868" i="13"/>
  <c r="AH869" i="13"/>
  <c r="AH860" i="13"/>
  <c r="AH854" i="13"/>
  <c r="AH858" i="13"/>
  <c r="AH859" i="13"/>
  <c r="AH853" i="13"/>
  <c r="AH855" i="13"/>
  <c r="AH856" i="13"/>
  <c r="AH861" i="13"/>
  <c r="AH862" i="13"/>
  <c r="AH863" i="13"/>
  <c r="AH852" i="13"/>
  <c r="AH864" i="13"/>
  <c r="AH857" i="13"/>
  <c r="AH865" i="13"/>
  <c r="AC869" i="13"/>
  <c r="AC867" i="13"/>
  <c r="AC865" i="13"/>
  <c r="AC863" i="13"/>
  <c r="AC856" i="13"/>
  <c r="AC851" i="13"/>
  <c r="AC855" i="13"/>
  <c r="AC852" i="13"/>
  <c r="AC853" i="13"/>
  <c r="AC858" i="13"/>
  <c r="AC864" i="13"/>
  <c r="AC868" i="13"/>
  <c r="AC857" i="13"/>
  <c r="AC859" i="13"/>
  <c r="AC862" i="13"/>
  <c r="AE856" i="13"/>
  <c r="AE860" i="13"/>
  <c r="AE854" i="13"/>
  <c r="AE868" i="13"/>
  <c r="AE866" i="13"/>
  <c r="AE864" i="13"/>
  <c r="AE862" i="13"/>
  <c r="AE859" i="13"/>
  <c r="AE857" i="13"/>
  <c r="AE855" i="13"/>
  <c r="AE851" i="13"/>
  <c r="AE858" i="13"/>
  <c r="AE869" i="13"/>
  <c r="AE867" i="13"/>
  <c r="AE852" i="13"/>
  <c r="AE853" i="13"/>
  <c r="AE865" i="13"/>
  <c r="AE863" i="13"/>
  <c r="AE861" i="13"/>
  <c r="AF865" i="13"/>
  <c r="AF859" i="13"/>
  <c r="AF866" i="13"/>
  <c r="AF856" i="13"/>
  <c r="AF867" i="13"/>
  <c r="AF868" i="13"/>
  <c r="AF869" i="13"/>
  <c r="AF860" i="13"/>
  <c r="AF854" i="13"/>
  <c r="AF861" i="13"/>
  <c r="AF862" i="13"/>
  <c r="AF855" i="13"/>
  <c r="AF851" i="13"/>
  <c r="AF857" i="13"/>
  <c r="AF852" i="13"/>
  <c r="AF863" i="13"/>
  <c r="AF864" i="13"/>
  <c r="AF858" i="13"/>
  <c r="I1081" i="13"/>
  <c r="I1094" i="13"/>
  <c r="I1089" i="13"/>
  <c r="I1096" i="13"/>
  <c r="I1088" i="13"/>
  <c r="I1083" i="13"/>
  <c r="I1098" i="13"/>
  <c r="I1087" i="13"/>
  <c r="I1091" i="13"/>
  <c r="I1085" i="13"/>
  <c r="I1093" i="13"/>
  <c r="I1095" i="13"/>
  <c r="I1082" i="13"/>
  <c r="I1097" i="13"/>
  <c r="I1086" i="13"/>
  <c r="I1090" i="13"/>
  <c r="AN1081" i="13"/>
  <c r="AN1096" i="13"/>
  <c r="AN1089" i="13"/>
  <c r="AN1094" i="13"/>
  <c r="AN1086" i="13"/>
  <c r="AN1092" i="13"/>
  <c r="AN1085" i="13"/>
  <c r="AN1099" i="13"/>
  <c r="AN1084" i="13"/>
  <c r="AN1088" i="13"/>
  <c r="AN1097" i="13"/>
  <c r="AN1095" i="13"/>
  <c r="AN1090" i="13"/>
  <c r="AN1093" i="13"/>
  <c r="AA1081" i="13"/>
  <c r="AA1085" i="13"/>
  <c r="AA1093" i="13"/>
  <c r="AA1089" i="13"/>
  <c r="AA1099" i="13"/>
  <c r="AA1095" i="13"/>
  <c r="AA1091" i="13"/>
  <c r="AA1083" i="13"/>
  <c r="AA1092" i="13"/>
  <c r="AA1097" i="13"/>
  <c r="AA1084" i="13"/>
  <c r="AA1094" i="13"/>
  <c r="AA1088" i="13"/>
  <c r="AA1096" i="13"/>
  <c r="AA1082" i="13"/>
  <c r="AA1098" i="13"/>
  <c r="AA1090" i="13"/>
  <c r="M1094" i="13"/>
  <c r="M1085" i="13"/>
  <c r="M1084" i="13"/>
  <c r="M1081" i="13"/>
  <c r="M1096" i="13"/>
  <c r="M1083" i="13"/>
  <c r="M1098" i="13"/>
  <c r="M1087" i="13"/>
  <c r="M1091" i="13"/>
  <c r="M1093" i="13"/>
  <c r="M1095" i="13"/>
  <c r="M1090" i="13"/>
  <c r="M1082" i="13"/>
  <c r="M1097" i="13"/>
  <c r="M1086" i="13"/>
  <c r="M1099" i="13"/>
  <c r="M1089" i="13"/>
  <c r="O1091" i="13"/>
  <c r="O1090" i="13"/>
  <c r="O1085" i="13"/>
  <c r="O1093" i="13"/>
  <c r="O1089" i="13"/>
  <c r="O1081" i="13"/>
  <c r="O1095" i="13"/>
  <c r="O1098" i="13"/>
  <c r="O1097" i="13"/>
  <c r="O1096" i="13"/>
  <c r="O1094" i="13"/>
  <c r="O1099" i="13"/>
  <c r="O1084" i="13"/>
  <c r="O1088" i="13"/>
  <c r="O1086" i="13"/>
  <c r="O1087" i="13"/>
  <c r="O1092" i="13"/>
  <c r="AE1306" i="13"/>
  <c r="AE1294" i="13"/>
  <c r="AJ1372" i="13"/>
  <c r="R369" i="13"/>
  <c r="S372" i="13"/>
  <c r="AO372" i="13"/>
  <c r="V371" i="13"/>
  <c r="S374" i="13"/>
  <c r="AO373" i="13"/>
  <c r="R379" i="13"/>
  <c r="AO384" i="13"/>
  <c r="V460" i="13"/>
  <c r="AN467" i="13"/>
  <c r="V470" i="13"/>
  <c r="AN478" i="13"/>
  <c r="Q570" i="13"/>
  <c r="AQ584" i="13"/>
  <c r="AI587" i="13"/>
  <c r="AK575" i="13"/>
  <c r="AN584" i="13"/>
  <c r="AP579" i="13"/>
  <c r="AP588" i="13"/>
  <c r="AF853" i="13"/>
  <c r="AJ1357" i="13"/>
  <c r="AE1087" i="13"/>
  <c r="AE1098" i="13"/>
  <c r="AE1082" i="13"/>
  <c r="AQ1086" i="13"/>
  <c r="R1090" i="13"/>
  <c r="Y1092" i="13"/>
  <c r="Y1084" i="13"/>
  <c r="AC1088" i="13"/>
  <c r="AE1083" i="13"/>
  <c r="AQ1087" i="13"/>
  <c r="R1086" i="13"/>
  <c r="AC1092" i="13"/>
  <c r="Y1099" i="13"/>
  <c r="X1427" i="13"/>
  <c r="Q1432" i="13"/>
  <c r="X1430" i="13"/>
  <c r="U1430" i="13"/>
  <c r="AA1429" i="13"/>
  <c r="U1440" i="13"/>
  <c r="AA1436" i="13"/>
  <c r="AG1456" i="13"/>
  <c r="K866" i="13"/>
  <c r="AE1092" i="13"/>
  <c r="R1083" i="13"/>
  <c r="Y1082" i="13"/>
  <c r="AC1086" i="13"/>
  <c r="AC1097" i="13"/>
  <c r="AQ1082" i="13"/>
  <c r="R1084" i="13"/>
  <c r="AQ1096" i="13"/>
  <c r="AC1082" i="13"/>
  <c r="AC1090" i="13"/>
  <c r="Y1095" i="13"/>
  <c r="AA1432" i="13"/>
  <c r="X1436" i="13"/>
  <c r="X1439" i="13"/>
  <c r="Q1430" i="13"/>
  <c r="X1433" i="13"/>
  <c r="Q1436" i="13"/>
  <c r="Q1441" i="13"/>
  <c r="U1427" i="13"/>
  <c r="U1437" i="13"/>
  <c r="U1439" i="13"/>
  <c r="U1434" i="13"/>
  <c r="X1444" i="13"/>
  <c r="AA1444" i="13"/>
  <c r="AK1476" i="13"/>
  <c r="AG1459" i="13"/>
  <c r="AG1457" i="13"/>
  <c r="AG1466" i="13"/>
  <c r="I858" i="13"/>
  <c r="AQ1091" i="13"/>
  <c r="AE1094" i="13"/>
  <c r="AC1089" i="13"/>
  <c r="AE1084" i="13"/>
  <c r="AQ1088" i="13"/>
  <c r="AC1095" i="13"/>
  <c r="R1087" i="13"/>
  <c r="AQ1094" i="13"/>
  <c r="AE1099" i="13"/>
  <c r="AQ1084" i="13"/>
  <c r="AE1088" i="13"/>
  <c r="Y1093" i="13"/>
  <c r="AA1427" i="13"/>
  <c r="Q1429" i="13"/>
  <c r="AA1431" i="13"/>
  <c r="X1442" i="13"/>
  <c r="AA1434" i="13"/>
  <c r="X1431" i="13"/>
  <c r="Q1444" i="13"/>
  <c r="AN1472" i="13"/>
  <c r="AG1454" i="13"/>
  <c r="AG1460" i="13"/>
  <c r="AG1463" i="13"/>
  <c r="AQ1095" i="13"/>
  <c r="AQ1097" i="13"/>
  <c r="AC1093" i="13"/>
  <c r="AQ1092" i="13"/>
  <c r="AE1097" i="13"/>
  <c r="Y1091" i="13"/>
  <c r="X1440" i="13"/>
  <c r="Q1439" i="13"/>
  <c r="U1431" i="13"/>
  <c r="Q1433" i="13"/>
  <c r="U1436" i="13"/>
  <c r="AA1430" i="13"/>
  <c r="AQ1486" i="13"/>
  <c r="AD1020" i="13"/>
  <c r="AD1015" i="13"/>
  <c r="AD1019" i="13"/>
  <c r="K861" i="13"/>
  <c r="AQ1099" i="13"/>
  <c r="R1088" i="13"/>
  <c r="R1085" i="13"/>
  <c r="Y1087" i="13"/>
  <c r="AC1091" i="13"/>
  <c r="Y1098" i="13"/>
  <c r="AE1095" i="13"/>
  <c r="R1081" i="13"/>
  <c r="R1089" i="13"/>
  <c r="Y1083" i="13"/>
  <c r="AC1087" i="13"/>
  <c r="AC1098" i="13"/>
  <c r="Q1428" i="13"/>
  <c r="Q1426" i="13"/>
  <c r="U1426" i="13"/>
  <c r="Q1427" i="13"/>
  <c r="X1432" i="13"/>
  <c r="U1429" i="13"/>
  <c r="X1434" i="13"/>
  <c r="AA1433" i="13"/>
  <c r="Q1435" i="13"/>
  <c r="U1438" i="13"/>
  <c r="X1428" i="13"/>
  <c r="X1437" i="13"/>
  <c r="AA1441" i="13"/>
  <c r="Q1442" i="13"/>
  <c r="X1435" i="13"/>
  <c r="X1443" i="13"/>
  <c r="AG1453" i="13"/>
  <c r="L855" i="13"/>
  <c r="I859" i="13"/>
  <c r="L868" i="13"/>
  <c r="AQ1083" i="13"/>
  <c r="Y1088" i="13"/>
  <c r="AC1083" i="13"/>
  <c r="AE1089" i="13"/>
  <c r="Y1096" i="13"/>
  <c r="R1092" i="13"/>
  <c r="R1094" i="13"/>
  <c r="R1096" i="13"/>
  <c r="AE1093" i="13"/>
  <c r="U1442" i="13"/>
  <c r="AA1435" i="13"/>
  <c r="AA1439" i="13"/>
  <c r="Q1438" i="13"/>
  <c r="Q1440" i="13"/>
  <c r="X1489" i="13"/>
  <c r="AG1455" i="13"/>
  <c r="AG1464" i="13"/>
  <c r="R1665" i="13"/>
  <c r="R1662" i="13"/>
  <c r="R1674" i="13"/>
  <c r="R1668" i="13"/>
  <c r="R1673" i="13"/>
  <c r="R1672" i="13"/>
  <c r="R1671" i="13"/>
  <c r="R1658" i="13"/>
  <c r="R1663" i="13"/>
  <c r="R1670" i="13"/>
  <c r="R1657" i="13"/>
  <c r="R1664" i="13"/>
  <c r="R1669" i="13"/>
  <c r="R1656" i="13"/>
  <c r="R1667" i="13"/>
  <c r="R1660" i="13"/>
  <c r="R1661" i="13"/>
  <c r="R1659" i="13"/>
  <c r="R1666" i="13"/>
  <c r="AF1659" i="13"/>
  <c r="AF1668" i="13"/>
  <c r="AF1671" i="13"/>
  <c r="AF1656" i="13"/>
  <c r="AF1666" i="13"/>
  <c r="AF1669" i="13"/>
  <c r="AF1661" i="13"/>
  <c r="AF1662" i="13"/>
  <c r="AF1660" i="13"/>
  <c r="AF1667" i="13"/>
  <c r="AF1657" i="13"/>
  <c r="AF1663" i="13"/>
  <c r="AF1658" i="13"/>
  <c r="AF1674" i="13"/>
  <c r="AF1665" i="13"/>
  <c r="AF1670" i="13"/>
  <c r="AF1673" i="13"/>
  <c r="AF1672" i="13"/>
  <c r="AF1664" i="13"/>
  <c r="P1659" i="13"/>
  <c r="P1662" i="13"/>
  <c r="P1672" i="13"/>
  <c r="P1664" i="13"/>
  <c r="P1657" i="13"/>
  <c r="P1658" i="13"/>
  <c r="P1670" i="13"/>
  <c r="P1673" i="13"/>
  <c r="P1656" i="13"/>
  <c r="P1668" i="13"/>
  <c r="P1671" i="13"/>
  <c r="P1666" i="13"/>
  <c r="P1669" i="13"/>
  <c r="P1660" i="13"/>
  <c r="P1667" i="13"/>
  <c r="P1665" i="13"/>
  <c r="P1663" i="13"/>
  <c r="P1674" i="13"/>
  <c r="P1661" i="13"/>
  <c r="AP1666" i="13"/>
  <c r="AP1664" i="13"/>
  <c r="AP1669" i="13"/>
  <c r="AP1672" i="13"/>
  <c r="AP1667" i="13"/>
  <c r="AP1668" i="13"/>
  <c r="AP1656" i="13"/>
  <c r="AP1663" i="13"/>
  <c r="AP1659" i="13"/>
  <c r="AP1660" i="13"/>
  <c r="AP1658" i="13"/>
  <c r="AP1670" i="13"/>
  <c r="AP1662" i="13"/>
  <c r="AP1665" i="13"/>
  <c r="AP1661" i="13"/>
  <c r="AP1657" i="13"/>
  <c r="AP1671" i="13"/>
  <c r="AP1674" i="13"/>
  <c r="AP1673" i="13"/>
  <c r="K1656" i="13"/>
  <c r="K1659" i="13"/>
  <c r="K1660" i="13"/>
  <c r="K1667" i="13"/>
  <c r="K1670" i="13"/>
  <c r="K1657" i="13"/>
  <c r="K1661" i="13"/>
  <c r="K1666" i="13"/>
  <c r="K1668" i="13"/>
  <c r="K1662" i="13"/>
  <c r="K1674" i="13"/>
  <c r="K1664" i="13"/>
  <c r="K1665" i="13"/>
  <c r="K1658" i="13"/>
  <c r="K1672" i="13"/>
  <c r="K1669" i="13"/>
  <c r="K1663" i="13"/>
  <c r="K1673" i="13"/>
  <c r="K1671" i="13"/>
  <c r="N1658" i="13"/>
  <c r="N1657" i="13"/>
  <c r="N1668" i="13"/>
  <c r="N1659" i="13"/>
  <c r="N1666" i="13"/>
  <c r="N1660" i="13"/>
  <c r="N1664" i="13"/>
  <c r="N1673" i="13"/>
  <c r="N1665" i="13"/>
  <c r="N1671" i="13"/>
  <c r="N1662" i="13"/>
  <c r="N1661" i="13"/>
  <c r="N1663" i="13"/>
  <c r="N1674" i="13"/>
  <c r="N1667" i="13"/>
  <c r="N1656" i="13"/>
  <c r="N1672" i="13"/>
  <c r="N1669" i="13"/>
  <c r="N1670" i="13"/>
  <c r="AB1662" i="13"/>
  <c r="AB1665" i="13"/>
  <c r="AB1668" i="13"/>
  <c r="AB1658" i="13"/>
  <c r="AB1673" i="13"/>
  <c r="AB1664" i="13"/>
  <c r="AB1659" i="13"/>
  <c r="AB1656" i="13"/>
  <c r="AB1671" i="13"/>
  <c r="AB1674" i="13"/>
  <c r="AB1661" i="13"/>
  <c r="AB1663" i="13"/>
  <c r="AB1669" i="13"/>
  <c r="AB1672" i="13"/>
  <c r="AB1660" i="13"/>
  <c r="AB1667" i="13"/>
  <c r="AB1670" i="13"/>
  <c r="AB1666" i="13"/>
  <c r="AB1657" i="13"/>
  <c r="S1657" i="13"/>
  <c r="S1667" i="13"/>
  <c r="S1656" i="13"/>
  <c r="S1660" i="13"/>
  <c r="S1671" i="13"/>
  <c r="S1673" i="13"/>
  <c r="S1674" i="13"/>
  <c r="S1669" i="13"/>
  <c r="S1665" i="13"/>
  <c r="S1666" i="13"/>
  <c r="S1668" i="13"/>
  <c r="S1662" i="13"/>
  <c r="S1659" i="13"/>
  <c r="S1663" i="13"/>
  <c r="S1658" i="13"/>
  <c r="S1661" i="13"/>
  <c r="S1670" i="13"/>
  <c r="S1664" i="13"/>
  <c r="S1672" i="13"/>
  <c r="V1657" i="13"/>
  <c r="V1666" i="13"/>
  <c r="V1656" i="13"/>
  <c r="V1664" i="13"/>
  <c r="V1659" i="13"/>
  <c r="V1665" i="13"/>
  <c r="V1663" i="13"/>
  <c r="V1673" i="13"/>
  <c r="V1667" i="13"/>
  <c r="V1670" i="13"/>
  <c r="V1658" i="13"/>
  <c r="V1660" i="13"/>
  <c r="V1674" i="13"/>
  <c r="V1662" i="13"/>
  <c r="V1672" i="13"/>
  <c r="V1661" i="13"/>
  <c r="V1668" i="13"/>
  <c r="V1669" i="13"/>
  <c r="V1671" i="13"/>
  <c r="X1659" i="13"/>
  <c r="X1665" i="13"/>
  <c r="X1670" i="13"/>
  <c r="X1673" i="13"/>
  <c r="X1661" i="13"/>
  <c r="X1674" i="13"/>
  <c r="X1668" i="13"/>
  <c r="X1671" i="13"/>
  <c r="X1657" i="13"/>
  <c r="X1656" i="13"/>
  <c r="X1666" i="13"/>
  <c r="X1669" i="13"/>
  <c r="X1658" i="13"/>
  <c r="X1660" i="13"/>
  <c r="X1667" i="13"/>
  <c r="X1663" i="13"/>
  <c r="X1662" i="13"/>
  <c r="X1672" i="13"/>
  <c r="X1664" i="13"/>
  <c r="AN1659" i="13"/>
  <c r="AN1666" i="13"/>
  <c r="AN1669" i="13"/>
  <c r="AN1663" i="13"/>
  <c r="AN1667" i="13"/>
  <c r="AN1658" i="13"/>
  <c r="AN1665" i="13"/>
  <c r="AN1661" i="13"/>
  <c r="AN1657" i="13"/>
  <c r="AN1674" i="13"/>
  <c r="AN1660" i="13"/>
  <c r="AN1672" i="13"/>
  <c r="AN1664" i="13"/>
  <c r="AN1670" i="13"/>
  <c r="AN1673" i="13"/>
  <c r="AN1656" i="13"/>
  <c r="AN1668" i="13"/>
  <c r="AN1671" i="13"/>
  <c r="AN1662" i="13"/>
  <c r="AE1657" i="13"/>
  <c r="AE1661" i="13"/>
  <c r="AE1668" i="13"/>
  <c r="AE1662" i="13"/>
  <c r="AE1666" i="13"/>
  <c r="AE1663" i="13"/>
  <c r="AE1670" i="13"/>
  <c r="AE1672" i="13"/>
  <c r="AE1674" i="13"/>
  <c r="AE1664" i="13"/>
  <c r="AE1671" i="13"/>
  <c r="AE1656" i="13"/>
  <c r="AE1667" i="13"/>
  <c r="AE1673" i="13"/>
  <c r="AE1669" i="13"/>
  <c r="AE1658" i="13"/>
  <c r="AE1660" i="13"/>
  <c r="AE1665" i="13"/>
  <c r="AE1659" i="13"/>
  <c r="AH1658" i="13"/>
  <c r="AH1666" i="13"/>
  <c r="AH1671" i="13"/>
  <c r="AH1656" i="13"/>
  <c r="AH1664" i="13"/>
  <c r="AH1669" i="13"/>
  <c r="AH1659" i="13"/>
  <c r="AH1668" i="13"/>
  <c r="AH1667" i="13"/>
  <c r="AH1670" i="13"/>
  <c r="AH1660" i="13"/>
  <c r="AH1672" i="13"/>
  <c r="AH1663" i="13"/>
  <c r="AH1661" i="13"/>
  <c r="AH1674" i="13"/>
  <c r="AH1665" i="13"/>
  <c r="AH1657" i="13"/>
  <c r="AH1662" i="13"/>
  <c r="AH1673" i="13"/>
  <c r="AL1661" i="13"/>
  <c r="AL1657" i="13"/>
  <c r="AL1669" i="13"/>
  <c r="AL1666" i="13"/>
  <c r="AL1658" i="13"/>
  <c r="AL1667" i="13"/>
  <c r="AL1674" i="13"/>
  <c r="AL1672" i="13"/>
  <c r="AL1659" i="13"/>
  <c r="AL1670" i="13"/>
  <c r="AL1660" i="13"/>
  <c r="AL1662" i="13"/>
  <c r="AL1673" i="13"/>
  <c r="AL1668" i="13"/>
  <c r="AL1671" i="13"/>
  <c r="AL1656" i="13"/>
  <c r="AL1665" i="13"/>
  <c r="AL1663" i="13"/>
  <c r="AL1664" i="13"/>
  <c r="AD1673" i="13"/>
  <c r="AD1656" i="13"/>
  <c r="AD1664" i="13"/>
  <c r="AD1662" i="13"/>
  <c r="AD1663" i="13"/>
  <c r="AD1659" i="13"/>
  <c r="AD1667" i="13"/>
  <c r="AD1674" i="13"/>
  <c r="AD1668" i="13"/>
  <c r="AD1669" i="13"/>
  <c r="AD1672" i="13"/>
  <c r="AD1657" i="13"/>
  <c r="AD1660" i="13"/>
  <c r="AD1661" i="13"/>
  <c r="AD1670" i="13"/>
  <c r="AD1665" i="13"/>
  <c r="AD1671" i="13"/>
  <c r="AD1658" i="13"/>
  <c r="AD1666" i="13"/>
  <c r="AR1665" i="13"/>
  <c r="AR1659" i="13"/>
  <c r="AR1673" i="13"/>
  <c r="AR1671" i="13"/>
  <c r="AR1662" i="13"/>
  <c r="AR1674" i="13"/>
  <c r="AR1657" i="13"/>
  <c r="AR1656" i="13"/>
  <c r="AR1669" i="13"/>
  <c r="AR1672" i="13"/>
  <c r="AR1667" i="13"/>
  <c r="AR1670" i="13"/>
  <c r="AR1664" i="13"/>
  <c r="AR1668" i="13"/>
  <c r="AR1663" i="13"/>
  <c r="AR1658" i="13"/>
  <c r="AR1666" i="13"/>
  <c r="AR1661" i="13"/>
  <c r="AR1660" i="13"/>
  <c r="L1662" i="13"/>
  <c r="L1663" i="13"/>
  <c r="L1668" i="13"/>
  <c r="L1658" i="13"/>
  <c r="L1666" i="13"/>
  <c r="L1661" i="13"/>
  <c r="L1664" i="13"/>
  <c r="L1659" i="13"/>
  <c r="L1669" i="13"/>
  <c r="L1672" i="13"/>
  <c r="L1660" i="13"/>
  <c r="L1673" i="13"/>
  <c r="L1656" i="13"/>
  <c r="L1671" i="13"/>
  <c r="L1674" i="13"/>
  <c r="L1657" i="13"/>
  <c r="L1667" i="13"/>
  <c r="L1670" i="13"/>
  <c r="L1665" i="13"/>
  <c r="O1659" i="13"/>
  <c r="O1663" i="13"/>
  <c r="O1669" i="13"/>
  <c r="O1664" i="13"/>
  <c r="O1670" i="13"/>
  <c r="O1658" i="13"/>
  <c r="O1674" i="13"/>
  <c r="O1671" i="13"/>
  <c r="O1665" i="13"/>
  <c r="O1668" i="13"/>
  <c r="O1672" i="13"/>
  <c r="O1660" i="13"/>
  <c r="O1656" i="13"/>
  <c r="O1657" i="13"/>
  <c r="O1661" i="13"/>
  <c r="O1673" i="13"/>
  <c r="O1667" i="13"/>
  <c r="O1666" i="13"/>
  <c r="O1662" i="13"/>
  <c r="J1660" i="13"/>
  <c r="J1657" i="13"/>
  <c r="J1659" i="13"/>
  <c r="J1666" i="13"/>
  <c r="J1656" i="13"/>
  <c r="J1658" i="13"/>
  <c r="J1673" i="13"/>
  <c r="J1663" i="13"/>
  <c r="J1662" i="13"/>
  <c r="J1672" i="13"/>
  <c r="J1671" i="13"/>
  <c r="J1670" i="13"/>
  <c r="J1664" i="13"/>
  <c r="J1669" i="13"/>
  <c r="J1668" i="13"/>
  <c r="J1661" i="13"/>
  <c r="J1667" i="13"/>
  <c r="J1674" i="13"/>
  <c r="J1665" i="13"/>
  <c r="W1657" i="13"/>
  <c r="W1672" i="13"/>
  <c r="W1665" i="13"/>
  <c r="W1671" i="13"/>
  <c r="W1661" i="13"/>
  <c r="W1673" i="13"/>
  <c r="W1670" i="13"/>
  <c r="W1667" i="13"/>
  <c r="W1674" i="13"/>
  <c r="W1666" i="13"/>
  <c r="W1658" i="13"/>
  <c r="W1660" i="13"/>
  <c r="W1656" i="13"/>
  <c r="W1669" i="13"/>
  <c r="W1664" i="13"/>
  <c r="W1668" i="13"/>
  <c r="W1659" i="13"/>
  <c r="W1663" i="13"/>
  <c r="W1662" i="13"/>
  <c r="Z1668" i="13"/>
  <c r="Z1673" i="13"/>
  <c r="Z1659" i="13"/>
  <c r="Z1657" i="13"/>
  <c r="Z1658" i="13"/>
  <c r="Z1666" i="13"/>
  <c r="Z1671" i="13"/>
  <c r="Z1664" i="13"/>
  <c r="Z1669" i="13"/>
  <c r="Z1660" i="13"/>
  <c r="Z1674" i="13"/>
  <c r="Z1667" i="13"/>
  <c r="Z1672" i="13"/>
  <c r="Z1656" i="13"/>
  <c r="Z1662" i="13"/>
  <c r="Z1661" i="13"/>
  <c r="Z1670" i="13"/>
  <c r="Z1665" i="13"/>
  <c r="Z1663" i="13"/>
  <c r="T1664" i="13"/>
  <c r="T1666" i="13"/>
  <c r="T1662" i="13"/>
  <c r="T1660" i="13"/>
  <c r="T1665" i="13"/>
  <c r="T1661" i="13"/>
  <c r="T1663" i="13"/>
  <c r="T1658" i="13"/>
  <c r="T1656" i="13"/>
  <c r="T1673" i="13"/>
  <c r="T1667" i="13"/>
  <c r="T1670" i="13"/>
  <c r="T1657" i="13"/>
  <c r="T1659" i="13"/>
  <c r="T1671" i="13"/>
  <c r="T1674" i="13"/>
  <c r="T1669" i="13"/>
  <c r="T1672" i="13"/>
  <c r="T1668" i="13"/>
  <c r="AJ1663" i="13"/>
  <c r="AJ1660" i="13"/>
  <c r="AJ1664" i="13"/>
  <c r="AJ1657" i="13"/>
  <c r="AJ1673" i="13"/>
  <c r="AJ1665" i="13"/>
  <c r="AJ1671" i="13"/>
  <c r="AJ1674" i="13"/>
  <c r="AJ1658" i="13"/>
  <c r="AJ1669" i="13"/>
  <c r="AJ1672" i="13"/>
  <c r="AJ1659" i="13"/>
  <c r="AJ1662" i="13"/>
  <c r="AJ1667" i="13"/>
  <c r="AJ1670" i="13"/>
  <c r="AJ1661" i="13"/>
  <c r="AJ1656" i="13"/>
  <c r="AJ1668" i="13"/>
  <c r="AJ1666" i="13"/>
  <c r="AM1657" i="13"/>
  <c r="AM1670" i="13"/>
  <c r="AM1669" i="13"/>
  <c r="AM1664" i="13"/>
  <c r="AM1656" i="13"/>
  <c r="AM1662" i="13"/>
  <c r="AM1668" i="13"/>
  <c r="AM1665" i="13"/>
  <c r="AM1659" i="13"/>
  <c r="AM1674" i="13"/>
  <c r="AM1672" i="13"/>
  <c r="AM1666" i="13"/>
  <c r="AM1661" i="13"/>
  <c r="AM1663" i="13"/>
  <c r="AM1671" i="13"/>
  <c r="AM1658" i="13"/>
  <c r="AM1667" i="13"/>
  <c r="AM1660" i="13"/>
  <c r="AM1673" i="13"/>
  <c r="AH1547" i="13"/>
  <c r="AH1541" i="13"/>
  <c r="AH1542" i="13"/>
  <c r="Z1556" i="13"/>
  <c r="Z1559" i="13"/>
  <c r="Z1554" i="13"/>
  <c r="Z1549" i="13"/>
  <c r="Z1547" i="13"/>
  <c r="R1546" i="13"/>
  <c r="R1557" i="13"/>
  <c r="R1553" i="13"/>
  <c r="R1550" i="13"/>
  <c r="R1551" i="13"/>
  <c r="R1558" i="13"/>
  <c r="R1552" i="13"/>
  <c r="R1545" i="13"/>
  <c r="R1554" i="13"/>
  <c r="R1548" i="13"/>
  <c r="R1547" i="13"/>
  <c r="R1556" i="13"/>
  <c r="R1541" i="13"/>
  <c r="R1543" i="13"/>
  <c r="R1549" i="13"/>
  <c r="R1542" i="13"/>
  <c r="R1555" i="13"/>
  <c r="R1544" i="13"/>
  <c r="Z1541" i="13"/>
  <c r="Z1543" i="13"/>
  <c r="Z1545" i="13"/>
  <c r="Z1552" i="13"/>
  <c r="Z1546" i="13"/>
  <c r="Z1558" i="13"/>
  <c r="Z1544" i="13"/>
  <c r="Z1542" i="13"/>
  <c r="Z1548" i="13"/>
  <c r="Z1557" i="13"/>
  <c r="AC1542" i="13"/>
  <c r="AC1558" i="13"/>
  <c r="AC1556" i="13"/>
  <c r="AC1541" i="13"/>
  <c r="AC1546" i="13"/>
  <c r="AC1551" i="13"/>
  <c r="Z1555" i="13"/>
  <c r="R1633" i="13"/>
  <c r="R1651" i="13"/>
  <c r="R1646" i="13"/>
  <c r="R1636" i="13"/>
  <c r="R1641" i="13"/>
  <c r="R1648" i="13"/>
  <c r="R1634" i="13"/>
  <c r="R1645" i="13"/>
  <c r="R1644" i="13"/>
  <c r="R1639" i="13"/>
  <c r="R1643" i="13"/>
  <c r="R1649" i="13"/>
  <c r="R1642" i="13"/>
  <c r="R1640" i="13"/>
  <c r="R1637" i="13"/>
  <c r="R1650" i="13"/>
  <c r="R1647" i="13"/>
  <c r="R1635" i="13"/>
  <c r="R1638" i="13"/>
  <c r="U1638" i="13"/>
  <c r="U1637" i="13"/>
  <c r="U1644" i="13"/>
  <c r="U1639" i="13"/>
  <c r="U1642" i="13"/>
  <c r="U1633" i="13"/>
  <c r="U1651" i="13"/>
  <c r="U1646" i="13"/>
  <c r="U1645" i="13"/>
  <c r="U1640" i="13"/>
  <c r="U1635" i="13"/>
  <c r="U1647" i="13"/>
  <c r="U1641" i="13"/>
  <c r="U1650" i="13"/>
  <c r="U1634" i="13"/>
  <c r="U1636" i="13"/>
  <c r="U1649" i="13"/>
  <c r="U1648" i="13"/>
  <c r="U1643" i="13"/>
  <c r="AJ1646" i="13"/>
  <c r="AJ1651" i="13"/>
  <c r="AJ1639" i="13"/>
  <c r="AJ1644" i="13"/>
  <c r="AJ1641" i="13"/>
  <c r="AJ1634" i="13"/>
  <c r="AJ1645" i="13"/>
  <c r="AJ1637" i="13"/>
  <c r="AJ1636" i="13"/>
  <c r="AJ1647" i="13"/>
  <c r="AJ1635" i="13"/>
  <c r="AJ1638" i="13"/>
  <c r="AJ1649" i="13"/>
  <c r="AJ1642" i="13"/>
  <c r="AJ1640" i="13"/>
  <c r="AJ1633" i="13"/>
  <c r="AJ1650" i="13"/>
  <c r="AJ1643" i="13"/>
  <c r="AJ1648" i="13"/>
  <c r="AQ1640" i="13"/>
  <c r="AQ1648" i="13"/>
  <c r="AQ1636" i="13"/>
  <c r="AQ1633" i="13"/>
  <c r="AQ1650" i="13"/>
  <c r="AQ1644" i="13"/>
  <c r="AQ1639" i="13"/>
  <c r="AQ1651" i="13"/>
  <c r="AQ1642" i="13"/>
  <c r="AQ1637" i="13"/>
  <c r="AQ1635" i="13"/>
  <c r="AQ1647" i="13"/>
  <c r="AQ1649" i="13"/>
  <c r="AQ1634" i="13"/>
  <c r="AQ1646" i="13"/>
  <c r="AQ1643" i="13"/>
  <c r="AQ1641" i="13"/>
  <c r="AQ1645" i="13"/>
  <c r="AQ1638" i="13"/>
  <c r="Q1692" i="13"/>
  <c r="Q1685" i="13"/>
  <c r="Q1681" i="13"/>
  <c r="Q1694" i="13"/>
  <c r="Q1690" i="13"/>
  <c r="Q1686" i="13"/>
  <c r="Q1695" i="13"/>
  <c r="Q1682" i="13"/>
  <c r="Q1688" i="13"/>
  <c r="Q1693" i="13"/>
  <c r="Q1697" i="13"/>
  <c r="Q1691" i="13"/>
  <c r="Q1680" i="13"/>
  <c r="Q1687" i="13"/>
  <c r="Q1696" i="13"/>
  <c r="Q1689" i="13"/>
  <c r="Q1684" i="13"/>
  <c r="Q1679" i="13"/>
  <c r="Q1683" i="13"/>
  <c r="K1681" i="13"/>
  <c r="K1679" i="13"/>
  <c r="K1686" i="13"/>
  <c r="K1697" i="13"/>
  <c r="K1684" i="13"/>
  <c r="K1693" i="13"/>
  <c r="K1692" i="13"/>
  <c r="K1685" i="13"/>
  <c r="K1696" i="13"/>
  <c r="K1691" i="13"/>
  <c r="K1690" i="13"/>
  <c r="K1689" i="13"/>
  <c r="K1680" i="13"/>
  <c r="K1683" i="13"/>
  <c r="K1695" i="13"/>
  <c r="K1694" i="13"/>
  <c r="K1688" i="13"/>
  <c r="K1687" i="13"/>
  <c r="K1682" i="13"/>
  <c r="AM1683" i="13"/>
  <c r="AM1687" i="13"/>
  <c r="AM1679" i="13"/>
  <c r="AM1694" i="13"/>
  <c r="AM1693" i="13"/>
  <c r="AM1685" i="13"/>
  <c r="AM1696" i="13"/>
  <c r="AM1691" i="13"/>
  <c r="AM1690" i="13"/>
  <c r="AM1689" i="13"/>
  <c r="AM1682" i="13"/>
  <c r="AM1697" i="13"/>
  <c r="AM1692" i="13"/>
  <c r="AM1684" i="13"/>
  <c r="AM1688" i="13"/>
  <c r="AM1680" i="13"/>
  <c r="AM1681" i="13"/>
  <c r="AM1686" i="13"/>
  <c r="AM1695" i="13"/>
  <c r="R1680" i="13"/>
  <c r="R1679" i="13"/>
  <c r="R1686" i="13"/>
  <c r="R1689" i="13"/>
  <c r="R1691" i="13"/>
  <c r="R1695" i="13"/>
  <c r="R1684" i="13"/>
  <c r="R1697" i="13"/>
  <c r="R1696" i="13"/>
  <c r="R1683" i="13"/>
  <c r="R1694" i="13"/>
  <c r="R1685" i="13"/>
  <c r="R1681" i="13"/>
  <c r="R1692" i="13"/>
  <c r="R1688" i="13"/>
  <c r="R1682" i="13"/>
  <c r="R1690" i="13"/>
  <c r="R1687" i="13"/>
  <c r="R1693" i="13"/>
  <c r="AR1686" i="13"/>
  <c r="AR1684" i="13"/>
  <c r="AR1680" i="13"/>
  <c r="AR1697" i="13"/>
  <c r="AR1693" i="13"/>
  <c r="AR1683" i="13"/>
  <c r="AR1687" i="13"/>
  <c r="AR1679" i="13"/>
  <c r="AR1695" i="13"/>
  <c r="AR1696" i="13"/>
  <c r="AR1694" i="13"/>
  <c r="AR1685" i="13"/>
  <c r="AR1681" i="13"/>
  <c r="AR1691" i="13"/>
  <c r="AR1689" i="13"/>
  <c r="AR1692" i="13"/>
  <c r="AR1688" i="13"/>
  <c r="AR1682" i="13"/>
  <c r="AR1690" i="13"/>
  <c r="AR1650" i="13"/>
  <c r="AR1638" i="13"/>
  <c r="AR1643" i="13"/>
  <c r="AR1641" i="13"/>
  <c r="AR1645" i="13"/>
  <c r="AR1637" i="13"/>
  <c r="AR1633" i="13"/>
  <c r="AR1642" i="13"/>
  <c r="AR1636" i="13"/>
  <c r="AR1647" i="13"/>
  <c r="AR1639" i="13"/>
  <c r="AR1648" i="13"/>
  <c r="AR1640" i="13"/>
  <c r="AR1646" i="13"/>
  <c r="AR1651" i="13"/>
  <c r="AR1649" i="13"/>
  <c r="AR1635" i="13"/>
  <c r="AR1644" i="13"/>
  <c r="AR1634" i="13"/>
  <c r="AC1637" i="13"/>
  <c r="AC1651" i="13"/>
  <c r="AC1634" i="13"/>
  <c r="AC1633" i="13"/>
  <c r="AC1650" i="13"/>
  <c r="AC1649" i="13"/>
  <c r="AC1641" i="13"/>
  <c r="AC1644" i="13"/>
  <c r="AC1643" i="13"/>
  <c r="AC1639" i="13"/>
  <c r="AC1636" i="13"/>
  <c r="AC1638" i="13"/>
  <c r="AC1647" i="13"/>
  <c r="AC1646" i="13"/>
  <c r="AC1640" i="13"/>
  <c r="AC1642" i="13"/>
  <c r="AC1645" i="13"/>
  <c r="AC1635" i="13"/>
  <c r="AC1648" i="13"/>
  <c r="AF1644" i="13"/>
  <c r="AF1635" i="13"/>
  <c r="AF1646" i="13"/>
  <c r="AF1648" i="13"/>
  <c r="AF1636" i="13"/>
  <c r="AF1633" i="13"/>
  <c r="AF1638" i="13"/>
  <c r="AF1642" i="13"/>
  <c r="AF1650" i="13"/>
  <c r="AF1641" i="13"/>
  <c r="AF1649" i="13"/>
  <c r="AF1651" i="13"/>
  <c r="AF1640" i="13"/>
  <c r="AF1645" i="13"/>
  <c r="AF1643" i="13"/>
  <c r="AF1647" i="13"/>
  <c r="AF1637" i="13"/>
  <c r="AF1639" i="13"/>
  <c r="AF1634" i="13"/>
  <c r="P1639" i="13"/>
  <c r="P1646" i="13"/>
  <c r="P1651" i="13"/>
  <c r="P1647" i="13"/>
  <c r="P1633" i="13"/>
  <c r="P1636" i="13"/>
  <c r="P1635" i="13"/>
  <c r="P1637" i="13"/>
  <c r="P1643" i="13"/>
  <c r="P1650" i="13"/>
  <c r="P1641" i="13"/>
  <c r="P1642" i="13"/>
  <c r="P1644" i="13"/>
  <c r="P1634" i="13"/>
  <c r="P1648" i="13"/>
  <c r="P1638" i="13"/>
  <c r="P1645" i="13"/>
  <c r="P1640" i="13"/>
  <c r="P1649" i="13"/>
  <c r="O1642" i="13"/>
  <c r="O1650" i="13"/>
  <c r="O1633" i="13"/>
  <c r="O1636" i="13"/>
  <c r="O1638" i="13"/>
  <c r="O1635" i="13"/>
  <c r="O1637" i="13"/>
  <c r="O1646" i="13"/>
  <c r="O1639" i="13"/>
  <c r="O1643" i="13"/>
  <c r="O1644" i="13"/>
  <c r="O1641" i="13"/>
  <c r="O1634" i="13"/>
  <c r="O1649" i="13"/>
  <c r="O1648" i="13"/>
  <c r="O1647" i="13"/>
  <c r="O1645" i="13"/>
  <c r="O1651" i="13"/>
  <c r="O1640" i="13"/>
  <c r="V1683" i="13"/>
  <c r="V1680" i="13"/>
  <c r="V1684" i="13"/>
  <c r="V1696" i="13"/>
  <c r="V1687" i="13"/>
  <c r="V1690" i="13"/>
  <c r="V1689" i="13"/>
  <c r="V1682" i="13"/>
  <c r="V1691" i="13"/>
  <c r="V1692" i="13"/>
  <c r="V1688" i="13"/>
  <c r="V1694" i="13"/>
  <c r="V1686" i="13"/>
  <c r="V1693" i="13"/>
  <c r="V1685" i="13"/>
  <c r="V1697" i="13"/>
  <c r="V1681" i="13"/>
  <c r="V1695" i="13"/>
  <c r="V1679" i="13"/>
  <c r="W1683" i="13"/>
  <c r="W1687" i="13"/>
  <c r="W1679" i="13"/>
  <c r="W1694" i="13"/>
  <c r="W1697" i="13"/>
  <c r="W1681" i="13"/>
  <c r="W1680" i="13"/>
  <c r="W1686" i="13"/>
  <c r="W1695" i="13"/>
  <c r="W1696" i="13"/>
  <c r="W1693" i="13"/>
  <c r="W1688" i="13"/>
  <c r="W1691" i="13"/>
  <c r="W1684" i="13"/>
  <c r="W1690" i="13"/>
  <c r="W1689" i="13"/>
  <c r="W1682" i="13"/>
  <c r="W1685" i="13"/>
  <c r="W1692" i="13"/>
  <c r="S1682" i="13"/>
  <c r="S1683" i="13"/>
  <c r="S1679" i="13"/>
  <c r="S1695" i="13"/>
  <c r="S1691" i="13"/>
  <c r="S1686" i="13"/>
  <c r="S1697" i="13"/>
  <c r="S1684" i="13"/>
  <c r="S1690" i="13"/>
  <c r="S1680" i="13"/>
  <c r="S1692" i="13"/>
  <c r="S1693" i="13"/>
  <c r="S1689" i="13"/>
  <c r="S1681" i="13"/>
  <c r="S1687" i="13"/>
  <c r="S1696" i="13"/>
  <c r="S1688" i="13"/>
  <c r="S1694" i="13"/>
  <c r="S1685" i="13"/>
  <c r="Z1680" i="13"/>
  <c r="Z1679" i="13"/>
  <c r="Z1684" i="13"/>
  <c r="Z1686" i="13"/>
  <c r="Z1689" i="13"/>
  <c r="Z1697" i="13"/>
  <c r="Z1696" i="13"/>
  <c r="Z1694" i="13"/>
  <c r="Z1685" i="13"/>
  <c r="Z1693" i="13"/>
  <c r="Z1681" i="13"/>
  <c r="Z1692" i="13"/>
  <c r="Z1682" i="13"/>
  <c r="Z1690" i="13"/>
  <c r="Z1688" i="13"/>
  <c r="Z1695" i="13"/>
  <c r="Z1687" i="13"/>
  <c r="Z1683" i="13"/>
  <c r="Z1691" i="13"/>
  <c r="L1646" i="13"/>
  <c r="L1651" i="13"/>
  <c r="L1644" i="13"/>
  <c r="L1640" i="13"/>
  <c r="L1634" i="13"/>
  <c r="L1650" i="13"/>
  <c r="L1645" i="13"/>
  <c r="L1638" i="13"/>
  <c r="L1648" i="13"/>
  <c r="L1636" i="13"/>
  <c r="L1641" i="13"/>
  <c r="L1649" i="13"/>
  <c r="L1635" i="13"/>
  <c r="L1639" i="13"/>
  <c r="L1643" i="13"/>
  <c r="L1633" i="13"/>
  <c r="L1647" i="13"/>
  <c r="L1642" i="13"/>
  <c r="L1637" i="13"/>
  <c r="AN1633" i="13"/>
  <c r="AN1648" i="13"/>
  <c r="AN1636" i="13"/>
  <c r="AN1639" i="13"/>
  <c r="AN1649" i="13"/>
  <c r="AN1641" i="13"/>
  <c r="AN1640" i="13"/>
  <c r="AN1645" i="13"/>
  <c r="AN1647" i="13"/>
  <c r="AN1638" i="13"/>
  <c r="AN1643" i="13"/>
  <c r="AN1650" i="13"/>
  <c r="AN1634" i="13"/>
  <c r="AN1646" i="13"/>
  <c r="AN1642" i="13"/>
  <c r="AN1635" i="13"/>
  <c r="AN1637" i="13"/>
  <c r="AN1651" i="13"/>
  <c r="AN1644" i="13"/>
  <c r="AP1647" i="13"/>
  <c r="AP1634" i="13"/>
  <c r="AP1633" i="13"/>
  <c r="AP1639" i="13"/>
  <c r="AP1641" i="13"/>
  <c r="AP1635" i="13"/>
  <c r="AP1638" i="13"/>
  <c r="AP1645" i="13"/>
  <c r="AP1650" i="13"/>
  <c r="AP1646" i="13"/>
  <c r="AP1637" i="13"/>
  <c r="AP1648" i="13"/>
  <c r="AP1644" i="13"/>
  <c r="AP1640" i="13"/>
  <c r="AP1649" i="13"/>
  <c r="AP1642" i="13"/>
  <c r="AP1643" i="13"/>
  <c r="AP1651" i="13"/>
  <c r="AP1636" i="13"/>
  <c r="Z1643" i="13"/>
  <c r="Z1637" i="13"/>
  <c r="Z1642" i="13"/>
  <c r="Z1635" i="13"/>
  <c r="Z1640" i="13"/>
  <c r="Z1646" i="13"/>
  <c r="Z1651" i="13"/>
  <c r="Z1633" i="13"/>
  <c r="Z1634" i="13"/>
  <c r="Z1641" i="13"/>
  <c r="Z1644" i="13"/>
  <c r="Z1639" i="13"/>
  <c r="Z1648" i="13"/>
  <c r="Z1636" i="13"/>
  <c r="Z1645" i="13"/>
  <c r="Z1638" i="13"/>
  <c r="Z1650" i="13"/>
  <c r="Z1647" i="13"/>
  <c r="Z1649" i="13"/>
  <c r="W1639" i="13"/>
  <c r="W1651" i="13"/>
  <c r="W1638" i="13"/>
  <c r="W1644" i="13"/>
  <c r="W1634" i="13"/>
  <c r="W1637" i="13"/>
  <c r="W1650" i="13"/>
  <c r="W1636" i="13"/>
  <c r="W1643" i="13"/>
  <c r="W1642" i="13"/>
  <c r="W1641" i="13"/>
  <c r="W1635" i="13"/>
  <c r="W1645" i="13"/>
  <c r="W1640" i="13"/>
  <c r="W1633" i="13"/>
  <c r="W1646" i="13"/>
  <c r="W1647" i="13"/>
  <c r="W1648" i="13"/>
  <c r="W1649" i="13"/>
  <c r="AC1697" i="13"/>
  <c r="AC1691" i="13"/>
  <c r="AC1679" i="13"/>
  <c r="AC1695" i="13"/>
  <c r="AC1687" i="13"/>
  <c r="AC1693" i="13"/>
  <c r="AC1683" i="13"/>
  <c r="AC1696" i="13"/>
  <c r="AC1680" i="13"/>
  <c r="AC1684" i="13"/>
  <c r="AC1694" i="13"/>
  <c r="AC1685" i="13"/>
  <c r="AC1689" i="13"/>
  <c r="AC1682" i="13"/>
  <c r="AC1692" i="13"/>
  <c r="AC1686" i="13"/>
  <c r="AC1681" i="13"/>
  <c r="AC1690" i="13"/>
  <c r="AC1688" i="13"/>
  <c r="AK1697" i="13"/>
  <c r="AK1693" i="13"/>
  <c r="AK1695" i="13"/>
  <c r="AK1679" i="13"/>
  <c r="AK1680" i="13"/>
  <c r="AK1689" i="13"/>
  <c r="AK1696" i="13"/>
  <c r="AK1691" i="13"/>
  <c r="AK1688" i="13"/>
  <c r="AK1684" i="13"/>
  <c r="AK1687" i="13"/>
  <c r="AK1694" i="13"/>
  <c r="AK1685" i="13"/>
  <c r="AK1692" i="13"/>
  <c r="AK1686" i="13"/>
  <c r="AK1690" i="13"/>
  <c r="AK1682" i="13"/>
  <c r="AK1683" i="13"/>
  <c r="AK1681" i="13"/>
  <c r="AE1682" i="13"/>
  <c r="AE1683" i="13"/>
  <c r="AE1696" i="13"/>
  <c r="AE1686" i="13"/>
  <c r="AE1695" i="13"/>
  <c r="AE1679" i="13"/>
  <c r="AE1693" i="13"/>
  <c r="AE1680" i="13"/>
  <c r="AE1681" i="13"/>
  <c r="AE1691" i="13"/>
  <c r="AE1688" i="13"/>
  <c r="AE1690" i="13"/>
  <c r="AE1689" i="13"/>
  <c r="AE1694" i="13"/>
  <c r="AE1687" i="13"/>
  <c r="AE1697" i="13"/>
  <c r="AE1692" i="13"/>
  <c r="AE1684" i="13"/>
  <c r="AE1685" i="13"/>
  <c r="AH1680" i="13"/>
  <c r="AH1688" i="13"/>
  <c r="AH1679" i="13"/>
  <c r="AH1683" i="13"/>
  <c r="AH1697" i="13"/>
  <c r="AH1694" i="13"/>
  <c r="AH1685" i="13"/>
  <c r="AH1681" i="13"/>
  <c r="AH1692" i="13"/>
  <c r="AH1682" i="13"/>
  <c r="AH1690" i="13"/>
  <c r="AH1686" i="13"/>
  <c r="AH1689" i="13"/>
  <c r="AH1687" i="13"/>
  <c r="AH1696" i="13"/>
  <c r="AH1691" i="13"/>
  <c r="AH1695" i="13"/>
  <c r="AH1693" i="13"/>
  <c r="AH1684" i="13"/>
  <c r="Q1642" i="13"/>
  <c r="Q1641" i="13"/>
  <c r="Q1638" i="13"/>
  <c r="Q1651" i="13"/>
  <c r="Q1650" i="13"/>
  <c r="Q1640" i="13"/>
  <c r="Q1634" i="13"/>
  <c r="Q1649" i="13"/>
  <c r="Q1648" i="13"/>
  <c r="Q1636" i="13"/>
  <c r="Q1647" i="13"/>
  <c r="Q1646" i="13"/>
  <c r="Q1635" i="13"/>
  <c r="Q1645" i="13"/>
  <c r="Q1644" i="13"/>
  <c r="Q1633" i="13"/>
  <c r="Q1643" i="13"/>
  <c r="Q1639" i="13"/>
  <c r="Q1637" i="13"/>
  <c r="I1638" i="13"/>
  <c r="I1642" i="13"/>
  <c r="I1633" i="13"/>
  <c r="I1641" i="13"/>
  <c r="I1651" i="13"/>
  <c r="I1650" i="13"/>
  <c r="I1649" i="13"/>
  <c r="I1648" i="13"/>
  <c r="I1636" i="13"/>
  <c r="I1647" i="13"/>
  <c r="I1646" i="13"/>
  <c r="I1635" i="13"/>
  <c r="I1637" i="13"/>
  <c r="I1645" i="13"/>
  <c r="I1634" i="13"/>
  <c r="I1640" i="13"/>
  <c r="I1643" i="13"/>
  <c r="I1639" i="13"/>
  <c r="I1644" i="13"/>
  <c r="M1636" i="13"/>
  <c r="M1633" i="13"/>
  <c r="M1646" i="13"/>
  <c r="M1645" i="13"/>
  <c r="M1643" i="13"/>
  <c r="M1640" i="13"/>
  <c r="M1637" i="13"/>
  <c r="M1642" i="13"/>
  <c r="M1644" i="13"/>
  <c r="M1639" i="13"/>
  <c r="M1634" i="13"/>
  <c r="M1648" i="13"/>
  <c r="M1647" i="13"/>
  <c r="M1635" i="13"/>
  <c r="M1638" i="13"/>
  <c r="M1650" i="13"/>
  <c r="M1651" i="13"/>
  <c r="M1641" i="13"/>
  <c r="M1649" i="13"/>
  <c r="AK1633" i="13"/>
  <c r="AK1636" i="13"/>
  <c r="AK1638" i="13"/>
  <c r="AK1651" i="13"/>
  <c r="AK1650" i="13"/>
  <c r="AK1649" i="13"/>
  <c r="AK1648" i="13"/>
  <c r="AK1647" i="13"/>
  <c r="AK1635" i="13"/>
  <c r="AK1637" i="13"/>
  <c r="AK1640" i="13"/>
  <c r="AK1641" i="13"/>
  <c r="AK1644" i="13"/>
  <c r="AK1645" i="13"/>
  <c r="AK1634" i="13"/>
  <c r="AK1642" i="13"/>
  <c r="AK1643" i="13"/>
  <c r="AK1639" i="13"/>
  <c r="AK1646" i="13"/>
  <c r="AE1636" i="13"/>
  <c r="AE1637" i="13"/>
  <c r="AE1648" i="13"/>
  <c r="AE1647" i="13"/>
  <c r="AE1641" i="13"/>
  <c r="AE1645" i="13"/>
  <c r="AE1650" i="13"/>
  <c r="AE1634" i="13"/>
  <c r="AE1646" i="13"/>
  <c r="AE1640" i="13"/>
  <c r="AE1635" i="13"/>
  <c r="AE1639" i="13"/>
  <c r="AE1651" i="13"/>
  <c r="AE1638" i="13"/>
  <c r="AE1644" i="13"/>
  <c r="AE1642" i="13"/>
  <c r="AE1643" i="13"/>
  <c r="AE1649" i="13"/>
  <c r="AE1633" i="13"/>
  <c r="AD1694" i="13"/>
  <c r="AD1696" i="13"/>
  <c r="AD1692" i="13"/>
  <c r="AD1683" i="13"/>
  <c r="AD1686" i="13"/>
  <c r="AD1680" i="13"/>
  <c r="AD1690" i="13"/>
  <c r="AD1684" i="13"/>
  <c r="AD1687" i="13"/>
  <c r="AD1685" i="13"/>
  <c r="AD1697" i="13"/>
  <c r="AD1681" i="13"/>
  <c r="AD1682" i="13"/>
  <c r="AD1691" i="13"/>
  <c r="AD1695" i="13"/>
  <c r="AD1693" i="13"/>
  <c r="AD1679" i="13"/>
  <c r="AD1688" i="13"/>
  <c r="AD1689" i="13"/>
  <c r="M1695" i="13"/>
  <c r="M1679" i="13"/>
  <c r="M1680" i="13"/>
  <c r="M1681" i="13"/>
  <c r="M1684" i="13"/>
  <c r="M1682" i="13"/>
  <c r="M1683" i="13"/>
  <c r="M1686" i="13"/>
  <c r="M1688" i="13"/>
  <c r="M1693" i="13"/>
  <c r="M1689" i="13"/>
  <c r="M1692" i="13"/>
  <c r="M1687" i="13"/>
  <c r="M1696" i="13"/>
  <c r="M1691" i="13"/>
  <c r="M1690" i="13"/>
  <c r="M1694" i="13"/>
  <c r="M1685" i="13"/>
  <c r="M1697" i="13"/>
  <c r="P1680" i="13"/>
  <c r="P1688" i="13"/>
  <c r="P1696" i="13"/>
  <c r="P1685" i="13"/>
  <c r="P1686" i="13"/>
  <c r="P1697" i="13"/>
  <c r="P1695" i="13"/>
  <c r="P1687" i="13"/>
  <c r="P1690" i="13"/>
  <c r="P1693" i="13"/>
  <c r="P1679" i="13"/>
  <c r="P1683" i="13"/>
  <c r="P1691" i="13"/>
  <c r="P1684" i="13"/>
  <c r="P1682" i="13"/>
  <c r="P1692" i="13"/>
  <c r="P1689" i="13"/>
  <c r="P1694" i="13"/>
  <c r="P1681" i="13"/>
  <c r="AP1688" i="13"/>
  <c r="AP1679" i="13"/>
  <c r="AP1681" i="13"/>
  <c r="AP1692" i="13"/>
  <c r="AP1682" i="13"/>
  <c r="AP1690" i="13"/>
  <c r="AP1680" i="13"/>
  <c r="AP1684" i="13"/>
  <c r="AP1685" i="13"/>
  <c r="AP1689" i="13"/>
  <c r="AP1687" i="13"/>
  <c r="AP1694" i="13"/>
  <c r="AP1691" i="13"/>
  <c r="AP1697" i="13"/>
  <c r="AP1683" i="13"/>
  <c r="AP1693" i="13"/>
  <c r="AP1696" i="13"/>
  <c r="AP1686" i="13"/>
  <c r="AP1695" i="13"/>
  <c r="V1644" i="13"/>
  <c r="V1636" i="13"/>
  <c r="V1645" i="13"/>
  <c r="V1642" i="13"/>
  <c r="V1646" i="13"/>
  <c r="V1638" i="13"/>
  <c r="V1641" i="13"/>
  <c r="V1648" i="13"/>
  <c r="V1640" i="13"/>
  <c r="V1650" i="13"/>
  <c r="V1637" i="13"/>
  <c r="V1639" i="13"/>
  <c r="V1651" i="13"/>
  <c r="V1633" i="13"/>
  <c r="V1649" i="13"/>
  <c r="V1643" i="13"/>
  <c r="V1634" i="13"/>
  <c r="V1647" i="13"/>
  <c r="V1635" i="13"/>
  <c r="T1647" i="13"/>
  <c r="T1651" i="13"/>
  <c r="T1640" i="13"/>
  <c r="T1635" i="13"/>
  <c r="T1644" i="13"/>
  <c r="T1648" i="13"/>
  <c r="T1641" i="13"/>
  <c r="T1645" i="13"/>
  <c r="T1650" i="13"/>
  <c r="T1643" i="13"/>
  <c r="T1634" i="13"/>
  <c r="T1649" i="13"/>
  <c r="T1633" i="13"/>
  <c r="T1639" i="13"/>
  <c r="T1636" i="13"/>
  <c r="T1646" i="13"/>
  <c r="T1638" i="13"/>
  <c r="T1637" i="13"/>
  <c r="T1642" i="13"/>
  <c r="X1634" i="13"/>
  <c r="X1645" i="13"/>
  <c r="X1638" i="13"/>
  <c r="X1651" i="13"/>
  <c r="X1643" i="13"/>
  <c r="X1648" i="13"/>
  <c r="X1636" i="13"/>
  <c r="X1633" i="13"/>
  <c r="X1650" i="13"/>
  <c r="X1641" i="13"/>
  <c r="X1640" i="13"/>
  <c r="X1647" i="13"/>
  <c r="X1642" i="13"/>
  <c r="X1644" i="13"/>
  <c r="X1649" i="13"/>
  <c r="X1646" i="13"/>
  <c r="X1635" i="13"/>
  <c r="X1637" i="13"/>
  <c r="X1639" i="13"/>
  <c r="K1640" i="13"/>
  <c r="K1642" i="13"/>
  <c r="K1644" i="13"/>
  <c r="K1641" i="13"/>
  <c r="K1645" i="13"/>
  <c r="K1638" i="13"/>
  <c r="K1646" i="13"/>
  <c r="K1649" i="13"/>
  <c r="K1648" i="13"/>
  <c r="K1636" i="13"/>
  <c r="K1650" i="13"/>
  <c r="K1635" i="13"/>
  <c r="K1643" i="13"/>
  <c r="K1647" i="13"/>
  <c r="K1637" i="13"/>
  <c r="K1634" i="13"/>
  <c r="K1639" i="13"/>
  <c r="K1651" i="13"/>
  <c r="K1633" i="13"/>
  <c r="AM1643" i="13"/>
  <c r="AM1648" i="13"/>
  <c r="AM1641" i="13"/>
  <c r="AM1646" i="13"/>
  <c r="AM1644" i="13"/>
  <c r="AM1645" i="13"/>
  <c r="AM1650" i="13"/>
  <c r="AM1640" i="13"/>
  <c r="AM1647" i="13"/>
  <c r="AM1636" i="13"/>
  <c r="AM1637" i="13"/>
  <c r="AM1634" i="13"/>
  <c r="AM1633" i="13"/>
  <c r="AM1649" i="13"/>
  <c r="AM1651" i="13"/>
  <c r="AM1642" i="13"/>
  <c r="AM1635" i="13"/>
  <c r="AM1638" i="13"/>
  <c r="AM1639" i="13"/>
  <c r="AI1682" i="13"/>
  <c r="AI1691" i="13"/>
  <c r="AI1693" i="13"/>
  <c r="AI1681" i="13"/>
  <c r="AI1690" i="13"/>
  <c r="AI1687" i="13"/>
  <c r="AI1680" i="13"/>
  <c r="AI1696" i="13"/>
  <c r="AI1688" i="13"/>
  <c r="AI1697" i="13"/>
  <c r="AI1694" i="13"/>
  <c r="AI1679" i="13"/>
  <c r="AI1686" i="13"/>
  <c r="AI1695" i="13"/>
  <c r="AI1689" i="13"/>
  <c r="AI1692" i="13"/>
  <c r="AI1685" i="13"/>
  <c r="AI1684" i="13"/>
  <c r="AI1683" i="13"/>
  <c r="Y1696" i="13"/>
  <c r="Y1685" i="13"/>
  <c r="Y1688" i="13"/>
  <c r="Y1693" i="13"/>
  <c r="Y1694" i="13"/>
  <c r="Y1692" i="13"/>
  <c r="Y1691" i="13"/>
  <c r="Y1683" i="13"/>
  <c r="Y1690" i="13"/>
  <c r="Y1689" i="13"/>
  <c r="Y1684" i="13"/>
  <c r="Y1680" i="13"/>
  <c r="Y1681" i="13"/>
  <c r="Y1697" i="13"/>
  <c r="Y1686" i="13"/>
  <c r="Y1682" i="13"/>
  <c r="Y1687" i="13"/>
  <c r="Y1679" i="13"/>
  <c r="Y1695" i="13"/>
  <c r="X1682" i="13"/>
  <c r="X1694" i="13"/>
  <c r="X1688" i="13"/>
  <c r="X1685" i="13"/>
  <c r="X1686" i="13"/>
  <c r="X1697" i="13"/>
  <c r="X1680" i="13"/>
  <c r="X1696" i="13"/>
  <c r="X1695" i="13"/>
  <c r="X1687" i="13"/>
  <c r="X1690" i="13"/>
  <c r="X1693" i="13"/>
  <c r="X1681" i="13"/>
  <c r="X1683" i="13"/>
  <c r="X1691" i="13"/>
  <c r="X1684" i="13"/>
  <c r="X1692" i="13"/>
  <c r="X1689" i="13"/>
  <c r="X1679" i="13"/>
  <c r="L1693" i="13"/>
  <c r="L1689" i="13"/>
  <c r="L1695" i="13"/>
  <c r="L1697" i="13"/>
  <c r="L1691" i="13"/>
  <c r="L1692" i="13"/>
  <c r="L1690" i="13"/>
  <c r="L1680" i="13"/>
  <c r="L1694" i="13"/>
  <c r="L1688" i="13"/>
  <c r="L1686" i="13"/>
  <c r="L1696" i="13"/>
  <c r="L1685" i="13"/>
  <c r="L1684" i="13"/>
  <c r="L1687" i="13"/>
  <c r="L1683" i="13"/>
  <c r="L1681" i="13"/>
  <c r="L1682" i="13"/>
  <c r="L1679" i="13"/>
  <c r="AB1634" i="13"/>
  <c r="AB1638" i="13"/>
  <c r="AB1639" i="13"/>
  <c r="AB1643" i="13"/>
  <c r="AB1648" i="13"/>
  <c r="AB1635" i="13"/>
  <c r="AB1641" i="13"/>
  <c r="AB1644" i="13"/>
  <c r="AB1633" i="13"/>
  <c r="AB1650" i="13"/>
  <c r="AB1637" i="13"/>
  <c r="AB1651" i="13"/>
  <c r="AB1640" i="13"/>
  <c r="AB1646" i="13"/>
  <c r="AB1636" i="13"/>
  <c r="AB1645" i="13"/>
  <c r="AB1647" i="13"/>
  <c r="AB1649" i="13"/>
  <c r="AB1642" i="13"/>
  <c r="AD1650" i="13"/>
  <c r="AD1642" i="13"/>
  <c r="AD1646" i="13"/>
  <c r="AD1638" i="13"/>
  <c r="AD1648" i="13"/>
  <c r="AD1636" i="13"/>
  <c r="AD1649" i="13"/>
  <c r="AD1640" i="13"/>
  <c r="AD1641" i="13"/>
  <c r="AD1643" i="13"/>
  <c r="AD1645" i="13"/>
  <c r="AD1637" i="13"/>
  <c r="AD1639" i="13"/>
  <c r="AD1644" i="13"/>
  <c r="AD1634" i="13"/>
  <c r="AD1651" i="13"/>
  <c r="AD1647" i="13"/>
  <c r="AD1633" i="13"/>
  <c r="AD1635" i="13"/>
  <c r="AH1649" i="13"/>
  <c r="AH1650" i="13"/>
  <c r="AH1634" i="13"/>
  <c r="AH1646" i="13"/>
  <c r="AH1641" i="13"/>
  <c r="AH1643" i="13"/>
  <c r="AH1639" i="13"/>
  <c r="AH1637" i="13"/>
  <c r="AH1638" i="13"/>
  <c r="AH1645" i="13"/>
  <c r="AH1642" i="13"/>
  <c r="AH1647" i="13"/>
  <c r="AH1651" i="13"/>
  <c r="AH1644" i="13"/>
  <c r="AH1635" i="13"/>
  <c r="AH1636" i="13"/>
  <c r="AH1648" i="13"/>
  <c r="AH1633" i="13"/>
  <c r="AH1640" i="13"/>
  <c r="S1634" i="13"/>
  <c r="S1644" i="13"/>
  <c r="S1641" i="13"/>
  <c r="S1646" i="13"/>
  <c r="S1650" i="13"/>
  <c r="S1648" i="13"/>
  <c r="S1638" i="13"/>
  <c r="S1636" i="13"/>
  <c r="S1635" i="13"/>
  <c r="S1649" i="13"/>
  <c r="S1643" i="13"/>
  <c r="S1633" i="13"/>
  <c r="S1647" i="13"/>
  <c r="S1651" i="13"/>
  <c r="S1642" i="13"/>
  <c r="S1640" i="13"/>
  <c r="S1645" i="13"/>
  <c r="S1639" i="13"/>
  <c r="S1637" i="13"/>
  <c r="I1679" i="13"/>
  <c r="I1692" i="13"/>
  <c r="I1685" i="13"/>
  <c r="I1683" i="13"/>
  <c r="I1688" i="13"/>
  <c r="I1697" i="13"/>
  <c r="I1681" i="13"/>
  <c r="I1687" i="13"/>
  <c r="I1686" i="13"/>
  <c r="I1695" i="13"/>
  <c r="I1682" i="13"/>
  <c r="I1693" i="13"/>
  <c r="I1690" i="13"/>
  <c r="I1691" i="13"/>
  <c r="I1680" i="13"/>
  <c r="I1696" i="13"/>
  <c r="I1689" i="13"/>
  <c r="I1684" i="13"/>
  <c r="I1694" i="13"/>
  <c r="AO1685" i="13"/>
  <c r="AO1692" i="13"/>
  <c r="AO1689" i="13"/>
  <c r="AO1684" i="13"/>
  <c r="AO1680" i="13"/>
  <c r="AO1694" i="13"/>
  <c r="AO1683" i="13"/>
  <c r="AO1693" i="13"/>
  <c r="AO1690" i="13"/>
  <c r="AO1688" i="13"/>
  <c r="AO1691" i="13"/>
  <c r="AO1687" i="13"/>
  <c r="AO1697" i="13"/>
  <c r="AO1679" i="13"/>
  <c r="AO1686" i="13"/>
  <c r="AO1695" i="13"/>
  <c r="AO1682" i="13"/>
  <c r="AO1681" i="13"/>
  <c r="AO1696" i="13"/>
  <c r="AL1679" i="13"/>
  <c r="AL1682" i="13"/>
  <c r="AL1687" i="13"/>
  <c r="AL1692" i="13"/>
  <c r="AL1685" i="13"/>
  <c r="AL1694" i="13"/>
  <c r="AL1686" i="13"/>
  <c r="AL1680" i="13"/>
  <c r="AL1697" i="13"/>
  <c r="AL1681" i="13"/>
  <c r="AL1696" i="13"/>
  <c r="AL1695" i="13"/>
  <c r="AL1690" i="13"/>
  <c r="AL1693" i="13"/>
  <c r="AL1684" i="13"/>
  <c r="AL1688" i="13"/>
  <c r="AL1683" i="13"/>
  <c r="AL1691" i="13"/>
  <c r="AL1689" i="13"/>
  <c r="AF1680" i="13"/>
  <c r="AF1681" i="13"/>
  <c r="AF1696" i="13"/>
  <c r="AF1692" i="13"/>
  <c r="AF1685" i="13"/>
  <c r="AF1695" i="13"/>
  <c r="AF1687" i="13"/>
  <c r="AF1690" i="13"/>
  <c r="AF1688" i="13"/>
  <c r="AF1693" i="13"/>
  <c r="AF1683" i="13"/>
  <c r="AF1691" i="13"/>
  <c r="AF1684" i="13"/>
  <c r="AF1694" i="13"/>
  <c r="AF1689" i="13"/>
  <c r="AF1697" i="13"/>
  <c r="AF1679" i="13"/>
  <c r="AF1682" i="13"/>
  <c r="AF1686" i="13"/>
  <c r="T1684" i="13"/>
  <c r="T1682" i="13"/>
  <c r="T1681" i="13"/>
  <c r="T1691" i="13"/>
  <c r="T1693" i="13"/>
  <c r="T1690" i="13"/>
  <c r="T1688" i="13"/>
  <c r="T1680" i="13"/>
  <c r="T1692" i="13"/>
  <c r="T1687" i="13"/>
  <c r="T1683" i="13"/>
  <c r="T1679" i="13"/>
  <c r="T1697" i="13"/>
  <c r="T1686" i="13"/>
  <c r="T1694" i="13"/>
  <c r="T1685" i="13"/>
  <c r="T1695" i="13"/>
  <c r="T1689" i="13"/>
  <c r="T1696" i="13"/>
  <c r="AG1649" i="13"/>
  <c r="AG1648" i="13"/>
  <c r="AG1636" i="13"/>
  <c r="AG1647" i="13"/>
  <c r="AG1646" i="13"/>
  <c r="AG1635" i="13"/>
  <c r="AG1645" i="13"/>
  <c r="AG1644" i="13"/>
  <c r="AG1643" i="13"/>
  <c r="AG1639" i="13"/>
  <c r="AG1633" i="13"/>
  <c r="AG1637" i="13"/>
  <c r="AG1638" i="13"/>
  <c r="AG1651" i="13"/>
  <c r="AG1650" i="13"/>
  <c r="AG1640" i="13"/>
  <c r="AG1634" i="13"/>
  <c r="AG1641" i="13"/>
  <c r="AG1642" i="13"/>
  <c r="AO1647" i="13"/>
  <c r="AO1646" i="13"/>
  <c r="AO1635" i="13"/>
  <c r="AO1645" i="13"/>
  <c r="AO1644" i="13"/>
  <c r="AO1642" i="13"/>
  <c r="AO1637" i="13"/>
  <c r="AO1643" i="13"/>
  <c r="AO1639" i="13"/>
  <c r="AO1634" i="13"/>
  <c r="AO1638" i="13"/>
  <c r="AO1649" i="13"/>
  <c r="AO1648" i="13"/>
  <c r="AO1636" i="13"/>
  <c r="AO1641" i="13"/>
  <c r="AO1651" i="13"/>
  <c r="AO1640" i="13"/>
  <c r="AO1633" i="13"/>
  <c r="AO1650" i="13"/>
  <c r="N1641" i="13"/>
  <c r="N1634" i="13"/>
  <c r="N1644" i="13"/>
  <c r="N1649" i="13"/>
  <c r="N1639" i="13"/>
  <c r="N1633" i="13"/>
  <c r="N1645" i="13"/>
  <c r="N1635" i="13"/>
  <c r="N1651" i="13"/>
  <c r="N1638" i="13"/>
  <c r="N1648" i="13"/>
  <c r="N1640" i="13"/>
  <c r="N1643" i="13"/>
  <c r="N1642" i="13"/>
  <c r="N1650" i="13"/>
  <c r="N1637" i="13"/>
  <c r="N1646" i="13"/>
  <c r="N1647" i="13"/>
  <c r="N1636" i="13"/>
  <c r="AA1646" i="13"/>
  <c r="AA1651" i="13"/>
  <c r="AA1635" i="13"/>
  <c r="AA1647" i="13"/>
  <c r="AA1645" i="13"/>
  <c r="AA1648" i="13"/>
  <c r="AA1650" i="13"/>
  <c r="AA1633" i="13"/>
  <c r="AA1643" i="13"/>
  <c r="AA1638" i="13"/>
  <c r="AA1644" i="13"/>
  <c r="AA1640" i="13"/>
  <c r="AA1641" i="13"/>
  <c r="AA1639" i="13"/>
  <c r="AA1636" i="13"/>
  <c r="AA1634" i="13"/>
  <c r="AA1649" i="13"/>
  <c r="AA1637" i="13"/>
  <c r="AA1642" i="13"/>
  <c r="AQ1681" i="13"/>
  <c r="AQ1689" i="13"/>
  <c r="AQ1691" i="13"/>
  <c r="AQ1683" i="13"/>
  <c r="AQ1687" i="13"/>
  <c r="AQ1697" i="13"/>
  <c r="AQ1693" i="13"/>
  <c r="AQ1696" i="13"/>
  <c r="AQ1688" i="13"/>
  <c r="AQ1682" i="13"/>
  <c r="AQ1680" i="13"/>
  <c r="AQ1694" i="13"/>
  <c r="AQ1679" i="13"/>
  <c r="AQ1686" i="13"/>
  <c r="AQ1695" i="13"/>
  <c r="AQ1692" i="13"/>
  <c r="AQ1685" i="13"/>
  <c r="AQ1684" i="13"/>
  <c r="AQ1690" i="13"/>
  <c r="U1689" i="13"/>
  <c r="U1679" i="13"/>
  <c r="U1697" i="13"/>
  <c r="U1680" i="13"/>
  <c r="U1684" i="13"/>
  <c r="U1688" i="13"/>
  <c r="U1681" i="13"/>
  <c r="U1691" i="13"/>
  <c r="U1693" i="13"/>
  <c r="U1687" i="13"/>
  <c r="U1696" i="13"/>
  <c r="U1694" i="13"/>
  <c r="U1685" i="13"/>
  <c r="U1690" i="13"/>
  <c r="U1692" i="13"/>
  <c r="U1686" i="13"/>
  <c r="U1682" i="13"/>
  <c r="U1695" i="13"/>
  <c r="U1683" i="13"/>
  <c r="N1684" i="13"/>
  <c r="N1683" i="13"/>
  <c r="N1688" i="13"/>
  <c r="N1691" i="13"/>
  <c r="N1690" i="13"/>
  <c r="N1689" i="13"/>
  <c r="N1695" i="13"/>
  <c r="N1679" i="13"/>
  <c r="N1692" i="13"/>
  <c r="N1687" i="13"/>
  <c r="N1694" i="13"/>
  <c r="N1686" i="13"/>
  <c r="N1680" i="13"/>
  <c r="N1696" i="13"/>
  <c r="N1685" i="13"/>
  <c r="N1682" i="13"/>
  <c r="N1693" i="13"/>
  <c r="N1697" i="13"/>
  <c r="N1681" i="13"/>
  <c r="AN1682" i="13"/>
  <c r="AN1680" i="13"/>
  <c r="AN1694" i="13"/>
  <c r="AN1690" i="13"/>
  <c r="AN1696" i="13"/>
  <c r="AN1688" i="13"/>
  <c r="AN1693" i="13"/>
  <c r="AN1683" i="13"/>
  <c r="AN1691" i="13"/>
  <c r="AN1684" i="13"/>
  <c r="AN1686" i="13"/>
  <c r="AN1689" i="13"/>
  <c r="AN1697" i="13"/>
  <c r="AN1692" i="13"/>
  <c r="AN1679" i="13"/>
  <c r="AN1685" i="13"/>
  <c r="AN1695" i="13"/>
  <c r="AN1681" i="13"/>
  <c r="AN1687" i="13"/>
  <c r="AB1686" i="13"/>
  <c r="AB1689" i="13"/>
  <c r="AB1687" i="13"/>
  <c r="AB1691" i="13"/>
  <c r="AB1688" i="13"/>
  <c r="AB1692" i="13"/>
  <c r="AB1681" i="13"/>
  <c r="AB1690" i="13"/>
  <c r="AB1680" i="13"/>
  <c r="AB1697" i="13"/>
  <c r="AB1693" i="13"/>
  <c r="AB1683" i="13"/>
  <c r="AB1679" i="13"/>
  <c r="AB1695" i="13"/>
  <c r="AB1696" i="13"/>
  <c r="AB1682" i="13"/>
  <c r="AB1694" i="13"/>
  <c r="AB1685" i="13"/>
  <c r="AB1684" i="13"/>
  <c r="AL1641" i="13"/>
  <c r="AL1636" i="13"/>
  <c r="AL1647" i="13"/>
  <c r="AL1645" i="13"/>
  <c r="AL1640" i="13"/>
  <c r="AL1650" i="13"/>
  <c r="AL1643" i="13"/>
  <c r="AL1633" i="13"/>
  <c r="AL1644" i="13"/>
  <c r="AL1649" i="13"/>
  <c r="AL1635" i="13"/>
  <c r="AL1639" i="13"/>
  <c r="AL1642" i="13"/>
  <c r="AL1646" i="13"/>
  <c r="AL1651" i="13"/>
  <c r="AL1638" i="13"/>
  <c r="AL1648" i="13"/>
  <c r="AL1634" i="13"/>
  <c r="AL1637" i="13"/>
  <c r="J1649" i="13"/>
  <c r="J1642" i="13"/>
  <c r="J1644" i="13"/>
  <c r="J1647" i="13"/>
  <c r="J1651" i="13"/>
  <c r="J1636" i="13"/>
  <c r="J1635" i="13"/>
  <c r="J1640" i="13"/>
  <c r="J1648" i="13"/>
  <c r="J1641" i="13"/>
  <c r="J1633" i="13"/>
  <c r="J1643" i="13"/>
  <c r="J1634" i="13"/>
  <c r="J1650" i="13"/>
  <c r="J1646" i="13"/>
  <c r="J1637" i="13"/>
  <c r="J1639" i="13"/>
  <c r="J1638" i="13"/>
  <c r="J1645" i="13"/>
  <c r="Y1651" i="13"/>
  <c r="Y1650" i="13"/>
  <c r="Y1640" i="13"/>
  <c r="Y1641" i="13"/>
  <c r="Y1649" i="13"/>
  <c r="Y1648" i="13"/>
  <c r="Y1636" i="13"/>
  <c r="Y1647" i="13"/>
  <c r="Y1646" i="13"/>
  <c r="Y1635" i="13"/>
  <c r="Y1638" i="13"/>
  <c r="Y1645" i="13"/>
  <c r="Y1644" i="13"/>
  <c r="Y1642" i="13"/>
  <c r="Y1634" i="13"/>
  <c r="Y1643" i="13"/>
  <c r="Y1639" i="13"/>
  <c r="Y1637" i="13"/>
  <c r="Y1633" i="13"/>
  <c r="AI1638" i="13"/>
  <c r="AI1640" i="13"/>
  <c r="AI1651" i="13"/>
  <c r="AI1642" i="13"/>
  <c r="AI1648" i="13"/>
  <c r="AI1643" i="13"/>
  <c r="AI1633" i="13"/>
  <c r="AI1650" i="13"/>
  <c r="AI1635" i="13"/>
  <c r="AI1639" i="13"/>
  <c r="AI1647" i="13"/>
  <c r="AI1637" i="13"/>
  <c r="AI1646" i="13"/>
  <c r="AI1645" i="13"/>
  <c r="AI1636" i="13"/>
  <c r="AI1649" i="13"/>
  <c r="AI1641" i="13"/>
  <c r="AI1634" i="13"/>
  <c r="AI1644" i="13"/>
  <c r="O1687" i="13"/>
  <c r="O1682" i="13"/>
  <c r="O1679" i="13"/>
  <c r="O1690" i="13"/>
  <c r="O1688" i="13"/>
  <c r="O1680" i="13"/>
  <c r="O1694" i="13"/>
  <c r="O1697" i="13"/>
  <c r="O1681" i="13"/>
  <c r="O1683" i="13"/>
  <c r="O1686" i="13"/>
  <c r="O1695" i="13"/>
  <c r="O1696" i="13"/>
  <c r="O1693" i="13"/>
  <c r="O1684" i="13"/>
  <c r="O1691" i="13"/>
  <c r="O1685" i="13"/>
  <c r="O1689" i="13"/>
  <c r="O1692" i="13"/>
  <c r="AG1694" i="13"/>
  <c r="AG1690" i="13"/>
  <c r="AG1680" i="13"/>
  <c r="AG1681" i="13"/>
  <c r="AG1685" i="13"/>
  <c r="AG1691" i="13"/>
  <c r="AG1683" i="13"/>
  <c r="AG1689" i="13"/>
  <c r="AG1684" i="13"/>
  <c r="AG1692" i="13"/>
  <c r="AG1682" i="13"/>
  <c r="AG1688" i="13"/>
  <c r="AG1696" i="13"/>
  <c r="AG1695" i="13"/>
  <c r="AG1693" i="13"/>
  <c r="AG1687" i="13"/>
  <c r="AG1679" i="13"/>
  <c r="AG1686" i="13"/>
  <c r="AG1697" i="13"/>
  <c r="AA1681" i="13"/>
  <c r="AA1679" i="13"/>
  <c r="AA1693" i="13"/>
  <c r="AA1689" i="13"/>
  <c r="AA1683" i="13"/>
  <c r="AA1695" i="13"/>
  <c r="AA1697" i="13"/>
  <c r="AA1691" i="13"/>
  <c r="AA1680" i="13"/>
  <c r="AA1687" i="13"/>
  <c r="AA1682" i="13"/>
  <c r="AA1692" i="13"/>
  <c r="AA1685" i="13"/>
  <c r="AA1684" i="13"/>
  <c r="AA1690" i="13"/>
  <c r="AA1696" i="13"/>
  <c r="AA1688" i="13"/>
  <c r="AA1686" i="13"/>
  <c r="AA1694" i="13"/>
  <c r="J1684" i="13"/>
  <c r="J1688" i="13"/>
  <c r="J1680" i="13"/>
  <c r="J1691" i="13"/>
  <c r="J1693" i="13"/>
  <c r="J1695" i="13"/>
  <c r="J1697" i="13"/>
  <c r="J1696" i="13"/>
  <c r="J1679" i="13"/>
  <c r="J1694" i="13"/>
  <c r="J1685" i="13"/>
  <c r="J1687" i="13"/>
  <c r="J1689" i="13"/>
  <c r="J1681" i="13"/>
  <c r="J1692" i="13"/>
  <c r="J1682" i="13"/>
  <c r="J1690" i="13"/>
  <c r="J1686" i="13"/>
  <c r="J1683" i="13"/>
  <c r="AJ1681" i="13"/>
  <c r="AJ1684" i="13"/>
  <c r="AJ1689" i="13"/>
  <c r="AJ1693" i="13"/>
  <c r="AJ1683" i="13"/>
  <c r="AJ1680" i="13"/>
  <c r="AJ1687" i="13"/>
  <c r="AJ1679" i="13"/>
  <c r="AJ1691" i="13"/>
  <c r="AJ1695" i="13"/>
  <c r="AJ1696" i="13"/>
  <c r="AJ1682" i="13"/>
  <c r="AJ1694" i="13"/>
  <c r="AJ1685" i="13"/>
  <c r="AJ1686" i="13"/>
  <c r="AJ1688" i="13"/>
  <c r="AJ1697" i="13"/>
  <c r="AJ1692" i="13"/>
  <c r="AJ1690" i="13"/>
  <c r="U1472" i="13"/>
  <c r="I1477" i="13"/>
  <c r="AQ1482" i="13"/>
  <c r="AP1485" i="13"/>
  <c r="T1473" i="13"/>
  <c r="S1473" i="13"/>
  <c r="J1474" i="13"/>
  <c r="AB1485" i="13"/>
  <c r="AO1472" i="13"/>
  <c r="AN1478" i="13"/>
  <c r="AK1475" i="13"/>
  <c r="T1487" i="13"/>
  <c r="W1474" i="13"/>
  <c r="Y1479" i="13"/>
  <c r="AA1484" i="13"/>
  <c r="R1484" i="13"/>
  <c r="AL1475" i="13"/>
  <c r="AN1477" i="13"/>
  <c r="M1489" i="13"/>
  <c r="AL1472" i="13"/>
  <c r="I1478" i="13"/>
  <c r="U1478" i="13"/>
  <c r="AF1487" i="13"/>
  <c r="AP1473" i="13"/>
  <c r="U1460" i="13"/>
  <c r="U1456" i="13"/>
  <c r="U1452" i="13"/>
  <c r="U1455" i="13"/>
  <c r="U1451" i="13"/>
  <c r="U1461" i="13"/>
  <c r="U1454" i="13"/>
  <c r="U1450" i="13"/>
  <c r="U1459" i="13"/>
  <c r="U1453" i="13"/>
  <c r="U1457" i="13"/>
  <c r="U1449" i="13"/>
  <c r="U1458" i="13"/>
  <c r="U1463" i="13"/>
  <c r="AQ1462" i="13"/>
  <c r="AQ1458" i="13"/>
  <c r="AQ1461" i="13"/>
  <c r="AQ1460" i="13"/>
  <c r="AQ1449" i="13"/>
  <c r="AQ1451" i="13"/>
  <c r="AQ1452" i="13"/>
  <c r="AQ1450" i="13"/>
  <c r="AQ1455" i="13"/>
  <c r="AQ1459" i="13"/>
  <c r="AQ1463" i="13"/>
  <c r="AQ1454" i="13"/>
  <c r="AQ1456" i="13"/>
  <c r="AQ1453" i="13"/>
  <c r="L1461" i="13"/>
  <c r="L1450" i="13"/>
  <c r="L1459" i="13"/>
  <c r="L1465" i="13"/>
  <c r="L1458" i="13"/>
  <c r="L1454" i="13"/>
  <c r="L1462" i="13"/>
  <c r="L1449" i="13"/>
  <c r="L1451" i="13"/>
  <c r="L1452" i="13"/>
  <c r="L1460" i="13"/>
  <c r="L1457" i="13"/>
  <c r="L1464" i="13"/>
  <c r="L1455" i="13"/>
  <c r="U1466" i="13"/>
  <c r="U1464" i="13"/>
  <c r="AG1449" i="13"/>
  <c r="AG1450" i="13"/>
  <c r="U1465" i="13"/>
  <c r="U1462" i="13"/>
  <c r="U1467" i="13"/>
  <c r="AR1432" i="13"/>
  <c r="AL1426" i="13"/>
  <c r="AR1426" i="13"/>
  <c r="AE1430" i="13"/>
  <c r="Z1431" i="13"/>
  <c r="Z1435" i="13"/>
  <c r="AE1426" i="13"/>
  <c r="AE1428" i="13"/>
  <c r="K1429" i="13"/>
  <c r="Z1437" i="13"/>
  <c r="Z1439" i="13"/>
  <c r="Z1441" i="13"/>
  <c r="Z1436" i="13"/>
  <c r="K1442" i="13"/>
  <c r="AR1444" i="13"/>
  <c r="AE1431" i="13"/>
  <c r="AR1430" i="13"/>
  <c r="AR1436" i="13"/>
  <c r="K1437" i="13"/>
  <c r="AR1443" i="13"/>
  <c r="AE1432" i="13"/>
  <c r="AL1427" i="13"/>
  <c r="K1432" i="13"/>
  <c r="Z1428" i="13"/>
  <c r="AR1438" i="13"/>
  <c r="AE1433" i="13"/>
  <c r="AE1438" i="13"/>
  <c r="AR1441" i="13"/>
  <c r="K1427" i="13"/>
  <c r="AL1428" i="13"/>
  <c r="K1428" i="13"/>
  <c r="AR1439" i="13"/>
  <c r="K1431" i="13"/>
  <c r="K1434" i="13"/>
  <c r="AR1437" i="13"/>
  <c r="AE1440" i="13"/>
  <c r="K1433" i="13"/>
  <c r="AL1444" i="13"/>
  <c r="AR1428" i="13"/>
  <c r="AL1432" i="13"/>
  <c r="AR1435" i="13"/>
  <c r="Z1434" i="13"/>
  <c r="Z1427" i="13"/>
  <c r="AL1431" i="13"/>
  <c r="Z1429" i="13"/>
  <c r="K1439" i="13"/>
  <c r="AE1442" i="13"/>
  <c r="AE1435" i="13"/>
  <c r="AL1439" i="13"/>
  <c r="AL1441" i="13"/>
  <c r="Z1433" i="13"/>
  <c r="AE1437" i="13"/>
  <c r="AR1442" i="13"/>
  <c r="Z1432" i="13"/>
  <c r="AE1429" i="13"/>
  <c r="AL1433" i="13"/>
  <c r="Z1444" i="13"/>
  <c r="AE1444" i="13"/>
  <c r="K1430" i="13"/>
  <c r="AR1427" i="13"/>
  <c r="AE1434" i="13"/>
  <c r="AL1436" i="13"/>
  <c r="AL1438" i="13"/>
  <c r="AL1440" i="13"/>
  <c r="AL1442" i="13"/>
  <c r="K1441" i="13"/>
  <c r="Z1443" i="13"/>
  <c r="AL1437" i="13"/>
  <c r="K1436" i="13"/>
  <c r="AE1439" i="13"/>
  <c r="AE1443" i="13"/>
  <c r="K1426" i="13"/>
  <c r="AL1429" i="13"/>
  <c r="AL1434" i="13"/>
  <c r="AE1427" i="13"/>
  <c r="AE1436" i="13"/>
  <c r="AR1434" i="13"/>
  <c r="K1435" i="13"/>
  <c r="K1443" i="13"/>
  <c r="U1375" i="13"/>
  <c r="U1365" i="13"/>
  <c r="U1361" i="13"/>
  <c r="AG1361" i="13"/>
  <c r="AG1357" i="13"/>
  <c r="AG1374" i="13"/>
  <c r="AG1375" i="13"/>
  <c r="AG1369" i="13"/>
  <c r="AG1370" i="13"/>
  <c r="AG1363" i="13"/>
  <c r="AG1371" i="13"/>
  <c r="AG1372" i="13"/>
  <c r="AG1366" i="13"/>
  <c r="AG1373" i="13"/>
  <c r="AG1367" i="13"/>
  <c r="AG1362" i="13"/>
  <c r="AG1365" i="13"/>
  <c r="AG1368" i="13"/>
  <c r="U1367" i="13"/>
  <c r="U1372" i="13"/>
  <c r="O1374" i="13"/>
  <c r="O1359" i="13"/>
  <c r="O1371" i="13"/>
  <c r="O1363" i="13"/>
  <c r="O1365" i="13"/>
  <c r="O1370" i="13"/>
  <c r="O1372" i="13"/>
  <c r="O1364" i="13"/>
  <c r="O1373" i="13"/>
  <c r="O1367" i="13"/>
  <c r="O1375" i="13"/>
  <c r="O1369" i="13"/>
  <c r="AA1367" i="13"/>
  <c r="AA1374" i="13"/>
  <c r="AA1368" i="13"/>
  <c r="AA1363" i="13"/>
  <c r="AA1361" i="13"/>
  <c r="AA1373" i="13"/>
  <c r="AA1370" i="13"/>
  <c r="AA1375" i="13"/>
  <c r="AA1369" i="13"/>
  <c r="AA1360" i="13"/>
  <c r="AA1365" i="13"/>
  <c r="AA1372" i="13"/>
  <c r="AA1371" i="13"/>
  <c r="AA1359" i="13"/>
  <c r="AK1375" i="13"/>
  <c r="AK1367" i="13"/>
  <c r="AK1372" i="13"/>
  <c r="AK1366" i="13"/>
  <c r="AK1370" i="13"/>
  <c r="AK1363" i="13"/>
  <c r="AK1358" i="13"/>
  <c r="AK1361" i="13"/>
  <c r="AK1373" i="13"/>
  <c r="AK1369" i="13"/>
  <c r="AK1365" i="13"/>
  <c r="AK1357" i="13"/>
  <c r="AK1374" i="13"/>
  <c r="AK1368" i="13"/>
  <c r="AK1364" i="13"/>
  <c r="AK1371" i="13"/>
  <c r="U1373" i="13"/>
  <c r="U1371" i="13"/>
  <c r="U1370" i="13"/>
  <c r="U1374" i="13"/>
  <c r="Q1367" i="13"/>
  <c r="AD1373" i="13"/>
  <c r="AD1372" i="13"/>
  <c r="AD1366" i="13"/>
  <c r="AD1361" i="13"/>
  <c r="AD1364" i="13"/>
  <c r="AD1370" i="13"/>
  <c r="AD1365" i="13"/>
  <c r="AD1360" i="13"/>
  <c r="AD1368" i="13"/>
  <c r="V1375" i="13"/>
  <c r="V1372" i="13"/>
  <c r="V1366" i="13"/>
  <c r="V1361" i="13"/>
  <c r="V1364" i="13"/>
  <c r="V1360" i="13"/>
  <c r="V1365" i="13"/>
  <c r="V1362" i="13"/>
  <c r="V1374" i="13"/>
  <c r="V1370" i="13"/>
  <c r="AJ1373" i="13"/>
  <c r="AJ1375" i="13"/>
  <c r="AC1371" i="13"/>
  <c r="AC1372" i="13"/>
  <c r="AC1366" i="13"/>
  <c r="AC1363" i="13"/>
  <c r="AC1358" i="13"/>
  <c r="AC1361" i="13"/>
  <c r="AC1357" i="13"/>
  <c r="AC1374" i="13"/>
  <c r="AC1368" i="13"/>
  <c r="AC1370" i="13"/>
  <c r="AC1375" i="13"/>
  <c r="U1362" i="13"/>
  <c r="U1368" i="13"/>
  <c r="U1358" i="13"/>
  <c r="Q1372" i="13"/>
  <c r="I1369" i="13"/>
  <c r="I1373" i="13"/>
  <c r="I1374" i="13"/>
  <c r="AL1375" i="13"/>
  <c r="AL1371" i="13"/>
  <c r="AL1372" i="13"/>
  <c r="AL1366" i="13"/>
  <c r="AL1361" i="13"/>
  <c r="AL1364" i="13"/>
  <c r="AL1360" i="13"/>
  <c r="AL1370" i="13"/>
  <c r="AL1362" i="13"/>
  <c r="AL1367" i="13"/>
  <c r="AL1374" i="13"/>
  <c r="AF1364" i="13"/>
  <c r="AF1370" i="13"/>
  <c r="AF1371" i="13"/>
  <c r="AF1359" i="13"/>
  <c r="AF1362" i="13"/>
  <c r="AF1358" i="13"/>
  <c r="AF1373" i="13"/>
  <c r="AF1368" i="13"/>
  <c r="AF1366" i="13"/>
  <c r="AF1375" i="13"/>
  <c r="AF1369" i="13"/>
  <c r="AF1374" i="13"/>
  <c r="AF1372" i="13"/>
  <c r="AF1367" i="13"/>
  <c r="AR1372" i="13"/>
  <c r="AR1373" i="13"/>
  <c r="AR1368" i="13"/>
  <c r="AR1375" i="13"/>
  <c r="AR1370" i="13"/>
  <c r="AR1374" i="13"/>
  <c r="AR1363" i="13"/>
  <c r="AR1366" i="13"/>
  <c r="AR1362" i="13"/>
  <c r="AR1358" i="13"/>
  <c r="AC1367" i="13"/>
  <c r="AC1359" i="13"/>
  <c r="U1360" i="13"/>
  <c r="U1369" i="13"/>
  <c r="S1371" i="13"/>
  <c r="S1359" i="13"/>
  <c r="S1367" i="13"/>
  <c r="S1374" i="13"/>
  <c r="S1368" i="13"/>
  <c r="S1372" i="13"/>
  <c r="S1373" i="13"/>
  <c r="S1370" i="13"/>
  <c r="S1375" i="13"/>
  <c r="S1369" i="13"/>
  <c r="S1360" i="13"/>
  <c r="S1363" i="13"/>
  <c r="S1365" i="13"/>
  <c r="AI1375" i="13"/>
  <c r="AI1361" i="13"/>
  <c r="AI1373" i="13"/>
  <c r="AI1370" i="13"/>
  <c r="AI1360" i="13"/>
  <c r="AI1363" i="13"/>
  <c r="K1360" i="13"/>
  <c r="K1363" i="13"/>
  <c r="K1371" i="13"/>
  <c r="K1359" i="13"/>
  <c r="K1367" i="13"/>
  <c r="K1374" i="13"/>
  <c r="K1368" i="13"/>
  <c r="K1375" i="13"/>
  <c r="K1373" i="13"/>
  <c r="K1366" i="13"/>
  <c r="K1370" i="13"/>
  <c r="K1369" i="13"/>
  <c r="K1365" i="13"/>
  <c r="K1372" i="13"/>
  <c r="U1364" i="13"/>
  <c r="U1363" i="13"/>
  <c r="AC1373" i="13"/>
  <c r="AC1369" i="13"/>
  <c r="AC1364" i="13"/>
  <c r="U1359" i="13"/>
  <c r="U1366" i="13"/>
  <c r="Q1375" i="13"/>
  <c r="Q1368" i="13"/>
  <c r="J1364" i="13"/>
  <c r="J1357" i="13"/>
  <c r="W1371" i="13"/>
  <c r="W1365" i="13"/>
  <c r="W1370" i="13"/>
  <c r="W1375" i="13"/>
  <c r="W1364" i="13"/>
  <c r="W1373" i="13"/>
  <c r="W1367" i="13"/>
  <c r="W1369" i="13"/>
  <c r="W1372" i="13"/>
  <c r="W1363" i="13"/>
  <c r="W1359" i="13"/>
  <c r="W1374" i="13"/>
  <c r="W1368" i="13"/>
  <c r="X1291" i="13"/>
  <c r="Y1305" i="13"/>
  <c r="O1295" i="13"/>
  <c r="O1292" i="13"/>
  <c r="Y1306" i="13"/>
  <c r="AR1288" i="13"/>
  <c r="AA1300" i="13"/>
  <c r="J1154" i="13"/>
  <c r="J1151" i="13"/>
  <c r="J1158" i="13"/>
  <c r="J1155" i="13"/>
  <c r="J1152" i="13"/>
  <c r="J1168" i="13"/>
  <c r="J1161" i="13"/>
  <c r="J1163" i="13"/>
  <c r="J1159" i="13"/>
  <c r="J1156" i="13"/>
  <c r="J1165" i="13"/>
  <c r="J1153" i="13"/>
  <c r="J1150" i="13"/>
  <c r="J1160" i="13"/>
  <c r="J1157" i="13"/>
  <c r="J1167" i="13"/>
  <c r="J1162" i="13"/>
  <c r="J1164" i="13"/>
  <c r="J1091" i="13"/>
  <c r="J1098" i="13"/>
  <c r="AI1093" i="13"/>
  <c r="W1096" i="13"/>
  <c r="W1091" i="13"/>
  <c r="W1084" i="13"/>
  <c r="U1097" i="13"/>
  <c r="W1085" i="13"/>
  <c r="W1087" i="13"/>
  <c r="U1094" i="13"/>
  <c r="AI1096" i="13"/>
  <c r="AO1028" i="13"/>
  <c r="T1026" i="13"/>
  <c r="T1029" i="13"/>
  <c r="T1019" i="13"/>
  <c r="T1024" i="13"/>
  <c r="T1028" i="13"/>
  <c r="T1013" i="13"/>
  <c r="T1023" i="13"/>
  <c r="T1027" i="13"/>
  <c r="T1030" i="13"/>
  <c r="T1025" i="13"/>
  <c r="T1022" i="13"/>
  <c r="T1017" i="13"/>
  <c r="T1014" i="13"/>
  <c r="T1021" i="13"/>
  <c r="T1015" i="13"/>
  <c r="T1018" i="13"/>
  <c r="J1015" i="13"/>
  <c r="J1016" i="13"/>
  <c r="J1017" i="13"/>
  <c r="J1019" i="13"/>
  <c r="J1012" i="13"/>
  <c r="J1020" i="13"/>
  <c r="J1029" i="13"/>
  <c r="J1023" i="13"/>
  <c r="J1025" i="13"/>
  <c r="J1027" i="13"/>
  <c r="J1013" i="13"/>
  <c r="J1021" i="13"/>
  <c r="AH1013" i="13"/>
  <c r="AH1027" i="13"/>
  <c r="AH1029" i="13"/>
  <c r="AH1012" i="13"/>
  <c r="AH1021" i="13"/>
  <c r="AH1016" i="13"/>
  <c r="AH1015" i="13"/>
  <c r="AH1020" i="13"/>
  <c r="AH1017" i="13"/>
  <c r="AH1019" i="13"/>
  <c r="AH1023" i="13"/>
  <c r="AH1025" i="13"/>
  <c r="AO1030" i="13"/>
  <c r="I1016" i="13"/>
  <c r="I1020" i="13"/>
  <c r="I1013" i="13"/>
  <c r="I1027" i="13"/>
  <c r="I1014" i="13"/>
  <c r="I1022" i="13"/>
  <c r="I1030" i="13"/>
  <c r="I1021" i="13"/>
  <c r="I1017" i="13"/>
  <c r="I1025" i="13"/>
  <c r="I1028" i="13"/>
  <c r="I1018" i="13"/>
  <c r="I1023" i="13"/>
  <c r="I1026" i="13"/>
  <c r="I1012" i="13"/>
  <c r="I1029" i="13"/>
  <c r="I1024" i="13"/>
  <c r="AL1012" i="13"/>
  <c r="AL1013" i="13"/>
  <c r="AL1021" i="13"/>
  <c r="AL1020" i="13"/>
  <c r="AL1016" i="13"/>
  <c r="AL1017" i="13"/>
  <c r="AL1022" i="13"/>
  <c r="AL1024" i="13"/>
  <c r="AL1026" i="13"/>
  <c r="AL1028" i="13"/>
  <c r="AL1030" i="13"/>
  <c r="AL1015" i="13"/>
  <c r="AL1019" i="13"/>
  <c r="AO1016" i="13"/>
  <c r="AM1018" i="13"/>
  <c r="AM1022" i="13"/>
  <c r="AM1027" i="13"/>
  <c r="AE1014" i="13"/>
  <c r="AE1024" i="13"/>
  <c r="AE1018" i="13"/>
  <c r="AE1029" i="13"/>
  <c r="AE1015" i="13"/>
  <c r="AE1022" i="13"/>
  <c r="AE1016" i="13"/>
  <c r="AE1027" i="13"/>
  <c r="AE1030" i="13"/>
  <c r="AE1019" i="13"/>
  <c r="AE1020" i="13"/>
  <c r="AE1025" i="13"/>
  <c r="AE1012" i="13"/>
  <c r="AE1028" i="13"/>
  <c r="AE1023" i="13"/>
  <c r="AE1026" i="13"/>
  <c r="AR1017" i="13"/>
  <c r="AR1014" i="13"/>
  <c r="AR1021" i="13"/>
  <c r="AR1015" i="13"/>
  <c r="AR1022" i="13"/>
  <c r="AR1026" i="13"/>
  <c r="AR1030" i="13"/>
  <c r="AR1018" i="13"/>
  <c r="AR1025" i="13"/>
  <c r="AR1029" i="13"/>
  <c r="AR1019" i="13"/>
  <c r="AR1024" i="13"/>
  <c r="AR1028" i="13"/>
  <c r="AR1013" i="13"/>
  <c r="AR1023" i="13"/>
  <c r="AR1027" i="13"/>
  <c r="V1017" i="13"/>
  <c r="V1022" i="13"/>
  <c r="V1024" i="13"/>
  <c r="V1026" i="13"/>
  <c r="V1028" i="13"/>
  <c r="V1030" i="13"/>
  <c r="V1012" i="13"/>
  <c r="V1013" i="13"/>
  <c r="V1015" i="13"/>
  <c r="V1019" i="13"/>
  <c r="V1021" i="13"/>
  <c r="V1020" i="13"/>
  <c r="V1016" i="13"/>
  <c r="AI1026" i="13"/>
  <c r="AI1029" i="13"/>
  <c r="AI1014" i="13"/>
  <c r="AI1024" i="13"/>
  <c r="AI1018" i="13"/>
  <c r="AI1027" i="13"/>
  <c r="AI1012" i="13"/>
  <c r="AI1020" i="13"/>
  <c r="AI1022" i="13"/>
  <c r="AI1019" i="13"/>
  <c r="AI1025" i="13"/>
  <c r="AI1015" i="13"/>
  <c r="AI1023" i="13"/>
  <c r="AI1030" i="13"/>
  <c r="AI1028" i="13"/>
  <c r="AI1016" i="13"/>
  <c r="AI1021" i="13"/>
  <c r="AO1023" i="13"/>
  <c r="AO1014" i="13"/>
  <c r="AK1014" i="13"/>
  <c r="AK1030" i="13"/>
  <c r="AC1026" i="13"/>
  <c r="AC1018" i="13"/>
  <c r="AC1029" i="13"/>
  <c r="AC1016" i="13"/>
  <c r="AC1020" i="13"/>
  <c r="AC1017" i="13"/>
  <c r="AC1013" i="13"/>
  <c r="AC1021" i="13"/>
  <c r="AC1024" i="13"/>
  <c r="AC1027" i="13"/>
  <c r="AC1023" i="13"/>
  <c r="AC1014" i="13"/>
  <c r="AC1022" i="13"/>
  <c r="AC1030" i="13"/>
  <c r="AC1025" i="13"/>
  <c r="AC1012" i="13"/>
  <c r="AC1028" i="13"/>
  <c r="O1023" i="13"/>
  <c r="O1014" i="13"/>
  <c r="S1018" i="13"/>
  <c r="S1014" i="13"/>
  <c r="S1024" i="13"/>
  <c r="S1027" i="13"/>
  <c r="S1012" i="13"/>
  <c r="S1020" i="13"/>
  <c r="S1021" i="13"/>
  <c r="S1022" i="13"/>
  <c r="S1019" i="13"/>
  <c r="S1025" i="13"/>
  <c r="S1015" i="13"/>
  <c r="S1030" i="13"/>
  <c r="S1023" i="13"/>
  <c r="S1026" i="13"/>
  <c r="S1029" i="13"/>
  <c r="S1028" i="13"/>
  <c r="S1016" i="13"/>
  <c r="AB1019" i="13"/>
  <c r="AB1024" i="13"/>
  <c r="AB1028" i="13"/>
  <c r="AB1013" i="13"/>
  <c r="AB1023" i="13"/>
  <c r="AB1027" i="13"/>
  <c r="AB1017" i="13"/>
  <c r="AB1021" i="13"/>
  <c r="AB1014" i="13"/>
  <c r="AB1022" i="13"/>
  <c r="AB1026" i="13"/>
  <c r="AB1030" i="13"/>
  <c r="AB1018" i="13"/>
  <c r="AB1025" i="13"/>
  <c r="AB1029" i="13"/>
  <c r="AB1015" i="13"/>
  <c r="AO1025" i="13"/>
  <c r="AO1022" i="13"/>
  <c r="L1017" i="13"/>
  <c r="L1021" i="13"/>
  <c r="AQ1028" i="13"/>
  <c r="AQ1016" i="13"/>
  <c r="AQ1021" i="13"/>
  <c r="AQ1026" i="13"/>
  <c r="AQ1029" i="13"/>
  <c r="AQ1030" i="13"/>
  <c r="AQ1014" i="13"/>
  <c r="AQ1024" i="13"/>
  <c r="AQ1018" i="13"/>
  <c r="AQ1027" i="13"/>
  <c r="AQ1012" i="13"/>
  <c r="AQ1020" i="13"/>
  <c r="AQ1022" i="13"/>
  <c r="AQ1019" i="13"/>
  <c r="AQ1025" i="13"/>
  <c r="AQ1015" i="13"/>
  <c r="AQ1023" i="13"/>
  <c r="W1024" i="13"/>
  <c r="W1018" i="13"/>
  <c r="W1029" i="13"/>
  <c r="W1015" i="13"/>
  <c r="W1022" i="13"/>
  <c r="W1016" i="13"/>
  <c r="W1027" i="13"/>
  <c r="W1030" i="13"/>
  <c r="W1019" i="13"/>
  <c r="W1023" i="13"/>
  <c r="W1025" i="13"/>
  <c r="W1012" i="13"/>
  <c r="W1028" i="13"/>
  <c r="W1020" i="13"/>
  <c r="W1014" i="13"/>
  <c r="W1026" i="13"/>
  <c r="AG1018" i="13"/>
  <c r="AG1023" i="13"/>
  <c r="AG1026" i="13"/>
  <c r="AG1012" i="13"/>
  <c r="AG1029" i="13"/>
  <c r="AG1024" i="13"/>
  <c r="AG1016" i="13"/>
  <c r="AG1020" i="13"/>
  <c r="AG1028" i="13"/>
  <c r="AG1013" i="13"/>
  <c r="AG1027" i="13"/>
  <c r="AG1014" i="13"/>
  <c r="AG1022" i="13"/>
  <c r="AG1030" i="13"/>
  <c r="AG1021" i="13"/>
  <c r="AG1017" i="13"/>
  <c r="AG1025" i="13"/>
  <c r="AP1023" i="13"/>
  <c r="AP1025" i="13"/>
  <c r="AP1013" i="13"/>
  <c r="AP1027" i="13"/>
  <c r="AP1029" i="13"/>
  <c r="AP1021" i="13"/>
  <c r="AP1017" i="13"/>
  <c r="AP1015" i="13"/>
  <c r="AP1019" i="13"/>
  <c r="AP1016" i="13"/>
  <c r="AP1012" i="13"/>
  <c r="AP1020" i="13"/>
  <c r="AO1019" i="13"/>
  <c r="AO1027" i="13"/>
  <c r="AO1024" i="13"/>
  <c r="AO1012" i="13"/>
  <c r="AO1021" i="13"/>
  <c r="Z1016" i="13"/>
  <c r="Z1027" i="13"/>
  <c r="R1021" i="13"/>
  <c r="R1025" i="13"/>
  <c r="R1015" i="13"/>
  <c r="R1027" i="13"/>
  <c r="R1016" i="13"/>
  <c r="R1017" i="13"/>
  <c r="R1019" i="13"/>
  <c r="R1012" i="13"/>
  <c r="R1020" i="13"/>
  <c r="R1023" i="13"/>
  <c r="R1013" i="13"/>
  <c r="R1029" i="13"/>
  <c r="U1020" i="13"/>
  <c r="U1017" i="13"/>
  <c r="U1013" i="13"/>
  <c r="U1021" i="13"/>
  <c r="U1024" i="13"/>
  <c r="U1027" i="13"/>
  <c r="U1014" i="13"/>
  <c r="U1022" i="13"/>
  <c r="U1030" i="13"/>
  <c r="U1025" i="13"/>
  <c r="U1012" i="13"/>
  <c r="U1028" i="13"/>
  <c r="U1016" i="13"/>
  <c r="U1023" i="13"/>
  <c r="U1026" i="13"/>
  <c r="U1018" i="13"/>
  <c r="U1029" i="13"/>
  <c r="AA1021" i="13"/>
  <c r="AA1018" i="13"/>
  <c r="Q1029" i="13"/>
  <c r="Q1024" i="13"/>
  <c r="Q1023" i="13"/>
  <c r="Q1026" i="13"/>
  <c r="Q1016" i="13"/>
  <c r="Q1020" i="13"/>
  <c r="Q1013" i="13"/>
  <c r="Q1027" i="13"/>
  <c r="Q1014" i="13"/>
  <c r="Q1022" i="13"/>
  <c r="Q1030" i="13"/>
  <c r="Q1018" i="13"/>
  <c r="Q1021" i="13"/>
  <c r="Q1017" i="13"/>
  <c r="Q1025" i="13"/>
  <c r="Q1028" i="13"/>
  <c r="Q1012" i="13"/>
  <c r="K875" i="13"/>
  <c r="AG874" i="13"/>
  <c r="AG875" i="13"/>
  <c r="AG881" i="13"/>
  <c r="AG883" i="13"/>
  <c r="AG876" i="13"/>
  <c r="AG877" i="13"/>
  <c r="AD879" i="13"/>
  <c r="AG887" i="13"/>
  <c r="AG886" i="13"/>
  <c r="AH883" i="13"/>
  <c r="AH886" i="13"/>
  <c r="AH876" i="13"/>
  <c r="AH892" i="13"/>
  <c r="AH891" i="13"/>
  <c r="AH890" i="13"/>
  <c r="AH879" i="13"/>
  <c r="AH882" i="13"/>
  <c r="AH888" i="13"/>
  <c r="AG878" i="13"/>
  <c r="AG884" i="13"/>
  <c r="AG880" i="13"/>
  <c r="T875" i="13"/>
  <c r="T883" i="13"/>
  <c r="T891" i="13"/>
  <c r="T892" i="13"/>
  <c r="T890" i="13"/>
  <c r="AP877" i="13"/>
  <c r="AP892" i="13"/>
  <c r="AP879" i="13"/>
  <c r="AP884" i="13"/>
  <c r="AP887" i="13"/>
  <c r="AP878" i="13"/>
  <c r="AP888" i="13"/>
  <c r="AP882" i="13"/>
  <c r="AP886" i="13"/>
  <c r="M861" i="13"/>
  <c r="AL854" i="13"/>
  <c r="J853" i="13"/>
  <c r="P855" i="13"/>
  <c r="AL853" i="13"/>
  <c r="P869" i="13"/>
  <c r="AL856" i="13"/>
  <c r="J852" i="13"/>
  <c r="M866" i="13"/>
  <c r="J863" i="13"/>
  <c r="J865" i="13"/>
  <c r="J867" i="13"/>
  <c r="J869" i="13"/>
  <c r="J858" i="13"/>
  <c r="P860" i="13"/>
  <c r="P857" i="13"/>
  <c r="M858" i="13"/>
  <c r="J862" i="13"/>
  <c r="J864" i="13"/>
  <c r="J866" i="13"/>
  <c r="J868" i="13"/>
  <c r="P856" i="13"/>
  <c r="AL855" i="13"/>
  <c r="AR857" i="13"/>
  <c r="P852" i="13"/>
  <c r="AR856" i="13"/>
  <c r="J856" i="13"/>
  <c r="M864" i="13"/>
  <c r="AL852" i="13"/>
  <c r="AR851" i="13"/>
  <c r="AL857" i="13"/>
  <c r="M860" i="13"/>
  <c r="J851" i="13"/>
  <c r="P854" i="13"/>
  <c r="M851" i="13"/>
  <c r="P858" i="13"/>
  <c r="M853" i="13"/>
  <c r="M854" i="13"/>
  <c r="AR859" i="13"/>
  <c r="AR853" i="13"/>
  <c r="AL859" i="13"/>
  <c r="AR861" i="13"/>
  <c r="AR863" i="13"/>
  <c r="AR865" i="13"/>
  <c r="AR867" i="13"/>
  <c r="AR869" i="13"/>
  <c r="P851" i="13"/>
  <c r="J860" i="13"/>
  <c r="J855" i="13"/>
  <c r="M862" i="13"/>
  <c r="AR858" i="13"/>
  <c r="M868" i="13"/>
  <c r="M859" i="13"/>
  <c r="M856" i="13"/>
  <c r="P862" i="13"/>
  <c r="P864" i="13"/>
  <c r="P866" i="13"/>
  <c r="P868" i="13"/>
  <c r="J857" i="13"/>
  <c r="P859" i="13"/>
  <c r="AR860" i="13"/>
  <c r="AR862" i="13"/>
  <c r="AR864" i="13"/>
  <c r="AR866" i="13"/>
  <c r="AR854" i="13"/>
  <c r="P853" i="13"/>
  <c r="P861" i="13"/>
  <c r="P863" i="13"/>
  <c r="P865" i="13"/>
  <c r="AA1472" i="13"/>
  <c r="J1476" i="13"/>
  <c r="AB1474" i="13"/>
  <c r="P1472" i="13"/>
  <c r="AQ1474" i="13"/>
  <c r="AA1476" i="13"/>
  <c r="S1488" i="13"/>
  <c r="T1478" i="13"/>
  <c r="U1477" i="13"/>
  <c r="AO1485" i="13"/>
  <c r="AO1480" i="13"/>
  <c r="T1472" i="13"/>
  <c r="AK1478" i="13"/>
  <c r="AN1485" i="13"/>
  <c r="V1482" i="13"/>
  <c r="AK1481" i="13"/>
  <c r="R1472" i="13"/>
  <c r="AB1473" i="13"/>
  <c r="Y1472" i="13"/>
  <c r="AO1473" i="13"/>
  <c r="R1475" i="13"/>
  <c r="AO1486" i="13"/>
  <c r="Q1478" i="13"/>
  <c r="I1475" i="13"/>
  <c r="AK1480" i="13"/>
  <c r="Z1479" i="13"/>
  <c r="P1474" i="13"/>
  <c r="I1474" i="13"/>
  <c r="AQ1477" i="13"/>
  <c r="Z1488" i="13"/>
  <c r="U1486" i="13"/>
  <c r="AA1485" i="13"/>
  <c r="L1489" i="13"/>
  <c r="AQ1484" i="13"/>
  <c r="S1474" i="13"/>
  <c r="AL1481" i="13"/>
  <c r="V1485" i="13"/>
  <c r="V1472" i="13"/>
  <c r="AL1478" i="13"/>
  <c r="Y1475" i="13"/>
  <c r="Z1481" i="13"/>
  <c r="M1480" i="13"/>
  <c r="AQ1475" i="13"/>
  <c r="AG1477" i="13"/>
  <c r="S1480" i="13"/>
  <c r="R1490" i="13"/>
  <c r="M1488" i="13"/>
  <c r="S1487" i="13"/>
  <c r="AN1490" i="13"/>
  <c r="AM1472" i="13"/>
  <c r="W1475" i="13"/>
  <c r="W1472" i="13"/>
  <c r="AD1472" i="13"/>
  <c r="J1473" i="13"/>
  <c r="W1481" i="13"/>
  <c r="U1476" i="13"/>
  <c r="S1484" i="13"/>
  <c r="AM1480" i="13"/>
  <c r="W1476" i="13"/>
  <c r="Q1480" i="13"/>
  <c r="K1483" i="13"/>
  <c r="AD1480" i="13"/>
  <c r="AO1489" i="13"/>
  <c r="K1489" i="13"/>
  <c r="V1473" i="13"/>
  <c r="AG1473" i="13"/>
  <c r="J1477" i="13"/>
  <c r="Z1473" i="13"/>
  <c r="AQ1472" i="13"/>
  <c r="Z1475" i="13"/>
  <c r="AA1483" i="13"/>
  <c r="AM1476" i="13"/>
  <c r="I1485" i="13"/>
  <c r="Q1482" i="13"/>
  <c r="AO1477" i="13"/>
  <c r="I1483" i="13"/>
  <c r="K1486" i="13"/>
  <c r="T1482" i="13"/>
  <c r="AR1476" i="13"/>
  <c r="AM1490" i="13"/>
  <c r="S1477" i="13"/>
  <c r="AR1474" i="13"/>
  <c r="P1473" i="13"/>
  <c r="X1479" i="13"/>
  <c r="R1473" i="13"/>
  <c r="AL1476" i="13"/>
  <c r="Q1484" i="13"/>
  <c r="T1477" i="13"/>
  <c r="AA1488" i="13"/>
  <c r="AP1482" i="13"/>
  <c r="O1480" i="13"/>
  <c r="J1486" i="13"/>
  <c r="Z1476" i="13"/>
  <c r="L1484" i="13"/>
  <c r="AF1480" i="13"/>
  <c r="J1480" i="13"/>
  <c r="AG1428" i="13"/>
  <c r="T1431" i="13"/>
  <c r="T1429" i="13"/>
  <c r="AN1439" i="13"/>
  <c r="T1427" i="13"/>
  <c r="AN1442" i="13"/>
  <c r="AN1441" i="13"/>
  <c r="T1441" i="13"/>
  <c r="AD1433" i="13"/>
  <c r="AN1434" i="13"/>
  <c r="AD1442" i="13"/>
  <c r="AD1444" i="13"/>
  <c r="P1435" i="13"/>
  <c r="AG1433" i="13"/>
  <c r="T1439" i="13"/>
  <c r="T1438" i="13"/>
  <c r="P1429" i="13"/>
  <c r="T1440" i="13"/>
  <c r="T1435" i="13"/>
  <c r="AG1438" i="13"/>
  <c r="AG1444" i="13"/>
  <c r="P1434" i="13"/>
  <c r="T1430" i="13"/>
  <c r="AD1428" i="13"/>
  <c r="P1430" i="13"/>
  <c r="AN1438" i="13"/>
  <c r="T1434" i="13"/>
  <c r="AN1440" i="13"/>
  <c r="P1428" i="13"/>
  <c r="AG1431" i="13"/>
  <c r="AD1435" i="13"/>
  <c r="P1439" i="13"/>
  <c r="P1444" i="13"/>
  <c r="AG1440" i="13"/>
  <c r="AG1442" i="13"/>
  <c r="AN1435" i="13"/>
  <c r="P1443" i="13"/>
  <c r="P1436" i="13"/>
  <c r="AD1429" i="13"/>
  <c r="AG1429" i="13"/>
  <c r="P1433" i="13"/>
  <c r="P1441" i="13"/>
  <c r="P1440" i="13"/>
  <c r="P1432" i="13"/>
  <c r="AD1432" i="13"/>
  <c r="AD1434" i="13"/>
  <c r="AN1433" i="13"/>
  <c r="AG1443" i="13"/>
  <c r="AN1427" i="13"/>
  <c r="T1436" i="13"/>
  <c r="AN1426" i="13"/>
  <c r="AN1437" i="13"/>
  <c r="AN1429" i="13"/>
  <c r="AD1431" i="13"/>
  <c r="AN1432" i="13"/>
  <c r="T1437" i="13"/>
  <c r="AD1436" i="13"/>
  <c r="P1426" i="13"/>
  <c r="AG1435" i="13"/>
  <c r="T1426" i="13"/>
  <c r="AG1432" i="13"/>
  <c r="P1427" i="13"/>
  <c r="AN1430" i="13"/>
  <c r="AG1434" i="13"/>
  <c r="AG1441" i="13"/>
  <c r="P1431" i="13"/>
  <c r="AN1428" i="13"/>
  <c r="AD1430" i="13"/>
  <c r="AD1438" i="13"/>
  <c r="AD1437" i="13"/>
  <c r="AD1439" i="13"/>
  <c r="AN1443" i="13"/>
  <c r="AD1426" i="13"/>
  <c r="AD1427" i="13"/>
  <c r="AG1427" i="13"/>
  <c r="AG1430" i="13"/>
  <c r="T1442" i="13"/>
  <c r="T1443" i="13"/>
  <c r="AD1440" i="13"/>
  <c r="AQ1364" i="13"/>
  <c r="AQ1358" i="13"/>
  <c r="AQ1359" i="13"/>
  <c r="AQ1363" i="13"/>
  <c r="AQ1360" i="13"/>
  <c r="AQ1365" i="13"/>
  <c r="AQ1366" i="13"/>
  <c r="AQ1361" i="13"/>
  <c r="AQ1375" i="13"/>
  <c r="AQ1373" i="13"/>
  <c r="AQ1367" i="13"/>
  <c r="AQ1357" i="13"/>
  <c r="AQ1371" i="13"/>
  <c r="AQ1369" i="13"/>
  <c r="AQ1374" i="13"/>
  <c r="AQ1372" i="13"/>
  <c r="AQ1370" i="13"/>
  <c r="AQ1368" i="13"/>
  <c r="AQ1362" i="13"/>
  <c r="Z1374" i="13"/>
  <c r="Z1359" i="13"/>
  <c r="Z1370" i="13"/>
  <c r="Z1371" i="13"/>
  <c r="Z1361" i="13"/>
  <c r="Z1362" i="13"/>
  <c r="Z1366" i="13"/>
  <c r="Z1365" i="13"/>
  <c r="Z1369" i="13"/>
  <c r="Z1367" i="13"/>
  <c r="Z1357" i="13"/>
  <c r="Z1360" i="13"/>
  <c r="Z1368" i="13"/>
  <c r="Z1358" i="13"/>
  <c r="Z1364" i="13"/>
  <c r="Z1375" i="13"/>
  <c r="Z1373" i="13"/>
  <c r="Z1372" i="13"/>
  <c r="Z1363" i="13"/>
  <c r="T1367" i="13"/>
  <c r="T1373" i="13"/>
  <c r="T1358" i="13"/>
  <c r="T1359" i="13"/>
  <c r="T1375" i="13"/>
  <c r="T1374" i="13"/>
  <c r="T1372" i="13"/>
  <c r="T1370" i="13"/>
  <c r="T1368" i="13"/>
  <c r="T1361" i="13"/>
  <c r="T1365" i="13"/>
  <c r="T1357" i="13"/>
  <c r="T1364" i="13"/>
  <c r="T1371" i="13"/>
  <c r="T1366" i="13"/>
  <c r="T1363" i="13"/>
  <c r="T1362" i="13"/>
  <c r="T1360" i="13"/>
  <c r="T1369" i="13"/>
  <c r="L1365" i="13"/>
  <c r="L1361" i="13"/>
  <c r="L1371" i="13"/>
  <c r="L1362" i="13"/>
  <c r="L1366" i="13"/>
  <c r="L1373" i="13"/>
  <c r="L1358" i="13"/>
  <c r="L1369" i="13"/>
  <c r="L1357" i="13"/>
  <c r="L1375" i="13"/>
  <c r="L1374" i="13"/>
  <c r="L1372" i="13"/>
  <c r="L1370" i="13"/>
  <c r="L1368" i="13"/>
  <c r="L1367" i="13"/>
  <c r="L1359" i="13"/>
  <c r="L1364" i="13"/>
  <c r="L1360" i="13"/>
  <c r="L1363" i="13"/>
  <c r="AB1360" i="13"/>
  <c r="AB1375" i="13"/>
  <c r="AB1374" i="13"/>
  <c r="AB1372" i="13"/>
  <c r="AB1370" i="13"/>
  <c r="AB1368" i="13"/>
  <c r="AB1358" i="13"/>
  <c r="AB1365" i="13"/>
  <c r="AB1361" i="13"/>
  <c r="AB1364" i="13"/>
  <c r="AB1367" i="13"/>
  <c r="AB1363" i="13"/>
  <c r="AB1357" i="13"/>
  <c r="AB1373" i="13"/>
  <c r="AB1369" i="13"/>
  <c r="AB1359" i="13"/>
  <c r="AB1371" i="13"/>
  <c r="AB1362" i="13"/>
  <c r="AB1366" i="13"/>
  <c r="AM1362" i="13"/>
  <c r="AM1366" i="13"/>
  <c r="AM1372" i="13"/>
  <c r="AM1370" i="13"/>
  <c r="AM1368" i="13"/>
  <c r="AM1375" i="13"/>
  <c r="AM1373" i="13"/>
  <c r="AM1371" i="13"/>
  <c r="AM1374" i="13"/>
  <c r="AM1363" i="13"/>
  <c r="AM1369" i="13"/>
  <c r="AM1367" i="13"/>
  <c r="AM1364" i="13"/>
  <c r="AM1361" i="13"/>
  <c r="AM1359" i="13"/>
  <c r="AM1360" i="13"/>
  <c r="AM1357" i="13"/>
  <c r="AM1365" i="13"/>
  <c r="AM1358" i="13"/>
  <c r="AE1366" i="13"/>
  <c r="AE1357" i="13"/>
  <c r="AE1358" i="13"/>
  <c r="AE1374" i="13"/>
  <c r="AE1364" i="13"/>
  <c r="AE1372" i="13"/>
  <c r="AE1370" i="13"/>
  <c r="AE1368" i="13"/>
  <c r="AE1375" i="13"/>
  <c r="AE1373" i="13"/>
  <c r="AE1371" i="13"/>
  <c r="AE1362" i="13"/>
  <c r="AE1363" i="13"/>
  <c r="AE1369" i="13"/>
  <c r="AE1367" i="13"/>
  <c r="AE1361" i="13"/>
  <c r="AE1359" i="13"/>
  <c r="AE1365" i="13"/>
  <c r="AE1360" i="13"/>
  <c r="P1365" i="13"/>
  <c r="P1358" i="13"/>
  <c r="P1359" i="13"/>
  <c r="P1360" i="13"/>
  <c r="P1366" i="13"/>
  <c r="P1364" i="13"/>
  <c r="P1362" i="13"/>
  <c r="P1361" i="13"/>
  <c r="P1368" i="13"/>
  <c r="P1363" i="13"/>
  <c r="P1357" i="13"/>
  <c r="P1370" i="13"/>
  <c r="P1374" i="13"/>
  <c r="P1372" i="13"/>
  <c r="P1375" i="13"/>
  <c r="P1373" i="13"/>
  <c r="P1371" i="13"/>
  <c r="P1369" i="13"/>
  <c r="P1367" i="13"/>
  <c r="AH1372" i="13"/>
  <c r="AH1359" i="13"/>
  <c r="AH1361" i="13"/>
  <c r="AH1369" i="13"/>
  <c r="AH1363" i="13"/>
  <c r="AH1368" i="13"/>
  <c r="AH1358" i="13"/>
  <c r="AH1374" i="13"/>
  <c r="AH1366" i="13"/>
  <c r="AH1365" i="13"/>
  <c r="AH1367" i="13"/>
  <c r="AH1357" i="13"/>
  <c r="AH1364" i="13"/>
  <c r="AH1375" i="13"/>
  <c r="AH1373" i="13"/>
  <c r="AH1370" i="13"/>
  <c r="AH1371" i="13"/>
  <c r="AH1362" i="13"/>
  <c r="AH1360" i="13"/>
  <c r="AP1369" i="13"/>
  <c r="AP1374" i="13"/>
  <c r="AP1361" i="13"/>
  <c r="AP1372" i="13"/>
  <c r="AP1366" i="13"/>
  <c r="AP1365" i="13"/>
  <c r="AP1359" i="13"/>
  <c r="AP1357" i="13"/>
  <c r="AP1363" i="13"/>
  <c r="AP1368" i="13"/>
  <c r="AP1358" i="13"/>
  <c r="AP1364" i="13"/>
  <c r="AP1375" i="13"/>
  <c r="AP1373" i="13"/>
  <c r="AP1370" i="13"/>
  <c r="AP1371" i="13"/>
  <c r="AP1362" i="13"/>
  <c r="AP1360" i="13"/>
  <c r="AP1367" i="13"/>
  <c r="AN1361" i="13"/>
  <c r="AN1368" i="13"/>
  <c r="AN1365" i="13"/>
  <c r="AN1370" i="13"/>
  <c r="AN1372" i="13"/>
  <c r="AN1374" i="13"/>
  <c r="AN1373" i="13"/>
  <c r="AN1371" i="13"/>
  <c r="AN1369" i="13"/>
  <c r="AN1367" i="13"/>
  <c r="AN1366" i="13"/>
  <c r="AN1357" i="13"/>
  <c r="AN1375" i="13"/>
  <c r="AN1359" i="13"/>
  <c r="AN1360" i="13"/>
  <c r="AN1358" i="13"/>
  <c r="AN1363" i="13"/>
  <c r="AN1364" i="13"/>
  <c r="AN1362" i="13"/>
  <c r="R1361" i="13"/>
  <c r="R1372" i="13"/>
  <c r="R1371" i="13"/>
  <c r="R1362" i="13"/>
  <c r="R1360" i="13"/>
  <c r="R1364" i="13"/>
  <c r="R1359" i="13"/>
  <c r="R1367" i="13"/>
  <c r="R1373" i="13"/>
  <c r="R1374" i="13"/>
  <c r="R1358" i="13"/>
  <c r="R1375" i="13"/>
  <c r="R1368" i="13"/>
  <c r="R1369" i="13"/>
  <c r="R1363" i="13"/>
  <c r="R1366" i="13"/>
  <c r="R1365" i="13"/>
  <c r="R1370" i="13"/>
  <c r="R1357" i="13"/>
  <c r="Y1292" i="13"/>
  <c r="AJ1288" i="13"/>
  <c r="R1299" i="13"/>
  <c r="AG1297" i="13"/>
  <c r="N1293" i="13"/>
  <c r="Z1305" i="13"/>
  <c r="AP1296" i="13"/>
  <c r="AP1293" i="13"/>
  <c r="S1293" i="13"/>
  <c r="AH1303" i="13"/>
  <c r="M1292" i="13"/>
  <c r="L1288" i="13"/>
  <c r="X1299" i="13"/>
  <c r="AO1294" i="13"/>
  <c r="AQ1299" i="13"/>
  <c r="AN1298" i="13"/>
  <c r="AN1295" i="13"/>
  <c r="I1295" i="13"/>
  <c r="V1290" i="13"/>
  <c r="V1302" i="13"/>
  <c r="Y1291" i="13"/>
  <c r="P1301" i="13"/>
  <c r="AE1296" i="13"/>
  <c r="AI1301" i="13"/>
  <c r="X1302" i="13"/>
  <c r="AD1297" i="13"/>
  <c r="AJ1296" i="13"/>
  <c r="S1294" i="13"/>
  <c r="W1293" i="13"/>
  <c r="AM1301" i="13"/>
  <c r="AR1302" i="13"/>
  <c r="U1298" i="13"/>
  <c r="AA1303" i="13"/>
  <c r="P1304" i="13"/>
  <c r="U1299" i="13"/>
  <c r="Z1298" i="13"/>
  <c r="AQ1298" i="13"/>
  <c r="AR1297" i="13"/>
  <c r="AB1290" i="13"/>
  <c r="AJ1304" i="13"/>
  <c r="M1300" i="13"/>
  <c r="S1305" i="13"/>
  <c r="AR1305" i="13"/>
  <c r="M1301" i="13"/>
  <c r="R1300" i="13"/>
  <c r="AQ1295" i="13"/>
  <c r="AM1294" i="13"/>
  <c r="S1306" i="13"/>
  <c r="S1304" i="13"/>
  <c r="R1292" i="13"/>
  <c r="AB1306" i="13"/>
  <c r="AO1301" i="13"/>
  <c r="AI1291" i="13"/>
  <c r="AI1288" i="13"/>
  <c r="AO1302" i="13"/>
  <c r="AD1305" i="13"/>
  <c r="X1289" i="13"/>
  <c r="Q1291" i="13"/>
  <c r="N1290" i="13"/>
  <c r="P1294" i="13"/>
  <c r="Z1289" i="13"/>
  <c r="AG1303" i="13"/>
  <c r="Y1293" i="13"/>
  <c r="Y1290" i="13"/>
  <c r="AG1304" i="13"/>
  <c r="AN1174" i="13"/>
  <c r="AN1176" i="13"/>
  <c r="AN1178" i="13"/>
  <c r="AN1183" i="13"/>
  <c r="AN1175" i="13"/>
  <c r="AN1182" i="13"/>
  <c r="AN1184" i="13"/>
  <c r="AN1186" i="13"/>
  <c r="AN1179" i="13"/>
  <c r="AN1180" i="13"/>
  <c r="AN1181" i="13"/>
  <c r="AN1188" i="13"/>
  <c r="AN1191" i="13"/>
  <c r="AN1190" i="13"/>
  <c r="AN1189" i="13"/>
  <c r="AN1185" i="13"/>
  <c r="AN1177" i="13"/>
  <c r="AN1187" i="13"/>
  <c r="P1181" i="13"/>
  <c r="P1174" i="13"/>
  <c r="P1189" i="13"/>
  <c r="P1173" i="13"/>
  <c r="P1176" i="13"/>
  <c r="P1187" i="13"/>
  <c r="P1184" i="13"/>
  <c r="P1188" i="13"/>
  <c r="P1185" i="13"/>
  <c r="P1186" i="13"/>
  <c r="P1183" i="13"/>
  <c r="P1175" i="13"/>
  <c r="P1179" i="13"/>
  <c r="P1182" i="13"/>
  <c r="P1191" i="13"/>
  <c r="P1178" i="13"/>
  <c r="P1190" i="13"/>
  <c r="P1177" i="13"/>
  <c r="P1180" i="13"/>
  <c r="AF1174" i="13"/>
  <c r="AF1185" i="13"/>
  <c r="AF1177" i="13"/>
  <c r="AF1173" i="13"/>
  <c r="AF1178" i="13"/>
  <c r="AF1183" i="13"/>
  <c r="AF1182" i="13"/>
  <c r="AF1187" i="13"/>
  <c r="AF1179" i="13"/>
  <c r="AF1186" i="13"/>
  <c r="AF1188" i="13"/>
  <c r="AF1180" i="13"/>
  <c r="AF1176" i="13"/>
  <c r="AF1190" i="13"/>
  <c r="AF1191" i="13"/>
  <c r="AF1175" i="13"/>
  <c r="AF1181" i="13"/>
  <c r="AF1189" i="13"/>
  <c r="X1176" i="13"/>
  <c r="X1177" i="13"/>
  <c r="X1187" i="13"/>
  <c r="X1178" i="13"/>
  <c r="X1185" i="13"/>
  <c r="X1184" i="13"/>
  <c r="X1189" i="13"/>
  <c r="X1183" i="13"/>
  <c r="X1174" i="13"/>
  <c r="X1175" i="13"/>
  <c r="X1173" i="13"/>
  <c r="X1182" i="13"/>
  <c r="X1186" i="13"/>
  <c r="X1188" i="13"/>
  <c r="X1190" i="13"/>
  <c r="X1180" i="13"/>
  <c r="X1179" i="13"/>
  <c r="X1191" i="13"/>
  <c r="X1181" i="13"/>
  <c r="AI1099" i="13"/>
  <c r="J1090" i="13"/>
  <c r="U1095" i="13"/>
  <c r="J1087" i="13"/>
  <c r="AI1090" i="13"/>
  <c r="J1096" i="13"/>
  <c r="J1084" i="13"/>
  <c r="AI1087" i="13"/>
  <c r="AI1094" i="13"/>
  <c r="J1081" i="13"/>
  <c r="AI1084" i="13"/>
  <c r="AI1081" i="13"/>
  <c r="U1092" i="13"/>
  <c r="AI1083" i="13"/>
  <c r="W1092" i="13"/>
  <c r="W1082" i="13"/>
  <c r="J1093" i="13"/>
  <c r="U1086" i="13"/>
  <c r="U1083" i="13"/>
  <c r="Q1092" i="13"/>
  <c r="U1099" i="13"/>
  <c r="W1093" i="13"/>
  <c r="AI1098" i="13"/>
  <c r="U1090" i="13"/>
  <c r="U1087" i="13"/>
  <c r="U1096" i="13"/>
  <c r="Q1085" i="13"/>
  <c r="J1088" i="13"/>
  <c r="U1084" i="13"/>
  <c r="J1095" i="13"/>
  <c r="Q1090" i="13"/>
  <c r="Q1087" i="13"/>
  <c r="Q1094" i="13"/>
  <c r="Q1084" i="13"/>
  <c r="Q1081" i="13"/>
  <c r="W1095" i="13"/>
  <c r="Q1091" i="13"/>
  <c r="U1098" i="13"/>
  <c r="Q1088" i="13"/>
  <c r="J1097" i="13"/>
  <c r="J1085" i="13"/>
  <c r="AI1088" i="13"/>
  <c r="J1082" i="13"/>
  <c r="AI1085" i="13"/>
  <c r="Q1096" i="13"/>
  <c r="AI1082" i="13"/>
  <c r="W1097" i="13"/>
  <c r="J1089" i="13"/>
  <c r="J1086" i="13"/>
  <c r="AI1089" i="13"/>
  <c r="Q1093" i="13"/>
  <c r="AI1097" i="13"/>
  <c r="W1094" i="13"/>
  <c r="U1089" i="13"/>
  <c r="J1083" i="13"/>
  <c r="AI1086" i="13"/>
  <c r="J1099" i="13"/>
  <c r="W1089" i="13"/>
  <c r="Q1098" i="13"/>
  <c r="W1086" i="13"/>
  <c r="W1083" i="13"/>
  <c r="W1099" i="13"/>
  <c r="Q1095" i="13"/>
  <c r="W1098" i="13"/>
  <c r="U1091" i="13"/>
  <c r="U1088" i="13"/>
  <c r="J1092" i="13"/>
  <c r="U1085" i="13"/>
  <c r="U1082" i="13"/>
  <c r="Q1097" i="13"/>
  <c r="U1081" i="13"/>
  <c r="AI1091" i="13"/>
  <c r="Q1082" i="13"/>
  <c r="Q1089" i="13"/>
  <c r="Q1086" i="13"/>
  <c r="Q1083" i="13"/>
  <c r="V1058" i="13"/>
  <c r="V1062" i="13"/>
  <c r="V1072" i="13"/>
  <c r="V1065" i="13"/>
  <c r="V1060" i="13"/>
  <c r="V1061" i="13"/>
  <c r="V1073" i="13"/>
  <c r="V1067" i="13"/>
  <c r="V1068" i="13"/>
  <c r="V1075" i="13"/>
  <c r="V1074" i="13"/>
  <c r="V1059" i="13"/>
  <c r="V1069" i="13"/>
  <c r="V1066" i="13"/>
  <c r="V1070" i="13"/>
  <c r="V1063" i="13"/>
  <c r="V1071" i="13"/>
  <c r="V1076" i="13"/>
  <c r="V1064" i="13"/>
  <c r="AJ1061" i="13"/>
  <c r="AJ1065" i="13"/>
  <c r="AJ1072" i="13"/>
  <c r="AJ1076" i="13"/>
  <c r="AJ1059" i="13"/>
  <c r="AJ1070" i="13"/>
  <c r="AJ1075" i="13"/>
  <c r="AJ1068" i="13"/>
  <c r="AJ1067" i="13"/>
  <c r="AJ1073" i="13"/>
  <c r="AJ1062" i="13"/>
  <c r="AJ1060" i="13"/>
  <c r="AJ1066" i="13"/>
  <c r="AJ1071" i="13"/>
  <c r="AJ1058" i="13"/>
  <c r="AJ1069" i="13"/>
  <c r="AJ1064" i="13"/>
  <c r="AJ1063" i="13"/>
  <c r="AJ1074" i="13"/>
  <c r="X1060" i="13"/>
  <c r="X1074" i="13"/>
  <c r="X1066" i="13"/>
  <c r="X1063" i="13"/>
  <c r="X1072" i="13"/>
  <c r="X1064" i="13"/>
  <c r="X1070" i="13"/>
  <c r="X1058" i="13"/>
  <c r="X1068" i="13"/>
  <c r="X1061" i="13"/>
  <c r="X1062" i="13"/>
  <c r="X1075" i="13"/>
  <c r="X1059" i="13"/>
  <c r="X1071" i="13"/>
  <c r="X1067" i="13"/>
  <c r="X1073" i="13"/>
  <c r="X1065" i="13"/>
  <c r="X1076" i="13"/>
  <c r="X1069" i="13"/>
  <c r="AL1058" i="13"/>
  <c r="AL1073" i="13"/>
  <c r="AL1067" i="13"/>
  <c r="AL1068" i="13"/>
  <c r="AL1059" i="13"/>
  <c r="AL1072" i="13"/>
  <c r="AL1074" i="13"/>
  <c r="AL1069" i="13"/>
  <c r="AL1066" i="13"/>
  <c r="AL1065" i="13"/>
  <c r="AL1070" i="13"/>
  <c r="AL1060" i="13"/>
  <c r="AL1075" i="13"/>
  <c r="AL1064" i="13"/>
  <c r="AL1071" i="13"/>
  <c r="AL1076" i="13"/>
  <c r="AL1062" i="13"/>
  <c r="AL1061" i="13"/>
  <c r="AL1063" i="13"/>
  <c r="AB1061" i="13"/>
  <c r="AB1059" i="13"/>
  <c r="AB1063" i="13"/>
  <c r="AB1074" i="13"/>
  <c r="AB1069" i="13"/>
  <c r="AB1072" i="13"/>
  <c r="AB1070" i="13"/>
  <c r="AB1075" i="13"/>
  <c r="AB1068" i="13"/>
  <c r="AB1073" i="13"/>
  <c r="AB1062" i="13"/>
  <c r="AB1060" i="13"/>
  <c r="AB1066" i="13"/>
  <c r="AB1071" i="13"/>
  <c r="AB1067" i="13"/>
  <c r="AB1058" i="13"/>
  <c r="AB1064" i="13"/>
  <c r="AB1076" i="13"/>
  <c r="AB1065" i="13"/>
  <c r="T1064" i="13"/>
  <c r="T1076" i="13"/>
  <c r="T1061" i="13"/>
  <c r="T1067" i="13"/>
  <c r="T1063" i="13"/>
  <c r="T1074" i="13"/>
  <c r="T1072" i="13"/>
  <c r="T1066" i="13"/>
  <c r="T1070" i="13"/>
  <c r="T1071" i="13"/>
  <c r="T1060" i="13"/>
  <c r="T1075" i="13"/>
  <c r="T1068" i="13"/>
  <c r="T1065" i="13"/>
  <c r="T1073" i="13"/>
  <c r="T1062" i="13"/>
  <c r="T1058" i="13"/>
  <c r="T1059" i="13"/>
  <c r="T1069" i="13"/>
  <c r="AD1058" i="13"/>
  <c r="AD1061" i="13"/>
  <c r="AD1073" i="13"/>
  <c r="AD1067" i="13"/>
  <c r="AD1068" i="13"/>
  <c r="AD1062" i="13"/>
  <c r="AD1074" i="13"/>
  <c r="AD1069" i="13"/>
  <c r="AD1066" i="13"/>
  <c r="AD1076" i="13"/>
  <c r="AD1063" i="13"/>
  <c r="AD1070" i="13"/>
  <c r="AD1060" i="13"/>
  <c r="AD1059" i="13"/>
  <c r="AD1075" i="13"/>
  <c r="AD1064" i="13"/>
  <c r="AD1065" i="13"/>
  <c r="AD1071" i="13"/>
  <c r="AD1072" i="13"/>
  <c r="AN1070" i="13"/>
  <c r="AN1061" i="13"/>
  <c r="AN1068" i="13"/>
  <c r="AN1062" i="13"/>
  <c r="AN1075" i="13"/>
  <c r="AN1074" i="13"/>
  <c r="AN1067" i="13"/>
  <c r="AN1073" i="13"/>
  <c r="AN1063" i="13"/>
  <c r="AN1071" i="13"/>
  <c r="AN1060" i="13"/>
  <c r="AN1066" i="13"/>
  <c r="AN1065" i="13"/>
  <c r="AN1076" i="13"/>
  <c r="AN1069" i="13"/>
  <c r="AN1059" i="13"/>
  <c r="AN1058" i="13"/>
  <c r="AN1072" i="13"/>
  <c r="AN1064" i="13"/>
  <c r="P1060" i="13"/>
  <c r="P1065" i="13"/>
  <c r="P1076" i="13"/>
  <c r="P1069" i="13"/>
  <c r="P1074" i="13"/>
  <c r="P1066" i="13"/>
  <c r="P1063" i="13"/>
  <c r="P1058" i="13"/>
  <c r="P1072" i="13"/>
  <c r="P1064" i="13"/>
  <c r="P1067" i="13"/>
  <c r="P1070" i="13"/>
  <c r="P1059" i="13"/>
  <c r="P1061" i="13"/>
  <c r="P1068" i="13"/>
  <c r="P1062" i="13"/>
  <c r="P1075" i="13"/>
  <c r="P1073" i="13"/>
  <c r="P1071" i="13"/>
  <c r="L1058" i="13"/>
  <c r="L1069" i="13"/>
  <c r="L1059" i="13"/>
  <c r="L1064" i="13"/>
  <c r="L1076" i="13"/>
  <c r="L1067" i="13"/>
  <c r="L1063" i="13"/>
  <c r="L1074" i="13"/>
  <c r="L1062" i="13"/>
  <c r="L1072" i="13"/>
  <c r="L1061" i="13"/>
  <c r="L1065" i="13"/>
  <c r="L1070" i="13"/>
  <c r="L1075" i="13"/>
  <c r="L1068" i="13"/>
  <c r="L1060" i="13"/>
  <c r="L1066" i="13"/>
  <c r="L1071" i="13"/>
  <c r="L1073" i="13"/>
  <c r="AQ1069" i="13"/>
  <c r="AQ1062" i="13"/>
  <c r="AQ1074" i="13"/>
  <c r="AQ1063" i="13"/>
  <c r="AQ1075" i="13"/>
  <c r="AQ1059" i="13"/>
  <c r="AQ1068" i="13"/>
  <c r="AQ1064" i="13"/>
  <c r="AQ1058" i="13"/>
  <c r="AQ1076" i="13"/>
  <c r="AQ1070" i="13"/>
  <c r="AQ1061" i="13"/>
  <c r="AQ1065" i="13"/>
  <c r="AQ1066" i="13"/>
  <c r="AQ1071" i="13"/>
  <c r="AQ1067" i="13"/>
  <c r="AQ1060" i="13"/>
  <c r="AQ1072" i="13"/>
  <c r="AQ1073" i="13"/>
  <c r="AR1070" i="13"/>
  <c r="AR1075" i="13"/>
  <c r="AR1068" i="13"/>
  <c r="AR1061" i="13"/>
  <c r="AR1059" i="13"/>
  <c r="AR1073" i="13"/>
  <c r="AR1062" i="13"/>
  <c r="AR1067" i="13"/>
  <c r="AR1066" i="13"/>
  <c r="AR1071" i="13"/>
  <c r="AR1074" i="13"/>
  <c r="AR1058" i="13"/>
  <c r="AR1069" i="13"/>
  <c r="AR1060" i="13"/>
  <c r="AR1065" i="13"/>
  <c r="AR1064" i="13"/>
  <c r="AR1076" i="13"/>
  <c r="AR1072" i="13"/>
  <c r="AR1063" i="13"/>
  <c r="AF1063" i="13"/>
  <c r="AF1072" i="13"/>
  <c r="AF1064" i="13"/>
  <c r="AF1070" i="13"/>
  <c r="AF1068" i="13"/>
  <c r="AF1061" i="13"/>
  <c r="AF1069" i="13"/>
  <c r="AF1062" i="13"/>
  <c r="AF1075" i="13"/>
  <c r="AF1060" i="13"/>
  <c r="AF1067" i="13"/>
  <c r="AF1073" i="13"/>
  <c r="AF1058" i="13"/>
  <c r="AF1071" i="13"/>
  <c r="AF1059" i="13"/>
  <c r="AF1076" i="13"/>
  <c r="AF1074" i="13"/>
  <c r="AF1066" i="13"/>
  <c r="AF1065" i="13"/>
  <c r="N1058" i="13"/>
  <c r="N1060" i="13"/>
  <c r="N1071" i="13"/>
  <c r="N1076" i="13"/>
  <c r="N1072" i="13"/>
  <c r="N1062" i="13"/>
  <c r="N1063" i="13"/>
  <c r="N1059" i="13"/>
  <c r="N1073" i="13"/>
  <c r="N1067" i="13"/>
  <c r="N1068" i="13"/>
  <c r="N1074" i="13"/>
  <c r="N1065" i="13"/>
  <c r="N1069" i="13"/>
  <c r="N1066" i="13"/>
  <c r="N1061" i="13"/>
  <c r="N1070" i="13"/>
  <c r="N1075" i="13"/>
  <c r="N1064" i="13"/>
  <c r="P1012" i="13"/>
  <c r="P1019" i="13"/>
  <c r="P1022" i="13"/>
  <c r="P1017" i="13"/>
  <c r="P1026" i="13"/>
  <c r="P1020" i="13"/>
  <c r="P1016" i="13"/>
  <c r="P1023" i="13"/>
  <c r="P1025" i="13"/>
  <c r="P1027" i="13"/>
  <c r="P1029" i="13"/>
  <c r="P1028" i="13"/>
  <c r="P1013" i="13"/>
  <c r="P1018" i="13"/>
  <c r="P1015" i="13"/>
  <c r="P1014" i="13"/>
  <c r="P1024" i="13"/>
  <c r="P1030" i="13"/>
  <c r="P1021" i="13"/>
  <c r="X1012" i="13"/>
  <c r="X1021" i="13"/>
  <c r="X1014" i="13"/>
  <c r="X1022" i="13"/>
  <c r="X1024" i="13"/>
  <c r="X1026" i="13"/>
  <c r="X1028" i="13"/>
  <c r="X1030" i="13"/>
  <c r="X1019" i="13"/>
  <c r="X1017" i="13"/>
  <c r="X1020" i="13"/>
  <c r="X1023" i="13"/>
  <c r="X1025" i="13"/>
  <c r="X1027" i="13"/>
  <c r="X1029" i="13"/>
  <c r="X1013" i="13"/>
  <c r="X1018" i="13"/>
  <c r="X1015" i="13"/>
  <c r="AF1012" i="13"/>
  <c r="AF1016" i="13"/>
  <c r="AF1018" i="13"/>
  <c r="AF1021" i="13"/>
  <c r="AF1014" i="13"/>
  <c r="AF1022" i="13"/>
  <c r="AF1024" i="13"/>
  <c r="AF1026" i="13"/>
  <c r="AF1028" i="13"/>
  <c r="AF1030" i="13"/>
  <c r="AF1019" i="13"/>
  <c r="AF1017" i="13"/>
  <c r="AF1020" i="13"/>
  <c r="AF1023" i="13"/>
  <c r="AF1025" i="13"/>
  <c r="AF1027" i="13"/>
  <c r="AF1029" i="13"/>
  <c r="AF1013" i="13"/>
  <c r="AF1015" i="13"/>
  <c r="AN1012" i="13"/>
  <c r="AN1013" i="13"/>
  <c r="AN1018" i="13"/>
  <c r="AN1015" i="13"/>
  <c r="AN1021" i="13"/>
  <c r="AN1014" i="13"/>
  <c r="AN1022" i="13"/>
  <c r="AN1024" i="13"/>
  <c r="AN1026" i="13"/>
  <c r="AN1028" i="13"/>
  <c r="AN1030" i="13"/>
  <c r="AN1016" i="13"/>
  <c r="AN1019" i="13"/>
  <c r="AN1017" i="13"/>
  <c r="AN1020" i="13"/>
  <c r="AN1023" i="13"/>
  <c r="AN1025" i="13"/>
  <c r="AN1027" i="13"/>
  <c r="AN1029" i="13"/>
  <c r="Y886" i="13"/>
  <c r="Y884" i="13"/>
  <c r="Y889" i="13"/>
  <c r="AD889" i="13"/>
  <c r="Y880" i="13"/>
  <c r="AD877" i="13"/>
  <c r="AG879" i="13"/>
  <c r="AG892" i="13"/>
  <c r="AG889" i="13"/>
  <c r="AG888" i="13"/>
  <c r="AG891" i="13"/>
  <c r="AG890" i="13"/>
  <c r="AG882" i="13"/>
  <c r="K887" i="13"/>
  <c r="K881" i="13"/>
  <c r="K884" i="13"/>
  <c r="K885" i="13"/>
  <c r="K876" i="13"/>
  <c r="K890" i="13"/>
  <c r="K891" i="13"/>
  <c r="K886" i="13"/>
  <c r="K882" i="13"/>
  <c r="K883" i="13"/>
  <c r="K889" i="13"/>
  <c r="K892" i="13"/>
  <c r="K879" i="13"/>
  <c r="K880" i="13"/>
  <c r="K878" i="13"/>
  <c r="K888" i="13"/>
  <c r="K877" i="13"/>
  <c r="AF882" i="13"/>
  <c r="AF881" i="13"/>
  <c r="AF879" i="13"/>
  <c r="AF875" i="13"/>
  <c r="AF891" i="13"/>
  <c r="AF892" i="13"/>
  <c r="AF890" i="13"/>
  <c r="AF884" i="13"/>
  <c r="AF878" i="13"/>
  <c r="Y878" i="13"/>
  <c r="AD875" i="13"/>
  <c r="Y883" i="13"/>
  <c r="AE884" i="13"/>
  <c r="AE890" i="13"/>
  <c r="AE886" i="13"/>
  <c r="AE876" i="13"/>
  <c r="AE892" i="13"/>
  <c r="AE891" i="13"/>
  <c r="Y891" i="13"/>
  <c r="AD892" i="13"/>
  <c r="AD891" i="13"/>
  <c r="AD881" i="13"/>
  <c r="AD885" i="13"/>
  <c r="AD876" i="13"/>
  <c r="AD886" i="13"/>
  <c r="AD884" i="13"/>
  <c r="AD874" i="13"/>
  <c r="AD880" i="13"/>
  <c r="M890" i="13"/>
  <c r="M884" i="13"/>
  <c r="M880" i="13"/>
  <c r="M881" i="13"/>
  <c r="M877" i="13"/>
  <c r="M892" i="13"/>
  <c r="M887" i="13"/>
  <c r="M886" i="13"/>
  <c r="M876" i="13"/>
  <c r="M888" i="13"/>
  <c r="M889" i="13"/>
  <c r="M878" i="13"/>
  <c r="M879" i="13"/>
  <c r="M891" i="13"/>
  <c r="M883" i="13"/>
  <c r="M882" i="13"/>
  <c r="M885" i="13"/>
  <c r="AM892" i="13"/>
  <c r="AM887" i="13"/>
  <c r="AM880" i="13"/>
  <c r="AM876" i="13"/>
  <c r="AM888" i="13"/>
  <c r="AM881" i="13"/>
  <c r="AM890" i="13"/>
  <c r="AM886" i="13"/>
  <c r="AM882" i="13"/>
  <c r="AM883" i="13"/>
  <c r="AM878" i="13"/>
  <c r="AM879" i="13"/>
  <c r="AM889" i="13"/>
  <c r="AM884" i="13"/>
  <c r="AM874" i="13"/>
  <c r="AM885" i="13"/>
  <c r="AM891" i="13"/>
  <c r="AM877" i="13"/>
  <c r="Y890" i="13"/>
  <c r="Y885" i="13"/>
  <c r="Y892" i="13"/>
  <c r="AD882" i="13"/>
  <c r="Y881" i="13"/>
  <c r="Y882" i="13"/>
  <c r="Y877" i="13"/>
  <c r="Y874" i="13"/>
  <c r="U892" i="13"/>
  <c r="U891" i="13"/>
  <c r="AD878" i="13"/>
  <c r="AD888" i="13"/>
  <c r="Y887" i="13"/>
  <c r="Y888" i="13"/>
  <c r="AQ883" i="13"/>
  <c r="AQ880" i="13"/>
  <c r="AQ876" i="13"/>
  <c r="AQ885" i="13"/>
  <c r="AQ892" i="13"/>
  <c r="AQ890" i="13"/>
  <c r="AQ886" i="13"/>
  <c r="AQ888" i="13"/>
  <c r="AQ882" i="13"/>
  <c r="AQ879" i="13"/>
  <c r="AQ875" i="13"/>
  <c r="AQ878" i="13"/>
  <c r="AQ877" i="13"/>
  <c r="AQ887" i="13"/>
  <c r="AQ881" i="13"/>
  <c r="AQ884" i="13"/>
  <c r="AQ891" i="13"/>
  <c r="Y875" i="13"/>
  <c r="AD890" i="13"/>
  <c r="AM875" i="13"/>
  <c r="AD883" i="13"/>
  <c r="S891" i="13"/>
  <c r="S886" i="13"/>
  <c r="S892" i="13"/>
  <c r="AJ884" i="13"/>
  <c r="AJ885" i="13"/>
  <c r="AJ886" i="13"/>
  <c r="AJ879" i="13"/>
  <c r="AJ882" i="13"/>
  <c r="AJ883" i="13"/>
  <c r="AJ887" i="13"/>
  <c r="AJ888" i="13"/>
  <c r="AJ877" i="13"/>
  <c r="AJ880" i="13"/>
  <c r="AJ878" i="13"/>
  <c r="AJ892" i="13"/>
  <c r="AJ890" i="13"/>
  <c r="AJ891" i="13"/>
  <c r="AJ889" i="13"/>
  <c r="AJ881" i="13"/>
  <c r="R889" i="13"/>
  <c r="R891" i="13"/>
  <c r="R874" i="13"/>
  <c r="R890" i="13"/>
  <c r="R892" i="13"/>
  <c r="I862" i="13"/>
  <c r="K856" i="13"/>
  <c r="L869" i="13"/>
  <c r="K857" i="13"/>
  <c r="K864" i="13"/>
  <c r="L857" i="13"/>
  <c r="L866" i="13"/>
  <c r="K851" i="13"/>
  <c r="I852" i="13"/>
  <c r="Z860" i="13"/>
  <c r="Z851" i="13"/>
  <c r="L854" i="13"/>
  <c r="L858" i="13"/>
  <c r="L853" i="13"/>
  <c r="L856" i="13"/>
  <c r="L851" i="13"/>
  <c r="Z863" i="13"/>
  <c r="K863" i="13"/>
  <c r="Z862" i="13"/>
  <c r="K868" i="13"/>
  <c r="K854" i="13"/>
  <c r="Z852" i="13"/>
  <c r="I867" i="13"/>
  <c r="Z856" i="13"/>
  <c r="K855" i="13"/>
  <c r="Z865" i="13"/>
  <c r="K865" i="13"/>
  <c r="Z855" i="13"/>
  <c r="K852" i="13"/>
  <c r="Z864" i="13"/>
  <c r="I856" i="13"/>
  <c r="Z859" i="13"/>
  <c r="I857" i="13"/>
  <c r="Z867" i="13"/>
  <c r="K867" i="13"/>
  <c r="L861" i="13"/>
  <c r="I864" i="13"/>
  <c r="I854" i="13"/>
  <c r="Z857" i="13"/>
  <c r="Z866" i="13"/>
  <c r="I863" i="13"/>
  <c r="I865" i="13"/>
  <c r="I853" i="13"/>
  <c r="Z853" i="13"/>
  <c r="Z869" i="13"/>
  <c r="K869" i="13"/>
  <c r="L863" i="13"/>
  <c r="I866" i="13"/>
  <c r="Z868" i="13"/>
  <c r="I851" i="13"/>
  <c r="I855" i="13"/>
  <c r="I869" i="13"/>
  <c r="Z854" i="13"/>
  <c r="K859" i="13"/>
  <c r="L859" i="13"/>
  <c r="K858" i="13"/>
  <c r="L865" i="13"/>
  <c r="I868" i="13"/>
  <c r="L860" i="13"/>
  <c r="L862" i="13"/>
  <c r="K853" i="13"/>
  <c r="L852" i="13"/>
  <c r="L867" i="13"/>
  <c r="K860" i="13"/>
  <c r="AH791" i="13"/>
  <c r="AH785" i="13"/>
  <c r="AH786" i="13"/>
  <c r="AH800" i="13"/>
  <c r="AH798" i="13"/>
  <c r="AH784" i="13"/>
  <c r="AH799" i="13"/>
  <c r="AH789" i="13"/>
  <c r="AH796" i="13"/>
  <c r="AH794" i="13"/>
  <c r="AH792" i="13"/>
  <c r="AH783" i="13"/>
  <c r="AH787" i="13"/>
  <c r="AH790" i="13"/>
  <c r="AH782" i="13"/>
  <c r="L786" i="13"/>
  <c r="L785" i="13"/>
  <c r="L788" i="13"/>
  <c r="L791" i="13"/>
  <c r="L783" i="13"/>
  <c r="L789" i="13"/>
  <c r="L799" i="13"/>
  <c r="L795" i="13"/>
  <c r="L798" i="13"/>
  <c r="L796" i="13"/>
  <c r="L794" i="13"/>
  <c r="L792" i="13"/>
  <c r="L784" i="13"/>
  <c r="L782" i="13"/>
  <c r="L797" i="13"/>
  <c r="L793" i="13"/>
  <c r="L800" i="13"/>
  <c r="L787" i="13"/>
  <c r="L790" i="13"/>
  <c r="O787" i="13"/>
  <c r="O785" i="13"/>
  <c r="O783" i="13"/>
  <c r="O788" i="13"/>
  <c r="O791" i="13"/>
  <c r="O790" i="13"/>
  <c r="O786" i="13"/>
  <c r="O789" i="13"/>
  <c r="O800" i="13"/>
  <c r="O798" i="13"/>
  <c r="O796" i="13"/>
  <c r="O794" i="13"/>
  <c r="O792" i="13"/>
  <c r="O784" i="13"/>
  <c r="O782" i="13"/>
  <c r="O799" i="13"/>
  <c r="O797" i="13"/>
  <c r="O795" i="13"/>
  <c r="O793" i="13"/>
  <c r="I791" i="13"/>
  <c r="I783" i="13"/>
  <c r="I800" i="13"/>
  <c r="I798" i="13"/>
  <c r="I792" i="13"/>
  <c r="I786" i="13"/>
  <c r="I789" i="13"/>
  <c r="I793" i="13"/>
  <c r="I795" i="13"/>
  <c r="I799" i="13"/>
  <c r="I797" i="13"/>
  <c r="I794" i="13"/>
  <c r="I796" i="13"/>
  <c r="I784" i="13"/>
  <c r="I787" i="13"/>
  <c r="I790" i="13"/>
  <c r="I782" i="13"/>
  <c r="I788" i="13"/>
  <c r="I785" i="13"/>
  <c r="T786" i="13"/>
  <c r="T795" i="13"/>
  <c r="T785" i="13"/>
  <c r="T783" i="13"/>
  <c r="T798" i="13"/>
  <c r="T796" i="13"/>
  <c r="T794" i="13"/>
  <c r="T792" i="13"/>
  <c r="T784" i="13"/>
  <c r="T782" i="13"/>
  <c r="T788" i="13"/>
  <c r="T791" i="13"/>
  <c r="T789" i="13"/>
  <c r="T800" i="13"/>
  <c r="T787" i="13"/>
  <c r="T790" i="13"/>
  <c r="T799" i="13"/>
  <c r="T797" i="13"/>
  <c r="T793" i="13"/>
  <c r="W782" i="13"/>
  <c r="W799" i="13"/>
  <c r="M789" i="13"/>
  <c r="M791" i="13"/>
  <c r="M794" i="13"/>
  <c r="M787" i="13"/>
  <c r="M782" i="13"/>
  <c r="M785" i="13"/>
  <c r="M793" i="13"/>
  <c r="M790" i="13"/>
  <c r="M795" i="13"/>
  <c r="M799" i="13"/>
  <c r="M797" i="13"/>
  <c r="M796" i="13"/>
  <c r="M792" i="13"/>
  <c r="M784" i="13"/>
  <c r="M788" i="13"/>
  <c r="M783" i="13"/>
  <c r="M786" i="13"/>
  <c r="M798" i="13"/>
  <c r="M800" i="13"/>
  <c r="AB786" i="13"/>
  <c r="AB788" i="13"/>
  <c r="AB798" i="13"/>
  <c r="AB796" i="13"/>
  <c r="AB794" i="13"/>
  <c r="AB792" i="13"/>
  <c r="AB784" i="13"/>
  <c r="AB782" i="13"/>
  <c r="AB800" i="13"/>
  <c r="AB787" i="13"/>
  <c r="AB790" i="13"/>
  <c r="AB799" i="13"/>
  <c r="AB797" i="13"/>
  <c r="AB791" i="13"/>
  <c r="AB783" i="13"/>
  <c r="AB795" i="13"/>
  <c r="AB793" i="13"/>
  <c r="AB785" i="13"/>
  <c r="AB789" i="13"/>
  <c r="U787" i="13"/>
  <c r="U798" i="13"/>
  <c r="U790" i="13"/>
  <c r="U783" i="13"/>
  <c r="U786" i="13"/>
  <c r="AJ785" i="13"/>
  <c r="AJ786" i="13"/>
  <c r="AJ798" i="13"/>
  <c r="AJ796" i="13"/>
  <c r="AJ794" i="13"/>
  <c r="AJ792" i="13"/>
  <c r="AJ784" i="13"/>
  <c r="AJ782" i="13"/>
  <c r="AJ783" i="13"/>
  <c r="AJ800" i="13"/>
  <c r="AJ787" i="13"/>
  <c r="AJ790" i="13"/>
  <c r="AJ799" i="13"/>
  <c r="AJ797" i="13"/>
  <c r="AJ795" i="13"/>
  <c r="AJ793" i="13"/>
  <c r="AJ789" i="13"/>
  <c r="AJ788" i="13"/>
  <c r="AJ791" i="13"/>
  <c r="AL1105" i="13"/>
  <c r="AL1120" i="13"/>
  <c r="AL1118" i="13"/>
  <c r="AL1121" i="13"/>
  <c r="AL1108" i="13"/>
  <c r="AL1116" i="13"/>
  <c r="AL1119" i="13"/>
  <c r="AL1111" i="13"/>
  <c r="AL1114" i="13"/>
  <c r="AL1104" i="13"/>
  <c r="AL1107" i="13"/>
  <c r="AL1117" i="13"/>
  <c r="AL1110" i="13"/>
  <c r="AL1113" i="13"/>
  <c r="AL1115" i="13"/>
  <c r="AL1122" i="13"/>
  <c r="AL1106" i="13"/>
  <c r="AL1109" i="13"/>
  <c r="AL1112" i="13"/>
  <c r="AG1120" i="13"/>
  <c r="AG1122" i="13"/>
  <c r="AG1121" i="13"/>
  <c r="AG1119" i="13"/>
  <c r="AG1104" i="13"/>
  <c r="AG1107" i="13"/>
  <c r="AG1117" i="13"/>
  <c r="AG1110" i="13"/>
  <c r="AG1113" i="13"/>
  <c r="AG1114" i="13"/>
  <c r="AG1115" i="13"/>
  <c r="AG1109" i="13"/>
  <c r="AG1116" i="13"/>
  <c r="AG1112" i="13"/>
  <c r="AG1105" i="13"/>
  <c r="AG1108" i="13"/>
  <c r="AG1111" i="13"/>
  <c r="AG1106" i="13"/>
  <c r="AG1118" i="13"/>
  <c r="S1104" i="13"/>
  <c r="S1121" i="13"/>
  <c r="S1107" i="13"/>
  <c r="S1119" i="13"/>
  <c r="S1117" i="13"/>
  <c r="S1110" i="13"/>
  <c r="S1113" i="13"/>
  <c r="S1122" i="13"/>
  <c r="S1106" i="13"/>
  <c r="S1109" i="13"/>
  <c r="S1112" i="13"/>
  <c r="S1115" i="13"/>
  <c r="S1120" i="13"/>
  <c r="S1118" i="13"/>
  <c r="S1116" i="13"/>
  <c r="S1105" i="13"/>
  <c r="S1108" i="13"/>
  <c r="S1111" i="13"/>
  <c r="S1114" i="13"/>
  <c r="AR1117" i="13"/>
  <c r="AR1107" i="13"/>
  <c r="AR1113" i="13"/>
  <c r="AR1122" i="13"/>
  <c r="AR1106" i="13"/>
  <c r="AR1109" i="13"/>
  <c r="AR1112" i="13"/>
  <c r="AR1115" i="13"/>
  <c r="AR1120" i="13"/>
  <c r="AR1118" i="13"/>
  <c r="AR1116" i="13"/>
  <c r="AR1105" i="13"/>
  <c r="AR1108" i="13"/>
  <c r="AR1111" i="13"/>
  <c r="AR1114" i="13"/>
  <c r="AR1104" i="13"/>
  <c r="AR1119" i="13"/>
  <c r="AR1110" i="13"/>
  <c r="AR1121" i="13"/>
  <c r="AN924" i="13"/>
  <c r="AN922" i="13"/>
  <c r="AN929" i="13"/>
  <c r="AN927" i="13"/>
  <c r="AN937" i="13"/>
  <c r="AN938" i="13"/>
  <c r="AN935" i="13"/>
  <c r="AN936" i="13"/>
  <c r="AN921" i="13"/>
  <c r="AN933" i="13"/>
  <c r="AN926" i="13"/>
  <c r="AN934" i="13"/>
  <c r="AN931" i="13"/>
  <c r="AN932" i="13"/>
  <c r="AN923" i="13"/>
  <c r="AN925" i="13"/>
  <c r="AN928" i="13"/>
  <c r="AN930" i="13"/>
  <c r="AN920" i="13"/>
  <c r="AF922" i="13"/>
  <c r="AF929" i="13"/>
  <c r="AF923" i="13"/>
  <c r="AF920" i="13"/>
  <c r="AF937" i="13"/>
  <c r="AF938" i="13"/>
  <c r="AF935" i="13"/>
  <c r="AF936" i="13"/>
  <c r="AF933" i="13"/>
  <c r="AF926" i="13"/>
  <c r="AF934" i="13"/>
  <c r="AF927" i="13"/>
  <c r="AF924" i="13"/>
  <c r="AF931" i="13"/>
  <c r="AF932" i="13"/>
  <c r="AF925" i="13"/>
  <c r="AF928" i="13"/>
  <c r="AF930" i="13"/>
  <c r="AF921" i="13"/>
  <c r="AI920" i="13"/>
  <c r="AI925" i="13"/>
  <c r="AI923" i="13"/>
  <c r="AI933" i="13"/>
  <c r="AI926" i="13"/>
  <c r="AI929" i="13"/>
  <c r="AI928" i="13"/>
  <c r="AI921" i="13"/>
  <c r="AI931" i="13"/>
  <c r="AI938" i="13"/>
  <c r="AI936" i="13"/>
  <c r="AI934" i="13"/>
  <c r="AI922" i="13"/>
  <c r="AI932" i="13"/>
  <c r="AI924" i="13"/>
  <c r="AI935" i="13"/>
  <c r="AI927" i="13"/>
  <c r="AI930" i="13"/>
  <c r="AI937" i="13"/>
  <c r="AB920" i="13"/>
  <c r="AB928" i="13"/>
  <c r="AB932" i="13"/>
  <c r="AB933" i="13"/>
  <c r="AB924" i="13"/>
  <c r="AB930" i="13"/>
  <c r="AB931" i="13"/>
  <c r="AB925" i="13"/>
  <c r="AB923" i="13"/>
  <c r="AB929" i="13"/>
  <c r="AB926" i="13"/>
  <c r="AB938" i="13"/>
  <c r="AB922" i="13"/>
  <c r="AB927" i="13"/>
  <c r="AB921" i="13"/>
  <c r="AB934" i="13"/>
  <c r="AB935" i="13"/>
  <c r="AB937" i="13"/>
  <c r="AB936" i="13"/>
  <c r="U922" i="13"/>
  <c r="U921" i="13"/>
  <c r="U937" i="13"/>
  <c r="U923" i="13"/>
  <c r="U920" i="13"/>
  <c r="U925" i="13"/>
  <c r="U928" i="13"/>
  <c r="U924" i="13"/>
  <c r="U927" i="13"/>
  <c r="U938" i="13"/>
  <c r="U929" i="13"/>
  <c r="U935" i="13"/>
  <c r="U936" i="13"/>
  <c r="U926" i="13"/>
  <c r="U934" i="13"/>
  <c r="U931" i="13"/>
  <c r="U932" i="13"/>
  <c r="U930" i="13"/>
  <c r="U933" i="13"/>
  <c r="P1328" i="13"/>
  <c r="P1324" i="13"/>
  <c r="P1312" i="13"/>
  <c r="P1315" i="13"/>
  <c r="P1329" i="13"/>
  <c r="P1323" i="13"/>
  <c r="P1322" i="13"/>
  <c r="P1314" i="13"/>
  <c r="P1317" i="13"/>
  <c r="P1320" i="13"/>
  <c r="P1316" i="13"/>
  <c r="P1327" i="13"/>
  <c r="P1313" i="13"/>
  <c r="P1326" i="13"/>
  <c r="P1319" i="13"/>
  <c r="P1325" i="13"/>
  <c r="P1311" i="13"/>
  <c r="P1321" i="13"/>
  <c r="P1318" i="13"/>
  <c r="AO1313" i="13"/>
  <c r="AO1321" i="13"/>
  <c r="AO1328" i="13"/>
  <c r="AO1311" i="13"/>
  <c r="AO1322" i="13"/>
  <c r="AO1320" i="13"/>
  <c r="AO1316" i="13"/>
  <c r="AO1323" i="13"/>
  <c r="AO1326" i="13"/>
  <c r="AO1329" i="13"/>
  <c r="AO1319" i="13"/>
  <c r="AO1325" i="13"/>
  <c r="AO1312" i="13"/>
  <c r="AO1314" i="13"/>
  <c r="AO1318" i="13"/>
  <c r="AO1324" i="13"/>
  <c r="AO1317" i="13"/>
  <c r="AO1327" i="13"/>
  <c r="AO1315" i="13"/>
  <c r="AA1311" i="13"/>
  <c r="AA1317" i="13"/>
  <c r="AA1321" i="13"/>
  <c r="AA1329" i="13"/>
  <c r="AA1325" i="13"/>
  <c r="AA1328" i="13"/>
  <c r="AA1324" i="13"/>
  <c r="AA1315" i="13"/>
  <c r="AA1327" i="13"/>
  <c r="AA1318" i="13"/>
  <c r="AA1326" i="13"/>
  <c r="AA1312" i="13"/>
  <c r="AA1320" i="13"/>
  <c r="AA1322" i="13"/>
  <c r="AA1319" i="13"/>
  <c r="AA1323" i="13"/>
  <c r="AA1313" i="13"/>
  <c r="AA1316" i="13"/>
  <c r="AA1314" i="13"/>
  <c r="M1317" i="13"/>
  <c r="M1329" i="13"/>
  <c r="M1313" i="13"/>
  <c r="M1316" i="13"/>
  <c r="M1322" i="13"/>
  <c r="M1319" i="13"/>
  <c r="M1320" i="13"/>
  <c r="M1327" i="13"/>
  <c r="M1312" i="13"/>
  <c r="M1321" i="13"/>
  <c r="M1311" i="13"/>
  <c r="M1314" i="13"/>
  <c r="M1328" i="13"/>
  <c r="M1323" i="13"/>
  <c r="M1325" i="13"/>
  <c r="M1315" i="13"/>
  <c r="M1324" i="13"/>
  <c r="M1318" i="13"/>
  <c r="M1326" i="13"/>
  <c r="J1340" i="13"/>
  <c r="J1344" i="13"/>
  <c r="J1352" i="13"/>
  <c r="J1337" i="13"/>
  <c r="J1341" i="13"/>
  <c r="J1334" i="13"/>
  <c r="J1348" i="13"/>
  <c r="J1349" i="13"/>
  <c r="J1336" i="13"/>
  <c r="J1346" i="13"/>
  <c r="J1335" i="13"/>
  <c r="J1351" i="13"/>
  <c r="J1342" i="13"/>
  <c r="J1345" i="13"/>
  <c r="J1350" i="13"/>
  <c r="J1339" i="13"/>
  <c r="J1347" i="13"/>
  <c r="J1338" i="13"/>
  <c r="J1343" i="13"/>
  <c r="AD1336" i="13"/>
  <c r="AD1340" i="13"/>
  <c r="AD1337" i="13"/>
  <c r="AD1344" i="13"/>
  <c r="AD1347" i="13"/>
  <c r="AD1350" i="13"/>
  <c r="AD1342" i="13"/>
  <c r="AD1352" i="13"/>
  <c r="AD1345" i="13"/>
  <c r="AD1335" i="13"/>
  <c r="AD1343" i="13"/>
  <c r="AD1338" i="13"/>
  <c r="AD1351" i="13"/>
  <c r="AD1348" i="13"/>
  <c r="AD1334" i="13"/>
  <c r="AD1341" i="13"/>
  <c r="AD1346" i="13"/>
  <c r="AD1339" i="13"/>
  <c r="AD1349" i="13"/>
  <c r="Y1336" i="13"/>
  <c r="Y1351" i="13"/>
  <c r="Y1342" i="13"/>
  <c r="Y1345" i="13"/>
  <c r="Y1339" i="13"/>
  <c r="Y1348" i="13"/>
  <c r="Y1337" i="13"/>
  <c r="Y1341" i="13"/>
  <c r="Y1335" i="13"/>
  <c r="Y1344" i="13"/>
  <c r="Y1347" i="13"/>
  <c r="Y1349" i="13"/>
  <c r="Y1343" i="13"/>
  <c r="Y1350" i="13"/>
  <c r="Y1340" i="13"/>
  <c r="Y1346" i="13"/>
  <c r="Y1334" i="13"/>
  <c r="Y1338" i="13"/>
  <c r="Y1352" i="13"/>
  <c r="AA1334" i="13"/>
  <c r="AA1345" i="13"/>
  <c r="AA1346" i="13"/>
  <c r="AA1352" i="13"/>
  <c r="AA1342" i="13"/>
  <c r="AA1343" i="13"/>
  <c r="AA1351" i="13"/>
  <c r="AA1338" i="13"/>
  <c r="AA1347" i="13"/>
  <c r="AA1336" i="13"/>
  <c r="AA1349" i="13"/>
  <c r="AA1341" i="13"/>
  <c r="AA1335" i="13"/>
  <c r="AA1339" i="13"/>
  <c r="AA1337" i="13"/>
  <c r="AA1340" i="13"/>
  <c r="AA1348" i="13"/>
  <c r="AA1350" i="13"/>
  <c r="AA1344" i="13"/>
  <c r="M1348" i="13"/>
  <c r="M1351" i="13"/>
  <c r="M1334" i="13"/>
  <c r="M1343" i="13"/>
  <c r="M1349" i="13"/>
  <c r="M1340" i="13"/>
  <c r="M1338" i="13"/>
  <c r="M1342" i="13"/>
  <c r="M1352" i="13"/>
  <c r="M1336" i="13"/>
  <c r="M1350" i="13"/>
  <c r="M1347" i="13"/>
  <c r="M1344" i="13"/>
  <c r="M1335" i="13"/>
  <c r="M1341" i="13"/>
  <c r="M1345" i="13"/>
  <c r="M1346" i="13"/>
  <c r="M1339" i="13"/>
  <c r="M1337" i="13"/>
  <c r="AP1380" i="13"/>
  <c r="AP1387" i="13"/>
  <c r="AP1384" i="13"/>
  <c r="AP1381" i="13"/>
  <c r="AP1398" i="13"/>
  <c r="AP1397" i="13"/>
  <c r="AP1389" i="13"/>
  <c r="AP1396" i="13"/>
  <c r="AP1395" i="13"/>
  <c r="AP1394" i="13"/>
  <c r="AP1393" i="13"/>
  <c r="AP1392" i="13"/>
  <c r="AP1391" i="13"/>
  <c r="AP1383" i="13"/>
  <c r="AP1388" i="13"/>
  <c r="AP1386" i="13"/>
  <c r="AP1382" i="13"/>
  <c r="AP1385" i="13"/>
  <c r="AP1390" i="13"/>
  <c r="L1385" i="13"/>
  <c r="L1384" i="13"/>
  <c r="L1380" i="13"/>
  <c r="L1388" i="13"/>
  <c r="L1390" i="13"/>
  <c r="L1397" i="13"/>
  <c r="L1391" i="13"/>
  <c r="L1381" i="13"/>
  <c r="L1387" i="13"/>
  <c r="L1398" i="13"/>
  <c r="L1383" i="13"/>
  <c r="L1389" i="13"/>
  <c r="L1386" i="13"/>
  <c r="L1393" i="13"/>
  <c r="L1382" i="13"/>
  <c r="L1396" i="13"/>
  <c r="L1395" i="13"/>
  <c r="L1392" i="13"/>
  <c r="L1394" i="13"/>
  <c r="AK1380" i="13"/>
  <c r="AK1381" i="13"/>
  <c r="AK1382" i="13"/>
  <c r="AK1384" i="13"/>
  <c r="AK1398" i="13"/>
  <c r="AK1387" i="13"/>
  <c r="AK1389" i="13"/>
  <c r="AK1390" i="13"/>
  <c r="AK1391" i="13"/>
  <c r="AK1395" i="13"/>
  <c r="AK1383" i="13"/>
  <c r="AK1385" i="13"/>
  <c r="AK1393" i="13"/>
  <c r="AK1392" i="13"/>
  <c r="AK1386" i="13"/>
  <c r="AK1388" i="13"/>
  <c r="AK1394" i="13"/>
  <c r="AK1396" i="13"/>
  <c r="AK1397" i="13"/>
  <c r="AM1381" i="13"/>
  <c r="AM1397" i="13"/>
  <c r="AM1398" i="13"/>
  <c r="AM1384" i="13"/>
  <c r="AM1394" i="13"/>
  <c r="AM1380" i="13"/>
  <c r="AM1396" i="13"/>
  <c r="AM1382" i="13"/>
  <c r="AM1385" i="13"/>
  <c r="AM1389" i="13"/>
  <c r="AM1387" i="13"/>
  <c r="AM1392" i="13"/>
  <c r="AM1391" i="13"/>
  <c r="AM1386" i="13"/>
  <c r="AM1388" i="13"/>
  <c r="AM1390" i="13"/>
  <c r="AM1395" i="13"/>
  <c r="AM1383" i="13"/>
  <c r="AM1393" i="13"/>
  <c r="AG1383" i="13"/>
  <c r="AG1384" i="13"/>
  <c r="AG1390" i="13"/>
  <c r="AG1393" i="13"/>
  <c r="AG1392" i="13"/>
  <c r="AG1394" i="13"/>
  <c r="AG1382" i="13"/>
  <c r="AG1386" i="13"/>
  <c r="AG1391" i="13"/>
  <c r="AG1398" i="13"/>
  <c r="AG1389" i="13"/>
  <c r="AG1380" i="13"/>
  <c r="AG1388" i="13"/>
  <c r="AG1385" i="13"/>
  <c r="AG1387" i="13"/>
  <c r="AG1381" i="13"/>
  <c r="AG1395" i="13"/>
  <c r="AG1396" i="13"/>
  <c r="AG1397" i="13"/>
  <c r="AI1290" i="13"/>
  <c r="M1291" i="13"/>
  <c r="S1300" i="13"/>
  <c r="AB1288" i="13"/>
  <c r="AP1291" i="13"/>
  <c r="K1297" i="13"/>
  <c r="AL1302" i="13"/>
  <c r="AQ1289" i="13"/>
  <c r="AJ1293" i="13"/>
  <c r="V1298" i="13"/>
  <c r="AL1304" i="13"/>
  <c r="AM1290" i="13"/>
  <c r="AQ1294" i="13"/>
  <c r="AE1299" i="13"/>
  <c r="T1288" i="13"/>
  <c r="AH1291" i="13"/>
  <c r="P1296" i="13"/>
  <c r="Z1301" i="13"/>
  <c r="P1289" i="13"/>
  <c r="AK1292" i="13"/>
  <c r="X1297" i="13"/>
  <c r="W1303" i="13"/>
  <c r="AI1289" i="13"/>
  <c r="J1294" i="13"/>
  <c r="AE1298" i="13"/>
  <c r="W1305" i="13"/>
  <c r="I1291" i="13"/>
  <c r="R1295" i="13"/>
  <c r="AQ1300" i="13"/>
  <c r="AD1288" i="13"/>
  <c r="T1290" i="13"/>
  <c r="J1292" i="13"/>
  <c r="AK1293" i="13"/>
  <c r="AI1295" i="13"/>
  <c r="Y1297" i="13"/>
  <c r="P1299" i="13"/>
  <c r="AR1300" i="13"/>
  <c r="AJ1302" i="13"/>
  <c r="AB1304" i="13"/>
  <c r="T1306" i="13"/>
  <c r="R1289" i="13"/>
  <c r="P1291" i="13"/>
  <c r="AQ1292" i="13"/>
  <c r="AG1294" i="13"/>
  <c r="W1296" i="13"/>
  <c r="M1298" i="13"/>
  <c r="AO1299" i="13"/>
  <c r="AG1301" i="13"/>
  <c r="Y1303" i="13"/>
  <c r="Q1305" i="13"/>
  <c r="R1305" i="13"/>
  <c r="AI1299" i="13"/>
  <c r="AA1301" i="13"/>
  <c r="S1303" i="13"/>
  <c r="K1305" i="13"/>
  <c r="AM1306" i="13"/>
  <c r="AC1289" i="13"/>
  <c r="AA1291" i="13"/>
  <c r="Q1293" i="13"/>
  <c r="AR1294" i="13"/>
  <c r="AH1296" i="13"/>
  <c r="AF1298" i="13"/>
  <c r="X1300" i="13"/>
  <c r="P1302" i="13"/>
  <c r="AR1303" i="13"/>
  <c r="AJ1305" i="13"/>
  <c r="AA1288" i="13"/>
  <c r="Q1290" i="13"/>
  <c r="AR1291" i="13"/>
  <c r="AH1293" i="13"/>
  <c r="AF1295" i="13"/>
  <c r="V1297" i="13"/>
  <c r="M1299" i="13"/>
  <c r="AO1300" i="13"/>
  <c r="AG1302" i="13"/>
  <c r="Y1304" i="13"/>
  <c r="Q1306" i="13"/>
  <c r="K1293" i="13"/>
  <c r="AL1294" i="13"/>
  <c r="AB1296" i="13"/>
  <c r="R1298" i="13"/>
  <c r="J1300" i="13"/>
  <c r="AL1301" i="13"/>
  <c r="AD1303" i="13"/>
  <c r="V1305" i="13"/>
  <c r="AF1219" i="13"/>
  <c r="AF1231" i="13"/>
  <c r="AF1220" i="13"/>
  <c r="AF1227" i="13"/>
  <c r="AF1228" i="13"/>
  <c r="AF1233" i="13"/>
  <c r="AF1229" i="13"/>
  <c r="AF1224" i="13"/>
  <c r="AF1234" i="13"/>
  <c r="AF1222" i="13"/>
  <c r="AF1232" i="13"/>
  <c r="AF1225" i="13"/>
  <c r="AF1226" i="13"/>
  <c r="AF1235" i="13"/>
  <c r="AF1230" i="13"/>
  <c r="AF1221" i="13"/>
  <c r="AF1223" i="13"/>
  <c r="AF1236" i="13"/>
  <c r="AF1237" i="13"/>
  <c r="AR1236" i="13"/>
  <c r="AR1221" i="13"/>
  <c r="AR1228" i="13"/>
  <c r="AR1231" i="13"/>
  <c r="AR1225" i="13"/>
  <c r="AR1223" i="13"/>
  <c r="AR1226" i="13"/>
  <c r="AR1229" i="13"/>
  <c r="AR1224" i="13"/>
  <c r="AR1232" i="13"/>
  <c r="AR1220" i="13"/>
  <c r="AR1237" i="13"/>
  <c r="AR1222" i="13"/>
  <c r="AR1234" i="13"/>
  <c r="AR1235" i="13"/>
  <c r="AR1230" i="13"/>
  <c r="AR1233" i="13"/>
  <c r="AR1219" i="13"/>
  <c r="AR1227" i="13"/>
  <c r="Z1219" i="13"/>
  <c r="Z1237" i="13"/>
  <c r="Z1221" i="13"/>
  <c r="Z1236" i="13"/>
  <c r="Z1235" i="13"/>
  <c r="Z1223" i="13"/>
  <c r="Z1230" i="13"/>
  <c r="Z1229" i="13"/>
  <c r="Z1222" i="13"/>
  <c r="Z1220" i="13"/>
  <c r="Z1224" i="13"/>
  <c r="Z1227" i="13"/>
  <c r="Z1231" i="13"/>
  <c r="Z1232" i="13"/>
  <c r="Z1225" i="13"/>
  <c r="Z1228" i="13"/>
  <c r="Z1233" i="13"/>
  <c r="Z1234" i="13"/>
  <c r="Z1226" i="13"/>
  <c r="O1220" i="13"/>
  <c r="O1224" i="13"/>
  <c r="O1227" i="13"/>
  <c r="O1234" i="13"/>
  <c r="O1225" i="13"/>
  <c r="O1232" i="13"/>
  <c r="O1235" i="13"/>
  <c r="O1219" i="13"/>
  <c r="O1223" i="13"/>
  <c r="O1233" i="13"/>
  <c r="O1231" i="13"/>
  <c r="O1237" i="13"/>
  <c r="O1226" i="13"/>
  <c r="O1222" i="13"/>
  <c r="O1230" i="13"/>
  <c r="O1221" i="13"/>
  <c r="O1236" i="13"/>
  <c r="O1228" i="13"/>
  <c r="O1229" i="13"/>
  <c r="AQ1235" i="13"/>
  <c r="AQ1233" i="13"/>
  <c r="AQ1224" i="13"/>
  <c r="AQ1236" i="13"/>
  <c r="AQ1234" i="13"/>
  <c r="AQ1222" i="13"/>
  <c r="AQ1221" i="13"/>
  <c r="AQ1232" i="13"/>
  <c r="AQ1225" i="13"/>
  <c r="AQ1229" i="13"/>
  <c r="AQ1219" i="13"/>
  <c r="AQ1237" i="13"/>
  <c r="AQ1227" i="13"/>
  <c r="AQ1226" i="13"/>
  <c r="AQ1230" i="13"/>
  <c r="AQ1220" i="13"/>
  <c r="AQ1223" i="13"/>
  <c r="AQ1231" i="13"/>
  <c r="AQ1228" i="13"/>
  <c r="R1442" i="13"/>
  <c r="R1433" i="13"/>
  <c r="X1475" i="13"/>
  <c r="AC1478" i="13"/>
  <c r="I1472" i="13"/>
  <c r="AH1473" i="13"/>
  <c r="K1476" i="13"/>
  <c r="N1473" i="13"/>
  <c r="AN1473" i="13"/>
  <c r="AK1472" i="13"/>
  <c r="Y1488" i="13"/>
  <c r="AC1483" i="13"/>
  <c r="AM1474" i="13"/>
  <c r="Q1472" i="13"/>
  <c r="V1475" i="13"/>
  <c r="K1472" i="13"/>
  <c r="J1475" i="13"/>
  <c r="R1476" i="13"/>
  <c r="AA1478" i="13"/>
  <c r="J1481" i="13"/>
  <c r="AM1483" i="13"/>
  <c r="W1487" i="13"/>
  <c r="K1473" i="13"/>
  <c r="AL1474" i="13"/>
  <c r="AD1476" i="13"/>
  <c r="AD1478" i="13"/>
  <c r="N1481" i="13"/>
  <c r="AQ1483" i="13"/>
  <c r="AE1487" i="13"/>
  <c r="AD1477" i="13"/>
  <c r="AL1479" i="13"/>
  <c r="AC1482" i="13"/>
  <c r="Y1485" i="13"/>
  <c r="J1472" i="13"/>
  <c r="AK1473" i="13"/>
  <c r="AI1475" i="13"/>
  <c r="AF1477" i="13"/>
  <c r="AN1479" i="13"/>
  <c r="AE1482" i="13"/>
  <c r="AC1485" i="13"/>
  <c r="AL1473" i="13"/>
  <c r="AB1475" i="13"/>
  <c r="X1477" i="13"/>
  <c r="AO1479" i="13"/>
  <c r="AG1482" i="13"/>
  <c r="AD1485" i="13"/>
  <c r="L1472" i="13"/>
  <c r="AM1473" i="13"/>
  <c r="AC1475" i="13"/>
  <c r="AH1477" i="13"/>
  <c r="AP1479" i="13"/>
  <c r="AH1482" i="13"/>
  <c r="AE1485" i="13"/>
  <c r="Q1476" i="13"/>
  <c r="Y1478" i="13"/>
  <c r="V1481" i="13"/>
  <c r="O1484" i="13"/>
  <c r="Q1488" i="13"/>
  <c r="R1488" i="13"/>
  <c r="J1490" i="13"/>
  <c r="V1480" i="13"/>
  <c r="L1482" i="13"/>
  <c r="AN1483" i="13"/>
  <c r="AF1485" i="13"/>
  <c r="X1487" i="13"/>
  <c r="P1489" i="13"/>
  <c r="AR1490" i="13"/>
  <c r="AO1487" i="13"/>
  <c r="AG1489" i="13"/>
  <c r="AJ1476" i="13"/>
  <c r="Z1478" i="13"/>
  <c r="X1480" i="13"/>
  <c r="N1482" i="13"/>
  <c r="AP1483" i="13"/>
  <c r="AH1485" i="13"/>
  <c r="Z1487" i="13"/>
  <c r="R1489" i="13"/>
  <c r="S1485" i="13"/>
  <c r="K1487" i="13"/>
  <c r="AM1488" i="13"/>
  <c r="AE1490" i="13"/>
  <c r="AM1479" i="13"/>
  <c r="AC1481" i="13"/>
  <c r="AB1483" i="13"/>
  <c r="T1485" i="13"/>
  <c r="L1487" i="13"/>
  <c r="AN1488" i="13"/>
  <c r="AF1490" i="13"/>
  <c r="AO1413" i="13"/>
  <c r="P1408" i="13"/>
  <c r="X1404" i="13"/>
  <c r="K1403" i="13"/>
  <c r="AB1407" i="13"/>
  <c r="W1404" i="13"/>
  <c r="M1407" i="13"/>
  <c r="AP1409" i="13"/>
  <c r="AM1413" i="13"/>
  <c r="K1419" i="13"/>
  <c r="O1405" i="13"/>
  <c r="AO1407" i="13"/>
  <c r="Q1411" i="13"/>
  <c r="AI1415" i="13"/>
  <c r="AA1403" i="13"/>
  <c r="Q1406" i="13"/>
  <c r="AR1408" i="13"/>
  <c r="T1412" i="13"/>
  <c r="I1417" i="13"/>
  <c r="P1404" i="13"/>
  <c r="AR1406" i="13"/>
  <c r="J1410" i="13"/>
  <c r="M1414" i="13"/>
  <c r="AA1419" i="13"/>
  <c r="S1405" i="13"/>
  <c r="AI1408" i="13"/>
  <c r="X1412" i="13"/>
  <c r="O1417" i="13"/>
  <c r="AF1404" i="13"/>
  <c r="W1407" i="13"/>
  <c r="N1410" i="13"/>
  <c r="S1414" i="13"/>
  <c r="I1420" i="13"/>
  <c r="V1406" i="13"/>
  <c r="N1409" i="13"/>
  <c r="O1413" i="13"/>
  <c r="M1418" i="13"/>
  <c r="Q1404" i="13"/>
  <c r="AR1405" i="13"/>
  <c r="AH1407" i="13"/>
  <c r="AF1409" i="13"/>
  <c r="V1411" i="13"/>
  <c r="L1413" i="13"/>
  <c r="AN1414" i="13"/>
  <c r="AF1416" i="13"/>
  <c r="X1418" i="13"/>
  <c r="S1420" i="13"/>
  <c r="AE1403" i="13"/>
  <c r="U1405" i="13"/>
  <c r="S1407" i="13"/>
  <c r="I1409" i="13"/>
  <c r="AJ1410" i="13"/>
  <c r="Z1412" i="13"/>
  <c r="Q1414" i="13"/>
  <c r="I1416" i="13"/>
  <c r="AK1417" i="13"/>
  <c r="AC1419" i="13"/>
  <c r="AK1421" i="13"/>
  <c r="V1413" i="13"/>
  <c r="N1415" i="13"/>
  <c r="AP1416" i="13"/>
  <c r="AH1418" i="13"/>
  <c r="AF1420" i="13"/>
  <c r="S1418" i="13"/>
  <c r="M1420" i="13"/>
  <c r="R1403" i="13"/>
  <c r="P1405" i="13"/>
  <c r="AQ1406" i="13"/>
  <c r="AG1408" i="13"/>
  <c r="W1410" i="13"/>
  <c r="M1412" i="13"/>
  <c r="L1414" i="13"/>
  <c r="AN1415" i="13"/>
  <c r="AF1417" i="13"/>
  <c r="X1419" i="13"/>
  <c r="AD1421" i="13"/>
  <c r="U1421" i="13"/>
  <c r="T1411" i="13"/>
  <c r="J1413" i="13"/>
  <c r="AL1414" i="13"/>
  <c r="AD1416" i="13"/>
  <c r="V1418" i="13"/>
  <c r="Q1420" i="13"/>
  <c r="AI1420" i="13"/>
  <c r="N1420" i="13"/>
  <c r="AP1421" i="13"/>
  <c r="AM1108" i="13"/>
  <c r="AM1122" i="13"/>
  <c r="AM1106" i="13"/>
  <c r="AM1109" i="13"/>
  <c r="AM1112" i="13"/>
  <c r="AM1105" i="13"/>
  <c r="AM1120" i="13"/>
  <c r="AM1118" i="13"/>
  <c r="AM1111" i="13"/>
  <c r="AM1116" i="13"/>
  <c r="AM1121" i="13"/>
  <c r="AM1114" i="13"/>
  <c r="AM1104" i="13"/>
  <c r="AM1107" i="13"/>
  <c r="AM1119" i="13"/>
  <c r="AM1110" i="13"/>
  <c r="AM1113" i="13"/>
  <c r="AM1115" i="13"/>
  <c r="AM1117" i="13"/>
  <c r="P1111" i="13"/>
  <c r="P1116" i="13"/>
  <c r="P1121" i="13"/>
  <c r="P1114" i="13"/>
  <c r="P1119" i="13"/>
  <c r="P1104" i="13"/>
  <c r="P1107" i="13"/>
  <c r="P1117" i="13"/>
  <c r="P1110" i="13"/>
  <c r="P1113" i="13"/>
  <c r="P1115" i="13"/>
  <c r="P1122" i="13"/>
  <c r="P1106" i="13"/>
  <c r="P1109" i="13"/>
  <c r="P1112" i="13"/>
  <c r="P1105" i="13"/>
  <c r="P1108" i="13"/>
  <c r="P1118" i="13"/>
  <c r="P1120" i="13"/>
  <c r="AO1118" i="13"/>
  <c r="AO1120" i="13"/>
  <c r="AO1122" i="13"/>
  <c r="AO1121" i="13"/>
  <c r="AO1106" i="13"/>
  <c r="AO1119" i="13"/>
  <c r="AO1104" i="13"/>
  <c r="AO1107" i="13"/>
  <c r="AO1117" i="13"/>
  <c r="AO1110" i="13"/>
  <c r="AO1113" i="13"/>
  <c r="AO1115" i="13"/>
  <c r="AO1109" i="13"/>
  <c r="AO1114" i="13"/>
  <c r="AO1108" i="13"/>
  <c r="AO1111" i="13"/>
  <c r="AO1112" i="13"/>
  <c r="AO1116" i="13"/>
  <c r="AO1105" i="13"/>
  <c r="AA1112" i="13"/>
  <c r="AA1119" i="13"/>
  <c r="AA1117" i="13"/>
  <c r="AA1110" i="13"/>
  <c r="AA1113" i="13"/>
  <c r="AA1122" i="13"/>
  <c r="AA1106" i="13"/>
  <c r="AA1109" i="13"/>
  <c r="AA1115" i="13"/>
  <c r="AA1120" i="13"/>
  <c r="AA1104" i="13"/>
  <c r="AA1118" i="13"/>
  <c r="AA1116" i="13"/>
  <c r="AA1105" i="13"/>
  <c r="AA1108" i="13"/>
  <c r="AA1111" i="13"/>
  <c r="AA1114" i="13"/>
  <c r="AA1121" i="13"/>
  <c r="AA1107" i="13"/>
  <c r="M1117" i="13"/>
  <c r="M1120" i="13"/>
  <c r="M1118" i="13"/>
  <c r="M1105" i="13"/>
  <c r="M1116" i="13"/>
  <c r="M1110" i="13"/>
  <c r="M1108" i="13"/>
  <c r="M1111" i="13"/>
  <c r="M1114" i="13"/>
  <c r="M1104" i="13"/>
  <c r="M1107" i="13"/>
  <c r="M1113" i="13"/>
  <c r="M1115" i="13"/>
  <c r="M1119" i="13"/>
  <c r="M1121" i="13"/>
  <c r="M1122" i="13"/>
  <c r="M1106" i="13"/>
  <c r="M1109" i="13"/>
  <c r="M1112" i="13"/>
  <c r="S924" i="13"/>
  <c r="S930" i="13"/>
  <c r="S937" i="13"/>
  <c r="S927" i="13"/>
  <c r="S925" i="13"/>
  <c r="S935" i="13"/>
  <c r="S923" i="13"/>
  <c r="S933" i="13"/>
  <c r="S926" i="13"/>
  <c r="S929" i="13"/>
  <c r="S922" i="13"/>
  <c r="S931" i="13"/>
  <c r="S920" i="13"/>
  <c r="S938" i="13"/>
  <c r="S936" i="13"/>
  <c r="S932" i="13"/>
  <c r="S921" i="13"/>
  <c r="S934" i="13"/>
  <c r="S928" i="13"/>
  <c r="AQ925" i="13"/>
  <c r="AQ923" i="13"/>
  <c r="AQ921" i="13"/>
  <c r="AQ931" i="13"/>
  <c r="AQ922" i="13"/>
  <c r="AQ938" i="13"/>
  <c r="AQ920" i="13"/>
  <c r="AQ928" i="13"/>
  <c r="AQ936" i="13"/>
  <c r="AQ934" i="13"/>
  <c r="AQ932" i="13"/>
  <c r="AQ924" i="13"/>
  <c r="AQ937" i="13"/>
  <c r="AQ927" i="13"/>
  <c r="AQ930" i="13"/>
  <c r="AQ933" i="13"/>
  <c r="AQ926" i="13"/>
  <c r="AQ929" i="13"/>
  <c r="AQ935" i="13"/>
  <c r="O921" i="13"/>
  <c r="O920" i="13"/>
  <c r="O930" i="13"/>
  <c r="O928" i="13"/>
  <c r="O926" i="13"/>
  <c r="O937" i="13"/>
  <c r="O924" i="13"/>
  <c r="O923" i="13"/>
  <c r="O935" i="13"/>
  <c r="O933" i="13"/>
  <c r="O938" i="13"/>
  <c r="O922" i="13"/>
  <c r="O931" i="13"/>
  <c r="O927" i="13"/>
  <c r="O929" i="13"/>
  <c r="O925" i="13"/>
  <c r="O936" i="13"/>
  <c r="O932" i="13"/>
  <c r="O934" i="13"/>
  <c r="AM921" i="13"/>
  <c r="AM920" i="13"/>
  <c r="AM933" i="13"/>
  <c r="AM938" i="13"/>
  <c r="AM922" i="13"/>
  <c r="AM931" i="13"/>
  <c r="AM927" i="13"/>
  <c r="AM924" i="13"/>
  <c r="AM936" i="13"/>
  <c r="AM929" i="13"/>
  <c r="AM925" i="13"/>
  <c r="AM934" i="13"/>
  <c r="AM932" i="13"/>
  <c r="AM930" i="13"/>
  <c r="AM928" i="13"/>
  <c r="AM923" i="13"/>
  <c r="AM935" i="13"/>
  <c r="AM926" i="13"/>
  <c r="AM937" i="13"/>
  <c r="AC921" i="13"/>
  <c r="AC922" i="13"/>
  <c r="AC935" i="13"/>
  <c r="AC924" i="13"/>
  <c r="AC927" i="13"/>
  <c r="AC938" i="13"/>
  <c r="AC929" i="13"/>
  <c r="AC926" i="13"/>
  <c r="AC933" i="13"/>
  <c r="AC936" i="13"/>
  <c r="AC937" i="13"/>
  <c r="AC923" i="13"/>
  <c r="AC934" i="13"/>
  <c r="AC928" i="13"/>
  <c r="AC932" i="13"/>
  <c r="AC920" i="13"/>
  <c r="AC931" i="13"/>
  <c r="AC930" i="13"/>
  <c r="AC925" i="13"/>
  <c r="X1329" i="13"/>
  <c r="X1328" i="13"/>
  <c r="X1327" i="13"/>
  <c r="X1320" i="13"/>
  <c r="X1322" i="13"/>
  <c r="X1321" i="13"/>
  <c r="X1313" i="13"/>
  <c r="X1319" i="13"/>
  <c r="X1318" i="13"/>
  <c r="X1323" i="13"/>
  <c r="X1316" i="13"/>
  <c r="X1326" i="13"/>
  <c r="X1324" i="13"/>
  <c r="X1312" i="13"/>
  <c r="X1325" i="13"/>
  <c r="X1311" i="13"/>
  <c r="X1314" i="13"/>
  <c r="X1317" i="13"/>
  <c r="X1315" i="13"/>
  <c r="J1316" i="13"/>
  <c r="J1323" i="13"/>
  <c r="J1317" i="13"/>
  <c r="J1321" i="13"/>
  <c r="J1328" i="13"/>
  <c r="J1313" i="13"/>
  <c r="J1326" i="13"/>
  <c r="J1327" i="13"/>
  <c r="J1311" i="13"/>
  <c r="J1320" i="13"/>
  <c r="J1312" i="13"/>
  <c r="J1318" i="13"/>
  <c r="J1329" i="13"/>
  <c r="J1315" i="13"/>
  <c r="J1322" i="13"/>
  <c r="J1325" i="13"/>
  <c r="J1314" i="13"/>
  <c r="J1319" i="13"/>
  <c r="J1324" i="13"/>
  <c r="AI1320" i="13"/>
  <c r="AI1321" i="13"/>
  <c r="AI1313" i="13"/>
  <c r="AI1316" i="13"/>
  <c r="AI1326" i="13"/>
  <c r="AI1327" i="13"/>
  <c r="AI1312" i="13"/>
  <c r="AI1322" i="13"/>
  <c r="AI1314" i="13"/>
  <c r="AI1329" i="13"/>
  <c r="AI1325" i="13"/>
  <c r="AI1311" i="13"/>
  <c r="AI1318" i="13"/>
  <c r="AI1319" i="13"/>
  <c r="AI1315" i="13"/>
  <c r="AI1328" i="13"/>
  <c r="AI1324" i="13"/>
  <c r="AI1323" i="13"/>
  <c r="AI1317" i="13"/>
  <c r="U1317" i="13"/>
  <c r="U1320" i="13"/>
  <c r="U1327" i="13"/>
  <c r="U1312" i="13"/>
  <c r="U1325" i="13"/>
  <c r="U1315" i="13"/>
  <c r="U1326" i="13"/>
  <c r="U1323" i="13"/>
  <c r="U1324" i="13"/>
  <c r="U1311" i="13"/>
  <c r="U1314" i="13"/>
  <c r="U1329" i="13"/>
  <c r="U1318" i="13"/>
  <c r="U1328" i="13"/>
  <c r="U1321" i="13"/>
  <c r="U1322" i="13"/>
  <c r="U1319" i="13"/>
  <c r="U1313" i="13"/>
  <c r="U1316" i="13"/>
  <c r="O1335" i="13"/>
  <c r="O1344" i="13"/>
  <c r="O1349" i="13"/>
  <c r="O1341" i="13"/>
  <c r="O1339" i="13"/>
  <c r="O1343" i="13"/>
  <c r="O1337" i="13"/>
  <c r="O1342" i="13"/>
  <c r="O1352" i="13"/>
  <c r="O1347" i="13"/>
  <c r="O1334" i="13"/>
  <c r="O1336" i="13"/>
  <c r="O1340" i="13"/>
  <c r="O1348" i="13"/>
  <c r="O1351" i="13"/>
  <c r="O1346" i="13"/>
  <c r="O1350" i="13"/>
  <c r="O1345" i="13"/>
  <c r="O1338" i="13"/>
  <c r="AL1343" i="13"/>
  <c r="AL1337" i="13"/>
  <c r="AL1334" i="13"/>
  <c r="AL1341" i="13"/>
  <c r="AL1348" i="13"/>
  <c r="AL1346" i="13"/>
  <c r="AL1339" i="13"/>
  <c r="AL1352" i="13"/>
  <c r="AL1347" i="13"/>
  <c r="AL1338" i="13"/>
  <c r="AL1349" i="13"/>
  <c r="AL1351" i="13"/>
  <c r="AL1345" i="13"/>
  <c r="AL1344" i="13"/>
  <c r="AL1350" i="13"/>
  <c r="AL1342" i="13"/>
  <c r="AL1335" i="13"/>
  <c r="AL1336" i="13"/>
  <c r="AL1340" i="13"/>
  <c r="AG1351" i="13"/>
  <c r="AG1342" i="13"/>
  <c r="AG1339" i="13"/>
  <c r="AG1344" i="13"/>
  <c r="AG1349" i="13"/>
  <c r="AG1352" i="13"/>
  <c r="AG1343" i="13"/>
  <c r="AG1346" i="13"/>
  <c r="AG1334" i="13"/>
  <c r="AG1338" i="13"/>
  <c r="AG1348" i="13"/>
  <c r="AG1350" i="13"/>
  <c r="AG1340" i="13"/>
  <c r="AG1337" i="13"/>
  <c r="AG1341" i="13"/>
  <c r="AG1335" i="13"/>
  <c r="AG1345" i="13"/>
  <c r="AG1336" i="13"/>
  <c r="AG1347" i="13"/>
  <c r="AI1347" i="13"/>
  <c r="AI1352" i="13"/>
  <c r="AI1343" i="13"/>
  <c r="AI1340" i="13"/>
  <c r="AI1344" i="13"/>
  <c r="AI1351" i="13"/>
  <c r="AI1337" i="13"/>
  <c r="AI1334" i="13"/>
  <c r="AI1349" i="13"/>
  <c r="AI1335" i="13"/>
  <c r="AI1346" i="13"/>
  <c r="AI1339" i="13"/>
  <c r="AI1345" i="13"/>
  <c r="AI1338" i="13"/>
  <c r="AI1348" i="13"/>
  <c r="AI1336" i="13"/>
  <c r="AI1350" i="13"/>
  <c r="AI1342" i="13"/>
  <c r="AI1341" i="13"/>
  <c r="U1349" i="13"/>
  <c r="U1347" i="13"/>
  <c r="U1344" i="13"/>
  <c r="U1339" i="13"/>
  <c r="U1350" i="13"/>
  <c r="U1337" i="13"/>
  <c r="U1346" i="13"/>
  <c r="U1351" i="13"/>
  <c r="U1335" i="13"/>
  <c r="U1341" i="13"/>
  <c r="U1345" i="13"/>
  <c r="U1338" i="13"/>
  <c r="U1342" i="13"/>
  <c r="U1352" i="13"/>
  <c r="U1336" i="13"/>
  <c r="U1348" i="13"/>
  <c r="U1334" i="13"/>
  <c r="U1343" i="13"/>
  <c r="U1340" i="13"/>
  <c r="J1385" i="13"/>
  <c r="J1384" i="13"/>
  <c r="J1380" i="13"/>
  <c r="J1389" i="13"/>
  <c r="J1392" i="13"/>
  <c r="J1391" i="13"/>
  <c r="J1383" i="13"/>
  <c r="J1386" i="13"/>
  <c r="J1390" i="13"/>
  <c r="J1381" i="13"/>
  <c r="J1388" i="13"/>
  <c r="J1394" i="13"/>
  <c r="J1393" i="13"/>
  <c r="J1382" i="13"/>
  <c r="J1387" i="13"/>
  <c r="J1398" i="13"/>
  <c r="J1397" i="13"/>
  <c r="J1396" i="13"/>
  <c r="J1395" i="13"/>
  <c r="T1380" i="13"/>
  <c r="T1383" i="13"/>
  <c r="T1382" i="13"/>
  <c r="T1384" i="13"/>
  <c r="T1381" i="13"/>
  <c r="T1387" i="13"/>
  <c r="T1389" i="13"/>
  <c r="T1390" i="13"/>
  <c r="T1388" i="13"/>
  <c r="T1385" i="13"/>
  <c r="T1392" i="13"/>
  <c r="T1394" i="13"/>
  <c r="T1395" i="13"/>
  <c r="T1398" i="13"/>
  <c r="T1396" i="13"/>
  <c r="T1393" i="13"/>
  <c r="T1386" i="13"/>
  <c r="T1391" i="13"/>
  <c r="T1397" i="13"/>
  <c r="N1380" i="13"/>
  <c r="N1385" i="13"/>
  <c r="N1398" i="13"/>
  <c r="N1395" i="13"/>
  <c r="N1394" i="13"/>
  <c r="N1389" i="13"/>
  <c r="N1397" i="13"/>
  <c r="N1396" i="13"/>
  <c r="N1382" i="13"/>
  <c r="N1384" i="13"/>
  <c r="N1381" i="13"/>
  <c r="N1393" i="13"/>
  <c r="N1392" i="13"/>
  <c r="N1388" i="13"/>
  <c r="N1391" i="13"/>
  <c r="N1390" i="13"/>
  <c r="N1383" i="13"/>
  <c r="N1387" i="13"/>
  <c r="N1386" i="13"/>
  <c r="P1382" i="13"/>
  <c r="P1398" i="13"/>
  <c r="P1397" i="13"/>
  <c r="P1390" i="13"/>
  <c r="P1380" i="13"/>
  <c r="P1391" i="13"/>
  <c r="P1386" i="13"/>
  <c r="P1395" i="13"/>
  <c r="P1392" i="13"/>
  <c r="P1383" i="13"/>
  <c r="P1396" i="13"/>
  <c r="P1387" i="13"/>
  <c r="P1385" i="13"/>
  <c r="P1393" i="13"/>
  <c r="P1394" i="13"/>
  <c r="P1381" i="13"/>
  <c r="P1384" i="13"/>
  <c r="P1389" i="13"/>
  <c r="P1388" i="13"/>
  <c r="AO1382" i="13"/>
  <c r="AO1381" i="13"/>
  <c r="AO1386" i="13"/>
  <c r="AO1380" i="13"/>
  <c r="AO1395" i="13"/>
  <c r="AO1390" i="13"/>
  <c r="AO1392" i="13"/>
  <c r="AO1383" i="13"/>
  <c r="AO1391" i="13"/>
  <c r="AO1393" i="13"/>
  <c r="AO1396" i="13"/>
  <c r="AO1397" i="13"/>
  <c r="AO1394" i="13"/>
  <c r="AO1389" i="13"/>
  <c r="AO1384" i="13"/>
  <c r="AO1398" i="13"/>
  <c r="AO1385" i="13"/>
  <c r="AO1388" i="13"/>
  <c r="AO1387" i="13"/>
  <c r="AF1293" i="13"/>
  <c r="AF1297" i="13"/>
  <c r="AC1295" i="13"/>
  <c r="AK1296" i="13"/>
  <c r="AF1289" i="13"/>
  <c r="AL1295" i="13"/>
  <c r="AL1288" i="13"/>
  <c r="J1288" i="13"/>
  <c r="AK1289" i="13"/>
  <c r="AF1300" i="13"/>
  <c r="J1302" i="13"/>
  <c r="AL1303" i="13"/>
  <c r="I1236" i="13"/>
  <c r="I1233" i="13"/>
  <c r="I1227" i="13"/>
  <c r="I1234" i="13"/>
  <c r="I1231" i="13"/>
  <c r="I1219" i="13"/>
  <c r="I1226" i="13"/>
  <c r="I1220" i="13"/>
  <c r="I1237" i="13"/>
  <c r="I1221" i="13"/>
  <c r="I1229" i="13"/>
  <c r="I1222" i="13"/>
  <c r="I1225" i="13"/>
  <c r="I1224" i="13"/>
  <c r="I1230" i="13"/>
  <c r="I1223" i="13"/>
  <c r="I1228" i="13"/>
  <c r="I1232" i="13"/>
  <c r="I1235" i="13"/>
  <c r="M1228" i="13"/>
  <c r="M1224" i="13"/>
  <c r="M1235" i="13"/>
  <c r="M1232" i="13"/>
  <c r="M1219" i="13"/>
  <c r="M1220" i="13"/>
  <c r="M1233" i="13"/>
  <c r="M1222" i="13"/>
  <c r="M1230" i="13"/>
  <c r="M1231" i="13"/>
  <c r="M1234" i="13"/>
  <c r="M1223" i="13"/>
  <c r="M1221" i="13"/>
  <c r="M1226" i="13"/>
  <c r="M1229" i="13"/>
  <c r="M1227" i="13"/>
  <c r="M1236" i="13"/>
  <c r="M1225" i="13"/>
  <c r="M1237" i="13"/>
  <c r="AK1237" i="13"/>
  <c r="AK1221" i="13"/>
  <c r="AK1234" i="13"/>
  <c r="AK1225" i="13"/>
  <c r="AK1235" i="13"/>
  <c r="AK1232" i="13"/>
  <c r="AK1220" i="13"/>
  <c r="AK1226" i="13"/>
  <c r="AK1229" i="13"/>
  <c r="AK1227" i="13"/>
  <c r="AK1223" i="13"/>
  <c r="AK1224" i="13"/>
  <c r="AK1233" i="13"/>
  <c r="AK1236" i="13"/>
  <c r="AK1231" i="13"/>
  <c r="AK1230" i="13"/>
  <c r="AK1228" i="13"/>
  <c r="AK1219" i="13"/>
  <c r="AK1222" i="13"/>
  <c r="W1232" i="13"/>
  <c r="W1230" i="13"/>
  <c r="W1228" i="13"/>
  <c r="W1222" i="13"/>
  <c r="W1226" i="13"/>
  <c r="W1233" i="13"/>
  <c r="W1231" i="13"/>
  <c r="W1229" i="13"/>
  <c r="W1236" i="13"/>
  <c r="W1220" i="13"/>
  <c r="W1234" i="13"/>
  <c r="W1223" i="13"/>
  <c r="W1237" i="13"/>
  <c r="W1221" i="13"/>
  <c r="W1219" i="13"/>
  <c r="W1235" i="13"/>
  <c r="W1224" i="13"/>
  <c r="W1227" i="13"/>
  <c r="W1225" i="13"/>
  <c r="AE1484" i="13"/>
  <c r="AJ1475" i="13"/>
  <c r="AH1481" i="13"/>
  <c r="AH1478" i="13"/>
  <c r="N1484" i="13"/>
  <c r="AH1487" i="13"/>
  <c r="AJ1483" i="13"/>
  <c r="AM1405" i="13"/>
  <c r="P1411" i="13"/>
  <c r="AL1406" i="13"/>
  <c r="N1405" i="13"/>
  <c r="AQ1409" i="13"/>
  <c r="AJ1404" i="13"/>
  <c r="Y1407" i="13"/>
  <c r="R1410" i="13"/>
  <c r="W1414" i="13"/>
  <c r="AB1420" i="13"/>
  <c r="AA1405" i="13"/>
  <c r="R1408" i="13"/>
  <c r="AG1411" i="13"/>
  <c r="U1416" i="13"/>
  <c r="AN1403" i="13"/>
  <c r="AC1406" i="13"/>
  <c r="U1409" i="13"/>
  <c r="AN1412" i="13"/>
  <c r="AG1417" i="13"/>
  <c r="AD1404" i="13"/>
  <c r="T1407" i="13"/>
  <c r="Z1410" i="13"/>
  <c r="AI1414" i="13"/>
  <c r="AI1421" i="13"/>
  <c r="AG1405" i="13"/>
  <c r="K1409" i="13"/>
  <c r="I1413" i="13"/>
  <c r="AO1417" i="13"/>
  <c r="I1405" i="13"/>
  <c r="AJ1407" i="13"/>
  <c r="AD1410" i="13"/>
  <c r="AM1414" i="13"/>
  <c r="AG1403" i="13"/>
  <c r="AJ1406" i="13"/>
  <c r="AA1409" i="13"/>
  <c r="AI1413" i="13"/>
  <c r="I1419" i="13"/>
  <c r="Y1404" i="13"/>
  <c r="O1406" i="13"/>
  <c r="AP1407" i="13"/>
  <c r="AN1409" i="13"/>
  <c r="AD1411" i="13"/>
  <c r="T1413" i="13"/>
  <c r="L1415" i="13"/>
  <c r="AN1416" i="13"/>
  <c r="AF1418" i="13"/>
  <c r="AC1420" i="13"/>
  <c r="AM1403" i="13"/>
  <c r="AC1405" i="13"/>
  <c r="AA1407" i="13"/>
  <c r="Q1409" i="13"/>
  <c r="AR1410" i="13"/>
  <c r="AH1412" i="13"/>
  <c r="Y1414" i="13"/>
  <c r="Q1416" i="13"/>
  <c r="I1418" i="13"/>
  <c r="AL1419" i="13"/>
  <c r="AN1411" i="13"/>
  <c r="AD1413" i="13"/>
  <c r="V1415" i="13"/>
  <c r="N1417" i="13"/>
  <c r="AP1418" i="13"/>
  <c r="AP1420" i="13"/>
  <c r="AA1418" i="13"/>
  <c r="W1420" i="13"/>
  <c r="Z1403" i="13"/>
  <c r="X1405" i="13"/>
  <c r="N1407" i="13"/>
  <c r="AO1408" i="13"/>
  <c r="AE1410" i="13"/>
  <c r="U1412" i="13"/>
  <c r="T1414" i="13"/>
  <c r="L1416" i="13"/>
  <c r="AN1417" i="13"/>
  <c r="AF1419" i="13"/>
  <c r="AO1421" i="13"/>
  <c r="AF1421" i="13"/>
  <c r="AB1411" i="13"/>
  <c r="R1413" i="13"/>
  <c r="J1415" i="13"/>
  <c r="AL1416" i="13"/>
  <c r="AD1418" i="13"/>
  <c r="Z1420" i="13"/>
  <c r="AQ1420" i="13"/>
  <c r="V1420" i="13"/>
  <c r="O1114" i="13"/>
  <c r="O1104" i="13"/>
  <c r="O1107" i="13"/>
  <c r="O1119" i="13"/>
  <c r="O1110" i="13"/>
  <c r="O1113" i="13"/>
  <c r="O1108" i="13"/>
  <c r="O1117" i="13"/>
  <c r="O1115" i="13"/>
  <c r="O1122" i="13"/>
  <c r="O1106" i="13"/>
  <c r="O1109" i="13"/>
  <c r="O1112" i="13"/>
  <c r="O1105" i="13"/>
  <c r="O1120" i="13"/>
  <c r="O1116" i="13"/>
  <c r="O1121" i="13"/>
  <c r="O1118" i="13"/>
  <c r="O1111" i="13"/>
  <c r="X1121" i="13"/>
  <c r="X1114" i="13"/>
  <c r="X1119" i="13"/>
  <c r="X1104" i="13"/>
  <c r="X1107" i="13"/>
  <c r="X1117" i="13"/>
  <c r="X1110" i="13"/>
  <c r="X1113" i="13"/>
  <c r="X1111" i="13"/>
  <c r="X1115" i="13"/>
  <c r="X1122" i="13"/>
  <c r="X1106" i="13"/>
  <c r="X1120" i="13"/>
  <c r="X1116" i="13"/>
  <c r="X1118" i="13"/>
  <c r="X1105" i="13"/>
  <c r="X1108" i="13"/>
  <c r="X1109" i="13"/>
  <c r="X1112" i="13"/>
  <c r="J1109" i="13"/>
  <c r="J1107" i="13"/>
  <c r="J1119" i="13"/>
  <c r="J1110" i="13"/>
  <c r="J1113" i="13"/>
  <c r="J1122" i="13"/>
  <c r="J1106" i="13"/>
  <c r="J1117" i="13"/>
  <c r="J1120" i="13"/>
  <c r="J1115" i="13"/>
  <c r="J1118" i="13"/>
  <c r="J1112" i="13"/>
  <c r="J1116" i="13"/>
  <c r="J1105" i="13"/>
  <c r="J1108" i="13"/>
  <c r="J1111" i="13"/>
  <c r="J1114" i="13"/>
  <c r="J1121" i="13"/>
  <c r="J1104" i="13"/>
  <c r="AI1104" i="13"/>
  <c r="AI1117" i="13"/>
  <c r="AI1110" i="13"/>
  <c r="AI1113" i="13"/>
  <c r="AI1122" i="13"/>
  <c r="AI1106" i="13"/>
  <c r="AI1109" i="13"/>
  <c r="AI1115" i="13"/>
  <c r="AI1120" i="13"/>
  <c r="AI1118" i="13"/>
  <c r="AI1116" i="13"/>
  <c r="AI1105" i="13"/>
  <c r="AI1108" i="13"/>
  <c r="AI1111" i="13"/>
  <c r="AI1114" i="13"/>
  <c r="AI1112" i="13"/>
  <c r="AI1119" i="13"/>
  <c r="AI1121" i="13"/>
  <c r="AI1107" i="13"/>
  <c r="U1115" i="13"/>
  <c r="U1110" i="13"/>
  <c r="U1118" i="13"/>
  <c r="U1105" i="13"/>
  <c r="U1116" i="13"/>
  <c r="U1108" i="13"/>
  <c r="U1111" i="13"/>
  <c r="U1114" i="13"/>
  <c r="U1104" i="13"/>
  <c r="U1107" i="13"/>
  <c r="U1121" i="13"/>
  <c r="U1113" i="13"/>
  <c r="U1120" i="13"/>
  <c r="U1117" i="13"/>
  <c r="U1122" i="13"/>
  <c r="U1106" i="13"/>
  <c r="U1109" i="13"/>
  <c r="U1112" i="13"/>
  <c r="U1119" i="13"/>
  <c r="I926" i="13"/>
  <c r="I932" i="13"/>
  <c r="I927" i="13"/>
  <c r="I925" i="13"/>
  <c r="I937" i="13"/>
  <c r="I929" i="13"/>
  <c r="I934" i="13"/>
  <c r="I924" i="13"/>
  <c r="I930" i="13"/>
  <c r="I935" i="13"/>
  <c r="I922" i="13"/>
  <c r="I928" i="13"/>
  <c r="I933" i="13"/>
  <c r="I931" i="13"/>
  <c r="I921" i="13"/>
  <c r="I938" i="13"/>
  <c r="I923" i="13"/>
  <c r="I936" i="13"/>
  <c r="I920" i="13"/>
  <c r="L920" i="13"/>
  <c r="L928" i="13"/>
  <c r="L936" i="13"/>
  <c r="L937" i="13"/>
  <c r="L926" i="13"/>
  <c r="L921" i="13"/>
  <c r="L934" i="13"/>
  <c r="L935" i="13"/>
  <c r="L932" i="13"/>
  <c r="L933" i="13"/>
  <c r="L925" i="13"/>
  <c r="L930" i="13"/>
  <c r="L931" i="13"/>
  <c r="L923" i="13"/>
  <c r="L924" i="13"/>
  <c r="L929" i="13"/>
  <c r="L938" i="13"/>
  <c r="L922" i="13"/>
  <c r="L927" i="13"/>
  <c r="Y925" i="13"/>
  <c r="Y927" i="13"/>
  <c r="Y928" i="13"/>
  <c r="Y933" i="13"/>
  <c r="Y938" i="13"/>
  <c r="Y931" i="13"/>
  <c r="Y921" i="13"/>
  <c r="Y924" i="13"/>
  <c r="Y934" i="13"/>
  <c r="Y922" i="13"/>
  <c r="Y920" i="13"/>
  <c r="Y932" i="13"/>
  <c r="Y936" i="13"/>
  <c r="Y926" i="13"/>
  <c r="Y930" i="13"/>
  <c r="Y923" i="13"/>
  <c r="Y935" i="13"/>
  <c r="Y929" i="13"/>
  <c r="Y937" i="13"/>
  <c r="J922" i="13"/>
  <c r="J920" i="13"/>
  <c r="J921" i="13"/>
  <c r="J926" i="13"/>
  <c r="J923" i="13"/>
  <c r="J935" i="13"/>
  <c r="J928" i="13"/>
  <c r="J927" i="13"/>
  <c r="J933" i="13"/>
  <c r="J931" i="13"/>
  <c r="J930" i="13"/>
  <c r="J929" i="13"/>
  <c r="J938" i="13"/>
  <c r="J925" i="13"/>
  <c r="J936" i="13"/>
  <c r="J937" i="13"/>
  <c r="J932" i="13"/>
  <c r="J924" i="13"/>
  <c r="J934" i="13"/>
  <c r="AK921" i="13"/>
  <c r="AK922" i="13"/>
  <c r="AK933" i="13"/>
  <c r="AK937" i="13"/>
  <c r="AK924" i="13"/>
  <c r="AK927" i="13"/>
  <c r="AK938" i="13"/>
  <c r="AK929" i="13"/>
  <c r="AK931" i="13"/>
  <c r="AK923" i="13"/>
  <c r="AK936" i="13"/>
  <c r="AK935" i="13"/>
  <c r="AK926" i="13"/>
  <c r="AK934" i="13"/>
  <c r="AK932" i="13"/>
  <c r="AK920" i="13"/>
  <c r="AK930" i="13"/>
  <c r="AK928" i="13"/>
  <c r="AK925" i="13"/>
  <c r="AF1324" i="13"/>
  <c r="AF1318" i="13"/>
  <c r="AF1327" i="13"/>
  <c r="AF1325" i="13"/>
  <c r="AF1311" i="13"/>
  <c r="AF1319" i="13"/>
  <c r="AF1320" i="13"/>
  <c r="AF1316" i="13"/>
  <c r="AF1312" i="13"/>
  <c r="AF1315" i="13"/>
  <c r="AF1323" i="13"/>
  <c r="AF1326" i="13"/>
  <c r="AF1313" i="13"/>
  <c r="AF1329" i="13"/>
  <c r="AF1314" i="13"/>
  <c r="AF1317" i="13"/>
  <c r="AF1321" i="13"/>
  <c r="AF1322" i="13"/>
  <c r="AF1328" i="13"/>
  <c r="R1321" i="13"/>
  <c r="R1324" i="13"/>
  <c r="R1313" i="13"/>
  <c r="R1329" i="13"/>
  <c r="R1312" i="13"/>
  <c r="R1315" i="13"/>
  <c r="R1318" i="13"/>
  <c r="R1325" i="13"/>
  <c r="R1314" i="13"/>
  <c r="R1322" i="13"/>
  <c r="R1319" i="13"/>
  <c r="R1326" i="13"/>
  <c r="R1316" i="13"/>
  <c r="R1328" i="13"/>
  <c r="R1320" i="13"/>
  <c r="R1323" i="13"/>
  <c r="R1327" i="13"/>
  <c r="R1311" i="13"/>
  <c r="R1317" i="13"/>
  <c r="AQ1329" i="13"/>
  <c r="AQ1325" i="13"/>
  <c r="AQ1313" i="13"/>
  <c r="AQ1320" i="13"/>
  <c r="AQ1316" i="13"/>
  <c r="AQ1321" i="13"/>
  <c r="AQ1324" i="13"/>
  <c r="AQ1315" i="13"/>
  <c r="AQ1318" i="13"/>
  <c r="AQ1311" i="13"/>
  <c r="AQ1317" i="13"/>
  <c r="AQ1323" i="13"/>
  <c r="AQ1326" i="13"/>
  <c r="AQ1312" i="13"/>
  <c r="AQ1322" i="13"/>
  <c r="AQ1328" i="13"/>
  <c r="AQ1319" i="13"/>
  <c r="AQ1314" i="13"/>
  <c r="AQ1327" i="13"/>
  <c r="AC1319" i="13"/>
  <c r="AC1325" i="13"/>
  <c r="AC1315" i="13"/>
  <c r="AC1328" i="13"/>
  <c r="AC1323" i="13"/>
  <c r="AC1318" i="13"/>
  <c r="AC1329" i="13"/>
  <c r="AC1313" i="13"/>
  <c r="AC1316" i="13"/>
  <c r="AC1326" i="13"/>
  <c r="AC1321" i="13"/>
  <c r="AC1311" i="13"/>
  <c r="AC1314" i="13"/>
  <c r="AC1312" i="13"/>
  <c r="AC1322" i="13"/>
  <c r="AC1324" i="13"/>
  <c r="AC1317" i="13"/>
  <c r="AC1320" i="13"/>
  <c r="AC1327" i="13"/>
  <c r="R1352" i="13"/>
  <c r="R1337" i="13"/>
  <c r="R1351" i="13"/>
  <c r="R1341" i="13"/>
  <c r="R1334" i="13"/>
  <c r="R1348" i="13"/>
  <c r="R1345" i="13"/>
  <c r="R1346" i="13"/>
  <c r="R1338" i="13"/>
  <c r="R1349" i="13"/>
  <c r="R1342" i="13"/>
  <c r="R1343" i="13"/>
  <c r="R1350" i="13"/>
  <c r="R1336" i="13"/>
  <c r="R1347" i="13"/>
  <c r="R1339" i="13"/>
  <c r="R1335" i="13"/>
  <c r="R1340" i="13"/>
  <c r="R1344" i="13"/>
  <c r="P1339" i="13"/>
  <c r="P1350" i="13"/>
  <c r="P1343" i="13"/>
  <c r="P1336" i="13"/>
  <c r="P1340" i="13"/>
  <c r="P1335" i="13"/>
  <c r="P1344" i="13"/>
  <c r="P1348" i="13"/>
  <c r="P1346" i="13"/>
  <c r="P1341" i="13"/>
  <c r="P1342" i="13"/>
  <c r="P1352" i="13"/>
  <c r="P1347" i="13"/>
  <c r="P1337" i="13"/>
  <c r="P1345" i="13"/>
  <c r="P1334" i="13"/>
  <c r="P1338" i="13"/>
  <c r="P1351" i="13"/>
  <c r="P1349" i="13"/>
  <c r="AO1349" i="13"/>
  <c r="AO1352" i="13"/>
  <c r="AO1343" i="13"/>
  <c r="AO1345" i="13"/>
  <c r="AO1347" i="13"/>
  <c r="AO1350" i="13"/>
  <c r="AO1340" i="13"/>
  <c r="AO1344" i="13"/>
  <c r="AO1335" i="13"/>
  <c r="AO1342" i="13"/>
  <c r="AO1337" i="13"/>
  <c r="AO1341" i="13"/>
  <c r="AO1346" i="13"/>
  <c r="AO1334" i="13"/>
  <c r="AO1338" i="13"/>
  <c r="AO1348" i="13"/>
  <c r="AO1336" i="13"/>
  <c r="AO1351" i="13"/>
  <c r="AO1339" i="13"/>
  <c r="AQ1340" i="13"/>
  <c r="AQ1346" i="13"/>
  <c r="AQ1344" i="13"/>
  <c r="AQ1337" i="13"/>
  <c r="AQ1341" i="13"/>
  <c r="AQ1349" i="13"/>
  <c r="AQ1336" i="13"/>
  <c r="AQ1351" i="13"/>
  <c r="AQ1335" i="13"/>
  <c r="AQ1339" i="13"/>
  <c r="AQ1350" i="13"/>
  <c r="AQ1352" i="13"/>
  <c r="AQ1342" i="13"/>
  <c r="AQ1334" i="13"/>
  <c r="AQ1348" i="13"/>
  <c r="AQ1343" i="13"/>
  <c r="AQ1345" i="13"/>
  <c r="AQ1347" i="13"/>
  <c r="AQ1338" i="13"/>
  <c r="AC1340" i="13"/>
  <c r="AC1347" i="13"/>
  <c r="AC1344" i="13"/>
  <c r="AC1345" i="13"/>
  <c r="AC1341" i="13"/>
  <c r="AC1352" i="13"/>
  <c r="AC1336" i="13"/>
  <c r="AC1348" i="13"/>
  <c r="AC1351" i="13"/>
  <c r="AC1334" i="13"/>
  <c r="AC1343" i="13"/>
  <c r="AC1350" i="13"/>
  <c r="AC1335" i="13"/>
  <c r="AC1346" i="13"/>
  <c r="AC1338" i="13"/>
  <c r="AC1342" i="13"/>
  <c r="AC1339" i="13"/>
  <c r="AC1337" i="13"/>
  <c r="AC1349" i="13"/>
  <c r="R1380" i="13"/>
  <c r="R1388" i="13"/>
  <c r="R1390" i="13"/>
  <c r="R1385" i="13"/>
  <c r="R1387" i="13"/>
  <c r="R1382" i="13"/>
  <c r="R1381" i="13"/>
  <c r="R1398" i="13"/>
  <c r="R1397" i="13"/>
  <c r="R1383" i="13"/>
  <c r="R1396" i="13"/>
  <c r="R1395" i="13"/>
  <c r="R1389" i="13"/>
  <c r="R1386" i="13"/>
  <c r="R1384" i="13"/>
  <c r="R1394" i="13"/>
  <c r="R1393" i="13"/>
  <c r="R1392" i="13"/>
  <c r="R1391" i="13"/>
  <c r="AB1380" i="13"/>
  <c r="AB1385" i="13"/>
  <c r="AB1384" i="13"/>
  <c r="AB1387" i="13"/>
  <c r="AB1386" i="13"/>
  <c r="AB1390" i="13"/>
  <c r="AB1392" i="13"/>
  <c r="AB1398" i="13"/>
  <c r="AB1391" i="13"/>
  <c r="AB1389" i="13"/>
  <c r="AB1393" i="13"/>
  <c r="AB1396" i="13"/>
  <c r="AB1383" i="13"/>
  <c r="AB1395" i="13"/>
  <c r="AB1397" i="13"/>
  <c r="AB1394" i="13"/>
  <c r="AB1388" i="13"/>
  <c r="AB1382" i="13"/>
  <c r="AB1381" i="13"/>
  <c r="V1384" i="13"/>
  <c r="V1383" i="13"/>
  <c r="V1382" i="13"/>
  <c r="V1380" i="13"/>
  <c r="V1397" i="13"/>
  <c r="V1396" i="13"/>
  <c r="V1389" i="13"/>
  <c r="V1395" i="13"/>
  <c r="V1394" i="13"/>
  <c r="V1393" i="13"/>
  <c r="V1392" i="13"/>
  <c r="V1391" i="13"/>
  <c r="V1390" i="13"/>
  <c r="V1388" i="13"/>
  <c r="V1381" i="13"/>
  <c r="V1387" i="13"/>
  <c r="V1386" i="13"/>
  <c r="V1385" i="13"/>
  <c r="V1398" i="13"/>
  <c r="X1384" i="13"/>
  <c r="X1393" i="13"/>
  <c r="X1383" i="13"/>
  <c r="X1386" i="13"/>
  <c r="X1389" i="13"/>
  <c r="X1394" i="13"/>
  <c r="X1380" i="13"/>
  <c r="X1382" i="13"/>
  <c r="X1392" i="13"/>
  <c r="X1387" i="13"/>
  <c r="X1391" i="13"/>
  <c r="X1398" i="13"/>
  <c r="X1390" i="13"/>
  <c r="X1397" i="13"/>
  <c r="X1395" i="13"/>
  <c r="X1385" i="13"/>
  <c r="X1388" i="13"/>
  <c r="X1381" i="13"/>
  <c r="X1396" i="13"/>
  <c r="AI1297" i="13"/>
  <c r="AM1298" i="13"/>
  <c r="AB1292" i="13"/>
  <c r="W1289" i="13"/>
  <c r="AE1293" i="13"/>
  <c r="O1298" i="13"/>
  <c r="AD1304" i="13"/>
  <c r="AL1290" i="13"/>
  <c r="AP1294" i="13"/>
  <c r="AA1299" i="13"/>
  <c r="Q1288" i="13"/>
  <c r="AG1291" i="13"/>
  <c r="M1296" i="13"/>
  <c r="W1301" i="13"/>
  <c r="O1289" i="13"/>
  <c r="AJ1292" i="13"/>
  <c r="T1297" i="13"/>
  <c r="R1303" i="13"/>
  <c r="K1290" i="13"/>
  <c r="AR1293" i="13"/>
  <c r="AD1298" i="13"/>
  <c r="O1305" i="13"/>
  <c r="AD1290" i="13"/>
  <c r="N1295" i="13"/>
  <c r="AP1299" i="13"/>
  <c r="Y1288" i="13"/>
  <c r="AO1291" i="13"/>
  <c r="X1296" i="13"/>
  <c r="AI1302" i="13"/>
  <c r="I1289" i="13"/>
  <c r="AJ1290" i="13"/>
  <c r="Z1292" i="13"/>
  <c r="X1294" i="13"/>
  <c r="N1296" i="13"/>
  <c r="AO1297" i="13"/>
  <c r="AF1299" i="13"/>
  <c r="X1301" i="13"/>
  <c r="P1303" i="13"/>
  <c r="AR1304" i="13"/>
  <c r="AJ1306" i="13"/>
  <c r="AH1289" i="13"/>
  <c r="AF1291" i="13"/>
  <c r="V1293" i="13"/>
  <c r="L1295" i="13"/>
  <c r="AM1296" i="13"/>
  <c r="AC1298" i="13"/>
  <c r="U1300" i="13"/>
  <c r="M1302" i="13"/>
  <c r="AO1303" i="13"/>
  <c r="AG1305" i="13"/>
  <c r="AH1305" i="13"/>
  <c r="O1300" i="13"/>
  <c r="AQ1301" i="13"/>
  <c r="AI1303" i="13"/>
  <c r="AA1305" i="13"/>
  <c r="R1288" i="13"/>
  <c r="P1290" i="13"/>
  <c r="AQ1291" i="13"/>
  <c r="AG1293" i="13"/>
  <c r="W1295" i="13"/>
  <c r="M1297" i="13"/>
  <c r="L1299" i="13"/>
  <c r="AN1300" i="13"/>
  <c r="AF1302" i="13"/>
  <c r="X1304" i="13"/>
  <c r="P1306" i="13"/>
  <c r="AQ1288" i="13"/>
  <c r="AG1290" i="13"/>
  <c r="W1292" i="13"/>
  <c r="M1294" i="13"/>
  <c r="K1296" i="13"/>
  <c r="AL1297" i="13"/>
  <c r="AC1299" i="13"/>
  <c r="U1301" i="13"/>
  <c r="M1303" i="13"/>
  <c r="AO1304" i="13"/>
  <c r="AG1306" i="13"/>
  <c r="AA1293" i="13"/>
  <c r="Q1295" i="13"/>
  <c r="AR1296" i="13"/>
  <c r="AH1298" i="13"/>
  <c r="Z1300" i="13"/>
  <c r="R1302" i="13"/>
  <c r="J1304" i="13"/>
  <c r="AL1305" i="13"/>
  <c r="T1225" i="13"/>
  <c r="T1237" i="13"/>
  <c r="T1222" i="13"/>
  <c r="T1235" i="13"/>
  <c r="T1223" i="13"/>
  <c r="T1226" i="13"/>
  <c r="T1229" i="13"/>
  <c r="T1224" i="13"/>
  <c r="T1232" i="13"/>
  <c r="T1221" i="13"/>
  <c r="T1219" i="13"/>
  <c r="T1227" i="13"/>
  <c r="T1236" i="13"/>
  <c r="T1231" i="13"/>
  <c r="T1228" i="13"/>
  <c r="T1233" i="13"/>
  <c r="T1234" i="13"/>
  <c r="T1220" i="13"/>
  <c r="T1230" i="13"/>
  <c r="X1233" i="13"/>
  <c r="X1221" i="13"/>
  <c r="X1223" i="13"/>
  <c r="X1220" i="13"/>
  <c r="X1235" i="13"/>
  <c r="X1231" i="13"/>
  <c r="X1236" i="13"/>
  <c r="X1224" i="13"/>
  <c r="X1234" i="13"/>
  <c r="X1237" i="13"/>
  <c r="X1222" i="13"/>
  <c r="X1232" i="13"/>
  <c r="X1225" i="13"/>
  <c r="X1226" i="13"/>
  <c r="X1227" i="13"/>
  <c r="X1230" i="13"/>
  <c r="X1228" i="13"/>
  <c r="X1219" i="13"/>
  <c r="X1229" i="13"/>
  <c r="Q1224" i="13"/>
  <c r="Q1219" i="13"/>
  <c r="Q1227" i="13"/>
  <c r="Q1234" i="13"/>
  <c r="Q1231" i="13"/>
  <c r="Q1222" i="13"/>
  <c r="Q1232" i="13"/>
  <c r="Q1225" i="13"/>
  <c r="Q1228" i="13"/>
  <c r="Q1223" i="13"/>
  <c r="Q1229" i="13"/>
  <c r="Q1237" i="13"/>
  <c r="Q1221" i="13"/>
  <c r="Q1220" i="13"/>
  <c r="Q1235" i="13"/>
  <c r="Q1230" i="13"/>
  <c r="Q1226" i="13"/>
  <c r="Q1233" i="13"/>
  <c r="Q1236" i="13"/>
  <c r="AE1222" i="13"/>
  <c r="AE1226" i="13"/>
  <c r="AE1230" i="13"/>
  <c r="AE1228" i="13"/>
  <c r="AE1237" i="13"/>
  <c r="AE1221" i="13"/>
  <c r="AE1231" i="13"/>
  <c r="AE1229" i="13"/>
  <c r="AE1236" i="13"/>
  <c r="AE1224" i="13"/>
  <c r="AE1227" i="13"/>
  <c r="AE1234" i="13"/>
  <c r="AE1225" i="13"/>
  <c r="AE1233" i="13"/>
  <c r="AE1223" i="13"/>
  <c r="AE1219" i="13"/>
  <c r="AE1232" i="13"/>
  <c r="AE1235" i="13"/>
  <c r="AE1220" i="13"/>
  <c r="L1473" i="13"/>
  <c r="O1475" i="13"/>
  <c r="AC1472" i="13"/>
  <c r="AH1475" i="13"/>
  <c r="S1476" i="13"/>
  <c r="AI1472" i="13"/>
  <c r="AP1475" i="13"/>
  <c r="K1479" i="13"/>
  <c r="AJ1481" i="13"/>
  <c r="AC1484" i="13"/>
  <c r="O1489" i="13"/>
  <c r="AA1473" i="13"/>
  <c r="Q1475" i="13"/>
  <c r="K1477" i="13"/>
  <c r="N1479" i="13"/>
  <c r="AM1481" i="13"/>
  <c r="AG1484" i="13"/>
  <c r="W1489" i="13"/>
  <c r="L1478" i="13"/>
  <c r="AA1480" i="13"/>
  <c r="S1483" i="13"/>
  <c r="Y1486" i="13"/>
  <c r="Z1472" i="13"/>
  <c r="X1474" i="13"/>
  <c r="N1476" i="13"/>
  <c r="M1478" i="13"/>
  <c r="AB1480" i="13"/>
  <c r="U1483" i="13"/>
  <c r="Z1486" i="13"/>
  <c r="Q1474" i="13"/>
  <c r="AR1475" i="13"/>
  <c r="AP1477" i="13"/>
  <c r="AC1480" i="13"/>
  <c r="V1483" i="13"/>
  <c r="AA1486" i="13"/>
  <c r="AB1472" i="13"/>
  <c r="R1474" i="13"/>
  <c r="P1476" i="13"/>
  <c r="O1478" i="13"/>
  <c r="AE1480" i="13"/>
  <c r="W1483" i="13"/>
  <c r="AG1486" i="13"/>
  <c r="AI1476" i="13"/>
  <c r="J1479" i="13"/>
  <c r="J1482" i="13"/>
  <c r="AO1484" i="13"/>
  <c r="I1490" i="13"/>
  <c r="AH1488" i="13"/>
  <c r="Z1490" i="13"/>
  <c r="AL1480" i="13"/>
  <c r="AB1482" i="13"/>
  <c r="T1484" i="13"/>
  <c r="L1486" i="13"/>
  <c r="AN1487" i="13"/>
  <c r="AF1489" i="13"/>
  <c r="AC1486" i="13"/>
  <c r="U1488" i="13"/>
  <c r="M1490" i="13"/>
  <c r="O1477" i="13"/>
  <c r="AP1478" i="13"/>
  <c r="AN1480" i="13"/>
  <c r="AD1482" i="13"/>
  <c r="V1484" i="13"/>
  <c r="N1486" i="13"/>
  <c r="AP1487" i="13"/>
  <c r="AH1489" i="13"/>
  <c r="AI1485" i="13"/>
  <c r="AA1487" i="13"/>
  <c r="S1489" i="13"/>
  <c r="AB1478" i="13"/>
  <c r="R1480" i="13"/>
  <c r="P1482" i="13"/>
  <c r="AR1483" i="13"/>
  <c r="AJ1485" i="13"/>
  <c r="AB1487" i="13"/>
  <c r="T1489" i="13"/>
  <c r="Q1419" i="13"/>
  <c r="K1415" i="13"/>
  <c r="AP1408" i="13"/>
  <c r="O1407" i="13"/>
  <c r="S1413" i="13"/>
  <c r="K1405" i="13"/>
  <c r="AM1407" i="13"/>
  <c r="AH1410" i="13"/>
  <c r="I1415" i="13"/>
  <c r="L1403" i="13"/>
  <c r="AO1405" i="13"/>
  <c r="AE1408" i="13"/>
  <c r="P1412" i="13"/>
  <c r="AQ1416" i="13"/>
  <c r="O1404" i="13"/>
  <c r="AP1406" i="13"/>
  <c r="AH1409" i="13"/>
  <c r="Y1413" i="13"/>
  <c r="AC1418" i="13"/>
  <c r="AQ1404" i="13"/>
  <c r="AF1407" i="13"/>
  <c r="AP1410" i="13"/>
  <c r="S1415" i="13"/>
  <c r="Q1403" i="13"/>
  <c r="T1406" i="13"/>
  <c r="W1409" i="13"/>
  <c r="AE1413" i="13"/>
  <c r="AK1418" i="13"/>
  <c r="V1405" i="13"/>
  <c r="K1408" i="13"/>
  <c r="I1411" i="13"/>
  <c r="Y1415" i="13"/>
  <c r="V1404" i="13"/>
  <c r="L1407" i="13"/>
  <c r="AM1409" i="13"/>
  <c r="U1414" i="13"/>
  <c r="R1420" i="13"/>
  <c r="AG1404" i="13"/>
  <c r="W1406" i="13"/>
  <c r="M1408" i="13"/>
  <c r="K1410" i="13"/>
  <c r="AL1411" i="13"/>
  <c r="AB1413" i="13"/>
  <c r="T1415" i="13"/>
  <c r="L1417" i="13"/>
  <c r="AN1418" i="13"/>
  <c r="AN1420" i="13"/>
  <c r="J1404" i="13"/>
  <c r="AK1405" i="13"/>
  <c r="AI1407" i="13"/>
  <c r="Y1409" i="13"/>
  <c r="O1411" i="13"/>
  <c r="AP1412" i="13"/>
  <c r="AG1414" i="13"/>
  <c r="Y1416" i="13"/>
  <c r="Q1418" i="13"/>
  <c r="K1420" i="13"/>
  <c r="K1412" i="13"/>
  <c r="AL1413" i="13"/>
  <c r="AD1415" i="13"/>
  <c r="V1417" i="13"/>
  <c r="N1419" i="13"/>
  <c r="Q1421" i="13"/>
  <c r="AI1418" i="13"/>
  <c r="AG1420" i="13"/>
  <c r="AH1403" i="13"/>
  <c r="AF1405" i="13"/>
  <c r="V1407" i="13"/>
  <c r="L1409" i="13"/>
  <c r="AM1410" i="13"/>
  <c r="AC1412" i="13"/>
  <c r="AB1414" i="13"/>
  <c r="T1416" i="13"/>
  <c r="L1418" i="13"/>
  <c r="AO1419" i="13"/>
  <c r="AG1419" i="13"/>
  <c r="AQ1421" i="13"/>
  <c r="AJ1411" i="13"/>
  <c r="Z1413" i="13"/>
  <c r="R1415" i="13"/>
  <c r="J1417" i="13"/>
  <c r="AL1418" i="13"/>
  <c r="AK1420" i="13"/>
  <c r="O1421" i="13"/>
  <c r="AD1420" i="13"/>
  <c r="W1117" i="13"/>
  <c r="W1115" i="13"/>
  <c r="W1108" i="13"/>
  <c r="W1122" i="13"/>
  <c r="W1106" i="13"/>
  <c r="W1109" i="13"/>
  <c r="W1112" i="13"/>
  <c r="W1105" i="13"/>
  <c r="W1120" i="13"/>
  <c r="W1118" i="13"/>
  <c r="W1111" i="13"/>
  <c r="W1114" i="13"/>
  <c r="W1104" i="13"/>
  <c r="W1107" i="13"/>
  <c r="W1119" i="13"/>
  <c r="W1110" i="13"/>
  <c r="W1113" i="13"/>
  <c r="W1116" i="13"/>
  <c r="W1121" i="13"/>
  <c r="AF1119" i="13"/>
  <c r="AF1104" i="13"/>
  <c r="AF1107" i="13"/>
  <c r="AF1117" i="13"/>
  <c r="AF1110" i="13"/>
  <c r="AF1113" i="13"/>
  <c r="AF1115" i="13"/>
  <c r="AF1111" i="13"/>
  <c r="AF1122" i="13"/>
  <c r="AF1106" i="13"/>
  <c r="AF1120" i="13"/>
  <c r="AF1109" i="13"/>
  <c r="AF1112" i="13"/>
  <c r="AF1105" i="13"/>
  <c r="AF1108" i="13"/>
  <c r="AF1118" i="13"/>
  <c r="AF1121" i="13"/>
  <c r="AF1114" i="13"/>
  <c r="AF1116" i="13"/>
  <c r="R1117" i="13"/>
  <c r="R1120" i="13"/>
  <c r="R1115" i="13"/>
  <c r="R1118" i="13"/>
  <c r="R1112" i="13"/>
  <c r="R1116" i="13"/>
  <c r="R1105" i="13"/>
  <c r="R1108" i="13"/>
  <c r="R1111" i="13"/>
  <c r="R1114" i="13"/>
  <c r="R1104" i="13"/>
  <c r="R1107" i="13"/>
  <c r="R1119" i="13"/>
  <c r="R1110" i="13"/>
  <c r="R1113" i="13"/>
  <c r="R1122" i="13"/>
  <c r="R1106" i="13"/>
  <c r="R1109" i="13"/>
  <c r="R1121" i="13"/>
  <c r="AQ1112" i="13"/>
  <c r="AQ1115" i="13"/>
  <c r="AQ1120" i="13"/>
  <c r="AQ1118" i="13"/>
  <c r="AQ1116" i="13"/>
  <c r="AQ1105" i="13"/>
  <c r="AQ1108" i="13"/>
  <c r="AQ1111" i="13"/>
  <c r="AQ1114" i="13"/>
  <c r="AQ1121" i="13"/>
  <c r="AQ1107" i="13"/>
  <c r="AQ1104" i="13"/>
  <c r="AQ1117" i="13"/>
  <c r="AQ1110" i="13"/>
  <c r="AQ1113" i="13"/>
  <c r="AQ1122" i="13"/>
  <c r="AQ1106" i="13"/>
  <c r="AQ1109" i="13"/>
  <c r="AQ1119" i="13"/>
  <c r="AC1121" i="13"/>
  <c r="AC1116" i="13"/>
  <c r="AC1108" i="13"/>
  <c r="AC1111" i="13"/>
  <c r="AC1114" i="13"/>
  <c r="AC1104" i="13"/>
  <c r="AC1107" i="13"/>
  <c r="AC1110" i="13"/>
  <c r="AC1119" i="13"/>
  <c r="AC1113" i="13"/>
  <c r="AC1115" i="13"/>
  <c r="AC1117" i="13"/>
  <c r="AC1122" i="13"/>
  <c r="AC1106" i="13"/>
  <c r="AC1109" i="13"/>
  <c r="AC1112" i="13"/>
  <c r="AC1118" i="13"/>
  <c r="AC1105" i="13"/>
  <c r="AC1120" i="13"/>
  <c r="T920" i="13"/>
  <c r="T921" i="13"/>
  <c r="T934" i="13"/>
  <c r="T935" i="13"/>
  <c r="T928" i="13"/>
  <c r="T932" i="13"/>
  <c r="T933" i="13"/>
  <c r="T924" i="13"/>
  <c r="T930" i="13"/>
  <c r="T931" i="13"/>
  <c r="T929" i="13"/>
  <c r="T925" i="13"/>
  <c r="T926" i="13"/>
  <c r="T927" i="13"/>
  <c r="T936" i="13"/>
  <c r="T937" i="13"/>
  <c r="T938" i="13"/>
  <c r="T922" i="13"/>
  <c r="T923" i="13"/>
  <c r="W920" i="13"/>
  <c r="W921" i="13"/>
  <c r="W929" i="13"/>
  <c r="W937" i="13"/>
  <c r="W923" i="13"/>
  <c r="W935" i="13"/>
  <c r="W926" i="13"/>
  <c r="W933" i="13"/>
  <c r="W938" i="13"/>
  <c r="W922" i="13"/>
  <c r="W931" i="13"/>
  <c r="W927" i="13"/>
  <c r="W925" i="13"/>
  <c r="W936" i="13"/>
  <c r="W934" i="13"/>
  <c r="W930" i="13"/>
  <c r="W928" i="13"/>
  <c r="W924" i="13"/>
  <c r="W932" i="13"/>
  <c r="AJ920" i="13"/>
  <c r="AJ923" i="13"/>
  <c r="AJ930" i="13"/>
  <c r="AJ931" i="13"/>
  <c r="AJ929" i="13"/>
  <c r="AJ927" i="13"/>
  <c r="AJ924" i="13"/>
  <c r="AJ938" i="13"/>
  <c r="AJ922" i="13"/>
  <c r="AJ936" i="13"/>
  <c r="AJ937" i="13"/>
  <c r="AJ925" i="13"/>
  <c r="AJ932" i="13"/>
  <c r="AJ933" i="13"/>
  <c r="AJ935" i="13"/>
  <c r="AJ921" i="13"/>
  <c r="AJ934" i="13"/>
  <c r="AJ926" i="13"/>
  <c r="AJ928" i="13"/>
  <c r="R921" i="13"/>
  <c r="R922" i="13"/>
  <c r="R920" i="13"/>
  <c r="R933" i="13"/>
  <c r="R925" i="13"/>
  <c r="R931" i="13"/>
  <c r="R929" i="13"/>
  <c r="R938" i="13"/>
  <c r="R936" i="13"/>
  <c r="R924" i="13"/>
  <c r="R934" i="13"/>
  <c r="R927" i="13"/>
  <c r="R923" i="13"/>
  <c r="R935" i="13"/>
  <c r="R926" i="13"/>
  <c r="R930" i="13"/>
  <c r="R928" i="13"/>
  <c r="R937" i="13"/>
  <c r="R932" i="13"/>
  <c r="AN1318" i="13"/>
  <c r="AN1325" i="13"/>
  <c r="AN1311" i="13"/>
  <c r="AN1323" i="13"/>
  <c r="AN1314" i="13"/>
  <c r="AN1317" i="13"/>
  <c r="AN1326" i="13"/>
  <c r="AN1329" i="13"/>
  <c r="AN1328" i="13"/>
  <c r="AN1324" i="13"/>
  <c r="AN1322" i="13"/>
  <c r="AN1313" i="13"/>
  <c r="AN1320" i="13"/>
  <c r="AN1316" i="13"/>
  <c r="AN1319" i="13"/>
  <c r="AN1321" i="13"/>
  <c r="AN1327" i="13"/>
  <c r="AN1312" i="13"/>
  <c r="AN1315" i="13"/>
  <c r="Z1316" i="13"/>
  <c r="Z1324" i="13"/>
  <c r="Z1319" i="13"/>
  <c r="Z1327" i="13"/>
  <c r="Z1311" i="13"/>
  <c r="Z1320" i="13"/>
  <c r="Z1322" i="13"/>
  <c r="Z1323" i="13"/>
  <c r="Z1317" i="13"/>
  <c r="Z1328" i="13"/>
  <c r="Z1325" i="13"/>
  <c r="Z1329" i="13"/>
  <c r="Z1312" i="13"/>
  <c r="Z1315" i="13"/>
  <c r="Z1318" i="13"/>
  <c r="Z1321" i="13"/>
  <c r="Z1313" i="13"/>
  <c r="Z1326" i="13"/>
  <c r="Z1314" i="13"/>
  <c r="L1314" i="13"/>
  <c r="L1324" i="13"/>
  <c r="L1312" i="13"/>
  <c r="L1322" i="13"/>
  <c r="L1315" i="13"/>
  <c r="L1327" i="13"/>
  <c r="L1328" i="13"/>
  <c r="L1313" i="13"/>
  <c r="L1316" i="13"/>
  <c r="L1319" i="13"/>
  <c r="L1320" i="13"/>
  <c r="L1311" i="13"/>
  <c r="L1325" i="13"/>
  <c r="L1317" i="13"/>
  <c r="L1326" i="13"/>
  <c r="L1323" i="13"/>
  <c r="L1318" i="13"/>
  <c r="L1329" i="13"/>
  <c r="L1321" i="13"/>
  <c r="AK1317" i="13"/>
  <c r="AK1323" i="13"/>
  <c r="AK1318" i="13"/>
  <c r="AK1311" i="13"/>
  <c r="AK1314" i="13"/>
  <c r="AK1328" i="13"/>
  <c r="AK1320" i="13"/>
  <c r="AK1327" i="13"/>
  <c r="AK1312" i="13"/>
  <c r="AK1322" i="13"/>
  <c r="AK1324" i="13"/>
  <c r="AK1329" i="13"/>
  <c r="AK1319" i="13"/>
  <c r="AK1326" i="13"/>
  <c r="AK1325" i="13"/>
  <c r="AK1315" i="13"/>
  <c r="AK1321" i="13"/>
  <c r="AK1313" i="13"/>
  <c r="AK1316" i="13"/>
  <c r="W1344" i="13"/>
  <c r="W1341" i="13"/>
  <c r="W1352" i="13"/>
  <c r="W1336" i="13"/>
  <c r="W1340" i="13"/>
  <c r="W1334" i="13"/>
  <c r="W1346" i="13"/>
  <c r="W1339" i="13"/>
  <c r="W1348" i="13"/>
  <c r="W1343" i="13"/>
  <c r="W1337" i="13"/>
  <c r="W1350" i="13"/>
  <c r="W1335" i="13"/>
  <c r="W1349" i="13"/>
  <c r="W1345" i="13"/>
  <c r="W1338" i="13"/>
  <c r="W1342" i="13"/>
  <c r="W1347" i="13"/>
  <c r="W1351" i="13"/>
  <c r="X1340" i="13"/>
  <c r="X1350" i="13"/>
  <c r="X1337" i="13"/>
  <c r="X1342" i="13"/>
  <c r="X1348" i="13"/>
  <c r="X1345" i="13"/>
  <c r="X1347" i="13"/>
  <c r="X1336" i="13"/>
  <c r="X1343" i="13"/>
  <c r="X1351" i="13"/>
  <c r="X1339" i="13"/>
  <c r="X1334" i="13"/>
  <c r="X1346" i="13"/>
  <c r="X1338" i="13"/>
  <c r="X1335" i="13"/>
  <c r="X1344" i="13"/>
  <c r="X1349" i="13"/>
  <c r="X1341" i="13"/>
  <c r="X1352" i="13"/>
  <c r="Z1338" i="13"/>
  <c r="Z1349" i="13"/>
  <c r="Z1348" i="13"/>
  <c r="Z1335" i="13"/>
  <c r="Z1345" i="13"/>
  <c r="Z1350" i="13"/>
  <c r="Z1340" i="13"/>
  <c r="Z1344" i="13"/>
  <c r="Z1342" i="13"/>
  <c r="Z1351" i="13"/>
  <c r="Z1352" i="13"/>
  <c r="Z1336" i="13"/>
  <c r="Z1339" i="13"/>
  <c r="Z1343" i="13"/>
  <c r="Z1346" i="13"/>
  <c r="Z1334" i="13"/>
  <c r="Z1337" i="13"/>
  <c r="Z1341" i="13"/>
  <c r="Z1347" i="13"/>
  <c r="L1350" i="13"/>
  <c r="L1341" i="13"/>
  <c r="L1352" i="13"/>
  <c r="L1347" i="13"/>
  <c r="L1345" i="13"/>
  <c r="L1338" i="13"/>
  <c r="L1342" i="13"/>
  <c r="L1348" i="13"/>
  <c r="L1346" i="13"/>
  <c r="L1343" i="13"/>
  <c r="L1351" i="13"/>
  <c r="L1340" i="13"/>
  <c r="L1344" i="13"/>
  <c r="L1337" i="13"/>
  <c r="L1335" i="13"/>
  <c r="L1339" i="13"/>
  <c r="L1349" i="13"/>
  <c r="L1336" i="13"/>
  <c r="L1334" i="13"/>
  <c r="AK1340" i="13"/>
  <c r="AK1345" i="13"/>
  <c r="AK1341" i="13"/>
  <c r="AK1338" i="13"/>
  <c r="AK1342" i="13"/>
  <c r="AK1335" i="13"/>
  <c r="AK1350" i="13"/>
  <c r="AK1337" i="13"/>
  <c r="AK1349" i="13"/>
  <c r="AK1346" i="13"/>
  <c r="AK1351" i="13"/>
  <c r="AK1347" i="13"/>
  <c r="AK1344" i="13"/>
  <c r="AK1339" i="13"/>
  <c r="AK1352" i="13"/>
  <c r="AK1336" i="13"/>
  <c r="AK1348" i="13"/>
  <c r="AK1334" i="13"/>
  <c r="AK1343" i="13"/>
  <c r="K1383" i="13"/>
  <c r="K1382" i="13"/>
  <c r="K1397" i="13"/>
  <c r="K1390" i="13"/>
  <c r="K1395" i="13"/>
  <c r="K1389" i="13"/>
  <c r="K1394" i="13"/>
  <c r="K1387" i="13"/>
  <c r="K1393" i="13"/>
  <c r="K1385" i="13"/>
  <c r="K1391" i="13"/>
  <c r="K1386" i="13"/>
  <c r="K1392" i="13"/>
  <c r="K1384" i="13"/>
  <c r="K1381" i="13"/>
  <c r="K1398" i="13"/>
  <c r="K1380" i="13"/>
  <c r="K1396" i="13"/>
  <c r="K1388" i="13"/>
  <c r="AJ1380" i="13"/>
  <c r="AJ1384" i="13"/>
  <c r="AJ1393" i="13"/>
  <c r="AJ1395" i="13"/>
  <c r="AJ1386" i="13"/>
  <c r="AJ1389" i="13"/>
  <c r="AJ1392" i="13"/>
  <c r="AJ1397" i="13"/>
  <c r="AJ1398" i="13"/>
  <c r="AJ1383" i="13"/>
  <c r="AJ1396" i="13"/>
  <c r="AJ1382" i="13"/>
  <c r="AJ1387" i="13"/>
  <c r="AJ1385" i="13"/>
  <c r="AJ1388" i="13"/>
  <c r="AJ1394" i="13"/>
  <c r="AJ1381" i="13"/>
  <c r="AJ1390" i="13"/>
  <c r="AJ1391" i="13"/>
  <c r="AD1381" i="13"/>
  <c r="AD1388" i="13"/>
  <c r="AD1380" i="13"/>
  <c r="AD1395" i="13"/>
  <c r="AD1394" i="13"/>
  <c r="AD1391" i="13"/>
  <c r="AD1390" i="13"/>
  <c r="AD1389" i="13"/>
  <c r="AD1382" i="13"/>
  <c r="AD1384" i="13"/>
  <c r="AD1393" i="13"/>
  <c r="AD1392" i="13"/>
  <c r="AD1386" i="13"/>
  <c r="AD1385" i="13"/>
  <c r="AD1387" i="13"/>
  <c r="AD1396" i="13"/>
  <c r="AD1383" i="13"/>
  <c r="AD1397" i="13"/>
  <c r="AD1398" i="13"/>
  <c r="AF1382" i="13"/>
  <c r="AF1381" i="13"/>
  <c r="AF1391" i="13"/>
  <c r="AF1394" i="13"/>
  <c r="AF1396" i="13"/>
  <c r="AF1387" i="13"/>
  <c r="AF1380" i="13"/>
  <c r="AF1384" i="13"/>
  <c r="AF1383" i="13"/>
  <c r="AF1395" i="13"/>
  <c r="AF1389" i="13"/>
  <c r="AF1386" i="13"/>
  <c r="AF1390" i="13"/>
  <c r="AF1398" i="13"/>
  <c r="AF1385" i="13"/>
  <c r="AF1388" i="13"/>
  <c r="AF1397" i="13"/>
  <c r="AF1392" i="13"/>
  <c r="AF1393" i="13"/>
  <c r="AM1303" i="13"/>
  <c r="K1306" i="13"/>
  <c r="AC1296" i="13"/>
  <c r="AM1289" i="13"/>
  <c r="O1294" i="13"/>
  <c r="AL1298" i="13"/>
  <c r="AM1305" i="13"/>
  <c r="N1291" i="13"/>
  <c r="Z1295" i="13"/>
  <c r="V1300" i="13"/>
  <c r="AG1288" i="13"/>
  <c r="L1292" i="13"/>
  <c r="AG1296" i="13"/>
  <c r="S1302" i="13"/>
  <c r="AE1289" i="13"/>
  <c r="T1293" i="13"/>
  <c r="AQ1297" i="13"/>
  <c r="N1304" i="13"/>
  <c r="AA1290" i="13"/>
  <c r="AA1294" i="13"/>
  <c r="O1299" i="13"/>
  <c r="AQ1306" i="13"/>
  <c r="V1291" i="13"/>
  <c r="AK1295" i="13"/>
  <c r="AL1300" i="13"/>
  <c r="AO1288" i="13"/>
  <c r="U1292" i="13"/>
  <c r="AB1297" i="13"/>
  <c r="AE1303" i="13"/>
  <c r="Q1289" i="13"/>
  <c r="AR1290" i="13"/>
  <c r="AH1292" i="13"/>
  <c r="AF1294" i="13"/>
  <c r="V1296" i="13"/>
  <c r="L1298" i="13"/>
  <c r="AN1299" i="13"/>
  <c r="AF1301" i="13"/>
  <c r="X1303" i="13"/>
  <c r="P1305" i="13"/>
  <c r="AR1306" i="13"/>
  <c r="AP1289" i="13"/>
  <c r="AN1291" i="13"/>
  <c r="AD1293" i="13"/>
  <c r="T1295" i="13"/>
  <c r="J1297" i="13"/>
  <c r="AK1298" i="13"/>
  <c r="AC1300" i="13"/>
  <c r="U1302" i="13"/>
  <c r="M1304" i="13"/>
  <c r="AO1305" i="13"/>
  <c r="AP1305" i="13"/>
  <c r="W1300" i="13"/>
  <c r="O1302" i="13"/>
  <c r="AQ1303" i="13"/>
  <c r="AI1305" i="13"/>
  <c r="Z1288" i="13"/>
  <c r="X1290" i="13"/>
  <c r="N1292" i="13"/>
  <c r="AO1293" i="13"/>
  <c r="AE1295" i="13"/>
  <c r="U1297" i="13"/>
  <c r="T1299" i="13"/>
  <c r="L1301" i="13"/>
  <c r="AN1302" i="13"/>
  <c r="AF1304" i="13"/>
  <c r="X1306" i="13"/>
  <c r="N1289" i="13"/>
  <c r="AO1290" i="13"/>
  <c r="AE1292" i="13"/>
  <c r="U1294" i="13"/>
  <c r="S1296" i="13"/>
  <c r="I1298" i="13"/>
  <c r="AK1299" i="13"/>
  <c r="AC1301" i="13"/>
  <c r="U1303" i="13"/>
  <c r="M1305" i="13"/>
  <c r="AO1306" i="13"/>
  <c r="AI1293" i="13"/>
  <c r="Y1295" i="13"/>
  <c r="O1297" i="13"/>
  <c r="AP1298" i="13"/>
  <c r="AH1300" i="13"/>
  <c r="Z1302" i="13"/>
  <c r="R1304" i="13"/>
  <c r="J1306" i="13"/>
  <c r="AD1229" i="13"/>
  <c r="AD1220" i="13"/>
  <c r="AD1237" i="13"/>
  <c r="AD1221" i="13"/>
  <c r="AD1224" i="13"/>
  <c r="AD1227" i="13"/>
  <c r="AD1222" i="13"/>
  <c r="AD1236" i="13"/>
  <c r="AD1228" i="13"/>
  <c r="AD1235" i="13"/>
  <c r="AD1234" i="13"/>
  <c r="AD1219" i="13"/>
  <c r="AD1223" i="13"/>
  <c r="AD1233" i="13"/>
  <c r="AD1232" i="13"/>
  <c r="AD1225" i="13"/>
  <c r="AD1231" i="13"/>
  <c r="AD1230" i="13"/>
  <c r="AD1226" i="13"/>
  <c r="AH1236" i="13"/>
  <c r="AH1235" i="13"/>
  <c r="AH1234" i="13"/>
  <c r="AH1225" i="13"/>
  <c r="AH1228" i="13"/>
  <c r="AH1226" i="13"/>
  <c r="AH1233" i="13"/>
  <c r="AH1227" i="13"/>
  <c r="AH1222" i="13"/>
  <c r="AH1219" i="13"/>
  <c r="AH1220" i="13"/>
  <c r="AH1224" i="13"/>
  <c r="AH1223" i="13"/>
  <c r="AH1232" i="13"/>
  <c r="AH1221" i="13"/>
  <c r="AH1229" i="13"/>
  <c r="AH1230" i="13"/>
  <c r="AH1237" i="13"/>
  <c r="AH1231" i="13"/>
  <c r="AB1219" i="13"/>
  <c r="AB1235" i="13"/>
  <c r="AB1225" i="13"/>
  <c r="AB1233" i="13"/>
  <c r="AB1232" i="13"/>
  <c r="AB1227" i="13"/>
  <c r="AB1220" i="13"/>
  <c r="AB1228" i="13"/>
  <c r="AB1223" i="13"/>
  <c r="AB1226" i="13"/>
  <c r="AB1224" i="13"/>
  <c r="AB1229" i="13"/>
  <c r="AB1222" i="13"/>
  <c r="AB1234" i="13"/>
  <c r="AB1231" i="13"/>
  <c r="AB1221" i="13"/>
  <c r="AB1237" i="13"/>
  <c r="AB1236" i="13"/>
  <c r="AB1230" i="13"/>
  <c r="AM1237" i="13"/>
  <c r="AM1221" i="13"/>
  <c r="AM1235" i="13"/>
  <c r="AM1219" i="13"/>
  <c r="AM1223" i="13"/>
  <c r="AM1229" i="13"/>
  <c r="AM1236" i="13"/>
  <c r="AM1222" i="13"/>
  <c r="AM1224" i="13"/>
  <c r="AM1227" i="13"/>
  <c r="AM1234" i="13"/>
  <c r="AM1225" i="13"/>
  <c r="AM1226" i="13"/>
  <c r="AM1232" i="13"/>
  <c r="AM1220" i="13"/>
  <c r="AM1231" i="13"/>
  <c r="AM1228" i="13"/>
  <c r="AM1233" i="13"/>
  <c r="AM1230" i="13"/>
  <c r="AJ1474" i="13"/>
  <c r="AJ1480" i="13"/>
  <c r="L1474" i="13"/>
  <c r="AC1474" i="13"/>
  <c r="M1474" i="13"/>
  <c r="M1476" i="13"/>
  <c r="V1479" i="13"/>
  <c r="K1482" i="13"/>
  <c r="AP1484" i="13"/>
  <c r="K1490" i="13"/>
  <c r="AI1473" i="13"/>
  <c r="O1482" i="13"/>
  <c r="S1490" i="13"/>
  <c r="AE1483" i="13"/>
  <c r="AH1472" i="13"/>
  <c r="AF1474" i="13"/>
  <c r="V1478" i="13"/>
  <c r="AG1483" i="13"/>
  <c r="M1487" i="13"/>
  <c r="Y1474" i="13"/>
  <c r="O1476" i="13"/>
  <c r="N1478" i="13"/>
  <c r="AQ1480" i="13"/>
  <c r="AI1483" i="13"/>
  <c r="N1487" i="13"/>
  <c r="AJ1472" i="13"/>
  <c r="Z1474" i="13"/>
  <c r="Y1476" i="13"/>
  <c r="X1478" i="13"/>
  <c r="AR1480" i="13"/>
  <c r="AK1483" i="13"/>
  <c r="O1487" i="13"/>
  <c r="Q1477" i="13"/>
  <c r="T1479" i="13"/>
  <c r="W1482" i="13"/>
  <c r="Q1485" i="13"/>
  <c r="AO1490" i="13"/>
  <c r="AP1488" i="13"/>
  <c r="AH1490" i="13"/>
  <c r="I1481" i="13"/>
  <c r="AJ1482" i="13"/>
  <c r="AB1484" i="13"/>
  <c r="T1486" i="13"/>
  <c r="L1488" i="13"/>
  <c r="AN1489" i="13"/>
  <c r="AK1486" i="13"/>
  <c r="AC1488" i="13"/>
  <c r="U1490" i="13"/>
  <c r="W1477" i="13"/>
  <c r="M1479" i="13"/>
  <c r="K1481" i="13"/>
  <c r="AL1482" i="13"/>
  <c r="AD1484" i="13"/>
  <c r="V1486" i="13"/>
  <c r="N1488" i="13"/>
  <c r="AP1489" i="13"/>
  <c r="AQ1485" i="13"/>
  <c r="AI1487" i="13"/>
  <c r="AA1489" i="13"/>
  <c r="AJ1478" i="13"/>
  <c r="Z1480" i="13"/>
  <c r="X1482" i="13"/>
  <c r="P1484" i="13"/>
  <c r="AR1485" i="13"/>
  <c r="AJ1487" i="13"/>
  <c r="AB1489" i="13"/>
  <c r="AJ1403" i="13"/>
  <c r="L1404" i="13"/>
  <c r="S1416" i="13"/>
  <c r="AD1409" i="13"/>
  <c r="U1418" i="13"/>
  <c r="Y1405" i="13"/>
  <c r="O1408" i="13"/>
  <c r="M1411" i="13"/>
  <c r="AE1415" i="13"/>
  <c r="Y1403" i="13"/>
  <c r="N1406" i="13"/>
  <c r="AQ1408" i="13"/>
  <c r="AL1412" i="13"/>
  <c r="AA1417" i="13"/>
  <c r="AB1404" i="13"/>
  <c r="Q1407" i="13"/>
  <c r="I1410" i="13"/>
  <c r="K1414" i="13"/>
  <c r="Y1419" i="13"/>
  <c r="R1405" i="13"/>
  <c r="T1408" i="13"/>
  <c r="U1411" i="13"/>
  <c r="AO1415" i="13"/>
  <c r="AC1403" i="13"/>
  <c r="AG1406" i="13"/>
  <c r="AK1409" i="13"/>
  <c r="O1414" i="13"/>
  <c r="AJ1419" i="13"/>
  <c r="AH1405" i="13"/>
  <c r="X1408" i="13"/>
  <c r="Y1411" i="13"/>
  <c r="K1416" i="13"/>
  <c r="AI1404" i="13"/>
  <c r="X1407" i="13"/>
  <c r="P1410" i="13"/>
  <c r="AQ1414" i="13"/>
  <c r="N1403" i="13"/>
  <c r="AO1404" i="13"/>
  <c r="AE1406" i="13"/>
  <c r="U1408" i="13"/>
  <c r="S1410" i="13"/>
  <c r="I1412" i="13"/>
  <c r="AJ1413" i="13"/>
  <c r="AB1415" i="13"/>
  <c r="T1417" i="13"/>
  <c r="L1419" i="13"/>
  <c r="N1421" i="13"/>
  <c r="R1404" i="13"/>
  <c r="P1406" i="13"/>
  <c r="AQ1407" i="13"/>
  <c r="AG1409" i="13"/>
  <c r="W1411" i="13"/>
  <c r="M1413" i="13"/>
  <c r="AO1414" i="13"/>
  <c r="AG1416" i="13"/>
  <c r="Y1418" i="13"/>
  <c r="T1420" i="13"/>
  <c r="S1412" i="13"/>
  <c r="J1414" i="13"/>
  <c r="AL1415" i="13"/>
  <c r="AD1417" i="13"/>
  <c r="V1419" i="13"/>
  <c r="AB1421" i="13"/>
  <c r="AQ1418" i="13"/>
  <c r="AR1420" i="13"/>
  <c r="AP1403" i="13"/>
  <c r="AN1405" i="13"/>
  <c r="AD1407" i="13"/>
  <c r="T1409" i="13"/>
  <c r="J1411" i="13"/>
  <c r="AK1412" i="13"/>
  <c r="AJ1414" i="13"/>
  <c r="AB1416" i="13"/>
  <c r="T1418" i="13"/>
  <c r="O1420" i="13"/>
  <c r="AQ1419" i="13"/>
  <c r="Q1410" i="13"/>
  <c r="AR1411" i="13"/>
  <c r="AH1413" i="13"/>
  <c r="Z1415" i="13"/>
  <c r="R1417" i="13"/>
  <c r="J1419" i="13"/>
  <c r="L1421" i="13"/>
  <c r="W1421" i="13"/>
  <c r="AL1420" i="13"/>
  <c r="AE1108" i="13"/>
  <c r="AE1115" i="13"/>
  <c r="AE1122" i="13"/>
  <c r="AE1106" i="13"/>
  <c r="AE1109" i="13"/>
  <c r="AE1112" i="13"/>
  <c r="AE1105" i="13"/>
  <c r="AE1120" i="13"/>
  <c r="AE1118" i="13"/>
  <c r="AE1111" i="13"/>
  <c r="AE1116" i="13"/>
  <c r="AE1121" i="13"/>
  <c r="AE1117" i="13"/>
  <c r="AE1113" i="13"/>
  <c r="AE1114" i="13"/>
  <c r="AE1119" i="13"/>
  <c r="AE1104" i="13"/>
  <c r="AE1107" i="13"/>
  <c r="AE1110" i="13"/>
  <c r="AN1104" i="13"/>
  <c r="AN1107" i="13"/>
  <c r="AN1117" i="13"/>
  <c r="AN1110" i="13"/>
  <c r="AN1113" i="13"/>
  <c r="AN1115" i="13"/>
  <c r="AN1122" i="13"/>
  <c r="AN1106" i="13"/>
  <c r="AN1120" i="13"/>
  <c r="AN1111" i="13"/>
  <c r="AN1109" i="13"/>
  <c r="AN1112" i="13"/>
  <c r="AN1105" i="13"/>
  <c r="AN1108" i="13"/>
  <c r="AN1118" i="13"/>
  <c r="AN1116" i="13"/>
  <c r="AN1119" i="13"/>
  <c r="AN1114" i="13"/>
  <c r="AN1121" i="13"/>
  <c r="Z1109" i="13"/>
  <c r="Z1115" i="13"/>
  <c r="Z1118" i="13"/>
  <c r="Z1112" i="13"/>
  <c r="Z1116" i="13"/>
  <c r="Z1105" i="13"/>
  <c r="Z1108" i="13"/>
  <c r="Z1111" i="13"/>
  <c r="Z1114" i="13"/>
  <c r="Z1104" i="13"/>
  <c r="Z1121" i="13"/>
  <c r="Z1117" i="13"/>
  <c r="Z1120" i="13"/>
  <c r="Z1113" i="13"/>
  <c r="Z1119" i="13"/>
  <c r="Z1122" i="13"/>
  <c r="Z1106" i="13"/>
  <c r="Z1107" i="13"/>
  <c r="Z1110" i="13"/>
  <c r="L1107" i="13"/>
  <c r="L1116" i="13"/>
  <c r="L1105" i="13"/>
  <c r="L1108" i="13"/>
  <c r="L1111" i="13"/>
  <c r="L1114" i="13"/>
  <c r="L1104" i="13"/>
  <c r="L1121" i="13"/>
  <c r="L1119" i="13"/>
  <c r="L1110" i="13"/>
  <c r="L1117" i="13"/>
  <c r="L1113" i="13"/>
  <c r="L1122" i="13"/>
  <c r="L1106" i="13"/>
  <c r="L1109" i="13"/>
  <c r="L1112" i="13"/>
  <c r="L1115" i="13"/>
  <c r="L1118" i="13"/>
  <c r="L1120" i="13"/>
  <c r="AK1119" i="13"/>
  <c r="AK1110" i="13"/>
  <c r="AK1121" i="13"/>
  <c r="AK1108" i="13"/>
  <c r="AK1111" i="13"/>
  <c r="AK1114" i="13"/>
  <c r="AK1104" i="13"/>
  <c r="AK1107" i="13"/>
  <c r="AK1117" i="13"/>
  <c r="AK1113" i="13"/>
  <c r="AK1115" i="13"/>
  <c r="AK1122" i="13"/>
  <c r="AK1106" i="13"/>
  <c r="AK1109" i="13"/>
  <c r="AK1112" i="13"/>
  <c r="AK1120" i="13"/>
  <c r="AK1116" i="13"/>
  <c r="AK1118" i="13"/>
  <c r="AK1105" i="13"/>
  <c r="AE920" i="13"/>
  <c r="AE921" i="13"/>
  <c r="AE926" i="13"/>
  <c r="AE923" i="13"/>
  <c r="AE935" i="13"/>
  <c r="AE933" i="13"/>
  <c r="AE938" i="13"/>
  <c r="AE922" i="13"/>
  <c r="AE931" i="13"/>
  <c r="AE927" i="13"/>
  <c r="AE924" i="13"/>
  <c r="AE936" i="13"/>
  <c r="AE934" i="13"/>
  <c r="AE932" i="13"/>
  <c r="AE937" i="13"/>
  <c r="AE925" i="13"/>
  <c r="AE928" i="13"/>
  <c r="AE929" i="13"/>
  <c r="AE930" i="13"/>
  <c r="AG925" i="13"/>
  <c r="AG922" i="13"/>
  <c r="AG936" i="13"/>
  <c r="AG931" i="13"/>
  <c r="AG921" i="13"/>
  <c r="AG932" i="13"/>
  <c r="AG920" i="13"/>
  <c r="AG938" i="13"/>
  <c r="AG930" i="13"/>
  <c r="AG934" i="13"/>
  <c r="AG926" i="13"/>
  <c r="AG927" i="13"/>
  <c r="AG937" i="13"/>
  <c r="AG929" i="13"/>
  <c r="AG924" i="13"/>
  <c r="AG928" i="13"/>
  <c r="AG933" i="13"/>
  <c r="AG923" i="13"/>
  <c r="AG935" i="13"/>
  <c r="P924" i="13"/>
  <c r="P922" i="13"/>
  <c r="P920" i="13"/>
  <c r="P929" i="13"/>
  <c r="P927" i="13"/>
  <c r="P921" i="13"/>
  <c r="P937" i="13"/>
  <c r="P938" i="13"/>
  <c r="P935" i="13"/>
  <c r="P936" i="13"/>
  <c r="P933" i="13"/>
  <c r="P926" i="13"/>
  <c r="P934" i="13"/>
  <c r="P923" i="13"/>
  <c r="P925" i="13"/>
  <c r="P928" i="13"/>
  <c r="P930" i="13"/>
  <c r="P932" i="13"/>
  <c r="P931" i="13"/>
  <c r="Z921" i="13"/>
  <c r="Z922" i="13"/>
  <c r="Z920" i="13"/>
  <c r="Z931" i="13"/>
  <c r="Z927" i="13"/>
  <c r="Z929" i="13"/>
  <c r="Z938" i="13"/>
  <c r="Z936" i="13"/>
  <c r="Z924" i="13"/>
  <c r="Z934" i="13"/>
  <c r="Z937" i="13"/>
  <c r="Z932" i="13"/>
  <c r="Z933" i="13"/>
  <c r="Z923" i="13"/>
  <c r="Z926" i="13"/>
  <c r="Z928" i="13"/>
  <c r="Z925" i="13"/>
  <c r="Z930" i="13"/>
  <c r="Z935" i="13"/>
  <c r="AM1325" i="13"/>
  <c r="AM1313" i="13"/>
  <c r="AM1315" i="13"/>
  <c r="AM1323" i="13"/>
  <c r="AM1316" i="13"/>
  <c r="AM1324" i="13"/>
  <c r="AM1329" i="13"/>
  <c r="AM1326" i="13"/>
  <c r="AM1311" i="13"/>
  <c r="AM1314" i="13"/>
  <c r="AM1317" i="13"/>
  <c r="AM1328" i="13"/>
  <c r="AM1319" i="13"/>
  <c r="AM1322" i="13"/>
  <c r="AM1321" i="13"/>
  <c r="AM1320" i="13"/>
  <c r="AM1312" i="13"/>
  <c r="AM1318" i="13"/>
  <c r="AM1327" i="13"/>
  <c r="I1313" i="13"/>
  <c r="I1322" i="13"/>
  <c r="I1316" i="13"/>
  <c r="I1320" i="13"/>
  <c r="I1325" i="13"/>
  <c r="I1319" i="13"/>
  <c r="I1326" i="13"/>
  <c r="I1314" i="13"/>
  <c r="I1323" i="13"/>
  <c r="I1312" i="13"/>
  <c r="I1315" i="13"/>
  <c r="I1318" i="13"/>
  <c r="I1317" i="13"/>
  <c r="I1329" i="13"/>
  <c r="I1321" i="13"/>
  <c r="I1324" i="13"/>
  <c r="I1328" i="13"/>
  <c r="I1311" i="13"/>
  <c r="I1327" i="13"/>
  <c r="AH1325" i="13"/>
  <c r="AH1314" i="13"/>
  <c r="AH1326" i="13"/>
  <c r="AH1321" i="13"/>
  <c r="AH1320" i="13"/>
  <c r="AH1313" i="13"/>
  <c r="AH1329" i="13"/>
  <c r="AH1328" i="13"/>
  <c r="AH1312" i="13"/>
  <c r="AH1315" i="13"/>
  <c r="AH1318" i="13"/>
  <c r="AH1316" i="13"/>
  <c r="AH1319" i="13"/>
  <c r="AH1327" i="13"/>
  <c r="AH1311" i="13"/>
  <c r="AH1324" i="13"/>
  <c r="AH1323" i="13"/>
  <c r="AH1322" i="13"/>
  <c r="AH1317" i="13"/>
  <c r="T1314" i="13"/>
  <c r="T1327" i="13"/>
  <c r="T1322" i="13"/>
  <c r="T1315" i="13"/>
  <c r="T1323" i="13"/>
  <c r="T1320" i="13"/>
  <c r="T1318" i="13"/>
  <c r="T1311" i="13"/>
  <c r="T1329" i="13"/>
  <c r="T1326" i="13"/>
  <c r="T1319" i="13"/>
  <c r="T1317" i="13"/>
  <c r="T1325" i="13"/>
  <c r="T1312" i="13"/>
  <c r="T1321" i="13"/>
  <c r="T1328" i="13"/>
  <c r="T1313" i="13"/>
  <c r="T1316" i="13"/>
  <c r="T1324" i="13"/>
  <c r="N1312" i="13"/>
  <c r="N1328" i="13"/>
  <c r="N1322" i="13"/>
  <c r="N1315" i="13"/>
  <c r="N1323" i="13"/>
  <c r="N1325" i="13"/>
  <c r="N1326" i="13"/>
  <c r="N1321" i="13"/>
  <c r="N1313" i="13"/>
  <c r="N1320" i="13"/>
  <c r="N1327" i="13"/>
  <c r="N1316" i="13"/>
  <c r="N1319" i="13"/>
  <c r="N1311" i="13"/>
  <c r="N1314" i="13"/>
  <c r="N1317" i="13"/>
  <c r="N1324" i="13"/>
  <c r="N1329" i="13"/>
  <c r="N1318" i="13"/>
  <c r="AE1345" i="13"/>
  <c r="AE1347" i="13"/>
  <c r="AE1348" i="13"/>
  <c r="AE1338" i="13"/>
  <c r="AE1350" i="13"/>
  <c r="AE1342" i="13"/>
  <c r="AE1352" i="13"/>
  <c r="AE1346" i="13"/>
  <c r="AE1337" i="13"/>
  <c r="AE1335" i="13"/>
  <c r="AE1336" i="13"/>
  <c r="AE1340" i="13"/>
  <c r="AE1334" i="13"/>
  <c r="AE1341" i="13"/>
  <c r="AE1339" i="13"/>
  <c r="AE1349" i="13"/>
  <c r="AE1343" i="13"/>
  <c r="AE1344" i="13"/>
  <c r="AE1351" i="13"/>
  <c r="AF1337" i="13"/>
  <c r="AF1334" i="13"/>
  <c r="AF1345" i="13"/>
  <c r="AF1338" i="13"/>
  <c r="AF1352" i="13"/>
  <c r="AF1350" i="13"/>
  <c r="AF1339" i="13"/>
  <c r="AF1343" i="13"/>
  <c r="AF1348" i="13"/>
  <c r="AF1336" i="13"/>
  <c r="AF1347" i="13"/>
  <c r="AF1351" i="13"/>
  <c r="AF1342" i="13"/>
  <c r="AF1349" i="13"/>
  <c r="AF1346" i="13"/>
  <c r="AF1340" i="13"/>
  <c r="AF1335" i="13"/>
  <c r="AF1344" i="13"/>
  <c r="AF1341" i="13"/>
  <c r="AH1335" i="13"/>
  <c r="AH1345" i="13"/>
  <c r="AH1349" i="13"/>
  <c r="AH1346" i="13"/>
  <c r="AH1336" i="13"/>
  <c r="AH1343" i="13"/>
  <c r="AH1352" i="13"/>
  <c r="AH1351" i="13"/>
  <c r="AH1337" i="13"/>
  <c r="AH1341" i="13"/>
  <c r="AH1347" i="13"/>
  <c r="AH1334" i="13"/>
  <c r="AH1339" i="13"/>
  <c r="AH1348" i="13"/>
  <c r="AH1342" i="13"/>
  <c r="AH1340" i="13"/>
  <c r="AH1344" i="13"/>
  <c r="AH1350" i="13"/>
  <c r="AH1338" i="13"/>
  <c r="T1346" i="13"/>
  <c r="T1338" i="13"/>
  <c r="T1342" i="13"/>
  <c r="T1337" i="13"/>
  <c r="T1335" i="13"/>
  <c r="T1347" i="13"/>
  <c r="T1339" i="13"/>
  <c r="T1334" i="13"/>
  <c r="T1348" i="13"/>
  <c r="T1344" i="13"/>
  <c r="T1349" i="13"/>
  <c r="T1351" i="13"/>
  <c r="T1341" i="13"/>
  <c r="T1343" i="13"/>
  <c r="T1345" i="13"/>
  <c r="T1350" i="13"/>
  <c r="T1336" i="13"/>
  <c r="T1352" i="13"/>
  <c r="T1340" i="13"/>
  <c r="S1385" i="13"/>
  <c r="S1384" i="13"/>
  <c r="S1396" i="13"/>
  <c r="S1395" i="13"/>
  <c r="S1389" i="13"/>
  <c r="S1390" i="13"/>
  <c r="S1394" i="13"/>
  <c r="S1391" i="13"/>
  <c r="S1386" i="13"/>
  <c r="S1393" i="13"/>
  <c r="S1383" i="13"/>
  <c r="S1380" i="13"/>
  <c r="S1397" i="13"/>
  <c r="S1387" i="13"/>
  <c r="S1398" i="13"/>
  <c r="S1381" i="13"/>
  <c r="S1382" i="13"/>
  <c r="S1392" i="13"/>
  <c r="S1388" i="13"/>
  <c r="AR1380" i="13"/>
  <c r="AR1385" i="13"/>
  <c r="AR1398" i="13"/>
  <c r="AR1389" i="13"/>
  <c r="AR1395" i="13"/>
  <c r="AR1396" i="13"/>
  <c r="AR1382" i="13"/>
  <c r="AR1386" i="13"/>
  <c r="AR1384" i="13"/>
  <c r="AR1392" i="13"/>
  <c r="AR1381" i="13"/>
  <c r="AR1391" i="13"/>
  <c r="AR1393" i="13"/>
  <c r="AR1394" i="13"/>
  <c r="AR1383" i="13"/>
  <c r="AR1387" i="13"/>
  <c r="AR1388" i="13"/>
  <c r="AR1390" i="13"/>
  <c r="AR1397" i="13"/>
  <c r="AL1384" i="13"/>
  <c r="AL1383" i="13"/>
  <c r="AL1382" i="13"/>
  <c r="AL1380" i="13"/>
  <c r="AL1386" i="13"/>
  <c r="AL1393" i="13"/>
  <c r="AL1392" i="13"/>
  <c r="AL1388" i="13"/>
  <c r="AL1385" i="13"/>
  <c r="AL1391" i="13"/>
  <c r="AL1390" i="13"/>
  <c r="AL1387" i="13"/>
  <c r="AL1381" i="13"/>
  <c r="AL1395" i="13"/>
  <c r="AL1398" i="13"/>
  <c r="AL1389" i="13"/>
  <c r="AL1394" i="13"/>
  <c r="AL1397" i="13"/>
  <c r="AL1396" i="13"/>
  <c r="AN1384" i="13"/>
  <c r="AN1383" i="13"/>
  <c r="AN1386" i="13"/>
  <c r="AN1387" i="13"/>
  <c r="AN1395" i="13"/>
  <c r="AN1393" i="13"/>
  <c r="AN1394" i="13"/>
  <c r="AN1382" i="13"/>
  <c r="AN1388" i="13"/>
  <c r="AN1397" i="13"/>
  <c r="AN1392" i="13"/>
  <c r="AN1398" i="13"/>
  <c r="AN1389" i="13"/>
  <c r="AN1380" i="13"/>
  <c r="AN1396" i="13"/>
  <c r="AN1385" i="13"/>
  <c r="AN1390" i="13"/>
  <c r="AN1391" i="13"/>
  <c r="AN1381" i="13"/>
  <c r="L1293" i="13"/>
  <c r="R1294" i="13"/>
  <c r="AC1288" i="13"/>
  <c r="O1301" i="13"/>
  <c r="R1290" i="13"/>
  <c r="AI1294" i="13"/>
  <c r="W1299" i="13"/>
  <c r="P1288" i="13"/>
  <c r="AD1291" i="13"/>
  <c r="I1296" i="13"/>
  <c r="R1301" i="13"/>
  <c r="L1289" i="13"/>
  <c r="AG1292" i="13"/>
  <c r="S1297" i="13"/>
  <c r="O1303" i="13"/>
  <c r="J1290" i="13"/>
  <c r="AN1293" i="13"/>
  <c r="AA1298" i="13"/>
  <c r="J1305" i="13"/>
  <c r="AQ1290" i="13"/>
  <c r="M1295" i="13"/>
  <c r="AM1299" i="13"/>
  <c r="I1288" i="13"/>
  <c r="AL1291" i="13"/>
  <c r="U1296" i="13"/>
  <c r="AH1301" i="13"/>
  <c r="T1289" i="13"/>
  <c r="AR1292" i="13"/>
  <c r="N1298" i="13"/>
  <c r="AA1304" i="13"/>
  <c r="Y1289" i="13"/>
  <c r="O1291" i="13"/>
  <c r="AP1292" i="13"/>
  <c r="AN1294" i="13"/>
  <c r="AD1296" i="13"/>
  <c r="T1298" i="13"/>
  <c r="L1300" i="13"/>
  <c r="AN1301" i="13"/>
  <c r="AF1303" i="13"/>
  <c r="X1305" i="13"/>
  <c r="W1288" i="13"/>
  <c r="M1290" i="13"/>
  <c r="K1292" i="13"/>
  <c r="AL1293" i="13"/>
  <c r="AB1295" i="13"/>
  <c r="R1297" i="13"/>
  <c r="I1299" i="13"/>
  <c r="AK1300" i="13"/>
  <c r="AC1302" i="13"/>
  <c r="U1304" i="13"/>
  <c r="M1306" i="13"/>
  <c r="N1306" i="13"/>
  <c r="AE1300" i="13"/>
  <c r="W1302" i="13"/>
  <c r="O1304" i="13"/>
  <c r="AQ1305" i="13"/>
  <c r="AH1288" i="13"/>
  <c r="AF1290" i="13"/>
  <c r="V1292" i="13"/>
  <c r="L1294" i="13"/>
  <c r="AM1295" i="13"/>
  <c r="AC1297" i="13"/>
  <c r="AB1299" i="13"/>
  <c r="T1301" i="13"/>
  <c r="L1303" i="13"/>
  <c r="AN1304" i="13"/>
  <c r="AF1306" i="13"/>
  <c r="V1289" i="13"/>
  <c r="L1291" i="13"/>
  <c r="AM1292" i="13"/>
  <c r="AC1294" i="13"/>
  <c r="AA1296" i="13"/>
  <c r="Q1298" i="13"/>
  <c r="I1300" i="13"/>
  <c r="AK1301" i="13"/>
  <c r="AC1303" i="13"/>
  <c r="U1305" i="13"/>
  <c r="P1292" i="13"/>
  <c r="AQ1293" i="13"/>
  <c r="AG1295" i="13"/>
  <c r="W1297" i="13"/>
  <c r="N1299" i="13"/>
  <c r="AP1300" i="13"/>
  <c r="AH1302" i="13"/>
  <c r="Z1304" i="13"/>
  <c r="R1306" i="13"/>
  <c r="AO1220" i="13"/>
  <c r="AO1226" i="13"/>
  <c r="AO1219" i="13"/>
  <c r="AO1236" i="13"/>
  <c r="AO1233" i="13"/>
  <c r="AO1224" i="13"/>
  <c r="AO1227" i="13"/>
  <c r="AO1234" i="13"/>
  <c r="AO1231" i="13"/>
  <c r="AO1222" i="13"/>
  <c r="AO1232" i="13"/>
  <c r="AO1225" i="13"/>
  <c r="AO1228" i="13"/>
  <c r="AO1223" i="13"/>
  <c r="AO1229" i="13"/>
  <c r="AO1230" i="13"/>
  <c r="AO1237" i="13"/>
  <c r="AO1221" i="13"/>
  <c r="AO1235" i="13"/>
  <c r="N1233" i="13"/>
  <c r="N1232" i="13"/>
  <c r="N1225" i="13"/>
  <c r="N1231" i="13"/>
  <c r="N1230" i="13"/>
  <c r="N1219" i="13"/>
  <c r="N1222" i="13"/>
  <c r="N1226" i="13"/>
  <c r="N1237" i="13"/>
  <c r="N1221" i="13"/>
  <c r="N1224" i="13"/>
  <c r="N1227" i="13"/>
  <c r="N1236" i="13"/>
  <c r="N1228" i="13"/>
  <c r="N1223" i="13"/>
  <c r="N1234" i="13"/>
  <c r="N1235" i="13"/>
  <c r="N1220" i="13"/>
  <c r="N1229" i="13"/>
  <c r="AL1219" i="13"/>
  <c r="AL1235" i="13"/>
  <c r="AL1234" i="13"/>
  <c r="AL1233" i="13"/>
  <c r="AL1232" i="13"/>
  <c r="AL1225" i="13"/>
  <c r="AL1231" i="13"/>
  <c r="AL1230" i="13"/>
  <c r="AL1237" i="13"/>
  <c r="AL1228" i="13"/>
  <c r="AL1223" i="13"/>
  <c r="AL1226" i="13"/>
  <c r="AL1221" i="13"/>
  <c r="AL1224" i="13"/>
  <c r="AL1236" i="13"/>
  <c r="AL1222" i="13"/>
  <c r="AL1229" i="13"/>
  <c r="AL1227" i="13"/>
  <c r="AL1220" i="13"/>
  <c r="K1236" i="13"/>
  <c r="K1234" i="13"/>
  <c r="K1222" i="13"/>
  <c r="K1235" i="13"/>
  <c r="K1233" i="13"/>
  <c r="K1224" i="13"/>
  <c r="K1231" i="13"/>
  <c r="K1228" i="13"/>
  <c r="K1232" i="13"/>
  <c r="K1226" i="13"/>
  <c r="K1229" i="13"/>
  <c r="K1219" i="13"/>
  <c r="K1221" i="13"/>
  <c r="K1237" i="13"/>
  <c r="K1227" i="13"/>
  <c r="K1220" i="13"/>
  <c r="K1230" i="13"/>
  <c r="K1225" i="13"/>
  <c r="K1223" i="13"/>
  <c r="R1443" i="13"/>
  <c r="AE1472" i="13"/>
  <c r="AI1474" i="13"/>
  <c r="AM1475" i="13"/>
  <c r="Q1490" i="13"/>
  <c r="N1475" i="13"/>
  <c r="O1483" i="13"/>
  <c r="AB1477" i="13"/>
  <c r="P1475" i="13"/>
  <c r="AK1474" i="13"/>
  <c r="Q1473" i="13"/>
  <c r="AK1477" i="13"/>
  <c r="AF1473" i="13"/>
  <c r="W1480" i="13"/>
  <c r="X1473" i="13"/>
  <c r="AM1478" i="13"/>
  <c r="R1477" i="13"/>
  <c r="AG1479" i="13"/>
  <c r="Y1482" i="13"/>
  <c r="U1485" i="13"/>
  <c r="AQ1490" i="13"/>
  <c r="AQ1473" i="13"/>
  <c r="AG1475" i="13"/>
  <c r="AC1477" i="13"/>
  <c r="AJ1479" i="13"/>
  <c r="AA1482" i="13"/>
  <c r="W1485" i="13"/>
  <c r="AE1476" i="13"/>
  <c r="AE1478" i="13"/>
  <c r="O1481" i="13"/>
  <c r="I1484" i="13"/>
  <c r="AK1487" i="13"/>
  <c r="AP1472" i="13"/>
  <c r="AN1474" i="13"/>
  <c r="AF1476" i="13"/>
  <c r="AF1478" i="13"/>
  <c r="P1481" i="13"/>
  <c r="J1484" i="13"/>
  <c r="AM1487" i="13"/>
  <c r="AG1474" i="13"/>
  <c r="X1476" i="13"/>
  <c r="W1478" i="13"/>
  <c r="R1481" i="13"/>
  <c r="K1484" i="13"/>
  <c r="I1488" i="13"/>
  <c r="AR1472" i="13"/>
  <c r="AH1474" i="13"/>
  <c r="AH1476" i="13"/>
  <c r="AI1478" i="13"/>
  <c r="T1481" i="13"/>
  <c r="M1484" i="13"/>
  <c r="K1488" i="13"/>
  <c r="Z1477" i="13"/>
  <c r="AF1479" i="13"/>
  <c r="AI1482" i="13"/>
  <c r="AG1485" i="13"/>
  <c r="V1487" i="13"/>
  <c r="N1489" i="13"/>
  <c r="AP1490" i="13"/>
  <c r="Q1481" i="13"/>
  <c r="AR1482" i="13"/>
  <c r="AJ1484" i="13"/>
  <c r="AB1486" i="13"/>
  <c r="T1488" i="13"/>
  <c r="L1490" i="13"/>
  <c r="I1487" i="13"/>
  <c r="AK1488" i="13"/>
  <c r="AC1490" i="13"/>
  <c r="AE1477" i="13"/>
  <c r="U1479" i="13"/>
  <c r="S1481" i="13"/>
  <c r="J1483" i="13"/>
  <c r="AL1484" i="13"/>
  <c r="AD1486" i="13"/>
  <c r="V1488" i="13"/>
  <c r="N1490" i="13"/>
  <c r="O1486" i="13"/>
  <c r="AQ1487" i="13"/>
  <c r="AI1489" i="13"/>
  <c r="AR1478" i="13"/>
  <c r="AH1480" i="13"/>
  <c r="AF1482" i="13"/>
  <c r="X1484" i="13"/>
  <c r="P1486" i="13"/>
  <c r="AR1487" i="13"/>
  <c r="AJ1489" i="13"/>
  <c r="AK1410" i="13"/>
  <c r="Z1406" i="13"/>
  <c r="AL1404" i="13"/>
  <c r="AJ1412" i="13"/>
  <c r="I1403" i="13"/>
  <c r="AL1405" i="13"/>
  <c r="AA1408" i="13"/>
  <c r="AC1411" i="13"/>
  <c r="O1416" i="13"/>
  <c r="AK1403" i="13"/>
  <c r="AB1406" i="13"/>
  <c r="S1409" i="13"/>
  <c r="W1413" i="13"/>
  <c r="W1418" i="13"/>
  <c r="AN1404" i="13"/>
  <c r="AE1407" i="13"/>
  <c r="X1410" i="13"/>
  <c r="AE1414" i="13"/>
  <c r="X1421" i="13"/>
  <c r="AE1405" i="13"/>
  <c r="AH1408" i="13"/>
  <c r="AK1411" i="13"/>
  <c r="AA1416" i="13"/>
  <c r="AQ1403" i="13"/>
  <c r="U1407" i="13"/>
  <c r="M1410" i="13"/>
  <c r="AK1414" i="13"/>
  <c r="S1403" i="13"/>
  <c r="I1406" i="13"/>
  <c r="AJ1408" i="13"/>
  <c r="AQ1411" i="13"/>
  <c r="AE1416" i="13"/>
  <c r="J1405" i="13"/>
  <c r="AK1407" i="13"/>
  <c r="AF1410" i="13"/>
  <c r="AA1415" i="13"/>
  <c r="V1403" i="13"/>
  <c r="L1405" i="13"/>
  <c r="AM1406" i="13"/>
  <c r="AC1408" i="13"/>
  <c r="AA1410" i="13"/>
  <c r="Q1412" i="13"/>
  <c r="AR1413" i="13"/>
  <c r="AJ1415" i="13"/>
  <c r="AB1417" i="13"/>
  <c r="T1419" i="13"/>
  <c r="Y1421" i="13"/>
  <c r="Z1404" i="13"/>
  <c r="X1406" i="13"/>
  <c r="N1408" i="13"/>
  <c r="AO1409" i="13"/>
  <c r="AE1411" i="13"/>
  <c r="U1413" i="13"/>
  <c r="M1415" i="13"/>
  <c r="AO1416" i="13"/>
  <c r="AG1418" i="13"/>
  <c r="AE1420" i="13"/>
  <c r="AA1412" i="13"/>
  <c r="R1414" i="13"/>
  <c r="J1416" i="13"/>
  <c r="AL1417" i="13"/>
  <c r="AD1419" i="13"/>
  <c r="AL1421" i="13"/>
  <c r="O1419" i="13"/>
  <c r="S1421" i="13"/>
  <c r="M1404" i="13"/>
  <c r="K1406" i="13"/>
  <c r="AL1407" i="13"/>
  <c r="AB1409" i="13"/>
  <c r="R1411" i="13"/>
  <c r="P1413" i="13"/>
  <c r="AR1414" i="13"/>
  <c r="AJ1416" i="13"/>
  <c r="AB1418" i="13"/>
  <c r="X1420" i="13"/>
  <c r="P1420" i="13"/>
  <c r="Y1410" i="13"/>
  <c r="O1412" i="13"/>
  <c r="AP1413" i="13"/>
  <c r="AH1415" i="13"/>
  <c r="Z1417" i="13"/>
  <c r="R1419" i="13"/>
  <c r="V1421" i="13"/>
  <c r="AE1421" i="13"/>
  <c r="J1421" i="13"/>
  <c r="N1122" i="13"/>
  <c r="N1106" i="13"/>
  <c r="N1109" i="13"/>
  <c r="N1112" i="13"/>
  <c r="N1120" i="13"/>
  <c r="N1113" i="13"/>
  <c r="N1118" i="13"/>
  <c r="N1121" i="13"/>
  <c r="N1108" i="13"/>
  <c r="N1116" i="13"/>
  <c r="N1119" i="13"/>
  <c r="N1115" i="13"/>
  <c r="N1105" i="13"/>
  <c r="N1104" i="13"/>
  <c r="N1107" i="13"/>
  <c r="N1110" i="13"/>
  <c r="N1111" i="13"/>
  <c r="N1114" i="13"/>
  <c r="N1117" i="13"/>
  <c r="I1118" i="13"/>
  <c r="I1109" i="13"/>
  <c r="I1122" i="13"/>
  <c r="I1116" i="13"/>
  <c r="I1112" i="13"/>
  <c r="I1105" i="13"/>
  <c r="I1108" i="13"/>
  <c r="I1111" i="13"/>
  <c r="I1114" i="13"/>
  <c r="I1106" i="13"/>
  <c r="I1121" i="13"/>
  <c r="I1119" i="13"/>
  <c r="I1120" i="13"/>
  <c r="I1115" i="13"/>
  <c r="I1104" i="13"/>
  <c r="I1107" i="13"/>
  <c r="I1110" i="13"/>
  <c r="I1113" i="13"/>
  <c r="I1117" i="13"/>
  <c r="AH1116" i="13"/>
  <c r="AH1105" i="13"/>
  <c r="AH1108" i="13"/>
  <c r="AH1111" i="13"/>
  <c r="AH1114" i="13"/>
  <c r="AH1109" i="13"/>
  <c r="AH1104" i="13"/>
  <c r="AH1121" i="13"/>
  <c r="AH1107" i="13"/>
  <c r="AH1119" i="13"/>
  <c r="AH1110" i="13"/>
  <c r="AH1113" i="13"/>
  <c r="AH1122" i="13"/>
  <c r="AH1106" i="13"/>
  <c r="AH1115" i="13"/>
  <c r="AH1118" i="13"/>
  <c r="AH1112" i="13"/>
  <c r="AH1117" i="13"/>
  <c r="AH1120" i="13"/>
  <c r="T1107" i="13"/>
  <c r="T1105" i="13"/>
  <c r="T1108" i="13"/>
  <c r="T1111" i="13"/>
  <c r="T1114" i="13"/>
  <c r="T1104" i="13"/>
  <c r="T1121" i="13"/>
  <c r="T1119" i="13"/>
  <c r="T1110" i="13"/>
  <c r="T1117" i="13"/>
  <c r="T1113" i="13"/>
  <c r="T1122" i="13"/>
  <c r="T1106" i="13"/>
  <c r="T1109" i="13"/>
  <c r="T1112" i="13"/>
  <c r="T1115" i="13"/>
  <c r="T1120" i="13"/>
  <c r="T1116" i="13"/>
  <c r="T1118" i="13"/>
  <c r="AO936" i="13"/>
  <c r="AO921" i="13"/>
  <c r="AO923" i="13"/>
  <c r="AO930" i="13"/>
  <c r="AO920" i="13"/>
  <c r="AO932" i="13"/>
  <c r="AO925" i="13"/>
  <c r="AO927" i="13"/>
  <c r="AO924" i="13"/>
  <c r="AO937" i="13"/>
  <c r="AO929" i="13"/>
  <c r="AO938" i="13"/>
  <c r="AO922" i="13"/>
  <c r="AO935" i="13"/>
  <c r="AO934" i="13"/>
  <c r="AO931" i="13"/>
  <c r="AO928" i="13"/>
  <c r="AO926" i="13"/>
  <c r="AO933" i="13"/>
  <c r="AR920" i="13"/>
  <c r="AR924" i="13"/>
  <c r="AR929" i="13"/>
  <c r="AR927" i="13"/>
  <c r="AR928" i="13"/>
  <c r="AR938" i="13"/>
  <c r="AR922" i="13"/>
  <c r="AR936" i="13"/>
  <c r="AR937" i="13"/>
  <c r="AR921" i="13"/>
  <c r="AR934" i="13"/>
  <c r="AR935" i="13"/>
  <c r="AR926" i="13"/>
  <c r="AR923" i="13"/>
  <c r="AR930" i="13"/>
  <c r="AR931" i="13"/>
  <c r="AR933" i="13"/>
  <c r="AR925" i="13"/>
  <c r="AR932" i="13"/>
  <c r="AA924" i="13"/>
  <c r="AA923" i="13"/>
  <c r="AA935" i="13"/>
  <c r="AA933" i="13"/>
  <c r="AA926" i="13"/>
  <c r="AA929" i="13"/>
  <c r="AA922" i="13"/>
  <c r="AA931" i="13"/>
  <c r="AA920" i="13"/>
  <c r="AA938" i="13"/>
  <c r="AA921" i="13"/>
  <c r="AA936" i="13"/>
  <c r="AA928" i="13"/>
  <c r="AA934" i="13"/>
  <c r="AA925" i="13"/>
  <c r="AA937" i="13"/>
  <c r="AA927" i="13"/>
  <c r="AA930" i="13"/>
  <c r="AA932" i="13"/>
  <c r="AH922" i="13"/>
  <c r="AH920" i="13"/>
  <c r="AH921" i="13"/>
  <c r="AH927" i="13"/>
  <c r="AH929" i="13"/>
  <c r="AH938" i="13"/>
  <c r="AH936" i="13"/>
  <c r="AH924" i="13"/>
  <c r="AH934" i="13"/>
  <c r="AH937" i="13"/>
  <c r="AH932" i="13"/>
  <c r="AH925" i="13"/>
  <c r="AH923" i="13"/>
  <c r="AH935" i="13"/>
  <c r="AH926" i="13"/>
  <c r="AH930" i="13"/>
  <c r="AH928" i="13"/>
  <c r="AH931" i="13"/>
  <c r="AH933" i="13"/>
  <c r="AE1315" i="13"/>
  <c r="AE1327" i="13"/>
  <c r="AE1326" i="13"/>
  <c r="AE1325" i="13"/>
  <c r="AE1328" i="13"/>
  <c r="AE1313" i="13"/>
  <c r="AE1322" i="13"/>
  <c r="AE1318" i="13"/>
  <c r="AE1319" i="13"/>
  <c r="AE1323" i="13"/>
  <c r="AE1316" i="13"/>
  <c r="AE1329" i="13"/>
  <c r="AE1311" i="13"/>
  <c r="AE1314" i="13"/>
  <c r="AE1317" i="13"/>
  <c r="AE1321" i="13"/>
  <c r="AE1320" i="13"/>
  <c r="AE1324" i="13"/>
  <c r="AE1312" i="13"/>
  <c r="Q1329" i="13"/>
  <c r="Q1319" i="13"/>
  <c r="Q1325" i="13"/>
  <c r="Q1328" i="13"/>
  <c r="Q1327" i="13"/>
  <c r="Q1311" i="13"/>
  <c r="Q1324" i="13"/>
  <c r="Q1317" i="13"/>
  <c r="Q1312" i="13"/>
  <c r="Q1315" i="13"/>
  <c r="Q1318" i="13"/>
  <c r="Q1321" i="13"/>
  <c r="Q1326" i="13"/>
  <c r="Q1322" i="13"/>
  <c r="Q1316" i="13"/>
  <c r="Q1320" i="13"/>
  <c r="Q1313" i="13"/>
  <c r="Q1323" i="13"/>
  <c r="Q1314" i="13"/>
  <c r="AP1316" i="13"/>
  <c r="AP1320" i="13"/>
  <c r="AP1324" i="13"/>
  <c r="AP1329" i="13"/>
  <c r="AP1312" i="13"/>
  <c r="AP1315" i="13"/>
  <c r="AP1328" i="13"/>
  <c r="AP1318" i="13"/>
  <c r="AP1323" i="13"/>
  <c r="AP1317" i="13"/>
  <c r="AP1319" i="13"/>
  <c r="AP1325" i="13"/>
  <c r="AP1322" i="13"/>
  <c r="AP1321" i="13"/>
  <c r="AP1313" i="13"/>
  <c r="AP1327" i="13"/>
  <c r="AP1311" i="13"/>
  <c r="AP1326" i="13"/>
  <c r="AP1314" i="13"/>
  <c r="AB1325" i="13"/>
  <c r="AB1320" i="13"/>
  <c r="AB1319" i="13"/>
  <c r="AB1327" i="13"/>
  <c r="AB1318" i="13"/>
  <c r="AB1311" i="13"/>
  <c r="AB1314" i="13"/>
  <c r="AB1317" i="13"/>
  <c r="AB1321" i="13"/>
  <c r="AB1323" i="13"/>
  <c r="AB1328" i="13"/>
  <c r="AB1313" i="13"/>
  <c r="AB1316" i="13"/>
  <c r="AB1324" i="13"/>
  <c r="AB1312" i="13"/>
  <c r="AB1326" i="13"/>
  <c r="AB1322" i="13"/>
  <c r="AB1315" i="13"/>
  <c r="AB1329" i="13"/>
  <c r="V1329" i="13"/>
  <c r="V1312" i="13"/>
  <c r="V1328" i="13"/>
  <c r="V1326" i="13"/>
  <c r="V1313" i="13"/>
  <c r="V1327" i="13"/>
  <c r="V1318" i="13"/>
  <c r="V1321" i="13"/>
  <c r="V1311" i="13"/>
  <c r="V1314" i="13"/>
  <c r="V1317" i="13"/>
  <c r="V1316" i="13"/>
  <c r="V1323" i="13"/>
  <c r="V1322" i="13"/>
  <c r="V1325" i="13"/>
  <c r="V1324" i="13"/>
  <c r="V1319" i="13"/>
  <c r="V1315" i="13"/>
  <c r="V1320" i="13"/>
  <c r="AM1352" i="13"/>
  <c r="AM1342" i="13"/>
  <c r="AM1347" i="13"/>
  <c r="AM1339" i="13"/>
  <c r="AM1343" i="13"/>
  <c r="AM1346" i="13"/>
  <c r="AM1338" i="13"/>
  <c r="AM1334" i="13"/>
  <c r="AM1351" i="13"/>
  <c r="AM1344" i="13"/>
  <c r="AM1350" i="13"/>
  <c r="AM1341" i="13"/>
  <c r="AM1337" i="13"/>
  <c r="AM1335" i="13"/>
  <c r="AM1345" i="13"/>
  <c r="AM1349" i="13"/>
  <c r="AM1336" i="13"/>
  <c r="AM1340" i="13"/>
  <c r="AM1348" i="13"/>
  <c r="AN1334" i="13"/>
  <c r="AN1351" i="13"/>
  <c r="AN1338" i="13"/>
  <c r="AN1350" i="13"/>
  <c r="AN1335" i="13"/>
  <c r="AN1352" i="13"/>
  <c r="AN1344" i="13"/>
  <c r="AN1342" i="13"/>
  <c r="AN1340" i="13"/>
  <c r="AN1349" i="13"/>
  <c r="AN1345" i="13"/>
  <c r="AN1339" i="13"/>
  <c r="AN1343" i="13"/>
  <c r="AN1337" i="13"/>
  <c r="AN1341" i="13"/>
  <c r="AN1348" i="13"/>
  <c r="AN1347" i="13"/>
  <c r="AN1346" i="13"/>
  <c r="AN1336" i="13"/>
  <c r="AP1336" i="13"/>
  <c r="AP1349" i="13"/>
  <c r="AP1342" i="13"/>
  <c r="AP1340" i="13"/>
  <c r="AP1345" i="13"/>
  <c r="AP1346" i="13"/>
  <c r="AP1344" i="13"/>
  <c r="AP1350" i="13"/>
  <c r="AP1338" i="13"/>
  <c r="AP1339" i="13"/>
  <c r="AP1348" i="13"/>
  <c r="AP1352" i="13"/>
  <c r="AP1343" i="13"/>
  <c r="AP1351" i="13"/>
  <c r="AP1334" i="13"/>
  <c r="AP1337" i="13"/>
  <c r="AP1341" i="13"/>
  <c r="AP1347" i="13"/>
  <c r="AP1335" i="13"/>
  <c r="AB1337" i="13"/>
  <c r="AB1348" i="13"/>
  <c r="AB1335" i="13"/>
  <c r="AB1339" i="13"/>
  <c r="AB1347" i="13"/>
  <c r="AB1336" i="13"/>
  <c r="AB1343" i="13"/>
  <c r="AB1346" i="13"/>
  <c r="AB1351" i="13"/>
  <c r="AB1340" i="13"/>
  <c r="AB1341" i="13"/>
  <c r="AB1338" i="13"/>
  <c r="AB1344" i="13"/>
  <c r="AB1342" i="13"/>
  <c r="AB1352" i="13"/>
  <c r="AB1345" i="13"/>
  <c r="AB1349" i="13"/>
  <c r="AB1334" i="13"/>
  <c r="AB1350" i="13"/>
  <c r="AA1392" i="13"/>
  <c r="AA1390" i="13"/>
  <c r="AA1380" i="13"/>
  <c r="AA1393" i="13"/>
  <c r="AA1391" i="13"/>
  <c r="AA1386" i="13"/>
  <c r="AA1396" i="13"/>
  <c r="AA1382" i="13"/>
  <c r="AA1385" i="13"/>
  <c r="AA1384" i="13"/>
  <c r="AA1398" i="13"/>
  <c r="AA1389" i="13"/>
  <c r="AA1394" i="13"/>
  <c r="AA1388" i="13"/>
  <c r="AA1387" i="13"/>
  <c r="AA1381" i="13"/>
  <c r="AA1383" i="13"/>
  <c r="AA1397" i="13"/>
  <c r="AA1395" i="13"/>
  <c r="M1380" i="13"/>
  <c r="M1383" i="13"/>
  <c r="M1382" i="13"/>
  <c r="M1381" i="13"/>
  <c r="M1393" i="13"/>
  <c r="M1396" i="13"/>
  <c r="M1397" i="13"/>
  <c r="M1386" i="13"/>
  <c r="M1384" i="13"/>
  <c r="M1387" i="13"/>
  <c r="M1390" i="13"/>
  <c r="M1392" i="13"/>
  <c r="M1388" i="13"/>
  <c r="M1394" i="13"/>
  <c r="M1398" i="13"/>
  <c r="M1391" i="13"/>
  <c r="M1385" i="13"/>
  <c r="M1389" i="13"/>
  <c r="M1395" i="13"/>
  <c r="O1381" i="13"/>
  <c r="O1384" i="13"/>
  <c r="O1383" i="13"/>
  <c r="O1385" i="13"/>
  <c r="O1398" i="13"/>
  <c r="O1393" i="13"/>
  <c r="O1390" i="13"/>
  <c r="O1391" i="13"/>
  <c r="O1396" i="13"/>
  <c r="O1382" i="13"/>
  <c r="O1395" i="13"/>
  <c r="O1397" i="13"/>
  <c r="O1387" i="13"/>
  <c r="O1389" i="13"/>
  <c r="O1394" i="13"/>
  <c r="O1380" i="13"/>
  <c r="O1386" i="13"/>
  <c r="O1392" i="13"/>
  <c r="O1388" i="13"/>
  <c r="I1381" i="13"/>
  <c r="I1386" i="13"/>
  <c r="I1387" i="13"/>
  <c r="I1395" i="13"/>
  <c r="I1382" i="13"/>
  <c r="I1383" i="13"/>
  <c r="I1385" i="13"/>
  <c r="I1390" i="13"/>
  <c r="I1391" i="13"/>
  <c r="I1388" i="13"/>
  <c r="I1393" i="13"/>
  <c r="I1396" i="13"/>
  <c r="I1389" i="13"/>
  <c r="I1380" i="13"/>
  <c r="I1398" i="13"/>
  <c r="I1392" i="13"/>
  <c r="I1384" i="13"/>
  <c r="I1397" i="13"/>
  <c r="I1394" i="13"/>
  <c r="L1297" i="13"/>
  <c r="S1298" i="13"/>
  <c r="AC1291" i="13"/>
  <c r="AN1289" i="13"/>
  <c r="AH1290" i="13"/>
  <c r="U1295" i="13"/>
  <c r="N1300" i="13"/>
  <c r="AF1288" i="13"/>
  <c r="I1292" i="13"/>
  <c r="AF1296" i="13"/>
  <c r="N1302" i="13"/>
  <c r="AB1289" i="13"/>
  <c r="P1293" i="13"/>
  <c r="AN1297" i="13"/>
  <c r="K1304" i="13"/>
  <c r="Z1290" i="13"/>
  <c r="Z1294" i="13"/>
  <c r="K1299" i="13"/>
  <c r="AI1306" i="13"/>
  <c r="U1291" i="13"/>
  <c r="AH1295" i="13"/>
  <c r="AI1300" i="13"/>
  <c r="X1288" i="13"/>
  <c r="T1292" i="13"/>
  <c r="AO1296" i="13"/>
  <c r="AD1302" i="13"/>
  <c r="AJ1289" i="13"/>
  <c r="AB1293" i="13"/>
  <c r="AI1298" i="13"/>
  <c r="AE1305" i="13"/>
  <c r="AG1289" i="13"/>
  <c r="W1291" i="13"/>
  <c r="M1293" i="13"/>
  <c r="K1295" i="13"/>
  <c r="AL1296" i="13"/>
  <c r="AB1298" i="13"/>
  <c r="T1300" i="13"/>
  <c r="L1302" i="13"/>
  <c r="AN1303" i="13"/>
  <c r="AF1305" i="13"/>
  <c r="AE1288" i="13"/>
  <c r="U1290" i="13"/>
  <c r="S1292" i="13"/>
  <c r="I1294" i="13"/>
  <c r="AJ1295" i="13"/>
  <c r="Z1297" i="13"/>
  <c r="Q1299" i="13"/>
  <c r="I1301" i="13"/>
  <c r="AK1302" i="13"/>
  <c r="AC1304" i="13"/>
  <c r="U1306" i="13"/>
  <c r="V1306" i="13"/>
  <c r="AM1300" i="13"/>
  <c r="AE1302" i="13"/>
  <c r="W1304" i="13"/>
  <c r="O1306" i="13"/>
  <c r="AP1288" i="13"/>
  <c r="AN1290" i="13"/>
  <c r="AD1292" i="13"/>
  <c r="T1294" i="13"/>
  <c r="J1296" i="13"/>
  <c r="AK1297" i="13"/>
  <c r="AJ1299" i="13"/>
  <c r="AB1301" i="13"/>
  <c r="T1303" i="13"/>
  <c r="L1305" i="13"/>
  <c r="AN1306" i="13"/>
  <c r="AD1289" i="13"/>
  <c r="T1291" i="13"/>
  <c r="J1293" i="13"/>
  <c r="AK1294" i="13"/>
  <c r="AI1296" i="13"/>
  <c r="Y1298" i="13"/>
  <c r="Q1300" i="13"/>
  <c r="I1302" i="13"/>
  <c r="AK1303" i="13"/>
  <c r="AC1305" i="13"/>
  <c r="X1292" i="13"/>
  <c r="N1294" i="13"/>
  <c r="AO1295" i="13"/>
  <c r="AE1297" i="13"/>
  <c r="V1299" i="13"/>
  <c r="N1301" i="13"/>
  <c r="AP1302" i="13"/>
  <c r="AH1304" i="13"/>
  <c r="Z1306" i="13"/>
  <c r="AP1234" i="13"/>
  <c r="AP1225" i="13"/>
  <c r="AP1228" i="13"/>
  <c r="AP1226" i="13"/>
  <c r="AP1233" i="13"/>
  <c r="AP1232" i="13"/>
  <c r="AP1231" i="13"/>
  <c r="AP1220" i="13"/>
  <c r="AP1224" i="13"/>
  <c r="AP1219" i="13"/>
  <c r="AP1237" i="13"/>
  <c r="AP1221" i="13"/>
  <c r="AP1223" i="13"/>
  <c r="AP1227" i="13"/>
  <c r="AP1235" i="13"/>
  <c r="AP1222" i="13"/>
  <c r="AP1236" i="13"/>
  <c r="AP1229" i="13"/>
  <c r="AP1230" i="13"/>
  <c r="L1225" i="13"/>
  <c r="L1230" i="13"/>
  <c r="L1220" i="13"/>
  <c r="L1221" i="13"/>
  <c r="L1237" i="13"/>
  <c r="L1222" i="13"/>
  <c r="L1232" i="13"/>
  <c r="L1228" i="13"/>
  <c r="L1231" i="13"/>
  <c r="L1223" i="13"/>
  <c r="L1226" i="13"/>
  <c r="L1229" i="13"/>
  <c r="L1224" i="13"/>
  <c r="L1234" i="13"/>
  <c r="L1235" i="13"/>
  <c r="L1227" i="13"/>
  <c r="L1233" i="13"/>
  <c r="L1236" i="13"/>
  <c r="L1219" i="13"/>
  <c r="Y1222" i="13"/>
  <c r="Y1232" i="13"/>
  <c r="Y1225" i="13"/>
  <c r="Y1228" i="13"/>
  <c r="Y1223" i="13"/>
  <c r="Y1229" i="13"/>
  <c r="Y1230" i="13"/>
  <c r="Y1237" i="13"/>
  <c r="Y1221" i="13"/>
  <c r="Y1235" i="13"/>
  <c r="Y1236" i="13"/>
  <c r="Y1233" i="13"/>
  <c r="Y1226" i="13"/>
  <c r="Y1227" i="13"/>
  <c r="Y1234" i="13"/>
  <c r="Y1231" i="13"/>
  <c r="Y1219" i="13"/>
  <c r="Y1224" i="13"/>
  <c r="Y1220" i="13"/>
  <c r="R1223" i="13"/>
  <c r="R1237" i="13"/>
  <c r="R1221" i="13"/>
  <c r="R1227" i="13"/>
  <c r="R1219" i="13"/>
  <c r="R1232" i="13"/>
  <c r="R1231" i="13"/>
  <c r="R1230" i="13"/>
  <c r="R1229" i="13"/>
  <c r="R1222" i="13"/>
  <c r="R1224" i="13"/>
  <c r="R1236" i="13"/>
  <c r="R1220" i="13"/>
  <c r="R1235" i="13"/>
  <c r="R1225" i="13"/>
  <c r="R1228" i="13"/>
  <c r="R1233" i="13"/>
  <c r="R1234" i="13"/>
  <c r="R1226" i="13"/>
  <c r="S1220" i="13"/>
  <c r="S1234" i="13"/>
  <c r="S1232" i="13"/>
  <c r="S1225" i="13"/>
  <c r="S1233" i="13"/>
  <c r="S1224" i="13"/>
  <c r="S1222" i="13"/>
  <c r="S1231" i="13"/>
  <c r="S1228" i="13"/>
  <c r="S1229" i="13"/>
  <c r="S1219" i="13"/>
  <c r="S1226" i="13"/>
  <c r="S1236" i="13"/>
  <c r="S1237" i="13"/>
  <c r="S1227" i="13"/>
  <c r="S1230" i="13"/>
  <c r="S1223" i="13"/>
  <c r="S1235" i="13"/>
  <c r="S1221" i="13"/>
  <c r="Y1473" i="13"/>
  <c r="AF1475" i="13"/>
  <c r="AH1479" i="13"/>
  <c r="S1472" i="13"/>
  <c r="AC1476" i="13"/>
  <c r="N1472" i="13"/>
  <c r="X1481" i="13"/>
  <c r="I1476" i="13"/>
  <c r="AD1475" i="13"/>
  <c r="AD1473" i="13"/>
  <c r="K1480" i="13"/>
  <c r="K1474" i="13"/>
  <c r="AM1482" i="13"/>
  <c r="AJ1473" i="13"/>
  <c r="L1481" i="13"/>
  <c r="AA1477" i="13"/>
  <c r="I1480" i="13"/>
  <c r="AK1482" i="13"/>
  <c r="AK1485" i="13"/>
  <c r="X1472" i="13"/>
  <c r="N1474" i="13"/>
  <c r="AO1475" i="13"/>
  <c r="AL1477" i="13"/>
  <c r="L1480" i="13"/>
  <c r="AO1482" i="13"/>
  <c r="AM1485" i="13"/>
  <c r="AN1476" i="13"/>
  <c r="AO1478" i="13"/>
  <c r="AB1481" i="13"/>
  <c r="U1484" i="13"/>
  <c r="AG1488" i="13"/>
  <c r="M1473" i="13"/>
  <c r="K1475" i="13"/>
  <c r="AO1476" i="13"/>
  <c r="AQ1478" i="13"/>
  <c r="AD1481" i="13"/>
  <c r="W1484" i="13"/>
  <c r="AI1488" i="13"/>
  <c r="AO1474" i="13"/>
  <c r="AG1476" i="13"/>
  <c r="AG1478" i="13"/>
  <c r="AE1481" i="13"/>
  <c r="Y1484" i="13"/>
  <c r="AO1488" i="13"/>
  <c r="O1473" i="13"/>
  <c r="AP1474" i="13"/>
  <c r="AQ1476" i="13"/>
  <c r="I1479" i="13"/>
  <c r="AF1481" i="13"/>
  <c r="Z1484" i="13"/>
  <c r="AQ1488" i="13"/>
  <c r="AI1477" i="13"/>
  <c r="AR1479" i="13"/>
  <c r="M1483" i="13"/>
  <c r="M1486" i="13"/>
  <c r="AD1487" i="13"/>
  <c r="V1489" i="13"/>
  <c r="AI1479" i="13"/>
  <c r="Y1481" i="13"/>
  <c r="P1483" i="13"/>
  <c r="AR1484" i="13"/>
  <c r="AJ1486" i="13"/>
  <c r="AB1488" i="13"/>
  <c r="T1490" i="13"/>
  <c r="Q1487" i="13"/>
  <c r="I1489" i="13"/>
  <c r="AK1490" i="13"/>
  <c r="AM1477" i="13"/>
  <c r="AC1479" i="13"/>
  <c r="AA1481" i="13"/>
  <c r="R1483" i="13"/>
  <c r="J1485" i="13"/>
  <c r="AL1486" i="13"/>
  <c r="AD1488" i="13"/>
  <c r="V1490" i="13"/>
  <c r="W1486" i="13"/>
  <c r="O1488" i="13"/>
  <c r="AQ1489" i="13"/>
  <c r="O1479" i="13"/>
  <c r="AP1480" i="13"/>
  <c r="AN1482" i="13"/>
  <c r="AF1484" i="13"/>
  <c r="X1486" i="13"/>
  <c r="P1488" i="13"/>
  <c r="AR1489" i="13"/>
  <c r="AN1407" i="13"/>
  <c r="AA1414" i="13"/>
  <c r="AB1408" i="13"/>
  <c r="R1409" i="13"/>
  <c r="Y1417" i="13"/>
  <c r="U1403" i="13"/>
  <c r="L1406" i="13"/>
  <c r="AN1408" i="13"/>
  <c r="L1412" i="13"/>
  <c r="AK1416" i="13"/>
  <c r="N1404" i="13"/>
  <c r="AO1406" i="13"/>
  <c r="AE1409" i="13"/>
  <c r="AQ1413" i="13"/>
  <c r="S1419" i="13"/>
  <c r="Q1405" i="13"/>
  <c r="AR1407" i="13"/>
  <c r="AN1410" i="13"/>
  <c r="Q1415" i="13"/>
  <c r="P1403" i="13"/>
  <c r="AQ1405" i="13"/>
  <c r="J1409" i="13"/>
  <c r="V1412" i="13"/>
  <c r="K1417" i="13"/>
  <c r="S1404" i="13"/>
  <c r="AG1407" i="13"/>
  <c r="AC1410" i="13"/>
  <c r="W1415" i="13"/>
  <c r="AF1403" i="13"/>
  <c r="U1406" i="13"/>
  <c r="M1409" i="13"/>
  <c r="AB1412" i="13"/>
  <c r="Q1417" i="13"/>
  <c r="W1405" i="13"/>
  <c r="L1408" i="13"/>
  <c r="K1411" i="13"/>
  <c r="M1416" i="13"/>
  <c r="AD1403" i="13"/>
  <c r="T1405" i="13"/>
  <c r="J1407" i="13"/>
  <c r="AK1408" i="13"/>
  <c r="AI1410" i="13"/>
  <c r="Y1412" i="13"/>
  <c r="P1414" i="13"/>
  <c r="AR1415" i="13"/>
  <c r="AJ1417" i="13"/>
  <c r="AB1419" i="13"/>
  <c r="AJ1421" i="13"/>
  <c r="AH1404" i="13"/>
  <c r="AF1406" i="13"/>
  <c r="V1408" i="13"/>
  <c r="L1410" i="13"/>
  <c r="AM1411" i="13"/>
  <c r="AC1413" i="13"/>
  <c r="U1415" i="13"/>
  <c r="M1417" i="13"/>
  <c r="AO1418" i="13"/>
  <c r="AO1420" i="13"/>
  <c r="AI1412" i="13"/>
  <c r="Z1414" i="13"/>
  <c r="R1416" i="13"/>
  <c r="J1418" i="13"/>
  <c r="AM1419" i="13"/>
  <c r="AE1417" i="13"/>
  <c r="W1419" i="13"/>
  <c r="AC1421" i="13"/>
  <c r="U1404" i="13"/>
  <c r="S1406" i="13"/>
  <c r="I1408" i="13"/>
  <c r="AJ1409" i="13"/>
  <c r="Z1411" i="13"/>
  <c r="X1413" i="13"/>
  <c r="P1415" i="13"/>
  <c r="AR1416" i="13"/>
  <c r="AJ1418" i="13"/>
  <c r="AH1420" i="13"/>
  <c r="Y1420" i="13"/>
  <c r="AG1410" i="13"/>
  <c r="W1412" i="13"/>
  <c r="N1414" i="13"/>
  <c r="AP1415" i="13"/>
  <c r="AH1417" i="13"/>
  <c r="Z1419" i="13"/>
  <c r="AG1421" i="13"/>
  <c r="AM1421" i="13"/>
  <c r="R1421" i="13"/>
  <c r="V1105" i="13"/>
  <c r="V1122" i="13"/>
  <c r="V1106" i="13"/>
  <c r="V1109" i="13"/>
  <c r="V1112" i="13"/>
  <c r="V1120" i="13"/>
  <c r="V1118" i="13"/>
  <c r="V1121" i="13"/>
  <c r="V1108" i="13"/>
  <c r="V1116" i="13"/>
  <c r="V1119" i="13"/>
  <c r="V1113" i="13"/>
  <c r="V1111" i="13"/>
  <c r="V1114" i="13"/>
  <c r="V1104" i="13"/>
  <c r="V1107" i="13"/>
  <c r="V1117" i="13"/>
  <c r="V1110" i="13"/>
  <c r="V1115" i="13"/>
  <c r="Q1116" i="13"/>
  <c r="Q1106" i="13"/>
  <c r="Q1114" i="13"/>
  <c r="Q1112" i="13"/>
  <c r="Q1105" i="13"/>
  <c r="Q1108" i="13"/>
  <c r="Q1111" i="13"/>
  <c r="Q1122" i="13"/>
  <c r="Q1121" i="13"/>
  <c r="Q1119" i="13"/>
  <c r="Q1104" i="13"/>
  <c r="Q1107" i="13"/>
  <c r="Q1117" i="13"/>
  <c r="Q1110" i="13"/>
  <c r="Q1113" i="13"/>
  <c r="Q1109" i="13"/>
  <c r="Q1120" i="13"/>
  <c r="Q1118" i="13"/>
  <c r="Q1115" i="13"/>
  <c r="AP1105" i="13"/>
  <c r="AP1108" i="13"/>
  <c r="AP1111" i="13"/>
  <c r="AP1114" i="13"/>
  <c r="AP1109" i="13"/>
  <c r="AP1104" i="13"/>
  <c r="AP1121" i="13"/>
  <c r="AP1107" i="13"/>
  <c r="AP1119" i="13"/>
  <c r="AP1110" i="13"/>
  <c r="AP1113" i="13"/>
  <c r="AP1122" i="13"/>
  <c r="AP1106" i="13"/>
  <c r="AP1117" i="13"/>
  <c r="AP1120" i="13"/>
  <c r="AP1116" i="13"/>
  <c r="AP1112" i="13"/>
  <c r="AP1115" i="13"/>
  <c r="AP1118" i="13"/>
  <c r="AB1121" i="13"/>
  <c r="AB1119" i="13"/>
  <c r="AB1110" i="13"/>
  <c r="AB1117" i="13"/>
  <c r="AB1113" i="13"/>
  <c r="AB1122" i="13"/>
  <c r="AB1106" i="13"/>
  <c r="AB1109" i="13"/>
  <c r="AB1112" i="13"/>
  <c r="AB1115" i="13"/>
  <c r="AB1120" i="13"/>
  <c r="AB1107" i="13"/>
  <c r="AB1118" i="13"/>
  <c r="AB1105" i="13"/>
  <c r="AB1108" i="13"/>
  <c r="AB1111" i="13"/>
  <c r="AB1114" i="13"/>
  <c r="AB1104" i="13"/>
  <c r="AB1116" i="13"/>
  <c r="K923" i="13"/>
  <c r="K925" i="13"/>
  <c r="K932" i="13"/>
  <c r="K937" i="13"/>
  <c r="K927" i="13"/>
  <c r="K924" i="13"/>
  <c r="K935" i="13"/>
  <c r="K928" i="13"/>
  <c r="K933" i="13"/>
  <c r="K926" i="13"/>
  <c r="K929" i="13"/>
  <c r="K930" i="13"/>
  <c r="K931" i="13"/>
  <c r="K921" i="13"/>
  <c r="K938" i="13"/>
  <c r="K920" i="13"/>
  <c r="K934" i="13"/>
  <c r="K922" i="13"/>
  <c r="K936" i="13"/>
  <c r="N925" i="13"/>
  <c r="N929" i="13"/>
  <c r="N920" i="13"/>
  <c r="N937" i="13"/>
  <c r="N935" i="13"/>
  <c r="N938" i="13"/>
  <c r="N933" i="13"/>
  <c r="N922" i="13"/>
  <c r="N936" i="13"/>
  <c r="N931" i="13"/>
  <c r="N926" i="13"/>
  <c r="N934" i="13"/>
  <c r="N928" i="13"/>
  <c r="N924" i="13"/>
  <c r="N932" i="13"/>
  <c r="N921" i="13"/>
  <c r="N927" i="13"/>
  <c r="N930" i="13"/>
  <c r="N923" i="13"/>
  <c r="AL924" i="13"/>
  <c r="AL925" i="13"/>
  <c r="AL936" i="13"/>
  <c r="AL931" i="13"/>
  <c r="AL934" i="13"/>
  <c r="AL928" i="13"/>
  <c r="AL932" i="13"/>
  <c r="AL922" i="13"/>
  <c r="AL926" i="13"/>
  <c r="AL927" i="13"/>
  <c r="AL930" i="13"/>
  <c r="AL923" i="13"/>
  <c r="AL921" i="13"/>
  <c r="AL920" i="13"/>
  <c r="AL937" i="13"/>
  <c r="AL938" i="13"/>
  <c r="AL933" i="13"/>
  <c r="AL935" i="13"/>
  <c r="AL929" i="13"/>
  <c r="AP922" i="13"/>
  <c r="AP920" i="13"/>
  <c r="AP927" i="13"/>
  <c r="AP921" i="13"/>
  <c r="AP929" i="13"/>
  <c r="AP938" i="13"/>
  <c r="AP936" i="13"/>
  <c r="AP924" i="13"/>
  <c r="AP934" i="13"/>
  <c r="AP937" i="13"/>
  <c r="AP932" i="13"/>
  <c r="AP923" i="13"/>
  <c r="AP935" i="13"/>
  <c r="AP926" i="13"/>
  <c r="AP930" i="13"/>
  <c r="AP928" i="13"/>
  <c r="AP933" i="13"/>
  <c r="AP925" i="13"/>
  <c r="AP931" i="13"/>
  <c r="O1315" i="13"/>
  <c r="O1329" i="13"/>
  <c r="O1311" i="13"/>
  <c r="O1326" i="13"/>
  <c r="O1314" i="13"/>
  <c r="O1317" i="13"/>
  <c r="O1323" i="13"/>
  <c r="O1324" i="13"/>
  <c r="O1316" i="13"/>
  <c r="O1318" i="13"/>
  <c r="O1327" i="13"/>
  <c r="O1319" i="13"/>
  <c r="O1328" i="13"/>
  <c r="O1313" i="13"/>
  <c r="O1322" i="13"/>
  <c r="O1325" i="13"/>
  <c r="O1321" i="13"/>
  <c r="O1320" i="13"/>
  <c r="O1312" i="13"/>
  <c r="Y1325" i="13"/>
  <c r="Y1312" i="13"/>
  <c r="Y1315" i="13"/>
  <c r="Y1318" i="13"/>
  <c r="Y1326" i="13"/>
  <c r="Y1314" i="13"/>
  <c r="Y1327" i="13"/>
  <c r="Y1322" i="13"/>
  <c r="Y1316" i="13"/>
  <c r="Y1319" i="13"/>
  <c r="Y1321" i="13"/>
  <c r="Y1329" i="13"/>
  <c r="Y1320" i="13"/>
  <c r="Y1313" i="13"/>
  <c r="Y1323" i="13"/>
  <c r="Y1328" i="13"/>
  <c r="Y1311" i="13"/>
  <c r="Y1324" i="13"/>
  <c r="Y1317" i="13"/>
  <c r="K1319" i="13"/>
  <c r="K1311" i="13"/>
  <c r="K1324" i="13"/>
  <c r="K1315" i="13"/>
  <c r="K1323" i="13"/>
  <c r="K1318" i="13"/>
  <c r="K1322" i="13"/>
  <c r="K1314" i="13"/>
  <c r="K1320" i="13"/>
  <c r="K1313" i="13"/>
  <c r="K1316" i="13"/>
  <c r="K1328" i="13"/>
  <c r="K1317" i="13"/>
  <c r="K1326" i="13"/>
  <c r="K1312" i="13"/>
  <c r="K1325" i="13"/>
  <c r="K1327" i="13"/>
  <c r="K1329" i="13"/>
  <c r="K1321" i="13"/>
  <c r="AJ1323" i="13"/>
  <c r="AJ1327" i="13"/>
  <c r="AJ1314" i="13"/>
  <c r="AJ1317" i="13"/>
  <c r="AJ1326" i="13"/>
  <c r="AJ1325" i="13"/>
  <c r="AJ1322" i="13"/>
  <c r="AJ1315" i="13"/>
  <c r="AJ1312" i="13"/>
  <c r="AJ1318" i="13"/>
  <c r="AJ1311" i="13"/>
  <c r="AJ1329" i="13"/>
  <c r="AJ1328" i="13"/>
  <c r="AJ1321" i="13"/>
  <c r="AJ1313" i="13"/>
  <c r="AJ1316" i="13"/>
  <c r="AJ1320" i="13"/>
  <c r="AJ1324" i="13"/>
  <c r="AJ1319" i="13"/>
  <c r="AD1312" i="13"/>
  <c r="AD1320" i="13"/>
  <c r="AD1326" i="13"/>
  <c r="AD1313" i="13"/>
  <c r="AD1324" i="13"/>
  <c r="AD1316" i="13"/>
  <c r="AD1321" i="13"/>
  <c r="AD1319" i="13"/>
  <c r="AD1322" i="13"/>
  <c r="AD1327" i="13"/>
  <c r="AD1311" i="13"/>
  <c r="AD1317" i="13"/>
  <c r="AD1314" i="13"/>
  <c r="AD1328" i="13"/>
  <c r="AD1315" i="13"/>
  <c r="AD1329" i="13"/>
  <c r="AD1318" i="13"/>
  <c r="AD1323" i="13"/>
  <c r="AD1325" i="13"/>
  <c r="N1342" i="13"/>
  <c r="N1343" i="13"/>
  <c r="N1339" i="13"/>
  <c r="N1350" i="13"/>
  <c r="N1334" i="13"/>
  <c r="N1349" i="13"/>
  <c r="N1344" i="13"/>
  <c r="N1337" i="13"/>
  <c r="N1346" i="13"/>
  <c r="N1348" i="13"/>
  <c r="N1338" i="13"/>
  <c r="N1345" i="13"/>
  <c r="N1335" i="13"/>
  <c r="N1340" i="13"/>
  <c r="N1351" i="13"/>
  <c r="N1347" i="13"/>
  <c r="N1341" i="13"/>
  <c r="N1352" i="13"/>
  <c r="N1336" i="13"/>
  <c r="I1336" i="13"/>
  <c r="I1335" i="13"/>
  <c r="I1349" i="13"/>
  <c r="I1352" i="13"/>
  <c r="I1343" i="13"/>
  <c r="I1348" i="13"/>
  <c r="I1337" i="13"/>
  <c r="I1347" i="13"/>
  <c r="I1345" i="13"/>
  <c r="I1341" i="13"/>
  <c r="I1344" i="13"/>
  <c r="I1351" i="13"/>
  <c r="I1339" i="13"/>
  <c r="I1342" i="13"/>
  <c r="I1350" i="13"/>
  <c r="I1340" i="13"/>
  <c r="I1346" i="13"/>
  <c r="I1334" i="13"/>
  <c r="I1338" i="13"/>
  <c r="K1336" i="13"/>
  <c r="K1348" i="13"/>
  <c r="K1346" i="13"/>
  <c r="K1351" i="13"/>
  <c r="K1340" i="13"/>
  <c r="K1344" i="13"/>
  <c r="K1338" i="13"/>
  <c r="K1350" i="13"/>
  <c r="K1343" i="13"/>
  <c r="K1334" i="13"/>
  <c r="K1349" i="13"/>
  <c r="K1339" i="13"/>
  <c r="K1352" i="13"/>
  <c r="K1347" i="13"/>
  <c r="K1341" i="13"/>
  <c r="K1335" i="13"/>
  <c r="K1345" i="13"/>
  <c r="K1337" i="13"/>
  <c r="K1342" i="13"/>
  <c r="AJ1348" i="13"/>
  <c r="AJ1336" i="13"/>
  <c r="AJ1347" i="13"/>
  <c r="AJ1344" i="13"/>
  <c r="AJ1337" i="13"/>
  <c r="AJ1338" i="13"/>
  <c r="AJ1342" i="13"/>
  <c r="AJ1352" i="13"/>
  <c r="AJ1343" i="13"/>
  <c r="AJ1335" i="13"/>
  <c r="AJ1345" i="13"/>
  <c r="AJ1349" i="13"/>
  <c r="AJ1341" i="13"/>
  <c r="AJ1339" i="13"/>
  <c r="AJ1350" i="13"/>
  <c r="AJ1334" i="13"/>
  <c r="AJ1351" i="13"/>
  <c r="AJ1340" i="13"/>
  <c r="AJ1346" i="13"/>
  <c r="AH1380" i="13"/>
  <c r="AH1382" i="13"/>
  <c r="AH1385" i="13"/>
  <c r="AH1381" i="13"/>
  <c r="AH1388" i="13"/>
  <c r="AH1398" i="13"/>
  <c r="AH1397" i="13"/>
  <c r="AH1384" i="13"/>
  <c r="AH1389" i="13"/>
  <c r="AH1387" i="13"/>
  <c r="AH1396" i="13"/>
  <c r="AH1395" i="13"/>
  <c r="AH1394" i="13"/>
  <c r="AH1393" i="13"/>
  <c r="AH1392" i="13"/>
  <c r="AH1391" i="13"/>
  <c r="AH1383" i="13"/>
  <c r="AH1386" i="13"/>
  <c r="AH1390" i="13"/>
  <c r="AI1391" i="13"/>
  <c r="AI1386" i="13"/>
  <c r="AI1390" i="13"/>
  <c r="AI1382" i="13"/>
  <c r="AI1380" i="13"/>
  <c r="AI1396" i="13"/>
  <c r="AI1398" i="13"/>
  <c r="AI1384" i="13"/>
  <c r="AI1388" i="13"/>
  <c r="AI1393" i="13"/>
  <c r="AI1381" i="13"/>
  <c r="AI1383" i="13"/>
  <c r="AI1385" i="13"/>
  <c r="AI1394" i="13"/>
  <c r="AI1397" i="13"/>
  <c r="AI1392" i="13"/>
  <c r="AI1395" i="13"/>
  <c r="AI1389" i="13"/>
  <c r="AI1387" i="13"/>
  <c r="U1380" i="13"/>
  <c r="U1381" i="13"/>
  <c r="U1395" i="13"/>
  <c r="U1394" i="13"/>
  <c r="U1390" i="13"/>
  <c r="U1382" i="13"/>
  <c r="U1396" i="13"/>
  <c r="U1386" i="13"/>
  <c r="U1384" i="13"/>
  <c r="U1387" i="13"/>
  <c r="U1389" i="13"/>
  <c r="U1385" i="13"/>
  <c r="U1398" i="13"/>
  <c r="U1393" i="13"/>
  <c r="U1388" i="13"/>
  <c r="U1397" i="13"/>
  <c r="U1383" i="13"/>
  <c r="U1391" i="13"/>
  <c r="U1392" i="13"/>
  <c r="W1381" i="13"/>
  <c r="W1385" i="13"/>
  <c r="W1391" i="13"/>
  <c r="W1398" i="13"/>
  <c r="W1388" i="13"/>
  <c r="W1393" i="13"/>
  <c r="W1395" i="13"/>
  <c r="W1384" i="13"/>
  <c r="W1386" i="13"/>
  <c r="W1396" i="13"/>
  <c r="W1382" i="13"/>
  <c r="W1389" i="13"/>
  <c r="W1394" i="13"/>
  <c r="W1397" i="13"/>
  <c r="W1392" i="13"/>
  <c r="W1380" i="13"/>
  <c r="W1387" i="13"/>
  <c r="W1390" i="13"/>
  <c r="W1383" i="13"/>
  <c r="Q1386" i="13"/>
  <c r="Q1390" i="13"/>
  <c r="Q1387" i="13"/>
  <c r="Q1381" i="13"/>
  <c r="Q1394" i="13"/>
  <c r="Q1397" i="13"/>
  <c r="Q1395" i="13"/>
  <c r="Q1384" i="13"/>
  <c r="Q1388" i="13"/>
  <c r="Q1396" i="13"/>
  <c r="Q1398" i="13"/>
  <c r="Q1392" i="13"/>
  <c r="Q1389" i="13"/>
  <c r="Q1393" i="13"/>
  <c r="Q1382" i="13"/>
  <c r="Q1383" i="13"/>
  <c r="Q1385" i="13"/>
  <c r="Q1380" i="13"/>
  <c r="Q1391" i="13"/>
  <c r="AQ1302" i="13"/>
  <c r="AI1304" i="13"/>
  <c r="V1295" i="13"/>
  <c r="K1302" i="13"/>
  <c r="J1291" i="13"/>
  <c r="AP1295" i="13"/>
  <c r="J1301" i="13"/>
  <c r="K1289" i="13"/>
  <c r="AC1292" i="13"/>
  <c r="P1297" i="13"/>
  <c r="J1303" i="13"/>
  <c r="AR1289" i="13"/>
  <c r="AM1293" i="13"/>
  <c r="W1298" i="13"/>
  <c r="AQ1304" i="13"/>
  <c r="AP1290" i="13"/>
  <c r="J1295" i="13"/>
  <c r="AH1299" i="13"/>
  <c r="U1288" i="13"/>
  <c r="AK1291" i="13"/>
  <c r="Q1296" i="13"/>
  <c r="AE1301" i="13"/>
  <c r="AN1288" i="13"/>
  <c r="AO1292" i="13"/>
  <c r="AA1297" i="13"/>
  <c r="Z1303" i="13"/>
  <c r="O1290" i="13"/>
  <c r="K1294" i="13"/>
  <c r="S1299" i="13"/>
  <c r="N1288" i="13"/>
  <c r="AO1289" i="13"/>
  <c r="AE1291" i="13"/>
  <c r="U1293" i="13"/>
  <c r="S1295" i="13"/>
  <c r="I1297" i="13"/>
  <c r="AJ1298" i="13"/>
  <c r="AB1300" i="13"/>
  <c r="T1302" i="13"/>
  <c r="L1304" i="13"/>
  <c r="AN1305" i="13"/>
  <c r="AM1288" i="13"/>
  <c r="AC1290" i="13"/>
  <c r="AA1292" i="13"/>
  <c r="Q1294" i="13"/>
  <c r="AR1295" i="13"/>
  <c r="AH1297" i="13"/>
  <c r="Y1299" i="13"/>
  <c r="Q1301" i="13"/>
  <c r="I1303" i="13"/>
  <c r="AK1304" i="13"/>
  <c r="AC1306" i="13"/>
  <c r="AD1306" i="13"/>
  <c r="K1301" i="13"/>
  <c r="AM1302" i="13"/>
  <c r="AE1304" i="13"/>
  <c r="W1306" i="13"/>
  <c r="M1289" i="13"/>
  <c r="K1291" i="13"/>
  <c r="AL1292" i="13"/>
  <c r="AB1294" i="13"/>
  <c r="R1296" i="13"/>
  <c r="P1298" i="13"/>
  <c r="AR1299" i="13"/>
  <c r="AJ1301" i="13"/>
  <c r="AB1303" i="13"/>
  <c r="T1305" i="13"/>
  <c r="K1288" i="13"/>
  <c r="AL1289" i="13"/>
  <c r="AB1291" i="13"/>
  <c r="R1293" i="13"/>
  <c r="P1295" i="13"/>
  <c r="AG1298" i="13"/>
  <c r="Y1300" i="13"/>
  <c r="Q1302" i="13"/>
  <c r="I1304" i="13"/>
  <c r="AK1305" i="13"/>
  <c r="V1294" i="13"/>
  <c r="L1296" i="13"/>
  <c r="AM1297" i="13"/>
  <c r="AD1299" i="13"/>
  <c r="V1301" i="13"/>
  <c r="N1303" i="13"/>
  <c r="AP1304" i="13"/>
  <c r="AH1306" i="13"/>
  <c r="J1219" i="13"/>
  <c r="J1220" i="13"/>
  <c r="J1224" i="13"/>
  <c r="J1227" i="13"/>
  <c r="J1221" i="13"/>
  <c r="J1234" i="13"/>
  <c r="J1225" i="13"/>
  <c r="J1228" i="13"/>
  <c r="J1226" i="13"/>
  <c r="J1233" i="13"/>
  <c r="J1232" i="13"/>
  <c r="J1231" i="13"/>
  <c r="J1230" i="13"/>
  <c r="J1229" i="13"/>
  <c r="J1235" i="13"/>
  <c r="J1222" i="13"/>
  <c r="J1236" i="13"/>
  <c r="J1237" i="13"/>
  <c r="J1223" i="13"/>
  <c r="V1223" i="13"/>
  <c r="V1231" i="13"/>
  <c r="V1230" i="13"/>
  <c r="V1229" i="13"/>
  <c r="V1220" i="13"/>
  <c r="V1226" i="13"/>
  <c r="V1237" i="13"/>
  <c r="V1221" i="13"/>
  <c r="V1224" i="13"/>
  <c r="V1227" i="13"/>
  <c r="V1222" i="13"/>
  <c r="V1236" i="13"/>
  <c r="V1228" i="13"/>
  <c r="V1235" i="13"/>
  <c r="V1234" i="13"/>
  <c r="V1225" i="13"/>
  <c r="V1219" i="13"/>
  <c r="V1233" i="13"/>
  <c r="V1232" i="13"/>
  <c r="AJ1233" i="13"/>
  <c r="AJ1230" i="13"/>
  <c r="AJ1228" i="13"/>
  <c r="AJ1231" i="13"/>
  <c r="AJ1227" i="13"/>
  <c r="AJ1232" i="13"/>
  <c r="AJ1220" i="13"/>
  <c r="AJ1225" i="13"/>
  <c r="AJ1237" i="13"/>
  <c r="AJ1222" i="13"/>
  <c r="AJ1219" i="13"/>
  <c r="AJ1235" i="13"/>
  <c r="AJ1224" i="13"/>
  <c r="AJ1229" i="13"/>
  <c r="AJ1223" i="13"/>
  <c r="AJ1236" i="13"/>
  <c r="AJ1234" i="13"/>
  <c r="AJ1221" i="13"/>
  <c r="AJ1226" i="13"/>
  <c r="AC1220" i="13"/>
  <c r="AC1223" i="13"/>
  <c r="AC1236" i="13"/>
  <c r="AC1237" i="13"/>
  <c r="AC1221" i="13"/>
  <c r="AC1234" i="13"/>
  <c r="AC1225" i="13"/>
  <c r="AC1228" i="13"/>
  <c r="AC1219" i="13"/>
  <c r="AC1231" i="13"/>
  <c r="AC1226" i="13"/>
  <c r="AC1229" i="13"/>
  <c r="AC1227" i="13"/>
  <c r="AC1235" i="13"/>
  <c r="AC1232" i="13"/>
  <c r="AC1233" i="13"/>
  <c r="AC1224" i="13"/>
  <c r="AC1230" i="13"/>
  <c r="AC1222" i="13"/>
  <c r="AA1232" i="13"/>
  <c r="AA1225" i="13"/>
  <c r="AA1221" i="13"/>
  <c r="AA1230" i="13"/>
  <c r="AA1223" i="13"/>
  <c r="AA1226" i="13"/>
  <c r="AA1237" i="13"/>
  <c r="AA1227" i="13"/>
  <c r="AA1220" i="13"/>
  <c r="AA1231" i="13"/>
  <c r="AA1228" i="13"/>
  <c r="AA1229" i="13"/>
  <c r="AA1219" i="13"/>
  <c r="AA1236" i="13"/>
  <c r="AA1233" i="13"/>
  <c r="AA1222" i="13"/>
  <c r="AA1224" i="13"/>
  <c r="AA1234" i="13"/>
  <c r="AA1235" i="13"/>
  <c r="T1474" i="13"/>
  <c r="U1474" i="13"/>
  <c r="L1479" i="13"/>
  <c r="U1489" i="13"/>
  <c r="I1473" i="13"/>
  <c r="M1482" i="13"/>
  <c r="AG1472" i="13"/>
  <c r="R1486" i="13"/>
  <c r="S1478" i="13"/>
  <c r="V1476" i="13"/>
  <c r="AR1473" i="13"/>
  <c r="Z1482" i="13"/>
  <c r="AA1474" i="13"/>
  <c r="AL1485" i="13"/>
  <c r="O1474" i="13"/>
  <c r="AO1483" i="13"/>
  <c r="AJ1477" i="13"/>
  <c r="U1480" i="13"/>
  <c r="N1483" i="13"/>
  <c r="Q1486" i="13"/>
  <c r="AF1472" i="13"/>
  <c r="V1474" i="13"/>
  <c r="L1476" i="13"/>
  <c r="K1478" i="13"/>
  <c r="Y1480" i="13"/>
  <c r="Q1483" i="13"/>
  <c r="S1486" i="13"/>
  <c r="L1477" i="13"/>
  <c r="P1479" i="13"/>
  <c r="AN1481" i="13"/>
  <c r="AH1484" i="13"/>
  <c r="AC1489" i="13"/>
  <c r="U1473" i="13"/>
  <c r="S1475" i="13"/>
  <c r="M1477" i="13"/>
  <c r="Q1479" i="13"/>
  <c r="AP1481" i="13"/>
  <c r="AI1484" i="13"/>
  <c r="AE1489" i="13"/>
  <c r="L1475" i="13"/>
  <c r="AP1476" i="13"/>
  <c r="R1479" i="13"/>
  <c r="AR1481" i="13"/>
  <c r="AK1484" i="13"/>
  <c r="AK1489" i="13"/>
  <c r="W1473" i="13"/>
  <c r="M1475" i="13"/>
  <c r="P1477" i="13"/>
  <c r="S1479" i="13"/>
  <c r="AM1484" i="13"/>
  <c r="AM1489" i="13"/>
  <c r="AR1477" i="13"/>
  <c r="T1480" i="13"/>
  <c r="Y1483" i="13"/>
  <c r="AH1486" i="13"/>
  <c r="AL1487" i="13"/>
  <c r="AD1489" i="13"/>
  <c r="AQ1479" i="13"/>
  <c r="AG1481" i="13"/>
  <c r="X1483" i="13"/>
  <c r="P1485" i="13"/>
  <c r="AR1486" i="13"/>
  <c r="AJ1488" i="13"/>
  <c r="AB1490" i="13"/>
  <c r="Y1487" i="13"/>
  <c r="T1476" i="13"/>
  <c r="J1478" i="13"/>
  <c r="AI1481" i="13"/>
  <c r="Z1483" i="13"/>
  <c r="R1485" i="13"/>
  <c r="J1487" i="13"/>
  <c r="AL1488" i="13"/>
  <c r="AD1490" i="13"/>
  <c r="AE1486" i="13"/>
  <c r="W1488" i="13"/>
  <c r="O1490" i="13"/>
  <c r="W1479" i="13"/>
  <c r="M1481" i="13"/>
  <c r="L1483" i="13"/>
  <c r="AN1484" i="13"/>
  <c r="AF1486" i="13"/>
  <c r="X1488" i="13"/>
  <c r="P1490" i="13"/>
  <c r="U1410" i="13"/>
  <c r="AM1420" i="13"/>
  <c r="AF1411" i="13"/>
  <c r="N1412" i="13"/>
  <c r="T1403" i="13"/>
  <c r="AI1403" i="13"/>
  <c r="Y1406" i="13"/>
  <c r="O1409" i="13"/>
  <c r="AF1412" i="13"/>
  <c r="W1417" i="13"/>
  <c r="AA1404" i="13"/>
  <c r="P1407" i="13"/>
  <c r="V1410" i="13"/>
  <c r="AC1414" i="13"/>
  <c r="M1421" i="13"/>
  <c r="AD1405" i="13"/>
  <c r="S1408" i="13"/>
  <c r="S1411" i="13"/>
  <c r="AM1415" i="13"/>
  <c r="AB1403" i="13"/>
  <c r="R1406" i="13"/>
  <c r="V1409" i="13"/>
  <c r="AR1412" i="13"/>
  <c r="AI1417" i="13"/>
  <c r="AE1404" i="13"/>
  <c r="J1408" i="13"/>
  <c r="X1411" i="13"/>
  <c r="AQ1415" i="13"/>
  <c r="AR1403" i="13"/>
  <c r="AH1406" i="13"/>
  <c r="Z1409" i="13"/>
  <c r="K1413" i="13"/>
  <c r="AQ1417" i="13"/>
  <c r="AI1405" i="13"/>
  <c r="Z1408" i="13"/>
  <c r="AA1411" i="13"/>
  <c r="AI1416" i="13"/>
  <c r="AL1403" i="13"/>
  <c r="AB1405" i="13"/>
  <c r="R1407" i="13"/>
  <c r="P1409" i="13"/>
  <c r="AQ1410" i="13"/>
  <c r="AG1412" i="13"/>
  <c r="X1414" i="13"/>
  <c r="P1416" i="13"/>
  <c r="AR1417" i="13"/>
  <c r="AK1419" i="13"/>
  <c r="O1403" i="13"/>
  <c r="AP1404" i="13"/>
  <c r="AN1406" i="13"/>
  <c r="AD1408" i="13"/>
  <c r="T1410" i="13"/>
  <c r="J1412" i="13"/>
  <c r="AK1413" i="13"/>
  <c r="AC1415" i="13"/>
  <c r="U1417" i="13"/>
  <c r="M1419" i="13"/>
  <c r="P1421" i="13"/>
  <c r="AH1414" i="13"/>
  <c r="Z1416" i="13"/>
  <c r="R1418" i="13"/>
  <c r="L1420" i="13"/>
  <c r="AM1417" i="13"/>
  <c r="AE1419" i="13"/>
  <c r="AN1421" i="13"/>
  <c r="AC1404" i="13"/>
  <c r="AA1406" i="13"/>
  <c r="Q1408" i="13"/>
  <c r="AR1409" i="13"/>
  <c r="AH1411" i="13"/>
  <c r="AF1413" i="13"/>
  <c r="X1415" i="13"/>
  <c r="P1417" i="13"/>
  <c r="AR1418" i="13"/>
  <c r="I1421" i="13"/>
  <c r="AJ1420" i="13"/>
  <c r="AO1410" i="13"/>
  <c r="AE1412" i="13"/>
  <c r="V1414" i="13"/>
  <c r="N1416" i="13"/>
  <c r="AP1417" i="13"/>
  <c r="AI1419" i="13"/>
  <c r="AR1421" i="13"/>
  <c r="AH1419" i="13"/>
  <c r="Z1421" i="13"/>
  <c r="AD1113" i="13"/>
  <c r="AD1122" i="13"/>
  <c r="AD1106" i="13"/>
  <c r="AD1109" i="13"/>
  <c r="AD1112" i="13"/>
  <c r="AD1120" i="13"/>
  <c r="AD1118" i="13"/>
  <c r="AD1121" i="13"/>
  <c r="AD1108" i="13"/>
  <c r="AD1116" i="13"/>
  <c r="AD1119" i="13"/>
  <c r="AD1111" i="13"/>
  <c r="AD1114" i="13"/>
  <c r="AD1104" i="13"/>
  <c r="AD1107" i="13"/>
  <c r="AD1117" i="13"/>
  <c r="AD1110" i="13"/>
  <c r="AD1115" i="13"/>
  <c r="AD1105" i="13"/>
  <c r="Y1114" i="13"/>
  <c r="Y1122" i="13"/>
  <c r="Y1106" i="13"/>
  <c r="Y1112" i="13"/>
  <c r="Y1105" i="13"/>
  <c r="Y1108" i="13"/>
  <c r="Y1111" i="13"/>
  <c r="Y1120" i="13"/>
  <c r="Y1121" i="13"/>
  <c r="Y1119" i="13"/>
  <c r="Y1104" i="13"/>
  <c r="Y1107" i="13"/>
  <c r="Y1117" i="13"/>
  <c r="Y1110" i="13"/>
  <c r="Y1113" i="13"/>
  <c r="Y1116" i="13"/>
  <c r="Y1115" i="13"/>
  <c r="Y1118" i="13"/>
  <c r="Y1109" i="13"/>
  <c r="K1112" i="13"/>
  <c r="K1121" i="13"/>
  <c r="K1107" i="13"/>
  <c r="K1119" i="13"/>
  <c r="K1117" i="13"/>
  <c r="K1110" i="13"/>
  <c r="K1113" i="13"/>
  <c r="K1122" i="13"/>
  <c r="K1106" i="13"/>
  <c r="K1109" i="13"/>
  <c r="K1115" i="13"/>
  <c r="K1120" i="13"/>
  <c r="K1118" i="13"/>
  <c r="K1105" i="13"/>
  <c r="K1108" i="13"/>
  <c r="K1111" i="13"/>
  <c r="K1114" i="13"/>
  <c r="K1104" i="13"/>
  <c r="K1116" i="13"/>
  <c r="AJ1107" i="13"/>
  <c r="AJ1119" i="13"/>
  <c r="AJ1110" i="13"/>
  <c r="AJ1117" i="13"/>
  <c r="AJ1113" i="13"/>
  <c r="AJ1122" i="13"/>
  <c r="AJ1106" i="13"/>
  <c r="AJ1109" i="13"/>
  <c r="AJ1112" i="13"/>
  <c r="AJ1115" i="13"/>
  <c r="AJ1120" i="13"/>
  <c r="AJ1118" i="13"/>
  <c r="AJ1116" i="13"/>
  <c r="AJ1121" i="13"/>
  <c r="AJ1108" i="13"/>
  <c r="AJ1111" i="13"/>
  <c r="AJ1114" i="13"/>
  <c r="AJ1104" i="13"/>
  <c r="AJ1105" i="13"/>
  <c r="AD924" i="13"/>
  <c r="AD926" i="13"/>
  <c r="AD938" i="13"/>
  <c r="AD933" i="13"/>
  <c r="AD921" i="13"/>
  <c r="AD936" i="13"/>
  <c r="AD931" i="13"/>
  <c r="AD925" i="13"/>
  <c r="AD934" i="13"/>
  <c r="AD928" i="13"/>
  <c r="AD929" i="13"/>
  <c r="AD932" i="13"/>
  <c r="AD922" i="13"/>
  <c r="AD927" i="13"/>
  <c r="AD930" i="13"/>
  <c r="AD935" i="13"/>
  <c r="AD923" i="13"/>
  <c r="AD937" i="13"/>
  <c r="AD920" i="13"/>
  <c r="V925" i="13"/>
  <c r="V935" i="13"/>
  <c r="V926" i="13"/>
  <c r="V938" i="13"/>
  <c r="V933" i="13"/>
  <c r="V936" i="13"/>
  <c r="V931" i="13"/>
  <c r="V924" i="13"/>
  <c r="V934" i="13"/>
  <c r="V928" i="13"/>
  <c r="V932" i="13"/>
  <c r="V923" i="13"/>
  <c r="V927" i="13"/>
  <c r="V930" i="13"/>
  <c r="V929" i="13"/>
  <c r="V922" i="13"/>
  <c r="V920" i="13"/>
  <c r="V937" i="13"/>
  <c r="V921" i="13"/>
  <c r="X920" i="13"/>
  <c r="X922" i="13"/>
  <c r="X923" i="13"/>
  <c r="X921" i="13"/>
  <c r="X937" i="13"/>
  <c r="X938" i="13"/>
  <c r="X927" i="13"/>
  <c r="X929" i="13"/>
  <c r="X935" i="13"/>
  <c r="X936" i="13"/>
  <c r="X933" i="13"/>
  <c r="X926" i="13"/>
  <c r="X934" i="13"/>
  <c r="X931" i="13"/>
  <c r="X932" i="13"/>
  <c r="X924" i="13"/>
  <c r="X925" i="13"/>
  <c r="X928" i="13"/>
  <c r="X930" i="13"/>
  <c r="Q926" i="13"/>
  <c r="Q924" i="13"/>
  <c r="Q932" i="13"/>
  <c r="Q935" i="13"/>
  <c r="Q922" i="13"/>
  <c r="Q928" i="13"/>
  <c r="Q933" i="13"/>
  <c r="Q923" i="13"/>
  <c r="Q931" i="13"/>
  <c r="Q921" i="13"/>
  <c r="Q936" i="13"/>
  <c r="Q927" i="13"/>
  <c r="Q920" i="13"/>
  <c r="Q937" i="13"/>
  <c r="Q929" i="13"/>
  <c r="Q930" i="13"/>
  <c r="Q934" i="13"/>
  <c r="Q925" i="13"/>
  <c r="Q938" i="13"/>
  <c r="M920" i="13"/>
  <c r="M922" i="13"/>
  <c r="M923" i="13"/>
  <c r="M921" i="13"/>
  <c r="M925" i="13"/>
  <c r="M931" i="13"/>
  <c r="M924" i="13"/>
  <c r="M927" i="13"/>
  <c r="M938" i="13"/>
  <c r="M929" i="13"/>
  <c r="M937" i="13"/>
  <c r="M926" i="13"/>
  <c r="M936" i="13"/>
  <c r="M928" i="13"/>
  <c r="M934" i="13"/>
  <c r="M935" i="13"/>
  <c r="M930" i="13"/>
  <c r="M932" i="13"/>
  <c r="M933" i="13"/>
  <c r="W1315" i="13"/>
  <c r="W1329" i="13"/>
  <c r="W1322" i="13"/>
  <c r="W1311" i="13"/>
  <c r="W1314" i="13"/>
  <c r="W1317" i="13"/>
  <c r="W1327" i="13"/>
  <c r="W1321" i="13"/>
  <c r="W1320" i="13"/>
  <c r="W1328" i="13"/>
  <c r="W1312" i="13"/>
  <c r="W1313" i="13"/>
  <c r="W1319" i="13"/>
  <c r="W1323" i="13"/>
  <c r="W1316" i="13"/>
  <c r="W1324" i="13"/>
  <c r="W1326" i="13"/>
  <c r="W1325" i="13"/>
  <c r="W1318" i="13"/>
  <c r="AG1313" i="13"/>
  <c r="AG1312" i="13"/>
  <c r="AG1325" i="13"/>
  <c r="AG1315" i="13"/>
  <c r="AG1318" i="13"/>
  <c r="AG1319" i="13"/>
  <c r="AG1324" i="13"/>
  <c r="AG1323" i="13"/>
  <c r="AG1329" i="13"/>
  <c r="AG1317" i="13"/>
  <c r="AG1320" i="13"/>
  <c r="AG1321" i="13"/>
  <c r="AG1322" i="13"/>
  <c r="AG1316" i="13"/>
  <c r="AG1326" i="13"/>
  <c r="AG1327" i="13"/>
  <c r="AG1328" i="13"/>
  <c r="AG1311" i="13"/>
  <c r="AG1314" i="13"/>
  <c r="S1321" i="13"/>
  <c r="S1322" i="13"/>
  <c r="S1314" i="13"/>
  <c r="S1329" i="13"/>
  <c r="S1319" i="13"/>
  <c r="S1317" i="13"/>
  <c r="S1311" i="13"/>
  <c r="S1326" i="13"/>
  <c r="S1323" i="13"/>
  <c r="S1312" i="13"/>
  <c r="S1327" i="13"/>
  <c r="S1325" i="13"/>
  <c r="S1315" i="13"/>
  <c r="S1318" i="13"/>
  <c r="S1324" i="13"/>
  <c r="S1313" i="13"/>
  <c r="S1316" i="13"/>
  <c r="S1328" i="13"/>
  <c r="S1320" i="13"/>
  <c r="AR1321" i="13"/>
  <c r="AR1323" i="13"/>
  <c r="AR1329" i="13"/>
  <c r="AR1324" i="13"/>
  <c r="AR1312" i="13"/>
  <c r="AR1314" i="13"/>
  <c r="AR1320" i="13"/>
  <c r="AR1319" i="13"/>
  <c r="AR1318" i="13"/>
  <c r="AR1311" i="13"/>
  <c r="AR1326" i="13"/>
  <c r="AR1322" i="13"/>
  <c r="AR1315" i="13"/>
  <c r="AR1328" i="13"/>
  <c r="AR1313" i="13"/>
  <c r="AR1316" i="13"/>
  <c r="AR1325" i="13"/>
  <c r="AR1317" i="13"/>
  <c r="AR1327" i="13"/>
  <c r="AL1324" i="13"/>
  <c r="AL1316" i="13"/>
  <c r="AL1327" i="13"/>
  <c r="AL1322" i="13"/>
  <c r="AL1315" i="13"/>
  <c r="AL1323" i="13"/>
  <c r="AL1311" i="13"/>
  <c r="AL1314" i="13"/>
  <c r="AL1317" i="13"/>
  <c r="AL1328" i="13"/>
  <c r="AL1319" i="13"/>
  <c r="AL1325" i="13"/>
  <c r="AL1320" i="13"/>
  <c r="AL1329" i="13"/>
  <c r="AL1313" i="13"/>
  <c r="AL1318" i="13"/>
  <c r="AL1326" i="13"/>
  <c r="AL1321" i="13"/>
  <c r="AL1312" i="13"/>
  <c r="V1339" i="13"/>
  <c r="V1352" i="13"/>
  <c r="V1336" i="13"/>
  <c r="V1340" i="13"/>
  <c r="V1351" i="13"/>
  <c r="V1347" i="13"/>
  <c r="V1341" i="13"/>
  <c r="V1349" i="13"/>
  <c r="V1338" i="13"/>
  <c r="V1334" i="13"/>
  <c r="V1346" i="13"/>
  <c r="V1350" i="13"/>
  <c r="V1345" i="13"/>
  <c r="V1335" i="13"/>
  <c r="V1343" i="13"/>
  <c r="V1337" i="13"/>
  <c r="V1344" i="13"/>
  <c r="V1342" i="13"/>
  <c r="V1348" i="13"/>
  <c r="Q1344" i="13"/>
  <c r="Q1347" i="13"/>
  <c r="Q1350" i="13"/>
  <c r="Q1340" i="13"/>
  <c r="Q1346" i="13"/>
  <c r="Q1334" i="13"/>
  <c r="Q1338" i="13"/>
  <c r="Q1352" i="13"/>
  <c r="Q1348" i="13"/>
  <c r="Q1345" i="13"/>
  <c r="Q1342" i="13"/>
  <c r="Q1351" i="13"/>
  <c r="Q1339" i="13"/>
  <c r="Q1349" i="13"/>
  <c r="Q1343" i="13"/>
  <c r="Q1337" i="13"/>
  <c r="Q1341" i="13"/>
  <c r="Q1336" i="13"/>
  <c r="Q1335" i="13"/>
  <c r="S1342" i="13"/>
  <c r="S1349" i="13"/>
  <c r="S1345" i="13"/>
  <c r="S1351" i="13"/>
  <c r="S1341" i="13"/>
  <c r="S1348" i="13"/>
  <c r="S1335" i="13"/>
  <c r="S1339" i="13"/>
  <c r="S1334" i="13"/>
  <c r="S1340" i="13"/>
  <c r="S1344" i="13"/>
  <c r="S1336" i="13"/>
  <c r="S1346" i="13"/>
  <c r="S1338" i="13"/>
  <c r="S1350" i="13"/>
  <c r="S1352" i="13"/>
  <c r="S1343" i="13"/>
  <c r="S1347" i="13"/>
  <c r="S1337" i="13"/>
  <c r="AR1350" i="13"/>
  <c r="AR1349" i="13"/>
  <c r="AR1352" i="13"/>
  <c r="AR1337" i="13"/>
  <c r="AR1348" i="13"/>
  <c r="AR1334" i="13"/>
  <c r="AR1341" i="13"/>
  <c r="AR1335" i="13"/>
  <c r="AR1339" i="13"/>
  <c r="AR1344" i="13"/>
  <c r="AR1336" i="13"/>
  <c r="AR1338" i="13"/>
  <c r="AR1342" i="13"/>
  <c r="AR1340" i="13"/>
  <c r="AR1346" i="13"/>
  <c r="AR1345" i="13"/>
  <c r="AR1347" i="13"/>
  <c r="AR1343" i="13"/>
  <c r="AR1351" i="13"/>
  <c r="Z1380" i="13"/>
  <c r="Z1382" i="13"/>
  <c r="Z1384" i="13"/>
  <c r="Z1387" i="13"/>
  <c r="Z1389" i="13"/>
  <c r="Z1398" i="13"/>
  <c r="Z1397" i="13"/>
  <c r="Z1381" i="13"/>
  <c r="Z1396" i="13"/>
  <c r="Z1395" i="13"/>
  <c r="Z1394" i="13"/>
  <c r="Z1393" i="13"/>
  <c r="Z1390" i="13"/>
  <c r="Z1385" i="13"/>
  <c r="Z1388" i="13"/>
  <c r="Z1392" i="13"/>
  <c r="Z1391" i="13"/>
  <c r="Z1383" i="13"/>
  <c r="Z1386" i="13"/>
  <c r="AQ1383" i="13"/>
  <c r="AQ1381" i="13"/>
  <c r="AQ1390" i="13"/>
  <c r="AQ1382" i="13"/>
  <c r="AQ1392" i="13"/>
  <c r="AQ1385" i="13"/>
  <c r="AQ1380" i="13"/>
  <c r="AQ1384" i="13"/>
  <c r="AQ1387" i="13"/>
  <c r="AQ1397" i="13"/>
  <c r="AQ1396" i="13"/>
  <c r="AQ1395" i="13"/>
  <c r="AQ1389" i="13"/>
  <c r="AQ1391" i="13"/>
  <c r="AQ1386" i="13"/>
  <c r="AQ1393" i="13"/>
  <c r="AQ1394" i="13"/>
  <c r="AQ1388" i="13"/>
  <c r="AQ1398" i="13"/>
  <c r="AC1380" i="13"/>
  <c r="AC1383" i="13"/>
  <c r="AC1382" i="13"/>
  <c r="AC1386" i="13"/>
  <c r="AC1389" i="13"/>
  <c r="AC1397" i="13"/>
  <c r="AC1396" i="13"/>
  <c r="AC1398" i="13"/>
  <c r="AC1388" i="13"/>
  <c r="AC1395" i="13"/>
  <c r="AC1384" i="13"/>
  <c r="AC1387" i="13"/>
  <c r="AC1392" i="13"/>
  <c r="AC1381" i="13"/>
  <c r="AC1394" i="13"/>
  <c r="AC1393" i="13"/>
  <c r="AC1390" i="13"/>
  <c r="AC1385" i="13"/>
  <c r="AC1391" i="13"/>
  <c r="AE1384" i="13"/>
  <c r="AE1383" i="13"/>
  <c r="AE1380" i="13"/>
  <c r="AE1387" i="13"/>
  <c r="AE1382" i="13"/>
  <c r="AE1385" i="13"/>
  <c r="AE1398" i="13"/>
  <c r="AE1395" i="13"/>
  <c r="AE1386" i="13"/>
  <c r="AE1396" i="13"/>
  <c r="AE1389" i="13"/>
  <c r="AE1394" i="13"/>
  <c r="AE1397" i="13"/>
  <c r="AE1392" i="13"/>
  <c r="AE1388" i="13"/>
  <c r="AE1381" i="13"/>
  <c r="AE1390" i="13"/>
  <c r="AE1391" i="13"/>
  <c r="AE1393" i="13"/>
  <c r="Y1382" i="13"/>
  <c r="Y1381" i="13"/>
  <c r="Y1384" i="13"/>
  <c r="Y1388" i="13"/>
  <c r="Y1398" i="13"/>
  <c r="Y1390" i="13"/>
  <c r="Y1387" i="13"/>
  <c r="Y1397" i="13"/>
  <c r="Y1389" i="13"/>
  <c r="Y1393" i="13"/>
  <c r="Y1383" i="13"/>
  <c r="Y1385" i="13"/>
  <c r="Y1391" i="13"/>
  <c r="Y1386" i="13"/>
  <c r="Y1392" i="13"/>
  <c r="Y1395" i="13"/>
  <c r="Y1380" i="13"/>
  <c r="Y1394" i="13"/>
  <c r="Y1396" i="13"/>
  <c r="S1290" i="13"/>
  <c r="O1288" i="13"/>
  <c r="Z1299" i="13"/>
  <c r="Z1291" i="13"/>
  <c r="Y1296" i="13"/>
  <c r="AP1301" i="13"/>
  <c r="AA1289" i="13"/>
  <c r="O1293" i="13"/>
  <c r="AJ1297" i="13"/>
  <c r="AP1303" i="13"/>
  <c r="W1290" i="13"/>
  <c r="J1299" i="13"/>
  <c r="AA1306" i="13"/>
  <c r="AD1295" i="13"/>
  <c r="AD1300" i="13"/>
  <c r="AK1288" i="13"/>
  <c r="Q1292" i="13"/>
  <c r="AN1296" i="13"/>
  <c r="AA1302" i="13"/>
  <c r="S1289" i="13"/>
  <c r="X1293" i="13"/>
  <c r="K1298" i="13"/>
  <c r="V1304" i="13"/>
  <c r="AE1290" i="13"/>
  <c r="K1300" i="13"/>
  <c r="V1288" i="13"/>
  <c r="L1290" i="13"/>
  <c r="AM1291" i="13"/>
  <c r="Q1297" i="13"/>
  <c r="AR1298" i="13"/>
  <c r="AJ1300" i="13"/>
  <c r="AB1302" i="13"/>
  <c r="T1304" i="13"/>
  <c r="J1289" i="13"/>
  <c r="AK1290" i="13"/>
  <c r="Y1294" i="13"/>
  <c r="AP1297" i="13"/>
  <c r="AG1299" i="13"/>
  <c r="Y1301" i="13"/>
  <c r="Q1303" i="13"/>
  <c r="I1305" i="13"/>
  <c r="AL1306" i="13"/>
  <c r="S1301" i="13"/>
  <c r="S1291" i="13"/>
  <c r="I1293" i="13"/>
  <c r="AJ1294" i="13"/>
  <c r="Z1296" i="13"/>
  <c r="X1298" i="13"/>
  <c r="AJ1303" i="13"/>
  <c r="I1290" i="13"/>
  <c r="N1297" i="13"/>
  <c r="AD1294" i="13"/>
  <c r="U1219" i="13"/>
  <c r="U1220" i="13"/>
  <c r="U1223" i="13"/>
  <c r="U1236" i="13"/>
  <c r="U1224" i="13"/>
  <c r="U1233" i="13"/>
  <c r="U1222" i="13"/>
  <c r="U1230" i="13"/>
  <c r="U1231" i="13"/>
  <c r="U1226" i="13"/>
  <c r="U1229" i="13"/>
  <c r="U1227" i="13"/>
  <c r="U1228" i="13"/>
  <c r="U1221" i="13"/>
  <c r="U1235" i="13"/>
  <c r="U1232" i="13"/>
  <c r="U1237" i="13"/>
  <c r="U1234" i="13"/>
  <c r="U1225" i="13"/>
  <c r="AG1230" i="13"/>
  <c r="AG1226" i="13"/>
  <c r="AG1220" i="13"/>
  <c r="AG1235" i="13"/>
  <c r="AG1224" i="13"/>
  <c r="AG1236" i="13"/>
  <c r="AG1233" i="13"/>
  <c r="AG1227" i="13"/>
  <c r="AG1234" i="13"/>
  <c r="AG1231" i="13"/>
  <c r="AG1222" i="13"/>
  <c r="AG1225" i="13"/>
  <c r="AG1223" i="13"/>
  <c r="AG1237" i="13"/>
  <c r="AG1229" i="13"/>
  <c r="AG1228" i="13"/>
  <c r="AG1219" i="13"/>
  <c r="AG1232" i="13"/>
  <c r="AG1221" i="13"/>
  <c r="P1219" i="13"/>
  <c r="P1235" i="13"/>
  <c r="P1220" i="13"/>
  <c r="P1230" i="13"/>
  <c r="P1231" i="13"/>
  <c r="P1223" i="13"/>
  <c r="P1237" i="13"/>
  <c r="P1233" i="13"/>
  <c r="P1225" i="13"/>
  <c r="P1236" i="13"/>
  <c r="P1224" i="13"/>
  <c r="P1234" i="13"/>
  <c r="P1229" i="13"/>
  <c r="P1227" i="13"/>
  <c r="P1228" i="13"/>
  <c r="P1222" i="13"/>
  <c r="P1226" i="13"/>
  <c r="P1221" i="13"/>
  <c r="P1232" i="13"/>
  <c r="AN1229" i="13"/>
  <c r="AN1219" i="13"/>
  <c r="AN1227" i="13"/>
  <c r="AN1228" i="13"/>
  <c r="AN1221" i="13"/>
  <c r="AN1231" i="13"/>
  <c r="AN1220" i="13"/>
  <c r="AN1222" i="13"/>
  <c r="AN1232" i="13"/>
  <c r="AN1225" i="13"/>
  <c r="AN1226" i="13"/>
  <c r="AN1237" i="13"/>
  <c r="AN1233" i="13"/>
  <c r="AN1230" i="13"/>
  <c r="AN1223" i="13"/>
  <c r="AN1235" i="13"/>
  <c r="AN1234" i="13"/>
  <c r="AN1224" i="13"/>
  <c r="AN1236" i="13"/>
  <c r="AI1230" i="13"/>
  <c r="AI1223" i="13"/>
  <c r="AI1226" i="13"/>
  <c r="AI1237" i="13"/>
  <c r="AI1227" i="13"/>
  <c r="AI1235" i="13"/>
  <c r="AI1221" i="13"/>
  <c r="AI1222" i="13"/>
  <c r="AI1228" i="13"/>
  <c r="AI1229" i="13"/>
  <c r="AI1219" i="13"/>
  <c r="AI1236" i="13"/>
  <c r="AI1234" i="13"/>
  <c r="AI1220" i="13"/>
  <c r="AI1232" i="13"/>
  <c r="AI1233" i="13"/>
  <c r="AI1224" i="13"/>
  <c r="AI1225" i="13"/>
  <c r="AI1231" i="13"/>
  <c r="AE1475" i="13"/>
  <c r="M1472" i="13"/>
  <c r="O1472" i="13"/>
  <c r="AE1474" i="13"/>
  <c r="AC1487" i="13"/>
  <c r="AI1480" i="13"/>
  <c r="AI1486" i="13"/>
  <c r="AD1474" i="13"/>
  <c r="AD1483" i="13"/>
  <c r="Y1490" i="13"/>
  <c r="AA1475" i="13"/>
  <c r="AA1479" i="13"/>
  <c r="R1482" i="13"/>
  <c r="T1475" i="13"/>
  <c r="N1477" i="13"/>
  <c r="AB1479" i="13"/>
  <c r="N1485" i="13"/>
  <c r="AG1490" i="13"/>
  <c r="AE1473" i="13"/>
  <c r="U1475" i="13"/>
  <c r="Y1477" i="13"/>
  <c r="U1482" i="13"/>
  <c r="P1478" i="13"/>
  <c r="AG1480" i="13"/>
  <c r="AL1483" i="13"/>
  <c r="U1487" i="13"/>
  <c r="J1488" i="13"/>
  <c r="AL1489" i="13"/>
  <c r="AF1483" i="13"/>
  <c r="X1485" i="13"/>
  <c r="P1487" i="13"/>
  <c r="R1478" i="13"/>
  <c r="AE1488" i="13"/>
  <c r="X1403" i="13"/>
  <c r="M1406" i="13"/>
  <c r="AG1415" i="13"/>
  <c r="AM1416" i="13"/>
  <c r="Z1405" i="13"/>
  <c r="K1404" i="13"/>
  <c r="AK1406" i="13"/>
  <c r="AC1409" i="13"/>
  <c r="O1418" i="13"/>
  <c r="AM1404" i="13"/>
  <c r="AC1407" i="13"/>
  <c r="AL1410" i="13"/>
  <c r="O1415" i="13"/>
  <c r="M1403" i="13"/>
  <c r="AP1405" i="13"/>
  <c r="AF1408" i="13"/>
  <c r="AI1411" i="13"/>
  <c r="W1416" i="13"/>
  <c r="AO1403" i="13"/>
  <c r="AD1406" i="13"/>
  <c r="AI1409" i="13"/>
  <c r="AA1413" i="13"/>
  <c r="AR1404" i="13"/>
  <c r="W1408" i="13"/>
  <c r="AO1411" i="13"/>
  <c r="AC1416" i="13"/>
  <c r="T1404" i="13"/>
  <c r="I1407" i="13"/>
  <c r="AL1409" i="13"/>
  <c r="AM1418" i="13"/>
  <c r="J1406" i="13"/>
  <c r="AM1408" i="13"/>
  <c r="AD1412" i="13"/>
  <c r="I1404" i="13"/>
  <c r="Z1407" i="13"/>
  <c r="X1409" i="13"/>
  <c r="N1411" i="13"/>
  <c r="AF1414" i="13"/>
  <c r="X1416" i="13"/>
  <c r="P1418" i="13"/>
  <c r="J1420" i="13"/>
  <c r="K1407" i="13"/>
  <c r="AK1415" i="13"/>
  <c r="U1419" i="13"/>
  <c r="AA1421" i="13"/>
  <c r="N1413" i="13"/>
  <c r="AP1414" i="13"/>
  <c r="AH1416" i="13"/>
  <c r="K1418" i="13"/>
  <c r="AN1419" i="13"/>
  <c r="AP1411" i="13"/>
  <c r="V585" i="13"/>
  <c r="R581" i="13"/>
  <c r="V584" i="13"/>
  <c r="X585" i="13"/>
  <c r="V581" i="13"/>
  <c r="V588" i="13"/>
  <c r="T585" i="13"/>
  <c r="X592" i="13"/>
  <c r="V591" i="13"/>
  <c r="T579" i="13"/>
  <c r="R586" i="13"/>
  <c r="T575" i="13"/>
  <c r="T578" i="13"/>
  <c r="T576" i="13"/>
  <c r="X589" i="13"/>
  <c r="R585" i="13"/>
  <c r="V592" i="13"/>
  <c r="T589" i="13"/>
  <c r="R588" i="13"/>
  <c r="R576" i="13"/>
  <c r="X576" i="13"/>
  <c r="R578" i="13"/>
  <c r="R575" i="13"/>
  <c r="X591" i="13"/>
  <c r="R587" i="13"/>
  <c r="V575" i="13"/>
  <c r="T591" i="13"/>
  <c r="R590" i="13"/>
  <c r="V576" i="13"/>
  <c r="T580" i="13"/>
  <c r="X583" i="13"/>
  <c r="V578" i="13"/>
  <c r="X580" i="13"/>
  <c r="X577" i="13"/>
  <c r="T586" i="13"/>
  <c r="X593" i="13"/>
  <c r="R589" i="13"/>
  <c r="T577" i="13"/>
  <c r="T593" i="13"/>
  <c r="R592" i="13"/>
  <c r="T582" i="13"/>
  <c r="R580" i="13"/>
  <c r="V580" i="13"/>
  <c r="V587" i="13"/>
  <c r="R582" i="13"/>
  <c r="V582" i="13"/>
  <c r="V579" i="13"/>
  <c r="T588" i="13"/>
  <c r="R591" i="13"/>
  <c r="R579" i="13"/>
  <c r="X586" i="13"/>
  <c r="X575" i="13"/>
  <c r="R584" i="13"/>
  <c r="T584" i="13"/>
  <c r="T581" i="13"/>
  <c r="T590" i="13"/>
  <c r="R577" i="13"/>
  <c r="R593" i="13"/>
  <c r="X581" i="13"/>
  <c r="X588" i="13"/>
  <c r="X578" i="13"/>
  <c r="V577" i="13"/>
  <c r="X579" i="13"/>
  <c r="V586" i="13"/>
  <c r="V583" i="13"/>
  <c r="Y559" i="13"/>
  <c r="Y564" i="13"/>
  <c r="Y562" i="13"/>
  <c r="AN567" i="13"/>
  <c r="AN561" i="13"/>
  <c r="AN558" i="13"/>
  <c r="AN555" i="13"/>
  <c r="AN565" i="13"/>
  <c r="AN559" i="13"/>
  <c r="AN566" i="13"/>
  <c r="AN562" i="13"/>
  <c r="AN557" i="13"/>
  <c r="AN560" i="13"/>
  <c r="AN563" i="13"/>
  <c r="AN554" i="13"/>
  <c r="AN564" i="13"/>
  <c r="AN556" i="13"/>
  <c r="AN553" i="13"/>
  <c r="AN568" i="13"/>
  <c r="AN569" i="13"/>
  <c r="Y560" i="13"/>
  <c r="Y565" i="13"/>
  <c r="AO555" i="13"/>
  <c r="AO567" i="13"/>
  <c r="AO568" i="13"/>
  <c r="AO563" i="13"/>
  <c r="AO559" i="13"/>
  <c r="AO564" i="13"/>
  <c r="AO554" i="13"/>
  <c r="AO560" i="13"/>
  <c r="AO569" i="13"/>
  <c r="AO556" i="13"/>
  <c r="AO561" i="13"/>
  <c r="AO565" i="13"/>
  <c r="AO553" i="13"/>
  <c r="AO566" i="13"/>
  <c r="AO557" i="13"/>
  <c r="AO558" i="13"/>
  <c r="AO562" i="13"/>
  <c r="Y552" i="13"/>
  <c r="Y568" i="13"/>
  <c r="AK564" i="13"/>
  <c r="AK565" i="13"/>
  <c r="AK568" i="13"/>
  <c r="AK561" i="13"/>
  <c r="AK560" i="13"/>
  <c r="AK566" i="13"/>
  <c r="AK557" i="13"/>
  <c r="AK567" i="13"/>
  <c r="AK554" i="13"/>
  <c r="AK569" i="13"/>
  <c r="AK555" i="13"/>
  <c r="AK562" i="13"/>
  <c r="AK563" i="13"/>
  <c r="AK558" i="13"/>
  <c r="AK559" i="13"/>
  <c r="AK553" i="13"/>
  <c r="AK556" i="13"/>
  <c r="Y554" i="13"/>
  <c r="Y563" i="13"/>
  <c r="Y553" i="13"/>
  <c r="Y556" i="13"/>
  <c r="Y569" i="13"/>
  <c r="Y561" i="13"/>
  <c r="Y566" i="13"/>
  <c r="Q558" i="13"/>
  <c r="Q562" i="13"/>
  <c r="Q560" i="13"/>
  <c r="Q566" i="13"/>
  <c r="Q555" i="13"/>
  <c r="Q567" i="13"/>
  <c r="Q568" i="13"/>
  <c r="Q565" i="13"/>
  <c r="Q563" i="13"/>
  <c r="Q559" i="13"/>
  <c r="Q564" i="13"/>
  <c r="Q554" i="13"/>
  <c r="Q569" i="13"/>
  <c r="Q556" i="13"/>
  <c r="Q553" i="13"/>
  <c r="Q561" i="13"/>
  <c r="Q557" i="13"/>
  <c r="Y570" i="13"/>
  <c r="Y558" i="13"/>
  <c r="AC438" i="13"/>
  <c r="AF442" i="13"/>
  <c r="AL440" i="13"/>
  <c r="Y441" i="13"/>
  <c r="AL443" i="13"/>
  <c r="N448" i="13"/>
  <c r="AD440" i="13"/>
  <c r="AD438" i="13"/>
  <c r="AD446" i="13"/>
  <c r="AL454" i="13"/>
  <c r="AE452" i="13"/>
  <c r="X443" i="13"/>
  <c r="N455" i="13"/>
  <c r="AN440" i="13"/>
  <c r="AC453" i="13"/>
  <c r="AL453" i="13"/>
  <c r="AM447" i="13"/>
  <c r="AP447" i="13"/>
  <c r="N437" i="13"/>
  <c r="X438" i="13"/>
  <c r="AO445" i="13"/>
  <c r="AP442" i="13"/>
  <c r="AK450" i="13"/>
  <c r="AM443" i="13"/>
  <c r="AE454" i="13"/>
  <c r="AN448" i="13"/>
  <c r="AD442" i="13"/>
  <c r="AN455" i="13"/>
  <c r="AD450" i="13"/>
  <c r="Z439" i="13"/>
  <c r="AK443" i="13"/>
  <c r="AB449" i="13"/>
  <c r="Y447" i="13"/>
  <c r="AP438" i="13"/>
  <c r="AD455" i="13"/>
  <c r="AE449" i="13"/>
  <c r="AB437" i="13"/>
  <c r="AE446" i="13"/>
  <c r="AN454" i="13"/>
  <c r="N440" i="13"/>
  <c r="AK437" i="13"/>
  <c r="AA450" i="13"/>
  <c r="Z437" i="13"/>
  <c r="AM438" i="13"/>
  <c r="N443" i="13"/>
  <c r="N450" i="13"/>
  <c r="AF444" i="13"/>
  <c r="AK452" i="13"/>
  <c r="X446" i="13"/>
  <c r="AO438" i="13"/>
  <c r="X450" i="13"/>
  <c r="AB444" i="13"/>
  <c r="AK440" i="13"/>
  <c r="P438" i="13"/>
  <c r="Y437" i="13"/>
  <c r="AK438" i="13"/>
  <c r="AF441" i="13"/>
  <c r="AB446" i="13"/>
  <c r="AA437" i="13"/>
  <c r="AN444" i="13"/>
  <c r="AB453" i="13"/>
  <c r="AM450" i="13"/>
  <c r="AE440" i="13"/>
  <c r="X452" i="13"/>
  <c r="AN442" i="13"/>
  <c r="Y439" i="13"/>
  <c r="Z444" i="13"/>
  <c r="AO441" i="13"/>
  <c r="AI439" i="13"/>
  <c r="AP440" i="13"/>
  <c r="AC441" i="13"/>
  <c r="AL444" i="13"/>
  <c r="AB438" i="13"/>
  <c r="AI437" i="13"/>
  <c r="AI445" i="13"/>
  <c r="AK453" i="13"/>
  <c r="AI451" i="13"/>
  <c r="Z441" i="13"/>
  <c r="N454" i="13"/>
  <c r="AO396" i="13"/>
  <c r="W394" i="13"/>
  <c r="L391" i="13"/>
  <c r="Y394" i="13"/>
  <c r="AR392" i="13"/>
  <c r="AJ397" i="13"/>
  <c r="I403" i="13"/>
  <c r="N402" i="13"/>
  <c r="AE402" i="13"/>
  <c r="AJ403" i="13"/>
  <c r="N391" i="13"/>
  <c r="AA391" i="13"/>
  <c r="AG396" i="13"/>
  <c r="AP397" i="13"/>
  <c r="AF396" i="13"/>
  <c r="P403" i="13"/>
  <c r="AC406" i="13"/>
  <c r="AH405" i="13"/>
  <c r="O406" i="13"/>
  <c r="L409" i="13"/>
  <c r="AC393" i="13"/>
  <c r="L394" i="13"/>
  <c r="AC409" i="13"/>
  <c r="AN399" i="13"/>
  <c r="L400" i="13"/>
  <c r="AR404" i="13"/>
  <c r="U408" i="13"/>
  <c r="Z407" i="13"/>
  <c r="AI409" i="13"/>
  <c r="Y408" i="13"/>
  <c r="AA393" i="13"/>
  <c r="AL396" i="13"/>
  <c r="AJ398" i="13"/>
  <c r="P393" i="13"/>
  <c r="AD401" i="13"/>
  <c r="AM401" i="13"/>
  <c r="AJ406" i="13"/>
  <c r="R393" i="13"/>
  <c r="R409" i="13"/>
  <c r="AC396" i="13"/>
  <c r="AP403" i="13"/>
  <c r="P391" i="13"/>
  <c r="S391" i="13"/>
  <c r="N396" i="13"/>
  <c r="N405" i="13"/>
  <c r="AE403" i="13"/>
  <c r="AC397" i="13"/>
  <c r="P395" i="13"/>
  <c r="O397" i="13"/>
  <c r="AA398" i="13"/>
  <c r="AC401" i="13"/>
  <c r="AK393" i="13"/>
  <c r="I408" i="13"/>
  <c r="AP406" i="13"/>
  <c r="W405" i="13"/>
  <c r="AA399" i="13"/>
  <c r="AG398" i="13"/>
  <c r="AP398" i="13"/>
  <c r="Q400" i="13"/>
  <c r="AK391" i="13"/>
  <c r="Q397" i="13"/>
  <c r="AI392" i="13"/>
  <c r="AH408" i="13"/>
  <c r="O407" i="13"/>
  <c r="Q401" i="13"/>
  <c r="W400" i="13"/>
  <c r="AN400" i="13"/>
  <c r="AR401" i="13"/>
  <c r="P377" i="13"/>
  <c r="AM372" i="13"/>
  <c r="M373" i="13"/>
  <c r="P383" i="13"/>
  <c r="P384" i="13"/>
  <c r="M371" i="13"/>
  <c r="AI378" i="13"/>
  <c r="M369" i="13"/>
  <c r="AM378" i="13"/>
  <c r="AM371" i="13"/>
  <c r="P380" i="13"/>
  <c r="AM377" i="13"/>
  <c r="P385" i="13"/>
  <c r="AI382" i="13"/>
  <c r="AM382" i="13"/>
  <c r="AI379" i="13"/>
  <c r="AM369" i="13"/>
  <c r="P378" i="13"/>
  <c r="M372" i="13"/>
  <c r="AM379" i="13"/>
  <c r="P372" i="13"/>
  <c r="AM386" i="13"/>
  <c r="AI380" i="13"/>
  <c r="AI371" i="13"/>
  <c r="P374" i="13"/>
  <c r="AM380" i="13"/>
  <c r="M378" i="13"/>
  <c r="M380" i="13"/>
  <c r="M382" i="13"/>
  <c r="AI372" i="13"/>
  <c r="AM375" i="13"/>
  <c r="AM373" i="13"/>
  <c r="AI383" i="13"/>
  <c r="M375" i="13"/>
  <c r="M379" i="13"/>
  <c r="M381" i="13"/>
  <c r="AI384" i="13"/>
  <c r="AI386" i="13"/>
  <c r="M384" i="13"/>
  <c r="M386" i="13"/>
  <c r="M368" i="13"/>
  <c r="P368" i="13"/>
  <c r="AM384" i="13"/>
  <c r="P373" i="13"/>
  <c r="AI385" i="13"/>
  <c r="AI370" i="13"/>
  <c r="AM370" i="13"/>
  <c r="P370" i="13"/>
  <c r="M374" i="13"/>
  <c r="AM376" i="13"/>
  <c r="P381" i="13"/>
  <c r="M383" i="13"/>
  <c r="M385" i="13"/>
  <c r="P369" i="13"/>
  <c r="AM368" i="13"/>
  <c r="AI373" i="13"/>
  <c r="M370" i="13"/>
  <c r="AI376" i="13"/>
  <c r="P371" i="13"/>
  <c r="P379" i="13"/>
  <c r="AI381" i="13"/>
  <c r="AI368" i="13"/>
  <c r="P375" i="13"/>
  <c r="M333" i="13"/>
  <c r="M329" i="13"/>
  <c r="M340" i="13"/>
  <c r="M338" i="13"/>
  <c r="M336" i="13"/>
  <c r="M334" i="13"/>
  <c r="M332" i="13"/>
  <c r="M325" i="13"/>
  <c r="M335" i="13"/>
  <c r="M330" i="13"/>
  <c r="M322" i="13"/>
  <c r="M331" i="13"/>
  <c r="M337" i="13"/>
  <c r="M326" i="13"/>
  <c r="M339" i="13"/>
  <c r="M324" i="13"/>
  <c r="M323" i="13"/>
  <c r="M327" i="13"/>
  <c r="M328" i="13"/>
  <c r="AG322" i="13"/>
  <c r="AG328" i="13"/>
  <c r="AG324" i="13"/>
  <c r="AG331" i="13"/>
  <c r="AG334" i="13"/>
  <c r="AG332" i="13"/>
  <c r="AG339" i="13"/>
  <c r="AG337" i="13"/>
  <c r="AG335" i="13"/>
  <c r="AG333" i="13"/>
  <c r="AG330" i="13"/>
  <c r="AG325" i="13"/>
  <c r="AG336" i="13"/>
  <c r="AG338" i="13"/>
  <c r="AG323" i="13"/>
  <c r="AG329" i="13"/>
  <c r="AG327" i="13"/>
  <c r="AG326" i="13"/>
  <c r="AG340" i="13"/>
  <c r="AH329" i="13"/>
  <c r="AH337" i="13"/>
  <c r="AH340" i="13"/>
  <c r="AH327" i="13"/>
  <c r="AH335" i="13"/>
  <c r="AH333" i="13"/>
  <c r="AH328" i="13"/>
  <c r="AH331" i="13"/>
  <c r="AH325" i="13"/>
  <c r="AH324" i="13"/>
  <c r="AH336" i="13"/>
  <c r="AH334" i="13"/>
  <c r="AH323" i="13"/>
  <c r="AH332" i="13"/>
  <c r="AH322" i="13"/>
  <c r="AH330" i="13"/>
  <c r="AH339" i="13"/>
  <c r="AH338" i="13"/>
  <c r="AH326" i="13"/>
  <c r="AF333" i="13"/>
  <c r="AF323" i="13"/>
  <c r="AF328" i="13"/>
  <c r="AF325" i="13"/>
  <c r="AF339" i="13"/>
  <c r="AF334" i="13"/>
  <c r="AF336" i="13"/>
  <c r="AF329" i="13"/>
  <c r="AF330" i="13"/>
  <c r="AF337" i="13"/>
  <c r="AF335" i="13"/>
  <c r="AF326" i="13"/>
  <c r="AF324" i="13"/>
  <c r="AF338" i="13"/>
  <c r="AF331" i="13"/>
  <c r="AF327" i="13"/>
  <c r="AF332" i="13"/>
  <c r="AF340" i="13"/>
  <c r="AF322" i="13"/>
  <c r="Y327" i="13"/>
  <c r="Y326" i="13"/>
  <c r="Y331" i="13"/>
  <c r="Y323" i="13"/>
  <c r="Y325" i="13"/>
  <c r="Y328" i="13"/>
  <c r="Y330" i="13"/>
  <c r="Y334" i="13"/>
  <c r="Y332" i="13"/>
  <c r="Y339" i="13"/>
  <c r="Y337" i="13"/>
  <c r="Y335" i="13"/>
  <c r="Y333" i="13"/>
  <c r="Y329" i="13"/>
  <c r="Y336" i="13"/>
  <c r="Y322" i="13"/>
  <c r="Y340" i="13"/>
  <c r="Y338" i="13"/>
  <c r="Y324" i="13"/>
  <c r="Q329" i="13"/>
  <c r="Q340" i="13"/>
  <c r="Q338" i="13"/>
  <c r="Q324" i="13"/>
  <c r="Q323" i="13"/>
  <c r="Q326" i="13"/>
  <c r="Q331" i="13"/>
  <c r="Q322" i="13"/>
  <c r="Q328" i="13"/>
  <c r="Q325" i="13"/>
  <c r="Q336" i="13"/>
  <c r="Q334" i="13"/>
  <c r="Q332" i="13"/>
  <c r="Q339" i="13"/>
  <c r="Q337" i="13"/>
  <c r="Q335" i="13"/>
  <c r="Q333" i="13"/>
  <c r="Q330" i="13"/>
  <c r="Q327" i="13"/>
  <c r="I325" i="13"/>
  <c r="I331" i="13"/>
  <c r="I323" i="13"/>
  <c r="I340" i="13"/>
  <c r="I338" i="13"/>
  <c r="I324" i="13"/>
  <c r="I330" i="13"/>
  <c r="I328" i="13"/>
  <c r="I329" i="13"/>
  <c r="I326" i="13"/>
  <c r="I327" i="13"/>
  <c r="I322" i="13"/>
  <c r="I334" i="13"/>
  <c r="I332" i="13"/>
  <c r="I339" i="13"/>
  <c r="I337" i="13"/>
  <c r="I335" i="13"/>
  <c r="I333" i="13"/>
  <c r="I336" i="13"/>
  <c r="AK330" i="13"/>
  <c r="AK335" i="13"/>
  <c r="AK326" i="13"/>
  <c r="AK328" i="13"/>
  <c r="AK325" i="13"/>
  <c r="AK339" i="13"/>
  <c r="AK337" i="13"/>
  <c r="AK331" i="13"/>
  <c r="AK323" i="13"/>
  <c r="AK340" i="13"/>
  <c r="AK332" i="13"/>
  <c r="AK324" i="13"/>
  <c r="AK338" i="13"/>
  <c r="AK322" i="13"/>
  <c r="AK333" i="13"/>
  <c r="AK329" i="13"/>
  <c r="AK334" i="13"/>
  <c r="AK327" i="13"/>
  <c r="AK336" i="13"/>
  <c r="AD330" i="13"/>
  <c r="AD325" i="13"/>
  <c r="AD339" i="13"/>
  <c r="AD333" i="13"/>
  <c r="AD340" i="13"/>
  <c r="AD335" i="13"/>
  <c r="AD324" i="13"/>
  <c r="AD329" i="13"/>
  <c r="AD338" i="13"/>
  <c r="AD328" i="13"/>
  <c r="AD326" i="13"/>
  <c r="AD323" i="13"/>
  <c r="AD322" i="13"/>
  <c r="AD336" i="13"/>
  <c r="AD327" i="13"/>
  <c r="AD334" i="13"/>
  <c r="AD331" i="13"/>
  <c r="AD332" i="13"/>
  <c r="AD337" i="13"/>
  <c r="R332" i="13"/>
  <c r="R340" i="13"/>
  <c r="R339" i="13"/>
  <c r="R338" i="13"/>
  <c r="R334" i="13"/>
  <c r="R330" i="13"/>
  <c r="R337" i="13"/>
  <c r="R336" i="13"/>
  <c r="R323" i="13"/>
  <c r="R327" i="13"/>
  <c r="R335" i="13"/>
  <c r="R329" i="13"/>
  <c r="R325" i="13"/>
  <c r="R322" i="13"/>
  <c r="R333" i="13"/>
  <c r="R328" i="13"/>
  <c r="R331" i="13"/>
  <c r="R324" i="13"/>
  <c r="R326" i="13"/>
  <c r="AP326" i="13"/>
  <c r="AP327" i="13"/>
  <c r="AP335" i="13"/>
  <c r="AP338" i="13"/>
  <c r="AP325" i="13"/>
  <c r="AP333" i="13"/>
  <c r="AP328" i="13"/>
  <c r="AP331" i="13"/>
  <c r="AP336" i="13"/>
  <c r="AP330" i="13"/>
  <c r="AP329" i="13"/>
  <c r="AP322" i="13"/>
  <c r="AP323" i="13"/>
  <c r="AP340" i="13"/>
  <c r="AP332" i="13"/>
  <c r="AP337" i="13"/>
  <c r="AP334" i="13"/>
  <c r="AP324" i="13"/>
  <c r="AP339" i="13"/>
  <c r="AL330" i="13"/>
  <c r="AL328" i="13"/>
  <c r="AL325" i="13"/>
  <c r="AL337" i="13"/>
  <c r="AL340" i="13"/>
  <c r="AL323" i="13"/>
  <c r="AL335" i="13"/>
  <c r="AL326" i="13"/>
  <c r="AL331" i="13"/>
  <c r="AL338" i="13"/>
  <c r="AL329" i="13"/>
  <c r="AL324" i="13"/>
  <c r="AL336" i="13"/>
  <c r="AL327" i="13"/>
  <c r="AL339" i="13"/>
  <c r="AL334" i="13"/>
  <c r="AL333" i="13"/>
  <c r="AL322" i="13"/>
  <c r="AL332" i="13"/>
  <c r="X328" i="13"/>
  <c r="X336" i="13"/>
  <c r="X337" i="13"/>
  <c r="X322" i="13"/>
  <c r="X331" i="13"/>
  <c r="X332" i="13"/>
  <c r="X325" i="13"/>
  <c r="X323" i="13"/>
  <c r="X335" i="13"/>
  <c r="X339" i="13"/>
  <c r="X326" i="13"/>
  <c r="X329" i="13"/>
  <c r="X330" i="13"/>
  <c r="X324" i="13"/>
  <c r="X334" i="13"/>
  <c r="X340" i="13"/>
  <c r="X327" i="13"/>
  <c r="X333" i="13"/>
  <c r="X338" i="13"/>
  <c r="J330" i="13"/>
  <c r="J324" i="13"/>
  <c r="J332" i="13"/>
  <c r="J334" i="13"/>
  <c r="J326" i="13"/>
  <c r="J339" i="13"/>
  <c r="J322" i="13"/>
  <c r="J337" i="13"/>
  <c r="J327" i="13"/>
  <c r="J335" i="13"/>
  <c r="J329" i="13"/>
  <c r="J325" i="13"/>
  <c r="J333" i="13"/>
  <c r="J328" i="13"/>
  <c r="J331" i="13"/>
  <c r="J336" i="13"/>
  <c r="J340" i="13"/>
  <c r="J338" i="13"/>
  <c r="J323" i="13"/>
  <c r="V328" i="13"/>
  <c r="V335" i="13"/>
  <c r="V331" i="13"/>
  <c r="V332" i="13"/>
  <c r="V326" i="13"/>
  <c r="V329" i="13"/>
  <c r="V337" i="13"/>
  <c r="V336" i="13"/>
  <c r="V325" i="13"/>
  <c r="V322" i="13"/>
  <c r="V333" i="13"/>
  <c r="V340" i="13"/>
  <c r="V338" i="13"/>
  <c r="V323" i="13"/>
  <c r="V334" i="13"/>
  <c r="V330" i="13"/>
  <c r="V324" i="13"/>
  <c r="V339" i="13"/>
  <c r="V327" i="13"/>
  <c r="L211" i="13"/>
  <c r="AF214" i="13"/>
  <c r="O218" i="13"/>
  <c r="AL215" i="13"/>
  <c r="AF218" i="13"/>
  <c r="AQ221" i="13"/>
  <c r="AQ224" i="13"/>
  <c r="L224" i="13"/>
  <c r="AH221" i="13"/>
  <c r="AF207" i="13"/>
  <c r="I217" i="13"/>
  <c r="AE220" i="13"/>
  <c r="AO223" i="13"/>
  <c r="Y221" i="13"/>
  <c r="AQ211" i="13"/>
  <c r="AJ214" i="13"/>
  <c r="T213" i="13"/>
  <c r="AB207" i="13"/>
  <c r="R225" i="13"/>
  <c r="M207" i="13"/>
  <c r="P209" i="13"/>
  <c r="Y223" i="13"/>
  <c r="Y216" i="13"/>
  <c r="N225" i="13"/>
  <c r="S217" i="13"/>
  <c r="Z216" i="13"/>
  <c r="J215" i="13"/>
  <c r="R209" i="13"/>
  <c r="AM224" i="13"/>
  <c r="AI211" i="13"/>
  <c r="AC208" i="13"/>
  <c r="P208" i="13"/>
  <c r="S219" i="13"/>
  <c r="AK208" i="13"/>
  <c r="M220" i="13"/>
  <c r="Q218" i="13"/>
  <c r="AK216" i="13"/>
  <c r="P211" i="13"/>
  <c r="AN224" i="13"/>
  <c r="Z208" i="13"/>
  <c r="AC213" i="13"/>
  <c r="O210" i="13"/>
  <c r="M222" i="13"/>
  <c r="AJ210" i="13"/>
  <c r="AQ222" i="13"/>
  <c r="I220" i="13"/>
  <c r="AJ218" i="13"/>
  <c r="AQ212" i="13"/>
  <c r="AR210" i="13"/>
  <c r="AO209" i="13"/>
  <c r="V212" i="13"/>
  <c r="AI210" i="13"/>
  <c r="K213" i="13"/>
  <c r="S216" i="13"/>
  <c r="AK221" i="13"/>
  <c r="AB220" i="13"/>
  <c r="AG214" i="13"/>
  <c r="M209" i="13"/>
  <c r="Q210" i="13"/>
  <c r="J212" i="13"/>
  <c r="V215" i="13"/>
  <c r="J213" i="13"/>
  <c r="AN215" i="13"/>
  <c r="L219" i="13"/>
  <c r="AC223" i="13"/>
  <c r="T222" i="13"/>
  <c r="N218" i="13"/>
  <c r="AI200" i="13"/>
  <c r="AH184" i="13"/>
  <c r="AH187" i="13"/>
  <c r="AH191" i="13"/>
  <c r="AH200" i="13"/>
  <c r="AH199" i="13"/>
  <c r="AI197" i="13"/>
  <c r="K199" i="13"/>
  <c r="K193" i="13"/>
  <c r="K200" i="13"/>
  <c r="K191" i="13"/>
  <c r="K198" i="13"/>
  <c r="K201" i="13"/>
  <c r="K194" i="13"/>
  <c r="K196" i="13"/>
  <c r="K189" i="13"/>
  <c r="K195" i="13"/>
  <c r="K186" i="13"/>
  <c r="K187" i="13"/>
  <c r="K192" i="13"/>
  <c r="K197" i="13"/>
  <c r="K185" i="13"/>
  <c r="K190" i="13"/>
  <c r="K188" i="13"/>
  <c r="AI201" i="13"/>
  <c r="AO186" i="13"/>
  <c r="AO199" i="13"/>
  <c r="AO195" i="13"/>
  <c r="AO193" i="13"/>
  <c r="AO184" i="13"/>
  <c r="AO192" i="13"/>
  <c r="AO190" i="13"/>
  <c r="AO185" i="13"/>
  <c r="AO198" i="13"/>
  <c r="AO196" i="13"/>
  <c r="AO201" i="13"/>
  <c r="AO188" i="13"/>
  <c r="AO191" i="13"/>
  <c r="AO187" i="13"/>
  <c r="AO194" i="13"/>
  <c r="AO197" i="13"/>
  <c r="AO189" i="13"/>
  <c r="AO200" i="13"/>
  <c r="AI184" i="13"/>
  <c r="AI194" i="13"/>
  <c r="AI196" i="13"/>
  <c r="AI186" i="13"/>
  <c r="W194" i="13"/>
  <c r="W197" i="13"/>
  <c r="W184" i="13"/>
  <c r="W198" i="13"/>
  <c r="W195" i="13"/>
  <c r="Q200" i="13"/>
  <c r="Q199" i="13"/>
  <c r="Q186" i="13"/>
  <c r="Q194" i="13"/>
  <c r="Q197" i="13"/>
  <c r="Q196" i="13"/>
  <c r="Q198" i="13"/>
  <c r="Q192" i="13"/>
  <c r="Q195" i="13"/>
  <c r="Q190" i="13"/>
  <c r="Q188" i="13"/>
  <c r="Q189" i="13"/>
  <c r="Q191" i="13"/>
  <c r="Q201" i="13"/>
  <c r="Q187" i="13"/>
  <c r="Q193" i="13"/>
  <c r="Q185" i="13"/>
  <c r="AI187" i="13"/>
  <c r="AI188" i="13"/>
  <c r="Y186" i="13"/>
  <c r="Y185" i="13"/>
  <c r="Y190" i="13"/>
  <c r="Y194" i="13"/>
  <c r="Y193" i="13"/>
  <c r="Y197" i="13"/>
  <c r="Y198" i="13"/>
  <c r="AQ188" i="13"/>
  <c r="AQ199" i="13"/>
  <c r="AQ192" i="13"/>
  <c r="AQ189" i="13"/>
  <c r="AQ198" i="13"/>
  <c r="AQ191" i="13"/>
  <c r="AQ194" i="13"/>
  <c r="AQ187" i="13"/>
  <c r="AQ196" i="13"/>
  <c r="AQ195" i="13"/>
  <c r="AQ185" i="13"/>
  <c r="AQ186" i="13"/>
  <c r="AQ190" i="13"/>
  <c r="AQ197" i="13"/>
  <c r="AQ200" i="13"/>
  <c r="AQ201" i="13"/>
  <c r="AQ193" i="13"/>
  <c r="I186" i="13"/>
  <c r="I189" i="13"/>
  <c r="I194" i="13"/>
  <c r="I196" i="13"/>
  <c r="I200" i="13"/>
  <c r="I193" i="13"/>
  <c r="I188" i="13"/>
  <c r="I192" i="13"/>
  <c r="I185" i="13"/>
  <c r="I187" i="13"/>
  <c r="I190" i="13"/>
  <c r="I195" i="13"/>
  <c r="I191" i="13"/>
  <c r="I199" i="13"/>
  <c r="I202" i="13"/>
  <c r="I198" i="13"/>
  <c r="I201" i="13"/>
  <c r="I197" i="13"/>
  <c r="AI191" i="13"/>
  <c r="AI189" i="13"/>
  <c r="AA201" i="13"/>
  <c r="AA197" i="13"/>
  <c r="AL200" i="13"/>
  <c r="AL190" i="13"/>
  <c r="AL186" i="13"/>
  <c r="AL198" i="13"/>
  <c r="AL188" i="13"/>
  <c r="AL189" i="13"/>
  <c r="AL196" i="13"/>
  <c r="AL191" i="13"/>
  <c r="AL195" i="13"/>
  <c r="AL193" i="13"/>
  <c r="AL201" i="13"/>
  <c r="AL199" i="13"/>
  <c r="AL194" i="13"/>
  <c r="AL185" i="13"/>
  <c r="AL197" i="13"/>
  <c r="AL187" i="13"/>
  <c r="AL192" i="13"/>
  <c r="S161" i="13"/>
  <c r="S162" i="13"/>
  <c r="S177" i="13"/>
  <c r="S174" i="13"/>
  <c r="S166" i="13"/>
  <c r="S178" i="13"/>
  <c r="S173" i="13"/>
  <c r="S164" i="13"/>
  <c r="S165" i="13"/>
  <c r="S163" i="13"/>
  <c r="S176" i="13"/>
  <c r="S170" i="13"/>
  <c r="S168" i="13"/>
  <c r="S175" i="13"/>
  <c r="S169" i="13"/>
  <c r="S179" i="13"/>
  <c r="S171" i="13"/>
  <c r="S172" i="13"/>
  <c r="S167" i="13"/>
  <c r="T164" i="13"/>
  <c r="T178" i="13"/>
  <c r="T176" i="13"/>
  <c r="T175" i="13"/>
  <c r="T173" i="13"/>
  <c r="T171" i="13"/>
  <c r="T165" i="13"/>
  <c r="T162" i="13"/>
  <c r="T179" i="13"/>
  <c r="T163" i="13"/>
  <c r="T170" i="13"/>
  <c r="T169" i="13"/>
  <c r="T161" i="13"/>
  <c r="T177" i="13"/>
  <c r="T167" i="13"/>
  <c r="T168" i="13"/>
  <c r="T166" i="13"/>
  <c r="T172" i="13"/>
  <c r="AM178" i="13"/>
  <c r="AM170" i="13"/>
  <c r="AM179" i="13"/>
  <c r="AM165" i="13"/>
  <c r="AM163" i="13"/>
  <c r="AM167" i="13"/>
  <c r="AM176" i="13"/>
  <c r="AM166" i="13"/>
  <c r="AM171" i="13"/>
  <c r="AM174" i="13"/>
  <c r="AM162" i="13"/>
  <c r="AM175" i="13"/>
  <c r="AM161" i="13"/>
  <c r="AM172" i="13"/>
  <c r="AM169" i="13"/>
  <c r="AM168" i="13"/>
  <c r="AM173" i="13"/>
  <c r="AM164" i="13"/>
  <c r="AM177" i="13"/>
  <c r="X161" i="13"/>
  <c r="X173" i="13"/>
  <c r="X175" i="13"/>
  <c r="X162" i="13"/>
  <c r="X178" i="13"/>
  <c r="X176" i="13"/>
  <c r="X171" i="13"/>
  <c r="X168" i="13"/>
  <c r="X166" i="13"/>
  <c r="X164" i="13"/>
  <c r="X179" i="13"/>
  <c r="X177" i="13"/>
  <c r="X174" i="13"/>
  <c r="X172" i="13"/>
  <c r="X170" i="13"/>
  <c r="X165" i="13"/>
  <c r="X163" i="13"/>
  <c r="X167" i="13"/>
  <c r="AE178" i="13"/>
  <c r="AE174" i="13"/>
  <c r="AE164" i="13"/>
  <c r="AE170" i="13"/>
  <c r="AE175" i="13"/>
  <c r="AE173" i="13"/>
  <c r="AE177" i="13"/>
  <c r="AE165" i="13"/>
  <c r="AE166" i="13"/>
  <c r="AE163" i="13"/>
  <c r="AE172" i="13"/>
  <c r="AE179" i="13"/>
  <c r="AE161" i="13"/>
  <c r="AE168" i="13"/>
  <c r="AE176" i="13"/>
  <c r="AE162" i="13"/>
  <c r="AE169" i="13"/>
  <c r="AE167" i="13"/>
  <c r="AE171" i="13"/>
  <c r="P161" i="13"/>
  <c r="P167" i="13"/>
  <c r="P171" i="13"/>
  <c r="P163" i="13"/>
  <c r="P178" i="13"/>
  <c r="P176" i="13"/>
  <c r="P168" i="13"/>
  <c r="P175" i="13"/>
  <c r="P166" i="13"/>
  <c r="P169" i="13"/>
  <c r="P179" i="13"/>
  <c r="P177" i="13"/>
  <c r="P174" i="13"/>
  <c r="P172" i="13"/>
  <c r="P173" i="13"/>
  <c r="P165" i="13"/>
  <c r="P170" i="13"/>
  <c r="P164" i="13"/>
  <c r="P162" i="13"/>
  <c r="X169" i="13"/>
  <c r="AJ165" i="13"/>
  <c r="AJ176" i="13"/>
  <c r="AJ164" i="13"/>
  <c r="AJ172" i="13"/>
  <c r="AJ161" i="13"/>
  <c r="AJ167" i="13"/>
  <c r="AJ178" i="13"/>
  <c r="AJ171" i="13"/>
  <c r="AJ170" i="13"/>
  <c r="AJ168" i="13"/>
  <c r="AJ166" i="13"/>
  <c r="AJ173" i="13"/>
  <c r="AJ179" i="13"/>
  <c r="AJ177" i="13"/>
  <c r="AJ175" i="13"/>
  <c r="AJ163" i="13"/>
  <c r="AJ169" i="13"/>
  <c r="AJ174" i="13"/>
  <c r="AJ162" i="13"/>
  <c r="T174" i="13"/>
  <c r="AR165" i="13"/>
  <c r="AR161" i="13"/>
  <c r="AR167" i="13"/>
  <c r="AR168" i="13"/>
  <c r="AR166" i="13"/>
  <c r="AR170" i="13"/>
  <c r="AR179" i="13"/>
  <c r="AR177" i="13"/>
  <c r="AR175" i="13"/>
  <c r="AR163" i="13"/>
  <c r="AR172" i="13"/>
  <c r="AR169" i="13"/>
  <c r="AR162" i="13"/>
  <c r="AR178" i="13"/>
  <c r="AR176" i="13"/>
  <c r="AR173" i="13"/>
  <c r="AR171" i="13"/>
  <c r="AR164" i="13"/>
  <c r="AR174" i="13"/>
  <c r="K161" i="13"/>
  <c r="K176" i="13"/>
  <c r="K167" i="13"/>
  <c r="K178" i="13"/>
  <c r="K173" i="13"/>
  <c r="K174" i="13"/>
  <c r="K162" i="13"/>
  <c r="K171" i="13"/>
  <c r="K166" i="13"/>
  <c r="K179" i="13"/>
  <c r="K172" i="13"/>
  <c r="K164" i="13"/>
  <c r="K165" i="13"/>
  <c r="K163" i="13"/>
  <c r="K175" i="13"/>
  <c r="K177" i="13"/>
  <c r="K168" i="13"/>
  <c r="K170" i="13"/>
  <c r="K169" i="13"/>
  <c r="Y139" i="13"/>
  <c r="Y142" i="13"/>
  <c r="Y143" i="13"/>
  <c r="Y154" i="13"/>
  <c r="Y149" i="13"/>
  <c r="I153" i="13"/>
  <c r="I141" i="13"/>
  <c r="Y153" i="13"/>
  <c r="I140" i="13"/>
  <c r="I146" i="13"/>
  <c r="Y147" i="13"/>
  <c r="I148" i="13"/>
  <c r="Y155" i="13"/>
  <c r="I139" i="13"/>
  <c r="I144" i="13"/>
  <c r="Y141" i="13"/>
  <c r="I145" i="13"/>
  <c r="Y146" i="13"/>
  <c r="I150" i="13"/>
  <c r="I138" i="13"/>
  <c r="Y148" i="13"/>
  <c r="I152" i="13"/>
  <c r="I142" i="13"/>
  <c r="I143" i="13"/>
  <c r="I147" i="13"/>
  <c r="Y150" i="13"/>
  <c r="I154" i="13"/>
  <c r="I149" i="13"/>
  <c r="Y138" i="13"/>
  <c r="Y145" i="13"/>
  <c r="I156" i="13"/>
  <c r="V95" i="13"/>
  <c r="S94" i="13"/>
  <c r="U96" i="13"/>
  <c r="AR92" i="13"/>
  <c r="V108" i="13"/>
  <c r="AR96" i="13"/>
  <c r="U98" i="13"/>
  <c r="V93" i="13"/>
  <c r="AR104" i="13"/>
  <c r="AR103" i="13"/>
  <c r="S110" i="13"/>
  <c r="AR99" i="13"/>
  <c r="V110" i="13"/>
  <c r="S103" i="13"/>
  <c r="S100" i="13"/>
  <c r="U92" i="13"/>
  <c r="U94" i="13"/>
  <c r="S96" i="13"/>
  <c r="S93" i="13"/>
  <c r="U107" i="13"/>
  <c r="AR95" i="13"/>
  <c r="U109" i="13"/>
  <c r="S97" i="13"/>
  <c r="V99" i="13"/>
  <c r="AR107" i="13"/>
  <c r="S104" i="13"/>
  <c r="U102" i="13"/>
  <c r="AR101" i="13"/>
  <c r="V92" i="13"/>
  <c r="S95" i="13"/>
  <c r="V96" i="13"/>
  <c r="V98" i="13"/>
  <c r="AR109" i="13"/>
  <c r="U100" i="13"/>
  <c r="S102" i="13"/>
  <c r="U104" i="13"/>
  <c r="U106" i="13"/>
  <c r="U108" i="13"/>
  <c r="U110" i="13"/>
  <c r="AR97" i="13"/>
  <c r="AR93" i="13"/>
  <c r="V102" i="13"/>
  <c r="V104" i="13"/>
  <c r="U97" i="13"/>
  <c r="U103" i="13"/>
  <c r="V103" i="13"/>
  <c r="AR108" i="13"/>
  <c r="S92" i="13"/>
  <c r="V105" i="13"/>
  <c r="AR98" i="13"/>
  <c r="V109" i="13"/>
  <c r="S106" i="13"/>
  <c r="S108" i="13"/>
  <c r="S101" i="13"/>
  <c r="S98" i="13"/>
  <c r="U95" i="13"/>
  <c r="AR94" i="13"/>
  <c r="U105" i="13"/>
  <c r="V106" i="13"/>
  <c r="U101" i="13"/>
  <c r="V107" i="13"/>
  <c r="S109" i="13"/>
  <c r="S99" i="13"/>
  <c r="V97" i="13"/>
  <c r="V94" i="13"/>
  <c r="AR100" i="13"/>
  <c r="AR106" i="13"/>
  <c r="S107" i="13"/>
  <c r="V100" i="13"/>
  <c r="U93" i="13"/>
  <c r="W508" i="13"/>
  <c r="W511" i="13"/>
  <c r="W518" i="13"/>
  <c r="W516" i="13"/>
  <c r="W523" i="13"/>
  <c r="W520" i="13"/>
  <c r="W513" i="13"/>
  <c r="W506" i="13"/>
  <c r="W509" i="13"/>
  <c r="W521" i="13"/>
  <c r="W512" i="13"/>
  <c r="W519" i="13"/>
  <c r="W522" i="13"/>
  <c r="W517" i="13"/>
  <c r="W507" i="13"/>
  <c r="W515" i="13"/>
  <c r="W510" i="13"/>
  <c r="W524" i="13"/>
  <c r="W514" i="13"/>
  <c r="O524" i="13"/>
  <c r="O514" i="13"/>
  <c r="O507" i="13"/>
  <c r="O520" i="13"/>
  <c r="O523" i="13"/>
  <c r="O510" i="13"/>
  <c r="O513" i="13"/>
  <c r="O506" i="13"/>
  <c r="O509" i="13"/>
  <c r="O521" i="13"/>
  <c r="O512" i="13"/>
  <c r="O519" i="13"/>
  <c r="O518" i="13"/>
  <c r="O508" i="13"/>
  <c r="O516" i="13"/>
  <c r="O517" i="13"/>
  <c r="O511" i="13"/>
  <c r="O515" i="13"/>
  <c r="O522" i="13"/>
  <c r="AR510" i="13"/>
  <c r="AR507" i="13"/>
  <c r="AR518" i="13"/>
  <c r="AR513" i="13"/>
  <c r="AR516" i="13"/>
  <c r="AR515" i="13"/>
  <c r="AR506" i="13"/>
  <c r="AR514" i="13"/>
  <c r="AR523" i="13"/>
  <c r="AR521" i="13"/>
  <c r="AR512" i="13"/>
  <c r="AR524" i="13"/>
  <c r="AR508" i="13"/>
  <c r="AR511" i="13"/>
  <c r="AR519" i="13"/>
  <c r="AR522" i="13"/>
  <c r="AR517" i="13"/>
  <c r="AR520" i="13"/>
  <c r="AR509" i="13"/>
  <c r="AA518" i="13"/>
  <c r="AA510" i="13"/>
  <c r="AA513" i="13"/>
  <c r="AA516" i="13"/>
  <c r="AA514" i="13"/>
  <c r="AA519" i="13"/>
  <c r="AA517" i="13"/>
  <c r="AA523" i="13"/>
  <c r="AA511" i="13"/>
  <c r="AA507" i="13"/>
  <c r="AA506" i="13"/>
  <c r="AA509" i="13"/>
  <c r="AA524" i="13"/>
  <c r="AA508" i="13"/>
  <c r="AA521" i="13"/>
  <c r="AA522" i="13"/>
  <c r="AA512" i="13"/>
  <c r="AA520" i="13"/>
  <c r="AA515" i="13"/>
  <c r="V443" i="13"/>
  <c r="S450" i="13"/>
  <c r="O438" i="13"/>
  <c r="V450" i="13"/>
  <c r="AJ438" i="13"/>
  <c r="AG444" i="13"/>
  <c r="W439" i="13"/>
  <c r="AH451" i="13"/>
  <c r="AC440" i="13"/>
  <c r="L455" i="13"/>
  <c r="U455" i="13"/>
  <c r="T440" i="13"/>
  <c r="J442" i="13"/>
  <c r="Q449" i="13"/>
  <c r="I451" i="13"/>
  <c r="AR442" i="13"/>
  <c r="AH444" i="13"/>
  <c r="AF446" i="13"/>
  <c r="W448" i="13"/>
  <c r="O450" i="13"/>
  <c r="AQ451" i="13"/>
  <c r="AN453" i="13"/>
  <c r="AO455" i="13"/>
  <c r="L439" i="13"/>
  <c r="AM440" i="13"/>
  <c r="AC442" i="13"/>
  <c r="AA444" i="13"/>
  <c r="Q446" i="13"/>
  <c r="AR447" i="13"/>
  <c r="AJ449" i="13"/>
  <c r="AB451" i="13"/>
  <c r="V453" i="13"/>
  <c r="X455" i="13"/>
  <c r="R438" i="13"/>
  <c r="P440" i="13"/>
  <c r="AQ441" i="13"/>
  <c r="AG443" i="13"/>
  <c r="W445" i="13"/>
  <c r="M447" i="13"/>
  <c r="AO448" i="13"/>
  <c r="AG450" i="13"/>
  <c r="Y452" i="13"/>
  <c r="X454" i="13"/>
  <c r="X437" i="13"/>
  <c r="N439" i="13"/>
  <c r="AO440" i="13"/>
  <c r="AE442" i="13"/>
  <c r="U444" i="13"/>
  <c r="S446" i="13"/>
  <c r="J448" i="13"/>
  <c r="AL449" i="13"/>
  <c r="AD451" i="13"/>
  <c r="Y453" i="13"/>
  <c r="Z455" i="13"/>
  <c r="AI453" i="13"/>
  <c r="AJ455" i="13"/>
  <c r="AI440" i="13"/>
  <c r="Y442" i="13"/>
  <c r="O444" i="13"/>
  <c r="AP445" i="13"/>
  <c r="AN447" i="13"/>
  <c r="AF449" i="13"/>
  <c r="X451" i="13"/>
  <c r="R453" i="13"/>
  <c r="S455" i="13"/>
  <c r="K454" i="13"/>
  <c r="AM455" i="13"/>
  <c r="K648" i="13"/>
  <c r="K645" i="13"/>
  <c r="K651" i="13"/>
  <c r="K656" i="13"/>
  <c r="K654" i="13"/>
  <c r="K660" i="13"/>
  <c r="K644" i="13"/>
  <c r="K661" i="13"/>
  <c r="K657" i="13"/>
  <c r="K650" i="13"/>
  <c r="K653" i="13"/>
  <c r="K659" i="13"/>
  <c r="K649" i="13"/>
  <c r="K662" i="13"/>
  <c r="K652" i="13"/>
  <c r="K647" i="13"/>
  <c r="K658" i="13"/>
  <c r="K646" i="13"/>
  <c r="K655" i="13"/>
  <c r="AK644" i="13"/>
  <c r="AK647" i="13"/>
  <c r="AK652" i="13"/>
  <c r="AK646" i="13"/>
  <c r="AK661" i="13"/>
  <c r="AK653" i="13"/>
  <c r="AK658" i="13"/>
  <c r="AK662" i="13"/>
  <c r="AK648" i="13"/>
  <c r="AK651" i="13"/>
  <c r="AK645" i="13"/>
  <c r="AK650" i="13"/>
  <c r="AK660" i="13"/>
  <c r="AK654" i="13"/>
  <c r="AK659" i="13"/>
  <c r="AK657" i="13"/>
  <c r="AK649" i="13"/>
  <c r="AK655" i="13"/>
  <c r="AK656" i="13"/>
  <c r="AM648" i="13"/>
  <c r="AM644" i="13"/>
  <c r="AM647" i="13"/>
  <c r="AM662" i="13"/>
  <c r="AM659" i="13"/>
  <c r="AM657" i="13"/>
  <c r="AM660" i="13"/>
  <c r="AM661" i="13"/>
  <c r="AM651" i="13"/>
  <c r="AM655" i="13"/>
  <c r="AM645" i="13"/>
  <c r="AM652" i="13"/>
  <c r="AM658" i="13"/>
  <c r="AM654" i="13"/>
  <c r="AM646" i="13"/>
  <c r="AM650" i="13"/>
  <c r="AM653" i="13"/>
  <c r="AM656" i="13"/>
  <c r="AM649" i="13"/>
  <c r="AG651" i="13"/>
  <c r="AG646" i="13"/>
  <c r="AG652" i="13"/>
  <c r="AG656" i="13"/>
  <c r="AG644" i="13"/>
  <c r="AG649" i="13"/>
  <c r="AG658" i="13"/>
  <c r="AG647" i="13"/>
  <c r="AG661" i="13"/>
  <c r="AG659" i="13"/>
  <c r="AG657" i="13"/>
  <c r="AG650" i="13"/>
  <c r="AG645" i="13"/>
  <c r="AG655" i="13"/>
  <c r="AG654" i="13"/>
  <c r="AG662" i="13"/>
  <c r="AG660" i="13"/>
  <c r="AG653" i="13"/>
  <c r="AG648" i="13"/>
  <c r="AL759" i="13"/>
  <c r="AO772" i="13"/>
  <c r="Z759" i="13"/>
  <c r="AE767" i="13"/>
  <c r="AB759" i="13"/>
  <c r="AC769" i="13"/>
  <c r="AP759" i="13"/>
  <c r="AK769" i="13"/>
  <c r="AQ759" i="13"/>
  <c r="I770" i="13"/>
  <c r="V760" i="13"/>
  <c r="I772" i="13"/>
  <c r="X760" i="13"/>
  <c r="I774" i="13"/>
  <c r="I761" i="13"/>
  <c r="Q774" i="13"/>
  <c r="AA760" i="13"/>
  <c r="Q762" i="13"/>
  <c r="AR763" i="13"/>
  <c r="AH765" i="13"/>
  <c r="AF767" i="13"/>
  <c r="V769" i="13"/>
  <c r="N771" i="13"/>
  <c r="AP772" i="13"/>
  <c r="AH774" i="13"/>
  <c r="Z776" i="13"/>
  <c r="AG759" i="13"/>
  <c r="W761" i="13"/>
  <c r="M763" i="13"/>
  <c r="K765" i="13"/>
  <c r="AL766" i="13"/>
  <c r="AB768" i="13"/>
  <c r="S770" i="13"/>
  <c r="K772" i="13"/>
  <c r="AM773" i="13"/>
  <c r="AE775" i="13"/>
  <c r="W777" i="13"/>
  <c r="AF761" i="13"/>
  <c r="V763" i="13"/>
  <c r="L765" i="13"/>
  <c r="AM766" i="13"/>
  <c r="AC768" i="13"/>
  <c r="AB770" i="13"/>
  <c r="T772" i="13"/>
  <c r="L774" i="13"/>
  <c r="AN775" i="13"/>
  <c r="AF777" i="13"/>
  <c r="AB762" i="13"/>
  <c r="R764" i="13"/>
  <c r="P766" i="13"/>
  <c r="AQ767" i="13"/>
  <c r="AG769" i="13"/>
  <c r="Y771" i="13"/>
  <c r="Q773" i="13"/>
  <c r="I775" i="13"/>
  <c r="AK776" i="13"/>
  <c r="O760" i="13"/>
  <c r="AP761" i="13"/>
  <c r="AN763" i="13"/>
  <c r="AD765" i="13"/>
  <c r="T767" i="13"/>
  <c r="J769" i="13"/>
  <c r="AL770" i="13"/>
  <c r="AD772" i="13"/>
  <c r="V774" i="13"/>
  <c r="N776" i="13"/>
  <c r="AP777" i="13"/>
  <c r="I763" i="13"/>
  <c r="AJ764" i="13"/>
  <c r="Z766" i="13"/>
  <c r="X768" i="13"/>
  <c r="O770" i="13"/>
  <c r="AQ771" i="13"/>
  <c r="AI773" i="13"/>
  <c r="AA775" i="13"/>
  <c r="S777" i="13"/>
  <c r="AB761" i="13"/>
  <c r="R763" i="13"/>
  <c r="P765" i="13"/>
  <c r="AQ766" i="13"/>
  <c r="AG768" i="13"/>
  <c r="X770" i="13"/>
  <c r="P772" i="13"/>
  <c r="AR773" i="13"/>
  <c r="AJ775" i="13"/>
  <c r="AB777" i="13"/>
  <c r="W705" i="13"/>
  <c r="W704" i="13"/>
  <c r="W691" i="13"/>
  <c r="W700" i="13"/>
  <c r="W702" i="13"/>
  <c r="W693" i="13"/>
  <c r="W703" i="13"/>
  <c r="W699" i="13"/>
  <c r="W701" i="13"/>
  <c r="W698" i="13"/>
  <c r="W692" i="13"/>
  <c r="W696" i="13"/>
  <c r="W697" i="13"/>
  <c r="W690" i="13"/>
  <c r="W694" i="13"/>
  <c r="W695" i="13"/>
  <c r="W707" i="13"/>
  <c r="W708" i="13"/>
  <c r="W706" i="13"/>
  <c r="X698" i="13"/>
  <c r="X706" i="13"/>
  <c r="X707" i="13"/>
  <c r="X700" i="13"/>
  <c r="X693" i="13"/>
  <c r="X704" i="13"/>
  <c r="X695" i="13"/>
  <c r="X694" i="13"/>
  <c r="X690" i="13"/>
  <c r="X696" i="13"/>
  <c r="X697" i="13"/>
  <c r="X701" i="13"/>
  <c r="X705" i="13"/>
  <c r="X703" i="13"/>
  <c r="X708" i="13"/>
  <c r="X699" i="13"/>
  <c r="X691" i="13"/>
  <c r="X692" i="13"/>
  <c r="X702" i="13"/>
  <c r="J700" i="13"/>
  <c r="J706" i="13"/>
  <c r="J696" i="13"/>
  <c r="J690" i="13"/>
  <c r="J699" i="13"/>
  <c r="J693" i="13"/>
  <c r="J701" i="13"/>
  <c r="J698" i="13"/>
  <c r="J691" i="13"/>
  <c r="J708" i="13"/>
  <c r="J705" i="13"/>
  <c r="J703" i="13"/>
  <c r="J694" i="13"/>
  <c r="J704" i="13"/>
  <c r="J695" i="13"/>
  <c r="J697" i="13"/>
  <c r="J707" i="13"/>
  <c r="J692" i="13"/>
  <c r="J702" i="13"/>
  <c r="AI690" i="13"/>
  <c r="AI707" i="13"/>
  <c r="AI692" i="13"/>
  <c r="AI708" i="13"/>
  <c r="AI706" i="13"/>
  <c r="AI699" i="13"/>
  <c r="AI704" i="13"/>
  <c r="AI700" i="13"/>
  <c r="AI695" i="13"/>
  <c r="AI691" i="13"/>
  <c r="AI698" i="13"/>
  <c r="AI694" i="13"/>
  <c r="AI702" i="13"/>
  <c r="AI693" i="13"/>
  <c r="AI701" i="13"/>
  <c r="AI703" i="13"/>
  <c r="AI705" i="13"/>
  <c r="AI696" i="13"/>
  <c r="AI697" i="13"/>
  <c r="U703" i="13"/>
  <c r="U708" i="13"/>
  <c r="U705" i="13"/>
  <c r="U701" i="13"/>
  <c r="U702" i="13"/>
  <c r="U698" i="13"/>
  <c r="U690" i="13"/>
  <c r="U691" i="13"/>
  <c r="U707" i="13"/>
  <c r="U700" i="13"/>
  <c r="U694" i="13"/>
  <c r="U706" i="13"/>
  <c r="U699" i="13"/>
  <c r="U692" i="13"/>
  <c r="U695" i="13"/>
  <c r="U704" i="13"/>
  <c r="U697" i="13"/>
  <c r="U696" i="13"/>
  <c r="U693" i="13"/>
  <c r="S749" i="13"/>
  <c r="S742" i="13"/>
  <c r="S747" i="13"/>
  <c r="S754" i="13"/>
  <c r="S743" i="13"/>
  <c r="S752" i="13"/>
  <c r="S739" i="13"/>
  <c r="S740" i="13"/>
  <c r="S750" i="13"/>
  <c r="S744" i="13"/>
  <c r="S741" i="13"/>
  <c r="S748" i="13"/>
  <c r="S738" i="13"/>
  <c r="S753" i="13"/>
  <c r="S746" i="13"/>
  <c r="S736" i="13"/>
  <c r="S751" i="13"/>
  <c r="S745" i="13"/>
  <c r="S737" i="13"/>
  <c r="K751" i="13"/>
  <c r="K745" i="13"/>
  <c r="K743" i="13"/>
  <c r="K737" i="13"/>
  <c r="K749" i="13"/>
  <c r="K747" i="13"/>
  <c r="K740" i="13"/>
  <c r="K754" i="13"/>
  <c r="K741" i="13"/>
  <c r="K752" i="13"/>
  <c r="K739" i="13"/>
  <c r="K750" i="13"/>
  <c r="K744" i="13"/>
  <c r="K748" i="13"/>
  <c r="K738" i="13"/>
  <c r="K753" i="13"/>
  <c r="K746" i="13"/>
  <c r="K736" i="13"/>
  <c r="K742" i="13"/>
  <c r="T749" i="13"/>
  <c r="T739" i="13"/>
  <c r="T747" i="13"/>
  <c r="T740" i="13"/>
  <c r="T745" i="13"/>
  <c r="T741" i="13"/>
  <c r="T754" i="13"/>
  <c r="T736" i="13"/>
  <c r="T752" i="13"/>
  <c r="T744" i="13"/>
  <c r="T750" i="13"/>
  <c r="T738" i="13"/>
  <c r="T748" i="13"/>
  <c r="T753" i="13"/>
  <c r="T742" i="13"/>
  <c r="T746" i="13"/>
  <c r="T751" i="13"/>
  <c r="T743" i="13"/>
  <c r="T737" i="13"/>
  <c r="O751" i="13"/>
  <c r="O745" i="13"/>
  <c r="O743" i="13"/>
  <c r="O741" i="13"/>
  <c r="O749" i="13"/>
  <c r="O744" i="13"/>
  <c r="O739" i="13"/>
  <c r="O754" i="13"/>
  <c r="O747" i="13"/>
  <c r="O738" i="13"/>
  <c r="O752" i="13"/>
  <c r="O750" i="13"/>
  <c r="O740" i="13"/>
  <c r="O742" i="13"/>
  <c r="O736" i="13"/>
  <c r="O748" i="13"/>
  <c r="O746" i="13"/>
  <c r="O753" i="13"/>
  <c r="O737" i="13"/>
  <c r="AJ506" i="13"/>
  <c r="AJ517" i="13"/>
  <c r="AJ520" i="13"/>
  <c r="AJ518" i="13"/>
  <c r="AJ513" i="13"/>
  <c r="AJ516" i="13"/>
  <c r="AJ514" i="13"/>
  <c r="AJ509" i="13"/>
  <c r="AJ523" i="13"/>
  <c r="AJ521" i="13"/>
  <c r="AJ512" i="13"/>
  <c r="AJ524" i="13"/>
  <c r="AJ508" i="13"/>
  <c r="AJ511" i="13"/>
  <c r="AJ507" i="13"/>
  <c r="AJ515" i="13"/>
  <c r="AJ519" i="13"/>
  <c r="AJ522" i="13"/>
  <c r="AJ510" i="13"/>
  <c r="AB510" i="13"/>
  <c r="AB519" i="13"/>
  <c r="AB522" i="13"/>
  <c r="AB509" i="13"/>
  <c r="AB517" i="13"/>
  <c r="AB520" i="13"/>
  <c r="AB518" i="13"/>
  <c r="AB507" i="13"/>
  <c r="AB513" i="13"/>
  <c r="AB516" i="13"/>
  <c r="AB515" i="13"/>
  <c r="AB514" i="13"/>
  <c r="AB523" i="13"/>
  <c r="AB506" i="13"/>
  <c r="AB521" i="13"/>
  <c r="AB512" i="13"/>
  <c r="AB524" i="13"/>
  <c r="AB508" i="13"/>
  <c r="AB511" i="13"/>
  <c r="J514" i="13"/>
  <c r="J507" i="13"/>
  <c r="J510" i="13"/>
  <c r="J513" i="13"/>
  <c r="J508" i="13"/>
  <c r="J521" i="13"/>
  <c r="J511" i="13"/>
  <c r="J517" i="13"/>
  <c r="J506" i="13"/>
  <c r="J515" i="13"/>
  <c r="J512" i="13"/>
  <c r="J524" i="13"/>
  <c r="J523" i="13"/>
  <c r="J516" i="13"/>
  <c r="J522" i="13"/>
  <c r="J509" i="13"/>
  <c r="J519" i="13"/>
  <c r="J518" i="13"/>
  <c r="J520" i="13"/>
  <c r="AI510" i="13"/>
  <c r="AI513" i="13"/>
  <c r="AI516" i="13"/>
  <c r="AI523" i="13"/>
  <c r="AI521" i="13"/>
  <c r="AI511" i="13"/>
  <c r="AI507" i="13"/>
  <c r="AI512" i="13"/>
  <c r="AI509" i="13"/>
  <c r="AI524" i="13"/>
  <c r="AI508" i="13"/>
  <c r="AI515" i="13"/>
  <c r="AI522" i="13"/>
  <c r="AI514" i="13"/>
  <c r="AI519" i="13"/>
  <c r="AI506" i="13"/>
  <c r="AI520" i="13"/>
  <c r="AI517" i="13"/>
  <c r="AI518" i="13"/>
  <c r="J439" i="13"/>
  <c r="Q444" i="13"/>
  <c r="O451" i="13"/>
  <c r="AE438" i="13"/>
  <c r="AA443" i="13"/>
  <c r="R451" i="13"/>
  <c r="AF438" i="13"/>
  <c r="Y444" i="13"/>
  <c r="W451" i="13"/>
  <c r="R439" i="13"/>
  <c r="AD444" i="13"/>
  <c r="Z451" i="13"/>
  <c r="S439" i="13"/>
  <c r="AB445" i="13"/>
  <c r="AD452" i="13"/>
  <c r="AQ439" i="13"/>
  <c r="AG445" i="13"/>
  <c r="AL452" i="13"/>
  <c r="M441" i="13"/>
  <c r="W447" i="13"/>
  <c r="R437" i="13"/>
  <c r="P441" i="13"/>
  <c r="Z447" i="13"/>
  <c r="K437" i="13"/>
  <c r="AL438" i="13"/>
  <c r="AB440" i="13"/>
  <c r="R442" i="13"/>
  <c r="P444" i="13"/>
  <c r="AQ445" i="13"/>
  <c r="AG447" i="13"/>
  <c r="Y449" i="13"/>
  <c r="Q451" i="13"/>
  <c r="J453" i="13"/>
  <c r="K455" i="13"/>
  <c r="O443" i="13"/>
  <c r="AP444" i="13"/>
  <c r="AN446" i="13"/>
  <c r="AE448" i="13"/>
  <c r="W450" i="13"/>
  <c r="O452" i="13"/>
  <c r="M454" i="13"/>
  <c r="AD437" i="13"/>
  <c r="T439" i="13"/>
  <c r="J441" i="13"/>
  <c r="AK442" i="13"/>
  <c r="AI444" i="13"/>
  <c r="Y446" i="13"/>
  <c r="P448" i="13"/>
  <c r="AR449" i="13"/>
  <c r="AJ451" i="13"/>
  <c r="AF453" i="13"/>
  <c r="AG455" i="13"/>
  <c r="Z438" i="13"/>
  <c r="X440" i="13"/>
  <c r="N442" i="13"/>
  <c r="AO443" i="13"/>
  <c r="AE445" i="13"/>
  <c r="U447" i="13"/>
  <c r="M449" i="13"/>
  <c r="AO450" i="13"/>
  <c r="AG452" i="13"/>
  <c r="AG454" i="13"/>
  <c r="AF437" i="13"/>
  <c r="V439" i="13"/>
  <c r="L441" i="13"/>
  <c r="AM442" i="13"/>
  <c r="AC444" i="13"/>
  <c r="AA446" i="13"/>
  <c r="R448" i="13"/>
  <c r="J450" i="13"/>
  <c r="AL451" i="13"/>
  <c r="AH453" i="13"/>
  <c r="AI455" i="13"/>
  <c r="AR453" i="13"/>
  <c r="P439" i="13"/>
  <c r="AQ440" i="13"/>
  <c r="AG442" i="13"/>
  <c r="W444" i="13"/>
  <c r="M446" i="13"/>
  <c r="L448" i="13"/>
  <c r="AN449" i="13"/>
  <c r="AF451" i="13"/>
  <c r="AA453" i="13"/>
  <c r="AB455" i="13"/>
  <c r="S454" i="13"/>
  <c r="S649" i="13"/>
  <c r="S645" i="13"/>
  <c r="S661" i="13"/>
  <c r="S654" i="13"/>
  <c r="S658" i="13"/>
  <c r="S651" i="13"/>
  <c r="S657" i="13"/>
  <c r="S650" i="13"/>
  <c r="S653" i="13"/>
  <c r="S648" i="13"/>
  <c r="S655" i="13"/>
  <c r="S646" i="13"/>
  <c r="S647" i="13"/>
  <c r="S659" i="13"/>
  <c r="S656" i="13"/>
  <c r="S662" i="13"/>
  <c r="S660" i="13"/>
  <c r="S652" i="13"/>
  <c r="S644" i="13"/>
  <c r="N647" i="13"/>
  <c r="N652" i="13"/>
  <c r="N646" i="13"/>
  <c r="N650" i="13"/>
  <c r="N659" i="13"/>
  <c r="N645" i="13"/>
  <c r="N653" i="13"/>
  <c r="N648" i="13"/>
  <c r="N655" i="13"/>
  <c r="N658" i="13"/>
  <c r="N662" i="13"/>
  <c r="N656" i="13"/>
  <c r="N660" i="13"/>
  <c r="N661" i="13"/>
  <c r="N651" i="13"/>
  <c r="N654" i="13"/>
  <c r="N644" i="13"/>
  <c r="N649" i="13"/>
  <c r="N657" i="13"/>
  <c r="P644" i="13"/>
  <c r="P650" i="13"/>
  <c r="P649" i="13"/>
  <c r="P652" i="13"/>
  <c r="P648" i="13"/>
  <c r="P653" i="13"/>
  <c r="P646" i="13"/>
  <c r="P662" i="13"/>
  <c r="P661" i="13"/>
  <c r="P655" i="13"/>
  <c r="P645" i="13"/>
  <c r="P659" i="13"/>
  <c r="P647" i="13"/>
  <c r="P656" i="13"/>
  <c r="P654" i="13"/>
  <c r="P658" i="13"/>
  <c r="P660" i="13"/>
  <c r="P657" i="13"/>
  <c r="P651" i="13"/>
  <c r="AO646" i="13"/>
  <c r="AO656" i="13"/>
  <c r="AO658" i="13"/>
  <c r="AO654" i="13"/>
  <c r="AO649" i="13"/>
  <c r="AO653" i="13"/>
  <c r="AO648" i="13"/>
  <c r="AO647" i="13"/>
  <c r="AO644" i="13"/>
  <c r="AO651" i="13"/>
  <c r="AO660" i="13"/>
  <c r="AO662" i="13"/>
  <c r="AO655" i="13"/>
  <c r="AO652" i="13"/>
  <c r="AO659" i="13"/>
  <c r="AO645" i="13"/>
  <c r="AO657" i="13"/>
  <c r="AO650" i="13"/>
  <c r="AO661" i="13"/>
  <c r="L766" i="13"/>
  <c r="Q759" i="13"/>
  <c r="AK759" i="13"/>
  <c r="M769" i="13"/>
  <c r="AM759" i="13"/>
  <c r="U771" i="13"/>
  <c r="Q760" i="13"/>
  <c r="AC771" i="13"/>
  <c r="R760" i="13"/>
  <c r="AK771" i="13"/>
  <c r="AN760" i="13"/>
  <c r="AK773" i="13"/>
  <c r="AP760" i="13"/>
  <c r="AK775" i="13"/>
  <c r="P762" i="13"/>
  <c r="I776" i="13"/>
  <c r="AI760" i="13"/>
  <c r="Y762" i="13"/>
  <c r="O764" i="13"/>
  <c r="AP765" i="13"/>
  <c r="AN767" i="13"/>
  <c r="AD769" i="13"/>
  <c r="V771" i="13"/>
  <c r="N773" i="13"/>
  <c r="AP774" i="13"/>
  <c r="AH776" i="13"/>
  <c r="AO759" i="13"/>
  <c r="AE761" i="13"/>
  <c r="U763" i="13"/>
  <c r="S765" i="13"/>
  <c r="I767" i="13"/>
  <c r="AJ768" i="13"/>
  <c r="AA770" i="13"/>
  <c r="S772" i="13"/>
  <c r="K774" i="13"/>
  <c r="AM775" i="13"/>
  <c r="AE777" i="13"/>
  <c r="AN761" i="13"/>
  <c r="AD763" i="13"/>
  <c r="T765" i="13"/>
  <c r="J767" i="13"/>
  <c r="AK768" i="13"/>
  <c r="AJ770" i="13"/>
  <c r="AB772" i="13"/>
  <c r="T774" i="13"/>
  <c r="L776" i="13"/>
  <c r="AN777" i="13"/>
  <c r="AJ762" i="13"/>
  <c r="Z764" i="13"/>
  <c r="X766" i="13"/>
  <c r="N768" i="13"/>
  <c r="AO769" i="13"/>
  <c r="AG771" i="13"/>
  <c r="Y773" i="13"/>
  <c r="Q775" i="13"/>
  <c r="I777" i="13"/>
  <c r="W760" i="13"/>
  <c r="M762" i="13"/>
  <c r="K764" i="13"/>
  <c r="AL765" i="13"/>
  <c r="AB767" i="13"/>
  <c r="R769" i="13"/>
  <c r="J771" i="13"/>
  <c r="AL772" i="13"/>
  <c r="AD774" i="13"/>
  <c r="V776" i="13"/>
  <c r="AA761" i="13"/>
  <c r="Q763" i="13"/>
  <c r="AR764" i="13"/>
  <c r="AH766" i="13"/>
  <c r="AF768" i="13"/>
  <c r="W770" i="13"/>
  <c r="O772" i="13"/>
  <c r="AQ773" i="13"/>
  <c r="AI775" i="13"/>
  <c r="AA777" i="13"/>
  <c r="AJ761" i="13"/>
  <c r="Z763" i="13"/>
  <c r="X765" i="13"/>
  <c r="N767" i="13"/>
  <c r="AO768" i="13"/>
  <c r="AF770" i="13"/>
  <c r="X772" i="13"/>
  <c r="P774" i="13"/>
  <c r="AR775" i="13"/>
  <c r="AJ777" i="13"/>
  <c r="AE695" i="13"/>
  <c r="AE693" i="13"/>
  <c r="AE703" i="13"/>
  <c r="AE699" i="13"/>
  <c r="AE694" i="13"/>
  <c r="AE701" i="13"/>
  <c r="AE698" i="13"/>
  <c r="AE692" i="13"/>
  <c r="AE706" i="13"/>
  <c r="AE697" i="13"/>
  <c r="AE690" i="13"/>
  <c r="AE702" i="13"/>
  <c r="AE700" i="13"/>
  <c r="AE707" i="13"/>
  <c r="AE708" i="13"/>
  <c r="AE704" i="13"/>
  <c r="AE696" i="13"/>
  <c r="AE705" i="13"/>
  <c r="AE691" i="13"/>
  <c r="AF708" i="13"/>
  <c r="AF694" i="13"/>
  <c r="AF690" i="13"/>
  <c r="AF696" i="13"/>
  <c r="AF705" i="13"/>
  <c r="AF697" i="13"/>
  <c r="AF693" i="13"/>
  <c r="AF698" i="13"/>
  <c r="AF707" i="13"/>
  <c r="AF703" i="13"/>
  <c r="AF701" i="13"/>
  <c r="AF695" i="13"/>
  <c r="AF691" i="13"/>
  <c r="AF692" i="13"/>
  <c r="AF706" i="13"/>
  <c r="AF702" i="13"/>
  <c r="AF704" i="13"/>
  <c r="AF700" i="13"/>
  <c r="AF699" i="13"/>
  <c r="R699" i="13"/>
  <c r="R693" i="13"/>
  <c r="R698" i="13"/>
  <c r="R691" i="13"/>
  <c r="R697" i="13"/>
  <c r="R708" i="13"/>
  <c r="R696" i="13"/>
  <c r="R695" i="13"/>
  <c r="R701" i="13"/>
  <c r="R692" i="13"/>
  <c r="R706" i="13"/>
  <c r="R703" i="13"/>
  <c r="R702" i="13"/>
  <c r="R707" i="13"/>
  <c r="R705" i="13"/>
  <c r="R700" i="13"/>
  <c r="R704" i="13"/>
  <c r="R694" i="13"/>
  <c r="R690" i="13"/>
  <c r="AQ690" i="13"/>
  <c r="AQ708" i="13"/>
  <c r="AQ706" i="13"/>
  <c r="AQ707" i="13"/>
  <c r="AQ704" i="13"/>
  <c r="AQ701" i="13"/>
  <c r="AQ696" i="13"/>
  <c r="AQ693" i="13"/>
  <c r="AQ695" i="13"/>
  <c r="AQ705" i="13"/>
  <c r="AQ691" i="13"/>
  <c r="AQ703" i="13"/>
  <c r="AQ698" i="13"/>
  <c r="AQ694" i="13"/>
  <c r="AQ700" i="13"/>
  <c r="AQ702" i="13"/>
  <c r="AQ697" i="13"/>
  <c r="AQ699" i="13"/>
  <c r="AQ692" i="13"/>
  <c r="AC701" i="13"/>
  <c r="AC708" i="13"/>
  <c r="AC702" i="13"/>
  <c r="AC690" i="13"/>
  <c r="AC691" i="13"/>
  <c r="AC700" i="13"/>
  <c r="AC704" i="13"/>
  <c r="AC699" i="13"/>
  <c r="AC692" i="13"/>
  <c r="AC695" i="13"/>
  <c r="AC697" i="13"/>
  <c r="AC696" i="13"/>
  <c r="AC706" i="13"/>
  <c r="AC693" i="13"/>
  <c r="AC694" i="13"/>
  <c r="AC705" i="13"/>
  <c r="AC703" i="13"/>
  <c r="AC698" i="13"/>
  <c r="AC707" i="13"/>
  <c r="AO753" i="13"/>
  <c r="AO748" i="13"/>
  <c r="AO751" i="13"/>
  <c r="AO745" i="13"/>
  <c r="AO742" i="13"/>
  <c r="AO749" i="13"/>
  <c r="AO738" i="13"/>
  <c r="AO747" i="13"/>
  <c r="AO741" i="13"/>
  <c r="AO739" i="13"/>
  <c r="AO736" i="13"/>
  <c r="AO744" i="13"/>
  <c r="AO746" i="13"/>
  <c r="AO750" i="13"/>
  <c r="AO754" i="13"/>
  <c r="AO743" i="13"/>
  <c r="AO752" i="13"/>
  <c r="AO740" i="13"/>
  <c r="AO737" i="13"/>
  <c r="AG737" i="13"/>
  <c r="AG736" i="13"/>
  <c r="AG753" i="13"/>
  <c r="AG751" i="13"/>
  <c r="AG745" i="13"/>
  <c r="AG740" i="13"/>
  <c r="AG742" i="13"/>
  <c r="AG749" i="13"/>
  <c r="AG738" i="13"/>
  <c r="AG748" i="13"/>
  <c r="AG747" i="13"/>
  <c r="AG752" i="13"/>
  <c r="AG743" i="13"/>
  <c r="AG739" i="13"/>
  <c r="AG744" i="13"/>
  <c r="AG754" i="13"/>
  <c r="AG741" i="13"/>
  <c r="AG746" i="13"/>
  <c r="AG750" i="13"/>
  <c r="AB747" i="13"/>
  <c r="AB740" i="13"/>
  <c r="AB745" i="13"/>
  <c r="AB754" i="13"/>
  <c r="AB736" i="13"/>
  <c r="AB752" i="13"/>
  <c r="AB744" i="13"/>
  <c r="AB743" i="13"/>
  <c r="AB741" i="13"/>
  <c r="AB750" i="13"/>
  <c r="AB738" i="13"/>
  <c r="AB748" i="13"/>
  <c r="AB753" i="13"/>
  <c r="AB737" i="13"/>
  <c r="AB746" i="13"/>
  <c r="AB751" i="13"/>
  <c r="AB749" i="13"/>
  <c r="AB739" i="13"/>
  <c r="AB742" i="13"/>
  <c r="W741" i="13"/>
  <c r="W749" i="13"/>
  <c r="W739" i="13"/>
  <c r="W754" i="13"/>
  <c r="W747" i="13"/>
  <c r="W738" i="13"/>
  <c r="W752" i="13"/>
  <c r="W750" i="13"/>
  <c r="W742" i="13"/>
  <c r="W740" i="13"/>
  <c r="W748" i="13"/>
  <c r="W744" i="13"/>
  <c r="W746" i="13"/>
  <c r="W743" i="13"/>
  <c r="W736" i="13"/>
  <c r="W753" i="13"/>
  <c r="W737" i="13"/>
  <c r="W751" i="13"/>
  <c r="W745" i="13"/>
  <c r="L523" i="13"/>
  <c r="L521" i="13"/>
  <c r="L512" i="13"/>
  <c r="L524" i="13"/>
  <c r="L508" i="13"/>
  <c r="L511" i="13"/>
  <c r="L509" i="13"/>
  <c r="L519" i="13"/>
  <c r="L522" i="13"/>
  <c r="L506" i="13"/>
  <c r="L517" i="13"/>
  <c r="L520" i="13"/>
  <c r="L510" i="13"/>
  <c r="L518" i="13"/>
  <c r="L515" i="13"/>
  <c r="L507" i="13"/>
  <c r="L513" i="13"/>
  <c r="L516" i="13"/>
  <c r="L514" i="13"/>
  <c r="AN514" i="13"/>
  <c r="AN524" i="13"/>
  <c r="AN508" i="13"/>
  <c r="AN507" i="13"/>
  <c r="AN522" i="13"/>
  <c r="AN520" i="13"/>
  <c r="AN523" i="13"/>
  <c r="AN518" i="13"/>
  <c r="AN521" i="13"/>
  <c r="AN506" i="13"/>
  <c r="AN516" i="13"/>
  <c r="AN509" i="13"/>
  <c r="AN519" i="13"/>
  <c r="AN512" i="13"/>
  <c r="AN515" i="13"/>
  <c r="AN510" i="13"/>
  <c r="AN517" i="13"/>
  <c r="AN511" i="13"/>
  <c r="AN513" i="13"/>
  <c r="R518" i="13"/>
  <c r="R509" i="13"/>
  <c r="R506" i="13"/>
  <c r="R515" i="13"/>
  <c r="R508" i="13"/>
  <c r="R517" i="13"/>
  <c r="R516" i="13"/>
  <c r="R523" i="13"/>
  <c r="R524" i="13"/>
  <c r="R511" i="13"/>
  <c r="R520" i="13"/>
  <c r="R519" i="13"/>
  <c r="R522" i="13"/>
  <c r="R521" i="13"/>
  <c r="R512" i="13"/>
  <c r="R514" i="13"/>
  <c r="R507" i="13"/>
  <c r="R510" i="13"/>
  <c r="R513" i="13"/>
  <c r="AQ506" i="13"/>
  <c r="AQ514" i="13"/>
  <c r="AQ523" i="13"/>
  <c r="AQ519" i="13"/>
  <c r="AQ517" i="13"/>
  <c r="AQ511" i="13"/>
  <c r="AQ507" i="13"/>
  <c r="AQ509" i="13"/>
  <c r="AQ524" i="13"/>
  <c r="AQ508" i="13"/>
  <c r="AQ522" i="13"/>
  <c r="AQ521" i="13"/>
  <c r="AQ520" i="13"/>
  <c r="AQ512" i="13"/>
  <c r="AQ518" i="13"/>
  <c r="AQ515" i="13"/>
  <c r="AQ510" i="13"/>
  <c r="AQ513" i="13"/>
  <c r="AQ516" i="13"/>
  <c r="AE439" i="13"/>
  <c r="L445" i="13"/>
  <c r="K452" i="13"/>
  <c r="K439" i="13"/>
  <c r="V444" i="13"/>
  <c r="N452" i="13"/>
  <c r="O439" i="13"/>
  <c r="T445" i="13"/>
  <c r="S452" i="13"/>
  <c r="AM439" i="13"/>
  <c r="Y445" i="13"/>
  <c r="V452" i="13"/>
  <c r="AP439" i="13"/>
  <c r="T446" i="13"/>
  <c r="AD454" i="13"/>
  <c r="Z440" i="13"/>
  <c r="W446" i="13"/>
  <c r="AM454" i="13"/>
  <c r="AG441" i="13"/>
  <c r="S448" i="13"/>
  <c r="AG437" i="13"/>
  <c r="AK441" i="13"/>
  <c r="V448" i="13"/>
  <c r="S437" i="13"/>
  <c r="I439" i="13"/>
  <c r="AJ440" i="13"/>
  <c r="Z442" i="13"/>
  <c r="X444" i="13"/>
  <c r="N446" i="13"/>
  <c r="AO447" i="13"/>
  <c r="AG449" i="13"/>
  <c r="Y451" i="13"/>
  <c r="S453" i="13"/>
  <c r="T455" i="13"/>
  <c r="W443" i="13"/>
  <c r="M445" i="13"/>
  <c r="K447" i="13"/>
  <c r="AM448" i="13"/>
  <c r="AE450" i="13"/>
  <c r="W452" i="13"/>
  <c r="V454" i="13"/>
  <c r="AL437" i="13"/>
  <c r="AB439" i="13"/>
  <c r="R441" i="13"/>
  <c r="P443" i="13"/>
  <c r="AQ444" i="13"/>
  <c r="AG446" i="13"/>
  <c r="X448" i="13"/>
  <c r="P450" i="13"/>
  <c r="AR451" i="13"/>
  <c r="AO453" i="13"/>
  <c r="AP455" i="13"/>
  <c r="AH438" i="13"/>
  <c r="AF440" i="13"/>
  <c r="V442" i="13"/>
  <c r="L444" i="13"/>
  <c r="AM445" i="13"/>
  <c r="AC447" i="13"/>
  <c r="U449" i="13"/>
  <c r="M451" i="13"/>
  <c r="AO452" i="13"/>
  <c r="AP454" i="13"/>
  <c r="AN437" i="13"/>
  <c r="AD439" i="13"/>
  <c r="T441" i="13"/>
  <c r="J443" i="13"/>
  <c r="AK444" i="13"/>
  <c r="AI446" i="13"/>
  <c r="Z448" i="13"/>
  <c r="R450" i="13"/>
  <c r="J452" i="13"/>
  <c r="AQ453" i="13"/>
  <c r="AR455" i="13"/>
  <c r="Q454" i="13"/>
  <c r="X439" i="13"/>
  <c r="N441" i="13"/>
  <c r="AO442" i="13"/>
  <c r="AE444" i="13"/>
  <c r="U446" i="13"/>
  <c r="T448" i="13"/>
  <c r="L450" i="13"/>
  <c r="AN451" i="13"/>
  <c r="AJ453" i="13"/>
  <c r="AK455" i="13"/>
  <c r="AA454" i="13"/>
  <c r="AA645" i="13"/>
  <c r="AA659" i="13"/>
  <c r="AA658" i="13"/>
  <c r="AA648" i="13"/>
  <c r="AA657" i="13"/>
  <c r="AA655" i="13"/>
  <c r="AA662" i="13"/>
  <c r="AA660" i="13"/>
  <c r="AA652" i="13"/>
  <c r="AA644" i="13"/>
  <c r="AA656" i="13"/>
  <c r="AA651" i="13"/>
  <c r="AA646" i="13"/>
  <c r="AA649" i="13"/>
  <c r="AA654" i="13"/>
  <c r="AA661" i="13"/>
  <c r="AA653" i="13"/>
  <c r="AA647" i="13"/>
  <c r="AA650" i="13"/>
  <c r="V646" i="13"/>
  <c r="V657" i="13"/>
  <c r="V653" i="13"/>
  <c r="V644" i="13"/>
  <c r="V650" i="13"/>
  <c r="V661" i="13"/>
  <c r="V648" i="13"/>
  <c r="V659" i="13"/>
  <c r="V645" i="13"/>
  <c r="V655" i="13"/>
  <c r="V649" i="13"/>
  <c r="V647" i="13"/>
  <c r="V651" i="13"/>
  <c r="V654" i="13"/>
  <c r="V660" i="13"/>
  <c r="V652" i="13"/>
  <c r="V656" i="13"/>
  <c r="V658" i="13"/>
  <c r="V662" i="13"/>
  <c r="X647" i="13"/>
  <c r="X646" i="13"/>
  <c r="X644" i="13"/>
  <c r="X648" i="13"/>
  <c r="X662" i="13"/>
  <c r="X657" i="13"/>
  <c r="X651" i="13"/>
  <c r="X661" i="13"/>
  <c r="X659" i="13"/>
  <c r="X660" i="13"/>
  <c r="X653" i="13"/>
  <c r="X658" i="13"/>
  <c r="X645" i="13"/>
  <c r="X650" i="13"/>
  <c r="X654" i="13"/>
  <c r="X649" i="13"/>
  <c r="X652" i="13"/>
  <c r="X656" i="13"/>
  <c r="X655" i="13"/>
  <c r="J645" i="13"/>
  <c r="J651" i="13"/>
  <c r="J654" i="13"/>
  <c r="J656" i="13"/>
  <c r="J652" i="13"/>
  <c r="J647" i="13"/>
  <c r="J650" i="13"/>
  <c r="J644" i="13"/>
  <c r="J658" i="13"/>
  <c r="J655" i="13"/>
  <c r="J653" i="13"/>
  <c r="J660" i="13"/>
  <c r="J649" i="13"/>
  <c r="J662" i="13"/>
  <c r="J659" i="13"/>
  <c r="J648" i="13"/>
  <c r="J646" i="13"/>
  <c r="J661" i="13"/>
  <c r="J657" i="13"/>
  <c r="N760" i="13"/>
  <c r="AF762" i="13"/>
  <c r="M760" i="13"/>
  <c r="AO770" i="13"/>
  <c r="P760" i="13"/>
  <c r="M773" i="13"/>
  <c r="AH760" i="13"/>
  <c r="U773" i="13"/>
  <c r="AL760" i="13"/>
  <c r="AC773" i="13"/>
  <c r="AK761" i="13"/>
  <c r="AC775" i="13"/>
  <c r="AI763" i="13"/>
  <c r="AC777" i="13"/>
  <c r="AQ763" i="13"/>
  <c r="AK777" i="13"/>
  <c r="AQ760" i="13"/>
  <c r="AG762" i="13"/>
  <c r="W764" i="13"/>
  <c r="M766" i="13"/>
  <c r="K768" i="13"/>
  <c r="AL769" i="13"/>
  <c r="AD771" i="13"/>
  <c r="V773" i="13"/>
  <c r="N775" i="13"/>
  <c r="AP776" i="13"/>
  <c r="L760" i="13"/>
  <c r="AM761" i="13"/>
  <c r="AC763" i="13"/>
  <c r="AA765" i="13"/>
  <c r="Q767" i="13"/>
  <c r="AR768" i="13"/>
  <c r="AI770" i="13"/>
  <c r="AA772" i="13"/>
  <c r="S774" i="13"/>
  <c r="K776" i="13"/>
  <c r="AM777" i="13"/>
  <c r="K762" i="13"/>
  <c r="AL763" i="13"/>
  <c r="AB765" i="13"/>
  <c r="R767" i="13"/>
  <c r="P769" i="13"/>
  <c r="AR770" i="13"/>
  <c r="AJ772" i="13"/>
  <c r="AB774" i="13"/>
  <c r="T776" i="13"/>
  <c r="Q761" i="13"/>
  <c r="AR762" i="13"/>
  <c r="AH764" i="13"/>
  <c r="AF766" i="13"/>
  <c r="V768" i="13"/>
  <c r="M770" i="13"/>
  <c r="AO771" i="13"/>
  <c r="AG773" i="13"/>
  <c r="Y775" i="13"/>
  <c r="Q777" i="13"/>
  <c r="AE760" i="13"/>
  <c r="U762" i="13"/>
  <c r="S764" i="13"/>
  <c r="I766" i="13"/>
  <c r="AJ767" i="13"/>
  <c r="Z769" i="13"/>
  <c r="R771" i="13"/>
  <c r="J773" i="13"/>
  <c r="AL774" i="13"/>
  <c r="AD776" i="13"/>
  <c r="AI761" i="13"/>
  <c r="Y763" i="13"/>
  <c r="O765" i="13"/>
  <c r="AP766" i="13"/>
  <c r="AN768" i="13"/>
  <c r="AE770" i="13"/>
  <c r="W772" i="13"/>
  <c r="O774" i="13"/>
  <c r="AQ775" i="13"/>
  <c r="AI777" i="13"/>
  <c r="AR761" i="13"/>
  <c r="AH763" i="13"/>
  <c r="AF765" i="13"/>
  <c r="V767" i="13"/>
  <c r="L769" i="13"/>
  <c r="AN770" i="13"/>
  <c r="AF772" i="13"/>
  <c r="X774" i="13"/>
  <c r="P776" i="13"/>
  <c r="AR777" i="13"/>
  <c r="AM695" i="13"/>
  <c r="AM699" i="13"/>
  <c r="AM700" i="13"/>
  <c r="AM701" i="13"/>
  <c r="AM706" i="13"/>
  <c r="AM698" i="13"/>
  <c r="AM692" i="13"/>
  <c r="AM704" i="13"/>
  <c r="AM697" i="13"/>
  <c r="AM690" i="13"/>
  <c r="AM696" i="13"/>
  <c r="AM693" i="13"/>
  <c r="AM707" i="13"/>
  <c r="AM708" i="13"/>
  <c r="AM705" i="13"/>
  <c r="AM694" i="13"/>
  <c r="AM691" i="13"/>
  <c r="AM703" i="13"/>
  <c r="AM702" i="13"/>
  <c r="AN698" i="13"/>
  <c r="AN694" i="13"/>
  <c r="AN690" i="13"/>
  <c r="AN695" i="13"/>
  <c r="AN703" i="13"/>
  <c r="AN697" i="13"/>
  <c r="AN693" i="13"/>
  <c r="AN696" i="13"/>
  <c r="AN706" i="13"/>
  <c r="AN701" i="13"/>
  <c r="AN707" i="13"/>
  <c r="AN691" i="13"/>
  <c r="AN692" i="13"/>
  <c r="AN704" i="13"/>
  <c r="AN708" i="13"/>
  <c r="AN702" i="13"/>
  <c r="AN699" i="13"/>
  <c r="AN700" i="13"/>
  <c r="AN705" i="13"/>
  <c r="Z698" i="13"/>
  <c r="Z694" i="13"/>
  <c r="Z691" i="13"/>
  <c r="Z706" i="13"/>
  <c r="Z705" i="13"/>
  <c r="Z708" i="13"/>
  <c r="Z707" i="13"/>
  <c r="Z695" i="13"/>
  <c r="Z692" i="13"/>
  <c r="Z703" i="13"/>
  <c r="Z704" i="13"/>
  <c r="Z697" i="13"/>
  <c r="Z702" i="13"/>
  <c r="Z700" i="13"/>
  <c r="Z701" i="13"/>
  <c r="Z690" i="13"/>
  <c r="Z699" i="13"/>
  <c r="Z693" i="13"/>
  <c r="Z696" i="13"/>
  <c r="L692" i="13"/>
  <c r="L708" i="13"/>
  <c r="L698" i="13"/>
  <c r="L707" i="13"/>
  <c r="L700" i="13"/>
  <c r="L705" i="13"/>
  <c r="L697" i="13"/>
  <c r="L691" i="13"/>
  <c r="L694" i="13"/>
  <c r="L696" i="13"/>
  <c r="L693" i="13"/>
  <c r="L703" i="13"/>
  <c r="L706" i="13"/>
  <c r="L701" i="13"/>
  <c r="L699" i="13"/>
  <c r="L702" i="13"/>
  <c r="L704" i="13"/>
  <c r="L690" i="13"/>
  <c r="L695" i="13"/>
  <c r="AK693" i="13"/>
  <c r="AK702" i="13"/>
  <c r="AK690" i="13"/>
  <c r="AK691" i="13"/>
  <c r="AK705" i="13"/>
  <c r="AK700" i="13"/>
  <c r="AK698" i="13"/>
  <c r="AK699" i="13"/>
  <c r="AK692" i="13"/>
  <c r="AK707" i="13"/>
  <c r="AK706" i="13"/>
  <c r="AK695" i="13"/>
  <c r="AK697" i="13"/>
  <c r="AK696" i="13"/>
  <c r="AK704" i="13"/>
  <c r="AK703" i="13"/>
  <c r="AK701" i="13"/>
  <c r="AK708" i="13"/>
  <c r="AK694" i="13"/>
  <c r="U750" i="13"/>
  <c r="U749" i="13"/>
  <c r="U740" i="13"/>
  <c r="U748" i="13"/>
  <c r="U745" i="13"/>
  <c r="U746" i="13"/>
  <c r="U744" i="13"/>
  <c r="U742" i="13"/>
  <c r="U737" i="13"/>
  <c r="U738" i="13"/>
  <c r="U736" i="13"/>
  <c r="U739" i="13"/>
  <c r="U754" i="13"/>
  <c r="U743" i="13"/>
  <c r="U752" i="13"/>
  <c r="U747" i="13"/>
  <c r="U741" i="13"/>
  <c r="U751" i="13"/>
  <c r="U753" i="13"/>
  <c r="J754" i="13"/>
  <c r="J752" i="13"/>
  <c r="J736" i="13"/>
  <c r="J750" i="13"/>
  <c r="J748" i="13"/>
  <c r="J738" i="13"/>
  <c r="J743" i="13"/>
  <c r="J753" i="13"/>
  <c r="J746" i="13"/>
  <c r="J737" i="13"/>
  <c r="J751" i="13"/>
  <c r="J742" i="13"/>
  <c r="J744" i="13"/>
  <c r="J741" i="13"/>
  <c r="J740" i="13"/>
  <c r="J749" i="13"/>
  <c r="J739" i="13"/>
  <c r="J747" i="13"/>
  <c r="J745" i="13"/>
  <c r="AJ743" i="13"/>
  <c r="AJ745" i="13"/>
  <c r="AJ742" i="13"/>
  <c r="AJ754" i="13"/>
  <c r="AJ736" i="13"/>
  <c r="AJ752" i="13"/>
  <c r="AJ744" i="13"/>
  <c r="AJ740" i="13"/>
  <c r="AJ750" i="13"/>
  <c r="AJ741" i="13"/>
  <c r="AJ738" i="13"/>
  <c r="AJ748" i="13"/>
  <c r="AJ753" i="13"/>
  <c r="AJ737" i="13"/>
  <c r="AJ746" i="13"/>
  <c r="AJ751" i="13"/>
  <c r="AJ749" i="13"/>
  <c r="AJ739" i="13"/>
  <c r="AJ747" i="13"/>
  <c r="AE754" i="13"/>
  <c r="AE747" i="13"/>
  <c r="AE742" i="13"/>
  <c r="AE738" i="13"/>
  <c r="AE752" i="13"/>
  <c r="AE743" i="13"/>
  <c r="AE750" i="13"/>
  <c r="AE740" i="13"/>
  <c r="AE748" i="13"/>
  <c r="AE744" i="13"/>
  <c r="AE746" i="13"/>
  <c r="AE753" i="13"/>
  <c r="AE737" i="13"/>
  <c r="AE751" i="13"/>
  <c r="AE745" i="13"/>
  <c r="AE741" i="13"/>
  <c r="AE749" i="13"/>
  <c r="AE739" i="13"/>
  <c r="AE736" i="13"/>
  <c r="U523" i="13"/>
  <c r="U509" i="13"/>
  <c r="U521" i="13"/>
  <c r="U513" i="13"/>
  <c r="U519" i="13"/>
  <c r="U515" i="13"/>
  <c r="U524" i="13"/>
  <c r="U508" i="13"/>
  <c r="U511" i="13"/>
  <c r="U514" i="13"/>
  <c r="U522" i="13"/>
  <c r="U510" i="13"/>
  <c r="U520" i="13"/>
  <c r="U518" i="13"/>
  <c r="U517" i="13"/>
  <c r="U507" i="13"/>
  <c r="U516" i="13"/>
  <c r="U512" i="13"/>
  <c r="U506" i="13"/>
  <c r="X506" i="13"/>
  <c r="X513" i="13"/>
  <c r="X514" i="13"/>
  <c r="X524" i="13"/>
  <c r="X508" i="13"/>
  <c r="X507" i="13"/>
  <c r="X522" i="13"/>
  <c r="X520" i="13"/>
  <c r="X523" i="13"/>
  <c r="X518" i="13"/>
  <c r="X521" i="13"/>
  <c r="X510" i="13"/>
  <c r="X516" i="13"/>
  <c r="X509" i="13"/>
  <c r="X519" i="13"/>
  <c r="X512" i="13"/>
  <c r="X515" i="13"/>
  <c r="X511" i="13"/>
  <c r="X517" i="13"/>
  <c r="P517" i="13"/>
  <c r="P511" i="13"/>
  <c r="P524" i="13"/>
  <c r="P508" i="13"/>
  <c r="P507" i="13"/>
  <c r="P522" i="13"/>
  <c r="P513" i="13"/>
  <c r="P520" i="13"/>
  <c r="P523" i="13"/>
  <c r="P518" i="13"/>
  <c r="P521" i="13"/>
  <c r="P510" i="13"/>
  <c r="P516" i="13"/>
  <c r="P509" i="13"/>
  <c r="P519" i="13"/>
  <c r="P512" i="13"/>
  <c r="P515" i="13"/>
  <c r="P514" i="13"/>
  <c r="P506" i="13"/>
  <c r="Z516" i="13"/>
  <c r="Z523" i="13"/>
  <c r="Z511" i="13"/>
  <c r="Z517" i="13"/>
  <c r="Z506" i="13"/>
  <c r="Z515" i="13"/>
  <c r="Z521" i="13"/>
  <c r="Z524" i="13"/>
  <c r="Z512" i="13"/>
  <c r="Z522" i="13"/>
  <c r="Z520" i="13"/>
  <c r="Z509" i="13"/>
  <c r="Z514" i="13"/>
  <c r="Z507" i="13"/>
  <c r="Z510" i="13"/>
  <c r="Z513" i="13"/>
  <c r="Z519" i="13"/>
  <c r="Z518" i="13"/>
  <c r="Z508" i="13"/>
  <c r="N520" i="13"/>
  <c r="N522" i="13"/>
  <c r="N519" i="13"/>
  <c r="N523" i="13"/>
  <c r="N518" i="13"/>
  <c r="N517" i="13"/>
  <c r="N512" i="13"/>
  <c r="N510" i="13"/>
  <c r="N506" i="13"/>
  <c r="N509" i="13"/>
  <c r="N508" i="13"/>
  <c r="N513" i="13"/>
  <c r="N515" i="13"/>
  <c r="N524" i="13"/>
  <c r="N516" i="13"/>
  <c r="N511" i="13"/>
  <c r="N514" i="13"/>
  <c r="N521" i="13"/>
  <c r="N507" i="13"/>
  <c r="M440" i="13"/>
  <c r="AR445" i="13"/>
  <c r="AH439" i="13"/>
  <c r="Q445" i="13"/>
  <c r="L446" i="13"/>
  <c r="L454" i="13"/>
  <c r="U440" i="13"/>
  <c r="O446" i="13"/>
  <c r="U454" i="13"/>
  <c r="V440" i="13"/>
  <c r="O447" i="13"/>
  <c r="I441" i="13"/>
  <c r="R447" i="13"/>
  <c r="Q437" i="13"/>
  <c r="S442" i="13"/>
  <c r="O449" i="13"/>
  <c r="L438" i="13"/>
  <c r="R449" i="13"/>
  <c r="Q439" i="13"/>
  <c r="AR440" i="13"/>
  <c r="AH442" i="13"/>
  <c r="V446" i="13"/>
  <c r="M448" i="13"/>
  <c r="AG451" i="13"/>
  <c r="AC455" i="13"/>
  <c r="U445" i="13"/>
  <c r="S447" i="13"/>
  <c r="K449" i="13"/>
  <c r="I438" i="13"/>
  <c r="AJ439" i="13"/>
  <c r="AF448" i="13"/>
  <c r="P452" i="13"/>
  <c r="O437" i="13"/>
  <c r="T444" i="13"/>
  <c r="J446" i="13"/>
  <c r="AK447" i="13"/>
  <c r="AC449" i="13"/>
  <c r="U451" i="13"/>
  <c r="N453" i="13"/>
  <c r="P455" i="13"/>
  <c r="K438" i="13"/>
  <c r="AL439" i="13"/>
  <c r="AB441" i="13"/>
  <c r="R443" i="13"/>
  <c r="P445" i="13"/>
  <c r="AQ446" i="13"/>
  <c r="AH448" i="13"/>
  <c r="Z450" i="13"/>
  <c r="R452" i="13"/>
  <c r="P454" i="13"/>
  <c r="AA452" i="13"/>
  <c r="Z454" i="13"/>
  <c r="AF439" i="13"/>
  <c r="V441" i="13"/>
  <c r="L443" i="13"/>
  <c r="AM444" i="13"/>
  <c r="AC446" i="13"/>
  <c r="AB448" i="13"/>
  <c r="T450" i="13"/>
  <c r="L452" i="13"/>
  <c r="I454" i="13"/>
  <c r="AQ452" i="13"/>
  <c r="AI454" i="13"/>
  <c r="L660" i="13"/>
  <c r="L646" i="13"/>
  <c r="L658" i="13"/>
  <c r="L650" i="13"/>
  <c r="L649" i="13"/>
  <c r="L661" i="13"/>
  <c r="L657" i="13"/>
  <c r="L655" i="13"/>
  <c r="L659" i="13"/>
  <c r="L647" i="13"/>
  <c r="L644" i="13"/>
  <c r="L651" i="13"/>
  <c r="L653" i="13"/>
  <c r="L662" i="13"/>
  <c r="L656" i="13"/>
  <c r="L652" i="13"/>
  <c r="L648" i="13"/>
  <c r="L645" i="13"/>
  <c r="L654" i="13"/>
  <c r="AI649" i="13"/>
  <c r="AI645" i="13"/>
  <c r="AI659" i="13"/>
  <c r="AI657" i="13"/>
  <c r="AI650" i="13"/>
  <c r="AI653" i="13"/>
  <c r="AI648" i="13"/>
  <c r="AI661" i="13"/>
  <c r="AI655" i="13"/>
  <c r="AI651" i="13"/>
  <c r="AI662" i="13"/>
  <c r="AI658" i="13"/>
  <c r="AI652" i="13"/>
  <c r="AI647" i="13"/>
  <c r="AI646" i="13"/>
  <c r="AI654" i="13"/>
  <c r="AI644" i="13"/>
  <c r="AI660" i="13"/>
  <c r="AI656" i="13"/>
  <c r="AD655" i="13"/>
  <c r="AD650" i="13"/>
  <c r="AD648" i="13"/>
  <c r="AD652" i="13"/>
  <c r="AD659" i="13"/>
  <c r="AD644" i="13"/>
  <c r="AD647" i="13"/>
  <c r="AD645" i="13"/>
  <c r="AD649" i="13"/>
  <c r="AD662" i="13"/>
  <c r="AD656" i="13"/>
  <c r="AD660" i="13"/>
  <c r="AD657" i="13"/>
  <c r="AD661" i="13"/>
  <c r="AD653" i="13"/>
  <c r="AD654" i="13"/>
  <c r="AD651" i="13"/>
  <c r="AD658" i="13"/>
  <c r="AD646" i="13"/>
  <c r="AF646" i="13"/>
  <c r="AF644" i="13"/>
  <c r="AF662" i="13"/>
  <c r="AF657" i="13"/>
  <c r="AF651" i="13"/>
  <c r="AF650" i="13"/>
  <c r="AF661" i="13"/>
  <c r="AF655" i="13"/>
  <c r="AF659" i="13"/>
  <c r="AF656" i="13"/>
  <c r="AF660" i="13"/>
  <c r="AF649" i="13"/>
  <c r="AF652" i="13"/>
  <c r="AF653" i="13"/>
  <c r="AF654" i="13"/>
  <c r="AF647" i="13"/>
  <c r="AF658" i="13"/>
  <c r="AF645" i="13"/>
  <c r="AF648" i="13"/>
  <c r="R649" i="13"/>
  <c r="R645" i="13"/>
  <c r="R647" i="13"/>
  <c r="R650" i="13"/>
  <c r="R656" i="13"/>
  <c r="R659" i="13"/>
  <c r="R657" i="13"/>
  <c r="R644" i="13"/>
  <c r="R651" i="13"/>
  <c r="R648" i="13"/>
  <c r="R646" i="13"/>
  <c r="R654" i="13"/>
  <c r="R662" i="13"/>
  <c r="R652" i="13"/>
  <c r="R655" i="13"/>
  <c r="R661" i="13"/>
  <c r="R653" i="13"/>
  <c r="R660" i="13"/>
  <c r="R658" i="13"/>
  <c r="AD760" i="13"/>
  <c r="AG774" i="13"/>
  <c r="Z760" i="13"/>
  <c r="AG772" i="13"/>
  <c r="AF760" i="13"/>
  <c r="AO774" i="13"/>
  <c r="U761" i="13"/>
  <c r="M775" i="13"/>
  <c r="AC761" i="13"/>
  <c r="U775" i="13"/>
  <c r="AA763" i="13"/>
  <c r="U777" i="13"/>
  <c r="Y765" i="13"/>
  <c r="O759" i="13"/>
  <c r="AG765" i="13"/>
  <c r="X759" i="13"/>
  <c r="N761" i="13"/>
  <c r="AO762" i="13"/>
  <c r="AE764" i="13"/>
  <c r="U766" i="13"/>
  <c r="S768" i="13"/>
  <c r="J770" i="13"/>
  <c r="AL771" i="13"/>
  <c r="AD773" i="13"/>
  <c r="V775" i="13"/>
  <c r="N777" i="13"/>
  <c r="T760" i="13"/>
  <c r="J762" i="13"/>
  <c r="AK763" i="13"/>
  <c r="AI765" i="13"/>
  <c r="Y767" i="13"/>
  <c r="O769" i="13"/>
  <c r="AQ770" i="13"/>
  <c r="AI772" i="13"/>
  <c r="AA774" i="13"/>
  <c r="S776" i="13"/>
  <c r="U760" i="13"/>
  <c r="S762" i="13"/>
  <c r="I764" i="13"/>
  <c r="AJ765" i="13"/>
  <c r="Z767" i="13"/>
  <c r="X769" i="13"/>
  <c r="P771" i="13"/>
  <c r="AR772" i="13"/>
  <c r="AJ774" i="13"/>
  <c r="AB776" i="13"/>
  <c r="Y761" i="13"/>
  <c r="O763" i="13"/>
  <c r="AP764" i="13"/>
  <c r="AN766" i="13"/>
  <c r="AD768" i="13"/>
  <c r="U770" i="13"/>
  <c r="M772" i="13"/>
  <c r="AO773" i="13"/>
  <c r="AG775" i="13"/>
  <c r="Y777" i="13"/>
  <c r="AM760" i="13"/>
  <c r="AC762" i="13"/>
  <c r="AA764" i="13"/>
  <c r="Q766" i="13"/>
  <c r="AR767" i="13"/>
  <c r="AH769" i="13"/>
  <c r="Z771" i="13"/>
  <c r="R773" i="13"/>
  <c r="J775" i="13"/>
  <c r="AL776" i="13"/>
  <c r="AQ761" i="13"/>
  <c r="AG763" i="13"/>
  <c r="W765" i="13"/>
  <c r="M767" i="13"/>
  <c r="K769" i="13"/>
  <c r="AM770" i="13"/>
  <c r="AE772" i="13"/>
  <c r="W774" i="13"/>
  <c r="O776" i="13"/>
  <c r="AQ777" i="13"/>
  <c r="O762" i="13"/>
  <c r="AP763" i="13"/>
  <c r="AN765" i="13"/>
  <c r="AD767" i="13"/>
  <c r="T769" i="13"/>
  <c r="L771" i="13"/>
  <c r="AN772" i="13"/>
  <c r="AF774" i="13"/>
  <c r="X776" i="13"/>
  <c r="N702" i="13"/>
  <c r="N700" i="13"/>
  <c r="N707" i="13"/>
  <c r="N706" i="13"/>
  <c r="N704" i="13"/>
  <c r="N690" i="13"/>
  <c r="N703" i="13"/>
  <c r="N696" i="13"/>
  <c r="N692" i="13"/>
  <c r="N701" i="13"/>
  <c r="N699" i="13"/>
  <c r="N708" i="13"/>
  <c r="N695" i="13"/>
  <c r="N705" i="13"/>
  <c r="N694" i="13"/>
  <c r="N697" i="13"/>
  <c r="N698" i="13"/>
  <c r="N693" i="13"/>
  <c r="N691" i="13"/>
  <c r="I704" i="13"/>
  <c r="I695" i="13"/>
  <c r="I701" i="13"/>
  <c r="I707" i="13"/>
  <c r="I694" i="13"/>
  <c r="I698" i="13"/>
  <c r="I699" i="13"/>
  <c r="I692" i="13"/>
  <c r="I691" i="13"/>
  <c r="I697" i="13"/>
  <c r="I702" i="13"/>
  <c r="I693" i="13"/>
  <c r="I706" i="13"/>
  <c r="I708" i="13"/>
  <c r="I700" i="13"/>
  <c r="I703" i="13"/>
  <c r="I696" i="13"/>
  <c r="I690" i="13"/>
  <c r="I705" i="13"/>
  <c r="AH706" i="13"/>
  <c r="AH703" i="13"/>
  <c r="AH708" i="13"/>
  <c r="AH701" i="13"/>
  <c r="AH697" i="13"/>
  <c r="AH696" i="13"/>
  <c r="AH695" i="13"/>
  <c r="AH692" i="13"/>
  <c r="AH693" i="13"/>
  <c r="AH702" i="13"/>
  <c r="AH705" i="13"/>
  <c r="AH700" i="13"/>
  <c r="AH694" i="13"/>
  <c r="AH690" i="13"/>
  <c r="AH699" i="13"/>
  <c r="AH707" i="13"/>
  <c r="AH698" i="13"/>
  <c r="AH691" i="13"/>
  <c r="AH704" i="13"/>
  <c r="T693" i="13"/>
  <c r="T698" i="13"/>
  <c r="T705" i="13"/>
  <c r="T702" i="13"/>
  <c r="T699" i="13"/>
  <c r="T694" i="13"/>
  <c r="T697" i="13"/>
  <c r="T695" i="13"/>
  <c r="T691" i="13"/>
  <c r="T700" i="13"/>
  <c r="T696" i="13"/>
  <c r="T703" i="13"/>
  <c r="T704" i="13"/>
  <c r="T701" i="13"/>
  <c r="T707" i="13"/>
  <c r="T708" i="13"/>
  <c r="T690" i="13"/>
  <c r="T706" i="13"/>
  <c r="T692" i="13"/>
  <c r="AQ752" i="13"/>
  <c r="AQ739" i="13"/>
  <c r="AQ750" i="13"/>
  <c r="AQ742" i="13"/>
  <c r="AQ740" i="13"/>
  <c r="AQ748" i="13"/>
  <c r="AQ738" i="13"/>
  <c r="AQ744" i="13"/>
  <c r="AQ753" i="13"/>
  <c r="AQ746" i="13"/>
  <c r="AQ736" i="13"/>
  <c r="AQ751" i="13"/>
  <c r="AQ745" i="13"/>
  <c r="AQ737" i="13"/>
  <c r="AQ749" i="13"/>
  <c r="AQ743" i="13"/>
  <c r="AQ741" i="13"/>
  <c r="AQ747" i="13"/>
  <c r="AQ754" i="13"/>
  <c r="R752" i="13"/>
  <c r="R736" i="13"/>
  <c r="R750" i="13"/>
  <c r="R748" i="13"/>
  <c r="R738" i="13"/>
  <c r="R753" i="13"/>
  <c r="R746" i="13"/>
  <c r="R751" i="13"/>
  <c r="R742" i="13"/>
  <c r="R743" i="13"/>
  <c r="R740" i="13"/>
  <c r="R749" i="13"/>
  <c r="R739" i="13"/>
  <c r="R741" i="13"/>
  <c r="R747" i="13"/>
  <c r="R737" i="13"/>
  <c r="R745" i="13"/>
  <c r="R754" i="13"/>
  <c r="R744" i="13"/>
  <c r="AR754" i="13"/>
  <c r="AR736" i="13"/>
  <c r="AR742" i="13"/>
  <c r="AR752" i="13"/>
  <c r="AR744" i="13"/>
  <c r="AR741" i="13"/>
  <c r="AR740" i="13"/>
  <c r="AR750" i="13"/>
  <c r="AR738" i="13"/>
  <c r="AR748" i="13"/>
  <c r="AR753" i="13"/>
  <c r="AR743" i="13"/>
  <c r="AR737" i="13"/>
  <c r="AR746" i="13"/>
  <c r="AR751" i="13"/>
  <c r="AR749" i="13"/>
  <c r="AR739" i="13"/>
  <c r="AR747" i="13"/>
  <c r="AR745" i="13"/>
  <c r="AM752" i="13"/>
  <c r="AM750" i="13"/>
  <c r="AM742" i="13"/>
  <c r="AM748" i="13"/>
  <c r="AM746" i="13"/>
  <c r="AM744" i="13"/>
  <c r="AM753" i="13"/>
  <c r="AM737" i="13"/>
  <c r="AM740" i="13"/>
  <c r="AM751" i="13"/>
  <c r="AM745" i="13"/>
  <c r="AM743" i="13"/>
  <c r="AM736" i="13"/>
  <c r="AM741" i="13"/>
  <c r="AM749" i="13"/>
  <c r="AM739" i="13"/>
  <c r="AM754" i="13"/>
  <c r="AM747" i="13"/>
  <c r="AM738" i="13"/>
  <c r="AG517" i="13"/>
  <c r="AG514" i="13"/>
  <c r="AG524" i="13"/>
  <c r="AG518" i="13"/>
  <c r="AG522" i="13"/>
  <c r="AG511" i="13"/>
  <c r="AG507" i="13"/>
  <c r="AG510" i="13"/>
  <c r="AG520" i="13"/>
  <c r="AG509" i="13"/>
  <c r="AG523" i="13"/>
  <c r="AG521" i="13"/>
  <c r="AG506" i="13"/>
  <c r="AG513" i="13"/>
  <c r="AG519" i="13"/>
  <c r="AG512" i="13"/>
  <c r="AG515" i="13"/>
  <c r="AG508" i="13"/>
  <c r="AG516" i="13"/>
  <c r="AK515" i="13"/>
  <c r="AK524" i="13"/>
  <c r="AK508" i="13"/>
  <c r="AK511" i="13"/>
  <c r="AK514" i="13"/>
  <c r="AK513" i="13"/>
  <c r="AK519" i="13"/>
  <c r="AK506" i="13"/>
  <c r="AK522" i="13"/>
  <c r="AK520" i="13"/>
  <c r="AK510" i="13"/>
  <c r="AK518" i="13"/>
  <c r="AK507" i="13"/>
  <c r="AK516" i="13"/>
  <c r="AK517" i="13"/>
  <c r="AK512" i="13"/>
  <c r="AK523" i="13"/>
  <c r="AK521" i="13"/>
  <c r="AK509" i="13"/>
  <c r="AC513" i="13"/>
  <c r="AC521" i="13"/>
  <c r="AC519" i="13"/>
  <c r="AC515" i="13"/>
  <c r="AC524" i="13"/>
  <c r="AC508" i="13"/>
  <c r="AC511" i="13"/>
  <c r="AC514" i="13"/>
  <c r="AC512" i="13"/>
  <c r="AC506" i="13"/>
  <c r="AC522" i="13"/>
  <c r="AC520" i="13"/>
  <c r="AC518" i="13"/>
  <c r="AC507" i="13"/>
  <c r="AC516" i="13"/>
  <c r="AC517" i="13"/>
  <c r="AC509" i="13"/>
  <c r="AC523" i="13"/>
  <c r="AC510" i="13"/>
  <c r="AH518" i="13"/>
  <c r="AH521" i="13"/>
  <c r="AH506" i="13"/>
  <c r="AH515" i="13"/>
  <c r="AH509" i="13"/>
  <c r="AH520" i="13"/>
  <c r="AH524" i="13"/>
  <c r="AH508" i="13"/>
  <c r="AH517" i="13"/>
  <c r="AH516" i="13"/>
  <c r="AH522" i="13"/>
  <c r="AH511" i="13"/>
  <c r="AH519" i="13"/>
  <c r="AH514" i="13"/>
  <c r="AH507" i="13"/>
  <c r="AH510" i="13"/>
  <c r="AH513" i="13"/>
  <c r="AH512" i="13"/>
  <c r="AH523" i="13"/>
  <c r="V523" i="13"/>
  <c r="V521" i="13"/>
  <c r="V510" i="13"/>
  <c r="V506" i="13"/>
  <c r="V509" i="13"/>
  <c r="V512" i="13"/>
  <c r="V522" i="13"/>
  <c r="V508" i="13"/>
  <c r="V507" i="13"/>
  <c r="V515" i="13"/>
  <c r="V517" i="13"/>
  <c r="V513" i="13"/>
  <c r="V519" i="13"/>
  <c r="V511" i="13"/>
  <c r="V514" i="13"/>
  <c r="V516" i="13"/>
  <c r="V524" i="13"/>
  <c r="V518" i="13"/>
  <c r="V520" i="13"/>
  <c r="AH440" i="13"/>
  <c r="AJ446" i="13"/>
  <c r="R440" i="13"/>
  <c r="AR446" i="13"/>
  <c r="L437" i="13"/>
  <c r="J447" i="13"/>
  <c r="M437" i="13"/>
  <c r="K448" i="13"/>
  <c r="K450" i="13"/>
  <c r="S443" i="13"/>
  <c r="O441" i="13"/>
  <c r="U448" i="13"/>
  <c r="M450" i="13"/>
  <c r="AC445" i="13"/>
  <c r="AA447" i="13"/>
  <c r="S449" i="13"/>
  <c r="K451" i="13"/>
  <c r="Q438" i="13"/>
  <c r="AR439" i="13"/>
  <c r="AH441" i="13"/>
  <c r="AF443" i="13"/>
  <c r="V445" i="13"/>
  <c r="L447" i="13"/>
  <c r="AF450" i="13"/>
  <c r="W454" i="13"/>
  <c r="W437" i="13"/>
  <c r="M439" i="13"/>
  <c r="K441" i="13"/>
  <c r="R446" i="13"/>
  <c r="I448" i="13"/>
  <c r="AK449" i="13"/>
  <c r="AC451" i="13"/>
  <c r="X453" i="13"/>
  <c r="Y455" i="13"/>
  <c r="S438" i="13"/>
  <c r="I440" i="13"/>
  <c r="AJ441" i="13"/>
  <c r="Z443" i="13"/>
  <c r="X445" i="13"/>
  <c r="N447" i="13"/>
  <c r="AP448" i="13"/>
  <c r="AH450" i="13"/>
  <c r="Z452" i="13"/>
  <c r="Y454" i="13"/>
  <c r="AI452" i="13"/>
  <c r="AJ454" i="13"/>
  <c r="AN439" i="13"/>
  <c r="AD441" i="13"/>
  <c r="T443" i="13"/>
  <c r="J445" i="13"/>
  <c r="AK446" i="13"/>
  <c r="AJ448" i="13"/>
  <c r="AB450" i="13"/>
  <c r="T452" i="13"/>
  <c r="R454" i="13"/>
  <c r="O453" i="13"/>
  <c r="AQ454" i="13"/>
  <c r="T659" i="13"/>
  <c r="T658" i="13"/>
  <c r="T650" i="13"/>
  <c r="T646" i="13"/>
  <c r="T647" i="13"/>
  <c r="T657" i="13"/>
  <c r="T661" i="13"/>
  <c r="T648" i="13"/>
  <c r="T652" i="13"/>
  <c r="T655" i="13"/>
  <c r="T651" i="13"/>
  <c r="T649" i="13"/>
  <c r="T645" i="13"/>
  <c r="T662" i="13"/>
  <c r="T656" i="13"/>
  <c r="T660" i="13"/>
  <c r="T654" i="13"/>
  <c r="T644" i="13"/>
  <c r="T653" i="13"/>
  <c r="AQ645" i="13"/>
  <c r="AQ644" i="13"/>
  <c r="AQ649" i="13"/>
  <c r="AQ657" i="13"/>
  <c r="AQ650" i="13"/>
  <c r="AQ653" i="13"/>
  <c r="AQ655" i="13"/>
  <c r="AQ660" i="13"/>
  <c r="AQ661" i="13"/>
  <c r="AQ662" i="13"/>
  <c r="AQ647" i="13"/>
  <c r="AQ658" i="13"/>
  <c r="AQ656" i="13"/>
  <c r="AQ659" i="13"/>
  <c r="AQ648" i="13"/>
  <c r="AQ651" i="13"/>
  <c r="AQ654" i="13"/>
  <c r="AQ652" i="13"/>
  <c r="AQ646" i="13"/>
  <c r="AL647" i="13"/>
  <c r="AL657" i="13"/>
  <c r="AL659" i="13"/>
  <c r="AL650" i="13"/>
  <c r="AL652" i="13"/>
  <c r="AL662" i="13"/>
  <c r="AL660" i="13"/>
  <c r="AL656" i="13"/>
  <c r="AL645" i="13"/>
  <c r="AL651" i="13"/>
  <c r="AL654" i="13"/>
  <c r="AL655" i="13"/>
  <c r="AL653" i="13"/>
  <c r="AL648" i="13"/>
  <c r="AL661" i="13"/>
  <c r="AL658" i="13"/>
  <c r="AL644" i="13"/>
  <c r="AL649" i="13"/>
  <c r="AL646" i="13"/>
  <c r="AN648" i="13"/>
  <c r="AN644" i="13"/>
  <c r="AN661" i="13"/>
  <c r="AN655" i="13"/>
  <c r="AN659" i="13"/>
  <c r="AN647" i="13"/>
  <c r="AN656" i="13"/>
  <c r="AN658" i="13"/>
  <c r="AN646" i="13"/>
  <c r="AN654" i="13"/>
  <c r="AN645" i="13"/>
  <c r="AN660" i="13"/>
  <c r="AN662" i="13"/>
  <c r="AN657" i="13"/>
  <c r="AN651" i="13"/>
  <c r="AN653" i="13"/>
  <c r="AN650" i="13"/>
  <c r="AN652" i="13"/>
  <c r="AN649" i="13"/>
  <c r="Z645" i="13"/>
  <c r="Z661" i="13"/>
  <c r="Z648" i="13"/>
  <c r="Z654" i="13"/>
  <c r="Z657" i="13"/>
  <c r="Z662" i="13"/>
  <c r="Z656" i="13"/>
  <c r="Z655" i="13"/>
  <c r="Z653" i="13"/>
  <c r="Z659" i="13"/>
  <c r="Z644" i="13"/>
  <c r="Z658" i="13"/>
  <c r="Z652" i="13"/>
  <c r="Z660" i="13"/>
  <c r="Z651" i="13"/>
  <c r="Z649" i="13"/>
  <c r="Z647" i="13"/>
  <c r="Z650" i="13"/>
  <c r="Z646" i="13"/>
  <c r="U769" i="13"/>
  <c r="AA759" i="13"/>
  <c r="K761" i="13"/>
  <c r="Y774" i="13"/>
  <c r="S761" i="13"/>
  <c r="AG776" i="13"/>
  <c r="K763" i="13"/>
  <c r="AO776" i="13"/>
  <c r="S763" i="13"/>
  <c r="M777" i="13"/>
  <c r="Q765" i="13"/>
  <c r="N759" i="13"/>
  <c r="O767" i="13"/>
  <c r="W759" i="13"/>
  <c r="W767" i="13"/>
  <c r="AF759" i="13"/>
  <c r="V761" i="13"/>
  <c r="L763" i="13"/>
  <c r="AM764" i="13"/>
  <c r="AC766" i="13"/>
  <c r="AA768" i="13"/>
  <c r="R770" i="13"/>
  <c r="J772" i="13"/>
  <c r="AL773" i="13"/>
  <c r="AD775" i="13"/>
  <c r="V777" i="13"/>
  <c r="AB760" i="13"/>
  <c r="R762" i="13"/>
  <c r="P764" i="13"/>
  <c r="AQ765" i="13"/>
  <c r="AG767" i="13"/>
  <c r="W769" i="13"/>
  <c r="O771" i="13"/>
  <c r="AQ772" i="13"/>
  <c r="AI774" i="13"/>
  <c r="AA776" i="13"/>
  <c r="AC760" i="13"/>
  <c r="AA762" i="13"/>
  <c r="Q764" i="13"/>
  <c r="AR765" i="13"/>
  <c r="AH767" i="13"/>
  <c r="AF769" i="13"/>
  <c r="X771" i="13"/>
  <c r="P773" i="13"/>
  <c r="AR774" i="13"/>
  <c r="AJ776" i="13"/>
  <c r="AG761" i="13"/>
  <c r="W763" i="13"/>
  <c r="M765" i="13"/>
  <c r="K767" i="13"/>
  <c r="AL768" i="13"/>
  <c r="AC770" i="13"/>
  <c r="U772" i="13"/>
  <c r="M774" i="13"/>
  <c r="AO775" i="13"/>
  <c r="AG777" i="13"/>
  <c r="J761" i="13"/>
  <c r="AK762" i="13"/>
  <c r="AI764" i="13"/>
  <c r="Y766" i="13"/>
  <c r="O768" i="13"/>
  <c r="AP769" i="13"/>
  <c r="AH771" i="13"/>
  <c r="Z773" i="13"/>
  <c r="R775" i="13"/>
  <c r="J777" i="13"/>
  <c r="N762" i="13"/>
  <c r="AO763" i="13"/>
  <c r="AE765" i="13"/>
  <c r="U767" i="13"/>
  <c r="S769" i="13"/>
  <c r="K771" i="13"/>
  <c r="AM772" i="13"/>
  <c r="AE774" i="13"/>
  <c r="W776" i="13"/>
  <c r="AG760" i="13"/>
  <c r="W762" i="13"/>
  <c r="M764" i="13"/>
  <c r="K766" i="13"/>
  <c r="AL767" i="13"/>
  <c r="AB769" i="13"/>
  <c r="T771" i="13"/>
  <c r="L773" i="13"/>
  <c r="AN774" i="13"/>
  <c r="AF776" i="13"/>
  <c r="V690" i="13"/>
  <c r="V703" i="13"/>
  <c r="V696" i="13"/>
  <c r="V697" i="13"/>
  <c r="V692" i="13"/>
  <c r="V694" i="13"/>
  <c r="V701" i="13"/>
  <c r="V699" i="13"/>
  <c r="V695" i="13"/>
  <c r="V705" i="13"/>
  <c r="V691" i="13"/>
  <c r="V706" i="13"/>
  <c r="V708" i="13"/>
  <c r="V702" i="13"/>
  <c r="V693" i="13"/>
  <c r="V698" i="13"/>
  <c r="V700" i="13"/>
  <c r="V707" i="13"/>
  <c r="V704" i="13"/>
  <c r="Q692" i="13"/>
  <c r="Q706" i="13"/>
  <c r="Q705" i="13"/>
  <c r="Q699" i="13"/>
  <c r="Q708" i="13"/>
  <c r="Q694" i="13"/>
  <c r="Q691" i="13"/>
  <c r="Q707" i="13"/>
  <c r="Q697" i="13"/>
  <c r="Q702" i="13"/>
  <c r="Q693" i="13"/>
  <c r="Q700" i="13"/>
  <c r="Q703" i="13"/>
  <c r="Q696" i="13"/>
  <c r="Q690" i="13"/>
  <c r="Q695" i="13"/>
  <c r="Q701" i="13"/>
  <c r="Q704" i="13"/>
  <c r="Q698" i="13"/>
  <c r="AP708" i="13"/>
  <c r="AP695" i="13"/>
  <c r="AP692" i="13"/>
  <c r="AP705" i="13"/>
  <c r="AP707" i="13"/>
  <c r="AP702" i="13"/>
  <c r="AP703" i="13"/>
  <c r="AP697" i="13"/>
  <c r="AP700" i="13"/>
  <c r="AP690" i="13"/>
  <c r="AP699" i="13"/>
  <c r="AP694" i="13"/>
  <c r="AP706" i="13"/>
  <c r="AP698" i="13"/>
  <c r="AP696" i="13"/>
  <c r="AP693" i="13"/>
  <c r="AP691" i="13"/>
  <c r="AP704" i="13"/>
  <c r="AP701" i="13"/>
  <c r="AB708" i="13"/>
  <c r="AB697" i="13"/>
  <c r="AB691" i="13"/>
  <c r="AB700" i="13"/>
  <c r="AB696" i="13"/>
  <c r="AB705" i="13"/>
  <c r="AB703" i="13"/>
  <c r="AB701" i="13"/>
  <c r="AB694" i="13"/>
  <c r="AB699" i="13"/>
  <c r="AB690" i="13"/>
  <c r="AB707" i="13"/>
  <c r="AB693" i="13"/>
  <c r="AB704" i="13"/>
  <c r="AB702" i="13"/>
  <c r="AB692" i="13"/>
  <c r="AB695" i="13"/>
  <c r="AB706" i="13"/>
  <c r="AB698" i="13"/>
  <c r="Q752" i="13"/>
  <c r="Q748" i="13"/>
  <c r="Q742" i="13"/>
  <c r="Q737" i="13"/>
  <c r="Q741" i="13"/>
  <c r="Q753" i="13"/>
  <c r="Q751" i="13"/>
  <c r="Q745" i="13"/>
  <c r="Q740" i="13"/>
  <c r="Q750" i="13"/>
  <c r="Q749" i="13"/>
  <c r="Q754" i="13"/>
  <c r="Q738" i="13"/>
  <c r="Q747" i="13"/>
  <c r="Q739" i="13"/>
  <c r="Q736" i="13"/>
  <c r="Q744" i="13"/>
  <c r="Q743" i="13"/>
  <c r="Q746" i="13"/>
  <c r="Y737" i="13"/>
  <c r="Y753" i="13"/>
  <c r="Y750" i="13"/>
  <c r="Y746" i="13"/>
  <c r="Y751" i="13"/>
  <c r="Y745" i="13"/>
  <c r="Y740" i="13"/>
  <c r="Y754" i="13"/>
  <c r="Y742" i="13"/>
  <c r="Y749" i="13"/>
  <c r="Y738" i="13"/>
  <c r="Y747" i="13"/>
  <c r="Y748" i="13"/>
  <c r="Y739" i="13"/>
  <c r="Y736" i="13"/>
  <c r="Y744" i="13"/>
  <c r="Y752" i="13"/>
  <c r="Y743" i="13"/>
  <c r="Y741" i="13"/>
  <c r="Z750" i="13"/>
  <c r="Z741" i="13"/>
  <c r="Z748" i="13"/>
  <c r="Z738" i="13"/>
  <c r="Z744" i="13"/>
  <c r="Z753" i="13"/>
  <c r="Z746" i="13"/>
  <c r="Z737" i="13"/>
  <c r="Z751" i="13"/>
  <c r="Z742" i="13"/>
  <c r="Z740" i="13"/>
  <c r="Z749" i="13"/>
  <c r="Z739" i="13"/>
  <c r="Z747" i="13"/>
  <c r="Z745" i="13"/>
  <c r="Z754" i="13"/>
  <c r="Z752" i="13"/>
  <c r="Z736" i="13"/>
  <c r="Z743" i="13"/>
  <c r="N752" i="13"/>
  <c r="N743" i="13"/>
  <c r="N741" i="13"/>
  <c r="N750" i="13"/>
  <c r="N739" i="13"/>
  <c r="N748" i="13"/>
  <c r="N737" i="13"/>
  <c r="N746" i="13"/>
  <c r="N738" i="13"/>
  <c r="N753" i="13"/>
  <c r="N742" i="13"/>
  <c r="N744" i="13"/>
  <c r="N751" i="13"/>
  <c r="N745" i="13"/>
  <c r="N749" i="13"/>
  <c r="N754" i="13"/>
  <c r="N747" i="13"/>
  <c r="N740" i="13"/>
  <c r="N736" i="13"/>
  <c r="P753" i="13"/>
  <c r="P738" i="13"/>
  <c r="P741" i="13"/>
  <c r="P751" i="13"/>
  <c r="P743" i="13"/>
  <c r="P739" i="13"/>
  <c r="P749" i="13"/>
  <c r="P754" i="13"/>
  <c r="P737" i="13"/>
  <c r="P740" i="13"/>
  <c r="P742" i="13"/>
  <c r="P747" i="13"/>
  <c r="P745" i="13"/>
  <c r="P752" i="13"/>
  <c r="P744" i="13"/>
  <c r="P750" i="13"/>
  <c r="P736" i="13"/>
  <c r="P748" i="13"/>
  <c r="P746" i="13"/>
  <c r="T521" i="13"/>
  <c r="T512" i="13"/>
  <c r="T524" i="13"/>
  <c r="T508" i="13"/>
  <c r="T511" i="13"/>
  <c r="T510" i="13"/>
  <c r="T519" i="13"/>
  <c r="T522" i="13"/>
  <c r="T517" i="13"/>
  <c r="T520" i="13"/>
  <c r="T518" i="13"/>
  <c r="T513" i="13"/>
  <c r="T516" i="13"/>
  <c r="T514" i="13"/>
  <c r="T509" i="13"/>
  <c r="T523" i="13"/>
  <c r="T506" i="13"/>
  <c r="T507" i="13"/>
  <c r="T515" i="13"/>
  <c r="M510" i="13"/>
  <c r="M523" i="13"/>
  <c r="M519" i="13"/>
  <c r="M521" i="13"/>
  <c r="M512" i="13"/>
  <c r="M515" i="13"/>
  <c r="M524" i="13"/>
  <c r="M508" i="13"/>
  <c r="M511" i="13"/>
  <c r="M514" i="13"/>
  <c r="M522" i="13"/>
  <c r="M513" i="13"/>
  <c r="M520" i="13"/>
  <c r="M506" i="13"/>
  <c r="M518" i="13"/>
  <c r="M517" i="13"/>
  <c r="M507" i="13"/>
  <c r="M516" i="13"/>
  <c r="M509" i="13"/>
  <c r="AO524" i="13"/>
  <c r="AO509" i="13"/>
  <c r="AO522" i="13"/>
  <c r="AO511" i="13"/>
  <c r="AO507" i="13"/>
  <c r="AO510" i="13"/>
  <c r="AO518" i="13"/>
  <c r="AO520" i="13"/>
  <c r="AO508" i="13"/>
  <c r="AO523" i="13"/>
  <c r="AO521" i="13"/>
  <c r="AO506" i="13"/>
  <c r="AO513" i="13"/>
  <c r="AO519" i="13"/>
  <c r="AO512" i="13"/>
  <c r="AO515" i="13"/>
  <c r="AO514" i="13"/>
  <c r="AO516" i="13"/>
  <c r="AO517" i="13"/>
  <c r="AP506" i="13"/>
  <c r="AP515" i="13"/>
  <c r="AP523" i="13"/>
  <c r="AP516" i="13"/>
  <c r="AP524" i="13"/>
  <c r="AP522" i="13"/>
  <c r="AP512" i="13"/>
  <c r="AP514" i="13"/>
  <c r="AP507" i="13"/>
  <c r="AP510" i="13"/>
  <c r="AP513" i="13"/>
  <c r="AP509" i="13"/>
  <c r="AP519" i="13"/>
  <c r="AP518" i="13"/>
  <c r="AP521" i="13"/>
  <c r="AP520" i="13"/>
  <c r="AP508" i="13"/>
  <c r="AP511" i="13"/>
  <c r="AP517" i="13"/>
  <c r="AD521" i="13"/>
  <c r="AD510" i="13"/>
  <c r="AD506" i="13"/>
  <c r="AD509" i="13"/>
  <c r="AD520" i="13"/>
  <c r="AD524" i="13"/>
  <c r="AD518" i="13"/>
  <c r="AD517" i="13"/>
  <c r="AD512" i="13"/>
  <c r="AD508" i="13"/>
  <c r="AD513" i="13"/>
  <c r="AD515" i="13"/>
  <c r="AD516" i="13"/>
  <c r="AD511" i="13"/>
  <c r="AD514" i="13"/>
  <c r="AD519" i="13"/>
  <c r="AD507" i="13"/>
  <c r="AD523" i="13"/>
  <c r="AD522" i="13"/>
  <c r="T437" i="13"/>
  <c r="Q441" i="13"/>
  <c r="I437" i="13"/>
  <c r="AH447" i="13"/>
  <c r="J437" i="13"/>
  <c r="L442" i="13"/>
  <c r="AQ448" i="13"/>
  <c r="AR437" i="13"/>
  <c r="P442" i="13"/>
  <c r="J449" i="13"/>
  <c r="I444" i="13"/>
  <c r="AQ450" i="13"/>
  <c r="AR438" i="13"/>
  <c r="J451" i="13"/>
  <c r="AQ437" i="13"/>
  <c r="AG439" i="13"/>
  <c r="W441" i="13"/>
  <c r="M443" i="13"/>
  <c r="K445" i="13"/>
  <c r="AL446" i="13"/>
  <c r="AC448" i="13"/>
  <c r="U450" i="13"/>
  <c r="M452" i="13"/>
  <c r="J454" i="13"/>
  <c r="T442" i="13"/>
  <c r="J444" i="13"/>
  <c r="AK445" i="13"/>
  <c r="AI447" i="13"/>
  <c r="AA449" i="13"/>
  <c r="S451" i="13"/>
  <c r="L453" i="13"/>
  <c r="M455" i="13"/>
  <c r="Y438" i="13"/>
  <c r="O440" i="13"/>
  <c r="AP441" i="13"/>
  <c r="AN443" i="13"/>
  <c r="AD445" i="13"/>
  <c r="T447" i="13"/>
  <c r="L449" i="13"/>
  <c r="AN450" i="13"/>
  <c r="AF452" i="13"/>
  <c r="AF454" i="13"/>
  <c r="AE437" i="13"/>
  <c r="U439" i="13"/>
  <c r="S441" i="13"/>
  <c r="I443" i="13"/>
  <c r="AJ444" i="13"/>
  <c r="Z446" i="13"/>
  <c r="Q448" i="13"/>
  <c r="I450" i="13"/>
  <c r="AK451" i="13"/>
  <c r="AG453" i="13"/>
  <c r="AH455" i="13"/>
  <c r="AA438" i="13"/>
  <c r="Q440" i="13"/>
  <c r="AR441" i="13"/>
  <c r="AH443" i="13"/>
  <c r="AF445" i="13"/>
  <c r="V447" i="13"/>
  <c r="N449" i="13"/>
  <c r="AP450" i="13"/>
  <c r="AH452" i="13"/>
  <c r="AH454" i="13"/>
  <c r="AR452" i="13"/>
  <c r="I455" i="13"/>
  <c r="K440" i="13"/>
  <c r="AL441" i="13"/>
  <c r="AB443" i="13"/>
  <c r="R445" i="13"/>
  <c r="P447" i="13"/>
  <c r="AR448" i="13"/>
  <c r="AJ450" i="13"/>
  <c r="AB452" i="13"/>
  <c r="AB454" i="13"/>
  <c r="W453" i="13"/>
  <c r="O455" i="13"/>
  <c r="AB657" i="13"/>
  <c r="AB648" i="13"/>
  <c r="AB655" i="13"/>
  <c r="AB653" i="13"/>
  <c r="AB644" i="13"/>
  <c r="AB660" i="13"/>
  <c r="AB654" i="13"/>
  <c r="AB645" i="13"/>
  <c r="AB647" i="13"/>
  <c r="AB646" i="13"/>
  <c r="AB658" i="13"/>
  <c r="AB650" i="13"/>
  <c r="AB662" i="13"/>
  <c r="AB649" i="13"/>
  <c r="AB661" i="13"/>
  <c r="AB659" i="13"/>
  <c r="AB652" i="13"/>
  <c r="AB651" i="13"/>
  <c r="AB656" i="13"/>
  <c r="M644" i="13"/>
  <c r="M646" i="13"/>
  <c r="M652" i="13"/>
  <c r="M655" i="13"/>
  <c r="M653" i="13"/>
  <c r="M650" i="13"/>
  <c r="M662" i="13"/>
  <c r="M648" i="13"/>
  <c r="M651" i="13"/>
  <c r="M647" i="13"/>
  <c r="M654" i="13"/>
  <c r="M658" i="13"/>
  <c r="M645" i="13"/>
  <c r="M660" i="13"/>
  <c r="M661" i="13"/>
  <c r="M657" i="13"/>
  <c r="M656" i="13"/>
  <c r="M649" i="13"/>
  <c r="M659" i="13"/>
  <c r="O644" i="13"/>
  <c r="O647" i="13"/>
  <c r="O648" i="13"/>
  <c r="O656" i="13"/>
  <c r="O645" i="13"/>
  <c r="O654" i="13"/>
  <c r="O659" i="13"/>
  <c r="O653" i="13"/>
  <c r="O661" i="13"/>
  <c r="O657" i="13"/>
  <c r="O651" i="13"/>
  <c r="O660" i="13"/>
  <c r="O655" i="13"/>
  <c r="O650" i="13"/>
  <c r="O662" i="13"/>
  <c r="O652" i="13"/>
  <c r="O649" i="13"/>
  <c r="O646" i="13"/>
  <c r="O658" i="13"/>
  <c r="I644" i="13"/>
  <c r="I662" i="13"/>
  <c r="I647" i="13"/>
  <c r="I661" i="13"/>
  <c r="I657" i="13"/>
  <c r="I650" i="13"/>
  <c r="I659" i="13"/>
  <c r="I652" i="13"/>
  <c r="I658" i="13"/>
  <c r="I645" i="13"/>
  <c r="I656" i="13"/>
  <c r="I651" i="13"/>
  <c r="I653" i="13"/>
  <c r="I660" i="13"/>
  <c r="I649" i="13"/>
  <c r="I648" i="13"/>
  <c r="I655" i="13"/>
  <c r="I654" i="13"/>
  <c r="I646" i="13"/>
  <c r="AH649" i="13"/>
  <c r="AH645" i="13"/>
  <c r="AH654" i="13"/>
  <c r="AH661" i="13"/>
  <c r="AH655" i="13"/>
  <c r="AH653" i="13"/>
  <c r="AH648" i="13"/>
  <c r="AH651" i="13"/>
  <c r="AH660" i="13"/>
  <c r="AH646" i="13"/>
  <c r="AH656" i="13"/>
  <c r="AH647" i="13"/>
  <c r="AH662" i="13"/>
  <c r="AH650" i="13"/>
  <c r="AH659" i="13"/>
  <c r="AH657" i="13"/>
  <c r="AH644" i="13"/>
  <c r="AH652" i="13"/>
  <c r="AH658" i="13"/>
  <c r="M761" i="13"/>
  <c r="V764" i="13"/>
  <c r="X762" i="13"/>
  <c r="Q776" i="13"/>
  <c r="AN762" i="13"/>
  <c r="K759" i="13"/>
  <c r="AL764" i="13"/>
  <c r="L759" i="13"/>
  <c r="I765" i="13"/>
  <c r="M759" i="13"/>
  <c r="AR766" i="13"/>
  <c r="V759" i="13"/>
  <c r="AH768" i="13"/>
  <c r="AI759" i="13"/>
  <c r="AP768" i="13"/>
  <c r="AN759" i="13"/>
  <c r="AD761" i="13"/>
  <c r="T763" i="13"/>
  <c r="J765" i="13"/>
  <c r="AK766" i="13"/>
  <c r="AI768" i="13"/>
  <c r="Z770" i="13"/>
  <c r="R772" i="13"/>
  <c r="J774" i="13"/>
  <c r="AL775" i="13"/>
  <c r="AD777" i="13"/>
  <c r="AJ760" i="13"/>
  <c r="Z762" i="13"/>
  <c r="X764" i="13"/>
  <c r="N766" i="13"/>
  <c r="AO767" i="13"/>
  <c r="AE769" i="13"/>
  <c r="W771" i="13"/>
  <c r="O773" i="13"/>
  <c r="AQ774" i="13"/>
  <c r="AI776" i="13"/>
  <c r="AK760" i="13"/>
  <c r="AI762" i="13"/>
  <c r="Y764" i="13"/>
  <c r="O766" i="13"/>
  <c r="AP767" i="13"/>
  <c r="AN769" i="13"/>
  <c r="AF771" i="13"/>
  <c r="X773" i="13"/>
  <c r="P775" i="13"/>
  <c r="AR776" i="13"/>
  <c r="AO761" i="13"/>
  <c r="AE763" i="13"/>
  <c r="U765" i="13"/>
  <c r="S767" i="13"/>
  <c r="I769" i="13"/>
  <c r="AK770" i="13"/>
  <c r="AC772" i="13"/>
  <c r="U774" i="13"/>
  <c r="M776" i="13"/>
  <c r="AO777" i="13"/>
  <c r="R761" i="13"/>
  <c r="P763" i="13"/>
  <c r="AQ764" i="13"/>
  <c r="AG766" i="13"/>
  <c r="W768" i="13"/>
  <c r="N770" i="13"/>
  <c r="AP771" i="13"/>
  <c r="AH773" i="13"/>
  <c r="Z775" i="13"/>
  <c r="R777" i="13"/>
  <c r="V762" i="13"/>
  <c r="L764" i="13"/>
  <c r="AM765" i="13"/>
  <c r="AC767" i="13"/>
  <c r="AA769" i="13"/>
  <c r="S771" i="13"/>
  <c r="K773" i="13"/>
  <c r="AM774" i="13"/>
  <c r="AE776" i="13"/>
  <c r="AO760" i="13"/>
  <c r="AE762" i="13"/>
  <c r="U764" i="13"/>
  <c r="S766" i="13"/>
  <c r="I768" i="13"/>
  <c r="AJ769" i="13"/>
  <c r="AB771" i="13"/>
  <c r="T773" i="13"/>
  <c r="L775" i="13"/>
  <c r="AN776" i="13"/>
  <c r="AD705" i="13"/>
  <c r="AD703" i="13"/>
  <c r="AD696" i="13"/>
  <c r="AD692" i="13"/>
  <c r="AD701" i="13"/>
  <c r="AD699" i="13"/>
  <c r="AD695" i="13"/>
  <c r="AD702" i="13"/>
  <c r="AD708" i="13"/>
  <c r="AD691" i="13"/>
  <c r="AD706" i="13"/>
  <c r="AD704" i="13"/>
  <c r="AD693" i="13"/>
  <c r="AD697" i="13"/>
  <c r="AD698" i="13"/>
  <c r="AD694" i="13"/>
  <c r="AD707" i="13"/>
  <c r="AD700" i="13"/>
  <c r="AD690" i="13"/>
  <c r="Y692" i="13"/>
  <c r="Y707" i="13"/>
  <c r="Y706" i="13"/>
  <c r="Y698" i="13"/>
  <c r="Y704" i="13"/>
  <c r="Y708" i="13"/>
  <c r="Y699" i="13"/>
  <c r="Y691" i="13"/>
  <c r="Y697" i="13"/>
  <c r="Y702" i="13"/>
  <c r="Y693" i="13"/>
  <c r="Y694" i="13"/>
  <c r="Y700" i="13"/>
  <c r="Y705" i="13"/>
  <c r="Y703" i="13"/>
  <c r="Y696" i="13"/>
  <c r="Y690" i="13"/>
  <c r="Y695" i="13"/>
  <c r="Y701" i="13"/>
  <c r="K698" i="13"/>
  <c r="K694" i="13"/>
  <c r="K697" i="13"/>
  <c r="K702" i="13"/>
  <c r="K705" i="13"/>
  <c r="K703" i="13"/>
  <c r="K699" i="13"/>
  <c r="K690" i="13"/>
  <c r="K692" i="13"/>
  <c r="K693" i="13"/>
  <c r="K708" i="13"/>
  <c r="K707" i="13"/>
  <c r="K696" i="13"/>
  <c r="K701" i="13"/>
  <c r="K706" i="13"/>
  <c r="K704" i="13"/>
  <c r="K700" i="13"/>
  <c r="K695" i="13"/>
  <c r="K691" i="13"/>
  <c r="AJ702" i="13"/>
  <c r="AJ696" i="13"/>
  <c r="AJ695" i="13"/>
  <c r="AJ700" i="13"/>
  <c r="AJ693" i="13"/>
  <c r="AJ703" i="13"/>
  <c r="AJ707" i="13"/>
  <c r="AJ701" i="13"/>
  <c r="AJ708" i="13"/>
  <c r="AJ694" i="13"/>
  <c r="AJ690" i="13"/>
  <c r="AJ705" i="13"/>
  <c r="AJ692" i="13"/>
  <c r="AJ704" i="13"/>
  <c r="AJ706" i="13"/>
  <c r="AJ698" i="13"/>
  <c r="AJ697" i="13"/>
  <c r="AJ691" i="13"/>
  <c r="AJ699" i="13"/>
  <c r="AK746" i="13"/>
  <c r="AK737" i="13"/>
  <c r="AK747" i="13"/>
  <c r="AK753" i="13"/>
  <c r="AK741" i="13"/>
  <c r="AK744" i="13"/>
  <c r="AK739" i="13"/>
  <c r="AK736" i="13"/>
  <c r="AK754" i="13"/>
  <c r="AK743" i="13"/>
  <c r="AK752" i="13"/>
  <c r="AK738" i="13"/>
  <c r="AK750" i="13"/>
  <c r="AK742" i="13"/>
  <c r="AK749" i="13"/>
  <c r="AK748" i="13"/>
  <c r="AK745" i="13"/>
  <c r="AK751" i="13"/>
  <c r="AK740" i="13"/>
  <c r="AA747" i="13"/>
  <c r="AA754" i="13"/>
  <c r="AA742" i="13"/>
  <c r="AA752" i="13"/>
  <c r="AA739" i="13"/>
  <c r="AA750" i="13"/>
  <c r="AA744" i="13"/>
  <c r="AA748" i="13"/>
  <c r="AA738" i="13"/>
  <c r="AA741" i="13"/>
  <c r="AA740" i="13"/>
  <c r="AA753" i="13"/>
  <c r="AA746" i="13"/>
  <c r="AA736" i="13"/>
  <c r="AA751" i="13"/>
  <c r="AA745" i="13"/>
  <c r="AA743" i="13"/>
  <c r="AA737" i="13"/>
  <c r="AA749" i="13"/>
  <c r="AH748" i="13"/>
  <c r="AH738" i="13"/>
  <c r="AH753" i="13"/>
  <c r="AH746" i="13"/>
  <c r="AH751" i="13"/>
  <c r="AH742" i="13"/>
  <c r="AH740" i="13"/>
  <c r="AH749" i="13"/>
  <c r="AH739" i="13"/>
  <c r="AH747" i="13"/>
  <c r="AH744" i="13"/>
  <c r="AH737" i="13"/>
  <c r="AH745" i="13"/>
  <c r="AH754" i="13"/>
  <c r="AH752" i="13"/>
  <c r="AH743" i="13"/>
  <c r="AH736" i="13"/>
  <c r="AH741" i="13"/>
  <c r="AH750" i="13"/>
  <c r="V750" i="13"/>
  <c r="V739" i="13"/>
  <c r="V748" i="13"/>
  <c r="V742" i="13"/>
  <c r="V737" i="13"/>
  <c r="V746" i="13"/>
  <c r="V745" i="13"/>
  <c r="V738" i="13"/>
  <c r="V743" i="13"/>
  <c r="V753" i="13"/>
  <c r="V751" i="13"/>
  <c r="V744" i="13"/>
  <c r="V749" i="13"/>
  <c r="V741" i="13"/>
  <c r="V754" i="13"/>
  <c r="V747" i="13"/>
  <c r="V740" i="13"/>
  <c r="V736" i="13"/>
  <c r="V752" i="13"/>
  <c r="X751" i="13"/>
  <c r="X749" i="13"/>
  <c r="X754" i="13"/>
  <c r="X737" i="13"/>
  <c r="X740" i="13"/>
  <c r="X747" i="13"/>
  <c r="X745" i="13"/>
  <c r="X752" i="13"/>
  <c r="X744" i="13"/>
  <c r="X750" i="13"/>
  <c r="X736" i="13"/>
  <c r="X742" i="13"/>
  <c r="X739" i="13"/>
  <c r="X748" i="13"/>
  <c r="X746" i="13"/>
  <c r="X753" i="13"/>
  <c r="X743" i="13"/>
  <c r="X741" i="13"/>
  <c r="X738" i="13"/>
  <c r="AF511" i="13"/>
  <c r="AF524" i="13"/>
  <c r="AF508" i="13"/>
  <c r="AF507" i="13"/>
  <c r="AF522" i="13"/>
  <c r="AF520" i="13"/>
  <c r="AF523" i="13"/>
  <c r="AF513" i="13"/>
  <c r="AF518" i="13"/>
  <c r="AF521" i="13"/>
  <c r="AF506" i="13"/>
  <c r="AF516" i="13"/>
  <c r="AF509" i="13"/>
  <c r="AF519" i="13"/>
  <c r="AF512" i="13"/>
  <c r="AF515" i="13"/>
  <c r="AF510" i="13"/>
  <c r="AF517" i="13"/>
  <c r="AF514" i="13"/>
  <c r="Y519" i="13"/>
  <c r="Y512" i="13"/>
  <c r="Y515" i="13"/>
  <c r="Y517" i="13"/>
  <c r="Y506" i="13"/>
  <c r="Y509" i="13"/>
  <c r="Y524" i="13"/>
  <c r="Y518" i="13"/>
  <c r="Y522" i="13"/>
  <c r="Y511" i="13"/>
  <c r="Y507" i="13"/>
  <c r="Y510" i="13"/>
  <c r="Y508" i="13"/>
  <c r="Y520" i="13"/>
  <c r="Y523" i="13"/>
  <c r="Y513" i="13"/>
  <c r="Y521" i="13"/>
  <c r="Y514" i="13"/>
  <c r="Y516" i="13"/>
  <c r="Q509" i="13"/>
  <c r="Q521" i="13"/>
  <c r="Q508" i="13"/>
  <c r="Q516" i="13"/>
  <c r="Q519" i="13"/>
  <c r="Q512" i="13"/>
  <c r="Q515" i="13"/>
  <c r="Q517" i="13"/>
  <c r="Q514" i="13"/>
  <c r="Q506" i="13"/>
  <c r="Q518" i="13"/>
  <c r="Q524" i="13"/>
  <c r="Q522" i="13"/>
  <c r="Q511" i="13"/>
  <c r="Q507" i="13"/>
  <c r="Q510" i="13"/>
  <c r="Q520" i="13"/>
  <c r="Q523" i="13"/>
  <c r="Q513" i="13"/>
  <c r="K506" i="13"/>
  <c r="K522" i="13"/>
  <c r="K515" i="13"/>
  <c r="K520" i="13"/>
  <c r="K518" i="13"/>
  <c r="K514" i="13"/>
  <c r="K510" i="13"/>
  <c r="K513" i="13"/>
  <c r="K516" i="13"/>
  <c r="K519" i="13"/>
  <c r="K521" i="13"/>
  <c r="K517" i="13"/>
  <c r="K511" i="13"/>
  <c r="K507" i="13"/>
  <c r="K523" i="13"/>
  <c r="K509" i="13"/>
  <c r="K524" i="13"/>
  <c r="K508" i="13"/>
  <c r="K512" i="13"/>
  <c r="AL517" i="13"/>
  <c r="AL512" i="13"/>
  <c r="AL508" i="13"/>
  <c r="AL522" i="13"/>
  <c r="AL507" i="13"/>
  <c r="AL515" i="13"/>
  <c r="AL520" i="13"/>
  <c r="AL511" i="13"/>
  <c r="AL514" i="13"/>
  <c r="AL513" i="13"/>
  <c r="AL519" i="13"/>
  <c r="AL524" i="13"/>
  <c r="AL516" i="13"/>
  <c r="AL518" i="13"/>
  <c r="AL523" i="13"/>
  <c r="AL521" i="13"/>
  <c r="AL510" i="13"/>
  <c r="AL506" i="13"/>
  <c r="AL509" i="13"/>
  <c r="AH437" i="13"/>
  <c r="AN441" i="13"/>
  <c r="AA448" i="13"/>
  <c r="U437" i="13"/>
  <c r="U441" i="13"/>
  <c r="AD448" i="13"/>
  <c r="V437" i="13"/>
  <c r="X441" i="13"/>
  <c r="AI448" i="13"/>
  <c r="AO437" i="13"/>
  <c r="K442" i="13"/>
  <c r="AL448" i="13"/>
  <c r="AP437" i="13"/>
  <c r="AQ442" i="13"/>
  <c r="AM449" i="13"/>
  <c r="W438" i="13"/>
  <c r="K443" i="13"/>
  <c r="AP449" i="13"/>
  <c r="AN438" i="13"/>
  <c r="AO444" i="13"/>
  <c r="AM451" i="13"/>
  <c r="AA439" i="13"/>
  <c r="I445" i="13"/>
  <c r="AP451" i="13"/>
  <c r="N438" i="13"/>
  <c r="AO439" i="13"/>
  <c r="AE441" i="13"/>
  <c r="U443" i="13"/>
  <c r="S445" i="13"/>
  <c r="I447" i="13"/>
  <c r="AK448" i="13"/>
  <c r="AC450" i="13"/>
  <c r="U452" i="13"/>
  <c r="T454" i="13"/>
  <c r="AB442" i="13"/>
  <c r="R444" i="13"/>
  <c r="P446" i="13"/>
  <c r="AQ447" i="13"/>
  <c r="AI449" i="13"/>
  <c r="AA451" i="13"/>
  <c r="U453" i="13"/>
  <c r="V455" i="13"/>
  <c r="AG438" i="13"/>
  <c r="W440" i="13"/>
  <c r="M442" i="13"/>
  <c r="K444" i="13"/>
  <c r="AL445" i="13"/>
  <c r="T449" i="13"/>
  <c r="L451" i="13"/>
  <c r="AN452" i="13"/>
  <c r="AM437" i="13"/>
  <c r="AC439" i="13"/>
  <c r="AA441" i="13"/>
  <c r="Q443" i="13"/>
  <c r="AR444" i="13"/>
  <c r="AH446" i="13"/>
  <c r="Y448" i="13"/>
  <c r="Q450" i="13"/>
  <c r="I452" i="13"/>
  <c r="AP453" i="13"/>
  <c r="AQ455" i="13"/>
  <c r="AI438" i="13"/>
  <c r="Y440" i="13"/>
  <c r="O442" i="13"/>
  <c r="AP443" i="13"/>
  <c r="AD447" i="13"/>
  <c r="V449" i="13"/>
  <c r="AP452" i="13"/>
  <c r="AR454" i="13"/>
  <c r="Q453" i="13"/>
  <c r="S440" i="13"/>
  <c r="I442" i="13"/>
  <c r="AJ443" i="13"/>
  <c r="Z445" i="13"/>
  <c r="X447" i="13"/>
  <c r="P449" i="13"/>
  <c r="AR450" i="13"/>
  <c r="AJ452" i="13"/>
  <c r="AK454" i="13"/>
  <c r="AE453" i="13"/>
  <c r="W455" i="13"/>
  <c r="AJ645" i="13"/>
  <c r="AJ646" i="13"/>
  <c r="AJ655" i="13"/>
  <c r="AJ652" i="13"/>
  <c r="AJ651" i="13"/>
  <c r="AJ653" i="13"/>
  <c r="AJ662" i="13"/>
  <c r="AJ661" i="13"/>
  <c r="AJ656" i="13"/>
  <c r="AJ658" i="13"/>
  <c r="AJ650" i="13"/>
  <c r="AJ647" i="13"/>
  <c r="AJ644" i="13"/>
  <c r="AJ659" i="13"/>
  <c r="AJ657" i="13"/>
  <c r="AJ648" i="13"/>
  <c r="AJ654" i="13"/>
  <c r="AJ660" i="13"/>
  <c r="AJ649" i="13"/>
  <c r="U644" i="13"/>
  <c r="U645" i="13"/>
  <c r="U650" i="13"/>
  <c r="U646" i="13"/>
  <c r="U660" i="13"/>
  <c r="U647" i="13"/>
  <c r="U653" i="13"/>
  <c r="U662" i="13"/>
  <c r="U661" i="13"/>
  <c r="U648" i="13"/>
  <c r="U651" i="13"/>
  <c r="U652" i="13"/>
  <c r="U656" i="13"/>
  <c r="U649" i="13"/>
  <c r="U658" i="13"/>
  <c r="U657" i="13"/>
  <c r="U655" i="13"/>
  <c r="U654" i="13"/>
  <c r="U659" i="13"/>
  <c r="W644" i="13"/>
  <c r="W653" i="13"/>
  <c r="W654" i="13"/>
  <c r="W645" i="13"/>
  <c r="W651" i="13"/>
  <c r="W658" i="13"/>
  <c r="W655" i="13"/>
  <c r="W646" i="13"/>
  <c r="W649" i="13"/>
  <c r="W662" i="13"/>
  <c r="W650" i="13"/>
  <c r="W652" i="13"/>
  <c r="W661" i="13"/>
  <c r="W656" i="13"/>
  <c r="W659" i="13"/>
  <c r="W648" i="13"/>
  <c r="W647" i="13"/>
  <c r="W660" i="13"/>
  <c r="W657" i="13"/>
  <c r="Q647" i="13"/>
  <c r="Q661" i="13"/>
  <c r="Q657" i="13"/>
  <c r="Q650" i="13"/>
  <c r="Q644" i="13"/>
  <c r="Q662" i="13"/>
  <c r="Q655" i="13"/>
  <c r="Q653" i="13"/>
  <c r="Q651" i="13"/>
  <c r="Q648" i="13"/>
  <c r="Q659" i="13"/>
  <c r="Q656" i="13"/>
  <c r="Q646" i="13"/>
  <c r="Q654" i="13"/>
  <c r="Q645" i="13"/>
  <c r="Q660" i="13"/>
  <c r="Q649" i="13"/>
  <c r="Q652" i="13"/>
  <c r="Q658" i="13"/>
  <c r="AP645" i="13"/>
  <c r="AP646" i="13"/>
  <c r="AP649" i="13"/>
  <c r="AP660" i="13"/>
  <c r="AP662" i="13"/>
  <c r="AP654" i="13"/>
  <c r="AP651" i="13"/>
  <c r="AP652" i="13"/>
  <c r="AP656" i="13"/>
  <c r="AP644" i="13"/>
  <c r="AP657" i="13"/>
  <c r="AP661" i="13"/>
  <c r="AP655" i="13"/>
  <c r="AP653" i="13"/>
  <c r="AP647" i="13"/>
  <c r="AP648" i="13"/>
  <c r="AP659" i="13"/>
  <c r="AP658" i="13"/>
  <c r="AP650" i="13"/>
  <c r="M771" i="13"/>
  <c r="Y776" i="13"/>
  <c r="N764" i="13"/>
  <c r="J759" i="13"/>
  <c r="AD764" i="13"/>
  <c r="S759" i="13"/>
  <c r="AB766" i="13"/>
  <c r="T759" i="13"/>
  <c r="AJ766" i="13"/>
  <c r="U759" i="13"/>
  <c r="Z768" i="13"/>
  <c r="AH759" i="13"/>
  <c r="Y770" i="13"/>
  <c r="J760" i="13"/>
  <c r="AG770" i="13"/>
  <c r="K760" i="13"/>
  <c r="AL761" i="13"/>
  <c r="AB763" i="13"/>
  <c r="R765" i="13"/>
  <c r="P767" i="13"/>
  <c r="AQ768" i="13"/>
  <c r="AH770" i="13"/>
  <c r="Z772" i="13"/>
  <c r="R774" i="13"/>
  <c r="J776" i="13"/>
  <c r="AL777" i="13"/>
  <c r="AR760" i="13"/>
  <c r="AH762" i="13"/>
  <c r="AF764" i="13"/>
  <c r="V766" i="13"/>
  <c r="L768" i="13"/>
  <c r="AM769" i="13"/>
  <c r="AE771" i="13"/>
  <c r="W773" i="13"/>
  <c r="O775" i="13"/>
  <c r="AQ776" i="13"/>
  <c r="P761" i="13"/>
  <c r="AQ762" i="13"/>
  <c r="W766" i="13"/>
  <c r="L770" i="13"/>
  <c r="AN771" i="13"/>
  <c r="AF773" i="13"/>
  <c r="X775" i="13"/>
  <c r="P777" i="13"/>
  <c r="L762" i="13"/>
  <c r="AM763" i="13"/>
  <c r="AC765" i="13"/>
  <c r="AA767" i="13"/>
  <c r="Q769" i="13"/>
  <c r="I771" i="13"/>
  <c r="AK772" i="13"/>
  <c r="AC774" i="13"/>
  <c r="U776" i="13"/>
  <c r="AJ759" i="13"/>
  <c r="Z761" i="13"/>
  <c r="X763" i="13"/>
  <c r="N765" i="13"/>
  <c r="AO766" i="13"/>
  <c r="AE768" i="13"/>
  <c r="V770" i="13"/>
  <c r="N772" i="13"/>
  <c r="AP773" i="13"/>
  <c r="AH775" i="13"/>
  <c r="Z777" i="13"/>
  <c r="AD762" i="13"/>
  <c r="T764" i="13"/>
  <c r="J766" i="13"/>
  <c r="AK767" i="13"/>
  <c r="AI769" i="13"/>
  <c r="AA771" i="13"/>
  <c r="S773" i="13"/>
  <c r="K775" i="13"/>
  <c r="AM776" i="13"/>
  <c r="L761" i="13"/>
  <c r="AM762" i="13"/>
  <c r="AC764" i="13"/>
  <c r="AA766" i="13"/>
  <c r="Q768" i="13"/>
  <c r="AR769" i="13"/>
  <c r="AJ771" i="13"/>
  <c r="AB773" i="13"/>
  <c r="T775" i="13"/>
  <c r="L777" i="13"/>
  <c r="AL691" i="13"/>
  <c r="AL701" i="13"/>
  <c r="AL699" i="13"/>
  <c r="AL695" i="13"/>
  <c r="AL697" i="13"/>
  <c r="AL694" i="13"/>
  <c r="AL702" i="13"/>
  <c r="AL704" i="13"/>
  <c r="AL708" i="13"/>
  <c r="AL698" i="13"/>
  <c r="AL707" i="13"/>
  <c r="AL706" i="13"/>
  <c r="AL700" i="13"/>
  <c r="AL693" i="13"/>
  <c r="AL705" i="13"/>
  <c r="AL690" i="13"/>
  <c r="AL703" i="13"/>
  <c r="AL696" i="13"/>
  <c r="AL692" i="13"/>
  <c r="AG704" i="13"/>
  <c r="AG694" i="13"/>
  <c r="AG692" i="13"/>
  <c r="AG708" i="13"/>
  <c r="AG707" i="13"/>
  <c r="AG691" i="13"/>
  <c r="AG699" i="13"/>
  <c r="AG705" i="13"/>
  <c r="AG697" i="13"/>
  <c r="AG702" i="13"/>
  <c r="AG700" i="13"/>
  <c r="AG703" i="13"/>
  <c r="AG696" i="13"/>
  <c r="AG690" i="13"/>
  <c r="AG695" i="13"/>
  <c r="AG701" i="13"/>
  <c r="AG698" i="13"/>
  <c r="AG706" i="13"/>
  <c r="AG693" i="13"/>
  <c r="S690" i="13"/>
  <c r="S702" i="13"/>
  <c r="S703" i="13"/>
  <c r="S701" i="13"/>
  <c r="S697" i="13"/>
  <c r="S707" i="13"/>
  <c r="S692" i="13"/>
  <c r="S693" i="13"/>
  <c r="S708" i="13"/>
  <c r="S705" i="13"/>
  <c r="S706" i="13"/>
  <c r="S700" i="13"/>
  <c r="S699" i="13"/>
  <c r="S704" i="13"/>
  <c r="S695" i="13"/>
  <c r="S691" i="13"/>
  <c r="S698" i="13"/>
  <c r="S694" i="13"/>
  <c r="S696" i="13"/>
  <c r="AR703" i="13"/>
  <c r="AR701" i="13"/>
  <c r="AR705" i="13"/>
  <c r="AR704" i="13"/>
  <c r="AR690" i="13"/>
  <c r="AR699" i="13"/>
  <c r="AR692" i="13"/>
  <c r="AR694" i="13"/>
  <c r="AR698" i="13"/>
  <c r="AR693" i="13"/>
  <c r="AR695" i="13"/>
  <c r="AR702" i="13"/>
  <c r="AR707" i="13"/>
  <c r="AR697" i="13"/>
  <c r="AR691" i="13"/>
  <c r="AR708" i="13"/>
  <c r="AR696" i="13"/>
  <c r="AR706" i="13"/>
  <c r="AR700" i="13"/>
  <c r="M738" i="13"/>
  <c r="M743" i="13"/>
  <c r="M752" i="13"/>
  <c r="M744" i="13"/>
  <c r="M750" i="13"/>
  <c r="M747" i="13"/>
  <c r="M740" i="13"/>
  <c r="M736" i="13"/>
  <c r="M748" i="13"/>
  <c r="M745" i="13"/>
  <c r="M742" i="13"/>
  <c r="M746" i="13"/>
  <c r="M737" i="13"/>
  <c r="M749" i="13"/>
  <c r="M741" i="13"/>
  <c r="M739" i="13"/>
  <c r="M753" i="13"/>
  <c r="M754" i="13"/>
  <c r="M751" i="13"/>
  <c r="I744" i="13"/>
  <c r="I754" i="13"/>
  <c r="I750" i="13"/>
  <c r="I748" i="13"/>
  <c r="I736" i="13"/>
  <c r="I742" i="13"/>
  <c r="I746" i="13"/>
  <c r="I752" i="13"/>
  <c r="I737" i="13"/>
  <c r="I753" i="13"/>
  <c r="I751" i="13"/>
  <c r="I745" i="13"/>
  <c r="I740" i="13"/>
  <c r="I743" i="13"/>
  <c r="I749" i="13"/>
  <c r="I738" i="13"/>
  <c r="I741" i="13"/>
  <c r="I747" i="13"/>
  <c r="I739" i="13"/>
  <c r="AP753" i="13"/>
  <c r="AP746" i="13"/>
  <c r="AP743" i="13"/>
  <c r="AP751" i="13"/>
  <c r="AP742" i="13"/>
  <c r="AP740" i="13"/>
  <c r="AP749" i="13"/>
  <c r="AP739" i="13"/>
  <c r="AP737" i="13"/>
  <c r="AP747" i="13"/>
  <c r="AP744" i="13"/>
  <c r="AP745" i="13"/>
  <c r="AP754" i="13"/>
  <c r="AP752" i="13"/>
  <c r="AP741" i="13"/>
  <c r="AP736" i="13"/>
  <c r="AP750" i="13"/>
  <c r="AP748" i="13"/>
  <c r="AP738" i="13"/>
  <c r="AD748" i="13"/>
  <c r="AD745" i="13"/>
  <c r="AD737" i="13"/>
  <c r="AD746" i="13"/>
  <c r="AD738" i="13"/>
  <c r="AD743" i="13"/>
  <c r="AD753" i="13"/>
  <c r="AD742" i="13"/>
  <c r="AD751" i="13"/>
  <c r="AD749" i="13"/>
  <c r="AD754" i="13"/>
  <c r="AD747" i="13"/>
  <c r="AD740" i="13"/>
  <c r="AD736" i="13"/>
  <c r="AD752" i="13"/>
  <c r="AD741" i="13"/>
  <c r="AD744" i="13"/>
  <c r="AD750" i="13"/>
  <c r="AD739" i="13"/>
  <c r="AF749" i="13"/>
  <c r="AF754" i="13"/>
  <c r="AF737" i="13"/>
  <c r="AF740" i="13"/>
  <c r="AF747" i="13"/>
  <c r="AF745" i="13"/>
  <c r="AF752" i="13"/>
  <c r="AF739" i="13"/>
  <c r="AF744" i="13"/>
  <c r="AF750" i="13"/>
  <c r="AF742" i="13"/>
  <c r="AF736" i="13"/>
  <c r="AF748" i="13"/>
  <c r="AF746" i="13"/>
  <c r="AF741" i="13"/>
  <c r="AF753" i="13"/>
  <c r="AF743" i="13"/>
  <c r="AF738" i="13"/>
  <c r="AF751" i="13"/>
  <c r="I523" i="13"/>
  <c r="I514" i="13"/>
  <c r="I516" i="13"/>
  <c r="I521" i="13"/>
  <c r="I519" i="13"/>
  <c r="I512" i="13"/>
  <c r="I515" i="13"/>
  <c r="I517" i="13"/>
  <c r="I509" i="13"/>
  <c r="I518" i="13"/>
  <c r="I524" i="13"/>
  <c r="I508" i="13"/>
  <c r="I522" i="13"/>
  <c r="I511" i="13"/>
  <c r="I507" i="13"/>
  <c r="I510" i="13"/>
  <c r="I520" i="13"/>
  <c r="I513" i="13"/>
  <c r="I506" i="13"/>
  <c r="AM511" i="13"/>
  <c r="AM523" i="13"/>
  <c r="AM516" i="13"/>
  <c r="AM508" i="13"/>
  <c r="AM513" i="13"/>
  <c r="AM506" i="13"/>
  <c r="AM509" i="13"/>
  <c r="AM521" i="13"/>
  <c r="AM512" i="13"/>
  <c r="AM519" i="13"/>
  <c r="AM517" i="13"/>
  <c r="AM520" i="13"/>
  <c r="AM507" i="13"/>
  <c r="AM515" i="13"/>
  <c r="AM524" i="13"/>
  <c r="AM514" i="13"/>
  <c r="AM510" i="13"/>
  <c r="AM522" i="13"/>
  <c r="AM518" i="13"/>
  <c r="AE523" i="13"/>
  <c r="AE507" i="13"/>
  <c r="AE513" i="13"/>
  <c r="AE506" i="13"/>
  <c r="AE509" i="13"/>
  <c r="AE521" i="13"/>
  <c r="AE512" i="13"/>
  <c r="AE510" i="13"/>
  <c r="AE519" i="13"/>
  <c r="AE517" i="13"/>
  <c r="AE518" i="13"/>
  <c r="AE508" i="13"/>
  <c r="AE516" i="13"/>
  <c r="AE511" i="13"/>
  <c r="AE524" i="13"/>
  <c r="AE514" i="13"/>
  <c r="AE520" i="13"/>
  <c r="AE515" i="13"/>
  <c r="AE522" i="13"/>
  <c r="S520" i="13"/>
  <c r="S518" i="13"/>
  <c r="S510" i="13"/>
  <c r="S513" i="13"/>
  <c r="S516" i="13"/>
  <c r="S511" i="13"/>
  <c r="S521" i="13"/>
  <c r="S523" i="13"/>
  <c r="S507" i="13"/>
  <c r="S512" i="13"/>
  <c r="S506" i="13"/>
  <c r="S515" i="13"/>
  <c r="S509" i="13"/>
  <c r="S524" i="13"/>
  <c r="S508" i="13"/>
  <c r="S514" i="13"/>
  <c r="S519" i="13"/>
  <c r="S522" i="13"/>
  <c r="S517" i="13"/>
  <c r="M438" i="13"/>
  <c r="W449" i="13"/>
  <c r="AJ437" i="13"/>
  <c r="T438" i="13"/>
  <c r="AH449" i="13"/>
  <c r="U438" i="13"/>
  <c r="AQ443" i="13"/>
  <c r="AJ445" i="13"/>
  <c r="K453" i="13"/>
  <c r="J440" i="13"/>
  <c r="T453" i="13"/>
  <c r="V438" i="13"/>
  <c r="AC443" i="13"/>
  <c r="AA445" i="13"/>
  <c r="Q447" i="13"/>
  <c r="I449" i="13"/>
  <c r="AC452" i="13"/>
  <c r="AJ442" i="13"/>
  <c r="O448" i="13"/>
  <c r="AQ449" i="13"/>
  <c r="AF455" i="13"/>
  <c r="I446" i="13"/>
  <c r="M453" i="13"/>
  <c r="J438" i="13"/>
  <c r="Y443" i="13"/>
  <c r="O445" i="13"/>
  <c r="AG448" i="13"/>
  <c r="Q452" i="13"/>
  <c r="P437" i="13"/>
  <c r="P453" i="13"/>
  <c r="Q455" i="13"/>
  <c r="AA455" i="13"/>
  <c r="AR644" i="13"/>
  <c r="AR659" i="13"/>
  <c r="AR651" i="13"/>
  <c r="AR645" i="13"/>
  <c r="AR647" i="13"/>
  <c r="AR662" i="13"/>
  <c r="AR661" i="13"/>
  <c r="AR656" i="13"/>
  <c r="AR649" i="13"/>
  <c r="AR660" i="13"/>
  <c r="AR654" i="13"/>
  <c r="AR657" i="13"/>
  <c r="AR648" i="13"/>
  <c r="AR646" i="13"/>
  <c r="AR655" i="13"/>
  <c r="AR653" i="13"/>
  <c r="AR658" i="13"/>
  <c r="AR650" i="13"/>
  <c r="AR652" i="13"/>
  <c r="AC644" i="13"/>
  <c r="AC659" i="13"/>
  <c r="AC652" i="13"/>
  <c r="AC645" i="13"/>
  <c r="AC647" i="13"/>
  <c r="AC653" i="13"/>
  <c r="AC661" i="13"/>
  <c r="AC660" i="13"/>
  <c r="AC646" i="13"/>
  <c r="AC662" i="13"/>
  <c r="AC656" i="13"/>
  <c r="AC649" i="13"/>
  <c r="AC654" i="13"/>
  <c r="AC655" i="13"/>
  <c r="AC650" i="13"/>
  <c r="AC658" i="13"/>
  <c r="AC651" i="13"/>
  <c r="AC657" i="13"/>
  <c r="AC648" i="13"/>
  <c r="AE644" i="13"/>
  <c r="AE661" i="13"/>
  <c r="AE659" i="13"/>
  <c r="AE657" i="13"/>
  <c r="AE651" i="13"/>
  <c r="AE645" i="13"/>
  <c r="AE647" i="13"/>
  <c r="AE646" i="13"/>
  <c r="AE649" i="13"/>
  <c r="AE648" i="13"/>
  <c r="AE658" i="13"/>
  <c r="AE656" i="13"/>
  <c r="AE650" i="13"/>
  <c r="AE653" i="13"/>
  <c r="AE654" i="13"/>
  <c r="AE662" i="13"/>
  <c r="AE660" i="13"/>
  <c r="AE652" i="13"/>
  <c r="AE655" i="13"/>
  <c r="Y648" i="13"/>
  <c r="Y647" i="13"/>
  <c r="Y659" i="13"/>
  <c r="Y655" i="13"/>
  <c r="Y652" i="13"/>
  <c r="Y644" i="13"/>
  <c r="Y646" i="13"/>
  <c r="Y662" i="13"/>
  <c r="Y654" i="13"/>
  <c r="Y649" i="13"/>
  <c r="Y660" i="13"/>
  <c r="Y653" i="13"/>
  <c r="Y658" i="13"/>
  <c r="Y651" i="13"/>
  <c r="Y661" i="13"/>
  <c r="Y657" i="13"/>
  <c r="Y650" i="13"/>
  <c r="Y645" i="13"/>
  <c r="Y656" i="13"/>
  <c r="AM767" i="13"/>
  <c r="I759" i="13"/>
  <c r="P759" i="13"/>
  <c r="AO765" i="13"/>
  <c r="R759" i="13"/>
  <c r="T766" i="13"/>
  <c r="AC759" i="13"/>
  <c r="J768" i="13"/>
  <c r="AD759" i="13"/>
  <c r="R768" i="13"/>
  <c r="AE759" i="13"/>
  <c r="Q770" i="13"/>
  <c r="I760" i="13"/>
  <c r="Q772" i="13"/>
  <c r="Y760" i="13"/>
  <c r="Y772" i="13"/>
  <c r="S760" i="13"/>
  <c r="I762" i="13"/>
  <c r="AJ763" i="13"/>
  <c r="Z765" i="13"/>
  <c r="X767" i="13"/>
  <c r="N769" i="13"/>
  <c r="AP770" i="13"/>
  <c r="AH772" i="13"/>
  <c r="R776" i="13"/>
  <c r="Y759" i="13"/>
  <c r="O761" i="13"/>
  <c r="AP762" i="13"/>
  <c r="AN764" i="13"/>
  <c r="AD766" i="13"/>
  <c r="T768" i="13"/>
  <c r="K770" i="13"/>
  <c r="AM771" i="13"/>
  <c r="AE773" i="13"/>
  <c r="X761" i="13"/>
  <c r="N763" i="13"/>
  <c r="T770" i="13"/>
  <c r="L772" i="13"/>
  <c r="AF775" i="13"/>
  <c r="T762" i="13"/>
  <c r="J764" i="13"/>
  <c r="AK765" i="13"/>
  <c r="AI767" i="13"/>
  <c r="Y769" i="13"/>
  <c r="AK774" i="13"/>
  <c r="AR759" i="13"/>
  <c r="AH761" i="13"/>
  <c r="V765" i="13"/>
  <c r="AB764" i="13"/>
  <c r="P768" i="13"/>
  <c r="AI771" i="13"/>
  <c r="T761" i="13"/>
  <c r="O707" i="13"/>
  <c r="O708" i="13"/>
  <c r="O705" i="13"/>
  <c r="O706" i="13"/>
  <c r="O694" i="13"/>
  <c r="O691" i="13"/>
  <c r="O704" i="13"/>
  <c r="O695" i="13"/>
  <c r="O701" i="13"/>
  <c r="O702" i="13"/>
  <c r="O693" i="13"/>
  <c r="O703" i="13"/>
  <c r="O699" i="13"/>
  <c r="O698" i="13"/>
  <c r="O692" i="13"/>
  <c r="O697" i="13"/>
  <c r="O690" i="13"/>
  <c r="O700" i="13"/>
  <c r="O696" i="13"/>
  <c r="P702" i="13"/>
  <c r="P699" i="13"/>
  <c r="P700" i="13"/>
  <c r="P693" i="13"/>
  <c r="P706" i="13"/>
  <c r="P696" i="13"/>
  <c r="P694" i="13"/>
  <c r="P690" i="13"/>
  <c r="P698" i="13"/>
  <c r="P707" i="13"/>
  <c r="P697" i="13"/>
  <c r="P704" i="13"/>
  <c r="P703" i="13"/>
  <c r="P705" i="13"/>
  <c r="P695" i="13"/>
  <c r="P708" i="13"/>
  <c r="P701" i="13"/>
  <c r="P691" i="13"/>
  <c r="P692" i="13"/>
  <c r="AO692" i="13"/>
  <c r="AO693" i="13"/>
  <c r="AO708" i="13"/>
  <c r="AO705" i="13"/>
  <c r="AO691" i="13"/>
  <c r="AO698" i="13"/>
  <c r="AO703" i="13"/>
  <c r="AO697" i="13"/>
  <c r="AO702" i="13"/>
  <c r="AO694" i="13"/>
  <c r="AO699" i="13"/>
  <c r="AO700" i="13"/>
  <c r="AO696" i="13"/>
  <c r="AO690" i="13"/>
  <c r="AO695" i="13"/>
  <c r="AO701" i="13"/>
  <c r="AO707" i="13"/>
  <c r="AO706" i="13"/>
  <c r="AO704" i="13"/>
  <c r="AA699" i="13"/>
  <c r="AA701" i="13"/>
  <c r="AA705" i="13"/>
  <c r="AA692" i="13"/>
  <c r="AA693" i="13"/>
  <c r="AA708" i="13"/>
  <c r="AA706" i="13"/>
  <c r="AA696" i="13"/>
  <c r="AA690" i="13"/>
  <c r="AA704" i="13"/>
  <c r="AA707" i="13"/>
  <c r="AA695" i="13"/>
  <c r="AA700" i="13"/>
  <c r="AA691" i="13"/>
  <c r="AA703" i="13"/>
  <c r="AA698" i="13"/>
  <c r="AA694" i="13"/>
  <c r="AA702" i="13"/>
  <c r="AA697" i="13"/>
  <c r="M704" i="13"/>
  <c r="M696" i="13"/>
  <c r="M698" i="13"/>
  <c r="M693" i="13"/>
  <c r="M703" i="13"/>
  <c r="M708" i="13"/>
  <c r="M707" i="13"/>
  <c r="M701" i="13"/>
  <c r="M702" i="13"/>
  <c r="M690" i="13"/>
  <c r="M691" i="13"/>
  <c r="M705" i="13"/>
  <c r="M700" i="13"/>
  <c r="M695" i="13"/>
  <c r="M699" i="13"/>
  <c r="M692" i="13"/>
  <c r="M706" i="13"/>
  <c r="M697" i="13"/>
  <c r="M694" i="13"/>
  <c r="AI741" i="13"/>
  <c r="AI754" i="13"/>
  <c r="AI752" i="13"/>
  <c r="AI744" i="13"/>
  <c r="AI739" i="13"/>
  <c r="AI750" i="13"/>
  <c r="AI748" i="13"/>
  <c r="AI738" i="13"/>
  <c r="AI753" i="13"/>
  <c r="AI746" i="13"/>
  <c r="AI736" i="13"/>
  <c r="AI751" i="13"/>
  <c r="AI745" i="13"/>
  <c r="AI737" i="13"/>
  <c r="AI742" i="13"/>
  <c r="AI749" i="13"/>
  <c r="AI743" i="13"/>
  <c r="AI740" i="13"/>
  <c r="AI747" i="13"/>
  <c r="AC748" i="13"/>
  <c r="AC745" i="13"/>
  <c r="AC744" i="13"/>
  <c r="AC749" i="13"/>
  <c r="AC746" i="13"/>
  <c r="AC747" i="13"/>
  <c r="AC741" i="13"/>
  <c r="AC751" i="13"/>
  <c r="AC737" i="13"/>
  <c r="AC739" i="13"/>
  <c r="AC738" i="13"/>
  <c r="AC754" i="13"/>
  <c r="AC742" i="13"/>
  <c r="AC743" i="13"/>
  <c r="AC752" i="13"/>
  <c r="AC753" i="13"/>
  <c r="AC736" i="13"/>
  <c r="AC750" i="13"/>
  <c r="AC740" i="13"/>
  <c r="L746" i="13"/>
  <c r="L751" i="13"/>
  <c r="L741" i="13"/>
  <c r="L749" i="13"/>
  <c r="L739" i="13"/>
  <c r="L747" i="13"/>
  <c r="L740" i="13"/>
  <c r="L745" i="13"/>
  <c r="L754" i="13"/>
  <c r="L736" i="13"/>
  <c r="L742" i="13"/>
  <c r="L752" i="13"/>
  <c r="L744" i="13"/>
  <c r="L737" i="13"/>
  <c r="L750" i="13"/>
  <c r="L743" i="13"/>
  <c r="L738" i="13"/>
  <c r="L748" i="13"/>
  <c r="L753" i="13"/>
  <c r="AL746" i="13"/>
  <c r="AL741" i="13"/>
  <c r="AL738" i="13"/>
  <c r="AL743" i="13"/>
  <c r="AL753" i="13"/>
  <c r="AL751" i="13"/>
  <c r="AL745" i="13"/>
  <c r="AL749" i="13"/>
  <c r="AL754" i="13"/>
  <c r="AL747" i="13"/>
  <c r="AL742" i="13"/>
  <c r="AL736" i="13"/>
  <c r="AL752" i="13"/>
  <c r="AL750" i="13"/>
  <c r="AL744" i="13"/>
  <c r="AL739" i="13"/>
  <c r="AL740" i="13"/>
  <c r="AL748" i="13"/>
  <c r="AL737" i="13"/>
  <c r="AN739" i="13"/>
  <c r="AN747" i="13"/>
  <c r="AN745" i="13"/>
  <c r="AN752" i="13"/>
  <c r="AN744" i="13"/>
  <c r="AN750" i="13"/>
  <c r="AN740" i="13"/>
  <c r="AN736" i="13"/>
  <c r="AN748" i="13"/>
  <c r="AN743" i="13"/>
  <c r="AN746" i="13"/>
  <c r="AN753" i="13"/>
  <c r="AN741" i="13"/>
  <c r="AN738" i="13"/>
  <c r="AN751" i="13"/>
  <c r="AN749" i="13"/>
  <c r="AN754" i="13"/>
  <c r="AN737" i="13"/>
  <c r="AN742" i="13"/>
  <c r="M282" i="13"/>
  <c r="M289" i="13"/>
  <c r="M286" i="13"/>
  <c r="M281" i="13"/>
  <c r="M280" i="13"/>
  <c r="M285" i="13"/>
  <c r="M284" i="13"/>
  <c r="M277" i="13"/>
  <c r="M290" i="13"/>
  <c r="M279" i="13"/>
  <c r="M292" i="13"/>
  <c r="M293" i="13"/>
  <c r="M287" i="13"/>
  <c r="M294" i="13"/>
  <c r="M288" i="13"/>
  <c r="M291" i="13"/>
  <c r="M283" i="13"/>
  <c r="M276" i="13"/>
  <c r="M278" i="13"/>
  <c r="V394" i="13"/>
  <c r="AB391" i="13"/>
  <c r="AR264" i="13"/>
  <c r="AR257" i="13"/>
  <c r="AR256" i="13"/>
  <c r="AR267" i="13"/>
  <c r="AR253" i="13"/>
  <c r="AR254" i="13"/>
  <c r="AR268" i="13"/>
  <c r="AR271" i="13"/>
  <c r="AR270" i="13"/>
  <c r="AR269" i="13"/>
  <c r="AR260" i="13"/>
  <c r="AR261" i="13"/>
  <c r="AR263" i="13"/>
  <c r="AR266" i="13"/>
  <c r="AR255" i="13"/>
  <c r="AR262" i="13"/>
  <c r="AR258" i="13"/>
  <c r="AR259" i="13"/>
  <c r="AR265" i="13"/>
  <c r="U271" i="13"/>
  <c r="U261" i="13"/>
  <c r="U253" i="13"/>
  <c r="U254" i="13"/>
  <c r="U264" i="13"/>
  <c r="U267" i="13"/>
  <c r="U270" i="13"/>
  <c r="U262" i="13"/>
  <c r="U265" i="13"/>
  <c r="U263" i="13"/>
  <c r="U260" i="13"/>
  <c r="U258" i="13"/>
  <c r="U269" i="13"/>
  <c r="U256" i="13"/>
  <c r="U266" i="13"/>
  <c r="U257" i="13"/>
  <c r="U268" i="13"/>
  <c r="U259" i="13"/>
  <c r="U255" i="13"/>
  <c r="W267" i="13"/>
  <c r="W269" i="13"/>
  <c r="W254" i="13"/>
  <c r="W270" i="13"/>
  <c r="W255" i="13"/>
  <c r="W262" i="13"/>
  <c r="W266" i="13"/>
  <c r="W261" i="13"/>
  <c r="W268" i="13"/>
  <c r="W258" i="13"/>
  <c r="W271" i="13"/>
  <c r="W260" i="13"/>
  <c r="W264" i="13"/>
  <c r="W256" i="13"/>
  <c r="W259" i="13"/>
  <c r="W257" i="13"/>
  <c r="W263" i="13"/>
  <c r="W253" i="13"/>
  <c r="W265" i="13"/>
  <c r="Q264" i="13"/>
  <c r="Q270" i="13"/>
  <c r="Q255" i="13"/>
  <c r="Q269" i="13"/>
  <c r="Q253" i="13"/>
  <c r="Q265" i="13"/>
  <c r="Q263" i="13"/>
  <c r="Q262" i="13"/>
  <c r="Q271" i="13"/>
  <c r="Q267" i="13"/>
  <c r="Q259" i="13"/>
  <c r="Q266" i="13"/>
  <c r="Q254" i="13"/>
  <c r="Q257" i="13"/>
  <c r="Q261" i="13"/>
  <c r="Q260" i="13"/>
  <c r="Q258" i="13"/>
  <c r="Q256" i="13"/>
  <c r="Q268" i="13"/>
  <c r="AP265" i="13"/>
  <c r="AP258" i="13"/>
  <c r="AP264" i="13"/>
  <c r="AP254" i="13"/>
  <c r="AP255" i="13"/>
  <c r="AP256" i="13"/>
  <c r="AP269" i="13"/>
  <c r="AP253" i="13"/>
  <c r="AP260" i="13"/>
  <c r="AP263" i="13"/>
  <c r="AP266" i="13"/>
  <c r="AP261" i="13"/>
  <c r="AP270" i="13"/>
  <c r="AP271" i="13"/>
  <c r="AP267" i="13"/>
  <c r="AP259" i="13"/>
  <c r="AP257" i="13"/>
  <c r="AP268" i="13"/>
  <c r="AP262" i="13"/>
  <c r="X371" i="13"/>
  <c r="X370" i="13"/>
  <c r="W371" i="13"/>
  <c r="X378" i="13"/>
  <c r="I384" i="13"/>
  <c r="I385" i="13"/>
  <c r="Q290" i="13"/>
  <c r="Q287" i="13"/>
  <c r="Q294" i="13"/>
  <c r="Q283" i="13"/>
  <c r="Q292" i="13"/>
  <c r="Q279" i="13"/>
  <c r="Q288" i="13"/>
  <c r="Q293" i="13"/>
  <c r="Q291" i="13"/>
  <c r="Q276" i="13"/>
  <c r="Q286" i="13"/>
  <c r="Q289" i="13"/>
  <c r="Q278" i="13"/>
  <c r="Q282" i="13"/>
  <c r="Q281" i="13"/>
  <c r="Q280" i="13"/>
  <c r="Q277" i="13"/>
  <c r="Q284" i="13"/>
  <c r="Q285" i="13"/>
  <c r="Y285" i="13"/>
  <c r="Y280" i="13"/>
  <c r="Y291" i="13"/>
  <c r="Y289" i="13"/>
  <c r="Y282" i="13"/>
  <c r="Y292" i="13"/>
  <c r="Y288" i="13"/>
  <c r="Y279" i="13"/>
  <c r="Y293" i="13"/>
  <c r="Y287" i="13"/>
  <c r="Y281" i="13"/>
  <c r="Y284" i="13"/>
  <c r="Y290" i="13"/>
  <c r="Y294" i="13"/>
  <c r="Y283" i="13"/>
  <c r="Y286" i="13"/>
  <c r="Y278" i="13"/>
  <c r="Y277" i="13"/>
  <c r="Y276" i="13"/>
  <c r="U277" i="13"/>
  <c r="U282" i="13"/>
  <c r="U278" i="13"/>
  <c r="U288" i="13"/>
  <c r="U276" i="13"/>
  <c r="U279" i="13"/>
  <c r="U281" i="13"/>
  <c r="U293" i="13"/>
  <c r="U286" i="13"/>
  <c r="U290" i="13"/>
  <c r="U284" i="13"/>
  <c r="U287" i="13"/>
  <c r="U292" i="13"/>
  <c r="U280" i="13"/>
  <c r="U283" i="13"/>
  <c r="U285" i="13"/>
  <c r="U291" i="13"/>
  <c r="U294" i="13"/>
  <c r="U289" i="13"/>
  <c r="AD276" i="13"/>
  <c r="AD279" i="13"/>
  <c r="AD288" i="13"/>
  <c r="AD283" i="13"/>
  <c r="AD286" i="13"/>
  <c r="AD285" i="13"/>
  <c r="AD284" i="13"/>
  <c r="AD291" i="13"/>
  <c r="AD289" i="13"/>
  <c r="AD282" i="13"/>
  <c r="AD294" i="13"/>
  <c r="AD287" i="13"/>
  <c r="AD281" i="13"/>
  <c r="AD278" i="13"/>
  <c r="AD277" i="13"/>
  <c r="AD290" i="13"/>
  <c r="AD280" i="13"/>
  <c r="AD292" i="13"/>
  <c r="AD293" i="13"/>
  <c r="X283" i="13"/>
  <c r="X277" i="13"/>
  <c r="X287" i="13"/>
  <c r="X291" i="13"/>
  <c r="X278" i="13"/>
  <c r="X294" i="13"/>
  <c r="X285" i="13"/>
  <c r="X293" i="13"/>
  <c r="X281" i="13"/>
  <c r="X289" i="13"/>
  <c r="X290" i="13"/>
  <c r="X280" i="13"/>
  <c r="X288" i="13"/>
  <c r="X276" i="13"/>
  <c r="X286" i="13"/>
  <c r="X279" i="13"/>
  <c r="X282" i="13"/>
  <c r="X284" i="13"/>
  <c r="X292" i="13"/>
  <c r="AR393" i="13"/>
  <c r="AP392" i="13"/>
  <c r="T394" i="13"/>
  <c r="V391" i="13"/>
  <c r="AQ393" i="13"/>
  <c r="AO397" i="13"/>
  <c r="Y391" i="13"/>
  <c r="AI394" i="13"/>
  <c r="U403" i="13"/>
  <c r="J392" i="13"/>
  <c r="AJ394" i="13"/>
  <c r="AK401" i="13"/>
  <c r="AL391" i="13"/>
  <c r="X394" i="13"/>
  <c r="R400" i="13"/>
  <c r="AC391" i="13"/>
  <c r="N394" i="13"/>
  <c r="AR398" i="13"/>
  <c r="T391" i="13"/>
  <c r="AN393" i="13"/>
  <c r="Y397" i="13"/>
  <c r="M391" i="13"/>
  <c r="AB393" i="13"/>
  <c r="AH396" i="13"/>
  <c r="AK409" i="13"/>
  <c r="AQ392" i="13"/>
  <c r="AG394" i="13"/>
  <c r="W396" i="13"/>
  <c r="M398" i="13"/>
  <c r="K400" i="13"/>
  <c r="AL401" i="13"/>
  <c r="AD403" i="13"/>
  <c r="V405" i="13"/>
  <c r="N407" i="13"/>
  <c r="AP408" i="13"/>
  <c r="O393" i="13"/>
  <c r="AP394" i="13"/>
  <c r="AN396" i="13"/>
  <c r="AD398" i="13"/>
  <c r="T400" i="13"/>
  <c r="K402" i="13"/>
  <c r="AM403" i="13"/>
  <c r="AE405" i="13"/>
  <c r="W407" i="13"/>
  <c r="O409" i="13"/>
  <c r="AR397" i="13"/>
  <c r="AH399" i="13"/>
  <c r="AF401" i="13"/>
  <c r="X403" i="13"/>
  <c r="P405" i="13"/>
  <c r="AR406" i="13"/>
  <c r="AJ408" i="13"/>
  <c r="AK397" i="13"/>
  <c r="AI399" i="13"/>
  <c r="Y401" i="13"/>
  <c r="Q403" i="13"/>
  <c r="I405" i="13"/>
  <c r="AK406" i="13"/>
  <c r="AC408" i="13"/>
  <c r="AJ391" i="13"/>
  <c r="Z393" i="13"/>
  <c r="X395" i="13"/>
  <c r="N397" i="13"/>
  <c r="AO398" i="13"/>
  <c r="AE400" i="13"/>
  <c r="V402" i="13"/>
  <c r="N404" i="13"/>
  <c r="AP405" i="13"/>
  <c r="AH407" i="13"/>
  <c r="Z409" i="13"/>
  <c r="W397" i="13"/>
  <c r="M399" i="13"/>
  <c r="K401" i="13"/>
  <c r="AM402" i="13"/>
  <c r="AE404" i="13"/>
  <c r="W406" i="13"/>
  <c r="O408" i="13"/>
  <c r="AQ409" i="13"/>
  <c r="AK396" i="13"/>
  <c r="AI398" i="13"/>
  <c r="Y400" i="13"/>
  <c r="P402" i="13"/>
  <c r="AR403" i="13"/>
  <c r="AJ405" i="13"/>
  <c r="AB407" i="13"/>
  <c r="T409" i="13"/>
  <c r="AJ266" i="13"/>
  <c r="AJ255" i="13"/>
  <c r="AJ258" i="13"/>
  <c r="AJ260" i="13"/>
  <c r="AJ259" i="13"/>
  <c r="AJ265" i="13"/>
  <c r="AJ257" i="13"/>
  <c r="AJ264" i="13"/>
  <c r="AJ268" i="13"/>
  <c r="AJ256" i="13"/>
  <c r="AJ267" i="13"/>
  <c r="AJ253" i="13"/>
  <c r="AJ254" i="13"/>
  <c r="AJ271" i="13"/>
  <c r="AJ261" i="13"/>
  <c r="AJ262" i="13"/>
  <c r="AJ270" i="13"/>
  <c r="AJ263" i="13"/>
  <c r="AJ269" i="13"/>
  <c r="I266" i="13"/>
  <c r="I254" i="13"/>
  <c r="I257" i="13"/>
  <c r="I258" i="13"/>
  <c r="I269" i="13"/>
  <c r="I264" i="13"/>
  <c r="I270" i="13"/>
  <c r="I263" i="13"/>
  <c r="I255" i="13"/>
  <c r="I265" i="13"/>
  <c r="I261" i="13"/>
  <c r="I260" i="13"/>
  <c r="I253" i="13"/>
  <c r="I262" i="13"/>
  <c r="I271" i="13"/>
  <c r="I268" i="13"/>
  <c r="I267" i="13"/>
  <c r="I256" i="13"/>
  <c r="I259" i="13"/>
  <c r="J281" i="13"/>
  <c r="J292" i="13"/>
  <c r="J280" i="13"/>
  <c r="J276" i="13"/>
  <c r="J294" i="13"/>
  <c r="J290" i="13"/>
  <c r="J288" i="13"/>
  <c r="J277" i="13"/>
  <c r="J286" i="13"/>
  <c r="J279" i="13"/>
  <c r="J291" i="13"/>
  <c r="J282" i="13"/>
  <c r="J283" i="13"/>
  <c r="J278" i="13"/>
  <c r="J293" i="13"/>
  <c r="J287" i="13"/>
  <c r="J285" i="13"/>
  <c r="J284" i="13"/>
  <c r="J289" i="13"/>
  <c r="P283" i="13"/>
  <c r="P279" i="13"/>
  <c r="P285" i="13"/>
  <c r="P277" i="13"/>
  <c r="P291" i="13"/>
  <c r="P287" i="13"/>
  <c r="P292" i="13"/>
  <c r="P288" i="13"/>
  <c r="P286" i="13"/>
  <c r="P294" i="13"/>
  <c r="P290" i="13"/>
  <c r="P281" i="13"/>
  <c r="P284" i="13"/>
  <c r="P289" i="13"/>
  <c r="P293" i="13"/>
  <c r="P282" i="13"/>
  <c r="P278" i="13"/>
  <c r="P280" i="13"/>
  <c r="P276" i="13"/>
  <c r="AQ396" i="13"/>
  <c r="L263" i="13"/>
  <c r="L261" i="13"/>
  <c r="L268" i="13"/>
  <c r="L269" i="13"/>
  <c r="L262" i="13"/>
  <c r="L265" i="13"/>
  <c r="L257" i="13"/>
  <c r="L266" i="13"/>
  <c r="L255" i="13"/>
  <c r="L258" i="13"/>
  <c r="L259" i="13"/>
  <c r="L264" i="13"/>
  <c r="L260" i="13"/>
  <c r="L256" i="13"/>
  <c r="L270" i="13"/>
  <c r="L271" i="13"/>
  <c r="L254" i="13"/>
  <c r="L253" i="13"/>
  <c r="L267" i="13"/>
  <c r="AC270" i="13"/>
  <c r="AC260" i="13"/>
  <c r="AC267" i="13"/>
  <c r="AC264" i="13"/>
  <c r="AC262" i="13"/>
  <c r="AC265" i="13"/>
  <c r="AC263" i="13"/>
  <c r="AC258" i="13"/>
  <c r="AC268" i="13"/>
  <c r="AC269" i="13"/>
  <c r="AC261" i="13"/>
  <c r="AC266" i="13"/>
  <c r="AC271" i="13"/>
  <c r="AC259" i="13"/>
  <c r="AC255" i="13"/>
  <c r="AC253" i="13"/>
  <c r="AC254" i="13"/>
  <c r="AC256" i="13"/>
  <c r="AC257" i="13"/>
  <c r="AE265" i="13"/>
  <c r="AE269" i="13"/>
  <c r="AE271" i="13"/>
  <c r="AE262" i="13"/>
  <c r="AE260" i="13"/>
  <c r="AE261" i="13"/>
  <c r="AE258" i="13"/>
  <c r="AE270" i="13"/>
  <c r="AE256" i="13"/>
  <c r="AE259" i="13"/>
  <c r="AE263" i="13"/>
  <c r="AE266" i="13"/>
  <c r="AE267" i="13"/>
  <c r="AE254" i="13"/>
  <c r="AE255" i="13"/>
  <c r="AE253" i="13"/>
  <c r="AE268" i="13"/>
  <c r="AE264" i="13"/>
  <c r="AE257" i="13"/>
  <c r="Y270" i="13"/>
  <c r="Y267" i="13"/>
  <c r="Y255" i="13"/>
  <c r="Y262" i="13"/>
  <c r="Y256" i="13"/>
  <c r="Y269" i="13"/>
  <c r="Y265" i="13"/>
  <c r="Y253" i="13"/>
  <c r="Y261" i="13"/>
  <c r="Y260" i="13"/>
  <c r="Y263" i="13"/>
  <c r="Y259" i="13"/>
  <c r="Y271" i="13"/>
  <c r="Y268" i="13"/>
  <c r="Y264" i="13"/>
  <c r="Y257" i="13"/>
  <c r="Y258" i="13"/>
  <c r="Y266" i="13"/>
  <c r="Y254" i="13"/>
  <c r="L369" i="13"/>
  <c r="L374" i="13"/>
  <c r="W379" i="13"/>
  <c r="L384" i="13"/>
  <c r="L371" i="13"/>
  <c r="I378" i="13"/>
  <c r="X380" i="13"/>
  <c r="I386" i="13"/>
  <c r="L386" i="13"/>
  <c r="W289" i="13"/>
  <c r="W284" i="13"/>
  <c r="W292" i="13"/>
  <c r="W287" i="13"/>
  <c r="W278" i="13"/>
  <c r="W283" i="13"/>
  <c r="W291" i="13"/>
  <c r="W293" i="13"/>
  <c r="W279" i="13"/>
  <c r="W277" i="13"/>
  <c r="W290" i="13"/>
  <c r="W294" i="13"/>
  <c r="W276" i="13"/>
  <c r="W288" i="13"/>
  <c r="W282" i="13"/>
  <c r="W286" i="13"/>
  <c r="W280" i="13"/>
  <c r="W285" i="13"/>
  <c r="W281" i="13"/>
  <c r="AQ276" i="13"/>
  <c r="AQ278" i="13"/>
  <c r="AQ291" i="13"/>
  <c r="AQ283" i="13"/>
  <c r="AQ279" i="13"/>
  <c r="AQ284" i="13"/>
  <c r="AQ294" i="13"/>
  <c r="AQ289" i="13"/>
  <c r="AQ282" i="13"/>
  <c r="AQ285" i="13"/>
  <c r="AQ287" i="13"/>
  <c r="AQ292" i="13"/>
  <c r="AQ293" i="13"/>
  <c r="AQ286" i="13"/>
  <c r="AQ281" i="13"/>
  <c r="AQ277" i="13"/>
  <c r="AQ288" i="13"/>
  <c r="AQ280" i="13"/>
  <c r="AQ290" i="13"/>
  <c r="AE277" i="13"/>
  <c r="AE290" i="13"/>
  <c r="AE288" i="13"/>
  <c r="AE282" i="13"/>
  <c r="AE286" i="13"/>
  <c r="AE280" i="13"/>
  <c r="AE285" i="13"/>
  <c r="AE293" i="13"/>
  <c r="AE279" i="13"/>
  <c r="AE294" i="13"/>
  <c r="AE278" i="13"/>
  <c r="AE281" i="13"/>
  <c r="AE292" i="13"/>
  <c r="AE291" i="13"/>
  <c r="AE287" i="13"/>
  <c r="AE283" i="13"/>
  <c r="AE276" i="13"/>
  <c r="AE289" i="13"/>
  <c r="AE284" i="13"/>
  <c r="AO276" i="13"/>
  <c r="AO277" i="13"/>
  <c r="AO286" i="13"/>
  <c r="AO278" i="13"/>
  <c r="AO293" i="13"/>
  <c r="AO289" i="13"/>
  <c r="AO284" i="13"/>
  <c r="AO291" i="13"/>
  <c r="AO294" i="13"/>
  <c r="AO283" i="13"/>
  <c r="AO282" i="13"/>
  <c r="AO290" i="13"/>
  <c r="AO285" i="13"/>
  <c r="AO279" i="13"/>
  <c r="AO280" i="13"/>
  <c r="AO281" i="13"/>
  <c r="AO292" i="13"/>
  <c r="AO287" i="13"/>
  <c r="AO288" i="13"/>
  <c r="AF287" i="13"/>
  <c r="AF288" i="13"/>
  <c r="AF286" i="13"/>
  <c r="AF278" i="13"/>
  <c r="AF291" i="13"/>
  <c r="AF292" i="13"/>
  <c r="AF279" i="13"/>
  <c r="AF282" i="13"/>
  <c r="AF281" i="13"/>
  <c r="AF284" i="13"/>
  <c r="AF293" i="13"/>
  <c r="AF285" i="13"/>
  <c r="AF280" i="13"/>
  <c r="AF294" i="13"/>
  <c r="AF283" i="13"/>
  <c r="AF276" i="13"/>
  <c r="AF289" i="13"/>
  <c r="AF290" i="13"/>
  <c r="AF277" i="13"/>
  <c r="I395" i="13"/>
  <c r="L398" i="13"/>
  <c r="AM399" i="13"/>
  <c r="AG391" i="13"/>
  <c r="S394" i="13"/>
  <c r="AE399" i="13"/>
  <c r="AI391" i="13"/>
  <c r="J395" i="13"/>
  <c r="M405" i="13"/>
  <c r="U392" i="13"/>
  <c r="K395" i="13"/>
  <c r="AC403" i="13"/>
  <c r="L392" i="13"/>
  <c r="AL394" i="13"/>
  <c r="I402" i="13"/>
  <c r="AM391" i="13"/>
  <c r="AA394" i="13"/>
  <c r="Z400" i="13"/>
  <c r="AD391" i="13"/>
  <c r="O394" i="13"/>
  <c r="O399" i="13"/>
  <c r="U391" i="13"/>
  <c r="AO393" i="13"/>
  <c r="AG397" i="13"/>
  <c r="X391" i="13"/>
  <c r="N393" i="13"/>
  <c r="AO394" i="13"/>
  <c r="AE396" i="13"/>
  <c r="U398" i="13"/>
  <c r="S400" i="13"/>
  <c r="J402" i="13"/>
  <c r="AL403" i="13"/>
  <c r="AD405" i="13"/>
  <c r="V407" i="13"/>
  <c r="N409" i="13"/>
  <c r="W393" i="13"/>
  <c r="M395" i="13"/>
  <c r="K397" i="13"/>
  <c r="AL398" i="13"/>
  <c r="AB400" i="13"/>
  <c r="S402" i="13"/>
  <c r="K404" i="13"/>
  <c r="AM405" i="13"/>
  <c r="AE407" i="13"/>
  <c r="W409" i="13"/>
  <c r="O398" i="13"/>
  <c r="AP399" i="13"/>
  <c r="AN401" i="13"/>
  <c r="AF403" i="13"/>
  <c r="X405" i="13"/>
  <c r="P407" i="13"/>
  <c r="AR408" i="13"/>
  <c r="P398" i="13"/>
  <c r="AQ399" i="13"/>
  <c r="AG401" i="13"/>
  <c r="Y403" i="13"/>
  <c r="Q405" i="13"/>
  <c r="I407" i="13"/>
  <c r="AK408" i="13"/>
  <c r="AR391" i="13"/>
  <c r="AH393" i="13"/>
  <c r="AF395" i="13"/>
  <c r="V397" i="13"/>
  <c r="L399" i="13"/>
  <c r="AM400" i="13"/>
  <c r="AD402" i="13"/>
  <c r="V404" i="13"/>
  <c r="N406" i="13"/>
  <c r="AP407" i="13"/>
  <c r="AH409" i="13"/>
  <c r="AE397" i="13"/>
  <c r="U399" i="13"/>
  <c r="S401" i="13"/>
  <c r="K403" i="13"/>
  <c r="AM404" i="13"/>
  <c r="AE406" i="13"/>
  <c r="W408" i="13"/>
  <c r="R395" i="13"/>
  <c r="P397" i="13"/>
  <c r="AQ398" i="13"/>
  <c r="AG400" i="13"/>
  <c r="X402" i="13"/>
  <c r="P404" i="13"/>
  <c r="AR405" i="13"/>
  <c r="AJ407" i="13"/>
  <c r="AB409" i="13"/>
  <c r="O265" i="13"/>
  <c r="O263" i="13"/>
  <c r="O257" i="13"/>
  <c r="O253" i="13"/>
  <c r="O267" i="13"/>
  <c r="O270" i="13"/>
  <c r="O254" i="13"/>
  <c r="O255" i="13"/>
  <c r="O262" i="13"/>
  <c r="O271" i="13"/>
  <c r="O266" i="13"/>
  <c r="O260" i="13"/>
  <c r="O269" i="13"/>
  <c r="O268" i="13"/>
  <c r="O261" i="13"/>
  <c r="O256" i="13"/>
  <c r="O258" i="13"/>
  <c r="O264" i="13"/>
  <c r="O259" i="13"/>
  <c r="AH292" i="13"/>
  <c r="AH294" i="13"/>
  <c r="AH286" i="13"/>
  <c r="AH280" i="13"/>
  <c r="AH285" i="13"/>
  <c r="AH279" i="13"/>
  <c r="AH291" i="13"/>
  <c r="AH282" i="13"/>
  <c r="AH278" i="13"/>
  <c r="AH287" i="13"/>
  <c r="AH284" i="13"/>
  <c r="AH277" i="13"/>
  <c r="AH276" i="13"/>
  <c r="AH288" i="13"/>
  <c r="AH283" i="13"/>
  <c r="AH293" i="13"/>
  <c r="AH281" i="13"/>
  <c r="AH290" i="13"/>
  <c r="AH289" i="13"/>
  <c r="V403" i="13"/>
  <c r="AB408" i="13"/>
  <c r="AQ407" i="13"/>
  <c r="K258" i="13"/>
  <c r="K259" i="13"/>
  <c r="K254" i="13"/>
  <c r="K255" i="13"/>
  <c r="K256" i="13"/>
  <c r="K270" i="13"/>
  <c r="K260" i="13"/>
  <c r="K269" i="13"/>
  <c r="K253" i="13"/>
  <c r="K267" i="13"/>
  <c r="K263" i="13"/>
  <c r="K268" i="13"/>
  <c r="K264" i="13"/>
  <c r="K262" i="13"/>
  <c r="K265" i="13"/>
  <c r="K257" i="13"/>
  <c r="K261" i="13"/>
  <c r="K266" i="13"/>
  <c r="K271" i="13"/>
  <c r="AK267" i="13"/>
  <c r="AK261" i="13"/>
  <c r="AK262" i="13"/>
  <c r="AK265" i="13"/>
  <c r="AK270" i="13"/>
  <c r="AK263" i="13"/>
  <c r="AK258" i="13"/>
  <c r="AK269" i="13"/>
  <c r="AK260" i="13"/>
  <c r="AK259" i="13"/>
  <c r="AK255" i="13"/>
  <c r="AK256" i="13"/>
  <c r="AK257" i="13"/>
  <c r="AK268" i="13"/>
  <c r="AK271" i="13"/>
  <c r="AK254" i="13"/>
  <c r="AK253" i="13"/>
  <c r="AK266" i="13"/>
  <c r="AK264" i="13"/>
  <c r="AM270" i="13"/>
  <c r="AM264" i="13"/>
  <c r="AM266" i="13"/>
  <c r="AM262" i="13"/>
  <c r="AM260" i="13"/>
  <c r="AM261" i="13"/>
  <c r="AM268" i="13"/>
  <c r="AM256" i="13"/>
  <c r="AM259" i="13"/>
  <c r="AM263" i="13"/>
  <c r="AM271" i="13"/>
  <c r="AM257" i="13"/>
  <c r="AM253" i="13"/>
  <c r="AM265" i="13"/>
  <c r="AM254" i="13"/>
  <c r="AM269" i="13"/>
  <c r="AM267" i="13"/>
  <c r="AM255" i="13"/>
  <c r="AM258" i="13"/>
  <c r="AG268" i="13"/>
  <c r="AG262" i="13"/>
  <c r="AG253" i="13"/>
  <c r="AG271" i="13"/>
  <c r="AG267" i="13"/>
  <c r="AG269" i="13"/>
  <c r="AG259" i="13"/>
  <c r="AG263" i="13"/>
  <c r="AG266" i="13"/>
  <c r="AG254" i="13"/>
  <c r="AG257" i="13"/>
  <c r="AG258" i="13"/>
  <c r="AG261" i="13"/>
  <c r="AG256" i="13"/>
  <c r="AG270" i="13"/>
  <c r="AG255" i="13"/>
  <c r="AG260" i="13"/>
  <c r="AG265" i="13"/>
  <c r="AG264" i="13"/>
  <c r="W378" i="13"/>
  <c r="I376" i="13"/>
  <c r="L380" i="13"/>
  <c r="X372" i="13"/>
  <c r="W380" i="13"/>
  <c r="L372" i="13"/>
  <c r="L382" i="13"/>
  <c r="L370" i="13"/>
  <c r="X382" i="13"/>
  <c r="W377" i="13"/>
  <c r="W385" i="13"/>
  <c r="AA284" i="13"/>
  <c r="AA283" i="13"/>
  <c r="AA281" i="13"/>
  <c r="AA292" i="13"/>
  <c r="AA294" i="13"/>
  <c r="AA277" i="13"/>
  <c r="AA290" i="13"/>
  <c r="AA293" i="13"/>
  <c r="AA291" i="13"/>
  <c r="AA278" i="13"/>
  <c r="AA287" i="13"/>
  <c r="AA282" i="13"/>
  <c r="AA288" i="13"/>
  <c r="AA276" i="13"/>
  <c r="AA286" i="13"/>
  <c r="AA289" i="13"/>
  <c r="AA280" i="13"/>
  <c r="AA285" i="13"/>
  <c r="AA279" i="13"/>
  <c r="K276" i="13"/>
  <c r="K283" i="13"/>
  <c r="K280" i="13"/>
  <c r="K294" i="13"/>
  <c r="K279" i="13"/>
  <c r="K289" i="13"/>
  <c r="K282" i="13"/>
  <c r="K287" i="13"/>
  <c r="K281" i="13"/>
  <c r="K277" i="13"/>
  <c r="K290" i="13"/>
  <c r="K293" i="13"/>
  <c r="K284" i="13"/>
  <c r="K291" i="13"/>
  <c r="K292" i="13"/>
  <c r="K285" i="13"/>
  <c r="K286" i="13"/>
  <c r="K288" i="13"/>
  <c r="K278" i="13"/>
  <c r="AP285" i="13"/>
  <c r="AP284" i="13"/>
  <c r="AP277" i="13"/>
  <c r="AP283" i="13"/>
  <c r="AP279" i="13"/>
  <c r="AP282" i="13"/>
  <c r="AP289" i="13"/>
  <c r="AP292" i="13"/>
  <c r="AP278" i="13"/>
  <c r="AP276" i="13"/>
  <c r="AP293" i="13"/>
  <c r="AP281" i="13"/>
  <c r="AP290" i="13"/>
  <c r="AP291" i="13"/>
  <c r="AP286" i="13"/>
  <c r="AP288" i="13"/>
  <c r="AP287" i="13"/>
  <c r="AP280" i="13"/>
  <c r="AP294" i="13"/>
  <c r="L290" i="13"/>
  <c r="L292" i="13"/>
  <c r="L276" i="13"/>
  <c r="L293" i="13"/>
  <c r="L289" i="13"/>
  <c r="L294" i="13"/>
  <c r="L285" i="13"/>
  <c r="L287" i="13"/>
  <c r="L291" i="13"/>
  <c r="L284" i="13"/>
  <c r="L281" i="13"/>
  <c r="L278" i="13"/>
  <c r="L283" i="13"/>
  <c r="L280" i="13"/>
  <c r="L279" i="13"/>
  <c r="L288" i="13"/>
  <c r="L282" i="13"/>
  <c r="L277" i="13"/>
  <c r="L286" i="13"/>
  <c r="AN290" i="13"/>
  <c r="AN291" i="13"/>
  <c r="AN281" i="13"/>
  <c r="AN284" i="13"/>
  <c r="AN279" i="13"/>
  <c r="AN283" i="13"/>
  <c r="AN293" i="13"/>
  <c r="AN280" i="13"/>
  <c r="AN278" i="13"/>
  <c r="AN285" i="13"/>
  <c r="AN282" i="13"/>
  <c r="AN276" i="13"/>
  <c r="AN288" i="13"/>
  <c r="AN277" i="13"/>
  <c r="AN286" i="13"/>
  <c r="AN292" i="13"/>
  <c r="AN294" i="13"/>
  <c r="AN287" i="13"/>
  <c r="AN289" i="13"/>
  <c r="R396" i="13"/>
  <c r="AF393" i="13"/>
  <c r="R392" i="13"/>
  <c r="AQ391" i="13"/>
  <c r="AE394" i="13"/>
  <c r="M401" i="13"/>
  <c r="I392" i="13"/>
  <c r="Y395" i="13"/>
  <c r="AO406" i="13"/>
  <c r="AG392" i="13"/>
  <c r="AA395" i="13"/>
  <c r="U405" i="13"/>
  <c r="V392" i="13"/>
  <c r="N395" i="13"/>
  <c r="AK403" i="13"/>
  <c r="M392" i="13"/>
  <c r="AM394" i="13"/>
  <c r="Q402" i="13"/>
  <c r="AO391" i="13"/>
  <c r="AB394" i="13"/>
  <c r="AH400" i="13"/>
  <c r="AE391" i="13"/>
  <c r="P394" i="13"/>
  <c r="W399" i="13"/>
  <c r="AF391" i="13"/>
  <c r="V393" i="13"/>
  <c r="L395" i="13"/>
  <c r="AM396" i="13"/>
  <c r="AC398" i="13"/>
  <c r="AA400" i="13"/>
  <c r="R402" i="13"/>
  <c r="J404" i="13"/>
  <c r="AL405" i="13"/>
  <c r="AD407" i="13"/>
  <c r="V409" i="13"/>
  <c r="AE393" i="13"/>
  <c r="U395" i="13"/>
  <c r="S397" i="13"/>
  <c r="I399" i="13"/>
  <c r="AJ400" i="13"/>
  <c r="AA402" i="13"/>
  <c r="S404" i="13"/>
  <c r="K406" i="13"/>
  <c r="AM407" i="13"/>
  <c r="AE409" i="13"/>
  <c r="W398" i="13"/>
  <c r="M400" i="13"/>
  <c r="L402" i="13"/>
  <c r="AN403" i="13"/>
  <c r="AF405" i="13"/>
  <c r="X407" i="13"/>
  <c r="P409" i="13"/>
  <c r="X398" i="13"/>
  <c r="N400" i="13"/>
  <c r="AO401" i="13"/>
  <c r="AG403" i="13"/>
  <c r="Y405" i="13"/>
  <c r="Q407" i="13"/>
  <c r="I409" i="13"/>
  <c r="O392" i="13"/>
  <c r="AP393" i="13"/>
  <c r="AN395" i="13"/>
  <c r="AD397" i="13"/>
  <c r="T399" i="13"/>
  <c r="J401" i="13"/>
  <c r="AL402" i="13"/>
  <c r="AD404" i="13"/>
  <c r="V406" i="13"/>
  <c r="N408" i="13"/>
  <c r="AP409" i="13"/>
  <c r="AM397" i="13"/>
  <c r="AC399" i="13"/>
  <c r="AA401" i="13"/>
  <c r="S403" i="13"/>
  <c r="K405" i="13"/>
  <c r="AM406" i="13"/>
  <c r="AE408" i="13"/>
  <c r="Z395" i="13"/>
  <c r="X397" i="13"/>
  <c r="N399" i="13"/>
  <c r="AO400" i="13"/>
  <c r="AF402" i="13"/>
  <c r="X404" i="13"/>
  <c r="P406" i="13"/>
  <c r="AR407" i="13"/>
  <c r="AJ409" i="13"/>
  <c r="V398" i="13"/>
  <c r="AQ408" i="13"/>
  <c r="S255" i="13"/>
  <c r="S262" i="13"/>
  <c r="S256" i="13"/>
  <c r="S263" i="13"/>
  <c r="S261" i="13"/>
  <c r="S253" i="13"/>
  <c r="S267" i="13"/>
  <c r="S254" i="13"/>
  <c r="S270" i="13"/>
  <c r="S268" i="13"/>
  <c r="S264" i="13"/>
  <c r="S269" i="13"/>
  <c r="S266" i="13"/>
  <c r="S258" i="13"/>
  <c r="S271" i="13"/>
  <c r="S259" i="13"/>
  <c r="S265" i="13"/>
  <c r="S257" i="13"/>
  <c r="S260" i="13"/>
  <c r="N261" i="13"/>
  <c r="N271" i="13"/>
  <c r="N270" i="13"/>
  <c r="N258" i="13"/>
  <c r="N267" i="13"/>
  <c r="N264" i="13"/>
  <c r="N259" i="13"/>
  <c r="N253" i="13"/>
  <c r="N256" i="13"/>
  <c r="N257" i="13"/>
  <c r="N260" i="13"/>
  <c r="N255" i="13"/>
  <c r="N262" i="13"/>
  <c r="N265" i="13"/>
  <c r="N263" i="13"/>
  <c r="N266" i="13"/>
  <c r="N269" i="13"/>
  <c r="N268" i="13"/>
  <c r="N254" i="13"/>
  <c r="P263" i="13"/>
  <c r="P268" i="13"/>
  <c r="P259" i="13"/>
  <c r="P271" i="13"/>
  <c r="P269" i="13"/>
  <c r="P264" i="13"/>
  <c r="P261" i="13"/>
  <c r="P260" i="13"/>
  <c r="P256" i="13"/>
  <c r="P257" i="13"/>
  <c r="P258" i="13"/>
  <c r="P254" i="13"/>
  <c r="P255" i="13"/>
  <c r="P262" i="13"/>
  <c r="P265" i="13"/>
  <c r="P266" i="13"/>
  <c r="P267" i="13"/>
  <c r="P270" i="13"/>
  <c r="P253" i="13"/>
  <c r="AO271" i="13"/>
  <c r="AO265" i="13"/>
  <c r="AO269" i="13"/>
  <c r="AO262" i="13"/>
  <c r="AO267" i="13"/>
  <c r="AO261" i="13"/>
  <c r="AO259" i="13"/>
  <c r="AO256" i="13"/>
  <c r="AO266" i="13"/>
  <c r="AO254" i="13"/>
  <c r="AO257" i="13"/>
  <c r="AO258" i="13"/>
  <c r="AO264" i="13"/>
  <c r="AO268" i="13"/>
  <c r="AO263" i="13"/>
  <c r="AO253" i="13"/>
  <c r="AO255" i="13"/>
  <c r="AO270" i="13"/>
  <c r="AO260" i="13"/>
  <c r="I377" i="13"/>
  <c r="W368" i="13"/>
  <c r="W381" i="13"/>
  <c r="X375" i="13"/>
  <c r="W376" i="13"/>
  <c r="L375" i="13"/>
  <c r="X377" i="13"/>
  <c r="L379" i="13"/>
  <c r="X384" i="13"/>
  <c r="AI279" i="13"/>
  <c r="AI294" i="13"/>
  <c r="AI277" i="13"/>
  <c r="AI293" i="13"/>
  <c r="AI288" i="13"/>
  <c r="AI280" i="13"/>
  <c r="AI291" i="13"/>
  <c r="AI284" i="13"/>
  <c r="AI289" i="13"/>
  <c r="AI282" i="13"/>
  <c r="AI285" i="13"/>
  <c r="AI281" i="13"/>
  <c r="AI276" i="13"/>
  <c r="AI278" i="13"/>
  <c r="AI290" i="13"/>
  <c r="AI283" i="13"/>
  <c r="AI286" i="13"/>
  <c r="AI287" i="13"/>
  <c r="AI292" i="13"/>
  <c r="Z288" i="13"/>
  <c r="Z294" i="13"/>
  <c r="Z286" i="13"/>
  <c r="Z284" i="13"/>
  <c r="Z289" i="13"/>
  <c r="Z293" i="13"/>
  <c r="Z276" i="13"/>
  <c r="Z280" i="13"/>
  <c r="Z285" i="13"/>
  <c r="Z277" i="13"/>
  <c r="Z278" i="13"/>
  <c r="Z287" i="13"/>
  <c r="Z281" i="13"/>
  <c r="Z290" i="13"/>
  <c r="Z292" i="13"/>
  <c r="Z291" i="13"/>
  <c r="Z279" i="13"/>
  <c r="Z283" i="13"/>
  <c r="Z282" i="13"/>
  <c r="R276" i="13"/>
  <c r="R277" i="13"/>
  <c r="R290" i="13"/>
  <c r="R293" i="13"/>
  <c r="R288" i="13"/>
  <c r="R280" i="13"/>
  <c r="R286" i="13"/>
  <c r="R292" i="13"/>
  <c r="R294" i="13"/>
  <c r="R284" i="13"/>
  <c r="R279" i="13"/>
  <c r="R291" i="13"/>
  <c r="R282" i="13"/>
  <c r="R283" i="13"/>
  <c r="R289" i="13"/>
  <c r="R281" i="13"/>
  <c r="R278" i="13"/>
  <c r="R285" i="13"/>
  <c r="R287" i="13"/>
  <c r="T278" i="13"/>
  <c r="T294" i="13"/>
  <c r="T285" i="13"/>
  <c r="T288" i="13"/>
  <c r="T281" i="13"/>
  <c r="T282" i="13"/>
  <c r="T284" i="13"/>
  <c r="T290" i="13"/>
  <c r="T287" i="13"/>
  <c r="T277" i="13"/>
  <c r="T280" i="13"/>
  <c r="T286" i="13"/>
  <c r="T292" i="13"/>
  <c r="T276" i="13"/>
  <c r="T289" i="13"/>
  <c r="T279" i="13"/>
  <c r="T291" i="13"/>
  <c r="T293" i="13"/>
  <c r="T283" i="13"/>
  <c r="U401" i="13"/>
  <c r="O391" i="13"/>
  <c r="AF394" i="13"/>
  <c r="Q392" i="13"/>
  <c r="AR394" i="13"/>
  <c r="AO402" i="13"/>
  <c r="T392" i="13"/>
  <c r="AO395" i="13"/>
  <c r="AG408" i="13"/>
  <c r="I393" i="13"/>
  <c r="AQ395" i="13"/>
  <c r="M407" i="13"/>
  <c r="AH392" i="13"/>
  <c r="AD395" i="13"/>
  <c r="AC405" i="13"/>
  <c r="X392" i="13"/>
  <c r="O395" i="13"/>
  <c r="I404" i="13"/>
  <c r="N392" i="13"/>
  <c r="AN394" i="13"/>
  <c r="Y402" i="13"/>
  <c r="AP391" i="13"/>
  <c r="AD394" i="13"/>
  <c r="AP400" i="13"/>
  <c r="AN391" i="13"/>
  <c r="AD393" i="13"/>
  <c r="T395" i="13"/>
  <c r="J397" i="13"/>
  <c r="AK398" i="13"/>
  <c r="AI400" i="13"/>
  <c r="Z402" i="13"/>
  <c r="R404" i="13"/>
  <c r="J406" i="13"/>
  <c r="AL407" i="13"/>
  <c r="AD409" i="13"/>
  <c r="AM393" i="13"/>
  <c r="AC395" i="13"/>
  <c r="AA397" i="13"/>
  <c r="Q399" i="13"/>
  <c r="AR400" i="13"/>
  <c r="AI402" i="13"/>
  <c r="AA404" i="13"/>
  <c r="S406" i="13"/>
  <c r="K408" i="13"/>
  <c r="AM409" i="13"/>
  <c r="AE398" i="13"/>
  <c r="U400" i="13"/>
  <c r="T402" i="13"/>
  <c r="L404" i="13"/>
  <c r="AN405" i="13"/>
  <c r="AF407" i="13"/>
  <c r="X409" i="13"/>
  <c r="AF398" i="13"/>
  <c r="V400" i="13"/>
  <c r="M402" i="13"/>
  <c r="AO403" i="13"/>
  <c r="AG405" i="13"/>
  <c r="Y407" i="13"/>
  <c r="Q409" i="13"/>
  <c r="W392" i="13"/>
  <c r="M394" i="13"/>
  <c r="K396" i="13"/>
  <c r="AL397" i="13"/>
  <c r="AB399" i="13"/>
  <c r="R401" i="13"/>
  <c r="J403" i="13"/>
  <c r="AL404" i="13"/>
  <c r="AD406" i="13"/>
  <c r="V408" i="13"/>
  <c r="T396" i="13"/>
  <c r="J398" i="13"/>
  <c r="AK399" i="13"/>
  <c r="AI401" i="13"/>
  <c r="AA403" i="13"/>
  <c r="S405" i="13"/>
  <c r="K407" i="13"/>
  <c r="AM408" i="13"/>
  <c r="AH395" i="13"/>
  <c r="AF397" i="13"/>
  <c r="V399" i="13"/>
  <c r="L401" i="13"/>
  <c r="AN402" i="13"/>
  <c r="AF404" i="13"/>
  <c r="X406" i="13"/>
  <c r="P408" i="13"/>
  <c r="AR409" i="13"/>
  <c r="S288" i="13"/>
  <c r="S286" i="13"/>
  <c r="S278" i="13"/>
  <c r="S280" i="13"/>
  <c r="S287" i="13"/>
  <c r="S281" i="13"/>
  <c r="S290" i="13"/>
  <c r="S284" i="13"/>
  <c r="S276" i="13"/>
  <c r="S293" i="13"/>
  <c r="S289" i="13"/>
  <c r="S282" i="13"/>
  <c r="S285" i="13"/>
  <c r="S294" i="13"/>
  <c r="S291" i="13"/>
  <c r="S283" i="13"/>
  <c r="S279" i="13"/>
  <c r="S277" i="13"/>
  <c r="S292" i="13"/>
  <c r="X401" i="13"/>
  <c r="AB405" i="13"/>
  <c r="AA262" i="13"/>
  <c r="AA271" i="13"/>
  <c r="AA260" i="13"/>
  <c r="AA253" i="13"/>
  <c r="AA263" i="13"/>
  <c r="AA268" i="13"/>
  <c r="AA267" i="13"/>
  <c r="AA266" i="13"/>
  <c r="AA265" i="13"/>
  <c r="AA264" i="13"/>
  <c r="AA270" i="13"/>
  <c r="AA257" i="13"/>
  <c r="AA269" i="13"/>
  <c r="AA255" i="13"/>
  <c r="AA256" i="13"/>
  <c r="AA254" i="13"/>
  <c r="AA261" i="13"/>
  <c r="AA259" i="13"/>
  <c r="AA258" i="13"/>
  <c r="V260" i="13"/>
  <c r="V269" i="13"/>
  <c r="V265" i="13"/>
  <c r="V258" i="13"/>
  <c r="V255" i="13"/>
  <c r="V259" i="13"/>
  <c r="V271" i="13"/>
  <c r="V253" i="13"/>
  <c r="V256" i="13"/>
  <c r="V257" i="13"/>
  <c r="V263" i="13"/>
  <c r="V261" i="13"/>
  <c r="V270" i="13"/>
  <c r="V268" i="13"/>
  <c r="V267" i="13"/>
  <c r="V254" i="13"/>
  <c r="V264" i="13"/>
  <c r="V266" i="13"/>
  <c r="V262" i="13"/>
  <c r="X270" i="13"/>
  <c r="X268" i="13"/>
  <c r="X259" i="13"/>
  <c r="X271" i="13"/>
  <c r="X256" i="13"/>
  <c r="X257" i="13"/>
  <c r="X258" i="13"/>
  <c r="X269" i="13"/>
  <c r="X262" i="13"/>
  <c r="X254" i="13"/>
  <c r="X255" i="13"/>
  <c r="X260" i="13"/>
  <c r="X267" i="13"/>
  <c r="X266" i="13"/>
  <c r="X253" i="13"/>
  <c r="X263" i="13"/>
  <c r="X264" i="13"/>
  <c r="X265" i="13"/>
  <c r="X261" i="13"/>
  <c r="J261" i="13"/>
  <c r="J271" i="13"/>
  <c r="J266" i="13"/>
  <c r="J259" i="13"/>
  <c r="J262" i="13"/>
  <c r="J257" i="13"/>
  <c r="J264" i="13"/>
  <c r="J267" i="13"/>
  <c r="J265" i="13"/>
  <c r="J258" i="13"/>
  <c r="J254" i="13"/>
  <c r="J270" i="13"/>
  <c r="J255" i="13"/>
  <c r="J256" i="13"/>
  <c r="J268" i="13"/>
  <c r="J260" i="13"/>
  <c r="J253" i="13"/>
  <c r="J263" i="13"/>
  <c r="J269" i="13"/>
  <c r="W370" i="13"/>
  <c r="W369" i="13"/>
  <c r="W386" i="13"/>
  <c r="L373" i="13"/>
  <c r="X383" i="13"/>
  <c r="I373" i="13"/>
  <c r="L377" i="13"/>
  <c r="I370" i="13"/>
  <c r="W375" i="13"/>
  <c r="W382" i="13"/>
  <c r="W384" i="13"/>
  <c r="L381" i="13"/>
  <c r="X386" i="13"/>
  <c r="L376" i="13"/>
  <c r="AL293" i="13"/>
  <c r="AL285" i="13"/>
  <c r="AL280" i="13"/>
  <c r="AL283" i="13"/>
  <c r="AL286" i="13"/>
  <c r="AL294" i="13"/>
  <c r="AL289" i="13"/>
  <c r="AL282" i="13"/>
  <c r="AL276" i="13"/>
  <c r="AL284" i="13"/>
  <c r="AL287" i="13"/>
  <c r="AL278" i="13"/>
  <c r="AL281" i="13"/>
  <c r="AL288" i="13"/>
  <c r="AL277" i="13"/>
  <c r="AL292" i="13"/>
  <c r="AL290" i="13"/>
  <c r="AL291" i="13"/>
  <c r="AL279" i="13"/>
  <c r="N294" i="13"/>
  <c r="N284" i="13"/>
  <c r="N290" i="13"/>
  <c r="N276" i="13"/>
  <c r="N288" i="13"/>
  <c r="N281" i="13"/>
  <c r="N285" i="13"/>
  <c r="N283" i="13"/>
  <c r="N293" i="13"/>
  <c r="N291" i="13"/>
  <c r="N279" i="13"/>
  <c r="N289" i="13"/>
  <c r="N282" i="13"/>
  <c r="N280" i="13"/>
  <c r="N277" i="13"/>
  <c r="N278" i="13"/>
  <c r="N292" i="13"/>
  <c r="N286" i="13"/>
  <c r="N287" i="13"/>
  <c r="AC285" i="13"/>
  <c r="AC276" i="13"/>
  <c r="AC277" i="13"/>
  <c r="AC290" i="13"/>
  <c r="AC284" i="13"/>
  <c r="AC279" i="13"/>
  <c r="AC288" i="13"/>
  <c r="AC293" i="13"/>
  <c r="AC294" i="13"/>
  <c r="AC281" i="13"/>
  <c r="AC286" i="13"/>
  <c r="AC278" i="13"/>
  <c r="AC287" i="13"/>
  <c r="AC291" i="13"/>
  <c r="AC289" i="13"/>
  <c r="AC280" i="13"/>
  <c r="AC292" i="13"/>
  <c r="AC283" i="13"/>
  <c r="AC282" i="13"/>
  <c r="AB286" i="13"/>
  <c r="AB283" i="13"/>
  <c r="AB285" i="13"/>
  <c r="AB289" i="13"/>
  <c r="AB288" i="13"/>
  <c r="AB281" i="13"/>
  <c r="AB293" i="13"/>
  <c r="AB284" i="13"/>
  <c r="AB279" i="13"/>
  <c r="AB278" i="13"/>
  <c r="AB277" i="13"/>
  <c r="AB280" i="13"/>
  <c r="AB287" i="13"/>
  <c r="AB276" i="13"/>
  <c r="AB290" i="13"/>
  <c r="AB291" i="13"/>
  <c r="AB294" i="13"/>
  <c r="AB292" i="13"/>
  <c r="AB282" i="13"/>
  <c r="W391" i="13"/>
  <c r="M403" i="13"/>
  <c r="S393" i="13"/>
  <c r="AC392" i="13"/>
  <c r="V395" i="13"/>
  <c r="AG404" i="13"/>
  <c r="AF392" i="13"/>
  <c r="V396" i="13"/>
  <c r="I391" i="13"/>
  <c r="U393" i="13"/>
  <c r="Y396" i="13"/>
  <c r="AO408" i="13"/>
  <c r="K393" i="13"/>
  <c r="I396" i="13"/>
  <c r="U407" i="13"/>
  <c r="AK392" i="13"/>
  <c r="AE395" i="13"/>
  <c r="AK405" i="13"/>
  <c r="Y392" i="13"/>
  <c r="Q395" i="13"/>
  <c r="Q404" i="13"/>
  <c r="P392" i="13"/>
  <c r="AQ394" i="13"/>
  <c r="AG402" i="13"/>
  <c r="K392" i="13"/>
  <c r="AL393" i="13"/>
  <c r="AB395" i="13"/>
  <c r="R397" i="13"/>
  <c r="P399" i="13"/>
  <c r="AQ400" i="13"/>
  <c r="AH402" i="13"/>
  <c r="Z404" i="13"/>
  <c r="R406" i="13"/>
  <c r="J408" i="13"/>
  <c r="AL409" i="13"/>
  <c r="J394" i="13"/>
  <c r="AK395" i="13"/>
  <c r="AI397" i="13"/>
  <c r="Y399" i="13"/>
  <c r="O401" i="13"/>
  <c r="AQ402" i="13"/>
  <c r="AI404" i="13"/>
  <c r="AA406" i="13"/>
  <c r="S408" i="13"/>
  <c r="L397" i="13"/>
  <c r="AM398" i="13"/>
  <c r="AC400" i="13"/>
  <c r="AB402" i="13"/>
  <c r="T404" i="13"/>
  <c r="L406" i="13"/>
  <c r="AN407" i="13"/>
  <c r="AF409" i="13"/>
  <c r="AN398" i="13"/>
  <c r="AD400" i="13"/>
  <c r="U402" i="13"/>
  <c r="M404" i="13"/>
  <c r="AO405" i="13"/>
  <c r="AG407" i="13"/>
  <c r="Y409" i="13"/>
  <c r="AE392" i="13"/>
  <c r="U394" i="13"/>
  <c r="S396" i="13"/>
  <c r="I398" i="13"/>
  <c r="AJ399" i="13"/>
  <c r="Z401" i="13"/>
  <c r="R403" i="13"/>
  <c r="J405" i="13"/>
  <c r="AL406" i="13"/>
  <c r="AD408" i="13"/>
  <c r="AB396" i="13"/>
  <c r="R398" i="13"/>
  <c r="P400" i="13"/>
  <c r="AQ401" i="13"/>
  <c r="AI403" i="13"/>
  <c r="AA405" i="13"/>
  <c r="S407" i="13"/>
  <c r="K409" i="13"/>
  <c r="AP395" i="13"/>
  <c r="AN397" i="13"/>
  <c r="AD399" i="13"/>
  <c r="T401" i="13"/>
  <c r="L403" i="13"/>
  <c r="AN404" i="13"/>
  <c r="AF406" i="13"/>
  <c r="X408" i="13"/>
  <c r="M264" i="13"/>
  <c r="M256" i="13"/>
  <c r="M257" i="13"/>
  <c r="M253" i="13"/>
  <c r="M254" i="13"/>
  <c r="M260" i="13"/>
  <c r="M268" i="13"/>
  <c r="M267" i="13"/>
  <c r="M262" i="13"/>
  <c r="M265" i="13"/>
  <c r="M271" i="13"/>
  <c r="M263" i="13"/>
  <c r="M258" i="13"/>
  <c r="M266" i="13"/>
  <c r="M261" i="13"/>
  <c r="M259" i="13"/>
  <c r="M255" i="13"/>
  <c r="M270" i="13"/>
  <c r="M269" i="13"/>
  <c r="AH269" i="13"/>
  <c r="AH267" i="13"/>
  <c r="AH264" i="13"/>
  <c r="AH265" i="13"/>
  <c r="AH258" i="13"/>
  <c r="AH260" i="13"/>
  <c r="AH254" i="13"/>
  <c r="AH259" i="13"/>
  <c r="AH255" i="13"/>
  <c r="AH256" i="13"/>
  <c r="AH271" i="13"/>
  <c r="AH266" i="13"/>
  <c r="AH253" i="13"/>
  <c r="AH268" i="13"/>
  <c r="AH262" i="13"/>
  <c r="AH270" i="13"/>
  <c r="AH257" i="13"/>
  <c r="AH261" i="13"/>
  <c r="AH263" i="13"/>
  <c r="T270" i="13"/>
  <c r="T268" i="13"/>
  <c r="T260" i="13"/>
  <c r="T266" i="13"/>
  <c r="T255" i="13"/>
  <c r="T258" i="13"/>
  <c r="T259" i="13"/>
  <c r="T264" i="13"/>
  <c r="T262" i="13"/>
  <c r="T256" i="13"/>
  <c r="T265" i="13"/>
  <c r="T267" i="13"/>
  <c r="T261" i="13"/>
  <c r="T269" i="13"/>
  <c r="T253" i="13"/>
  <c r="T254" i="13"/>
  <c r="T263" i="13"/>
  <c r="T257" i="13"/>
  <c r="T271" i="13"/>
  <c r="AI271" i="13"/>
  <c r="AI253" i="13"/>
  <c r="AI268" i="13"/>
  <c r="AI261" i="13"/>
  <c r="AI269" i="13"/>
  <c r="AI254" i="13"/>
  <c r="AI266" i="13"/>
  <c r="AI262" i="13"/>
  <c r="AI264" i="13"/>
  <c r="AI263" i="13"/>
  <c r="AI270" i="13"/>
  <c r="AI257" i="13"/>
  <c r="AI258" i="13"/>
  <c r="AI260" i="13"/>
  <c r="AI259" i="13"/>
  <c r="AI265" i="13"/>
  <c r="AI255" i="13"/>
  <c r="AI267" i="13"/>
  <c r="AI256" i="13"/>
  <c r="AD263" i="13"/>
  <c r="AD270" i="13"/>
  <c r="AD258" i="13"/>
  <c r="AD259" i="13"/>
  <c r="AD255" i="13"/>
  <c r="AD265" i="13"/>
  <c r="AD253" i="13"/>
  <c r="AD256" i="13"/>
  <c r="AD257" i="13"/>
  <c r="AD260" i="13"/>
  <c r="AD271" i="13"/>
  <c r="AD268" i="13"/>
  <c r="AD254" i="13"/>
  <c r="AD266" i="13"/>
  <c r="AD261" i="13"/>
  <c r="AD262" i="13"/>
  <c r="AD269" i="13"/>
  <c r="AD264" i="13"/>
  <c r="AD267" i="13"/>
  <c r="AF271" i="13"/>
  <c r="AF256" i="13"/>
  <c r="AF257" i="13"/>
  <c r="AF258" i="13"/>
  <c r="AF261" i="13"/>
  <c r="AF254" i="13"/>
  <c r="AF270" i="13"/>
  <c r="AF255" i="13"/>
  <c r="AF264" i="13"/>
  <c r="AF267" i="13"/>
  <c r="AF265" i="13"/>
  <c r="AF262" i="13"/>
  <c r="AF269" i="13"/>
  <c r="AF268" i="13"/>
  <c r="AF259" i="13"/>
  <c r="AF260" i="13"/>
  <c r="AF253" i="13"/>
  <c r="AF263" i="13"/>
  <c r="AF266" i="13"/>
  <c r="R261" i="13"/>
  <c r="R269" i="13"/>
  <c r="R262" i="13"/>
  <c r="R257" i="13"/>
  <c r="R268" i="13"/>
  <c r="R271" i="13"/>
  <c r="R267" i="13"/>
  <c r="R260" i="13"/>
  <c r="R265" i="13"/>
  <c r="R258" i="13"/>
  <c r="R254" i="13"/>
  <c r="R259" i="13"/>
  <c r="R255" i="13"/>
  <c r="R266" i="13"/>
  <c r="R256" i="13"/>
  <c r="R253" i="13"/>
  <c r="R264" i="13"/>
  <c r="R270" i="13"/>
  <c r="R263" i="13"/>
  <c r="I368" i="13"/>
  <c r="X369" i="13"/>
  <c r="X373" i="13"/>
  <c r="I369" i="13"/>
  <c r="X374" i="13"/>
  <c r="X376" i="13"/>
  <c r="L383" i="13"/>
  <c r="I379" i="13"/>
  <c r="V279" i="13"/>
  <c r="V293" i="13"/>
  <c r="V276" i="13"/>
  <c r="V281" i="13"/>
  <c r="V290" i="13"/>
  <c r="V292" i="13"/>
  <c r="V288" i="13"/>
  <c r="V283" i="13"/>
  <c r="V286" i="13"/>
  <c r="V285" i="13"/>
  <c r="V280" i="13"/>
  <c r="V291" i="13"/>
  <c r="V289" i="13"/>
  <c r="V282" i="13"/>
  <c r="V287" i="13"/>
  <c r="V277" i="13"/>
  <c r="V284" i="13"/>
  <c r="V294" i="13"/>
  <c r="V278" i="13"/>
  <c r="AG281" i="13"/>
  <c r="AG276" i="13"/>
  <c r="AG277" i="13"/>
  <c r="AG280" i="13"/>
  <c r="AG287" i="13"/>
  <c r="AG293" i="13"/>
  <c r="AG288" i="13"/>
  <c r="AG289" i="13"/>
  <c r="AG286" i="13"/>
  <c r="AG284" i="13"/>
  <c r="AG291" i="13"/>
  <c r="AG292" i="13"/>
  <c r="AG278" i="13"/>
  <c r="AG282" i="13"/>
  <c r="AG279" i="13"/>
  <c r="AG290" i="13"/>
  <c r="AG285" i="13"/>
  <c r="AG294" i="13"/>
  <c r="AG283" i="13"/>
  <c r="AM283" i="13"/>
  <c r="AM276" i="13"/>
  <c r="AM282" i="13"/>
  <c r="AM277" i="13"/>
  <c r="AM290" i="13"/>
  <c r="AM291" i="13"/>
  <c r="AM288" i="13"/>
  <c r="AM286" i="13"/>
  <c r="AM279" i="13"/>
  <c r="AM294" i="13"/>
  <c r="AM285" i="13"/>
  <c r="AM292" i="13"/>
  <c r="AM280" i="13"/>
  <c r="AM278" i="13"/>
  <c r="AM287" i="13"/>
  <c r="AM293" i="13"/>
  <c r="AM281" i="13"/>
  <c r="AM289" i="13"/>
  <c r="AM284" i="13"/>
  <c r="AJ288" i="13"/>
  <c r="AJ282" i="13"/>
  <c r="AJ289" i="13"/>
  <c r="AJ281" i="13"/>
  <c r="AJ287" i="13"/>
  <c r="AJ292" i="13"/>
  <c r="AJ284" i="13"/>
  <c r="AJ278" i="13"/>
  <c r="AJ279" i="13"/>
  <c r="AJ293" i="13"/>
  <c r="AJ290" i="13"/>
  <c r="AJ276" i="13"/>
  <c r="AJ285" i="13"/>
  <c r="AJ294" i="13"/>
  <c r="AJ283" i="13"/>
  <c r="AJ291" i="13"/>
  <c r="AJ277" i="13"/>
  <c r="AJ280" i="13"/>
  <c r="AJ286" i="13"/>
  <c r="AG406" i="13"/>
  <c r="AH391" i="13"/>
  <c r="AM395" i="13"/>
  <c r="AO392" i="13"/>
  <c r="AL395" i="13"/>
  <c r="Y406" i="13"/>
  <c r="T393" i="13"/>
  <c r="AP396" i="13"/>
  <c r="Q391" i="13"/>
  <c r="AI393" i="13"/>
  <c r="I397" i="13"/>
  <c r="J391" i="13"/>
  <c r="X393" i="13"/>
  <c r="Z396" i="13"/>
  <c r="M409" i="13"/>
  <c r="L393" i="13"/>
  <c r="J396" i="13"/>
  <c r="AC407" i="13"/>
  <c r="AL392" i="13"/>
  <c r="AG395" i="13"/>
  <c r="I406" i="13"/>
  <c r="Z392" i="13"/>
  <c r="S395" i="13"/>
  <c r="Y404" i="13"/>
  <c r="S392" i="13"/>
  <c r="I394" i="13"/>
  <c r="AJ395" i="13"/>
  <c r="Z397" i="13"/>
  <c r="X399" i="13"/>
  <c r="N401" i="13"/>
  <c r="AP402" i="13"/>
  <c r="AH404" i="13"/>
  <c r="Z406" i="13"/>
  <c r="R408" i="13"/>
  <c r="AB392" i="13"/>
  <c r="R394" i="13"/>
  <c r="P396" i="13"/>
  <c r="AQ397" i="13"/>
  <c r="AG399" i="13"/>
  <c r="W401" i="13"/>
  <c r="O403" i="13"/>
  <c r="AQ404" i="13"/>
  <c r="AI406" i="13"/>
  <c r="AA408" i="13"/>
  <c r="T397" i="13"/>
  <c r="J399" i="13"/>
  <c r="AK400" i="13"/>
  <c r="AJ402" i="13"/>
  <c r="AB404" i="13"/>
  <c r="T406" i="13"/>
  <c r="L408" i="13"/>
  <c r="AN409" i="13"/>
  <c r="K399" i="13"/>
  <c r="AL400" i="13"/>
  <c r="AC402" i="13"/>
  <c r="U404" i="13"/>
  <c r="M406" i="13"/>
  <c r="AO407" i="13"/>
  <c r="AG409" i="13"/>
  <c r="AC394" i="13"/>
  <c r="AA396" i="13"/>
  <c r="Q398" i="13"/>
  <c r="AR399" i="13"/>
  <c r="AH401" i="13"/>
  <c r="Z403" i="13"/>
  <c r="R405" i="13"/>
  <c r="J407" i="13"/>
  <c r="AL408" i="13"/>
  <c r="AJ396" i="13"/>
  <c r="Z398" i="13"/>
  <c r="X400" i="13"/>
  <c r="O402" i="13"/>
  <c r="AQ403" i="13"/>
  <c r="AI405" i="13"/>
  <c r="AA407" i="13"/>
  <c r="S409" i="13"/>
  <c r="M396" i="13"/>
  <c r="K398" i="13"/>
  <c r="AB401" i="13"/>
  <c r="T403" i="13"/>
  <c r="L405" i="13"/>
  <c r="AN406" i="13"/>
  <c r="AF408" i="13"/>
  <c r="AB268" i="13"/>
  <c r="AB257" i="13"/>
  <c r="AB266" i="13"/>
  <c r="AB255" i="13"/>
  <c r="AB258" i="13"/>
  <c r="AB261" i="13"/>
  <c r="AB259" i="13"/>
  <c r="AB264" i="13"/>
  <c r="AB262" i="13"/>
  <c r="AB270" i="13"/>
  <c r="AB256" i="13"/>
  <c r="AB269" i="13"/>
  <c r="AB267" i="13"/>
  <c r="AB253" i="13"/>
  <c r="AB254" i="13"/>
  <c r="AB271" i="13"/>
  <c r="AB263" i="13"/>
  <c r="AB260" i="13"/>
  <c r="AB265" i="13"/>
  <c r="AQ260" i="13"/>
  <c r="AQ261" i="13"/>
  <c r="AQ271" i="13"/>
  <c r="AQ264" i="13"/>
  <c r="AQ263" i="13"/>
  <c r="AQ266" i="13"/>
  <c r="AQ268" i="13"/>
  <c r="AQ265" i="13"/>
  <c r="AQ257" i="13"/>
  <c r="AQ262" i="13"/>
  <c r="AQ258" i="13"/>
  <c r="AQ267" i="13"/>
  <c r="AQ259" i="13"/>
  <c r="AQ255" i="13"/>
  <c r="AQ256" i="13"/>
  <c r="AQ269" i="13"/>
  <c r="AQ253" i="13"/>
  <c r="AQ254" i="13"/>
  <c r="AQ270" i="13"/>
  <c r="AL259" i="13"/>
  <c r="AL253" i="13"/>
  <c r="AL256" i="13"/>
  <c r="AL263" i="13"/>
  <c r="AL257" i="13"/>
  <c r="AL269" i="13"/>
  <c r="AL261" i="13"/>
  <c r="AL254" i="13"/>
  <c r="AL262" i="13"/>
  <c r="AL271" i="13"/>
  <c r="AL266" i="13"/>
  <c r="AL268" i="13"/>
  <c r="AL267" i="13"/>
  <c r="AL255" i="13"/>
  <c r="AL264" i="13"/>
  <c r="AL265" i="13"/>
  <c r="AL270" i="13"/>
  <c r="AL260" i="13"/>
  <c r="AL258" i="13"/>
  <c r="AN268" i="13"/>
  <c r="AN256" i="13"/>
  <c r="AN257" i="13"/>
  <c r="AN258" i="13"/>
  <c r="AN260" i="13"/>
  <c r="AN254" i="13"/>
  <c r="AN255" i="13"/>
  <c r="AN267" i="13"/>
  <c r="AN270" i="13"/>
  <c r="AN253" i="13"/>
  <c r="AN265" i="13"/>
  <c r="AN264" i="13"/>
  <c r="AN263" i="13"/>
  <c r="AN271" i="13"/>
  <c r="AN266" i="13"/>
  <c r="AN269" i="13"/>
  <c r="AN261" i="13"/>
  <c r="AN262" i="13"/>
  <c r="AN259" i="13"/>
  <c r="Z262" i="13"/>
  <c r="Z266" i="13"/>
  <c r="Z257" i="13"/>
  <c r="Z268" i="13"/>
  <c r="Z267" i="13"/>
  <c r="Z259" i="13"/>
  <c r="Z265" i="13"/>
  <c r="Z264" i="13"/>
  <c r="Z271" i="13"/>
  <c r="Z258" i="13"/>
  <c r="Z254" i="13"/>
  <c r="Z269" i="13"/>
  <c r="Z255" i="13"/>
  <c r="Z256" i="13"/>
  <c r="Z253" i="13"/>
  <c r="Z270" i="13"/>
  <c r="Z261" i="13"/>
  <c r="Z263" i="13"/>
  <c r="Z260" i="13"/>
  <c r="W374" i="13"/>
  <c r="W373" i="13"/>
  <c r="I371" i="13"/>
  <c r="L368" i="13"/>
  <c r="I380" i="13"/>
  <c r="AK284" i="13"/>
  <c r="AK282" i="13"/>
  <c r="AK285" i="13"/>
  <c r="AK293" i="13"/>
  <c r="AK288" i="13"/>
  <c r="AK281" i="13"/>
  <c r="AK291" i="13"/>
  <c r="AK294" i="13"/>
  <c r="AK290" i="13"/>
  <c r="AK280" i="13"/>
  <c r="AK283" i="13"/>
  <c r="AK278" i="13"/>
  <c r="AK279" i="13"/>
  <c r="AK277" i="13"/>
  <c r="AK276" i="13"/>
  <c r="AK287" i="13"/>
  <c r="AK289" i="13"/>
  <c r="AK292" i="13"/>
  <c r="AK286" i="13"/>
  <c r="O293" i="13"/>
  <c r="O278" i="13"/>
  <c r="O294" i="13"/>
  <c r="O281" i="13"/>
  <c r="O280" i="13"/>
  <c r="O284" i="13"/>
  <c r="O289" i="13"/>
  <c r="O277" i="13"/>
  <c r="O290" i="13"/>
  <c r="O288" i="13"/>
  <c r="O286" i="13"/>
  <c r="O276" i="13"/>
  <c r="O287" i="13"/>
  <c r="O282" i="13"/>
  <c r="O291" i="13"/>
  <c r="O285" i="13"/>
  <c r="O292" i="13"/>
  <c r="O283" i="13"/>
  <c r="O279" i="13"/>
  <c r="I287" i="13"/>
  <c r="I288" i="13"/>
  <c r="I278" i="13"/>
  <c r="I289" i="13"/>
  <c r="I294" i="13"/>
  <c r="I283" i="13"/>
  <c r="I276" i="13"/>
  <c r="I292" i="13"/>
  <c r="I291" i="13"/>
  <c r="I280" i="13"/>
  <c r="I293" i="13"/>
  <c r="I286" i="13"/>
  <c r="I290" i="13"/>
  <c r="I282" i="13"/>
  <c r="I284" i="13"/>
  <c r="I285" i="13"/>
  <c r="I279" i="13"/>
  <c r="I281" i="13"/>
  <c r="I277" i="13"/>
  <c r="AR279" i="13"/>
  <c r="AR288" i="13"/>
  <c r="AR278" i="13"/>
  <c r="AR287" i="13"/>
  <c r="AR284" i="13"/>
  <c r="AR294" i="13"/>
  <c r="AR282" i="13"/>
  <c r="AR277" i="13"/>
  <c r="AR280" i="13"/>
  <c r="AR291" i="13"/>
  <c r="AR276" i="13"/>
  <c r="AR292" i="13"/>
  <c r="AR289" i="13"/>
  <c r="AR290" i="13"/>
  <c r="AR286" i="13"/>
  <c r="AR283" i="13"/>
  <c r="AR285" i="13"/>
  <c r="AR281" i="13"/>
  <c r="AR293" i="13"/>
  <c r="AD392" i="13"/>
  <c r="W395" i="13"/>
  <c r="AO404" i="13"/>
  <c r="Q393" i="13"/>
  <c r="Q396" i="13"/>
  <c r="Q408" i="13"/>
  <c r="T398" i="13"/>
  <c r="Z391" i="13"/>
  <c r="K394" i="13"/>
  <c r="AB398" i="13"/>
  <c r="R391" i="13"/>
  <c r="AJ393" i="13"/>
  <c r="M397" i="13"/>
  <c r="Y393" i="13"/>
  <c r="U409" i="13"/>
  <c r="M393" i="13"/>
  <c r="L396" i="13"/>
  <c r="AK407" i="13"/>
  <c r="AN392" i="13"/>
  <c r="AI395" i="13"/>
  <c r="Q406" i="13"/>
  <c r="AA392" i="13"/>
  <c r="AR395" i="13"/>
  <c r="AH397" i="13"/>
  <c r="AF399" i="13"/>
  <c r="N403" i="13"/>
  <c r="AP404" i="13"/>
  <c r="AH406" i="13"/>
  <c r="Z408" i="13"/>
  <c r="AJ392" i="13"/>
  <c r="Z394" i="13"/>
  <c r="AO399" i="13"/>
  <c r="W403" i="13"/>
  <c r="O405" i="13"/>
  <c r="AQ406" i="13"/>
  <c r="AI408" i="13"/>
  <c r="AB397" i="13"/>
  <c r="R399" i="13"/>
  <c r="AR402" i="13"/>
  <c r="AJ404" i="13"/>
  <c r="AB406" i="13"/>
  <c r="T408" i="13"/>
  <c r="U397" i="13"/>
  <c r="S399" i="13"/>
  <c r="I401" i="13"/>
  <c r="AK402" i="13"/>
  <c r="U406" i="13"/>
  <c r="J393" i="13"/>
  <c r="AI396" i="13"/>
  <c r="O400" i="13"/>
  <c r="AH403" i="13"/>
  <c r="W223" i="13"/>
  <c r="AH210" i="13"/>
  <c r="S215" i="13"/>
  <c r="AE209" i="13"/>
  <c r="AR221" i="13"/>
  <c r="AK207" i="13"/>
  <c r="AI209" i="13"/>
  <c r="AQ214" i="13"/>
  <c r="AL209" i="13"/>
  <c r="N207" i="13"/>
  <c r="V210" i="13"/>
  <c r="AJ208" i="13"/>
  <c r="R214" i="13"/>
  <c r="AL208" i="13"/>
  <c r="K223" i="13"/>
  <c r="T212" i="13"/>
  <c r="AG207" i="13"/>
  <c r="AF209" i="13"/>
  <c r="AJ211" i="13"/>
  <c r="S214" i="13"/>
  <c r="W217" i="13"/>
  <c r="R220" i="13"/>
  <c r="L223" i="13"/>
  <c r="AQ207" i="13"/>
  <c r="AQ209" i="13"/>
  <c r="L212" i="13"/>
  <c r="I215" i="13"/>
  <c r="AL217" i="13"/>
  <c r="AF220" i="13"/>
  <c r="AA223" i="13"/>
  <c r="L216" i="13"/>
  <c r="AP218" i="13"/>
  <c r="AJ221" i="13"/>
  <c r="Z210" i="13"/>
  <c r="AJ212" i="13"/>
  <c r="Y215" i="13"/>
  <c r="R218" i="13"/>
  <c r="L221" i="13"/>
  <c r="J224" i="13"/>
  <c r="AB208" i="13"/>
  <c r="AA210" i="13"/>
  <c r="AK212" i="13"/>
  <c r="AA215" i="13"/>
  <c r="S218" i="13"/>
  <c r="N221" i="13"/>
  <c r="M224" i="13"/>
  <c r="AG211" i="13"/>
  <c r="N214" i="13"/>
  <c r="AQ216" i="13"/>
  <c r="AJ219" i="13"/>
  <c r="AE222" i="13"/>
  <c r="O213" i="13"/>
  <c r="AQ215" i="13"/>
  <c r="AI218" i="13"/>
  <c r="AD221" i="13"/>
  <c r="AL225" i="13"/>
  <c r="AB214" i="13"/>
  <c r="R216" i="13"/>
  <c r="I218" i="13"/>
  <c r="AK219" i="13"/>
  <c r="AC221" i="13"/>
  <c r="U223" i="13"/>
  <c r="M225" i="13"/>
  <c r="AI224" i="13"/>
  <c r="V211" i="13"/>
  <c r="L213" i="13"/>
  <c r="AM214" i="13"/>
  <c r="AC216" i="13"/>
  <c r="AB218" i="13"/>
  <c r="T220" i="13"/>
  <c r="L222" i="13"/>
  <c r="AN223" i="13"/>
  <c r="AF225" i="13"/>
  <c r="AO225" i="13"/>
  <c r="J209" i="13"/>
  <c r="AK210" i="13"/>
  <c r="AI212" i="13"/>
  <c r="Y214" i="13"/>
  <c r="O216" i="13"/>
  <c r="AP217" i="13"/>
  <c r="AH219" i="13"/>
  <c r="Z221" i="13"/>
  <c r="R223" i="13"/>
  <c r="J225" i="13"/>
  <c r="AE224" i="13"/>
  <c r="AF224" i="13"/>
  <c r="AP207" i="13"/>
  <c r="R212" i="13"/>
  <c r="K208" i="13"/>
  <c r="K218" i="13"/>
  <c r="AI207" i="13"/>
  <c r="Y209" i="13"/>
  <c r="U213" i="13"/>
  <c r="K207" i="13"/>
  <c r="AN210" i="13"/>
  <c r="AO207" i="13"/>
  <c r="AM211" i="13"/>
  <c r="AC209" i="13"/>
  <c r="AM219" i="13"/>
  <c r="AD209" i="13"/>
  <c r="AR208" i="13"/>
  <c r="AF215" i="13"/>
  <c r="N208" i="13"/>
  <c r="N210" i="13"/>
  <c r="U212" i="13"/>
  <c r="U215" i="13"/>
  <c r="M218" i="13"/>
  <c r="AQ220" i="13"/>
  <c r="AL223" i="13"/>
  <c r="Y208" i="13"/>
  <c r="X210" i="13"/>
  <c r="AF212" i="13"/>
  <c r="AI215" i="13"/>
  <c r="AA218" i="13"/>
  <c r="V221" i="13"/>
  <c r="AH224" i="13"/>
  <c r="AL216" i="13"/>
  <c r="AE219" i="13"/>
  <c r="Z222" i="13"/>
  <c r="I211" i="13"/>
  <c r="W213" i="13"/>
  <c r="N216" i="13"/>
  <c r="AQ218" i="13"/>
  <c r="AL221" i="13"/>
  <c r="L207" i="13"/>
  <c r="I209" i="13"/>
  <c r="J211" i="13"/>
  <c r="X213" i="13"/>
  <c r="P216" i="13"/>
  <c r="I219" i="13"/>
  <c r="AM221" i="13"/>
  <c r="J210" i="13"/>
  <c r="P212" i="13"/>
  <c r="AN214" i="13"/>
  <c r="AE217" i="13"/>
  <c r="Z220" i="13"/>
  <c r="T223" i="13"/>
  <c r="AN213" i="13"/>
  <c r="AF216" i="13"/>
  <c r="Y219" i="13"/>
  <c r="S222" i="13"/>
  <c r="Q213" i="13"/>
  <c r="AR214" i="13"/>
  <c r="AH216" i="13"/>
  <c r="Y218" i="13"/>
  <c r="Q220" i="13"/>
  <c r="I222" i="13"/>
  <c r="AK223" i="13"/>
  <c r="AC225" i="13"/>
  <c r="O225" i="13"/>
  <c r="AL211" i="13"/>
  <c r="AB213" i="13"/>
  <c r="R215" i="13"/>
  <c r="P217" i="13"/>
  <c r="AR218" i="13"/>
  <c r="AJ220" i="13"/>
  <c r="AB222" i="13"/>
  <c r="T224" i="13"/>
  <c r="AC224" i="13"/>
  <c r="AJ207" i="13"/>
  <c r="Z209" i="13"/>
  <c r="X211" i="13"/>
  <c r="N213" i="13"/>
  <c r="AO214" i="13"/>
  <c r="AE216" i="13"/>
  <c r="V218" i="13"/>
  <c r="N220" i="13"/>
  <c r="AP221" i="13"/>
  <c r="AH223" i="13"/>
  <c r="Z225" i="13"/>
  <c r="K225" i="13"/>
  <c r="L225" i="13"/>
  <c r="AA208" i="13"/>
  <c r="P213" i="13"/>
  <c r="T209" i="13"/>
  <c r="V207" i="13"/>
  <c r="AN208" i="13"/>
  <c r="AE210" i="13"/>
  <c r="N219" i="13"/>
  <c r="W207" i="13"/>
  <c r="AH211" i="13"/>
  <c r="T208" i="13"/>
  <c r="AH212" i="13"/>
  <c r="AR209" i="13"/>
  <c r="AH222" i="13"/>
  <c r="AD210" i="13"/>
  <c r="U209" i="13"/>
  <c r="X218" i="13"/>
  <c r="X208" i="13"/>
  <c r="W210" i="13"/>
  <c r="AE212" i="13"/>
  <c r="AG215" i="13"/>
  <c r="Z218" i="13"/>
  <c r="T221" i="13"/>
  <c r="Z224" i="13"/>
  <c r="AH208" i="13"/>
  <c r="AG210" i="13"/>
  <c r="AR212" i="13"/>
  <c r="K216" i="13"/>
  <c r="AN218" i="13"/>
  <c r="AI221" i="13"/>
  <c r="V214" i="13"/>
  <c r="N217" i="13"/>
  <c r="AR219" i="13"/>
  <c r="AM222" i="13"/>
  <c r="S211" i="13"/>
  <c r="AI213" i="13"/>
  <c r="AA216" i="13"/>
  <c r="T219" i="13"/>
  <c r="O222" i="13"/>
  <c r="T207" i="13"/>
  <c r="S209" i="13"/>
  <c r="T211" i="13"/>
  <c r="AK213" i="13"/>
  <c r="AB216" i="13"/>
  <c r="V219" i="13"/>
  <c r="P222" i="13"/>
  <c r="S210" i="13"/>
  <c r="AB212" i="13"/>
  <c r="P215" i="13"/>
  <c r="AR217" i="13"/>
  <c r="AM220" i="13"/>
  <c r="AG223" i="13"/>
  <c r="P214" i="13"/>
  <c r="AR216" i="13"/>
  <c r="AL219" i="13"/>
  <c r="AF222" i="13"/>
  <c r="Y213" i="13"/>
  <c r="O215" i="13"/>
  <c r="AP216" i="13"/>
  <c r="AG218" i="13"/>
  <c r="Y220" i="13"/>
  <c r="Q222" i="13"/>
  <c r="I224" i="13"/>
  <c r="AK225" i="13"/>
  <c r="W225" i="13"/>
  <c r="I212" i="13"/>
  <c r="AJ213" i="13"/>
  <c r="Z215" i="13"/>
  <c r="X217" i="13"/>
  <c r="P219" i="13"/>
  <c r="AR220" i="13"/>
  <c r="AJ222" i="13"/>
  <c r="AB224" i="13"/>
  <c r="AK224" i="13"/>
  <c r="AR207" i="13"/>
  <c r="AH209" i="13"/>
  <c r="AF211" i="13"/>
  <c r="V213" i="13"/>
  <c r="L215" i="13"/>
  <c r="AM216" i="13"/>
  <c r="AD218" i="13"/>
  <c r="V220" i="13"/>
  <c r="N222" i="13"/>
  <c r="AP223" i="13"/>
  <c r="AH225" i="13"/>
  <c r="S225" i="13"/>
  <c r="T225" i="13"/>
  <c r="AA214" i="13"/>
  <c r="Q209" i="13"/>
  <c r="U208" i="13"/>
  <c r="W211" i="13"/>
  <c r="R208" i="13"/>
  <c r="L210" i="13"/>
  <c r="AD212" i="13"/>
  <c r="Z207" i="13"/>
  <c r="AM207" i="13"/>
  <c r="W212" i="13"/>
  <c r="AI208" i="13"/>
  <c r="J214" i="13"/>
  <c r="Y210" i="13"/>
  <c r="R207" i="13"/>
  <c r="R211" i="13"/>
  <c r="AJ209" i="13"/>
  <c r="S221" i="13"/>
  <c r="AG208" i="13"/>
  <c r="AF210" i="13"/>
  <c r="AP212" i="13"/>
  <c r="I216" i="13"/>
  <c r="AM218" i="13"/>
  <c r="AG221" i="13"/>
  <c r="I207" i="13"/>
  <c r="AQ208" i="13"/>
  <c r="AP210" i="13"/>
  <c r="S213" i="13"/>
  <c r="X216" i="13"/>
  <c r="Q219" i="13"/>
  <c r="K222" i="13"/>
  <c r="AI214" i="13"/>
  <c r="AA217" i="13"/>
  <c r="U220" i="13"/>
  <c r="O223" i="13"/>
  <c r="AC211" i="13"/>
  <c r="K214" i="13"/>
  <c r="AN216" i="13"/>
  <c r="AG219" i="13"/>
  <c r="AA222" i="13"/>
  <c r="AC207" i="13"/>
  <c r="AB209" i="13"/>
  <c r="AE211" i="13"/>
  <c r="M214" i="13"/>
  <c r="AO216" i="13"/>
  <c r="AI219" i="13"/>
  <c r="AC222" i="13"/>
  <c r="AB210" i="13"/>
  <c r="AL212" i="13"/>
  <c r="AC215" i="13"/>
  <c r="U218" i="13"/>
  <c r="O221" i="13"/>
  <c r="P224" i="13"/>
  <c r="AC214" i="13"/>
  <c r="T217" i="13"/>
  <c r="O220" i="13"/>
  <c r="I223" i="13"/>
  <c r="AG213" i="13"/>
  <c r="W215" i="13"/>
  <c r="M217" i="13"/>
  <c r="AO218" i="13"/>
  <c r="AG220" i="13"/>
  <c r="Y222" i="13"/>
  <c r="Q224" i="13"/>
  <c r="AM223" i="13"/>
  <c r="AE225" i="13"/>
  <c r="Q212" i="13"/>
  <c r="AR213" i="13"/>
  <c r="AH215" i="13"/>
  <c r="AF217" i="13"/>
  <c r="X219" i="13"/>
  <c r="P221" i="13"/>
  <c r="AR222" i="13"/>
  <c r="AJ224" i="13"/>
  <c r="I225" i="13"/>
  <c r="O208" i="13"/>
  <c r="AP209" i="13"/>
  <c r="AN211" i="13"/>
  <c r="AD213" i="13"/>
  <c r="T215" i="13"/>
  <c r="J217" i="13"/>
  <c r="AL218" i="13"/>
  <c r="AD220" i="13"/>
  <c r="V222" i="13"/>
  <c r="N224" i="13"/>
  <c r="AP225" i="13"/>
  <c r="AA225" i="13"/>
  <c r="AB225" i="13"/>
  <c r="AP220" i="13"/>
  <c r="AA221" i="13"/>
  <c r="AP219" i="13"/>
  <c r="J207" i="13"/>
  <c r="AN207" i="13"/>
  <c r="T216" i="13"/>
  <c r="AM209" i="13"/>
  <c r="AP213" i="13"/>
  <c r="AI217" i="13"/>
  <c r="L208" i="13"/>
  <c r="Q208" i="13"/>
  <c r="AH213" i="13"/>
  <c r="L209" i="13"/>
  <c r="AG216" i="13"/>
  <c r="M211" i="13"/>
  <c r="AE207" i="13"/>
  <c r="AD214" i="13"/>
  <c r="P210" i="13"/>
  <c r="U224" i="13"/>
  <c r="AP208" i="13"/>
  <c r="AO210" i="13"/>
  <c r="R213" i="13"/>
  <c r="V216" i="13"/>
  <c r="O219" i="13"/>
  <c r="J222" i="13"/>
  <c r="Q207" i="13"/>
  <c r="O209" i="13"/>
  <c r="Q211" i="13"/>
  <c r="AF213" i="13"/>
  <c r="AJ216" i="13"/>
  <c r="AD219" i="13"/>
  <c r="X222" i="13"/>
  <c r="K215" i="13"/>
  <c r="AM217" i="13"/>
  <c r="AH220" i="13"/>
  <c r="AB223" i="13"/>
  <c r="AO211" i="13"/>
  <c r="X214" i="13"/>
  <c r="O217" i="13"/>
  <c r="J220" i="13"/>
  <c r="AN222" i="13"/>
  <c r="AL207" i="13"/>
  <c r="AK209" i="13"/>
  <c r="AP211" i="13"/>
  <c r="Z214" i="13"/>
  <c r="Q217" i="13"/>
  <c r="K220" i="13"/>
  <c r="AP222" i="13"/>
  <c r="AL210" i="13"/>
  <c r="M213" i="13"/>
  <c r="AO215" i="13"/>
  <c r="AH218" i="13"/>
  <c r="AB221" i="13"/>
  <c r="AD225" i="13"/>
  <c r="AP214" i="13"/>
  <c r="AG217" i="13"/>
  <c r="AA220" i="13"/>
  <c r="V223" i="13"/>
  <c r="AO213" i="13"/>
  <c r="AE215" i="13"/>
  <c r="U217" i="13"/>
  <c r="M219" i="13"/>
  <c r="AO220" i="13"/>
  <c r="AG222" i="13"/>
  <c r="Y224" i="13"/>
  <c r="K224" i="13"/>
  <c r="AM225" i="13"/>
  <c r="Y212" i="13"/>
  <c r="O214" i="13"/>
  <c r="AP215" i="13"/>
  <c r="AN217" i="13"/>
  <c r="AF219" i="13"/>
  <c r="X221" i="13"/>
  <c r="P223" i="13"/>
  <c r="AR224" i="13"/>
  <c r="Q225" i="13"/>
  <c r="W208" i="13"/>
  <c r="M210" i="13"/>
  <c r="K212" i="13"/>
  <c r="AL213" i="13"/>
  <c r="AB215" i="13"/>
  <c r="R217" i="13"/>
  <c r="J219" i="13"/>
  <c r="AL220" i="13"/>
  <c r="AD222" i="13"/>
  <c r="V224" i="13"/>
  <c r="AQ223" i="13"/>
  <c r="AI225" i="13"/>
  <c r="AJ225" i="13"/>
  <c r="AA213" i="13"/>
  <c r="W216" i="13"/>
  <c r="K210" i="13"/>
  <c r="K209" i="13"/>
  <c r="S207" i="13"/>
  <c r="M212" i="13"/>
  <c r="AJ223" i="13"/>
  <c r="U207" i="13"/>
  <c r="AO208" i="13"/>
  <c r="AD208" i="13"/>
  <c r="AK218" i="13"/>
  <c r="AA209" i="13"/>
  <c r="AA219" i="13"/>
  <c r="AR211" i="13"/>
  <c r="I208" i="13"/>
  <c r="V217" i="13"/>
  <c r="AM210" i="13"/>
  <c r="P207" i="13"/>
  <c r="N209" i="13"/>
  <c r="O211" i="13"/>
  <c r="AE213" i="13"/>
  <c r="AI216" i="13"/>
  <c r="AB219" i="13"/>
  <c r="W222" i="13"/>
  <c r="Y207" i="13"/>
  <c r="X209" i="13"/>
  <c r="AA211" i="13"/>
  <c r="U214" i="13"/>
  <c r="L217" i="13"/>
  <c r="AQ219" i="13"/>
  <c r="AK222" i="13"/>
  <c r="X215" i="13"/>
  <c r="P218" i="13"/>
  <c r="K221" i="13"/>
  <c r="AR223" i="13"/>
  <c r="N212" i="13"/>
  <c r="AK214" i="13"/>
  <c r="AB217" i="13"/>
  <c r="W220" i="13"/>
  <c r="Q223" i="13"/>
  <c r="J208" i="13"/>
  <c r="I210" i="13"/>
  <c r="O212" i="13"/>
  <c r="AL214" i="13"/>
  <c r="AD217" i="13"/>
  <c r="X220" i="13"/>
  <c r="S223" i="13"/>
  <c r="K211" i="13"/>
  <c r="Z213" i="13"/>
  <c r="Q216" i="13"/>
  <c r="K219" i="13"/>
  <c r="AO221" i="13"/>
  <c r="AC212" i="13"/>
  <c r="Q215" i="13"/>
  <c r="J218" i="13"/>
  <c r="AN220" i="13"/>
  <c r="AI223" i="13"/>
  <c r="L214" i="13"/>
  <c r="AM215" i="13"/>
  <c r="AC217" i="13"/>
  <c r="U219" i="13"/>
  <c r="M221" i="13"/>
  <c r="AO222" i="13"/>
  <c r="AG224" i="13"/>
  <c r="S224" i="13"/>
  <c r="AQ210" i="13"/>
  <c r="AG212" i="13"/>
  <c r="W214" i="13"/>
  <c r="M216" i="13"/>
  <c r="L218" i="13"/>
  <c r="AN219" i="13"/>
  <c r="AF221" i="13"/>
  <c r="X223" i="13"/>
  <c r="P225" i="13"/>
  <c r="Y225" i="13"/>
  <c r="AE208" i="13"/>
  <c r="U210" i="13"/>
  <c r="S212" i="13"/>
  <c r="Z217" i="13"/>
  <c r="R219" i="13"/>
  <c r="J221" i="13"/>
  <c r="AL222" i="13"/>
  <c r="AD224" i="13"/>
  <c r="O224" i="13"/>
  <c r="AQ225" i="13"/>
  <c r="AR225" i="13"/>
  <c r="AA207" i="13"/>
  <c r="U225" i="13"/>
  <c r="AD207" i="13"/>
  <c r="T210" i="13"/>
  <c r="M208" i="13"/>
  <c r="AC220" i="13"/>
  <c r="AF208" i="13"/>
  <c r="Y211" i="13"/>
  <c r="V209" i="13"/>
  <c r="AE221" i="13"/>
  <c r="AN209" i="13"/>
  <c r="U222" i="13"/>
  <c r="AN212" i="13"/>
  <c r="X207" i="13"/>
  <c r="W209" i="13"/>
  <c r="Z211" i="13"/>
  <c r="AQ213" i="13"/>
  <c r="AO219" i="13"/>
  <c r="AI222" i="13"/>
  <c r="AH207" i="13"/>
  <c r="AG209" i="13"/>
  <c r="AK211" i="13"/>
  <c r="AH214" i="13"/>
  <c r="S220" i="13"/>
  <c r="N223" i="13"/>
  <c r="AK215" i="13"/>
  <c r="AC218" i="13"/>
  <c r="W221" i="13"/>
  <c r="X212" i="13"/>
  <c r="M215" i="13"/>
  <c r="AO217" i="13"/>
  <c r="AD223" i="13"/>
  <c r="R210" i="13"/>
  <c r="Z212" i="13"/>
  <c r="N215" i="13"/>
  <c r="AK220" i="13"/>
  <c r="AE223" i="13"/>
  <c r="U211" i="13"/>
  <c r="AM213" i="13"/>
  <c r="AD216" i="13"/>
  <c r="W219" i="13"/>
  <c r="R222" i="13"/>
  <c r="AM212" i="13"/>
  <c r="W218" i="13"/>
  <c r="Q221" i="13"/>
  <c r="R224" i="13"/>
  <c r="T214" i="13"/>
  <c r="J216" i="13"/>
  <c r="AC219" i="13"/>
  <c r="U221" i="13"/>
  <c r="AO224" i="13"/>
  <c r="AA224" i="13"/>
  <c r="X225" i="13"/>
  <c r="AL115" i="13"/>
  <c r="AL116" i="13"/>
  <c r="AL117" i="13"/>
  <c r="AL120" i="13"/>
  <c r="AL119" i="13"/>
  <c r="AL133" i="13"/>
  <c r="AL132" i="13"/>
  <c r="AL124" i="13"/>
  <c r="AL131" i="13"/>
  <c r="AL130" i="13"/>
  <c r="AL129" i="13"/>
  <c r="AL125" i="13"/>
  <c r="AL128" i="13"/>
  <c r="AL121" i="13"/>
  <c r="AL123" i="13"/>
  <c r="AL127" i="13"/>
  <c r="AL118" i="13"/>
  <c r="AL126" i="13"/>
  <c r="AL122" i="13"/>
  <c r="AL106" i="13"/>
  <c r="AH107" i="13"/>
  <c r="AL99" i="13"/>
  <c r="O109" i="13"/>
  <c r="AG105" i="13"/>
  <c r="AG100" i="13"/>
  <c r="O104" i="13"/>
  <c r="AA109" i="13"/>
  <c r="T118" i="13"/>
  <c r="T115" i="13"/>
  <c r="T125" i="13"/>
  <c r="T126" i="13"/>
  <c r="T120" i="13"/>
  <c r="T117" i="13"/>
  <c r="T133" i="13"/>
  <c r="T119" i="13"/>
  <c r="T131" i="13"/>
  <c r="T132" i="13"/>
  <c r="T122" i="13"/>
  <c r="T129" i="13"/>
  <c r="T123" i="13"/>
  <c r="T128" i="13"/>
  <c r="T127" i="13"/>
  <c r="T124" i="13"/>
  <c r="T116" i="13"/>
  <c r="T130" i="13"/>
  <c r="T121" i="13"/>
  <c r="O118" i="13"/>
  <c r="O131" i="13"/>
  <c r="O120" i="13"/>
  <c r="O129" i="13"/>
  <c r="O115" i="13"/>
  <c r="O122" i="13"/>
  <c r="O127" i="13"/>
  <c r="O124" i="13"/>
  <c r="O125" i="13"/>
  <c r="O132" i="13"/>
  <c r="O130" i="13"/>
  <c r="O121" i="13"/>
  <c r="O119" i="13"/>
  <c r="O116" i="13"/>
  <c r="O123" i="13"/>
  <c r="O128" i="13"/>
  <c r="O133" i="13"/>
  <c r="O126" i="13"/>
  <c r="O117" i="13"/>
  <c r="I117" i="13"/>
  <c r="I119" i="13"/>
  <c r="I115" i="13"/>
  <c r="I131" i="13"/>
  <c r="I129" i="13"/>
  <c r="I120" i="13"/>
  <c r="I127" i="13"/>
  <c r="I118" i="13"/>
  <c r="I125" i="13"/>
  <c r="I121" i="13"/>
  <c r="I122" i="13"/>
  <c r="I123" i="13"/>
  <c r="I124" i="13"/>
  <c r="I130" i="13"/>
  <c r="I126" i="13"/>
  <c r="I133" i="13"/>
  <c r="I116" i="13"/>
  <c r="I128" i="13"/>
  <c r="I132" i="13"/>
  <c r="AH115" i="13"/>
  <c r="AH133" i="13"/>
  <c r="AH117" i="13"/>
  <c r="AH118" i="13"/>
  <c r="AH132" i="13"/>
  <c r="AH119" i="13"/>
  <c r="AH131" i="13"/>
  <c r="AH130" i="13"/>
  <c r="AH121" i="13"/>
  <c r="AH116" i="13"/>
  <c r="AH129" i="13"/>
  <c r="AH128" i="13"/>
  <c r="AH127" i="13"/>
  <c r="AH123" i="13"/>
  <c r="AH126" i="13"/>
  <c r="AH125" i="13"/>
  <c r="AH124" i="13"/>
  <c r="AH122" i="13"/>
  <c r="AH120" i="13"/>
  <c r="L116" i="13"/>
  <c r="L115" i="13"/>
  <c r="L122" i="13"/>
  <c r="L127" i="13"/>
  <c r="L123" i="13"/>
  <c r="L128" i="13"/>
  <c r="L124" i="13"/>
  <c r="L125" i="13"/>
  <c r="L126" i="13"/>
  <c r="L120" i="13"/>
  <c r="L117" i="13"/>
  <c r="L133" i="13"/>
  <c r="L119" i="13"/>
  <c r="L131" i="13"/>
  <c r="L129" i="13"/>
  <c r="L121" i="13"/>
  <c r="L132" i="13"/>
  <c r="L118" i="13"/>
  <c r="L130" i="13"/>
  <c r="AA94" i="13"/>
  <c r="AL92" i="13"/>
  <c r="AG110" i="13"/>
  <c r="AH93" i="13"/>
  <c r="AG106" i="13"/>
  <c r="AL101" i="13"/>
  <c r="AA97" i="13"/>
  <c r="AG107" i="13"/>
  <c r="O106" i="13"/>
  <c r="AB118" i="13"/>
  <c r="AB120" i="13"/>
  <c r="AB115" i="13"/>
  <c r="AB116" i="13"/>
  <c r="AB133" i="13"/>
  <c r="AB119" i="13"/>
  <c r="AB131" i="13"/>
  <c r="AB132" i="13"/>
  <c r="AB129" i="13"/>
  <c r="AB130" i="13"/>
  <c r="AB121" i="13"/>
  <c r="AB127" i="13"/>
  <c r="AB122" i="13"/>
  <c r="AB117" i="13"/>
  <c r="AB125" i="13"/>
  <c r="AB126" i="13"/>
  <c r="AB124" i="13"/>
  <c r="AB123" i="13"/>
  <c r="AB128" i="13"/>
  <c r="W118" i="13"/>
  <c r="W129" i="13"/>
  <c r="W122" i="13"/>
  <c r="W127" i="13"/>
  <c r="W124" i="13"/>
  <c r="W125" i="13"/>
  <c r="W132" i="13"/>
  <c r="W130" i="13"/>
  <c r="W121" i="13"/>
  <c r="W119" i="13"/>
  <c r="W128" i="13"/>
  <c r="W133" i="13"/>
  <c r="W115" i="13"/>
  <c r="W126" i="13"/>
  <c r="W117" i="13"/>
  <c r="W131" i="13"/>
  <c r="W120" i="13"/>
  <c r="W116" i="13"/>
  <c r="W123" i="13"/>
  <c r="Q115" i="13"/>
  <c r="Q129" i="13"/>
  <c r="Q127" i="13"/>
  <c r="Q118" i="13"/>
  <c r="Q121" i="13"/>
  <c r="Q132" i="13"/>
  <c r="Q125" i="13"/>
  <c r="Q116" i="13"/>
  <c r="Q120" i="13"/>
  <c r="Q122" i="13"/>
  <c r="Q123" i="13"/>
  <c r="Q124" i="13"/>
  <c r="Q133" i="13"/>
  <c r="Q117" i="13"/>
  <c r="Q126" i="13"/>
  <c r="Q119" i="13"/>
  <c r="Q128" i="13"/>
  <c r="Q130" i="13"/>
  <c r="Q131" i="13"/>
  <c r="AP116" i="13"/>
  <c r="AP119" i="13"/>
  <c r="AP131" i="13"/>
  <c r="AP130" i="13"/>
  <c r="AP121" i="13"/>
  <c r="AP129" i="13"/>
  <c r="AP128" i="13"/>
  <c r="AP127" i="13"/>
  <c r="AP123" i="13"/>
  <c r="AP126" i="13"/>
  <c r="AP125" i="13"/>
  <c r="AP122" i="13"/>
  <c r="AP120" i="13"/>
  <c r="AP124" i="13"/>
  <c r="AP117" i="13"/>
  <c r="AP118" i="13"/>
  <c r="AP132" i="13"/>
  <c r="AP115" i="13"/>
  <c r="AP133" i="13"/>
  <c r="O98" i="13"/>
  <c r="AL104" i="13"/>
  <c r="AH96" i="13"/>
  <c r="O92" i="13"/>
  <c r="AL94" i="13"/>
  <c r="AG102" i="13"/>
  <c r="AL93" i="13"/>
  <c r="AL105" i="13"/>
  <c r="AL107" i="13"/>
  <c r="AA102" i="13"/>
  <c r="AG109" i="13"/>
  <c r="O108" i="13"/>
  <c r="AJ118" i="13"/>
  <c r="AJ115" i="13"/>
  <c r="AJ116" i="13"/>
  <c r="AJ133" i="13"/>
  <c r="AJ119" i="13"/>
  <c r="AJ131" i="13"/>
  <c r="AJ132" i="13"/>
  <c r="AJ129" i="13"/>
  <c r="AJ130" i="13"/>
  <c r="AJ121" i="13"/>
  <c r="AJ127" i="13"/>
  <c r="AJ123" i="13"/>
  <c r="AJ128" i="13"/>
  <c r="AJ124" i="13"/>
  <c r="AJ125" i="13"/>
  <c r="AJ126" i="13"/>
  <c r="AJ120" i="13"/>
  <c r="AJ117" i="13"/>
  <c r="AJ122" i="13"/>
  <c r="AE115" i="13"/>
  <c r="AE122" i="13"/>
  <c r="AE127" i="13"/>
  <c r="AE124" i="13"/>
  <c r="AE125" i="13"/>
  <c r="AE132" i="13"/>
  <c r="AE130" i="13"/>
  <c r="AE121" i="13"/>
  <c r="AE119" i="13"/>
  <c r="AE123" i="13"/>
  <c r="AE128" i="13"/>
  <c r="AE126" i="13"/>
  <c r="AE116" i="13"/>
  <c r="AE133" i="13"/>
  <c r="AE117" i="13"/>
  <c r="AE131" i="13"/>
  <c r="AE120" i="13"/>
  <c r="AE129" i="13"/>
  <c r="AE118" i="13"/>
  <c r="Y132" i="13"/>
  <c r="Y116" i="13"/>
  <c r="Y115" i="13"/>
  <c r="Y130" i="13"/>
  <c r="Y127" i="13"/>
  <c r="Y118" i="13"/>
  <c r="Y125" i="13"/>
  <c r="Y120" i="13"/>
  <c r="Y121" i="13"/>
  <c r="Y122" i="13"/>
  <c r="Y123" i="13"/>
  <c r="Y117" i="13"/>
  <c r="Y124" i="13"/>
  <c r="Y119" i="13"/>
  <c r="Y133" i="13"/>
  <c r="Y126" i="13"/>
  <c r="Y128" i="13"/>
  <c r="Y131" i="13"/>
  <c r="Y129" i="13"/>
  <c r="K119" i="13"/>
  <c r="K118" i="13"/>
  <c r="K133" i="13"/>
  <c r="K131" i="13"/>
  <c r="K129" i="13"/>
  <c r="K117" i="13"/>
  <c r="K127" i="13"/>
  <c r="K125" i="13"/>
  <c r="K123" i="13"/>
  <c r="K132" i="13"/>
  <c r="K130" i="13"/>
  <c r="K124" i="13"/>
  <c r="K115" i="13"/>
  <c r="K126" i="13"/>
  <c r="K120" i="13"/>
  <c r="K116" i="13"/>
  <c r="K122" i="13"/>
  <c r="K128" i="13"/>
  <c r="K121" i="13"/>
  <c r="Z115" i="13"/>
  <c r="Z133" i="13"/>
  <c r="Z117" i="13"/>
  <c r="Z118" i="13"/>
  <c r="Z132" i="13"/>
  <c r="Z119" i="13"/>
  <c r="Z131" i="13"/>
  <c r="Z130" i="13"/>
  <c r="Z121" i="13"/>
  <c r="Z129" i="13"/>
  <c r="Z128" i="13"/>
  <c r="Z116" i="13"/>
  <c r="Z127" i="13"/>
  <c r="Z123" i="13"/>
  <c r="Z126" i="13"/>
  <c r="Z125" i="13"/>
  <c r="Z122" i="13"/>
  <c r="Z120" i="13"/>
  <c r="Z124" i="13"/>
  <c r="AH92" i="13"/>
  <c r="AH95" i="13"/>
  <c r="AG93" i="13"/>
  <c r="AL98" i="13"/>
  <c r="AG104" i="13"/>
  <c r="AL97" i="13"/>
  <c r="AL103" i="13"/>
  <c r="AA98" i="13"/>
  <c r="AH102" i="13"/>
  <c r="AL109" i="13"/>
  <c r="AA104" i="13"/>
  <c r="W108" i="13"/>
  <c r="O110" i="13"/>
  <c r="U117" i="13"/>
  <c r="U116" i="13"/>
  <c r="U125" i="13"/>
  <c r="U124" i="13"/>
  <c r="U131" i="13"/>
  <c r="U132" i="13"/>
  <c r="U133" i="13"/>
  <c r="U123" i="13"/>
  <c r="U130" i="13"/>
  <c r="U121" i="13"/>
  <c r="U128" i="13"/>
  <c r="U118" i="13"/>
  <c r="U126" i="13"/>
  <c r="U119" i="13"/>
  <c r="U120" i="13"/>
  <c r="U115" i="13"/>
  <c r="U122" i="13"/>
  <c r="U129" i="13"/>
  <c r="U127" i="13"/>
  <c r="AR117" i="13"/>
  <c r="AR115" i="13"/>
  <c r="AR116" i="13"/>
  <c r="AR133" i="13"/>
  <c r="AR119" i="13"/>
  <c r="AR118" i="13"/>
  <c r="AR131" i="13"/>
  <c r="AR132" i="13"/>
  <c r="AR129" i="13"/>
  <c r="AR130" i="13"/>
  <c r="AR121" i="13"/>
  <c r="AR127" i="13"/>
  <c r="AR123" i="13"/>
  <c r="AR128" i="13"/>
  <c r="AR124" i="13"/>
  <c r="AR125" i="13"/>
  <c r="AR126" i="13"/>
  <c r="AR120" i="13"/>
  <c r="AR122" i="13"/>
  <c r="AM123" i="13"/>
  <c r="AM118" i="13"/>
  <c r="AM124" i="13"/>
  <c r="AM125" i="13"/>
  <c r="AM132" i="13"/>
  <c r="AM130" i="13"/>
  <c r="AM121" i="13"/>
  <c r="AM119" i="13"/>
  <c r="AM128" i="13"/>
  <c r="AM126" i="13"/>
  <c r="AM116" i="13"/>
  <c r="AM133" i="13"/>
  <c r="AM117" i="13"/>
  <c r="AM131" i="13"/>
  <c r="AM120" i="13"/>
  <c r="AM127" i="13"/>
  <c r="AM122" i="13"/>
  <c r="AM115" i="13"/>
  <c r="AM129" i="13"/>
  <c r="AG116" i="13"/>
  <c r="AG130" i="13"/>
  <c r="AG125" i="13"/>
  <c r="AG120" i="13"/>
  <c r="AG121" i="13"/>
  <c r="AG122" i="13"/>
  <c r="AG123" i="13"/>
  <c r="AG124" i="13"/>
  <c r="AG132" i="13"/>
  <c r="AG119" i="13"/>
  <c r="AG133" i="13"/>
  <c r="AG131" i="13"/>
  <c r="AG115" i="13"/>
  <c r="AG127" i="13"/>
  <c r="AG126" i="13"/>
  <c r="AG117" i="13"/>
  <c r="AG128" i="13"/>
  <c r="AG129" i="13"/>
  <c r="AG118" i="13"/>
  <c r="S117" i="13"/>
  <c r="S116" i="13"/>
  <c r="S131" i="13"/>
  <c r="S119" i="13"/>
  <c r="S129" i="13"/>
  <c r="S127" i="13"/>
  <c r="S125" i="13"/>
  <c r="S123" i="13"/>
  <c r="S132" i="13"/>
  <c r="S130" i="13"/>
  <c r="S120" i="13"/>
  <c r="S128" i="13"/>
  <c r="S121" i="13"/>
  <c r="S115" i="13"/>
  <c r="S122" i="13"/>
  <c r="S126" i="13"/>
  <c r="S133" i="13"/>
  <c r="S118" i="13"/>
  <c r="S124" i="13"/>
  <c r="AA101" i="13"/>
  <c r="O94" i="13"/>
  <c r="AL102" i="13"/>
  <c r="AA100" i="13"/>
  <c r="AH105" i="13"/>
  <c r="AL95" i="13"/>
  <c r="AG98" i="13"/>
  <c r="AH98" i="13"/>
  <c r="AL100" i="13"/>
  <c r="AA93" i="13"/>
  <c r="AG97" i="13"/>
  <c r="AA92" i="13"/>
  <c r="AH97" i="13"/>
  <c r="AH100" i="13"/>
  <c r="AA106" i="13"/>
  <c r="AL110" i="13"/>
  <c r="M127" i="13"/>
  <c r="M117" i="13"/>
  <c r="M124" i="13"/>
  <c r="M129" i="13"/>
  <c r="M131" i="13"/>
  <c r="M115" i="13"/>
  <c r="M133" i="13"/>
  <c r="M132" i="13"/>
  <c r="M123" i="13"/>
  <c r="M130" i="13"/>
  <c r="M121" i="13"/>
  <c r="M125" i="13"/>
  <c r="M128" i="13"/>
  <c r="M116" i="13"/>
  <c r="M126" i="13"/>
  <c r="M119" i="13"/>
  <c r="M122" i="13"/>
  <c r="M120" i="13"/>
  <c r="M118" i="13"/>
  <c r="N115" i="13"/>
  <c r="N116" i="13"/>
  <c r="N130" i="13"/>
  <c r="N129" i="13"/>
  <c r="N128" i="13"/>
  <c r="N121" i="13"/>
  <c r="N122" i="13"/>
  <c r="N127" i="13"/>
  <c r="N120" i="13"/>
  <c r="N123" i="13"/>
  <c r="N126" i="13"/>
  <c r="N125" i="13"/>
  <c r="N118" i="13"/>
  <c r="N131" i="13"/>
  <c r="N119" i="13"/>
  <c r="N132" i="13"/>
  <c r="N124" i="13"/>
  <c r="N133" i="13"/>
  <c r="N117" i="13"/>
  <c r="P116" i="13"/>
  <c r="P124" i="13"/>
  <c r="P122" i="13"/>
  <c r="P132" i="13"/>
  <c r="P133" i="13"/>
  <c r="P130" i="13"/>
  <c r="P119" i="13"/>
  <c r="P131" i="13"/>
  <c r="P120" i="13"/>
  <c r="P128" i="13"/>
  <c r="P121" i="13"/>
  <c r="P129" i="13"/>
  <c r="P123" i="13"/>
  <c r="P115" i="13"/>
  <c r="P126" i="13"/>
  <c r="P127" i="13"/>
  <c r="P125" i="13"/>
  <c r="P117" i="13"/>
  <c r="P118" i="13"/>
  <c r="AO128" i="13"/>
  <c r="AO120" i="13"/>
  <c r="AO122" i="13"/>
  <c r="AO123" i="13"/>
  <c r="AO124" i="13"/>
  <c r="AO130" i="13"/>
  <c r="AO132" i="13"/>
  <c r="AO121" i="13"/>
  <c r="AO119" i="13"/>
  <c r="AO133" i="13"/>
  <c r="AO116" i="13"/>
  <c r="AO131" i="13"/>
  <c r="AO129" i="13"/>
  <c r="AO126" i="13"/>
  <c r="AO125" i="13"/>
  <c r="AO117" i="13"/>
  <c r="AO118" i="13"/>
  <c r="AO127" i="13"/>
  <c r="AO115" i="13"/>
  <c r="AA117" i="13"/>
  <c r="AA129" i="13"/>
  <c r="AA127" i="13"/>
  <c r="AA116" i="13"/>
  <c r="AA125" i="13"/>
  <c r="AA123" i="13"/>
  <c r="AA132" i="13"/>
  <c r="AA119" i="13"/>
  <c r="AA130" i="13"/>
  <c r="AA120" i="13"/>
  <c r="AA128" i="13"/>
  <c r="AA121" i="13"/>
  <c r="AA122" i="13"/>
  <c r="AA126" i="13"/>
  <c r="AA124" i="13"/>
  <c r="AA133" i="13"/>
  <c r="AA115" i="13"/>
  <c r="AA118" i="13"/>
  <c r="AA131" i="13"/>
  <c r="AH94" i="13"/>
  <c r="O93" i="13"/>
  <c r="AG99" i="13"/>
  <c r="AA96" i="13"/>
  <c r="O101" i="13"/>
  <c r="AH104" i="13"/>
  <c r="O97" i="13"/>
  <c r="AG101" i="13"/>
  <c r="AH109" i="13"/>
  <c r="O96" i="13"/>
  <c r="O99" i="13"/>
  <c r="AH106" i="13"/>
  <c r="O103" i="13"/>
  <c r="AA108" i="13"/>
  <c r="AA103" i="13"/>
  <c r="AC115" i="13"/>
  <c r="AC132" i="13"/>
  <c r="AC131" i="13"/>
  <c r="AC123" i="13"/>
  <c r="AC130" i="13"/>
  <c r="AC121" i="13"/>
  <c r="AC116" i="13"/>
  <c r="AC133" i="13"/>
  <c r="AC128" i="13"/>
  <c r="AC118" i="13"/>
  <c r="AC126" i="13"/>
  <c r="AC119" i="13"/>
  <c r="AC120" i="13"/>
  <c r="AC122" i="13"/>
  <c r="AC117" i="13"/>
  <c r="AC127" i="13"/>
  <c r="AC125" i="13"/>
  <c r="AC124" i="13"/>
  <c r="AC129" i="13"/>
  <c r="V115" i="13"/>
  <c r="V120" i="13"/>
  <c r="V119" i="13"/>
  <c r="V128" i="13"/>
  <c r="V121" i="13"/>
  <c r="V122" i="13"/>
  <c r="V127" i="13"/>
  <c r="V123" i="13"/>
  <c r="V126" i="13"/>
  <c r="V125" i="13"/>
  <c r="V133" i="13"/>
  <c r="V117" i="13"/>
  <c r="V130" i="13"/>
  <c r="V118" i="13"/>
  <c r="V116" i="13"/>
  <c r="V129" i="13"/>
  <c r="V124" i="13"/>
  <c r="V132" i="13"/>
  <c r="V131" i="13"/>
  <c r="X132" i="13"/>
  <c r="X133" i="13"/>
  <c r="X116" i="13"/>
  <c r="X130" i="13"/>
  <c r="X119" i="13"/>
  <c r="X131" i="13"/>
  <c r="X120" i="13"/>
  <c r="X128" i="13"/>
  <c r="X121" i="13"/>
  <c r="X129" i="13"/>
  <c r="X123" i="13"/>
  <c r="X126" i="13"/>
  <c r="X127" i="13"/>
  <c r="X117" i="13"/>
  <c r="X125" i="13"/>
  <c r="X115" i="13"/>
  <c r="X124" i="13"/>
  <c r="X118" i="13"/>
  <c r="X122" i="13"/>
  <c r="J116" i="13"/>
  <c r="J115" i="13"/>
  <c r="J122" i="13"/>
  <c r="J120" i="13"/>
  <c r="J119" i="13"/>
  <c r="J133" i="13"/>
  <c r="J117" i="13"/>
  <c r="J118" i="13"/>
  <c r="J132" i="13"/>
  <c r="J131" i="13"/>
  <c r="J130" i="13"/>
  <c r="J121" i="13"/>
  <c r="J129" i="13"/>
  <c r="J128" i="13"/>
  <c r="J124" i="13"/>
  <c r="J127" i="13"/>
  <c r="J123" i="13"/>
  <c r="J126" i="13"/>
  <c r="J125" i="13"/>
  <c r="AI117" i="13"/>
  <c r="AI119" i="13"/>
  <c r="AI115" i="13"/>
  <c r="AI127" i="13"/>
  <c r="AI116" i="13"/>
  <c r="AI125" i="13"/>
  <c r="AI123" i="13"/>
  <c r="AI132" i="13"/>
  <c r="AI130" i="13"/>
  <c r="AI120" i="13"/>
  <c r="AI128" i="13"/>
  <c r="AI121" i="13"/>
  <c r="AI122" i="13"/>
  <c r="AI126" i="13"/>
  <c r="AI124" i="13"/>
  <c r="AI133" i="13"/>
  <c r="AI131" i="13"/>
  <c r="AI129" i="13"/>
  <c r="AI118" i="13"/>
  <c r="AN115" i="13"/>
  <c r="AN118" i="13"/>
  <c r="AN117" i="13"/>
  <c r="AN128" i="13"/>
  <c r="AN121" i="13"/>
  <c r="AN129" i="13"/>
  <c r="AN123" i="13"/>
  <c r="AN126" i="13"/>
  <c r="AN127" i="13"/>
  <c r="AN125" i="13"/>
  <c r="AN116" i="13"/>
  <c r="AN124" i="13"/>
  <c r="AN122" i="13"/>
  <c r="AN132" i="13"/>
  <c r="AN120" i="13"/>
  <c r="AN133" i="13"/>
  <c r="AN119" i="13"/>
  <c r="AN131" i="13"/>
  <c r="AN130" i="13"/>
  <c r="AG92" i="13"/>
  <c r="O95" i="13"/>
  <c r="AH103" i="13"/>
  <c r="AH99" i="13"/>
  <c r="AG95" i="13"/>
  <c r="AL96" i="13"/>
  <c r="AG108" i="13"/>
  <c r="AA95" i="13"/>
  <c r="AH108" i="13"/>
  <c r="AA110" i="13"/>
  <c r="AK132" i="13"/>
  <c r="AK123" i="13"/>
  <c r="AK130" i="13"/>
  <c r="AK121" i="13"/>
  <c r="AK131" i="13"/>
  <c r="AK133" i="13"/>
  <c r="AK116" i="13"/>
  <c r="AK128" i="13"/>
  <c r="AK118" i="13"/>
  <c r="AK126" i="13"/>
  <c r="AK119" i="13"/>
  <c r="AK120" i="13"/>
  <c r="AK122" i="13"/>
  <c r="AK117" i="13"/>
  <c r="AK125" i="13"/>
  <c r="AK115" i="13"/>
  <c r="AK124" i="13"/>
  <c r="AK127" i="13"/>
  <c r="AK129" i="13"/>
  <c r="AD116" i="13"/>
  <c r="AD123" i="13"/>
  <c r="AD126" i="13"/>
  <c r="AD125" i="13"/>
  <c r="AD118" i="13"/>
  <c r="AD119" i="13"/>
  <c r="AD133" i="13"/>
  <c r="AD117" i="13"/>
  <c r="AD132" i="13"/>
  <c r="AD124" i="13"/>
  <c r="AD131" i="13"/>
  <c r="AD129" i="13"/>
  <c r="AD115" i="13"/>
  <c r="AD128" i="13"/>
  <c r="AD121" i="13"/>
  <c r="AD127" i="13"/>
  <c r="AD120" i="13"/>
  <c r="AD122" i="13"/>
  <c r="AD130" i="13"/>
  <c r="AF118" i="13"/>
  <c r="AF117" i="13"/>
  <c r="AF130" i="13"/>
  <c r="AF119" i="13"/>
  <c r="AF131" i="13"/>
  <c r="AF120" i="13"/>
  <c r="AF128" i="13"/>
  <c r="AF121" i="13"/>
  <c r="AF129" i="13"/>
  <c r="AF123" i="13"/>
  <c r="AF116" i="13"/>
  <c r="AF126" i="13"/>
  <c r="AF127" i="13"/>
  <c r="AF125" i="13"/>
  <c r="AF115" i="13"/>
  <c r="AF133" i="13"/>
  <c r="AF132" i="13"/>
  <c r="AF124" i="13"/>
  <c r="AF122" i="13"/>
  <c r="R115" i="13"/>
  <c r="R122" i="13"/>
  <c r="R120" i="13"/>
  <c r="R116" i="13"/>
  <c r="R133" i="13"/>
  <c r="R117" i="13"/>
  <c r="R118" i="13"/>
  <c r="R132" i="13"/>
  <c r="R119" i="13"/>
  <c r="R131" i="13"/>
  <c r="R130" i="13"/>
  <c r="R121" i="13"/>
  <c r="R129" i="13"/>
  <c r="R128" i="13"/>
  <c r="R127" i="13"/>
  <c r="R123" i="13"/>
  <c r="R126" i="13"/>
  <c r="R124" i="13"/>
  <c r="R125" i="13"/>
  <c r="AQ119" i="13"/>
  <c r="AQ115" i="13"/>
  <c r="AQ125" i="13"/>
  <c r="AQ123" i="13"/>
  <c r="AQ132" i="13"/>
  <c r="AQ130" i="13"/>
  <c r="AQ120" i="13"/>
  <c r="AQ128" i="13"/>
  <c r="AQ121" i="13"/>
  <c r="AQ118" i="13"/>
  <c r="AQ122" i="13"/>
  <c r="AQ126" i="13"/>
  <c r="AQ124" i="13"/>
  <c r="AQ133" i="13"/>
  <c r="AQ131" i="13"/>
  <c r="AQ129" i="13"/>
  <c r="AQ116" i="13"/>
  <c r="AQ127" i="13"/>
  <c r="AQ117" i="13"/>
  <c r="N69" i="13"/>
  <c r="N77" i="13"/>
  <c r="N81" i="13"/>
  <c r="N86" i="13"/>
  <c r="N79" i="13"/>
  <c r="N84" i="13"/>
  <c r="N70" i="13"/>
  <c r="N82" i="13"/>
  <c r="N75" i="13"/>
  <c r="N80" i="13"/>
  <c r="N73" i="13"/>
  <c r="N87" i="13"/>
  <c r="N71" i="13"/>
  <c r="N85" i="13"/>
  <c r="N72" i="13"/>
  <c r="N83" i="13"/>
  <c r="N78" i="13"/>
  <c r="N76" i="13"/>
  <c r="N74" i="13"/>
  <c r="AI87" i="13"/>
  <c r="AI84" i="13"/>
  <c r="AI69" i="13"/>
  <c r="AI83" i="13"/>
  <c r="AI82" i="13"/>
  <c r="AI75" i="13"/>
  <c r="AI85" i="13"/>
  <c r="AI76" i="13"/>
  <c r="AI80" i="13"/>
  <c r="AI73" i="13"/>
  <c r="AI78" i="13"/>
  <c r="AI71" i="13"/>
  <c r="AI79" i="13"/>
  <c r="AI74" i="13"/>
  <c r="AI77" i="13"/>
  <c r="AI81" i="13"/>
  <c r="AI70" i="13"/>
  <c r="AI86" i="13"/>
  <c r="AI72" i="13"/>
  <c r="X78" i="13"/>
  <c r="X82" i="13"/>
  <c r="X85" i="13"/>
  <c r="X80" i="13"/>
  <c r="X83" i="13"/>
  <c r="X77" i="13"/>
  <c r="X81" i="13"/>
  <c r="X71" i="13"/>
  <c r="X72" i="13"/>
  <c r="X73" i="13"/>
  <c r="X79" i="13"/>
  <c r="X75" i="13"/>
  <c r="X76" i="13"/>
  <c r="X69" i="13"/>
  <c r="X86" i="13"/>
  <c r="X70" i="13"/>
  <c r="X87" i="13"/>
  <c r="X84" i="13"/>
  <c r="X74" i="13"/>
  <c r="AP69" i="13"/>
  <c r="AP82" i="13"/>
  <c r="AP74" i="13"/>
  <c r="AP87" i="13"/>
  <c r="AP71" i="13"/>
  <c r="AP77" i="13"/>
  <c r="AP80" i="13"/>
  <c r="AP85" i="13"/>
  <c r="AP76" i="13"/>
  <c r="AP83" i="13"/>
  <c r="AP81" i="13"/>
  <c r="AP78" i="13"/>
  <c r="AP79" i="13"/>
  <c r="AP72" i="13"/>
  <c r="AP70" i="13"/>
  <c r="AP86" i="13"/>
  <c r="AP84" i="13"/>
  <c r="AP73" i="13"/>
  <c r="AP75" i="13"/>
  <c r="L80" i="13"/>
  <c r="L70" i="13"/>
  <c r="L77" i="13"/>
  <c r="L74" i="13"/>
  <c r="L75" i="13"/>
  <c r="L87" i="13"/>
  <c r="L76" i="13"/>
  <c r="L85" i="13"/>
  <c r="L73" i="13"/>
  <c r="L83" i="13"/>
  <c r="L86" i="13"/>
  <c r="L81" i="13"/>
  <c r="L84" i="13"/>
  <c r="L78" i="13"/>
  <c r="L69" i="13"/>
  <c r="L79" i="13"/>
  <c r="L82" i="13"/>
  <c r="L72" i="13"/>
  <c r="L71" i="13"/>
  <c r="Y81" i="13"/>
  <c r="Y83" i="13"/>
  <c r="Y79" i="13"/>
  <c r="Y77" i="13"/>
  <c r="Y78" i="13"/>
  <c r="Y82" i="13"/>
  <c r="Y80" i="13"/>
  <c r="Y70" i="13"/>
  <c r="Y84" i="13"/>
  <c r="Y74" i="13"/>
  <c r="Y73" i="13"/>
  <c r="Y76" i="13"/>
  <c r="Y71" i="13"/>
  <c r="Y72" i="13"/>
  <c r="Y69" i="13"/>
  <c r="Y85" i="13"/>
  <c r="Y86" i="13"/>
  <c r="Y75" i="13"/>
  <c r="Y87" i="13"/>
  <c r="T69" i="13"/>
  <c r="T74" i="13"/>
  <c r="T77" i="13"/>
  <c r="T76" i="13"/>
  <c r="T87" i="13"/>
  <c r="T70" i="13"/>
  <c r="T72" i="13"/>
  <c r="T85" i="13"/>
  <c r="T73" i="13"/>
  <c r="T83" i="13"/>
  <c r="T86" i="13"/>
  <c r="T75" i="13"/>
  <c r="T81" i="13"/>
  <c r="T84" i="13"/>
  <c r="T78" i="13"/>
  <c r="T79" i="13"/>
  <c r="T82" i="13"/>
  <c r="T71" i="13"/>
  <c r="T80" i="13"/>
  <c r="AN81" i="13"/>
  <c r="AN70" i="13"/>
  <c r="AN73" i="13"/>
  <c r="AN79" i="13"/>
  <c r="AN69" i="13"/>
  <c r="AN86" i="13"/>
  <c r="AN84" i="13"/>
  <c r="AN87" i="13"/>
  <c r="AN74" i="13"/>
  <c r="AN82" i="13"/>
  <c r="AN75" i="13"/>
  <c r="AN85" i="13"/>
  <c r="AN72" i="13"/>
  <c r="AN80" i="13"/>
  <c r="AN71" i="13"/>
  <c r="AN76" i="13"/>
  <c r="AN83" i="13"/>
  <c r="AN78" i="13"/>
  <c r="AN77" i="13"/>
  <c r="AG79" i="13"/>
  <c r="AG73" i="13"/>
  <c r="AG86" i="13"/>
  <c r="AG77" i="13"/>
  <c r="AG74" i="13"/>
  <c r="AG71" i="13"/>
  <c r="AG82" i="13"/>
  <c r="AG78" i="13"/>
  <c r="AG69" i="13"/>
  <c r="AG70" i="13"/>
  <c r="AG75" i="13"/>
  <c r="AG76" i="13"/>
  <c r="AG83" i="13"/>
  <c r="AG81" i="13"/>
  <c r="AG85" i="13"/>
  <c r="AG87" i="13"/>
  <c r="AG72" i="13"/>
  <c r="AG84" i="13"/>
  <c r="AG80" i="13"/>
  <c r="AB77" i="13"/>
  <c r="AB74" i="13"/>
  <c r="AB87" i="13"/>
  <c r="AB85" i="13"/>
  <c r="AB73" i="13"/>
  <c r="AB75" i="13"/>
  <c r="AB83" i="13"/>
  <c r="AB86" i="13"/>
  <c r="AB71" i="13"/>
  <c r="AB81" i="13"/>
  <c r="AB69" i="13"/>
  <c r="AB84" i="13"/>
  <c r="AB78" i="13"/>
  <c r="AB70" i="13"/>
  <c r="AB79" i="13"/>
  <c r="AB82" i="13"/>
  <c r="AB72" i="13"/>
  <c r="AB80" i="13"/>
  <c r="AB76" i="13"/>
  <c r="V86" i="13"/>
  <c r="V79" i="13"/>
  <c r="V69" i="13"/>
  <c r="V74" i="13"/>
  <c r="V84" i="13"/>
  <c r="V82" i="13"/>
  <c r="V75" i="13"/>
  <c r="V80" i="13"/>
  <c r="V87" i="13"/>
  <c r="V71" i="13"/>
  <c r="V85" i="13"/>
  <c r="V73" i="13"/>
  <c r="V76" i="13"/>
  <c r="V83" i="13"/>
  <c r="V72" i="13"/>
  <c r="V70" i="13"/>
  <c r="V81" i="13"/>
  <c r="V77" i="13"/>
  <c r="V78" i="13"/>
  <c r="R79" i="13"/>
  <c r="R72" i="13"/>
  <c r="R86" i="13"/>
  <c r="R84" i="13"/>
  <c r="R75" i="13"/>
  <c r="R74" i="13"/>
  <c r="R82" i="13"/>
  <c r="R87" i="13"/>
  <c r="R71" i="13"/>
  <c r="R77" i="13"/>
  <c r="R80" i="13"/>
  <c r="R73" i="13"/>
  <c r="R85" i="13"/>
  <c r="R69" i="13"/>
  <c r="R76" i="13"/>
  <c r="R83" i="13"/>
  <c r="R70" i="13"/>
  <c r="R78" i="13"/>
  <c r="R81" i="13"/>
  <c r="AF71" i="13"/>
  <c r="AF80" i="13"/>
  <c r="AF83" i="13"/>
  <c r="AF77" i="13"/>
  <c r="AF76" i="13"/>
  <c r="AF81" i="13"/>
  <c r="AF73" i="13"/>
  <c r="AF79" i="13"/>
  <c r="AF72" i="13"/>
  <c r="AF69" i="13"/>
  <c r="AF70" i="13"/>
  <c r="AF86" i="13"/>
  <c r="AF78" i="13"/>
  <c r="AF84" i="13"/>
  <c r="AF87" i="13"/>
  <c r="AF74" i="13"/>
  <c r="AF75" i="13"/>
  <c r="AF85" i="13"/>
  <c r="AF82" i="13"/>
  <c r="AL82" i="13"/>
  <c r="AL75" i="13"/>
  <c r="AL74" i="13"/>
  <c r="AL80" i="13"/>
  <c r="AL69" i="13"/>
  <c r="AL87" i="13"/>
  <c r="AL71" i="13"/>
  <c r="AL85" i="13"/>
  <c r="AL76" i="13"/>
  <c r="AL83" i="13"/>
  <c r="AL77" i="13"/>
  <c r="AL81" i="13"/>
  <c r="AL73" i="13"/>
  <c r="AL70" i="13"/>
  <c r="AL86" i="13"/>
  <c r="AL79" i="13"/>
  <c r="AL78" i="13"/>
  <c r="AL72" i="13"/>
  <c r="AL84" i="13"/>
  <c r="AO78" i="13"/>
  <c r="AO82" i="13"/>
  <c r="AO71" i="13"/>
  <c r="AO69" i="13"/>
  <c r="AO86" i="13"/>
  <c r="AO79" i="13"/>
  <c r="AO84" i="13"/>
  <c r="AO83" i="13"/>
  <c r="AO76" i="13"/>
  <c r="AO75" i="13"/>
  <c r="AO70" i="13"/>
  <c r="AO87" i="13"/>
  <c r="AO72" i="13"/>
  <c r="AO85" i="13"/>
  <c r="AO80" i="13"/>
  <c r="AO81" i="13"/>
  <c r="AO73" i="13"/>
  <c r="AO77" i="13"/>
  <c r="AO74" i="13"/>
  <c r="K79" i="13"/>
  <c r="K71" i="13"/>
  <c r="K74" i="13"/>
  <c r="K72" i="13"/>
  <c r="K86" i="13"/>
  <c r="K70" i="13"/>
  <c r="K73" i="13"/>
  <c r="K87" i="13"/>
  <c r="K84" i="13"/>
  <c r="K82" i="13"/>
  <c r="K75" i="13"/>
  <c r="K81" i="13"/>
  <c r="K85" i="13"/>
  <c r="K76" i="13"/>
  <c r="K80" i="13"/>
  <c r="K78" i="13"/>
  <c r="K77" i="13"/>
  <c r="K83" i="13"/>
  <c r="K69" i="13"/>
  <c r="AJ75" i="13"/>
  <c r="AJ76" i="13"/>
  <c r="AJ87" i="13"/>
  <c r="AJ85" i="13"/>
  <c r="AJ73" i="13"/>
  <c r="AJ74" i="13"/>
  <c r="AJ83" i="13"/>
  <c r="AJ86" i="13"/>
  <c r="AJ72" i="13"/>
  <c r="AJ81" i="13"/>
  <c r="AJ69" i="13"/>
  <c r="AJ84" i="13"/>
  <c r="AJ78" i="13"/>
  <c r="AJ79" i="13"/>
  <c r="AJ82" i="13"/>
  <c r="AJ70" i="13"/>
  <c r="AJ80" i="13"/>
  <c r="AJ77" i="13"/>
  <c r="AJ71" i="13"/>
  <c r="AD84" i="13"/>
  <c r="AD73" i="13"/>
  <c r="AD69" i="13"/>
  <c r="AD82" i="13"/>
  <c r="AD75" i="13"/>
  <c r="AD78" i="13"/>
  <c r="AD80" i="13"/>
  <c r="AD71" i="13"/>
  <c r="AD72" i="13"/>
  <c r="AD87" i="13"/>
  <c r="AD70" i="13"/>
  <c r="AD85" i="13"/>
  <c r="AD76" i="13"/>
  <c r="AD83" i="13"/>
  <c r="AD77" i="13"/>
  <c r="AD81" i="13"/>
  <c r="AD74" i="13"/>
  <c r="AD79" i="13"/>
  <c r="AD86" i="13"/>
  <c r="I82" i="13"/>
  <c r="I75" i="13"/>
  <c r="I74" i="13"/>
  <c r="I79" i="13"/>
  <c r="I87" i="13"/>
  <c r="I72" i="13"/>
  <c r="I81" i="13"/>
  <c r="I70" i="13"/>
  <c r="I77" i="13"/>
  <c r="I78" i="13"/>
  <c r="I73" i="13"/>
  <c r="I71" i="13"/>
  <c r="I85" i="13"/>
  <c r="I69" i="13"/>
  <c r="I83" i="13"/>
  <c r="I86" i="13"/>
  <c r="I76" i="13"/>
  <c r="I80" i="13"/>
  <c r="I84" i="13"/>
  <c r="Q80" i="13"/>
  <c r="Q83" i="13"/>
  <c r="Q87" i="13"/>
  <c r="Q72" i="13"/>
  <c r="Q74" i="13"/>
  <c r="Q77" i="13"/>
  <c r="Q71" i="13"/>
  <c r="Q78" i="13"/>
  <c r="Q85" i="13"/>
  <c r="Q70" i="13"/>
  <c r="Q84" i="13"/>
  <c r="Q86" i="13"/>
  <c r="Q76" i="13"/>
  <c r="Q79" i="13"/>
  <c r="Q82" i="13"/>
  <c r="Q69" i="13"/>
  <c r="Q73" i="13"/>
  <c r="Q81" i="13"/>
  <c r="Q75" i="13"/>
  <c r="J74" i="13"/>
  <c r="J81" i="13"/>
  <c r="J73" i="13"/>
  <c r="J69" i="13"/>
  <c r="J79" i="13"/>
  <c r="J72" i="13"/>
  <c r="J86" i="13"/>
  <c r="J70" i="13"/>
  <c r="J84" i="13"/>
  <c r="J75" i="13"/>
  <c r="J82" i="13"/>
  <c r="J78" i="13"/>
  <c r="J87" i="13"/>
  <c r="J71" i="13"/>
  <c r="J77" i="13"/>
  <c r="J80" i="13"/>
  <c r="J85" i="13"/>
  <c r="J83" i="13"/>
  <c r="J76" i="13"/>
  <c r="S72" i="13"/>
  <c r="S73" i="13"/>
  <c r="S81" i="13"/>
  <c r="S86" i="13"/>
  <c r="S70" i="13"/>
  <c r="S83" i="13"/>
  <c r="S87" i="13"/>
  <c r="S84" i="13"/>
  <c r="S69" i="13"/>
  <c r="S82" i="13"/>
  <c r="S75" i="13"/>
  <c r="S76" i="13"/>
  <c r="S80" i="13"/>
  <c r="S85" i="13"/>
  <c r="S78" i="13"/>
  <c r="S77" i="13"/>
  <c r="S71" i="13"/>
  <c r="S74" i="13"/>
  <c r="S79" i="13"/>
  <c r="AR72" i="13"/>
  <c r="AR85" i="13"/>
  <c r="AR73" i="13"/>
  <c r="AR83" i="13"/>
  <c r="AR86" i="13"/>
  <c r="AR71" i="13"/>
  <c r="AR81" i="13"/>
  <c r="AR69" i="13"/>
  <c r="AR84" i="13"/>
  <c r="AR78" i="13"/>
  <c r="AR79" i="13"/>
  <c r="AR82" i="13"/>
  <c r="AR80" i="13"/>
  <c r="AR75" i="13"/>
  <c r="AR74" i="13"/>
  <c r="AR76" i="13"/>
  <c r="AR77" i="13"/>
  <c r="AR87" i="13"/>
  <c r="AR70" i="13"/>
  <c r="O81" i="13"/>
  <c r="O84" i="13"/>
  <c r="O70" i="13"/>
  <c r="O76" i="13"/>
  <c r="O79" i="13"/>
  <c r="O75" i="13"/>
  <c r="O69" i="13"/>
  <c r="O80" i="13"/>
  <c r="O82" i="13"/>
  <c r="O72" i="13"/>
  <c r="O73" i="13"/>
  <c r="O78" i="13"/>
  <c r="O87" i="13"/>
  <c r="O71" i="13"/>
  <c r="O85" i="13"/>
  <c r="O83" i="13"/>
  <c r="O74" i="13"/>
  <c r="O86" i="13"/>
  <c r="O77" i="13"/>
  <c r="AA86" i="13"/>
  <c r="AA70" i="13"/>
  <c r="AA87" i="13"/>
  <c r="AA84" i="13"/>
  <c r="AA82" i="13"/>
  <c r="AA75" i="13"/>
  <c r="AA76" i="13"/>
  <c r="AA80" i="13"/>
  <c r="AA77" i="13"/>
  <c r="AA85" i="13"/>
  <c r="AA78" i="13"/>
  <c r="AA72" i="13"/>
  <c r="AA79" i="13"/>
  <c r="AA74" i="13"/>
  <c r="AA73" i="13"/>
  <c r="AA71" i="13"/>
  <c r="AA81" i="13"/>
  <c r="AA69" i="13"/>
  <c r="AA83" i="13"/>
  <c r="U74" i="13"/>
  <c r="U77" i="13"/>
  <c r="U71" i="13"/>
  <c r="U69" i="13"/>
  <c r="U75" i="13"/>
  <c r="U84" i="13"/>
  <c r="U79" i="13"/>
  <c r="U85" i="13"/>
  <c r="U70" i="13"/>
  <c r="U73" i="13"/>
  <c r="U86" i="13"/>
  <c r="U81" i="13"/>
  <c r="U80" i="13"/>
  <c r="U76" i="13"/>
  <c r="U83" i="13"/>
  <c r="U87" i="13"/>
  <c r="U82" i="13"/>
  <c r="U72" i="13"/>
  <c r="U78" i="13"/>
  <c r="W75" i="13"/>
  <c r="W84" i="13"/>
  <c r="W71" i="13"/>
  <c r="W77" i="13"/>
  <c r="W70" i="13"/>
  <c r="W76" i="13"/>
  <c r="W79" i="13"/>
  <c r="W80" i="13"/>
  <c r="W73" i="13"/>
  <c r="W72" i="13"/>
  <c r="W78" i="13"/>
  <c r="W87" i="13"/>
  <c r="W69" i="13"/>
  <c r="W85" i="13"/>
  <c r="W82" i="13"/>
  <c r="W86" i="13"/>
  <c r="W83" i="13"/>
  <c r="W74" i="13"/>
  <c r="W81" i="13"/>
  <c r="AE82" i="13"/>
  <c r="AE72" i="13"/>
  <c r="AE69" i="13"/>
  <c r="AE71" i="13"/>
  <c r="AE84" i="13"/>
  <c r="AE75" i="13"/>
  <c r="AE80" i="13"/>
  <c r="AE78" i="13"/>
  <c r="AE87" i="13"/>
  <c r="AE85" i="13"/>
  <c r="AE86" i="13"/>
  <c r="AE83" i="13"/>
  <c r="AE74" i="13"/>
  <c r="AE73" i="13"/>
  <c r="AE81" i="13"/>
  <c r="AE77" i="13"/>
  <c r="AE79" i="13"/>
  <c r="AE70" i="13"/>
  <c r="AE76" i="13"/>
  <c r="M69" i="13"/>
  <c r="M83" i="13"/>
  <c r="M82" i="13"/>
  <c r="M72" i="13"/>
  <c r="M78" i="13"/>
  <c r="M85" i="13"/>
  <c r="M86" i="13"/>
  <c r="M71" i="13"/>
  <c r="M84" i="13"/>
  <c r="M79" i="13"/>
  <c r="M73" i="13"/>
  <c r="M77" i="13"/>
  <c r="M70" i="13"/>
  <c r="M87" i="13"/>
  <c r="M81" i="13"/>
  <c r="M76" i="13"/>
  <c r="M75" i="13"/>
  <c r="M74" i="13"/>
  <c r="M80" i="13"/>
  <c r="Z78" i="13"/>
  <c r="Z70" i="13"/>
  <c r="Z86" i="13"/>
  <c r="Z69" i="13"/>
  <c r="Z84" i="13"/>
  <c r="Z75" i="13"/>
  <c r="Z82" i="13"/>
  <c r="Z87" i="13"/>
  <c r="Z71" i="13"/>
  <c r="Z77" i="13"/>
  <c r="Z80" i="13"/>
  <c r="Z85" i="13"/>
  <c r="Z83" i="13"/>
  <c r="Z73" i="13"/>
  <c r="Z76" i="13"/>
  <c r="Z81" i="13"/>
  <c r="Z79" i="13"/>
  <c r="Z74" i="13"/>
  <c r="Z72" i="13"/>
  <c r="AC85" i="13"/>
  <c r="AC79" i="13"/>
  <c r="AC73" i="13"/>
  <c r="AC81" i="13"/>
  <c r="AC71" i="13"/>
  <c r="AC86" i="13"/>
  <c r="AC76" i="13"/>
  <c r="AC80" i="13"/>
  <c r="AC87" i="13"/>
  <c r="AC74" i="13"/>
  <c r="AC72" i="13"/>
  <c r="AC78" i="13"/>
  <c r="AC77" i="13"/>
  <c r="AC84" i="13"/>
  <c r="AC75" i="13"/>
  <c r="AC83" i="13"/>
  <c r="AC70" i="13"/>
  <c r="AC69" i="13"/>
  <c r="AC82" i="13"/>
  <c r="P70" i="13"/>
  <c r="P76" i="13"/>
  <c r="P84" i="13"/>
  <c r="P87" i="13"/>
  <c r="P74" i="13"/>
  <c r="P78" i="13"/>
  <c r="P82" i="13"/>
  <c r="P85" i="13"/>
  <c r="P72" i="13"/>
  <c r="P80" i="13"/>
  <c r="P83" i="13"/>
  <c r="P77" i="13"/>
  <c r="P75" i="13"/>
  <c r="P81" i="13"/>
  <c r="P73" i="13"/>
  <c r="P79" i="13"/>
  <c r="P69" i="13"/>
  <c r="P71" i="13"/>
  <c r="P86" i="13"/>
  <c r="AH74" i="13"/>
  <c r="AH84" i="13"/>
  <c r="AH75" i="13"/>
  <c r="AH78" i="13"/>
  <c r="AH82" i="13"/>
  <c r="AH87" i="13"/>
  <c r="AH71" i="13"/>
  <c r="AH77" i="13"/>
  <c r="AH80" i="13"/>
  <c r="AH85" i="13"/>
  <c r="AH83" i="13"/>
  <c r="AH76" i="13"/>
  <c r="AH81" i="13"/>
  <c r="AH69" i="13"/>
  <c r="AH79" i="13"/>
  <c r="AH72" i="13"/>
  <c r="AH73" i="13"/>
  <c r="AH86" i="13"/>
  <c r="AH70" i="13"/>
  <c r="AQ77" i="13"/>
  <c r="AQ71" i="13"/>
  <c r="AQ85" i="13"/>
  <c r="AQ82" i="13"/>
  <c r="AQ75" i="13"/>
  <c r="AQ76" i="13"/>
  <c r="AQ80" i="13"/>
  <c r="AQ78" i="13"/>
  <c r="AQ69" i="13"/>
  <c r="AQ72" i="13"/>
  <c r="AQ74" i="13"/>
  <c r="AQ81" i="13"/>
  <c r="AQ86" i="13"/>
  <c r="AQ70" i="13"/>
  <c r="AQ83" i="13"/>
  <c r="AQ73" i="13"/>
  <c r="AQ84" i="13"/>
  <c r="AQ87" i="13"/>
  <c r="AQ79" i="13"/>
  <c r="AK70" i="13"/>
  <c r="AK83" i="13"/>
  <c r="AK71" i="13"/>
  <c r="AK73" i="13"/>
  <c r="AK86" i="13"/>
  <c r="AK77" i="13"/>
  <c r="AK76" i="13"/>
  <c r="AK80" i="13"/>
  <c r="AK82" i="13"/>
  <c r="AK85" i="13"/>
  <c r="AK81" i="13"/>
  <c r="AK75" i="13"/>
  <c r="AK72" i="13"/>
  <c r="AK78" i="13"/>
  <c r="AK74" i="13"/>
  <c r="AK84" i="13"/>
  <c r="AK69" i="13"/>
  <c r="AK87" i="13"/>
  <c r="AK79" i="13"/>
  <c r="AM80" i="13"/>
  <c r="AM75" i="13"/>
  <c r="AM78" i="13"/>
  <c r="AM87" i="13"/>
  <c r="AM85" i="13"/>
  <c r="AM86" i="13"/>
  <c r="AM83" i="13"/>
  <c r="AM74" i="13"/>
  <c r="AM72" i="13"/>
  <c r="AM69" i="13"/>
  <c r="AM81" i="13"/>
  <c r="AM70" i="13"/>
  <c r="AM76" i="13"/>
  <c r="AM79" i="13"/>
  <c r="AM73" i="13"/>
  <c r="AM84" i="13"/>
  <c r="AM77" i="13"/>
  <c r="AM82" i="13"/>
  <c r="AM71" i="13"/>
  <c r="AL62" i="13"/>
  <c r="AL60" i="13"/>
  <c r="AL49" i="13"/>
  <c r="AL47" i="13"/>
  <c r="AL63" i="13"/>
  <c r="AL54" i="13"/>
  <c r="AL52" i="13"/>
  <c r="AL57" i="13"/>
  <c r="AL55" i="13"/>
  <c r="AL46" i="13"/>
  <c r="AL61" i="13"/>
  <c r="AL59" i="13"/>
  <c r="AL48" i="13"/>
  <c r="AL51" i="13"/>
  <c r="AL64" i="13"/>
  <c r="AL58" i="13"/>
  <c r="AL50" i="13"/>
  <c r="AL56" i="13"/>
  <c r="AL53" i="13"/>
  <c r="P48" i="13"/>
  <c r="P58" i="13"/>
  <c r="P47" i="13"/>
  <c r="P59" i="13"/>
  <c r="P63" i="13"/>
  <c r="P61" i="13"/>
  <c r="P53" i="13"/>
  <c r="P64" i="13"/>
  <c r="P55" i="13"/>
  <c r="P51" i="13"/>
  <c r="P49" i="13"/>
  <c r="P57" i="13"/>
  <c r="P52" i="13"/>
  <c r="P62" i="13"/>
  <c r="P50" i="13"/>
  <c r="P60" i="13"/>
  <c r="P56" i="13"/>
  <c r="P54" i="13"/>
  <c r="P46" i="13"/>
  <c r="M61" i="13"/>
  <c r="M59" i="13"/>
  <c r="M48" i="13"/>
  <c r="M52" i="13"/>
  <c r="M56" i="13"/>
  <c r="M60" i="13"/>
  <c r="M51" i="13"/>
  <c r="M53" i="13"/>
  <c r="M63" i="13"/>
  <c r="M55" i="13"/>
  <c r="M46" i="13"/>
  <c r="M50" i="13"/>
  <c r="M54" i="13"/>
  <c r="M58" i="13"/>
  <c r="M62" i="13"/>
  <c r="M64" i="13"/>
  <c r="M47" i="13"/>
  <c r="M49" i="13"/>
  <c r="M57" i="13"/>
  <c r="X57" i="13"/>
  <c r="X46" i="13"/>
  <c r="X62" i="13"/>
  <c r="X60" i="13"/>
  <c r="X47" i="13"/>
  <c r="X54" i="13"/>
  <c r="X52" i="13"/>
  <c r="X59" i="13"/>
  <c r="X63" i="13"/>
  <c r="X49" i="13"/>
  <c r="X50" i="13"/>
  <c r="X55" i="13"/>
  <c r="X51" i="13"/>
  <c r="X58" i="13"/>
  <c r="X56" i="13"/>
  <c r="X61" i="13"/>
  <c r="X53" i="13"/>
  <c r="X64" i="13"/>
  <c r="X48" i="13"/>
  <c r="J46" i="13"/>
  <c r="J63" i="13"/>
  <c r="J61" i="13"/>
  <c r="J48" i="13"/>
  <c r="J64" i="13"/>
  <c r="J55" i="13"/>
  <c r="J53" i="13"/>
  <c r="J58" i="13"/>
  <c r="J56" i="13"/>
  <c r="J47" i="13"/>
  <c r="J51" i="13"/>
  <c r="J62" i="13"/>
  <c r="J60" i="13"/>
  <c r="J49" i="13"/>
  <c r="J54" i="13"/>
  <c r="J52" i="13"/>
  <c r="J59" i="13"/>
  <c r="J57" i="13"/>
  <c r="J50" i="13"/>
  <c r="AI48" i="13"/>
  <c r="AI57" i="13"/>
  <c r="AI55" i="13"/>
  <c r="AI64" i="13"/>
  <c r="AI61" i="13"/>
  <c r="AI59" i="13"/>
  <c r="AI53" i="13"/>
  <c r="AI51" i="13"/>
  <c r="AI47" i="13"/>
  <c r="AI46" i="13"/>
  <c r="AI49" i="13"/>
  <c r="AI58" i="13"/>
  <c r="AI56" i="13"/>
  <c r="AI63" i="13"/>
  <c r="AI62" i="13"/>
  <c r="AI60" i="13"/>
  <c r="AI54" i="13"/>
  <c r="AI52" i="13"/>
  <c r="AI50" i="13"/>
  <c r="U64" i="13"/>
  <c r="U51" i="13"/>
  <c r="U63" i="13"/>
  <c r="U61" i="13"/>
  <c r="U55" i="13"/>
  <c r="U49" i="13"/>
  <c r="U46" i="13"/>
  <c r="U47" i="13"/>
  <c r="U50" i="13"/>
  <c r="U52" i="13"/>
  <c r="U53" i="13"/>
  <c r="U58" i="13"/>
  <c r="U54" i="13"/>
  <c r="U48" i="13"/>
  <c r="U59" i="13"/>
  <c r="U57" i="13"/>
  <c r="U60" i="13"/>
  <c r="U56" i="13"/>
  <c r="U62" i="13"/>
  <c r="AR61" i="13"/>
  <c r="AR59" i="13"/>
  <c r="AR53" i="13"/>
  <c r="AR64" i="13"/>
  <c r="AR46" i="13"/>
  <c r="AR49" i="13"/>
  <c r="AR47" i="13"/>
  <c r="AR58" i="13"/>
  <c r="AR56" i="13"/>
  <c r="AR62" i="13"/>
  <c r="AR60" i="13"/>
  <c r="AR54" i="13"/>
  <c r="AR52" i="13"/>
  <c r="AR50" i="13"/>
  <c r="AR63" i="13"/>
  <c r="AR48" i="13"/>
  <c r="AR55" i="13"/>
  <c r="AR51" i="13"/>
  <c r="AR57" i="13"/>
  <c r="AO61" i="13"/>
  <c r="AO59" i="13"/>
  <c r="AO47" i="13"/>
  <c r="AO58" i="13"/>
  <c r="AO56" i="13"/>
  <c r="AO53" i="13"/>
  <c r="AO50" i="13"/>
  <c r="AO51" i="13"/>
  <c r="AO49" i="13"/>
  <c r="AO63" i="13"/>
  <c r="AO64" i="13"/>
  <c r="AO62" i="13"/>
  <c r="AO60" i="13"/>
  <c r="AO46" i="13"/>
  <c r="AO57" i="13"/>
  <c r="AO55" i="13"/>
  <c r="AO54" i="13"/>
  <c r="AO52" i="13"/>
  <c r="AO48" i="13"/>
  <c r="AA50" i="13"/>
  <c r="AA62" i="13"/>
  <c r="AA60" i="13"/>
  <c r="AA59" i="13"/>
  <c r="AA57" i="13"/>
  <c r="AA48" i="13"/>
  <c r="AA55" i="13"/>
  <c r="AA54" i="13"/>
  <c r="AA52" i="13"/>
  <c r="AA51" i="13"/>
  <c r="AA47" i="13"/>
  <c r="AA63" i="13"/>
  <c r="AA64" i="13"/>
  <c r="AA61" i="13"/>
  <c r="AA58" i="13"/>
  <c r="AA56" i="13"/>
  <c r="AA46" i="13"/>
  <c r="AA49" i="13"/>
  <c r="AA53" i="13"/>
  <c r="AF47" i="13"/>
  <c r="AF59" i="13"/>
  <c r="AF63" i="13"/>
  <c r="AF61" i="13"/>
  <c r="AF46" i="13"/>
  <c r="AF58" i="13"/>
  <c r="AF56" i="13"/>
  <c r="AF55" i="13"/>
  <c r="AF53" i="13"/>
  <c r="AF51" i="13"/>
  <c r="AF49" i="13"/>
  <c r="AF50" i="13"/>
  <c r="AF62" i="13"/>
  <c r="AF60" i="13"/>
  <c r="AF57" i="13"/>
  <c r="AF54" i="13"/>
  <c r="AF52" i="13"/>
  <c r="AF64" i="13"/>
  <c r="AF48" i="13"/>
  <c r="R63" i="13"/>
  <c r="R53" i="13"/>
  <c r="R48" i="13"/>
  <c r="R55" i="13"/>
  <c r="R50" i="13"/>
  <c r="R49" i="13"/>
  <c r="R62" i="13"/>
  <c r="R60" i="13"/>
  <c r="R57" i="13"/>
  <c r="R47" i="13"/>
  <c r="R54" i="13"/>
  <c r="R46" i="13"/>
  <c r="R59" i="13"/>
  <c r="R64" i="13"/>
  <c r="R51" i="13"/>
  <c r="R52" i="13"/>
  <c r="R61" i="13"/>
  <c r="R56" i="13"/>
  <c r="R58" i="13"/>
  <c r="AQ61" i="13"/>
  <c r="AQ59" i="13"/>
  <c r="AQ53" i="13"/>
  <c r="AQ58" i="13"/>
  <c r="AQ55" i="13"/>
  <c r="AQ51" i="13"/>
  <c r="AQ49" i="13"/>
  <c r="AQ47" i="13"/>
  <c r="AQ64" i="13"/>
  <c r="AQ62" i="13"/>
  <c r="AQ60" i="13"/>
  <c r="AQ52" i="13"/>
  <c r="AQ50" i="13"/>
  <c r="AQ54" i="13"/>
  <c r="AQ48" i="13"/>
  <c r="AQ57" i="13"/>
  <c r="AQ46" i="13"/>
  <c r="AQ56" i="13"/>
  <c r="AQ63" i="13"/>
  <c r="AC64" i="13"/>
  <c r="AC51" i="13"/>
  <c r="AC49" i="13"/>
  <c r="AC57" i="13"/>
  <c r="AC63" i="13"/>
  <c r="AC55" i="13"/>
  <c r="AC53" i="13"/>
  <c r="AC47" i="13"/>
  <c r="AC59" i="13"/>
  <c r="AC56" i="13"/>
  <c r="AC46" i="13"/>
  <c r="AC62" i="13"/>
  <c r="AC52" i="13"/>
  <c r="AC58" i="13"/>
  <c r="AC48" i="13"/>
  <c r="AC54" i="13"/>
  <c r="AC60" i="13"/>
  <c r="AC61" i="13"/>
  <c r="AC50" i="13"/>
  <c r="S61" i="13"/>
  <c r="S48" i="13"/>
  <c r="S53" i="13"/>
  <c r="S58" i="13"/>
  <c r="S56" i="13"/>
  <c r="S59" i="13"/>
  <c r="S62" i="13"/>
  <c r="S60" i="13"/>
  <c r="S51" i="13"/>
  <c r="S49" i="13"/>
  <c r="S47" i="13"/>
  <c r="S54" i="13"/>
  <c r="S52" i="13"/>
  <c r="S57" i="13"/>
  <c r="S55" i="13"/>
  <c r="S63" i="13"/>
  <c r="S64" i="13"/>
  <c r="S50" i="13"/>
  <c r="S46" i="13"/>
  <c r="AK61" i="13"/>
  <c r="AK63" i="13"/>
  <c r="AK55" i="13"/>
  <c r="AK64" i="13"/>
  <c r="AK59" i="13"/>
  <c r="AK47" i="13"/>
  <c r="AK50" i="13"/>
  <c r="AK49" i="13"/>
  <c r="AK56" i="13"/>
  <c r="AK62" i="13"/>
  <c r="AK46" i="13"/>
  <c r="AK53" i="13"/>
  <c r="AK52" i="13"/>
  <c r="AK54" i="13"/>
  <c r="AK58" i="13"/>
  <c r="AK48" i="13"/>
  <c r="AK51" i="13"/>
  <c r="AK60" i="13"/>
  <c r="AK57" i="13"/>
  <c r="O57" i="13"/>
  <c r="O46" i="13"/>
  <c r="O62" i="13"/>
  <c r="O60" i="13"/>
  <c r="O54" i="13"/>
  <c r="O52" i="13"/>
  <c r="O63" i="13"/>
  <c r="O51" i="13"/>
  <c r="O49" i="13"/>
  <c r="O64" i="13"/>
  <c r="O55" i="13"/>
  <c r="O58" i="13"/>
  <c r="O56" i="13"/>
  <c r="O61" i="13"/>
  <c r="O47" i="13"/>
  <c r="O53" i="13"/>
  <c r="O50" i="13"/>
  <c r="O48" i="13"/>
  <c r="O59" i="13"/>
  <c r="I52" i="13"/>
  <c r="I63" i="13"/>
  <c r="I61" i="13"/>
  <c r="I58" i="13"/>
  <c r="I56" i="13"/>
  <c r="I55" i="13"/>
  <c r="I53" i="13"/>
  <c r="I62" i="13"/>
  <c r="I60" i="13"/>
  <c r="I59" i="13"/>
  <c r="I57" i="13"/>
  <c r="I54" i="13"/>
  <c r="I48" i="13"/>
  <c r="I47" i="13"/>
  <c r="I50" i="13"/>
  <c r="I64" i="13"/>
  <c r="I49" i="13"/>
  <c r="I51" i="13"/>
  <c r="AH61" i="13"/>
  <c r="AH53" i="13"/>
  <c r="AH47" i="13"/>
  <c r="AH56" i="13"/>
  <c r="AH49" i="13"/>
  <c r="AH58" i="13"/>
  <c r="AH52" i="13"/>
  <c r="AH59" i="13"/>
  <c r="AH51" i="13"/>
  <c r="AH64" i="13"/>
  <c r="AH62" i="13"/>
  <c r="AH60" i="13"/>
  <c r="AH50" i="13"/>
  <c r="AH63" i="13"/>
  <c r="AH54" i="13"/>
  <c r="AH48" i="13"/>
  <c r="AH46" i="13"/>
  <c r="AH57" i="13"/>
  <c r="AH55" i="13"/>
  <c r="T50" i="13"/>
  <c r="T64" i="13"/>
  <c r="T46" i="13"/>
  <c r="T60" i="13"/>
  <c r="T49" i="13"/>
  <c r="T48" i="13"/>
  <c r="T63" i="13"/>
  <c r="T55" i="13"/>
  <c r="T59" i="13"/>
  <c r="T57" i="13"/>
  <c r="T53" i="13"/>
  <c r="T61" i="13"/>
  <c r="T52" i="13"/>
  <c r="T47" i="13"/>
  <c r="T54" i="13"/>
  <c r="T62" i="13"/>
  <c r="T51" i="13"/>
  <c r="T58" i="13"/>
  <c r="T56" i="13"/>
  <c r="N57" i="13"/>
  <c r="N54" i="13"/>
  <c r="N52" i="13"/>
  <c r="N48" i="13"/>
  <c r="N59" i="13"/>
  <c r="N49" i="13"/>
  <c r="N64" i="13"/>
  <c r="N61" i="13"/>
  <c r="N51" i="13"/>
  <c r="N58" i="13"/>
  <c r="N56" i="13"/>
  <c r="N53" i="13"/>
  <c r="N47" i="13"/>
  <c r="N63" i="13"/>
  <c r="N50" i="13"/>
  <c r="N55" i="13"/>
  <c r="N62" i="13"/>
  <c r="N46" i="13"/>
  <c r="N60" i="13"/>
  <c r="AG54" i="13"/>
  <c r="AG52" i="13"/>
  <c r="AG59" i="13"/>
  <c r="AG49" i="13"/>
  <c r="AG50" i="13"/>
  <c r="AG58" i="13"/>
  <c r="AG56" i="13"/>
  <c r="AG61" i="13"/>
  <c r="AG53" i="13"/>
  <c r="AG51" i="13"/>
  <c r="AG63" i="13"/>
  <c r="AG64" i="13"/>
  <c r="AG48" i="13"/>
  <c r="AG55" i="13"/>
  <c r="AG46" i="13"/>
  <c r="AG62" i="13"/>
  <c r="AG60" i="13"/>
  <c r="AG57" i="13"/>
  <c r="AG47" i="13"/>
  <c r="Z55" i="13"/>
  <c r="Z51" i="13"/>
  <c r="Z48" i="13"/>
  <c r="Z57" i="13"/>
  <c r="Z61" i="13"/>
  <c r="Z47" i="13"/>
  <c r="Z64" i="13"/>
  <c r="Z53" i="13"/>
  <c r="Z59" i="13"/>
  <c r="Z46" i="13"/>
  <c r="Z49" i="13"/>
  <c r="Z58" i="13"/>
  <c r="Z56" i="13"/>
  <c r="Z62" i="13"/>
  <c r="Z60" i="13"/>
  <c r="Z63" i="13"/>
  <c r="Z50" i="13"/>
  <c r="Z52" i="13"/>
  <c r="Z54" i="13"/>
  <c r="W64" i="13"/>
  <c r="W63" i="13"/>
  <c r="W61" i="13"/>
  <c r="W51" i="13"/>
  <c r="W58" i="13"/>
  <c r="W56" i="13"/>
  <c r="W55" i="13"/>
  <c r="W53" i="13"/>
  <c r="W59" i="13"/>
  <c r="W50" i="13"/>
  <c r="W47" i="13"/>
  <c r="W46" i="13"/>
  <c r="W62" i="13"/>
  <c r="W60" i="13"/>
  <c r="W52" i="13"/>
  <c r="W49" i="13"/>
  <c r="W48" i="13"/>
  <c r="W57" i="13"/>
  <c r="W54" i="13"/>
  <c r="Q55" i="13"/>
  <c r="Q54" i="13"/>
  <c r="Q52" i="13"/>
  <c r="Q50" i="13"/>
  <c r="Q48" i="13"/>
  <c r="Q57" i="13"/>
  <c r="Q64" i="13"/>
  <c r="Q61" i="13"/>
  <c r="Q59" i="13"/>
  <c r="Q53" i="13"/>
  <c r="Q46" i="13"/>
  <c r="Q51" i="13"/>
  <c r="Q49" i="13"/>
  <c r="Q58" i="13"/>
  <c r="Q56" i="13"/>
  <c r="Q47" i="13"/>
  <c r="Q62" i="13"/>
  <c r="Q63" i="13"/>
  <c r="Q60" i="13"/>
  <c r="AP49" i="13"/>
  <c r="AP47" i="13"/>
  <c r="AP58" i="13"/>
  <c r="AP56" i="13"/>
  <c r="AP61" i="13"/>
  <c r="AP59" i="13"/>
  <c r="AP53" i="13"/>
  <c r="AP48" i="13"/>
  <c r="AP51" i="13"/>
  <c r="AP50" i="13"/>
  <c r="AP63" i="13"/>
  <c r="AP57" i="13"/>
  <c r="AP55" i="13"/>
  <c r="AP46" i="13"/>
  <c r="AP64" i="13"/>
  <c r="AP62" i="13"/>
  <c r="AP60" i="13"/>
  <c r="AP52" i="13"/>
  <c r="AP54" i="13"/>
  <c r="AB53" i="13"/>
  <c r="AB58" i="13"/>
  <c r="AB56" i="13"/>
  <c r="AB63" i="13"/>
  <c r="AB55" i="13"/>
  <c r="AB59" i="13"/>
  <c r="AB50" i="13"/>
  <c r="AB62" i="13"/>
  <c r="AB60" i="13"/>
  <c r="AB49" i="13"/>
  <c r="AB54" i="13"/>
  <c r="AB52" i="13"/>
  <c r="AB57" i="13"/>
  <c r="AB64" i="13"/>
  <c r="AB47" i="13"/>
  <c r="AB51" i="13"/>
  <c r="AB46" i="13"/>
  <c r="AB48" i="13"/>
  <c r="AB61" i="13"/>
  <c r="V59" i="13"/>
  <c r="V49" i="13"/>
  <c r="V61" i="13"/>
  <c r="V46" i="13"/>
  <c r="V53" i="13"/>
  <c r="V51" i="13"/>
  <c r="V57" i="13"/>
  <c r="V47" i="13"/>
  <c r="V63" i="13"/>
  <c r="V48" i="13"/>
  <c r="V55" i="13"/>
  <c r="V62" i="13"/>
  <c r="V60" i="13"/>
  <c r="V64" i="13"/>
  <c r="V54" i="13"/>
  <c r="V52" i="13"/>
  <c r="V50" i="13"/>
  <c r="V58" i="13"/>
  <c r="V56" i="13"/>
  <c r="AM63" i="13"/>
  <c r="AM51" i="13"/>
  <c r="AM54" i="13"/>
  <c r="AM47" i="13"/>
  <c r="AM57" i="13"/>
  <c r="AM55" i="13"/>
  <c r="AM62" i="13"/>
  <c r="AM64" i="13"/>
  <c r="AM59" i="13"/>
  <c r="AM49" i="13"/>
  <c r="AM58" i="13"/>
  <c r="AM56" i="13"/>
  <c r="AM50" i="13"/>
  <c r="AM46" i="13"/>
  <c r="AM48" i="13"/>
  <c r="AM60" i="13"/>
  <c r="AM53" i="13"/>
  <c r="AM61" i="13"/>
  <c r="AM52" i="13"/>
  <c r="AN63" i="13"/>
  <c r="AN46" i="13"/>
  <c r="AN53" i="13"/>
  <c r="AN57" i="13"/>
  <c r="AN55" i="13"/>
  <c r="AN51" i="13"/>
  <c r="AN50" i="13"/>
  <c r="AN48" i="13"/>
  <c r="AN64" i="13"/>
  <c r="AN62" i="13"/>
  <c r="AN60" i="13"/>
  <c r="AN54" i="13"/>
  <c r="AN52" i="13"/>
  <c r="AN58" i="13"/>
  <c r="AN56" i="13"/>
  <c r="AN47" i="13"/>
  <c r="AN61" i="13"/>
  <c r="AN49" i="13"/>
  <c r="AN59" i="13"/>
  <c r="L58" i="13"/>
  <c r="L56" i="13"/>
  <c r="L50" i="13"/>
  <c r="L49" i="13"/>
  <c r="L63" i="13"/>
  <c r="L61" i="13"/>
  <c r="L46" i="13"/>
  <c r="L55" i="13"/>
  <c r="L53" i="13"/>
  <c r="L59" i="13"/>
  <c r="L57" i="13"/>
  <c r="L48" i="13"/>
  <c r="L62" i="13"/>
  <c r="L60" i="13"/>
  <c r="L64" i="13"/>
  <c r="L47" i="13"/>
  <c r="L54" i="13"/>
  <c r="L52" i="13"/>
  <c r="L51" i="13"/>
  <c r="AE49" i="13"/>
  <c r="AE61" i="13"/>
  <c r="AE64" i="13"/>
  <c r="AE63" i="13"/>
  <c r="AE46" i="13"/>
  <c r="AE53" i="13"/>
  <c r="AE51" i="13"/>
  <c r="AE57" i="13"/>
  <c r="AE55" i="13"/>
  <c r="AE59" i="13"/>
  <c r="AE48" i="13"/>
  <c r="AE62" i="13"/>
  <c r="AE60" i="13"/>
  <c r="AE50" i="13"/>
  <c r="AE54" i="13"/>
  <c r="AE52" i="13"/>
  <c r="AE58" i="13"/>
  <c r="AE56" i="13"/>
  <c r="AE47" i="13"/>
  <c r="Y64" i="13"/>
  <c r="Y54" i="13"/>
  <c r="Y61" i="13"/>
  <c r="Y53" i="13"/>
  <c r="Y59" i="13"/>
  <c r="Y49" i="13"/>
  <c r="Y52" i="13"/>
  <c r="Y51" i="13"/>
  <c r="Y46" i="13"/>
  <c r="Y63" i="13"/>
  <c r="Y62" i="13"/>
  <c r="Y60" i="13"/>
  <c r="Y50" i="13"/>
  <c r="Y56" i="13"/>
  <c r="Y47" i="13"/>
  <c r="Y58" i="13"/>
  <c r="Y48" i="13"/>
  <c r="Y57" i="13"/>
  <c r="Y55" i="13"/>
  <c r="K58" i="13"/>
  <c r="K56" i="13"/>
  <c r="K61" i="13"/>
  <c r="K49" i="13"/>
  <c r="K50" i="13"/>
  <c r="K46" i="13"/>
  <c r="K62" i="13"/>
  <c r="K59" i="13"/>
  <c r="K57" i="13"/>
  <c r="K51" i="13"/>
  <c r="K47" i="13"/>
  <c r="K53" i="13"/>
  <c r="K48" i="13"/>
  <c r="K55" i="13"/>
  <c r="K64" i="13"/>
  <c r="K63" i="13"/>
  <c r="K60" i="13"/>
  <c r="K52" i="13"/>
  <c r="K54" i="13"/>
  <c r="AJ50" i="13"/>
  <c r="AJ55" i="13"/>
  <c r="AJ62" i="13"/>
  <c r="AJ60" i="13"/>
  <c r="AJ59" i="13"/>
  <c r="AJ57" i="13"/>
  <c r="AJ64" i="13"/>
  <c r="AJ54" i="13"/>
  <c r="AJ52" i="13"/>
  <c r="AJ47" i="13"/>
  <c r="AJ51" i="13"/>
  <c r="AJ46" i="13"/>
  <c r="AJ61" i="13"/>
  <c r="AJ58" i="13"/>
  <c r="AJ56" i="13"/>
  <c r="AJ53" i="13"/>
  <c r="AJ48" i="13"/>
  <c r="AJ49" i="13"/>
  <c r="AJ63" i="13"/>
  <c r="AD48" i="13"/>
  <c r="AD57" i="13"/>
  <c r="AD49" i="13"/>
  <c r="AD47" i="13"/>
  <c r="AD63" i="13"/>
  <c r="AD60" i="13"/>
  <c r="AD55" i="13"/>
  <c r="AD62" i="13"/>
  <c r="AD52" i="13"/>
  <c r="AD64" i="13"/>
  <c r="AD54" i="13"/>
  <c r="AD51" i="13"/>
  <c r="AD58" i="13"/>
  <c r="AD56" i="13"/>
  <c r="AD53" i="13"/>
  <c r="AD59" i="13"/>
  <c r="AD46" i="13"/>
  <c r="AD61" i="13"/>
  <c r="AD50" i="13"/>
  <c r="P6" i="5"/>
  <c r="G12" i="5"/>
  <c r="G10" i="5" s="1"/>
  <c r="G14" i="5" s="1"/>
  <c r="E5" i="9"/>
  <c r="AZ6" i="5" l="1"/>
  <c r="BJ6" i="5"/>
  <c r="AA32" i="13"/>
  <c r="Z27" i="13"/>
  <c r="AB24" i="13"/>
  <c r="L26" i="13"/>
  <c r="Z35" i="13"/>
  <c r="S35" i="13"/>
  <c r="AD28" i="13"/>
  <c r="AJ33" i="13"/>
  <c r="K29" i="13"/>
  <c r="K33" i="13"/>
  <c r="Y36" i="13"/>
  <c r="AE34" i="13"/>
  <c r="L34" i="13"/>
  <c r="AN35" i="13"/>
  <c r="AM30" i="13"/>
  <c r="AM40" i="13"/>
  <c r="V39" i="13"/>
  <c r="V23" i="13"/>
  <c r="AB27" i="13"/>
  <c r="AP27" i="13"/>
  <c r="Q26" i="13"/>
  <c r="W26" i="13"/>
  <c r="Z31" i="13"/>
  <c r="AG32" i="13"/>
  <c r="AD27" i="13"/>
  <c r="AD31" i="13"/>
  <c r="Y30" i="13"/>
  <c r="AE28" i="13"/>
  <c r="AP26" i="13"/>
  <c r="AH40" i="13"/>
  <c r="I37" i="13"/>
  <c r="AA23" i="13"/>
  <c r="U28" i="13"/>
  <c r="N40" i="13"/>
  <c r="AQ28" i="13"/>
  <c r="N26" i="13"/>
  <c r="AN26" i="13"/>
  <c r="S39" i="13"/>
  <c r="AN41" i="13"/>
  <c r="AO28" i="13"/>
  <c r="V40" i="13"/>
  <c r="AF38" i="13"/>
  <c r="Q39" i="13"/>
  <c r="M34" i="13"/>
  <c r="AJ25" i="13"/>
  <c r="K30" i="13"/>
  <c r="AE33" i="13"/>
  <c r="AE36" i="13"/>
  <c r="AE38" i="13"/>
  <c r="AM35" i="13"/>
  <c r="AB37" i="13"/>
  <c r="AP33" i="13"/>
  <c r="AG38" i="13"/>
  <c r="T24" i="13"/>
  <c r="T25" i="13"/>
  <c r="AH23" i="13"/>
  <c r="AK37" i="13"/>
  <c r="AK39" i="13"/>
  <c r="AQ37" i="13"/>
  <c r="AI37" i="13"/>
  <c r="AN23" i="13"/>
  <c r="L32" i="13"/>
  <c r="AH33" i="13"/>
  <c r="AC26" i="13"/>
  <c r="AC25" i="13"/>
  <c r="AD24" i="13"/>
  <c r="AJ41" i="13"/>
  <c r="K28" i="13"/>
  <c r="Y27" i="13"/>
  <c r="AE29" i="13"/>
  <c r="L28" i="13"/>
  <c r="L27" i="13"/>
  <c r="AN28" i="13"/>
  <c r="AM36" i="13"/>
  <c r="AP29" i="13"/>
  <c r="AP24" i="13"/>
  <c r="Q25" i="13"/>
  <c r="W30" i="13"/>
  <c r="Z26" i="13"/>
  <c r="Z25" i="13"/>
  <c r="AG35" i="13"/>
  <c r="N39" i="13"/>
  <c r="N28" i="13"/>
  <c r="N34" i="13"/>
  <c r="T38" i="13"/>
  <c r="T37" i="13"/>
  <c r="AH31" i="13"/>
  <c r="AH29" i="13"/>
  <c r="I26" i="13"/>
  <c r="I36" i="13"/>
  <c r="I40" i="13"/>
  <c r="O33" i="13"/>
  <c r="O31" i="13"/>
  <c r="AK25" i="13"/>
  <c r="AK26" i="13"/>
  <c r="S23" i="13"/>
  <c r="S24" i="13"/>
  <c r="S30" i="13"/>
  <c r="AC35" i="13"/>
  <c r="AC32" i="13"/>
  <c r="AQ23" i="13"/>
  <c r="AQ41" i="13"/>
  <c r="AQ38" i="13"/>
  <c r="R23" i="13"/>
  <c r="R32" i="13"/>
  <c r="AF34" i="13"/>
  <c r="AF33" i="13"/>
  <c r="AA26" i="13"/>
  <c r="AA28" i="13"/>
  <c r="AA39" i="13"/>
  <c r="AO37" i="13"/>
  <c r="AO33" i="13"/>
  <c r="AR25" i="13"/>
  <c r="AR35" i="13"/>
  <c r="U39" i="13"/>
  <c r="U30" i="13"/>
  <c r="U40" i="13"/>
  <c r="AI40" i="13"/>
  <c r="AI36" i="13"/>
  <c r="J36" i="13"/>
  <c r="J33" i="13"/>
  <c r="J23" i="13"/>
  <c r="X32" i="13"/>
  <c r="X37" i="13"/>
  <c r="M39" i="13"/>
  <c r="M28" i="13"/>
  <c r="P31" i="13"/>
  <c r="P28" i="13"/>
  <c r="P35" i="13"/>
  <c r="AL25" i="13"/>
  <c r="AL40" i="13"/>
  <c r="AJ29" i="13"/>
  <c r="AJ27" i="13"/>
  <c r="Y24" i="13"/>
  <c r="Y29" i="13"/>
  <c r="L39" i="13"/>
  <c r="AN24" i="13"/>
  <c r="AN25" i="13"/>
  <c r="AM29" i="13"/>
  <c r="AM31" i="13"/>
  <c r="V28" i="13"/>
  <c r="AB23" i="13"/>
  <c r="AB30" i="13"/>
  <c r="AP34" i="13"/>
  <c r="Q33" i="13"/>
  <c r="W34" i="13"/>
  <c r="W40" i="13"/>
  <c r="Z38" i="13"/>
  <c r="AG39" i="13"/>
  <c r="N37" i="13"/>
  <c r="N33" i="13"/>
  <c r="N29" i="13"/>
  <c r="AH28" i="13"/>
  <c r="I31" i="13"/>
  <c r="O24" i="13"/>
  <c r="S29" i="13"/>
  <c r="AC31" i="13"/>
  <c r="AC24" i="13"/>
  <c r="AQ40" i="13"/>
  <c r="AQ30" i="13"/>
  <c r="AF29" i="13"/>
  <c r="AF30" i="13"/>
  <c r="AA40" i="13"/>
  <c r="AO34" i="13"/>
  <c r="AR28" i="13"/>
  <c r="AR36" i="13"/>
  <c r="J27" i="13"/>
  <c r="X31" i="13"/>
  <c r="AD33" i="13"/>
  <c r="AD37" i="13"/>
  <c r="K26" i="13"/>
  <c r="L40" i="13"/>
  <c r="V41" i="13"/>
  <c r="Q41" i="13"/>
  <c r="W27" i="13"/>
  <c r="Z33" i="13"/>
  <c r="AH38" i="13"/>
  <c r="I35" i="13"/>
  <c r="O40" i="13"/>
  <c r="AK40" i="13"/>
  <c r="S33" i="13"/>
  <c r="R41" i="13"/>
  <c r="R26" i="13"/>
  <c r="AF24" i="13"/>
  <c r="AA36" i="13"/>
  <c r="AO27" i="13"/>
  <c r="AR39" i="13"/>
  <c r="U31" i="13"/>
  <c r="U32" i="13"/>
  <c r="AI28" i="13"/>
  <c r="J28" i="13"/>
  <c r="J38" i="13"/>
  <c r="X35" i="13"/>
  <c r="M40" i="13"/>
  <c r="M38" i="13"/>
  <c r="P36" i="13"/>
  <c r="AL29" i="13"/>
  <c r="AD35" i="13"/>
  <c r="AD40" i="13"/>
  <c r="AJ30" i="13"/>
  <c r="AJ31" i="13"/>
  <c r="K31" i="13"/>
  <c r="K24" i="13"/>
  <c r="K38" i="13"/>
  <c r="Y33" i="13"/>
  <c r="Y26" i="13"/>
  <c r="AE35" i="13"/>
  <c r="AE32" i="13"/>
  <c r="AE26" i="13"/>
  <c r="L25" i="13"/>
  <c r="AN33" i="13"/>
  <c r="AN27" i="13"/>
  <c r="AM38" i="13"/>
  <c r="AM26" i="13"/>
  <c r="AM28" i="13"/>
  <c r="V37" i="13"/>
  <c r="V30" i="13"/>
  <c r="AB28" i="13"/>
  <c r="AB39" i="13"/>
  <c r="AP31" i="13"/>
  <c r="AP40" i="13"/>
  <c r="AP35" i="13"/>
  <c r="Q35" i="13"/>
  <c r="Q34" i="13"/>
  <c r="W25" i="13"/>
  <c r="W36" i="13"/>
  <c r="W41" i="13"/>
  <c r="Z34" i="13"/>
  <c r="AG23" i="13"/>
  <c r="AG33" i="13"/>
  <c r="N23" i="13"/>
  <c r="N35" i="13"/>
  <c r="N31" i="13"/>
  <c r="T29" i="13"/>
  <c r="T26" i="13"/>
  <c r="AH25" i="13"/>
  <c r="AH36" i="13"/>
  <c r="I28" i="13"/>
  <c r="I34" i="13"/>
  <c r="I38" i="13"/>
  <c r="O38" i="13"/>
  <c r="O29" i="13"/>
  <c r="AK28" i="13"/>
  <c r="AK33" i="13"/>
  <c r="AK38" i="13"/>
  <c r="S31" i="13"/>
  <c r="AC30" i="13"/>
  <c r="AQ33" i="13"/>
  <c r="AQ39" i="13"/>
  <c r="AQ36" i="13"/>
  <c r="R36" i="13"/>
  <c r="R27" i="13"/>
  <c r="AF31" i="13"/>
  <c r="AF32" i="13"/>
  <c r="AA30" i="13"/>
  <c r="AA24" i="13"/>
  <c r="AA37" i="13"/>
  <c r="AO23" i="13"/>
  <c r="AO30" i="13"/>
  <c r="AR32" i="13"/>
  <c r="AR33" i="13"/>
  <c r="AR38" i="13"/>
  <c r="U35" i="13"/>
  <c r="U38" i="13"/>
  <c r="AI39" i="13"/>
  <c r="AI30" i="13"/>
  <c r="J34" i="13"/>
  <c r="J24" i="13"/>
  <c r="J40" i="13"/>
  <c r="X28" i="13"/>
  <c r="X24" i="13"/>
  <c r="M41" i="13"/>
  <c r="M30" i="13"/>
  <c r="P23" i="13"/>
  <c r="P26" i="13"/>
  <c r="P24" i="13"/>
  <c r="AL28" i="13"/>
  <c r="AL31" i="13"/>
  <c r="AD26" i="13"/>
  <c r="K37" i="13"/>
  <c r="AE31" i="13"/>
  <c r="V33" i="13"/>
  <c r="AB41" i="13"/>
  <c r="W29" i="13"/>
  <c r="AG25" i="13"/>
  <c r="T30" i="13"/>
  <c r="I41" i="13"/>
  <c r="AK35" i="13"/>
  <c r="AC29" i="13"/>
  <c r="AQ24" i="13"/>
  <c r="AF37" i="13"/>
  <c r="AO39" i="13"/>
  <c r="U29" i="13"/>
  <c r="J35" i="13"/>
  <c r="P33" i="13"/>
  <c r="AJ34" i="13"/>
  <c r="K35" i="13"/>
  <c r="L33" i="13"/>
  <c r="AM37" i="13"/>
  <c r="Z29" i="13"/>
  <c r="I29" i="13"/>
  <c r="S27" i="13"/>
  <c r="AO35" i="13"/>
  <c r="AR24" i="13"/>
  <c r="AI38" i="13"/>
  <c r="X39" i="13"/>
  <c r="P32" i="13"/>
  <c r="AD38" i="13"/>
  <c r="AD41" i="13"/>
  <c r="AD34" i="13"/>
  <c r="AJ38" i="13"/>
  <c r="AJ36" i="13"/>
  <c r="K40" i="13"/>
  <c r="K36" i="13"/>
  <c r="Y32" i="13"/>
  <c r="Y39" i="13"/>
  <c r="Y38" i="13"/>
  <c r="AE27" i="13"/>
  <c r="AE30" i="13"/>
  <c r="L31" i="13"/>
  <c r="L30" i="13"/>
  <c r="L35" i="13"/>
  <c r="AN31" i="13"/>
  <c r="AN34" i="13"/>
  <c r="AM25" i="13"/>
  <c r="AM39" i="13"/>
  <c r="V35" i="13"/>
  <c r="V25" i="13"/>
  <c r="V26" i="13"/>
  <c r="AB34" i="13"/>
  <c r="AB32" i="13"/>
  <c r="AP39" i="13"/>
  <c r="AP25" i="13"/>
  <c r="Q37" i="13"/>
  <c r="Q23" i="13"/>
  <c r="Q29" i="13"/>
  <c r="W37" i="13"/>
  <c r="W33" i="13"/>
  <c r="Z36" i="13"/>
  <c r="Z32" i="13"/>
  <c r="AG41" i="13"/>
  <c r="AG26" i="13"/>
  <c r="N27" i="13"/>
  <c r="N41" i="13"/>
  <c r="T35" i="13"/>
  <c r="T34" i="13"/>
  <c r="T41" i="13"/>
  <c r="AH27" i="13"/>
  <c r="AH26" i="13"/>
  <c r="I27" i="13"/>
  <c r="I39" i="13"/>
  <c r="O36" i="13"/>
  <c r="O32" i="13"/>
  <c r="O39" i="13"/>
  <c r="AK31" i="13"/>
  <c r="AK24" i="13"/>
  <c r="S41" i="13"/>
  <c r="S28" i="13"/>
  <c r="S38" i="13"/>
  <c r="AC39" i="13"/>
  <c r="AC34" i="13"/>
  <c r="AQ25" i="13"/>
  <c r="AQ26" i="13"/>
  <c r="R33" i="13"/>
  <c r="R24" i="13"/>
  <c r="R30" i="13"/>
  <c r="AF39" i="13"/>
  <c r="AF23" i="13"/>
  <c r="AA33" i="13"/>
  <c r="AA31" i="13"/>
  <c r="AO25" i="13"/>
  <c r="AO41" i="13"/>
  <c r="AO24" i="13"/>
  <c r="AR27" i="13"/>
  <c r="AR26" i="13"/>
  <c r="U37" i="13"/>
  <c r="U27" i="13"/>
  <c r="U41" i="13"/>
  <c r="AI35" i="13"/>
  <c r="AI41" i="13"/>
  <c r="J31" i="13"/>
  <c r="J30" i="13"/>
  <c r="X41" i="13"/>
  <c r="X26" i="13"/>
  <c r="X23" i="13"/>
  <c r="M31" i="13"/>
  <c r="M33" i="13"/>
  <c r="P37" i="13"/>
  <c r="P41" i="13"/>
  <c r="AL30" i="13"/>
  <c r="AL38" i="13"/>
  <c r="AL26" i="13"/>
  <c r="L36" i="13"/>
  <c r="AM41" i="13"/>
  <c r="AB36" i="13"/>
  <c r="Q28" i="13"/>
  <c r="Z23" i="13"/>
  <c r="N32" i="13"/>
  <c r="AK27" i="13"/>
  <c r="AC40" i="13"/>
  <c r="R31" i="13"/>
  <c r="AA29" i="13"/>
  <c r="AR40" i="13"/>
  <c r="AI33" i="13"/>
  <c r="X27" i="13"/>
  <c r="AL24" i="13"/>
  <c r="AD25" i="13"/>
  <c r="K41" i="13"/>
  <c r="Y40" i="13"/>
  <c r="AE23" i="13"/>
  <c r="AN37" i="13"/>
  <c r="AB40" i="13"/>
  <c r="Q40" i="13"/>
  <c r="Q30" i="13"/>
  <c r="Q31" i="13"/>
  <c r="W39" i="13"/>
  <c r="W35" i="13"/>
  <c r="Z40" i="13"/>
  <c r="Z30" i="13"/>
  <c r="AG24" i="13"/>
  <c r="AG40" i="13"/>
  <c r="AG36" i="13"/>
  <c r="T28" i="13"/>
  <c r="T36" i="13"/>
  <c r="T27" i="13"/>
  <c r="AH37" i="13"/>
  <c r="I24" i="13"/>
  <c r="I30" i="13"/>
  <c r="O25" i="13"/>
  <c r="O41" i="13"/>
  <c r="O23" i="13"/>
  <c r="AK29" i="13"/>
  <c r="AK36" i="13"/>
  <c r="S40" i="13"/>
  <c r="S37" i="13"/>
  <c r="AC27" i="13"/>
  <c r="AC23" i="13"/>
  <c r="AQ31" i="13"/>
  <c r="R38" i="13"/>
  <c r="R34" i="13"/>
  <c r="R40" i="13"/>
  <c r="AF27" i="13"/>
  <c r="AA35" i="13"/>
  <c r="AO29" i="13"/>
  <c r="AO40" i="13"/>
  <c r="AO36" i="13"/>
  <c r="AR29" i="13"/>
  <c r="AR23" i="13"/>
  <c r="U34" i="13"/>
  <c r="U24" i="13"/>
  <c r="AI27" i="13"/>
  <c r="AI26" i="13"/>
  <c r="AI32" i="13"/>
  <c r="J26" i="13"/>
  <c r="J32" i="13"/>
  <c r="X30" i="13"/>
  <c r="X40" i="13"/>
  <c r="X34" i="13"/>
  <c r="M27" i="13"/>
  <c r="M29" i="13"/>
  <c r="P27" i="13"/>
  <c r="P30" i="13"/>
  <c r="AL33" i="13"/>
  <c r="AL23" i="13"/>
  <c r="AL37" i="13"/>
  <c r="AJ35" i="13"/>
  <c r="AN32" i="13"/>
  <c r="V32" i="13"/>
  <c r="AP37" i="13"/>
  <c r="W32" i="13"/>
  <c r="AG27" i="13"/>
  <c r="T33" i="13"/>
  <c r="AH35" i="13"/>
  <c r="O37" i="13"/>
  <c r="S25" i="13"/>
  <c r="R35" i="13"/>
  <c r="AF35" i="13"/>
  <c r="AA27" i="13"/>
  <c r="U33" i="13"/>
  <c r="J29" i="13"/>
  <c r="M37" i="13"/>
  <c r="AL36" i="13"/>
  <c r="AD23" i="13"/>
  <c r="AJ37" i="13"/>
  <c r="K39" i="13"/>
  <c r="Y31" i="13"/>
  <c r="AE37" i="13"/>
  <c r="L24" i="13"/>
  <c r="AN36" i="13"/>
  <c r="AN30" i="13"/>
  <c r="AM32" i="13"/>
  <c r="V36" i="13"/>
  <c r="AP41" i="13"/>
  <c r="AD36" i="13"/>
  <c r="AJ40" i="13"/>
  <c r="AJ39" i="13"/>
  <c r="K32" i="13"/>
  <c r="K23" i="13"/>
  <c r="Y25" i="13"/>
  <c r="Y23" i="13"/>
  <c r="Y41" i="13"/>
  <c r="AE39" i="13"/>
  <c r="AE40" i="13"/>
  <c r="L41" i="13"/>
  <c r="L23" i="13"/>
  <c r="AN39" i="13"/>
  <c r="AM27" i="13"/>
  <c r="AM34" i="13"/>
  <c r="V29" i="13"/>
  <c r="V24" i="13"/>
  <c r="AB38" i="13"/>
  <c r="AB31" i="13"/>
  <c r="AB33" i="13"/>
  <c r="AP23" i="13"/>
  <c r="AP36" i="13"/>
  <c r="Q36" i="13"/>
  <c r="Q32" i="13"/>
  <c r="W23" i="13"/>
  <c r="W28" i="13"/>
  <c r="Z37" i="13"/>
  <c r="Z41" i="13"/>
  <c r="AG34" i="13"/>
  <c r="AG28" i="13"/>
  <c r="AG29" i="13"/>
  <c r="N24" i="13"/>
  <c r="N36" i="13"/>
  <c r="T39" i="13"/>
  <c r="T32" i="13"/>
  <c r="AH32" i="13"/>
  <c r="AH39" i="13"/>
  <c r="AH24" i="13"/>
  <c r="I25" i="13"/>
  <c r="I32" i="13"/>
  <c r="O27" i="13"/>
  <c r="O26" i="13"/>
  <c r="O34" i="13"/>
  <c r="AK30" i="13"/>
  <c r="AK41" i="13"/>
  <c r="S32" i="13"/>
  <c r="AC38" i="13"/>
  <c r="AC33" i="13"/>
  <c r="AC28" i="13"/>
  <c r="AQ27" i="13"/>
  <c r="AQ32" i="13"/>
  <c r="R29" i="13"/>
  <c r="R37" i="13"/>
  <c r="AF25" i="13"/>
  <c r="AF26" i="13"/>
  <c r="AF40" i="13"/>
  <c r="AA38" i="13"/>
  <c r="AA25" i="13"/>
  <c r="AO31" i="13"/>
  <c r="AO26" i="13"/>
  <c r="AO38" i="13"/>
  <c r="AR31" i="13"/>
  <c r="AR41" i="13"/>
  <c r="U36" i="13"/>
  <c r="U23" i="13"/>
  <c r="AI29" i="13"/>
  <c r="AI23" i="13"/>
  <c r="AI34" i="13"/>
  <c r="J37" i="13"/>
  <c r="J41" i="13"/>
  <c r="X38" i="13"/>
  <c r="X36" i="13"/>
  <c r="M23" i="13"/>
  <c r="M25" i="13"/>
  <c r="P39" i="13"/>
  <c r="P38" i="13"/>
  <c r="AL27" i="13"/>
  <c r="AL32" i="13"/>
  <c r="AL39" i="13"/>
  <c r="K34" i="13"/>
  <c r="Y37" i="13"/>
  <c r="L29" i="13"/>
  <c r="AN29" i="13"/>
  <c r="V38" i="13"/>
  <c r="AP28" i="13"/>
  <c r="Q27" i="13"/>
  <c r="Z28" i="13"/>
  <c r="N38" i="13"/>
  <c r="T23" i="13"/>
  <c r="O35" i="13"/>
  <c r="S26" i="13"/>
  <c r="AQ34" i="13"/>
  <c r="R25" i="13"/>
  <c r="X25" i="13"/>
  <c r="M35" i="13"/>
  <c r="P25" i="13"/>
  <c r="AD29" i="13"/>
  <c r="AJ23" i="13"/>
  <c r="Y34" i="13"/>
  <c r="AM23" i="13"/>
  <c r="V27" i="13"/>
  <c r="AB29" i="13"/>
  <c r="AP30" i="13"/>
  <c r="AD39" i="13"/>
  <c r="AJ28" i="13"/>
  <c r="AD30" i="13"/>
  <c r="AD32" i="13"/>
  <c r="AJ26" i="13"/>
  <c r="AJ24" i="13"/>
  <c r="AJ32" i="13"/>
  <c r="K25" i="13"/>
  <c r="K27" i="13"/>
  <c r="Y35" i="13"/>
  <c r="Y28" i="13"/>
  <c r="AE24" i="13"/>
  <c r="AE25" i="13"/>
  <c r="AE41" i="13"/>
  <c r="L37" i="13"/>
  <c r="L38" i="13"/>
  <c r="AN38" i="13"/>
  <c r="AN40" i="13"/>
  <c r="AM33" i="13"/>
  <c r="AM24" i="13"/>
  <c r="V31" i="13"/>
  <c r="V34" i="13"/>
  <c r="AB25" i="13"/>
  <c r="AB26" i="13"/>
  <c r="AB35" i="13"/>
  <c r="AP32" i="13"/>
  <c r="AP38" i="13"/>
  <c r="Q24" i="13"/>
  <c r="Q38" i="13"/>
  <c r="W31" i="13"/>
  <c r="W24" i="13"/>
  <c r="W38" i="13"/>
  <c r="Z39" i="13"/>
  <c r="Z24" i="13"/>
  <c r="AG37" i="13"/>
  <c r="AG30" i="13"/>
  <c r="AG31" i="13"/>
  <c r="N30" i="13"/>
  <c r="N25" i="13"/>
  <c r="T31" i="13"/>
  <c r="T40" i="13"/>
  <c r="AH34" i="13"/>
  <c r="AH41" i="13"/>
  <c r="AH30" i="13"/>
  <c r="I23" i="13"/>
  <c r="I33" i="13"/>
  <c r="O30" i="13"/>
  <c r="O28" i="13"/>
  <c r="AK34" i="13"/>
  <c r="AK23" i="13"/>
  <c r="AK32" i="13"/>
  <c r="S34" i="13"/>
  <c r="S36" i="13"/>
  <c r="AC37" i="13"/>
  <c r="AC36" i="13"/>
  <c r="AC41" i="13"/>
  <c r="AQ29" i="13"/>
  <c r="AQ35" i="13"/>
  <c r="R28" i="13"/>
  <c r="R39" i="13"/>
  <c r="AF41" i="13"/>
  <c r="AF28" i="13"/>
  <c r="AF36" i="13"/>
  <c r="AA41" i="13"/>
  <c r="AA34" i="13"/>
  <c r="AO32" i="13"/>
  <c r="AR34" i="13"/>
  <c r="AR37" i="13"/>
  <c r="AR30" i="13"/>
  <c r="U25" i="13"/>
  <c r="U26" i="13"/>
  <c r="AI31" i="13"/>
  <c r="AI24" i="13"/>
  <c r="AI25" i="13"/>
  <c r="J39" i="13"/>
  <c r="J25" i="13"/>
  <c r="X33" i="13"/>
  <c r="X29" i="13"/>
  <c r="M26" i="13"/>
  <c r="M32" i="13"/>
  <c r="M36" i="13"/>
  <c r="P29" i="13"/>
  <c r="P40" i="13"/>
  <c r="AL35" i="13"/>
  <c r="AL34" i="13"/>
  <c r="M24" i="13"/>
  <c r="P34" i="13"/>
  <c r="AL41" i="13"/>
  <c r="E53" i="7" l="1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52" i="7"/>
  <c r="L7" i="7"/>
  <c r="F18" i="7" l="1"/>
  <c r="V9" i="12"/>
  <c r="V10" i="12"/>
  <c r="V11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3" i="12"/>
  <c r="V34" i="12"/>
  <c r="V35" i="12"/>
  <c r="V36" i="12"/>
  <c r="V37" i="12"/>
  <c r="V38" i="12"/>
  <c r="V39" i="12"/>
  <c r="V40" i="12"/>
  <c r="V41" i="12"/>
  <c r="V42" i="12"/>
  <c r="V43" i="12"/>
  <c r="V44" i="12"/>
  <c r="V45" i="12"/>
  <c r="V46" i="12"/>
  <c r="V47" i="12"/>
  <c r="V48" i="12"/>
  <c r="V49" i="12"/>
  <c r="V50" i="12"/>
  <c r="V51" i="12"/>
  <c r="V52" i="12"/>
  <c r="V53" i="12"/>
  <c r="V54" i="12"/>
  <c r="V55" i="12"/>
  <c r="V7" i="12"/>
  <c r="V6" i="12"/>
  <c r="AD6" i="5"/>
  <c r="AD18" i="5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7" i="12"/>
  <c r="M6" i="12"/>
  <c r="AA8" i="5" l="1"/>
  <c r="AB8" i="5"/>
  <c r="AA9" i="5"/>
  <c r="AB9" i="5"/>
  <c r="AA10" i="5"/>
  <c r="AB10" i="5"/>
  <c r="AA11" i="5"/>
  <c r="AB11" i="5"/>
  <c r="AA12" i="5"/>
  <c r="AB12" i="5"/>
  <c r="AA13" i="5"/>
  <c r="AB13" i="5"/>
  <c r="AA14" i="5"/>
  <c r="AB14" i="5"/>
  <c r="AA15" i="5"/>
  <c r="AB15" i="5"/>
  <c r="AA18" i="5"/>
  <c r="AB18" i="5"/>
  <c r="AA19" i="5"/>
  <c r="AB19" i="5"/>
  <c r="AA20" i="5"/>
  <c r="AB20" i="5"/>
  <c r="AA21" i="5"/>
  <c r="AB21" i="5"/>
  <c r="AA22" i="5"/>
  <c r="AB22" i="5"/>
  <c r="AA23" i="5"/>
  <c r="AB23" i="5"/>
  <c r="AA24" i="5"/>
  <c r="AB24" i="5"/>
  <c r="AA25" i="5"/>
  <c r="AB25" i="5"/>
  <c r="AA26" i="5"/>
  <c r="AB26" i="5"/>
  <c r="AA27" i="5"/>
  <c r="AB27" i="5"/>
  <c r="AA28" i="5"/>
  <c r="AB28" i="5"/>
  <c r="AA29" i="5"/>
  <c r="AB29" i="5"/>
  <c r="AA30" i="5"/>
  <c r="AB30" i="5"/>
  <c r="AA31" i="5"/>
  <c r="AB31" i="5"/>
  <c r="AA32" i="5"/>
  <c r="AB32" i="5"/>
  <c r="AA33" i="5"/>
  <c r="AB33" i="5"/>
  <c r="AA34" i="5"/>
  <c r="AB34" i="5"/>
  <c r="AA35" i="5"/>
  <c r="AB35" i="5"/>
  <c r="AA36" i="5"/>
  <c r="AB36" i="5"/>
  <c r="AA37" i="5"/>
  <c r="AB37" i="5"/>
  <c r="AA38" i="5"/>
  <c r="AB38" i="5"/>
  <c r="AA39" i="5"/>
  <c r="AB39" i="5"/>
  <c r="AA40" i="5"/>
  <c r="AB40" i="5"/>
  <c r="AA41" i="5"/>
  <c r="AB41" i="5"/>
  <c r="AA42" i="5"/>
  <c r="AB42" i="5"/>
  <c r="AA43" i="5"/>
  <c r="AB43" i="5"/>
  <c r="AA44" i="5"/>
  <c r="AB44" i="5"/>
  <c r="AA45" i="5"/>
  <c r="AB45" i="5"/>
  <c r="AA46" i="5"/>
  <c r="AB46" i="5"/>
  <c r="AA47" i="5"/>
  <c r="AB47" i="5"/>
  <c r="AA48" i="5"/>
  <c r="AB48" i="5"/>
  <c r="AA49" i="5"/>
  <c r="AB49" i="5"/>
  <c r="AA50" i="5"/>
  <c r="AB50" i="5"/>
  <c r="AA51" i="5"/>
  <c r="AB51" i="5"/>
  <c r="AA52" i="5"/>
  <c r="AB52" i="5"/>
  <c r="AA53" i="5"/>
  <c r="AB53" i="5"/>
  <c r="AA54" i="5"/>
  <c r="AB54" i="5"/>
  <c r="AA55" i="5"/>
  <c r="AB55" i="5"/>
  <c r="AA56" i="5"/>
  <c r="AB56" i="5"/>
  <c r="AA57" i="5"/>
  <c r="AB57" i="5"/>
  <c r="AA58" i="5"/>
  <c r="AB58" i="5"/>
  <c r="AA59" i="5"/>
  <c r="AB59" i="5"/>
  <c r="AA60" i="5"/>
  <c r="AB60" i="5"/>
  <c r="AA61" i="5"/>
  <c r="AB61" i="5"/>
  <c r="AA62" i="5"/>
  <c r="AB62" i="5"/>
  <c r="AA63" i="5"/>
  <c r="AB63" i="5"/>
  <c r="AA64" i="5"/>
  <c r="AB64" i="5"/>
  <c r="AA65" i="5"/>
  <c r="AB65" i="5"/>
  <c r="AA66" i="5"/>
  <c r="AB66" i="5"/>
  <c r="AA67" i="5"/>
  <c r="AB67" i="5"/>
  <c r="AA68" i="5"/>
  <c r="AB68" i="5"/>
  <c r="AA69" i="5"/>
  <c r="AB69" i="5"/>
  <c r="AA70" i="5"/>
  <c r="AB70" i="5"/>
  <c r="AA71" i="5"/>
  <c r="AB71" i="5"/>
  <c r="AA72" i="5"/>
  <c r="AB72" i="5"/>
  <c r="AA73" i="5"/>
  <c r="AB73" i="5"/>
  <c r="AA74" i="5"/>
  <c r="AB74" i="5"/>
  <c r="AA75" i="5"/>
  <c r="AB75" i="5"/>
  <c r="AA76" i="5"/>
  <c r="AB76" i="5"/>
  <c r="AA77" i="5"/>
  <c r="AB77" i="5"/>
  <c r="AA78" i="5"/>
  <c r="AB78" i="5"/>
  <c r="AA79" i="5"/>
  <c r="AB79" i="5"/>
  <c r="AA80" i="5"/>
  <c r="AB80" i="5"/>
  <c r="AA81" i="5"/>
  <c r="AB81" i="5"/>
  <c r="AA82" i="5"/>
  <c r="AB82" i="5"/>
  <c r="AA83" i="5"/>
  <c r="AB83" i="5"/>
  <c r="AA84" i="5"/>
  <c r="AB84" i="5"/>
  <c r="AA85" i="5"/>
  <c r="AB85" i="5"/>
  <c r="AA86" i="5"/>
  <c r="AB86" i="5"/>
  <c r="AA87" i="5"/>
  <c r="AB87" i="5"/>
  <c r="AA88" i="5"/>
  <c r="AB88" i="5"/>
  <c r="AA89" i="5"/>
  <c r="AB89" i="5"/>
  <c r="AA90" i="5"/>
  <c r="AB90" i="5"/>
  <c r="AA91" i="5"/>
  <c r="AB91" i="5"/>
  <c r="AA92" i="5"/>
  <c r="AB92" i="5"/>
  <c r="AA93" i="5"/>
  <c r="AB93" i="5"/>
  <c r="AA94" i="5"/>
  <c r="AB94" i="5"/>
  <c r="AA95" i="5"/>
  <c r="AB95" i="5"/>
  <c r="AA96" i="5"/>
  <c r="AB96" i="5"/>
  <c r="AA97" i="5"/>
  <c r="AB97" i="5"/>
  <c r="AA98" i="5"/>
  <c r="AB98" i="5"/>
  <c r="AA99" i="5"/>
  <c r="AB99" i="5"/>
  <c r="AA100" i="5"/>
  <c r="AB100" i="5"/>
  <c r="AA101" i="5"/>
  <c r="AB101" i="5"/>
  <c r="AA7" i="5"/>
  <c r="AB7" i="5"/>
  <c r="AB6" i="5"/>
  <c r="AA6" i="5"/>
  <c r="AG9" i="12"/>
  <c r="AH9" i="12"/>
  <c r="AG10" i="12"/>
  <c r="AH10" i="12"/>
  <c r="AG11" i="12"/>
  <c r="AH11" i="12"/>
  <c r="AG12" i="12"/>
  <c r="AH12" i="12"/>
  <c r="AG13" i="12"/>
  <c r="AH13" i="12"/>
  <c r="AG14" i="12"/>
  <c r="AH14" i="12"/>
  <c r="AG15" i="12"/>
  <c r="AH15" i="12"/>
  <c r="AG16" i="12"/>
  <c r="AH16" i="12"/>
  <c r="AG17" i="12"/>
  <c r="AH17" i="12"/>
  <c r="AG18" i="12"/>
  <c r="AH18" i="12"/>
  <c r="AG19" i="12"/>
  <c r="AH19" i="12"/>
  <c r="AG20" i="12"/>
  <c r="AH20" i="12"/>
  <c r="AG21" i="12"/>
  <c r="AH21" i="12"/>
  <c r="AG22" i="12"/>
  <c r="AH22" i="12"/>
  <c r="AG23" i="12"/>
  <c r="AH23" i="12"/>
  <c r="AG24" i="12"/>
  <c r="AH24" i="12"/>
  <c r="AG25" i="12"/>
  <c r="AH25" i="12"/>
  <c r="AG26" i="12"/>
  <c r="AH26" i="12"/>
  <c r="AG27" i="12"/>
  <c r="AH27" i="12"/>
  <c r="AG28" i="12"/>
  <c r="AH28" i="12"/>
  <c r="AG29" i="12"/>
  <c r="AH29" i="12"/>
  <c r="AG30" i="12"/>
  <c r="AH30" i="12"/>
  <c r="AG31" i="12"/>
  <c r="AH31" i="12"/>
  <c r="AG32" i="12"/>
  <c r="AH32" i="12"/>
  <c r="AG33" i="12"/>
  <c r="AH33" i="12"/>
  <c r="AG34" i="12"/>
  <c r="AH34" i="12"/>
  <c r="AG35" i="12"/>
  <c r="AH35" i="12"/>
  <c r="AG36" i="12"/>
  <c r="AH36" i="12"/>
  <c r="AG37" i="12"/>
  <c r="AH37" i="12"/>
  <c r="AG38" i="12"/>
  <c r="AH38" i="12"/>
  <c r="AG39" i="12"/>
  <c r="AH39" i="12"/>
  <c r="AG40" i="12"/>
  <c r="AH40" i="12"/>
  <c r="AG41" i="12"/>
  <c r="AH41" i="12"/>
  <c r="AG42" i="12"/>
  <c r="AH42" i="12"/>
  <c r="AG43" i="12"/>
  <c r="AH43" i="12"/>
  <c r="AG44" i="12"/>
  <c r="AH44" i="12"/>
  <c r="AG45" i="12"/>
  <c r="AH45" i="12"/>
  <c r="AG46" i="12"/>
  <c r="AH46" i="12"/>
  <c r="AG47" i="12"/>
  <c r="AH47" i="12"/>
  <c r="AG48" i="12"/>
  <c r="AH48" i="12"/>
  <c r="AG49" i="12"/>
  <c r="AH49" i="12"/>
  <c r="AG50" i="12"/>
  <c r="AH50" i="12"/>
  <c r="AG51" i="12"/>
  <c r="AH51" i="12"/>
  <c r="AG52" i="12"/>
  <c r="AH52" i="12"/>
  <c r="AG53" i="12"/>
  <c r="AH53" i="12"/>
  <c r="AG54" i="12"/>
  <c r="AH54" i="12"/>
  <c r="AG55" i="12"/>
  <c r="AH55" i="12"/>
  <c r="AG7" i="12"/>
  <c r="AH7" i="12"/>
  <c r="AH6" i="12"/>
  <c r="AG6" i="12"/>
  <c r="M11" i="11"/>
  <c r="M14" i="11" s="1"/>
  <c r="P9" i="11"/>
  <c r="P8" i="11" s="1"/>
  <c r="G46" i="11"/>
  <c r="G39" i="11" s="1"/>
  <c r="G25" i="11"/>
  <c r="G35" i="11" s="1"/>
  <c r="M12" i="11" l="1"/>
  <c r="M13" i="11"/>
  <c r="P7" i="11"/>
  <c r="M10" i="11"/>
  <c r="M8" i="11"/>
  <c r="M9" i="11"/>
  <c r="M7" i="11"/>
  <c r="G44" i="11"/>
  <c r="G40" i="11"/>
  <c r="G41" i="11"/>
  <c r="G42" i="11"/>
  <c r="G43" i="11"/>
  <c r="G45" i="11"/>
  <c r="G38" i="11"/>
  <c r="G47" i="11"/>
  <c r="G36" i="11"/>
  <c r="G23" i="11"/>
  <c r="G24" i="11" s="1"/>
  <c r="G26" i="11" s="1"/>
  <c r="G29" i="11"/>
  <c r="G27" i="11"/>
  <c r="G28" i="11"/>
  <c r="Z6" i="10"/>
  <c r="Z7" i="10"/>
  <c r="Z8" i="10"/>
  <c r="Z9" i="10"/>
  <c r="Z10" i="10"/>
  <c r="Z11" i="10"/>
  <c r="Z12" i="10"/>
  <c r="Z5" i="10"/>
  <c r="G50" i="11" l="1"/>
  <c r="G48" i="11"/>
  <c r="G51" i="11"/>
  <c r="G49" i="11"/>
  <c r="G31" i="11"/>
  <c r="G30" i="11"/>
  <c r="G34" i="11"/>
  <c r="G33" i="11"/>
  <c r="G32" i="11"/>
  <c r="AM9" i="12"/>
  <c r="AM10" i="12"/>
  <c r="AM11" i="12"/>
  <c r="AM12" i="12"/>
  <c r="AM13" i="12"/>
  <c r="AM14" i="12"/>
  <c r="AM15" i="12"/>
  <c r="AM16" i="12"/>
  <c r="AM17" i="12"/>
  <c r="AM18" i="12"/>
  <c r="AM19" i="12"/>
  <c r="AM20" i="12"/>
  <c r="AM21" i="12"/>
  <c r="AM22" i="12"/>
  <c r="AM23" i="12"/>
  <c r="AM24" i="12"/>
  <c r="AM25" i="12"/>
  <c r="AM26" i="12"/>
  <c r="AM27" i="12"/>
  <c r="AM28" i="12"/>
  <c r="AM29" i="12"/>
  <c r="AM30" i="12"/>
  <c r="AM31" i="12"/>
  <c r="AM32" i="12"/>
  <c r="AM33" i="12"/>
  <c r="AM34" i="12"/>
  <c r="AM35" i="12"/>
  <c r="AM36" i="12"/>
  <c r="AM37" i="12"/>
  <c r="AM38" i="12"/>
  <c r="AM39" i="12"/>
  <c r="AM40" i="12"/>
  <c r="AM41" i="12"/>
  <c r="AM42" i="12"/>
  <c r="AM43" i="12"/>
  <c r="AM44" i="12"/>
  <c r="AM45" i="12"/>
  <c r="AM46" i="12"/>
  <c r="AM47" i="12"/>
  <c r="AM48" i="12"/>
  <c r="AM49" i="12"/>
  <c r="AM50" i="12"/>
  <c r="AM51" i="12"/>
  <c r="AM52" i="12"/>
  <c r="AM53" i="12"/>
  <c r="AM54" i="12"/>
  <c r="AM55" i="12"/>
  <c r="J7" i="11"/>
  <c r="BE8" i="5"/>
  <c r="BE9" i="5"/>
  <c r="BE10" i="5"/>
  <c r="BE11" i="5"/>
  <c r="BE12" i="5"/>
  <c r="BE13" i="5"/>
  <c r="BE14" i="5"/>
  <c r="BE15" i="5"/>
  <c r="BE18" i="5"/>
  <c r="BE19" i="5"/>
  <c r="BE20" i="5"/>
  <c r="BE21" i="5"/>
  <c r="BE22" i="5"/>
  <c r="BE23" i="5"/>
  <c r="BE24" i="5"/>
  <c r="BE25" i="5"/>
  <c r="BE26" i="5"/>
  <c r="BE27" i="5"/>
  <c r="BE28" i="5"/>
  <c r="BE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49" i="5"/>
  <c r="BE50" i="5"/>
  <c r="BE51" i="5"/>
  <c r="BE52" i="5"/>
  <c r="BE53" i="5"/>
  <c r="BE54" i="5"/>
  <c r="BE55" i="5"/>
  <c r="BE56" i="5"/>
  <c r="BE57" i="5"/>
  <c r="BE58" i="5"/>
  <c r="BE59" i="5"/>
  <c r="BE60" i="5"/>
  <c r="BE61" i="5"/>
  <c r="BE62" i="5"/>
  <c r="BE63" i="5"/>
  <c r="BE64" i="5"/>
  <c r="BE65" i="5"/>
  <c r="BE66" i="5"/>
  <c r="BE67" i="5"/>
  <c r="BE68" i="5"/>
  <c r="BE69" i="5"/>
  <c r="BE70" i="5"/>
  <c r="BE71" i="5"/>
  <c r="BE72" i="5"/>
  <c r="BE73" i="5"/>
  <c r="BE74" i="5"/>
  <c r="BE75" i="5"/>
  <c r="BE76" i="5"/>
  <c r="BE77" i="5"/>
  <c r="BE78" i="5"/>
  <c r="BE79" i="5"/>
  <c r="BE80" i="5"/>
  <c r="BE81" i="5"/>
  <c r="BE82" i="5"/>
  <c r="BE83" i="5"/>
  <c r="BE84" i="5"/>
  <c r="BE85" i="5"/>
  <c r="BE86" i="5"/>
  <c r="BE87" i="5"/>
  <c r="BE88" i="5"/>
  <c r="BE89" i="5"/>
  <c r="BE90" i="5"/>
  <c r="BE91" i="5"/>
  <c r="BE92" i="5"/>
  <c r="BE93" i="5"/>
  <c r="BE94" i="5"/>
  <c r="BE95" i="5"/>
  <c r="BE96" i="5"/>
  <c r="BE97" i="5"/>
  <c r="BE98" i="5"/>
  <c r="BE99" i="5"/>
  <c r="BE100" i="5"/>
  <c r="BE101" i="5"/>
  <c r="BE7" i="5"/>
  <c r="AV6" i="5"/>
  <c r="AJ19" i="5"/>
  <c r="AJ20" i="5"/>
  <c r="AJ21" i="5"/>
  <c r="AJ22" i="5"/>
  <c r="AJ23" i="5"/>
  <c r="AJ24" i="5"/>
  <c r="AJ25" i="5"/>
  <c r="AJ26" i="5"/>
  <c r="AJ27" i="5"/>
  <c r="AJ28" i="5"/>
  <c r="AJ29" i="5"/>
  <c r="AJ30" i="5"/>
  <c r="AJ31" i="5"/>
  <c r="AJ32" i="5"/>
  <c r="AJ33" i="5"/>
  <c r="AJ34" i="5"/>
  <c r="AJ35" i="5"/>
  <c r="AJ36" i="5"/>
  <c r="AJ37" i="5"/>
  <c r="AJ38" i="5"/>
  <c r="AJ39" i="5"/>
  <c r="AJ40" i="5"/>
  <c r="AJ41" i="5"/>
  <c r="AJ42" i="5"/>
  <c r="AJ43" i="5"/>
  <c r="AJ44" i="5"/>
  <c r="AJ45" i="5"/>
  <c r="AJ46" i="5"/>
  <c r="AJ47" i="5"/>
  <c r="AJ48" i="5"/>
  <c r="AJ49" i="5"/>
  <c r="AJ50" i="5"/>
  <c r="AJ51" i="5"/>
  <c r="AJ52" i="5"/>
  <c r="AJ53" i="5"/>
  <c r="AJ54" i="5"/>
  <c r="AJ55" i="5"/>
  <c r="AJ56" i="5"/>
  <c r="AJ57" i="5"/>
  <c r="AJ58" i="5"/>
  <c r="AJ59" i="5"/>
  <c r="AJ60" i="5"/>
  <c r="AJ61" i="5"/>
  <c r="AJ62" i="5"/>
  <c r="AJ63" i="5"/>
  <c r="AJ64" i="5"/>
  <c r="AJ65" i="5"/>
  <c r="AJ66" i="5"/>
  <c r="AJ67" i="5"/>
  <c r="AJ68" i="5"/>
  <c r="AJ69" i="5"/>
  <c r="AJ70" i="5"/>
  <c r="AJ71" i="5"/>
  <c r="AJ72" i="5"/>
  <c r="AJ73" i="5"/>
  <c r="AJ74" i="5"/>
  <c r="AJ75" i="5"/>
  <c r="AJ76" i="5"/>
  <c r="AJ77" i="5"/>
  <c r="AJ78" i="5"/>
  <c r="AJ79" i="5"/>
  <c r="AJ80" i="5"/>
  <c r="AJ81" i="5"/>
  <c r="AJ82" i="5"/>
  <c r="AJ83" i="5"/>
  <c r="AJ84" i="5"/>
  <c r="AJ85" i="5"/>
  <c r="AJ86" i="5"/>
  <c r="AJ87" i="5"/>
  <c r="AJ88" i="5"/>
  <c r="AJ89" i="5"/>
  <c r="AJ90" i="5"/>
  <c r="AJ91" i="5"/>
  <c r="AJ92" i="5"/>
  <c r="AJ93" i="5"/>
  <c r="AJ94" i="5"/>
  <c r="AJ95" i="5"/>
  <c r="AJ96" i="5"/>
  <c r="AJ97" i="5"/>
  <c r="AJ98" i="5"/>
  <c r="AJ99" i="5"/>
  <c r="AJ100" i="5"/>
  <c r="AJ101" i="5"/>
  <c r="AD8" i="5"/>
  <c r="AD9" i="5"/>
  <c r="AD10" i="5"/>
  <c r="AD11" i="5"/>
  <c r="AD12" i="5"/>
  <c r="AD13" i="5"/>
  <c r="AD14" i="5"/>
  <c r="AD15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89" i="5"/>
  <c r="AD90" i="5"/>
  <c r="AD91" i="5"/>
  <c r="AD92" i="5"/>
  <c r="AD93" i="5"/>
  <c r="AD94" i="5"/>
  <c r="AD95" i="5"/>
  <c r="AD96" i="5"/>
  <c r="AD97" i="5"/>
  <c r="AD98" i="5"/>
  <c r="AD99" i="5"/>
  <c r="AD100" i="5"/>
  <c r="AD101" i="5"/>
  <c r="AD7" i="5"/>
  <c r="V8" i="5"/>
  <c r="V9" i="5"/>
  <c r="V10" i="5"/>
  <c r="V11" i="5"/>
  <c r="V12" i="5"/>
  <c r="V13" i="5"/>
  <c r="V14" i="5"/>
  <c r="V15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7" i="5"/>
  <c r="BJ9" i="12"/>
  <c r="BJ10" i="12"/>
  <c r="BJ11" i="12"/>
  <c r="BJ12" i="12"/>
  <c r="BJ13" i="12"/>
  <c r="BJ14" i="12"/>
  <c r="BJ15" i="12"/>
  <c r="BJ16" i="12"/>
  <c r="BJ17" i="12"/>
  <c r="BJ18" i="12"/>
  <c r="BJ19" i="12"/>
  <c r="BJ20" i="12"/>
  <c r="BJ21" i="12"/>
  <c r="BJ22" i="12"/>
  <c r="BJ23" i="12"/>
  <c r="BJ24" i="12"/>
  <c r="BJ25" i="12"/>
  <c r="BJ26" i="12"/>
  <c r="BJ27" i="12"/>
  <c r="BJ28" i="12"/>
  <c r="BJ29" i="12"/>
  <c r="BJ30" i="12"/>
  <c r="BJ31" i="12"/>
  <c r="BJ32" i="12"/>
  <c r="BJ33" i="12"/>
  <c r="BJ34" i="12"/>
  <c r="BJ35" i="12"/>
  <c r="BJ36" i="12"/>
  <c r="BJ37" i="12"/>
  <c r="BJ38" i="12"/>
  <c r="BJ39" i="12"/>
  <c r="BJ40" i="12"/>
  <c r="BJ41" i="12"/>
  <c r="BJ42" i="12"/>
  <c r="BJ43" i="12"/>
  <c r="BJ44" i="12"/>
  <c r="BJ45" i="12"/>
  <c r="BJ46" i="12"/>
  <c r="BJ47" i="12"/>
  <c r="BJ48" i="12"/>
  <c r="BJ49" i="12"/>
  <c r="BJ50" i="12"/>
  <c r="BJ51" i="12"/>
  <c r="BJ52" i="12"/>
  <c r="BJ53" i="12"/>
  <c r="BJ54" i="12"/>
  <c r="BJ55" i="12"/>
  <c r="BJ7" i="12"/>
  <c r="BJ6" i="12"/>
  <c r="AJ9" i="12"/>
  <c r="AJ10" i="12"/>
  <c r="AJ11" i="12"/>
  <c r="AJ12" i="12"/>
  <c r="AJ13" i="12"/>
  <c r="AJ14" i="12"/>
  <c r="AJ15" i="12"/>
  <c r="AJ16" i="12"/>
  <c r="AJ17" i="12"/>
  <c r="AJ18" i="12"/>
  <c r="AJ19" i="12"/>
  <c r="AJ20" i="12"/>
  <c r="AJ21" i="12"/>
  <c r="AJ22" i="12"/>
  <c r="AJ23" i="12"/>
  <c r="AJ24" i="12"/>
  <c r="AJ25" i="12"/>
  <c r="AJ26" i="12"/>
  <c r="AJ27" i="12"/>
  <c r="AJ28" i="12"/>
  <c r="AJ29" i="12"/>
  <c r="AJ30" i="12"/>
  <c r="AJ31" i="12"/>
  <c r="AJ32" i="12"/>
  <c r="AJ33" i="12"/>
  <c r="AJ34" i="12"/>
  <c r="AJ35" i="12"/>
  <c r="AJ36" i="12"/>
  <c r="AJ37" i="12"/>
  <c r="AJ38" i="12"/>
  <c r="AJ39" i="12"/>
  <c r="AJ40" i="12"/>
  <c r="AJ41" i="12"/>
  <c r="AJ42" i="12"/>
  <c r="AJ43" i="12"/>
  <c r="AJ44" i="12"/>
  <c r="AJ45" i="12"/>
  <c r="AJ46" i="12"/>
  <c r="AJ47" i="12"/>
  <c r="AJ48" i="12"/>
  <c r="AJ49" i="12"/>
  <c r="AJ50" i="12"/>
  <c r="AJ51" i="12"/>
  <c r="AJ52" i="12"/>
  <c r="AJ53" i="12"/>
  <c r="AJ54" i="12"/>
  <c r="AJ55" i="12"/>
  <c r="AJ7" i="12"/>
  <c r="AJ6" i="12"/>
  <c r="W6" i="12"/>
  <c r="X6" i="12" s="1"/>
  <c r="V8" i="12"/>
  <c r="G48" i="12"/>
  <c r="J53" i="12"/>
  <c r="J57" i="12" s="1"/>
  <c r="G56" i="12"/>
  <c r="G52" i="12"/>
  <c r="G51" i="12"/>
  <c r="H17" i="12"/>
  <c r="G13" i="12"/>
  <c r="J54" i="5"/>
  <c r="G54" i="5"/>
  <c r="H15" i="12" l="1"/>
  <c r="AM6" i="12" s="1"/>
  <c r="AG8" i="12"/>
  <c r="AI8" i="12" s="1"/>
  <c r="AH8" i="12"/>
  <c r="AJ8" i="12"/>
  <c r="BJ8" i="12"/>
  <c r="H14" i="12"/>
  <c r="E14" i="12"/>
  <c r="G14" i="12"/>
  <c r="H18" i="12" s="1"/>
  <c r="G15" i="12"/>
  <c r="E38" i="12"/>
  <c r="G38" i="12" s="1"/>
  <c r="E39" i="12"/>
  <c r="G39" i="12" s="1"/>
  <c r="E40" i="12"/>
  <c r="G40" i="12" s="1"/>
  <c r="AI9" i="12"/>
  <c r="AI25" i="12"/>
  <c r="AI32" i="12"/>
  <c r="AI33" i="12"/>
  <c r="AI40" i="12"/>
  <c r="AI41" i="12"/>
  <c r="AI48" i="12"/>
  <c r="AI49" i="12"/>
  <c r="P55" i="12"/>
  <c r="R55" i="12" s="1"/>
  <c r="BO55" i="12" s="1"/>
  <c r="W55" i="12"/>
  <c r="AI55" i="12"/>
  <c r="W54" i="12"/>
  <c r="W8" i="12"/>
  <c r="W9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8" i="12"/>
  <c r="W39" i="12"/>
  <c r="W40" i="12"/>
  <c r="W41" i="12"/>
  <c r="W42" i="12"/>
  <c r="W43" i="12"/>
  <c r="W44" i="12"/>
  <c r="W45" i="12"/>
  <c r="W46" i="12"/>
  <c r="W47" i="12"/>
  <c r="W48" i="12"/>
  <c r="W49" i="12"/>
  <c r="W50" i="12"/>
  <c r="W51" i="12"/>
  <c r="W52" i="12"/>
  <c r="W53" i="12"/>
  <c r="W7" i="12"/>
  <c r="X7" i="12" s="1"/>
  <c r="Y7" i="12" s="1"/>
  <c r="G42" i="12"/>
  <c r="E34" i="12"/>
  <c r="E27" i="12"/>
  <c r="AI54" i="12"/>
  <c r="P54" i="12"/>
  <c r="R54" i="12" s="1"/>
  <c r="BO54" i="12" s="1"/>
  <c r="AI53" i="12"/>
  <c r="P53" i="12"/>
  <c r="AI52" i="12"/>
  <c r="P52" i="12"/>
  <c r="AI51" i="12"/>
  <c r="P51" i="12"/>
  <c r="R51" i="12" s="1"/>
  <c r="BO51" i="12" s="1"/>
  <c r="AI50" i="12"/>
  <c r="P50" i="12"/>
  <c r="R50" i="12" s="1"/>
  <c r="BO50" i="12" s="1"/>
  <c r="P49" i="12"/>
  <c r="R49" i="12" s="1"/>
  <c r="BO49" i="12" s="1"/>
  <c r="P48" i="12"/>
  <c r="R48" i="12" s="1"/>
  <c r="BO48" i="12" s="1"/>
  <c r="AI47" i="12"/>
  <c r="P47" i="12"/>
  <c r="R47" i="12" s="1"/>
  <c r="BO47" i="12" s="1"/>
  <c r="AI46" i="12"/>
  <c r="P46" i="12"/>
  <c r="R46" i="12" s="1"/>
  <c r="BO46" i="12" s="1"/>
  <c r="AI45" i="12"/>
  <c r="P45" i="12"/>
  <c r="R45" i="12" s="1"/>
  <c r="BO45" i="12" s="1"/>
  <c r="AI44" i="12"/>
  <c r="P44" i="12"/>
  <c r="R44" i="12" s="1"/>
  <c r="BO44" i="12" s="1"/>
  <c r="AI43" i="12"/>
  <c r="P43" i="12"/>
  <c r="R43" i="12" s="1"/>
  <c r="BO43" i="12" s="1"/>
  <c r="AI42" i="12"/>
  <c r="P42" i="12"/>
  <c r="R42" i="12" s="1"/>
  <c r="BO42" i="12" s="1"/>
  <c r="P41" i="12"/>
  <c r="R41" i="12" s="1"/>
  <c r="BO41" i="12" s="1"/>
  <c r="P40" i="12"/>
  <c r="AI39" i="12"/>
  <c r="P39" i="12"/>
  <c r="R39" i="12" s="1"/>
  <c r="BO39" i="12" s="1"/>
  <c r="AI38" i="12"/>
  <c r="P38" i="12"/>
  <c r="R38" i="12" s="1"/>
  <c r="BO38" i="12" s="1"/>
  <c r="AI37" i="12"/>
  <c r="P37" i="12"/>
  <c r="R37" i="12" s="1"/>
  <c r="BO37" i="12" s="1"/>
  <c r="AI36" i="12"/>
  <c r="P36" i="12"/>
  <c r="R36" i="12" s="1"/>
  <c r="BO36" i="12" s="1"/>
  <c r="AI35" i="12"/>
  <c r="P35" i="12"/>
  <c r="R35" i="12" s="1"/>
  <c r="BO35" i="12" s="1"/>
  <c r="AI34" i="12"/>
  <c r="P34" i="12"/>
  <c r="R34" i="12" s="1"/>
  <c r="BO34" i="12" s="1"/>
  <c r="P33" i="12"/>
  <c r="P32" i="12"/>
  <c r="R32" i="12" s="1"/>
  <c r="BO32" i="12" s="1"/>
  <c r="J48" i="12"/>
  <c r="J50" i="12" s="1"/>
  <c r="D48" i="12"/>
  <c r="AI31" i="12"/>
  <c r="P31" i="12"/>
  <c r="R31" i="12" s="1"/>
  <c r="BO31" i="12" s="1"/>
  <c r="AI30" i="12"/>
  <c r="P30" i="12"/>
  <c r="R30" i="12" s="1"/>
  <c r="BO30" i="12" s="1"/>
  <c r="AI29" i="12"/>
  <c r="P29" i="12"/>
  <c r="AI28" i="12"/>
  <c r="P28" i="12"/>
  <c r="R28" i="12" s="1"/>
  <c r="BO28" i="12" s="1"/>
  <c r="AI27" i="12"/>
  <c r="P27" i="12"/>
  <c r="R27" i="12" s="1"/>
  <c r="BO27" i="12" s="1"/>
  <c r="AI26" i="12"/>
  <c r="P26" i="12"/>
  <c r="P25" i="12"/>
  <c r="R25" i="12" s="1"/>
  <c r="BO25" i="12" s="1"/>
  <c r="AI24" i="12"/>
  <c r="P24" i="12"/>
  <c r="AI23" i="12"/>
  <c r="P23" i="12"/>
  <c r="R23" i="12" s="1"/>
  <c r="BO23" i="12" s="1"/>
  <c r="AI22" i="12"/>
  <c r="P22" i="12"/>
  <c r="R22" i="12" s="1"/>
  <c r="BO22" i="12" s="1"/>
  <c r="AI21" i="12"/>
  <c r="P21" i="12"/>
  <c r="R21" i="12" s="1"/>
  <c r="BO21" i="12" s="1"/>
  <c r="AI20" i="12"/>
  <c r="P20" i="12"/>
  <c r="R20" i="12" s="1"/>
  <c r="BO20" i="12" s="1"/>
  <c r="AI19" i="12"/>
  <c r="P19" i="12"/>
  <c r="AI18" i="12"/>
  <c r="P18" i="12"/>
  <c r="R18" i="12" s="1"/>
  <c r="BO18" i="12" s="1"/>
  <c r="P17" i="12"/>
  <c r="R17" i="12" s="1"/>
  <c r="BO17" i="12" s="1"/>
  <c r="AI16" i="12"/>
  <c r="P16" i="12"/>
  <c r="AI15" i="12"/>
  <c r="P15" i="12"/>
  <c r="R15" i="12" s="1"/>
  <c r="BO15" i="12" s="1"/>
  <c r="AI14" i="12"/>
  <c r="P14" i="12"/>
  <c r="R14" i="12" s="1"/>
  <c r="BO14" i="12" s="1"/>
  <c r="AI13" i="12"/>
  <c r="P13" i="12"/>
  <c r="R13" i="12" s="1"/>
  <c r="BO13" i="12" s="1"/>
  <c r="AI12" i="12"/>
  <c r="P12" i="12"/>
  <c r="R12" i="12" s="1"/>
  <c r="BO12" i="12" s="1"/>
  <c r="AI11" i="12"/>
  <c r="P11" i="12"/>
  <c r="R11" i="12" s="1"/>
  <c r="BO11" i="12" s="1"/>
  <c r="AI10" i="12"/>
  <c r="P10" i="12"/>
  <c r="R10" i="12" s="1"/>
  <c r="BO10" i="12" s="1"/>
  <c r="P9" i="12"/>
  <c r="R9" i="12" s="1"/>
  <c r="BO9" i="12" s="1"/>
  <c r="P8" i="12"/>
  <c r="AI7" i="12"/>
  <c r="P7" i="12"/>
  <c r="R6" i="12"/>
  <c r="BF6" i="12" s="1"/>
  <c r="G17" i="11"/>
  <c r="J8" i="11"/>
  <c r="J9" i="11" s="1"/>
  <c r="J10" i="11" s="1"/>
  <c r="J11" i="11" s="1"/>
  <c r="D10" i="11"/>
  <c r="D12" i="11" s="1"/>
  <c r="BE8" i="12" l="1"/>
  <c r="BE12" i="12"/>
  <c r="BE16" i="12"/>
  <c r="BE20" i="12"/>
  <c r="BE24" i="12"/>
  <c r="BE28" i="12"/>
  <c r="BE32" i="12"/>
  <c r="BE36" i="12"/>
  <c r="BE40" i="12"/>
  <c r="BE44" i="12"/>
  <c r="BE48" i="12"/>
  <c r="BE52" i="12"/>
  <c r="BE7" i="12"/>
  <c r="BE27" i="12"/>
  <c r="BE43" i="12"/>
  <c r="BE23" i="12"/>
  <c r="BE55" i="12"/>
  <c r="BE9" i="12"/>
  <c r="BE13" i="12"/>
  <c r="BE17" i="12"/>
  <c r="BE21" i="12"/>
  <c r="BE25" i="12"/>
  <c r="BE29" i="12"/>
  <c r="BE33" i="12"/>
  <c r="BE37" i="12"/>
  <c r="BE41" i="12"/>
  <c r="BE45" i="12"/>
  <c r="BE49" i="12"/>
  <c r="BE53" i="12"/>
  <c r="BE6" i="12"/>
  <c r="BE11" i="12"/>
  <c r="BE31" i="12"/>
  <c r="BE39" i="12"/>
  <c r="BE47" i="12"/>
  <c r="BE15" i="12"/>
  <c r="BE10" i="12"/>
  <c r="BE14" i="12"/>
  <c r="BE18" i="12"/>
  <c r="BE22" i="12"/>
  <c r="BE26" i="12"/>
  <c r="BE30" i="12"/>
  <c r="BE34" i="12"/>
  <c r="BE38" i="12"/>
  <c r="BE42" i="12"/>
  <c r="BE46" i="12"/>
  <c r="BE50" i="12"/>
  <c r="BE54" i="12"/>
  <c r="BE19" i="12"/>
  <c r="BE35" i="12"/>
  <c r="BE51" i="12"/>
  <c r="AU6" i="12"/>
  <c r="BO6" i="12"/>
  <c r="AP6" i="12"/>
  <c r="F18" i="12"/>
  <c r="X46" i="12"/>
  <c r="BI46" i="12"/>
  <c r="X38" i="12"/>
  <c r="AA38" i="12" s="1"/>
  <c r="BI38" i="12"/>
  <c r="X30" i="12"/>
  <c r="AA30" i="12" s="1"/>
  <c r="BI30" i="12"/>
  <c r="X22" i="12"/>
  <c r="AA22" i="12" s="1"/>
  <c r="BI22" i="12"/>
  <c r="X14" i="12"/>
  <c r="BI14" i="12"/>
  <c r="X53" i="12"/>
  <c r="BI53" i="12"/>
  <c r="X45" i="12"/>
  <c r="AA45" i="12" s="1"/>
  <c r="BI45" i="12"/>
  <c r="X37" i="12"/>
  <c r="BI37" i="12"/>
  <c r="X29" i="12"/>
  <c r="BI29" i="12"/>
  <c r="X21" i="12"/>
  <c r="BI21" i="12"/>
  <c r="X13" i="12"/>
  <c r="AA13" i="12" s="1"/>
  <c r="BI13" i="12"/>
  <c r="X55" i="12"/>
  <c r="BI55" i="12"/>
  <c r="X52" i="12"/>
  <c r="BI52" i="12"/>
  <c r="X36" i="12"/>
  <c r="AA36" i="12" s="1"/>
  <c r="BI36" i="12"/>
  <c r="X20" i="12"/>
  <c r="AA20" i="12" s="1"/>
  <c r="BI20" i="12"/>
  <c r="X12" i="12"/>
  <c r="BI12" i="12"/>
  <c r="X51" i="12"/>
  <c r="BI51" i="12"/>
  <c r="X43" i="12"/>
  <c r="AA43" i="12" s="1"/>
  <c r="BI43" i="12"/>
  <c r="X35" i="12"/>
  <c r="BI35" i="12"/>
  <c r="X27" i="12"/>
  <c r="BI27" i="12"/>
  <c r="X19" i="12"/>
  <c r="BI19" i="12"/>
  <c r="X11" i="12"/>
  <c r="AA11" i="12" s="1"/>
  <c r="BI11" i="12"/>
  <c r="X28" i="12"/>
  <c r="Y29" i="12" s="1"/>
  <c r="BI28" i="12"/>
  <c r="X50" i="12"/>
  <c r="AA50" i="12" s="1"/>
  <c r="BI50" i="12"/>
  <c r="X42" i="12"/>
  <c r="BI42" i="12"/>
  <c r="X26" i="12"/>
  <c r="BI26" i="12"/>
  <c r="X18" i="12"/>
  <c r="AA18" i="12" s="1"/>
  <c r="BI18" i="12"/>
  <c r="X10" i="12"/>
  <c r="BI10" i="12"/>
  <c r="X44" i="12"/>
  <c r="BI44" i="12"/>
  <c r="X34" i="12"/>
  <c r="Y34" i="12" s="1"/>
  <c r="BI34" i="12"/>
  <c r="X49" i="12"/>
  <c r="BI49" i="12"/>
  <c r="X41" i="12"/>
  <c r="Y42" i="12" s="1"/>
  <c r="BI41" i="12"/>
  <c r="X33" i="12"/>
  <c r="BI33" i="12"/>
  <c r="X25" i="12"/>
  <c r="BI25" i="12"/>
  <c r="X17" i="12"/>
  <c r="BI17" i="12"/>
  <c r="X9" i="12"/>
  <c r="BI9" i="12"/>
  <c r="X48" i="12"/>
  <c r="BI48" i="12"/>
  <c r="X40" i="12"/>
  <c r="AA40" i="12" s="1"/>
  <c r="BI40" i="12"/>
  <c r="X32" i="12"/>
  <c r="Y33" i="12" s="1"/>
  <c r="BI32" i="12"/>
  <c r="X24" i="12"/>
  <c r="BI24" i="12"/>
  <c r="X16" i="12"/>
  <c r="BI16" i="12"/>
  <c r="X8" i="12"/>
  <c r="Y8" i="12" s="1"/>
  <c r="BI8" i="12"/>
  <c r="X47" i="12"/>
  <c r="BI47" i="12"/>
  <c r="X39" i="12"/>
  <c r="AA39" i="12" s="1"/>
  <c r="BI39" i="12"/>
  <c r="X31" i="12"/>
  <c r="BI31" i="12"/>
  <c r="X23" i="12"/>
  <c r="Y24" i="12" s="1"/>
  <c r="BI23" i="12"/>
  <c r="X15" i="12"/>
  <c r="AA15" i="12" s="1"/>
  <c r="BI15" i="12"/>
  <c r="X54" i="12"/>
  <c r="AA54" i="12" s="1"/>
  <c r="BI54" i="12"/>
  <c r="R7" i="12"/>
  <c r="BO7" i="12" s="1"/>
  <c r="BI7" i="12"/>
  <c r="AM8" i="12"/>
  <c r="AO8" i="12" s="1"/>
  <c r="AM7" i="12"/>
  <c r="AO7" i="12" s="1"/>
  <c r="H16" i="12"/>
  <c r="E30" i="12" s="1"/>
  <c r="BA19" i="12"/>
  <c r="R19" i="12"/>
  <c r="BO19" i="12" s="1"/>
  <c r="BA24" i="12"/>
  <c r="R24" i="12"/>
  <c r="BO24" i="12" s="1"/>
  <c r="BA40" i="12"/>
  <c r="R40" i="12"/>
  <c r="BO40" i="12" s="1"/>
  <c r="BA16" i="12"/>
  <c r="R16" i="12"/>
  <c r="BO16" i="12" s="1"/>
  <c r="BA29" i="12"/>
  <c r="R29" i="12"/>
  <c r="BO29" i="12" s="1"/>
  <c r="BA33" i="12"/>
  <c r="R33" i="12"/>
  <c r="BO33" i="12" s="1"/>
  <c r="BA52" i="12"/>
  <c r="R52" i="12"/>
  <c r="BO52" i="12" s="1"/>
  <c r="BA26" i="12"/>
  <c r="R26" i="12"/>
  <c r="BO26" i="12" s="1"/>
  <c r="BA53" i="12"/>
  <c r="R53" i="12"/>
  <c r="BO53" i="12" s="1"/>
  <c r="BA8" i="12"/>
  <c r="R8" i="12"/>
  <c r="BO8" i="12" s="1"/>
  <c r="AU14" i="12"/>
  <c r="AU22" i="12"/>
  <c r="AU30" i="12"/>
  <c r="AU38" i="12"/>
  <c r="AU46" i="12"/>
  <c r="AU54" i="12"/>
  <c r="AU23" i="12"/>
  <c r="AU55" i="12"/>
  <c r="AU43" i="12"/>
  <c r="G34" i="12"/>
  <c r="AU39" i="12"/>
  <c r="AU27" i="12"/>
  <c r="AU8" i="12"/>
  <c r="AU16" i="12"/>
  <c r="AU24" i="12"/>
  <c r="AU32" i="12"/>
  <c r="AU40" i="12"/>
  <c r="AU48" i="12"/>
  <c r="AU7" i="12"/>
  <c r="AU51" i="12"/>
  <c r="AU9" i="12"/>
  <c r="AU17" i="12"/>
  <c r="AU25" i="12"/>
  <c r="AU33" i="12"/>
  <c r="AU41" i="12"/>
  <c r="AU49" i="12"/>
  <c r="AU35" i="12"/>
  <c r="AU10" i="12"/>
  <c r="AU18" i="12"/>
  <c r="AU26" i="12"/>
  <c r="AU34" i="12"/>
  <c r="AU42" i="12"/>
  <c r="AU50" i="12"/>
  <c r="AU11" i="12"/>
  <c r="AU12" i="12"/>
  <c r="AU20" i="12"/>
  <c r="AU28" i="12"/>
  <c r="AU36" i="12"/>
  <c r="AU44" i="12"/>
  <c r="AU52" i="12"/>
  <c r="AU31" i="12"/>
  <c r="AU13" i="12"/>
  <c r="AU21" i="12"/>
  <c r="AU29" i="12"/>
  <c r="AU37" i="12"/>
  <c r="AU45" i="12"/>
  <c r="AU53" i="12"/>
  <c r="AU15" i="12"/>
  <c r="AU47" i="12"/>
  <c r="AU19" i="12"/>
  <c r="BI6" i="12"/>
  <c r="BA6" i="12"/>
  <c r="S55" i="12"/>
  <c r="BA55" i="12"/>
  <c r="BD30" i="12"/>
  <c r="BN30" i="12" s="1"/>
  <c r="BA30" i="12"/>
  <c r="AZ48" i="12"/>
  <c r="BA48" i="12"/>
  <c r="BG11" i="12"/>
  <c r="BH11" i="12" s="1"/>
  <c r="BA11" i="12"/>
  <c r="BG25" i="12"/>
  <c r="BH25" i="12" s="1"/>
  <c r="BA25" i="12"/>
  <c r="BG35" i="12"/>
  <c r="BH35" i="12" s="1"/>
  <c r="BA35" i="12"/>
  <c r="AY43" i="12"/>
  <c r="BA43" i="12"/>
  <c r="AZ51" i="12"/>
  <c r="BA51" i="12"/>
  <c r="BG45" i="12"/>
  <c r="BH45" i="12" s="1"/>
  <c r="BA45" i="12"/>
  <c r="AY22" i="12"/>
  <c r="BA22" i="12"/>
  <c r="BG32" i="12"/>
  <c r="BH32" i="12" s="1"/>
  <c r="BA32" i="12"/>
  <c r="BD14" i="12"/>
  <c r="BN14" i="12" s="1"/>
  <c r="BA14" i="12"/>
  <c r="AY20" i="12"/>
  <c r="BA20" i="12"/>
  <c r="BG28" i="12"/>
  <c r="BH28" i="12" s="1"/>
  <c r="BA28" i="12"/>
  <c r="BG38" i="12"/>
  <c r="BH38" i="12" s="1"/>
  <c r="BA38" i="12"/>
  <c r="BG46" i="12"/>
  <c r="BH46" i="12" s="1"/>
  <c r="BA46" i="12"/>
  <c r="AZ54" i="12"/>
  <c r="BA54" i="12"/>
  <c r="AZ27" i="12"/>
  <c r="BA27" i="12"/>
  <c r="AY41" i="12"/>
  <c r="BA41" i="12"/>
  <c r="AZ49" i="12"/>
  <c r="BA49" i="12"/>
  <c r="T13" i="12"/>
  <c r="AK13" i="12" s="1"/>
  <c r="BA13" i="12"/>
  <c r="AZ9" i="12"/>
  <c r="BA9" i="12"/>
  <c r="S17" i="12"/>
  <c r="BA17" i="12"/>
  <c r="AY23" i="12"/>
  <c r="BA23" i="12"/>
  <c r="BD31" i="12"/>
  <c r="BN31" i="12" s="1"/>
  <c r="BA31" i="12"/>
  <c r="AY12" i="12"/>
  <c r="BA12" i="12"/>
  <c r="AY18" i="12"/>
  <c r="BA18" i="12"/>
  <c r="BD36" i="12"/>
  <c r="BN36" i="12" s="1"/>
  <c r="BA36" i="12"/>
  <c r="AZ44" i="12"/>
  <c r="BA44" i="12"/>
  <c r="AZ7" i="12"/>
  <c r="BA7" i="12"/>
  <c r="BG21" i="12"/>
  <c r="BH21" i="12" s="1"/>
  <c r="BA21" i="12"/>
  <c r="BD39" i="12"/>
  <c r="BN39" i="12" s="1"/>
  <c r="BA39" i="12"/>
  <c r="AZ47" i="12"/>
  <c r="BA47" i="12"/>
  <c r="AZ37" i="12"/>
  <c r="BA37" i="12"/>
  <c r="BG15" i="12"/>
  <c r="BH15" i="12" s="1"/>
  <c r="BA15" i="12"/>
  <c r="AY10" i="12"/>
  <c r="BA10" i="12"/>
  <c r="AZ34" i="12"/>
  <c r="BA34" i="12"/>
  <c r="BG42" i="12"/>
  <c r="BH42" i="12" s="1"/>
  <c r="BA42" i="12"/>
  <c r="BG50" i="12"/>
  <c r="BH50" i="12" s="1"/>
  <c r="BA50" i="12"/>
  <c r="G16" i="12"/>
  <c r="E43" i="12" s="1"/>
  <c r="G43" i="12" s="1"/>
  <c r="E35" i="12"/>
  <c r="G35" i="12" s="1"/>
  <c r="AY55" i="12"/>
  <c r="S41" i="12"/>
  <c r="E36" i="12"/>
  <c r="G36" i="12" s="1"/>
  <c r="T48" i="12"/>
  <c r="AK48" i="12" s="1"/>
  <c r="AA33" i="12"/>
  <c r="AA25" i="12"/>
  <c r="AA17" i="12"/>
  <c r="AA9" i="12"/>
  <c r="AY25" i="12"/>
  <c r="AA48" i="12"/>
  <c r="AA16" i="12"/>
  <c r="AA47" i="12"/>
  <c r="AA31" i="12"/>
  <c r="AA23" i="12"/>
  <c r="AA7" i="12"/>
  <c r="AA46" i="12"/>
  <c r="AA14" i="12"/>
  <c r="S48" i="12"/>
  <c r="AA53" i="12"/>
  <c r="AA29" i="12"/>
  <c r="AA21" i="12"/>
  <c r="AA52" i="12"/>
  <c r="AA44" i="12"/>
  <c r="AA12" i="12"/>
  <c r="BG55" i="12"/>
  <c r="BH55" i="12" s="1"/>
  <c r="AA51" i="12"/>
  <c r="AA19" i="12"/>
  <c r="BD55" i="12"/>
  <c r="BN55" i="12" s="1"/>
  <c r="AA42" i="12"/>
  <c r="AZ55" i="12"/>
  <c r="AA55" i="12"/>
  <c r="T55" i="12"/>
  <c r="AK55" i="12" s="1"/>
  <c r="E37" i="12"/>
  <c r="G37" i="12" s="1"/>
  <c r="AO55" i="12"/>
  <c r="AZ6" i="12"/>
  <c r="T50" i="12"/>
  <c r="AK50" i="12" s="1"/>
  <c r="AY50" i="12"/>
  <c r="S23" i="12"/>
  <c r="T17" i="12"/>
  <c r="AK17" i="12" s="1"/>
  <c r="T19" i="12"/>
  <c r="AK19" i="12" s="1"/>
  <c r="S21" i="12"/>
  <c r="T23" i="12"/>
  <c r="AK23" i="12" s="1"/>
  <c r="S26" i="12"/>
  <c r="AY19" i="12"/>
  <c r="T21" i="12"/>
  <c r="AK21" i="12" s="1"/>
  <c r="Y27" i="12"/>
  <c r="BD26" i="12"/>
  <c r="BN26" i="12" s="1"/>
  <c r="T37" i="12"/>
  <c r="AK37" i="12" s="1"/>
  <c r="AY17" i="12"/>
  <c r="BD19" i="12"/>
  <c r="BN19" i="12" s="1"/>
  <c r="BG26" i="12"/>
  <c r="BH26" i="12" s="1"/>
  <c r="BG37" i="12"/>
  <c r="BH37" i="12" s="1"/>
  <c r="BD40" i="12"/>
  <c r="BN40" i="12" s="1"/>
  <c r="AZ17" i="12"/>
  <c r="S42" i="12"/>
  <c r="S47" i="12"/>
  <c r="AY21" i="12"/>
  <c r="AZ22" i="12"/>
  <c r="AY33" i="12"/>
  <c r="T47" i="12"/>
  <c r="AK47" i="12" s="1"/>
  <c r="AY47" i="12"/>
  <c r="AZ21" i="12"/>
  <c r="AY42" i="12"/>
  <c r="T22" i="12"/>
  <c r="AK22" i="12" s="1"/>
  <c r="BG22" i="12"/>
  <c r="BH22" i="12" s="1"/>
  <c r="T26" i="12"/>
  <c r="AK26" i="12" s="1"/>
  <c r="AY27" i="12"/>
  <c r="AZ42" i="12"/>
  <c r="BD21" i="12"/>
  <c r="BN21" i="12" s="1"/>
  <c r="AY26" i="12"/>
  <c r="T25" i="12"/>
  <c r="AK25" i="12" s="1"/>
  <c r="AZ26" i="12"/>
  <c r="AY32" i="12"/>
  <c r="AY28" i="12"/>
  <c r="BD17" i="12"/>
  <c r="BN17" i="12" s="1"/>
  <c r="AZ11" i="12"/>
  <c r="BG17" i="12"/>
  <c r="BH17" i="12" s="1"/>
  <c r="S11" i="12"/>
  <c r="BD11" i="12"/>
  <c r="BN11" i="12" s="1"/>
  <c r="AY15" i="12"/>
  <c r="AZ12" i="12"/>
  <c r="Y14" i="12"/>
  <c r="T11" i="12"/>
  <c r="AK11" i="12" s="1"/>
  <c r="AY11" i="12"/>
  <c r="T12" i="12"/>
  <c r="AK12" i="12" s="1"/>
  <c r="BG13" i="12"/>
  <c r="BH13" i="12" s="1"/>
  <c r="AZ18" i="12"/>
  <c r="BG10" i="12"/>
  <c r="BH10" i="12" s="1"/>
  <c r="AY13" i="12"/>
  <c r="AZ23" i="12"/>
  <c r="BG30" i="12"/>
  <c r="BH30" i="12" s="1"/>
  <c r="BD33" i="12"/>
  <c r="BN33" i="12" s="1"/>
  <c r="AZ39" i="12"/>
  <c r="AZ43" i="12"/>
  <c r="BD45" i="12"/>
  <c r="BN45" i="12" s="1"/>
  <c r="BD6" i="12"/>
  <c r="BN6" i="12" s="1"/>
  <c r="S6" i="12"/>
  <c r="BG7" i="12"/>
  <c r="BH7" i="12" s="1"/>
  <c r="BD9" i="12"/>
  <c r="BN9" i="12" s="1"/>
  <c r="AZ13" i="12"/>
  <c r="BG19" i="12"/>
  <c r="BH19" i="12" s="1"/>
  <c r="AZ20" i="12"/>
  <c r="S33" i="12"/>
  <c r="BG33" i="12"/>
  <c r="BH33" i="12" s="1"/>
  <c r="BG34" i="12"/>
  <c r="BH34" i="12" s="1"/>
  <c r="BD41" i="12"/>
  <c r="BN41" i="12" s="1"/>
  <c r="S44" i="12"/>
  <c r="S9" i="12"/>
  <c r="BD7" i="12"/>
  <c r="BN7" i="12" s="1"/>
  <c r="AK6" i="12"/>
  <c r="BG9" i="12"/>
  <c r="BH9" i="12" s="1"/>
  <c r="BG12" i="12"/>
  <c r="BH12" i="12" s="1"/>
  <c r="AZ15" i="12"/>
  <c r="T18" i="12"/>
  <c r="AK18" i="12" s="1"/>
  <c r="S19" i="12"/>
  <c r="BD23" i="12"/>
  <c r="BN23" i="12" s="1"/>
  <c r="S25" i="12"/>
  <c r="T33" i="12"/>
  <c r="AK33" i="12" s="1"/>
  <c r="S36" i="12"/>
  <c r="BG39" i="12"/>
  <c r="BH39" i="12" s="1"/>
  <c r="BG41" i="12"/>
  <c r="BH41" i="12" s="1"/>
  <c r="BD13" i="12"/>
  <c r="BN13" i="12" s="1"/>
  <c r="BG20" i="12"/>
  <c r="BH20" i="12" s="1"/>
  <c r="BG23" i="12"/>
  <c r="BH23" i="12" s="1"/>
  <c r="BD43" i="12"/>
  <c r="BN43" i="12" s="1"/>
  <c r="T30" i="12"/>
  <c r="AK30" i="12" s="1"/>
  <c r="S31" i="12"/>
  <c r="AY35" i="12"/>
  <c r="S39" i="12"/>
  <c r="T41" i="12"/>
  <c r="AK41" i="12" s="1"/>
  <c r="S43" i="12"/>
  <c r="S45" i="12"/>
  <c r="BD47" i="12"/>
  <c r="BN47" i="12" s="1"/>
  <c r="S51" i="12"/>
  <c r="AY54" i="12"/>
  <c r="BG43" i="12"/>
  <c r="BH43" i="12" s="1"/>
  <c r="S7" i="12"/>
  <c r="T7" i="12"/>
  <c r="AK7" i="12" s="1"/>
  <c r="AY7" i="12"/>
  <c r="T9" i="12"/>
  <c r="AK9" i="12" s="1"/>
  <c r="T10" i="12"/>
  <c r="AK10" i="12" s="1"/>
  <c r="S13" i="12"/>
  <c r="S16" i="12"/>
  <c r="BG18" i="12"/>
  <c r="BH18" i="12" s="1"/>
  <c r="AZ19" i="12"/>
  <c r="T20" i="12"/>
  <c r="AK20" i="12" s="1"/>
  <c r="T27" i="12"/>
  <c r="AK27" i="12" s="1"/>
  <c r="AZ33" i="12"/>
  <c r="T34" i="12"/>
  <c r="AK34" i="12" s="1"/>
  <c r="AY34" i="12"/>
  <c r="AY38" i="12"/>
  <c r="T39" i="12"/>
  <c r="AK39" i="12" s="1"/>
  <c r="T43" i="12"/>
  <c r="AK43" i="12" s="1"/>
  <c r="T45" i="12"/>
  <c r="AK45" i="12" s="1"/>
  <c r="AY45" i="12"/>
  <c r="BG47" i="12"/>
  <c r="BH47" i="12" s="1"/>
  <c r="BG48" i="12"/>
  <c r="BH48" i="12" s="1"/>
  <c r="AY51" i="12"/>
  <c r="BG8" i="12"/>
  <c r="BH8" i="12" s="1"/>
  <c r="AY9" i="12"/>
  <c r="AZ38" i="12"/>
  <c r="AY39" i="12"/>
  <c r="S40" i="12"/>
  <c r="AZ41" i="12"/>
  <c r="AZ45" i="12"/>
  <c r="AO53" i="12"/>
  <c r="AO48" i="12"/>
  <c r="AO42" i="12"/>
  <c r="AO46" i="12"/>
  <c r="AO50" i="12"/>
  <c r="AO41" i="12"/>
  <c r="AO37" i="12"/>
  <c r="AO34" i="12"/>
  <c r="AO47" i="12"/>
  <c r="AO40" i="12"/>
  <c r="AO36" i="12"/>
  <c r="AO54" i="12"/>
  <c r="AO51" i="12"/>
  <c r="AO44" i="12"/>
  <c r="AO33" i="12"/>
  <c r="AO52" i="12"/>
  <c r="AO49" i="12"/>
  <c r="AO43" i="12"/>
  <c r="AO39" i="12"/>
  <c r="AO30" i="12"/>
  <c r="AO27" i="12"/>
  <c r="AO31" i="12"/>
  <c r="AO29" i="12"/>
  <c r="AO22" i="12"/>
  <c r="AO20" i="12"/>
  <c r="AO18" i="12"/>
  <c r="AO12" i="12"/>
  <c r="AO45" i="12"/>
  <c r="AO32" i="12"/>
  <c r="BK32" i="12" s="1"/>
  <c r="AO16" i="12"/>
  <c r="AO35" i="12"/>
  <c r="BK35" i="12" s="1"/>
  <c r="AO14" i="12"/>
  <c r="AO28" i="12"/>
  <c r="BK28" i="12" s="1"/>
  <c r="AO24" i="12"/>
  <c r="AO38" i="12"/>
  <c r="BK38" i="12" s="1"/>
  <c r="AO25" i="12"/>
  <c r="AO23" i="12"/>
  <c r="AO21" i="12"/>
  <c r="AO19" i="12"/>
  <c r="AO17" i="12"/>
  <c r="AO13" i="12"/>
  <c r="AO11" i="12"/>
  <c r="BK11" i="12" s="1"/>
  <c r="AO15" i="12"/>
  <c r="AO9" i="12"/>
  <c r="AO26" i="12"/>
  <c r="AO6" i="12"/>
  <c r="AO10" i="12"/>
  <c r="AY6" i="12"/>
  <c r="BG6" i="12"/>
  <c r="BH6" i="12" s="1"/>
  <c r="AZ10" i="12"/>
  <c r="S10" i="12"/>
  <c r="BD10" i="12"/>
  <c r="BN10" i="12" s="1"/>
  <c r="BD24" i="12"/>
  <c r="BN24" i="12" s="1"/>
  <c r="S24" i="12"/>
  <c r="BG24" i="12"/>
  <c r="BH24" i="12" s="1"/>
  <c r="AZ24" i="12"/>
  <c r="AY24" i="12"/>
  <c r="T24" i="12"/>
  <c r="AK24" i="12" s="1"/>
  <c r="Y31" i="12"/>
  <c r="AZ8" i="12"/>
  <c r="AZ14" i="12"/>
  <c r="AY14" i="12"/>
  <c r="BG14" i="12"/>
  <c r="BH14" i="12" s="1"/>
  <c r="T14" i="12"/>
  <c r="AK14" i="12" s="1"/>
  <c r="S14" i="12"/>
  <c r="Y48" i="12"/>
  <c r="AY8" i="12"/>
  <c r="BD8" i="12"/>
  <c r="BN8" i="12" s="1"/>
  <c r="S8" i="12"/>
  <c r="T8" i="12"/>
  <c r="AK8" i="12" s="1"/>
  <c r="T16" i="12"/>
  <c r="AK16" i="12" s="1"/>
  <c r="BD16" i="12"/>
  <c r="BN16" i="12" s="1"/>
  <c r="AZ25" i="12"/>
  <c r="AZ28" i="12"/>
  <c r="BD28" i="12"/>
  <c r="BN28" i="12" s="1"/>
  <c r="S28" i="12"/>
  <c r="AZ53" i="12"/>
  <c r="AY53" i="12"/>
  <c r="BD53" i="12"/>
  <c r="BN53" i="12" s="1"/>
  <c r="S53" i="12"/>
  <c r="BG53" i="12"/>
  <c r="BH53" i="12" s="1"/>
  <c r="T53" i="12"/>
  <c r="AK53" i="12" s="1"/>
  <c r="S12" i="12"/>
  <c r="BD12" i="12"/>
  <c r="BN12" i="12" s="1"/>
  <c r="BG16" i="12"/>
  <c r="BH16" i="12" s="1"/>
  <c r="S18" i="12"/>
  <c r="BD18" i="12"/>
  <c r="BN18" i="12" s="1"/>
  <c r="S20" i="12"/>
  <c r="BD20" i="12"/>
  <c r="BN20" i="12" s="1"/>
  <c r="S22" i="12"/>
  <c r="BD22" i="12"/>
  <c r="BN22" i="12" s="1"/>
  <c r="BD27" i="12"/>
  <c r="BN27" i="12" s="1"/>
  <c r="T28" i="12"/>
  <c r="AK28" i="12" s="1"/>
  <c r="BG27" i="12"/>
  <c r="BH27" i="12" s="1"/>
  <c r="BG29" i="12"/>
  <c r="BH29" i="12" s="1"/>
  <c r="BD29" i="12"/>
  <c r="BN29" i="12" s="1"/>
  <c r="AY31" i="12"/>
  <c r="S15" i="12"/>
  <c r="BD15" i="12"/>
  <c r="BN15" i="12" s="1"/>
  <c r="AY16" i="12"/>
  <c r="AI17" i="12"/>
  <c r="BD25" i="12"/>
  <c r="BN25" i="12" s="1"/>
  <c r="S29" i="12"/>
  <c r="AY29" i="12"/>
  <c r="T15" i="12"/>
  <c r="AK15" i="12" s="1"/>
  <c r="AZ16" i="12"/>
  <c r="S27" i="12"/>
  <c r="T29" i="12"/>
  <c r="AK29" i="12" s="1"/>
  <c r="AZ29" i="12"/>
  <c r="BD49" i="12"/>
  <c r="BN49" i="12" s="1"/>
  <c r="S49" i="12"/>
  <c r="AY49" i="12"/>
  <c r="BG49" i="12"/>
  <c r="BH49" i="12" s="1"/>
  <c r="T49" i="12"/>
  <c r="AK49" i="12" s="1"/>
  <c r="AZ31" i="12"/>
  <c r="BG31" i="12"/>
  <c r="BH31" i="12" s="1"/>
  <c r="T31" i="12"/>
  <c r="AK31" i="12" s="1"/>
  <c r="AZ52" i="12"/>
  <c r="AY52" i="12"/>
  <c r="BG52" i="12"/>
  <c r="BH52" i="12" s="1"/>
  <c r="BD52" i="12"/>
  <c r="BN52" i="12" s="1"/>
  <c r="T52" i="12"/>
  <c r="AK52" i="12" s="1"/>
  <c r="S52" i="12"/>
  <c r="Y32" i="12"/>
  <c r="AZ36" i="12"/>
  <c r="AY36" i="12"/>
  <c r="BG36" i="12"/>
  <c r="BH36" i="12" s="1"/>
  <c r="T36" i="12"/>
  <c r="AK36" i="12" s="1"/>
  <c r="AY30" i="12"/>
  <c r="AZ32" i="12"/>
  <c r="AZ35" i="12"/>
  <c r="T40" i="12"/>
  <c r="AK40" i="12" s="1"/>
  <c r="BG40" i="12"/>
  <c r="BH40" i="12" s="1"/>
  <c r="T44" i="12"/>
  <c r="AK44" i="12" s="1"/>
  <c r="AY44" i="12"/>
  <c r="BD48" i="12"/>
  <c r="BN48" i="12" s="1"/>
  <c r="T51" i="12"/>
  <c r="AK51" i="12" s="1"/>
  <c r="AZ30" i="12"/>
  <c r="S34" i="12"/>
  <c r="BD34" i="12"/>
  <c r="BN34" i="12" s="1"/>
  <c r="S37" i="12"/>
  <c r="BD37" i="12"/>
  <c r="BN37" i="12" s="1"/>
  <c r="BD51" i="12"/>
  <c r="BN51" i="12" s="1"/>
  <c r="AY40" i="12"/>
  <c r="BD50" i="12"/>
  <c r="BN50" i="12" s="1"/>
  <c r="S50" i="12"/>
  <c r="BG51" i="12"/>
  <c r="BH51" i="12" s="1"/>
  <c r="Y53" i="12"/>
  <c r="Y52" i="12"/>
  <c r="BG54" i="12"/>
  <c r="BH54" i="12" s="1"/>
  <c r="T54" i="12"/>
  <c r="AK54" i="12" s="1"/>
  <c r="BD54" i="12"/>
  <c r="BN54" i="12" s="1"/>
  <c r="S54" i="12"/>
  <c r="S38" i="12"/>
  <c r="BD38" i="12"/>
  <c r="BN38" i="12" s="1"/>
  <c r="AZ40" i="12"/>
  <c r="BD42" i="12"/>
  <c r="BN42" i="12" s="1"/>
  <c r="BD46" i="12"/>
  <c r="BN46" i="12" s="1"/>
  <c r="S46" i="12"/>
  <c r="S32" i="12"/>
  <c r="BD32" i="12"/>
  <c r="BN32" i="12" s="1"/>
  <c r="S35" i="12"/>
  <c r="BD35" i="12"/>
  <c r="BN35" i="12" s="1"/>
  <c r="AY37" i="12"/>
  <c r="T38" i="12"/>
  <c r="AK38" i="12" s="1"/>
  <c r="T42" i="12"/>
  <c r="AK42" i="12" s="1"/>
  <c r="BD44" i="12"/>
  <c r="BN44" i="12" s="1"/>
  <c r="T46" i="12"/>
  <c r="AK46" i="12" s="1"/>
  <c r="AY46" i="12"/>
  <c r="Y47" i="12"/>
  <c r="AY48" i="12"/>
  <c r="AZ50" i="12"/>
  <c r="Y54" i="12"/>
  <c r="S30" i="12"/>
  <c r="T32" i="12"/>
  <c r="AK32" i="12" s="1"/>
  <c r="T35" i="12"/>
  <c r="AK35" i="12" s="1"/>
  <c r="BG44" i="12"/>
  <c r="BH44" i="12" s="1"/>
  <c r="AZ46" i="12"/>
  <c r="G8" i="11"/>
  <c r="G7" i="11" s="1"/>
  <c r="G20" i="11"/>
  <c r="G18" i="11"/>
  <c r="G21" i="11"/>
  <c r="G13" i="11"/>
  <c r="G14" i="11"/>
  <c r="G15" i="11"/>
  <c r="D7" i="11"/>
  <c r="D8" i="11" s="1"/>
  <c r="D9" i="11" s="1"/>
  <c r="D14" i="11"/>
  <c r="D11" i="11"/>
  <c r="D13" i="11"/>
  <c r="D18" i="11"/>
  <c r="D19" i="11" s="1"/>
  <c r="D17" i="11"/>
  <c r="D16" i="11"/>
  <c r="D15" i="11"/>
  <c r="H18" i="5"/>
  <c r="J57" i="5" s="1"/>
  <c r="F23" i="5"/>
  <c r="AE6" i="5"/>
  <c r="Y26" i="12" l="1"/>
  <c r="AA26" i="12"/>
  <c r="AA8" i="12"/>
  <c r="AA34" i="12"/>
  <c r="Y44" i="12"/>
  <c r="Y25" i="12"/>
  <c r="Y9" i="12"/>
  <c r="Y38" i="12"/>
  <c r="Y43" i="12"/>
  <c r="Y50" i="12"/>
  <c r="Y36" i="12"/>
  <c r="Y45" i="12"/>
  <c r="AA49" i="12"/>
  <c r="Y35" i="12"/>
  <c r="AA32" i="12"/>
  <c r="Y20" i="12"/>
  <c r="Y49" i="12"/>
  <c r="Y46" i="12"/>
  <c r="Y19" i="12"/>
  <c r="AA28" i="12"/>
  <c r="AE28" i="12" s="1"/>
  <c r="AA35" i="12"/>
  <c r="Y30" i="12"/>
  <c r="Y16" i="12"/>
  <c r="Y21" i="12"/>
  <c r="Y15" i="12"/>
  <c r="Y10" i="12"/>
  <c r="Y28" i="12"/>
  <c r="Y13" i="12"/>
  <c r="Y55" i="12"/>
  <c r="AA10" i="12"/>
  <c r="Y23" i="12"/>
  <c r="Y12" i="12"/>
  <c r="AA27" i="12"/>
  <c r="AC27" i="12" s="1"/>
  <c r="AA24" i="12"/>
  <c r="Y51" i="12"/>
  <c r="Y11" i="12"/>
  <c r="Y37" i="12"/>
  <c r="Y22" i="12"/>
  <c r="AA41" i="12"/>
  <c r="Y41" i="12"/>
  <c r="Y39" i="12"/>
  <c r="AA37" i="12"/>
  <c r="AB37" i="12" s="1"/>
  <c r="AD37" i="12" s="1"/>
  <c r="Y40" i="12"/>
  <c r="AQ8" i="12"/>
  <c r="AR8" i="12" s="1"/>
  <c r="AQ16" i="12"/>
  <c r="AR16" i="12" s="1"/>
  <c r="AQ24" i="12"/>
  <c r="AR24" i="12" s="1"/>
  <c r="AQ32" i="12"/>
  <c r="AR32" i="12" s="1"/>
  <c r="AQ40" i="12"/>
  <c r="AR40" i="12" s="1"/>
  <c r="AQ48" i="12"/>
  <c r="AR48" i="12" s="1"/>
  <c r="AQ7" i="12"/>
  <c r="AR7" i="12" s="1"/>
  <c r="AQ17" i="12"/>
  <c r="AR17" i="12" s="1"/>
  <c r="AQ33" i="12"/>
  <c r="AR33" i="12" s="1"/>
  <c r="AQ49" i="12"/>
  <c r="AR49" i="12" s="1"/>
  <c r="AQ10" i="12"/>
  <c r="AQ42" i="12"/>
  <c r="AR42" i="12" s="1"/>
  <c r="AQ35" i="12"/>
  <c r="AR35" i="12" s="1"/>
  <c r="AQ12" i="12"/>
  <c r="AR12" i="12" s="1"/>
  <c r="AQ20" i="12"/>
  <c r="AR20" i="12" s="1"/>
  <c r="AQ28" i="12"/>
  <c r="AR28" i="12" s="1"/>
  <c r="AQ36" i="12"/>
  <c r="AR36" i="12" s="1"/>
  <c r="AQ44" i="12"/>
  <c r="AR44" i="12" s="1"/>
  <c r="AQ52" i="12"/>
  <c r="AR52" i="12" s="1"/>
  <c r="AQ22" i="12"/>
  <c r="AR22" i="12" s="1"/>
  <c r="AQ38" i="12"/>
  <c r="AR38" i="12" s="1"/>
  <c r="AQ34" i="12"/>
  <c r="AR34" i="12" s="1"/>
  <c r="AQ50" i="12"/>
  <c r="AR50" i="12" s="1"/>
  <c r="AQ11" i="12"/>
  <c r="AR11" i="12" s="1"/>
  <c r="AQ43" i="12"/>
  <c r="AQ13" i="12"/>
  <c r="AR13" i="12" s="1"/>
  <c r="AQ21" i="12"/>
  <c r="AR21" i="12" s="1"/>
  <c r="AQ29" i="12"/>
  <c r="AQ37" i="12"/>
  <c r="AR37" i="12" s="1"/>
  <c r="AQ45" i="12"/>
  <c r="AR45" i="12" s="1"/>
  <c r="AQ53" i="12"/>
  <c r="AR53" i="12" s="1"/>
  <c r="AQ14" i="12"/>
  <c r="AR14" i="12" s="1"/>
  <c r="AQ30" i="12"/>
  <c r="AR30" i="12" s="1"/>
  <c r="AQ46" i="12"/>
  <c r="AR46" i="12" s="1"/>
  <c r="AQ54" i="12"/>
  <c r="AR54" i="12" s="1"/>
  <c r="AQ18" i="12"/>
  <c r="AR18" i="12" s="1"/>
  <c r="AQ19" i="12"/>
  <c r="AR19" i="12" s="1"/>
  <c r="AQ51" i="12"/>
  <c r="AR51" i="12" s="1"/>
  <c r="AQ15" i="12"/>
  <c r="AR15" i="12" s="1"/>
  <c r="AQ23" i="12"/>
  <c r="AR23" i="12" s="1"/>
  <c r="AQ31" i="12"/>
  <c r="AR31" i="12" s="1"/>
  <c r="AQ39" i="12"/>
  <c r="AQ47" i="12"/>
  <c r="AQ55" i="12"/>
  <c r="AR55" i="12" s="1"/>
  <c r="AQ9" i="12"/>
  <c r="AR9" i="12" s="1"/>
  <c r="AQ25" i="12"/>
  <c r="AR25" i="12" s="1"/>
  <c r="AQ41" i="12"/>
  <c r="AR41" i="12" s="1"/>
  <c r="AQ6" i="12"/>
  <c r="AR6" i="12" s="1"/>
  <c r="AQ26" i="12"/>
  <c r="AR26" i="12" s="1"/>
  <c r="AQ27" i="12"/>
  <c r="AR27" i="12" s="1"/>
  <c r="BK33" i="12"/>
  <c r="BK46" i="12"/>
  <c r="BK43" i="12"/>
  <c r="BK8" i="12"/>
  <c r="AT22" i="12"/>
  <c r="AV22" i="12" s="1"/>
  <c r="AW22" i="12" s="1"/>
  <c r="AT7" i="12"/>
  <c r="AV7" i="12" s="1"/>
  <c r="AW7" i="12" s="1"/>
  <c r="AT28" i="12"/>
  <c r="AV28" i="12" s="1"/>
  <c r="AW28" i="12" s="1"/>
  <c r="AT12" i="12"/>
  <c r="AV12" i="12" s="1"/>
  <c r="AW12" i="12" s="1"/>
  <c r="AT16" i="12"/>
  <c r="AV16" i="12" s="1"/>
  <c r="AW16" i="12" s="1"/>
  <c r="AT54" i="12"/>
  <c r="AV54" i="12" s="1"/>
  <c r="AW54" i="12" s="1"/>
  <c r="AT43" i="12"/>
  <c r="AV43" i="12" s="1"/>
  <c r="AW43" i="12" s="1"/>
  <c r="AT55" i="12"/>
  <c r="AV55" i="12" s="1"/>
  <c r="AW55" i="12" s="1"/>
  <c r="AT53" i="12"/>
  <c r="AV53" i="12" s="1"/>
  <c r="AW53" i="12" s="1"/>
  <c r="AT11" i="12"/>
  <c r="AV11" i="12" s="1"/>
  <c r="AW11" i="12" s="1"/>
  <c r="AT47" i="12"/>
  <c r="AV47" i="12" s="1"/>
  <c r="AW47" i="12" s="1"/>
  <c r="AT45" i="12"/>
  <c r="AV45" i="12" s="1"/>
  <c r="AW45" i="12" s="1"/>
  <c r="AT50" i="12"/>
  <c r="AV50" i="12" s="1"/>
  <c r="AW50" i="12" s="1"/>
  <c r="AT41" i="12"/>
  <c r="AV41" i="12" s="1"/>
  <c r="AW41" i="12" s="1"/>
  <c r="AT31" i="12"/>
  <c r="AV31" i="12" s="1"/>
  <c r="AW31" i="12" s="1"/>
  <c r="AT37" i="12"/>
  <c r="AV37" i="12" s="1"/>
  <c r="AW37" i="12" s="1"/>
  <c r="AT34" i="12"/>
  <c r="AV34" i="12" s="1"/>
  <c r="AW34" i="12" s="1"/>
  <c r="AT48" i="12"/>
  <c r="AV48" i="12" s="1"/>
  <c r="AW48" i="12" s="1"/>
  <c r="AT33" i="12"/>
  <c r="AV33" i="12" s="1"/>
  <c r="AW33" i="12" s="1"/>
  <c r="AT23" i="12"/>
  <c r="AV23" i="12" s="1"/>
  <c r="AW23" i="12" s="1"/>
  <c r="AT21" i="12"/>
  <c r="AV21" i="12" s="1"/>
  <c r="AW21" i="12" s="1"/>
  <c r="AT49" i="12"/>
  <c r="AV49" i="12" s="1"/>
  <c r="AW49" i="12" s="1"/>
  <c r="AT25" i="12"/>
  <c r="AV25" i="12" s="1"/>
  <c r="AW25" i="12" s="1"/>
  <c r="AT46" i="12"/>
  <c r="AV46" i="12" s="1"/>
  <c r="AW46" i="12" s="1"/>
  <c r="AT36" i="12"/>
  <c r="AV36" i="12" s="1"/>
  <c r="AW36" i="12" s="1"/>
  <c r="AT20" i="12"/>
  <c r="AV20" i="12" s="1"/>
  <c r="AW20" i="12" s="1"/>
  <c r="H19" i="12"/>
  <c r="H20" i="12" s="1"/>
  <c r="AT9" i="12"/>
  <c r="AV9" i="12" s="1"/>
  <c r="AW9" i="12" s="1"/>
  <c r="AT39" i="12"/>
  <c r="AV39" i="12" s="1"/>
  <c r="AW39" i="12" s="1"/>
  <c r="AT26" i="12"/>
  <c r="AV26" i="12" s="1"/>
  <c r="AW26" i="12" s="1"/>
  <c r="AT29" i="12"/>
  <c r="AV29" i="12" s="1"/>
  <c r="AW29" i="12" s="1"/>
  <c r="AT51" i="12"/>
  <c r="AV51" i="12" s="1"/>
  <c r="AW51" i="12" s="1"/>
  <c r="AT10" i="12"/>
  <c r="AV10" i="12" s="1"/>
  <c r="AW10" i="12" s="1"/>
  <c r="AT38" i="12"/>
  <c r="AV38" i="12" s="1"/>
  <c r="AW38" i="12" s="1"/>
  <c r="AT13" i="12"/>
  <c r="AV13" i="12" s="1"/>
  <c r="AW13" i="12" s="1"/>
  <c r="AT35" i="12"/>
  <c r="AV35" i="12" s="1"/>
  <c r="AW35" i="12" s="1"/>
  <c r="AT17" i="12"/>
  <c r="AV17" i="12" s="1"/>
  <c r="AW17" i="12" s="1"/>
  <c r="AT18" i="12"/>
  <c r="AV18" i="12" s="1"/>
  <c r="AW18" i="12" s="1"/>
  <c r="AT32" i="12"/>
  <c r="AV32" i="12" s="1"/>
  <c r="AW32" i="12" s="1"/>
  <c r="AT15" i="12"/>
  <c r="AV15" i="12" s="1"/>
  <c r="AW15" i="12" s="1"/>
  <c r="AT30" i="12"/>
  <c r="AV30" i="12" s="1"/>
  <c r="AW30" i="12" s="1"/>
  <c r="AT52" i="12"/>
  <c r="AV52" i="12" s="1"/>
  <c r="AW52" i="12" s="1"/>
  <c r="AT27" i="12"/>
  <c r="AV27" i="12" s="1"/>
  <c r="AW27" i="12" s="1"/>
  <c r="AT40" i="12"/>
  <c r="AV40" i="12" s="1"/>
  <c r="AW40" i="12" s="1"/>
  <c r="AT6" i="12"/>
  <c r="AV6" i="12" s="1"/>
  <c r="AW6" i="12" s="1"/>
  <c r="AT24" i="12"/>
  <c r="AV24" i="12" s="1"/>
  <c r="AW24" i="12" s="1"/>
  <c r="AT42" i="12"/>
  <c r="AV42" i="12" s="1"/>
  <c r="AW42" i="12" s="1"/>
  <c r="AT14" i="12"/>
  <c r="AV14" i="12" s="1"/>
  <c r="AW14" i="12" s="1"/>
  <c r="AT44" i="12"/>
  <c r="AV44" i="12" s="1"/>
  <c r="AW44" i="12" s="1"/>
  <c r="AT19" i="12"/>
  <c r="AV19" i="12" s="1"/>
  <c r="AW19" i="12" s="1"/>
  <c r="AT8" i="12"/>
  <c r="AV8" i="12" s="1"/>
  <c r="AW8" i="12" s="1"/>
  <c r="BK42" i="12"/>
  <c r="BB54" i="12"/>
  <c r="BC54" i="12" s="1"/>
  <c r="BK25" i="12"/>
  <c r="BK45" i="12"/>
  <c r="F25" i="5"/>
  <c r="AP6" i="5"/>
  <c r="AI6" i="5" s="1"/>
  <c r="AG6" i="5"/>
  <c r="F24" i="5"/>
  <c r="F32" i="5"/>
  <c r="BB22" i="12"/>
  <c r="BC22" i="12" s="1"/>
  <c r="AB22" i="12"/>
  <c r="AD22" i="12" s="1"/>
  <c r="AE22" i="12"/>
  <c r="AB48" i="12"/>
  <c r="AD48" i="12" s="1"/>
  <c r="AE48" i="12"/>
  <c r="AB39" i="12"/>
  <c r="AD39" i="12" s="1"/>
  <c r="AE39" i="12"/>
  <c r="AB50" i="12"/>
  <c r="AD50" i="12" s="1"/>
  <c r="AE50" i="12"/>
  <c r="AB31" i="12"/>
  <c r="AD31" i="12" s="1"/>
  <c r="AE31" i="12"/>
  <c r="AB21" i="12"/>
  <c r="AD21" i="12" s="1"/>
  <c r="AE21" i="12"/>
  <c r="AB29" i="12"/>
  <c r="AD29" i="12" s="1"/>
  <c r="AE29" i="12"/>
  <c r="AB10" i="12"/>
  <c r="AD10" i="12" s="1"/>
  <c r="AE10" i="12"/>
  <c r="AB17" i="12"/>
  <c r="AD17" i="12" s="1"/>
  <c r="AE17" i="12"/>
  <c r="AB9" i="12"/>
  <c r="AD9" i="12" s="1"/>
  <c r="AE9" i="12"/>
  <c r="AB11" i="12"/>
  <c r="AD11" i="12" s="1"/>
  <c r="AE11" i="12"/>
  <c r="AB46" i="12"/>
  <c r="AD46" i="12" s="1"/>
  <c r="AE46" i="12"/>
  <c r="AB19" i="12"/>
  <c r="AD19" i="12" s="1"/>
  <c r="AE19" i="12"/>
  <c r="AB28" i="12"/>
  <c r="AD28" i="12" s="1"/>
  <c r="AB45" i="12"/>
  <c r="AD45" i="12" s="1"/>
  <c r="AE45" i="12"/>
  <c r="AB16" i="12"/>
  <c r="AD16" i="12" s="1"/>
  <c r="AE16" i="12"/>
  <c r="AB25" i="12"/>
  <c r="AD25" i="12" s="1"/>
  <c r="AE25" i="12"/>
  <c r="AB12" i="12"/>
  <c r="AD12" i="12" s="1"/>
  <c r="AE12" i="12"/>
  <c r="AB47" i="12"/>
  <c r="AD47" i="12" s="1"/>
  <c r="AE47" i="12"/>
  <c r="AB20" i="12"/>
  <c r="AD20" i="12" s="1"/>
  <c r="AE20" i="12"/>
  <c r="AB8" i="12"/>
  <c r="AD8" i="12" s="1"/>
  <c r="AE8" i="12"/>
  <c r="AB18" i="12"/>
  <c r="AD18" i="12" s="1"/>
  <c r="AE18" i="12"/>
  <c r="AB7" i="12"/>
  <c r="AD7" i="12" s="1"/>
  <c r="AE7" i="12"/>
  <c r="AB26" i="12"/>
  <c r="AD26" i="12" s="1"/>
  <c r="AE26" i="12"/>
  <c r="AB36" i="12"/>
  <c r="AD36" i="12" s="1"/>
  <c r="AE36" i="12"/>
  <c r="AB53" i="12"/>
  <c r="AD53" i="12" s="1"/>
  <c r="AE53" i="12"/>
  <c r="AB54" i="12"/>
  <c r="AD54" i="12" s="1"/>
  <c r="AE54" i="12"/>
  <c r="AB24" i="12"/>
  <c r="AD24" i="12" s="1"/>
  <c r="AE24" i="12"/>
  <c r="AB33" i="12"/>
  <c r="AD33" i="12" s="1"/>
  <c r="AE33" i="12"/>
  <c r="AB51" i="12"/>
  <c r="AD51" i="12" s="1"/>
  <c r="AE51" i="12"/>
  <c r="AB55" i="12"/>
  <c r="AD55" i="12" s="1"/>
  <c r="AE55" i="12"/>
  <c r="AB38" i="12"/>
  <c r="AD38" i="12" s="1"/>
  <c r="AE38" i="12"/>
  <c r="AB34" i="12"/>
  <c r="AD34" i="12" s="1"/>
  <c r="AE34" i="12"/>
  <c r="AB15" i="12"/>
  <c r="AD15" i="12" s="1"/>
  <c r="AE15" i="12"/>
  <c r="AB41" i="12"/>
  <c r="AD41" i="12" s="1"/>
  <c r="AE41" i="12"/>
  <c r="AB13" i="12"/>
  <c r="AD13" i="12" s="1"/>
  <c r="AE13" i="12"/>
  <c r="AB30" i="12"/>
  <c r="AD30" i="12" s="1"/>
  <c r="AE30" i="12"/>
  <c r="AB35" i="12"/>
  <c r="AD35" i="12" s="1"/>
  <c r="AE35" i="12"/>
  <c r="AB44" i="12"/>
  <c r="AD44" i="12" s="1"/>
  <c r="AE44" i="12"/>
  <c r="AB32" i="12"/>
  <c r="AD32" i="12" s="1"/>
  <c r="AE32" i="12"/>
  <c r="AB42" i="12"/>
  <c r="AD42" i="12" s="1"/>
  <c r="AE42" i="12"/>
  <c r="AB43" i="12"/>
  <c r="AD43" i="12" s="1"/>
  <c r="AE43" i="12"/>
  <c r="AB52" i="12"/>
  <c r="AD52" i="12" s="1"/>
  <c r="AE52" i="12"/>
  <c r="AB14" i="12"/>
  <c r="AD14" i="12" s="1"/>
  <c r="AE14" i="12"/>
  <c r="AB23" i="12"/>
  <c r="AD23" i="12" s="1"/>
  <c r="AE23" i="12"/>
  <c r="AB40" i="12"/>
  <c r="AD40" i="12" s="1"/>
  <c r="AE40" i="12"/>
  <c r="AB49" i="12"/>
  <c r="AD49" i="12" s="1"/>
  <c r="AE49" i="12"/>
  <c r="AM9" i="5"/>
  <c r="AM25" i="5"/>
  <c r="AM33" i="5"/>
  <c r="AM41" i="5"/>
  <c r="AM49" i="5"/>
  <c r="AM57" i="5"/>
  <c r="AM65" i="5"/>
  <c r="AM73" i="5"/>
  <c r="AM81" i="5"/>
  <c r="AM89" i="5"/>
  <c r="AM97" i="5"/>
  <c r="AM18" i="5"/>
  <c r="AM26" i="5"/>
  <c r="AM34" i="5"/>
  <c r="AM42" i="5"/>
  <c r="AM50" i="5"/>
  <c r="AM58" i="5"/>
  <c r="AM66" i="5"/>
  <c r="AM74" i="5"/>
  <c r="AM82" i="5"/>
  <c r="AM90" i="5"/>
  <c r="AM98" i="5"/>
  <c r="AM10" i="5"/>
  <c r="AM11" i="5"/>
  <c r="AM19" i="5"/>
  <c r="AM27" i="5"/>
  <c r="AM35" i="5"/>
  <c r="AM43" i="5"/>
  <c r="AM51" i="5"/>
  <c r="AM59" i="5"/>
  <c r="AM67" i="5"/>
  <c r="AM75" i="5"/>
  <c r="AM83" i="5"/>
  <c r="AM91" i="5"/>
  <c r="AM99" i="5"/>
  <c r="AM96" i="5"/>
  <c r="AM12" i="5"/>
  <c r="AM20" i="5"/>
  <c r="AM28" i="5"/>
  <c r="AM36" i="5"/>
  <c r="AM44" i="5"/>
  <c r="AM52" i="5"/>
  <c r="AM60" i="5"/>
  <c r="AM68" i="5"/>
  <c r="AM76" i="5"/>
  <c r="AM84" i="5"/>
  <c r="AM92" i="5"/>
  <c r="AM100" i="5"/>
  <c r="AM13" i="5"/>
  <c r="AM21" i="5"/>
  <c r="AM29" i="5"/>
  <c r="AM37" i="5"/>
  <c r="AM45" i="5"/>
  <c r="AM53" i="5"/>
  <c r="AM61" i="5"/>
  <c r="AM69" i="5"/>
  <c r="AM77" i="5"/>
  <c r="AM85" i="5"/>
  <c r="AM93" i="5"/>
  <c r="AM101" i="5"/>
  <c r="AM48" i="5"/>
  <c r="AM80" i="5"/>
  <c r="AM14" i="5"/>
  <c r="AM22" i="5"/>
  <c r="AM30" i="5"/>
  <c r="AM38" i="5"/>
  <c r="AM46" i="5"/>
  <c r="AM54" i="5"/>
  <c r="AM62" i="5"/>
  <c r="AM70" i="5"/>
  <c r="AM78" i="5"/>
  <c r="AM86" i="5"/>
  <c r="AM94" i="5"/>
  <c r="AM7" i="5"/>
  <c r="AM40" i="5"/>
  <c r="AM72" i="5"/>
  <c r="AM88" i="5"/>
  <c r="AM15" i="5"/>
  <c r="AM23" i="5"/>
  <c r="AM31" i="5"/>
  <c r="AM39" i="5"/>
  <c r="AM47" i="5"/>
  <c r="AM55" i="5"/>
  <c r="AM63" i="5"/>
  <c r="AM71" i="5"/>
  <c r="AM79" i="5"/>
  <c r="AM87" i="5"/>
  <c r="AM95" i="5"/>
  <c r="AM6" i="5"/>
  <c r="AM8" i="5"/>
  <c r="AM64" i="5"/>
  <c r="AM24" i="5"/>
  <c r="AM32" i="5"/>
  <c r="AM56" i="5"/>
  <c r="BK6" i="12"/>
  <c r="AR29" i="12"/>
  <c r="AR10" i="12"/>
  <c r="AR39" i="12"/>
  <c r="AR43" i="12"/>
  <c r="AR47" i="12"/>
  <c r="BK21" i="12"/>
  <c r="BK50" i="12"/>
  <c r="BK15" i="12"/>
  <c r="BK39" i="12"/>
  <c r="AA6" i="12"/>
  <c r="AB6" i="12" s="1"/>
  <c r="BB23" i="12"/>
  <c r="BC23" i="12" s="1"/>
  <c r="BB48" i="12"/>
  <c r="BC48" i="12" s="1"/>
  <c r="AC26" i="12"/>
  <c r="AC31" i="12"/>
  <c r="AC8" i="12"/>
  <c r="AC48" i="12"/>
  <c r="AC15" i="12"/>
  <c r="AC9" i="12"/>
  <c r="AC16" i="12"/>
  <c r="AC17" i="12"/>
  <c r="AC34" i="12"/>
  <c r="AC47" i="12"/>
  <c r="AC24" i="12"/>
  <c r="AC33" i="12"/>
  <c r="AC55" i="12"/>
  <c r="BK37" i="12"/>
  <c r="AC40" i="12"/>
  <c r="AC49" i="12"/>
  <c r="BK23" i="12"/>
  <c r="BB47" i="12"/>
  <c r="BC47" i="12" s="1"/>
  <c r="AC20" i="12"/>
  <c r="AC52" i="12"/>
  <c r="AC13" i="12"/>
  <c r="AC45" i="12"/>
  <c r="AC38" i="12"/>
  <c r="AC35" i="12"/>
  <c r="AC41" i="12"/>
  <c r="BB41" i="12"/>
  <c r="BC41" i="12" s="1"/>
  <c r="AC7" i="12"/>
  <c r="AC10" i="12"/>
  <c r="AC42" i="12"/>
  <c r="AC39" i="12"/>
  <c r="AC28" i="12"/>
  <c r="AC21" i="12"/>
  <c r="AC53" i="12"/>
  <c r="AC14" i="12"/>
  <c r="AC46" i="12"/>
  <c r="AC11" i="12"/>
  <c r="AC43" i="12"/>
  <c r="AC32" i="12"/>
  <c r="AC25" i="12"/>
  <c r="AC18" i="12"/>
  <c r="AC50" i="12"/>
  <c r="AC36" i="12"/>
  <c r="AC29" i="12"/>
  <c r="AC22" i="12"/>
  <c r="AC54" i="12"/>
  <c r="AC19" i="12"/>
  <c r="AC51" i="12"/>
  <c r="AC23" i="12"/>
  <c r="AC12" i="12"/>
  <c r="AC44" i="12"/>
  <c r="AC37" i="12"/>
  <c r="AC30" i="12"/>
  <c r="BB7" i="12"/>
  <c r="BC7" i="12" s="1"/>
  <c r="BB21" i="12"/>
  <c r="BC21" i="12" s="1"/>
  <c r="BB27" i="12"/>
  <c r="BC27" i="12" s="1"/>
  <c r="BB6" i="12"/>
  <c r="BC6" i="12" s="1"/>
  <c r="BB42" i="12"/>
  <c r="BC42" i="12" s="1"/>
  <c r="BK55" i="12"/>
  <c r="BB55" i="12"/>
  <c r="BC55" i="12" s="1"/>
  <c r="BK26" i="12"/>
  <c r="BB19" i="12"/>
  <c r="BC19" i="12" s="1"/>
  <c r="BK34" i="12"/>
  <c r="BB37" i="12"/>
  <c r="BC37" i="12" s="1"/>
  <c r="BB20" i="12"/>
  <c r="BC20" i="12" s="1"/>
  <c r="BK17" i="12"/>
  <c r="BK18" i="12"/>
  <c r="BB51" i="12"/>
  <c r="BC51" i="12" s="1"/>
  <c r="BB18" i="12"/>
  <c r="BC18" i="12" s="1"/>
  <c r="BK22" i="12"/>
  <c r="BB28" i="12"/>
  <c r="BC28" i="12" s="1"/>
  <c r="BB26" i="12"/>
  <c r="BC26" i="12" s="1"/>
  <c r="BB17" i="12"/>
  <c r="BC17" i="12" s="1"/>
  <c r="BK19" i="12"/>
  <c r="BB33" i="12"/>
  <c r="BC33" i="12" s="1"/>
  <c r="BB45" i="12"/>
  <c r="BC45" i="12" s="1"/>
  <c r="BB9" i="12"/>
  <c r="BC9" i="12" s="1"/>
  <c r="BB50" i="12"/>
  <c r="BC50" i="12" s="1"/>
  <c r="BB30" i="12"/>
  <c r="BC30" i="12" s="1"/>
  <c r="BK20" i="12"/>
  <c r="BB39" i="12"/>
  <c r="BC39" i="12" s="1"/>
  <c r="BB49" i="12"/>
  <c r="BC49" i="12" s="1"/>
  <c r="BB43" i="12"/>
  <c r="BC43" i="12" s="1"/>
  <c r="BB12" i="12"/>
  <c r="BC12" i="12" s="1"/>
  <c r="BK41" i="12"/>
  <c r="BK48" i="12"/>
  <c r="BK10" i="12"/>
  <c r="BK13" i="12"/>
  <c r="BK12" i="12"/>
  <c r="BB11" i="12"/>
  <c r="BC11" i="12" s="1"/>
  <c r="BB15" i="12"/>
  <c r="BC15" i="12" s="1"/>
  <c r="BK9" i="12"/>
  <c r="BB52" i="12"/>
  <c r="BC52" i="12" s="1"/>
  <c r="BB40" i="12"/>
  <c r="BC40" i="12" s="1"/>
  <c r="BB53" i="12"/>
  <c r="BC53" i="12" s="1"/>
  <c r="BB25" i="12"/>
  <c r="BC25" i="12" s="1"/>
  <c r="BB34" i="12"/>
  <c r="BC34" i="12" s="1"/>
  <c r="BB13" i="12"/>
  <c r="BC13" i="12" s="1"/>
  <c r="BB38" i="12"/>
  <c r="BC38" i="12" s="1"/>
  <c r="BB14" i="12"/>
  <c r="BC14" i="12" s="1"/>
  <c r="BB35" i="12"/>
  <c r="BC35" i="12" s="1"/>
  <c r="BB36" i="12"/>
  <c r="BC36" i="12" s="1"/>
  <c r="BK47" i="12"/>
  <c r="BB32" i="12"/>
  <c r="BC32" i="12" s="1"/>
  <c r="BK30" i="12"/>
  <c r="BK36" i="12"/>
  <c r="BK29" i="12"/>
  <c r="BB16" i="12"/>
  <c r="BC16" i="12" s="1"/>
  <c r="Y18" i="12"/>
  <c r="Y17" i="12"/>
  <c r="BB8" i="12"/>
  <c r="BC8" i="12" s="1"/>
  <c r="BB24" i="12"/>
  <c r="BC24" i="12" s="1"/>
  <c r="BB10" i="12"/>
  <c r="BC10" i="12" s="1"/>
  <c r="BK31" i="12"/>
  <c r="BK40" i="12"/>
  <c r="BK24" i="12"/>
  <c r="BK16" i="12"/>
  <c r="BB29" i="12"/>
  <c r="BC29" i="12" s="1"/>
  <c r="BK49" i="12"/>
  <c r="BK44" i="12"/>
  <c r="BK14" i="12"/>
  <c r="BK27" i="12"/>
  <c r="BK52" i="12"/>
  <c r="BB46" i="12"/>
  <c r="BC46" i="12" s="1"/>
  <c r="BK51" i="12"/>
  <c r="BK53" i="12"/>
  <c r="BB44" i="12"/>
  <c r="BC44" i="12" s="1"/>
  <c r="BK7" i="12"/>
  <c r="BK54" i="12"/>
  <c r="BB31" i="12"/>
  <c r="BC31" i="12" s="1"/>
  <c r="G16" i="5"/>
  <c r="H17" i="5" s="1"/>
  <c r="G12" i="11"/>
  <c r="G9" i="11"/>
  <c r="D20" i="11"/>
  <c r="G49" i="5"/>
  <c r="G50" i="5"/>
  <c r="BA6" i="5"/>
  <c r="L6" i="7"/>
  <c r="L9" i="7" s="1"/>
  <c r="AB27" i="12" l="1"/>
  <c r="AD27" i="12" s="1"/>
  <c r="AE27" i="12"/>
  <c r="AE37" i="12"/>
  <c r="AD6" i="12"/>
  <c r="AE6" i="12"/>
  <c r="G17" i="5"/>
  <c r="AC6" i="12"/>
  <c r="G18" i="5"/>
  <c r="AG22" i="5" l="1"/>
  <c r="AP13" i="5"/>
  <c r="AI13" i="5" s="1"/>
  <c r="AG51" i="5"/>
  <c r="AP90" i="5"/>
  <c r="AI90" i="5" s="1"/>
  <c r="AP27" i="5"/>
  <c r="AI27" i="5" s="1"/>
  <c r="AP45" i="5"/>
  <c r="AI45" i="5" s="1"/>
  <c r="AP57" i="5"/>
  <c r="AI57" i="5" s="1"/>
  <c r="AG93" i="5"/>
  <c r="AP92" i="5"/>
  <c r="AI92" i="5" s="1"/>
  <c r="AP78" i="5"/>
  <c r="AI78" i="5" s="1"/>
  <c r="AG76" i="5"/>
  <c r="AG80" i="5"/>
  <c r="AG92" i="5"/>
  <c r="AG33" i="5"/>
  <c r="AG54" i="5"/>
  <c r="AP63" i="5"/>
  <c r="AI63" i="5" s="1"/>
  <c r="AG48" i="5"/>
  <c r="AP62" i="5"/>
  <c r="AI62" i="5" s="1"/>
  <c r="AG98" i="5"/>
  <c r="AP97" i="5"/>
  <c r="AI97" i="5" s="1"/>
  <c r="AG37" i="5"/>
  <c r="AG36" i="5"/>
  <c r="AP58" i="5"/>
  <c r="AI58" i="5" s="1"/>
  <c r="AG89" i="5"/>
  <c r="AP89" i="5"/>
  <c r="AI89" i="5" s="1"/>
  <c r="AG29" i="5"/>
  <c r="AP87" i="5"/>
  <c r="AI87" i="5" s="1"/>
  <c r="AP42" i="5"/>
  <c r="AI42" i="5" s="1"/>
  <c r="AG57" i="5"/>
  <c r="AP59" i="5"/>
  <c r="AI59" i="5" s="1"/>
  <c r="AP49" i="5"/>
  <c r="AI49" i="5" s="1"/>
  <c r="AP60" i="5"/>
  <c r="AI60" i="5" s="1"/>
  <c r="AP55" i="5"/>
  <c r="AI55" i="5" s="1"/>
  <c r="AG74" i="5"/>
  <c r="AP64" i="5"/>
  <c r="AI64" i="5" s="1"/>
  <c r="AG86" i="5"/>
  <c r="AP25" i="5"/>
  <c r="AI25" i="5" s="1"/>
  <c r="AP12" i="5"/>
  <c r="AI12" i="5" s="1"/>
  <c r="AG39" i="5"/>
  <c r="AG42" i="5"/>
  <c r="AP40" i="5"/>
  <c r="AI40" i="5" s="1"/>
  <c r="AG62" i="5"/>
  <c r="AG95" i="5"/>
  <c r="AG83" i="5"/>
  <c r="AP77" i="5"/>
  <c r="AI77" i="5" s="1"/>
  <c r="AP8" i="5"/>
  <c r="AI8" i="5" s="1"/>
  <c r="AG38" i="5"/>
  <c r="AP76" i="5"/>
  <c r="AI76" i="5" s="1"/>
  <c r="AG12" i="5"/>
  <c r="AG11" i="5"/>
  <c r="AP93" i="5"/>
  <c r="AI93" i="5" s="1"/>
  <c r="AP88" i="5"/>
  <c r="AI88" i="5" s="1"/>
  <c r="AP67" i="5"/>
  <c r="AI67" i="5" s="1"/>
  <c r="AG94" i="5"/>
  <c r="AP65" i="5"/>
  <c r="AI65" i="5" s="1"/>
  <c r="AG77" i="5"/>
  <c r="AG100" i="5"/>
  <c r="AG87" i="5"/>
  <c r="AP54" i="5"/>
  <c r="AI54" i="5" s="1"/>
  <c r="AG97" i="5"/>
  <c r="AG88" i="5"/>
  <c r="AG70" i="5"/>
  <c r="AP81" i="5"/>
  <c r="AI81" i="5" s="1"/>
  <c r="AG47" i="5"/>
  <c r="AP100" i="5"/>
  <c r="AI100" i="5" s="1"/>
  <c r="AG23" i="5"/>
  <c r="AP95" i="5"/>
  <c r="AI95" i="5" s="1"/>
  <c r="AG91" i="5"/>
  <c r="AP82" i="5"/>
  <c r="AI82" i="5" s="1"/>
  <c r="AG82" i="5"/>
  <c r="AP61" i="5"/>
  <c r="AI61" i="5" s="1"/>
  <c r="AG73" i="5"/>
  <c r="AP56" i="5"/>
  <c r="AI56" i="5" s="1"/>
  <c r="AG56" i="5"/>
  <c r="AP43" i="5"/>
  <c r="AI43" i="5" s="1"/>
  <c r="AG75" i="5"/>
  <c r="AP50" i="5"/>
  <c r="AI50" i="5" s="1"/>
  <c r="AG50" i="5"/>
  <c r="AP37" i="5"/>
  <c r="AI37" i="5" s="1"/>
  <c r="AG41" i="5"/>
  <c r="AP24" i="5"/>
  <c r="AI24" i="5" s="1"/>
  <c r="AG32" i="5"/>
  <c r="AP46" i="5"/>
  <c r="AI46" i="5" s="1"/>
  <c r="AG30" i="5"/>
  <c r="AP33" i="5"/>
  <c r="AI33" i="5" s="1"/>
  <c r="AG69" i="5"/>
  <c r="AP44" i="5"/>
  <c r="AI44" i="5" s="1"/>
  <c r="AG60" i="5"/>
  <c r="AP39" i="5"/>
  <c r="AI39" i="5" s="1"/>
  <c r="AG43" i="5"/>
  <c r="AP18" i="5"/>
  <c r="AI18" i="5" s="1"/>
  <c r="AG34" i="5"/>
  <c r="AG79" i="5"/>
  <c r="AG9" i="5"/>
  <c r="AG71" i="5"/>
  <c r="AG45" i="5"/>
  <c r="AP36" i="5"/>
  <c r="AI36" i="5" s="1"/>
  <c r="AG44" i="5"/>
  <c r="AP23" i="5"/>
  <c r="AI23" i="5" s="1"/>
  <c r="AG27" i="5"/>
  <c r="AP10" i="5"/>
  <c r="AI10" i="5" s="1"/>
  <c r="AP101" i="5"/>
  <c r="AI101" i="5" s="1"/>
  <c r="AG55" i="5"/>
  <c r="AP96" i="5"/>
  <c r="AI96" i="5" s="1"/>
  <c r="AG96" i="5"/>
  <c r="AP99" i="5"/>
  <c r="AI99" i="5" s="1"/>
  <c r="AG18" i="5"/>
  <c r="AP38" i="5"/>
  <c r="AI38" i="5" s="1"/>
  <c r="AG46" i="5"/>
  <c r="AP73" i="5"/>
  <c r="AI73" i="5" s="1"/>
  <c r="AP9" i="5"/>
  <c r="AI9" i="5" s="1"/>
  <c r="AG61" i="5"/>
  <c r="AP68" i="5"/>
  <c r="AI68" i="5" s="1"/>
  <c r="AP86" i="5"/>
  <c r="AI86" i="5" s="1"/>
  <c r="AG28" i="5"/>
  <c r="AP31" i="5"/>
  <c r="AI31" i="5" s="1"/>
  <c r="AG59" i="5"/>
  <c r="AP74" i="5"/>
  <c r="AI74" i="5" s="1"/>
  <c r="AP30" i="5"/>
  <c r="AI30" i="5" s="1"/>
  <c r="AG10" i="5"/>
  <c r="AP29" i="5"/>
  <c r="AI29" i="5" s="1"/>
  <c r="AG65" i="5"/>
  <c r="AP72" i="5"/>
  <c r="AI72" i="5" s="1"/>
  <c r="AG31" i="5"/>
  <c r="AG24" i="5"/>
  <c r="AP35" i="5"/>
  <c r="AI35" i="5" s="1"/>
  <c r="AG78" i="5"/>
  <c r="AG14" i="5"/>
  <c r="AP41" i="5"/>
  <c r="AI41" i="5" s="1"/>
  <c r="AG101" i="5"/>
  <c r="AG13" i="5"/>
  <c r="AP28" i="5"/>
  <c r="AI28" i="5" s="1"/>
  <c r="AG68" i="5"/>
  <c r="AP71" i="5"/>
  <c r="AI71" i="5" s="1"/>
  <c r="AP22" i="5"/>
  <c r="AI22" i="5" s="1"/>
  <c r="AG19" i="5"/>
  <c r="AP26" i="5"/>
  <c r="AI26" i="5" s="1"/>
  <c r="AG66" i="5"/>
  <c r="AP69" i="5"/>
  <c r="AI69" i="5" s="1"/>
  <c r="AP14" i="5"/>
  <c r="AI14" i="5" s="1"/>
  <c r="AG25" i="5"/>
  <c r="AP32" i="5"/>
  <c r="AI32" i="5" s="1"/>
  <c r="AG64" i="5"/>
  <c r="AP91" i="5"/>
  <c r="AI91" i="5" s="1"/>
  <c r="AP94" i="5"/>
  <c r="AI94" i="5" s="1"/>
  <c r="AG53" i="5"/>
  <c r="AP84" i="5"/>
  <c r="AI84" i="5" s="1"/>
  <c r="AP20" i="5"/>
  <c r="AI20" i="5" s="1"/>
  <c r="AG84" i="5"/>
  <c r="AG20" i="5"/>
  <c r="AP47" i="5"/>
  <c r="AI47" i="5" s="1"/>
  <c r="AG99" i="5"/>
  <c r="AG35" i="5"/>
  <c r="AP66" i="5"/>
  <c r="AI66" i="5" s="1"/>
  <c r="AG63" i="5"/>
  <c r="AG58" i="5"/>
  <c r="AP85" i="5"/>
  <c r="AI85" i="5" s="1"/>
  <c r="AP21" i="5"/>
  <c r="AI21" i="5" s="1"/>
  <c r="AG81" i="5"/>
  <c r="AP48" i="5"/>
  <c r="AI48" i="5" s="1"/>
  <c r="AP70" i="5"/>
  <c r="AI70" i="5" s="1"/>
  <c r="AG40" i="5"/>
  <c r="AP83" i="5"/>
  <c r="AI83" i="5" s="1"/>
  <c r="AP19" i="5"/>
  <c r="AI19" i="5" s="1"/>
  <c r="AP75" i="5"/>
  <c r="AI75" i="5" s="1"/>
  <c r="AP11" i="5"/>
  <c r="AI11" i="5" s="1"/>
  <c r="AG85" i="5"/>
  <c r="AG21" i="5"/>
  <c r="AP52" i="5"/>
  <c r="AI52" i="5" s="1"/>
  <c r="AP7" i="5"/>
  <c r="AI7" i="5" s="1"/>
  <c r="AG52" i="5"/>
  <c r="AP79" i="5"/>
  <c r="AI79" i="5" s="1"/>
  <c r="AP15" i="5"/>
  <c r="AI15" i="5" s="1"/>
  <c r="AG67" i="5"/>
  <c r="AP98" i="5"/>
  <c r="AI98" i="5" s="1"/>
  <c r="AP34" i="5"/>
  <c r="AI34" i="5" s="1"/>
  <c r="AG90" i="5"/>
  <c r="AG26" i="5"/>
  <c r="AP53" i="5"/>
  <c r="AI53" i="5" s="1"/>
  <c r="AG15" i="5"/>
  <c r="AG49" i="5"/>
  <c r="AP80" i="5"/>
  <c r="AI80" i="5" s="1"/>
  <c r="AG72" i="5"/>
  <c r="AG8" i="5"/>
  <c r="AP51" i="5"/>
  <c r="AI51" i="5" s="1"/>
  <c r="AN8" i="5"/>
  <c r="AN99" i="5"/>
  <c r="AN38" i="5"/>
  <c r="AN101" i="5"/>
  <c r="AN69" i="5"/>
  <c r="AN36" i="5"/>
  <c r="AN95" i="5"/>
  <c r="AN63" i="5"/>
  <c r="AN31" i="5"/>
  <c r="AN98" i="5"/>
  <c r="AN66" i="5"/>
  <c r="AN34" i="5"/>
  <c r="AN97" i="5"/>
  <c r="AN65" i="5"/>
  <c r="AN33" i="5"/>
  <c r="AN96" i="5"/>
  <c r="AN64" i="5"/>
  <c r="AN32" i="5"/>
  <c r="AN91" i="5"/>
  <c r="AN59" i="5"/>
  <c r="AN27" i="5"/>
  <c r="AN94" i="5"/>
  <c r="AN62" i="5"/>
  <c r="AN30" i="5"/>
  <c r="AN93" i="5"/>
  <c r="AN61" i="5"/>
  <c r="AN29" i="5"/>
  <c r="AN92" i="5"/>
  <c r="AN60" i="5"/>
  <c r="AN28" i="5"/>
  <c r="AN87" i="5"/>
  <c r="AN55" i="5"/>
  <c r="AN23" i="5"/>
  <c r="AN90" i="5"/>
  <c r="AN58" i="5"/>
  <c r="AN26" i="5"/>
  <c r="AN89" i="5"/>
  <c r="AN57" i="5"/>
  <c r="AN25" i="5"/>
  <c r="AN88" i="5"/>
  <c r="AN56" i="5"/>
  <c r="AN24" i="5"/>
  <c r="AN70" i="5"/>
  <c r="AN37" i="5"/>
  <c r="AN83" i="5"/>
  <c r="AN51" i="5"/>
  <c r="AN19" i="5"/>
  <c r="AN86" i="5"/>
  <c r="AN54" i="5"/>
  <c r="AN22" i="5"/>
  <c r="AN85" i="5"/>
  <c r="AN53" i="5"/>
  <c r="AN21" i="5"/>
  <c r="AN84" i="5"/>
  <c r="AN52" i="5"/>
  <c r="AN20" i="5"/>
  <c r="AN67" i="5"/>
  <c r="AN100" i="5"/>
  <c r="AN79" i="5"/>
  <c r="AN47" i="5"/>
  <c r="AN15" i="5"/>
  <c r="AN82" i="5"/>
  <c r="AN50" i="5"/>
  <c r="AN18" i="5"/>
  <c r="AN81" i="5"/>
  <c r="AN49" i="5"/>
  <c r="AN80" i="5"/>
  <c r="AN48" i="5"/>
  <c r="AN35" i="5"/>
  <c r="AN75" i="5"/>
  <c r="AN43" i="5"/>
  <c r="AN11" i="5"/>
  <c r="AN78" i="5"/>
  <c r="AN46" i="5"/>
  <c r="AN14" i="5"/>
  <c r="AN77" i="5"/>
  <c r="AN45" i="5"/>
  <c r="AN13" i="5"/>
  <c r="AN76" i="5"/>
  <c r="AN44" i="5"/>
  <c r="AN12" i="5"/>
  <c r="AN71" i="5"/>
  <c r="AN39" i="5"/>
  <c r="AN6" i="5"/>
  <c r="AN74" i="5"/>
  <c r="AN42" i="5"/>
  <c r="AN10" i="5"/>
  <c r="AN73" i="5"/>
  <c r="AN41" i="5"/>
  <c r="AN9" i="5"/>
  <c r="AN72" i="5"/>
  <c r="AN40" i="5"/>
  <c r="AN7" i="5"/>
  <c r="AN68" i="5"/>
  <c r="P8" i="5"/>
  <c r="P9" i="5"/>
  <c r="P10" i="5"/>
  <c r="AZ10" i="5" s="1"/>
  <c r="P11" i="5"/>
  <c r="P12" i="5"/>
  <c r="P13" i="5"/>
  <c r="P14" i="5"/>
  <c r="P15" i="5"/>
  <c r="BJ15" i="5" s="1"/>
  <c r="P16" i="5"/>
  <c r="BJ16" i="5" s="1"/>
  <c r="P17" i="5"/>
  <c r="BJ17" i="5" s="1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7" i="5"/>
  <c r="S6" i="5"/>
  <c r="BJ14" i="5" l="1"/>
  <c r="AZ14" i="5"/>
  <c r="BJ13" i="5"/>
  <c r="AZ13" i="5"/>
  <c r="BJ12" i="5"/>
  <c r="AZ12" i="5"/>
  <c r="BJ11" i="5"/>
  <c r="AZ11" i="5"/>
  <c r="AZ9" i="5"/>
  <c r="BJ9" i="5"/>
  <c r="AZ8" i="5"/>
  <c r="BJ8" i="5"/>
  <c r="AZ7" i="5"/>
  <c r="BJ7" i="5"/>
  <c r="AU73" i="5"/>
  <c r="BJ73" i="5"/>
  <c r="AV73" i="5"/>
  <c r="AU49" i="5"/>
  <c r="BJ49" i="5"/>
  <c r="AV49" i="5"/>
  <c r="AU88" i="5"/>
  <c r="BJ88" i="5"/>
  <c r="AV88" i="5"/>
  <c r="AT87" i="5"/>
  <c r="BJ87" i="5"/>
  <c r="AV87" i="5"/>
  <c r="AT79" i="5"/>
  <c r="BJ79" i="5"/>
  <c r="AV79" i="5"/>
  <c r="AT63" i="5"/>
  <c r="BJ63" i="5"/>
  <c r="AV63" i="5"/>
  <c r="AT47" i="5"/>
  <c r="BJ47" i="5"/>
  <c r="AV47" i="5"/>
  <c r="AT94" i="5"/>
  <c r="BJ94" i="5"/>
  <c r="AV94" i="5"/>
  <c r="AT86" i="5"/>
  <c r="BJ86" i="5"/>
  <c r="AV86" i="5"/>
  <c r="AT78" i="5"/>
  <c r="BJ78" i="5"/>
  <c r="AV78" i="5"/>
  <c r="AT70" i="5"/>
  <c r="BJ70" i="5"/>
  <c r="AV70" i="5"/>
  <c r="AT62" i="5"/>
  <c r="BJ62" i="5"/>
  <c r="AV62" i="5"/>
  <c r="AT54" i="5"/>
  <c r="BJ54" i="5"/>
  <c r="AV54" i="5"/>
  <c r="AT46" i="5"/>
  <c r="BJ46" i="5"/>
  <c r="AV46" i="5"/>
  <c r="AT38" i="5"/>
  <c r="BJ38" i="5"/>
  <c r="AV38" i="5"/>
  <c r="AT30" i="5"/>
  <c r="BJ30" i="5"/>
  <c r="AV30" i="5"/>
  <c r="AT22" i="5"/>
  <c r="BJ22" i="5"/>
  <c r="AV22" i="5"/>
  <c r="AT77" i="5"/>
  <c r="BJ77" i="5"/>
  <c r="AV77" i="5"/>
  <c r="AT69" i="5"/>
  <c r="BJ69" i="5"/>
  <c r="AV69" i="5"/>
  <c r="AT61" i="5"/>
  <c r="BJ61" i="5"/>
  <c r="AV61" i="5"/>
  <c r="AT53" i="5"/>
  <c r="BJ53" i="5"/>
  <c r="AV53" i="5"/>
  <c r="AT45" i="5"/>
  <c r="BJ45" i="5"/>
  <c r="AV45" i="5"/>
  <c r="AT37" i="5"/>
  <c r="BJ37" i="5"/>
  <c r="AV37" i="5"/>
  <c r="AT29" i="5"/>
  <c r="BJ29" i="5"/>
  <c r="AV29" i="5"/>
  <c r="AT21" i="5"/>
  <c r="BJ21" i="5"/>
  <c r="AV21" i="5"/>
  <c r="AT93" i="5"/>
  <c r="BJ93" i="5"/>
  <c r="AV93" i="5"/>
  <c r="AU68" i="5"/>
  <c r="BJ68" i="5"/>
  <c r="AV68" i="5"/>
  <c r="AT85" i="5"/>
  <c r="BJ85" i="5"/>
  <c r="AV85" i="5"/>
  <c r="AU92" i="5"/>
  <c r="BJ92" i="5"/>
  <c r="AV92" i="5"/>
  <c r="AU76" i="5"/>
  <c r="BJ76" i="5"/>
  <c r="AV76" i="5"/>
  <c r="AU52" i="5"/>
  <c r="BJ52" i="5"/>
  <c r="AV52" i="5"/>
  <c r="AU36" i="5"/>
  <c r="BJ36" i="5"/>
  <c r="AV36" i="5"/>
  <c r="AT20" i="5"/>
  <c r="BJ20" i="5"/>
  <c r="AV20" i="5"/>
  <c r="AU51" i="5"/>
  <c r="BJ51" i="5"/>
  <c r="AV51" i="5"/>
  <c r="AT35" i="5"/>
  <c r="BJ35" i="5"/>
  <c r="AV35" i="5"/>
  <c r="AT27" i="5"/>
  <c r="BJ27" i="5"/>
  <c r="AV27" i="5"/>
  <c r="BJ19" i="5"/>
  <c r="AV19" i="5"/>
  <c r="AT101" i="5"/>
  <c r="BJ101" i="5"/>
  <c r="AV101" i="5"/>
  <c r="AU100" i="5"/>
  <c r="BJ100" i="5"/>
  <c r="AV100" i="5"/>
  <c r="AU84" i="5"/>
  <c r="BJ84" i="5"/>
  <c r="AV84" i="5"/>
  <c r="AU60" i="5"/>
  <c r="BJ60" i="5"/>
  <c r="AV60" i="5"/>
  <c r="AU44" i="5"/>
  <c r="BJ44" i="5"/>
  <c r="AV44" i="5"/>
  <c r="AT28" i="5"/>
  <c r="BJ28" i="5"/>
  <c r="AV28" i="5"/>
  <c r="AT99" i="5"/>
  <c r="BJ99" i="5"/>
  <c r="AV99" i="5"/>
  <c r="AU91" i="5"/>
  <c r="BJ91" i="5"/>
  <c r="AV91" i="5"/>
  <c r="AT83" i="5"/>
  <c r="BJ83" i="5"/>
  <c r="AV83" i="5"/>
  <c r="BJ75" i="5"/>
  <c r="AV75" i="5"/>
  <c r="AT67" i="5"/>
  <c r="BJ67" i="5"/>
  <c r="AV67" i="5"/>
  <c r="BJ59" i="5"/>
  <c r="AV59" i="5"/>
  <c r="AT43" i="5"/>
  <c r="BJ43" i="5"/>
  <c r="AV43" i="5"/>
  <c r="AU98" i="5"/>
  <c r="BJ98" i="5"/>
  <c r="AV98" i="5"/>
  <c r="AU90" i="5"/>
  <c r="BJ90" i="5"/>
  <c r="AV90" i="5"/>
  <c r="AU82" i="5"/>
  <c r="BJ82" i="5"/>
  <c r="AV82" i="5"/>
  <c r="AU74" i="5"/>
  <c r="BJ74" i="5"/>
  <c r="AV74" i="5"/>
  <c r="AU66" i="5"/>
  <c r="BJ66" i="5"/>
  <c r="AV66" i="5"/>
  <c r="AU58" i="5"/>
  <c r="BJ58" i="5"/>
  <c r="AV58" i="5"/>
  <c r="AU50" i="5"/>
  <c r="BJ50" i="5"/>
  <c r="AV50" i="5"/>
  <c r="AU42" i="5"/>
  <c r="BJ42" i="5"/>
  <c r="AV42" i="5"/>
  <c r="AT34" i="5"/>
  <c r="BJ34" i="5"/>
  <c r="AV34" i="5"/>
  <c r="AT26" i="5"/>
  <c r="BJ26" i="5"/>
  <c r="AV26" i="5"/>
  <c r="AV18" i="5"/>
  <c r="BJ18" i="5"/>
  <c r="BJ10" i="5"/>
  <c r="AT10" i="5"/>
  <c r="AU81" i="5"/>
  <c r="BJ81" i="5"/>
  <c r="AV81" i="5"/>
  <c r="AU57" i="5"/>
  <c r="BJ57" i="5"/>
  <c r="AV57" i="5"/>
  <c r="AT25" i="5"/>
  <c r="BJ25" i="5"/>
  <c r="AV25" i="5"/>
  <c r="AU97" i="5"/>
  <c r="BJ97" i="5"/>
  <c r="AV97" i="5"/>
  <c r="AU41" i="5"/>
  <c r="BJ41" i="5"/>
  <c r="AV41" i="5"/>
  <c r="AU80" i="5"/>
  <c r="BJ80" i="5"/>
  <c r="AV80" i="5"/>
  <c r="AU64" i="5"/>
  <c r="BJ64" i="5"/>
  <c r="AV64" i="5"/>
  <c r="AU56" i="5"/>
  <c r="BJ56" i="5"/>
  <c r="AV56" i="5"/>
  <c r="AU48" i="5"/>
  <c r="BJ48" i="5"/>
  <c r="AV48" i="5"/>
  <c r="AU40" i="5"/>
  <c r="BJ40" i="5"/>
  <c r="AV40" i="5"/>
  <c r="AT32" i="5"/>
  <c r="BJ32" i="5"/>
  <c r="AV32" i="5"/>
  <c r="AT24" i="5"/>
  <c r="BJ24" i="5"/>
  <c r="AV24" i="5"/>
  <c r="AU89" i="5"/>
  <c r="BJ89" i="5"/>
  <c r="AV89" i="5"/>
  <c r="AU65" i="5"/>
  <c r="BJ65" i="5"/>
  <c r="AV65" i="5"/>
  <c r="AT33" i="5"/>
  <c r="BJ33" i="5"/>
  <c r="AV33" i="5"/>
  <c r="AU96" i="5"/>
  <c r="BJ96" i="5"/>
  <c r="AV96" i="5"/>
  <c r="AU72" i="5"/>
  <c r="BJ72" i="5"/>
  <c r="AV72" i="5"/>
  <c r="AT95" i="5"/>
  <c r="BJ95" i="5"/>
  <c r="AV95" i="5"/>
  <c r="AT71" i="5"/>
  <c r="BJ71" i="5"/>
  <c r="AV71" i="5"/>
  <c r="AT55" i="5"/>
  <c r="BJ55" i="5"/>
  <c r="AV55" i="5"/>
  <c r="AT39" i="5"/>
  <c r="BJ39" i="5"/>
  <c r="AV39" i="5"/>
  <c r="AT31" i="5"/>
  <c r="BJ31" i="5"/>
  <c r="AV31" i="5"/>
  <c r="AT23" i="5"/>
  <c r="BJ23" i="5"/>
  <c r="AV23" i="5"/>
  <c r="AT9" i="5"/>
  <c r="AV9" i="5"/>
  <c r="F17" i="5"/>
  <c r="E17" i="5"/>
  <c r="G19" i="5" s="1"/>
  <c r="AT16" i="5"/>
  <c r="AT15" i="5"/>
  <c r="AV15" i="5"/>
  <c r="AT14" i="5"/>
  <c r="AV14" i="5"/>
  <c r="AT13" i="5"/>
  <c r="AV13" i="5"/>
  <c r="AV10" i="5"/>
  <c r="AT12" i="5"/>
  <c r="AV12" i="5"/>
  <c r="AT11" i="5"/>
  <c r="AV11" i="5"/>
  <c r="AT8" i="5"/>
  <c r="AV8" i="5"/>
  <c r="AT7" i="5"/>
  <c r="AV7" i="5"/>
  <c r="AT18" i="5"/>
  <c r="AT17" i="5"/>
  <c r="AT19" i="5"/>
  <c r="AT91" i="5"/>
  <c r="AT51" i="5"/>
  <c r="AT98" i="5"/>
  <c r="AT90" i="5"/>
  <c r="AT82" i="5"/>
  <c r="AT74" i="5"/>
  <c r="AT66" i="5"/>
  <c r="AT58" i="5"/>
  <c r="AT50" i="5"/>
  <c r="AT42" i="5"/>
  <c r="AU99" i="5"/>
  <c r="AU95" i="5"/>
  <c r="AU87" i="5"/>
  <c r="AU83" i="5"/>
  <c r="AU79" i="5"/>
  <c r="AU75" i="5"/>
  <c r="AU71" i="5"/>
  <c r="AU67" i="5"/>
  <c r="AU63" i="5"/>
  <c r="AU59" i="5"/>
  <c r="AU55" i="5"/>
  <c r="AU47" i="5"/>
  <c r="AU43" i="5"/>
  <c r="AU39" i="5"/>
  <c r="AT75" i="5"/>
  <c r="AT97" i="5"/>
  <c r="AT89" i="5"/>
  <c r="AT81" i="5"/>
  <c r="AT73" i="5"/>
  <c r="AT65" i="5"/>
  <c r="AT57" i="5"/>
  <c r="AT49" i="5"/>
  <c r="AT41" i="5"/>
  <c r="AT59" i="5"/>
  <c r="AT96" i="5"/>
  <c r="AT88" i="5"/>
  <c r="AT80" i="5"/>
  <c r="AT72" i="5"/>
  <c r="AT64" i="5"/>
  <c r="AT56" i="5"/>
  <c r="AT48" i="5"/>
  <c r="AT40" i="5"/>
  <c r="AU94" i="5"/>
  <c r="AU86" i="5"/>
  <c r="AU78" i="5"/>
  <c r="AU70" i="5"/>
  <c r="AU62" i="5"/>
  <c r="AU54" i="5"/>
  <c r="AU46" i="5"/>
  <c r="AU38" i="5"/>
  <c r="AT6" i="5"/>
  <c r="AU101" i="5"/>
  <c r="AU93" i="5"/>
  <c r="AU85" i="5"/>
  <c r="AU77" i="5"/>
  <c r="AU69" i="5"/>
  <c r="AU61" i="5"/>
  <c r="AU53" i="5"/>
  <c r="AU45" i="5"/>
  <c r="AU37" i="5"/>
  <c r="AT100" i="5"/>
  <c r="AT92" i="5"/>
  <c r="AT84" i="5"/>
  <c r="AT76" i="5"/>
  <c r="AT68" i="5"/>
  <c r="AT60" i="5"/>
  <c r="AT52" i="5"/>
  <c r="AT44" i="5"/>
  <c r="AT36" i="5"/>
  <c r="AU9" i="5"/>
  <c r="AU6" i="5"/>
  <c r="H19" i="5" l="1"/>
  <c r="AL10" i="5"/>
  <c r="AO10" i="5" s="1"/>
  <c r="AL100" i="5"/>
  <c r="AO100" i="5" s="1"/>
  <c r="AL41" i="5"/>
  <c r="AO41" i="5" s="1"/>
  <c r="AL59" i="5"/>
  <c r="AO59" i="5" s="1"/>
  <c r="AL18" i="5"/>
  <c r="AO18" i="5" s="1"/>
  <c r="AL93" i="5"/>
  <c r="AO93" i="5" s="1"/>
  <c r="AL47" i="5"/>
  <c r="AO47" i="5" s="1"/>
  <c r="AL64" i="5"/>
  <c r="AO64" i="5" s="1"/>
  <c r="AL31" i="5"/>
  <c r="AO31" i="5" s="1"/>
  <c r="AL44" i="5"/>
  <c r="AO44" i="5" s="1"/>
  <c r="AL25" i="5"/>
  <c r="AO25" i="5" s="1"/>
  <c r="AL54" i="5"/>
  <c r="AO54" i="5" s="1"/>
  <c r="AL29" i="5"/>
  <c r="AO29" i="5" s="1"/>
  <c r="AL36" i="5"/>
  <c r="AO36" i="5" s="1"/>
  <c r="AL12" i="5"/>
  <c r="AO12" i="5" s="1"/>
  <c r="AL94" i="5"/>
  <c r="AO94" i="5" s="1"/>
  <c r="AL61" i="5"/>
  <c r="AO61" i="5" s="1"/>
  <c r="AL80" i="5"/>
  <c r="AO80" i="5" s="1"/>
  <c r="AL74" i="5"/>
  <c r="AO74" i="5" s="1"/>
  <c r="AL99" i="5"/>
  <c r="AO99" i="5" s="1"/>
  <c r="AL58" i="5"/>
  <c r="AO58" i="5" s="1"/>
  <c r="AL21" i="5"/>
  <c r="AO21" i="5" s="1"/>
  <c r="AL60" i="5"/>
  <c r="AO60" i="5" s="1"/>
  <c r="AL79" i="5"/>
  <c r="AO79" i="5" s="1"/>
  <c r="AL91" i="5"/>
  <c r="AO91" i="5" s="1"/>
  <c r="AL73" i="5"/>
  <c r="AO73" i="5" s="1"/>
  <c r="AL7" i="5"/>
  <c r="AO7" i="5" s="1"/>
  <c r="AL69" i="5"/>
  <c r="AO69" i="5" s="1"/>
  <c r="AL39" i="5"/>
  <c r="AO39" i="5" s="1"/>
  <c r="AL71" i="5"/>
  <c r="AO71" i="5" s="1"/>
  <c r="AL77" i="5"/>
  <c r="AO77" i="5" s="1"/>
  <c r="AL38" i="5"/>
  <c r="AO38" i="5" s="1"/>
  <c r="AL84" i="5"/>
  <c r="AO84" i="5" s="1"/>
  <c r="AL62" i="5"/>
  <c r="AO62" i="5" s="1"/>
  <c r="AL24" i="5"/>
  <c r="AO24" i="5" s="1"/>
  <c r="AL95" i="5"/>
  <c r="AO95" i="5" s="1"/>
  <c r="AL52" i="5"/>
  <c r="AO52" i="5" s="1"/>
  <c r="AL55" i="5"/>
  <c r="AO55" i="5" s="1"/>
  <c r="AL15" i="5"/>
  <c r="AO15" i="5" s="1"/>
  <c r="AL65" i="5"/>
  <c r="AO65" i="5" s="1"/>
  <c r="AL89" i="5"/>
  <c r="AO89" i="5" s="1"/>
  <c r="AL96" i="5"/>
  <c r="AO96" i="5" s="1"/>
  <c r="AL63" i="5"/>
  <c r="AO63" i="5" s="1"/>
  <c r="AL13" i="5"/>
  <c r="AO13" i="5" s="1"/>
  <c r="AL30" i="5"/>
  <c r="AO30" i="5" s="1"/>
  <c r="AL43" i="5"/>
  <c r="AO43" i="5" s="1"/>
  <c r="AL51" i="5"/>
  <c r="AO51" i="5" s="1"/>
  <c r="AL72" i="5"/>
  <c r="AO72" i="5" s="1"/>
  <c r="AL35" i="5"/>
  <c r="AO35" i="5" s="1"/>
  <c r="AL101" i="5"/>
  <c r="AO101" i="5" s="1"/>
  <c r="AL45" i="5"/>
  <c r="AO45" i="5" s="1"/>
  <c r="AL87" i="5"/>
  <c r="AO87" i="5" s="1"/>
  <c r="AL42" i="5"/>
  <c r="AO42" i="5" s="1"/>
  <c r="AL32" i="5"/>
  <c r="AO32" i="5" s="1"/>
  <c r="AL90" i="5"/>
  <c r="AO90" i="5" s="1"/>
  <c r="AL46" i="5"/>
  <c r="AO46" i="5" s="1"/>
  <c r="AL57" i="5"/>
  <c r="AO57" i="5" s="1"/>
  <c r="AL14" i="5"/>
  <c r="AO14" i="5" s="1"/>
  <c r="AL86" i="5"/>
  <c r="AO86" i="5" s="1"/>
  <c r="AL66" i="5"/>
  <c r="AO66" i="5" s="1"/>
  <c r="AL70" i="5"/>
  <c r="AO70" i="5" s="1"/>
  <c r="AL19" i="5"/>
  <c r="AO19" i="5" s="1"/>
  <c r="AL56" i="5"/>
  <c r="AO56" i="5" s="1"/>
  <c r="AL23" i="5"/>
  <c r="AO23" i="5" s="1"/>
  <c r="AL40" i="5"/>
  <c r="AO40" i="5" s="1"/>
  <c r="AL26" i="5"/>
  <c r="AO26" i="5" s="1"/>
  <c r="AL98" i="5"/>
  <c r="AO98" i="5" s="1"/>
  <c r="AL92" i="5"/>
  <c r="AO92" i="5" s="1"/>
  <c r="AL76" i="5"/>
  <c r="AO76" i="5" s="1"/>
  <c r="AL22" i="5"/>
  <c r="AO22" i="5" s="1"/>
  <c r="AL75" i="5"/>
  <c r="AO75" i="5" s="1"/>
  <c r="AL97" i="5"/>
  <c r="AO97" i="5" s="1"/>
  <c r="AL81" i="5"/>
  <c r="AO81" i="5" s="1"/>
  <c r="AL50" i="5"/>
  <c r="AO50" i="5" s="1"/>
  <c r="AL6" i="5"/>
  <c r="AO6" i="5" s="1"/>
  <c r="AL28" i="5"/>
  <c r="AO28" i="5" s="1"/>
  <c r="AL49" i="5"/>
  <c r="AO49" i="5" s="1"/>
  <c r="AL33" i="5"/>
  <c r="AO33" i="5" s="1"/>
  <c r="AL27" i="5"/>
  <c r="AO27" i="5" s="1"/>
  <c r="AL88" i="5"/>
  <c r="AO88" i="5" s="1"/>
  <c r="AL68" i="5"/>
  <c r="AO68" i="5" s="1"/>
  <c r="AL9" i="5"/>
  <c r="AO9" i="5" s="1"/>
  <c r="AL11" i="5"/>
  <c r="AO11" i="5" s="1"/>
  <c r="AL34" i="5"/>
  <c r="AO34" i="5" s="1"/>
  <c r="AL37" i="5"/>
  <c r="AO37" i="5" s="1"/>
  <c r="AL78" i="5"/>
  <c r="AO78" i="5" s="1"/>
  <c r="AL20" i="5"/>
  <c r="AO20" i="5" s="1"/>
  <c r="AL67" i="5"/>
  <c r="AO67" i="5" s="1"/>
  <c r="AL8" i="5"/>
  <c r="AO8" i="5" s="1"/>
  <c r="AL85" i="5"/>
  <c r="AO85" i="5" s="1"/>
  <c r="AL48" i="5"/>
  <c r="AO48" i="5" s="1"/>
  <c r="AL82" i="5"/>
  <c r="AO82" i="5" s="1"/>
  <c r="AL53" i="5"/>
  <c r="AO53" i="5" s="1"/>
  <c r="AL83" i="5"/>
  <c r="AO83" i="5" s="1"/>
  <c r="AW55" i="5"/>
  <c r="AX55" i="5" s="1"/>
  <c r="AW64" i="5"/>
  <c r="AX64" i="5" s="1"/>
  <c r="AW65" i="5"/>
  <c r="AX65" i="5" s="1"/>
  <c r="AW78" i="5"/>
  <c r="AX78" i="5" s="1"/>
  <c r="AW46" i="5"/>
  <c r="AX46" i="5" s="1"/>
  <c r="AW70" i="5"/>
  <c r="AX70" i="5" s="1"/>
  <c r="AW66" i="5"/>
  <c r="AX66" i="5" s="1"/>
  <c r="AW93" i="5"/>
  <c r="AX93" i="5" s="1"/>
  <c r="AW61" i="5"/>
  <c r="AX61" i="5" s="1"/>
  <c r="AW71" i="5"/>
  <c r="AX71" i="5" s="1"/>
  <c r="AW83" i="5"/>
  <c r="AX83" i="5" s="1"/>
  <c r="AW74" i="5"/>
  <c r="AX74" i="5" s="1"/>
  <c r="AW41" i="5"/>
  <c r="AX41" i="5" s="1"/>
  <c r="AW47" i="5"/>
  <c r="AX47" i="5" s="1"/>
  <c r="AW59" i="5"/>
  <c r="AX59" i="5" s="1"/>
  <c r="AW49" i="5"/>
  <c r="AX49" i="5" s="1"/>
  <c r="AW95" i="5"/>
  <c r="AX95" i="5" s="1"/>
  <c r="AW91" i="5"/>
  <c r="AX91" i="5" s="1"/>
  <c r="AW82" i="5"/>
  <c r="AX82" i="5" s="1"/>
  <c r="AW38" i="5"/>
  <c r="AX38" i="5" s="1"/>
  <c r="AW98" i="5"/>
  <c r="AX98" i="5" s="1"/>
  <c r="AW52" i="5"/>
  <c r="AX52" i="5" s="1"/>
  <c r="AW58" i="5"/>
  <c r="AX58" i="5" s="1"/>
  <c r="AW90" i="5"/>
  <c r="AX90" i="5" s="1"/>
  <c r="AW75" i="5"/>
  <c r="AX75" i="5" s="1"/>
  <c r="AW51" i="5"/>
  <c r="AX51" i="5" s="1"/>
  <c r="AW89" i="5"/>
  <c r="AX89" i="5" s="1"/>
  <c r="AW48" i="5"/>
  <c r="AX48" i="5" s="1"/>
  <c r="AW79" i="5"/>
  <c r="AX79" i="5" s="1"/>
  <c r="AW37" i="5"/>
  <c r="AX37" i="5" s="1"/>
  <c r="AW69" i="5"/>
  <c r="AX69" i="5" s="1"/>
  <c r="AW101" i="5"/>
  <c r="AX101" i="5" s="1"/>
  <c r="AW92" i="5"/>
  <c r="AX92" i="5" s="1"/>
  <c r="AW60" i="5"/>
  <c r="AX60" i="5" s="1"/>
  <c r="AW53" i="5"/>
  <c r="AX53" i="5" s="1"/>
  <c r="AW67" i="5"/>
  <c r="AX67" i="5" s="1"/>
  <c r="AW56" i="5"/>
  <c r="AX56" i="5" s="1"/>
  <c r="AW87" i="5"/>
  <c r="AX87" i="5" s="1"/>
  <c r="AW62" i="5"/>
  <c r="AX62" i="5" s="1"/>
  <c r="AW85" i="5"/>
  <c r="AX85" i="5" s="1"/>
  <c r="AW57" i="5"/>
  <c r="AX57" i="5" s="1"/>
  <c r="AW43" i="5"/>
  <c r="AX43" i="5" s="1"/>
  <c r="AW63" i="5"/>
  <c r="AX63" i="5" s="1"/>
  <c r="AW80" i="5"/>
  <c r="AX80" i="5" s="1"/>
  <c r="AW39" i="5"/>
  <c r="AX39" i="5" s="1"/>
  <c r="AW40" i="5"/>
  <c r="AX40" i="5" s="1"/>
  <c r="AW81" i="5"/>
  <c r="AX81" i="5" s="1"/>
  <c r="AW36" i="5"/>
  <c r="AX36" i="5" s="1"/>
  <c r="AW100" i="5"/>
  <c r="AX100" i="5" s="1"/>
  <c r="AW72" i="5"/>
  <c r="AX72" i="5" s="1"/>
  <c r="AW68" i="5"/>
  <c r="AX68" i="5" s="1"/>
  <c r="AW94" i="5"/>
  <c r="AX94" i="5" s="1"/>
  <c r="AW76" i="5"/>
  <c r="AX76" i="5" s="1"/>
  <c r="AW88" i="5"/>
  <c r="AX88" i="5" s="1"/>
  <c r="AW45" i="5"/>
  <c r="AX45" i="5" s="1"/>
  <c r="AW50" i="5"/>
  <c r="AX50" i="5" s="1"/>
  <c r="AW77" i="5"/>
  <c r="AX77" i="5" s="1"/>
  <c r="AW97" i="5"/>
  <c r="AX97" i="5" s="1"/>
  <c r="AW44" i="5"/>
  <c r="AX44" i="5" s="1"/>
  <c r="AW42" i="5"/>
  <c r="AX42" i="5" s="1"/>
  <c r="AW84" i="5"/>
  <c r="AX84" i="5" s="1"/>
  <c r="AW96" i="5"/>
  <c r="AX96" i="5" s="1"/>
  <c r="AW54" i="5"/>
  <c r="AX54" i="5" s="1"/>
  <c r="AW86" i="5"/>
  <c r="AX86" i="5" s="1"/>
  <c r="AW73" i="5"/>
  <c r="AX73" i="5" s="1"/>
  <c r="AW99" i="5"/>
  <c r="AX99" i="5" s="1"/>
  <c r="AR49" i="5" l="1"/>
  <c r="AR41" i="5"/>
  <c r="AR96" i="5"/>
  <c r="AR40" i="5"/>
  <c r="AR100" i="5"/>
  <c r="AR33" i="5"/>
  <c r="AR64" i="5"/>
  <c r="AR55" i="5"/>
  <c r="AR90" i="5"/>
  <c r="AR9" i="5"/>
  <c r="AR12" i="5"/>
  <c r="AR25" i="5"/>
  <c r="AR73" i="5"/>
  <c r="AR46" i="5"/>
  <c r="AR84" i="5"/>
  <c r="AR37" i="5"/>
  <c r="AR98" i="5"/>
  <c r="AR87" i="5"/>
  <c r="AR63" i="5"/>
  <c r="AR81" i="5"/>
  <c r="AR26" i="5"/>
  <c r="AR6" i="5"/>
  <c r="AR43" i="5"/>
  <c r="AR62" i="5"/>
  <c r="AR17" i="5"/>
  <c r="AR66" i="5"/>
  <c r="AR68" i="5"/>
  <c r="AR67" i="5"/>
  <c r="AR97" i="5"/>
  <c r="AR54" i="5"/>
  <c r="AR72" i="5"/>
  <c r="AR94" i="5"/>
  <c r="AR48" i="5"/>
  <c r="AR39" i="5"/>
  <c r="AR74" i="5"/>
  <c r="AR93" i="5"/>
  <c r="AR79" i="5"/>
  <c r="AR38" i="5"/>
  <c r="AR65" i="5"/>
  <c r="AR80" i="5"/>
  <c r="AR56" i="5"/>
  <c r="AR53" i="5"/>
  <c r="AR22" i="5"/>
  <c r="AR30" i="5"/>
  <c r="AR24" i="5"/>
  <c r="AR57" i="5"/>
  <c r="AR8" i="5"/>
  <c r="AR29" i="5"/>
  <c r="AR23" i="5"/>
  <c r="AR42" i="5"/>
  <c r="AR99" i="5"/>
  <c r="AR7" i="5"/>
  <c r="AR70" i="5"/>
  <c r="AR44" i="5"/>
  <c r="AR13" i="5"/>
  <c r="AR61" i="5"/>
  <c r="AR47" i="5"/>
  <c r="AR78" i="5"/>
  <c r="AR16" i="5"/>
  <c r="AR60" i="5"/>
  <c r="AR18" i="5"/>
  <c r="AR85" i="5"/>
  <c r="AR101" i="5"/>
  <c r="AR21" i="5"/>
  <c r="AR69" i="5"/>
  <c r="AR11" i="5"/>
  <c r="AR83" i="5"/>
  <c r="AR92" i="5"/>
  <c r="AR20" i="5"/>
  <c r="AR14" i="5"/>
  <c r="AR95" i="5"/>
  <c r="AR91" i="5"/>
  <c r="AR32" i="5"/>
  <c r="AR36" i="5"/>
  <c r="AR35" i="5"/>
  <c r="AR52" i="5"/>
  <c r="AR88" i="5"/>
  <c r="AR50" i="5"/>
  <c r="AR28" i="5"/>
  <c r="AR51" i="5"/>
  <c r="AR45" i="5"/>
  <c r="AR31" i="5"/>
  <c r="AR27" i="5"/>
  <c r="AR10" i="5"/>
  <c r="AR75" i="5"/>
  <c r="AR77" i="5"/>
  <c r="AR34" i="5"/>
  <c r="AR86" i="5"/>
  <c r="AR19" i="5"/>
  <c r="AR71" i="5"/>
  <c r="AR89" i="5"/>
  <c r="AR59" i="5"/>
  <c r="AR82" i="5"/>
  <c r="AR76" i="5"/>
  <c r="AR15" i="5"/>
  <c r="AR58" i="5"/>
  <c r="AW9" i="5"/>
  <c r="AX9" i="5" s="1"/>
  <c r="AY9" i="5"/>
  <c r="BI9" i="5" s="1"/>
  <c r="BA9" i="5"/>
  <c r="BB9" i="5" s="1"/>
  <c r="AE8" i="5"/>
  <c r="AE9" i="5"/>
  <c r="AC10" i="5"/>
  <c r="AE10" i="5"/>
  <c r="AE11" i="5"/>
  <c r="AE12" i="5"/>
  <c r="AE13" i="5"/>
  <c r="AE14" i="5"/>
  <c r="AE15" i="5"/>
  <c r="AE16" i="5"/>
  <c r="AE17" i="5"/>
  <c r="AC18" i="5"/>
  <c r="AE18" i="5"/>
  <c r="AC19" i="5"/>
  <c r="AE19" i="5"/>
  <c r="AC20" i="5"/>
  <c r="AE20" i="5"/>
  <c r="AC21" i="5"/>
  <c r="AE21" i="5"/>
  <c r="AC22" i="5"/>
  <c r="AE22" i="5"/>
  <c r="AC23" i="5"/>
  <c r="AE23" i="5"/>
  <c r="U8" i="5"/>
  <c r="U9" i="5"/>
  <c r="U10" i="5"/>
  <c r="U11" i="5"/>
  <c r="U12" i="5"/>
  <c r="U13" i="5"/>
  <c r="U15" i="5"/>
  <c r="U18" i="5"/>
  <c r="U19" i="5"/>
  <c r="U20" i="5"/>
  <c r="R9" i="5"/>
  <c r="S9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AA16" i="5" l="1"/>
  <c r="AB16" i="5"/>
  <c r="V16" i="5"/>
  <c r="U16" i="5" s="1"/>
  <c r="BE16" i="5"/>
  <c r="AD16" i="5"/>
  <c r="AM16" i="5"/>
  <c r="AL16" i="5"/>
  <c r="AG16" i="5"/>
  <c r="AN16" i="5"/>
  <c r="AP16" i="5"/>
  <c r="AI16" i="5" s="1"/>
  <c r="AV16" i="5"/>
  <c r="AA17" i="5"/>
  <c r="AB17" i="5"/>
  <c r="V17" i="5"/>
  <c r="BE17" i="5"/>
  <c r="AD17" i="5"/>
  <c r="AM17" i="5"/>
  <c r="AL17" i="5"/>
  <c r="AP17" i="5"/>
  <c r="AI17" i="5" s="1"/>
  <c r="AG17" i="5"/>
  <c r="AN17" i="5"/>
  <c r="AV17" i="5"/>
  <c r="Y9" i="5"/>
  <c r="BC9" i="5"/>
  <c r="BD9" i="5" s="1"/>
  <c r="Y8" i="5"/>
  <c r="BC8" i="5"/>
  <c r="BD8" i="5" s="1"/>
  <c r="BC18" i="5"/>
  <c r="BD18" i="5" s="1"/>
  <c r="Y18" i="5"/>
  <c r="BC12" i="5"/>
  <c r="BD12" i="5" s="1"/>
  <c r="Y12" i="5"/>
  <c r="BC19" i="5"/>
  <c r="BD19" i="5" s="1"/>
  <c r="Y19" i="5"/>
  <c r="BC13" i="5"/>
  <c r="BD13" i="5" s="1"/>
  <c r="Y13" i="5"/>
  <c r="Y11" i="5"/>
  <c r="BC11" i="5"/>
  <c r="BD11" i="5" s="1"/>
  <c r="BC15" i="5"/>
  <c r="BD15" i="5" s="1"/>
  <c r="Y15" i="5"/>
  <c r="BC20" i="5"/>
  <c r="BD20" i="5" s="1"/>
  <c r="Y20" i="5"/>
  <c r="Y10" i="5"/>
  <c r="BC10" i="5"/>
  <c r="BD10" i="5" s="1"/>
  <c r="AC13" i="5"/>
  <c r="AC11" i="5"/>
  <c r="W21" i="5"/>
  <c r="W10" i="5"/>
  <c r="W20" i="5"/>
  <c r="S11" i="5"/>
  <c r="AU11" i="5"/>
  <c r="AU10" i="5"/>
  <c r="BA14" i="5"/>
  <c r="BB14" i="5" s="1"/>
  <c r="AU14" i="5"/>
  <c r="AU15" i="5"/>
  <c r="R19" i="5"/>
  <c r="AU19" i="5"/>
  <c r="AY18" i="5"/>
  <c r="BI18" i="5" s="1"/>
  <c r="AU18" i="5"/>
  <c r="AU13" i="5"/>
  <c r="AY17" i="5"/>
  <c r="BI17" i="5" s="1"/>
  <c r="AU17" i="5"/>
  <c r="R18" i="5"/>
  <c r="BA16" i="5"/>
  <c r="BB16" i="5" s="1"/>
  <c r="AU16" i="5"/>
  <c r="AU12" i="5"/>
  <c r="BA8" i="5"/>
  <c r="BB8" i="5" s="1"/>
  <c r="AU8" i="5"/>
  <c r="S8" i="5"/>
  <c r="R8" i="5"/>
  <c r="AC9" i="5"/>
  <c r="S15" i="5"/>
  <c r="AY15" i="5"/>
  <c r="BI15" i="5" s="1"/>
  <c r="BA15" i="5"/>
  <c r="BB15" i="5" s="1"/>
  <c r="R15" i="5"/>
  <c r="BA19" i="5"/>
  <c r="BB19" i="5" s="1"/>
  <c r="AY8" i="5"/>
  <c r="BI8" i="5" s="1"/>
  <c r="S12" i="5"/>
  <c r="W19" i="5"/>
  <c r="AY19" i="5"/>
  <c r="BI19" i="5" s="1"/>
  <c r="R12" i="5"/>
  <c r="S19" i="5"/>
  <c r="S10" i="5"/>
  <c r="W9" i="5"/>
  <c r="BA10" i="5"/>
  <c r="BB10" i="5" s="1"/>
  <c r="R10" i="5"/>
  <c r="BA12" i="5"/>
  <c r="BB12" i="5" s="1"/>
  <c r="AY10" i="5"/>
  <c r="BI10" i="5" s="1"/>
  <c r="S18" i="5"/>
  <c r="AY12" i="5"/>
  <c r="BI12" i="5" s="1"/>
  <c r="BA18" i="5"/>
  <c r="BB18" i="5" s="1"/>
  <c r="AY14" i="5"/>
  <c r="BI14" i="5" s="1"/>
  <c r="S14" i="5"/>
  <c r="R14" i="5"/>
  <c r="R13" i="5"/>
  <c r="S13" i="5"/>
  <c r="AY13" i="5"/>
  <c r="BI13" i="5" s="1"/>
  <c r="BA13" i="5"/>
  <c r="BB13" i="5" s="1"/>
  <c r="S17" i="5"/>
  <c r="AC15" i="5"/>
  <c r="AC12" i="5"/>
  <c r="BA17" i="5"/>
  <c r="BB17" i="5" s="1"/>
  <c r="R17" i="5"/>
  <c r="AY16" i="5"/>
  <c r="BI16" i="5" s="1"/>
  <c r="S16" i="5"/>
  <c r="R16" i="5"/>
  <c r="R11" i="5"/>
  <c r="AY11" i="5"/>
  <c r="BI11" i="5" s="1"/>
  <c r="BA11" i="5"/>
  <c r="BB11" i="5" s="1"/>
  <c r="AC16" i="5"/>
  <c r="W15" i="5"/>
  <c r="AC14" i="5"/>
  <c r="W14" i="5"/>
  <c r="W13" i="5"/>
  <c r="W11" i="5"/>
  <c r="W12" i="5"/>
  <c r="U14" i="5"/>
  <c r="U21" i="5"/>
  <c r="AO16" i="5" l="1"/>
  <c r="AO17" i="5"/>
  <c r="AC17" i="5"/>
  <c r="BC21" i="5"/>
  <c r="BD21" i="5" s="1"/>
  <c r="Y21" i="5"/>
  <c r="Y16" i="5"/>
  <c r="BC16" i="5"/>
  <c r="BD16" i="5" s="1"/>
  <c r="BC14" i="5"/>
  <c r="BD14" i="5" s="1"/>
  <c r="Y14" i="5"/>
  <c r="AW14" i="5"/>
  <c r="AX14" i="5" s="1"/>
  <c r="AW17" i="5"/>
  <c r="AX17" i="5" s="1"/>
  <c r="AW16" i="5"/>
  <c r="AX16" i="5" s="1"/>
  <c r="AW13" i="5"/>
  <c r="AX13" i="5" s="1"/>
  <c r="AW15" i="5"/>
  <c r="AX15" i="5" s="1"/>
  <c r="AW10" i="5"/>
  <c r="AX10" i="5" s="1"/>
  <c r="AW18" i="5"/>
  <c r="AX18" i="5" s="1"/>
  <c r="AW12" i="5"/>
  <c r="AX12" i="5" s="1"/>
  <c r="AW11" i="5"/>
  <c r="AX11" i="5" s="1"/>
  <c r="AW19" i="5"/>
  <c r="AX19" i="5" s="1"/>
  <c r="AW8" i="5"/>
  <c r="AX8" i="5" s="1"/>
  <c r="W16" i="5"/>
  <c r="U17" i="5"/>
  <c r="W17" i="5"/>
  <c r="W18" i="5"/>
  <c r="J35" i="10"/>
  <c r="J30" i="10"/>
  <c r="J31" i="10"/>
  <c r="J32" i="10"/>
  <c r="J33" i="10"/>
  <c r="J29" i="10"/>
  <c r="J22" i="10"/>
  <c r="J23" i="10"/>
  <c r="J24" i="10"/>
  <c r="J25" i="10"/>
  <c r="J26" i="10"/>
  <c r="J27" i="10"/>
  <c r="J21" i="10"/>
  <c r="J17" i="10"/>
  <c r="J18" i="10"/>
  <c r="J19" i="10"/>
  <c r="J16" i="10"/>
  <c r="J12" i="10"/>
  <c r="J11" i="10"/>
  <c r="J9" i="10"/>
  <c r="J37" i="10"/>
  <c r="H37" i="10"/>
  <c r="H31" i="10"/>
  <c r="S23" i="10"/>
  <c r="H29" i="10"/>
  <c r="H21" i="10"/>
  <c r="H12" i="10"/>
  <c r="H11" i="10"/>
  <c r="M8" i="10"/>
  <c r="J6" i="10"/>
  <c r="J7" i="10"/>
  <c r="J5" i="10"/>
  <c r="Y17" i="5" l="1"/>
  <c r="BC17" i="5"/>
  <c r="BD17" i="5" s="1"/>
  <c r="Q34" i="9" l="1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33" i="9"/>
  <c r="G53" i="7"/>
  <c r="H53" i="7"/>
  <c r="I53" i="7"/>
  <c r="J53" i="7"/>
  <c r="G54" i="7"/>
  <c r="H54" i="7"/>
  <c r="I54" i="7"/>
  <c r="J54" i="7"/>
  <c r="G55" i="7"/>
  <c r="H55" i="7"/>
  <c r="I55" i="7"/>
  <c r="J55" i="7"/>
  <c r="G56" i="7"/>
  <c r="H56" i="7"/>
  <c r="I56" i="7"/>
  <c r="J56" i="7"/>
  <c r="G57" i="7"/>
  <c r="H57" i="7"/>
  <c r="I57" i="7"/>
  <c r="J57" i="7"/>
  <c r="G58" i="7"/>
  <c r="H58" i="7"/>
  <c r="I58" i="7"/>
  <c r="J58" i="7"/>
  <c r="G59" i="7"/>
  <c r="H59" i="7"/>
  <c r="I59" i="7"/>
  <c r="J59" i="7"/>
  <c r="G60" i="7"/>
  <c r="H60" i="7"/>
  <c r="I60" i="7"/>
  <c r="J60" i="7"/>
  <c r="G61" i="7"/>
  <c r="H61" i="7"/>
  <c r="I61" i="7"/>
  <c r="J61" i="7"/>
  <c r="G62" i="7"/>
  <c r="H62" i="7"/>
  <c r="I62" i="7"/>
  <c r="J62" i="7"/>
  <c r="G63" i="7"/>
  <c r="H63" i="7"/>
  <c r="I63" i="7"/>
  <c r="J63" i="7"/>
  <c r="G64" i="7"/>
  <c r="H64" i="7"/>
  <c r="I64" i="7"/>
  <c r="J64" i="7"/>
  <c r="G65" i="7"/>
  <c r="H65" i="7"/>
  <c r="I65" i="7"/>
  <c r="J65" i="7"/>
  <c r="G66" i="7"/>
  <c r="H66" i="7"/>
  <c r="I66" i="7"/>
  <c r="J66" i="7"/>
  <c r="G67" i="7"/>
  <c r="H67" i="7"/>
  <c r="I67" i="7"/>
  <c r="J67" i="7"/>
  <c r="G68" i="7"/>
  <c r="H68" i="7"/>
  <c r="I68" i="7"/>
  <c r="J68" i="7"/>
  <c r="G69" i="7"/>
  <c r="H69" i="7"/>
  <c r="I69" i="7"/>
  <c r="J69" i="7"/>
  <c r="G70" i="7"/>
  <c r="H70" i="7"/>
  <c r="I70" i="7"/>
  <c r="J70" i="7"/>
  <c r="G71" i="7"/>
  <c r="H71" i="7"/>
  <c r="I71" i="7"/>
  <c r="J71" i="7"/>
  <c r="G72" i="7"/>
  <c r="H72" i="7"/>
  <c r="I72" i="7"/>
  <c r="J72" i="7"/>
  <c r="G73" i="7"/>
  <c r="H73" i="7"/>
  <c r="I73" i="7"/>
  <c r="J73" i="7"/>
  <c r="G74" i="7"/>
  <c r="H74" i="7"/>
  <c r="I74" i="7"/>
  <c r="J74" i="7"/>
  <c r="G75" i="7"/>
  <c r="H75" i="7"/>
  <c r="I75" i="7"/>
  <c r="J75" i="7"/>
  <c r="G76" i="7"/>
  <c r="H76" i="7"/>
  <c r="I76" i="7"/>
  <c r="J76" i="7"/>
  <c r="G77" i="7"/>
  <c r="H77" i="7"/>
  <c r="I77" i="7"/>
  <c r="J77" i="7"/>
  <c r="G78" i="7"/>
  <c r="H78" i="7"/>
  <c r="I78" i="7"/>
  <c r="J78" i="7"/>
  <c r="G79" i="7"/>
  <c r="H79" i="7"/>
  <c r="I79" i="7"/>
  <c r="J79" i="7"/>
  <c r="G80" i="7"/>
  <c r="H80" i="7"/>
  <c r="I80" i="7"/>
  <c r="J80" i="7"/>
  <c r="G81" i="7"/>
  <c r="H81" i="7"/>
  <c r="I81" i="7"/>
  <c r="J81" i="7"/>
  <c r="G82" i="7"/>
  <c r="H82" i="7"/>
  <c r="I82" i="7"/>
  <c r="J82" i="7"/>
  <c r="G83" i="7"/>
  <c r="H83" i="7"/>
  <c r="I83" i="7"/>
  <c r="J83" i="7"/>
  <c r="G84" i="7"/>
  <c r="H84" i="7"/>
  <c r="I84" i="7"/>
  <c r="J84" i="7"/>
  <c r="G85" i="7"/>
  <c r="H85" i="7"/>
  <c r="I85" i="7"/>
  <c r="J85" i="7"/>
  <c r="G86" i="7"/>
  <c r="H86" i="7"/>
  <c r="I86" i="7"/>
  <c r="J86" i="7"/>
  <c r="G87" i="7"/>
  <c r="H87" i="7"/>
  <c r="I87" i="7"/>
  <c r="J87" i="7"/>
  <c r="G88" i="7"/>
  <c r="H88" i="7"/>
  <c r="I88" i="7"/>
  <c r="J88" i="7"/>
  <c r="G89" i="7"/>
  <c r="H89" i="7"/>
  <c r="I89" i="7"/>
  <c r="J89" i="7"/>
  <c r="G90" i="7"/>
  <c r="H90" i="7"/>
  <c r="I90" i="7"/>
  <c r="J90" i="7"/>
  <c r="G91" i="7"/>
  <c r="H91" i="7"/>
  <c r="I91" i="7"/>
  <c r="J91" i="7"/>
  <c r="G92" i="7"/>
  <c r="H92" i="7"/>
  <c r="I92" i="7"/>
  <c r="J92" i="7"/>
  <c r="G93" i="7"/>
  <c r="H93" i="7"/>
  <c r="I93" i="7"/>
  <c r="J93" i="7"/>
  <c r="G94" i="7"/>
  <c r="H94" i="7"/>
  <c r="I94" i="7"/>
  <c r="J94" i="7"/>
  <c r="G95" i="7"/>
  <c r="H95" i="7"/>
  <c r="I95" i="7"/>
  <c r="J95" i="7"/>
  <c r="G96" i="7"/>
  <c r="H96" i="7"/>
  <c r="I96" i="7"/>
  <c r="J96" i="7"/>
  <c r="G97" i="7"/>
  <c r="H97" i="7"/>
  <c r="I97" i="7"/>
  <c r="J97" i="7"/>
  <c r="G98" i="7"/>
  <c r="H98" i="7"/>
  <c r="I98" i="7"/>
  <c r="J98" i="7"/>
  <c r="G99" i="7"/>
  <c r="H99" i="7"/>
  <c r="I99" i="7"/>
  <c r="J99" i="7"/>
  <c r="G100" i="7"/>
  <c r="H100" i="7"/>
  <c r="I100" i="7"/>
  <c r="J100" i="7"/>
  <c r="G101" i="7"/>
  <c r="H101" i="7"/>
  <c r="I101" i="7"/>
  <c r="J101" i="7"/>
  <c r="G102" i="7"/>
  <c r="H102" i="7"/>
  <c r="I102" i="7"/>
  <c r="J102" i="7"/>
  <c r="G103" i="7"/>
  <c r="H103" i="7"/>
  <c r="I103" i="7"/>
  <c r="J103" i="7"/>
  <c r="G104" i="7"/>
  <c r="H104" i="7"/>
  <c r="I104" i="7"/>
  <c r="J104" i="7"/>
  <c r="G105" i="7"/>
  <c r="H105" i="7"/>
  <c r="I105" i="7"/>
  <c r="J105" i="7"/>
  <c r="G106" i="7"/>
  <c r="H106" i="7"/>
  <c r="I106" i="7"/>
  <c r="J106" i="7"/>
  <c r="G107" i="7"/>
  <c r="H107" i="7"/>
  <c r="I107" i="7"/>
  <c r="J107" i="7"/>
  <c r="G108" i="7"/>
  <c r="H108" i="7"/>
  <c r="I108" i="7"/>
  <c r="J108" i="7"/>
  <c r="G109" i="7"/>
  <c r="H109" i="7"/>
  <c r="I109" i="7"/>
  <c r="J109" i="7"/>
  <c r="G110" i="7"/>
  <c r="H110" i="7"/>
  <c r="I110" i="7"/>
  <c r="J110" i="7"/>
  <c r="G111" i="7"/>
  <c r="H111" i="7"/>
  <c r="I111" i="7"/>
  <c r="J111" i="7"/>
  <c r="G112" i="7"/>
  <c r="H112" i="7"/>
  <c r="I112" i="7"/>
  <c r="J112" i="7"/>
  <c r="G113" i="7"/>
  <c r="H113" i="7"/>
  <c r="I113" i="7"/>
  <c r="J113" i="7"/>
  <c r="G114" i="7"/>
  <c r="H114" i="7"/>
  <c r="I114" i="7"/>
  <c r="J114" i="7"/>
  <c r="G115" i="7"/>
  <c r="H115" i="7"/>
  <c r="I115" i="7"/>
  <c r="J115" i="7"/>
  <c r="G116" i="7"/>
  <c r="H116" i="7"/>
  <c r="I116" i="7"/>
  <c r="J116" i="7"/>
  <c r="G117" i="7"/>
  <c r="H117" i="7"/>
  <c r="I117" i="7"/>
  <c r="J117" i="7"/>
  <c r="G118" i="7"/>
  <c r="H118" i="7"/>
  <c r="I118" i="7"/>
  <c r="J118" i="7"/>
  <c r="G119" i="7"/>
  <c r="H119" i="7"/>
  <c r="I119" i="7"/>
  <c r="J119" i="7"/>
  <c r="G120" i="7"/>
  <c r="H120" i="7"/>
  <c r="I120" i="7"/>
  <c r="J120" i="7"/>
  <c r="G121" i="7"/>
  <c r="H121" i="7"/>
  <c r="I121" i="7"/>
  <c r="J121" i="7"/>
  <c r="G122" i="7"/>
  <c r="H122" i="7"/>
  <c r="I122" i="7"/>
  <c r="J122" i="7"/>
  <c r="G123" i="7"/>
  <c r="H123" i="7"/>
  <c r="I123" i="7"/>
  <c r="J123" i="7"/>
  <c r="G124" i="7"/>
  <c r="H124" i="7"/>
  <c r="I124" i="7"/>
  <c r="J124" i="7"/>
  <c r="G125" i="7"/>
  <c r="H125" i="7"/>
  <c r="I125" i="7"/>
  <c r="J125" i="7"/>
  <c r="G126" i="7"/>
  <c r="H126" i="7"/>
  <c r="I126" i="7"/>
  <c r="J126" i="7"/>
  <c r="G127" i="7"/>
  <c r="H127" i="7"/>
  <c r="I127" i="7"/>
  <c r="J127" i="7"/>
  <c r="G128" i="7"/>
  <c r="H128" i="7"/>
  <c r="I128" i="7"/>
  <c r="J128" i="7"/>
  <c r="G129" i="7"/>
  <c r="H129" i="7"/>
  <c r="I129" i="7"/>
  <c r="J129" i="7"/>
  <c r="G130" i="7"/>
  <c r="H130" i="7"/>
  <c r="I130" i="7"/>
  <c r="J130" i="7"/>
  <c r="G131" i="7"/>
  <c r="H131" i="7"/>
  <c r="I131" i="7"/>
  <c r="J131" i="7"/>
  <c r="G132" i="7"/>
  <c r="H132" i="7"/>
  <c r="I132" i="7"/>
  <c r="J132" i="7"/>
  <c r="G133" i="7"/>
  <c r="H133" i="7"/>
  <c r="I133" i="7"/>
  <c r="J133" i="7"/>
  <c r="G134" i="7"/>
  <c r="H134" i="7"/>
  <c r="I134" i="7"/>
  <c r="J134" i="7"/>
  <c r="G135" i="7"/>
  <c r="H135" i="7"/>
  <c r="I135" i="7"/>
  <c r="J135" i="7"/>
  <c r="G136" i="7"/>
  <c r="H136" i="7"/>
  <c r="I136" i="7"/>
  <c r="J136" i="7"/>
  <c r="G137" i="7"/>
  <c r="H137" i="7"/>
  <c r="I137" i="7"/>
  <c r="J137" i="7"/>
  <c r="G138" i="7"/>
  <c r="H138" i="7"/>
  <c r="I138" i="7"/>
  <c r="J138" i="7"/>
  <c r="G139" i="7"/>
  <c r="H139" i="7"/>
  <c r="I139" i="7"/>
  <c r="J139" i="7"/>
  <c r="G140" i="7"/>
  <c r="H140" i="7"/>
  <c r="I140" i="7"/>
  <c r="J140" i="7"/>
  <c r="G141" i="7"/>
  <c r="H141" i="7"/>
  <c r="I141" i="7"/>
  <c r="J141" i="7"/>
  <c r="G142" i="7"/>
  <c r="H142" i="7"/>
  <c r="I142" i="7"/>
  <c r="J142" i="7"/>
  <c r="G143" i="7"/>
  <c r="H143" i="7"/>
  <c r="I143" i="7"/>
  <c r="J143" i="7"/>
  <c r="G144" i="7"/>
  <c r="H144" i="7"/>
  <c r="I144" i="7"/>
  <c r="J144" i="7"/>
  <c r="G145" i="7"/>
  <c r="H145" i="7"/>
  <c r="I145" i="7"/>
  <c r="J145" i="7"/>
  <c r="G146" i="7"/>
  <c r="H146" i="7"/>
  <c r="I146" i="7"/>
  <c r="J146" i="7"/>
  <c r="G147" i="7"/>
  <c r="H147" i="7"/>
  <c r="I147" i="7"/>
  <c r="J147" i="7"/>
  <c r="G148" i="7"/>
  <c r="H148" i="7"/>
  <c r="I148" i="7"/>
  <c r="J148" i="7"/>
  <c r="G149" i="7"/>
  <c r="H149" i="7"/>
  <c r="I149" i="7"/>
  <c r="J149" i="7"/>
  <c r="G150" i="7"/>
  <c r="H150" i="7"/>
  <c r="I150" i="7"/>
  <c r="J150" i="7"/>
  <c r="G151" i="7"/>
  <c r="H151" i="7"/>
  <c r="I151" i="7"/>
  <c r="J151" i="7"/>
  <c r="G152" i="7"/>
  <c r="H152" i="7"/>
  <c r="I152" i="7"/>
  <c r="J152" i="7"/>
  <c r="J52" i="7"/>
  <c r="I52" i="7"/>
  <c r="H52" i="7"/>
  <c r="G52" i="7"/>
  <c r="B52" i="7"/>
  <c r="D52" i="7" l="1"/>
  <c r="B53" i="7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C52" i="7"/>
  <c r="C53" i="7" l="1"/>
  <c r="C74" i="7"/>
  <c r="D62" i="7"/>
  <c r="C59" i="7"/>
  <c r="D79" i="7"/>
  <c r="D60" i="7"/>
  <c r="C73" i="7"/>
  <c r="F52" i="7"/>
  <c r="D67" i="7"/>
  <c r="D87" i="7"/>
  <c r="D146" i="7"/>
  <c r="D113" i="7"/>
  <c r="C111" i="7"/>
  <c r="C79" i="7"/>
  <c r="D68" i="7"/>
  <c r="C146" i="7"/>
  <c r="C121" i="7"/>
  <c r="D145" i="7"/>
  <c r="C76" i="7"/>
  <c r="D71" i="7"/>
  <c r="D123" i="7"/>
  <c r="C125" i="7"/>
  <c r="D56" i="7"/>
  <c r="D75" i="7"/>
  <c r="D130" i="7"/>
  <c r="C96" i="7"/>
  <c r="C124" i="7"/>
  <c r="C58" i="7"/>
  <c r="C65" i="7"/>
  <c r="C61" i="7"/>
  <c r="D83" i="7"/>
  <c r="D107" i="7"/>
  <c r="C118" i="7"/>
  <c r="C93" i="7"/>
  <c r="D117" i="7"/>
  <c r="C91" i="7"/>
  <c r="D55" i="7"/>
  <c r="C150" i="7"/>
  <c r="D98" i="7"/>
  <c r="D58" i="7"/>
  <c r="D76" i="7"/>
  <c r="C102" i="7"/>
  <c r="D101" i="7"/>
  <c r="C128" i="7"/>
  <c r="C62" i="7"/>
  <c r="D120" i="7"/>
  <c r="C57" i="7"/>
  <c r="C69" i="7"/>
  <c r="D135" i="7"/>
  <c r="D110" i="7"/>
  <c r="D63" i="7"/>
  <c r="D84" i="7"/>
  <c r="D139" i="7"/>
  <c r="D114" i="7"/>
  <c r="D142" i="7"/>
  <c r="C112" i="7"/>
  <c r="C95" i="7"/>
  <c r="C75" i="7"/>
  <c r="C60" i="7"/>
  <c r="D103" i="7"/>
  <c r="C134" i="7"/>
  <c r="C109" i="7"/>
  <c r="D133" i="7"/>
  <c r="C141" i="7"/>
  <c r="C90" i="7"/>
  <c r="C114" i="7"/>
  <c r="C144" i="7"/>
  <c r="C64" i="7"/>
  <c r="D91" i="7"/>
  <c r="D132" i="7"/>
  <c r="C92" i="7"/>
  <c r="D149" i="7"/>
  <c r="D54" i="7"/>
  <c r="D59" i="7"/>
  <c r="D64" i="7"/>
  <c r="D72" i="7"/>
  <c r="D80" i="7"/>
  <c r="D88" i="7"/>
  <c r="C98" i="7"/>
  <c r="D119" i="7"/>
  <c r="C130" i="7"/>
  <c r="D151" i="7"/>
  <c r="D94" i="7"/>
  <c r="C105" i="7"/>
  <c r="D126" i="7"/>
  <c r="C137" i="7"/>
  <c r="D97" i="7"/>
  <c r="C108" i="7"/>
  <c r="D129" i="7"/>
  <c r="C140" i="7"/>
  <c r="C78" i="7"/>
  <c r="D116" i="7"/>
  <c r="C77" i="7"/>
  <c r="C63" i="7"/>
  <c r="D96" i="7"/>
  <c r="C139" i="7"/>
  <c r="C131" i="7"/>
  <c r="C80" i="7"/>
  <c r="C119" i="7"/>
  <c r="C115" i="7"/>
  <c r="D53" i="7"/>
  <c r="D112" i="7"/>
  <c r="D92" i="7"/>
  <c r="C135" i="7"/>
  <c r="D57" i="7"/>
  <c r="D61" i="7"/>
  <c r="D65" i="7"/>
  <c r="D69" i="7"/>
  <c r="D73" i="7"/>
  <c r="D77" i="7"/>
  <c r="D81" i="7"/>
  <c r="D85" i="7"/>
  <c r="D89" i="7"/>
  <c r="C94" i="7"/>
  <c r="D99" i="7"/>
  <c r="C110" i="7"/>
  <c r="D115" i="7"/>
  <c r="C126" i="7"/>
  <c r="D131" i="7"/>
  <c r="C142" i="7"/>
  <c r="D147" i="7"/>
  <c r="C101" i="7"/>
  <c r="D106" i="7"/>
  <c r="C117" i="7"/>
  <c r="D122" i="7"/>
  <c r="C133" i="7"/>
  <c r="D138" i="7"/>
  <c r="C149" i="7"/>
  <c r="D93" i="7"/>
  <c r="C104" i="7"/>
  <c r="D109" i="7"/>
  <c r="C120" i="7"/>
  <c r="D125" i="7"/>
  <c r="C136" i="7"/>
  <c r="D141" i="7"/>
  <c r="C152" i="7"/>
  <c r="C66" i="7"/>
  <c r="C82" i="7"/>
  <c r="D100" i="7"/>
  <c r="C143" i="7"/>
  <c r="C89" i="7"/>
  <c r="C147" i="7"/>
  <c r="C67" i="7"/>
  <c r="C83" i="7"/>
  <c r="C123" i="7"/>
  <c r="D144" i="7"/>
  <c r="C85" i="7"/>
  <c r="D152" i="7"/>
  <c r="C68" i="7"/>
  <c r="C84" i="7"/>
  <c r="C103" i="7"/>
  <c r="D124" i="7"/>
  <c r="C81" i="7"/>
  <c r="D140" i="7"/>
  <c r="D136" i="7"/>
  <c r="D66" i="7"/>
  <c r="D70" i="7"/>
  <c r="D74" i="7"/>
  <c r="D78" i="7"/>
  <c r="D82" i="7"/>
  <c r="D86" i="7"/>
  <c r="D90" i="7"/>
  <c r="D95" i="7"/>
  <c r="C106" i="7"/>
  <c r="D111" i="7"/>
  <c r="C122" i="7"/>
  <c r="D127" i="7"/>
  <c r="C138" i="7"/>
  <c r="D143" i="7"/>
  <c r="C97" i="7"/>
  <c r="D102" i="7"/>
  <c r="C113" i="7"/>
  <c r="D118" i="7"/>
  <c r="C129" i="7"/>
  <c r="D134" i="7"/>
  <c r="C145" i="7"/>
  <c r="D150" i="7"/>
  <c r="C100" i="7"/>
  <c r="D105" i="7"/>
  <c r="C116" i="7"/>
  <c r="D121" i="7"/>
  <c r="C132" i="7"/>
  <c r="D137" i="7"/>
  <c r="C148" i="7"/>
  <c r="C54" i="7"/>
  <c r="C70" i="7"/>
  <c r="C86" i="7"/>
  <c r="C127" i="7"/>
  <c r="D148" i="7"/>
  <c r="D104" i="7"/>
  <c r="C55" i="7"/>
  <c r="C71" i="7"/>
  <c r="C87" i="7"/>
  <c r="C107" i="7"/>
  <c r="D128" i="7"/>
  <c r="C99" i="7"/>
  <c r="C56" i="7"/>
  <c r="C72" i="7"/>
  <c r="C88" i="7"/>
  <c r="D108" i="7"/>
  <c r="C151" i="7"/>
  <c r="F120" i="7" l="1"/>
  <c r="F88" i="7"/>
  <c r="F118" i="7"/>
  <c r="F60" i="7"/>
  <c r="F124" i="7"/>
  <c r="F98" i="7"/>
  <c r="F147" i="7"/>
  <c r="F128" i="7"/>
  <c r="F56" i="7"/>
  <c r="F114" i="7"/>
  <c r="F96" i="7"/>
  <c r="F132" i="7"/>
  <c r="F84" i="7"/>
  <c r="F146" i="7"/>
  <c r="F58" i="7"/>
  <c r="F59" i="7"/>
  <c r="F117" i="7"/>
  <c r="F134" i="7"/>
  <c r="F116" i="7"/>
  <c r="F62" i="7"/>
  <c r="F109" i="7"/>
  <c r="F102" i="7"/>
  <c r="F141" i="7"/>
  <c r="F53" i="7"/>
  <c r="F136" i="7"/>
  <c r="F119" i="7"/>
  <c r="F99" i="7"/>
  <c r="F68" i="7"/>
  <c r="F111" i="7"/>
  <c r="F65" i="7"/>
  <c r="F135" i="7"/>
  <c r="F122" i="7"/>
  <c r="F69" i="7"/>
  <c r="F115" i="7"/>
  <c r="F125" i="7"/>
  <c r="F133" i="7"/>
  <c r="F92" i="7"/>
  <c r="F76" i="7"/>
  <c r="F73" i="7"/>
  <c r="F138" i="7"/>
  <c r="F77" i="7"/>
  <c r="F61" i="7"/>
  <c r="F83" i="7"/>
  <c r="F104" i="7"/>
  <c r="F91" i="7"/>
  <c r="F75" i="7"/>
  <c r="F64" i="7"/>
  <c r="F107" i="7"/>
  <c r="F97" i="7"/>
  <c r="F82" i="7"/>
  <c r="F81" i="7"/>
  <c r="F144" i="7"/>
  <c r="F131" i="7"/>
  <c r="F57" i="7"/>
  <c r="F80" i="7"/>
  <c r="F103" i="7"/>
  <c r="F71" i="7"/>
  <c r="F79" i="7"/>
  <c r="F66" i="7"/>
  <c r="F67" i="7"/>
  <c r="F152" i="7"/>
  <c r="F112" i="7"/>
  <c r="F137" i="7"/>
  <c r="F113" i="7"/>
  <c r="F93" i="7"/>
  <c r="F140" i="7"/>
  <c r="F151" i="7"/>
  <c r="F72" i="7"/>
  <c r="F121" i="7"/>
  <c r="F89" i="7"/>
  <c r="F94" i="7"/>
  <c r="F55" i="7"/>
  <c r="F105" i="7"/>
  <c r="F142" i="7"/>
  <c r="F139" i="7"/>
  <c r="F100" i="7"/>
  <c r="F130" i="7"/>
  <c r="F106" i="7"/>
  <c r="F86" i="7"/>
  <c r="F70" i="7"/>
  <c r="F108" i="7"/>
  <c r="F148" i="7"/>
  <c r="F126" i="7"/>
  <c r="F90" i="7"/>
  <c r="F74" i="7"/>
  <c r="F95" i="7"/>
  <c r="F78" i="7"/>
  <c r="F149" i="7"/>
  <c r="F127" i="7"/>
  <c r="F54" i="7"/>
  <c r="F110" i="7"/>
  <c r="F150" i="7"/>
  <c r="F129" i="7"/>
  <c r="F87" i="7"/>
  <c r="F145" i="7"/>
  <c r="F123" i="7"/>
  <c r="F101" i="7"/>
  <c r="F85" i="7"/>
  <c r="F63" i="7"/>
  <c r="F143" i="7"/>
  <c r="B160" i="7" l="1"/>
  <c r="D160" i="7"/>
  <c r="E160" i="7" s="1"/>
  <c r="F160" i="7"/>
  <c r="G160" i="7" s="1"/>
  <c r="H160" i="7"/>
  <c r="I160" i="7" s="1"/>
  <c r="D14" i="1"/>
  <c r="D53" i="1" l="1"/>
  <c r="H53" i="1"/>
  <c r="J53" i="1"/>
  <c r="F53" i="1"/>
  <c r="D13" i="1"/>
  <c r="C160" i="7"/>
  <c r="B161" i="7" s="1"/>
  <c r="D161" i="7"/>
  <c r="F161" i="7"/>
  <c r="H161" i="7"/>
  <c r="W8" i="5"/>
  <c r="K44" i="3"/>
  <c r="B33" i="9"/>
  <c r="C33" i="9" s="1"/>
  <c r="W7" i="5"/>
  <c r="L44" i="3" l="1"/>
  <c r="M44" i="3" s="1"/>
  <c r="E33" i="9"/>
  <c r="G33" i="9" s="1"/>
  <c r="C161" i="7"/>
  <c r="B162" i="7" s="1"/>
  <c r="C162" i="7" s="1"/>
  <c r="B163" i="7" s="1"/>
  <c r="C163" i="7" s="1"/>
  <c r="B164" i="7" s="1"/>
  <c r="I161" i="7"/>
  <c r="H162" i="7" s="1"/>
  <c r="I162" i="7" s="1"/>
  <c r="H163" i="7" s="1"/>
  <c r="G161" i="7"/>
  <c r="F162" i="7" s="1"/>
  <c r="G162" i="7" s="1"/>
  <c r="F163" i="7" s="1"/>
  <c r="E161" i="7"/>
  <c r="D162" i="7" s="1"/>
  <c r="E162" i="7" s="1"/>
  <c r="D163" i="7" s="1"/>
  <c r="B34" i="9"/>
  <c r="C34" i="9" s="1"/>
  <c r="N44" i="3"/>
  <c r="O44" i="3" s="1"/>
  <c r="L46" i="3"/>
  <c r="M46" i="3"/>
  <c r="N46" i="3"/>
  <c r="E7" i="9"/>
  <c r="E41" i="1"/>
  <c r="I48" i="1"/>
  <c r="I47" i="1"/>
  <c r="I46" i="1"/>
  <c r="I45" i="1"/>
  <c r="H48" i="1"/>
  <c r="H47" i="1"/>
  <c r="H46" i="1"/>
  <c r="H45" i="1"/>
  <c r="G48" i="1"/>
  <c r="G47" i="1"/>
  <c r="G46" i="1"/>
  <c r="G45" i="1"/>
  <c r="F48" i="1"/>
  <c r="F47" i="1"/>
  <c r="F46" i="1"/>
  <c r="F45" i="1"/>
  <c r="D34" i="9" l="1"/>
  <c r="D33" i="9"/>
  <c r="D35" i="9"/>
  <c r="K46" i="3"/>
  <c r="K42" i="3"/>
  <c r="I163" i="7"/>
  <c r="H164" i="7" s="1"/>
  <c r="G163" i="7"/>
  <c r="F164" i="7" s="1"/>
  <c r="E163" i="7"/>
  <c r="D164" i="7" s="1"/>
  <c r="C164" i="7"/>
  <c r="B165" i="7" s="1"/>
  <c r="BC6" i="5"/>
  <c r="Y6" i="5"/>
  <c r="E34" i="9"/>
  <c r="G34" i="9" s="1"/>
  <c r="F34" i="9"/>
  <c r="F33" i="9"/>
  <c r="H33" i="9" s="1"/>
  <c r="I33" i="9" s="1"/>
  <c r="P44" i="3"/>
  <c r="O46" i="3"/>
  <c r="M42" i="3"/>
  <c r="M47" i="3" s="1"/>
  <c r="L42" i="3"/>
  <c r="J46" i="3"/>
  <c r="N42" i="3"/>
  <c r="B35" i="9"/>
  <c r="C35" i="9" s="1"/>
  <c r="K47" i="3" l="1"/>
  <c r="K54" i="3" s="1"/>
  <c r="N47" i="3"/>
  <c r="N52" i="3" s="1"/>
  <c r="L47" i="3"/>
  <c r="L60" i="3" s="1"/>
  <c r="F35" i="9"/>
  <c r="H35" i="9" s="1"/>
  <c r="I164" i="7"/>
  <c r="H165" i="7" s="1"/>
  <c r="G164" i="7"/>
  <c r="F165" i="7" s="1"/>
  <c r="E164" i="7"/>
  <c r="D165" i="7" s="1"/>
  <c r="C165" i="7"/>
  <c r="B166" i="7" s="1"/>
  <c r="H34" i="9"/>
  <c r="M34" i="9" s="1"/>
  <c r="N34" i="9" s="1"/>
  <c r="E35" i="9"/>
  <c r="O33" i="9"/>
  <c r="J50" i="3"/>
  <c r="O42" i="3"/>
  <c r="J58" i="3"/>
  <c r="J49" i="3"/>
  <c r="Q44" i="3"/>
  <c r="J51" i="3"/>
  <c r="J54" i="3"/>
  <c r="J66" i="3"/>
  <c r="J64" i="3"/>
  <c r="J63" i="3"/>
  <c r="J56" i="3"/>
  <c r="J52" i="3"/>
  <c r="J53" i="3"/>
  <c r="J61" i="3"/>
  <c r="J60" i="3"/>
  <c r="J48" i="3"/>
  <c r="J59" i="3"/>
  <c r="J57" i="3"/>
  <c r="J65" i="3"/>
  <c r="J62" i="3"/>
  <c r="J55" i="3"/>
  <c r="L66" i="3"/>
  <c r="L51" i="3"/>
  <c r="L54" i="3"/>
  <c r="L52" i="3"/>
  <c r="L61" i="3"/>
  <c r="L58" i="3"/>
  <c r="L48" i="3"/>
  <c r="L63" i="3"/>
  <c r="L50" i="3"/>
  <c r="L62" i="3"/>
  <c r="L55" i="3"/>
  <c r="L53" i="3"/>
  <c r="L65" i="3"/>
  <c r="L64" i="3"/>
  <c r="L57" i="3"/>
  <c r="L56" i="3"/>
  <c r="L49" i="3"/>
  <c r="L59" i="3"/>
  <c r="M54" i="3"/>
  <c r="M63" i="3"/>
  <c r="M51" i="3"/>
  <c r="M52" i="3"/>
  <c r="M59" i="3"/>
  <c r="M60" i="3"/>
  <c r="M56" i="3"/>
  <c r="M55" i="3"/>
  <c r="M48" i="3"/>
  <c r="M49" i="3"/>
  <c r="M64" i="3"/>
  <c r="M50" i="3"/>
  <c r="M57" i="3"/>
  <c r="M53" i="3"/>
  <c r="M58" i="3"/>
  <c r="M65" i="3"/>
  <c r="M61" i="3"/>
  <c r="M66" i="3"/>
  <c r="M62" i="3"/>
  <c r="N57" i="3"/>
  <c r="N54" i="3"/>
  <c r="N64" i="3"/>
  <c r="N58" i="3"/>
  <c r="N55" i="3"/>
  <c r="N63" i="3"/>
  <c r="N48" i="3"/>
  <c r="N51" i="3"/>
  <c r="N61" i="3"/>
  <c r="N65" i="3"/>
  <c r="B36" i="9"/>
  <c r="L10" i="7"/>
  <c r="S39" i="5"/>
  <c r="S43" i="5"/>
  <c r="S46" i="5"/>
  <c r="S47" i="5"/>
  <c r="S51" i="5"/>
  <c r="R56" i="5"/>
  <c r="S59" i="5"/>
  <c r="R62" i="5"/>
  <c r="S63" i="5"/>
  <c r="R66" i="5"/>
  <c r="S70" i="5"/>
  <c r="S71" i="5"/>
  <c r="S74" i="5"/>
  <c r="R82" i="5"/>
  <c r="S87" i="5"/>
  <c r="R88" i="5"/>
  <c r="S90" i="5"/>
  <c r="S91" i="5"/>
  <c r="S99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E99" i="5"/>
  <c r="AE100" i="5"/>
  <c r="AE101" i="5"/>
  <c r="AE7" i="5"/>
  <c r="H23" i="5"/>
  <c r="C36" i="9" l="1"/>
  <c r="D36" i="9"/>
  <c r="N53" i="3"/>
  <c r="N66" i="3"/>
  <c r="N60" i="3"/>
  <c r="N49" i="3"/>
  <c r="N59" i="3"/>
  <c r="N50" i="3"/>
  <c r="N62" i="3"/>
  <c r="N56" i="3"/>
  <c r="K49" i="3"/>
  <c r="K64" i="3"/>
  <c r="K56" i="3"/>
  <c r="K52" i="3"/>
  <c r="K51" i="3"/>
  <c r="K63" i="3"/>
  <c r="K50" i="3"/>
  <c r="K55" i="3"/>
  <c r="K53" i="3"/>
  <c r="K66" i="3"/>
  <c r="K57" i="3"/>
  <c r="K62" i="3"/>
  <c r="K48" i="3"/>
  <c r="K59" i="3"/>
  <c r="K58" i="3"/>
  <c r="K60" i="3"/>
  <c r="K65" i="3"/>
  <c r="K61" i="3"/>
  <c r="O47" i="3"/>
  <c r="O64" i="3" s="1"/>
  <c r="I165" i="7"/>
  <c r="H166" i="7" s="1"/>
  <c r="G165" i="7"/>
  <c r="F166" i="7" s="1"/>
  <c r="E165" i="7"/>
  <c r="D166" i="7" s="1"/>
  <c r="C166" i="7"/>
  <c r="B167" i="7" s="1"/>
  <c r="G35" i="9"/>
  <c r="K35" i="9" s="1"/>
  <c r="L35" i="9" s="1"/>
  <c r="E36" i="9"/>
  <c r="F36" i="9"/>
  <c r="P33" i="9"/>
  <c r="J33" i="9"/>
  <c r="K34" i="9"/>
  <c r="L34" i="9" s="1"/>
  <c r="K33" i="9"/>
  <c r="L33" i="9" s="1"/>
  <c r="I34" i="9"/>
  <c r="J34" i="9" s="1"/>
  <c r="M33" i="9"/>
  <c r="O34" i="9"/>
  <c r="P34" i="9" s="1"/>
  <c r="B37" i="9"/>
  <c r="S66" i="5"/>
  <c r="S94" i="5"/>
  <c r="R74" i="5"/>
  <c r="AU31" i="5"/>
  <c r="S23" i="5"/>
  <c r="AU23" i="5"/>
  <c r="AU30" i="5"/>
  <c r="AU22" i="5"/>
  <c r="AU24" i="5"/>
  <c r="AU29" i="5"/>
  <c r="AU21" i="5"/>
  <c r="R86" i="5"/>
  <c r="R72" i="5"/>
  <c r="R50" i="5"/>
  <c r="AU28" i="5"/>
  <c r="AU20" i="5"/>
  <c r="AU32" i="5"/>
  <c r="S35" i="5"/>
  <c r="AU35" i="5"/>
  <c r="S27" i="5"/>
  <c r="AU27" i="5"/>
  <c r="R90" i="5"/>
  <c r="R34" i="5"/>
  <c r="AU34" i="5"/>
  <c r="AU26" i="5"/>
  <c r="AU7" i="5"/>
  <c r="AU33" i="5"/>
  <c r="AU25" i="5"/>
  <c r="R24" i="5"/>
  <c r="AY24" i="5"/>
  <c r="BI24" i="5" s="1"/>
  <c r="BA24" i="5"/>
  <c r="BB24" i="5" s="1"/>
  <c r="R30" i="5"/>
  <c r="O58" i="3"/>
  <c r="AY25" i="5"/>
  <c r="BI25" i="5" s="1"/>
  <c r="BA25" i="5"/>
  <c r="BB25" i="5" s="1"/>
  <c r="AY22" i="5"/>
  <c r="BI22" i="5" s="1"/>
  <c r="BA22" i="5"/>
  <c r="BB22" i="5" s="1"/>
  <c r="O54" i="3"/>
  <c r="AY20" i="5"/>
  <c r="BI20" i="5" s="1"/>
  <c r="BA20" i="5"/>
  <c r="BB20" i="5" s="1"/>
  <c r="AY23" i="5"/>
  <c r="BI23" i="5" s="1"/>
  <c r="BA23" i="5"/>
  <c r="BB23" i="5" s="1"/>
  <c r="R70" i="5"/>
  <c r="S34" i="5"/>
  <c r="AY21" i="5"/>
  <c r="BI21" i="5" s="1"/>
  <c r="BA21" i="5"/>
  <c r="BB21" i="5" s="1"/>
  <c r="R40" i="5"/>
  <c r="R22" i="5"/>
  <c r="R46" i="5"/>
  <c r="S31" i="5"/>
  <c r="S62" i="5"/>
  <c r="R48" i="5"/>
  <c r="S30" i="5"/>
  <c r="O57" i="3"/>
  <c r="S95" i="5"/>
  <c r="R64" i="5"/>
  <c r="R38" i="5"/>
  <c r="S38" i="5"/>
  <c r="S26" i="5"/>
  <c r="R26" i="5"/>
  <c r="R80" i="5"/>
  <c r="R98" i="5"/>
  <c r="S98" i="5"/>
  <c r="R42" i="5"/>
  <c r="S42" i="5"/>
  <c r="R94" i="5"/>
  <c r="S75" i="5"/>
  <c r="S55" i="5"/>
  <c r="P46" i="3"/>
  <c r="P42" i="3"/>
  <c r="P47" i="3" s="1"/>
  <c r="R44" i="3"/>
  <c r="R100" i="5"/>
  <c r="BA100" i="5"/>
  <c r="BB100" i="5" s="1"/>
  <c r="AY100" i="5"/>
  <c r="BI100" i="5" s="1"/>
  <c r="R79" i="5"/>
  <c r="BA79" i="5"/>
  <c r="BB79" i="5" s="1"/>
  <c r="AY79" i="5"/>
  <c r="BI79" i="5" s="1"/>
  <c r="BA54" i="5"/>
  <c r="BB54" i="5" s="1"/>
  <c r="AY54" i="5"/>
  <c r="BI54" i="5" s="1"/>
  <c r="R91" i="5"/>
  <c r="BA91" i="5"/>
  <c r="BB91" i="5" s="1"/>
  <c r="AY91" i="5"/>
  <c r="BI91" i="5" s="1"/>
  <c r="R87" i="5"/>
  <c r="BA87" i="5"/>
  <c r="BB87" i="5" s="1"/>
  <c r="AY87" i="5"/>
  <c r="BI87" i="5" s="1"/>
  <c r="S82" i="5"/>
  <c r="S78" i="5"/>
  <c r="BA66" i="5"/>
  <c r="BB66" i="5" s="1"/>
  <c r="AY66" i="5"/>
  <c r="BI66" i="5" s="1"/>
  <c r="BA62" i="5"/>
  <c r="BB62" i="5" s="1"/>
  <c r="AY62" i="5"/>
  <c r="BI62" i="5" s="1"/>
  <c r="R57" i="5"/>
  <c r="BA57" i="5"/>
  <c r="BB57" i="5" s="1"/>
  <c r="AY57" i="5"/>
  <c r="BI57" i="5" s="1"/>
  <c r="R53" i="5"/>
  <c r="BA53" i="5"/>
  <c r="BB53" i="5" s="1"/>
  <c r="AY53" i="5"/>
  <c r="BI53" i="5" s="1"/>
  <c r="R44" i="5"/>
  <c r="BA44" i="5"/>
  <c r="BB44" i="5" s="1"/>
  <c r="AY44" i="5"/>
  <c r="BI44" i="5" s="1"/>
  <c r="S40" i="5"/>
  <c r="BA40" i="5"/>
  <c r="BB40" i="5" s="1"/>
  <c r="AY40" i="5"/>
  <c r="BI40" i="5" s="1"/>
  <c r="R27" i="5"/>
  <c r="BA27" i="5"/>
  <c r="BB27" i="5" s="1"/>
  <c r="AY27" i="5"/>
  <c r="BI27" i="5" s="1"/>
  <c r="R23" i="5"/>
  <c r="BA58" i="5"/>
  <c r="BB58" i="5" s="1"/>
  <c r="AY58" i="5"/>
  <c r="BI58" i="5" s="1"/>
  <c r="R36" i="5"/>
  <c r="BA36" i="5"/>
  <c r="BB36" i="5" s="1"/>
  <c r="AY36" i="5"/>
  <c r="BI36" i="5" s="1"/>
  <c r="R99" i="5"/>
  <c r="BA99" i="5"/>
  <c r="BB99" i="5" s="1"/>
  <c r="AY99" i="5"/>
  <c r="BI99" i="5" s="1"/>
  <c r="R95" i="5"/>
  <c r="BA95" i="5"/>
  <c r="BB95" i="5" s="1"/>
  <c r="AY95" i="5"/>
  <c r="BI95" i="5" s="1"/>
  <c r="S86" i="5"/>
  <c r="R78" i="5"/>
  <c r="BA74" i="5"/>
  <c r="BB74" i="5" s="1"/>
  <c r="AY74" i="5"/>
  <c r="BI74" i="5" s="1"/>
  <c r="BA70" i="5"/>
  <c r="BB70" i="5" s="1"/>
  <c r="AY70" i="5"/>
  <c r="BI70" i="5" s="1"/>
  <c r="R65" i="5"/>
  <c r="BA65" i="5"/>
  <c r="BB65" i="5" s="1"/>
  <c r="AY65" i="5"/>
  <c r="BI65" i="5" s="1"/>
  <c r="R61" i="5"/>
  <c r="BA61" i="5"/>
  <c r="BB61" i="5" s="1"/>
  <c r="AY61" i="5"/>
  <c r="BI61" i="5" s="1"/>
  <c r="R52" i="5"/>
  <c r="BA52" i="5"/>
  <c r="BB52" i="5" s="1"/>
  <c r="AY52" i="5"/>
  <c r="BI52" i="5" s="1"/>
  <c r="S48" i="5"/>
  <c r="BA48" i="5"/>
  <c r="BB48" i="5" s="1"/>
  <c r="AY48" i="5"/>
  <c r="BI48" i="5" s="1"/>
  <c r="R35" i="5"/>
  <c r="BA35" i="5"/>
  <c r="BB35" i="5" s="1"/>
  <c r="AY35" i="5"/>
  <c r="BI35" i="5" s="1"/>
  <c r="R31" i="5"/>
  <c r="BA31" i="5"/>
  <c r="BB31" i="5" s="1"/>
  <c r="AY31" i="5"/>
  <c r="BI31" i="5" s="1"/>
  <c r="S22" i="5"/>
  <c r="S32" i="5"/>
  <c r="BA32" i="5"/>
  <c r="BB32" i="5" s="1"/>
  <c r="AY32" i="5"/>
  <c r="BI32" i="5" s="1"/>
  <c r="R69" i="5"/>
  <c r="BA69" i="5"/>
  <c r="BB69" i="5" s="1"/>
  <c r="AY69" i="5"/>
  <c r="BI69" i="5" s="1"/>
  <c r="R43" i="5"/>
  <c r="BA43" i="5"/>
  <c r="BB43" i="5" s="1"/>
  <c r="AY43" i="5"/>
  <c r="BI43" i="5" s="1"/>
  <c r="R39" i="5"/>
  <c r="BA39" i="5"/>
  <c r="BB39" i="5" s="1"/>
  <c r="AY39" i="5"/>
  <c r="BI39" i="5" s="1"/>
  <c r="S96" i="5"/>
  <c r="BA96" i="5"/>
  <c r="BB96" i="5" s="1"/>
  <c r="AY96" i="5"/>
  <c r="BI96" i="5" s="1"/>
  <c r="R60" i="5"/>
  <c r="BA60" i="5"/>
  <c r="BB60" i="5" s="1"/>
  <c r="AY60" i="5"/>
  <c r="BI60" i="5" s="1"/>
  <c r="AY7" i="5"/>
  <c r="BI7" i="5" s="1"/>
  <c r="BA7" i="5"/>
  <c r="BB7" i="5" s="1"/>
  <c r="BA90" i="5"/>
  <c r="BB90" i="5" s="1"/>
  <c r="AY90" i="5"/>
  <c r="BI90" i="5" s="1"/>
  <c r="BA86" i="5"/>
  <c r="BB86" i="5" s="1"/>
  <c r="AY86" i="5"/>
  <c r="BI86" i="5" s="1"/>
  <c r="R81" i="5"/>
  <c r="BA81" i="5"/>
  <c r="BB81" i="5" s="1"/>
  <c r="AY81" i="5"/>
  <c r="BI81" i="5" s="1"/>
  <c r="R77" i="5"/>
  <c r="BA77" i="5"/>
  <c r="BB77" i="5" s="1"/>
  <c r="AY77" i="5"/>
  <c r="BI77" i="5" s="1"/>
  <c r="R68" i="5"/>
  <c r="BA68" i="5"/>
  <c r="BB68" i="5" s="1"/>
  <c r="AY68" i="5"/>
  <c r="BI68" i="5" s="1"/>
  <c r="S64" i="5"/>
  <c r="BA64" i="5"/>
  <c r="BB64" i="5" s="1"/>
  <c r="AY64" i="5"/>
  <c r="BI64" i="5" s="1"/>
  <c r="R51" i="5"/>
  <c r="BA51" i="5"/>
  <c r="BB51" i="5" s="1"/>
  <c r="AY51" i="5"/>
  <c r="BI51" i="5" s="1"/>
  <c r="R47" i="5"/>
  <c r="BA47" i="5"/>
  <c r="BB47" i="5" s="1"/>
  <c r="AY47" i="5"/>
  <c r="BI47" i="5" s="1"/>
  <c r="BA26" i="5"/>
  <c r="BB26" i="5" s="1"/>
  <c r="AY26" i="5"/>
  <c r="BI26" i="5" s="1"/>
  <c r="R83" i="5"/>
  <c r="BA83" i="5"/>
  <c r="BB83" i="5" s="1"/>
  <c r="AY83" i="5"/>
  <c r="BI83" i="5" s="1"/>
  <c r="R45" i="5"/>
  <c r="BA45" i="5"/>
  <c r="BB45" i="5" s="1"/>
  <c r="AY45" i="5"/>
  <c r="BI45" i="5" s="1"/>
  <c r="BA82" i="5"/>
  <c r="BB82" i="5" s="1"/>
  <c r="AY82" i="5"/>
  <c r="BI82" i="5" s="1"/>
  <c r="R73" i="5"/>
  <c r="BA73" i="5"/>
  <c r="BB73" i="5" s="1"/>
  <c r="AY73" i="5"/>
  <c r="BI73" i="5" s="1"/>
  <c r="S56" i="5"/>
  <c r="BA56" i="5"/>
  <c r="BB56" i="5" s="1"/>
  <c r="AY56" i="5"/>
  <c r="BI56" i="5" s="1"/>
  <c r="BA98" i="5"/>
  <c r="BB98" i="5" s="1"/>
  <c r="AY98" i="5"/>
  <c r="BI98" i="5" s="1"/>
  <c r="BA94" i="5"/>
  <c r="BB94" i="5" s="1"/>
  <c r="AY94" i="5"/>
  <c r="BI94" i="5" s="1"/>
  <c r="R89" i="5"/>
  <c r="BA89" i="5"/>
  <c r="BB89" i="5" s="1"/>
  <c r="AY89" i="5"/>
  <c r="BI89" i="5" s="1"/>
  <c r="R85" i="5"/>
  <c r="BA85" i="5"/>
  <c r="BB85" i="5" s="1"/>
  <c r="AY85" i="5"/>
  <c r="BI85" i="5" s="1"/>
  <c r="R76" i="5"/>
  <c r="BA76" i="5"/>
  <c r="BB76" i="5" s="1"/>
  <c r="AY76" i="5"/>
  <c r="BI76" i="5" s="1"/>
  <c r="S72" i="5"/>
  <c r="BA72" i="5"/>
  <c r="BB72" i="5" s="1"/>
  <c r="AY72" i="5"/>
  <c r="BI72" i="5" s="1"/>
  <c r="S67" i="5"/>
  <c r="R59" i="5"/>
  <c r="BA59" i="5"/>
  <c r="BB59" i="5" s="1"/>
  <c r="AY59" i="5"/>
  <c r="BI59" i="5" s="1"/>
  <c r="R55" i="5"/>
  <c r="BA55" i="5"/>
  <c r="BB55" i="5" s="1"/>
  <c r="AY55" i="5"/>
  <c r="BI55" i="5" s="1"/>
  <c r="S50" i="5"/>
  <c r="BA34" i="5"/>
  <c r="BB34" i="5" s="1"/>
  <c r="AY34" i="5"/>
  <c r="BI34" i="5" s="1"/>
  <c r="BA30" i="5"/>
  <c r="BB30" i="5" s="1"/>
  <c r="AY30" i="5"/>
  <c r="BI30" i="5" s="1"/>
  <c r="R25" i="5"/>
  <c r="R21" i="5"/>
  <c r="R49" i="5"/>
  <c r="BA49" i="5"/>
  <c r="BB49" i="5" s="1"/>
  <c r="AY49" i="5"/>
  <c r="BI49" i="5" s="1"/>
  <c r="BA78" i="5"/>
  <c r="BB78" i="5" s="1"/>
  <c r="AY78" i="5"/>
  <c r="BI78" i="5" s="1"/>
  <c r="R97" i="5"/>
  <c r="BA97" i="5"/>
  <c r="BB97" i="5" s="1"/>
  <c r="AY97" i="5"/>
  <c r="BI97" i="5" s="1"/>
  <c r="R93" i="5"/>
  <c r="BA93" i="5"/>
  <c r="BB93" i="5" s="1"/>
  <c r="AY93" i="5"/>
  <c r="BI93" i="5" s="1"/>
  <c r="R84" i="5"/>
  <c r="BA84" i="5"/>
  <c r="BB84" i="5" s="1"/>
  <c r="AY84" i="5"/>
  <c r="BI84" i="5" s="1"/>
  <c r="S80" i="5"/>
  <c r="BA80" i="5"/>
  <c r="BB80" i="5" s="1"/>
  <c r="AY80" i="5"/>
  <c r="BI80" i="5" s="1"/>
  <c r="R67" i="5"/>
  <c r="BA67" i="5"/>
  <c r="BB67" i="5" s="1"/>
  <c r="AY67" i="5"/>
  <c r="BI67" i="5" s="1"/>
  <c r="R63" i="5"/>
  <c r="BA63" i="5"/>
  <c r="BB63" i="5" s="1"/>
  <c r="AY63" i="5"/>
  <c r="BI63" i="5" s="1"/>
  <c r="S58" i="5"/>
  <c r="S54" i="5"/>
  <c r="BA42" i="5"/>
  <c r="BB42" i="5" s="1"/>
  <c r="AY42" i="5"/>
  <c r="BI42" i="5" s="1"/>
  <c r="BA38" i="5"/>
  <c r="BB38" i="5" s="1"/>
  <c r="AY38" i="5"/>
  <c r="BI38" i="5" s="1"/>
  <c r="R33" i="5"/>
  <c r="BA33" i="5"/>
  <c r="BB33" i="5" s="1"/>
  <c r="AY33" i="5"/>
  <c r="BI33" i="5" s="1"/>
  <c r="R29" i="5"/>
  <c r="BA29" i="5"/>
  <c r="BB29" i="5" s="1"/>
  <c r="AY29" i="5"/>
  <c r="BI29" i="5" s="1"/>
  <c r="R20" i="5"/>
  <c r="R101" i="5"/>
  <c r="BA101" i="5"/>
  <c r="BB101" i="5" s="1"/>
  <c r="AY101" i="5"/>
  <c r="BI101" i="5" s="1"/>
  <c r="R96" i="5"/>
  <c r="R92" i="5"/>
  <c r="BA92" i="5"/>
  <c r="BB92" i="5" s="1"/>
  <c r="AY92" i="5"/>
  <c r="BI92" i="5" s="1"/>
  <c r="S88" i="5"/>
  <c r="BA88" i="5"/>
  <c r="BB88" i="5" s="1"/>
  <c r="AY88" i="5"/>
  <c r="BI88" i="5" s="1"/>
  <c r="S83" i="5"/>
  <c r="S79" i="5"/>
  <c r="R75" i="5"/>
  <c r="BA75" i="5"/>
  <c r="BB75" i="5" s="1"/>
  <c r="AY75" i="5"/>
  <c r="BI75" i="5" s="1"/>
  <c r="R71" i="5"/>
  <c r="BA71" i="5"/>
  <c r="BB71" i="5" s="1"/>
  <c r="AY71" i="5"/>
  <c r="BI71" i="5" s="1"/>
  <c r="R58" i="5"/>
  <c r="R54" i="5"/>
  <c r="BA50" i="5"/>
  <c r="BB50" i="5" s="1"/>
  <c r="AY50" i="5"/>
  <c r="BI50" i="5" s="1"/>
  <c r="BA46" i="5"/>
  <c r="BB46" i="5" s="1"/>
  <c r="AY46" i="5"/>
  <c r="BI46" i="5" s="1"/>
  <c r="R41" i="5"/>
  <c r="BA41" i="5"/>
  <c r="BB41" i="5" s="1"/>
  <c r="AY41" i="5"/>
  <c r="BI41" i="5" s="1"/>
  <c r="R37" i="5"/>
  <c r="BA37" i="5"/>
  <c r="BB37" i="5" s="1"/>
  <c r="AY37" i="5"/>
  <c r="BI37" i="5" s="1"/>
  <c r="R32" i="5"/>
  <c r="R28" i="5"/>
  <c r="BA28" i="5"/>
  <c r="BB28" i="5" s="1"/>
  <c r="AY28" i="5"/>
  <c r="BI28" i="5" s="1"/>
  <c r="S24" i="5"/>
  <c r="R7" i="5"/>
  <c r="S7" i="5"/>
  <c r="S100" i="5"/>
  <c r="S92" i="5"/>
  <c r="S84" i="5"/>
  <c r="S76" i="5"/>
  <c r="S68" i="5"/>
  <c r="S60" i="5"/>
  <c r="S52" i="5"/>
  <c r="S44" i="5"/>
  <c r="S36" i="5"/>
  <c r="S28" i="5"/>
  <c r="S20" i="5"/>
  <c r="S97" i="5"/>
  <c r="S89" i="5"/>
  <c r="S81" i="5"/>
  <c r="S73" i="5"/>
  <c r="S65" i="5"/>
  <c r="S57" i="5"/>
  <c r="S49" i="5"/>
  <c r="S41" i="5"/>
  <c r="S33" i="5"/>
  <c r="S25" i="5"/>
  <c r="S101" i="5"/>
  <c r="S93" i="5"/>
  <c r="S85" i="5"/>
  <c r="S77" i="5"/>
  <c r="S69" i="5"/>
  <c r="S61" i="5"/>
  <c r="S53" i="5"/>
  <c r="S45" i="5"/>
  <c r="S37" i="5"/>
  <c r="S29" i="5"/>
  <c r="S21" i="5"/>
  <c r="C37" i="9" l="1"/>
  <c r="D37" i="9"/>
  <c r="H36" i="9"/>
  <c r="O49" i="3"/>
  <c r="O63" i="3"/>
  <c r="O66" i="3"/>
  <c r="O52" i="3"/>
  <c r="O50" i="3"/>
  <c r="O55" i="3"/>
  <c r="O61" i="3"/>
  <c r="O56" i="3"/>
  <c r="O51" i="3"/>
  <c r="O65" i="3"/>
  <c r="O60" i="3"/>
  <c r="O59" i="3"/>
  <c r="O48" i="3"/>
  <c r="O53" i="3"/>
  <c r="O62" i="3"/>
  <c r="G36" i="9"/>
  <c r="K36" i="9" s="1"/>
  <c r="L36" i="9" s="1"/>
  <c r="M35" i="9"/>
  <c r="N35" i="9" s="1"/>
  <c r="O35" i="9"/>
  <c r="P35" i="9" s="1"/>
  <c r="I166" i="7"/>
  <c r="H167" i="7" s="1"/>
  <c r="G166" i="7"/>
  <c r="F167" i="7" s="1"/>
  <c r="E166" i="7"/>
  <c r="D167" i="7" s="1"/>
  <c r="C167" i="7"/>
  <c r="B168" i="7" s="1"/>
  <c r="I35" i="9"/>
  <c r="J35" i="9" s="1"/>
  <c r="E37" i="9"/>
  <c r="F37" i="9"/>
  <c r="N33" i="9"/>
  <c r="B38" i="9"/>
  <c r="AW22" i="5"/>
  <c r="AX22" i="5" s="1"/>
  <c r="AW32" i="5"/>
  <c r="AX32" i="5" s="1"/>
  <c r="AW25" i="5"/>
  <c r="AX25" i="5" s="1"/>
  <c r="AW33" i="5"/>
  <c r="AX33" i="5" s="1"/>
  <c r="AW27" i="5"/>
  <c r="AX27" i="5" s="1"/>
  <c r="AW7" i="5"/>
  <c r="AX7" i="5" s="1"/>
  <c r="AW20" i="5"/>
  <c r="AX20" i="5" s="1"/>
  <c r="AW30" i="5"/>
  <c r="AX30" i="5" s="1"/>
  <c r="AW31" i="5"/>
  <c r="AX31" i="5" s="1"/>
  <c r="AW34" i="5"/>
  <c r="AX34" i="5" s="1"/>
  <c r="AW28" i="5"/>
  <c r="AX28" i="5" s="1"/>
  <c r="AW29" i="5"/>
  <c r="AX29" i="5" s="1"/>
  <c r="AW23" i="5"/>
  <c r="AX23" i="5" s="1"/>
  <c r="AW24" i="5"/>
  <c r="AX24" i="5" s="1"/>
  <c r="AW35" i="5"/>
  <c r="AX35" i="5" s="1"/>
  <c r="AW26" i="5"/>
  <c r="AX26" i="5" s="1"/>
  <c r="AW21" i="5"/>
  <c r="AX21" i="5" s="1"/>
  <c r="S44" i="3"/>
  <c r="P53" i="3"/>
  <c r="P65" i="3"/>
  <c r="P66" i="3"/>
  <c r="P48" i="3"/>
  <c r="P63" i="3"/>
  <c r="P57" i="3"/>
  <c r="P58" i="3"/>
  <c r="P54" i="3"/>
  <c r="P61" i="3"/>
  <c r="P62" i="3"/>
  <c r="P64" i="3"/>
  <c r="P59" i="3"/>
  <c r="P60" i="3"/>
  <c r="P52" i="3"/>
  <c r="P50" i="3"/>
  <c r="P49" i="3"/>
  <c r="P56" i="3"/>
  <c r="P51" i="3"/>
  <c r="P55" i="3"/>
  <c r="Q46" i="3"/>
  <c r="Q42" i="3"/>
  <c r="Q47" i="3" s="1"/>
  <c r="H34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7" i="5"/>
  <c r="M6" i="5"/>
  <c r="U22" i="5"/>
  <c r="U23" i="5"/>
  <c r="U24" i="5"/>
  <c r="AC24" i="5"/>
  <c r="U25" i="5"/>
  <c r="AC25" i="5"/>
  <c r="U26" i="5"/>
  <c r="AC26" i="5"/>
  <c r="AC27" i="5"/>
  <c r="U28" i="5"/>
  <c r="AC28" i="5"/>
  <c r="U29" i="5"/>
  <c r="AC29" i="5"/>
  <c r="U30" i="5"/>
  <c r="AC30" i="5"/>
  <c r="U31" i="5"/>
  <c r="AC31" i="5"/>
  <c r="U32" i="5"/>
  <c r="AC32" i="5"/>
  <c r="U33" i="5"/>
  <c r="AC33" i="5"/>
  <c r="AC34" i="5"/>
  <c r="U35" i="5"/>
  <c r="AC35" i="5"/>
  <c r="U36" i="5"/>
  <c r="AC36" i="5"/>
  <c r="AC37" i="5"/>
  <c r="U38" i="5"/>
  <c r="AC38" i="5"/>
  <c r="AC39" i="5"/>
  <c r="U40" i="5"/>
  <c r="AC40" i="5"/>
  <c r="AC41" i="5"/>
  <c r="U42" i="5"/>
  <c r="AC42" i="5"/>
  <c r="U43" i="5"/>
  <c r="AC43" i="5"/>
  <c r="AC44" i="5"/>
  <c r="AC45" i="5"/>
  <c r="U46" i="5"/>
  <c r="AC46" i="5"/>
  <c r="AC47" i="5"/>
  <c r="AC48" i="5"/>
  <c r="AC49" i="5"/>
  <c r="U50" i="5"/>
  <c r="AC50" i="5"/>
  <c r="U51" i="5"/>
  <c r="AC51" i="5"/>
  <c r="U52" i="5"/>
  <c r="AC52" i="5"/>
  <c r="AC53" i="5"/>
  <c r="U54" i="5"/>
  <c r="AC54" i="5"/>
  <c r="AC55" i="5"/>
  <c r="U56" i="5"/>
  <c r="AC56" i="5"/>
  <c r="AC57" i="5"/>
  <c r="U58" i="5"/>
  <c r="AC58" i="5"/>
  <c r="U59" i="5"/>
  <c r="AC59" i="5"/>
  <c r="U60" i="5"/>
  <c r="AC60" i="5"/>
  <c r="AC61" i="5"/>
  <c r="U62" i="5"/>
  <c r="AC62" i="5"/>
  <c r="AC63" i="5"/>
  <c r="U64" i="5"/>
  <c r="AC64" i="5"/>
  <c r="AC65" i="5"/>
  <c r="U66" i="5"/>
  <c r="AC66" i="5"/>
  <c r="U67" i="5"/>
  <c r="AC67" i="5"/>
  <c r="U68" i="5"/>
  <c r="AC68" i="5"/>
  <c r="AC69" i="5"/>
  <c r="U70" i="5"/>
  <c r="AC70" i="5"/>
  <c r="AC71" i="5"/>
  <c r="U72" i="5"/>
  <c r="AC72" i="5"/>
  <c r="AC73" i="5"/>
  <c r="U74" i="5"/>
  <c r="AC74" i="5"/>
  <c r="U75" i="5"/>
  <c r="AC75" i="5"/>
  <c r="AC76" i="5"/>
  <c r="AC77" i="5"/>
  <c r="U78" i="5"/>
  <c r="AC78" i="5"/>
  <c r="AC79" i="5"/>
  <c r="U80" i="5"/>
  <c r="AC80" i="5"/>
  <c r="AC81" i="5"/>
  <c r="U82" i="5"/>
  <c r="AC82" i="5"/>
  <c r="U83" i="5"/>
  <c r="AC83" i="5"/>
  <c r="U84" i="5"/>
  <c r="AC84" i="5"/>
  <c r="U85" i="5"/>
  <c r="AC85" i="5"/>
  <c r="U86" i="5"/>
  <c r="AC86" i="5"/>
  <c r="AC87" i="5"/>
  <c r="U88" i="5"/>
  <c r="AC88" i="5"/>
  <c r="AC89" i="5"/>
  <c r="U90" i="5"/>
  <c r="AC90" i="5"/>
  <c r="U91" i="5"/>
  <c r="AC91" i="5"/>
  <c r="U92" i="5"/>
  <c r="AC92" i="5"/>
  <c r="AC93" i="5"/>
  <c r="U94" i="5"/>
  <c r="AC94" i="5"/>
  <c r="AC95" i="5"/>
  <c r="U96" i="5"/>
  <c r="AC96" i="5"/>
  <c r="U97" i="5"/>
  <c r="AC97" i="5"/>
  <c r="U98" i="5"/>
  <c r="AC98" i="5"/>
  <c r="U99" i="5"/>
  <c r="AC99" i="5"/>
  <c r="U100" i="5"/>
  <c r="AC100" i="5"/>
  <c r="U101" i="5"/>
  <c r="AC101" i="5"/>
  <c r="AC7" i="5"/>
  <c r="AC8" i="5"/>
  <c r="J46" i="5"/>
  <c r="J48" i="5" s="1"/>
  <c r="G46" i="5"/>
  <c r="D46" i="5"/>
  <c r="U7" i="5"/>
  <c r="M16" i="3"/>
  <c r="N16" i="3"/>
  <c r="P16" i="3"/>
  <c r="Q16" i="3"/>
  <c r="R16" i="3"/>
  <c r="T16" i="3"/>
  <c r="T33" i="3" s="1"/>
  <c r="U16" i="3"/>
  <c r="V16" i="3"/>
  <c r="W16" i="3"/>
  <c r="X16" i="3"/>
  <c r="Z16" i="3"/>
  <c r="AA16" i="3"/>
  <c r="AC16" i="3"/>
  <c r="AE16" i="3"/>
  <c r="AH16" i="3"/>
  <c r="AI16" i="3"/>
  <c r="AK16" i="3"/>
  <c r="AL16" i="3"/>
  <c r="AM16" i="3"/>
  <c r="AN16" i="3"/>
  <c r="AP16" i="3"/>
  <c r="AR16" i="3"/>
  <c r="AS16" i="3"/>
  <c r="AT16" i="3"/>
  <c r="O16" i="3"/>
  <c r="AQ16" i="3"/>
  <c r="C38" i="9" l="1"/>
  <c r="D38" i="9"/>
  <c r="I36" i="9"/>
  <c r="J36" i="9" s="1"/>
  <c r="M36" i="9"/>
  <c r="N36" i="9" s="1"/>
  <c r="O36" i="9"/>
  <c r="P36" i="9" s="1"/>
  <c r="AT18" i="3"/>
  <c r="I167" i="7"/>
  <c r="H168" i="7" s="1"/>
  <c r="G167" i="7"/>
  <c r="F168" i="7" s="1"/>
  <c r="E167" i="7"/>
  <c r="D168" i="7" s="1"/>
  <c r="C168" i="7"/>
  <c r="B169" i="7" s="1"/>
  <c r="Y72" i="5"/>
  <c r="BC72" i="5"/>
  <c r="BD72" i="5" s="1"/>
  <c r="BC26" i="5"/>
  <c r="BD26" i="5" s="1"/>
  <c r="Y26" i="5"/>
  <c r="BC66" i="5"/>
  <c r="Y66" i="5"/>
  <c r="Y96" i="5"/>
  <c r="BC96" i="5"/>
  <c r="BD96" i="5" s="1"/>
  <c r="BC78" i="5"/>
  <c r="BD78" i="5" s="1"/>
  <c r="Y78" i="5"/>
  <c r="BC62" i="5"/>
  <c r="BD62" i="5" s="1"/>
  <c r="Y62" i="5"/>
  <c r="BC50" i="5"/>
  <c r="BD50" i="5" s="1"/>
  <c r="Y50" i="5"/>
  <c r="BC90" i="5"/>
  <c r="BD90" i="5" s="1"/>
  <c r="Y90" i="5"/>
  <c r="BC43" i="5"/>
  <c r="BD43" i="5" s="1"/>
  <c r="Y43" i="5"/>
  <c r="BC98" i="5"/>
  <c r="BD98" i="5" s="1"/>
  <c r="Y98" i="5"/>
  <c r="Y33" i="5"/>
  <c r="BC33" i="5"/>
  <c r="BD33" i="5" s="1"/>
  <c r="BC84" i="5"/>
  <c r="Y84" i="5"/>
  <c r="BC101" i="5"/>
  <c r="BD101" i="5" s="1"/>
  <c r="Y101" i="5"/>
  <c r="BC59" i="5"/>
  <c r="BD59" i="5" s="1"/>
  <c r="Y59" i="5"/>
  <c r="Y40" i="5"/>
  <c r="BC40" i="5"/>
  <c r="BD40" i="5" s="1"/>
  <c r="BC83" i="5"/>
  <c r="Y83" i="5"/>
  <c r="BC36" i="5"/>
  <c r="BD36" i="5" s="1"/>
  <c r="Y36" i="5"/>
  <c r="BC100" i="5"/>
  <c r="BD100" i="5" s="1"/>
  <c r="Y100" i="5"/>
  <c r="BC70" i="5"/>
  <c r="BD70" i="5" s="1"/>
  <c r="Y70" i="5"/>
  <c r="BC67" i="5"/>
  <c r="BD67" i="5" s="1"/>
  <c r="Y67" i="5"/>
  <c r="Y64" i="5"/>
  <c r="BC64" i="5"/>
  <c r="BD64" i="5" s="1"/>
  <c r="BC58" i="5"/>
  <c r="BD58" i="5" s="1"/>
  <c r="Y58" i="5"/>
  <c r="BC42" i="5"/>
  <c r="BD42" i="5" s="1"/>
  <c r="Y42" i="5"/>
  <c r="BC30" i="5"/>
  <c r="BD30" i="5" s="1"/>
  <c r="Y30" i="5"/>
  <c r="BC29" i="5"/>
  <c r="BD29" i="5" s="1"/>
  <c r="Y29" i="5"/>
  <c r="Y56" i="5"/>
  <c r="BC56" i="5"/>
  <c r="BD56" i="5" s="1"/>
  <c r="BC31" i="5"/>
  <c r="BD31" i="5" s="1"/>
  <c r="Y31" i="5"/>
  <c r="BC25" i="5"/>
  <c r="BD25" i="5" s="1"/>
  <c r="Y25" i="5"/>
  <c r="Y80" i="5"/>
  <c r="BC80" i="5"/>
  <c r="BD80" i="5" s="1"/>
  <c r="BC52" i="5"/>
  <c r="BD52" i="5" s="1"/>
  <c r="Y52" i="5"/>
  <c r="BC7" i="5"/>
  <c r="BC99" i="5"/>
  <c r="BD99" i="5" s="1"/>
  <c r="Y99" i="5"/>
  <c r="BC75" i="5"/>
  <c r="BD75" i="5" s="1"/>
  <c r="Y75" i="5"/>
  <c r="BC22" i="5"/>
  <c r="BD22" i="5" s="1"/>
  <c r="Y22" i="5"/>
  <c r="BC68" i="5"/>
  <c r="BD68" i="5" s="1"/>
  <c r="Y68" i="5"/>
  <c r="BC92" i="5"/>
  <c r="BD92" i="5" s="1"/>
  <c r="Y92" i="5"/>
  <c r="BC86" i="5"/>
  <c r="Y86" i="5"/>
  <c r="BC74" i="5"/>
  <c r="BD74" i="5" s="1"/>
  <c r="Y74" i="5"/>
  <c r="BC46" i="5"/>
  <c r="BD46" i="5" s="1"/>
  <c r="Y46" i="5"/>
  <c r="BC28" i="5"/>
  <c r="BD28" i="5" s="1"/>
  <c r="Y28" i="5"/>
  <c r="Y97" i="5"/>
  <c r="BC97" i="5"/>
  <c r="BD97" i="5" s="1"/>
  <c r="BC94" i="5"/>
  <c r="BD94" i="5" s="1"/>
  <c r="Y94" i="5"/>
  <c r="BC91" i="5"/>
  <c r="Y91" i="5"/>
  <c r="Y88" i="5"/>
  <c r="BC88" i="5"/>
  <c r="BD88" i="5" s="1"/>
  <c r="BC85" i="5"/>
  <c r="BD85" i="5" s="1"/>
  <c r="Y85" i="5"/>
  <c r="Y24" i="5"/>
  <c r="BC24" i="5"/>
  <c r="BD24" i="5" s="1"/>
  <c r="BC82" i="5"/>
  <c r="BD82" i="5" s="1"/>
  <c r="Y82" i="5"/>
  <c r="BC60" i="5"/>
  <c r="BD60" i="5" s="1"/>
  <c r="Y60" i="5"/>
  <c r="BC54" i="5"/>
  <c r="BD54" i="5" s="1"/>
  <c r="Y54" i="5"/>
  <c r="BC51" i="5"/>
  <c r="BD51" i="5" s="1"/>
  <c r="Y51" i="5"/>
  <c r="BC38" i="5"/>
  <c r="BD38" i="5" s="1"/>
  <c r="Y38" i="5"/>
  <c r="BC35" i="5"/>
  <c r="BD35" i="5" s="1"/>
  <c r="Y35" i="5"/>
  <c r="Y32" i="5"/>
  <c r="BC32" i="5"/>
  <c r="BD32" i="5" s="1"/>
  <c r="Y23" i="5"/>
  <c r="BC23" i="5"/>
  <c r="BD23" i="5" s="1"/>
  <c r="H37" i="9"/>
  <c r="G37" i="9"/>
  <c r="E38" i="9"/>
  <c r="F38" i="9"/>
  <c r="H38" i="9" s="1"/>
  <c r="B39" i="9"/>
  <c r="Y15" i="3"/>
  <c r="AG15" i="3"/>
  <c r="AO15" i="3"/>
  <c r="Y16" i="3"/>
  <c r="Y28" i="3" s="1"/>
  <c r="BD66" i="5"/>
  <c r="Q63" i="3"/>
  <c r="AW6" i="5"/>
  <c r="AX6" i="5" s="1"/>
  <c r="M15" i="3"/>
  <c r="AD15" i="3"/>
  <c r="AO16" i="3"/>
  <c r="AO36" i="3" s="1"/>
  <c r="AJ15" i="3"/>
  <c r="AB15" i="3"/>
  <c r="T15" i="3"/>
  <c r="AL15" i="3"/>
  <c r="V15" i="3"/>
  <c r="AG16" i="3"/>
  <c r="AG33" i="3" s="1"/>
  <c r="Q15" i="3"/>
  <c r="AQ15" i="3"/>
  <c r="AI15" i="3"/>
  <c r="AA15" i="3"/>
  <c r="S15" i="3"/>
  <c r="K15" i="3"/>
  <c r="Q53" i="3"/>
  <c r="Q65" i="3"/>
  <c r="Q54" i="3"/>
  <c r="Q60" i="3"/>
  <c r="Q59" i="3"/>
  <c r="Q52" i="3"/>
  <c r="Q62" i="3"/>
  <c r="Q50" i="3"/>
  <c r="Q64" i="3"/>
  <c r="Q49" i="3"/>
  <c r="Q61" i="3"/>
  <c r="Q48" i="3"/>
  <c r="Q51" i="3"/>
  <c r="Q58" i="3"/>
  <c r="Q55" i="3"/>
  <c r="Q56" i="3"/>
  <c r="Q66" i="3"/>
  <c r="Q57" i="3"/>
  <c r="AF15" i="3"/>
  <c r="X15" i="3"/>
  <c r="P15" i="3"/>
  <c r="AJ16" i="3"/>
  <c r="L16" i="3"/>
  <c r="L20" i="3" s="1"/>
  <c r="R46" i="3"/>
  <c r="R42" i="3"/>
  <c r="R47" i="3" s="1"/>
  <c r="T44" i="3"/>
  <c r="R6" i="5"/>
  <c r="AY6" i="5"/>
  <c r="BI6" i="5" s="1"/>
  <c r="BB6" i="5"/>
  <c r="BF6" i="5" s="1"/>
  <c r="AF16" i="3"/>
  <c r="AF19" i="3" s="1"/>
  <c r="AD16" i="3"/>
  <c r="AD26" i="3" s="1"/>
  <c r="K16" i="3"/>
  <c r="K27" i="3" s="1"/>
  <c r="AB16" i="3"/>
  <c r="AB23" i="3" s="1"/>
  <c r="S16" i="3"/>
  <c r="S32" i="3" s="1"/>
  <c r="AP15" i="3"/>
  <c r="AH15" i="3"/>
  <c r="W48" i="5"/>
  <c r="W76" i="5"/>
  <c r="W46" i="5"/>
  <c r="W58" i="5"/>
  <c r="W92" i="5"/>
  <c r="W100" i="5"/>
  <c r="U76" i="5"/>
  <c r="U48" i="5"/>
  <c r="W94" i="5"/>
  <c r="W84" i="5"/>
  <c r="W68" i="5"/>
  <c r="W52" i="5"/>
  <c r="W50" i="5"/>
  <c r="W82" i="5"/>
  <c r="W66" i="5"/>
  <c r="W60" i="5"/>
  <c r="W49" i="5"/>
  <c r="U49" i="5"/>
  <c r="W44" i="5"/>
  <c r="W39" i="5"/>
  <c r="W34" i="5"/>
  <c r="W27" i="5"/>
  <c r="W90" i="5"/>
  <c r="W73" i="5"/>
  <c r="W41" i="5"/>
  <c r="U89" i="5"/>
  <c r="U81" i="5"/>
  <c r="U73" i="5"/>
  <c r="U65" i="5"/>
  <c r="U57" i="5"/>
  <c r="W47" i="5"/>
  <c r="U44" i="5"/>
  <c r="W42" i="5"/>
  <c r="W38" i="5"/>
  <c r="U34" i="5"/>
  <c r="W22" i="5"/>
  <c r="W98" i="5"/>
  <c r="W95" i="5"/>
  <c r="W87" i="5"/>
  <c r="W79" i="5"/>
  <c r="W74" i="5"/>
  <c r="W71" i="5"/>
  <c r="W63" i="5"/>
  <c r="W55" i="5"/>
  <c r="W78" i="5"/>
  <c r="W70" i="5"/>
  <c r="W62" i="5"/>
  <c r="W54" i="5"/>
  <c r="W40" i="5"/>
  <c r="W35" i="5"/>
  <c r="W30" i="5"/>
  <c r="U27" i="5"/>
  <c r="W25" i="5"/>
  <c r="W28" i="5"/>
  <c r="W96" i="5"/>
  <c r="W88" i="5"/>
  <c r="W80" i="5"/>
  <c r="W72" i="5"/>
  <c r="W64" i="5"/>
  <c r="W56" i="5"/>
  <c r="W36" i="5"/>
  <c r="W33" i="5"/>
  <c r="U41" i="5"/>
  <c r="W86" i="5"/>
  <c r="W101" i="5"/>
  <c r="U95" i="5"/>
  <c r="W93" i="5"/>
  <c r="U87" i="5"/>
  <c r="W85" i="5"/>
  <c r="U79" i="5"/>
  <c r="W77" i="5"/>
  <c r="U71" i="5"/>
  <c r="W69" i="5"/>
  <c r="U63" i="5"/>
  <c r="W61" i="5"/>
  <c r="U55" i="5"/>
  <c r="W53" i="5"/>
  <c r="U47" i="5"/>
  <c r="W45" i="5"/>
  <c r="U39" i="5"/>
  <c r="W37" i="5"/>
  <c r="W29" i="5"/>
  <c r="W99" i="5"/>
  <c r="U93" i="5"/>
  <c r="W91" i="5"/>
  <c r="W83" i="5"/>
  <c r="U77" i="5"/>
  <c r="W75" i="5"/>
  <c r="U69" i="5"/>
  <c r="W67" i="5"/>
  <c r="U61" i="5"/>
  <c r="W59" i="5"/>
  <c r="U53" i="5"/>
  <c r="W51" i="5"/>
  <c r="U45" i="5"/>
  <c r="W43" i="5"/>
  <c r="U37" i="5"/>
  <c r="W26" i="5"/>
  <c r="W97" i="5"/>
  <c r="W89" i="5"/>
  <c r="W81" i="5"/>
  <c r="W65" i="5"/>
  <c r="W57" i="5"/>
  <c r="W32" i="5"/>
  <c r="W24" i="5"/>
  <c r="W31" i="5"/>
  <c r="W23" i="5"/>
  <c r="AT15" i="3"/>
  <c r="AQ25" i="3"/>
  <c r="AS23" i="3"/>
  <c r="AA26" i="3"/>
  <c r="AI20" i="3"/>
  <c r="AP26" i="3"/>
  <c r="AH22" i="3"/>
  <c r="Q18" i="3"/>
  <c r="AN19" i="3"/>
  <c r="X25" i="3"/>
  <c r="P24" i="3"/>
  <c r="AM21" i="3"/>
  <c r="AE24" i="3"/>
  <c r="W25" i="3"/>
  <c r="AT25" i="3"/>
  <c r="AL23" i="3"/>
  <c r="V26" i="3"/>
  <c r="N18" i="3"/>
  <c r="AC26" i="3"/>
  <c r="U23" i="3"/>
  <c r="AK23" i="3"/>
  <c r="AR25" i="3"/>
  <c r="AJ20" i="3"/>
  <c r="T23" i="3"/>
  <c r="AA18" i="3"/>
  <c r="U26" i="3"/>
  <c r="AI25" i="3"/>
  <c r="AQ18" i="3"/>
  <c r="AS24" i="3"/>
  <c r="AC24" i="3"/>
  <c r="AE26" i="3"/>
  <c r="V23" i="3"/>
  <c r="AR20" i="3"/>
  <c r="AI18" i="3"/>
  <c r="AP32" i="3"/>
  <c r="AP30" i="3"/>
  <c r="AP27" i="3"/>
  <c r="AP34" i="3"/>
  <c r="AP19" i="3"/>
  <c r="AP29" i="3"/>
  <c r="AP24" i="3"/>
  <c r="AP36" i="3"/>
  <c r="AP21" i="3"/>
  <c r="AP33" i="3"/>
  <c r="AP31" i="3"/>
  <c r="AP28" i="3"/>
  <c r="AP23" i="3"/>
  <c r="AP35" i="3"/>
  <c r="AP20" i="3"/>
  <c r="AH32" i="3"/>
  <c r="AH30" i="3"/>
  <c r="AH27" i="3"/>
  <c r="AH34" i="3"/>
  <c r="AH19" i="3"/>
  <c r="AH29" i="3"/>
  <c r="AH24" i="3"/>
  <c r="AH36" i="3"/>
  <c r="AH21" i="3"/>
  <c r="AH33" i="3"/>
  <c r="AH31" i="3"/>
  <c r="AH28" i="3"/>
  <c r="AH23" i="3"/>
  <c r="AH35" i="3"/>
  <c r="AH20" i="3"/>
  <c r="Z32" i="3"/>
  <c r="Z30" i="3"/>
  <c r="Z27" i="3"/>
  <c r="Z34" i="3"/>
  <c r="Z19" i="3"/>
  <c r="Z29" i="3"/>
  <c r="Z24" i="3"/>
  <c r="Z36" i="3"/>
  <c r="Z21" i="3"/>
  <c r="Z33" i="3"/>
  <c r="Z31" i="3"/>
  <c r="Z28" i="3"/>
  <c r="Z23" i="3"/>
  <c r="Z35" i="3"/>
  <c r="Z20" i="3"/>
  <c r="R32" i="3"/>
  <c r="R30" i="3"/>
  <c r="R27" i="3"/>
  <c r="R34" i="3"/>
  <c r="R19" i="3"/>
  <c r="R29" i="3"/>
  <c r="R24" i="3"/>
  <c r="R36" i="3"/>
  <c r="R21" i="3"/>
  <c r="R33" i="3"/>
  <c r="R31" i="3"/>
  <c r="R28" i="3"/>
  <c r="R23" i="3"/>
  <c r="R35" i="3"/>
  <c r="R20" i="3"/>
  <c r="Q27" i="3"/>
  <c r="Q34" i="3"/>
  <c r="Q19" i="3"/>
  <c r="Q29" i="3"/>
  <c r="Q36" i="3"/>
  <c r="Q21" i="3"/>
  <c r="Q33" i="3"/>
  <c r="Q31" i="3"/>
  <c r="Q28" i="3"/>
  <c r="Q23" i="3"/>
  <c r="Q35" i="3"/>
  <c r="Q20" i="3"/>
  <c r="Q32" i="3"/>
  <c r="Q30" i="3"/>
  <c r="Q25" i="3"/>
  <c r="AR18" i="3"/>
  <c r="AJ18" i="3"/>
  <c r="R18" i="3"/>
  <c r="AQ26" i="3"/>
  <c r="AJ25" i="3"/>
  <c r="AT23" i="3"/>
  <c r="AT21" i="3"/>
  <c r="N21" i="3"/>
  <c r="X34" i="3"/>
  <c r="X19" i="3"/>
  <c r="X29" i="3"/>
  <c r="X36" i="3"/>
  <c r="X21" i="3"/>
  <c r="X33" i="3"/>
  <c r="X31" i="3"/>
  <c r="X26" i="3"/>
  <c r="X28" i="3"/>
  <c r="X23" i="3"/>
  <c r="X35" i="3"/>
  <c r="X20" i="3"/>
  <c r="X32" i="3"/>
  <c r="X30" i="3"/>
  <c r="X27" i="3"/>
  <c r="X22" i="3"/>
  <c r="X18" i="3"/>
  <c r="AM29" i="3"/>
  <c r="AM36" i="3"/>
  <c r="AM33" i="3"/>
  <c r="AM31" i="3"/>
  <c r="AM28" i="3"/>
  <c r="AM23" i="3"/>
  <c r="AM35" i="3"/>
  <c r="AM20" i="3"/>
  <c r="AM32" i="3"/>
  <c r="AM30" i="3"/>
  <c r="AM27" i="3"/>
  <c r="AM22" i="3"/>
  <c r="AM34" i="3"/>
  <c r="AM19" i="3"/>
  <c r="AE29" i="3"/>
  <c r="AE36" i="3"/>
  <c r="AE33" i="3"/>
  <c r="AE31" i="3"/>
  <c r="AE28" i="3"/>
  <c r="AE23" i="3"/>
  <c r="AE35" i="3"/>
  <c r="AE20" i="3"/>
  <c r="AE32" i="3"/>
  <c r="AE30" i="3"/>
  <c r="AE27" i="3"/>
  <c r="AE22" i="3"/>
  <c r="AE34" i="3"/>
  <c r="AE19" i="3"/>
  <c r="W29" i="3"/>
  <c r="W36" i="3"/>
  <c r="W33" i="3"/>
  <c r="W31" i="3"/>
  <c r="W28" i="3"/>
  <c r="W23" i="3"/>
  <c r="W35" i="3"/>
  <c r="W20" i="3"/>
  <c r="W32" i="3"/>
  <c r="W30" i="3"/>
  <c r="W27" i="3"/>
  <c r="W22" i="3"/>
  <c r="W34" i="3"/>
  <c r="W19" i="3"/>
  <c r="O29" i="3"/>
  <c r="O36" i="3"/>
  <c r="O33" i="3"/>
  <c r="O31" i="3"/>
  <c r="O28" i="3"/>
  <c r="O23" i="3"/>
  <c r="O35" i="3"/>
  <c r="O20" i="3"/>
  <c r="O32" i="3"/>
  <c r="O30" i="3"/>
  <c r="O25" i="3"/>
  <c r="O27" i="3"/>
  <c r="O22" i="3"/>
  <c r="O34" i="3"/>
  <c r="O19" i="3"/>
  <c r="AP18" i="3"/>
  <c r="AH18" i="3"/>
  <c r="Z18" i="3"/>
  <c r="O18" i="3"/>
  <c r="AH25" i="3"/>
  <c r="T25" i="3"/>
  <c r="AR23" i="3"/>
  <c r="AL21" i="3"/>
  <c r="AQ20" i="3"/>
  <c r="AT36" i="3"/>
  <c r="AT33" i="3"/>
  <c r="AT31" i="3"/>
  <c r="AT28" i="3"/>
  <c r="AT35" i="3"/>
  <c r="AT20" i="3"/>
  <c r="AT32" i="3"/>
  <c r="AT30" i="3"/>
  <c r="AT27" i="3"/>
  <c r="AT22" i="3"/>
  <c r="AT34" i="3"/>
  <c r="AT19" i="3"/>
  <c r="AT29" i="3"/>
  <c r="AT24" i="3"/>
  <c r="V36" i="3"/>
  <c r="V33" i="3"/>
  <c r="V31" i="3"/>
  <c r="V28" i="3"/>
  <c r="V35" i="3"/>
  <c r="V20" i="3"/>
  <c r="V32" i="3"/>
  <c r="V30" i="3"/>
  <c r="V25" i="3"/>
  <c r="V27" i="3"/>
  <c r="V22" i="3"/>
  <c r="V34" i="3"/>
  <c r="V19" i="3"/>
  <c r="V29" i="3"/>
  <c r="V24" i="3"/>
  <c r="AM26" i="3"/>
  <c r="R26" i="3"/>
  <c r="AN24" i="3"/>
  <c r="X24" i="3"/>
  <c r="Z22" i="3"/>
  <c r="AE21" i="3"/>
  <c r="AL36" i="3"/>
  <c r="AL33" i="3"/>
  <c r="AL31" i="3"/>
  <c r="AL28" i="3"/>
  <c r="AL35" i="3"/>
  <c r="AL20" i="3"/>
  <c r="AL32" i="3"/>
  <c r="AL30" i="3"/>
  <c r="AL25" i="3"/>
  <c r="AL27" i="3"/>
  <c r="AL22" i="3"/>
  <c r="AL34" i="3"/>
  <c r="AL19" i="3"/>
  <c r="AL29" i="3"/>
  <c r="AL24" i="3"/>
  <c r="N36" i="3"/>
  <c r="N33" i="3"/>
  <c r="N31" i="3"/>
  <c r="N28" i="3"/>
  <c r="N35" i="3"/>
  <c r="N20" i="3"/>
  <c r="N32" i="3"/>
  <c r="N30" i="3"/>
  <c r="N25" i="3"/>
  <c r="N27" i="3"/>
  <c r="N22" i="3"/>
  <c r="N34" i="3"/>
  <c r="N19" i="3"/>
  <c r="N29" i="3"/>
  <c r="N24" i="3"/>
  <c r="AS33" i="3"/>
  <c r="AS31" i="3"/>
  <c r="AS28" i="3"/>
  <c r="AS35" i="3"/>
  <c r="AS20" i="3"/>
  <c r="AS32" i="3"/>
  <c r="AS30" i="3"/>
  <c r="AS25" i="3"/>
  <c r="AS27" i="3"/>
  <c r="AS22" i="3"/>
  <c r="AS34" i="3"/>
  <c r="AS19" i="3"/>
  <c r="AS29" i="3"/>
  <c r="AS36" i="3"/>
  <c r="AS21" i="3"/>
  <c r="AC33" i="3"/>
  <c r="AC31" i="3"/>
  <c r="AC28" i="3"/>
  <c r="AC35" i="3"/>
  <c r="AC20" i="3"/>
  <c r="AC32" i="3"/>
  <c r="AC30" i="3"/>
  <c r="AC25" i="3"/>
  <c r="AC27" i="3"/>
  <c r="AC22" i="3"/>
  <c r="AC34" i="3"/>
  <c r="AC19" i="3"/>
  <c r="AC29" i="3"/>
  <c r="AC36" i="3"/>
  <c r="AC21" i="3"/>
  <c r="M33" i="3"/>
  <c r="M31" i="3"/>
  <c r="M28" i="3"/>
  <c r="M35" i="3"/>
  <c r="M20" i="3"/>
  <c r="M32" i="3"/>
  <c r="M30" i="3"/>
  <c r="M25" i="3"/>
  <c r="M27" i="3"/>
  <c r="M22" i="3"/>
  <c r="M34" i="3"/>
  <c r="M19" i="3"/>
  <c r="M29" i="3"/>
  <c r="M24" i="3"/>
  <c r="M36" i="3"/>
  <c r="M21" i="3"/>
  <c r="AN18" i="3"/>
  <c r="W18" i="3"/>
  <c r="M18" i="3"/>
  <c r="AL26" i="3"/>
  <c r="Q26" i="3"/>
  <c r="AE25" i="3"/>
  <c r="R25" i="3"/>
  <c r="AM24" i="3"/>
  <c r="W24" i="3"/>
  <c r="N23" i="3"/>
  <c r="AK33" i="3"/>
  <c r="AK31" i="3"/>
  <c r="AK28" i="3"/>
  <c r="AK35" i="3"/>
  <c r="AK20" i="3"/>
  <c r="AK32" i="3"/>
  <c r="AK30" i="3"/>
  <c r="AK25" i="3"/>
  <c r="AK27" i="3"/>
  <c r="AK22" i="3"/>
  <c r="AK34" i="3"/>
  <c r="AK19" i="3"/>
  <c r="AK29" i="3"/>
  <c r="AK36" i="3"/>
  <c r="AK21" i="3"/>
  <c r="U33" i="3"/>
  <c r="U31" i="3"/>
  <c r="U28" i="3"/>
  <c r="U35" i="3"/>
  <c r="U20" i="3"/>
  <c r="U32" i="3"/>
  <c r="U30" i="3"/>
  <c r="U25" i="3"/>
  <c r="U27" i="3"/>
  <c r="U22" i="3"/>
  <c r="U34" i="3"/>
  <c r="U19" i="3"/>
  <c r="U29" i="3"/>
  <c r="U24" i="3"/>
  <c r="U36" i="3"/>
  <c r="U21" i="3"/>
  <c r="AR28" i="3"/>
  <c r="AR35" i="3"/>
  <c r="AR32" i="3"/>
  <c r="AR30" i="3"/>
  <c r="AR27" i="3"/>
  <c r="AR22" i="3"/>
  <c r="AR34" i="3"/>
  <c r="AR19" i="3"/>
  <c r="AR29" i="3"/>
  <c r="AR24" i="3"/>
  <c r="AR36" i="3"/>
  <c r="AR21" i="3"/>
  <c r="AR33" i="3"/>
  <c r="AR31" i="3"/>
  <c r="AR26" i="3"/>
  <c r="AJ28" i="3"/>
  <c r="AJ35" i="3"/>
  <c r="AJ32" i="3"/>
  <c r="AJ30" i="3"/>
  <c r="AJ27" i="3"/>
  <c r="AJ22" i="3"/>
  <c r="AJ34" i="3"/>
  <c r="AJ19" i="3"/>
  <c r="AJ29" i="3"/>
  <c r="AJ24" i="3"/>
  <c r="AJ36" i="3"/>
  <c r="AJ21" i="3"/>
  <c r="AJ33" i="3"/>
  <c r="AJ31" i="3"/>
  <c r="AJ26" i="3"/>
  <c r="T28" i="3"/>
  <c r="T35" i="3"/>
  <c r="T32" i="3"/>
  <c r="T30" i="3"/>
  <c r="T27" i="3"/>
  <c r="T22" i="3"/>
  <c r="T18" i="3"/>
  <c r="T34" i="3"/>
  <c r="T19" i="3"/>
  <c r="T29" i="3"/>
  <c r="T24" i="3"/>
  <c r="T36" i="3"/>
  <c r="T21" i="3"/>
  <c r="T31" i="3"/>
  <c r="T26" i="3"/>
  <c r="AM18" i="3"/>
  <c r="AE18" i="3"/>
  <c r="V18" i="3"/>
  <c r="AK26" i="3"/>
  <c r="Z26" i="3"/>
  <c r="O26" i="3"/>
  <c r="AP25" i="3"/>
  <c r="P25" i="3"/>
  <c r="AK24" i="3"/>
  <c r="Q24" i="3"/>
  <c r="AJ23" i="3"/>
  <c r="M23" i="3"/>
  <c r="R22" i="3"/>
  <c r="W21" i="3"/>
  <c r="AN34" i="3"/>
  <c r="AN29" i="3"/>
  <c r="AN36" i="3"/>
  <c r="AN21" i="3"/>
  <c r="AN33" i="3"/>
  <c r="AN31" i="3"/>
  <c r="AN26" i="3"/>
  <c r="AN28" i="3"/>
  <c r="AN23" i="3"/>
  <c r="AN35" i="3"/>
  <c r="AN20" i="3"/>
  <c r="AN32" i="3"/>
  <c r="AN30" i="3"/>
  <c r="AN27" i="3"/>
  <c r="AN22" i="3"/>
  <c r="AQ35" i="3"/>
  <c r="AQ32" i="3"/>
  <c r="AQ30" i="3"/>
  <c r="AQ27" i="3"/>
  <c r="AQ22" i="3"/>
  <c r="AQ34" i="3"/>
  <c r="AQ19" i="3"/>
  <c r="AQ29" i="3"/>
  <c r="AQ24" i="3"/>
  <c r="AQ36" i="3"/>
  <c r="AQ21" i="3"/>
  <c r="AQ33" i="3"/>
  <c r="AQ31" i="3"/>
  <c r="AQ28" i="3"/>
  <c r="AQ23" i="3"/>
  <c r="AI35" i="3"/>
  <c r="AI32" i="3"/>
  <c r="AI30" i="3"/>
  <c r="AI27" i="3"/>
  <c r="AI22" i="3"/>
  <c r="AI34" i="3"/>
  <c r="AI19" i="3"/>
  <c r="AI29" i="3"/>
  <c r="AI24" i="3"/>
  <c r="AI36" i="3"/>
  <c r="AI21" i="3"/>
  <c r="AI33" i="3"/>
  <c r="AI31" i="3"/>
  <c r="AI28" i="3"/>
  <c r="AI23" i="3"/>
  <c r="AA35" i="3"/>
  <c r="AA32" i="3"/>
  <c r="AA30" i="3"/>
  <c r="AA27" i="3"/>
  <c r="AA22" i="3"/>
  <c r="AA34" i="3"/>
  <c r="AA19" i="3"/>
  <c r="AA29" i="3"/>
  <c r="AA24" i="3"/>
  <c r="AA36" i="3"/>
  <c r="AA21" i="3"/>
  <c r="AA33" i="3"/>
  <c r="AA31" i="3"/>
  <c r="AA28" i="3"/>
  <c r="AA23" i="3"/>
  <c r="AL18" i="3"/>
  <c r="U18" i="3"/>
  <c r="AT26" i="3"/>
  <c r="AI26" i="3"/>
  <c r="N26" i="3"/>
  <c r="AN25" i="3"/>
  <c r="AA25" i="3"/>
  <c r="Q22" i="3"/>
  <c r="V21" i="3"/>
  <c r="AA20" i="3"/>
  <c r="P34" i="3"/>
  <c r="P19" i="3"/>
  <c r="P29" i="3"/>
  <c r="P36" i="3"/>
  <c r="P21" i="3"/>
  <c r="P33" i="3"/>
  <c r="P31" i="3"/>
  <c r="P26" i="3"/>
  <c r="P28" i="3"/>
  <c r="P23" i="3"/>
  <c r="P35" i="3"/>
  <c r="P20" i="3"/>
  <c r="P32" i="3"/>
  <c r="P30" i="3"/>
  <c r="P27" i="3"/>
  <c r="P22" i="3"/>
  <c r="P18" i="3"/>
  <c r="AS18" i="3"/>
  <c r="AK18" i="3"/>
  <c r="AC18" i="3"/>
  <c r="AS26" i="3"/>
  <c r="AH26" i="3"/>
  <c r="W26" i="3"/>
  <c r="M26" i="3"/>
  <c r="AM25" i="3"/>
  <c r="Z25" i="3"/>
  <c r="O24" i="3"/>
  <c r="AC23" i="3"/>
  <c r="AP22" i="3"/>
  <c r="O21" i="3"/>
  <c r="T20" i="3"/>
  <c r="D16" i="1"/>
  <c r="M5" i="1"/>
  <c r="H4" i="1"/>
  <c r="C39" i="9" l="1"/>
  <c r="D39" i="9"/>
  <c r="N38" i="3"/>
  <c r="T53" i="1"/>
  <c r="N53" i="1"/>
  <c r="L53" i="1"/>
  <c r="Z53" i="1"/>
  <c r="X53" i="1"/>
  <c r="V53" i="1"/>
  <c r="D15" i="1"/>
  <c r="F41" i="1" s="1"/>
  <c r="R53" i="1"/>
  <c r="P53" i="1"/>
  <c r="AO38" i="3"/>
  <c r="J24" i="3"/>
  <c r="M37" i="9"/>
  <c r="N37" i="9" s="1"/>
  <c r="AG21" i="3"/>
  <c r="AO20" i="3"/>
  <c r="AO29" i="3"/>
  <c r="Y31" i="3"/>
  <c r="AG30" i="3"/>
  <c r="Y18" i="3"/>
  <c r="AO26" i="3"/>
  <c r="Y25" i="3"/>
  <c r="Y33" i="3"/>
  <c r="AG32" i="3"/>
  <c r="AG36" i="3"/>
  <c r="AO35" i="3"/>
  <c r="AO34" i="3"/>
  <c r="AG24" i="3"/>
  <c r="AO19" i="3"/>
  <c r="AG18" i="3"/>
  <c r="AO22" i="3"/>
  <c r="Y30" i="3"/>
  <c r="Y21" i="3"/>
  <c r="AG20" i="3"/>
  <c r="AG29" i="3"/>
  <c r="AO23" i="3"/>
  <c r="AO27" i="3"/>
  <c r="Y22" i="3"/>
  <c r="AO18" i="3"/>
  <c r="AG22" i="3"/>
  <c r="Y32" i="3"/>
  <c r="Y36" i="3"/>
  <c r="AG35" i="3"/>
  <c r="AG34" i="3"/>
  <c r="AO28" i="3"/>
  <c r="Y20" i="3"/>
  <c r="Y29" i="3"/>
  <c r="AG23" i="3"/>
  <c r="AG27" i="3"/>
  <c r="AO31" i="3"/>
  <c r="Y24" i="3"/>
  <c r="AG26" i="3"/>
  <c r="Y35" i="3"/>
  <c r="Y34" i="3"/>
  <c r="AG28" i="3"/>
  <c r="AO25" i="3"/>
  <c r="AO33" i="3"/>
  <c r="Y26" i="3"/>
  <c r="AO24" i="3"/>
  <c r="Y23" i="3"/>
  <c r="Y27" i="3"/>
  <c r="AG31" i="3"/>
  <c r="AO30" i="3"/>
  <c r="AO21" i="3"/>
  <c r="Y19" i="3"/>
  <c r="AG19" i="3"/>
  <c r="AG25" i="3"/>
  <c r="AO32" i="3"/>
  <c r="I168" i="7"/>
  <c r="H169" i="7" s="1"/>
  <c r="G168" i="7"/>
  <c r="F169" i="7" s="1"/>
  <c r="E168" i="7"/>
  <c r="D169" i="7" s="1"/>
  <c r="C169" i="7"/>
  <c r="B170" i="7" s="1"/>
  <c r="BD7" i="5"/>
  <c r="AG7" i="5"/>
  <c r="AF38" i="3"/>
  <c r="AL38" i="3"/>
  <c r="AM38" i="3"/>
  <c r="Z38" i="3"/>
  <c r="L29" i="3"/>
  <c r="L35" i="3"/>
  <c r="K37" i="9"/>
  <c r="L37" i="9" s="1"/>
  <c r="I37" i="9"/>
  <c r="J37" i="9" s="1"/>
  <c r="Y7" i="5"/>
  <c r="BC93" i="5"/>
  <c r="Y93" i="5"/>
  <c r="Y55" i="5"/>
  <c r="BC55" i="5"/>
  <c r="Y87" i="5"/>
  <c r="BC87" i="5"/>
  <c r="BD87" i="5" s="1"/>
  <c r="BC27" i="5"/>
  <c r="BD27" i="5" s="1"/>
  <c r="Y27" i="5"/>
  <c r="Y73" i="5"/>
  <c r="BC73" i="5"/>
  <c r="BD73" i="5" s="1"/>
  <c r="BC63" i="5"/>
  <c r="BD63" i="5" s="1"/>
  <c r="Y63" i="5"/>
  <c r="Y95" i="5"/>
  <c r="BC95" i="5"/>
  <c r="BD95" i="5" s="1"/>
  <c r="Y89" i="5"/>
  <c r="BC89" i="5"/>
  <c r="BD89" i="5" s="1"/>
  <c r="BC37" i="5"/>
  <c r="BD37" i="5" s="1"/>
  <c r="Y37" i="5"/>
  <c r="BC69" i="5"/>
  <c r="BD69" i="5" s="1"/>
  <c r="Y69" i="5"/>
  <c r="Y49" i="5"/>
  <c r="BC49" i="5"/>
  <c r="BD49" i="5" s="1"/>
  <c r="Y39" i="5"/>
  <c r="BC39" i="5"/>
  <c r="BD39" i="5" s="1"/>
  <c r="Y71" i="5"/>
  <c r="BC71" i="5"/>
  <c r="BD71" i="5" s="1"/>
  <c r="BC44" i="5"/>
  <c r="BD44" i="5" s="1"/>
  <c r="Y44" i="5"/>
  <c r="BC53" i="5"/>
  <c r="BD53" i="5" s="1"/>
  <c r="Y53" i="5"/>
  <c r="BC65" i="5"/>
  <c r="BD65" i="5" s="1"/>
  <c r="Y65" i="5"/>
  <c r="BC34" i="5"/>
  <c r="BD34" i="5" s="1"/>
  <c r="Y34" i="5"/>
  <c r="BC45" i="5"/>
  <c r="BD45" i="5" s="1"/>
  <c r="Y45" i="5"/>
  <c r="BC77" i="5"/>
  <c r="BD77" i="5" s="1"/>
  <c r="Y77" i="5"/>
  <c r="Y41" i="5"/>
  <c r="BC41" i="5"/>
  <c r="BD41" i="5" s="1"/>
  <c r="Y48" i="5"/>
  <c r="BC48" i="5"/>
  <c r="BD48" i="5" s="1"/>
  <c r="BC61" i="5"/>
  <c r="BD61" i="5" s="1"/>
  <c r="Y61" i="5"/>
  <c r="Y81" i="5"/>
  <c r="BC81" i="5"/>
  <c r="BD81" i="5" s="1"/>
  <c r="BC47" i="5"/>
  <c r="BD47" i="5" s="1"/>
  <c r="Y47" i="5"/>
  <c r="BC79" i="5"/>
  <c r="BD79" i="5" s="1"/>
  <c r="Y79" i="5"/>
  <c r="Y57" i="5"/>
  <c r="BC57" i="5"/>
  <c r="BD57" i="5" s="1"/>
  <c r="BC76" i="5"/>
  <c r="Y76" i="5"/>
  <c r="O37" i="9"/>
  <c r="P37" i="9" s="1"/>
  <c r="G38" i="9"/>
  <c r="K38" i="9" s="1"/>
  <c r="L38" i="9" s="1"/>
  <c r="E39" i="9"/>
  <c r="F39" i="9"/>
  <c r="Y38" i="3"/>
  <c r="M38" i="3"/>
  <c r="AB38" i="3"/>
  <c r="BF24" i="5"/>
  <c r="BF32" i="5"/>
  <c r="BF40" i="5"/>
  <c r="BF48" i="5"/>
  <c r="BF56" i="5"/>
  <c r="BF64" i="5"/>
  <c r="BF72" i="5"/>
  <c r="BF80" i="5"/>
  <c r="BF88" i="5"/>
  <c r="BF96" i="5"/>
  <c r="BF25" i="5"/>
  <c r="BF33" i="5"/>
  <c r="BF41" i="5"/>
  <c r="BF49" i="5"/>
  <c r="BF57" i="5"/>
  <c r="BF65" i="5"/>
  <c r="BF73" i="5"/>
  <c r="BF81" i="5"/>
  <c r="BF89" i="5"/>
  <c r="BF97" i="5"/>
  <c r="BF26" i="5"/>
  <c r="BF34" i="5"/>
  <c r="BF42" i="5"/>
  <c r="BF50" i="5"/>
  <c r="BF58" i="5"/>
  <c r="BF66" i="5"/>
  <c r="BF74" i="5"/>
  <c r="BF82" i="5"/>
  <c r="BF90" i="5"/>
  <c r="BF98" i="5"/>
  <c r="BF27" i="5"/>
  <c r="BF35" i="5"/>
  <c r="BF43" i="5"/>
  <c r="BF51" i="5"/>
  <c r="BF59" i="5"/>
  <c r="BF67" i="5"/>
  <c r="BF75" i="5"/>
  <c r="BF83" i="5"/>
  <c r="BF91" i="5"/>
  <c r="BF99" i="5"/>
  <c r="BF28" i="5"/>
  <c r="BF36" i="5"/>
  <c r="BF44" i="5"/>
  <c r="BF52" i="5"/>
  <c r="BF60" i="5"/>
  <c r="BF68" i="5"/>
  <c r="BF76" i="5"/>
  <c r="BF84" i="5"/>
  <c r="BF92" i="5"/>
  <c r="BF100" i="5"/>
  <c r="BF29" i="5"/>
  <c r="BF37" i="5"/>
  <c r="BF45" i="5"/>
  <c r="BF53" i="5"/>
  <c r="BF61" i="5"/>
  <c r="BF69" i="5"/>
  <c r="BF77" i="5"/>
  <c r="BF85" i="5"/>
  <c r="BF93" i="5"/>
  <c r="BF101" i="5"/>
  <c r="BF30" i="5"/>
  <c r="BF38" i="5"/>
  <c r="BF46" i="5"/>
  <c r="BF54" i="5"/>
  <c r="BF62" i="5"/>
  <c r="BF70" i="5"/>
  <c r="BF78" i="5"/>
  <c r="BF86" i="5"/>
  <c r="BF94" i="5"/>
  <c r="BF31" i="5"/>
  <c r="BF39" i="5"/>
  <c r="BF47" i="5"/>
  <c r="BF55" i="5"/>
  <c r="BF63" i="5"/>
  <c r="BF71" i="5"/>
  <c r="BF79" i="5"/>
  <c r="BF87" i="5"/>
  <c r="BF95" i="5"/>
  <c r="B40" i="9"/>
  <c r="AG38" i="3"/>
  <c r="BD83" i="5"/>
  <c r="BD86" i="5"/>
  <c r="BD84" i="5"/>
  <c r="BD91" i="5"/>
  <c r="L15" i="3"/>
  <c r="AF18" i="3"/>
  <c r="AF27" i="3"/>
  <c r="AF32" i="3"/>
  <c r="AF31" i="3"/>
  <c r="T38" i="3"/>
  <c r="P38" i="3"/>
  <c r="AF21" i="3"/>
  <c r="L38" i="3"/>
  <c r="AF30" i="3"/>
  <c r="AF33" i="3"/>
  <c r="AF20" i="3"/>
  <c r="AF36" i="3"/>
  <c r="AF24" i="3"/>
  <c r="AF35" i="3"/>
  <c r="AF29" i="3"/>
  <c r="AF23" i="3"/>
  <c r="AF34" i="3"/>
  <c r="AF28" i="3"/>
  <c r="AF22" i="3"/>
  <c r="AF26" i="3"/>
  <c r="L31" i="3"/>
  <c r="L36" i="3"/>
  <c r="L30" i="3"/>
  <c r="V38" i="3"/>
  <c r="L24" i="3"/>
  <c r="L32" i="3"/>
  <c r="L19" i="3"/>
  <c r="L28" i="3"/>
  <c r="L26" i="3"/>
  <c r="L34" i="3"/>
  <c r="L23" i="3"/>
  <c r="L18" i="3"/>
  <c r="L33" i="3"/>
  <c r="L22" i="3"/>
  <c r="L25" i="3"/>
  <c r="L21" i="3"/>
  <c r="L27" i="3"/>
  <c r="AD38" i="3"/>
  <c r="W38" i="3"/>
  <c r="AJ38" i="3"/>
  <c r="AR38" i="3"/>
  <c r="AN15" i="3"/>
  <c r="AN38" i="3"/>
  <c r="U38" i="3"/>
  <c r="BD6" i="5"/>
  <c r="U44" i="3"/>
  <c r="AF25" i="3"/>
  <c r="R51" i="3"/>
  <c r="R38" i="3"/>
  <c r="R50" i="3"/>
  <c r="R57" i="3"/>
  <c r="R61" i="3"/>
  <c r="R63" i="3"/>
  <c r="R52" i="3"/>
  <c r="R59" i="3"/>
  <c r="R65" i="3"/>
  <c r="R48" i="3"/>
  <c r="R49" i="3"/>
  <c r="R55" i="3"/>
  <c r="R66" i="3"/>
  <c r="R58" i="3"/>
  <c r="R54" i="3"/>
  <c r="R62" i="3"/>
  <c r="R53" i="3"/>
  <c r="R64" i="3"/>
  <c r="R56" i="3"/>
  <c r="R60" i="3"/>
  <c r="AS38" i="3"/>
  <c r="AR15" i="3"/>
  <c r="Q38" i="3"/>
  <c r="S46" i="3"/>
  <c r="S42" i="3"/>
  <c r="S47" i="3" s="1"/>
  <c r="AB30" i="3"/>
  <c r="AD34" i="3"/>
  <c r="AB27" i="3"/>
  <c r="AD22" i="3"/>
  <c r="AE15" i="3"/>
  <c r="AD28" i="3"/>
  <c r="AD31" i="3"/>
  <c r="AB33" i="3"/>
  <c r="AB21" i="3"/>
  <c r="U15" i="3"/>
  <c r="O15" i="3"/>
  <c r="O38" i="3"/>
  <c r="AC38" i="3"/>
  <c r="AM15" i="3"/>
  <c r="AA38" i="3"/>
  <c r="AP38" i="3"/>
  <c r="Z15" i="3"/>
  <c r="AT38" i="3"/>
  <c r="AC15" i="3"/>
  <c r="AI38" i="3"/>
  <c r="AS15" i="3"/>
  <c r="S34" i="3"/>
  <c r="K29" i="3"/>
  <c r="AB31" i="3"/>
  <c r="AB22" i="3"/>
  <c r="AD19" i="3"/>
  <c r="AD35" i="3"/>
  <c r="AD23" i="3"/>
  <c r="AB36" i="3"/>
  <c r="AB32" i="3"/>
  <c r="AD27" i="3"/>
  <c r="AD33" i="3"/>
  <c r="AB18" i="3"/>
  <c r="AB24" i="3"/>
  <c r="AB35" i="3"/>
  <c r="AD21" i="3"/>
  <c r="AD25" i="3"/>
  <c r="AD36" i="3"/>
  <c r="AD18" i="3"/>
  <c r="AB29" i="3"/>
  <c r="AB28" i="3"/>
  <c r="AD30" i="3"/>
  <c r="AD24" i="3"/>
  <c r="AD32" i="3"/>
  <c r="AB19" i="3"/>
  <c r="AB20" i="3"/>
  <c r="AB25" i="3"/>
  <c r="AB26" i="3"/>
  <c r="AB34" i="3"/>
  <c r="AD29" i="3"/>
  <c r="AD20" i="3"/>
  <c r="S29" i="3"/>
  <c r="K36" i="3"/>
  <c r="K32" i="3"/>
  <c r="S23" i="3"/>
  <c r="S18" i="3"/>
  <c r="K25" i="3"/>
  <c r="K21" i="3"/>
  <c r="K30" i="3"/>
  <c r="S24" i="3"/>
  <c r="S35" i="3"/>
  <c r="S25" i="3"/>
  <c r="N15" i="3"/>
  <c r="AH38" i="3"/>
  <c r="K24" i="3"/>
  <c r="K35" i="3"/>
  <c r="S19" i="3"/>
  <c r="K26" i="3"/>
  <c r="AQ38" i="3"/>
  <c r="AE38" i="3"/>
  <c r="AK15" i="3"/>
  <c r="K20" i="3"/>
  <c r="K23" i="3"/>
  <c r="K19" i="3"/>
  <c r="S28" i="3"/>
  <c r="S22" i="3"/>
  <c r="S26" i="3"/>
  <c r="S20" i="3"/>
  <c r="S31" i="3"/>
  <c r="K28" i="3"/>
  <c r="K34" i="3"/>
  <c r="S33" i="3"/>
  <c r="S27" i="3"/>
  <c r="K31" i="3"/>
  <c r="K22" i="3"/>
  <c r="S21" i="3"/>
  <c r="S30" i="3"/>
  <c r="K18" i="3"/>
  <c r="AK38" i="3"/>
  <c r="K33" i="3"/>
  <c r="S36" i="3"/>
  <c r="S38" i="3"/>
  <c r="J36" i="3"/>
  <c r="R15" i="3"/>
  <c r="K38" i="3"/>
  <c r="X38" i="3"/>
  <c r="W15" i="3"/>
  <c r="H32" i="5"/>
  <c r="J20" i="3"/>
  <c r="J35" i="3"/>
  <c r="J29" i="3"/>
  <c r="J26" i="3"/>
  <c r="J25" i="3"/>
  <c r="J23" i="3"/>
  <c r="J19" i="3"/>
  <c r="J28" i="3"/>
  <c r="J34" i="3"/>
  <c r="J31" i="3"/>
  <c r="J27" i="3"/>
  <c r="J33" i="3"/>
  <c r="J30" i="3"/>
  <c r="J21" i="3"/>
  <c r="J32" i="3"/>
  <c r="J22" i="3"/>
  <c r="H5" i="1"/>
  <c r="M7" i="1" s="1"/>
  <c r="H6" i="1"/>
  <c r="N5" i="1"/>
  <c r="O5" i="1" s="1"/>
  <c r="C40" i="9" l="1"/>
  <c r="D40" i="9"/>
  <c r="O53" i="1"/>
  <c r="N54" i="1" s="1"/>
  <c r="O54" i="1" s="1"/>
  <c r="N55" i="1" s="1"/>
  <c r="O55" i="1" s="1"/>
  <c r="N56" i="1" s="1"/>
  <c r="O56" i="1" s="1"/>
  <c r="N57" i="1" s="1"/>
  <c r="O57" i="1" s="1"/>
  <c r="N58" i="1" s="1"/>
  <c r="O58" i="1" s="1"/>
  <c r="N59" i="1" s="1"/>
  <c r="O59" i="1" s="1"/>
  <c r="N60" i="1" s="1"/>
  <c r="O60" i="1" s="1"/>
  <c r="N61" i="1" s="1"/>
  <c r="O61" i="1" s="1"/>
  <c r="N62" i="1" s="1"/>
  <c r="O62" i="1" s="1"/>
  <c r="N63" i="1" s="1"/>
  <c r="O63" i="1" s="1"/>
  <c r="N64" i="1" s="1"/>
  <c r="O64" i="1" s="1"/>
  <c r="N65" i="1" s="1"/>
  <c r="O65" i="1" s="1"/>
  <c r="N66" i="1" s="1"/>
  <c r="O66" i="1" s="1"/>
  <c r="N67" i="1" s="1"/>
  <c r="O67" i="1" s="1"/>
  <c r="N68" i="1" s="1"/>
  <c r="O68" i="1" s="1"/>
  <c r="N69" i="1" s="1"/>
  <c r="O69" i="1" s="1"/>
  <c r="N70" i="1" s="1"/>
  <c r="O70" i="1" s="1"/>
  <c r="N71" i="1" s="1"/>
  <c r="O71" i="1" s="1"/>
  <c r="N72" i="1" s="1"/>
  <c r="O72" i="1" s="1"/>
  <c r="N73" i="1" s="1"/>
  <c r="O73" i="1" s="1"/>
  <c r="N74" i="1" s="1"/>
  <c r="O74" i="1" s="1"/>
  <c r="N75" i="1" s="1"/>
  <c r="O75" i="1" s="1"/>
  <c r="N76" i="1" s="1"/>
  <c r="O76" i="1" s="1"/>
  <c r="N77" i="1" s="1"/>
  <c r="O77" i="1" s="1"/>
  <c r="N78" i="1" s="1"/>
  <c r="O78" i="1" s="1"/>
  <c r="N79" i="1" s="1"/>
  <c r="O79" i="1" s="1"/>
  <c r="N80" i="1" s="1"/>
  <c r="O80" i="1" s="1"/>
  <c r="N81" i="1" s="1"/>
  <c r="O81" i="1" s="1"/>
  <c r="N82" i="1" s="1"/>
  <c r="O82" i="1" s="1"/>
  <c r="N83" i="1" s="1"/>
  <c r="O83" i="1" s="1"/>
  <c r="N84" i="1" s="1"/>
  <c r="O84" i="1" s="1"/>
  <c r="N85" i="1" s="1"/>
  <c r="O85" i="1" s="1"/>
  <c r="N86" i="1" s="1"/>
  <c r="O86" i="1" s="1"/>
  <c r="N87" i="1" s="1"/>
  <c r="O87" i="1" s="1"/>
  <c r="N88" i="1" s="1"/>
  <c r="O88" i="1" s="1"/>
  <c r="N89" i="1" s="1"/>
  <c r="O89" i="1" s="1"/>
  <c r="N90" i="1" s="1"/>
  <c r="O90" i="1" s="1"/>
  <c r="N91" i="1" s="1"/>
  <c r="O91" i="1" s="1"/>
  <c r="N92" i="1" s="1"/>
  <c r="O92" i="1" s="1"/>
  <c r="N93" i="1" s="1"/>
  <c r="O93" i="1" s="1"/>
  <c r="N94" i="1" s="1"/>
  <c r="O94" i="1" s="1"/>
  <c r="N95" i="1" s="1"/>
  <c r="O95" i="1" s="1"/>
  <c r="N96" i="1" s="1"/>
  <c r="O96" i="1" s="1"/>
  <c r="N97" i="1" s="1"/>
  <c r="O97" i="1" s="1"/>
  <c r="N98" i="1" s="1"/>
  <c r="O98" i="1" s="1"/>
  <c r="N99" i="1" s="1"/>
  <c r="O99" i="1" s="1"/>
  <c r="N100" i="1" s="1"/>
  <c r="O100" i="1" s="1"/>
  <c r="N101" i="1" s="1"/>
  <c r="O101" i="1" s="1"/>
  <c r="N102" i="1" s="1"/>
  <c r="O102" i="1" s="1"/>
  <c r="N103" i="1" s="1"/>
  <c r="O103" i="1" s="1"/>
  <c r="N104" i="1" s="1"/>
  <c r="O104" i="1" s="1"/>
  <c r="N105" i="1" s="1"/>
  <c r="O105" i="1" s="1"/>
  <c r="N106" i="1" s="1"/>
  <c r="O106" i="1" s="1"/>
  <c r="N107" i="1" s="1"/>
  <c r="O107" i="1" s="1"/>
  <c r="N108" i="1" s="1"/>
  <c r="O108" i="1" s="1"/>
  <c r="N109" i="1" s="1"/>
  <c r="O109" i="1" s="1"/>
  <c r="N110" i="1" s="1"/>
  <c r="O110" i="1" s="1"/>
  <c r="N111" i="1" s="1"/>
  <c r="O111" i="1" s="1"/>
  <c r="N112" i="1" s="1"/>
  <c r="O112" i="1" s="1"/>
  <c r="N113" i="1" s="1"/>
  <c r="O113" i="1" s="1"/>
  <c r="N114" i="1" s="1"/>
  <c r="O114" i="1" s="1"/>
  <c r="N115" i="1" s="1"/>
  <c r="O115" i="1" s="1"/>
  <c r="N116" i="1" s="1"/>
  <c r="O116" i="1" s="1"/>
  <c r="N117" i="1" s="1"/>
  <c r="O117" i="1" s="1"/>
  <c r="N118" i="1" s="1"/>
  <c r="O118" i="1" s="1"/>
  <c r="N119" i="1" s="1"/>
  <c r="O119" i="1" s="1"/>
  <c r="N120" i="1" s="1"/>
  <c r="O120" i="1" s="1"/>
  <c r="N121" i="1" s="1"/>
  <c r="O121" i="1" s="1"/>
  <c r="N122" i="1" s="1"/>
  <c r="O122" i="1" s="1"/>
  <c r="N123" i="1" s="1"/>
  <c r="O123" i="1" s="1"/>
  <c r="N124" i="1" s="1"/>
  <c r="O124" i="1" s="1"/>
  <c r="N125" i="1" s="1"/>
  <c r="O125" i="1" s="1"/>
  <c r="N126" i="1" s="1"/>
  <c r="O126" i="1" s="1"/>
  <c r="N127" i="1" s="1"/>
  <c r="O127" i="1" s="1"/>
  <c r="N128" i="1" s="1"/>
  <c r="O128" i="1" s="1"/>
  <c r="N129" i="1" s="1"/>
  <c r="O129" i="1" s="1"/>
  <c r="N130" i="1" s="1"/>
  <c r="O130" i="1" s="1"/>
  <c r="N131" i="1" s="1"/>
  <c r="O131" i="1" s="1"/>
  <c r="N132" i="1" s="1"/>
  <c r="O132" i="1" s="1"/>
  <c r="N133" i="1" s="1"/>
  <c r="O133" i="1" s="1"/>
  <c r="N134" i="1" s="1"/>
  <c r="O134" i="1" s="1"/>
  <c r="N135" i="1" s="1"/>
  <c r="O135" i="1" s="1"/>
  <c r="N136" i="1" s="1"/>
  <c r="O136" i="1" s="1"/>
  <c r="N137" i="1" s="1"/>
  <c r="O137" i="1" s="1"/>
  <c r="N138" i="1" s="1"/>
  <c r="O138" i="1" s="1"/>
  <c r="N139" i="1" s="1"/>
  <c r="O139" i="1" s="1"/>
  <c r="N140" i="1" s="1"/>
  <c r="O140" i="1" s="1"/>
  <c r="N141" i="1" s="1"/>
  <c r="O141" i="1" s="1"/>
  <c r="N142" i="1" s="1"/>
  <c r="O142" i="1" s="1"/>
  <c r="N143" i="1" s="1"/>
  <c r="O143" i="1" s="1"/>
  <c r="N144" i="1" s="1"/>
  <c r="O144" i="1" s="1"/>
  <c r="N145" i="1" s="1"/>
  <c r="O145" i="1" s="1"/>
  <c r="N146" i="1" s="1"/>
  <c r="O146" i="1" s="1"/>
  <c r="N147" i="1" s="1"/>
  <c r="O147" i="1" s="1"/>
  <c r="N148" i="1" s="1"/>
  <c r="O148" i="1" s="1"/>
  <c r="N149" i="1" s="1"/>
  <c r="O149" i="1" s="1"/>
  <c r="N150" i="1" s="1"/>
  <c r="O150" i="1" s="1"/>
  <c r="N151" i="1" s="1"/>
  <c r="O151" i="1" s="1"/>
  <c r="N152" i="1" s="1"/>
  <c r="O152" i="1" s="1"/>
  <c r="N153" i="1" s="1"/>
  <c r="O153" i="1" s="1"/>
  <c r="N154" i="1" s="1"/>
  <c r="O154" i="1" s="1"/>
  <c r="N155" i="1" s="1"/>
  <c r="O155" i="1" s="1"/>
  <c r="N156" i="1" s="1"/>
  <c r="O156" i="1" s="1"/>
  <c r="N157" i="1" s="1"/>
  <c r="O157" i="1" s="1"/>
  <c r="N158" i="1" s="1"/>
  <c r="O158" i="1" s="1"/>
  <c r="N159" i="1" s="1"/>
  <c r="O159" i="1" s="1"/>
  <c r="N160" i="1" s="1"/>
  <c r="O160" i="1" s="1"/>
  <c r="N161" i="1" s="1"/>
  <c r="O161" i="1" s="1"/>
  <c r="N162" i="1" s="1"/>
  <c r="O162" i="1" s="1"/>
  <c r="N163" i="1" s="1"/>
  <c r="O163" i="1" s="1"/>
  <c r="N164" i="1" s="1"/>
  <c r="O164" i="1" s="1"/>
  <c r="N165" i="1" s="1"/>
  <c r="O165" i="1" s="1"/>
  <c r="N166" i="1" s="1"/>
  <c r="O166" i="1" s="1"/>
  <c r="N167" i="1" s="1"/>
  <c r="O167" i="1" s="1"/>
  <c r="N168" i="1" s="1"/>
  <c r="O168" i="1" s="1"/>
  <c r="N169" i="1" s="1"/>
  <c r="O169" i="1" s="1"/>
  <c r="N170" i="1" s="1"/>
  <c r="O170" i="1" s="1"/>
  <c r="N171" i="1" s="1"/>
  <c r="O171" i="1" s="1"/>
  <c r="N172" i="1" s="1"/>
  <c r="O172" i="1" s="1"/>
  <c r="N173" i="1" s="1"/>
  <c r="O173" i="1" s="1"/>
  <c r="N174" i="1" s="1"/>
  <c r="O174" i="1" s="1"/>
  <c r="N175" i="1" s="1"/>
  <c r="O175" i="1" s="1"/>
  <c r="N176" i="1" s="1"/>
  <c r="O176" i="1" s="1"/>
  <c r="N177" i="1" s="1"/>
  <c r="O177" i="1" s="1"/>
  <c r="N178" i="1" s="1"/>
  <c r="O178" i="1" s="1"/>
  <c r="N179" i="1" s="1"/>
  <c r="O179" i="1" s="1"/>
  <c r="N180" i="1" s="1"/>
  <c r="O180" i="1" s="1"/>
  <c r="N181" i="1" s="1"/>
  <c r="O181" i="1" s="1"/>
  <c r="N182" i="1" s="1"/>
  <c r="O182" i="1" s="1"/>
  <c r="N183" i="1" s="1"/>
  <c r="O183" i="1" s="1"/>
  <c r="N184" i="1" s="1"/>
  <c r="O184" i="1" s="1"/>
  <c r="N185" i="1" s="1"/>
  <c r="O185" i="1" s="1"/>
  <c r="N186" i="1" s="1"/>
  <c r="O186" i="1" s="1"/>
  <c r="N187" i="1" s="1"/>
  <c r="O187" i="1" s="1"/>
  <c r="N188" i="1" s="1"/>
  <c r="O188" i="1" s="1"/>
  <c r="N189" i="1" s="1"/>
  <c r="O189" i="1" s="1"/>
  <c r="N190" i="1" s="1"/>
  <c r="O190" i="1" s="1"/>
  <c r="N191" i="1" s="1"/>
  <c r="O191" i="1" s="1"/>
  <c r="N192" i="1" s="1"/>
  <c r="O192" i="1" s="1"/>
  <c r="N193" i="1" s="1"/>
  <c r="O193" i="1" s="1"/>
  <c r="N194" i="1" s="1"/>
  <c r="O194" i="1" s="1"/>
  <c r="N195" i="1" s="1"/>
  <c r="O195" i="1" s="1"/>
  <c r="N196" i="1" s="1"/>
  <c r="O196" i="1" s="1"/>
  <c r="N197" i="1" s="1"/>
  <c r="O197" i="1" s="1"/>
  <c r="N198" i="1" s="1"/>
  <c r="O198" i="1" s="1"/>
  <c r="N199" i="1" s="1"/>
  <c r="O199" i="1" s="1"/>
  <c r="N200" i="1" s="1"/>
  <c r="O200" i="1" s="1"/>
  <c r="N201" i="1" s="1"/>
  <c r="O201" i="1" s="1"/>
  <c r="N202" i="1" s="1"/>
  <c r="O202" i="1" s="1"/>
  <c r="N203" i="1" s="1"/>
  <c r="O203" i="1" s="1"/>
  <c r="N204" i="1" s="1"/>
  <c r="O204" i="1" s="1"/>
  <c r="N205" i="1" s="1"/>
  <c r="O205" i="1" s="1"/>
  <c r="N206" i="1" s="1"/>
  <c r="O206" i="1" s="1"/>
  <c r="N207" i="1" s="1"/>
  <c r="O207" i="1" s="1"/>
  <c r="N208" i="1" s="1"/>
  <c r="O208" i="1" s="1"/>
  <c r="N209" i="1" s="1"/>
  <c r="O209" i="1" s="1"/>
  <c r="N210" i="1" s="1"/>
  <c r="O210" i="1" s="1"/>
  <c r="N211" i="1" s="1"/>
  <c r="O211" i="1" s="1"/>
  <c r="N212" i="1" s="1"/>
  <c r="O212" i="1" s="1"/>
  <c r="N213" i="1" s="1"/>
  <c r="O213" i="1" s="1"/>
  <c r="N214" i="1" s="1"/>
  <c r="O214" i="1" s="1"/>
  <c r="N215" i="1" s="1"/>
  <c r="O215" i="1" s="1"/>
  <c r="N216" i="1" s="1"/>
  <c r="O216" i="1" s="1"/>
  <c r="N217" i="1" s="1"/>
  <c r="O217" i="1" s="1"/>
  <c r="N218" i="1" s="1"/>
  <c r="O218" i="1" s="1"/>
  <c r="N219" i="1" s="1"/>
  <c r="O219" i="1" s="1"/>
  <c r="N220" i="1" s="1"/>
  <c r="O220" i="1" s="1"/>
  <c r="N221" i="1" s="1"/>
  <c r="O221" i="1" s="1"/>
  <c r="N222" i="1" s="1"/>
  <c r="O222" i="1" s="1"/>
  <c r="N223" i="1" s="1"/>
  <c r="O223" i="1" s="1"/>
  <c r="N224" i="1" s="1"/>
  <c r="O224" i="1" s="1"/>
  <c r="N225" i="1" s="1"/>
  <c r="O225" i="1" s="1"/>
  <c r="N226" i="1" s="1"/>
  <c r="O226" i="1" s="1"/>
  <c r="N227" i="1" s="1"/>
  <c r="O227" i="1" s="1"/>
  <c r="N228" i="1" s="1"/>
  <c r="O228" i="1" s="1"/>
  <c r="N229" i="1" s="1"/>
  <c r="O229" i="1" s="1"/>
  <c r="N230" i="1" s="1"/>
  <c r="O230" i="1" s="1"/>
  <c r="N231" i="1" s="1"/>
  <c r="O231" i="1" s="1"/>
  <c r="N232" i="1" s="1"/>
  <c r="O232" i="1" s="1"/>
  <c r="N233" i="1" s="1"/>
  <c r="O233" i="1" s="1"/>
  <c r="N234" i="1" s="1"/>
  <c r="O234" i="1" s="1"/>
  <c r="N235" i="1" s="1"/>
  <c r="O235" i="1" s="1"/>
  <c r="N236" i="1" s="1"/>
  <c r="O236" i="1" s="1"/>
  <c r="N237" i="1" s="1"/>
  <c r="O237" i="1" s="1"/>
  <c r="N238" i="1" s="1"/>
  <c r="O238" i="1" s="1"/>
  <c r="N239" i="1" s="1"/>
  <c r="O239" i="1" s="1"/>
  <c r="N240" i="1" s="1"/>
  <c r="O240" i="1" s="1"/>
  <c r="N241" i="1" s="1"/>
  <c r="O241" i="1" s="1"/>
  <c r="N242" i="1" s="1"/>
  <c r="O242" i="1" s="1"/>
  <c r="N243" i="1" s="1"/>
  <c r="O243" i="1" s="1"/>
  <c r="N244" i="1" s="1"/>
  <c r="O244" i="1" s="1"/>
  <c r="N245" i="1" s="1"/>
  <c r="O245" i="1" s="1"/>
  <c r="N246" i="1" s="1"/>
  <c r="O246" i="1" s="1"/>
  <c r="N247" i="1" s="1"/>
  <c r="O247" i="1" s="1"/>
  <c r="N248" i="1" s="1"/>
  <c r="O248" i="1" s="1"/>
  <c r="N249" i="1" s="1"/>
  <c r="O249" i="1" s="1"/>
  <c r="N250" i="1" s="1"/>
  <c r="K15" i="1" s="1"/>
  <c r="S53" i="1"/>
  <c r="R54" i="1" s="1"/>
  <c r="S54" i="1" s="1"/>
  <c r="R55" i="1" s="1"/>
  <c r="S55" i="1" s="1"/>
  <c r="R56" i="1" s="1"/>
  <c r="S56" i="1" s="1"/>
  <c r="R57" i="1" s="1"/>
  <c r="S57" i="1" s="1"/>
  <c r="R58" i="1" s="1"/>
  <c r="S58" i="1" s="1"/>
  <c r="R59" i="1" s="1"/>
  <c r="S59" i="1" s="1"/>
  <c r="R60" i="1" s="1"/>
  <c r="S60" i="1" s="1"/>
  <c r="R61" i="1" s="1"/>
  <c r="S61" i="1" s="1"/>
  <c r="R62" i="1" s="1"/>
  <c r="S62" i="1" s="1"/>
  <c r="R63" i="1" s="1"/>
  <c r="S63" i="1" s="1"/>
  <c r="R64" i="1" s="1"/>
  <c r="S64" i="1" s="1"/>
  <c r="R65" i="1" s="1"/>
  <c r="S65" i="1" s="1"/>
  <c r="R66" i="1" s="1"/>
  <c r="S66" i="1" s="1"/>
  <c r="R67" i="1" s="1"/>
  <c r="S67" i="1" s="1"/>
  <c r="R68" i="1" s="1"/>
  <c r="S68" i="1" s="1"/>
  <c r="R69" i="1" s="1"/>
  <c r="S69" i="1" s="1"/>
  <c r="R70" i="1" s="1"/>
  <c r="S70" i="1" s="1"/>
  <c r="R71" i="1" s="1"/>
  <c r="S71" i="1" s="1"/>
  <c r="R72" i="1" s="1"/>
  <c r="S72" i="1" s="1"/>
  <c r="R73" i="1" s="1"/>
  <c r="S73" i="1" s="1"/>
  <c r="R74" i="1" s="1"/>
  <c r="S74" i="1" s="1"/>
  <c r="R75" i="1" s="1"/>
  <c r="S75" i="1" s="1"/>
  <c r="R76" i="1" s="1"/>
  <c r="S76" i="1" s="1"/>
  <c r="R77" i="1" s="1"/>
  <c r="S77" i="1" s="1"/>
  <c r="R78" i="1" s="1"/>
  <c r="S78" i="1" s="1"/>
  <c r="R79" i="1" s="1"/>
  <c r="S79" i="1" s="1"/>
  <c r="R80" i="1" s="1"/>
  <c r="S80" i="1" s="1"/>
  <c r="R81" i="1" s="1"/>
  <c r="S81" i="1" s="1"/>
  <c r="R82" i="1" s="1"/>
  <c r="S82" i="1" s="1"/>
  <c r="R83" i="1" s="1"/>
  <c r="S83" i="1" s="1"/>
  <c r="R84" i="1" s="1"/>
  <c r="S84" i="1" s="1"/>
  <c r="R85" i="1" s="1"/>
  <c r="S85" i="1" s="1"/>
  <c r="R86" i="1" s="1"/>
  <c r="S86" i="1" s="1"/>
  <c r="R87" i="1" s="1"/>
  <c r="S87" i="1" s="1"/>
  <c r="R88" i="1" s="1"/>
  <c r="S88" i="1" s="1"/>
  <c r="R89" i="1" s="1"/>
  <c r="S89" i="1" s="1"/>
  <c r="R90" i="1" s="1"/>
  <c r="S90" i="1" s="1"/>
  <c r="R91" i="1" s="1"/>
  <c r="S91" i="1" s="1"/>
  <c r="R92" i="1" s="1"/>
  <c r="S92" i="1" s="1"/>
  <c r="R93" i="1" s="1"/>
  <c r="S93" i="1" s="1"/>
  <c r="R94" i="1" s="1"/>
  <c r="S94" i="1" s="1"/>
  <c r="R95" i="1" s="1"/>
  <c r="S95" i="1" s="1"/>
  <c r="R96" i="1" s="1"/>
  <c r="S96" i="1" s="1"/>
  <c r="R97" i="1" s="1"/>
  <c r="S97" i="1" s="1"/>
  <c r="R98" i="1" s="1"/>
  <c r="S98" i="1" s="1"/>
  <c r="R99" i="1" s="1"/>
  <c r="S99" i="1" s="1"/>
  <c r="R100" i="1" s="1"/>
  <c r="S100" i="1" s="1"/>
  <c r="R101" i="1" s="1"/>
  <c r="S101" i="1" s="1"/>
  <c r="R102" i="1" s="1"/>
  <c r="S102" i="1" s="1"/>
  <c r="R103" i="1" s="1"/>
  <c r="S103" i="1" s="1"/>
  <c r="R104" i="1" s="1"/>
  <c r="S104" i="1" s="1"/>
  <c r="R105" i="1" s="1"/>
  <c r="S105" i="1" s="1"/>
  <c r="R106" i="1" s="1"/>
  <c r="S106" i="1" s="1"/>
  <c r="R107" i="1" s="1"/>
  <c r="S107" i="1" s="1"/>
  <c r="R108" i="1" s="1"/>
  <c r="S108" i="1" s="1"/>
  <c r="R109" i="1" s="1"/>
  <c r="S109" i="1" s="1"/>
  <c r="R110" i="1" s="1"/>
  <c r="S110" i="1" s="1"/>
  <c r="R111" i="1" s="1"/>
  <c r="S111" i="1" s="1"/>
  <c r="R112" i="1" s="1"/>
  <c r="S112" i="1" s="1"/>
  <c r="R113" i="1" s="1"/>
  <c r="S113" i="1" s="1"/>
  <c r="R114" i="1" s="1"/>
  <c r="S114" i="1" s="1"/>
  <c r="R115" i="1" s="1"/>
  <c r="S115" i="1" s="1"/>
  <c r="R116" i="1" s="1"/>
  <c r="S116" i="1" s="1"/>
  <c r="R117" i="1" s="1"/>
  <c r="S117" i="1" s="1"/>
  <c r="R118" i="1" s="1"/>
  <c r="S118" i="1" s="1"/>
  <c r="R119" i="1" s="1"/>
  <c r="S119" i="1" s="1"/>
  <c r="R120" i="1" s="1"/>
  <c r="S120" i="1" s="1"/>
  <c r="R121" i="1" s="1"/>
  <c r="S121" i="1" s="1"/>
  <c r="R122" i="1" s="1"/>
  <c r="S122" i="1" s="1"/>
  <c r="R123" i="1" s="1"/>
  <c r="S123" i="1" s="1"/>
  <c r="R124" i="1" s="1"/>
  <c r="S124" i="1" s="1"/>
  <c r="R125" i="1" s="1"/>
  <c r="S125" i="1" s="1"/>
  <c r="R126" i="1" s="1"/>
  <c r="S126" i="1" s="1"/>
  <c r="R127" i="1" s="1"/>
  <c r="S127" i="1" s="1"/>
  <c r="R128" i="1" s="1"/>
  <c r="S128" i="1" s="1"/>
  <c r="R129" i="1" s="1"/>
  <c r="S129" i="1" s="1"/>
  <c r="R130" i="1" s="1"/>
  <c r="S130" i="1" s="1"/>
  <c r="R131" i="1" s="1"/>
  <c r="S131" i="1" s="1"/>
  <c r="R132" i="1" s="1"/>
  <c r="S132" i="1" s="1"/>
  <c r="R133" i="1" s="1"/>
  <c r="S133" i="1" s="1"/>
  <c r="R134" i="1" s="1"/>
  <c r="S134" i="1" s="1"/>
  <c r="R135" i="1" s="1"/>
  <c r="S135" i="1" s="1"/>
  <c r="R136" i="1" s="1"/>
  <c r="S136" i="1" s="1"/>
  <c r="R137" i="1" s="1"/>
  <c r="S137" i="1" s="1"/>
  <c r="R138" i="1" s="1"/>
  <c r="S138" i="1" s="1"/>
  <c r="R139" i="1" s="1"/>
  <c r="S139" i="1" s="1"/>
  <c r="R140" i="1" s="1"/>
  <c r="S140" i="1" s="1"/>
  <c r="R141" i="1" s="1"/>
  <c r="S141" i="1" s="1"/>
  <c r="R142" i="1" s="1"/>
  <c r="S142" i="1" s="1"/>
  <c r="R143" i="1" s="1"/>
  <c r="S143" i="1" s="1"/>
  <c r="R144" i="1" s="1"/>
  <c r="S144" i="1" s="1"/>
  <c r="R145" i="1" s="1"/>
  <c r="S145" i="1" s="1"/>
  <c r="R146" i="1" s="1"/>
  <c r="S146" i="1" s="1"/>
  <c r="R147" i="1" s="1"/>
  <c r="S147" i="1" s="1"/>
  <c r="R148" i="1" s="1"/>
  <c r="S148" i="1" s="1"/>
  <c r="R149" i="1" s="1"/>
  <c r="S149" i="1" s="1"/>
  <c r="R150" i="1" s="1"/>
  <c r="S150" i="1" s="1"/>
  <c r="R151" i="1" s="1"/>
  <c r="S151" i="1" s="1"/>
  <c r="R152" i="1" s="1"/>
  <c r="S152" i="1" s="1"/>
  <c r="R153" i="1" s="1"/>
  <c r="S153" i="1" s="1"/>
  <c r="R154" i="1" s="1"/>
  <c r="S154" i="1" s="1"/>
  <c r="R155" i="1" s="1"/>
  <c r="S155" i="1" s="1"/>
  <c r="R156" i="1" s="1"/>
  <c r="S156" i="1" s="1"/>
  <c r="R157" i="1" s="1"/>
  <c r="S157" i="1" s="1"/>
  <c r="R158" i="1" s="1"/>
  <c r="S158" i="1" s="1"/>
  <c r="R159" i="1" s="1"/>
  <c r="S159" i="1" s="1"/>
  <c r="R160" i="1" s="1"/>
  <c r="S160" i="1" s="1"/>
  <c r="R161" i="1" s="1"/>
  <c r="S161" i="1" s="1"/>
  <c r="R162" i="1" s="1"/>
  <c r="S162" i="1" s="1"/>
  <c r="R163" i="1" s="1"/>
  <c r="S163" i="1" s="1"/>
  <c r="R164" i="1" s="1"/>
  <c r="S164" i="1" s="1"/>
  <c r="R165" i="1" s="1"/>
  <c r="S165" i="1" s="1"/>
  <c r="R166" i="1" s="1"/>
  <c r="S166" i="1" s="1"/>
  <c r="R167" i="1" s="1"/>
  <c r="S167" i="1" s="1"/>
  <c r="R168" i="1" s="1"/>
  <c r="S168" i="1" s="1"/>
  <c r="R169" i="1" s="1"/>
  <c r="S169" i="1" s="1"/>
  <c r="R170" i="1" s="1"/>
  <c r="S170" i="1" s="1"/>
  <c r="R171" i="1" s="1"/>
  <c r="S171" i="1" s="1"/>
  <c r="R172" i="1" s="1"/>
  <c r="S172" i="1" s="1"/>
  <c r="R173" i="1" s="1"/>
  <c r="S173" i="1" s="1"/>
  <c r="R174" i="1" s="1"/>
  <c r="S174" i="1" s="1"/>
  <c r="R175" i="1" s="1"/>
  <c r="S175" i="1" s="1"/>
  <c r="R176" i="1" s="1"/>
  <c r="S176" i="1" s="1"/>
  <c r="R177" i="1" s="1"/>
  <c r="S177" i="1" s="1"/>
  <c r="R178" i="1" s="1"/>
  <c r="S178" i="1" s="1"/>
  <c r="R179" i="1" s="1"/>
  <c r="S179" i="1" s="1"/>
  <c r="R180" i="1" s="1"/>
  <c r="S180" i="1" s="1"/>
  <c r="R181" i="1" s="1"/>
  <c r="S181" i="1" s="1"/>
  <c r="R182" i="1" s="1"/>
  <c r="S182" i="1" s="1"/>
  <c r="R183" i="1" s="1"/>
  <c r="S183" i="1" s="1"/>
  <c r="R184" i="1" s="1"/>
  <c r="S184" i="1" s="1"/>
  <c r="R185" i="1" s="1"/>
  <c r="S185" i="1" s="1"/>
  <c r="R186" i="1" s="1"/>
  <c r="S186" i="1" s="1"/>
  <c r="R187" i="1" s="1"/>
  <c r="S187" i="1" s="1"/>
  <c r="R188" i="1" s="1"/>
  <c r="S188" i="1" s="1"/>
  <c r="R189" i="1" s="1"/>
  <c r="S189" i="1" s="1"/>
  <c r="R190" i="1" s="1"/>
  <c r="S190" i="1" s="1"/>
  <c r="R191" i="1" s="1"/>
  <c r="S191" i="1" s="1"/>
  <c r="R192" i="1" s="1"/>
  <c r="S192" i="1" s="1"/>
  <c r="R193" i="1" s="1"/>
  <c r="S193" i="1" s="1"/>
  <c r="R194" i="1" s="1"/>
  <c r="S194" i="1" s="1"/>
  <c r="R195" i="1" s="1"/>
  <c r="S195" i="1" s="1"/>
  <c r="R196" i="1" s="1"/>
  <c r="S196" i="1" s="1"/>
  <c r="R197" i="1" s="1"/>
  <c r="S197" i="1" s="1"/>
  <c r="R198" i="1" s="1"/>
  <c r="S198" i="1" s="1"/>
  <c r="R199" i="1" s="1"/>
  <c r="S199" i="1" s="1"/>
  <c r="R200" i="1" s="1"/>
  <c r="S200" i="1" s="1"/>
  <c r="R201" i="1" s="1"/>
  <c r="S201" i="1" s="1"/>
  <c r="R202" i="1" s="1"/>
  <c r="S202" i="1" s="1"/>
  <c r="R203" i="1" s="1"/>
  <c r="S203" i="1" s="1"/>
  <c r="R204" i="1" s="1"/>
  <c r="S204" i="1" s="1"/>
  <c r="R205" i="1" s="1"/>
  <c r="S205" i="1" s="1"/>
  <c r="R206" i="1" s="1"/>
  <c r="S206" i="1" s="1"/>
  <c r="R207" i="1" s="1"/>
  <c r="S207" i="1" s="1"/>
  <c r="R208" i="1" s="1"/>
  <c r="S208" i="1" s="1"/>
  <c r="R209" i="1" s="1"/>
  <c r="S209" i="1" s="1"/>
  <c r="R210" i="1" s="1"/>
  <c r="S210" i="1" s="1"/>
  <c r="R211" i="1" s="1"/>
  <c r="S211" i="1" s="1"/>
  <c r="R212" i="1" s="1"/>
  <c r="S212" i="1" s="1"/>
  <c r="R213" i="1" s="1"/>
  <c r="S213" i="1" s="1"/>
  <c r="R214" i="1" s="1"/>
  <c r="S214" i="1" s="1"/>
  <c r="R215" i="1" s="1"/>
  <c r="S215" i="1" s="1"/>
  <c r="R216" i="1" s="1"/>
  <c r="S216" i="1" s="1"/>
  <c r="R217" i="1" s="1"/>
  <c r="S217" i="1" s="1"/>
  <c r="R218" i="1" s="1"/>
  <c r="S218" i="1" s="1"/>
  <c r="R219" i="1" s="1"/>
  <c r="S219" i="1" s="1"/>
  <c r="R220" i="1" s="1"/>
  <c r="S220" i="1" s="1"/>
  <c r="R221" i="1" s="1"/>
  <c r="S221" i="1" s="1"/>
  <c r="R222" i="1" s="1"/>
  <c r="S222" i="1" s="1"/>
  <c r="R223" i="1" s="1"/>
  <c r="S223" i="1" s="1"/>
  <c r="R224" i="1" s="1"/>
  <c r="S224" i="1" s="1"/>
  <c r="R225" i="1" s="1"/>
  <c r="S225" i="1" s="1"/>
  <c r="R226" i="1" s="1"/>
  <c r="S226" i="1" s="1"/>
  <c r="R227" i="1" s="1"/>
  <c r="S227" i="1" s="1"/>
  <c r="R228" i="1" s="1"/>
  <c r="S228" i="1" s="1"/>
  <c r="R229" i="1" s="1"/>
  <c r="S229" i="1" s="1"/>
  <c r="R230" i="1" s="1"/>
  <c r="S230" i="1" s="1"/>
  <c r="R231" i="1" s="1"/>
  <c r="S231" i="1" s="1"/>
  <c r="R232" i="1" s="1"/>
  <c r="S232" i="1" s="1"/>
  <c r="R233" i="1" s="1"/>
  <c r="S233" i="1" s="1"/>
  <c r="R234" i="1" s="1"/>
  <c r="S234" i="1" s="1"/>
  <c r="R235" i="1" s="1"/>
  <c r="S235" i="1" s="1"/>
  <c r="R236" i="1" s="1"/>
  <c r="S236" i="1" s="1"/>
  <c r="R237" i="1" s="1"/>
  <c r="S237" i="1" s="1"/>
  <c r="R238" i="1" s="1"/>
  <c r="S238" i="1" s="1"/>
  <c r="R239" i="1" s="1"/>
  <c r="S239" i="1" s="1"/>
  <c r="R240" i="1" s="1"/>
  <c r="S240" i="1" s="1"/>
  <c r="R241" i="1" s="1"/>
  <c r="S241" i="1" s="1"/>
  <c r="R242" i="1" s="1"/>
  <c r="S242" i="1" s="1"/>
  <c r="R243" i="1" s="1"/>
  <c r="S243" i="1" s="1"/>
  <c r="R244" i="1" s="1"/>
  <c r="S244" i="1" s="1"/>
  <c r="R245" i="1" s="1"/>
  <c r="S245" i="1" s="1"/>
  <c r="R246" i="1" s="1"/>
  <c r="S246" i="1" s="1"/>
  <c r="R247" i="1" s="1"/>
  <c r="S247" i="1" s="1"/>
  <c r="R248" i="1" s="1"/>
  <c r="S248" i="1" s="1"/>
  <c r="R249" i="1" s="1"/>
  <c r="S249" i="1" s="1"/>
  <c r="R250" i="1" s="1"/>
  <c r="G53" i="1"/>
  <c r="F54" i="1" s="1"/>
  <c r="G54" i="1" s="1"/>
  <c r="F55" i="1" s="1"/>
  <c r="G55" i="1" s="1"/>
  <c r="F56" i="1" s="1"/>
  <c r="G56" i="1" s="1"/>
  <c r="F57" i="1" s="1"/>
  <c r="G57" i="1" s="1"/>
  <c r="F58" i="1" s="1"/>
  <c r="G58" i="1" s="1"/>
  <c r="F59" i="1" s="1"/>
  <c r="G59" i="1" s="1"/>
  <c r="F60" i="1" s="1"/>
  <c r="G60" i="1" s="1"/>
  <c r="F61" i="1" s="1"/>
  <c r="G61" i="1" s="1"/>
  <c r="F62" i="1" s="1"/>
  <c r="G62" i="1" s="1"/>
  <c r="F63" i="1" s="1"/>
  <c r="G63" i="1" s="1"/>
  <c r="F64" i="1" s="1"/>
  <c r="G64" i="1" s="1"/>
  <c r="F65" i="1" s="1"/>
  <c r="G65" i="1" s="1"/>
  <c r="F66" i="1" s="1"/>
  <c r="G66" i="1" s="1"/>
  <c r="F67" i="1" s="1"/>
  <c r="G67" i="1" s="1"/>
  <c r="F68" i="1" s="1"/>
  <c r="G68" i="1" s="1"/>
  <c r="F69" i="1" s="1"/>
  <c r="G69" i="1" s="1"/>
  <c r="F70" i="1" s="1"/>
  <c r="G70" i="1" s="1"/>
  <c r="F71" i="1" s="1"/>
  <c r="G71" i="1" s="1"/>
  <c r="F72" i="1" s="1"/>
  <c r="G72" i="1" s="1"/>
  <c r="F73" i="1" s="1"/>
  <c r="G73" i="1" s="1"/>
  <c r="F74" i="1" s="1"/>
  <c r="G74" i="1" s="1"/>
  <c r="F75" i="1" s="1"/>
  <c r="G75" i="1" s="1"/>
  <c r="F76" i="1" s="1"/>
  <c r="G76" i="1" s="1"/>
  <c r="F77" i="1" s="1"/>
  <c r="G77" i="1" s="1"/>
  <c r="F78" i="1" s="1"/>
  <c r="G78" i="1" s="1"/>
  <c r="F79" i="1" s="1"/>
  <c r="G79" i="1" s="1"/>
  <c r="F80" i="1" s="1"/>
  <c r="G80" i="1" s="1"/>
  <c r="F81" i="1" s="1"/>
  <c r="G81" i="1" s="1"/>
  <c r="F82" i="1" s="1"/>
  <c r="G82" i="1" s="1"/>
  <c r="F83" i="1" s="1"/>
  <c r="G83" i="1" s="1"/>
  <c r="F84" i="1" s="1"/>
  <c r="G84" i="1" s="1"/>
  <c r="F85" i="1" s="1"/>
  <c r="G85" i="1" s="1"/>
  <c r="F86" i="1" s="1"/>
  <c r="G86" i="1" s="1"/>
  <c r="F87" i="1" s="1"/>
  <c r="G87" i="1" s="1"/>
  <c r="F88" i="1" s="1"/>
  <c r="G88" i="1" s="1"/>
  <c r="F89" i="1" s="1"/>
  <c r="G89" i="1" s="1"/>
  <c r="F90" i="1" s="1"/>
  <c r="G90" i="1" s="1"/>
  <c r="F91" i="1" s="1"/>
  <c r="G91" i="1" s="1"/>
  <c r="F92" i="1" s="1"/>
  <c r="G92" i="1" s="1"/>
  <c r="F93" i="1" s="1"/>
  <c r="G93" i="1" s="1"/>
  <c r="F94" i="1" s="1"/>
  <c r="G94" i="1" s="1"/>
  <c r="F95" i="1" s="1"/>
  <c r="G95" i="1" s="1"/>
  <c r="F96" i="1" s="1"/>
  <c r="G96" i="1" s="1"/>
  <c r="F97" i="1" s="1"/>
  <c r="G97" i="1" s="1"/>
  <c r="F98" i="1" s="1"/>
  <c r="G98" i="1" s="1"/>
  <c r="F99" i="1" s="1"/>
  <c r="G99" i="1" s="1"/>
  <c r="F100" i="1" s="1"/>
  <c r="G100" i="1" s="1"/>
  <c r="F101" i="1" s="1"/>
  <c r="G101" i="1" s="1"/>
  <c r="F102" i="1" s="1"/>
  <c r="G102" i="1" s="1"/>
  <c r="F103" i="1" s="1"/>
  <c r="G103" i="1" s="1"/>
  <c r="F104" i="1" s="1"/>
  <c r="G104" i="1" s="1"/>
  <c r="F105" i="1" s="1"/>
  <c r="G105" i="1" s="1"/>
  <c r="F106" i="1" s="1"/>
  <c r="G106" i="1" s="1"/>
  <c r="F107" i="1" s="1"/>
  <c r="G107" i="1" s="1"/>
  <c r="F108" i="1" s="1"/>
  <c r="G108" i="1" s="1"/>
  <c r="F109" i="1" s="1"/>
  <c r="G109" i="1" s="1"/>
  <c r="F110" i="1" s="1"/>
  <c r="G110" i="1" s="1"/>
  <c r="F111" i="1" s="1"/>
  <c r="G111" i="1" s="1"/>
  <c r="F112" i="1" s="1"/>
  <c r="G112" i="1" s="1"/>
  <c r="F113" i="1" s="1"/>
  <c r="G113" i="1" s="1"/>
  <c r="F114" i="1" s="1"/>
  <c r="G114" i="1" s="1"/>
  <c r="F115" i="1" s="1"/>
  <c r="G115" i="1" s="1"/>
  <c r="F116" i="1" s="1"/>
  <c r="G116" i="1" s="1"/>
  <c r="F117" i="1" s="1"/>
  <c r="G117" i="1" s="1"/>
  <c r="F118" i="1" s="1"/>
  <c r="G118" i="1" s="1"/>
  <c r="F119" i="1" s="1"/>
  <c r="G119" i="1" s="1"/>
  <c r="F120" i="1" s="1"/>
  <c r="G120" i="1" s="1"/>
  <c r="F121" i="1" s="1"/>
  <c r="G121" i="1" s="1"/>
  <c r="F122" i="1" s="1"/>
  <c r="G122" i="1" s="1"/>
  <c r="F123" i="1" s="1"/>
  <c r="G123" i="1" s="1"/>
  <c r="F124" i="1" s="1"/>
  <c r="G124" i="1" s="1"/>
  <c r="F125" i="1" s="1"/>
  <c r="G125" i="1" s="1"/>
  <c r="F126" i="1" s="1"/>
  <c r="G126" i="1" s="1"/>
  <c r="F127" i="1" s="1"/>
  <c r="G127" i="1" s="1"/>
  <c r="F128" i="1" s="1"/>
  <c r="G128" i="1" s="1"/>
  <c r="F129" i="1" s="1"/>
  <c r="G129" i="1" s="1"/>
  <c r="F130" i="1" s="1"/>
  <c r="G130" i="1" s="1"/>
  <c r="F131" i="1" s="1"/>
  <c r="G131" i="1" s="1"/>
  <c r="F132" i="1" s="1"/>
  <c r="G132" i="1" s="1"/>
  <c r="F133" i="1" s="1"/>
  <c r="G133" i="1" s="1"/>
  <c r="F134" i="1" s="1"/>
  <c r="G134" i="1" s="1"/>
  <c r="F135" i="1" s="1"/>
  <c r="G135" i="1" s="1"/>
  <c r="F136" i="1" s="1"/>
  <c r="G136" i="1" s="1"/>
  <c r="F137" i="1" s="1"/>
  <c r="G137" i="1" s="1"/>
  <c r="F138" i="1" s="1"/>
  <c r="G138" i="1" s="1"/>
  <c r="F139" i="1" s="1"/>
  <c r="G139" i="1" s="1"/>
  <c r="F140" i="1" s="1"/>
  <c r="G140" i="1" s="1"/>
  <c r="F141" i="1" s="1"/>
  <c r="G141" i="1" s="1"/>
  <c r="F142" i="1" s="1"/>
  <c r="G142" i="1" s="1"/>
  <c r="F143" i="1" s="1"/>
  <c r="G143" i="1" s="1"/>
  <c r="F144" i="1" s="1"/>
  <c r="G144" i="1" s="1"/>
  <c r="F145" i="1" s="1"/>
  <c r="G145" i="1" s="1"/>
  <c r="F146" i="1" s="1"/>
  <c r="G146" i="1" s="1"/>
  <c r="F147" i="1" s="1"/>
  <c r="G147" i="1" s="1"/>
  <c r="F148" i="1" s="1"/>
  <c r="G148" i="1" s="1"/>
  <c r="F149" i="1" s="1"/>
  <c r="G149" i="1" s="1"/>
  <c r="F150" i="1" s="1"/>
  <c r="G150" i="1" s="1"/>
  <c r="F151" i="1" s="1"/>
  <c r="G151" i="1" s="1"/>
  <c r="F152" i="1" s="1"/>
  <c r="G152" i="1" s="1"/>
  <c r="F153" i="1" s="1"/>
  <c r="G153" i="1" s="1"/>
  <c r="F154" i="1" s="1"/>
  <c r="G154" i="1" s="1"/>
  <c r="F155" i="1" s="1"/>
  <c r="G155" i="1" s="1"/>
  <c r="F156" i="1" s="1"/>
  <c r="G156" i="1" s="1"/>
  <c r="F157" i="1" s="1"/>
  <c r="G157" i="1" s="1"/>
  <c r="F158" i="1" s="1"/>
  <c r="G158" i="1" s="1"/>
  <c r="F159" i="1" s="1"/>
  <c r="G159" i="1" s="1"/>
  <c r="F160" i="1" s="1"/>
  <c r="G160" i="1" s="1"/>
  <c r="F161" i="1" s="1"/>
  <c r="G161" i="1" s="1"/>
  <c r="F162" i="1" s="1"/>
  <c r="G162" i="1" s="1"/>
  <c r="F163" i="1" s="1"/>
  <c r="G163" i="1" s="1"/>
  <c r="F164" i="1" s="1"/>
  <c r="G164" i="1" s="1"/>
  <c r="F165" i="1" s="1"/>
  <c r="G165" i="1" s="1"/>
  <c r="F166" i="1" s="1"/>
  <c r="G166" i="1" s="1"/>
  <c r="F167" i="1" s="1"/>
  <c r="G167" i="1" s="1"/>
  <c r="F168" i="1" s="1"/>
  <c r="G168" i="1" s="1"/>
  <c r="F169" i="1" s="1"/>
  <c r="G169" i="1" s="1"/>
  <c r="F170" i="1" s="1"/>
  <c r="G170" i="1" s="1"/>
  <c r="F171" i="1" s="1"/>
  <c r="G171" i="1" s="1"/>
  <c r="F172" i="1" s="1"/>
  <c r="G172" i="1" s="1"/>
  <c r="F173" i="1" s="1"/>
  <c r="G173" i="1" s="1"/>
  <c r="F174" i="1" s="1"/>
  <c r="G174" i="1" s="1"/>
  <c r="F175" i="1" s="1"/>
  <c r="G175" i="1" s="1"/>
  <c r="F176" i="1" s="1"/>
  <c r="G176" i="1" s="1"/>
  <c r="F177" i="1" s="1"/>
  <c r="G177" i="1" s="1"/>
  <c r="F178" i="1" s="1"/>
  <c r="G178" i="1" s="1"/>
  <c r="F179" i="1" s="1"/>
  <c r="G179" i="1" s="1"/>
  <c r="F180" i="1" s="1"/>
  <c r="G180" i="1" s="1"/>
  <c r="F181" i="1" s="1"/>
  <c r="G181" i="1" s="1"/>
  <c r="F182" i="1" s="1"/>
  <c r="G182" i="1" s="1"/>
  <c r="F183" i="1" s="1"/>
  <c r="G183" i="1" s="1"/>
  <c r="F184" i="1" s="1"/>
  <c r="G184" i="1" s="1"/>
  <c r="F185" i="1" s="1"/>
  <c r="G185" i="1" s="1"/>
  <c r="F186" i="1" s="1"/>
  <c r="G186" i="1" s="1"/>
  <c r="F187" i="1" s="1"/>
  <c r="G187" i="1" s="1"/>
  <c r="F188" i="1" s="1"/>
  <c r="G188" i="1" s="1"/>
  <c r="F189" i="1" s="1"/>
  <c r="G189" i="1" s="1"/>
  <c r="F190" i="1" s="1"/>
  <c r="G190" i="1" s="1"/>
  <c r="F191" i="1" s="1"/>
  <c r="G191" i="1" s="1"/>
  <c r="F192" i="1" s="1"/>
  <c r="G192" i="1" s="1"/>
  <c r="F193" i="1" s="1"/>
  <c r="G193" i="1" s="1"/>
  <c r="F194" i="1" s="1"/>
  <c r="G194" i="1" s="1"/>
  <c r="F195" i="1" s="1"/>
  <c r="G195" i="1" s="1"/>
  <c r="F196" i="1" s="1"/>
  <c r="G196" i="1" s="1"/>
  <c r="F197" i="1" s="1"/>
  <c r="G197" i="1" s="1"/>
  <c r="F198" i="1" s="1"/>
  <c r="G198" i="1" s="1"/>
  <c r="F199" i="1" s="1"/>
  <c r="G199" i="1" s="1"/>
  <c r="F200" i="1" s="1"/>
  <c r="G200" i="1" s="1"/>
  <c r="F201" i="1" s="1"/>
  <c r="G201" i="1" s="1"/>
  <c r="F202" i="1" s="1"/>
  <c r="G202" i="1" s="1"/>
  <c r="F203" i="1" s="1"/>
  <c r="G203" i="1" s="1"/>
  <c r="F204" i="1" s="1"/>
  <c r="G204" i="1" s="1"/>
  <c r="F205" i="1" s="1"/>
  <c r="G205" i="1" s="1"/>
  <c r="F206" i="1" s="1"/>
  <c r="G206" i="1" s="1"/>
  <c r="F207" i="1" s="1"/>
  <c r="G207" i="1" s="1"/>
  <c r="F208" i="1" s="1"/>
  <c r="G208" i="1" s="1"/>
  <c r="F209" i="1" s="1"/>
  <c r="G209" i="1" s="1"/>
  <c r="F210" i="1" s="1"/>
  <c r="G210" i="1" s="1"/>
  <c r="F211" i="1" s="1"/>
  <c r="G211" i="1" s="1"/>
  <c r="F212" i="1" s="1"/>
  <c r="G212" i="1" s="1"/>
  <c r="F213" i="1" s="1"/>
  <c r="G213" i="1" s="1"/>
  <c r="F214" i="1" s="1"/>
  <c r="G214" i="1" s="1"/>
  <c r="F215" i="1" s="1"/>
  <c r="G215" i="1" s="1"/>
  <c r="F216" i="1" s="1"/>
  <c r="G216" i="1" s="1"/>
  <c r="F217" i="1" s="1"/>
  <c r="G217" i="1" s="1"/>
  <c r="F218" i="1" s="1"/>
  <c r="G218" i="1" s="1"/>
  <c r="F219" i="1" s="1"/>
  <c r="G219" i="1" s="1"/>
  <c r="F220" i="1" s="1"/>
  <c r="G220" i="1" s="1"/>
  <c r="F221" i="1" s="1"/>
  <c r="G221" i="1" s="1"/>
  <c r="F222" i="1" s="1"/>
  <c r="G222" i="1" s="1"/>
  <c r="F223" i="1" s="1"/>
  <c r="G223" i="1" s="1"/>
  <c r="F224" i="1" s="1"/>
  <c r="G224" i="1" s="1"/>
  <c r="F225" i="1" s="1"/>
  <c r="G225" i="1" s="1"/>
  <c r="F226" i="1" s="1"/>
  <c r="G226" i="1" s="1"/>
  <c r="F227" i="1" s="1"/>
  <c r="G227" i="1" s="1"/>
  <c r="F228" i="1" s="1"/>
  <c r="G228" i="1" s="1"/>
  <c r="F229" i="1" s="1"/>
  <c r="G229" i="1" s="1"/>
  <c r="F230" i="1" s="1"/>
  <c r="G230" i="1" s="1"/>
  <c r="F231" i="1" s="1"/>
  <c r="G231" i="1" s="1"/>
  <c r="F232" i="1" s="1"/>
  <c r="G232" i="1" s="1"/>
  <c r="F233" i="1" s="1"/>
  <c r="G233" i="1" s="1"/>
  <c r="F234" i="1" s="1"/>
  <c r="G234" i="1" s="1"/>
  <c r="F235" i="1" s="1"/>
  <c r="G235" i="1" s="1"/>
  <c r="F236" i="1" s="1"/>
  <c r="G236" i="1" s="1"/>
  <c r="F237" i="1" s="1"/>
  <c r="G237" i="1" s="1"/>
  <c r="F238" i="1" s="1"/>
  <c r="G238" i="1" s="1"/>
  <c r="F239" i="1" s="1"/>
  <c r="G239" i="1" s="1"/>
  <c r="F240" i="1" s="1"/>
  <c r="G240" i="1" s="1"/>
  <c r="F241" i="1" s="1"/>
  <c r="G241" i="1" s="1"/>
  <c r="F242" i="1" s="1"/>
  <c r="G242" i="1" s="1"/>
  <c r="F243" i="1" s="1"/>
  <c r="G243" i="1" s="1"/>
  <c r="F244" i="1" s="1"/>
  <c r="G244" i="1" s="1"/>
  <c r="F245" i="1" s="1"/>
  <c r="G245" i="1" s="1"/>
  <c r="F246" i="1" s="1"/>
  <c r="G246" i="1" s="1"/>
  <c r="F247" i="1" s="1"/>
  <c r="G247" i="1" s="1"/>
  <c r="F248" i="1" s="1"/>
  <c r="G248" i="1" s="1"/>
  <c r="F249" i="1" s="1"/>
  <c r="G249" i="1" s="1"/>
  <c r="F250" i="1" s="1"/>
  <c r="I53" i="1"/>
  <c r="H54" i="1" s="1"/>
  <c r="I54" i="1" s="1"/>
  <c r="H55" i="1" s="1"/>
  <c r="I55" i="1" s="1"/>
  <c r="H56" i="1" s="1"/>
  <c r="I56" i="1" s="1"/>
  <c r="H57" i="1" s="1"/>
  <c r="I57" i="1" s="1"/>
  <c r="H58" i="1" s="1"/>
  <c r="I58" i="1" s="1"/>
  <c r="H59" i="1" s="1"/>
  <c r="I59" i="1" s="1"/>
  <c r="H60" i="1" s="1"/>
  <c r="I60" i="1" s="1"/>
  <c r="H61" i="1" s="1"/>
  <c r="I61" i="1" s="1"/>
  <c r="H62" i="1" s="1"/>
  <c r="I62" i="1" s="1"/>
  <c r="H63" i="1" s="1"/>
  <c r="I63" i="1" s="1"/>
  <c r="H64" i="1" s="1"/>
  <c r="I64" i="1" s="1"/>
  <c r="H65" i="1" s="1"/>
  <c r="I65" i="1" s="1"/>
  <c r="H66" i="1" s="1"/>
  <c r="I66" i="1" s="1"/>
  <c r="H67" i="1" s="1"/>
  <c r="I67" i="1" s="1"/>
  <c r="H68" i="1" s="1"/>
  <c r="I68" i="1" s="1"/>
  <c r="H69" i="1" s="1"/>
  <c r="I69" i="1" s="1"/>
  <c r="H70" i="1" s="1"/>
  <c r="I70" i="1" s="1"/>
  <c r="H71" i="1" s="1"/>
  <c r="I71" i="1" s="1"/>
  <c r="H72" i="1" s="1"/>
  <c r="I72" i="1" s="1"/>
  <c r="H73" i="1" s="1"/>
  <c r="I73" i="1" s="1"/>
  <c r="H74" i="1" s="1"/>
  <c r="I74" i="1" s="1"/>
  <c r="H75" i="1" s="1"/>
  <c r="I75" i="1" s="1"/>
  <c r="H76" i="1" s="1"/>
  <c r="I76" i="1" s="1"/>
  <c r="H77" i="1" s="1"/>
  <c r="I77" i="1" s="1"/>
  <c r="H78" i="1" s="1"/>
  <c r="I78" i="1" s="1"/>
  <c r="H79" i="1" s="1"/>
  <c r="I79" i="1" s="1"/>
  <c r="H80" i="1" s="1"/>
  <c r="I80" i="1" s="1"/>
  <c r="H81" i="1" s="1"/>
  <c r="I81" i="1" s="1"/>
  <c r="H82" i="1" s="1"/>
  <c r="I82" i="1" s="1"/>
  <c r="H83" i="1" s="1"/>
  <c r="I83" i="1" s="1"/>
  <c r="H84" i="1" s="1"/>
  <c r="I84" i="1" s="1"/>
  <c r="H85" i="1" s="1"/>
  <c r="I85" i="1" s="1"/>
  <c r="H86" i="1" s="1"/>
  <c r="I86" i="1" s="1"/>
  <c r="H87" i="1" s="1"/>
  <c r="I87" i="1" s="1"/>
  <c r="H88" i="1" s="1"/>
  <c r="I88" i="1" s="1"/>
  <c r="H89" i="1" s="1"/>
  <c r="I89" i="1" s="1"/>
  <c r="H90" i="1" s="1"/>
  <c r="I90" i="1" s="1"/>
  <c r="H91" i="1" s="1"/>
  <c r="I91" i="1" s="1"/>
  <c r="H92" i="1" s="1"/>
  <c r="I92" i="1" s="1"/>
  <c r="H93" i="1" s="1"/>
  <c r="I93" i="1" s="1"/>
  <c r="H94" i="1" s="1"/>
  <c r="I94" i="1" s="1"/>
  <c r="H95" i="1" s="1"/>
  <c r="I95" i="1" s="1"/>
  <c r="H96" i="1" s="1"/>
  <c r="I96" i="1" s="1"/>
  <c r="H97" i="1" s="1"/>
  <c r="I97" i="1" s="1"/>
  <c r="H98" i="1" s="1"/>
  <c r="I98" i="1" s="1"/>
  <c r="H99" i="1" s="1"/>
  <c r="I99" i="1" s="1"/>
  <c r="H100" i="1" s="1"/>
  <c r="I100" i="1" s="1"/>
  <c r="H101" i="1" s="1"/>
  <c r="I101" i="1" s="1"/>
  <c r="H102" i="1" s="1"/>
  <c r="I102" i="1" s="1"/>
  <c r="H103" i="1" s="1"/>
  <c r="I103" i="1" s="1"/>
  <c r="H104" i="1" s="1"/>
  <c r="I104" i="1" s="1"/>
  <c r="H105" i="1" s="1"/>
  <c r="I105" i="1" s="1"/>
  <c r="H106" i="1" s="1"/>
  <c r="I106" i="1" s="1"/>
  <c r="H107" i="1" s="1"/>
  <c r="I107" i="1" s="1"/>
  <c r="H108" i="1" s="1"/>
  <c r="I108" i="1" s="1"/>
  <c r="H109" i="1" s="1"/>
  <c r="I109" i="1" s="1"/>
  <c r="H110" i="1" s="1"/>
  <c r="I110" i="1" s="1"/>
  <c r="H111" i="1" s="1"/>
  <c r="I111" i="1" s="1"/>
  <c r="H112" i="1" s="1"/>
  <c r="I112" i="1" s="1"/>
  <c r="H113" i="1" s="1"/>
  <c r="I113" i="1" s="1"/>
  <c r="H114" i="1" s="1"/>
  <c r="I114" i="1" s="1"/>
  <c r="H115" i="1" s="1"/>
  <c r="I115" i="1" s="1"/>
  <c r="H116" i="1" s="1"/>
  <c r="I116" i="1" s="1"/>
  <c r="H117" i="1" s="1"/>
  <c r="I117" i="1" s="1"/>
  <c r="H118" i="1" s="1"/>
  <c r="I118" i="1" s="1"/>
  <c r="H119" i="1" s="1"/>
  <c r="I119" i="1" s="1"/>
  <c r="H120" i="1" s="1"/>
  <c r="I120" i="1" s="1"/>
  <c r="H121" i="1" s="1"/>
  <c r="I121" i="1" s="1"/>
  <c r="H122" i="1" s="1"/>
  <c r="I122" i="1" s="1"/>
  <c r="H123" i="1" s="1"/>
  <c r="I123" i="1" s="1"/>
  <c r="H124" i="1" s="1"/>
  <c r="I124" i="1" s="1"/>
  <c r="H125" i="1" s="1"/>
  <c r="I125" i="1" s="1"/>
  <c r="H126" i="1" s="1"/>
  <c r="I126" i="1" s="1"/>
  <c r="H127" i="1" s="1"/>
  <c r="I127" i="1" s="1"/>
  <c r="H128" i="1" s="1"/>
  <c r="I128" i="1" s="1"/>
  <c r="H129" i="1" s="1"/>
  <c r="I129" i="1" s="1"/>
  <c r="H130" i="1" s="1"/>
  <c r="I130" i="1" s="1"/>
  <c r="H131" i="1" s="1"/>
  <c r="I131" i="1" s="1"/>
  <c r="H132" i="1" s="1"/>
  <c r="I132" i="1" s="1"/>
  <c r="H133" i="1" s="1"/>
  <c r="I133" i="1" s="1"/>
  <c r="H134" i="1" s="1"/>
  <c r="I134" i="1" s="1"/>
  <c r="H135" i="1" s="1"/>
  <c r="I135" i="1" s="1"/>
  <c r="H136" i="1" s="1"/>
  <c r="I136" i="1" s="1"/>
  <c r="H137" i="1" s="1"/>
  <c r="I137" i="1" s="1"/>
  <c r="H138" i="1" s="1"/>
  <c r="I138" i="1" s="1"/>
  <c r="H139" i="1" s="1"/>
  <c r="I139" i="1" s="1"/>
  <c r="H140" i="1" s="1"/>
  <c r="I140" i="1" s="1"/>
  <c r="H141" i="1" s="1"/>
  <c r="I141" i="1" s="1"/>
  <c r="H142" i="1" s="1"/>
  <c r="I142" i="1" s="1"/>
  <c r="H143" i="1" s="1"/>
  <c r="I143" i="1" s="1"/>
  <c r="H144" i="1" s="1"/>
  <c r="I144" i="1" s="1"/>
  <c r="H145" i="1" s="1"/>
  <c r="I145" i="1" s="1"/>
  <c r="H146" i="1" s="1"/>
  <c r="I146" i="1" s="1"/>
  <c r="H147" i="1" s="1"/>
  <c r="I147" i="1" s="1"/>
  <c r="H148" i="1" s="1"/>
  <c r="I148" i="1" s="1"/>
  <c r="H149" i="1" s="1"/>
  <c r="I149" i="1" s="1"/>
  <c r="H150" i="1" s="1"/>
  <c r="I150" i="1" s="1"/>
  <c r="H151" i="1" s="1"/>
  <c r="I151" i="1" s="1"/>
  <c r="H152" i="1" s="1"/>
  <c r="I152" i="1" s="1"/>
  <c r="H153" i="1" s="1"/>
  <c r="I153" i="1" s="1"/>
  <c r="H154" i="1" s="1"/>
  <c r="I154" i="1" s="1"/>
  <c r="H155" i="1" s="1"/>
  <c r="I155" i="1" s="1"/>
  <c r="H156" i="1" s="1"/>
  <c r="I156" i="1" s="1"/>
  <c r="H157" i="1" s="1"/>
  <c r="I157" i="1" s="1"/>
  <c r="H158" i="1" s="1"/>
  <c r="I158" i="1" s="1"/>
  <c r="H159" i="1" s="1"/>
  <c r="I159" i="1" s="1"/>
  <c r="H160" i="1" s="1"/>
  <c r="I160" i="1" s="1"/>
  <c r="H161" i="1" s="1"/>
  <c r="I161" i="1" s="1"/>
  <c r="H162" i="1" s="1"/>
  <c r="I162" i="1" s="1"/>
  <c r="H163" i="1" s="1"/>
  <c r="I163" i="1" s="1"/>
  <c r="H164" i="1" s="1"/>
  <c r="I164" i="1" s="1"/>
  <c r="H165" i="1" s="1"/>
  <c r="I165" i="1" s="1"/>
  <c r="H166" i="1" s="1"/>
  <c r="I166" i="1" s="1"/>
  <c r="H167" i="1" s="1"/>
  <c r="I167" i="1" s="1"/>
  <c r="H168" i="1" s="1"/>
  <c r="I168" i="1" s="1"/>
  <c r="H169" i="1" s="1"/>
  <c r="I169" i="1" s="1"/>
  <c r="H170" i="1" s="1"/>
  <c r="I170" i="1" s="1"/>
  <c r="H171" i="1" s="1"/>
  <c r="I171" i="1" s="1"/>
  <c r="H172" i="1" s="1"/>
  <c r="I172" i="1" s="1"/>
  <c r="H173" i="1" s="1"/>
  <c r="I173" i="1" s="1"/>
  <c r="H174" i="1" s="1"/>
  <c r="I174" i="1" s="1"/>
  <c r="H175" i="1" s="1"/>
  <c r="I175" i="1" s="1"/>
  <c r="H176" i="1" s="1"/>
  <c r="I176" i="1" s="1"/>
  <c r="H177" i="1" s="1"/>
  <c r="I177" i="1" s="1"/>
  <c r="H178" i="1" s="1"/>
  <c r="I178" i="1" s="1"/>
  <c r="H179" i="1" s="1"/>
  <c r="I179" i="1" s="1"/>
  <c r="H180" i="1" s="1"/>
  <c r="I180" i="1" s="1"/>
  <c r="H181" i="1" s="1"/>
  <c r="I181" i="1" s="1"/>
  <c r="H182" i="1" s="1"/>
  <c r="I182" i="1" s="1"/>
  <c r="H183" i="1" s="1"/>
  <c r="I183" i="1" s="1"/>
  <c r="H184" i="1" s="1"/>
  <c r="I184" i="1" s="1"/>
  <c r="H185" i="1" s="1"/>
  <c r="I185" i="1" s="1"/>
  <c r="H186" i="1" s="1"/>
  <c r="I186" i="1" s="1"/>
  <c r="H187" i="1" s="1"/>
  <c r="I187" i="1" s="1"/>
  <c r="H188" i="1" s="1"/>
  <c r="I188" i="1" s="1"/>
  <c r="H189" i="1" s="1"/>
  <c r="I189" i="1" s="1"/>
  <c r="H190" i="1" s="1"/>
  <c r="I190" i="1" s="1"/>
  <c r="H191" i="1" s="1"/>
  <c r="I191" i="1" s="1"/>
  <c r="H192" i="1" s="1"/>
  <c r="I192" i="1" s="1"/>
  <c r="H193" i="1" s="1"/>
  <c r="I193" i="1" s="1"/>
  <c r="H194" i="1" s="1"/>
  <c r="I194" i="1" s="1"/>
  <c r="H195" i="1" s="1"/>
  <c r="I195" i="1" s="1"/>
  <c r="H196" i="1" s="1"/>
  <c r="I196" i="1" s="1"/>
  <c r="H197" i="1" s="1"/>
  <c r="I197" i="1" s="1"/>
  <c r="H198" i="1" s="1"/>
  <c r="I198" i="1" s="1"/>
  <c r="H199" i="1" s="1"/>
  <c r="I199" i="1" s="1"/>
  <c r="H200" i="1" s="1"/>
  <c r="I200" i="1" s="1"/>
  <c r="H201" i="1" s="1"/>
  <c r="I201" i="1" s="1"/>
  <c r="H202" i="1" s="1"/>
  <c r="I202" i="1" s="1"/>
  <c r="H203" i="1" s="1"/>
  <c r="I203" i="1" s="1"/>
  <c r="H204" i="1" s="1"/>
  <c r="I204" i="1" s="1"/>
  <c r="H205" i="1" s="1"/>
  <c r="I205" i="1" s="1"/>
  <c r="H206" i="1" s="1"/>
  <c r="I206" i="1" s="1"/>
  <c r="H207" i="1" s="1"/>
  <c r="I207" i="1" s="1"/>
  <c r="H208" i="1" s="1"/>
  <c r="I208" i="1" s="1"/>
  <c r="H209" i="1" s="1"/>
  <c r="I209" i="1" s="1"/>
  <c r="H210" i="1" s="1"/>
  <c r="I210" i="1" s="1"/>
  <c r="H211" i="1" s="1"/>
  <c r="I211" i="1" s="1"/>
  <c r="H212" i="1" s="1"/>
  <c r="I212" i="1" s="1"/>
  <c r="H213" i="1" s="1"/>
  <c r="I213" i="1" s="1"/>
  <c r="H214" i="1" s="1"/>
  <c r="I214" i="1" s="1"/>
  <c r="H215" i="1" s="1"/>
  <c r="I215" i="1" s="1"/>
  <c r="H216" i="1" s="1"/>
  <c r="I216" i="1" s="1"/>
  <c r="H217" i="1" s="1"/>
  <c r="I217" i="1" s="1"/>
  <c r="H218" i="1" s="1"/>
  <c r="I218" i="1" s="1"/>
  <c r="H219" i="1" s="1"/>
  <c r="I219" i="1" s="1"/>
  <c r="H220" i="1" s="1"/>
  <c r="I220" i="1" s="1"/>
  <c r="H221" i="1" s="1"/>
  <c r="I221" i="1" s="1"/>
  <c r="H222" i="1" s="1"/>
  <c r="I222" i="1" s="1"/>
  <c r="H223" i="1" s="1"/>
  <c r="I223" i="1" s="1"/>
  <c r="H224" i="1" s="1"/>
  <c r="I224" i="1" s="1"/>
  <c r="H225" i="1" s="1"/>
  <c r="I225" i="1" s="1"/>
  <c r="H226" i="1" s="1"/>
  <c r="I226" i="1" s="1"/>
  <c r="H227" i="1" s="1"/>
  <c r="I227" i="1" s="1"/>
  <c r="H228" i="1" s="1"/>
  <c r="I228" i="1" s="1"/>
  <c r="H229" i="1" s="1"/>
  <c r="I229" i="1" s="1"/>
  <c r="H230" i="1" s="1"/>
  <c r="I230" i="1" s="1"/>
  <c r="H231" i="1" s="1"/>
  <c r="I231" i="1" s="1"/>
  <c r="H232" i="1" s="1"/>
  <c r="I232" i="1" s="1"/>
  <c r="H233" i="1" s="1"/>
  <c r="I233" i="1" s="1"/>
  <c r="H234" i="1" s="1"/>
  <c r="I234" i="1" s="1"/>
  <c r="H235" i="1" s="1"/>
  <c r="I235" i="1" s="1"/>
  <c r="H236" i="1" s="1"/>
  <c r="I236" i="1" s="1"/>
  <c r="H237" i="1" s="1"/>
  <c r="I237" i="1" s="1"/>
  <c r="H238" i="1" s="1"/>
  <c r="I238" i="1" s="1"/>
  <c r="H239" i="1" s="1"/>
  <c r="I239" i="1" s="1"/>
  <c r="H240" i="1" s="1"/>
  <c r="I240" i="1" s="1"/>
  <c r="H241" i="1" s="1"/>
  <c r="I241" i="1" s="1"/>
  <c r="H242" i="1" s="1"/>
  <c r="I242" i="1" s="1"/>
  <c r="H243" i="1" s="1"/>
  <c r="I243" i="1" s="1"/>
  <c r="H244" i="1" s="1"/>
  <c r="I244" i="1" s="1"/>
  <c r="H245" i="1" s="1"/>
  <c r="I245" i="1" s="1"/>
  <c r="H246" i="1" s="1"/>
  <c r="I246" i="1" s="1"/>
  <c r="H247" i="1" s="1"/>
  <c r="I247" i="1" s="1"/>
  <c r="H248" i="1" s="1"/>
  <c r="I248" i="1" s="1"/>
  <c r="H249" i="1" s="1"/>
  <c r="I249" i="1" s="1"/>
  <c r="H250" i="1" s="1"/>
  <c r="E53" i="1"/>
  <c r="D54" i="1" s="1"/>
  <c r="K53" i="1"/>
  <c r="J54" i="1" s="1"/>
  <c r="K54" i="1" s="1"/>
  <c r="J55" i="1" s="1"/>
  <c r="K55" i="1" s="1"/>
  <c r="J56" i="1" s="1"/>
  <c r="K56" i="1" s="1"/>
  <c r="J57" i="1" s="1"/>
  <c r="K57" i="1" s="1"/>
  <c r="J58" i="1" s="1"/>
  <c r="K58" i="1" s="1"/>
  <c r="J59" i="1" s="1"/>
  <c r="K59" i="1" s="1"/>
  <c r="J60" i="1" s="1"/>
  <c r="K60" i="1" s="1"/>
  <c r="J61" i="1" s="1"/>
  <c r="K61" i="1" s="1"/>
  <c r="J62" i="1" s="1"/>
  <c r="K62" i="1" s="1"/>
  <c r="J63" i="1" s="1"/>
  <c r="K63" i="1" s="1"/>
  <c r="J64" i="1" s="1"/>
  <c r="K64" i="1" s="1"/>
  <c r="J65" i="1" s="1"/>
  <c r="K65" i="1" s="1"/>
  <c r="J66" i="1" s="1"/>
  <c r="K66" i="1" s="1"/>
  <c r="J67" i="1" s="1"/>
  <c r="K67" i="1" s="1"/>
  <c r="J68" i="1" s="1"/>
  <c r="K68" i="1" s="1"/>
  <c r="J69" i="1" s="1"/>
  <c r="K69" i="1" s="1"/>
  <c r="J70" i="1" s="1"/>
  <c r="K70" i="1" s="1"/>
  <c r="J71" i="1" s="1"/>
  <c r="K71" i="1" s="1"/>
  <c r="J72" i="1" s="1"/>
  <c r="K72" i="1" s="1"/>
  <c r="J73" i="1" s="1"/>
  <c r="K73" i="1" s="1"/>
  <c r="J74" i="1" s="1"/>
  <c r="K74" i="1" s="1"/>
  <c r="J75" i="1" s="1"/>
  <c r="K75" i="1" s="1"/>
  <c r="J76" i="1" s="1"/>
  <c r="K76" i="1" s="1"/>
  <c r="J77" i="1" s="1"/>
  <c r="K77" i="1" s="1"/>
  <c r="J78" i="1" s="1"/>
  <c r="K78" i="1" s="1"/>
  <c r="J79" i="1" s="1"/>
  <c r="K79" i="1" s="1"/>
  <c r="J80" i="1" s="1"/>
  <c r="K80" i="1" s="1"/>
  <c r="J81" i="1" s="1"/>
  <c r="K81" i="1" s="1"/>
  <c r="J82" i="1" s="1"/>
  <c r="K82" i="1" s="1"/>
  <c r="J83" i="1" s="1"/>
  <c r="K83" i="1" s="1"/>
  <c r="J84" i="1" s="1"/>
  <c r="K84" i="1" s="1"/>
  <c r="J85" i="1" s="1"/>
  <c r="K85" i="1" s="1"/>
  <c r="J86" i="1" s="1"/>
  <c r="K86" i="1" s="1"/>
  <c r="J87" i="1" s="1"/>
  <c r="K87" i="1" s="1"/>
  <c r="J88" i="1" s="1"/>
  <c r="K88" i="1" s="1"/>
  <c r="J89" i="1" s="1"/>
  <c r="K89" i="1" s="1"/>
  <c r="J90" i="1" s="1"/>
  <c r="K90" i="1" s="1"/>
  <c r="J91" i="1" s="1"/>
  <c r="K91" i="1" s="1"/>
  <c r="J92" i="1" s="1"/>
  <c r="K92" i="1" s="1"/>
  <c r="J93" i="1" s="1"/>
  <c r="K93" i="1" s="1"/>
  <c r="J94" i="1" s="1"/>
  <c r="K94" i="1" s="1"/>
  <c r="J95" i="1" s="1"/>
  <c r="K95" i="1" s="1"/>
  <c r="J96" i="1" s="1"/>
  <c r="K96" i="1" s="1"/>
  <c r="J97" i="1" s="1"/>
  <c r="K97" i="1" s="1"/>
  <c r="J98" i="1" s="1"/>
  <c r="K98" i="1" s="1"/>
  <c r="J99" i="1" s="1"/>
  <c r="K99" i="1" s="1"/>
  <c r="J100" i="1" s="1"/>
  <c r="K100" i="1" s="1"/>
  <c r="J101" i="1" s="1"/>
  <c r="K101" i="1" s="1"/>
  <c r="J102" i="1" s="1"/>
  <c r="K102" i="1" s="1"/>
  <c r="J103" i="1" s="1"/>
  <c r="K103" i="1" s="1"/>
  <c r="J104" i="1" s="1"/>
  <c r="K104" i="1" s="1"/>
  <c r="J105" i="1" s="1"/>
  <c r="K105" i="1" s="1"/>
  <c r="J106" i="1" s="1"/>
  <c r="K106" i="1" s="1"/>
  <c r="J107" i="1" s="1"/>
  <c r="K107" i="1" s="1"/>
  <c r="J108" i="1" s="1"/>
  <c r="K108" i="1" s="1"/>
  <c r="J109" i="1" s="1"/>
  <c r="K109" i="1" s="1"/>
  <c r="J110" i="1" s="1"/>
  <c r="K110" i="1" s="1"/>
  <c r="J111" i="1" s="1"/>
  <c r="K111" i="1" s="1"/>
  <c r="J112" i="1" s="1"/>
  <c r="K112" i="1" s="1"/>
  <c r="J113" i="1" s="1"/>
  <c r="K113" i="1" s="1"/>
  <c r="J114" i="1" s="1"/>
  <c r="K114" i="1" s="1"/>
  <c r="J115" i="1" s="1"/>
  <c r="K115" i="1" s="1"/>
  <c r="J116" i="1" s="1"/>
  <c r="K116" i="1" s="1"/>
  <c r="J117" i="1" s="1"/>
  <c r="K117" i="1" s="1"/>
  <c r="J118" i="1" s="1"/>
  <c r="K118" i="1" s="1"/>
  <c r="J119" i="1" s="1"/>
  <c r="K119" i="1" s="1"/>
  <c r="J120" i="1" s="1"/>
  <c r="K120" i="1" s="1"/>
  <c r="J121" i="1" s="1"/>
  <c r="K121" i="1" s="1"/>
  <c r="J122" i="1" s="1"/>
  <c r="K122" i="1" s="1"/>
  <c r="J123" i="1" s="1"/>
  <c r="K123" i="1" s="1"/>
  <c r="J124" i="1" s="1"/>
  <c r="K124" i="1" s="1"/>
  <c r="J125" i="1" s="1"/>
  <c r="K125" i="1" s="1"/>
  <c r="J126" i="1" s="1"/>
  <c r="K126" i="1" s="1"/>
  <c r="J127" i="1" s="1"/>
  <c r="K127" i="1" s="1"/>
  <c r="J128" i="1" s="1"/>
  <c r="K128" i="1" s="1"/>
  <c r="J129" i="1" s="1"/>
  <c r="K129" i="1" s="1"/>
  <c r="J130" i="1" s="1"/>
  <c r="K130" i="1" s="1"/>
  <c r="J131" i="1" s="1"/>
  <c r="K131" i="1" s="1"/>
  <c r="J132" i="1" s="1"/>
  <c r="K132" i="1" s="1"/>
  <c r="J133" i="1" s="1"/>
  <c r="K133" i="1" s="1"/>
  <c r="J134" i="1" s="1"/>
  <c r="K134" i="1" s="1"/>
  <c r="J135" i="1" s="1"/>
  <c r="K135" i="1" s="1"/>
  <c r="J136" i="1" s="1"/>
  <c r="K136" i="1" s="1"/>
  <c r="J137" i="1" s="1"/>
  <c r="K137" i="1" s="1"/>
  <c r="J138" i="1" s="1"/>
  <c r="K138" i="1" s="1"/>
  <c r="J139" i="1" s="1"/>
  <c r="K139" i="1" s="1"/>
  <c r="J140" i="1" s="1"/>
  <c r="K140" i="1" s="1"/>
  <c r="J141" i="1" s="1"/>
  <c r="K141" i="1" s="1"/>
  <c r="J142" i="1" s="1"/>
  <c r="K142" i="1" s="1"/>
  <c r="J143" i="1" s="1"/>
  <c r="K143" i="1" s="1"/>
  <c r="J144" i="1" s="1"/>
  <c r="K144" i="1" s="1"/>
  <c r="J145" i="1" s="1"/>
  <c r="K145" i="1" s="1"/>
  <c r="J146" i="1" s="1"/>
  <c r="K146" i="1" s="1"/>
  <c r="J147" i="1" s="1"/>
  <c r="K147" i="1" s="1"/>
  <c r="J148" i="1" s="1"/>
  <c r="K148" i="1" s="1"/>
  <c r="J149" i="1" s="1"/>
  <c r="K149" i="1" s="1"/>
  <c r="J150" i="1" s="1"/>
  <c r="K150" i="1" s="1"/>
  <c r="J151" i="1" s="1"/>
  <c r="K151" i="1" s="1"/>
  <c r="J152" i="1" s="1"/>
  <c r="K152" i="1" s="1"/>
  <c r="J153" i="1" s="1"/>
  <c r="K153" i="1" s="1"/>
  <c r="J154" i="1" s="1"/>
  <c r="K154" i="1" s="1"/>
  <c r="J155" i="1" s="1"/>
  <c r="K155" i="1" s="1"/>
  <c r="J156" i="1" s="1"/>
  <c r="K156" i="1" s="1"/>
  <c r="J157" i="1" s="1"/>
  <c r="K157" i="1" s="1"/>
  <c r="J158" i="1" s="1"/>
  <c r="K158" i="1" s="1"/>
  <c r="J159" i="1" s="1"/>
  <c r="K159" i="1" s="1"/>
  <c r="J160" i="1" s="1"/>
  <c r="K160" i="1" s="1"/>
  <c r="J161" i="1" s="1"/>
  <c r="K161" i="1" s="1"/>
  <c r="J162" i="1" s="1"/>
  <c r="K162" i="1" s="1"/>
  <c r="J163" i="1" s="1"/>
  <c r="K163" i="1" s="1"/>
  <c r="J164" i="1" s="1"/>
  <c r="K164" i="1" s="1"/>
  <c r="J165" i="1" s="1"/>
  <c r="K165" i="1" s="1"/>
  <c r="J166" i="1" s="1"/>
  <c r="K166" i="1" s="1"/>
  <c r="J167" i="1" s="1"/>
  <c r="K167" i="1" s="1"/>
  <c r="J168" i="1" s="1"/>
  <c r="K168" i="1" s="1"/>
  <c r="J169" i="1" s="1"/>
  <c r="K169" i="1" s="1"/>
  <c r="J170" i="1" s="1"/>
  <c r="K170" i="1" s="1"/>
  <c r="J171" i="1" s="1"/>
  <c r="K171" i="1" s="1"/>
  <c r="J172" i="1" s="1"/>
  <c r="K172" i="1" s="1"/>
  <c r="J173" i="1" s="1"/>
  <c r="K173" i="1" s="1"/>
  <c r="J174" i="1" s="1"/>
  <c r="K174" i="1" s="1"/>
  <c r="J175" i="1" s="1"/>
  <c r="K175" i="1" s="1"/>
  <c r="J176" i="1" s="1"/>
  <c r="K176" i="1" s="1"/>
  <c r="J177" i="1" s="1"/>
  <c r="K177" i="1" s="1"/>
  <c r="J178" i="1" s="1"/>
  <c r="K178" i="1" s="1"/>
  <c r="J179" i="1" s="1"/>
  <c r="K179" i="1" s="1"/>
  <c r="J180" i="1" s="1"/>
  <c r="K180" i="1" s="1"/>
  <c r="J181" i="1" s="1"/>
  <c r="K181" i="1" s="1"/>
  <c r="J182" i="1" s="1"/>
  <c r="K182" i="1" s="1"/>
  <c r="J183" i="1" s="1"/>
  <c r="K183" i="1" s="1"/>
  <c r="J184" i="1" s="1"/>
  <c r="K184" i="1" s="1"/>
  <c r="J185" i="1" s="1"/>
  <c r="K185" i="1" s="1"/>
  <c r="J186" i="1" s="1"/>
  <c r="K186" i="1" s="1"/>
  <c r="J187" i="1" s="1"/>
  <c r="K187" i="1" s="1"/>
  <c r="J188" i="1" s="1"/>
  <c r="K188" i="1" s="1"/>
  <c r="J189" i="1" s="1"/>
  <c r="K189" i="1" s="1"/>
  <c r="J190" i="1" s="1"/>
  <c r="K190" i="1" s="1"/>
  <c r="J191" i="1" s="1"/>
  <c r="K191" i="1" s="1"/>
  <c r="J192" i="1" s="1"/>
  <c r="K192" i="1" s="1"/>
  <c r="J193" i="1" s="1"/>
  <c r="K193" i="1" s="1"/>
  <c r="J194" i="1" s="1"/>
  <c r="K194" i="1" s="1"/>
  <c r="J195" i="1" s="1"/>
  <c r="K195" i="1" s="1"/>
  <c r="J196" i="1" s="1"/>
  <c r="K196" i="1" s="1"/>
  <c r="J197" i="1" s="1"/>
  <c r="K197" i="1" s="1"/>
  <c r="J198" i="1" s="1"/>
  <c r="K198" i="1" s="1"/>
  <c r="J199" i="1" s="1"/>
  <c r="K199" i="1" s="1"/>
  <c r="J200" i="1" s="1"/>
  <c r="K200" i="1" s="1"/>
  <c r="J201" i="1" s="1"/>
  <c r="K201" i="1" s="1"/>
  <c r="J202" i="1" s="1"/>
  <c r="K202" i="1" s="1"/>
  <c r="J203" i="1" s="1"/>
  <c r="K203" i="1" s="1"/>
  <c r="J204" i="1" s="1"/>
  <c r="K204" i="1" s="1"/>
  <c r="J205" i="1" s="1"/>
  <c r="K205" i="1" s="1"/>
  <c r="J206" i="1" s="1"/>
  <c r="K206" i="1" s="1"/>
  <c r="J207" i="1" s="1"/>
  <c r="K207" i="1" s="1"/>
  <c r="J208" i="1" s="1"/>
  <c r="K208" i="1" s="1"/>
  <c r="J209" i="1" s="1"/>
  <c r="K209" i="1" s="1"/>
  <c r="J210" i="1" s="1"/>
  <c r="K210" i="1" s="1"/>
  <c r="J211" i="1" s="1"/>
  <c r="K211" i="1" s="1"/>
  <c r="J212" i="1" s="1"/>
  <c r="K212" i="1" s="1"/>
  <c r="J213" i="1" s="1"/>
  <c r="K213" i="1" s="1"/>
  <c r="J214" i="1" s="1"/>
  <c r="K214" i="1" s="1"/>
  <c r="J215" i="1" s="1"/>
  <c r="K215" i="1" s="1"/>
  <c r="J216" i="1" s="1"/>
  <c r="K216" i="1" s="1"/>
  <c r="J217" i="1" s="1"/>
  <c r="K217" i="1" s="1"/>
  <c r="J218" i="1" s="1"/>
  <c r="K218" i="1" s="1"/>
  <c r="J219" i="1" s="1"/>
  <c r="K219" i="1" s="1"/>
  <c r="J220" i="1" s="1"/>
  <c r="K220" i="1" s="1"/>
  <c r="J221" i="1" s="1"/>
  <c r="K221" i="1" s="1"/>
  <c r="J222" i="1" s="1"/>
  <c r="K222" i="1" s="1"/>
  <c r="J223" i="1" s="1"/>
  <c r="K223" i="1" s="1"/>
  <c r="J224" i="1" s="1"/>
  <c r="K224" i="1" s="1"/>
  <c r="J225" i="1" s="1"/>
  <c r="K225" i="1" s="1"/>
  <c r="J226" i="1" s="1"/>
  <c r="K226" i="1" s="1"/>
  <c r="J227" i="1" s="1"/>
  <c r="K227" i="1" s="1"/>
  <c r="J228" i="1" s="1"/>
  <c r="K228" i="1" s="1"/>
  <c r="J229" i="1" s="1"/>
  <c r="K229" i="1" s="1"/>
  <c r="J230" i="1" s="1"/>
  <c r="K230" i="1" s="1"/>
  <c r="J231" i="1" s="1"/>
  <c r="K231" i="1" s="1"/>
  <c r="J232" i="1" s="1"/>
  <c r="K232" i="1" s="1"/>
  <c r="J233" i="1" s="1"/>
  <c r="K233" i="1" s="1"/>
  <c r="J234" i="1" s="1"/>
  <c r="K234" i="1" s="1"/>
  <c r="J235" i="1" s="1"/>
  <c r="K235" i="1" s="1"/>
  <c r="J236" i="1" s="1"/>
  <c r="K236" i="1" s="1"/>
  <c r="J237" i="1" s="1"/>
  <c r="K237" i="1" s="1"/>
  <c r="J238" i="1" s="1"/>
  <c r="K238" i="1" s="1"/>
  <c r="J239" i="1" s="1"/>
  <c r="K239" i="1" s="1"/>
  <c r="J240" i="1" s="1"/>
  <c r="K240" i="1" s="1"/>
  <c r="J241" i="1" s="1"/>
  <c r="K241" i="1" s="1"/>
  <c r="J242" i="1" s="1"/>
  <c r="K242" i="1" s="1"/>
  <c r="J243" i="1" s="1"/>
  <c r="K243" i="1" s="1"/>
  <c r="J244" i="1" s="1"/>
  <c r="K244" i="1" s="1"/>
  <c r="J245" i="1" s="1"/>
  <c r="K245" i="1" s="1"/>
  <c r="J246" i="1" s="1"/>
  <c r="K246" i="1" s="1"/>
  <c r="J247" i="1" s="1"/>
  <c r="K247" i="1" s="1"/>
  <c r="J248" i="1" s="1"/>
  <c r="K248" i="1" s="1"/>
  <c r="J249" i="1" s="1"/>
  <c r="K249" i="1" s="1"/>
  <c r="J250" i="1" s="1"/>
  <c r="M53" i="1"/>
  <c r="L54" i="1" s="1"/>
  <c r="M54" i="1" s="1"/>
  <c r="L55" i="1" s="1"/>
  <c r="M55" i="1" s="1"/>
  <c r="L56" i="1" s="1"/>
  <c r="M56" i="1" s="1"/>
  <c r="L57" i="1" s="1"/>
  <c r="M57" i="1" s="1"/>
  <c r="L58" i="1" s="1"/>
  <c r="M58" i="1" s="1"/>
  <c r="L59" i="1" s="1"/>
  <c r="M59" i="1" s="1"/>
  <c r="L60" i="1" s="1"/>
  <c r="M60" i="1" s="1"/>
  <c r="L61" i="1" s="1"/>
  <c r="M61" i="1" s="1"/>
  <c r="L62" i="1" s="1"/>
  <c r="M62" i="1" s="1"/>
  <c r="L63" i="1" s="1"/>
  <c r="M63" i="1" s="1"/>
  <c r="L64" i="1" s="1"/>
  <c r="M64" i="1" s="1"/>
  <c r="L65" i="1" s="1"/>
  <c r="M65" i="1" s="1"/>
  <c r="L66" i="1" s="1"/>
  <c r="M66" i="1" s="1"/>
  <c r="L67" i="1" s="1"/>
  <c r="M67" i="1" s="1"/>
  <c r="L68" i="1" s="1"/>
  <c r="M68" i="1" s="1"/>
  <c r="L69" i="1" s="1"/>
  <c r="M69" i="1" s="1"/>
  <c r="L70" i="1" s="1"/>
  <c r="M70" i="1" s="1"/>
  <c r="L71" i="1" s="1"/>
  <c r="M71" i="1" s="1"/>
  <c r="L72" i="1" s="1"/>
  <c r="M72" i="1" s="1"/>
  <c r="L73" i="1" s="1"/>
  <c r="M73" i="1" s="1"/>
  <c r="L74" i="1" s="1"/>
  <c r="M74" i="1" s="1"/>
  <c r="L75" i="1" s="1"/>
  <c r="M75" i="1" s="1"/>
  <c r="L76" i="1" s="1"/>
  <c r="M76" i="1" s="1"/>
  <c r="L77" i="1" s="1"/>
  <c r="M77" i="1" s="1"/>
  <c r="L78" i="1" s="1"/>
  <c r="M78" i="1" s="1"/>
  <c r="L79" i="1" s="1"/>
  <c r="M79" i="1" s="1"/>
  <c r="L80" i="1" s="1"/>
  <c r="M80" i="1" s="1"/>
  <c r="L81" i="1" s="1"/>
  <c r="M81" i="1" s="1"/>
  <c r="L82" i="1" s="1"/>
  <c r="M82" i="1" s="1"/>
  <c r="L83" i="1" s="1"/>
  <c r="M83" i="1" s="1"/>
  <c r="L84" i="1" s="1"/>
  <c r="M84" i="1" s="1"/>
  <c r="L85" i="1" s="1"/>
  <c r="M85" i="1" s="1"/>
  <c r="L86" i="1" s="1"/>
  <c r="M86" i="1" s="1"/>
  <c r="L87" i="1" s="1"/>
  <c r="M87" i="1" s="1"/>
  <c r="L88" i="1" s="1"/>
  <c r="M88" i="1" s="1"/>
  <c r="L89" i="1" s="1"/>
  <c r="M89" i="1" s="1"/>
  <c r="L90" i="1" s="1"/>
  <c r="M90" i="1" s="1"/>
  <c r="L91" i="1" s="1"/>
  <c r="M91" i="1" s="1"/>
  <c r="L92" i="1" s="1"/>
  <c r="M92" i="1" s="1"/>
  <c r="L93" i="1" s="1"/>
  <c r="M93" i="1" s="1"/>
  <c r="L94" i="1" s="1"/>
  <c r="M94" i="1" s="1"/>
  <c r="L95" i="1" s="1"/>
  <c r="M95" i="1" s="1"/>
  <c r="L96" i="1" s="1"/>
  <c r="M96" i="1" s="1"/>
  <c r="L97" i="1" s="1"/>
  <c r="M97" i="1" s="1"/>
  <c r="L98" i="1" s="1"/>
  <c r="M98" i="1" s="1"/>
  <c r="L99" i="1" s="1"/>
  <c r="M99" i="1" s="1"/>
  <c r="L100" i="1" s="1"/>
  <c r="M100" i="1" s="1"/>
  <c r="L101" i="1" s="1"/>
  <c r="M101" i="1" s="1"/>
  <c r="L102" i="1" s="1"/>
  <c r="M102" i="1" s="1"/>
  <c r="L103" i="1" s="1"/>
  <c r="M103" i="1" s="1"/>
  <c r="L104" i="1" s="1"/>
  <c r="M104" i="1" s="1"/>
  <c r="L105" i="1" s="1"/>
  <c r="M105" i="1" s="1"/>
  <c r="L106" i="1" s="1"/>
  <c r="M106" i="1" s="1"/>
  <c r="L107" i="1" s="1"/>
  <c r="M107" i="1" s="1"/>
  <c r="L108" i="1" s="1"/>
  <c r="M108" i="1" s="1"/>
  <c r="L109" i="1" s="1"/>
  <c r="M109" i="1" s="1"/>
  <c r="L110" i="1" s="1"/>
  <c r="M110" i="1" s="1"/>
  <c r="L111" i="1" s="1"/>
  <c r="M111" i="1" s="1"/>
  <c r="L112" i="1" s="1"/>
  <c r="M112" i="1" s="1"/>
  <c r="L113" i="1" s="1"/>
  <c r="M113" i="1" s="1"/>
  <c r="L114" i="1" s="1"/>
  <c r="M114" i="1" s="1"/>
  <c r="L115" i="1" s="1"/>
  <c r="M115" i="1" s="1"/>
  <c r="L116" i="1" s="1"/>
  <c r="M116" i="1" s="1"/>
  <c r="L117" i="1" s="1"/>
  <c r="M117" i="1" s="1"/>
  <c r="L118" i="1" s="1"/>
  <c r="M118" i="1" s="1"/>
  <c r="L119" i="1" s="1"/>
  <c r="M119" i="1" s="1"/>
  <c r="L120" i="1" s="1"/>
  <c r="M120" i="1" s="1"/>
  <c r="L121" i="1" s="1"/>
  <c r="M121" i="1" s="1"/>
  <c r="L122" i="1" s="1"/>
  <c r="M122" i="1" s="1"/>
  <c r="L123" i="1" s="1"/>
  <c r="M123" i="1" s="1"/>
  <c r="L124" i="1" s="1"/>
  <c r="M124" i="1" s="1"/>
  <c r="L125" i="1" s="1"/>
  <c r="M125" i="1" s="1"/>
  <c r="L126" i="1" s="1"/>
  <c r="M126" i="1" s="1"/>
  <c r="L127" i="1" s="1"/>
  <c r="M127" i="1" s="1"/>
  <c r="L128" i="1" s="1"/>
  <c r="M128" i="1" s="1"/>
  <c r="L129" i="1" s="1"/>
  <c r="M129" i="1" s="1"/>
  <c r="L130" i="1" s="1"/>
  <c r="M130" i="1" s="1"/>
  <c r="L131" i="1" s="1"/>
  <c r="M131" i="1" s="1"/>
  <c r="L132" i="1" s="1"/>
  <c r="M132" i="1" s="1"/>
  <c r="L133" i="1" s="1"/>
  <c r="M133" i="1" s="1"/>
  <c r="L134" i="1" s="1"/>
  <c r="M134" i="1" s="1"/>
  <c r="L135" i="1" s="1"/>
  <c r="M135" i="1" s="1"/>
  <c r="L136" i="1" s="1"/>
  <c r="M136" i="1" s="1"/>
  <c r="L137" i="1" s="1"/>
  <c r="M137" i="1" s="1"/>
  <c r="L138" i="1" s="1"/>
  <c r="M138" i="1" s="1"/>
  <c r="L139" i="1" s="1"/>
  <c r="M139" i="1" s="1"/>
  <c r="L140" i="1" s="1"/>
  <c r="M140" i="1" s="1"/>
  <c r="L141" i="1" s="1"/>
  <c r="M141" i="1" s="1"/>
  <c r="L142" i="1" s="1"/>
  <c r="M142" i="1" s="1"/>
  <c r="L143" i="1" s="1"/>
  <c r="M143" i="1" s="1"/>
  <c r="L144" i="1" s="1"/>
  <c r="M144" i="1" s="1"/>
  <c r="L145" i="1" s="1"/>
  <c r="M145" i="1" s="1"/>
  <c r="L146" i="1" s="1"/>
  <c r="M146" i="1" s="1"/>
  <c r="L147" i="1" s="1"/>
  <c r="M147" i="1" s="1"/>
  <c r="L148" i="1" s="1"/>
  <c r="M148" i="1" s="1"/>
  <c r="L149" i="1" s="1"/>
  <c r="M149" i="1" s="1"/>
  <c r="L150" i="1" s="1"/>
  <c r="M150" i="1" s="1"/>
  <c r="L151" i="1" s="1"/>
  <c r="M151" i="1" s="1"/>
  <c r="L152" i="1" s="1"/>
  <c r="M152" i="1" s="1"/>
  <c r="L153" i="1" s="1"/>
  <c r="M153" i="1" s="1"/>
  <c r="L154" i="1" s="1"/>
  <c r="M154" i="1" s="1"/>
  <c r="L155" i="1" s="1"/>
  <c r="M155" i="1" s="1"/>
  <c r="L156" i="1" s="1"/>
  <c r="M156" i="1" s="1"/>
  <c r="L157" i="1" s="1"/>
  <c r="M157" i="1" s="1"/>
  <c r="L158" i="1" s="1"/>
  <c r="M158" i="1" s="1"/>
  <c r="L159" i="1" s="1"/>
  <c r="M159" i="1" s="1"/>
  <c r="L160" i="1" s="1"/>
  <c r="M160" i="1" s="1"/>
  <c r="L161" i="1" s="1"/>
  <c r="M161" i="1" s="1"/>
  <c r="L162" i="1" s="1"/>
  <c r="M162" i="1" s="1"/>
  <c r="L163" i="1" s="1"/>
  <c r="M163" i="1" s="1"/>
  <c r="L164" i="1" s="1"/>
  <c r="M164" i="1" s="1"/>
  <c r="L165" i="1" s="1"/>
  <c r="M165" i="1" s="1"/>
  <c r="L166" i="1" s="1"/>
  <c r="M166" i="1" s="1"/>
  <c r="L167" i="1" s="1"/>
  <c r="M167" i="1" s="1"/>
  <c r="L168" i="1" s="1"/>
  <c r="M168" i="1" s="1"/>
  <c r="L169" i="1" s="1"/>
  <c r="M169" i="1" s="1"/>
  <c r="L170" i="1" s="1"/>
  <c r="M170" i="1" s="1"/>
  <c r="L171" i="1" s="1"/>
  <c r="M171" i="1" s="1"/>
  <c r="L172" i="1" s="1"/>
  <c r="M172" i="1" s="1"/>
  <c r="L173" i="1" s="1"/>
  <c r="M173" i="1" s="1"/>
  <c r="L174" i="1" s="1"/>
  <c r="M174" i="1" s="1"/>
  <c r="L175" i="1" s="1"/>
  <c r="M175" i="1" s="1"/>
  <c r="L176" i="1" s="1"/>
  <c r="M176" i="1" s="1"/>
  <c r="L177" i="1" s="1"/>
  <c r="M177" i="1" s="1"/>
  <c r="L178" i="1" s="1"/>
  <c r="M178" i="1" s="1"/>
  <c r="L179" i="1" s="1"/>
  <c r="M179" i="1" s="1"/>
  <c r="L180" i="1" s="1"/>
  <c r="M180" i="1" s="1"/>
  <c r="L181" i="1" s="1"/>
  <c r="M181" i="1" s="1"/>
  <c r="L182" i="1" s="1"/>
  <c r="M182" i="1" s="1"/>
  <c r="L183" i="1" s="1"/>
  <c r="M183" i="1" s="1"/>
  <c r="L184" i="1" s="1"/>
  <c r="M184" i="1" s="1"/>
  <c r="L185" i="1" s="1"/>
  <c r="M185" i="1" s="1"/>
  <c r="L186" i="1" s="1"/>
  <c r="M186" i="1" s="1"/>
  <c r="L187" i="1" s="1"/>
  <c r="M187" i="1" s="1"/>
  <c r="L188" i="1" s="1"/>
  <c r="M188" i="1" s="1"/>
  <c r="L189" i="1" s="1"/>
  <c r="M189" i="1" s="1"/>
  <c r="L190" i="1" s="1"/>
  <c r="M190" i="1" s="1"/>
  <c r="L191" i="1" s="1"/>
  <c r="M191" i="1" s="1"/>
  <c r="L192" i="1" s="1"/>
  <c r="M192" i="1" s="1"/>
  <c r="L193" i="1" s="1"/>
  <c r="M193" i="1" s="1"/>
  <c r="L194" i="1" s="1"/>
  <c r="M194" i="1" s="1"/>
  <c r="L195" i="1" s="1"/>
  <c r="M195" i="1" s="1"/>
  <c r="L196" i="1" s="1"/>
  <c r="M196" i="1" s="1"/>
  <c r="L197" i="1" s="1"/>
  <c r="M197" i="1" s="1"/>
  <c r="L198" i="1" s="1"/>
  <c r="M198" i="1" s="1"/>
  <c r="L199" i="1" s="1"/>
  <c r="M199" i="1" s="1"/>
  <c r="L200" i="1" s="1"/>
  <c r="M200" i="1" s="1"/>
  <c r="L201" i="1" s="1"/>
  <c r="M201" i="1" s="1"/>
  <c r="L202" i="1" s="1"/>
  <c r="M202" i="1" s="1"/>
  <c r="L203" i="1" s="1"/>
  <c r="M203" i="1" s="1"/>
  <c r="L204" i="1" s="1"/>
  <c r="M204" i="1" s="1"/>
  <c r="L205" i="1" s="1"/>
  <c r="M205" i="1" s="1"/>
  <c r="L206" i="1" s="1"/>
  <c r="M206" i="1" s="1"/>
  <c r="L207" i="1" s="1"/>
  <c r="M207" i="1" s="1"/>
  <c r="L208" i="1" s="1"/>
  <c r="M208" i="1" s="1"/>
  <c r="L209" i="1" s="1"/>
  <c r="M209" i="1" s="1"/>
  <c r="L210" i="1" s="1"/>
  <c r="M210" i="1" s="1"/>
  <c r="L211" i="1" s="1"/>
  <c r="M211" i="1" s="1"/>
  <c r="L212" i="1" s="1"/>
  <c r="M212" i="1" s="1"/>
  <c r="L213" i="1" s="1"/>
  <c r="M213" i="1" s="1"/>
  <c r="L214" i="1" s="1"/>
  <c r="M214" i="1" s="1"/>
  <c r="L215" i="1" s="1"/>
  <c r="M215" i="1" s="1"/>
  <c r="L216" i="1" s="1"/>
  <c r="M216" i="1" s="1"/>
  <c r="L217" i="1" s="1"/>
  <c r="M217" i="1" s="1"/>
  <c r="L218" i="1" s="1"/>
  <c r="M218" i="1" s="1"/>
  <c r="L219" i="1" s="1"/>
  <c r="M219" i="1" s="1"/>
  <c r="L220" i="1" s="1"/>
  <c r="M220" i="1" s="1"/>
  <c r="L221" i="1" s="1"/>
  <c r="M221" i="1" s="1"/>
  <c r="L222" i="1" s="1"/>
  <c r="M222" i="1" s="1"/>
  <c r="L223" i="1" s="1"/>
  <c r="M223" i="1" s="1"/>
  <c r="L224" i="1" s="1"/>
  <c r="M224" i="1" s="1"/>
  <c r="L225" i="1" s="1"/>
  <c r="M225" i="1" s="1"/>
  <c r="L226" i="1" s="1"/>
  <c r="M226" i="1" s="1"/>
  <c r="L227" i="1" s="1"/>
  <c r="M227" i="1" s="1"/>
  <c r="L228" i="1" s="1"/>
  <c r="M228" i="1" s="1"/>
  <c r="L229" i="1" s="1"/>
  <c r="M229" i="1" s="1"/>
  <c r="L230" i="1" s="1"/>
  <c r="M230" i="1" s="1"/>
  <c r="L231" i="1" s="1"/>
  <c r="M231" i="1" s="1"/>
  <c r="L232" i="1" s="1"/>
  <c r="M232" i="1" s="1"/>
  <c r="L233" i="1" s="1"/>
  <c r="M233" i="1" s="1"/>
  <c r="L234" i="1" s="1"/>
  <c r="M234" i="1" s="1"/>
  <c r="L235" i="1" s="1"/>
  <c r="M235" i="1" s="1"/>
  <c r="L236" i="1" s="1"/>
  <c r="M236" i="1" s="1"/>
  <c r="L237" i="1" s="1"/>
  <c r="M237" i="1" s="1"/>
  <c r="L238" i="1" s="1"/>
  <c r="M238" i="1" s="1"/>
  <c r="L239" i="1" s="1"/>
  <c r="M239" i="1" s="1"/>
  <c r="L240" i="1" s="1"/>
  <c r="M240" i="1" s="1"/>
  <c r="L241" i="1" s="1"/>
  <c r="M241" i="1" s="1"/>
  <c r="L242" i="1" s="1"/>
  <c r="M242" i="1" s="1"/>
  <c r="L243" i="1" s="1"/>
  <c r="M243" i="1" s="1"/>
  <c r="L244" i="1" s="1"/>
  <c r="M244" i="1" s="1"/>
  <c r="L245" i="1" s="1"/>
  <c r="M245" i="1" s="1"/>
  <c r="L246" i="1" s="1"/>
  <c r="M246" i="1" s="1"/>
  <c r="L247" i="1" s="1"/>
  <c r="M247" i="1" s="1"/>
  <c r="L248" i="1" s="1"/>
  <c r="M248" i="1" s="1"/>
  <c r="L249" i="1" s="1"/>
  <c r="M249" i="1" s="1"/>
  <c r="L250" i="1" s="1"/>
  <c r="Q53" i="1"/>
  <c r="P54" i="1" s="1"/>
  <c r="Q54" i="1" s="1"/>
  <c r="P55" i="1" s="1"/>
  <c r="Q55" i="1" s="1"/>
  <c r="P56" i="1" s="1"/>
  <c r="Q56" i="1" s="1"/>
  <c r="P57" i="1" s="1"/>
  <c r="Q57" i="1" s="1"/>
  <c r="P58" i="1" s="1"/>
  <c r="Q58" i="1" s="1"/>
  <c r="P59" i="1" s="1"/>
  <c r="Q59" i="1" s="1"/>
  <c r="P60" i="1" s="1"/>
  <c r="Q60" i="1" s="1"/>
  <c r="P61" i="1" s="1"/>
  <c r="Q61" i="1" s="1"/>
  <c r="P62" i="1" s="1"/>
  <c r="Q62" i="1" s="1"/>
  <c r="P63" i="1" s="1"/>
  <c r="Q63" i="1" s="1"/>
  <c r="P64" i="1" s="1"/>
  <c r="Q64" i="1" s="1"/>
  <c r="P65" i="1" s="1"/>
  <c r="Q65" i="1" s="1"/>
  <c r="P66" i="1" s="1"/>
  <c r="Q66" i="1" s="1"/>
  <c r="P67" i="1" s="1"/>
  <c r="Q67" i="1" s="1"/>
  <c r="P68" i="1" s="1"/>
  <c r="Q68" i="1" s="1"/>
  <c r="P69" i="1" s="1"/>
  <c r="Q69" i="1" s="1"/>
  <c r="P70" i="1" s="1"/>
  <c r="Q70" i="1" s="1"/>
  <c r="P71" i="1" s="1"/>
  <c r="Q71" i="1" s="1"/>
  <c r="P72" i="1" s="1"/>
  <c r="Q72" i="1" s="1"/>
  <c r="P73" i="1" s="1"/>
  <c r="Q73" i="1" s="1"/>
  <c r="P74" i="1" s="1"/>
  <c r="Q74" i="1" s="1"/>
  <c r="P75" i="1" s="1"/>
  <c r="Q75" i="1" s="1"/>
  <c r="P76" i="1" s="1"/>
  <c r="Q76" i="1" s="1"/>
  <c r="P77" i="1" s="1"/>
  <c r="Q77" i="1" s="1"/>
  <c r="P78" i="1" s="1"/>
  <c r="Q78" i="1" s="1"/>
  <c r="P79" i="1" s="1"/>
  <c r="Q79" i="1" s="1"/>
  <c r="P80" i="1" s="1"/>
  <c r="Q80" i="1" s="1"/>
  <c r="P81" i="1" s="1"/>
  <c r="Q81" i="1" s="1"/>
  <c r="P82" i="1" s="1"/>
  <c r="Q82" i="1" s="1"/>
  <c r="P83" i="1" s="1"/>
  <c r="Q83" i="1" s="1"/>
  <c r="P84" i="1" s="1"/>
  <c r="Q84" i="1" s="1"/>
  <c r="P85" i="1" s="1"/>
  <c r="Q85" i="1" s="1"/>
  <c r="P86" i="1" s="1"/>
  <c r="Q86" i="1" s="1"/>
  <c r="P87" i="1" s="1"/>
  <c r="Q87" i="1" s="1"/>
  <c r="P88" i="1" s="1"/>
  <c r="Q88" i="1" s="1"/>
  <c r="P89" i="1" s="1"/>
  <c r="Q89" i="1" s="1"/>
  <c r="P90" i="1" s="1"/>
  <c r="Q90" i="1" s="1"/>
  <c r="P91" i="1" s="1"/>
  <c r="Q91" i="1" s="1"/>
  <c r="P92" i="1" s="1"/>
  <c r="Q92" i="1" s="1"/>
  <c r="P93" i="1" s="1"/>
  <c r="Q93" i="1" s="1"/>
  <c r="P94" i="1" s="1"/>
  <c r="Q94" i="1" s="1"/>
  <c r="P95" i="1" s="1"/>
  <c r="Q95" i="1" s="1"/>
  <c r="P96" i="1" s="1"/>
  <c r="Q96" i="1" s="1"/>
  <c r="P97" i="1" s="1"/>
  <c r="Q97" i="1" s="1"/>
  <c r="P98" i="1" s="1"/>
  <c r="Q98" i="1" s="1"/>
  <c r="P99" i="1" s="1"/>
  <c r="Q99" i="1" s="1"/>
  <c r="P100" i="1" s="1"/>
  <c r="Q100" i="1" s="1"/>
  <c r="P101" i="1" s="1"/>
  <c r="Q101" i="1" s="1"/>
  <c r="P102" i="1" s="1"/>
  <c r="Q102" i="1" s="1"/>
  <c r="P103" i="1" s="1"/>
  <c r="Q103" i="1" s="1"/>
  <c r="P104" i="1" s="1"/>
  <c r="Q104" i="1" s="1"/>
  <c r="P105" i="1" s="1"/>
  <c r="Q105" i="1" s="1"/>
  <c r="P106" i="1" s="1"/>
  <c r="Q106" i="1" s="1"/>
  <c r="P107" i="1" s="1"/>
  <c r="Q107" i="1" s="1"/>
  <c r="P108" i="1" s="1"/>
  <c r="Q108" i="1" s="1"/>
  <c r="P109" i="1" s="1"/>
  <c r="Q109" i="1" s="1"/>
  <c r="P110" i="1" s="1"/>
  <c r="Q110" i="1" s="1"/>
  <c r="P111" i="1" s="1"/>
  <c r="Q111" i="1" s="1"/>
  <c r="P112" i="1" s="1"/>
  <c r="Q112" i="1" s="1"/>
  <c r="P113" i="1" s="1"/>
  <c r="Q113" i="1" s="1"/>
  <c r="P114" i="1" s="1"/>
  <c r="Q114" i="1" s="1"/>
  <c r="P115" i="1" s="1"/>
  <c r="Q115" i="1" s="1"/>
  <c r="P116" i="1" s="1"/>
  <c r="Q116" i="1" s="1"/>
  <c r="P117" i="1" s="1"/>
  <c r="Q117" i="1" s="1"/>
  <c r="P118" i="1" s="1"/>
  <c r="Q118" i="1" s="1"/>
  <c r="P119" i="1" s="1"/>
  <c r="Q119" i="1" s="1"/>
  <c r="P120" i="1" s="1"/>
  <c r="Q120" i="1" s="1"/>
  <c r="P121" i="1" s="1"/>
  <c r="Q121" i="1" s="1"/>
  <c r="P122" i="1" s="1"/>
  <c r="Q122" i="1" s="1"/>
  <c r="P123" i="1" s="1"/>
  <c r="Q123" i="1" s="1"/>
  <c r="P124" i="1" s="1"/>
  <c r="Q124" i="1" s="1"/>
  <c r="P125" i="1" s="1"/>
  <c r="Q125" i="1" s="1"/>
  <c r="P126" i="1" s="1"/>
  <c r="Q126" i="1" s="1"/>
  <c r="P127" i="1" s="1"/>
  <c r="Q127" i="1" s="1"/>
  <c r="P128" i="1" s="1"/>
  <c r="Q128" i="1" s="1"/>
  <c r="P129" i="1" s="1"/>
  <c r="Q129" i="1" s="1"/>
  <c r="P130" i="1" s="1"/>
  <c r="Q130" i="1" s="1"/>
  <c r="P131" i="1" s="1"/>
  <c r="Q131" i="1" s="1"/>
  <c r="P132" i="1" s="1"/>
  <c r="Q132" i="1" s="1"/>
  <c r="P133" i="1" s="1"/>
  <c r="Q133" i="1" s="1"/>
  <c r="P134" i="1" s="1"/>
  <c r="Q134" i="1" s="1"/>
  <c r="P135" i="1" s="1"/>
  <c r="Q135" i="1" s="1"/>
  <c r="P136" i="1" s="1"/>
  <c r="Q136" i="1" s="1"/>
  <c r="P137" i="1" s="1"/>
  <c r="Q137" i="1" s="1"/>
  <c r="P138" i="1" s="1"/>
  <c r="Q138" i="1" s="1"/>
  <c r="P139" i="1" s="1"/>
  <c r="Q139" i="1" s="1"/>
  <c r="P140" i="1" s="1"/>
  <c r="Q140" i="1" s="1"/>
  <c r="P141" i="1" s="1"/>
  <c r="Q141" i="1" s="1"/>
  <c r="P142" i="1" s="1"/>
  <c r="Q142" i="1" s="1"/>
  <c r="P143" i="1" s="1"/>
  <c r="Q143" i="1" s="1"/>
  <c r="P144" i="1" s="1"/>
  <c r="Q144" i="1" s="1"/>
  <c r="P145" i="1" s="1"/>
  <c r="Q145" i="1" s="1"/>
  <c r="P146" i="1" s="1"/>
  <c r="Q146" i="1" s="1"/>
  <c r="P147" i="1" s="1"/>
  <c r="Q147" i="1" s="1"/>
  <c r="P148" i="1" s="1"/>
  <c r="Q148" i="1" s="1"/>
  <c r="P149" i="1" s="1"/>
  <c r="Q149" i="1" s="1"/>
  <c r="P150" i="1" s="1"/>
  <c r="Q150" i="1" s="1"/>
  <c r="P151" i="1" s="1"/>
  <c r="Q151" i="1" s="1"/>
  <c r="P152" i="1" s="1"/>
  <c r="Q152" i="1" s="1"/>
  <c r="P153" i="1" s="1"/>
  <c r="Q153" i="1" s="1"/>
  <c r="P154" i="1" s="1"/>
  <c r="Q154" i="1" s="1"/>
  <c r="P155" i="1" s="1"/>
  <c r="Q155" i="1" s="1"/>
  <c r="P156" i="1" s="1"/>
  <c r="Q156" i="1" s="1"/>
  <c r="P157" i="1" s="1"/>
  <c r="Q157" i="1" s="1"/>
  <c r="P158" i="1" s="1"/>
  <c r="Q158" i="1" s="1"/>
  <c r="P159" i="1" s="1"/>
  <c r="Q159" i="1" s="1"/>
  <c r="P160" i="1" s="1"/>
  <c r="Q160" i="1" s="1"/>
  <c r="P161" i="1" s="1"/>
  <c r="Q161" i="1" s="1"/>
  <c r="P162" i="1" s="1"/>
  <c r="Q162" i="1" s="1"/>
  <c r="P163" i="1" s="1"/>
  <c r="Q163" i="1" s="1"/>
  <c r="P164" i="1" s="1"/>
  <c r="Q164" i="1" s="1"/>
  <c r="P165" i="1" s="1"/>
  <c r="Q165" i="1" s="1"/>
  <c r="P166" i="1" s="1"/>
  <c r="Q166" i="1" s="1"/>
  <c r="P167" i="1" s="1"/>
  <c r="Q167" i="1" s="1"/>
  <c r="P168" i="1" s="1"/>
  <c r="Q168" i="1" s="1"/>
  <c r="P169" i="1" s="1"/>
  <c r="Q169" i="1" s="1"/>
  <c r="P170" i="1" s="1"/>
  <c r="Q170" i="1" s="1"/>
  <c r="P171" i="1" s="1"/>
  <c r="Q171" i="1" s="1"/>
  <c r="P172" i="1" s="1"/>
  <c r="Q172" i="1" s="1"/>
  <c r="P173" i="1" s="1"/>
  <c r="Q173" i="1" s="1"/>
  <c r="P174" i="1" s="1"/>
  <c r="Q174" i="1" s="1"/>
  <c r="P175" i="1" s="1"/>
  <c r="Q175" i="1" s="1"/>
  <c r="P176" i="1" s="1"/>
  <c r="Q176" i="1" s="1"/>
  <c r="P177" i="1" s="1"/>
  <c r="Q177" i="1" s="1"/>
  <c r="P178" i="1" s="1"/>
  <c r="Q178" i="1" s="1"/>
  <c r="P179" i="1" s="1"/>
  <c r="Q179" i="1" s="1"/>
  <c r="P180" i="1" s="1"/>
  <c r="Q180" i="1" s="1"/>
  <c r="P181" i="1" s="1"/>
  <c r="Q181" i="1" s="1"/>
  <c r="P182" i="1" s="1"/>
  <c r="Q182" i="1" s="1"/>
  <c r="P183" i="1" s="1"/>
  <c r="Q183" i="1" s="1"/>
  <c r="P184" i="1" s="1"/>
  <c r="Q184" i="1" s="1"/>
  <c r="P185" i="1" s="1"/>
  <c r="Q185" i="1" s="1"/>
  <c r="P186" i="1" s="1"/>
  <c r="Q186" i="1" s="1"/>
  <c r="P187" i="1" s="1"/>
  <c r="Q187" i="1" s="1"/>
  <c r="P188" i="1" s="1"/>
  <c r="Q188" i="1" s="1"/>
  <c r="P189" i="1" s="1"/>
  <c r="Q189" i="1" s="1"/>
  <c r="P190" i="1" s="1"/>
  <c r="Q190" i="1" s="1"/>
  <c r="P191" i="1" s="1"/>
  <c r="Q191" i="1" s="1"/>
  <c r="P192" i="1" s="1"/>
  <c r="Q192" i="1" s="1"/>
  <c r="P193" i="1" s="1"/>
  <c r="Q193" i="1" s="1"/>
  <c r="P194" i="1" s="1"/>
  <c r="Q194" i="1" s="1"/>
  <c r="P195" i="1" s="1"/>
  <c r="Q195" i="1" s="1"/>
  <c r="P196" i="1" s="1"/>
  <c r="Q196" i="1" s="1"/>
  <c r="P197" i="1" s="1"/>
  <c r="Q197" i="1" s="1"/>
  <c r="P198" i="1" s="1"/>
  <c r="Q198" i="1" s="1"/>
  <c r="P199" i="1" s="1"/>
  <c r="Q199" i="1" s="1"/>
  <c r="P200" i="1" s="1"/>
  <c r="Q200" i="1" s="1"/>
  <c r="P201" i="1" s="1"/>
  <c r="Q201" i="1" s="1"/>
  <c r="P202" i="1" s="1"/>
  <c r="Q202" i="1" s="1"/>
  <c r="P203" i="1" s="1"/>
  <c r="Q203" i="1" s="1"/>
  <c r="P204" i="1" s="1"/>
  <c r="Q204" i="1" s="1"/>
  <c r="P205" i="1" s="1"/>
  <c r="Q205" i="1" s="1"/>
  <c r="P206" i="1" s="1"/>
  <c r="Q206" i="1" s="1"/>
  <c r="P207" i="1" s="1"/>
  <c r="Q207" i="1" s="1"/>
  <c r="P208" i="1" s="1"/>
  <c r="Q208" i="1" s="1"/>
  <c r="P209" i="1" s="1"/>
  <c r="Q209" i="1" s="1"/>
  <c r="P210" i="1" s="1"/>
  <c r="Q210" i="1" s="1"/>
  <c r="P211" i="1" s="1"/>
  <c r="Q211" i="1" s="1"/>
  <c r="P212" i="1" s="1"/>
  <c r="Q212" i="1" s="1"/>
  <c r="P213" i="1" s="1"/>
  <c r="Q213" i="1" s="1"/>
  <c r="P214" i="1" s="1"/>
  <c r="Q214" i="1" s="1"/>
  <c r="P215" i="1" s="1"/>
  <c r="Q215" i="1" s="1"/>
  <c r="P216" i="1" s="1"/>
  <c r="Q216" i="1" s="1"/>
  <c r="P217" i="1" s="1"/>
  <c r="Q217" i="1" s="1"/>
  <c r="P218" i="1" s="1"/>
  <c r="Q218" i="1" s="1"/>
  <c r="P219" i="1" s="1"/>
  <c r="Q219" i="1" s="1"/>
  <c r="P220" i="1" s="1"/>
  <c r="Q220" i="1" s="1"/>
  <c r="P221" i="1" s="1"/>
  <c r="Q221" i="1" s="1"/>
  <c r="P222" i="1" s="1"/>
  <c r="Q222" i="1" s="1"/>
  <c r="P223" i="1" s="1"/>
  <c r="Q223" i="1" s="1"/>
  <c r="P224" i="1" s="1"/>
  <c r="Q224" i="1" s="1"/>
  <c r="P225" i="1" s="1"/>
  <c r="Q225" i="1" s="1"/>
  <c r="P226" i="1" s="1"/>
  <c r="Q226" i="1" s="1"/>
  <c r="P227" i="1" s="1"/>
  <c r="Q227" i="1" s="1"/>
  <c r="P228" i="1" s="1"/>
  <c r="Q228" i="1" s="1"/>
  <c r="P229" i="1" s="1"/>
  <c r="Q229" i="1" s="1"/>
  <c r="P230" i="1" s="1"/>
  <c r="Q230" i="1" s="1"/>
  <c r="P231" i="1" s="1"/>
  <c r="Q231" i="1" s="1"/>
  <c r="P232" i="1" s="1"/>
  <c r="Q232" i="1" s="1"/>
  <c r="P233" i="1" s="1"/>
  <c r="Q233" i="1" s="1"/>
  <c r="P234" i="1" s="1"/>
  <c r="Q234" i="1" s="1"/>
  <c r="P235" i="1" s="1"/>
  <c r="Q235" i="1" s="1"/>
  <c r="P236" i="1" s="1"/>
  <c r="Q236" i="1" s="1"/>
  <c r="P237" i="1" s="1"/>
  <c r="Q237" i="1" s="1"/>
  <c r="P238" i="1" s="1"/>
  <c r="Q238" i="1" s="1"/>
  <c r="P239" i="1" s="1"/>
  <c r="Q239" i="1" s="1"/>
  <c r="P240" i="1" s="1"/>
  <c r="Q240" i="1" s="1"/>
  <c r="P241" i="1" s="1"/>
  <c r="Q241" i="1" s="1"/>
  <c r="P242" i="1" s="1"/>
  <c r="Q242" i="1" s="1"/>
  <c r="P243" i="1" s="1"/>
  <c r="Q243" i="1" s="1"/>
  <c r="P244" i="1" s="1"/>
  <c r="Q244" i="1" s="1"/>
  <c r="P245" i="1" s="1"/>
  <c r="Q245" i="1" s="1"/>
  <c r="P246" i="1" s="1"/>
  <c r="Q246" i="1" s="1"/>
  <c r="P247" i="1" s="1"/>
  <c r="Q247" i="1" s="1"/>
  <c r="P248" i="1" s="1"/>
  <c r="Q248" i="1" s="1"/>
  <c r="P249" i="1" s="1"/>
  <c r="Q249" i="1" s="1"/>
  <c r="P250" i="1" s="1"/>
  <c r="AX23" i="3"/>
  <c r="AZ23" i="3" s="1"/>
  <c r="AX27" i="3"/>
  <c r="AZ27" i="3" s="1"/>
  <c r="AW24" i="3"/>
  <c r="M6" i="1"/>
  <c r="N6" i="1" s="1"/>
  <c r="O6" i="1" s="1"/>
  <c r="U53" i="1"/>
  <c r="T54" i="1" s="1"/>
  <c r="U54" i="1" s="1"/>
  <c r="T55" i="1" s="1"/>
  <c r="U55" i="1" s="1"/>
  <c r="T56" i="1" s="1"/>
  <c r="U56" i="1" s="1"/>
  <c r="T57" i="1" s="1"/>
  <c r="U57" i="1" s="1"/>
  <c r="T58" i="1" s="1"/>
  <c r="U58" i="1" s="1"/>
  <c r="T59" i="1" s="1"/>
  <c r="U59" i="1" s="1"/>
  <c r="T60" i="1" s="1"/>
  <c r="U60" i="1" s="1"/>
  <c r="T61" i="1" s="1"/>
  <c r="U61" i="1" s="1"/>
  <c r="T62" i="1" s="1"/>
  <c r="U62" i="1" s="1"/>
  <c r="T63" i="1" s="1"/>
  <c r="U63" i="1" s="1"/>
  <c r="T64" i="1" s="1"/>
  <c r="U64" i="1" s="1"/>
  <c r="T65" i="1" s="1"/>
  <c r="U65" i="1" s="1"/>
  <c r="T66" i="1" s="1"/>
  <c r="U66" i="1" s="1"/>
  <c r="T67" i="1" s="1"/>
  <c r="U67" i="1" s="1"/>
  <c r="T68" i="1" s="1"/>
  <c r="U68" i="1" s="1"/>
  <c r="T69" i="1" s="1"/>
  <c r="U69" i="1" s="1"/>
  <c r="T70" i="1" s="1"/>
  <c r="U70" i="1" s="1"/>
  <c r="T71" i="1" s="1"/>
  <c r="U71" i="1" s="1"/>
  <c r="T72" i="1" s="1"/>
  <c r="U72" i="1" s="1"/>
  <c r="T73" i="1" s="1"/>
  <c r="U73" i="1" s="1"/>
  <c r="T74" i="1" s="1"/>
  <c r="U74" i="1" s="1"/>
  <c r="T75" i="1" s="1"/>
  <c r="U75" i="1" s="1"/>
  <c r="T76" i="1" s="1"/>
  <c r="U76" i="1" s="1"/>
  <c r="T77" i="1" s="1"/>
  <c r="W53" i="1"/>
  <c r="V54" i="1" s="1"/>
  <c r="W54" i="1" s="1"/>
  <c r="V55" i="1" s="1"/>
  <c r="W55" i="1" s="1"/>
  <c r="V56" i="1" s="1"/>
  <c r="W56" i="1" s="1"/>
  <c r="V57" i="1" s="1"/>
  <c r="W57" i="1" s="1"/>
  <c r="V58" i="1" s="1"/>
  <c r="W58" i="1" s="1"/>
  <c r="V59" i="1" s="1"/>
  <c r="W59" i="1" s="1"/>
  <c r="V60" i="1" s="1"/>
  <c r="W60" i="1" s="1"/>
  <c r="V61" i="1" s="1"/>
  <c r="W61" i="1" s="1"/>
  <c r="V62" i="1" s="1"/>
  <c r="W62" i="1" s="1"/>
  <c r="V63" i="1" s="1"/>
  <c r="W63" i="1" s="1"/>
  <c r="V64" i="1" s="1"/>
  <c r="W64" i="1" s="1"/>
  <c r="V65" i="1" s="1"/>
  <c r="W65" i="1" s="1"/>
  <c r="V66" i="1" s="1"/>
  <c r="W66" i="1" s="1"/>
  <c r="V67" i="1" s="1"/>
  <c r="W67" i="1" s="1"/>
  <c r="V68" i="1" s="1"/>
  <c r="W68" i="1" s="1"/>
  <c r="V69" i="1" s="1"/>
  <c r="W69" i="1" s="1"/>
  <c r="V70" i="1" s="1"/>
  <c r="W70" i="1" s="1"/>
  <c r="V71" i="1" s="1"/>
  <c r="W71" i="1" s="1"/>
  <c r="V72" i="1" s="1"/>
  <c r="W72" i="1" s="1"/>
  <c r="V73" i="1" s="1"/>
  <c r="W73" i="1" s="1"/>
  <c r="V74" i="1" s="1"/>
  <c r="W74" i="1" s="1"/>
  <c r="V75" i="1" s="1"/>
  <c r="W75" i="1" s="1"/>
  <c r="V76" i="1" s="1"/>
  <c r="W76" i="1" s="1"/>
  <c r="V77" i="1" s="1"/>
  <c r="W77" i="1" s="1"/>
  <c r="V78" i="1" s="1"/>
  <c r="W78" i="1" s="1"/>
  <c r="V79" i="1" s="1"/>
  <c r="W79" i="1" s="1"/>
  <c r="V80" i="1" s="1"/>
  <c r="W80" i="1" s="1"/>
  <c r="V81" i="1" s="1"/>
  <c r="W81" i="1" s="1"/>
  <c r="V82" i="1" s="1"/>
  <c r="W82" i="1" s="1"/>
  <c r="V83" i="1" s="1"/>
  <c r="W83" i="1" s="1"/>
  <c r="V84" i="1" s="1"/>
  <c r="W84" i="1" s="1"/>
  <c r="V85" i="1" s="1"/>
  <c r="W85" i="1" s="1"/>
  <c r="V86" i="1" s="1"/>
  <c r="W86" i="1" s="1"/>
  <c r="V87" i="1" s="1"/>
  <c r="W87" i="1" s="1"/>
  <c r="V88" i="1" s="1"/>
  <c r="W88" i="1" s="1"/>
  <c r="V89" i="1" s="1"/>
  <c r="W89" i="1" s="1"/>
  <c r="V90" i="1" s="1"/>
  <c r="W90" i="1" s="1"/>
  <c r="V91" i="1" s="1"/>
  <c r="W91" i="1" s="1"/>
  <c r="V92" i="1" s="1"/>
  <c r="W92" i="1" s="1"/>
  <c r="V93" i="1" s="1"/>
  <c r="W93" i="1" s="1"/>
  <c r="V94" i="1" s="1"/>
  <c r="W94" i="1" s="1"/>
  <c r="V95" i="1" s="1"/>
  <c r="W95" i="1" s="1"/>
  <c r="V96" i="1" s="1"/>
  <c r="W96" i="1" s="1"/>
  <c r="V97" i="1" s="1"/>
  <c r="W97" i="1" s="1"/>
  <c r="V98" i="1" s="1"/>
  <c r="W98" i="1" s="1"/>
  <c r="V99" i="1" s="1"/>
  <c r="W99" i="1" s="1"/>
  <c r="V100" i="1" s="1"/>
  <c r="W100" i="1" s="1"/>
  <c r="V101" i="1" s="1"/>
  <c r="W101" i="1" s="1"/>
  <c r="V102" i="1" s="1"/>
  <c r="W102" i="1" s="1"/>
  <c r="V103" i="1" s="1"/>
  <c r="W103" i="1" s="1"/>
  <c r="V104" i="1" s="1"/>
  <c r="W104" i="1" s="1"/>
  <c r="V105" i="1" s="1"/>
  <c r="W105" i="1" s="1"/>
  <c r="V106" i="1" s="1"/>
  <c r="W106" i="1" s="1"/>
  <c r="V107" i="1" s="1"/>
  <c r="W107" i="1" s="1"/>
  <c r="V108" i="1" s="1"/>
  <c r="W108" i="1" s="1"/>
  <c r="V109" i="1" s="1"/>
  <c r="W109" i="1" s="1"/>
  <c r="V110" i="1" s="1"/>
  <c r="W110" i="1" s="1"/>
  <c r="V111" i="1" s="1"/>
  <c r="W111" i="1" s="1"/>
  <c r="V112" i="1" s="1"/>
  <c r="W112" i="1" s="1"/>
  <c r="V113" i="1" s="1"/>
  <c r="W113" i="1" s="1"/>
  <c r="V114" i="1" s="1"/>
  <c r="W114" i="1" s="1"/>
  <c r="V115" i="1" s="1"/>
  <c r="W115" i="1" s="1"/>
  <c r="V116" i="1" s="1"/>
  <c r="W116" i="1" s="1"/>
  <c r="V117" i="1" s="1"/>
  <c r="W117" i="1" s="1"/>
  <c r="V118" i="1" s="1"/>
  <c r="W118" i="1" s="1"/>
  <c r="V119" i="1" s="1"/>
  <c r="W119" i="1" s="1"/>
  <c r="V120" i="1" s="1"/>
  <c r="W120" i="1" s="1"/>
  <c r="V121" i="1" s="1"/>
  <c r="W121" i="1" s="1"/>
  <c r="V122" i="1" s="1"/>
  <c r="W122" i="1" s="1"/>
  <c r="V123" i="1" s="1"/>
  <c r="W123" i="1" s="1"/>
  <c r="V124" i="1" s="1"/>
  <c r="W124" i="1" s="1"/>
  <c r="V125" i="1" s="1"/>
  <c r="W125" i="1" s="1"/>
  <c r="V126" i="1" s="1"/>
  <c r="W126" i="1" s="1"/>
  <c r="V127" i="1" s="1"/>
  <c r="W127" i="1" s="1"/>
  <c r="V128" i="1" s="1"/>
  <c r="W128" i="1" s="1"/>
  <c r="V129" i="1" s="1"/>
  <c r="W129" i="1" s="1"/>
  <c r="V130" i="1" s="1"/>
  <c r="W130" i="1" s="1"/>
  <c r="V131" i="1" s="1"/>
  <c r="W131" i="1" s="1"/>
  <c r="V132" i="1" s="1"/>
  <c r="W132" i="1" s="1"/>
  <c r="V133" i="1" s="1"/>
  <c r="W133" i="1" s="1"/>
  <c r="V134" i="1" s="1"/>
  <c r="W134" i="1" s="1"/>
  <c r="V135" i="1" s="1"/>
  <c r="W135" i="1" s="1"/>
  <c r="V136" i="1" s="1"/>
  <c r="W136" i="1" s="1"/>
  <c r="V137" i="1" s="1"/>
  <c r="W137" i="1" s="1"/>
  <c r="V138" i="1" s="1"/>
  <c r="W138" i="1" s="1"/>
  <c r="V139" i="1" s="1"/>
  <c r="W139" i="1" s="1"/>
  <c r="V140" i="1" s="1"/>
  <c r="W140" i="1" s="1"/>
  <c r="V141" i="1" s="1"/>
  <c r="W141" i="1" s="1"/>
  <c r="V142" i="1" s="1"/>
  <c r="W142" i="1" s="1"/>
  <c r="V143" i="1" s="1"/>
  <c r="W143" i="1" s="1"/>
  <c r="V144" i="1" s="1"/>
  <c r="W144" i="1" s="1"/>
  <c r="V145" i="1" s="1"/>
  <c r="W145" i="1" s="1"/>
  <c r="V146" i="1" s="1"/>
  <c r="W146" i="1" s="1"/>
  <c r="V147" i="1" s="1"/>
  <c r="W147" i="1" s="1"/>
  <c r="V148" i="1" s="1"/>
  <c r="W148" i="1" s="1"/>
  <c r="V149" i="1" s="1"/>
  <c r="W149" i="1" s="1"/>
  <c r="V150" i="1" s="1"/>
  <c r="W150" i="1" s="1"/>
  <c r="V151" i="1" s="1"/>
  <c r="W151" i="1" s="1"/>
  <c r="V152" i="1" s="1"/>
  <c r="W152" i="1" s="1"/>
  <c r="V153" i="1" s="1"/>
  <c r="W153" i="1" s="1"/>
  <c r="V154" i="1" s="1"/>
  <c r="W154" i="1" s="1"/>
  <c r="V155" i="1" s="1"/>
  <c r="W155" i="1" s="1"/>
  <c r="V156" i="1" s="1"/>
  <c r="W156" i="1" s="1"/>
  <c r="V157" i="1" s="1"/>
  <c r="W157" i="1" s="1"/>
  <c r="V158" i="1" s="1"/>
  <c r="W158" i="1" s="1"/>
  <c r="V159" i="1" s="1"/>
  <c r="W159" i="1" s="1"/>
  <c r="V160" i="1" s="1"/>
  <c r="W160" i="1" s="1"/>
  <c r="V161" i="1" s="1"/>
  <c r="W161" i="1" s="1"/>
  <c r="V162" i="1" s="1"/>
  <c r="W162" i="1" s="1"/>
  <c r="V163" i="1" s="1"/>
  <c r="W163" i="1" s="1"/>
  <c r="V164" i="1" s="1"/>
  <c r="W164" i="1" s="1"/>
  <c r="V165" i="1" s="1"/>
  <c r="W165" i="1" s="1"/>
  <c r="V166" i="1" s="1"/>
  <c r="W166" i="1" s="1"/>
  <c r="V167" i="1" s="1"/>
  <c r="W167" i="1" s="1"/>
  <c r="V168" i="1" s="1"/>
  <c r="W168" i="1" s="1"/>
  <c r="V169" i="1" s="1"/>
  <c r="W169" i="1" s="1"/>
  <c r="V170" i="1" s="1"/>
  <c r="W170" i="1" s="1"/>
  <c r="V171" i="1" s="1"/>
  <c r="W171" i="1" s="1"/>
  <c r="V172" i="1" s="1"/>
  <c r="W172" i="1" s="1"/>
  <c r="V173" i="1" s="1"/>
  <c r="W173" i="1" s="1"/>
  <c r="V174" i="1" s="1"/>
  <c r="W174" i="1" s="1"/>
  <c r="V175" i="1" s="1"/>
  <c r="W175" i="1" s="1"/>
  <c r="V176" i="1" s="1"/>
  <c r="W176" i="1" s="1"/>
  <c r="V177" i="1" s="1"/>
  <c r="W177" i="1" s="1"/>
  <c r="V178" i="1" s="1"/>
  <c r="W178" i="1" s="1"/>
  <c r="V179" i="1" s="1"/>
  <c r="W179" i="1" s="1"/>
  <c r="V180" i="1" s="1"/>
  <c r="W180" i="1" s="1"/>
  <c r="V181" i="1" s="1"/>
  <c r="W181" i="1" s="1"/>
  <c r="V182" i="1" s="1"/>
  <c r="W182" i="1" s="1"/>
  <c r="V183" i="1" s="1"/>
  <c r="W183" i="1" s="1"/>
  <c r="V184" i="1" s="1"/>
  <c r="W184" i="1" s="1"/>
  <c r="V185" i="1" s="1"/>
  <c r="W185" i="1" s="1"/>
  <c r="V186" i="1" s="1"/>
  <c r="W186" i="1" s="1"/>
  <c r="V187" i="1" s="1"/>
  <c r="W187" i="1" s="1"/>
  <c r="V188" i="1" s="1"/>
  <c r="W188" i="1" s="1"/>
  <c r="V189" i="1" s="1"/>
  <c r="W189" i="1" s="1"/>
  <c r="V190" i="1" s="1"/>
  <c r="W190" i="1" s="1"/>
  <c r="V191" i="1" s="1"/>
  <c r="W191" i="1" s="1"/>
  <c r="V192" i="1" s="1"/>
  <c r="W192" i="1" s="1"/>
  <c r="V193" i="1" s="1"/>
  <c r="W193" i="1" s="1"/>
  <c r="V194" i="1" s="1"/>
  <c r="W194" i="1" s="1"/>
  <c r="V195" i="1" s="1"/>
  <c r="W195" i="1" s="1"/>
  <c r="V196" i="1" s="1"/>
  <c r="W196" i="1" s="1"/>
  <c r="V197" i="1" s="1"/>
  <c r="W197" i="1" s="1"/>
  <c r="V198" i="1" s="1"/>
  <c r="W198" i="1" s="1"/>
  <c r="V199" i="1" s="1"/>
  <c r="W199" i="1" s="1"/>
  <c r="V200" i="1" s="1"/>
  <c r="W200" i="1" s="1"/>
  <c r="V201" i="1" s="1"/>
  <c r="W201" i="1" s="1"/>
  <c r="V202" i="1" s="1"/>
  <c r="W202" i="1" s="1"/>
  <c r="V203" i="1" s="1"/>
  <c r="W203" i="1" s="1"/>
  <c r="V204" i="1" s="1"/>
  <c r="W204" i="1" s="1"/>
  <c r="V205" i="1" s="1"/>
  <c r="W205" i="1" s="1"/>
  <c r="V206" i="1" s="1"/>
  <c r="W206" i="1" s="1"/>
  <c r="V207" i="1" s="1"/>
  <c r="W207" i="1" s="1"/>
  <c r="V208" i="1" s="1"/>
  <c r="W208" i="1" s="1"/>
  <c r="V209" i="1" s="1"/>
  <c r="W209" i="1" s="1"/>
  <c r="V210" i="1" s="1"/>
  <c r="W210" i="1" s="1"/>
  <c r="V211" i="1" s="1"/>
  <c r="W211" i="1" s="1"/>
  <c r="V212" i="1" s="1"/>
  <c r="W212" i="1" s="1"/>
  <c r="V213" i="1" s="1"/>
  <c r="W213" i="1" s="1"/>
  <c r="V214" i="1" s="1"/>
  <c r="W214" i="1" s="1"/>
  <c r="V215" i="1" s="1"/>
  <c r="W215" i="1" s="1"/>
  <c r="V216" i="1" s="1"/>
  <c r="W216" i="1" s="1"/>
  <c r="V217" i="1" s="1"/>
  <c r="W217" i="1" s="1"/>
  <c r="V218" i="1" s="1"/>
  <c r="W218" i="1" s="1"/>
  <c r="V219" i="1" s="1"/>
  <c r="W219" i="1" s="1"/>
  <c r="V220" i="1" s="1"/>
  <c r="W220" i="1" s="1"/>
  <c r="V221" i="1" s="1"/>
  <c r="W221" i="1" s="1"/>
  <c r="V222" i="1" s="1"/>
  <c r="W222" i="1" s="1"/>
  <c r="V223" i="1" s="1"/>
  <c r="W223" i="1" s="1"/>
  <c r="V224" i="1" s="1"/>
  <c r="W224" i="1" s="1"/>
  <c r="V225" i="1" s="1"/>
  <c r="W225" i="1" s="1"/>
  <c r="V226" i="1" s="1"/>
  <c r="W226" i="1" s="1"/>
  <c r="V227" i="1" s="1"/>
  <c r="W227" i="1" s="1"/>
  <c r="V228" i="1" s="1"/>
  <c r="W228" i="1" s="1"/>
  <c r="V229" i="1" s="1"/>
  <c r="W229" i="1" s="1"/>
  <c r="V230" i="1" s="1"/>
  <c r="W230" i="1" s="1"/>
  <c r="V231" i="1" s="1"/>
  <c r="W231" i="1" s="1"/>
  <c r="V232" i="1" s="1"/>
  <c r="W232" i="1" s="1"/>
  <c r="V233" i="1" s="1"/>
  <c r="W233" i="1" s="1"/>
  <c r="V234" i="1" s="1"/>
  <c r="W234" i="1" s="1"/>
  <c r="V235" i="1" s="1"/>
  <c r="W235" i="1" s="1"/>
  <c r="V236" i="1" s="1"/>
  <c r="W236" i="1" s="1"/>
  <c r="V237" i="1" s="1"/>
  <c r="W237" i="1" s="1"/>
  <c r="V238" i="1" s="1"/>
  <c r="W238" i="1" s="1"/>
  <c r="V239" i="1" s="1"/>
  <c r="W239" i="1" s="1"/>
  <c r="V240" i="1" s="1"/>
  <c r="W240" i="1" s="1"/>
  <c r="V241" i="1" s="1"/>
  <c r="W241" i="1" s="1"/>
  <c r="V242" i="1" s="1"/>
  <c r="W242" i="1" s="1"/>
  <c r="V243" i="1" s="1"/>
  <c r="W243" i="1" s="1"/>
  <c r="V244" i="1" s="1"/>
  <c r="W244" i="1" s="1"/>
  <c r="V245" i="1" s="1"/>
  <c r="W245" i="1" s="1"/>
  <c r="V246" i="1" s="1"/>
  <c r="W246" i="1" s="1"/>
  <c r="V247" i="1" s="1"/>
  <c r="W247" i="1" s="1"/>
  <c r="V248" i="1" s="1"/>
  <c r="W248" i="1" s="1"/>
  <c r="V249" i="1" s="1"/>
  <c r="W249" i="1" s="1"/>
  <c r="V250" i="1" s="1"/>
  <c r="AA53" i="1"/>
  <c r="Z54" i="1" s="1"/>
  <c r="AA54" i="1" s="1"/>
  <c r="Z55" i="1" s="1"/>
  <c r="AA55" i="1" s="1"/>
  <c r="Z56" i="1" s="1"/>
  <c r="AA56" i="1" s="1"/>
  <c r="Z57" i="1" s="1"/>
  <c r="AA57" i="1" s="1"/>
  <c r="Z58" i="1" s="1"/>
  <c r="AA58" i="1" s="1"/>
  <c r="Z59" i="1" s="1"/>
  <c r="AA59" i="1" s="1"/>
  <c r="Z60" i="1" s="1"/>
  <c r="AA60" i="1" s="1"/>
  <c r="Z61" i="1" s="1"/>
  <c r="AA61" i="1" s="1"/>
  <c r="Z62" i="1" s="1"/>
  <c r="AA62" i="1" s="1"/>
  <c r="Z63" i="1" s="1"/>
  <c r="AA63" i="1" s="1"/>
  <c r="Z64" i="1" s="1"/>
  <c r="AA64" i="1" s="1"/>
  <c r="Z65" i="1" s="1"/>
  <c r="AA65" i="1" s="1"/>
  <c r="Z66" i="1" s="1"/>
  <c r="AA66" i="1" s="1"/>
  <c r="Z67" i="1" s="1"/>
  <c r="AA67" i="1" s="1"/>
  <c r="Z68" i="1" s="1"/>
  <c r="AA68" i="1" s="1"/>
  <c r="Z69" i="1" s="1"/>
  <c r="AA69" i="1" s="1"/>
  <c r="Z70" i="1" s="1"/>
  <c r="AA70" i="1" s="1"/>
  <c r="Z71" i="1" s="1"/>
  <c r="AA71" i="1" s="1"/>
  <c r="Z72" i="1" s="1"/>
  <c r="AA72" i="1" s="1"/>
  <c r="Z73" i="1" s="1"/>
  <c r="AA73" i="1" s="1"/>
  <c r="Z74" i="1" s="1"/>
  <c r="AA74" i="1" s="1"/>
  <c r="Z75" i="1" s="1"/>
  <c r="AA75" i="1" s="1"/>
  <c r="Z76" i="1" s="1"/>
  <c r="Y53" i="1"/>
  <c r="X54" i="1" s="1"/>
  <c r="Y54" i="1" s="1"/>
  <c r="X55" i="1" s="1"/>
  <c r="Y55" i="1" s="1"/>
  <c r="X56" i="1" s="1"/>
  <c r="Y56" i="1" s="1"/>
  <c r="X57" i="1" s="1"/>
  <c r="Y57" i="1" s="1"/>
  <c r="X58" i="1" s="1"/>
  <c r="Y58" i="1" s="1"/>
  <c r="X59" i="1" s="1"/>
  <c r="Y59" i="1" s="1"/>
  <c r="X60" i="1" s="1"/>
  <c r="Y60" i="1" s="1"/>
  <c r="X61" i="1" s="1"/>
  <c r="Y61" i="1" s="1"/>
  <c r="X62" i="1" s="1"/>
  <c r="Y62" i="1" s="1"/>
  <c r="X63" i="1" s="1"/>
  <c r="Y63" i="1" s="1"/>
  <c r="X64" i="1" s="1"/>
  <c r="Y64" i="1" s="1"/>
  <c r="X65" i="1" s="1"/>
  <c r="Y65" i="1" s="1"/>
  <c r="X66" i="1" s="1"/>
  <c r="Y66" i="1" s="1"/>
  <c r="X67" i="1" s="1"/>
  <c r="Y67" i="1" s="1"/>
  <c r="X68" i="1" s="1"/>
  <c r="Y68" i="1" s="1"/>
  <c r="X69" i="1" s="1"/>
  <c r="Y69" i="1" s="1"/>
  <c r="X70" i="1" s="1"/>
  <c r="Y70" i="1" s="1"/>
  <c r="X71" i="1" s="1"/>
  <c r="Y71" i="1" s="1"/>
  <c r="X72" i="1" s="1"/>
  <c r="Y72" i="1" s="1"/>
  <c r="X73" i="1" s="1"/>
  <c r="Y73" i="1" s="1"/>
  <c r="X74" i="1" s="1"/>
  <c r="Y74" i="1" s="1"/>
  <c r="X75" i="1" s="1"/>
  <c r="M38" i="9"/>
  <c r="N38" i="9" s="1"/>
  <c r="I169" i="7"/>
  <c r="H170" i="7" s="1"/>
  <c r="G169" i="7"/>
  <c r="F170" i="7" s="1"/>
  <c r="E169" i="7"/>
  <c r="D170" i="7" s="1"/>
  <c r="C170" i="7"/>
  <c r="B171" i="7" s="1"/>
  <c r="I38" i="9"/>
  <c r="J38" i="9" s="1"/>
  <c r="O38" i="9"/>
  <c r="P38" i="9" s="1"/>
  <c r="H39" i="9"/>
  <c r="G39" i="9"/>
  <c r="E40" i="9"/>
  <c r="F40" i="9"/>
  <c r="H40" i="9" s="1"/>
  <c r="AX18" i="3"/>
  <c r="H24" i="5"/>
  <c r="B41" i="9"/>
  <c r="BF14" i="5"/>
  <c r="BF12" i="5"/>
  <c r="BF18" i="5"/>
  <c r="BF22" i="5"/>
  <c r="BF9" i="5"/>
  <c r="BF15" i="5"/>
  <c r="BF13" i="5"/>
  <c r="BF20" i="5"/>
  <c r="BF21" i="5"/>
  <c r="BF11" i="5"/>
  <c r="BF8" i="5"/>
  <c r="BF16" i="5"/>
  <c r="H25" i="5"/>
  <c r="BF10" i="5"/>
  <c r="BF19" i="5"/>
  <c r="BF17" i="5"/>
  <c r="BF23" i="5"/>
  <c r="BD93" i="5"/>
  <c r="BD76" i="5"/>
  <c r="BD55" i="5"/>
  <c r="AX20" i="3"/>
  <c r="AZ20" i="3" s="1"/>
  <c r="S62" i="3"/>
  <c r="S58" i="3"/>
  <c r="S60" i="3"/>
  <c r="S56" i="3"/>
  <c r="S63" i="3"/>
  <c r="S49" i="3"/>
  <c r="S64" i="3"/>
  <c r="S48" i="3"/>
  <c r="S65" i="3"/>
  <c r="S61" i="3"/>
  <c r="S54" i="3"/>
  <c r="S50" i="3"/>
  <c r="S66" i="3"/>
  <c r="S52" i="3"/>
  <c r="S51" i="3"/>
  <c r="S59" i="3"/>
  <c r="S55" i="3"/>
  <c r="S57" i="3"/>
  <c r="S53" i="3"/>
  <c r="T46" i="3"/>
  <c r="T42" i="3"/>
  <c r="T47" i="3" s="1"/>
  <c r="V44" i="3"/>
  <c r="BF7" i="5"/>
  <c r="AX28" i="3"/>
  <c r="AZ28" i="3" s="1"/>
  <c r="AV36" i="3"/>
  <c r="AV24" i="3"/>
  <c r="AX21" i="3"/>
  <c r="AZ21" i="3" s="1"/>
  <c r="AX25" i="3"/>
  <c r="AZ25" i="3" s="1"/>
  <c r="AX22" i="3"/>
  <c r="AZ22" i="3" s="1"/>
  <c r="AW20" i="3"/>
  <c r="AX30" i="3"/>
  <c r="AZ30" i="3" s="1"/>
  <c r="AX35" i="3"/>
  <c r="AZ35" i="3" s="1"/>
  <c r="AX26" i="3"/>
  <c r="AZ26" i="3" s="1"/>
  <c r="AW36" i="3"/>
  <c r="AX34" i="3"/>
  <c r="AZ34" i="3" s="1"/>
  <c r="AX33" i="3"/>
  <c r="AZ33" i="3" s="1"/>
  <c r="AX24" i="3"/>
  <c r="AZ24" i="3" s="1"/>
  <c r="AX29" i="3"/>
  <c r="AZ29" i="3" s="1"/>
  <c r="AX32" i="3"/>
  <c r="AZ32" i="3" s="1"/>
  <c r="AX31" i="3"/>
  <c r="AZ31" i="3" s="1"/>
  <c r="AX19" i="3"/>
  <c r="AZ19" i="3" s="1"/>
  <c r="AX36" i="3"/>
  <c r="AV20" i="3"/>
  <c r="AV33" i="3"/>
  <c r="AW33" i="3"/>
  <c r="AV27" i="3"/>
  <c r="AW27" i="3"/>
  <c r="AV31" i="3"/>
  <c r="AW31" i="3"/>
  <c r="AV29" i="3"/>
  <c r="AW29" i="3"/>
  <c r="AW22" i="3"/>
  <c r="AV22" i="3"/>
  <c r="AW19" i="3"/>
  <c r="AV19" i="3"/>
  <c r="AV35" i="3"/>
  <c r="AW35" i="3"/>
  <c r="AV32" i="3"/>
  <c r="AW32" i="3"/>
  <c r="AV21" i="3"/>
  <c r="AW21" i="3"/>
  <c r="AV23" i="3"/>
  <c r="AW23" i="3"/>
  <c r="AV34" i="3"/>
  <c r="AW34" i="3"/>
  <c r="AW28" i="3"/>
  <c r="AV28" i="3"/>
  <c r="AW30" i="3"/>
  <c r="AV30" i="3"/>
  <c r="AW18" i="3"/>
  <c r="AV18" i="3"/>
  <c r="AV25" i="3"/>
  <c r="AW25" i="3"/>
  <c r="AW26" i="3"/>
  <c r="AV26" i="3"/>
  <c r="M8" i="1"/>
  <c r="N8" i="1" s="1"/>
  <c r="O8" i="1" s="1"/>
  <c r="N7" i="1"/>
  <c r="O7" i="1" s="1"/>
  <c r="C41" i="9" l="1"/>
  <c r="D41" i="9"/>
  <c r="O250" i="1"/>
  <c r="Q250" i="1"/>
  <c r="M15" i="1"/>
  <c r="M250" i="1"/>
  <c r="I15" i="1"/>
  <c r="K250" i="1"/>
  <c r="O14" i="1"/>
  <c r="M14" i="1"/>
  <c r="I250" i="1"/>
  <c r="K14" i="1"/>
  <c r="G250" i="1"/>
  <c r="O15" i="1"/>
  <c r="S250" i="1"/>
  <c r="K16" i="1"/>
  <c r="L16" i="1" s="1"/>
  <c r="W250" i="1"/>
  <c r="M39" i="9"/>
  <c r="N39" i="9" s="1"/>
  <c r="O39" i="9"/>
  <c r="P39" i="9" s="1"/>
  <c r="I39" i="9"/>
  <c r="J39" i="9" s="1"/>
  <c r="AZ18" i="3"/>
  <c r="AZ36" i="3"/>
  <c r="I170" i="7"/>
  <c r="H171" i="7" s="1"/>
  <c r="G170" i="7"/>
  <c r="F171" i="7" s="1"/>
  <c r="E170" i="7"/>
  <c r="D171" i="7" s="1"/>
  <c r="C171" i="7"/>
  <c r="B172" i="7" s="1"/>
  <c r="K39" i="9"/>
  <c r="L39" i="9" s="1"/>
  <c r="G40" i="9"/>
  <c r="O40" i="9" s="1"/>
  <c r="P40" i="9" s="1"/>
  <c r="E41" i="9"/>
  <c r="F41" i="9"/>
  <c r="Y75" i="1"/>
  <c r="X76" i="1" s="1"/>
  <c r="AA76" i="1"/>
  <c r="Z77" i="1" s="1"/>
  <c r="U77" i="1"/>
  <c r="T78" i="1" s="1"/>
  <c r="B42" i="9"/>
  <c r="U46" i="3"/>
  <c r="U42" i="3"/>
  <c r="U47" i="3" s="1"/>
  <c r="W44" i="3"/>
  <c r="T61" i="3"/>
  <c r="T54" i="3"/>
  <c r="T62" i="3"/>
  <c r="T55" i="3"/>
  <c r="T63" i="3"/>
  <c r="T57" i="3"/>
  <c r="T66" i="3"/>
  <c r="T53" i="3"/>
  <c r="T59" i="3"/>
  <c r="T51" i="3"/>
  <c r="T65" i="3"/>
  <c r="T60" i="3"/>
  <c r="T49" i="3"/>
  <c r="T50" i="3"/>
  <c r="T58" i="3"/>
  <c r="T64" i="3"/>
  <c r="T52" i="3"/>
  <c r="T56" i="3"/>
  <c r="T48" i="3"/>
  <c r="C42" i="9" l="1"/>
  <c r="D42" i="9"/>
  <c r="AZ17" i="3"/>
  <c r="G41" i="9"/>
  <c r="I40" i="9"/>
  <c r="J40" i="9" s="1"/>
  <c r="M40" i="9"/>
  <c r="N40" i="9" s="1"/>
  <c r="I171" i="7"/>
  <c r="H172" i="7" s="1"/>
  <c r="G171" i="7"/>
  <c r="F172" i="7" s="1"/>
  <c r="E171" i="7"/>
  <c r="D172" i="7" s="1"/>
  <c r="C172" i="7"/>
  <c r="B173" i="7" s="1"/>
  <c r="K40" i="9"/>
  <c r="L40" i="9" s="1"/>
  <c r="H41" i="9"/>
  <c r="E42" i="9"/>
  <c r="F42" i="9"/>
  <c r="Y76" i="1"/>
  <c r="X77" i="1" s="1"/>
  <c r="AA77" i="1"/>
  <c r="Z78" i="1" s="1"/>
  <c r="U78" i="1"/>
  <c r="T79" i="1" s="1"/>
  <c r="B43" i="9"/>
  <c r="V46" i="3"/>
  <c r="V42" i="3"/>
  <c r="V47" i="3" s="1"/>
  <c r="X44" i="3"/>
  <c r="U57" i="3"/>
  <c r="U58" i="3"/>
  <c r="U51" i="3"/>
  <c r="U61" i="3"/>
  <c r="U59" i="3"/>
  <c r="U50" i="3"/>
  <c r="U62" i="3"/>
  <c r="U60" i="3"/>
  <c r="U65" i="3"/>
  <c r="U55" i="3"/>
  <c r="U56" i="3"/>
  <c r="U48" i="3"/>
  <c r="U63" i="3"/>
  <c r="U52" i="3"/>
  <c r="U64" i="3"/>
  <c r="U53" i="3"/>
  <c r="U49" i="3"/>
  <c r="U54" i="3"/>
  <c r="U66" i="3"/>
  <c r="C43" i="9" l="1"/>
  <c r="D43" i="9"/>
  <c r="O41" i="9"/>
  <c r="P41" i="9" s="1"/>
  <c r="K41" i="9"/>
  <c r="L41" i="9" s="1"/>
  <c r="I41" i="9"/>
  <c r="J41" i="9" s="1"/>
  <c r="I172" i="7"/>
  <c r="H173" i="7" s="1"/>
  <c r="G172" i="7"/>
  <c r="F173" i="7" s="1"/>
  <c r="E172" i="7"/>
  <c r="D173" i="7" s="1"/>
  <c r="C173" i="7"/>
  <c r="B174" i="7" s="1"/>
  <c r="G42" i="9"/>
  <c r="M41" i="9"/>
  <c r="N41" i="9" s="1"/>
  <c r="E43" i="9"/>
  <c r="F43" i="9"/>
  <c r="H43" i="9" s="1"/>
  <c r="H42" i="9"/>
  <c r="Y77" i="1"/>
  <c r="X78" i="1" s="1"/>
  <c r="AA78" i="1"/>
  <c r="Z79" i="1" s="1"/>
  <c r="U79" i="1"/>
  <c r="T80" i="1" s="1"/>
  <c r="B44" i="9"/>
  <c r="V55" i="3"/>
  <c r="W46" i="3"/>
  <c r="W42" i="3"/>
  <c r="W47" i="3" s="1"/>
  <c r="Y44" i="3"/>
  <c r="V65" i="3"/>
  <c r="V54" i="3"/>
  <c r="V64" i="3"/>
  <c r="V56" i="3"/>
  <c r="V60" i="3"/>
  <c r="V50" i="3"/>
  <c r="V63" i="3"/>
  <c r="V52" i="3"/>
  <c r="V62" i="3"/>
  <c r="V57" i="3"/>
  <c r="V53" i="3"/>
  <c r="V66" i="3"/>
  <c r="V48" i="3"/>
  <c r="V58" i="3"/>
  <c r="V59" i="3"/>
  <c r="V61" i="3"/>
  <c r="V49" i="3"/>
  <c r="V51" i="3"/>
  <c r="C44" i="9" l="1"/>
  <c r="D44" i="9"/>
  <c r="O42" i="9"/>
  <c r="P42" i="9" s="1"/>
  <c r="K42" i="9"/>
  <c r="L42" i="9" s="1"/>
  <c r="G43" i="9"/>
  <c r="O43" i="9" s="1"/>
  <c r="P43" i="9" s="1"/>
  <c r="M42" i="9"/>
  <c r="N42" i="9" s="1"/>
  <c r="I173" i="7"/>
  <c r="H174" i="7" s="1"/>
  <c r="G173" i="7"/>
  <c r="F174" i="7" s="1"/>
  <c r="E173" i="7"/>
  <c r="D174" i="7" s="1"/>
  <c r="C174" i="7"/>
  <c r="B175" i="7" s="1"/>
  <c r="I42" i="9"/>
  <c r="J42" i="9" s="1"/>
  <c r="E44" i="9"/>
  <c r="F44" i="9"/>
  <c r="Y78" i="1"/>
  <c r="X79" i="1" s="1"/>
  <c r="AA79" i="1"/>
  <c r="Z80" i="1" s="1"/>
  <c r="U80" i="1"/>
  <c r="T81" i="1" s="1"/>
  <c r="B45" i="9"/>
  <c r="W53" i="3"/>
  <c r="X42" i="3"/>
  <c r="X47" i="3" s="1"/>
  <c r="X46" i="3"/>
  <c r="Z44" i="3"/>
  <c r="W59" i="3"/>
  <c r="W48" i="3"/>
  <c r="W52" i="3"/>
  <c r="W63" i="3"/>
  <c r="W49" i="3"/>
  <c r="W57" i="3"/>
  <c r="W65" i="3"/>
  <c r="W50" i="3"/>
  <c r="W54" i="3"/>
  <c r="W55" i="3"/>
  <c r="W60" i="3"/>
  <c r="W62" i="3"/>
  <c r="W51" i="3"/>
  <c r="W61" i="3"/>
  <c r="W66" i="3"/>
  <c r="W56" i="3"/>
  <c r="W58" i="3"/>
  <c r="W64" i="3"/>
  <c r="C45" i="9" l="1"/>
  <c r="D45" i="9"/>
  <c r="H44" i="9"/>
  <c r="K43" i="9"/>
  <c r="L43" i="9" s="1"/>
  <c r="M43" i="9"/>
  <c r="N43" i="9" s="1"/>
  <c r="I43" i="9"/>
  <c r="J43" i="9" s="1"/>
  <c r="I174" i="7"/>
  <c r="H175" i="7" s="1"/>
  <c r="G174" i="7"/>
  <c r="F175" i="7" s="1"/>
  <c r="E174" i="7"/>
  <c r="D175" i="7" s="1"/>
  <c r="C175" i="7"/>
  <c r="B176" i="7" s="1"/>
  <c r="G44" i="9"/>
  <c r="M44" i="9" s="1"/>
  <c r="N44" i="9" s="1"/>
  <c r="E45" i="9"/>
  <c r="F45" i="9"/>
  <c r="H45" i="9" s="1"/>
  <c r="Y79" i="1"/>
  <c r="X80" i="1" s="1"/>
  <c r="AA80" i="1"/>
  <c r="Z81" i="1" s="1"/>
  <c r="U81" i="1"/>
  <c r="T82" i="1" s="1"/>
  <c r="B46" i="9"/>
  <c r="Y46" i="3"/>
  <c r="Y42" i="3"/>
  <c r="Y47" i="3" s="1"/>
  <c r="AA44" i="3"/>
  <c r="X57" i="3"/>
  <c r="X48" i="3"/>
  <c r="X49" i="3"/>
  <c r="X55" i="3"/>
  <c r="X63" i="3"/>
  <c r="X58" i="3"/>
  <c r="X53" i="3"/>
  <c r="X52" i="3"/>
  <c r="X60" i="3"/>
  <c r="X56" i="3"/>
  <c r="X51" i="3"/>
  <c r="X50" i="3"/>
  <c r="X62" i="3"/>
  <c r="X54" i="3"/>
  <c r="X61" i="3"/>
  <c r="X59" i="3"/>
  <c r="X64" i="3"/>
  <c r="X65" i="3"/>
  <c r="X66" i="3"/>
  <c r="C46" i="9" l="1"/>
  <c r="D46" i="9"/>
  <c r="K44" i="9"/>
  <c r="L44" i="9" s="1"/>
  <c r="I44" i="9"/>
  <c r="J44" i="9" s="1"/>
  <c r="I175" i="7"/>
  <c r="H176" i="7" s="1"/>
  <c r="G175" i="7"/>
  <c r="F176" i="7" s="1"/>
  <c r="E175" i="7"/>
  <c r="D176" i="7" s="1"/>
  <c r="C176" i="7"/>
  <c r="B177" i="7" s="1"/>
  <c r="O44" i="9"/>
  <c r="P44" i="9" s="1"/>
  <c r="G45" i="9"/>
  <c r="O45" i="9" s="1"/>
  <c r="P45" i="9" s="1"/>
  <c r="E46" i="9"/>
  <c r="F46" i="9"/>
  <c r="H46" i="9" s="1"/>
  <c r="Y80" i="1"/>
  <c r="X81" i="1" s="1"/>
  <c r="AA81" i="1"/>
  <c r="Z82" i="1" s="1"/>
  <c r="U82" i="1"/>
  <c r="T83" i="1" s="1"/>
  <c r="B47" i="9"/>
  <c r="Y58" i="3"/>
  <c r="Z46" i="3"/>
  <c r="Z42" i="3"/>
  <c r="Z47" i="3" s="1"/>
  <c r="AB44" i="3"/>
  <c r="Y66" i="3"/>
  <c r="Y63" i="3"/>
  <c r="Y49" i="3"/>
  <c r="Y50" i="3"/>
  <c r="Y51" i="3"/>
  <c r="Y61" i="3"/>
  <c r="Y65" i="3"/>
  <c r="Y48" i="3"/>
  <c r="Y56" i="3"/>
  <c r="Y62" i="3"/>
  <c r="Y60" i="3"/>
  <c r="Y64" i="3"/>
  <c r="Y59" i="3"/>
  <c r="Y54" i="3"/>
  <c r="Y52" i="3"/>
  <c r="Y55" i="3"/>
  <c r="Y57" i="3"/>
  <c r="Y53" i="3"/>
  <c r="C47" i="9" l="1"/>
  <c r="D47" i="9"/>
  <c r="I45" i="9"/>
  <c r="J45" i="9" s="1"/>
  <c r="M45" i="9"/>
  <c r="N45" i="9" s="1"/>
  <c r="I176" i="7"/>
  <c r="H177" i="7" s="1"/>
  <c r="G176" i="7"/>
  <c r="F177" i="7" s="1"/>
  <c r="E176" i="7"/>
  <c r="D177" i="7" s="1"/>
  <c r="C177" i="7"/>
  <c r="B178" i="7" s="1"/>
  <c r="K45" i="9"/>
  <c r="L45" i="9" s="1"/>
  <c r="G46" i="9"/>
  <c r="O46" i="9" s="1"/>
  <c r="P46" i="9" s="1"/>
  <c r="E47" i="9"/>
  <c r="F47" i="9"/>
  <c r="Y81" i="1"/>
  <c r="X82" i="1" s="1"/>
  <c r="AA82" i="1"/>
  <c r="Z83" i="1" s="1"/>
  <c r="U83" i="1"/>
  <c r="T84" i="1" s="1"/>
  <c r="B48" i="9"/>
  <c r="Z55" i="3"/>
  <c r="AA46" i="3"/>
  <c r="AA42" i="3"/>
  <c r="AA47" i="3" s="1"/>
  <c r="AC44" i="3"/>
  <c r="Z56" i="3"/>
  <c r="Z51" i="3"/>
  <c r="Z64" i="3"/>
  <c r="Z61" i="3"/>
  <c r="Z49" i="3"/>
  <c r="Z65" i="3"/>
  <c r="Z66" i="3"/>
  <c r="Z53" i="3"/>
  <c r="Z50" i="3"/>
  <c r="Z57" i="3"/>
  <c r="Z58" i="3"/>
  <c r="Z63" i="3"/>
  <c r="Z48" i="3"/>
  <c r="Z60" i="3"/>
  <c r="Z52" i="3"/>
  <c r="Z59" i="3"/>
  <c r="Z62" i="3"/>
  <c r="Z54" i="3"/>
  <c r="C48" i="9" l="1"/>
  <c r="D48" i="9"/>
  <c r="G47" i="9"/>
  <c r="K46" i="9"/>
  <c r="L46" i="9" s="1"/>
  <c r="I177" i="7"/>
  <c r="H178" i="7" s="1"/>
  <c r="G177" i="7"/>
  <c r="F178" i="7" s="1"/>
  <c r="E177" i="7"/>
  <c r="D178" i="7" s="1"/>
  <c r="C178" i="7"/>
  <c r="B179" i="7" s="1"/>
  <c r="I46" i="9"/>
  <c r="J46" i="9" s="1"/>
  <c r="M46" i="9"/>
  <c r="N46" i="9" s="1"/>
  <c r="H47" i="9"/>
  <c r="O47" i="9" s="1"/>
  <c r="P47" i="9" s="1"/>
  <c r="E48" i="9"/>
  <c r="F48" i="9"/>
  <c r="H48" i="9" s="1"/>
  <c r="Y82" i="1"/>
  <c r="X83" i="1" s="1"/>
  <c r="AA83" i="1"/>
  <c r="Z84" i="1" s="1"/>
  <c r="U84" i="1"/>
  <c r="T85" i="1" s="1"/>
  <c r="B49" i="9"/>
  <c r="AB42" i="3"/>
  <c r="AB47" i="3" s="1"/>
  <c r="AB46" i="3"/>
  <c r="AD44" i="3"/>
  <c r="AA52" i="3"/>
  <c r="AA59" i="3"/>
  <c r="AA55" i="3"/>
  <c r="AA57" i="3"/>
  <c r="AA53" i="3"/>
  <c r="AA65" i="3"/>
  <c r="AA61" i="3"/>
  <c r="AA62" i="3"/>
  <c r="AA58" i="3"/>
  <c r="AA51" i="3"/>
  <c r="AA66" i="3"/>
  <c r="AA56" i="3"/>
  <c r="AA49" i="3"/>
  <c r="AA48" i="3"/>
  <c r="AA60" i="3"/>
  <c r="AA63" i="3"/>
  <c r="AA64" i="3"/>
  <c r="AA50" i="3"/>
  <c r="AA54" i="3"/>
  <c r="C49" i="9" l="1"/>
  <c r="D49" i="9"/>
  <c r="I47" i="9"/>
  <c r="J47" i="9" s="1"/>
  <c r="K47" i="9"/>
  <c r="L47" i="9" s="1"/>
  <c r="M47" i="9"/>
  <c r="N47" i="9" s="1"/>
  <c r="I178" i="7"/>
  <c r="H179" i="7" s="1"/>
  <c r="G178" i="7"/>
  <c r="F179" i="7" s="1"/>
  <c r="E178" i="7"/>
  <c r="D179" i="7" s="1"/>
  <c r="C179" i="7"/>
  <c r="B180" i="7" s="1"/>
  <c r="G48" i="9"/>
  <c r="O48" i="9" s="1"/>
  <c r="P48" i="9" s="1"/>
  <c r="E49" i="9"/>
  <c r="F49" i="9"/>
  <c r="Y83" i="1"/>
  <c r="X84" i="1" s="1"/>
  <c r="AA84" i="1"/>
  <c r="Z85" i="1" s="1"/>
  <c r="U85" i="1"/>
  <c r="T86" i="1" s="1"/>
  <c r="B50" i="9"/>
  <c r="AC46" i="3"/>
  <c r="AC42" i="3"/>
  <c r="AC47" i="3" s="1"/>
  <c r="AE44" i="3"/>
  <c r="AB61" i="3"/>
  <c r="AB64" i="3"/>
  <c r="AB52" i="3"/>
  <c r="AB54" i="3"/>
  <c r="AB55" i="3"/>
  <c r="AB57" i="3"/>
  <c r="AB66" i="3"/>
  <c r="AB62" i="3"/>
  <c r="AB60" i="3"/>
  <c r="AB63" i="3"/>
  <c r="AB53" i="3"/>
  <c r="AB50" i="3"/>
  <c r="AB65" i="3"/>
  <c r="AB51" i="3"/>
  <c r="AB56" i="3"/>
  <c r="AB58" i="3"/>
  <c r="AB48" i="3"/>
  <c r="AB49" i="3"/>
  <c r="AB59" i="3"/>
  <c r="C50" i="9" l="1"/>
  <c r="D50" i="9"/>
  <c r="I48" i="9"/>
  <c r="J48" i="9" s="1"/>
  <c r="M48" i="9"/>
  <c r="N48" i="9" s="1"/>
  <c r="G49" i="9"/>
  <c r="K48" i="9"/>
  <c r="L48" i="9" s="1"/>
  <c r="I179" i="7"/>
  <c r="H180" i="7" s="1"/>
  <c r="G179" i="7"/>
  <c r="F180" i="7" s="1"/>
  <c r="E179" i="7"/>
  <c r="D180" i="7" s="1"/>
  <c r="C180" i="7"/>
  <c r="B181" i="7" s="1"/>
  <c r="H49" i="9"/>
  <c r="E50" i="9"/>
  <c r="F50" i="9"/>
  <c r="H50" i="9" s="1"/>
  <c r="Y84" i="1"/>
  <c r="X85" i="1" s="1"/>
  <c r="AA85" i="1"/>
  <c r="Z86" i="1" s="1"/>
  <c r="U86" i="1"/>
  <c r="T87" i="1" s="1"/>
  <c r="B51" i="9"/>
  <c r="AC63" i="3"/>
  <c r="AD46" i="3"/>
  <c r="AD42" i="3"/>
  <c r="AD47" i="3" s="1"/>
  <c r="AF44" i="3"/>
  <c r="AC48" i="3"/>
  <c r="AC61" i="3"/>
  <c r="AC57" i="3"/>
  <c r="AC58" i="3"/>
  <c r="AC52" i="3"/>
  <c r="AC54" i="3"/>
  <c r="AC53" i="3"/>
  <c r="AC49" i="3"/>
  <c r="AC56" i="3"/>
  <c r="AC62" i="3"/>
  <c r="AC59" i="3"/>
  <c r="AC65" i="3"/>
  <c r="AC64" i="3"/>
  <c r="AC50" i="3"/>
  <c r="AC66" i="3"/>
  <c r="AC55" i="3"/>
  <c r="AC51" i="3"/>
  <c r="AC60" i="3"/>
  <c r="C51" i="9" l="1"/>
  <c r="D51" i="9"/>
  <c r="M49" i="9"/>
  <c r="N49" i="9" s="1"/>
  <c r="K49" i="9"/>
  <c r="L49" i="9" s="1"/>
  <c r="O49" i="9"/>
  <c r="P49" i="9" s="1"/>
  <c r="I49" i="9"/>
  <c r="J49" i="9" s="1"/>
  <c r="I180" i="7"/>
  <c r="H181" i="7" s="1"/>
  <c r="G180" i="7"/>
  <c r="F181" i="7" s="1"/>
  <c r="E180" i="7"/>
  <c r="D181" i="7" s="1"/>
  <c r="C181" i="7"/>
  <c r="B182" i="7" s="1"/>
  <c r="G50" i="9"/>
  <c r="I50" i="9" s="1"/>
  <c r="J50" i="9" s="1"/>
  <c r="E51" i="9"/>
  <c r="F51" i="9"/>
  <c r="Y85" i="1"/>
  <c r="X86" i="1" s="1"/>
  <c r="AA86" i="1"/>
  <c r="Z87" i="1" s="1"/>
  <c r="U87" i="1"/>
  <c r="T88" i="1" s="1"/>
  <c r="B52" i="9"/>
  <c r="AD51" i="3"/>
  <c r="AE46" i="3"/>
  <c r="AE42" i="3"/>
  <c r="AE47" i="3" s="1"/>
  <c r="AG44" i="3"/>
  <c r="AD59" i="3"/>
  <c r="AD55" i="3"/>
  <c r="AD49" i="3"/>
  <c r="AD60" i="3"/>
  <c r="AD65" i="3"/>
  <c r="AD48" i="3"/>
  <c r="AD50" i="3"/>
  <c r="AD56" i="3"/>
  <c r="AD61" i="3"/>
  <c r="AD54" i="3"/>
  <c r="AD64" i="3"/>
  <c r="AD58" i="3"/>
  <c r="AD52" i="3"/>
  <c r="AD62" i="3"/>
  <c r="AD63" i="3"/>
  <c r="AD66" i="3"/>
  <c r="AD53" i="3"/>
  <c r="AD57" i="3"/>
  <c r="C52" i="9" l="1"/>
  <c r="D52" i="9"/>
  <c r="H51" i="9"/>
  <c r="I181" i="7"/>
  <c r="H182" i="7" s="1"/>
  <c r="G181" i="7"/>
  <c r="F182" i="7" s="1"/>
  <c r="E181" i="7"/>
  <c r="D182" i="7" s="1"/>
  <c r="C182" i="7"/>
  <c r="B183" i="7" s="1"/>
  <c r="M50" i="9"/>
  <c r="N50" i="9" s="1"/>
  <c r="O50" i="9"/>
  <c r="P50" i="9" s="1"/>
  <c r="K50" i="9"/>
  <c r="L50" i="9" s="1"/>
  <c r="G51" i="9"/>
  <c r="O51" i="9" s="1"/>
  <c r="P51" i="9" s="1"/>
  <c r="E52" i="9"/>
  <c r="F52" i="9"/>
  <c r="Y86" i="1"/>
  <c r="X87" i="1" s="1"/>
  <c r="AA87" i="1"/>
  <c r="Z88" i="1" s="1"/>
  <c r="U88" i="1"/>
  <c r="T89" i="1" s="1"/>
  <c r="B53" i="9"/>
  <c r="AH44" i="3"/>
  <c r="AF46" i="3"/>
  <c r="AF42" i="3"/>
  <c r="AF47" i="3" s="1"/>
  <c r="AE60" i="3"/>
  <c r="AE65" i="3"/>
  <c r="AE51" i="3"/>
  <c r="AE49" i="3"/>
  <c r="AE54" i="3"/>
  <c r="AE57" i="3"/>
  <c r="AE62" i="3"/>
  <c r="AE64" i="3"/>
  <c r="AE48" i="3"/>
  <c r="AE56" i="3"/>
  <c r="AE55" i="3"/>
  <c r="AE53" i="3"/>
  <c r="AE63" i="3"/>
  <c r="AE61" i="3"/>
  <c r="AE52" i="3"/>
  <c r="AE50" i="3"/>
  <c r="AE59" i="3"/>
  <c r="AE58" i="3"/>
  <c r="AE66" i="3"/>
  <c r="C53" i="9" l="1"/>
  <c r="D53" i="9"/>
  <c r="K51" i="9"/>
  <c r="L51" i="9" s="1"/>
  <c r="M51" i="9"/>
  <c r="N51" i="9" s="1"/>
  <c r="I51" i="9"/>
  <c r="J51" i="9" s="1"/>
  <c r="I182" i="7"/>
  <c r="H183" i="7" s="1"/>
  <c r="G182" i="7"/>
  <c r="F183" i="7" s="1"/>
  <c r="E182" i="7"/>
  <c r="D183" i="7" s="1"/>
  <c r="C183" i="7"/>
  <c r="B184" i="7" s="1"/>
  <c r="G52" i="9"/>
  <c r="E53" i="9"/>
  <c r="F53" i="9"/>
  <c r="H53" i="9" s="1"/>
  <c r="H52" i="9"/>
  <c r="Y87" i="1"/>
  <c r="X88" i="1" s="1"/>
  <c r="AA88" i="1"/>
  <c r="Z89" i="1" s="1"/>
  <c r="U89" i="1"/>
  <c r="T90" i="1" s="1"/>
  <c r="B54" i="9"/>
  <c r="AF48" i="3"/>
  <c r="AF58" i="3"/>
  <c r="AF52" i="3"/>
  <c r="AF56" i="3"/>
  <c r="AF63" i="3"/>
  <c r="AF61" i="3"/>
  <c r="AF65" i="3"/>
  <c r="AF60" i="3"/>
  <c r="AF59" i="3"/>
  <c r="AF55" i="3"/>
  <c r="AF64" i="3"/>
  <c r="AF57" i="3"/>
  <c r="AF51" i="3"/>
  <c r="AF49" i="3"/>
  <c r="AF50" i="3"/>
  <c r="AF62" i="3"/>
  <c r="AF53" i="3"/>
  <c r="AF54" i="3"/>
  <c r="AF66" i="3"/>
  <c r="AG46" i="3"/>
  <c r="AG42" i="3"/>
  <c r="AG47" i="3" s="1"/>
  <c r="AI44" i="3"/>
  <c r="C54" i="9" l="1"/>
  <c r="D54" i="9"/>
  <c r="M52" i="9"/>
  <c r="N52" i="9" s="1"/>
  <c r="K52" i="9"/>
  <c r="L52" i="9" s="1"/>
  <c r="I183" i="7"/>
  <c r="H184" i="7" s="1"/>
  <c r="G183" i="7"/>
  <c r="F184" i="7" s="1"/>
  <c r="E183" i="7"/>
  <c r="D184" i="7" s="1"/>
  <c r="C184" i="7"/>
  <c r="B185" i="7" s="1"/>
  <c r="I52" i="9"/>
  <c r="J52" i="9" s="1"/>
  <c r="O52" i="9"/>
  <c r="P52" i="9" s="1"/>
  <c r="G53" i="9"/>
  <c r="M53" i="9" s="1"/>
  <c r="N53" i="9" s="1"/>
  <c r="E54" i="9"/>
  <c r="F54" i="9"/>
  <c r="H54" i="9" s="1"/>
  <c r="Y88" i="1"/>
  <c r="X89" i="1" s="1"/>
  <c r="AA89" i="1"/>
  <c r="Z90" i="1" s="1"/>
  <c r="U90" i="1"/>
  <c r="T91" i="1" s="1"/>
  <c r="B55" i="9"/>
  <c r="AH46" i="3"/>
  <c r="AH42" i="3"/>
  <c r="AH47" i="3" s="1"/>
  <c r="AJ44" i="3"/>
  <c r="AG56" i="3"/>
  <c r="AG59" i="3"/>
  <c r="AG64" i="3"/>
  <c r="AG54" i="3"/>
  <c r="AG53" i="3"/>
  <c r="AG57" i="3"/>
  <c r="AG48" i="3"/>
  <c r="AG60" i="3"/>
  <c r="AG62" i="3"/>
  <c r="AG50" i="3"/>
  <c r="AG51" i="3"/>
  <c r="AG58" i="3"/>
  <c r="AG66" i="3"/>
  <c r="AG65" i="3"/>
  <c r="AG63" i="3"/>
  <c r="AG55" i="3"/>
  <c r="AG52" i="3"/>
  <c r="AG61" i="3"/>
  <c r="AG49" i="3"/>
  <c r="C55" i="9" l="1"/>
  <c r="D55" i="9"/>
  <c r="O53" i="9"/>
  <c r="P53" i="9" s="1"/>
  <c r="I53" i="9"/>
  <c r="J53" i="9" s="1"/>
  <c r="K53" i="9"/>
  <c r="L53" i="9" s="1"/>
  <c r="I184" i="7"/>
  <c r="H185" i="7" s="1"/>
  <c r="G184" i="7"/>
  <c r="F185" i="7" s="1"/>
  <c r="E184" i="7"/>
  <c r="D185" i="7" s="1"/>
  <c r="C185" i="7"/>
  <c r="B186" i="7" s="1"/>
  <c r="G54" i="9"/>
  <c r="I54" i="9" s="1"/>
  <c r="J54" i="9" s="1"/>
  <c r="E55" i="9"/>
  <c r="F55" i="9"/>
  <c r="Y89" i="1"/>
  <c r="X90" i="1" s="1"/>
  <c r="AA90" i="1"/>
  <c r="Z91" i="1" s="1"/>
  <c r="U91" i="1"/>
  <c r="T92" i="1" s="1"/>
  <c r="B56" i="9"/>
  <c r="AH48" i="3"/>
  <c r="AI46" i="3"/>
  <c r="AI42" i="3"/>
  <c r="AI47" i="3" s="1"/>
  <c r="AK44" i="3"/>
  <c r="AH53" i="3"/>
  <c r="AH57" i="3"/>
  <c r="AH63" i="3"/>
  <c r="AH65" i="3"/>
  <c r="AH62" i="3"/>
  <c r="AH49" i="3"/>
  <c r="AH55" i="3"/>
  <c r="AH60" i="3"/>
  <c r="AH50" i="3"/>
  <c r="AH56" i="3"/>
  <c r="AH51" i="3"/>
  <c r="AH59" i="3"/>
  <c r="AH54" i="3"/>
  <c r="AH58" i="3"/>
  <c r="AH64" i="3"/>
  <c r="AH52" i="3"/>
  <c r="AH61" i="3"/>
  <c r="AH66" i="3"/>
  <c r="C56" i="9" l="1"/>
  <c r="D56" i="9"/>
  <c r="G55" i="9"/>
  <c r="I185" i="7"/>
  <c r="H186" i="7" s="1"/>
  <c r="G185" i="7"/>
  <c r="F186" i="7" s="1"/>
  <c r="E185" i="7"/>
  <c r="D186" i="7" s="1"/>
  <c r="C186" i="7"/>
  <c r="B187" i="7" s="1"/>
  <c r="K54" i="9"/>
  <c r="L54" i="9" s="1"/>
  <c r="O54" i="9"/>
  <c r="P54" i="9" s="1"/>
  <c r="M54" i="9"/>
  <c r="N54" i="9" s="1"/>
  <c r="H55" i="9"/>
  <c r="E56" i="9"/>
  <c r="F56" i="9"/>
  <c r="Y90" i="1"/>
  <c r="X91" i="1" s="1"/>
  <c r="AA91" i="1"/>
  <c r="Z92" i="1" s="1"/>
  <c r="U92" i="1"/>
  <c r="T93" i="1" s="1"/>
  <c r="B57" i="9"/>
  <c r="AI58" i="3"/>
  <c r="AJ46" i="3"/>
  <c r="AJ42" i="3"/>
  <c r="AJ47" i="3" s="1"/>
  <c r="AL44" i="3"/>
  <c r="AI63" i="3"/>
  <c r="AI52" i="3"/>
  <c r="AI55" i="3"/>
  <c r="AI59" i="3"/>
  <c r="AI61" i="3"/>
  <c r="AI64" i="3"/>
  <c r="AI50" i="3"/>
  <c r="AI60" i="3"/>
  <c r="AI57" i="3"/>
  <c r="AI49" i="3"/>
  <c r="AI54" i="3"/>
  <c r="AI51" i="3"/>
  <c r="AI65" i="3"/>
  <c r="AI53" i="3"/>
  <c r="AI48" i="3"/>
  <c r="AI56" i="3"/>
  <c r="AI62" i="3"/>
  <c r="AI66" i="3"/>
  <c r="C57" i="9" l="1"/>
  <c r="D57" i="9"/>
  <c r="H56" i="9"/>
  <c r="I55" i="9"/>
  <c r="J55" i="9" s="1"/>
  <c r="K55" i="9"/>
  <c r="L55" i="9" s="1"/>
  <c r="G56" i="9"/>
  <c r="I186" i="7"/>
  <c r="H187" i="7" s="1"/>
  <c r="G186" i="7"/>
  <c r="F187" i="7" s="1"/>
  <c r="E186" i="7"/>
  <c r="D187" i="7" s="1"/>
  <c r="C187" i="7"/>
  <c r="B188" i="7" s="1"/>
  <c r="O55" i="9"/>
  <c r="P55" i="9" s="1"/>
  <c r="M55" i="9"/>
  <c r="N55" i="9" s="1"/>
  <c r="E57" i="9"/>
  <c r="F57" i="9"/>
  <c r="Y91" i="1"/>
  <c r="X92" i="1" s="1"/>
  <c r="AA92" i="1"/>
  <c r="Z93" i="1" s="1"/>
  <c r="U93" i="1"/>
  <c r="T94" i="1" s="1"/>
  <c r="B58" i="9"/>
  <c r="AJ55" i="3"/>
  <c r="AK46" i="3"/>
  <c r="AK42" i="3"/>
  <c r="AK47" i="3" s="1"/>
  <c r="AM44" i="3"/>
  <c r="AJ63" i="3"/>
  <c r="AJ59" i="3"/>
  <c r="AJ48" i="3"/>
  <c r="AJ60" i="3"/>
  <c r="AJ49" i="3"/>
  <c r="AJ53" i="3"/>
  <c r="AJ57" i="3"/>
  <c r="AJ61" i="3"/>
  <c r="AJ54" i="3"/>
  <c r="AJ58" i="3"/>
  <c r="AJ51" i="3"/>
  <c r="AJ52" i="3"/>
  <c r="AJ56" i="3"/>
  <c r="AJ66" i="3"/>
  <c r="AJ64" i="3"/>
  <c r="AJ65" i="3"/>
  <c r="AJ50" i="3"/>
  <c r="AJ62" i="3"/>
  <c r="K56" i="9" l="1"/>
  <c r="L56" i="9" s="1"/>
  <c r="C58" i="9"/>
  <c r="D58" i="9"/>
  <c r="I56" i="9"/>
  <c r="J56" i="9" s="1"/>
  <c r="G57" i="9"/>
  <c r="M56" i="9"/>
  <c r="N56" i="9" s="1"/>
  <c r="O56" i="9"/>
  <c r="P56" i="9" s="1"/>
  <c r="I187" i="7"/>
  <c r="H188" i="7" s="1"/>
  <c r="G187" i="7"/>
  <c r="F188" i="7" s="1"/>
  <c r="E187" i="7"/>
  <c r="D188" i="7" s="1"/>
  <c r="C188" i="7"/>
  <c r="B189" i="7" s="1"/>
  <c r="H57" i="9"/>
  <c r="E58" i="9"/>
  <c r="F58" i="9"/>
  <c r="H58" i="9" s="1"/>
  <c r="Y92" i="1"/>
  <c r="X93" i="1" s="1"/>
  <c r="AA93" i="1"/>
  <c r="Z94" i="1" s="1"/>
  <c r="U94" i="1"/>
  <c r="T95" i="1" s="1"/>
  <c r="B59" i="9"/>
  <c r="AK55" i="3"/>
  <c r="AL46" i="3"/>
  <c r="AL42" i="3"/>
  <c r="AL47" i="3" s="1"/>
  <c r="AN44" i="3"/>
  <c r="AK59" i="3"/>
  <c r="AK57" i="3"/>
  <c r="AK60" i="3"/>
  <c r="AK56" i="3"/>
  <c r="AK49" i="3"/>
  <c r="AK48" i="3"/>
  <c r="AK53" i="3"/>
  <c r="AK51" i="3"/>
  <c r="AK64" i="3"/>
  <c r="AK50" i="3"/>
  <c r="AK66" i="3"/>
  <c r="AK62" i="3"/>
  <c r="AK54" i="3"/>
  <c r="AK65" i="3"/>
  <c r="AK63" i="3"/>
  <c r="AK52" i="3"/>
  <c r="AK58" i="3"/>
  <c r="AK61" i="3"/>
  <c r="C59" i="9" l="1"/>
  <c r="D59" i="9"/>
  <c r="I57" i="9"/>
  <c r="J57" i="9" s="1"/>
  <c r="M57" i="9"/>
  <c r="N57" i="9" s="1"/>
  <c r="K57" i="9"/>
  <c r="L57" i="9" s="1"/>
  <c r="O57" i="9"/>
  <c r="P57" i="9" s="1"/>
  <c r="I188" i="7"/>
  <c r="H189" i="7" s="1"/>
  <c r="G188" i="7"/>
  <c r="F189" i="7" s="1"/>
  <c r="E188" i="7"/>
  <c r="D189" i="7" s="1"/>
  <c r="C189" i="7"/>
  <c r="B190" i="7" s="1"/>
  <c r="G58" i="9"/>
  <c r="M58" i="9" s="1"/>
  <c r="N58" i="9" s="1"/>
  <c r="E59" i="9"/>
  <c r="F59" i="9"/>
  <c r="H59" i="9" s="1"/>
  <c r="Y93" i="1"/>
  <c r="X94" i="1" s="1"/>
  <c r="AA94" i="1"/>
  <c r="Z95" i="1" s="1"/>
  <c r="U95" i="1"/>
  <c r="T96" i="1" s="1"/>
  <c r="B60" i="9"/>
  <c r="AL66" i="3"/>
  <c r="AM46" i="3"/>
  <c r="AM42" i="3"/>
  <c r="AM47" i="3" s="1"/>
  <c r="AO44" i="3"/>
  <c r="AL57" i="3"/>
  <c r="AL53" i="3"/>
  <c r="AL62" i="3"/>
  <c r="AL50" i="3"/>
  <c r="AL61" i="3"/>
  <c r="AL59" i="3"/>
  <c r="AL52" i="3"/>
  <c r="AL63" i="3"/>
  <c r="AL60" i="3"/>
  <c r="AL64" i="3"/>
  <c r="AL48" i="3"/>
  <c r="AL54" i="3"/>
  <c r="AL55" i="3"/>
  <c r="AL51" i="3"/>
  <c r="AL56" i="3"/>
  <c r="AL65" i="3"/>
  <c r="AL49" i="3"/>
  <c r="AL58" i="3"/>
  <c r="C60" i="9" l="1"/>
  <c r="D60" i="9"/>
  <c r="I58" i="9"/>
  <c r="J58" i="9" s="1"/>
  <c r="K58" i="9"/>
  <c r="L58" i="9" s="1"/>
  <c r="G59" i="9"/>
  <c r="K59" i="9" s="1"/>
  <c r="L59" i="9" s="1"/>
  <c r="O58" i="9"/>
  <c r="P58" i="9" s="1"/>
  <c r="I189" i="7"/>
  <c r="H190" i="7" s="1"/>
  <c r="G189" i="7"/>
  <c r="F190" i="7" s="1"/>
  <c r="E189" i="7"/>
  <c r="D190" i="7" s="1"/>
  <c r="C190" i="7"/>
  <c r="B191" i="7" s="1"/>
  <c r="E60" i="9"/>
  <c r="F60" i="9"/>
  <c r="M59" i="9"/>
  <c r="N59" i="9" s="1"/>
  <c r="Y94" i="1"/>
  <c r="X95" i="1" s="1"/>
  <c r="AA95" i="1"/>
  <c r="Z96" i="1" s="1"/>
  <c r="U96" i="1"/>
  <c r="T97" i="1" s="1"/>
  <c r="B61" i="9"/>
  <c r="AM66" i="3"/>
  <c r="AN46" i="3"/>
  <c r="AN42" i="3"/>
  <c r="AN47" i="3" s="1"/>
  <c r="AP44" i="3"/>
  <c r="AM57" i="3"/>
  <c r="AM60" i="3"/>
  <c r="AM59" i="3"/>
  <c r="AM64" i="3"/>
  <c r="AM62" i="3"/>
  <c r="AM50" i="3"/>
  <c r="AM52" i="3"/>
  <c r="AM65" i="3"/>
  <c r="AM63" i="3"/>
  <c r="AM48" i="3"/>
  <c r="AM53" i="3"/>
  <c r="AM51" i="3"/>
  <c r="AM54" i="3"/>
  <c r="AM56" i="3"/>
  <c r="AM61" i="3"/>
  <c r="AM49" i="3"/>
  <c r="AM55" i="3"/>
  <c r="AM58" i="3"/>
  <c r="C61" i="9" l="1"/>
  <c r="D61" i="9"/>
  <c r="I59" i="9"/>
  <c r="J59" i="9" s="1"/>
  <c r="O59" i="9"/>
  <c r="P59" i="9" s="1"/>
  <c r="I190" i="7"/>
  <c r="H191" i="7" s="1"/>
  <c r="G190" i="7"/>
  <c r="F191" i="7" s="1"/>
  <c r="E190" i="7"/>
  <c r="D191" i="7" s="1"/>
  <c r="C191" i="7"/>
  <c r="B192" i="7" s="1"/>
  <c r="G60" i="9"/>
  <c r="E61" i="9"/>
  <c r="F61" i="9"/>
  <c r="H60" i="9"/>
  <c r="Y95" i="1"/>
  <c r="X96" i="1" s="1"/>
  <c r="AA96" i="1"/>
  <c r="Z97" i="1" s="1"/>
  <c r="U97" i="1"/>
  <c r="T98" i="1" s="1"/>
  <c r="B62" i="9"/>
  <c r="AN59" i="3"/>
  <c r="AO46" i="3"/>
  <c r="AO42" i="3"/>
  <c r="AO47" i="3" s="1"/>
  <c r="AQ44" i="3"/>
  <c r="AN64" i="3"/>
  <c r="AN58" i="3"/>
  <c r="AN48" i="3"/>
  <c r="AN65" i="3"/>
  <c r="AN60" i="3"/>
  <c r="AN62" i="3"/>
  <c r="AN54" i="3"/>
  <c r="AN53" i="3"/>
  <c r="AN66" i="3"/>
  <c r="AN57" i="3"/>
  <c r="AN50" i="3"/>
  <c r="AN55" i="3"/>
  <c r="AN56" i="3"/>
  <c r="AN51" i="3"/>
  <c r="AN61" i="3"/>
  <c r="AN52" i="3"/>
  <c r="AN49" i="3"/>
  <c r="AN63" i="3"/>
  <c r="C62" i="9" l="1"/>
  <c r="D62" i="9"/>
  <c r="I60" i="9"/>
  <c r="J60" i="9" s="1"/>
  <c r="M60" i="9"/>
  <c r="N60" i="9" s="1"/>
  <c r="K60" i="9"/>
  <c r="L60" i="9" s="1"/>
  <c r="O60" i="9"/>
  <c r="P60" i="9" s="1"/>
  <c r="G61" i="9"/>
  <c r="I191" i="7"/>
  <c r="H192" i="7" s="1"/>
  <c r="G191" i="7"/>
  <c r="F192" i="7" s="1"/>
  <c r="E191" i="7"/>
  <c r="D192" i="7" s="1"/>
  <c r="C192" i="7"/>
  <c r="B193" i="7" s="1"/>
  <c r="E62" i="9"/>
  <c r="F62" i="9"/>
  <c r="H61" i="9"/>
  <c r="Y96" i="1"/>
  <c r="X97" i="1" s="1"/>
  <c r="AA97" i="1"/>
  <c r="Z98" i="1" s="1"/>
  <c r="U98" i="1"/>
  <c r="T99" i="1" s="1"/>
  <c r="B63" i="9"/>
  <c r="AO63" i="3"/>
  <c r="AP46" i="3"/>
  <c r="AP42" i="3"/>
  <c r="AP47" i="3" s="1"/>
  <c r="AR44" i="3"/>
  <c r="AO64" i="3"/>
  <c r="AO66" i="3"/>
  <c r="AO60" i="3"/>
  <c r="AO58" i="3"/>
  <c r="AO53" i="3"/>
  <c r="AO54" i="3"/>
  <c r="AO61" i="3"/>
  <c r="AO62" i="3"/>
  <c r="AO59" i="3"/>
  <c r="AO65" i="3"/>
  <c r="AO48" i="3"/>
  <c r="AO52" i="3"/>
  <c r="AO56" i="3"/>
  <c r="AO57" i="3"/>
  <c r="AO49" i="3"/>
  <c r="AO55" i="3"/>
  <c r="AO50" i="3"/>
  <c r="AO51" i="3"/>
  <c r="C63" i="9" l="1"/>
  <c r="D63" i="9"/>
  <c r="K61" i="9"/>
  <c r="L61" i="9" s="1"/>
  <c r="I61" i="9"/>
  <c r="J61" i="9" s="1"/>
  <c r="O61" i="9"/>
  <c r="P61" i="9" s="1"/>
  <c r="M61" i="9"/>
  <c r="N61" i="9" s="1"/>
  <c r="I192" i="7"/>
  <c r="H193" i="7" s="1"/>
  <c r="G192" i="7"/>
  <c r="F193" i="7" s="1"/>
  <c r="E192" i="7"/>
  <c r="D193" i="7" s="1"/>
  <c r="C193" i="7"/>
  <c r="B194" i="7" s="1"/>
  <c r="E63" i="9"/>
  <c r="F63" i="9"/>
  <c r="H62" i="9"/>
  <c r="G62" i="9"/>
  <c r="Y97" i="1"/>
  <c r="X98" i="1" s="1"/>
  <c r="AA98" i="1"/>
  <c r="Z99" i="1" s="1"/>
  <c r="U99" i="1"/>
  <c r="T100" i="1" s="1"/>
  <c r="B64" i="9"/>
  <c r="AP48" i="3"/>
  <c r="AQ42" i="3"/>
  <c r="AQ47" i="3" s="1"/>
  <c r="AQ46" i="3"/>
  <c r="AS44" i="3"/>
  <c r="AP57" i="3"/>
  <c r="AP61" i="3"/>
  <c r="AP49" i="3"/>
  <c r="AP66" i="3"/>
  <c r="AP50" i="3"/>
  <c r="AP65" i="3"/>
  <c r="AP51" i="3"/>
  <c r="AP54" i="3"/>
  <c r="AP63" i="3"/>
  <c r="AP55" i="3"/>
  <c r="AP58" i="3"/>
  <c r="AP56" i="3"/>
  <c r="AP62" i="3"/>
  <c r="AP60" i="3"/>
  <c r="AP59" i="3"/>
  <c r="AP52" i="3"/>
  <c r="AP64" i="3"/>
  <c r="AP53" i="3"/>
  <c r="C64" i="9" l="1"/>
  <c r="D64" i="9"/>
  <c r="O62" i="9"/>
  <c r="P62" i="9" s="1"/>
  <c r="I193" i="7"/>
  <c r="H194" i="7" s="1"/>
  <c r="G193" i="7"/>
  <c r="F194" i="7" s="1"/>
  <c r="E193" i="7"/>
  <c r="D194" i="7" s="1"/>
  <c r="C194" i="7"/>
  <c r="B195" i="7" s="1"/>
  <c r="G63" i="9"/>
  <c r="I62" i="9"/>
  <c r="J62" i="9" s="1"/>
  <c r="M62" i="9"/>
  <c r="N62" i="9" s="1"/>
  <c r="K62" i="9"/>
  <c r="L62" i="9" s="1"/>
  <c r="H63" i="9"/>
  <c r="E64" i="9"/>
  <c r="F64" i="9"/>
  <c r="Y98" i="1"/>
  <c r="X99" i="1" s="1"/>
  <c r="AA99" i="1"/>
  <c r="Z100" i="1" s="1"/>
  <c r="U100" i="1"/>
  <c r="T101" i="1" s="1"/>
  <c r="B65" i="9"/>
  <c r="AR42" i="3"/>
  <c r="AR47" i="3" s="1"/>
  <c r="AR46" i="3"/>
  <c r="AT44" i="3"/>
  <c r="AQ50" i="3"/>
  <c r="AQ55" i="3"/>
  <c r="AQ52" i="3"/>
  <c r="AQ62" i="3"/>
  <c r="AQ49" i="3"/>
  <c r="AQ61" i="3"/>
  <c r="AQ48" i="3"/>
  <c r="AQ58" i="3"/>
  <c r="AQ60" i="3"/>
  <c r="AQ63" i="3"/>
  <c r="AQ65" i="3"/>
  <c r="AQ59" i="3"/>
  <c r="AQ56" i="3"/>
  <c r="AQ57" i="3"/>
  <c r="AQ64" i="3"/>
  <c r="AQ66" i="3"/>
  <c r="AQ51" i="3"/>
  <c r="AQ54" i="3"/>
  <c r="AQ53" i="3"/>
  <c r="C65" i="9" l="1"/>
  <c r="D65" i="9"/>
  <c r="M63" i="9"/>
  <c r="N63" i="9" s="1"/>
  <c r="I63" i="9"/>
  <c r="J63" i="9" s="1"/>
  <c r="O63" i="9"/>
  <c r="P63" i="9" s="1"/>
  <c r="I194" i="7"/>
  <c r="H195" i="7" s="1"/>
  <c r="G194" i="7"/>
  <c r="F195" i="7" s="1"/>
  <c r="E194" i="7"/>
  <c r="D195" i="7" s="1"/>
  <c r="C195" i="7"/>
  <c r="B196" i="7" s="1"/>
  <c r="H64" i="9"/>
  <c r="K63" i="9"/>
  <c r="L63" i="9" s="1"/>
  <c r="G64" i="9"/>
  <c r="E65" i="9"/>
  <c r="F65" i="9"/>
  <c r="Y99" i="1"/>
  <c r="X100" i="1" s="1"/>
  <c r="AA100" i="1"/>
  <c r="Z101" i="1" s="1"/>
  <c r="U101" i="1"/>
  <c r="T102" i="1" s="1"/>
  <c r="B66" i="9"/>
  <c r="AS46" i="3"/>
  <c r="AS42" i="3"/>
  <c r="AS47" i="3" s="1"/>
  <c r="AR63" i="3"/>
  <c r="AR65" i="3"/>
  <c r="AR50" i="3"/>
  <c r="AR55" i="3"/>
  <c r="AR59" i="3"/>
  <c r="AR52" i="3"/>
  <c r="AR56" i="3"/>
  <c r="AR49" i="3"/>
  <c r="AR53" i="3"/>
  <c r="AR57" i="3"/>
  <c r="AR54" i="3"/>
  <c r="AR58" i="3"/>
  <c r="AR60" i="3"/>
  <c r="AR61" i="3"/>
  <c r="AR62" i="3"/>
  <c r="AR48" i="3"/>
  <c r="AR64" i="3"/>
  <c r="AR66" i="3"/>
  <c r="AR51" i="3"/>
  <c r="C66" i="9" l="1"/>
  <c r="D66" i="9"/>
  <c r="K64" i="9"/>
  <c r="L64" i="9" s="1"/>
  <c r="I195" i="7"/>
  <c r="H196" i="7" s="1"/>
  <c r="G195" i="7"/>
  <c r="F196" i="7" s="1"/>
  <c r="E195" i="7"/>
  <c r="D196" i="7" s="1"/>
  <c r="C196" i="7"/>
  <c r="B197" i="7" s="1"/>
  <c r="O64" i="9"/>
  <c r="P64" i="9" s="1"/>
  <c r="I64" i="9"/>
  <c r="J64" i="9" s="1"/>
  <c r="M64" i="9"/>
  <c r="N64" i="9" s="1"/>
  <c r="G65" i="9"/>
  <c r="H65" i="9"/>
  <c r="E66" i="9"/>
  <c r="F66" i="9"/>
  <c r="Y100" i="1"/>
  <c r="X101" i="1" s="1"/>
  <c r="AA101" i="1"/>
  <c r="Z102" i="1" s="1"/>
  <c r="U102" i="1"/>
  <c r="T103" i="1" s="1"/>
  <c r="B67" i="9"/>
  <c r="AS49" i="3"/>
  <c r="AT46" i="3"/>
  <c r="AT42" i="3"/>
  <c r="AT47" i="3" s="1"/>
  <c r="AS51" i="3"/>
  <c r="AS63" i="3"/>
  <c r="AS59" i="3"/>
  <c r="AS57" i="3"/>
  <c r="AS48" i="3"/>
  <c r="AS55" i="3"/>
  <c r="AS52" i="3"/>
  <c r="AS62" i="3"/>
  <c r="AS50" i="3"/>
  <c r="AS54" i="3"/>
  <c r="AS56" i="3"/>
  <c r="AS60" i="3"/>
  <c r="AS61" i="3"/>
  <c r="AS66" i="3"/>
  <c r="AS65" i="3"/>
  <c r="AS53" i="3"/>
  <c r="AS58" i="3"/>
  <c r="AS64" i="3"/>
  <c r="C67" i="9" l="1"/>
  <c r="D67" i="9"/>
  <c r="K65" i="9"/>
  <c r="L65" i="9" s="1"/>
  <c r="M65" i="9"/>
  <c r="N65" i="9" s="1"/>
  <c r="I65" i="9"/>
  <c r="J65" i="9" s="1"/>
  <c r="O65" i="9"/>
  <c r="P65" i="9" s="1"/>
  <c r="I196" i="7"/>
  <c r="H197" i="7" s="1"/>
  <c r="G196" i="7"/>
  <c r="F197" i="7" s="1"/>
  <c r="E196" i="7"/>
  <c r="D197" i="7" s="1"/>
  <c r="C197" i="7"/>
  <c r="B198" i="7" s="1"/>
  <c r="E67" i="9"/>
  <c r="F67" i="9"/>
  <c r="H66" i="9"/>
  <c r="G66" i="9"/>
  <c r="Y101" i="1"/>
  <c r="X102" i="1" s="1"/>
  <c r="AA102" i="1"/>
  <c r="Z103" i="1" s="1"/>
  <c r="U103" i="1"/>
  <c r="T104" i="1" s="1"/>
  <c r="B68" i="9"/>
  <c r="AT50" i="3"/>
  <c r="AT63" i="3"/>
  <c r="AT57" i="3"/>
  <c r="AT56" i="3"/>
  <c r="AT59" i="3"/>
  <c r="AT65" i="3"/>
  <c r="AT55" i="3"/>
  <c r="AT53" i="3"/>
  <c r="AT52" i="3"/>
  <c r="AT61" i="3"/>
  <c r="AT64" i="3"/>
  <c r="AT66" i="3"/>
  <c r="AT54" i="3"/>
  <c r="AT62" i="3"/>
  <c r="AT48" i="3"/>
  <c r="AT49" i="3"/>
  <c r="AT51" i="3"/>
  <c r="AT60" i="3"/>
  <c r="AT58" i="3"/>
  <c r="C68" i="9" l="1"/>
  <c r="D68" i="9"/>
  <c r="I66" i="9"/>
  <c r="J66" i="9" s="1"/>
  <c r="I197" i="7"/>
  <c r="H198" i="7" s="1"/>
  <c r="G197" i="7"/>
  <c r="F198" i="7" s="1"/>
  <c r="E197" i="7"/>
  <c r="D198" i="7" s="1"/>
  <c r="C198" i="7"/>
  <c r="B199" i="7" s="1"/>
  <c r="H67" i="9"/>
  <c r="G67" i="9"/>
  <c r="M66" i="9"/>
  <c r="N66" i="9" s="1"/>
  <c r="O66" i="9"/>
  <c r="P66" i="9" s="1"/>
  <c r="E68" i="9"/>
  <c r="F68" i="9"/>
  <c r="H68" i="9" s="1"/>
  <c r="K66" i="9"/>
  <c r="L66" i="9" s="1"/>
  <c r="Y102" i="1"/>
  <c r="X103" i="1" s="1"/>
  <c r="AA103" i="1"/>
  <c r="Z104" i="1" s="1"/>
  <c r="U104" i="1"/>
  <c r="T105" i="1" s="1"/>
  <c r="B69" i="9"/>
  <c r="C69" i="9" l="1"/>
  <c r="D69" i="9"/>
  <c r="I67" i="9"/>
  <c r="J67" i="9" s="1"/>
  <c r="I198" i="7"/>
  <c r="H199" i="7" s="1"/>
  <c r="G198" i="7"/>
  <c r="F199" i="7" s="1"/>
  <c r="E198" i="7"/>
  <c r="D199" i="7" s="1"/>
  <c r="C199" i="7"/>
  <c r="B200" i="7" s="1"/>
  <c r="K67" i="9"/>
  <c r="L67" i="9" s="1"/>
  <c r="O67" i="9"/>
  <c r="P67" i="9" s="1"/>
  <c r="M67" i="9"/>
  <c r="N67" i="9" s="1"/>
  <c r="G68" i="9"/>
  <c r="M68" i="9" s="1"/>
  <c r="N68" i="9" s="1"/>
  <c r="E69" i="9"/>
  <c r="F69" i="9"/>
  <c r="Y103" i="1"/>
  <c r="X104" i="1" s="1"/>
  <c r="AA104" i="1"/>
  <c r="Z105" i="1" s="1"/>
  <c r="U105" i="1"/>
  <c r="T106" i="1" s="1"/>
  <c r="B70" i="9"/>
  <c r="C70" i="9" l="1"/>
  <c r="D70" i="9"/>
  <c r="K68" i="9"/>
  <c r="L68" i="9" s="1"/>
  <c r="I68" i="9"/>
  <c r="J68" i="9" s="1"/>
  <c r="I199" i="7"/>
  <c r="H200" i="7" s="1"/>
  <c r="G199" i="7"/>
  <c r="F200" i="7" s="1"/>
  <c r="E199" i="7"/>
  <c r="D200" i="7" s="1"/>
  <c r="C200" i="7"/>
  <c r="B201" i="7" s="1"/>
  <c r="O68" i="9"/>
  <c r="P68" i="9" s="1"/>
  <c r="G69" i="9"/>
  <c r="H69" i="9"/>
  <c r="E70" i="9"/>
  <c r="F70" i="9"/>
  <c r="Y104" i="1"/>
  <c r="X105" i="1" s="1"/>
  <c r="AA105" i="1"/>
  <c r="Z106" i="1" s="1"/>
  <c r="U106" i="1"/>
  <c r="T107" i="1" s="1"/>
  <c r="B71" i="9"/>
  <c r="H70" i="9" l="1"/>
  <c r="C71" i="9"/>
  <c r="D71" i="9"/>
  <c r="K69" i="9"/>
  <c r="L69" i="9" s="1"/>
  <c r="M69" i="9"/>
  <c r="N69" i="9" s="1"/>
  <c r="O69" i="9"/>
  <c r="P69" i="9" s="1"/>
  <c r="I200" i="7"/>
  <c r="H201" i="7" s="1"/>
  <c r="G200" i="7"/>
  <c r="F201" i="7" s="1"/>
  <c r="E200" i="7"/>
  <c r="D201" i="7" s="1"/>
  <c r="C201" i="7"/>
  <c r="B202" i="7" s="1"/>
  <c r="G70" i="9"/>
  <c r="I69" i="9"/>
  <c r="J69" i="9" s="1"/>
  <c r="E71" i="9"/>
  <c r="F71" i="9"/>
  <c r="Y105" i="1"/>
  <c r="X106" i="1" s="1"/>
  <c r="AA106" i="1"/>
  <c r="Z107" i="1" s="1"/>
  <c r="U107" i="1"/>
  <c r="T108" i="1" s="1"/>
  <c r="B72" i="9"/>
  <c r="O70" i="9" l="1"/>
  <c r="P70" i="9" s="1"/>
  <c r="C72" i="9"/>
  <c r="D72" i="9"/>
  <c r="I70" i="9"/>
  <c r="J70" i="9" s="1"/>
  <c r="M70" i="9"/>
  <c r="N70" i="9" s="1"/>
  <c r="K70" i="9"/>
  <c r="L70" i="9" s="1"/>
  <c r="I201" i="7"/>
  <c r="H202" i="7" s="1"/>
  <c r="G201" i="7"/>
  <c r="F202" i="7" s="1"/>
  <c r="E201" i="7"/>
  <c r="D202" i="7" s="1"/>
  <c r="C202" i="7"/>
  <c r="B203" i="7" s="1"/>
  <c r="G71" i="9"/>
  <c r="H71" i="9"/>
  <c r="E72" i="9"/>
  <c r="F72" i="9"/>
  <c r="Y106" i="1"/>
  <c r="X107" i="1" s="1"/>
  <c r="AA107" i="1"/>
  <c r="Z108" i="1" s="1"/>
  <c r="U108" i="1"/>
  <c r="T109" i="1" s="1"/>
  <c r="B73" i="9"/>
  <c r="C73" i="9" l="1"/>
  <c r="D73" i="9"/>
  <c r="M71" i="9"/>
  <c r="N71" i="9" s="1"/>
  <c r="K71" i="9"/>
  <c r="L71" i="9" s="1"/>
  <c r="I71" i="9"/>
  <c r="J71" i="9" s="1"/>
  <c r="O71" i="9"/>
  <c r="P71" i="9" s="1"/>
  <c r="I202" i="7"/>
  <c r="H203" i="7" s="1"/>
  <c r="G202" i="7"/>
  <c r="F203" i="7" s="1"/>
  <c r="E202" i="7"/>
  <c r="D203" i="7" s="1"/>
  <c r="C203" i="7"/>
  <c r="B204" i="7" s="1"/>
  <c r="G72" i="9"/>
  <c r="H72" i="9"/>
  <c r="E73" i="9"/>
  <c r="F73" i="9"/>
  <c r="H73" i="9" s="1"/>
  <c r="Y107" i="1"/>
  <c r="X108" i="1" s="1"/>
  <c r="AA108" i="1"/>
  <c r="Z109" i="1" s="1"/>
  <c r="U109" i="1"/>
  <c r="T110" i="1" s="1"/>
  <c r="B74" i="9"/>
  <c r="C74" i="9" l="1"/>
  <c r="D74" i="9"/>
  <c r="M72" i="9"/>
  <c r="N72" i="9" s="1"/>
  <c r="I72" i="9"/>
  <c r="J72" i="9" s="1"/>
  <c r="K72" i="9"/>
  <c r="L72" i="9" s="1"/>
  <c r="O72" i="9"/>
  <c r="P72" i="9" s="1"/>
  <c r="I203" i="7"/>
  <c r="H204" i="7" s="1"/>
  <c r="G203" i="7"/>
  <c r="F204" i="7" s="1"/>
  <c r="E203" i="7"/>
  <c r="D204" i="7" s="1"/>
  <c r="C204" i="7"/>
  <c r="B205" i="7" s="1"/>
  <c r="G73" i="9"/>
  <c r="K73" i="9" s="1"/>
  <c r="L73" i="9" s="1"/>
  <c r="E74" i="9"/>
  <c r="F74" i="9"/>
  <c r="Y108" i="1"/>
  <c r="X109" i="1" s="1"/>
  <c r="AA109" i="1"/>
  <c r="Z110" i="1" s="1"/>
  <c r="U110" i="1"/>
  <c r="T111" i="1" s="1"/>
  <c r="B75" i="9"/>
  <c r="C75" i="9" l="1"/>
  <c r="D75" i="9"/>
  <c r="I204" i="7"/>
  <c r="H205" i="7" s="1"/>
  <c r="G204" i="7"/>
  <c r="F205" i="7" s="1"/>
  <c r="E204" i="7"/>
  <c r="D205" i="7" s="1"/>
  <c r="C205" i="7"/>
  <c r="B206" i="7" s="1"/>
  <c r="O73" i="9"/>
  <c r="P73" i="9" s="1"/>
  <c r="M73" i="9"/>
  <c r="N73" i="9" s="1"/>
  <c r="I73" i="9"/>
  <c r="J73" i="9" s="1"/>
  <c r="G74" i="9"/>
  <c r="H74" i="9"/>
  <c r="E75" i="9"/>
  <c r="F75" i="9"/>
  <c r="Y109" i="1"/>
  <c r="X110" i="1" s="1"/>
  <c r="AA110" i="1"/>
  <c r="Z111" i="1" s="1"/>
  <c r="U111" i="1"/>
  <c r="T112" i="1" s="1"/>
  <c r="B76" i="9"/>
  <c r="M74" i="9" l="1"/>
  <c r="N74" i="9" s="1"/>
  <c r="C76" i="9"/>
  <c r="D76" i="9"/>
  <c r="K74" i="9"/>
  <c r="L74" i="9" s="1"/>
  <c r="I205" i="7"/>
  <c r="H206" i="7" s="1"/>
  <c r="G205" i="7"/>
  <c r="F206" i="7" s="1"/>
  <c r="G206" i="7" s="1"/>
  <c r="F207" i="7" s="1"/>
  <c r="E205" i="7"/>
  <c r="D206" i="7" s="1"/>
  <c r="C206" i="7"/>
  <c r="B207" i="7" s="1"/>
  <c r="I74" i="9"/>
  <c r="J74" i="9" s="1"/>
  <c r="O74" i="9"/>
  <c r="P74" i="9" s="1"/>
  <c r="G75" i="9"/>
  <c r="E76" i="9"/>
  <c r="F76" i="9"/>
  <c r="H75" i="9"/>
  <c r="Y110" i="1"/>
  <c r="X111" i="1" s="1"/>
  <c r="AA111" i="1"/>
  <c r="Z112" i="1" s="1"/>
  <c r="U112" i="1"/>
  <c r="T113" i="1" s="1"/>
  <c r="B77" i="9"/>
  <c r="C77" i="9" l="1"/>
  <c r="D77" i="9"/>
  <c r="M75" i="9"/>
  <c r="N75" i="9" s="1"/>
  <c r="K75" i="9"/>
  <c r="L75" i="9" s="1"/>
  <c r="O75" i="9"/>
  <c r="P75" i="9" s="1"/>
  <c r="I75" i="9"/>
  <c r="J75" i="9" s="1"/>
  <c r="G76" i="9"/>
  <c r="I206" i="7"/>
  <c r="H207" i="7" s="1"/>
  <c r="G207" i="7"/>
  <c r="F208" i="7" s="1"/>
  <c r="E206" i="7"/>
  <c r="D207" i="7" s="1"/>
  <c r="C207" i="7"/>
  <c r="B208" i="7" s="1"/>
  <c r="H76" i="9"/>
  <c r="E77" i="9"/>
  <c r="F77" i="9"/>
  <c r="Y111" i="1"/>
  <c r="X112" i="1" s="1"/>
  <c r="AA112" i="1"/>
  <c r="Z113" i="1" s="1"/>
  <c r="U113" i="1"/>
  <c r="T114" i="1" s="1"/>
  <c r="B78" i="9"/>
  <c r="C78" i="9" l="1"/>
  <c r="D78" i="9"/>
  <c r="M76" i="9"/>
  <c r="N76" i="9" s="1"/>
  <c r="O76" i="9"/>
  <c r="P76" i="9" s="1"/>
  <c r="I76" i="9"/>
  <c r="J76" i="9" s="1"/>
  <c r="I207" i="7"/>
  <c r="H208" i="7" s="1"/>
  <c r="G208" i="7"/>
  <c r="F209" i="7" s="1"/>
  <c r="E207" i="7"/>
  <c r="D208" i="7" s="1"/>
  <c r="C208" i="7"/>
  <c r="B209" i="7" s="1"/>
  <c r="K76" i="9"/>
  <c r="L76" i="9" s="1"/>
  <c r="G77" i="9"/>
  <c r="H77" i="9"/>
  <c r="E78" i="9"/>
  <c r="F78" i="9"/>
  <c r="Y112" i="1"/>
  <c r="X113" i="1" s="1"/>
  <c r="AA113" i="1"/>
  <c r="Z114" i="1" s="1"/>
  <c r="U114" i="1"/>
  <c r="T115" i="1" s="1"/>
  <c r="B79" i="9"/>
  <c r="C79" i="9" l="1"/>
  <c r="D79" i="9"/>
  <c r="K77" i="9"/>
  <c r="L77" i="9" s="1"/>
  <c r="I208" i="7"/>
  <c r="H209" i="7" s="1"/>
  <c r="G209" i="7"/>
  <c r="F210" i="7" s="1"/>
  <c r="E208" i="7"/>
  <c r="D209" i="7" s="1"/>
  <c r="C209" i="7"/>
  <c r="B210" i="7" s="1"/>
  <c r="O77" i="9"/>
  <c r="P77" i="9" s="1"/>
  <c r="G78" i="9"/>
  <c r="M77" i="9"/>
  <c r="N77" i="9" s="1"/>
  <c r="I77" i="9"/>
  <c r="J77" i="9" s="1"/>
  <c r="H78" i="9"/>
  <c r="E79" i="9"/>
  <c r="F79" i="9"/>
  <c r="Y113" i="1"/>
  <c r="X114" i="1" s="1"/>
  <c r="AA114" i="1"/>
  <c r="Z115" i="1" s="1"/>
  <c r="U115" i="1"/>
  <c r="T116" i="1" s="1"/>
  <c r="B80" i="9"/>
  <c r="I78" i="9" l="1"/>
  <c r="J78" i="9" s="1"/>
  <c r="C80" i="9"/>
  <c r="D80" i="9"/>
  <c r="K78" i="9"/>
  <c r="L78" i="9" s="1"/>
  <c r="O78" i="9"/>
  <c r="P78" i="9" s="1"/>
  <c r="M78" i="9"/>
  <c r="N78" i="9" s="1"/>
  <c r="I209" i="7"/>
  <c r="H210" i="7" s="1"/>
  <c r="G210" i="7"/>
  <c r="F211" i="7" s="1"/>
  <c r="E209" i="7"/>
  <c r="D210" i="7" s="1"/>
  <c r="C210" i="7"/>
  <c r="B211" i="7" s="1"/>
  <c r="G79" i="9"/>
  <c r="E80" i="9"/>
  <c r="F80" i="9"/>
  <c r="H79" i="9"/>
  <c r="Y114" i="1"/>
  <c r="X115" i="1" s="1"/>
  <c r="AA115" i="1"/>
  <c r="Z116" i="1" s="1"/>
  <c r="U116" i="1"/>
  <c r="T117" i="1" s="1"/>
  <c r="B81" i="9"/>
  <c r="C81" i="9" l="1"/>
  <c r="D81" i="9"/>
  <c r="I210" i="7"/>
  <c r="H211" i="7" s="1"/>
  <c r="G211" i="7"/>
  <c r="F212" i="7" s="1"/>
  <c r="E210" i="7"/>
  <c r="D211" i="7" s="1"/>
  <c r="C211" i="7"/>
  <c r="B212" i="7" s="1"/>
  <c r="I79" i="9"/>
  <c r="J79" i="9" s="1"/>
  <c r="H80" i="9"/>
  <c r="O79" i="9"/>
  <c r="P79" i="9" s="1"/>
  <c r="G80" i="9"/>
  <c r="M79" i="9"/>
  <c r="N79" i="9" s="1"/>
  <c r="K79" i="9"/>
  <c r="L79" i="9" s="1"/>
  <c r="E81" i="9"/>
  <c r="F81" i="9"/>
  <c r="Y115" i="1"/>
  <c r="X116" i="1" s="1"/>
  <c r="AA116" i="1"/>
  <c r="Z117" i="1" s="1"/>
  <c r="U117" i="1"/>
  <c r="T118" i="1" s="1"/>
  <c r="B82" i="9"/>
  <c r="C82" i="9" l="1"/>
  <c r="D82" i="9"/>
  <c r="M80" i="9"/>
  <c r="N80" i="9" s="1"/>
  <c r="I211" i="7"/>
  <c r="H212" i="7" s="1"/>
  <c r="G212" i="7"/>
  <c r="F213" i="7" s="1"/>
  <c r="E211" i="7"/>
  <c r="D212" i="7" s="1"/>
  <c r="C212" i="7"/>
  <c r="B213" i="7" s="1"/>
  <c r="I80" i="9"/>
  <c r="J80" i="9" s="1"/>
  <c r="O80" i="9"/>
  <c r="P80" i="9" s="1"/>
  <c r="K80" i="9"/>
  <c r="L80" i="9" s="1"/>
  <c r="G81" i="9"/>
  <c r="H81" i="9"/>
  <c r="E82" i="9"/>
  <c r="F82" i="9"/>
  <c r="Y116" i="1"/>
  <c r="X117" i="1" s="1"/>
  <c r="AA117" i="1"/>
  <c r="Z118" i="1" s="1"/>
  <c r="U118" i="1"/>
  <c r="T119" i="1" s="1"/>
  <c r="B83" i="9"/>
  <c r="K81" i="9" l="1"/>
  <c r="L81" i="9" s="1"/>
  <c r="I81" i="9"/>
  <c r="J81" i="9" s="1"/>
  <c r="C83" i="9"/>
  <c r="D83" i="9"/>
  <c r="M81" i="9"/>
  <c r="N81" i="9" s="1"/>
  <c r="I212" i="7"/>
  <c r="H213" i="7" s="1"/>
  <c r="G213" i="7"/>
  <c r="F214" i="7" s="1"/>
  <c r="E212" i="7"/>
  <c r="D213" i="7" s="1"/>
  <c r="C213" i="7"/>
  <c r="B214" i="7" s="1"/>
  <c r="O81" i="9"/>
  <c r="P81" i="9" s="1"/>
  <c r="H82" i="9"/>
  <c r="G82" i="9"/>
  <c r="E83" i="9"/>
  <c r="F83" i="9"/>
  <c r="Y117" i="1"/>
  <c r="X118" i="1" s="1"/>
  <c r="AA118" i="1"/>
  <c r="Z119" i="1" s="1"/>
  <c r="U119" i="1"/>
  <c r="T120" i="1" s="1"/>
  <c r="B84" i="9"/>
  <c r="C84" i="9" l="1"/>
  <c r="D84" i="9"/>
  <c r="M82" i="9"/>
  <c r="N82" i="9" s="1"/>
  <c r="I213" i="7"/>
  <c r="H214" i="7" s="1"/>
  <c r="G214" i="7"/>
  <c r="F215" i="7" s="1"/>
  <c r="E213" i="7"/>
  <c r="D214" i="7" s="1"/>
  <c r="C214" i="7"/>
  <c r="B215" i="7" s="1"/>
  <c r="K82" i="9"/>
  <c r="L82" i="9" s="1"/>
  <c r="O82" i="9"/>
  <c r="P82" i="9" s="1"/>
  <c r="I82" i="9"/>
  <c r="J82" i="9" s="1"/>
  <c r="H83" i="9"/>
  <c r="G83" i="9"/>
  <c r="E84" i="9"/>
  <c r="F84" i="9"/>
  <c r="Y118" i="1"/>
  <c r="X119" i="1" s="1"/>
  <c r="AA119" i="1"/>
  <c r="Z120" i="1" s="1"/>
  <c r="U120" i="1"/>
  <c r="T121" i="1" s="1"/>
  <c r="B85" i="9"/>
  <c r="C85" i="9" l="1"/>
  <c r="D85" i="9"/>
  <c r="I83" i="9"/>
  <c r="J83" i="9" s="1"/>
  <c r="K83" i="9"/>
  <c r="L83" i="9" s="1"/>
  <c r="I214" i="7"/>
  <c r="H215" i="7" s="1"/>
  <c r="G215" i="7"/>
  <c r="F216" i="7" s="1"/>
  <c r="E214" i="7"/>
  <c r="D215" i="7" s="1"/>
  <c r="C215" i="7"/>
  <c r="B216" i="7" s="1"/>
  <c r="M83" i="9"/>
  <c r="O83" i="9"/>
  <c r="H84" i="9"/>
  <c r="G84" i="9"/>
  <c r="E85" i="9"/>
  <c r="F85" i="9"/>
  <c r="Y119" i="1"/>
  <c r="X120" i="1" s="1"/>
  <c r="AA120" i="1"/>
  <c r="Z121" i="1" s="1"/>
  <c r="U121" i="1"/>
  <c r="T122" i="1" s="1"/>
  <c r="B86" i="9"/>
  <c r="C86" i="9" l="1"/>
  <c r="D86" i="9"/>
  <c r="M84" i="9"/>
  <c r="N84" i="9" s="1"/>
  <c r="O84" i="9"/>
  <c r="P84" i="9" s="1"/>
  <c r="K84" i="9"/>
  <c r="L84" i="9" s="1"/>
  <c r="I215" i="7"/>
  <c r="H216" i="7" s="1"/>
  <c r="G216" i="7"/>
  <c r="F217" i="7" s="1"/>
  <c r="E215" i="7"/>
  <c r="D216" i="7" s="1"/>
  <c r="C216" i="7"/>
  <c r="B217" i="7" s="1"/>
  <c r="I84" i="9"/>
  <c r="J84" i="9" s="1"/>
  <c r="P83" i="9"/>
  <c r="N83" i="9"/>
  <c r="G85" i="9"/>
  <c r="H85" i="9"/>
  <c r="E86" i="9"/>
  <c r="F86" i="9"/>
  <c r="Y120" i="1"/>
  <c r="X121" i="1" s="1"/>
  <c r="AA121" i="1"/>
  <c r="Z122" i="1" s="1"/>
  <c r="U122" i="1"/>
  <c r="T123" i="1" s="1"/>
  <c r="B87" i="9"/>
  <c r="C87" i="9" l="1"/>
  <c r="D87" i="9"/>
  <c r="I216" i="7"/>
  <c r="H217" i="7" s="1"/>
  <c r="G217" i="7"/>
  <c r="F218" i="7" s="1"/>
  <c r="E216" i="7"/>
  <c r="D217" i="7" s="1"/>
  <c r="C217" i="7"/>
  <c r="B218" i="7" s="1"/>
  <c r="O85" i="9"/>
  <c r="P85" i="9" s="1"/>
  <c r="M85" i="9"/>
  <c r="N85" i="9" s="1"/>
  <c r="K85" i="9"/>
  <c r="L85" i="9" s="1"/>
  <c r="I85" i="9"/>
  <c r="J85" i="9" s="1"/>
  <c r="G86" i="9"/>
  <c r="E87" i="9"/>
  <c r="F87" i="9"/>
  <c r="H86" i="9"/>
  <c r="Y121" i="1"/>
  <c r="X122" i="1" s="1"/>
  <c r="AA122" i="1"/>
  <c r="Z123" i="1" s="1"/>
  <c r="U123" i="1"/>
  <c r="T124" i="1" s="1"/>
  <c r="B88" i="9"/>
  <c r="C88" i="9" l="1"/>
  <c r="D88" i="9"/>
  <c r="K86" i="9"/>
  <c r="L86" i="9" s="1"/>
  <c r="M86" i="9"/>
  <c r="N86" i="9" s="1"/>
  <c r="I86" i="9"/>
  <c r="J86" i="9" s="1"/>
  <c r="O86" i="9"/>
  <c r="P86" i="9" s="1"/>
  <c r="I217" i="7"/>
  <c r="H218" i="7" s="1"/>
  <c r="G218" i="7"/>
  <c r="F219" i="7" s="1"/>
  <c r="E217" i="7"/>
  <c r="D218" i="7" s="1"/>
  <c r="C218" i="7"/>
  <c r="B219" i="7" s="1"/>
  <c r="G87" i="9"/>
  <c r="H87" i="9"/>
  <c r="E88" i="9"/>
  <c r="F88" i="9"/>
  <c r="Y122" i="1"/>
  <c r="X123" i="1" s="1"/>
  <c r="AA123" i="1"/>
  <c r="Z124" i="1" s="1"/>
  <c r="U124" i="1"/>
  <c r="T125" i="1" s="1"/>
  <c r="B89" i="9"/>
  <c r="C89" i="9" l="1"/>
  <c r="D89" i="9"/>
  <c r="I87" i="9"/>
  <c r="J87" i="9" s="1"/>
  <c r="I218" i="7"/>
  <c r="H219" i="7" s="1"/>
  <c r="G219" i="7"/>
  <c r="F220" i="7" s="1"/>
  <c r="E218" i="7"/>
  <c r="D219" i="7" s="1"/>
  <c r="C219" i="7"/>
  <c r="B220" i="7" s="1"/>
  <c r="K87" i="9"/>
  <c r="L87" i="9" s="1"/>
  <c r="O87" i="9"/>
  <c r="P87" i="9" s="1"/>
  <c r="M87" i="9"/>
  <c r="N87" i="9" s="1"/>
  <c r="G88" i="9"/>
  <c r="H88" i="9"/>
  <c r="E89" i="9"/>
  <c r="F89" i="9"/>
  <c r="Y123" i="1"/>
  <c r="X124" i="1" s="1"/>
  <c r="AA124" i="1"/>
  <c r="Z125" i="1" s="1"/>
  <c r="U125" i="1"/>
  <c r="T126" i="1" s="1"/>
  <c r="B90" i="9"/>
  <c r="M88" i="9" l="1"/>
  <c r="N88" i="9" s="1"/>
  <c r="C90" i="9"/>
  <c r="D90" i="9"/>
  <c r="O88" i="9"/>
  <c r="P88" i="9" s="1"/>
  <c r="I219" i="7"/>
  <c r="H220" i="7" s="1"/>
  <c r="G220" i="7"/>
  <c r="F221" i="7" s="1"/>
  <c r="E219" i="7"/>
  <c r="D220" i="7" s="1"/>
  <c r="C220" i="7"/>
  <c r="B221" i="7" s="1"/>
  <c r="K88" i="9"/>
  <c r="L88" i="9" s="1"/>
  <c r="I88" i="9"/>
  <c r="J88" i="9" s="1"/>
  <c r="G89" i="9"/>
  <c r="H89" i="9"/>
  <c r="E90" i="9"/>
  <c r="F90" i="9"/>
  <c r="Y124" i="1"/>
  <c r="X125" i="1" s="1"/>
  <c r="AA125" i="1"/>
  <c r="Z126" i="1" s="1"/>
  <c r="U126" i="1"/>
  <c r="T127" i="1" s="1"/>
  <c r="B91" i="9"/>
  <c r="C91" i="9" l="1"/>
  <c r="D91" i="9"/>
  <c r="K89" i="9"/>
  <c r="L89" i="9" s="1"/>
  <c r="I89" i="9"/>
  <c r="J89" i="9" s="1"/>
  <c r="I220" i="7"/>
  <c r="H221" i="7" s="1"/>
  <c r="G221" i="7"/>
  <c r="F222" i="7" s="1"/>
  <c r="E220" i="7"/>
  <c r="D221" i="7" s="1"/>
  <c r="C221" i="7"/>
  <c r="B222" i="7" s="1"/>
  <c r="O89" i="9"/>
  <c r="P89" i="9" s="1"/>
  <c r="M89" i="9"/>
  <c r="N89" i="9" s="1"/>
  <c r="G90" i="9"/>
  <c r="E91" i="9"/>
  <c r="F91" i="9"/>
  <c r="H90" i="9"/>
  <c r="Y125" i="1"/>
  <c r="X126" i="1" s="1"/>
  <c r="AA126" i="1"/>
  <c r="Z127" i="1" s="1"/>
  <c r="U127" i="1"/>
  <c r="T128" i="1" s="1"/>
  <c r="B92" i="9"/>
  <c r="C92" i="9" l="1"/>
  <c r="D92" i="9"/>
  <c r="I90" i="9"/>
  <c r="J90" i="9" s="1"/>
  <c r="I221" i="7"/>
  <c r="H222" i="7" s="1"/>
  <c r="G222" i="7"/>
  <c r="F223" i="7" s="1"/>
  <c r="E221" i="7"/>
  <c r="D222" i="7" s="1"/>
  <c r="C222" i="7"/>
  <c r="B223" i="7" s="1"/>
  <c r="O90" i="9"/>
  <c r="P90" i="9" s="1"/>
  <c r="G91" i="9"/>
  <c r="K90" i="9"/>
  <c r="L90" i="9" s="1"/>
  <c r="M90" i="9"/>
  <c r="N90" i="9" s="1"/>
  <c r="H91" i="9"/>
  <c r="E92" i="9"/>
  <c r="F92" i="9"/>
  <c r="Y126" i="1"/>
  <c r="X127" i="1" s="1"/>
  <c r="AA127" i="1"/>
  <c r="Z128" i="1" s="1"/>
  <c r="U128" i="1"/>
  <c r="T129" i="1" s="1"/>
  <c r="B93" i="9"/>
  <c r="C93" i="9" l="1"/>
  <c r="D93" i="9"/>
  <c r="M91" i="9"/>
  <c r="N91" i="9" s="1"/>
  <c r="K91" i="9"/>
  <c r="L91" i="9" s="1"/>
  <c r="O91" i="9"/>
  <c r="P91" i="9" s="1"/>
  <c r="I91" i="9"/>
  <c r="J91" i="9" s="1"/>
  <c r="I222" i="7"/>
  <c r="H223" i="7" s="1"/>
  <c r="G223" i="7"/>
  <c r="F224" i="7" s="1"/>
  <c r="E222" i="7"/>
  <c r="D223" i="7" s="1"/>
  <c r="C223" i="7"/>
  <c r="B224" i="7" s="1"/>
  <c r="G92" i="9"/>
  <c r="H92" i="9"/>
  <c r="E93" i="9"/>
  <c r="F93" i="9"/>
  <c r="Y127" i="1"/>
  <c r="X128" i="1" s="1"/>
  <c r="AA128" i="1"/>
  <c r="Z129" i="1" s="1"/>
  <c r="U129" i="1"/>
  <c r="T130" i="1" s="1"/>
  <c r="B94" i="9"/>
  <c r="C94" i="9" l="1"/>
  <c r="D94" i="9"/>
  <c r="O92" i="9"/>
  <c r="P92" i="9" s="1"/>
  <c r="M92" i="9"/>
  <c r="N92" i="9" s="1"/>
  <c r="I223" i="7"/>
  <c r="H224" i="7" s="1"/>
  <c r="G224" i="7"/>
  <c r="F225" i="7" s="1"/>
  <c r="E223" i="7"/>
  <c r="D224" i="7" s="1"/>
  <c r="C224" i="7"/>
  <c r="B225" i="7" s="1"/>
  <c r="K92" i="9"/>
  <c r="L92" i="9" s="1"/>
  <c r="I92" i="9"/>
  <c r="J92" i="9" s="1"/>
  <c r="G93" i="9"/>
  <c r="H93" i="9"/>
  <c r="E94" i="9"/>
  <c r="F94" i="9"/>
  <c r="Y128" i="1"/>
  <c r="X129" i="1" s="1"/>
  <c r="AA129" i="1"/>
  <c r="Z130" i="1" s="1"/>
  <c r="U130" i="1"/>
  <c r="T131" i="1" s="1"/>
  <c r="B95" i="9"/>
  <c r="C95" i="9" l="1"/>
  <c r="D95" i="9"/>
  <c r="I93" i="9"/>
  <c r="J93" i="9" s="1"/>
  <c r="K93" i="9"/>
  <c r="L93" i="9" s="1"/>
  <c r="I224" i="7"/>
  <c r="H225" i="7" s="1"/>
  <c r="G225" i="7"/>
  <c r="F226" i="7" s="1"/>
  <c r="E224" i="7"/>
  <c r="D225" i="7" s="1"/>
  <c r="C225" i="7"/>
  <c r="B226" i="7" s="1"/>
  <c r="O93" i="9"/>
  <c r="P93" i="9" s="1"/>
  <c r="M93" i="9"/>
  <c r="N93" i="9" s="1"/>
  <c r="G94" i="9"/>
  <c r="E95" i="9"/>
  <c r="F95" i="9"/>
  <c r="H94" i="9"/>
  <c r="Y129" i="1"/>
  <c r="X130" i="1" s="1"/>
  <c r="AA130" i="1"/>
  <c r="Z131" i="1" s="1"/>
  <c r="U131" i="1"/>
  <c r="T132" i="1" s="1"/>
  <c r="B96" i="9"/>
  <c r="C96" i="9" l="1"/>
  <c r="D96" i="9"/>
  <c r="K94" i="9"/>
  <c r="L94" i="9" s="1"/>
  <c r="I94" i="9"/>
  <c r="J94" i="9" s="1"/>
  <c r="I225" i="7"/>
  <c r="H226" i="7" s="1"/>
  <c r="G226" i="7"/>
  <c r="F227" i="7" s="1"/>
  <c r="E225" i="7"/>
  <c r="D226" i="7" s="1"/>
  <c r="C226" i="7"/>
  <c r="B227" i="7" s="1"/>
  <c r="G95" i="9"/>
  <c r="M94" i="9"/>
  <c r="N94" i="9" s="1"/>
  <c r="O94" i="9"/>
  <c r="P94" i="9" s="1"/>
  <c r="H95" i="9"/>
  <c r="I95" i="9" s="1"/>
  <c r="J95" i="9" s="1"/>
  <c r="E96" i="9"/>
  <c r="F96" i="9"/>
  <c r="Y130" i="1"/>
  <c r="X131" i="1" s="1"/>
  <c r="AA131" i="1"/>
  <c r="Z132" i="1" s="1"/>
  <c r="U132" i="1"/>
  <c r="T133" i="1" s="1"/>
  <c r="B97" i="9"/>
  <c r="C97" i="9" l="1"/>
  <c r="D97" i="9"/>
  <c r="K95" i="9"/>
  <c r="L95" i="9" s="1"/>
  <c r="M95" i="9"/>
  <c r="N95" i="9" s="1"/>
  <c r="I226" i="7"/>
  <c r="H227" i="7" s="1"/>
  <c r="G227" i="7"/>
  <c r="F228" i="7" s="1"/>
  <c r="E226" i="7"/>
  <c r="D227" i="7" s="1"/>
  <c r="C227" i="7"/>
  <c r="B228" i="7" s="1"/>
  <c r="O95" i="9"/>
  <c r="P95" i="9" s="1"/>
  <c r="G96" i="9"/>
  <c r="H96" i="9"/>
  <c r="O96" i="9" s="1"/>
  <c r="P96" i="9" s="1"/>
  <c r="M96" i="9"/>
  <c r="N96" i="9" s="1"/>
  <c r="E97" i="9"/>
  <c r="F97" i="9"/>
  <c r="Y131" i="1"/>
  <c r="X132" i="1" s="1"/>
  <c r="AA132" i="1"/>
  <c r="Z133" i="1" s="1"/>
  <c r="U133" i="1"/>
  <c r="T134" i="1" s="1"/>
  <c r="B98" i="9"/>
  <c r="C98" i="9" l="1"/>
  <c r="D98" i="9"/>
  <c r="K96" i="9"/>
  <c r="L96" i="9" s="1"/>
  <c r="I227" i="7"/>
  <c r="H228" i="7" s="1"/>
  <c r="G228" i="7"/>
  <c r="F229" i="7" s="1"/>
  <c r="E227" i="7"/>
  <c r="D228" i="7" s="1"/>
  <c r="C228" i="7"/>
  <c r="B229" i="7" s="1"/>
  <c r="I96" i="9"/>
  <c r="J96" i="9" s="1"/>
  <c r="G97" i="9"/>
  <c r="H97" i="9"/>
  <c r="E98" i="9"/>
  <c r="F98" i="9"/>
  <c r="Y132" i="1"/>
  <c r="X133" i="1" s="1"/>
  <c r="AA133" i="1"/>
  <c r="Z134" i="1" s="1"/>
  <c r="U134" i="1"/>
  <c r="T135" i="1" s="1"/>
  <c r="B99" i="9"/>
  <c r="I97" i="9" l="1"/>
  <c r="J97" i="9" s="1"/>
  <c r="C99" i="9"/>
  <c r="D99" i="9"/>
  <c r="M97" i="9"/>
  <c r="N97" i="9" s="1"/>
  <c r="O97" i="9"/>
  <c r="P97" i="9" s="1"/>
  <c r="K97" i="9"/>
  <c r="L97" i="9" s="1"/>
  <c r="I228" i="7"/>
  <c r="H229" i="7" s="1"/>
  <c r="G229" i="7"/>
  <c r="F230" i="7" s="1"/>
  <c r="E228" i="7"/>
  <c r="D229" i="7" s="1"/>
  <c r="C229" i="7"/>
  <c r="B230" i="7" s="1"/>
  <c r="G98" i="9"/>
  <c r="E99" i="9"/>
  <c r="F99" i="9"/>
  <c r="H98" i="9"/>
  <c r="Y133" i="1"/>
  <c r="X134" i="1" s="1"/>
  <c r="AA134" i="1"/>
  <c r="Z135" i="1" s="1"/>
  <c r="U135" i="1"/>
  <c r="T136" i="1" s="1"/>
  <c r="B100" i="9"/>
  <c r="C100" i="9" l="1"/>
  <c r="D100" i="9"/>
  <c r="I229" i="7"/>
  <c r="H230" i="7" s="1"/>
  <c r="G230" i="7"/>
  <c r="F231" i="7" s="1"/>
  <c r="E229" i="7"/>
  <c r="D230" i="7" s="1"/>
  <c r="C230" i="7"/>
  <c r="B231" i="7" s="1"/>
  <c r="G99" i="9"/>
  <c r="K98" i="9"/>
  <c r="L98" i="9" s="1"/>
  <c r="M98" i="9"/>
  <c r="N98" i="9" s="1"/>
  <c r="O98" i="9"/>
  <c r="P98" i="9" s="1"/>
  <c r="I98" i="9"/>
  <c r="J98" i="9" s="1"/>
  <c r="H99" i="9"/>
  <c r="E100" i="9"/>
  <c r="F100" i="9"/>
  <c r="Y134" i="1"/>
  <c r="X135" i="1" s="1"/>
  <c r="AA135" i="1"/>
  <c r="Z136" i="1" s="1"/>
  <c r="U136" i="1"/>
  <c r="T137" i="1" s="1"/>
  <c r="B101" i="9"/>
  <c r="O99" i="9" l="1"/>
  <c r="P99" i="9" s="1"/>
  <c r="C101" i="9"/>
  <c r="D101" i="9"/>
  <c r="K99" i="9"/>
  <c r="L99" i="9" s="1"/>
  <c r="I230" i="7"/>
  <c r="H231" i="7" s="1"/>
  <c r="G231" i="7"/>
  <c r="F232" i="7" s="1"/>
  <c r="E230" i="7"/>
  <c r="D231" i="7" s="1"/>
  <c r="C231" i="7"/>
  <c r="B232" i="7" s="1"/>
  <c r="G100" i="9"/>
  <c r="M99" i="9"/>
  <c r="N99" i="9" s="1"/>
  <c r="I99" i="9"/>
  <c r="J99" i="9" s="1"/>
  <c r="H100" i="9"/>
  <c r="E101" i="9"/>
  <c r="F101" i="9"/>
  <c r="Y135" i="1"/>
  <c r="X136" i="1" s="1"/>
  <c r="AA136" i="1"/>
  <c r="Z137" i="1" s="1"/>
  <c r="U137" i="1"/>
  <c r="T138" i="1" s="1"/>
  <c r="B102" i="9"/>
  <c r="I100" i="9" l="1"/>
  <c r="J100" i="9" s="1"/>
  <c r="C102" i="9"/>
  <c r="D102" i="9"/>
  <c r="K100" i="9"/>
  <c r="L100" i="9" s="1"/>
  <c r="M100" i="9"/>
  <c r="N100" i="9" s="1"/>
  <c r="O100" i="9"/>
  <c r="P100" i="9" s="1"/>
  <c r="I231" i="7"/>
  <c r="H232" i="7" s="1"/>
  <c r="G232" i="7"/>
  <c r="F233" i="7" s="1"/>
  <c r="E231" i="7"/>
  <c r="D232" i="7" s="1"/>
  <c r="C232" i="7"/>
  <c r="B233" i="7" s="1"/>
  <c r="G101" i="9"/>
  <c r="H101" i="9"/>
  <c r="E102" i="9"/>
  <c r="F102" i="9"/>
  <c r="Y136" i="1"/>
  <c r="X137" i="1" s="1"/>
  <c r="AA137" i="1"/>
  <c r="Z138" i="1" s="1"/>
  <c r="U138" i="1"/>
  <c r="T139" i="1" s="1"/>
  <c r="B103" i="9"/>
  <c r="C103" i="9" l="1"/>
  <c r="D103" i="9"/>
  <c r="M101" i="9"/>
  <c r="N101" i="9" s="1"/>
  <c r="O101" i="9"/>
  <c r="P101" i="9" s="1"/>
  <c r="K101" i="9"/>
  <c r="L101" i="9" s="1"/>
  <c r="I101" i="9"/>
  <c r="J101" i="9" s="1"/>
  <c r="I232" i="7"/>
  <c r="H233" i="7" s="1"/>
  <c r="G233" i="7"/>
  <c r="F234" i="7" s="1"/>
  <c r="E232" i="7"/>
  <c r="D233" i="7" s="1"/>
  <c r="C233" i="7"/>
  <c r="B234" i="7" s="1"/>
  <c r="G102" i="9"/>
  <c r="E103" i="9"/>
  <c r="F103" i="9"/>
  <c r="H102" i="9"/>
  <c r="Y137" i="1"/>
  <c r="X138" i="1" s="1"/>
  <c r="AA138" i="1"/>
  <c r="Z139" i="1" s="1"/>
  <c r="U139" i="1"/>
  <c r="T140" i="1" s="1"/>
  <c r="B104" i="9"/>
  <c r="C104" i="9" l="1"/>
  <c r="D104" i="9"/>
  <c r="G103" i="9"/>
  <c r="M102" i="9"/>
  <c r="N102" i="9" s="1"/>
  <c r="I233" i="7"/>
  <c r="H234" i="7" s="1"/>
  <c r="G234" i="7"/>
  <c r="F235" i="7" s="1"/>
  <c r="E233" i="7"/>
  <c r="D234" i="7" s="1"/>
  <c r="C234" i="7"/>
  <c r="B235" i="7" s="1"/>
  <c r="K102" i="9"/>
  <c r="L102" i="9" s="1"/>
  <c r="O102" i="9"/>
  <c r="P102" i="9" s="1"/>
  <c r="I102" i="9"/>
  <c r="J102" i="9" s="1"/>
  <c r="H103" i="9"/>
  <c r="K103" i="9" s="1"/>
  <c r="L103" i="9" s="1"/>
  <c r="E104" i="9"/>
  <c r="F104" i="9"/>
  <c r="Y138" i="1"/>
  <c r="X139" i="1" s="1"/>
  <c r="AA139" i="1"/>
  <c r="Z140" i="1" s="1"/>
  <c r="U140" i="1"/>
  <c r="T141" i="1" s="1"/>
  <c r="B105" i="9"/>
  <c r="C105" i="9" l="1"/>
  <c r="D105" i="9"/>
  <c r="I103" i="9"/>
  <c r="J103" i="9" s="1"/>
  <c r="O103" i="9"/>
  <c r="P103" i="9" s="1"/>
  <c r="I234" i="7"/>
  <c r="H235" i="7" s="1"/>
  <c r="G235" i="7"/>
  <c r="F236" i="7" s="1"/>
  <c r="E234" i="7"/>
  <c r="D235" i="7" s="1"/>
  <c r="C235" i="7"/>
  <c r="B236" i="7" s="1"/>
  <c r="M103" i="9"/>
  <c r="N103" i="9" s="1"/>
  <c r="G104" i="9"/>
  <c r="H104" i="9"/>
  <c r="E105" i="9"/>
  <c r="F105" i="9"/>
  <c r="Y139" i="1"/>
  <c r="X140" i="1" s="1"/>
  <c r="AA140" i="1"/>
  <c r="Z141" i="1" s="1"/>
  <c r="U141" i="1"/>
  <c r="T142" i="1" s="1"/>
  <c r="B106" i="9"/>
  <c r="C106" i="9" l="1"/>
  <c r="D106" i="9"/>
  <c r="M104" i="9"/>
  <c r="N104" i="9" s="1"/>
  <c r="K104" i="9"/>
  <c r="L104" i="9" s="1"/>
  <c r="I104" i="9"/>
  <c r="J104" i="9" s="1"/>
  <c r="I235" i="7"/>
  <c r="H236" i="7" s="1"/>
  <c r="G236" i="7"/>
  <c r="F237" i="7" s="1"/>
  <c r="E235" i="7"/>
  <c r="D236" i="7" s="1"/>
  <c r="C236" i="7"/>
  <c r="B237" i="7" s="1"/>
  <c r="O104" i="9"/>
  <c r="P104" i="9" s="1"/>
  <c r="G105" i="9"/>
  <c r="H105" i="9"/>
  <c r="E106" i="9"/>
  <c r="F106" i="9"/>
  <c r="Y140" i="1"/>
  <c r="X141" i="1" s="1"/>
  <c r="AA141" i="1"/>
  <c r="Z142" i="1" s="1"/>
  <c r="U142" i="1"/>
  <c r="T143" i="1" s="1"/>
  <c r="B107" i="9"/>
  <c r="K105" i="9" l="1"/>
  <c r="L105" i="9" s="1"/>
  <c r="C107" i="9"/>
  <c r="D107" i="9"/>
  <c r="O105" i="9"/>
  <c r="P105" i="9" s="1"/>
  <c r="M105" i="9"/>
  <c r="N105" i="9" s="1"/>
  <c r="I236" i="7"/>
  <c r="H237" i="7" s="1"/>
  <c r="G237" i="7"/>
  <c r="F238" i="7" s="1"/>
  <c r="E236" i="7"/>
  <c r="D237" i="7" s="1"/>
  <c r="C237" i="7"/>
  <c r="B238" i="7" s="1"/>
  <c r="I105" i="9"/>
  <c r="J105" i="9" s="1"/>
  <c r="G106" i="9"/>
  <c r="E107" i="9"/>
  <c r="F107" i="9"/>
  <c r="H106" i="9"/>
  <c r="Y141" i="1"/>
  <c r="X142" i="1" s="1"/>
  <c r="AA142" i="1"/>
  <c r="Z143" i="1" s="1"/>
  <c r="U143" i="1"/>
  <c r="T144" i="1" s="1"/>
  <c r="B108" i="9"/>
  <c r="C108" i="9" l="1"/>
  <c r="D108" i="9"/>
  <c r="O106" i="9"/>
  <c r="P106" i="9" s="1"/>
  <c r="K106" i="9"/>
  <c r="L106" i="9" s="1"/>
  <c r="M106" i="9"/>
  <c r="N106" i="9" s="1"/>
  <c r="I106" i="9"/>
  <c r="J106" i="9" s="1"/>
  <c r="I237" i="7"/>
  <c r="H238" i="7" s="1"/>
  <c r="G238" i="7"/>
  <c r="F239" i="7" s="1"/>
  <c r="E237" i="7"/>
  <c r="D238" i="7" s="1"/>
  <c r="C238" i="7"/>
  <c r="B239" i="7" s="1"/>
  <c r="G107" i="9"/>
  <c r="H107" i="9"/>
  <c r="E108" i="9"/>
  <c r="F108" i="9"/>
  <c r="Y142" i="1"/>
  <c r="X143" i="1" s="1"/>
  <c r="AA143" i="1"/>
  <c r="Z144" i="1" s="1"/>
  <c r="U144" i="1"/>
  <c r="T145" i="1" s="1"/>
  <c r="B109" i="9"/>
  <c r="C109" i="9" l="1"/>
  <c r="D109" i="9"/>
  <c r="I107" i="9"/>
  <c r="J107" i="9" s="1"/>
  <c r="O107" i="9"/>
  <c r="P107" i="9" s="1"/>
  <c r="K107" i="9"/>
  <c r="L107" i="9" s="1"/>
  <c r="I238" i="7"/>
  <c r="H239" i="7" s="1"/>
  <c r="G239" i="7"/>
  <c r="F240" i="7" s="1"/>
  <c r="E238" i="7"/>
  <c r="D239" i="7" s="1"/>
  <c r="C239" i="7"/>
  <c r="B240" i="7" s="1"/>
  <c r="G108" i="9"/>
  <c r="M107" i="9"/>
  <c r="N107" i="9" s="1"/>
  <c r="H108" i="9"/>
  <c r="E109" i="9"/>
  <c r="F109" i="9"/>
  <c r="Y143" i="1"/>
  <c r="X144" i="1" s="1"/>
  <c r="AA144" i="1"/>
  <c r="Z145" i="1" s="1"/>
  <c r="U145" i="1"/>
  <c r="T146" i="1" s="1"/>
  <c r="B110" i="9"/>
  <c r="C110" i="9" l="1"/>
  <c r="D110" i="9"/>
  <c r="O108" i="9"/>
  <c r="P108" i="9" s="1"/>
  <c r="M108" i="9"/>
  <c r="N108" i="9" s="1"/>
  <c r="I108" i="9"/>
  <c r="J108" i="9" s="1"/>
  <c r="K108" i="9"/>
  <c r="L108" i="9" s="1"/>
  <c r="I239" i="7"/>
  <c r="H240" i="7" s="1"/>
  <c r="G240" i="7"/>
  <c r="F241" i="7" s="1"/>
  <c r="E239" i="7"/>
  <c r="D240" i="7" s="1"/>
  <c r="C240" i="7"/>
  <c r="B241" i="7" s="1"/>
  <c r="G109" i="9"/>
  <c r="H109" i="9"/>
  <c r="E110" i="9"/>
  <c r="F110" i="9"/>
  <c r="Y144" i="1"/>
  <c r="X145" i="1" s="1"/>
  <c r="AA145" i="1"/>
  <c r="Z146" i="1" s="1"/>
  <c r="U146" i="1"/>
  <c r="T147" i="1" s="1"/>
  <c r="B111" i="9"/>
  <c r="C111" i="9" l="1"/>
  <c r="D111" i="9"/>
  <c r="I109" i="9"/>
  <c r="J109" i="9" s="1"/>
  <c r="M109" i="9"/>
  <c r="N109" i="9" s="1"/>
  <c r="I240" i="7"/>
  <c r="H241" i="7" s="1"/>
  <c r="G241" i="7"/>
  <c r="F242" i="7" s="1"/>
  <c r="E240" i="7"/>
  <c r="D241" i="7" s="1"/>
  <c r="C241" i="7"/>
  <c r="B242" i="7" s="1"/>
  <c r="O109" i="9"/>
  <c r="P109" i="9" s="1"/>
  <c r="K109" i="9"/>
  <c r="L109" i="9" s="1"/>
  <c r="G110" i="9"/>
  <c r="E111" i="9"/>
  <c r="F111" i="9"/>
  <c r="H111" i="9" s="1"/>
  <c r="H110" i="9"/>
  <c r="Y145" i="1"/>
  <c r="X146" i="1" s="1"/>
  <c r="AA146" i="1"/>
  <c r="Z147" i="1" s="1"/>
  <c r="U147" i="1"/>
  <c r="T148" i="1" s="1"/>
  <c r="B112" i="9"/>
  <c r="C112" i="9" l="1"/>
  <c r="D112" i="9"/>
  <c r="I241" i="7"/>
  <c r="H242" i="7" s="1"/>
  <c r="G242" i="7"/>
  <c r="F243" i="7" s="1"/>
  <c r="E241" i="7"/>
  <c r="D242" i="7" s="1"/>
  <c r="C242" i="7"/>
  <c r="B243" i="7" s="1"/>
  <c r="I110" i="9"/>
  <c r="J110" i="9" s="1"/>
  <c r="K110" i="9"/>
  <c r="L110" i="9" s="1"/>
  <c r="O110" i="9"/>
  <c r="P110" i="9" s="1"/>
  <c r="G111" i="9"/>
  <c r="O111" i="9" s="1"/>
  <c r="P111" i="9" s="1"/>
  <c r="M110" i="9"/>
  <c r="N110" i="9" s="1"/>
  <c r="E112" i="9"/>
  <c r="F112" i="9"/>
  <c r="Y146" i="1"/>
  <c r="X147" i="1" s="1"/>
  <c r="AA147" i="1"/>
  <c r="Z148" i="1" s="1"/>
  <c r="U148" i="1"/>
  <c r="T149" i="1" s="1"/>
  <c r="B113" i="9"/>
  <c r="C113" i="9" l="1"/>
  <c r="D113" i="9"/>
  <c r="K111" i="9"/>
  <c r="L111" i="9" s="1"/>
  <c r="M111" i="9"/>
  <c r="N111" i="9" s="1"/>
  <c r="I111" i="9"/>
  <c r="J111" i="9" s="1"/>
  <c r="I242" i="7"/>
  <c r="H243" i="7" s="1"/>
  <c r="G243" i="7"/>
  <c r="F244" i="7" s="1"/>
  <c r="E242" i="7"/>
  <c r="D243" i="7" s="1"/>
  <c r="C243" i="7"/>
  <c r="B244" i="7" s="1"/>
  <c r="H112" i="9"/>
  <c r="G112" i="9"/>
  <c r="E113" i="9"/>
  <c r="F113" i="9"/>
  <c r="Y147" i="1"/>
  <c r="X148" i="1" s="1"/>
  <c r="AA148" i="1"/>
  <c r="Z149" i="1" s="1"/>
  <c r="U149" i="1"/>
  <c r="T150" i="1" s="1"/>
  <c r="U150" i="1" s="1"/>
  <c r="T151" i="1" s="1"/>
  <c r="U151" i="1" s="1"/>
  <c r="T152" i="1" s="1"/>
  <c r="U152" i="1" s="1"/>
  <c r="T153" i="1" s="1"/>
  <c r="U153" i="1" s="1"/>
  <c r="T154" i="1" s="1"/>
  <c r="U154" i="1" s="1"/>
  <c r="T155" i="1" s="1"/>
  <c r="U155" i="1" s="1"/>
  <c r="T156" i="1" s="1"/>
  <c r="U156" i="1" s="1"/>
  <c r="T157" i="1" s="1"/>
  <c r="U157" i="1" s="1"/>
  <c r="T158" i="1" s="1"/>
  <c r="U158" i="1" s="1"/>
  <c r="T159" i="1" s="1"/>
  <c r="U159" i="1" s="1"/>
  <c r="T160" i="1" s="1"/>
  <c r="U160" i="1" s="1"/>
  <c r="T161" i="1" s="1"/>
  <c r="U161" i="1" s="1"/>
  <c r="T162" i="1" s="1"/>
  <c r="U162" i="1" s="1"/>
  <c r="T163" i="1" s="1"/>
  <c r="U163" i="1" s="1"/>
  <c r="T164" i="1" s="1"/>
  <c r="U164" i="1" s="1"/>
  <c r="T165" i="1" s="1"/>
  <c r="U165" i="1" s="1"/>
  <c r="T166" i="1" s="1"/>
  <c r="U166" i="1" s="1"/>
  <c r="T167" i="1" s="1"/>
  <c r="U167" i="1" s="1"/>
  <c r="T168" i="1" s="1"/>
  <c r="U168" i="1" s="1"/>
  <c r="T169" i="1" s="1"/>
  <c r="U169" i="1" s="1"/>
  <c r="T170" i="1" s="1"/>
  <c r="U170" i="1" s="1"/>
  <c r="T171" i="1" s="1"/>
  <c r="U171" i="1" s="1"/>
  <c r="T172" i="1" s="1"/>
  <c r="U172" i="1" s="1"/>
  <c r="T173" i="1" s="1"/>
  <c r="U173" i="1" s="1"/>
  <c r="T174" i="1" s="1"/>
  <c r="U174" i="1" s="1"/>
  <c r="T175" i="1" s="1"/>
  <c r="U175" i="1" s="1"/>
  <c r="T176" i="1" s="1"/>
  <c r="U176" i="1" s="1"/>
  <c r="T177" i="1" s="1"/>
  <c r="U177" i="1" s="1"/>
  <c r="T178" i="1" s="1"/>
  <c r="U178" i="1" s="1"/>
  <c r="T179" i="1" s="1"/>
  <c r="U179" i="1" s="1"/>
  <c r="T180" i="1" s="1"/>
  <c r="U180" i="1" s="1"/>
  <c r="T181" i="1" s="1"/>
  <c r="U181" i="1" s="1"/>
  <c r="T182" i="1" s="1"/>
  <c r="U182" i="1" s="1"/>
  <c r="T183" i="1" s="1"/>
  <c r="U183" i="1" s="1"/>
  <c r="T184" i="1" s="1"/>
  <c r="U184" i="1" s="1"/>
  <c r="T185" i="1" s="1"/>
  <c r="U185" i="1" s="1"/>
  <c r="T186" i="1" s="1"/>
  <c r="U186" i="1" s="1"/>
  <c r="T187" i="1" s="1"/>
  <c r="U187" i="1" s="1"/>
  <c r="T188" i="1" s="1"/>
  <c r="U188" i="1" s="1"/>
  <c r="T189" i="1" s="1"/>
  <c r="U189" i="1" s="1"/>
  <c r="T190" i="1" s="1"/>
  <c r="U190" i="1" s="1"/>
  <c r="T191" i="1" s="1"/>
  <c r="U191" i="1" s="1"/>
  <c r="T192" i="1" s="1"/>
  <c r="U192" i="1" s="1"/>
  <c r="T193" i="1" s="1"/>
  <c r="U193" i="1" s="1"/>
  <c r="T194" i="1" s="1"/>
  <c r="U194" i="1" s="1"/>
  <c r="T195" i="1" s="1"/>
  <c r="U195" i="1" s="1"/>
  <c r="T196" i="1" s="1"/>
  <c r="U196" i="1" s="1"/>
  <c r="T197" i="1" s="1"/>
  <c r="U197" i="1" s="1"/>
  <c r="T198" i="1" s="1"/>
  <c r="U198" i="1" s="1"/>
  <c r="T199" i="1" s="1"/>
  <c r="U199" i="1" s="1"/>
  <c r="T200" i="1" s="1"/>
  <c r="U200" i="1" s="1"/>
  <c r="T201" i="1" s="1"/>
  <c r="U201" i="1" s="1"/>
  <c r="T202" i="1" s="1"/>
  <c r="U202" i="1" s="1"/>
  <c r="T203" i="1" s="1"/>
  <c r="U203" i="1" s="1"/>
  <c r="T204" i="1" s="1"/>
  <c r="U204" i="1" s="1"/>
  <c r="T205" i="1" s="1"/>
  <c r="U205" i="1" s="1"/>
  <c r="T206" i="1" s="1"/>
  <c r="U206" i="1" s="1"/>
  <c r="T207" i="1" s="1"/>
  <c r="U207" i="1" s="1"/>
  <c r="T208" i="1" s="1"/>
  <c r="U208" i="1" s="1"/>
  <c r="T209" i="1" s="1"/>
  <c r="U209" i="1" s="1"/>
  <c r="T210" i="1" s="1"/>
  <c r="U210" i="1" s="1"/>
  <c r="T211" i="1" s="1"/>
  <c r="U211" i="1" s="1"/>
  <c r="T212" i="1" s="1"/>
  <c r="U212" i="1" s="1"/>
  <c r="T213" i="1" s="1"/>
  <c r="U213" i="1" s="1"/>
  <c r="T214" i="1" s="1"/>
  <c r="U214" i="1" s="1"/>
  <c r="T215" i="1" s="1"/>
  <c r="U215" i="1" s="1"/>
  <c r="T216" i="1" s="1"/>
  <c r="U216" i="1" s="1"/>
  <c r="T217" i="1" s="1"/>
  <c r="U217" i="1" s="1"/>
  <c r="T218" i="1" s="1"/>
  <c r="U218" i="1" s="1"/>
  <c r="T219" i="1" s="1"/>
  <c r="U219" i="1" s="1"/>
  <c r="T220" i="1" s="1"/>
  <c r="U220" i="1" s="1"/>
  <c r="T221" i="1" s="1"/>
  <c r="U221" i="1" s="1"/>
  <c r="T222" i="1" s="1"/>
  <c r="U222" i="1" s="1"/>
  <c r="T223" i="1" s="1"/>
  <c r="U223" i="1" s="1"/>
  <c r="T224" i="1" s="1"/>
  <c r="U224" i="1" s="1"/>
  <c r="T225" i="1" s="1"/>
  <c r="U225" i="1" s="1"/>
  <c r="T226" i="1" s="1"/>
  <c r="U226" i="1" s="1"/>
  <c r="T227" i="1" s="1"/>
  <c r="U227" i="1" s="1"/>
  <c r="T228" i="1" s="1"/>
  <c r="U228" i="1" s="1"/>
  <c r="T229" i="1" s="1"/>
  <c r="U229" i="1" s="1"/>
  <c r="T230" i="1" s="1"/>
  <c r="U230" i="1" s="1"/>
  <c r="T231" i="1" s="1"/>
  <c r="U231" i="1" s="1"/>
  <c r="T232" i="1" s="1"/>
  <c r="U232" i="1" s="1"/>
  <c r="T233" i="1" s="1"/>
  <c r="U233" i="1" s="1"/>
  <c r="T234" i="1" s="1"/>
  <c r="U234" i="1" s="1"/>
  <c r="T235" i="1" s="1"/>
  <c r="U235" i="1" s="1"/>
  <c r="T236" i="1" s="1"/>
  <c r="U236" i="1" s="1"/>
  <c r="T237" i="1" s="1"/>
  <c r="U237" i="1" s="1"/>
  <c r="T238" i="1" s="1"/>
  <c r="U238" i="1" s="1"/>
  <c r="T239" i="1" s="1"/>
  <c r="U239" i="1" s="1"/>
  <c r="T240" i="1" s="1"/>
  <c r="U240" i="1" s="1"/>
  <c r="T241" i="1" s="1"/>
  <c r="U241" i="1" s="1"/>
  <c r="T242" i="1" s="1"/>
  <c r="U242" i="1" s="1"/>
  <c r="T243" i="1" s="1"/>
  <c r="U243" i="1" s="1"/>
  <c r="T244" i="1" s="1"/>
  <c r="U244" i="1" s="1"/>
  <c r="T245" i="1" s="1"/>
  <c r="U245" i="1" s="1"/>
  <c r="T246" i="1" s="1"/>
  <c r="U246" i="1" s="1"/>
  <c r="T247" i="1" s="1"/>
  <c r="U247" i="1" s="1"/>
  <c r="T248" i="1" s="1"/>
  <c r="U248" i="1" s="1"/>
  <c r="T249" i="1" s="1"/>
  <c r="U249" i="1" s="1"/>
  <c r="T250" i="1" s="1"/>
  <c r="I16" i="1" s="1"/>
  <c r="B114" i="9"/>
  <c r="C114" i="9" l="1"/>
  <c r="D114" i="9"/>
  <c r="I112" i="9"/>
  <c r="J112" i="9" s="1"/>
  <c r="O112" i="9"/>
  <c r="P112" i="9" s="1"/>
  <c r="K112" i="9"/>
  <c r="L112" i="9" s="1"/>
  <c r="M112" i="9"/>
  <c r="N112" i="9" s="1"/>
  <c r="I243" i="7"/>
  <c r="H244" i="7" s="1"/>
  <c r="G244" i="7"/>
  <c r="F245" i="7" s="1"/>
  <c r="E243" i="7"/>
  <c r="D244" i="7" s="1"/>
  <c r="C244" i="7"/>
  <c r="B245" i="7" s="1"/>
  <c r="G113" i="9"/>
  <c r="H113" i="9"/>
  <c r="E114" i="9"/>
  <c r="F114" i="9"/>
  <c r="Y148" i="1"/>
  <c r="X149" i="1" s="1"/>
  <c r="AA149" i="1"/>
  <c r="Z150" i="1" s="1"/>
  <c r="U250" i="1"/>
  <c r="J16" i="1"/>
  <c r="B115" i="9"/>
  <c r="C115" i="9" l="1"/>
  <c r="D115" i="9"/>
  <c r="K113" i="9"/>
  <c r="L113" i="9" s="1"/>
  <c r="I244" i="7"/>
  <c r="H245" i="7" s="1"/>
  <c r="G245" i="7"/>
  <c r="F246" i="7" s="1"/>
  <c r="E244" i="7"/>
  <c r="D245" i="7" s="1"/>
  <c r="C245" i="7"/>
  <c r="B246" i="7" s="1"/>
  <c r="O113" i="9"/>
  <c r="P113" i="9" s="1"/>
  <c r="M113" i="9"/>
  <c r="N113" i="9" s="1"/>
  <c r="I113" i="9"/>
  <c r="J113" i="9" s="1"/>
  <c r="G114" i="9"/>
  <c r="E115" i="9"/>
  <c r="F115" i="9"/>
  <c r="H114" i="9"/>
  <c r="Y149" i="1"/>
  <c r="X150" i="1" s="1"/>
  <c r="AA150" i="1"/>
  <c r="Z151" i="1" s="1"/>
  <c r="B116" i="9"/>
  <c r="C116" i="9" l="1"/>
  <c r="D116" i="9"/>
  <c r="I245" i="7"/>
  <c r="H246" i="7" s="1"/>
  <c r="G246" i="7"/>
  <c r="F247" i="7" s="1"/>
  <c r="E245" i="7"/>
  <c r="D246" i="7" s="1"/>
  <c r="C246" i="7"/>
  <c r="B247" i="7" s="1"/>
  <c r="K114" i="9"/>
  <c r="L114" i="9" s="1"/>
  <c r="M114" i="9"/>
  <c r="N114" i="9" s="1"/>
  <c r="G115" i="9"/>
  <c r="I114" i="9"/>
  <c r="J114" i="9" s="1"/>
  <c r="O114" i="9"/>
  <c r="P114" i="9" s="1"/>
  <c r="H115" i="9"/>
  <c r="E116" i="9"/>
  <c r="F116" i="9"/>
  <c r="Y150" i="1"/>
  <c r="X151" i="1" s="1"/>
  <c r="AA151" i="1"/>
  <c r="Z152" i="1" s="1"/>
  <c r="B117" i="9"/>
  <c r="C117" i="9" l="1"/>
  <c r="D117" i="9"/>
  <c r="M115" i="9"/>
  <c r="N115" i="9" s="1"/>
  <c r="I115" i="9"/>
  <c r="J115" i="9" s="1"/>
  <c r="I246" i="7"/>
  <c r="H247" i="7" s="1"/>
  <c r="G247" i="7"/>
  <c r="F248" i="7" s="1"/>
  <c r="E246" i="7"/>
  <c r="D247" i="7" s="1"/>
  <c r="C247" i="7"/>
  <c r="B248" i="7" s="1"/>
  <c r="G116" i="9"/>
  <c r="K115" i="9"/>
  <c r="L115" i="9" s="1"/>
  <c r="O115" i="9"/>
  <c r="P115" i="9" s="1"/>
  <c r="H116" i="9"/>
  <c r="E117" i="9"/>
  <c r="F117" i="9"/>
  <c r="Y151" i="1"/>
  <c r="X152" i="1" s="1"/>
  <c r="AA152" i="1"/>
  <c r="Z153" i="1" s="1"/>
  <c r="B118" i="9"/>
  <c r="C118" i="9" l="1"/>
  <c r="D118" i="9"/>
  <c r="K116" i="9"/>
  <c r="L116" i="9" s="1"/>
  <c r="I116" i="9"/>
  <c r="J116" i="9" s="1"/>
  <c r="M116" i="9"/>
  <c r="N116" i="9" s="1"/>
  <c r="O116" i="9"/>
  <c r="P116" i="9" s="1"/>
  <c r="I247" i="7"/>
  <c r="H248" i="7" s="1"/>
  <c r="G248" i="7"/>
  <c r="F249" i="7" s="1"/>
  <c r="E247" i="7"/>
  <c r="D248" i="7" s="1"/>
  <c r="C248" i="7"/>
  <c r="B249" i="7" s="1"/>
  <c r="G117" i="9"/>
  <c r="H117" i="9"/>
  <c r="E118" i="9"/>
  <c r="F118" i="9"/>
  <c r="Y152" i="1"/>
  <c r="X153" i="1" s="1"/>
  <c r="AA153" i="1"/>
  <c r="Z154" i="1" s="1"/>
  <c r="B119" i="9"/>
  <c r="K117" i="9" l="1"/>
  <c r="L117" i="9" s="1"/>
  <c r="C119" i="9"/>
  <c r="D119" i="9"/>
  <c r="M117" i="9"/>
  <c r="N117" i="9" s="1"/>
  <c r="I248" i="7"/>
  <c r="H249" i="7" s="1"/>
  <c r="G249" i="7"/>
  <c r="F250" i="7" s="1"/>
  <c r="E248" i="7"/>
  <c r="D249" i="7" s="1"/>
  <c r="C249" i="7"/>
  <c r="B250" i="7" s="1"/>
  <c r="O117" i="9"/>
  <c r="P117" i="9" s="1"/>
  <c r="I117" i="9"/>
  <c r="J117" i="9" s="1"/>
  <c r="G118" i="9"/>
  <c r="E119" i="9"/>
  <c r="F119" i="9"/>
  <c r="H118" i="9"/>
  <c r="Y153" i="1"/>
  <c r="X154" i="1" s="1"/>
  <c r="AA154" i="1"/>
  <c r="Z155" i="1" s="1"/>
  <c r="B120" i="9"/>
  <c r="C120" i="9" l="1"/>
  <c r="D120" i="9"/>
  <c r="I118" i="9"/>
  <c r="J118" i="9" s="1"/>
  <c r="K118" i="9"/>
  <c r="L118" i="9" s="1"/>
  <c r="O118" i="9"/>
  <c r="P118" i="9" s="1"/>
  <c r="M118" i="9"/>
  <c r="N118" i="9" s="1"/>
  <c r="I249" i="7"/>
  <c r="H250" i="7" s="1"/>
  <c r="G250" i="7"/>
  <c r="F251" i="7" s="1"/>
  <c r="E249" i="7"/>
  <c r="D250" i="7" s="1"/>
  <c r="C250" i="7"/>
  <c r="B251" i="7" s="1"/>
  <c r="G119" i="9"/>
  <c r="H119" i="9"/>
  <c r="E120" i="9"/>
  <c r="F120" i="9"/>
  <c r="Y154" i="1"/>
  <c r="X155" i="1" s="1"/>
  <c r="AA155" i="1"/>
  <c r="Z156" i="1" s="1"/>
  <c r="B121" i="9"/>
  <c r="C121" i="9" l="1"/>
  <c r="D121" i="9"/>
  <c r="I119" i="9"/>
  <c r="J119" i="9" s="1"/>
  <c r="O119" i="9"/>
  <c r="P119" i="9" s="1"/>
  <c r="M119" i="9"/>
  <c r="N119" i="9" s="1"/>
  <c r="K119" i="9"/>
  <c r="L119" i="9" s="1"/>
  <c r="I250" i="7"/>
  <c r="H251" i="7" s="1"/>
  <c r="G251" i="7"/>
  <c r="F252" i="7" s="1"/>
  <c r="E250" i="7"/>
  <c r="D251" i="7" s="1"/>
  <c r="C251" i="7"/>
  <c r="B252" i="7" s="1"/>
  <c r="G120" i="9"/>
  <c r="H120" i="9"/>
  <c r="E121" i="9"/>
  <c r="F121" i="9"/>
  <c r="Y155" i="1"/>
  <c r="X156" i="1" s="1"/>
  <c r="AA156" i="1"/>
  <c r="Z157" i="1" s="1"/>
  <c r="B122" i="9"/>
  <c r="C122" i="9" l="1"/>
  <c r="D122" i="9"/>
  <c r="M120" i="9"/>
  <c r="N120" i="9" s="1"/>
  <c r="I251" i="7"/>
  <c r="H252" i="7" s="1"/>
  <c r="G252" i="7"/>
  <c r="F253" i="7" s="1"/>
  <c r="E251" i="7"/>
  <c r="D252" i="7" s="1"/>
  <c r="C252" i="7"/>
  <c r="B253" i="7" s="1"/>
  <c r="I120" i="9"/>
  <c r="J120" i="9" s="1"/>
  <c r="O120" i="9"/>
  <c r="P120" i="9" s="1"/>
  <c r="K120" i="9"/>
  <c r="L120" i="9" s="1"/>
  <c r="G121" i="9"/>
  <c r="H121" i="9"/>
  <c r="E122" i="9"/>
  <c r="F122" i="9"/>
  <c r="Y156" i="1"/>
  <c r="X157" i="1" s="1"/>
  <c r="AA157" i="1"/>
  <c r="Z158" i="1" s="1"/>
  <c r="B123" i="9"/>
  <c r="C123" i="9" l="1"/>
  <c r="D123" i="9"/>
  <c r="I121" i="9"/>
  <c r="J121" i="9" s="1"/>
  <c r="O121" i="9"/>
  <c r="I252" i="7"/>
  <c r="H253" i="7" s="1"/>
  <c r="G253" i="7"/>
  <c r="F254" i="7" s="1"/>
  <c r="E252" i="7"/>
  <c r="D253" i="7" s="1"/>
  <c r="C253" i="7"/>
  <c r="B254" i="7" s="1"/>
  <c r="M121" i="9"/>
  <c r="K121" i="9"/>
  <c r="L121" i="9" s="1"/>
  <c r="G122" i="9"/>
  <c r="E123" i="9"/>
  <c r="F123" i="9"/>
  <c r="H122" i="9"/>
  <c r="Y157" i="1"/>
  <c r="X158" i="1" s="1"/>
  <c r="AA158" i="1"/>
  <c r="Z159" i="1" s="1"/>
  <c r="B124" i="9"/>
  <c r="C124" i="9" l="1"/>
  <c r="D124" i="9"/>
  <c r="N121" i="9"/>
  <c r="P121" i="9"/>
  <c r="I253" i="7"/>
  <c r="H254" i="7" s="1"/>
  <c r="G254" i="7"/>
  <c r="F255" i="7" s="1"/>
  <c r="E253" i="7"/>
  <c r="D254" i="7" s="1"/>
  <c r="C254" i="7"/>
  <c r="B255" i="7" s="1"/>
  <c r="G123" i="9"/>
  <c r="K122" i="9"/>
  <c r="L122" i="9" s="1"/>
  <c r="H123" i="9"/>
  <c r="I122" i="9"/>
  <c r="J122" i="9" s="1"/>
  <c r="M122" i="9"/>
  <c r="N122" i="9" s="1"/>
  <c r="E124" i="9"/>
  <c r="F124" i="9"/>
  <c r="H124" i="9" s="1"/>
  <c r="O122" i="9"/>
  <c r="P122" i="9" s="1"/>
  <c r="Y158" i="1"/>
  <c r="X159" i="1" s="1"/>
  <c r="AA159" i="1"/>
  <c r="Z160" i="1" s="1"/>
  <c r="B125" i="9"/>
  <c r="C125" i="9" l="1"/>
  <c r="D125" i="9"/>
  <c r="L140" i="9"/>
  <c r="N140" i="9"/>
  <c r="P140" i="9" s="1"/>
  <c r="F140" i="9"/>
  <c r="D140" i="9"/>
  <c r="K123" i="9"/>
  <c r="L123" i="9" s="1"/>
  <c r="O123" i="9"/>
  <c r="P123" i="9" s="1"/>
  <c r="M123" i="9"/>
  <c r="N123" i="9" s="1"/>
  <c r="I123" i="9"/>
  <c r="J123" i="9" s="1"/>
  <c r="I254" i="7"/>
  <c r="H255" i="7" s="1"/>
  <c r="G255" i="7"/>
  <c r="F256" i="7" s="1"/>
  <c r="E254" i="7"/>
  <c r="D255" i="7" s="1"/>
  <c r="C255" i="7"/>
  <c r="B256" i="7" s="1"/>
  <c r="G124" i="9"/>
  <c r="I124" i="9" s="1"/>
  <c r="J124" i="9" s="1"/>
  <c r="E125" i="9"/>
  <c r="F125" i="9"/>
  <c r="Y159" i="1"/>
  <c r="X160" i="1" s="1"/>
  <c r="AA160" i="1"/>
  <c r="Z161" i="1" s="1"/>
  <c r="B126" i="9"/>
  <c r="C126" i="9" l="1"/>
  <c r="D126" i="9"/>
  <c r="H140" i="9"/>
  <c r="I255" i="7"/>
  <c r="H256" i="7" s="1"/>
  <c r="G256" i="7"/>
  <c r="F257" i="7" s="1"/>
  <c r="E255" i="7"/>
  <c r="D256" i="7" s="1"/>
  <c r="C256" i="7"/>
  <c r="B257" i="7" s="1"/>
  <c r="O124" i="9"/>
  <c r="P124" i="9" s="1"/>
  <c r="K124" i="9"/>
  <c r="L124" i="9" s="1"/>
  <c r="M124" i="9"/>
  <c r="N124" i="9" s="1"/>
  <c r="G125" i="9"/>
  <c r="E126" i="9"/>
  <c r="F126" i="9"/>
  <c r="H125" i="9"/>
  <c r="Y160" i="1"/>
  <c r="X161" i="1" s="1"/>
  <c r="AA161" i="1"/>
  <c r="Z162" i="1" s="1"/>
  <c r="B127" i="9"/>
  <c r="C127" i="9" l="1"/>
  <c r="D127" i="9"/>
  <c r="M125" i="9"/>
  <c r="N125" i="9" s="1"/>
  <c r="K125" i="9"/>
  <c r="L125" i="9" s="1"/>
  <c r="O125" i="9"/>
  <c r="P125" i="9" s="1"/>
  <c r="I256" i="7"/>
  <c r="H257" i="7" s="1"/>
  <c r="G257" i="7"/>
  <c r="F258" i="7" s="1"/>
  <c r="E256" i="7"/>
  <c r="D257" i="7" s="1"/>
  <c r="C257" i="7"/>
  <c r="B258" i="7" s="1"/>
  <c r="H126" i="9"/>
  <c r="G126" i="9"/>
  <c r="I125" i="9"/>
  <c r="J125" i="9" s="1"/>
  <c r="E127" i="9"/>
  <c r="F127" i="9"/>
  <c r="Y161" i="1"/>
  <c r="X162" i="1" s="1"/>
  <c r="AA162" i="1"/>
  <c r="Z163" i="1" s="1"/>
  <c r="B128" i="9"/>
  <c r="C128" i="9" l="1"/>
  <c r="D128" i="9"/>
  <c r="M126" i="9"/>
  <c r="N126" i="9" s="1"/>
  <c r="I126" i="9"/>
  <c r="J126" i="9" s="1"/>
  <c r="O126" i="9"/>
  <c r="P126" i="9" s="1"/>
  <c r="K126" i="9"/>
  <c r="L126" i="9" s="1"/>
  <c r="I257" i="7"/>
  <c r="H258" i="7" s="1"/>
  <c r="G258" i="7"/>
  <c r="F259" i="7" s="1"/>
  <c r="E257" i="7"/>
  <c r="D258" i="7" s="1"/>
  <c r="C258" i="7"/>
  <c r="B259" i="7" s="1"/>
  <c r="H127" i="9"/>
  <c r="G127" i="9"/>
  <c r="E128" i="9"/>
  <c r="F128" i="9"/>
  <c r="Y162" i="1"/>
  <c r="X163" i="1" s="1"/>
  <c r="AA163" i="1"/>
  <c r="Z164" i="1" s="1"/>
  <c r="B129" i="9"/>
  <c r="C129" i="9" l="1"/>
  <c r="D129" i="9"/>
  <c r="O127" i="9"/>
  <c r="G128" i="9"/>
  <c r="I258" i="7"/>
  <c r="H259" i="7" s="1"/>
  <c r="G259" i="7"/>
  <c r="F260" i="7" s="1"/>
  <c r="E258" i="7"/>
  <c r="D259" i="7" s="1"/>
  <c r="C259" i="7"/>
  <c r="B260" i="7" s="1"/>
  <c r="I127" i="9"/>
  <c r="J127" i="9" s="1"/>
  <c r="M127" i="9"/>
  <c r="K127" i="9"/>
  <c r="L127" i="9" s="1"/>
  <c r="H128" i="9"/>
  <c r="E129" i="9"/>
  <c r="F129" i="9"/>
  <c r="Y163" i="1"/>
  <c r="X164" i="1" s="1"/>
  <c r="AA164" i="1"/>
  <c r="Z165" i="1" s="1"/>
  <c r="B130" i="9"/>
  <c r="N127" i="9" l="1"/>
  <c r="P127" i="9"/>
  <c r="C130" i="9"/>
  <c r="D130" i="9"/>
  <c r="K128" i="9"/>
  <c r="L128" i="9" s="1"/>
  <c r="M128" i="9"/>
  <c r="N128" i="9" s="1"/>
  <c r="O128" i="9"/>
  <c r="P128" i="9" s="1"/>
  <c r="I128" i="9"/>
  <c r="J128" i="9" s="1"/>
  <c r="I259" i="7"/>
  <c r="H260" i="7" s="1"/>
  <c r="G260" i="7"/>
  <c r="K18" i="7"/>
  <c r="E259" i="7"/>
  <c r="D260" i="7" s="1"/>
  <c r="C260" i="7"/>
  <c r="K19" i="7"/>
  <c r="G129" i="9"/>
  <c r="E130" i="9"/>
  <c r="F130" i="9"/>
  <c r="H130" i="9" s="1"/>
  <c r="H129" i="9"/>
  <c r="Y164" i="1"/>
  <c r="X165" i="1" s="1"/>
  <c r="AA165" i="1"/>
  <c r="Z166" i="1" s="1"/>
  <c r="B131" i="9"/>
  <c r="C131" i="9" l="1"/>
  <c r="D131" i="9"/>
  <c r="I129" i="9"/>
  <c r="J129" i="9" s="1"/>
  <c r="M129" i="9"/>
  <c r="N129" i="9" s="1"/>
  <c r="K129" i="9"/>
  <c r="L129" i="9" s="1"/>
  <c r="O129" i="9"/>
  <c r="P129" i="9" s="1"/>
  <c r="L18" i="7"/>
  <c r="M18" i="7" s="1"/>
  <c r="I260" i="7"/>
  <c r="L19" i="7"/>
  <c r="E260" i="7"/>
  <c r="M19" i="7"/>
  <c r="G130" i="9"/>
  <c r="K130" i="9" s="1"/>
  <c r="L130" i="9" s="1"/>
  <c r="E131" i="9"/>
  <c r="F131" i="9"/>
  <c r="Y165" i="1"/>
  <c r="X166" i="1" s="1"/>
  <c r="AA166" i="1"/>
  <c r="Z167" i="1" s="1"/>
  <c r="B132" i="9"/>
  <c r="C132" i="9" l="1"/>
  <c r="D132" i="9"/>
  <c r="M130" i="9"/>
  <c r="I130" i="9"/>
  <c r="J130" i="9" s="1"/>
  <c r="O130" i="9"/>
  <c r="G131" i="9"/>
  <c r="H131" i="9"/>
  <c r="K131" i="9" s="1"/>
  <c r="L131" i="9" s="1"/>
  <c r="E132" i="9"/>
  <c r="F132" i="9"/>
  <c r="H132" i="9" s="1"/>
  <c r="Y166" i="1"/>
  <c r="X167" i="1" s="1"/>
  <c r="AA167" i="1"/>
  <c r="Z168" i="1" s="1"/>
  <c r="B133" i="9"/>
  <c r="P130" i="9" l="1"/>
  <c r="N130" i="9"/>
  <c r="C133" i="9"/>
  <c r="D133" i="9"/>
  <c r="M131" i="9"/>
  <c r="N131" i="9" s="1"/>
  <c r="I131" i="9"/>
  <c r="J131" i="9" s="1"/>
  <c r="O131" i="9"/>
  <c r="P131" i="9" s="1"/>
  <c r="G132" i="9"/>
  <c r="O132" i="9" s="1"/>
  <c r="P132" i="9" s="1"/>
  <c r="E133" i="9"/>
  <c r="F133" i="9"/>
  <c r="Y167" i="1"/>
  <c r="X168" i="1" s="1"/>
  <c r="AA168" i="1"/>
  <c r="Z169" i="1" s="1"/>
  <c r="K132" i="9" l="1"/>
  <c r="L132" i="9" s="1"/>
  <c r="I132" i="9"/>
  <c r="J132" i="9" s="1"/>
  <c r="M132" i="9"/>
  <c r="G133" i="9"/>
  <c r="H133" i="9"/>
  <c r="L141" i="9"/>
  <c r="N141" i="9"/>
  <c r="F141" i="9"/>
  <c r="D141" i="9"/>
  <c r="Y168" i="1"/>
  <c r="X169" i="1" s="1"/>
  <c r="AA169" i="1"/>
  <c r="Z170" i="1" s="1"/>
  <c r="N132" i="9" l="1"/>
  <c r="H141" i="9"/>
  <c r="P141" i="9"/>
  <c r="M133" i="9"/>
  <c r="N133" i="9" s="1"/>
  <c r="O133" i="9"/>
  <c r="K133" i="9"/>
  <c r="R140" i="9" s="1"/>
  <c r="I133" i="9"/>
  <c r="J133" i="9" s="1"/>
  <c r="Y169" i="1"/>
  <c r="X170" i="1" s="1"/>
  <c r="AA170" i="1"/>
  <c r="Z171" i="1" s="1"/>
  <c r="P133" i="9" l="1"/>
  <c r="B140" i="9"/>
  <c r="J140" i="9"/>
  <c r="L133" i="9"/>
  <c r="Z140" i="9"/>
  <c r="AA140" i="9" s="1"/>
  <c r="AD140" i="9"/>
  <c r="L142" i="9"/>
  <c r="N142" i="9"/>
  <c r="U140" i="9"/>
  <c r="V140" i="9"/>
  <c r="S140" i="9"/>
  <c r="T140" i="9"/>
  <c r="D142" i="9"/>
  <c r="F142" i="9"/>
  <c r="Y170" i="1"/>
  <c r="X171" i="1" s="1"/>
  <c r="AA171" i="1"/>
  <c r="Z172" i="1" s="1"/>
  <c r="K140" i="9" l="1"/>
  <c r="M140" i="9"/>
  <c r="O140" i="9" s="1"/>
  <c r="Q140" i="9" s="1"/>
  <c r="J141" i="9" s="1"/>
  <c r="C140" i="9"/>
  <c r="E140" i="9"/>
  <c r="G140" i="9" s="1"/>
  <c r="AB140" i="9"/>
  <c r="AF140" i="9" s="1"/>
  <c r="H142" i="9"/>
  <c r="X140" i="9"/>
  <c r="P142" i="9"/>
  <c r="AC140" i="9"/>
  <c r="AE140" i="9" s="1"/>
  <c r="W140" i="9"/>
  <c r="Y171" i="1"/>
  <c r="X172" i="1" s="1"/>
  <c r="AA172" i="1"/>
  <c r="Z173" i="1" s="1"/>
  <c r="K141" i="9" l="1"/>
  <c r="M141" i="9"/>
  <c r="I140" i="9"/>
  <c r="B141" i="9" s="1"/>
  <c r="AG140" i="9"/>
  <c r="Z141" i="9" s="1"/>
  <c r="AA141" i="9" s="1"/>
  <c r="F143" i="9"/>
  <c r="D143" i="9"/>
  <c r="Y140" i="9"/>
  <c r="R141" i="9" s="1"/>
  <c r="S141" i="9" s="1"/>
  <c r="Y172" i="1"/>
  <c r="X173" i="1" s="1"/>
  <c r="AA173" i="1"/>
  <c r="Z174" i="1" s="1"/>
  <c r="O141" i="9" l="1"/>
  <c r="Q141" i="9" s="1"/>
  <c r="J142" i="9" s="1"/>
  <c r="M142" i="9" s="1"/>
  <c r="C141" i="9"/>
  <c r="E141" i="9"/>
  <c r="K142" i="9"/>
  <c r="AD141" i="9"/>
  <c r="AF141" i="9" s="1"/>
  <c r="H143" i="9"/>
  <c r="AB141" i="9"/>
  <c r="AC141" i="9"/>
  <c r="AE141" i="9" s="1"/>
  <c r="N143" i="9"/>
  <c r="P143" i="9" s="1"/>
  <c r="V141" i="9"/>
  <c r="T141" i="9"/>
  <c r="U141" i="9"/>
  <c r="W141" i="9" s="1"/>
  <c r="Y173" i="1"/>
  <c r="X174" i="1" s="1"/>
  <c r="AA174" i="1"/>
  <c r="Z175" i="1" s="1"/>
  <c r="O142" i="9" l="1"/>
  <c r="G141" i="9"/>
  <c r="I141" i="9" s="1"/>
  <c r="B142" i="9" s="1"/>
  <c r="E142" i="9" s="1"/>
  <c r="Q142" i="9"/>
  <c r="J143" i="9" s="1"/>
  <c r="D144" i="9"/>
  <c r="AG141" i="9"/>
  <c r="Z142" i="9" s="1"/>
  <c r="AC142" i="9" s="1"/>
  <c r="F144" i="9"/>
  <c r="X141" i="9"/>
  <c r="Y141" i="9" s="1"/>
  <c r="R142" i="9" s="1"/>
  <c r="Y174" i="1"/>
  <c r="X175" i="1" s="1"/>
  <c r="AA175" i="1"/>
  <c r="Z176" i="1" s="1"/>
  <c r="C142" i="9" l="1"/>
  <c r="G142" i="9" s="1"/>
  <c r="I142" i="9" s="1"/>
  <c r="B143" i="9" s="1"/>
  <c r="L143" i="9"/>
  <c r="K143" i="9"/>
  <c r="M143" i="9"/>
  <c r="AD142" i="9"/>
  <c r="H144" i="9"/>
  <c r="AB142" i="9"/>
  <c r="AA142" i="9"/>
  <c r="AE142" i="9" s="1"/>
  <c r="N144" i="9"/>
  <c r="L144" i="9"/>
  <c r="AF142" i="9"/>
  <c r="T142" i="9"/>
  <c r="V142" i="9"/>
  <c r="U142" i="9"/>
  <c r="S142" i="9"/>
  <c r="Y175" i="1"/>
  <c r="X176" i="1" s="1"/>
  <c r="AA176" i="1"/>
  <c r="Z177" i="1" s="1"/>
  <c r="C143" i="9" l="1"/>
  <c r="E143" i="9"/>
  <c r="G143" i="9" s="1"/>
  <c r="I143" i="9" s="1"/>
  <c r="B144" i="9" s="1"/>
  <c r="O143" i="9"/>
  <c r="Q143" i="9" s="1"/>
  <c r="J144" i="9" s="1"/>
  <c r="K144" i="9" s="1"/>
  <c r="D145" i="9"/>
  <c r="F145" i="9"/>
  <c r="AG142" i="9"/>
  <c r="Z143" i="9" s="1"/>
  <c r="AC143" i="9" s="1"/>
  <c r="P144" i="9"/>
  <c r="H145" i="9"/>
  <c r="W142" i="9"/>
  <c r="X142" i="9"/>
  <c r="Y176" i="1"/>
  <c r="X177" i="1" s="1"/>
  <c r="AA177" i="1"/>
  <c r="Z178" i="1" s="1"/>
  <c r="M144" i="9" l="1"/>
  <c r="O144" i="9" s="1"/>
  <c r="Q144" i="9" s="1"/>
  <c r="J145" i="9" s="1"/>
  <c r="C144" i="9"/>
  <c r="E144" i="9"/>
  <c r="G144" i="9" s="1"/>
  <c r="AB143" i="9"/>
  <c r="N145" i="9"/>
  <c r="P145" i="9" s="1"/>
  <c r="AA143" i="9"/>
  <c r="AE143" i="9"/>
  <c r="AD143" i="9"/>
  <c r="AF143" i="9" s="1"/>
  <c r="Y142" i="9"/>
  <c r="R143" i="9" s="1"/>
  <c r="S143" i="9" s="1"/>
  <c r="F146" i="9"/>
  <c r="D146" i="9"/>
  <c r="Y177" i="1"/>
  <c r="X178" i="1" s="1"/>
  <c r="AA178" i="1"/>
  <c r="Z179" i="1" s="1"/>
  <c r="L145" i="9" l="1"/>
  <c r="M145" i="9"/>
  <c r="K145" i="9"/>
  <c r="I144" i="9"/>
  <c r="B145" i="9" s="1"/>
  <c r="N146" i="9"/>
  <c r="AG143" i="9"/>
  <c r="Z144" i="9" s="1"/>
  <c r="AB144" i="9" s="1"/>
  <c r="T143" i="9"/>
  <c r="V143" i="9"/>
  <c r="X143" i="9" s="1"/>
  <c r="L146" i="9"/>
  <c r="U143" i="9"/>
  <c r="W143" i="9" s="1"/>
  <c r="P146" i="9"/>
  <c r="H146" i="9"/>
  <c r="AD144" i="9"/>
  <c r="AF144" i="9" s="1"/>
  <c r="Y178" i="1"/>
  <c r="X179" i="1" s="1"/>
  <c r="AA179" i="1"/>
  <c r="Z180" i="1" s="1"/>
  <c r="O145" i="9" l="1"/>
  <c r="Q145" i="9" s="1"/>
  <c r="J146" i="9" s="1"/>
  <c r="M146" i="9" s="1"/>
  <c r="E145" i="9"/>
  <c r="C145" i="9"/>
  <c r="K146" i="9"/>
  <c r="O146" i="9" s="1"/>
  <c r="Q146" i="9" s="1"/>
  <c r="J147" i="9" s="1"/>
  <c r="L147" i="9" s="1"/>
  <c r="AC144" i="9"/>
  <c r="AA144" i="9"/>
  <c r="Y143" i="9"/>
  <c r="R144" i="9" s="1"/>
  <c r="T144" i="9" s="1"/>
  <c r="F147" i="9"/>
  <c r="D147" i="9"/>
  <c r="Y179" i="1"/>
  <c r="X180" i="1" s="1"/>
  <c r="AA180" i="1"/>
  <c r="Z181" i="1" s="1"/>
  <c r="G145" i="9" l="1"/>
  <c r="I145" i="9" s="1"/>
  <c r="B146" i="9" s="1"/>
  <c r="AE144" i="9"/>
  <c r="AG144" i="9" s="1"/>
  <c r="Z145" i="9" s="1"/>
  <c r="AB145" i="9" s="1"/>
  <c r="E146" i="9"/>
  <c r="C146" i="9"/>
  <c r="K147" i="9"/>
  <c r="H147" i="9"/>
  <c r="N147" i="9"/>
  <c r="P147" i="9" s="1"/>
  <c r="M147" i="9"/>
  <c r="O147" i="9" s="1"/>
  <c r="V144" i="9"/>
  <c r="X144" i="9" s="1"/>
  <c r="S144" i="9"/>
  <c r="U144" i="9"/>
  <c r="AD145" i="9"/>
  <c r="AF145" i="9" s="1"/>
  <c r="Y180" i="1"/>
  <c r="X181" i="1" s="1"/>
  <c r="AA181" i="1"/>
  <c r="Z182" i="1" s="1"/>
  <c r="G146" i="9" l="1"/>
  <c r="I146" i="9" s="1"/>
  <c r="B147" i="9" s="1"/>
  <c r="AA145" i="9"/>
  <c r="Q147" i="9"/>
  <c r="J148" i="9" s="1"/>
  <c r="M148" i="9" s="1"/>
  <c r="AC145" i="9"/>
  <c r="E147" i="9"/>
  <c r="C147" i="9"/>
  <c r="W144" i="9"/>
  <c r="Y144" i="9" s="1"/>
  <c r="R145" i="9" s="1"/>
  <c r="S145" i="9" s="1"/>
  <c r="AE145" i="9"/>
  <c r="AG145" i="9" s="1"/>
  <c r="Z146" i="9" s="1"/>
  <c r="AA146" i="9" s="1"/>
  <c r="F148" i="9"/>
  <c r="D148" i="9"/>
  <c r="L148" i="9"/>
  <c r="N148" i="9"/>
  <c r="K148" i="9"/>
  <c r="O148" i="9" s="1"/>
  <c r="AD146" i="9"/>
  <c r="Y181" i="1"/>
  <c r="X182" i="1" s="1"/>
  <c r="AA182" i="1"/>
  <c r="Z183" i="1" s="1"/>
  <c r="G147" i="9" l="1"/>
  <c r="I147" i="9" s="1"/>
  <c r="B148" i="9" s="1"/>
  <c r="C148" i="9" s="1"/>
  <c r="E148" i="9"/>
  <c r="G148" i="9" s="1"/>
  <c r="H148" i="9"/>
  <c r="AB146" i="9"/>
  <c r="P148" i="9"/>
  <c r="V145" i="9"/>
  <c r="T145" i="9"/>
  <c r="AF146" i="9"/>
  <c r="AC146" i="9"/>
  <c r="AE146" i="9" s="1"/>
  <c r="U145" i="9"/>
  <c r="W145" i="9" s="1"/>
  <c r="Q148" i="9"/>
  <c r="J149" i="9" s="1"/>
  <c r="L149" i="9" s="1"/>
  <c r="Y182" i="1"/>
  <c r="X183" i="1" s="1"/>
  <c r="AA183" i="1"/>
  <c r="Z184" i="1" s="1"/>
  <c r="I148" i="9" l="1"/>
  <c r="B149" i="9" s="1"/>
  <c r="C149" i="9" s="1"/>
  <c r="X145" i="9"/>
  <c r="F149" i="9"/>
  <c r="E149" i="9"/>
  <c r="G149" i="9" s="1"/>
  <c r="Y145" i="9"/>
  <c r="R146" i="9" s="1"/>
  <c r="U146" i="9" s="1"/>
  <c r="AG146" i="9"/>
  <c r="Z147" i="9" s="1"/>
  <c r="AB147" i="9" s="1"/>
  <c r="D149" i="9"/>
  <c r="H149" i="9" s="1"/>
  <c r="N149" i="9"/>
  <c r="P149" i="9" s="1"/>
  <c r="M149" i="9"/>
  <c r="K149" i="9"/>
  <c r="Y183" i="1"/>
  <c r="X184" i="1" s="1"/>
  <c r="AA184" i="1"/>
  <c r="Z185" i="1" s="1"/>
  <c r="V146" i="9" l="1"/>
  <c r="X146" i="9" s="1"/>
  <c r="T146" i="9"/>
  <c r="S146" i="9"/>
  <c r="W146" i="9" s="1"/>
  <c r="I149" i="9"/>
  <c r="B150" i="9" s="1"/>
  <c r="E150" i="9" s="1"/>
  <c r="AD147" i="9"/>
  <c r="AF147" i="9" s="1"/>
  <c r="AC147" i="9"/>
  <c r="AA147" i="9"/>
  <c r="O149" i="9"/>
  <c r="Q149" i="9" s="1"/>
  <c r="J150" i="9" s="1"/>
  <c r="K150" i="9" s="1"/>
  <c r="Y184" i="1"/>
  <c r="X185" i="1" s="1"/>
  <c r="AA185" i="1"/>
  <c r="Z186" i="1" s="1"/>
  <c r="F150" i="9" l="1"/>
  <c r="D150" i="9"/>
  <c r="Y146" i="9"/>
  <c r="R147" i="9" s="1"/>
  <c r="S147" i="9" s="1"/>
  <c r="C150" i="9"/>
  <c r="G150" i="9" s="1"/>
  <c r="AE147" i="9"/>
  <c r="AG147" i="9" s="1"/>
  <c r="Z148" i="9" s="1"/>
  <c r="AB148" i="9" s="1"/>
  <c r="N150" i="9"/>
  <c r="L150" i="9"/>
  <c r="M150" i="9"/>
  <c r="O150" i="9" s="1"/>
  <c r="Y185" i="1"/>
  <c r="X186" i="1" s="1"/>
  <c r="AA186" i="1"/>
  <c r="Z187" i="1" s="1"/>
  <c r="V147" i="9" l="1"/>
  <c r="H150" i="9"/>
  <c r="I150" i="9" s="1"/>
  <c r="B151" i="9" s="1"/>
  <c r="T147" i="9"/>
  <c r="U147" i="9"/>
  <c r="W147" i="9" s="1"/>
  <c r="AD148" i="9"/>
  <c r="AF148" i="9" s="1"/>
  <c r="AA148" i="9"/>
  <c r="AC148" i="9"/>
  <c r="P150" i="9"/>
  <c r="Q150" i="9" s="1"/>
  <c r="J151" i="9" s="1"/>
  <c r="N151" i="9" s="1"/>
  <c r="Y186" i="1"/>
  <c r="X187" i="1" s="1"/>
  <c r="AA187" i="1"/>
  <c r="Z188" i="1" s="1"/>
  <c r="C151" i="9" l="1"/>
  <c r="D151" i="9"/>
  <c r="F151" i="9"/>
  <c r="H151" i="9" s="1"/>
  <c r="X147" i="9"/>
  <c r="Y147" i="9" s="1"/>
  <c r="R148" i="9" s="1"/>
  <c r="U148" i="9" s="1"/>
  <c r="E151" i="9"/>
  <c r="G151" i="9" s="1"/>
  <c r="AE148" i="9"/>
  <c r="AG148" i="9" s="1"/>
  <c r="Z149" i="9" s="1"/>
  <c r="L151" i="9"/>
  <c r="P151" i="9" s="1"/>
  <c r="M151" i="9"/>
  <c r="K151" i="9"/>
  <c r="Y187" i="1"/>
  <c r="X188" i="1" s="1"/>
  <c r="AA188" i="1"/>
  <c r="Z189" i="1" s="1"/>
  <c r="I151" i="9" l="1"/>
  <c r="B152" i="9" s="1"/>
  <c r="E152" i="9" s="1"/>
  <c r="V148" i="9"/>
  <c r="X148" i="9" s="1"/>
  <c r="T148" i="9"/>
  <c r="S148" i="9"/>
  <c r="W148" i="9" s="1"/>
  <c r="O151" i="9"/>
  <c r="Q151" i="9" s="1"/>
  <c r="J152" i="9" s="1"/>
  <c r="L152" i="9" s="1"/>
  <c r="AD149" i="9"/>
  <c r="AB149" i="9"/>
  <c r="AC149" i="9"/>
  <c r="AA149" i="9"/>
  <c r="Y188" i="1"/>
  <c r="X189" i="1" s="1"/>
  <c r="AA189" i="1"/>
  <c r="Z190" i="1" s="1"/>
  <c r="D152" i="9" l="1"/>
  <c r="F152" i="9"/>
  <c r="C152" i="9"/>
  <c r="Y148" i="9"/>
  <c r="R149" i="9" s="1"/>
  <c r="U149" i="9" s="1"/>
  <c r="AF149" i="9"/>
  <c r="M152" i="9"/>
  <c r="N152" i="9"/>
  <c r="P152" i="9" s="1"/>
  <c r="K152" i="9"/>
  <c r="H152" i="9"/>
  <c r="AE149" i="9"/>
  <c r="AG149" i="9" s="1"/>
  <c r="Z150" i="9" s="1"/>
  <c r="G152" i="9"/>
  <c r="Y189" i="1"/>
  <c r="X190" i="1" s="1"/>
  <c r="AA190" i="1"/>
  <c r="Z191" i="1" s="1"/>
  <c r="V149" i="9" l="1"/>
  <c r="X149" i="9" s="1"/>
  <c r="T149" i="9"/>
  <c r="S149" i="9"/>
  <c r="W149" i="9" s="1"/>
  <c r="I152" i="9"/>
  <c r="B153" i="9" s="1"/>
  <c r="C153" i="9" s="1"/>
  <c r="O152" i="9"/>
  <c r="Q152" i="9" s="1"/>
  <c r="J153" i="9" s="1"/>
  <c r="N153" i="9" s="1"/>
  <c r="AD150" i="9"/>
  <c r="AC150" i="9"/>
  <c r="AB150" i="9"/>
  <c r="AA150" i="9"/>
  <c r="Y190" i="1"/>
  <c r="X191" i="1" s="1"/>
  <c r="AA191" i="1"/>
  <c r="Z192" i="1" s="1"/>
  <c r="Y149" i="9" l="1"/>
  <c r="R150" i="9" s="1"/>
  <c r="U150" i="9" s="1"/>
  <c r="F153" i="9"/>
  <c r="D153" i="9"/>
  <c r="V150" i="9"/>
  <c r="T150" i="9"/>
  <c r="X150" i="9" s="1"/>
  <c r="E153" i="9"/>
  <c r="G153" i="9" s="1"/>
  <c r="M153" i="9"/>
  <c r="AF150" i="9"/>
  <c r="K153" i="9"/>
  <c r="L153" i="9"/>
  <c r="P153" i="9" s="1"/>
  <c r="AE150" i="9"/>
  <c r="Y191" i="1"/>
  <c r="X192" i="1" s="1"/>
  <c r="AA192" i="1"/>
  <c r="Z193" i="1" s="1"/>
  <c r="S150" i="9" l="1"/>
  <c r="W150" i="9" s="1"/>
  <c r="H153" i="9"/>
  <c r="I153" i="9"/>
  <c r="B154" i="9" s="1"/>
  <c r="C154" i="9" s="1"/>
  <c r="O153" i="9"/>
  <c r="Q153" i="9" s="1"/>
  <c r="J154" i="9" s="1"/>
  <c r="K154" i="9" s="1"/>
  <c r="Y150" i="9"/>
  <c r="R151" i="9" s="1"/>
  <c r="U151" i="9" s="1"/>
  <c r="AG150" i="9"/>
  <c r="Z151" i="9" s="1"/>
  <c r="AA151" i="9" s="1"/>
  <c r="Y192" i="1"/>
  <c r="X193" i="1" s="1"/>
  <c r="AA193" i="1"/>
  <c r="Z194" i="1" s="1"/>
  <c r="E154" i="9" l="1"/>
  <c r="G154" i="9" s="1"/>
  <c r="D154" i="9"/>
  <c r="F154" i="9"/>
  <c r="H154" i="9" s="1"/>
  <c r="T151" i="9"/>
  <c r="V151" i="9"/>
  <c r="X151" i="9" s="1"/>
  <c r="L154" i="9"/>
  <c r="N154" i="9"/>
  <c r="M154" i="9"/>
  <c r="O154" i="9" s="1"/>
  <c r="S151" i="9"/>
  <c r="W151" i="9" s="1"/>
  <c r="AB151" i="9"/>
  <c r="AD151" i="9"/>
  <c r="AF151" i="9" s="1"/>
  <c r="AC151" i="9"/>
  <c r="AE151" i="9" s="1"/>
  <c r="Y193" i="1"/>
  <c r="X194" i="1" s="1"/>
  <c r="AA194" i="1"/>
  <c r="Z195" i="1" s="1"/>
  <c r="I154" i="9" l="1"/>
  <c r="B155" i="9" s="1"/>
  <c r="E155" i="9" s="1"/>
  <c r="F155" i="9"/>
  <c r="D155" i="9"/>
  <c r="P154" i="9"/>
  <c r="C155" i="9"/>
  <c r="G155" i="9" s="1"/>
  <c r="Y151" i="9"/>
  <c r="R152" i="9" s="1"/>
  <c r="U152" i="9" s="1"/>
  <c r="Q154" i="9"/>
  <c r="J155" i="9" s="1"/>
  <c r="K155" i="9" s="1"/>
  <c r="AG151" i="9"/>
  <c r="Z152" i="9" s="1"/>
  <c r="AC152" i="9" s="1"/>
  <c r="Y194" i="1"/>
  <c r="X195" i="1" s="1"/>
  <c r="AA195" i="1"/>
  <c r="Z196" i="1" s="1"/>
  <c r="H155" i="9" l="1"/>
  <c r="N155" i="9"/>
  <c r="P155" i="9" s="1"/>
  <c r="L155" i="9"/>
  <c r="T152" i="9"/>
  <c r="V152" i="9"/>
  <c r="X152" i="9" s="1"/>
  <c r="I155" i="9"/>
  <c r="B156" i="9" s="1"/>
  <c r="E156" i="9" s="1"/>
  <c r="M155" i="9"/>
  <c r="O155" i="9" s="1"/>
  <c r="S152" i="9"/>
  <c r="W152" i="9" s="1"/>
  <c r="AB152" i="9"/>
  <c r="AD152" i="9"/>
  <c r="AA152" i="9"/>
  <c r="AE152" i="9" s="1"/>
  <c r="Y195" i="1"/>
  <c r="X196" i="1" s="1"/>
  <c r="AA196" i="1"/>
  <c r="Z197" i="1" s="1"/>
  <c r="Q155" i="9" l="1"/>
  <c r="J156" i="9" s="1"/>
  <c r="L156" i="9" s="1"/>
  <c r="F156" i="9"/>
  <c r="D156" i="9"/>
  <c r="C156" i="9"/>
  <c r="G156" i="9" s="1"/>
  <c r="Y152" i="9"/>
  <c r="R153" i="9" s="1"/>
  <c r="S153" i="9" s="1"/>
  <c r="AF152" i="9"/>
  <c r="AG152" i="9" s="1"/>
  <c r="Z153" i="9" s="1"/>
  <c r="AB153" i="9" s="1"/>
  <c r="N156" i="9"/>
  <c r="Y196" i="1"/>
  <c r="X197" i="1" s="1"/>
  <c r="AA197" i="1"/>
  <c r="Z198" i="1" s="1"/>
  <c r="K156" i="9" l="1"/>
  <c r="M156" i="9"/>
  <c r="O156" i="9" s="1"/>
  <c r="H156" i="9"/>
  <c r="I156" i="9"/>
  <c r="B157" i="9" s="1"/>
  <c r="C157" i="9" s="1"/>
  <c r="V153" i="9"/>
  <c r="T153" i="9"/>
  <c r="X153" i="9" s="1"/>
  <c r="P156" i="9"/>
  <c r="U153" i="9"/>
  <c r="W153" i="9" s="1"/>
  <c r="AC153" i="9"/>
  <c r="AA153" i="9"/>
  <c r="AD153" i="9"/>
  <c r="AF153" i="9" s="1"/>
  <c r="Y197" i="1"/>
  <c r="X198" i="1" s="1"/>
  <c r="AA198" i="1"/>
  <c r="Z199" i="1" s="1"/>
  <c r="Y153" i="9" l="1"/>
  <c r="R154" i="9" s="1"/>
  <c r="S154" i="9" s="1"/>
  <c r="D157" i="9"/>
  <c r="F157" i="9"/>
  <c r="E157" i="9"/>
  <c r="G157" i="9" s="1"/>
  <c r="Q156" i="9"/>
  <c r="J157" i="9" s="1"/>
  <c r="M157" i="9" s="1"/>
  <c r="AE153" i="9"/>
  <c r="AG153" i="9" s="1"/>
  <c r="Z154" i="9" s="1"/>
  <c r="AC154" i="9" s="1"/>
  <c r="T154" i="9"/>
  <c r="V154" i="9"/>
  <c r="H157" i="9"/>
  <c r="AB154" i="9"/>
  <c r="AD154" i="9"/>
  <c r="Y198" i="1"/>
  <c r="X199" i="1" s="1"/>
  <c r="AA199" i="1"/>
  <c r="Z200" i="1" s="1"/>
  <c r="U154" i="9" l="1"/>
  <c r="W154" i="9" s="1"/>
  <c r="I157" i="9"/>
  <c r="B158" i="9" s="1"/>
  <c r="C158" i="9" s="1"/>
  <c r="N157" i="9"/>
  <c r="L157" i="9"/>
  <c r="K157" i="9"/>
  <c r="O157" i="9" s="1"/>
  <c r="X154" i="9"/>
  <c r="AA154" i="9"/>
  <c r="AE154" i="9" s="1"/>
  <c r="AF154" i="9"/>
  <c r="D158" i="9"/>
  <c r="F158" i="9"/>
  <c r="Y199" i="1"/>
  <c r="X200" i="1" s="1"/>
  <c r="AA200" i="1"/>
  <c r="Z201" i="1" s="1"/>
  <c r="Y154" i="9" l="1"/>
  <c r="R155" i="9" s="1"/>
  <c r="E158" i="9"/>
  <c r="G158" i="9" s="1"/>
  <c r="P157" i="9"/>
  <c r="Q157" i="9" s="1"/>
  <c r="J158" i="9" s="1"/>
  <c r="K158" i="9" s="1"/>
  <c r="H158" i="9"/>
  <c r="V155" i="9"/>
  <c r="T155" i="9"/>
  <c r="S155" i="9"/>
  <c r="U155" i="9"/>
  <c r="AG154" i="9"/>
  <c r="Z155" i="9" s="1"/>
  <c r="AA155" i="9" s="1"/>
  <c r="Y200" i="1"/>
  <c r="X201" i="1" s="1"/>
  <c r="AA201" i="1"/>
  <c r="Z202" i="1" s="1"/>
  <c r="I158" i="9" l="1"/>
  <c r="B159" i="9" s="1"/>
  <c r="E159" i="9" s="1"/>
  <c r="N158" i="9"/>
  <c r="P158" i="9" s="1"/>
  <c r="M158" i="9"/>
  <c r="O158" i="9" s="1"/>
  <c r="L158" i="9"/>
  <c r="D159" i="9"/>
  <c r="F159" i="9"/>
  <c r="H159" i="9" s="1"/>
  <c r="W155" i="9"/>
  <c r="X155" i="9"/>
  <c r="AD155" i="9"/>
  <c r="AC155" i="9"/>
  <c r="AE155" i="9" s="1"/>
  <c r="AB155" i="9"/>
  <c r="Y201" i="1"/>
  <c r="X202" i="1" s="1"/>
  <c r="AA202" i="1"/>
  <c r="Z203" i="1" s="1"/>
  <c r="Q158" i="9" l="1"/>
  <c r="J159" i="9" s="1"/>
  <c r="L159" i="9" s="1"/>
  <c r="C159" i="9"/>
  <c r="G159" i="9" s="1"/>
  <c r="N159" i="9"/>
  <c r="P159" i="9" s="1"/>
  <c r="Y155" i="9"/>
  <c r="R156" i="9" s="1"/>
  <c r="S156" i="9" s="1"/>
  <c r="M159" i="9"/>
  <c r="K159" i="9"/>
  <c r="AF155" i="9"/>
  <c r="AG155" i="9" s="1"/>
  <c r="Z156" i="9" s="1"/>
  <c r="AB156" i="9" s="1"/>
  <c r="Y202" i="1"/>
  <c r="X203" i="1" s="1"/>
  <c r="AA203" i="1"/>
  <c r="Z204" i="1" s="1"/>
  <c r="I159" i="9" l="1"/>
  <c r="B160" i="9" s="1"/>
  <c r="C160" i="9" s="1"/>
  <c r="F160" i="9"/>
  <c r="D160" i="9"/>
  <c r="H160" i="9" s="1"/>
  <c r="V156" i="9"/>
  <c r="T156" i="9"/>
  <c r="X156" i="9" s="1"/>
  <c r="U156" i="9"/>
  <c r="W156" i="9" s="1"/>
  <c r="O159" i="9"/>
  <c r="Q159" i="9" s="1"/>
  <c r="J160" i="9" s="1"/>
  <c r="K160" i="9" s="1"/>
  <c r="AA156" i="9"/>
  <c r="AC156" i="9"/>
  <c r="AD156" i="9"/>
  <c r="AF156" i="9" s="1"/>
  <c r="Y203" i="1"/>
  <c r="X204" i="1" s="1"/>
  <c r="AA204" i="1"/>
  <c r="Z205" i="1" s="1"/>
  <c r="E160" i="9" l="1"/>
  <c r="G160" i="9" s="1"/>
  <c r="I160" i="9" s="1"/>
  <c r="B161" i="9" s="1"/>
  <c r="C161" i="9" s="1"/>
  <c r="L160" i="9"/>
  <c r="N160" i="9"/>
  <c r="Y156" i="9"/>
  <c r="R157" i="9" s="1"/>
  <c r="U157" i="9" s="1"/>
  <c r="M160" i="9"/>
  <c r="O160" i="9" s="1"/>
  <c r="AE156" i="9"/>
  <c r="AG156" i="9" s="1"/>
  <c r="Z157" i="9" s="1"/>
  <c r="AA157" i="9" s="1"/>
  <c r="P160" i="9"/>
  <c r="Y204" i="1"/>
  <c r="X205" i="1" s="1"/>
  <c r="AA205" i="1"/>
  <c r="Z206" i="1" s="1"/>
  <c r="F161" i="9" l="1"/>
  <c r="H161" i="9" s="1"/>
  <c r="AD157" i="9"/>
  <c r="D161" i="9"/>
  <c r="E161" i="9"/>
  <c r="G161" i="9" s="1"/>
  <c r="S157" i="9"/>
  <c r="W157" i="9" s="1"/>
  <c r="T157" i="9"/>
  <c r="V157" i="9"/>
  <c r="AB157" i="9"/>
  <c r="AF157" i="9" s="1"/>
  <c r="Q160" i="9"/>
  <c r="J161" i="9" s="1"/>
  <c r="L161" i="9" s="1"/>
  <c r="AC157" i="9"/>
  <c r="AE157" i="9" s="1"/>
  <c r="Y205" i="1"/>
  <c r="X206" i="1" s="1"/>
  <c r="AA206" i="1"/>
  <c r="Z207" i="1" s="1"/>
  <c r="X157" i="9" l="1"/>
  <c r="Y157" i="9" s="1"/>
  <c r="R158" i="9" s="1"/>
  <c r="T158" i="9" s="1"/>
  <c r="N161" i="9"/>
  <c r="P161" i="9" s="1"/>
  <c r="AG157" i="9"/>
  <c r="Z158" i="9" s="1"/>
  <c r="AC158" i="9" s="1"/>
  <c r="I161" i="9"/>
  <c r="B162" i="9" s="1"/>
  <c r="C162" i="9" s="1"/>
  <c r="M161" i="9"/>
  <c r="K161" i="9"/>
  <c r="AD158" i="9"/>
  <c r="AB158" i="9"/>
  <c r="Y206" i="1"/>
  <c r="X207" i="1" s="1"/>
  <c r="AA207" i="1"/>
  <c r="Z208" i="1" s="1"/>
  <c r="V158" i="9" l="1"/>
  <c r="X158" i="9" s="1"/>
  <c r="S158" i="9"/>
  <c r="U158" i="9"/>
  <c r="F162" i="9"/>
  <c r="D162" i="9"/>
  <c r="AA158" i="9"/>
  <c r="AE158" i="9" s="1"/>
  <c r="E162" i="9"/>
  <c r="G162" i="9" s="1"/>
  <c r="O161" i="9"/>
  <c r="Q161" i="9" s="1"/>
  <c r="J162" i="9" s="1"/>
  <c r="L162" i="9" s="1"/>
  <c r="AF158" i="9"/>
  <c r="Y207" i="1"/>
  <c r="X208" i="1" s="1"/>
  <c r="AA208" i="1"/>
  <c r="Z209" i="1" s="1"/>
  <c r="W158" i="9" l="1"/>
  <c r="H162" i="9"/>
  <c r="I162" i="9"/>
  <c r="B163" i="9" s="1"/>
  <c r="D163" i="9" s="1"/>
  <c r="AG158" i="9"/>
  <c r="Z159" i="9" s="1"/>
  <c r="AB159" i="9" s="1"/>
  <c r="N162" i="9"/>
  <c r="P162" i="9" s="1"/>
  <c r="Y158" i="9"/>
  <c r="R159" i="9" s="1"/>
  <c r="S159" i="9" s="1"/>
  <c r="M162" i="9"/>
  <c r="K162" i="9"/>
  <c r="AD159" i="9"/>
  <c r="AF159" i="9" s="1"/>
  <c r="Y208" i="1"/>
  <c r="X209" i="1" s="1"/>
  <c r="AA209" i="1"/>
  <c r="Z210" i="1" s="1"/>
  <c r="AA159" i="9" l="1"/>
  <c r="C163" i="9"/>
  <c r="F163" i="9"/>
  <c r="H163" i="9" s="1"/>
  <c r="T159" i="9"/>
  <c r="E163" i="9"/>
  <c r="G163" i="9" s="1"/>
  <c r="U159" i="9"/>
  <c r="W159" i="9" s="1"/>
  <c r="V159" i="9"/>
  <c r="X159" i="9" s="1"/>
  <c r="AC159" i="9"/>
  <c r="AE159" i="9" s="1"/>
  <c r="AG159" i="9" s="1"/>
  <c r="Z160" i="9" s="1"/>
  <c r="AA160" i="9" s="1"/>
  <c r="O162" i="9"/>
  <c r="Q162" i="9" s="1"/>
  <c r="J163" i="9" s="1"/>
  <c r="L163" i="9" s="1"/>
  <c r="Y209" i="1"/>
  <c r="X210" i="1" s="1"/>
  <c r="AA210" i="1"/>
  <c r="Z211" i="1" s="1"/>
  <c r="N163" i="9" l="1"/>
  <c r="P163" i="9" s="1"/>
  <c r="M163" i="9"/>
  <c r="Y159" i="9"/>
  <c r="R160" i="9" s="1"/>
  <c r="U160" i="9" s="1"/>
  <c r="K163" i="9"/>
  <c r="I163" i="9"/>
  <c r="B164" i="9" s="1"/>
  <c r="C164" i="9" s="1"/>
  <c r="AD160" i="9"/>
  <c r="AC160" i="9"/>
  <c r="AE160" i="9" s="1"/>
  <c r="AB160" i="9"/>
  <c r="Y210" i="1"/>
  <c r="X211" i="1" s="1"/>
  <c r="AA211" i="1"/>
  <c r="Z212" i="1" s="1"/>
  <c r="F164" i="9" l="1"/>
  <c r="T160" i="9"/>
  <c r="V160" i="9"/>
  <c r="D164" i="9"/>
  <c r="O163" i="9"/>
  <c r="Q163" i="9" s="1"/>
  <c r="J164" i="9" s="1"/>
  <c r="S160" i="9"/>
  <c r="W160" i="9" s="1"/>
  <c r="E164" i="9"/>
  <c r="G164" i="9" s="1"/>
  <c r="AF160" i="9"/>
  <c r="AG160" i="9" s="1"/>
  <c r="Z161" i="9" s="1"/>
  <c r="X160" i="9"/>
  <c r="Y211" i="1"/>
  <c r="X212" i="1" s="1"/>
  <c r="AA212" i="1"/>
  <c r="Z213" i="1" s="1"/>
  <c r="H164" i="9" l="1"/>
  <c r="K164" i="9"/>
  <c r="L164" i="9"/>
  <c r="N164" i="9"/>
  <c r="P164" i="9" s="1"/>
  <c r="I164" i="9"/>
  <c r="B165" i="9" s="1"/>
  <c r="D165" i="9" s="1"/>
  <c r="M164" i="9"/>
  <c r="O164" i="9" s="1"/>
  <c r="Y160" i="9"/>
  <c r="R161" i="9" s="1"/>
  <c r="S161" i="9" s="1"/>
  <c r="AA161" i="9"/>
  <c r="AD161" i="9"/>
  <c r="AC161" i="9"/>
  <c r="AB161" i="9"/>
  <c r="F165" i="9"/>
  <c r="Y212" i="1"/>
  <c r="X213" i="1" s="1"/>
  <c r="AA213" i="1"/>
  <c r="Z214" i="1" s="1"/>
  <c r="V161" i="9" l="1"/>
  <c r="Q164" i="9"/>
  <c r="J165" i="9" s="1"/>
  <c r="K165" i="9" s="1"/>
  <c r="E165" i="9"/>
  <c r="T161" i="9"/>
  <c r="AF161" i="9"/>
  <c r="C165" i="9"/>
  <c r="U161" i="9"/>
  <c r="W161" i="9" s="1"/>
  <c r="AE161" i="9"/>
  <c r="H165" i="9"/>
  <c r="Y213" i="1"/>
  <c r="X214" i="1" s="1"/>
  <c r="AA214" i="1"/>
  <c r="Z215" i="1" s="1"/>
  <c r="G165" i="9" l="1"/>
  <c r="I165" i="9" s="1"/>
  <c r="B166" i="9" s="1"/>
  <c r="C166" i="9" s="1"/>
  <c r="X161" i="9"/>
  <c r="Y161" i="9" s="1"/>
  <c r="R162" i="9" s="1"/>
  <c r="S162" i="9" s="1"/>
  <c r="N165" i="9"/>
  <c r="L165" i="9"/>
  <c r="M165" i="9"/>
  <c r="O165" i="9" s="1"/>
  <c r="AG161" i="9"/>
  <c r="Z162" i="9" s="1"/>
  <c r="AB162" i="9" s="1"/>
  <c r="D166" i="9"/>
  <c r="F166" i="9"/>
  <c r="Y214" i="1"/>
  <c r="X215" i="1" s="1"/>
  <c r="AA215" i="1"/>
  <c r="Z216" i="1" s="1"/>
  <c r="E166" i="9" l="1"/>
  <c r="G166" i="9" s="1"/>
  <c r="P165" i="9"/>
  <c r="Q165" i="9" s="1"/>
  <c r="J166" i="9" s="1"/>
  <c r="N166" i="9" s="1"/>
  <c r="AD162" i="9"/>
  <c r="AF162" i="9" s="1"/>
  <c r="AA162" i="9"/>
  <c r="AC162" i="9"/>
  <c r="V162" i="9"/>
  <c r="T162" i="9"/>
  <c r="U162" i="9"/>
  <c r="W162" i="9" s="1"/>
  <c r="H166" i="9"/>
  <c r="Y215" i="1"/>
  <c r="X216" i="1" s="1"/>
  <c r="AA216" i="1"/>
  <c r="Z217" i="1" s="1"/>
  <c r="K166" i="9" l="1"/>
  <c r="L166" i="9"/>
  <c r="P166" i="9" s="1"/>
  <c r="M166" i="9"/>
  <c r="O166" i="9" s="1"/>
  <c r="X162" i="9"/>
  <c r="AE162" i="9"/>
  <c r="AG162" i="9" s="1"/>
  <c r="Z163" i="9" s="1"/>
  <c r="AC163" i="9" s="1"/>
  <c r="I166" i="9"/>
  <c r="B167" i="9" s="1"/>
  <c r="C167" i="9" s="1"/>
  <c r="Y162" i="9"/>
  <c r="R163" i="9" s="1"/>
  <c r="S163" i="9" s="1"/>
  <c r="Y216" i="1"/>
  <c r="X217" i="1" s="1"/>
  <c r="AA217" i="1"/>
  <c r="Z218" i="1" s="1"/>
  <c r="Q166" i="9" l="1"/>
  <c r="J167" i="9" s="1"/>
  <c r="K167" i="9" s="1"/>
  <c r="AA163" i="9"/>
  <c r="AE163" i="9" s="1"/>
  <c r="V163" i="9"/>
  <c r="F167" i="9"/>
  <c r="H167" i="9" s="1"/>
  <c r="AB163" i="9"/>
  <c r="N167" i="9"/>
  <c r="P167" i="9" s="1"/>
  <c r="D167" i="9"/>
  <c r="AD163" i="9"/>
  <c r="AF163" i="9" s="1"/>
  <c r="L167" i="9"/>
  <c r="E167" i="9"/>
  <c r="G167" i="9" s="1"/>
  <c r="T163" i="9"/>
  <c r="X163" i="9" s="1"/>
  <c r="U163" i="9"/>
  <c r="W163" i="9" s="1"/>
  <c r="Y217" i="1"/>
  <c r="X218" i="1" s="1"/>
  <c r="AA218" i="1"/>
  <c r="Z219" i="1" s="1"/>
  <c r="M167" i="9" l="1"/>
  <c r="O167" i="9" s="1"/>
  <c r="Q167" i="9" s="1"/>
  <c r="J168" i="9" s="1"/>
  <c r="N168" i="9" s="1"/>
  <c r="AG163" i="9"/>
  <c r="Z164" i="9" s="1"/>
  <c r="AA164" i="9" s="1"/>
  <c r="I167" i="9"/>
  <c r="B168" i="9" s="1"/>
  <c r="E168" i="9" s="1"/>
  <c r="L168" i="9"/>
  <c r="P168" i="9" s="1"/>
  <c r="Y163" i="9"/>
  <c r="R164" i="9" s="1"/>
  <c r="U164" i="9" s="1"/>
  <c r="AD164" i="9"/>
  <c r="AB164" i="9"/>
  <c r="D168" i="9"/>
  <c r="F168" i="9"/>
  <c r="H168" i="9" s="1"/>
  <c r="Y218" i="1"/>
  <c r="X219" i="1" s="1"/>
  <c r="AA219" i="1"/>
  <c r="Z220" i="1" s="1"/>
  <c r="K168" i="9" l="1"/>
  <c r="M168" i="9"/>
  <c r="O168" i="9" s="1"/>
  <c r="Q168" i="9" s="1"/>
  <c r="J169" i="9" s="1"/>
  <c r="L169" i="9" s="1"/>
  <c r="AC164" i="9"/>
  <c r="AE164" i="9" s="1"/>
  <c r="C168" i="9"/>
  <c r="S164" i="9"/>
  <c r="W164" i="9" s="1"/>
  <c r="T164" i="9"/>
  <c r="V164" i="9"/>
  <c r="X164" i="9" s="1"/>
  <c r="AF164" i="9"/>
  <c r="G168" i="9"/>
  <c r="I168" i="9" s="1"/>
  <c r="B169" i="9" s="1"/>
  <c r="Y219" i="1"/>
  <c r="X220" i="1" s="1"/>
  <c r="AA220" i="1"/>
  <c r="Z221" i="1" s="1"/>
  <c r="AG164" i="9" l="1"/>
  <c r="Z165" i="9" s="1"/>
  <c r="AC165" i="9" s="1"/>
  <c r="M169" i="9"/>
  <c r="K169" i="9"/>
  <c r="N169" i="9"/>
  <c r="P169" i="9" s="1"/>
  <c r="Y164" i="9"/>
  <c r="R165" i="9" s="1"/>
  <c r="U165" i="9" s="1"/>
  <c r="AD165" i="9"/>
  <c r="AB165" i="9"/>
  <c r="D169" i="9"/>
  <c r="F169" i="9"/>
  <c r="C169" i="9"/>
  <c r="E169" i="9"/>
  <c r="Y220" i="1"/>
  <c r="X221" i="1" s="1"/>
  <c r="AA221" i="1"/>
  <c r="Z222" i="1" s="1"/>
  <c r="AA165" i="9" l="1"/>
  <c r="AE165" i="9" s="1"/>
  <c r="O169" i="9"/>
  <c r="Q169" i="9" s="1"/>
  <c r="J170" i="9" s="1"/>
  <c r="L170" i="9" s="1"/>
  <c r="H169" i="9"/>
  <c r="V165" i="9"/>
  <c r="X165" i="9" s="1"/>
  <c r="T165" i="9"/>
  <c r="G169" i="9"/>
  <c r="I169" i="9" s="1"/>
  <c r="B170" i="9" s="1"/>
  <c r="S165" i="9"/>
  <c r="W165" i="9" s="1"/>
  <c r="AF165" i="9"/>
  <c r="AG165" i="9" s="1"/>
  <c r="Z166" i="9" s="1"/>
  <c r="AB166" i="9" s="1"/>
  <c r="Y221" i="1"/>
  <c r="X222" i="1" s="1"/>
  <c r="AA222" i="1"/>
  <c r="Z223" i="1" s="1"/>
  <c r="K170" i="9" l="1"/>
  <c r="M170" i="9"/>
  <c r="O170" i="9" s="1"/>
  <c r="N170" i="9"/>
  <c r="P170" i="9" s="1"/>
  <c r="Y165" i="9"/>
  <c r="R166" i="9" s="1"/>
  <c r="U166" i="9" s="1"/>
  <c r="AD166" i="9"/>
  <c r="AF166" i="9" s="1"/>
  <c r="AA166" i="9"/>
  <c r="AC166" i="9"/>
  <c r="D170" i="9"/>
  <c r="F170" i="9"/>
  <c r="C170" i="9"/>
  <c r="E170" i="9"/>
  <c r="Y222" i="1"/>
  <c r="X223" i="1" s="1"/>
  <c r="AA223" i="1"/>
  <c r="Z224" i="1" s="1"/>
  <c r="Q170" i="9" l="1"/>
  <c r="J171" i="9" s="1"/>
  <c r="M171" i="9"/>
  <c r="N171" i="9"/>
  <c r="H170" i="9"/>
  <c r="T166" i="9"/>
  <c r="L171" i="9"/>
  <c r="P171" i="9" s="1"/>
  <c r="K171" i="9"/>
  <c r="V166" i="9"/>
  <c r="S166" i="9"/>
  <c r="W166" i="9" s="1"/>
  <c r="AE166" i="9"/>
  <c r="AG166" i="9" s="1"/>
  <c r="Z167" i="9" s="1"/>
  <c r="AA167" i="9" s="1"/>
  <c r="G170" i="9"/>
  <c r="I170" i="9" s="1"/>
  <c r="B171" i="9" s="1"/>
  <c r="Y223" i="1"/>
  <c r="X224" i="1" s="1"/>
  <c r="AA224" i="1"/>
  <c r="Z225" i="1" s="1"/>
  <c r="X166" i="9" l="1"/>
  <c r="Y166" i="9" s="1"/>
  <c r="R167" i="9" s="1"/>
  <c r="O171" i="9"/>
  <c r="Q171" i="9" s="1"/>
  <c r="J172" i="9" s="1"/>
  <c r="AD167" i="9"/>
  <c r="AF167" i="9" s="1"/>
  <c r="AB167" i="9"/>
  <c r="AC167" i="9"/>
  <c r="AE167" i="9" s="1"/>
  <c r="T167" i="9"/>
  <c r="V167" i="9"/>
  <c r="X167" i="9" s="1"/>
  <c r="D171" i="9"/>
  <c r="F171" i="9"/>
  <c r="H171" i="9" s="1"/>
  <c r="C171" i="9"/>
  <c r="E171" i="9"/>
  <c r="Y224" i="1"/>
  <c r="X225" i="1" s="1"/>
  <c r="AA225" i="1"/>
  <c r="Z226" i="1" s="1"/>
  <c r="S167" i="9" l="1"/>
  <c r="U167" i="9"/>
  <c r="K172" i="9"/>
  <c r="L172" i="9"/>
  <c r="N172" i="9"/>
  <c r="P172" i="9" s="1"/>
  <c r="M172" i="9"/>
  <c r="O172" i="9" s="1"/>
  <c r="AG167" i="9"/>
  <c r="Z168" i="9" s="1"/>
  <c r="AB168" i="9" s="1"/>
  <c r="G171" i="9"/>
  <c r="I171" i="9" s="1"/>
  <c r="B172" i="9" s="1"/>
  <c r="Y225" i="1"/>
  <c r="X226" i="1" s="1"/>
  <c r="AA226" i="1"/>
  <c r="Z227" i="1" s="1"/>
  <c r="W167" i="9" l="1"/>
  <c r="Y167" i="9" s="1"/>
  <c r="R168" i="9" s="1"/>
  <c r="U168" i="9" s="1"/>
  <c r="Q172" i="9"/>
  <c r="J173" i="9" s="1"/>
  <c r="AD168" i="9"/>
  <c r="AF168" i="9" s="1"/>
  <c r="AC168" i="9"/>
  <c r="AA168" i="9"/>
  <c r="T168" i="9"/>
  <c r="V168" i="9"/>
  <c r="E172" i="9"/>
  <c r="C172" i="9"/>
  <c r="D172" i="9"/>
  <c r="F172" i="9"/>
  <c r="Y226" i="1"/>
  <c r="X227" i="1" s="1"/>
  <c r="AA227" i="1"/>
  <c r="Z228" i="1" s="1"/>
  <c r="S168" i="9" l="1"/>
  <c r="W168" i="9" s="1"/>
  <c r="L173" i="9"/>
  <c r="N173" i="9"/>
  <c r="P173" i="9" s="1"/>
  <c r="K173" i="9"/>
  <c r="M173" i="9"/>
  <c r="O173" i="9" s="1"/>
  <c r="X168" i="9"/>
  <c r="AE168" i="9"/>
  <c r="AG168" i="9" s="1"/>
  <c r="Z169" i="9" s="1"/>
  <c r="H172" i="9"/>
  <c r="G172" i="9"/>
  <c r="Y227" i="1"/>
  <c r="X228" i="1" s="1"/>
  <c r="AA228" i="1"/>
  <c r="Z229" i="1" s="1"/>
  <c r="Y168" i="9" l="1"/>
  <c r="R169" i="9" s="1"/>
  <c r="Q173" i="9"/>
  <c r="J174" i="9" s="1"/>
  <c r="AD169" i="9"/>
  <c r="AB169" i="9"/>
  <c r="I172" i="9"/>
  <c r="B173" i="9" s="1"/>
  <c r="C173" i="9" s="1"/>
  <c r="AC169" i="9"/>
  <c r="AA169" i="9"/>
  <c r="U169" i="9"/>
  <c r="V169" i="9"/>
  <c r="T169" i="9"/>
  <c r="S169" i="9"/>
  <c r="Y228" i="1"/>
  <c r="X229" i="1" s="1"/>
  <c r="AA229" i="1"/>
  <c r="Z230" i="1" s="1"/>
  <c r="N174" i="9" l="1"/>
  <c r="M174" i="9"/>
  <c r="L174" i="9"/>
  <c r="K174" i="9"/>
  <c r="D173" i="9"/>
  <c r="F173" i="9"/>
  <c r="X169" i="9"/>
  <c r="AF169" i="9"/>
  <c r="E173" i="9"/>
  <c r="G173" i="9" s="1"/>
  <c r="AE169" i="9"/>
  <c r="W169" i="9"/>
  <c r="Y169" i="9" s="1"/>
  <c r="R170" i="9" s="1"/>
  <c r="H173" i="9"/>
  <c r="Y229" i="1"/>
  <c r="X230" i="1" s="1"/>
  <c r="AA230" i="1"/>
  <c r="Z231" i="1" s="1"/>
  <c r="O174" i="9" l="1"/>
  <c r="P174" i="9"/>
  <c r="AG169" i="9"/>
  <c r="Z170" i="9" s="1"/>
  <c r="AA170" i="9" s="1"/>
  <c r="I173" i="9"/>
  <c r="B174" i="9" s="1"/>
  <c r="C174" i="9" s="1"/>
  <c r="S170" i="9"/>
  <c r="T170" i="9"/>
  <c r="V170" i="9"/>
  <c r="U170" i="9"/>
  <c r="Y230" i="1"/>
  <c r="X231" i="1" s="1"/>
  <c r="AA231" i="1"/>
  <c r="Z232" i="1" s="1"/>
  <c r="Q174" i="9" l="1"/>
  <c r="J175" i="9" s="1"/>
  <c r="M175" i="9"/>
  <c r="K175" i="9"/>
  <c r="N175" i="9"/>
  <c r="P175" i="9" s="1"/>
  <c r="L175" i="9"/>
  <c r="D174" i="9"/>
  <c r="F174" i="9"/>
  <c r="AC170" i="9"/>
  <c r="AE170" i="9" s="1"/>
  <c r="AB170" i="9"/>
  <c r="AD170" i="9"/>
  <c r="E174" i="9"/>
  <c r="G174" i="9" s="1"/>
  <c r="W170" i="9"/>
  <c r="X170" i="9"/>
  <c r="H174" i="9"/>
  <c r="Y231" i="1"/>
  <c r="X232" i="1" s="1"/>
  <c r="AA232" i="1"/>
  <c r="Z233" i="1" s="1"/>
  <c r="AF170" i="9" l="1"/>
  <c r="AG170" i="9" s="1"/>
  <c r="Z171" i="9" s="1"/>
  <c r="AC171" i="9" s="1"/>
  <c r="O175" i="9"/>
  <c r="Q175" i="9" s="1"/>
  <c r="J176" i="9" s="1"/>
  <c r="Y170" i="9"/>
  <c r="R171" i="9" s="1"/>
  <c r="S171" i="9" s="1"/>
  <c r="I174" i="9"/>
  <c r="B175" i="9" s="1"/>
  <c r="C175" i="9" s="1"/>
  <c r="Y232" i="1"/>
  <c r="X233" i="1" s="1"/>
  <c r="AA233" i="1"/>
  <c r="Z234" i="1" s="1"/>
  <c r="K176" i="9" l="1"/>
  <c r="N176" i="9"/>
  <c r="P176" i="9" s="1"/>
  <c r="L176" i="9"/>
  <c r="M176" i="9"/>
  <c r="F175" i="9"/>
  <c r="AD171" i="9"/>
  <c r="AF171" i="9" s="1"/>
  <c r="AA171" i="9"/>
  <c r="AE171" i="9" s="1"/>
  <c r="AB171" i="9"/>
  <c r="D175" i="9"/>
  <c r="H175" i="9" s="1"/>
  <c r="V171" i="9"/>
  <c r="X171" i="9" s="1"/>
  <c r="T171" i="9"/>
  <c r="U171" i="9"/>
  <c r="W171" i="9" s="1"/>
  <c r="E175" i="9"/>
  <c r="G175" i="9" s="1"/>
  <c r="Y233" i="1"/>
  <c r="X234" i="1" s="1"/>
  <c r="AA234" i="1"/>
  <c r="Z235" i="1" s="1"/>
  <c r="O176" i="9" l="1"/>
  <c r="Q176" i="9"/>
  <c r="J177" i="9" s="1"/>
  <c r="AG171" i="9"/>
  <c r="Z172" i="9" s="1"/>
  <c r="AB172" i="9" s="1"/>
  <c r="I175" i="9"/>
  <c r="B176" i="9" s="1"/>
  <c r="E176" i="9" s="1"/>
  <c r="Y171" i="9"/>
  <c r="R172" i="9" s="1"/>
  <c r="V172" i="9" s="1"/>
  <c r="AC172" i="9"/>
  <c r="T172" i="9"/>
  <c r="Y234" i="1"/>
  <c r="X235" i="1" s="1"/>
  <c r="AA235" i="1"/>
  <c r="Z236" i="1" s="1"/>
  <c r="AA172" i="9" l="1"/>
  <c r="U172" i="9"/>
  <c r="S172" i="9"/>
  <c r="AE172" i="9"/>
  <c r="K177" i="9"/>
  <c r="M177" i="9"/>
  <c r="O177" i="9" s="1"/>
  <c r="N177" i="9"/>
  <c r="P177" i="9" s="1"/>
  <c r="L177" i="9"/>
  <c r="C176" i="9"/>
  <c r="G176" i="9" s="1"/>
  <c r="AD172" i="9"/>
  <c r="AF172" i="9" s="1"/>
  <c r="AG172" i="9" s="1"/>
  <c r="Z173" i="9" s="1"/>
  <c r="F176" i="9"/>
  <c r="H176" i="9" s="1"/>
  <c r="D176" i="9"/>
  <c r="X172" i="9"/>
  <c r="Y235" i="1"/>
  <c r="X236" i="1" s="1"/>
  <c r="AA236" i="1"/>
  <c r="Z237" i="1" s="1"/>
  <c r="W172" i="9" l="1"/>
  <c r="Q177" i="9"/>
  <c r="J178" i="9" s="1"/>
  <c r="I176" i="9"/>
  <c r="B177" i="9" s="1"/>
  <c r="C177" i="9" s="1"/>
  <c r="AA173" i="9"/>
  <c r="AC173" i="9"/>
  <c r="AE173" i="9" s="1"/>
  <c r="AB173" i="9"/>
  <c r="AD173" i="9"/>
  <c r="AF173" i="9" s="1"/>
  <c r="F177" i="9"/>
  <c r="Y172" i="9"/>
  <c r="R173" i="9" s="1"/>
  <c r="S173" i="9" s="1"/>
  <c r="Y236" i="1"/>
  <c r="X237" i="1" s="1"/>
  <c r="AA237" i="1"/>
  <c r="Z238" i="1" s="1"/>
  <c r="AG173" i="9" l="1"/>
  <c r="Z174" i="9" s="1"/>
  <c r="AC174" i="9" s="1"/>
  <c r="E177" i="9"/>
  <c r="G177" i="9" s="1"/>
  <c r="D177" i="9"/>
  <c r="H177" i="9" s="1"/>
  <c r="K178" i="9"/>
  <c r="M178" i="9"/>
  <c r="L178" i="9"/>
  <c r="N178" i="9"/>
  <c r="V173" i="9"/>
  <c r="X173" i="9" s="1"/>
  <c r="AD174" i="9"/>
  <c r="AB174" i="9"/>
  <c r="T173" i="9"/>
  <c r="U173" i="9"/>
  <c r="W173" i="9" s="1"/>
  <c r="Y237" i="1"/>
  <c r="X238" i="1" s="1"/>
  <c r="AA238" i="1"/>
  <c r="Z239" i="1" s="1"/>
  <c r="AA174" i="9" l="1"/>
  <c r="O178" i="9"/>
  <c r="P178" i="9"/>
  <c r="I177" i="9"/>
  <c r="B178" i="9" s="1"/>
  <c r="AE174" i="9"/>
  <c r="AF174" i="9"/>
  <c r="Y173" i="9"/>
  <c r="R174" i="9" s="1"/>
  <c r="U174" i="9" s="1"/>
  <c r="Y238" i="1"/>
  <c r="X239" i="1" s="1"/>
  <c r="AA239" i="1"/>
  <c r="Z240" i="1" s="1"/>
  <c r="AG174" i="9" l="1"/>
  <c r="Z175" i="9" s="1"/>
  <c r="Q178" i="9"/>
  <c r="J179" i="9" s="1"/>
  <c r="K179" i="9" s="1"/>
  <c r="F178" i="9"/>
  <c r="H178" i="9" s="1"/>
  <c r="C178" i="9"/>
  <c r="E178" i="9"/>
  <c r="D178" i="9"/>
  <c r="M179" i="9"/>
  <c r="N179" i="9"/>
  <c r="L179" i="9"/>
  <c r="T174" i="9"/>
  <c r="AA175" i="9"/>
  <c r="AB175" i="9"/>
  <c r="AD175" i="9"/>
  <c r="AF175" i="9" s="1"/>
  <c r="V174" i="9"/>
  <c r="X174" i="9" s="1"/>
  <c r="S174" i="9"/>
  <c r="W174" i="9" s="1"/>
  <c r="Y174" i="9" s="1"/>
  <c r="R175" i="9" s="1"/>
  <c r="AC175" i="9"/>
  <c r="Y239" i="1"/>
  <c r="X240" i="1" s="1"/>
  <c r="AA240" i="1"/>
  <c r="Z241" i="1" s="1"/>
  <c r="P179" i="9" l="1"/>
  <c r="G178" i="9"/>
  <c r="I178" i="9" s="1"/>
  <c r="B179" i="9" s="1"/>
  <c r="C179" i="9" s="1"/>
  <c r="AE175" i="9"/>
  <c r="AG175" i="9" s="1"/>
  <c r="Z176" i="9" s="1"/>
  <c r="AC176" i="9" s="1"/>
  <c r="O179" i="9"/>
  <c r="Q179" i="9" s="1"/>
  <c r="J180" i="9" s="1"/>
  <c r="S175" i="9"/>
  <c r="U175" i="9"/>
  <c r="T175" i="9"/>
  <c r="V175" i="9"/>
  <c r="Y240" i="1"/>
  <c r="X241" i="1" s="1"/>
  <c r="AA241" i="1"/>
  <c r="Z242" i="1" s="1"/>
  <c r="E179" i="9" l="1"/>
  <c r="G179" i="9" s="1"/>
  <c r="D179" i="9"/>
  <c r="F179" i="9"/>
  <c r="M180" i="9"/>
  <c r="N180" i="9"/>
  <c r="P180" i="9" s="1"/>
  <c r="L180" i="9"/>
  <c r="K180" i="9"/>
  <c r="H179" i="9"/>
  <c r="AB176" i="9"/>
  <c r="AA176" i="9"/>
  <c r="AE176" i="9" s="1"/>
  <c r="AD176" i="9"/>
  <c r="X175" i="9"/>
  <c r="W175" i="9"/>
  <c r="Y241" i="1"/>
  <c r="X242" i="1" s="1"/>
  <c r="AA242" i="1"/>
  <c r="Z243" i="1" s="1"/>
  <c r="I179" i="9" l="1"/>
  <c r="B180" i="9" s="1"/>
  <c r="E180" i="9" s="1"/>
  <c r="AF176" i="9"/>
  <c r="O180" i="9"/>
  <c r="Q180" i="9" s="1"/>
  <c r="J181" i="9" s="1"/>
  <c r="D180" i="9"/>
  <c r="F180" i="9"/>
  <c r="C180" i="9"/>
  <c r="G180" i="9" s="1"/>
  <c r="AG176" i="9"/>
  <c r="Z177" i="9" s="1"/>
  <c r="AB177" i="9" s="1"/>
  <c r="Y175" i="9"/>
  <c r="R176" i="9" s="1"/>
  <c r="S176" i="9" s="1"/>
  <c r="H180" i="9"/>
  <c r="Y242" i="1"/>
  <c r="X243" i="1" s="1"/>
  <c r="AA243" i="1"/>
  <c r="Z244" i="1" s="1"/>
  <c r="K181" i="9" l="1"/>
  <c r="L181" i="9"/>
  <c r="M181" i="9"/>
  <c r="N181" i="9"/>
  <c r="T176" i="9"/>
  <c r="AA177" i="9"/>
  <c r="AC177" i="9"/>
  <c r="AD177" i="9"/>
  <c r="AF177" i="9" s="1"/>
  <c r="V176" i="9"/>
  <c r="X176" i="9" s="1"/>
  <c r="I180" i="9"/>
  <c r="B181" i="9" s="1"/>
  <c r="C181" i="9" s="1"/>
  <c r="U176" i="9"/>
  <c r="W176" i="9" s="1"/>
  <c r="Y243" i="1"/>
  <c r="X244" i="1" s="1"/>
  <c r="AA244" i="1"/>
  <c r="Z245" i="1" s="1"/>
  <c r="L15" i="1"/>
  <c r="N14" i="1"/>
  <c r="P14" i="1"/>
  <c r="L14" i="1"/>
  <c r="N15" i="1"/>
  <c r="J15" i="1"/>
  <c r="P15" i="1"/>
  <c r="P181" i="9" l="1"/>
  <c r="O181" i="9"/>
  <c r="Q181" i="9" s="1"/>
  <c r="J182" i="9" s="1"/>
  <c r="AE177" i="9"/>
  <c r="AG177" i="9" s="1"/>
  <c r="Z178" i="9" s="1"/>
  <c r="AA178" i="9" s="1"/>
  <c r="F181" i="9"/>
  <c r="D181" i="9"/>
  <c r="E181" i="9"/>
  <c r="G181" i="9" s="1"/>
  <c r="Y176" i="9"/>
  <c r="R177" i="9" s="1"/>
  <c r="U177" i="9" s="1"/>
  <c r="Y244" i="1"/>
  <c r="X245" i="1" s="1"/>
  <c r="AA245" i="1"/>
  <c r="Z246" i="1" s="1"/>
  <c r="E54" i="1"/>
  <c r="K182" i="9" l="1"/>
  <c r="L182" i="9"/>
  <c r="N182" i="9"/>
  <c r="M182" i="9"/>
  <c r="T177" i="9"/>
  <c r="AD178" i="9"/>
  <c r="AB178" i="9"/>
  <c r="H181" i="9"/>
  <c r="I181" i="9" s="1"/>
  <c r="B182" i="9" s="1"/>
  <c r="D182" i="9" s="1"/>
  <c r="V177" i="9"/>
  <c r="X177" i="9" s="1"/>
  <c r="AC178" i="9"/>
  <c r="AE178" i="9" s="1"/>
  <c r="S177" i="9"/>
  <c r="W177" i="9" s="1"/>
  <c r="F182" i="9"/>
  <c r="Y245" i="1"/>
  <c r="X246" i="1" s="1"/>
  <c r="AA246" i="1"/>
  <c r="Z247" i="1" s="1"/>
  <c r="D55" i="1"/>
  <c r="E55" i="1" s="1"/>
  <c r="D56" i="1" s="1"/>
  <c r="E56" i="1" s="1"/>
  <c r="D57" i="1" s="1"/>
  <c r="E57" i="1" s="1"/>
  <c r="D58" i="1" s="1"/>
  <c r="E58" i="1" s="1"/>
  <c r="D59" i="1" s="1"/>
  <c r="E59" i="1" s="1"/>
  <c r="D60" i="1" s="1"/>
  <c r="E60" i="1" s="1"/>
  <c r="D61" i="1" s="1"/>
  <c r="E61" i="1" s="1"/>
  <c r="D62" i="1" s="1"/>
  <c r="E62" i="1" s="1"/>
  <c r="D63" i="1" s="1"/>
  <c r="E63" i="1" s="1"/>
  <c r="D64" i="1" s="1"/>
  <c r="E64" i="1" s="1"/>
  <c r="D65" i="1" s="1"/>
  <c r="E65" i="1" s="1"/>
  <c r="D66" i="1" s="1"/>
  <c r="E66" i="1" s="1"/>
  <c r="D67" i="1" s="1"/>
  <c r="E67" i="1" s="1"/>
  <c r="D68" i="1" s="1"/>
  <c r="E68" i="1" s="1"/>
  <c r="D69" i="1" s="1"/>
  <c r="E69" i="1" s="1"/>
  <c r="D70" i="1" s="1"/>
  <c r="E70" i="1" s="1"/>
  <c r="D71" i="1" s="1"/>
  <c r="E71" i="1" s="1"/>
  <c r="D72" i="1" s="1"/>
  <c r="E72" i="1" s="1"/>
  <c r="D73" i="1" s="1"/>
  <c r="E73" i="1" s="1"/>
  <c r="D74" i="1" s="1"/>
  <c r="E74" i="1" s="1"/>
  <c r="D75" i="1" s="1"/>
  <c r="E75" i="1" s="1"/>
  <c r="D76" i="1" s="1"/>
  <c r="E76" i="1" s="1"/>
  <c r="D77" i="1" s="1"/>
  <c r="E77" i="1" s="1"/>
  <c r="D78" i="1" s="1"/>
  <c r="E78" i="1" s="1"/>
  <c r="D79" i="1" s="1"/>
  <c r="E79" i="1" s="1"/>
  <c r="D80" i="1" s="1"/>
  <c r="E80" i="1" s="1"/>
  <c r="D81" i="1" s="1"/>
  <c r="E81" i="1" s="1"/>
  <c r="D82" i="1" s="1"/>
  <c r="E82" i="1" s="1"/>
  <c r="D83" i="1" s="1"/>
  <c r="E83" i="1" s="1"/>
  <c r="D84" i="1" s="1"/>
  <c r="E84" i="1" s="1"/>
  <c r="D85" i="1" s="1"/>
  <c r="E85" i="1" s="1"/>
  <c r="D86" i="1" s="1"/>
  <c r="E86" i="1" s="1"/>
  <c r="D87" i="1" s="1"/>
  <c r="E87" i="1" s="1"/>
  <c r="D88" i="1" s="1"/>
  <c r="E88" i="1" s="1"/>
  <c r="D89" i="1" s="1"/>
  <c r="E89" i="1" s="1"/>
  <c r="D90" i="1" s="1"/>
  <c r="E90" i="1" s="1"/>
  <c r="D91" i="1" s="1"/>
  <c r="E91" i="1" s="1"/>
  <c r="D92" i="1" s="1"/>
  <c r="E92" i="1" s="1"/>
  <c r="D93" i="1" s="1"/>
  <c r="E93" i="1" s="1"/>
  <c r="D94" i="1" s="1"/>
  <c r="E94" i="1" s="1"/>
  <c r="D95" i="1" s="1"/>
  <c r="E95" i="1" s="1"/>
  <c r="D96" i="1" s="1"/>
  <c r="E96" i="1" s="1"/>
  <c r="D97" i="1" s="1"/>
  <c r="E97" i="1" s="1"/>
  <c r="D98" i="1" s="1"/>
  <c r="E98" i="1" s="1"/>
  <c r="D99" i="1" s="1"/>
  <c r="E99" i="1" s="1"/>
  <c r="D100" i="1" s="1"/>
  <c r="E100" i="1" s="1"/>
  <c r="D101" i="1" s="1"/>
  <c r="E101" i="1" s="1"/>
  <c r="D102" i="1" s="1"/>
  <c r="E102" i="1" s="1"/>
  <c r="D103" i="1" s="1"/>
  <c r="E103" i="1" s="1"/>
  <c r="D104" i="1" s="1"/>
  <c r="E104" i="1" s="1"/>
  <c r="D105" i="1" s="1"/>
  <c r="E105" i="1" s="1"/>
  <c r="D106" i="1" s="1"/>
  <c r="E106" i="1" s="1"/>
  <c r="D107" i="1" s="1"/>
  <c r="E107" i="1" s="1"/>
  <c r="D108" i="1" s="1"/>
  <c r="E108" i="1" s="1"/>
  <c r="D109" i="1" s="1"/>
  <c r="E109" i="1" s="1"/>
  <c r="D110" i="1" s="1"/>
  <c r="E110" i="1" s="1"/>
  <c r="D111" i="1" s="1"/>
  <c r="E111" i="1" s="1"/>
  <c r="D112" i="1" s="1"/>
  <c r="E112" i="1" s="1"/>
  <c r="D113" i="1" s="1"/>
  <c r="E113" i="1" s="1"/>
  <c r="D114" i="1" s="1"/>
  <c r="E114" i="1" s="1"/>
  <c r="D115" i="1" s="1"/>
  <c r="E115" i="1" s="1"/>
  <c r="D116" i="1" s="1"/>
  <c r="E116" i="1" s="1"/>
  <c r="D117" i="1" s="1"/>
  <c r="E117" i="1" s="1"/>
  <c r="D118" i="1" s="1"/>
  <c r="E118" i="1" s="1"/>
  <c r="D119" i="1" s="1"/>
  <c r="E119" i="1" s="1"/>
  <c r="D120" i="1" s="1"/>
  <c r="E120" i="1" s="1"/>
  <c r="D121" i="1" s="1"/>
  <c r="E121" i="1" s="1"/>
  <c r="D122" i="1" s="1"/>
  <c r="E122" i="1" s="1"/>
  <c r="D123" i="1" s="1"/>
  <c r="E123" i="1" s="1"/>
  <c r="D124" i="1" s="1"/>
  <c r="E124" i="1" s="1"/>
  <c r="D125" i="1" s="1"/>
  <c r="E125" i="1" s="1"/>
  <c r="D126" i="1" s="1"/>
  <c r="E126" i="1" s="1"/>
  <c r="D127" i="1" s="1"/>
  <c r="E127" i="1" s="1"/>
  <c r="D128" i="1" s="1"/>
  <c r="E128" i="1" s="1"/>
  <c r="D129" i="1" s="1"/>
  <c r="E129" i="1" s="1"/>
  <c r="D130" i="1" s="1"/>
  <c r="E130" i="1" s="1"/>
  <c r="D131" i="1" s="1"/>
  <c r="E131" i="1" s="1"/>
  <c r="D132" i="1" s="1"/>
  <c r="E132" i="1" s="1"/>
  <c r="D133" i="1" s="1"/>
  <c r="E133" i="1" s="1"/>
  <c r="D134" i="1" s="1"/>
  <c r="E134" i="1" s="1"/>
  <c r="D135" i="1" s="1"/>
  <c r="E135" i="1" s="1"/>
  <c r="D136" i="1" s="1"/>
  <c r="E136" i="1" s="1"/>
  <c r="D137" i="1" s="1"/>
  <c r="E137" i="1" s="1"/>
  <c r="D138" i="1" s="1"/>
  <c r="E138" i="1" s="1"/>
  <c r="D139" i="1" s="1"/>
  <c r="E139" i="1" s="1"/>
  <c r="D140" i="1" s="1"/>
  <c r="E140" i="1" s="1"/>
  <c r="D141" i="1" s="1"/>
  <c r="E141" i="1" s="1"/>
  <c r="D142" i="1" s="1"/>
  <c r="E142" i="1" s="1"/>
  <c r="D143" i="1" s="1"/>
  <c r="E143" i="1" s="1"/>
  <c r="D144" i="1" s="1"/>
  <c r="E144" i="1" s="1"/>
  <c r="D145" i="1" s="1"/>
  <c r="E145" i="1" s="1"/>
  <c r="D146" i="1" s="1"/>
  <c r="E146" i="1" s="1"/>
  <c r="D147" i="1" s="1"/>
  <c r="E147" i="1" s="1"/>
  <c r="D148" i="1" s="1"/>
  <c r="E148" i="1" s="1"/>
  <c r="D149" i="1" s="1"/>
  <c r="E149" i="1" s="1"/>
  <c r="D150" i="1" s="1"/>
  <c r="O182" i="9" l="1"/>
  <c r="P182" i="9"/>
  <c r="AF178" i="9"/>
  <c r="AG178" i="9" s="1"/>
  <c r="Z179" i="9" s="1"/>
  <c r="E182" i="9"/>
  <c r="C182" i="9"/>
  <c r="H182" i="9"/>
  <c r="Y177" i="9"/>
  <c r="R178" i="9" s="1"/>
  <c r="S178" i="9" s="1"/>
  <c r="Y246" i="1"/>
  <c r="X247" i="1" s="1"/>
  <c r="AA247" i="1"/>
  <c r="Z248" i="1" s="1"/>
  <c r="E150" i="1"/>
  <c r="D151" i="1" s="1"/>
  <c r="E151" i="1" s="1"/>
  <c r="D152" i="1" s="1"/>
  <c r="E152" i="1" s="1"/>
  <c r="D153" i="1" s="1"/>
  <c r="E153" i="1" s="1"/>
  <c r="D154" i="1" s="1"/>
  <c r="E154" i="1" s="1"/>
  <c r="D155" i="1" s="1"/>
  <c r="E155" i="1" s="1"/>
  <c r="D156" i="1" s="1"/>
  <c r="E156" i="1" s="1"/>
  <c r="D157" i="1" s="1"/>
  <c r="E157" i="1" s="1"/>
  <c r="D158" i="1" s="1"/>
  <c r="E158" i="1" s="1"/>
  <c r="D159" i="1" s="1"/>
  <c r="E159" i="1" s="1"/>
  <c r="D160" i="1" s="1"/>
  <c r="E160" i="1" s="1"/>
  <c r="D161" i="1" s="1"/>
  <c r="E161" i="1" s="1"/>
  <c r="D162" i="1" s="1"/>
  <c r="E162" i="1" s="1"/>
  <c r="D163" i="1" s="1"/>
  <c r="E163" i="1" s="1"/>
  <c r="D164" i="1" s="1"/>
  <c r="E164" i="1" s="1"/>
  <c r="D165" i="1" s="1"/>
  <c r="E165" i="1" s="1"/>
  <c r="D166" i="1" s="1"/>
  <c r="E166" i="1" s="1"/>
  <c r="D167" i="1" s="1"/>
  <c r="E167" i="1" s="1"/>
  <c r="D168" i="1" s="1"/>
  <c r="E168" i="1" s="1"/>
  <c r="D169" i="1" s="1"/>
  <c r="E169" i="1" s="1"/>
  <c r="D170" i="1" s="1"/>
  <c r="E170" i="1" s="1"/>
  <c r="D171" i="1" s="1"/>
  <c r="E171" i="1" s="1"/>
  <c r="D172" i="1" s="1"/>
  <c r="E172" i="1" s="1"/>
  <c r="D173" i="1" s="1"/>
  <c r="E173" i="1" s="1"/>
  <c r="D174" i="1" s="1"/>
  <c r="E174" i="1" s="1"/>
  <c r="D175" i="1" s="1"/>
  <c r="E175" i="1" s="1"/>
  <c r="D176" i="1" s="1"/>
  <c r="E176" i="1" s="1"/>
  <c r="D177" i="1" s="1"/>
  <c r="E177" i="1" s="1"/>
  <c r="D178" i="1" s="1"/>
  <c r="E178" i="1" s="1"/>
  <c r="D179" i="1" s="1"/>
  <c r="E179" i="1" s="1"/>
  <c r="D180" i="1" s="1"/>
  <c r="E180" i="1" s="1"/>
  <c r="D181" i="1" s="1"/>
  <c r="E181" i="1" s="1"/>
  <c r="D182" i="1" s="1"/>
  <c r="E182" i="1" s="1"/>
  <c r="D183" i="1" s="1"/>
  <c r="E183" i="1" s="1"/>
  <c r="D184" i="1" s="1"/>
  <c r="E184" i="1" s="1"/>
  <c r="D185" i="1" s="1"/>
  <c r="E185" i="1" s="1"/>
  <c r="D186" i="1" s="1"/>
  <c r="E186" i="1" s="1"/>
  <c r="D187" i="1" s="1"/>
  <c r="E187" i="1" s="1"/>
  <c r="D188" i="1" s="1"/>
  <c r="E188" i="1" s="1"/>
  <c r="D189" i="1" s="1"/>
  <c r="E189" i="1" s="1"/>
  <c r="D190" i="1" s="1"/>
  <c r="E190" i="1" s="1"/>
  <c r="D191" i="1" s="1"/>
  <c r="E191" i="1" s="1"/>
  <c r="D192" i="1" s="1"/>
  <c r="E192" i="1" s="1"/>
  <c r="D193" i="1" s="1"/>
  <c r="E193" i="1" s="1"/>
  <c r="D194" i="1" s="1"/>
  <c r="E194" i="1" s="1"/>
  <c r="D195" i="1" s="1"/>
  <c r="E195" i="1" s="1"/>
  <c r="D196" i="1" s="1"/>
  <c r="E196" i="1" s="1"/>
  <c r="D197" i="1" s="1"/>
  <c r="E197" i="1" s="1"/>
  <c r="D198" i="1" s="1"/>
  <c r="E198" i="1" s="1"/>
  <c r="D199" i="1" s="1"/>
  <c r="E199" i="1" s="1"/>
  <c r="D200" i="1" s="1"/>
  <c r="E200" i="1" s="1"/>
  <c r="D201" i="1" s="1"/>
  <c r="E201" i="1" s="1"/>
  <c r="D202" i="1" s="1"/>
  <c r="E202" i="1" s="1"/>
  <c r="D203" i="1" s="1"/>
  <c r="E203" i="1" s="1"/>
  <c r="D204" i="1" s="1"/>
  <c r="E204" i="1" s="1"/>
  <c r="D205" i="1" s="1"/>
  <c r="E205" i="1" s="1"/>
  <c r="D206" i="1" s="1"/>
  <c r="E206" i="1" s="1"/>
  <c r="D207" i="1" s="1"/>
  <c r="E207" i="1" s="1"/>
  <c r="D208" i="1" s="1"/>
  <c r="E208" i="1" s="1"/>
  <c r="D209" i="1" s="1"/>
  <c r="E209" i="1" s="1"/>
  <c r="D210" i="1" s="1"/>
  <c r="E210" i="1" s="1"/>
  <c r="D211" i="1" s="1"/>
  <c r="E211" i="1" s="1"/>
  <c r="D212" i="1" s="1"/>
  <c r="E212" i="1" s="1"/>
  <c r="D213" i="1" s="1"/>
  <c r="E213" i="1" s="1"/>
  <c r="D214" i="1" s="1"/>
  <c r="E214" i="1" s="1"/>
  <c r="D215" i="1" s="1"/>
  <c r="E215" i="1" s="1"/>
  <c r="D216" i="1" s="1"/>
  <c r="E216" i="1" s="1"/>
  <c r="D217" i="1" s="1"/>
  <c r="E217" i="1" s="1"/>
  <c r="D218" i="1" s="1"/>
  <c r="E218" i="1" s="1"/>
  <c r="D219" i="1" s="1"/>
  <c r="E219" i="1" s="1"/>
  <c r="D220" i="1" s="1"/>
  <c r="E220" i="1" s="1"/>
  <c r="D221" i="1" s="1"/>
  <c r="E221" i="1" s="1"/>
  <c r="D222" i="1" s="1"/>
  <c r="E222" i="1" s="1"/>
  <c r="D223" i="1" s="1"/>
  <c r="E223" i="1" s="1"/>
  <c r="D224" i="1" s="1"/>
  <c r="E224" i="1" s="1"/>
  <c r="D225" i="1" s="1"/>
  <c r="E225" i="1" s="1"/>
  <c r="D226" i="1" s="1"/>
  <c r="E226" i="1" s="1"/>
  <c r="D227" i="1" s="1"/>
  <c r="E227" i="1" s="1"/>
  <c r="D228" i="1" s="1"/>
  <c r="E228" i="1" s="1"/>
  <c r="D229" i="1" s="1"/>
  <c r="E229" i="1" s="1"/>
  <c r="D230" i="1" s="1"/>
  <c r="E230" i="1" s="1"/>
  <c r="D231" i="1" s="1"/>
  <c r="E231" i="1" s="1"/>
  <c r="D232" i="1" s="1"/>
  <c r="E232" i="1" s="1"/>
  <c r="D233" i="1" s="1"/>
  <c r="E233" i="1" s="1"/>
  <c r="D234" i="1" s="1"/>
  <c r="E234" i="1" s="1"/>
  <c r="D235" i="1" s="1"/>
  <c r="E235" i="1" s="1"/>
  <c r="D236" i="1" s="1"/>
  <c r="E236" i="1" s="1"/>
  <c r="D237" i="1" s="1"/>
  <c r="E237" i="1" s="1"/>
  <c r="D238" i="1" s="1"/>
  <c r="E238" i="1" s="1"/>
  <c r="D239" i="1" s="1"/>
  <c r="E239" i="1" s="1"/>
  <c r="D240" i="1" s="1"/>
  <c r="E240" i="1" s="1"/>
  <c r="D241" i="1" s="1"/>
  <c r="E241" i="1" s="1"/>
  <c r="D242" i="1" s="1"/>
  <c r="E242" i="1" s="1"/>
  <c r="D243" i="1" s="1"/>
  <c r="E243" i="1" s="1"/>
  <c r="D244" i="1" s="1"/>
  <c r="E244" i="1" s="1"/>
  <c r="D245" i="1" s="1"/>
  <c r="E245" i="1" s="1"/>
  <c r="D246" i="1" s="1"/>
  <c r="E246" i="1" s="1"/>
  <c r="D247" i="1" s="1"/>
  <c r="E247" i="1" s="1"/>
  <c r="D248" i="1" s="1"/>
  <c r="E248" i="1" s="1"/>
  <c r="D249" i="1" s="1"/>
  <c r="E249" i="1" s="1"/>
  <c r="D250" i="1" s="1"/>
  <c r="Q182" i="9" l="1"/>
  <c r="J183" i="9" s="1"/>
  <c r="AB179" i="9"/>
  <c r="AD179" i="9"/>
  <c r="AF179" i="9" s="1"/>
  <c r="AC179" i="9"/>
  <c r="AA179" i="9"/>
  <c r="M183" i="9"/>
  <c r="L183" i="9"/>
  <c r="N183" i="9"/>
  <c r="P183" i="9" s="1"/>
  <c r="K183" i="9"/>
  <c r="G182" i="9"/>
  <c r="I182" i="9" s="1"/>
  <c r="B183" i="9" s="1"/>
  <c r="T178" i="9"/>
  <c r="V178" i="9"/>
  <c r="U178" i="9"/>
  <c r="W178" i="9" s="1"/>
  <c r="Y247" i="1"/>
  <c r="X248" i="1" s="1"/>
  <c r="AA248" i="1"/>
  <c r="Z249" i="1" s="1"/>
  <c r="E250" i="1"/>
  <c r="I14" i="1"/>
  <c r="J14" i="1" s="1"/>
  <c r="O183" i="9" l="1"/>
  <c r="Q183" i="9" s="1"/>
  <c r="J184" i="9" s="1"/>
  <c r="AE179" i="9"/>
  <c r="AG179" i="9" s="1"/>
  <c r="Z180" i="9" s="1"/>
  <c r="E183" i="9"/>
  <c r="D183" i="9"/>
  <c r="F183" i="9"/>
  <c r="H183" i="9" s="1"/>
  <c r="C183" i="9"/>
  <c r="X178" i="9"/>
  <c r="Y178" i="9" s="1"/>
  <c r="R179" i="9" s="1"/>
  <c r="Y248" i="1"/>
  <c r="X249" i="1" s="1"/>
  <c r="AA249" i="1"/>
  <c r="Z250" i="1" s="1"/>
  <c r="O16" i="1" s="1"/>
  <c r="K184" i="9" l="1"/>
  <c r="N184" i="9"/>
  <c r="M184" i="9"/>
  <c r="O184" i="9" s="1"/>
  <c r="L184" i="9"/>
  <c r="AA180" i="9"/>
  <c r="AB180" i="9"/>
  <c r="AD180" i="9"/>
  <c r="AC180" i="9"/>
  <c r="G183" i="9"/>
  <c r="I183" i="9" s="1"/>
  <c r="B184" i="9" s="1"/>
  <c r="C184" i="9" s="1"/>
  <c r="T179" i="9"/>
  <c r="V179" i="9"/>
  <c r="X179" i="9" s="1"/>
  <c r="U179" i="9"/>
  <c r="S179" i="9"/>
  <c r="Y249" i="1"/>
  <c r="X250" i="1" s="1"/>
  <c r="P16" i="1"/>
  <c r="AA250" i="1"/>
  <c r="F184" i="9" l="1"/>
  <c r="AE180" i="9"/>
  <c r="P184" i="9"/>
  <c r="AF180" i="9"/>
  <c r="W179" i="9"/>
  <c r="Y179" i="9" s="1"/>
  <c r="R180" i="9" s="1"/>
  <c r="V180" i="9" s="1"/>
  <c r="Q184" i="9"/>
  <c r="J185" i="9" s="1"/>
  <c r="D184" i="9"/>
  <c r="H184" i="9" s="1"/>
  <c r="E184" i="9"/>
  <c r="G184" i="9" s="1"/>
  <c r="M16" i="1"/>
  <c r="N16" i="1" s="1"/>
  <c r="Y250" i="1"/>
  <c r="AG180" i="9" l="1"/>
  <c r="Z181" i="9" s="1"/>
  <c r="AA181" i="9" s="1"/>
  <c r="K185" i="9"/>
  <c r="M185" i="9"/>
  <c r="L185" i="9"/>
  <c r="N185" i="9"/>
  <c r="AB181" i="9"/>
  <c r="AD181" i="9"/>
  <c r="AF181" i="9" s="1"/>
  <c r="I184" i="9"/>
  <c r="B185" i="9" s="1"/>
  <c r="F185" i="9" s="1"/>
  <c r="U180" i="9"/>
  <c r="S180" i="9"/>
  <c r="T180" i="9"/>
  <c r="X180" i="9" s="1"/>
  <c r="W180" i="9" l="1"/>
  <c r="O185" i="9"/>
  <c r="C185" i="9"/>
  <c r="E185" i="9"/>
  <c r="G185" i="9" s="1"/>
  <c r="AC181" i="9"/>
  <c r="AE181" i="9" s="1"/>
  <c r="AG181" i="9" s="1"/>
  <c r="Z182" i="9" s="1"/>
  <c r="P185" i="9"/>
  <c r="Q185" i="9"/>
  <c r="J186" i="9" s="1"/>
  <c r="D185" i="9"/>
  <c r="H185" i="9" s="1"/>
  <c r="Y180" i="9"/>
  <c r="R181" i="9" s="1"/>
  <c r="U181" i="9" s="1"/>
  <c r="D186" i="9"/>
  <c r="I185" i="9" l="1"/>
  <c r="B186" i="9" s="1"/>
  <c r="E186" i="9" s="1"/>
  <c r="F186" i="9"/>
  <c r="K186" i="9"/>
  <c r="M186" i="9"/>
  <c r="O186" i="9" s="1"/>
  <c r="L186" i="9"/>
  <c r="N186" i="9"/>
  <c r="AC182" i="9"/>
  <c r="AB182" i="9"/>
  <c r="AA182" i="9"/>
  <c r="AD182" i="9"/>
  <c r="AF182" i="9" s="1"/>
  <c r="V181" i="9"/>
  <c r="H186" i="9"/>
  <c r="T181" i="9"/>
  <c r="X181" i="9" s="1"/>
  <c r="S181" i="9"/>
  <c r="W181" i="9" s="1"/>
  <c r="C186" i="9" l="1"/>
  <c r="G186" i="9" s="1"/>
  <c r="AE182" i="9"/>
  <c r="P186" i="9"/>
  <c r="Q186" i="9"/>
  <c r="J187" i="9" s="1"/>
  <c r="AG182" i="9"/>
  <c r="Z183" i="9" s="1"/>
  <c r="Y181" i="9"/>
  <c r="R182" i="9" s="1"/>
  <c r="S182" i="9" s="1"/>
  <c r="I186" i="9" l="1"/>
  <c r="B187" i="9" s="1"/>
  <c r="D187" i="9"/>
  <c r="F187" i="9"/>
  <c r="AA183" i="9"/>
  <c r="AB183" i="9"/>
  <c r="AC183" i="9"/>
  <c r="AD183" i="9"/>
  <c r="AF183" i="9" s="1"/>
  <c r="M187" i="9"/>
  <c r="K187" i="9"/>
  <c r="L187" i="9"/>
  <c r="N187" i="9"/>
  <c r="P187" i="9" s="1"/>
  <c r="H187" i="9"/>
  <c r="V182" i="9"/>
  <c r="U182" i="9"/>
  <c r="W182" i="9" s="1"/>
  <c r="T182" i="9"/>
  <c r="C187" i="9" l="1"/>
  <c r="E187" i="9"/>
  <c r="G187" i="9" s="1"/>
  <c r="AE183" i="9"/>
  <c r="AG183" i="9"/>
  <c r="Z184" i="9" s="1"/>
  <c r="AD184" i="9" s="1"/>
  <c r="AF184" i="9" s="1"/>
  <c r="X182" i="9"/>
  <c r="Y182" i="9" s="1"/>
  <c r="R183" i="9" s="1"/>
  <c r="U183" i="9" s="1"/>
  <c r="O187" i="9"/>
  <c r="Q187" i="9" s="1"/>
  <c r="J188" i="9" s="1"/>
  <c r="AB184" i="9"/>
  <c r="F188" i="9"/>
  <c r="H188" i="9" s="1"/>
  <c r="I187" i="9" l="1"/>
  <c r="B188" i="9" s="1"/>
  <c r="AA184" i="9"/>
  <c r="AC184" i="9"/>
  <c r="AE184" i="9" s="1"/>
  <c r="L188" i="9"/>
  <c r="K188" i="9"/>
  <c r="M188" i="9"/>
  <c r="N188" i="9"/>
  <c r="V183" i="9"/>
  <c r="T183" i="9"/>
  <c r="X183" i="9" s="1"/>
  <c r="S183" i="9"/>
  <c r="W183" i="9" s="1"/>
  <c r="D188" i="9" l="1"/>
  <c r="C188" i="9"/>
  <c r="E188" i="9"/>
  <c r="G188" i="9" s="1"/>
  <c r="AG184" i="9"/>
  <c r="Z185" i="9" s="1"/>
  <c r="AA185" i="9" s="1"/>
  <c r="P188" i="9"/>
  <c r="O188" i="9"/>
  <c r="Q188" i="9" s="1"/>
  <c r="J189" i="9" s="1"/>
  <c r="AD185" i="9"/>
  <c r="AB185" i="9"/>
  <c r="D189" i="9"/>
  <c r="F189" i="9"/>
  <c r="Y183" i="9"/>
  <c r="R184" i="9" s="1"/>
  <c r="I188" i="9" l="1"/>
  <c r="B189" i="9" s="1"/>
  <c r="AC185" i="9"/>
  <c r="AE185" i="9" s="1"/>
  <c r="AF185" i="9"/>
  <c r="H189" i="9"/>
  <c r="M189" i="9"/>
  <c r="L189" i="9"/>
  <c r="K189" i="9"/>
  <c r="N189" i="9"/>
  <c r="P189" i="9" s="1"/>
  <c r="T184" i="9"/>
  <c r="S184" i="9"/>
  <c r="U184" i="9"/>
  <c r="V184" i="9"/>
  <c r="AG185" i="9" l="1"/>
  <c r="Z186" i="9" s="1"/>
  <c r="C189" i="9"/>
  <c r="E189" i="9"/>
  <c r="G189" i="9" s="1"/>
  <c r="O189" i="9"/>
  <c r="Q189" i="9" s="1"/>
  <c r="J190" i="9" s="1"/>
  <c r="AA186" i="9"/>
  <c r="AD186" i="9"/>
  <c r="AB186" i="9"/>
  <c r="AC186" i="9"/>
  <c r="AE186" i="9" s="1"/>
  <c r="D190" i="9"/>
  <c r="F190" i="9"/>
  <c r="H190" i="9" s="1"/>
  <c r="W184" i="9"/>
  <c r="X184" i="9"/>
  <c r="I189" i="9" l="1"/>
  <c r="B190" i="9" s="1"/>
  <c r="M190" i="9"/>
  <c r="K190" i="9"/>
  <c r="N190" i="9"/>
  <c r="L190" i="9"/>
  <c r="AF186" i="9"/>
  <c r="AG186" i="9" s="1"/>
  <c r="Z187" i="9" s="1"/>
  <c r="Y184" i="9"/>
  <c r="R185" i="9" s="1"/>
  <c r="U185" i="9" s="1"/>
  <c r="C190" i="9" l="1"/>
  <c r="E190" i="9"/>
  <c r="G190" i="9" s="1"/>
  <c r="P190" i="9"/>
  <c r="AA187" i="9"/>
  <c r="AB187" i="9"/>
  <c r="AC187" i="9"/>
  <c r="AE187" i="9" s="1"/>
  <c r="AD187" i="9"/>
  <c r="AF187" i="9" s="1"/>
  <c r="O190" i="9"/>
  <c r="Q190" i="9" s="1"/>
  <c r="J191" i="9" s="1"/>
  <c r="D191" i="9"/>
  <c r="V185" i="9"/>
  <c r="F191" i="9"/>
  <c r="T185" i="9"/>
  <c r="X185" i="9" s="1"/>
  <c r="S185" i="9"/>
  <c r="W185" i="9" s="1"/>
  <c r="I190" i="9" l="1"/>
  <c r="B191" i="9" s="1"/>
  <c r="H191" i="9"/>
  <c r="K191" i="9"/>
  <c r="M191" i="9"/>
  <c r="N191" i="9"/>
  <c r="L191" i="9"/>
  <c r="AG187" i="9"/>
  <c r="Z188" i="9" s="1"/>
  <c r="Y185" i="9"/>
  <c r="R186" i="9" s="1"/>
  <c r="S186" i="9" s="1"/>
  <c r="F192" i="9"/>
  <c r="D192" i="9"/>
  <c r="O191" i="9" l="1"/>
  <c r="C191" i="9"/>
  <c r="E191" i="9"/>
  <c r="G191" i="9" s="1"/>
  <c r="V186" i="9"/>
  <c r="X186" i="9" s="1"/>
  <c r="P191" i="9"/>
  <c r="Q191" i="9" s="1"/>
  <c r="J192" i="9" s="1"/>
  <c r="T186" i="9"/>
  <c r="AA188" i="9"/>
  <c r="AC188" i="9"/>
  <c r="AB188" i="9"/>
  <c r="AD188" i="9"/>
  <c r="U186" i="9"/>
  <c r="W186" i="9" s="1"/>
  <c r="H192" i="9"/>
  <c r="I191" i="9" l="1"/>
  <c r="B192" i="9" s="1"/>
  <c r="AE188" i="9"/>
  <c r="AF188" i="9"/>
  <c r="AG188" i="9" s="1"/>
  <c r="Z189" i="9" s="1"/>
  <c r="N192" i="9"/>
  <c r="K192" i="9"/>
  <c r="M192" i="9"/>
  <c r="O192" i="9" s="1"/>
  <c r="L192" i="9"/>
  <c r="Y186" i="9"/>
  <c r="R187" i="9" s="1"/>
  <c r="U187" i="9" s="1"/>
  <c r="E192" i="9" l="1"/>
  <c r="C192" i="9"/>
  <c r="P192" i="9"/>
  <c r="Q192" i="9" s="1"/>
  <c r="J193" i="9" s="1"/>
  <c r="AA189" i="9"/>
  <c r="AB189" i="9"/>
  <c r="AC189" i="9"/>
  <c r="AD189" i="9"/>
  <c r="AF189" i="9" s="1"/>
  <c r="T187" i="9"/>
  <c r="F193" i="9"/>
  <c r="D193" i="9"/>
  <c r="V187" i="9"/>
  <c r="S187" i="9"/>
  <c r="W187" i="9" s="1"/>
  <c r="AE189" i="9" l="1"/>
  <c r="G192" i="9"/>
  <c r="I192" i="9" s="1"/>
  <c r="B193" i="9" s="1"/>
  <c r="L193" i="9"/>
  <c r="M193" i="9"/>
  <c r="K193" i="9"/>
  <c r="N193" i="9"/>
  <c r="P193" i="9" s="1"/>
  <c r="X187" i="9"/>
  <c r="AG189" i="9"/>
  <c r="Z190" i="9" s="1"/>
  <c r="H193" i="9"/>
  <c r="Y187" i="9"/>
  <c r="R188" i="9" s="1"/>
  <c r="U188" i="9" s="1"/>
  <c r="E193" i="9" l="1"/>
  <c r="C193" i="9"/>
  <c r="G193" i="9" s="1"/>
  <c r="I193" i="9"/>
  <c r="B194" i="9" s="1"/>
  <c r="D194" i="9" s="1"/>
  <c r="O193" i="9"/>
  <c r="Q193" i="9" s="1"/>
  <c r="J194" i="9" s="1"/>
  <c r="L194" i="9" s="1"/>
  <c r="N194" i="9"/>
  <c r="P194" i="9" s="1"/>
  <c r="AC190" i="9"/>
  <c r="AB190" i="9"/>
  <c r="AD190" i="9"/>
  <c r="AF190" i="9" s="1"/>
  <c r="AA190" i="9"/>
  <c r="V188" i="9"/>
  <c r="F194" i="9"/>
  <c r="H194" i="9" s="1"/>
  <c r="T188" i="9"/>
  <c r="S188" i="9"/>
  <c r="W188" i="9" s="1"/>
  <c r="E194" i="9" l="1"/>
  <c r="K194" i="9"/>
  <c r="C194" i="9"/>
  <c r="M194" i="9"/>
  <c r="O194" i="9" s="1"/>
  <c r="Q194" i="9" s="1"/>
  <c r="J195" i="9" s="1"/>
  <c r="K195" i="9" s="1"/>
  <c r="AE190" i="9"/>
  <c r="X188" i="9"/>
  <c r="AG190" i="9"/>
  <c r="Z191" i="9" s="1"/>
  <c r="L195" i="9"/>
  <c r="N195" i="9"/>
  <c r="P195" i="9" s="1"/>
  <c r="M195" i="9"/>
  <c r="Y188" i="9"/>
  <c r="R189" i="9" s="1"/>
  <c r="S189" i="9" s="1"/>
  <c r="G194" i="9" l="1"/>
  <c r="I194" i="9" s="1"/>
  <c r="B195" i="9" s="1"/>
  <c r="O195" i="9"/>
  <c r="U189" i="9"/>
  <c r="W189" i="9" s="1"/>
  <c r="V189" i="9"/>
  <c r="F195" i="9"/>
  <c r="T189" i="9"/>
  <c r="D195" i="9"/>
  <c r="AC191" i="9"/>
  <c r="AD191" i="9"/>
  <c r="AB191" i="9"/>
  <c r="AA191" i="9"/>
  <c r="Q195" i="9"/>
  <c r="J196" i="9" s="1"/>
  <c r="X189" i="9"/>
  <c r="C195" i="9" l="1"/>
  <c r="E195" i="9"/>
  <c r="AF191" i="9"/>
  <c r="H195" i="9"/>
  <c r="M196" i="9"/>
  <c r="N196" i="9"/>
  <c r="K196" i="9"/>
  <c r="L196" i="9"/>
  <c r="AE191" i="9"/>
  <c r="AG191" i="9" s="1"/>
  <c r="Z192" i="9" s="1"/>
  <c r="Y189" i="9"/>
  <c r="R190" i="9" s="1"/>
  <c r="U190" i="9" s="1"/>
  <c r="G195" i="9" l="1"/>
  <c r="I195" i="9" s="1"/>
  <c r="B196" i="9" s="1"/>
  <c r="O196" i="9"/>
  <c r="D196" i="9"/>
  <c r="F196" i="9"/>
  <c r="H196" i="9" s="1"/>
  <c r="AA192" i="9"/>
  <c r="AC192" i="9"/>
  <c r="AB192" i="9"/>
  <c r="AD192" i="9"/>
  <c r="AF192" i="9" s="1"/>
  <c r="P196" i="9"/>
  <c r="Q196" i="9" s="1"/>
  <c r="J197" i="9" s="1"/>
  <c r="V190" i="9"/>
  <c r="T190" i="9"/>
  <c r="S190" i="9"/>
  <c r="W190" i="9" s="1"/>
  <c r="E196" i="9" l="1"/>
  <c r="C196" i="9"/>
  <c r="AE192" i="9"/>
  <c r="D197" i="9"/>
  <c r="F197" i="9"/>
  <c r="H197" i="9" s="1"/>
  <c r="X190" i="9"/>
  <c r="L197" i="9"/>
  <c r="M197" i="9"/>
  <c r="N197" i="9"/>
  <c r="P197" i="9" s="1"/>
  <c r="K197" i="9"/>
  <c r="AG192" i="9"/>
  <c r="Z193" i="9" s="1"/>
  <c r="Y190" i="9"/>
  <c r="R191" i="9" s="1"/>
  <c r="S191" i="9" s="1"/>
  <c r="G196" i="9" l="1"/>
  <c r="I196" i="9" s="1"/>
  <c r="B197" i="9" s="1"/>
  <c r="C197" i="9" s="1"/>
  <c r="E197" i="9"/>
  <c r="G197" i="9" s="1"/>
  <c r="I197" i="9" s="1"/>
  <c r="B198" i="9" s="1"/>
  <c r="C198" i="9" s="1"/>
  <c r="O197" i="9"/>
  <c r="F198" i="9"/>
  <c r="D198" i="9"/>
  <c r="H198" i="9" s="1"/>
  <c r="AA193" i="9"/>
  <c r="AC193" i="9"/>
  <c r="AB193" i="9"/>
  <c r="AD193" i="9"/>
  <c r="Q197" i="9"/>
  <c r="J198" i="9" s="1"/>
  <c r="V191" i="9"/>
  <c r="T191" i="9"/>
  <c r="U191" i="9"/>
  <c r="W191" i="9" s="1"/>
  <c r="E198" i="9" l="1"/>
  <c r="G198" i="9" s="1"/>
  <c r="I198" i="9" s="1"/>
  <c r="B199" i="9" s="1"/>
  <c r="C199" i="9" s="1"/>
  <c r="AE193" i="9"/>
  <c r="M198" i="9"/>
  <c r="K198" i="9"/>
  <c r="L198" i="9"/>
  <c r="N198" i="9"/>
  <c r="AF193" i="9"/>
  <c r="AG193" i="9" s="1"/>
  <c r="Z194" i="9" s="1"/>
  <c r="X191" i="9"/>
  <c r="Y191" i="9" s="1"/>
  <c r="R192" i="9" s="1"/>
  <c r="U192" i="9" s="1"/>
  <c r="O198" i="9" l="1"/>
  <c r="P198" i="9"/>
  <c r="AA194" i="9"/>
  <c r="AC194" i="9"/>
  <c r="AE194" i="9" s="1"/>
  <c r="AB194" i="9"/>
  <c r="AD194" i="9"/>
  <c r="AF194" i="9" s="1"/>
  <c r="F199" i="9"/>
  <c r="H199" i="9" s="1"/>
  <c r="D199" i="9"/>
  <c r="S192" i="9"/>
  <c r="W192" i="9" s="1"/>
  <c r="V192" i="9"/>
  <c r="T192" i="9"/>
  <c r="E199" i="9"/>
  <c r="G199" i="9" s="1"/>
  <c r="Q198" i="9" l="1"/>
  <c r="J199" i="9" s="1"/>
  <c r="I199" i="9"/>
  <c r="B200" i="9" s="1"/>
  <c r="E200" i="9" s="1"/>
  <c r="X192" i="9"/>
  <c r="Y192" i="9" s="1"/>
  <c r="R193" i="9" s="1"/>
  <c r="L199" i="9"/>
  <c r="K199" i="9"/>
  <c r="N199" i="9"/>
  <c r="M199" i="9"/>
  <c r="AG194" i="9"/>
  <c r="Z195" i="9" s="1"/>
  <c r="D200" i="9"/>
  <c r="F200" i="9"/>
  <c r="H200" i="9" s="1"/>
  <c r="S193" i="9" l="1"/>
  <c r="U193" i="9"/>
  <c r="W193" i="9" s="1"/>
  <c r="O199" i="9"/>
  <c r="C200" i="9"/>
  <c r="T193" i="9"/>
  <c r="X193" i="9" s="1"/>
  <c r="P199" i="9"/>
  <c r="Q199" i="9" s="1"/>
  <c r="J200" i="9" s="1"/>
  <c r="V193" i="9"/>
  <c r="AA195" i="9"/>
  <c r="AB195" i="9"/>
  <c r="AD195" i="9"/>
  <c r="AF195" i="9" s="1"/>
  <c r="AC195" i="9"/>
  <c r="G200" i="9"/>
  <c r="I200" i="9" s="1"/>
  <c r="B201" i="9" s="1"/>
  <c r="Y193" i="9" l="1"/>
  <c r="R194" i="9" s="1"/>
  <c r="U194" i="9" s="1"/>
  <c r="AE195" i="9"/>
  <c r="T194" i="9"/>
  <c r="V194" i="9"/>
  <c r="X194" i="9" s="1"/>
  <c r="AG195" i="9"/>
  <c r="Z196" i="9" s="1"/>
  <c r="K200" i="9"/>
  <c r="N200" i="9"/>
  <c r="M200" i="9"/>
  <c r="L200" i="9"/>
  <c r="D201" i="9"/>
  <c r="F201" i="9"/>
  <c r="C201" i="9"/>
  <c r="E201" i="9"/>
  <c r="S194" i="9" l="1"/>
  <c r="W194" i="9" s="1"/>
  <c r="Y194" i="9" s="1"/>
  <c r="R195" i="9" s="1"/>
  <c r="V195" i="9" s="1"/>
  <c r="O200" i="9"/>
  <c r="P200" i="9"/>
  <c r="Q200" i="9" s="1"/>
  <c r="J201" i="9" s="1"/>
  <c r="AA196" i="9"/>
  <c r="AD196" i="9"/>
  <c r="AC196" i="9"/>
  <c r="AB196" i="9"/>
  <c r="T195" i="9"/>
  <c r="X195" i="9" s="1"/>
  <c r="H201" i="9"/>
  <c r="G201" i="9"/>
  <c r="U195" i="9" l="1"/>
  <c r="S195" i="9"/>
  <c r="I201" i="9"/>
  <c r="B202" i="9" s="1"/>
  <c r="E202" i="9" s="1"/>
  <c r="AE196" i="9"/>
  <c r="AF196" i="9"/>
  <c r="L201" i="9"/>
  <c r="N201" i="9"/>
  <c r="P201" i="9" s="1"/>
  <c r="M201" i="9"/>
  <c r="K201" i="9"/>
  <c r="D202" i="9"/>
  <c r="F202" i="9"/>
  <c r="AG196" i="9" l="1"/>
  <c r="Z197" i="9" s="1"/>
  <c r="W195" i="9"/>
  <c r="Y195" i="9" s="1"/>
  <c r="R196" i="9" s="1"/>
  <c r="U196" i="9" s="1"/>
  <c r="C202" i="9"/>
  <c r="G202" i="9" s="1"/>
  <c r="AA197" i="9"/>
  <c r="AD197" i="9"/>
  <c r="AB197" i="9"/>
  <c r="AC197" i="9"/>
  <c r="O201" i="9"/>
  <c r="Q201" i="9" s="1"/>
  <c r="J202" i="9" s="1"/>
  <c r="H202" i="9"/>
  <c r="T196" i="9"/>
  <c r="V196" i="9"/>
  <c r="X196" i="9" s="1"/>
  <c r="I202" i="9" l="1"/>
  <c r="B203" i="9" s="1"/>
  <c r="S196" i="9"/>
  <c r="W196" i="9" s="1"/>
  <c r="AF197" i="9"/>
  <c r="AE197" i="9"/>
  <c r="N202" i="9"/>
  <c r="P202" i="9" s="1"/>
  <c r="M202" i="9"/>
  <c r="K202" i="9"/>
  <c r="L202" i="9"/>
  <c r="AG197" i="9"/>
  <c r="Z198" i="9" s="1"/>
  <c r="V197" i="9"/>
  <c r="D203" i="9"/>
  <c r="F203" i="9"/>
  <c r="C203" i="9"/>
  <c r="E203" i="9"/>
  <c r="Y196" i="9" l="1"/>
  <c r="R197" i="9" s="1"/>
  <c r="S197" i="9" s="1"/>
  <c r="T197" i="9"/>
  <c r="O202" i="9"/>
  <c r="Q202" i="9"/>
  <c r="J203" i="9" s="1"/>
  <c r="AC198" i="9"/>
  <c r="AB198" i="9"/>
  <c r="AD198" i="9"/>
  <c r="AF198" i="9" s="1"/>
  <c r="AA198" i="9"/>
  <c r="X197" i="9"/>
  <c r="G203" i="9"/>
  <c r="H203" i="9"/>
  <c r="U197" i="9" l="1"/>
  <c r="W197" i="9" s="1"/>
  <c r="Y197" i="9" s="1"/>
  <c r="R198" i="9" s="1"/>
  <c r="U198" i="9" s="1"/>
  <c r="AE198" i="9"/>
  <c r="AG198" i="9" s="1"/>
  <c r="Z199" i="9" s="1"/>
  <c r="N203" i="9"/>
  <c r="M203" i="9"/>
  <c r="K203" i="9"/>
  <c r="L203" i="9"/>
  <c r="I203" i="9"/>
  <c r="B204" i="9" s="1"/>
  <c r="C204" i="9" s="1"/>
  <c r="V198" i="9"/>
  <c r="T198" i="9"/>
  <c r="O203" i="9" l="1"/>
  <c r="S198" i="9"/>
  <c r="W198" i="9" s="1"/>
  <c r="P203" i="9"/>
  <c r="Q203" i="9" s="1"/>
  <c r="J204" i="9" s="1"/>
  <c r="AA199" i="9"/>
  <c r="AD199" i="9"/>
  <c r="AB199" i="9"/>
  <c r="AC199" i="9"/>
  <c r="F204" i="9"/>
  <c r="D204" i="9"/>
  <c r="X198" i="9"/>
  <c r="E204" i="9"/>
  <c r="G204" i="9" s="1"/>
  <c r="H204" i="9"/>
  <c r="Y198" i="9" l="1"/>
  <c r="R199" i="9" s="1"/>
  <c r="AE199" i="9"/>
  <c r="AF199" i="9"/>
  <c r="L204" i="9"/>
  <c r="N204" i="9"/>
  <c r="P204" i="9" s="1"/>
  <c r="K204" i="9"/>
  <c r="M204" i="9"/>
  <c r="I204" i="9"/>
  <c r="B205" i="9" s="1"/>
  <c r="E205" i="9" s="1"/>
  <c r="V199" i="9"/>
  <c r="S199" i="9"/>
  <c r="U199" i="9"/>
  <c r="T199" i="9"/>
  <c r="AG199" i="9" l="1"/>
  <c r="Z200" i="9" s="1"/>
  <c r="O204" i="9"/>
  <c r="D205" i="9"/>
  <c r="AA200" i="9"/>
  <c r="AB200" i="9"/>
  <c r="AD200" i="9"/>
  <c r="AF200" i="9" s="1"/>
  <c r="AC200" i="9"/>
  <c r="AE200" i="9" s="1"/>
  <c r="Q204" i="9"/>
  <c r="J205" i="9" s="1"/>
  <c r="F205" i="9"/>
  <c r="C205" i="9"/>
  <c r="G205" i="9" s="1"/>
  <c r="W199" i="9"/>
  <c r="X199" i="9"/>
  <c r="H205" i="9" l="1"/>
  <c r="M205" i="9"/>
  <c r="N205" i="9"/>
  <c r="P205" i="9" s="1"/>
  <c r="L205" i="9"/>
  <c r="K205" i="9"/>
  <c r="AG200" i="9"/>
  <c r="Z201" i="9" s="1"/>
  <c r="I205" i="9"/>
  <c r="B206" i="9" s="1"/>
  <c r="C206" i="9" s="1"/>
  <c r="Y199" i="9"/>
  <c r="R200" i="9" s="1"/>
  <c r="S200" i="9" s="1"/>
  <c r="O205" i="9" l="1"/>
  <c r="E206" i="9"/>
  <c r="G206" i="9" s="1"/>
  <c r="D206" i="9"/>
  <c r="Q205" i="9"/>
  <c r="J206" i="9" s="1"/>
  <c r="V200" i="9"/>
  <c r="AA201" i="9"/>
  <c r="AD201" i="9"/>
  <c r="AB201" i="9"/>
  <c r="AC201" i="9"/>
  <c r="T200" i="9"/>
  <c r="X200" i="9" s="1"/>
  <c r="F206" i="9"/>
  <c r="H206" i="9" s="1"/>
  <c r="U200" i="9"/>
  <c r="W200" i="9" s="1"/>
  <c r="I206" i="9" l="1"/>
  <c r="B207" i="9" s="1"/>
  <c r="C207" i="9" s="1"/>
  <c r="AE201" i="9"/>
  <c r="Y200" i="9"/>
  <c r="R201" i="9" s="1"/>
  <c r="T201" i="9" s="1"/>
  <c r="N206" i="9"/>
  <c r="L206" i="9"/>
  <c r="M206" i="9"/>
  <c r="K206" i="9"/>
  <c r="AF201" i="9"/>
  <c r="F207" i="9"/>
  <c r="E207" i="9"/>
  <c r="D207" i="9"/>
  <c r="U201" i="9" l="1"/>
  <c r="AG201" i="9"/>
  <c r="Z202" i="9" s="1"/>
  <c r="AA202" i="9" s="1"/>
  <c r="G207" i="9"/>
  <c r="V201" i="9"/>
  <c r="S201" i="9"/>
  <c r="AD202" i="9"/>
  <c r="AB202" i="9"/>
  <c r="O206" i="9"/>
  <c r="P206" i="9"/>
  <c r="X201" i="9"/>
  <c r="H207" i="9"/>
  <c r="I207" i="9"/>
  <c r="B208" i="9" s="1"/>
  <c r="C208" i="9" s="1"/>
  <c r="Q206" i="9" l="1"/>
  <c r="J207" i="9" s="1"/>
  <c r="W201" i="9"/>
  <c r="Y201" i="9" s="1"/>
  <c r="R202" i="9" s="1"/>
  <c r="U202" i="9" s="1"/>
  <c r="AC202" i="9"/>
  <c r="AE202" i="9" s="1"/>
  <c r="F208" i="9"/>
  <c r="K207" i="9"/>
  <c r="L207" i="9"/>
  <c r="N207" i="9"/>
  <c r="P207" i="9" s="1"/>
  <c r="M207" i="9"/>
  <c r="O207" i="9" s="1"/>
  <c r="Q207" i="9" s="1"/>
  <c r="J208" i="9" s="1"/>
  <c r="D208" i="9"/>
  <c r="AF202" i="9"/>
  <c r="V202" i="9"/>
  <c r="E208" i="9"/>
  <c r="G208" i="9" s="1"/>
  <c r="T202" i="9"/>
  <c r="S202" i="9"/>
  <c r="W202" i="9" s="1"/>
  <c r="H208" i="9"/>
  <c r="AG202" i="9" l="1"/>
  <c r="Z203" i="9" s="1"/>
  <c r="AA203" i="9" s="1"/>
  <c r="AD203" i="9"/>
  <c r="AF203" i="9" s="1"/>
  <c r="AB203" i="9"/>
  <c r="X202" i="9"/>
  <c r="K208" i="9"/>
  <c r="L208" i="9"/>
  <c r="M208" i="9"/>
  <c r="O208" i="9" s="1"/>
  <c r="N208" i="9"/>
  <c r="I208" i="9"/>
  <c r="B209" i="9" s="1"/>
  <c r="C209" i="9" s="1"/>
  <c r="Y202" i="9"/>
  <c r="R203" i="9" s="1"/>
  <c r="S203" i="9" s="1"/>
  <c r="AC203" i="9" l="1"/>
  <c r="AE203" i="9" s="1"/>
  <c r="AG203" i="9" s="1"/>
  <c r="Z204" i="9" s="1"/>
  <c r="P208" i="9"/>
  <c r="Q208" i="9"/>
  <c r="J209" i="9" s="1"/>
  <c r="F209" i="9"/>
  <c r="D209" i="9"/>
  <c r="T203" i="9"/>
  <c r="V203" i="9"/>
  <c r="E209" i="9"/>
  <c r="G209" i="9" s="1"/>
  <c r="U203" i="9"/>
  <c r="W203" i="9" s="1"/>
  <c r="X203" i="9" l="1"/>
  <c r="H209" i="9"/>
  <c r="AA204" i="9"/>
  <c r="AC204" i="9"/>
  <c r="AE204" i="9" s="1"/>
  <c r="AB204" i="9"/>
  <c r="AD204" i="9"/>
  <c r="AF204" i="9" s="1"/>
  <c r="L209" i="9"/>
  <c r="N209" i="9"/>
  <c r="P209" i="9" s="1"/>
  <c r="M209" i="9"/>
  <c r="K209" i="9"/>
  <c r="Y203" i="9"/>
  <c r="R204" i="9" s="1"/>
  <c r="S204" i="9" s="1"/>
  <c r="I209" i="9"/>
  <c r="B210" i="9" s="1"/>
  <c r="E210" i="9" s="1"/>
  <c r="O209" i="9" l="1"/>
  <c r="Q209" i="9" s="1"/>
  <c r="J210" i="9" s="1"/>
  <c r="AG204" i="9"/>
  <c r="Z205" i="9" s="1"/>
  <c r="D210" i="9"/>
  <c r="F210" i="9"/>
  <c r="H210" i="9" s="1"/>
  <c r="V204" i="9"/>
  <c r="X204" i="9" s="1"/>
  <c r="T204" i="9"/>
  <c r="U204" i="9"/>
  <c r="W204" i="9" s="1"/>
  <c r="C210" i="9"/>
  <c r="G210" i="9" s="1"/>
  <c r="I210" i="9" s="1"/>
  <c r="B211" i="9" s="1"/>
  <c r="K210" i="9" l="1"/>
  <c r="L210" i="9"/>
  <c r="N210" i="9"/>
  <c r="P210" i="9" s="1"/>
  <c r="M210" i="9"/>
  <c r="AC205" i="9"/>
  <c r="AA205" i="9"/>
  <c r="AD205" i="9"/>
  <c r="AF205" i="9" s="1"/>
  <c r="AB205" i="9"/>
  <c r="Y204" i="9"/>
  <c r="R205" i="9" s="1"/>
  <c r="S205" i="9" s="1"/>
  <c r="C211" i="9"/>
  <c r="E211" i="9"/>
  <c r="D211" i="9"/>
  <c r="F211" i="9"/>
  <c r="H211" i="9" s="1"/>
  <c r="O210" i="9" l="1"/>
  <c r="AE205" i="9"/>
  <c r="AG205" i="9" s="1"/>
  <c r="Z206" i="9" s="1"/>
  <c r="Q210" i="9"/>
  <c r="J211" i="9" s="1"/>
  <c r="T205" i="9"/>
  <c r="V205" i="9"/>
  <c r="U205" i="9"/>
  <c r="W205" i="9" s="1"/>
  <c r="G211" i="9"/>
  <c r="I211" i="9" s="1"/>
  <c r="B212" i="9" s="1"/>
  <c r="F212" i="9" s="1"/>
  <c r="AD206" i="9" l="1"/>
  <c r="AC206" i="9"/>
  <c r="AA206" i="9"/>
  <c r="AB206" i="9"/>
  <c r="M211" i="9"/>
  <c r="L211" i="9"/>
  <c r="K211" i="9"/>
  <c r="N211" i="9"/>
  <c r="P211" i="9" s="1"/>
  <c r="X205" i="9"/>
  <c r="Y205" i="9"/>
  <c r="R206" i="9" s="1"/>
  <c r="S206" i="9" s="1"/>
  <c r="E212" i="9"/>
  <c r="C212" i="9"/>
  <c r="D212" i="9"/>
  <c r="H212" i="9" s="1"/>
  <c r="AF206" i="9" l="1"/>
  <c r="AE206" i="9"/>
  <c r="O211" i="9"/>
  <c r="Q211" i="9" s="1"/>
  <c r="J212" i="9" s="1"/>
  <c r="AG206" i="9"/>
  <c r="Z207" i="9" s="1"/>
  <c r="T206" i="9"/>
  <c r="V206" i="9"/>
  <c r="U206" i="9"/>
  <c r="W206" i="9" s="1"/>
  <c r="G212" i="9"/>
  <c r="I212" i="9" s="1"/>
  <c r="B213" i="9" s="1"/>
  <c r="C213" i="9" s="1"/>
  <c r="M212" i="9" l="1"/>
  <c r="K212" i="9"/>
  <c r="N212" i="9"/>
  <c r="L212" i="9"/>
  <c r="AA207" i="9"/>
  <c r="AB207" i="9"/>
  <c r="AC207" i="9"/>
  <c r="AD207" i="9"/>
  <c r="AF207" i="9" s="1"/>
  <c r="F213" i="9"/>
  <c r="D213" i="9"/>
  <c r="X206" i="9"/>
  <c r="Y206" i="9" s="1"/>
  <c r="R207" i="9" s="1"/>
  <c r="E213" i="9"/>
  <c r="G213" i="9" s="1"/>
  <c r="O212" i="9" l="1"/>
  <c r="AE207" i="9"/>
  <c r="P212" i="9"/>
  <c r="H213" i="9"/>
  <c r="Q212" i="9"/>
  <c r="J213" i="9" s="1"/>
  <c r="AG207" i="9"/>
  <c r="Z208" i="9" s="1"/>
  <c r="S207" i="9"/>
  <c r="U207" i="9"/>
  <c r="V207" i="9"/>
  <c r="T207" i="9"/>
  <c r="I213" i="9"/>
  <c r="B214" i="9" s="1"/>
  <c r="E214" i="9" s="1"/>
  <c r="K213" i="9" l="1"/>
  <c r="M213" i="9"/>
  <c r="O213" i="9" s="1"/>
  <c r="L213" i="9"/>
  <c r="N213" i="9"/>
  <c r="P213" i="9" s="1"/>
  <c r="X207" i="9"/>
  <c r="F214" i="9"/>
  <c r="H214" i="9" s="1"/>
  <c r="W207" i="9"/>
  <c r="AA208" i="9"/>
  <c r="AC208" i="9"/>
  <c r="AE208" i="9" s="1"/>
  <c r="AB208" i="9"/>
  <c r="AD208" i="9"/>
  <c r="D214" i="9"/>
  <c r="C214" i="9"/>
  <c r="G214" i="9" s="1"/>
  <c r="Y207" i="9"/>
  <c r="R208" i="9" s="1"/>
  <c r="S208" i="9" s="1"/>
  <c r="I214" i="9" l="1"/>
  <c r="B215" i="9" s="1"/>
  <c r="C215" i="9" s="1"/>
  <c r="AF208" i="9"/>
  <c r="Q213" i="9"/>
  <c r="J214" i="9" s="1"/>
  <c r="AG208" i="9"/>
  <c r="Z209" i="9" s="1"/>
  <c r="T208" i="9"/>
  <c r="V208" i="9"/>
  <c r="U208" i="9"/>
  <c r="W208" i="9" s="1"/>
  <c r="D215" i="9"/>
  <c r="F215" i="9"/>
  <c r="E215" i="9" l="1"/>
  <c r="G215" i="9" s="1"/>
  <c r="N214" i="9"/>
  <c r="P214" i="9" s="1"/>
  <c r="M214" i="9"/>
  <c r="L214" i="9"/>
  <c r="K214" i="9"/>
  <c r="X208" i="9"/>
  <c r="AA209" i="9"/>
  <c r="AC209" i="9"/>
  <c r="AD209" i="9"/>
  <c r="AB209" i="9"/>
  <c r="Y208" i="9"/>
  <c r="R209" i="9" s="1"/>
  <c r="U209" i="9" s="1"/>
  <c r="H215" i="9"/>
  <c r="O214" i="9" l="1"/>
  <c r="Q214" i="9" s="1"/>
  <c r="J215" i="9" s="1"/>
  <c r="M215" i="9" s="1"/>
  <c r="AE209" i="9"/>
  <c r="N215" i="9"/>
  <c r="P215" i="9" s="1"/>
  <c r="L215" i="9"/>
  <c r="AF209" i="9"/>
  <c r="T209" i="9"/>
  <c r="V209" i="9"/>
  <c r="X209" i="9" s="1"/>
  <c r="S209" i="9"/>
  <c r="W209" i="9" s="1"/>
  <c r="I215" i="9"/>
  <c r="B216" i="9" s="1"/>
  <c r="E216" i="9" s="1"/>
  <c r="AG209" i="9" l="1"/>
  <c r="Z210" i="9" s="1"/>
  <c r="K215" i="9"/>
  <c r="O215" i="9" s="1"/>
  <c r="AC210" i="9"/>
  <c r="AB210" i="9"/>
  <c r="AA210" i="9"/>
  <c r="AD210" i="9"/>
  <c r="F216" i="9"/>
  <c r="H216" i="9" s="1"/>
  <c r="D216" i="9"/>
  <c r="Y209" i="9"/>
  <c r="R210" i="9" s="1"/>
  <c r="U210" i="9" s="1"/>
  <c r="C216" i="9"/>
  <c r="G216" i="9" s="1"/>
  <c r="Q215" i="9" l="1"/>
  <c r="J216" i="9" s="1"/>
  <c r="K216" i="9" s="1"/>
  <c r="L216" i="9"/>
  <c r="N216" i="9"/>
  <c r="P216" i="9" s="1"/>
  <c r="AF210" i="9"/>
  <c r="AE210" i="9"/>
  <c r="AG210" i="9" s="1"/>
  <c r="Z211" i="9" s="1"/>
  <c r="T210" i="9"/>
  <c r="V210" i="9"/>
  <c r="S210" i="9"/>
  <c r="W210" i="9" s="1"/>
  <c r="I216" i="9"/>
  <c r="B217" i="9" s="1"/>
  <c r="E217" i="9" s="1"/>
  <c r="M216" i="9" l="1"/>
  <c r="O216" i="9" s="1"/>
  <c r="Q216" i="9" s="1"/>
  <c r="J217" i="9" s="1"/>
  <c r="X210" i="9"/>
  <c r="AA211" i="9"/>
  <c r="AB211" i="9"/>
  <c r="AC211" i="9"/>
  <c r="AE211" i="9" s="1"/>
  <c r="AD211" i="9"/>
  <c r="AF211" i="9" s="1"/>
  <c r="D217" i="9"/>
  <c r="F217" i="9"/>
  <c r="Y210" i="9"/>
  <c r="R211" i="9" s="1"/>
  <c r="S211" i="9" s="1"/>
  <c r="C217" i="9"/>
  <c r="G217" i="9" s="1"/>
  <c r="K217" i="9" l="1"/>
  <c r="L217" i="9"/>
  <c r="N217" i="9"/>
  <c r="P217" i="9" s="1"/>
  <c r="M217" i="9"/>
  <c r="O217" i="9" s="1"/>
  <c r="Q217" i="9" s="1"/>
  <c r="J218" i="9" s="1"/>
  <c r="AG211" i="9"/>
  <c r="Z212" i="9" s="1"/>
  <c r="H217" i="9"/>
  <c r="U211" i="9"/>
  <c r="W211" i="9" s="1"/>
  <c r="T211" i="9"/>
  <c r="V211" i="9"/>
  <c r="X211" i="9" s="1"/>
  <c r="I217" i="9"/>
  <c r="B218" i="9" s="1"/>
  <c r="E218" i="9" s="1"/>
  <c r="M218" i="9" l="1"/>
  <c r="K218" i="9"/>
  <c r="L218" i="9"/>
  <c r="N218" i="9"/>
  <c r="P218" i="9" s="1"/>
  <c r="AB212" i="9"/>
  <c r="AD212" i="9"/>
  <c r="AF212" i="9" s="1"/>
  <c r="AA212" i="9"/>
  <c r="AC212" i="9"/>
  <c r="AE212" i="9" s="1"/>
  <c r="AG212" i="9" s="1"/>
  <c r="Z213" i="9" s="1"/>
  <c r="Y211" i="9"/>
  <c r="R212" i="9" s="1"/>
  <c r="S212" i="9" s="1"/>
  <c r="D218" i="9"/>
  <c r="F218" i="9"/>
  <c r="H218" i="9" s="1"/>
  <c r="C218" i="9"/>
  <c r="G218" i="9" s="1"/>
  <c r="U212" i="9" l="1"/>
  <c r="O218" i="9"/>
  <c r="Q218" i="9" s="1"/>
  <c r="J219" i="9" s="1"/>
  <c r="AA213" i="9"/>
  <c r="AB213" i="9"/>
  <c r="AC213" i="9"/>
  <c r="AE213" i="9" s="1"/>
  <c r="AD213" i="9"/>
  <c r="AF213" i="9" s="1"/>
  <c r="V212" i="9"/>
  <c r="X212" i="9" s="1"/>
  <c r="T212" i="9"/>
  <c r="I218" i="9"/>
  <c r="B219" i="9" s="1"/>
  <c r="C219" i="9" s="1"/>
  <c r="W212" i="9"/>
  <c r="Y212" i="9" l="1"/>
  <c r="R213" i="9" s="1"/>
  <c r="K219" i="9"/>
  <c r="N219" i="9"/>
  <c r="P219" i="9" s="1"/>
  <c r="L219" i="9"/>
  <c r="M219" i="9"/>
  <c r="AG213" i="9"/>
  <c r="Z214" i="9" s="1"/>
  <c r="F219" i="9"/>
  <c r="D219" i="9"/>
  <c r="E219" i="9"/>
  <c r="G219" i="9" s="1"/>
  <c r="S213" i="9"/>
  <c r="T213" i="9"/>
  <c r="U213" i="9"/>
  <c r="V213" i="9"/>
  <c r="X213" i="9" s="1"/>
  <c r="O219" i="9" l="1"/>
  <c r="Q219" i="9" s="1"/>
  <c r="J220" i="9" s="1"/>
  <c r="M220" i="9" s="1"/>
  <c r="L220" i="9"/>
  <c r="N220" i="9"/>
  <c r="P220" i="9" s="1"/>
  <c r="H219" i="9"/>
  <c r="I219" i="9"/>
  <c r="B220" i="9" s="1"/>
  <c r="E220" i="9" s="1"/>
  <c r="AA214" i="9"/>
  <c r="AD214" i="9"/>
  <c r="AB214" i="9"/>
  <c r="AF214" i="9" s="1"/>
  <c r="AC214" i="9"/>
  <c r="W213" i="9"/>
  <c r="Y213" i="9" s="1"/>
  <c r="R214" i="9" s="1"/>
  <c r="S214" i="9" s="1"/>
  <c r="K220" i="9" l="1"/>
  <c r="AE214" i="9"/>
  <c r="O220" i="9"/>
  <c r="Q220" i="9" s="1"/>
  <c r="J221" i="9" s="1"/>
  <c r="F220" i="9"/>
  <c r="H220" i="9" s="1"/>
  <c r="D220" i="9"/>
  <c r="AG214" i="9"/>
  <c r="Z215" i="9" s="1"/>
  <c r="C220" i="9"/>
  <c r="G220" i="9" s="1"/>
  <c r="V214" i="9"/>
  <c r="T214" i="9"/>
  <c r="U214" i="9"/>
  <c r="W214" i="9" s="1"/>
  <c r="L221" i="9" l="1"/>
  <c r="K221" i="9"/>
  <c r="N221" i="9"/>
  <c r="P221" i="9" s="1"/>
  <c r="M221" i="9"/>
  <c r="O221" i="9" s="1"/>
  <c r="I220" i="9"/>
  <c r="B221" i="9" s="1"/>
  <c r="C221" i="9" s="1"/>
  <c r="X214" i="9"/>
  <c r="AD215" i="9"/>
  <c r="AF215" i="9" s="1"/>
  <c r="AA215" i="9"/>
  <c r="AC215" i="9"/>
  <c r="AE215" i="9" s="1"/>
  <c r="AB215" i="9"/>
  <c r="D221" i="9"/>
  <c r="F221" i="9"/>
  <c r="H221" i="9" s="1"/>
  <c r="Y214" i="9"/>
  <c r="R215" i="9" s="1"/>
  <c r="U215" i="9" s="1"/>
  <c r="AG215" i="9" l="1"/>
  <c r="Z216" i="9" s="1"/>
  <c r="E221" i="9"/>
  <c r="G221" i="9" s="1"/>
  <c r="I221" i="9" s="1"/>
  <c r="B222" i="9" s="1"/>
  <c r="E222" i="9" s="1"/>
  <c r="Q221" i="9"/>
  <c r="J222" i="9" s="1"/>
  <c r="AB216" i="9"/>
  <c r="AC216" i="9"/>
  <c r="AA216" i="9"/>
  <c r="AD216" i="9"/>
  <c r="AF216" i="9" s="1"/>
  <c r="V215" i="9"/>
  <c r="S215" i="9"/>
  <c r="W215" i="9" s="1"/>
  <c r="T215" i="9"/>
  <c r="X215" i="9"/>
  <c r="AE216" i="9" l="1"/>
  <c r="AG216" i="9" s="1"/>
  <c r="Z217" i="9" s="1"/>
  <c r="AB217" i="9" s="1"/>
  <c r="M222" i="9"/>
  <c r="K222" i="9"/>
  <c r="N222" i="9"/>
  <c r="L222" i="9"/>
  <c r="F222" i="9"/>
  <c r="Y215" i="9"/>
  <c r="R216" i="9" s="1"/>
  <c r="T216" i="9" s="1"/>
  <c r="D222" i="9"/>
  <c r="C222" i="9"/>
  <c r="G222" i="9" s="1"/>
  <c r="V216" i="9"/>
  <c r="U216" i="9" l="1"/>
  <c r="AA217" i="9"/>
  <c r="AC217" i="9"/>
  <c r="P222" i="9"/>
  <c r="AD217" i="9"/>
  <c r="AF217" i="9" s="1"/>
  <c r="O222" i="9"/>
  <c r="Q222" i="9" s="1"/>
  <c r="J223" i="9" s="1"/>
  <c r="S216" i="9"/>
  <c r="W216" i="9" s="1"/>
  <c r="H222" i="9"/>
  <c r="I222" i="9" s="1"/>
  <c r="B223" i="9" s="1"/>
  <c r="X216" i="9"/>
  <c r="AE217" i="9" l="1"/>
  <c r="AG217" i="9" s="1"/>
  <c r="Z218" i="9" s="1"/>
  <c r="L223" i="9"/>
  <c r="M223" i="9"/>
  <c r="K223" i="9"/>
  <c r="N223" i="9"/>
  <c r="P223" i="9" s="1"/>
  <c r="AB218" i="9"/>
  <c r="AD218" i="9"/>
  <c r="AF218" i="9" s="1"/>
  <c r="Y216" i="9"/>
  <c r="R217" i="9" s="1"/>
  <c r="S217" i="9" s="1"/>
  <c r="F223" i="9"/>
  <c r="D223" i="9"/>
  <c r="E223" i="9"/>
  <c r="C223" i="9"/>
  <c r="V217" i="9"/>
  <c r="T217" i="9"/>
  <c r="O223" i="9" l="1"/>
  <c r="AC218" i="9"/>
  <c r="AA218" i="9"/>
  <c r="U217" i="9"/>
  <c r="W217" i="9" s="1"/>
  <c r="Q223" i="9"/>
  <c r="J224" i="9" s="1"/>
  <c r="H223" i="9"/>
  <c r="X217" i="9"/>
  <c r="G223" i="9"/>
  <c r="Y217" i="9" l="1"/>
  <c r="R218" i="9" s="1"/>
  <c r="S218" i="9" s="1"/>
  <c r="AE218" i="9"/>
  <c r="AG218" i="9" s="1"/>
  <c r="Z219" i="9" s="1"/>
  <c r="I223" i="9"/>
  <c r="B224" i="9" s="1"/>
  <c r="C224" i="9" s="1"/>
  <c r="N224" i="9"/>
  <c r="P224" i="9" s="1"/>
  <c r="L224" i="9"/>
  <c r="M224" i="9"/>
  <c r="K224" i="9"/>
  <c r="AD219" i="9"/>
  <c r="AF219" i="9" s="1"/>
  <c r="AB219" i="9"/>
  <c r="AC219" i="9"/>
  <c r="AA219" i="9"/>
  <c r="D224" i="9"/>
  <c r="F224" i="9"/>
  <c r="H224" i="9" s="1"/>
  <c r="E224" i="9"/>
  <c r="V218" i="9"/>
  <c r="T218" i="9"/>
  <c r="U218" i="9"/>
  <c r="W218" i="9" s="1"/>
  <c r="X218" i="9"/>
  <c r="AE219" i="9" l="1"/>
  <c r="AG219" i="9" s="1"/>
  <c r="Z220" i="9" s="1"/>
  <c r="O224" i="9"/>
  <c r="Q224" i="9" s="1"/>
  <c r="J225" i="9" s="1"/>
  <c r="G224" i="9"/>
  <c r="I224" i="9"/>
  <c r="B225" i="9" s="1"/>
  <c r="C225" i="9" s="1"/>
  <c r="Y218" i="9"/>
  <c r="R219" i="9" s="1"/>
  <c r="S219" i="9" s="1"/>
  <c r="F225" i="9" l="1"/>
  <c r="L225" i="9"/>
  <c r="M225" i="9"/>
  <c r="K225" i="9"/>
  <c r="N225" i="9"/>
  <c r="P225" i="9" s="1"/>
  <c r="AA220" i="9"/>
  <c r="AB220" i="9"/>
  <c r="AD220" i="9"/>
  <c r="AC220" i="9"/>
  <c r="AE220" i="9" s="1"/>
  <c r="E225" i="9"/>
  <c r="G225" i="9" s="1"/>
  <c r="D225" i="9"/>
  <c r="H225" i="9" s="1"/>
  <c r="T219" i="9"/>
  <c r="V219" i="9"/>
  <c r="U219" i="9"/>
  <c r="W219" i="9" s="1"/>
  <c r="O225" i="9" l="1"/>
  <c r="Q225" i="9" s="1"/>
  <c r="J226" i="9" s="1"/>
  <c r="I225" i="9"/>
  <c r="B226" i="9" s="1"/>
  <c r="C226" i="9" s="1"/>
  <c r="AF220" i="9"/>
  <c r="AG220" i="9" s="1"/>
  <c r="Z221" i="9" s="1"/>
  <c r="K226" i="9"/>
  <c r="M226" i="9"/>
  <c r="O226" i="9" s="1"/>
  <c r="N226" i="9"/>
  <c r="P226" i="9" s="1"/>
  <c r="L226" i="9"/>
  <c r="X219" i="9"/>
  <c r="Y219" i="9" s="1"/>
  <c r="R220" i="9" s="1"/>
  <c r="T220" i="9" s="1"/>
  <c r="AD221" i="9" l="1"/>
  <c r="AF221" i="9" s="1"/>
  <c r="AA221" i="9"/>
  <c r="AB221" i="9"/>
  <c r="AC221" i="9"/>
  <c r="AE221" i="9" s="1"/>
  <c r="AG221" i="9" s="1"/>
  <c r="Z222" i="9" s="1"/>
  <c r="AA222" i="9" s="1"/>
  <c r="Q226" i="9"/>
  <c r="J227" i="9" s="1"/>
  <c r="E226" i="9"/>
  <c r="G226" i="9" s="1"/>
  <c r="D226" i="9"/>
  <c r="F226" i="9"/>
  <c r="H226" i="9" s="1"/>
  <c r="S220" i="9"/>
  <c r="U220" i="9"/>
  <c r="V220" i="9"/>
  <c r="X220" i="9" s="1"/>
  <c r="W220" i="9" l="1"/>
  <c r="Y220" i="9" s="1"/>
  <c r="R221" i="9" s="1"/>
  <c r="S221" i="9" s="1"/>
  <c r="K227" i="9"/>
  <c r="N227" i="9"/>
  <c r="P227" i="9" s="1"/>
  <c r="L227" i="9"/>
  <c r="M227" i="9"/>
  <c r="O227" i="9" s="1"/>
  <c r="I226" i="9"/>
  <c r="B227" i="9" s="1"/>
  <c r="AB222" i="9"/>
  <c r="AD222" i="9"/>
  <c r="AC222" i="9"/>
  <c r="AE222" i="9" s="1"/>
  <c r="C227" i="9" l="1"/>
  <c r="E227" i="9"/>
  <c r="G227" i="9" s="1"/>
  <c r="D227" i="9"/>
  <c r="F227" i="9"/>
  <c r="H227" i="9" s="1"/>
  <c r="Q227" i="9"/>
  <c r="J228" i="9" s="1"/>
  <c r="V221" i="9"/>
  <c r="AF222" i="9"/>
  <c r="T221" i="9"/>
  <c r="U221" i="9"/>
  <c r="W221" i="9" s="1"/>
  <c r="AG222" i="9"/>
  <c r="Z223" i="9" s="1"/>
  <c r="AC223" i="9" s="1"/>
  <c r="I227" i="9" l="1"/>
  <c r="B228" i="9" s="1"/>
  <c r="F228" i="9" s="1"/>
  <c r="X221" i="9"/>
  <c r="E228" i="9"/>
  <c r="K228" i="9"/>
  <c r="N228" i="9"/>
  <c r="L228" i="9"/>
  <c r="M228" i="9"/>
  <c r="O228" i="9" s="1"/>
  <c r="C228" i="9"/>
  <c r="D228" i="9"/>
  <c r="H228" i="9" s="1"/>
  <c r="AD223" i="9"/>
  <c r="Y221" i="9"/>
  <c r="R222" i="9" s="1"/>
  <c r="T222" i="9" s="1"/>
  <c r="AB223" i="9"/>
  <c r="AA223" i="9"/>
  <c r="AE223" i="9" s="1"/>
  <c r="G228" i="9" l="1"/>
  <c r="P228" i="9"/>
  <c r="Q228" i="9" s="1"/>
  <c r="J229" i="9" s="1"/>
  <c r="I228" i="9"/>
  <c r="B229" i="9" s="1"/>
  <c r="D229" i="9" s="1"/>
  <c r="AF223" i="9"/>
  <c r="V222" i="9"/>
  <c r="X222" i="9" s="1"/>
  <c r="S222" i="9"/>
  <c r="U222" i="9"/>
  <c r="AG223" i="9"/>
  <c r="Z224" i="9" s="1"/>
  <c r="AA224" i="9" s="1"/>
  <c r="F229" i="9"/>
  <c r="E229" i="9" l="1"/>
  <c r="C229" i="9"/>
  <c r="L229" i="9"/>
  <c r="M229" i="9"/>
  <c r="N229" i="9"/>
  <c r="P229" i="9" s="1"/>
  <c r="K229" i="9"/>
  <c r="W222" i="9"/>
  <c r="Y222" i="9" s="1"/>
  <c r="R223" i="9" s="1"/>
  <c r="S223" i="9" s="1"/>
  <c r="H229" i="9"/>
  <c r="AD224" i="9"/>
  <c r="AB224" i="9"/>
  <c r="AC224" i="9"/>
  <c r="AE224" i="9" s="1"/>
  <c r="G229" i="9" l="1"/>
  <c r="I229" i="9" s="1"/>
  <c r="B230" i="9" s="1"/>
  <c r="C230" i="9" s="1"/>
  <c r="O229" i="9"/>
  <c r="Q229" i="9" s="1"/>
  <c r="J230" i="9" s="1"/>
  <c r="M230" i="9" s="1"/>
  <c r="U223" i="9"/>
  <c r="W223" i="9" s="1"/>
  <c r="V223" i="9"/>
  <c r="L230" i="9"/>
  <c r="N230" i="9"/>
  <c r="T223" i="9"/>
  <c r="X223" i="9" s="1"/>
  <c r="AF224" i="9"/>
  <c r="AG224" i="9" s="1"/>
  <c r="Z225" i="9" s="1"/>
  <c r="AD225" i="9" s="1"/>
  <c r="F230" i="9"/>
  <c r="D230" i="9"/>
  <c r="E230" i="9"/>
  <c r="G230" i="9" s="1"/>
  <c r="K230" i="9" l="1"/>
  <c r="O230" i="9" s="1"/>
  <c r="P230" i="9"/>
  <c r="AB225" i="9"/>
  <c r="Y223" i="9"/>
  <c r="R224" i="9" s="1"/>
  <c r="T224" i="9" s="1"/>
  <c r="H230" i="9"/>
  <c r="I230" i="9"/>
  <c r="B231" i="9" s="1"/>
  <c r="E231" i="9" s="1"/>
  <c r="AC225" i="9"/>
  <c r="AA225" i="9"/>
  <c r="AF225" i="9"/>
  <c r="Q230" i="9" l="1"/>
  <c r="J231" i="9" s="1"/>
  <c r="K231" i="9" s="1"/>
  <c r="V224" i="9"/>
  <c r="N231" i="9"/>
  <c r="L231" i="9"/>
  <c r="F231" i="9"/>
  <c r="H231" i="9" s="1"/>
  <c r="D231" i="9"/>
  <c r="U224" i="9"/>
  <c r="C231" i="9"/>
  <c r="G231" i="9" s="1"/>
  <c r="S224" i="9"/>
  <c r="AE225" i="9"/>
  <c r="AG225" i="9" s="1"/>
  <c r="Z226" i="9" s="1"/>
  <c r="AC226" i="9" s="1"/>
  <c r="X224" i="9"/>
  <c r="M231" i="9" l="1"/>
  <c r="O231" i="9" s="1"/>
  <c r="P231" i="9"/>
  <c r="W224" i="9"/>
  <c r="Y224" i="9" s="1"/>
  <c r="R225" i="9" s="1"/>
  <c r="S225" i="9" s="1"/>
  <c r="I231" i="9"/>
  <c r="B232" i="9" s="1"/>
  <c r="D232" i="9" s="1"/>
  <c r="AB226" i="9"/>
  <c r="AD226" i="9"/>
  <c r="AA226" i="9"/>
  <c r="AE226" i="9" s="1"/>
  <c r="Q231" i="9" l="1"/>
  <c r="J232" i="9" s="1"/>
  <c r="K232" i="9"/>
  <c r="M232" i="9"/>
  <c r="O232" i="9" s="1"/>
  <c r="N232" i="9"/>
  <c r="P232" i="9" s="1"/>
  <c r="L232" i="9"/>
  <c r="C232" i="9"/>
  <c r="F232" i="9"/>
  <c r="H232" i="9" s="1"/>
  <c r="E232" i="9"/>
  <c r="AF226" i="9"/>
  <c r="AG226" i="9"/>
  <c r="Z227" i="9" s="1"/>
  <c r="AC227" i="9" s="1"/>
  <c r="T225" i="9"/>
  <c r="V225" i="9"/>
  <c r="U225" i="9"/>
  <c r="W225" i="9" s="1"/>
  <c r="G232" i="9" l="1"/>
  <c r="I232" i="9" s="1"/>
  <c r="B233" i="9" s="1"/>
  <c r="E233" i="9" s="1"/>
  <c r="Q232" i="9"/>
  <c r="J233" i="9" s="1"/>
  <c r="AD227" i="9"/>
  <c r="AB227" i="9"/>
  <c r="X225" i="9"/>
  <c r="AA227" i="9"/>
  <c r="AE227" i="9" s="1"/>
  <c r="AF227" i="9"/>
  <c r="Y225" i="9"/>
  <c r="R226" i="9" s="1"/>
  <c r="U226" i="9" s="1"/>
  <c r="D233" i="9"/>
  <c r="C233" i="9"/>
  <c r="F233" i="9"/>
  <c r="K233" i="9" l="1"/>
  <c r="L233" i="9"/>
  <c r="M233" i="9"/>
  <c r="O233" i="9" s="1"/>
  <c r="N233" i="9"/>
  <c r="P233" i="9" s="1"/>
  <c r="AG227" i="9"/>
  <c r="Z228" i="9" s="1"/>
  <c r="AB228" i="9" s="1"/>
  <c r="V226" i="9"/>
  <c r="H233" i="9"/>
  <c r="T226" i="9"/>
  <c r="S226" i="9"/>
  <c r="W226" i="9" s="1"/>
  <c r="G233" i="9"/>
  <c r="Q233" i="9" l="1"/>
  <c r="J234" i="9" s="1"/>
  <c r="M234" i="9" s="1"/>
  <c r="L234" i="9"/>
  <c r="N234" i="9"/>
  <c r="P234" i="9" s="1"/>
  <c r="AD228" i="9"/>
  <c r="I233" i="9"/>
  <c r="B234" i="9" s="1"/>
  <c r="C234" i="9" s="1"/>
  <c r="AF228" i="9"/>
  <c r="AA228" i="9"/>
  <c r="AC228" i="9"/>
  <c r="X226" i="9"/>
  <c r="Y226" i="9" s="1"/>
  <c r="R227" i="9" s="1"/>
  <c r="S227" i="9" s="1"/>
  <c r="F234" i="9"/>
  <c r="K234" i="9" l="1"/>
  <c r="O234" i="9" s="1"/>
  <c r="Q234" i="9" s="1"/>
  <c r="J235" i="9" s="1"/>
  <c r="N235" i="9"/>
  <c r="P235" i="9" s="1"/>
  <c r="D234" i="9"/>
  <c r="E234" i="9"/>
  <c r="AE228" i="9"/>
  <c r="AG228" i="9" s="1"/>
  <c r="Z229" i="9" s="1"/>
  <c r="U227" i="9"/>
  <c r="W227" i="9" s="1"/>
  <c r="T227" i="9"/>
  <c r="V227" i="9"/>
  <c r="G234" i="9"/>
  <c r="H234" i="9"/>
  <c r="L235" i="9" l="1"/>
  <c r="K235" i="9"/>
  <c r="M235" i="9"/>
  <c r="O235" i="9" s="1"/>
  <c r="Q235" i="9" s="1"/>
  <c r="J236" i="9" s="1"/>
  <c r="M236" i="9" s="1"/>
  <c r="AB229" i="9"/>
  <c r="AD229" i="9"/>
  <c r="AA229" i="9"/>
  <c r="AC229" i="9"/>
  <c r="AE229" i="9" s="1"/>
  <c r="N236" i="9"/>
  <c r="L236" i="9"/>
  <c r="X227" i="9"/>
  <c r="Y227" i="9" s="1"/>
  <c r="R228" i="9" s="1"/>
  <c r="T228" i="9" s="1"/>
  <c r="P236" i="9"/>
  <c r="I234" i="9"/>
  <c r="B235" i="9" s="1"/>
  <c r="C235" i="9" s="1"/>
  <c r="AF229" i="9"/>
  <c r="K236" i="9" l="1"/>
  <c r="O236" i="9" s="1"/>
  <c r="U228" i="9"/>
  <c r="V228" i="9"/>
  <c r="S228" i="9"/>
  <c r="X228" i="9"/>
  <c r="F235" i="9"/>
  <c r="D235" i="9"/>
  <c r="E235" i="9"/>
  <c r="G235" i="9" s="1"/>
  <c r="AG229" i="9"/>
  <c r="Z230" i="9" s="1"/>
  <c r="AC230" i="9" s="1"/>
  <c r="Q236" i="9" l="1"/>
  <c r="J237" i="9" s="1"/>
  <c r="M237" i="9" s="1"/>
  <c r="L237" i="9"/>
  <c r="N237" i="9"/>
  <c r="P237" i="9" s="1"/>
  <c r="W228" i="9"/>
  <c r="Y228" i="9" s="1"/>
  <c r="R229" i="9" s="1"/>
  <c r="H235" i="9"/>
  <c r="I235" i="9" s="1"/>
  <c r="B236" i="9" s="1"/>
  <c r="F236" i="9" s="1"/>
  <c r="AB230" i="9"/>
  <c r="AD230" i="9"/>
  <c r="AF230" i="9" s="1"/>
  <c r="AA230" i="9"/>
  <c r="AE230" i="9" s="1"/>
  <c r="K237" i="9" l="1"/>
  <c r="O237" i="9" s="1"/>
  <c r="Q237" i="9"/>
  <c r="J238" i="9" s="1"/>
  <c r="U229" i="9"/>
  <c r="S229" i="9"/>
  <c r="T229" i="9"/>
  <c r="V229" i="9"/>
  <c r="X229" i="9" s="1"/>
  <c r="D236" i="9"/>
  <c r="E236" i="9"/>
  <c r="C236" i="9"/>
  <c r="AG230" i="9"/>
  <c r="Z231" i="9" s="1"/>
  <c r="AB231" i="9" s="1"/>
  <c r="H236" i="9"/>
  <c r="N238" i="9" l="1"/>
  <c r="P238" i="9" s="1"/>
  <c r="K238" i="9"/>
  <c r="M238" i="9"/>
  <c r="L238" i="9"/>
  <c r="W229" i="9"/>
  <c r="Y229" i="9" s="1"/>
  <c r="R230" i="9" s="1"/>
  <c r="G236" i="9"/>
  <c r="AC231" i="9"/>
  <c r="AD231" i="9"/>
  <c r="AA231" i="9"/>
  <c r="I236" i="9"/>
  <c r="B237" i="9" s="1"/>
  <c r="D237" i="9" s="1"/>
  <c r="AF231" i="9"/>
  <c r="O238" i="9" l="1"/>
  <c r="Q238" i="9" s="1"/>
  <c r="J239" i="9" s="1"/>
  <c r="K239" i="9" s="1"/>
  <c r="T230" i="9"/>
  <c r="S230" i="9"/>
  <c r="V230" i="9"/>
  <c r="U230" i="9"/>
  <c r="AE231" i="9"/>
  <c r="AG231" i="9" s="1"/>
  <c r="Z232" i="9" s="1"/>
  <c r="AA232" i="9" s="1"/>
  <c r="C237" i="9"/>
  <c r="L239" i="9"/>
  <c r="F237" i="9"/>
  <c r="H237" i="9" s="1"/>
  <c r="E237" i="9"/>
  <c r="G237" i="9" s="1"/>
  <c r="N239" i="9"/>
  <c r="M239" i="9" l="1"/>
  <c r="O239" i="9" s="1"/>
  <c r="W230" i="9"/>
  <c r="X230" i="9"/>
  <c r="I237" i="9"/>
  <c r="B238" i="9" s="1"/>
  <c r="E238" i="9" s="1"/>
  <c r="AD232" i="9"/>
  <c r="P239" i="9"/>
  <c r="Q239" i="9" s="1"/>
  <c r="J240" i="9" s="1"/>
  <c r="M240" i="9" s="1"/>
  <c r="AB232" i="9"/>
  <c r="AC232" i="9"/>
  <c r="AE232" i="9" s="1"/>
  <c r="F238" i="9"/>
  <c r="Y230" i="9" l="1"/>
  <c r="R231" i="9" s="1"/>
  <c r="D238" i="9"/>
  <c r="AF232" i="9"/>
  <c r="S231" i="9"/>
  <c r="T231" i="9"/>
  <c r="V231" i="9"/>
  <c r="X231" i="9" s="1"/>
  <c r="U231" i="9"/>
  <c r="C238" i="9"/>
  <c r="G238" i="9" s="1"/>
  <c r="K240" i="9"/>
  <c r="O240" i="9" s="1"/>
  <c r="AG232" i="9"/>
  <c r="Z233" i="9" s="1"/>
  <c r="AC233" i="9" s="1"/>
  <c r="H238" i="9"/>
  <c r="N240" i="9"/>
  <c r="L240" i="9"/>
  <c r="W231" i="9" l="1"/>
  <c r="Y231" i="9" s="1"/>
  <c r="R232" i="9" s="1"/>
  <c r="S232" i="9" s="1"/>
  <c r="P240" i="9"/>
  <c r="Q240" i="9"/>
  <c r="J241" i="9" s="1"/>
  <c r="K241" i="9" s="1"/>
  <c r="T232" i="9"/>
  <c r="AB233" i="9"/>
  <c r="AA233" i="9"/>
  <c r="AE233" i="9" s="1"/>
  <c r="AD233" i="9"/>
  <c r="V232" i="9"/>
  <c r="X232" i="9" s="1"/>
  <c r="I238" i="9"/>
  <c r="B239" i="9" s="1"/>
  <c r="C239" i="9" s="1"/>
  <c r="U232" i="9" l="1"/>
  <c r="W232" i="9" s="1"/>
  <c r="Y232" i="9" s="1"/>
  <c r="R233" i="9" s="1"/>
  <c r="S233" i="9" s="1"/>
  <c r="N241" i="9"/>
  <c r="D239" i="9"/>
  <c r="AF233" i="9"/>
  <c r="L241" i="9"/>
  <c r="E239" i="9"/>
  <c r="G239" i="9" s="1"/>
  <c r="M241" i="9"/>
  <c r="O241" i="9" s="1"/>
  <c r="AG233" i="9"/>
  <c r="Z234" i="9" s="1"/>
  <c r="AA234" i="9" s="1"/>
  <c r="F239" i="9"/>
  <c r="H239" i="9" s="1"/>
  <c r="P241" i="9"/>
  <c r="V233" i="9"/>
  <c r="T233" i="9"/>
  <c r="U233" i="9" l="1"/>
  <c r="W233" i="9" s="1"/>
  <c r="Q241" i="9"/>
  <c r="J242" i="9" s="1"/>
  <c r="K242" i="9" s="1"/>
  <c r="AD234" i="9"/>
  <c r="AB234" i="9"/>
  <c r="AC234" i="9"/>
  <c r="AE234" i="9" s="1"/>
  <c r="I239" i="9"/>
  <c r="B240" i="9" s="1"/>
  <c r="C240" i="9" s="1"/>
  <c r="L242" i="9"/>
  <c r="N242" i="9"/>
  <c r="X233" i="9"/>
  <c r="M242" i="9" l="1"/>
  <c r="O242" i="9" s="1"/>
  <c r="AF234" i="9"/>
  <c r="AG234" i="9" s="1"/>
  <c r="Z235" i="9" s="1"/>
  <c r="AC235" i="9" s="1"/>
  <c r="F240" i="9"/>
  <c r="H240" i="9" s="1"/>
  <c r="D240" i="9"/>
  <c r="E240" i="9"/>
  <c r="G240" i="9" s="1"/>
  <c r="P242" i="9"/>
  <c r="Y233" i="9"/>
  <c r="R234" i="9" s="1"/>
  <c r="S234" i="9" s="1"/>
  <c r="Q242" i="9" l="1"/>
  <c r="J243" i="9" s="1"/>
  <c r="AB235" i="9"/>
  <c r="AD235" i="9"/>
  <c r="AF235" i="9" s="1"/>
  <c r="AA235" i="9"/>
  <c r="AE235" i="9" s="1"/>
  <c r="I240" i="9"/>
  <c r="B241" i="9" s="1"/>
  <c r="E241" i="9" s="1"/>
  <c r="T234" i="9"/>
  <c r="V234" i="9"/>
  <c r="X234" i="9" s="1"/>
  <c r="L243" i="9"/>
  <c r="N243" i="9"/>
  <c r="K243" i="9"/>
  <c r="M243" i="9"/>
  <c r="U234" i="9"/>
  <c r="W234" i="9" s="1"/>
  <c r="AG235" i="9" l="1"/>
  <c r="Z236" i="9" s="1"/>
  <c r="AA236" i="9" s="1"/>
  <c r="AB236" i="9"/>
  <c r="AD236" i="9"/>
  <c r="F241" i="9"/>
  <c r="D241" i="9"/>
  <c r="C241" i="9"/>
  <c r="G241" i="9" s="1"/>
  <c r="P243" i="9"/>
  <c r="O243" i="9"/>
  <c r="Y234" i="9"/>
  <c r="R235" i="9" s="1"/>
  <c r="S235" i="9" s="1"/>
  <c r="AC236" i="9" l="1"/>
  <c r="AE236" i="9" s="1"/>
  <c r="AF236" i="9"/>
  <c r="H241" i="9"/>
  <c r="Q243" i="9"/>
  <c r="J244" i="9" s="1"/>
  <c r="M244" i="9" s="1"/>
  <c r="I241" i="9"/>
  <c r="B242" i="9" s="1"/>
  <c r="E242" i="9" s="1"/>
  <c r="V235" i="9"/>
  <c r="L244" i="9"/>
  <c r="N244" i="9"/>
  <c r="F242" i="9"/>
  <c r="T235" i="9"/>
  <c r="X235" i="9" s="1"/>
  <c r="U235" i="9"/>
  <c r="W235" i="9" s="1"/>
  <c r="AD237" i="9"/>
  <c r="AB237" i="9"/>
  <c r="AG236" i="9" l="1"/>
  <c r="Z237" i="9" s="1"/>
  <c r="AC237" i="9"/>
  <c r="AA237" i="9"/>
  <c r="K244" i="9"/>
  <c r="C242" i="9"/>
  <c r="P244" i="9"/>
  <c r="H242" i="9"/>
  <c r="O244" i="9"/>
  <c r="D242" i="9"/>
  <c r="G242" i="9"/>
  <c r="I242" i="9" s="1"/>
  <c r="B243" i="9" s="1"/>
  <c r="Y235" i="9"/>
  <c r="R236" i="9" s="1"/>
  <c r="U236" i="9" s="1"/>
  <c r="AF237" i="9"/>
  <c r="AE237" i="9" l="1"/>
  <c r="Q244" i="9"/>
  <c r="J245" i="9" s="1"/>
  <c r="K245" i="9" s="1"/>
  <c r="V236" i="9"/>
  <c r="T236" i="9"/>
  <c r="S236" i="9"/>
  <c r="W236" i="9" s="1"/>
  <c r="E243" i="9"/>
  <c r="C243" i="9"/>
  <c r="D243" i="9"/>
  <c r="F243" i="9"/>
  <c r="H243" i="9" s="1"/>
  <c r="N245" i="9"/>
  <c r="L245" i="9"/>
  <c r="AG237" i="9"/>
  <c r="Z238" i="9" s="1"/>
  <c r="AA238" i="9" s="1"/>
  <c r="G243" i="9" l="1"/>
  <c r="M245" i="9"/>
  <c r="O245" i="9" s="1"/>
  <c r="X236" i="9"/>
  <c r="Y236" i="9" s="1"/>
  <c r="R237" i="9" s="1"/>
  <c r="I243" i="9"/>
  <c r="B244" i="9" s="1"/>
  <c r="F244" i="9" s="1"/>
  <c r="P245" i="9"/>
  <c r="AB238" i="9"/>
  <c r="AD238" i="9"/>
  <c r="AC238" i="9"/>
  <c r="AE238" i="9" s="1"/>
  <c r="Q245" i="9" l="1"/>
  <c r="J246" i="9" s="1"/>
  <c r="K246" i="9" s="1"/>
  <c r="V237" i="9"/>
  <c r="U237" i="9"/>
  <c r="S237" i="9"/>
  <c r="T237" i="9"/>
  <c r="AF238" i="9"/>
  <c r="AG238" i="9" s="1"/>
  <c r="Z239" i="9" s="1"/>
  <c r="AA239" i="9" s="1"/>
  <c r="D244" i="9"/>
  <c r="H244" i="9" s="1"/>
  <c r="E244" i="9"/>
  <c r="L246" i="9"/>
  <c r="N246" i="9"/>
  <c r="X237" i="9"/>
  <c r="C244" i="9"/>
  <c r="G244" i="9" s="1"/>
  <c r="M246" i="9" l="1"/>
  <c r="O246" i="9" s="1"/>
  <c r="W237" i="9"/>
  <c r="Y237" i="9" s="1"/>
  <c r="R238" i="9" s="1"/>
  <c r="U238" i="9" s="1"/>
  <c r="P246" i="9"/>
  <c r="I244" i="9"/>
  <c r="B245" i="9" s="1"/>
  <c r="D245" i="9" s="1"/>
  <c r="AB239" i="9"/>
  <c r="AD239" i="9"/>
  <c r="AF239" i="9" s="1"/>
  <c r="AC239" i="9"/>
  <c r="AE239" i="9" s="1"/>
  <c r="V238" i="9"/>
  <c r="T238" i="9"/>
  <c r="Q246" i="9" l="1"/>
  <c r="J247" i="9" s="1"/>
  <c r="M247" i="9" s="1"/>
  <c r="S238" i="9"/>
  <c r="N247" i="9"/>
  <c r="P247" i="9" s="1"/>
  <c r="L247" i="9"/>
  <c r="K247" i="9"/>
  <c r="O247" i="9" s="1"/>
  <c r="C245" i="9"/>
  <c r="F245" i="9"/>
  <c r="H245" i="9" s="1"/>
  <c r="E245" i="9"/>
  <c r="AG239" i="9"/>
  <c r="Z240" i="9" s="1"/>
  <c r="AB240" i="9" s="1"/>
  <c r="W238" i="9"/>
  <c r="X238" i="9"/>
  <c r="G245" i="9" l="1"/>
  <c r="Q247" i="9"/>
  <c r="J248" i="9" s="1"/>
  <c r="M248" i="9" s="1"/>
  <c r="I245" i="9"/>
  <c r="B246" i="9" s="1"/>
  <c r="C246" i="9" s="1"/>
  <c r="AD240" i="9"/>
  <c r="AF240" i="9" s="1"/>
  <c r="AC240" i="9"/>
  <c r="AA240" i="9"/>
  <c r="L248" i="9"/>
  <c r="N248" i="9"/>
  <c r="P248" i="9" s="1"/>
  <c r="Y238" i="9"/>
  <c r="R239" i="9" s="1"/>
  <c r="U239" i="9" s="1"/>
  <c r="K248" i="9" l="1"/>
  <c r="F246" i="9"/>
  <c r="H246" i="9" s="1"/>
  <c r="E246" i="9"/>
  <c r="G246" i="9" s="1"/>
  <c r="D246" i="9"/>
  <c r="AE240" i="9"/>
  <c r="AG240" i="9" s="1"/>
  <c r="Z241" i="9" s="1"/>
  <c r="AB241" i="9" s="1"/>
  <c r="V239" i="9"/>
  <c r="X239" i="9" s="1"/>
  <c r="O248" i="9"/>
  <c r="Q248" i="9" s="1"/>
  <c r="J249" i="9" s="1"/>
  <c r="T239" i="9"/>
  <c r="S239" i="9"/>
  <c r="W239" i="9" s="1"/>
  <c r="I246" i="9" l="1"/>
  <c r="B247" i="9" s="1"/>
  <c r="C247" i="9" s="1"/>
  <c r="AC241" i="9"/>
  <c r="AD241" i="9"/>
  <c r="AF241" i="9" s="1"/>
  <c r="AA241" i="9"/>
  <c r="N249" i="9"/>
  <c r="M249" i="9"/>
  <c r="K249" i="9"/>
  <c r="L249" i="9"/>
  <c r="F247" i="9"/>
  <c r="Y239" i="9"/>
  <c r="R240" i="9" s="1"/>
  <c r="AE241" i="9" l="1"/>
  <c r="AG241" i="9" s="1"/>
  <c r="Z242" i="9" s="1"/>
  <c r="E247" i="9"/>
  <c r="G247" i="9" s="1"/>
  <c r="D247" i="9"/>
  <c r="H247" i="9" s="1"/>
  <c r="O249" i="9"/>
  <c r="P249" i="9"/>
  <c r="AD242" i="9"/>
  <c r="AB242" i="9"/>
  <c r="S240" i="9"/>
  <c r="V240" i="9"/>
  <c r="T240" i="9"/>
  <c r="U240" i="9"/>
  <c r="AA242" i="9"/>
  <c r="AC242" i="9"/>
  <c r="I247" i="9" l="1"/>
  <c r="B248" i="9" s="1"/>
  <c r="D248" i="9" s="1"/>
  <c r="AF242" i="9"/>
  <c r="Q249" i="9"/>
  <c r="J250" i="9" s="1"/>
  <c r="M250" i="9" s="1"/>
  <c r="W240" i="9"/>
  <c r="X240" i="9"/>
  <c r="AE242" i="9"/>
  <c r="AG242" i="9" s="1"/>
  <c r="Z243" i="9" s="1"/>
  <c r="E248" i="9" l="1"/>
  <c r="F248" i="9"/>
  <c r="H248" i="9" s="1"/>
  <c r="C248" i="9"/>
  <c r="N250" i="9"/>
  <c r="P250" i="9" s="1"/>
  <c r="L250" i="9"/>
  <c r="Y240" i="9"/>
  <c r="R241" i="9" s="1"/>
  <c r="U241" i="9" s="1"/>
  <c r="K250" i="9"/>
  <c r="O250" i="9" s="1"/>
  <c r="AB243" i="9"/>
  <c r="AD243" i="9"/>
  <c r="AA243" i="9"/>
  <c r="AC243" i="9"/>
  <c r="G248" i="9" l="1"/>
  <c r="I248" i="9" s="1"/>
  <c r="B249" i="9" s="1"/>
  <c r="E249" i="9" s="1"/>
  <c r="V241" i="9"/>
  <c r="S241" i="9"/>
  <c r="W241" i="9" s="1"/>
  <c r="T241" i="9"/>
  <c r="Q250" i="9"/>
  <c r="J251" i="9" s="1"/>
  <c r="N251" i="9" s="1"/>
  <c r="AF243" i="9"/>
  <c r="D249" i="9"/>
  <c r="F249" i="9"/>
  <c r="H249" i="9" s="1"/>
  <c r="X241" i="9"/>
  <c r="AE243" i="9"/>
  <c r="AG243" i="9" s="1"/>
  <c r="Z244" i="9" s="1"/>
  <c r="C249" i="9" l="1"/>
  <c r="Y241" i="9"/>
  <c r="R242" i="9" s="1"/>
  <c r="S242" i="9" s="1"/>
  <c r="M251" i="9"/>
  <c r="L251" i="9"/>
  <c r="P251" i="9" s="1"/>
  <c r="K251" i="9"/>
  <c r="T242" i="9"/>
  <c r="V242" i="9"/>
  <c r="AB244" i="9"/>
  <c r="AD244" i="9"/>
  <c r="AF244" i="9" s="1"/>
  <c r="AA244" i="9"/>
  <c r="AC244" i="9"/>
  <c r="G249" i="9"/>
  <c r="I249" i="9" s="1"/>
  <c r="B250" i="9" s="1"/>
  <c r="O251" i="9" l="1"/>
  <c r="Q251" i="9" s="1"/>
  <c r="J252" i="9" s="1"/>
  <c r="U242" i="9"/>
  <c r="W242" i="9" s="1"/>
  <c r="K252" i="9"/>
  <c r="N252" i="9"/>
  <c r="P252" i="9" s="1"/>
  <c r="L252" i="9"/>
  <c r="M252" i="9"/>
  <c r="O252" i="9" s="1"/>
  <c r="D250" i="9"/>
  <c r="F250" i="9"/>
  <c r="H250" i="9" s="1"/>
  <c r="X242" i="9"/>
  <c r="C250" i="9"/>
  <c r="E250" i="9"/>
  <c r="AE244" i="9"/>
  <c r="AG244" i="9" s="1"/>
  <c r="Z245" i="9" s="1"/>
  <c r="Y242" i="9" l="1"/>
  <c r="R243" i="9" s="1"/>
  <c r="U243" i="9" s="1"/>
  <c r="Q252" i="9"/>
  <c r="J253" i="9" s="1"/>
  <c r="AB245" i="9"/>
  <c r="AD245" i="9"/>
  <c r="AF245" i="9" s="1"/>
  <c r="G250" i="9"/>
  <c r="I250" i="9" s="1"/>
  <c r="B251" i="9" s="1"/>
  <c r="AA245" i="9"/>
  <c r="AC245" i="9"/>
  <c r="V243" i="9" l="1"/>
  <c r="X243" i="9" s="1"/>
  <c r="T243" i="9"/>
  <c r="S243" i="9"/>
  <c r="W243" i="9" s="1"/>
  <c r="K253" i="9"/>
  <c r="M253" i="9"/>
  <c r="L253" i="9"/>
  <c r="N253" i="9"/>
  <c r="P253" i="9" s="1"/>
  <c r="F251" i="9"/>
  <c r="D251" i="9"/>
  <c r="C251" i="9"/>
  <c r="E251" i="9"/>
  <c r="AE245" i="9"/>
  <c r="AG245" i="9" s="1"/>
  <c r="Z246" i="9" s="1"/>
  <c r="O253" i="9" l="1"/>
  <c r="Q253" i="9" s="1"/>
  <c r="J254" i="9" s="1"/>
  <c r="Y243" i="9"/>
  <c r="R244" i="9" s="1"/>
  <c r="U244" i="9" s="1"/>
  <c r="H251" i="9"/>
  <c r="AD246" i="9"/>
  <c r="AB246" i="9"/>
  <c r="G251" i="9"/>
  <c r="I251" i="9" s="1"/>
  <c r="B252" i="9" s="1"/>
  <c r="AA246" i="9"/>
  <c r="AC246" i="9"/>
  <c r="T244" i="9" l="1"/>
  <c r="V244" i="9"/>
  <c r="X244" i="9" s="1"/>
  <c r="S244" i="9"/>
  <c r="W244" i="9" s="1"/>
  <c r="Y244" i="9" s="1"/>
  <c r="R245" i="9" s="1"/>
  <c r="V245" i="9" s="1"/>
  <c r="L254" i="9"/>
  <c r="N254" i="9"/>
  <c r="P254" i="9" s="1"/>
  <c r="K254" i="9"/>
  <c r="M254" i="9"/>
  <c r="O254" i="9" s="1"/>
  <c r="AF246" i="9"/>
  <c r="F252" i="9"/>
  <c r="H252" i="9" s="1"/>
  <c r="D252" i="9"/>
  <c r="AE246" i="9"/>
  <c r="AG246" i="9" s="1"/>
  <c r="Z247" i="9" s="1"/>
  <c r="E252" i="9"/>
  <c r="C252" i="9"/>
  <c r="T245" i="9" l="1"/>
  <c r="X245" i="9" s="1"/>
  <c r="S245" i="9"/>
  <c r="U245" i="9"/>
  <c r="Q254" i="9"/>
  <c r="J255" i="9" s="1"/>
  <c r="AB247" i="9"/>
  <c r="AD247" i="9"/>
  <c r="AF247" i="9" s="1"/>
  <c r="G252" i="9"/>
  <c r="I252" i="9" s="1"/>
  <c r="B253" i="9" s="1"/>
  <c r="AA247" i="9"/>
  <c r="AC247" i="9"/>
  <c r="W245" i="9" l="1"/>
  <c r="Y245" i="9"/>
  <c r="R246" i="9" s="1"/>
  <c r="S246" i="9" s="1"/>
  <c r="L255" i="9"/>
  <c r="M255" i="9"/>
  <c r="N255" i="9"/>
  <c r="P255" i="9" s="1"/>
  <c r="K255" i="9"/>
  <c r="D253" i="9"/>
  <c r="F253" i="9"/>
  <c r="AE247" i="9"/>
  <c r="AG247" i="9" s="1"/>
  <c r="Z248" i="9" s="1"/>
  <c r="E253" i="9"/>
  <c r="C253" i="9"/>
  <c r="H253" i="9" l="1"/>
  <c r="U246" i="9"/>
  <c r="W246" i="9" s="1"/>
  <c r="V246" i="9"/>
  <c r="X246" i="9" s="1"/>
  <c r="T246" i="9"/>
  <c r="O255" i="9"/>
  <c r="Q255" i="9" s="1"/>
  <c r="J256" i="9" s="1"/>
  <c r="K256" i="9" s="1"/>
  <c r="AA248" i="9"/>
  <c r="AD248" i="9"/>
  <c r="AF248" i="9" s="1"/>
  <c r="AB248" i="9"/>
  <c r="G253" i="9"/>
  <c r="I253" i="9" s="1"/>
  <c r="B254" i="9" s="1"/>
  <c r="AC248" i="9"/>
  <c r="AE248" i="9" s="1"/>
  <c r="AG248" i="9" s="1"/>
  <c r="Z249" i="9" s="1"/>
  <c r="Y246" i="9" l="1"/>
  <c r="R247" i="9" s="1"/>
  <c r="U247" i="9"/>
  <c r="V247" i="9"/>
  <c r="T247" i="9"/>
  <c r="N256" i="9"/>
  <c r="M256" i="9"/>
  <c r="O256" i="9" s="1"/>
  <c r="L256" i="9"/>
  <c r="S247" i="9"/>
  <c r="AB249" i="9"/>
  <c r="AD249" i="9"/>
  <c r="F254" i="9"/>
  <c r="H254" i="9" s="1"/>
  <c r="D254" i="9"/>
  <c r="AC249" i="9"/>
  <c r="AA249" i="9"/>
  <c r="C254" i="9"/>
  <c r="E254" i="9"/>
  <c r="P256" i="9" l="1"/>
  <c r="AF249" i="9"/>
  <c r="W247" i="9"/>
  <c r="X247" i="9"/>
  <c r="Q256" i="9"/>
  <c r="J257" i="9" s="1"/>
  <c r="K257" i="9" s="1"/>
  <c r="G254" i="9"/>
  <c r="I254" i="9" s="1"/>
  <c r="B255" i="9" s="1"/>
  <c r="AE249" i="9"/>
  <c r="AG249" i="9" s="1"/>
  <c r="Z250" i="9" s="1"/>
  <c r="Y247" i="9" l="1"/>
  <c r="R248" i="9" s="1"/>
  <c r="V248" i="9" s="1"/>
  <c r="N257" i="9"/>
  <c r="P257" i="9" s="1"/>
  <c r="L257" i="9"/>
  <c r="T248" i="9"/>
  <c r="X248" i="9" s="1"/>
  <c r="M257" i="9"/>
  <c r="O257" i="9" s="1"/>
  <c r="Q257" i="9" s="1"/>
  <c r="J258" i="9" s="1"/>
  <c r="AB250" i="9"/>
  <c r="AD250" i="9"/>
  <c r="F255" i="9"/>
  <c r="D255" i="9"/>
  <c r="AA250" i="9"/>
  <c r="AC250" i="9"/>
  <c r="C255" i="9"/>
  <c r="E255" i="9"/>
  <c r="U248" i="9" l="1"/>
  <c r="S248" i="9"/>
  <c r="M258" i="9"/>
  <c r="N258" i="9"/>
  <c r="P258" i="9" s="1"/>
  <c r="L258" i="9"/>
  <c r="K258" i="9"/>
  <c r="AF250" i="9"/>
  <c r="H255" i="9"/>
  <c r="G255" i="9"/>
  <c r="AE250" i="9"/>
  <c r="W248" i="9" l="1"/>
  <c r="AG250" i="9"/>
  <c r="Z251" i="9" s="1"/>
  <c r="AC251" i="9" s="1"/>
  <c r="Y248" i="9"/>
  <c r="R249" i="9" s="1"/>
  <c r="S249" i="9" s="1"/>
  <c r="T249" i="9"/>
  <c r="V249" i="9"/>
  <c r="X249" i="9" s="1"/>
  <c r="O258" i="9"/>
  <c r="Q258" i="9" s="1"/>
  <c r="J259" i="9" s="1"/>
  <c r="AD251" i="9"/>
  <c r="AB251" i="9"/>
  <c r="I255" i="9"/>
  <c r="B256" i="9" s="1"/>
  <c r="C256" i="9" s="1"/>
  <c r="V250" i="9"/>
  <c r="AA251" i="9" l="1"/>
  <c r="U249" i="9"/>
  <c r="W249" i="9" s="1"/>
  <c r="Y249" i="9" s="1"/>
  <c r="R250" i="9" s="1"/>
  <c r="E256" i="9"/>
  <c r="AF251" i="9"/>
  <c r="L259" i="9"/>
  <c r="M259" i="9"/>
  <c r="N259" i="9"/>
  <c r="P259" i="9" s="1"/>
  <c r="K259" i="9"/>
  <c r="X250" i="9"/>
  <c r="F256" i="9"/>
  <c r="D256" i="9"/>
  <c r="G256" i="9"/>
  <c r="AE251" i="9"/>
  <c r="AG251" i="9" s="1"/>
  <c r="Z252" i="9" s="1"/>
  <c r="O259" i="9" l="1"/>
  <c r="T250" i="9"/>
  <c r="U250" i="9"/>
  <c r="S250" i="9"/>
  <c r="H256" i="9"/>
  <c r="I256" i="9"/>
  <c r="B257" i="9" s="1"/>
  <c r="C257" i="9" s="1"/>
  <c r="Q259" i="9"/>
  <c r="J260" i="9" s="1"/>
  <c r="V251" i="9"/>
  <c r="T251" i="9"/>
  <c r="AD252" i="9"/>
  <c r="AF252" i="9" s="1"/>
  <c r="AB252" i="9"/>
  <c r="AA252" i="9"/>
  <c r="AC252" i="9"/>
  <c r="W250" i="9" l="1"/>
  <c r="Y250" i="9" s="1"/>
  <c r="R251" i="9" s="1"/>
  <c r="U251" i="9"/>
  <c r="S251" i="9"/>
  <c r="E257" i="9"/>
  <c r="G257" i="9" s="1"/>
  <c r="D257" i="9"/>
  <c r="F257" i="9"/>
  <c r="K260" i="9"/>
  <c r="L260" i="9"/>
  <c r="M260" i="9"/>
  <c r="O260" i="9" s="1"/>
  <c r="N260" i="9"/>
  <c r="P260" i="9" s="1"/>
  <c r="X251" i="9"/>
  <c r="H257" i="9"/>
  <c r="AE252" i="9"/>
  <c r="AG252" i="9" s="1"/>
  <c r="Z253" i="9" s="1"/>
  <c r="W251" i="9" l="1"/>
  <c r="Y251" i="9" s="1"/>
  <c r="R252" i="9" s="1"/>
  <c r="S252" i="9" s="1"/>
  <c r="Q260" i="9"/>
  <c r="J261" i="9" s="1"/>
  <c r="K261" i="9" s="1"/>
  <c r="I257" i="9"/>
  <c r="B258" i="9" s="1"/>
  <c r="C258" i="9" s="1"/>
  <c r="U252" i="9"/>
  <c r="W252" i="9" s="1"/>
  <c r="AB253" i="9"/>
  <c r="AD253" i="9"/>
  <c r="T252" i="9"/>
  <c r="V252" i="9"/>
  <c r="AC253" i="9"/>
  <c r="AA253" i="9"/>
  <c r="M261" i="9" l="1"/>
  <c r="O261" i="9" s="1"/>
  <c r="F258" i="9"/>
  <c r="H258" i="9" s="1"/>
  <c r="L261" i="9"/>
  <c r="N261" i="9"/>
  <c r="P261" i="9" s="1"/>
  <c r="D258" i="9"/>
  <c r="E258" i="9"/>
  <c r="G258" i="9" s="1"/>
  <c r="X252" i="9"/>
  <c r="Y252" i="9" s="1"/>
  <c r="R253" i="9" s="1"/>
  <c r="S253" i="9" s="1"/>
  <c r="AF253" i="9"/>
  <c r="AE253" i="9"/>
  <c r="AG253" i="9" l="1"/>
  <c r="Z254" i="9" s="1"/>
  <c r="AD254" i="9" s="1"/>
  <c r="I258" i="9"/>
  <c r="B259" i="9" s="1"/>
  <c r="C259" i="9" s="1"/>
  <c r="Q261" i="9"/>
  <c r="J262" i="9" s="1"/>
  <c r="U253" i="9"/>
  <c r="W253" i="9" s="1"/>
  <c r="V253" i="9"/>
  <c r="T253" i="9"/>
  <c r="E259" i="9"/>
  <c r="AC254" i="9" l="1"/>
  <c r="D259" i="9"/>
  <c r="AA254" i="9"/>
  <c r="AB254" i="9"/>
  <c r="AF254" i="9"/>
  <c r="F259" i="9"/>
  <c r="H259" i="9" s="1"/>
  <c r="X253" i="9"/>
  <c r="L262" i="9"/>
  <c r="N262" i="9"/>
  <c r="M262" i="9"/>
  <c r="K262" i="9"/>
  <c r="Y253" i="9"/>
  <c r="R254" i="9" s="1"/>
  <c r="U254" i="9" s="1"/>
  <c r="G259" i="9"/>
  <c r="AE254" i="9" l="1"/>
  <c r="AG254" i="9" s="1"/>
  <c r="Z255" i="9" s="1"/>
  <c r="I259" i="9"/>
  <c r="B260" i="9" s="1"/>
  <c r="D260" i="9" s="1"/>
  <c r="S254" i="9"/>
  <c r="W254" i="9" s="1"/>
  <c r="O262" i="9"/>
  <c r="P262" i="9"/>
  <c r="AD255" i="9"/>
  <c r="AB255" i="9"/>
  <c r="T254" i="9"/>
  <c r="V254" i="9"/>
  <c r="AC255" i="9"/>
  <c r="AA255" i="9"/>
  <c r="Q262" i="9" l="1"/>
  <c r="J263" i="9" s="1"/>
  <c r="K263" i="9" s="1"/>
  <c r="C260" i="9"/>
  <c r="E260" i="9"/>
  <c r="F260" i="9"/>
  <c r="X254" i="9"/>
  <c r="Y254" i="9" s="1"/>
  <c r="R255" i="9" s="1"/>
  <c r="S255" i="9" s="1"/>
  <c r="AF255" i="9"/>
  <c r="H260" i="9"/>
  <c r="N263" i="9"/>
  <c r="L263" i="9"/>
  <c r="M263" i="9"/>
  <c r="AE255" i="9"/>
  <c r="G260" i="9" l="1"/>
  <c r="I260" i="9" s="1"/>
  <c r="B261" i="9" s="1"/>
  <c r="AG255" i="9"/>
  <c r="Z256" i="9" s="1"/>
  <c r="AA256" i="9" s="1"/>
  <c r="V255" i="9"/>
  <c r="T255" i="9"/>
  <c r="P263" i="9"/>
  <c r="U255" i="9"/>
  <c r="W255" i="9" s="1"/>
  <c r="O263" i="9"/>
  <c r="D261" i="9"/>
  <c r="F261" i="9"/>
  <c r="AB256" i="9"/>
  <c r="AD256" i="9"/>
  <c r="AF256" i="9" s="1"/>
  <c r="C261" i="9"/>
  <c r="E261" i="9"/>
  <c r="AC256" i="9" l="1"/>
  <c r="AE256" i="9" s="1"/>
  <c r="AG256" i="9" s="1"/>
  <c r="Z257" i="9" s="1"/>
  <c r="Q263" i="9"/>
  <c r="J264" i="9" s="1"/>
  <c r="K264" i="9" s="1"/>
  <c r="X255" i="9"/>
  <c r="Y255" i="9"/>
  <c r="R256" i="9" s="1"/>
  <c r="T256" i="9" s="1"/>
  <c r="N264" i="9"/>
  <c r="L264" i="9"/>
  <c r="H261" i="9"/>
  <c r="G261" i="9"/>
  <c r="M264" i="9" l="1"/>
  <c r="P264" i="9"/>
  <c r="U256" i="9"/>
  <c r="S256" i="9"/>
  <c r="I261" i="9"/>
  <c r="B262" i="9" s="1"/>
  <c r="D262" i="9" s="1"/>
  <c r="V256" i="9"/>
  <c r="X256" i="9" s="1"/>
  <c r="O264" i="9"/>
  <c r="Q264" i="9" s="1"/>
  <c r="J265" i="9" s="1"/>
  <c r="K265" i="9" s="1"/>
  <c r="AD257" i="9"/>
  <c r="AB257" i="9"/>
  <c r="AC257" i="9"/>
  <c r="AA257" i="9"/>
  <c r="W256" i="9" l="1"/>
  <c r="Y256" i="9" s="1"/>
  <c r="R257" i="9" s="1"/>
  <c r="C262" i="9"/>
  <c r="E262" i="9"/>
  <c r="G262" i="9" s="1"/>
  <c r="F262" i="9"/>
  <c r="H262" i="9" s="1"/>
  <c r="AF257" i="9"/>
  <c r="N265" i="9"/>
  <c r="L265" i="9"/>
  <c r="M265" i="9"/>
  <c r="O265" i="9" s="1"/>
  <c r="T257" i="9"/>
  <c r="V257" i="9"/>
  <c r="S257" i="9"/>
  <c r="U257" i="9"/>
  <c r="AE257" i="9"/>
  <c r="AG257" i="9" l="1"/>
  <c r="Z258" i="9" s="1"/>
  <c r="AC258" i="9" s="1"/>
  <c r="X257" i="9"/>
  <c r="P265" i="9"/>
  <c r="Q265" i="9"/>
  <c r="J266" i="9" s="1"/>
  <c r="N266" i="9" s="1"/>
  <c r="I262" i="9"/>
  <c r="B263" i="9" s="1"/>
  <c r="D263" i="9" s="1"/>
  <c r="AB258" i="9"/>
  <c r="AD258" i="9"/>
  <c r="AF258" i="9" s="1"/>
  <c r="AA258" i="9"/>
  <c r="W257" i="9"/>
  <c r="Y257" i="9" s="1"/>
  <c r="R258" i="9" s="1"/>
  <c r="E263" i="9" l="1"/>
  <c r="M266" i="9"/>
  <c r="F263" i="9"/>
  <c r="H263" i="9" s="1"/>
  <c r="L266" i="9"/>
  <c r="P266" i="9" s="1"/>
  <c r="K266" i="9"/>
  <c r="C263" i="9"/>
  <c r="G263" i="9" s="1"/>
  <c r="I263" i="9" s="1"/>
  <c r="B264" i="9" s="1"/>
  <c r="T258" i="9"/>
  <c r="V258" i="9"/>
  <c r="X258" i="9" s="1"/>
  <c r="S258" i="9"/>
  <c r="U258" i="9"/>
  <c r="AE258" i="9"/>
  <c r="AG258" i="9" s="1"/>
  <c r="Z259" i="9" s="1"/>
  <c r="O266" i="9" l="1"/>
  <c r="Q266" i="9" s="1"/>
  <c r="J267" i="9" s="1"/>
  <c r="N267" i="9" s="1"/>
  <c r="F264" i="9"/>
  <c r="D264" i="9"/>
  <c r="AB259" i="9"/>
  <c r="AD259" i="9"/>
  <c r="W258" i="9"/>
  <c r="Y258" i="9" s="1"/>
  <c r="R259" i="9" s="1"/>
  <c r="AA259" i="9"/>
  <c r="AC259" i="9"/>
  <c r="E264" i="9"/>
  <c r="C264" i="9"/>
  <c r="H264" i="9" l="1"/>
  <c r="M267" i="9"/>
  <c r="K267" i="9"/>
  <c r="L267" i="9"/>
  <c r="P267" i="9" s="1"/>
  <c r="AF259" i="9"/>
  <c r="V259" i="9"/>
  <c r="T259" i="9"/>
  <c r="G264" i="9"/>
  <c r="I264" i="9" s="1"/>
  <c r="B265" i="9" s="1"/>
  <c r="AE259" i="9"/>
  <c r="AG259" i="9" s="1"/>
  <c r="Z260" i="9" s="1"/>
  <c r="S259" i="9"/>
  <c r="U259" i="9"/>
  <c r="O267" i="9" l="1"/>
  <c r="Q267" i="9"/>
  <c r="J268" i="9" s="1"/>
  <c r="K268" i="9" s="1"/>
  <c r="AB260" i="9"/>
  <c r="AD260" i="9"/>
  <c r="AF260" i="9" s="1"/>
  <c r="X259" i="9"/>
  <c r="F265" i="9"/>
  <c r="D265" i="9"/>
  <c r="AA260" i="9"/>
  <c r="AC260" i="9"/>
  <c r="W259" i="9"/>
  <c r="Y259" i="9" s="1"/>
  <c r="R260" i="9" s="1"/>
  <c r="E265" i="9"/>
  <c r="C265" i="9"/>
  <c r="M268" i="9" l="1"/>
  <c r="O268" i="9" s="1"/>
  <c r="N268" i="9"/>
  <c r="P268" i="9" s="1"/>
  <c r="L268" i="9"/>
  <c r="V260" i="9"/>
  <c r="X260" i="9" s="1"/>
  <c r="T260" i="9"/>
  <c r="H265" i="9"/>
  <c r="AE260" i="9"/>
  <c r="AG260" i="9" s="1"/>
  <c r="Z261" i="9" s="1"/>
  <c r="S260" i="9"/>
  <c r="U260" i="9"/>
  <c r="G265" i="9"/>
  <c r="I265" i="9" s="1"/>
  <c r="B266" i="9" s="1"/>
  <c r="Q268" i="9" l="1"/>
  <c r="J269" i="9" s="1"/>
  <c r="N269" i="9" s="1"/>
  <c r="AB261" i="9"/>
  <c r="AD261" i="9"/>
  <c r="D266" i="9"/>
  <c r="F266" i="9"/>
  <c r="H266" i="9" s="1"/>
  <c r="C266" i="9"/>
  <c r="E266" i="9"/>
  <c r="AC261" i="9"/>
  <c r="AA261" i="9"/>
  <c r="W260" i="9"/>
  <c r="Y260" i="9" s="1"/>
  <c r="R261" i="9" s="1"/>
  <c r="L269" i="9" l="1"/>
  <c r="P269" i="9" s="1"/>
  <c r="M269" i="9"/>
  <c r="K269" i="9"/>
  <c r="AF261" i="9"/>
  <c r="V261" i="9"/>
  <c r="T261" i="9"/>
  <c r="G266" i="9"/>
  <c r="I266" i="9" s="1"/>
  <c r="B267" i="9" s="1"/>
  <c r="U261" i="9"/>
  <c r="S261" i="9"/>
  <c r="AE261" i="9"/>
  <c r="O269" i="9" l="1"/>
  <c r="Q269" i="9" s="1"/>
  <c r="J270" i="9" s="1"/>
  <c r="M270" i="9" s="1"/>
  <c r="AG261" i="9"/>
  <c r="Z262" i="9" s="1"/>
  <c r="AC262" i="9" s="1"/>
  <c r="L270" i="9"/>
  <c r="N270" i="9"/>
  <c r="X261" i="9"/>
  <c r="K270" i="9"/>
  <c r="O270" i="9" s="1"/>
  <c r="D267" i="9"/>
  <c r="F267" i="9"/>
  <c r="AB262" i="9"/>
  <c r="AD262" i="9"/>
  <c r="AF262" i="9" s="1"/>
  <c r="E267" i="9"/>
  <c r="C267" i="9"/>
  <c r="W261" i="9"/>
  <c r="AA262" i="9" l="1"/>
  <c r="Y261" i="9"/>
  <c r="R262" i="9" s="1"/>
  <c r="T262" i="9" s="1"/>
  <c r="P270" i="9"/>
  <c r="Q270" i="9" s="1"/>
  <c r="J271" i="9" s="1"/>
  <c r="H267" i="9"/>
  <c r="AE262" i="9"/>
  <c r="AG262" i="9" s="1"/>
  <c r="Z263" i="9" s="1"/>
  <c r="G267" i="9"/>
  <c r="I267" i="9" s="1"/>
  <c r="B268" i="9" s="1"/>
  <c r="N271" i="9" l="1"/>
  <c r="P271" i="9" s="1"/>
  <c r="L271" i="9"/>
  <c r="M271" i="9"/>
  <c r="K271" i="9"/>
  <c r="V262" i="9"/>
  <c r="X262" i="9" s="1"/>
  <c r="S262" i="9"/>
  <c r="U262" i="9"/>
  <c r="AB263" i="9"/>
  <c r="AD263" i="9"/>
  <c r="F268" i="9"/>
  <c r="D268" i="9"/>
  <c r="E268" i="9"/>
  <c r="C268" i="9"/>
  <c r="AC263" i="9"/>
  <c r="AA263" i="9"/>
  <c r="W262" i="9" l="1"/>
  <c r="Y262" i="9" s="1"/>
  <c r="R263" i="9" s="1"/>
  <c r="S263" i="9" s="1"/>
  <c r="O271" i="9"/>
  <c r="Q271" i="9" s="1"/>
  <c r="J272" i="9" s="1"/>
  <c r="K272" i="9" s="1"/>
  <c r="H268" i="9"/>
  <c r="AF263" i="9"/>
  <c r="N272" i="9"/>
  <c r="L272" i="9"/>
  <c r="T263" i="9"/>
  <c r="V263" i="9"/>
  <c r="X263" i="9" s="1"/>
  <c r="U263" i="9"/>
  <c r="AE263" i="9"/>
  <c r="AG263" i="9" s="1"/>
  <c r="Z264" i="9" s="1"/>
  <c r="G268" i="9"/>
  <c r="I268" i="9" s="1"/>
  <c r="B269" i="9" s="1"/>
  <c r="M272" i="9" l="1"/>
  <c r="O272" i="9" s="1"/>
  <c r="P272" i="9"/>
  <c r="AD264" i="9"/>
  <c r="AB264" i="9"/>
  <c r="D269" i="9"/>
  <c r="F269" i="9"/>
  <c r="W263" i="9"/>
  <c r="Y263" i="9" s="1"/>
  <c r="R264" i="9" s="1"/>
  <c r="E269" i="9"/>
  <c r="C269" i="9"/>
  <c r="AC264" i="9"/>
  <c r="AA264" i="9"/>
  <c r="Q272" i="9" l="1"/>
  <c r="J273" i="9" s="1"/>
  <c r="K273" i="9" s="1"/>
  <c r="AF264" i="9"/>
  <c r="M273" i="9"/>
  <c r="O273" i="9" s="1"/>
  <c r="L273" i="9"/>
  <c r="N273" i="9"/>
  <c r="P273" i="9" s="1"/>
  <c r="H269" i="9"/>
  <c r="S264" i="9"/>
  <c r="T264" i="9"/>
  <c r="V264" i="9"/>
  <c r="X264" i="9" s="1"/>
  <c r="U264" i="9"/>
  <c r="AE264" i="9"/>
  <c r="AG264" i="9" s="1"/>
  <c r="Z265" i="9" s="1"/>
  <c r="G269" i="9"/>
  <c r="Q273" i="9" l="1"/>
  <c r="J274" i="9" s="1"/>
  <c r="M274" i="9" s="1"/>
  <c r="W264" i="9"/>
  <c r="Y264" i="9" s="1"/>
  <c r="R265" i="9" s="1"/>
  <c r="U265" i="9" s="1"/>
  <c r="K274" i="9"/>
  <c r="O274" i="9" s="1"/>
  <c r="N274" i="9"/>
  <c r="P274" i="9" s="1"/>
  <c r="L274" i="9"/>
  <c r="I269" i="9"/>
  <c r="B270" i="9" s="1"/>
  <c r="E270" i="9" s="1"/>
  <c r="AB265" i="9"/>
  <c r="AD265" i="9"/>
  <c r="AC265" i="9"/>
  <c r="AA265" i="9"/>
  <c r="Q274" i="9" l="1"/>
  <c r="J275" i="9" s="1"/>
  <c r="D270" i="9"/>
  <c r="AF265" i="9"/>
  <c r="L275" i="9"/>
  <c r="M275" i="9"/>
  <c r="N275" i="9"/>
  <c r="P275" i="9" s="1"/>
  <c r="K275" i="9"/>
  <c r="F270" i="9"/>
  <c r="H270" i="9" s="1"/>
  <c r="C270" i="9"/>
  <c r="G270" i="9" s="1"/>
  <c r="S265" i="9"/>
  <c r="W265" i="9" s="1"/>
  <c r="T265" i="9"/>
  <c r="V265" i="9"/>
  <c r="X265" i="9" s="1"/>
  <c r="AE265" i="9"/>
  <c r="AG265" i="9" s="1"/>
  <c r="Z266" i="9" s="1"/>
  <c r="O275" i="9" l="1"/>
  <c r="Q275" i="9"/>
  <c r="J276" i="9" s="1"/>
  <c r="L276" i="9" s="1"/>
  <c r="Y265" i="9"/>
  <c r="R266" i="9" s="1"/>
  <c r="T266" i="9" s="1"/>
  <c r="N276" i="9"/>
  <c r="P276" i="9" s="1"/>
  <c r="I270" i="9"/>
  <c r="B271" i="9" s="1"/>
  <c r="C271" i="9" s="1"/>
  <c r="V266" i="9"/>
  <c r="AB266" i="9"/>
  <c r="AD266" i="9"/>
  <c r="AA266" i="9"/>
  <c r="AC266" i="9"/>
  <c r="U266" i="9" l="1"/>
  <c r="K276" i="9"/>
  <c r="M276" i="9"/>
  <c r="S266" i="9"/>
  <c r="F271" i="9"/>
  <c r="H271" i="9" s="1"/>
  <c r="D271" i="9"/>
  <c r="N277" i="9"/>
  <c r="P277" i="9" s="1"/>
  <c r="AF266" i="9"/>
  <c r="L277" i="9"/>
  <c r="E271" i="9"/>
  <c r="G271" i="9" s="1"/>
  <c r="X266" i="9"/>
  <c r="AE266" i="9"/>
  <c r="W266" i="9" l="1"/>
  <c r="O276" i="9"/>
  <c r="Q276" i="9" s="1"/>
  <c r="J277" i="9" s="1"/>
  <c r="M277" i="9" s="1"/>
  <c r="I271" i="9"/>
  <c r="B272" i="9" s="1"/>
  <c r="C272" i="9" s="1"/>
  <c r="AG266" i="9"/>
  <c r="Z267" i="9" s="1"/>
  <c r="AA267" i="9" s="1"/>
  <c r="L278" i="9"/>
  <c r="N278" i="9"/>
  <c r="P278" i="9" s="1"/>
  <c r="Y266" i="9"/>
  <c r="R267" i="9" s="1"/>
  <c r="U267" i="9" s="1"/>
  <c r="AD267" i="9"/>
  <c r="AB267" i="9"/>
  <c r="F272" i="9"/>
  <c r="D272" i="9"/>
  <c r="AC267" i="9"/>
  <c r="E272" i="9"/>
  <c r="K277" i="9" l="1"/>
  <c r="O277" i="9" s="1"/>
  <c r="T267" i="9"/>
  <c r="AF267" i="9"/>
  <c r="V267" i="9"/>
  <c r="S267" i="9"/>
  <c r="W267" i="9" s="1"/>
  <c r="H272" i="9"/>
  <c r="G272" i="9"/>
  <c r="AE267" i="9"/>
  <c r="Q277" i="9" l="1"/>
  <c r="J278" i="9" s="1"/>
  <c r="K278" i="9" s="1"/>
  <c r="AG267" i="9"/>
  <c r="Z268" i="9" s="1"/>
  <c r="AA268" i="9" s="1"/>
  <c r="I272" i="9"/>
  <c r="B273" i="9" s="1"/>
  <c r="D273" i="9" s="1"/>
  <c r="X267" i="9"/>
  <c r="Y267" i="9" s="1"/>
  <c r="R268" i="9" s="1"/>
  <c r="L279" i="9"/>
  <c r="N279" i="9"/>
  <c r="P279" i="9" s="1"/>
  <c r="AD268" i="9"/>
  <c r="AB268" i="9"/>
  <c r="F273" i="9"/>
  <c r="T268" i="9"/>
  <c r="V268" i="9"/>
  <c r="X268" i="9" s="1"/>
  <c r="AC268" i="9"/>
  <c r="C273" i="9" l="1"/>
  <c r="M278" i="9"/>
  <c r="O278" i="9" s="1"/>
  <c r="Q278" i="9" s="1"/>
  <c r="J279" i="9" s="1"/>
  <c r="K279" i="9" s="1"/>
  <c r="S268" i="9"/>
  <c r="U268" i="9"/>
  <c r="E273" i="9"/>
  <c r="G273" i="9" s="1"/>
  <c r="AF268" i="9"/>
  <c r="H273" i="9"/>
  <c r="AE268" i="9"/>
  <c r="AG268" i="9" s="1"/>
  <c r="Z269" i="9" s="1"/>
  <c r="I273" i="9" l="1"/>
  <c r="B274" i="9" s="1"/>
  <c r="M279" i="9"/>
  <c r="O279" i="9" s="1"/>
  <c r="Q279" i="9" s="1"/>
  <c r="J280" i="9" s="1"/>
  <c r="K280" i="9" s="1"/>
  <c r="W268" i="9"/>
  <c r="Y268" i="9" s="1"/>
  <c r="R269" i="9" s="1"/>
  <c r="U269" i="9" s="1"/>
  <c r="L280" i="9"/>
  <c r="N280" i="9"/>
  <c r="P280" i="9" s="1"/>
  <c r="F274" i="9"/>
  <c r="D274" i="9"/>
  <c r="AD269" i="9"/>
  <c r="AB269" i="9"/>
  <c r="T269" i="9"/>
  <c r="V269" i="9"/>
  <c r="S269" i="9"/>
  <c r="AA269" i="9"/>
  <c r="AC269" i="9"/>
  <c r="C274" i="9"/>
  <c r="E274" i="9"/>
  <c r="M280" i="9" l="1"/>
  <c r="O280" i="9" s="1"/>
  <c r="Q280" i="9" s="1"/>
  <c r="J281" i="9" s="1"/>
  <c r="M281" i="9" s="1"/>
  <c r="X269" i="9"/>
  <c r="N281" i="9"/>
  <c r="P281" i="9" s="1"/>
  <c r="L281" i="9"/>
  <c r="AF269" i="9"/>
  <c r="H274" i="9"/>
  <c r="G274" i="9"/>
  <c r="AE269" i="9"/>
  <c r="W269" i="9"/>
  <c r="Y269" i="9" s="1"/>
  <c r="R270" i="9" s="1"/>
  <c r="K281" i="9" l="1"/>
  <c r="O281" i="9" s="1"/>
  <c r="Q281" i="9" s="1"/>
  <c r="J282" i="9" s="1"/>
  <c r="M282" i="9" s="1"/>
  <c r="AG269" i="9"/>
  <c r="Z270" i="9" s="1"/>
  <c r="AA270" i="9" s="1"/>
  <c r="N282" i="9"/>
  <c r="L282" i="9"/>
  <c r="I274" i="9"/>
  <c r="B275" i="9" s="1"/>
  <c r="D275" i="9" s="1"/>
  <c r="P282" i="9"/>
  <c r="T270" i="9"/>
  <c r="V270" i="9"/>
  <c r="X270" i="9" s="1"/>
  <c r="AD270" i="9"/>
  <c r="AB270" i="9"/>
  <c r="S270" i="9"/>
  <c r="U270" i="9"/>
  <c r="K282" i="9" l="1"/>
  <c r="O282" i="9" s="1"/>
  <c r="Q282" i="9" s="1"/>
  <c r="J283" i="9" s="1"/>
  <c r="K283" i="9" s="1"/>
  <c r="AC270" i="9"/>
  <c r="AE270" i="9" s="1"/>
  <c r="E275" i="9"/>
  <c r="F275" i="9"/>
  <c r="H275" i="9" s="1"/>
  <c r="C275" i="9"/>
  <c r="N283" i="9"/>
  <c r="L283" i="9"/>
  <c r="AF270" i="9"/>
  <c r="W270" i="9"/>
  <c r="Y270" i="9" s="1"/>
  <c r="R271" i="9" s="1"/>
  <c r="M283" i="9" l="1"/>
  <c r="O283" i="9" s="1"/>
  <c r="AG270" i="9"/>
  <c r="Z271" i="9" s="1"/>
  <c r="AA271" i="9" s="1"/>
  <c r="G275" i="9"/>
  <c r="I275" i="9"/>
  <c r="B276" i="9" s="1"/>
  <c r="C276" i="9" s="1"/>
  <c r="P283" i="9"/>
  <c r="AD271" i="9"/>
  <c r="AB271" i="9"/>
  <c r="F276" i="9"/>
  <c r="V271" i="9"/>
  <c r="T271" i="9"/>
  <c r="S271" i="9"/>
  <c r="U271" i="9"/>
  <c r="AC271" i="9" l="1"/>
  <c r="AE271" i="9" s="1"/>
  <c r="D276" i="9"/>
  <c r="E276" i="9"/>
  <c r="G276" i="9" s="1"/>
  <c r="Q283" i="9"/>
  <c r="J284" i="9" s="1"/>
  <c r="L284" i="9" s="1"/>
  <c r="H276" i="9"/>
  <c r="X271" i="9"/>
  <c r="AF271" i="9"/>
  <c r="W271" i="9"/>
  <c r="Y271" i="9" s="1"/>
  <c r="R272" i="9" s="1"/>
  <c r="AG271" i="9" l="1"/>
  <c r="Z272" i="9" s="1"/>
  <c r="N284" i="9"/>
  <c r="P284" i="9" s="1"/>
  <c r="M284" i="9"/>
  <c r="I276" i="9"/>
  <c r="B277" i="9" s="1"/>
  <c r="C277" i="9" s="1"/>
  <c r="K284" i="9"/>
  <c r="T272" i="9"/>
  <c r="V272" i="9"/>
  <c r="X272" i="9" s="1"/>
  <c r="AB272" i="9"/>
  <c r="AD272" i="9"/>
  <c r="S272" i="9"/>
  <c r="U272" i="9"/>
  <c r="AA272" i="9"/>
  <c r="AC272" i="9"/>
  <c r="O284" i="9" l="1"/>
  <c r="Q284" i="9" s="1"/>
  <c r="J285" i="9" s="1"/>
  <c r="N285" i="9" s="1"/>
  <c r="P285" i="9" s="1"/>
  <c r="D277" i="9"/>
  <c r="AF272" i="9"/>
  <c r="F277" i="9"/>
  <c r="H277" i="9" s="1"/>
  <c r="E277" i="9"/>
  <c r="G277" i="9" s="1"/>
  <c r="I277" i="9" s="1"/>
  <c r="B278" i="9" s="1"/>
  <c r="E278" i="9" s="1"/>
  <c r="L285" i="9"/>
  <c r="W272" i="9"/>
  <c r="Y272" i="9" s="1"/>
  <c r="R273" i="9" s="1"/>
  <c r="AE272" i="9"/>
  <c r="AG272" i="9" s="1"/>
  <c r="Z273" i="9" s="1"/>
  <c r="D278" i="9" l="1"/>
  <c r="M285" i="9"/>
  <c r="F278" i="9"/>
  <c r="H278" i="9" s="1"/>
  <c r="K285" i="9"/>
  <c r="C278" i="9"/>
  <c r="G278" i="9" s="1"/>
  <c r="O285" i="9"/>
  <c r="Q285" i="9" s="1"/>
  <c r="J286" i="9" s="1"/>
  <c r="K286" i="9" s="1"/>
  <c r="AB273" i="9"/>
  <c r="AD273" i="9"/>
  <c r="U273" i="9"/>
  <c r="T273" i="9"/>
  <c r="V273" i="9"/>
  <c r="X273" i="9" s="1"/>
  <c r="S273" i="9"/>
  <c r="AA273" i="9"/>
  <c r="AC273" i="9"/>
  <c r="I278" i="9" l="1"/>
  <c r="B279" i="9" s="1"/>
  <c r="E279" i="9" s="1"/>
  <c r="AF273" i="9"/>
  <c r="M286" i="9"/>
  <c r="O286" i="9" s="1"/>
  <c r="L286" i="9"/>
  <c r="N286" i="9"/>
  <c r="P286" i="9" s="1"/>
  <c r="W273" i="9"/>
  <c r="Y273" i="9" s="1"/>
  <c r="R274" i="9" s="1"/>
  <c r="S274" i="9" s="1"/>
  <c r="AE273" i="9"/>
  <c r="AG273" i="9" s="1"/>
  <c r="Z274" i="9" s="1"/>
  <c r="D279" i="9" l="1"/>
  <c r="C279" i="9"/>
  <c r="G279" i="9" s="1"/>
  <c r="F279" i="9"/>
  <c r="H279" i="9" s="1"/>
  <c r="Q286" i="9"/>
  <c r="J287" i="9" s="1"/>
  <c r="AD274" i="9"/>
  <c r="AB274" i="9"/>
  <c r="V274" i="9"/>
  <c r="T274" i="9"/>
  <c r="U274" i="9"/>
  <c r="W274" i="9" s="1"/>
  <c r="AA274" i="9"/>
  <c r="AC274" i="9"/>
  <c r="I279" i="9" l="1"/>
  <c r="B280" i="9" s="1"/>
  <c r="C280" i="9" s="1"/>
  <c r="F280" i="9"/>
  <c r="H280" i="9" s="1"/>
  <c r="X274" i="9"/>
  <c r="Y274" i="9" s="1"/>
  <c r="R275" i="9" s="1"/>
  <c r="D280" i="9"/>
  <c r="L287" i="9"/>
  <c r="K287" i="9"/>
  <c r="N287" i="9"/>
  <c r="M287" i="9"/>
  <c r="V275" i="9"/>
  <c r="AF274" i="9"/>
  <c r="AE274" i="9"/>
  <c r="AG274" i="9" s="1"/>
  <c r="Z275" i="9" s="1"/>
  <c r="O287" i="9" l="1"/>
  <c r="T275" i="9"/>
  <c r="U275" i="9"/>
  <c r="E280" i="9"/>
  <c r="G280" i="9" s="1"/>
  <c r="I280" i="9" s="1"/>
  <c r="B281" i="9" s="1"/>
  <c r="C281" i="9" s="1"/>
  <c r="P287" i="9"/>
  <c r="Q287" i="9" s="1"/>
  <c r="J288" i="9" s="1"/>
  <c r="L288" i="9" s="1"/>
  <c r="S275" i="9"/>
  <c r="X275" i="9"/>
  <c r="AB275" i="9"/>
  <c r="AD275" i="9"/>
  <c r="D281" i="9"/>
  <c r="F281" i="9"/>
  <c r="W275" i="9"/>
  <c r="Y275" i="9" s="1"/>
  <c r="R276" i="9" s="1"/>
  <c r="AA275" i="9"/>
  <c r="AC275" i="9"/>
  <c r="E281" i="9" l="1"/>
  <c r="AF275" i="9"/>
  <c r="K288" i="9"/>
  <c r="H281" i="9"/>
  <c r="M288" i="9"/>
  <c r="O288" i="9" s="1"/>
  <c r="N288" i="9"/>
  <c r="P288" i="9" s="1"/>
  <c r="V276" i="9"/>
  <c r="X276" i="9" s="1"/>
  <c r="T276" i="9"/>
  <c r="G281" i="9"/>
  <c r="I281" i="9" s="1"/>
  <c r="B282" i="9" s="1"/>
  <c r="AE275" i="9"/>
  <c r="AG275" i="9" s="1"/>
  <c r="Z276" i="9" s="1"/>
  <c r="S276" i="9"/>
  <c r="U276" i="9"/>
  <c r="Q288" i="9" l="1"/>
  <c r="J289" i="9" s="1"/>
  <c r="L289" i="9"/>
  <c r="N289" i="9"/>
  <c r="P289" i="9" s="1"/>
  <c r="K289" i="9"/>
  <c r="M289" i="9"/>
  <c r="O289" i="9" s="1"/>
  <c r="AB276" i="9"/>
  <c r="AD276" i="9"/>
  <c r="AF276" i="9" s="1"/>
  <c r="C282" i="9"/>
  <c r="D282" i="9"/>
  <c r="F282" i="9"/>
  <c r="E282" i="9"/>
  <c r="W276" i="9"/>
  <c r="Y276" i="9" s="1"/>
  <c r="R277" i="9" s="1"/>
  <c r="AA276" i="9"/>
  <c r="AC276" i="9"/>
  <c r="Q289" i="9" l="1"/>
  <c r="J290" i="9" s="1"/>
  <c r="L290" i="9" s="1"/>
  <c r="G282" i="9"/>
  <c r="T277" i="9"/>
  <c r="V277" i="9"/>
  <c r="H282" i="9"/>
  <c r="I282" i="9" s="1"/>
  <c r="B283" i="9" s="1"/>
  <c r="S277" i="9"/>
  <c r="U277" i="9"/>
  <c r="AE276" i="9"/>
  <c r="AG276" i="9" s="1"/>
  <c r="Z277" i="9" s="1"/>
  <c r="K290" i="9" l="1"/>
  <c r="M290" i="9"/>
  <c r="N290" i="9"/>
  <c r="P290" i="9" s="1"/>
  <c r="X277" i="9"/>
  <c r="E283" i="9"/>
  <c r="F283" i="9"/>
  <c r="D283" i="9"/>
  <c r="C283" i="9"/>
  <c r="AB277" i="9"/>
  <c r="AD277" i="9"/>
  <c r="AF277" i="9" s="1"/>
  <c r="W277" i="9"/>
  <c r="AA277" i="9"/>
  <c r="AC277" i="9"/>
  <c r="O290" i="9"/>
  <c r="Q290" i="9" s="1"/>
  <c r="J291" i="9" s="1"/>
  <c r="Y277" i="9" l="1"/>
  <c r="R278" i="9" s="1"/>
  <c r="S278" i="9" s="1"/>
  <c r="G283" i="9"/>
  <c r="H283" i="9"/>
  <c r="V278" i="9"/>
  <c r="X278" i="9" s="1"/>
  <c r="T278" i="9"/>
  <c r="N291" i="9"/>
  <c r="L291" i="9"/>
  <c r="AE277" i="9"/>
  <c r="AG277" i="9" s="1"/>
  <c r="Z278" i="9" s="1"/>
  <c r="M291" i="9"/>
  <c r="K291" i="9"/>
  <c r="U278" i="9" l="1"/>
  <c r="I283" i="9"/>
  <c r="B284" i="9" s="1"/>
  <c r="E284" i="9" s="1"/>
  <c r="P291" i="9"/>
  <c r="D284" i="9"/>
  <c r="F284" i="9"/>
  <c r="H284" i="9" s="1"/>
  <c r="AD278" i="9"/>
  <c r="AF278" i="9" s="1"/>
  <c r="AB278" i="9"/>
  <c r="O291" i="9"/>
  <c r="AA278" i="9"/>
  <c r="AC278" i="9"/>
  <c r="W278" i="9"/>
  <c r="Y278" i="9" s="1"/>
  <c r="R279" i="9" s="1"/>
  <c r="C284" i="9" l="1"/>
  <c r="G284" i="9" s="1"/>
  <c r="I284" i="9" s="1"/>
  <c r="B285" i="9" s="1"/>
  <c r="D285" i="9" s="1"/>
  <c r="Q291" i="9"/>
  <c r="J292" i="9" s="1"/>
  <c r="M292" i="9" s="1"/>
  <c r="L292" i="9"/>
  <c r="N292" i="9"/>
  <c r="P292" i="9" s="1"/>
  <c r="V279" i="9"/>
  <c r="T279" i="9"/>
  <c r="AE278" i="9"/>
  <c r="AG278" i="9" s="1"/>
  <c r="Z279" i="9" s="1"/>
  <c r="U279" i="9"/>
  <c r="S279" i="9"/>
  <c r="K292" i="9" l="1"/>
  <c r="O292" i="9" s="1"/>
  <c r="Q292" i="9" s="1"/>
  <c r="J293" i="9" s="1"/>
  <c r="F285" i="9"/>
  <c r="H285" i="9" s="1"/>
  <c r="X279" i="9"/>
  <c r="E285" i="9"/>
  <c r="C285" i="9"/>
  <c r="AD279" i="9"/>
  <c r="AB279" i="9"/>
  <c r="AA279" i="9"/>
  <c r="AC279" i="9"/>
  <c r="W279" i="9"/>
  <c r="Y279" i="9" s="1"/>
  <c r="R280" i="9" s="1"/>
  <c r="AF279" i="9" l="1"/>
  <c r="G285" i="9"/>
  <c r="I285" i="9" s="1"/>
  <c r="B286" i="9" s="1"/>
  <c r="N293" i="9"/>
  <c r="P293" i="9" s="1"/>
  <c r="L293" i="9"/>
  <c r="V280" i="9"/>
  <c r="T280" i="9"/>
  <c r="S280" i="9"/>
  <c r="U280" i="9"/>
  <c r="AE279" i="9"/>
  <c r="AG279" i="9" s="1"/>
  <c r="Z280" i="9" s="1"/>
  <c r="M293" i="9"/>
  <c r="K293" i="9"/>
  <c r="X280" i="9" l="1"/>
  <c r="F286" i="9"/>
  <c r="H286" i="9" s="1"/>
  <c r="D286" i="9"/>
  <c r="E286" i="9"/>
  <c r="C286" i="9"/>
  <c r="AB280" i="9"/>
  <c r="AD280" i="9"/>
  <c r="O293" i="9"/>
  <c r="Q293" i="9" s="1"/>
  <c r="J294" i="9" s="1"/>
  <c r="AA280" i="9"/>
  <c r="AC280" i="9"/>
  <c r="W280" i="9"/>
  <c r="G286" i="9" l="1"/>
  <c r="I286" i="9" s="1"/>
  <c r="B287" i="9" s="1"/>
  <c r="E287" i="9" s="1"/>
  <c r="Y280" i="9"/>
  <c r="R281" i="9" s="1"/>
  <c r="S281" i="9" s="1"/>
  <c r="AF280" i="9"/>
  <c r="D287" i="9"/>
  <c r="F287" i="9"/>
  <c r="H287" i="9" s="1"/>
  <c r="C287" i="9"/>
  <c r="V281" i="9"/>
  <c r="T281" i="9"/>
  <c r="L294" i="9"/>
  <c r="N294" i="9"/>
  <c r="AE280" i="9"/>
  <c r="AG280" i="9" s="1"/>
  <c r="Z281" i="9" s="1"/>
  <c r="M294" i="9"/>
  <c r="K294" i="9"/>
  <c r="G287" i="9" l="1"/>
  <c r="U281" i="9"/>
  <c r="I287" i="9"/>
  <c r="B288" i="9" s="1"/>
  <c r="E288" i="9" s="1"/>
  <c r="X281" i="9"/>
  <c r="P294" i="9"/>
  <c r="AB281" i="9"/>
  <c r="AD281" i="9"/>
  <c r="AF281" i="9" s="1"/>
  <c r="O294" i="9"/>
  <c r="Q294" i="9" s="1"/>
  <c r="J295" i="9" s="1"/>
  <c r="AA281" i="9"/>
  <c r="AC281" i="9"/>
  <c r="W281" i="9"/>
  <c r="Y281" i="9" s="1"/>
  <c r="R282" i="9" s="1"/>
  <c r="D288" i="9" l="1"/>
  <c r="F288" i="9"/>
  <c r="H288" i="9" s="1"/>
  <c r="C288" i="9"/>
  <c r="G288" i="9" s="1"/>
  <c r="I288" i="9" s="1"/>
  <c r="B289" i="9" s="1"/>
  <c r="E289" i="9" s="1"/>
  <c r="K295" i="9"/>
  <c r="N295" i="9"/>
  <c r="P295" i="9" s="1"/>
  <c r="L295" i="9"/>
  <c r="T282" i="9"/>
  <c r="V282" i="9"/>
  <c r="M295" i="9"/>
  <c r="AE281" i="9"/>
  <c r="AG281" i="9" s="1"/>
  <c r="Z282" i="9" s="1"/>
  <c r="S282" i="9"/>
  <c r="U282" i="9"/>
  <c r="X282" i="9" l="1"/>
  <c r="F289" i="9"/>
  <c r="H289" i="9" s="1"/>
  <c r="D289" i="9"/>
  <c r="C289" i="9"/>
  <c r="O295" i="9"/>
  <c r="Q295" i="9" s="1"/>
  <c r="J296" i="9" s="1"/>
  <c r="K296" i="9" s="1"/>
  <c r="AD282" i="9"/>
  <c r="AB282" i="9"/>
  <c r="G289" i="9"/>
  <c r="AA282" i="9"/>
  <c r="AC282" i="9"/>
  <c r="W282" i="9"/>
  <c r="Y282" i="9" s="1"/>
  <c r="R283" i="9" s="1"/>
  <c r="I289" i="9" l="1"/>
  <c r="B290" i="9" s="1"/>
  <c r="E290" i="9" s="1"/>
  <c r="AF282" i="9"/>
  <c r="L296" i="9"/>
  <c r="N296" i="9"/>
  <c r="P296" i="9" s="1"/>
  <c r="M296" i="9"/>
  <c r="O296" i="9" s="1"/>
  <c r="T283" i="9"/>
  <c r="V283" i="9"/>
  <c r="X283" i="9" s="1"/>
  <c r="D290" i="9"/>
  <c r="F290" i="9"/>
  <c r="H290" i="9" s="1"/>
  <c r="S283" i="9"/>
  <c r="U283" i="9"/>
  <c r="AE282" i="9"/>
  <c r="AG282" i="9" s="1"/>
  <c r="Z283" i="9" s="1"/>
  <c r="C290" i="9" l="1"/>
  <c r="Q296" i="9"/>
  <c r="J297" i="9" s="1"/>
  <c r="N297" i="9" s="1"/>
  <c r="AB283" i="9"/>
  <c r="AD283" i="9"/>
  <c r="AF283" i="9" s="1"/>
  <c r="G290" i="9"/>
  <c r="I290" i="9" s="1"/>
  <c r="B291" i="9" s="1"/>
  <c r="AA283" i="9"/>
  <c r="AC283" i="9"/>
  <c r="W283" i="9"/>
  <c r="Y283" i="9" s="1"/>
  <c r="R284" i="9" s="1"/>
  <c r="K297" i="9" l="1"/>
  <c r="M297" i="9"/>
  <c r="L297" i="9"/>
  <c r="P297" i="9" s="1"/>
  <c r="V284" i="9"/>
  <c r="T284" i="9"/>
  <c r="F291" i="9"/>
  <c r="H291" i="9" s="1"/>
  <c r="D291" i="9"/>
  <c r="E291" i="9"/>
  <c r="C291" i="9"/>
  <c r="AE283" i="9"/>
  <c r="AG283" i="9" s="1"/>
  <c r="Z284" i="9" s="1"/>
  <c r="U284" i="9"/>
  <c r="S284" i="9"/>
  <c r="O297" i="9" l="1"/>
  <c r="Q297" i="9" s="1"/>
  <c r="J298" i="9" s="1"/>
  <c r="M298" i="9" s="1"/>
  <c r="X284" i="9"/>
  <c r="AB284" i="9"/>
  <c r="AD284" i="9"/>
  <c r="AF284" i="9" s="1"/>
  <c r="L298" i="9"/>
  <c r="N298" i="9"/>
  <c r="G291" i="9"/>
  <c r="I291" i="9" s="1"/>
  <c r="B292" i="9" s="1"/>
  <c r="AA284" i="9"/>
  <c r="AC284" i="9"/>
  <c r="W284" i="9"/>
  <c r="Y284" i="9" s="1"/>
  <c r="R285" i="9" s="1"/>
  <c r="K298" i="9" l="1"/>
  <c r="P298" i="9"/>
  <c r="T285" i="9"/>
  <c r="V285" i="9"/>
  <c r="X285" i="9" s="1"/>
  <c r="E292" i="9"/>
  <c r="D292" i="9"/>
  <c r="F292" i="9"/>
  <c r="C292" i="9"/>
  <c r="O298" i="9"/>
  <c r="Q298" i="9" s="1"/>
  <c r="J299" i="9" s="1"/>
  <c r="AE284" i="9"/>
  <c r="AG284" i="9" s="1"/>
  <c r="Z285" i="9" s="1"/>
  <c r="S285" i="9"/>
  <c r="U285" i="9"/>
  <c r="G292" i="9" l="1"/>
  <c r="AA285" i="9"/>
  <c r="AB285" i="9"/>
  <c r="AD285" i="9"/>
  <c r="AF285" i="9" s="1"/>
  <c r="N299" i="9"/>
  <c r="L299" i="9"/>
  <c r="H292" i="9"/>
  <c r="AC285" i="9"/>
  <c r="W285" i="9"/>
  <c r="Y285" i="9" s="1"/>
  <c r="R286" i="9" s="1"/>
  <c r="M299" i="9"/>
  <c r="K299" i="9"/>
  <c r="I292" i="9" l="1"/>
  <c r="B293" i="9" s="1"/>
  <c r="C293" i="9" s="1"/>
  <c r="P299" i="9"/>
  <c r="AE285" i="9"/>
  <c r="AG285" i="9" s="1"/>
  <c r="Z286" i="9" s="1"/>
  <c r="AC286" i="9" s="1"/>
  <c r="V286" i="9"/>
  <c r="T286" i="9"/>
  <c r="O299" i="9"/>
  <c r="Q299" i="9" s="1"/>
  <c r="J300" i="9" s="1"/>
  <c r="S286" i="9"/>
  <c r="U286" i="9"/>
  <c r="E293" i="9" l="1"/>
  <c r="G293" i="9" s="1"/>
  <c r="D293" i="9"/>
  <c r="AD286" i="9"/>
  <c r="AF286" i="9" s="1"/>
  <c r="AB286" i="9"/>
  <c r="F293" i="9"/>
  <c r="AA286" i="9"/>
  <c r="AE286" i="9" s="1"/>
  <c r="X286" i="9"/>
  <c r="N300" i="9"/>
  <c r="P300" i="9" s="1"/>
  <c r="L300" i="9"/>
  <c r="K300" i="9"/>
  <c r="M300" i="9"/>
  <c r="W286" i="9"/>
  <c r="H293" i="9" l="1"/>
  <c r="I293" i="9" s="1"/>
  <c r="B294" i="9" s="1"/>
  <c r="F294" i="9" s="1"/>
  <c r="AG286" i="9"/>
  <c r="Z287" i="9" s="1"/>
  <c r="AB287" i="9" s="1"/>
  <c r="Y286" i="9"/>
  <c r="R287" i="9" s="1"/>
  <c r="S287" i="9" s="1"/>
  <c r="O300" i="9"/>
  <c r="Q300" i="9" s="1"/>
  <c r="J301" i="9" s="1"/>
  <c r="E294" i="9" l="1"/>
  <c r="AC287" i="9"/>
  <c r="C294" i="9"/>
  <c r="D294" i="9"/>
  <c r="H294" i="9" s="1"/>
  <c r="AD287" i="9"/>
  <c r="AF287" i="9" s="1"/>
  <c r="AA287" i="9"/>
  <c r="V287" i="9"/>
  <c r="X287" i="9" s="1"/>
  <c r="T287" i="9"/>
  <c r="U287" i="9"/>
  <c r="W287" i="9" s="1"/>
  <c r="Y287" i="9" s="1"/>
  <c r="R288" i="9" s="1"/>
  <c r="N301" i="9"/>
  <c r="L301" i="9"/>
  <c r="M301" i="9"/>
  <c r="K301" i="9"/>
  <c r="AE287" i="9" l="1"/>
  <c r="G294" i="9"/>
  <c r="I294" i="9" s="1"/>
  <c r="B295" i="9" s="1"/>
  <c r="C295" i="9" s="1"/>
  <c r="D295" i="9"/>
  <c r="F295" i="9"/>
  <c r="AG287" i="9"/>
  <c r="Z288" i="9" s="1"/>
  <c r="AC288" i="9" s="1"/>
  <c r="E295" i="9"/>
  <c r="P301" i="9"/>
  <c r="H295" i="9"/>
  <c r="V288" i="9"/>
  <c r="T288" i="9"/>
  <c r="O301" i="9"/>
  <c r="Q301" i="9" s="1"/>
  <c r="J302" i="9" s="1"/>
  <c r="U288" i="9"/>
  <c r="S288" i="9"/>
  <c r="AB288" i="9" l="1"/>
  <c r="AA288" i="9"/>
  <c r="AE288" i="9" s="1"/>
  <c r="AD288" i="9"/>
  <c r="AF288" i="9" s="1"/>
  <c r="G295" i="9"/>
  <c r="I295" i="9" s="1"/>
  <c r="B296" i="9" s="1"/>
  <c r="D296" i="9" s="1"/>
  <c r="X288" i="9"/>
  <c r="L302" i="9"/>
  <c r="N302" i="9"/>
  <c r="M302" i="9"/>
  <c r="K302" i="9"/>
  <c r="W288" i="9"/>
  <c r="Y288" i="9" s="1"/>
  <c r="R289" i="9" s="1"/>
  <c r="C296" i="9" l="1"/>
  <c r="E296" i="9"/>
  <c r="G296" i="9" s="1"/>
  <c r="AG288" i="9"/>
  <c r="Z289" i="9" s="1"/>
  <c r="AA289" i="9" s="1"/>
  <c r="F296" i="9"/>
  <c r="H296" i="9" s="1"/>
  <c r="P302" i="9"/>
  <c r="AD289" i="9"/>
  <c r="T289" i="9"/>
  <c r="V289" i="9"/>
  <c r="O302" i="9"/>
  <c r="Q302" i="9" s="1"/>
  <c r="J303" i="9" s="1"/>
  <c r="U289" i="9"/>
  <c r="S289" i="9"/>
  <c r="AC289" i="9" l="1"/>
  <c r="AB289" i="9"/>
  <c r="AF289" i="9" s="1"/>
  <c r="I296" i="9"/>
  <c r="B297" i="9" s="1"/>
  <c r="F297" i="9" s="1"/>
  <c r="H297" i="9" s="1"/>
  <c r="X289" i="9"/>
  <c r="K303" i="9"/>
  <c r="N303" i="9"/>
  <c r="L303" i="9"/>
  <c r="D297" i="9"/>
  <c r="M303" i="9"/>
  <c r="O303" i="9" s="1"/>
  <c r="W289" i="9"/>
  <c r="AE289" i="9"/>
  <c r="C297" i="9" l="1"/>
  <c r="E297" i="9"/>
  <c r="G297" i="9" s="1"/>
  <c r="I297" i="9" s="1"/>
  <c r="B298" i="9" s="1"/>
  <c r="AG289" i="9"/>
  <c r="Z290" i="9" s="1"/>
  <c r="AB290" i="9" s="1"/>
  <c r="Y289" i="9"/>
  <c r="R290" i="9" s="1"/>
  <c r="T290" i="9" s="1"/>
  <c r="AD290" i="9"/>
  <c r="P303" i="9"/>
  <c r="Q303" i="9" s="1"/>
  <c r="J304" i="9" s="1"/>
  <c r="M304" i="9" s="1"/>
  <c r="V290" i="9"/>
  <c r="AC290" i="9"/>
  <c r="AA290" i="9" l="1"/>
  <c r="U290" i="9"/>
  <c r="S290" i="9"/>
  <c r="X290" i="9"/>
  <c r="AF290" i="9"/>
  <c r="K304" i="9"/>
  <c r="O304" i="9" s="1"/>
  <c r="L304" i="9"/>
  <c r="N304" i="9"/>
  <c r="P304" i="9" s="1"/>
  <c r="F298" i="9"/>
  <c r="H298" i="9" s="1"/>
  <c r="D298" i="9"/>
  <c r="W290" i="9"/>
  <c r="Y290" i="9" s="1"/>
  <c r="R291" i="9" s="1"/>
  <c r="C298" i="9"/>
  <c r="E298" i="9"/>
  <c r="AE290" i="9"/>
  <c r="AG290" i="9" s="1"/>
  <c r="Z291" i="9" s="1"/>
  <c r="U291" i="9" l="1"/>
  <c r="V291" i="9"/>
  <c r="X291" i="9" s="1"/>
  <c r="T291" i="9"/>
  <c r="AB291" i="9"/>
  <c r="AD291" i="9"/>
  <c r="AF291" i="9" s="1"/>
  <c r="Q304" i="9"/>
  <c r="J305" i="9" s="1"/>
  <c r="M305" i="9" s="1"/>
  <c r="G298" i="9"/>
  <c r="S291" i="9"/>
  <c r="AC291" i="9"/>
  <c r="AA291" i="9"/>
  <c r="I298" i="9"/>
  <c r="B299" i="9" s="1"/>
  <c r="W291" i="9" l="1"/>
  <c r="Y291" i="9" s="1"/>
  <c r="R292" i="9" s="1"/>
  <c r="S292" i="9" s="1"/>
  <c r="K305" i="9"/>
  <c r="O305" i="9" s="1"/>
  <c r="L305" i="9"/>
  <c r="N305" i="9"/>
  <c r="D299" i="9"/>
  <c r="F299" i="9"/>
  <c r="E299" i="9"/>
  <c r="C299" i="9"/>
  <c r="AE291" i="9"/>
  <c r="AG291" i="9" s="1"/>
  <c r="Z292" i="9" s="1"/>
  <c r="V292" i="9" l="1"/>
  <c r="X292" i="9" s="1"/>
  <c r="T292" i="9"/>
  <c r="U292" i="9"/>
  <c r="W292" i="9" s="1"/>
  <c r="Y292" i="9" s="1"/>
  <c r="R293" i="9" s="1"/>
  <c r="H299" i="9"/>
  <c r="AB292" i="9"/>
  <c r="AD292" i="9"/>
  <c r="P305" i="9"/>
  <c r="Q305" i="9" s="1"/>
  <c r="J306" i="9" s="1"/>
  <c r="G299" i="9"/>
  <c r="I299" i="9" s="1"/>
  <c r="B300" i="9" s="1"/>
  <c r="AA292" i="9"/>
  <c r="AC292" i="9"/>
  <c r="AF292" i="9" l="1"/>
  <c r="L306" i="9"/>
  <c r="N306" i="9"/>
  <c r="P306" i="9" s="1"/>
  <c r="M306" i="9"/>
  <c r="K306" i="9"/>
  <c r="V293" i="9"/>
  <c r="T293" i="9"/>
  <c r="D300" i="9"/>
  <c r="F300" i="9"/>
  <c r="S293" i="9"/>
  <c r="U293" i="9"/>
  <c r="C300" i="9"/>
  <c r="E300" i="9"/>
  <c r="AE292" i="9"/>
  <c r="AG292" i="9" s="1"/>
  <c r="Z293" i="9" s="1"/>
  <c r="O306" i="9" l="1"/>
  <c r="Q306" i="9" s="1"/>
  <c r="J307" i="9" s="1"/>
  <c r="X293" i="9"/>
  <c r="H300" i="9"/>
  <c r="AD293" i="9"/>
  <c r="AF293" i="9" s="1"/>
  <c r="AB293" i="9"/>
  <c r="N307" i="9"/>
  <c r="P307" i="9" s="1"/>
  <c r="L307" i="9"/>
  <c r="G300" i="9"/>
  <c r="I300" i="9" s="1"/>
  <c r="B301" i="9" s="1"/>
  <c r="K307" i="9"/>
  <c r="M307" i="9"/>
  <c r="AC293" i="9"/>
  <c r="AA293" i="9"/>
  <c r="W293" i="9"/>
  <c r="Y293" i="9" s="1"/>
  <c r="R294" i="9" s="1"/>
  <c r="V294" i="9" l="1"/>
  <c r="T294" i="9"/>
  <c r="D301" i="9"/>
  <c r="F301" i="9"/>
  <c r="H301" i="9" s="1"/>
  <c r="O307" i="9"/>
  <c r="Q307" i="9" s="1"/>
  <c r="J308" i="9" s="1"/>
  <c r="AE293" i="9"/>
  <c r="AG293" i="9" s="1"/>
  <c r="Z294" i="9" s="1"/>
  <c r="E301" i="9"/>
  <c r="C301" i="9"/>
  <c r="U294" i="9"/>
  <c r="S294" i="9"/>
  <c r="X294" i="9" l="1"/>
  <c r="AB294" i="9"/>
  <c r="AD294" i="9"/>
  <c r="AF294" i="9" s="1"/>
  <c r="K308" i="9"/>
  <c r="L308" i="9"/>
  <c r="N308" i="9"/>
  <c r="M308" i="9"/>
  <c r="G301" i="9"/>
  <c r="I301" i="9" s="1"/>
  <c r="B302" i="9" s="1"/>
  <c r="W294" i="9"/>
  <c r="Y294" i="9" s="1"/>
  <c r="R295" i="9" s="1"/>
  <c r="AA294" i="9"/>
  <c r="AC294" i="9"/>
  <c r="O308" i="9" l="1"/>
  <c r="T295" i="9"/>
  <c r="V295" i="9"/>
  <c r="X295" i="9" s="1"/>
  <c r="D302" i="9"/>
  <c r="F302" i="9"/>
  <c r="H302" i="9" s="1"/>
  <c r="P308" i="9"/>
  <c r="Q308" i="9" s="1"/>
  <c r="J309" i="9" s="1"/>
  <c r="AE294" i="9"/>
  <c r="AG294" i="9" s="1"/>
  <c r="Z295" i="9" s="1"/>
  <c r="C302" i="9"/>
  <c r="E302" i="9"/>
  <c r="U295" i="9"/>
  <c r="S295" i="9"/>
  <c r="N309" i="9" l="1"/>
  <c r="L309" i="9"/>
  <c r="M309" i="9"/>
  <c r="K309" i="9"/>
  <c r="AD295" i="9"/>
  <c r="AF295" i="9" s="1"/>
  <c r="AB295" i="9"/>
  <c r="G302" i="9"/>
  <c r="I302" i="9" s="1"/>
  <c r="B303" i="9" s="1"/>
  <c r="W295" i="9"/>
  <c r="Y295" i="9" s="1"/>
  <c r="R296" i="9" s="1"/>
  <c r="AA295" i="9"/>
  <c r="AC295" i="9"/>
  <c r="O309" i="9" l="1"/>
  <c r="F303" i="9"/>
  <c r="D303" i="9"/>
  <c r="V296" i="9"/>
  <c r="T296" i="9"/>
  <c r="P309" i="9"/>
  <c r="Q309" i="9" s="1"/>
  <c r="J310" i="9" s="1"/>
  <c r="AE295" i="9"/>
  <c r="AG295" i="9" s="1"/>
  <c r="Z296" i="9" s="1"/>
  <c r="U296" i="9"/>
  <c r="S296" i="9"/>
  <c r="E303" i="9"/>
  <c r="C303" i="9"/>
  <c r="H303" i="9" l="1"/>
  <c r="X296" i="9"/>
  <c r="N310" i="9"/>
  <c r="L310" i="9"/>
  <c r="AD296" i="9"/>
  <c r="AF296" i="9" s="1"/>
  <c r="AB296" i="9"/>
  <c r="M310" i="9"/>
  <c r="K310" i="9"/>
  <c r="G303" i="9"/>
  <c r="I303" i="9" s="1"/>
  <c r="B304" i="9" s="1"/>
  <c r="AA296" i="9"/>
  <c r="AC296" i="9"/>
  <c r="W296" i="9"/>
  <c r="Y296" i="9" s="1"/>
  <c r="R297" i="9" s="1"/>
  <c r="O310" i="9" l="1"/>
  <c r="P310" i="9"/>
  <c r="C304" i="9"/>
  <c r="D304" i="9"/>
  <c r="F304" i="9"/>
  <c r="H304" i="9" s="1"/>
  <c r="V297" i="9"/>
  <c r="T297" i="9"/>
  <c r="AE296" i="9"/>
  <c r="AG296" i="9" s="1"/>
  <c r="Z297" i="9" s="1"/>
  <c r="E304" i="9"/>
  <c r="G304" i="9" s="1"/>
  <c r="I304" i="9" s="1"/>
  <c r="B305" i="9" s="1"/>
  <c r="U297" i="9"/>
  <c r="S297" i="9"/>
  <c r="Q310" i="9" l="1"/>
  <c r="J311" i="9" s="1"/>
  <c r="N311" i="9" s="1"/>
  <c r="K311" i="9"/>
  <c r="M311" i="9"/>
  <c r="X297" i="9"/>
  <c r="L311" i="9"/>
  <c r="P311" i="9" s="1"/>
  <c r="AD297" i="9"/>
  <c r="AB297" i="9"/>
  <c r="F305" i="9"/>
  <c r="D305" i="9"/>
  <c r="AA297" i="9"/>
  <c r="AC297" i="9"/>
  <c r="W297" i="9"/>
  <c r="Y297" i="9" s="1"/>
  <c r="R298" i="9" s="1"/>
  <c r="E305" i="9"/>
  <c r="C305" i="9"/>
  <c r="AF297" i="9" l="1"/>
  <c r="O311" i="9"/>
  <c r="Q311" i="9" s="1"/>
  <c r="J312" i="9" s="1"/>
  <c r="K312" i="9" s="1"/>
  <c r="H305" i="9"/>
  <c r="T298" i="9"/>
  <c r="V298" i="9"/>
  <c r="AE297" i="9"/>
  <c r="AG297" i="9" s="1"/>
  <c r="Z298" i="9" s="1"/>
  <c r="G305" i="9"/>
  <c r="S298" i="9"/>
  <c r="U298" i="9"/>
  <c r="N312" i="9" l="1"/>
  <c r="P312" i="9" s="1"/>
  <c r="L312" i="9"/>
  <c r="X298" i="9"/>
  <c r="M312" i="9"/>
  <c r="O312" i="9" s="1"/>
  <c r="I305" i="9"/>
  <c r="B306" i="9" s="1"/>
  <c r="C306" i="9" s="1"/>
  <c r="AC298" i="9"/>
  <c r="AD298" i="9"/>
  <c r="AB298" i="9"/>
  <c r="AA298" i="9"/>
  <c r="W298" i="9"/>
  <c r="Y298" i="9" s="1"/>
  <c r="R299" i="9" s="1"/>
  <c r="Q312" i="9" l="1"/>
  <c r="J313" i="9" s="1"/>
  <c r="L313" i="9" s="1"/>
  <c r="E306" i="9"/>
  <c r="G306" i="9" s="1"/>
  <c r="AF298" i="9"/>
  <c r="D306" i="9"/>
  <c r="F306" i="9"/>
  <c r="H306" i="9" s="1"/>
  <c r="AE298" i="9"/>
  <c r="AG298" i="9" s="1"/>
  <c r="Z299" i="9" s="1"/>
  <c r="V299" i="9"/>
  <c r="X299" i="9" s="1"/>
  <c r="T299" i="9"/>
  <c r="S299" i="9"/>
  <c r="U299" i="9"/>
  <c r="I306" i="9" l="1"/>
  <c r="B307" i="9" s="1"/>
  <c r="M313" i="9"/>
  <c r="K313" i="9"/>
  <c r="N313" i="9"/>
  <c r="P313" i="9" s="1"/>
  <c r="AA299" i="9"/>
  <c r="AD299" i="9"/>
  <c r="AF299" i="9" s="1"/>
  <c r="AB299" i="9"/>
  <c r="F307" i="9"/>
  <c r="H307" i="9" s="1"/>
  <c r="D307" i="9"/>
  <c r="AC299" i="9"/>
  <c r="AE299" i="9" s="1"/>
  <c r="AG299" i="9" s="1"/>
  <c r="Z300" i="9" s="1"/>
  <c r="W299" i="9"/>
  <c r="Y299" i="9" s="1"/>
  <c r="R300" i="9" s="1"/>
  <c r="E307" i="9"/>
  <c r="C307" i="9"/>
  <c r="O313" i="9" l="1"/>
  <c r="Q313" i="9" s="1"/>
  <c r="J314" i="9" s="1"/>
  <c r="L314" i="9" s="1"/>
  <c r="K314" i="9"/>
  <c r="M314" i="9"/>
  <c r="O314" i="9" s="1"/>
  <c r="N314" i="9"/>
  <c r="P314" i="9" s="1"/>
  <c r="AA300" i="9"/>
  <c r="AD300" i="9"/>
  <c r="AB300" i="9"/>
  <c r="V300" i="9"/>
  <c r="X300" i="9" s="1"/>
  <c r="T300" i="9"/>
  <c r="G307" i="9"/>
  <c r="I307" i="9" s="1"/>
  <c r="B308" i="9" s="1"/>
  <c r="AC300" i="9"/>
  <c r="AE300" i="9" s="1"/>
  <c r="S300" i="9"/>
  <c r="U300" i="9"/>
  <c r="Q314" i="9" l="1"/>
  <c r="J315" i="9" s="1"/>
  <c r="AF300" i="9"/>
  <c r="AG300" i="9"/>
  <c r="Z301" i="9" s="1"/>
  <c r="AA301" i="9" s="1"/>
  <c r="N315" i="9"/>
  <c r="L315" i="9"/>
  <c r="F308" i="9"/>
  <c r="D308" i="9"/>
  <c r="K315" i="9"/>
  <c r="M315" i="9"/>
  <c r="E308" i="9"/>
  <c r="C308" i="9"/>
  <c r="W300" i="9"/>
  <c r="Y300" i="9" s="1"/>
  <c r="R301" i="9" s="1"/>
  <c r="AC301" i="9" l="1"/>
  <c r="AE301" i="9" s="1"/>
  <c r="AD301" i="9"/>
  <c r="AB301" i="9"/>
  <c r="P315" i="9"/>
  <c r="T301" i="9"/>
  <c r="V301" i="9"/>
  <c r="X301" i="9" s="1"/>
  <c r="H308" i="9"/>
  <c r="G308" i="9"/>
  <c r="O315" i="9"/>
  <c r="Q315" i="9" s="1"/>
  <c r="J316" i="9" s="1"/>
  <c r="U301" i="9"/>
  <c r="S301" i="9"/>
  <c r="I308" i="9" l="1"/>
  <c r="B309" i="9" s="1"/>
  <c r="D309" i="9" s="1"/>
  <c r="AF301" i="9"/>
  <c r="AG301" i="9" s="1"/>
  <c r="Z302" i="9" s="1"/>
  <c r="AA302" i="9" s="1"/>
  <c r="N316" i="9"/>
  <c r="P316" i="9" s="1"/>
  <c r="L316" i="9"/>
  <c r="K316" i="9"/>
  <c r="M316" i="9"/>
  <c r="W301" i="9"/>
  <c r="Y301" i="9" s="1"/>
  <c r="R302" i="9" s="1"/>
  <c r="AC302" i="9" l="1"/>
  <c r="AE302" i="9" s="1"/>
  <c r="E309" i="9"/>
  <c r="AD302" i="9"/>
  <c r="F309" i="9"/>
  <c r="H309" i="9" s="1"/>
  <c r="C309" i="9"/>
  <c r="AB302" i="9"/>
  <c r="T302" i="9"/>
  <c r="V302" i="9"/>
  <c r="O316" i="9"/>
  <c r="Q316" i="9" s="1"/>
  <c r="J317" i="9" s="1"/>
  <c r="S302" i="9"/>
  <c r="U302" i="9"/>
  <c r="G309" i="9" l="1"/>
  <c r="I309" i="9" s="1"/>
  <c r="B310" i="9" s="1"/>
  <c r="C310" i="9" s="1"/>
  <c r="AF302" i="9"/>
  <c r="AG302" i="9"/>
  <c r="Z303" i="9" s="1"/>
  <c r="AD303" i="9" s="1"/>
  <c r="X302" i="9"/>
  <c r="D310" i="9"/>
  <c r="F310" i="9"/>
  <c r="H310" i="9" s="1"/>
  <c r="N317" i="9"/>
  <c r="P317" i="9" s="1"/>
  <c r="L317" i="9"/>
  <c r="K317" i="9"/>
  <c r="M317" i="9"/>
  <c r="E310" i="9"/>
  <c r="W302" i="9"/>
  <c r="Y302" i="9" s="1"/>
  <c r="R303" i="9" s="1"/>
  <c r="AB303" i="9" l="1"/>
  <c r="AF303" i="9" s="1"/>
  <c r="AA303" i="9"/>
  <c r="AC303" i="9"/>
  <c r="AE303" i="9" s="1"/>
  <c r="T303" i="9"/>
  <c r="V303" i="9"/>
  <c r="X303" i="9" s="1"/>
  <c r="O317" i="9"/>
  <c r="Q317" i="9" s="1"/>
  <c r="J318" i="9" s="1"/>
  <c r="S303" i="9"/>
  <c r="U303" i="9"/>
  <c r="G310" i="9"/>
  <c r="I310" i="9" s="1"/>
  <c r="B311" i="9" s="1"/>
  <c r="AG303" i="9" l="1"/>
  <c r="Z304" i="9" s="1"/>
  <c r="L318" i="9"/>
  <c r="N318" i="9"/>
  <c r="P318" i="9" s="1"/>
  <c r="F311" i="9"/>
  <c r="D311" i="9"/>
  <c r="W303" i="9"/>
  <c r="Y303" i="9" s="1"/>
  <c r="R304" i="9" s="1"/>
  <c r="E311" i="9"/>
  <c r="C311" i="9"/>
  <c r="M318" i="9"/>
  <c r="K318" i="9"/>
  <c r="H311" i="9" l="1"/>
  <c r="AA304" i="9"/>
  <c r="AD304" i="9"/>
  <c r="AF304" i="9" s="1"/>
  <c r="AC304" i="9"/>
  <c r="AE304" i="9" s="1"/>
  <c r="AB304" i="9"/>
  <c r="V304" i="9"/>
  <c r="T304" i="9"/>
  <c r="G311" i="9"/>
  <c r="I311" i="9" s="1"/>
  <c r="B312" i="9" s="1"/>
  <c r="S304" i="9"/>
  <c r="U304" i="9"/>
  <c r="O318" i="9"/>
  <c r="Q318" i="9" s="1"/>
  <c r="J319" i="9" s="1"/>
  <c r="AG304" i="9" l="1"/>
  <c r="Z305" i="9" s="1"/>
  <c r="AB305" i="9" s="1"/>
  <c r="X304" i="9"/>
  <c r="AA305" i="9"/>
  <c r="AC305" i="9"/>
  <c r="AE305" i="9" s="1"/>
  <c r="AD305" i="9"/>
  <c r="AF305" i="9" s="1"/>
  <c r="L319" i="9"/>
  <c r="N319" i="9"/>
  <c r="P319" i="9" s="1"/>
  <c r="C312" i="9"/>
  <c r="D312" i="9"/>
  <c r="F312" i="9"/>
  <c r="E312" i="9"/>
  <c r="K319" i="9"/>
  <c r="M319" i="9"/>
  <c r="W304" i="9"/>
  <c r="Y304" i="9" s="1"/>
  <c r="R305" i="9" s="1"/>
  <c r="AG305" i="9" l="1"/>
  <c r="Z306" i="9" s="1"/>
  <c r="G312" i="9"/>
  <c r="H312" i="9"/>
  <c r="I312" i="9" s="1"/>
  <c r="B313" i="9" s="1"/>
  <c r="D313" i="9" s="1"/>
  <c r="T305" i="9"/>
  <c r="V305" i="9"/>
  <c r="X305" i="9" s="1"/>
  <c r="AB306" i="9"/>
  <c r="AD306" i="9"/>
  <c r="O319" i="9"/>
  <c r="Q319" i="9" s="1"/>
  <c r="J320" i="9" s="1"/>
  <c r="AA306" i="9"/>
  <c r="AC306" i="9"/>
  <c r="S305" i="9"/>
  <c r="U305" i="9"/>
  <c r="C313" i="9" l="1"/>
  <c r="F313" i="9"/>
  <c r="H313" i="9" s="1"/>
  <c r="E313" i="9"/>
  <c r="G313" i="9" s="1"/>
  <c r="I313" i="9" s="1"/>
  <c r="B314" i="9" s="1"/>
  <c r="D314" i="9" s="1"/>
  <c r="AF306" i="9"/>
  <c r="L320" i="9"/>
  <c r="N320" i="9"/>
  <c r="M320" i="9"/>
  <c r="K320" i="9"/>
  <c r="W305" i="9"/>
  <c r="Y305" i="9" s="1"/>
  <c r="R306" i="9" s="1"/>
  <c r="AE306" i="9"/>
  <c r="AG306" i="9" s="1"/>
  <c r="Z307" i="9" s="1"/>
  <c r="F314" i="9" l="1"/>
  <c r="H314" i="9" s="1"/>
  <c r="E314" i="9"/>
  <c r="C314" i="9"/>
  <c r="P320" i="9"/>
  <c r="AD307" i="9"/>
  <c r="AB307" i="9"/>
  <c r="V306" i="9"/>
  <c r="X306" i="9" s="1"/>
  <c r="T306" i="9"/>
  <c r="AA307" i="9"/>
  <c r="AC307" i="9"/>
  <c r="U306" i="9"/>
  <c r="S306" i="9"/>
  <c r="O320" i="9"/>
  <c r="G314" i="9" l="1"/>
  <c r="AF307" i="9"/>
  <c r="Q320" i="9"/>
  <c r="J321" i="9" s="1"/>
  <c r="K321" i="9" s="1"/>
  <c r="I314" i="9"/>
  <c r="B315" i="9" s="1"/>
  <c r="C315" i="9" s="1"/>
  <c r="AE307" i="9"/>
  <c r="W306" i="9"/>
  <c r="Y306" i="9" s="1"/>
  <c r="R307" i="9" s="1"/>
  <c r="AG307" i="9" l="1"/>
  <c r="Z308" i="9" s="1"/>
  <c r="AA308" i="9" s="1"/>
  <c r="L321" i="9"/>
  <c r="N321" i="9"/>
  <c r="P321" i="9" s="1"/>
  <c r="D315" i="9"/>
  <c r="F315" i="9"/>
  <c r="H315" i="9" s="1"/>
  <c r="E315" i="9"/>
  <c r="G315" i="9" s="1"/>
  <c r="I315" i="9" s="1"/>
  <c r="B316" i="9" s="1"/>
  <c r="M321" i="9"/>
  <c r="O321" i="9" s="1"/>
  <c r="V307" i="9"/>
  <c r="T307" i="9"/>
  <c r="AB308" i="9"/>
  <c r="AD308" i="9"/>
  <c r="S307" i="9"/>
  <c r="U307" i="9"/>
  <c r="AC308" i="9"/>
  <c r="Q321" i="9" l="1"/>
  <c r="J322" i="9" s="1"/>
  <c r="N322" i="9" s="1"/>
  <c r="X307" i="9"/>
  <c r="AF308" i="9"/>
  <c r="D316" i="9"/>
  <c r="F316" i="9"/>
  <c r="H316" i="9" s="1"/>
  <c r="W307" i="9"/>
  <c r="Y307" i="9" s="1"/>
  <c r="R308" i="9" s="1"/>
  <c r="AE308" i="9"/>
  <c r="AG308" i="9" s="1"/>
  <c r="Z309" i="9" s="1"/>
  <c r="C316" i="9"/>
  <c r="E316" i="9"/>
  <c r="M322" i="9" l="1"/>
  <c r="L322" i="9"/>
  <c r="P322" i="9" s="1"/>
  <c r="K322" i="9"/>
  <c r="AB309" i="9"/>
  <c r="AD309" i="9"/>
  <c r="AF309" i="9" s="1"/>
  <c r="T308" i="9"/>
  <c r="V308" i="9"/>
  <c r="X308" i="9" s="1"/>
  <c r="G316" i="9"/>
  <c r="I316" i="9" s="1"/>
  <c r="B317" i="9" s="1"/>
  <c r="AA309" i="9"/>
  <c r="AC309" i="9"/>
  <c r="S308" i="9"/>
  <c r="U308" i="9"/>
  <c r="O322" i="9"/>
  <c r="Q322" i="9" l="1"/>
  <c r="J323" i="9" s="1"/>
  <c r="L323" i="9" s="1"/>
  <c r="F317" i="9"/>
  <c r="H317" i="9" s="1"/>
  <c r="D317" i="9"/>
  <c r="W308" i="9"/>
  <c r="Y308" i="9" s="1"/>
  <c r="R309" i="9" s="1"/>
  <c r="M323" i="9"/>
  <c r="C317" i="9"/>
  <c r="E317" i="9"/>
  <c r="AE309" i="9"/>
  <c r="AG309" i="9" s="1"/>
  <c r="Z310" i="9" s="1"/>
  <c r="K323" i="9" l="1"/>
  <c r="N323" i="9"/>
  <c r="P323" i="9" s="1"/>
  <c r="AB310" i="9"/>
  <c r="AD310" i="9"/>
  <c r="AF310" i="9" s="1"/>
  <c r="S309" i="9"/>
  <c r="T309" i="9"/>
  <c r="V309" i="9"/>
  <c r="G317" i="9"/>
  <c r="I317" i="9" s="1"/>
  <c r="B318" i="9" s="1"/>
  <c r="O323" i="9"/>
  <c r="U309" i="9"/>
  <c r="AA310" i="9"/>
  <c r="AC310" i="9"/>
  <c r="W309" i="9" l="1"/>
  <c r="Q323" i="9"/>
  <c r="J324" i="9" s="1"/>
  <c r="M324" i="9" s="1"/>
  <c r="X309" i="9"/>
  <c r="Y309" i="9"/>
  <c r="R310" i="9" s="1"/>
  <c r="T310" i="9" s="1"/>
  <c r="L324" i="9"/>
  <c r="N324" i="9"/>
  <c r="P324" i="9" s="1"/>
  <c r="D318" i="9"/>
  <c r="F318" i="9"/>
  <c r="H318" i="9" s="1"/>
  <c r="K324" i="9"/>
  <c r="C318" i="9"/>
  <c r="E318" i="9"/>
  <c r="AE310" i="9"/>
  <c r="AG310" i="9" s="1"/>
  <c r="Z311" i="9" s="1"/>
  <c r="S310" i="9" l="1"/>
  <c r="U310" i="9"/>
  <c r="W310" i="9" s="1"/>
  <c r="V310" i="9"/>
  <c r="X310" i="9" s="1"/>
  <c r="AD311" i="9"/>
  <c r="AF311" i="9" s="1"/>
  <c r="AB311" i="9"/>
  <c r="G318" i="9"/>
  <c r="I318" i="9" s="1"/>
  <c r="B319" i="9" s="1"/>
  <c r="AA311" i="9"/>
  <c r="AC311" i="9"/>
  <c r="O324" i="9"/>
  <c r="Q324" i="9" s="1"/>
  <c r="J325" i="9" s="1"/>
  <c r="Y310" i="9" l="1"/>
  <c r="R311" i="9" s="1"/>
  <c r="T311" i="9"/>
  <c r="V311" i="9"/>
  <c r="X311" i="9" s="1"/>
  <c r="D319" i="9"/>
  <c r="F319" i="9"/>
  <c r="H319" i="9" s="1"/>
  <c r="L325" i="9"/>
  <c r="N325" i="9"/>
  <c r="P325" i="9" s="1"/>
  <c r="AE311" i="9"/>
  <c r="AG311" i="9" s="1"/>
  <c r="Z312" i="9" s="1"/>
  <c r="K325" i="9"/>
  <c r="M325" i="9"/>
  <c r="C319" i="9"/>
  <c r="E319" i="9"/>
  <c r="S311" i="9"/>
  <c r="U311" i="9"/>
  <c r="AA312" i="9" l="1"/>
  <c r="AB312" i="9"/>
  <c r="AD312" i="9"/>
  <c r="AF312" i="9" s="1"/>
  <c r="G319" i="9"/>
  <c r="I319" i="9" s="1"/>
  <c r="B320" i="9" s="1"/>
  <c r="O325" i="9"/>
  <c r="Q325" i="9" s="1"/>
  <c r="J326" i="9" s="1"/>
  <c r="AC312" i="9"/>
  <c r="AE312" i="9" s="1"/>
  <c r="AG312" i="9" s="1"/>
  <c r="Z313" i="9" s="1"/>
  <c r="W311" i="9"/>
  <c r="Y311" i="9" s="1"/>
  <c r="R312" i="9" s="1"/>
  <c r="F320" i="9" l="1"/>
  <c r="D320" i="9"/>
  <c r="AD313" i="9"/>
  <c r="AF313" i="9" s="1"/>
  <c r="AB313" i="9"/>
  <c r="T312" i="9"/>
  <c r="V312" i="9"/>
  <c r="L326" i="9"/>
  <c r="N326" i="9"/>
  <c r="M326" i="9"/>
  <c r="K326" i="9"/>
  <c r="C320" i="9"/>
  <c r="E320" i="9"/>
  <c r="S312" i="9"/>
  <c r="U312" i="9"/>
  <c r="AA313" i="9"/>
  <c r="AC313" i="9"/>
  <c r="X312" i="9" l="1"/>
  <c r="H320" i="9"/>
  <c r="P326" i="9"/>
  <c r="G320" i="9"/>
  <c r="AE313" i="9"/>
  <c r="AG313" i="9" s="1"/>
  <c r="Z314" i="9" s="1"/>
  <c r="W312" i="9"/>
  <c r="Y312" i="9" s="1"/>
  <c r="R313" i="9" s="1"/>
  <c r="O326" i="9"/>
  <c r="Q326" i="9" s="1"/>
  <c r="J327" i="9" s="1"/>
  <c r="I320" i="9" l="1"/>
  <c r="B321" i="9" s="1"/>
  <c r="C321" i="9" s="1"/>
  <c r="AB314" i="9"/>
  <c r="AD314" i="9"/>
  <c r="T313" i="9"/>
  <c r="V313" i="9"/>
  <c r="X313" i="9" s="1"/>
  <c r="N327" i="9"/>
  <c r="L327" i="9"/>
  <c r="K327" i="9"/>
  <c r="M327" i="9"/>
  <c r="AA314" i="9"/>
  <c r="AC314" i="9"/>
  <c r="U313" i="9"/>
  <c r="S313" i="9"/>
  <c r="D321" i="9" l="1"/>
  <c r="F321" i="9"/>
  <c r="H321" i="9" s="1"/>
  <c r="E321" i="9"/>
  <c r="G321" i="9" s="1"/>
  <c r="AF314" i="9"/>
  <c r="P327" i="9"/>
  <c r="O327" i="9"/>
  <c r="AE314" i="9"/>
  <c r="AG314" i="9" s="1"/>
  <c r="Z315" i="9" s="1"/>
  <c r="W313" i="9"/>
  <c r="Y313" i="9" s="1"/>
  <c r="R314" i="9" s="1"/>
  <c r="I321" i="9" l="1"/>
  <c r="B322" i="9" s="1"/>
  <c r="C322" i="9" s="1"/>
  <c r="Q327" i="9"/>
  <c r="J328" i="9" s="1"/>
  <c r="K328" i="9" s="1"/>
  <c r="AB315" i="9"/>
  <c r="AD315" i="9"/>
  <c r="D322" i="9"/>
  <c r="F322" i="9"/>
  <c r="V314" i="9"/>
  <c r="X314" i="9" s="1"/>
  <c r="T314" i="9"/>
  <c r="U314" i="9"/>
  <c r="S314" i="9"/>
  <c r="AA315" i="9"/>
  <c r="AC315" i="9"/>
  <c r="E322" i="9" l="1"/>
  <c r="G322" i="9" s="1"/>
  <c r="AF315" i="9"/>
  <c r="L328" i="9"/>
  <c r="N328" i="9"/>
  <c r="P328" i="9" s="1"/>
  <c r="M328" i="9"/>
  <c r="O328" i="9" s="1"/>
  <c r="Q328" i="9" s="1"/>
  <c r="J329" i="9" s="1"/>
  <c r="H322" i="9"/>
  <c r="AE315" i="9"/>
  <c r="AG315" i="9" s="1"/>
  <c r="Z316" i="9" s="1"/>
  <c r="W314" i="9"/>
  <c r="Y314" i="9" s="1"/>
  <c r="R315" i="9" s="1"/>
  <c r="I322" i="9" l="1"/>
  <c r="B323" i="9" s="1"/>
  <c r="E323" i="9" s="1"/>
  <c r="F323" i="9"/>
  <c r="C323" i="9"/>
  <c r="D323" i="9"/>
  <c r="T315" i="9"/>
  <c r="V315" i="9"/>
  <c r="X315" i="9" s="1"/>
  <c r="N329" i="9"/>
  <c r="P329" i="9" s="1"/>
  <c r="L329" i="9"/>
  <c r="AD316" i="9"/>
  <c r="AB316" i="9"/>
  <c r="G323" i="9"/>
  <c r="AA316" i="9"/>
  <c r="AC316" i="9"/>
  <c r="U315" i="9"/>
  <c r="S315" i="9"/>
  <c r="K329" i="9"/>
  <c r="M329" i="9"/>
  <c r="H323" i="9" l="1"/>
  <c r="I323" i="9" s="1"/>
  <c r="B324" i="9" s="1"/>
  <c r="C324" i="9" s="1"/>
  <c r="AF316" i="9"/>
  <c r="O329" i="9"/>
  <c r="Q329" i="9" s="1"/>
  <c r="J330" i="9" s="1"/>
  <c r="W315" i="9"/>
  <c r="Y315" i="9" s="1"/>
  <c r="R316" i="9" s="1"/>
  <c r="AE316" i="9"/>
  <c r="AG316" i="9" s="1"/>
  <c r="Z317" i="9" s="1"/>
  <c r="F324" i="9" l="1"/>
  <c r="E324" i="9"/>
  <c r="G324" i="9" s="1"/>
  <c r="D324" i="9"/>
  <c r="AB317" i="9"/>
  <c r="AD317" i="9"/>
  <c r="AF317" i="9" s="1"/>
  <c r="V316" i="9"/>
  <c r="X316" i="9" s="1"/>
  <c r="T316" i="9"/>
  <c r="L330" i="9"/>
  <c r="N330" i="9"/>
  <c r="AA317" i="9"/>
  <c r="AC317" i="9"/>
  <c r="U316" i="9"/>
  <c r="S316" i="9"/>
  <c r="K330" i="9"/>
  <c r="M330" i="9"/>
  <c r="H324" i="9" l="1"/>
  <c r="I324" i="9"/>
  <c r="B325" i="9" s="1"/>
  <c r="P330" i="9"/>
  <c r="AE317" i="9"/>
  <c r="AG317" i="9" s="1"/>
  <c r="Z318" i="9" s="1"/>
  <c r="O330" i="9"/>
  <c r="Q330" i="9" s="1"/>
  <c r="J331" i="9" s="1"/>
  <c r="W316" i="9"/>
  <c r="Y316" i="9" s="1"/>
  <c r="R317" i="9" s="1"/>
  <c r="F325" i="9" l="1"/>
  <c r="C325" i="9"/>
  <c r="E325" i="9"/>
  <c r="G325" i="9" s="1"/>
  <c r="D325" i="9"/>
  <c r="N331" i="9"/>
  <c r="P331" i="9" s="1"/>
  <c r="L331" i="9"/>
  <c r="AD318" i="9"/>
  <c r="AB318" i="9"/>
  <c r="V317" i="9"/>
  <c r="X317" i="9" s="1"/>
  <c r="T317" i="9"/>
  <c r="S317" i="9"/>
  <c r="U317" i="9"/>
  <c r="AA318" i="9"/>
  <c r="AC318" i="9"/>
  <c r="M331" i="9"/>
  <c r="K331" i="9"/>
  <c r="AF318" i="9" l="1"/>
  <c r="H325" i="9"/>
  <c r="I325" i="9" s="1"/>
  <c r="B326" i="9" s="1"/>
  <c r="O331" i="9"/>
  <c r="Q331" i="9" s="1"/>
  <c r="J332" i="9" s="1"/>
  <c r="AE318" i="9"/>
  <c r="AG318" i="9" s="1"/>
  <c r="Z319" i="9" s="1"/>
  <c r="W317" i="9"/>
  <c r="Y317" i="9" s="1"/>
  <c r="R318" i="9" s="1"/>
  <c r="D326" i="9" l="1"/>
  <c r="C326" i="9"/>
  <c r="E326" i="9"/>
  <c r="F326" i="9"/>
  <c r="AB319" i="9"/>
  <c r="AD319" i="9"/>
  <c r="AF319" i="9" s="1"/>
  <c r="K332" i="9"/>
  <c r="L332" i="9"/>
  <c r="N332" i="9"/>
  <c r="V318" i="9"/>
  <c r="T318" i="9"/>
  <c r="M332" i="9"/>
  <c r="S318" i="9"/>
  <c r="U318" i="9"/>
  <c r="AA319" i="9"/>
  <c r="AC319" i="9"/>
  <c r="H326" i="9" l="1"/>
  <c r="G326" i="9"/>
  <c r="I326" i="9" s="1"/>
  <c r="B327" i="9" s="1"/>
  <c r="F327" i="9" s="1"/>
  <c r="X318" i="9"/>
  <c r="O332" i="9"/>
  <c r="P332" i="9"/>
  <c r="AE319" i="9"/>
  <c r="AG319" i="9" s="1"/>
  <c r="Z320" i="9" s="1"/>
  <c r="W318" i="9"/>
  <c r="Y318" i="9" s="1"/>
  <c r="R319" i="9" s="1"/>
  <c r="Q332" i="9" l="1"/>
  <c r="J333" i="9" s="1"/>
  <c r="M333" i="9" s="1"/>
  <c r="C327" i="9"/>
  <c r="E327" i="9"/>
  <c r="G327" i="9" s="1"/>
  <c r="D327" i="9"/>
  <c r="H327" i="9" s="1"/>
  <c r="AB320" i="9"/>
  <c r="AD320" i="9"/>
  <c r="T319" i="9"/>
  <c r="V319" i="9"/>
  <c r="L333" i="9"/>
  <c r="N333" i="9"/>
  <c r="K333" i="9"/>
  <c r="O333" i="9" s="1"/>
  <c r="AA320" i="9"/>
  <c r="AC320" i="9"/>
  <c r="S319" i="9"/>
  <c r="U319" i="9"/>
  <c r="I327" i="9" l="1"/>
  <c r="B328" i="9" s="1"/>
  <c r="D328" i="9"/>
  <c r="C328" i="9"/>
  <c r="E328" i="9"/>
  <c r="AF320" i="9"/>
  <c r="X319" i="9"/>
  <c r="P333" i="9"/>
  <c r="Q333" i="9" s="1"/>
  <c r="J334" i="9" s="1"/>
  <c r="M334" i="9" s="1"/>
  <c r="F328" i="9"/>
  <c r="H328" i="9" s="1"/>
  <c r="W319" i="9"/>
  <c r="Y319" i="9" s="1"/>
  <c r="R320" i="9" s="1"/>
  <c r="AE320" i="9"/>
  <c r="AG320" i="9" s="1"/>
  <c r="Z321" i="9" s="1"/>
  <c r="G328" i="9" l="1"/>
  <c r="I328" i="9"/>
  <c r="B329" i="9" s="1"/>
  <c r="D329" i="9" s="1"/>
  <c r="K334" i="9"/>
  <c r="AD321" i="9"/>
  <c r="AB321" i="9"/>
  <c r="T320" i="9"/>
  <c r="V320" i="9"/>
  <c r="L334" i="9"/>
  <c r="N334" i="9"/>
  <c r="AC321" i="9"/>
  <c r="AA321" i="9"/>
  <c r="U320" i="9"/>
  <c r="S320" i="9"/>
  <c r="O334" i="9"/>
  <c r="C329" i="9" l="1"/>
  <c r="E329" i="9"/>
  <c r="G329" i="9" s="1"/>
  <c r="F329" i="9"/>
  <c r="H329" i="9" s="1"/>
  <c r="AF321" i="9"/>
  <c r="P334" i="9"/>
  <c r="Q334" i="9" s="1"/>
  <c r="J335" i="9" s="1"/>
  <c r="N335" i="9" s="1"/>
  <c r="X320" i="9"/>
  <c r="W320" i="9"/>
  <c r="AE321" i="9"/>
  <c r="AG321" i="9" s="1"/>
  <c r="Z322" i="9" s="1"/>
  <c r="I329" i="9" l="1"/>
  <c r="B330" i="9" s="1"/>
  <c r="Y320" i="9"/>
  <c r="R321" i="9" s="1"/>
  <c r="S321" i="9" s="1"/>
  <c r="K335" i="9"/>
  <c r="L335" i="9"/>
  <c r="M335" i="9"/>
  <c r="D330" i="9"/>
  <c r="F330" i="9"/>
  <c r="AB322" i="9"/>
  <c r="AD322" i="9"/>
  <c r="AF322" i="9" s="1"/>
  <c r="T321" i="9"/>
  <c r="V321" i="9"/>
  <c r="P335" i="9"/>
  <c r="AA322" i="9"/>
  <c r="AC322" i="9"/>
  <c r="C330" i="9"/>
  <c r="E330" i="9"/>
  <c r="O335" i="9" l="1"/>
  <c r="Q335" i="9" s="1"/>
  <c r="J336" i="9" s="1"/>
  <c r="M336" i="9" s="1"/>
  <c r="U321" i="9"/>
  <c r="X321" i="9"/>
  <c r="H330" i="9"/>
  <c r="L336" i="9"/>
  <c r="N336" i="9"/>
  <c r="P336" i="9" s="1"/>
  <c r="G330" i="9"/>
  <c r="I330" i="9" s="1"/>
  <c r="B331" i="9" s="1"/>
  <c r="AE322" i="9"/>
  <c r="AG322" i="9" s="1"/>
  <c r="Z323" i="9" s="1"/>
  <c r="W321" i="9"/>
  <c r="Y321" i="9" s="1"/>
  <c r="R322" i="9" s="1"/>
  <c r="K336" i="9" l="1"/>
  <c r="AD323" i="9"/>
  <c r="AB323" i="9"/>
  <c r="F331" i="9"/>
  <c r="D331" i="9"/>
  <c r="S322" i="9"/>
  <c r="V322" i="9"/>
  <c r="T322" i="9"/>
  <c r="O336" i="9"/>
  <c r="Q336" i="9" s="1"/>
  <c r="J337" i="9" s="1"/>
  <c r="U322" i="9"/>
  <c r="W322" i="9" s="1"/>
  <c r="AC323" i="9"/>
  <c r="AA323" i="9"/>
  <c r="E331" i="9"/>
  <c r="C331" i="9"/>
  <c r="H331" i="9" l="1"/>
  <c r="AF323" i="9"/>
  <c r="N337" i="9"/>
  <c r="L337" i="9"/>
  <c r="X322" i="9"/>
  <c r="Y322" i="9"/>
  <c r="R323" i="9" s="1"/>
  <c r="U323" i="9" s="1"/>
  <c r="K337" i="9"/>
  <c r="M337" i="9"/>
  <c r="G331" i="9"/>
  <c r="I331" i="9" s="1"/>
  <c r="B332" i="9" s="1"/>
  <c r="AE323" i="9"/>
  <c r="AG323" i="9" s="1"/>
  <c r="Z324" i="9" s="1"/>
  <c r="P337" i="9" l="1"/>
  <c r="S323" i="9"/>
  <c r="T323" i="9"/>
  <c r="V323" i="9"/>
  <c r="X323" i="9" s="1"/>
  <c r="D332" i="9"/>
  <c r="F332" i="9"/>
  <c r="H332" i="9" s="1"/>
  <c r="AB324" i="9"/>
  <c r="AD324" i="9"/>
  <c r="AF324" i="9" s="1"/>
  <c r="O337" i="9"/>
  <c r="Q337" i="9" s="1"/>
  <c r="J338" i="9" s="1"/>
  <c r="W323" i="9"/>
  <c r="E332" i="9"/>
  <c r="C332" i="9"/>
  <c r="AC324" i="9"/>
  <c r="AA324" i="9"/>
  <c r="Y323" i="9" l="1"/>
  <c r="R324" i="9" s="1"/>
  <c r="T324" i="9" s="1"/>
  <c r="M338" i="9"/>
  <c r="N338" i="9"/>
  <c r="P338" i="9" s="1"/>
  <c r="L338" i="9"/>
  <c r="G332" i="9"/>
  <c r="I332" i="9" s="1"/>
  <c r="B333" i="9" s="1"/>
  <c r="K338" i="9"/>
  <c r="AE324" i="9"/>
  <c r="AG324" i="9" s="1"/>
  <c r="Z325" i="9" s="1"/>
  <c r="U324" i="9" l="1"/>
  <c r="V324" i="9"/>
  <c r="X324" i="9" s="1"/>
  <c r="O338" i="9"/>
  <c r="S324" i="9"/>
  <c r="AB325" i="9"/>
  <c r="AD325" i="9"/>
  <c r="AF325" i="9" s="1"/>
  <c r="F333" i="9"/>
  <c r="D333" i="9"/>
  <c r="Q338" i="9"/>
  <c r="J339" i="9" s="1"/>
  <c r="AA325" i="9"/>
  <c r="AC325" i="9"/>
  <c r="C333" i="9"/>
  <c r="E333" i="9"/>
  <c r="W324" i="9" l="1"/>
  <c r="Y324" i="9" s="1"/>
  <c r="R325" i="9" s="1"/>
  <c r="H333" i="9"/>
  <c r="V325" i="9"/>
  <c r="X325" i="9" s="1"/>
  <c r="T325" i="9"/>
  <c r="M339" i="9"/>
  <c r="L339" i="9"/>
  <c r="N339" i="9"/>
  <c r="P339" i="9" s="1"/>
  <c r="K339" i="9"/>
  <c r="P6" i="9"/>
  <c r="G333" i="9"/>
  <c r="I333" i="9" s="1"/>
  <c r="B334" i="9" s="1"/>
  <c r="S325" i="9"/>
  <c r="U325" i="9"/>
  <c r="AE325" i="9"/>
  <c r="AG325" i="9" s="1"/>
  <c r="Z326" i="9" s="1"/>
  <c r="D334" i="9" l="1"/>
  <c r="F334" i="9"/>
  <c r="H334" i="9" s="1"/>
  <c r="AB326" i="9"/>
  <c r="AD326" i="9"/>
  <c r="AF326" i="9" s="1"/>
  <c r="O339" i="9"/>
  <c r="Q339" i="9" s="1"/>
  <c r="AA326" i="9"/>
  <c r="AC326" i="9"/>
  <c r="W325" i="9"/>
  <c r="Y325" i="9" s="1"/>
  <c r="R326" i="9" s="1"/>
  <c r="E334" i="9"/>
  <c r="C334" i="9"/>
  <c r="V326" i="9" l="1"/>
  <c r="X326" i="9" s="1"/>
  <c r="T326" i="9"/>
  <c r="G334" i="9"/>
  <c r="I334" i="9" s="1"/>
  <c r="B335" i="9" s="1"/>
  <c r="S326" i="9"/>
  <c r="U326" i="9"/>
  <c r="AE326" i="9"/>
  <c r="AG326" i="9" s="1"/>
  <c r="Z327" i="9" s="1"/>
  <c r="D335" i="9" l="1"/>
  <c r="F335" i="9"/>
  <c r="H335" i="9" s="1"/>
  <c r="AB327" i="9"/>
  <c r="AD327" i="9"/>
  <c r="AF327" i="9" s="1"/>
  <c r="AC327" i="9"/>
  <c r="AA327" i="9"/>
  <c r="W326" i="9"/>
  <c r="Y326" i="9" s="1"/>
  <c r="R327" i="9" s="1"/>
  <c r="C335" i="9"/>
  <c r="E335" i="9"/>
  <c r="T327" i="9" l="1"/>
  <c r="V327" i="9"/>
  <c r="X327" i="9" s="1"/>
  <c r="G335" i="9"/>
  <c r="I335" i="9" s="1"/>
  <c r="B336" i="9" s="1"/>
  <c r="U327" i="9"/>
  <c r="S327" i="9"/>
  <c r="AE327" i="9"/>
  <c r="AG327" i="9" s="1"/>
  <c r="Z328" i="9" s="1"/>
  <c r="F336" i="9" l="1"/>
  <c r="D336" i="9"/>
  <c r="AB328" i="9"/>
  <c r="AD328" i="9"/>
  <c r="AF328" i="9" s="1"/>
  <c r="W327" i="9"/>
  <c r="Y327" i="9" s="1"/>
  <c r="R328" i="9" s="1"/>
  <c r="AA328" i="9"/>
  <c r="AC328" i="9"/>
  <c r="C336" i="9"/>
  <c r="E336" i="9"/>
  <c r="H336" i="9" l="1"/>
  <c r="S328" i="9"/>
  <c r="T328" i="9"/>
  <c r="V328" i="9"/>
  <c r="X328" i="9" s="1"/>
  <c r="G336" i="9"/>
  <c r="I336" i="9" s="1"/>
  <c r="B337" i="9" s="1"/>
  <c r="AE328" i="9"/>
  <c r="AG328" i="9" s="1"/>
  <c r="Z329" i="9" s="1"/>
  <c r="U328" i="9"/>
  <c r="W328" i="9" s="1"/>
  <c r="Y328" i="9" s="1"/>
  <c r="R329" i="9" s="1"/>
  <c r="F337" i="9" l="1"/>
  <c r="H337" i="9" s="1"/>
  <c r="D337" i="9"/>
  <c r="T329" i="9"/>
  <c r="V329" i="9"/>
  <c r="X329" i="9" s="1"/>
  <c r="AB329" i="9"/>
  <c r="AD329" i="9"/>
  <c r="AC329" i="9"/>
  <c r="AA329" i="9"/>
  <c r="S329" i="9"/>
  <c r="U329" i="9"/>
  <c r="E337" i="9"/>
  <c r="C337" i="9"/>
  <c r="AF329" i="9" l="1"/>
  <c r="G337" i="9"/>
  <c r="I337" i="9" s="1"/>
  <c r="B338" i="9" s="1"/>
  <c r="W329" i="9"/>
  <c r="Y329" i="9" s="1"/>
  <c r="R330" i="9" s="1"/>
  <c r="AE329" i="9"/>
  <c r="AG329" i="9" s="1"/>
  <c r="Z330" i="9" s="1"/>
  <c r="D338" i="9" l="1"/>
  <c r="F338" i="9"/>
  <c r="H338" i="9" s="1"/>
  <c r="AB330" i="9"/>
  <c r="AD330" i="9"/>
  <c r="AF330" i="9" s="1"/>
  <c r="V330" i="9"/>
  <c r="T330" i="9"/>
  <c r="AC330" i="9"/>
  <c r="AA330" i="9"/>
  <c r="E338" i="9"/>
  <c r="C338" i="9"/>
  <c r="U330" i="9"/>
  <c r="S330" i="9"/>
  <c r="X330" i="9" l="1"/>
  <c r="W330" i="9"/>
  <c r="Y330" i="9" s="1"/>
  <c r="R331" i="9" s="1"/>
  <c r="G338" i="9"/>
  <c r="I338" i="9" s="1"/>
  <c r="B339" i="9" s="1"/>
  <c r="AE330" i="9"/>
  <c r="AG330" i="9" s="1"/>
  <c r="Z331" i="9" s="1"/>
  <c r="AB331" i="9" l="1"/>
  <c r="AD331" i="9"/>
  <c r="AF331" i="9" s="1"/>
  <c r="P7" i="9"/>
  <c r="F339" i="9"/>
  <c r="D339" i="9"/>
  <c r="T331" i="9"/>
  <c r="V331" i="9"/>
  <c r="E339" i="9"/>
  <c r="C339" i="9"/>
  <c r="S331" i="9"/>
  <c r="U331" i="9"/>
  <c r="AA331" i="9"/>
  <c r="AC331" i="9"/>
  <c r="H339" i="9" l="1"/>
  <c r="X331" i="9"/>
  <c r="G339" i="9"/>
  <c r="I339" i="9" s="1"/>
  <c r="W331" i="9"/>
  <c r="AE331" i="9"/>
  <c r="AG331" i="9" s="1"/>
  <c r="Z332" i="9" s="1"/>
  <c r="Y331" i="9" l="1"/>
  <c r="R332" i="9" s="1"/>
  <c r="V332" i="9" s="1"/>
  <c r="AB332" i="9"/>
  <c r="AD332" i="9"/>
  <c r="AF332" i="9" s="1"/>
  <c r="AC332" i="9"/>
  <c r="AA332" i="9"/>
  <c r="S332" i="9" l="1"/>
  <c r="T332" i="9"/>
  <c r="X332" i="9" s="1"/>
  <c r="U332" i="9"/>
  <c r="AE332" i="9"/>
  <c r="AG332" i="9" s="1"/>
  <c r="Z333" i="9" s="1"/>
  <c r="W332" i="9" l="1"/>
  <c r="Y332" i="9"/>
  <c r="R333" i="9" s="1"/>
  <c r="V333" i="9" s="1"/>
  <c r="AB333" i="9"/>
  <c r="AD333" i="9"/>
  <c r="AF333" i="9" s="1"/>
  <c r="AC333" i="9"/>
  <c r="AA333" i="9"/>
  <c r="U333" i="9" l="1"/>
  <c r="S333" i="9"/>
  <c r="T333" i="9"/>
  <c r="X333" i="9"/>
  <c r="AE333" i="9"/>
  <c r="AG333" i="9" s="1"/>
  <c r="Z334" i="9" s="1"/>
  <c r="W333" i="9" l="1"/>
  <c r="Y333" i="9" s="1"/>
  <c r="R334" i="9" s="1"/>
  <c r="U334" i="9" s="1"/>
  <c r="AB334" i="9"/>
  <c r="AD334" i="9"/>
  <c r="AF334" i="9" s="1"/>
  <c r="T334" i="9"/>
  <c r="V334" i="9"/>
  <c r="X334" i="9" s="1"/>
  <c r="AC334" i="9"/>
  <c r="AA334" i="9"/>
  <c r="S334" i="9" l="1"/>
  <c r="W334" i="9" s="1"/>
  <c r="Y334" i="9" s="1"/>
  <c r="R335" i="9" s="1"/>
  <c r="AE334" i="9"/>
  <c r="AG334" i="9" s="1"/>
  <c r="Z335" i="9" s="1"/>
  <c r="AB335" i="9" l="1"/>
  <c r="AD335" i="9"/>
  <c r="AF335" i="9" s="1"/>
  <c r="T335" i="9"/>
  <c r="V335" i="9"/>
  <c r="X335" i="9" s="1"/>
  <c r="AA335" i="9"/>
  <c r="AC335" i="9"/>
  <c r="S335" i="9"/>
  <c r="U335" i="9"/>
  <c r="AE335" i="9" l="1"/>
  <c r="AG335" i="9" s="1"/>
  <c r="Z336" i="9" s="1"/>
  <c r="W335" i="9"/>
  <c r="Y335" i="9" s="1"/>
  <c r="R336" i="9" s="1"/>
  <c r="S336" i="9" l="1"/>
  <c r="V336" i="9"/>
  <c r="X336" i="9" s="1"/>
  <c r="T336" i="9"/>
  <c r="AD336" i="9"/>
  <c r="AB336" i="9"/>
  <c r="U336" i="9"/>
  <c r="W336" i="9" s="1"/>
  <c r="Y336" i="9" s="1"/>
  <c r="R337" i="9" s="1"/>
  <c r="AC336" i="9"/>
  <c r="AA336" i="9"/>
  <c r="AF336" i="9" l="1"/>
  <c r="T337" i="9"/>
  <c r="V337" i="9"/>
  <c r="X337" i="9" s="1"/>
  <c r="S337" i="9"/>
  <c r="U337" i="9"/>
  <c r="AE336" i="9"/>
  <c r="AG336" i="9" s="1"/>
  <c r="Z337" i="9" s="1"/>
  <c r="AD337" i="9" l="1"/>
  <c r="AB337" i="9"/>
  <c r="AA337" i="9"/>
  <c r="AC337" i="9"/>
  <c r="W337" i="9"/>
  <c r="Y337" i="9" s="1"/>
  <c r="R338" i="9" s="1"/>
  <c r="AF337" i="9" l="1"/>
  <c r="V338" i="9"/>
  <c r="X338" i="9" s="1"/>
  <c r="T338" i="9"/>
  <c r="S338" i="9"/>
  <c r="U338" i="9"/>
  <c r="AE337" i="9"/>
  <c r="AG337" i="9" s="1"/>
  <c r="Z338" i="9" s="1"/>
  <c r="AB338" i="9" l="1"/>
  <c r="AD338" i="9"/>
  <c r="AF338" i="9" s="1"/>
  <c r="AA338" i="9"/>
  <c r="AC338" i="9"/>
  <c r="W338" i="9"/>
  <c r="Y338" i="9" s="1"/>
  <c r="R339" i="9" s="1"/>
  <c r="T339" i="9" l="1"/>
  <c r="V339" i="9"/>
  <c r="X339" i="9" s="1"/>
  <c r="Q6" i="9"/>
  <c r="R6" i="9" s="1"/>
  <c r="S339" i="9"/>
  <c r="U339" i="9"/>
  <c r="AE338" i="9"/>
  <c r="AG338" i="9" s="1"/>
  <c r="Z339" i="9" s="1"/>
  <c r="AB339" i="9" l="1"/>
  <c r="AD339" i="9"/>
  <c r="AF339" i="9" s="1"/>
  <c r="Q7" i="9"/>
  <c r="R7" i="9" s="1"/>
  <c r="AC339" i="9"/>
  <c r="AA339" i="9"/>
  <c r="W339" i="9"/>
  <c r="Y339" i="9" s="1"/>
  <c r="AE339" i="9" l="1"/>
  <c r="AG339" i="9" s="1"/>
  <c r="AJ18" i="5" l="1"/>
  <c r="AJ15" i="5"/>
  <c r="AJ16" i="5"/>
  <c r="AJ17" i="5"/>
  <c r="E9" i="12"/>
  <c r="F17" i="12" s="1"/>
  <c r="F14" i="12"/>
  <c r="E7" i="12" l="1"/>
  <c r="E13" i="12" l="1"/>
  <c r="E11" i="12"/>
  <c r="E12" i="5"/>
  <c r="AK30" i="5" s="1"/>
  <c r="AK98" i="5" l="1"/>
  <c r="AK55" i="5"/>
  <c r="AK26" i="5"/>
  <c r="AK51" i="5"/>
  <c r="AK12" i="5"/>
  <c r="AK13" i="5"/>
  <c r="AK45" i="5"/>
  <c r="AK92" i="5"/>
  <c r="AK9" i="5"/>
  <c r="AK83" i="5"/>
  <c r="AK28" i="5"/>
  <c r="AK34" i="5"/>
  <c r="AK96" i="5"/>
  <c r="AK46" i="5"/>
  <c r="AK8" i="5"/>
  <c r="AK22" i="5"/>
  <c r="AK67" i="5"/>
  <c r="AK56" i="5"/>
  <c r="AK37" i="5"/>
  <c r="AK20" i="5"/>
  <c r="AK16" i="5"/>
  <c r="AK6" i="5"/>
  <c r="AK39" i="5"/>
  <c r="AK69" i="5"/>
  <c r="AK73" i="5"/>
  <c r="AK40" i="5"/>
  <c r="AK81" i="5"/>
  <c r="AK54" i="5"/>
  <c r="AK89" i="5"/>
  <c r="AK35" i="5"/>
  <c r="AK82" i="5"/>
  <c r="AK88" i="5"/>
  <c r="AK65" i="5"/>
  <c r="AK14" i="5"/>
  <c r="AK32" i="5"/>
  <c r="AK100" i="5"/>
  <c r="AK59" i="5"/>
  <c r="AK44" i="5"/>
  <c r="AK21" i="5"/>
  <c r="AK78" i="5"/>
  <c r="AK70" i="5"/>
  <c r="AK86" i="5"/>
  <c r="AK42" i="5"/>
  <c r="AK50" i="5"/>
  <c r="AK94" i="5"/>
  <c r="AK27" i="5"/>
  <c r="AK25" i="5"/>
  <c r="AK63" i="5"/>
  <c r="AK93" i="5"/>
  <c r="AK15" i="5"/>
  <c r="AK87" i="5"/>
  <c r="AK60" i="5"/>
  <c r="AK66" i="5"/>
  <c r="AK19" i="5"/>
  <c r="AK76" i="5"/>
  <c r="AK79" i="5"/>
  <c r="AK57" i="5"/>
  <c r="AK95" i="5"/>
  <c r="AK24" i="5"/>
  <c r="AK47" i="5"/>
  <c r="AK80" i="5"/>
  <c r="E10" i="5"/>
  <c r="AK85" i="5"/>
  <c r="AK68" i="5"/>
  <c r="AK18" i="5"/>
  <c r="AK52" i="5"/>
  <c r="AK58" i="5"/>
  <c r="AK11" i="5"/>
  <c r="AK72" i="5"/>
  <c r="AK33" i="5"/>
  <c r="AK71" i="5"/>
  <c r="AK101" i="5"/>
  <c r="AK10" i="5"/>
  <c r="AK41" i="5"/>
  <c r="AK23" i="5"/>
  <c r="AK84" i="5"/>
  <c r="AK90" i="5"/>
  <c r="AK43" i="5"/>
  <c r="AK77" i="5"/>
  <c r="AK17" i="5"/>
  <c r="AK48" i="5"/>
  <c r="AK74" i="5"/>
  <c r="AK99" i="5"/>
  <c r="AK38" i="5"/>
  <c r="AK29" i="5"/>
  <c r="AK75" i="5"/>
  <c r="AK49" i="5"/>
  <c r="AK97" i="5"/>
  <c r="AK7" i="5"/>
  <c r="AK64" i="5"/>
  <c r="AK91" i="5"/>
  <c r="AK62" i="5"/>
  <c r="AK53" i="5"/>
  <c r="AK31" i="5"/>
  <c r="AK61" i="5"/>
  <c r="AK36" i="5"/>
  <c r="F41" i="5"/>
  <c r="E16" i="5"/>
  <c r="F31" i="5"/>
  <c r="H31" i="5" s="1"/>
  <c r="F29" i="5"/>
  <c r="H29" i="5" s="1"/>
  <c r="F40" i="5"/>
  <c r="H40" i="5" s="1"/>
  <c r="E14" i="5"/>
  <c r="F28" i="5"/>
  <c r="H28" i="5" s="1"/>
  <c r="F35" i="5"/>
  <c r="H35" i="5" s="1"/>
  <c r="F26" i="5" l="1"/>
  <c r="F39" i="5"/>
  <c r="H39" i="5" s="1"/>
  <c r="F30" i="5"/>
  <c r="H30" i="5" s="1"/>
  <c r="F38" i="5"/>
  <c r="H38" i="5" s="1"/>
  <c r="F27" i="5"/>
  <c r="H27" i="5" s="1"/>
  <c r="AJ6" i="5"/>
  <c r="AJ11" i="5" l="1"/>
  <c r="AJ14" i="5"/>
  <c r="AJ12" i="5"/>
  <c r="AJ13" i="5"/>
  <c r="AJ10" i="5"/>
  <c r="AJ9" i="5"/>
  <c r="H26" i="5"/>
  <c r="AJ7" i="5"/>
  <c r="AJ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IIIa Irradiance!$J$18:$AT$36" type="102" refreshedVersion="6" minRefreshableVersion="5">
    <extLst>
      <ext xmlns:x15="http://schemas.microsoft.com/office/spreadsheetml/2010/11/main" uri="{DE250136-89BD-433C-8126-D09CA5730AF9}">
        <x15:connection id="Range">
          <x15:rangePr sourceName="_xlcn.WorksheetConnection_IIIaIrradianceJ18AT36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<sst xmlns="http://schemas.openxmlformats.org/spreadsheetml/2006/main" count="2785" uniqueCount="1342">
  <si>
    <t>If you're seeing this on dropbox, press "Open" and then "Download" on the right (or just "Download"), and open the file in Excel or a similar program</t>
  </si>
  <si>
    <t>Or open the Google Doc version here (though it's updated less often):</t>
  </si>
  <si>
    <t>https://docs.google.com/spreadsheets/d/1j6V7l9aHhqCR76e31lqfQ4EhKP2dvferRnMfWhB3ltw/edit?usp=sharing</t>
  </si>
  <si>
    <t>Basic Use:</t>
  </si>
  <si>
    <t>Yellow-highlighted cells are inputs</t>
  </si>
  <si>
    <t>Red-highlighted cells are optional inputs</t>
  </si>
  <si>
    <t>Many are "overrides", meaning the formulas use a calculated value by default but will use yours if you input one</t>
  </si>
  <si>
    <t>Blue-highlighted or other color cells are outputs</t>
  </si>
  <si>
    <t>Unhighlighted cells are constants or intermediaries; don't mess with them unless you know what you're doing</t>
  </si>
  <si>
    <t>Contents:</t>
  </si>
  <si>
    <t>Blog Formulae</t>
  </si>
  <si>
    <t>A straightforward implementation of all formulae that appear in the Worldbuilding Pasta blog.</t>
  </si>
  <si>
    <t>Binary System</t>
  </si>
  <si>
    <t>For building binary star systems with planets.</t>
  </si>
  <si>
    <t>Stability Zone Calculator</t>
  </si>
  <si>
    <t>Determines likely limits of long-term stability for circular orbits of P-type or S-type planets in a binary star system</t>
  </si>
  <si>
    <t>Habitable Zone Calculator</t>
  </si>
  <si>
    <t>Determines (conservative) limits of the conventional habitable zone for P-type or S-type planets in a binary star system</t>
  </si>
  <si>
    <t>Hab Zone Evolution</t>
  </si>
  <si>
    <t>For accounting for a star's evolution when determining planet habitability.</t>
  </si>
  <si>
    <t>Habitable Zone Evolution</t>
  </si>
  <si>
    <t>Displays a graph of the movement of the conventional habitable zone over the lifetime of a main sequence star (or close binary).</t>
  </si>
  <si>
    <t>Planet Habitable Period</t>
  </si>
  <si>
    <t>Determines the exact period in a star's lifetime during which a planet in a circular obit remains within the habitable zone.</t>
  </si>
  <si>
    <t>System Builder</t>
  </si>
  <si>
    <t>For rapidly building whole planetary systems, and determining the properties of individual stars and planets.</t>
  </si>
  <si>
    <t>Star Properties</t>
  </si>
  <si>
    <t>Determines the properties of a star (or close binary) of given mass (and optionally age), including luminosity, effective temperature, and radius.</t>
  </si>
  <si>
    <t>System Boundaries</t>
  </si>
  <si>
    <t>Determines the boundaries of the habitable zone (conventional and with various modifications) and other regions in the system of the above-defined star(s)</t>
  </si>
  <si>
    <t>Planet Properties</t>
  </si>
  <si>
    <t>Determines properties of a planets in the above-defined star system based on basic physical and orbital properties; including, but not limited to:</t>
  </si>
  <si>
    <t>Radius, surface area, and density, based on mass and composition.</t>
  </si>
  <si>
    <t>Orbital period, periapsis, and apoapsis based on the semimajor axis and eccentricity.</t>
  </si>
  <si>
    <t>Surface equilibrium temperature based on size and orbit, and roughly estimated temperature in the hab zone based on CO2 partial pressure.</t>
  </si>
  <si>
    <t>Apparent size and magnitude of the star(s) and irradiance and illumination of the planet's surface.</t>
  </si>
  <si>
    <t>Surface gravity, escape velocity, and orbital velocity at the surface based on mass and radius.</t>
  </si>
  <si>
    <t>Quick Calculators</t>
  </si>
  <si>
    <t>Various minor calculators to help in building the planetary system, and determine the appearance of planets as viewed from each other.</t>
  </si>
  <si>
    <t>Moon Builder</t>
  </si>
  <si>
    <t>Like system builder, but for building a system of moons orbiting a planet.</t>
  </si>
  <si>
    <t>Same as in System Builder.</t>
  </si>
  <si>
    <t>Input and calculation of the properties of a planet, to use in determining properties of its moons.</t>
  </si>
  <si>
    <t>Determines the Roche limit for various materials, stability limits for circular orbits, and other boundaries for moons of the above-defined planet</t>
  </si>
  <si>
    <t>Moon Properties</t>
  </si>
  <si>
    <t>Largely similar to Planet Properties in System Builder, but modified to aid in building moons, such as by:</t>
  </si>
  <si>
    <t>Determining synodic months based on the orbital period around the planet and the planet's orbit around the star.</t>
  </si>
  <si>
    <t>Determining the apparent size and magnitude and illumination of the moon from the planet, and the planet from the moon.</t>
  </si>
  <si>
    <t>Estimating the heights of tides induced by  and on the moons.</t>
  </si>
  <si>
    <t>Same as in System Builder, with minor modification for moons.</t>
  </si>
  <si>
    <t>Irradiance Fast Rot</t>
  </si>
  <si>
    <t>For determining seasonal cycles on a planet with rapid rotation.</t>
  </si>
  <si>
    <t>Irradiance Calculation for Fast-Rotating Planets of Varying Obliquity and Eccentricity</t>
  </si>
  <si>
    <t>Creates a chart of seasonal variation of average irradiance at different latitudes throughout the year of a planet with a rotational period significantly shorter than its orbital period</t>
  </si>
  <si>
    <t>based on the planet's semimajor axis, orbital eccentricity, obliquity, and argument of obliquity, and the luminosity of its star.</t>
  </si>
  <si>
    <t>Time-Adjusted Chart</t>
  </si>
  <si>
    <t>As above, but with intervals of time, rather than mean anomaly, to better represent the seasonal variation on a planet with high eccentricity.</t>
  </si>
  <si>
    <t>Irradiance/Day at Each Latitude Across the Year</t>
  </si>
  <si>
    <t>Displays the above information as a series of graphs, showing average irradiance changes throughout the year at different latitudes.</t>
  </si>
  <si>
    <t>Irradiance Slow Rot</t>
  </si>
  <si>
    <t>For determining seasonal cycles, or just stellar irradiation, on planets with spin-orbit resonances (e.g. 1:1 tidal-locked planets).</t>
  </si>
  <si>
    <t>Irradiance Calculation for Slow-Rotating Planets of Varying Obliquity and Eccentricity</t>
  </si>
  <si>
    <t>Input and calculation of the orbital and rotational properties of a planet with a resonance between its orbital and rotational periods</t>
  </si>
  <si>
    <t>Average Irradiance Across 2 Orbital Periods</t>
  </si>
  <si>
    <t>Determines the irradiance across the surface of the above-defined planet at regular intervals across two orbital periods,</t>
  </si>
  <si>
    <t>and then collates that into a single chart showing the average irradiance over that planet's surface.</t>
  </si>
  <si>
    <t>Irradiance and angle to star over time at given Lat/Lon</t>
  </si>
  <si>
    <t>Creates a graph of the irradiance and apparent angular height of a star from a location on the above-defined planet's surface over two orbital periods,</t>
  </si>
  <si>
    <t>as well as a chart showing the motion of the substellar point over that same time.</t>
  </si>
  <si>
    <t>Heat Model</t>
  </si>
  <si>
    <t>For estimating geothermal heating--and therefore geological activity--on an Earthlike planet</t>
  </si>
  <si>
    <t>Simplified Heat Model</t>
  </si>
  <si>
    <t>Estimates geothermal heating of a planet's surface, and displays a chart of that heating as the planet ages, broken down into:</t>
  </si>
  <si>
    <t>Primordial heat, based on the planet's mass and radius.</t>
  </si>
  <si>
    <t>Radiogenic heat, based on the planet's mass, radius, composition, and abundance of radioisotopes relative to Earth.</t>
  </si>
  <si>
    <t>Tidal heat, based on the planet's radius, the mass of its star, and the semimajor axis and eccentricity of its orbit.</t>
  </si>
  <si>
    <t>Tectonically Active Period (Approximate)</t>
  </si>
  <si>
    <t>Estimates the period over which the planet will have appropriate heating for Earthlike geological activity and habitability.</t>
  </si>
  <si>
    <t>Unit Convertors + Relativity</t>
  </si>
  <si>
    <t>For quickly converting units and help with special relativity.</t>
  </si>
  <si>
    <t>Unit Convertors</t>
  </si>
  <si>
    <t>Calculators allowing for quick conversion between various units of mass, distance, time, etc.</t>
  </si>
  <si>
    <t>Special Relativity Calculators</t>
  </si>
  <si>
    <t>Calculators to help in determining the time dilation, length contraction, and other properties of objects with high relative velocity.</t>
  </si>
  <si>
    <t>Reference</t>
  </si>
  <si>
    <t>For referencing the properties of known planets, stars, and chemical species.</t>
  </si>
  <si>
    <t>Notes:</t>
  </si>
  <si>
    <t>Created 2019 by Nikolai Hersfeldt</t>
  </si>
  <si>
    <t>as a supplement to the "An Apple Pie from Scratch" series on my worldbuilding blog</t>
  </si>
  <si>
    <t>https://worldbuildingpasta.blogspot.com/</t>
  </si>
  <si>
    <t>Explanations for most of the concepts are there (or will be added soon)</t>
  </si>
  <si>
    <t>More detailed documentation here (WIP):</t>
  </si>
  <si>
    <t>https://www.dropbox.com/s/3jsa7343m8x0b2h/worldbuilding%20spreadsheet%20documentation.docx?dl=0</t>
  </si>
  <si>
    <t>Modify and redistribute at will, but please keep the links to the original source</t>
  </si>
  <si>
    <t>Regular labels for outputs are models or fits of varying accuracy</t>
  </si>
  <si>
    <r>
      <rPr>
        <i/>
        <sz val="11"/>
        <color theme="1"/>
        <rFont val="Calibri"/>
        <family val="2"/>
        <scheme val="minor"/>
      </rPr>
      <t>Itallic labels</t>
    </r>
    <r>
      <rPr>
        <sz val="11"/>
        <color theme="1"/>
        <rFont val="Calibri"/>
        <family val="2"/>
        <scheme val="minor"/>
      </rPr>
      <t xml:space="preserve"> for outputs are direct calculations or highly accurate models (e.g. Kepler's laws)</t>
    </r>
  </si>
  <si>
    <t>All calculations retain at least 3 significant figures of precision unless stated otherwise, but accuracy is contingent on previous calculations</t>
  </si>
  <si>
    <t>Most of the base calculations here are fits, not models</t>
  </si>
  <si>
    <t>A detailed model has been produced elsewhere (such as in the papers cited) and results produced, then a trendline was "fitted"</t>
  </si>
  <si>
    <t>to those models to help predict the outputs for any given input. However, these fits all have some error, and are generally</t>
  </si>
  <si>
    <t>only reliable within certain bounds that I've tried to indicate where appropriate. Some of the fits I pulled from papers, some</t>
  </si>
  <si>
    <t>I made myself based on models, and I've even attempted a couple of my own models with varying degrees of success.</t>
  </si>
  <si>
    <t>It's normal to see a lot of #DIV/0! errors when you haven't input data yet</t>
  </si>
  <si>
    <t>Changelog:</t>
  </si>
  <si>
    <t>1.1.0</t>
  </si>
  <si>
    <t>Added a new tab, Blog Formulae, that just implements the formulae in the blog, in the order they appear</t>
  </si>
  <si>
    <t>Still WIP; as I update the blog post, I'll add their formulae to this spreadsheet</t>
  </si>
  <si>
    <t>1.0.11</t>
  </si>
  <si>
    <t>23/6/2021</t>
  </si>
  <si>
    <t>Updated all mean anomaly/true anomaly conversions to use iterative calculations (Newton's method, 50 iterations)</t>
  </si>
  <si>
    <t>Should now be accurate for all eccentricities up to some absurdly small fraction of a percent less than 1</t>
  </si>
  <si>
    <t>1.0.10</t>
  </si>
  <si>
    <t>14/6/2021</t>
  </si>
  <si>
    <t>Finally finished up the special relativity section, and fixed faulty relativistic dv calculation</t>
  </si>
  <si>
    <t>1.0.9</t>
  </si>
  <si>
    <t>Spruced up Info tab a bit and added a table of contents</t>
  </si>
  <si>
    <t>Added some special relativity calculators to the Unit Converters Tab</t>
  </si>
  <si>
    <t>Also added light-second and light-hour as units in same tab</t>
  </si>
  <si>
    <t>1.0.8</t>
  </si>
  <si>
    <t>27/1/2021</t>
  </si>
  <si>
    <t>Added a better formula for surface temp from irradiance and CO2</t>
  </si>
  <si>
    <t>It's tailored for sunlike stars, may be iffy for small red dwarves</t>
  </si>
  <si>
    <t>Current gdoc version</t>
  </si>
  <si>
    <t>1.0.7</t>
  </si>
  <si>
    <t>16/11/2020</t>
  </si>
  <si>
    <t>Fixed errors in Irradiance Slow Rotator tab in the relationships of eccentricity, mean anomaly, and true anomaly</t>
  </si>
  <si>
    <t>Also fixed "portion of day" in same tab</t>
  </si>
  <si>
    <t>Added chart showing path of substellar point in same tab</t>
  </si>
  <si>
    <t>1.0.6</t>
  </si>
  <si>
    <t>22/5/2020</t>
  </si>
  <si>
    <t>"Peak Wavelength" now shows approximate color matching that wavelength (very rough)</t>
  </si>
  <si>
    <t>Added a very WIP calculation for surface temperature from CO2 partial pressure</t>
  </si>
  <si>
    <t>1.0.5</t>
  </si>
  <si>
    <t>Added "Peak wavelength of light" to system builder and moon builder tabs</t>
  </si>
  <si>
    <t>Added a list of example stars to the reference tab</t>
  </si>
  <si>
    <t>1.0.4</t>
  </si>
  <si>
    <t>28/4/20</t>
  </si>
  <si>
    <t>Added rough tide height to the system builder and moon builder tabs</t>
  </si>
  <si>
    <t>1.0.3</t>
  </si>
  <si>
    <t>18/3/20</t>
  </si>
  <si>
    <t>Altered apparent diameter and apparent mag formulas in Moon Builder tab for more consistency</t>
  </si>
  <si>
    <t>1.0.2</t>
  </si>
  <si>
    <t>Added irradiance across year charts to Irradiance Fast Rot tab</t>
  </si>
  <si>
    <t>Fixed error in planet apparent diameter formula in Moon Builder tab</t>
  </si>
  <si>
    <t>1.0.1</t>
  </si>
  <si>
    <t>Added Distance to Horizon to System Builder and Moon Builder tabs</t>
  </si>
  <si>
    <t>1.0.0</t>
  </si>
  <si>
    <t>Initial release. Includes:</t>
  </si>
  <si>
    <t>Binary system stability and hab zones</t>
  </si>
  <si>
    <t>Hab zone evolution due to stellar luminosity evolution</t>
  </si>
  <si>
    <t>Planetary system builder</t>
  </si>
  <si>
    <t>Moon system builder</t>
  </si>
  <si>
    <t>Irradiance by latitude and true anomaly/time of year for planets of given obliquity and eccentricity (where e&lt;0.6), in slow-rotator and fast-rotator variants</t>
  </si>
  <si>
    <t>My simplified heat model for constraining planet tectonic hability period</t>
  </si>
  <si>
    <t>Reference tables</t>
  </si>
  <si>
    <t>Unit converters for mass, distance, and time</t>
  </si>
  <si>
    <t>Future additions/wishlist (not sure if they're all feasible):</t>
  </si>
  <si>
    <r>
      <rPr>
        <sz val="11"/>
        <color theme="1"/>
        <rFont val="Calibri"/>
        <family val="2"/>
        <scheme val="minor"/>
      </rPr>
      <t xml:space="preserve">Placed in rough order of priority, with special emphasis on </t>
    </r>
    <r>
      <rPr>
        <b/>
        <sz val="11"/>
        <color theme="1"/>
        <rFont val="Calibri"/>
        <family val="2"/>
        <scheme val="minor"/>
      </rPr>
      <t>bolded</t>
    </r>
    <r>
      <rPr>
        <sz val="11"/>
        <color theme="1"/>
        <rFont val="Calibri"/>
        <family val="2"/>
        <scheme val="minor"/>
      </rPr>
      <t xml:space="preserve"> entries</t>
    </r>
  </si>
  <si>
    <t>Known to be feasible, may attempt soon:</t>
  </si>
  <si>
    <t>Lunar calendar generator (I keep thinking this will be my next addition, but I'm getting bogged down in figuring out what exactly to implement and how)</t>
  </si>
  <si>
    <t>dV tables for hohmann transfers</t>
  </si>
  <si>
    <t>Incorporate alternate solvent hab zones from these papers:</t>
  </si>
  <si>
    <t>https://academic.oup.com/mnras/article/458/4/3752/2613811</t>
  </si>
  <si>
    <t>https://www.sciencedirect.com/science/article/pii/S0032063313000949</t>
  </si>
  <si>
    <t>Implement this insanity:</t>
  </si>
  <si>
    <t>https://arxiv.org/pdf/astro-ph/0001295.pdf</t>
  </si>
  <si>
    <t>Probably feasible, requires further research:</t>
  </si>
  <si>
    <t>Better gas giant mass-radius (heavily age and temp dependent)</t>
  </si>
  <si>
    <t>Equatorial bulge calculation</t>
  </si>
  <si>
    <t>Look into this https://link.springer.com/chapter/10.1007/978-94-007-6546-7_3</t>
  </si>
  <si>
    <t>Better mass-luminosity below 0.18 solar mass</t>
  </si>
  <si>
    <t>Better age-luminosity relation past 12.6 Gyr (observation issues again) or 1 solar mass</t>
  </si>
  <si>
    <t>Calculators for coorbital configurations (trojan, tadpole, horseshoe, eccentric, etc)</t>
  </si>
  <si>
    <t>Random system generator (maybe more work than it's worth--space engine basically already is this)</t>
  </si>
  <si>
    <t>Eccentricity decay function</t>
  </si>
  <si>
    <t>Feasibility unknown/doubtworthy, backburnered pending better reference material:</t>
  </si>
  <si>
    <t>Better star age calculation (probably impossible due to lack of observed stars over 14 byr old)</t>
  </si>
  <si>
    <t>Better primordial heat decay calculation (perhaps non-linear with mass?)</t>
  </si>
  <si>
    <t>Mountain height for given internal heating/gravity?</t>
  </si>
  <si>
    <t>More detailed atmosphere calculations (greenhouse, color, etc)</t>
  </si>
  <si>
    <t>Proper 1D radiative model for surface temmperature (backburnered pending better reference material)</t>
  </si>
  <si>
    <t>Irradiance + atmo conditions to surface temperature (very ambitious)</t>
  </si>
  <si>
    <t>Climate forcings for various factors (probably way too much work for the eventual level of accuracy)</t>
  </si>
  <si>
    <t>This is a straightforward implementation of every formula that appears in the Worldbuilding Pasta blog,</t>
  </si>
  <si>
    <t>in the order they appear. Many of these are implemented elsewhere in the spreadsheet as well, but it may not</t>
  </si>
  <si>
    <t>always be clear exactly where.</t>
  </si>
  <si>
    <t>This is currently WIP; Each time I update one of the blog posts, I'll update this as well.</t>
  </si>
  <si>
    <t>Part II: Stars</t>
  </si>
  <si>
    <t>Star Properties: Simple Approximations</t>
  </si>
  <si>
    <t>Star mass (solar masses)</t>
  </si>
  <si>
    <t>Luminosity (solar luminosity)</t>
  </si>
  <si>
    <t>(0.08 - ~100 for luminosity and lifetime,</t>
  </si>
  <si>
    <t>Effective Temperature (K)</t>
  </si>
  <si>
    <t>0.2 - 20 for temp and radius)</t>
  </si>
  <si>
    <t>Radius (solar radii)</t>
  </si>
  <si>
    <t>Main Sequence Lifetime (billion years)</t>
  </si>
  <si>
    <t>Stefan-Boltzmann Law</t>
  </si>
  <si>
    <t>Enter any 2:</t>
  </si>
  <si>
    <t>Yield the remaining value:</t>
  </si>
  <si>
    <t>Star Properties: Complex Approximations</t>
  </si>
  <si>
    <t>Internals stuff, don't worry about it</t>
  </si>
  <si>
    <t>(0.179 - 31)</t>
  </si>
  <si>
    <t>Evolutionary Model: High Mass</t>
  </si>
  <si>
    <t>tZAMS (billion years)</t>
  </si>
  <si>
    <t>Time (billion years)</t>
  </si>
  <si>
    <t>(0.74 - 10)</t>
  </si>
  <si>
    <t>tTAMS</t>
  </si>
  <si>
    <t>(tZAMS - tTAMS)</t>
  </si>
  <si>
    <t>LZAMS (solar luminosity)</t>
  </si>
  <si>
    <t>LTAMS</t>
  </si>
  <si>
    <t>Interpolated Values:</t>
  </si>
  <si>
    <t>Teff,ZAMS (K)</t>
  </si>
  <si>
    <t>Teff,TAMS</t>
  </si>
  <si>
    <t>RZAMS (solar radii)</t>
  </si>
  <si>
    <t>RTAMS</t>
  </si>
  <si>
    <t>Evolutionary Model: Low Mass</t>
  </si>
  <si>
    <t>tMS (billion years)</t>
  </si>
  <si>
    <t>(0.08 - 1)</t>
  </si>
  <si>
    <t>LZAMS</t>
  </si>
  <si>
    <t>(0 - tMS)</t>
  </si>
  <si>
    <t>L(12.6) (solar luminosity)</t>
  </si>
  <si>
    <t>Internals stuff</t>
  </si>
  <si>
    <t>Calculated/Interpolated Values:</t>
  </si>
  <si>
    <t>Kepler's 3rd Law</t>
  </si>
  <si>
    <t>Period from SMA</t>
  </si>
  <si>
    <t>SMA from Period</t>
  </si>
  <si>
    <t>Semimajor Axis (AU)</t>
  </si>
  <si>
    <t>Orbital period (years)</t>
  </si>
  <si>
    <t>Mass of primary body (solar masses)</t>
  </si>
  <si>
    <t>Mass of secondary body (if significant)</t>
  </si>
  <si>
    <t>Maximum Stable S-type Orbit</t>
  </si>
  <si>
    <t>Binary orbit semimajor axis (AU)</t>
  </si>
  <si>
    <t>Binary orbit eccentricity</t>
  </si>
  <si>
    <t>Mass of star planet is orbiting (any unit)</t>
  </si>
  <si>
    <t>Mass of companion star (same unit)</t>
  </si>
  <si>
    <t>Mass ratio</t>
  </si>
  <si>
    <t>Maximum stable semimajor axis (AU)</t>
  </si>
  <si>
    <t>Minimum Stable P-type Orbit</t>
  </si>
  <si>
    <t>Mass of primary star (any unit)</t>
  </si>
  <si>
    <t>Mass of secondary star (same unit)</t>
  </si>
  <si>
    <t>Minimum stable semimajor axis (AU)</t>
  </si>
  <si>
    <t>Stability Zone Calculation</t>
  </si>
  <si>
    <t>Mass of Primary (sun masses)</t>
  </si>
  <si>
    <t>Total Mass</t>
  </si>
  <si>
    <t>semimajor axis (AU)</t>
  </si>
  <si>
    <t>Period (years)</t>
  </si>
  <si>
    <t>Period (days)</t>
  </si>
  <si>
    <t>Mass of Secondary (sun masses)</t>
  </si>
  <si>
    <t>Primary Mass ratio</t>
  </si>
  <si>
    <t>Binary Pair</t>
  </si>
  <si>
    <t>Secondary Mass ratio</t>
  </si>
  <si>
    <t>Maximum S-type orbit around primary</t>
  </si>
  <si>
    <t>Eccentricity</t>
  </si>
  <si>
    <t>Maximum S-type orbit around secondary</t>
  </si>
  <si>
    <t>Minimum P-type orbit</t>
  </si>
  <si>
    <t>source:</t>
  </si>
  <si>
    <t>https://arxiv.org/pdf/astro-ph/9809315.pdf</t>
  </si>
  <si>
    <t>Habitable Zone Calculation</t>
  </si>
  <si>
    <t>Calculated</t>
  </si>
  <si>
    <t>Override</t>
  </si>
  <si>
    <t>Optimisitic min</t>
  </si>
  <si>
    <t>Conservative Min</t>
  </si>
  <si>
    <t>Conservative Max</t>
  </si>
  <si>
    <t>Optimistic Max</t>
  </si>
  <si>
    <t>Primary Effective Temperature (K)</t>
  </si>
  <si>
    <t>Primary Luminosity (ratio to sun)</t>
  </si>
  <si>
    <t>Primary S-type</t>
  </si>
  <si>
    <t>Secondary Effective Temperature (K)</t>
  </si>
  <si>
    <t>Secondary S-type</t>
  </si>
  <si>
    <t>Secondary Luminosity (ratio to sun)</t>
  </si>
  <si>
    <t>P-type</t>
  </si>
  <si>
    <t>Calculated values are rough; I suggest finding a reference star</t>
  </si>
  <si>
    <t>Red-highlighted means the habitable zone and stability zone do not overlap; no stable habitable orbit possible</t>
  </si>
  <si>
    <t>Yellow-highlighted (with no red highlighting in that row) means the habitable zone and stability zone partially overlap;</t>
  </si>
  <si>
    <t>only some stable habitable orbits possible</t>
  </si>
  <si>
    <t>Calculations use the orbital arrangement of maximum luminosity for inner boundaries and minimum luminosity for outer boundaries;</t>
  </si>
  <si>
    <t>for short-period or eccentric binaries this is probably overly pessimistic</t>
  </si>
  <si>
    <t>(and it leads to some wonky behavior near the boundary of S-type/P-type habitability)</t>
  </si>
  <si>
    <t xml:space="preserve">https://iopscience.iop.org/article/10.1088/0004-637X/777/2/166/meta </t>
  </si>
  <si>
    <t>S-type</t>
  </si>
  <si>
    <t xml:space="preserve">https://iopscience.iop.org/article/10.1088/0004-637X/777/2/165/meta </t>
  </si>
  <si>
    <t>Iterative hab zone limits</t>
  </si>
  <si>
    <t>ti prim</t>
  </si>
  <si>
    <t>ti sec</t>
  </si>
  <si>
    <t>l-sun</t>
  </si>
  <si>
    <t>flux</t>
  </si>
  <si>
    <t>coeff</t>
  </si>
  <si>
    <t>a</t>
  </si>
  <si>
    <t>b</t>
  </si>
  <si>
    <t>c</t>
  </si>
  <si>
    <t>d</t>
  </si>
  <si>
    <t>Primary s-type</t>
  </si>
  <si>
    <t>Secondary s-type</t>
  </si>
  <si>
    <t>p-type</t>
  </si>
  <si>
    <t>Opt in</t>
  </si>
  <si>
    <t>Con in</t>
  </si>
  <si>
    <t>Con out</t>
  </si>
  <si>
    <t>Opt out</t>
  </si>
  <si>
    <t>Primary Star Mass (solar masses)</t>
  </si>
  <si>
    <t>Primary Eff. Temp override</t>
  </si>
  <si>
    <t>Planet semimajor axis (AU)</t>
  </si>
  <si>
    <t>Primary Star Lifetime (billion years)</t>
  </si>
  <si>
    <t>Start (byr)</t>
  </si>
  <si>
    <t>End (byr)</t>
  </si>
  <si>
    <t>Total Length (byr)</t>
  </si>
  <si>
    <t>Secondary Star Mass (solar masses)</t>
  </si>
  <si>
    <t>Secondary Eff. Temp override</t>
  </si>
  <si>
    <t>Habitable Period (Conservative)</t>
  </si>
  <si>
    <t>Secondary Lifetime (byr)</t>
  </si>
  <si>
    <t>Habitable Period (Optimistic)</t>
  </si>
  <si>
    <t>Time Step Override (byr)</t>
  </si>
  <si>
    <t>(doesn't count lifetime past main sequence)</t>
  </si>
  <si>
    <t>Time Start Override (byr)</t>
  </si>
  <si>
    <t>(equations assume P-type planets, negligible binary separation, and secondary lifetime greater than primary)</t>
  </si>
  <si>
    <t>Luminosity</t>
  </si>
  <si>
    <t>Radius</t>
  </si>
  <si>
    <t>Eff. Temp</t>
  </si>
  <si>
    <t>Optimistic HZ</t>
  </si>
  <si>
    <t>Period</t>
  </si>
  <si>
    <t>Conservative HZ</t>
  </si>
  <si>
    <t>(The kink at 12.6 byr is due to a</t>
  </si>
  <si>
    <t>Time</t>
  </si>
  <si>
    <t>Primary</t>
  </si>
  <si>
    <t>Secondary</t>
  </si>
  <si>
    <t>Inner Limit (AU)</t>
  </si>
  <si>
    <t>(Days)</t>
  </si>
  <si>
    <t>Outer Limit (AU)</t>
  </si>
  <si>
    <t>switch from a detailed model</t>
  </si>
  <si>
    <t>to a linear interpolation)</t>
  </si>
  <si>
    <t>Sources:</t>
  </si>
  <si>
    <t>Luminosity evolution</t>
  </si>
  <si>
    <t xml:space="preserve">https://www.liebertpub.com/doi/full/10.1089/ast.2012.0938 </t>
  </si>
  <si>
    <t>Hab zone limits</t>
  </si>
  <si>
    <t>Radius and temperature evolution (start and end only; I interpolated)</t>
  </si>
  <si>
    <t>https://arxiv.org/pdf/1003.1368.pdf</t>
  </si>
  <si>
    <t>I may look for better star age estimates in the future</t>
  </si>
  <si>
    <t>Iterative hab period finder</t>
  </si>
  <si>
    <t>Opt Start</t>
  </si>
  <si>
    <t>con start</t>
  </si>
  <si>
    <t>con end</t>
  </si>
  <si>
    <t>opt end</t>
  </si>
  <si>
    <t>t</t>
  </si>
  <si>
    <t>lp</t>
  </si>
  <si>
    <t>ls</t>
  </si>
  <si>
    <t>rp</t>
  </si>
  <si>
    <t>rs</t>
  </si>
  <si>
    <t>tp</t>
  </si>
  <si>
    <t>ts</t>
  </si>
  <si>
    <t>Equations are ideal for stars 0.18-1.2 solar masses and planets &gt;0.01 Earth masses</t>
  </si>
  <si>
    <t>(see notes and caveats under each column)</t>
  </si>
  <si>
    <t>but will attempt to account for any input</t>
  </si>
  <si>
    <t>Mass (Earth</t>
  </si>
  <si>
    <t>Mass (Jupiter</t>
  </si>
  <si>
    <t>Metal core</t>
  </si>
  <si>
    <t>water mass</t>
  </si>
  <si>
    <t>Surface area</t>
  </si>
  <si>
    <t>Density</t>
  </si>
  <si>
    <t>Semimajor</t>
  </si>
  <si>
    <t>Period ratio</t>
  </si>
  <si>
    <t>Synodic day</t>
  </si>
  <si>
    <t>Periapsis</t>
  </si>
  <si>
    <t>Apoapsis</t>
  </si>
  <si>
    <t>min separation from</t>
  </si>
  <si>
    <t>Hill radius</t>
  </si>
  <si>
    <t>Roche limit</t>
  </si>
  <si>
    <t>Bond</t>
  </si>
  <si>
    <t>Equilibrium</t>
  </si>
  <si>
    <t>CO2 Partial</t>
  </si>
  <si>
    <t>Avg. surface</t>
  </si>
  <si>
    <t>Habitable</t>
  </si>
  <si>
    <t>Primary apparent</t>
  </si>
  <si>
    <t>Secondary apparent</t>
  </si>
  <si>
    <t>Surface illumination</t>
  </si>
  <si>
    <t>Avg Irradiance</t>
  </si>
  <si>
    <t>Geometric</t>
  </si>
  <si>
    <t>Planet absolute</t>
  </si>
  <si>
    <t>Rad abundance</t>
  </si>
  <si>
    <t>Radiogenic</t>
  </si>
  <si>
    <t>Priomordial</t>
  </si>
  <si>
    <t>Tidal heating</t>
  </si>
  <si>
    <t>Total surface</t>
  </si>
  <si>
    <t>Tectonic</t>
  </si>
  <si>
    <t>Surface</t>
  </si>
  <si>
    <t>Induced tide</t>
  </si>
  <si>
    <t>Orbit velocity at</t>
  </si>
  <si>
    <t>Escape velocity</t>
  </si>
  <si>
    <t>Rotation</t>
  </si>
  <si>
    <t>Surface-synchronous</t>
  </si>
  <si>
    <t>Avg. orbital</t>
  </si>
  <si>
    <t>Min mass gas</t>
  </si>
  <si>
    <t>0-altitude</t>
  </si>
  <si>
    <t>Average molar</t>
  </si>
  <si>
    <t>Altitude of</t>
  </si>
  <si>
    <t>Distance to</t>
  </si>
  <si>
    <t>System age (billion years)</t>
  </si>
  <si>
    <t>Suffix</t>
  </si>
  <si>
    <t>masses)</t>
  </si>
  <si>
    <t>Masses)</t>
  </si>
  <si>
    <t>mass fraction</t>
  </si>
  <si>
    <t>fraction</t>
  </si>
  <si>
    <t>(Earth radii)</t>
  </si>
  <si>
    <t>override</t>
  </si>
  <si>
    <t>(ratio to Earth)</t>
  </si>
  <si>
    <t>(g/cm^3)</t>
  </si>
  <si>
    <t>axis (AU)</t>
  </si>
  <si>
    <t>(days)</t>
  </si>
  <si>
    <t>(years)</t>
  </si>
  <si>
    <t>to above</t>
  </si>
  <si>
    <t>length (hours)</t>
  </si>
  <si>
    <t>Days/year</t>
  </si>
  <si>
    <t>(AU)</t>
  </si>
  <si>
    <t>above (Hill radii)</t>
  </si>
  <si>
    <t>(km)</t>
  </si>
  <si>
    <t>(Luna; km)</t>
  </si>
  <si>
    <t>albedo</t>
  </si>
  <si>
    <t>temp (K)</t>
  </si>
  <si>
    <t>pressure (bar)</t>
  </si>
  <si>
    <t>zone</t>
  </si>
  <si>
    <r>
      <t>Diameter (</t>
    </r>
    <r>
      <rPr>
        <i/>
        <sz val="11"/>
        <color theme="1"/>
        <rFont val="Calibri"/>
        <family val="2"/>
      </rPr>
      <t>°)</t>
    </r>
  </si>
  <si>
    <t>magnitude</t>
  </si>
  <si>
    <r>
      <t>diameter (</t>
    </r>
    <r>
      <rPr>
        <i/>
        <sz val="11"/>
        <color theme="1"/>
        <rFont val="Calibri"/>
        <family val="2"/>
      </rPr>
      <t>°)</t>
    </r>
  </si>
  <si>
    <t>under direct light (lx)</t>
  </si>
  <si>
    <t>(relative to Earth)</t>
  </si>
  <si>
    <t>heating (W/m^2)</t>
  </si>
  <si>
    <t>(W/m^2)</t>
  </si>
  <si>
    <t>flux (W/m^2)</t>
  </si>
  <si>
    <t>habitability</t>
  </si>
  <si>
    <t>gravity (g)</t>
  </si>
  <si>
    <t>by star (m)</t>
  </si>
  <si>
    <t>surface (km/s)</t>
  </si>
  <si>
    <t>at surface (km/s)</t>
  </si>
  <si>
    <t>period (hours)</t>
  </si>
  <si>
    <t>altitude (km)</t>
  </si>
  <si>
    <t>speed (km/s)</t>
  </si>
  <si>
    <t>retained (g/mol)</t>
  </si>
  <si>
    <t>pressure (atm)</t>
  </si>
  <si>
    <t>mass (g/mol)</t>
  </si>
  <si>
    <t>10^-6 atm (km)</t>
  </si>
  <si>
    <t>horizon (km)</t>
  </si>
  <si>
    <t>Star Mass (sun masses)</t>
  </si>
  <si>
    <t>calculated</t>
  </si>
  <si>
    <t>e</t>
  </si>
  <si>
    <t>f</t>
  </si>
  <si>
    <t>Luminosity (ratio to sun)</t>
  </si>
  <si>
    <t>g</t>
  </si>
  <si>
    <t>Radius (sun radii)</t>
  </si>
  <si>
    <t>h</t>
  </si>
  <si>
    <t>(equations assume P-type planets and negligible binary separation)</t>
  </si>
  <si>
    <t>i</t>
  </si>
  <si>
    <t>Peak wavelength of light (nm)</t>
  </si>
  <si>
    <t>j</t>
  </si>
  <si>
    <t>Bolometric (0) or Visual (1) magnitudes?</t>
  </si>
  <si>
    <t>k</t>
  </si>
  <si>
    <t>Bolometric Correction (rough)</t>
  </si>
  <si>
    <t>l</t>
  </si>
  <si>
    <t>Absolute Magnitude</t>
  </si>
  <si>
    <t>m</t>
  </si>
  <si>
    <t>Combined Luminosity</t>
  </si>
  <si>
    <t>n</t>
  </si>
  <si>
    <t>Combined Absolute Magnitude</t>
  </si>
  <si>
    <t>o</t>
  </si>
  <si>
    <t>p</t>
  </si>
  <si>
    <t>q</t>
  </si>
  <si>
    <t>Semimajor axis (AU)</t>
  </si>
  <si>
    <t>r</t>
  </si>
  <si>
    <t>Roche limit (Earth)</t>
  </si>
  <si>
    <t>s</t>
  </si>
  <si>
    <t>Rockline (rough)</t>
  </si>
  <si>
    <t>Low-humidity extreme hab limit (rough)</t>
  </si>
  <si>
    <t>u</t>
  </si>
  <si>
    <t>Slow-rotating hab limit</t>
  </si>
  <si>
    <t>v</t>
  </si>
  <si>
    <t>Optimistic hab inner limit</t>
  </si>
  <si>
    <t>w</t>
  </si>
  <si>
    <t>Conservative hab inner limit</t>
  </si>
  <si>
    <t>x</t>
  </si>
  <si>
    <t>Conservative hab outer limit</t>
  </si>
  <si>
    <t>y</t>
  </si>
  <si>
    <t>Optimistic hab outer limit</t>
  </si>
  <si>
    <t>z</t>
  </si>
  <si>
    <t>50% H2 hab limit</t>
  </si>
  <si>
    <t>100 bar H2 hab limit (rough)</t>
  </si>
  <si>
    <t>Tidal-locking radius (12 hour initial)</t>
  </si>
  <si>
    <t>Early iceline (rough)</t>
  </si>
  <si>
    <t>CO2 required for 273 K surface temp</t>
  </si>
  <si>
    <t>0.01 bar CO2</t>
  </si>
  <si>
    <t>0.1 bar CO2</t>
  </si>
  <si>
    <t>1 bar CO2</t>
  </si>
  <si>
    <t>CO2 bars at conservative outer limit (rough)</t>
  </si>
  <si>
    <t>Jupiter mass to Earth mass</t>
  </si>
  <si>
    <t>Sun mass to Earth mass</t>
  </si>
  <si>
    <t>Period ratio to semimajor ratio</t>
  </si>
  <si>
    <t>Jupiter masses</t>
  </si>
  <si>
    <t>Sun masses</t>
  </si>
  <si>
    <t>Earth masses</t>
  </si>
  <si>
    <t>Semimajor axis ratio</t>
  </si>
  <si>
    <t>Average gas molar mass</t>
  </si>
  <si>
    <t>total/</t>
  </si>
  <si>
    <t>Smaller SMA</t>
  </si>
  <si>
    <t>Gas 1</t>
  </si>
  <si>
    <t>Gas 2</t>
  </si>
  <si>
    <t>Gas 3</t>
  </si>
  <si>
    <t>Gas 4</t>
  </si>
  <si>
    <t>average</t>
  </si>
  <si>
    <t>Larger SMA</t>
  </si>
  <si>
    <t>% volume</t>
  </si>
  <si>
    <t>Planet apparent magnitude</t>
  </si>
  <si>
    <t>mol mass</t>
  </si>
  <si>
    <t>Absolute magnitude</t>
  </si>
  <si>
    <t>Tidal-locking time</t>
  </si>
  <si>
    <t>Planet apparent diameter</t>
  </si>
  <si>
    <t>Star-planet distance (AU)</t>
  </si>
  <si>
    <t>SMA (AU)</t>
  </si>
  <si>
    <t>Planet radius (Earth radii)</t>
  </si>
  <si>
    <t>Observer-planet dist. (AU)</t>
  </si>
  <si>
    <t>initial day</t>
  </si>
  <si>
    <t>Observer-planet distance (AU)</t>
  </si>
  <si>
    <t>Phase angle (°)</t>
  </si>
  <si>
    <t>(hours)</t>
  </si>
  <si>
    <r>
      <t>Apparent diameter (</t>
    </r>
    <r>
      <rPr>
        <sz val="11"/>
        <color theme="1"/>
        <rFont val="Calibri"/>
        <family val="2"/>
      </rPr>
      <t>°</t>
    </r>
    <r>
      <rPr>
        <i/>
        <sz val="11"/>
        <color theme="1"/>
        <rFont val="Calibri"/>
        <family val="2"/>
        <scheme val="minor"/>
      </rPr>
      <t>)</t>
    </r>
  </si>
  <si>
    <t>Apparent magnitude</t>
  </si>
  <si>
    <t>Time to</t>
  </si>
  <si>
    <t>Illuminance from reflected light</t>
  </si>
  <si>
    <t>Equivalent irradiance to solar system</t>
  </si>
  <si>
    <t>lock (byr)</t>
  </si>
  <si>
    <t>Reflector apparent mag.</t>
  </si>
  <si>
    <t>Distance from star (AU)</t>
  </si>
  <si>
    <t>Illuminance (lux)</t>
  </si>
  <si>
    <t>Equivalent distance in sol (AU)</t>
  </si>
  <si>
    <t>Optimistic/Conservative Hab Zones</t>
  </si>
  <si>
    <t>Low-humidity extreme hab limit</t>
  </si>
  <si>
    <t xml:space="preserve">https://iopscience.iop.org/article/10.1088/0004-637X/778/2/109/meta#apj485301t1 </t>
  </si>
  <si>
    <t>slow-rotating inner hab limit</t>
  </si>
  <si>
    <t>https://iopscience.iop.org/article/10.1088/2041-8205/787/1/L2/meta</t>
  </si>
  <si>
    <t>https://arxiv.org/abs/1702.08618</t>
  </si>
  <si>
    <t>100 bar H2 hab limit</t>
  </si>
  <si>
    <t>https://arxiv.org/abs/1105.0021</t>
  </si>
  <si>
    <t>effective thermal distance for eccentric planets (for equilibrium temp)</t>
  </si>
  <si>
    <t xml:space="preserve">https://arxiv.org/pdf/1702.07314.pdf </t>
  </si>
  <si>
    <t>Mass-radius for planets of specified composition</t>
  </si>
  <si>
    <t>https://arxiv.org/pdf/astro-ph/0612671.pdf</t>
  </si>
  <si>
    <t>Mass-radius for planets of unspecified composition</t>
  </si>
  <si>
    <t xml:space="preserve">https://iopscience.iop.org/article/10.3847/1538-4357/834/1/17/meta#apjaa4b8cs3 </t>
  </si>
  <si>
    <t>Star mass-radius and mass-temperature</t>
  </si>
  <si>
    <t>https://academic.oup.com/mnras/article/479/4/5491/5056185#119170698</t>
  </si>
  <si>
    <t>Bolometric correction factor</t>
  </si>
  <si>
    <t>https://arxiv.org/pdf/1008.3913.pdf</t>
  </si>
  <si>
    <t>Tidal-locking radius</t>
  </si>
  <si>
    <t>https://www.sciencedirect.com/science/article/pii/S0019103583710109</t>
  </si>
  <si>
    <t>SMA for given CO2 levels</t>
  </si>
  <si>
    <t>https://iopscience.iop.org/article/10.3847/1538-4357/ab1d52</t>
  </si>
  <si>
    <t>Blackbody radiation color</t>
  </si>
  <si>
    <t>http://www.vendian.org/mncharity/dir3/blackbody/</t>
  </si>
  <si>
    <t>Surface Temperature from CO2 partial pressure</t>
  </si>
  <si>
    <t>https://www.nature.com/articles/s41467-020-19896-2#Sec7</t>
  </si>
  <si>
    <t>(See heat model page for heat model sources and method)</t>
  </si>
  <si>
    <t>Miscellaneous other equations pulled from wikipedia</t>
  </si>
  <si>
    <t>0.32 for Earth</t>
  </si>
  <si>
    <t>"0" for tidal-</t>
  </si>
  <si>
    <t>red-highlight means</t>
  </si>
  <si>
    <t>adjusted for</t>
  </si>
  <si>
    <t>.0004 for</t>
  </si>
  <si>
    <t>good for</t>
  </si>
  <si>
    <t>based on</t>
  </si>
  <si>
    <t>these do not account for eccentricity or atmosphere</t>
  </si>
  <si>
    <t>Does not use</t>
  </si>
  <si>
    <t>valid only for solid planets</t>
  </si>
  <si>
    <t>doesn't account for</t>
  </si>
  <si>
    <t>roughly 100 km</t>
  </si>
  <si>
    <t>1.8 m high</t>
  </si>
  <si>
    <t>locked;</t>
  </si>
  <si>
    <t>orbit likely unstable</t>
  </si>
  <si>
    <t>tidal-locked</t>
  </si>
  <si>
    <t>Earth</t>
  </si>
  <si>
    <t>sunlike stars,</t>
  </si>
  <si>
    <t>SMA, not</t>
  </si>
  <si>
    <t>bolometric</t>
  </si>
  <si>
    <t>equatorial bulge</t>
  </si>
  <si>
    <t>on Earth</t>
  </si>
  <si>
    <t>observer</t>
  </si>
  <si>
    <t>negative for</t>
  </si>
  <si>
    <t>(unless in resonance)</t>
  </si>
  <si>
    <t>planets to</t>
  </si>
  <si>
    <t>iffy</t>
  </si>
  <si>
    <t>surface</t>
  </si>
  <si>
    <t>correction</t>
  </si>
  <si>
    <t>(which is 7 km for</t>
  </si>
  <si>
    <t>retrograde</t>
  </si>
  <si>
    <t>show dayside</t>
  </si>
  <si>
    <t>otherwise</t>
  </si>
  <si>
    <t>temp</t>
  </si>
  <si>
    <t>Earth)</t>
  </si>
  <si>
    <t>temp, but not</t>
  </si>
  <si>
    <t>other slow</t>
  </si>
  <si>
    <t>rotators;</t>
  </si>
  <si>
    <t>somewhat</t>
  </si>
  <si>
    <t>accounts for</t>
  </si>
  <si>
    <t>eccentricity</t>
  </si>
  <si>
    <t>Mass (Luna</t>
  </si>
  <si>
    <t>Ratio to</t>
  </si>
  <si>
    <t>Synodic</t>
  </si>
  <si>
    <t>Months/</t>
  </si>
  <si>
    <t>Planet</t>
  </si>
  <si>
    <t>Greenhouse/</t>
  </si>
  <si>
    <t>Planet apparent</t>
  </si>
  <si>
    <t>Moon illumination</t>
  </si>
  <si>
    <t>Moon absolute</t>
  </si>
  <si>
    <t>Moon apparent</t>
  </si>
  <si>
    <t>Planet illumination</t>
  </si>
  <si>
    <t>axis (km)</t>
  </si>
  <si>
    <t>planet SMA</t>
  </si>
  <si>
    <t>Month (days)</t>
  </si>
  <si>
    <t>Day (hours)</t>
  </si>
  <si>
    <t>Year</t>
  </si>
  <si>
    <t>days/month</t>
  </si>
  <si>
    <t>(own; km)</t>
  </si>
  <si>
    <t>heating factor</t>
  </si>
  <si>
    <t>magnitude (max)</t>
  </si>
  <si>
    <t>by planet (lx, max)</t>
  </si>
  <si>
    <t>dia. from planet</t>
  </si>
  <si>
    <t>mag. from planet</t>
  </si>
  <si>
    <t>by moon (lx, max)</t>
  </si>
  <si>
    <t>on planet (m)</t>
  </si>
  <si>
    <t>on moon (m)</t>
  </si>
  <si>
    <t>Speed (km/s)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</si>
  <si>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</si>
  <si>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</si>
  <si>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</si>
  <si>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</si>
  <si>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</si>
  <si>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</si>
  <si>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</si>
  <si>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</si>
  <si>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</si>
  <si>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</si>
  <si>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</si>
  <si>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Apparent Diameter (°)</t>
  </si>
  <si>
    <t>XII</t>
  </si>
  <si>
    <t>Apparent Magnitude</t>
  </si>
  <si>
    <t>XIII</t>
  </si>
  <si>
    <t>Combined Apparent Magnitude</t>
  </si>
  <si>
    <t>XIV</t>
  </si>
  <si>
    <t>Illumination under direct light (lx)</t>
  </si>
  <si>
    <t>XV</t>
  </si>
  <si>
    <t>XVI</t>
  </si>
  <si>
    <t>input/</t>
  </si>
  <si>
    <t>XVII</t>
  </si>
  <si>
    <t>XVIII</t>
  </si>
  <si>
    <t>Planet Mass (Earth Masses</t>
  </si>
  <si>
    <t>XIX</t>
  </si>
  <si>
    <t>Radius (Earth radii)</t>
  </si>
  <si>
    <t>XX</t>
  </si>
  <si>
    <t>XXI</t>
  </si>
  <si>
    <t>XXII</t>
  </si>
  <si>
    <t>Rotational period (hours)</t>
  </si>
  <si>
    <t>XXIII</t>
  </si>
  <si>
    <t>Geometric albedo</t>
  </si>
  <si>
    <t>XXIV</t>
  </si>
  <si>
    <t>XXV</t>
  </si>
  <si>
    <t>XXVI</t>
  </si>
  <si>
    <t>XXVII</t>
  </si>
  <si>
    <t>Semimajor axis (km)</t>
  </si>
  <si>
    <t>XXVIII</t>
  </si>
  <si>
    <t>Planet Surface</t>
  </si>
  <si>
    <t>XXIX</t>
  </si>
  <si>
    <t>Roche Limit (uncompressed iron)</t>
  </si>
  <si>
    <t>XXX</t>
  </si>
  <si>
    <t>Roche Limit (uncompressed rock)</t>
  </si>
  <si>
    <t>XXXI</t>
  </si>
  <si>
    <t>Roche Limit (uncompressed water)</t>
  </si>
  <si>
    <t>XXXII</t>
  </si>
  <si>
    <t>Stability limit (prograde moons)</t>
  </si>
  <si>
    <t>XXXIII</t>
  </si>
  <si>
    <t>Stability limit (retrograde moons)</t>
  </si>
  <si>
    <t>XXXIV</t>
  </si>
  <si>
    <t>XXXV</t>
  </si>
  <si>
    <t>XXXVI</t>
  </si>
  <si>
    <t>Surface-synchronous orbit</t>
  </si>
  <si>
    <t>XXXVII</t>
  </si>
  <si>
    <t>XXXVIII</t>
  </si>
  <si>
    <t>XXXIX</t>
  </si>
  <si>
    <t>XL</t>
  </si>
  <si>
    <t>Luna mass to Earth mass</t>
  </si>
  <si>
    <t>XLI</t>
  </si>
  <si>
    <t>Luna masses</t>
  </si>
  <si>
    <t>XLII</t>
  </si>
  <si>
    <t>XLIII</t>
  </si>
  <si>
    <t>XLIV</t>
  </si>
  <si>
    <t>XLV</t>
  </si>
  <si>
    <t>Moon apparent magnitude</t>
  </si>
  <si>
    <t>XLVI</t>
  </si>
  <si>
    <t>XLVII</t>
  </si>
  <si>
    <t>Moon apparent diameter</t>
  </si>
  <si>
    <t>Star-moon distance (km)</t>
  </si>
  <si>
    <t>XLVIII</t>
  </si>
  <si>
    <t>SMA (km)</t>
  </si>
  <si>
    <t>Moon radius (Earth radii)</t>
  </si>
  <si>
    <t>XLIX</t>
  </si>
  <si>
    <t>Observer-moon distance (km)</t>
  </si>
  <si>
    <t>Observer-moon dist. (km)</t>
  </si>
  <si>
    <t>L</t>
  </si>
  <si>
    <t>negative</t>
  </si>
  <si>
    <t>not adjusted</t>
  </si>
  <si>
    <t>1.1 for Earth</t>
  </si>
  <si>
    <t>these do not account for</t>
  </si>
  <si>
    <t>for retrograde</t>
  </si>
  <si>
    <t>locked; negative</t>
  </si>
  <si>
    <t>for slow</t>
  </si>
  <si>
    <t>eccentricity or atmosphere</t>
  </si>
  <si>
    <t>rotators</t>
  </si>
  <si>
    <t>(which is 7 km for Earth)</t>
  </si>
  <si>
    <t>Irradiance doesn't perfectly predict surface temperature;</t>
  </si>
  <si>
    <t>Solar Constant (W/m^2)</t>
  </si>
  <si>
    <t>this is meant as a rough guide to how orbital elements</t>
  </si>
  <si>
    <t>Star Luminosity (ratio to sun)</t>
  </si>
  <si>
    <t>broadly affect seasonal shifts.</t>
  </si>
  <si>
    <r>
      <t>Obliquity (0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to 180</t>
    </r>
    <r>
      <rPr>
        <sz val="11"/>
        <color theme="1"/>
        <rFont val="Calibri"/>
        <family val="2"/>
      </rPr>
      <t>°)</t>
    </r>
  </si>
  <si>
    <r>
      <t>Argument of Obliquity (0</t>
    </r>
    <r>
      <rPr>
        <sz val="11"/>
        <color theme="1"/>
        <rFont val="Calibri"/>
        <family val="2"/>
      </rPr>
      <t>° to 360°</t>
    </r>
    <r>
      <rPr>
        <sz val="11"/>
        <color theme="1"/>
        <rFont val="Calibri"/>
        <family val="2"/>
        <scheme val="minor"/>
      </rPr>
      <t>)</t>
    </r>
  </si>
  <si>
    <t>0=periapsis at north summer</t>
  </si>
  <si>
    <t>90=periapsis at north fall</t>
  </si>
  <si>
    <t>180=periapsis at north winter</t>
  </si>
  <si>
    <t>270=periapsis at north spring</t>
  </si>
  <si>
    <t>Year Length (days)</t>
  </si>
  <si>
    <t>(equations assume year length is much longer than day length)</t>
  </si>
  <si>
    <t>True Anomaly at equinox</t>
  </si>
  <si>
    <t>Anomaly from equinox</t>
  </si>
  <si>
    <t>True Anomaly</t>
  </si>
  <si>
    <t>Portion of Year</t>
  </si>
  <si>
    <t>Quick period calculator</t>
  </si>
  <si>
    <t>Day</t>
  </si>
  <si>
    <t>Star mass</t>
  </si>
  <si>
    <t>Distance from Star (AU)</t>
  </si>
  <si>
    <t>Average over surface (rough)</t>
  </si>
  <si>
    <t>Day length (hours)</t>
  </si>
  <si>
    <t>Latitude</t>
  </si>
  <si>
    <t>Declination of Star</t>
  </si>
  <si>
    <t>Max</t>
  </si>
  <si>
    <t>Min</t>
  </si>
  <si>
    <t>Average over year</t>
  </si>
  <si>
    <t>period (days)</t>
  </si>
  <si>
    <t>Actual surface temperature will vary</t>
  </si>
  <si>
    <t>depending on many other factors;</t>
  </si>
  <si>
    <t>surface albedo, rotation rate, thermal</t>
  </si>
  <si>
    <t>inertia, surface pressure, etc.</t>
  </si>
  <si>
    <t>This is just a rough guide.</t>
  </si>
  <si>
    <t xml:space="preserve">(top-of-atmosphere irradiance averaged across day in W/m^2)  </t>
  </si>
  <si>
    <t>Time interval</t>
  </si>
  <si>
    <t>Mean Anomaly at Equinox</t>
  </si>
  <si>
    <t>All equations pulled off wikipedia</t>
  </si>
  <si>
    <t>Requires an input for "Year length(days)" to work properly</t>
  </si>
  <si>
    <t>Iterative Calcs</t>
  </si>
  <si>
    <t>true anomaly</t>
  </si>
  <si>
    <t>eccentric anomaly</t>
  </si>
  <si>
    <t>mean anomaly</t>
  </si>
  <si>
    <t>This sheet is designed for the special case of a planet with a spin-orbit resonance;</t>
  </si>
  <si>
    <t>In particular, 1:1 or 2:3, but other resonances can be shown so long as</t>
  </si>
  <si>
    <t>Lat</t>
  </si>
  <si>
    <t>Long</t>
  </si>
  <si>
    <t>Mean Anom</t>
  </si>
  <si>
    <t>True anom</t>
  </si>
  <si>
    <t>True anom from equinox</t>
  </si>
  <si>
    <t>d from star</t>
  </si>
  <si>
    <t>declination</t>
  </si>
  <si>
    <t>rotation</t>
  </si>
  <si>
    <t>e-w star angle</t>
  </si>
  <si>
    <t>angular height</t>
  </si>
  <si>
    <t>Irradiance</t>
  </si>
  <si>
    <t>lon of substellar point</t>
  </si>
  <si>
    <t>the synodic day length is less than twice the year length</t>
  </si>
  <si>
    <t>Longitude</t>
  </si>
  <si>
    <t>The top chart shows average irradiance on a planet's surface across 2 orbital periods,</t>
  </si>
  <si>
    <t>The other 72 charts show immediate irradiance in 1/36 orbital period increments</t>
  </si>
  <si>
    <r>
      <t>Obliquity (0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to 90</t>
    </r>
    <r>
      <rPr>
        <sz val="11"/>
        <color theme="1"/>
        <rFont val="Calibri"/>
        <family val="2"/>
      </rPr>
      <t>°)</t>
    </r>
  </si>
  <si>
    <t>Synodic Day/Year</t>
  </si>
  <si>
    <t>0 = tidal-locked</t>
  </si>
  <si>
    <t>0.5 = mercury-like 2:3 resonance</t>
  </si>
  <si>
    <t>(Not between 0 and 0.5 for proper average irradiance calculation)</t>
  </si>
  <si>
    <t>Mean Anomaly at equinox</t>
  </si>
  <si>
    <t>Lon 0 is defined as longitude of substellar point at periapsis</t>
  </si>
  <si>
    <t>Angle to star</t>
  </si>
  <si>
    <t>Mean anomaly</t>
  </si>
  <si>
    <t>True Anomaly from noon equinox</t>
  </si>
  <si>
    <t>Time since year start (Earth days)</t>
  </si>
  <si>
    <t>Portion of day</t>
  </si>
  <si>
    <t>Time since day start (Earth days)</t>
  </si>
  <si>
    <t>Distance from Star</t>
  </si>
  <si>
    <t>Proper Rotation of Planet</t>
  </si>
  <si>
    <t>Apparent Rotation of Star</t>
  </si>
  <si>
    <t>Mean anomaly from noon equinox</t>
  </si>
  <si>
    <t>Iterative anom calcs</t>
  </si>
  <si>
    <t>Surface Flux by Age</t>
  </si>
  <si>
    <t>This is a very rough model I assembled myself;</t>
  </si>
  <si>
    <t>Planet Mass (Earth Masses)</t>
  </si>
  <si>
    <t xml:space="preserve">it is meant to place loose constraints on the period of </t>
  </si>
  <si>
    <t>Planet Radius (Earth Radii)</t>
  </si>
  <si>
    <t>Age (billion years)</t>
  </si>
  <si>
    <t>habitable tectonic activity, not predict tectonic mode.</t>
  </si>
  <si>
    <t>Core Mass Proportion</t>
  </si>
  <si>
    <t>Radiogenic Heat Flux (W/m^2)</t>
  </si>
  <si>
    <t>Fluid Envelop Mass Proportion</t>
  </si>
  <si>
    <t>Primordial Heat Flux (W/m^2)</t>
  </si>
  <si>
    <t>Radioisotope Abundance (relative to Earth)</t>
  </si>
  <si>
    <t>Tidal Heat Flux</t>
  </si>
  <si>
    <t>Radioisotope abundance, heating, and decay rates</t>
  </si>
  <si>
    <t>Individual Abundance overrides:</t>
  </si>
  <si>
    <t>W/kg</t>
  </si>
  <si>
    <t>decay constant</t>
  </si>
  <si>
    <t>Total Heat Flux (W/m^2)</t>
  </si>
  <si>
    <t xml:space="preserve">https://www.sciencedirect.com/science/article/abs/pii/S0019103514004473?via%3Dihub#b0415 </t>
  </si>
  <si>
    <t>K-40</t>
  </si>
  <si>
    <t>Total for Planet (TW)</t>
  </si>
  <si>
    <t>Primordial heat formula modified from here</t>
  </si>
  <si>
    <t>Th-232</t>
  </si>
  <si>
    <t xml:space="preserve">https://www.sciencedirect.com/science/article/pii/S003206331300161X </t>
  </si>
  <si>
    <t>U-235</t>
  </si>
  <si>
    <t>U-238</t>
  </si>
  <si>
    <t xml:space="preserve">https://academic.oup.com/mnras/article/391/1/237/1121115 </t>
  </si>
  <si>
    <t xml:space="preserve">(overrides don't recognize "0" as input) </t>
  </si>
  <si>
    <t>Eccentricity decay timescale</t>
  </si>
  <si>
    <t>https://iopscience.iop.org/article/10.1088/0004-637X/789/1/30/meta</t>
  </si>
  <si>
    <t>Star Mass (solar masses)</t>
  </si>
  <si>
    <t>If you love me and you know a better method to model primordial heat loss, you'll tell me</t>
  </si>
  <si>
    <t>Time to reach 0.01 eccentricity (byr)</t>
  </si>
  <si>
    <t>I may also add a more detailed eccentricity decay function later</t>
  </si>
  <si>
    <t>(I expect that the conservative range is too</t>
  </si>
  <si>
    <t>Surface Flux Through Time</t>
  </si>
  <si>
    <t>conservative and the optimistic range too</t>
  </si>
  <si>
    <t>optimistic)</t>
  </si>
  <si>
    <t>Time Start (byr)</t>
  </si>
  <si>
    <t>Time End (byr)</t>
  </si>
  <si>
    <t>Optimistic upper limit</t>
  </si>
  <si>
    <t>Conservative upper limit</t>
  </si>
  <si>
    <t>Conservative lower limit</t>
  </si>
  <si>
    <t>Optimistic lower limit</t>
  </si>
  <si>
    <t>Primordial</t>
  </si>
  <si>
    <t>Tidal</t>
  </si>
  <si>
    <t>Total Flux</t>
  </si>
  <si>
    <t>Iterative hab period estimates</t>
  </si>
  <si>
    <t>Opt start</t>
  </si>
  <si>
    <t>Opt end</t>
  </si>
  <si>
    <t>Con start</t>
  </si>
  <si>
    <t>Con end</t>
  </si>
  <si>
    <t>heat</t>
  </si>
  <si>
    <t>Unit Converters</t>
  </si>
  <si>
    <t>For each converter, write input into only one of the boxes in the left column</t>
  </si>
  <si>
    <t>(If you don't, it will default to the topmost box with input)</t>
  </si>
  <si>
    <t>Mass</t>
  </si>
  <si>
    <t>Distance</t>
  </si>
  <si>
    <t>Velocity (distance/time)</t>
  </si>
  <si>
    <t>Temperature</t>
  </si>
  <si>
    <t>Grams</t>
  </si>
  <si>
    <t>Inches</t>
  </si>
  <si>
    <t>Seconds</t>
  </si>
  <si>
    <t>kilometers/hour</t>
  </si>
  <si>
    <t>Fahrenheit</t>
  </si>
  <si>
    <t>Avoirdupois ounces</t>
  </si>
  <si>
    <t>Feet</t>
  </si>
  <si>
    <t>Minutes</t>
  </si>
  <si>
    <t>feet/second</t>
  </si>
  <si>
    <t>Celsius</t>
  </si>
  <si>
    <t>Avoirdupois pounds</t>
  </si>
  <si>
    <t>Yards</t>
  </si>
  <si>
    <t>Hours</t>
  </si>
  <si>
    <t>miles/hour</t>
  </si>
  <si>
    <t>Kelvin</t>
  </si>
  <si>
    <t>Kilograms</t>
  </si>
  <si>
    <t>Meters</t>
  </si>
  <si>
    <t>Days</t>
  </si>
  <si>
    <t>knots</t>
  </si>
  <si>
    <t>Tonnes</t>
  </si>
  <si>
    <t>Kilometers</t>
  </si>
  <si>
    <t>Revised Julian Years</t>
  </si>
  <si>
    <t>meters/second</t>
  </si>
  <si>
    <t>Phobos Masses</t>
  </si>
  <si>
    <t>Miles</t>
  </si>
  <si>
    <t>mach</t>
  </si>
  <si>
    <t>Luna Masses</t>
  </si>
  <si>
    <t>Moon Radii</t>
  </si>
  <si>
    <t>kilometers/second</t>
  </si>
  <si>
    <t>Mars Masses</t>
  </si>
  <si>
    <t>Earth Radii</t>
  </si>
  <si>
    <t>light speed</t>
  </si>
  <si>
    <t>Earth Masses</t>
  </si>
  <si>
    <t>Jupiter Radii</t>
  </si>
  <si>
    <t>Neptune Masses</t>
  </si>
  <si>
    <t>Light-seconds</t>
  </si>
  <si>
    <t>Jupiter Masses</t>
  </si>
  <si>
    <t>Sun Radii</t>
  </si>
  <si>
    <t>Sun Masses</t>
  </si>
  <si>
    <t>AU</t>
  </si>
  <si>
    <t>Sag A* Masses</t>
  </si>
  <si>
    <t>Light-hours</t>
  </si>
  <si>
    <t>Milky Way Masses</t>
  </si>
  <si>
    <t>Light-years</t>
  </si>
  <si>
    <t>Parsecs</t>
  </si>
  <si>
    <t>Area (distance^2)</t>
  </si>
  <si>
    <t>sq inches</t>
  </si>
  <si>
    <t>sq feet</t>
  </si>
  <si>
    <t>sq meters</t>
  </si>
  <si>
    <t>acres</t>
  </si>
  <si>
    <t>hectares</t>
  </si>
  <si>
    <t>sq kilometers</t>
  </si>
  <si>
    <t>sq miles</t>
  </si>
  <si>
    <t>Moon areas</t>
  </si>
  <si>
    <t>Mars areas</t>
  </si>
  <si>
    <t>Earth land areas</t>
  </si>
  <si>
    <t>Earth areas</t>
  </si>
  <si>
    <t>Jupiter areas</t>
  </si>
  <si>
    <t>Earth's orbit</t>
  </si>
  <si>
    <t>Neptune's orbit</t>
  </si>
  <si>
    <t>Volume (distance^3)</t>
  </si>
  <si>
    <t>milliliters</t>
  </si>
  <si>
    <t>teaspoons (US)</t>
  </si>
  <si>
    <t>tablespoons</t>
  </si>
  <si>
    <t>cups</t>
  </si>
  <si>
    <t>pints</t>
  </si>
  <si>
    <t>liters</t>
  </si>
  <si>
    <t>gallons</t>
  </si>
  <si>
    <t>barrels</t>
  </si>
  <si>
    <t>cubic meters</t>
  </si>
  <si>
    <t>cubic kilometers</t>
  </si>
  <si>
    <t>Moon volumes</t>
  </si>
  <si>
    <t>Earth volumes</t>
  </si>
  <si>
    <t>Jupiter volumes</t>
  </si>
  <si>
    <t>Sun volumes</t>
  </si>
  <si>
    <t>Special Relativity Calculator</t>
  </si>
  <si>
    <t>Observer X is stationary, and Object Y is moving relative to Observer X at some velocity</t>
  </si>
  <si>
    <t>Doppler effects due to light-lag are not accounted for in any case</t>
  </si>
  <si>
    <t>(Because special relativity is symmetric, all statements about X's perception of Y could apply equally well to Y's perception of X)</t>
  </si>
  <si>
    <t>(The same is not necessarily true of general relativity; time dilation due to gravity is not symmetric and not described here)</t>
  </si>
  <si>
    <t>Object Y's velocity away from X, as proportion of light speed (0 to &lt;1 scale):</t>
  </si>
  <si>
    <t>Lorentz factor</t>
  </si>
  <si>
    <t>Time Dilation</t>
  </si>
  <si>
    <t>X perceives clocks on Y to pass at this rate, relative to their own:</t>
  </si>
  <si>
    <t>If this amount of time passes in X's reference frame (any unit):</t>
  </si>
  <si>
    <t>They will perceive Y to experience this amount of time (same unit):</t>
  </si>
  <si>
    <t>Conversely, if X perceives Y to experience this amount of time:</t>
  </si>
  <si>
    <t>Then X must have experienced this amount of time:</t>
  </si>
  <si>
    <t>Length Contraction</t>
  </si>
  <si>
    <t>X perceives Y to be this long, along the axis of its relative velocity to X, compared to its length when at rest relative to X:</t>
  </si>
  <si>
    <t>(It's the same as the factor for time dilation)</t>
  </si>
  <si>
    <t>If Y has some span along that axis that is this long at rest (any unit):</t>
  </si>
  <si>
    <t>Then X will currently perceive that span on Y to be this long (same unit):</t>
  </si>
  <si>
    <t>Velocity Addition</t>
  </si>
  <si>
    <t>If there is some additional Observer Z, that is moving in the opposite direction of Object Y, and has this velocity relative to Observer X (proportional to light speed, 0 to &lt;1 scale):</t>
  </si>
  <si>
    <t>Then Observer Z perceives Object Y to be moving this fast relative to themself (proportional to light speed):</t>
  </si>
  <si>
    <t>(This value should never be 1; if "1" appears, it is due to rounding by the program)</t>
  </si>
  <si>
    <t>Momentum and Kinetic Energy (WIP, I'll finish this soon)</t>
  </si>
  <si>
    <t>(a special note: you will sometimes hear of "relativistic mass", implying that an object's mass increases with velocity,</t>
  </si>
  <si>
    <t>but the concept is misleading in several ways and no longer used by physicists. Instead, it is better to speak of how</t>
  </si>
  <si>
    <t>the momentum and kinetic energy of an object increase with velocity in ways that diverge from classical approximations)</t>
  </si>
  <si>
    <t>In classical mechanics, based on Newton's laws of motion,</t>
  </si>
  <si>
    <t>Momentum = Mass * Velocity</t>
  </si>
  <si>
    <t>Kinetic Energy = Mass * (Velocity)^2</t>
  </si>
  <si>
    <t>Relative to these approximations, X perceives Y to have this much momentum:</t>
  </si>
  <si>
    <t>(It's the same as the Lorentz factor)</t>
  </si>
  <si>
    <t>And X perceives Y to have this much kinetic energy:</t>
  </si>
  <si>
    <t>If Y began at rest relative to X, and accelerated up to its current velocity with a rocket following the Tsiolkovsky rocket equation,</t>
  </si>
  <si>
    <t>It would have needed this much delta-v, in a classical approximation (proportional to light speed):</t>
  </si>
  <si>
    <t>(This value can be above 1, indicating that the momentum of Y is greater than the classical approximation of the momentum of an object of Y's mass at 299792458 meters/second; light speed)</t>
  </si>
  <si>
    <t>Solar System Bodies</t>
  </si>
  <si>
    <t>Albedos</t>
  </si>
  <si>
    <t>Example Observed Stars</t>
  </si>
  <si>
    <t>Day length</t>
  </si>
  <si>
    <t>Inclination</t>
  </si>
  <si>
    <t>Longitude of</t>
  </si>
  <si>
    <t>Argument</t>
  </si>
  <si>
    <t>Obliquity</t>
  </si>
  <si>
    <t>Bond Albedo</t>
  </si>
  <si>
    <t>Atmospheric</t>
  </si>
  <si>
    <t>Body</t>
  </si>
  <si>
    <t>geometric</t>
  </si>
  <si>
    <t>diff</t>
  </si>
  <si>
    <t>(Values in italics have high uncertainty)</t>
  </si>
  <si>
    <r>
      <t>(</t>
    </r>
    <r>
      <rPr>
        <sz val="11"/>
        <color theme="1"/>
        <rFont val="Calibri"/>
        <family val="2"/>
      </rPr>
      <t>°)</t>
    </r>
  </si>
  <si>
    <t>ascending node</t>
  </si>
  <si>
    <t>of periapsis</t>
  </si>
  <si>
    <t>at epoch</t>
  </si>
  <si>
    <t>Pressue (bar)</t>
  </si>
  <si>
    <t>Star</t>
  </si>
  <si>
    <t>Class</t>
  </si>
  <si>
    <t>Age</t>
  </si>
  <si>
    <t>Visual</t>
  </si>
  <si>
    <t>Distance from</t>
  </si>
  <si>
    <t>Known</t>
  </si>
  <si>
    <t>Sun</t>
  </si>
  <si>
    <t>-</t>
  </si>
  <si>
    <t>Mercury</t>
  </si>
  <si>
    <t>(Suns)</t>
  </si>
  <si>
    <t>(byr)</t>
  </si>
  <si>
    <t>(K)</t>
  </si>
  <si>
    <t>(ratio to sun)</t>
  </si>
  <si>
    <t>(suns)</t>
  </si>
  <si>
    <t>Earth (light-years)</t>
  </si>
  <si>
    <t>Planets</t>
  </si>
  <si>
    <t>Venus</t>
  </si>
  <si>
    <t>Main Sequence</t>
  </si>
  <si>
    <t>HD 93205 A</t>
  </si>
  <si>
    <t>O3.5V</t>
  </si>
  <si>
    <t>&lt;0.002</t>
  </si>
  <si>
    <t>S Monocerotis Aa</t>
  </si>
  <si>
    <t>O7V</t>
  </si>
  <si>
    <t>Mars</t>
  </si>
  <si>
    <t>10 Lacertae</t>
  </si>
  <si>
    <t>O9V</t>
  </si>
  <si>
    <t>Luna</t>
  </si>
  <si>
    <t>varies</t>
  </si>
  <si>
    <t>Jupiter</t>
  </si>
  <si>
    <t>Tau Scorpii</t>
  </si>
  <si>
    <t>B0.2V</t>
  </si>
  <si>
    <t>Saturn</t>
  </si>
  <si>
    <t>Omega1 Scorpii</t>
  </si>
  <si>
    <t>B1V</t>
  </si>
  <si>
    <t>Phobos</t>
  </si>
  <si>
    <t>Uranus</t>
  </si>
  <si>
    <t>Eta Ursae Majoris</t>
  </si>
  <si>
    <t>B3V</t>
  </si>
  <si>
    <t>Deimos</t>
  </si>
  <si>
    <t>Neptune</t>
  </si>
  <si>
    <t>HD 21071</t>
  </si>
  <si>
    <t>B7V</t>
  </si>
  <si>
    <t>Ceres</t>
  </si>
  <si>
    <t>18 Tauri</t>
  </si>
  <si>
    <t>B8V</t>
  </si>
  <si>
    <t>Vesta</t>
  </si>
  <si>
    <t>Sirius A</t>
  </si>
  <si>
    <t>A0/A1V</t>
  </si>
  <si>
    <t>giant</t>
  </si>
  <si>
    <t>Vega</t>
  </si>
  <si>
    <t>A0V</t>
  </si>
  <si>
    <t>debris</t>
  </si>
  <si>
    <t>Io</t>
  </si>
  <si>
    <t>HD 88955</t>
  </si>
  <si>
    <t>A2V</t>
  </si>
  <si>
    <t>Europa</t>
  </si>
  <si>
    <t>Fomalhaut</t>
  </si>
  <si>
    <t>A3V</t>
  </si>
  <si>
    <t>Ganymede</t>
  </si>
  <si>
    <t>Delta Leonis</t>
  </si>
  <si>
    <t>A4V</t>
  </si>
  <si>
    <t>Callisto</t>
  </si>
  <si>
    <t>Altair</t>
  </si>
  <si>
    <t>A7V</t>
  </si>
  <si>
    <t>78 Ursae Majoris A</t>
  </si>
  <si>
    <t>F2V</t>
  </si>
  <si>
    <t>Mimas</t>
  </si>
  <si>
    <t>Pi3 Orionis</t>
  </si>
  <si>
    <t>F6V</t>
  </si>
  <si>
    <t>Enceladus</t>
  </si>
  <si>
    <t>HD 142</t>
  </si>
  <si>
    <t>F7V</t>
  </si>
  <si>
    <t>Tethys</t>
  </si>
  <si>
    <t>Beta Virginis</t>
  </si>
  <si>
    <t>F9V</t>
  </si>
  <si>
    <t>Dione</t>
  </si>
  <si>
    <t>Beta Canum Venaticorum</t>
  </si>
  <si>
    <t>G0V</t>
  </si>
  <si>
    <t>Rhea</t>
  </si>
  <si>
    <t>16 Cygni A</t>
  </si>
  <si>
    <t>G1.5V</t>
  </si>
  <si>
    <t>Titan</t>
  </si>
  <si>
    <t>Alpha Centauri A</t>
  </si>
  <si>
    <t>G2V</t>
  </si>
  <si>
    <t>Iapetus</t>
  </si>
  <si>
    <t>16 Cygni B</t>
  </si>
  <si>
    <t>G2.5V</t>
  </si>
  <si>
    <t>Miranda</t>
  </si>
  <si>
    <t>70 Virginis</t>
  </si>
  <si>
    <t>G4V</t>
  </si>
  <si>
    <t>Ariel</t>
  </si>
  <si>
    <t>Kappa1 Ceti</t>
  </si>
  <si>
    <t>G5V</t>
  </si>
  <si>
    <t>Umbriel</t>
  </si>
  <si>
    <t>82 G. Eridani</t>
  </si>
  <si>
    <t>G6V</t>
  </si>
  <si>
    <t>Titania</t>
  </si>
  <si>
    <t>Tau Ceti</t>
  </si>
  <si>
    <t>G8V</t>
  </si>
  <si>
    <t>Possibly habitable superearth</t>
  </si>
  <si>
    <t>Oberon</t>
  </si>
  <si>
    <t>61 Ursae Majoris</t>
  </si>
  <si>
    <t>Sigma Draconis</t>
  </si>
  <si>
    <t>G9V</t>
  </si>
  <si>
    <t>Triton</t>
  </si>
  <si>
    <t>70 Ophiuchi A</t>
  </si>
  <si>
    <t>K0V</t>
  </si>
  <si>
    <t>Pluto</t>
  </si>
  <si>
    <t>107 Piscium</t>
  </si>
  <si>
    <t>K1V</t>
  </si>
  <si>
    <t>Charon</t>
  </si>
  <si>
    <t>Alpha Centauri B</t>
  </si>
  <si>
    <t>Epsilon Eridani</t>
  </si>
  <si>
    <t>K2V</t>
  </si>
  <si>
    <t>Volatiles</t>
  </si>
  <si>
    <t>HR 8832</t>
  </si>
  <si>
    <t>K3V</t>
  </si>
  <si>
    <t>TW Piscis Austrini</t>
  </si>
  <si>
    <t>K5V</t>
  </si>
  <si>
    <t>Molar mass</t>
  </si>
  <si>
    <t>Triple</t>
  </si>
  <si>
    <t>Melting point,</t>
  </si>
  <si>
    <t>Boiling point,</t>
  </si>
  <si>
    <t>Critical</t>
  </si>
  <si>
    <t>Epsilon Indi A</t>
  </si>
  <si>
    <t>Gas</t>
  </si>
  <si>
    <t>Formula</t>
  </si>
  <si>
    <t>(g/mol)</t>
  </si>
  <si>
    <t>point (K)</t>
  </si>
  <si>
    <t>1 atm (K)</t>
  </si>
  <si>
    <t>point (kPa)</t>
  </si>
  <si>
    <t>61 Cygni A</t>
  </si>
  <si>
    <t>Hydrogen</t>
  </si>
  <si>
    <t>H2</t>
  </si>
  <si>
    <t>61 Cygni B</t>
  </si>
  <si>
    <t>K7V</t>
  </si>
  <si>
    <t>Helium</t>
  </si>
  <si>
    <t>He</t>
  </si>
  <si>
    <t>Gliese 229 A</t>
  </si>
  <si>
    <t>M1V</t>
  </si>
  <si>
    <t>Methane</t>
  </si>
  <si>
    <t>CH4</t>
  </si>
  <si>
    <t>Lalande 21185</t>
  </si>
  <si>
    <t>M2V</t>
  </si>
  <si>
    <t>Ammonia</t>
  </si>
  <si>
    <t>NH3</t>
  </si>
  <si>
    <t>Gliese 581</t>
  </si>
  <si>
    <t>M3V</t>
  </si>
  <si>
    <t>Water</t>
  </si>
  <si>
    <t>H20</t>
  </si>
  <si>
    <t>Ross 154</t>
  </si>
  <si>
    <t>M3.5V</t>
  </si>
  <si>
    <t>&lt;1</t>
  </si>
  <si>
    <t>Neon</t>
  </si>
  <si>
    <t>Ne</t>
  </si>
  <si>
    <t>Barnard's Star</t>
  </si>
  <si>
    <t>M4V</t>
  </si>
  <si>
    <t>Sodium</t>
  </si>
  <si>
    <t>Na</t>
  </si>
  <si>
    <t>Proxima Centauri</t>
  </si>
  <si>
    <t>M5.5V</t>
  </si>
  <si>
    <t>closest exostar, possibly habitable earth</t>
  </si>
  <si>
    <t>Hydrogen Cyanide</t>
  </si>
  <si>
    <t>HCN</t>
  </si>
  <si>
    <t>Luyten 726-8 A</t>
  </si>
  <si>
    <t>Carbon Monoxide</t>
  </si>
  <si>
    <t>CO</t>
  </si>
  <si>
    <t>Luyten 726-8 B</t>
  </si>
  <si>
    <t>M6V</t>
  </si>
  <si>
    <t>Nitrogen</t>
  </si>
  <si>
    <t>N2</t>
  </si>
  <si>
    <t>Wolf 359</t>
  </si>
  <si>
    <t>M6.5V</t>
  </si>
  <si>
    <t>Ethane</t>
  </si>
  <si>
    <t>C2H6</t>
  </si>
  <si>
    <t>Teegarden' Star</t>
  </si>
  <si>
    <t>M7V</t>
  </si>
  <si>
    <t>&gt;8</t>
  </si>
  <si>
    <t>Possibly habitable earths</t>
  </si>
  <si>
    <t>Oxygen</t>
  </si>
  <si>
    <t>O2</t>
  </si>
  <si>
    <t>Van Biesbroeck's Star</t>
  </si>
  <si>
    <t>M8V</t>
  </si>
  <si>
    <t>Hydrogen Chloride</t>
  </si>
  <si>
    <t>HCl</t>
  </si>
  <si>
    <t>TRAPPIST-1</t>
  </si>
  <si>
    <t>M8.2V</t>
  </si>
  <si>
    <t>Potassium</t>
  </si>
  <si>
    <t>K</t>
  </si>
  <si>
    <t>2MASS J0523-1403</t>
  </si>
  <si>
    <t>L2.5V</t>
  </si>
  <si>
    <t>Smallest and least massive known main sequence star</t>
  </si>
  <si>
    <t>Argon</t>
  </si>
  <si>
    <t>Ar</t>
  </si>
  <si>
    <t>Brown Dwarfs</t>
  </si>
  <si>
    <t>Teide 1</t>
  </si>
  <si>
    <t>M8</t>
  </si>
  <si>
    <t>Carbon Dioxide</t>
  </si>
  <si>
    <t>CO2</t>
  </si>
  <si>
    <t>(sublimates)</t>
  </si>
  <si>
    <t>GD 165 B</t>
  </si>
  <si>
    <t>L4</t>
  </si>
  <si>
    <t>Silicon Monoxide</t>
  </si>
  <si>
    <t>SiO</t>
  </si>
  <si>
    <t>Luhman 16 A</t>
  </si>
  <si>
    <t>L7.5</t>
  </si>
  <si>
    <t>Ethanol</t>
  </si>
  <si>
    <t>C2H6O</t>
  </si>
  <si>
    <t>Luhman 16 B</t>
  </si>
  <si>
    <t>T0.5</t>
  </si>
  <si>
    <t>Nitrous Oxide</t>
  </si>
  <si>
    <t>N2O</t>
  </si>
  <si>
    <t>Epsilon Indi Ba</t>
  </si>
  <si>
    <t>T1</t>
  </si>
  <si>
    <t>Ozone</t>
  </si>
  <si>
    <t>O3</t>
  </si>
  <si>
    <t>Epsilon Indi Bb</t>
  </si>
  <si>
    <t>T6</t>
  </si>
  <si>
    <t>Calcium Oxide</t>
  </si>
  <si>
    <t>CaO</t>
  </si>
  <si>
    <t>Gliese 229 B</t>
  </si>
  <si>
    <t>T7</t>
  </si>
  <si>
    <t>Iron</t>
  </si>
  <si>
    <t>Fe</t>
  </si>
  <si>
    <t>UGPS J0722-0540</t>
  </si>
  <si>
    <t>T9</t>
  </si>
  <si>
    <t>Sodium Chloride</t>
  </si>
  <si>
    <t>NaCl</t>
  </si>
  <si>
    <t>ULAS J003402.77-005206.7</t>
  </si>
  <si>
    <t>Y0</t>
  </si>
  <si>
    <t>Sulfer Dioxide</t>
  </si>
  <si>
    <t>SO2</t>
  </si>
  <si>
    <t>WD 0806-661 B</t>
  </si>
  <si>
    <t>Y1</t>
  </si>
  <si>
    <t>Krypton</t>
  </si>
  <si>
    <t>Kr</t>
  </si>
  <si>
    <t>WISE 1828+2650</t>
  </si>
  <si>
    <t>Y2</t>
  </si>
  <si>
    <t>Sulfuric Acid</t>
  </si>
  <si>
    <t>H2SO4</t>
  </si>
  <si>
    <t>WISE 0855-0714</t>
  </si>
  <si>
    <t>Aluminum Oxide</t>
  </si>
  <si>
    <t>Al2O3</t>
  </si>
  <si>
    <t>Subgiants</t>
  </si>
  <si>
    <t>Gamma Cassiopeiae</t>
  </si>
  <si>
    <t>B0.4IV</t>
  </si>
  <si>
    <t>Xenon</t>
  </si>
  <si>
    <t>Xe</t>
  </si>
  <si>
    <t>Iota Herculis</t>
  </si>
  <si>
    <t>B3IV</t>
  </si>
  <si>
    <t>(most common</t>
  </si>
  <si>
    <t>(solid/liquid/</t>
  </si>
  <si>
    <t>Lambda Ursae Majoris</t>
  </si>
  <si>
    <t>A2IV</t>
  </si>
  <si>
    <t>isotopes)</t>
  </si>
  <si>
    <t>vapor)</t>
  </si>
  <si>
    <t>Procyon A</t>
  </si>
  <si>
    <t>F5IV-V</t>
  </si>
  <si>
    <t>Tau Bootis A</t>
  </si>
  <si>
    <t>F7IV</t>
  </si>
  <si>
    <t>Methuselah Star</t>
  </si>
  <si>
    <t>G0IV-V</t>
  </si>
  <si>
    <t>Oldest known star</t>
  </si>
  <si>
    <t>Mu2Cancri</t>
  </si>
  <si>
    <t>G2IV</t>
  </si>
  <si>
    <t>Beta Aquilae</t>
  </si>
  <si>
    <t>G9.5IV</t>
  </si>
  <si>
    <t>Eta Cephei</t>
  </si>
  <si>
    <t>K0IV</t>
  </si>
  <si>
    <t>Giants/</t>
  </si>
  <si>
    <t>Meissa A</t>
  </si>
  <si>
    <t>O8III</t>
  </si>
  <si>
    <t>Bright Giants</t>
  </si>
  <si>
    <t>Mintaka Aa</t>
  </si>
  <si>
    <t>O9.5II</t>
  </si>
  <si>
    <t>Epsilon Canis Majoris</t>
  </si>
  <si>
    <t>B2II</t>
  </si>
  <si>
    <t>Alcyone</t>
  </si>
  <si>
    <t>B5III</t>
  </si>
  <si>
    <t>Thuban A</t>
  </si>
  <si>
    <t>A0III</t>
  </si>
  <si>
    <t>Omicron Scorpii</t>
  </si>
  <si>
    <t>A4II-III</t>
  </si>
  <si>
    <t>Canopus</t>
  </si>
  <si>
    <t>A9II</t>
  </si>
  <si>
    <t>Theta Scorpii</t>
  </si>
  <si>
    <t>F0II</t>
  </si>
  <si>
    <t>Zeta Leonis</t>
  </si>
  <si>
    <t>F0III</t>
  </si>
  <si>
    <t>Beta Draconis A</t>
  </si>
  <si>
    <t>G2II</t>
  </si>
  <si>
    <t>Omicron Ursae Majoris</t>
  </si>
  <si>
    <t>G4II-III</t>
  </si>
  <si>
    <t>Epsilon Virginis</t>
  </si>
  <si>
    <t>G8III</t>
  </si>
  <si>
    <t>Epsilon Ophiuchi</t>
  </si>
  <si>
    <t>G9.5III</t>
  </si>
  <si>
    <t>Pollux</t>
  </si>
  <si>
    <t>K0III</t>
  </si>
  <si>
    <t>Arcturus</t>
  </si>
  <si>
    <t>Aldebaran</t>
  </si>
  <si>
    <t>K5III</t>
  </si>
  <si>
    <t>Beta Andromedae</t>
  </si>
  <si>
    <t>M0III</t>
  </si>
  <si>
    <t>Chi Pegasi</t>
  </si>
  <si>
    <t>M2III</t>
  </si>
  <si>
    <t>Gacrux</t>
  </si>
  <si>
    <t>M3.5III</t>
  </si>
  <si>
    <t>Mira A</t>
  </si>
  <si>
    <t>M7III</t>
  </si>
  <si>
    <t>Supergiant/</t>
  </si>
  <si>
    <t>Zeta Puppis</t>
  </si>
  <si>
    <t>O4I</t>
  </si>
  <si>
    <t>Hypergiant</t>
  </si>
  <si>
    <t>Plaskett's Star A</t>
  </si>
  <si>
    <t>O8I</t>
  </si>
  <si>
    <t>Rigel A</t>
  </si>
  <si>
    <t>B8Ia</t>
  </si>
  <si>
    <t>Deneb</t>
  </si>
  <si>
    <t>A2Ia</t>
  </si>
  <si>
    <t>9 Pegasi</t>
  </si>
  <si>
    <t>G5Ib</t>
  </si>
  <si>
    <t>RW Cephei</t>
  </si>
  <si>
    <t>K20-Ia</t>
  </si>
  <si>
    <t>Antares A</t>
  </si>
  <si>
    <t>M1.5Iab-Ib</t>
  </si>
  <si>
    <t>Betelgeuse</t>
  </si>
  <si>
    <t>M1-2Ia-Iab</t>
  </si>
  <si>
    <t>VY Canis Majoris</t>
  </si>
  <si>
    <t>M3-4.5</t>
  </si>
  <si>
    <t>Largest known star</t>
  </si>
  <si>
    <t>Wolf-Rayet Stars</t>
  </si>
  <si>
    <t>WR 102</t>
  </si>
  <si>
    <t>WO2</t>
  </si>
  <si>
    <t>Hottest known star</t>
  </si>
  <si>
    <t>WR 142</t>
  </si>
  <si>
    <t>WR 2</t>
  </si>
  <si>
    <t>WN2</t>
  </si>
  <si>
    <t>WR 46</t>
  </si>
  <si>
    <t>WN3</t>
  </si>
  <si>
    <t>WR 1</t>
  </si>
  <si>
    <t>WN4</t>
  </si>
  <si>
    <t>R136a1</t>
  </si>
  <si>
    <t>WN5</t>
  </si>
  <si>
    <t>&lt;0.0003</t>
  </si>
  <si>
    <t>Most massive and luminous known star</t>
  </si>
  <si>
    <t>Gamma2 Velorum A</t>
  </si>
  <si>
    <t>WC8</t>
  </si>
  <si>
    <t>WR 102ea</t>
  </si>
  <si>
    <t>WN9</t>
  </si>
  <si>
    <t>White Dwarfs</t>
  </si>
  <si>
    <t>Z Andromedae</t>
  </si>
  <si>
    <t>B1eq</t>
  </si>
  <si>
    <t>Sirius B</t>
  </si>
  <si>
    <t>DA2</t>
  </si>
  <si>
    <t>40 Eridani B</t>
  </si>
  <si>
    <t>DA4</t>
  </si>
  <si>
    <t>Procyon B</t>
  </si>
  <si>
    <t>DQZ</t>
  </si>
  <si>
    <t>Van Maanen 2</t>
  </si>
  <si>
    <t>DZ8</t>
  </si>
  <si>
    <t>LP 658-2</t>
  </si>
  <si>
    <t>DZ11.8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</si>
</sst>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/>
      <top style="double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2" borderId="2" xfId="0" applyFill="1" applyBorder="1"/>
    <xf numFmtId="0" fontId="0" fillId="3" borderId="3" xfId="0" applyFill="1" applyBorder="1"/>
    <xf numFmtId="0" fontId="0" fillId="4" borderId="3" xfId="0" applyFill="1" applyBorder="1"/>
    <xf numFmtId="0" fontId="0" fillId="2" borderId="3" xfId="0" applyFill="1" applyBorder="1"/>
    <xf numFmtId="0" fontId="0" fillId="0" borderId="3" xfId="0" applyBorder="1"/>
    <xf numFmtId="0" fontId="0" fillId="5" borderId="2" xfId="0" applyFill="1" applyBorder="1"/>
    <xf numFmtId="0" fontId="0" fillId="6" borderId="3" xfId="0" applyFill="1" applyBorder="1"/>
    <xf numFmtId="0" fontId="0" fillId="7" borderId="3" xfId="0" applyFill="1" applyBorder="1"/>
    <xf numFmtId="0" fontId="0" fillId="5" borderId="3" xfId="0" applyFill="1" applyBorder="1"/>
    <xf numFmtId="0" fontId="0" fillId="6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5" borderId="0" xfId="0" applyFill="1"/>
    <xf numFmtId="0" fontId="0" fillId="7" borderId="0" xfId="0" applyFill="1"/>
    <xf numFmtId="0" fontId="0" fillId="3" borderId="2" xfId="0" applyFill="1" applyBorder="1"/>
    <xf numFmtId="0" fontId="0" fillId="6" borderId="2" xfId="0" applyFill="1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10" xfId="0" applyFill="1" applyBorder="1"/>
    <xf numFmtId="0" fontId="0" fillId="0" borderId="10" xfId="0" applyBorder="1"/>
    <xf numFmtId="0" fontId="0" fillId="4" borderId="2" xfId="0" applyFill="1" applyBorder="1"/>
    <xf numFmtId="0" fontId="2" fillId="0" borderId="5" xfId="0" applyFont="1" applyBorder="1"/>
    <xf numFmtId="0" fontId="1" fillId="0" borderId="9" xfId="1" applyBorder="1"/>
    <xf numFmtId="0" fontId="0" fillId="3" borderId="4" xfId="0" applyFill="1" applyBorder="1"/>
    <xf numFmtId="0" fontId="0" fillId="6" borderId="4" xfId="0" applyFill="1" applyBorder="1"/>
    <xf numFmtId="0" fontId="5" fillId="0" borderId="5" xfId="0" applyFont="1" applyBorder="1"/>
    <xf numFmtId="0" fontId="5" fillId="0" borderId="0" xfId="0" applyFont="1"/>
    <xf numFmtId="0" fontId="6" fillId="0" borderId="0" xfId="0" applyFont="1"/>
    <xf numFmtId="0" fontId="6" fillId="0" borderId="2" xfId="0" applyFont="1" applyBorder="1"/>
    <xf numFmtId="0" fontId="6" fillId="0" borderId="8" xfId="0" applyFont="1" applyBorder="1"/>
    <xf numFmtId="0" fontId="0" fillId="3" borderId="9" xfId="0" applyFill="1" applyBorder="1"/>
    <xf numFmtId="0" fontId="6" fillId="0" borderId="4" xfId="0" applyFont="1" applyBorder="1"/>
    <xf numFmtId="0" fontId="6" fillId="0" borderId="9" xfId="0" applyFont="1" applyBorder="1"/>
    <xf numFmtId="0" fontId="0" fillId="5" borderId="10" xfId="0" applyFill="1" applyBorder="1"/>
    <xf numFmtId="0" fontId="0" fillId="7" borderId="11" xfId="0" applyFill="1" applyBorder="1"/>
    <xf numFmtId="0" fontId="6" fillId="0" borderId="7" xfId="0" applyFont="1" applyBorder="1"/>
    <xf numFmtId="0" fontId="0" fillId="6" borderId="11" xfId="0" applyFill="1" applyBorder="1"/>
    <xf numFmtId="0" fontId="3" fillId="0" borderId="5" xfId="0" applyFont="1" applyBorder="1"/>
    <xf numFmtId="0" fontId="0" fillId="5" borderId="9" xfId="0" applyFill="1" applyBorder="1"/>
    <xf numFmtId="0" fontId="0" fillId="6" borderId="10" xfId="0" applyFill="1" applyBorder="1"/>
    <xf numFmtId="0" fontId="0" fillId="2" borderId="9" xfId="0" applyFill="1" applyBorder="1"/>
    <xf numFmtId="0" fontId="0" fillId="6" borderId="9" xfId="0" applyFill="1" applyBorder="1"/>
    <xf numFmtId="0" fontId="3" fillId="0" borderId="6" xfId="0" applyFont="1" applyBorder="1"/>
    <xf numFmtId="0" fontId="5" fillId="0" borderId="6" xfId="0" applyFont="1" applyBorder="1"/>
    <xf numFmtId="0" fontId="0" fillId="11" borderId="2" xfId="0" applyFill="1" applyBorder="1"/>
    <xf numFmtId="0" fontId="0" fillId="11" borderId="0" xfId="0" applyFill="1"/>
    <xf numFmtId="0" fontId="8" fillId="0" borderId="0" xfId="0" applyFont="1"/>
    <xf numFmtId="14" fontId="0" fillId="0" borderId="0" xfId="0" applyNumberFormat="1"/>
    <xf numFmtId="0" fontId="0" fillId="12" borderId="2" xfId="0" applyFill="1" applyBorder="1"/>
    <xf numFmtId="0" fontId="0" fillId="13" borderId="2" xfId="0" applyFill="1" applyBorder="1"/>
    <xf numFmtId="0" fontId="0" fillId="12" borderId="3" xfId="0" applyFill="1" applyBorder="1"/>
    <xf numFmtId="0" fontId="0" fillId="13" borderId="3" xfId="0" applyFill="1" applyBorder="1"/>
    <xf numFmtId="0" fontId="0" fillId="12" borderId="12" xfId="0" applyFill="1" applyBorder="1"/>
    <xf numFmtId="0" fontId="0" fillId="12" borderId="13" xfId="0" applyFill="1" applyBorder="1"/>
    <xf numFmtId="0" fontId="0" fillId="12" borderId="10" xfId="0" applyFill="1" applyBorder="1"/>
    <xf numFmtId="0" fontId="0" fillId="12" borderId="11" xfId="0" applyFill="1" applyBorder="1"/>
    <xf numFmtId="0" fontId="0" fillId="13" borderId="10" xfId="0" applyFill="1" applyBorder="1"/>
    <xf numFmtId="0" fontId="0" fillId="13" borderId="11" xfId="0" applyFill="1" applyBorder="1"/>
    <xf numFmtId="0" fontId="0" fillId="13" borderId="15" xfId="0" applyFill="1" applyBorder="1"/>
    <xf numFmtId="0" fontId="0" fillId="13" borderId="16" xfId="0" applyFill="1" applyBorder="1"/>
    <xf numFmtId="0" fontId="0" fillId="13" borderId="12" xfId="0" applyFill="1" applyBorder="1"/>
    <xf numFmtId="0" fontId="0" fillId="13" borderId="13" xfId="0" applyFill="1" applyBorder="1"/>
    <xf numFmtId="0" fontId="3" fillId="13" borderId="2" xfId="0" applyFont="1" applyFill="1" applyBorder="1"/>
    <xf numFmtId="0" fontId="0" fillId="13" borderId="3" xfId="0" applyFill="1" applyBorder="1" applyAlignment="1">
      <alignment horizontal="left"/>
    </xf>
    <xf numFmtId="0" fontId="6" fillId="13" borderId="3" xfId="0" applyFont="1" applyFill="1" applyBorder="1" applyAlignment="1">
      <alignment horizontal="left"/>
    </xf>
    <xf numFmtId="0" fontId="0" fillId="13" borderId="4" xfId="0" applyFill="1" applyBorder="1" applyAlignment="1">
      <alignment horizontal="left"/>
    </xf>
    <xf numFmtId="0" fontId="0" fillId="12" borderId="11" xfId="0" applyFill="1" applyBorder="1" applyAlignment="1">
      <alignment horizontal="left"/>
    </xf>
    <xf numFmtId="0" fontId="0" fillId="12" borderId="8" xfId="0" applyFill="1" applyBorder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4" xfId="0" applyFill="1" applyBorder="1" applyAlignment="1">
      <alignment horizontal="left"/>
    </xf>
    <xf numFmtId="0" fontId="0" fillId="13" borderId="11" xfId="0" applyFill="1" applyBorder="1" applyAlignment="1">
      <alignment horizontal="left"/>
    </xf>
    <xf numFmtId="0" fontId="0" fillId="13" borderId="8" xfId="0" applyFill="1" applyBorder="1" applyAlignment="1">
      <alignment horizontal="left"/>
    </xf>
    <xf numFmtId="0" fontId="6" fillId="12" borderId="4" xfId="0" applyFont="1" applyFill="1" applyBorder="1" applyAlignment="1">
      <alignment horizontal="left"/>
    </xf>
    <xf numFmtId="0" fontId="6" fillId="12" borderId="3" xfId="0" applyFont="1" applyFill="1" applyBorder="1" applyAlignment="1">
      <alignment horizontal="left"/>
    </xf>
    <xf numFmtId="0" fontId="0" fillId="12" borderId="13" xfId="0" applyFill="1" applyBorder="1" applyAlignment="1">
      <alignment horizontal="left"/>
    </xf>
    <xf numFmtId="0" fontId="6" fillId="12" borderId="13" xfId="0" applyFont="1" applyFill="1" applyBorder="1" applyAlignment="1">
      <alignment horizontal="left"/>
    </xf>
    <xf numFmtId="0" fontId="0" fillId="12" borderId="14" xfId="0" applyFill="1" applyBorder="1" applyAlignment="1">
      <alignment horizontal="left"/>
    </xf>
    <xf numFmtId="0" fontId="0" fillId="13" borderId="16" xfId="0" applyFill="1" applyBorder="1" applyAlignment="1">
      <alignment horizontal="left"/>
    </xf>
    <xf numFmtId="0" fontId="0" fillId="13" borderId="17" xfId="0" applyFill="1" applyBorder="1" applyAlignment="1">
      <alignment horizontal="left"/>
    </xf>
    <xf numFmtId="0" fontId="0" fillId="13" borderId="13" xfId="0" applyFill="1" applyBorder="1" applyAlignment="1">
      <alignment horizontal="left"/>
    </xf>
    <xf numFmtId="0" fontId="0" fillId="13" borderId="14" xfId="0" applyFill="1" applyBorder="1" applyAlignment="1">
      <alignment horizontal="left"/>
    </xf>
    <xf numFmtId="0" fontId="3" fillId="12" borderId="3" xfId="0" applyFont="1" applyFill="1" applyBorder="1" applyAlignment="1">
      <alignment horizontal="left"/>
    </xf>
    <xf numFmtId="0" fontId="6" fillId="13" borderId="4" xfId="0" applyFont="1" applyFill="1" applyBorder="1" applyAlignment="1">
      <alignment horizontal="left"/>
    </xf>
    <xf numFmtId="0" fontId="3" fillId="13" borderId="4" xfId="0" applyFont="1" applyFill="1" applyBorder="1" applyAlignment="1">
      <alignment horizontal="left"/>
    </xf>
    <xf numFmtId="0" fontId="3" fillId="12" borderId="4" xfId="0" applyFont="1" applyFill="1" applyBorder="1" applyAlignment="1">
      <alignment horizontal="left"/>
    </xf>
    <xf numFmtId="0" fontId="3" fillId="12" borderId="14" xfId="0" applyFont="1" applyFill="1" applyBorder="1" applyAlignment="1">
      <alignment horizontal="left"/>
    </xf>
    <xf numFmtId="0" fontId="3" fillId="13" borderId="8" xfId="0" applyFont="1" applyFill="1" applyBorder="1" applyAlignment="1">
      <alignment horizontal="left"/>
    </xf>
    <xf numFmtId="0" fontId="0" fillId="13" borderId="18" xfId="0" applyFill="1" applyBorder="1" applyAlignment="1">
      <alignment horizontal="left"/>
    </xf>
    <xf numFmtId="0" fontId="3" fillId="12" borderId="13" xfId="0" applyFont="1" applyFill="1" applyBorder="1" applyAlignment="1">
      <alignment horizontal="left"/>
    </xf>
    <xf numFmtId="0" fontId="3" fillId="13" borderId="3" xfId="0" applyFont="1" applyFill="1" applyBorder="1" applyAlignment="1">
      <alignment horizontal="left"/>
    </xf>
    <xf numFmtId="0" fontId="9" fillId="12" borderId="3" xfId="0" applyFont="1" applyFill="1" applyBorder="1" applyAlignment="1">
      <alignment horizontal="left"/>
    </xf>
    <xf numFmtId="0" fontId="0" fillId="13" borderId="19" xfId="0" applyFill="1" applyBorder="1"/>
    <xf numFmtId="0" fontId="0" fillId="13" borderId="20" xfId="0" applyFill="1" applyBorder="1"/>
    <xf numFmtId="0" fontId="0" fillId="13" borderId="20" xfId="0" applyFill="1" applyBorder="1" applyAlignment="1">
      <alignment horizontal="left"/>
    </xf>
    <xf numFmtId="0" fontId="0" fillId="13" borderId="21" xfId="0" applyFill="1" applyBorder="1" applyAlignment="1">
      <alignment horizontal="left"/>
    </xf>
    <xf numFmtId="0" fontId="6" fillId="13" borderId="11" xfId="0" applyFont="1" applyFill="1" applyBorder="1" applyAlignment="1">
      <alignment horizontal="left"/>
    </xf>
    <xf numFmtId="0" fontId="0" fillId="13" borderId="22" xfId="0" applyFill="1" applyBorder="1"/>
    <xf numFmtId="0" fontId="0" fillId="13" borderId="23" xfId="0" applyFill="1" applyBorder="1"/>
    <xf numFmtId="0" fontId="0" fillId="13" borderId="23" xfId="0" applyFill="1" applyBorder="1" applyAlignment="1">
      <alignment horizontal="left"/>
    </xf>
    <xf numFmtId="0" fontId="6" fillId="13" borderId="14" xfId="0" applyFont="1" applyFill="1" applyBorder="1" applyAlignment="1">
      <alignment horizontal="left"/>
    </xf>
    <xf numFmtId="0" fontId="6" fillId="12" borderId="14" xfId="0" applyFont="1" applyFill="1" applyBorder="1" applyAlignment="1">
      <alignment horizontal="left"/>
    </xf>
    <xf numFmtId="0" fontId="0" fillId="12" borderId="19" xfId="0" applyFill="1" applyBorder="1"/>
    <xf numFmtId="0" fontId="0" fillId="12" borderId="20" xfId="0" applyFill="1" applyBorder="1"/>
    <xf numFmtId="0" fontId="0" fillId="12" borderId="20" xfId="0" applyFill="1" applyBorder="1" applyAlignment="1">
      <alignment horizontal="left"/>
    </xf>
    <xf numFmtId="0" fontId="6" fillId="12" borderId="20" xfId="0" applyFont="1" applyFill="1" applyBorder="1" applyAlignment="1">
      <alignment horizontal="left"/>
    </xf>
    <xf numFmtId="0" fontId="0" fillId="12" borderId="21" xfId="0" applyFill="1" applyBorder="1" applyAlignment="1">
      <alignment horizontal="left"/>
    </xf>
    <xf numFmtId="0" fontId="6" fillId="13" borderId="20" xfId="0" applyFont="1" applyFill="1" applyBorder="1" applyAlignment="1">
      <alignment horizontal="left"/>
    </xf>
    <xf numFmtId="0" fontId="6" fillId="13" borderId="2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1" fillId="0" borderId="0" xfId="1" applyFont="1"/>
  </cellXfs>
  <cellStyles count="2">
    <cellStyle name="Hyperlink" xfId="1" builtinId="8"/>
    <cellStyle name="Normal" xfId="0" builtinId="0"/>
  </cellStyles>
  <dxfs count="111"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1" tint="0.499984740745262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FFCC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color auto="1"/>
      </font>
      <fill>
        <patternFill>
          <bgColor rgb="FFFFEB9C"/>
        </patternFill>
      </fill>
    </dxf>
    <dxf>
      <font>
        <color auto="1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800"/>
      <color rgb="FF9BBCFF"/>
      <color rgb="FFFEF9FF"/>
      <color rgb="FFF3F3FF"/>
      <color rgb="FF5B9BD5"/>
      <color rgb="FFFFC7CE"/>
      <color rgb="FFFFEB9C"/>
      <color rgb="FFFF6D6A"/>
      <color rgb="FFFF6565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HZ</a:t>
            </a:r>
            <a:r>
              <a:rPr lang="en-US" baseline="0"/>
              <a:t> Boundaries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Optimistic Inner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'Hab Zone Evolution'!$B$33:$B$133</c:f>
              <c:numCache>
                <c:formatCode>General</c:formatCode>
                <c:ptCount val="101"/>
                <c:pt idx="0">
                  <c:v>0</c:v>
                </c:pt>
                <c:pt idx="1">
                  <c:v>0.21289062499999989</c:v>
                </c:pt>
                <c:pt idx="2">
                  <c:v>0.42578124999999978</c:v>
                </c:pt>
                <c:pt idx="3">
                  <c:v>0.63867187499999967</c:v>
                </c:pt>
                <c:pt idx="4">
                  <c:v>0.85156249999999956</c:v>
                </c:pt>
                <c:pt idx="5">
                  <c:v>1.0644531249999996</c:v>
                </c:pt>
                <c:pt idx="6">
                  <c:v>1.2773437499999996</c:v>
                </c:pt>
                <c:pt idx="7">
                  <c:v>1.4902343749999996</c:v>
                </c:pt>
                <c:pt idx="8">
                  <c:v>1.7031249999999996</c:v>
                </c:pt>
                <c:pt idx="9">
                  <c:v>1.9160156249999996</c:v>
                </c:pt>
                <c:pt idx="10">
                  <c:v>2.1289062499999996</c:v>
                </c:pt>
                <c:pt idx="11">
                  <c:v>2.3417968749999996</c:v>
                </c:pt>
                <c:pt idx="12">
                  <c:v>2.5546874999999996</c:v>
                </c:pt>
                <c:pt idx="13">
                  <c:v>2.7675781249999996</c:v>
                </c:pt>
                <c:pt idx="14">
                  <c:v>2.9804687499999996</c:v>
                </c:pt>
                <c:pt idx="15">
                  <c:v>3.1933593749999996</c:v>
                </c:pt>
                <c:pt idx="16">
                  <c:v>3.4062499999999996</c:v>
                </c:pt>
                <c:pt idx="17">
                  <c:v>3.6191406249999996</c:v>
                </c:pt>
                <c:pt idx="18">
                  <c:v>3.8320312499999996</c:v>
                </c:pt>
                <c:pt idx="19">
                  <c:v>4.0449218749999991</c:v>
                </c:pt>
                <c:pt idx="20">
                  <c:v>4.2578124999999991</c:v>
                </c:pt>
                <c:pt idx="21">
                  <c:v>4.4707031249999991</c:v>
                </c:pt>
                <c:pt idx="22">
                  <c:v>4.6835937499999991</c:v>
                </c:pt>
                <c:pt idx="23">
                  <c:v>4.8964843749999991</c:v>
                </c:pt>
                <c:pt idx="24">
                  <c:v>5.1093749999999991</c:v>
                </c:pt>
                <c:pt idx="25">
                  <c:v>5.3222656249999991</c:v>
                </c:pt>
                <c:pt idx="26">
                  <c:v>5.5351562499999991</c:v>
                </c:pt>
                <c:pt idx="27">
                  <c:v>5.7480468749999991</c:v>
                </c:pt>
                <c:pt idx="28">
                  <c:v>5.9609374999999991</c:v>
                </c:pt>
                <c:pt idx="29">
                  <c:v>6.1738281249999991</c:v>
                </c:pt>
                <c:pt idx="30">
                  <c:v>6.3867187499999991</c:v>
                </c:pt>
                <c:pt idx="31">
                  <c:v>6.5996093749999991</c:v>
                </c:pt>
                <c:pt idx="32">
                  <c:v>6.8124999999999991</c:v>
                </c:pt>
                <c:pt idx="33">
                  <c:v>7.0253906249999991</c:v>
                </c:pt>
                <c:pt idx="34">
                  <c:v>7.2382812499999991</c:v>
                </c:pt>
                <c:pt idx="35">
                  <c:v>7.4511718749999991</c:v>
                </c:pt>
                <c:pt idx="36">
                  <c:v>7.6640624999999991</c:v>
                </c:pt>
                <c:pt idx="37">
                  <c:v>7.8769531249999991</c:v>
                </c:pt>
                <c:pt idx="38">
                  <c:v>8.0898437499999982</c:v>
                </c:pt>
                <c:pt idx="39">
                  <c:v>8.3027343749999982</c:v>
                </c:pt>
                <c:pt idx="40">
                  <c:v>8.5156249999999982</c:v>
                </c:pt>
                <c:pt idx="41">
                  <c:v>8.7285156249999982</c:v>
                </c:pt>
                <c:pt idx="42">
                  <c:v>8.9414062499999982</c:v>
                </c:pt>
                <c:pt idx="43">
                  <c:v>9.1542968749999982</c:v>
                </c:pt>
                <c:pt idx="44">
                  <c:v>9.3671874999999982</c:v>
                </c:pt>
                <c:pt idx="45">
                  <c:v>9.5800781249999982</c:v>
                </c:pt>
                <c:pt idx="46">
                  <c:v>9.7929687499999982</c:v>
                </c:pt>
                <c:pt idx="47">
                  <c:v>10.005859374999998</c:v>
                </c:pt>
                <c:pt idx="48">
                  <c:v>10.218749999999998</c:v>
                </c:pt>
                <c:pt idx="49">
                  <c:v>10.431640624999998</c:v>
                </c:pt>
                <c:pt idx="50">
                  <c:v>10.644531249999998</c:v>
                </c:pt>
                <c:pt idx="51">
                  <c:v>10.857421874999998</c:v>
                </c:pt>
                <c:pt idx="52">
                  <c:v>11.070312499999998</c:v>
                </c:pt>
                <c:pt idx="53">
                  <c:v>11.283203124999998</c:v>
                </c:pt>
                <c:pt idx="54">
                  <c:v>11.496093749999998</c:v>
                </c:pt>
                <c:pt idx="55">
                  <c:v>11.708984374999998</c:v>
                </c:pt>
                <c:pt idx="56">
                  <c:v>11.921874999999998</c:v>
                </c:pt>
                <c:pt idx="57">
                  <c:v>12.134765624999998</c:v>
                </c:pt>
                <c:pt idx="58">
                  <c:v>12.347656249999998</c:v>
                </c:pt>
                <c:pt idx="59">
                  <c:v>12.560546874999998</c:v>
                </c:pt>
                <c:pt idx="60">
                  <c:v>12.773437499999998</c:v>
                </c:pt>
                <c:pt idx="61">
                  <c:v>12.986328124999998</c:v>
                </c:pt>
                <c:pt idx="62">
                  <c:v>13.199218749999998</c:v>
                </c:pt>
                <c:pt idx="63">
                  <c:v>13.412109374999998</c:v>
                </c:pt>
                <c:pt idx="64">
                  <c:v>13.624999999999998</c:v>
                </c:pt>
                <c:pt idx="65">
                  <c:v>13.837890624999998</c:v>
                </c:pt>
                <c:pt idx="66">
                  <c:v>14.050781249999998</c:v>
                </c:pt>
                <c:pt idx="67">
                  <c:v>14.263671874999998</c:v>
                </c:pt>
                <c:pt idx="68">
                  <c:v>14.476562499999998</c:v>
                </c:pt>
                <c:pt idx="69">
                  <c:v>14.689453124999998</c:v>
                </c:pt>
                <c:pt idx="70">
                  <c:v>14.902343749999998</c:v>
                </c:pt>
                <c:pt idx="71">
                  <c:v>15.115234374999998</c:v>
                </c:pt>
                <c:pt idx="72">
                  <c:v>15.328124999999998</c:v>
                </c:pt>
                <c:pt idx="73">
                  <c:v>15.541015624999998</c:v>
                </c:pt>
                <c:pt idx="74">
                  <c:v>15.753906249999998</c:v>
                </c:pt>
                <c:pt idx="75">
                  <c:v>15.966796874999998</c:v>
                </c:pt>
                <c:pt idx="76">
                  <c:v>16.179687499999996</c:v>
                </c:pt>
                <c:pt idx="77">
                  <c:v>16.392578124999996</c:v>
                </c:pt>
                <c:pt idx="78">
                  <c:v>16.605468749999996</c:v>
                </c:pt>
                <c:pt idx="79">
                  <c:v>16.818359374999996</c:v>
                </c:pt>
                <c:pt idx="80">
                  <c:v>17.031249999999996</c:v>
                </c:pt>
                <c:pt idx="81">
                  <c:v>17.244140624999996</c:v>
                </c:pt>
                <c:pt idx="82">
                  <c:v>17.457031249999996</c:v>
                </c:pt>
                <c:pt idx="83">
                  <c:v>17.669921874999996</c:v>
                </c:pt>
                <c:pt idx="84">
                  <c:v>17.882812499999996</c:v>
                </c:pt>
                <c:pt idx="85">
                  <c:v>18.095703124999996</c:v>
                </c:pt>
                <c:pt idx="86">
                  <c:v>18.308593749999996</c:v>
                </c:pt>
                <c:pt idx="87">
                  <c:v>18.521484374999996</c:v>
                </c:pt>
                <c:pt idx="88">
                  <c:v>18.734374999999996</c:v>
                </c:pt>
                <c:pt idx="89">
                  <c:v>18.947265624999996</c:v>
                </c:pt>
                <c:pt idx="90">
                  <c:v>19.160156249999996</c:v>
                </c:pt>
                <c:pt idx="91">
                  <c:v>19.373046874999996</c:v>
                </c:pt>
                <c:pt idx="92">
                  <c:v>19.585937499999996</c:v>
                </c:pt>
                <c:pt idx="93">
                  <c:v>19.798828124999996</c:v>
                </c:pt>
                <c:pt idx="94">
                  <c:v>20.011718749999996</c:v>
                </c:pt>
                <c:pt idx="95">
                  <c:v>20.224609374999996</c:v>
                </c:pt>
                <c:pt idx="96">
                  <c:v>20.437499999999996</c:v>
                </c:pt>
                <c:pt idx="97">
                  <c:v>20.650390624999996</c:v>
                </c:pt>
                <c:pt idx="98">
                  <c:v>20.863281249999996</c:v>
                </c:pt>
                <c:pt idx="99">
                  <c:v>21.076171874999996</c:v>
                </c:pt>
                <c:pt idx="100">
                  <c:v>21.289062499999996</c:v>
                </c:pt>
              </c:numCache>
            </c:numRef>
          </c:xVal>
          <c:yVal>
            <c:numRef>
              <c:f>'Hab Zone Evolution'!$I$33:$I$133</c:f>
              <c:numCache>
                <c:formatCode>General</c:formatCode>
                <c:ptCount val="101"/>
                <c:pt idx="0">
                  <c:v>0.38138107569547303</c:v>
                </c:pt>
                <c:pt idx="1">
                  <c:v>0.38237294428510349</c:v>
                </c:pt>
                <c:pt idx="2">
                  <c:v>0.3833910460702824</c:v>
                </c:pt>
                <c:pt idx="3">
                  <c:v>0.38443521955375437</c:v>
                </c:pt>
                <c:pt idx="4">
                  <c:v>0.3855052973521978</c:v>
                </c:pt>
                <c:pt idx="5">
                  <c:v>0.38660110645065204</c:v>
                </c:pt>
                <c:pt idx="6">
                  <c:v>0.38772246845704844</c:v>
                </c:pt>
                <c:pt idx="7">
                  <c:v>0.38886919985634033</c:v>
                </c:pt>
                <c:pt idx="8">
                  <c:v>0.39004111226371424</c:v>
                </c:pt>
                <c:pt idx="9">
                  <c:v>0.39123801267648212</c:v>
                </c:pt>
                <c:pt idx="10">
                  <c:v>0.39245970372419436</c:v>
                </c:pt>
                <c:pt idx="11">
                  <c:v>0.39370598391655376</c:v>
                </c:pt>
                <c:pt idx="12">
                  <c:v>0.39497664788876774</c:v>
                </c:pt>
                <c:pt idx="13">
                  <c:v>0.39627148664396178</c:v>
                </c:pt>
                <c:pt idx="14">
                  <c:v>0.39759028779232503</c:v>
                </c:pt>
                <c:pt idx="15">
                  <c:v>0.39893283578663924</c:v>
                </c:pt>
                <c:pt idx="16">
                  <c:v>0.40029891215395169</c:v>
                </c:pt>
                <c:pt idx="17">
                  <c:v>0.40168829572305953</c:v>
                </c:pt>
                <c:pt idx="18">
                  <c:v>0.40310076284759333</c:v>
                </c:pt>
                <c:pt idx="19">
                  <c:v>0.40453608762449855</c:v>
                </c:pt>
                <c:pt idx="20">
                  <c:v>0.40599404210761464</c:v>
                </c:pt>
                <c:pt idx="21">
                  <c:v>0.40747439651632578</c:v>
                </c:pt>
                <c:pt idx="22">
                  <c:v>0.40897691943895526</c:v>
                </c:pt>
                <c:pt idx="23">
                  <c:v>0.41050137803087833</c:v>
                </c:pt>
                <c:pt idx="24">
                  <c:v>0.41204753820717532</c:v>
                </c:pt>
                <c:pt idx="25">
                  <c:v>0.41361516482981436</c:v>
                </c:pt>
                <c:pt idx="26">
                  <c:v>0.41520402188906574</c:v>
                </c:pt>
                <c:pt idx="27">
                  <c:v>0.41681387267942183</c:v>
                </c:pt>
                <c:pt idx="28">
                  <c:v>0.41844447996958406</c:v>
                </c:pt>
                <c:pt idx="29">
                  <c:v>0.42009560616684988</c:v>
                </c:pt>
                <c:pt idx="30">
                  <c:v>0.42176701347562773</c:v>
                </c:pt>
                <c:pt idx="31">
                  <c:v>0.42345846405013227</c:v>
                </c:pt>
                <c:pt idx="32">
                  <c:v>0.42516972014142101</c:v>
                </c:pt>
                <c:pt idx="33">
                  <c:v>0.42690054423857088</c:v>
                </c:pt>
                <c:pt idx="34">
                  <c:v>0.42865069920421944</c:v>
                </c:pt>
                <c:pt idx="35">
                  <c:v>0.43041994840433312</c:v>
                </c:pt>
                <c:pt idx="36">
                  <c:v>0.43220805583250727</c:v>
                </c:pt>
                <c:pt idx="37">
                  <c:v>0.43401478622858036</c:v>
                </c:pt>
                <c:pt idx="38">
                  <c:v>0.43583990519190385</c:v>
                </c:pt>
                <c:pt idx="39">
                  <c:v>0.43768317928913852</c:v>
                </c:pt>
                <c:pt idx="40">
                  <c:v>0.43954437615674813</c:v>
                </c:pt>
                <c:pt idx="41">
                  <c:v>0.44142326459842973</c:v>
                </c:pt>
                <c:pt idx="42">
                  <c:v>0.4433196146772585</c:v>
                </c:pt>
                <c:pt idx="43">
                  <c:v>0.44523319780300613</c:v>
                </c:pt>
                <c:pt idx="44">
                  <c:v>0.4471637868144645</c:v>
                </c:pt>
                <c:pt idx="45">
                  <c:v>0.44911115605712909</c:v>
                </c:pt>
                <c:pt idx="46">
                  <c:v>0.45107508145615194</c:v>
                </c:pt>
                <c:pt idx="47">
                  <c:v>0.45305534058477798</c:v>
                </c:pt>
                <c:pt idx="48">
                  <c:v>0.45505171272851758</c:v>
                </c:pt>
                <c:pt idx="49">
                  <c:v>0.45706397894486289</c:v>
                </c:pt>
                <c:pt idx="50">
                  <c:v>0.45909192211904087</c:v>
                </c:pt>
                <c:pt idx="51">
                  <c:v>0.46113532701564836</c:v>
                </c:pt>
                <c:pt idx="52">
                  <c:v>0.46319398032643955</c:v>
                </c:pt>
                <c:pt idx="53">
                  <c:v>0.46526767071444497</c:v>
                </c:pt>
                <c:pt idx="54">
                  <c:v>0.4673561888542842</c:v>
                </c:pt>
                <c:pt idx="55">
                  <c:v>0.46945932746920488</c:v>
                </c:pt>
                <c:pt idx="56">
                  <c:v>0.47157688136461862</c:v>
                </c:pt>
                <c:pt idx="57">
                  <c:v>0.47370864745841584</c:v>
                </c:pt>
                <c:pt idx="58">
                  <c:v>0.47585442480821805</c:v>
                </c:pt>
                <c:pt idx="59">
                  <c:v>0.47801401463560506</c:v>
                </c:pt>
                <c:pt idx="60">
                  <c:v>0.48367431933815935</c:v>
                </c:pt>
                <c:pt idx="61">
                  <c:v>0.49004092722819997</c:v>
                </c:pt>
                <c:pt idx="62">
                  <c:v>0.49631431652623414</c:v>
                </c:pt>
                <c:pt idx="63">
                  <c:v>0.50249845071317445</c:v>
                </c:pt>
                <c:pt idx="64">
                  <c:v>0.50859703149284718</c:v>
                </c:pt>
                <c:pt idx="65">
                  <c:v>0.51461352191722387</c:v>
                </c:pt>
                <c:pt idx="66">
                  <c:v>0.52055116696681769</c:v>
                </c:pt>
                <c:pt idx="67">
                  <c:v>0.52641301191992484</c:v>
                </c:pt>
                <c:pt idx="68">
                  <c:v>0.53220191879386047</c:v>
                </c:pt>
                <c:pt idx="69">
                  <c:v>0.53792058109944529</c:v>
                </c:pt>
                <c:pt idx="70">
                  <c:v>0.54357153711510109</c:v>
                </c:pt>
                <c:pt idx="71">
                  <c:v>0.54915718185772744</c:v>
                </c:pt>
                <c:pt idx="72">
                  <c:v>0.55467977790299849</c:v>
                </c:pt>
                <c:pt idx="73">
                  <c:v>0.56014146518703822</c:v>
                </c:pt>
                <c:pt idx="74">
                  <c:v>0.56554426990391482</c:v>
                </c:pt>
                <c:pt idx="75">
                  <c:v>0.57089011259850908</c:v>
                </c:pt>
                <c:pt idx="76">
                  <c:v>0.57618081554161971</c:v>
                </c:pt>
                <c:pt idx="77">
                  <c:v>0.58141810946330597</c:v>
                </c:pt>
                <c:pt idx="78">
                  <c:v>0.58660363971114649</c:v>
                </c:pt>
                <c:pt idx="79">
                  <c:v>0.59173897189206359</c:v>
                </c:pt>
                <c:pt idx="80">
                  <c:v>0.59682559704943294</c:v>
                </c:pt>
                <c:pt idx="81">
                  <c:v>0.60186493642119121</c:v>
                </c:pt>
                <c:pt idx="82">
                  <c:v>0.60685834581944498</c:v>
                </c:pt>
                <c:pt idx="83">
                  <c:v>0.61180711966754098</c:v>
                </c:pt>
                <c:pt idx="84">
                  <c:v>0.61671249472659873</c:v>
                </c:pt>
                <c:pt idx="85">
                  <c:v>0.62157565354003663</c:v>
                </c:pt>
                <c:pt idx="86">
                  <c:v>0.6263977276215853</c:v>
                </c:pt>
                <c:pt idx="87">
                  <c:v>0.6311798004096052</c:v>
                </c:pt>
                <c:pt idx="88">
                  <c:v>0.63592291000817314</c:v>
                </c:pt>
                <c:pt idx="89">
                  <c:v>0.64062805173332193</c:v>
                </c:pt>
                <c:pt idx="90">
                  <c:v>0.64529618048097959</c:v>
                </c:pt>
                <c:pt idx="91">
                  <c:v>0.64992821293152314</c:v>
                </c:pt>
                <c:pt idx="92">
                  <c:v>0.65452502960441317</c:v>
                </c:pt>
                <c:pt idx="93">
                  <c:v>0.65908747677508961</c:v>
                </c:pt>
                <c:pt idx="94">
                  <c:v>0.66361636826515935</c:v>
                </c:pt>
                <c:pt idx="95">
                  <c:v>0.66811248711588078</c:v>
                </c:pt>
                <c:pt idx="96">
                  <c:v>0.67257658715403368</c:v>
                </c:pt>
                <c:pt idx="97">
                  <c:v>0.67700939445844244</c:v>
                </c:pt>
                <c:pt idx="98">
                  <c:v>0.68141160873468065</c:v>
                </c:pt>
                <c:pt idx="99">
                  <c:v>0.68578390460482652</c:v>
                </c:pt>
                <c:pt idx="100">
                  <c:v>0.6901269328185391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6B-4E79-AEFE-FCE8A3E7F7FA}"/>
            </c:ext>
          </c:extLst>
        </c:ser>
        <c:ser>
          <c:idx val="1"/>
          <c:order val="1"/>
          <c:tx>
            <c:v>Conservative Inner</c:v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'Hab Zone Evolution'!$B$33:$B$133</c:f>
              <c:numCache>
                <c:formatCode>General</c:formatCode>
                <c:ptCount val="101"/>
                <c:pt idx="0">
                  <c:v>0</c:v>
                </c:pt>
                <c:pt idx="1">
                  <c:v>0.21289062499999989</c:v>
                </c:pt>
                <c:pt idx="2">
                  <c:v>0.42578124999999978</c:v>
                </c:pt>
                <c:pt idx="3">
                  <c:v>0.63867187499999967</c:v>
                </c:pt>
                <c:pt idx="4">
                  <c:v>0.85156249999999956</c:v>
                </c:pt>
                <c:pt idx="5">
                  <c:v>1.0644531249999996</c:v>
                </c:pt>
                <c:pt idx="6">
                  <c:v>1.2773437499999996</c:v>
                </c:pt>
                <c:pt idx="7">
                  <c:v>1.4902343749999996</c:v>
                </c:pt>
                <c:pt idx="8">
                  <c:v>1.7031249999999996</c:v>
                </c:pt>
                <c:pt idx="9">
                  <c:v>1.9160156249999996</c:v>
                </c:pt>
                <c:pt idx="10">
                  <c:v>2.1289062499999996</c:v>
                </c:pt>
                <c:pt idx="11">
                  <c:v>2.3417968749999996</c:v>
                </c:pt>
                <c:pt idx="12">
                  <c:v>2.5546874999999996</c:v>
                </c:pt>
                <c:pt idx="13">
                  <c:v>2.7675781249999996</c:v>
                </c:pt>
                <c:pt idx="14">
                  <c:v>2.9804687499999996</c:v>
                </c:pt>
                <c:pt idx="15">
                  <c:v>3.1933593749999996</c:v>
                </c:pt>
                <c:pt idx="16">
                  <c:v>3.4062499999999996</c:v>
                </c:pt>
                <c:pt idx="17">
                  <c:v>3.6191406249999996</c:v>
                </c:pt>
                <c:pt idx="18">
                  <c:v>3.8320312499999996</c:v>
                </c:pt>
                <c:pt idx="19">
                  <c:v>4.0449218749999991</c:v>
                </c:pt>
                <c:pt idx="20">
                  <c:v>4.2578124999999991</c:v>
                </c:pt>
                <c:pt idx="21">
                  <c:v>4.4707031249999991</c:v>
                </c:pt>
                <c:pt idx="22">
                  <c:v>4.6835937499999991</c:v>
                </c:pt>
                <c:pt idx="23">
                  <c:v>4.8964843749999991</c:v>
                </c:pt>
                <c:pt idx="24">
                  <c:v>5.1093749999999991</c:v>
                </c:pt>
                <c:pt idx="25">
                  <c:v>5.3222656249999991</c:v>
                </c:pt>
                <c:pt idx="26">
                  <c:v>5.5351562499999991</c:v>
                </c:pt>
                <c:pt idx="27">
                  <c:v>5.7480468749999991</c:v>
                </c:pt>
                <c:pt idx="28">
                  <c:v>5.9609374999999991</c:v>
                </c:pt>
                <c:pt idx="29">
                  <c:v>6.1738281249999991</c:v>
                </c:pt>
                <c:pt idx="30">
                  <c:v>6.3867187499999991</c:v>
                </c:pt>
                <c:pt idx="31">
                  <c:v>6.5996093749999991</c:v>
                </c:pt>
                <c:pt idx="32">
                  <c:v>6.8124999999999991</c:v>
                </c:pt>
                <c:pt idx="33">
                  <c:v>7.0253906249999991</c:v>
                </c:pt>
                <c:pt idx="34">
                  <c:v>7.2382812499999991</c:v>
                </c:pt>
                <c:pt idx="35">
                  <c:v>7.4511718749999991</c:v>
                </c:pt>
                <c:pt idx="36">
                  <c:v>7.6640624999999991</c:v>
                </c:pt>
                <c:pt idx="37">
                  <c:v>7.8769531249999991</c:v>
                </c:pt>
                <c:pt idx="38">
                  <c:v>8.0898437499999982</c:v>
                </c:pt>
                <c:pt idx="39">
                  <c:v>8.3027343749999982</c:v>
                </c:pt>
                <c:pt idx="40">
                  <c:v>8.5156249999999982</c:v>
                </c:pt>
                <c:pt idx="41">
                  <c:v>8.7285156249999982</c:v>
                </c:pt>
                <c:pt idx="42">
                  <c:v>8.9414062499999982</c:v>
                </c:pt>
                <c:pt idx="43">
                  <c:v>9.1542968749999982</c:v>
                </c:pt>
                <c:pt idx="44">
                  <c:v>9.3671874999999982</c:v>
                </c:pt>
                <c:pt idx="45">
                  <c:v>9.5800781249999982</c:v>
                </c:pt>
                <c:pt idx="46">
                  <c:v>9.7929687499999982</c:v>
                </c:pt>
                <c:pt idx="47">
                  <c:v>10.005859374999998</c:v>
                </c:pt>
                <c:pt idx="48">
                  <c:v>10.218749999999998</c:v>
                </c:pt>
                <c:pt idx="49">
                  <c:v>10.431640624999998</c:v>
                </c:pt>
                <c:pt idx="50">
                  <c:v>10.644531249999998</c:v>
                </c:pt>
                <c:pt idx="51">
                  <c:v>10.857421874999998</c:v>
                </c:pt>
                <c:pt idx="52">
                  <c:v>11.070312499999998</c:v>
                </c:pt>
                <c:pt idx="53">
                  <c:v>11.283203124999998</c:v>
                </c:pt>
                <c:pt idx="54">
                  <c:v>11.496093749999998</c:v>
                </c:pt>
                <c:pt idx="55">
                  <c:v>11.708984374999998</c:v>
                </c:pt>
                <c:pt idx="56">
                  <c:v>11.921874999999998</c:v>
                </c:pt>
                <c:pt idx="57">
                  <c:v>12.134765624999998</c:v>
                </c:pt>
                <c:pt idx="58">
                  <c:v>12.347656249999998</c:v>
                </c:pt>
                <c:pt idx="59">
                  <c:v>12.560546874999998</c:v>
                </c:pt>
                <c:pt idx="60">
                  <c:v>12.773437499999998</c:v>
                </c:pt>
                <c:pt idx="61">
                  <c:v>12.986328124999998</c:v>
                </c:pt>
                <c:pt idx="62">
                  <c:v>13.199218749999998</c:v>
                </c:pt>
                <c:pt idx="63">
                  <c:v>13.412109374999998</c:v>
                </c:pt>
                <c:pt idx="64">
                  <c:v>13.624999999999998</c:v>
                </c:pt>
                <c:pt idx="65">
                  <c:v>13.837890624999998</c:v>
                </c:pt>
                <c:pt idx="66">
                  <c:v>14.050781249999998</c:v>
                </c:pt>
                <c:pt idx="67">
                  <c:v>14.263671874999998</c:v>
                </c:pt>
                <c:pt idx="68">
                  <c:v>14.476562499999998</c:v>
                </c:pt>
                <c:pt idx="69">
                  <c:v>14.689453124999998</c:v>
                </c:pt>
                <c:pt idx="70">
                  <c:v>14.902343749999998</c:v>
                </c:pt>
                <c:pt idx="71">
                  <c:v>15.115234374999998</c:v>
                </c:pt>
                <c:pt idx="72">
                  <c:v>15.328124999999998</c:v>
                </c:pt>
                <c:pt idx="73">
                  <c:v>15.541015624999998</c:v>
                </c:pt>
                <c:pt idx="74">
                  <c:v>15.753906249999998</c:v>
                </c:pt>
                <c:pt idx="75">
                  <c:v>15.966796874999998</c:v>
                </c:pt>
                <c:pt idx="76">
                  <c:v>16.179687499999996</c:v>
                </c:pt>
                <c:pt idx="77">
                  <c:v>16.392578124999996</c:v>
                </c:pt>
                <c:pt idx="78">
                  <c:v>16.605468749999996</c:v>
                </c:pt>
                <c:pt idx="79">
                  <c:v>16.818359374999996</c:v>
                </c:pt>
                <c:pt idx="80">
                  <c:v>17.031249999999996</c:v>
                </c:pt>
                <c:pt idx="81">
                  <c:v>17.244140624999996</c:v>
                </c:pt>
                <c:pt idx="82">
                  <c:v>17.457031249999996</c:v>
                </c:pt>
                <c:pt idx="83">
                  <c:v>17.669921874999996</c:v>
                </c:pt>
                <c:pt idx="84">
                  <c:v>17.882812499999996</c:v>
                </c:pt>
                <c:pt idx="85">
                  <c:v>18.095703124999996</c:v>
                </c:pt>
                <c:pt idx="86">
                  <c:v>18.308593749999996</c:v>
                </c:pt>
                <c:pt idx="87">
                  <c:v>18.521484374999996</c:v>
                </c:pt>
                <c:pt idx="88">
                  <c:v>18.734374999999996</c:v>
                </c:pt>
                <c:pt idx="89">
                  <c:v>18.947265624999996</c:v>
                </c:pt>
                <c:pt idx="90">
                  <c:v>19.160156249999996</c:v>
                </c:pt>
                <c:pt idx="91">
                  <c:v>19.373046874999996</c:v>
                </c:pt>
                <c:pt idx="92">
                  <c:v>19.585937499999996</c:v>
                </c:pt>
                <c:pt idx="93">
                  <c:v>19.798828124999996</c:v>
                </c:pt>
                <c:pt idx="94">
                  <c:v>20.011718749999996</c:v>
                </c:pt>
                <c:pt idx="95">
                  <c:v>20.224609374999996</c:v>
                </c:pt>
                <c:pt idx="96">
                  <c:v>20.437499999999996</c:v>
                </c:pt>
                <c:pt idx="97">
                  <c:v>20.650390624999996</c:v>
                </c:pt>
                <c:pt idx="98">
                  <c:v>20.863281249999996</c:v>
                </c:pt>
                <c:pt idx="99">
                  <c:v>21.076171874999996</c:v>
                </c:pt>
                <c:pt idx="100">
                  <c:v>21.289062499999996</c:v>
                </c:pt>
              </c:numCache>
            </c:numRef>
          </c:xVal>
          <c:yVal>
            <c:numRef>
              <c:f>'Hab Zone Evolution'!$K$33:$K$133</c:f>
              <c:numCache>
                <c:formatCode>General</c:formatCode>
                <c:ptCount val="101"/>
                <c:pt idx="0">
                  <c:v>0.50064957623371276</c:v>
                </c:pt>
                <c:pt idx="1">
                  <c:v>0.5019618352850439</c:v>
                </c:pt>
                <c:pt idx="2">
                  <c:v>0.50330795416017216</c:v>
                </c:pt>
                <c:pt idx="3">
                  <c:v>0.504687750960371</c:v>
                </c:pt>
                <c:pt idx="4">
                  <c:v>0.5061010344458291</c:v>
                </c:pt>
                <c:pt idx="5">
                  <c:v>0.50754760443035329</c:v>
                </c:pt>
                <c:pt idx="6">
                  <c:v>0.50902725217486156</c:v>
                </c:pt>
                <c:pt idx="7">
                  <c:v>0.5105397607789649</c:v>
                </c:pt>
                <c:pt idx="8">
                  <c:v>0.51208490556992892</c:v>
                </c:pt>
                <c:pt idx="9">
                  <c:v>0.51366245448846559</c:v>
                </c:pt>
                <c:pt idx="10">
                  <c:v>0.51527216847073454</c:v>
                </c:pt>
                <c:pt idx="11">
                  <c:v>0.51691380182599045</c:v>
                </c:pt>
                <c:pt idx="12">
                  <c:v>0.51858710260939744</c:v>
                </c:pt>
                <c:pt idx="13">
                  <c:v>0.52029181298951066</c:v>
                </c:pt>
                <c:pt idx="14">
                  <c:v>0.52202766960999991</c:v>
                </c:pt>
                <c:pt idx="15">
                  <c:v>0.52379440394516474</c:v>
                </c:pt>
                <c:pt idx="16">
                  <c:v>0.52559174264893593</c:v>
                </c:pt>
                <c:pt idx="17">
                  <c:v>0.52741940789694353</c:v>
                </c:pt>
                <c:pt idx="18">
                  <c:v>0.5292771177213893</c:v>
                </c:pt>
                <c:pt idx="19">
                  <c:v>0.53116458633847952</c:v>
                </c:pt>
                <c:pt idx="20">
                  <c:v>0.53308152446804558</c:v>
                </c:pt>
                <c:pt idx="21">
                  <c:v>0.53502763964534239</c:v>
                </c:pt>
                <c:pt idx="22">
                  <c:v>0.53700263652462055</c:v>
                </c:pt>
                <c:pt idx="23">
                  <c:v>0.53900621717446473</c:v>
                </c:pt>
                <c:pt idx="24">
                  <c:v>0.54103808136469456</c:v>
                </c:pt>
                <c:pt idx="25">
                  <c:v>0.54309792684484071</c:v>
                </c:pt>
                <c:pt idx="26">
                  <c:v>0.54518544961383808</c:v>
                </c:pt>
                <c:pt idx="27">
                  <c:v>0.54730034418132212</c:v>
                </c:pt>
                <c:pt idx="28">
                  <c:v>0.54944230381998904</c:v>
                </c:pt>
                <c:pt idx="29">
                  <c:v>0.55161102080948143</c:v>
                </c:pt>
                <c:pt idx="30">
                  <c:v>0.55380618667147985</c:v>
                </c:pt>
                <c:pt idx="31">
                  <c:v>0.55602749239609695</c:v>
                </c:pt>
                <c:pt idx="32">
                  <c:v>0.55827462865981647</c:v>
                </c:pt>
                <c:pt idx="33">
                  <c:v>0.56054728603474613</c:v>
                </c:pt>
                <c:pt idx="34">
                  <c:v>0.56284515518950817</c:v>
                </c:pt>
                <c:pt idx="35">
                  <c:v>0.56516792708161823</c:v>
                </c:pt>
                <c:pt idx="36">
                  <c:v>0.5675152931417824</c:v>
                </c:pt>
                <c:pt idx="37">
                  <c:v>0.56988694544985641</c:v>
                </c:pt>
                <c:pt idx="38">
                  <c:v>0.57228257690294382</c:v>
                </c:pt>
                <c:pt idx="39">
                  <c:v>0.57470188137549361</c:v>
                </c:pt>
                <c:pt idx="40">
                  <c:v>0.57714455387164754</c:v>
                </c:pt>
                <c:pt idx="41">
                  <c:v>0.57961029067017933</c:v>
                </c:pt>
                <c:pt idx="42">
                  <c:v>0.58209878946176263</c:v>
                </c:pt>
                <c:pt idx="43">
                  <c:v>0.5846097494791922</c:v>
                </c:pt>
                <c:pt idx="44">
                  <c:v>0.58714287162036816</c:v>
                </c:pt>
                <c:pt idx="45">
                  <c:v>0.58969785856452817</c:v>
                </c:pt>
                <c:pt idx="46">
                  <c:v>0.59227441488163679</c:v>
                </c:pt>
                <c:pt idx="47">
                  <c:v>0.5948722471352349</c:v>
                </c:pt>
                <c:pt idx="48">
                  <c:v>0.59749106397910234</c:v>
                </c:pt>
                <c:pt idx="49">
                  <c:v>0.6001305762475061</c:v>
                </c:pt>
                <c:pt idx="50">
                  <c:v>0.602790497039699</c:v>
                </c:pt>
                <c:pt idx="51">
                  <c:v>0.60547054179849014</c:v>
                </c:pt>
                <c:pt idx="52">
                  <c:v>0.60817042838325897</c:v>
                </c:pt>
                <c:pt idx="53">
                  <c:v>0.61088987713766829</c:v>
                </c:pt>
                <c:pt idx="54">
                  <c:v>0.61362861095191645</c:v>
                </c:pt>
                <c:pt idx="55">
                  <c:v>0.61638635532024089</c:v>
                </c:pt>
                <c:pt idx="56">
                  <c:v>0.61916283839339481</c:v>
                </c:pt>
                <c:pt idx="57">
                  <c:v>0.62195779102648185</c:v>
                </c:pt>
                <c:pt idx="58">
                  <c:v>0.624770946822371</c:v>
                </c:pt>
                <c:pt idx="59">
                  <c:v>0.62760204217076054</c:v>
                </c:pt>
                <c:pt idx="60">
                  <c:v>0.63498982943604898</c:v>
                </c:pt>
                <c:pt idx="61">
                  <c:v>0.64329088728687644</c:v>
                </c:pt>
                <c:pt idx="62">
                  <c:v>0.65146424184801865</c:v>
                </c:pt>
                <c:pt idx="63">
                  <c:v>0.65951540623289773</c:v>
                </c:pt>
                <c:pt idx="64">
                  <c:v>0.6674495353076545</c:v>
                </c:pt>
                <c:pt idx="65">
                  <c:v>0.67527145652265441</c:v>
                </c:pt>
                <c:pt idx="66">
                  <c:v>0.68298569743572957</c:v>
                </c:pt>
                <c:pt idx="67">
                  <c:v>0.69059651035217751</c:v>
                </c:pt>
                <c:pt idx="68">
                  <c:v>0.69810789444312904</c:v>
                </c:pt>
                <c:pt idx="69">
                  <c:v>0.70552361565122024</c:v>
                </c:pt>
                <c:pt idx="70">
                  <c:v>0.71284722464852857</c:v>
                </c:pt>
                <c:pt idx="71">
                  <c:v>0.7200820730748636</c:v>
                </c:pt>
                <c:pt idx="72">
                  <c:v>0.72723132825345715</c:v>
                </c:pt>
                <c:pt idx="73">
                  <c:v>0.73429798655485445</c:v>
                </c:pt>
                <c:pt idx="74">
                  <c:v>0.74128488555753169</c:v>
                </c:pt>
                <c:pt idx="75">
                  <c:v>0.74819471513479552</c:v>
                </c:pt>
                <c:pt idx="76">
                  <c:v>0.75503002758129911</c:v>
                </c:pt>
                <c:pt idx="77">
                  <c:v>0.7617932468786055</c:v>
                </c:pt>
                <c:pt idx="78">
                  <c:v>0.76848667718725572</c:v>
                </c:pt>
                <c:pt idx="79">
                  <c:v>0.77511251064247466</c:v>
                </c:pt>
                <c:pt idx="80">
                  <c:v>0.78167283452170366</c:v>
                </c:pt>
                <c:pt idx="81">
                  <c:v>0.78816963784438765</c:v>
                </c:pt>
                <c:pt idx="82">
                  <c:v>0.79460481745768974</c:v>
                </c:pt>
                <c:pt idx="83">
                  <c:v>0.80098018365590595</c:v>
                </c:pt>
                <c:pt idx="84">
                  <c:v>0.8072974653761964</c:v>
                </c:pt>
                <c:pt idx="85">
                  <c:v>0.81355831500872489</c:v>
                </c:pt>
                <c:pt idx="86">
                  <c:v>0.81976431285531459</c:v>
                </c:pt>
                <c:pt idx="87">
                  <c:v>0.82591697126723185</c:v>
                </c:pt>
                <c:pt idx="88">
                  <c:v>0.83201773848960392</c:v>
                </c:pt>
                <c:pt idx="89">
                  <c:v>0.83806800223724665</c:v>
                </c:pt>
                <c:pt idx="90">
                  <c:v>0.84406909302424504</c:v>
                </c:pt>
                <c:pt idx="91">
                  <c:v>0.85002228726747131</c:v>
                </c:pt>
                <c:pt idx="92">
                  <c:v>0.85592881018230693</c:v>
                </c:pt>
                <c:pt idx="93">
                  <c:v>0.86178983848712198</c:v>
                </c:pt>
                <c:pt idx="94">
                  <c:v>0.86760650293153441</c:v>
                </c:pt>
                <c:pt idx="95">
                  <c:v>0.87337989066210309</c:v>
                </c:pt>
                <c:pt idx="96">
                  <c:v>0.87911104743788226</c:v>
                </c:pt>
                <c:pt idx="97">
                  <c:v>0.88480097970716376</c:v>
                </c:pt>
                <c:pt idx="98">
                  <c:v>0.89045065655574029</c:v>
                </c:pt>
                <c:pt idx="99">
                  <c:v>0.89606101153613449</c:v>
                </c:pt>
                <c:pt idx="100">
                  <c:v>0.90163294438643249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6B-4E79-AEFE-FCE8A3E7F7FA}"/>
            </c:ext>
          </c:extLst>
        </c:ser>
        <c:ser>
          <c:idx val="2"/>
          <c:order val="2"/>
          <c:tx>
            <c:v>Conservative Outer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'Hab Zone Evolution'!$B$33:$B$133</c:f>
              <c:numCache>
                <c:formatCode>General</c:formatCode>
                <c:ptCount val="101"/>
                <c:pt idx="0">
                  <c:v>0</c:v>
                </c:pt>
                <c:pt idx="1">
                  <c:v>0.21289062499999989</c:v>
                </c:pt>
                <c:pt idx="2">
                  <c:v>0.42578124999999978</c:v>
                </c:pt>
                <c:pt idx="3">
                  <c:v>0.63867187499999967</c:v>
                </c:pt>
                <c:pt idx="4">
                  <c:v>0.85156249999999956</c:v>
                </c:pt>
                <c:pt idx="5">
                  <c:v>1.0644531249999996</c:v>
                </c:pt>
                <c:pt idx="6">
                  <c:v>1.2773437499999996</c:v>
                </c:pt>
                <c:pt idx="7">
                  <c:v>1.4902343749999996</c:v>
                </c:pt>
                <c:pt idx="8">
                  <c:v>1.7031249999999996</c:v>
                </c:pt>
                <c:pt idx="9">
                  <c:v>1.9160156249999996</c:v>
                </c:pt>
                <c:pt idx="10">
                  <c:v>2.1289062499999996</c:v>
                </c:pt>
                <c:pt idx="11">
                  <c:v>2.3417968749999996</c:v>
                </c:pt>
                <c:pt idx="12">
                  <c:v>2.5546874999999996</c:v>
                </c:pt>
                <c:pt idx="13">
                  <c:v>2.7675781249999996</c:v>
                </c:pt>
                <c:pt idx="14">
                  <c:v>2.9804687499999996</c:v>
                </c:pt>
                <c:pt idx="15">
                  <c:v>3.1933593749999996</c:v>
                </c:pt>
                <c:pt idx="16">
                  <c:v>3.4062499999999996</c:v>
                </c:pt>
                <c:pt idx="17">
                  <c:v>3.6191406249999996</c:v>
                </c:pt>
                <c:pt idx="18">
                  <c:v>3.8320312499999996</c:v>
                </c:pt>
                <c:pt idx="19">
                  <c:v>4.0449218749999991</c:v>
                </c:pt>
                <c:pt idx="20">
                  <c:v>4.2578124999999991</c:v>
                </c:pt>
                <c:pt idx="21">
                  <c:v>4.4707031249999991</c:v>
                </c:pt>
                <c:pt idx="22">
                  <c:v>4.6835937499999991</c:v>
                </c:pt>
                <c:pt idx="23">
                  <c:v>4.8964843749999991</c:v>
                </c:pt>
                <c:pt idx="24">
                  <c:v>5.1093749999999991</c:v>
                </c:pt>
                <c:pt idx="25">
                  <c:v>5.3222656249999991</c:v>
                </c:pt>
                <c:pt idx="26">
                  <c:v>5.5351562499999991</c:v>
                </c:pt>
                <c:pt idx="27">
                  <c:v>5.7480468749999991</c:v>
                </c:pt>
                <c:pt idx="28">
                  <c:v>5.9609374999999991</c:v>
                </c:pt>
                <c:pt idx="29">
                  <c:v>6.1738281249999991</c:v>
                </c:pt>
                <c:pt idx="30">
                  <c:v>6.3867187499999991</c:v>
                </c:pt>
                <c:pt idx="31">
                  <c:v>6.5996093749999991</c:v>
                </c:pt>
                <c:pt idx="32">
                  <c:v>6.8124999999999991</c:v>
                </c:pt>
                <c:pt idx="33">
                  <c:v>7.0253906249999991</c:v>
                </c:pt>
                <c:pt idx="34">
                  <c:v>7.2382812499999991</c:v>
                </c:pt>
                <c:pt idx="35">
                  <c:v>7.4511718749999991</c:v>
                </c:pt>
                <c:pt idx="36">
                  <c:v>7.6640624999999991</c:v>
                </c:pt>
                <c:pt idx="37">
                  <c:v>7.8769531249999991</c:v>
                </c:pt>
                <c:pt idx="38">
                  <c:v>8.0898437499999982</c:v>
                </c:pt>
                <c:pt idx="39">
                  <c:v>8.3027343749999982</c:v>
                </c:pt>
                <c:pt idx="40">
                  <c:v>8.5156249999999982</c:v>
                </c:pt>
                <c:pt idx="41">
                  <c:v>8.7285156249999982</c:v>
                </c:pt>
                <c:pt idx="42">
                  <c:v>8.9414062499999982</c:v>
                </c:pt>
                <c:pt idx="43">
                  <c:v>9.1542968749999982</c:v>
                </c:pt>
                <c:pt idx="44">
                  <c:v>9.3671874999999982</c:v>
                </c:pt>
                <c:pt idx="45">
                  <c:v>9.5800781249999982</c:v>
                </c:pt>
                <c:pt idx="46">
                  <c:v>9.7929687499999982</c:v>
                </c:pt>
                <c:pt idx="47">
                  <c:v>10.005859374999998</c:v>
                </c:pt>
                <c:pt idx="48">
                  <c:v>10.218749999999998</c:v>
                </c:pt>
                <c:pt idx="49">
                  <c:v>10.431640624999998</c:v>
                </c:pt>
                <c:pt idx="50">
                  <c:v>10.644531249999998</c:v>
                </c:pt>
                <c:pt idx="51">
                  <c:v>10.857421874999998</c:v>
                </c:pt>
                <c:pt idx="52">
                  <c:v>11.070312499999998</c:v>
                </c:pt>
                <c:pt idx="53">
                  <c:v>11.283203124999998</c:v>
                </c:pt>
                <c:pt idx="54">
                  <c:v>11.496093749999998</c:v>
                </c:pt>
                <c:pt idx="55">
                  <c:v>11.708984374999998</c:v>
                </c:pt>
                <c:pt idx="56">
                  <c:v>11.921874999999998</c:v>
                </c:pt>
                <c:pt idx="57">
                  <c:v>12.134765624999998</c:v>
                </c:pt>
                <c:pt idx="58">
                  <c:v>12.347656249999998</c:v>
                </c:pt>
                <c:pt idx="59">
                  <c:v>12.560546874999998</c:v>
                </c:pt>
                <c:pt idx="60">
                  <c:v>12.773437499999998</c:v>
                </c:pt>
                <c:pt idx="61">
                  <c:v>12.986328124999998</c:v>
                </c:pt>
                <c:pt idx="62">
                  <c:v>13.199218749999998</c:v>
                </c:pt>
                <c:pt idx="63">
                  <c:v>13.412109374999998</c:v>
                </c:pt>
                <c:pt idx="64">
                  <c:v>13.624999999999998</c:v>
                </c:pt>
                <c:pt idx="65">
                  <c:v>13.837890624999998</c:v>
                </c:pt>
                <c:pt idx="66">
                  <c:v>14.050781249999998</c:v>
                </c:pt>
                <c:pt idx="67">
                  <c:v>14.263671874999998</c:v>
                </c:pt>
                <c:pt idx="68">
                  <c:v>14.476562499999998</c:v>
                </c:pt>
                <c:pt idx="69">
                  <c:v>14.689453124999998</c:v>
                </c:pt>
                <c:pt idx="70">
                  <c:v>14.902343749999998</c:v>
                </c:pt>
                <c:pt idx="71">
                  <c:v>15.115234374999998</c:v>
                </c:pt>
                <c:pt idx="72">
                  <c:v>15.328124999999998</c:v>
                </c:pt>
                <c:pt idx="73">
                  <c:v>15.541015624999998</c:v>
                </c:pt>
                <c:pt idx="74">
                  <c:v>15.753906249999998</c:v>
                </c:pt>
                <c:pt idx="75">
                  <c:v>15.966796874999998</c:v>
                </c:pt>
                <c:pt idx="76">
                  <c:v>16.179687499999996</c:v>
                </c:pt>
                <c:pt idx="77">
                  <c:v>16.392578124999996</c:v>
                </c:pt>
                <c:pt idx="78">
                  <c:v>16.605468749999996</c:v>
                </c:pt>
                <c:pt idx="79">
                  <c:v>16.818359374999996</c:v>
                </c:pt>
                <c:pt idx="80">
                  <c:v>17.031249999999996</c:v>
                </c:pt>
                <c:pt idx="81">
                  <c:v>17.244140624999996</c:v>
                </c:pt>
                <c:pt idx="82">
                  <c:v>17.457031249999996</c:v>
                </c:pt>
                <c:pt idx="83">
                  <c:v>17.669921874999996</c:v>
                </c:pt>
                <c:pt idx="84">
                  <c:v>17.882812499999996</c:v>
                </c:pt>
                <c:pt idx="85">
                  <c:v>18.095703124999996</c:v>
                </c:pt>
                <c:pt idx="86">
                  <c:v>18.308593749999996</c:v>
                </c:pt>
                <c:pt idx="87">
                  <c:v>18.521484374999996</c:v>
                </c:pt>
                <c:pt idx="88">
                  <c:v>18.734374999999996</c:v>
                </c:pt>
                <c:pt idx="89">
                  <c:v>18.947265624999996</c:v>
                </c:pt>
                <c:pt idx="90">
                  <c:v>19.160156249999996</c:v>
                </c:pt>
                <c:pt idx="91">
                  <c:v>19.373046874999996</c:v>
                </c:pt>
                <c:pt idx="92">
                  <c:v>19.585937499999996</c:v>
                </c:pt>
                <c:pt idx="93">
                  <c:v>19.798828124999996</c:v>
                </c:pt>
                <c:pt idx="94">
                  <c:v>20.011718749999996</c:v>
                </c:pt>
                <c:pt idx="95">
                  <c:v>20.224609374999996</c:v>
                </c:pt>
                <c:pt idx="96">
                  <c:v>20.437499999999996</c:v>
                </c:pt>
                <c:pt idx="97">
                  <c:v>20.650390624999996</c:v>
                </c:pt>
                <c:pt idx="98">
                  <c:v>20.863281249999996</c:v>
                </c:pt>
                <c:pt idx="99">
                  <c:v>21.076171874999996</c:v>
                </c:pt>
                <c:pt idx="100">
                  <c:v>21.289062499999996</c:v>
                </c:pt>
              </c:numCache>
            </c:numRef>
          </c:xVal>
          <c:yVal>
            <c:numRef>
              <c:f>'Hab Zone Evolution'!$M$33:$M$133</c:f>
              <c:numCache>
                <c:formatCode>General</c:formatCode>
                <c:ptCount val="101"/>
                <c:pt idx="0">
                  <c:v>0.89085744734942196</c:v>
                </c:pt>
                <c:pt idx="1">
                  <c:v>0.8933858158661635</c:v>
                </c:pt>
                <c:pt idx="2">
                  <c:v>0.8959677190094929</c:v>
                </c:pt>
                <c:pt idx="3">
                  <c:v>0.89860290393642506</c:v>
                </c:pt>
                <c:pt idx="4">
                  <c:v>0.90129110135301516</c:v>
                </c:pt>
                <c:pt idx="5">
                  <c:v>0.90403202613290823</c:v>
                </c:pt>
                <c:pt idx="6">
                  <c:v>0.9068253779396136</c:v>
                </c:pt>
                <c:pt idx="7">
                  <c:v>0.90967084185102742</c:v>
                </c:pt>
                <c:pt idx="8">
                  <c:v>0.91256808898471076</c:v>
                </c:pt>
                <c:pt idx="9">
                  <c:v>0.91551677712269453</c:v>
                </c:pt>
                <c:pt idx="10">
                  <c:v>0.91851655133447985</c:v>
                </c:pt>
                <c:pt idx="11">
                  <c:v>0.9215670445969929</c:v>
                </c:pt>
                <c:pt idx="12">
                  <c:v>0.92466787841040476</c:v>
                </c:pt>
                <c:pt idx="13">
                  <c:v>0.92781866340869956</c:v>
                </c:pt>
                <c:pt idx="14">
                  <c:v>0.93101899996400528</c:v>
                </c:pt>
                <c:pt idx="15">
                  <c:v>0.93426847878366837</c:v>
                </c:pt>
                <c:pt idx="16">
                  <c:v>0.937566681499303</c:v>
                </c:pt>
                <c:pt idx="17">
                  <c:v>0.94091318124686929</c:v>
                </c:pt>
                <c:pt idx="18">
                  <c:v>0.94430754323710009</c:v>
                </c:pt>
                <c:pt idx="19">
                  <c:v>0.94774932531563894</c:v>
                </c:pt>
                <c:pt idx="20">
                  <c:v>0.95123807851205511</c:v>
                </c:pt>
                <c:pt idx="21">
                  <c:v>0.95477334757749965</c:v>
                </c:pt>
                <c:pt idx="22">
                  <c:v>0.95835467151013876</c:v>
                </c:pt>
                <c:pt idx="23">
                  <c:v>0.96198158406816192</c:v>
                </c:pt>
                <c:pt idx="24">
                  <c:v>0.96565361426984275</c:v>
                </c:pt>
                <c:pt idx="25">
                  <c:v>0.96937028688050686</c:v>
                </c:pt>
                <c:pt idx="26">
                  <c:v>0.9731311228856655</c:v>
                </c:pt>
                <c:pt idx="27">
                  <c:v>0.97693563995078359</c:v>
                </c:pt>
                <c:pt idx="28">
                  <c:v>0.98078335286667939</c:v>
                </c:pt>
                <c:pt idx="29">
                  <c:v>0.98467377398116473</c:v>
                </c:pt>
                <c:pt idx="30">
                  <c:v>0.98860641361629809</c:v>
                </c:pt>
                <c:pt idx="31">
                  <c:v>0.99258078047129461</c:v>
                </c:pt>
                <c:pt idx="32">
                  <c:v>0.99659638201138556</c:v>
                </c:pt>
                <c:pt idx="33">
                  <c:v>1.0006527248421655</c:v>
                </c:pt>
                <c:pt idx="34">
                  <c:v>1.0047493150698712</c:v>
                </c:pt>
                <c:pt idx="35">
                  <c:v>1.0088856586472763</c:v>
                </c:pt>
                <c:pt idx="36">
                  <c:v>1.0130612617058299</c:v>
                </c:pt>
                <c:pt idx="37">
                  <c:v>1.0172756308735773</c:v>
                </c:pt>
                <c:pt idx="38">
                  <c:v>1.0215282735795728</c:v>
                </c:pt>
                <c:pt idx="39">
                  <c:v>1.0258186983445241</c:v>
                </c:pt>
                <c:pt idx="40">
                  <c:v>1.0301464150580353</c:v>
                </c:pt>
                <c:pt idx="41">
                  <c:v>1.0345109352429671</c:v>
                </c:pt>
                <c:pt idx="42">
                  <c:v>1.0389117723064702</c:v>
                </c:pt>
                <c:pt idx="43">
                  <c:v>1.043348441778676</c:v>
                </c:pt>
                <c:pt idx="44">
                  <c:v>1.0478204615387285</c:v>
                </c:pt>
                <c:pt idx="45">
                  <c:v>1.0523273520289236</c:v>
                </c:pt>
                <c:pt idx="46">
                  <c:v>1.0568686364568112</c:v>
                </c:pt>
                <c:pt idx="47">
                  <c:v>1.0614438409857425</c:v>
                </c:pt>
                <c:pt idx="48">
                  <c:v>1.0660524949144332</c:v>
                </c:pt>
                <c:pt idx="49">
                  <c:v>1.0706941308451861</c:v>
                </c:pt>
                <c:pt idx="50">
                  <c:v>1.0753682848418475</c:v>
                </c:pt>
                <c:pt idx="51">
                  <c:v>1.0800744965772242</c:v>
                </c:pt>
                <c:pt idx="52">
                  <c:v>1.0848123094705706</c:v>
                </c:pt>
                <c:pt idx="53">
                  <c:v>1.0895812708155757</c:v>
                </c:pt>
                <c:pt idx="54">
                  <c:v>1.0943809318986089</c:v>
                </c:pt>
                <c:pt idx="55">
                  <c:v>1.0992108481083895</c:v>
                </c:pt>
                <c:pt idx="56">
                  <c:v>1.104070579036655</c:v>
                </c:pt>
                <c:pt idx="57">
                  <c:v>1.1089596885704658</c:v>
                </c:pt>
                <c:pt idx="58">
                  <c:v>1.1138777449765334</c:v>
                </c:pt>
                <c:pt idx="59">
                  <c:v>1.1188243209776989</c:v>
                </c:pt>
                <c:pt idx="60">
                  <c:v>1.1310307065135918</c:v>
                </c:pt>
                <c:pt idx="61">
                  <c:v>1.1446830858841919</c:v>
                </c:pt>
                <c:pt idx="62">
                  <c:v>1.1581230116166457</c:v>
                </c:pt>
                <c:pt idx="63">
                  <c:v>1.1713602150887816</c:v>
                </c:pt>
                <c:pt idx="64">
                  <c:v>1.1844037604820818</c:v>
                </c:pt>
                <c:pt idx="65">
                  <c:v>1.1972621046421945</c:v>
                </c:pt>
                <c:pt idx="66">
                  <c:v>1.2099431503275162</c:v>
                </c:pt>
                <c:pt idx="67">
                  <c:v>1.2224542937110472</c:v>
                </c:pt>
                <c:pt idx="68">
                  <c:v>1.2348024668702771</c:v>
                </c:pt>
                <c:pt idx="69">
                  <c:v>1.2469941758915899</c:v>
                </c:pt>
                <c:pt idx="70">
                  <c:v>1.2590355351254114</c:v>
                </c:pt>
                <c:pt idx="71">
                  <c:v>1.2709322980527473</c:v>
                </c:pt>
                <c:pt idx="72">
                  <c:v>1.2826898851601904</c:v>
                </c:pt>
                <c:pt idx="73">
                  <c:v>1.2943134091668385</c:v>
                </c:pt>
                <c:pt idx="74">
                  <c:v>1.3058076979010831</c:v>
                </c:pt>
                <c:pt idx="75">
                  <c:v>1.3171773150865778</c:v>
                </c:pt>
                <c:pt idx="76">
                  <c:v>1.3284265792636913</c:v>
                </c:pt>
                <c:pt idx="77">
                  <c:v>1.339559581044502</c:v>
                </c:pt>
                <c:pt idx="78">
                  <c:v>1.3505801988751236</c:v>
                </c:pt>
                <c:pt idx="79">
                  <c:v>1.3614921134582516</c:v>
                </c:pt>
                <c:pt idx="80">
                  <c:v>1.3722988209707567</c:v>
                </c:pt>
                <c:pt idx="81">
                  <c:v>1.3830036451954946</c:v>
                </c:pt>
                <c:pt idx="82">
                  <c:v>1.3936097486729242</c:v>
                </c:pt>
                <c:pt idx="83">
                  <c:v>1.4041201429662629</c:v>
                </c:pt>
                <c:pt idx="84">
                  <c:v>1.4145376981235858</c:v>
                </c:pt>
                <c:pt idx="85">
                  <c:v>1.4248651514112174</c:v>
                </c:pt>
                <c:pt idx="86">
                  <c:v>1.4351051153848262</c:v>
                </c:pt>
                <c:pt idx="87">
                  <c:v>1.4452600853576547</c:v>
                </c:pt>
                <c:pt idx="88">
                  <c:v>1.4553324463191641</c:v>
                </c:pt>
                <c:pt idx="89">
                  <c:v>1.4653244793519447</c:v>
                </c:pt>
                <c:pt idx="90">
                  <c:v>1.475238367589939</c:v>
                </c:pt>
                <c:pt idx="91">
                  <c:v>1.485076201756766</c:v>
                </c:pt>
                <c:pt idx="92">
                  <c:v>1.4948399853191456</c:v>
                </c:pt>
                <c:pt idx="93">
                  <c:v>1.5045316392870727</c:v>
                </c:pt>
                <c:pt idx="94">
                  <c:v>1.5141530066893769</c:v>
                </c:pt>
                <c:pt idx="95">
                  <c:v>1.5237058567506336</c:v>
                </c:pt>
                <c:pt idx="96">
                  <c:v>1.5331918887929945</c:v>
                </c:pt>
                <c:pt idx="97">
                  <c:v>1.5426127358843671</c:v>
                </c:pt>
                <c:pt idx="98">
                  <c:v>1.5519699682524406</c:v>
                </c:pt>
                <c:pt idx="99">
                  <c:v>1.5612650964823329</c:v>
                </c:pt>
                <c:pt idx="100">
                  <c:v>1.5704995745140782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6B-4E79-AEFE-FCE8A3E7F7FA}"/>
            </c:ext>
          </c:extLst>
        </c:ser>
        <c:ser>
          <c:idx val="3"/>
          <c:order val="3"/>
          <c:tx>
            <c:v>Optimistic Outer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'Hab Zone Evolution'!$B$33:$B$133</c:f>
              <c:numCache>
                <c:formatCode>General</c:formatCode>
                <c:ptCount val="101"/>
                <c:pt idx="0">
                  <c:v>0</c:v>
                </c:pt>
                <c:pt idx="1">
                  <c:v>0.21289062499999989</c:v>
                </c:pt>
                <c:pt idx="2">
                  <c:v>0.42578124999999978</c:v>
                </c:pt>
                <c:pt idx="3">
                  <c:v>0.63867187499999967</c:v>
                </c:pt>
                <c:pt idx="4">
                  <c:v>0.85156249999999956</c:v>
                </c:pt>
                <c:pt idx="5">
                  <c:v>1.0644531249999996</c:v>
                </c:pt>
                <c:pt idx="6">
                  <c:v>1.2773437499999996</c:v>
                </c:pt>
                <c:pt idx="7">
                  <c:v>1.4902343749999996</c:v>
                </c:pt>
                <c:pt idx="8">
                  <c:v>1.7031249999999996</c:v>
                </c:pt>
                <c:pt idx="9">
                  <c:v>1.9160156249999996</c:v>
                </c:pt>
                <c:pt idx="10">
                  <c:v>2.1289062499999996</c:v>
                </c:pt>
                <c:pt idx="11">
                  <c:v>2.3417968749999996</c:v>
                </c:pt>
                <c:pt idx="12">
                  <c:v>2.5546874999999996</c:v>
                </c:pt>
                <c:pt idx="13">
                  <c:v>2.7675781249999996</c:v>
                </c:pt>
                <c:pt idx="14">
                  <c:v>2.9804687499999996</c:v>
                </c:pt>
                <c:pt idx="15">
                  <c:v>3.1933593749999996</c:v>
                </c:pt>
                <c:pt idx="16">
                  <c:v>3.4062499999999996</c:v>
                </c:pt>
                <c:pt idx="17">
                  <c:v>3.6191406249999996</c:v>
                </c:pt>
                <c:pt idx="18">
                  <c:v>3.8320312499999996</c:v>
                </c:pt>
                <c:pt idx="19">
                  <c:v>4.0449218749999991</c:v>
                </c:pt>
                <c:pt idx="20">
                  <c:v>4.2578124999999991</c:v>
                </c:pt>
                <c:pt idx="21">
                  <c:v>4.4707031249999991</c:v>
                </c:pt>
                <c:pt idx="22">
                  <c:v>4.6835937499999991</c:v>
                </c:pt>
                <c:pt idx="23">
                  <c:v>4.8964843749999991</c:v>
                </c:pt>
                <c:pt idx="24">
                  <c:v>5.1093749999999991</c:v>
                </c:pt>
                <c:pt idx="25">
                  <c:v>5.3222656249999991</c:v>
                </c:pt>
                <c:pt idx="26">
                  <c:v>5.5351562499999991</c:v>
                </c:pt>
                <c:pt idx="27">
                  <c:v>5.7480468749999991</c:v>
                </c:pt>
                <c:pt idx="28">
                  <c:v>5.9609374999999991</c:v>
                </c:pt>
                <c:pt idx="29">
                  <c:v>6.1738281249999991</c:v>
                </c:pt>
                <c:pt idx="30">
                  <c:v>6.3867187499999991</c:v>
                </c:pt>
                <c:pt idx="31">
                  <c:v>6.5996093749999991</c:v>
                </c:pt>
                <c:pt idx="32">
                  <c:v>6.8124999999999991</c:v>
                </c:pt>
                <c:pt idx="33">
                  <c:v>7.0253906249999991</c:v>
                </c:pt>
                <c:pt idx="34">
                  <c:v>7.2382812499999991</c:v>
                </c:pt>
                <c:pt idx="35">
                  <c:v>7.4511718749999991</c:v>
                </c:pt>
                <c:pt idx="36">
                  <c:v>7.6640624999999991</c:v>
                </c:pt>
                <c:pt idx="37">
                  <c:v>7.8769531249999991</c:v>
                </c:pt>
                <c:pt idx="38">
                  <c:v>8.0898437499999982</c:v>
                </c:pt>
                <c:pt idx="39">
                  <c:v>8.3027343749999982</c:v>
                </c:pt>
                <c:pt idx="40">
                  <c:v>8.5156249999999982</c:v>
                </c:pt>
                <c:pt idx="41">
                  <c:v>8.7285156249999982</c:v>
                </c:pt>
                <c:pt idx="42">
                  <c:v>8.9414062499999982</c:v>
                </c:pt>
                <c:pt idx="43">
                  <c:v>9.1542968749999982</c:v>
                </c:pt>
                <c:pt idx="44">
                  <c:v>9.3671874999999982</c:v>
                </c:pt>
                <c:pt idx="45">
                  <c:v>9.5800781249999982</c:v>
                </c:pt>
                <c:pt idx="46">
                  <c:v>9.7929687499999982</c:v>
                </c:pt>
                <c:pt idx="47">
                  <c:v>10.005859374999998</c:v>
                </c:pt>
                <c:pt idx="48">
                  <c:v>10.218749999999998</c:v>
                </c:pt>
                <c:pt idx="49">
                  <c:v>10.431640624999998</c:v>
                </c:pt>
                <c:pt idx="50">
                  <c:v>10.644531249999998</c:v>
                </c:pt>
                <c:pt idx="51">
                  <c:v>10.857421874999998</c:v>
                </c:pt>
                <c:pt idx="52">
                  <c:v>11.070312499999998</c:v>
                </c:pt>
                <c:pt idx="53">
                  <c:v>11.283203124999998</c:v>
                </c:pt>
                <c:pt idx="54">
                  <c:v>11.496093749999998</c:v>
                </c:pt>
                <c:pt idx="55">
                  <c:v>11.708984374999998</c:v>
                </c:pt>
                <c:pt idx="56">
                  <c:v>11.921874999999998</c:v>
                </c:pt>
                <c:pt idx="57">
                  <c:v>12.134765624999998</c:v>
                </c:pt>
                <c:pt idx="58">
                  <c:v>12.347656249999998</c:v>
                </c:pt>
                <c:pt idx="59">
                  <c:v>12.560546874999998</c:v>
                </c:pt>
                <c:pt idx="60">
                  <c:v>12.773437499999998</c:v>
                </c:pt>
                <c:pt idx="61">
                  <c:v>12.986328124999998</c:v>
                </c:pt>
                <c:pt idx="62">
                  <c:v>13.199218749999998</c:v>
                </c:pt>
                <c:pt idx="63">
                  <c:v>13.412109374999998</c:v>
                </c:pt>
                <c:pt idx="64">
                  <c:v>13.624999999999998</c:v>
                </c:pt>
                <c:pt idx="65">
                  <c:v>13.837890624999998</c:v>
                </c:pt>
                <c:pt idx="66">
                  <c:v>14.050781249999998</c:v>
                </c:pt>
                <c:pt idx="67">
                  <c:v>14.263671874999998</c:v>
                </c:pt>
                <c:pt idx="68">
                  <c:v>14.476562499999998</c:v>
                </c:pt>
                <c:pt idx="69">
                  <c:v>14.689453124999998</c:v>
                </c:pt>
                <c:pt idx="70">
                  <c:v>14.902343749999998</c:v>
                </c:pt>
                <c:pt idx="71">
                  <c:v>15.115234374999998</c:v>
                </c:pt>
                <c:pt idx="72">
                  <c:v>15.328124999999998</c:v>
                </c:pt>
                <c:pt idx="73">
                  <c:v>15.541015624999998</c:v>
                </c:pt>
                <c:pt idx="74">
                  <c:v>15.753906249999998</c:v>
                </c:pt>
                <c:pt idx="75">
                  <c:v>15.966796874999998</c:v>
                </c:pt>
                <c:pt idx="76">
                  <c:v>16.179687499999996</c:v>
                </c:pt>
                <c:pt idx="77">
                  <c:v>16.392578124999996</c:v>
                </c:pt>
                <c:pt idx="78">
                  <c:v>16.605468749999996</c:v>
                </c:pt>
                <c:pt idx="79">
                  <c:v>16.818359374999996</c:v>
                </c:pt>
                <c:pt idx="80">
                  <c:v>17.031249999999996</c:v>
                </c:pt>
                <c:pt idx="81">
                  <c:v>17.244140624999996</c:v>
                </c:pt>
                <c:pt idx="82">
                  <c:v>17.457031249999996</c:v>
                </c:pt>
                <c:pt idx="83">
                  <c:v>17.669921874999996</c:v>
                </c:pt>
                <c:pt idx="84">
                  <c:v>17.882812499999996</c:v>
                </c:pt>
                <c:pt idx="85">
                  <c:v>18.095703124999996</c:v>
                </c:pt>
                <c:pt idx="86">
                  <c:v>18.308593749999996</c:v>
                </c:pt>
                <c:pt idx="87">
                  <c:v>18.521484374999996</c:v>
                </c:pt>
                <c:pt idx="88">
                  <c:v>18.734374999999996</c:v>
                </c:pt>
                <c:pt idx="89">
                  <c:v>18.947265624999996</c:v>
                </c:pt>
                <c:pt idx="90">
                  <c:v>19.160156249999996</c:v>
                </c:pt>
                <c:pt idx="91">
                  <c:v>19.373046874999996</c:v>
                </c:pt>
                <c:pt idx="92">
                  <c:v>19.585937499999996</c:v>
                </c:pt>
                <c:pt idx="93">
                  <c:v>19.798828124999996</c:v>
                </c:pt>
                <c:pt idx="94">
                  <c:v>20.011718749999996</c:v>
                </c:pt>
                <c:pt idx="95">
                  <c:v>20.224609374999996</c:v>
                </c:pt>
                <c:pt idx="96">
                  <c:v>20.437499999999996</c:v>
                </c:pt>
                <c:pt idx="97">
                  <c:v>20.650390624999996</c:v>
                </c:pt>
                <c:pt idx="98">
                  <c:v>20.863281249999996</c:v>
                </c:pt>
                <c:pt idx="99">
                  <c:v>21.076171874999996</c:v>
                </c:pt>
                <c:pt idx="100">
                  <c:v>21.289062499999996</c:v>
                </c:pt>
              </c:numCache>
            </c:numRef>
          </c:xVal>
          <c:yVal>
            <c:numRef>
              <c:f>'Hab Zone Evolution'!$O$33:$O$133</c:f>
              <c:numCache>
                <c:formatCode>General</c:formatCode>
                <c:ptCount val="101"/>
                <c:pt idx="0">
                  <c:v>0.94860737540548945</c:v>
                </c:pt>
                <c:pt idx="1">
                  <c:v>0.95132897277263262</c:v>
                </c:pt>
                <c:pt idx="2">
                  <c:v>0.95410666275158507</c:v>
                </c:pt>
                <c:pt idx="3">
                  <c:v>0.9569401749972678</c:v>
                </c:pt>
                <c:pt idx="4">
                  <c:v>0.95982922227279066</c:v>
                </c:pt>
                <c:pt idx="5">
                  <c:v>0.96277350108634008</c:v>
                </c:pt>
                <c:pt idx="6">
                  <c:v>0.96577269233192131</c:v>
                </c:pt>
                <c:pt idx="7">
                  <c:v>0.96882646193244537</c:v>
                </c:pt>
                <c:pt idx="8">
                  <c:v>0.9719344614836456</c:v>
                </c:pt>
                <c:pt idx="9">
                  <c:v>0.97509632889757158</c:v>
                </c:pt>
                <c:pt idx="10">
                  <c:v>0.97831168904429289</c:v>
                </c:pt>
                <c:pt idx="11">
                  <c:v>0.98158015439055246</c:v>
                </c:pt>
                <c:pt idx="12">
                  <c:v>0.98490132563424027</c:v>
                </c:pt>
                <c:pt idx="13">
                  <c:v>0.9882747923335512</c:v>
                </c:pt>
                <c:pt idx="14">
                  <c:v>0.9917001335298038</c:v>
                </c:pt>
                <c:pt idx="15">
                  <c:v>0.99517691836287503</c:v>
                </c:pt>
                <c:pt idx="16">
                  <c:v>0.99870470667845468</c:v>
                </c:pt>
                <c:pt idx="17">
                  <c:v>1.0022830496261421</c:v>
                </c:pt>
                <c:pt idx="18">
                  <c:v>1.0059114902476785</c:v>
                </c:pt>
                <c:pt idx="19">
                  <c:v>1.0095895640546559</c:v>
                </c:pt>
                <c:pt idx="20">
                  <c:v>1.0133167995948349</c:v>
                </c:pt>
                <c:pt idx="21">
                  <c:v>1.0170927190068215</c:v>
                </c:pt>
                <c:pt idx="22">
                  <c:v>1.0209168385622081</c:v>
                </c:pt>
                <c:pt idx="23">
                  <c:v>1.024788669194961</c:v>
                </c:pt>
                <c:pt idx="24">
                  <c:v>1.0287077170175103</c:v>
                </c:pt>
                <c:pt idx="25">
                  <c:v>1.032673483823384</c:v>
                </c:pt>
                <c:pt idx="26">
                  <c:v>1.0366854675756141</c:v>
                </c:pt>
                <c:pt idx="27">
                  <c:v>1.0407431628813937</c:v>
                </c:pt>
                <c:pt idx="28">
                  <c:v>1.0448460614519399</c:v>
                </c:pt>
                <c:pt idx="29">
                  <c:v>1.0489936525481882</c:v>
                </c:pt>
                <c:pt idx="30">
                  <c:v>1.0531854234116602</c:v>
                </c:pt>
                <c:pt idx="31">
                  <c:v>1.0574208596805452</c:v>
                </c:pt>
                <c:pt idx="32">
                  <c:v>1.0616994457912956</c:v>
                </c:pt>
                <c:pt idx="33">
                  <c:v>1.0660206653652453</c:v>
                </c:pt>
                <c:pt idx="34">
                  <c:v>1.0703840015807149</c:v>
                </c:pt>
                <c:pt idx="35">
                  <c:v>1.0747889375302591</c:v>
                </c:pt>
                <c:pt idx="36">
                  <c:v>1.0792349565637183</c:v>
                </c:pt>
                <c:pt idx="37">
                  <c:v>1.0837215426165721</c:v>
                </c:pt>
                <c:pt idx="38">
                  <c:v>1.0882481805243418</c:v>
                </c:pt>
                <c:pt idx="39">
                  <c:v>1.0928143563227617</c:v>
                </c:pt>
                <c:pt idx="40">
                  <c:v>1.0974195575340895</c:v>
                </c:pt>
                <c:pt idx="41">
                  <c:v>1.1020632734401032</c:v>
                </c:pt>
                <c:pt idx="42">
                  <c:v>1.1067449953413075</c:v>
                </c:pt>
                <c:pt idx="43">
                  <c:v>1.1114642168033748</c:v>
                </c:pt>
                <c:pt idx="44">
                  <c:v>1.1162204338904864</c:v>
                </c:pt>
                <c:pt idx="45">
                  <c:v>1.1210131453863676</c:v>
                </c:pt>
                <c:pt idx="46">
                  <c:v>1.1258418530028633</c:v>
                </c:pt>
                <c:pt idx="47">
                  <c:v>1.130706061576551</c:v>
                </c:pt>
                <c:pt idx="48">
                  <c:v>1.1356052792539839</c:v>
                </c:pt>
                <c:pt idx="49">
                  <c:v>1.1405390176651893</c:v>
                </c:pt>
                <c:pt idx="50">
                  <c:v>1.1455067920865369</c:v>
                </c:pt>
                <c:pt idx="51">
                  <c:v>1.1505081215926909</c:v>
                </c:pt>
                <c:pt idx="52">
                  <c:v>1.1555425291982788</c:v>
                </c:pt>
                <c:pt idx="53">
                  <c:v>1.160609541989718</c:v>
                </c:pt>
                <c:pt idx="54">
                  <c:v>1.1657086912469528</c:v>
                </c:pt>
                <c:pt idx="55">
                  <c:v>1.1708395125563071</c:v>
                </c:pt>
                <c:pt idx="56">
                  <c:v>1.1760015459140112</c:v>
                </c:pt>
                <c:pt idx="57">
                  <c:v>1.1811943358210653</c:v>
                </c:pt>
                <c:pt idx="58">
                  <c:v>1.186417431369837</c:v>
                </c:pt>
                <c:pt idx="59">
                  <c:v>1.1916703863225313</c:v>
                </c:pt>
                <c:pt idx="60">
                  <c:v>1.2045221590823452</c:v>
                </c:pt>
                <c:pt idx="61">
                  <c:v>1.2188886862434412</c:v>
                </c:pt>
                <c:pt idx="62">
                  <c:v>1.2330341277455934</c:v>
                </c:pt>
                <c:pt idx="63">
                  <c:v>1.246968590622314</c:v>
                </c:pt>
                <c:pt idx="64">
                  <c:v>1.2607014866104924</c:v>
                </c:pt>
                <c:pt idx="65">
                  <c:v>1.2742415949342931</c:v>
                </c:pt>
                <c:pt idx="66">
                  <c:v>1.2875971181025485</c:v>
                </c:pt>
                <c:pt idx="67">
                  <c:v>1.3007757316404587</c:v>
                </c:pt>
                <c:pt idx="68">
                  <c:v>1.3137846285366934</c:v>
                </c:pt>
                <c:pt idx="69">
                  <c:v>1.3266305590711529</c:v>
                </c:pt>
                <c:pt idx="70">
                  <c:v>1.3393198665921722</c:v>
                </c:pt>
                <c:pt idx="71">
                  <c:v>1.351858519731278</c:v>
                </c:pt>
                <c:pt idx="72">
                  <c:v>1.3642521414758109</c:v>
                </c:pt>
                <c:pt idx="73">
                  <c:v>1.376506035462578</c:v>
                </c:pt>
                <c:pt idx="74">
                  <c:v>1.3886252098073164</c:v>
                </c:pt>
                <c:pt idx="75">
                  <c:v>1.4006143987436357</c:v>
                </c:pt>
                <c:pt idx="76">
                  <c:v>1.4124780823100627</c:v>
                </c:pt>
                <c:pt idx="77">
                  <c:v>1.4242205042938461</c:v>
                </c:pt>
                <c:pt idx="78">
                  <c:v>1.4358456886144371</c:v>
                </c:pt>
                <c:pt idx="79">
                  <c:v>1.4473574543074399</c:v>
                </c:pt>
                <c:pt idx="80">
                  <c:v>1.4587594292507076</c:v>
                </c:pt>
                <c:pt idx="81">
                  <c:v>1.4700550627577085</c:v>
                </c:pt>
                <c:pt idx="82">
                  <c:v>1.4812476371489425</c:v>
                </c:pt>
                <c:pt idx="83">
                  <c:v>1.4923402783996751</c:v>
                </c:pt>
                <c:pt idx="84">
                  <c:v>1.503335965951363</c:v>
                </c:pt>
                <c:pt idx="85">
                  <c:v>1.5142375417646032</c:v>
                </c:pt>
                <c:pt idx="86">
                  <c:v>1.5250477186830917</c:v>
                </c:pt>
                <c:pt idx="87">
                  <c:v>1.5357690881707116</c:v>
                </c:pt>
                <c:pt idx="88">
                  <c:v>1.5464041274774345</c:v>
                </c:pt>
                <c:pt idx="89">
                  <c:v>1.5569552062839875</c:v>
                </c:pt>
                <c:pt idx="90">
                  <c:v>1.5674245928702131</c:v>
                </c:pt>
                <c:pt idx="91">
                  <c:v>1.5778144598475743</c:v>
                </c:pt>
                <c:pt idx="92">
                  <c:v>1.5881268894922935</c:v>
                </c:pt>
                <c:pt idx="93">
                  <c:v>1.5983638787120893</c:v>
                </c:pt>
                <c:pt idx="94">
                  <c:v>1.6085273436763368</c:v>
                </c:pt>
                <c:pt idx="95">
                  <c:v>1.6186191241366734</c:v>
                </c:pt>
                <c:pt idx="96">
                  <c:v>1.6286409874625689</c:v>
                </c:pt>
                <c:pt idx="97">
                  <c:v>1.6385946324141398</c:v>
                </c:pt>
                <c:pt idx="98">
                  <c:v>1.6484816926724766</c:v>
                </c:pt>
                <c:pt idx="99">
                  <c:v>1.6583037401459477</c:v>
                </c:pt>
                <c:pt idx="100">
                  <c:v>1.6680622880693239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06B-4E79-AEFE-FCE8A3E7F7FA}"/>
            </c:ext>
          </c:extLst>
        </c:ser>
        <c:ser>
          <c:idx val="4"/>
          <c:order val="4"/>
          <c:tx>
            <c:v>Planet</c:v>
          </c:tx>
          <c:spPr>
            <a:ln w="19050" cap="rnd">
              <a:solidFill>
                <a:srgbClr val="FF0000">
                  <a:alpha val="50000"/>
                </a:srgb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'Hab Zone Evolution'!$B$33:$B$133</c:f>
              <c:numCache>
                <c:formatCode>General</c:formatCode>
                <c:ptCount val="101"/>
                <c:pt idx="0">
                  <c:v>0</c:v>
                </c:pt>
                <c:pt idx="1">
                  <c:v>0.21289062499999989</c:v>
                </c:pt>
                <c:pt idx="2">
                  <c:v>0.42578124999999978</c:v>
                </c:pt>
                <c:pt idx="3">
                  <c:v>0.63867187499999967</c:v>
                </c:pt>
                <c:pt idx="4">
                  <c:v>0.85156249999999956</c:v>
                </c:pt>
                <c:pt idx="5">
                  <c:v>1.0644531249999996</c:v>
                </c:pt>
                <c:pt idx="6">
                  <c:v>1.2773437499999996</c:v>
                </c:pt>
                <c:pt idx="7">
                  <c:v>1.4902343749999996</c:v>
                </c:pt>
                <c:pt idx="8">
                  <c:v>1.7031249999999996</c:v>
                </c:pt>
                <c:pt idx="9">
                  <c:v>1.9160156249999996</c:v>
                </c:pt>
                <c:pt idx="10">
                  <c:v>2.1289062499999996</c:v>
                </c:pt>
                <c:pt idx="11">
                  <c:v>2.3417968749999996</c:v>
                </c:pt>
                <c:pt idx="12">
                  <c:v>2.5546874999999996</c:v>
                </c:pt>
                <c:pt idx="13">
                  <c:v>2.7675781249999996</c:v>
                </c:pt>
                <c:pt idx="14">
                  <c:v>2.9804687499999996</c:v>
                </c:pt>
                <c:pt idx="15">
                  <c:v>3.1933593749999996</c:v>
                </c:pt>
                <c:pt idx="16">
                  <c:v>3.4062499999999996</c:v>
                </c:pt>
                <c:pt idx="17">
                  <c:v>3.6191406249999996</c:v>
                </c:pt>
                <c:pt idx="18">
                  <c:v>3.8320312499999996</c:v>
                </c:pt>
                <c:pt idx="19">
                  <c:v>4.0449218749999991</c:v>
                </c:pt>
                <c:pt idx="20">
                  <c:v>4.2578124999999991</c:v>
                </c:pt>
                <c:pt idx="21">
                  <c:v>4.4707031249999991</c:v>
                </c:pt>
                <c:pt idx="22">
                  <c:v>4.6835937499999991</c:v>
                </c:pt>
                <c:pt idx="23">
                  <c:v>4.8964843749999991</c:v>
                </c:pt>
                <c:pt idx="24">
                  <c:v>5.1093749999999991</c:v>
                </c:pt>
                <c:pt idx="25">
                  <c:v>5.3222656249999991</c:v>
                </c:pt>
                <c:pt idx="26">
                  <c:v>5.5351562499999991</c:v>
                </c:pt>
                <c:pt idx="27">
                  <c:v>5.7480468749999991</c:v>
                </c:pt>
                <c:pt idx="28">
                  <c:v>5.9609374999999991</c:v>
                </c:pt>
                <c:pt idx="29">
                  <c:v>6.1738281249999991</c:v>
                </c:pt>
                <c:pt idx="30">
                  <c:v>6.3867187499999991</c:v>
                </c:pt>
                <c:pt idx="31">
                  <c:v>6.5996093749999991</c:v>
                </c:pt>
                <c:pt idx="32">
                  <c:v>6.8124999999999991</c:v>
                </c:pt>
                <c:pt idx="33">
                  <c:v>7.0253906249999991</c:v>
                </c:pt>
                <c:pt idx="34">
                  <c:v>7.2382812499999991</c:v>
                </c:pt>
                <c:pt idx="35">
                  <c:v>7.4511718749999991</c:v>
                </c:pt>
                <c:pt idx="36">
                  <c:v>7.6640624999999991</c:v>
                </c:pt>
                <c:pt idx="37">
                  <c:v>7.8769531249999991</c:v>
                </c:pt>
                <c:pt idx="38">
                  <c:v>8.0898437499999982</c:v>
                </c:pt>
                <c:pt idx="39">
                  <c:v>8.3027343749999982</c:v>
                </c:pt>
                <c:pt idx="40">
                  <c:v>8.5156249999999982</c:v>
                </c:pt>
                <c:pt idx="41">
                  <c:v>8.7285156249999982</c:v>
                </c:pt>
                <c:pt idx="42">
                  <c:v>8.9414062499999982</c:v>
                </c:pt>
                <c:pt idx="43">
                  <c:v>9.1542968749999982</c:v>
                </c:pt>
                <c:pt idx="44">
                  <c:v>9.3671874999999982</c:v>
                </c:pt>
                <c:pt idx="45">
                  <c:v>9.5800781249999982</c:v>
                </c:pt>
                <c:pt idx="46">
                  <c:v>9.7929687499999982</c:v>
                </c:pt>
                <c:pt idx="47">
                  <c:v>10.005859374999998</c:v>
                </c:pt>
                <c:pt idx="48">
                  <c:v>10.218749999999998</c:v>
                </c:pt>
                <c:pt idx="49">
                  <c:v>10.431640624999998</c:v>
                </c:pt>
                <c:pt idx="50">
                  <c:v>10.644531249999998</c:v>
                </c:pt>
                <c:pt idx="51">
                  <c:v>10.857421874999998</c:v>
                </c:pt>
                <c:pt idx="52">
                  <c:v>11.070312499999998</c:v>
                </c:pt>
                <c:pt idx="53">
                  <c:v>11.283203124999998</c:v>
                </c:pt>
                <c:pt idx="54">
                  <c:v>11.496093749999998</c:v>
                </c:pt>
                <c:pt idx="55">
                  <c:v>11.708984374999998</c:v>
                </c:pt>
                <c:pt idx="56">
                  <c:v>11.921874999999998</c:v>
                </c:pt>
                <c:pt idx="57">
                  <c:v>12.134765624999998</c:v>
                </c:pt>
                <c:pt idx="58">
                  <c:v>12.347656249999998</c:v>
                </c:pt>
                <c:pt idx="59">
                  <c:v>12.560546874999998</c:v>
                </c:pt>
                <c:pt idx="60">
                  <c:v>12.773437499999998</c:v>
                </c:pt>
                <c:pt idx="61">
                  <c:v>12.986328124999998</c:v>
                </c:pt>
                <c:pt idx="62">
                  <c:v>13.199218749999998</c:v>
                </c:pt>
                <c:pt idx="63">
                  <c:v>13.412109374999998</c:v>
                </c:pt>
                <c:pt idx="64">
                  <c:v>13.624999999999998</c:v>
                </c:pt>
                <c:pt idx="65">
                  <c:v>13.837890624999998</c:v>
                </c:pt>
                <c:pt idx="66">
                  <c:v>14.050781249999998</c:v>
                </c:pt>
                <c:pt idx="67">
                  <c:v>14.263671874999998</c:v>
                </c:pt>
                <c:pt idx="68">
                  <c:v>14.476562499999998</c:v>
                </c:pt>
                <c:pt idx="69">
                  <c:v>14.689453124999998</c:v>
                </c:pt>
                <c:pt idx="70">
                  <c:v>14.902343749999998</c:v>
                </c:pt>
                <c:pt idx="71">
                  <c:v>15.115234374999998</c:v>
                </c:pt>
                <c:pt idx="72">
                  <c:v>15.328124999999998</c:v>
                </c:pt>
                <c:pt idx="73">
                  <c:v>15.541015624999998</c:v>
                </c:pt>
                <c:pt idx="74">
                  <c:v>15.753906249999998</c:v>
                </c:pt>
                <c:pt idx="75">
                  <c:v>15.966796874999998</c:v>
                </c:pt>
                <c:pt idx="76">
                  <c:v>16.179687499999996</c:v>
                </c:pt>
                <c:pt idx="77">
                  <c:v>16.392578124999996</c:v>
                </c:pt>
                <c:pt idx="78">
                  <c:v>16.605468749999996</c:v>
                </c:pt>
                <c:pt idx="79">
                  <c:v>16.818359374999996</c:v>
                </c:pt>
                <c:pt idx="80">
                  <c:v>17.031249999999996</c:v>
                </c:pt>
                <c:pt idx="81">
                  <c:v>17.244140624999996</c:v>
                </c:pt>
                <c:pt idx="82">
                  <c:v>17.457031249999996</c:v>
                </c:pt>
                <c:pt idx="83">
                  <c:v>17.669921874999996</c:v>
                </c:pt>
                <c:pt idx="84">
                  <c:v>17.882812499999996</c:v>
                </c:pt>
                <c:pt idx="85">
                  <c:v>18.095703124999996</c:v>
                </c:pt>
                <c:pt idx="86">
                  <c:v>18.308593749999996</c:v>
                </c:pt>
                <c:pt idx="87">
                  <c:v>18.521484374999996</c:v>
                </c:pt>
                <c:pt idx="88">
                  <c:v>18.734374999999996</c:v>
                </c:pt>
                <c:pt idx="89">
                  <c:v>18.947265624999996</c:v>
                </c:pt>
                <c:pt idx="90">
                  <c:v>19.160156249999996</c:v>
                </c:pt>
                <c:pt idx="91">
                  <c:v>19.373046874999996</c:v>
                </c:pt>
                <c:pt idx="92">
                  <c:v>19.585937499999996</c:v>
                </c:pt>
                <c:pt idx="93">
                  <c:v>19.798828124999996</c:v>
                </c:pt>
                <c:pt idx="94">
                  <c:v>20.011718749999996</c:v>
                </c:pt>
                <c:pt idx="95">
                  <c:v>20.224609374999996</c:v>
                </c:pt>
                <c:pt idx="96">
                  <c:v>20.437499999999996</c:v>
                </c:pt>
                <c:pt idx="97">
                  <c:v>20.650390624999996</c:v>
                </c:pt>
                <c:pt idx="98">
                  <c:v>20.863281249999996</c:v>
                </c:pt>
                <c:pt idx="99">
                  <c:v>21.076171874999996</c:v>
                </c:pt>
                <c:pt idx="100">
                  <c:v>21.289062499999996</c:v>
                </c:pt>
              </c:numCache>
            </c:numRef>
          </c:xVal>
          <c:yVal>
            <c:numRef>
              <c:f>'Hab Zone Evolution'!$Q$33:$Q$133</c:f>
              <c:numCache>
                <c:formatCode>General</c:formatCode>
                <c:ptCount val="101"/>
                <c:pt idx="0">
                  <c:v>0.76</c:v>
                </c:pt>
                <c:pt idx="1">
                  <c:v>0.76</c:v>
                </c:pt>
                <c:pt idx="2">
                  <c:v>0.76</c:v>
                </c:pt>
                <c:pt idx="3">
                  <c:v>0.76</c:v>
                </c:pt>
                <c:pt idx="4">
                  <c:v>0.76</c:v>
                </c:pt>
                <c:pt idx="5">
                  <c:v>0.76</c:v>
                </c:pt>
                <c:pt idx="6">
                  <c:v>0.76</c:v>
                </c:pt>
                <c:pt idx="7">
                  <c:v>0.76</c:v>
                </c:pt>
                <c:pt idx="8">
                  <c:v>0.76</c:v>
                </c:pt>
                <c:pt idx="9">
                  <c:v>0.76</c:v>
                </c:pt>
                <c:pt idx="10">
                  <c:v>0.76</c:v>
                </c:pt>
                <c:pt idx="11">
                  <c:v>0.76</c:v>
                </c:pt>
                <c:pt idx="12">
                  <c:v>0.76</c:v>
                </c:pt>
                <c:pt idx="13">
                  <c:v>0.76</c:v>
                </c:pt>
                <c:pt idx="14">
                  <c:v>0.76</c:v>
                </c:pt>
                <c:pt idx="15">
                  <c:v>0.76</c:v>
                </c:pt>
                <c:pt idx="16">
                  <c:v>0.76</c:v>
                </c:pt>
                <c:pt idx="17">
                  <c:v>0.76</c:v>
                </c:pt>
                <c:pt idx="18">
                  <c:v>0.76</c:v>
                </c:pt>
                <c:pt idx="19">
                  <c:v>0.76</c:v>
                </c:pt>
                <c:pt idx="20">
                  <c:v>0.76</c:v>
                </c:pt>
                <c:pt idx="21">
                  <c:v>0.76</c:v>
                </c:pt>
                <c:pt idx="22">
                  <c:v>0.76</c:v>
                </c:pt>
                <c:pt idx="23">
                  <c:v>0.76</c:v>
                </c:pt>
                <c:pt idx="24">
                  <c:v>0.76</c:v>
                </c:pt>
                <c:pt idx="25">
                  <c:v>0.76</c:v>
                </c:pt>
                <c:pt idx="26">
                  <c:v>0.76</c:v>
                </c:pt>
                <c:pt idx="27">
                  <c:v>0.76</c:v>
                </c:pt>
                <c:pt idx="28">
                  <c:v>0.76</c:v>
                </c:pt>
                <c:pt idx="29">
                  <c:v>0.76</c:v>
                </c:pt>
                <c:pt idx="30">
                  <c:v>0.76</c:v>
                </c:pt>
                <c:pt idx="31">
                  <c:v>0.76</c:v>
                </c:pt>
                <c:pt idx="32">
                  <c:v>0.76</c:v>
                </c:pt>
                <c:pt idx="33">
                  <c:v>0.76</c:v>
                </c:pt>
                <c:pt idx="34">
                  <c:v>0.76</c:v>
                </c:pt>
                <c:pt idx="35">
                  <c:v>0.76</c:v>
                </c:pt>
                <c:pt idx="36">
                  <c:v>0.76</c:v>
                </c:pt>
                <c:pt idx="37">
                  <c:v>0.76</c:v>
                </c:pt>
                <c:pt idx="38">
                  <c:v>0.76</c:v>
                </c:pt>
                <c:pt idx="39">
                  <c:v>0.76</c:v>
                </c:pt>
                <c:pt idx="40">
                  <c:v>0.76</c:v>
                </c:pt>
                <c:pt idx="41">
                  <c:v>0.76</c:v>
                </c:pt>
                <c:pt idx="42">
                  <c:v>0.76</c:v>
                </c:pt>
                <c:pt idx="43">
                  <c:v>0.76</c:v>
                </c:pt>
                <c:pt idx="44">
                  <c:v>0.76</c:v>
                </c:pt>
                <c:pt idx="45">
                  <c:v>0.76</c:v>
                </c:pt>
                <c:pt idx="46">
                  <c:v>0.76</c:v>
                </c:pt>
                <c:pt idx="47">
                  <c:v>0.76</c:v>
                </c:pt>
                <c:pt idx="48">
                  <c:v>0.76</c:v>
                </c:pt>
                <c:pt idx="49">
                  <c:v>0.76</c:v>
                </c:pt>
                <c:pt idx="50">
                  <c:v>0.76</c:v>
                </c:pt>
                <c:pt idx="51">
                  <c:v>0.76</c:v>
                </c:pt>
                <c:pt idx="52">
                  <c:v>0.76</c:v>
                </c:pt>
                <c:pt idx="53">
                  <c:v>0.76</c:v>
                </c:pt>
                <c:pt idx="54">
                  <c:v>0.76</c:v>
                </c:pt>
                <c:pt idx="55">
                  <c:v>0.76</c:v>
                </c:pt>
                <c:pt idx="56">
                  <c:v>0.76</c:v>
                </c:pt>
                <c:pt idx="57">
                  <c:v>0.76</c:v>
                </c:pt>
                <c:pt idx="58">
                  <c:v>0.76</c:v>
                </c:pt>
                <c:pt idx="59">
                  <c:v>0.76</c:v>
                </c:pt>
                <c:pt idx="60">
                  <c:v>0.76</c:v>
                </c:pt>
                <c:pt idx="61">
                  <c:v>0.76</c:v>
                </c:pt>
                <c:pt idx="62">
                  <c:v>0.76</c:v>
                </c:pt>
                <c:pt idx="63">
                  <c:v>0.76</c:v>
                </c:pt>
                <c:pt idx="64">
                  <c:v>0.76</c:v>
                </c:pt>
                <c:pt idx="65">
                  <c:v>0.76</c:v>
                </c:pt>
                <c:pt idx="66">
                  <c:v>0.76</c:v>
                </c:pt>
                <c:pt idx="67">
                  <c:v>0.76</c:v>
                </c:pt>
                <c:pt idx="68">
                  <c:v>0.76</c:v>
                </c:pt>
                <c:pt idx="69">
                  <c:v>0.76</c:v>
                </c:pt>
                <c:pt idx="70">
                  <c:v>0.76</c:v>
                </c:pt>
                <c:pt idx="71">
                  <c:v>0.76</c:v>
                </c:pt>
                <c:pt idx="72">
                  <c:v>0.76</c:v>
                </c:pt>
                <c:pt idx="73">
                  <c:v>0.76</c:v>
                </c:pt>
                <c:pt idx="74">
                  <c:v>0.76</c:v>
                </c:pt>
                <c:pt idx="75">
                  <c:v>0.76</c:v>
                </c:pt>
                <c:pt idx="76">
                  <c:v>0.76</c:v>
                </c:pt>
                <c:pt idx="77">
                  <c:v>0.76</c:v>
                </c:pt>
                <c:pt idx="78">
                  <c:v>0.76</c:v>
                </c:pt>
                <c:pt idx="79">
                  <c:v>0.76</c:v>
                </c:pt>
                <c:pt idx="80">
                  <c:v>0.76</c:v>
                </c:pt>
                <c:pt idx="81">
                  <c:v>0.76</c:v>
                </c:pt>
                <c:pt idx="82">
                  <c:v>0.76</c:v>
                </c:pt>
                <c:pt idx="83">
                  <c:v>0.76</c:v>
                </c:pt>
                <c:pt idx="84">
                  <c:v>0.76</c:v>
                </c:pt>
                <c:pt idx="85">
                  <c:v>0.76</c:v>
                </c:pt>
                <c:pt idx="86">
                  <c:v>0.76</c:v>
                </c:pt>
                <c:pt idx="87">
                  <c:v>0.76</c:v>
                </c:pt>
                <c:pt idx="88">
                  <c:v>0.76</c:v>
                </c:pt>
                <c:pt idx="89">
                  <c:v>0.76</c:v>
                </c:pt>
                <c:pt idx="90">
                  <c:v>0.76</c:v>
                </c:pt>
                <c:pt idx="91">
                  <c:v>0.76</c:v>
                </c:pt>
                <c:pt idx="92">
                  <c:v>0.76</c:v>
                </c:pt>
                <c:pt idx="93">
                  <c:v>0.76</c:v>
                </c:pt>
                <c:pt idx="94">
                  <c:v>0.76</c:v>
                </c:pt>
                <c:pt idx="95">
                  <c:v>0.76</c:v>
                </c:pt>
                <c:pt idx="96">
                  <c:v>0.76</c:v>
                </c:pt>
                <c:pt idx="97">
                  <c:v>0.76</c:v>
                </c:pt>
                <c:pt idx="98">
                  <c:v>0.76</c:v>
                </c:pt>
                <c:pt idx="99">
                  <c:v>0.76</c:v>
                </c:pt>
                <c:pt idx="100">
                  <c:v>0.76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DA-4582-A432-2512F7180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809376"/>
        <c:axId val="287808984"/>
      </c:scatterChart>
      <c:valAx>
        <c:axId val="28780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(billion 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808984"/>
        <c:crosses val="autoZero"/>
        <c:crossBetween val="midCat"/>
      </c:valAx>
      <c:valAx>
        <c:axId val="287808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Boundary</a:t>
                </a:r>
                <a:r>
                  <a:rPr lang="en-US" baseline="0"/>
                  <a:t> Radius (AU)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809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'Irradiance Fast Rot'!$J$49:$AT$49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F5-48A4-8684-68C86F9E4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'Irradiance Fast Rot'!$J$50:$AT$50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6-46E6-B7EF-E8A4FDAA7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'Irradiance Fast Rot'!$J$48:$AT$48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89-485E-95A9-B94A3D4AE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'Irradiance Fast Rot'!$J$51:$AT$51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EF-4513-AB35-81207D636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'Irradiance Fast Rot'!$J$52:$AT$52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97-49EF-A838-68EB6E545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'Irradiance Fast Rot'!$J$53:$AT$53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ED-4C3B-8578-38EE55829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'Irradiance Fast Rot'!$J$54:$AT$54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93-4F3A-AA17-1E60033CB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'Irradiance Fast Rot'!$J$55:$AT$55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6F-488E-987A-C7739EB00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'Irradiance Fast Rot'!$J$56:$AT$56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AB-48AB-BAC1-C2EEB9DDE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'Irradiance Fast Rot'!$J$57:$AT$57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68-4A7F-902A-A0C4A0DD8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'Irradiance Fast Rot'!$J$58:$AT$58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C6-4F11-A44C-4097B6E86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'Irradiance Fast Rot'!$J$59:$AT$59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6B-4B24-B0EB-3AF808F7F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'Irradiance Fast Rot'!$J$60:$AT$60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B-4EE9-84CC-31374E1C6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'Irradiance Fast Rot'!$J$61:$AT$61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18-46F5-B152-D89E8D641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'Irradiance Fast Rot'!$J$62:$AT$62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4C-4A25-A938-65FC6192C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'Irradiance Fast Rot'!$J$63:$AT$63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65-4481-BB54-56D7195D7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'Irradiance Fast Rot'!$J$64:$AT$64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23-445E-BE95-AEEF4060A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'Irradiance Fast Rot'!$J$65:$AT$65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11-4C3F-AAB1-F10C45FBA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'Irradiance Fast Rot'!$J$66:$AT$66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3A-41CF-9954-00E3B2672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1"/>
          <c:tx>
            <c:v>Irradiance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'Irradiance Slow Rot'!$AW$4:$AW$76</c:f>
              <c:numCache>
                <c:formatCode>General</c:formatCode>
                <c:ptCount val="7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</c:numCache>
            </c:numRef>
          </c:xVal>
          <c:yVal>
            <c:numRef>
              <c:f>'Irradiance Slow Rot'!$BE$4:$BE$76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BB-4170-9288-5673600A5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119560"/>
        <c:axId val="587314184"/>
      </c:scatterChart>
      <c:scatterChart>
        <c:scatterStyle val="lineMarker"/>
        <c:varyColors val="0"/>
        <c:ser>
          <c:idx val="0"/>
          <c:order val="0"/>
          <c:tx>
            <c:v>Star Angular Height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'Irradiance Slow Rot'!$AW$4:$AW$76</c:f>
              <c:numCache>
                <c:formatCode>General</c:formatCode>
                <c:ptCount val="7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</c:numCache>
            </c:numRef>
          </c:xVal>
          <c:yVal>
            <c:numRef>
              <c:f>'Irradiance Slow Rot'!$BD$4:$BD$76</c:f>
              <c:numCache>
                <c:formatCode>General</c:formatCode>
                <c:ptCount val="73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90</c:v>
                </c:pt>
                <c:pt idx="28">
                  <c:v>90</c:v>
                </c:pt>
                <c:pt idx="29">
                  <c:v>90</c:v>
                </c:pt>
                <c:pt idx="30">
                  <c:v>90</c:v>
                </c:pt>
                <c:pt idx="31">
                  <c:v>90</c:v>
                </c:pt>
                <c:pt idx="32">
                  <c:v>90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  <c:pt idx="36">
                  <c:v>90</c:v>
                </c:pt>
                <c:pt idx="37">
                  <c:v>90</c:v>
                </c:pt>
                <c:pt idx="38">
                  <c:v>90</c:v>
                </c:pt>
                <c:pt idx="39">
                  <c:v>90</c:v>
                </c:pt>
                <c:pt idx="40">
                  <c:v>90</c:v>
                </c:pt>
                <c:pt idx="41">
                  <c:v>90</c:v>
                </c:pt>
                <c:pt idx="42">
                  <c:v>90</c:v>
                </c:pt>
                <c:pt idx="43">
                  <c:v>90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90</c:v>
                </c:pt>
                <c:pt idx="49">
                  <c:v>90</c:v>
                </c:pt>
                <c:pt idx="50">
                  <c:v>90</c:v>
                </c:pt>
                <c:pt idx="51">
                  <c:v>90</c:v>
                </c:pt>
                <c:pt idx="52">
                  <c:v>90</c:v>
                </c:pt>
                <c:pt idx="53">
                  <c:v>90</c:v>
                </c:pt>
                <c:pt idx="54">
                  <c:v>90</c:v>
                </c:pt>
                <c:pt idx="55">
                  <c:v>90</c:v>
                </c:pt>
                <c:pt idx="56">
                  <c:v>90</c:v>
                </c:pt>
                <c:pt idx="57">
                  <c:v>90</c:v>
                </c:pt>
                <c:pt idx="58">
                  <c:v>90</c:v>
                </c:pt>
                <c:pt idx="59">
                  <c:v>90</c:v>
                </c:pt>
                <c:pt idx="60">
                  <c:v>90</c:v>
                </c:pt>
                <c:pt idx="61">
                  <c:v>90</c:v>
                </c:pt>
                <c:pt idx="62">
                  <c:v>90</c:v>
                </c:pt>
                <c:pt idx="63">
                  <c:v>90</c:v>
                </c:pt>
                <c:pt idx="64">
                  <c:v>90</c:v>
                </c:pt>
                <c:pt idx="65">
                  <c:v>90</c:v>
                </c:pt>
                <c:pt idx="66">
                  <c:v>90</c:v>
                </c:pt>
                <c:pt idx="67">
                  <c:v>90</c:v>
                </c:pt>
                <c:pt idx="68">
                  <c:v>90</c:v>
                </c:pt>
                <c:pt idx="69">
                  <c:v>90</c:v>
                </c:pt>
                <c:pt idx="70">
                  <c:v>90</c:v>
                </c:pt>
                <c:pt idx="71">
                  <c:v>90</c:v>
                </c:pt>
                <c:pt idx="72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BB-4170-9288-5673600A5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124152"/>
        <c:axId val="496122840"/>
      </c:scatterChart>
      <c:valAx>
        <c:axId val="496119560"/>
        <c:scaling>
          <c:orientation val="minMax"/>
          <c:max val="7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</a:t>
                </a:r>
                <a:r>
                  <a:rPr lang="en-US" baseline="0"/>
                  <a:t> Anomaly from Periapsis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314184"/>
        <c:crosses val="autoZero"/>
        <c:crossBetween val="midCat"/>
      </c:valAx>
      <c:valAx>
        <c:axId val="587314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119560"/>
        <c:crosses val="autoZero"/>
        <c:crossBetween val="midCat"/>
      </c:valAx>
      <c:valAx>
        <c:axId val="496122840"/>
        <c:scaling>
          <c:orientation val="minMax"/>
          <c:max val="9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Angular</a:t>
                </a:r>
                <a:r>
                  <a:rPr lang="en-US" baseline="0"/>
                  <a:t> Height (degrees)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124152"/>
        <c:crosses val="max"/>
        <c:crossBetween val="midCat"/>
      </c:valAx>
      <c:valAx>
        <c:axId val="496124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6122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Path</a:t>
            </a:r>
            <a:r>
              <a:rPr lang="en-US" baseline="0"/>
              <a:t> of the Substellar Point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'Irradiance Slow Rot'!$BF$4:$BF$76</c:f>
              <c:strCache>
                <c:ptCount val="73"/>
                <c:pt idx="0">
                  <c:v>0</c:v>
                </c:pt>
                <c:pt idx="1">
                  <c:v>1.42109E-14</c:v>
                </c:pt>
                <c:pt idx="2">
                  <c:v>-1.06581E-14</c:v>
                </c:pt>
                <c:pt idx="3">
                  <c:v>-7.10543E-15</c:v>
                </c:pt>
                <c:pt idx="4">
                  <c:v>7.10543E-15</c:v>
                </c:pt>
                <c:pt idx="5">
                  <c:v>-1.42109E-14</c:v>
                </c:pt>
                <c:pt idx="6">
                  <c:v>-1.42109E-14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-1.42109E-14</c:v>
                </c:pt>
                <c:pt idx="13">
                  <c:v>0</c:v>
                </c:pt>
                <c:pt idx="14">
                  <c:v>0</c:v>
                </c:pt>
                <c:pt idx="15">
                  <c:v>2.84217E-14</c:v>
                </c:pt>
                <c:pt idx="16">
                  <c:v>2.84217E-14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-2.84217E-14</c:v>
                </c:pt>
                <c:pt idx="21">
                  <c:v>2.84217E-14</c:v>
                </c:pt>
                <c:pt idx="22">
                  <c:v>0</c:v>
                </c:pt>
                <c:pt idx="23">
                  <c:v>0</c:v>
                </c:pt>
                <c:pt idx="24">
                  <c:v>-5.68434E-14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'Irradiance Slow Rot'!$BF$4:$BF$76</c:f>
              <c:numCache>
                <c:formatCode>General</c:formatCode>
                <c:ptCount val="73"/>
                <c:pt idx="0">
                  <c:v>0</c:v>
                </c:pt>
                <c:pt idx="1">
                  <c:v>1.4210854715202004E-14</c:v>
                </c:pt>
                <c:pt idx="2">
                  <c:v>-1.0658141036401503E-14</c:v>
                </c:pt>
                <c:pt idx="3">
                  <c:v>-7.1054273576010019E-15</c:v>
                </c:pt>
                <c:pt idx="4">
                  <c:v>7.1054273576010019E-15</c:v>
                </c:pt>
                <c:pt idx="5">
                  <c:v>-1.4210854715202004E-14</c:v>
                </c:pt>
                <c:pt idx="6">
                  <c:v>-1.4210854715202004E-14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-1.4210854715202004E-14</c:v>
                </c:pt>
                <c:pt idx="13">
                  <c:v>0</c:v>
                </c:pt>
                <c:pt idx="14">
                  <c:v>0</c:v>
                </c:pt>
                <c:pt idx="15">
                  <c:v>2.8421709430404007E-14</c:v>
                </c:pt>
                <c:pt idx="16">
                  <c:v>2.8421709430404007E-14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-2.8421709430404007E-14</c:v>
                </c:pt>
                <c:pt idx="21">
                  <c:v>2.8421709430404007E-14</c:v>
                </c:pt>
                <c:pt idx="22">
                  <c:v>0</c:v>
                </c:pt>
                <c:pt idx="23">
                  <c:v>0</c:v>
                </c:pt>
                <c:pt idx="24">
                  <c:v>-5.6843418860808015E-14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xVal>
          <c:yVal>
            <c:numRef>
              <c:f>'Irradiance Slow Rot'!$BA$4:$BA$76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C8-43AA-AAC9-651DE1327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362048"/>
        <c:axId val="564363688"/>
      </c:scatterChart>
      <c:valAx>
        <c:axId val="564362048"/>
        <c:scaling>
          <c:orientation val="minMax"/>
          <c:max val="180"/>
          <c:min val="-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Longitude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363688"/>
        <c:crossesAt val="-90"/>
        <c:crossBetween val="midCat"/>
        <c:majorUnit val="30"/>
        <c:minorUnit val="30"/>
      </c:valAx>
      <c:valAx>
        <c:axId val="564363688"/>
        <c:scaling>
          <c:orientation val="minMax"/>
          <c:max val="90"/>
          <c:min val="-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362048"/>
        <c:crossesAt val="-180"/>
        <c:crossBetween val="midCat"/>
        <c:majorUnit val="30"/>
        <c:minorUnit val="3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Surface Heat Flux Through</a:t>
            </a:r>
            <a:r>
              <a:rPr lang="en-US" baseline="0"/>
              <a:t>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Planet</c:v>
          </c:tx>
          <c:spPr>
            <a:ln w="19050" cap="rnd">
              <a:solidFill>
                <a:srgbClr val="FF0000">
                  <a:alpha val="50000"/>
                </a:srgb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'Heat Model'!$B$52:$B$152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xVal>
          <c:yVal>
            <c:numRef>
              <c:f>'Heat Model'!$F$52:$F$152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AB-4D4D-96B5-03C9D500106F}"/>
            </c:ext>
          </c:extLst>
        </c:ser>
        <c:ser>
          <c:idx val="1"/>
          <c:order val="1"/>
          <c:tx>
            <c:v>Opt. Max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'Heat Model'!$B$52:$B$152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xVal>
          <c:yVal>
            <c:numRef>
              <c:f>'Heat Model'!$G$52:$G$152</c:f>
              <c:numCache>
                <c:formatCode>General</c:formatCode>
                <c:ptCount val="10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AB-4D4D-96B5-03C9D500106F}"/>
            </c:ext>
          </c:extLst>
        </c:ser>
        <c:ser>
          <c:idx val="2"/>
          <c:order val="2"/>
          <c:tx>
            <c:v>Con. Max</c:v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'Heat Model'!$B$52:$B$152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xVal>
          <c:yVal>
            <c:numRef>
              <c:f>'Heat Model'!$H$52:$H$152</c:f>
              <c:numCache>
                <c:formatCode>General</c:formatCode>
                <c:ptCount val="101"/>
                <c:pt idx="0">
                  <c:v>0.19</c:v>
                </c:pt>
                <c:pt idx="1">
                  <c:v>0.19</c:v>
                </c:pt>
                <c:pt idx="2">
                  <c:v>0.19</c:v>
                </c:pt>
                <c:pt idx="3">
                  <c:v>0.19</c:v>
                </c:pt>
                <c:pt idx="4">
                  <c:v>0.19</c:v>
                </c:pt>
                <c:pt idx="5">
                  <c:v>0.19</c:v>
                </c:pt>
                <c:pt idx="6">
                  <c:v>0.19</c:v>
                </c:pt>
                <c:pt idx="7">
                  <c:v>0.19</c:v>
                </c:pt>
                <c:pt idx="8">
                  <c:v>0.19</c:v>
                </c:pt>
                <c:pt idx="9">
                  <c:v>0.19</c:v>
                </c:pt>
                <c:pt idx="10">
                  <c:v>0.19</c:v>
                </c:pt>
                <c:pt idx="11">
                  <c:v>0.19</c:v>
                </c:pt>
                <c:pt idx="12">
                  <c:v>0.19</c:v>
                </c:pt>
                <c:pt idx="13">
                  <c:v>0.19</c:v>
                </c:pt>
                <c:pt idx="14">
                  <c:v>0.19</c:v>
                </c:pt>
                <c:pt idx="15">
                  <c:v>0.19</c:v>
                </c:pt>
                <c:pt idx="16">
                  <c:v>0.19</c:v>
                </c:pt>
                <c:pt idx="17">
                  <c:v>0.19</c:v>
                </c:pt>
                <c:pt idx="18">
                  <c:v>0.19</c:v>
                </c:pt>
                <c:pt idx="19">
                  <c:v>0.19</c:v>
                </c:pt>
                <c:pt idx="20">
                  <c:v>0.19</c:v>
                </c:pt>
                <c:pt idx="21">
                  <c:v>0.19</c:v>
                </c:pt>
                <c:pt idx="22">
                  <c:v>0.19</c:v>
                </c:pt>
                <c:pt idx="23">
                  <c:v>0.19</c:v>
                </c:pt>
                <c:pt idx="24">
                  <c:v>0.19</c:v>
                </c:pt>
                <c:pt idx="25">
                  <c:v>0.19</c:v>
                </c:pt>
                <c:pt idx="26">
                  <c:v>0.19</c:v>
                </c:pt>
                <c:pt idx="27">
                  <c:v>0.19</c:v>
                </c:pt>
                <c:pt idx="28">
                  <c:v>0.19</c:v>
                </c:pt>
                <c:pt idx="29">
                  <c:v>0.19</c:v>
                </c:pt>
                <c:pt idx="30">
                  <c:v>0.19</c:v>
                </c:pt>
                <c:pt idx="31">
                  <c:v>0.19</c:v>
                </c:pt>
                <c:pt idx="32">
                  <c:v>0.19</c:v>
                </c:pt>
                <c:pt idx="33">
                  <c:v>0.19</c:v>
                </c:pt>
                <c:pt idx="34">
                  <c:v>0.19</c:v>
                </c:pt>
                <c:pt idx="35">
                  <c:v>0.19</c:v>
                </c:pt>
                <c:pt idx="36">
                  <c:v>0.19</c:v>
                </c:pt>
                <c:pt idx="37">
                  <c:v>0.19</c:v>
                </c:pt>
                <c:pt idx="38">
                  <c:v>0.19</c:v>
                </c:pt>
                <c:pt idx="39">
                  <c:v>0.19</c:v>
                </c:pt>
                <c:pt idx="40">
                  <c:v>0.19</c:v>
                </c:pt>
                <c:pt idx="41">
                  <c:v>0.19</c:v>
                </c:pt>
                <c:pt idx="42">
                  <c:v>0.19</c:v>
                </c:pt>
                <c:pt idx="43">
                  <c:v>0.19</c:v>
                </c:pt>
                <c:pt idx="44">
                  <c:v>0.19</c:v>
                </c:pt>
                <c:pt idx="45">
                  <c:v>0.19</c:v>
                </c:pt>
                <c:pt idx="46">
                  <c:v>0.19</c:v>
                </c:pt>
                <c:pt idx="47">
                  <c:v>0.19</c:v>
                </c:pt>
                <c:pt idx="48">
                  <c:v>0.19</c:v>
                </c:pt>
                <c:pt idx="49">
                  <c:v>0.19</c:v>
                </c:pt>
                <c:pt idx="50">
                  <c:v>0.19</c:v>
                </c:pt>
                <c:pt idx="51">
                  <c:v>0.19</c:v>
                </c:pt>
                <c:pt idx="52">
                  <c:v>0.19</c:v>
                </c:pt>
                <c:pt idx="53">
                  <c:v>0.19</c:v>
                </c:pt>
                <c:pt idx="54">
                  <c:v>0.19</c:v>
                </c:pt>
                <c:pt idx="55">
                  <c:v>0.19</c:v>
                </c:pt>
                <c:pt idx="56">
                  <c:v>0.19</c:v>
                </c:pt>
                <c:pt idx="57">
                  <c:v>0.19</c:v>
                </c:pt>
                <c:pt idx="58">
                  <c:v>0.19</c:v>
                </c:pt>
                <c:pt idx="59">
                  <c:v>0.19</c:v>
                </c:pt>
                <c:pt idx="60">
                  <c:v>0.19</c:v>
                </c:pt>
                <c:pt idx="61">
                  <c:v>0.19</c:v>
                </c:pt>
                <c:pt idx="62">
                  <c:v>0.19</c:v>
                </c:pt>
                <c:pt idx="63">
                  <c:v>0.19</c:v>
                </c:pt>
                <c:pt idx="64">
                  <c:v>0.19</c:v>
                </c:pt>
                <c:pt idx="65">
                  <c:v>0.19</c:v>
                </c:pt>
                <c:pt idx="66">
                  <c:v>0.19</c:v>
                </c:pt>
                <c:pt idx="67">
                  <c:v>0.19</c:v>
                </c:pt>
                <c:pt idx="68">
                  <c:v>0.19</c:v>
                </c:pt>
                <c:pt idx="69">
                  <c:v>0.19</c:v>
                </c:pt>
                <c:pt idx="70">
                  <c:v>0.19</c:v>
                </c:pt>
                <c:pt idx="71">
                  <c:v>0.19</c:v>
                </c:pt>
                <c:pt idx="72">
                  <c:v>0.19</c:v>
                </c:pt>
                <c:pt idx="73">
                  <c:v>0.19</c:v>
                </c:pt>
                <c:pt idx="74">
                  <c:v>0.19</c:v>
                </c:pt>
                <c:pt idx="75">
                  <c:v>0.19</c:v>
                </c:pt>
                <c:pt idx="76">
                  <c:v>0.19</c:v>
                </c:pt>
                <c:pt idx="77">
                  <c:v>0.19</c:v>
                </c:pt>
                <c:pt idx="78">
                  <c:v>0.19</c:v>
                </c:pt>
                <c:pt idx="79">
                  <c:v>0.19</c:v>
                </c:pt>
                <c:pt idx="80">
                  <c:v>0.19</c:v>
                </c:pt>
                <c:pt idx="81">
                  <c:v>0.19</c:v>
                </c:pt>
                <c:pt idx="82">
                  <c:v>0.19</c:v>
                </c:pt>
                <c:pt idx="83">
                  <c:v>0.19</c:v>
                </c:pt>
                <c:pt idx="84">
                  <c:v>0.19</c:v>
                </c:pt>
                <c:pt idx="85">
                  <c:v>0.19</c:v>
                </c:pt>
                <c:pt idx="86">
                  <c:v>0.19</c:v>
                </c:pt>
                <c:pt idx="87">
                  <c:v>0.19</c:v>
                </c:pt>
                <c:pt idx="88">
                  <c:v>0.19</c:v>
                </c:pt>
                <c:pt idx="89">
                  <c:v>0.19</c:v>
                </c:pt>
                <c:pt idx="90">
                  <c:v>0.19</c:v>
                </c:pt>
                <c:pt idx="91">
                  <c:v>0.19</c:v>
                </c:pt>
                <c:pt idx="92">
                  <c:v>0.19</c:v>
                </c:pt>
                <c:pt idx="93">
                  <c:v>0.19</c:v>
                </c:pt>
                <c:pt idx="94">
                  <c:v>0.19</c:v>
                </c:pt>
                <c:pt idx="95">
                  <c:v>0.19</c:v>
                </c:pt>
                <c:pt idx="96">
                  <c:v>0.19</c:v>
                </c:pt>
                <c:pt idx="97">
                  <c:v>0.19</c:v>
                </c:pt>
                <c:pt idx="98">
                  <c:v>0.19</c:v>
                </c:pt>
                <c:pt idx="99">
                  <c:v>0.19</c:v>
                </c:pt>
                <c:pt idx="100">
                  <c:v>0.19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AB-4D4D-96B5-03C9D500106F}"/>
            </c:ext>
          </c:extLst>
        </c:ser>
        <c:ser>
          <c:idx val="3"/>
          <c:order val="3"/>
          <c:tx>
            <c:v>Con. Min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'Heat Model'!$B$52:$B$152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xVal>
          <c:yVal>
            <c:numRef>
              <c:f>'Heat Model'!$I$52:$I$152</c:f>
              <c:numCache>
                <c:formatCode>General</c:formatCode>
                <c:ptCount val="101"/>
                <c:pt idx="0">
                  <c:v>6.7000000000000004E-2</c:v>
                </c:pt>
                <c:pt idx="1">
                  <c:v>6.7000000000000004E-2</c:v>
                </c:pt>
                <c:pt idx="2">
                  <c:v>6.7000000000000004E-2</c:v>
                </c:pt>
                <c:pt idx="3">
                  <c:v>6.7000000000000004E-2</c:v>
                </c:pt>
                <c:pt idx="4">
                  <c:v>6.7000000000000004E-2</c:v>
                </c:pt>
                <c:pt idx="5">
                  <c:v>6.7000000000000004E-2</c:v>
                </c:pt>
                <c:pt idx="6">
                  <c:v>6.7000000000000004E-2</c:v>
                </c:pt>
                <c:pt idx="7">
                  <c:v>6.7000000000000004E-2</c:v>
                </c:pt>
                <c:pt idx="8">
                  <c:v>6.7000000000000004E-2</c:v>
                </c:pt>
                <c:pt idx="9">
                  <c:v>6.7000000000000004E-2</c:v>
                </c:pt>
                <c:pt idx="10">
                  <c:v>6.7000000000000004E-2</c:v>
                </c:pt>
                <c:pt idx="11">
                  <c:v>6.7000000000000004E-2</c:v>
                </c:pt>
                <c:pt idx="12">
                  <c:v>6.7000000000000004E-2</c:v>
                </c:pt>
                <c:pt idx="13">
                  <c:v>6.7000000000000004E-2</c:v>
                </c:pt>
                <c:pt idx="14">
                  <c:v>6.7000000000000004E-2</c:v>
                </c:pt>
                <c:pt idx="15">
                  <c:v>6.7000000000000004E-2</c:v>
                </c:pt>
                <c:pt idx="16">
                  <c:v>6.7000000000000004E-2</c:v>
                </c:pt>
                <c:pt idx="17">
                  <c:v>6.7000000000000004E-2</c:v>
                </c:pt>
                <c:pt idx="18">
                  <c:v>6.7000000000000004E-2</c:v>
                </c:pt>
                <c:pt idx="19">
                  <c:v>6.7000000000000004E-2</c:v>
                </c:pt>
                <c:pt idx="20">
                  <c:v>6.7000000000000004E-2</c:v>
                </c:pt>
                <c:pt idx="21">
                  <c:v>6.7000000000000004E-2</c:v>
                </c:pt>
                <c:pt idx="22">
                  <c:v>6.7000000000000004E-2</c:v>
                </c:pt>
                <c:pt idx="23">
                  <c:v>6.7000000000000004E-2</c:v>
                </c:pt>
                <c:pt idx="24">
                  <c:v>6.7000000000000004E-2</c:v>
                </c:pt>
                <c:pt idx="25">
                  <c:v>6.7000000000000004E-2</c:v>
                </c:pt>
                <c:pt idx="26">
                  <c:v>6.7000000000000004E-2</c:v>
                </c:pt>
                <c:pt idx="27">
                  <c:v>6.7000000000000004E-2</c:v>
                </c:pt>
                <c:pt idx="28">
                  <c:v>6.7000000000000004E-2</c:v>
                </c:pt>
                <c:pt idx="29">
                  <c:v>6.7000000000000004E-2</c:v>
                </c:pt>
                <c:pt idx="30">
                  <c:v>6.7000000000000004E-2</c:v>
                </c:pt>
                <c:pt idx="31">
                  <c:v>6.7000000000000004E-2</c:v>
                </c:pt>
                <c:pt idx="32">
                  <c:v>6.7000000000000004E-2</c:v>
                </c:pt>
                <c:pt idx="33">
                  <c:v>6.7000000000000004E-2</c:v>
                </c:pt>
                <c:pt idx="34">
                  <c:v>6.7000000000000004E-2</c:v>
                </c:pt>
                <c:pt idx="35">
                  <c:v>6.7000000000000004E-2</c:v>
                </c:pt>
                <c:pt idx="36">
                  <c:v>6.7000000000000004E-2</c:v>
                </c:pt>
                <c:pt idx="37">
                  <c:v>6.7000000000000004E-2</c:v>
                </c:pt>
                <c:pt idx="38">
                  <c:v>6.7000000000000004E-2</c:v>
                </c:pt>
                <c:pt idx="39">
                  <c:v>6.7000000000000004E-2</c:v>
                </c:pt>
                <c:pt idx="40">
                  <c:v>6.7000000000000004E-2</c:v>
                </c:pt>
                <c:pt idx="41">
                  <c:v>6.7000000000000004E-2</c:v>
                </c:pt>
                <c:pt idx="42">
                  <c:v>6.7000000000000004E-2</c:v>
                </c:pt>
                <c:pt idx="43">
                  <c:v>6.7000000000000004E-2</c:v>
                </c:pt>
                <c:pt idx="44">
                  <c:v>6.7000000000000004E-2</c:v>
                </c:pt>
                <c:pt idx="45">
                  <c:v>6.7000000000000004E-2</c:v>
                </c:pt>
                <c:pt idx="46">
                  <c:v>6.7000000000000004E-2</c:v>
                </c:pt>
                <c:pt idx="47">
                  <c:v>6.7000000000000004E-2</c:v>
                </c:pt>
                <c:pt idx="48">
                  <c:v>6.7000000000000004E-2</c:v>
                </c:pt>
                <c:pt idx="49">
                  <c:v>6.7000000000000004E-2</c:v>
                </c:pt>
                <c:pt idx="50">
                  <c:v>6.7000000000000004E-2</c:v>
                </c:pt>
                <c:pt idx="51">
                  <c:v>6.7000000000000004E-2</c:v>
                </c:pt>
                <c:pt idx="52">
                  <c:v>6.7000000000000004E-2</c:v>
                </c:pt>
                <c:pt idx="53">
                  <c:v>6.7000000000000004E-2</c:v>
                </c:pt>
                <c:pt idx="54">
                  <c:v>6.7000000000000004E-2</c:v>
                </c:pt>
                <c:pt idx="55">
                  <c:v>6.7000000000000004E-2</c:v>
                </c:pt>
                <c:pt idx="56">
                  <c:v>6.7000000000000004E-2</c:v>
                </c:pt>
                <c:pt idx="57">
                  <c:v>6.7000000000000004E-2</c:v>
                </c:pt>
                <c:pt idx="58">
                  <c:v>6.7000000000000004E-2</c:v>
                </c:pt>
                <c:pt idx="59">
                  <c:v>6.7000000000000004E-2</c:v>
                </c:pt>
                <c:pt idx="60">
                  <c:v>6.7000000000000004E-2</c:v>
                </c:pt>
                <c:pt idx="61">
                  <c:v>6.7000000000000004E-2</c:v>
                </c:pt>
                <c:pt idx="62">
                  <c:v>6.7000000000000004E-2</c:v>
                </c:pt>
                <c:pt idx="63">
                  <c:v>6.7000000000000004E-2</c:v>
                </c:pt>
                <c:pt idx="64">
                  <c:v>6.7000000000000004E-2</c:v>
                </c:pt>
                <c:pt idx="65">
                  <c:v>6.7000000000000004E-2</c:v>
                </c:pt>
                <c:pt idx="66">
                  <c:v>6.7000000000000004E-2</c:v>
                </c:pt>
                <c:pt idx="67">
                  <c:v>6.7000000000000004E-2</c:v>
                </c:pt>
                <c:pt idx="68">
                  <c:v>6.7000000000000004E-2</c:v>
                </c:pt>
                <c:pt idx="69">
                  <c:v>6.7000000000000004E-2</c:v>
                </c:pt>
                <c:pt idx="70">
                  <c:v>6.7000000000000004E-2</c:v>
                </c:pt>
                <c:pt idx="71">
                  <c:v>6.7000000000000004E-2</c:v>
                </c:pt>
                <c:pt idx="72">
                  <c:v>6.7000000000000004E-2</c:v>
                </c:pt>
                <c:pt idx="73">
                  <c:v>6.7000000000000004E-2</c:v>
                </c:pt>
                <c:pt idx="74">
                  <c:v>6.7000000000000004E-2</c:v>
                </c:pt>
                <c:pt idx="75">
                  <c:v>6.7000000000000004E-2</c:v>
                </c:pt>
                <c:pt idx="76">
                  <c:v>6.7000000000000004E-2</c:v>
                </c:pt>
                <c:pt idx="77">
                  <c:v>6.7000000000000004E-2</c:v>
                </c:pt>
                <c:pt idx="78">
                  <c:v>6.7000000000000004E-2</c:v>
                </c:pt>
                <c:pt idx="79">
                  <c:v>6.7000000000000004E-2</c:v>
                </c:pt>
                <c:pt idx="80">
                  <c:v>6.7000000000000004E-2</c:v>
                </c:pt>
                <c:pt idx="81">
                  <c:v>6.7000000000000004E-2</c:v>
                </c:pt>
                <c:pt idx="82">
                  <c:v>6.7000000000000004E-2</c:v>
                </c:pt>
                <c:pt idx="83">
                  <c:v>6.7000000000000004E-2</c:v>
                </c:pt>
                <c:pt idx="84">
                  <c:v>6.7000000000000004E-2</c:v>
                </c:pt>
                <c:pt idx="85">
                  <c:v>6.7000000000000004E-2</c:v>
                </c:pt>
                <c:pt idx="86">
                  <c:v>6.7000000000000004E-2</c:v>
                </c:pt>
                <c:pt idx="87">
                  <c:v>6.7000000000000004E-2</c:v>
                </c:pt>
                <c:pt idx="88">
                  <c:v>6.7000000000000004E-2</c:v>
                </c:pt>
                <c:pt idx="89">
                  <c:v>6.7000000000000004E-2</c:v>
                </c:pt>
                <c:pt idx="90">
                  <c:v>6.7000000000000004E-2</c:v>
                </c:pt>
                <c:pt idx="91">
                  <c:v>6.7000000000000004E-2</c:v>
                </c:pt>
                <c:pt idx="92">
                  <c:v>6.7000000000000004E-2</c:v>
                </c:pt>
                <c:pt idx="93">
                  <c:v>6.7000000000000004E-2</c:v>
                </c:pt>
                <c:pt idx="94">
                  <c:v>6.7000000000000004E-2</c:v>
                </c:pt>
                <c:pt idx="95">
                  <c:v>6.7000000000000004E-2</c:v>
                </c:pt>
                <c:pt idx="96">
                  <c:v>6.7000000000000004E-2</c:v>
                </c:pt>
                <c:pt idx="97">
                  <c:v>6.7000000000000004E-2</c:v>
                </c:pt>
                <c:pt idx="98">
                  <c:v>6.7000000000000004E-2</c:v>
                </c:pt>
                <c:pt idx="99">
                  <c:v>6.7000000000000004E-2</c:v>
                </c:pt>
                <c:pt idx="100">
                  <c:v>6.7000000000000004E-2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2AB-4D4D-96B5-03C9D500106F}"/>
            </c:ext>
          </c:extLst>
        </c:ser>
        <c:ser>
          <c:idx val="4"/>
          <c:order val="4"/>
          <c:tx>
            <c:v>Opt. Min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'Heat Model'!$B$52:$B$152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xVal>
          <c:yVal>
            <c:numRef>
              <c:f>'Heat Model'!$J$52:$J$152</c:f>
              <c:numCache>
                <c:formatCode>General</c:formatCode>
                <c:ptCount val="101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0.04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0.04</c:v>
                </c:pt>
                <c:pt idx="31">
                  <c:v>0.04</c:v>
                </c:pt>
                <c:pt idx="32">
                  <c:v>0.04</c:v>
                </c:pt>
                <c:pt idx="33">
                  <c:v>0.04</c:v>
                </c:pt>
                <c:pt idx="34">
                  <c:v>0.04</c:v>
                </c:pt>
                <c:pt idx="35">
                  <c:v>0.04</c:v>
                </c:pt>
                <c:pt idx="36">
                  <c:v>0.04</c:v>
                </c:pt>
                <c:pt idx="37">
                  <c:v>0.04</c:v>
                </c:pt>
                <c:pt idx="38">
                  <c:v>0.04</c:v>
                </c:pt>
                <c:pt idx="39">
                  <c:v>0.04</c:v>
                </c:pt>
                <c:pt idx="40">
                  <c:v>0.04</c:v>
                </c:pt>
                <c:pt idx="41">
                  <c:v>0.04</c:v>
                </c:pt>
                <c:pt idx="42">
                  <c:v>0.04</c:v>
                </c:pt>
                <c:pt idx="43">
                  <c:v>0.04</c:v>
                </c:pt>
                <c:pt idx="44">
                  <c:v>0.04</c:v>
                </c:pt>
                <c:pt idx="45">
                  <c:v>0.04</c:v>
                </c:pt>
                <c:pt idx="46">
                  <c:v>0.04</c:v>
                </c:pt>
                <c:pt idx="47">
                  <c:v>0.04</c:v>
                </c:pt>
                <c:pt idx="48">
                  <c:v>0.04</c:v>
                </c:pt>
                <c:pt idx="49">
                  <c:v>0.04</c:v>
                </c:pt>
                <c:pt idx="50">
                  <c:v>0.04</c:v>
                </c:pt>
                <c:pt idx="51">
                  <c:v>0.04</c:v>
                </c:pt>
                <c:pt idx="52">
                  <c:v>0.04</c:v>
                </c:pt>
                <c:pt idx="53">
                  <c:v>0.04</c:v>
                </c:pt>
                <c:pt idx="54">
                  <c:v>0.04</c:v>
                </c:pt>
                <c:pt idx="55">
                  <c:v>0.04</c:v>
                </c:pt>
                <c:pt idx="56">
                  <c:v>0.04</c:v>
                </c:pt>
                <c:pt idx="57">
                  <c:v>0.04</c:v>
                </c:pt>
                <c:pt idx="58">
                  <c:v>0.04</c:v>
                </c:pt>
                <c:pt idx="59">
                  <c:v>0.04</c:v>
                </c:pt>
                <c:pt idx="60">
                  <c:v>0.04</c:v>
                </c:pt>
                <c:pt idx="61">
                  <c:v>0.04</c:v>
                </c:pt>
                <c:pt idx="62">
                  <c:v>0.04</c:v>
                </c:pt>
                <c:pt idx="63">
                  <c:v>0.04</c:v>
                </c:pt>
                <c:pt idx="64">
                  <c:v>0.04</c:v>
                </c:pt>
                <c:pt idx="65">
                  <c:v>0.04</c:v>
                </c:pt>
                <c:pt idx="66">
                  <c:v>0.04</c:v>
                </c:pt>
                <c:pt idx="67">
                  <c:v>0.04</c:v>
                </c:pt>
                <c:pt idx="68">
                  <c:v>0.04</c:v>
                </c:pt>
                <c:pt idx="69">
                  <c:v>0.04</c:v>
                </c:pt>
                <c:pt idx="70">
                  <c:v>0.04</c:v>
                </c:pt>
                <c:pt idx="71">
                  <c:v>0.04</c:v>
                </c:pt>
                <c:pt idx="72">
                  <c:v>0.04</c:v>
                </c:pt>
                <c:pt idx="73">
                  <c:v>0.04</c:v>
                </c:pt>
                <c:pt idx="74">
                  <c:v>0.04</c:v>
                </c:pt>
                <c:pt idx="75">
                  <c:v>0.04</c:v>
                </c:pt>
                <c:pt idx="76">
                  <c:v>0.04</c:v>
                </c:pt>
                <c:pt idx="77">
                  <c:v>0.04</c:v>
                </c:pt>
                <c:pt idx="78">
                  <c:v>0.04</c:v>
                </c:pt>
                <c:pt idx="79">
                  <c:v>0.04</c:v>
                </c:pt>
                <c:pt idx="80">
                  <c:v>0.04</c:v>
                </c:pt>
                <c:pt idx="81">
                  <c:v>0.04</c:v>
                </c:pt>
                <c:pt idx="82">
                  <c:v>0.04</c:v>
                </c:pt>
                <c:pt idx="83">
                  <c:v>0.04</c:v>
                </c:pt>
                <c:pt idx="84">
                  <c:v>0.04</c:v>
                </c:pt>
                <c:pt idx="85">
                  <c:v>0.04</c:v>
                </c:pt>
                <c:pt idx="86">
                  <c:v>0.04</c:v>
                </c:pt>
                <c:pt idx="87">
                  <c:v>0.04</c:v>
                </c:pt>
                <c:pt idx="88">
                  <c:v>0.04</c:v>
                </c:pt>
                <c:pt idx="89">
                  <c:v>0.04</c:v>
                </c:pt>
                <c:pt idx="90">
                  <c:v>0.04</c:v>
                </c:pt>
                <c:pt idx="91">
                  <c:v>0.04</c:v>
                </c:pt>
                <c:pt idx="92">
                  <c:v>0.04</c:v>
                </c:pt>
                <c:pt idx="93">
                  <c:v>0.04</c:v>
                </c:pt>
                <c:pt idx="94">
                  <c:v>0.04</c:v>
                </c:pt>
                <c:pt idx="95">
                  <c:v>0.04</c:v>
                </c:pt>
                <c:pt idx="96">
                  <c:v>0.04</c:v>
                </c:pt>
                <c:pt idx="97">
                  <c:v>0.04</c:v>
                </c:pt>
                <c:pt idx="98">
                  <c:v>0.04</c:v>
                </c:pt>
                <c:pt idx="99">
                  <c:v>0.04</c:v>
                </c:pt>
                <c:pt idx="100">
                  <c:v>0.04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2AB-4D4D-96B5-03C9D5001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489600"/>
        <c:axId val="356487248"/>
      </c:scatterChart>
      <c:valAx>
        <c:axId val="35648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(billion 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487248"/>
        <c:crosses val="autoZero"/>
        <c:crossBetween val="midCat"/>
      </c:valAx>
      <c:valAx>
        <c:axId val="3564872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Surface Heat Flux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489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18" Type="http://schemas.openxmlformats.org/officeDocument/2006/relationships/chart" Target="../charts/chart1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17" Type="http://schemas.openxmlformats.org/officeDocument/2006/relationships/chart" Target="../charts/chart18.xml"/><Relationship Id="rId2" Type="http://schemas.openxmlformats.org/officeDocument/2006/relationships/chart" Target="../charts/chart3.xml"/><Relationship Id="rId16" Type="http://schemas.openxmlformats.org/officeDocument/2006/relationships/chart" Target="../charts/chart17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5" Type="http://schemas.openxmlformats.org/officeDocument/2006/relationships/chart" Target="../charts/chart16.xml"/><Relationship Id="rId10" Type="http://schemas.openxmlformats.org/officeDocument/2006/relationships/chart" Target="../charts/chart11.xml"/><Relationship Id="rId19" Type="http://schemas.openxmlformats.org/officeDocument/2006/relationships/chart" Target="../charts/chart20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586740</xdr:colOff>
      <xdr:row>10</xdr:row>
      <xdr:rowOff>0</xdr:rowOff>
    </xdr:from>
    <xdr:to>
      <xdr:col>13</xdr:col>
      <xdr:colOff>396240</xdr:colOff>
      <xdr:row>30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D75817-C59D-4A66-9E99-1EBBCCEEF4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83</xdr:row>
      <xdr:rowOff>9525</xdr:rowOff>
    </xdr:from>
    <xdr:to>
      <xdr:col>25</xdr:col>
      <xdr:colOff>571500</xdr:colOff>
      <xdr:row>94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410BD5-1E53-40C0-BEB3-8F5300675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95</xdr:row>
      <xdr:rowOff>28575</xdr:rowOff>
    </xdr:from>
    <xdr:to>
      <xdr:col>25</xdr:col>
      <xdr:colOff>581025</xdr:colOff>
      <xdr:row>107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DF9C26-E70A-4944-AF9D-52AA1F589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19050</xdr:colOff>
      <xdr:row>71</xdr:row>
      <xdr:rowOff>19050</xdr:rowOff>
    </xdr:from>
    <xdr:to>
      <xdr:col>25</xdr:col>
      <xdr:colOff>590550</xdr:colOff>
      <xdr:row>82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DD98FD-6E1D-424E-832F-2F50C802B5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107</xdr:row>
      <xdr:rowOff>9525</xdr:rowOff>
    </xdr:from>
    <xdr:to>
      <xdr:col>25</xdr:col>
      <xdr:colOff>571500</xdr:colOff>
      <xdr:row>118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236A6AA-2C54-4033-B3E4-2AF011B450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9525</xdr:colOff>
      <xdr:row>119</xdr:row>
      <xdr:rowOff>28575</xdr:rowOff>
    </xdr:from>
    <xdr:to>
      <xdr:col>25</xdr:col>
      <xdr:colOff>581025</xdr:colOff>
      <xdr:row>131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B49A8D3-BFAC-436D-96F7-DDE6B30D7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9525</xdr:colOff>
      <xdr:row>131</xdr:row>
      <xdr:rowOff>19050</xdr:rowOff>
    </xdr:from>
    <xdr:to>
      <xdr:col>25</xdr:col>
      <xdr:colOff>581025</xdr:colOff>
      <xdr:row>142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A90D884-95B7-4B3D-9345-8FBB7F666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9525</xdr:colOff>
      <xdr:row>143</xdr:row>
      <xdr:rowOff>19050</xdr:rowOff>
    </xdr:from>
    <xdr:to>
      <xdr:col>25</xdr:col>
      <xdr:colOff>581025</xdr:colOff>
      <xdr:row>154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9EEE109-C868-4343-9BFE-FC090BBB56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9525</xdr:colOff>
      <xdr:row>155</xdr:row>
      <xdr:rowOff>9525</xdr:rowOff>
    </xdr:from>
    <xdr:to>
      <xdr:col>25</xdr:col>
      <xdr:colOff>581025</xdr:colOff>
      <xdr:row>166</xdr:row>
      <xdr:rowOff>161925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38824D9-3AD6-4668-A627-33C94BAB6F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19050</xdr:colOff>
      <xdr:row>167</xdr:row>
      <xdr:rowOff>19050</xdr:rowOff>
    </xdr:from>
    <xdr:to>
      <xdr:col>25</xdr:col>
      <xdr:colOff>590550</xdr:colOff>
      <xdr:row>178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EC55C12-9A7E-4B01-9D7E-C19B614707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9525</xdr:colOff>
      <xdr:row>179</xdr:row>
      <xdr:rowOff>19050</xdr:rowOff>
    </xdr:from>
    <xdr:to>
      <xdr:col>25</xdr:col>
      <xdr:colOff>581025</xdr:colOff>
      <xdr:row>190</xdr:row>
      <xdr:rowOff>171450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F2DBA27-34A0-4D74-9F6D-F3EECD088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0</xdr:colOff>
      <xdr:row>191</xdr:row>
      <xdr:rowOff>19050</xdr:rowOff>
    </xdr:from>
    <xdr:to>
      <xdr:col>25</xdr:col>
      <xdr:colOff>571500</xdr:colOff>
      <xdr:row>202</xdr:row>
      <xdr:rowOff>171450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DA64690-73BC-4183-8841-86E9717FCA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0</xdr:colOff>
      <xdr:row>203</xdr:row>
      <xdr:rowOff>28575</xdr:rowOff>
    </xdr:from>
    <xdr:to>
      <xdr:col>25</xdr:col>
      <xdr:colOff>571500</xdr:colOff>
      <xdr:row>215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8961D2-9DF6-41BA-8BEC-8C050B6F8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9525</xdr:colOff>
      <xdr:row>215</xdr:row>
      <xdr:rowOff>19050</xdr:rowOff>
    </xdr:from>
    <xdr:to>
      <xdr:col>25</xdr:col>
      <xdr:colOff>581025</xdr:colOff>
      <xdr:row>226</xdr:row>
      <xdr:rowOff>171450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0113658-604A-448C-BB98-2827DD0239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0</xdr:colOff>
      <xdr:row>227</xdr:row>
      <xdr:rowOff>19050</xdr:rowOff>
    </xdr:from>
    <xdr:to>
      <xdr:col>25</xdr:col>
      <xdr:colOff>571500</xdr:colOff>
      <xdr:row>238</xdr:row>
      <xdr:rowOff>171450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E67F888-8FE9-423A-B38D-6CAD90DC75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9525</xdr:colOff>
      <xdr:row>239</xdr:row>
      <xdr:rowOff>9525</xdr:rowOff>
    </xdr:from>
    <xdr:to>
      <xdr:col>25</xdr:col>
      <xdr:colOff>581025</xdr:colOff>
      <xdr:row>250</xdr:row>
      <xdr:rowOff>161925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FE8042F-04CE-436D-92F9-186B4F681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19050</xdr:colOff>
      <xdr:row>251</xdr:row>
      <xdr:rowOff>9525</xdr:rowOff>
    </xdr:from>
    <xdr:to>
      <xdr:col>25</xdr:col>
      <xdr:colOff>590550</xdr:colOff>
      <xdr:row>262</xdr:row>
      <xdr:rowOff>161925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C055715-0531-4553-BDD9-4E60932A0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9525</xdr:colOff>
      <xdr:row>263</xdr:row>
      <xdr:rowOff>28575</xdr:rowOff>
    </xdr:from>
    <xdr:to>
      <xdr:col>25</xdr:col>
      <xdr:colOff>581025</xdr:colOff>
      <xdr:row>275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ECF212F-612D-455D-B2EA-5C16C812E7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9525</xdr:colOff>
      <xdr:row>275</xdr:row>
      <xdr:rowOff>19050</xdr:rowOff>
    </xdr:from>
    <xdr:to>
      <xdr:col>25</xdr:col>
      <xdr:colOff>581025</xdr:colOff>
      <xdr:row>286</xdr:row>
      <xdr:rowOff>171450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E25BF24-7FE0-4DE4-B16E-FF514FADB2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9525</xdr:colOff>
      <xdr:row>287</xdr:row>
      <xdr:rowOff>19050</xdr:rowOff>
    </xdr:from>
    <xdr:to>
      <xdr:col>25</xdr:col>
      <xdr:colOff>581025</xdr:colOff>
      <xdr:row>298</xdr:row>
      <xdr:rowOff>171450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5937664-1B24-4BC8-92EB-14E74AFAC4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250371</xdr:colOff>
      <xdr:row>2</xdr:row>
      <xdr:rowOff>10886</xdr:rowOff>
    </xdr:from>
    <xdr:to>
      <xdr:col>44</xdr:col>
      <xdr:colOff>21771</xdr:colOff>
      <xdr:row>19</xdr:row>
      <xdr:rowOff>141514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75AB73-AE66-4040-A7AF-4140AA2E8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10886</xdr:colOff>
      <xdr:row>76</xdr:row>
      <xdr:rowOff>54428</xdr:rowOff>
    </xdr:from>
    <xdr:to>
      <xdr:col>58</xdr:col>
      <xdr:colOff>21772</xdr:colOff>
      <xdr:row>99</xdr:row>
      <xdr:rowOff>119743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0E3B4A-C0C4-498B-8BD0-0187EA120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28</xdr:row>
      <xdr:rowOff>61911</xdr:rowOff>
    </xdr:from>
    <xdr:to>
      <xdr:col>10</xdr:col>
      <xdr:colOff>276225</xdr:colOff>
      <xdr:row>49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/3jsa7343m8x0b2h/worldbuilding%20spreadsheet%20documentation.docx?dl=0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ocs.google.com/spreadsheets/d/1j6V7l9aHhqCR76e31lqfQ4EhKP2dvferRnMfWhB3ltw/edit?usp=sharing" TargetMode="External"/><Relationship Id="rId1" Type="http://schemas.openxmlformats.org/officeDocument/2006/relationships/hyperlink" Target="https://worldbuildingpasta.blogspot.com/" TargetMode="External"/><Relationship Id="rId6" Type="http://schemas.openxmlformats.org/officeDocument/2006/relationships/hyperlink" Target="https://arxiv.org/pdf/astro-ph/0001295.pdf" TargetMode="External"/><Relationship Id="rId5" Type="http://schemas.openxmlformats.org/officeDocument/2006/relationships/hyperlink" Target="https://www.sciencedirect.com/science/article/pii/S0032063313000949" TargetMode="External"/><Relationship Id="rId4" Type="http://schemas.openxmlformats.org/officeDocument/2006/relationships/hyperlink" Target="https://academic.oup.com/mnras/article/458/4/3752/261381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orldbuildingpasta.blogspot.com/2019/06/an-apple-pie-from-scratch-part-ii-stars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iopscience.iop.org/article/10.1088/0004-637X/777/2/165/meta" TargetMode="External"/><Relationship Id="rId2" Type="http://schemas.openxmlformats.org/officeDocument/2006/relationships/hyperlink" Target="https://iopscience.iop.org/article/10.1088/0004-637X/777/2/166/meta" TargetMode="External"/><Relationship Id="rId1" Type="http://schemas.openxmlformats.org/officeDocument/2006/relationships/hyperlink" Target="https://arxiv.org/pdf/astro-ph/9809315.pdf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rxiv.org/pdf/1003.1368.pdf" TargetMode="External"/><Relationship Id="rId2" Type="http://schemas.openxmlformats.org/officeDocument/2006/relationships/hyperlink" Target="https://iopscience.iop.org/article/10.1088/0004-637X/777/2/166/meta" TargetMode="External"/><Relationship Id="rId1" Type="http://schemas.openxmlformats.org/officeDocument/2006/relationships/hyperlink" Target="https://www.liebertpub.com/doi/full/10.1089/ast.2012.0938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academic.oup.com/mnras/article/479/4/5491/5056185" TargetMode="External"/><Relationship Id="rId13" Type="http://schemas.openxmlformats.org/officeDocument/2006/relationships/hyperlink" Target="http://www.vendian.org/mncharity/dir3/blackbody/" TargetMode="External"/><Relationship Id="rId3" Type="http://schemas.openxmlformats.org/officeDocument/2006/relationships/hyperlink" Target="https://iopscience.iop.org/article/10.3847/1538-4357/834/1/17/meta" TargetMode="External"/><Relationship Id="rId7" Type="http://schemas.openxmlformats.org/officeDocument/2006/relationships/hyperlink" Target="https://iopscience.iop.org/article/10.1088/2041-8205/787/1/L2/meta" TargetMode="External"/><Relationship Id="rId12" Type="http://schemas.openxmlformats.org/officeDocument/2006/relationships/hyperlink" Target="https://iopscience.iop.org/article/10.3847/1538-4357/ab1d52" TargetMode="External"/><Relationship Id="rId2" Type="http://schemas.openxmlformats.org/officeDocument/2006/relationships/hyperlink" Target="https://iopscience.iop.org/article/10.1088/0004-637X/777/2/166/meta" TargetMode="External"/><Relationship Id="rId1" Type="http://schemas.openxmlformats.org/officeDocument/2006/relationships/hyperlink" Target="https://arxiv.org/pdf/1702.07314.pdf" TargetMode="External"/><Relationship Id="rId6" Type="http://schemas.openxmlformats.org/officeDocument/2006/relationships/hyperlink" Target="https://arxiv.org/abs/1105.0021" TargetMode="External"/><Relationship Id="rId11" Type="http://schemas.openxmlformats.org/officeDocument/2006/relationships/hyperlink" Target="https://arxiv.org/pdf/astro-ph/0612671.pdf" TargetMode="External"/><Relationship Id="rId5" Type="http://schemas.openxmlformats.org/officeDocument/2006/relationships/hyperlink" Target="https://arxiv.org/abs/1702.08618" TargetMode="External"/><Relationship Id="rId15" Type="http://schemas.openxmlformats.org/officeDocument/2006/relationships/printerSettings" Target="../printerSettings/printerSettings5.bin"/><Relationship Id="rId10" Type="http://schemas.openxmlformats.org/officeDocument/2006/relationships/hyperlink" Target="https://www.sciencedirect.com/science/article/pii/S0019103583710109" TargetMode="External"/><Relationship Id="rId4" Type="http://schemas.openxmlformats.org/officeDocument/2006/relationships/hyperlink" Target="https://iopscience.iop.org/article/10.1088/0004-637X/778/2/109/meta" TargetMode="External"/><Relationship Id="rId9" Type="http://schemas.openxmlformats.org/officeDocument/2006/relationships/hyperlink" Target="https://arxiv.org/pdf/1008.3913.pdf" TargetMode="External"/><Relationship Id="rId14" Type="http://schemas.openxmlformats.org/officeDocument/2006/relationships/hyperlink" Target="https://www.nature.com/articles/s41467-020-19896-2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academic.oup.com/mnras/article/391/1/237/1121115" TargetMode="External"/><Relationship Id="rId2" Type="http://schemas.openxmlformats.org/officeDocument/2006/relationships/hyperlink" Target="https://www.sciencedirect.com/science/article/abs/pii/S0019103514004473?via%3Dihub" TargetMode="External"/><Relationship Id="rId1" Type="http://schemas.openxmlformats.org/officeDocument/2006/relationships/hyperlink" Target="https://www.sciencedirect.com/science/article/pii/S003206331300161X" TargetMode="External"/><Relationship Id="rId6" Type="http://schemas.openxmlformats.org/officeDocument/2006/relationships/drawing" Target="../drawings/drawing4.xml"/><Relationship Id="rId5" Type="http://schemas.openxmlformats.org/officeDocument/2006/relationships/printerSettings" Target="../printerSettings/printerSettings9.bin"/><Relationship Id="rId4" Type="http://schemas.openxmlformats.org/officeDocument/2006/relationships/hyperlink" Target="https://iopscience.iop.org/article/10.1088/0004-637X/789/1/30/meta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J179"/>
  <sheetViews>
    <sheetView workbookViewId="0">
      <selection activeCell="F10" sqref="F10"/>
    </sheetView>
  </sheetViews>
  <sheetFormatPr defaultRowHeight="14.35" x14ac:dyDescent="0.5"/>
  <cols>
    <col min="1" max="1" width="11.1171875" customWidth="1"/>
    <col min="3" max="3" width="10.1171875" customWidth="1"/>
    <col min="4" max="4" width="9" customWidth="1"/>
    <col min="5" max="5" width="12.87890625" customWidth="1"/>
  </cols>
  <sheetData>
    <row r="2" spans="2:10" x14ac:dyDescent="0.5">
      <c r="B2" s="6" t="s">
        <v>0</v>
      </c>
    </row>
    <row r="3" spans="2:10" x14ac:dyDescent="0.5">
      <c r="B3" s="6" t="s">
        <v>1</v>
      </c>
    </row>
    <row r="4" spans="2:10" x14ac:dyDescent="0.5">
      <c r="B4" s="4" t="s">
        <v>2</v>
      </c>
    </row>
    <row r="6" spans="2:10" x14ac:dyDescent="0.5">
      <c r="B6" s="6" t="s">
        <v>3</v>
      </c>
    </row>
    <row r="8" spans="2:10" x14ac:dyDescent="0.5">
      <c r="B8" t="s">
        <v>4</v>
      </c>
      <c r="F8" s="1"/>
      <c r="G8" s="21"/>
    </row>
    <row r="9" spans="2:10" x14ac:dyDescent="0.5">
      <c r="B9" t="s">
        <v>5</v>
      </c>
      <c r="F9" s="3"/>
      <c r="G9" s="22"/>
      <c r="H9" t="s">
        <v>6</v>
      </c>
    </row>
    <row r="10" spans="2:10" x14ac:dyDescent="0.5">
      <c r="B10" t="s">
        <v>7</v>
      </c>
      <c r="F10" s="2"/>
      <c r="G10" s="17"/>
      <c r="H10" s="19"/>
      <c r="I10" s="20"/>
      <c r="J10" s="18"/>
    </row>
    <row r="11" spans="2:10" x14ac:dyDescent="0.5">
      <c r="B11" t="s">
        <v>8</v>
      </c>
    </row>
    <row r="13" spans="2:10" x14ac:dyDescent="0.5">
      <c r="B13" s="6" t="s">
        <v>9</v>
      </c>
    </row>
    <row r="14" spans="2:10" x14ac:dyDescent="0.5">
      <c r="B14" s="6"/>
    </row>
    <row r="15" spans="2:10" x14ac:dyDescent="0.5">
      <c r="B15" s="39" t="s">
        <v>10</v>
      </c>
    </row>
    <row r="16" spans="2:10" x14ac:dyDescent="0.5">
      <c r="B16" t="s">
        <v>11</v>
      </c>
    </row>
    <row r="17" spans="2:3" x14ac:dyDescent="0.5">
      <c r="B17" s="39" t="s">
        <v>12</v>
      </c>
    </row>
    <row r="18" spans="2:3" x14ac:dyDescent="0.5">
      <c r="B18" t="s">
        <v>13</v>
      </c>
    </row>
    <row r="19" spans="2:3" x14ac:dyDescent="0.5">
      <c r="C19" s="39" t="s">
        <v>14</v>
      </c>
    </row>
    <row r="20" spans="2:3" x14ac:dyDescent="0.5">
      <c r="C20" t="s">
        <v>15</v>
      </c>
    </row>
    <row r="21" spans="2:3" x14ac:dyDescent="0.5">
      <c r="C21" s="39" t="s">
        <v>16</v>
      </c>
    </row>
    <row r="22" spans="2:3" x14ac:dyDescent="0.5">
      <c r="C22" t="s">
        <v>17</v>
      </c>
    </row>
    <row r="23" spans="2:3" x14ac:dyDescent="0.5">
      <c r="B23" s="39" t="s">
        <v>18</v>
      </c>
    </row>
    <row r="24" spans="2:3" x14ac:dyDescent="0.5">
      <c r="B24" t="s">
        <v>19</v>
      </c>
    </row>
    <row r="25" spans="2:3" ht="13.2" customHeight="1" x14ac:dyDescent="0.5">
      <c r="C25" s="39" t="s">
        <v>20</v>
      </c>
    </row>
    <row r="26" spans="2:3" x14ac:dyDescent="0.5">
      <c r="C26" t="s">
        <v>21</v>
      </c>
    </row>
    <row r="27" spans="2:3" x14ac:dyDescent="0.5">
      <c r="C27" s="39" t="s">
        <v>22</v>
      </c>
    </row>
    <row r="28" spans="2:3" x14ac:dyDescent="0.5">
      <c r="C28" t="s">
        <v>23</v>
      </c>
    </row>
    <row r="29" spans="2:3" x14ac:dyDescent="0.5">
      <c r="B29" s="39" t="s">
        <v>24</v>
      </c>
    </row>
    <row r="30" spans="2:3" x14ac:dyDescent="0.5">
      <c r="B30" t="s">
        <v>25</v>
      </c>
    </row>
    <row r="31" spans="2:3" x14ac:dyDescent="0.5">
      <c r="C31" s="39" t="s">
        <v>26</v>
      </c>
    </row>
    <row r="32" spans="2:3" x14ac:dyDescent="0.5">
      <c r="C32" t="s">
        <v>27</v>
      </c>
    </row>
    <row r="33" spans="2:4" x14ac:dyDescent="0.5">
      <c r="C33" s="39" t="s">
        <v>28</v>
      </c>
    </row>
    <row r="34" spans="2:4" x14ac:dyDescent="0.5">
      <c r="C34" t="s">
        <v>29</v>
      </c>
    </row>
    <row r="35" spans="2:4" x14ac:dyDescent="0.5">
      <c r="C35" s="39" t="s">
        <v>30</v>
      </c>
    </row>
    <row r="36" spans="2:4" x14ac:dyDescent="0.5">
      <c r="C36" t="s">
        <v>31</v>
      </c>
    </row>
    <row r="37" spans="2:4" x14ac:dyDescent="0.5">
      <c r="D37" t="s">
        <v>32</v>
      </c>
    </row>
    <row r="38" spans="2:4" x14ac:dyDescent="0.5">
      <c r="D38" t="s">
        <v>33</v>
      </c>
    </row>
    <row r="39" spans="2:4" x14ac:dyDescent="0.5">
      <c r="D39" t="s">
        <v>34</v>
      </c>
    </row>
    <row r="40" spans="2:4" x14ac:dyDescent="0.5">
      <c r="D40" t="s">
        <v>35</v>
      </c>
    </row>
    <row r="41" spans="2:4" x14ac:dyDescent="0.5">
      <c r="D41" t="s">
        <v>36</v>
      </c>
    </row>
    <row r="42" spans="2:4" x14ac:dyDescent="0.5">
      <c r="C42" s="39" t="s">
        <v>37</v>
      </c>
    </row>
    <row r="43" spans="2:4" x14ac:dyDescent="0.5">
      <c r="C43" t="s">
        <v>38</v>
      </c>
    </row>
    <row r="44" spans="2:4" x14ac:dyDescent="0.5">
      <c r="B44" s="39" t="s">
        <v>39</v>
      </c>
    </row>
    <row r="45" spans="2:4" x14ac:dyDescent="0.5">
      <c r="B45" t="s">
        <v>40</v>
      </c>
    </row>
    <row r="46" spans="2:4" x14ac:dyDescent="0.5">
      <c r="C46" s="39" t="s">
        <v>26</v>
      </c>
    </row>
    <row r="47" spans="2:4" x14ac:dyDescent="0.5">
      <c r="C47" t="s">
        <v>41</v>
      </c>
    </row>
    <row r="48" spans="2:4" x14ac:dyDescent="0.5">
      <c r="C48" s="39" t="s">
        <v>30</v>
      </c>
    </row>
    <row r="49" spans="2:4" x14ac:dyDescent="0.5">
      <c r="C49" t="s">
        <v>42</v>
      </c>
    </row>
    <row r="50" spans="2:4" x14ac:dyDescent="0.5">
      <c r="C50" s="39" t="s">
        <v>28</v>
      </c>
    </row>
    <row r="51" spans="2:4" x14ac:dyDescent="0.5">
      <c r="C51" t="s">
        <v>43</v>
      </c>
    </row>
    <row r="52" spans="2:4" x14ac:dyDescent="0.5">
      <c r="C52" s="39" t="s">
        <v>44</v>
      </c>
    </row>
    <row r="53" spans="2:4" x14ac:dyDescent="0.5">
      <c r="C53" t="s">
        <v>45</v>
      </c>
    </row>
    <row r="54" spans="2:4" x14ac:dyDescent="0.5">
      <c r="D54" t="s">
        <v>46</v>
      </c>
    </row>
    <row r="55" spans="2:4" x14ac:dyDescent="0.5">
      <c r="D55" t="s">
        <v>47</v>
      </c>
    </row>
    <row r="56" spans="2:4" x14ac:dyDescent="0.5">
      <c r="D56" t="s">
        <v>48</v>
      </c>
    </row>
    <row r="57" spans="2:4" x14ac:dyDescent="0.5">
      <c r="C57" s="39" t="s">
        <v>37</v>
      </c>
    </row>
    <row r="58" spans="2:4" x14ac:dyDescent="0.5">
      <c r="C58" t="s">
        <v>49</v>
      </c>
    </row>
    <row r="59" spans="2:4" x14ac:dyDescent="0.5">
      <c r="B59" s="39" t="s">
        <v>50</v>
      </c>
    </row>
    <row r="60" spans="2:4" x14ac:dyDescent="0.5">
      <c r="B60" t="s">
        <v>51</v>
      </c>
    </row>
    <row r="61" spans="2:4" x14ac:dyDescent="0.5">
      <c r="C61" s="39" t="s">
        <v>52</v>
      </c>
    </row>
    <row r="62" spans="2:4" x14ac:dyDescent="0.5">
      <c r="C62" t="s">
        <v>53</v>
      </c>
    </row>
    <row r="63" spans="2:4" x14ac:dyDescent="0.5">
      <c r="C63" t="s">
        <v>54</v>
      </c>
    </row>
    <row r="64" spans="2:4" x14ac:dyDescent="0.5">
      <c r="C64" s="39" t="s">
        <v>55</v>
      </c>
    </row>
    <row r="65" spans="2:3" x14ac:dyDescent="0.5">
      <c r="C65" t="s">
        <v>56</v>
      </c>
    </row>
    <row r="66" spans="2:3" x14ac:dyDescent="0.5">
      <c r="C66" s="39" t="s">
        <v>57</v>
      </c>
    </row>
    <row r="67" spans="2:3" x14ac:dyDescent="0.5">
      <c r="C67" t="s">
        <v>58</v>
      </c>
    </row>
    <row r="68" spans="2:3" x14ac:dyDescent="0.5">
      <c r="B68" s="39" t="s">
        <v>59</v>
      </c>
    </row>
    <row r="69" spans="2:3" x14ac:dyDescent="0.5">
      <c r="B69" t="s">
        <v>60</v>
      </c>
    </row>
    <row r="70" spans="2:3" x14ac:dyDescent="0.5">
      <c r="C70" s="39" t="s">
        <v>61</v>
      </c>
    </row>
    <row r="71" spans="2:3" x14ac:dyDescent="0.5">
      <c r="C71" t="s">
        <v>62</v>
      </c>
    </row>
    <row r="72" spans="2:3" x14ac:dyDescent="0.5">
      <c r="C72" s="39" t="s">
        <v>63</v>
      </c>
    </row>
    <row r="73" spans="2:3" x14ac:dyDescent="0.5">
      <c r="C73" t="s">
        <v>64</v>
      </c>
    </row>
    <row r="74" spans="2:3" x14ac:dyDescent="0.5">
      <c r="C74" t="s">
        <v>65</v>
      </c>
    </row>
    <row r="75" spans="2:3" x14ac:dyDescent="0.5">
      <c r="C75" s="39" t="s">
        <v>66</v>
      </c>
    </row>
    <row r="76" spans="2:3" x14ac:dyDescent="0.5">
      <c r="C76" t="s">
        <v>67</v>
      </c>
    </row>
    <row r="77" spans="2:3" x14ac:dyDescent="0.5">
      <c r="C77" t="s">
        <v>68</v>
      </c>
    </row>
    <row r="78" spans="2:3" x14ac:dyDescent="0.5">
      <c r="B78" s="39" t="s">
        <v>69</v>
      </c>
    </row>
    <row r="79" spans="2:3" x14ac:dyDescent="0.5">
      <c r="B79" t="s">
        <v>70</v>
      </c>
    </row>
    <row r="80" spans="2:3" x14ac:dyDescent="0.5">
      <c r="C80" s="39" t="s">
        <v>71</v>
      </c>
    </row>
    <row r="81" spans="2:4" x14ac:dyDescent="0.5">
      <c r="C81" t="s">
        <v>72</v>
      </c>
    </row>
    <row r="82" spans="2:4" x14ac:dyDescent="0.5">
      <c r="D82" t="s">
        <v>73</v>
      </c>
    </row>
    <row r="83" spans="2:4" x14ac:dyDescent="0.5">
      <c r="D83" t="s">
        <v>74</v>
      </c>
    </row>
    <row r="84" spans="2:4" x14ac:dyDescent="0.5">
      <c r="D84" t="s">
        <v>75</v>
      </c>
    </row>
    <row r="85" spans="2:4" x14ac:dyDescent="0.5">
      <c r="C85" s="39" t="s">
        <v>76</v>
      </c>
    </row>
    <row r="86" spans="2:4" x14ac:dyDescent="0.5">
      <c r="C86" t="s">
        <v>77</v>
      </c>
    </row>
    <row r="87" spans="2:4" x14ac:dyDescent="0.5">
      <c r="B87" s="39" t="s">
        <v>78</v>
      </c>
    </row>
    <row r="88" spans="2:4" x14ac:dyDescent="0.5">
      <c r="B88" t="s">
        <v>79</v>
      </c>
    </row>
    <row r="89" spans="2:4" x14ac:dyDescent="0.5">
      <c r="C89" s="39" t="s">
        <v>80</v>
      </c>
    </row>
    <row r="90" spans="2:4" x14ac:dyDescent="0.5">
      <c r="C90" t="s">
        <v>81</v>
      </c>
    </row>
    <row r="91" spans="2:4" x14ac:dyDescent="0.5">
      <c r="C91" s="39" t="s">
        <v>82</v>
      </c>
    </row>
    <row r="92" spans="2:4" x14ac:dyDescent="0.5">
      <c r="C92" t="s">
        <v>83</v>
      </c>
    </row>
    <row r="93" spans="2:4" x14ac:dyDescent="0.5">
      <c r="B93" s="39" t="s">
        <v>84</v>
      </c>
    </row>
    <row r="94" spans="2:4" x14ac:dyDescent="0.5">
      <c r="B94" t="s">
        <v>85</v>
      </c>
    </row>
    <row r="96" spans="2:4" x14ac:dyDescent="0.5">
      <c r="B96" s="6" t="s">
        <v>86</v>
      </c>
    </row>
    <row r="98" spans="2:3" x14ac:dyDescent="0.5">
      <c r="B98" t="s">
        <v>87</v>
      </c>
      <c r="C98" s="39"/>
    </row>
    <row r="99" spans="2:3" x14ac:dyDescent="0.5">
      <c r="B99" t="s">
        <v>88</v>
      </c>
      <c r="C99" s="39"/>
    </row>
    <row r="100" spans="2:3" x14ac:dyDescent="0.5">
      <c r="B100" s="4" t="s">
        <v>89</v>
      </c>
      <c r="C100" s="39"/>
    </row>
    <row r="101" spans="2:3" x14ac:dyDescent="0.5">
      <c r="B101" t="s">
        <v>90</v>
      </c>
      <c r="C101" s="39"/>
    </row>
    <row r="102" spans="2:3" x14ac:dyDescent="0.5">
      <c r="B102" t="s">
        <v>91</v>
      </c>
    </row>
    <row r="103" spans="2:3" x14ac:dyDescent="0.5">
      <c r="B103" s="4" t="s">
        <v>92</v>
      </c>
    </row>
    <row r="104" spans="2:3" x14ac:dyDescent="0.5">
      <c r="B104" t="s">
        <v>93</v>
      </c>
    </row>
    <row r="106" spans="2:3" x14ac:dyDescent="0.5">
      <c r="B106" t="s">
        <v>94</v>
      </c>
    </row>
    <row r="107" spans="2:3" x14ac:dyDescent="0.5">
      <c r="B107" t="s">
        <v>95</v>
      </c>
    </row>
    <row r="108" spans="2:3" x14ac:dyDescent="0.5">
      <c r="B108" t="s">
        <v>96</v>
      </c>
    </row>
    <row r="110" spans="2:3" x14ac:dyDescent="0.5">
      <c r="B110" t="s">
        <v>97</v>
      </c>
    </row>
    <row r="111" spans="2:3" x14ac:dyDescent="0.5">
      <c r="B111" t="s">
        <v>98</v>
      </c>
    </row>
    <row r="112" spans="2:3" x14ac:dyDescent="0.5">
      <c r="B112" t="s">
        <v>99</v>
      </c>
    </row>
    <row r="113" spans="2:5" x14ac:dyDescent="0.5">
      <c r="B113" t="s">
        <v>100</v>
      </c>
    </row>
    <row r="114" spans="2:5" x14ac:dyDescent="0.5">
      <c r="B114" t="s">
        <v>101</v>
      </c>
    </row>
    <row r="116" spans="2:5" x14ac:dyDescent="0.5">
      <c r="B116" t="s">
        <v>102</v>
      </c>
    </row>
    <row r="118" spans="2:5" x14ac:dyDescent="0.5">
      <c r="B118" s="6" t="s">
        <v>103</v>
      </c>
    </row>
    <row r="120" spans="2:5" x14ac:dyDescent="0.5">
      <c r="B120" t="s">
        <v>104</v>
      </c>
      <c r="C120" s="60">
        <v>44417</v>
      </c>
      <c r="D120" t="s">
        <v>105</v>
      </c>
    </row>
    <row r="121" spans="2:5" x14ac:dyDescent="0.5">
      <c r="C121" s="60"/>
      <c r="E121" t="s">
        <v>106</v>
      </c>
    </row>
    <row r="122" spans="2:5" x14ac:dyDescent="0.5">
      <c r="B122" t="s">
        <v>107</v>
      </c>
      <c r="C122" t="s">
        <v>108</v>
      </c>
      <c r="D122" t="s">
        <v>109</v>
      </c>
    </row>
    <row r="123" spans="2:5" x14ac:dyDescent="0.5">
      <c r="E123" t="s">
        <v>110</v>
      </c>
    </row>
    <row r="124" spans="2:5" x14ac:dyDescent="0.5">
      <c r="B124" t="s">
        <v>111</v>
      </c>
      <c r="C124" t="s">
        <v>112</v>
      </c>
      <c r="D124" t="s">
        <v>113</v>
      </c>
    </row>
    <row r="125" spans="2:5" x14ac:dyDescent="0.5">
      <c r="B125" t="s">
        <v>114</v>
      </c>
      <c r="C125" s="60">
        <v>44472</v>
      </c>
      <c r="D125" t="s">
        <v>115</v>
      </c>
    </row>
    <row r="126" spans="2:5" x14ac:dyDescent="0.5">
      <c r="D126" t="s">
        <v>116</v>
      </c>
    </row>
    <row r="127" spans="2:5" x14ac:dyDescent="0.5">
      <c r="D127" t="s">
        <v>117</v>
      </c>
    </row>
    <row r="128" spans="2:5" x14ac:dyDescent="0.5">
      <c r="B128" t="s">
        <v>118</v>
      </c>
      <c r="C128" t="s">
        <v>119</v>
      </c>
      <c r="D128" t="s">
        <v>120</v>
      </c>
    </row>
    <row r="129" spans="1:5" x14ac:dyDescent="0.5">
      <c r="E129" t="s">
        <v>121</v>
      </c>
    </row>
    <row r="130" spans="1:5" x14ac:dyDescent="0.5">
      <c r="A130" t="s">
        <v>122</v>
      </c>
      <c r="B130" t="s">
        <v>123</v>
      </c>
      <c r="C130" t="s">
        <v>124</v>
      </c>
      <c r="D130" t="s">
        <v>125</v>
      </c>
    </row>
    <row r="131" spans="1:5" x14ac:dyDescent="0.5">
      <c r="D131" t="s">
        <v>126</v>
      </c>
    </row>
    <row r="132" spans="1:5" x14ac:dyDescent="0.5">
      <c r="D132" t="s">
        <v>127</v>
      </c>
    </row>
    <row r="133" spans="1:5" x14ac:dyDescent="0.5">
      <c r="B133" t="s">
        <v>128</v>
      </c>
      <c r="C133" t="s">
        <v>129</v>
      </c>
      <c r="D133" t="s">
        <v>130</v>
      </c>
    </row>
    <row r="134" spans="1:5" x14ac:dyDescent="0.5">
      <c r="D134" t="s">
        <v>131</v>
      </c>
    </row>
    <row r="135" spans="1:5" x14ac:dyDescent="0.5">
      <c r="B135" t="s">
        <v>132</v>
      </c>
      <c r="C135" s="60">
        <v>44109</v>
      </c>
      <c r="D135" t="s">
        <v>133</v>
      </c>
    </row>
    <row r="136" spans="1:5" x14ac:dyDescent="0.5">
      <c r="C136" s="60"/>
      <c r="D136" t="s">
        <v>134</v>
      </c>
    </row>
    <row r="137" spans="1:5" x14ac:dyDescent="0.5">
      <c r="B137" t="s">
        <v>135</v>
      </c>
      <c r="C137" t="s">
        <v>136</v>
      </c>
      <c r="D137" t="s">
        <v>137</v>
      </c>
    </row>
    <row r="138" spans="1:5" x14ac:dyDescent="0.5">
      <c r="B138" t="s">
        <v>138</v>
      </c>
      <c r="C138" s="60" t="s">
        <v>139</v>
      </c>
      <c r="D138" t="s">
        <v>140</v>
      </c>
    </row>
    <row r="139" spans="1:5" x14ac:dyDescent="0.5">
      <c r="B139" t="s">
        <v>141</v>
      </c>
      <c r="D139" t="s">
        <v>142</v>
      </c>
    </row>
    <row r="140" spans="1:5" x14ac:dyDescent="0.5">
      <c r="D140" t="s">
        <v>143</v>
      </c>
    </row>
    <row r="141" spans="1:5" x14ac:dyDescent="0.5">
      <c r="B141" t="s">
        <v>144</v>
      </c>
      <c r="D141" t="s">
        <v>145</v>
      </c>
    </row>
    <row r="142" spans="1:5" x14ac:dyDescent="0.5">
      <c r="B142" t="s">
        <v>146</v>
      </c>
      <c r="D142" t="s">
        <v>147</v>
      </c>
    </row>
    <row r="143" spans="1:5" x14ac:dyDescent="0.5">
      <c r="D143" t="s">
        <v>148</v>
      </c>
    </row>
    <row r="144" spans="1:5" x14ac:dyDescent="0.5">
      <c r="D144" t="s">
        <v>149</v>
      </c>
    </row>
    <row r="145" spans="2:4" x14ac:dyDescent="0.5">
      <c r="D145" t="s">
        <v>150</v>
      </c>
    </row>
    <row r="146" spans="2:4" x14ac:dyDescent="0.5">
      <c r="D146" t="s">
        <v>151</v>
      </c>
    </row>
    <row r="147" spans="2:4" x14ac:dyDescent="0.5">
      <c r="D147" t="s">
        <v>152</v>
      </c>
    </row>
    <row r="148" spans="2:4" x14ac:dyDescent="0.5">
      <c r="D148" t="s">
        <v>153</v>
      </c>
    </row>
    <row r="149" spans="2:4" x14ac:dyDescent="0.5">
      <c r="D149" t="s">
        <v>154</v>
      </c>
    </row>
    <row r="150" spans="2:4" x14ac:dyDescent="0.5">
      <c r="D150" t="s">
        <v>155</v>
      </c>
    </row>
    <row r="152" spans="2:4" x14ac:dyDescent="0.5">
      <c r="B152" s="6" t="s">
        <v>156</v>
      </c>
    </row>
    <row r="153" spans="2:4" x14ac:dyDescent="0.5">
      <c r="B153" s="6" t="s">
        <v>157</v>
      </c>
    </row>
    <row r="154" spans="2:4" x14ac:dyDescent="0.5">
      <c r="B154" s="6"/>
    </row>
    <row r="155" spans="2:4" x14ac:dyDescent="0.5">
      <c r="B155" t="s">
        <v>158</v>
      </c>
    </row>
    <row r="156" spans="2:4" x14ac:dyDescent="0.5">
      <c r="C156" s="6" t="s">
        <v>159</v>
      </c>
    </row>
    <row r="157" spans="2:4" x14ac:dyDescent="0.5">
      <c r="C157" s="6" t="s">
        <v>160</v>
      </c>
    </row>
    <row r="158" spans="2:4" x14ac:dyDescent="0.5">
      <c r="C158" t="s">
        <v>161</v>
      </c>
    </row>
    <row r="159" spans="2:4" x14ac:dyDescent="0.5">
      <c r="D159" s="4" t="s">
        <v>162</v>
      </c>
    </row>
    <row r="160" spans="2:4" x14ac:dyDescent="0.5">
      <c r="D160" s="4" t="s">
        <v>163</v>
      </c>
    </row>
    <row r="161" spans="2:4" x14ac:dyDescent="0.5">
      <c r="C161" s="6" t="s">
        <v>164</v>
      </c>
    </row>
    <row r="162" spans="2:4" x14ac:dyDescent="0.5">
      <c r="D162" s="4" t="s">
        <v>165</v>
      </c>
    </row>
    <row r="163" spans="2:4" x14ac:dyDescent="0.5">
      <c r="B163" t="s">
        <v>166</v>
      </c>
    </row>
    <row r="164" spans="2:4" x14ac:dyDescent="0.5">
      <c r="C164" s="6" t="s">
        <v>167</v>
      </c>
    </row>
    <row r="165" spans="2:4" x14ac:dyDescent="0.5">
      <c r="C165" t="s">
        <v>168</v>
      </c>
    </row>
    <row r="166" spans="2:4" x14ac:dyDescent="0.5">
      <c r="C166" t="s">
        <v>169</v>
      </c>
    </row>
    <row r="167" spans="2:4" x14ac:dyDescent="0.5">
      <c r="C167" t="s">
        <v>170</v>
      </c>
    </row>
    <row r="168" spans="2:4" x14ac:dyDescent="0.5">
      <c r="C168" t="s">
        <v>171</v>
      </c>
    </row>
    <row r="169" spans="2:4" x14ac:dyDescent="0.5">
      <c r="C169" t="s">
        <v>172</v>
      </c>
    </row>
    <row r="170" spans="2:4" x14ac:dyDescent="0.5">
      <c r="C170" t="s">
        <v>173</v>
      </c>
    </row>
    <row r="171" spans="2:4" x14ac:dyDescent="0.5">
      <c r="C171" t="s">
        <v>174</v>
      </c>
    </row>
    <row r="172" spans="2:4" x14ac:dyDescent="0.5">
      <c r="B172" t="s">
        <v>175</v>
      </c>
    </row>
    <row r="173" spans="2:4" x14ac:dyDescent="0.5">
      <c r="C173" t="s">
        <v>176</v>
      </c>
    </row>
    <row r="174" spans="2:4" x14ac:dyDescent="0.5">
      <c r="C174" t="s">
        <v>177</v>
      </c>
    </row>
    <row r="175" spans="2:4" x14ac:dyDescent="0.5">
      <c r="C175" t="s">
        <v>178</v>
      </c>
    </row>
    <row r="176" spans="2:4" x14ac:dyDescent="0.5">
      <c r="C176" t="s">
        <v>179</v>
      </c>
    </row>
    <row r="177" spans="3:3" x14ac:dyDescent="0.5">
      <c r="C177" t="s">
        <v>180</v>
      </c>
    </row>
    <row r="178" spans="3:3" x14ac:dyDescent="0.5">
      <c r="C178" t="s">
        <v>181</v>
      </c>
    </row>
    <row r="179" spans="3:3" x14ac:dyDescent="0.5">
      <c r="C179" t="s">
        <v>182</v>
      </c>
    </row>
  </sheetData>
  <hyperlinks>
    <hyperlink ref="B100" r:id="rId1" xr:uid="{0473C983-A921-479F-8665-D751B171928D}"/>
    <hyperlink ref="B4" r:id="rId2" xr:uid="{0715AE7B-3BF4-4043-8B4A-5FF57383F036}"/>
    <hyperlink ref="B103" r:id="rId3" xr:uid="{3EF04310-ECA1-45D9-91BB-B477FCA0A998}"/>
    <hyperlink ref="D159" r:id="rId4" xr:uid="{5E137B47-14D1-4DEA-97A2-39AF35CD3B2F}"/>
    <hyperlink ref="D160" r:id="rId5" xr:uid="{146953AB-1A3B-4F56-822A-F352F3D75AD4}"/>
    <hyperlink ref="D162" r:id="rId6" xr:uid="{903A660C-AD1A-4F1E-AE18-CF9734A020E4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6DB90-3EC1-495D-9F3E-3781779B667C}">
  <sheetPr codeName="Sheet2"/>
  <dimension ref="A2:U79"/>
  <sheetViews>
    <sheetView zoomScale="102" zoomScaleNormal="102" workbookViewId="0">
      <selection activeCell="G26" sqref="G26"/>
    </sheetView>
  </sheetViews>
  <sheetFormatPr defaultRowHeight="14.35" x14ac:dyDescent="0.5"/>
  <sheetData>
    <row r="2" spans="1:12" x14ac:dyDescent="0.5">
      <c r="B2" t="s">
        <v>183</v>
      </c>
    </row>
    <row r="3" spans="1:12" x14ac:dyDescent="0.5">
      <c r="B3" t="s">
        <v>184</v>
      </c>
    </row>
    <row r="4" spans="1:12" x14ac:dyDescent="0.5">
      <c r="B4" t="s">
        <v>185</v>
      </c>
    </row>
    <row r="6" spans="1:12" x14ac:dyDescent="0.5">
      <c r="B6" t="s">
        <v>186</v>
      </c>
    </row>
    <row r="8" spans="1:12" x14ac:dyDescent="0.5">
      <c r="A8" s="6"/>
      <c r="B8" s="122" t="s">
        <v>187</v>
      </c>
    </row>
    <row r="9" spans="1:12" x14ac:dyDescent="0.5">
      <c r="B9" s="4"/>
    </row>
    <row r="10" spans="1:12" x14ac:dyDescent="0.5">
      <c r="B10" s="39" t="s">
        <v>188</v>
      </c>
    </row>
    <row r="12" spans="1:12" x14ac:dyDescent="0.5">
      <c r="C12" t="s">
        <v>189</v>
      </c>
      <c r="F12" s="1">
        <v>1.1000000000000001</v>
      </c>
      <c r="H12" t="s">
        <v>190</v>
      </c>
      <c r="L12" s="2">
        <f>IF(F12&gt;55,32000*F12,IF(F12&gt;2,1.4*F12^3.5,IF(F12&gt;0.43,F12^4,0.23*F12^2.3)))</f>
        <v>1.4641000000000004</v>
      </c>
    </row>
    <row r="13" spans="1:12" x14ac:dyDescent="0.5">
      <c r="C13" t="s">
        <v>191</v>
      </c>
      <c r="H13" t="s">
        <v>192</v>
      </c>
      <c r="L13" s="17">
        <f>5778*F12^0.54</f>
        <v>6083.1648746486035</v>
      </c>
    </row>
    <row r="14" spans="1:12" x14ac:dyDescent="0.5">
      <c r="C14" t="s">
        <v>193</v>
      </c>
      <c r="H14" t="s">
        <v>194</v>
      </c>
      <c r="L14" s="2">
        <f>SQRT(L12)/(L13/5778)^2</f>
        <v>1.0916445988490044</v>
      </c>
    </row>
    <row r="15" spans="1:12" x14ac:dyDescent="0.5">
      <c r="H15" t="s">
        <v>195</v>
      </c>
      <c r="L15" s="17">
        <f>10.9*F12/L12</f>
        <v>8.1893313298271959</v>
      </c>
    </row>
    <row r="17" spans="2:16" x14ac:dyDescent="0.5">
      <c r="B17" s="39" t="s">
        <v>196</v>
      </c>
    </row>
    <row r="19" spans="2:16" x14ac:dyDescent="0.5">
      <c r="C19" s="6" t="s">
        <v>197</v>
      </c>
      <c r="H19" s="6" t="s">
        <v>198</v>
      </c>
    </row>
    <row r="20" spans="2:16" x14ac:dyDescent="0.5">
      <c r="C20" t="s">
        <v>190</v>
      </c>
      <c r="F20" s="1">
        <v>4.49</v>
      </c>
      <c r="H20" t="s">
        <v>190</v>
      </c>
      <c r="K20" s="2" t="str">
        <f>IF(F20&gt;0,"-",(F22*(F21/5778)^2)^2)</f>
        <v>-</v>
      </c>
    </row>
    <row r="21" spans="2:16" x14ac:dyDescent="0.5">
      <c r="C21" t="s">
        <v>192</v>
      </c>
      <c r="F21" s="21">
        <v>5859</v>
      </c>
      <c r="H21" t="s">
        <v>192</v>
      </c>
      <c r="K21" s="17" t="str">
        <f>IF(F21&gt;0,"-",5778*SQRT(SQRT(F20)/F22))</f>
        <v>-</v>
      </c>
    </row>
    <row r="22" spans="2:16" x14ac:dyDescent="0.5">
      <c r="C22" t="s">
        <v>194</v>
      </c>
      <c r="F22" s="1">
        <v>1.87</v>
      </c>
      <c r="H22" t="s">
        <v>194</v>
      </c>
      <c r="K22" s="2" t="str">
        <f>IF(F22&gt;0,"-",SQRT(F20)/(F21/5778)^2)</f>
        <v>-</v>
      </c>
    </row>
    <row r="24" spans="2:16" x14ac:dyDescent="0.5">
      <c r="B24" s="39" t="s">
        <v>199</v>
      </c>
    </row>
    <row r="25" spans="2:16" x14ac:dyDescent="0.5">
      <c r="N25" t="s">
        <v>200</v>
      </c>
    </row>
    <row r="26" spans="2:16" x14ac:dyDescent="0.5">
      <c r="C26" t="s">
        <v>189</v>
      </c>
      <c r="F26" s="1">
        <v>1.41</v>
      </c>
      <c r="H26" t="s">
        <v>190</v>
      </c>
      <c r="L26" s="2">
        <f>10^(N26*LOG10(F26)+O26)</f>
        <v>4.5286581488576285</v>
      </c>
      <c r="N26">
        <f>IF(F26&gt;7,2.865,IF(F26&gt;2.4,3.967,IF(F26&gt;1.05,4.329,IF(F26&gt;0.72,5.743,IF(F26&gt;0.45,4.572,2.028)))))</f>
        <v>4.3289999999999997</v>
      </c>
      <c r="O26">
        <f>IF(F26&gt;7,1.105,IF(F26&gt;2.4,0.093,IF(F26&gt;1.05,0.01,IF(F26&gt;0.72,-0.007,IF(F26&gt;0.45,-0.102,-0.976)))))</f>
        <v>0.01</v>
      </c>
    </row>
    <row r="27" spans="2:16" x14ac:dyDescent="0.5">
      <c r="C27" t="s">
        <v>201</v>
      </c>
      <c r="H27" t="s">
        <v>192</v>
      </c>
      <c r="L27" s="17">
        <f>IF(F26&gt;1.5,N27,5778*SQRT(SQRT(L26)/N28))</f>
        <v>6619.9483069044436</v>
      </c>
      <c r="N27">
        <f>10^(-0.17*(LOG10(F26))^2+0.888*LOG10(F26)+3.671)</f>
        <v>6305.5256057194492</v>
      </c>
    </row>
    <row r="28" spans="2:16" x14ac:dyDescent="0.5">
      <c r="H28" t="s">
        <v>194</v>
      </c>
      <c r="L28" s="2">
        <f>IF(F26&gt;1.5,SQRT(L26)/(N27/5778)^2,N28)</f>
        <v>1.6211777999999997</v>
      </c>
      <c r="N28">
        <f>0.438*F26^2+0.479*F26+0.075</f>
        <v>1.6211777999999997</v>
      </c>
    </row>
    <row r="30" spans="2:16" x14ac:dyDescent="0.5">
      <c r="B30" s="39" t="s">
        <v>202</v>
      </c>
    </row>
    <row r="32" spans="2:16" x14ac:dyDescent="0.5">
      <c r="C32" t="s">
        <v>189</v>
      </c>
      <c r="F32" s="1">
        <v>1.1000000000000001</v>
      </c>
      <c r="H32" t="s">
        <v>203</v>
      </c>
      <c r="K32" s="2">
        <f>0.0805/F32^2.22</f>
        <v>6.5148454770302441E-2</v>
      </c>
      <c r="M32" t="s">
        <v>204</v>
      </c>
      <c r="P32" s="1"/>
    </row>
    <row r="33" spans="2:21" x14ac:dyDescent="0.5">
      <c r="C33" t="s">
        <v>205</v>
      </c>
      <c r="H33" t="s">
        <v>206</v>
      </c>
      <c r="K33" s="17">
        <f>(10/F32^4.05)*(0.0056*(F32+3.993)^3.16+0.042)</f>
        <v>6.8105612315339448</v>
      </c>
      <c r="M33" t="s">
        <v>207</v>
      </c>
    </row>
    <row r="34" spans="2:21" x14ac:dyDescent="0.5">
      <c r="H34" t="s">
        <v>208</v>
      </c>
      <c r="K34" s="2">
        <f>K35/2</f>
        <v>1.1790167711294861</v>
      </c>
    </row>
    <row r="35" spans="2:21" x14ac:dyDescent="0.5">
      <c r="H35" t="s">
        <v>209</v>
      </c>
      <c r="K35" s="17">
        <f>IF(F32&gt;1.5,2.22*F32^3.77,1.64*F32^3.81)</f>
        <v>2.3580335422589722</v>
      </c>
      <c r="M35" t="s">
        <v>210</v>
      </c>
    </row>
    <row r="36" spans="2:21" x14ac:dyDescent="0.5">
      <c r="H36" t="s">
        <v>211</v>
      </c>
      <c r="K36" s="2">
        <f>IF(F32&gt;1.5,13723*(F32-0.12)^0.4-8434,1924*(F32-0.7042)^0.4+1628*F32+2794)</f>
        <v>5912.7917702286322</v>
      </c>
      <c r="M36" t="s">
        <v>190</v>
      </c>
      <c r="P36" s="2">
        <f>K34+(K35-K34)*(P32-K32)/(K33-K32)</f>
        <v>1.1676296072405759</v>
      </c>
    </row>
    <row r="37" spans="2:21" x14ac:dyDescent="0.5">
      <c r="H37" t="s">
        <v>212</v>
      </c>
      <c r="K37" s="17">
        <f>IF(F32&gt;1.5,-714.7*(F32+0.4831)^1.5+4504*F32+2020,-2709*(F32+2.2635)^1.5+9500*F32+12304)</f>
        <v>6043.2418798309227</v>
      </c>
      <c r="M37" t="s">
        <v>192</v>
      </c>
      <c r="P37" s="17">
        <f>K36+(K37-K36)*(P32-K32)/(K33-K32)</f>
        <v>5911.5318587381926</v>
      </c>
    </row>
    <row r="38" spans="2:21" x14ac:dyDescent="0.5">
      <c r="H38" t="s">
        <v>213</v>
      </c>
      <c r="K38" s="2">
        <f>SQRT(K34)/(K36/5778)^2</f>
        <v>1.0368833406865872</v>
      </c>
      <c r="M38" t="s">
        <v>194</v>
      </c>
      <c r="P38" s="2">
        <f>SQRT(P36)/(P37/5778)^2</f>
        <v>1.0323038700329297</v>
      </c>
    </row>
    <row r="39" spans="2:21" x14ac:dyDescent="0.5">
      <c r="H39" t="s">
        <v>214</v>
      </c>
      <c r="K39" s="17">
        <f>SQRT(K35)/(K37/5778)^2</f>
        <v>1.4037511011134736</v>
      </c>
    </row>
    <row r="41" spans="2:21" x14ac:dyDescent="0.5">
      <c r="B41" s="39" t="s">
        <v>215</v>
      </c>
    </row>
    <row r="43" spans="2:21" x14ac:dyDescent="0.5">
      <c r="C43" t="s">
        <v>189</v>
      </c>
      <c r="F43" s="1"/>
      <c r="H43" t="s">
        <v>216</v>
      </c>
      <c r="K43" s="2" t="e">
        <f>0.00095*((1594+2707*F43^4+146.6*F43^5.5+F43^7)/(0.04142*F43^2+0.3426*F43^7))</f>
        <v>#DIV/0!</v>
      </c>
      <c r="M43" t="s">
        <v>204</v>
      </c>
      <c r="P43" s="1"/>
    </row>
    <row r="44" spans="2:21" x14ac:dyDescent="0.5">
      <c r="C44" t="s">
        <v>217</v>
      </c>
      <c r="H44" t="s">
        <v>218</v>
      </c>
      <c r="K44" s="17">
        <f>IF(F43&gt;0.45,T47,S47)</f>
        <v>-9.502E-4</v>
      </c>
      <c r="M44" t="s">
        <v>219</v>
      </c>
    </row>
    <row r="45" spans="2:21" x14ac:dyDescent="0.5">
      <c r="H45" t="s">
        <v>220</v>
      </c>
      <c r="K45" s="2" t="e">
        <f>IF(K43&lt;12.6,"N/A",IF(F43&gt;0.45,T48,S48))</f>
        <v>#DIV/0!</v>
      </c>
      <c r="R45" t="s">
        <v>221</v>
      </c>
    </row>
    <row r="46" spans="2:21" x14ac:dyDescent="0.5">
      <c r="H46" t="s">
        <v>209</v>
      </c>
      <c r="K46" s="17" t="e">
        <f>IF(K43&gt;12.6,U49,IF(F43&gt;0.45,T49,S49))</f>
        <v>#DIV/0!</v>
      </c>
      <c r="M46" t="s">
        <v>222</v>
      </c>
      <c r="S46">
        <f>-0.0009502+0.0001695*P43-0.001583*F43-0.000004403*P43^2-0.003114*P43*F43+0.2553*F43^2+0.00006739*P43^2*F43+0.01549*P43*F43^2-0.6876*F43^3-0.0002243*P43^2*F43^2-0.01762*P43*F43^3+0.9136*F43^4</f>
        <v>-9.502E-4</v>
      </c>
      <c r="T46">
        <f>-2.245+0.7376*P43+16.03*F43-0.02348*P43^2-4.596*P43*F43-44.2*F43^2+0.1212*P43^2*F43+10.5*P43*F43^2+59.23*F43^3-0.2047*P43^2*F43^2-10.43*P43*F43^3-38.59*F43^4+0.1132*P43^2*F43^3+3.82*P43*F43^4+10.46*F43^5</f>
        <v>-2.2450000000000001</v>
      </c>
      <c r="U46" t="e">
        <f>K45+(K46-K45)*(P43-12.6)/(K43-12.6)</f>
        <v>#DIV/0!</v>
      </c>
    </row>
    <row r="47" spans="2:21" x14ac:dyDescent="0.5">
      <c r="H47" t="s">
        <v>211</v>
      </c>
      <c r="K47" s="2" t="e">
        <f>5778*SQRT(SQRT(K44)/K49)</f>
        <v>#NUM!</v>
      </c>
      <c r="M47" t="s">
        <v>190</v>
      </c>
      <c r="P47" s="2">
        <f>IF(P43&gt;12.6,U46,IF(F43&gt;0.45,T46,S46))</f>
        <v>-9.502E-4</v>
      </c>
      <c r="R47">
        <v>0</v>
      </c>
      <c r="S47">
        <f>-0.0009502+0.0001695*R47-0.001583*F43-0.000004403*R47^2-0.003114*R47*F43+0.2553*F43^2+0.00006739*R47^2*F43+0.01549*R47*F43^2-0.6876*F43^3-0.0002243*R47^2*F43^2-0.01762*R47*F43^3+0.9136*F43^4</f>
        <v>-9.502E-4</v>
      </c>
      <c r="T47">
        <f>-2.245+0.7376*R47+16.03*F43-0.02348*R47^2-4.596*R47*F43-44.2*F43^2+0.1212*R47^2*F43+10.5*R47*F43^2+59.23*F43^3-0.2047*R47^2*F43^2-10.43*R47*F43^3-38.59*F43^4+0.1132*R47^2*F43^3+3.82*R47*F43^4+10.46*F43^5</f>
        <v>-2.2450000000000001</v>
      </c>
    </row>
    <row r="48" spans="2:21" x14ac:dyDescent="0.5">
      <c r="H48" t="s">
        <v>212</v>
      </c>
      <c r="K48" s="17" t="e">
        <f>5778*SQRT(SQRT(K46)/K50)</f>
        <v>#DIV/0!</v>
      </c>
      <c r="M48" t="s">
        <v>192</v>
      </c>
      <c r="P48" s="17" t="e">
        <f>5778*SQRT(SQRT(P47)/P49)</f>
        <v>#NUM!</v>
      </c>
      <c r="R48">
        <v>12.6</v>
      </c>
      <c r="S48">
        <f>-0.0009502+0.0001695*R48-0.001583*F43-0.000004403*R48^2-0.003114*R48*F43+0.2553*F43^2+0.00006739*R48^2*F43+0.01549*R48*F43^2-0.6876*F43^3-0.0002243*R48^2*F43^2-0.01762*R48*F43^3+0.9136*F43^4</f>
        <v>4.8647972E-4</v>
      </c>
      <c r="T48">
        <f>-2.245+0.7376*R48+16.03*F43-0.02348*R48^2-4.596*R48*F43-44.2*F43^2+0.1212*R48^2*F43+10.5*R48*F43^2+59.23*F43^3-0.2047*R48^2*F43^2-10.43*R48*F43^3-38.59*F43^4+0.1132*R48^2*F43^3+3.82*R48*F43^4+10.46*F43^5</f>
        <v>3.3210752000000006</v>
      </c>
    </row>
    <row r="49" spans="2:21" x14ac:dyDescent="0.5">
      <c r="H49" t="s">
        <v>213</v>
      </c>
      <c r="K49" s="2">
        <f>(17.04*F43^2.5+62.63*F43^6.5+86.77*F43^11-3.413*F43^19+5.031*F43^19.5)/(0.121+30.73*F43^2+155.3*F43^8.5+F43^18.5+9*F43^19.5)</f>
        <v>0</v>
      </c>
      <c r="M49" t="s">
        <v>194</v>
      </c>
      <c r="P49" s="2" t="e">
        <f>K49+(K50-K49)*(P43/K43)</f>
        <v>#DIV/0!</v>
      </c>
      <c r="S49" t="e">
        <f>-0.0009502+0.0001695*K43-0.001583*F43-0.000004403*K43^2-0.003114*K43*F43+0.2553*F43^2+0.00006739*K43^2*F43+0.01549*K43*F43^2-0.6876*F43^3-0.0002243*K43^2*F43^2-0.01762*K43*F43^3+0.9136*F43^4</f>
        <v>#DIV/0!</v>
      </c>
      <c r="T49" t="e">
        <f>-2.245+0.7376*K43+16.03*F43-0.02348*K43^2-4.596*K43*F43-44.2*F43^2+0.1212*K43^2*F43+10.5*K43*F43^2+59.23*F43^3-0.2047*K43^2*F43^2-10.43*K43*F43^3-38.59*F43^4+0.1132*K43^2*F43^3+3.82*K43*F43^4+10.46*F43^5</f>
        <v>#DIV/0!</v>
      </c>
      <c r="U49">
        <f>(23.23*F43^2.5-56.38*F43^3+57.44*F43^4+228.2*F43^9.459)/(0.7254+130.9*F43^5+F43^7.659)</f>
        <v>0</v>
      </c>
    </row>
    <row r="50" spans="2:21" x14ac:dyDescent="0.5">
      <c r="H50" t="s">
        <v>214</v>
      </c>
      <c r="K50" s="17" t="e">
        <f>(-2603+15.67*F43^1.618+2598*F43^-0.005174)/(6.813+F43^-2.373)</f>
        <v>#DIV/0!</v>
      </c>
    </row>
    <row r="52" spans="2:21" x14ac:dyDescent="0.5">
      <c r="B52" s="39" t="s">
        <v>223</v>
      </c>
    </row>
    <row r="54" spans="2:21" x14ac:dyDescent="0.5">
      <c r="C54" s="6" t="s">
        <v>224</v>
      </c>
      <c r="I54" s="6" t="s">
        <v>225</v>
      </c>
    </row>
    <row r="55" spans="2:21" x14ac:dyDescent="0.5">
      <c r="C55" t="s">
        <v>226</v>
      </c>
      <c r="G55" s="1"/>
      <c r="I55" t="s">
        <v>227</v>
      </c>
      <c r="M55" s="1"/>
    </row>
    <row r="56" spans="2:21" x14ac:dyDescent="0.5">
      <c r="C56" t="s">
        <v>228</v>
      </c>
      <c r="G56" s="21"/>
      <c r="I56" t="s">
        <v>228</v>
      </c>
      <c r="M56" s="21"/>
    </row>
    <row r="57" spans="2:21" x14ac:dyDescent="0.5">
      <c r="C57" t="s">
        <v>229</v>
      </c>
      <c r="G57" s="3"/>
      <c r="I57" t="s">
        <v>229</v>
      </c>
      <c r="M57" s="3"/>
    </row>
    <row r="59" spans="2:21" x14ac:dyDescent="0.5">
      <c r="C59" t="s">
        <v>227</v>
      </c>
      <c r="G59" s="2" t="e">
        <f>SQRT((G55^3)/(G56+G57))</f>
        <v>#DIV/0!</v>
      </c>
      <c r="I59" t="s">
        <v>226</v>
      </c>
      <c r="M59" s="2">
        <f>(M55^2*(M56+M57))^(1/3)</f>
        <v>0</v>
      </c>
    </row>
    <row r="61" spans="2:21" x14ac:dyDescent="0.5">
      <c r="B61" s="39" t="s">
        <v>230</v>
      </c>
    </row>
    <row r="63" spans="2:21" x14ac:dyDescent="0.5">
      <c r="C63" t="s">
        <v>231</v>
      </c>
      <c r="G63" s="1"/>
    </row>
    <row r="64" spans="2:21" x14ac:dyDescent="0.5">
      <c r="C64" t="s">
        <v>232</v>
      </c>
      <c r="G64" s="21"/>
    </row>
    <row r="65" spans="2:7" x14ac:dyDescent="0.5">
      <c r="C65" t="s">
        <v>233</v>
      </c>
      <c r="G65" s="1"/>
    </row>
    <row r="66" spans="2:7" x14ac:dyDescent="0.5">
      <c r="C66" t="s">
        <v>234</v>
      </c>
      <c r="G66" s="21"/>
    </row>
    <row r="67" spans="2:7" x14ac:dyDescent="0.5">
      <c r="C67" t="s">
        <v>235</v>
      </c>
      <c r="G67" t="e">
        <f>G66/(G65+G66)</f>
        <v>#DIV/0!</v>
      </c>
    </row>
    <row r="69" spans="2:7" x14ac:dyDescent="0.5">
      <c r="C69" t="s">
        <v>236</v>
      </c>
      <c r="G69" s="2" t="e">
        <f>G63*(0.464-0.38*G67-0.631*G64+0.586*G67*G64+0.15*G64^2-0.198*G67*G64^2)</f>
        <v>#DIV/0!</v>
      </c>
    </row>
    <row r="71" spans="2:7" x14ac:dyDescent="0.5">
      <c r="B71" s="39" t="s">
        <v>237</v>
      </c>
    </row>
    <row r="73" spans="2:7" x14ac:dyDescent="0.5">
      <c r="C73" t="s">
        <v>231</v>
      </c>
      <c r="G73" s="1"/>
    </row>
    <row r="74" spans="2:7" x14ac:dyDescent="0.5">
      <c r="C74" t="s">
        <v>232</v>
      </c>
      <c r="G74" s="21"/>
    </row>
    <row r="75" spans="2:7" x14ac:dyDescent="0.5">
      <c r="C75" t="s">
        <v>238</v>
      </c>
      <c r="G75" s="1"/>
    </row>
    <row r="76" spans="2:7" x14ac:dyDescent="0.5">
      <c r="C76" t="s">
        <v>239</v>
      </c>
      <c r="G76" s="21"/>
    </row>
    <row r="77" spans="2:7" x14ac:dyDescent="0.5">
      <c r="C77" t="s">
        <v>235</v>
      </c>
      <c r="G77" t="e">
        <f>MIN(G75,G76)/(G75+G76)</f>
        <v>#DIV/0!</v>
      </c>
    </row>
    <row r="79" spans="2:7" x14ac:dyDescent="0.5">
      <c r="C79" t="s">
        <v>240</v>
      </c>
      <c r="G79" s="2" t="e">
        <f>G73*(1.6+5.1*G74-2.22*G74^2+4.12*G77-4.27*G74*G77-5.09*G77^2+4.61*G74^2*G77^2)</f>
        <v>#DIV/0!</v>
      </c>
    </row>
  </sheetData>
  <hyperlinks>
    <hyperlink ref="B8" r:id="rId1" xr:uid="{F74971D8-9F4D-45E4-9C1F-36A71AE3CB4C}"/>
  </hyperlinks>
  <pageMargins left="0.7" right="0.7" top="0.75" bottom="0.75" header="0.3" footer="0.3"/>
  <pageSetup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B2:AA250"/>
  <sheetViews>
    <sheetView topLeftCell="C1" workbookViewId="0">
      <selection activeCell="E20" sqref="E20"/>
    </sheetView>
  </sheetViews>
  <sheetFormatPr defaultRowHeight="14.35" x14ac:dyDescent="0.5"/>
  <cols>
    <col min="2" max="2" width="14.87890625" customWidth="1"/>
    <col min="3" max="3" width="15.703125" customWidth="1"/>
    <col min="4" max="4" width="9.41015625" customWidth="1"/>
    <col min="5" max="5" width="10" customWidth="1"/>
    <col min="7" max="7" width="9.29296875" customWidth="1"/>
    <col min="9" max="9" width="16.87890625" customWidth="1"/>
    <col min="10" max="10" width="11.29296875" customWidth="1"/>
    <col min="11" max="11" width="16.41015625" customWidth="1"/>
    <col min="12" max="12" width="11.5859375" customWidth="1"/>
    <col min="13" max="13" width="17" customWidth="1"/>
    <col min="14" max="14" width="11.87890625" customWidth="1"/>
    <col min="15" max="15" width="17" customWidth="1"/>
    <col min="16" max="16" width="11.41015625" customWidth="1"/>
  </cols>
  <sheetData>
    <row r="2" spans="2:16" x14ac:dyDescent="0.5">
      <c r="B2" s="34" t="s">
        <v>241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8"/>
    </row>
    <row r="3" spans="2:16" x14ac:dyDescent="0.5">
      <c r="B3" s="26"/>
      <c r="N3" s="40"/>
      <c r="O3" s="41"/>
    </row>
    <row r="4" spans="2:16" x14ac:dyDescent="0.5">
      <c r="B4" s="26" t="s">
        <v>242</v>
      </c>
      <c r="D4" s="1">
        <v>1.41</v>
      </c>
      <c r="F4" s="40" t="s">
        <v>243</v>
      </c>
      <c r="H4">
        <f>D4+D5</f>
        <v>1.5599999999999998</v>
      </c>
      <c r="M4" t="s">
        <v>244</v>
      </c>
      <c r="N4" s="40" t="s">
        <v>245</v>
      </c>
      <c r="O4" s="41" t="s">
        <v>246</v>
      </c>
    </row>
    <row r="5" spans="2:16" x14ac:dyDescent="0.5">
      <c r="B5" s="26" t="s">
        <v>247</v>
      </c>
      <c r="D5" s="21">
        <v>0.15</v>
      </c>
      <c r="F5" s="40" t="s">
        <v>248</v>
      </c>
      <c r="H5">
        <f>D4/H4</f>
        <v>0.90384615384615385</v>
      </c>
      <c r="J5" t="s">
        <v>249</v>
      </c>
      <c r="M5" s="25">
        <f>D6</f>
        <v>450</v>
      </c>
      <c r="N5" s="9">
        <f>SQRT((M5^3)/H4)</f>
        <v>7642.8699804760217</v>
      </c>
      <c r="O5" s="9">
        <f>N5*365.24</f>
        <v>2791481.8316690624</v>
      </c>
    </row>
    <row r="6" spans="2:16" x14ac:dyDescent="0.5">
      <c r="B6" s="26" t="s">
        <v>226</v>
      </c>
      <c r="D6" s="1">
        <v>450</v>
      </c>
      <c r="F6" s="40" t="s">
        <v>250</v>
      </c>
      <c r="H6">
        <f>D5/H4</f>
        <v>9.6153846153846159E-2</v>
      </c>
      <c r="J6" t="s">
        <v>251</v>
      </c>
      <c r="M6" s="24">
        <f>(0.464-0.38*H6-0.631*D7+0.586*H6*D7+0.15*(D7^2)-0.198*H6*D7^2)*D6</f>
        <v>187.20938076923076</v>
      </c>
      <c r="N6" s="14">
        <f>SQRT((M6^3)/D4)</f>
        <v>2157.1574926719554</v>
      </c>
      <c r="O6" s="14">
        <f>N6*365.24</f>
        <v>787880.20262350503</v>
      </c>
    </row>
    <row r="7" spans="2:16" x14ac:dyDescent="0.5">
      <c r="B7" s="26" t="s">
        <v>252</v>
      </c>
      <c r="D7" s="21">
        <v>0.02</v>
      </c>
      <c r="J7" t="s">
        <v>253</v>
      </c>
      <c r="M7" s="23">
        <f>(0.464-0.38*H5-0.631*D7+0.586*H5*D7+0.15*(D7^2)-0.198*H5*D7^2)*D6</f>
        <v>53.32497923076923</v>
      </c>
      <c r="N7" s="9">
        <f>SQRT((M7^3)/D5)</f>
        <v>1005.4266972378944</v>
      </c>
      <c r="O7" s="9">
        <f>N7*365.24</f>
        <v>367222.04689916852</v>
      </c>
    </row>
    <row r="8" spans="2:16" x14ac:dyDescent="0.5">
      <c r="B8" s="26"/>
      <c r="J8" t="s">
        <v>254</v>
      </c>
      <c r="M8" s="24">
        <f>(1.6+5.1*D7-2.22*(D7^2)+4.12*H6-4.27*D7*H6-5.09*(H6^2)+4.61*(D7^2)+H6^2)*D6</f>
        <v>923.88778136094675</v>
      </c>
      <c r="N8" s="14">
        <f>SQRT((M8^3)/H4)</f>
        <v>22483.635504291091</v>
      </c>
      <c r="O8" s="14">
        <f>N8*365.24</f>
        <v>8211923.0315872785</v>
      </c>
    </row>
    <row r="9" spans="2:16" x14ac:dyDescent="0.5">
      <c r="B9" s="29"/>
      <c r="C9" s="30"/>
      <c r="D9" s="30"/>
      <c r="E9" s="30"/>
      <c r="F9" s="30"/>
      <c r="G9" s="30"/>
      <c r="H9" s="30"/>
      <c r="I9" s="30"/>
      <c r="J9" s="30" t="s">
        <v>255</v>
      </c>
      <c r="K9" s="35" t="s">
        <v>256</v>
      </c>
      <c r="L9" s="30"/>
      <c r="M9" s="30"/>
      <c r="N9" s="30"/>
      <c r="O9" s="32"/>
    </row>
    <row r="11" spans="2:16" x14ac:dyDescent="0.5">
      <c r="B11" s="34" t="s">
        <v>257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8"/>
    </row>
    <row r="12" spans="2:16" x14ac:dyDescent="0.5">
      <c r="B12" s="26"/>
      <c r="D12" t="s">
        <v>258</v>
      </c>
      <c r="E12" t="s">
        <v>259</v>
      </c>
      <c r="I12" t="s">
        <v>260</v>
      </c>
      <c r="K12" t="s">
        <v>261</v>
      </c>
      <c r="M12" t="s">
        <v>262</v>
      </c>
      <c r="O12" t="s">
        <v>263</v>
      </c>
      <c r="P12" s="25"/>
    </row>
    <row r="13" spans="2:16" x14ac:dyDescent="0.5">
      <c r="B13" s="26" t="s">
        <v>264</v>
      </c>
      <c r="D13">
        <f>IF(D4&lt;1.5,SQRT((33292900/(0.438*D4^2+0.479*D4+0.075))*SQRT(IF(E14&gt;0,E14,D14))),10^(-0.17*LOG10(D4)^2+0.888*LOG10(D4)+3.671))</f>
        <v>6596.6292237843236</v>
      </c>
      <c r="E13" s="3">
        <v>5898</v>
      </c>
      <c r="I13" t="s">
        <v>244</v>
      </c>
      <c r="J13" s="40" t="s">
        <v>246</v>
      </c>
      <c r="K13" t="s">
        <v>244</v>
      </c>
      <c r="L13" s="40" t="s">
        <v>246</v>
      </c>
      <c r="M13" t="s">
        <v>244</v>
      </c>
      <c r="N13" s="40" t="s">
        <v>246</v>
      </c>
      <c r="O13" t="s">
        <v>244</v>
      </c>
      <c r="P13" s="41" t="s">
        <v>246</v>
      </c>
    </row>
    <row r="14" spans="2:16" x14ac:dyDescent="0.5">
      <c r="B14" s="26" t="s">
        <v>265</v>
      </c>
      <c r="D14">
        <f>IF(D4&lt;0.2,0.23*D4^2.3,IF(D4&lt;0.85,D4^(0.215+33.29*D4-129.1*(D4^2)+232.4*(D4^3)-141.7*D4^4),IF(D4&lt;2,D4^4,1.4*D4^3.5)))</f>
        <v>3.952541609999999</v>
      </c>
      <c r="E14" s="22">
        <v>4.49</v>
      </c>
      <c r="G14" t="s">
        <v>266</v>
      </c>
      <c r="I14" s="23">
        <f>IF(D250&gt;D6,"NO HZ",D250)</f>
        <v>1.5807115992312277</v>
      </c>
      <c r="J14" s="23">
        <f>365.24*SQRT((I14^3)/($D$4))</f>
        <v>611.29062877051092</v>
      </c>
      <c r="K14" s="23">
        <f>IF(F250&gt;D6,"NO HZ",F250)</f>
        <v>2.0438517609440678</v>
      </c>
      <c r="L14" s="23">
        <f t="shared" ref="L14:N16" si="0">365.24*SQRT((K14^3)/($D$4))</f>
        <v>898.75820480267816</v>
      </c>
      <c r="M14" s="23">
        <f>IF(H250&gt;D6,"NO HZ",H250)</f>
        <v>3.4973959540490061</v>
      </c>
      <c r="N14" s="23">
        <f t="shared" si="0"/>
        <v>2011.8054610987429</v>
      </c>
      <c r="O14" s="23">
        <f>IF(J250&gt;D6,"NO HZ",J250)</f>
        <v>3.7085761368628649</v>
      </c>
      <c r="P14" s="23">
        <f>365.24*SQRT((O14^3)/($D$4))</f>
        <v>2196.7446480688182</v>
      </c>
    </row>
    <row r="15" spans="2:16" x14ac:dyDescent="0.5">
      <c r="B15" s="26" t="s">
        <v>267</v>
      </c>
      <c r="D15">
        <f>IF(D5&lt;1.5,SQRT((33292900/(0.438*D5^2+0.479*D5+0.075))*SQRT(IF(E16&gt;0,E16,D16))),10^(-0.17*LOG10(D5)^2+0.888*LOG10(D5)+3.671))</f>
        <v>3390.9299581421628</v>
      </c>
      <c r="E15" s="3">
        <v>3085</v>
      </c>
      <c r="G15" t="s">
        <v>268</v>
      </c>
      <c r="I15" s="24">
        <f>IF(L250&gt;D6,"NO HZ",L250)</f>
        <v>4.4125180071894698E-2</v>
      </c>
      <c r="J15" s="24">
        <f>365.24*SQRT((I15^3)/($D$4))</f>
        <v>2.8510085115056905</v>
      </c>
      <c r="K15" s="24">
        <f>IF(N250&gt;D6,"NO HZ",N250)</f>
        <v>5.7435094330156831E-2</v>
      </c>
      <c r="L15" s="24">
        <f t="shared" si="0"/>
        <v>4.2338433547750896</v>
      </c>
      <c r="M15" s="24">
        <f>IF(P250&gt;D6,"NO HZ",P250)</f>
        <v>0.10989639573094623</v>
      </c>
      <c r="N15" s="24">
        <f t="shared" si="0"/>
        <v>11.205827982489209</v>
      </c>
      <c r="O15" s="24">
        <f>IF(R250&gt;D6,"NO HZ",R250)</f>
        <v>0.11915884813340849</v>
      </c>
      <c r="P15" s="24">
        <f>365.24*SQRT((O15^3)/($D$4))</f>
        <v>12.651972007516653</v>
      </c>
    </row>
    <row r="16" spans="2:16" x14ac:dyDescent="0.5">
      <c r="B16" s="26" t="s">
        <v>269</v>
      </c>
      <c r="D16">
        <f>IF(D5&lt;0.2,0.23*D5^2.3,IF(D5&lt;0.85,D5^(0.215+33.29*D5-129.1*(D5^2)+232.4*(D5^3)-141.7*D5^4),IF(D5&lt;2,D5^4,1.4*D5^3.5)))</f>
        <v>2.9291238285530309E-3</v>
      </c>
      <c r="E16" s="22"/>
      <c r="G16" t="s">
        <v>270</v>
      </c>
      <c r="I16" s="23" t="str">
        <f>IF(T250&lt;D6,"NO HZ",T250)</f>
        <v>NO HZ</v>
      </c>
      <c r="J16" s="23" t="e">
        <f>365.24*SQRT((I16^3)/($D$4))</f>
        <v>#VALUE!</v>
      </c>
      <c r="K16" s="23" t="str">
        <f>IF(V250&lt;D6,"NO HZ",V250)</f>
        <v>NO HZ</v>
      </c>
      <c r="L16" s="23" t="e">
        <f t="shared" si="0"/>
        <v>#VALUE!</v>
      </c>
      <c r="M16" s="23" t="str">
        <f>IF(X250&lt;D6,"NO HZ",X250)</f>
        <v>NO HZ</v>
      </c>
      <c r="N16" s="23" t="e">
        <f t="shared" si="0"/>
        <v>#VALUE!</v>
      </c>
      <c r="O16" s="23" t="str">
        <f>IF(Z250&lt;D6,"NO HZ",Z250)</f>
        <v>NO HZ</v>
      </c>
      <c r="P16" s="23" t="e">
        <f>365.24*SQRT((O16^3)/($D$4))</f>
        <v>#VALUE!</v>
      </c>
    </row>
    <row r="17" spans="2:16" x14ac:dyDescent="0.5">
      <c r="B17" s="26" t="s">
        <v>271</v>
      </c>
      <c r="I17" t="s">
        <v>272</v>
      </c>
      <c r="P17" s="25"/>
    </row>
    <row r="18" spans="2:16" x14ac:dyDescent="0.5">
      <c r="B18" s="26"/>
      <c r="I18" t="s">
        <v>273</v>
      </c>
      <c r="P18" s="25"/>
    </row>
    <row r="19" spans="2:16" x14ac:dyDescent="0.5">
      <c r="B19" s="26"/>
      <c r="I19" t="s">
        <v>274</v>
      </c>
      <c r="P19" s="25"/>
    </row>
    <row r="20" spans="2:16" x14ac:dyDescent="0.5">
      <c r="B20" s="26"/>
      <c r="P20" s="25"/>
    </row>
    <row r="21" spans="2:16" x14ac:dyDescent="0.5">
      <c r="B21" s="26"/>
      <c r="I21" t="s">
        <v>275</v>
      </c>
      <c r="P21" s="25"/>
    </row>
    <row r="22" spans="2:16" x14ac:dyDescent="0.5">
      <c r="B22" s="26"/>
      <c r="I22" t="s">
        <v>276</v>
      </c>
      <c r="P22" s="25"/>
    </row>
    <row r="23" spans="2:16" x14ac:dyDescent="0.5">
      <c r="B23" s="26"/>
      <c r="I23" t="s">
        <v>277</v>
      </c>
      <c r="P23" s="25"/>
    </row>
    <row r="24" spans="2:16" x14ac:dyDescent="0.5">
      <c r="B24" s="26"/>
      <c r="I24" t="s">
        <v>270</v>
      </c>
      <c r="J24" s="4" t="s">
        <v>278</v>
      </c>
      <c r="P24" s="25"/>
    </row>
    <row r="25" spans="2:16" x14ac:dyDescent="0.5">
      <c r="B25" s="29"/>
      <c r="C25" s="30"/>
      <c r="D25" s="30"/>
      <c r="E25" s="30"/>
      <c r="F25" s="30"/>
      <c r="G25" s="30"/>
      <c r="H25" s="30"/>
      <c r="I25" s="30" t="s">
        <v>279</v>
      </c>
      <c r="J25" s="35" t="s">
        <v>280</v>
      </c>
      <c r="K25" s="30"/>
      <c r="L25" s="30"/>
      <c r="M25" s="30"/>
      <c r="N25" s="30"/>
      <c r="O25" s="30"/>
      <c r="P25" s="32"/>
    </row>
    <row r="38" spans="4:9" x14ac:dyDescent="0.5">
      <c r="D38" t="s">
        <v>281</v>
      </c>
    </row>
    <row r="40" spans="4:9" x14ac:dyDescent="0.5">
      <c r="E40" t="s">
        <v>282</v>
      </c>
      <c r="F40" t="s">
        <v>283</v>
      </c>
    </row>
    <row r="41" spans="4:9" x14ac:dyDescent="0.5">
      <c r="E41">
        <f>IF(E13&gt;0,E13,D13)-5780</f>
        <v>118</v>
      </c>
      <c r="F41">
        <f>IF(E15&gt;0,E15,D15)-5780</f>
        <v>-2695</v>
      </c>
    </row>
    <row r="43" spans="4:9" x14ac:dyDescent="0.5">
      <c r="E43" t="s">
        <v>284</v>
      </c>
      <c r="F43">
        <v>0.75</v>
      </c>
      <c r="G43">
        <v>0.97</v>
      </c>
      <c r="H43">
        <v>1.67</v>
      </c>
      <c r="I43">
        <v>1.77</v>
      </c>
    </row>
    <row r="44" spans="4:9" x14ac:dyDescent="0.5">
      <c r="E44" t="s">
        <v>285</v>
      </c>
      <c r="F44">
        <v>1.78</v>
      </c>
      <c r="G44">
        <v>1.06</v>
      </c>
      <c r="H44">
        <v>0.36</v>
      </c>
      <c r="I44">
        <v>0.32</v>
      </c>
    </row>
    <row r="45" spans="4:9" x14ac:dyDescent="0.5">
      <c r="D45" t="s">
        <v>286</v>
      </c>
      <c r="E45" t="s">
        <v>287</v>
      </c>
      <c r="F45">
        <f>1.4335/10^4</f>
        <v>1.4334999999999999E-4</v>
      </c>
      <c r="G45">
        <f>1.2456/10^4</f>
        <v>1.2456000000000001E-4</v>
      </c>
      <c r="H45">
        <f>5.9578/10^5</f>
        <v>5.9577999999999998E-5</v>
      </c>
      <c r="I45">
        <f>5.4471/10^5</f>
        <v>5.4471000000000001E-5</v>
      </c>
    </row>
    <row r="46" spans="4:9" x14ac:dyDescent="0.5">
      <c r="E46" t="s">
        <v>288</v>
      </c>
      <c r="F46">
        <f>3.3954/10^9</f>
        <v>3.3954000000000001E-9</v>
      </c>
      <c r="G46">
        <f>1.4612/10^8</f>
        <v>1.4612E-8</v>
      </c>
      <c r="H46">
        <f>1.6707/10^9</f>
        <v>1.6707E-9</v>
      </c>
      <c r="I46">
        <f>1.5275/10^9</f>
        <v>1.5275000000000002E-9</v>
      </c>
    </row>
    <row r="47" spans="4:9" x14ac:dyDescent="0.5">
      <c r="E47" t="s">
        <v>289</v>
      </c>
      <c r="F47">
        <f>-7.6364/10^12</f>
        <v>-7.6364000000000001E-12</v>
      </c>
      <c r="G47">
        <f>-7.6345/10^12</f>
        <v>-7.6345000000000002E-12</v>
      </c>
      <c r="H47">
        <f>-3.0058/10^12</f>
        <v>-3.0058E-12</v>
      </c>
      <c r="I47">
        <f>-2.1709/10^12</f>
        <v>-2.1709E-12</v>
      </c>
    </row>
    <row r="48" spans="4:9" x14ac:dyDescent="0.5">
      <c r="E48" t="s">
        <v>290</v>
      </c>
      <c r="F48">
        <f>-1.195/10^15</f>
        <v>-1.1950000000000001E-15</v>
      </c>
      <c r="G48">
        <f>-1.7511/10^15</f>
        <v>-1.7511000000000002E-15</v>
      </c>
      <c r="H48">
        <f>-5.1925/10^16</f>
        <v>-5.1925000000000001E-16</v>
      </c>
      <c r="I48">
        <f>-3.8282/10^16</f>
        <v>-3.8281999999999998E-16</v>
      </c>
    </row>
    <row r="50" spans="4:27" x14ac:dyDescent="0.5">
      <c r="D50" t="s">
        <v>291</v>
      </c>
      <c r="L50" t="s">
        <v>292</v>
      </c>
      <c r="T50" t="s">
        <v>293</v>
      </c>
    </row>
    <row r="51" spans="4:27" x14ac:dyDescent="0.5">
      <c r="D51" t="s">
        <v>294</v>
      </c>
      <c r="F51" t="s">
        <v>295</v>
      </c>
      <c r="H51" t="s">
        <v>296</v>
      </c>
      <c r="J51" t="s">
        <v>297</v>
      </c>
      <c r="L51" t="s">
        <v>294</v>
      </c>
      <c r="N51" t="s">
        <v>295</v>
      </c>
      <c r="P51" t="s">
        <v>296</v>
      </c>
      <c r="R51" t="s">
        <v>297</v>
      </c>
      <c r="T51" t="s">
        <v>294</v>
      </c>
      <c r="V51" t="s">
        <v>295</v>
      </c>
      <c r="X51" t="s">
        <v>296</v>
      </c>
      <c r="Z51" t="s">
        <v>297</v>
      </c>
    </row>
    <row r="52" spans="4:27" x14ac:dyDescent="0.5">
      <c r="D52" t="s">
        <v>287</v>
      </c>
      <c r="E52" t="s">
        <v>285</v>
      </c>
      <c r="F52" t="s">
        <v>287</v>
      </c>
      <c r="G52" t="s">
        <v>285</v>
      </c>
      <c r="H52" t="s">
        <v>287</v>
      </c>
      <c r="I52" t="s">
        <v>285</v>
      </c>
      <c r="J52" t="s">
        <v>287</v>
      </c>
      <c r="K52" t="s">
        <v>285</v>
      </c>
      <c r="L52" t="s">
        <v>287</v>
      </c>
      <c r="M52" t="s">
        <v>285</v>
      </c>
      <c r="N52" t="s">
        <v>287</v>
      </c>
      <c r="O52" t="s">
        <v>285</v>
      </c>
      <c r="P52" t="s">
        <v>287</v>
      </c>
      <c r="Q52" t="s">
        <v>285</v>
      </c>
      <c r="R52" t="s">
        <v>287</v>
      </c>
      <c r="S52" t="s">
        <v>285</v>
      </c>
      <c r="T52" t="s">
        <v>287</v>
      </c>
      <c r="U52" t="s">
        <v>285</v>
      </c>
      <c r="V52" t="s">
        <v>287</v>
      </c>
      <c r="W52" t="s">
        <v>285</v>
      </c>
      <c r="X52" t="s">
        <v>287</v>
      </c>
      <c r="Y52" t="s">
        <v>285</v>
      </c>
      <c r="Z52" t="s">
        <v>287</v>
      </c>
      <c r="AA52" t="s">
        <v>285</v>
      </c>
    </row>
    <row r="53" spans="4:27" x14ac:dyDescent="0.5">
      <c r="D53">
        <f>SQRT(IF($E$14&gt;0,$E$14,$D$14)/$F44)</f>
        <v>1.5882291743046277</v>
      </c>
      <c r="E53">
        <f>IF($E$14&gt;0,$E$14,$D$14)/((1+($F$45*$E$41+$F$46*$E$41^2+$F$47*$E$41^3+$F$48*$E$41^4)*$F$43^2)*D53^2)+IF($E$16&gt;0,$E$16,$D$16)/((1+($F$45*$F$41+$F$46*$F$41^2+$F$47*$F$41^3+$F$48*$F$41^4)*$F$43^2)*($D$6*(1-$D$7)-D53)^2)</f>
        <v>1.7631893093832676</v>
      </c>
      <c r="F53">
        <f>SQRT(IF($E$14&gt;0,$E$14,$D$14)/$G44)</f>
        <v>2.0581178432256433</v>
      </c>
      <c r="G53">
        <f>IF($E$14&gt;0,$E$14,$D$14)/((1+($G$45*$E$41+$G$46*$E$41^2+$G$47*$E$41^3+$G$48*$E$41^4)*$G$43^2)*F53^2)+IF($E$16&gt;0,$E$16,$D$16)/((1+($G$45*$F$41+$G$46*$F$41^2+$G$47*$F$41^3+$G$48*$F$41^4)*$G$43^2)*($D$6*(1-$D$7)-F53)^2)</f>
        <v>1.0453559047673509</v>
      </c>
      <c r="H53">
        <f>SQRT(IF($E$14&gt;0,$E$14,$D$14)/$H44)</f>
        <v>3.5316033500695152</v>
      </c>
      <c r="I53">
        <f t="shared" ref="I53:I84" si="1">IF($E$14&gt;0,$E$14,$D$14)/((1+($H$45*$E$41+$H$46*$E$41^2+$H$47*$E$41^3+$H$48*$E$41^4)*$H$43^2)*H53^2)+IF($E$16&gt;0,$E$16,$D$16)/((1+($H$45*$F$41+$H$46*$F$41^2+$H$47*$F$41^3+$H$48*$F$41^4)*$H$43^2)*($D$6*(1+$D$7)+H53)^2)</f>
        <v>0.35305979734606591</v>
      </c>
      <c r="J53">
        <f>SQRT(IF($E$14&gt;0,$E$14,$D$14)/$I44)</f>
        <v>3.7458310159429242</v>
      </c>
      <c r="K53">
        <f>IF($E$14&gt;0,$E$14,$D$14)/((1+($I$45*$E$41+$I$46*$E$41^2+$I$47*$E$41^3+$I$48*$E$41^4)*$I$43^2)*J53^2)+IF($E$16&gt;0,$E$16,$D$16)/((1+($I$45*$F$41+$I$46*$F$41^2+$I$47*$F$41^3+$I$48*$F$41^4)*$I$43^2)*($D$6*(1+$D$7)+J53)^2)</f>
        <v>0.31366641133014511</v>
      </c>
      <c r="L53">
        <f>SQRT(IF($E$16&gt;0,$E$16,$D$16)/$F44)</f>
        <v>4.0565689746143288E-2</v>
      </c>
      <c r="M53">
        <f>IF($E$14&gt;0,$E$14,$D$14)/((1+($F$45*$E$41+$F$46*$E$41^2+$F$47*$E$41^3+$F$48*$E$41^4)*$F$43^2)*($D$6*(1-$D$7)-L53)^2)+IF($E$16&gt;0,$E$16,$D$16)/((1+($F$45*$F$41+$F$46*$F$41^2+$F$47*$F$41^3+$F$48*$F$41^4)*$F$43^2)*L53^2)</f>
        <v>2.1060777019605466</v>
      </c>
      <c r="N53">
        <f>SQRT(IF($E$16&gt;0,$E$16,$D$16)/$G44)</f>
        <v>5.256733174281783E-2</v>
      </c>
      <c r="O53">
        <f>IF($E$14&gt;0,$E$14,$D$14)/((1+($G$45*$E$41+$G$46*$E$41^2+$G$47*$E$41^3+$G$48*$E$41^4)*$G$43^2)*($D$6*(1-$D$7)-N53)^2)+IF($E$16&gt;0,$E$16,$D$16)/((1+($G$45*$F$41+$G$46*$F$41^2+$G$47*$F$41^3+$G$48*$F$41^4)*$G$43^2)*N53^2)</f>
        <v>1.2653980511847736</v>
      </c>
      <c r="P53">
        <f>SQRT(IF($E$16&gt;0,$E$16,$D$16)/$H44)</f>
        <v>9.0202300853769665E-2</v>
      </c>
      <c r="Q53">
        <f>IF($E$14&gt;0,$E$14,$D$14)/((1+($H$45*$E$41+$H$46*$E$41^2+$H$47*$E$41^3+$H$48*$E$41^4)*$H$43^2)*($D$6*(1+$D$7)+P53)^2)+IF($E$16&gt;0,$E$16,$D$16)/((1+($H$45*$F$41+$H$46*$F$41^2+$H$47*$F$41^3+$H$48*$F$41^4)*$H$43^2)*P53^2)</f>
        <v>0.53435016255724732</v>
      </c>
      <c r="R53">
        <f>SQRT(IF($E$16&gt;0,$E$16,$D$16)/$I44)</f>
        <v>9.5673987918494449E-2</v>
      </c>
      <c r="S53">
        <f>IF($E$14&gt;0,$E$14,$D$14)/((1+($I$45*$E$41+$I$46*$E$41^2+$I$47*$E$41^3+$I$48*$E$41^4)*$I$43^2)*($D$6*(1+$D$7)+R53)^2)+IF($E$16&gt;0,$E$16,$D$16)/((1+($I$45*$F$41+$I$46*$F$41^2+$I$47*$F$41^3+$I$48*$F$41^4)*$I$43^2)*R53^2)</f>
        <v>0.49636911422395985</v>
      </c>
      <c r="T53">
        <f>SQRT((IF($E$16&gt;0,$E$16,$D$16)+IF($E$14&gt;0,$E$14,$D$14))/$F44)</f>
        <v>1.5887471432852176</v>
      </c>
      <c r="U53">
        <f>IF($E$14&gt;0,$E$14,$D$14)/((1+($F$45*$E$41+$F$46*$E$41^2+$F$47*$E$41^3+$F$48*$E$41^4)*$F$43^2)*IF(IF($E$14&gt;0,$E$14,$D$14)/(T53-$D$6*(1+$D$7)*$H$6)^2+IF($E$16&gt;0,$E$16,$D$16)/(T53+$D$6*(1+$D$7)*$H$5)^2&gt;IF($E$14&gt;0,$E$14,$D$14)/(T53+$D$6*(1+$D$7)*$H$6)^2+IF($E$16&gt;0,$E$16,$D$16)/(T53-$D$6*(1+$D$7)*$H$5)^2,T53-$D$6*(1+$D$7)*$H$6,T53+$D$6*(1+$D$7)*$H$6)^2)+IF($E$16&gt;0,$E$16,$D$16)/((1+($F$45*$F$41+$F$46*$F$41^2+$F$47*$F$41^3+$F$48*$F$41^4)*$F$43^2)*IF(IF($E$14&gt;0,$E$14,$D$14)/(T53-$D$6*(1+$D$7)*$H$6)^2+IF($E$16&gt;0,$E$16,$D$16)/(T53+$D$6*(1+$D$7)*$H$5)^2&gt;IF($E$14&gt;0,$E$14,$D$14)/(T53+$D$6*(1+$D$7)*$H$6)^2+IF($E$16&gt;0,$E$16,$D$16)/(T53+$D$6*(1+$D$7)*$H$5)^2,T53+$D$6*(1+$D$7)*$H$5,T53-$D$6*(1+$D$7)*$H$5)^2)</f>
        <v>2.4570501943405832E-3</v>
      </c>
      <c r="V53">
        <f>SQRT((IF($E$16&gt;0,$E$16,$D$16)+IF($E$14&gt;0,$E$14,$D$14))/$G44)</f>
        <v>2.0587890569386493</v>
      </c>
      <c r="W53">
        <f>IF($E$14&gt;0,$E$14,$D$14)/((1+($G$45*$E$41+$G$46*$E$41^2+$G$47*$E$41^3+$G$48*$E$41^4)*$G$43^2)*IF(IF($E$14&gt;0,$E$14,$D$14)/(V53-$D$6*(1+$D$7)*$H$6)^2+IF($E$16&gt;0,$E$16,$D$16)/(V53+$D$6*(1+$D$7)*$H$5)^2&gt;IF($E$14&gt;0,$E$14,$D$14)/(V53+$D$6*(1+$D$7)*$H$6)^2+IF($E$16&gt;0,$E$16,$D$16)/(V53-$D$6*(1+$D$7)*$H$5)^2,V53-$D$6*(1+$D$7)*$H$6,V53+$D$6*(1+$D$7)*$H$6)^2)+IF($E$16&gt;0,$E$16,$D$16)/((1+($G$45*$F$41+$G$46*$F$41^2+$G$47*$F$41^3+$G$48*$F$41^4)*$G$43^2)*IF(IF($E$14&gt;0,$E$14,$D$14)/(V53-$D$6*(1+$D$7)*$H$6)^2+IF($E$16&gt;0,$E$16,$D$16)/(V53+$D$6*(1+$D$7)*$H$5)^2&gt;IF($E$14&gt;0,$E$14,$D$14)/(V53+$D$6*(1+$D$7)*$H$6)^2+IF($E$16&gt;0,$E$16,$D$16)/(V53+$D$6*(1+$D$7)*$H$5)^2,V53+$D$6*(1+$D$7)*$H$5,V53-$D$6*(1+$D$7)*$H$5)^2)</f>
        <v>2.5011678065732772E-3</v>
      </c>
      <c r="X53">
        <f>SQRT((IF($E$16&gt;0,$E$16,$D$16)+IF($E$14&gt;0,$E$14,$D$14))/$H44)</f>
        <v>3.5327551114252933</v>
      </c>
      <c r="Y53">
        <f>IF($E$14&gt;0,$E$14,$D$14)/((1+($H$45*$E$41+$H$46*$E$41^2+$H$47*$E$41^3+$H$48*$E$41^4)*$H$43^2)*IF(IF($E$14&gt;0,$E$14,$D$14)/(X53-$D$6*(1-$D$7)*$H$6)^2+IF($E$16&gt;0,$E$16,$D$16)/(X53+$D$6*(1-$D$7)*$H$5)^2&lt;IF($E$14&gt;0,$E$14,$D$14)/(X53+$D$6*(1-$D$7)*$H$6)^2+IF($E$16&gt;0,$E$16,$D$16)/(X53-$D$6*(1-$D$7)*$H$5)^2,X53-$D$6*(1-$D$7)*$H$6,X53+$D$6*(1-$D$7)*$H$6)^2)+IF($E$16&gt;0,$E$16,$D$16)/((1+($H$45*$F$41+$H$46*$F$41^2+$H$47*$F$41^3+$H$48*$F$41^4)*$H$43^2)*IF(IF($E$14&gt;0,$E$14,$D$14)/(X53-$D$6*(1-$D$7)*$H$6)^2+IF($E$16&gt;0,$E$16,$D$16)/(X53+$D$6*(1-$D$7)*$H$5)^2&lt;IF($E$14&gt;0,$E$14,$D$14)/(X53+$D$6*(1-$D$7)*$H$6)^2+IF($E$16&gt;0,$E$16,$D$16)/(X53+$D$6*(1-$D$7)*$H$5)^2,X53+$D$6*(1-$D$7)*$H$5,X53-$D$6*(1-$D$7)*$H$5)^2)</f>
        <v>2.0867967931742387E-3</v>
      </c>
      <c r="Z53">
        <f>SQRT((IF($E$16&gt;0,$E$16,$D$16)+IF($E$14&gt;0,$E$14,$D$14))/$I44)</f>
        <v>3.747052643340393</v>
      </c>
      <c r="AA53">
        <f>IF($E$14&gt;0,$E$14,$D$14)/((1+($I$45*$E$41+$I$46*$E$41^2+$I$47*$E$41^3+$I$48*$E$41^4)*$I$43^2)*IF(IF($E$14&gt;0,$E$14,$D$14)/(Z53-$D$6*(1-$D$7)*$H$6)^2+IF($E$16&gt;0,$E$16,$D$16)/(Z53+$D$6*(1-$D$7)*$H$5)^2&lt;IF($E$14&gt;0,$E$14,$D$14)/(Z53+$D$6*(1-$D$7)*$H$6)^2+IF($E$16&gt;0,$E$16,$D$16)/(Z53-$D$6*(1-$D$7)*$H$5)^2,Z53-$D$6*(1-$D$7)*$H$6,Z53+$D$6*(1-$D$7)*$H$6)^2)+IF($E$16&gt;0,$E$16,$D$16)/((1+($I$45*$F$41+$I$46*$F$41^2+$I$47*$F$41^3+$I$48*$F$41^4)*$I$43^2)*IF(IF($E$14&gt;0,$E$14,$D$14)/(Z53-$D$6*(1-$D$7)*$H$6)^2+IF($E$16&gt;0,$E$16,$D$16)/(Z53+$D$6*(1-$D$7)*$H$5)^2&lt;IF($E$14&gt;0,$E$14,$D$14)/(Z53+$D$6*(1-$D$7)*$H$6)^2+IF($E$16&gt;0,$E$16,$D$16)/(Z53+$D$6*(1-$D$7)*$H$5)^2,Z53+$D$6*(1-$D$7)*$H$5,Z53-$D$6*(1-$D$7)*$H$5)^2)</f>
        <v>2.0663797938489559E-3</v>
      </c>
    </row>
    <row r="54" spans="4:27" x14ac:dyDescent="0.5">
      <c r="D54">
        <f>IF(E53=$F$44,D53,D53+D53/10*IF(E53&gt;$F$44,1,-1))</f>
        <v>1.429406256874165</v>
      </c>
      <c r="E54">
        <f>IF($E$14&gt;0,$E$14,$D$14)/((1+($F$45*$E$41+$F$46*$E$41^2+$F$47*$E$41^3+$F$48*$E$41^4)*$F$43^2)*D54^2)+IF($E$16&gt;0,$E$16,$D$16)/((1+($F$45*$F$41+$F$46*$F$41^2+$F$47*$F$41^3+$F$48*$F$41^4)*$F$43^2)*($D$6*(1-$D$7)-D54)^2)</f>
        <v>2.176776920941264</v>
      </c>
      <c r="F54">
        <f>IF(G53=$G$44,F53,F53+F53/10*IF(G53&gt;$G$44,1,-1))</f>
        <v>1.8523060589030789</v>
      </c>
      <c r="G54">
        <f>IF($E$14&gt;0,$E$14,$D$14)/((1+($G$45*$E$41+$G$46*$E$41^2+$G$47*$E$41^3+$G$48*$E$41^4)*$G$43^2)*F54^2)+IF($E$16&gt;0,$E$16,$D$16)/((1+($G$45*$F$41+$G$46*$F$41^2+$G$47*$F$41^3+$G$48*$F$41^4)*$G$43^2)*($D$6*(1-$D$7)-F54)^2)</f>
        <v>1.2905628411177632</v>
      </c>
      <c r="H54">
        <f>IF(I53=$H$44,H53,H53+H53/10*IF(I53&gt;$H$44,1,-1))</f>
        <v>3.1784430150625638</v>
      </c>
      <c r="I54">
        <f t="shared" si="1"/>
        <v>0.43587628828406982</v>
      </c>
      <c r="J54">
        <f>IF(K53=$I$44,J53,J53+J53/10*IF(K53&gt;$I$44,1,-1))</f>
        <v>3.3712479143486318</v>
      </c>
      <c r="K54">
        <f>IF($E$14&gt;0,$E$14,$D$14)/((1+($I$45*$E$41+$I$46*$E$41^2+$I$47*$E$41^3+$I$48*$E$41^4)*$I$43^2)*J54^2)+IF($E$16&gt;0,$E$16,$D$16)/((1+($I$45*$F$41+$I$46*$F$41^2+$I$47*$F$41^3+$I$48*$F$41^4)*$I$43^2)*($D$6*(1+$D$7)+J54)^2)</f>
        <v>0.38724247818114049</v>
      </c>
      <c r="L54">
        <f>IF(M53=$F$44,L53,L53+L53/10*IF(M53&gt;$F$44,1,-1))</f>
        <v>4.4622258720757618E-2</v>
      </c>
      <c r="M54">
        <f t="shared" ref="M54:M117" si="2">IF($E$14&gt;0,$E$14,$D$14)/((1+($F$45*$E$41+$F$46*$E$41^2+$F$47*$E$41^3+$F$48*$E$41^4)*$F$43^2)*($D$6*(1-$D$7)-L54)^2)+IF($E$16&gt;0,$E$16,$D$16)/((1+($F$45*$F$41+$F$46*$F$41^2+$F$47*$F$41^3+$F$48*$F$41^4)*$F$43^2)*L54^2)</f>
        <v>1.7405640544244978</v>
      </c>
      <c r="N54">
        <f>IF(O53=$G$44,N53,N53+N53/10*IF(O53&gt;$G$44,1,-1))</f>
        <v>5.7824064917099613E-2</v>
      </c>
      <c r="O54">
        <f t="shared" ref="O54:O117" si="3">IF($E$14&gt;0,$E$14,$D$14)/((1+($G$45*$E$41+$G$46*$E$41^2+$G$47*$E$41^3+$G$48*$E$41^4)*$G$43^2)*($D$6*(1-$D$7)-N54)^2)+IF($E$16&gt;0,$E$16,$D$16)/((1+($G$45*$F$41+$G$46*$F$41^2+$G$47*$F$41^3+$G$48*$F$41^4)*$G$43^2)*N54^2)</f>
        <v>1.0457874663556292</v>
      </c>
      <c r="P54">
        <f>IF(Q53=$H$44,P53,P53+P53/10*IF(Q53&gt;$H$44,1,-1))</f>
        <v>9.9222530939146625E-2</v>
      </c>
      <c r="Q54">
        <f t="shared" ref="Q54:Q117" si="4">IF($E$14&gt;0,$E$14,$D$14)/((1+($H$45*$E$41+$H$46*$E$41^2+$H$47*$E$41^3+$H$48*$E$41^4)*$H$43^2)*($D$6*(1+$D$7)+P54)^2)+IF($E$16&gt;0,$E$16,$D$16)/((1+($H$45*$F$41+$H$46*$F$41^2+$H$47*$F$41^3+$H$48*$F$41^4)*$H$43^2)*P54^2)</f>
        <v>0.44161532978981022</v>
      </c>
      <c r="R54">
        <f>IF(S53=$I$44,R53,R53+R53/10*IF(S53&gt;$I$44,1,-1))</f>
        <v>0.10524138671034389</v>
      </c>
      <c r="S54">
        <f t="shared" ref="S54:S117" si="5">IF($E$14&gt;0,$E$14,$D$14)/((1+($I$45*$E$41+$I$46*$E$41^2+$I$47*$E$41^3+$I$48*$E$41^4)*$I$43^2)*($D$6*(1+$D$7)+R54)^2)+IF($E$16&gt;0,$E$16,$D$16)/((1+($I$45*$F$41+$I$46*$F$41^2+$I$47*$F$41^3+$I$48*$F$41^4)*$I$43^2)*R54^2)</f>
        <v>0.41022603160999427</v>
      </c>
      <c r="T54">
        <f>IF(U53=$F$44,T53,T53+T53/10*IF(U53&gt;$F$44,1,-1))</f>
        <v>1.4298724289566958</v>
      </c>
      <c r="U54">
        <f t="shared" ref="U54:U117" si="6">IF($E$14&gt;0,$E$14,$D$14)/((1+($F$45*$E$41+$F$46*$E$41^2+$F$47*$E$41^3+$F$48*$E$41^4)*$F$43^2)*IF(IF($E$14&gt;0,$E$14,$D$14)/(T54-$D$6*(1+$D$7)*$H$6)^2+IF($E$16&gt;0,$E$16,$D$16)/(T54+$D$6*(1+$D$7)*$H$5)^2&gt;IF($E$14&gt;0,$E$14,$D$14)/(T54+$D$6*(1+$D$7)*$H$6)^2+IF($E$16&gt;0,$E$16,$D$16)/(T54-$D$6*(1+$D$7)*$H$5)^2,T54-$D$6*(1+$D$7)*$H$6,T54+$D$6*(1+$D$7)*$H$6)^2)+IF($E$16&gt;0,$E$16,$D$16)/((1+($F$45*$F$41+$F$46*$F$41^2+$F$47*$F$41^3+$F$48*$F$41^4)*$F$43^2)*IF(IF($E$14&gt;0,$E$14,$D$14)/(T54-$D$6*(1+$D$7)*$H$6)^2+IF($E$16&gt;0,$E$16,$D$16)/(T54+$D$6*(1+$D$7)*$H$5)^2&gt;IF($E$14&gt;0,$E$14,$D$14)/(T54+$D$6*(1+$D$7)*$H$6)^2+IF($E$16&gt;0,$E$16,$D$16)/(T54+$D$6*(1+$D$7)*$H$5)^2,T54+$D$6*(1+$D$7)*$H$5,T54-$D$6*(1+$D$7)*$H$5)^2)</f>
        <v>2.4388024077488229E-3</v>
      </c>
      <c r="V54">
        <f>IF(W53=$G$44,V53,V53+V53/10*IF(W53&gt;$G$44,1,-1))</f>
        <v>1.8529101512447843</v>
      </c>
      <c r="W54">
        <f t="shared" ref="W54:W117" si="7">IF($E$14&gt;0,$E$14,$D$14)/((1+($G$45*$E$41+$G$46*$E$41^2+$G$47*$E$41^3+$G$48*$E$41^4)*$G$43^2)*IF(IF($E$14&gt;0,$E$14,$D$14)/(V54-$D$6*(1+$D$7)*$H$6)^2+IF($E$16&gt;0,$E$16,$D$16)/(V54+$D$6*(1+$D$7)*$H$5)^2&gt;IF($E$14&gt;0,$E$14,$D$14)/(V54+$D$6*(1+$D$7)*$H$6)^2+IF($E$16&gt;0,$E$16,$D$16)/(V54-$D$6*(1+$D$7)*$H$5)^2,V54-$D$6*(1+$D$7)*$H$6,V54+$D$6*(1+$D$7)*$H$6)^2)+IF($E$16&gt;0,$E$16,$D$16)/((1+($G$45*$F$41+$G$46*$F$41^2+$G$47*$F$41^3+$G$48*$F$41^4)*$G$43^2)*IF(IF($E$14&gt;0,$E$14,$D$14)/(V54-$D$6*(1+$D$7)*$H$6)^2+IF($E$16&gt;0,$E$16,$D$16)/(V54+$D$6*(1+$D$7)*$H$5)^2&gt;IF($E$14&gt;0,$E$14,$D$14)/(V54+$D$6*(1+$D$7)*$H$6)^2+IF($E$16&gt;0,$E$16,$D$16)/(V54+$D$6*(1+$D$7)*$H$5)^2,V54+$D$6*(1+$D$7)*$H$5,V54-$D$6*(1+$D$7)*$H$5)^2)</f>
        <v>2.4768698524504341E-3</v>
      </c>
      <c r="X54">
        <f>IF(Y53=$H$44,X53,X53+X53/10*IF(Y53&gt;$H$44,1,-1))</f>
        <v>3.1794796002827641</v>
      </c>
      <c r="Y54">
        <f t="shared" ref="Y54:Y117" si="8">IF($E$14&gt;0,$E$14,$D$14)/((1+($H$45*$E$41+$H$46*$E$41^2+$H$47*$E$41^3+$H$48*$E$41^4)*$H$43^2)*IF(IF($E$14&gt;0,$E$14,$D$14)/(X54-$D$6*(1-$D$7)*$H$6)^2+IF($E$16&gt;0,$E$16,$D$16)/(X54+$D$6*(1-$D$7)*$H$5)^2&lt;IF($E$14&gt;0,$E$14,$D$14)/(X54+$D$6*(1-$D$7)*$H$6)^2+IF($E$16&gt;0,$E$16,$D$16)/(X54-$D$6*(1-$D$7)*$H$5)^2,X54-$D$6*(1-$D$7)*$H$6,X54+$D$6*(1-$D$7)*$H$6)^2)+IF($E$16&gt;0,$E$16,$D$16)/((1+($H$45*$F$41+$H$46*$F$41^2+$H$47*$F$41^3+$H$48*$F$41^4)*$H$43^2)*IF(IF($E$14&gt;0,$E$14,$D$14)/(X54-$D$6*(1-$D$7)*$H$6)^2+IF($E$16&gt;0,$E$16,$D$16)/(X54+$D$6*(1-$D$7)*$H$5)^2&lt;IF($E$14&gt;0,$E$14,$D$14)/(X54+$D$6*(1-$D$7)*$H$6)^2+IF($E$16&gt;0,$E$16,$D$16)/(X54+$D$6*(1-$D$7)*$H$5)^2,X54+$D$6*(1-$D$7)*$H$5,X54-$D$6*(1-$D$7)*$H$5)^2)</f>
        <v>2.1192674355483714E-3</v>
      </c>
      <c r="Z54">
        <f>IF(AA53=$I$44,Z53,Z53+Z53/10*IF(AA53&gt;$I$44,1,-1))</f>
        <v>3.3723473790063538</v>
      </c>
      <c r="AA54">
        <f t="shared" ref="AA54:AA117" si="9">IF($E$14&gt;0,$E$14,$D$14)/((1+($I$45*$E$41+$I$46*$E$41^2+$I$47*$E$41^3+$I$48*$E$41^4)*$I$43^2)*IF(IF($E$14&gt;0,$E$14,$D$14)/(Z54-$D$6*(1-$D$7)*$H$6)^2+IF($E$16&gt;0,$E$16,$D$16)/(Z54+$D$6*(1-$D$7)*$H$5)^2&lt;IF($E$14&gt;0,$E$14,$D$14)/(Z54+$D$6*(1-$D$7)*$H$6)^2+IF($E$16&gt;0,$E$16,$D$16)/(Z54-$D$6*(1-$D$7)*$H$5)^2,Z54-$D$6*(1-$D$7)*$H$6,Z54+$D$6*(1-$D$7)*$H$6)^2)+IF($E$16&gt;0,$E$16,$D$16)/((1+($I$45*$F$41+$I$46*$F$41^2+$I$47*$F$41^3+$I$48*$F$41^4)*$I$43^2)*IF(IF($E$14&gt;0,$E$14,$D$14)/(Z54-$D$6*(1-$D$7)*$H$6)^2+IF($E$16&gt;0,$E$16,$D$16)/(Z54+$D$6*(1-$D$7)*$H$5)^2&lt;IF($E$14&gt;0,$E$14,$D$14)/(Z54+$D$6*(1-$D$7)*$H$6)^2+IF($E$16&gt;0,$E$16,$D$16)/(Z54+$D$6*(1-$D$7)*$H$5)^2,Z54+$D$6*(1-$D$7)*$H$5,Z54-$D$6*(1-$D$7)*$H$5)^2)</f>
        <v>2.1003468008320889E-3</v>
      </c>
    </row>
    <row r="55" spans="4:27" x14ac:dyDescent="0.5">
      <c r="D55">
        <f>IF(E54=$F$44,D54,D54+(ABS(D54-D53))*IF(ABS(E54-$F$44)&gt;ABS(E53-$F$44),0.5,1)*IF(E54&gt;$F$44,1,-1))</f>
        <v>1.5088177155893963</v>
      </c>
      <c r="E55">
        <f>IF($E$14&gt;0,$E$14,$D$14)/((1+($F$45*$E$41+$F$46*$E$41^2+$F$47*$E$41^3+$F$48*$E$41^4)*$F$43^2)*D55^2)+IF($E$16&gt;0,$E$16,$D$16)/((1+($F$45*$F$41+$F$46*$F$41^2+$F$47*$F$41^3+$F$48*$F$41^4)*$F$43^2)*($D$6*(1-$D$7)-D55)^2)</f>
        <v>1.9536723630220183</v>
      </c>
      <c r="F55">
        <f>IF(G54=$G$44,F54,F54+(ABS(F54-F53))*IF(ABS(G54-$G$44)&gt;ABS(G53-$G$44),0.5,1)*IF(G54&gt;$G$44,1,-1))</f>
        <v>1.9552119510643611</v>
      </c>
      <c r="G55">
        <f>IF($E$14&gt;0,$E$14,$D$14)/((1+($G$45*$E$41+$G$46*$E$41^2+$G$47*$E$41^3+$G$48*$E$41^4)*$G$43^2)*F55^2)+IF($E$16&gt;0,$E$16,$D$16)/((1+($G$45*$F$41+$G$46*$F$41^2+$G$47*$F$41^3+$G$48*$F$41^4)*$G$43^2)*($D$6*(1-$D$7)-F55)^2)</f>
        <v>1.1582890891858275</v>
      </c>
      <c r="H55">
        <f>IF(I54=$H$44,H54,H54+(ABS(H54-H53))*IF(ABS(I54-$H$44)&gt;ABS(I53-$H$44),0.5,1)*IF(I54&gt;$H$44,1,-1))</f>
        <v>3.3550231825660397</v>
      </c>
      <c r="I55">
        <f t="shared" si="1"/>
        <v>0.39120198933928607</v>
      </c>
      <c r="J55">
        <f>IF(K54=$I$44,J54,J54+(ABS(J54-J53))*IF(ABS(K54-$I$44)&gt;ABS(K53-$I$44),0.5,1)*IF(K54&gt;$I$44,1,-1))</f>
        <v>3.558539465145778</v>
      </c>
      <c r="K55">
        <f>IF($E$14&gt;0,$E$14,$D$14)/((1+($I$45*$E$41+$I$46*$E$41^2+$I$47*$E$41^3+$I$48*$E$41^4)*$I$43^2)*J55^2)+IF($E$16&gt;0,$E$16,$D$16)/((1+($I$45*$F$41+$I$46*$F$41^2+$I$47*$F$41^3+$I$48*$F$41^4)*$I$43^2)*($D$6*(1+$D$7)+J55)^2)</f>
        <v>0.34755280806312744</v>
      </c>
      <c r="L55">
        <f>IF(M54=$F$44,L54,L54+(ABS(L54-L53))*IF(ABS(M54-$F$44)&gt;ABS(M53-$F$44),0.5,1)*IF(M54&gt;$F$44,1,-1))</f>
        <v>4.0565689746143288E-2</v>
      </c>
      <c r="M55">
        <f t="shared" si="2"/>
        <v>2.1060777019605466</v>
      </c>
      <c r="N55">
        <f>IF(O54=$G$44,N54,N54+(ABS(N54-N53))*IF(ABS(O54-$G$44)&gt;ABS(O53-$G$44),0.5,1)*IF(O54&gt;$G$44,1,-1))</f>
        <v>5.256733174281783E-2</v>
      </c>
      <c r="O55">
        <f t="shared" si="3"/>
        <v>1.2653980511847736</v>
      </c>
      <c r="P55">
        <f>IF(Q54=$H$44,P54,P54+(ABS(P54-P53))*IF(ABS(Q54-$H$44)&gt;ABS(Q53-$H$44),0.5,1)*IF(Q54&gt;$H$44,1,-1))</f>
        <v>0.10824276102452358</v>
      </c>
      <c r="Q55">
        <f t="shared" si="4"/>
        <v>0.37108288403605727</v>
      </c>
      <c r="R55">
        <f>IF(S54=$I$44,R54,R54+(ABS(R54-R53))*IF(ABS(S54-$I$44)&gt;ABS(S53-$I$44),0.5,1)*IF(S54&gt;$I$44,1,-1))</f>
        <v>0.11480878550219333</v>
      </c>
      <c r="S55">
        <f t="shared" si="5"/>
        <v>0.3447071524294229</v>
      </c>
      <c r="T55">
        <f>IF(U54=$F$44,T54,T54+(ABS(T54-T53))*IF(ABS(U54-$F$44)&gt;ABS(U53-$F$44),0.5,1)*IF(U54&gt;$F$44,1,-1))</f>
        <v>1.3504350717924347</v>
      </c>
      <c r="U55">
        <f t="shared" si="6"/>
        <v>2.4297546515438212E-3</v>
      </c>
      <c r="V55">
        <f>IF(W54=$G$44,V54,V54+(ABS(V54-V53))*IF(ABS(W54-$G$44)&gt;ABS(W53-$G$44),0.5,1)*IF(W54&gt;$G$44,1,-1))</f>
        <v>1.7499706983978518</v>
      </c>
      <c r="W55">
        <f t="shared" si="7"/>
        <v>2.4648534380816694E-3</v>
      </c>
      <c r="X55">
        <f>IF(Y54=$H$44,X54,X54+(ABS(X54-X53))*IF(ABS(Y54-$H$44)&gt;ABS(Y53-$H$44),0.5,1)*IF(Y54&gt;$H$44,1,-1))</f>
        <v>2.8262040891402349</v>
      </c>
      <c r="Y55">
        <f t="shared" si="8"/>
        <v>2.152501895979072E-3</v>
      </c>
      <c r="Z55">
        <f>IF(AA54=$I$44,Z54,Z54+(ABS(Z54-Z53))*IF(ABS(AA54-$I$44)&gt;ABS(AA53-$I$44),0.5,1)*IF(AA54&gt;$I$44,1,-1))</f>
        <v>2.9976421146723147</v>
      </c>
      <c r="AA55">
        <f t="shared" si="9"/>
        <v>2.1351582794440476E-3</v>
      </c>
    </row>
    <row r="56" spans="4:27" x14ac:dyDescent="0.5">
      <c r="D56">
        <f>IF(E55=$F$44,D55,D55+(ABS(D55-D54))*IF(ABS(E55-$F$44)&gt;ABS(E54-$F$44),0.5,1)*IF(E55&gt;$F$44,1,-1))</f>
        <v>1.5882291743046275</v>
      </c>
      <c r="E56">
        <f t="shared" ref="E56:E117" si="10">IF($E$14&gt;0,$E$14,$D$14)/((1+($F$45*$E$41+$F$46*$E$41^2+$F$47*$E$41^3+$F$48*$E$41^4)*$F$43^2)*D56^2)+IF($E$16&gt;0,$E$16,$D$16)/((1+($F$45*$F$41+$F$46*$F$41^2+$F$47*$F$41^3+$F$48*$F$41^4)*$F$43^2)*($D$6*(1-$D$7)-D56)^2)</f>
        <v>1.763189309383268</v>
      </c>
      <c r="F56">
        <f>IF(G55=$G$44,F55,F55+(ABS(F55-F54))*IF(ABS(G55-$G$44)&gt;ABS(G54-$G$44),0.5,1)*IF(G55&gt;$G$44,1,-1))</f>
        <v>2.0581178432256433</v>
      </c>
      <c r="G56">
        <f t="shared" ref="G56:G119" si="11">IF($E$14&gt;0,$E$14,$D$14)/((1+($G$45*$E$41+$G$46*$E$41^2+$G$47*$E$41^3+$G$48*$E$41^4)*$G$43^2)*F56^2)+IF($E$16&gt;0,$E$16,$D$16)/((1+($G$45*$F$41+$G$46*$F$41^2+$G$47*$F$41^3+$G$48*$F$41^4)*$G$43^2)*($D$6*(1-$D$7)-F56)^2)</f>
        <v>1.0453559047673509</v>
      </c>
      <c r="H56">
        <f>IF(I55=$H$44,H55,H55+(ABS(H55-H54))*IF(ABS(I55-$H$44)&gt;ABS(I54-$H$44),0.5,1)*IF(I55&gt;$H$44,1,-1))</f>
        <v>3.5316033500695156</v>
      </c>
      <c r="I56">
        <f t="shared" si="1"/>
        <v>0.35305979734606585</v>
      </c>
      <c r="J56">
        <f>IF(K55=$I$44,J55,J55+(ABS(J55-J54))*IF(ABS(K55-$I$44)&gt;ABS(K54-$I$44),0.5,1)*IF(K55&gt;$I$44,1,-1))</f>
        <v>3.7458310159429242</v>
      </c>
      <c r="K56">
        <f t="shared" ref="K56:K117" si="12">IF($E$14&gt;0,$E$14,$D$14)/((1+($I$45*$E$41+$I$46*$E$41^2+$I$47*$E$41^3+$I$48*$E$41^4)*$I$43^2)*J56^2)+IF($E$16&gt;0,$E$16,$D$16)/((1+($I$45*$F$41+$I$46*$F$41^2+$I$47*$F$41^3+$I$48*$F$41^4)*$I$43^2)*($D$6*(1+$D$7)+J56)^2)</f>
        <v>0.31366641133014511</v>
      </c>
      <c r="L56">
        <f t="shared" ref="L56:L119" si="13">IF(M55=$F$44,L55,L55+(ABS(L55-L54))*IF(ABS(M55-$F$44)&gt;ABS(M54-$F$44),0.5,1)*IF(M55&gt;$F$44,1,-1))</f>
        <v>4.2593974233450453E-2</v>
      </c>
      <c r="M56">
        <f t="shared" si="2"/>
        <v>1.9102766863504139</v>
      </c>
      <c r="N56">
        <f t="shared" ref="N56:N119" si="14">IF(O55=$G$44,N55,N55+(ABS(N55-N54))*IF(ABS(O55-$G$44)&gt;ABS(O54-$G$44),0.5,1)*IF(O55&gt;$G$44,1,-1))</f>
        <v>5.5195698329958721E-2</v>
      </c>
      <c r="O56">
        <f t="shared" si="3"/>
        <v>1.147755451949608</v>
      </c>
      <c r="P56">
        <f t="shared" ref="P56:P119" si="15">IF(Q55=$H$44,P55,P55+(ABS(P55-P54))*IF(ABS(Q55-$H$44)&gt;ABS(Q54-$H$44),0.5,1)*IF(Q55&gt;$H$44,1,-1))</f>
        <v>0.11726299110990054</v>
      </c>
      <c r="Q56">
        <f t="shared" si="4"/>
        <v>0.31619205586200066</v>
      </c>
      <c r="R56">
        <f t="shared" ref="R56:R119" si="16">IF(S55=$I$44,R55,R55+(ABS(R55-R54))*IF(ABS(S55-$I$44)&gt;ABS(S54-$I$44),0.5,1)*IF(S55&gt;$I$44,1,-1))</f>
        <v>0.12437618429404276</v>
      </c>
      <c r="S56">
        <f t="shared" si="5"/>
        <v>0.29371805794237332</v>
      </c>
      <c r="T56">
        <f t="shared" ref="T56:T119" si="17">IF(U55=$F$44,T55,T55+(ABS(T55-T54))*IF(ABS(U55-$F$44)&gt;ABS(U54-$F$44),0.5,1)*IF(U55&gt;$F$44,1,-1))</f>
        <v>1.3107163932103041</v>
      </c>
      <c r="U56">
        <f t="shared" si="6"/>
        <v>2.425249643083036E-3</v>
      </c>
      <c r="V56">
        <f t="shared" ref="V56:V119" si="18">IF(W55=$G$44,V55,V55+(ABS(V55-V54))*IF(ABS(W55-$G$44)&gt;ABS(W54-$G$44),0.5,1)*IF(W55&gt;$G$44,1,-1))</f>
        <v>1.6985009719743855</v>
      </c>
      <c r="W56">
        <f t="shared" si="7"/>
        <v>2.4588779968303313E-3</v>
      </c>
      <c r="X56">
        <f t="shared" ref="X56:X119" si="19">IF(Y55=$H$44,X55,X55+(ABS(X55-X54))*IF(ABS(Y55-$H$44)&gt;ABS(Y54-$H$44),0.5,1)*IF(Y55&gt;$H$44,1,-1))</f>
        <v>2.4729285779977057</v>
      </c>
      <c r="Y56">
        <f t="shared" si="8"/>
        <v>2.1865243203653649E-3</v>
      </c>
      <c r="Z56">
        <f t="shared" ref="Z56:Z119" si="20">IF(AA55=$I$44,Z55,Z55+(ABS(Z55-Z54))*IF(ABS(AA55-$I$44)&gt;ABS(AA54-$I$44),0.5,1)*IF(AA55&gt;$I$44,1,-1))</f>
        <v>2.6229368503382755</v>
      </c>
      <c r="AA56">
        <f t="shared" si="9"/>
        <v>2.1708424565236553E-3</v>
      </c>
    </row>
    <row r="57" spans="4:27" x14ac:dyDescent="0.5">
      <c r="D57">
        <f>IF(E56=$F$44,D56,D56+(ABS(D56-D55))*IF(ABS(E56-$F$44)&gt;ABS(E55-$F$44),0.5,1)*IF(E56&gt;$F$44,1,-1))</f>
        <v>1.5088177155893963</v>
      </c>
      <c r="E57">
        <f t="shared" si="10"/>
        <v>1.9536723630220183</v>
      </c>
      <c r="F57">
        <f>IF(G56=$G$44,F56,F56+(ABS(F56-F55))*IF(ABS(G56-$G$44)&gt;ABS(G55-$G$44),0.5,1)*IF(G56&gt;$G$44,1,-1))</f>
        <v>1.9552119510643611</v>
      </c>
      <c r="G57">
        <f t="shared" si="11"/>
        <v>1.1582890891858275</v>
      </c>
      <c r="H57">
        <f>IF(I56=$H$44,H56,H56+(ABS(H56-H55))*IF(ABS(I56-$H$44)&gt;ABS(I55-$H$44),0.5,1)*IF(I56&gt;$H$44,1,-1))</f>
        <v>3.3550231825660397</v>
      </c>
      <c r="I57">
        <f t="shared" si="1"/>
        <v>0.39120198933928607</v>
      </c>
      <c r="J57">
        <f>IF(K56=$I$44,J56,J56+(ABS(J56-J55))*IF(ABS(K56-$I$44)&gt;ABS(K55-$I$44),0.5,1)*IF(K56&gt;$I$44,1,-1))</f>
        <v>3.558539465145778</v>
      </c>
      <c r="K57">
        <f t="shared" si="12"/>
        <v>0.34755280806312744</v>
      </c>
      <c r="L57">
        <f t="shared" si="13"/>
        <v>4.4622258720757618E-2</v>
      </c>
      <c r="M57">
        <f t="shared" si="2"/>
        <v>1.7405640544244978</v>
      </c>
      <c r="N57">
        <f t="shared" si="14"/>
        <v>5.7824064917099613E-2</v>
      </c>
      <c r="O57">
        <f t="shared" si="3"/>
        <v>1.0457874663556292</v>
      </c>
      <c r="P57">
        <f t="shared" si="15"/>
        <v>0.11275287606721207</v>
      </c>
      <c r="Q57">
        <f t="shared" si="4"/>
        <v>0.34199162338166533</v>
      </c>
      <c r="R57">
        <f t="shared" si="16"/>
        <v>0.11959248489811805</v>
      </c>
      <c r="S57">
        <f t="shared" si="5"/>
        <v>0.31768374820288314</v>
      </c>
      <c r="T57">
        <f t="shared" si="17"/>
        <v>1.2908570539192388</v>
      </c>
      <c r="U57">
        <f t="shared" si="6"/>
        <v>2.4230018358629424E-3</v>
      </c>
      <c r="V57">
        <f t="shared" si="18"/>
        <v>1.6727661087626524</v>
      </c>
      <c r="W57">
        <f t="shared" si="7"/>
        <v>2.4558984213772983E-3</v>
      </c>
      <c r="X57">
        <f t="shared" si="19"/>
        <v>2.1196530668551765</v>
      </c>
      <c r="Y57">
        <f t="shared" si="8"/>
        <v>2.2213598163304347E-3</v>
      </c>
      <c r="Z57">
        <f t="shared" si="20"/>
        <v>2.2482315860042363</v>
      </c>
      <c r="AA57">
        <f t="shared" si="9"/>
        <v>2.2074287482095087E-3</v>
      </c>
    </row>
    <row r="58" spans="4:27" x14ac:dyDescent="0.5">
      <c r="D58">
        <f t="shared" ref="D58:D119" si="21">IF(E57=$F$44,D57,D57+(ABS(D57-D56))*IF(ABS(E57-$F$44)&gt;ABS(E56-$F$44),0.5,1)*IF(E57&gt;$F$44,1,-1))</f>
        <v>1.548523444947012</v>
      </c>
      <c r="E58">
        <f t="shared" si="10"/>
        <v>1.8547685033466874</v>
      </c>
      <c r="F58">
        <f t="shared" ref="F58:F119" si="22">IF(G57=$G$44,F57,F57+(ABS(F57-F56))*IF(ABS(G57-$G$44)&gt;ABS(G56-$G$44),0.5,1)*IF(G57&gt;$G$44,1,-1))</f>
        <v>2.0066648971450021</v>
      </c>
      <c r="G58">
        <f t="shared" si="11"/>
        <v>1.0996511809254248</v>
      </c>
      <c r="H58">
        <f t="shared" ref="H58:H119" si="23">IF(I57=$H$44,H57,H57+(ABS(H57-H56))*IF(ABS(I57-$H$44)&gt;ABS(I56-$H$44),0.5,1)*IF(I57&gt;$H$44,1,-1))</f>
        <v>3.4433132663177775</v>
      </c>
      <c r="I58">
        <f t="shared" si="1"/>
        <v>0.37139755040111105</v>
      </c>
      <c r="J58">
        <f t="shared" ref="J58:J119" si="24">IF(K57=$I$44,J57,J57+(ABS(J57-J56))*IF(ABS(K57-$I$44)&gt;ABS(K56-$I$44),0.5,1)*IF(K57&gt;$I$44,1,-1))</f>
        <v>3.6521852405443509</v>
      </c>
      <c r="K58">
        <f t="shared" si="12"/>
        <v>0.32995809103559143</v>
      </c>
      <c r="L58">
        <f t="shared" si="13"/>
        <v>4.2593974233450453E-2</v>
      </c>
      <c r="M58">
        <f t="shared" si="2"/>
        <v>1.9102766863504139</v>
      </c>
      <c r="N58">
        <f t="shared" si="14"/>
        <v>5.5195698329958721E-2</v>
      </c>
      <c r="O58">
        <f t="shared" si="3"/>
        <v>1.147755451949608</v>
      </c>
      <c r="P58">
        <f t="shared" si="15"/>
        <v>0.1082427610245236</v>
      </c>
      <c r="Q58">
        <f t="shared" si="4"/>
        <v>0.37108288403605721</v>
      </c>
      <c r="R58">
        <f t="shared" si="16"/>
        <v>0.11480878550219334</v>
      </c>
      <c r="S58">
        <f t="shared" si="5"/>
        <v>0.34470715242942285</v>
      </c>
      <c r="T58">
        <f t="shared" si="17"/>
        <v>1.2809273842737061</v>
      </c>
      <c r="U58">
        <f t="shared" si="6"/>
        <v>2.421879103966529E-3</v>
      </c>
      <c r="V58">
        <f t="shared" si="18"/>
        <v>1.6598986771567859</v>
      </c>
      <c r="W58">
        <f t="shared" si="7"/>
        <v>2.4544106641879813E-3</v>
      </c>
      <c r="X58">
        <f t="shared" si="19"/>
        <v>1.7663775557126473</v>
      </c>
      <c r="Y58">
        <f t="shared" si="8"/>
        <v>2.2570344995567165E-3</v>
      </c>
      <c r="Z58">
        <f t="shared" si="20"/>
        <v>1.8735263216701972</v>
      </c>
      <c r="AA58">
        <f t="shared" si="9"/>
        <v>2.2449478205820816E-3</v>
      </c>
    </row>
    <row r="59" spans="4:27" x14ac:dyDescent="0.5">
      <c r="D59">
        <f t="shared" si="21"/>
        <v>1.5882291743046277</v>
      </c>
      <c r="E59">
        <f t="shared" si="10"/>
        <v>1.7631893093832676</v>
      </c>
      <c r="F59">
        <f t="shared" si="22"/>
        <v>2.0581178432256433</v>
      </c>
      <c r="G59">
        <f t="shared" si="11"/>
        <v>1.0453559047673509</v>
      </c>
      <c r="H59">
        <f t="shared" si="23"/>
        <v>3.5316033500695152</v>
      </c>
      <c r="I59">
        <f t="shared" si="1"/>
        <v>0.35305979734606591</v>
      </c>
      <c r="J59">
        <f t="shared" si="24"/>
        <v>3.7458310159429238</v>
      </c>
      <c r="K59">
        <f t="shared" si="12"/>
        <v>0.31366641133014522</v>
      </c>
      <c r="L59">
        <f t="shared" si="13"/>
        <v>4.3608116477104039E-2</v>
      </c>
      <c r="M59">
        <f t="shared" si="2"/>
        <v>1.8224607999791007</v>
      </c>
      <c r="N59">
        <f t="shared" si="14"/>
        <v>5.6509881623529171E-2</v>
      </c>
      <c r="O59">
        <f t="shared" si="3"/>
        <v>1.0949932683970556</v>
      </c>
      <c r="P59">
        <f t="shared" si="15"/>
        <v>0.11275287606721207</v>
      </c>
      <c r="Q59">
        <f t="shared" si="4"/>
        <v>0.34199162338166533</v>
      </c>
      <c r="R59">
        <f t="shared" si="16"/>
        <v>0.1172006352001557</v>
      </c>
      <c r="S59">
        <f t="shared" si="5"/>
        <v>0.33078188421251686</v>
      </c>
      <c r="T59">
        <f t="shared" si="17"/>
        <v>1.2759625494509397</v>
      </c>
      <c r="U59">
        <f t="shared" si="6"/>
        <v>2.4213180306300527E-3</v>
      </c>
      <c r="V59">
        <f t="shared" si="18"/>
        <v>1.6534649613538526</v>
      </c>
      <c r="W59">
        <f t="shared" si="7"/>
        <v>2.4536672925101698E-3</v>
      </c>
      <c r="X59">
        <f t="shared" si="19"/>
        <v>1.4131020445701181</v>
      </c>
      <c r="Y59">
        <f t="shared" si="8"/>
        <v>2.2935755427464948E-3</v>
      </c>
      <c r="Z59">
        <f t="shared" si="20"/>
        <v>1.498821057336158</v>
      </c>
      <c r="AA59">
        <f t="shared" si="9"/>
        <v>2.2834316539442076E-3</v>
      </c>
    </row>
    <row r="60" spans="4:27" x14ac:dyDescent="0.5">
      <c r="D60">
        <f t="shared" si="21"/>
        <v>1.548523444947012</v>
      </c>
      <c r="E60">
        <f t="shared" si="10"/>
        <v>1.8547685033466874</v>
      </c>
      <c r="F60">
        <f t="shared" si="22"/>
        <v>2.0066648971450021</v>
      </c>
      <c r="G60">
        <f t="shared" si="11"/>
        <v>1.0996511809254248</v>
      </c>
      <c r="H60">
        <f t="shared" si="23"/>
        <v>3.4433132663177775</v>
      </c>
      <c r="I60">
        <f t="shared" si="1"/>
        <v>0.37139755040111105</v>
      </c>
      <c r="J60">
        <f t="shared" si="24"/>
        <v>3.6521852405443509</v>
      </c>
      <c r="K60">
        <f t="shared" si="12"/>
        <v>0.32995809103559143</v>
      </c>
      <c r="L60">
        <f t="shared" si="13"/>
        <v>4.4622258720757625E-2</v>
      </c>
      <c r="M60">
        <f t="shared" si="2"/>
        <v>1.7405640544244976</v>
      </c>
      <c r="N60">
        <f t="shared" si="14"/>
        <v>5.782406491709962E-2</v>
      </c>
      <c r="O60">
        <f t="shared" si="3"/>
        <v>1.045787466355629</v>
      </c>
      <c r="P60">
        <f t="shared" si="15"/>
        <v>0.11049781854586783</v>
      </c>
      <c r="Q60">
        <f t="shared" si="4"/>
        <v>0.35609204113527881</v>
      </c>
      <c r="R60">
        <f t="shared" si="16"/>
        <v>0.11959248489811805</v>
      </c>
      <c r="S60">
        <f t="shared" si="5"/>
        <v>0.31768374820288314</v>
      </c>
      <c r="T60">
        <f t="shared" si="17"/>
        <v>1.2734801320395563</v>
      </c>
      <c r="U60">
        <f t="shared" si="6"/>
        <v>2.4210375670752058E-3</v>
      </c>
      <c r="V60">
        <f t="shared" si="18"/>
        <v>1.6502481034523859</v>
      </c>
      <c r="W60">
        <f t="shared" si="7"/>
        <v>2.4532957333109214E-3</v>
      </c>
      <c r="X60">
        <f t="shared" si="19"/>
        <v>1.0598265334275889</v>
      </c>
      <c r="Y60">
        <f t="shared" si="8"/>
        <v>2.3310112273794538E-3</v>
      </c>
      <c r="Z60">
        <f t="shared" si="20"/>
        <v>1.1241157930021188</v>
      </c>
      <c r="AA60">
        <f t="shared" si="9"/>
        <v>2.3229136109915649E-3</v>
      </c>
    </row>
    <row r="61" spans="4:27" x14ac:dyDescent="0.5">
      <c r="D61">
        <f t="shared" si="21"/>
        <v>1.5683763096258199</v>
      </c>
      <c r="E61">
        <f t="shared" si="10"/>
        <v>1.8081095300735259</v>
      </c>
      <c r="F61">
        <f t="shared" si="22"/>
        <v>2.0323913701853229</v>
      </c>
      <c r="G61">
        <f t="shared" si="11"/>
        <v>1.0719881088947572</v>
      </c>
      <c r="H61">
        <f t="shared" si="23"/>
        <v>3.4874583081936463</v>
      </c>
      <c r="I61">
        <f t="shared" si="1"/>
        <v>0.36205459057969469</v>
      </c>
      <c r="J61">
        <f t="shared" si="24"/>
        <v>3.6990081282436371</v>
      </c>
      <c r="K61">
        <f t="shared" si="12"/>
        <v>0.32165759159849172</v>
      </c>
      <c r="L61">
        <f t="shared" si="13"/>
        <v>4.3608116477104039E-2</v>
      </c>
      <c r="M61">
        <f t="shared" si="2"/>
        <v>1.8224607999791007</v>
      </c>
      <c r="N61">
        <f t="shared" si="14"/>
        <v>5.6509881623529171E-2</v>
      </c>
      <c r="O61">
        <f t="shared" si="3"/>
        <v>1.0949932683970556</v>
      </c>
      <c r="P61">
        <f t="shared" si="15"/>
        <v>0.1082427610245236</v>
      </c>
      <c r="Q61">
        <f t="shared" si="4"/>
        <v>0.37108288403605721</v>
      </c>
      <c r="R61">
        <f t="shared" si="16"/>
        <v>0.1172006352001557</v>
      </c>
      <c r="S61">
        <f t="shared" si="5"/>
        <v>0.33078188421251686</v>
      </c>
      <c r="T61">
        <f t="shared" si="17"/>
        <v>1.2722389233338647</v>
      </c>
      <c r="U61">
        <f t="shared" si="6"/>
        <v>2.4208973535711901E-3</v>
      </c>
      <c r="V61">
        <f t="shared" si="18"/>
        <v>1.6486396745016525</v>
      </c>
      <c r="W61">
        <f t="shared" si="7"/>
        <v>2.4531099853600255E-3</v>
      </c>
      <c r="X61">
        <f t="shared" si="19"/>
        <v>0.70655102228505973</v>
      </c>
      <c r="Y61">
        <f t="shared" si="8"/>
        <v>2.3693709984512444E-3</v>
      </c>
      <c r="Z61">
        <f t="shared" si="20"/>
        <v>0.74941052866807967</v>
      </c>
      <c r="AA61">
        <f t="shared" si="9"/>
        <v>2.3634285091445675E-3</v>
      </c>
    </row>
    <row r="62" spans="4:27" x14ac:dyDescent="0.5">
      <c r="D62">
        <f t="shared" si="21"/>
        <v>1.5882291743046277</v>
      </c>
      <c r="E62">
        <f t="shared" si="10"/>
        <v>1.7631893093832676</v>
      </c>
      <c r="F62">
        <f t="shared" si="22"/>
        <v>2.0581178432256437</v>
      </c>
      <c r="G62">
        <f t="shared" si="11"/>
        <v>1.0453559047673504</v>
      </c>
      <c r="H62">
        <f t="shared" si="23"/>
        <v>3.5316033500695152</v>
      </c>
      <c r="I62">
        <f t="shared" si="1"/>
        <v>0.35305979734606591</v>
      </c>
      <c r="J62">
        <f t="shared" si="24"/>
        <v>3.7458310159429233</v>
      </c>
      <c r="K62">
        <f t="shared" si="12"/>
        <v>0.31366641133014528</v>
      </c>
      <c r="L62">
        <f t="shared" si="13"/>
        <v>4.4115187598930836E-2</v>
      </c>
      <c r="M62">
        <f t="shared" si="2"/>
        <v>1.7808064518657138</v>
      </c>
      <c r="N62">
        <f t="shared" si="14"/>
        <v>5.7166973270314392E-2</v>
      </c>
      <c r="O62">
        <f t="shared" si="3"/>
        <v>1.069966198107472</v>
      </c>
      <c r="P62">
        <f t="shared" si="15"/>
        <v>0.10937028978519572</v>
      </c>
      <c r="Q62">
        <f t="shared" si="4"/>
        <v>0.36347155811442633</v>
      </c>
      <c r="R62">
        <f t="shared" si="16"/>
        <v>0.11839656004913687</v>
      </c>
      <c r="S62">
        <f t="shared" si="5"/>
        <v>0.32413359128101232</v>
      </c>
      <c r="T62">
        <f t="shared" si="17"/>
        <v>1.2716183189810188</v>
      </c>
      <c r="U62">
        <f t="shared" si="6"/>
        <v>2.4208272513869165E-3</v>
      </c>
      <c r="V62">
        <f t="shared" si="18"/>
        <v>1.6478354600262857</v>
      </c>
      <c r="W62">
        <f t="shared" si="7"/>
        <v>2.4530171192953618E-3</v>
      </c>
      <c r="X62">
        <f t="shared" si="19"/>
        <v>0.35327551114253053</v>
      </c>
      <c r="Y62">
        <f t="shared" si="8"/>
        <v>2.4086855223909493E-3</v>
      </c>
      <c r="Z62">
        <f t="shared" si="20"/>
        <v>0.3747052643340405</v>
      </c>
      <c r="AA62">
        <f t="shared" si="9"/>
        <v>2.405012697334512E-3</v>
      </c>
    </row>
    <row r="63" spans="4:27" x14ac:dyDescent="0.5">
      <c r="D63">
        <f t="shared" si="21"/>
        <v>1.5683763096258199</v>
      </c>
      <c r="E63">
        <f t="shared" si="10"/>
        <v>1.8081095300735259</v>
      </c>
      <c r="F63">
        <f t="shared" si="22"/>
        <v>2.0452546067054831</v>
      </c>
      <c r="G63">
        <f t="shared" si="11"/>
        <v>1.058546384883033</v>
      </c>
      <c r="H63">
        <f t="shared" si="23"/>
        <v>3.509530829131581</v>
      </c>
      <c r="I63">
        <f t="shared" si="1"/>
        <v>0.3575147662523509</v>
      </c>
      <c r="J63">
        <f t="shared" si="24"/>
        <v>3.7224195720932802</v>
      </c>
      <c r="K63">
        <f t="shared" si="12"/>
        <v>0.31762430771479339</v>
      </c>
      <c r="L63">
        <f t="shared" si="13"/>
        <v>4.4622258720757632E-2</v>
      </c>
      <c r="M63">
        <f t="shared" si="2"/>
        <v>1.7405640544244967</v>
      </c>
      <c r="N63">
        <f t="shared" si="14"/>
        <v>5.7824064917099613E-2</v>
      </c>
      <c r="O63">
        <f t="shared" si="3"/>
        <v>1.0457874663556292</v>
      </c>
      <c r="P63">
        <f t="shared" si="15"/>
        <v>0.11049781854586785</v>
      </c>
      <c r="Q63">
        <f t="shared" si="4"/>
        <v>0.35609204113527865</v>
      </c>
      <c r="R63">
        <f t="shared" si="16"/>
        <v>0.11959248489811805</v>
      </c>
      <c r="S63">
        <f t="shared" si="5"/>
        <v>0.31768374820288314</v>
      </c>
      <c r="T63">
        <f t="shared" si="17"/>
        <v>1.2713080168045958</v>
      </c>
      <c r="U63">
        <f t="shared" si="6"/>
        <v>2.4207922014366362E-3</v>
      </c>
      <c r="V63">
        <f t="shared" si="18"/>
        <v>1.6474333527886023</v>
      </c>
      <c r="W63">
        <f t="shared" si="7"/>
        <v>2.4529706882405514E-3</v>
      </c>
      <c r="X63">
        <f t="shared" si="19"/>
        <v>1.3322676295501878E-15</v>
      </c>
      <c r="Y63">
        <f t="shared" si="8"/>
        <v>2.4489867483701755E-3</v>
      </c>
      <c r="Z63">
        <f t="shared" si="20"/>
        <v>1.3322676295501878E-15</v>
      </c>
      <c r="AA63">
        <f t="shared" si="9"/>
        <v>2.447704137560259E-3</v>
      </c>
    </row>
    <row r="64" spans="4:27" x14ac:dyDescent="0.5">
      <c r="D64">
        <f t="shared" si="21"/>
        <v>1.5783027419652238</v>
      </c>
      <c r="E64">
        <f t="shared" si="10"/>
        <v>1.7854375346887137</v>
      </c>
      <c r="F64">
        <f t="shared" si="22"/>
        <v>2.0323913701853225</v>
      </c>
      <c r="G64">
        <f t="shared" si="11"/>
        <v>1.0719881088947576</v>
      </c>
      <c r="H64">
        <f t="shared" si="23"/>
        <v>3.4874583081936468</v>
      </c>
      <c r="I64">
        <f t="shared" si="1"/>
        <v>0.36205459057969458</v>
      </c>
      <c r="J64">
        <f t="shared" si="24"/>
        <v>3.6990081282436371</v>
      </c>
      <c r="K64">
        <f t="shared" si="12"/>
        <v>0.32165759159849172</v>
      </c>
      <c r="L64">
        <f t="shared" si="13"/>
        <v>4.4368723159844234E-2</v>
      </c>
      <c r="M64">
        <f t="shared" si="2"/>
        <v>1.7605127876044711</v>
      </c>
      <c r="N64">
        <f t="shared" si="14"/>
        <v>5.7495519093707002E-2</v>
      </c>
      <c r="O64">
        <f t="shared" si="3"/>
        <v>1.0577732102230513</v>
      </c>
      <c r="P64">
        <f t="shared" si="15"/>
        <v>0.10993405416553179</v>
      </c>
      <c r="Q64">
        <f t="shared" si="4"/>
        <v>0.35975341711644293</v>
      </c>
      <c r="R64">
        <f t="shared" si="16"/>
        <v>0.11839656004913687</v>
      </c>
      <c r="S64">
        <f t="shared" si="5"/>
        <v>0.32413359128101232</v>
      </c>
      <c r="T64">
        <f t="shared" si="17"/>
        <v>1.2711528657163842</v>
      </c>
      <c r="U64">
        <f t="shared" si="6"/>
        <v>2.4207746767469502E-3</v>
      </c>
      <c r="V64">
        <f t="shared" si="18"/>
        <v>1.6472322991697605</v>
      </c>
      <c r="W64">
        <f t="shared" si="7"/>
        <v>2.4529474732075045E-3</v>
      </c>
      <c r="X64">
        <f t="shared" si="19"/>
        <v>-0.35327551114252786</v>
      </c>
      <c r="Y64">
        <f t="shared" si="8"/>
        <v>2.4086855223909493E-3</v>
      </c>
      <c r="Z64">
        <f t="shared" si="20"/>
        <v>-0.37470526433403784</v>
      </c>
      <c r="AA64">
        <f t="shared" si="9"/>
        <v>2.405012697334512E-3</v>
      </c>
    </row>
    <row r="65" spans="4:27" x14ac:dyDescent="0.5">
      <c r="D65">
        <f t="shared" si="21"/>
        <v>1.5882291743046277</v>
      </c>
      <c r="E65">
        <f t="shared" si="10"/>
        <v>1.7631893093832676</v>
      </c>
      <c r="F65">
        <f t="shared" si="22"/>
        <v>2.0388229884454026</v>
      </c>
      <c r="G65">
        <f t="shared" si="11"/>
        <v>1.0652354448082366</v>
      </c>
      <c r="H65">
        <f t="shared" si="23"/>
        <v>3.509530829131581</v>
      </c>
      <c r="I65">
        <f t="shared" si="1"/>
        <v>0.3575147662523509</v>
      </c>
      <c r="J65">
        <f t="shared" si="24"/>
        <v>3.7224195720932802</v>
      </c>
      <c r="K65">
        <f t="shared" si="12"/>
        <v>0.31762430771479339</v>
      </c>
      <c r="L65">
        <f t="shared" si="13"/>
        <v>4.4115187598930836E-2</v>
      </c>
      <c r="M65">
        <f t="shared" si="2"/>
        <v>1.7808064518657138</v>
      </c>
      <c r="N65">
        <f t="shared" si="14"/>
        <v>5.7166973270314392E-2</v>
      </c>
      <c r="O65">
        <f t="shared" si="3"/>
        <v>1.069966198107472</v>
      </c>
      <c r="P65">
        <f t="shared" si="15"/>
        <v>0.10937028978519572</v>
      </c>
      <c r="Q65">
        <f t="shared" si="4"/>
        <v>0.36347155811442633</v>
      </c>
      <c r="R65">
        <f t="shared" si="16"/>
        <v>0.11899452247362746</v>
      </c>
      <c r="S65">
        <f t="shared" si="5"/>
        <v>0.32088436149315702</v>
      </c>
      <c r="T65">
        <f t="shared" si="17"/>
        <v>1.2710752901722784</v>
      </c>
      <c r="U65">
        <f t="shared" si="6"/>
        <v>2.4207659144734697E-3</v>
      </c>
      <c r="V65">
        <f t="shared" si="18"/>
        <v>1.6471317723603396</v>
      </c>
      <c r="W65">
        <f t="shared" si="7"/>
        <v>2.4529358658145679E-3</v>
      </c>
      <c r="X65">
        <f t="shared" si="19"/>
        <v>-0.52991326671379246</v>
      </c>
      <c r="Y65">
        <f t="shared" si="8"/>
        <v>2.3889069502962936E-3</v>
      </c>
      <c r="Z65">
        <f t="shared" si="20"/>
        <v>-0.56205789650105742</v>
      </c>
      <c r="AA65">
        <f t="shared" si="9"/>
        <v>2.3840846081560822E-3</v>
      </c>
    </row>
    <row r="66" spans="4:27" x14ac:dyDescent="0.5">
      <c r="D66">
        <f t="shared" si="21"/>
        <v>1.5832659581349258</v>
      </c>
      <c r="E66">
        <f t="shared" si="10"/>
        <v>1.7742611144675842</v>
      </c>
      <c r="F66">
        <f t="shared" si="22"/>
        <v>2.0452546067054826</v>
      </c>
      <c r="G66">
        <f t="shared" si="11"/>
        <v>1.0585463848830334</v>
      </c>
      <c r="H66">
        <f t="shared" si="23"/>
        <v>3.4984945686626139</v>
      </c>
      <c r="I66">
        <f t="shared" si="1"/>
        <v>0.35977393754236425</v>
      </c>
      <c r="J66">
        <f t="shared" si="24"/>
        <v>3.7107138501684584</v>
      </c>
      <c r="K66">
        <f t="shared" si="12"/>
        <v>0.31963140721854472</v>
      </c>
      <c r="L66">
        <f t="shared" si="13"/>
        <v>4.4368723159844234E-2</v>
      </c>
      <c r="M66">
        <f t="shared" si="2"/>
        <v>1.7605127876044711</v>
      </c>
      <c r="N66">
        <f t="shared" si="14"/>
        <v>5.7331246182010701E-2</v>
      </c>
      <c r="O66">
        <f t="shared" si="3"/>
        <v>1.0638435015408709</v>
      </c>
      <c r="P66">
        <f t="shared" si="15"/>
        <v>0.10965217197536375</v>
      </c>
      <c r="Q66">
        <f t="shared" si="4"/>
        <v>0.36160531897901504</v>
      </c>
      <c r="R66">
        <f t="shared" si="16"/>
        <v>0.11959248489811805</v>
      </c>
      <c r="S66">
        <f t="shared" si="5"/>
        <v>0.31768374820288314</v>
      </c>
      <c r="T66">
        <f t="shared" si="17"/>
        <v>1.2710365024002255</v>
      </c>
      <c r="U66">
        <f t="shared" si="6"/>
        <v>2.4207615333545706E-3</v>
      </c>
      <c r="V66">
        <f t="shared" si="18"/>
        <v>1.6470815089556292</v>
      </c>
      <c r="W66">
        <f t="shared" si="7"/>
        <v>2.4529300621489963E-3</v>
      </c>
      <c r="X66">
        <f t="shared" si="19"/>
        <v>-0.61823214449942476</v>
      </c>
      <c r="Y66">
        <f t="shared" si="8"/>
        <v>2.3791088957483431E-3</v>
      </c>
      <c r="Z66">
        <f t="shared" si="20"/>
        <v>-0.65573421258456721</v>
      </c>
      <c r="AA66">
        <f t="shared" si="9"/>
        <v>2.3737228555755015E-3</v>
      </c>
    </row>
    <row r="67" spans="4:27" x14ac:dyDescent="0.5">
      <c r="D67">
        <f t="shared" si="21"/>
        <v>1.5783027419652238</v>
      </c>
      <c r="E67">
        <f t="shared" si="10"/>
        <v>1.7854375346887137</v>
      </c>
      <c r="F67">
        <f t="shared" si="22"/>
        <v>2.0388229884454026</v>
      </c>
      <c r="G67">
        <f t="shared" si="11"/>
        <v>1.0652354448082366</v>
      </c>
      <c r="H67">
        <f t="shared" si="23"/>
        <v>3.4874583081936468</v>
      </c>
      <c r="I67">
        <f t="shared" si="1"/>
        <v>0.36205459057969458</v>
      </c>
      <c r="J67">
        <f t="shared" si="24"/>
        <v>3.6990081282436367</v>
      </c>
      <c r="K67">
        <f t="shared" si="12"/>
        <v>0.32165759159849183</v>
      </c>
      <c r="L67">
        <f t="shared" si="13"/>
        <v>4.4241955379387535E-2</v>
      </c>
      <c r="M67">
        <f t="shared" si="2"/>
        <v>1.7706160088280372</v>
      </c>
      <c r="N67">
        <f t="shared" si="14"/>
        <v>5.7495519093707009E-2</v>
      </c>
      <c r="O67">
        <f t="shared" si="3"/>
        <v>1.057773210223051</v>
      </c>
      <c r="P67">
        <f t="shared" si="15"/>
        <v>0.10993405416553179</v>
      </c>
      <c r="Q67">
        <f t="shared" si="4"/>
        <v>0.35975341711644293</v>
      </c>
      <c r="R67">
        <f t="shared" si="16"/>
        <v>0.11929350368587276</v>
      </c>
      <c r="S67">
        <f t="shared" si="5"/>
        <v>0.31927803867032367</v>
      </c>
      <c r="T67">
        <f t="shared" si="17"/>
        <v>1.271017108514199</v>
      </c>
      <c r="U67">
        <f t="shared" si="6"/>
        <v>2.420759342799581E-3</v>
      </c>
      <c r="V67">
        <f t="shared" si="18"/>
        <v>1.647056377253274</v>
      </c>
      <c r="W67">
        <f t="shared" si="7"/>
        <v>2.452927160323934E-3</v>
      </c>
      <c r="X67">
        <f t="shared" si="19"/>
        <v>-0.66239158339224091</v>
      </c>
      <c r="Y67">
        <f t="shared" si="8"/>
        <v>2.3742324582776519E-3</v>
      </c>
      <c r="Z67">
        <f t="shared" si="20"/>
        <v>-0.70257237062632205</v>
      </c>
      <c r="AA67">
        <f t="shared" si="9"/>
        <v>2.36856729320211E-3</v>
      </c>
    </row>
    <row r="68" spans="4:27" x14ac:dyDescent="0.5">
      <c r="D68">
        <f>IF(E67=$F$44,D67,D67+(ABS(D67-D66))*IF(ABS(E67-$F$44)&gt;ABS(E66-$F$44),0.5,1)*IF(E67&gt;$F$44,1,-1))</f>
        <v>1.5832659581349258</v>
      </c>
      <c r="E68">
        <f t="shared" si="10"/>
        <v>1.7742611144675842</v>
      </c>
      <c r="F68">
        <f t="shared" si="22"/>
        <v>2.0420387975754428</v>
      </c>
      <c r="G68">
        <f t="shared" si="11"/>
        <v>1.0618830143876867</v>
      </c>
      <c r="H68">
        <f t="shared" si="23"/>
        <v>3.4929764384281303</v>
      </c>
      <c r="I68">
        <f t="shared" si="1"/>
        <v>0.36091156186773665</v>
      </c>
      <c r="J68">
        <f t="shared" si="24"/>
        <v>3.7048609892060478</v>
      </c>
      <c r="K68">
        <f t="shared" si="12"/>
        <v>0.32064209871812327</v>
      </c>
      <c r="L68">
        <f t="shared" si="13"/>
        <v>4.4115187598930836E-2</v>
      </c>
      <c r="M68">
        <f t="shared" si="2"/>
        <v>1.7808064518657138</v>
      </c>
      <c r="N68">
        <f t="shared" si="14"/>
        <v>5.7331246182010701E-2</v>
      </c>
      <c r="O68">
        <f t="shared" si="3"/>
        <v>1.0638435015408709</v>
      </c>
      <c r="P68">
        <f t="shared" si="15"/>
        <v>0.10965217197536375</v>
      </c>
      <c r="Q68">
        <f t="shared" si="4"/>
        <v>0.36160531897901504</v>
      </c>
      <c r="R68">
        <f t="shared" si="16"/>
        <v>0.11899452247362746</v>
      </c>
      <c r="S68">
        <f t="shared" si="5"/>
        <v>0.32088436149315702</v>
      </c>
      <c r="T68">
        <f t="shared" si="17"/>
        <v>1.2710074115711858</v>
      </c>
      <c r="U68">
        <f t="shared" si="6"/>
        <v>2.4207582475232001E-3</v>
      </c>
      <c r="V68">
        <f t="shared" si="18"/>
        <v>1.6470438114020964</v>
      </c>
      <c r="W68">
        <f t="shared" si="7"/>
        <v>2.4529257094133348E-3</v>
      </c>
      <c r="X68">
        <f t="shared" si="19"/>
        <v>-0.68447130283864899</v>
      </c>
      <c r="Y68">
        <f t="shared" si="8"/>
        <v>2.3717998599959121E-3</v>
      </c>
      <c r="Z68">
        <f t="shared" si="20"/>
        <v>-0.72599144964719953</v>
      </c>
      <c r="AA68">
        <f t="shared" si="9"/>
        <v>2.3659958084384682E-3</v>
      </c>
    </row>
    <row r="69" spans="4:27" x14ac:dyDescent="0.5">
      <c r="D69">
        <f t="shared" si="21"/>
        <v>1.5807843500500747</v>
      </c>
      <c r="E69">
        <f t="shared" si="10"/>
        <v>1.7798361655384625</v>
      </c>
      <c r="F69">
        <f t="shared" si="22"/>
        <v>2.0452546067054831</v>
      </c>
      <c r="G69">
        <f t="shared" si="11"/>
        <v>1.058546384883033</v>
      </c>
      <c r="H69">
        <f t="shared" si="23"/>
        <v>3.4984945686626139</v>
      </c>
      <c r="I69">
        <f t="shared" si="1"/>
        <v>0.35977393754236425</v>
      </c>
      <c r="J69">
        <f t="shared" si="24"/>
        <v>3.7107138501684589</v>
      </c>
      <c r="K69">
        <f t="shared" si="12"/>
        <v>0.31963140721854466</v>
      </c>
      <c r="L69">
        <f t="shared" si="13"/>
        <v>4.4241955379387535E-2</v>
      </c>
      <c r="M69">
        <f t="shared" si="2"/>
        <v>1.7706160088280372</v>
      </c>
      <c r="N69">
        <f t="shared" si="14"/>
        <v>5.7413382637858855E-2</v>
      </c>
      <c r="O69">
        <f t="shared" si="3"/>
        <v>1.0608018426982768</v>
      </c>
      <c r="P69">
        <f t="shared" si="15"/>
        <v>0.10979311307044777</v>
      </c>
      <c r="Q69">
        <f t="shared" si="4"/>
        <v>0.36067758508801806</v>
      </c>
      <c r="R69">
        <f t="shared" si="16"/>
        <v>0.11914401307975012</v>
      </c>
      <c r="S69">
        <f t="shared" si="5"/>
        <v>0.32007968848642721</v>
      </c>
      <c r="T69">
        <f t="shared" si="17"/>
        <v>1.2710025630996791</v>
      </c>
      <c r="U69">
        <f t="shared" si="6"/>
        <v>2.4207576998852894E-3</v>
      </c>
      <c r="V69">
        <f t="shared" si="18"/>
        <v>1.6470375284765075</v>
      </c>
      <c r="W69">
        <f t="shared" si="7"/>
        <v>2.4529249839585175E-3</v>
      </c>
      <c r="X69">
        <f t="shared" si="19"/>
        <v>-0.69551116256185308</v>
      </c>
      <c r="Y69">
        <f t="shared" si="8"/>
        <v>2.370584962609995E-3</v>
      </c>
      <c r="Z69">
        <f t="shared" si="20"/>
        <v>-0.73770098915763826</v>
      </c>
      <c r="AA69">
        <f t="shared" si="9"/>
        <v>2.3647116361757742E-3</v>
      </c>
    </row>
    <row r="70" spans="4:27" x14ac:dyDescent="0.5">
      <c r="D70">
        <f t="shared" si="21"/>
        <v>1.5783027419652236</v>
      </c>
      <c r="E70">
        <f t="shared" si="10"/>
        <v>1.7854375346887141</v>
      </c>
      <c r="F70">
        <f t="shared" si="22"/>
        <v>2.0420387975754428</v>
      </c>
      <c r="G70">
        <f t="shared" si="11"/>
        <v>1.0618830143876867</v>
      </c>
      <c r="H70">
        <f t="shared" si="23"/>
        <v>3.4929764384281303</v>
      </c>
      <c r="I70">
        <f t="shared" si="1"/>
        <v>0.36091156186773665</v>
      </c>
      <c r="J70">
        <f t="shared" si="24"/>
        <v>3.7048609892060478</v>
      </c>
      <c r="K70">
        <f t="shared" si="12"/>
        <v>0.32064209871812327</v>
      </c>
      <c r="L70">
        <f t="shared" si="13"/>
        <v>4.4178571489159185E-2</v>
      </c>
      <c r="M70">
        <f t="shared" si="2"/>
        <v>1.7757002650283045</v>
      </c>
      <c r="N70">
        <f t="shared" si="14"/>
        <v>5.7495519093707009E-2</v>
      </c>
      <c r="O70">
        <f t="shared" si="3"/>
        <v>1.057773210223051</v>
      </c>
      <c r="P70">
        <f t="shared" si="15"/>
        <v>0.10993405416553179</v>
      </c>
      <c r="Q70">
        <f t="shared" si="4"/>
        <v>0.35975341711644293</v>
      </c>
      <c r="R70">
        <f t="shared" si="16"/>
        <v>0.11929350368587277</v>
      </c>
      <c r="S70">
        <f t="shared" si="5"/>
        <v>0.31927803867032356</v>
      </c>
      <c r="T70">
        <f t="shared" si="17"/>
        <v>1.2710001388639256</v>
      </c>
      <c r="U70">
        <f t="shared" si="6"/>
        <v>2.4207574260664035E-3</v>
      </c>
      <c r="V70">
        <f t="shared" si="18"/>
        <v>1.6470343870137132</v>
      </c>
      <c r="W70">
        <f t="shared" si="7"/>
        <v>2.4529246212312292E-3</v>
      </c>
      <c r="X70">
        <f t="shared" si="19"/>
        <v>-0.70103109242345507</v>
      </c>
      <c r="Y70">
        <f t="shared" si="8"/>
        <v>2.369977863936975E-3</v>
      </c>
      <c r="Z70">
        <f t="shared" si="20"/>
        <v>-0.74355575891285763</v>
      </c>
      <c r="AA70">
        <f t="shared" si="9"/>
        <v>2.364069942077148E-3</v>
      </c>
    </row>
    <row r="71" spans="4:27" x14ac:dyDescent="0.5">
      <c r="D71">
        <f t="shared" si="21"/>
        <v>1.579543546007649</v>
      </c>
      <c r="E71">
        <f t="shared" si="10"/>
        <v>1.7826335500146109</v>
      </c>
      <c r="F71">
        <f t="shared" si="22"/>
        <v>2.043646702140463</v>
      </c>
      <c r="G71">
        <f t="shared" si="11"/>
        <v>1.0602127307355862</v>
      </c>
      <c r="H71">
        <f t="shared" si="23"/>
        <v>3.4957355035453723</v>
      </c>
      <c r="I71">
        <f t="shared" si="1"/>
        <v>0.36034207628905479</v>
      </c>
      <c r="J71">
        <f t="shared" si="24"/>
        <v>3.7077874196872536</v>
      </c>
      <c r="K71">
        <f t="shared" si="12"/>
        <v>0.32013615469014384</v>
      </c>
      <c r="L71">
        <f t="shared" si="13"/>
        <v>4.4115187598930836E-2</v>
      </c>
      <c r="M71">
        <f t="shared" si="2"/>
        <v>1.7808064518657138</v>
      </c>
      <c r="N71">
        <f t="shared" si="14"/>
        <v>5.7454450865782936E-2</v>
      </c>
      <c r="O71">
        <f t="shared" si="3"/>
        <v>1.0592859028195085</v>
      </c>
      <c r="P71">
        <f t="shared" si="15"/>
        <v>0.10979311307044777</v>
      </c>
      <c r="Q71">
        <f t="shared" si="4"/>
        <v>0.36067758508801806</v>
      </c>
      <c r="R71">
        <f t="shared" si="16"/>
        <v>0.11921875838281144</v>
      </c>
      <c r="S71">
        <f t="shared" si="5"/>
        <v>0.31967848662710696</v>
      </c>
      <c r="T71">
        <f t="shared" si="17"/>
        <v>1.2709989267460489</v>
      </c>
      <c r="U71">
        <f t="shared" si="6"/>
        <v>2.4207572891569774E-3</v>
      </c>
      <c r="V71">
        <f t="shared" si="18"/>
        <v>1.647032816282316</v>
      </c>
      <c r="W71">
        <f t="shared" si="7"/>
        <v>2.4529244398676158E-3</v>
      </c>
      <c r="X71">
        <f t="shared" si="19"/>
        <v>-0.70379105735425607</v>
      </c>
      <c r="Y71">
        <f t="shared" si="8"/>
        <v>2.3696744020531633E-3</v>
      </c>
      <c r="Z71">
        <f t="shared" si="20"/>
        <v>-0.74648314379046732</v>
      </c>
      <c r="AA71">
        <f t="shared" si="9"/>
        <v>2.3637491929739602E-3</v>
      </c>
    </row>
    <row r="72" spans="4:27" x14ac:dyDescent="0.5">
      <c r="D72">
        <f t="shared" si="21"/>
        <v>1.5807843500500744</v>
      </c>
      <c r="E72">
        <f t="shared" si="10"/>
        <v>1.7798361655384631</v>
      </c>
      <c r="F72">
        <f t="shared" si="22"/>
        <v>2.0452546067054831</v>
      </c>
      <c r="G72">
        <f t="shared" si="11"/>
        <v>1.058546384883033</v>
      </c>
      <c r="H72">
        <f t="shared" si="23"/>
        <v>3.4984945686626143</v>
      </c>
      <c r="I72">
        <f t="shared" si="1"/>
        <v>0.35977393754236414</v>
      </c>
      <c r="J72">
        <f t="shared" si="24"/>
        <v>3.7107138501684593</v>
      </c>
      <c r="K72">
        <f t="shared" si="12"/>
        <v>0.31963140721854455</v>
      </c>
      <c r="L72">
        <f t="shared" si="13"/>
        <v>4.4178571489159185E-2</v>
      </c>
      <c r="M72">
        <f t="shared" si="2"/>
        <v>1.7757002650283045</v>
      </c>
      <c r="N72">
        <f t="shared" si="14"/>
        <v>5.7413382637858862E-2</v>
      </c>
      <c r="O72">
        <f t="shared" si="3"/>
        <v>1.0608018426982766</v>
      </c>
      <c r="P72">
        <f t="shared" si="15"/>
        <v>0.10986358361798979</v>
      </c>
      <c r="Q72">
        <f t="shared" si="4"/>
        <v>0.36021505650577496</v>
      </c>
      <c r="R72">
        <f t="shared" si="16"/>
        <v>0.11914401307975012</v>
      </c>
      <c r="S72">
        <f t="shared" si="5"/>
        <v>0.32007968848642721</v>
      </c>
      <c r="T72">
        <f t="shared" si="17"/>
        <v>1.2709983206871105</v>
      </c>
      <c r="U72">
        <f t="shared" si="6"/>
        <v>2.4207572207022698E-3</v>
      </c>
      <c r="V72">
        <f t="shared" si="18"/>
        <v>1.6470320309166175</v>
      </c>
      <c r="W72">
        <f t="shared" si="7"/>
        <v>2.4529243491858165E-3</v>
      </c>
      <c r="X72">
        <f t="shared" si="19"/>
        <v>-0.70517103981965656</v>
      </c>
      <c r="Y72">
        <f t="shared" si="8"/>
        <v>2.3695226929679007E-3</v>
      </c>
      <c r="Z72">
        <f t="shared" si="20"/>
        <v>-0.74794683622927216</v>
      </c>
      <c r="AA72">
        <f t="shared" si="9"/>
        <v>2.3635888429011463E-3</v>
      </c>
    </row>
    <row r="73" spans="4:27" x14ac:dyDescent="0.5">
      <c r="D73">
        <f t="shared" si="21"/>
        <v>1.579543546007649</v>
      </c>
      <c r="E73">
        <f t="shared" si="10"/>
        <v>1.7826335500146109</v>
      </c>
      <c r="F73">
        <f t="shared" si="22"/>
        <v>2.044450654422973</v>
      </c>
      <c r="G73">
        <f t="shared" si="11"/>
        <v>1.059379066358533</v>
      </c>
      <c r="H73">
        <f t="shared" si="23"/>
        <v>3.4957355035453723</v>
      </c>
      <c r="I73">
        <f t="shared" si="1"/>
        <v>0.36034207628905479</v>
      </c>
      <c r="J73">
        <f t="shared" si="24"/>
        <v>3.7092506349278564</v>
      </c>
      <c r="K73">
        <f t="shared" si="12"/>
        <v>0.31988363162078054</v>
      </c>
      <c r="L73">
        <f t="shared" si="13"/>
        <v>4.414687954404501E-2</v>
      </c>
      <c r="M73">
        <f t="shared" si="2"/>
        <v>1.7782506092442274</v>
      </c>
      <c r="N73">
        <f t="shared" si="14"/>
        <v>5.7433916751820899E-2</v>
      </c>
      <c r="O73">
        <f t="shared" si="3"/>
        <v>1.0600434662680585</v>
      </c>
      <c r="P73">
        <f t="shared" si="15"/>
        <v>0.1099340541655318</v>
      </c>
      <c r="Q73">
        <f t="shared" si="4"/>
        <v>0.35975341711644276</v>
      </c>
      <c r="R73">
        <f t="shared" si="16"/>
        <v>0.11921875838281144</v>
      </c>
      <c r="S73">
        <f t="shared" si="5"/>
        <v>0.31967848662710696</v>
      </c>
      <c r="T73">
        <f t="shared" si="17"/>
        <v>1.2709980176576412</v>
      </c>
      <c r="U73">
        <f t="shared" si="6"/>
        <v>2.4207571864749162E-3</v>
      </c>
      <c r="V73">
        <f t="shared" si="18"/>
        <v>1.6470316382337682</v>
      </c>
      <c r="W73">
        <f t="shared" si="7"/>
        <v>2.4529243038449184E-3</v>
      </c>
      <c r="X73">
        <f t="shared" si="19"/>
        <v>-0.70586103105235676</v>
      </c>
      <c r="Y73">
        <f t="shared" si="8"/>
        <v>2.3694468438886129E-3</v>
      </c>
      <c r="Z73">
        <f t="shared" si="20"/>
        <v>-0.74867868244867464</v>
      </c>
      <c r="AA73">
        <f t="shared" si="9"/>
        <v>2.3635086739834657E-3</v>
      </c>
    </row>
    <row r="74" spans="4:27" x14ac:dyDescent="0.5">
      <c r="D74">
        <f t="shared" si="21"/>
        <v>1.5801639480288618</v>
      </c>
      <c r="E74">
        <f t="shared" si="10"/>
        <v>1.781234034047346</v>
      </c>
      <c r="F74">
        <f t="shared" si="22"/>
        <v>2.043646702140463</v>
      </c>
      <c r="G74">
        <f t="shared" si="11"/>
        <v>1.0602127307355862</v>
      </c>
      <c r="H74">
        <f t="shared" si="23"/>
        <v>3.4971150361039935</v>
      </c>
      <c r="I74">
        <f t="shared" si="1"/>
        <v>0.36005783882733161</v>
      </c>
      <c r="J74">
        <f t="shared" si="24"/>
        <v>3.7077874196872536</v>
      </c>
      <c r="K74">
        <f t="shared" si="12"/>
        <v>0.32013615469014384</v>
      </c>
      <c r="L74">
        <f t="shared" si="13"/>
        <v>4.4115187598930836E-2</v>
      </c>
      <c r="M74">
        <f t="shared" si="2"/>
        <v>1.7808064518657138</v>
      </c>
      <c r="N74">
        <f t="shared" si="14"/>
        <v>5.7454450865782936E-2</v>
      </c>
      <c r="O74">
        <f t="shared" si="3"/>
        <v>1.0592859028195085</v>
      </c>
      <c r="P74">
        <f t="shared" si="15"/>
        <v>0.10989881889176079</v>
      </c>
      <c r="Q74">
        <f t="shared" si="4"/>
        <v>0.35998412580452815</v>
      </c>
      <c r="R74">
        <f t="shared" si="16"/>
        <v>0.11918138573128079</v>
      </c>
      <c r="S74">
        <f t="shared" si="5"/>
        <v>0.31987899320073715</v>
      </c>
      <c r="T74">
        <f t="shared" si="17"/>
        <v>1.2709978661429067</v>
      </c>
      <c r="U74">
        <f t="shared" si="6"/>
        <v>2.4207571693612403E-3</v>
      </c>
      <c r="V74">
        <f t="shared" si="18"/>
        <v>1.6470314418923435</v>
      </c>
      <c r="W74">
        <f t="shared" si="7"/>
        <v>2.45292428117447E-3</v>
      </c>
      <c r="X74">
        <f t="shared" si="19"/>
        <v>-0.70620602666870691</v>
      </c>
      <c r="Y74">
        <f t="shared" si="8"/>
        <v>2.3694089207147036E-3</v>
      </c>
      <c r="Z74">
        <f t="shared" si="20"/>
        <v>-0.74904460555837593</v>
      </c>
      <c r="AA74">
        <f t="shared" si="9"/>
        <v>2.3634685910541866E-3</v>
      </c>
    </row>
    <row r="75" spans="4:27" x14ac:dyDescent="0.5">
      <c r="D75">
        <f t="shared" si="21"/>
        <v>1.5807843500500747</v>
      </c>
      <c r="E75">
        <f t="shared" si="10"/>
        <v>1.7798361655384625</v>
      </c>
      <c r="F75">
        <f t="shared" si="22"/>
        <v>2.044450654422973</v>
      </c>
      <c r="G75">
        <f t="shared" si="11"/>
        <v>1.059379066358533</v>
      </c>
      <c r="H75">
        <f t="shared" si="23"/>
        <v>3.4984945686626148</v>
      </c>
      <c r="I75">
        <f t="shared" si="1"/>
        <v>0.35977393754236414</v>
      </c>
      <c r="J75">
        <f t="shared" si="24"/>
        <v>3.7085190273075552</v>
      </c>
      <c r="K75">
        <f t="shared" si="12"/>
        <v>0.3200098557926096</v>
      </c>
      <c r="L75">
        <f t="shared" si="13"/>
        <v>4.414687954404501E-2</v>
      </c>
      <c r="M75">
        <f t="shared" si="2"/>
        <v>1.7782506092442274</v>
      </c>
      <c r="N75">
        <f t="shared" si="14"/>
        <v>5.7444183808801917E-2</v>
      </c>
      <c r="O75">
        <f t="shared" si="3"/>
        <v>1.0596645829937241</v>
      </c>
      <c r="P75">
        <f t="shared" si="15"/>
        <v>0.10986358361798977</v>
      </c>
      <c r="Q75">
        <f t="shared" si="4"/>
        <v>0.36021505650577512</v>
      </c>
      <c r="R75">
        <f t="shared" si="16"/>
        <v>0.11914401307975013</v>
      </c>
      <c r="S75">
        <f t="shared" si="5"/>
        <v>0.32007968848642715</v>
      </c>
      <c r="T75">
        <f t="shared" si="17"/>
        <v>1.2709977903855394</v>
      </c>
      <c r="U75">
        <f t="shared" si="6"/>
        <v>2.4207571608044014E-3</v>
      </c>
      <c r="V75">
        <f t="shared" si="18"/>
        <v>1.6470313437216313</v>
      </c>
      <c r="W75">
        <f t="shared" si="7"/>
        <v>2.4529242698392456E-3</v>
      </c>
      <c r="X75">
        <f t="shared" si="19"/>
        <v>-0.70637852447688199</v>
      </c>
      <c r="Y75">
        <f t="shared" si="8"/>
        <v>2.3693899594691699E-3</v>
      </c>
      <c r="Z75">
        <f t="shared" si="20"/>
        <v>-0.74922756711322658</v>
      </c>
      <c r="AA75">
        <f t="shared" si="9"/>
        <v>2.3634485499719219E-3</v>
      </c>
    </row>
    <row r="76" spans="4:27" x14ac:dyDescent="0.5">
      <c r="D76">
        <f t="shared" si="21"/>
        <v>1.5801639480288618</v>
      </c>
      <c r="E76">
        <f t="shared" si="10"/>
        <v>1.781234034047346</v>
      </c>
      <c r="F76">
        <f t="shared" si="22"/>
        <v>2.044048678281718</v>
      </c>
      <c r="G76">
        <f t="shared" si="11"/>
        <v>1.0597957755877134</v>
      </c>
      <c r="H76">
        <f t="shared" si="23"/>
        <v>3.4978048023833042</v>
      </c>
      <c r="I76">
        <f t="shared" si="1"/>
        <v>0.35991584619589873</v>
      </c>
      <c r="J76">
        <f t="shared" si="24"/>
        <v>3.7092506349278569</v>
      </c>
      <c r="K76">
        <f t="shared" si="12"/>
        <v>0.31988363162078048</v>
      </c>
      <c r="L76">
        <f t="shared" si="13"/>
        <v>4.4131033571487926E-2</v>
      </c>
      <c r="M76">
        <f t="shared" si="2"/>
        <v>1.77952784226704</v>
      </c>
      <c r="N76">
        <f t="shared" si="14"/>
        <v>5.7433916751820899E-2</v>
      </c>
      <c r="O76">
        <f t="shared" si="3"/>
        <v>1.0600434662680585</v>
      </c>
      <c r="P76">
        <f t="shared" si="15"/>
        <v>0.10988120125487527</v>
      </c>
      <c r="Q76">
        <f t="shared" si="4"/>
        <v>0.36009956338570764</v>
      </c>
      <c r="R76">
        <f t="shared" si="16"/>
        <v>0.11918138573128079</v>
      </c>
      <c r="S76">
        <f t="shared" si="5"/>
        <v>0.31987899320073715</v>
      </c>
      <c r="T76">
        <f t="shared" si="17"/>
        <v>1.2709977525068559</v>
      </c>
      <c r="U76">
        <f t="shared" si="6"/>
        <v>2.4207571565259835E-3</v>
      </c>
      <c r="V76">
        <f t="shared" si="18"/>
        <v>1.6470312946362751</v>
      </c>
      <c r="W76">
        <f t="shared" si="7"/>
        <v>2.4529242641716342E-3</v>
      </c>
      <c r="X76">
        <f t="shared" si="19"/>
        <v>-0.70646477338096947</v>
      </c>
      <c r="Y76">
        <f t="shared" si="8"/>
        <v>2.3693804789317562E-3</v>
      </c>
      <c r="Z76">
        <f t="shared" si="20"/>
        <v>-0.74931904789065196</v>
      </c>
      <c r="AA76">
        <f t="shared" si="9"/>
        <v>2.3634385295263813E-3</v>
      </c>
    </row>
    <row r="77" spans="4:27" x14ac:dyDescent="0.5">
      <c r="D77">
        <f t="shared" si="21"/>
        <v>1.5804741490394683</v>
      </c>
      <c r="E77">
        <f t="shared" si="10"/>
        <v>1.7805348940222727</v>
      </c>
      <c r="F77">
        <f t="shared" si="22"/>
        <v>2.043646702140463</v>
      </c>
      <c r="G77">
        <f t="shared" si="11"/>
        <v>1.0602127307355862</v>
      </c>
      <c r="H77">
        <f t="shared" si="23"/>
        <v>3.4971150361039935</v>
      </c>
      <c r="I77">
        <f t="shared" si="1"/>
        <v>0.36005783882733161</v>
      </c>
      <c r="J77">
        <f t="shared" si="24"/>
        <v>3.7088848311177061</v>
      </c>
      <c r="K77">
        <f t="shared" si="12"/>
        <v>0.31994673436966686</v>
      </c>
      <c r="L77">
        <f t="shared" si="13"/>
        <v>4.4115187598930843E-2</v>
      </c>
      <c r="M77">
        <f t="shared" si="2"/>
        <v>1.7808064518657134</v>
      </c>
      <c r="N77">
        <f t="shared" si="14"/>
        <v>5.7444183808801917E-2</v>
      </c>
      <c r="O77">
        <f t="shared" si="3"/>
        <v>1.0596645829937241</v>
      </c>
      <c r="P77">
        <f t="shared" si="15"/>
        <v>0.10989881889176077</v>
      </c>
      <c r="Q77">
        <f t="shared" si="4"/>
        <v>0.35998412580452827</v>
      </c>
      <c r="R77">
        <f t="shared" si="16"/>
        <v>0.11916269940551547</v>
      </c>
      <c r="S77">
        <f t="shared" si="5"/>
        <v>0.31997931723977768</v>
      </c>
      <c r="T77">
        <f>IF(U76=$F$44,T76,T76+(ABS(T76-T75))*IF(ABS(U76-$F$44)&gt;ABS(U75-$F$44),0.5,1)*IF(U76&gt;$F$44,1,-1))</f>
        <v>1.2709977335675142</v>
      </c>
      <c r="U77">
        <f t="shared" si="6"/>
        <v>2.4207571543867733E-3</v>
      </c>
      <c r="V77">
        <f t="shared" si="18"/>
        <v>1.647031270093597</v>
      </c>
      <c r="W77">
        <f t="shared" si="7"/>
        <v>2.4529242613378281E-3</v>
      </c>
      <c r="X77">
        <f t="shared" si="19"/>
        <v>-0.70650789783301327</v>
      </c>
      <c r="Y77">
        <f t="shared" si="8"/>
        <v>2.3693757386843879E-3</v>
      </c>
      <c r="Z77">
        <f t="shared" si="20"/>
        <v>-0.74936478827936459</v>
      </c>
      <c r="AA77">
        <f t="shared" si="9"/>
        <v>2.3634335193275084E-3</v>
      </c>
    </row>
    <row r="78" spans="4:27" x14ac:dyDescent="0.5">
      <c r="D78">
        <f t="shared" si="21"/>
        <v>1.5807843500500747</v>
      </c>
      <c r="E78">
        <f t="shared" si="10"/>
        <v>1.7798361655384625</v>
      </c>
      <c r="F78">
        <f t="shared" si="22"/>
        <v>2.0438476902110905</v>
      </c>
      <c r="G78">
        <f t="shared" si="11"/>
        <v>1.0600042224097213</v>
      </c>
      <c r="H78">
        <f t="shared" si="23"/>
        <v>3.4978048023833042</v>
      </c>
      <c r="I78">
        <f t="shared" si="1"/>
        <v>0.35991584619589873</v>
      </c>
      <c r="J78">
        <f t="shared" si="24"/>
        <v>3.7085190273075552</v>
      </c>
      <c r="K78">
        <f t="shared" si="12"/>
        <v>0.3200098557926096</v>
      </c>
      <c r="L78">
        <f t="shared" si="13"/>
        <v>4.4123110585209388E-2</v>
      </c>
      <c r="M78">
        <f t="shared" si="2"/>
        <v>1.7801669748707953</v>
      </c>
      <c r="N78">
        <f t="shared" si="14"/>
        <v>5.7439050280311404E-2</v>
      </c>
      <c r="O78">
        <f t="shared" si="3"/>
        <v>1.0598539992343006</v>
      </c>
      <c r="P78">
        <f t="shared" si="15"/>
        <v>0.10988120125487527</v>
      </c>
      <c r="Q78">
        <f t="shared" si="4"/>
        <v>0.36009956338570764</v>
      </c>
      <c r="R78">
        <f t="shared" si="16"/>
        <v>0.11914401307975014</v>
      </c>
      <c r="S78">
        <f t="shared" si="5"/>
        <v>0.32007968848642709</v>
      </c>
      <c r="T78">
        <f t="shared" si="17"/>
        <v>1.2709977240978434</v>
      </c>
      <c r="U78">
        <f t="shared" si="6"/>
        <v>2.4207571533171692E-3</v>
      </c>
      <c r="V78">
        <f t="shared" si="18"/>
        <v>1.6470312578222579</v>
      </c>
      <c r="W78">
        <f t="shared" si="7"/>
        <v>2.4529242599209246E-3</v>
      </c>
      <c r="X78">
        <f t="shared" si="19"/>
        <v>-0.70652946005903516</v>
      </c>
      <c r="Y78">
        <f t="shared" si="8"/>
        <v>2.3693733685660381E-3</v>
      </c>
      <c r="Z78">
        <f t="shared" si="20"/>
        <v>-0.74938765847372091</v>
      </c>
      <c r="AA78">
        <f t="shared" si="9"/>
        <v>2.3634310142340463E-3</v>
      </c>
    </row>
    <row r="79" spans="4:27" x14ac:dyDescent="0.5">
      <c r="D79">
        <f t="shared" si="21"/>
        <v>1.5804741490394683</v>
      </c>
      <c r="E79">
        <f t="shared" si="10"/>
        <v>1.7805348940222727</v>
      </c>
      <c r="F79">
        <f t="shared" si="22"/>
        <v>2.044048678281718</v>
      </c>
      <c r="G79">
        <f t="shared" si="11"/>
        <v>1.0597957755877134</v>
      </c>
      <c r="H79">
        <f t="shared" si="23"/>
        <v>3.4974599192436489</v>
      </c>
      <c r="I79">
        <f t="shared" si="1"/>
        <v>0.35998683201023729</v>
      </c>
      <c r="J79">
        <f t="shared" si="24"/>
        <v>3.7088848311177061</v>
      </c>
      <c r="K79">
        <f t="shared" si="12"/>
        <v>0.31994673436966686</v>
      </c>
      <c r="L79">
        <f t="shared" si="13"/>
        <v>4.4131033571487933E-2</v>
      </c>
      <c r="M79">
        <f t="shared" si="2"/>
        <v>1.7795278422670393</v>
      </c>
      <c r="N79">
        <f t="shared" si="14"/>
        <v>5.7433916751820892E-2</v>
      </c>
      <c r="O79">
        <f t="shared" si="3"/>
        <v>1.0600434662680587</v>
      </c>
      <c r="P79">
        <f t="shared" si="15"/>
        <v>0.10989001007331803</v>
      </c>
      <c r="Q79">
        <f t="shared" si="4"/>
        <v>0.36004183765498293</v>
      </c>
      <c r="R79">
        <f t="shared" si="16"/>
        <v>0.1191533562426328</v>
      </c>
      <c r="S79">
        <f t="shared" si="5"/>
        <v>0.32002949696030036</v>
      </c>
      <c r="T79">
        <f t="shared" si="17"/>
        <v>1.270997719363008</v>
      </c>
      <c r="U79">
        <f t="shared" si="6"/>
        <v>2.4207571527823666E-3</v>
      </c>
      <c r="V79">
        <f t="shared" si="18"/>
        <v>1.6470312516865884</v>
      </c>
      <c r="W79">
        <f t="shared" si="7"/>
        <v>2.4529242592124735E-3</v>
      </c>
      <c r="X79">
        <f t="shared" si="19"/>
        <v>-0.70654024117204606</v>
      </c>
      <c r="Y79">
        <f t="shared" si="8"/>
        <v>2.3693721835081972E-3</v>
      </c>
      <c r="Z79">
        <f t="shared" si="20"/>
        <v>-0.74939909357089907</v>
      </c>
      <c r="AA79">
        <f t="shared" si="9"/>
        <v>2.3634297616888086E-3</v>
      </c>
    </row>
    <row r="80" spans="4:27" x14ac:dyDescent="0.5">
      <c r="D80">
        <f t="shared" si="21"/>
        <v>1.5806292495447716</v>
      </c>
      <c r="E80">
        <f t="shared" si="10"/>
        <v>1.7801854783579003</v>
      </c>
      <c r="F80">
        <f t="shared" si="22"/>
        <v>2.0439481842464042</v>
      </c>
      <c r="G80">
        <f t="shared" si="11"/>
        <v>1.0598999913122473</v>
      </c>
      <c r="H80">
        <f t="shared" si="23"/>
        <v>3.4971150361039935</v>
      </c>
      <c r="I80">
        <f t="shared" si="1"/>
        <v>0.36005783882733161</v>
      </c>
      <c r="J80">
        <f t="shared" si="24"/>
        <v>3.7087019292126309</v>
      </c>
      <c r="K80">
        <f t="shared" si="12"/>
        <v>0.3199782927464207</v>
      </c>
      <c r="L80">
        <f t="shared" si="13"/>
        <v>4.4127072078348664E-2</v>
      </c>
      <c r="M80">
        <f t="shared" si="2"/>
        <v>1.7798473655354805</v>
      </c>
      <c r="N80">
        <f t="shared" si="14"/>
        <v>5.7439050280311404E-2</v>
      </c>
      <c r="O80">
        <f t="shared" si="3"/>
        <v>1.0598539992343006</v>
      </c>
      <c r="P80">
        <f t="shared" si="15"/>
        <v>0.10989881889176079</v>
      </c>
      <c r="Q80">
        <f t="shared" si="4"/>
        <v>0.35998412580452815</v>
      </c>
      <c r="R80">
        <f t="shared" si="16"/>
        <v>0.11916269940551547</v>
      </c>
      <c r="S80">
        <f t="shared" si="5"/>
        <v>0.31997931723977768</v>
      </c>
      <c r="T80">
        <f t="shared" si="17"/>
        <v>1.2709977169955904</v>
      </c>
      <c r="U80">
        <f t="shared" si="6"/>
        <v>2.420757152514965E-3</v>
      </c>
      <c r="V80">
        <f t="shared" si="18"/>
        <v>1.6470312486187537</v>
      </c>
      <c r="W80">
        <f t="shared" si="7"/>
        <v>2.4529242588582473E-3</v>
      </c>
      <c r="X80">
        <f t="shared" si="19"/>
        <v>-0.70654563172855145</v>
      </c>
      <c r="Y80">
        <f t="shared" si="8"/>
        <v>2.3693715909796098E-3</v>
      </c>
      <c r="Z80">
        <f t="shared" si="20"/>
        <v>-0.7494048111194882</v>
      </c>
      <c r="AA80">
        <f t="shared" si="9"/>
        <v>2.3634291354165632E-3</v>
      </c>
    </row>
    <row r="81" spans="4:27" x14ac:dyDescent="0.5">
      <c r="D81">
        <f t="shared" si="21"/>
        <v>1.5807843500500749</v>
      </c>
      <c r="E81">
        <f t="shared" si="10"/>
        <v>1.7798361655384622</v>
      </c>
      <c r="F81">
        <f t="shared" si="22"/>
        <v>2.0438476902110905</v>
      </c>
      <c r="G81">
        <f t="shared" si="11"/>
        <v>1.0600042224097213</v>
      </c>
      <c r="H81">
        <f t="shared" si="23"/>
        <v>3.4972874776738214</v>
      </c>
      <c r="I81">
        <f t="shared" si="1"/>
        <v>0.36002233279292217</v>
      </c>
      <c r="J81">
        <f t="shared" si="24"/>
        <v>3.7085190273075557</v>
      </c>
      <c r="K81">
        <f t="shared" si="12"/>
        <v>0.32000985579260949</v>
      </c>
      <c r="L81">
        <f t="shared" si="13"/>
        <v>4.4123110585209395E-2</v>
      </c>
      <c r="M81">
        <f t="shared" si="2"/>
        <v>1.7801669748707949</v>
      </c>
      <c r="N81">
        <f t="shared" si="14"/>
        <v>5.7436483516066145E-2</v>
      </c>
      <c r="O81">
        <f t="shared" si="3"/>
        <v>1.0599487264008971</v>
      </c>
      <c r="P81">
        <f t="shared" si="15"/>
        <v>0.10989001007331803</v>
      </c>
      <c r="Q81">
        <f t="shared" si="4"/>
        <v>0.36004183765498293</v>
      </c>
      <c r="R81">
        <f t="shared" si="16"/>
        <v>0.1191533562426328</v>
      </c>
      <c r="S81">
        <f t="shared" si="5"/>
        <v>0.32002949696030036</v>
      </c>
      <c r="T81">
        <f t="shared" si="17"/>
        <v>1.2709977158118817</v>
      </c>
      <c r="U81">
        <f t="shared" si="6"/>
        <v>2.4207571523812647E-3</v>
      </c>
      <c r="V81">
        <f t="shared" si="18"/>
        <v>1.6470312470848363</v>
      </c>
      <c r="W81">
        <f t="shared" si="7"/>
        <v>2.4529242586811351E-3</v>
      </c>
      <c r="X81">
        <f t="shared" si="19"/>
        <v>-0.70654832700680414</v>
      </c>
      <c r="Y81">
        <f t="shared" si="8"/>
        <v>2.3693712947153991E-3</v>
      </c>
      <c r="Z81">
        <f t="shared" si="20"/>
        <v>-0.74940766989378282</v>
      </c>
      <c r="AA81">
        <f t="shared" si="9"/>
        <v>2.3634288222805343E-3</v>
      </c>
    </row>
    <row r="82" spans="4:27" x14ac:dyDescent="0.5">
      <c r="D82">
        <f t="shared" si="21"/>
        <v>1.5806292495447716</v>
      </c>
      <c r="E82">
        <f t="shared" si="10"/>
        <v>1.7801854783579003</v>
      </c>
      <c r="F82">
        <f t="shared" si="22"/>
        <v>2.0439481842464042</v>
      </c>
      <c r="G82">
        <f t="shared" si="11"/>
        <v>1.0598999913122473</v>
      </c>
      <c r="H82">
        <f t="shared" si="23"/>
        <v>3.4974599192436493</v>
      </c>
      <c r="I82">
        <f t="shared" si="1"/>
        <v>0.35998683201023718</v>
      </c>
      <c r="J82">
        <f t="shared" si="24"/>
        <v>3.7087019292126309</v>
      </c>
      <c r="K82">
        <f t="shared" si="12"/>
        <v>0.3199782927464207</v>
      </c>
      <c r="L82">
        <f t="shared" si="13"/>
        <v>4.4125091331779026E-2</v>
      </c>
      <c r="M82">
        <f t="shared" si="2"/>
        <v>1.7800071594428468</v>
      </c>
      <c r="N82">
        <f t="shared" si="14"/>
        <v>5.7433916751820885E-2</v>
      </c>
      <c r="O82">
        <f t="shared" si="3"/>
        <v>1.0600434662680587</v>
      </c>
      <c r="P82">
        <f t="shared" si="15"/>
        <v>0.10989441448253941</v>
      </c>
      <c r="Q82">
        <f t="shared" si="4"/>
        <v>0.36001297999499993</v>
      </c>
      <c r="R82">
        <f t="shared" si="16"/>
        <v>0.11915802782407414</v>
      </c>
      <c r="S82">
        <f t="shared" si="5"/>
        <v>0.32000440562456994</v>
      </c>
      <c r="T82">
        <f t="shared" si="17"/>
        <v>1.2709977152200274</v>
      </c>
      <c r="U82">
        <f t="shared" si="6"/>
        <v>2.4207571523144141E-3</v>
      </c>
      <c r="V82">
        <f t="shared" si="18"/>
        <v>1.6470312463178776</v>
      </c>
      <c r="W82">
        <f t="shared" si="7"/>
        <v>2.4529242585925783E-3</v>
      </c>
      <c r="X82">
        <f t="shared" si="19"/>
        <v>-0.70654967464593055</v>
      </c>
      <c r="Y82">
        <f t="shared" si="8"/>
        <v>2.3693711465833157E-3</v>
      </c>
      <c r="Z82">
        <f t="shared" si="20"/>
        <v>-0.74940909928093014</v>
      </c>
      <c r="AA82">
        <f t="shared" si="9"/>
        <v>2.3634286657125427E-3</v>
      </c>
    </row>
    <row r="83" spans="4:27" x14ac:dyDescent="0.5">
      <c r="D83">
        <f t="shared" si="21"/>
        <v>1.5807067997974231</v>
      </c>
      <c r="E83">
        <f t="shared" si="10"/>
        <v>1.7800108090950875</v>
      </c>
      <c r="F83">
        <f t="shared" si="22"/>
        <v>2.0438979372287474</v>
      </c>
      <c r="G83">
        <f t="shared" si="11"/>
        <v>1.059952104939178</v>
      </c>
      <c r="H83">
        <f t="shared" si="23"/>
        <v>3.4972874776738214</v>
      </c>
      <c r="I83">
        <f t="shared" si="1"/>
        <v>0.36002233279292217</v>
      </c>
      <c r="J83">
        <f t="shared" si="24"/>
        <v>3.708610478260093</v>
      </c>
      <c r="K83">
        <f t="shared" si="12"/>
        <v>0.3199940736857782</v>
      </c>
      <c r="L83">
        <f t="shared" si="13"/>
        <v>4.4127072078348657E-2</v>
      </c>
      <c r="M83">
        <f t="shared" si="2"/>
        <v>1.779847365535481</v>
      </c>
      <c r="N83">
        <f t="shared" si="14"/>
        <v>5.7436483516066145E-2</v>
      </c>
      <c r="O83">
        <f t="shared" si="3"/>
        <v>1.0599487264008971</v>
      </c>
      <c r="P83">
        <f t="shared" si="15"/>
        <v>0.10989881889176079</v>
      </c>
      <c r="Q83">
        <f t="shared" si="4"/>
        <v>0.35998412580452815</v>
      </c>
      <c r="R83">
        <f t="shared" si="16"/>
        <v>0.11916269940551548</v>
      </c>
      <c r="S83">
        <f t="shared" si="5"/>
        <v>0.31997931723977763</v>
      </c>
      <c r="T83">
        <f t="shared" si="17"/>
        <v>1.2709977149241003</v>
      </c>
      <c r="U83">
        <f t="shared" si="6"/>
        <v>2.4207571522809894E-3</v>
      </c>
      <c r="V83">
        <f t="shared" si="18"/>
        <v>1.6470312459343983</v>
      </c>
      <c r="W83">
        <f t="shared" si="7"/>
        <v>2.4529242585483004E-3</v>
      </c>
      <c r="X83">
        <f t="shared" si="19"/>
        <v>-0.7065503484654938</v>
      </c>
      <c r="Y83">
        <f t="shared" si="8"/>
        <v>2.3693710725172785E-3</v>
      </c>
      <c r="Z83">
        <f t="shared" si="20"/>
        <v>-0.74940981397450379</v>
      </c>
      <c r="AA83">
        <f t="shared" si="9"/>
        <v>2.3634285874285536E-3</v>
      </c>
    </row>
    <row r="84" spans="4:27" x14ac:dyDescent="0.5">
      <c r="D84">
        <f t="shared" si="21"/>
        <v>1.5807843500500747</v>
      </c>
      <c r="E84">
        <f t="shared" si="10"/>
        <v>1.7798361655384625</v>
      </c>
      <c r="F84">
        <f t="shared" si="22"/>
        <v>2.0438476902110905</v>
      </c>
      <c r="G84">
        <f t="shared" si="11"/>
        <v>1.0600042224097213</v>
      </c>
      <c r="H84">
        <f t="shared" si="23"/>
        <v>3.4973736984587354</v>
      </c>
      <c r="I84">
        <f t="shared" si="1"/>
        <v>0.36000458174517891</v>
      </c>
      <c r="J84">
        <f t="shared" si="24"/>
        <v>3.7085190273075552</v>
      </c>
      <c r="K84">
        <f t="shared" si="12"/>
        <v>0.3200098557926096</v>
      </c>
      <c r="L84">
        <f t="shared" si="13"/>
        <v>4.4126081705063838E-2</v>
      </c>
      <c r="M84">
        <f t="shared" si="2"/>
        <v>1.7799272597993328</v>
      </c>
      <c r="N84">
        <f t="shared" si="14"/>
        <v>5.7435200133943515E-2</v>
      </c>
      <c r="O84">
        <f t="shared" si="3"/>
        <v>1.0599960947467653</v>
      </c>
      <c r="P84">
        <f t="shared" si="15"/>
        <v>0.10989661668715009</v>
      </c>
      <c r="Q84">
        <f t="shared" si="4"/>
        <v>0.35999855246611001</v>
      </c>
      <c r="R84">
        <f t="shared" si="16"/>
        <v>0.11916036361479482</v>
      </c>
      <c r="S84">
        <f t="shared" si="5"/>
        <v>0.31999186106333544</v>
      </c>
      <c r="T84">
        <f t="shared" si="17"/>
        <v>1.2709977147761369</v>
      </c>
      <c r="U84">
        <f t="shared" si="6"/>
        <v>2.4207571522642767E-3</v>
      </c>
      <c r="V84">
        <f t="shared" si="18"/>
        <v>1.6470312457426588</v>
      </c>
      <c r="W84">
        <f t="shared" si="7"/>
        <v>2.4529242585261614E-3</v>
      </c>
      <c r="X84">
        <f t="shared" si="19"/>
        <v>-0.70655068537527543</v>
      </c>
      <c r="Y84">
        <f t="shared" si="8"/>
        <v>2.3693710354842608E-3</v>
      </c>
      <c r="Z84">
        <f t="shared" si="20"/>
        <v>-0.74941017132129062</v>
      </c>
      <c r="AA84">
        <f t="shared" si="9"/>
        <v>2.3634285482865593E-3</v>
      </c>
    </row>
    <row r="85" spans="4:27" x14ac:dyDescent="0.5">
      <c r="D85">
        <f t="shared" si="21"/>
        <v>1.5807455749237489</v>
      </c>
      <c r="E85">
        <f t="shared" si="10"/>
        <v>1.779923484103817</v>
      </c>
      <c r="F85">
        <f t="shared" si="22"/>
        <v>2.0438979372287474</v>
      </c>
      <c r="G85">
        <f t="shared" si="11"/>
        <v>1.059952104939178</v>
      </c>
      <c r="H85">
        <f t="shared" si="23"/>
        <v>3.4974599192436493</v>
      </c>
      <c r="I85">
        <f t="shared" ref="I85:I116" si="25">IF($E$14&gt;0,$E$14,$D$14)/((1+($H$45*$E$41+$H$46*$E$41^2+$H$47*$E$41^3+$H$48*$E$41^4)*$H$43^2)*H85^2)+IF($E$16&gt;0,$E$16,$D$16)/((1+($H$45*$F$41+$H$46*$F$41^2+$H$47*$F$41^3+$H$48*$F$41^4)*$H$43^2)*($D$6*(1+$D$7)+H85)^2)</f>
        <v>0.35998683201023718</v>
      </c>
      <c r="J85">
        <f t="shared" si="24"/>
        <v>3.7085647527838241</v>
      </c>
      <c r="K85">
        <f t="shared" si="12"/>
        <v>0.32000196459325242</v>
      </c>
      <c r="L85">
        <f t="shared" si="13"/>
        <v>4.4125091331779019E-2</v>
      </c>
      <c r="M85">
        <f t="shared" si="2"/>
        <v>1.7800071594428473</v>
      </c>
      <c r="N85">
        <f t="shared" si="14"/>
        <v>5.7433916751820885E-2</v>
      </c>
      <c r="O85">
        <f t="shared" si="3"/>
        <v>1.0600434662680587</v>
      </c>
      <c r="P85">
        <f t="shared" si="15"/>
        <v>0.10989441448253939</v>
      </c>
      <c r="Q85">
        <f t="shared" si="4"/>
        <v>0.36001297999499998</v>
      </c>
      <c r="R85">
        <f t="shared" si="16"/>
        <v>0.11915802782407416</v>
      </c>
      <c r="S85">
        <f t="shared" si="5"/>
        <v>0.32000440562456983</v>
      </c>
      <c r="T85">
        <f t="shared" si="17"/>
        <v>1.2709977147021552</v>
      </c>
      <c r="U85">
        <f t="shared" si="6"/>
        <v>2.4207571522559205E-3</v>
      </c>
      <c r="V85">
        <f t="shared" si="18"/>
        <v>1.647031245646789</v>
      </c>
      <c r="W85">
        <f t="shared" si="7"/>
        <v>2.4529242585150913E-3</v>
      </c>
      <c r="X85">
        <f t="shared" si="19"/>
        <v>-0.70655085383016625</v>
      </c>
      <c r="Y85">
        <f t="shared" si="8"/>
        <v>2.369371016967753E-3</v>
      </c>
      <c r="Z85">
        <f t="shared" si="20"/>
        <v>-0.74941034999468403</v>
      </c>
      <c r="AA85">
        <f t="shared" si="9"/>
        <v>2.3634285287155634E-3</v>
      </c>
    </row>
    <row r="86" spans="4:27" x14ac:dyDescent="0.5">
      <c r="D86">
        <f t="shared" si="21"/>
        <v>1.5807067997974231</v>
      </c>
      <c r="E86">
        <f t="shared" si="10"/>
        <v>1.7800108090950875</v>
      </c>
      <c r="F86">
        <f t="shared" si="22"/>
        <v>2.0438728137199189</v>
      </c>
      <c r="G86">
        <f t="shared" si="11"/>
        <v>1.0599781631939746</v>
      </c>
      <c r="H86">
        <f t="shared" si="23"/>
        <v>3.4974168088511925</v>
      </c>
      <c r="I86">
        <f t="shared" si="25"/>
        <v>0.35999570671361586</v>
      </c>
      <c r="J86">
        <f t="shared" si="24"/>
        <v>3.708610478260093</v>
      </c>
      <c r="K86">
        <f t="shared" si="12"/>
        <v>0.3199940736857782</v>
      </c>
      <c r="L86">
        <f t="shared" si="13"/>
        <v>4.4126081705063838E-2</v>
      </c>
      <c r="M86">
        <f t="shared" si="2"/>
        <v>1.7799272597993328</v>
      </c>
      <c r="N86">
        <f t="shared" si="14"/>
        <v>5.74345584428822E-2</v>
      </c>
      <c r="O86">
        <f t="shared" si="3"/>
        <v>1.060019780110466</v>
      </c>
      <c r="P86">
        <f t="shared" si="15"/>
        <v>0.10989551558484474</v>
      </c>
      <c r="Q86">
        <f t="shared" si="4"/>
        <v>0.36000576612213714</v>
      </c>
      <c r="R86">
        <f t="shared" si="16"/>
        <v>0.11916036361479482</v>
      </c>
      <c r="S86">
        <f t="shared" si="5"/>
        <v>0.31999186106333544</v>
      </c>
      <c r="T86">
        <f t="shared" si="17"/>
        <v>1.2709977146281735</v>
      </c>
      <c r="U86">
        <f t="shared" si="6"/>
        <v>2.4207571522475639E-3</v>
      </c>
      <c r="V86">
        <f t="shared" si="18"/>
        <v>1.6470312455988543</v>
      </c>
      <c r="W86">
        <f t="shared" si="7"/>
        <v>2.4529242585095566E-3</v>
      </c>
      <c r="X86">
        <f t="shared" si="19"/>
        <v>-0.7065509380576116</v>
      </c>
      <c r="Y86">
        <f t="shared" si="8"/>
        <v>2.3693710077094992E-3</v>
      </c>
      <c r="Z86">
        <f t="shared" si="20"/>
        <v>-0.74941043933138074</v>
      </c>
      <c r="AA86">
        <f t="shared" si="9"/>
        <v>2.3634285189300655E-3</v>
      </c>
    </row>
    <row r="87" spans="4:27" x14ac:dyDescent="0.5">
      <c r="D87">
        <f t="shared" si="21"/>
        <v>1.5807455749237489</v>
      </c>
      <c r="E87">
        <f t="shared" si="10"/>
        <v>1.779923484103817</v>
      </c>
      <c r="F87">
        <f t="shared" si="22"/>
        <v>2.0438476902110905</v>
      </c>
      <c r="G87">
        <f t="shared" si="11"/>
        <v>1.0600042224097213</v>
      </c>
      <c r="H87">
        <f t="shared" si="23"/>
        <v>3.4973736984587358</v>
      </c>
      <c r="I87">
        <f t="shared" si="25"/>
        <v>0.3600045817451788</v>
      </c>
      <c r="J87">
        <f t="shared" si="24"/>
        <v>3.7085876155219584</v>
      </c>
      <c r="K87">
        <f t="shared" si="12"/>
        <v>0.31999801910303094</v>
      </c>
      <c r="L87">
        <f t="shared" si="13"/>
        <v>4.4125586518421425E-2</v>
      </c>
      <c r="M87">
        <f t="shared" si="2"/>
        <v>1.7799672089486025</v>
      </c>
      <c r="N87">
        <f t="shared" si="14"/>
        <v>5.7435200133943515E-2</v>
      </c>
      <c r="O87">
        <f t="shared" si="3"/>
        <v>1.0599960947467653</v>
      </c>
      <c r="P87">
        <f t="shared" si="15"/>
        <v>0.10989661668715009</v>
      </c>
      <c r="Q87">
        <f t="shared" si="4"/>
        <v>0.35999855246611001</v>
      </c>
      <c r="R87">
        <f t="shared" si="16"/>
        <v>0.11915919571943448</v>
      </c>
      <c r="S87">
        <f t="shared" si="5"/>
        <v>0.31999813325173948</v>
      </c>
      <c r="T87">
        <f t="shared" si="17"/>
        <v>1.2709977145911826</v>
      </c>
      <c r="U87">
        <f t="shared" si="6"/>
        <v>2.4207571522433862E-3</v>
      </c>
      <c r="V87">
        <f t="shared" si="18"/>
        <v>1.6470312455748868</v>
      </c>
      <c r="W87">
        <f t="shared" si="7"/>
        <v>2.4529242585067893E-3</v>
      </c>
      <c r="X87">
        <f t="shared" si="19"/>
        <v>-0.70655098017133433</v>
      </c>
      <c r="Y87">
        <f t="shared" si="8"/>
        <v>2.3693710030803714E-3</v>
      </c>
      <c r="Z87">
        <f t="shared" si="20"/>
        <v>-0.74941048399972909</v>
      </c>
      <c r="AA87">
        <f t="shared" si="9"/>
        <v>2.3634285140373156E-3</v>
      </c>
    </row>
    <row r="88" spans="4:27" x14ac:dyDescent="0.5">
      <c r="D88">
        <f t="shared" si="21"/>
        <v>1.580726187360586</v>
      </c>
      <c r="E88">
        <f t="shared" si="10"/>
        <v>1.779967145796173</v>
      </c>
      <c r="F88">
        <f t="shared" si="22"/>
        <v>2.0438728137199189</v>
      </c>
      <c r="G88">
        <f t="shared" si="11"/>
        <v>1.0599781631939746</v>
      </c>
      <c r="H88">
        <f t="shared" si="23"/>
        <v>3.4973952536549642</v>
      </c>
      <c r="I88">
        <f t="shared" si="25"/>
        <v>0.36000014418837323</v>
      </c>
      <c r="J88">
        <f t="shared" si="24"/>
        <v>3.7085647527838237</v>
      </c>
      <c r="K88">
        <f t="shared" si="12"/>
        <v>0.32000196459325253</v>
      </c>
      <c r="L88">
        <f t="shared" si="13"/>
        <v>4.4125091331779012E-2</v>
      </c>
      <c r="M88">
        <f t="shared" si="2"/>
        <v>1.7800071594428479</v>
      </c>
      <c r="N88">
        <f t="shared" si="14"/>
        <v>5.74345584428822E-2</v>
      </c>
      <c r="O88">
        <f t="shared" si="3"/>
        <v>1.060019780110466</v>
      </c>
      <c r="P88">
        <f t="shared" si="15"/>
        <v>0.10989551558484474</v>
      </c>
      <c r="Q88">
        <f t="shared" si="4"/>
        <v>0.36000576612213714</v>
      </c>
      <c r="R88">
        <f t="shared" si="16"/>
        <v>0.11915802782407414</v>
      </c>
      <c r="S88">
        <f t="shared" si="5"/>
        <v>0.32000440562456994</v>
      </c>
      <c r="T88">
        <f t="shared" si="17"/>
        <v>1.2709977145726872</v>
      </c>
      <c r="U88">
        <f t="shared" si="6"/>
        <v>2.4207571522412968E-3</v>
      </c>
      <c r="V88">
        <f t="shared" si="18"/>
        <v>1.6470312455509193</v>
      </c>
      <c r="W88">
        <f t="shared" si="7"/>
        <v>2.452924258504022E-3</v>
      </c>
      <c r="X88">
        <f t="shared" si="19"/>
        <v>-0.7065510012281957</v>
      </c>
      <c r="Y88">
        <f t="shared" si="8"/>
        <v>2.3693710007658079E-3</v>
      </c>
      <c r="Z88">
        <f t="shared" si="20"/>
        <v>-0.74941050633390327</v>
      </c>
      <c r="AA88">
        <f t="shared" si="9"/>
        <v>2.3634285115909418E-3</v>
      </c>
    </row>
    <row r="89" spans="4:27" x14ac:dyDescent="0.5">
      <c r="D89">
        <f t="shared" si="21"/>
        <v>1.5807067997974231</v>
      </c>
      <c r="E89">
        <f t="shared" si="10"/>
        <v>1.7800108090950875</v>
      </c>
      <c r="F89">
        <f t="shared" si="22"/>
        <v>2.0438602519655049</v>
      </c>
      <c r="G89">
        <f t="shared" si="11"/>
        <v>1.0599911926817258</v>
      </c>
      <c r="H89">
        <f t="shared" si="23"/>
        <v>3.4974168088511925</v>
      </c>
      <c r="I89">
        <f t="shared" si="25"/>
        <v>0.35999570671361586</v>
      </c>
      <c r="J89">
        <f t="shared" si="24"/>
        <v>3.7085876155219584</v>
      </c>
      <c r="K89">
        <f t="shared" si="12"/>
        <v>0.31999801910303094</v>
      </c>
      <c r="L89">
        <f t="shared" si="13"/>
        <v>4.4125586518421425E-2</v>
      </c>
      <c r="M89">
        <f t="shared" si="2"/>
        <v>1.7799672089486025</v>
      </c>
      <c r="N89">
        <f t="shared" si="14"/>
        <v>5.7434879288412857E-2</v>
      </c>
      <c r="O89">
        <f t="shared" si="3"/>
        <v>1.0600079373293814</v>
      </c>
      <c r="P89">
        <f t="shared" si="15"/>
        <v>0.10989606613599742</v>
      </c>
      <c r="Q89">
        <f t="shared" si="4"/>
        <v>0.36000215926701956</v>
      </c>
      <c r="R89">
        <f t="shared" si="16"/>
        <v>0.11915861177175431</v>
      </c>
      <c r="S89">
        <f t="shared" si="5"/>
        <v>0.32000126941510088</v>
      </c>
      <c r="T89">
        <f t="shared" si="17"/>
        <v>1.2709977145541917</v>
      </c>
      <c r="U89">
        <f t="shared" si="6"/>
        <v>2.4207571522392077E-3</v>
      </c>
      <c r="V89">
        <f t="shared" si="18"/>
        <v>1.6470312455389355</v>
      </c>
      <c r="W89">
        <f t="shared" si="7"/>
        <v>2.4529242585026381E-3</v>
      </c>
      <c r="X89">
        <f t="shared" si="19"/>
        <v>-0.70655101175662638</v>
      </c>
      <c r="Y89">
        <f t="shared" si="8"/>
        <v>2.369370999608527E-3</v>
      </c>
      <c r="Z89">
        <f t="shared" si="20"/>
        <v>-0.74941051750099041</v>
      </c>
      <c r="AA89">
        <f t="shared" si="9"/>
        <v>2.3634285103677545E-3</v>
      </c>
    </row>
    <row r="90" spans="4:27" x14ac:dyDescent="0.5">
      <c r="D90">
        <f t="shared" si="21"/>
        <v>1.580726187360586</v>
      </c>
      <c r="E90">
        <f t="shared" si="10"/>
        <v>1.779967145796173</v>
      </c>
      <c r="F90">
        <f t="shared" si="22"/>
        <v>2.0438476902110909</v>
      </c>
      <c r="G90">
        <f t="shared" si="11"/>
        <v>1.0600042224097208</v>
      </c>
      <c r="H90">
        <f t="shared" si="23"/>
        <v>3.4974060312530781</v>
      </c>
      <c r="I90">
        <f t="shared" si="25"/>
        <v>0.35999792544073872</v>
      </c>
      <c r="J90">
        <f t="shared" si="24"/>
        <v>3.708576184152891</v>
      </c>
      <c r="K90">
        <f t="shared" si="12"/>
        <v>0.3199999918390205</v>
      </c>
      <c r="L90">
        <f t="shared" si="13"/>
        <v>4.4125338925100219E-2</v>
      </c>
      <c r="M90">
        <f t="shared" si="2"/>
        <v>1.7799871840275994</v>
      </c>
      <c r="N90">
        <f t="shared" si="14"/>
        <v>5.7435200133943515E-2</v>
      </c>
      <c r="O90">
        <f t="shared" si="3"/>
        <v>1.0599960947467653</v>
      </c>
      <c r="P90">
        <f t="shared" si="15"/>
        <v>0.1098966166871501</v>
      </c>
      <c r="Q90">
        <f t="shared" si="4"/>
        <v>0.35999855246610984</v>
      </c>
      <c r="R90">
        <f t="shared" si="16"/>
        <v>0.11915919571943448</v>
      </c>
      <c r="S90">
        <f t="shared" si="5"/>
        <v>0.31999813325173948</v>
      </c>
      <c r="T90">
        <f t="shared" si="17"/>
        <v>1.2709977145356963</v>
      </c>
      <c r="U90">
        <f t="shared" si="6"/>
        <v>2.4207571522371187E-3</v>
      </c>
      <c r="V90">
        <f t="shared" si="18"/>
        <v>1.6470312455269518</v>
      </c>
      <c r="W90">
        <f t="shared" si="7"/>
        <v>2.4529242585012551E-3</v>
      </c>
      <c r="X90">
        <f t="shared" si="19"/>
        <v>-0.70655101702084178</v>
      </c>
      <c r="Y90">
        <f t="shared" si="8"/>
        <v>2.3693709990298853E-3</v>
      </c>
      <c r="Z90">
        <f t="shared" si="20"/>
        <v>-0.74941052308453404</v>
      </c>
      <c r="AA90">
        <f t="shared" si="9"/>
        <v>2.3634285097561612E-3</v>
      </c>
    </row>
    <row r="91" spans="4:27" x14ac:dyDescent="0.5">
      <c r="D91">
        <f t="shared" si="21"/>
        <v>1.5807164935790046</v>
      </c>
      <c r="E91">
        <f t="shared" si="10"/>
        <v>1.7799889772448056</v>
      </c>
      <c r="F91">
        <f t="shared" si="22"/>
        <v>2.0438602519655049</v>
      </c>
      <c r="G91">
        <f t="shared" si="11"/>
        <v>1.0599911926817258</v>
      </c>
      <c r="H91">
        <f t="shared" si="23"/>
        <v>3.4973952536549637</v>
      </c>
      <c r="I91">
        <f t="shared" si="25"/>
        <v>0.36000014418837334</v>
      </c>
      <c r="J91">
        <f t="shared" si="24"/>
        <v>3.7085647527838237</v>
      </c>
      <c r="K91">
        <f t="shared" si="12"/>
        <v>0.32000196459325253</v>
      </c>
      <c r="L91">
        <f t="shared" si="13"/>
        <v>4.4125091331779012E-2</v>
      </c>
      <c r="M91">
        <f t="shared" si="2"/>
        <v>1.7800071594428479</v>
      </c>
      <c r="N91">
        <f t="shared" si="14"/>
        <v>5.7434879288412857E-2</v>
      </c>
      <c r="O91">
        <f t="shared" si="3"/>
        <v>1.0600079373293814</v>
      </c>
      <c r="P91">
        <f t="shared" si="15"/>
        <v>0.10989606613599742</v>
      </c>
      <c r="Q91">
        <f t="shared" si="4"/>
        <v>0.36000215926701956</v>
      </c>
      <c r="R91">
        <f t="shared" si="16"/>
        <v>0.1191589037455944</v>
      </c>
      <c r="S91">
        <f t="shared" si="5"/>
        <v>0.31999970132765676</v>
      </c>
      <c r="T91">
        <f t="shared" si="17"/>
        <v>1.2709977145172009</v>
      </c>
      <c r="U91">
        <f t="shared" si="6"/>
        <v>2.4207571522350296E-3</v>
      </c>
      <c r="V91">
        <f t="shared" si="18"/>
        <v>1.647031245514968</v>
      </c>
      <c r="W91">
        <f t="shared" si="7"/>
        <v>2.4529242584998708E-3</v>
      </c>
      <c r="X91">
        <f t="shared" si="19"/>
        <v>-0.70655101965294942</v>
      </c>
      <c r="Y91">
        <f t="shared" si="8"/>
        <v>2.3693709987405655E-3</v>
      </c>
      <c r="Z91">
        <f t="shared" si="20"/>
        <v>-0.74941052587630586</v>
      </c>
      <c r="AA91">
        <f t="shared" si="9"/>
        <v>2.3634285094503642E-3</v>
      </c>
    </row>
    <row r="92" spans="4:27" x14ac:dyDescent="0.5">
      <c r="D92">
        <f t="shared" si="21"/>
        <v>1.5807067997974231</v>
      </c>
      <c r="E92">
        <f t="shared" si="10"/>
        <v>1.7800108090950875</v>
      </c>
      <c r="F92">
        <f t="shared" si="22"/>
        <v>2.0438539710882981</v>
      </c>
      <c r="G92">
        <f t="shared" si="11"/>
        <v>1.0599977075156923</v>
      </c>
      <c r="H92">
        <f t="shared" si="23"/>
        <v>3.4974060312530781</v>
      </c>
      <c r="I92">
        <f t="shared" si="25"/>
        <v>0.35999792544073872</v>
      </c>
      <c r="J92">
        <f t="shared" si="24"/>
        <v>3.7085704684683574</v>
      </c>
      <c r="K92">
        <f t="shared" si="12"/>
        <v>0.3200009782138562</v>
      </c>
      <c r="L92">
        <f t="shared" si="13"/>
        <v>4.4125338925100219E-2</v>
      </c>
      <c r="M92">
        <f t="shared" si="2"/>
        <v>1.7799871840275994</v>
      </c>
      <c r="N92">
        <f t="shared" si="14"/>
        <v>5.7435039711178186E-2</v>
      </c>
      <c r="O92">
        <f t="shared" si="3"/>
        <v>1.060002016013265</v>
      </c>
      <c r="P92">
        <f t="shared" si="15"/>
        <v>0.10989634141157376</v>
      </c>
      <c r="Q92">
        <f t="shared" si="4"/>
        <v>0.3600003558597889</v>
      </c>
      <c r="R92">
        <f t="shared" si="16"/>
        <v>0.11915861177175432</v>
      </c>
      <c r="S92">
        <f t="shared" si="5"/>
        <v>0.32000126941510082</v>
      </c>
      <c r="T92">
        <f t="shared" si="17"/>
        <v>1.2709977145079532</v>
      </c>
      <c r="U92">
        <f t="shared" si="6"/>
        <v>2.4207571522339858E-3</v>
      </c>
      <c r="V92">
        <f t="shared" si="18"/>
        <v>1.6470312455029843</v>
      </c>
      <c r="W92">
        <f t="shared" si="7"/>
        <v>2.4529242584984874E-3</v>
      </c>
      <c r="X92">
        <f t="shared" si="19"/>
        <v>-0.70655102096900324</v>
      </c>
      <c r="Y92">
        <f t="shared" si="8"/>
        <v>2.3693709985959047E-3</v>
      </c>
      <c r="Z92">
        <f t="shared" si="20"/>
        <v>-0.74941052727219182</v>
      </c>
      <c r="AA92">
        <f t="shared" si="9"/>
        <v>2.3634285092974656E-3</v>
      </c>
    </row>
    <row r="93" spans="4:27" x14ac:dyDescent="0.5">
      <c r="D93">
        <f t="shared" si="21"/>
        <v>1.5807164935790046</v>
      </c>
      <c r="E93">
        <f t="shared" si="10"/>
        <v>1.7799889772448056</v>
      </c>
      <c r="F93">
        <f t="shared" si="22"/>
        <v>2.0438476902110914</v>
      </c>
      <c r="G93">
        <f t="shared" si="11"/>
        <v>1.0600042224097204</v>
      </c>
      <c r="H93">
        <f t="shared" si="23"/>
        <v>3.4974006424540209</v>
      </c>
      <c r="I93">
        <f t="shared" si="25"/>
        <v>0.35999903481199202</v>
      </c>
      <c r="J93">
        <f t="shared" si="24"/>
        <v>3.708576184152891</v>
      </c>
      <c r="K93">
        <f t="shared" si="12"/>
        <v>0.3199999918390205</v>
      </c>
      <c r="L93">
        <f t="shared" si="13"/>
        <v>4.4125215128439615E-2</v>
      </c>
      <c r="M93">
        <f t="shared" si="2"/>
        <v>1.7799971716931917</v>
      </c>
      <c r="N93">
        <f t="shared" si="14"/>
        <v>5.7435200133943515E-2</v>
      </c>
      <c r="O93">
        <f t="shared" si="3"/>
        <v>1.0599960947467653</v>
      </c>
      <c r="P93">
        <f t="shared" si="15"/>
        <v>0.10989661668715009</v>
      </c>
      <c r="Q93">
        <f t="shared" si="4"/>
        <v>0.35999855246611001</v>
      </c>
      <c r="R93">
        <f t="shared" si="16"/>
        <v>0.11915875775867436</v>
      </c>
      <c r="S93">
        <f t="shared" si="5"/>
        <v>0.32000048536993797</v>
      </c>
      <c r="T93">
        <f t="shared" si="17"/>
        <v>1.2709977144987055</v>
      </c>
      <c r="U93">
        <f t="shared" si="6"/>
        <v>2.4207571522329406E-3</v>
      </c>
      <c r="V93">
        <f t="shared" si="18"/>
        <v>1.6470312454910006</v>
      </c>
      <c r="W93">
        <f t="shared" si="7"/>
        <v>2.4529242584971035E-3</v>
      </c>
      <c r="X93">
        <f t="shared" si="19"/>
        <v>-0.7065510216270301</v>
      </c>
      <c r="Y93">
        <f t="shared" si="8"/>
        <v>2.369370998523575E-3</v>
      </c>
      <c r="Z93">
        <f t="shared" si="20"/>
        <v>-0.74941052797013485</v>
      </c>
      <c r="AA93">
        <f t="shared" si="9"/>
        <v>2.3634285092210168E-3</v>
      </c>
    </row>
    <row r="94" spans="4:27" x14ac:dyDescent="0.5">
      <c r="D94">
        <f t="shared" si="21"/>
        <v>1.5807116466882138</v>
      </c>
      <c r="E94">
        <f t="shared" si="10"/>
        <v>1.7799998931197398</v>
      </c>
      <c r="F94">
        <f t="shared" si="22"/>
        <v>2.0438508306496947</v>
      </c>
      <c r="G94">
        <f t="shared" si="11"/>
        <v>1.0600009649551987</v>
      </c>
      <c r="H94">
        <f t="shared" si="23"/>
        <v>3.4973952536549637</v>
      </c>
      <c r="I94">
        <f t="shared" si="25"/>
        <v>0.36000014418837334</v>
      </c>
      <c r="J94">
        <f t="shared" si="24"/>
        <v>3.7085704684683574</v>
      </c>
      <c r="K94">
        <f t="shared" si="12"/>
        <v>0.3200009782138562</v>
      </c>
      <c r="L94">
        <f t="shared" si="13"/>
        <v>4.4125091331779012E-2</v>
      </c>
      <c r="M94">
        <f t="shared" si="2"/>
        <v>1.7800071594428479</v>
      </c>
      <c r="N94">
        <f t="shared" si="14"/>
        <v>5.7435119922560854E-2</v>
      </c>
      <c r="O94">
        <f t="shared" si="3"/>
        <v>1.059999055373813</v>
      </c>
      <c r="P94">
        <f t="shared" si="15"/>
        <v>0.10989647904936192</v>
      </c>
      <c r="Q94">
        <f t="shared" si="4"/>
        <v>0.35999945416125539</v>
      </c>
      <c r="R94">
        <f t="shared" si="16"/>
        <v>0.1191589037455944</v>
      </c>
      <c r="S94">
        <f t="shared" si="5"/>
        <v>0.31999970132765676</v>
      </c>
      <c r="T94">
        <f t="shared" si="17"/>
        <v>1.2709977144894578</v>
      </c>
      <c r="U94">
        <f t="shared" si="6"/>
        <v>2.4207571522318963E-3</v>
      </c>
      <c r="V94">
        <f t="shared" si="18"/>
        <v>1.6470312454790168</v>
      </c>
      <c r="W94">
        <f t="shared" si="7"/>
        <v>2.4529242584957196E-3</v>
      </c>
      <c r="X94">
        <f t="shared" si="19"/>
        <v>-0.70655102195604358</v>
      </c>
      <c r="Y94">
        <f t="shared" si="8"/>
        <v>2.3693709984874099E-3</v>
      </c>
      <c r="Z94">
        <f t="shared" si="20"/>
        <v>-0.74941052831910637</v>
      </c>
      <c r="AA94">
        <f t="shared" si="9"/>
        <v>2.3634285091827922E-3</v>
      </c>
    </row>
    <row r="95" spans="4:27" x14ac:dyDescent="0.5">
      <c r="D95">
        <f t="shared" si="21"/>
        <v>1.5807067997974231</v>
      </c>
      <c r="E95">
        <f t="shared" si="10"/>
        <v>1.7800108090950875</v>
      </c>
      <c r="F95">
        <f t="shared" si="22"/>
        <v>2.0438539710882981</v>
      </c>
      <c r="G95">
        <f t="shared" si="11"/>
        <v>1.0599977075156923</v>
      </c>
      <c r="H95">
        <f t="shared" si="23"/>
        <v>3.4974006424540209</v>
      </c>
      <c r="I95">
        <f t="shared" si="25"/>
        <v>0.35999903481199202</v>
      </c>
      <c r="J95">
        <f t="shared" si="24"/>
        <v>3.7085733263106242</v>
      </c>
      <c r="K95">
        <f t="shared" si="12"/>
        <v>0.32000048502586831</v>
      </c>
      <c r="L95">
        <f t="shared" si="13"/>
        <v>4.4125153230109314E-2</v>
      </c>
      <c r="M95">
        <f t="shared" si="2"/>
        <v>1.780002165557512</v>
      </c>
      <c r="N95">
        <f t="shared" si="14"/>
        <v>5.7435039711178193E-2</v>
      </c>
      <c r="O95">
        <f t="shared" si="3"/>
        <v>1.0600020160132648</v>
      </c>
      <c r="P95">
        <f t="shared" si="15"/>
        <v>0.10989634141157376</v>
      </c>
      <c r="Q95">
        <f t="shared" si="4"/>
        <v>0.3600003558597889</v>
      </c>
      <c r="R95">
        <f t="shared" si="16"/>
        <v>0.11915875775867436</v>
      </c>
      <c r="S95">
        <f t="shared" si="5"/>
        <v>0.32000048536993797</v>
      </c>
      <c r="T95">
        <f t="shared" si="17"/>
        <v>1.27099771448021</v>
      </c>
      <c r="U95">
        <f t="shared" si="6"/>
        <v>2.4207571522308516E-3</v>
      </c>
      <c r="V95">
        <f t="shared" si="18"/>
        <v>1.6470312454670331</v>
      </c>
      <c r="W95">
        <f t="shared" si="7"/>
        <v>2.4529242584943362E-3</v>
      </c>
      <c r="X95">
        <f t="shared" si="19"/>
        <v>-0.70655102212055032</v>
      </c>
      <c r="Y95">
        <f t="shared" si="8"/>
        <v>2.3693709984693272E-3</v>
      </c>
      <c r="Z95">
        <f t="shared" si="20"/>
        <v>-0.74941052849359213</v>
      </c>
      <c r="AA95">
        <f t="shared" si="9"/>
        <v>2.3634285091636799E-3</v>
      </c>
    </row>
    <row r="96" spans="4:27" x14ac:dyDescent="0.5">
      <c r="D96">
        <f t="shared" si="21"/>
        <v>1.5807092232428186</v>
      </c>
      <c r="E96">
        <f t="shared" si="10"/>
        <v>1.7800053510948619</v>
      </c>
      <c r="F96">
        <f t="shared" si="22"/>
        <v>2.0438524008689964</v>
      </c>
      <c r="G96">
        <f t="shared" si="11"/>
        <v>1.0599993362335687</v>
      </c>
      <c r="H96">
        <f t="shared" si="23"/>
        <v>3.4973979480544921</v>
      </c>
      <c r="I96">
        <f t="shared" si="25"/>
        <v>0.35999958949954175</v>
      </c>
      <c r="J96">
        <f t="shared" si="24"/>
        <v>3.708576184152891</v>
      </c>
      <c r="K96">
        <f t="shared" si="12"/>
        <v>0.3199999918390205</v>
      </c>
      <c r="L96">
        <f t="shared" si="13"/>
        <v>4.4125215128439615E-2</v>
      </c>
      <c r="M96">
        <f t="shared" si="2"/>
        <v>1.7799971716931917</v>
      </c>
      <c r="N96">
        <f t="shared" si="14"/>
        <v>5.7435079816869523E-2</v>
      </c>
      <c r="O96">
        <f t="shared" si="3"/>
        <v>1.0600005356919884</v>
      </c>
      <c r="P96">
        <f t="shared" si="15"/>
        <v>0.10989647904936192</v>
      </c>
      <c r="Q96">
        <f t="shared" si="4"/>
        <v>0.35999945416125539</v>
      </c>
      <c r="R96">
        <f t="shared" si="16"/>
        <v>0.11915883075213438</v>
      </c>
      <c r="S96">
        <f t="shared" si="5"/>
        <v>0.32000009334843721</v>
      </c>
      <c r="T96">
        <f t="shared" si="17"/>
        <v>1.2709977144709623</v>
      </c>
      <c r="U96">
        <f t="shared" si="6"/>
        <v>2.4207571522298077E-3</v>
      </c>
      <c r="V96">
        <f t="shared" si="18"/>
        <v>1.6470312454610412</v>
      </c>
      <c r="W96">
        <f t="shared" si="7"/>
        <v>2.4529242584936444E-3</v>
      </c>
      <c r="X96">
        <f t="shared" si="19"/>
        <v>-0.70655102220280375</v>
      </c>
      <c r="Y96">
        <f t="shared" si="8"/>
        <v>2.3693709984602858E-3</v>
      </c>
      <c r="Z96">
        <f t="shared" si="20"/>
        <v>-0.74941052858083501</v>
      </c>
      <c r="AA96">
        <f t="shared" si="9"/>
        <v>2.3634285091541237E-3</v>
      </c>
    </row>
    <row r="97" spans="4:27" x14ac:dyDescent="0.5">
      <c r="D97">
        <f t="shared" si="21"/>
        <v>1.5807116466882141</v>
      </c>
      <c r="E97">
        <f t="shared" si="10"/>
        <v>1.7799998931197392</v>
      </c>
      <c r="F97">
        <f t="shared" si="22"/>
        <v>2.0438508306496947</v>
      </c>
      <c r="G97">
        <f t="shared" si="11"/>
        <v>1.0600009649551987</v>
      </c>
      <c r="H97">
        <f t="shared" si="23"/>
        <v>3.4973952536549633</v>
      </c>
      <c r="I97">
        <f t="shared" si="25"/>
        <v>0.36000014418837345</v>
      </c>
      <c r="J97">
        <f t="shared" si="24"/>
        <v>3.7085733263106242</v>
      </c>
      <c r="K97">
        <f t="shared" si="12"/>
        <v>0.32000048502586831</v>
      </c>
      <c r="L97">
        <f t="shared" si="13"/>
        <v>4.4125184179274468E-2</v>
      </c>
      <c r="M97">
        <f t="shared" si="2"/>
        <v>1.7799996686227246</v>
      </c>
      <c r="N97">
        <f t="shared" si="14"/>
        <v>5.7435119922560854E-2</v>
      </c>
      <c r="O97">
        <f t="shared" si="3"/>
        <v>1.059999055373813</v>
      </c>
      <c r="P97">
        <f t="shared" si="15"/>
        <v>0.10989641023046784</v>
      </c>
      <c r="Q97">
        <f t="shared" si="4"/>
        <v>0.35999990501009865</v>
      </c>
      <c r="R97">
        <f t="shared" si="16"/>
        <v>0.11915890374559439</v>
      </c>
      <c r="S97">
        <f t="shared" si="5"/>
        <v>0.31999970132765682</v>
      </c>
      <c r="T97">
        <f t="shared" si="17"/>
        <v>1.2709977144617146</v>
      </c>
      <c r="U97">
        <f t="shared" si="6"/>
        <v>2.4207571522287625E-3</v>
      </c>
      <c r="V97">
        <f t="shared" si="18"/>
        <v>1.6470312454550493</v>
      </c>
      <c r="W97">
        <f t="shared" si="7"/>
        <v>2.4529242584929519E-3</v>
      </c>
      <c r="X97">
        <f t="shared" si="19"/>
        <v>-0.7065510222439304</v>
      </c>
      <c r="Y97">
        <f t="shared" si="8"/>
        <v>2.3693709984557655E-3</v>
      </c>
      <c r="Z97">
        <f t="shared" si="20"/>
        <v>-0.74941052862445645</v>
      </c>
      <c r="AA97">
        <f t="shared" si="9"/>
        <v>2.3634285091493454E-3</v>
      </c>
    </row>
    <row r="98" spans="4:27" x14ac:dyDescent="0.5">
      <c r="D98">
        <f t="shared" si="21"/>
        <v>1.5807092232428186</v>
      </c>
      <c r="E98">
        <f t="shared" si="10"/>
        <v>1.7800053510948619</v>
      </c>
      <c r="F98">
        <f t="shared" si="22"/>
        <v>2.0438516157593458</v>
      </c>
      <c r="G98">
        <f t="shared" si="11"/>
        <v>1.0600001505939143</v>
      </c>
      <c r="H98">
        <f t="shared" si="23"/>
        <v>3.4973979480544921</v>
      </c>
      <c r="I98">
        <f t="shared" si="25"/>
        <v>0.35999958949954175</v>
      </c>
      <c r="J98">
        <f t="shared" si="24"/>
        <v>3.7085747552317576</v>
      </c>
      <c r="K98">
        <f t="shared" si="12"/>
        <v>0.32000023843230185</v>
      </c>
      <c r="L98">
        <f t="shared" si="13"/>
        <v>4.4125153230109321E-2</v>
      </c>
      <c r="M98">
        <f t="shared" si="2"/>
        <v>1.7800021655575111</v>
      </c>
      <c r="N98">
        <f t="shared" si="14"/>
        <v>5.7435099869715192E-2</v>
      </c>
      <c r="O98">
        <f t="shared" si="3"/>
        <v>1.0599997955325129</v>
      </c>
      <c r="P98">
        <f t="shared" si="15"/>
        <v>0.10989634141157376</v>
      </c>
      <c r="Q98">
        <f t="shared" si="4"/>
        <v>0.3600003558597889</v>
      </c>
      <c r="R98">
        <f t="shared" si="16"/>
        <v>0.11915886724886438</v>
      </c>
      <c r="S98">
        <f t="shared" si="5"/>
        <v>0.31999989733795703</v>
      </c>
      <c r="T98">
        <f t="shared" si="17"/>
        <v>1.2709977144524669</v>
      </c>
      <c r="U98">
        <f t="shared" si="6"/>
        <v>2.4207571522277182E-3</v>
      </c>
      <c r="V98">
        <f t="shared" si="18"/>
        <v>1.6470312454490574</v>
      </c>
      <c r="W98">
        <f t="shared" si="7"/>
        <v>2.4529242584922606E-3</v>
      </c>
      <c r="X98">
        <f t="shared" si="19"/>
        <v>-0.70655102226449373</v>
      </c>
      <c r="Y98">
        <f t="shared" si="8"/>
        <v>2.3693709984535052E-3</v>
      </c>
      <c r="Z98">
        <f t="shared" si="20"/>
        <v>-0.74941052864626712</v>
      </c>
      <c r="AA98">
        <f t="shared" si="9"/>
        <v>2.3634285091469567E-3</v>
      </c>
    </row>
    <row r="99" spans="4:27" x14ac:dyDescent="0.5">
      <c r="D99">
        <f t="shared" si="21"/>
        <v>1.5807104349655163</v>
      </c>
      <c r="E99">
        <f t="shared" si="10"/>
        <v>1.7800026221041625</v>
      </c>
      <c r="F99">
        <f t="shared" si="22"/>
        <v>2.0438524008689969</v>
      </c>
      <c r="G99">
        <f t="shared" si="11"/>
        <v>1.0599993362335682</v>
      </c>
      <c r="H99">
        <f t="shared" si="23"/>
        <v>3.4973966008547279</v>
      </c>
      <c r="I99">
        <f t="shared" si="25"/>
        <v>0.35999986684379726</v>
      </c>
      <c r="J99">
        <f t="shared" si="24"/>
        <v>3.708576184152891</v>
      </c>
      <c r="K99">
        <f t="shared" si="12"/>
        <v>0.3199999918390205</v>
      </c>
      <c r="L99">
        <f t="shared" si="13"/>
        <v>4.4125168704691894E-2</v>
      </c>
      <c r="M99">
        <f t="shared" si="2"/>
        <v>1.7800009170894613</v>
      </c>
      <c r="N99">
        <f t="shared" si="14"/>
        <v>5.743507981686953E-2</v>
      </c>
      <c r="O99">
        <f t="shared" si="3"/>
        <v>1.0600005356919882</v>
      </c>
      <c r="P99">
        <f t="shared" si="15"/>
        <v>0.1098963758210208</v>
      </c>
      <c r="Q99">
        <f t="shared" si="4"/>
        <v>0.36000013043483786</v>
      </c>
      <c r="R99">
        <f t="shared" si="16"/>
        <v>0.11915883075213436</v>
      </c>
      <c r="S99">
        <f t="shared" si="5"/>
        <v>0.32000009334843732</v>
      </c>
      <c r="T99">
        <f t="shared" si="17"/>
        <v>1.2709977144432192</v>
      </c>
      <c r="U99">
        <f t="shared" si="6"/>
        <v>2.4207571522266735E-3</v>
      </c>
      <c r="V99">
        <f t="shared" si="18"/>
        <v>1.6470312454430656</v>
      </c>
      <c r="W99">
        <f t="shared" si="7"/>
        <v>2.4529242584915689E-3</v>
      </c>
      <c r="X99">
        <f t="shared" si="19"/>
        <v>-0.7065510222747754</v>
      </c>
      <c r="Y99">
        <f t="shared" si="8"/>
        <v>2.3693709984523754E-3</v>
      </c>
      <c r="Z99">
        <f t="shared" si="20"/>
        <v>-0.74941052865717239</v>
      </c>
      <c r="AA99">
        <f t="shared" si="9"/>
        <v>2.3634285091457619E-3</v>
      </c>
    </row>
    <row r="100" spans="4:27" x14ac:dyDescent="0.5">
      <c r="D100">
        <f t="shared" si="21"/>
        <v>1.5807116466882141</v>
      </c>
      <c r="E100">
        <f t="shared" si="10"/>
        <v>1.7799998931197392</v>
      </c>
      <c r="F100">
        <f t="shared" si="22"/>
        <v>2.0438520083141714</v>
      </c>
      <c r="G100">
        <f t="shared" si="11"/>
        <v>1.0599997434136239</v>
      </c>
      <c r="H100">
        <f t="shared" si="23"/>
        <v>3.4973952536549637</v>
      </c>
      <c r="I100">
        <f t="shared" si="25"/>
        <v>0.36000014418837334</v>
      </c>
      <c r="J100">
        <f t="shared" si="24"/>
        <v>3.7085747552317576</v>
      </c>
      <c r="K100">
        <f t="shared" si="12"/>
        <v>0.32000023843230185</v>
      </c>
      <c r="L100">
        <f t="shared" si="13"/>
        <v>4.4125184179274468E-2</v>
      </c>
      <c r="M100">
        <f t="shared" si="2"/>
        <v>1.7799996686227246</v>
      </c>
      <c r="N100">
        <f t="shared" si="14"/>
        <v>5.7435089843292361E-2</v>
      </c>
      <c r="O100">
        <f t="shared" si="3"/>
        <v>1.0600001656121538</v>
      </c>
      <c r="P100">
        <f t="shared" si="15"/>
        <v>0.10989641023046784</v>
      </c>
      <c r="Q100">
        <f t="shared" si="4"/>
        <v>0.35999990501009865</v>
      </c>
      <c r="R100">
        <f t="shared" si="16"/>
        <v>0.11915886724886438</v>
      </c>
      <c r="S100">
        <f t="shared" si="5"/>
        <v>0.31999989733795703</v>
      </c>
      <c r="T100">
        <f t="shared" si="17"/>
        <v>1.2709977144339715</v>
      </c>
      <c r="U100">
        <f t="shared" si="6"/>
        <v>2.4207571522256292E-3</v>
      </c>
      <c r="V100">
        <f t="shared" si="18"/>
        <v>1.6470312454370737</v>
      </c>
      <c r="W100">
        <f t="shared" si="7"/>
        <v>2.4529242584908776E-3</v>
      </c>
      <c r="X100">
        <f t="shared" si="19"/>
        <v>-0.70655102227991629</v>
      </c>
      <c r="Y100">
        <f t="shared" si="8"/>
        <v>2.3693709984518099E-3</v>
      </c>
      <c r="Z100">
        <f t="shared" si="20"/>
        <v>-0.74941052866262503</v>
      </c>
      <c r="AA100">
        <f t="shared" si="9"/>
        <v>2.3634285091451647E-3</v>
      </c>
    </row>
    <row r="101" spans="4:27" x14ac:dyDescent="0.5">
      <c r="D101">
        <f t="shared" si="21"/>
        <v>1.5807104349655163</v>
      </c>
      <c r="E101">
        <f t="shared" si="10"/>
        <v>1.7800026221041625</v>
      </c>
      <c r="F101">
        <f t="shared" si="22"/>
        <v>2.0438516157593458</v>
      </c>
      <c r="G101">
        <f t="shared" si="11"/>
        <v>1.0600001505939143</v>
      </c>
      <c r="H101">
        <f t="shared" si="23"/>
        <v>3.4973959272548458</v>
      </c>
      <c r="I101">
        <f t="shared" si="25"/>
        <v>0.36000000551604527</v>
      </c>
      <c r="J101">
        <f t="shared" si="24"/>
        <v>3.7085754696923243</v>
      </c>
      <c r="K101">
        <f t="shared" si="12"/>
        <v>0.3200001151356256</v>
      </c>
      <c r="L101">
        <f t="shared" si="13"/>
        <v>4.4125168704691894E-2</v>
      </c>
      <c r="M101">
        <f t="shared" si="2"/>
        <v>1.7800009170894613</v>
      </c>
      <c r="N101">
        <f t="shared" si="14"/>
        <v>5.7435099869715192E-2</v>
      </c>
      <c r="O101">
        <f t="shared" si="3"/>
        <v>1.0599997955325129</v>
      </c>
      <c r="P101">
        <f t="shared" si="15"/>
        <v>0.1098963758210208</v>
      </c>
      <c r="Q101">
        <f t="shared" si="4"/>
        <v>0.36000013043483786</v>
      </c>
      <c r="R101">
        <f t="shared" si="16"/>
        <v>0.11915884900049936</v>
      </c>
      <c r="S101">
        <f t="shared" si="5"/>
        <v>0.31999999534317469</v>
      </c>
      <c r="T101">
        <f t="shared" si="17"/>
        <v>1.2709977144247238</v>
      </c>
      <c r="U101">
        <f t="shared" si="6"/>
        <v>2.4207571522245844E-3</v>
      </c>
      <c r="V101">
        <f t="shared" si="18"/>
        <v>1.6470312454310818</v>
      </c>
      <c r="W101">
        <f t="shared" si="7"/>
        <v>2.452924258490185E-3</v>
      </c>
      <c r="X101">
        <f t="shared" si="19"/>
        <v>-0.70655102228505717</v>
      </c>
      <c r="Y101">
        <f t="shared" si="8"/>
        <v>2.3693709984512453E-3</v>
      </c>
      <c r="Z101">
        <f t="shared" si="20"/>
        <v>-0.74941052866535141</v>
      </c>
      <c r="AA101">
        <f t="shared" si="9"/>
        <v>2.3634285091448663E-3</v>
      </c>
    </row>
    <row r="102" spans="4:27" x14ac:dyDescent="0.5">
      <c r="D102">
        <f t="shared" si="21"/>
        <v>1.5807110408268652</v>
      </c>
      <c r="E102">
        <f t="shared" si="10"/>
        <v>1.7800012576111666</v>
      </c>
      <c r="F102">
        <f t="shared" si="22"/>
        <v>2.0438520083141714</v>
      </c>
      <c r="G102">
        <f t="shared" si="11"/>
        <v>1.0599997434136239</v>
      </c>
      <c r="H102">
        <f t="shared" si="23"/>
        <v>3.4973966008547279</v>
      </c>
      <c r="I102">
        <f t="shared" si="25"/>
        <v>0.35999986684379726</v>
      </c>
      <c r="J102">
        <f t="shared" si="24"/>
        <v>3.708576184152891</v>
      </c>
      <c r="K102">
        <f t="shared" si="12"/>
        <v>0.3199999918390205</v>
      </c>
      <c r="L102">
        <f t="shared" si="13"/>
        <v>4.4125176441983181E-2</v>
      </c>
      <c r="M102">
        <f t="shared" si="2"/>
        <v>1.7800002928559289</v>
      </c>
      <c r="N102">
        <f t="shared" si="14"/>
        <v>5.7435094856503777E-2</v>
      </c>
      <c r="O102">
        <f t="shared" si="3"/>
        <v>1.059999980572309</v>
      </c>
      <c r="P102">
        <f t="shared" si="15"/>
        <v>0.10989639302574432</v>
      </c>
      <c r="Q102">
        <f t="shared" si="4"/>
        <v>0.36000001772244178</v>
      </c>
      <c r="R102">
        <f t="shared" si="16"/>
        <v>0.11915883075213435</v>
      </c>
      <c r="S102">
        <f t="shared" si="5"/>
        <v>0.32000009334843743</v>
      </c>
      <c r="T102">
        <f t="shared" si="17"/>
        <v>1.2709977144200999</v>
      </c>
      <c r="U102">
        <f t="shared" si="6"/>
        <v>2.4207571522240619E-3</v>
      </c>
      <c r="V102">
        <f t="shared" si="18"/>
        <v>1.6470312454250899</v>
      </c>
      <c r="W102">
        <f t="shared" si="7"/>
        <v>2.4529242584894933E-3</v>
      </c>
      <c r="X102">
        <f t="shared" si="19"/>
        <v>-0.70655102228762767</v>
      </c>
      <c r="Y102">
        <f t="shared" si="8"/>
        <v>2.3693709984509625E-3</v>
      </c>
      <c r="Z102">
        <f t="shared" si="20"/>
        <v>-0.74941052866807778</v>
      </c>
      <c r="AA102">
        <f t="shared" si="9"/>
        <v>2.3634285091445675E-3</v>
      </c>
    </row>
    <row r="103" spans="4:27" x14ac:dyDescent="0.5">
      <c r="D103">
        <f t="shared" si="21"/>
        <v>1.5807116466882141</v>
      </c>
      <c r="E103">
        <f t="shared" si="10"/>
        <v>1.7799998931197392</v>
      </c>
      <c r="F103">
        <f t="shared" si="22"/>
        <v>2.0438518120367588</v>
      </c>
      <c r="G103">
        <f t="shared" si="11"/>
        <v>1.0599999470037393</v>
      </c>
      <c r="H103">
        <f t="shared" si="23"/>
        <v>3.4973962640547871</v>
      </c>
      <c r="I103">
        <f t="shared" si="25"/>
        <v>0.35999993617991127</v>
      </c>
      <c r="J103">
        <f t="shared" si="24"/>
        <v>3.7085754696923243</v>
      </c>
      <c r="K103">
        <f t="shared" si="12"/>
        <v>0.3200001151356256</v>
      </c>
      <c r="L103">
        <f t="shared" si="13"/>
        <v>4.4125184179274468E-2</v>
      </c>
      <c r="M103">
        <f t="shared" si="2"/>
        <v>1.7799996686227246</v>
      </c>
      <c r="N103">
        <f t="shared" si="14"/>
        <v>5.7435089843292361E-2</v>
      </c>
      <c r="O103">
        <f t="shared" si="3"/>
        <v>1.0600001656121538</v>
      </c>
      <c r="P103">
        <f t="shared" si="15"/>
        <v>0.10989641023046784</v>
      </c>
      <c r="Q103">
        <f t="shared" si="4"/>
        <v>0.35999990501009865</v>
      </c>
      <c r="R103">
        <f t="shared" si="16"/>
        <v>0.11915883987631685</v>
      </c>
      <c r="S103">
        <f t="shared" si="5"/>
        <v>0.32000004434580037</v>
      </c>
      <c r="T103">
        <f t="shared" si="17"/>
        <v>1.270997714415476</v>
      </c>
      <c r="U103">
        <f t="shared" si="6"/>
        <v>2.4207571522235401E-3</v>
      </c>
      <c r="V103">
        <f t="shared" si="18"/>
        <v>1.6470312454190981</v>
      </c>
      <c r="W103">
        <f t="shared" si="7"/>
        <v>2.4529242584888015E-3</v>
      </c>
      <c r="X103">
        <f t="shared" si="19"/>
        <v>-0.70655102229019817</v>
      </c>
      <c r="Y103">
        <f t="shared" si="8"/>
        <v>2.3693709984506798E-3</v>
      </c>
      <c r="Z103">
        <f t="shared" si="20"/>
        <v>-0.74941052867080415</v>
      </c>
      <c r="AA103">
        <f t="shared" si="9"/>
        <v>2.3634285091442692E-3</v>
      </c>
    </row>
    <row r="104" spans="4:27" x14ac:dyDescent="0.5">
      <c r="D104">
        <f t="shared" si="21"/>
        <v>1.5807110408268652</v>
      </c>
      <c r="E104">
        <f t="shared" si="10"/>
        <v>1.7800012576111666</v>
      </c>
      <c r="F104">
        <f t="shared" si="22"/>
        <v>2.0438516157593463</v>
      </c>
      <c r="G104">
        <f t="shared" si="11"/>
        <v>1.0600001505939138</v>
      </c>
      <c r="H104">
        <f t="shared" si="23"/>
        <v>3.4973959272548463</v>
      </c>
      <c r="I104">
        <f t="shared" si="25"/>
        <v>0.36000000551604516</v>
      </c>
      <c r="J104">
        <f t="shared" si="24"/>
        <v>3.7085758269226075</v>
      </c>
      <c r="K104">
        <f t="shared" si="12"/>
        <v>0.3200000534873142</v>
      </c>
      <c r="L104">
        <f t="shared" si="13"/>
        <v>4.4125180310628828E-2</v>
      </c>
      <c r="M104">
        <f t="shared" si="2"/>
        <v>1.7799999807392852</v>
      </c>
      <c r="N104">
        <f t="shared" si="14"/>
        <v>5.7435092349898069E-2</v>
      </c>
      <c r="O104">
        <f t="shared" si="3"/>
        <v>1.0600000730922254</v>
      </c>
      <c r="P104">
        <f t="shared" si="15"/>
        <v>0.10989640162810607</v>
      </c>
      <c r="Q104">
        <f t="shared" si="4"/>
        <v>0.35999996136626361</v>
      </c>
      <c r="R104">
        <f t="shared" si="16"/>
        <v>0.11915884900049936</v>
      </c>
      <c r="S104">
        <f t="shared" si="5"/>
        <v>0.31999999534317469</v>
      </c>
      <c r="T104">
        <f t="shared" si="17"/>
        <v>1.2709977144108522</v>
      </c>
      <c r="U104">
        <f t="shared" si="6"/>
        <v>2.420757152223018E-3</v>
      </c>
      <c r="V104">
        <f t="shared" si="18"/>
        <v>1.6470312454131062</v>
      </c>
      <c r="W104">
        <f t="shared" si="7"/>
        <v>2.4529242584881094E-3</v>
      </c>
      <c r="X104">
        <f t="shared" si="19"/>
        <v>-0.70655102229276867</v>
      </c>
      <c r="Y104">
        <f t="shared" si="8"/>
        <v>2.369370998450397E-3</v>
      </c>
      <c r="Z104">
        <f t="shared" si="20"/>
        <v>-0.74941052867216729</v>
      </c>
      <c r="AA104">
        <f t="shared" si="9"/>
        <v>2.3634285091441195E-3</v>
      </c>
    </row>
    <row r="105" spans="4:27" x14ac:dyDescent="0.5">
      <c r="D105">
        <f t="shared" si="21"/>
        <v>1.5807113437575397</v>
      </c>
      <c r="E105">
        <f t="shared" si="10"/>
        <v>1.7800005753652566</v>
      </c>
      <c r="F105">
        <f t="shared" si="22"/>
        <v>2.0438517138980528</v>
      </c>
      <c r="G105">
        <f t="shared" si="11"/>
        <v>1.060000048798819</v>
      </c>
      <c r="H105">
        <f t="shared" si="23"/>
        <v>3.4973962640547871</v>
      </c>
      <c r="I105">
        <f t="shared" si="25"/>
        <v>0.35999993617991127</v>
      </c>
      <c r="J105">
        <f t="shared" si="24"/>
        <v>3.7085761841528906</v>
      </c>
      <c r="K105">
        <f t="shared" si="12"/>
        <v>0.31999999183902056</v>
      </c>
      <c r="L105">
        <f t="shared" si="13"/>
        <v>4.4125176441983188E-2</v>
      </c>
      <c r="M105">
        <f t="shared" si="2"/>
        <v>1.780000292855928</v>
      </c>
      <c r="N105">
        <f t="shared" si="14"/>
        <v>5.7435094856503777E-2</v>
      </c>
      <c r="O105">
        <f t="shared" si="3"/>
        <v>1.059999980572309</v>
      </c>
      <c r="P105">
        <f t="shared" si="15"/>
        <v>0.1098963930257443</v>
      </c>
      <c r="Q105">
        <f t="shared" si="4"/>
        <v>0.36000001772244189</v>
      </c>
      <c r="R105">
        <f t="shared" si="16"/>
        <v>0.11915883987631685</v>
      </c>
      <c r="S105">
        <f t="shared" si="5"/>
        <v>0.32000004434580037</v>
      </c>
      <c r="T105">
        <f t="shared" si="17"/>
        <v>1.2709977144062283</v>
      </c>
      <c r="U105">
        <f t="shared" si="6"/>
        <v>2.4207571522224954E-3</v>
      </c>
      <c r="V105">
        <f t="shared" si="18"/>
        <v>1.6470312454071143</v>
      </c>
      <c r="W105">
        <f t="shared" si="7"/>
        <v>2.4529242584874172E-3</v>
      </c>
      <c r="X105">
        <f t="shared" si="19"/>
        <v>-0.70655102229405387</v>
      </c>
      <c r="Y105">
        <f t="shared" si="8"/>
        <v>2.3693709984502556E-3</v>
      </c>
      <c r="Z105">
        <f t="shared" si="20"/>
        <v>-0.74941052867353042</v>
      </c>
      <c r="AA105">
        <f t="shared" si="9"/>
        <v>2.3634285091439704E-3</v>
      </c>
    </row>
    <row r="106" spans="4:27" x14ac:dyDescent="0.5">
      <c r="D106">
        <f t="shared" si="21"/>
        <v>1.5807116466882143</v>
      </c>
      <c r="E106">
        <f t="shared" si="10"/>
        <v>1.7799998931197389</v>
      </c>
      <c r="F106">
        <f t="shared" si="22"/>
        <v>2.0438518120367593</v>
      </c>
      <c r="G106">
        <f t="shared" si="11"/>
        <v>1.0599999470037389</v>
      </c>
      <c r="H106">
        <f t="shared" si="23"/>
        <v>3.4973960956548167</v>
      </c>
      <c r="I106">
        <f t="shared" si="25"/>
        <v>0.35999997084797575</v>
      </c>
      <c r="J106">
        <f t="shared" si="24"/>
        <v>3.7085758269226075</v>
      </c>
      <c r="K106">
        <f t="shared" si="12"/>
        <v>0.3200000534873142</v>
      </c>
      <c r="L106">
        <f t="shared" si="13"/>
        <v>4.4125178376306008E-2</v>
      </c>
      <c r="M106">
        <f t="shared" si="2"/>
        <v>1.7800001367975964</v>
      </c>
      <c r="N106">
        <f t="shared" si="14"/>
        <v>5.7435092349898069E-2</v>
      </c>
      <c r="O106">
        <f t="shared" si="3"/>
        <v>1.0600000730922254</v>
      </c>
      <c r="P106">
        <f t="shared" si="15"/>
        <v>0.10989640162810607</v>
      </c>
      <c r="Q106">
        <f t="shared" si="4"/>
        <v>0.35999996136626361</v>
      </c>
      <c r="R106">
        <f t="shared" si="16"/>
        <v>0.1191588444384081</v>
      </c>
      <c r="S106">
        <f t="shared" si="5"/>
        <v>0.32000001984448612</v>
      </c>
      <c r="T106">
        <f t="shared" si="17"/>
        <v>1.2709977144016045</v>
      </c>
      <c r="U106">
        <f t="shared" si="6"/>
        <v>2.4207571522219728E-3</v>
      </c>
      <c r="V106">
        <f t="shared" si="18"/>
        <v>1.6470312454011224</v>
      </c>
      <c r="W106">
        <f t="shared" si="7"/>
        <v>2.4529242584867259E-3</v>
      </c>
      <c r="X106">
        <f t="shared" si="19"/>
        <v>-0.70655102229533906</v>
      </c>
      <c r="Y106">
        <f t="shared" si="8"/>
        <v>2.3693709984501151E-3</v>
      </c>
      <c r="Z106">
        <f t="shared" si="20"/>
        <v>-0.74941052867489355</v>
      </c>
      <c r="AA106">
        <f t="shared" si="9"/>
        <v>2.3634285091438207E-3</v>
      </c>
    </row>
    <row r="107" spans="4:27" x14ac:dyDescent="0.5">
      <c r="D107">
        <f t="shared" si="21"/>
        <v>1.5807113437575397</v>
      </c>
      <c r="E107">
        <f t="shared" si="10"/>
        <v>1.7800005753652566</v>
      </c>
      <c r="F107">
        <f t="shared" si="22"/>
        <v>2.0438517629674058</v>
      </c>
      <c r="G107">
        <f t="shared" si="11"/>
        <v>1.0599999979012773</v>
      </c>
      <c r="H107">
        <f t="shared" si="23"/>
        <v>3.4973959272548463</v>
      </c>
      <c r="I107">
        <f t="shared" si="25"/>
        <v>0.36000000551604516</v>
      </c>
      <c r="J107">
        <f t="shared" si="24"/>
        <v>3.7085760055377488</v>
      </c>
      <c r="K107">
        <f t="shared" si="12"/>
        <v>0.32000002266316518</v>
      </c>
      <c r="L107">
        <f t="shared" si="13"/>
        <v>4.4125180310628828E-2</v>
      </c>
      <c r="M107">
        <f t="shared" si="2"/>
        <v>1.7799999807392852</v>
      </c>
      <c r="N107">
        <f t="shared" si="14"/>
        <v>5.7435093603200926E-2</v>
      </c>
      <c r="O107">
        <f t="shared" si="3"/>
        <v>1.0600000268322654</v>
      </c>
      <c r="P107">
        <f t="shared" si="15"/>
        <v>0.10989639732692519</v>
      </c>
      <c r="Q107">
        <f t="shared" si="4"/>
        <v>0.35999998954435108</v>
      </c>
      <c r="R107">
        <f t="shared" si="16"/>
        <v>0.11915884900049935</v>
      </c>
      <c r="S107">
        <f t="shared" si="5"/>
        <v>0.3199999953431748</v>
      </c>
      <c r="T107">
        <f t="shared" si="17"/>
        <v>1.2709977143969806</v>
      </c>
      <c r="U107">
        <f t="shared" si="6"/>
        <v>2.4207571522214515E-3</v>
      </c>
      <c r="V107">
        <f t="shared" si="18"/>
        <v>1.6470312453951306</v>
      </c>
      <c r="W107">
        <f t="shared" si="7"/>
        <v>2.4529242584860342E-3</v>
      </c>
      <c r="X107">
        <f t="shared" si="19"/>
        <v>-0.70655102229662425</v>
      </c>
      <c r="Y107">
        <f t="shared" si="8"/>
        <v>2.3693709984499737E-3</v>
      </c>
      <c r="Z107">
        <f t="shared" si="20"/>
        <v>-0.74941052867625668</v>
      </c>
      <c r="AA107">
        <f t="shared" si="9"/>
        <v>2.3634285091436716E-3</v>
      </c>
    </row>
    <row r="108" spans="4:27" x14ac:dyDescent="0.5">
      <c r="D108">
        <f t="shared" si="21"/>
        <v>1.5807114952228769</v>
      </c>
      <c r="E108">
        <f t="shared" si="10"/>
        <v>1.7800002342424492</v>
      </c>
      <c r="F108">
        <f t="shared" si="22"/>
        <v>2.0438517138980523</v>
      </c>
      <c r="G108">
        <f t="shared" si="11"/>
        <v>1.0600000487988195</v>
      </c>
      <c r="H108">
        <f t="shared" si="23"/>
        <v>3.4973960956548167</v>
      </c>
      <c r="I108">
        <f t="shared" si="25"/>
        <v>0.35999997084797575</v>
      </c>
      <c r="J108">
        <f t="shared" si="24"/>
        <v>3.7085761841528901</v>
      </c>
      <c r="K108">
        <f t="shared" si="12"/>
        <v>0.31999999183902061</v>
      </c>
      <c r="L108">
        <f t="shared" si="13"/>
        <v>4.4125178376306008E-2</v>
      </c>
      <c r="M108">
        <f t="shared" si="2"/>
        <v>1.7800001367975964</v>
      </c>
      <c r="N108">
        <f t="shared" si="14"/>
        <v>5.7435094856503784E-2</v>
      </c>
      <c r="O108">
        <f t="shared" si="3"/>
        <v>1.0599999805723088</v>
      </c>
      <c r="P108">
        <f t="shared" si="15"/>
        <v>0.1098963930257443</v>
      </c>
      <c r="Q108">
        <f t="shared" si="4"/>
        <v>0.36000001772244189</v>
      </c>
      <c r="R108">
        <f t="shared" si="16"/>
        <v>0.1191588444384081</v>
      </c>
      <c r="S108">
        <f t="shared" si="5"/>
        <v>0.32000001984448612</v>
      </c>
      <c r="T108">
        <f t="shared" si="17"/>
        <v>1.2709977143923568</v>
      </c>
      <c r="U108">
        <f t="shared" si="6"/>
        <v>2.4207571522209289E-3</v>
      </c>
      <c r="V108">
        <f t="shared" si="18"/>
        <v>1.6470312453891387</v>
      </c>
      <c r="W108">
        <f t="shared" si="7"/>
        <v>2.4529242584853416E-3</v>
      </c>
      <c r="X108">
        <f t="shared" si="19"/>
        <v>-0.70655102229790945</v>
      </c>
      <c r="Y108">
        <f t="shared" si="8"/>
        <v>2.3693709984498323E-3</v>
      </c>
      <c r="Z108">
        <f t="shared" si="20"/>
        <v>-0.74941052867761981</v>
      </c>
      <c r="AA108">
        <f t="shared" si="9"/>
        <v>2.3634285091435219E-3</v>
      </c>
    </row>
    <row r="109" spans="4:27" x14ac:dyDescent="0.5">
      <c r="D109">
        <f t="shared" si="21"/>
        <v>1.5807116466882141</v>
      </c>
      <c r="E109">
        <f t="shared" si="10"/>
        <v>1.7799998931197392</v>
      </c>
      <c r="F109">
        <f t="shared" si="22"/>
        <v>2.0438517384327293</v>
      </c>
      <c r="G109">
        <f t="shared" si="11"/>
        <v>1.0600000233500477</v>
      </c>
      <c r="H109">
        <f t="shared" si="23"/>
        <v>3.4973960114548315</v>
      </c>
      <c r="I109">
        <f t="shared" si="25"/>
        <v>0.35999998818200979</v>
      </c>
      <c r="J109">
        <f t="shared" si="24"/>
        <v>3.7085760055377488</v>
      </c>
      <c r="K109">
        <f t="shared" si="12"/>
        <v>0.32000002266316518</v>
      </c>
      <c r="L109">
        <f t="shared" si="13"/>
        <v>4.4125179343467422E-2</v>
      </c>
      <c r="M109">
        <f t="shared" si="2"/>
        <v>1.7800000587684381</v>
      </c>
      <c r="N109">
        <f t="shared" si="14"/>
        <v>5.7435093603200926E-2</v>
      </c>
      <c r="O109">
        <f t="shared" si="3"/>
        <v>1.0600000268322654</v>
      </c>
      <c r="P109">
        <f t="shared" si="15"/>
        <v>0.10989639517633475</v>
      </c>
      <c r="Q109">
        <f t="shared" si="4"/>
        <v>0.36000000363339618</v>
      </c>
      <c r="R109">
        <f t="shared" si="16"/>
        <v>0.11915884671945373</v>
      </c>
      <c r="S109">
        <f t="shared" si="5"/>
        <v>0.32000000759383007</v>
      </c>
      <c r="T109">
        <f t="shared" si="17"/>
        <v>1.2709977143877329</v>
      </c>
      <c r="U109">
        <f t="shared" si="6"/>
        <v>2.4207571522204064E-3</v>
      </c>
      <c r="V109">
        <f t="shared" si="18"/>
        <v>1.6470312453831468</v>
      </c>
      <c r="W109">
        <f t="shared" si="7"/>
        <v>2.4529242584846503E-3</v>
      </c>
      <c r="X109">
        <f t="shared" si="19"/>
        <v>-0.70655102229919464</v>
      </c>
      <c r="Y109">
        <f t="shared" si="8"/>
        <v>2.369370998449691E-3</v>
      </c>
      <c r="Z109">
        <f t="shared" si="20"/>
        <v>-0.74941052867830138</v>
      </c>
      <c r="AA109">
        <f t="shared" si="9"/>
        <v>2.3634285091434469E-3</v>
      </c>
    </row>
    <row r="110" spans="4:27" x14ac:dyDescent="0.5">
      <c r="D110">
        <f t="shared" si="21"/>
        <v>1.5807114952228769</v>
      </c>
      <c r="E110">
        <f t="shared" si="10"/>
        <v>1.7800002342424492</v>
      </c>
      <c r="F110">
        <f t="shared" si="22"/>
        <v>2.0438517629674062</v>
      </c>
      <c r="G110">
        <f t="shared" si="11"/>
        <v>1.0599999979012769</v>
      </c>
      <c r="H110">
        <f t="shared" si="23"/>
        <v>3.4973959272548463</v>
      </c>
      <c r="I110">
        <f t="shared" si="25"/>
        <v>0.36000000551604516</v>
      </c>
      <c r="J110">
        <f t="shared" si="24"/>
        <v>3.7085760948453195</v>
      </c>
      <c r="K110">
        <f t="shared" si="12"/>
        <v>0.32000000725109234</v>
      </c>
      <c r="L110">
        <f t="shared" si="13"/>
        <v>4.4125180310628835E-2</v>
      </c>
      <c r="M110">
        <f t="shared" si="2"/>
        <v>1.7799999807392848</v>
      </c>
      <c r="N110">
        <f t="shared" si="14"/>
        <v>5.7435094229852351E-2</v>
      </c>
      <c r="O110">
        <f t="shared" si="3"/>
        <v>1.060000003702287</v>
      </c>
      <c r="P110">
        <f t="shared" si="15"/>
        <v>0.10989639732692519</v>
      </c>
      <c r="Q110">
        <f t="shared" si="4"/>
        <v>0.35999998954435108</v>
      </c>
      <c r="R110">
        <f t="shared" si="16"/>
        <v>0.11915884900049936</v>
      </c>
      <c r="S110">
        <f t="shared" si="5"/>
        <v>0.31999999534317469</v>
      </c>
      <c r="T110">
        <f t="shared" si="17"/>
        <v>1.270997714383109</v>
      </c>
      <c r="U110">
        <f t="shared" si="6"/>
        <v>2.4207571522198838E-3</v>
      </c>
      <c r="V110">
        <f t="shared" si="18"/>
        <v>1.647031245380151</v>
      </c>
      <c r="W110">
        <f t="shared" si="7"/>
        <v>2.4529242584843038E-3</v>
      </c>
      <c r="X110">
        <f t="shared" si="19"/>
        <v>-0.70655102230047984</v>
      </c>
      <c r="Y110">
        <f t="shared" si="8"/>
        <v>2.3693709984495496E-3</v>
      </c>
      <c r="Z110">
        <f t="shared" si="20"/>
        <v>-0.74941052867898295</v>
      </c>
      <c r="AA110">
        <f t="shared" si="9"/>
        <v>2.3634285091433727E-3</v>
      </c>
    </row>
    <row r="111" spans="4:27" x14ac:dyDescent="0.5">
      <c r="D111">
        <f t="shared" si="21"/>
        <v>1.5807115709555455</v>
      </c>
      <c r="E111">
        <f t="shared" si="10"/>
        <v>1.780000063681082</v>
      </c>
      <c r="F111">
        <f t="shared" si="22"/>
        <v>2.0438517384327293</v>
      </c>
      <c r="G111">
        <f t="shared" si="11"/>
        <v>1.0600000233500477</v>
      </c>
      <c r="H111">
        <f t="shared" si="23"/>
        <v>3.4973960114548315</v>
      </c>
      <c r="I111">
        <f t="shared" si="25"/>
        <v>0.35999998818200979</v>
      </c>
      <c r="J111">
        <f t="shared" si="24"/>
        <v>3.7085761841528901</v>
      </c>
      <c r="K111">
        <f t="shared" si="12"/>
        <v>0.31999999183902061</v>
      </c>
      <c r="L111">
        <f t="shared" si="13"/>
        <v>4.4125179343467422E-2</v>
      </c>
      <c r="M111">
        <f t="shared" si="2"/>
        <v>1.7800000587684381</v>
      </c>
      <c r="N111">
        <f t="shared" si="14"/>
        <v>5.7435094856503777E-2</v>
      </c>
      <c r="O111">
        <f t="shared" si="3"/>
        <v>1.059999980572309</v>
      </c>
      <c r="P111">
        <f t="shared" si="15"/>
        <v>0.10989639625162997</v>
      </c>
      <c r="Q111">
        <f t="shared" si="4"/>
        <v>0.35999999658887349</v>
      </c>
      <c r="R111">
        <f t="shared" si="16"/>
        <v>0.11915884671945373</v>
      </c>
      <c r="S111">
        <f t="shared" si="5"/>
        <v>0.32000000759383007</v>
      </c>
      <c r="T111">
        <f t="shared" si="17"/>
        <v>1.2709977143784852</v>
      </c>
      <c r="U111">
        <f t="shared" si="6"/>
        <v>2.4207571522193621E-3</v>
      </c>
      <c r="V111">
        <f t="shared" si="18"/>
        <v>1.6470312453771552</v>
      </c>
      <c r="W111">
        <f t="shared" si="7"/>
        <v>2.4529242584839586E-3</v>
      </c>
      <c r="X111">
        <f t="shared" si="19"/>
        <v>-0.70655102230176503</v>
      </c>
      <c r="Y111">
        <f t="shared" si="8"/>
        <v>2.3693709984494082E-3</v>
      </c>
      <c r="Z111">
        <f t="shared" si="20"/>
        <v>-0.74941052867966451</v>
      </c>
      <c r="AA111">
        <f t="shared" si="9"/>
        <v>2.3634285091432986E-3</v>
      </c>
    </row>
    <row r="112" spans="4:27" x14ac:dyDescent="0.5">
      <c r="D112">
        <f t="shared" si="21"/>
        <v>1.5807116466882141</v>
      </c>
      <c r="E112">
        <f t="shared" si="10"/>
        <v>1.7799998931197392</v>
      </c>
      <c r="F112">
        <f t="shared" si="22"/>
        <v>2.0438517507000675</v>
      </c>
      <c r="G112">
        <f t="shared" si="11"/>
        <v>1.0600000106256624</v>
      </c>
      <c r="H112">
        <f t="shared" si="23"/>
        <v>3.4973959693548391</v>
      </c>
      <c r="I112">
        <f t="shared" si="25"/>
        <v>0.35999999684902728</v>
      </c>
      <c r="J112">
        <f t="shared" si="24"/>
        <v>3.7085761394991046</v>
      </c>
      <c r="K112">
        <f t="shared" si="12"/>
        <v>0.31999999954505642</v>
      </c>
      <c r="L112">
        <f t="shared" si="13"/>
        <v>4.4125179827048125E-2</v>
      </c>
      <c r="M112">
        <f t="shared" si="2"/>
        <v>1.780000019753861</v>
      </c>
      <c r="N112">
        <f t="shared" si="14"/>
        <v>5.7435094543178064E-2</v>
      </c>
      <c r="O112">
        <f t="shared" si="3"/>
        <v>1.059999992137298</v>
      </c>
      <c r="P112">
        <f t="shared" si="15"/>
        <v>0.10989639517633476</v>
      </c>
      <c r="Q112">
        <f t="shared" si="4"/>
        <v>0.36000000363339602</v>
      </c>
      <c r="R112">
        <f t="shared" si="16"/>
        <v>0.11915884785997655</v>
      </c>
      <c r="S112">
        <f t="shared" si="5"/>
        <v>0.32000000146850227</v>
      </c>
      <c r="T112">
        <f t="shared" si="17"/>
        <v>1.2709977143738613</v>
      </c>
      <c r="U112">
        <f t="shared" si="6"/>
        <v>2.4207571522188395E-3</v>
      </c>
      <c r="V112">
        <f t="shared" si="18"/>
        <v>1.6470312453741593</v>
      </c>
      <c r="W112">
        <f t="shared" si="7"/>
        <v>2.4529242584836125E-3</v>
      </c>
      <c r="X112">
        <f t="shared" si="19"/>
        <v>-0.70655102230240763</v>
      </c>
      <c r="Y112">
        <f t="shared" si="8"/>
        <v>2.3693709984493379E-3</v>
      </c>
      <c r="Z112">
        <f t="shared" si="20"/>
        <v>-0.74941052868034608</v>
      </c>
      <c r="AA112">
        <f t="shared" si="9"/>
        <v>2.363428509143224E-3</v>
      </c>
    </row>
    <row r="113" spans="4:27" x14ac:dyDescent="0.5">
      <c r="D113">
        <f t="shared" si="21"/>
        <v>1.5807116088218798</v>
      </c>
      <c r="E113">
        <f t="shared" si="10"/>
        <v>1.7799999784004075</v>
      </c>
      <c r="F113">
        <f t="shared" si="22"/>
        <v>2.0438517629674058</v>
      </c>
      <c r="G113">
        <f t="shared" si="11"/>
        <v>1.0599999979012773</v>
      </c>
      <c r="H113">
        <f t="shared" si="23"/>
        <v>3.4973959272548467</v>
      </c>
      <c r="I113">
        <f t="shared" si="25"/>
        <v>0.36000000551604511</v>
      </c>
      <c r="J113">
        <f t="shared" si="24"/>
        <v>3.708576094845319</v>
      </c>
      <c r="K113">
        <f t="shared" si="12"/>
        <v>0.32000000725109246</v>
      </c>
      <c r="L113">
        <f t="shared" si="13"/>
        <v>4.4125180310628828E-2</v>
      </c>
      <c r="M113">
        <f t="shared" si="2"/>
        <v>1.7799999807392852</v>
      </c>
      <c r="N113">
        <f t="shared" si="14"/>
        <v>5.7435094229852351E-2</v>
      </c>
      <c r="O113">
        <f t="shared" si="3"/>
        <v>1.060000003702287</v>
      </c>
      <c r="P113">
        <f t="shared" si="15"/>
        <v>0.10989639571398237</v>
      </c>
      <c r="Q113">
        <f t="shared" si="4"/>
        <v>0.3600000001111347</v>
      </c>
      <c r="R113">
        <f t="shared" si="16"/>
        <v>0.11915884900049936</v>
      </c>
      <c r="S113">
        <f t="shared" si="5"/>
        <v>0.31999999534317469</v>
      </c>
      <c r="T113">
        <f t="shared" si="17"/>
        <v>1.2709977143692375</v>
      </c>
      <c r="U113">
        <f t="shared" si="6"/>
        <v>2.4207571522183169E-3</v>
      </c>
      <c r="V113">
        <f t="shared" si="18"/>
        <v>1.6470312453711635</v>
      </c>
      <c r="W113">
        <f t="shared" si="7"/>
        <v>2.4529242584832669E-3</v>
      </c>
      <c r="X113">
        <f t="shared" si="19"/>
        <v>-0.70655102230305022</v>
      </c>
      <c r="Y113">
        <f t="shared" si="8"/>
        <v>2.3693709984492668E-3</v>
      </c>
      <c r="Z113">
        <f t="shared" si="20"/>
        <v>-0.74941052868102764</v>
      </c>
      <c r="AA113">
        <f t="shared" si="9"/>
        <v>2.363428509143149E-3</v>
      </c>
    </row>
    <row r="114" spans="4:27" x14ac:dyDescent="0.5">
      <c r="D114">
        <f t="shared" si="21"/>
        <v>1.5807115709555455</v>
      </c>
      <c r="E114">
        <f t="shared" si="10"/>
        <v>1.780000063681082</v>
      </c>
      <c r="F114">
        <f t="shared" si="22"/>
        <v>2.0438517507000675</v>
      </c>
      <c r="G114">
        <f t="shared" si="11"/>
        <v>1.0600000106256624</v>
      </c>
      <c r="H114">
        <f t="shared" si="23"/>
        <v>3.4973959483048427</v>
      </c>
      <c r="I114">
        <f t="shared" si="25"/>
        <v>0.36000000118253622</v>
      </c>
      <c r="J114">
        <f t="shared" si="24"/>
        <v>3.7085761171722118</v>
      </c>
      <c r="K114">
        <f t="shared" si="12"/>
        <v>0.32000000339807444</v>
      </c>
      <c r="L114">
        <f t="shared" si="13"/>
        <v>4.4125179827048125E-2</v>
      </c>
      <c r="M114">
        <f t="shared" si="2"/>
        <v>1.780000019753861</v>
      </c>
      <c r="N114">
        <f t="shared" si="14"/>
        <v>5.7435094543178064E-2</v>
      </c>
      <c r="O114">
        <f t="shared" si="3"/>
        <v>1.059999992137298</v>
      </c>
      <c r="P114">
        <f t="shared" si="15"/>
        <v>0.10989639625162997</v>
      </c>
      <c r="Q114">
        <f t="shared" si="4"/>
        <v>0.35999999658887349</v>
      </c>
      <c r="R114">
        <f t="shared" si="16"/>
        <v>0.11915884843023795</v>
      </c>
      <c r="S114">
        <f t="shared" si="5"/>
        <v>0.31999999840583848</v>
      </c>
      <c r="T114">
        <f t="shared" si="17"/>
        <v>1.2709977143646136</v>
      </c>
      <c r="U114">
        <f t="shared" si="6"/>
        <v>2.4207571522177943E-3</v>
      </c>
      <c r="V114">
        <f t="shared" si="18"/>
        <v>1.6470312453681677</v>
      </c>
      <c r="W114">
        <f t="shared" si="7"/>
        <v>2.4529242584829208E-3</v>
      </c>
      <c r="X114">
        <f t="shared" si="19"/>
        <v>-0.70655102230369282</v>
      </c>
      <c r="Y114">
        <f t="shared" si="8"/>
        <v>2.3693709984491966E-3</v>
      </c>
      <c r="Z114">
        <f t="shared" si="20"/>
        <v>-0.74941052868170921</v>
      </c>
      <c r="AA114">
        <f t="shared" si="9"/>
        <v>2.3634285091430744E-3</v>
      </c>
    </row>
    <row r="115" spans="4:27" x14ac:dyDescent="0.5">
      <c r="D115">
        <f t="shared" si="21"/>
        <v>1.5807115898887125</v>
      </c>
      <c r="E115">
        <f t="shared" si="10"/>
        <v>1.7800000210407441</v>
      </c>
      <c r="F115">
        <f t="shared" si="22"/>
        <v>2.0438517568337367</v>
      </c>
      <c r="G115">
        <f t="shared" si="11"/>
        <v>1.0600000042634699</v>
      </c>
      <c r="H115">
        <f t="shared" si="23"/>
        <v>3.4973959693548387</v>
      </c>
      <c r="I115">
        <f t="shared" si="25"/>
        <v>0.35999999684902739</v>
      </c>
      <c r="J115">
        <f t="shared" si="24"/>
        <v>3.7085761394991046</v>
      </c>
      <c r="K115">
        <f t="shared" si="12"/>
        <v>0.31999999954505642</v>
      </c>
      <c r="L115">
        <f t="shared" si="13"/>
        <v>4.4125180068838477E-2</v>
      </c>
      <c r="M115">
        <f t="shared" si="2"/>
        <v>1.780000000246573</v>
      </c>
      <c r="N115">
        <f t="shared" si="14"/>
        <v>5.7435094386515208E-2</v>
      </c>
      <c r="O115">
        <f t="shared" si="3"/>
        <v>1.0599999979197923</v>
      </c>
      <c r="P115">
        <f t="shared" si="15"/>
        <v>0.10989639598280618</v>
      </c>
      <c r="Q115">
        <f t="shared" si="4"/>
        <v>0.35999999835000396</v>
      </c>
      <c r="R115">
        <f t="shared" si="16"/>
        <v>0.11915884785997655</v>
      </c>
      <c r="S115">
        <f t="shared" si="5"/>
        <v>0.32000000146850227</v>
      </c>
      <c r="T115">
        <f t="shared" si="17"/>
        <v>1.2709977143599898</v>
      </c>
      <c r="U115">
        <f t="shared" si="6"/>
        <v>2.420757152217273E-3</v>
      </c>
      <c r="V115">
        <f t="shared" si="18"/>
        <v>1.6470312453651719</v>
      </c>
      <c r="W115">
        <f t="shared" si="7"/>
        <v>2.4529242584825747E-3</v>
      </c>
      <c r="X115">
        <f t="shared" si="19"/>
        <v>-0.70655102230433542</v>
      </c>
      <c r="Y115">
        <f t="shared" si="8"/>
        <v>2.3693709984491263E-3</v>
      </c>
      <c r="Z115">
        <f t="shared" si="20"/>
        <v>-0.74941052868239078</v>
      </c>
      <c r="AA115">
        <f t="shared" si="9"/>
        <v>2.3634285091429998E-3</v>
      </c>
    </row>
    <row r="116" spans="4:27" x14ac:dyDescent="0.5">
      <c r="D116">
        <f t="shared" si="21"/>
        <v>1.5807116088218796</v>
      </c>
      <c r="E116">
        <f t="shared" si="10"/>
        <v>1.7799999784004079</v>
      </c>
      <c r="F116">
        <f t="shared" si="22"/>
        <v>2.0438517629674058</v>
      </c>
      <c r="G116">
        <f t="shared" si="11"/>
        <v>1.0599999979012773</v>
      </c>
      <c r="H116">
        <f t="shared" si="23"/>
        <v>3.4973959588298404</v>
      </c>
      <c r="I116">
        <f t="shared" si="25"/>
        <v>0.35999999901578184</v>
      </c>
      <c r="J116">
        <f t="shared" si="24"/>
        <v>3.7085761171722118</v>
      </c>
      <c r="K116">
        <f t="shared" si="12"/>
        <v>0.32000000339807444</v>
      </c>
      <c r="L116">
        <f t="shared" si="13"/>
        <v>4.4125180310628828E-2</v>
      </c>
      <c r="M116">
        <f t="shared" si="2"/>
        <v>1.7799999807392852</v>
      </c>
      <c r="N116">
        <f t="shared" si="14"/>
        <v>5.7435094229852351E-2</v>
      </c>
      <c r="O116">
        <f t="shared" si="3"/>
        <v>1.060000003702287</v>
      </c>
      <c r="P116">
        <f t="shared" si="15"/>
        <v>0.10989639571398238</v>
      </c>
      <c r="Q116">
        <f t="shared" si="4"/>
        <v>0.36000000011113464</v>
      </c>
      <c r="R116">
        <f t="shared" si="16"/>
        <v>0.11915884843023795</v>
      </c>
      <c r="S116">
        <f t="shared" si="5"/>
        <v>0.31999999840583848</v>
      </c>
      <c r="T116">
        <f t="shared" si="17"/>
        <v>1.2709977143553659</v>
      </c>
      <c r="U116">
        <f t="shared" si="6"/>
        <v>2.4207571522167504E-3</v>
      </c>
      <c r="V116">
        <f t="shared" si="18"/>
        <v>1.647031245362176</v>
      </c>
      <c r="W116">
        <f t="shared" si="7"/>
        <v>2.4529242584822291E-3</v>
      </c>
      <c r="X116">
        <f t="shared" si="19"/>
        <v>-0.70655102230497802</v>
      </c>
      <c r="Y116">
        <f t="shared" si="8"/>
        <v>2.3693709984490552E-3</v>
      </c>
      <c r="Z116">
        <f t="shared" si="20"/>
        <v>-0.74941052868307234</v>
      </c>
      <c r="AA116">
        <f t="shared" si="9"/>
        <v>2.3634285091429252E-3</v>
      </c>
    </row>
    <row r="117" spans="4:27" x14ac:dyDescent="0.5">
      <c r="D117">
        <f t="shared" si="21"/>
        <v>1.580711599355296</v>
      </c>
      <c r="E117">
        <f t="shared" si="10"/>
        <v>1.7799999997205758</v>
      </c>
      <c r="F117">
        <f t="shared" si="22"/>
        <v>2.0438517568337367</v>
      </c>
      <c r="G117">
        <f t="shared" si="11"/>
        <v>1.0600000042634699</v>
      </c>
      <c r="H117">
        <f t="shared" si="23"/>
        <v>3.4973959483048422</v>
      </c>
      <c r="I117">
        <f t="shared" ref="I117:I148" si="26">IF($E$14&gt;0,$E$14,$D$14)/((1+($H$45*$E$41+$H$46*$E$41^2+$H$47*$E$41^3+$H$48*$E$41^4)*$H$43^2)*H117^2)+IF($E$16&gt;0,$E$16,$D$16)/((1+($H$45*$F$41+$H$46*$F$41^2+$H$47*$F$41^3+$H$48*$F$41^4)*$H$43^2)*($D$6*(1+$D$7)+H117)^2)</f>
        <v>0.36000000118253622</v>
      </c>
      <c r="J117">
        <f t="shared" si="24"/>
        <v>3.7085761283356584</v>
      </c>
      <c r="K117">
        <f t="shared" si="12"/>
        <v>0.32000000147156532</v>
      </c>
      <c r="L117">
        <f t="shared" si="13"/>
        <v>4.4125180189733652E-2</v>
      </c>
      <c r="M117">
        <f t="shared" si="2"/>
        <v>1.7799999904929293</v>
      </c>
      <c r="N117">
        <f t="shared" si="14"/>
        <v>5.7435094308183776E-2</v>
      </c>
      <c r="O117">
        <f t="shared" si="3"/>
        <v>1.06000000081104</v>
      </c>
      <c r="P117">
        <f t="shared" si="15"/>
        <v>0.10989639598280618</v>
      </c>
      <c r="Q117">
        <f t="shared" si="4"/>
        <v>0.35999999835000396</v>
      </c>
      <c r="R117">
        <f t="shared" si="16"/>
        <v>0.11915884814510724</v>
      </c>
      <c r="S117">
        <f t="shared" si="5"/>
        <v>0.31999999993717043</v>
      </c>
      <c r="T117">
        <f t="shared" si="17"/>
        <v>1.270997714350742</v>
      </c>
      <c r="U117">
        <f t="shared" si="6"/>
        <v>2.4207571522162283E-3</v>
      </c>
      <c r="V117">
        <f t="shared" si="18"/>
        <v>1.6470312453591802</v>
      </c>
      <c r="W117">
        <f t="shared" si="7"/>
        <v>2.452924258481883E-3</v>
      </c>
      <c r="X117">
        <f t="shared" si="19"/>
        <v>-0.70655102230562061</v>
      </c>
      <c r="Y117">
        <f t="shared" si="8"/>
        <v>2.3693709984489849E-3</v>
      </c>
      <c r="Z117">
        <f t="shared" si="20"/>
        <v>-0.74941052868375391</v>
      </c>
      <c r="AA117">
        <f t="shared" si="9"/>
        <v>2.3634285091428502E-3</v>
      </c>
    </row>
    <row r="118" spans="4:27" x14ac:dyDescent="0.5">
      <c r="D118">
        <f t="shared" si="21"/>
        <v>1.5807115898887125</v>
      </c>
      <c r="E118">
        <f t="shared" ref="E118:E181" si="27">IF($E$14&gt;0,$E$14,$D$14)/((1+($F$45*$E$41+$F$46*$E$41^2+$F$47*$E$41^3+$F$48*$E$41^4)*$F$43^2)*D118^2)+IF($E$16&gt;0,$E$16,$D$16)/((1+($F$45*$F$41+$F$46*$F$41^2+$F$47*$F$41^3+$F$48*$F$41^4)*$F$43^2)*($D$6*(1-$D$7)-D118)^2)</f>
        <v>1.7800000210407441</v>
      </c>
      <c r="F118">
        <f t="shared" si="22"/>
        <v>2.043851759900571</v>
      </c>
      <c r="G118">
        <f t="shared" si="11"/>
        <v>1.0600000010823738</v>
      </c>
      <c r="H118">
        <f t="shared" si="23"/>
        <v>3.4973959535673416</v>
      </c>
      <c r="I118">
        <f t="shared" si="26"/>
        <v>0.360000000099159</v>
      </c>
      <c r="J118">
        <f t="shared" si="24"/>
        <v>3.708576139499105</v>
      </c>
      <c r="K118">
        <f t="shared" ref="K118:K181" si="28">IF($E$14&gt;0,$E$14,$D$14)/((1+($I$45*$E$41+$I$46*$E$41^2+$I$47*$E$41^3+$I$48*$E$41^4)*$I$43^2)*J118^2)+IF($E$16&gt;0,$E$16,$D$16)/((1+($I$45*$F$41+$I$46*$F$41^2+$I$47*$F$41^3+$I$48*$F$41^4)*$I$43^2)*($D$6*(1+$D$7)+J118)^2)</f>
        <v>0.31999999954505631</v>
      </c>
      <c r="L118">
        <f t="shared" si="13"/>
        <v>4.4125180068838477E-2</v>
      </c>
      <c r="M118">
        <f t="shared" ref="M118:M181" si="29">IF($E$14&gt;0,$E$14,$D$14)/((1+($F$45*$E$41+$F$46*$E$41^2+$F$47*$E$41^3+$F$48*$E$41^4)*$F$43^2)*($D$6*(1-$D$7)-L118)^2)+IF($E$16&gt;0,$E$16,$D$16)/((1+($F$45*$F$41+$F$46*$F$41^2+$F$47*$F$41^3+$F$48*$F$41^4)*$F$43^2)*L118^2)</f>
        <v>1.780000000246573</v>
      </c>
      <c r="N118">
        <f t="shared" si="14"/>
        <v>5.7435094386515201E-2</v>
      </c>
      <c r="O118">
        <f t="shared" ref="O118:O181" si="30">IF($E$14&gt;0,$E$14,$D$14)/((1+($G$45*$E$41+$G$46*$E$41^2+$G$47*$E$41^3+$G$48*$E$41^4)*$G$43^2)*($D$6*(1-$D$7)-N118)^2)+IF($E$16&gt;0,$E$16,$D$16)/((1+($G$45*$F$41+$G$46*$F$41^2+$G$47*$F$41^3+$G$48*$F$41^4)*$G$43^2)*N118^2)</f>
        <v>1.0599999979197927</v>
      </c>
      <c r="P118">
        <f t="shared" si="15"/>
        <v>0.10989639584839428</v>
      </c>
      <c r="Q118">
        <f t="shared" ref="Q118:Q181" si="31">IF($E$14&gt;0,$E$14,$D$14)/((1+($H$45*$E$41+$H$46*$E$41^2+$H$47*$E$41^3+$H$48*$E$41^4)*$H$43^2)*($D$6*(1+$D$7)+P118)^2)+IF($E$16&gt;0,$E$16,$D$16)/((1+($H$45*$F$41+$H$46*$F$41^2+$H$47*$F$41^3+$H$48*$F$41^4)*$H$43^2)*P118^2)</f>
        <v>0.3599999992305693</v>
      </c>
      <c r="R118">
        <f t="shared" si="16"/>
        <v>0.11915884785997653</v>
      </c>
      <c r="S118">
        <f t="shared" ref="S118:S181" si="32">IF($E$14&gt;0,$E$14,$D$14)/((1+($I$45*$E$41+$I$46*$E$41^2+$I$47*$E$41^3+$I$48*$E$41^4)*$I$43^2)*($D$6*(1+$D$7)+R118)^2)+IF($E$16&gt;0,$E$16,$D$16)/((1+($I$45*$F$41+$I$46*$F$41^2+$I$47*$F$41^3+$I$48*$F$41^4)*$I$43^2)*R118^2)</f>
        <v>0.32000000146850238</v>
      </c>
      <c r="T118">
        <f t="shared" si="17"/>
        <v>1.2709977143461182</v>
      </c>
      <c r="U118">
        <f t="shared" ref="U118:U181" si="33">IF($E$14&gt;0,$E$14,$D$14)/((1+($F$45*$E$41+$F$46*$E$41^2+$F$47*$E$41^3+$F$48*$E$41^4)*$F$43^2)*IF(IF($E$14&gt;0,$E$14,$D$14)/(T118-$D$6*(1+$D$7)*$H$6)^2+IF($E$16&gt;0,$E$16,$D$16)/(T118+$D$6*(1+$D$7)*$H$5)^2&gt;IF($E$14&gt;0,$E$14,$D$14)/(T118+$D$6*(1+$D$7)*$H$6)^2+IF($E$16&gt;0,$E$16,$D$16)/(T118-$D$6*(1+$D$7)*$H$5)^2,T118-$D$6*(1+$D$7)*$H$6,T118+$D$6*(1+$D$7)*$H$6)^2)+IF($E$16&gt;0,$E$16,$D$16)/((1+($F$45*$F$41+$F$46*$F$41^2+$F$47*$F$41^3+$F$48*$F$41^4)*$F$43^2)*IF(IF($E$14&gt;0,$E$14,$D$14)/(T118-$D$6*(1+$D$7)*$H$6)^2+IF($E$16&gt;0,$E$16,$D$16)/(T118+$D$6*(1+$D$7)*$H$5)^2&gt;IF($E$14&gt;0,$E$14,$D$14)/(T118+$D$6*(1+$D$7)*$H$6)^2+IF($E$16&gt;0,$E$16,$D$16)/(T118+$D$6*(1+$D$7)*$H$5)^2,T118+$D$6*(1+$D$7)*$H$5,T118-$D$6*(1+$D$7)*$H$5)^2)</f>
        <v>2.4207571522157057E-3</v>
      </c>
      <c r="V118">
        <f t="shared" si="18"/>
        <v>1.6470312453561844</v>
      </c>
      <c r="W118">
        <f t="shared" ref="W118:W181" si="34">IF($E$14&gt;0,$E$14,$D$14)/((1+($G$45*$E$41+$G$46*$E$41^2+$G$47*$E$41^3+$G$48*$E$41^4)*$G$43^2)*IF(IF($E$14&gt;0,$E$14,$D$14)/(V118-$D$6*(1+$D$7)*$H$6)^2+IF($E$16&gt;0,$E$16,$D$16)/(V118+$D$6*(1+$D$7)*$H$5)^2&gt;IF($E$14&gt;0,$E$14,$D$14)/(V118+$D$6*(1+$D$7)*$H$6)^2+IF($E$16&gt;0,$E$16,$D$16)/(V118-$D$6*(1+$D$7)*$H$5)^2,V118-$D$6*(1+$D$7)*$H$6,V118+$D$6*(1+$D$7)*$H$6)^2)+IF($E$16&gt;0,$E$16,$D$16)/((1+($G$45*$F$41+$G$46*$F$41^2+$G$47*$F$41^3+$G$48*$F$41^4)*$G$43^2)*IF(IF($E$14&gt;0,$E$14,$D$14)/(V118-$D$6*(1+$D$7)*$H$6)^2+IF($E$16&gt;0,$E$16,$D$16)/(V118+$D$6*(1+$D$7)*$H$5)^2&gt;IF($E$14&gt;0,$E$14,$D$14)/(V118+$D$6*(1+$D$7)*$H$6)^2+IF($E$16&gt;0,$E$16,$D$16)/(V118+$D$6*(1+$D$7)*$H$5)^2,V118+$D$6*(1+$D$7)*$H$5,V118-$D$6*(1+$D$7)*$H$5)^2)</f>
        <v>2.4529242584815369E-3</v>
      </c>
      <c r="X118">
        <f t="shared" si="19"/>
        <v>-0.70655102230626321</v>
      </c>
      <c r="Y118">
        <f t="shared" ref="Y118:Y181" si="35">IF($E$14&gt;0,$E$14,$D$14)/((1+($H$45*$E$41+$H$46*$E$41^2+$H$47*$E$41^3+$H$48*$E$41^4)*$H$43^2)*IF(IF($E$14&gt;0,$E$14,$D$14)/(X118-$D$6*(1-$D$7)*$H$6)^2+IF($E$16&gt;0,$E$16,$D$16)/(X118+$D$6*(1-$D$7)*$H$5)^2&lt;IF($E$14&gt;0,$E$14,$D$14)/(X118+$D$6*(1-$D$7)*$H$6)^2+IF($E$16&gt;0,$E$16,$D$16)/(X118-$D$6*(1-$D$7)*$H$5)^2,X118-$D$6*(1-$D$7)*$H$6,X118+$D$6*(1-$D$7)*$H$6)^2)+IF($E$16&gt;0,$E$16,$D$16)/((1+($H$45*$F$41+$H$46*$F$41^2+$H$47*$F$41^3+$H$48*$F$41^4)*$H$43^2)*IF(IF($E$14&gt;0,$E$14,$D$14)/(X118-$D$6*(1-$D$7)*$H$6)^2+IF($E$16&gt;0,$E$16,$D$16)/(X118+$D$6*(1-$D$7)*$H$5)^2&lt;IF($E$14&gt;0,$E$14,$D$14)/(X118+$D$6*(1-$D$7)*$H$6)^2+IF($E$16&gt;0,$E$16,$D$16)/(X118+$D$6*(1-$D$7)*$H$5)^2,X118+$D$6*(1-$D$7)*$H$5,X118-$D$6*(1-$D$7)*$H$5)^2)</f>
        <v>2.3693709984489138E-3</v>
      </c>
      <c r="Z118">
        <f t="shared" si="20"/>
        <v>-0.74941052868443547</v>
      </c>
      <c r="AA118">
        <f t="shared" ref="AA118:AA181" si="36">IF($E$14&gt;0,$E$14,$D$14)/((1+($I$45*$E$41+$I$46*$E$41^2+$I$47*$E$41^3+$I$48*$E$41^4)*$I$43^2)*IF(IF($E$14&gt;0,$E$14,$D$14)/(Z118-$D$6*(1-$D$7)*$H$6)^2+IF($E$16&gt;0,$E$16,$D$16)/(Z118+$D$6*(1-$D$7)*$H$5)^2&lt;IF($E$14&gt;0,$E$14,$D$14)/(Z118+$D$6*(1-$D$7)*$H$6)^2+IF($E$16&gt;0,$E$16,$D$16)/(Z118-$D$6*(1-$D$7)*$H$5)^2,Z118-$D$6*(1-$D$7)*$H$6,Z118+$D$6*(1-$D$7)*$H$6)^2)+IF($E$16&gt;0,$E$16,$D$16)/((1+($I$45*$F$41+$I$46*$F$41^2+$I$47*$F$41^3+$I$48*$F$41^4)*$I$43^2)*IF(IF($E$14&gt;0,$E$14,$D$14)/(Z118-$D$6*(1-$D$7)*$H$6)^2+IF($E$16&gt;0,$E$16,$D$16)/(Z118+$D$6*(1-$D$7)*$H$5)^2&lt;IF($E$14&gt;0,$E$14,$D$14)/(Z118+$D$6*(1-$D$7)*$H$6)^2+IF($E$16&gt;0,$E$16,$D$16)/(Z118+$D$6*(1-$D$7)*$H$5)^2,Z118+$D$6*(1-$D$7)*$H$5,Z118-$D$6*(1-$D$7)*$H$5)^2)</f>
        <v>2.3634285091427756E-3</v>
      </c>
    </row>
    <row r="119" spans="4:27" x14ac:dyDescent="0.5">
      <c r="D119">
        <f t="shared" si="21"/>
        <v>1.5807115946220043</v>
      </c>
      <c r="E119">
        <f t="shared" si="27"/>
        <v>1.7800000103806599</v>
      </c>
      <c r="F119">
        <f t="shared" si="22"/>
        <v>2.0438517629674053</v>
      </c>
      <c r="G119">
        <f t="shared" si="11"/>
        <v>1.0599999979012777</v>
      </c>
      <c r="H119">
        <f t="shared" si="23"/>
        <v>3.4973959588298409</v>
      </c>
      <c r="I119">
        <f t="shared" si="26"/>
        <v>0.35999999901578178</v>
      </c>
      <c r="J119">
        <f t="shared" si="24"/>
        <v>3.7085761283356584</v>
      </c>
      <c r="K119">
        <f t="shared" si="28"/>
        <v>0.32000000147156532</v>
      </c>
      <c r="L119">
        <f t="shared" si="13"/>
        <v>4.4125180189733652E-2</v>
      </c>
      <c r="M119">
        <f t="shared" si="29"/>
        <v>1.7799999904929293</v>
      </c>
      <c r="N119">
        <f t="shared" si="14"/>
        <v>5.7435094347349488E-2</v>
      </c>
      <c r="O119">
        <f t="shared" si="30"/>
        <v>1.0599999993654163</v>
      </c>
      <c r="P119">
        <f t="shared" si="15"/>
        <v>0.10989639571398238</v>
      </c>
      <c r="Q119">
        <f t="shared" si="31"/>
        <v>0.36000000011113464</v>
      </c>
      <c r="R119">
        <f t="shared" si="16"/>
        <v>0.1191588480025419</v>
      </c>
      <c r="S119">
        <f t="shared" si="32"/>
        <v>0.32000000070283635</v>
      </c>
      <c r="T119">
        <f t="shared" si="17"/>
        <v>1.2709977143414943</v>
      </c>
      <c r="U119">
        <f t="shared" si="33"/>
        <v>2.4207571522151835E-3</v>
      </c>
      <c r="V119">
        <f t="shared" si="18"/>
        <v>1.6470312453531886</v>
      </c>
      <c r="W119">
        <f t="shared" si="34"/>
        <v>2.4529242584811913E-3</v>
      </c>
      <c r="X119">
        <f t="shared" si="19"/>
        <v>-0.70655102230690581</v>
      </c>
      <c r="Y119">
        <f t="shared" si="35"/>
        <v>2.3693709984488436E-3</v>
      </c>
      <c r="Z119">
        <f t="shared" si="20"/>
        <v>-0.74941052868511704</v>
      </c>
      <c r="AA119">
        <f t="shared" si="36"/>
        <v>2.363428509142701E-3</v>
      </c>
    </row>
    <row r="120" spans="4:27" x14ac:dyDescent="0.5">
      <c r="D120">
        <f t="shared" ref="D120:D150" si="37">IF(E119=$F$44,D119,D119+(ABS(D119-D118))*IF(ABS(E119-$F$44)&gt;ABS(E118-$F$44),0.5,1)*IF(E119&gt;$F$44,1,-1))</f>
        <v>1.580711599355296</v>
      </c>
      <c r="E120">
        <f t="shared" si="27"/>
        <v>1.7799999997205758</v>
      </c>
      <c r="F120">
        <f t="shared" ref="F120:F150" si="38">IF(G119=$G$44,F119,F119+(ABS(F119-F118))*IF(ABS(G119-$G$44)&gt;ABS(G118-$G$44),0.5,1)*IF(G119&gt;$G$44,1,-1))</f>
        <v>2.0438517614339879</v>
      </c>
      <c r="G120">
        <f t="shared" ref="G120:G183" si="39">IF($E$14&gt;0,$E$14,$D$14)/((1+($G$45*$E$41+$G$46*$E$41^2+$G$47*$E$41^3+$G$48*$E$41^4)*$G$43^2)*F120^2)+IF($E$16&gt;0,$E$16,$D$16)/((1+($G$45*$F$41+$G$46*$F$41^2+$G$47*$F$41^3+$G$48*$F$41^4)*$G$43^2)*($D$6*(1-$D$7)-F120)^2)</f>
        <v>1.0599999994918259</v>
      </c>
      <c r="H120">
        <f t="shared" ref="H120:H150" si="40">IF(I119=$H$44,H119,H119+(ABS(H119-H118))*IF(ABS(I119-$H$44)&gt;ABS(I118-$H$44),0.5,1)*IF(I119&gt;$H$44,1,-1))</f>
        <v>3.4973959561985914</v>
      </c>
      <c r="I120">
        <f t="shared" si="26"/>
        <v>0.35999999955747036</v>
      </c>
      <c r="J120">
        <f t="shared" ref="J120:J150" si="41">IF(K119=$I$44,J119,J119+(ABS(J119-J118))*IF(ABS(K119-$I$44)&gt;ABS(K118-$I$44),0.5,1)*IF(K119&gt;$I$44,1,-1))</f>
        <v>3.7085761339173819</v>
      </c>
      <c r="K120">
        <f t="shared" si="28"/>
        <v>0.32000000050831079</v>
      </c>
      <c r="L120">
        <f t="shared" ref="L120:L150" si="42">IF(M119=$F$44,L119,L119+(ABS(L119-L118))*IF(ABS(M119-$F$44)&gt;ABS(M118-$F$44),0.5,1)*IF(M119&gt;$F$44,1,-1))</f>
        <v>4.4125180129286068E-2</v>
      </c>
      <c r="M120">
        <f t="shared" si="29"/>
        <v>1.7799999953697507</v>
      </c>
      <c r="N120">
        <f t="shared" ref="N120:N150" si="43">IF(O119=$G$44,N119,N119+(ABS(N119-N118))*IF(ABS(O119-$G$44)&gt;ABS(O118-$G$44),0.5,1)*IF(O119&gt;$G$44,1,-1))</f>
        <v>5.7435094308183776E-2</v>
      </c>
      <c r="O120">
        <f t="shared" si="30"/>
        <v>1.06000000081104</v>
      </c>
      <c r="P120">
        <f t="shared" ref="P120:P150" si="44">IF(Q119=$H$44,P119,P119+(ABS(P119-P118))*IF(ABS(Q119-$H$44)&gt;ABS(Q118-$H$44),0.5,1)*IF(Q119&gt;$H$44,1,-1))</f>
        <v>0.10989639584839428</v>
      </c>
      <c r="Q120">
        <f t="shared" si="31"/>
        <v>0.3599999992305693</v>
      </c>
      <c r="R120">
        <f t="shared" ref="R120:R150" si="45">IF(S119=$I$44,R119,R119+(ABS(R119-R118))*IF(ABS(S119-$I$44)&gt;ABS(S118-$I$44),0.5,1)*IF(S119&gt;$I$44,1,-1))</f>
        <v>0.11915884814510726</v>
      </c>
      <c r="S120">
        <f t="shared" si="32"/>
        <v>0.31999999993717038</v>
      </c>
      <c r="T120">
        <f t="shared" ref="T120:T150" si="46">IF(U119=$F$44,T119,T119+(ABS(T119-T118))*IF(ABS(U119-$F$44)&gt;ABS(U118-$F$44),0.5,1)*IF(U119&gt;$F$44,1,-1))</f>
        <v>1.2709977143368705</v>
      </c>
      <c r="U120">
        <f t="shared" si="33"/>
        <v>2.4207571522146614E-3</v>
      </c>
      <c r="V120">
        <f t="shared" ref="V120:V150" si="47">IF(W119=$G$44,V119,V119+(ABS(V119-V118))*IF(ABS(W119-$G$44)&gt;ABS(W118-$G$44),0.5,1)*IF(W119&gt;$G$44,1,-1))</f>
        <v>1.6470312453501927</v>
      </c>
      <c r="W120">
        <f t="shared" si="34"/>
        <v>2.4529242584808448E-3</v>
      </c>
      <c r="X120">
        <f t="shared" ref="X120:X150" si="48">IF(Y119=$H$44,X119,X119+(ABS(X119-X118))*IF(ABS(Y119-$H$44)&gt;ABS(Y118-$H$44),0.5,1)*IF(Y119&gt;$H$44,1,-1))</f>
        <v>-0.7065510223075484</v>
      </c>
      <c r="Y120">
        <f t="shared" si="35"/>
        <v>2.3693709984487729E-3</v>
      </c>
      <c r="Z120">
        <f t="shared" ref="Z120:Z150" si="49">IF(AA119=$I$44,Z119,Z119+(ABS(Z119-Z118))*IF(ABS(AA119-$I$44)&gt;ABS(AA118-$I$44),0.5,1)*IF(AA119&gt;$I$44,1,-1))</f>
        <v>-0.7494105286857986</v>
      </c>
      <c r="AA120">
        <f t="shared" si="36"/>
        <v>2.3634285091426264E-3</v>
      </c>
    </row>
    <row r="121" spans="4:27" x14ac:dyDescent="0.5">
      <c r="D121">
        <f t="shared" si="37"/>
        <v>1.5807115946220043</v>
      </c>
      <c r="E121">
        <f t="shared" si="27"/>
        <v>1.7800000103806599</v>
      </c>
      <c r="F121">
        <f t="shared" si="38"/>
        <v>2.0438517599005706</v>
      </c>
      <c r="G121">
        <f t="shared" si="39"/>
        <v>1.0600000010823742</v>
      </c>
      <c r="H121">
        <f t="shared" si="40"/>
        <v>3.497395953567342</v>
      </c>
      <c r="I121">
        <f t="shared" si="26"/>
        <v>0.36000000009915889</v>
      </c>
      <c r="J121">
        <f t="shared" si="41"/>
        <v>3.7085761394991055</v>
      </c>
      <c r="K121">
        <f t="shared" si="28"/>
        <v>0.31999999954505626</v>
      </c>
      <c r="L121">
        <f t="shared" si="42"/>
        <v>4.4125180068838483E-2</v>
      </c>
      <c r="M121">
        <f t="shared" si="29"/>
        <v>1.7800000002465723</v>
      </c>
      <c r="N121">
        <f t="shared" si="43"/>
        <v>5.7435094327766632E-2</v>
      </c>
      <c r="O121">
        <f t="shared" si="30"/>
        <v>1.0600000000882279</v>
      </c>
      <c r="P121">
        <f t="shared" si="44"/>
        <v>0.10989639578118833</v>
      </c>
      <c r="Q121">
        <f t="shared" si="31"/>
        <v>0.35999999967085194</v>
      </c>
      <c r="R121">
        <f t="shared" si="45"/>
        <v>0.1191588480025419</v>
      </c>
      <c r="S121">
        <f t="shared" si="32"/>
        <v>0.32000000070283635</v>
      </c>
      <c r="T121">
        <f t="shared" si="46"/>
        <v>1.2709977143345585</v>
      </c>
      <c r="U121">
        <f t="shared" si="33"/>
        <v>2.4207571522143999E-3</v>
      </c>
      <c r="V121">
        <f t="shared" si="47"/>
        <v>1.6470312453471969</v>
      </c>
      <c r="W121">
        <f t="shared" si="34"/>
        <v>2.4529242584804991E-3</v>
      </c>
      <c r="X121">
        <f t="shared" si="48"/>
        <v>-0.706551022308191</v>
      </c>
      <c r="Y121">
        <f t="shared" si="35"/>
        <v>2.3693709984487022E-3</v>
      </c>
      <c r="Z121">
        <f t="shared" si="49"/>
        <v>-0.74941052868648017</v>
      </c>
      <c r="AA121">
        <f t="shared" si="36"/>
        <v>2.3634285091425514E-3</v>
      </c>
    </row>
    <row r="122" spans="4:27" x14ac:dyDescent="0.5">
      <c r="D122">
        <f t="shared" si="37"/>
        <v>1.58071159698865</v>
      </c>
      <c r="E122">
        <f t="shared" si="27"/>
        <v>1.7800000050506182</v>
      </c>
      <c r="F122">
        <f t="shared" si="38"/>
        <v>2.0438517606672795</v>
      </c>
      <c r="G122">
        <f t="shared" si="39"/>
        <v>1.0600000002871</v>
      </c>
      <c r="H122">
        <f t="shared" si="40"/>
        <v>3.4973959561985914</v>
      </c>
      <c r="I122">
        <f t="shared" si="26"/>
        <v>0.35999999955747036</v>
      </c>
      <c r="J122">
        <f t="shared" si="41"/>
        <v>3.7085761339173819</v>
      </c>
      <c r="K122">
        <f t="shared" si="28"/>
        <v>0.32000000050831079</v>
      </c>
      <c r="L122">
        <f t="shared" si="42"/>
        <v>4.4125180129286068E-2</v>
      </c>
      <c r="M122">
        <f t="shared" si="29"/>
        <v>1.7799999953697507</v>
      </c>
      <c r="N122">
        <f t="shared" si="43"/>
        <v>5.7435094347349488E-2</v>
      </c>
      <c r="O122">
        <f t="shared" si="30"/>
        <v>1.0599999993654163</v>
      </c>
      <c r="P122">
        <f t="shared" si="44"/>
        <v>0.10989639571398238</v>
      </c>
      <c r="Q122">
        <f t="shared" si="31"/>
        <v>0.36000000011113464</v>
      </c>
      <c r="R122">
        <f t="shared" si="45"/>
        <v>0.11915884807382457</v>
      </c>
      <c r="S122">
        <f t="shared" si="32"/>
        <v>0.32000000032000336</v>
      </c>
      <c r="T122">
        <f t="shared" si="46"/>
        <v>1.2709977143322466</v>
      </c>
      <c r="U122">
        <f t="shared" si="33"/>
        <v>2.4207571522141388E-3</v>
      </c>
      <c r="V122">
        <f t="shared" si="47"/>
        <v>1.6470312453442011</v>
      </c>
      <c r="W122">
        <f t="shared" si="34"/>
        <v>2.4529242584801535E-3</v>
      </c>
      <c r="X122">
        <f t="shared" si="48"/>
        <v>-0.7065510223088336</v>
      </c>
      <c r="Y122">
        <f t="shared" si="35"/>
        <v>2.369370998448631E-3</v>
      </c>
      <c r="Z122">
        <f t="shared" si="49"/>
        <v>-0.74941052868716174</v>
      </c>
      <c r="AA122">
        <f t="shared" si="36"/>
        <v>2.3634285091424768E-3</v>
      </c>
    </row>
    <row r="123" spans="4:27" x14ac:dyDescent="0.5">
      <c r="D123">
        <f t="shared" si="37"/>
        <v>1.5807115993552958</v>
      </c>
      <c r="E123">
        <f t="shared" si="27"/>
        <v>1.7799999997205762</v>
      </c>
      <c r="F123">
        <f t="shared" si="38"/>
        <v>2.0438517614339884</v>
      </c>
      <c r="G123">
        <f t="shared" si="39"/>
        <v>1.0599999994918254</v>
      </c>
      <c r="H123">
        <f t="shared" si="40"/>
        <v>3.4973959548829665</v>
      </c>
      <c r="I123">
        <f t="shared" si="26"/>
        <v>0.35999999982831465</v>
      </c>
      <c r="J123">
        <f t="shared" si="41"/>
        <v>3.7085761367082437</v>
      </c>
      <c r="K123">
        <f t="shared" si="28"/>
        <v>0.3200000000266835</v>
      </c>
      <c r="L123">
        <f t="shared" si="42"/>
        <v>4.4125180099062272E-2</v>
      </c>
      <c r="M123">
        <f t="shared" si="29"/>
        <v>1.779999997808162</v>
      </c>
      <c r="N123">
        <f t="shared" si="43"/>
        <v>5.7435094337558057E-2</v>
      </c>
      <c r="O123">
        <f t="shared" si="30"/>
        <v>1.0599999997268224</v>
      </c>
      <c r="P123">
        <f t="shared" si="44"/>
        <v>0.10989639578118833</v>
      </c>
      <c r="Q123">
        <f t="shared" si="31"/>
        <v>0.35999999967085194</v>
      </c>
      <c r="R123">
        <f t="shared" si="45"/>
        <v>0.11915884814510724</v>
      </c>
      <c r="S123">
        <f t="shared" si="32"/>
        <v>0.31999999993717043</v>
      </c>
      <c r="T123">
        <f t="shared" si="46"/>
        <v>1.2709977143299347</v>
      </c>
      <c r="U123">
        <f t="shared" si="33"/>
        <v>2.4207571522138782E-3</v>
      </c>
      <c r="V123">
        <f t="shared" si="47"/>
        <v>1.6470312453412053</v>
      </c>
      <c r="W123">
        <f t="shared" si="34"/>
        <v>2.452924258479807E-3</v>
      </c>
      <c r="X123">
        <f t="shared" si="48"/>
        <v>-0.7065510223094762</v>
      </c>
      <c r="Y123">
        <f t="shared" si="35"/>
        <v>2.3693709984485608E-3</v>
      </c>
      <c r="Z123">
        <f t="shared" si="49"/>
        <v>-0.74941052868750258</v>
      </c>
      <c r="AA123">
        <f t="shared" si="36"/>
        <v>2.3634285091424395E-3</v>
      </c>
    </row>
    <row r="124" spans="4:27" x14ac:dyDescent="0.5">
      <c r="D124">
        <f t="shared" si="37"/>
        <v>1.58071159698865</v>
      </c>
      <c r="E124">
        <f t="shared" si="27"/>
        <v>1.7800000050506182</v>
      </c>
      <c r="F124">
        <f t="shared" si="38"/>
        <v>2.0438517610506342</v>
      </c>
      <c r="G124">
        <f t="shared" si="39"/>
        <v>1.0599999998894625</v>
      </c>
      <c r="H124">
        <f t="shared" si="40"/>
        <v>3.4973959535673416</v>
      </c>
      <c r="I124">
        <f t="shared" si="26"/>
        <v>0.360000000099159</v>
      </c>
      <c r="J124">
        <f t="shared" si="41"/>
        <v>3.7085761394991055</v>
      </c>
      <c r="K124">
        <f t="shared" si="28"/>
        <v>0.31999999954505626</v>
      </c>
      <c r="L124">
        <f t="shared" si="42"/>
        <v>4.4125180068838477E-2</v>
      </c>
      <c r="M124">
        <f t="shared" si="29"/>
        <v>1.780000000246573</v>
      </c>
      <c r="N124">
        <f t="shared" si="43"/>
        <v>5.7435094327766625E-2</v>
      </c>
      <c r="O124">
        <f t="shared" si="30"/>
        <v>1.0600000000882284</v>
      </c>
      <c r="P124">
        <f t="shared" si="44"/>
        <v>0.10989639574758536</v>
      </c>
      <c r="Q124">
        <f t="shared" si="31"/>
        <v>0.35999999989099324</v>
      </c>
      <c r="R124">
        <f t="shared" si="45"/>
        <v>0.11915884807382457</v>
      </c>
      <c r="S124">
        <f t="shared" si="32"/>
        <v>0.32000000032000336</v>
      </c>
      <c r="T124">
        <f t="shared" si="46"/>
        <v>1.2709977143276228</v>
      </c>
      <c r="U124">
        <f t="shared" si="33"/>
        <v>2.4207571522136162E-3</v>
      </c>
      <c r="V124">
        <f t="shared" si="47"/>
        <v>1.6470312453382094</v>
      </c>
      <c r="W124">
        <f t="shared" si="34"/>
        <v>2.4529242584794618E-3</v>
      </c>
      <c r="X124">
        <f t="shared" si="48"/>
        <v>-0.70655102231011879</v>
      </c>
      <c r="Y124">
        <f t="shared" si="35"/>
        <v>2.3693709984484905E-3</v>
      </c>
      <c r="Z124">
        <f t="shared" si="49"/>
        <v>-0.74941052868784341</v>
      </c>
      <c r="AA124">
        <f t="shared" si="36"/>
        <v>2.3634285091424017E-3</v>
      </c>
    </row>
    <row r="125" spans="4:27" x14ac:dyDescent="0.5">
      <c r="D125">
        <f t="shared" si="37"/>
        <v>1.5807115981719728</v>
      </c>
      <c r="E125">
        <f t="shared" si="27"/>
        <v>1.7800000023855977</v>
      </c>
      <c r="F125">
        <f t="shared" si="38"/>
        <v>2.0438517606672799</v>
      </c>
      <c r="G125">
        <f t="shared" si="39"/>
        <v>1.0600000002870995</v>
      </c>
      <c r="H125">
        <f t="shared" si="40"/>
        <v>3.4973959548829665</v>
      </c>
      <c r="I125">
        <f t="shared" si="26"/>
        <v>0.35999999982831465</v>
      </c>
      <c r="J125">
        <f t="shared" si="41"/>
        <v>3.7085761381036746</v>
      </c>
      <c r="K125">
        <f t="shared" si="28"/>
        <v>0.31999999978586985</v>
      </c>
      <c r="L125">
        <f t="shared" si="42"/>
        <v>4.4125180099062272E-2</v>
      </c>
      <c r="M125">
        <f t="shared" si="29"/>
        <v>1.779999997808162</v>
      </c>
      <c r="N125">
        <f t="shared" si="43"/>
        <v>5.7435094337558057E-2</v>
      </c>
      <c r="O125">
        <f t="shared" si="30"/>
        <v>1.0599999997268224</v>
      </c>
      <c r="P125">
        <f t="shared" si="44"/>
        <v>0.10989639571398239</v>
      </c>
      <c r="Q125">
        <f t="shared" si="31"/>
        <v>0.36000000011113453</v>
      </c>
      <c r="R125">
        <f t="shared" si="45"/>
        <v>0.11915884810946591</v>
      </c>
      <c r="S125">
        <f t="shared" si="32"/>
        <v>0.32000000012858687</v>
      </c>
      <c r="T125">
        <f t="shared" si="46"/>
        <v>1.2709977143253108</v>
      </c>
      <c r="U125">
        <f t="shared" si="33"/>
        <v>2.4207571522133556E-3</v>
      </c>
      <c r="V125">
        <f t="shared" si="47"/>
        <v>1.6470312453352136</v>
      </c>
      <c r="W125">
        <f t="shared" si="34"/>
        <v>2.4529242584791157E-3</v>
      </c>
      <c r="X125">
        <f t="shared" si="48"/>
        <v>-0.70655102231044009</v>
      </c>
      <c r="Y125">
        <f t="shared" si="35"/>
        <v>2.3693709984484545E-3</v>
      </c>
      <c r="Z125">
        <f t="shared" si="49"/>
        <v>-0.74941052868818425</v>
      </c>
      <c r="AA125">
        <f t="shared" si="36"/>
        <v>2.3634285091423644E-3</v>
      </c>
    </row>
    <row r="126" spans="4:27" x14ac:dyDescent="0.5">
      <c r="D126">
        <f t="shared" si="37"/>
        <v>1.5807115993552956</v>
      </c>
      <c r="E126">
        <f t="shared" si="27"/>
        <v>1.7799999997205769</v>
      </c>
      <c r="F126">
        <f t="shared" si="38"/>
        <v>2.0438517608589573</v>
      </c>
      <c r="G126">
        <f t="shared" si="39"/>
        <v>1.0600000000882808</v>
      </c>
      <c r="H126">
        <f t="shared" si="40"/>
        <v>3.497395954225154</v>
      </c>
      <c r="I126">
        <f t="shared" si="26"/>
        <v>0.35999999996373683</v>
      </c>
      <c r="J126">
        <f t="shared" si="41"/>
        <v>3.7085761367082437</v>
      </c>
      <c r="K126">
        <f t="shared" si="28"/>
        <v>0.3200000000266835</v>
      </c>
      <c r="L126">
        <f t="shared" si="42"/>
        <v>4.4125180083950374E-2</v>
      </c>
      <c r="M126">
        <f t="shared" si="29"/>
        <v>1.7799999990273674</v>
      </c>
      <c r="N126">
        <f t="shared" si="43"/>
        <v>5.7435094332662341E-2</v>
      </c>
      <c r="O126">
        <f t="shared" si="30"/>
        <v>1.0599999999075254</v>
      </c>
      <c r="P126">
        <f t="shared" si="44"/>
        <v>0.10989639573078389</v>
      </c>
      <c r="Q126">
        <f t="shared" si="31"/>
        <v>0.36000000000106386</v>
      </c>
      <c r="R126">
        <f t="shared" si="45"/>
        <v>0.11915884814510724</v>
      </c>
      <c r="S126">
        <f t="shared" si="32"/>
        <v>0.31999999993717043</v>
      </c>
      <c r="T126">
        <f t="shared" si="46"/>
        <v>1.2709977143229989</v>
      </c>
      <c r="U126">
        <f t="shared" si="33"/>
        <v>2.4207571522130949E-3</v>
      </c>
      <c r="V126">
        <f t="shared" si="47"/>
        <v>1.6470312453322178</v>
      </c>
      <c r="W126">
        <f t="shared" si="34"/>
        <v>2.4529242584787692E-3</v>
      </c>
      <c r="X126">
        <f t="shared" si="48"/>
        <v>-0.70655102231076139</v>
      </c>
      <c r="Y126">
        <f t="shared" si="35"/>
        <v>2.3693709984484198E-3</v>
      </c>
      <c r="Z126">
        <f t="shared" si="49"/>
        <v>-0.74941052868852509</v>
      </c>
      <c r="AA126">
        <f t="shared" si="36"/>
        <v>2.363428509142328E-3</v>
      </c>
    </row>
    <row r="127" spans="4:27" x14ac:dyDescent="0.5">
      <c r="D127">
        <f t="shared" si="37"/>
        <v>1.5807115981719728</v>
      </c>
      <c r="E127">
        <f t="shared" si="27"/>
        <v>1.7800000023855977</v>
      </c>
      <c r="F127">
        <f t="shared" si="38"/>
        <v>2.0438517610506346</v>
      </c>
      <c r="G127">
        <f t="shared" si="39"/>
        <v>1.059999999889462</v>
      </c>
      <c r="H127">
        <f t="shared" si="40"/>
        <v>3.4973959535673416</v>
      </c>
      <c r="I127">
        <f t="shared" si="26"/>
        <v>0.360000000099159</v>
      </c>
      <c r="J127">
        <f t="shared" si="41"/>
        <v>3.7085761381036746</v>
      </c>
      <c r="K127">
        <f t="shared" si="28"/>
        <v>0.31999999978586985</v>
      </c>
      <c r="L127">
        <f t="shared" si="42"/>
        <v>4.4125180068838477E-2</v>
      </c>
      <c r="M127">
        <f t="shared" si="29"/>
        <v>1.780000000246573</v>
      </c>
      <c r="N127">
        <f t="shared" si="43"/>
        <v>5.7435094327766625E-2</v>
      </c>
      <c r="O127">
        <f t="shared" si="30"/>
        <v>1.0600000000882284</v>
      </c>
      <c r="P127">
        <f t="shared" si="44"/>
        <v>0.10989639574758538</v>
      </c>
      <c r="Q127">
        <f t="shared" si="31"/>
        <v>0.35999999989099313</v>
      </c>
      <c r="R127">
        <f t="shared" si="45"/>
        <v>0.11915884810946591</v>
      </c>
      <c r="S127">
        <f t="shared" si="32"/>
        <v>0.32000000012858687</v>
      </c>
      <c r="T127">
        <f t="shared" si="46"/>
        <v>1.270997714320687</v>
      </c>
      <c r="U127">
        <f t="shared" si="33"/>
        <v>2.4207571522128334E-3</v>
      </c>
      <c r="V127">
        <f t="shared" si="47"/>
        <v>1.647031245329222</v>
      </c>
      <c r="W127">
        <f t="shared" si="34"/>
        <v>2.452924258478424E-3</v>
      </c>
      <c r="X127">
        <f t="shared" si="48"/>
        <v>-0.70655102231108269</v>
      </c>
      <c r="Y127">
        <f t="shared" si="35"/>
        <v>2.3693709984483843E-3</v>
      </c>
      <c r="Z127">
        <f t="shared" si="49"/>
        <v>-0.74941052868886593</v>
      </c>
      <c r="AA127">
        <f t="shared" si="36"/>
        <v>2.3634285091422907E-3</v>
      </c>
    </row>
    <row r="128" spans="4:27" x14ac:dyDescent="0.5">
      <c r="D128">
        <f t="shared" si="37"/>
        <v>1.5807115987636342</v>
      </c>
      <c r="E128">
        <f t="shared" si="27"/>
        <v>1.7800000010530874</v>
      </c>
      <c r="F128">
        <f t="shared" si="38"/>
        <v>2.0438517609547961</v>
      </c>
      <c r="G128">
        <f t="shared" si="39"/>
        <v>1.0599999999888712</v>
      </c>
      <c r="H128">
        <f t="shared" si="40"/>
        <v>3.4973959538962478</v>
      </c>
      <c r="I128">
        <f t="shared" si="26"/>
        <v>0.36000000003144789</v>
      </c>
      <c r="J128">
        <f t="shared" si="41"/>
        <v>3.7085761374059594</v>
      </c>
      <c r="K128">
        <f t="shared" si="28"/>
        <v>0.31999999990627659</v>
      </c>
      <c r="L128">
        <f t="shared" si="42"/>
        <v>4.4125180083950374E-2</v>
      </c>
      <c r="M128">
        <f t="shared" si="29"/>
        <v>1.7799999990273674</v>
      </c>
      <c r="N128">
        <f t="shared" si="43"/>
        <v>5.7435094332662341E-2</v>
      </c>
      <c r="O128">
        <f t="shared" si="30"/>
        <v>1.0599999999075254</v>
      </c>
      <c r="P128">
        <f t="shared" si="44"/>
        <v>0.10989639573918464</v>
      </c>
      <c r="Q128">
        <f t="shared" si="31"/>
        <v>0.35999999994602849</v>
      </c>
      <c r="R128">
        <f t="shared" si="45"/>
        <v>0.11915884812728658</v>
      </c>
      <c r="S128">
        <f t="shared" si="32"/>
        <v>0.3200000000328786</v>
      </c>
      <c r="T128">
        <f t="shared" si="46"/>
        <v>1.270997714318375</v>
      </c>
      <c r="U128">
        <f t="shared" si="33"/>
        <v>2.4207571522125724E-3</v>
      </c>
      <c r="V128">
        <f t="shared" si="47"/>
        <v>1.6470312453262261</v>
      </c>
      <c r="W128">
        <f t="shared" si="34"/>
        <v>2.4529242584780779E-3</v>
      </c>
      <c r="X128">
        <f t="shared" si="48"/>
        <v>-0.70655102231140399</v>
      </c>
      <c r="Y128">
        <f t="shared" si="35"/>
        <v>2.3693709984483492E-3</v>
      </c>
      <c r="Z128">
        <f t="shared" si="49"/>
        <v>-0.74941052868920677</v>
      </c>
      <c r="AA128">
        <f t="shared" si="36"/>
        <v>2.3634285091422534E-3</v>
      </c>
    </row>
    <row r="129" spans="4:27" x14ac:dyDescent="0.5">
      <c r="D129">
        <f t="shared" si="37"/>
        <v>1.5807115993552956</v>
      </c>
      <c r="E129">
        <f t="shared" si="27"/>
        <v>1.7799999997205769</v>
      </c>
      <c r="F129">
        <f t="shared" si="38"/>
        <v>2.0438517608589577</v>
      </c>
      <c r="G129">
        <f t="shared" si="39"/>
        <v>1.0600000000882803</v>
      </c>
      <c r="H129">
        <f t="shared" si="40"/>
        <v>3.497395954225154</v>
      </c>
      <c r="I129">
        <f t="shared" si="26"/>
        <v>0.35999999996373683</v>
      </c>
      <c r="J129">
        <f t="shared" si="41"/>
        <v>3.7085761367082442</v>
      </c>
      <c r="K129">
        <f t="shared" si="28"/>
        <v>0.32000000002668338</v>
      </c>
      <c r="L129">
        <f t="shared" si="42"/>
        <v>4.4125180076394425E-2</v>
      </c>
      <c r="M129">
        <f t="shared" si="29"/>
        <v>1.7799999996369702</v>
      </c>
      <c r="N129">
        <f t="shared" si="43"/>
        <v>5.7435094330214487E-2</v>
      </c>
      <c r="O129">
        <f t="shared" si="30"/>
        <v>1.0599999999978766</v>
      </c>
      <c r="P129">
        <f t="shared" si="44"/>
        <v>0.1098963957307839</v>
      </c>
      <c r="Q129">
        <f t="shared" si="31"/>
        <v>0.3600000000010638</v>
      </c>
      <c r="R129">
        <f t="shared" si="45"/>
        <v>0.11915884814510726</v>
      </c>
      <c r="S129">
        <f t="shared" si="32"/>
        <v>0.31999999993717038</v>
      </c>
      <c r="T129">
        <f t="shared" si="46"/>
        <v>1.2709977143160631</v>
      </c>
      <c r="U129">
        <f t="shared" si="33"/>
        <v>2.4207571522123108E-3</v>
      </c>
      <c r="V129">
        <f t="shared" si="47"/>
        <v>1.6470312453232303</v>
      </c>
      <c r="W129">
        <f t="shared" si="34"/>
        <v>2.4529242584777327E-3</v>
      </c>
      <c r="X129">
        <f t="shared" si="48"/>
        <v>-0.70655102231172529</v>
      </c>
      <c r="Y129">
        <f t="shared" si="35"/>
        <v>2.3693709984483132E-3</v>
      </c>
      <c r="Z129">
        <f t="shared" si="49"/>
        <v>-0.74941052868954761</v>
      </c>
      <c r="AA129">
        <f t="shared" si="36"/>
        <v>2.3634285091422161E-3</v>
      </c>
    </row>
    <row r="130" spans="4:27" x14ac:dyDescent="0.5">
      <c r="D130">
        <f t="shared" si="37"/>
        <v>1.5807115987636342</v>
      </c>
      <c r="E130">
        <f t="shared" si="27"/>
        <v>1.7800000010530874</v>
      </c>
      <c r="F130">
        <f t="shared" si="38"/>
        <v>2.0438517609068771</v>
      </c>
      <c r="G130">
        <f t="shared" si="39"/>
        <v>1.0600000000385756</v>
      </c>
      <c r="H130">
        <f t="shared" si="40"/>
        <v>3.4973959540607007</v>
      </c>
      <c r="I130">
        <f t="shared" si="26"/>
        <v>0.35999999999759241</v>
      </c>
      <c r="J130">
        <f t="shared" si="41"/>
        <v>3.7085761374059594</v>
      </c>
      <c r="K130">
        <f t="shared" si="28"/>
        <v>0.31999999990627659</v>
      </c>
      <c r="L130">
        <f t="shared" si="42"/>
        <v>4.4125180068838477E-2</v>
      </c>
      <c r="M130">
        <f t="shared" si="29"/>
        <v>1.780000000246573</v>
      </c>
      <c r="N130">
        <f t="shared" si="43"/>
        <v>5.7435094327766632E-2</v>
      </c>
      <c r="O130">
        <f t="shared" si="30"/>
        <v>1.0600000000882279</v>
      </c>
      <c r="P130">
        <f t="shared" si="44"/>
        <v>0.10989639573918464</v>
      </c>
      <c r="Q130">
        <f t="shared" si="31"/>
        <v>0.35999999994602849</v>
      </c>
      <c r="R130">
        <f t="shared" si="45"/>
        <v>0.11915884813619693</v>
      </c>
      <c r="S130">
        <f t="shared" si="32"/>
        <v>0.31999999998502443</v>
      </c>
      <c r="T130">
        <f t="shared" si="46"/>
        <v>1.2709977143137512</v>
      </c>
      <c r="U130">
        <f t="shared" si="33"/>
        <v>2.4207571522120502E-3</v>
      </c>
      <c r="V130">
        <f t="shared" si="47"/>
        <v>1.6470312453202345</v>
      </c>
      <c r="W130">
        <f t="shared" si="34"/>
        <v>2.4529242584773862E-3</v>
      </c>
      <c r="X130">
        <f t="shared" si="48"/>
        <v>-0.70655102231204658</v>
      </c>
      <c r="Y130">
        <f t="shared" si="35"/>
        <v>2.369370998448278E-3</v>
      </c>
      <c r="Z130">
        <f t="shared" si="49"/>
        <v>-0.74941052868988844</v>
      </c>
      <c r="AA130">
        <f t="shared" si="36"/>
        <v>2.3634285091421784E-3</v>
      </c>
    </row>
    <row r="131" spans="4:27" x14ac:dyDescent="0.5">
      <c r="D131">
        <f t="shared" si="37"/>
        <v>1.5807115990594649</v>
      </c>
      <c r="E131">
        <f t="shared" si="27"/>
        <v>1.7800000003868319</v>
      </c>
      <c r="F131">
        <f t="shared" si="38"/>
        <v>2.0438517609547966</v>
      </c>
      <c r="G131">
        <f t="shared" si="39"/>
        <v>1.0599999999888707</v>
      </c>
      <c r="H131">
        <f t="shared" si="40"/>
        <v>3.4973959538962474</v>
      </c>
      <c r="I131">
        <f t="shared" si="26"/>
        <v>0.360000000031448</v>
      </c>
      <c r="J131">
        <f t="shared" si="41"/>
        <v>3.7085761370571015</v>
      </c>
      <c r="K131">
        <f t="shared" si="28"/>
        <v>0.31999999996648004</v>
      </c>
      <c r="L131">
        <f t="shared" si="42"/>
        <v>4.4125180076394425E-2</v>
      </c>
      <c r="M131">
        <f t="shared" si="29"/>
        <v>1.7799999996369702</v>
      </c>
      <c r="N131">
        <f t="shared" si="43"/>
        <v>5.7435094328990563E-2</v>
      </c>
      <c r="O131">
        <f t="shared" si="30"/>
        <v>1.0600000000430523</v>
      </c>
      <c r="P131">
        <f t="shared" si="44"/>
        <v>0.10989639573498428</v>
      </c>
      <c r="Q131">
        <f t="shared" si="31"/>
        <v>0.35999999997354604</v>
      </c>
      <c r="R131">
        <f t="shared" si="45"/>
        <v>0.1191588481272866</v>
      </c>
      <c r="S131">
        <f t="shared" si="32"/>
        <v>0.32000000003287854</v>
      </c>
      <c r="T131">
        <f t="shared" si="46"/>
        <v>1.2709977143114393</v>
      </c>
      <c r="U131">
        <f t="shared" si="33"/>
        <v>2.4207571522117887E-3</v>
      </c>
      <c r="V131">
        <f t="shared" si="47"/>
        <v>1.6470312453172387</v>
      </c>
      <c r="W131">
        <f t="shared" si="34"/>
        <v>2.4529242584770401E-3</v>
      </c>
      <c r="X131">
        <f t="shared" si="48"/>
        <v>-0.70655102231236788</v>
      </c>
      <c r="Y131">
        <f t="shared" si="35"/>
        <v>2.3693709984482433E-3</v>
      </c>
      <c r="Z131">
        <f t="shared" si="49"/>
        <v>-0.74941052869022928</v>
      </c>
      <c r="AA131">
        <f t="shared" si="36"/>
        <v>2.3634285091421415E-3</v>
      </c>
    </row>
    <row r="132" spans="4:27" x14ac:dyDescent="0.5">
      <c r="D132">
        <f t="shared" si="37"/>
        <v>1.5807115993552956</v>
      </c>
      <c r="E132">
        <f t="shared" si="27"/>
        <v>1.7799999997205769</v>
      </c>
      <c r="F132">
        <f t="shared" si="38"/>
        <v>2.0438517609068771</v>
      </c>
      <c r="G132">
        <f t="shared" si="39"/>
        <v>1.0600000000385756</v>
      </c>
      <c r="H132">
        <f t="shared" si="40"/>
        <v>3.497395953978474</v>
      </c>
      <c r="I132">
        <f t="shared" si="26"/>
        <v>0.36000000001452021</v>
      </c>
      <c r="J132">
        <f t="shared" si="41"/>
        <v>3.7085761367082437</v>
      </c>
      <c r="K132">
        <f t="shared" si="28"/>
        <v>0.3200000000266835</v>
      </c>
      <c r="L132">
        <f t="shared" si="42"/>
        <v>4.4125180072616454E-2</v>
      </c>
      <c r="M132">
        <f t="shared" si="29"/>
        <v>1.7799999999417713</v>
      </c>
      <c r="N132">
        <f t="shared" si="43"/>
        <v>5.7435094330214494E-2</v>
      </c>
      <c r="O132">
        <f t="shared" si="30"/>
        <v>1.0599999999978764</v>
      </c>
      <c r="P132">
        <f t="shared" si="44"/>
        <v>0.10989639573078391</v>
      </c>
      <c r="Q132">
        <f t="shared" si="31"/>
        <v>0.36000000000106364</v>
      </c>
      <c r="R132">
        <f t="shared" si="45"/>
        <v>0.11915884813174177</v>
      </c>
      <c r="S132">
        <f t="shared" si="32"/>
        <v>0.32000000000895146</v>
      </c>
      <c r="T132">
        <f t="shared" si="46"/>
        <v>1.2709977143091273</v>
      </c>
      <c r="U132">
        <f t="shared" si="33"/>
        <v>2.4207571522115276E-3</v>
      </c>
      <c r="V132">
        <f t="shared" si="47"/>
        <v>1.6470312453142428</v>
      </c>
      <c r="W132">
        <f t="shared" si="34"/>
        <v>2.4529242584766945E-3</v>
      </c>
      <c r="X132">
        <f t="shared" si="48"/>
        <v>-0.70655102231268918</v>
      </c>
      <c r="Y132">
        <f t="shared" si="35"/>
        <v>2.3693709984482078E-3</v>
      </c>
      <c r="Z132">
        <f t="shared" si="49"/>
        <v>-0.74941052869057012</v>
      </c>
      <c r="AA132">
        <f t="shared" si="36"/>
        <v>2.3634285091421038E-3</v>
      </c>
    </row>
    <row r="133" spans="4:27" x14ac:dyDescent="0.5">
      <c r="D133">
        <f t="shared" si="37"/>
        <v>1.5807115990594649</v>
      </c>
      <c r="E133">
        <f t="shared" si="27"/>
        <v>1.7800000003868319</v>
      </c>
      <c r="F133">
        <f t="shared" si="38"/>
        <v>2.0438517609308366</v>
      </c>
      <c r="G133">
        <f t="shared" si="39"/>
        <v>1.0600000000137233</v>
      </c>
      <c r="H133">
        <f t="shared" si="40"/>
        <v>3.4973959540607007</v>
      </c>
      <c r="I133">
        <f t="shared" si="26"/>
        <v>0.35999999999759241</v>
      </c>
      <c r="J133">
        <f t="shared" si="41"/>
        <v>3.7085761370571015</v>
      </c>
      <c r="K133">
        <f t="shared" si="28"/>
        <v>0.31999999996648004</v>
      </c>
      <c r="L133">
        <f t="shared" si="42"/>
        <v>4.4125180068838483E-2</v>
      </c>
      <c r="M133">
        <f t="shared" si="29"/>
        <v>1.7800000002465723</v>
      </c>
      <c r="N133">
        <f t="shared" si="43"/>
        <v>5.7435094328990563E-2</v>
      </c>
      <c r="O133">
        <f t="shared" si="30"/>
        <v>1.0600000000430523</v>
      </c>
      <c r="P133">
        <f t="shared" si="44"/>
        <v>0.10989639573498428</v>
      </c>
      <c r="Q133">
        <f t="shared" si="31"/>
        <v>0.35999999997354604</v>
      </c>
      <c r="R133">
        <f t="shared" si="45"/>
        <v>0.11915884813619694</v>
      </c>
      <c r="S133">
        <f t="shared" si="32"/>
        <v>0.31999999998502432</v>
      </c>
      <c r="T133">
        <f t="shared" si="46"/>
        <v>1.2709977143068154</v>
      </c>
      <c r="U133">
        <f t="shared" si="33"/>
        <v>2.4207571522112665E-3</v>
      </c>
      <c r="V133">
        <f t="shared" si="47"/>
        <v>1.647031245311247</v>
      </c>
      <c r="W133">
        <f t="shared" si="34"/>
        <v>2.4529242584763484E-3</v>
      </c>
      <c r="X133">
        <f t="shared" si="48"/>
        <v>-0.70655102231301048</v>
      </c>
      <c r="Y133">
        <f t="shared" si="35"/>
        <v>2.3693709984481726E-3</v>
      </c>
      <c r="Z133">
        <f t="shared" si="49"/>
        <v>-0.74941052869091096</v>
      </c>
      <c r="AA133">
        <f t="shared" si="36"/>
        <v>2.3634285091420669E-3</v>
      </c>
    </row>
    <row r="134" spans="4:27" x14ac:dyDescent="0.5">
      <c r="D134">
        <f t="shared" si="37"/>
        <v>1.5807115992073801</v>
      </c>
      <c r="E134">
        <f t="shared" si="27"/>
        <v>1.7800000000537046</v>
      </c>
      <c r="F134">
        <f t="shared" si="38"/>
        <v>2.0438517609547961</v>
      </c>
      <c r="G134">
        <f t="shared" si="39"/>
        <v>1.0599999999888712</v>
      </c>
      <c r="H134">
        <f t="shared" si="40"/>
        <v>3.497395953978474</v>
      </c>
      <c r="I134">
        <f t="shared" si="26"/>
        <v>0.36000000001452021</v>
      </c>
      <c r="J134">
        <f t="shared" si="41"/>
        <v>3.7085761368826726</v>
      </c>
      <c r="K134">
        <f t="shared" si="28"/>
        <v>0.3199999999965818</v>
      </c>
      <c r="L134">
        <f t="shared" si="42"/>
        <v>4.4125180070727466E-2</v>
      </c>
      <c r="M134">
        <f t="shared" si="29"/>
        <v>1.7800000000941723</v>
      </c>
      <c r="N134">
        <f t="shared" si="43"/>
        <v>5.7435094329602532E-2</v>
      </c>
      <c r="O134">
        <f t="shared" si="30"/>
        <v>1.0600000000204641</v>
      </c>
      <c r="P134">
        <f t="shared" si="44"/>
        <v>0.10989639573288409</v>
      </c>
      <c r="Q134">
        <f t="shared" si="31"/>
        <v>0.35999999998730486</v>
      </c>
      <c r="R134">
        <f t="shared" si="45"/>
        <v>0.11915884813396935</v>
      </c>
      <c r="S134">
        <f t="shared" si="32"/>
        <v>0.31999999999698792</v>
      </c>
      <c r="T134">
        <f t="shared" si="46"/>
        <v>1.2709977143045035</v>
      </c>
      <c r="U134">
        <f t="shared" si="33"/>
        <v>2.4207571522110059E-3</v>
      </c>
      <c r="V134">
        <f t="shared" si="47"/>
        <v>1.6470312453082512</v>
      </c>
      <c r="W134">
        <f t="shared" si="34"/>
        <v>2.4529242584760023E-3</v>
      </c>
      <c r="X134">
        <f t="shared" si="48"/>
        <v>-0.70655102231333178</v>
      </c>
      <c r="Y134">
        <f t="shared" si="35"/>
        <v>2.3693709984481367E-3</v>
      </c>
      <c r="Z134">
        <f t="shared" si="49"/>
        <v>-0.7494105286912518</v>
      </c>
      <c r="AA134">
        <f t="shared" si="36"/>
        <v>2.3634285091420292E-3</v>
      </c>
    </row>
    <row r="135" spans="4:27" x14ac:dyDescent="0.5">
      <c r="D135">
        <f t="shared" si="37"/>
        <v>1.5807115993552954</v>
      </c>
      <c r="E135">
        <f t="shared" si="27"/>
        <v>1.7799999997205773</v>
      </c>
      <c r="F135">
        <f t="shared" si="38"/>
        <v>2.0438517609308366</v>
      </c>
      <c r="G135">
        <f t="shared" si="39"/>
        <v>1.0600000000137233</v>
      </c>
      <c r="H135">
        <f t="shared" si="40"/>
        <v>3.4973959540195874</v>
      </c>
      <c r="I135">
        <f t="shared" si="26"/>
        <v>0.36000000000605636</v>
      </c>
      <c r="J135">
        <f t="shared" si="41"/>
        <v>3.7085761367082437</v>
      </c>
      <c r="K135">
        <f t="shared" si="28"/>
        <v>0.3200000000266835</v>
      </c>
      <c r="L135">
        <f t="shared" si="42"/>
        <v>4.4125180072616448E-2</v>
      </c>
      <c r="M135">
        <f t="shared" si="29"/>
        <v>1.7799999999417719</v>
      </c>
      <c r="N135">
        <f t="shared" si="43"/>
        <v>5.7435094330214501E-2</v>
      </c>
      <c r="O135">
        <f t="shared" si="30"/>
        <v>1.0599999999978762</v>
      </c>
      <c r="P135">
        <f t="shared" si="44"/>
        <v>0.10989639573078391</v>
      </c>
      <c r="Q135">
        <f t="shared" si="31"/>
        <v>0.36000000000106364</v>
      </c>
      <c r="R135">
        <f t="shared" si="45"/>
        <v>0.11915884813174175</v>
      </c>
      <c r="S135">
        <f t="shared" si="32"/>
        <v>0.32000000000895151</v>
      </c>
      <c r="T135">
        <f t="shared" si="46"/>
        <v>1.2709977143021916</v>
      </c>
      <c r="U135">
        <f t="shared" si="33"/>
        <v>2.420757152210744E-3</v>
      </c>
      <c r="V135">
        <f t="shared" si="47"/>
        <v>1.6470312453052554</v>
      </c>
      <c r="W135">
        <f t="shared" si="34"/>
        <v>2.4529242584756567E-3</v>
      </c>
      <c r="X135">
        <f t="shared" si="48"/>
        <v>-0.70655102231365308</v>
      </c>
      <c r="Y135">
        <f t="shared" si="35"/>
        <v>2.3693709984481015E-3</v>
      </c>
      <c r="Z135">
        <f t="shared" si="49"/>
        <v>-0.74941052869159264</v>
      </c>
      <c r="AA135">
        <f t="shared" si="36"/>
        <v>2.3634285091419919E-3</v>
      </c>
    </row>
    <row r="136" spans="4:27" x14ac:dyDescent="0.5">
      <c r="D136">
        <f t="shared" si="37"/>
        <v>1.5807115992813379</v>
      </c>
      <c r="E136">
        <f t="shared" si="27"/>
        <v>1.7799999998871407</v>
      </c>
      <c r="F136">
        <f t="shared" si="38"/>
        <v>2.0438517609428164</v>
      </c>
      <c r="G136">
        <f t="shared" si="39"/>
        <v>1.0600000000012975</v>
      </c>
      <c r="H136">
        <f t="shared" si="40"/>
        <v>3.4973959540607007</v>
      </c>
      <c r="I136">
        <f t="shared" si="26"/>
        <v>0.35999999999759241</v>
      </c>
      <c r="J136">
        <f t="shared" si="41"/>
        <v>3.7085761367954584</v>
      </c>
      <c r="K136">
        <f t="shared" si="28"/>
        <v>0.32000000001163259</v>
      </c>
      <c r="L136">
        <f t="shared" si="42"/>
        <v>4.4125180070727466E-2</v>
      </c>
      <c r="M136">
        <f t="shared" si="29"/>
        <v>1.7800000000941723</v>
      </c>
      <c r="N136">
        <f t="shared" si="43"/>
        <v>5.7435094329602532E-2</v>
      </c>
      <c r="O136">
        <f t="shared" si="30"/>
        <v>1.0600000000204641</v>
      </c>
      <c r="P136">
        <f t="shared" si="44"/>
        <v>0.10989639573288409</v>
      </c>
      <c r="Q136">
        <f t="shared" si="31"/>
        <v>0.35999999998730486</v>
      </c>
      <c r="R136">
        <f t="shared" si="45"/>
        <v>0.11915884813285554</v>
      </c>
      <c r="S136">
        <f t="shared" si="32"/>
        <v>0.32000000000296974</v>
      </c>
      <c r="T136">
        <f t="shared" si="46"/>
        <v>1.2709977142998796</v>
      </c>
      <c r="U136">
        <f t="shared" si="33"/>
        <v>2.4207571522104833E-3</v>
      </c>
      <c r="V136">
        <f t="shared" si="47"/>
        <v>1.6470312453022595</v>
      </c>
      <c r="W136">
        <f t="shared" si="34"/>
        <v>2.4529242584753106E-3</v>
      </c>
      <c r="X136">
        <f t="shared" si="48"/>
        <v>-0.70655102231397438</v>
      </c>
      <c r="Y136">
        <f t="shared" si="35"/>
        <v>2.3693709984480664E-3</v>
      </c>
      <c r="Z136">
        <f t="shared" si="49"/>
        <v>-0.74941052869193348</v>
      </c>
      <c r="AA136">
        <f t="shared" si="36"/>
        <v>2.3634285091419546E-3</v>
      </c>
    </row>
    <row r="137" spans="4:27" x14ac:dyDescent="0.5">
      <c r="D137">
        <f t="shared" si="37"/>
        <v>1.5807115992073804</v>
      </c>
      <c r="E137">
        <f t="shared" si="27"/>
        <v>1.7800000000537044</v>
      </c>
      <c r="F137">
        <f t="shared" si="38"/>
        <v>2.0438517609547961</v>
      </c>
      <c r="G137">
        <f t="shared" si="39"/>
        <v>1.0599999999888712</v>
      </c>
      <c r="H137">
        <f t="shared" si="40"/>
        <v>3.4973959540195874</v>
      </c>
      <c r="I137">
        <f t="shared" si="26"/>
        <v>0.36000000000605636</v>
      </c>
      <c r="J137">
        <f t="shared" si="41"/>
        <v>3.7085761368826731</v>
      </c>
      <c r="K137">
        <f t="shared" si="28"/>
        <v>0.31999999999658174</v>
      </c>
      <c r="L137">
        <f t="shared" si="42"/>
        <v>4.412518007167196E-2</v>
      </c>
      <c r="M137">
        <f t="shared" si="29"/>
        <v>1.7800000000179719</v>
      </c>
      <c r="N137">
        <f t="shared" si="43"/>
        <v>5.7435094329908516E-2</v>
      </c>
      <c r="O137">
        <f t="shared" si="30"/>
        <v>1.0600000000091701</v>
      </c>
      <c r="P137">
        <f t="shared" si="44"/>
        <v>0.109896395731834</v>
      </c>
      <c r="Q137">
        <f t="shared" si="31"/>
        <v>0.35999999999418425</v>
      </c>
      <c r="R137">
        <f t="shared" si="45"/>
        <v>0.11915884813396933</v>
      </c>
      <c r="S137">
        <f t="shared" si="32"/>
        <v>0.31999999999698803</v>
      </c>
      <c r="T137">
        <f t="shared" si="46"/>
        <v>1.2709977142975677</v>
      </c>
      <c r="U137">
        <f t="shared" si="33"/>
        <v>2.4207571522102214E-3</v>
      </c>
      <c r="V137">
        <f t="shared" si="47"/>
        <v>1.6470312452992637</v>
      </c>
      <c r="W137">
        <f t="shared" si="34"/>
        <v>2.4529242584749645E-3</v>
      </c>
      <c r="X137">
        <f t="shared" si="48"/>
        <v>-0.70655102231429567</v>
      </c>
      <c r="Y137">
        <f t="shared" si="35"/>
        <v>2.3693709984480313E-3</v>
      </c>
      <c r="Z137">
        <f t="shared" si="49"/>
        <v>-0.74941052869227431</v>
      </c>
      <c r="AA137">
        <f t="shared" si="36"/>
        <v>2.3634285091419173E-3</v>
      </c>
    </row>
    <row r="138" spans="4:27" x14ac:dyDescent="0.5">
      <c r="D138">
        <f t="shared" si="37"/>
        <v>1.5807115992813379</v>
      </c>
      <c r="E138">
        <f t="shared" si="27"/>
        <v>1.7799999998871407</v>
      </c>
      <c r="F138">
        <f t="shared" si="38"/>
        <v>2.0438517609488063</v>
      </c>
      <c r="G138">
        <f t="shared" si="39"/>
        <v>1.0599999999950842</v>
      </c>
      <c r="H138">
        <f t="shared" si="40"/>
        <v>3.4973959540401438</v>
      </c>
      <c r="I138">
        <f t="shared" si="26"/>
        <v>0.36000000000182442</v>
      </c>
      <c r="J138">
        <f t="shared" si="41"/>
        <v>3.7085761367954584</v>
      </c>
      <c r="K138">
        <f t="shared" si="28"/>
        <v>0.32000000001163259</v>
      </c>
      <c r="L138">
        <f t="shared" si="42"/>
        <v>4.4125180072616454E-2</v>
      </c>
      <c r="M138">
        <f t="shared" si="29"/>
        <v>1.7799999999417713</v>
      </c>
      <c r="N138">
        <f t="shared" si="43"/>
        <v>5.7435094330214501E-2</v>
      </c>
      <c r="O138">
        <f t="shared" si="30"/>
        <v>1.0599999999978762</v>
      </c>
      <c r="P138">
        <f t="shared" si="44"/>
        <v>0.10989639573078391</v>
      </c>
      <c r="Q138">
        <f t="shared" si="31"/>
        <v>0.36000000000106364</v>
      </c>
      <c r="R138">
        <f t="shared" si="45"/>
        <v>0.11915884813341243</v>
      </c>
      <c r="S138">
        <f t="shared" si="32"/>
        <v>0.31999999999997891</v>
      </c>
      <c r="T138">
        <f t="shared" si="46"/>
        <v>1.2709977142952558</v>
      </c>
      <c r="U138">
        <f t="shared" si="33"/>
        <v>2.4207571522099607E-3</v>
      </c>
      <c r="V138">
        <f t="shared" si="47"/>
        <v>1.6470312452977658</v>
      </c>
      <c r="W138">
        <f t="shared" si="34"/>
        <v>2.4529242584747919E-3</v>
      </c>
      <c r="X138">
        <f t="shared" si="48"/>
        <v>-0.70655102231461697</v>
      </c>
      <c r="Y138">
        <f t="shared" si="35"/>
        <v>2.3693709984479957E-3</v>
      </c>
      <c r="Z138">
        <f t="shared" si="49"/>
        <v>-0.74941052869261515</v>
      </c>
      <c r="AA138">
        <f t="shared" si="36"/>
        <v>2.36342850914188E-3</v>
      </c>
    </row>
    <row r="139" spans="4:27" x14ac:dyDescent="0.5">
      <c r="D139">
        <f t="shared" si="37"/>
        <v>1.580711599244359</v>
      </c>
      <c r="E139">
        <f t="shared" si="27"/>
        <v>1.7799999999704228</v>
      </c>
      <c r="F139">
        <f t="shared" si="38"/>
        <v>2.0438517609428164</v>
      </c>
      <c r="G139">
        <f t="shared" si="39"/>
        <v>1.0600000000012975</v>
      </c>
      <c r="H139">
        <f t="shared" si="40"/>
        <v>3.4973959540607003</v>
      </c>
      <c r="I139">
        <f t="shared" si="26"/>
        <v>0.35999999999759252</v>
      </c>
      <c r="J139">
        <f t="shared" si="41"/>
        <v>3.7085761368390657</v>
      </c>
      <c r="K139">
        <f t="shared" si="28"/>
        <v>0.32000000000410717</v>
      </c>
      <c r="L139">
        <f t="shared" si="42"/>
        <v>4.4125180072144207E-2</v>
      </c>
      <c r="M139">
        <f t="shared" si="29"/>
        <v>1.7799999999798717</v>
      </c>
      <c r="N139">
        <f t="shared" si="43"/>
        <v>5.7435094329908516E-2</v>
      </c>
      <c r="O139">
        <f t="shared" si="30"/>
        <v>1.0600000000091701</v>
      </c>
      <c r="P139">
        <f t="shared" si="44"/>
        <v>0.109896395731834</v>
      </c>
      <c r="Q139">
        <f t="shared" si="31"/>
        <v>0.35999999999418425</v>
      </c>
      <c r="R139">
        <f t="shared" si="45"/>
        <v>0.11915884813285553</v>
      </c>
      <c r="S139">
        <f t="shared" si="32"/>
        <v>0.3200000000029698</v>
      </c>
      <c r="T139">
        <f t="shared" si="46"/>
        <v>1.2709977142929438</v>
      </c>
      <c r="U139">
        <f t="shared" si="33"/>
        <v>2.4207571522097001E-3</v>
      </c>
      <c r="V139">
        <f t="shared" si="47"/>
        <v>1.6470312452962679</v>
      </c>
      <c r="W139">
        <f t="shared" si="34"/>
        <v>2.4529242584746189E-3</v>
      </c>
      <c r="X139">
        <f t="shared" si="48"/>
        <v>-0.70655102231493827</v>
      </c>
      <c r="Y139">
        <f t="shared" si="35"/>
        <v>2.3693709984479601E-3</v>
      </c>
      <c r="Z139">
        <f t="shared" si="49"/>
        <v>-0.74941052869295599</v>
      </c>
      <c r="AA139">
        <f t="shared" si="36"/>
        <v>2.3634285091418423E-3</v>
      </c>
    </row>
    <row r="140" spans="4:27" x14ac:dyDescent="0.5">
      <c r="D140">
        <f t="shared" si="37"/>
        <v>1.5807115992073801</v>
      </c>
      <c r="E140">
        <f t="shared" si="27"/>
        <v>1.7800000000537046</v>
      </c>
      <c r="F140">
        <f t="shared" si="38"/>
        <v>2.0438517609488063</v>
      </c>
      <c r="G140">
        <f t="shared" si="39"/>
        <v>1.0599999999950842</v>
      </c>
      <c r="H140">
        <f t="shared" si="40"/>
        <v>3.4973959540504218</v>
      </c>
      <c r="I140">
        <f t="shared" si="26"/>
        <v>0.3599999999997085</v>
      </c>
      <c r="J140">
        <f t="shared" si="41"/>
        <v>3.7085761368826731</v>
      </c>
      <c r="K140">
        <f t="shared" si="28"/>
        <v>0.31999999999658174</v>
      </c>
      <c r="L140">
        <f t="shared" si="42"/>
        <v>4.412518007167196E-2</v>
      </c>
      <c r="M140">
        <f t="shared" si="29"/>
        <v>1.7800000000179719</v>
      </c>
      <c r="N140">
        <f t="shared" si="43"/>
        <v>5.7435094330061512E-2</v>
      </c>
      <c r="O140">
        <f t="shared" si="30"/>
        <v>1.0600000000035232</v>
      </c>
      <c r="P140">
        <f t="shared" si="44"/>
        <v>0.10989639573130897</v>
      </c>
      <c r="Q140">
        <f t="shared" si="31"/>
        <v>0.35999999999762394</v>
      </c>
      <c r="R140">
        <f t="shared" si="45"/>
        <v>0.11915884813313399</v>
      </c>
      <c r="S140">
        <f t="shared" si="32"/>
        <v>0.32000000000147433</v>
      </c>
      <c r="T140">
        <f t="shared" si="46"/>
        <v>1.2709977142906319</v>
      </c>
      <c r="U140">
        <f t="shared" si="33"/>
        <v>2.4207571522094381E-3</v>
      </c>
      <c r="V140">
        <f t="shared" si="47"/>
        <v>1.64703124529477</v>
      </c>
      <c r="W140">
        <f t="shared" si="34"/>
        <v>2.4529242584744458E-3</v>
      </c>
      <c r="X140">
        <f t="shared" si="48"/>
        <v>-0.70655102231525957</v>
      </c>
      <c r="Y140">
        <f t="shared" si="35"/>
        <v>2.369370998447925E-3</v>
      </c>
      <c r="Z140">
        <f t="shared" si="49"/>
        <v>-0.74941052869329683</v>
      </c>
      <c r="AA140">
        <f t="shared" si="36"/>
        <v>2.363428509141805E-3</v>
      </c>
    </row>
    <row r="141" spans="4:27" x14ac:dyDescent="0.5">
      <c r="D141">
        <f t="shared" si="37"/>
        <v>1.5807115992258696</v>
      </c>
      <c r="E141">
        <f t="shared" si="27"/>
        <v>1.7800000000120637</v>
      </c>
      <c r="F141">
        <f t="shared" si="38"/>
        <v>2.0438517609458113</v>
      </c>
      <c r="G141">
        <f t="shared" si="39"/>
        <v>1.0599999999981908</v>
      </c>
      <c r="H141">
        <f t="shared" si="40"/>
        <v>3.4973959540401434</v>
      </c>
      <c r="I141">
        <f t="shared" si="26"/>
        <v>0.36000000000182453</v>
      </c>
      <c r="J141">
        <f t="shared" si="41"/>
        <v>3.7085761368390657</v>
      </c>
      <c r="K141">
        <f t="shared" si="28"/>
        <v>0.32000000000410717</v>
      </c>
      <c r="L141">
        <f t="shared" si="42"/>
        <v>4.4125180072144207E-2</v>
      </c>
      <c r="M141">
        <f t="shared" si="29"/>
        <v>1.7799999999798717</v>
      </c>
      <c r="N141">
        <f t="shared" si="43"/>
        <v>5.7435094330214508E-2</v>
      </c>
      <c r="O141">
        <f t="shared" si="30"/>
        <v>1.059999999997876</v>
      </c>
      <c r="P141">
        <f t="shared" si="44"/>
        <v>0.10989639573078393</v>
      </c>
      <c r="Q141">
        <f t="shared" si="31"/>
        <v>0.36000000000106358</v>
      </c>
      <c r="R141">
        <f t="shared" si="45"/>
        <v>0.11915884813341245</v>
      </c>
      <c r="S141">
        <f t="shared" si="32"/>
        <v>0.31999999999997886</v>
      </c>
      <c r="T141">
        <f t="shared" si="46"/>
        <v>1.27099771428832</v>
      </c>
      <c r="U141">
        <f t="shared" si="33"/>
        <v>2.4207571522091775E-3</v>
      </c>
      <c r="V141">
        <f t="shared" si="47"/>
        <v>1.6470312452932721</v>
      </c>
      <c r="W141">
        <f t="shared" si="34"/>
        <v>2.4529242584742724E-3</v>
      </c>
      <c r="X141">
        <f t="shared" si="48"/>
        <v>-0.70655102231558087</v>
      </c>
      <c r="Y141">
        <f t="shared" si="35"/>
        <v>2.3693709984478899E-3</v>
      </c>
      <c r="Z141">
        <f t="shared" si="49"/>
        <v>-0.74941052869363767</v>
      </c>
      <c r="AA141">
        <f t="shared" si="36"/>
        <v>2.3634285091417677E-3</v>
      </c>
    </row>
    <row r="142" spans="4:27" x14ac:dyDescent="0.5">
      <c r="D142">
        <f t="shared" si="37"/>
        <v>1.580711599244359</v>
      </c>
      <c r="E142">
        <f t="shared" si="27"/>
        <v>1.7799999999704228</v>
      </c>
      <c r="F142">
        <f t="shared" si="38"/>
        <v>2.0438517609428164</v>
      </c>
      <c r="G142">
        <f t="shared" si="39"/>
        <v>1.0600000000012975</v>
      </c>
      <c r="H142">
        <f t="shared" si="40"/>
        <v>3.4973959540452828</v>
      </c>
      <c r="I142">
        <f t="shared" si="26"/>
        <v>0.36000000000076643</v>
      </c>
      <c r="J142">
        <f t="shared" si="41"/>
        <v>3.7085761368608692</v>
      </c>
      <c r="K142">
        <f t="shared" si="28"/>
        <v>0.32000000000034451</v>
      </c>
      <c r="L142">
        <f t="shared" si="42"/>
        <v>4.4125180071908084E-2</v>
      </c>
      <c r="M142">
        <f t="shared" si="29"/>
        <v>1.7799999999989216</v>
      </c>
      <c r="N142">
        <f t="shared" si="43"/>
        <v>5.7435094330061512E-2</v>
      </c>
      <c r="O142">
        <f t="shared" si="30"/>
        <v>1.0600000000035232</v>
      </c>
      <c r="P142">
        <f t="shared" si="44"/>
        <v>0.10989639573130897</v>
      </c>
      <c r="Q142">
        <f t="shared" si="31"/>
        <v>0.35999999999762394</v>
      </c>
      <c r="R142">
        <f t="shared" si="45"/>
        <v>0.11915884813313399</v>
      </c>
      <c r="S142">
        <f t="shared" si="32"/>
        <v>0.32000000000147433</v>
      </c>
      <c r="T142">
        <f t="shared" si="46"/>
        <v>1.2709977142860081</v>
      </c>
      <c r="U142">
        <f t="shared" si="33"/>
        <v>2.4207571522089169E-3</v>
      </c>
      <c r="V142">
        <f t="shared" si="47"/>
        <v>1.6470312452917741</v>
      </c>
      <c r="W142">
        <f t="shared" si="34"/>
        <v>2.4529242584740993E-3</v>
      </c>
      <c r="X142">
        <f t="shared" si="48"/>
        <v>-0.70655102231590217</v>
      </c>
      <c r="Y142">
        <f t="shared" si="35"/>
        <v>2.3693709984478548E-3</v>
      </c>
      <c r="Z142">
        <f t="shared" si="49"/>
        <v>-0.74941052869397851</v>
      </c>
      <c r="AA142">
        <f t="shared" si="36"/>
        <v>2.3634285091417304E-3</v>
      </c>
    </row>
    <row r="143" spans="4:27" x14ac:dyDescent="0.5">
      <c r="D143">
        <f t="shared" si="37"/>
        <v>1.5807115992351144</v>
      </c>
      <c r="E143">
        <f t="shared" si="27"/>
        <v>1.7799999999912433</v>
      </c>
      <c r="F143">
        <f t="shared" si="38"/>
        <v>2.0438517609458113</v>
      </c>
      <c r="G143">
        <f t="shared" si="39"/>
        <v>1.0599999999981908</v>
      </c>
      <c r="H143">
        <f t="shared" si="40"/>
        <v>3.4973959540504223</v>
      </c>
      <c r="I143">
        <f t="shared" si="26"/>
        <v>0.35999999999970844</v>
      </c>
      <c r="J143">
        <f t="shared" si="41"/>
        <v>3.7085761368826726</v>
      </c>
      <c r="K143">
        <f t="shared" si="28"/>
        <v>0.3199999999965818</v>
      </c>
      <c r="L143">
        <f t="shared" si="42"/>
        <v>4.412518007167196E-2</v>
      </c>
      <c r="M143">
        <f t="shared" si="29"/>
        <v>1.7800000000179719</v>
      </c>
      <c r="N143">
        <f t="shared" si="43"/>
        <v>5.7435094330138006E-2</v>
      </c>
      <c r="O143">
        <f t="shared" si="30"/>
        <v>1.0600000000006995</v>
      </c>
      <c r="P143">
        <f t="shared" si="44"/>
        <v>0.10989639573104645</v>
      </c>
      <c r="Q143">
        <f t="shared" si="31"/>
        <v>0.35999999999934373</v>
      </c>
      <c r="R143">
        <f t="shared" si="45"/>
        <v>0.11915884813327321</v>
      </c>
      <c r="S143">
        <f t="shared" si="32"/>
        <v>0.32000000000072665</v>
      </c>
      <c r="T143">
        <f t="shared" si="46"/>
        <v>1.2709977142836961</v>
      </c>
      <c r="U143">
        <f t="shared" si="33"/>
        <v>2.4207571522086553E-3</v>
      </c>
      <c r="V143">
        <f t="shared" si="47"/>
        <v>1.6470312452902762</v>
      </c>
      <c r="W143">
        <f t="shared" si="34"/>
        <v>2.4529242584739271E-3</v>
      </c>
      <c r="X143">
        <f t="shared" si="48"/>
        <v>-0.70655102231622346</v>
      </c>
      <c r="Y143">
        <f t="shared" si="35"/>
        <v>2.3693709984478192E-3</v>
      </c>
      <c r="Z143">
        <f t="shared" si="49"/>
        <v>-0.74941052869431934</v>
      </c>
      <c r="AA143">
        <f t="shared" si="36"/>
        <v>2.3634285091416927E-3</v>
      </c>
    </row>
    <row r="144" spans="4:27" x14ac:dyDescent="0.5">
      <c r="D144">
        <f t="shared" si="37"/>
        <v>1.5807115992258698</v>
      </c>
      <c r="E144">
        <f t="shared" si="27"/>
        <v>1.7800000000120633</v>
      </c>
      <c r="F144">
        <f t="shared" si="38"/>
        <v>2.0438517609443139</v>
      </c>
      <c r="G144">
        <f t="shared" si="39"/>
        <v>1.059999999999744</v>
      </c>
      <c r="H144">
        <f t="shared" si="40"/>
        <v>3.4973959540452828</v>
      </c>
      <c r="I144">
        <f t="shared" si="26"/>
        <v>0.36000000000076643</v>
      </c>
      <c r="J144">
        <f t="shared" si="41"/>
        <v>3.7085761368717707</v>
      </c>
      <c r="K144">
        <f t="shared" si="28"/>
        <v>0.31999999999846318</v>
      </c>
      <c r="L144">
        <f t="shared" si="42"/>
        <v>4.4125180071790018E-2</v>
      </c>
      <c r="M144">
        <f t="shared" si="29"/>
        <v>1.780000000008447</v>
      </c>
      <c r="N144">
        <f t="shared" si="43"/>
        <v>5.7435094330214501E-2</v>
      </c>
      <c r="O144">
        <f t="shared" si="30"/>
        <v>1.0599999999978762</v>
      </c>
      <c r="P144">
        <f t="shared" si="44"/>
        <v>0.10989639573078394</v>
      </c>
      <c r="Q144">
        <f t="shared" si="31"/>
        <v>0.36000000000106347</v>
      </c>
      <c r="R144">
        <f t="shared" si="45"/>
        <v>0.11915884813341243</v>
      </c>
      <c r="S144">
        <f t="shared" si="32"/>
        <v>0.31999999999997891</v>
      </c>
      <c r="T144">
        <f t="shared" si="46"/>
        <v>1.2709977142813842</v>
      </c>
      <c r="U144">
        <f t="shared" si="33"/>
        <v>2.4207571522083943E-3</v>
      </c>
      <c r="V144">
        <f t="shared" si="47"/>
        <v>1.6470312452887783</v>
      </c>
      <c r="W144">
        <f t="shared" si="34"/>
        <v>2.4529242584737541E-3</v>
      </c>
      <c r="X144">
        <f t="shared" si="48"/>
        <v>-0.70655102231654476</v>
      </c>
      <c r="Y144">
        <f t="shared" si="35"/>
        <v>2.3693709984477836E-3</v>
      </c>
      <c r="Z144">
        <f t="shared" si="49"/>
        <v>-0.74941052869466018</v>
      </c>
      <c r="AA144">
        <f t="shared" si="36"/>
        <v>2.3634285091416558E-3</v>
      </c>
    </row>
    <row r="145" spans="4:27" x14ac:dyDescent="0.5">
      <c r="D145">
        <f t="shared" si="37"/>
        <v>1.5807115992304921</v>
      </c>
      <c r="E145">
        <f t="shared" si="27"/>
        <v>1.7800000000016531</v>
      </c>
      <c r="F145">
        <f t="shared" si="38"/>
        <v>2.0438517609428164</v>
      </c>
      <c r="G145">
        <f t="shared" si="39"/>
        <v>1.0600000000012975</v>
      </c>
      <c r="H145">
        <f t="shared" si="40"/>
        <v>3.4973959540478523</v>
      </c>
      <c r="I145">
        <f t="shared" si="26"/>
        <v>0.36000000000023746</v>
      </c>
      <c r="J145">
        <f t="shared" si="41"/>
        <v>3.7085761368608687</v>
      </c>
      <c r="K145">
        <f t="shared" si="28"/>
        <v>0.32000000000034456</v>
      </c>
      <c r="L145">
        <f t="shared" si="42"/>
        <v>4.4125180071908077E-2</v>
      </c>
      <c r="M145">
        <f t="shared" si="29"/>
        <v>1.7799999999989222</v>
      </c>
      <c r="N145">
        <f t="shared" si="43"/>
        <v>5.7435094330176253E-2</v>
      </c>
      <c r="O145">
        <f t="shared" si="30"/>
        <v>1.059999999999288</v>
      </c>
      <c r="P145">
        <f t="shared" si="44"/>
        <v>0.1098963957309152</v>
      </c>
      <c r="Q145">
        <f t="shared" si="31"/>
        <v>0.36000000000020355</v>
      </c>
      <c r="R145">
        <f t="shared" si="45"/>
        <v>0.11915884813327321</v>
      </c>
      <c r="S145">
        <f t="shared" si="32"/>
        <v>0.32000000000072665</v>
      </c>
      <c r="T145">
        <f t="shared" si="46"/>
        <v>1.2709977142790723</v>
      </c>
      <c r="U145">
        <f t="shared" si="33"/>
        <v>2.4207571522081328E-3</v>
      </c>
      <c r="V145">
        <f t="shared" si="47"/>
        <v>1.6470312452872804</v>
      </c>
      <c r="W145">
        <f t="shared" si="34"/>
        <v>2.4529242584735811E-3</v>
      </c>
      <c r="X145">
        <f t="shared" si="48"/>
        <v>-0.70655102231686606</v>
      </c>
      <c r="Y145">
        <f t="shared" si="35"/>
        <v>2.3693709984477485E-3</v>
      </c>
      <c r="Z145">
        <f t="shared" si="49"/>
        <v>-0.74941052869500102</v>
      </c>
      <c r="AA145">
        <f t="shared" si="36"/>
        <v>2.3634285091416181E-3</v>
      </c>
    </row>
    <row r="146" spans="4:27" x14ac:dyDescent="0.5">
      <c r="D146">
        <f t="shared" si="37"/>
        <v>1.5807115992351144</v>
      </c>
      <c r="E146">
        <f t="shared" si="27"/>
        <v>1.7799999999912433</v>
      </c>
      <c r="F146">
        <f t="shared" si="38"/>
        <v>2.0438517609435651</v>
      </c>
      <c r="G146">
        <f t="shared" si="39"/>
        <v>1.0600000000005205</v>
      </c>
      <c r="H146">
        <f t="shared" si="40"/>
        <v>3.4973959540504218</v>
      </c>
      <c r="I146">
        <f t="shared" si="26"/>
        <v>0.3599999999997085</v>
      </c>
      <c r="J146">
        <f t="shared" si="41"/>
        <v>3.7085761368717707</v>
      </c>
      <c r="K146">
        <f t="shared" si="28"/>
        <v>0.31999999999846318</v>
      </c>
      <c r="L146">
        <f t="shared" si="42"/>
        <v>4.4125180071790018E-2</v>
      </c>
      <c r="M146">
        <f t="shared" si="29"/>
        <v>1.780000000008447</v>
      </c>
      <c r="N146">
        <f t="shared" si="43"/>
        <v>5.7435094330138006E-2</v>
      </c>
      <c r="O146">
        <f t="shared" si="30"/>
        <v>1.0600000000006995</v>
      </c>
      <c r="P146">
        <f t="shared" si="44"/>
        <v>0.10989639573104645</v>
      </c>
      <c r="Q146">
        <f t="shared" si="31"/>
        <v>0.35999999999934373</v>
      </c>
      <c r="R146">
        <f t="shared" si="45"/>
        <v>0.11915884813334282</v>
      </c>
      <c r="S146">
        <f t="shared" si="32"/>
        <v>0.32000000000035272</v>
      </c>
      <c r="T146">
        <f t="shared" si="46"/>
        <v>1.2709977142767603</v>
      </c>
      <c r="U146">
        <f t="shared" si="33"/>
        <v>2.4207571522078717E-3</v>
      </c>
      <c r="V146">
        <f t="shared" si="47"/>
        <v>1.6470312452857825</v>
      </c>
      <c r="W146">
        <f t="shared" si="34"/>
        <v>2.452924258473408E-3</v>
      </c>
      <c r="X146">
        <f t="shared" si="48"/>
        <v>-0.70655102231718736</v>
      </c>
      <c r="Y146">
        <f t="shared" si="35"/>
        <v>2.3693709984477134E-3</v>
      </c>
      <c r="Z146">
        <f t="shared" si="49"/>
        <v>-0.74941052869534186</v>
      </c>
      <c r="AA146">
        <f t="shared" si="36"/>
        <v>2.3634285091415812E-3</v>
      </c>
    </row>
    <row r="147" spans="4:27" x14ac:dyDescent="0.5">
      <c r="D147">
        <f t="shared" si="37"/>
        <v>1.5807115992328034</v>
      </c>
      <c r="E147">
        <f t="shared" si="27"/>
        <v>1.7799999999964478</v>
      </c>
      <c r="F147">
        <f t="shared" si="38"/>
        <v>2.0438517609443139</v>
      </c>
      <c r="G147">
        <f t="shared" si="39"/>
        <v>1.059999999999744</v>
      </c>
      <c r="H147">
        <f t="shared" si="40"/>
        <v>3.4973959540491371</v>
      </c>
      <c r="I147">
        <f t="shared" si="26"/>
        <v>0.35999999999997301</v>
      </c>
      <c r="J147">
        <f t="shared" si="41"/>
        <v>3.7085761368663199</v>
      </c>
      <c r="K147">
        <f t="shared" si="28"/>
        <v>0.31999999999940382</v>
      </c>
      <c r="L147">
        <f t="shared" si="42"/>
        <v>4.4125180071849048E-2</v>
      </c>
      <c r="M147">
        <f t="shared" si="29"/>
        <v>1.7800000000036846</v>
      </c>
      <c r="N147">
        <f t="shared" si="43"/>
        <v>5.7435094330176253E-2</v>
      </c>
      <c r="O147">
        <f t="shared" si="30"/>
        <v>1.059999999999288</v>
      </c>
      <c r="P147">
        <f t="shared" si="44"/>
        <v>0.10989639573098083</v>
      </c>
      <c r="Q147">
        <f t="shared" si="31"/>
        <v>0.35999999999977367</v>
      </c>
      <c r="R147">
        <f t="shared" si="45"/>
        <v>0.11915884813341243</v>
      </c>
      <c r="S147">
        <f t="shared" si="32"/>
        <v>0.31999999999997891</v>
      </c>
      <c r="T147">
        <f t="shared" si="46"/>
        <v>1.2709977142744484</v>
      </c>
      <c r="U147">
        <f t="shared" si="33"/>
        <v>2.420757152207611E-3</v>
      </c>
      <c r="V147">
        <f t="shared" si="47"/>
        <v>1.6470312452842846</v>
      </c>
      <c r="W147">
        <f t="shared" si="34"/>
        <v>2.4529242584732346E-3</v>
      </c>
      <c r="X147">
        <f t="shared" si="48"/>
        <v>-0.70655102231750866</v>
      </c>
      <c r="Y147">
        <f t="shared" si="35"/>
        <v>2.3693709984476783E-3</v>
      </c>
      <c r="Z147">
        <f t="shared" si="49"/>
        <v>-0.7494105286956827</v>
      </c>
      <c r="AA147">
        <f t="shared" si="36"/>
        <v>2.3634285091415435E-3</v>
      </c>
    </row>
    <row r="148" spans="4:27" x14ac:dyDescent="0.5">
      <c r="D148">
        <f t="shared" si="37"/>
        <v>1.5807115992304923</v>
      </c>
      <c r="E148">
        <f t="shared" si="27"/>
        <v>1.7800000000016525</v>
      </c>
      <c r="F148">
        <f t="shared" si="38"/>
        <v>2.0438517609435651</v>
      </c>
      <c r="G148">
        <f t="shared" si="39"/>
        <v>1.0600000000005205</v>
      </c>
      <c r="H148">
        <f t="shared" si="40"/>
        <v>3.4973959540478523</v>
      </c>
      <c r="I148">
        <f t="shared" si="26"/>
        <v>0.36000000000023746</v>
      </c>
      <c r="J148">
        <f t="shared" si="41"/>
        <v>3.7085761368608692</v>
      </c>
      <c r="K148">
        <f t="shared" si="28"/>
        <v>0.32000000000034451</v>
      </c>
      <c r="L148">
        <f t="shared" si="42"/>
        <v>4.4125180071908077E-2</v>
      </c>
      <c r="M148">
        <f t="shared" si="29"/>
        <v>1.7799999999989222</v>
      </c>
      <c r="N148">
        <f t="shared" si="43"/>
        <v>5.743509433015713E-2</v>
      </c>
      <c r="O148">
        <f t="shared" si="30"/>
        <v>1.0599999999999936</v>
      </c>
      <c r="P148">
        <f t="shared" si="44"/>
        <v>0.1098963957309152</v>
      </c>
      <c r="Q148">
        <f t="shared" si="31"/>
        <v>0.36000000000020355</v>
      </c>
      <c r="R148">
        <f t="shared" si="45"/>
        <v>0.11915884813334282</v>
      </c>
      <c r="S148">
        <f t="shared" si="32"/>
        <v>0.32000000000035272</v>
      </c>
      <c r="T148">
        <f t="shared" si="46"/>
        <v>1.2709977142721365</v>
      </c>
      <c r="U148">
        <f t="shared" si="33"/>
        <v>2.4207571522073491E-3</v>
      </c>
      <c r="V148">
        <f t="shared" si="47"/>
        <v>1.6470312452827867</v>
      </c>
      <c r="W148">
        <f t="shared" si="34"/>
        <v>2.4529242584730624E-3</v>
      </c>
      <c r="X148">
        <f t="shared" si="48"/>
        <v>-0.70655102231782996</v>
      </c>
      <c r="Y148">
        <f t="shared" si="35"/>
        <v>2.3693709984476423E-3</v>
      </c>
      <c r="Z148">
        <f t="shared" si="49"/>
        <v>-0.74941052869602354</v>
      </c>
      <c r="AA148">
        <f t="shared" si="36"/>
        <v>2.3634285091415062E-3</v>
      </c>
    </row>
    <row r="149" spans="4:27" x14ac:dyDescent="0.5">
      <c r="D149">
        <f t="shared" si="37"/>
        <v>1.5807115992328034</v>
      </c>
      <c r="E149">
        <f t="shared" si="27"/>
        <v>1.7799999999964478</v>
      </c>
      <c r="F149">
        <f t="shared" si="38"/>
        <v>2.0438517609439395</v>
      </c>
      <c r="G149">
        <f t="shared" si="39"/>
        <v>1.0600000000001322</v>
      </c>
      <c r="H149">
        <f t="shared" si="40"/>
        <v>3.4973959540484945</v>
      </c>
      <c r="I149">
        <f t="shared" ref="I149:I180" si="50">IF($E$14&gt;0,$E$14,$D$14)/((1+($H$45*$E$41+$H$46*$E$41^2+$H$47*$E$41^3+$H$48*$E$41^4)*$H$43^2)*H149^2)+IF($E$16&gt;0,$E$16,$D$16)/((1+($H$45*$F$41+$H$46*$F$41^2+$H$47*$F$41^3+$H$48*$F$41^4)*$H$43^2)*($D$6*(1+$D$7)+H149)^2)</f>
        <v>0.36000000000010529</v>
      </c>
      <c r="J149">
        <f t="shared" si="41"/>
        <v>3.7085761368663199</v>
      </c>
      <c r="K149">
        <f t="shared" si="28"/>
        <v>0.31999999999940382</v>
      </c>
      <c r="L149">
        <f t="shared" si="42"/>
        <v>4.4125180071849048E-2</v>
      </c>
      <c r="M149">
        <f t="shared" si="29"/>
        <v>1.7800000000036846</v>
      </c>
      <c r="N149">
        <f t="shared" si="43"/>
        <v>5.7435094330138006E-2</v>
      </c>
      <c r="O149">
        <f t="shared" si="30"/>
        <v>1.0600000000006995</v>
      </c>
      <c r="P149">
        <f t="shared" si="44"/>
        <v>0.10989639573098083</v>
      </c>
      <c r="Q149">
        <f t="shared" si="31"/>
        <v>0.35999999999977367</v>
      </c>
      <c r="R149">
        <f t="shared" si="45"/>
        <v>0.11915884813337763</v>
      </c>
      <c r="S149">
        <f t="shared" si="32"/>
        <v>0.32000000000016587</v>
      </c>
      <c r="T149">
        <f t="shared" si="46"/>
        <v>1.2709977142698246</v>
      </c>
      <c r="U149">
        <f t="shared" si="33"/>
        <v>2.4207571522070889E-3</v>
      </c>
      <c r="V149">
        <f t="shared" si="47"/>
        <v>1.6470312452812887</v>
      </c>
      <c r="W149">
        <f t="shared" si="34"/>
        <v>2.4529242584728893E-3</v>
      </c>
      <c r="X149">
        <f t="shared" si="48"/>
        <v>-0.70655102231815126</v>
      </c>
      <c r="Y149">
        <f t="shared" si="35"/>
        <v>2.3693709984476076E-3</v>
      </c>
      <c r="Z149">
        <f t="shared" si="49"/>
        <v>-0.74941052869636438</v>
      </c>
      <c r="AA149">
        <f t="shared" si="36"/>
        <v>2.3634285091414689E-3</v>
      </c>
    </row>
    <row r="150" spans="4:27" x14ac:dyDescent="0.5">
      <c r="D150">
        <f t="shared" si="37"/>
        <v>1.5807115992316478</v>
      </c>
      <c r="E150">
        <f t="shared" si="27"/>
        <v>1.7799999999990503</v>
      </c>
      <c r="F150">
        <f t="shared" si="38"/>
        <v>2.0438517609443139</v>
      </c>
      <c r="G150">
        <f t="shared" si="39"/>
        <v>1.059999999999744</v>
      </c>
      <c r="H150">
        <f t="shared" si="40"/>
        <v>3.4973959540491366</v>
      </c>
      <c r="I150">
        <f t="shared" si="50"/>
        <v>0.35999999999997312</v>
      </c>
      <c r="J150">
        <f t="shared" si="41"/>
        <v>3.7085761368635946</v>
      </c>
      <c r="K150">
        <f t="shared" si="28"/>
        <v>0.31999999999987416</v>
      </c>
      <c r="L150">
        <f t="shared" si="42"/>
        <v>4.4125180071878559E-2</v>
      </c>
      <c r="M150">
        <f t="shared" si="29"/>
        <v>1.7800000000013039</v>
      </c>
      <c r="N150">
        <f t="shared" si="43"/>
        <v>5.7435094330147568E-2</v>
      </c>
      <c r="O150">
        <f t="shared" si="30"/>
        <v>1.0600000000003467</v>
      </c>
      <c r="P150">
        <f t="shared" si="44"/>
        <v>0.109896395730948</v>
      </c>
      <c r="Q150">
        <f t="shared" si="31"/>
        <v>0.35999999999998866</v>
      </c>
      <c r="R150">
        <f t="shared" si="45"/>
        <v>0.11915884813341243</v>
      </c>
      <c r="S150">
        <f t="shared" si="32"/>
        <v>0.31999999999997891</v>
      </c>
      <c r="T150">
        <f t="shared" si="46"/>
        <v>1.2709977142675126</v>
      </c>
      <c r="U150">
        <f t="shared" si="33"/>
        <v>2.4207571522068274E-3</v>
      </c>
      <c r="V150">
        <f t="shared" si="47"/>
        <v>1.6470312452797908</v>
      </c>
      <c r="W150">
        <f t="shared" si="34"/>
        <v>2.4529242584727163E-3</v>
      </c>
      <c r="X150">
        <f t="shared" si="48"/>
        <v>-0.70655102231847255</v>
      </c>
      <c r="Y150">
        <f t="shared" si="35"/>
        <v>2.369370998447572E-3</v>
      </c>
      <c r="Z150">
        <f t="shared" si="49"/>
        <v>-0.74941052869653479</v>
      </c>
      <c r="AA150">
        <f t="shared" si="36"/>
        <v>2.3634285091414502E-3</v>
      </c>
    </row>
    <row r="151" spans="4:27" x14ac:dyDescent="0.5">
      <c r="D151">
        <f t="shared" ref="D151:D214" si="51">IF(E150=$F$44,D150,D150+(ABS(D150-D149))*IF(ABS(E150-$F$44)&gt;ABS(E149-$F$44),0.5,1)*IF(E150&gt;$F$44,1,-1))</f>
        <v>1.5807115992304923</v>
      </c>
      <c r="E151">
        <f t="shared" si="27"/>
        <v>1.7800000000016525</v>
      </c>
      <c r="F151">
        <f t="shared" ref="F151:F214" si="52">IF(G150=$G$44,F150,F150+(ABS(F150-F149))*IF(ABS(G150-$G$44)&gt;ABS(G149-$G$44),0.5,1)*IF(G150&gt;$G$44,1,-1))</f>
        <v>2.0438517609441265</v>
      </c>
      <c r="G151">
        <f t="shared" si="39"/>
        <v>1.0599999999999385</v>
      </c>
      <c r="H151">
        <f t="shared" ref="H151:H214" si="53">IF(I150=$H$44,H150,H150+(ABS(H150-H149))*IF(ABS(I150-$H$44)&gt;ABS(I149-$H$44),0.5,1)*IF(I150&gt;$H$44,1,-1))</f>
        <v>3.4973959540484945</v>
      </c>
      <c r="I151">
        <f t="shared" si="50"/>
        <v>0.36000000000010529</v>
      </c>
      <c r="J151">
        <f t="shared" ref="J151:J214" si="54">IF(K150=$I$44,J150,J150+(ABS(J150-J149))*IF(ABS(K150-$I$44)&gt;ABS(K149-$I$44),0.5,1)*IF(K150&gt;$I$44,1,-1))</f>
        <v>3.7085761368608692</v>
      </c>
      <c r="K151">
        <f t="shared" si="28"/>
        <v>0.32000000000034451</v>
      </c>
      <c r="L151">
        <f t="shared" ref="L151:L214" si="55">IF(M150=$F$44,L150,L150+(ABS(L150-L149))*IF(ABS(M150-$F$44)&gt;ABS(M149-$F$44),0.5,1)*IF(M150&gt;$F$44,1,-1))</f>
        <v>4.412518007190807E-2</v>
      </c>
      <c r="M151">
        <f t="shared" si="29"/>
        <v>1.7799999999989227</v>
      </c>
      <c r="N151">
        <f t="shared" ref="N151:N214" si="56">IF(O150=$G$44,N150,N150+(ABS(N150-N149))*IF(ABS(O150-$G$44)&gt;ABS(O149-$G$44),0.5,1)*IF(O150&gt;$G$44,1,-1))</f>
        <v>5.743509433015713E-2</v>
      </c>
      <c r="O151">
        <f t="shared" si="30"/>
        <v>1.0599999999999936</v>
      </c>
      <c r="P151">
        <f t="shared" ref="P151:P214" si="57">IF(Q150=$H$44,P150,P150+(ABS(P150-P149))*IF(ABS(Q150-$H$44)&gt;ABS(Q149-$H$44),0.5,1)*IF(Q150&gt;$H$44,1,-1))</f>
        <v>0.10989639573091518</v>
      </c>
      <c r="Q151">
        <f t="shared" si="31"/>
        <v>0.36000000000020371</v>
      </c>
      <c r="R151">
        <f t="shared" ref="R151:R214" si="58">IF(S150=$I$44,R150,R150+(ABS(R150-R149))*IF(ABS(S150-$I$44)&gt;ABS(S149-$I$44),0.5,1)*IF(S150&gt;$I$44,1,-1))</f>
        <v>0.11915884813337763</v>
      </c>
      <c r="S151">
        <f t="shared" si="32"/>
        <v>0.32000000000016587</v>
      </c>
      <c r="T151">
        <f t="shared" ref="T151:T214" si="59">IF(U150=$F$44,T150,T150+(ABS(T150-T149))*IF(ABS(U150-$F$44)&gt;ABS(U149-$F$44),0.5,1)*IF(U150&gt;$F$44,1,-1))</f>
        <v>1.2709977142652007</v>
      </c>
      <c r="U151">
        <f t="shared" si="33"/>
        <v>2.4207571522065663E-3</v>
      </c>
      <c r="V151">
        <f t="shared" ref="V151:V214" si="60">IF(W150=$G$44,V150,V150+(ABS(V150-V149))*IF(ABS(W150-$G$44)&gt;ABS(W149-$G$44),0.5,1)*IF(W150&gt;$G$44,1,-1))</f>
        <v>1.6470312452782929</v>
      </c>
      <c r="W151">
        <f t="shared" si="34"/>
        <v>2.4529242584725433E-3</v>
      </c>
      <c r="X151">
        <f t="shared" ref="X151:X214" si="61">IF(Y150=$H$44,X150,X150+(ABS(X150-X149))*IF(ABS(Y150-$H$44)&gt;ABS(Y149-$H$44),0.5,1)*IF(Y150&gt;$H$44,1,-1))</f>
        <v>-0.70655102231879385</v>
      </c>
      <c r="Y151">
        <f t="shared" si="35"/>
        <v>2.3693709984475369E-3</v>
      </c>
      <c r="Z151">
        <f t="shared" ref="Z151:Z214" si="62">IF(AA150=$I$44,Z150,Z150+(ABS(Z150-Z149))*IF(ABS(AA150-$I$44)&gt;ABS(AA149-$I$44),0.5,1)*IF(AA150&gt;$I$44,1,-1))</f>
        <v>-0.74941052869670521</v>
      </c>
      <c r="AA151">
        <f t="shared" si="36"/>
        <v>2.3634285091414316E-3</v>
      </c>
    </row>
    <row r="152" spans="4:27" x14ac:dyDescent="0.5">
      <c r="D152">
        <f t="shared" si="51"/>
        <v>1.5807115992310701</v>
      </c>
      <c r="E152">
        <f t="shared" si="27"/>
        <v>1.7800000000003515</v>
      </c>
      <c r="F152">
        <f t="shared" si="52"/>
        <v>2.0438517609439391</v>
      </c>
      <c r="G152">
        <f t="shared" si="39"/>
        <v>1.0600000000001326</v>
      </c>
      <c r="H152">
        <f t="shared" si="53"/>
        <v>3.4973959540488155</v>
      </c>
      <c r="I152">
        <f t="shared" si="50"/>
        <v>0.36000000000003918</v>
      </c>
      <c r="J152">
        <f t="shared" si="54"/>
        <v>3.7085761368622316</v>
      </c>
      <c r="K152">
        <f t="shared" si="28"/>
        <v>0.32000000000010936</v>
      </c>
      <c r="L152">
        <f t="shared" si="55"/>
        <v>4.4125180071878559E-2</v>
      </c>
      <c r="M152">
        <f t="shared" si="29"/>
        <v>1.7800000000013039</v>
      </c>
      <c r="N152">
        <f t="shared" si="56"/>
        <v>5.7435094330147568E-2</v>
      </c>
      <c r="O152">
        <f t="shared" si="30"/>
        <v>1.0600000000003467</v>
      </c>
      <c r="P152">
        <f t="shared" si="57"/>
        <v>0.1098963957309316</v>
      </c>
      <c r="Q152">
        <f t="shared" si="31"/>
        <v>0.36000000000009613</v>
      </c>
      <c r="R152">
        <f t="shared" si="58"/>
        <v>0.11915884813339503</v>
      </c>
      <c r="S152">
        <f t="shared" si="32"/>
        <v>0.32000000000007234</v>
      </c>
      <c r="T152">
        <f t="shared" si="59"/>
        <v>1.2709977142628888</v>
      </c>
      <c r="U152">
        <f t="shared" si="33"/>
        <v>2.4207571522063052E-3</v>
      </c>
      <c r="V152">
        <f t="shared" si="60"/>
        <v>1.647031245276795</v>
      </c>
      <c r="W152">
        <f t="shared" si="34"/>
        <v>2.4529242584723702E-3</v>
      </c>
      <c r="X152">
        <f t="shared" si="61"/>
        <v>-0.70655102231911515</v>
      </c>
      <c r="Y152">
        <f t="shared" si="35"/>
        <v>2.3693709984475009E-3</v>
      </c>
      <c r="Z152">
        <f t="shared" si="62"/>
        <v>-0.74941052869687563</v>
      </c>
      <c r="AA152">
        <f t="shared" si="36"/>
        <v>2.3634285091414129E-3</v>
      </c>
    </row>
    <row r="153" spans="4:27" x14ac:dyDescent="0.5">
      <c r="D153">
        <f t="shared" si="51"/>
        <v>1.5807115992316478</v>
      </c>
      <c r="E153">
        <f t="shared" si="27"/>
        <v>1.7799999999990503</v>
      </c>
      <c r="F153">
        <f t="shared" si="52"/>
        <v>2.0438517609440328</v>
      </c>
      <c r="G153">
        <f t="shared" si="39"/>
        <v>1.0600000000000356</v>
      </c>
      <c r="H153">
        <f t="shared" si="53"/>
        <v>3.4973959540491366</v>
      </c>
      <c r="I153">
        <f t="shared" si="50"/>
        <v>0.35999999999997312</v>
      </c>
      <c r="J153">
        <f t="shared" si="54"/>
        <v>3.7085761368635941</v>
      </c>
      <c r="K153">
        <f t="shared" si="28"/>
        <v>0.31999999999987422</v>
      </c>
      <c r="L153">
        <f t="shared" si="55"/>
        <v>4.4125180071893311E-2</v>
      </c>
      <c r="M153">
        <f t="shared" si="29"/>
        <v>1.7800000000001135</v>
      </c>
      <c r="N153">
        <f t="shared" si="56"/>
        <v>5.7435094330152349E-2</v>
      </c>
      <c r="O153">
        <f t="shared" si="30"/>
        <v>1.0600000000001701</v>
      </c>
      <c r="P153">
        <f t="shared" si="57"/>
        <v>0.10989639573094802</v>
      </c>
      <c r="Q153">
        <f t="shared" si="31"/>
        <v>0.35999999999998861</v>
      </c>
      <c r="R153">
        <f t="shared" si="58"/>
        <v>0.11915884813341243</v>
      </c>
      <c r="S153">
        <f t="shared" si="32"/>
        <v>0.31999999999997891</v>
      </c>
      <c r="T153">
        <f t="shared" si="59"/>
        <v>1.2709977142605768</v>
      </c>
      <c r="U153">
        <f t="shared" si="33"/>
        <v>2.4207571522060437E-3</v>
      </c>
      <c r="V153">
        <f t="shared" si="60"/>
        <v>1.6470312452752971</v>
      </c>
      <c r="W153">
        <f t="shared" si="34"/>
        <v>2.4529242584721981E-3</v>
      </c>
      <c r="X153">
        <f t="shared" si="61"/>
        <v>-0.7065510223192758</v>
      </c>
      <c r="Y153">
        <f t="shared" si="35"/>
        <v>2.369370998447484E-3</v>
      </c>
      <c r="Z153">
        <f t="shared" si="62"/>
        <v>-0.74941052869704605</v>
      </c>
      <c r="AA153">
        <f t="shared" si="36"/>
        <v>2.3634285091413943E-3</v>
      </c>
    </row>
    <row r="154" spans="4:27" x14ac:dyDescent="0.5">
      <c r="D154">
        <f t="shared" si="51"/>
        <v>1.580711599231359</v>
      </c>
      <c r="E154">
        <f t="shared" si="27"/>
        <v>1.7799999999997009</v>
      </c>
      <c r="F154">
        <f t="shared" si="52"/>
        <v>2.0438517609441265</v>
      </c>
      <c r="G154">
        <f t="shared" si="39"/>
        <v>1.0599999999999385</v>
      </c>
      <c r="H154">
        <f t="shared" si="53"/>
        <v>3.4973959540488155</v>
      </c>
      <c r="I154">
        <f t="shared" si="50"/>
        <v>0.36000000000003918</v>
      </c>
      <c r="J154">
        <f t="shared" si="54"/>
        <v>3.7085761368629129</v>
      </c>
      <c r="K154">
        <f t="shared" si="28"/>
        <v>0.31999999999999179</v>
      </c>
      <c r="L154">
        <f t="shared" si="55"/>
        <v>4.4125180071908063E-2</v>
      </c>
      <c r="M154">
        <f t="shared" si="29"/>
        <v>1.7799999999989236</v>
      </c>
      <c r="N154">
        <f t="shared" si="56"/>
        <v>5.743509433015713E-2</v>
      </c>
      <c r="O154">
        <f t="shared" si="30"/>
        <v>1.0599999999999936</v>
      </c>
      <c r="P154">
        <f t="shared" si="57"/>
        <v>0.1098963957309316</v>
      </c>
      <c r="Q154">
        <f t="shared" si="31"/>
        <v>0.36000000000009613</v>
      </c>
      <c r="R154">
        <f t="shared" si="58"/>
        <v>0.11915884813339503</v>
      </c>
      <c r="S154">
        <f t="shared" si="32"/>
        <v>0.32000000000007234</v>
      </c>
      <c r="T154">
        <f t="shared" si="59"/>
        <v>1.2709977142582649</v>
      </c>
      <c r="U154">
        <f t="shared" si="33"/>
        <v>2.4207571522057826E-3</v>
      </c>
      <c r="V154">
        <f t="shared" si="60"/>
        <v>1.6470312452737992</v>
      </c>
      <c r="W154">
        <f t="shared" si="34"/>
        <v>2.4529242584720246E-3</v>
      </c>
      <c r="X154">
        <f t="shared" si="61"/>
        <v>-0.70655102231943645</v>
      </c>
      <c r="Y154">
        <f t="shared" si="35"/>
        <v>2.3693709984474657E-3</v>
      </c>
      <c r="Z154">
        <f t="shared" si="62"/>
        <v>-0.74941052869721647</v>
      </c>
      <c r="AA154">
        <f t="shared" si="36"/>
        <v>2.3634285091413756E-3</v>
      </c>
    </row>
    <row r="155" spans="4:27" x14ac:dyDescent="0.5">
      <c r="D155">
        <f t="shared" si="51"/>
        <v>1.5807115992310701</v>
      </c>
      <c r="E155">
        <f t="shared" si="27"/>
        <v>1.7800000000003515</v>
      </c>
      <c r="F155">
        <f t="shared" si="52"/>
        <v>2.0438517609440794</v>
      </c>
      <c r="G155">
        <f t="shared" si="39"/>
        <v>1.0599999999999874</v>
      </c>
      <c r="H155">
        <f t="shared" si="53"/>
        <v>3.4973959540489759</v>
      </c>
      <c r="I155">
        <f t="shared" si="50"/>
        <v>0.36000000000000615</v>
      </c>
      <c r="J155">
        <f t="shared" si="54"/>
        <v>3.7085761368622316</v>
      </c>
      <c r="K155">
        <f t="shared" si="28"/>
        <v>0.32000000000010936</v>
      </c>
      <c r="L155">
        <f t="shared" si="55"/>
        <v>4.4125180071900687E-2</v>
      </c>
      <c r="M155">
        <f t="shared" si="29"/>
        <v>1.7799999999995184</v>
      </c>
      <c r="N155">
        <f t="shared" si="56"/>
        <v>5.7435094330152349E-2</v>
      </c>
      <c r="O155">
        <f t="shared" si="30"/>
        <v>1.0600000000001701</v>
      </c>
      <c r="P155">
        <f t="shared" si="57"/>
        <v>0.10989639573093982</v>
      </c>
      <c r="Q155">
        <f t="shared" si="31"/>
        <v>0.36000000000004234</v>
      </c>
      <c r="R155">
        <f t="shared" si="58"/>
        <v>0.11915884813340373</v>
      </c>
      <c r="S155">
        <f t="shared" si="32"/>
        <v>0.32000000000002565</v>
      </c>
      <c r="T155">
        <f t="shared" si="59"/>
        <v>1.270997714255953</v>
      </c>
      <c r="U155">
        <f t="shared" si="33"/>
        <v>2.420757152205522E-3</v>
      </c>
      <c r="V155">
        <f t="shared" si="60"/>
        <v>1.6470312452723013</v>
      </c>
      <c r="W155">
        <f t="shared" si="34"/>
        <v>2.4529242584718516E-3</v>
      </c>
      <c r="X155">
        <f t="shared" si="61"/>
        <v>-0.7065510223195971</v>
      </c>
      <c r="Y155">
        <f t="shared" si="35"/>
        <v>2.3693709984474488E-3</v>
      </c>
      <c r="Z155">
        <f t="shared" si="62"/>
        <v>-0.74941052869738689</v>
      </c>
      <c r="AA155">
        <f t="shared" si="36"/>
        <v>2.3634285091413566E-3</v>
      </c>
    </row>
    <row r="156" spans="4:27" x14ac:dyDescent="0.5">
      <c r="D156">
        <f t="shared" si="51"/>
        <v>1.5807115992312144</v>
      </c>
      <c r="E156">
        <f t="shared" si="27"/>
        <v>1.7800000000000264</v>
      </c>
      <c r="F156">
        <f t="shared" si="52"/>
        <v>2.0438517609440323</v>
      </c>
      <c r="G156">
        <f t="shared" si="39"/>
        <v>1.060000000000036</v>
      </c>
      <c r="H156">
        <f t="shared" si="53"/>
        <v>3.4973959540491362</v>
      </c>
      <c r="I156">
        <f t="shared" si="50"/>
        <v>0.35999999999997323</v>
      </c>
      <c r="J156">
        <f t="shared" si="54"/>
        <v>3.7085761368625723</v>
      </c>
      <c r="K156">
        <f t="shared" si="28"/>
        <v>0.32000000000005052</v>
      </c>
      <c r="L156">
        <f t="shared" si="55"/>
        <v>4.4125180071893311E-2</v>
      </c>
      <c r="M156">
        <f t="shared" si="29"/>
        <v>1.7800000000001135</v>
      </c>
      <c r="N156">
        <f t="shared" si="56"/>
        <v>5.7435094330154743E-2</v>
      </c>
      <c r="O156">
        <f t="shared" si="30"/>
        <v>1.0600000000000818</v>
      </c>
      <c r="P156">
        <f t="shared" si="57"/>
        <v>0.10989639573094803</v>
      </c>
      <c r="Q156">
        <f t="shared" si="31"/>
        <v>0.35999999999998855</v>
      </c>
      <c r="R156">
        <f t="shared" si="58"/>
        <v>0.11915884813341243</v>
      </c>
      <c r="S156">
        <f t="shared" si="32"/>
        <v>0.31999999999997891</v>
      </c>
      <c r="T156">
        <f t="shared" si="59"/>
        <v>1.2709977142536411</v>
      </c>
      <c r="U156">
        <f t="shared" si="33"/>
        <v>2.4207571522052605E-3</v>
      </c>
      <c r="V156">
        <f t="shared" si="60"/>
        <v>1.6470312452708034</v>
      </c>
      <c r="W156">
        <f t="shared" si="34"/>
        <v>2.4529242584716785E-3</v>
      </c>
      <c r="X156">
        <f t="shared" si="61"/>
        <v>-0.70655102231975775</v>
      </c>
      <c r="Y156">
        <f t="shared" si="35"/>
        <v>2.3693709984474311E-3</v>
      </c>
      <c r="Z156">
        <f t="shared" si="62"/>
        <v>-0.74941052869755731</v>
      </c>
      <c r="AA156">
        <f t="shared" si="36"/>
        <v>2.3634285091413379E-3</v>
      </c>
    </row>
    <row r="157" spans="4:27" x14ac:dyDescent="0.5">
      <c r="D157">
        <f t="shared" si="51"/>
        <v>1.5807115992313587</v>
      </c>
      <c r="E157">
        <f t="shared" si="27"/>
        <v>1.7799999999997012</v>
      </c>
      <c r="F157">
        <f t="shared" si="52"/>
        <v>2.0438517609440559</v>
      </c>
      <c r="G157">
        <f t="shared" si="39"/>
        <v>1.0600000000000118</v>
      </c>
      <c r="H157">
        <f t="shared" si="53"/>
        <v>3.4973959540490558</v>
      </c>
      <c r="I157">
        <f t="shared" si="50"/>
        <v>0.35999999999998972</v>
      </c>
      <c r="J157">
        <f t="shared" si="54"/>
        <v>3.7085761368629129</v>
      </c>
      <c r="K157">
        <f t="shared" si="28"/>
        <v>0.31999999999999179</v>
      </c>
      <c r="L157">
        <f t="shared" si="55"/>
        <v>4.4125180071900687E-2</v>
      </c>
      <c r="M157">
        <f t="shared" si="29"/>
        <v>1.7799999999995184</v>
      </c>
      <c r="N157">
        <f t="shared" si="56"/>
        <v>5.7435094330157137E-2</v>
      </c>
      <c r="O157">
        <f t="shared" si="30"/>
        <v>1.0599999999999936</v>
      </c>
      <c r="P157">
        <f t="shared" si="57"/>
        <v>0.10989639573093982</v>
      </c>
      <c r="Q157">
        <f t="shared" si="31"/>
        <v>0.36000000000004234</v>
      </c>
      <c r="R157">
        <f t="shared" si="58"/>
        <v>0.11915884813340373</v>
      </c>
      <c r="S157">
        <f t="shared" si="32"/>
        <v>0.32000000000002565</v>
      </c>
      <c r="T157">
        <f t="shared" si="59"/>
        <v>1.2709977142513291</v>
      </c>
      <c r="U157">
        <f t="shared" si="33"/>
        <v>2.4207571522049994E-3</v>
      </c>
      <c r="V157">
        <f t="shared" si="60"/>
        <v>1.6470312452693054</v>
      </c>
      <c r="W157">
        <f t="shared" si="34"/>
        <v>2.4529242584715055E-3</v>
      </c>
      <c r="X157">
        <f t="shared" si="61"/>
        <v>-0.7065510223199184</v>
      </c>
      <c r="Y157">
        <f t="shared" si="35"/>
        <v>2.3693709984474128E-3</v>
      </c>
      <c r="Z157">
        <f t="shared" si="62"/>
        <v>-0.74941052869772773</v>
      </c>
      <c r="AA157">
        <f t="shared" si="36"/>
        <v>2.3634285091413193E-3</v>
      </c>
    </row>
    <row r="158" spans="4:27" x14ac:dyDescent="0.5">
      <c r="D158">
        <f t="shared" si="51"/>
        <v>1.5807115992312866</v>
      </c>
      <c r="E158">
        <f t="shared" si="27"/>
        <v>1.7799999999998639</v>
      </c>
      <c r="F158">
        <f t="shared" si="52"/>
        <v>2.0438517609440794</v>
      </c>
      <c r="G158">
        <f t="shared" si="39"/>
        <v>1.0599999999999874</v>
      </c>
      <c r="H158">
        <f t="shared" si="53"/>
        <v>3.4973959540489754</v>
      </c>
      <c r="I158">
        <f t="shared" si="50"/>
        <v>0.36000000000000626</v>
      </c>
      <c r="J158">
        <f t="shared" si="54"/>
        <v>3.7085761368625723</v>
      </c>
      <c r="K158">
        <f t="shared" si="28"/>
        <v>0.32000000000005052</v>
      </c>
      <c r="L158">
        <f t="shared" si="55"/>
        <v>4.4125180071897002E-2</v>
      </c>
      <c r="M158">
        <f t="shared" si="29"/>
        <v>1.7799999999998157</v>
      </c>
      <c r="N158">
        <f t="shared" si="56"/>
        <v>5.7435094330154743E-2</v>
      </c>
      <c r="O158">
        <f t="shared" si="30"/>
        <v>1.0600000000000818</v>
      </c>
      <c r="P158">
        <f t="shared" si="57"/>
        <v>0.10989639573094392</v>
      </c>
      <c r="Q158">
        <f t="shared" si="31"/>
        <v>0.36000000000001536</v>
      </c>
      <c r="R158">
        <f t="shared" si="58"/>
        <v>0.11915884813340807</v>
      </c>
      <c r="S158">
        <f t="shared" si="32"/>
        <v>0.32000000000000234</v>
      </c>
      <c r="T158">
        <f t="shared" si="59"/>
        <v>1.2709977142501732</v>
      </c>
      <c r="U158">
        <f t="shared" si="33"/>
        <v>2.4207571522048689E-3</v>
      </c>
      <c r="V158">
        <f t="shared" si="60"/>
        <v>1.6470312452678075</v>
      </c>
      <c r="W158">
        <f t="shared" si="34"/>
        <v>2.4529242584713324E-3</v>
      </c>
      <c r="X158">
        <f t="shared" si="61"/>
        <v>-0.70655102232007905</v>
      </c>
      <c r="Y158">
        <f t="shared" si="35"/>
        <v>2.3693709984473955E-3</v>
      </c>
      <c r="Z158">
        <f t="shared" si="62"/>
        <v>-0.74941052869789815</v>
      </c>
      <c r="AA158">
        <f t="shared" si="36"/>
        <v>2.3634285091413006E-3</v>
      </c>
    </row>
    <row r="159" spans="4:27" x14ac:dyDescent="0.5">
      <c r="D159">
        <f t="shared" si="51"/>
        <v>1.5807115992312144</v>
      </c>
      <c r="E159">
        <f t="shared" si="27"/>
        <v>1.7800000000000264</v>
      </c>
      <c r="F159">
        <f t="shared" si="52"/>
        <v>2.0438517609440678</v>
      </c>
      <c r="G159">
        <f t="shared" si="39"/>
        <v>1.0599999999999994</v>
      </c>
      <c r="H159">
        <f t="shared" si="53"/>
        <v>3.4973959540490558</v>
      </c>
      <c r="I159">
        <f t="shared" si="50"/>
        <v>0.35999999999998972</v>
      </c>
      <c r="J159">
        <f t="shared" si="54"/>
        <v>3.7085761368627423</v>
      </c>
      <c r="K159">
        <f t="shared" si="28"/>
        <v>0.32000000000002121</v>
      </c>
      <c r="L159">
        <f t="shared" si="55"/>
        <v>4.4125180071893318E-2</v>
      </c>
      <c r="M159">
        <f t="shared" si="29"/>
        <v>1.780000000000113</v>
      </c>
      <c r="N159">
        <f t="shared" si="56"/>
        <v>5.7435094330155936E-2</v>
      </c>
      <c r="O159">
        <f t="shared" si="30"/>
        <v>1.0600000000000378</v>
      </c>
      <c r="P159">
        <f t="shared" si="57"/>
        <v>0.10989639573094803</v>
      </c>
      <c r="Q159">
        <f t="shared" si="31"/>
        <v>0.35999999999998855</v>
      </c>
      <c r="R159">
        <f t="shared" si="58"/>
        <v>0.11915884813341242</v>
      </c>
      <c r="S159">
        <f t="shared" si="32"/>
        <v>0.31999999999997897</v>
      </c>
      <c r="T159">
        <f t="shared" si="59"/>
        <v>1.2709977142490172</v>
      </c>
      <c r="U159">
        <f t="shared" si="33"/>
        <v>2.4207571522047388E-3</v>
      </c>
      <c r="V159">
        <f t="shared" si="60"/>
        <v>1.6470312452663096</v>
      </c>
      <c r="W159">
        <f t="shared" si="34"/>
        <v>2.4529242584711603E-3</v>
      </c>
      <c r="X159">
        <f t="shared" si="61"/>
        <v>-0.7065510223202397</v>
      </c>
      <c r="Y159">
        <f t="shared" si="35"/>
        <v>2.3693709984473777E-3</v>
      </c>
      <c r="Z159">
        <f t="shared" si="62"/>
        <v>-0.74941052869806857</v>
      </c>
      <c r="AA159">
        <f t="shared" si="36"/>
        <v>2.363428509141282E-3</v>
      </c>
    </row>
    <row r="160" spans="4:27" x14ac:dyDescent="0.5">
      <c r="D160">
        <f t="shared" si="51"/>
        <v>1.5807115992312866</v>
      </c>
      <c r="E160">
        <f t="shared" si="27"/>
        <v>1.7799999999998639</v>
      </c>
      <c r="F160">
        <f t="shared" si="52"/>
        <v>2.0438517609440678</v>
      </c>
      <c r="G160">
        <f t="shared" si="39"/>
        <v>1.0599999999999994</v>
      </c>
      <c r="H160">
        <f t="shared" si="53"/>
        <v>3.4973959540490158</v>
      </c>
      <c r="I160">
        <f t="shared" si="50"/>
        <v>0.35999999999999799</v>
      </c>
      <c r="J160">
        <f t="shared" si="54"/>
        <v>3.7085761368629124</v>
      </c>
      <c r="K160">
        <f t="shared" si="28"/>
        <v>0.31999999999999185</v>
      </c>
      <c r="L160">
        <f t="shared" si="55"/>
        <v>4.4125180071897002E-2</v>
      </c>
      <c r="M160">
        <f t="shared" si="29"/>
        <v>1.7799999999998157</v>
      </c>
      <c r="N160">
        <f t="shared" si="56"/>
        <v>5.743509433015713E-2</v>
      </c>
      <c r="O160">
        <f t="shared" si="30"/>
        <v>1.0599999999999936</v>
      </c>
      <c r="P160">
        <f t="shared" si="57"/>
        <v>0.10989639573094392</v>
      </c>
      <c r="Q160">
        <f t="shared" si="31"/>
        <v>0.36000000000001536</v>
      </c>
      <c r="R160">
        <f t="shared" si="58"/>
        <v>0.11915884813341024</v>
      </c>
      <c r="S160">
        <f t="shared" si="32"/>
        <v>0.31999999999999068</v>
      </c>
      <c r="T160">
        <f t="shared" si="59"/>
        <v>1.2709977142478612</v>
      </c>
      <c r="U160">
        <f t="shared" si="33"/>
        <v>2.4207571522046078E-3</v>
      </c>
      <c r="V160">
        <f t="shared" si="60"/>
        <v>1.6470312452648117</v>
      </c>
      <c r="W160">
        <f t="shared" si="34"/>
        <v>2.4529242584709868E-3</v>
      </c>
      <c r="X160">
        <f t="shared" si="61"/>
        <v>-0.70655102232040035</v>
      </c>
      <c r="Y160">
        <f t="shared" si="35"/>
        <v>2.3693709984473604E-3</v>
      </c>
      <c r="Z160">
        <f t="shared" si="62"/>
        <v>-0.74941052869823899</v>
      </c>
      <c r="AA160">
        <f t="shared" si="36"/>
        <v>2.3634285091412633E-3</v>
      </c>
    </row>
    <row r="161" spans="4:27" x14ac:dyDescent="0.5">
      <c r="D161">
        <f t="shared" si="51"/>
        <v>1.5807115992312504</v>
      </c>
      <c r="E161">
        <f t="shared" si="27"/>
        <v>1.7799999999999456</v>
      </c>
      <c r="F161">
        <f t="shared" si="52"/>
        <v>2.0438517609440678</v>
      </c>
      <c r="G161">
        <f t="shared" si="39"/>
        <v>1.0599999999999994</v>
      </c>
      <c r="H161">
        <f t="shared" si="53"/>
        <v>3.4973959540489759</v>
      </c>
      <c r="I161">
        <f t="shared" si="50"/>
        <v>0.36000000000000615</v>
      </c>
      <c r="J161">
        <f t="shared" si="54"/>
        <v>3.7085761368627423</v>
      </c>
      <c r="K161">
        <f t="shared" si="28"/>
        <v>0.32000000000002121</v>
      </c>
      <c r="L161">
        <f t="shared" si="55"/>
        <v>4.4125180071895156E-2</v>
      </c>
      <c r="M161">
        <f t="shared" si="29"/>
        <v>1.7799999999999647</v>
      </c>
      <c r="N161">
        <f t="shared" si="56"/>
        <v>5.7435094330155936E-2</v>
      </c>
      <c r="O161">
        <f t="shared" si="30"/>
        <v>1.0600000000000378</v>
      </c>
      <c r="P161">
        <f t="shared" si="57"/>
        <v>0.10989639573094598</v>
      </c>
      <c r="Q161">
        <f t="shared" si="31"/>
        <v>0.36000000000000193</v>
      </c>
      <c r="R161">
        <f t="shared" si="58"/>
        <v>0.11915884813340806</v>
      </c>
      <c r="S161">
        <f t="shared" si="32"/>
        <v>0.32000000000000239</v>
      </c>
      <c r="T161">
        <f t="shared" si="59"/>
        <v>1.2709977142467053</v>
      </c>
      <c r="U161">
        <f t="shared" si="33"/>
        <v>2.4207571522044768E-3</v>
      </c>
      <c r="V161">
        <f t="shared" si="60"/>
        <v>1.6470312452633138</v>
      </c>
      <c r="W161">
        <f t="shared" si="34"/>
        <v>2.4529242584708138E-3</v>
      </c>
      <c r="X161">
        <f t="shared" si="61"/>
        <v>-0.706551022320561</v>
      </c>
      <c r="Y161">
        <f t="shared" si="35"/>
        <v>2.3693709984473426E-3</v>
      </c>
      <c r="Z161">
        <f t="shared" si="62"/>
        <v>-0.74941052869840941</v>
      </c>
      <c r="AA161">
        <f t="shared" si="36"/>
        <v>2.3634285091412447E-3</v>
      </c>
    </row>
    <row r="162" spans="4:27" x14ac:dyDescent="0.5">
      <c r="D162">
        <f t="shared" si="51"/>
        <v>1.5807115992312142</v>
      </c>
      <c r="E162">
        <f t="shared" si="27"/>
        <v>1.7800000000000267</v>
      </c>
      <c r="F162">
        <f t="shared" si="52"/>
        <v>2.0438517609440678</v>
      </c>
      <c r="G162">
        <f t="shared" si="39"/>
        <v>1.0599999999999994</v>
      </c>
      <c r="H162">
        <f t="shared" si="53"/>
        <v>3.4973959540489958</v>
      </c>
      <c r="I162">
        <f t="shared" si="50"/>
        <v>0.36000000000000215</v>
      </c>
      <c r="J162">
        <f t="shared" si="54"/>
        <v>3.7085761368628276</v>
      </c>
      <c r="K162">
        <f t="shared" si="28"/>
        <v>0.3200000000000065</v>
      </c>
      <c r="L162">
        <f t="shared" si="55"/>
        <v>4.4125180071893311E-2</v>
      </c>
      <c r="M162">
        <f t="shared" si="29"/>
        <v>1.7800000000001135</v>
      </c>
      <c r="N162">
        <f t="shared" si="56"/>
        <v>5.7435094330156533E-2</v>
      </c>
      <c r="O162">
        <f t="shared" si="30"/>
        <v>1.0600000000000158</v>
      </c>
      <c r="P162">
        <f t="shared" si="57"/>
        <v>0.10989639573094803</v>
      </c>
      <c r="Q162">
        <f t="shared" si="31"/>
        <v>0.35999999999998855</v>
      </c>
      <c r="R162">
        <f t="shared" si="58"/>
        <v>0.11915884813341024</v>
      </c>
      <c r="S162">
        <f t="shared" si="32"/>
        <v>0.31999999999999068</v>
      </c>
      <c r="T162">
        <f t="shared" si="59"/>
        <v>1.2709977142455493</v>
      </c>
      <c r="U162">
        <f t="shared" si="33"/>
        <v>2.4207571522043467E-3</v>
      </c>
      <c r="V162">
        <f t="shared" si="60"/>
        <v>1.6470312452618159</v>
      </c>
      <c r="W162">
        <f t="shared" si="34"/>
        <v>2.4529242584706407E-3</v>
      </c>
      <c r="X162">
        <f t="shared" si="61"/>
        <v>-0.70655102232072164</v>
      </c>
      <c r="Y162">
        <f t="shared" si="35"/>
        <v>2.3693709984473244E-3</v>
      </c>
      <c r="Z162">
        <f t="shared" si="62"/>
        <v>-0.74941052869857983</v>
      </c>
      <c r="AA162">
        <f t="shared" si="36"/>
        <v>2.363428509141226E-3</v>
      </c>
    </row>
    <row r="163" spans="4:27" x14ac:dyDescent="0.5">
      <c r="D163">
        <f t="shared" si="51"/>
        <v>1.5807115992312504</v>
      </c>
      <c r="E163">
        <f t="shared" si="27"/>
        <v>1.7799999999999456</v>
      </c>
      <c r="F163">
        <f t="shared" si="52"/>
        <v>2.0438517609440678</v>
      </c>
      <c r="G163">
        <f t="shared" si="39"/>
        <v>1.0599999999999994</v>
      </c>
      <c r="H163">
        <f t="shared" si="53"/>
        <v>3.4973959540490158</v>
      </c>
      <c r="I163">
        <f t="shared" si="50"/>
        <v>0.35999999999999799</v>
      </c>
      <c r="J163">
        <f t="shared" si="54"/>
        <v>3.7085761368629129</v>
      </c>
      <c r="K163">
        <f t="shared" si="28"/>
        <v>0.31999999999999179</v>
      </c>
      <c r="L163">
        <f t="shared" si="55"/>
        <v>4.4125180071894234E-2</v>
      </c>
      <c r="M163">
        <f t="shared" si="29"/>
        <v>1.7800000000000389</v>
      </c>
      <c r="N163">
        <f t="shared" si="56"/>
        <v>5.743509433015713E-2</v>
      </c>
      <c r="O163">
        <f t="shared" si="30"/>
        <v>1.0599999999999936</v>
      </c>
      <c r="P163">
        <f t="shared" si="57"/>
        <v>0.10989639573094701</v>
      </c>
      <c r="Q163">
        <f t="shared" si="31"/>
        <v>0.35999999999999521</v>
      </c>
      <c r="R163">
        <f t="shared" si="58"/>
        <v>0.11915884813340916</v>
      </c>
      <c r="S163">
        <f t="shared" si="32"/>
        <v>0.31999999999999651</v>
      </c>
      <c r="T163">
        <f t="shared" si="59"/>
        <v>1.2709977142443933</v>
      </c>
      <c r="U163">
        <f t="shared" si="33"/>
        <v>2.4207571522042162E-3</v>
      </c>
      <c r="V163">
        <f t="shared" si="60"/>
        <v>1.647031245260318</v>
      </c>
      <c r="W163">
        <f t="shared" si="34"/>
        <v>2.4529242584704677E-3</v>
      </c>
      <c r="X163">
        <f t="shared" si="61"/>
        <v>-0.70655102232088229</v>
      </c>
      <c r="Y163">
        <f t="shared" si="35"/>
        <v>2.3693709984473075E-3</v>
      </c>
      <c r="Z163">
        <f t="shared" si="62"/>
        <v>-0.74941052869875024</v>
      </c>
      <c r="AA163">
        <f t="shared" si="36"/>
        <v>2.3634285091412074E-3</v>
      </c>
    </row>
    <row r="164" spans="4:27" x14ac:dyDescent="0.5">
      <c r="D164">
        <f t="shared" si="51"/>
        <v>1.5807115992312322</v>
      </c>
      <c r="E164">
        <f t="shared" si="27"/>
        <v>1.7799999999999863</v>
      </c>
      <c r="F164">
        <f t="shared" si="52"/>
        <v>2.0438517609440678</v>
      </c>
      <c r="G164">
        <f t="shared" si="39"/>
        <v>1.0599999999999994</v>
      </c>
      <c r="H164">
        <f t="shared" si="53"/>
        <v>3.4973959540489958</v>
      </c>
      <c r="I164">
        <f t="shared" si="50"/>
        <v>0.36000000000000215</v>
      </c>
      <c r="J164">
        <f t="shared" si="54"/>
        <v>3.7085761368628702</v>
      </c>
      <c r="K164">
        <f t="shared" si="28"/>
        <v>0.31999999999999912</v>
      </c>
      <c r="L164">
        <f t="shared" si="55"/>
        <v>4.4125180071895156E-2</v>
      </c>
      <c r="M164">
        <f t="shared" si="29"/>
        <v>1.7799999999999647</v>
      </c>
      <c r="N164">
        <f t="shared" si="56"/>
        <v>5.7435094330156533E-2</v>
      </c>
      <c r="O164">
        <f t="shared" si="30"/>
        <v>1.0600000000000158</v>
      </c>
      <c r="P164">
        <f t="shared" si="57"/>
        <v>0.10989639573094598</v>
      </c>
      <c r="Q164">
        <f t="shared" si="31"/>
        <v>0.36000000000000193</v>
      </c>
      <c r="R164">
        <f t="shared" si="58"/>
        <v>0.11915884813340807</v>
      </c>
      <c r="S164">
        <f t="shared" si="32"/>
        <v>0.32000000000000234</v>
      </c>
      <c r="T164">
        <f t="shared" si="59"/>
        <v>1.2709977142432374</v>
      </c>
      <c r="U164">
        <f t="shared" si="33"/>
        <v>2.4207571522040852E-3</v>
      </c>
      <c r="V164">
        <f t="shared" si="60"/>
        <v>1.6470312452588201</v>
      </c>
      <c r="W164">
        <f t="shared" si="34"/>
        <v>2.4529242584702955E-3</v>
      </c>
      <c r="X164">
        <f t="shared" si="61"/>
        <v>-0.70655102232104294</v>
      </c>
      <c r="Y164">
        <f t="shared" si="35"/>
        <v>2.3693709984472892E-3</v>
      </c>
      <c r="Z164">
        <f t="shared" si="62"/>
        <v>-0.74941052869892066</v>
      </c>
      <c r="AA164">
        <f t="shared" si="36"/>
        <v>2.3634285091411887E-3</v>
      </c>
    </row>
    <row r="165" spans="4:27" x14ac:dyDescent="0.5">
      <c r="D165">
        <f t="shared" si="51"/>
        <v>1.580711599231214</v>
      </c>
      <c r="E165">
        <f t="shared" si="27"/>
        <v>1.7800000000000273</v>
      </c>
      <c r="F165">
        <f t="shared" si="52"/>
        <v>2.0438517609440678</v>
      </c>
      <c r="G165">
        <f t="shared" si="39"/>
        <v>1.0599999999999994</v>
      </c>
      <c r="H165">
        <f t="shared" si="53"/>
        <v>3.4973959540490061</v>
      </c>
      <c r="I165">
        <f t="shared" si="50"/>
        <v>0.36</v>
      </c>
      <c r="J165">
        <f t="shared" si="54"/>
        <v>3.7085761368628276</v>
      </c>
      <c r="K165">
        <f t="shared" si="28"/>
        <v>0.3200000000000065</v>
      </c>
      <c r="L165">
        <f t="shared" si="55"/>
        <v>4.4125180071894234E-2</v>
      </c>
      <c r="M165">
        <f t="shared" si="29"/>
        <v>1.7800000000000389</v>
      </c>
      <c r="N165">
        <f t="shared" si="56"/>
        <v>5.7435094330156831E-2</v>
      </c>
      <c r="O165">
        <f t="shared" si="30"/>
        <v>1.0600000000000049</v>
      </c>
      <c r="P165">
        <f t="shared" si="57"/>
        <v>0.10989639573094701</v>
      </c>
      <c r="Q165">
        <f t="shared" si="31"/>
        <v>0.35999999999999521</v>
      </c>
      <c r="R165">
        <f t="shared" si="58"/>
        <v>0.11915884813340916</v>
      </c>
      <c r="S165">
        <f t="shared" si="32"/>
        <v>0.31999999999999651</v>
      </c>
      <c r="T165">
        <f t="shared" si="59"/>
        <v>1.2709977142420814</v>
      </c>
      <c r="U165">
        <f t="shared" si="33"/>
        <v>2.4207571522039542E-3</v>
      </c>
      <c r="V165">
        <f t="shared" si="60"/>
        <v>1.6470312452573221</v>
      </c>
      <c r="W165">
        <f t="shared" si="34"/>
        <v>2.452924258470122E-3</v>
      </c>
      <c r="X165">
        <f t="shared" si="61"/>
        <v>-0.70655102232120359</v>
      </c>
      <c r="Y165">
        <f t="shared" si="35"/>
        <v>2.3693709984472723E-3</v>
      </c>
      <c r="Z165">
        <f t="shared" si="62"/>
        <v>-0.74941052869909108</v>
      </c>
      <c r="AA165">
        <f t="shared" si="36"/>
        <v>2.3634285091411701E-3</v>
      </c>
    </row>
    <row r="166" spans="4:27" x14ac:dyDescent="0.5">
      <c r="D166">
        <f t="shared" si="51"/>
        <v>1.5807115992312231</v>
      </c>
      <c r="E166">
        <f t="shared" si="27"/>
        <v>1.7800000000000071</v>
      </c>
      <c r="F166">
        <f t="shared" si="52"/>
        <v>2.0438517609440678</v>
      </c>
      <c r="G166">
        <f t="shared" si="39"/>
        <v>1.0599999999999994</v>
      </c>
      <c r="H166">
        <f t="shared" si="53"/>
        <v>3.4973959540490061</v>
      </c>
      <c r="I166">
        <f t="shared" si="50"/>
        <v>0.36</v>
      </c>
      <c r="J166">
        <f t="shared" si="54"/>
        <v>3.7085761368628489</v>
      </c>
      <c r="K166">
        <f t="shared" si="28"/>
        <v>0.32000000000000278</v>
      </c>
      <c r="L166">
        <f t="shared" si="55"/>
        <v>4.4125180071894698E-2</v>
      </c>
      <c r="M166">
        <f t="shared" si="29"/>
        <v>1.7800000000000016</v>
      </c>
      <c r="N166">
        <f t="shared" si="56"/>
        <v>5.7435094330156831E-2</v>
      </c>
      <c r="O166">
        <f t="shared" si="30"/>
        <v>1.0600000000000049</v>
      </c>
      <c r="P166">
        <f t="shared" si="57"/>
        <v>0.10989639573094649</v>
      </c>
      <c r="Q166">
        <f t="shared" si="31"/>
        <v>0.3599999999999986</v>
      </c>
      <c r="R166">
        <f t="shared" si="58"/>
        <v>0.11915884813340862</v>
      </c>
      <c r="S166">
        <f t="shared" si="32"/>
        <v>0.3199999999999994</v>
      </c>
      <c r="T166">
        <f t="shared" si="59"/>
        <v>1.2709977142409254</v>
      </c>
      <c r="U166">
        <f t="shared" si="33"/>
        <v>2.4207571522038246E-3</v>
      </c>
      <c r="V166">
        <f t="shared" si="60"/>
        <v>1.6470312452558242</v>
      </c>
      <c r="W166">
        <f t="shared" si="34"/>
        <v>2.452924258469949E-3</v>
      </c>
      <c r="X166">
        <f t="shared" si="61"/>
        <v>-0.70655102232136424</v>
      </c>
      <c r="Y166">
        <f t="shared" si="35"/>
        <v>2.3693709984472545E-3</v>
      </c>
      <c r="Z166">
        <f t="shared" si="62"/>
        <v>-0.7494105286992615</v>
      </c>
      <c r="AA166">
        <f t="shared" si="36"/>
        <v>2.3634285091411514E-3</v>
      </c>
    </row>
    <row r="167" spans="4:27" x14ac:dyDescent="0.5">
      <c r="D167">
        <f t="shared" si="51"/>
        <v>1.5807115992312322</v>
      </c>
      <c r="E167">
        <f t="shared" si="27"/>
        <v>1.7799999999999863</v>
      </c>
      <c r="F167">
        <f t="shared" si="52"/>
        <v>2.0438517609440678</v>
      </c>
      <c r="G167">
        <f t="shared" si="39"/>
        <v>1.0599999999999994</v>
      </c>
      <c r="H167">
        <f t="shared" si="53"/>
        <v>3.4973959540490061</v>
      </c>
      <c r="I167">
        <f t="shared" si="50"/>
        <v>0.36</v>
      </c>
      <c r="J167">
        <f t="shared" si="54"/>
        <v>3.7085761368628702</v>
      </c>
      <c r="K167">
        <f t="shared" si="28"/>
        <v>0.31999999999999912</v>
      </c>
      <c r="L167">
        <f t="shared" si="55"/>
        <v>4.4125180071894698E-2</v>
      </c>
      <c r="M167">
        <f t="shared" si="29"/>
        <v>1.7800000000000016</v>
      </c>
      <c r="N167">
        <f t="shared" si="56"/>
        <v>5.7435094330156831E-2</v>
      </c>
      <c r="O167">
        <f t="shared" si="30"/>
        <v>1.0600000000000049</v>
      </c>
      <c r="P167">
        <f t="shared" si="57"/>
        <v>0.10989639573094598</v>
      </c>
      <c r="Q167">
        <f t="shared" si="31"/>
        <v>0.36000000000000193</v>
      </c>
      <c r="R167">
        <f t="shared" si="58"/>
        <v>0.11915884813340807</v>
      </c>
      <c r="S167">
        <f t="shared" si="32"/>
        <v>0.32000000000000234</v>
      </c>
      <c r="T167">
        <f t="shared" si="59"/>
        <v>1.2709977142397695</v>
      </c>
      <c r="U167">
        <f t="shared" si="33"/>
        <v>2.420757152203694E-3</v>
      </c>
      <c r="V167">
        <f t="shared" si="60"/>
        <v>1.6470312452543263</v>
      </c>
      <c r="W167">
        <f t="shared" si="34"/>
        <v>2.452924258469776E-3</v>
      </c>
      <c r="X167">
        <f t="shared" si="61"/>
        <v>-0.70655102232152489</v>
      </c>
      <c r="Y167">
        <f t="shared" si="35"/>
        <v>2.3693709984472363E-3</v>
      </c>
      <c r="Z167">
        <f t="shared" si="62"/>
        <v>-0.74941052869943192</v>
      </c>
      <c r="AA167">
        <f t="shared" si="36"/>
        <v>2.3634285091411323E-3</v>
      </c>
    </row>
    <row r="168" spans="4:27" x14ac:dyDescent="0.5">
      <c r="D168">
        <f t="shared" si="51"/>
        <v>1.5807115992312277</v>
      </c>
      <c r="E168">
        <f t="shared" si="27"/>
        <v>1.7799999999999965</v>
      </c>
      <c r="F168">
        <f t="shared" si="52"/>
        <v>2.0438517609440678</v>
      </c>
      <c r="G168">
        <f t="shared" si="39"/>
        <v>1.0599999999999994</v>
      </c>
      <c r="H168">
        <f t="shared" si="53"/>
        <v>3.4973959540490061</v>
      </c>
      <c r="I168">
        <f t="shared" si="50"/>
        <v>0.36</v>
      </c>
      <c r="J168">
        <f t="shared" si="54"/>
        <v>3.7085761368628489</v>
      </c>
      <c r="K168">
        <f t="shared" si="28"/>
        <v>0.32000000000000278</v>
      </c>
      <c r="L168">
        <f t="shared" si="55"/>
        <v>4.4125180071894698E-2</v>
      </c>
      <c r="M168">
        <f t="shared" si="29"/>
        <v>1.7800000000000016</v>
      </c>
      <c r="N168">
        <f t="shared" si="56"/>
        <v>5.7435094330156831E-2</v>
      </c>
      <c r="O168">
        <f t="shared" si="30"/>
        <v>1.0600000000000049</v>
      </c>
      <c r="P168">
        <f t="shared" si="57"/>
        <v>0.10989639573094623</v>
      </c>
      <c r="Q168">
        <f t="shared" si="31"/>
        <v>0.36000000000000026</v>
      </c>
      <c r="R168">
        <f t="shared" si="58"/>
        <v>0.11915884813340835</v>
      </c>
      <c r="S168">
        <f t="shared" si="32"/>
        <v>0.32000000000000084</v>
      </c>
      <c r="T168">
        <f t="shared" si="59"/>
        <v>1.2709977142386135</v>
      </c>
      <c r="U168">
        <f t="shared" si="33"/>
        <v>2.4207571522035626E-3</v>
      </c>
      <c r="V168">
        <f t="shared" si="60"/>
        <v>1.6470312452528284</v>
      </c>
      <c r="W168">
        <f t="shared" si="34"/>
        <v>2.4529242584696025E-3</v>
      </c>
      <c r="X168">
        <f t="shared" si="61"/>
        <v>-0.70655102232168554</v>
      </c>
      <c r="Y168">
        <f t="shared" si="35"/>
        <v>2.369370998447219E-3</v>
      </c>
      <c r="Z168">
        <f t="shared" si="62"/>
        <v>-0.74941052869960234</v>
      </c>
      <c r="AA168">
        <f t="shared" si="36"/>
        <v>2.3634285091411146E-3</v>
      </c>
    </row>
    <row r="169" spans="4:27" x14ac:dyDescent="0.5">
      <c r="D169">
        <f t="shared" si="51"/>
        <v>1.5807115992312277</v>
      </c>
      <c r="E169">
        <f t="shared" si="27"/>
        <v>1.7799999999999965</v>
      </c>
      <c r="F169">
        <f t="shared" si="52"/>
        <v>2.0438517609440678</v>
      </c>
      <c r="G169">
        <f t="shared" si="39"/>
        <v>1.0599999999999994</v>
      </c>
      <c r="H169">
        <f t="shared" si="53"/>
        <v>3.4973959540490061</v>
      </c>
      <c r="I169">
        <f t="shared" si="50"/>
        <v>0.36</v>
      </c>
      <c r="J169">
        <f t="shared" si="54"/>
        <v>3.7085761368628596</v>
      </c>
      <c r="K169">
        <f t="shared" si="28"/>
        <v>0.32000000000000101</v>
      </c>
      <c r="L169">
        <f t="shared" si="55"/>
        <v>4.4125180071894698E-2</v>
      </c>
      <c r="M169">
        <f t="shared" si="29"/>
        <v>1.7800000000000016</v>
      </c>
      <c r="N169">
        <f t="shared" si="56"/>
        <v>5.7435094330156831E-2</v>
      </c>
      <c r="O169">
        <f t="shared" si="30"/>
        <v>1.0600000000000049</v>
      </c>
      <c r="P169">
        <f t="shared" si="57"/>
        <v>0.10989639573094623</v>
      </c>
      <c r="Q169">
        <f t="shared" si="31"/>
        <v>0.36000000000000026</v>
      </c>
      <c r="R169">
        <f t="shared" si="58"/>
        <v>0.11915884813340863</v>
      </c>
      <c r="S169">
        <f t="shared" si="32"/>
        <v>0.31999999999999934</v>
      </c>
      <c r="T169">
        <f t="shared" si="59"/>
        <v>1.2709977142374576</v>
      </c>
      <c r="U169">
        <f t="shared" si="33"/>
        <v>2.4207571522034325E-3</v>
      </c>
      <c r="V169">
        <f t="shared" si="60"/>
        <v>1.6470312452513305</v>
      </c>
      <c r="W169">
        <f t="shared" si="34"/>
        <v>2.4529242584694299E-3</v>
      </c>
      <c r="X169">
        <f t="shared" si="61"/>
        <v>-0.70655102232184619</v>
      </c>
      <c r="Y169">
        <f t="shared" si="35"/>
        <v>2.3693709984472008E-3</v>
      </c>
      <c r="Z169">
        <f t="shared" si="62"/>
        <v>-0.74941052869977276</v>
      </c>
      <c r="AA169">
        <f t="shared" si="36"/>
        <v>2.3634285091410964E-3</v>
      </c>
    </row>
    <row r="170" spans="4:27" x14ac:dyDescent="0.5">
      <c r="D170">
        <f t="shared" si="51"/>
        <v>1.5807115992312277</v>
      </c>
      <c r="E170">
        <f t="shared" si="27"/>
        <v>1.7799999999999965</v>
      </c>
      <c r="F170">
        <f t="shared" si="52"/>
        <v>2.0438517609440678</v>
      </c>
      <c r="G170">
        <f t="shared" si="39"/>
        <v>1.0599999999999994</v>
      </c>
      <c r="H170">
        <f t="shared" si="53"/>
        <v>3.4973959540490061</v>
      </c>
      <c r="I170">
        <f t="shared" si="50"/>
        <v>0.36</v>
      </c>
      <c r="J170">
        <f t="shared" si="54"/>
        <v>3.7085761368628702</v>
      </c>
      <c r="K170">
        <f t="shared" si="28"/>
        <v>0.31999999999999912</v>
      </c>
      <c r="L170">
        <f t="shared" si="55"/>
        <v>4.4125180071894698E-2</v>
      </c>
      <c r="M170">
        <f t="shared" si="29"/>
        <v>1.7800000000000016</v>
      </c>
      <c r="N170">
        <f t="shared" si="56"/>
        <v>5.7435094330156831E-2</v>
      </c>
      <c r="O170">
        <f t="shared" si="30"/>
        <v>1.0600000000000049</v>
      </c>
      <c r="P170">
        <f t="shared" si="57"/>
        <v>0.10989639573094623</v>
      </c>
      <c r="Q170">
        <f t="shared" si="31"/>
        <v>0.36000000000000026</v>
      </c>
      <c r="R170">
        <f t="shared" si="58"/>
        <v>0.11915884813340835</v>
      </c>
      <c r="S170">
        <f t="shared" si="32"/>
        <v>0.32000000000000084</v>
      </c>
      <c r="T170">
        <f t="shared" si="59"/>
        <v>1.2709977142363016</v>
      </c>
      <c r="U170">
        <f t="shared" si="33"/>
        <v>2.420757152203302E-3</v>
      </c>
      <c r="V170">
        <f t="shared" si="60"/>
        <v>1.6470312452498326</v>
      </c>
      <c r="W170">
        <f t="shared" si="34"/>
        <v>2.4529242584692573E-3</v>
      </c>
      <c r="X170">
        <f t="shared" si="61"/>
        <v>-0.70655102232200684</v>
      </c>
      <c r="Y170">
        <f t="shared" si="35"/>
        <v>2.3693709984471834E-3</v>
      </c>
      <c r="Z170">
        <f t="shared" si="62"/>
        <v>-0.74941052869994318</v>
      </c>
      <c r="AA170">
        <f t="shared" si="36"/>
        <v>2.3634285091410773E-3</v>
      </c>
    </row>
    <row r="171" spans="4:27" x14ac:dyDescent="0.5">
      <c r="D171">
        <f t="shared" si="51"/>
        <v>1.5807115992312277</v>
      </c>
      <c r="E171">
        <f t="shared" si="27"/>
        <v>1.7799999999999965</v>
      </c>
      <c r="F171">
        <f t="shared" si="52"/>
        <v>2.0438517609440678</v>
      </c>
      <c r="G171">
        <f t="shared" si="39"/>
        <v>1.0599999999999994</v>
      </c>
      <c r="H171">
        <f t="shared" si="53"/>
        <v>3.4973959540490061</v>
      </c>
      <c r="I171">
        <f t="shared" si="50"/>
        <v>0.36</v>
      </c>
      <c r="J171">
        <f t="shared" si="54"/>
        <v>3.7085761368628596</v>
      </c>
      <c r="K171">
        <f t="shared" si="28"/>
        <v>0.32000000000000101</v>
      </c>
      <c r="L171">
        <f t="shared" si="55"/>
        <v>4.4125180071894698E-2</v>
      </c>
      <c r="M171">
        <f t="shared" si="29"/>
        <v>1.7800000000000016</v>
      </c>
      <c r="N171">
        <f t="shared" si="56"/>
        <v>5.7435094330156831E-2</v>
      </c>
      <c r="O171">
        <f t="shared" si="30"/>
        <v>1.0600000000000049</v>
      </c>
      <c r="P171">
        <f t="shared" si="57"/>
        <v>0.10989639573094623</v>
      </c>
      <c r="Q171">
        <f t="shared" si="31"/>
        <v>0.36000000000000026</v>
      </c>
      <c r="R171">
        <f t="shared" si="58"/>
        <v>0.11915884813340849</v>
      </c>
      <c r="S171">
        <f t="shared" si="32"/>
        <v>0.32000000000000006</v>
      </c>
      <c r="T171">
        <f t="shared" si="59"/>
        <v>1.2709977142351456</v>
      </c>
      <c r="U171">
        <f t="shared" si="33"/>
        <v>2.4207571522031715E-3</v>
      </c>
      <c r="V171">
        <f t="shared" si="60"/>
        <v>1.6470312452483347</v>
      </c>
      <c r="W171">
        <f t="shared" si="34"/>
        <v>2.4529242584690842E-3</v>
      </c>
      <c r="X171">
        <f t="shared" si="61"/>
        <v>-0.70655102232216749</v>
      </c>
      <c r="Y171">
        <f t="shared" si="35"/>
        <v>2.3693709984471661E-3</v>
      </c>
      <c r="Z171">
        <f t="shared" si="62"/>
        <v>-0.7494105287001136</v>
      </c>
      <c r="AA171">
        <f t="shared" si="36"/>
        <v>2.3634285091410586E-3</v>
      </c>
    </row>
    <row r="172" spans="4:27" x14ac:dyDescent="0.5">
      <c r="D172">
        <f t="shared" si="51"/>
        <v>1.5807115992312277</v>
      </c>
      <c r="E172">
        <f t="shared" si="27"/>
        <v>1.7799999999999965</v>
      </c>
      <c r="F172">
        <f t="shared" si="52"/>
        <v>2.0438517609440678</v>
      </c>
      <c r="G172">
        <f t="shared" si="39"/>
        <v>1.0599999999999994</v>
      </c>
      <c r="H172">
        <f t="shared" si="53"/>
        <v>3.4973959540490061</v>
      </c>
      <c r="I172">
        <f t="shared" si="50"/>
        <v>0.36</v>
      </c>
      <c r="J172">
        <f t="shared" si="54"/>
        <v>3.7085761368628649</v>
      </c>
      <c r="K172">
        <f t="shared" si="28"/>
        <v>0.32000000000000012</v>
      </c>
      <c r="L172">
        <f t="shared" si="55"/>
        <v>4.4125180071894698E-2</v>
      </c>
      <c r="M172">
        <f t="shared" si="29"/>
        <v>1.7800000000000016</v>
      </c>
      <c r="N172">
        <f t="shared" si="56"/>
        <v>5.7435094330156831E-2</v>
      </c>
      <c r="O172">
        <f t="shared" si="30"/>
        <v>1.0600000000000049</v>
      </c>
      <c r="P172">
        <f t="shared" si="57"/>
        <v>0.10989639573094623</v>
      </c>
      <c r="Q172">
        <f t="shared" si="31"/>
        <v>0.36000000000000026</v>
      </c>
      <c r="R172">
        <f t="shared" si="58"/>
        <v>0.11915884813340849</v>
      </c>
      <c r="S172">
        <f t="shared" si="32"/>
        <v>0.32000000000000006</v>
      </c>
      <c r="T172">
        <f t="shared" si="59"/>
        <v>1.2709977142339897</v>
      </c>
      <c r="U172">
        <f t="shared" si="33"/>
        <v>2.4207571522030413E-3</v>
      </c>
      <c r="V172">
        <f t="shared" si="60"/>
        <v>1.6470312452468368</v>
      </c>
      <c r="W172">
        <f t="shared" si="34"/>
        <v>2.4529242584689112E-3</v>
      </c>
      <c r="X172">
        <f t="shared" si="61"/>
        <v>-0.70655102232232814</v>
      </c>
      <c r="Y172">
        <f t="shared" si="35"/>
        <v>2.3693709984471479E-3</v>
      </c>
      <c r="Z172">
        <f t="shared" si="62"/>
        <v>-0.74941052870028402</v>
      </c>
      <c r="AA172">
        <f t="shared" si="36"/>
        <v>2.36342850914104E-3</v>
      </c>
    </row>
    <row r="173" spans="4:27" x14ac:dyDescent="0.5">
      <c r="D173">
        <f t="shared" si="51"/>
        <v>1.5807115992312277</v>
      </c>
      <c r="E173">
        <f t="shared" si="27"/>
        <v>1.7799999999999965</v>
      </c>
      <c r="F173">
        <f t="shared" si="52"/>
        <v>2.0438517609440678</v>
      </c>
      <c r="G173">
        <f t="shared" si="39"/>
        <v>1.0599999999999994</v>
      </c>
      <c r="H173">
        <f t="shared" si="53"/>
        <v>3.4973959540490061</v>
      </c>
      <c r="I173">
        <f t="shared" si="50"/>
        <v>0.36</v>
      </c>
      <c r="J173">
        <f t="shared" si="54"/>
        <v>3.7085761368628649</v>
      </c>
      <c r="K173">
        <f t="shared" si="28"/>
        <v>0.32000000000000012</v>
      </c>
      <c r="L173">
        <f t="shared" si="55"/>
        <v>4.4125180071894698E-2</v>
      </c>
      <c r="M173">
        <f t="shared" si="29"/>
        <v>1.7800000000000016</v>
      </c>
      <c r="N173">
        <f t="shared" si="56"/>
        <v>5.7435094330156831E-2</v>
      </c>
      <c r="O173">
        <f t="shared" si="30"/>
        <v>1.0600000000000049</v>
      </c>
      <c r="P173">
        <f t="shared" si="57"/>
        <v>0.10989639573094623</v>
      </c>
      <c r="Q173">
        <f t="shared" si="31"/>
        <v>0.36000000000000026</v>
      </c>
      <c r="R173">
        <f t="shared" si="58"/>
        <v>0.11915884813340849</v>
      </c>
      <c r="S173">
        <f t="shared" si="32"/>
        <v>0.32000000000000006</v>
      </c>
      <c r="T173">
        <f t="shared" si="59"/>
        <v>1.2709977142328337</v>
      </c>
      <c r="U173">
        <f t="shared" si="33"/>
        <v>2.4207571522029104E-3</v>
      </c>
      <c r="V173">
        <f t="shared" si="60"/>
        <v>1.6470312452453388</v>
      </c>
      <c r="W173">
        <f t="shared" si="34"/>
        <v>2.4529242584687382E-3</v>
      </c>
      <c r="X173">
        <f t="shared" si="61"/>
        <v>-0.70655102232248879</v>
      </c>
      <c r="Y173">
        <f t="shared" si="35"/>
        <v>2.3693709984471309E-3</v>
      </c>
      <c r="Z173">
        <f t="shared" si="62"/>
        <v>-0.74941052870045444</v>
      </c>
      <c r="AA173">
        <f t="shared" si="36"/>
        <v>2.3634285091410218E-3</v>
      </c>
    </row>
    <row r="174" spans="4:27" x14ac:dyDescent="0.5">
      <c r="D174">
        <f t="shared" si="51"/>
        <v>1.5807115992312277</v>
      </c>
      <c r="E174">
        <f t="shared" si="27"/>
        <v>1.7799999999999965</v>
      </c>
      <c r="F174">
        <f t="shared" si="52"/>
        <v>2.0438517609440678</v>
      </c>
      <c r="G174">
        <f t="shared" si="39"/>
        <v>1.0599999999999994</v>
      </c>
      <c r="H174">
        <f t="shared" si="53"/>
        <v>3.4973959540490061</v>
      </c>
      <c r="I174">
        <f t="shared" si="50"/>
        <v>0.36</v>
      </c>
      <c r="J174">
        <f t="shared" si="54"/>
        <v>3.7085761368628649</v>
      </c>
      <c r="K174">
        <f t="shared" si="28"/>
        <v>0.32000000000000012</v>
      </c>
      <c r="L174">
        <f t="shared" si="55"/>
        <v>4.4125180071894698E-2</v>
      </c>
      <c r="M174">
        <f t="shared" si="29"/>
        <v>1.7800000000000016</v>
      </c>
      <c r="N174">
        <f t="shared" si="56"/>
        <v>5.7435094330156831E-2</v>
      </c>
      <c r="O174">
        <f t="shared" si="30"/>
        <v>1.0600000000000049</v>
      </c>
      <c r="P174">
        <f t="shared" si="57"/>
        <v>0.10989639573094623</v>
      </c>
      <c r="Q174">
        <f t="shared" si="31"/>
        <v>0.36000000000000026</v>
      </c>
      <c r="R174">
        <f t="shared" si="58"/>
        <v>0.11915884813340849</v>
      </c>
      <c r="S174">
        <f t="shared" si="32"/>
        <v>0.32000000000000006</v>
      </c>
      <c r="T174">
        <f t="shared" si="59"/>
        <v>1.2709977142316777</v>
      </c>
      <c r="U174">
        <f t="shared" si="33"/>
        <v>2.4207571522027794E-3</v>
      </c>
      <c r="V174">
        <f t="shared" si="60"/>
        <v>1.6470312452438409</v>
      </c>
      <c r="W174">
        <f t="shared" si="34"/>
        <v>2.4529242584685647E-3</v>
      </c>
      <c r="X174">
        <f t="shared" si="61"/>
        <v>-0.70655102232264944</v>
      </c>
      <c r="Y174">
        <f t="shared" si="35"/>
        <v>2.3693709984471127E-3</v>
      </c>
      <c r="Z174">
        <f t="shared" si="62"/>
        <v>-0.74941052870062486</v>
      </c>
      <c r="AA174">
        <f t="shared" si="36"/>
        <v>2.3634285091410027E-3</v>
      </c>
    </row>
    <row r="175" spans="4:27" x14ac:dyDescent="0.5">
      <c r="D175">
        <f t="shared" si="51"/>
        <v>1.5807115992312277</v>
      </c>
      <c r="E175">
        <f t="shared" si="27"/>
        <v>1.7799999999999965</v>
      </c>
      <c r="F175">
        <f t="shared" si="52"/>
        <v>2.0438517609440678</v>
      </c>
      <c r="G175">
        <f t="shared" si="39"/>
        <v>1.0599999999999994</v>
      </c>
      <c r="H175">
        <f t="shared" si="53"/>
        <v>3.4973959540490061</v>
      </c>
      <c r="I175">
        <f t="shared" si="50"/>
        <v>0.36</v>
      </c>
      <c r="J175">
        <f t="shared" si="54"/>
        <v>3.7085761368628649</v>
      </c>
      <c r="K175">
        <f t="shared" si="28"/>
        <v>0.32000000000000012</v>
      </c>
      <c r="L175">
        <f t="shared" si="55"/>
        <v>4.4125180071894698E-2</v>
      </c>
      <c r="M175">
        <f t="shared" si="29"/>
        <v>1.7800000000000016</v>
      </c>
      <c r="N175">
        <f t="shared" si="56"/>
        <v>5.7435094330156831E-2</v>
      </c>
      <c r="O175">
        <f t="shared" si="30"/>
        <v>1.0600000000000049</v>
      </c>
      <c r="P175">
        <f t="shared" si="57"/>
        <v>0.10989639573094623</v>
      </c>
      <c r="Q175">
        <f t="shared" si="31"/>
        <v>0.36000000000000026</v>
      </c>
      <c r="R175">
        <f t="shared" si="58"/>
        <v>0.11915884813340849</v>
      </c>
      <c r="S175">
        <f t="shared" si="32"/>
        <v>0.32000000000000006</v>
      </c>
      <c r="T175">
        <f t="shared" si="59"/>
        <v>1.2709977142305218</v>
      </c>
      <c r="U175">
        <f t="shared" si="33"/>
        <v>2.4207571522026493E-3</v>
      </c>
      <c r="V175">
        <f t="shared" si="60"/>
        <v>1.647031245242343</v>
      </c>
      <c r="W175">
        <f t="shared" si="34"/>
        <v>2.4529242584683929E-3</v>
      </c>
      <c r="X175">
        <f t="shared" si="61"/>
        <v>-0.70655102232281009</v>
      </c>
      <c r="Y175">
        <f t="shared" si="35"/>
        <v>2.369370998447095E-3</v>
      </c>
      <c r="Z175">
        <f t="shared" si="62"/>
        <v>-0.74941052870079528</v>
      </c>
      <c r="AA175">
        <f t="shared" si="36"/>
        <v>2.363428509140984E-3</v>
      </c>
    </row>
    <row r="176" spans="4:27" x14ac:dyDescent="0.5">
      <c r="D176">
        <f t="shared" si="51"/>
        <v>1.5807115992312277</v>
      </c>
      <c r="E176">
        <f t="shared" si="27"/>
        <v>1.7799999999999965</v>
      </c>
      <c r="F176">
        <f t="shared" si="52"/>
        <v>2.0438517609440678</v>
      </c>
      <c r="G176">
        <f t="shared" si="39"/>
        <v>1.0599999999999994</v>
      </c>
      <c r="H176">
        <f t="shared" si="53"/>
        <v>3.4973959540490061</v>
      </c>
      <c r="I176">
        <f t="shared" si="50"/>
        <v>0.36</v>
      </c>
      <c r="J176">
        <f t="shared" si="54"/>
        <v>3.7085761368628649</v>
      </c>
      <c r="K176">
        <f t="shared" si="28"/>
        <v>0.32000000000000012</v>
      </c>
      <c r="L176">
        <f t="shared" si="55"/>
        <v>4.4125180071894698E-2</v>
      </c>
      <c r="M176">
        <f t="shared" si="29"/>
        <v>1.7800000000000016</v>
      </c>
      <c r="N176">
        <f t="shared" si="56"/>
        <v>5.7435094330156831E-2</v>
      </c>
      <c r="O176">
        <f t="shared" si="30"/>
        <v>1.0600000000000049</v>
      </c>
      <c r="P176">
        <f t="shared" si="57"/>
        <v>0.10989639573094623</v>
      </c>
      <c r="Q176">
        <f t="shared" si="31"/>
        <v>0.36000000000000026</v>
      </c>
      <c r="R176">
        <f t="shared" si="58"/>
        <v>0.11915884813340849</v>
      </c>
      <c r="S176">
        <f t="shared" si="32"/>
        <v>0.32000000000000006</v>
      </c>
      <c r="T176">
        <f t="shared" si="59"/>
        <v>1.2709977142293658</v>
      </c>
      <c r="U176">
        <f t="shared" si="33"/>
        <v>2.4207571522025188E-3</v>
      </c>
      <c r="V176">
        <f t="shared" si="60"/>
        <v>1.6470312452408451</v>
      </c>
      <c r="W176">
        <f t="shared" si="34"/>
        <v>2.4529242584682195E-3</v>
      </c>
      <c r="X176">
        <f t="shared" si="61"/>
        <v>-0.70655102232297073</v>
      </c>
      <c r="Y176">
        <f t="shared" si="35"/>
        <v>2.369370998447078E-3</v>
      </c>
      <c r="Z176">
        <f t="shared" si="62"/>
        <v>-0.74941052870096569</v>
      </c>
      <c r="AA176">
        <f t="shared" si="36"/>
        <v>2.3634285091409654E-3</v>
      </c>
    </row>
    <row r="177" spans="4:27" x14ac:dyDescent="0.5">
      <c r="D177">
        <f t="shared" si="51"/>
        <v>1.5807115992312277</v>
      </c>
      <c r="E177">
        <f t="shared" si="27"/>
        <v>1.7799999999999965</v>
      </c>
      <c r="F177">
        <f t="shared" si="52"/>
        <v>2.0438517609440678</v>
      </c>
      <c r="G177">
        <f t="shared" si="39"/>
        <v>1.0599999999999994</v>
      </c>
      <c r="H177">
        <f t="shared" si="53"/>
        <v>3.4973959540490061</v>
      </c>
      <c r="I177">
        <f t="shared" si="50"/>
        <v>0.36</v>
      </c>
      <c r="J177">
        <f t="shared" si="54"/>
        <v>3.7085761368628649</v>
      </c>
      <c r="K177">
        <f t="shared" si="28"/>
        <v>0.32000000000000012</v>
      </c>
      <c r="L177">
        <f t="shared" si="55"/>
        <v>4.4125180071894698E-2</v>
      </c>
      <c r="M177">
        <f t="shared" si="29"/>
        <v>1.7800000000000016</v>
      </c>
      <c r="N177">
        <f t="shared" si="56"/>
        <v>5.7435094330156831E-2</v>
      </c>
      <c r="O177">
        <f t="shared" si="30"/>
        <v>1.0600000000000049</v>
      </c>
      <c r="P177">
        <f t="shared" si="57"/>
        <v>0.10989639573094623</v>
      </c>
      <c r="Q177">
        <f t="shared" si="31"/>
        <v>0.36000000000000026</v>
      </c>
      <c r="R177">
        <f t="shared" si="58"/>
        <v>0.11915884813340849</v>
      </c>
      <c r="S177">
        <f t="shared" si="32"/>
        <v>0.32000000000000006</v>
      </c>
      <c r="T177">
        <f t="shared" si="59"/>
        <v>1.2709977142282098</v>
      </c>
      <c r="U177">
        <f t="shared" si="33"/>
        <v>2.4207571522023878E-3</v>
      </c>
      <c r="V177">
        <f t="shared" si="60"/>
        <v>1.6470312452393472</v>
      </c>
      <c r="W177">
        <f t="shared" si="34"/>
        <v>2.4529242584680464E-3</v>
      </c>
      <c r="X177">
        <f t="shared" si="61"/>
        <v>-0.70655102232313138</v>
      </c>
      <c r="Y177">
        <f t="shared" si="35"/>
        <v>2.3693709984470598E-3</v>
      </c>
      <c r="Z177">
        <f t="shared" si="62"/>
        <v>-0.74941052870113611</v>
      </c>
      <c r="AA177">
        <f t="shared" si="36"/>
        <v>2.3634285091409467E-3</v>
      </c>
    </row>
    <row r="178" spans="4:27" x14ac:dyDescent="0.5">
      <c r="D178">
        <f t="shared" si="51"/>
        <v>1.5807115992312277</v>
      </c>
      <c r="E178">
        <f t="shared" si="27"/>
        <v>1.7799999999999965</v>
      </c>
      <c r="F178">
        <f t="shared" si="52"/>
        <v>2.0438517609440678</v>
      </c>
      <c r="G178">
        <f t="shared" si="39"/>
        <v>1.0599999999999994</v>
      </c>
      <c r="H178">
        <f t="shared" si="53"/>
        <v>3.4973959540490061</v>
      </c>
      <c r="I178">
        <f t="shared" si="50"/>
        <v>0.36</v>
      </c>
      <c r="J178">
        <f t="shared" si="54"/>
        <v>3.7085761368628649</v>
      </c>
      <c r="K178">
        <f t="shared" si="28"/>
        <v>0.32000000000000012</v>
      </c>
      <c r="L178">
        <f t="shared" si="55"/>
        <v>4.4125180071894698E-2</v>
      </c>
      <c r="M178">
        <f t="shared" si="29"/>
        <v>1.7800000000000016</v>
      </c>
      <c r="N178">
        <f t="shared" si="56"/>
        <v>5.7435094330156831E-2</v>
      </c>
      <c r="O178">
        <f t="shared" si="30"/>
        <v>1.0600000000000049</v>
      </c>
      <c r="P178">
        <f t="shared" si="57"/>
        <v>0.10989639573094623</v>
      </c>
      <c r="Q178">
        <f t="shared" si="31"/>
        <v>0.36000000000000026</v>
      </c>
      <c r="R178">
        <f t="shared" si="58"/>
        <v>0.11915884813340849</v>
      </c>
      <c r="S178">
        <f t="shared" si="32"/>
        <v>0.32000000000000006</v>
      </c>
      <c r="T178">
        <f t="shared" si="59"/>
        <v>1.2709977142270539</v>
      </c>
      <c r="U178">
        <f t="shared" si="33"/>
        <v>2.4207571522022568E-3</v>
      </c>
      <c r="V178">
        <f t="shared" si="60"/>
        <v>1.6470312452378493</v>
      </c>
      <c r="W178">
        <f t="shared" si="34"/>
        <v>2.4529242584678734E-3</v>
      </c>
      <c r="X178">
        <f t="shared" si="61"/>
        <v>-0.70655102232329203</v>
      </c>
      <c r="Y178">
        <f t="shared" si="35"/>
        <v>2.3693709984470425E-3</v>
      </c>
      <c r="Z178">
        <f t="shared" si="62"/>
        <v>-0.74941052870130653</v>
      </c>
      <c r="AA178">
        <f t="shared" si="36"/>
        <v>2.3634285091409281E-3</v>
      </c>
    </row>
    <row r="179" spans="4:27" x14ac:dyDescent="0.5">
      <c r="D179">
        <f t="shared" si="51"/>
        <v>1.5807115992312277</v>
      </c>
      <c r="E179">
        <f t="shared" si="27"/>
        <v>1.7799999999999965</v>
      </c>
      <c r="F179">
        <f t="shared" si="52"/>
        <v>2.0438517609440678</v>
      </c>
      <c r="G179">
        <f t="shared" si="39"/>
        <v>1.0599999999999994</v>
      </c>
      <c r="H179">
        <f t="shared" si="53"/>
        <v>3.4973959540490061</v>
      </c>
      <c r="I179">
        <f t="shared" si="50"/>
        <v>0.36</v>
      </c>
      <c r="J179">
        <f t="shared" si="54"/>
        <v>3.7085761368628649</v>
      </c>
      <c r="K179">
        <f t="shared" si="28"/>
        <v>0.32000000000000012</v>
      </c>
      <c r="L179">
        <f t="shared" si="55"/>
        <v>4.4125180071894698E-2</v>
      </c>
      <c r="M179">
        <f t="shared" si="29"/>
        <v>1.7800000000000016</v>
      </c>
      <c r="N179">
        <f t="shared" si="56"/>
        <v>5.7435094330156831E-2</v>
      </c>
      <c r="O179">
        <f t="shared" si="30"/>
        <v>1.0600000000000049</v>
      </c>
      <c r="P179">
        <f t="shared" si="57"/>
        <v>0.10989639573094623</v>
      </c>
      <c r="Q179">
        <f t="shared" si="31"/>
        <v>0.36000000000000026</v>
      </c>
      <c r="R179">
        <f t="shared" si="58"/>
        <v>0.11915884813340849</v>
      </c>
      <c r="S179">
        <f t="shared" si="32"/>
        <v>0.32000000000000006</v>
      </c>
      <c r="T179">
        <f t="shared" si="59"/>
        <v>1.2709977142258979</v>
      </c>
      <c r="U179">
        <f t="shared" si="33"/>
        <v>2.4207571522021271E-3</v>
      </c>
      <c r="V179">
        <f t="shared" si="60"/>
        <v>1.6470312452363514</v>
      </c>
      <c r="W179">
        <f t="shared" si="34"/>
        <v>2.4529242584676999E-3</v>
      </c>
      <c r="X179">
        <f t="shared" si="61"/>
        <v>-0.70655102232345268</v>
      </c>
      <c r="Y179">
        <f t="shared" si="35"/>
        <v>2.3693709984470247E-3</v>
      </c>
      <c r="Z179">
        <f t="shared" si="62"/>
        <v>-0.74941052870147695</v>
      </c>
      <c r="AA179">
        <f t="shared" si="36"/>
        <v>2.3634285091409094E-3</v>
      </c>
    </row>
    <row r="180" spans="4:27" x14ac:dyDescent="0.5">
      <c r="D180">
        <f t="shared" si="51"/>
        <v>1.5807115992312277</v>
      </c>
      <c r="E180">
        <f t="shared" si="27"/>
        <v>1.7799999999999965</v>
      </c>
      <c r="F180">
        <f t="shared" si="52"/>
        <v>2.0438517609440678</v>
      </c>
      <c r="G180">
        <f t="shared" si="39"/>
        <v>1.0599999999999994</v>
      </c>
      <c r="H180">
        <f t="shared" si="53"/>
        <v>3.4973959540490061</v>
      </c>
      <c r="I180">
        <f t="shared" si="50"/>
        <v>0.36</v>
      </c>
      <c r="J180">
        <f t="shared" si="54"/>
        <v>3.7085761368628649</v>
      </c>
      <c r="K180">
        <f t="shared" si="28"/>
        <v>0.32000000000000012</v>
      </c>
      <c r="L180">
        <f t="shared" si="55"/>
        <v>4.4125180071894698E-2</v>
      </c>
      <c r="M180">
        <f t="shared" si="29"/>
        <v>1.7800000000000016</v>
      </c>
      <c r="N180">
        <f t="shared" si="56"/>
        <v>5.7435094330156831E-2</v>
      </c>
      <c r="O180">
        <f t="shared" si="30"/>
        <v>1.0600000000000049</v>
      </c>
      <c r="P180">
        <f t="shared" si="57"/>
        <v>0.10989639573094623</v>
      </c>
      <c r="Q180">
        <f t="shared" si="31"/>
        <v>0.36000000000000026</v>
      </c>
      <c r="R180">
        <f t="shared" si="58"/>
        <v>0.11915884813340849</v>
      </c>
      <c r="S180">
        <f t="shared" si="32"/>
        <v>0.32000000000000006</v>
      </c>
      <c r="T180">
        <f t="shared" si="59"/>
        <v>1.2709977142247419</v>
      </c>
      <c r="U180">
        <f t="shared" si="33"/>
        <v>2.4207571522019962E-3</v>
      </c>
      <c r="V180">
        <f t="shared" si="60"/>
        <v>1.6470312452348534</v>
      </c>
      <c r="W180">
        <f t="shared" si="34"/>
        <v>2.4529242584675278E-3</v>
      </c>
      <c r="X180">
        <f t="shared" si="61"/>
        <v>-0.70655102232361333</v>
      </c>
      <c r="Y180">
        <f t="shared" si="35"/>
        <v>2.3693709984470069E-3</v>
      </c>
      <c r="Z180">
        <f t="shared" si="62"/>
        <v>-0.74941052870164737</v>
      </c>
      <c r="AA180">
        <f t="shared" si="36"/>
        <v>2.3634285091408908E-3</v>
      </c>
    </row>
    <row r="181" spans="4:27" x14ac:dyDescent="0.5">
      <c r="D181">
        <f t="shared" si="51"/>
        <v>1.5807115992312277</v>
      </c>
      <c r="E181">
        <f t="shared" si="27"/>
        <v>1.7799999999999965</v>
      </c>
      <c r="F181">
        <f t="shared" si="52"/>
        <v>2.0438517609440678</v>
      </c>
      <c r="G181">
        <f t="shared" si="39"/>
        <v>1.0599999999999994</v>
      </c>
      <c r="H181">
        <f t="shared" si="53"/>
        <v>3.4973959540490061</v>
      </c>
      <c r="I181">
        <f t="shared" ref="I181:I212" si="63">IF($E$14&gt;0,$E$14,$D$14)/((1+($H$45*$E$41+$H$46*$E$41^2+$H$47*$E$41^3+$H$48*$E$41^4)*$H$43^2)*H181^2)+IF($E$16&gt;0,$E$16,$D$16)/((1+($H$45*$F$41+$H$46*$F$41^2+$H$47*$F$41^3+$H$48*$F$41^4)*$H$43^2)*($D$6*(1+$D$7)+H181)^2)</f>
        <v>0.36</v>
      </c>
      <c r="J181">
        <f t="shared" si="54"/>
        <v>3.7085761368628649</v>
      </c>
      <c r="K181">
        <f t="shared" si="28"/>
        <v>0.32000000000000012</v>
      </c>
      <c r="L181">
        <f t="shared" si="55"/>
        <v>4.4125180071894698E-2</v>
      </c>
      <c r="M181">
        <f t="shared" si="29"/>
        <v>1.7800000000000016</v>
      </c>
      <c r="N181">
        <f t="shared" si="56"/>
        <v>5.7435094330156831E-2</v>
      </c>
      <c r="O181">
        <f t="shared" si="30"/>
        <v>1.0600000000000049</v>
      </c>
      <c r="P181">
        <f t="shared" si="57"/>
        <v>0.10989639573094623</v>
      </c>
      <c r="Q181">
        <f t="shared" si="31"/>
        <v>0.36000000000000026</v>
      </c>
      <c r="R181">
        <f t="shared" si="58"/>
        <v>0.11915884813340849</v>
      </c>
      <c r="S181">
        <f t="shared" si="32"/>
        <v>0.32000000000000006</v>
      </c>
      <c r="T181">
        <f t="shared" si="59"/>
        <v>1.270997714223586</v>
      </c>
      <c r="U181">
        <f t="shared" si="33"/>
        <v>2.4207571522018652E-3</v>
      </c>
      <c r="V181">
        <f t="shared" si="60"/>
        <v>1.6470312452333555</v>
      </c>
      <c r="W181">
        <f t="shared" si="34"/>
        <v>2.4529242584673547E-3</v>
      </c>
      <c r="X181">
        <f t="shared" si="61"/>
        <v>-0.70655102232377398</v>
      </c>
      <c r="Y181">
        <f t="shared" si="35"/>
        <v>2.3693709984469896E-3</v>
      </c>
      <c r="Z181">
        <f t="shared" si="62"/>
        <v>-0.74941052870181779</v>
      </c>
      <c r="AA181">
        <f t="shared" si="36"/>
        <v>2.3634285091408721E-3</v>
      </c>
    </row>
    <row r="182" spans="4:27" x14ac:dyDescent="0.5">
      <c r="D182">
        <f t="shared" si="51"/>
        <v>1.5807115992312277</v>
      </c>
      <c r="E182">
        <f t="shared" ref="E182:E245" si="64">IF($E$14&gt;0,$E$14,$D$14)/((1+($F$45*$E$41+$F$46*$E$41^2+$F$47*$E$41^3+$F$48*$E$41^4)*$F$43^2)*D182^2)+IF($E$16&gt;0,$E$16,$D$16)/((1+($F$45*$F$41+$F$46*$F$41^2+$F$47*$F$41^3+$F$48*$F$41^4)*$F$43^2)*($D$6*(1-$D$7)-D182)^2)</f>
        <v>1.7799999999999965</v>
      </c>
      <c r="F182">
        <f t="shared" si="52"/>
        <v>2.0438517609440678</v>
      </c>
      <c r="G182">
        <f t="shared" si="39"/>
        <v>1.0599999999999994</v>
      </c>
      <c r="H182">
        <f t="shared" si="53"/>
        <v>3.4973959540490061</v>
      </c>
      <c r="I182">
        <f t="shared" si="63"/>
        <v>0.36</v>
      </c>
      <c r="J182">
        <f t="shared" si="54"/>
        <v>3.7085761368628649</v>
      </c>
      <c r="K182">
        <f t="shared" ref="K182:K245" si="65">IF($E$14&gt;0,$E$14,$D$14)/((1+($I$45*$E$41+$I$46*$E$41^2+$I$47*$E$41^3+$I$48*$E$41^4)*$I$43^2)*J182^2)+IF($E$16&gt;0,$E$16,$D$16)/((1+($I$45*$F$41+$I$46*$F$41^2+$I$47*$F$41^3+$I$48*$F$41^4)*$I$43^2)*($D$6*(1+$D$7)+J182)^2)</f>
        <v>0.32000000000000012</v>
      </c>
      <c r="L182">
        <f t="shared" si="55"/>
        <v>4.4125180071894698E-2</v>
      </c>
      <c r="M182">
        <f t="shared" ref="M182:M245" si="66">IF($E$14&gt;0,$E$14,$D$14)/((1+($F$45*$E$41+$F$46*$E$41^2+$F$47*$E$41^3+$F$48*$E$41^4)*$F$43^2)*($D$6*(1-$D$7)-L182)^2)+IF($E$16&gt;0,$E$16,$D$16)/((1+($F$45*$F$41+$F$46*$F$41^2+$F$47*$F$41^3+$F$48*$F$41^4)*$F$43^2)*L182^2)</f>
        <v>1.7800000000000016</v>
      </c>
      <c r="N182">
        <f t="shared" si="56"/>
        <v>5.7435094330156831E-2</v>
      </c>
      <c r="O182">
        <f t="shared" ref="O182:O245" si="67">IF($E$14&gt;0,$E$14,$D$14)/((1+($G$45*$E$41+$G$46*$E$41^2+$G$47*$E$41^3+$G$48*$E$41^4)*$G$43^2)*($D$6*(1-$D$7)-N182)^2)+IF($E$16&gt;0,$E$16,$D$16)/((1+($G$45*$F$41+$G$46*$F$41^2+$G$47*$F$41^3+$G$48*$F$41^4)*$G$43^2)*N182^2)</f>
        <v>1.0600000000000049</v>
      </c>
      <c r="P182">
        <f t="shared" si="57"/>
        <v>0.10989639573094623</v>
      </c>
      <c r="Q182">
        <f t="shared" ref="Q182:Q245" si="68">IF($E$14&gt;0,$E$14,$D$14)/((1+($H$45*$E$41+$H$46*$E$41^2+$H$47*$E$41^3+$H$48*$E$41^4)*$H$43^2)*($D$6*(1+$D$7)+P182)^2)+IF($E$16&gt;0,$E$16,$D$16)/((1+($H$45*$F$41+$H$46*$F$41^2+$H$47*$F$41^3+$H$48*$F$41^4)*$H$43^2)*P182^2)</f>
        <v>0.36000000000000026</v>
      </c>
      <c r="R182">
        <f t="shared" si="58"/>
        <v>0.11915884813340849</v>
      </c>
      <c r="S182">
        <f t="shared" ref="S182:S245" si="69">IF($E$14&gt;0,$E$14,$D$14)/((1+($I$45*$E$41+$I$46*$E$41^2+$I$47*$E$41^3+$I$48*$E$41^4)*$I$43^2)*($D$6*(1+$D$7)+R182)^2)+IF($E$16&gt;0,$E$16,$D$16)/((1+($I$45*$F$41+$I$46*$F$41^2+$I$47*$F$41^3+$I$48*$F$41^4)*$I$43^2)*R182^2)</f>
        <v>0.32000000000000006</v>
      </c>
      <c r="T182">
        <f t="shared" si="59"/>
        <v>1.27099771422243</v>
      </c>
      <c r="U182">
        <f t="shared" ref="U182:U245" si="70">IF($E$14&gt;0,$E$14,$D$14)/((1+($F$45*$E$41+$F$46*$E$41^2+$F$47*$E$41^3+$F$48*$E$41^4)*$F$43^2)*IF(IF($E$14&gt;0,$E$14,$D$14)/(T182-$D$6*(1+$D$7)*$H$6)^2+IF($E$16&gt;0,$E$16,$D$16)/(T182+$D$6*(1+$D$7)*$H$5)^2&gt;IF($E$14&gt;0,$E$14,$D$14)/(T182+$D$6*(1+$D$7)*$H$6)^2+IF($E$16&gt;0,$E$16,$D$16)/(T182-$D$6*(1+$D$7)*$H$5)^2,T182-$D$6*(1+$D$7)*$H$6,T182+$D$6*(1+$D$7)*$H$6)^2)+IF($E$16&gt;0,$E$16,$D$16)/((1+($F$45*$F$41+$F$46*$F$41^2+$F$47*$F$41^3+$F$48*$F$41^4)*$F$43^2)*IF(IF($E$14&gt;0,$E$14,$D$14)/(T182-$D$6*(1+$D$7)*$H$6)^2+IF($E$16&gt;0,$E$16,$D$16)/(T182+$D$6*(1+$D$7)*$H$5)^2&gt;IF($E$14&gt;0,$E$14,$D$14)/(T182+$D$6*(1+$D$7)*$H$6)^2+IF($E$16&gt;0,$E$16,$D$16)/(T182+$D$6*(1+$D$7)*$H$5)^2,T182+$D$6*(1+$D$7)*$H$5,T182-$D$6*(1+$D$7)*$H$5)^2)</f>
        <v>2.4207571522017355E-3</v>
      </c>
      <c r="V182">
        <f t="shared" si="60"/>
        <v>1.6470312452318576</v>
      </c>
      <c r="W182">
        <f t="shared" ref="W182:W245" si="71">IF($E$14&gt;0,$E$14,$D$14)/((1+($G$45*$E$41+$G$46*$E$41^2+$G$47*$E$41^3+$G$48*$E$41^4)*$G$43^2)*IF(IF($E$14&gt;0,$E$14,$D$14)/(V182-$D$6*(1+$D$7)*$H$6)^2+IF($E$16&gt;0,$E$16,$D$16)/(V182+$D$6*(1+$D$7)*$H$5)^2&gt;IF($E$14&gt;0,$E$14,$D$14)/(V182+$D$6*(1+$D$7)*$H$6)^2+IF($E$16&gt;0,$E$16,$D$16)/(V182-$D$6*(1+$D$7)*$H$5)^2,V182-$D$6*(1+$D$7)*$H$6,V182+$D$6*(1+$D$7)*$H$6)^2)+IF($E$16&gt;0,$E$16,$D$16)/((1+($G$45*$F$41+$G$46*$F$41^2+$G$47*$F$41^3+$G$48*$F$41^4)*$G$43^2)*IF(IF($E$14&gt;0,$E$14,$D$14)/(V182-$D$6*(1+$D$7)*$H$6)^2+IF($E$16&gt;0,$E$16,$D$16)/(V182+$D$6*(1+$D$7)*$H$5)^2&gt;IF($E$14&gt;0,$E$14,$D$14)/(V182+$D$6*(1+$D$7)*$H$6)^2+IF($E$16&gt;0,$E$16,$D$16)/(V182+$D$6*(1+$D$7)*$H$5)^2,V182+$D$6*(1+$D$7)*$H$5,V182-$D$6*(1+$D$7)*$H$5)^2)</f>
        <v>2.4529242584671817E-3</v>
      </c>
      <c r="X182">
        <f t="shared" si="61"/>
        <v>-0.70655102232393463</v>
      </c>
      <c r="Y182">
        <f t="shared" ref="Y182:Y245" si="72">IF($E$14&gt;0,$E$14,$D$14)/((1+($H$45*$E$41+$H$46*$E$41^2+$H$47*$E$41^3+$H$48*$E$41^4)*$H$43^2)*IF(IF($E$14&gt;0,$E$14,$D$14)/(X182-$D$6*(1-$D$7)*$H$6)^2+IF($E$16&gt;0,$E$16,$D$16)/(X182+$D$6*(1-$D$7)*$H$5)^2&lt;IF($E$14&gt;0,$E$14,$D$14)/(X182+$D$6*(1-$D$7)*$H$6)^2+IF($E$16&gt;0,$E$16,$D$16)/(X182-$D$6*(1-$D$7)*$H$5)^2,X182-$D$6*(1-$D$7)*$H$6,X182+$D$6*(1-$D$7)*$H$6)^2)+IF($E$16&gt;0,$E$16,$D$16)/((1+($H$45*$F$41+$H$46*$F$41^2+$H$47*$F$41^3+$H$48*$F$41^4)*$H$43^2)*IF(IF($E$14&gt;0,$E$14,$D$14)/(X182-$D$6*(1-$D$7)*$H$6)^2+IF($E$16&gt;0,$E$16,$D$16)/(X182+$D$6*(1-$D$7)*$H$5)^2&lt;IF($E$14&gt;0,$E$14,$D$14)/(X182+$D$6*(1-$D$7)*$H$6)^2+IF($E$16&gt;0,$E$16,$D$16)/(X182+$D$6*(1-$D$7)*$H$5)^2,X182+$D$6*(1-$D$7)*$H$5,X182-$D$6*(1-$D$7)*$H$5)^2)</f>
        <v>2.3693709984469714E-3</v>
      </c>
      <c r="Z182">
        <f t="shared" si="62"/>
        <v>-0.74941052870198821</v>
      </c>
      <c r="AA182">
        <f t="shared" ref="AA182:AA245" si="73">IF($E$14&gt;0,$E$14,$D$14)/((1+($I$45*$E$41+$I$46*$E$41^2+$I$47*$E$41^3+$I$48*$E$41^4)*$I$43^2)*IF(IF($E$14&gt;0,$E$14,$D$14)/(Z182-$D$6*(1-$D$7)*$H$6)^2+IF($E$16&gt;0,$E$16,$D$16)/(Z182+$D$6*(1-$D$7)*$H$5)^2&lt;IF($E$14&gt;0,$E$14,$D$14)/(Z182+$D$6*(1-$D$7)*$H$6)^2+IF($E$16&gt;0,$E$16,$D$16)/(Z182-$D$6*(1-$D$7)*$H$5)^2,Z182-$D$6*(1-$D$7)*$H$6,Z182+$D$6*(1-$D$7)*$H$6)^2)+IF($E$16&gt;0,$E$16,$D$16)/((1+($I$45*$F$41+$I$46*$F$41^2+$I$47*$F$41^3+$I$48*$F$41^4)*$I$43^2)*IF(IF($E$14&gt;0,$E$14,$D$14)/(Z182-$D$6*(1-$D$7)*$H$6)^2+IF($E$16&gt;0,$E$16,$D$16)/(Z182+$D$6*(1-$D$7)*$H$5)^2&lt;IF($E$14&gt;0,$E$14,$D$14)/(Z182+$D$6*(1-$D$7)*$H$6)^2+IF($E$16&gt;0,$E$16,$D$16)/(Z182+$D$6*(1-$D$7)*$H$5)^2,Z182+$D$6*(1-$D$7)*$H$5,Z182-$D$6*(1-$D$7)*$H$5)^2)</f>
        <v>2.3634285091408535E-3</v>
      </c>
    </row>
    <row r="183" spans="4:27" x14ac:dyDescent="0.5">
      <c r="D183">
        <f t="shared" si="51"/>
        <v>1.5807115992312277</v>
      </c>
      <c r="E183">
        <f t="shared" si="64"/>
        <v>1.7799999999999965</v>
      </c>
      <c r="F183">
        <f t="shared" si="52"/>
        <v>2.0438517609440678</v>
      </c>
      <c r="G183">
        <f t="shared" si="39"/>
        <v>1.0599999999999994</v>
      </c>
      <c r="H183">
        <f t="shared" si="53"/>
        <v>3.4973959540490061</v>
      </c>
      <c r="I183">
        <f t="shared" si="63"/>
        <v>0.36</v>
      </c>
      <c r="J183">
        <f t="shared" si="54"/>
        <v>3.7085761368628649</v>
      </c>
      <c r="K183">
        <f t="shared" si="65"/>
        <v>0.32000000000000012</v>
      </c>
      <c r="L183">
        <f t="shared" si="55"/>
        <v>4.4125180071894698E-2</v>
      </c>
      <c r="M183">
        <f t="shared" si="66"/>
        <v>1.7800000000000016</v>
      </c>
      <c r="N183">
        <f t="shared" si="56"/>
        <v>5.7435094330156831E-2</v>
      </c>
      <c r="O183">
        <f t="shared" si="67"/>
        <v>1.0600000000000049</v>
      </c>
      <c r="P183">
        <f t="shared" si="57"/>
        <v>0.10989639573094623</v>
      </c>
      <c r="Q183">
        <f t="shared" si="68"/>
        <v>0.36000000000000026</v>
      </c>
      <c r="R183">
        <f t="shared" si="58"/>
        <v>0.11915884813340849</v>
      </c>
      <c r="S183">
        <f t="shared" si="69"/>
        <v>0.32000000000000006</v>
      </c>
      <c r="T183">
        <f t="shared" si="59"/>
        <v>1.2709977142212741</v>
      </c>
      <c r="U183">
        <f t="shared" si="70"/>
        <v>2.4207571522016046E-3</v>
      </c>
      <c r="V183">
        <f t="shared" si="60"/>
        <v>1.6470312452303597</v>
      </c>
      <c r="W183">
        <f t="shared" si="71"/>
        <v>2.4529242584670086E-3</v>
      </c>
      <c r="X183">
        <f t="shared" si="61"/>
        <v>-0.70655102232409528</v>
      </c>
      <c r="Y183">
        <f t="shared" si="72"/>
        <v>2.369370998446954E-3</v>
      </c>
      <c r="Z183">
        <f t="shared" si="62"/>
        <v>-0.74941052870215863</v>
      </c>
      <c r="AA183">
        <f t="shared" si="73"/>
        <v>2.3634285091408344E-3</v>
      </c>
    </row>
    <row r="184" spans="4:27" x14ac:dyDescent="0.5">
      <c r="D184">
        <f t="shared" si="51"/>
        <v>1.5807115992312277</v>
      </c>
      <c r="E184">
        <f t="shared" si="64"/>
        <v>1.7799999999999965</v>
      </c>
      <c r="F184">
        <f t="shared" si="52"/>
        <v>2.0438517609440678</v>
      </c>
      <c r="G184">
        <f t="shared" ref="G184:G247" si="74">IF($E$14&gt;0,$E$14,$D$14)/((1+($G$45*$E$41+$G$46*$E$41^2+$G$47*$E$41^3+$G$48*$E$41^4)*$G$43^2)*F184^2)+IF($E$16&gt;0,$E$16,$D$16)/((1+($G$45*$F$41+$G$46*$F$41^2+$G$47*$F$41^3+$G$48*$F$41^4)*$G$43^2)*($D$6*(1-$D$7)-F184)^2)</f>
        <v>1.0599999999999994</v>
      </c>
      <c r="H184">
        <f t="shared" si="53"/>
        <v>3.4973959540490061</v>
      </c>
      <c r="I184">
        <f t="shared" si="63"/>
        <v>0.36</v>
      </c>
      <c r="J184">
        <f t="shared" si="54"/>
        <v>3.7085761368628649</v>
      </c>
      <c r="K184">
        <f t="shared" si="65"/>
        <v>0.32000000000000012</v>
      </c>
      <c r="L184">
        <f t="shared" si="55"/>
        <v>4.4125180071894698E-2</v>
      </c>
      <c r="M184">
        <f t="shared" si="66"/>
        <v>1.7800000000000016</v>
      </c>
      <c r="N184">
        <f t="shared" si="56"/>
        <v>5.7435094330156831E-2</v>
      </c>
      <c r="O184">
        <f t="shared" si="67"/>
        <v>1.0600000000000049</v>
      </c>
      <c r="P184">
        <f t="shared" si="57"/>
        <v>0.10989639573094623</v>
      </c>
      <c r="Q184">
        <f t="shared" si="68"/>
        <v>0.36000000000000026</v>
      </c>
      <c r="R184">
        <f t="shared" si="58"/>
        <v>0.11915884813340849</v>
      </c>
      <c r="S184">
        <f t="shared" si="69"/>
        <v>0.32000000000000006</v>
      </c>
      <c r="T184">
        <f t="shared" si="59"/>
        <v>1.2709977142201181</v>
      </c>
      <c r="U184">
        <f t="shared" si="70"/>
        <v>2.4207571522014736E-3</v>
      </c>
      <c r="V184">
        <f t="shared" si="60"/>
        <v>1.6470312452288618</v>
      </c>
      <c r="W184">
        <f t="shared" si="71"/>
        <v>2.4529242584668356E-3</v>
      </c>
      <c r="X184">
        <f t="shared" si="61"/>
        <v>-0.70655102232425593</v>
      </c>
      <c r="Y184">
        <f t="shared" si="72"/>
        <v>2.3693709984469362E-3</v>
      </c>
      <c r="Z184">
        <f t="shared" si="62"/>
        <v>-0.74941052870232905</v>
      </c>
      <c r="AA184">
        <f t="shared" si="73"/>
        <v>2.3634285091408158E-3</v>
      </c>
    </row>
    <row r="185" spans="4:27" x14ac:dyDescent="0.5">
      <c r="D185">
        <f t="shared" si="51"/>
        <v>1.5807115992312277</v>
      </c>
      <c r="E185">
        <f t="shared" si="64"/>
        <v>1.7799999999999965</v>
      </c>
      <c r="F185">
        <f t="shared" si="52"/>
        <v>2.0438517609440678</v>
      </c>
      <c r="G185">
        <f t="shared" si="74"/>
        <v>1.0599999999999994</v>
      </c>
      <c r="H185">
        <f t="shared" si="53"/>
        <v>3.4973959540490061</v>
      </c>
      <c r="I185">
        <f t="shared" si="63"/>
        <v>0.36</v>
      </c>
      <c r="J185">
        <f t="shared" si="54"/>
        <v>3.7085761368628649</v>
      </c>
      <c r="K185">
        <f t="shared" si="65"/>
        <v>0.32000000000000012</v>
      </c>
      <c r="L185">
        <f t="shared" si="55"/>
        <v>4.4125180071894698E-2</v>
      </c>
      <c r="M185">
        <f t="shared" si="66"/>
        <v>1.7800000000000016</v>
      </c>
      <c r="N185">
        <f t="shared" si="56"/>
        <v>5.7435094330156831E-2</v>
      </c>
      <c r="O185">
        <f t="shared" si="67"/>
        <v>1.0600000000000049</v>
      </c>
      <c r="P185">
        <f t="shared" si="57"/>
        <v>0.10989639573094623</v>
      </c>
      <c r="Q185">
        <f t="shared" si="68"/>
        <v>0.36000000000000026</v>
      </c>
      <c r="R185">
        <f t="shared" si="58"/>
        <v>0.11915884813340849</v>
      </c>
      <c r="S185">
        <f t="shared" si="69"/>
        <v>0.32000000000000006</v>
      </c>
      <c r="T185">
        <f t="shared" si="59"/>
        <v>1.2709977142189621</v>
      </c>
      <c r="U185">
        <f t="shared" si="70"/>
        <v>2.4207571522013435E-3</v>
      </c>
      <c r="V185">
        <f t="shared" si="60"/>
        <v>1.6470312452273639</v>
      </c>
      <c r="W185">
        <f t="shared" si="71"/>
        <v>2.4529242584666634E-3</v>
      </c>
      <c r="X185">
        <f t="shared" si="61"/>
        <v>-0.70655102232441658</v>
      </c>
      <c r="Y185">
        <f t="shared" si="72"/>
        <v>2.3693709984469184E-3</v>
      </c>
      <c r="Z185">
        <f t="shared" si="62"/>
        <v>-0.74941052870249947</v>
      </c>
      <c r="AA185">
        <f t="shared" si="73"/>
        <v>2.3634285091407971E-3</v>
      </c>
    </row>
    <row r="186" spans="4:27" x14ac:dyDescent="0.5">
      <c r="D186">
        <f t="shared" si="51"/>
        <v>1.5807115992312277</v>
      </c>
      <c r="E186">
        <f t="shared" si="64"/>
        <v>1.7799999999999965</v>
      </c>
      <c r="F186">
        <f t="shared" si="52"/>
        <v>2.0438517609440678</v>
      </c>
      <c r="G186">
        <f t="shared" si="74"/>
        <v>1.0599999999999994</v>
      </c>
      <c r="H186">
        <f t="shared" si="53"/>
        <v>3.4973959540490061</v>
      </c>
      <c r="I186">
        <f t="shared" si="63"/>
        <v>0.36</v>
      </c>
      <c r="J186">
        <f t="shared" si="54"/>
        <v>3.7085761368628649</v>
      </c>
      <c r="K186">
        <f t="shared" si="65"/>
        <v>0.32000000000000012</v>
      </c>
      <c r="L186">
        <f t="shared" si="55"/>
        <v>4.4125180071894698E-2</v>
      </c>
      <c r="M186">
        <f t="shared" si="66"/>
        <v>1.7800000000000016</v>
      </c>
      <c r="N186">
        <f t="shared" si="56"/>
        <v>5.7435094330156831E-2</v>
      </c>
      <c r="O186">
        <f t="shared" si="67"/>
        <v>1.0600000000000049</v>
      </c>
      <c r="P186">
        <f t="shared" si="57"/>
        <v>0.10989639573094623</v>
      </c>
      <c r="Q186">
        <f t="shared" si="68"/>
        <v>0.36000000000000026</v>
      </c>
      <c r="R186">
        <f t="shared" si="58"/>
        <v>0.11915884813340849</v>
      </c>
      <c r="S186">
        <f t="shared" si="69"/>
        <v>0.32000000000000006</v>
      </c>
      <c r="T186">
        <f t="shared" si="59"/>
        <v>1.2709977142178062</v>
      </c>
      <c r="U186">
        <f t="shared" si="70"/>
        <v>2.4207571522012129E-3</v>
      </c>
      <c r="V186">
        <f t="shared" si="60"/>
        <v>1.647031245225866</v>
      </c>
      <c r="W186">
        <f t="shared" si="71"/>
        <v>2.45292425846649E-3</v>
      </c>
      <c r="X186">
        <f t="shared" si="61"/>
        <v>-0.70655102232457723</v>
      </c>
      <c r="Y186">
        <f t="shared" si="72"/>
        <v>2.3693709984469015E-3</v>
      </c>
      <c r="Z186">
        <f t="shared" si="62"/>
        <v>-0.74941052870266989</v>
      </c>
      <c r="AA186">
        <f t="shared" si="73"/>
        <v>2.3634285091407785E-3</v>
      </c>
    </row>
    <row r="187" spans="4:27" x14ac:dyDescent="0.5">
      <c r="D187">
        <f t="shared" si="51"/>
        <v>1.5807115992312277</v>
      </c>
      <c r="E187">
        <f t="shared" si="64"/>
        <v>1.7799999999999965</v>
      </c>
      <c r="F187">
        <f t="shared" si="52"/>
        <v>2.0438517609440678</v>
      </c>
      <c r="G187">
        <f t="shared" si="74"/>
        <v>1.0599999999999994</v>
      </c>
      <c r="H187">
        <f t="shared" si="53"/>
        <v>3.4973959540490061</v>
      </c>
      <c r="I187">
        <f t="shared" si="63"/>
        <v>0.36</v>
      </c>
      <c r="J187">
        <f t="shared" si="54"/>
        <v>3.7085761368628649</v>
      </c>
      <c r="K187">
        <f t="shared" si="65"/>
        <v>0.32000000000000012</v>
      </c>
      <c r="L187">
        <f t="shared" si="55"/>
        <v>4.4125180071894698E-2</v>
      </c>
      <c r="M187">
        <f t="shared" si="66"/>
        <v>1.7800000000000016</v>
      </c>
      <c r="N187">
        <f t="shared" si="56"/>
        <v>5.7435094330156831E-2</v>
      </c>
      <c r="O187">
        <f t="shared" si="67"/>
        <v>1.0600000000000049</v>
      </c>
      <c r="P187">
        <f t="shared" si="57"/>
        <v>0.10989639573094623</v>
      </c>
      <c r="Q187">
        <f t="shared" si="68"/>
        <v>0.36000000000000026</v>
      </c>
      <c r="R187">
        <f t="shared" si="58"/>
        <v>0.11915884813340849</v>
      </c>
      <c r="S187">
        <f t="shared" si="69"/>
        <v>0.32000000000000006</v>
      </c>
      <c r="T187">
        <f t="shared" si="59"/>
        <v>1.2709977142166502</v>
      </c>
      <c r="U187">
        <f t="shared" si="70"/>
        <v>2.420757152201082E-3</v>
      </c>
      <c r="V187">
        <f t="shared" si="60"/>
        <v>1.6470312452243681</v>
      </c>
      <c r="W187">
        <f t="shared" si="71"/>
        <v>2.4529242584663169E-3</v>
      </c>
      <c r="X187">
        <f t="shared" si="61"/>
        <v>-0.70655102232473788</v>
      </c>
      <c r="Y187">
        <f t="shared" si="72"/>
        <v>2.3693709984468833E-3</v>
      </c>
      <c r="Z187">
        <f t="shared" si="62"/>
        <v>-0.74941052870284031</v>
      </c>
      <c r="AA187">
        <f t="shared" si="73"/>
        <v>2.3634285091407598E-3</v>
      </c>
    </row>
    <row r="188" spans="4:27" x14ac:dyDescent="0.5">
      <c r="D188">
        <f t="shared" si="51"/>
        <v>1.5807115992312277</v>
      </c>
      <c r="E188">
        <f t="shared" si="64"/>
        <v>1.7799999999999965</v>
      </c>
      <c r="F188">
        <f t="shared" si="52"/>
        <v>2.0438517609440678</v>
      </c>
      <c r="G188">
        <f t="shared" si="74"/>
        <v>1.0599999999999994</v>
      </c>
      <c r="H188">
        <f t="shared" si="53"/>
        <v>3.4973959540490061</v>
      </c>
      <c r="I188">
        <f t="shared" si="63"/>
        <v>0.36</v>
      </c>
      <c r="J188">
        <f t="shared" si="54"/>
        <v>3.7085761368628649</v>
      </c>
      <c r="K188">
        <f t="shared" si="65"/>
        <v>0.32000000000000012</v>
      </c>
      <c r="L188">
        <f t="shared" si="55"/>
        <v>4.4125180071894698E-2</v>
      </c>
      <c r="M188">
        <f t="shared" si="66"/>
        <v>1.7800000000000016</v>
      </c>
      <c r="N188">
        <f t="shared" si="56"/>
        <v>5.7435094330156831E-2</v>
      </c>
      <c r="O188">
        <f t="shared" si="67"/>
        <v>1.0600000000000049</v>
      </c>
      <c r="P188">
        <f t="shared" si="57"/>
        <v>0.10989639573094623</v>
      </c>
      <c r="Q188">
        <f t="shared" si="68"/>
        <v>0.36000000000000026</v>
      </c>
      <c r="R188">
        <f t="shared" si="58"/>
        <v>0.11915884813340849</v>
      </c>
      <c r="S188">
        <f t="shared" si="69"/>
        <v>0.32000000000000006</v>
      </c>
      <c r="T188">
        <f t="shared" si="59"/>
        <v>1.2709977142154942</v>
      </c>
      <c r="U188">
        <f t="shared" si="70"/>
        <v>2.4207571522009519E-3</v>
      </c>
      <c r="V188">
        <f t="shared" si="60"/>
        <v>1.6470312452228701</v>
      </c>
      <c r="W188">
        <f t="shared" si="71"/>
        <v>2.4529242584661439E-3</v>
      </c>
      <c r="X188">
        <f t="shared" si="61"/>
        <v>-0.70655102232489853</v>
      </c>
      <c r="Y188">
        <f t="shared" si="72"/>
        <v>2.369370998446866E-3</v>
      </c>
      <c r="Z188">
        <f t="shared" si="62"/>
        <v>-0.74941052870301073</v>
      </c>
      <c r="AA188">
        <f t="shared" si="73"/>
        <v>2.3634285091407412E-3</v>
      </c>
    </row>
    <row r="189" spans="4:27" x14ac:dyDescent="0.5">
      <c r="D189">
        <f t="shared" si="51"/>
        <v>1.5807115992312277</v>
      </c>
      <c r="E189">
        <f t="shared" si="64"/>
        <v>1.7799999999999965</v>
      </c>
      <c r="F189">
        <f t="shared" si="52"/>
        <v>2.0438517609440678</v>
      </c>
      <c r="G189">
        <f t="shared" si="74"/>
        <v>1.0599999999999994</v>
      </c>
      <c r="H189">
        <f t="shared" si="53"/>
        <v>3.4973959540490061</v>
      </c>
      <c r="I189">
        <f t="shared" si="63"/>
        <v>0.36</v>
      </c>
      <c r="J189">
        <f t="shared" si="54"/>
        <v>3.7085761368628649</v>
      </c>
      <c r="K189">
        <f t="shared" si="65"/>
        <v>0.32000000000000012</v>
      </c>
      <c r="L189">
        <f t="shared" si="55"/>
        <v>4.4125180071894698E-2</v>
      </c>
      <c r="M189">
        <f t="shared" si="66"/>
        <v>1.7800000000000016</v>
      </c>
      <c r="N189">
        <f t="shared" si="56"/>
        <v>5.7435094330156831E-2</v>
      </c>
      <c r="O189">
        <f t="shared" si="67"/>
        <v>1.0600000000000049</v>
      </c>
      <c r="P189">
        <f t="shared" si="57"/>
        <v>0.10989639573094623</v>
      </c>
      <c r="Q189">
        <f t="shared" si="68"/>
        <v>0.36000000000000026</v>
      </c>
      <c r="R189">
        <f t="shared" si="58"/>
        <v>0.11915884813340849</v>
      </c>
      <c r="S189">
        <f t="shared" si="69"/>
        <v>0.32000000000000006</v>
      </c>
      <c r="T189">
        <f t="shared" si="59"/>
        <v>1.2709977142143383</v>
      </c>
      <c r="U189">
        <f t="shared" si="70"/>
        <v>2.4207571522008209E-3</v>
      </c>
      <c r="V189">
        <f t="shared" si="60"/>
        <v>1.6470312452213722</v>
      </c>
      <c r="W189">
        <f t="shared" si="71"/>
        <v>2.4529242584659708E-3</v>
      </c>
      <c r="X189">
        <f t="shared" si="61"/>
        <v>-0.70655102232505917</v>
      </c>
      <c r="Y189">
        <f t="shared" si="72"/>
        <v>2.3693709984468482E-3</v>
      </c>
      <c r="Z189">
        <f t="shared" si="62"/>
        <v>-0.74941052870318114</v>
      </c>
      <c r="AA189">
        <f t="shared" si="73"/>
        <v>2.3634285091407225E-3</v>
      </c>
    </row>
    <row r="190" spans="4:27" x14ac:dyDescent="0.5">
      <c r="D190">
        <f t="shared" si="51"/>
        <v>1.5807115992312277</v>
      </c>
      <c r="E190">
        <f t="shared" si="64"/>
        <v>1.7799999999999965</v>
      </c>
      <c r="F190">
        <f t="shared" si="52"/>
        <v>2.0438517609440678</v>
      </c>
      <c r="G190">
        <f t="shared" si="74"/>
        <v>1.0599999999999994</v>
      </c>
      <c r="H190">
        <f t="shared" si="53"/>
        <v>3.4973959540490061</v>
      </c>
      <c r="I190">
        <f t="shared" si="63"/>
        <v>0.36</v>
      </c>
      <c r="J190">
        <f t="shared" si="54"/>
        <v>3.7085761368628649</v>
      </c>
      <c r="K190">
        <f t="shared" si="65"/>
        <v>0.32000000000000012</v>
      </c>
      <c r="L190">
        <f t="shared" si="55"/>
        <v>4.4125180071894698E-2</v>
      </c>
      <c r="M190">
        <f t="shared" si="66"/>
        <v>1.7800000000000016</v>
      </c>
      <c r="N190">
        <f t="shared" si="56"/>
        <v>5.7435094330156831E-2</v>
      </c>
      <c r="O190">
        <f t="shared" si="67"/>
        <v>1.0600000000000049</v>
      </c>
      <c r="P190">
        <f t="shared" si="57"/>
        <v>0.10989639573094623</v>
      </c>
      <c r="Q190">
        <f t="shared" si="68"/>
        <v>0.36000000000000026</v>
      </c>
      <c r="R190">
        <f t="shared" si="58"/>
        <v>0.11915884813340849</v>
      </c>
      <c r="S190">
        <f t="shared" si="69"/>
        <v>0.32000000000000006</v>
      </c>
      <c r="T190">
        <f t="shared" si="59"/>
        <v>1.2709977142131823</v>
      </c>
      <c r="U190">
        <f t="shared" si="70"/>
        <v>2.4207571522006904E-3</v>
      </c>
      <c r="V190">
        <f t="shared" si="60"/>
        <v>1.6470312452198743</v>
      </c>
      <c r="W190">
        <f t="shared" si="71"/>
        <v>2.4529242584657978E-3</v>
      </c>
      <c r="X190">
        <f t="shared" si="61"/>
        <v>-0.70655102232521982</v>
      </c>
      <c r="Y190">
        <f t="shared" si="72"/>
        <v>2.3693709984468304E-3</v>
      </c>
      <c r="Z190">
        <f t="shared" si="62"/>
        <v>-0.74941052870335156</v>
      </c>
      <c r="AA190">
        <f t="shared" si="73"/>
        <v>2.3634285091407034E-3</v>
      </c>
    </row>
    <row r="191" spans="4:27" x14ac:dyDescent="0.5">
      <c r="D191">
        <f t="shared" si="51"/>
        <v>1.5807115992312277</v>
      </c>
      <c r="E191">
        <f t="shared" si="64"/>
        <v>1.7799999999999965</v>
      </c>
      <c r="F191">
        <f t="shared" si="52"/>
        <v>2.0438517609440678</v>
      </c>
      <c r="G191">
        <f t="shared" si="74"/>
        <v>1.0599999999999994</v>
      </c>
      <c r="H191">
        <f t="shared" si="53"/>
        <v>3.4973959540490061</v>
      </c>
      <c r="I191">
        <f t="shared" si="63"/>
        <v>0.36</v>
      </c>
      <c r="J191">
        <f t="shared" si="54"/>
        <v>3.7085761368628649</v>
      </c>
      <c r="K191">
        <f t="shared" si="65"/>
        <v>0.32000000000000012</v>
      </c>
      <c r="L191">
        <f t="shared" si="55"/>
        <v>4.4125180071894698E-2</v>
      </c>
      <c r="M191">
        <f t="shared" si="66"/>
        <v>1.7800000000000016</v>
      </c>
      <c r="N191">
        <f t="shared" si="56"/>
        <v>5.7435094330156831E-2</v>
      </c>
      <c r="O191">
        <f t="shared" si="67"/>
        <v>1.0600000000000049</v>
      </c>
      <c r="P191">
        <f t="shared" si="57"/>
        <v>0.10989639573094623</v>
      </c>
      <c r="Q191">
        <f t="shared" si="68"/>
        <v>0.36000000000000026</v>
      </c>
      <c r="R191">
        <f t="shared" si="58"/>
        <v>0.11915884813340849</v>
      </c>
      <c r="S191">
        <f t="shared" si="69"/>
        <v>0.32000000000000006</v>
      </c>
      <c r="T191">
        <f t="shared" si="59"/>
        <v>1.2709977142120263</v>
      </c>
      <c r="U191">
        <f t="shared" si="70"/>
        <v>2.4207571522005607E-3</v>
      </c>
      <c r="V191">
        <f t="shared" si="60"/>
        <v>1.6470312452183764</v>
      </c>
      <c r="W191">
        <f t="shared" si="71"/>
        <v>2.4529242584656256E-3</v>
      </c>
      <c r="X191">
        <f t="shared" si="61"/>
        <v>-0.70655102232538047</v>
      </c>
      <c r="Y191">
        <f t="shared" si="72"/>
        <v>2.3693709984468131E-3</v>
      </c>
      <c r="Z191">
        <f t="shared" si="62"/>
        <v>-0.74941052870352198</v>
      </c>
      <c r="AA191">
        <f t="shared" si="73"/>
        <v>2.3634285091406848E-3</v>
      </c>
    </row>
    <row r="192" spans="4:27" x14ac:dyDescent="0.5">
      <c r="D192">
        <f t="shared" si="51"/>
        <v>1.5807115992312277</v>
      </c>
      <c r="E192">
        <f t="shared" si="64"/>
        <v>1.7799999999999965</v>
      </c>
      <c r="F192">
        <f t="shared" si="52"/>
        <v>2.0438517609440678</v>
      </c>
      <c r="G192">
        <f t="shared" si="74"/>
        <v>1.0599999999999994</v>
      </c>
      <c r="H192">
        <f t="shared" si="53"/>
        <v>3.4973959540490061</v>
      </c>
      <c r="I192">
        <f t="shared" si="63"/>
        <v>0.36</v>
      </c>
      <c r="J192">
        <f t="shared" si="54"/>
        <v>3.7085761368628649</v>
      </c>
      <c r="K192">
        <f t="shared" si="65"/>
        <v>0.32000000000000012</v>
      </c>
      <c r="L192">
        <f t="shared" si="55"/>
        <v>4.4125180071894698E-2</v>
      </c>
      <c r="M192">
        <f t="shared" si="66"/>
        <v>1.7800000000000016</v>
      </c>
      <c r="N192">
        <f t="shared" si="56"/>
        <v>5.7435094330156831E-2</v>
      </c>
      <c r="O192">
        <f t="shared" si="67"/>
        <v>1.0600000000000049</v>
      </c>
      <c r="P192">
        <f t="shared" si="57"/>
        <v>0.10989639573094623</v>
      </c>
      <c r="Q192">
        <f t="shared" si="68"/>
        <v>0.36000000000000026</v>
      </c>
      <c r="R192">
        <f t="shared" si="58"/>
        <v>0.11915884813340849</v>
      </c>
      <c r="S192">
        <f t="shared" si="69"/>
        <v>0.32000000000000006</v>
      </c>
      <c r="T192">
        <f t="shared" si="59"/>
        <v>1.2709977142108704</v>
      </c>
      <c r="U192">
        <f t="shared" si="70"/>
        <v>2.4207571522004297E-3</v>
      </c>
      <c r="V192">
        <f t="shared" si="60"/>
        <v>1.6470312452168785</v>
      </c>
      <c r="W192">
        <f t="shared" si="71"/>
        <v>2.4529242584654522E-3</v>
      </c>
      <c r="X192">
        <f t="shared" si="61"/>
        <v>-0.70655102232554112</v>
      </c>
      <c r="Y192">
        <f t="shared" si="72"/>
        <v>2.3693709984467948E-3</v>
      </c>
      <c r="Z192">
        <f t="shared" si="62"/>
        <v>-0.7494105287036924</v>
      </c>
      <c r="AA192">
        <f t="shared" si="73"/>
        <v>2.3634285091406666E-3</v>
      </c>
    </row>
    <row r="193" spans="4:27" x14ac:dyDescent="0.5">
      <c r="D193">
        <f t="shared" si="51"/>
        <v>1.5807115992312277</v>
      </c>
      <c r="E193">
        <f t="shared" si="64"/>
        <v>1.7799999999999965</v>
      </c>
      <c r="F193">
        <f t="shared" si="52"/>
        <v>2.0438517609440678</v>
      </c>
      <c r="G193">
        <f t="shared" si="74"/>
        <v>1.0599999999999994</v>
      </c>
      <c r="H193">
        <f t="shared" si="53"/>
        <v>3.4973959540490061</v>
      </c>
      <c r="I193">
        <f t="shared" si="63"/>
        <v>0.36</v>
      </c>
      <c r="J193">
        <f t="shared" si="54"/>
        <v>3.7085761368628649</v>
      </c>
      <c r="K193">
        <f t="shared" si="65"/>
        <v>0.32000000000000012</v>
      </c>
      <c r="L193">
        <f t="shared" si="55"/>
        <v>4.4125180071894698E-2</v>
      </c>
      <c r="M193">
        <f t="shared" si="66"/>
        <v>1.7800000000000016</v>
      </c>
      <c r="N193">
        <f t="shared" si="56"/>
        <v>5.7435094330156831E-2</v>
      </c>
      <c r="O193">
        <f t="shared" si="67"/>
        <v>1.0600000000000049</v>
      </c>
      <c r="P193">
        <f t="shared" si="57"/>
        <v>0.10989639573094623</v>
      </c>
      <c r="Q193">
        <f t="shared" si="68"/>
        <v>0.36000000000000026</v>
      </c>
      <c r="R193">
        <f t="shared" si="58"/>
        <v>0.11915884813340849</v>
      </c>
      <c r="S193">
        <f t="shared" si="69"/>
        <v>0.32000000000000006</v>
      </c>
      <c r="T193">
        <f t="shared" si="59"/>
        <v>1.2709977142097144</v>
      </c>
      <c r="U193">
        <f t="shared" si="70"/>
        <v>2.4207571522002987E-3</v>
      </c>
      <c r="V193">
        <f t="shared" si="60"/>
        <v>1.6470312452153806</v>
      </c>
      <c r="W193">
        <f t="shared" si="71"/>
        <v>2.4529242584652791E-3</v>
      </c>
      <c r="X193">
        <f t="shared" si="61"/>
        <v>-0.70655102232570177</v>
      </c>
      <c r="Y193">
        <f t="shared" si="72"/>
        <v>2.3693709984467766E-3</v>
      </c>
      <c r="Z193">
        <f t="shared" si="62"/>
        <v>-0.74941052870386282</v>
      </c>
      <c r="AA193">
        <f t="shared" si="73"/>
        <v>2.3634285091406475E-3</v>
      </c>
    </row>
    <row r="194" spans="4:27" x14ac:dyDescent="0.5">
      <c r="D194">
        <f t="shared" si="51"/>
        <v>1.5807115992312277</v>
      </c>
      <c r="E194">
        <f t="shared" si="64"/>
        <v>1.7799999999999965</v>
      </c>
      <c r="F194">
        <f t="shared" si="52"/>
        <v>2.0438517609440678</v>
      </c>
      <c r="G194">
        <f t="shared" si="74"/>
        <v>1.0599999999999994</v>
      </c>
      <c r="H194">
        <f t="shared" si="53"/>
        <v>3.4973959540490061</v>
      </c>
      <c r="I194">
        <f t="shared" si="63"/>
        <v>0.36</v>
      </c>
      <c r="J194">
        <f t="shared" si="54"/>
        <v>3.7085761368628649</v>
      </c>
      <c r="K194">
        <f t="shared" si="65"/>
        <v>0.32000000000000012</v>
      </c>
      <c r="L194">
        <f t="shared" si="55"/>
        <v>4.4125180071894698E-2</v>
      </c>
      <c r="M194">
        <f t="shared" si="66"/>
        <v>1.7800000000000016</v>
      </c>
      <c r="N194">
        <f t="shared" si="56"/>
        <v>5.7435094330156831E-2</v>
      </c>
      <c r="O194">
        <f t="shared" si="67"/>
        <v>1.0600000000000049</v>
      </c>
      <c r="P194">
        <f t="shared" si="57"/>
        <v>0.10989639573094623</v>
      </c>
      <c r="Q194">
        <f t="shared" si="68"/>
        <v>0.36000000000000026</v>
      </c>
      <c r="R194">
        <f t="shared" si="58"/>
        <v>0.11915884813340849</v>
      </c>
      <c r="S194">
        <f t="shared" si="69"/>
        <v>0.32000000000000006</v>
      </c>
      <c r="T194">
        <f t="shared" si="59"/>
        <v>1.2709977142085584</v>
      </c>
      <c r="U194">
        <f t="shared" si="70"/>
        <v>2.4207571522001686E-3</v>
      </c>
      <c r="V194">
        <f t="shared" si="60"/>
        <v>1.6470312452138827</v>
      </c>
      <c r="W194">
        <f t="shared" si="71"/>
        <v>2.4529242584651061E-3</v>
      </c>
      <c r="X194">
        <f t="shared" si="61"/>
        <v>-0.70655102232586242</v>
      </c>
      <c r="Y194">
        <f t="shared" si="72"/>
        <v>2.3693709984467597E-3</v>
      </c>
      <c r="Z194">
        <f t="shared" si="62"/>
        <v>-0.74941052870403324</v>
      </c>
      <c r="AA194">
        <f t="shared" si="73"/>
        <v>2.3634285091406288E-3</v>
      </c>
    </row>
    <row r="195" spans="4:27" x14ac:dyDescent="0.5">
      <c r="D195">
        <f t="shared" si="51"/>
        <v>1.5807115992312277</v>
      </c>
      <c r="E195">
        <f t="shared" si="64"/>
        <v>1.7799999999999965</v>
      </c>
      <c r="F195">
        <f t="shared" si="52"/>
        <v>2.0438517609440678</v>
      </c>
      <c r="G195">
        <f t="shared" si="74"/>
        <v>1.0599999999999994</v>
      </c>
      <c r="H195">
        <f t="shared" si="53"/>
        <v>3.4973959540490061</v>
      </c>
      <c r="I195">
        <f t="shared" si="63"/>
        <v>0.36</v>
      </c>
      <c r="J195">
        <f t="shared" si="54"/>
        <v>3.7085761368628649</v>
      </c>
      <c r="K195">
        <f t="shared" si="65"/>
        <v>0.32000000000000012</v>
      </c>
      <c r="L195">
        <f t="shared" si="55"/>
        <v>4.4125180071894698E-2</v>
      </c>
      <c r="M195">
        <f t="shared" si="66"/>
        <v>1.7800000000000016</v>
      </c>
      <c r="N195">
        <f t="shared" si="56"/>
        <v>5.7435094330156831E-2</v>
      </c>
      <c r="O195">
        <f t="shared" si="67"/>
        <v>1.0600000000000049</v>
      </c>
      <c r="P195">
        <f t="shared" si="57"/>
        <v>0.10989639573094623</v>
      </c>
      <c r="Q195">
        <f t="shared" si="68"/>
        <v>0.36000000000000026</v>
      </c>
      <c r="R195">
        <f t="shared" si="58"/>
        <v>0.11915884813340849</v>
      </c>
      <c r="S195">
        <f t="shared" si="69"/>
        <v>0.32000000000000006</v>
      </c>
      <c r="T195">
        <f t="shared" si="59"/>
        <v>1.2709977142074025</v>
      </c>
      <c r="U195">
        <f t="shared" si="70"/>
        <v>2.4207571522000381E-3</v>
      </c>
      <c r="V195">
        <f t="shared" si="60"/>
        <v>1.6470312452123848</v>
      </c>
      <c r="W195">
        <f t="shared" si="71"/>
        <v>2.452924258464933E-3</v>
      </c>
      <c r="X195">
        <f t="shared" si="61"/>
        <v>-0.70655102232602307</v>
      </c>
      <c r="Y195">
        <f t="shared" si="72"/>
        <v>2.3693709984467419E-3</v>
      </c>
      <c r="Z195">
        <f t="shared" si="62"/>
        <v>-0.74941052870420366</v>
      </c>
      <c r="AA195">
        <f t="shared" si="73"/>
        <v>2.3634285091406106E-3</v>
      </c>
    </row>
    <row r="196" spans="4:27" x14ac:dyDescent="0.5">
      <c r="D196">
        <f t="shared" si="51"/>
        <v>1.5807115992312277</v>
      </c>
      <c r="E196">
        <f t="shared" si="64"/>
        <v>1.7799999999999965</v>
      </c>
      <c r="F196">
        <f t="shared" si="52"/>
        <v>2.0438517609440678</v>
      </c>
      <c r="G196">
        <f t="shared" si="74"/>
        <v>1.0599999999999994</v>
      </c>
      <c r="H196">
        <f t="shared" si="53"/>
        <v>3.4973959540490061</v>
      </c>
      <c r="I196">
        <f t="shared" si="63"/>
        <v>0.36</v>
      </c>
      <c r="J196">
        <f t="shared" si="54"/>
        <v>3.7085761368628649</v>
      </c>
      <c r="K196">
        <f t="shared" si="65"/>
        <v>0.32000000000000012</v>
      </c>
      <c r="L196">
        <f t="shared" si="55"/>
        <v>4.4125180071894698E-2</v>
      </c>
      <c r="M196">
        <f t="shared" si="66"/>
        <v>1.7800000000000016</v>
      </c>
      <c r="N196">
        <f t="shared" si="56"/>
        <v>5.7435094330156831E-2</v>
      </c>
      <c r="O196">
        <f t="shared" si="67"/>
        <v>1.0600000000000049</v>
      </c>
      <c r="P196">
        <f t="shared" si="57"/>
        <v>0.10989639573094623</v>
      </c>
      <c r="Q196">
        <f t="shared" si="68"/>
        <v>0.36000000000000026</v>
      </c>
      <c r="R196">
        <f t="shared" si="58"/>
        <v>0.11915884813340849</v>
      </c>
      <c r="S196">
        <f t="shared" si="69"/>
        <v>0.32000000000000006</v>
      </c>
      <c r="T196">
        <f t="shared" si="59"/>
        <v>1.2709977142062465</v>
      </c>
      <c r="U196">
        <f t="shared" si="70"/>
        <v>2.4207571521999071E-3</v>
      </c>
      <c r="V196">
        <f t="shared" si="60"/>
        <v>1.6470312452116358</v>
      </c>
      <c r="W196">
        <f t="shared" si="71"/>
        <v>2.4529242584648472E-3</v>
      </c>
      <c r="X196">
        <f t="shared" si="61"/>
        <v>-0.70655102232618372</v>
      </c>
      <c r="Y196">
        <f t="shared" si="72"/>
        <v>2.3693709984467246E-3</v>
      </c>
      <c r="Z196">
        <f t="shared" si="62"/>
        <v>-0.74941052870437408</v>
      </c>
      <c r="AA196">
        <f t="shared" si="73"/>
        <v>2.3634285091405915E-3</v>
      </c>
    </row>
    <row r="197" spans="4:27" x14ac:dyDescent="0.5">
      <c r="D197">
        <f t="shared" si="51"/>
        <v>1.5807115992312277</v>
      </c>
      <c r="E197">
        <f t="shared" si="64"/>
        <v>1.7799999999999965</v>
      </c>
      <c r="F197">
        <f t="shared" si="52"/>
        <v>2.0438517609440678</v>
      </c>
      <c r="G197">
        <f t="shared" si="74"/>
        <v>1.0599999999999994</v>
      </c>
      <c r="H197">
        <f t="shared" si="53"/>
        <v>3.4973959540490061</v>
      </c>
      <c r="I197">
        <f t="shared" si="63"/>
        <v>0.36</v>
      </c>
      <c r="J197">
        <f t="shared" si="54"/>
        <v>3.7085761368628649</v>
      </c>
      <c r="K197">
        <f t="shared" si="65"/>
        <v>0.32000000000000012</v>
      </c>
      <c r="L197">
        <f t="shared" si="55"/>
        <v>4.4125180071894698E-2</v>
      </c>
      <c r="M197">
        <f t="shared" si="66"/>
        <v>1.7800000000000016</v>
      </c>
      <c r="N197">
        <f t="shared" si="56"/>
        <v>5.7435094330156831E-2</v>
      </c>
      <c r="O197">
        <f t="shared" si="67"/>
        <v>1.0600000000000049</v>
      </c>
      <c r="P197">
        <f t="shared" si="57"/>
        <v>0.10989639573094623</v>
      </c>
      <c r="Q197">
        <f t="shared" si="68"/>
        <v>0.36000000000000026</v>
      </c>
      <c r="R197">
        <f t="shared" si="58"/>
        <v>0.11915884813340849</v>
      </c>
      <c r="S197">
        <f t="shared" si="69"/>
        <v>0.32000000000000006</v>
      </c>
      <c r="T197">
        <f t="shared" si="59"/>
        <v>1.2709977142050906</v>
      </c>
      <c r="U197">
        <f t="shared" si="70"/>
        <v>2.4207571521997762E-3</v>
      </c>
      <c r="V197">
        <f t="shared" si="60"/>
        <v>1.6470312452108868</v>
      </c>
      <c r="W197">
        <f t="shared" si="71"/>
        <v>2.4529242584647609E-3</v>
      </c>
      <c r="X197">
        <f t="shared" si="61"/>
        <v>-0.70655102232634437</v>
      </c>
      <c r="Y197">
        <f t="shared" si="72"/>
        <v>2.3693709984467068E-3</v>
      </c>
      <c r="Z197">
        <f t="shared" si="62"/>
        <v>-0.7494105287045445</v>
      </c>
      <c r="AA197">
        <f t="shared" si="73"/>
        <v>2.3634285091405729E-3</v>
      </c>
    </row>
    <row r="198" spans="4:27" x14ac:dyDescent="0.5">
      <c r="D198">
        <f t="shared" si="51"/>
        <v>1.5807115992312277</v>
      </c>
      <c r="E198">
        <f t="shared" si="64"/>
        <v>1.7799999999999965</v>
      </c>
      <c r="F198">
        <f t="shared" si="52"/>
        <v>2.0438517609440678</v>
      </c>
      <c r="G198">
        <f t="shared" si="74"/>
        <v>1.0599999999999994</v>
      </c>
      <c r="H198">
        <f t="shared" si="53"/>
        <v>3.4973959540490061</v>
      </c>
      <c r="I198">
        <f t="shared" si="63"/>
        <v>0.36</v>
      </c>
      <c r="J198">
        <f t="shared" si="54"/>
        <v>3.7085761368628649</v>
      </c>
      <c r="K198">
        <f t="shared" si="65"/>
        <v>0.32000000000000012</v>
      </c>
      <c r="L198">
        <f t="shared" si="55"/>
        <v>4.4125180071894698E-2</v>
      </c>
      <c r="M198">
        <f t="shared" si="66"/>
        <v>1.7800000000000016</v>
      </c>
      <c r="N198">
        <f t="shared" si="56"/>
        <v>5.7435094330156831E-2</v>
      </c>
      <c r="O198">
        <f t="shared" si="67"/>
        <v>1.0600000000000049</v>
      </c>
      <c r="P198">
        <f t="shared" si="57"/>
        <v>0.10989639573094623</v>
      </c>
      <c r="Q198">
        <f t="shared" si="68"/>
        <v>0.36000000000000026</v>
      </c>
      <c r="R198">
        <f t="shared" si="58"/>
        <v>0.11915884813340849</v>
      </c>
      <c r="S198">
        <f t="shared" si="69"/>
        <v>0.32000000000000006</v>
      </c>
      <c r="T198">
        <f t="shared" si="59"/>
        <v>1.2709977142039346</v>
      </c>
      <c r="U198">
        <f t="shared" si="70"/>
        <v>2.4207571521996461E-3</v>
      </c>
      <c r="V198">
        <f t="shared" si="60"/>
        <v>1.6470312452101379</v>
      </c>
      <c r="W198">
        <f t="shared" si="71"/>
        <v>2.4529242584646737E-3</v>
      </c>
      <c r="X198">
        <f t="shared" si="61"/>
        <v>-0.70655102232650502</v>
      </c>
      <c r="Y198">
        <f t="shared" si="72"/>
        <v>2.3693709984466886E-3</v>
      </c>
      <c r="Z198">
        <f t="shared" si="62"/>
        <v>-0.74941052870471492</v>
      </c>
      <c r="AA198">
        <f t="shared" si="73"/>
        <v>2.3634285091405543E-3</v>
      </c>
    </row>
    <row r="199" spans="4:27" x14ac:dyDescent="0.5">
      <c r="D199">
        <f t="shared" si="51"/>
        <v>1.5807115992312277</v>
      </c>
      <c r="E199">
        <f t="shared" si="64"/>
        <v>1.7799999999999965</v>
      </c>
      <c r="F199">
        <f t="shared" si="52"/>
        <v>2.0438517609440678</v>
      </c>
      <c r="G199">
        <f t="shared" si="74"/>
        <v>1.0599999999999994</v>
      </c>
      <c r="H199">
        <f t="shared" si="53"/>
        <v>3.4973959540490061</v>
      </c>
      <c r="I199">
        <f t="shared" si="63"/>
        <v>0.36</v>
      </c>
      <c r="J199">
        <f t="shared" si="54"/>
        <v>3.7085761368628649</v>
      </c>
      <c r="K199">
        <f t="shared" si="65"/>
        <v>0.32000000000000012</v>
      </c>
      <c r="L199">
        <f t="shared" si="55"/>
        <v>4.4125180071894698E-2</v>
      </c>
      <c r="M199">
        <f t="shared" si="66"/>
        <v>1.7800000000000016</v>
      </c>
      <c r="N199">
        <f t="shared" si="56"/>
        <v>5.7435094330156831E-2</v>
      </c>
      <c r="O199">
        <f t="shared" si="67"/>
        <v>1.0600000000000049</v>
      </c>
      <c r="P199">
        <f t="shared" si="57"/>
        <v>0.10989639573094623</v>
      </c>
      <c r="Q199">
        <f t="shared" si="68"/>
        <v>0.36000000000000026</v>
      </c>
      <c r="R199">
        <f t="shared" si="58"/>
        <v>0.11915884813340849</v>
      </c>
      <c r="S199">
        <f t="shared" si="69"/>
        <v>0.32000000000000006</v>
      </c>
      <c r="T199">
        <f t="shared" si="59"/>
        <v>1.2709977142027786</v>
      </c>
      <c r="U199">
        <f t="shared" si="70"/>
        <v>2.4207571521995155E-3</v>
      </c>
      <c r="V199">
        <f t="shared" si="60"/>
        <v>1.6470312452093889</v>
      </c>
      <c r="W199">
        <f t="shared" si="71"/>
        <v>2.4529242584645878E-3</v>
      </c>
      <c r="X199">
        <f t="shared" si="61"/>
        <v>-0.70655102232666567</v>
      </c>
      <c r="Y199">
        <f t="shared" si="72"/>
        <v>2.3693709984466717E-3</v>
      </c>
      <c r="Z199">
        <f t="shared" si="62"/>
        <v>-0.74941052870488534</v>
      </c>
      <c r="AA199">
        <f t="shared" si="73"/>
        <v>2.363428509140536E-3</v>
      </c>
    </row>
    <row r="200" spans="4:27" x14ac:dyDescent="0.5">
      <c r="D200">
        <f t="shared" si="51"/>
        <v>1.5807115992312277</v>
      </c>
      <c r="E200">
        <f t="shared" si="64"/>
        <v>1.7799999999999965</v>
      </c>
      <c r="F200">
        <f t="shared" si="52"/>
        <v>2.0438517609440678</v>
      </c>
      <c r="G200">
        <f t="shared" si="74"/>
        <v>1.0599999999999994</v>
      </c>
      <c r="H200">
        <f t="shared" si="53"/>
        <v>3.4973959540490061</v>
      </c>
      <c r="I200">
        <f t="shared" si="63"/>
        <v>0.36</v>
      </c>
      <c r="J200">
        <f t="shared" si="54"/>
        <v>3.7085761368628649</v>
      </c>
      <c r="K200">
        <f t="shared" si="65"/>
        <v>0.32000000000000012</v>
      </c>
      <c r="L200">
        <f t="shared" si="55"/>
        <v>4.4125180071894698E-2</v>
      </c>
      <c r="M200">
        <f t="shared" si="66"/>
        <v>1.7800000000000016</v>
      </c>
      <c r="N200">
        <f t="shared" si="56"/>
        <v>5.7435094330156831E-2</v>
      </c>
      <c r="O200">
        <f t="shared" si="67"/>
        <v>1.0600000000000049</v>
      </c>
      <c r="P200">
        <f t="shared" si="57"/>
        <v>0.10989639573094623</v>
      </c>
      <c r="Q200">
        <f t="shared" si="68"/>
        <v>0.36000000000000026</v>
      </c>
      <c r="R200">
        <f t="shared" si="58"/>
        <v>0.11915884813340849</v>
      </c>
      <c r="S200">
        <f t="shared" si="69"/>
        <v>0.32000000000000006</v>
      </c>
      <c r="T200">
        <f t="shared" si="59"/>
        <v>1.2709977142016227</v>
      </c>
      <c r="U200">
        <f t="shared" si="70"/>
        <v>2.420757152199385E-3</v>
      </c>
      <c r="V200">
        <f t="shared" si="60"/>
        <v>1.64703124520864</v>
      </c>
      <c r="W200">
        <f t="shared" si="71"/>
        <v>2.4529242584645007E-3</v>
      </c>
      <c r="X200">
        <f t="shared" si="61"/>
        <v>-0.70655102232682632</v>
      </c>
      <c r="Y200">
        <f t="shared" si="72"/>
        <v>2.3693709984466539E-3</v>
      </c>
      <c r="Z200">
        <f t="shared" si="62"/>
        <v>-0.74941052870505576</v>
      </c>
      <c r="AA200">
        <f t="shared" si="73"/>
        <v>2.363428509140517E-3</v>
      </c>
    </row>
    <row r="201" spans="4:27" x14ac:dyDescent="0.5">
      <c r="D201">
        <f t="shared" si="51"/>
        <v>1.5807115992312277</v>
      </c>
      <c r="E201">
        <f t="shared" si="64"/>
        <v>1.7799999999999965</v>
      </c>
      <c r="F201">
        <f t="shared" si="52"/>
        <v>2.0438517609440678</v>
      </c>
      <c r="G201">
        <f t="shared" si="74"/>
        <v>1.0599999999999994</v>
      </c>
      <c r="H201">
        <f t="shared" si="53"/>
        <v>3.4973959540490061</v>
      </c>
      <c r="I201">
        <f t="shared" si="63"/>
        <v>0.36</v>
      </c>
      <c r="J201">
        <f t="shared" si="54"/>
        <v>3.7085761368628649</v>
      </c>
      <c r="K201">
        <f t="shared" si="65"/>
        <v>0.32000000000000012</v>
      </c>
      <c r="L201">
        <f t="shared" si="55"/>
        <v>4.4125180071894698E-2</v>
      </c>
      <c r="M201">
        <f t="shared" si="66"/>
        <v>1.7800000000000016</v>
      </c>
      <c r="N201">
        <f t="shared" si="56"/>
        <v>5.7435094330156831E-2</v>
      </c>
      <c r="O201">
        <f t="shared" si="67"/>
        <v>1.0600000000000049</v>
      </c>
      <c r="P201">
        <f t="shared" si="57"/>
        <v>0.10989639573094623</v>
      </c>
      <c r="Q201">
        <f t="shared" si="68"/>
        <v>0.36000000000000026</v>
      </c>
      <c r="R201">
        <f t="shared" si="58"/>
        <v>0.11915884813340849</v>
      </c>
      <c r="S201">
        <f t="shared" si="69"/>
        <v>0.32000000000000006</v>
      </c>
      <c r="T201">
        <f t="shared" si="59"/>
        <v>1.2709977142004667</v>
      </c>
      <c r="U201">
        <f t="shared" si="70"/>
        <v>2.4207571521992544E-3</v>
      </c>
      <c r="V201">
        <f t="shared" si="60"/>
        <v>1.647031245207891</v>
      </c>
      <c r="W201">
        <f t="shared" si="71"/>
        <v>2.4529242584644144E-3</v>
      </c>
      <c r="X201">
        <f t="shared" si="61"/>
        <v>-0.70655102232698697</v>
      </c>
      <c r="Y201">
        <f t="shared" si="72"/>
        <v>2.3693709984466365E-3</v>
      </c>
      <c r="Z201">
        <f t="shared" si="62"/>
        <v>-0.74941052870522618</v>
      </c>
      <c r="AA201">
        <f t="shared" si="73"/>
        <v>2.3634285091404983E-3</v>
      </c>
    </row>
    <row r="202" spans="4:27" x14ac:dyDescent="0.5">
      <c r="D202">
        <f t="shared" si="51"/>
        <v>1.5807115992312277</v>
      </c>
      <c r="E202">
        <f t="shared" si="64"/>
        <v>1.7799999999999965</v>
      </c>
      <c r="F202">
        <f t="shared" si="52"/>
        <v>2.0438517609440678</v>
      </c>
      <c r="G202">
        <f t="shared" si="74"/>
        <v>1.0599999999999994</v>
      </c>
      <c r="H202">
        <f t="shared" si="53"/>
        <v>3.4973959540490061</v>
      </c>
      <c r="I202">
        <f t="shared" si="63"/>
        <v>0.36</v>
      </c>
      <c r="J202">
        <f t="shared" si="54"/>
        <v>3.7085761368628649</v>
      </c>
      <c r="K202">
        <f t="shared" si="65"/>
        <v>0.32000000000000012</v>
      </c>
      <c r="L202">
        <f t="shared" si="55"/>
        <v>4.4125180071894698E-2</v>
      </c>
      <c r="M202">
        <f t="shared" si="66"/>
        <v>1.7800000000000016</v>
      </c>
      <c r="N202">
        <f t="shared" si="56"/>
        <v>5.7435094330156831E-2</v>
      </c>
      <c r="O202">
        <f t="shared" si="67"/>
        <v>1.0600000000000049</v>
      </c>
      <c r="P202">
        <f t="shared" si="57"/>
        <v>0.10989639573094623</v>
      </c>
      <c r="Q202">
        <f t="shared" si="68"/>
        <v>0.36000000000000026</v>
      </c>
      <c r="R202">
        <f t="shared" si="58"/>
        <v>0.11915884813340849</v>
      </c>
      <c r="S202">
        <f t="shared" si="69"/>
        <v>0.32000000000000006</v>
      </c>
      <c r="T202">
        <f t="shared" si="59"/>
        <v>1.2709977141993107</v>
      </c>
      <c r="U202">
        <f t="shared" si="70"/>
        <v>2.4207571521991235E-3</v>
      </c>
      <c r="V202">
        <f t="shared" si="60"/>
        <v>1.6470312452071421</v>
      </c>
      <c r="W202">
        <f t="shared" si="71"/>
        <v>2.4529242584643281E-3</v>
      </c>
      <c r="X202">
        <f t="shared" si="61"/>
        <v>-0.70655102232714762</v>
      </c>
      <c r="Y202">
        <f t="shared" si="72"/>
        <v>2.3693709984466183E-3</v>
      </c>
      <c r="Z202">
        <f t="shared" si="62"/>
        <v>-0.74941052870539659</v>
      </c>
      <c r="AA202">
        <f t="shared" si="73"/>
        <v>2.3634285091404797E-3</v>
      </c>
    </row>
    <row r="203" spans="4:27" x14ac:dyDescent="0.5">
      <c r="D203">
        <f t="shared" si="51"/>
        <v>1.5807115992312277</v>
      </c>
      <c r="E203">
        <f t="shared" si="64"/>
        <v>1.7799999999999965</v>
      </c>
      <c r="F203">
        <f t="shared" si="52"/>
        <v>2.0438517609440678</v>
      </c>
      <c r="G203">
        <f t="shared" si="74"/>
        <v>1.0599999999999994</v>
      </c>
      <c r="H203">
        <f t="shared" si="53"/>
        <v>3.4973959540490061</v>
      </c>
      <c r="I203">
        <f t="shared" si="63"/>
        <v>0.36</v>
      </c>
      <c r="J203">
        <f t="shared" si="54"/>
        <v>3.7085761368628649</v>
      </c>
      <c r="K203">
        <f t="shared" si="65"/>
        <v>0.32000000000000012</v>
      </c>
      <c r="L203">
        <f t="shared" si="55"/>
        <v>4.4125180071894698E-2</v>
      </c>
      <c r="M203">
        <f t="shared" si="66"/>
        <v>1.7800000000000016</v>
      </c>
      <c r="N203">
        <f t="shared" si="56"/>
        <v>5.7435094330156831E-2</v>
      </c>
      <c r="O203">
        <f t="shared" si="67"/>
        <v>1.0600000000000049</v>
      </c>
      <c r="P203">
        <f t="shared" si="57"/>
        <v>0.10989639573094623</v>
      </c>
      <c r="Q203">
        <f t="shared" si="68"/>
        <v>0.36000000000000026</v>
      </c>
      <c r="R203">
        <f t="shared" si="58"/>
        <v>0.11915884813340849</v>
      </c>
      <c r="S203">
        <f t="shared" si="69"/>
        <v>0.32000000000000006</v>
      </c>
      <c r="T203">
        <f t="shared" si="59"/>
        <v>1.2709977141981548</v>
      </c>
      <c r="U203">
        <f t="shared" si="70"/>
        <v>2.4207571521989929E-3</v>
      </c>
      <c r="V203">
        <f t="shared" si="60"/>
        <v>1.6470312452063931</v>
      </c>
      <c r="W203">
        <f t="shared" si="71"/>
        <v>2.4529242584642413E-3</v>
      </c>
      <c r="X203">
        <f t="shared" si="61"/>
        <v>-0.70655102232730826</v>
      </c>
      <c r="Y203">
        <f t="shared" si="72"/>
        <v>2.3693709984466001E-3</v>
      </c>
      <c r="Z203">
        <f t="shared" si="62"/>
        <v>-0.74941052870548175</v>
      </c>
      <c r="AA203">
        <f t="shared" si="73"/>
        <v>2.3634285091404701E-3</v>
      </c>
    </row>
    <row r="204" spans="4:27" x14ac:dyDescent="0.5">
      <c r="D204">
        <f t="shared" si="51"/>
        <v>1.5807115992312277</v>
      </c>
      <c r="E204">
        <f t="shared" si="64"/>
        <v>1.7799999999999965</v>
      </c>
      <c r="F204">
        <f t="shared" si="52"/>
        <v>2.0438517609440678</v>
      </c>
      <c r="G204">
        <f t="shared" si="74"/>
        <v>1.0599999999999994</v>
      </c>
      <c r="H204">
        <f t="shared" si="53"/>
        <v>3.4973959540490061</v>
      </c>
      <c r="I204">
        <f t="shared" si="63"/>
        <v>0.36</v>
      </c>
      <c r="J204">
        <f t="shared" si="54"/>
        <v>3.7085761368628649</v>
      </c>
      <c r="K204">
        <f t="shared" si="65"/>
        <v>0.32000000000000012</v>
      </c>
      <c r="L204">
        <f t="shared" si="55"/>
        <v>4.4125180071894698E-2</v>
      </c>
      <c r="M204">
        <f t="shared" si="66"/>
        <v>1.7800000000000016</v>
      </c>
      <c r="N204">
        <f t="shared" si="56"/>
        <v>5.7435094330156831E-2</v>
      </c>
      <c r="O204">
        <f t="shared" si="67"/>
        <v>1.0600000000000049</v>
      </c>
      <c r="P204">
        <f t="shared" si="57"/>
        <v>0.10989639573094623</v>
      </c>
      <c r="Q204">
        <f t="shared" si="68"/>
        <v>0.36000000000000026</v>
      </c>
      <c r="R204">
        <f t="shared" si="58"/>
        <v>0.11915884813340849</v>
      </c>
      <c r="S204">
        <f t="shared" si="69"/>
        <v>0.32000000000000006</v>
      </c>
      <c r="T204">
        <f t="shared" si="59"/>
        <v>1.2709977141969988</v>
      </c>
      <c r="U204">
        <f t="shared" si="70"/>
        <v>2.4207571521988633E-3</v>
      </c>
      <c r="V204">
        <f t="shared" si="60"/>
        <v>1.6470312452056441</v>
      </c>
      <c r="W204">
        <f t="shared" si="71"/>
        <v>2.452924258464155E-3</v>
      </c>
      <c r="X204">
        <f t="shared" si="61"/>
        <v>-0.70655102232746891</v>
      </c>
      <c r="Y204">
        <f t="shared" si="72"/>
        <v>2.3693709984465832E-3</v>
      </c>
      <c r="Z204">
        <f t="shared" si="62"/>
        <v>-0.7494105287055669</v>
      </c>
      <c r="AA204">
        <f t="shared" si="73"/>
        <v>2.363428509140461E-3</v>
      </c>
    </row>
    <row r="205" spans="4:27" x14ac:dyDescent="0.5">
      <c r="D205">
        <f t="shared" si="51"/>
        <v>1.5807115992312277</v>
      </c>
      <c r="E205">
        <f t="shared" si="64"/>
        <v>1.7799999999999965</v>
      </c>
      <c r="F205">
        <f t="shared" si="52"/>
        <v>2.0438517609440678</v>
      </c>
      <c r="G205">
        <f t="shared" si="74"/>
        <v>1.0599999999999994</v>
      </c>
      <c r="H205">
        <f t="shared" si="53"/>
        <v>3.4973959540490061</v>
      </c>
      <c r="I205">
        <f t="shared" si="63"/>
        <v>0.36</v>
      </c>
      <c r="J205">
        <f t="shared" si="54"/>
        <v>3.7085761368628649</v>
      </c>
      <c r="K205">
        <f t="shared" si="65"/>
        <v>0.32000000000000012</v>
      </c>
      <c r="L205">
        <f t="shared" si="55"/>
        <v>4.4125180071894698E-2</v>
      </c>
      <c r="M205">
        <f t="shared" si="66"/>
        <v>1.7800000000000016</v>
      </c>
      <c r="N205">
        <f t="shared" si="56"/>
        <v>5.7435094330156831E-2</v>
      </c>
      <c r="O205">
        <f t="shared" si="67"/>
        <v>1.0600000000000049</v>
      </c>
      <c r="P205">
        <f t="shared" si="57"/>
        <v>0.10989639573094623</v>
      </c>
      <c r="Q205">
        <f t="shared" si="68"/>
        <v>0.36000000000000026</v>
      </c>
      <c r="R205">
        <f t="shared" si="58"/>
        <v>0.11915884813340849</v>
      </c>
      <c r="S205">
        <f t="shared" si="69"/>
        <v>0.32000000000000006</v>
      </c>
      <c r="T205">
        <f t="shared" si="59"/>
        <v>1.2709977141958428</v>
      </c>
      <c r="U205">
        <f t="shared" si="70"/>
        <v>2.4207571521987323E-3</v>
      </c>
      <c r="V205">
        <f t="shared" si="60"/>
        <v>1.6470312452048952</v>
      </c>
      <c r="W205">
        <f t="shared" si="71"/>
        <v>2.4529242584640687E-3</v>
      </c>
      <c r="X205">
        <f t="shared" si="61"/>
        <v>-0.70655102232762956</v>
      </c>
      <c r="Y205">
        <f t="shared" si="72"/>
        <v>2.3693709984465654E-3</v>
      </c>
      <c r="Z205">
        <f t="shared" si="62"/>
        <v>-0.74941052870565206</v>
      </c>
      <c r="AA205">
        <f t="shared" si="73"/>
        <v>2.3634285091404515E-3</v>
      </c>
    </row>
    <row r="206" spans="4:27" x14ac:dyDescent="0.5">
      <c r="D206">
        <f t="shared" si="51"/>
        <v>1.5807115992312277</v>
      </c>
      <c r="E206">
        <f t="shared" si="64"/>
        <v>1.7799999999999965</v>
      </c>
      <c r="F206">
        <f t="shared" si="52"/>
        <v>2.0438517609440678</v>
      </c>
      <c r="G206">
        <f t="shared" si="74"/>
        <v>1.0599999999999994</v>
      </c>
      <c r="H206">
        <f t="shared" si="53"/>
        <v>3.4973959540490061</v>
      </c>
      <c r="I206">
        <f t="shared" si="63"/>
        <v>0.36</v>
      </c>
      <c r="J206">
        <f t="shared" si="54"/>
        <v>3.7085761368628649</v>
      </c>
      <c r="K206">
        <f t="shared" si="65"/>
        <v>0.32000000000000012</v>
      </c>
      <c r="L206">
        <f t="shared" si="55"/>
        <v>4.4125180071894698E-2</v>
      </c>
      <c r="M206">
        <f t="shared" si="66"/>
        <v>1.7800000000000016</v>
      </c>
      <c r="N206">
        <f t="shared" si="56"/>
        <v>5.7435094330156831E-2</v>
      </c>
      <c r="O206">
        <f t="shared" si="67"/>
        <v>1.0600000000000049</v>
      </c>
      <c r="P206">
        <f t="shared" si="57"/>
        <v>0.10989639573094623</v>
      </c>
      <c r="Q206">
        <f t="shared" si="68"/>
        <v>0.36000000000000026</v>
      </c>
      <c r="R206">
        <f t="shared" si="58"/>
        <v>0.11915884813340849</v>
      </c>
      <c r="S206">
        <f t="shared" si="69"/>
        <v>0.32000000000000006</v>
      </c>
      <c r="T206">
        <f t="shared" si="59"/>
        <v>1.2709977141946869</v>
      </c>
      <c r="U206">
        <f t="shared" si="70"/>
        <v>2.4207571521986013E-3</v>
      </c>
      <c r="V206">
        <f t="shared" si="60"/>
        <v>1.6470312452041462</v>
      </c>
      <c r="W206">
        <f t="shared" si="71"/>
        <v>2.4529242584639824E-3</v>
      </c>
      <c r="X206">
        <f t="shared" si="61"/>
        <v>-0.70655102232779021</v>
      </c>
      <c r="Y206">
        <f t="shared" si="72"/>
        <v>2.3693709984465481E-3</v>
      </c>
      <c r="Z206">
        <f t="shared" si="62"/>
        <v>-0.74941052870573721</v>
      </c>
      <c r="AA206">
        <f t="shared" si="73"/>
        <v>2.3634285091404424E-3</v>
      </c>
    </row>
    <row r="207" spans="4:27" x14ac:dyDescent="0.5">
      <c r="D207">
        <f t="shared" si="51"/>
        <v>1.5807115992312277</v>
      </c>
      <c r="E207">
        <f t="shared" si="64"/>
        <v>1.7799999999999965</v>
      </c>
      <c r="F207">
        <f t="shared" si="52"/>
        <v>2.0438517609440678</v>
      </c>
      <c r="G207">
        <f t="shared" si="74"/>
        <v>1.0599999999999994</v>
      </c>
      <c r="H207">
        <f t="shared" si="53"/>
        <v>3.4973959540490061</v>
      </c>
      <c r="I207">
        <f t="shared" si="63"/>
        <v>0.36</v>
      </c>
      <c r="J207">
        <f t="shared" si="54"/>
        <v>3.7085761368628649</v>
      </c>
      <c r="K207">
        <f t="shared" si="65"/>
        <v>0.32000000000000012</v>
      </c>
      <c r="L207">
        <f t="shared" si="55"/>
        <v>4.4125180071894698E-2</v>
      </c>
      <c r="M207">
        <f t="shared" si="66"/>
        <v>1.7800000000000016</v>
      </c>
      <c r="N207">
        <f t="shared" si="56"/>
        <v>5.7435094330156831E-2</v>
      </c>
      <c r="O207">
        <f t="shared" si="67"/>
        <v>1.0600000000000049</v>
      </c>
      <c r="P207">
        <f t="shared" si="57"/>
        <v>0.10989639573094623</v>
      </c>
      <c r="Q207">
        <f t="shared" si="68"/>
        <v>0.36000000000000026</v>
      </c>
      <c r="R207">
        <f t="shared" si="58"/>
        <v>0.11915884813340849</v>
      </c>
      <c r="S207">
        <f t="shared" si="69"/>
        <v>0.32000000000000006</v>
      </c>
      <c r="T207">
        <f t="shared" si="59"/>
        <v>1.2709977141935309</v>
      </c>
      <c r="U207">
        <f t="shared" si="70"/>
        <v>2.4207571521984712E-3</v>
      </c>
      <c r="V207">
        <f t="shared" si="60"/>
        <v>1.6470312452033973</v>
      </c>
      <c r="W207">
        <f t="shared" si="71"/>
        <v>2.4529242584638952E-3</v>
      </c>
      <c r="X207">
        <f t="shared" si="61"/>
        <v>-0.70655102232795086</v>
      </c>
      <c r="Y207">
        <f t="shared" si="72"/>
        <v>2.3693709984465299E-3</v>
      </c>
      <c r="Z207">
        <f t="shared" si="62"/>
        <v>-0.74941052870582237</v>
      </c>
      <c r="AA207">
        <f t="shared" si="73"/>
        <v>2.3634285091404328E-3</v>
      </c>
    </row>
    <row r="208" spans="4:27" x14ac:dyDescent="0.5">
      <c r="D208">
        <f t="shared" si="51"/>
        <v>1.5807115992312277</v>
      </c>
      <c r="E208">
        <f t="shared" si="64"/>
        <v>1.7799999999999965</v>
      </c>
      <c r="F208">
        <f t="shared" si="52"/>
        <v>2.0438517609440678</v>
      </c>
      <c r="G208">
        <f t="shared" si="74"/>
        <v>1.0599999999999994</v>
      </c>
      <c r="H208">
        <f t="shared" si="53"/>
        <v>3.4973959540490061</v>
      </c>
      <c r="I208">
        <f t="shared" si="63"/>
        <v>0.36</v>
      </c>
      <c r="J208">
        <f t="shared" si="54"/>
        <v>3.7085761368628649</v>
      </c>
      <c r="K208">
        <f t="shared" si="65"/>
        <v>0.32000000000000012</v>
      </c>
      <c r="L208">
        <f t="shared" si="55"/>
        <v>4.4125180071894698E-2</v>
      </c>
      <c r="M208">
        <f t="shared" si="66"/>
        <v>1.7800000000000016</v>
      </c>
      <c r="N208">
        <f t="shared" si="56"/>
        <v>5.7435094330156831E-2</v>
      </c>
      <c r="O208">
        <f t="shared" si="67"/>
        <v>1.0600000000000049</v>
      </c>
      <c r="P208">
        <f t="shared" si="57"/>
        <v>0.10989639573094623</v>
      </c>
      <c r="Q208">
        <f t="shared" si="68"/>
        <v>0.36000000000000026</v>
      </c>
      <c r="R208">
        <f t="shared" si="58"/>
        <v>0.11915884813340849</v>
      </c>
      <c r="S208">
        <f t="shared" si="69"/>
        <v>0.32000000000000006</v>
      </c>
      <c r="T208">
        <f t="shared" si="59"/>
        <v>1.2709977141923749</v>
      </c>
      <c r="U208">
        <f t="shared" si="70"/>
        <v>2.4207571521983407E-3</v>
      </c>
      <c r="V208">
        <f t="shared" si="60"/>
        <v>1.6470312452026483</v>
      </c>
      <c r="W208">
        <f t="shared" si="71"/>
        <v>2.4529242584638089E-3</v>
      </c>
      <c r="X208">
        <f t="shared" si="61"/>
        <v>-0.70655102232811151</v>
      </c>
      <c r="Y208">
        <f t="shared" si="72"/>
        <v>2.3693709984465121E-3</v>
      </c>
      <c r="Z208">
        <f t="shared" si="62"/>
        <v>-0.74941052870590752</v>
      </c>
      <c r="AA208">
        <f t="shared" si="73"/>
        <v>2.3634285091404237E-3</v>
      </c>
    </row>
    <row r="209" spans="4:27" x14ac:dyDescent="0.5">
      <c r="D209">
        <f t="shared" si="51"/>
        <v>1.5807115992312277</v>
      </c>
      <c r="E209">
        <f t="shared" si="64"/>
        <v>1.7799999999999965</v>
      </c>
      <c r="F209">
        <f t="shared" si="52"/>
        <v>2.0438517609440678</v>
      </c>
      <c r="G209">
        <f t="shared" si="74"/>
        <v>1.0599999999999994</v>
      </c>
      <c r="H209">
        <f t="shared" si="53"/>
        <v>3.4973959540490061</v>
      </c>
      <c r="I209">
        <f t="shared" si="63"/>
        <v>0.36</v>
      </c>
      <c r="J209">
        <f t="shared" si="54"/>
        <v>3.7085761368628649</v>
      </c>
      <c r="K209">
        <f t="shared" si="65"/>
        <v>0.32000000000000012</v>
      </c>
      <c r="L209">
        <f t="shared" si="55"/>
        <v>4.4125180071894698E-2</v>
      </c>
      <c r="M209">
        <f t="shared" si="66"/>
        <v>1.7800000000000016</v>
      </c>
      <c r="N209">
        <f t="shared" si="56"/>
        <v>5.7435094330156831E-2</v>
      </c>
      <c r="O209">
        <f t="shared" si="67"/>
        <v>1.0600000000000049</v>
      </c>
      <c r="P209">
        <f t="shared" si="57"/>
        <v>0.10989639573094623</v>
      </c>
      <c r="Q209">
        <f t="shared" si="68"/>
        <v>0.36000000000000026</v>
      </c>
      <c r="R209">
        <f t="shared" si="58"/>
        <v>0.11915884813340849</v>
      </c>
      <c r="S209">
        <f t="shared" si="69"/>
        <v>0.32000000000000006</v>
      </c>
      <c r="T209">
        <f t="shared" si="59"/>
        <v>1.270997714191219</v>
      </c>
      <c r="U209">
        <f t="shared" si="70"/>
        <v>2.4207571521982097E-3</v>
      </c>
      <c r="V209">
        <f t="shared" si="60"/>
        <v>1.6470312452018994</v>
      </c>
      <c r="W209">
        <f t="shared" si="71"/>
        <v>2.4529242584637231E-3</v>
      </c>
      <c r="X209">
        <f t="shared" si="61"/>
        <v>-0.70655102232827216</v>
      </c>
      <c r="Y209">
        <f t="shared" si="72"/>
        <v>2.3693709984464952E-3</v>
      </c>
      <c r="Z209">
        <f t="shared" si="62"/>
        <v>-0.74941052870599267</v>
      </c>
      <c r="AA209">
        <f t="shared" si="73"/>
        <v>2.3634285091404142E-3</v>
      </c>
    </row>
    <row r="210" spans="4:27" x14ac:dyDescent="0.5">
      <c r="D210">
        <f t="shared" si="51"/>
        <v>1.5807115992312277</v>
      </c>
      <c r="E210">
        <f t="shared" si="64"/>
        <v>1.7799999999999965</v>
      </c>
      <c r="F210">
        <f t="shared" si="52"/>
        <v>2.0438517609440678</v>
      </c>
      <c r="G210">
        <f t="shared" si="74"/>
        <v>1.0599999999999994</v>
      </c>
      <c r="H210">
        <f t="shared" si="53"/>
        <v>3.4973959540490061</v>
      </c>
      <c r="I210">
        <f t="shared" si="63"/>
        <v>0.36</v>
      </c>
      <c r="J210">
        <f t="shared" si="54"/>
        <v>3.7085761368628649</v>
      </c>
      <c r="K210">
        <f t="shared" si="65"/>
        <v>0.32000000000000012</v>
      </c>
      <c r="L210">
        <f t="shared" si="55"/>
        <v>4.4125180071894698E-2</v>
      </c>
      <c r="M210">
        <f t="shared" si="66"/>
        <v>1.7800000000000016</v>
      </c>
      <c r="N210">
        <f t="shared" si="56"/>
        <v>5.7435094330156831E-2</v>
      </c>
      <c r="O210">
        <f t="shared" si="67"/>
        <v>1.0600000000000049</v>
      </c>
      <c r="P210">
        <f t="shared" si="57"/>
        <v>0.10989639573094623</v>
      </c>
      <c r="Q210">
        <f t="shared" si="68"/>
        <v>0.36000000000000026</v>
      </c>
      <c r="R210">
        <f t="shared" si="58"/>
        <v>0.11915884813340849</v>
      </c>
      <c r="S210">
        <f t="shared" si="69"/>
        <v>0.32000000000000006</v>
      </c>
      <c r="T210">
        <f t="shared" si="59"/>
        <v>1.270997714190063</v>
      </c>
      <c r="U210">
        <f t="shared" si="70"/>
        <v>2.4207571521980787E-3</v>
      </c>
      <c r="V210">
        <f t="shared" si="60"/>
        <v>1.6470312452011504</v>
      </c>
      <c r="W210">
        <f t="shared" si="71"/>
        <v>2.4529242584636359E-3</v>
      </c>
      <c r="X210">
        <f t="shared" si="61"/>
        <v>-0.70655102232835243</v>
      </c>
      <c r="Y210">
        <f t="shared" si="72"/>
        <v>2.3693709984464856E-3</v>
      </c>
      <c r="Z210">
        <f t="shared" si="62"/>
        <v>-0.74941052870607783</v>
      </c>
      <c r="AA210">
        <f t="shared" si="73"/>
        <v>2.3634285091404051E-3</v>
      </c>
    </row>
    <row r="211" spans="4:27" x14ac:dyDescent="0.5">
      <c r="D211">
        <f t="shared" si="51"/>
        <v>1.5807115992312277</v>
      </c>
      <c r="E211">
        <f t="shared" si="64"/>
        <v>1.7799999999999965</v>
      </c>
      <c r="F211">
        <f t="shared" si="52"/>
        <v>2.0438517609440678</v>
      </c>
      <c r="G211">
        <f t="shared" si="74"/>
        <v>1.0599999999999994</v>
      </c>
      <c r="H211">
        <f t="shared" si="53"/>
        <v>3.4973959540490061</v>
      </c>
      <c r="I211">
        <f t="shared" si="63"/>
        <v>0.36</v>
      </c>
      <c r="J211">
        <f t="shared" si="54"/>
        <v>3.7085761368628649</v>
      </c>
      <c r="K211">
        <f t="shared" si="65"/>
        <v>0.32000000000000012</v>
      </c>
      <c r="L211">
        <f t="shared" si="55"/>
        <v>4.4125180071894698E-2</v>
      </c>
      <c r="M211">
        <f t="shared" si="66"/>
        <v>1.7800000000000016</v>
      </c>
      <c r="N211">
        <f t="shared" si="56"/>
        <v>5.7435094330156831E-2</v>
      </c>
      <c r="O211">
        <f t="shared" si="67"/>
        <v>1.0600000000000049</v>
      </c>
      <c r="P211">
        <f t="shared" si="57"/>
        <v>0.10989639573094623</v>
      </c>
      <c r="Q211">
        <f t="shared" si="68"/>
        <v>0.36000000000000026</v>
      </c>
      <c r="R211">
        <f t="shared" si="58"/>
        <v>0.11915884813340849</v>
      </c>
      <c r="S211">
        <f t="shared" si="69"/>
        <v>0.32000000000000006</v>
      </c>
      <c r="T211">
        <f t="shared" si="59"/>
        <v>1.2709977141889071</v>
      </c>
      <c r="U211">
        <f t="shared" si="70"/>
        <v>2.4207571521979486E-3</v>
      </c>
      <c r="V211">
        <f t="shared" si="60"/>
        <v>1.6470312452004015</v>
      </c>
      <c r="W211">
        <f t="shared" si="71"/>
        <v>2.4529242584635496E-3</v>
      </c>
      <c r="X211">
        <f t="shared" si="61"/>
        <v>-0.7065510223284327</v>
      </c>
      <c r="Y211">
        <f t="shared" si="72"/>
        <v>2.3693709984464774E-3</v>
      </c>
      <c r="Z211">
        <f t="shared" si="62"/>
        <v>-0.74941052870616298</v>
      </c>
      <c r="AA211">
        <f t="shared" si="73"/>
        <v>2.3634285091403955E-3</v>
      </c>
    </row>
    <row r="212" spans="4:27" x14ac:dyDescent="0.5">
      <c r="D212">
        <f t="shared" si="51"/>
        <v>1.5807115992312277</v>
      </c>
      <c r="E212">
        <f t="shared" si="64"/>
        <v>1.7799999999999965</v>
      </c>
      <c r="F212">
        <f t="shared" si="52"/>
        <v>2.0438517609440678</v>
      </c>
      <c r="G212">
        <f t="shared" si="74"/>
        <v>1.0599999999999994</v>
      </c>
      <c r="H212">
        <f t="shared" si="53"/>
        <v>3.4973959540490061</v>
      </c>
      <c r="I212">
        <f t="shared" si="63"/>
        <v>0.36</v>
      </c>
      <c r="J212">
        <f t="shared" si="54"/>
        <v>3.7085761368628649</v>
      </c>
      <c r="K212">
        <f t="shared" si="65"/>
        <v>0.32000000000000012</v>
      </c>
      <c r="L212">
        <f t="shared" si="55"/>
        <v>4.4125180071894698E-2</v>
      </c>
      <c r="M212">
        <f t="shared" si="66"/>
        <v>1.7800000000000016</v>
      </c>
      <c r="N212">
        <f t="shared" si="56"/>
        <v>5.7435094330156831E-2</v>
      </c>
      <c r="O212">
        <f t="shared" si="67"/>
        <v>1.0600000000000049</v>
      </c>
      <c r="P212">
        <f t="shared" si="57"/>
        <v>0.10989639573094623</v>
      </c>
      <c r="Q212">
        <f t="shared" si="68"/>
        <v>0.36000000000000026</v>
      </c>
      <c r="R212">
        <f t="shared" si="58"/>
        <v>0.11915884813340849</v>
      </c>
      <c r="S212">
        <f t="shared" si="69"/>
        <v>0.32000000000000006</v>
      </c>
      <c r="T212">
        <f t="shared" si="59"/>
        <v>1.2709977141877511</v>
      </c>
      <c r="U212">
        <f t="shared" si="70"/>
        <v>2.4207571521978181E-3</v>
      </c>
      <c r="V212">
        <f t="shared" si="60"/>
        <v>1.6470312451996525</v>
      </c>
      <c r="W212">
        <f t="shared" si="71"/>
        <v>2.4529242584634629E-3</v>
      </c>
      <c r="X212">
        <f t="shared" si="61"/>
        <v>-0.70655102232851297</v>
      </c>
      <c r="Y212">
        <f t="shared" si="72"/>
        <v>2.3693709984464683E-3</v>
      </c>
      <c r="Z212">
        <f t="shared" si="62"/>
        <v>-0.74941052870624814</v>
      </c>
      <c r="AA212">
        <f t="shared" si="73"/>
        <v>2.3634285091403864E-3</v>
      </c>
    </row>
    <row r="213" spans="4:27" x14ac:dyDescent="0.5">
      <c r="D213">
        <f t="shared" si="51"/>
        <v>1.5807115992312277</v>
      </c>
      <c r="E213">
        <f t="shared" si="64"/>
        <v>1.7799999999999965</v>
      </c>
      <c r="F213">
        <f t="shared" si="52"/>
        <v>2.0438517609440678</v>
      </c>
      <c r="G213">
        <f t="shared" si="74"/>
        <v>1.0599999999999994</v>
      </c>
      <c r="H213">
        <f t="shared" si="53"/>
        <v>3.4973959540490061</v>
      </c>
      <c r="I213">
        <f t="shared" ref="I213:I244" si="75">IF($E$14&gt;0,$E$14,$D$14)/((1+($H$45*$E$41+$H$46*$E$41^2+$H$47*$E$41^3+$H$48*$E$41^4)*$H$43^2)*H213^2)+IF($E$16&gt;0,$E$16,$D$16)/((1+($H$45*$F$41+$H$46*$F$41^2+$H$47*$F$41^3+$H$48*$F$41^4)*$H$43^2)*($D$6*(1+$D$7)+H213)^2)</f>
        <v>0.36</v>
      </c>
      <c r="J213">
        <f t="shared" si="54"/>
        <v>3.7085761368628649</v>
      </c>
      <c r="K213">
        <f t="shared" si="65"/>
        <v>0.32000000000000012</v>
      </c>
      <c r="L213">
        <f t="shared" si="55"/>
        <v>4.4125180071894698E-2</v>
      </c>
      <c r="M213">
        <f t="shared" si="66"/>
        <v>1.7800000000000016</v>
      </c>
      <c r="N213">
        <f t="shared" si="56"/>
        <v>5.7435094330156831E-2</v>
      </c>
      <c r="O213">
        <f t="shared" si="67"/>
        <v>1.0600000000000049</v>
      </c>
      <c r="P213">
        <f t="shared" si="57"/>
        <v>0.10989639573094623</v>
      </c>
      <c r="Q213">
        <f t="shared" si="68"/>
        <v>0.36000000000000026</v>
      </c>
      <c r="R213">
        <f t="shared" si="58"/>
        <v>0.11915884813340849</v>
      </c>
      <c r="S213">
        <f t="shared" si="69"/>
        <v>0.32000000000000006</v>
      </c>
      <c r="T213">
        <f t="shared" si="59"/>
        <v>1.2709977141865951</v>
      </c>
      <c r="U213">
        <f t="shared" si="70"/>
        <v>2.4207571521976871E-3</v>
      </c>
      <c r="V213">
        <f t="shared" si="60"/>
        <v>1.6470312451989035</v>
      </c>
      <c r="W213">
        <f t="shared" si="71"/>
        <v>2.4529242584633766E-3</v>
      </c>
      <c r="X213">
        <f t="shared" si="61"/>
        <v>-0.70655102232859324</v>
      </c>
      <c r="Y213">
        <f t="shared" si="72"/>
        <v>2.36937099844646E-3</v>
      </c>
      <c r="Z213">
        <f t="shared" si="62"/>
        <v>-0.74941052870633329</v>
      </c>
      <c r="AA213">
        <f t="shared" si="73"/>
        <v>2.3634285091403769E-3</v>
      </c>
    </row>
    <row r="214" spans="4:27" x14ac:dyDescent="0.5">
      <c r="D214">
        <f t="shared" si="51"/>
        <v>1.5807115992312277</v>
      </c>
      <c r="E214">
        <f t="shared" si="64"/>
        <v>1.7799999999999965</v>
      </c>
      <c r="F214">
        <f t="shared" si="52"/>
        <v>2.0438517609440678</v>
      </c>
      <c r="G214">
        <f t="shared" si="74"/>
        <v>1.0599999999999994</v>
      </c>
      <c r="H214">
        <f t="shared" si="53"/>
        <v>3.4973959540490061</v>
      </c>
      <c r="I214">
        <f t="shared" si="75"/>
        <v>0.36</v>
      </c>
      <c r="J214">
        <f t="shared" si="54"/>
        <v>3.7085761368628649</v>
      </c>
      <c r="K214">
        <f t="shared" si="65"/>
        <v>0.32000000000000012</v>
      </c>
      <c r="L214">
        <f t="shared" si="55"/>
        <v>4.4125180071894698E-2</v>
      </c>
      <c r="M214">
        <f t="shared" si="66"/>
        <v>1.7800000000000016</v>
      </c>
      <c r="N214">
        <f t="shared" si="56"/>
        <v>5.7435094330156831E-2</v>
      </c>
      <c r="O214">
        <f t="shared" si="67"/>
        <v>1.0600000000000049</v>
      </c>
      <c r="P214">
        <f t="shared" si="57"/>
        <v>0.10989639573094623</v>
      </c>
      <c r="Q214">
        <f t="shared" si="68"/>
        <v>0.36000000000000026</v>
      </c>
      <c r="R214">
        <f t="shared" si="58"/>
        <v>0.11915884813340849</v>
      </c>
      <c r="S214">
        <f t="shared" si="69"/>
        <v>0.32000000000000006</v>
      </c>
      <c r="T214">
        <f t="shared" si="59"/>
        <v>1.2709977141854392</v>
      </c>
      <c r="U214">
        <f t="shared" si="70"/>
        <v>2.420757152197557E-3</v>
      </c>
      <c r="V214">
        <f t="shared" si="60"/>
        <v>1.6470312451981546</v>
      </c>
      <c r="W214">
        <f t="shared" si="71"/>
        <v>2.4529242584632903E-3</v>
      </c>
      <c r="X214">
        <f t="shared" si="61"/>
        <v>-0.70655102232867351</v>
      </c>
      <c r="Y214">
        <f t="shared" si="72"/>
        <v>2.3693709984464505E-3</v>
      </c>
      <c r="Z214">
        <f t="shared" si="62"/>
        <v>-0.74941052870641844</v>
      </c>
      <c r="AA214">
        <f t="shared" si="73"/>
        <v>2.3634285091403678E-3</v>
      </c>
    </row>
    <row r="215" spans="4:27" x14ac:dyDescent="0.5">
      <c r="D215">
        <f t="shared" ref="D215:D250" si="76">IF(E214=$F$44,D214,D214+(ABS(D214-D213))*IF(ABS(E214-$F$44)&gt;ABS(E213-$F$44),0.5,1)*IF(E214&gt;$F$44,1,-1))</f>
        <v>1.5807115992312277</v>
      </c>
      <c r="E215">
        <f t="shared" si="64"/>
        <v>1.7799999999999965</v>
      </c>
      <c r="F215">
        <f t="shared" ref="F215:F250" si="77">IF(G214=$G$44,F214,F214+(ABS(F214-F213))*IF(ABS(G214-$G$44)&gt;ABS(G213-$G$44),0.5,1)*IF(G214&gt;$G$44,1,-1))</f>
        <v>2.0438517609440678</v>
      </c>
      <c r="G215">
        <f t="shared" si="74"/>
        <v>1.0599999999999994</v>
      </c>
      <c r="H215">
        <f t="shared" ref="H215:H250" si="78">IF(I214=$H$44,H214,H214+(ABS(H214-H213))*IF(ABS(I214-$H$44)&gt;ABS(I213-$H$44),0.5,1)*IF(I214&gt;$H$44,1,-1))</f>
        <v>3.4973959540490061</v>
      </c>
      <c r="I215">
        <f t="shared" si="75"/>
        <v>0.36</v>
      </c>
      <c r="J215">
        <f t="shared" ref="J215:J250" si="79">IF(K214=$I$44,J214,J214+(ABS(J214-J213))*IF(ABS(K214-$I$44)&gt;ABS(K213-$I$44),0.5,1)*IF(K214&gt;$I$44,1,-1))</f>
        <v>3.7085761368628649</v>
      </c>
      <c r="K215">
        <f t="shared" si="65"/>
        <v>0.32000000000000012</v>
      </c>
      <c r="L215">
        <f t="shared" ref="L215:L250" si="80">IF(M214=$F$44,L214,L214+(ABS(L214-L213))*IF(ABS(M214-$F$44)&gt;ABS(M213-$F$44),0.5,1)*IF(M214&gt;$F$44,1,-1))</f>
        <v>4.4125180071894698E-2</v>
      </c>
      <c r="M215">
        <f t="shared" si="66"/>
        <v>1.7800000000000016</v>
      </c>
      <c r="N215">
        <f t="shared" ref="N215:N250" si="81">IF(O214=$G$44,N214,N214+(ABS(N214-N213))*IF(ABS(O214-$G$44)&gt;ABS(O213-$G$44),0.5,1)*IF(O214&gt;$G$44,1,-1))</f>
        <v>5.7435094330156831E-2</v>
      </c>
      <c r="O215">
        <f t="shared" si="67"/>
        <v>1.0600000000000049</v>
      </c>
      <c r="P215">
        <f t="shared" ref="P215:P250" si="82">IF(Q214=$H$44,P214,P214+(ABS(P214-P213))*IF(ABS(Q214-$H$44)&gt;ABS(Q213-$H$44),0.5,1)*IF(Q214&gt;$H$44,1,-1))</f>
        <v>0.10989639573094623</v>
      </c>
      <c r="Q215">
        <f t="shared" si="68"/>
        <v>0.36000000000000026</v>
      </c>
      <c r="R215">
        <f t="shared" ref="R215:R250" si="83">IF(S214=$I$44,R214,R214+(ABS(R214-R213))*IF(ABS(S214-$I$44)&gt;ABS(S213-$I$44),0.5,1)*IF(S214&gt;$I$44,1,-1))</f>
        <v>0.11915884813340849</v>
      </c>
      <c r="S215">
        <f t="shared" si="69"/>
        <v>0.32000000000000006</v>
      </c>
      <c r="T215">
        <f t="shared" ref="T215:T250" si="84">IF(U214=$F$44,T214,T214+(ABS(T214-T213))*IF(ABS(U214-$F$44)&gt;ABS(U213-$F$44),0.5,1)*IF(U214&gt;$F$44,1,-1))</f>
        <v>1.2709977141842832</v>
      </c>
      <c r="U215">
        <f t="shared" si="70"/>
        <v>2.420757152197426E-3</v>
      </c>
      <c r="V215">
        <f t="shared" ref="V215:V250" si="85">IF(W214=$G$44,V214,V214+(ABS(V214-V213))*IF(ABS(W214-$G$44)&gt;ABS(W213-$G$44),0.5,1)*IF(W214&gt;$G$44,1,-1))</f>
        <v>1.6470312451974056</v>
      </c>
      <c r="W215">
        <f t="shared" si="71"/>
        <v>2.4529242584632035E-3</v>
      </c>
      <c r="X215">
        <f t="shared" ref="X215:X250" si="86">IF(Y214=$H$44,X214,X214+(ABS(X214-X213))*IF(ABS(Y214-$H$44)&gt;ABS(Y213-$H$44),0.5,1)*IF(Y214&gt;$H$44,1,-1))</f>
        <v>-0.70655102232875377</v>
      </c>
      <c r="Y215">
        <f t="shared" si="72"/>
        <v>2.3693709984464423E-3</v>
      </c>
      <c r="Z215">
        <f t="shared" ref="Z215:Z250" si="87">IF(AA214=$I$44,Z214,Z214+(ABS(Z214-Z213))*IF(ABS(AA214-$I$44)&gt;ABS(AA213-$I$44),0.5,1)*IF(AA214&gt;$I$44,1,-1))</f>
        <v>-0.7494105287065036</v>
      </c>
      <c r="AA215">
        <f t="shared" si="73"/>
        <v>2.3634285091403582E-3</v>
      </c>
    </row>
    <row r="216" spans="4:27" x14ac:dyDescent="0.5">
      <c r="D216">
        <f t="shared" si="76"/>
        <v>1.5807115992312277</v>
      </c>
      <c r="E216">
        <f t="shared" si="64"/>
        <v>1.7799999999999965</v>
      </c>
      <c r="F216">
        <f t="shared" si="77"/>
        <v>2.0438517609440678</v>
      </c>
      <c r="G216">
        <f t="shared" si="74"/>
        <v>1.0599999999999994</v>
      </c>
      <c r="H216">
        <f t="shared" si="78"/>
        <v>3.4973959540490061</v>
      </c>
      <c r="I216">
        <f t="shared" si="75"/>
        <v>0.36</v>
      </c>
      <c r="J216">
        <f t="shared" si="79"/>
        <v>3.7085761368628649</v>
      </c>
      <c r="K216">
        <f t="shared" si="65"/>
        <v>0.32000000000000012</v>
      </c>
      <c r="L216">
        <f t="shared" si="80"/>
        <v>4.4125180071894698E-2</v>
      </c>
      <c r="M216">
        <f t="shared" si="66"/>
        <v>1.7800000000000016</v>
      </c>
      <c r="N216">
        <f t="shared" si="81"/>
        <v>5.7435094330156831E-2</v>
      </c>
      <c r="O216">
        <f t="shared" si="67"/>
        <v>1.0600000000000049</v>
      </c>
      <c r="P216">
        <f t="shared" si="82"/>
        <v>0.10989639573094623</v>
      </c>
      <c r="Q216">
        <f t="shared" si="68"/>
        <v>0.36000000000000026</v>
      </c>
      <c r="R216">
        <f t="shared" si="83"/>
        <v>0.11915884813340849</v>
      </c>
      <c r="S216">
        <f t="shared" si="69"/>
        <v>0.32000000000000006</v>
      </c>
      <c r="T216">
        <f t="shared" si="84"/>
        <v>1.2709977141831272</v>
      </c>
      <c r="U216">
        <f t="shared" si="70"/>
        <v>2.4207571521972955E-3</v>
      </c>
      <c r="V216">
        <f t="shared" si="85"/>
        <v>1.6470312451966567</v>
      </c>
      <c r="W216">
        <f t="shared" si="71"/>
        <v>2.4529242584631172E-3</v>
      </c>
      <c r="X216">
        <f t="shared" si="86"/>
        <v>-0.70655102232883404</v>
      </c>
      <c r="Y216">
        <f t="shared" si="72"/>
        <v>2.3693709984464336E-3</v>
      </c>
      <c r="Z216">
        <f t="shared" si="87"/>
        <v>-0.74941052870658875</v>
      </c>
      <c r="AA216">
        <f t="shared" si="73"/>
        <v>2.3634285091403487E-3</v>
      </c>
    </row>
    <row r="217" spans="4:27" x14ac:dyDescent="0.5">
      <c r="D217">
        <f t="shared" si="76"/>
        <v>1.5807115992312277</v>
      </c>
      <c r="E217">
        <f t="shared" si="64"/>
        <v>1.7799999999999965</v>
      </c>
      <c r="F217">
        <f t="shared" si="77"/>
        <v>2.0438517609440678</v>
      </c>
      <c r="G217">
        <f t="shared" si="74"/>
        <v>1.0599999999999994</v>
      </c>
      <c r="H217">
        <f t="shared" si="78"/>
        <v>3.4973959540490061</v>
      </c>
      <c r="I217">
        <f t="shared" si="75"/>
        <v>0.36</v>
      </c>
      <c r="J217">
        <f t="shared" si="79"/>
        <v>3.7085761368628649</v>
      </c>
      <c r="K217">
        <f t="shared" si="65"/>
        <v>0.32000000000000012</v>
      </c>
      <c r="L217">
        <f t="shared" si="80"/>
        <v>4.4125180071894698E-2</v>
      </c>
      <c r="M217">
        <f t="shared" si="66"/>
        <v>1.7800000000000016</v>
      </c>
      <c r="N217">
        <f t="shared" si="81"/>
        <v>5.7435094330156831E-2</v>
      </c>
      <c r="O217">
        <f t="shared" si="67"/>
        <v>1.0600000000000049</v>
      </c>
      <c r="P217">
        <f t="shared" si="82"/>
        <v>0.10989639573094623</v>
      </c>
      <c r="Q217">
        <f t="shared" si="68"/>
        <v>0.36000000000000026</v>
      </c>
      <c r="R217">
        <f t="shared" si="83"/>
        <v>0.11915884813340849</v>
      </c>
      <c r="S217">
        <f t="shared" si="69"/>
        <v>0.32000000000000006</v>
      </c>
      <c r="T217">
        <f t="shared" si="84"/>
        <v>1.2709977141819713</v>
      </c>
      <c r="U217">
        <f t="shared" si="70"/>
        <v>2.4207571521971658E-3</v>
      </c>
      <c r="V217">
        <f t="shared" si="85"/>
        <v>1.6470312451959077</v>
      </c>
      <c r="W217">
        <f t="shared" si="71"/>
        <v>2.45292425846303E-3</v>
      </c>
      <c r="X217">
        <f t="shared" si="86"/>
        <v>-0.70655102232891431</v>
      </c>
      <c r="Y217">
        <f t="shared" si="72"/>
        <v>2.369370998446424E-3</v>
      </c>
      <c r="Z217">
        <f t="shared" si="87"/>
        <v>-0.74941052870667391</v>
      </c>
      <c r="AA217">
        <f t="shared" si="73"/>
        <v>2.3634285091403396E-3</v>
      </c>
    </row>
    <row r="218" spans="4:27" x14ac:dyDescent="0.5">
      <c r="D218">
        <f t="shared" si="76"/>
        <v>1.5807115992312277</v>
      </c>
      <c r="E218">
        <f t="shared" si="64"/>
        <v>1.7799999999999965</v>
      </c>
      <c r="F218">
        <f t="shared" si="77"/>
        <v>2.0438517609440678</v>
      </c>
      <c r="G218">
        <f t="shared" si="74"/>
        <v>1.0599999999999994</v>
      </c>
      <c r="H218">
        <f t="shared" si="78"/>
        <v>3.4973959540490061</v>
      </c>
      <c r="I218">
        <f t="shared" si="75"/>
        <v>0.36</v>
      </c>
      <c r="J218">
        <f t="shared" si="79"/>
        <v>3.7085761368628649</v>
      </c>
      <c r="K218">
        <f t="shared" si="65"/>
        <v>0.32000000000000012</v>
      </c>
      <c r="L218">
        <f t="shared" si="80"/>
        <v>4.4125180071894698E-2</v>
      </c>
      <c r="M218">
        <f t="shared" si="66"/>
        <v>1.7800000000000016</v>
      </c>
      <c r="N218">
        <f t="shared" si="81"/>
        <v>5.7435094330156831E-2</v>
      </c>
      <c r="O218">
        <f t="shared" si="67"/>
        <v>1.0600000000000049</v>
      </c>
      <c r="P218">
        <f t="shared" si="82"/>
        <v>0.10989639573094623</v>
      </c>
      <c r="Q218">
        <f t="shared" si="68"/>
        <v>0.36000000000000026</v>
      </c>
      <c r="R218">
        <f t="shared" si="83"/>
        <v>0.11915884813340849</v>
      </c>
      <c r="S218">
        <f t="shared" si="69"/>
        <v>0.32000000000000006</v>
      </c>
      <c r="T218">
        <f t="shared" si="84"/>
        <v>1.2709977141808153</v>
      </c>
      <c r="U218">
        <f t="shared" si="70"/>
        <v>2.4207571521970349E-3</v>
      </c>
      <c r="V218">
        <f t="shared" si="85"/>
        <v>1.6470312451951588</v>
      </c>
      <c r="W218">
        <f t="shared" si="71"/>
        <v>2.4529242584629446E-3</v>
      </c>
      <c r="X218">
        <f t="shared" si="86"/>
        <v>-0.70655102232899458</v>
      </c>
      <c r="Y218">
        <f t="shared" si="72"/>
        <v>2.3693709984464154E-3</v>
      </c>
      <c r="Z218">
        <f t="shared" si="87"/>
        <v>-0.74941052870675906</v>
      </c>
      <c r="AA218">
        <f t="shared" si="73"/>
        <v>2.3634285091403305E-3</v>
      </c>
    </row>
    <row r="219" spans="4:27" x14ac:dyDescent="0.5">
      <c r="D219">
        <f t="shared" si="76"/>
        <v>1.5807115992312277</v>
      </c>
      <c r="E219">
        <f t="shared" si="64"/>
        <v>1.7799999999999965</v>
      </c>
      <c r="F219">
        <f t="shared" si="77"/>
        <v>2.0438517609440678</v>
      </c>
      <c r="G219">
        <f t="shared" si="74"/>
        <v>1.0599999999999994</v>
      </c>
      <c r="H219">
        <f t="shared" si="78"/>
        <v>3.4973959540490061</v>
      </c>
      <c r="I219">
        <f t="shared" si="75"/>
        <v>0.36</v>
      </c>
      <c r="J219">
        <f t="shared" si="79"/>
        <v>3.7085761368628649</v>
      </c>
      <c r="K219">
        <f t="shared" si="65"/>
        <v>0.32000000000000012</v>
      </c>
      <c r="L219">
        <f t="shared" si="80"/>
        <v>4.4125180071894698E-2</v>
      </c>
      <c r="M219">
        <f t="shared" si="66"/>
        <v>1.7800000000000016</v>
      </c>
      <c r="N219">
        <f t="shared" si="81"/>
        <v>5.7435094330156831E-2</v>
      </c>
      <c r="O219">
        <f t="shared" si="67"/>
        <v>1.0600000000000049</v>
      </c>
      <c r="P219">
        <f t="shared" si="82"/>
        <v>0.10989639573094623</v>
      </c>
      <c r="Q219">
        <f t="shared" si="68"/>
        <v>0.36000000000000026</v>
      </c>
      <c r="R219">
        <f t="shared" si="83"/>
        <v>0.11915884813340849</v>
      </c>
      <c r="S219">
        <f t="shared" si="69"/>
        <v>0.32000000000000006</v>
      </c>
      <c r="T219">
        <f t="shared" si="84"/>
        <v>1.2709977141796593</v>
      </c>
      <c r="U219">
        <f t="shared" si="70"/>
        <v>2.4207571521969039E-3</v>
      </c>
      <c r="V219">
        <f t="shared" si="85"/>
        <v>1.6470312451944098</v>
      </c>
      <c r="W219">
        <f t="shared" si="71"/>
        <v>2.4529242584628583E-3</v>
      </c>
      <c r="X219">
        <f t="shared" si="86"/>
        <v>-0.70655102232907485</v>
      </c>
      <c r="Y219">
        <f t="shared" si="72"/>
        <v>2.3693709984464067E-3</v>
      </c>
      <c r="Z219">
        <f t="shared" si="87"/>
        <v>-0.74941052870684421</v>
      </c>
      <c r="AA219">
        <f t="shared" si="73"/>
        <v>2.3634285091403205E-3</v>
      </c>
    </row>
    <row r="220" spans="4:27" x14ac:dyDescent="0.5">
      <c r="D220">
        <f t="shared" si="76"/>
        <v>1.5807115992312277</v>
      </c>
      <c r="E220">
        <f t="shared" si="64"/>
        <v>1.7799999999999965</v>
      </c>
      <c r="F220">
        <f t="shared" si="77"/>
        <v>2.0438517609440678</v>
      </c>
      <c r="G220">
        <f t="shared" si="74"/>
        <v>1.0599999999999994</v>
      </c>
      <c r="H220">
        <f t="shared" si="78"/>
        <v>3.4973959540490061</v>
      </c>
      <c r="I220">
        <f t="shared" si="75"/>
        <v>0.36</v>
      </c>
      <c r="J220">
        <f t="shared" si="79"/>
        <v>3.7085761368628649</v>
      </c>
      <c r="K220">
        <f t="shared" si="65"/>
        <v>0.32000000000000012</v>
      </c>
      <c r="L220">
        <f t="shared" si="80"/>
        <v>4.4125180071894698E-2</v>
      </c>
      <c r="M220">
        <f t="shared" si="66"/>
        <v>1.7800000000000016</v>
      </c>
      <c r="N220">
        <f t="shared" si="81"/>
        <v>5.7435094330156831E-2</v>
      </c>
      <c r="O220">
        <f t="shared" si="67"/>
        <v>1.0600000000000049</v>
      </c>
      <c r="P220">
        <f t="shared" si="82"/>
        <v>0.10989639573094623</v>
      </c>
      <c r="Q220">
        <f t="shared" si="68"/>
        <v>0.36000000000000026</v>
      </c>
      <c r="R220">
        <f t="shared" si="83"/>
        <v>0.11915884813340849</v>
      </c>
      <c r="S220">
        <f t="shared" si="69"/>
        <v>0.32000000000000006</v>
      </c>
      <c r="T220">
        <f t="shared" si="84"/>
        <v>1.2709977141785034</v>
      </c>
      <c r="U220">
        <f t="shared" si="70"/>
        <v>2.4207571521967738E-3</v>
      </c>
      <c r="V220">
        <f t="shared" si="85"/>
        <v>1.6470312451936608</v>
      </c>
      <c r="W220">
        <f t="shared" si="71"/>
        <v>2.4529242584627711E-3</v>
      </c>
      <c r="X220">
        <f t="shared" si="86"/>
        <v>-0.70655102232915512</v>
      </c>
      <c r="Y220">
        <f t="shared" si="72"/>
        <v>2.3693709984463972E-3</v>
      </c>
      <c r="Z220">
        <f t="shared" si="87"/>
        <v>-0.74941052870692937</v>
      </c>
      <c r="AA220">
        <f t="shared" si="73"/>
        <v>2.3634285091403118E-3</v>
      </c>
    </row>
    <row r="221" spans="4:27" x14ac:dyDescent="0.5">
      <c r="D221">
        <f t="shared" si="76"/>
        <v>1.5807115992312277</v>
      </c>
      <c r="E221">
        <f t="shared" si="64"/>
        <v>1.7799999999999965</v>
      </c>
      <c r="F221">
        <f t="shared" si="77"/>
        <v>2.0438517609440678</v>
      </c>
      <c r="G221">
        <f t="shared" si="74"/>
        <v>1.0599999999999994</v>
      </c>
      <c r="H221">
        <f t="shared" si="78"/>
        <v>3.4973959540490061</v>
      </c>
      <c r="I221">
        <f t="shared" si="75"/>
        <v>0.36</v>
      </c>
      <c r="J221">
        <f t="shared" si="79"/>
        <v>3.7085761368628649</v>
      </c>
      <c r="K221">
        <f t="shared" si="65"/>
        <v>0.32000000000000012</v>
      </c>
      <c r="L221">
        <f t="shared" si="80"/>
        <v>4.4125180071894698E-2</v>
      </c>
      <c r="M221">
        <f t="shared" si="66"/>
        <v>1.7800000000000016</v>
      </c>
      <c r="N221">
        <f t="shared" si="81"/>
        <v>5.7435094330156831E-2</v>
      </c>
      <c r="O221">
        <f t="shared" si="67"/>
        <v>1.0600000000000049</v>
      </c>
      <c r="P221">
        <f t="shared" si="82"/>
        <v>0.10989639573094623</v>
      </c>
      <c r="Q221">
        <f t="shared" si="68"/>
        <v>0.36000000000000026</v>
      </c>
      <c r="R221">
        <f t="shared" si="83"/>
        <v>0.11915884813340849</v>
      </c>
      <c r="S221">
        <f t="shared" si="69"/>
        <v>0.32000000000000006</v>
      </c>
      <c r="T221">
        <f t="shared" si="84"/>
        <v>1.2709977141773474</v>
      </c>
      <c r="U221">
        <f t="shared" si="70"/>
        <v>2.4207571521966433E-3</v>
      </c>
      <c r="V221">
        <f t="shared" si="85"/>
        <v>1.6470312451929119</v>
      </c>
      <c r="W221">
        <f t="shared" si="71"/>
        <v>2.4529242584626848E-3</v>
      </c>
      <c r="X221">
        <f t="shared" si="86"/>
        <v>-0.70655102232923539</v>
      </c>
      <c r="Y221">
        <f t="shared" si="72"/>
        <v>2.3693709984463889E-3</v>
      </c>
      <c r="Z221">
        <f t="shared" si="87"/>
        <v>-0.74941052870701452</v>
      </c>
      <c r="AA221">
        <f t="shared" si="73"/>
        <v>2.3634285091403023E-3</v>
      </c>
    </row>
    <row r="222" spans="4:27" x14ac:dyDescent="0.5">
      <c r="D222">
        <f t="shared" si="76"/>
        <v>1.5807115992312277</v>
      </c>
      <c r="E222">
        <f t="shared" si="64"/>
        <v>1.7799999999999965</v>
      </c>
      <c r="F222">
        <f t="shared" si="77"/>
        <v>2.0438517609440678</v>
      </c>
      <c r="G222">
        <f t="shared" si="74"/>
        <v>1.0599999999999994</v>
      </c>
      <c r="H222">
        <f t="shared" si="78"/>
        <v>3.4973959540490061</v>
      </c>
      <c r="I222">
        <f t="shared" si="75"/>
        <v>0.36</v>
      </c>
      <c r="J222">
        <f t="shared" si="79"/>
        <v>3.7085761368628649</v>
      </c>
      <c r="K222">
        <f t="shared" si="65"/>
        <v>0.32000000000000012</v>
      </c>
      <c r="L222">
        <f t="shared" si="80"/>
        <v>4.4125180071894698E-2</v>
      </c>
      <c r="M222">
        <f t="shared" si="66"/>
        <v>1.7800000000000016</v>
      </c>
      <c r="N222">
        <f t="shared" si="81"/>
        <v>5.7435094330156831E-2</v>
      </c>
      <c r="O222">
        <f t="shared" si="67"/>
        <v>1.0600000000000049</v>
      </c>
      <c r="P222">
        <f t="shared" si="82"/>
        <v>0.10989639573094623</v>
      </c>
      <c r="Q222">
        <f t="shared" si="68"/>
        <v>0.36000000000000026</v>
      </c>
      <c r="R222">
        <f t="shared" si="83"/>
        <v>0.11915884813340849</v>
      </c>
      <c r="S222">
        <f t="shared" si="69"/>
        <v>0.32000000000000006</v>
      </c>
      <c r="T222">
        <f t="shared" si="84"/>
        <v>1.2709977141761915</v>
      </c>
      <c r="U222">
        <f t="shared" si="70"/>
        <v>2.4207571521965123E-3</v>
      </c>
      <c r="V222">
        <f t="shared" si="85"/>
        <v>1.6470312451921629</v>
      </c>
      <c r="W222">
        <f t="shared" si="71"/>
        <v>2.4529242584625981E-3</v>
      </c>
      <c r="X222">
        <f t="shared" si="86"/>
        <v>-0.70655102232931566</v>
      </c>
      <c r="Y222">
        <f t="shared" si="72"/>
        <v>2.3693709984463802E-3</v>
      </c>
      <c r="Z222">
        <f t="shared" si="87"/>
        <v>-0.74941052870709968</v>
      </c>
      <c r="AA222">
        <f t="shared" si="73"/>
        <v>2.3634285091402927E-3</v>
      </c>
    </row>
    <row r="223" spans="4:27" x14ac:dyDescent="0.5">
      <c r="D223">
        <f t="shared" si="76"/>
        <v>1.5807115992312277</v>
      </c>
      <c r="E223">
        <f t="shared" si="64"/>
        <v>1.7799999999999965</v>
      </c>
      <c r="F223">
        <f t="shared" si="77"/>
        <v>2.0438517609440678</v>
      </c>
      <c r="G223">
        <f t="shared" si="74"/>
        <v>1.0599999999999994</v>
      </c>
      <c r="H223">
        <f t="shared" si="78"/>
        <v>3.4973959540490061</v>
      </c>
      <c r="I223">
        <f t="shared" si="75"/>
        <v>0.36</v>
      </c>
      <c r="J223">
        <f t="shared" si="79"/>
        <v>3.7085761368628649</v>
      </c>
      <c r="K223">
        <f t="shared" si="65"/>
        <v>0.32000000000000012</v>
      </c>
      <c r="L223">
        <f t="shared" si="80"/>
        <v>4.4125180071894698E-2</v>
      </c>
      <c r="M223">
        <f t="shared" si="66"/>
        <v>1.7800000000000016</v>
      </c>
      <c r="N223">
        <f t="shared" si="81"/>
        <v>5.7435094330156831E-2</v>
      </c>
      <c r="O223">
        <f t="shared" si="67"/>
        <v>1.0600000000000049</v>
      </c>
      <c r="P223">
        <f t="shared" si="82"/>
        <v>0.10989639573094623</v>
      </c>
      <c r="Q223">
        <f t="shared" si="68"/>
        <v>0.36000000000000026</v>
      </c>
      <c r="R223">
        <f t="shared" si="83"/>
        <v>0.11915884813340849</v>
      </c>
      <c r="S223">
        <f t="shared" si="69"/>
        <v>0.32000000000000006</v>
      </c>
      <c r="T223">
        <f t="shared" si="84"/>
        <v>1.2709977141750355</v>
      </c>
      <c r="U223">
        <f t="shared" si="70"/>
        <v>2.4207571521963822E-3</v>
      </c>
      <c r="V223">
        <f t="shared" si="85"/>
        <v>1.647031245191414</v>
      </c>
      <c r="W223">
        <f t="shared" si="71"/>
        <v>2.4529242584625118E-3</v>
      </c>
      <c r="X223">
        <f t="shared" si="86"/>
        <v>-0.70655102232939593</v>
      </c>
      <c r="Y223">
        <f t="shared" si="72"/>
        <v>2.3693709984463716E-3</v>
      </c>
      <c r="Z223">
        <f t="shared" si="87"/>
        <v>-0.74941052870718483</v>
      </c>
      <c r="AA223">
        <f t="shared" si="73"/>
        <v>2.3634285091402836E-3</v>
      </c>
    </row>
    <row r="224" spans="4:27" x14ac:dyDescent="0.5">
      <c r="D224">
        <f t="shared" si="76"/>
        <v>1.5807115992312277</v>
      </c>
      <c r="E224">
        <f t="shared" si="64"/>
        <v>1.7799999999999965</v>
      </c>
      <c r="F224">
        <f t="shared" si="77"/>
        <v>2.0438517609440678</v>
      </c>
      <c r="G224">
        <f t="shared" si="74"/>
        <v>1.0599999999999994</v>
      </c>
      <c r="H224">
        <f t="shared" si="78"/>
        <v>3.4973959540490061</v>
      </c>
      <c r="I224">
        <f t="shared" si="75"/>
        <v>0.36</v>
      </c>
      <c r="J224">
        <f t="shared" si="79"/>
        <v>3.7085761368628649</v>
      </c>
      <c r="K224">
        <f t="shared" si="65"/>
        <v>0.32000000000000012</v>
      </c>
      <c r="L224">
        <f t="shared" si="80"/>
        <v>4.4125180071894698E-2</v>
      </c>
      <c r="M224">
        <f t="shared" si="66"/>
        <v>1.7800000000000016</v>
      </c>
      <c r="N224">
        <f t="shared" si="81"/>
        <v>5.7435094330156831E-2</v>
      </c>
      <c r="O224">
        <f t="shared" si="67"/>
        <v>1.0600000000000049</v>
      </c>
      <c r="P224">
        <f t="shared" si="82"/>
        <v>0.10989639573094623</v>
      </c>
      <c r="Q224">
        <f t="shared" si="68"/>
        <v>0.36000000000000026</v>
      </c>
      <c r="R224">
        <f t="shared" si="83"/>
        <v>0.11915884813340849</v>
      </c>
      <c r="S224">
        <f t="shared" si="69"/>
        <v>0.32000000000000006</v>
      </c>
      <c r="T224">
        <f t="shared" si="84"/>
        <v>1.2709977141738795</v>
      </c>
      <c r="U224">
        <f t="shared" si="70"/>
        <v>2.4207571521962512E-3</v>
      </c>
      <c r="V224">
        <f t="shared" si="85"/>
        <v>1.647031245190665</v>
      </c>
      <c r="W224">
        <f t="shared" si="71"/>
        <v>2.4529242584624255E-3</v>
      </c>
      <c r="X224">
        <f t="shared" si="86"/>
        <v>-0.7065510223294762</v>
      </c>
      <c r="Y224">
        <f t="shared" si="72"/>
        <v>2.3693709984463625E-3</v>
      </c>
      <c r="Z224">
        <f t="shared" si="87"/>
        <v>-0.74941052870726999</v>
      </c>
      <c r="AA224">
        <f t="shared" si="73"/>
        <v>2.3634285091402741E-3</v>
      </c>
    </row>
    <row r="225" spans="4:27" x14ac:dyDescent="0.5">
      <c r="D225">
        <f t="shared" si="76"/>
        <v>1.5807115992312277</v>
      </c>
      <c r="E225">
        <f t="shared" si="64"/>
        <v>1.7799999999999965</v>
      </c>
      <c r="F225">
        <f t="shared" si="77"/>
        <v>2.0438517609440678</v>
      </c>
      <c r="G225">
        <f t="shared" si="74"/>
        <v>1.0599999999999994</v>
      </c>
      <c r="H225">
        <f t="shared" si="78"/>
        <v>3.4973959540490061</v>
      </c>
      <c r="I225">
        <f t="shared" si="75"/>
        <v>0.36</v>
      </c>
      <c r="J225">
        <f t="shared" si="79"/>
        <v>3.7085761368628649</v>
      </c>
      <c r="K225">
        <f t="shared" si="65"/>
        <v>0.32000000000000012</v>
      </c>
      <c r="L225">
        <f t="shared" si="80"/>
        <v>4.4125180071894698E-2</v>
      </c>
      <c r="M225">
        <f t="shared" si="66"/>
        <v>1.7800000000000016</v>
      </c>
      <c r="N225">
        <f t="shared" si="81"/>
        <v>5.7435094330156831E-2</v>
      </c>
      <c r="O225">
        <f t="shared" si="67"/>
        <v>1.0600000000000049</v>
      </c>
      <c r="P225">
        <f t="shared" si="82"/>
        <v>0.10989639573094623</v>
      </c>
      <c r="Q225">
        <f t="shared" si="68"/>
        <v>0.36000000000000026</v>
      </c>
      <c r="R225">
        <f t="shared" si="83"/>
        <v>0.11915884813340849</v>
      </c>
      <c r="S225">
        <f t="shared" si="69"/>
        <v>0.32000000000000006</v>
      </c>
      <c r="T225">
        <f t="shared" si="84"/>
        <v>1.2709977141727236</v>
      </c>
      <c r="U225">
        <f t="shared" si="70"/>
        <v>2.4207571521961207E-3</v>
      </c>
      <c r="V225">
        <f t="shared" si="85"/>
        <v>1.6470312451899161</v>
      </c>
      <c r="W225">
        <f t="shared" si="71"/>
        <v>2.4529242584623388E-3</v>
      </c>
      <c r="X225">
        <f t="shared" si="86"/>
        <v>-0.70655102232955647</v>
      </c>
      <c r="Y225">
        <f t="shared" si="72"/>
        <v>2.3693709984463538E-3</v>
      </c>
      <c r="Z225">
        <f t="shared" si="87"/>
        <v>-0.74941052870735514</v>
      </c>
      <c r="AA225">
        <f t="shared" si="73"/>
        <v>2.363428509140265E-3</v>
      </c>
    </row>
    <row r="226" spans="4:27" x14ac:dyDescent="0.5">
      <c r="D226">
        <f t="shared" si="76"/>
        <v>1.5807115992312277</v>
      </c>
      <c r="E226">
        <f t="shared" si="64"/>
        <v>1.7799999999999965</v>
      </c>
      <c r="F226">
        <f t="shared" si="77"/>
        <v>2.0438517609440678</v>
      </c>
      <c r="G226">
        <f t="shared" si="74"/>
        <v>1.0599999999999994</v>
      </c>
      <c r="H226">
        <f t="shared" si="78"/>
        <v>3.4973959540490061</v>
      </c>
      <c r="I226">
        <f t="shared" si="75"/>
        <v>0.36</v>
      </c>
      <c r="J226">
        <f t="shared" si="79"/>
        <v>3.7085761368628649</v>
      </c>
      <c r="K226">
        <f t="shared" si="65"/>
        <v>0.32000000000000012</v>
      </c>
      <c r="L226">
        <f t="shared" si="80"/>
        <v>4.4125180071894698E-2</v>
      </c>
      <c r="M226">
        <f t="shared" si="66"/>
        <v>1.7800000000000016</v>
      </c>
      <c r="N226">
        <f t="shared" si="81"/>
        <v>5.7435094330156831E-2</v>
      </c>
      <c r="O226">
        <f t="shared" si="67"/>
        <v>1.0600000000000049</v>
      </c>
      <c r="P226">
        <f t="shared" si="82"/>
        <v>0.10989639573094623</v>
      </c>
      <c r="Q226">
        <f t="shared" si="68"/>
        <v>0.36000000000000026</v>
      </c>
      <c r="R226">
        <f t="shared" si="83"/>
        <v>0.11915884813340849</v>
      </c>
      <c r="S226">
        <f t="shared" si="69"/>
        <v>0.32000000000000006</v>
      </c>
      <c r="T226">
        <f t="shared" si="84"/>
        <v>1.2709977141715676</v>
      </c>
      <c r="U226">
        <f t="shared" si="70"/>
        <v>2.420757152195991E-3</v>
      </c>
      <c r="V226">
        <f t="shared" si="85"/>
        <v>1.6470312451891671</v>
      </c>
      <c r="W226">
        <f t="shared" si="71"/>
        <v>2.4529242584622525E-3</v>
      </c>
      <c r="X226">
        <f t="shared" si="86"/>
        <v>-0.70655102232963674</v>
      </c>
      <c r="Y226">
        <f t="shared" si="72"/>
        <v>2.3693709984463451E-3</v>
      </c>
      <c r="Z226">
        <f t="shared" si="87"/>
        <v>-0.74941052870744029</v>
      </c>
      <c r="AA226">
        <f t="shared" si="73"/>
        <v>2.3634285091402554E-3</v>
      </c>
    </row>
    <row r="227" spans="4:27" x14ac:dyDescent="0.5">
      <c r="D227">
        <f t="shared" si="76"/>
        <v>1.5807115992312277</v>
      </c>
      <c r="E227">
        <f t="shared" si="64"/>
        <v>1.7799999999999965</v>
      </c>
      <c r="F227">
        <f t="shared" si="77"/>
        <v>2.0438517609440678</v>
      </c>
      <c r="G227">
        <f t="shared" si="74"/>
        <v>1.0599999999999994</v>
      </c>
      <c r="H227">
        <f t="shared" si="78"/>
        <v>3.4973959540490061</v>
      </c>
      <c r="I227">
        <f t="shared" si="75"/>
        <v>0.36</v>
      </c>
      <c r="J227">
        <f t="shared" si="79"/>
        <v>3.7085761368628649</v>
      </c>
      <c r="K227">
        <f t="shared" si="65"/>
        <v>0.32000000000000012</v>
      </c>
      <c r="L227">
        <f t="shared" si="80"/>
        <v>4.4125180071894698E-2</v>
      </c>
      <c r="M227">
        <f t="shared" si="66"/>
        <v>1.7800000000000016</v>
      </c>
      <c r="N227">
        <f t="shared" si="81"/>
        <v>5.7435094330156831E-2</v>
      </c>
      <c r="O227">
        <f t="shared" si="67"/>
        <v>1.0600000000000049</v>
      </c>
      <c r="P227">
        <f t="shared" si="82"/>
        <v>0.10989639573094623</v>
      </c>
      <c r="Q227">
        <f t="shared" si="68"/>
        <v>0.36000000000000026</v>
      </c>
      <c r="R227">
        <f t="shared" si="83"/>
        <v>0.11915884813340849</v>
      </c>
      <c r="S227">
        <f t="shared" si="69"/>
        <v>0.32000000000000006</v>
      </c>
      <c r="T227">
        <f t="shared" si="84"/>
        <v>1.2709977141704116</v>
      </c>
      <c r="U227">
        <f t="shared" si="70"/>
        <v>2.4207571521958596E-3</v>
      </c>
      <c r="V227">
        <f t="shared" si="85"/>
        <v>1.6470312451884181</v>
      </c>
      <c r="W227">
        <f t="shared" si="71"/>
        <v>2.4529242584621657E-3</v>
      </c>
      <c r="X227">
        <f t="shared" si="86"/>
        <v>-0.706551022329717</v>
      </c>
      <c r="Y227">
        <f t="shared" si="72"/>
        <v>2.3693709984463356E-3</v>
      </c>
      <c r="Z227">
        <f t="shared" si="87"/>
        <v>-0.74941052870752545</v>
      </c>
      <c r="AA227">
        <f t="shared" si="73"/>
        <v>2.3634285091402459E-3</v>
      </c>
    </row>
    <row r="228" spans="4:27" x14ac:dyDescent="0.5">
      <c r="D228">
        <f t="shared" si="76"/>
        <v>1.5807115992312277</v>
      </c>
      <c r="E228">
        <f t="shared" si="64"/>
        <v>1.7799999999999965</v>
      </c>
      <c r="F228">
        <f t="shared" si="77"/>
        <v>2.0438517609440678</v>
      </c>
      <c r="G228">
        <f t="shared" si="74"/>
        <v>1.0599999999999994</v>
      </c>
      <c r="H228">
        <f t="shared" si="78"/>
        <v>3.4973959540490061</v>
      </c>
      <c r="I228">
        <f t="shared" si="75"/>
        <v>0.36</v>
      </c>
      <c r="J228">
        <f t="shared" si="79"/>
        <v>3.7085761368628649</v>
      </c>
      <c r="K228">
        <f t="shared" si="65"/>
        <v>0.32000000000000012</v>
      </c>
      <c r="L228">
        <f t="shared" si="80"/>
        <v>4.4125180071894698E-2</v>
      </c>
      <c r="M228">
        <f t="shared" si="66"/>
        <v>1.7800000000000016</v>
      </c>
      <c r="N228">
        <f t="shared" si="81"/>
        <v>5.7435094330156831E-2</v>
      </c>
      <c r="O228">
        <f t="shared" si="67"/>
        <v>1.0600000000000049</v>
      </c>
      <c r="P228">
        <f t="shared" si="82"/>
        <v>0.10989639573094623</v>
      </c>
      <c r="Q228">
        <f t="shared" si="68"/>
        <v>0.36000000000000026</v>
      </c>
      <c r="R228">
        <f t="shared" si="83"/>
        <v>0.11915884813340849</v>
      </c>
      <c r="S228">
        <f t="shared" si="69"/>
        <v>0.32000000000000006</v>
      </c>
      <c r="T228">
        <f t="shared" si="84"/>
        <v>1.2709977141692557</v>
      </c>
      <c r="U228">
        <f t="shared" si="70"/>
        <v>2.4207571521957291E-3</v>
      </c>
      <c r="V228">
        <f t="shared" si="85"/>
        <v>1.6470312451876692</v>
      </c>
      <c r="W228">
        <f t="shared" si="71"/>
        <v>2.4529242584620794E-3</v>
      </c>
      <c r="X228">
        <f t="shared" si="86"/>
        <v>-0.70655102232979727</v>
      </c>
      <c r="Y228">
        <f t="shared" si="72"/>
        <v>2.3693709984463269E-3</v>
      </c>
      <c r="Z228">
        <f t="shared" si="87"/>
        <v>-0.7494105287076106</v>
      </c>
      <c r="AA228">
        <f t="shared" si="73"/>
        <v>2.3634285091402368E-3</v>
      </c>
    </row>
    <row r="229" spans="4:27" x14ac:dyDescent="0.5">
      <c r="D229">
        <f t="shared" si="76"/>
        <v>1.5807115992312277</v>
      </c>
      <c r="E229">
        <f t="shared" si="64"/>
        <v>1.7799999999999965</v>
      </c>
      <c r="F229">
        <f t="shared" si="77"/>
        <v>2.0438517609440678</v>
      </c>
      <c r="G229">
        <f t="shared" si="74"/>
        <v>1.0599999999999994</v>
      </c>
      <c r="H229">
        <f t="shared" si="78"/>
        <v>3.4973959540490061</v>
      </c>
      <c r="I229">
        <f t="shared" si="75"/>
        <v>0.36</v>
      </c>
      <c r="J229">
        <f t="shared" si="79"/>
        <v>3.7085761368628649</v>
      </c>
      <c r="K229">
        <f t="shared" si="65"/>
        <v>0.32000000000000012</v>
      </c>
      <c r="L229">
        <f t="shared" si="80"/>
        <v>4.4125180071894698E-2</v>
      </c>
      <c r="M229">
        <f t="shared" si="66"/>
        <v>1.7800000000000016</v>
      </c>
      <c r="N229">
        <f t="shared" si="81"/>
        <v>5.7435094330156831E-2</v>
      </c>
      <c r="O229">
        <f t="shared" si="67"/>
        <v>1.0600000000000049</v>
      </c>
      <c r="P229">
        <f t="shared" si="82"/>
        <v>0.10989639573094623</v>
      </c>
      <c r="Q229">
        <f t="shared" si="68"/>
        <v>0.36000000000000026</v>
      </c>
      <c r="R229">
        <f t="shared" si="83"/>
        <v>0.11915884813340849</v>
      </c>
      <c r="S229">
        <f t="shared" si="69"/>
        <v>0.32000000000000006</v>
      </c>
      <c r="T229">
        <f t="shared" si="84"/>
        <v>1.2709977141680997</v>
      </c>
      <c r="U229">
        <f t="shared" si="70"/>
        <v>2.4207571521955981E-3</v>
      </c>
      <c r="V229">
        <f t="shared" si="85"/>
        <v>1.6470312451869202</v>
      </c>
      <c r="W229">
        <f t="shared" si="71"/>
        <v>2.4529242584619931E-3</v>
      </c>
      <c r="X229">
        <f t="shared" si="86"/>
        <v>-0.70655102232987754</v>
      </c>
      <c r="Y229">
        <f t="shared" si="72"/>
        <v>2.3693709984463187E-3</v>
      </c>
      <c r="Z229">
        <f t="shared" si="87"/>
        <v>-0.74941052870769576</v>
      </c>
      <c r="AA229">
        <f t="shared" si="73"/>
        <v>2.3634285091402277E-3</v>
      </c>
    </row>
    <row r="230" spans="4:27" x14ac:dyDescent="0.5">
      <c r="D230">
        <f t="shared" si="76"/>
        <v>1.5807115992312277</v>
      </c>
      <c r="E230">
        <f t="shared" si="64"/>
        <v>1.7799999999999965</v>
      </c>
      <c r="F230">
        <f t="shared" si="77"/>
        <v>2.0438517609440678</v>
      </c>
      <c r="G230">
        <f t="shared" si="74"/>
        <v>1.0599999999999994</v>
      </c>
      <c r="H230">
        <f t="shared" si="78"/>
        <v>3.4973959540490061</v>
      </c>
      <c r="I230">
        <f t="shared" si="75"/>
        <v>0.36</v>
      </c>
      <c r="J230">
        <f t="shared" si="79"/>
        <v>3.7085761368628649</v>
      </c>
      <c r="K230">
        <f t="shared" si="65"/>
        <v>0.32000000000000012</v>
      </c>
      <c r="L230">
        <f t="shared" si="80"/>
        <v>4.4125180071894698E-2</v>
      </c>
      <c r="M230">
        <f t="shared" si="66"/>
        <v>1.7800000000000016</v>
      </c>
      <c r="N230">
        <f t="shared" si="81"/>
        <v>5.7435094330156831E-2</v>
      </c>
      <c r="O230">
        <f t="shared" si="67"/>
        <v>1.0600000000000049</v>
      </c>
      <c r="P230">
        <f t="shared" si="82"/>
        <v>0.10989639573094623</v>
      </c>
      <c r="Q230">
        <f t="shared" si="68"/>
        <v>0.36000000000000026</v>
      </c>
      <c r="R230">
        <f t="shared" si="83"/>
        <v>0.11915884813340849</v>
      </c>
      <c r="S230">
        <f t="shared" si="69"/>
        <v>0.32000000000000006</v>
      </c>
      <c r="T230">
        <f t="shared" si="84"/>
        <v>1.2709977141669437</v>
      </c>
      <c r="U230">
        <f t="shared" si="70"/>
        <v>2.4207571521954684E-3</v>
      </c>
      <c r="V230">
        <f t="shared" si="85"/>
        <v>1.6470312451861713</v>
      </c>
      <c r="W230">
        <f t="shared" si="71"/>
        <v>2.4529242584619064E-3</v>
      </c>
      <c r="X230">
        <f t="shared" si="86"/>
        <v>-0.70655102232995781</v>
      </c>
      <c r="Y230">
        <f t="shared" si="72"/>
        <v>2.3693709984463087E-3</v>
      </c>
      <c r="Z230">
        <f t="shared" si="87"/>
        <v>-0.74941052870778091</v>
      </c>
      <c r="AA230">
        <f t="shared" si="73"/>
        <v>2.3634285091402181E-3</v>
      </c>
    </row>
    <row r="231" spans="4:27" x14ac:dyDescent="0.5">
      <c r="D231">
        <f t="shared" si="76"/>
        <v>1.5807115992312277</v>
      </c>
      <c r="E231">
        <f t="shared" si="64"/>
        <v>1.7799999999999965</v>
      </c>
      <c r="F231">
        <f t="shared" si="77"/>
        <v>2.0438517609440678</v>
      </c>
      <c r="G231">
        <f t="shared" si="74"/>
        <v>1.0599999999999994</v>
      </c>
      <c r="H231">
        <f t="shared" si="78"/>
        <v>3.4973959540490061</v>
      </c>
      <c r="I231">
        <f t="shared" si="75"/>
        <v>0.36</v>
      </c>
      <c r="J231">
        <f t="shared" si="79"/>
        <v>3.7085761368628649</v>
      </c>
      <c r="K231">
        <f t="shared" si="65"/>
        <v>0.32000000000000012</v>
      </c>
      <c r="L231">
        <f t="shared" si="80"/>
        <v>4.4125180071894698E-2</v>
      </c>
      <c r="M231">
        <f t="shared" si="66"/>
        <v>1.7800000000000016</v>
      </c>
      <c r="N231">
        <f t="shared" si="81"/>
        <v>5.7435094330156831E-2</v>
      </c>
      <c r="O231">
        <f t="shared" si="67"/>
        <v>1.0600000000000049</v>
      </c>
      <c r="P231">
        <f t="shared" si="82"/>
        <v>0.10989639573094623</v>
      </c>
      <c r="Q231">
        <f t="shared" si="68"/>
        <v>0.36000000000000026</v>
      </c>
      <c r="R231">
        <f t="shared" si="83"/>
        <v>0.11915884813340849</v>
      </c>
      <c r="S231">
        <f t="shared" si="69"/>
        <v>0.32000000000000006</v>
      </c>
      <c r="T231">
        <f t="shared" si="84"/>
        <v>1.2709977141657878</v>
      </c>
      <c r="U231">
        <f t="shared" si="70"/>
        <v>2.4207571521953374E-3</v>
      </c>
      <c r="V231">
        <f t="shared" si="85"/>
        <v>1.6470312451854223</v>
      </c>
      <c r="W231">
        <f t="shared" si="71"/>
        <v>2.4529242584618205E-3</v>
      </c>
      <c r="X231">
        <f t="shared" si="86"/>
        <v>-0.70655102233003808</v>
      </c>
      <c r="Y231">
        <f t="shared" si="72"/>
        <v>2.3693709984463004E-3</v>
      </c>
      <c r="Z231">
        <f t="shared" si="87"/>
        <v>-0.74941052870786606</v>
      </c>
      <c r="AA231">
        <f t="shared" si="73"/>
        <v>2.3634285091402099E-3</v>
      </c>
    </row>
    <row r="232" spans="4:27" x14ac:dyDescent="0.5">
      <c r="D232">
        <f t="shared" si="76"/>
        <v>1.5807115992312277</v>
      </c>
      <c r="E232">
        <f t="shared" si="64"/>
        <v>1.7799999999999965</v>
      </c>
      <c r="F232">
        <f t="shared" si="77"/>
        <v>2.0438517609440678</v>
      </c>
      <c r="G232">
        <f t="shared" si="74"/>
        <v>1.0599999999999994</v>
      </c>
      <c r="H232">
        <f t="shared" si="78"/>
        <v>3.4973959540490061</v>
      </c>
      <c r="I232">
        <f t="shared" si="75"/>
        <v>0.36</v>
      </c>
      <c r="J232">
        <f t="shared" si="79"/>
        <v>3.7085761368628649</v>
      </c>
      <c r="K232">
        <f t="shared" si="65"/>
        <v>0.32000000000000012</v>
      </c>
      <c r="L232">
        <f t="shared" si="80"/>
        <v>4.4125180071894698E-2</v>
      </c>
      <c r="M232">
        <f t="shared" si="66"/>
        <v>1.7800000000000016</v>
      </c>
      <c r="N232">
        <f t="shared" si="81"/>
        <v>5.7435094330156831E-2</v>
      </c>
      <c r="O232">
        <f t="shared" si="67"/>
        <v>1.0600000000000049</v>
      </c>
      <c r="P232">
        <f t="shared" si="82"/>
        <v>0.10989639573094623</v>
      </c>
      <c r="Q232">
        <f t="shared" si="68"/>
        <v>0.36000000000000026</v>
      </c>
      <c r="R232">
        <f t="shared" si="83"/>
        <v>0.11915884813340849</v>
      </c>
      <c r="S232">
        <f t="shared" si="69"/>
        <v>0.32000000000000006</v>
      </c>
      <c r="T232">
        <f t="shared" si="84"/>
        <v>1.2709977141646318</v>
      </c>
      <c r="U232">
        <f t="shared" si="70"/>
        <v>2.4207571521952065E-3</v>
      </c>
      <c r="V232">
        <f t="shared" si="85"/>
        <v>1.6470312451846734</v>
      </c>
      <c r="W232">
        <f t="shared" si="71"/>
        <v>2.4529242584617333E-3</v>
      </c>
      <c r="X232">
        <f t="shared" si="86"/>
        <v>-0.70655102233011835</v>
      </c>
      <c r="Y232">
        <f t="shared" si="72"/>
        <v>2.3693709984462918E-3</v>
      </c>
      <c r="Z232">
        <f t="shared" si="87"/>
        <v>-0.74941052870795122</v>
      </c>
      <c r="AA232">
        <f t="shared" si="73"/>
        <v>2.3634285091402004E-3</v>
      </c>
    </row>
    <row r="233" spans="4:27" x14ac:dyDescent="0.5">
      <c r="D233">
        <f t="shared" si="76"/>
        <v>1.5807115992312277</v>
      </c>
      <c r="E233">
        <f t="shared" si="64"/>
        <v>1.7799999999999965</v>
      </c>
      <c r="F233">
        <f t="shared" si="77"/>
        <v>2.0438517609440678</v>
      </c>
      <c r="G233">
        <f t="shared" si="74"/>
        <v>1.0599999999999994</v>
      </c>
      <c r="H233">
        <f t="shared" si="78"/>
        <v>3.4973959540490061</v>
      </c>
      <c r="I233">
        <f t="shared" si="75"/>
        <v>0.36</v>
      </c>
      <c r="J233">
        <f t="shared" si="79"/>
        <v>3.7085761368628649</v>
      </c>
      <c r="K233">
        <f t="shared" si="65"/>
        <v>0.32000000000000012</v>
      </c>
      <c r="L233">
        <f t="shared" si="80"/>
        <v>4.4125180071894698E-2</v>
      </c>
      <c r="M233">
        <f t="shared" si="66"/>
        <v>1.7800000000000016</v>
      </c>
      <c r="N233">
        <f t="shared" si="81"/>
        <v>5.7435094330156831E-2</v>
      </c>
      <c r="O233">
        <f t="shared" si="67"/>
        <v>1.0600000000000049</v>
      </c>
      <c r="P233">
        <f t="shared" si="82"/>
        <v>0.10989639573094623</v>
      </c>
      <c r="Q233">
        <f t="shared" si="68"/>
        <v>0.36000000000000026</v>
      </c>
      <c r="R233">
        <f t="shared" si="83"/>
        <v>0.11915884813340849</v>
      </c>
      <c r="S233">
        <f t="shared" si="69"/>
        <v>0.32000000000000006</v>
      </c>
      <c r="T233">
        <f t="shared" si="84"/>
        <v>1.2709977141634758</v>
      </c>
      <c r="U233">
        <f t="shared" si="70"/>
        <v>2.4207571521950764E-3</v>
      </c>
      <c r="V233">
        <f t="shared" si="85"/>
        <v>1.6470312451839244</v>
      </c>
      <c r="W233">
        <f t="shared" si="71"/>
        <v>2.452924258461647E-3</v>
      </c>
      <c r="X233">
        <f t="shared" si="86"/>
        <v>-0.70655102233019862</v>
      </c>
      <c r="Y233">
        <f t="shared" si="72"/>
        <v>2.3693709984462835E-3</v>
      </c>
      <c r="Z233">
        <f t="shared" si="87"/>
        <v>-0.74941052870803637</v>
      </c>
      <c r="AA233">
        <f t="shared" si="73"/>
        <v>2.3634285091401908E-3</v>
      </c>
    </row>
    <row r="234" spans="4:27" x14ac:dyDescent="0.5">
      <c r="D234">
        <f t="shared" si="76"/>
        <v>1.5807115992312277</v>
      </c>
      <c r="E234">
        <f t="shared" si="64"/>
        <v>1.7799999999999965</v>
      </c>
      <c r="F234">
        <f t="shared" si="77"/>
        <v>2.0438517609440678</v>
      </c>
      <c r="G234">
        <f t="shared" si="74"/>
        <v>1.0599999999999994</v>
      </c>
      <c r="H234">
        <f t="shared" si="78"/>
        <v>3.4973959540490061</v>
      </c>
      <c r="I234">
        <f t="shared" si="75"/>
        <v>0.36</v>
      </c>
      <c r="J234">
        <f t="shared" si="79"/>
        <v>3.7085761368628649</v>
      </c>
      <c r="K234">
        <f t="shared" si="65"/>
        <v>0.32000000000000012</v>
      </c>
      <c r="L234">
        <f t="shared" si="80"/>
        <v>4.4125180071894698E-2</v>
      </c>
      <c r="M234">
        <f t="shared" si="66"/>
        <v>1.7800000000000016</v>
      </c>
      <c r="N234">
        <f t="shared" si="81"/>
        <v>5.7435094330156831E-2</v>
      </c>
      <c r="O234">
        <f t="shared" si="67"/>
        <v>1.0600000000000049</v>
      </c>
      <c r="P234">
        <f t="shared" si="82"/>
        <v>0.10989639573094623</v>
      </c>
      <c r="Q234">
        <f t="shared" si="68"/>
        <v>0.36000000000000026</v>
      </c>
      <c r="R234">
        <f t="shared" si="83"/>
        <v>0.11915884813340849</v>
      </c>
      <c r="S234">
        <f t="shared" si="69"/>
        <v>0.32000000000000006</v>
      </c>
      <c r="T234">
        <f t="shared" si="84"/>
        <v>1.2709977141623199</v>
      </c>
      <c r="U234">
        <f t="shared" si="70"/>
        <v>2.4207571521949458E-3</v>
      </c>
      <c r="V234">
        <f t="shared" si="85"/>
        <v>1.6470312451831755</v>
      </c>
      <c r="W234">
        <f t="shared" si="71"/>
        <v>2.4529242584615607E-3</v>
      </c>
      <c r="X234">
        <f t="shared" si="86"/>
        <v>-0.70655102233027889</v>
      </c>
      <c r="Y234">
        <f t="shared" si="72"/>
        <v>2.369370998446274E-3</v>
      </c>
      <c r="Z234">
        <f t="shared" si="87"/>
        <v>-0.74941052870812153</v>
      </c>
      <c r="AA234">
        <f t="shared" si="73"/>
        <v>2.3634285091401813E-3</v>
      </c>
    </row>
    <row r="235" spans="4:27" x14ac:dyDescent="0.5">
      <c r="D235">
        <f t="shared" si="76"/>
        <v>1.5807115992312277</v>
      </c>
      <c r="E235">
        <f t="shared" si="64"/>
        <v>1.7799999999999965</v>
      </c>
      <c r="F235">
        <f t="shared" si="77"/>
        <v>2.0438517609440678</v>
      </c>
      <c r="G235">
        <f t="shared" si="74"/>
        <v>1.0599999999999994</v>
      </c>
      <c r="H235">
        <f t="shared" si="78"/>
        <v>3.4973959540490061</v>
      </c>
      <c r="I235">
        <f t="shared" si="75"/>
        <v>0.36</v>
      </c>
      <c r="J235">
        <f t="shared" si="79"/>
        <v>3.7085761368628649</v>
      </c>
      <c r="K235">
        <f t="shared" si="65"/>
        <v>0.32000000000000012</v>
      </c>
      <c r="L235">
        <f t="shared" si="80"/>
        <v>4.4125180071894698E-2</v>
      </c>
      <c r="M235">
        <f t="shared" si="66"/>
        <v>1.7800000000000016</v>
      </c>
      <c r="N235">
        <f t="shared" si="81"/>
        <v>5.7435094330156831E-2</v>
      </c>
      <c r="O235">
        <f t="shared" si="67"/>
        <v>1.0600000000000049</v>
      </c>
      <c r="P235">
        <f t="shared" si="82"/>
        <v>0.10989639573094623</v>
      </c>
      <c r="Q235">
        <f t="shared" si="68"/>
        <v>0.36000000000000026</v>
      </c>
      <c r="R235">
        <f t="shared" si="83"/>
        <v>0.11915884813340849</v>
      </c>
      <c r="S235">
        <f t="shared" si="69"/>
        <v>0.32000000000000006</v>
      </c>
      <c r="T235">
        <f t="shared" si="84"/>
        <v>1.2709977141611639</v>
      </c>
      <c r="U235">
        <f t="shared" si="70"/>
        <v>2.4207571521948149E-3</v>
      </c>
      <c r="V235">
        <f t="shared" si="85"/>
        <v>1.6470312451824265</v>
      </c>
      <c r="W235">
        <f t="shared" si="71"/>
        <v>2.452924258461474E-3</v>
      </c>
      <c r="X235">
        <f t="shared" si="86"/>
        <v>-0.70655102233035916</v>
      </c>
      <c r="Y235">
        <f t="shared" si="72"/>
        <v>2.3693709984462658E-3</v>
      </c>
      <c r="Z235">
        <f t="shared" si="87"/>
        <v>-0.74941052870820668</v>
      </c>
      <c r="AA235">
        <f t="shared" si="73"/>
        <v>2.3634285091401722E-3</v>
      </c>
    </row>
    <row r="236" spans="4:27" x14ac:dyDescent="0.5">
      <c r="D236">
        <f t="shared" si="76"/>
        <v>1.5807115992312277</v>
      </c>
      <c r="E236">
        <f t="shared" si="64"/>
        <v>1.7799999999999965</v>
      </c>
      <c r="F236">
        <f t="shared" si="77"/>
        <v>2.0438517609440678</v>
      </c>
      <c r="G236">
        <f t="shared" si="74"/>
        <v>1.0599999999999994</v>
      </c>
      <c r="H236">
        <f t="shared" si="78"/>
        <v>3.4973959540490061</v>
      </c>
      <c r="I236">
        <f t="shared" si="75"/>
        <v>0.36</v>
      </c>
      <c r="J236">
        <f t="shared" si="79"/>
        <v>3.7085761368628649</v>
      </c>
      <c r="K236">
        <f t="shared" si="65"/>
        <v>0.32000000000000012</v>
      </c>
      <c r="L236">
        <f t="shared" si="80"/>
        <v>4.4125180071894698E-2</v>
      </c>
      <c r="M236">
        <f t="shared" si="66"/>
        <v>1.7800000000000016</v>
      </c>
      <c r="N236">
        <f t="shared" si="81"/>
        <v>5.7435094330156831E-2</v>
      </c>
      <c r="O236">
        <f t="shared" si="67"/>
        <v>1.0600000000000049</v>
      </c>
      <c r="P236">
        <f t="shared" si="82"/>
        <v>0.10989639573094623</v>
      </c>
      <c r="Q236">
        <f t="shared" si="68"/>
        <v>0.36000000000000026</v>
      </c>
      <c r="R236">
        <f t="shared" si="83"/>
        <v>0.11915884813340849</v>
      </c>
      <c r="S236">
        <f t="shared" si="69"/>
        <v>0.32000000000000006</v>
      </c>
      <c r="T236">
        <f t="shared" si="84"/>
        <v>1.2709977141605859</v>
      </c>
      <c r="U236">
        <f t="shared" si="70"/>
        <v>2.4207571521947498E-3</v>
      </c>
      <c r="V236">
        <f t="shared" si="85"/>
        <v>1.6470312451816775</v>
      </c>
      <c r="W236">
        <f t="shared" si="71"/>
        <v>2.4529242584613877E-3</v>
      </c>
      <c r="X236">
        <f t="shared" si="86"/>
        <v>-0.70655102233043943</v>
      </c>
      <c r="Y236">
        <f t="shared" si="72"/>
        <v>2.3693709984462571E-3</v>
      </c>
      <c r="Z236">
        <f t="shared" si="87"/>
        <v>-0.74941052870829183</v>
      </c>
      <c r="AA236">
        <f t="shared" si="73"/>
        <v>2.3634285091401626E-3</v>
      </c>
    </row>
    <row r="237" spans="4:27" x14ac:dyDescent="0.5">
      <c r="D237">
        <f t="shared" si="76"/>
        <v>1.5807115992312277</v>
      </c>
      <c r="E237">
        <f t="shared" si="64"/>
        <v>1.7799999999999965</v>
      </c>
      <c r="F237">
        <f t="shared" si="77"/>
        <v>2.0438517609440678</v>
      </c>
      <c r="G237">
        <f t="shared" si="74"/>
        <v>1.0599999999999994</v>
      </c>
      <c r="H237">
        <f t="shared" si="78"/>
        <v>3.4973959540490061</v>
      </c>
      <c r="I237">
        <f t="shared" si="75"/>
        <v>0.36</v>
      </c>
      <c r="J237">
        <f t="shared" si="79"/>
        <v>3.7085761368628649</v>
      </c>
      <c r="K237">
        <f t="shared" si="65"/>
        <v>0.32000000000000012</v>
      </c>
      <c r="L237">
        <f t="shared" si="80"/>
        <v>4.4125180071894698E-2</v>
      </c>
      <c r="M237">
        <f t="shared" si="66"/>
        <v>1.7800000000000016</v>
      </c>
      <c r="N237">
        <f t="shared" si="81"/>
        <v>5.7435094330156831E-2</v>
      </c>
      <c r="O237">
        <f t="shared" si="67"/>
        <v>1.0600000000000049</v>
      </c>
      <c r="P237">
        <f t="shared" si="82"/>
        <v>0.10989639573094623</v>
      </c>
      <c r="Q237">
        <f t="shared" si="68"/>
        <v>0.36000000000000026</v>
      </c>
      <c r="R237">
        <f t="shared" si="83"/>
        <v>0.11915884813340849</v>
      </c>
      <c r="S237">
        <f t="shared" si="69"/>
        <v>0.32000000000000006</v>
      </c>
      <c r="T237">
        <f t="shared" si="84"/>
        <v>1.270997714160008</v>
      </c>
      <c r="U237">
        <f t="shared" si="70"/>
        <v>2.4207571521946847E-3</v>
      </c>
      <c r="V237">
        <f t="shared" si="85"/>
        <v>1.6470312451809286</v>
      </c>
      <c r="W237">
        <f t="shared" si="71"/>
        <v>2.452924258461301E-3</v>
      </c>
      <c r="X237">
        <f t="shared" si="86"/>
        <v>-0.7065510223305197</v>
      </c>
      <c r="Y237">
        <f t="shared" si="72"/>
        <v>2.3693709984462475E-3</v>
      </c>
      <c r="Z237">
        <f t="shared" si="87"/>
        <v>-0.74941052870837699</v>
      </c>
      <c r="AA237">
        <f t="shared" si="73"/>
        <v>2.3634285091401535E-3</v>
      </c>
    </row>
    <row r="238" spans="4:27" x14ac:dyDescent="0.5">
      <c r="D238">
        <f t="shared" si="76"/>
        <v>1.5807115992312277</v>
      </c>
      <c r="E238">
        <f t="shared" si="64"/>
        <v>1.7799999999999965</v>
      </c>
      <c r="F238">
        <f t="shared" si="77"/>
        <v>2.0438517609440678</v>
      </c>
      <c r="G238">
        <f t="shared" si="74"/>
        <v>1.0599999999999994</v>
      </c>
      <c r="H238">
        <f t="shared" si="78"/>
        <v>3.4973959540490061</v>
      </c>
      <c r="I238">
        <f t="shared" si="75"/>
        <v>0.36</v>
      </c>
      <c r="J238">
        <f t="shared" si="79"/>
        <v>3.7085761368628649</v>
      </c>
      <c r="K238">
        <f t="shared" si="65"/>
        <v>0.32000000000000012</v>
      </c>
      <c r="L238">
        <f t="shared" si="80"/>
        <v>4.4125180071894698E-2</v>
      </c>
      <c r="M238">
        <f t="shared" si="66"/>
        <v>1.7800000000000016</v>
      </c>
      <c r="N238">
        <f t="shared" si="81"/>
        <v>5.7435094330156831E-2</v>
      </c>
      <c r="O238">
        <f t="shared" si="67"/>
        <v>1.0600000000000049</v>
      </c>
      <c r="P238">
        <f t="shared" si="82"/>
        <v>0.10989639573094623</v>
      </c>
      <c r="Q238">
        <f t="shared" si="68"/>
        <v>0.36000000000000026</v>
      </c>
      <c r="R238">
        <f t="shared" si="83"/>
        <v>0.11915884813340849</v>
      </c>
      <c r="S238">
        <f t="shared" si="69"/>
        <v>0.32000000000000006</v>
      </c>
      <c r="T238">
        <f t="shared" si="84"/>
        <v>1.27099771415943</v>
      </c>
      <c r="U238">
        <f t="shared" si="70"/>
        <v>2.4207571521946188E-3</v>
      </c>
      <c r="V238">
        <f t="shared" si="85"/>
        <v>1.6470312451801796</v>
      </c>
      <c r="W238">
        <f t="shared" si="71"/>
        <v>2.4529242584612147E-3</v>
      </c>
      <c r="X238">
        <f t="shared" si="86"/>
        <v>-0.70655102233059996</v>
      </c>
      <c r="Y238">
        <f t="shared" si="72"/>
        <v>2.3693709984462389E-3</v>
      </c>
      <c r="Z238">
        <f t="shared" si="87"/>
        <v>-0.74941052870846214</v>
      </c>
      <c r="AA238">
        <f t="shared" si="73"/>
        <v>2.363428509140144E-3</v>
      </c>
    </row>
    <row r="239" spans="4:27" x14ac:dyDescent="0.5">
      <c r="D239">
        <f t="shared" si="76"/>
        <v>1.5807115992312277</v>
      </c>
      <c r="E239">
        <f t="shared" si="64"/>
        <v>1.7799999999999965</v>
      </c>
      <c r="F239">
        <f t="shared" si="77"/>
        <v>2.0438517609440678</v>
      </c>
      <c r="G239">
        <f t="shared" si="74"/>
        <v>1.0599999999999994</v>
      </c>
      <c r="H239">
        <f t="shared" si="78"/>
        <v>3.4973959540490061</v>
      </c>
      <c r="I239">
        <f t="shared" si="75"/>
        <v>0.36</v>
      </c>
      <c r="J239">
        <f t="shared" si="79"/>
        <v>3.7085761368628649</v>
      </c>
      <c r="K239">
        <f t="shared" si="65"/>
        <v>0.32000000000000012</v>
      </c>
      <c r="L239">
        <f t="shared" si="80"/>
        <v>4.4125180071894698E-2</v>
      </c>
      <c r="M239">
        <f t="shared" si="66"/>
        <v>1.7800000000000016</v>
      </c>
      <c r="N239">
        <f t="shared" si="81"/>
        <v>5.7435094330156831E-2</v>
      </c>
      <c r="O239">
        <f t="shared" si="67"/>
        <v>1.0600000000000049</v>
      </c>
      <c r="P239">
        <f t="shared" si="82"/>
        <v>0.10989639573094623</v>
      </c>
      <c r="Q239">
        <f t="shared" si="68"/>
        <v>0.36000000000000026</v>
      </c>
      <c r="R239">
        <f t="shared" si="83"/>
        <v>0.11915884813340849</v>
      </c>
      <c r="S239">
        <f t="shared" si="69"/>
        <v>0.32000000000000006</v>
      </c>
      <c r="T239">
        <f t="shared" si="84"/>
        <v>1.270997714158852</v>
      </c>
      <c r="U239">
        <f t="shared" si="70"/>
        <v>2.4207571521945542E-3</v>
      </c>
      <c r="V239">
        <f t="shared" si="85"/>
        <v>1.6470312451794307</v>
      </c>
      <c r="W239">
        <f t="shared" si="71"/>
        <v>2.4529242584611284E-3</v>
      </c>
      <c r="X239">
        <f t="shared" si="86"/>
        <v>-0.70655102233068023</v>
      </c>
      <c r="Y239">
        <f t="shared" si="72"/>
        <v>2.3693709984462302E-3</v>
      </c>
      <c r="Z239">
        <f t="shared" si="87"/>
        <v>-0.7494105287085473</v>
      </c>
      <c r="AA239">
        <f t="shared" si="73"/>
        <v>2.3634285091401349E-3</v>
      </c>
    </row>
    <row r="240" spans="4:27" x14ac:dyDescent="0.5">
      <c r="D240">
        <f t="shared" si="76"/>
        <v>1.5807115992312277</v>
      </c>
      <c r="E240">
        <f t="shared" si="64"/>
        <v>1.7799999999999965</v>
      </c>
      <c r="F240">
        <f t="shared" si="77"/>
        <v>2.0438517609440678</v>
      </c>
      <c r="G240">
        <f t="shared" si="74"/>
        <v>1.0599999999999994</v>
      </c>
      <c r="H240">
        <f t="shared" si="78"/>
        <v>3.4973959540490061</v>
      </c>
      <c r="I240">
        <f t="shared" si="75"/>
        <v>0.36</v>
      </c>
      <c r="J240">
        <f t="shared" si="79"/>
        <v>3.7085761368628649</v>
      </c>
      <c r="K240">
        <f t="shared" si="65"/>
        <v>0.32000000000000012</v>
      </c>
      <c r="L240">
        <f t="shared" si="80"/>
        <v>4.4125180071894698E-2</v>
      </c>
      <c r="M240">
        <f t="shared" si="66"/>
        <v>1.7800000000000016</v>
      </c>
      <c r="N240">
        <f t="shared" si="81"/>
        <v>5.7435094330156831E-2</v>
      </c>
      <c r="O240">
        <f t="shared" si="67"/>
        <v>1.0600000000000049</v>
      </c>
      <c r="P240">
        <f t="shared" si="82"/>
        <v>0.10989639573094623</v>
      </c>
      <c r="Q240">
        <f t="shared" si="68"/>
        <v>0.36000000000000026</v>
      </c>
      <c r="R240">
        <f t="shared" si="83"/>
        <v>0.11915884813340849</v>
      </c>
      <c r="S240">
        <f t="shared" si="69"/>
        <v>0.32000000000000006</v>
      </c>
      <c r="T240">
        <f t="shared" si="84"/>
        <v>1.270997714158274</v>
      </c>
      <c r="U240">
        <f t="shared" si="70"/>
        <v>2.4207571521944892E-3</v>
      </c>
      <c r="V240">
        <f t="shared" si="85"/>
        <v>1.6470312451786817</v>
      </c>
      <c r="W240">
        <f t="shared" si="71"/>
        <v>2.4529242584610416E-3</v>
      </c>
      <c r="X240">
        <f t="shared" si="86"/>
        <v>-0.7065510223307605</v>
      </c>
      <c r="Y240">
        <f t="shared" si="72"/>
        <v>2.3693709984462211E-3</v>
      </c>
      <c r="Z240">
        <f t="shared" si="87"/>
        <v>-0.74941052870863245</v>
      </c>
      <c r="AA240">
        <f t="shared" si="73"/>
        <v>2.3634285091401253E-3</v>
      </c>
    </row>
    <row r="241" spans="4:27" x14ac:dyDescent="0.5">
      <c r="D241">
        <f t="shared" si="76"/>
        <v>1.5807115992312277</v>
      </c>
      <c r="E241">
        <f t="shared" si="64"/>
        <v>1.7799999999999965</v>
      </c>
      <c r="F241">
        <f t="shared" si="77"/>
        <v>2.0438517609440678</v>
      </c>
      <c r="G241">
        <f t="shared" si="74"/>
        <v>1.0599999999999994</v>
      </c>
      <c r="H241">
        <f t="shared" si="78"/>
        <v>3.4973959540490061</v>
      </c>
      <c r="I241">
        <f t="shared" si="75"/>
        <v>0.36</v>
      </c>
      <c r="J241">
        <f t="shared" si="79"/>
        <v>3.7085761368628649</v>
      </c>
      <c r="K241">
        <f t="shared" si="65"/>
        <v>0.32000000000000012</v>
      </c>
      <c r="L241">
        <f t="shared" si="80"/>
        <v>4.4125180071894698E-2</v>
      </c>
      <c r="M241">
        <f t="shared" si="66"/>
        <v>1.7800000000000016</v>
      </c>
      <c r="N241">
        <f t="shared" si="81"/>
        <v>5.7435094330156831E-2</v>
      </c>
      <c r="O241">
        <f t="shared" si="67"/>
        <v>1.0600000000000049</v>
      </c>
      <c r="P241">
        <f t="shared" si="82"/>
        <v>0.10989639573094623</v>
      </c>
      <c r="Q241">
        <f t="shared" si="68"/>
        <v>0.36000000000000026</v>
      </c>
      <c r="R241">
        <f t="shared" si="83"/>
        <v>0.11915884813340849</v>
      </c>
      <c r="S241">
        <f t="shared" si="69"/>
        <v>0.32000000000000006</v>
      </c>
      <c r="T241">
        <f t="shared" si="84"/>
        <v>1.270997714157696</v>
      </c>
      <c r="U241">
        <f t="shared" si="70"/>
        <v>2.4207571521944232E-3</v>
      </c>
      <c r="V241">
        <f t="shared" si="85"/>
        <v>1.6470312451779328</v>
      </c>
      <c r="W241">
        <f t="shared" si="71"/>
        <v>2.4529242584609553E-3</v>
      </c>
      <c r="X241">
        <f t="shared" si="86"/>
        <v>-0.70655102233084077</v>
      </c>
      <c r="Y241">
        <f t="shared" si="72"/>
        <v>2.3693709984462124E-3</v>
      </c>
      <c r="Z241">
        <f t="shared" si="87"/>
        <v>-0.7494105287087176</v>
      </c>
      <c r="AA241">
        <f t="shared" si="73"/>
        <v>2.3634285091401162E-3</v>
      </c>
    </row>
    <row r="242" spans="4:27" x14ac:dyDescent="0.5">
      <c r="D242">
        <f t="shared" si="76"/>
        <v>1.5807115992312277</v>
      </c>
      <c r="E242">
        <f t="shared" si="64"/>
        <v>1.7799999999999965</v>
      </c>
      <c r="F242">
        <f t="shared" si="77"/>
        <v>2.0438517609440678</v>
      </c>
      <c r="G242">
        <f t="shared" si="74"/>
        <v>1.0599999999999994</v>
      </c>
      <c r="H242">
        <f t="shared" si="78"/>
        <v>3.4973959540490061</v>
      </c>
      <c r="I242">
        <f t="shared" si="75"/>
        <v>0.36</v>
      </c>
      <c r="J242">
        <f t="shared" si="79"/>
        <v>3.7085761368628649</v>
      </c>
      <c r="K242">
        <f t="shared" si="65"/>
        <v>0.32000000000000012</v>
      </c>
      <c r="L242">
        <f t="shared" si="80"/>
        <v>4.4125180071894698E-2</v>
      </c>
      <c r="M242">
        <f t="shared" si="66"/>
        <v>1.7800000000000016</v>
      </c>
      <c r="N242">
        <f t="shared" si="81"/>
        <v>5.7435094330156831E-2</v>
      </c>
      <c r="O242">
        <f t="shared" si="67"/>
        <v>1.0600000000000049</v>
      </c>
      <c r="P242">
        <f t="shared" si="82"/>
        <v>0.10989639573094623</v>
      </c>
      <c r="Q242">
        <f t="shared" si="68"/>
        <v>0.36000000000000026</v>
      </c>
      <c r="R242">
        <f t="shared" si="83"/>
        <v>0.11915884813340849</v>
      </c>
      <c r="S242">
        <f t="shared" si="69"/>
        <v>0.32000000000000006</v>
      </c>
      <c r="T242">
        <f t="shared" si="84"/>
        <v>1.270997714157118</v>
      </c>
      <c r="U242">
        <f t="shared" si="70"/>
        <v>2.4207571521943586E-3</v>
      </c>
      <c r="V242">
        <f t="shared" si="85"/>
        <v>1.6470312451771838</v>
      </c>
      <c r="W242">
        <f t="shared" si="71"/>
        <v>2.4529242584608681E-3</v>
      </c>
      <c r="X242">
        <f t="shared" si="86"/>
        <v>-0.70655102233092104</v>
      </c>
      <c r="Y242">
        <f t="shared" si="72"/>
        <v>2.3693709984462037E-3</v>
      </c>
      <c r="Z242">
        <f t="shared" si="87"/>
        <v>-0.74941052870880276</v>
      </c>
      <c r="AA242">
        <f t="shared" si="73"/>
        <v>2.3634285091401071E-3</v>
      </c>
    </row>
    <row r="243" spans="4:27" x14ac:dyDescent="0.5">
      <c r="D243">
        <f t="shared" si="76"/>
        <v>1.5807115992312277</v>
      </c>
      <c r="E243">
        <f t="shared" si="64"/>
        <v>1.7799999999999965</v>
      </c>
      <c r="F243">
        <f t="shared" si="77"/>
        <v>2.0438517609440678</v>
      </c>
      <c r="G243">
        <f t="shared" si="74"/>
        <v>1.0599999999999994</v>
      </c>
      <c r="H243">
        <f t="shared" si="78"/>
        <v>3.4973959540490061</v>
      </c>
      <c r="I243">
        <f t="shared" si="75"/>
        <v>0.36</v>
      </c>
      <c r="J243">
        <f t="shared" si="79"/>
        <v>3.7085761368628649</v>
      </c>
      <c r="K243">
        <f t="shared" si="65"/>
        <v>0.32000000000000012</v>
      </c>
      <c r="L243">
        <f t="shared" si="80"/>
        <v>4.4125180071894698E-2</v>
      </c>
      <c r="M243">
        <f t="shared" si="66"/>
        <v>1.7800000000000016</v>
      </c>
      <c r="N243">
        <f t="shared" si="81"/>
        <v>5.7435094330156831E-2</v>
      </c>
      <c r="O243">
        <f t="shared" si="67"/>
        <v>1.0600000000000049</v>
      </c>
      <c r="P243">
        <f t="shared" si="82"/>
        <v>0.10989639573094623</v>
      </c>
      <c r="Q243">
        <f t="shared" si="68"/>
        <v>0.36000000000000026</v>
      </c>
      <c r="R243">
        <f t="shared" si="83"/>
        <v>0.11915884813340849</v>
      </c>
      <c r="S243">
        <f t="shared" si="69"/>
        <v>0.32000000000000006</v>
      </c>
      <c r="T243">
        <f t="shared" si="84"/>
        <v>1.2709977141565401</v>
      </c>
      <c r="U243">
        <f t="shared" si="70"/>
        <v>2.4207571521942931E-3</v>
      </c>
      <c r="V243">
        <f t="shared" si="85"/>
        <v>1.6470312451764348</v>
      </c>
      <c r="W243">
        <f t="shared" si="71"/>
        <v>2.4529242584607823E-3</v>
      </c>
      <c r="X243">
        <f t="shared" si="86"/>
        <v>-0.70655102233100131</v>
      </c>
      <c r="Y243">
        <f t="shared" si="72"/>
        <v>2.3693709984461951E-3</v>
      </c>
      <c r="Z243">
        <f t="shared" si="87"/>
        <v>-0.74941052870888791</v>
      </c>
      <c r="AA243">
        <f t="shared" si="73"/>
        <v>2.3634285091400976E-3</v>
      </c>
    </row>
    <row r="244" spans="4:27" x14ac:dyDescent="0.5">
      <c r="D244">
        <f t="shared" si="76"/>
        <v>1.5807115992312277</v>
      </c>
      <c r="E244">
        <f t="shared" si="64"/>
        <v>1.7799999999999965</v>
      </c>
      <c r="F244">
        <f t="shared" si="77"/>
        <v>2.0438517609440678</v>
      </c>
      <c r="G244">
        <f t="shared" si="74"/>
        <v>1.0599999999999994</v>
      </c>
      <c r="H244">
        <f t="shared" si="78"/>
        <v>3.4973959540490061</v>
      </c>
      <c r="I244">
        <f t="shared" si="75"/>
        <v>0.36</v>
      </c>
      <c r="J244">
        <f t="shared" si="79"/>
        <v>3.7085761368628649</v>
      </c>
      <c r="K244">
        <f t="shared" si="65"/>
        <v>0.32000000000000012</v>
      </c>
      <c r="L244">
        <f t="shared" si="80"/>
        <v>4.4125180071894698E-2</v>
      </c>
      <c r="M244">
        <f t="shared" si="66"/>
        <v>1.7800000000000016</v>
      </c>
      <c r="N244">
        <f t="shared" si="81"/>
        <v>5.7435094330156831E-2</v>
      </c>
      <c r="O244">
        <f t="shared" si="67"/>
        <v>1.0600000000000049</v>
      </c>
      <c r="P244">
        <f t="shared" si="82"/>
        <v>0.10989639573094623</v>
      </c>
      <c r="Q244">
        <f t="shared" si="68"/>
        <v>0.36000000000000026</v>
      </c>
      <c r="R244">
        <f t="shared" si="83"/>
        <v>0.11915884813340849</v>
      </c>
      <c r="S244">
        <f t="shared" si="69"/>
        <v>0.32000000000000006</v>
      </c>
      <c r="T244">
        <f t="shared" si="84"/>
        <v>1.2709977141559621</v>
      </c>
      <c r="U244">
        <f t="shared" si="70"/>
        <v>2.4207571521942272E-3</v>
      </c>
      <c r="V244">
        <f t="shared" si="85"/>
        <v>1.6470312451756859</v>
      </c>
      <c r="W244">
        <f t="shared" si="71"/>
        <v>2.4529242584606955E-3</v>
      </c>
      <c r="X244">
        <f t="shared" si="86"/>
        <v>-0.70655102233108158</v>
      </c>
      <c r="Y244">
        <f t="shared" si="72"/>
        <v>2.369370998446186E-3</v>
      </c>
      <c r="Z244">
        <f t="shared" si="87"/>
        <v>-0.74941052870897307</v>
      </c>
      <c r="AA244">
        <f t="shared" si="73"/>
        <v>2.363428509140088E-3</v>
      </c>
    </row>
    <row r="245" spans="4:27" x14ac:dyDescent="0.5">
      <c r="D245">
        <f t="shared" si="76"/>
        <v>1.5807115992312277</v>
      </c>
      <c r="E245">
        <f t="shared" si="64"/>
        <v>1.7799999999999965</v>
      </c>
      <c r="F245">
        <f t="shared" si="77"/>
        <v>2.0438517609440678</v>
      </c>
      <c r="G245">
        <f t="shared" si="74"/>
        <v>1.0599999999999994</v>
      </c>
      <c r="H245">
        <f t="shared" si="78"/>
        <v>3.4973959540490061</v>
      </c>
      <c r="I245">
        <f t="shared" ref="I245:I250" si="88">IF($E$14&gt;0,$E$14,$D$14)/((1+($H$45*$E$41+$H$46*$E$41^2+$H$47*$E$41^3+$H$48*$E$41^4)*$H$43^2)*H245^2)+IF($E$16&gt;0,$E$16,$D$16)/((1+($H$45*$F$41+$H$46*$F$41^2+$H$47*$F$41^3+$H$48*$F$41^4)*$H$43^2)*($D$6*(1+$D$7)+H245)^2)</f>
        <v>0.36</v>
      </c>
      <c r="J245">
        <f t="shared" si="79"/>
        <v>3.7085761368628649</v>
      </c>
      <c r="K245">
        <f t="shared" si="65"/>
        <v>0.32000000000000012</v>
      </c>
      <c r="L245">
        <f t="shared" si="80"/>
        <v>4.4125180071894698E-2</v>
      </c>
      <c r="M245">
        <f t="shared" si="66"/>
        <v>1.7800000000000016</v>
      </c>
      <c r="N245">
        <f t="shared" si="81"/>
        <v>5.7435094330156831E-2</v>
      </c>
      <c r="O245">
        <f t="shared" si="67"/>
        <v>1.0600000000000049</v>
      </c>
      <c r="P245">
        <f t="shared" si="82"/>
        <v>0.10989639573094623</v>
      </c>
      <c r="Q245">
        <f t="shared" si="68"/>
        <v>0.36000000000000026</v>
      </c>
      <c r="R245">
        <f t="shared" si="83"/>
        <v>0.11915884813340849</v>
      </c>
      <c r="S245">
        <f t="shared" si="69"/>
        <v>0.32000000000000006</v>
      </c>
      <c r="T245">
        <f t="shared" si="84"/>
        <v>1.2709977141553841</v>
      </c>
      <c r="U245">
        <f t="shared" si="70"/>
        <v>2.4207571521941622E-3</v>
      </c>
      <c r="V245">
        <f t="shared" si="85"/>
        <v>1.6470312451749369</v>
      </c>
      <c r="W245">
        <f t="shared" si="71"/>
        <v>2.4529242584606092E-3</v>
      </c>
      <c r="X245">
        <f t="shared" si="86"/>
        <v>-0.70655102233116185</v>
      </c>
      <c r="Y245">
        <f t="shared" si="72"/>
        <v>2.3693709984461773E-3</v>
      </c>
      <c r="Z245">
        <f t="shared" si="87"/>
        <v>-0.74941052870905822</v>
      </c>
      <c r="AA245">
        <f t="shared" si="73"/>
        <v>2.3634285091400789E-3</v>
      </c>
    </row>
    <row r="246" spans="4:27" x14ac:dyDescent="0.5">
      <c r="D246">
        <f t="shared" si="76"/>
        <v>1.5807115992312277</v>
      </c>
      <c r="E246">
        <f>IF($E$14&gt;0,$E$14,$D$14)/((1+($F$45*$E$41+$F$46*$E$41^2+$F$47*$E$41^3+$F$48*$E$41^4)*$F$43^2)*D246^2)+IF($E$16&gt;0,$E$16,$D$16)/((1+($F$45*$F$41+$F$46*$F$41^2+$F$47*$F$41^3+$F$48*$F$41^4)*$F$43^2)*($D$6*(1-$D$7)-D246)^2)</f>
        <v>1.7799999999999965</v>
      </c>
      <c r="F246">
        <f t="shared" si="77"/>
        <v>2.0438517609440678</v>
      </c>
      <c r="G246">
        <f t="shared" si="74"/>
        <v>1.0599999999999994</v>
      </c>
      <c r="H246">
        <f t="shared" si="78"/>
        <v>3.4973959540490061</v>
      </c>
      <c r="I246">
        <f t="shared" si="88"/>
        <v>0.36</v>
      </c>
      <c r="J246">
        <f t="shared" si="79"/>
        <v>3.7085761368628649</v>
      </c>
      <c r="K246">
        <f>IF($E$14&gt;0,$E$14,$D$14)/((1+($I$45*$E$41+$I$46*$E$41^2+$I$47*$E$41^3+$I$48*$E$41^4)*$I$43^2)*J246^2)+IF($E$16&gt;0,$E$16,$D$16)/((1+($I$45*$F$41+$I$46*$F$41^2+$I$47*$F$41^3+$I$48*$F$41^4)*$I$43^2)*($D$6*(1+$D$7)+J246)^2)</f>
        <v>0.32000000000000012</v>
      </c>
      <c r="L246">
        <f t="shared" si="80"/>
        <v>4.4125180071894698E-2</v>
      </c>
      <c r="M246">
        <f>IF($E$14&gt;0,$E$14,$D$14)/((1+($F$45*$E$41+$F$46*$E$41^2+$F$47*$E$41^3+$F$48*$E$41^4)*$F$43^2)*($D$6*(1-$D$7)-L246)^2)+IF($E$16&gt;0,$E$16,$D$16)/((1+($F$45*$F$41+$F$46*$F$41^2+$F$47*$F$41^3+$F$48*$F$41^4)*$F$43^2)*L246^2)</f>
        <v>1.7800000000000016</v>
      </c>
      <c r="N246">
        <f t="shared" si="81"/>
        <v>5.7435094330156831E-2</v>
      </c>
      <c r="O246">
        <f>IF($E$14&gt;0,$E$14,$D$14)/((1+($G$45*$E$41+$G$46*$E$41^2+$G$47*$E$41^3+$G$48*$E$41^4)*$G$43^2)*($D$6*(1-$D$7)-N246)^2)+IF($E$16&gt;0,$E$16,$D$16)/((1+($G$45*$F$41+$G$46*$F$41^2+$G$47*$F$41^3+$G$48*$F$41^4)*$G$43^2)*N246^2)</f>
        <v>1.0600000000000049</v>
      </c>
      <c r="P246">
        <f t="shared" si="82"/>
        <v>0.10989639573094623</v>
      </c>
      <c r="Q246">
        <f>IF($E$14&gt;0,$E$14,$D$14)/((1+($H$45*$E$41+$H$46*$E$41^2+$H$47*$E$41^3+$H$48*$E$41^4)*$H$43^2)*($D$6*(1+$D$7)+P246)^2)+IF($E$16&gt;0,$E$16,$D$16)/((1+($H$45*$F$41+$H$46*$F$41^2+$H$47*$F$41^3+$H$48*$F$41^4)*$H$43^2)*P246^2)</f>
        <v>0.36000000000000026</v>
      </c>
      <c r="R246">
        <f t="shared" si="83"/>
        <v>0.11915884813340849</v>
      </c>
      <c r="S246">
        <f>IF($E$14&gt;0,$E$14,$D$14)/((1+($I$45*$E$41+$I$46*$E$41^2+$I$47*$E$41^3+$I$48*$E$41^4)*$I$43^2)*($D$6*(1+$D$7)+R246)^2)+IF($E$16&gt;0,$E$16,$D$16)/((1+($I$45*$F$41+$I$46*$F$41^2+$I$47*$F$41^3+$I$48*$F$41^4)*$I$43^2)*R246^2)</f>
        <v>0.32000000000000006</v>
      </c>
      <c r="T246">
        <f t="shared" si="84"/>
        <v>1.2709977141548061</v>
      </c>
      <c r="U246">
        <f>IF($E$14&gt;0,$E$14,$D$14)/((1+($F$45*$E$41+$F$46*$E$41^2+$F$47*$E$41^3+$F$48*$E$41^4)*$F$43^2)*IF(IF($E$14&gt;0,$E$14,$D$14)/(T246-$D$6*(1+$D$7)*$H$6)^2+IF($E$16&gt;0,$E$16,$D$16)/(T246+$D$6*(1+$D$7)*$H$5)^2&gt;IF($E$14&gt;0,$E$14,$D$14)/(T246+$D$6*(1+$D$7)*$H$6)^2+IF($E$16&gt;0,$E$16,$D$16)/(T246-$D$6*(1+$D$7)*$H$5)^2,T246-$D$6*(1+$D$7)*$H$6,T246+$D$6*(1+$D$7)*$H$6)^2)+IF($E$16&gt;0,$E$16,$D$16)/((1+($F$45*$F$41+$F$46*$F$41^2+$F$47*$F$41^3+$F$48*$F$41^4)*$F$43^2)*IF(IF($E$14&gt;0,$E$14,$D$14)/(T246-$D$6*(1+$D$7)*$H$6)^2+IF($E$16&gt;0,$E$16,$D$16)/(T246+$D$6*(1+$D$7)*$H$5)^2&gt;IF($E$14&gt;0,$E$14,$D$14)/(T246+$D$6*(1+$D$7)*$H$6)^2+IF($E$16&gt;0,$E$16,$D$16)/(T246+$D$6*(1+$D$7)*$H$5)^2,T246+$D$6*(1+$D$7)*$H$5,T246-$D$6*(1+$D$7)*$H$5)^2)</f>
        <v>2.4207571521940971E-3</v>
      </c>
      <c r="V246">
        <f t="shared" si="85"/>
        <v>1.647031245174188</v>
      </c>
      <c r="W246">
        <f>IF($E$14&gt;0,$E$14,$D$14)/((1+($G$45*$E$41+$G$46*$E$41^2+$G$47*$E$41^3+$G$48*$E$41^4)*$G$43^2)*IF(IF($E$14&gt;0,$E$14,$D$14)/(V246-$D$6*(1+$D$7)*$H$6)^2+IF($E$16&gt;0,$E$16,$D$16)/(V246+$D$6*(1+$D$7)*$H$5)^2&gt;IF($E$14&gt;0,$E$14,$D$14)/(V246+$D$6*(1+$D$7)*$H$6)^2+IF($E$16&gt;0,$E$16,$D$16)/(V246-$D$6*(1+$D$7)*$H$5)^2,V246-$D$6*(1+$D$7)*$H$6,V246+$D$6*(1+$D$7)*$H$6)^2)+IF($E$16&gt;0,$E$16,$D$16)/((1+($G$45*$F$41+$G$46*$F$41^2+$G$47*$F$41^3+$G$48*$F$41^4)*$G$43^2)*IF(IF($E$14&gt;0,$E$14,$D$14)/(V246-$D$6*(1+$D$7)*$H$6)^2+IF($E$16&gt;0,$E$16,$D$16)/(V246+$D$6*(1+$D$7)*$H$5)^2&gt;IF($E$14&gt;0,$E$14,$D$14)/(V246+$D$6*(1+$D$7)*$H$6)^2+IF($E$16&gt;0,$E$16,$D$16)/(V246+$D$6*(1+$D$7)*$H$5)^2,V246+$D$6*(1+$D$7)*$H$5,V246-$D$6*(1+$D$7)*$H$5)^2)</f>
        <v>2.4529242584605229E-3</v>
      </c>
      <c r="X246">
        <f t="shared" si="86"/>
        <v>-0.70655102233124212</v>
      </c>
      <c r="Y246">
        <f>IF($E$14&gt;0,$E$14,$D$14)/((1+($H$45*$E$41+$H$46*$E$41^2+$H$47*$E$41^3+$H$48*$E$41^4)*$H$43^2)*IF(IF($E$14&gt;0,$E$14,$D$14)/(X246-$D$6*(1-$D$7)*$H$6)^2+IF($E$16&gt;0,$E$16,$D$16)/(X246+$D$6*(1-$D$7)*$H$5)^2&lt;IF($E$14&gt;0,$E$14,$D$14)/(X246+$D$6*(1-$D$7)*$H$6)^2+IF($E$16&gt;0,$E$16,$D$16)/(X246-$D$6*(1-$D$7)*$H$5)^2,X246-$D$6*(1-$D$7)*$H$6,X246+$D$6*(1-$D$7)*$H$6)^2)+IF($E$16&gt;0,$E$16,$D$16)/((1+($H$45*$F$41+$H$46*$F$41^2+$H$47*$F$41^3+$H$48*$F$41^4)*$H$43^2)*IF(IF($E$14&gt;0,$E$14,$D$14)/(X246-$D$6*(1-$D$7)*$H$6)^2+IF($E$16&gt;0,$E$16,$D$16)/(X246+$D$6*(1-$D$7)*$H$5)^2&lt;IF($E$14&gt;0,$E$14,$D$14)/(X246+$D$6*(1-$D$7)*$H$6)^2+IF($E$16&gt;0,$E$16,$D$16)/(X246+$D$6*(1-$D$7)*$H$5)^2,X246+$D$6*(1-$D$7)*$H$5,X246-$D$6*(1-$D$7)*$H$5)^2)</f>
        <v>2.3693709984461686E-3</v>
      </c>
      <c r="Z246">
        <f t="shared" si="87"/>
        <v>-0.74941052870914338</v>
      </c>
      <c r="AA246">
        <f>IF($E$14&gt;0,$E$14,$D$14)/((1+($I$45*$E$41+$I$46*$E$41^2+$I$47*$E$41^3+$I$48*$E$41^4)*$I$43^2)*IF(IF($E$14&gt;0,$E$14,$D$14)/(Z246-$D$6*(1-$D$7)*$H$6)^2+IF($E$16&gt;0,$E$16,$D$16)/(Z246+$D$6*(1-$D$7)*$H$5)^2&lt;IF($E$14&gt;0,$E$14,$D$14)/(Z246+$D$6*(1-$D$7)*$H$6)^2+IF($E$16&gt;0,$E$16,$D$16)/(Z246-$D$6*(1-$D$7)*$H$5)^2,Z246-$D$6*(1-$D$7)*$H$6,Z246+$D$6*(1-$D$7)*$H$6)^2)+IF($E$16&gt;0,$E$16,$D$16)/((1+($I$45*$F$41+$I$46*$F$41^2+$I$47*$F$41^3+$I$48*$F$41^4)*$I$43^2)*IF(IF($E$14&gt;0,$E$14,$D$14)/(Z246-$D$6*(1-$D$7)*$H$6)^2+IF($E$16&gt;0,$E$16,$D$16)/(Z246+$D$6*(1-$D$7)*$H$5)^2&lt;IF($E$14&gt;0,$E$14,$D$14)/(Z246+$D$6*(1-$D$7)*$H$6)^2+IF($E$16&gt;0,$E$16,$D$16)/(Z246+$D$6*(1-$D$7)*$H$5)^2,Z246+$D$6*(1-$D$7)*$H$5,Z246-$D$6*(1-$D$7)*$H$5)^2)</f>
        <v>2.3634285091400694E-3</v>
      </c>
    </row>
    <row r="247" spans="4:27" x14ac:dyDescent="0.5">
      <c r="D247">
        <f t="shared" si="76"/>
        <v>1.5807115992312277</v>
      </c>
      <c r="E247">
        <f>IF($E$14&gt;0,$E$14,$D$14)/((1+($F$45*$E$41+$F$46*$E$41^2+$F$47*$E$41^3+$F$48*$E$41^4)*$F$43^2)*D247^2)+IF($E$16&gt;0,$E$16,$D$16)/((1+($F$45*$F$41+$F$46*$F$41^2+$F$47*$F$41^3+$F$48*$F$41^4)*$F$43^2)*($D$6*(1-$D$7)-D247)^2)</f>
        <v>1.7799999999999965</v>
      </c>
      <c r="F247">
        <f t="shared" si="77"/>
        <v>2.0438517609440678</v>
      </c>
      <c r="G247">
        <f t="shared" si="74"/>
        <v>1.0599999999999994</v>
      </c>
      <c r="H247">
        <f t="shared" si="78"/>
        <v>3.4973959540490061</v>
      </c>
      <c r="I247">
        <f t="shared" si="88"/>
        <v>0.36</v>
      </c>
      <c r="J247">
        <f t="shared" si="79"/>
        <v>3.7085761368628649</v>
      </c>
      <c r="K247">
        <f>IF($E$14&gt;0,$E$14,$D$14)/((1+($I$45*$E$41+$I$46*$E$41^2+$I$47*$E$41^3+$I$48*$E$41^4)*$I$43^2)*J247^2)+IF($E$16&gt;0,$E$16,$D$16)/((1+($I$45*$F$41+$I$46*$F$41^2+$I$47*$F$41^3+$I$48*$F$41^4)*$I$43^2)*($D$6*(1+$D$7)+J247)^2)</f>
        <v>0.32000000000000012</v>
      </c>
      <c r="L247">
        <f t="shared" si="80"/>
        <v>4.4125180071894698E-2</v>
      </c>
      <c r="M247">
        <f>IF($E$14&gt;0,$E$14,$D$14)/((1+($F$45*$E$41+$F$46*$E$41^2+$F$47*$E$41^3+$F$48*$E$41^4)*$F$43^2)*($D$6*(1-$D$7)-L247)^2)+IF($E$16&gt;0,$E$16,$D$16)/((1+($F$45*$F$41+$F$46*$F$41^2+$F$47*$F$41^3+$F$48*$F$41^4)*$F$43^2)*L247^2)</f>
        <v>1.7800000000000016</v>
      </c>
      <c r="N247">
        <f t="shared" si="81"/>
        <v>5.7435094330156831E-2</v>
      </c>
      <c r="O247">
        <f>IF($E$14&gt;0,$E$14,$D$14)/((1+($G$45*$E$41+$G$46*$E$41^2+$G$47*$E$41^3+$G$48*$E$41^4)*$G$43^2)*($D$6*(1-$D$7)-N247)^2)+IF($E$16&gt;0,$E$16,$D$16)/((1+($G$45*$F$41+$G$46*$F$41^2+$G$47*$F$41^3+$G$48*$F$41^4)*$G$43^2)*N247^2)</f>
        <v>1.0600000000000049</v>
      </c>
      <c r="P247">
        <f t="shared" si="82"/>
        <v>0.10989639573094623</v>
      </c>
      <c r="Q247">
        <f>IF($E$14&gt;0,$E$14,$D$14)/((1+($H$45*$E$41+$H$46*$E$41^2+$H$47*$E$41^3+$H$48*$E$41^4)*$H$43^2)*($D$6*(1+$D$7)+P247)^2)+IF($E$16&gt;0,$E$16,$D$16)/((1+($H$45*$F$41+$H$46*$F$41^2+$H$47*$F$41^3+$H$48*$F$41^4)*$H$43^2)*P247^2)</f>
        <v>0.36000000000000026</v>
      </c>
      <c r="R247">
        <f t="shared" si="83"/>
        <v>0.11915884813340849</v>
      </c>
      <c r="S247">
        <f>IF($E$14&gt;0,$E$14,$D$14)/((1+($I$45*$E$41+$I$46*$E$41^2+$I$47*$E$41^3+$I$48*$E$41^4)*$I$43^2)*($D$6*(1+$D$7)+R247)^2)+IF($E$16&gt;0,$E$16,$D$16)/((1+($I$45*$F$41+$I$46*$F$41^2+$I$47*$F$41^3+$I$48*$F$41^4)*$I$43^2)*R247^2)</f>
        <v>0.32000000000000006</v>
      </c>
      <c r="T247">
        <f t="shared" si="84"/>
        <v>1.2709977141542281</v>
      </c>
      <c r="U247">
        <f>IF($E$14&gt;0,$E$14,$D$14)/((1+($F$45*$E$41+$F$46*$E$41^2+$F$47*$E$41^3+$F$48*$E$41^4)*$F$43^2)*IF(IF($E$14&gt;0,$E$14,$D$14)/(T247-$D$6*(1+$D$7)*$H$6)^2+IF($E$16&gt;0,$E$16,$D$16)/(T247+$D$6*(1+$D$7)*$H$5)^2&gt;IF($E$14&gt;0,$E$14,$D$14)/(T247+$D$6*(1+$D$7)*$H$6)^2+IF($E$16&gt;0,$E$16,$D$16)/(T247-$D$6*(1+$D$7)*$H$5)^2,T247-$D$6*(1+$D$7)*$H$6,T247+$D$6*(1+$D$7)*$H$6)^2)+IF($E$16&gt;0,$E$16,$D$16)/((1+($F$45*$F$41+$F$46*$F$41^2+$F$47*$F$41^3+$F$48*$F$41^4)*$F$43^2)*IF(IF($E$14&gt;0,$E$14,$D$14)/(T247-$D$6*(1+$D$7)*$H$6)^2+IF($E$16&gt;0,$E$16,$D$16)/(T247+$D$6*(1+$D$7)*$H$5)^2&gt;IF($E$14&gt;0,$E$14,$D$14)/(T247+$D$6*(1+$D$7)*$H$6)^2+IF($E$16&gt;0,$E$16,$D$16)/(T247+$D$6*(1+$D$7)*$H$5)^2,T247+$D$6*(1+$D$7)*$H$5,T247-$D$6*(1+$D$7)*$H$5)^2)</f>
        <v>2.4207571521940316E-3</v>
      </c>
      <c r="V247">
        <f t="shared" si="85"/>
        <v>1.647031245173439</v>
      </c>
      <c r="W247">
        <f>IF($E$14&gt;0,$E$14,$D$14)/((1+($G$45*$E$41+$G$46*$E$41^2+$G$47*$E$41^3+$G$48*$E$41^4)*$G$43^2)*IF(IF($E$14&gt;0,$E$14,$D$14)/(V247-$D$6*(1+$D$7)*$H$6)^2+IF($E$16&gt;0,$E$16,$D$16)/(V247+$D$6*(1+$D$7)*$H$5)^2&gt;IF($E$14&gt;0,$E$14,$D$14)/(V247+$D$6*(1+$D$7)*$H$6)^2+IF($E$16&gt;0,$E$16,$D$16)/(V247-$D$6*(1+$D$7)*$H$5)^2,V247-$D$6*(1+$D$7)*$H$6,V247+$D$6*(1+$D$7)*$H$6)^2)+IF($E$16&gt;0,$E$16,$D$16)/((1+($G$45*$F$41+$G$46*$F$41^2+$G$47*$F$41^3+$G$48*$F$41^4)*$G$43^2)*IF(IF($E$14&gt;0,$E$14,$D$14)/(V247-$D$6*(1+$D$7)*$H$6)^2+IF($E$16&gt;0,$E$16,$D$16)/(V247+$D$6*(1+$D$7)*$H$5)^2&gt;IF($E$14&gt;0,$E$14,$D$14)/(V247+$D$6*(1+$D$7)*$H$6)^2+IF($E$16&gt;0,$E$16,$D$16)/(V247+$D$6*(1+$D$7)*$H$5)^2,V247+$D$6*(1+$D$7)*$H$5,V247-$D$6*(1+$D$7)*$H$5)^2)</f>
        <v>2.4529242584604362E-3</v>
      </c>
      <c r="X247">
        <f t="shared" si="86"/>
        <v>-0.70655102233132239</v>
      </c>
      <c r="Y247">
        <f>IF($E$14&gt;0,$E$14,$D$14)/((1+($H$45*$E$41+$H$46*$E$41^2+$H$47*$E$41^3+$H$48*$E$41^4)*$H$43^2)*IF(IF($E$14&gt;0,$E$14,$D$14)/(X247-$D$6*(1-$D$7)*$H$6)^2+IF($E$16&gt;0,$E$16,$D$16)/(X247+$D$6*(1-$D$7)*$H$5)^2&lt;IF($E$14&gt;0,$E$14,$D$14)/(X247+$D$6*(1-$D$7)*$H$6)^2+IF($E$16&gt;0,$E$16,$D$16)/(X247-$D$6*(1-$D$7)*$H$5)^2,X247-$D$6*(1-$D$7)*$H$6,X247+$D$6*(1-$D$7)*$H$6)^2)+IF($E$16&gt;0,$E$16,$D$16)/((1+($H$45*$F$41+$H$46*$F$41^2+$H$47*$F$41^3+$H$48*$F$41^4)*$H$43^2)*IF(IF($E$14&gt;0,$E$14,$D$14)/(X247-$D$6*(1-$D$7)*$H$6)^2+IF($E$16&gt;0,$E$16,$D$16)/(X247+$D$6*(1-$D$7)*$H$5)^2&lt;IF($E$14&gt;0,$E$14,$D$14)/(X247+$D$6*(1-$D$7)*$H$6)^2+IF($E$16&gt;0,$E$16,$D$16)/(X247+$D$6*(1-$D$7)*$H$5)^2,X247+$D$6*(1-$D$7)*$H$5,X247-$D$6*(1-$D$7)*$H$5)^2)</f>
        <v>2.3693709984461591E-3</v>
      </c>
      <c r="Z247">
        <f t="shared" si="87"/>
        <v>-0.74941052870922853</v>
      </c>
      <c r="AA247">
        <f>IF($E$14&gt;0,$E$14,$D$14)/((1+($I$45*$E$41+$I$46*$E$41^2+$I$47*$E$41^3+$I$48*$E$41^4)*$I$43^2)*IF(IF($E$14&gt;0,$E$14,$D$14)/(Z247-$D$6*(1-$D$7)*$H$6)^2+IF($E$16&gt;0,$E$16,$D$16)/(Z247+$D$6*(1-$D$7)*$H$5)^2&lt;IF($E$14&gt;0,$E$14,$D$14)/(Z247+$D$6*(1-$D$7)*$H$6)^2+IF($E$16&gt;0,$E$16,$D$16)/(Z247-$D$6*(1-$D$7)*$H$5)^2,Z247-$D$6*(1-$D$7)*$H$6,Z247+$D$6*(1-$D$7)*$H$6)^2)+IF($E$16&gt;0,$E$16,$D$16)/((1+($I$45*$F$41+$I$46*$F$41^2+$I$47*$F$41^3+$I$48*$F$41^4)*$I$43^2)*IF(IF($E$14&gt;0,$E$14,$D$14)/(Z247-$D$6*(1-$D$7)*$H$6)^2+IF($E$16&gt;0,$E$16,$D$16)/(Z247+$D$6*(1-$D$7)*$H$5)^2&lt;IF($E$14&gt;0,$E$14,$D$14)/(Z247+$D$6*(1-$D$7)*$H$6)^2+IF($E$16&gt;0,$E$16,$D$16)/(Z247+$D$6*(1-$D$7)*$H$5)^2,Z247+$D$6*(1-$D$7)*$H$5,Z247-$D$6*(1-$D$7)*$H$5)^2)</f>
        <v>2.3634285091400603E-3</v>
      </c>
    </row>
    <row r="248" spans="4:27" x14ac:dyDescent="0.5">
      <c r="D248">
        <f t="shared" si="76"/>
        <v>1.5807115992312277</v>
      </c>
      <c r="E248">
        <f>IF($E$14&gt;0,$E$14,$D$14)/((1+($F$45*$E$41+$F$46*$E$41^2+$F$47*$E$41^3+$F$48*$E$41^4)*$F$43^2)*D248^2)+IF($E$16&gt;0,$E$16,$D$16)/((1+($F$45*$F$41+$F$46*$F$41^2+$F$47*$F$41^3+$F$48*$F$41^4)*$F$43^2)*($D$6*(1-$D$7)-D248)^2)</f>
        <v>1.7799999999999965</v>
      </c>
      <c r="F248">
        <f t="shared" si="77"/>
        <v>2.0438517609440678</v>
      </c>
      <c r="G248">
        <f>IF($E$14&gt;0,$E$14,$D$14)/((1+($G$45*$E$41+$G$46*$E$41^2+$G$47*$E$41^3+$G$48*$E$41^4)*$G$43^2)*F248^2)+IF($E$16&gt;0,$E$16,$D$16)/((1+($G$45*$F$41+$G$46*$F$41^2+$G$47*$F$41^3+$G$48*$F$41^4)*$G$43^2)*($D$6*(1-$D$7)-F248)^2)</f>
        <v>1.0599999999999994</v>
      </c>
      <c r="H248">
        <f t="shared" si="78"/>
        <v>3.4973959540490061</v>
      </c>
      <c r="I248">
        <f t="shared" si="88"/>
        <v>0.36</v>
      </c>
      <c r="J248">
        <f t="shared" si="79"/>
        <v>3.7085761368628649</v>
      </c>
      <c r="K248">
        <f>IF($E$14&gt;0,$E$14,$D$14)/((1+($I$45*$E$41+$I$46*$E$41^2+$I$47*$E$41^3+$I$48*$E$41^4)*$I$43^2)*J248^2)+IF($E$16&gt;0,$E$16,$D$16)/((1+($I$45*$F$41+$I$46*$F$41^2+$I$47*$F$41^3+$I$48*$F$41^4)*$I$43^2)*($D$6*(1+$D$7)+J248)^2)</f>
        <v>0.32000000000000012</v>
      </c>
      <c r="L248">
        <f t="shared" si="80"/>
        <v>4.4125180071894698E-2</v>
      </c>
      <c r="M248">
        <f>IF($E$14&gt;0,$E$14,$D$14)/((1+($F$45*$E$41+$F$46*$E$41^2+$F$47*$E$41^3+$F$48*$E$41^4)*$F$43^2)*($D$6*(1-$D$7)-L248)^2)+IF($E$16&gt;0,$E$16,$D$16)/((1+($F$45*$F$41+$F$46*$F$41^2+$F$47*$F$41^3+$F$48*$F$41^4)*$F$43^2)*L248^2)</f>
        <v>1.7800000000000016</v>
      </c>
      <c r="N248">
        <f t="shared" si="81"/>
        <v>5.7435094330156831E-2</v>
      </c>
      <c r="O248">
        <f>IF($E$14&gt;0,$E$14,$D$14)/((1+($G$45*$E$41+$G$46*$E$41^2+$G$47*$E$41^3+$G$48*$E$41^4)*$G$43^2)*($D$6*(1-$D$7)-N248)^2)+IF($E$16&gt;0,$E$16,$D$16)/((1+($G$45*$F$41+$G$46*$F$41^2+$G$47*$F$41^3+$G$48*$F$41^4)*$G$43^2)*N248^2)</f>
        <v>1.0600000000000049</v>
      </c>
      <c r="P248">
        <f t="shared" si="82"/>
        <v>0.10989639573094623</v>
      </c>
      <c r="Q248">
        <f>IF($E$14&gt;0,$E$14,$D$14)/((1+($H$45*$E$41+$H$46*$E$41^2+$H$47*$E$41^3+$H$48*$E$41^4)*$H$43^2)*($D$6*(1+$D$7)+P248)^2)+IF($E$16&gt;0,$E$16,$D$16)/((1+($H$45*$F$41+$H$46*$F$41^2+$H$47*$F$41^3+$H$48*$F$41^4)*$H$43^2)*P248^2)</f>
        <v>0.36000000000000026</v>
      </c>
      <c r="R248">
        <f t="shared" si="83"/>
        <v>0.11915884813340849</v>
      </c>
      <c r="S248">
        <f>IF($E$14&gt;0,$E$14,$D$14)/((1+($I$45*$E$41+$I$46*$E$41^2+$I$47*$E$41^3+$I$48*$E$41^4)*$I$43^2)*($D$6*(1+$D$7)+R248)^2)+IF($E$16&gt;0,$E$16,$D$16)/((1+($I$45*$F$41+$I$46*$F$41^2+$I$47*$F$41^3+$I$48*$F$41^4)*$I$43^2)*R248^2)</f>
        <v>0.32000000000000006</v>
      </c>
      <c r="T248">
        <f t="shared" si="84"/>
        <v>1.2709977141536501</v>
      </c>
      <c r="U248">
        <f>IF($E$14&gt;0,$E$14,$D$14)/((1+($F$45*$E$41+$F$46*$E$41^2+$F$47*$E$41^3+$F$48*$E$41^4)*$F$43^2)*IF(IF($E$14&gt;0,$E$14,$D$14)/(T248-$D$6*(1+$D$7)*$H$6)^2+IF($E$16&gt;0,$E$16,$D$16)/(T248+$D$6*(1+$D$7)*$H$5)^2&gt;IF($E$14&gt;0,$E$14,$D$14)/(T248+$D$6*(1+$D$7)*$H$6)^2+IF($E$16&gt;0,$E$16,$D$16)/(T248-$D$6*(1+$D$7)*$H$5)^2,T248-$D$6*(1+$D$7)*$H$6,T248+$D$6*(1+$D$7)*$H$6)^2)+IF($E$16&gt;0,$E$16,$D$16)/((1+($F$45*$F$41+$F$46*$F$41^2+$F$47*$F$41^3+$F$48*$F$41^4)*$F$43^2)*IF(IF($E$14&gt;0,$E$14,$D$14)/(T248-$D$6*(1+$D$7)*$H$6)^2+IF($E$16&gt;0,$E$16,$D$16)/(T248+$D$6*(1+$D$7)*$H$5)^2&gt;IF($E$14&gt;0,$E$14,$D$14)/(T248+$D$6*(1+$D$7)*$H$6)^2+IF($E$16&gt;0,$E$16,$D$16)/(T248+$D$6*(1+$D$7)*$H$5)^2,T248+$D$6*(1+$D$7)*$H$5,T248-$D$6*(1+$D$7)*$H$5)^2)</f>
        <v>2.4207571521939666E-3</v>
      </c>
      <c r="V248">
        <f t="shared" si="85"/>
        <v>1.6470312451726901</v>
      </c>
      <c r="W248">
        <f>IF($E$14&gt;0,$E$14,$D$14)/((1+($G$45*$E$41+$G$46*$E$41^2+$G$47*$E$41^3+$G$48*$E$41^4)*$G$43^2)*IF(IF($E$14&gt;0,$E$14,$D$14)/(V248-$D$6*(1+$D$7)*$H$6)^2+IF($E$16&gt;0,$E$16,$D$16)/(V248+$D$6*(1+$D$7)*$H$5)^2&gt;IF($E$14&gt;0,$E$14,$D$14)/(V248+$D$6*(1+$D$7)*$H$6)^2+IF($E$16&gt;0,$E$16,$D$16)/(V248-$D$6*(1+$D$7)*$H$5)^2,V248-$D$6*(1+$D$7)*$H$6,V248+$D$6*(1+$D$7)*$H$6)^2)+IF($E$16&gt;0,$E$16,$D$16)/((1+($G$45*$F$41+$G$46*$F$41^2+$G$47*$F$41^3+$G$48*$F$41^4)*$G$43^2)*IF(IF($E$14&gt;0,$E$14,$D$14)/(V248-$D$6*(1+$D$7)*$H$6)^2+IF($E$16&gt;0,$E$16,$D$16)/(V248+$D$6*(1+$D$7)*$H$5)^2&gt;IF($E$14&gt;0,$E$14,$D$14)/(V248+$D$6*(1+$D$7)*$H$6)^2+IF($E$16&gt;0,$E$16,$D$16)/(V248+$D$6*(1+$D$7)*$H$5)^2,V248+$D$6*(1+$D$7)*$H$5,V248-$D$6*(1+$D$7)*$H$5)^2)</f>
        <v>2.4529242584603499E-3</v>
      </c>
      <c r="X248">
        <f t="shared" si="86"/>
        <v>-0.70655102233140266</v>
      </c>
      <c r="Y248">
        <f>IF($E$14&gt;0,$E$14,$D$14)/((1+($H$45*$E$41+$H$46*$E$41^2+$H$47*$E$41^3+$H$48*$E$41^4)*$H$43^2)*IF(IF($E$14&gt;0,$E$14,$D$14)/(X248-$D$6*(1-$D$7)*$H$6)^2+IF($E$16&gt;0,$E$16,$D$16)/(X248+$D$6*(1-$D$7)*$H$5)^2&lt;IF($E$14&gt;0,$E$14,$D$14)/(X248+$D$6*(1-$D$7)*$H$6)^2+IF($E$16&gt;0,$E$16,$D$16)/(X248-$D$6*(1-$D$7)*$H$5)^2,X248-$D$6*(1-$D$7)*$H$6,X248+$D$6*(1-$D$7)*$H$6)^2)+IF($E$16&gt;0,$E$16,$D$16)/((1+($H$45*$F$41+$H$46*$F$41^2+$H$47*$F$41^3+$H$48*$F$41^4)*$H$43^2)*IF(IF($E$14&gt;0,$E$14,$D$14)/(X248-$D$6*(1-$D$7)*$H$6)^2+IF($E$16&gt;0,$E$16,$D$16)/(X248+$D$6*(1-$D$7)*$H$5)^2&lt;IF($E$14&gt;0,$E$14,$D$14)/(X248+$D$6*(1-$D$7)*$H$6)^2+IF($E$16&gt;0,$E$16,$D$16)/(X248+$D$6*(1-$D$7)*$H$5)^2,X248+$D$6*(1-$D$7)*$H$5,X248-$D$6*(1-$D$7)*$H$5)^2)</f>
        <v>2.3693709984461508E-3</v>
      </c>
      <c r="Z248">
        <f t="shared" si="87"/>
        <v>-0.74941052870931368</v>
      </c>
      <c r="AA248">
        <f>IF($E$14&gt;0,$E$14,$D$14)/((1+($I$45*$E$41+$I$46*$E$41^2+$I$47*$E$41^3+$I$48*$E$41^4)*$I$43^2)*IF(IF($E$14&gt;0,$E$14,$D$14)/(Z248-$D$6*(1-$D$7)*$H$6)^2+IF($E$16&gt;0,$E$16,$D$16)/(Z248+$D$6*(1-$D$7)*$H$5)^2&lt;IF($E$14&gt;0,$E$14,$D$14)/(Z248+$D$6*(1-$D$7)*$H$6)^2+IF($E$16&gt;0,$E$16,$D$16)/(Z248-$D$6*(1-$D$7)*$H$5)^2,Z248-$D$6*(1-$D$7)*$H$6,Z248+$D$6*(1-$D$7)*$H$6)^2)+IF($E$16&gt;0,$E$16,$D$16)/((1+($I$45*$F$41+$I$46*$F$41^2+$I$47*$F$41^3+$I$48*$F$41^4)*$I$43^2)*IF(IF($E$14&gt;0,$E$14,$D$14)/(Z248-$D$6*(1-$D$7)*$H$6)^2+IF($E$16&gt;0,$E$16,$D$16)/(Z248+$D$6*(1-$D$7)*$H$5)^2&lt;IF($E$14&gt;0,$E$14,$D$14)/(Z248+$D$6*(1-$D$7)*$H$6)^2+IF($E$16&gt;0,$E$16,$D$16)/(Z248+$D$6*(1-$D$7)*$H$5)^2,Z248+$D$6*(1-$D$7)*$H$5,Z248-$D$6*(1-$D$7)*$H$5)^2)</f>
        <v>2.3634285091400507E-3</v>
      </c>
    </row>
    <row r="249" spans="4:27" x14ac:dyDescent="0.5">
      <c r="D249">
        <f t="shared" si="76"/>
        <v>1.5807115992312277</v>
      </c>
      <c r="E249">
        <f>IF($E$14&gt;0,$E$14,$D$14)/((1+($F$45*$E$41+$F$46*$E$41^2+$F$47*$E$41^3+$F$48*$E$41^4)*$F$43^2)*D249^2)+IF($E$16&gt;0,$E$16,$D$16)/((1+($F$45*$F$41+$F$46*$F$41^2+$F$47*$F$41^3+$F$48*$F$41^4)*$F$43^2)*($D$6*(1-$D$7)-D249)^2)</f>
        <v>1.7799999999999965</v>
      </c>
      <c r="F249">
        <f t="shared" si="77"/>
        <v>2.0438517609440678</v>
      </c>
      <c r="G249">
        <f>IF($E$14&gt;0,$E$14,$D$14)/((1+($G$45*$E$41+$G$46*$E$41^2+$G$47*$E$41^3+$G$48*$E$41^4)*$G$43^2)*F249^2)+IF($E$16&gt;0,$E$16,$D$16)/((1+($G$45*$F$41+$G$46*$F$41^2+$G$47*$F$41^3+$G$48*$F$41^4)*$G$43^2)*($D$6*(1-$D$7)-F249)^2)</f>
        <v>1.0599999999999994</v>
      </c>
      <c r="H249">
        <f t="shared" si="78"/>
        <v>3.4973959540490061</v>
      </c>
      <c r="I249">
        <f t="shared" si="88"/>
        <v>0.36</v>
      </c>
      <c r="J249">
        <f t="shared" si="79"/>
        <v>3.7085761368628649</v>
      </c>
      <c r="K249">
        <f>IF($E$14&gt;0,$E$14,$D$14)/((1+($I$45*$E$41+$I$46*$E$41^2+$I$47*$E$41^3+$I$48*$E$41^4)*$I$43^2)*J249^2)+IF($E$16&gt;0,$E$16,$D$16)/((1+($I$45*$F$41+$I$46*$F$41^2+$I$47*$F$41^3+$I$48*$F$41^4)*$I$43^2)*($D$6*(1+$D$7)+J249)^2)</f>
        <v>0.32000000000000012</v>
      </c>
      <c r="L249">
        <f t="shared" si="80"/>
        <v>4.4125180071894698E-2</v>
      </c>
      <c r="M249">
        <f>IF($E$14&gt;0,$E$14,$D$14)/((1+($F$45*$E$41+$F$46*$E$41^2+$F$47*$E$41^3+$F$48*$E$41^4)*$F$43^2)*($D$6*(1-$D$7)-L249)^2)+IF($E$16&gt;0,$E$16,$D$16)/((1+($F$45*$F$41+$F$46*$F$41^2+$F$47*$F$41^3+$F$48*$F$41^4)*$F$43^2)*L249^2)</f>
        <v>1.7800000000000016</v>
      </c>
      <c r="N249">
        <f t="shared" si="81"/>
        <v>5.7435094330156831E-2</v>
      </c>
      <c r="O249">
        <f>IF($E$14&gt;0,$E$14,$D$14)/((1+($G$45*$E$41+$G$46*$E$41^2+$G$47*$E$41^3+$G$48*$E$41^4)*$G$43^2)*($D$6*(1-$D$7)-N249)^2)+IF($E$16&gt;0,$E$16,$D$16)/((1+($G$45*$F$41+$G$46*$F$41^2+$G$47*$F$41^3+$G$48*$F$41^4)*$G$43^2)*N249^2)</f>
        <v>1.0600000000000049</v>
      </c>
      <c r="P249">
        <f t="shared" si="82"/>
        <v>0.10989639573094623</v>
      </c>
      <c r="Q249">
        <f>IF($E$14&gt;0,$E$14,$D$14)/((1+($H$45*$E$41+$H$46*$E$41^2+$H$47*$E$41^3+$H$48*$E$41^4)*$H$43^2)*($D$6*(1+$D$7)+P249)^2)+IF($E$16&gt;0,$E$16,$D$16)/((1+($H$45*$F$41+$H$46*$F$41^2+$H$47*$F$41^3+$H$48*$F$41^4)*$H$43^2)*P249^2)</f>
        <v>0.36000000000000026</v>
      </c>
      <c r="R249">
        <f t="shared" si="83"/>
        <v>0.11915884813340849</v>
      </c>
      <c r="S249">
        <f>IF($E$14&gt;0,$E$14,$D$14)/((1+($I$45*$E$41+$I$46*$E$41^2+$I$47*$E$41^3+$I$48*$E$41^4)*$I$43^2)*($D$6*(1+$D$7)+R249)^2)+IF($E$16&gt;0,$E$16,$D$16)/((1+($I$45*$F$41+$I$46*$F$41^2+$I$47*$F$41^3+$I$48*$F$41^4)*$I$43^2)*R249^2)</f>
        <v>0.32000000000000006</v>
      </c>
      <c r="T249">
        <f t="shared" si="84"/>
        <v>1.2709977141530722</v>
      </c>
      <c r="U249">
        <f>IF($E$14&gt;0,$E$14,$D$14)/((1+($F$45*$E$41+$F$46*$E$41^2+$F$47*$E$41^3+$F$48*$E$41^4)*$F$43^2)*IF(IF($E$14&gt;0,$E$14,$D$14)/(T249-$D$6*(1+$D$7)*$H$6)^2+IF($E$16&gt;0,$E$16,$D$16)/(T249+$D$6*(1+$D$7)*$H$5)^2&gt;IF($E$14&gt;0,$E$14,$D$14)/(T249+$D$6*(1+$D$7)*$H$6)^2+IF($E$16&gt;0,$E$16,$D$16)/(T249-$D$6*(1+$D$7)*$H$5)^2,T249-$D$6*(1+$D$7)*$H$6,T249+$D$6*(1+$D$7)*$H$6)^2)+IF($E$16&gt;0,$E$16,$D$16)/((1+($F$45*$F$41+$F$46*$F$41^2+$F$47*$F$41^3+$F$48*$F$41^4)*$F$43^2)*IF(IF($E$14&gt;0,$E$14,$D$14)/(T249-$D$6*(1+$D$7)*$H$6)^2+IF($E$16&gt;0,$E$16,$D$16)/(T249+$D$6*(1+$D$7)*$H$5)^2&gt;IF($E$14&gt;0,$E$14,$D$14)/(T249+$D$6*(1+$D$7)*$H$6)^2+IF($E$16&gt;0,$E$16,$D$16)/(T249+$D$6*(1+$D$7)*$H$5)^2,T249+$D$6*(1+$D$7)*$H$5,T249-$D$6*(1+$D$7)*$H$5)^2)</f>
        <v>2.4207571521939007E-3</v>
      </c>
      <c r="V249">
        <f t="shared" si="85"/>
        <v>1.6470312451719411</v>
      </c>
      <c r="W249">
        <f>IF($E$14&gt;0,$E$14,$D$14)/((1+($G$45*$E$41+$G$46*$E$41^2+$G$47*$E$41^3+$G$48*$E$41^4)*$G$43^2)*IF(IF($E$14&gt;0,$E$14,$D$14)/(V249-$D$6*(1+$D$7)*$H$6)^2+IF($E$16&gt;0,$E$16,$D$16)/(V249+$D$6*(1+$D$7)*$H$5)^2&gt;IF($E$14&gt;0,$E$14,$D$14)/(V249+$D$6*(1+$D$7)*$H$6)^2+IF($E$16&gt;0,$E$16,$D$16)/(V249-$D$6*(1+$D$7)*$H$5)^2,V249-$D$6*(1+$D$7)*$H$6,V249+$D$6*(1+$D$7)*$H$6)^2)+IF($E$16&gt;0,$E$16,$D$16)/((1+($G$45*$F$41+$G$46*$F$41^2+$G$47*$F$41^3+$G$48*$F$41^4)*$G$43^2)*IF(IF($E$14&gt;0,$E$14,$D$14)/(V249-$D$6*(1+$D$7)*$H$6)^2+IF($E$16&gt;0,$E$16,$D$16)/(V249+$D$6*(1+$D$7)*$H$5)^2&gt;IF($E$14&gt;0,$E$14,$D$14)/(V249+$D$6*(1+$D$7)*$H$6)^2+IF($E$16&gt;0,$E$16,$D$16)/(V249+$D$6*(1+$D$7)*$H$5)^2,V249+$D$6*(1+$D$7)*$H$5,V249-$D$6*(1+$D$7)*$H$5)^2)</f>
        <v>2.4529242584602632E-3</v>
      </c>
      <c r="X249">
        <f t="shared" si="86"/>
        <v>-0.70655102233148293</v>
      </c>
      <c r="Y249">
        <f>IF($E$14&gt;0,$E$14,$D$14)/((1+($H$45*$E$41+$H$46*$E$41^2+$H$47*$E$41^3+$H$48*$E$41^4)*$H$43^2)*IF(IF($E$14&gt;0,$E$14,$D$14)/(X249-$D$6*(1-$D$7)*$H$6)^2+IF($E$16&gt;0,$E$16,$D$16)/(X249+$D$6*(1-$D$7)*$H$5)^2&lt;IF($E$14&gt;0,$E$14,$D$14)/(X249+$D$6*(1-$D$7)*$H$6)^2+IF($E$16&gt;0,$E$16,$D$16)/(X249-$D$6*(1-$D$7)*$H$5)^2,X249-$D$6*(1-$D$7)*$H$6,X249+$D$6*(1-$D$7)*$H$6)^2)+IF($E$16&gt;0,$E$16,$D$16)/((1+($H$45*$F$41+$H$46*$F$41^2+$H$47*$F$41^3+$H$48*$F$41^4)*$H$43^2)*IF(IF($E$14&gt;0,$E$14,$D$14)/(X249-$D$6*(1-$D$7)*$H$6)^2+IF($E$16&gt;0,$E$16,$D$16)/(X249+$D$6*(1-$D$7)*$H$5)^2&lt;IF($E$14&gt;0,$E$14,$D$14)/(X249+$D$6*(1-$D$7)*$H$6)^2+IF($E$16&gt;0,$E$16,$D$16)/(X249+$D$6*(1-$D$7)*$H$5)^2,X249+$D$6*(1-$D$7)*$H$5,X249-$D$6*(1-$D$7)*$H$5)^2)</f>
        <v>2.3693709984461422E-3</v>
      </c>
      <c r="Z249">
        <f t="shared" si="87"/>
        <v>-0.74941052870939884</v>
      </c>
      <c r="AA249">
        <f>IF($E$14&gt;0,$E$14,$D$14)/((1+($I$45*$E$41+$I$46*$E$41^2+$I$47*$E$41^3+$I$48*$E$41^4)*$I$43^2)*IF(IF($E$14&gt;0,$E$14,$D$14)/(Z249-$D$6*(1-$D$7)*$H$6)^2+IF($E$16&gt;0,$E$16,$D$16)/(Z249+$D$6*(1-$D$7)*$H$5)^2&lt;IF($E$14&gt;0,$E$14,$D$14)/(Z249+$D$6*(1-$D$7)*$H$6)^2+IF($E$16&gt;0,$E$16,$D$16)/(Z249-$D$6*(1-$D$7)*$H$5)^2,Z249-$D$6*(1-$D$7)*$H$6,Z249+$D$6*(1-$D$7)*$H$6)^2)+IF($E$16&gt;0,$E$16,$D$16)/((1+($I$45*$F$41+$I$46*$F$41^2+$I$47*$F$41^3+$I$48*$F$41^4)*$I$43^2)*IF(IF($E$14&gt;0,$E$14,$D$14)/(Z249-$D$6*(1-$D$7)*$H$6)^2+IF($E$16&gt;0,$E$16,$D$16)/(Z249+$D$6*(1-$D$7)*$H$5)^2&lt;IF($E$14&gt;0,$E$14,$D$14)/(Z249+$D$6*(1-$D$7)*$H$6)^2+IF($E$16&gt;0,$E$16,$D$16)/(Z249+$D$6*(1-$D$7)*$H$5)^2,Z249+$D$6*(1-$D$7)*$H$5,Z249-$D$6*(1-$D$7)*$H$5)^2)</f>
        <v>2.3634285091400416E-3</v>
      </c>
    </row>
    <row r="250" spans="4:27" x14ac:dyDescent="0.5">
      <c r="D250">
        <f t="shared" si="76"/>
        <v>1.5807115992312277</v>
      </c>
      <c r="E250">
        <f>IF($E$14&gt;0,$E$14,$D$14)/((1+($F$45*$E$41+$F$46*$E$41^2+$F$47*$E$41^3+$F$48*$E$41^4)*$F$43^2)*D250^2)+IF($E$16&gt;0,$E$16,$D$16)/((1+($F$45*$F$41+$F$46*$F$41^2+$F$47*$F$41^3+$F$48*$F$41^4)*$F$43^2)*($D$6*(1-$D$7)-D250)^2)</f>
        <v>1.7799999999999965</v>
      </c>
      <c r="F250">
        <f t="shared" si="77"/>
        <v>2.0438517609440678</v>
      </c>
      <c r="G250">
        <f>IF($E$14&gt;0,$E$14,$D$14)/((1+($G$45*$E$41+$G$46*$E$41^2+$G$47*$E$41^3+$G$48*$E$41^4)*$G$43^2)*F250^2)+IF($E$16&gt;0,$E$16,$D$16)/((1+($G$45*$F$41+$G$46*$F$41^2+$G$47*$F$41^3+$G$48*$F$41^4)*$G$43^2)*($D$6*(1-$D$7)-F250)^2)</f>
        <v>1.0599999999999994</v>
      </c>
      <c r="H250">
        <f t="shared" si="78"/>
        <v>3.4973959540490061</v>
      </c>
      <c r="I250">
        <f t="shared" si="88"/>
        <v>0.36</v>
      </c>
      <c r="J250">
        <f t="shared" si="79"/>
        <v>3.7085761368628649</v>
      </c>
      <c r="K250">
        <f>IF($E$14&gt;0,$E$14,$D$14)/((1+($I$45*$E$41+$I$46*$E$41^2+$I$47*$E$41^3+$I$48*$E$41^4)*$I$43^2)*J250^2)+IF($E$16&gt;0,$E$16,$D$16)/((1+($I$45*$F$41+$I$46*$F$41^2+$I$47*$F$41^3+$I$48*$F$41^4)*$I$43^2)*($D$6*(1+$D$7)+J250)^2)</f>
        <v>0.32000000000000012</v>
      </c>
      <c r="L250">
        <f t="shared" si="80"/>
        <v>4.4125180071894698E-2</v>
      </c>
      <c r="M250">
        <f>IF($E$14&gt;0,$E$14,$D$14)/((1+($F$45*$E$41+$F$46*$E$41^2+$F$47*$E$41^3+$F$48*$E$41^4)*$F$43^2)*($D$6*(1-$D$7)-L250)^2)+IF($E$16&gt;0,$E$16,$D$16)/((1+($F$45*$F$41+$F$46*$F$41^2+$F$47*$F$41^3+$F$48*$F$41^4)*$F$43^2)*L250^2)</f>
        <v>1.7800000000000016</v>
      </c>
      <c r="N250">
        <f t="shared" si="81"/>
        <v>5.7435094330156831E-2</v>
      </c>
      <c r="O250">
        <f>IF($E$14&gt;0,$E$14,$D$14)/((1+($G$45*$E$41+$G$46*$E$41^2+$G$47*$E$41^3+$G$48*$E$41^4)*$G$43^2)*($D$6*(1-$D$7)-N250)^2)+IF($E$16&gt;0,$E$16,$D$16)/((1+($G$45*$F$41+$G$46*$F$41^2+$G$47*$F$41^3+$G$48*$F$41^4)*$G$43^2)*N250^2)</f>
        <v>1.0600000000000049</v>
      </c>
      <c r="P250">
        <f t="shared" si="82"/>
        <v>0.10989639573094623</v>
      </c>
      <c r="Q250">
        <f>IF($E$14&gt;0,$E$14,$D$14)/((1+($H$45*$E$41+$H$46*$E$41^2+$H$47*$E$41^3+$H$48*$E$41^4)*$H$43^2)*($D$6*(1+$D$7)+P250)^2)+IF($E$16&gt;0,$E$16,$D$16)/((1+($H$45*$F$41+$H$46*$F$41^2+$H$47*$F$41^3+$H$48*$F$41^4)*$H$43^2)*P250^2)</f>
        <v>0.36000000000000026</v>
      </c>
      <c r="R250">
        <f t="shared" si="83"/>
        <v>0.11915884813340849</v>
      </c>
      <c r="S250">
        <f>IF($E$14&gt;0,$E$14,$D$14)/((1+($I$45*$E$41+$I$46*$E$41^2+$I$47*$E$41^3+$I$48*$E$41^4)*$I$43^2)*($D$6*(1+$D$7)+R250)^2)+IF($E$16&gt;0,$E$16,$D$16)/((1+($I$45*$F$41+$I$46*$F$41^2+$I$47*$F$41^3+$I$48*$F$41^4)*$I$43^2)*R250^2)</f>
        <v>0.32000000000000006</v>
      </c>
      <c r="T250">
        <f t="shared" si="84"/>
        <v>1.2709977141524942</v>
      </c>
      <c r="U250">
        <f>IF($E$14&gt;0,$E$14,$D$14)/((1+($F$45*$E$41+$F$46*$E$41^2+$F$47*$E$41^3+$F$48*$E$41^4)*$F$43^2)*IF(IF($E$14&gt;0,$E$14,$D$14)/(T250-$D$6*(1+$D$7)*$H$6)^2+IF($E$16&gt;0,$E$16,$D$16)/(T250+$D$6*(1+$D$7)*$H$5)^2&gt;IF($E$14&gt;0,$E$14,$D$14)/(T250+$D$6*(1+$D$7)*$H$6)^2+IF($E$16&gt;0,$E$16,$D$16)/(T250-$D$6*(1+$D$7)*$H$5)^2,T250-$D$6*(1+$D$7)*$H$6,T250+$D$6*(1+$D$7)*$H$6)^2)+IF($E$16&gt;0,$E$16,$D$16)/((1+($F$45*$F$41+$F$46*$F$41^2+$F$47*$F$41^3+$F$48*$F$41^4)*$F$43^2)*IF(IF($E$14&gt;0,$E$14,$D$14)/(T250-$D$6*(1+$D$7)*$H$6)^2+IF($E$16&gt;0,$E$16,$D$16)/(T250+$D$6*(1+$D$7)*$H$5)^2&gt;IF($E$14&gt;0,$E$14,$D$14)/(T250+$D$6*(1+$D$7)*$H$6)^2+IF($E$16&gt;0,$E$16,$D$16)/(T250+$D$6*(1+$D$7)*$H$5)^2,T250+$D$6*(1+$D$7)*$H$5,T250-$D$6*(1+$D$7)*$H$5)^2)</f>
        <v>2.420757152193836E-3</v>
      </c>
      <c r="V250">
        <f t="shared" si="85"/>
        <v>1.6470312451711921</v>
      </c>
      <c r="W250">
        <f>IF($E$14&gt;0,$E$14,$D$14)/((1+($G$45*$E$41+$G$46*$E$41^2+$G$47*$E$41^3+$G$48*$E$41^4)*$G$43^2)*IF(IF($E$14&gt;0,$E$14,$D$14)/(V250-$D$6*(1+$D$7)*$H$6)^2+IF($E$16&gt;0,$E$16,$D$16)/(V250+$D$6*(1+$D$7)*$H$5)^2&gt;IF($E$14&gt;0,$E$14,$D$14)/(V250+$D$6*(1+$D$7)*$H$6)^2+IF($E$16&gt;0,$E$16,$D$16)/(V250-$D$6*(1+$D$7)*$H$5)^2,V250-$D$6*(1+$D$7)*$H$6,V250+$D$6*(1+$D$7)*$H$6)^2)+IF($E$16&gt;0,$E$16,$D$16)/((1+($G$45*$F$41+$G$46*$F$41^2+$G$47*$F$41^3+$G$48*$F$41^4)*$G$43^2)*IF(IF($E$14&gt;0,$E$14,$D$14)/(V250-$D$6*(1+$D$7)*$H$6)^2+IF($E$16&gt;0,$E$16,$D$16)/(V250+$D$6*(1+$D$7)*$H$5)^2&gt;IF($E$14&gt;0,$E$14,$D$14)/(V250+$D$6*(1+$D$7)*$H$6)^2+IF($E$16&gt;0,$E$16,$D$16)/(V250+$D$6*(1+$D$7)*$H$5)^2,V250+$D$6*(1+$D$7)*$H$5,V250-$D$6*(1+$D$7)*$H$5)^2)</f>
        <v>2.4529242584601769E-3</v>
      </c>
      <c r="X250">
        <f t="shared" si="86"/>
        <v>-0.70655102233156319</v>
      </c>
      <c r="Y250">
        <f>IF($E$14&gt;0,$E$14,$D$14)/((1+($H$45*$E$41+$H$46*$E$41^2+$H$47*$E$41^3+$H$48*$E$41^4)*$H$43^2)*IF(IF($E$14&gt;0,$E$14,$D$14)/(X250-$D$6*(1-$D$7)*$H$6)^2+IF($E$16&gt;0,$E$16,$D$16)/(X250+$D$6*(1-$D$7)*$H$5)^2&lt;IF($E$14&gt;0,$E$14,$D$14)/(X250+$D$6*(1-$D$7)*$H$6)^2+IF($E$16&gt;0,$E$16,$D$16)/(X250-$D$6*(1-$D$7)*$H$5)^2,X250-$D$6*(1-$D$7)*$H$6,X250+$D$6*(1-$D$7)*$H$6)^2)+IF($E$16&gt;0,$E$16,$D$16)/((1+($H$45*$F$41+$H$46*$F$41^2+$H$47*$F$41^3+$H$48*$F$41^4)*$H$43^2)*IF(IF($E$14&gt;0,$E$14,$D$14)/(X250-$D$6*(1-$D$7)*$H$6)^2+IF($E$16&gt;0,$E$16,$D$16)/(X250+$D$6*(1-$D$7)*$H$5)^2&lt;IF($E$14&gt;0,$E$14,$D$14)/(X250+$D$6*(1-$D$7)*$H$6)^2+IF($E$16&gt;0,$E$16,$D$16)/(X250+$D$6*(1-$D$7)*$H$5)^2,X250+$D$6*(1-$D$7)*$H$5,X250-$D$6*(1-$D$7)*$H$5)^2)</f>
        <v>2.3693709984461335E-3</v>
      </c>
      <c r="Z250">
        <f t="shared" si="87"/>
        <v>-0.74941052870948399</v>
      </c>
      <c r="AA250">
        <f>IF($E$14&gt;0,$E$14,$D$14)/((1+($I$45*$E$41+$I$46*$E$41^2+$I$47*$E$41^3+$I$48*$E$41^4)*$I$43^2)*IF(IF($E$14&gt;0,$E$14,$D$14)/(Z250-$D$6*(1-$D$7)*$H$6)^2+IF($E$16&gt;0,$E$16,$D$16)/(Z250+$D$6*(1-$D$7)*$H$5)^2&lt;IF($E$14&gt;0,$E$14,$D$14)/(Z250+$D$6*(1-$D$7)*$H$6)^2+IF($E$16&gt;0,$E$16,$D$16)/(Z250-$D$6*(1-$D$7)*$H$5)^2,Z250-$D$6*(1-$D$7)*$H$6,Z250+$D$6*(1-$D$7)*$H$6)^2)+IF($E$16&gt;0,$E$16,$D$16)/((1+($I$45*$F$41+$I$46*$F$41^2+$I$47*$F$41^3+$I$48*$F$41^4)*$I$43^2)*IF(IF($E$14&gt;0,$E$14,$D$14)/(Z250-$D$6*(1-$D$7)*$H$6)^2+IF($E$16&gt;0,$E$16,$D$16)/(Z250+$D$6*(1-$D$7)*$H$5)^2&lt;IF($E$14&gt;0,$E$14,$D$14)/(Z250+$D$6*(1-$D$7)*$H$6)^2+IF($E$16&gt;0,$E$16,$D$16)/(Z250+$D$6*(1-$D$7)*$H$5)^2,Z250+$D$6*(1-$D$7)*$H$5,Z250-$D$6*(1-$D$7)*$H$5)^2)</f>
        <v>2.3634285091400321E-3</v>
      </c>
    </row>
  </sheetData>
  <conditionalFormatting sqref="I14 K14">
    <cfRule type="cellIs" dxfId="110" priority="3" operator="greaterThan">
      <formula>$M$6</formula>
    </cfRule>
  </conditionalFormatting>
  <conditionalFormatting sqref="I15 K15">
    <cfRule type="cellIs" dxfId="109" priority="2" operator="greaterThan">
      <formula>$M$7</formula>
    </cfRule>
  </conditionalFormatting>
  <conditionalFormatting sqref="M14 O14">
    <cfRule type="cellIs" dxfId="108" priority="6" operator="greaterThan">
      <formula>$M$6</formula>
    </cfRule>
  </conditionalFormatting>
  <conditionalFormatting sqref="M15 O15">
    <cfRule type="cellIs" dxfId="107" priority="5" operator="greaterThan">
      <formula>$M$7</formula>
    </cfRule>
  </conditionalFormatting>
  <conditionalFormatting sqref="I16 K16">
    <cfRule type="cellIs" dxfId="106" priority="4" operator="lessThan">
      <formula>$M$8</formula>
    </cfRule>
  </conditionalFormatting>
  <conditionalFormatting sqref="M16 O16">
    <cfRule type="cellIs" dxfId="105" priority="1" operator="lessThan">
      <formula>$M$8</formula>
    </cfRule>
  </conditionalFormatting>
  <hyperlinks>
    <hyperlink ref="K9" r:id="rId1" xr:uid="{00000000-0004-0000-0100-000000000000}"/>
    <hyperlink ref="J24" r:id="rId2" xr:uid="{00000000-0004-0000-0100-000001000000}"/>
    <hyperlink ref="J25" r:id="rId3" xr:uid="{00000000-0004-0000-0100-000002000000}"/>
  </hyperlink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2:AG339"/>
  <sheetViews>
    <sheetView workbookViewId="0">
      <selection activeCell="P5" sqref="P5"/>
    </sheetView>
  </sheetViews>
  <sheetFormatPr defaultRowHeight="14.35" x14ac:dyDescent="0.5"/>
  <cols>
    <col min="3" max="3" width="9.87890625" customWidth="1"/>
    <col min="4" max="4" width="10.703125" customWidth="1"/>
    <col min="5" max="5" width="9.5859375" customWidth="1"/>
    <col min="6" max="6" width="9.703125" customWidth="1"/>
    <col min="7" max="7" width="9.29296875" customWidth="1"/>
    <col min="8" max="8" width="9.703125" customWidth="1"/>
    <col min="9" max="9" width="14" customWidth="1"/>
    <col min="10" max="10" width="6.29296875" customWidth="1"/>
    <col min="11" max="11" width="14" customWidth="1"/>
    <col min="12" max="12" width="6" customWidth="1"/>
    <col min="13" max="13" width="13.87890625" customWidth="1"/>
    <col min="14" max="14" width="6.41015625" customWidth="1"/>
    <col min="18" max="18" width="12.29296875" customWidth="1"/>
    <col min="19" max="19" width="9.87890625" customWidth="1"/>
    <col min="25" max="25" width="8.87890625" customWidth="1"/>
  </cols>
  <sheetData>
    <row r="2" spans="2:19" x14ac:dyDescent="0.5">
      <c r="B2" s="5" t="s">
        <v>20</v>
      </c>
      <c r="M2" s="34" t="s">
        <v>22</v>
      </c>
      <c r="N2" s="27"/>
      <c r="O2" s="27"/>
      <c r="P2" s="27"/>
      <c r="Q2" s="27"/>
      <c r="R2" s="27"/>
      <c r="S2" s="28"/>
    </row>
    <row r="3" spans="2:19" x14ac:dyDescent="0.5">
      <c r="M3" s="26"/>
      <c r="S3" s="25"/>
    </row>
    <row r="4" spans="2:19" x14ac:dyDescent="0.5">
      <c r="B4" t="s">
        <v>298</v>
      </c>
      <c r="E4" s="1">
        <v>0.8</v>
      </c>
      <c r="H4" t="s">
        <v>299</v>
      </c>
      <c r="K4" s="3"/>
      <c r="M4" s="26" t="s">
        <v>300</v>
      </c>
      <c r="P4" s="1">
        <v>0.76</v>
      </c>
      <c r="S4" s="25"/>
    </row>
    <row r="5" spans="2:19" x14ac:dyDescent="0.5">
      <c r="B5" t="s">
        <v>301</v>
      </c>
      <c r="E5" s="2">
        <f>10.9*(E4/IF(E4&lt;0.42,0.1155*E4^1.9513,IF(E4&lt;0.8,0.9455*E4^4.7772,E4^4)))</f>
        <v>21.289062499999989</v>
      </c>
      <c r="M5" s="26"/>
      <c r="P5" t="s">
        <v>302</v>
      </c>
      <c r="Q5" t="s">
        <v>303</v>
      </c>
      <c r="R5" t="s">
        <v>304</v>
      </c>
      <c r="S5" s="25"/>
    </row>
    <row r="6" spans="2:19" x14ac:dyDescent="0.5">
      <c r="B6" t="s">
        <v>305</v>
      </c>
      <c r="E6" s="3"/>
      <c r="H6" t="s">
        <v>306</v>
      </c>
      <c r="K6" s="3"/>
      <c r="M6" s="26" t="s">
        <v>307</v>
      </c>
      <c r="P6" s="23">
        <f>IF(M$33&gt;$P$4,0,J339)</f>
        <v>0</v>
      </c>
      <c r="Q6" s="9">
        <f>IF(K$133&lt;$P$4,$B$133,R339)</f>
        <v>16.122829886328439</v>
      </c>
      <c r="R6" s="36">
        <f>Q6-P6</f>
        <v>16.122829886328439</v>
      </c>
      <c r="S6" s="25"/>
    </row>
    <row r="7" spans="2:19" x14ac:dyDescent="0.5">
      <c r="B7" t="s">
        <v>308</v>
      </c>
      <c r="E7" s="2">
        <f>IF(E6&gt;0,10.9*(E6/IF(E6&lt;0.42,0.1155*E6^1.9513,IF(E6&lt;0.8,0.9455*E6^4.7772,E6^4))),0)</f>
        <v>0</v>
      </c>
      <c r="M7" s="26" t="s">
        <v>309</v>
      </c>
      <c r="P7" s="24">
        <f>IF(O$33&gt;$P$4,0,B339)</f>
        <v>0</v>
      </c>
      <c r="Q7" s="14">
        <f>IF(I$133&lt;$P$4,$B$133,Z339)</f>
        <v>21.289062499999996</v>
      </c>
      <c r="R7" s="37">
        <f>Q7-P7</f>
        <v>21.289062499999996</v>
      </c>
      <c r="S7" s="25"/>
    </row>
    <row r="8" spans="2:19" x14ac:dyDescent="0.5">
      <c r="B8" t="s">
        <v>310</v>
      </c>
      <c r="E8" s="3"/>
      <c r="M8" s="29"/>
      <c r="N8" s="30"/>
      <c r="O8" s="30"/>
      <c r="P8" s="30" t="s">
        <v>311</v>
      </c>
      <c r="Q8" s="30"/>
      <c r="R8" s="30"/>
      <c r="S8" s="32"/>
    </row>
    <row r="9" spans="2:19" x14ac:dyDescent="0.5">
      <c r="B9" t="s">
        <v>312</v>
      </c>
      <c r="E9" s="22"/>
    </row>
    <row r="10" spans="2:19" x14ac:dyDescent="0.5">
      <c r="B10" s="6" t="s">
        <v>313</v>
      </c>
    </row>
    <row r="31" spans="2:19" x14ac:dyDescent="0.5">
      <c r="C31" t="s">
        <v>314</v>
      </c>
      <c r="D31" t="s">
        <v>314</v>
      </c>
      <c r="E31" t="s">
        <v>315</v>
      </c>
      <c r="F31" t="s">
        <v>315</v>
      </c>
      <c r="G31" t="s">
        <v>316</v>
      </c>
      <c r="H31" t="s">
        <v>316</v>
      </c>
      <c r="I31" t="s">
        <v>317</v>
      </c>
      <c r="J31" s="40" t="s">
        <v>318</v>
      </c>
      <c r="K31" t="s">
        <v>319</v>
      </c>
      <c r="L31" s="40" t="s">
        <v>318</v>
      </c>
      <c r="M31" t="s">
        <v>319</v>
      </c>
      <c r="N31" s="40" t="s">
        <v>318</v>
      </c>
      <c r="O31" t="s">
        <v>317</v>
      </c>
      <c r="P31" s="40" t="s">
        <v>318</v>
      </c>
      <c r="S31" t="s">
        <v>320</v>
      </c>
    </row>
    <row r="32" spans="2:19" x14ac:dyDescent="0.5">
      <c r="B32" t="s">
        <v>321</v>
      </c>
      <c r="C32" t="s">
        <v>322</v>
      </c>
      <c r="D32" t="s">
        <v>323</v>
      </c>
      <c r="E32" t="s">
        <v>322</v>
      </c>
      <c r="F32" t="s">
        <v>323</v>
      </c>
      <c r="G32" t="s">
        <v>322</v>
      </c>
      <c r="H32" t="s">
        <v>323</v>
      </c>
      <c r="I32" t="s">
        <v>324</v>
      </c>
      <c r="J32" s="40" t="s">
        <v>325</v>
      </c>
      <c r="K32" t="s">
        <v>324</v>
      </c>
      <c r="L32" s="40" t="s">
        <v>325</v>
      </c>
      <c r="M32" t="s">
        <v>326</v>
      </c>
      <c r="N32" s="40" t="s">
        <v>325</v>
      </c>
      <c r="O32" t="s">
        <v>326</v>
      </c>
      <c r="P32" s="40" t="s">
        <v>325</v>
      </c>
      <c r="S32" t="s">
        <v>327</v>
      </c>
    </row>
    <row r="33" spans="2:19" x14ac:dyDescent="0.5">
      <c r="B33">
        <f>E9</f>
        <v>0</v>
      </c>
      <c r="C33">
        <f>IF($B33&gt;$E$5,"N/A",IF($B33&lt;12.6,IF($E$4&lt;0.45,-0.0009502+0.0001695*$B33-0.001583*$E$4-(4.403/10^6)*$B33^2-0.003114*$E$4*$B33+0.2553*$E$4^2+(6.739/10^5)*$B33^2*$E$4+0.01549*$B33*$E$4^2-0.6876*$E$4^3-0.0002243*$B33^2*$E$4^2-0.01762*$B33*$E$4^3+0.9136*$E$4^4,IF($E$4&lt;1.01,-2.245+0.7376*$B33+16.03*$E$4-0.02348*$B33^2-4.596*$B33*$E$4-44.2*$E$4^2+0.1212*$B33^2*$E$4+10.5*$B33*$E$4^2+59.23*$E$4^3-0.2047*$B33^2*$E$4^2-10.43*$B33*$E$4^3-38.59*$E$4^4+0.1132*$B33^2*$E$4^3+3.82*$B33*$E$4^4+10.46*$E$4^5,((23.23133*$E$4^2.5-56.38277*$E$4^3+57.4408*$E$4^4+228.1557*$E$4^(7.6589+1.8))/(0.7253992+130.8659*$E$4^5+$E$4^7.6589)-(0.5799011*$E$4^5.5+19.75333*$E$4^11)/(0.0004062986+$E$4^3+9.883841*$E$4^5+17.37514*$E$4^7+2.540493*$E$4^8-0.111731*$E$4^9.5))/$E$5*$B33+(0.5799011*$E$4^5.5+19.75333*$E$4^11)/(0.0004062986+$E$4^3+9.883841*$E$4^5+17.37514*$E$4^7+2.540493*$E$4^8-0.111731*$E$4^9.5))),((((23.23133*$E$4^2.5-56.38277*$E$4^3+57.4408*$E$4^4+228.1557*$E$4^(7.6589+1.8))/(0.7253992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$B33-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0.23782879999999285</v>
      </c>
      <c r="D33">
        <f>IF($E$6=0,0,IF($B33&gt;$E$7,"N/A",IF($B33&lt;12.6,IF($E$6&lt;0.45,-0.0009502+0.0001695*$B33-0.001583*$E$6-(4.403/10^6)*$B33^2-0.003114*$E$6*$B33+0.2553*$E$6^2+(6.739/10^5)*$B33^2*$E$6+0.01549*$B33*$E$6^2-0.6876*$E$6^3-0.0002243*$B33^2*$E$6^2-0.01762*$B33*$E$6^3+0.9136*$E$6^4,IF($E$6&lt;1.01,-2.245+0.7376*$B33+16.03*$E$6-0.02348*$B33^2-4.596*$B33*$E$6-44.2*$E$6^2+0.1212*$B33^2*$E$6+10.5*$B33*$E$6^2+59.23*$E$6^3-0.2047*$B33^2*$E$6^2-10.43*$B33*$E$6^3-38.59*$E$6^4+0.1132*$B33^2*$E$6^3+3.82*$B33*$E$6^4+10.46*$E$6^5,((23.23133*$E$6^2.5-56.38277*$E$6^3+57.4408*$E$6^4+228.1557*$E$6^(7.6589+1.8))/(0.7253992+130.8659*$E$6^5+$E$6^7.6589)-(0.5799011*$E$6^5.5+19.75333*$E$6^11)/(0.0004062986+$E$6^3+9.883841*$E$6^5+17.37514*$E$6^7+2.540493*$E$6^8-0.111731*$E$6^9.5))/$E$7*$B33+(0.5799011*$E$6^5.5+19.75333*$E$6^11)/(0.0004062986+$E$6^3+9.883841*$E$6^5+17.37514*$E$6^7+2.540493*$E$6^8-0.111731*$E$6^9.5))),((((23.23133*$E$6^2.5-56.38277*$E$6^3+57.4408*$E$6^4+228.1557*$E$6^(7.6589+1.8))/(0.7253992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$B33-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)</f>
        <v>0</v>
      </c>
      <c r="E33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$B33/$E$5+(17.04116*$E$4^2.5+62.63268*$E$4^6.5+86.77444*$E$4^11-3.413124*$E$4^19+5.031012*$E$4^19.5)/(0.1209713+30.7257*$E$4^2+155.3054*$E$4^8.5+$E$4^18.5+0.8999767*$E$4^19.5)</f>
        <v>0.74005454663816894</v>
      </c>
      <c r="F33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$B33/$E$7+(17.04116*$E$6^2.5+62.63268*$E$6^6.5+86.77444*$E$6^11-3.413124*$E$6^19+5.031012*$E$6^19.5)/(0.1209713+30.7257*$E$6^2+155.3054*$E$6^8.5+$E$6^18.5+0.8999767*$E$6^19.5),0)</f>
        <v>0</v>
      </c>
      <c r="G33">
        <f>SQRT((33292900/(E33))*SQRT(C33))</f>
        <v>4683.9263621391801</v>
      </c>
      <c r="H33">
        <f>IF($E$6&gt;0,SQRT((33292900/(F33))*SQRT(D33)),0)</f>
        <v>0</v>
      </c>
      <c r="I33" s="23">
        <f>SQRT(IF(C33&gt;0,C33,C33)/((1+(0.75^2)*(0.00014335*(IF($K$4&gt;0,$K$4,$G33)-5780)+(3.3954/10^9)*((IF($K$4&gt;0,$K$4,$G33)-5780)^2)-(7.6364/10^12)*((IF($K$4&gt;0,$K$4,$G33)-5780)^3)-(1.195/10^15)*((IF($K$4&gt;0,$K$4,$G33)-5780)^4)))*1.78)+IF(D33&gt;0,D33,D33)/((1+(0.75^2)*(0.00014335*(IF($K$6&gt;0,$K$6,$H33)-5780)+(3.3954/10^9)*((IF($K$6&gt;0,$K$6,$H33)-5780)^2)-(7.6364/10^12)*((IF($K$6&gt;0,$K$6,$H33)-5780)^3)-(1.195/10^15)*((IF($K$6&gt;0,$K$6,$H33)-5780)^4)))*1.78))</f>
        <v>0.38138107569547303</v>
      </c>
      <c r="J33" s="9">
        <f>365.24*SQRT((I33^3)/($E$4+$E$6))</f>
        <v>96.177182350851155</v>
      </c>
      <c r="K33" s="9">
        <f>SQRT(IF(C33&gt;0,C33,C33)/((1+(0.97^2)*(0.00012456*(IF($K$4&gt;0,$K$4,G33)-5780)+(1.4612/10^8)*((IF($K$4&gt;0,$K$4,G33)-5780)^2)-(7.6345/10^12)*((IF(K$4&gt;0,K$4,G33)-5780)^3)-(1.7511/10^15)*((IF(K$4&gt;0,K$4,G33)-5780)^4)))*1.06)+IF(D33&gt;0,D33,D33)/((1+(0.97^2)*(0.00012456*(IF(K$6&gt;0,K$6,H33)-5780)+(1.4612/10^8)*((IF(K$6&gt;0,K$6,H33)-5780)^2)-(7.6345/10^12)*((IF(K$6&gt;0,K$6,H33)-5780)^3)-(1.7511/10^15)*((IF(K$6&gt;0,K$6,H33)-5780)^4)))*1.06))</f>
        <v>0.50064957623371276</v>
      </c>
      <c r="L33" s="9">
        <f>365.24*SQRT((K33^3)/($E$4+$E$6))</f>
        <v>144.65522327442579</v>
      </c>
      <c r="M33" s="9">
        <f>SQRT(IF(C33&gt;0,C33,C33)/((1+(1.67^2)*(0.000059578*(IF(K$4&gt;0,K$4,G33)-5780)+(1.6707/10^9)*((IF(K$4&gt;0,K$4,G33)-5780)^2)-(3.0058/10^12)*((IF(K$4&gt;0,K$4,G33)-5780)^3)-(5.1925/10^16)*((IF(K$4&gt;0,K$4,G33)-5780)^4)))*0.36)+IF(D33&gt;0,D33,D33)/((1+(1.67^2)*(0.000059578*(IF(K$6&gt;0,K$6,H33)-5780)+(1.6707/10^9)*((IF(K$6&gt;0,K$6,H33)-5780)^2)-(3.0058/10^12)*((IF(K$6&gt;0,K$6,H33)-5780)^3)-(5.1925/10^16)*((IF(K$6&gt;0,K$6,H33)-5780)^4)))*0.36))</f>
        <v>0.89085744734942196</v>
      </c>
      <c r="N33" s="9">
        <f>365.24*SQRT((M33^3)/($E$4+$E$6))</f>
        <v>343.35680809516384</v>
      </c>
      <c r="O33" s="9">
        <f>SQRT(IF(C33&gt;0,C33,C33)/((1+(1.77^2)*(0.000054471*(IF($K$4&gt;0,K$4,G33)-5780)+(1.5275/10^9)*((IF(K$4&gt;0,K$4,G33)-5780)^2)-(2.1709/10^12)*((IF(K$4&gt;0,K$4,G33)-5780)^3)-(3.8282/10^16)*((IF(K$4&gt;0,K$4,G33)-5780)^4)))*0.32)+IF(D33&gt;0,D33,D33)/((1+(1.77^2)*(0.000054471*(IF(K$6&gt;0,K$6,H33)-5780)+(1.5275/10^9)*((IF(K$6&gt;0,K$6,H33)-5780)^2)-(2.1709/10^12)*((IF(K$6&gt;0,K$6,H33)-5780)^3)-(3.8282/10^16)*((IF(K$6&gt;0,K$6,H33)-5780)^4)))*0.32))</f>
        <v>0.94860737540548945</v>
      </c>
      <c r="P33" s="36">
        <f>365.24*SQRT((O33^3)/($E$4+$E$6))</f>
        <v>377.27939418951797</v>
      </c>
      <c r="Q33">
        <f t="shared" ref="Q33:Q64" si="0">P$4</f>
        <v>0.76</v>
      </c>
      <c r="S33" t="s">
        <v>328</v>
      </c>
    </row>
    <row r="34" spans="2:19" x14ac:dyDescent="0.5">
      <c r="B34">
        <f>B33+IF($E$8&gt;0,$E$8,($E$5-$E$9)/100)</f>
        <v>0.21289062499999989</v>
      </c>
      <c r="C34">
        <f t="shared" ref="C34:C97" si="1">IF($B34&gt;$E$5,"N/A",IF($B34&lt;12.6,IF($E$4&lt;0.45,-0.0009502+0.0001695*$B34-0.001583*$E$4-(4.403/10^6)*$B34^2-0.003114*$E$4*$B34+0.2553*$E$4^2+(6.739/10^5)*$B34^2*$E$4+0.01549*$B34*$E$4^2-0.6876*$E$4^3-0.0002243*$B34^2*$E$4^2-0.01762*$B34*$E$4^3+0.9136*$E$4^4,IF($E$4&lt;1.01,-2.245+0.7376*$B34+16.03*$E$4-0.02348*$B34^2-4.596*$B34*$E$4-44.2*$E$4^2+0.1212*$B34^2*$E$4+10.5*$B34*$E$4^2+59.23*$E$4^3-0.2047*$B34^2*$E$4^2-10.43*$B34*$E$4^3-38.59*$E$4^4+0.1132*$B34^2*$E$4^3+3.82*$B34*$E$4^4+10.46*$E$4^5,((23.23133*$E$4^2.5-56.38277*$E$4^3+57.4408*$E$4^4+228.1557*$E$4^(7.6589+1.8))/(0.7253992+130.8659*$E$4^5+$E$4^7.6589)-(0.5799011*$E$4^5.5+19.75333*$E$4^11)/(0.0004062986+$E$4^3+9.883841*$E$4^5+17.37514*$E$4^7+2.540493*$E$4^8-0.111731*$E$4^9.5))/$E$5*$B34+(0.5799011*$E$4^5.5+19.75333*$E$4^11)/(0.0004062986+$E$4^3+9.883841*$E$4^5+17.37514*$E$4^7+2.540493*$E$4^8-0.111731*$E$4^9.5))),((((23.23133*$E$4^2.5-56.38277*$E$4^3+57.4408*$E$4^4+228.1557*$E$4^(7.6589+1.8))/(0.7253992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$B34-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0.23897918176878852</v>
      </c>
      <c r="D34">
        <f t="shared" ref="D34:D97" si="2">IF($E$6=0,0,IF($B34&gt;$E$7,"N/A",IF($B34&lt;12.6,IF($E$6&lt;0.45,-0.0009502+0.0001695*$B34-0.001583*$E$6-(4.403/10^6)*$B34^2-0.003114*$E$6*$B34+0.2553*$E$6^2+(6.739/10^5)*$B34^2*$E$6+0.01549*$B34*$E$6^2-0.6876*$E$6^3-0.0002243*$B34^2*$E$6^2-0.01762*$B34*$E$6^3+0.9136*$E$6^4,IF($E$6&lt;1.01,-2.245+0.7376*$B34+16.03*$E$6-0.02348*$B34^2-4.596*$B34*$E$6-44.2*$E$6^2+0.1212*$B34^2*$E$6+10.5*$B34*$E$6^2+59.23*$E$6^3-0.2047*$B34^2*$E$6^2-10.43*$B34*$E$6^3-38.59*$E$6^4+0.1132*$B34^2*$E$6^3+3.82*$B34*$E$6^4+10.46*$E$6^5,((23.23133*$E$6^2.5-56.38277*$E$6^3+57.4408*$E$6^4+228.1557*$E$6^(7.6589+1.8))/(0.7253992+130.8659*$E$6^5+$E$6^7.6589)-(0.5799011*$E$6^5.5+19.75333*$E$6^11)/(0.0004062986+$E$6^3+9.883841*$E$6^5+17.37514*$E$6^7+2.540493*$E$6^8-0.111731*$E$6^9.5))/$E$7*$B34+(0.5799011*$E$6^5.5+19.75333*$E$6^11)/(0.0004062986+$E$6^3+9.883841*$E$6^5+17.37514*$E$6^7+2.540493*$E$6^8-0.111731*$E$6^9.5))),((((23.23133*$E$6^2.5-56.38277*$E$6^3+57.4408*$E$6^4+228.1557*$E$6^(7.6589+1.8))/(0.7253992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$B34-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)</f>
        <v>0</v>
      </c>
      <c r="E34">
        <f t="shared" ref="E34:E97" si="3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$B34/$E$5+(17.04116*$E$4^2.5+62.63268*$E$4^6.5+86.77444*$E$4^11-3.413124*$E$4^19+5.031012*$E$4^19.5)/(0.1209713+30.7257*$E$4^2+155.3054*$E$4^8.5+$E$4^18.5+0.8999767*$E$4^19.5)</f>
        <v>0.74351230451114947</v>
      </c>
      <c r="F34">
        <f t="shared" ref="F34:F97" si="4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$B34/$E$7+(17.04116*$E$6^2.5+62.63268*$E$6^6.5+86.77444*$E$6^11-3.413124*$E$6^19+5.031012*$E$6^19.5)/(0.1209713+30.7257*$E$6^2+155.3054*$E$6^8.5+$E$6^18.5+0.8999767*$E$6^19.5),0)</f>
        <v>0</v>
      </c>
      <c r="G34">
        <f t="shared" ref="G34:G97" si="5">SQRT((33292900/(E34))*SQRT(C34))</f>
        <v>4678.6628500518818</v>
      </c>
      <c r="H34">
        <f t="shared" ref="H34:H97" si="6">IF($E$6&gt;0,SQRT((33292900/(F34))*SQRT(D34)),0)</f>
        <v>0</v>
      </c>
      <c r="I34" s="24">
        <f>SQRT(IF(C34&gt;0,C34,C34)/((1+(0.75^2)*(0.00014335*(IF($K$4&gt;0,$K$4,$G34)-5780)+(3.3954/10^9)*((IF($K$4&gt;0,$K$4,$G34)-5780)^2)-(7.6364/10^12)*((IF($K$4&gt;0,$K$4,$G34)-5780)^3)-(1.195/10^15)*((IF($K$4&gt;0,$K$4,$G34)-5780)^4)))*1.78)+IF(D34&gt;0,D34,D34)/((1+(0.75^2)*(0.00014335*(IF($K$6&gt;0,$K$6,$H34)-5780)+(3.3954/10^9)*((IF($K$6&gt;0,$K$6,$H34)-5780)^2)-(7.6364/10^12)*((IF($K$6&gt;0,$K$6,$H34)-5780)^3)-(1.195/10^15)*((IF($K$6&gt;0,$K$6,$H34)-5780)^4)))*1.78))</f>
        <v>0.38237294428510349</v>
      </c>
      <c r="J34" s="14">
        <f>365.24*SQRT((I34^3)/($E$4+$E$6))</f>
        <v>96.552622283405114</v>
      </c>
      <c r="K34" s="14">
        <f>SQRT(IF(C34&gt;0,C34,C34)/((1+(0.97^2)*(0.00012456*(IF($K$4&gt;0,$K$4,G34)-5780)+(1.4612/10^8)*((IF($K$4&gt;0,$K$4,G34)-5780)^2)-(7.6345/10^12)*((IF(K$4&gt;0,K$4,G34)-5780)^3)-(1.7511/10^15)*((IF(K$4&gt;0,K$4,G34)-5780)^4)))*1.06)+IF(D34&gt;0,D34,D34)/((1+(0.97^2)*(0.00012456*(IF(K$6&gt;0,K$6,H34)-5780)+(1.4612/10^8)*((IF(K$6&gt;0,K$6,H34)-5780)^2)-(7.6345/10^12)*((IF(K$6&gt;0,K$6,H34)-5780)^3)-(1.7511/10^15)*((IF(K$6&gt;0,K$6,H34)-5780)^4)))*1.06))</f>
        <v>0.5019618352850439</v>
      </c>
      <c r="L34" s="14">
        <f>365.24*SQRT((K34^3)/($E$4+$E$6))</f>
        <v>145.22433229518379</v>
      </c>
      <c r="M34" s="14">
        <f>SQRT(IF(C34&gt;0,C34,C34)/((1+(1.67^2)*(0.000059578*(IF(K$4&gt;0,K$4,G34)-5780)+(1.6707/10^9)*((IF(K$4&gt;0,K$4,G34)-5780)^2)-(3.0058/10^12)*((IF(K$4&gt;0,K$4,G34)-5780)^3)-(5.1925/10^16)*((IF(K$4&gt;0,K$4,G34)-5780)^4)))*0.36)+IF(D34&gt;0,D34,D34)/((1+(1.67^2)*(0.000059578*(IF(K$6&gt;0,K$6,H34)-5780)+(1.6707/10^9)*((IF(K$6&gt;0,K$6,H34)-5780)^2)-(3.0058/10^12)*((IF(K$6&gt;0,K$6,H34)-5780)^3)-(5.1925/10^16)*((IF(K$6&gt;0,K$6,H34)-5780)^4)))*0.36))</f>
        <v>0.8933858158661635</v>
      </c>
      <c r="N34" s="14">
        <f>365.24*SQRT((M34^3)/($E$4+$E$6))</f>
        <v>344.81958121874442</v>
      </c>
      <c r="O34" s="14">
        <f>SQRT(IF(C34&gt;0,C34,C34)/((1+(1.77^2)*(0.000054471*(IF($K$4&gt;0,K$4,G34)-5780)+(1.5275/10^9)*((IF(K$4&gt;0,K$4,G34)-5780)^2)-(2.1709/10^12)*((IF(K$4&gt;0,K$4,G34)-5780)^3)-(3.8282/10^16)*((IF(K$4&gt;0,K$4,G34)-5780)^4)))*0.32)+IF(D34&gt;0,D34,D34)/((1+(1.77^2)*(0.000054471*(IF(K$6&gt;0,K$6,H34)-5780)+(1.5275/10^9)*((IF(K$6&gt;0,K$6,H34)-5780)^2)-(2.1709/10^12)*((IF(K$6&gt;0,K$6,H34)-5780)^3)-(3.8282/10^16)*((IF(K$6&gt;0,K$6,H34)-5780)^4)))*0.32))</f>
        <v>0.95132897277263262</v>
      </c>
      <c r="P34" s="37">
        <f>365.24*SQRT((O34^3)/($E$4+$E$6))</f>
        <v>378.90420562337482</v>
      </c>
      <c r="Q34">
        <f t="shared" si="0"/>
        <v>0.76</v>
      </c>
    </row>
    <row r="35" spans="2:19" x14ac:dyDescent="0.5">
      <c r="B35">
        <f t="shared" ref="B35:B98" si="7">B34+IF($E$8&gt;0,$E$8,($E$5-$E$9)/100)</f>
        <v>0.42578124999999978</v>
      </c>
      <c r="C35">
        <f t="shared" si="1"/>
        <v>0.24016857707518824</v>
      </c>
      <c r="D35">
        <f t="shared" si="2"/>
        <v>0</v>
      </c>
      <c r="E35">
        <f t="shared" si="3"/>
        <v>0.74697006238413</v>
      </c>
      <c r="F35">
        <f t="shared" si="4"/>
        <v>0</v>
      </c>
      <c r="G35">
        <f t="shared" si="5"/>
        <v>4673.6185277155373</v>
      </c>
      <c r="H35">
        <f t="shared" si="6"/>
        <v>0</v>
      </c>
      <c r="I35" s="23">
        <f t="shared" ref="I35:I98" si="8">SQRT(IF(C35&gt;0,C35,C35)/((1+(0.75^2)*(0.00014335*(IF($K$4&gt;0,$K$4,$G35)-5780)+(3.3954/10^9)*((IF($K$4&gt;0,$K$4,$G35)-5780)^2)-(7.6364/10^12)*((IF($K$4&gt;0,$K$4,$G35)-5780)^3)-(1.195/10^15)*((IF($K$4&gt;0,$K$4,$G35)-5780)^4)))*1.78)+IF(D35&gt;0,D35,D35)/((1+(0.75^2)*(0.00014335*(IF($K$6&gt;0,$K$6,$H35)-5780)+(3.3954/10^9)*((IF($K$6&gt;0,$K$6,$H35)-5780)^2)-(7.6364/10^12)*((IF($K$6&gt;0,$K$6,$H35)-5780)^3)-(1.195/10^15)*((IF($K$6&gt;0,$K$6,$H35)-5780)^4)))*1.78))</f>
        <v>0.3833910460702824</v>
      </c>
      <c r="J35" s="9">
        <f t="shared" ref="J35:J98" si="9">365.24*SQRT((I35^3)/($E$4+$E$6))</f>
        <v>96.938498701760679</v>
      </c>
      <c r="K35" s="9">
        <f t="shared" ref="K35:K98" si="10">SQRT(IF(C35&gt;0,C35,C35)/((1+(0.97^2)*(0.00012456*(IF($K$4&gt;0,$K$4,G35)-5780)+(1.4612/10^8)*((IF($K$4&gt;0,$K$4,G35)-5780)^2)-(7.6345/10^12)*((IF(K$4&gt;0,K$4,G35)-5780)^3)-(1.7511/10^15)*((IF(K$4&gt;0,K$4,G35)-5780)^4)))*1.06)+IF(D35&gt;0,D35,D35)/((1+(0.97^2)*(0.00012456*(IF(K$6&gt;0,K$6,H35)-5780)+(1.4612/10^8)*((IF(K$6&gt;0,K$6,H35)-5780)^2)-(7.6345/10^12)*((IF(K$6&gt;0,K$6,H35)-5780)^3)-(1.7511/10^15)*((IF(K$6&gt;0,K$6,H35)-5780)^4)))*1.06))</f>
        <v>0.50330795416017216</v>
      </c>
      <c r="L35" s="9">
        <f t="shared" ref="L35:L98" si="11">365.24*SQRT((K35^3)/($E$4+$E$6))</f>
        <v>145.80889930061625</v>
      </c>
      <c r="M35" s="9">
        <f t="shared" ref="M35:M98" si="12">SQRT(IF(C35&gt;0,C35,C35)/((1+(1.67^2)*(0.000059578*(IF(K$4&gt;0,K$4,G35)-5780)+(1.6707/10^9)*((IF(K$4&gt;0,K$4,G35)-5780)^2)-(3.0058/10^12)*((IF(K$4&gt;0,K$4,G35)-5780)^3)-(5.1925/10^16)*((IF(K$4&gt;0,K$4,G35)-5780)^4)))*0.36)+IF(D35&gt;0,D35,D35)/((1+(1.67^2)*(0.000059578*(IF(K$6&gt;0,K$6,H35)-5780)+(1.6707/10^9)*((IF(K$6&gt;0,K$6,H35)-5780)^2)-(3.0058/10^12)*((IF(K$6&gt;0,K$6,H35)-5780)^3)-(5.1925/10^16)*((IF(K$6&gt;0,K$6,H35)-5780)^4)))*0.36))</f>
        <v>0.8959677190094929</v>
      </c>
      <c r="N35" s="9">
        <f>365.24*SQRT((M35^3)/($E$4+$E$6))</f>
        <v>346.31546408632471</v>
      </c>
      <c r="O35" s="9">
        <f t="shared" ref="O35:O98" si="13">SQRT(IF(C35&gt;0,C35,C35)/((1+(1.77^2)*(0.000054471*(IF($K$4&gt;0,K$4,G35)-5780)+(1.5275/10^9)*((IF(K$4&gt;0,K$4,G35)-5780)^2)-(2.1709/10^12)*((IF(K$4&gt;0,K$4,G35)-5780)^3)-(3.8282/10^16)*((IF(K$4&gt;0,K$4,G35)-5780)^4)))*0.32)+IF(D35&gt;0,D35,D35)/((1+(1.77^2)*(0.000054471*(IF(K$6&gt;0,K$6,H35)-5780)+(1.5275/10^9)*((IF(K$6&gt;0,K$6,H35)-5780)^2)-(2.1709/10^12)*((IF(K$6&gt;0,K$6,H35)-5780)^3)-(3.8282/10^16)*((IF(K$6&gt;0,K$6,H35)-5780)^4)))*0.32))</f>
        <v>0.95410666275158507</v>
      </c>
      <c r="P35" s="36">
        <f>365.24*SQRT((O35^3)/($E$4+$E$6))</f>
        <v>380.56490291341441</v>
      </c>
      <c r="Q35">
        <f t="shared" si="0"/>
        <v>0.76</v>
      </c>
      <c r="S35" t="s">
        <v>329</v>
      </c>
    </row>
    <row r="36" spans="2:19" x14ac:dyDescent="0.5">
      <c r="B36">
        <f t="shared" si="7"/>
        <v>0.63867187499999967</v>
      </c>
      <c r="C36">
        <f t="shared" si="1"/>
        <v>0.24139698591918002</v>
      </c>
      <c r="D36">
        <f t="shared" si="2"/>
        <v>0</v>
      </c>
      <c r="E36">
        <f t="shared" si="3"/>
        <v>0.75042782025711052</v>
      </c>
      <c r="F36">
        <f t="shared" si="4"/>
        <v>0</v>
      </c>
      <c r="G36">
        <f t="shared" si="5"/>
        <v>4668.7896873440741</v>
      </c>
      <c r="H36">
        <f t="shared" si="6"/>
        <v>0</v>
      </c>
      <c r="I36" s="24">
        <f t="shared" si="8"/>
        <v>0.38443521955375437</v>
      </c>
      <c r="J36" s="14">
        <f t="shared" si="9"/>
        <v>97.334789246755392</v>
      </c>
      <c r="K36" s="14">
        <f t="shared" si="10"/>
        <v>0.504687750960371</v>
      </c>
      <c r="L36" s="14">
        <f t="shared" si="11"/>
        <v>146.40890315770596</v>
      </c>
      <c r="M36" s="14">
        <f t="shared" si="12"/>
        <v>0.89860290393642506</v>
      </c>
      <c r="N36" s="14">
        <f t="shared" ref="N36:N99" si="14">365.24*SQRT((M36^3)/($E$4+$E$6))</f>
        <v>347.84444103379064</v>
      </c>
      <c r="O36" s="14">
        <f t="shared" si="13"/>
        <v>0.9569401749972678</v>
      </c>
      <c r="P36" s="37">
        <f t="shared" ref="P36:P99" si="15">365.24*SQRT((O36^3)/($E$4+$E$6))</f>
        <v>382.26146720355462</v>
      </c>
      <c r="Q36">
        <f t="shared" si="0"/>
        <v>0.76</v>
      </c>
      <c r="S36" t="s">
        <v>330</v>
      </c>
    </row>
    <row r="37" spans="2:19" x14ac:dyDescent="0.5">
      <c r="B37">
        <f t="shared" si="7"/>
        <v>0.85156249999999956</v>
      </c>
      <c r="C37">
        <f t="shared" si="1"/>
        <v>0.24266440830077185</v>
      </c>
      <c r="D37">
        <f t="shared" si="2"/>
        <v>0</v>
      </c>
      <c r="E37">
        <f t="shared" si="3"/>
        <v>0.75388557813009105</v>
      </c>
      <c r="F37">
        <f t="shared" si="4"/>
        <v>0</v>
      </c>
      <c r="G37">
        <f t="shared" si="5"/>
        <v>4664.1726308980114</v>
      </c>
      <c r="H37">
        <f t="shared" si="6"/>
        <v>0</v>
      </c>
      <c r="I37" s="23">
        <f t="shared" si="8"/>
        <v>0.3855052973521978</v>
      </c>
      <c r="J37" s="9">
        <f t="shared" si="9"/>
        <v>97.741469895432729</v>
      </c>
      <c r="K37" s="9">
        <f t="shared" si="10"/>
        <v>0.5061010344458291</v>
      </c>
      <c r="L37" s="9">
        <f t="shared" si="11"/>
        <v>147.02431954723829</v>
      </c>
      <c r="M37" s="9">
        <f t="shared" si="12"/>
        <v>0.90129110135301516</v>
      </c>
      <c r="N37" s="9">
        <f t="shared" si="14"/>
        <v>349.40648835394717</v>
      </c>
      <c r="O37" s="9">
        <f t="shared" si="13"/>
        <v>0.95982922227279066</v>
      </c>
      <c r="P37" s="36">
        <f t="shared" si="15"/>
        <v>383.99387106369232</v>
      </c>
      <c r="Q37">
        <f t="shared" si="0"/>
        <v>0.76</v>
      </c>
      <c r="S37" s="4" t="s">
        <v>331</v>
      </c>
    </row>
    <row r="38" spans="2:19" x14ac:dyDescent="0.5">
      <c r="B38">
        <f t="shared" si="7"/>
        <v>1.0644531249999996</v>
      </c>
      <c r="C38">
        <f t="shared" si="1"/>
        <v>0.24397084421996418</v>
      </c>
      <c r="D38">
        <f t="shared" si="2"/>
        <v>0</v>
      </c>
      <c r="E38">
        <f t="shared" si="3"/>
        <v>0.75734333600307158</v>
      </c>
      <c r="F38">
        <f t="shared" si="4"/>
        <v>0</v>
      </c>
      <c r="G38">
        <f t="shared" si="5"/>
        <v>4659.7636718691274</v>
      </c>
      <c r="H38">
        <f t="shared" si="6"/>
        <v>0</v>
      </c>
      <c r="I38" s="24">
        <f t="shared" si="8"/>
        <v>0.38660110645065204</v>
      </c>
      <c r="J38" s="14">
        <f t="shared" si="9"/>
        <v>98.158515016344566</v>
      </c>
      <c r="K38" s="14">
        <f t="shared" si="10"/>
        <v>0.50754760443035329</v>
      </c>
      <c r="L38" s="14">
        <f t="shared" si="11"/>
        <v>147.65512107320313</v>
      </c>
      <c r="M38" s="14">
        <f t="shared" si="12"/>
        <v>0.90403202613290823</v>
      </c>
      <c r="N38" s="14">
        <f t="shared" si="14"/>
        <v>351.00157452649455</v>
      </c>
      <c r="O38" s="14">
        <f t="shared" si="13"/>
        <v>0.96277350108634008</v>
      </c>
      <c r="P38" s="37">
        <f t="shared" si="15"/>
        <v>385.76207873272875</v>
      </c>
      <c r="Q38">
        <f t="shared" si="0"/>
        <v>0.76</v>
      </c>
      <c r="S38" t="s">
        <v>332</v>
      </c>
    </row>
    <row r="39" spans="2:19" x14ac:dyDescent="0.5">
      <c r="B39">
        <f t="shared" si="7"/>
        <v>1.2773437499999996</v>
      </c>
      <c r="C39">
        <f t="shared" si="1"/>
        <v>0.24531629367675079</v>
      </c>
      <c r="D39">
        <f t="shared" si="2"/>
        <v>0</v>
      </c>
      <c r="E39">
        <f t="shared" si="3"/>
        <v>0.7608010938760521</v>
      </c>
      <c r="F39">
        <f t="shared" si="4"/>
        <v>0</v>
      </c>
      <c r="G39">
        <f t="shared" si="5"/>
        <v>4655.5591370372331</v>
      </c>
      <c r="H39">
        <f t="shared" si="6"/>
        <v>0</v>
      </c>
      <c r="I39" s="23">
        <f t="shared" si="8"/>
        <v>0.38772246845704844</v>
      </c>
      <c r="J39" s="9">
        <f t="shared" si="9"/>
        <v>98.585897424892238</v>
      </c>
      <c r="K39" s="9">
        <f t="shared" si="10"/>
        <v>0.50902725217486156</v>
      </c>
      <c r="L39" s="9">
        <f t="shared" si="11"/>
        <v>148.30127737152705</v>
      </c>
      <c r="M39" s="9">
        <f t="shared" si="12"/>
        <v>0.9068253779396136</v>
      </c>
      <c r="N39" s="9">
        <f t="shared" si="14"/>
        <v>352.62966045007647</v>
      </c>
      <c r="O39" s="9">
        <f t="shared" si="13"/>
        <v>0.96577269233192131</v>
      </c>
      <c r="P39" s="36">
        <f t="shared" si="15"/>
        <v>387.56604636395804</v>
      </c>
      <c r="Q39">
        <f t="shared" si="0"/>
        <v>0.76</v>
      </c>
      <c r="S39" s="4" t="s">
        <v>278</v>
      </c>
    </row>
    <row r="40" spans="2:19" x14ac:dyDescent="0.5">
      <c r="B40">
        <f t="shared" si="7"/>
        <v>1.4902343749999996</v>
      </c>
      <c r="C40">
        <f t="shared" si="1"/>
        <v>0.24670075667113789</v>
      </c>
      <c r="D40">
        <f t="shared" si="2"/>
        <v>0</v>
      </c>
      <c r="E40">
        <f t="shared" si="3"/>
        <v>0.76425885174903263</v>
      </c>
      <c r="F40">
        <f t="shared" si="4"/>
        <v>0</v>
      </c>
      <c r="G40">
        <f t="shared" si="5"/>
        <v>4651.5553681951251</v>
      </c>
      <c r="H40">
        <f t="shared" si="6"/>
        <v>0</v>
      </c>
      <c r="I40" s="24">
        <f t="shared" si="8"/>
        <v>0.38886919985634033</v>
      </c>
      <c r="J40" s="14">
        <f t="shared" si="9"/>
        <v>99.023588438610659</v>
      </c>
      <c r="K40" s="14">
        <f t="shared" si="10"/>
        <v>0.5105397607789649</v>
      </c>
      <c r="L40" s="14">
        <f t="shared" si="11"/>
        <v>148.96275521798898</v>
      </c>
      <c r="M40" s="14">
        <f t="shared" si="12"/>
        <v>0.90967084185102742</v>
      </c>
      <c r="N40" s="14">
        <f t="shared" si="14"/>
        <v>354.29069967586986</v>
      </c>
      <c r="O40" s="14">
        <f t="shared" si="13"/>
        <v>0.96882646193244537</v>
      </c>
      <c r="P40" s="37">
        <f t="shared" si="15"/>
        <v>389.40572227225556</v>
      </c>
      <c r="Q40">
        <f t="shared" si="0"/>
        <v>0.76</v>
      </c>
      <c r="S40" t="s">
        <v>333</v>
      </c>
    </row>
    <row r="41" spans="2:19" x14ac:dyDescent="0.5">
      <c r="B41">
        <f t="shared" si="7"/>
        <v>1.7031249999999996</v>
      </c>
      <c r="C41">
        <f t="shared" si="1"/>
        <v>0.24812423320312149</v>
      </c>
      <c r="D41">
        <f t="shared" si="2"/>
        <v>0</v>
      </c>
      <c r="E41">
        <f t="shared" si="3"/>
        <v>0.76771660962201316</v>
      </c>
      <c r="F41">
        <f t="shared" si="4"/>
        <v>0</v>
      </c>
      <c r="G41">
        <f t="shared" si="5"/>
        <v>4647.7487238377662</v>
      </c>
      <c r="H41">
        <f t="shared" si="6"/>
        <v>0</v>
      </c>
      <c r="I41" s="23">
        <f t="shared" si="8"/>
        <v>0.39004111226371424</v>
      </c>
      <c r="J41" s="9">
        <f t="shared" si="9"/>
        <v>99.471557932292569</v>
      </c>
      <c r="K41" s="9">
        <f t="shared" si="10"/>
        <v>0.51208490556992892</v>
      </c>
      <c r="L41" s="9">
        <f t="shared" si="11"/>
        <v>149.63951863516323</v>
      </c>
      <c r="M41" s="9">
        <f t="shared" si="12"/>
        <v>0.91256808898471076</v>
      </c>
      <c r="N41" s="9">
        <f t="shared" si="14"/>
        <v>355.98463864216166</v>
      </c>
      <c r="O41" s="9">
        <f t="shared" si="13"/>
        <v>0.9719344614836456</v>
      </c>
      <c r="P41" s="36">
        <f t="shared" si="15"/>
        <v>391.28104718248636</v>
      </c>
      <c r="Q41">
        <f t="shared" si="0"/>
        <v>0.76</v>
      </c>
      <c r="S41" s="4" t="s">
        <v>334</v>
      </c>
    </row>
    <row r="42" spans="2:19" x14ac:dyDescent="0.5">
      <c r="B42">
        <f t="shared" si="7"/>
        <v>1.9160156249999996</v>
      </c>
      <c r="C42">
        <f t="shared" si="1"/>
        <v>0.24958672327269893</v>
      </c>
      <c r="D42">
        <f t="shared" si="2"/>
        <v>0</v>
      </c>
      <c r="E42">
        <f t="shared" si="3"/>
        <v>0.77117436749499368</v>
      </c>
      <c r="F42">
        <f t="shared" si="4"/>
        <v>0</v>
      </c>
      <c r="G42">
        <f t="shared" si="5"/>
        <v>4644.1355808126964</v>
      </c>
      <c r="H42">
        <f t="shared" si="6"/>
        <v>0</v>
      </c>
      <c r="I42" s="24">
        <f t="shared" si="8"/>
        <v>0.39123801267648212</v>
      </c>
      <c r="J42" s="14">
        <f t="shared" si="9"/>
        <v>99.929774392889101</v>
      </c>
      <c r="K42" s="14">
        <f t="shared" si="10"/>
        <v>0.51366245448846559</v>
      </c>
      <c r="L42" s="14">
        <f t="shared" si="11"/>
        <v>150.33152899829636</v>
      </c>
      <c r="M42" s="14">
        <f t="shared" si="12"/>
        <v>0.91551677712269453</v>
      </c>
      <c r="N42" s="14">
        <f t="shared" si="14"/>
        <v>357.71141690949923</v>
      </c>
      <c r="O42" s="14">
        <f t="shared" si="13"/>
        <v>0.97509632889757158</v>
      </c>
      <c r="P42" s="37">
        <f t="shared" si="15"/>
        <v>393.19195447869566</v>
      </c>
      <c r="Q42">
        <f t="shared" si="0"/>
        <v>0.76</v>
      </c>
    </row>
    <row r="43" spans="2:19" x14ac:dyDescent="0.5">
      <c r="B43">
        <f t="shared" si="7"/>
        <v>2.1289062499999996</v>
      </c>
      <c r="C43">
        <f t="shared" si="1"/>
        <v>0.25108822687987553</v>
      </c>
      <c r="D43">
        <f t="shared" si="2"/>
        <v>0</v>
      </c>
      <c r="E43">
        <f t="shared" si="3"/>
        <v>0.77463212536797421</v>
      </c>
      <c r="F43">
        <f t="shared" si="4"/>
        <v>0</v>
      </c>
      <c r="G43">
        <f t="shared" si="5"/>
        <v>4640.712335928366</v>
      </c>
      <c r="H43">
        <f t="shared" si="6"/>
        <v>0</v>
      </c>
      <c r="I43" s="23">
        <f t="shared" si="8"/>
        <v>0.39245970372419436</v>
      </c>
      <c r="J43" s="9">
        <f t="shared" si="9"/>
        <v>100.39820497409703</v>
      </c>
      <c r="K43" s="9">
        <f t="shared" si="10"/>
        <v>0.51527216847073454</v>
      </c>
      <c r="L43" s="9">
        <f t="shared" si="11"/>
        <v>151.03874513998687</v>
      </c>
      <c r="M43" s="9">
        <f t="shared" si="12"/>
        <v>0.91851655133447985</v>
      </c>
      <c r="N43" s="9">
        <f t="shared" si="14"/>
        <v>359.47096739592763</v>
      </c>
      <c r="O43" s="9">
        <f t="shared" si="13"/>
        <v>0.97831168904429289</v>
      </c>
      <c r="P43" s="36">
        <f t="shared" si="15"/>
        <v>395.13837045356041</v>
      </c>
      <c r="Q43">
        <f t="shared" si="0"/>
        <v>0.76</v>
      </c>
      <c r="S43" t="s">
        <v>335</v>
      </c>
    </row>
    <row r="44" spans="2:19" x14ac:dyDescent="0.5">
      <c r="B44">
        <f t="shared" si="7"/>
        <v>2.3417968749999996</v>
      </c>
      <c r="C44">
        <f t="shared" si="1"/>
        <v>0.25262874402465219</v>
      </c>
      <c r="D44">
        <f t="shared" si="2"/>
        <v>0</v>
      </c>
      <c r="E44">
        <f t="shared" si="3"/>
        <v>0.77808988324095474</v>
      </c>
      <c r="F44">
        <f t="shared" si="4"/>
        <v>0</v>
      </c>
      <c r="G44">
        <f t="shared" si="5"/>
        <v>4637.4754075174942</v>
      </c>
      <c r="H44">
        <f t="shared" si="6"/>
        <v>0</v>
      </c>
      <c r="I44" s="24">
        <f t="shared" si="8"/>
        <v>0.39370598391655376</v>
      </c>
      <c r="J44" s="14">
        <f t="shared" si="9"/>
        <v>100.87681555055337</v>
      </c>
      <c r="K44" s="14">
        <f t="shared" si="10"/>
        <v>0.51691380182599045</v>
      </c>
      <c r="L44" s="14">
        <f t="shared" si="11"/>
        <v>151.76112345355378</v>
      </c>
      <c r="M44" s="14">
        <f t="shared" si="12"/>
        <v>0.9215670445969929</v>
      </c>
      <c r="N44" s="14">
        <f t="shared" si="14"/>
        <v>361.26321661186341</v>
      </c>
      <c r="O44" s="14">
        <f t="shared" si="13"/>
        <v>0.98158015439055246</v>
      </c>
      <c r="P44" s="37">
        <f t="shared" si="15"/>
        <v>397.12021455763045</v>
      </c>
      <c r="Q44">
        <f t="shared" si="0"/>
        <v>0.76</v>
      </c>
    </row>
    <row r="45" spans="2:19" x14ac:dyDescent="0.5">
      <c r="B45">
        <f t="shared" si="7"/>
        <v>2.5546874999999996</v>
      </c>
      <c r="C45">
        <f t="shared" si="1"/>
        <v>0.254208274707028</v>
      </c>
      <c r="D45">
        <f t="shared" si="2"/>
        <v>0</v>
      </c>
      <c r="E45">
        <f t="shared" si="3"/>
        <v>0.78154764111393527</v>
      </c>
      <c r="F45">
        <f t="shared" si="4"/>
        <v>0</v>
      </c>
      <c r="G45">
        <f t="shared" si="5"/>
        <v>4634.4212369530387</v>
      </c>
      <c r="H45">
        <f t="shared" si="6"/>
        <v>0</v>
      </c>
      <c r="I45" s="23">
        <f t="shared" si="8"/>
        <v>0.39497664788876774</v>
      </c>
      <c r="J45" s="9">
        <f t="shared" si="9"/>
        <v>101.36557077157497</v>
      </c>
      <c r="K45" s="9">
        <f t="shared" si="10"/>
        <v>0.51858710260939744</v>
      </c>
      <c r="L45" s="9">
        <f t="shared" si="11"/>
        <v>152.49861799501022</v>
      </c>
      <c r="M45" s="9">
        <f t="shared" si="12"/>
        <v>0.92466787841040476</v>
      </c>
      <c r="N45" s="9">
        <f t="shared" si="14"/>
        <v>363.08808489422887</v>
      </c>
      <c r="O45" s="9">
        <f t="shared" si="13"/>
        <v>0.98490132563424027</v>
      </c>
      <c r="P45" s="36">
        <f t="shared" si="15"/>
        <v>399.13739964794757</v>
      </c>
      <c r="Q45">
        <f t="shared" si="0"/>
        <v>0.76</v>
      </c>
    </row>
    <row r="46" spans="2:19" x14ac:dyDescent="0.5">
      <c r="B46">
        <f t="shared" si="7"/>
        <v>2.7675781249999996</v>
      </c>
      <c r="C46">
        <f t="shared" si="1"/>
        <v>0.25582681892699899</v>
      </c>
      <c r="D46">
        <f t="shared" si="2"/>
        <v>0</v>
      </c>
      <c r="E46">
        <f t="shared" si="3"/>
        <v>0.78500539898691579</v>
      </c>
      <c r="F46">
        <f t="shared" si="4"/>
        <v>0</v>
      </c>
      <c r="G46">
        <f t="shared" si="5"/>
        <v>4631.5462901143665</v>
      </c>
      <c r="H46">
        <f t="shared" si="6"/>
        <v>0</v>
      </c>
      <c r="I46" s="24">
        <f t="shared" si="8"/>
        <v>0.39627148664396178</v>
      </c>
      <c r="J46" s="14">
        <f t="shared" si="9"/>
        <v>101.86443411437142</v>
      </c>
      <c r="K46" s="14">
        <f t="shared" si="10"/>
        <v>0.52029181298951066</v>
      </c>
      <c r="L46" s="14">
        <f t="shared" si="11"/>
        <v>153.2511805835417</v>
      </c>
      <c r="M46" s="14">
        <f t="shared" si="12"/>
        <v>0.92781866340869956</v>
      </c>
      <c r="N46" s="14">
        <f t="shared" si="14"/>
        <v>364.94548663943868</v>
      </c>
      <c r="O46" s="14">
        <f t="shared" si="13"/>
        <v>0.9882747923335512</v>
      </c>
      <c r="P46" s="37">
        <f t="shared" si="15"/>
        <v>401.18983223561253</v>
      </c>
      <c r="Q46">
        <f t="shared" si="0"/>
        <v>0.76</v>
      </c>
    </row>
    <row r="47" spans="2:19" x14ac:dyDescent="0.5">
      <c r="B47">
        <f t="shared" si="7"/>
        <v>2.9804687499999996</v>
      </c>
      <c r="C47">
        <f t="shared" si="1"/>
        <v>0.25748437668456958</v>
      </c>
      <c r="D47">
        <f t="shared" si="2"/>
        <v>0</v>
      </c>
      <c r="E47">
        <f t="shared" si="3"/>
        <v>0.78846315685989632</v>
      </c>
      <c r="F47">
        <f t="shared" si="4"/>
        <v>0</v>
      </c>
      <c r="G47">
        <f t="shared" si="5"/>
        <v>4628.8470588016753</v>
      </c>
      <c r="H47">
        <f t="shared" si="6"/>
        <v>0</v>
      </c>
      <c r="I47" s="23">
        <f t="shared" si="8"/>
        <v>0.39759028779232503</v>
      </c>
      <c r="J47" s="9">
        <f t="shared" si="9"/>
        <v>102.37336793667235</v>
      </c>
      <c r="K47" s="9">
        <f t="shared" si="10"/>
        <v>0.52202766960999991</v>
      </c>
      <c r="L47" s="9">
        <f t="shared" si="11"/>
        <v>154.01876090041205</v>
      </c>
      <c r="M47" s="9">
        <f t="shared" si="12"/>
        <v>0.93101899996400528</v>
      </c>
      <c r="N47" s="9">
        <f t="shared" si="14"/>
        <v>366.83533053489066</v>
      </c>
      <c r="O47" s="9">
        <f t="shared" si="13"/>
        <v>0.9917001335298038</v>
      </c>
      <c r="P47" s="36">
        <f t="shared" si="15"/>
        <v>403.27741273192038</v>
      </c>
      <c r="Q47">
        <f t="shared" si="0"/>
        <v>0.76</v>
      </c>
    </row>
    <row r="48" spans="2:19" x14ac:dyDescent="0.5">
      <c r="B48">
        <f t="shared" si="7"/>
        <v>3.1933593749999996</v>
      </c>
      <c r="C48">
        <f t="shared" si="1"/>
        <v>0.25918094797973268</v>
      </c>
      <c r="D48">
        <f t="shared" si="2"/>
        <v>0</v>
      </c>
      <c r="E48">
        <f t="shared" si="3"/>
        <v>0.79192091473287685</v>
      </c>
      <c r="F48">
        <f t="shared" si="4"/>
        <v>0</v>
      </c>
      <c r="G48">
        <f t="shared" si="5"/>
        <v>4626.3200620966481</v>
      </c>
      <c r="H48">
        <f t="shared" si="6"/>
        <v>0</v>
      </c>
      <c r="I48" s="24">
        <f t="shared" si="8"/>
        <v>0.39893283578663924</v>
      </c>
      <c r="J48" s="14">
        <f t="shared" si="9"/>
        <v>102.89233352869834</v>
      </c>
      <c r="K48" s="14">
        <f t="shared" si="10"/>
        <v>0.52379440394516474</v>
      </c>
      <c r="L48" s="14">
        <f t="shared" si="11"/>
        <v>154.8013065862043</v>
      </c>
      <c r="M48" s="14">
        <f t="shared" si="12"/>
        <v>0.93426847878366837</v>
      </c>
      <c r="N48" s="14">
        <f t="shared" si="14"/>
        <v>368.75751978857846</v>
      </c>
      <c r="O48" s="14">
        <f t="shared" si="13"/>
        <v>0.99517691836287503</v>
      </c>
      <c r="P48" s="37">
        <f t="shared" si="15"/>
        <v>405.40003569265264</v>
      </c>
      <c r="Q48">
        <f t="shared" si="0"/>
        <v>0.76</v>
      </c>
    </row>
    <row r="49" spans="2:17" x14ac:dyDescent="0.5">
      <c r="B49">
        <f t="shared" si="7"/>
        <v>3.4062499999999996</v>
      </c>
      <c r="C49">
        <f t="shared" si="1"/>
        <v>0.26091653281249449</v>
      </c>
      <c r="D49">
        <f t="shared" si="2"/>
        <v>0</v>
      </c>
      <c r="E49">
        <f t="shared" si="3"/>
        <v>0.79537867260585737</v>
      </c>
      <c r="F49">
        <f t="shared" si="4"/>
        <v>0</v>
      </c>
      <c r="G49">
        <f t="shared" si="5"/>
        <v>4623.9618476681662</v>
      </c>
      <c r="H49">
        <f t="shared" si="6"/>
        <v>0</v>
      </c>
      <c r="I49" s="23">
        <f t="shared" si="8"/>
        <v>0.40029891215395169</v>
      </c>
      <c r="J49" s="9">
        <f t="shared" si="9"/>
        <v>103.42129116444127</v>
      </c>
      <c r="K49" s="9">
        <f t="shared" si="10"/>
        <v>0.52559174264893593</v>
      </c>
      <c r="L49" s="9">
        <f t="shared" si="11"/>
        <v>155.59876333635617</v>
      </c>
      <c r="M49" s="9">
        <f t="shared" si="12"/>
        <v>0.937566681499303</v>
      </c>
      <c r="N49" s="9">
        <f t="shared" si="14"/>
        <v>370.71195235657115</v>
      </c>
      <c r="O49" s="9">
        <f t="shared" si="13"/>
        <v>0.99870470667845468</v>
      </c>
      <c r="P49" s="36">
        <f t="shared" si="15"/>
        <v>407.55759006025056</v>
      </c>
      <c r="Q49">
        <f t="shared" si="0"/>
        <v>0.76</v>
      </c>
    </row>
    <row r="50" spans="2:17" x14ac:dyDescent="0.5">
      <c r="B50">
        <f t="shared" si="7"/>
        <v>3.6191406249999996</v>
      </c>
      <c r="C50">
        <f t="shared" si="1"/>
        <v>0.2626911311828577</v>
      </c>
      <c r="D50">
        <f t="shared" si="2"/>
        <v>0</v>
      </c>
      <c r="E50">
        <f t="shared" si="3"/>
        <v>0.7988364304788379</v>
      </c>
      <c r="F50">
        <f t="shared" si="4"/>
        <v>0</v>
      </c>
      <c r="G50">
        <f t="shared" si="5"/>
        <v>4621.7689930213764</v>
      </c>
      <c r="H50">
        <f t="shared" si="6"/>
        <v>0</v>
      </c>
      <c r="I50" s="24">
        <f t="shared" si="8"/>
        <v>0.40168829572305953</v>
      </c>
      <c r="J50" s="14">
        <f t="shared" si="9"/>
        <v>103.96020015218028</v>
      </c>
      <c r="K50" s="14">
        <f t="shared" si="10"/>
        <v>0.52741940789694353</v>
      </c>
      <c r="L50" s="14">
        <f t="shared" si="11"/>
        <v>156.41107499489422</v>
      </c>
      <c r="M50" s="14">
        <f t="shared" si="12"/>
        <v>0.94091318124686929</v>
      </c>
      <c r="N50" s="14">
        <f t="shared" si="14"/>
        <v>372.69852116798711</v>
      </c>
      <c r="O50" s="14">
        <f t="shared" si="13"/>
        <v>1.0022830496261421</v>
      </c>
      <c r="P50" s="37">
        <f t="shared" si="15"/>
        <v>409.74995940346344</v>
      </c>
      <c r="Q50">
        <f t="shared" si="0"/>
        <v>0.76</v>
      </c>
    </row>
    <row r="51" spans="2:17" x14ac:dyDescent="0.5">
      <c r="B51">
        <f t="shared" si="7"/>
        <v>3.8320312499999996</v>
      </c>
      <c r="C51">
        <f t="shared" si="1"/>
        <v>0.2645047430908134</v>
      </c>
      <c r="D51">
        <f t="shared" si="2"/>
        <v>0</v>
      </c>
      <c r="E51">
        <f t="shared" si="3"/>
        <v>0.80229418835181843</v>
      </c>
      <c r="F51">
        <f t="shared" si="4"/>
        <v>0</v>
      </c>
      <c r="G51">
        <f t="shared" si="5"/>
        <v>4619.7381066892885</v>
      </c>
      <c r="H51">
        <f t="shared" si="6"/>
        <v>0</v>
      </c>
      <c r="I51" s="23">
        <f t="shared" si="8"/>
        <v>0.40310076284759333</v>
      </c>
      <c r="J51" s="9">
        <f t="shared" si="9"/>
        <v>104.50901888419919</v>
      </c>
      <c r="K51" s="9">
        <f t="shared" si="10"/>
        <v>0.5292771177213893</v>
      </c>
      <c r="L51" s="9">
        <f t="shared" si="11"/>
        <v>157.23818364633109</v>
      </c>
      <c r="M51" s="9">
        <f t="shared" si="12"/>
        <v>0.94430754323710009</v>
      </c>
      <c r="N51" s="9">
        <f t="shared" si="14"/>
        <v>374.71711434722744</v>
      </c>
      <c r="O51" s="9">
        <f t="shared" si="13"/>
        <v>1.0059114902476785</v>
      </c>
      <c r="P51" s="36">
        <f t="shared" si="15"/>
        <v>411.97702215421458</v>
      </c>
      <c r="Q51">
        <f t="shared" si="0"/>
        <v>0.76</v>
      </c>
    </row>
    <row r="52" spans="2:17" x14ac:dyDescent="0.5">
      <c r="B52">
        <f t="shared" si="7"/>
        <v>4.0449218749999991</v>
      </c>
      <c r="C52">
        <f t="shared" si="1"/>
        <v>0.2663573685363767</v>
      </c>
      <c r="D52">
        <f t="shared" si="2"/>
        <v>0</v>
      </c>
      <c r="E52">
        <f t="shared" si="3"/>
        <v>0.80575194622479895</v>
      </c>
      <c r="F52">
        <f t="shared" si="4"/>
        <v>0</v>
      </c>
      <c r="G52">
        <f t="shared" si="5"/>
        <v>4617.8658293662183</v>
      </c>
      <c r="H52">
        <f t="shared" si="6"/>
        <v>0</v>
      </c>
      <c r="I52" s="24">
        <f t="shared" si="8"/>
        <v>0.40453608762449855</v>
      </c>
      <c r="J52" s="14">
        <f t="shared" si="9"/>
        <v>105.06770488567311</v>
      </c>
      <c r="K52" s="14">
        <f t="shared" si="10"/>
        <v>0.53116458633847952</v>
      </c>
      <c r="L52" s="14">
        <f t="shared" si="11"/>
        <v>158.08002970569146</v>
      </c>
      <c r="M52" s="14">
        <f t="shared" si="12"/>
        <v>0.94774932531563894</v>
      </c>
      <c r="N52" s="14">
        <f t="shared" si="14"/>
        <v>376.76761543324352</v>
      </c>
      <c r="O52" s="14">
        <f t="shared" si="13"/>
        <v>1.0095895640546559</v>
      </c>
      <c r="P52" s="37">
        <f t="shared" si="15"/>
        <v>414.23865184143966</v>
      </c>
      <c r="Q52">
        <f t="shared" si="0"/>
        <v>0.76</v>
      </c>
    </row>
    <row r="53" spans="2:17" x14ac:dyDescent="0.5">
      <c r="B53">
        <f t="shared" si="7"/>
        <v>4.2578124999999991</v>
      </c>
      <c r="C53">
        <f t="shared" si="1"/>
        <v>0.26824900751952718</v>
      </c>
      <c r="D53">
        <f t="shared" si="2"/>
        <v>0</v>
      </c>
      <c r="E53">
        <f t="shared" si="3"/>
        <v>0.80920970409777948</v>
      </c>
      <c r="F53">
        <f t="shared" si="4"/>
        <v>0</v>
      </c>
      <c r="G53">
        <f t="shared" si="5"/>
        <v>4616.1488349818628</v>
      </c>
      <c r="H53">
        <f t="shared" si="6"/>
        <v>0</v>
      </c>
      <c r="I53" s="23">
        <f t="shared" si="8"/>
        <v>0.40599404210761464</v>
      </c>
      <c r="J53" s="9">
        <f t="shared" si="9"/>
        <v>105.63621486264655</v>
      </c>
      <c r="K53" s="9">
        <f t="shared" si="10"/>
        <v>0.53308152446804558</v>
      </c>
      <c r="L53" s="9">
        <f t="shared" si="11"/>
        <v>158.93655200656636</v>
      </c>
      <c r="M53" s="9">
        <f t="shared" si="12"/>
        <v>0.95123807851205511</v>
      </c>
      <c r="N53" s="9">
        <f t="shared" si="14"/>
        <v>378.84990359548169</v>
      </c>
      <c r="O53" s="9">
        <f t="shared" si="13"/>
        <v>1.0133167995948349</v>
      </c>
      <c r="P53" s="36">
        <f t="shared" si="15"/>
        <v>416.53471732150541</v>
      </c>
      <c r="Q53">
        <f t="shared" si="0"/>
        <v>0.76</v>
      </c>
    </row>
    <row r="54" spans="2:17" x14ac:dyDescent="0.5">
      <c r="B54">
        <f t="shared" si="7"/>
        <v>4.4707031249999991</v>
      </c>
      <c r="C54">
        <f t="shared" si="1"/>
        <v>0.27017966004027727</v>
      </c>
      <c r="D54">
        <f t="shared" si="2"/>
        <v>0</v>
      </c>
      <c r="E54">
        <f t="shared" si="3"/>
        <v>0.81266746197076001</v>
      </c>
      <c r="F54">
        <f t="shared" si="4"/>
        <v>0</v>
      </c>
      <c r="G54">
        <f t="shared" si="5"/>
        <v>4614.5838317165508</v>
      </c>
      <c r="H54">
        <f t="shared" si="6"/>
        <v>0</v>
      </c>
      <c r="I54" s="24">
        <f t="shared" si="8"/>
        <v>0.40747439651632578</v>
      </c>
      <c r="J54" s="14">
        <f t="shared" si="9"/>
        <v>106.21450474912857</v>
      </c>
      <c r="K54" s="14">
        <f t="shared" si="10"/>
        <v>0.53502763964534239</v>
      </c>
      <c r="L54" s="14">
        <f t="shared" si="11"/>
        <v>159.80768788725115</v>
      </c>
      <c r="M54" s="14">
        <f t="shared" si="12"/>
        <v>0.95477334757749965</v>
      </c>
      <c r="N54" s="14">
        <f t="shared" si="14"/>
        <v>380.96385384648408</v>
      </c>
      <c r="O54" s="14">
        <f t="shared" si="13"/>
        <v>1.0170927190068215</v>
      </c>
      <c r="P54" s="37">
        <f t="shared" si="15"/>
        <v>418.86508300517994</v>
      </c>
      <c r="Q54">
        <f t="shared" si="0"/>
        <v>0.76</v>
      </c>
    </row>
    <row r="55" spans="2:17" x14ac:dyDescent="0.5">
      <c r="B55">
        <f t="shared" si="7"/>
        <v>4.6835937499999991</v>
      </c>
      <c r="C55">
        <f t="shared" si="1"/>
        <v>0.27214932609862874</v>
      </c>
      <c r="D55">
        <f t="shared" si="2"/>
        <v>0</v>
      </c>
      <c r="E55">
        <f t="shared" si="3"/>
        <v>0.81612521984374053</v>
      </c>
      <c r="F55">
        <f t="shared" si="4"/>
        <v>0</v>
      </c>
      <c r="G55">
        <f t="shared" si="5"/>
        <v>4613.1675629564634</v>
      </c>
      <c r="H55">
        <f t="shared" si="6"/>
        <v>0</v>
      </c>
      <c r="I55" s="23">
        <f t="shared" si="8"/>
        <v>0.40897691943895526</v>
      </c>
      <c r="J55" s="9">
        <f t="shared" si="9"/>
        <v>106.80252975320795</v>
      </c>
      <c r="K55" s="9">
        <f t="shared" si="10"/>
        <v>0.53700263652462055</v>
      </c>
      <c r="L55" s="9">
        <f t="shared" si="11"/>
        <v>160.69337327483734</v>
      </c>
      <c r="M55" s="9">
        <f t="shared" si="12"/>
        <v>0.95835467151013876</v>
      </c>
      <c r="N55" s="9">
        <f t="shared" si="14"/>
        <v>383.10933725073886</v>
      </c>
      <c r="O55" s="9">
        <f t="shared" si="13"/>
        <v>1.0209168385622081</v>
      </c>
      <c r="P55" s="36">
        <f t="shared" si="15"/>
        <v>421.22960908071212</v>
      </c>
      <c r="Q55">
        <f t="shared" si="0"/>
        <v>0.76</v>
      </c>
    </row>
    <row r="56" spans="2:17" x14ac:dyDescent="0.5">
      <c r="B56">
        <f t="shared" si="7"/>
        <v>4.8964843749999991</v>
      </c>
      <c r="C56">
        <f t="shared" si="1"/>
        <v>0.27415800569458249</v>
      </c>
      <c r="D56">
        <f t="shared" si="2"/>
        <v>0</v>
      </c>
      <c r="E56">
        <f t="shared" si="3"/>
        <v>0.81958297771672106</v>
      </c>
      <c r="F56">
        <f t="shared" si="4"/>
        <v>0</v>
      </c>
      <c r="G56">
        <f t="shared" si="5"/>
        <v>4611.8968081894909</v>
      </c>
      <c r="H56">
        <f t="shared" si="6"/>
        <v>0</v>
      </c>
      <c r="I56" s="24">
        <f t="shared" si="8"/>
        <v>0.41050137803087833</v>
      </c>
      <c r="J56" s="14">
        <f t="shared" si="9"/>
        <v>107.40024440220502</v>
      </c>
      <c r="K56" s="14">
        <f t="shared" si="10"/>
        <v>0.53900621717446473</v>
      </c>
      <c r="L56" s="14">
        <f t="shared" si="11"/>
        <v>161.59354276729968</v>
      </c>
      <c r="M56" s="14">
        <f t="shared" si="12"/>
        <v>0.96198158406816192</v>
      </c>
      <c r="N56" s="14">
        <f t="shared" si="14"/>
        <v>385.28622112974887</v>
      </c>
      <c r="O56" s="14">
        <f t="shared" si="13"/>
        <v>1.024788669194961</v>
      </c>
      <c r="P56" s="37">
        <f t="shared" si="15"/>
        <v>423.62815173297935</v>
      </c>
      <c r="Q56">
        <f t="shared" si="0"/>
        <v>0.76</v>
      </c>
    </row>
    <row r="57" spans="2:17" x14ac:dyDescent="0.5">
      <c r="B57">
        <f t="shared" si="7"/>
        <v>5.1093749999999991</v>
      </c>
      <c r="C57">
        <f t="shared" si="1"/>
        <v>0.27620569882811719</v>
      </c>
      <c r="D57">
        <f t="shared" si="2"/>
        <v>0</v>
      </c>
      <c r="E57">
        <f t="shared" si="3"/>
        <v>0.82304073558970159</v>
      </c>
      <c r="F57">
        <f t="shared" si="4"/>
        <v>0</v>
      </c>
      <c r="G57">
        <f t="shared" si="5"/>
        <v>4610.7683838415514</v>
      </c>
      <c r="H57">
        <f t="shared" si="6"/>
        <v>0</v>
      </c>
      <c r="I57" s="23">
        <f t="shared" si="8"/>
        <v>0.41204753820717532</v>
      </c>
      <c r="J57" s="9">
        <f t="shared" si="9"/>
        <v>108.0076025868125</v>
      </c>
      <c r="K57" s="9">
        <f t="shared" si="10"/>
        <v>0.54103808136469456</v>
      </c>
      <c r="L57" s="9">
        <f t="shared" si="11"/>
        <v>162.50812971352525</v>
      </c>
      <c r="M57" s="9">
        <f t="shared" si="12"/>
        <v>0.96565361426984275</v>
      </c>
      <c r="N57" s="9">
        <f t="shared" si="14"/>
        <v>387.49436926308312</v>
      </c>
      <c r="O57" s="9">
        <f t="shared" si="13"/>
        <v>1.0287077170175103</v>
      </c>
      <c r="P57" s="36">
        <f t="shared" si="15"/>
        <v>426.06056335844102</v>
      </c>
      <c r="Q57">
        <f t="shared" si="0"/>
        <v>0.76</v>
      </c>
    </row>
    <row r="58" spans="2:17" x14ac:dyDescent="0.5">
      <c r="B58">
        <f t="shared" si="7"/>
        <v>5.3222656249999991</v>
      </c>
      <c r="C58">
        <f t="shared" si="1"/>
        <v>0.27829240549926926</v>
      </c>
      <c r="D58">
        <f t="shared" si="2"/>
        <v>0</v>
      </c>
      <c r="E58">
        <f t="shared" si="3"/>
        <v>0.82649849346268212</v>
      </c>
      <c r="F58">
        <f t="shared" si="4"/>
        <v>0</v>
      </c>
      <c r="G58">
        <f t="shared" si="5"/>
        <v>4609.7791440542514</v>
      </c>
      <c r="H58">
        <f t="shared" si="6"/>
        <v>0</v>
      </c>
      <c r="I58" s="24">
        <f t="shared" si="8"/>
        <v>0.41361516482981436</v>
      </c>
      <c r="J58" s="14">
        <f t="shared" si="9"/>
        <v>108.62455760423937</v>
      </c>
      <c r="K58" s="14">
        <f t="shared" si="10"/>
        <v>0.54309792684484071</v>
      </c>
      <c r="L58" s="14">
        <f t="shared" si="11"/>
        <v>163.43706629132041</v>
      </c>
      <c r="M58" s="14">
        <f t="shared" si="12"/>
        <v>0.96937028688050686</v>
      </c>
      <c r="N58" s="14">
        <f t="shared" si="14"/>
        <v>389.7336420853872</v>
      </c>
      <c r="O58" s="14">
        <f t="shared" si="13"/>
        <v>1.032673483823384</v>
      </c>
      <c r="P58" s="37">
        <f t="shared" si="15"/>
        <v>428.52669277586813</v>
      </c>
      <c r="Q58">
        <f t="shared" si="0"/>
        <v>0.76</v>
      </c>
    </row>
    <row r="59" spans="2:17" x14ac:dyDescent="0.5">
      <c r="B59">
        <f t="shared" si="7"/>
        <v>5.5351562499999991</v>
      </c>
      <c r="C59">
        <f t="shared" si="1"/>
        <v>0.28041812570800051</v>
      </c>
      <c r="D59">
        <f t="shared" si="2"/>
        <v>0</v>
      </c>
      <c r="E59">
        <f t="shared" si="3"/>
        <v>0.82995625133566264</v>
      </c>
      <c r="F59">
        <f t="shared" si="4"/>
        <v>0</v>
      </c>
      <c r="G59">
        <f t="shared" si="5"/>
        <v>4608.925981403072</v>
      </c>
      <c r="H59">
        <f t="shared" si="6"/>
        <v>0</v>
      </c>
      <c r="I59" s="23">
        <f t="shared" si="8"/>
        <v>0.41520402188906574</v>
      </c>
      <c r="J59" s="9">
        <f t="shared" si="9"/>
        <v>109.25106220025499</v>
      </c>
      <c r="K59" s="9">
        <f t="shared" si="10"/>
        <v>0.54518544961383808</v>
      </c>
      <c r="L59" s="9">
        <f t="shared" si="11"/>
        <v>164.38028358326002</v>
      </c>
      <c r="M59" s="9">
        <f t="shared" si="12"/>
        <v>0.9731311228856655</v>
      </c>
      <c r="N59" s="9">
        <f t="shared" si="14"/>
        <v>392.00389687895449</v>
      </c>
      <c r="O59" s="9">
        <f t="shared" si="13"/>
        <v>1.0366854675756141</v>
      </c>
      <c r="P59" s="36">
        <f t="shared" si="15"/>
        <v>431.02638543241136</v>
      </c>
      <c r="Q59">
        <f t="shared" si="0"/>
        <v>0.76</v>
      </c>
    </row>
    <row r="60" spans="2:17" x14ac:dyDescent="0.5">
      <c r="B60">
        <f t="shared" si="7"/>
        <v>5.7480468749999991</v>
      </c>
      <c r="C60">
        <f t="shared" si="1"/>
        <v>0.28258285945434647</v>
      </c>
      <c r="D60">
        <f t="shared" si="2"/>
        <v>0</v>
      </c>
      <c r="E60">
        <f t="shared" si="3"/>
        <v>0.83341400920864317</v>
      </c>
      <c r="F60">
        <f t="shared" si="4"/>
        <v>0</v>
      </c>
      <c r="G60">
        <f t="shared" si="5"/>
        <v>4608.2058275587788</v>
      </c>
      <c r="H60">
        <f t="shared" si="6"/>
        <v>0</v>
      </c>
      <c r="I60" s="24">
        <f t="shared" si="8"/>
        <v>0.41681387267942183</v>
      </c>
      <c r="J60" s="14">
        <f t="shared" si="9"/>
        <v>109.88706861025106</v>
      </c>
      <c r="K60" s="14">
        <f t="shared" si="10"/>
        <v>0.54730034418132212</v>
      </c>
      <c r="L60" s="14">
        <f t="shared" si="11"/>
        <v>165.33771165057036</v>
      </c>
      <c r="M60" s="14">
        <f t="shared" si="12"/>
        <v>0.97693563995078359</v>
      </c>
      <c r="N60" s="14">
        <f t="shared" si="14"/>
        <v>394.30498796217694</v>
      </c>
      <c r="O60" s="14">
        <f t="shared" si="13"/>
        <v>1.0407431628813937</v>
      </c>
      <c r="P60" s="37">
        <f t="shared" si="15"/>
        <v>433.55948360534325</v>
      </c>
      <c r="Q60">
        <f t="shared" si="0"/>
        <v>0.76</v>
      </c>
    </row>
    <row r="61" spans="2:17" x14ac:dyDescent="0.5">
      <c r="B61">
        <f t="shared" si="7"/>
        <v>5.9609374999999991</v>
      </c>
      <c r="C61">
        <f t="shared" si="1"/>
        <v>0.28478660673827694</v>
      </c>
      <c r="D61">
        <f t="shared" si="2"/>
        <v>0</v>
      </c>
      <c r="E61">
        <f t="shared" si="3"/>
        <v>0.8368717670816237</v>
      </c>
      <c r="F61">
        <f t="shared" si="4"/>
        <v>0</v>
      </c>
      <c r="G61">
        <f t="shared" si="5"/>
        <v>4607.6156538904661</v>
      </c>
      <c r="H61">
        <f t="shared" si="6"/>
        <v>0</v>
      </c>
      <c r="I61" s="23">
        <f t="shared" si="8"/>
        <v>0.41844447996958406</v>
      </c>
      <c r="J61" s="9">
        <f t="shared" si="9"/>
        <v>110.53252859915571</v>
      </c>
      <c r="K61" s="9">
        <f t="shared" si="10"/>
        <v>0.54944230381998904</v>
      </c>
      <c r="L61" s="9">
        <f t="shared" si="11"/>
        <v>166.3092796048154</v>
      </c>
      <c r="M61" s="9">
        <f t="shared" si="12"/>
        <v>0.98078335286667939</v>
      </c>
      <c r="N61" s="9">
        <f t="shared" si="14"/>
        <v>396.63676687329303</v>
      </c>
      <c r="O61" s="9">
        <f t="shared" si="13"/>
        <v>1.0448460614519399</v>
      </c>
      <c r="P61" s="36">
        <f t="shared" si="15"/>
        <v>436.12582659884254</v>
      </c>
      <c r="Q61">
        <f t="shared" si="0"/>
        <v>0.76</v>
      </c>
    </row>
    <row r="62" spans="2:17" x14ac:dyDescent="0.5">
      <c r="B62">
        <f t="shared" si="7"/>
        <v>6.1738281249999991</v>
      </c>
      <c r="C62">
        <f t="shared" si="1"/>
        <v>0.2870293675598008</v>
      </c>
      <c r="D62">
        <f t="shared" si="2"/>
        <v>0</v>
      </c>
      <c r="E62">
        <f t="shared" si="3"/>
        <v>0.84032952495460422</v>
      </c>
      <c r="F62">
        <f t="shared" si="4"/>
        <v>0</v>
      </c>
      <c r="G62">
        <f t="shared" si="5"/>
        <v>4607.1524720133384</v>
      </c>
      <c r="H62">
        <f t="shared" si="6"/>
        <v>0</v>
      </c>
      <c r="I62" s="24">
        <f t="shared" si="8"/>
        <v>0.42009560616684988</v>
      </c>
      <c r="J62" s="14">
        <f t="shared" si="9"/>
        <v>111.18739350033367</v>
      </c>
      <c r="K62" s="14">
        <f t="shared" si="10"/>
        <v>0.55161102080948143</v>
      </c>
      <c r="L62" s="14">
        <f t="shared" si="11"/>
        <v>167.29491567760167</v>
      </c>
      <c r="M62" s="14">
        <f t="shared" si="12"/>
        <v>0.98467377398116473</v>
      </c>
      <c r="N62" s="14">
        <f t="shared" si="14"/>
        <v>398.99908254981096</v>
      </c>
      <c r="O62" s="14">
        <f t="shared" si="13"/>
        <v>1.0489936525481882</v>
      </c>
      <c r="P62" s="37">
        <f t="shared" si="15"/>
        <v>438.72525093621903</v>
      </c>
      <c r="Q62">
        <f t="shared" si="0"/>
        <v>0.76</v>
      </c>
    </row>
    <row r="63" spans="2:17" x14ac:dyDescent="0.5">
      <c r="B63">
        <f t="shared" si="7"/>
        <v>6.3867187499999991</v>
      </c>
      <c r="C63">
        <f t="shared" si="1"/>
        <v>0.28931114191894292</v>
      </c>
      <c r="D63">
        <f t="shared" si="2"/>
        <v>0</v>
      </c>
      <c r="E63">
        <f t="shared" si="3"/>
        <v>0.84378728282758475</v>
      </c>
      <c r="F63">
        <f t="shared" si="4"/>
        <v>0</v>
      </c>
      <c r="G63">
        <f t="shared" si="5"/>
        <v>4606.8133342807041</v>
      </c>
      <c r="H63">
        <f t="shared" si="6"/>
        <v>0</v>
      </c>
      <c r="I63" s="23">
        <f t="shared" si="8"/>
        <v>0.42176701347562773</v>
      </c>
      <c r="J63" s="9">
        <f t="shared" si="9"/>
        <v>111.85161425336538</v>
      </c>
      <c r="K63" s="9">
        <f t="shared" si="10"/>
        <v>0.55380618667147985</v>
      </c>
      <c r="L63" s="9">
        <f t="shared" si="11"/>
        <v>168.2945472881583</v>
      </c>
      <c r="M63" s="9">
        <f t="shared" si="12"/>
        <v>0.98860641361629809</v>
      </c>
      <c r="N63" s="9">
        <f t="shared" si="14"/>
        <v>401.39178150322823</v>
      </c>
      <c r="O63" s="9">
        <f t="shared" si="13"/>
        <v>1.0531854234116602</v>
      </c>
      <c r="P63" s="36">
        <f t="shared" si="15"/>
        <v>441.35759054716226</v>
      </c>
      <c r="Q63">
        <f t="shared" si="0"/>
        <v>0.76</v>
      </c>
    </row>
    <row r="64" spans="2:17" x14ac:dyDescent="0.5">
      <c r="B64">
        <f t="shared" si="7"/>
        <v>6.5996093749999991</v>
      </c>
      <c r="C64">
        <f t="shared" si="1"/>
        <v>0.29163192981567132</v>
      </c>
      <c r="D64">
        <f t="shared" si="2"/>
        <v>0</v>
      </c>
      <c r="E64">
        <f t="shared" si="3"/>
        <v>0.84724504070056528</v>
      </c>
      <c r="F64">
        <f t="shared" si="4"/>
        <v>0</v>
      </c>
      <c r="G64">
        <f t="shared" si="5"/>
        <v>4606.5953342216435</v>
      </c>
      <c r="H64">
        <f t="shared" si="6"/>
        <v>0</v>
      </c>
      <c r="I64" s="24">
        <f t="shared" si="8"/>
        <v>0.42345846405013227</v>
      </c>
      <c r="J64" s="14">
        <f t="shared" si="9"/>
        <v>112.52514144072138</v>
      </c>
      <c r="K64" s="14">
        <f t="shared" si="10"/>
        <v>0.55602749239609695</v>
      </c>
      <c r="L64" s="14">
        <f t="shared" si="11"/>
        <v>169.30810110883269</v>
      </c>
      <c r="M64" s="14">
        <f t="shared" si="12"/>
        <v>0.99258078047129461</v>
      </c>
      <c r="N64" s="14">
        <f t="shared" si="14"/>
        <v>403.81470798905855</v>
      </c>
      <c r="O64" s="14">
        <f t="shared" si="13"/>
        <v>1.0574208596805452</v>
      </c>
      <c r="P64" s="37">
        <f t="shared" si="15"/>
        <v>444.02267695002502</v>
      </c>
      <c r="Q64">
        <f t="shared" si="0"/>
        <v>0.76</v>
      </c>
    </row>
    <row r="65" spans="2:17" x14ac:dyDescent="0.5">
      <c r="B65">
        <f t="shared" si="7"/>
        <v>6.8124999999999991</v>
      </c>
      <c r="C65">
        <f t="shared" si="1"/>
        <v>0.29399173124999667</v>
      </c>
      <c r="D65">
        <f t="shared" si="2"/>
        <v>0</v>
      </c>
      <c r="E65">
        <f t="shared" si="3"/>
        <v>0.8507027985735458</v>
      </c>
      <c r="F65">
        <f t="shared" si="4"/>
        <v>0</v>
      </c>
      <c r="G65">
        <f t="shared" si="5"/>
        <v>4606.4956069264445</v>
      </c>
      <c r="H65">
        <f t="shared" si="6"/>
        <v>0</v>
      </c>
      <c r="I65" s="23">
        <f t="shared" si="8"/>
        <v>0.42516972014142101</v>
      </c>
      <c r="J65" s="9">
        <f t="shared" si="9"/>
        <v>113.20792532339021</v>
      </c>
      <c r="K65" s="9">
        <f t="shared" si="10"/>
        <v>0.55827462865981647</v>
      </c>
      <c r="L65" s="9">
        <f t="shared" si="11"/>
        <v>170.33550312860299</v>
      </c>
      <c r="M65" s="9">
        <f t="shared" si="12"/>
        <v>0.99659638201138556</v>
      </c>
      <c r="N65" s="9">
        <f t="shared" si="14"/>
        <v>406.26770417232535</v>
      </c>
      <c r="O65" s="9">
        <f t="shared" si="13"/>
        <v>1.0616994457912956</v>
      </c>
      <c r="P65" s="36">
        <f t="shared" si="15"/>
        <v>446.72033942930017</v>
      </c>
      <c r="Q65">
        <f t="shared" ref="Q65:Q96" si="16">P$4</f>
        <v>0.76</v>
      </c>
    </row>
    <row r="66" spans="2:17" x14ac:dyDescent="0.5">
      <c r="B66">
        <f t="shared" si="7"/>
        <v>7.0253906249999991</v>
      </c>
      <c r="C66">
        <f t="shared" si="1"/>
        <v>0.29639054622191008</v>
      </c>
      <c r="D66">
        <f t="shared" si="2"/>
        <v>0</v>
      </c>
      <c r="E66">
        <f t="shared" si="3"/>
        <v>0.85416055644652633</v>
      </c>
      <c r="F66">
        <f t="shared" si="4"/>
        <v>0</v>
      </c>
      <c r="G66">
        <f t="shared" si="5"/>
        <v>4606.5113293797567</v>
      </c>
      <c r="H66">
        <f t="shared" si="6"/>
        <v>0</v>
      </c>
      <c r="I66" s="24">
        <f t="shared" si="8"/>
        <v>0.42690054423857088</v>
      </c>
      <c r="J66" s="14">
        <f t="shared" si="9"/>
        <v>113.89991587537021</v>
      </c>
      <c r="K66" s="14">
        <f t="shared" si="10"/>
        <v>0.56054728603474613</v>
      </c>
      <c r="L66" s="14">
        <f t="shared" si="11"/>
        <v>171.37667871448971</v>
      </c>
      <c r="M66" s="14">
        <f t="shared" si="12"/>
        <v>1.0006527248421655</v>
      </c>
      <c r="N66" s="14">
        <f t="shared" si="14"/>
        <v>408.75061028820664</v>
      </c>
      <c r="O66" s="14">
        <f t="shared" si="13"/>
        <v>1.0660206653652453</v>
      </c>
      <c r="P66" s="37">
        <f t="shared" si="15"/>
        <v>449.45040520794845</v>
      </c>
      <c r="Q66">
        <f t="shared" si="16"/>
        <v>0.76</v>
      </c>
    </row>
    <row r="67" spans="2:17" x14ac:dyDescent="0.5">
      <c r="B67">
        <f t="shared" si="7"/>
        <v>7.2382812499999991</v>
      </c>
      <c r="C67">
        <f t="shared" si="1"/>
        <v>0.29882837473144175</v>
      </c>
      <c r="D67">
        <f t="shared" si="2"/>
        <v>0</v>
      </c>
      <c r="E67">
        <f t="shared" si="3"/>
        <v>0.85761831431950686</v>
      </c>
      <c r="F67">
        <f t="shared" si="4"/>
        <v>0</v>
      </c>
      <c r="G67">
        <f t="shared" si="5"/>
        <v>4606.6397207439777</v>
      </c>
      <c r="H67">
        <f t="shared" si="6"/>
        <v>0</v>
      </c>
      <c r="I67" s="23">
        <f t="shared" si="8"/>
        <v>0.42865069920421944</v>
      </c>
      <c r="J67" s="9">
        <f t="shared" si="9"/>
        <v>114.60106281710297</v>
      </c>
      <c r="K67" s="9">
        <f t="shared" si="10"/>
        <v>0.56284515518950817</v>
      </c>
      <c r="L67" s="9">
        <f t="shared" si="11"/>
        <v>172.43155267099658</v>
      </c>
      <c r="M67" s="9">
        <f t="shared" si="12"/>
        <v>1.0047493150698712</v>
      </c>
      <c r="N67" s="9">
        <f t="shared" si="14"/>
        <v>411.26326479806141</v>
      </c>
      <c r="O67" s="9">
        <f t="shared" si="13"/>
        <v>1.0703840015807149</v>
      </c>
      <c r="P67" s="36">
        <f t="shared" si="15"/>
        <v>452.21269961481954</v>
      </c>
      <c r="Q67">
        <f t="shared" si="16"/>
        <v>0.76</v>
      </c>
    </row>
    <row r="68" spans="2:17" x14ac:dyDescent="0.5">
      <c r="B68">
        <f t="shared" si="7"/>
        <v>7.4511718749999991</v>
      </c>
      <c r="C68">
        <f t="shared" si="1"/>
        <v>0.3013052167785597</v>
      </c>
      <c r="D68">
        <f t="shared" si="2"/>
        <v>0</v>
      </c>
      <c r="E68">
        <f t="shared" si="3"/>
        <v>0.8610760721924875</v>
      </c>
      <c r="F68">
        <f t="shared" si="4"/>
        <v>0</v>
      </c>
      <c r="G68">
        <f t="shared" si="5"/>
        <v>4606.8780425931909</v>
      </c>
      <c r="H68">
        <f t="shared" si="6"/>
        <v>0</v>
      </c>
      <c r="I68" s="24">
        <f t="shared" si="8"/>
        <v>0.43041994840433312</v>
      </c>
      <c r="J68" s="14">
        <f t="shared" si="9"/>
        <v>115.31131564777863</v>
      </c>
      <c r="K68" s="14">
        <f t="shared" si="10"/>
        <v>0.56516792708161823</v>
      </c>
      <c r="L68" s="14">
        <f t="shared" si="11"/>
        <v>173.50004929749124</v>
      </c>
      <c r="M68" s="14">
        <f t="shared" si="12"/>
        <v>1.0088856586472763</v>
      </c>
      <c r="N68" s="14">
        <f t="shared" si="14"/>
        <v>413.80550454059414</v>
      </c>
      <c r="O68" s="14">
        <f t="shared" si="13"/>
        <v>1.0747889375302591</v>
      </c>
      <c r="P68" s="37">
        <f t="shared" si="15"/>
        <v>455.0070462468945</v>
      </c>
      <c r="Q68">
        <f t="shared" si="16"/>
        <v>0.76</v>
      </c>
    </row>
    <row r="69" spans="2:17" x14ac:dyDescent="0.5">
      <c r="B69">
        <f t="shared" si="7"/>
        <v>7.6640624999999991</v>
      </c>
      <c r="C69">
        <f t="shared" si="1"/>
        <v>0.30382107236328526</v>
      </c>
      <c r="D69">
        <f t="shared" si="2"/>
        <v>0</v>
      </c>
      <c r="E69">
        <f t="shared" si="3"/>
        <v>0.86453383006546791</v>
      </c>
      <c r="F69">
        <f t="shared" si="4"/>
        <v>0</v>
      </c>
      <c r="G69">
        <f t="shared" si="5"/>
        <v>4607.2235991006173</v>
      </c>
      <c r="H69">
        <f t="shared" si="6"/>
        <v>0</v>
      </c>
      <c r="I69" s="23">
        <f t="shared" si="8"/>
        <v>0.43220805583250727</v>
      </c>
      <c r="J69" s="9">
        <f t="shared" si="9"/>
        <v>116.03062367661913</v>
      </c>
      <c r="K69" s="9">
        <f t="shared" si="10"/>
        <v>0.5675152931417824</v>
      </c>
      <c r="L69" s="9">
        <f t="shared" si="11"/>
        <v>174.5820924436978</v>
      </c>
      <c r="M69" s="9">
        <f t="shared" si="12"/>
        <v>1.0130612617058299</v>
      </c>
      <c r="N69" s="9">
        <f t="shared" si="14"/>
        <v>416.37716487848473</v>
      </c>
      <c r="O69" s="9">
        <f t="shared" si="13"/>
        <v>1.0792349565637183</v>
      </c>
      <c r="P69" s="36">
        <f t="shared" si="15"/>
        <v>457.83326712670475</v>
      </c>
      <c r="Q69">
        <f t="shared" si="16"/>
        <v>0.76</v>
      </c>
    </row>
    <row r="70" spans="2:17" x14ac:dyDescent="0.5">
      <c r="B70">
        <f t="shared" si="7"/>
        <v>7.8769531249999991</v>
      </c>
      <c r="C70">
        <f t="shared" si="1"/>
        <v>0.30637594148559355</v>
      </c>
      <c r="D70">
        <f t="shared" si="2"/>
        <v>0</v>
      </c>
      <c r="E70">
        <f t="shared" si="3"/>
        <v>0.86799158793844855</v>
      </c>
      <c r="F70">
        <f t="shared" si="4"/>
        <v>0</v>
      </c>
      <c r="G70">
        <f t="shared" si="5"/>
        <v>4607.6737371794443</v>
      </c>
      <c r="H70">
        <f t="shared" si="6"/>
        <v>0</v>
      </c>
      <c r="I70" s="24">
        <f t="shared" si="8"/>
        <v>0.43401478622858036</v>
      </c>
      <c r="J70" s="14">
        <f t="shared" si="9"/>
        <v>116.758936053033</v>
      </c>
      <c r="K70" s="14">
        <f t="shared" si="10"/>
        <v>0.56988694544985641</v>
      </c>
      <c r="L70" s="14">
        <f t="shared" si="11"/>
        <v>175.67760556315545</v>
      </c>
      <c r="M70" s="14">
        <f t="shared" si="12"/>
        <v>1.0172756308735773</v>
      </c>
      <c r="N70" s="14">
        <f t="shared" si="14"/>
        <v>418.97807984013662</v>
      </c>
      <c r="O70" s="14">
        <f t="shared" si="13"/>
        <v>1.0837215426165721</v>
      </c>
      <c r="P70" s="37">
        <f t="shared" si="15"/>
        <v>460.69118285453629</v>
      </c>
      <c r="Q70">
        <f t="shared" si="16"/>
        <v>0.76</v>
      </c>
    </row>
    <row r="71" spans="2:17" x14ac:dyDescent="0.5">
      <c r="B71">
        <f t="shared" si="7"/>
        <v>8.0898437499999982</v>
      </c>
      <c r="C71">
        <f t="shared" si="1"/>
        <v>0.30896982414550234</v>
      </c>
      <c r="D71">
        <f t="shared" si="2"/>
        <v>0</v>
      </c>
      <c r="E71">
        <f t="shared" si="3"/>
        <v>0.87144934581142897</v>
      </c>
      <c r="F71">
        <f t="shared" si="4"/>
        <v>0</v>
      </c>
      <c r="G71">
        <f t="shared" si="5"/>
        <v>4608.2258465801733</v>
      </c>
      <c r="H71">
        <f t="shared" si="6"/>
        <v>0</v>
      </c>
      <c r="I71" s="23">
        <f t="shared" si="8"/>
        <v>0.43583990519190385</v>
      </c>
      <c r="J71" s="9">
        <f t="shared" si="9"/>
        <v>117.49620179575787</v>
      </c>
      <c r="K71" s="9">
        <f t="shared" si="10"/>
        <v>0.57228257690294382</v>
      </c>
      <c r="L71" s="9">
        <f t="shared" si="11"/>
        <v>176.78651176483132</v>
      </c>
      <c r="M71" s="9">
        <f t="shared" si="12"/>
        <v>1.0215282735795728</v>
      </c>
      <c r="N71" s="9">
        <f t="shared" si="14"/>
        <v>421.6080822569055</v>
      </c>
      <c r="O71" s="9">
        <f t="shared" si="13"/>
        <v>1.0882481805243418</v>
      </c>
      <c r="P71" s="36">
        <f t="shared" si="15"/>
        <v>463.58061275581531</v>
      </c>
      <c r="Q71">
        <f t="shared" si="16"/>
        <v>0.76</v>
      </c>
    </row>
    <row r="72" spans="2:17" x14ac:dyDescent="0.5">
      <c r="B72">
        <f t="shared" si="7"/>
        <v>8.3027343749999982</v>
      </c>
      <c r="C72">
        <f t="shared" si="1"/>
        <v>0.31160272034302761</v>
      </c>
      <c r="D72">
        <f t="shared" si="2"/>
        <v>0</v>
      </c>
      <c r="E72">
        <f t="shared" si="3"/>
        <v>0.8749071036844096</v>
      </c>
      <c r="F72">
        <f t="shared" si="4"/>
        <v>0</v>
      </c>
      <c r="G72">
        <f t="shared" si="5"/>
        <v>4608.8773599448377</v>
      </c>
      <c r="H72">
        <f t="shared" si="6"/>
        <v>0</v>
      </c>
      <c r="I72" s="24">
        <f t="shared" si="8"/>
        <v>0.43768317928913852</v>
      </c>
      <c r="J72" s="14">
        <f t="shared" si="9"/>
        <v>118.24236982091739</v>
      </c>
      <c r="K72" s="14">
        <f t="shared" si="10"/>
        <v>0.57470188137549361</v>
      </c>
      <c r="L72" s="14">
        <f t="shared" si="11"/>
        <v>177.90873386278881</v>
      </c>
      <c r="M72" s="14">
        <f t="shared" si="12"/>
        <v>1.0258186983445241</v>
      </c>
      <c r="N72" s="14">
        <f t="shared" si="14"/>
        <v>424.26700389557311</v>
      </c>
      <c r="O72" s="14">
        <f t="shared" si="13"/>
        <v>1.0928143563227617</v>
      </c>
      <c r="P72" s="37">
        <f t="shared" si="15"/>
        <v>466.50137502341397</v>
      </c>
      <c r="Q72">
        <f t="shared" si="16"/>
        <v>0.76</v>
      </c>
    </row>
    <row r="73" spans="2:17" x14ac:dyDescent="0.5">
      <c r="B73">
        <f t="shared" si="7"/>
        <v>8.5156249999999982</v>
      </c>
      <c r="C73">
        <f t="shared" si="1"/>
        <v>0.31427463007812317</v>
      </c>
      <c r="D73">
        <f t="shared" si="2"/>
        <v>0</v>
      </c>
      <c r="E73">
        <f t="shared" si="3"/>
        <v>0.87836486155739002</v>
      </c>
      <c r="F73">
        <f t="shared" si="4"/>
        <v>0</v>
      </c>
      <c r="G73">
        <f t="shared" si="5"/>
        <v>4609.6257528202095</v>
      </c>
      <c r="H73">
        <f t="shared" si="6"/>
        <v>0</v>
      </c>
      <c r="I73" s="23">
        <f t="shared" si="8"/>
        <v>0.43954437615674813</v>
      </c>
      <c r="J73" s="9">
        <f t="shared" si="9"/>
        <v>118.99738896903607</v>
      </c>
      <c r="K73" s="9">
        <f t="shared" si="10"/>
        <v>0.57714455387164754</v>
      </c>
      <c r="L73" s="9">
        <f t="shared" si="11"/>
        <v>179.04419442398992</v>
      </c>
      <c r="M73" s="9">
        <f t="shared" si="12"/>
        <v>1.0301464150580353</v>
      </c>
      <c r="N73" s="9">
        <f t="shared" si="14"/>
        <v>426.95467558620669</v>
      </c>
      <c r="O73" s="9">
        <f t="shared" si="13"/>
        <v>1.0974195575340895</v>
      </c>
      <c r="P73" s="36">
        <f t="shared" si="15"/>
        <v>469.4532868550175</v>
      </c>
      <c r="Q73">
        <f t="shared" si="16"/>
        <v>0.76</v>
      </c>
    </row>
    <row r="74" spans="2:17" x14ac:dyDescent="0.5">
      <c r="B74">
        <f t="shared" si="7"/>
        <v>8.7285156249999982</v>
      </c>
      <c r="C74">
        <f t="shared" si="1"/>
        <v>0.3169855533508299</v>
      </c>
      <c r="D74">
        <f t="shared" si="2"/>
        <v>0</v>
      </c>
      <c r="E74">
        <f t="shared" si="3"/>
        <v>0.88182261943037066</v>
      </c>
      <c r="F74">
        <f t="shared" si="4"/>
        <v>0</v>
      </c>
      <c r="G74">
        <f t="shared" si="5"/>
        <v>4610.4685436324453</v>
      </c>
      <c r="H74">
        <f t="shared" si="6"/>
        <v>0</v>
      </c>
      <c r="I74" s="24">
        <f t="shared" si="8"/>
        <v>0.44142326459842973</v>
      </c>
      <c r="J74" s="14">
        <f t="shared" si="9"/>
        <v>119.76120803108444</v>
      </c>
      <c r="K74" s="14">
        <f t="shared" si="10"/>
        <v>0.57961029067017933</v>
      </c>
      <c r="L74" s="14">
        <f t="shared" si="11"/>
        <v>180.19281581435183</v>
      </c>
      <c r="M74" s="14">
        <f t="shared" si="12"/>
        <v>1.0345109352429671</v>
      </c>
      <c r="N74" s="14">
        <f t="shared" si="14"/>
        <v>429.67092734563903</v>
      </c>
      <c r="O74" s="14">
        <f t="shared" si="13"/>
        <v>1.1020632734401032</v>
      </c>
      <c r="P74" s="37">
        <f t="shared" si="15"/>
        <v>472.43616458581022</v>
      </c>
      <c r="Q74">
        <f t="shared" si="16"/>
        <v>0.76</v>
      </c>
    </row>
    <row r="75" spans="2:17" x14ac:dyDescent="0.5">
      <c r="B75">
        <f t="shared" si="7"/>
        <v>8.9414062499999982</v>
      </c>
      <c r="C75">
        <f t="shared" si="1"/>
        <v>0.31973549016112823</v>
      </c>
      <c r="D75">
        <f t="shared" si="2"/>
        <v>0</v>
      </c>
      <c r="E75">
        <f t="shared" si="3"/>
        <v>0.88528037730335107</v>
      </c>
      <c r="F75">
        <f t="shared" si="4"/>
        <v>0</v>
      </c>
      <c r="G75">
        <f t="shared" si="5"/>
        <v>4611.4032936229769</v>
      </c>
      <c r="H75">
        <f t="shared" si="6"/>
        <v>0</v>
      </c>
      <c r="I75" s="23">
        <f t="shared" si="8"/>
        <v>0.4433196146772585</v>
      </c>
      <c r="J75" s="9">
        <f t="shared" si="9"/>
        <v>120.5337757734373</v>
      </c>
      <c r="K75" s="9">
        <f t="shared" si="10"/>
        <v>0.58209878946176263</v>
      </c>
      <c r="L75" s="9">
        <f t="shared" si="11"/>
        <v>181.35452024289316</v>
      </c>
      <c r="M75" s="9">
        <f t="shared" si="12"/>
        <v>1.0389117723064702</v>
      </c>
      <c r="N75" s="9">
        <f t="shared" si="14"/>
        <v>432.41558849619946</v>
      </c>
      <c r="O75" s="9">
        <f t="shared" si="13"/>
        <v>1.1067449953413075</v>
      </c>
      <c r="P75" s="36">
        <f t="shared" si="15"/>
        <v>475.44982381607298</v>
      </c>
      <c r="Q75">
        <f t="shared" si="16"/>
        <v>0.76</v>
      </c>
    </row>
    <row r="76" spans="2:17" x14ac:dyDescent="0.5">
      <c r="B76">
        <f t="shared" si="7"/>
        <v>9.1542968749999982</v>
      </c>
      <c r="C76">
        <f t="shared" si="1"/>
        <v>0.32252444050903772</v>
      </c>
      <c r="D76">
        <f t="shared" si="2"/>
        <v>0</v>
      </c>
      <c r="E76">
        <f t="shared" si="3"/>
        <v>0.8887381351763316</v>
      </c>
      <c r="F76">
        <f t="shared" si="4"/>
        <v>0</v>
      </c>
      <c r="G76">
        <f t="shared" si="5"/>
        <v>4612.4276067492956</v>
      </c>
      <c r="H76">
        <f t="shared" si="6"/>
        <v>0</v>
      </c>
      <c r="I76" s="24">
        <f t="shared" si="8"/>
        <v>0.44523319780300613</v>
      </c>
      <c r="J76" s="14">
        <f t="shared" si="9"/>
        <v>121.31504096190379</v>
      </c>
      <c r="K76" s="14">
        <f t="shared" si="10"/>
        <v>0.5846097494791922</v>
      </c>
      <c r="L76" s="14">
        <f t="shared" si="11"/>
        <v>182.52922980421837</v>
      </c>
      <c r="M76" s="14">
        <f t="shared" si="12"/>
        <v>1.043348441778676</v>
      </c>
      <c r="N76" s="14">
        <f t="shared" si="14"/>
        <v>435.18848778021163</v>
      </c>
      <c r="O76" s="14">
        <f t="shared" si="13"/>
        <v>1.1114642168033748</v>
      </c>
      <c r="P76" s="37">
        <f t="shared" si="15"/>
        <v>478.49407953424503</v>
      </c>
      <c r="Q76">
        <f t="shared" si="16"/>
        <v>0.76</v>
      </c>
    </row>
    <row r="77" spans="2:17" x14ac:dyDescent="0.5">
      <c r="B77">
        <f t="shared" si="7"/>
        <v>9.3671874999999982</v>
      </c>
      <c r="C77">
        <f t="shared" si="1"/>
        <v>0.32535240439452995</v>
      </c>
      <c r="D77">
        <f t="shared" si="2"/>
        <v>0</v>
      </c>
      <c r="E77">
        <f t="shared" si="3"/>
        <v>0.89219589304931213</v>
      </c>
      <c r="F77">
        <f t="shared" si="4"/>
        <v>0</v>
      </c>
      <c r="G77">
        <f t="shared" si="5"/>
        <v>4613.539129550727</v>
      </c>
      <c r="H77">
        <f t="shared" si="6"/>
        <v>0</v>
      </c>
      <c r="I77" s="23">
        <f t="shared" si="8"/>
        <v>0.4471637868144645</v>
      </c>
      <c r="J77" s="9">
        <f t="shared" si="9"/>
        <v>122.10495238473166</v>
      </c>
      <c r="K77" s="9">
        <f t="shared" si="10"/>
        <v>0.58714287162036816</v>
      </c>
      <c r="L77" s="9">
        <f t="shared" si="11"/>
        <v>183.71686651920629</v>
      </c>
      <c r="M77" s="9">
        <f t="shared" si="12"/>
        <v>1.0478204615387285</v>
      </c>
      <c r="N77" s="9">
        <f t="shared" si="14"/>
        <v>437.98945346996015</v>
      </c>
      <c r="O77" s="9">
        <f t="shared" si="13"/>
        <v>1.1162204338904864</v>
      </c>
      <c r="P77" s="36">
        <f t="shared" si="15"/>
        <v>481.56874623512761</v>
      </c>
      <c r="Q77">
        <f t="shared" si="16"/>
        <v>0.76</v>
      </c>
    </row>
    <row r="78" spans="2:17" x14ac:dyDescent="0.5">
      <c r="B78">
        <f t="shared" si="7"/>
        <v>9.5800781249999982</v>
      </c>
      <c r="C78">
        <f t="shared" si="1"/>
        <v>0.32821938181762267</v>
      </c>
      <c r="D78">
        <f t="shared" si="2"/>
        <v>0</v>
      </c>
      <c r="E78">
        <f t="shared" si="3"/>
        <v>0.89565365092229277</v>
      </c>
      <c r="F78">
        <f t="shared" si="4"/>
        <v>0</v>
      </c>
      <c r="G78">
        <f t="shared" si="5"/>
        <v>4614.7355509821537</v>
      </c>
      <c r="H78">
        <f t="shared" si="6"/>
        <v>0</v>
      </c>
      <c r="I78" s="24">
        <f t="shared" si="8"/>
        <v>0.44911115605712909</v>
      </c>
      <c r="J78" s="14">
        <f t="shared" si="9"/>
        <v>122.9034588747011</v>
      </c>
      <c r="K78" s="14">
        <f t="shared" si="10"/>
        <v>0.58969785856452817</v>
      </c>
      <c r="L78" s="14">
        <f t="shared" si="11"/>
        <v>184.91735237408349</v>
      </c>
      <c r="M78" s="14">
        <f t="shared" si="12"/>
        <v>1.0523273520289236</v>
      </c>
      <c r="N78" s="14">
        <f t="shared" si="14"/>
        <v>440.81831347350192</v>
      </c>
      <c r="O78" s="14">
        <f t="shared" si="13"/>
        <v>1.1210131453863676</v>
      </c>
      <c r="P78" s="37">
        <f t="shared" si="15"/>
        <v>484.67363803362895</v>
      </c>
      <c r="Q78">
        <f t="shared" si="16"/>
        <v>0.76</v>
      </c>
    </row>
    <row r="79" spans="2:17" x14ac:dyDescent="0.5">
      <c r="B79">
        <f t="shared" si="7"/>
        <v>9.7929687499999982</v>
      </c>
      <c r="C79">
        <f t="shared" si="1"/>
        <v>0.3311253727783301</v>
      </c>
      <c r="D79">
        <f t="shared" si="2"/>
        <v>0</v>
      </c>
      <c r="E79">
        <f t="shared" si="3"/>
        <v>0.89911140879527318</v>
      </c>
      <c r="F79">
        <f t="shared" si="4"/>
        <v>0</v>
      </c>
      <c r="G79">
        <f t="shared" si="5"/>
        <v>4616.014602216178</v>
      </c>
      <c r="H79">
        <f t="shared" si="6"/>
        <v>0</v>
      </c>
      <c r="I79" s="23">
        <f t="shared" si="8"/>
        <v>0.45107508145615194</v>
      </c>
      <c r="J79" s="9">
        <f t="shared" si="9"/>
        <v>123.71050933024043</v>
      </c>
      <c r="K79" s="9">
        <f t="shared" si="10"/>
        <v>0.59227441488163679</v>
      </c>
      <c r="L79" s="9">
        <f t="shared" si="11"/>
        <v>186.13060935779291</v>
      </c>
      <c r="M79" s="9">
        <f t="shared" si="12"/>
        <v>1.0568686364568112</v>
      </c>
      <c r="N79" s="9">
        <f t="shared" si="14"/>
        <v>443.67489543612697</v>
      </c>
      <c r="O79" s="9">
        <f t="shared" si="13"/>
        <v>1.1258418530028633</v>
      </c>
      <c r="P79" s="36">
        <f t="shared" si="15"/>
        <v>487.80856877383934</v>
      </c>
      <c r="Q79">
        <f t="shared" si="16"/>
        <v>0.76</v>
      </c>
    </row>
    <row r="80" spans="2:17" x14ac:dyDescent="0.5">
      <c r="B80">
        <f t="shared" si="7"/>
        <v>10.005859374999998</v>
      </c>
      <c r="C80">
        <f t="shared" si="1"/>
        <v>0.33407037727660782</v>
      </c>
      <c r="D80">
        <f t="shared" si="2"/>
        <v>0</v>
      </c>
      <c r="E80">
        <f t="shared" si="3"/>
        <v>0.90256916666825382</v>
      </c>
      <c r="F80">
        <f t="shared" si="4"/>
        <v>0</v>
      </c>
      <c r="G80">
        <f t="shared" si="5"/>
        <v>4617.3740564158443</v>
      </c>
      <c r="H80">
        <f t="shared" si="6"/>
        <v>0</v>
      </c>
      <c r="I80" s="24">
        <f t="shared" si="8"/>
        <v>0.45305534058477798</v>
      </c>
      <c r="J80" s="14">
        <f t="shared" si="9"/>
        <v>124.52605273562041</v>
      </c>
      <c r="K80" s="14">
        <f t="shared" si="10"/>
        <v>0.5948722471352349</v>
      </c>
      <c r="L80" s="14">
        <f t="shared" si="11"/>
        <v>187.35655949775105</v>
      </c>
      <c r="M80" s="14">
        <f t="shared" si="12"/>
        <v>1.0614438409857425</v>
      </c>
      <c r="N80" s="14">
        <f t="shared" si="14"/>
        <v>446.55902683766135</v>
      </c>
      <c r="O80" s="14">
        <f t="shared" si="13"/>
        <v>1.130706061576551</v>
      </c>
      <c r="P80" s="37">
        <f t="shared" si="15"/>
        <v>490.9733521336409</v>
      </c>
      <c r="Q80">
        <f t="shared" si="16"/>
        <v>0.76</v>
      </c>
    </row>
    <row r="81" spans="2:17" x14ac:dyDescent="0.5">
      <c r="B81">
        <f t="shared" si="7"/>
        <v>10.218749999999998</v>
      </c>
      <c r="C81">
        <f t="shared" si="1"/>
        <v>0.33705439531250025</v>
      </c>
      <c r="D81">
        <f t="shared" si="2"/>
        <v>0</v>
      </c>
      <c r="E81">
        <f t="shared" si="3"/>
        <v>0.90602692454123424</v>
      </c>
      <c r="F81">
        <f t="shared" si="4"/>
        <v>0</v>
      </c>
      <c r="G81">
        <f t="shared" si="5"/>
        <v>4618.8117284802529</v>
      </c>
      <c r="H81">
        <f t="shared" si="6"/>
        <v>0</v>
      </c>
      <c r="I81" s="23">
        <f t="shared" si="8"/>
        <v>0.45505171272851758</v>
      </c>
      <c r="J81" s="9">
        <f t="shared" si="9"/>
        <v>125.35003818029941</v>
      </c>
      <c r="K81" s="9">
        <f t="shared" si="10"/>
        <v>0.59749106397910234</v>
      </c>
      <c r="L81" s="9">
        <f t="shared" si="11"/>
        <v>188.59512489411182</v>
      </c>
      <c r="M81" s="9">
        <f t="shared" si="12"/>
        <v>1.0660524949144332</v>
      </c>
      <c r="N81" s="9">
        <f t="shared" si="14"/>
        <v>449.47053508586407</v>
      </c>
      <c r="O81" s="9">
        <f t="shared" si="13"/>
        <v>1.1356052792539839</v>
      </c>
      <c r="P81" s="36">
        <f t="shared" si="15"/>
        <v>494.16780172511943</v>
      </c>
      <c r="Q81">
        <f t="shared" si="16"/>
        <v>0.76</v>
      </c>
    </row>
    <row r="82" spans="2:17" x14ac:dyDescent="0.5">
      <c r="B82">
        <f t="shared" si="7"/>
        <v>10.431640624999998</v>
      </c>
      <c r="C82">
        <f t="shared" si="1"/>
        <v>0.34007742688598075</v>
      </c>
      <c r="D82">
        <f t="shared" si="2"/>
        <v>0</v>
      </c>
      <c r="E82">
        <f t="shared" si="3"/>
        <v>0.90948468241421487</v>
      </c>
      <c r="F82">
        <f t="shared" si="4"/>
        <v>0</v>
      </c>
      <c r="G82">
        <f t="shared" si="5"/>
        <v>4620.3254747628562</v>
      </c>
      <c r="H82">
        <f t="shared" si="6"/>
        <v>0</v>
      </c>
      <c r="I82" s="24">
        <f t="shared" si="8"/>
        <v>0.45706397894486289</v>
      </c>
      <c r="J82" s="14">
        <f t="shared" si="9"/>
        <v>126.18241487730886</v>
      </c>
      <c r="K82" s="14">
        <f t="shared" si="10"/>
        <v>0.6001305762475061</v>
      </c>
      <c r="L82" s="14">
        <f t="shared" si="11"/>
        <v>189.84622775237895</v>
      </c>
      <c r="M82" s="14">
        <f t="shared" si="12"/>
        <v>1.0706941308451861</v>
      </c>
      <c r="N82" s="14">
        <f t="shared" si="14"/>
        <v>452.40924760558261</v>
      </c>
      <c r="O82" s="14">
        <f t="shared" si="13"/>
        <v>1.1405390176651893</v>
      </c>
      <c r="P82" s="37">
        <f t="shared" si="15"/>
        <v>497.3917311904172</v>
      </c>
      <c r="Q82">
        <f t="shared" si="16"/>
        <v>0.76</v>
      </c>
    </row>
    <row r="83" spans="2:17" x14ac:dyDescent="0.5">
      <c r="B83">
        <f t="shared" si="7"/>
        <v>10.644531249999998</v>
      </c>
      <c r="C83">
        <f t="shared" si="1"/>
        <v>0.34313947199706707</v>
      </c>
      <c r="D83">
        <f t="shared" si="2"/>
        <v>0</v>
      </c>
      <c r="E83">
        <f t="shared" si="3"/>
        <v>0.91294244028719529</v>
      </c>
      <c r="F83">
        <f t="shared" si="4"/>
        <v>0</v>
      </c>
      <c r="G83">
        <f t="shared" si="5"/>
        <v>4621.9131927660301</v>
      </c>
      <c r="H83">
        <f t="shared" si="6"/>
        <v>0</v>
      </c>
      <c r="I83" s="23">
        <f t="shared" si="8"/>
        <v>0.45909192211904087</v>
      </c>
      <c r="J83" s="9">
        <f t="shared" si="9"/>
        <v>127.02313218084942</v>
      </c>
      <c r="K83" s="9">
        <f t="shared" si="10"/>
        <v>0.602790497039699</v>
      </c>
      <c r="L83" s="9">
        <f t="shared" si="11"/>
        <v>191.10979041463224</v>
      </c>
      <c r="M83" s="9">
        <f t="shared" si="12"/>
        <v>1.0753682848418475</v>
      </c>
      <c r="N83" s="9">
        <f t="shared" si="14"/>
        <v>455.37499192423172</v>
      </c>
      <c r="O83" s="9">
        <f t="shared" si="13"/>
        <v>1.1455067920865369</v>
      </c>
      <c r="P83" s="36">
        <f t="shared" si="15"/>
        <v>500.64495429363234</v>
      </c>
      <c r="Q83">
        <f t="shared" si="16"/>
        <v>0.76</v>
      </c>
    </row>
    <row r="84" spans="2:17" x14ac:dyDescent="0.5">
      <c r="B84">
        <f t="shared" si="7"/>
        <v>10.857421874999998</v>
      </c>
      <c r="C84">
        <f t="shared" si="1"/>
        <v>0.34624053064575921</v>
      </c>
      <c r="D84">
        <f t="shared" si="2"/>
        <v>0</v>
      </c>
      <c r="E84">
        <f t="shared" si="3"/>
        <v>0.91640019816017593</v>
      </c>
      <c r="F84">
        <f t="shared" si="4"/>
        <v>0</v>
      </c>
      <c r="G84">
        <f t="shared" si="5"/>
        <v>4623.5728208118599</v>
      </c>
      <c r="H84">
        <f t="shared" si="6"/>
        <v>0</v>
      </c>
      <c r="I84" s="24">
        <f t="shared" si="8"/>
        <v>0.46113532701564836</v>
      </c>
      <c r="J84" s="14">
        <f t="shared" si="9"/>
        <v>127.87213960300248</v>
      </c>
      <c r="K84" s="14">
        <f t="shared" si="10"/>
        <v>0.60547054179849014</v>
      </c>
      <c r="L84" s="14">
        <f t="shared" si="11"/>
        <v>192.38573538923143</v>
      </c>
      <c r="M84" s="14">
        <f t="shared" si="12"/>
        <v>1.0800744965772242</v>
      </c>
      <c r="N84" s="14">
        <f t="shared" si="14"/>
        <v>458.36759575331484</v>
      </c>
      <c r="O84" s="14">
        <f t="shared" si="13"/>
        <v>1.1505081215926909</v>
      </c>
      <c r="P84" s="37">
        <f t="shared" si="15"/>
        <v>503.92728500845868</v>
      </c>
      <c r="Q84">
        <f t="shared" si="16"/>
        <v>0.76</v>
      </c>
    </row>
    <row r="85" spans="2:17" x14ac:dyDescent="0.5">
      <c r="B85">
        <f t="shared" si="7"/>
        <v>11.070312499999998</v>
      </c>
      <c r="C85">
        <f t="shared" si="1"/>
        <v>0.34938060283202521</v>
      </c>
      <c r="D85">
        <f t="shared" si="2"/>
        <v>0</v>
      </c>
      <c r="E85">
        <f t="shared" si="3"/>
        <v>0.91985795603315634</v>
      </c>
      <c r="F85">
        <f t="shared" si="4"/>
        <v>0</v>
      </c>
      <c r="G85">
        <f t="shared" si="5"/>
        <v>4625.3023376914371</v>
      </c>
      <c r="H85">
        <f t="shared" si="6"/>
        <v>0</v>
      </c>
      <c r="I85" s="23">
        <f t="shared" si="8"/>
        <v>0.46319398032643955</v>
      </c>
      <c r="J85" s="9">
        <f t="shared" si="9"/>
        <v>128.72938682963616</v>
      </c>
      <c r="K85" s="9">
        <f t="shared" si="10"/>
        <v>0.60817042838325897</v>
      </c>
      <c r="L85" s="9">
        <f t="shared" si="11"/>
        <v>193.67398537912473</v>
      </c>
      <c r="M85" s="9">
        <f t="shared" si="12"/>
        <v>1.0848123094705706</v>
      </c>
      <c r="N85" s="9">
        <f t="shared" si="14"/>
        <v>461.38688706625936</v>
      </c>
      <c r="O85" s="9">
        <f t="shared" si="13"/>
        <v>1.1555425291982788</v>
      </c>
      <c r="P85" s="36">
        <f t="shared" si="15"/>
        <v>507.23853760186114</v>
      </c>
      <c r="Q85">
        <f t="shared" si="16"/>
        <v>0.76</v>
      </c>
    </row>
    <row r="86" spans="2:17" x14ac:dyDescent="0.5">
      <c r="B86">
        <f t="shared" si="7"/>
        <v>11.283203124999998</v>
      </c>
      <c r="C86">
        <f t="shared" si="1"/>
        <v>0.35255968855591835</v>
      </c>
      <c r="D86">
        <f t="shared" si="2"/>
        <v>0</v>
      </c>
      <c r="E86">
        <f t="shared" si="3"/>
        <v>0.92331571390613698</v>
      </c>
      <c r="F86">
        <f t="shared" si="4"/>
        <v>0</v>
      </c>
      <c r="G86">
        <f t="shared" si="5"/>
        <v>4627.0997622943542</v>
      </c>
      <c r="H86">
        <f t="shared" si="6"/>
        <v>0</v>
      </c>
      <c r="I86" s="24">
        <f t="shared" si="8"/>
        <v>0.46526767071444497</v>
      </c>
      <c r="J86" s="14">
        <f t="shared" si="9"/>
        <v>129.5948237355482</v>
      </c>
      <c r="K86" s="14">
        <f t="shared" si="10"/>
        <v>0.61088987713766829</v>
      </c>
      <c r="L86" s="14">
        <f t="shared" si="11"/>
        <v>194.97446330883258</v>
      </c>
      <c r="M86" s="14">
        <f t="shared" si="12"/>
        <v>1.0895812708155757</v>
      </c>
      <c r="N86" s="14">
        <f t="shared" si="14"/>
        <v>464.43269417272819</v>
      </c>
      <c r="O86" s="14">
        <f t="shared" si="13"/>
        <v>1.160609541989718</v>
      </c>
      <c r="P86" s="37">
        <f t="shared" si="15"/>
        <v>510.57852671395551</v>
      </c>
      <c r="Q86">
        <f t="shared" si="16"/>
        <v>0.76</v>
      </c>
    </row>
    <row r="87" spans="2:17" x14ac:dyDescent="0.5">
      <c r="B87">
        <f t="shared" si="7"/>
        <v>11.496093749999998</v>
      </c>
      <c r="C87">
        <f t="shared" si="1"/>
        <v>0.35577778781738889</v>
      </c>
      <c r="D87">
        <f t="shared" si="2"/>
        <v>0</v>
      </c>
      <c r="E87">
        <f t="shared" si="3"/>
        <v>0.9267734717791174</v>
      </c>
      <c r="F87">
        <f t="shared" si="4"/>
        <v>0</v>
      </c>
      <c r="G87">
        <f t="shared" si="5"/>
        <v>4628.9631532183976</v>
      </c>
      <c r="H87">
        <f t="shared" si="6"/>
        <v>0</v>
      </c>
      <c r="I87" s="23">
        <f t="shared" si="8"/>
        <v>0.4673561888542842</v>
      </c>
      <c r="J87" s="9">
        <f t="shared" si="9"/>
        <v>130.46840039875664</v>
      </c>
      <c r="K87" s="9">
        <f t="shared" si="10"/>
        <v>0.61362861095191645</v>
      </c>
      <c r="L87" s="9">
        <f t="shared" si="11"/>
        <v>196.28709234998053</v>
      </c>
      <c r="M87" s="9">
        <f t="shared" si="12"/>
        <v>1.0943809318986089</v>
      </c>
      <c r="N87" s="9">
        <f t="shared" si="14"/>
        <v>467.50484578914495</v>
      </c>
      <c r="O87" s="9">
        <f t="shared" si="13"/>
        <v>1.1657086912469528</v>
      </c>
      <c r="P87" s="36">
        <f t="shared" si="15"/>
        <v>513.94706743381209</v>
      </c>
      <c r="Q87">
        <f t="shared" si="16"/>
        <v>0.76</v>
      </c>
    </row>
    <row r="88" spans="2:17" x14ac:dyDescent="0.5">
      <c r="B88">
        <f t="shared" si="7"/>
        <v>11.708984374999998</v>
      </c>
      <c r="C88">
        <f t="shared" si="1"/>
        <v>0.35903490061645105</v>
      </c>
      <c r="D88">
        <f t="shared" si="2"/>
        <v>0</v>
      </c>
      <c r="E88">
        <f t="shared" si="3"/>
        <v>0.93023122965209804</v>
      </c>
      <c r="F88">
        <f t="shared" si="4"/>
        <v>0</v>
      </c>
      <c r="G88">
        <f t="shared" si="5"/>
        <v>4630.890608362989</v>
      </c>
      <c r="H88">
        <f t="shared" si="6"/>
        <v>0</v>
      </c>
      <c r="I88" s="24">
        <f t="shared" si="8"/>
        <v>0.46945932746920488</v>
      </c>
      <c r="J88" s="14">
        <f t="shared" si="9"/>
        <v>131.35006711412714</v>
      </c>
      <c r="K88" s="14">
        <f t="shared" si="10"/>
        <v>0.61638635532024089</v>
      </c>
      <c r="L88" s="14">
        <f t="shared" si="11"/>
        <v>197.61179594567037</v>
      </c>
      <c r="M88" s="14">
        <f t="shared" si="12"/>
        <v>1.0992108481083895</v>
      </c>
      <c r="N88" s="14">
        <f t="shared" si="14"/>
        <v>470.60317110606127</v>
      </c>
      <c r="O88" s="14">
        <f t="shared" si="13"/>
        <v>1.1708395125563071</v>
      </c>
      <c r="P88" s="37">
        <f t="shared" si="15"/>
        <v>517.34397537185714</v>
      </c>
      <c r="Q88">
        <f t="shared" si="16"/>
        <v>0.76</v>
      </c>
    </row>
    <row r="89" spans="2:17" x14ac:dyDescent="0.5">
      <c r="B89">
        <f t="shared" si="7"/>
        <v>11.921874999999998</v>
      </c>
      <c r="C89">
        <f t="shared" si="1"/>
        <v>0.36233102695312258</v>
      </c>
      <c r="D89">
        <f t="shared" si="2"/>
        <v>0</v>
      </c>
      <c r="E89">
        <f t="shared" si="3"/>
        <v>0.93368898752507856</v>
      </c>
      <c r="F89">
        <f t="shared" si="4"/>
        <v>0</v>
      </c>
      <c r="G89">
        <f t="shared" si="5"/>
        <v>4632.8802645057885</v>
      </c>
      <c r="H89">
        <f t="shared" si="6"/>
        <v>0</v>
      </c>
      <c r="I89" s="23">
        <f t="shared" si="8"/>
        <v>0.47157688136461862</v>
      </c>
      <c r="J89" s="9">
        <f t="shared" si="9"/>
        <v>132.23977440621141</v>
      </c>
      <c r="K89" s="9">
        <f t="shared" si="10"/>
        <v>0.61916283839339481</v>
      </c>
      <c r="L89" s="9">
        <f t="shared" si="11"/>
        <v>198.94849783350858</v>
      </c>
      <c r="M89" s="9">
        <f t="shared" si="12"/>
        <v>1.104070579036655</v>
      </c>
      <c r="N89" s="9">
        <f t="shared" si="14"/>
        <v>473.72749985198953</v>
      </c>
      <c r="O89" s="9">
        <f t="shared" si="13"/>
        <v>1.1760015459140112</v>
      </c>
      <c r="P89" s="36">
        <f t="shared" si="15"/>
        <v>520.76906672846587</v>
      </c>
      <c r="Q89">
        <f t="shared" si="16"/>
        <v>0.76</v>
      </c>
    </row>
    <row r="90" spans="2:17" x14ac:dyDescent="0.5">
      <c r="B90">
        <f t="shared" si="7"/>
        <v>12.134765624999998</v>
      </c>
      <c r="C90">
        <f t="shared" si="1"/>
        <v>0.36566616682738928</v>
      </c>
      <c r="D90">
        <f t="shared" si="2"/>
        <v>0</v>
      </c>
      <c r="E90">
        <f t="shared" si="3"/>
        <v>0.93714674539805909</v>
      </c>
      <c r="F90">
        <f t="shared" si="4"/>
        <v>0</v>
      </c>
      <c r="G90">
        <f t="shared" si="5"/>
        <v>4634.9302968646025</v>
      </c>
      <c r="H90">
        <f t="shared" si="6"/>
        <v>0</v>
      </c>
      <c r="I90" s="24">
        <f t="shared" si="8"/>
        <v>0.47370864745841584</v>
      </c>
      <c r="J90" s="14">
        <f t="shared" si="9"/>
        <v>133.13747304138167</v>
      </c>
      <c r="K90" s="14">
        <f t="shared" si="10"/>
        <v>0.62195779102648185</v>
      </c>
      <c r="L90" s="14">
        <f t="shared" si="11"/>
        <v>200.29712206742576</v>
      </c>
      <c r="M90" s="14">
        <f t="shared" si="12"/>
        <v>1.1089596885704658</v>
      </c>
      <c r="N90" s="14">
        <f t="shared" si="14"/>
        <v>476.87766235399835</v>
      </c>
      <c r="O90" s="14">
        <f t="shared" si="13"/>
        <v>1.1811943358210653</v>
      </c>
      <c r="P90" s="37">
        <f t="shared" si="15"/>
        <v>524.22215835906889</v>
      </c>
      <c r="Q90">
        <f t="shared" si="16"/>
        <v>0.76</v>
      </c>
    </row>
    <row r="91" spans="2:17" x14ac:dyDescent="0.5">
      <c r="B91">
        <f t="shared" si="7"/>
        <v>12.347656249999998</v>
      </c>
      <c r="C91">
        <f t="shared" si="1"/>
        <v>0.36904032023925115</v>
      </c>
      <c r="D91">
        <f t="shared" si="2"/>
        <v>0</v>
      </c>
      <c r="E91">
        <f t="shared" si="3"/>
        <v>0.9406045032710395</v>
      </c>
      <c r="F91">
        <f t="shared" si="4"/>
        <v>0</v>
      </c>
      <c r="G91">
        <f t="shared" si="5"/>
        <v>4637.0389186460206</v>
      </c>
      <c r="H91">
        <f t="shared" si="6"/>
        <v>0</v>
      </c>
      <c r="I91" s="23">
        <f t="shared" si="8"/>
        <v>0.47585442480821805</v>
      </c>
      <c r="J91" s="9">
        <f t="shared" si="9"/>
        <v>134.04311403929773</v>
      </c>
      <c r="K91" s="9">
        <f t="shared" si="10"/>
        <v>0.624770946822371</v>
      </c>
      <c r="L91" s="9">
        <f t="shared" si="11"/>
        <v>201.65759303834642</v>
      </c>
      <c r="M91" s="9">
        <f t="shared" si="12"/>
        <v>1.1138777449765334</v>
      </c>
      <c r="N91" s="9">
        <f t="shared" si="14"/>
        <v>480.05348959521342</v>
      </c>
      <c r="O91" s="9">
        <f t="shared" si="13"/>
        <v>1.186417431369837</v>
      </c>
      <c r="P91" s="36">
        <f t="shared" si="15"/>
        <v>527.70306783591923</v>
      </c>
      <c r="Q91">
        <f t="shared" si="16"/>
        <v>0.76</v>
      </c>
    </row>
    <row r="92" spans="2:17" x14ac:dyDescent="0.5">
      <c r="B92">
        <f t="shared" si="7"/>
        <v>12.560546874999998</v>
      </c>
      <c r="C92">
        <f t="shared" si="1"/>
        <v>0.37245348718870819</v>
      </c>
      <c r="D92">
        <f t="shared" si="2"/>
        <v>0</v>
      </c>
      <c r="E92">
        <f t="shared" si="3"/>
        <v>0.94406226114402014</v>
      </c>
      <c r="F92">
        <f t="shared" si="4"/>
        <v>0</v>
      </c>
      <c r="G92">
        <f t="shared" si="5"/>
        <v>4639.204380581531</v>
      </c>
      <c r="H92">
        <f t="shared" si="6"/>
        <v>0</v>
      </c>
      <c r="I92" s="24">
        <f t="shared" si="8"/>
        <v>0.47801401463560506</v>
      </c>
      <c r="J92" s="14">
        <f t="shared" si="9"/>
        <v>134.95664868369175</v>
      </c>
      <c r="K92" s="14">
        <f t="shared" si="10"/>
        <v>0.62760204217076054</v>
      </c>
      <c r="L92" s="14">
        <f t="shared" si="11"/>
        <v>203.02983549369418</v>
      </c>
      <c r="M92" s="14">
        <f t="shared" si="12"/>
        <v>1.1188243209776989</v>
      </c>
      <c r="N92" s="14">
        <f t="shared" si="14"/>
        <v>483.2548132692001</v>
      </c>
      <c r="O92" s="14">
        <f t="shared" si="13"/>
        <v>1.1916703863225313</v>
      </c>
      <c r="P92" s="37">
        <f t="shared" si="15"/>
        <v>531.21161350650323</v>
      </c>
      <c r="Q92">
        <f t="shared" si="16"/>
        <v>0.76</v>
      </c>
    </row>
    <row r="93" spans="2:17" x14ac:dyDescent="0.5">
      <c r="B93">
        <f t="shared" si="7"/>
        <v>12.773437499999998</v>
      </c>
      <c r="C93">
        <f t="shared" si="1"/>
        <v>0.38187110925296497</v>
      </c>
      <c r="D93">
        <f t="shared" si="2"/>
        <v>0</v>
      </c>
      <c r="E93">
        <f t="shared" si="3"/>
        <v>0.94752001901700056</v>
      </c>
      <c r="F93">
        <f t="shared" si="4"/>
        <v>0</v>
      </c>
      <c r="G93">
        <f t="shared" si="5"/>
        <v>4659.7306829466779</v>
      </c>
      <c r="H93">
        <f t="shared" si="6"/>
        <v>0</v>
      </c>
      <c r="I93" s="23">
        <f t="shared" si="8"/>
        <v>0.48367431933815935</v>
      </c>
      <c r="J93" s="9">
        <f t="shared" si="9"/>
        <v>137.36082303357753</v>
      </c>
      <c r="K93" s="9">
        <f t="shared" si="10"/>
        <v>0.63498982943604898</v>
      </c>
      <c r="L93" s="9">
        <f t="shared" si="11"/>
        <v>206.62529877650942</v>
      </c>
      <c r="M93" s="9">
        <f t="shared" si="12"/>
        <v>1.1310307065135918</v>
      </c>
      <c r="N93" s="9">
        <f t="shared" si="14"/>
        <v>491.18481750766807</v>
      </c>
      <c r="O93" s="9">
        <f t="shared" si="13"/>
        <v>1.2045221590823452</v>
      </c>
      <c r="P93" s="36">
        <f t="shared" si="15"/>
        <v>539.82815483828551</v>
      </c>
      <c r="Q93">
        <f t="shared" si="16"/>
        <v>0.76</v>
      </c>
    </row>
    <row r="94" spans="2:17" x14ac:dyDescent="0.5">
      <c r="B94">
        <f t="shared" si="7"/>
        <v>12.986328124999998</v>
      </c>
      <c r="C94">
        <f t="shared" si="1"/>
        <v>0.39264934993510114</v>
      </c>
      <c r="D94">
        <f t="shared" si="2"/>
        <v>0</v>
      </c>
      <c r="E94">
        <f t="shared" si="3"/>
        <v>0.9509777768899812</v>
      </c>
      <c r="F94">
        <f t="shared" si="4"/>
        <v>0</v>
      </c>
      <c r="G94">
        <f t="shared" si="5"/>
        <v>4683.7299799962766</v>
      </c>
      <c r="H94">
        <f>IF($E$6&gt;0,SQRT((33292900/(F94))*SQRT(D94)),0)</f>
        <v>0</v>
      </c>
      <c r="I94" s="24">
        <f t="shared" si="8"/>
        <v>0.49004092722819997</v>
      </c>
      <c r="J94" s="14">
        <f t="shared" si="9"/>
        <v>140.08185044278409</v>
      </c>
      <c r="K94" s="14">
        <f t="shared" si="10"/>
        <v>0.64329088728687644</v>
      </c>
      <c r="L94" s="14">
        <f t="shared" si="11"/>
        <v>210.6902505544675</v>
      </c>
      <c r="M94" s="14">
        <f t="shared" si="12"/>
        <v>1.1446830858841919</v>
      </c>
      <c r="N94" s="14">
        <f t="shared" si="14"/>
        <v>500.10504888134972</v>
      </c>
      <c r="O94" s="14">
        <f t="shared" si="13"/>
        <v>1.2188886862434412</v>
      </c>
      <c r="P94" s="37">
        <f t="shared" si="15"/>
        <v>549.51481999865098</v>
      </c>
      <c r="Q94">
        <f t="shared" si="16"/>
        <v>0.76</v>
      </c>
    </row>
    <row r="95" spans="2:17" x14ac:dyDescent="0.5">
      <c r="B95">
        <f t="shared" si="7"/>
        <v>13.199218749999998</v>
      </c>
      <c r="C95">
        <f t="shared" si="1"/>
        <v>0.40342759061723737</v>
      </c>
      <c r="D95">
        <f t="shared" si="2"/>
        <v>0</v>
      </c>
      <c r="E95">
        <f t="shared" si="3"/>
        <v>0.95443553476296161</v>
      </c>
      <c r="F95">
        <f t="shared" si="4"/>
        <v>0</v>
      </c>
      <c r="G95">
        <f t="shared" si="5"/>
        <v>4706.9968985988862</v>
      </c>
      <c r="H95">
        <f t="shared" si="6"/>
        <v>0</v>
      </c>
      <c r="I95" s="23">
        <f t="shared" si="8"/>
        <v>0.49631431652623414</v>
      </c>
      <c r="J95" s="9">
        <f t="shared" si="9"/>
        <v>142.78038377870294</v>
      </c>
      <c r="K95" s="9">
        <f t="shared" si="10"/>
        <v>0.65146424184801865</v>
      </c>
      <c r="L95" s="9">
        <f t="shared" si="11"/>
        <v>214.71837648974537</v>
      </c>
      <c r="M95" s="9">
        <f t="shared" si="12"/>
        <v>1.1581230116166457</v>
      </c>
      <c r="N95" s="9">
        <f t="shared" si="14"/>
        <v>508.93858399416041</v>
      </c>
      <c r="O95" s="9">
        <f t="shared" si="13"/>
        <v>1.2330341277455934</v>
      </c>
      <c r="P95" s="36">
        <f t="shared" si="15"/>
        <v>559.10836029043264</v>
      </c>
      <c r="Q95">
        <f t="shared" si="16"/>
        <v>0.76</v>
      </c>
    </row>
    <row r="96" spans="2:17" x14ac:dyDescent="0.5">
      <c r="B96">
        <f t="shared" si="7"/>
        <v>13.412109374999998</v>
      </c>
      <c r="C96">
        <f t="shared" si="1"/>
        <v>0.41420583129937361</v>
      </c>
      <c r="D96">
        <f t="shared" si="2"/>
        <v>0</v>
      </c>
      <c r="E96">
        <f t="shared" si="3"/>
        <v>0.95789329263594225</v>
      </c>
      <c r="F96">
        <f t="shared" si="4"/>
        <v>0</v>
      </c>
      <c r="G96">
        <f t="shared" si="5"/>
        <v>4729.5660967426284</v>
      </c>
      <c r="H96">
        <f t="shared" si="6"/>
        <v>0</v>
      </c>
      <c r="I96" s="24">
        <f t="shared" si="8"/>
        <v>0.50249845071317445</v>
      </c>
      <c r="J96" s="14">
        <f t="shared" si="9"/>
        <v>145.45726964855902</v>
      </c>
      <c r="K96" s="14">
        <f t="shared" si="10"/>
        <v>0.65951540623289773</v>
      </c>
      <c r="L96" s="14">
        <f t="shared" si="11"/>
        <v>218.71106645356159</v>
      </c>
      <c r="M96" s="14">
        <f t="shared" si="12"/>
        <v>1.1713602150887816</v>
      </c>
      <c r="N96" s="14">
        <f t="shared" si="14"/>
        <v>517.68912805505261</v>
      </c>
      <c r="O96" s="14">
        <f t="shared" si="13"/>
        <v>1.246968590622314</v>
      </c>
      <c r="P96" s="37">
        <f t="shared" si="15"/>
        <v>568.61277421414843</v>
      </c>
      <c r="Q96">
        <f t="shared" si="16"/>
        <v>0.76</v>
      </c>
    </row>
    <row r="97" spans="2:17" x14ac:dyDescent="0.5">
      <c r="B97">
        <f t="shared" si="7"/>
        <v>13.624999999999998</v>
      </c>
      <c r="C97">
        <f t="shared" si="1"/>
        <v>0.42498407198150984</v>
      </c>
      <c r="D97">
        <f t="shared" si="2"/>
        <v>0</v>
      </c>
      <c r="E97">
        <f t="shared" si="3"/>
        <v>0.96135105050892278</v>
      </c>
      <c r="F97">
        <f t="shared" si="4"/>
        <v>0</v>
      </c>
      <c r="G97">
        <f t="shared" si="5"/>
        <v>4751.4698069200695</v>
      </c>
      <c r="H97">
        <f t="shared" si="6"/>
        <v>0</v>
      </c>
      <c r="I97" s="23">
        <f t="shared" si="8"/>
        <v>0.50859703149284718</v>
      </c>
      <c r="J97" s="9">
        <f t="shared" si="9"/>
        <v>148.11330474318171</v>
      </c>
      <c r="K97" s="9">
        <f t="shared" si="10"/>
        <v>0.6674495353076545</v>
      </c>
      <c r="L97" s="9">
        <f t="shared" si="11"/>
        <v>222.66963291483108</v>
      </c>
      <c r="M97" s="9">
        <f t="shared" si="12"/>
        <v>1.1844037604820818</v>
      </c>
      <c r="N97" s="9">
        <f t="shared" si="14"/>
        <v>526.36015606523358</v>
      </c>
      <c r="O97" s="9">
        <f t="shared" si="13"/>
        <v>1.2607014866104924</v>
      </c>
      <c r="P97" s="36">
        <f t="shared" si="15"/>
        <v>578.03180873900021</v>
      </c>
      <c r="Q97">
        <f t="shared" ref="Q97:Q128" si="17">P$4</f>
        <v>0.76</v>
      </c>
    </row>
    <row r="98" spans="2:17" x14ac:dyDescent="0.5">
      <c r="B98">
        <f t="shared" si="7"/>
        <v>13.837890624999998</v>
      </c>
      <c r="C98">
        <f t="shared" ref="C98:C133" si="18">IF($B98&gt;$E$5,"N/A",IF($B98&lt;12.6,IF($E$4&lt;0.45,-0.0009502+0.0001695*$B98-0.001583*$E$4-(4.403/10^6)*$B98^2-0.003114*$E$4*$B98+0.2553*$E$4^2+(6.739/10^5)*$B98^2*$E$4+0.01549*$B98*$E$4^2-0.6876*$E$4^3-0.0002243*$B98^2*$E$4^2-0.01762*$B98*$E$4^3+0.9136*$E$4^4,IF($E$4&lt;1.01,-2.245+0.7376*$B98+16.03*$E$4-0.02348*$B98^2-4.596*$B98*$E$4-44.2*$E$4^2+0.1212*$B98^2*$E$4+10.5*$B98*$E$4^2+59.23*$E$4^3-0.2047*$B98^2*$E$4^2-10.43*$B98*$E$4^3-38.59*$E$4^4+0.1132*$B98^2*$E$4^3+3.82*$B98*$E$4^4+10.46*$E$4^5,((23.23133*$E$4^2.5-56.38277*$E$4^3+57.4408*$E$4^4+228.1557*$E$4^(7.6589+1.8))/(0.7253992+130.8659*$E$4^5+$E$4^7.6589)-(0.5799011*$E$4^5.5+19.75333*$E$4^11)/(0.0004062986+$E$4^3+9.883841*$E$4^5+17.37514*$E$4^7+2.540493*$E$4^8-0.111731*$E$4^9.5))/$E$5*$B98+(0.5799011*$E$4^5.5+19.75333*$E$4^11)/(0.0004062986+$E$4^3+9.883841*$E$4^5+17.37514*$E$4^7+2.540493*$E$4^8-0.111731*$E$4^9.5))),((((23.23133*$E$4^2.5-56.38277*$E$4^3+57.4408*$E$4^4+228.1557*$E$4^(7.6589+1.8))/(0.7253992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$B98-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0.43576231266364607</v>
      </c>
      <c r="D98">
        <f t="shared" ref="D98:D133" si="19">IF($E$6=0,0,IF($B98&gt;$E$7,"N/A",IF($B98&lt;12.6,IF($E$6&lt;0.45,-0.0009502+0.0001695*$B98-0.001583*$E$6-(4.403/10^6)*$B98^2-0.003114*$E$6*$B98+0.2553*$E$6^2+(6.739/10^5)*$B98^2*$E$6+0.01549*$B98*$E$6^2-0.6876*$E$6^3-0.0002243*$B98^2*$E$6^2-0.01762*$B98*$E$6^3+0.9136*$E$6^4,IF($E$6&lt;1.01,-2.245+0.7376*$B98+16.03*$E$6-0.02348*$B98^2-4.596*$B98*$E$6-44.2*$E$6^2+0.1212*$B98^2*$E$6+10.5*$B98*$E$6^2+59.23*$E$6^3-0.2047*$B98^2*$E$6^2-10.43*$B98*$E$6^3-38.59*$E$6^4+0.1132*$B98^2*$E$6^3+3.82*$B98*$E$6^4+10.46*$E$6^5,((23.23133*$E$6^2.5-56.38277*$E$6^3+57.4408*$E$6^4+228.1557*$E$6^(7.6589+1.8))/(0.7253992+130.8659*$E$6^5+$E$6^7.6589)-(0.5799011*$E$6^5.5+19.75333*$E$6^11)/(0.0004062986+$E$6^3+9.883841*$E$6^5+17.37514*$E$6^7+2.540493*$E$6^8-0.111731*$E$6^9.5))/$E$7*$B98+(0.5799011*$E$6^5.5+19.75333*$E$6^11)/(0.0004062986+$E$6^3+9.883841*$E$6^5+17.37514*$E$6^7+2.540493*$E$6^8-0.111731*$E$6^9.5))),((((23.23133*$E$6^2.5-56.38277*$E$6^3+57.4408*$E$6^4+228.1557*$E$6^(7.6589+1.8))/(0.7253992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$B98-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)</f>
        <v>0</v>
      </c>
      <c r="E98">
        <f t="shared" ref="E98:E133" si="20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$B98/$E$5+(17.04116*$E$4^2.5+62.63268*$E$4^6.5+86.77444*$E$4^11-3.413124*$E$4^19+5.031012*$E$4^19.5)/(0.1209713+30.7257*$E$4^2+155.3054*$E$4^8.5+$E$4^18.5+0.8999767*$E$4^19.5)</f>
        <v>0.9648088083819033</v>
      </c>
      <c r="F98">
        <f t="shared" ref="F98:F133" si="21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$B98/$E$7+(17.04116*$E$6^2.5+62.63268*$E$6^6.5+86.77444*$E$6^11-3.413124*$E$6^19+5.031012*$E$6^19.5)/(0.1209713+30.7257*$E$6^2+155.3054*$E$6^8.5+$E$6^18.5+0.8999767*$E$6^19.5),0)</f>
        <v>0</v>
      </c>
      <c r="G98">
        <f t="shared" ref="G98:G133" si="22">SQRT((33292900/(E98))*SQRT(C98))</f>
        <v>4772.7380623984991</v>
      </c>
      <c r="H98">
        <f t="shared" ref="H98:H133" si="23">IF($E$6&gt;0,SQRT((33292900/(F98))*SQRT(D98)),0)</f>
        <v>0</v>
      </c>
      <c r="I98" s="24">
        <f t="shared" si="8"/>
        <v>0.51461352191722387</v>
      </c>
      <c r="J98" s="14">
        <f t="shared" si="9"/>
        <v>150.74923983249408</v>
      </c>
      <c r="K98" s="14">
        <f t="shared" si="10"/>
        <v>0.67527145652265441</v>
      </c>
      <c r="L98" s="14">
        <f t="shared" si="11"/>
        <v>226.59531670186493</v>
      </c>
      <c r="M98" s="14">
        <f t="shared" si="12"/>
        <v>1.1972621046421945</v>
      </c>
      <c r="N98" s="14">
        <f t="shared" si="14"/>
        <v>534.9549315459584</v>
      </c>
      <c r="O98" s="14">
        <f t="shared" si="13"/>
        <v>1.2742415949342931</v>
      </c>
      <c r="P98" s="37">
        <f t="shared" si="15"/>
        <v>587.36898012666461</v>
      </c>
      <c r="Q98">
        <f t="shared" si="17"/>
        <v>0.76</v>
      </c>
    </row>
    <row r="99" spans="2:17" x14ac:dyDescent="0.5">
      <c r="B99">
        <f t="shared" ref="B99:B133" si="24">B98+IF($E$8&gt;0,$E$8,($E$5-$E$9)/100)</f>
        <v>14.050781249999998</v>
      </c>
      <c r="C99">
        <f t="shared" si="18"/>
        <v>0.4465405533457823</v>
      </c>
      <c r="D99">
        <f t="shared" si="19"/>
        <v>0</v>
      </c>
      <c r="E99">
        <f t="shared" si="20"/>
        <v>0.96826656625488383</v>
      </c>
      <c r="F99">
        <f t="shared" si="21"/>
        <v>0</v>
      </c>
      <c r="G99">
        <f t="shared" si="22"/>
        <v>4793.3988973054084</v>
      </c>
      <c r="H99">
        <f t="shared" si="23"/>
        <v>0</v>
      </c>
      <c r="I99" s="23">
        <f t="shared" ref="I99:I133" si="25">SQRT(IF(C99&gt;0,C99,C99)/((1+(0.75^2)*(0.00014335*(IF($K$4&gt;0,$K$4,$G99)-5780)+(3.3954/10^9)*((IF($K$4&gt;0,$K$4,$G99)-5780)^2)-(7.6364/10^12)*((IF($K$4&gt;0,$K$4,$G99)-5780)^3)-(1.195/10^15)*((IF($K$4&gt;0,$K$4,$G99)-5780)^4)))*1.78)+IF(D99&gt;0,D99,D99)/((1+(0.75^2)*(0.00014335*(IF($K$6&gt;0,$K$6,$H99)-5780)+(3.3954/10^9)*((IF($K$6&gt;0,$K$6,$H99)-5780)^2)-(7.6364/10^12)*((IF($K$6&gt;0,$K$6,$H99)-5780)^3)-(1.195/10^15)*((IF($K$6&gt;0,$K$6,$H99)-5780)^4)))*1.78))</f>
        <v>0.52055116696681769</v>
      </c>
      <c r="J99" s="9">
        <f t="shared" ref="J99:J133" si="26">365.24*SQRT((I99^3)/($E$4+$E$6))</f>
        <v>153.36578335540275</v>
      </c>
      <c r="K99" s="9">
        <f t="shared" ref="K99:K133" si="27">SQRT(IF(C99&gt;0,C99,C99)/((1+(0.97^2)*(0.00012456*(IF($K$4&gt;0,$K$4,G99)-5780)+(1.4612/10^8)*((IF($K$4&gt;0,$K$4,G99)-5780)^2)-(7.6345/10^12)*((IF(K$4&gt;0,K$4,G99)-5780)^3)-(1.7511/10^15)*((IF(K$4&gt;0,K$4,G99)-5780)^4)))*1.06)+IF(D99&gt;0,D99,D99)/((1+(0.97^2)*(0.00012456*(IF(K$6&gt;0,K$6,H99)-5780)+(1.4612/10^8)*((IF(K$6&gt;0,K$6,H99)-5780)^2)-(7.6345/10^12)*((IF(K$6&gt;0,K$6,H99)-5780)^3)-(1.7511/10^15)*((IF(K$6&gt;0,K$6,H99)-5780)^4)))*1.06))</f>
        <v>0.68298569743572957</v>
      </c>
      <c r="L99" s="9">
        <f t="shared" ref="L99:L133" si="28">365.24*SQRT((K99^3)/($E$4+$E$6))</f>
        <v>230.48929221616439</v>
      </c>
      <c r="M99" s="9">
        <f t="shared" ref="M99:M132" si="29">SQRT(IF(C99&gt;0,C99,C99)/((1+(1.67^2)*(0.000059578*(IF(K$4&gt;0,K$4,G99)-5780)+(1.6707/10^9)*((IF(K$4&gt;0,K$4,G99)-5780)^2)-(3.0058/10^12)*((IF(K$4&gt;0,K$4,G99)-5780)^3)-(5.1925/10^16)*((IF(K$4&gt;0,K$4,G99)-5780)^4)))*0.36)+IF(D99&gt;0,D99,D99)/((1+(1.67^2)*(0.000059578*(IF(K$6&gt;0,K$6,H99)-5780)+(1.6707/10^9)*((IF(K$6&gt;0,K$6,H99)-5780)^2)-(3.0058/10^12)*((IF(K$6&gt;0,K$6,H99)-5780)^3)-(5.1925/10^16)*((IF(K$6&gt;0,K$6,H99)-5780)^4)))*0.36))</f>
        <v>1.2099431503275162</v>
      </c>
      <c r="N99" s="9">
        <f t="shared" si="14"/>
        <v>543.47652337275485</v>
      </c>
      <c r="O99" s="9">
        <f t="shared" ref="O99:O133" si="30">SQRT(IF(C99&gt;0,C99,C99)/((1+(1.77^2)*(0.000054471*(IF($K$4&gt;0,K$4,G99)-5780)+(1.5275/10^9)*((IF(K$4&gt;0,K$4,G99)-5780)^2)-(2.1709/10^12)*((IF(K$4&gt;0,K$4,G99)-5780)^3)-(3.8282/10^16)*((IF(K$4&gt;0,K$4,G99)-5780)^4)))*0.32)+IF(D99&gt;0,D99,D99)/((1+(1.77^2)*(0.000054471*(IF(K$6&gt;0,K$6,H99)-5780)+(1.5275/10^9)*((IF(K$6&gt;0,K$6,H99)-5780)^2)-(2.1709/10^12)*((IF(K$6&gt;0,K$6,H99)-5780)^3)-(3.8282/10^16)*((IF(K$6&gt;0,K$6,H99)-5780)^4)))*0.32))</f>
        <v>1.2875971181025485</v>
      </c>
      <c r="P99" s="36">
        <f t="shared" si="15"/>
        <v>596.62759260945995</v>
      </c>
      <c r="Q99">
        <f t="shared" si="17"/>
        <v>0.76</v>
      </c>
    </row>
    <row r="100" spans="2:17" x14ac:dyDescent="0.5">
      <c r="B100">
        <f t="shared" si="24"/>
        <v>14.263671874999998</v>
      </c>
      <c r="C100">
        <f t="shared" si="18"/>
        <v>0.45731879402791853</v>
      </c>
      <c r="D100">
        <f t="shared" si="19"/>
        <v>0</v>
      </c>
      <c r="E100">
        <f t="shared" si="20"/>
        <v>0.97172432412786436</v>
      </c>
      <c r="F100">
        <f t="shared" si="21"/>
        <v>0</v>
      </c>
      <c r="G100">
        <f t="shared" si="22"/>
        <v>4813.4785241178724</v>
      </c>
      <c r="H100">
        <f t="shared" si="23"/>
        <v>0</v>
      </c>
      <c r="I100" s="24">
        <f t="shared" si="25"/>
        <v>0.52641301191992484</v>
      </c>
      <c r="J100" s="14">
        <f t="shared" si="26"/>
        <v>155.96360465395395</v>
      </c>
      <c r="K100" s="14">
        <f t="shared" si="27"/>
        <v>0.69059651035217751</v>
      </c>
      <c r="L100" s="14">
        <f t="shared" si="28"/>
        <v>234.35267216253035</v>
      </c>
      <c r="M100" s="14">
        <f t="shared" si="29"/>
        <v>1.2224542937110472</v>
      </c>
      <c r="N100" s="14">
        <f t="shared" ref="N100:N133" si="31">365.24*SQRT((M100^3)/($E$4+$E$6))</f>
        <v>551.92782094570646</v>
      </c>
      <c r="O100" s="14">
        <f t="shared" si="30"/>
        <v>1.3007757316404587</v>
      </c>
      <c r="P100" s="37">
        <f t="shared" ref="P100:P133" si="32">365.24*SQRT((O100^3)/($E$4+$E$6))</f>
        <v>605.81075518771661</v>
      </c>
      <c r="Q100">
        <f t="shared" si="17"/>
        <v>0.76</v>
      </c>
    </row>
    <row r="101" spans="2:17" x14ac:dyDescent="0.5">
      <c r="B101">
        <f t="shared" si="24"/>
        <v>14.476562499999998</v>
      </c>
      <c r="C101">
        <f t="shared" si="18"/>
        <v>0.4680970347100547</v>
      </c>
      <c r="D101">
        <f t="shared" si="19"/>
        <v>0</v>
      </c>
      <c r="E101">
        <f t="shared" si="20"/>
        <v>0.97518208200084489</v>
      </c>
      <c r="F101">
        <f t="shared" si="21"/>
        <v>0</v>
      </c>
      <c r="G101">
        <f t="shared" si="22"/>
        <v>4833.0014915799156</v>
      </c>
      <c r="H101">
        <f t="shared" si="23"/>
        <v>0</v>
      </c>
      <c r="I101" s="23">
        <f t="shared" si="25"/>
        <v>0.53220191879386047</v>
      </c>
      <c r="J101" s="9">
        <f t="shared" si="26"/>
        <v>158.54333689444789</v>
      </c>
      <c r="K101" s="9">
        <f t="shared" si="27"/>
        <v>0.69810789444312904</v>
      </c>
      <c r="L101" s="9">
        <f t="shared" si="28"/>
        <v>238.18651185073227</v>
      </c>
      <c r="M101" s="9">
        <f t="shared" si="29"/>
        <v>1.2348024668702771</v>
      </c>
      <c r="N101" s="9">
        <f t="shared" si="31"/>
        <v>560.31154789293646</v>
      </c>
      <c r="O101" s="9">
        <f t="shared" si="30"/>
        <v>1.3137846285366934</v>
      </c>
      <c r="P101" s="36">
        <f t="shared" si="32"/>
        <v>614.92139677315333</v>
      </c>
      <c r="Q101">
        <f t="shared" si="17"/>
        <v>0.76</v>
      </c>
    </row>
    <row r="102" spans="2:17" x14ac:dyDescent="0.5">
      <c r="B102">
        <f t="shared" si="24"/>
        <v>14.689453124999998</v>
      </c>
      <c r="C102">
        <f t="shared" si="18"/>
        <v>0.47887527539219094</v>
      </c>
      <c r="D102">
        <f t="shared" si="19"/>
        <v>0</v>
      </c>
      <c r="E102">
        <f t="shared" si="20"/>
        <v>0.97863983987382541</v>
      </c>
      <c r="F102">
        <f t="shared" si="21"/>
        <v>0</v>
      </c>
      <c r="G102">
        <f t="shared" si="22"/>
        <v>4851.9908256070566</v>
      </c>
      <c r="H102">
        <f t="shared" si="23"/>
        <v>0</v>
      </c>
      <c r="I102" s="24">
        <f t="shared" si="25"/>
        <v>0.53792058109944529</v>
      </c>
      <c r="J102" s="14">
        <f t="shared" si="26"/>
        <v>161.10557971220703</v>
      </c>
      <c r="K102" s="14">
        <f t="shared" si="27"/>
        <v>0.70552361565122024</v>
      </c>
      <c r="L102" s="14">
        <f t="shared" si="28"/>
        <v>241.99181311646186</v>
      </c>
      <c r="M102" s="14">
        <f t="shared" si="29"/>
        <v>1.2469941758915899</v>
      </c>
      <c r="N102" s="14">
        <f t="shared" si="31"/>
        <v>568.63027447719708</v>
      </c>
      <c r="O102" s="14">
        <f t="shared" si="30"/>
        <v>1.3266305590711529</v>
      </c>
      <c r="P102" s="37">
        <f t="shared" si="32"/>
        <v>623.96227987323311</v>
      </c>
      <c r="Q102">
        <f t="shared" si="17"/>
        <v>0.76</v>
      </c>
    </row>
    <row r="103" spans="2:17" x14ac:dyDescent="0.5">
      <c r="B103">
        <f t="shared" si="24"/>
        <v>14.902343749999998</v>
      </c>
      <c r="C103">
        <f t="shared" si="18"/>
        <v>0.48965351607432717</v>
      </c>
      <c r="D103">
        <f t="shared" si="19"/>
        <v>0</v>
      </c>
      <c r="E103">
        <f t="shared" si="20"/>
        <v>0.98209759774680594</v>
      </c>
      <c r="F103">
        <f t="shared" si="21"/>
        <v>0</v>
      </c>
      <c r="G103">
        <f t="shared" si="22"/>
        <v>4870.4681553526452</v>
      </c>
      <c r="H103">
        <f t="shared" si="23"/>
        <v>0</v>
      </c>
      <c r="I103" s="23">
        <f t="shared" si="25"/>
        <v>0.54357153711510109</v>
      </c>
      <c r="J103" s="9">
        <f t="shared" si="26"/>
        <v>163.65090161165605</v>
      </c>
      <c r="K103" s="9">
        <f t="shared" si="27"/>
        <v>0.71284722464852857</v>
      </c>
      <c r="L103" s="9">
        <f t="shared" si="28"/>
        <v>245.76952790295644</v>
      </c>
      <c r="M103" s="9">
        <f t="shared" si="29"/>
        <v>1.2590355351254114</v>
      </c>
      <c r="N103" s="9">
        <f t="shared" si="31"/>
        <v>576.8864288525142</v>
      </c>
      <c r="O103" s="9">
        <f t="shared" si="30"/>
        <v>1.3393198665921722</v>
      </c>
      <c r="P103" s="36">
        <f t="shared" si="32"/>
        <v>632.93601298472697</v>
      </c>
      <c r="Q103">
        <f t="shared" si="17"/>
        <v>0.76</v>
      </c>
    </row>
    <row r="104" spans="2:17" x14ac:dyDescent="0.5">
      <c r="B104">
        <f t="shared" si="24"/>
        <v>15.115234374999998</v>
      </c>
      <c r="C104">
        <f t="shared" si="18"/>
        <v>0.50043175675646334</v>
      </c>
      <c r="D104">
        <f t="shared" si="19"/>
        <v>0</v>
      </c>
      <c r="E104">
        <f t="shared" si="20"/>
        <v>0.98555535561978647</v>
      </c>
      <c r="F104">
        <f t="shared" si="21"/>
        <v>0</v>
      </c>
      <c r="G104">
        <f t="shared" si="22"/>
        <v>4888.4538262909145</v>
      </c>
      <c r="H104">
        <f t="shared" si="23"/>
        <v>0</v>
      </c>
      <c r="I104" s="24">
        <f t="shared" si="25"/>
        <v>0.54915718185772744</v>
      </c>
      <c r="J104" s="14">
        <f t="shared" si="26"/>
        <v>166.17984214912693</v>
      </c>
      <c r="K104" s="14">
        <f t="shared" si="27"/>
        <v>0.7200820730748636</v>
      </c>
      <c r="L104" s="14">
        <f t="shared" si="28"/>
        <v>249.52056153931858</v>
      </c>
      <c r="M104" s="14">
        <f t="shared" si="29"/>
        <v>1.2709322980527473</v>
      </c>
      <c r="N104" s="14">
        <f t="shared" si="31"/>
        <v>585.08230729843638</v>
      </c>
      <c r="O104" s="14">
        <f t="shared" si="30"/>
        <v>1.351858519731278</v>
      </c>
      <c r="P104" s="37">
        <f t="shared" si="32"/>
        <v>641.84506184215456</v>
      </c>
      <c r="Q104">
        <f t="shared" si="17"/>
        <v>0.76</v>
      </c>
    </row>
    <row r="105" spans="2:17" x14ac:dyDescent="0.5">
      <c r="B105">
        <f t="shared" si="24"/>
        <v>15.328124999999998</v>
      </c>
      <c r="C105">
        <f t="shared" si="18"/>
        <v>0.51120999743859963</v>
      </c>
      <c r="D105">
        <f t="shared" si="19"/>
        <v>0</v>
      </c>
      <c r="E105">
        <f t="shared" si="20"/>
        <v>0.98901311349276699</v>
      </c>
      <c r="F105">
        <f t="shared" si="21"/>
        <v>0</v>
      </c>
      <c r="G105">
        <f t="shared" si="22"/>
        <v>4905.9670019049627</v>
      </c>
      <c r="H105">
        <f t="shared" si="23"/>
        <v>0</v>
      </c>
      <c r="I105" s="23">
        <f t="shared" si="25"/>
        <v>0.55467977790299849</v>
      </c>
      <c r="J105" s="9">
        <f t="shared" si="26"/>
        <v>168.69291392220077</v>
      </c>
      <c r="K105" s="9">
        <f t="shared" si="27"/>
        <v>0.72723132825345715</v>
      </c>
      <c r="L105" s="9">
        <f t="shared" si="28"/>
        <v>253.24577574699859</v>
      </c>
      <c r="M105" s="9">
        <f t="shared" si="29"/>
        <v>1.2826898851601904</v>
      </c>
      <c r="N105" s="9">
        <f t="shared" si="31"/>
        <v>593.2200835429378</v>
      </c>
      <c r="O105" s="9">
        <f t="shared" si="30"/>
        <v>1.3642521414758109</v>
      </c>
      <c r="P105" s="36">
        <f t="shared" si="32"/>
        <v>650.69175964763406</v>
      </c>
      <c r="Q105">
        <f t="shared" si="17"/>
        <v>0.76</v>
      </c>
    </row>
    <row r="106" spans="2:17" x14ac:dyDescent="0.5">
      <c r="B106">
        <f t="shared" si="24"/>
        <v>15.541015624999998</v>
      </c>
      <c r="C106">
        <f t="shared" si="18"/>
        <v>0.52198823812073591</v>
      </c>
      <c r="D106">
        <f t="shared" si="19"/>
        <v>0</v>
      </c>
      <c r="E106">
        <f t="shared" si="20"/>
        <v>0.99247087136574752</v>
      </c>
      <c r="F106">
        <f t="shared" si="21"/>
        <v>0</v>
      </c>
      <c r="G106">
        <f t="shared" si="22"/>
        <v>4923.0257553441643</v>
      </c>
      <c r="H106">
        <f t="shared" si="23"/>
        <v>0</v>
      </c>
      <c r="I106" s="24">
        <f t="shared" si="25"/>
        <v>0.56014146518703822</v>
      </c>
      <c r="J106" s="14">
        <f t="shared" si="26"/>
        <v>171.19060438634409</v>
      </c>
      <c r="K106" s="14">
        <f t="shared" si="27"/>
        <v>0.73429798655485445</v>
      </c>
      <c r="L106" s="14">
        <f t="shared" si="28"/>
        <v>256.94599140202166</v>
      </c>
      <c r="M106" s="14">
        <f t="shared" si="29"/>
        <v>1.2943134091668385</v>
      </c>
      <c r="N106" s="14">
        <f t="shared" si="31"/>
        <v>601.30181727098181</v>
      </c>
      <c r="O106" s="14">
        <f t="shared" si="30"/>
        <v>1.376506035462578</v>
      </c>
      <c r="P106" s="37">
        <f t="shared" si="32"/>
        <v>659.47831639241508</v>
      </c>
      <c r="Q106">
        <f t="shared" si="17"/>
        <v>0.76</v>
      </c>
    </row>
    <row r="107" spans="2:17" x14ac:dyDescent="0.5">
      <c r="B107">
        <f t="shared" si="24"/>
        <v>15.753906249999998</v>
      </c>
      <c r="C107">
        <f t="shared" si="18"/>
        <v>0.53276647880287209</v>
      </c>
      <c r="D107">
        <f t="shared" si="19"/>
        <v>0</v>
      </c>
      <c r="E107">
        <f t="shared" si="20"/>
        <v>0.99592862923872805</v>
      </c>
      <c r="F107">
        <f t="shared" si="21"/>
        <v>0</v>
      </c>
      <c r="G107">
        <f t="shared" si="22"/>
        <v>4939.647152227396</v>
      </c>
      <c r="H107">
        <f t="shared" si="23"/>
        <v>0</v>
      </c>
      <c r="I107" s="23">
        <f t="shared" si="25"/>
        <v>0.56554426990391482</v>
      </c>
      <c r="J107" s="9">
        <f t="shared" si="26"/>
        <v>173.67337751698582</v>
      </c>
      <c r="K107" s="9">
        <f t="shared" si="27"/>
        <v>0.74128488555753169</v>
      </c>
      <c r="L107" s="9">
        <f t="shared" si="28"/>
        <v>260.6219910772075</v>
      </c>
      <c r="M107" s="9">
        <f t="shared" si="29"/>
        <v>1.3058076979010831</v>
      </c>
      <c r="N107" s="9">
        <f t="shared" si="31"/>
        <v>609.32946190371536</v>
      </c>
      <c r="O107" s="9">
        <f t="shared" si="30"/>
        <v>1.3886252098073164</v>
      </c>
      <c r="P107" s="36">
        <f t="shared" si="32"/>
        <v>668.20682736647984</v>
      </c>
      <c r="Q107">
        <f t="shared" si="17"/>
        <v>0.76</v>
      </c>
    </row>
    <row r="108" spans="2:17" x14ac:dyDescent="0.5">
      <c r="B108">
        <f t="shared" si="24"/>
        <v>15.966796874999998</v>
      </c>
      <c r="C108">
        <f t="shared" si="18"/>
        <v>0.54354471948500827</v>
      </c>
      <c r="D108">
        <f t="shared" si="19"/>
        <v>0</v>
      </c>
      <c r="E108">
        <f t="shared" si="20"/>
        <v>0.99938638711170857</v>
      </c>
      <c r="F108">
        <f t="shared" si="21"/>
        <v>0</v>
      </c>
      <c r="G108">
        <f t="shared" si="22"/>
        <v>4955.8473256094821</v>
      </c>
      <c r="H108">
        <f t="shared" si="23"/>
        <v>0</v>
      </c>
      <c r="I108" s="24">
        <f t="shared" si="25"/>
        <v>0.57089011259850908</v>
      </c>
      <c r="J108" s="14">
        <f t="shared" si="26"/>
        <v>176.1416753329456</v>
      </c>
      <c r="K108" s="14">
        <f t="shared" si="27"/>
        <v>0.74819471513479552</v>
      </c>
      <c r="L108" s="14">
        <f t="shared" si="28"/>
        <v>264.27452138576842</v>
      </c>
      <c r="M108" s="14">
        <f t="shared" si="29"/>
        <v>1.3171773150865778</v>
      </c>
      <c r="N108" s="14">
        <f t="shared" si="31"/>
        <v>617.3048717229467</v>
      </c>
      <c r="O108" s="14">
        <f t="shared" si="30"/>
        <v>1.4006143987436357</v>
      </c>
      <c r="P108" s="37">
        <f t="shared" si="32"/>
        <v>676.87928094070151</v>
      </c>
      <c r="Q108">
        <f t="shared" si="17"/>
        <v>0.76</v>
      </c>
    </row>
    <row r="109" spans="2:17" x14ac:dyDescent="0.5">
      <c r="B109">
        <f t="shared" si="24"/>
        <v>16.179687499999996</v>
      </c>
      <c r="C109">
        <f t="shared" si="18"/>
        <v>0.55432296016714444</v>
      </c>
      <c r="D109">
        <f t="shared" si="19"/>
        <v>0</v>
      </c>
      <c r="E109">
        <f t="shared" si="20"/>
        <v>1.002844144984689</v>
      </c>
      <c r="F109">
        <f t="shared" si="21"/>
        <v>0</v>
      </c>
      <c r="G109">
        <f t="shared" si="22"/>
        <v>4971.6415439935035</v>
      </c>
      <c r="H109">
        <f t="shared" si="23"/>
        <v>0</v>
      </c>
      <c r="I109" s="23">
        <f t="shared" si="25"/>
        <v>0.57618081554161971</v>
      </c>
      <c r="J109" s="9">
        <f t="shared" si="26"/>
        <v>178.59591929520727</v>
      </c>
      <c r="K109" s="9">
        <f t="shared" si="27"/>
        <v>0.75503002758129911</v>
      </c>
      <c r="L109" s="9">
        <f t="shared" si="28"/>
        <v>267.90429514519849</v>
      </c>
      <c r="M109" s="9">
        <f t="shared" si="29"/>
        <v>1.3284265792636913</v>
      </c>
      <c r="N109" s="9">
        <f t="shared" si="31"/>
        <v>625.22980840666048</v>
      </c>
      <c r="O109" s="9">
        <f t="shared" si="30"/>
        <v>1.4124780823100627</v>
      </c>
      <c r="P109" s="36">
        <f t="shared" si="32"/>
        <v>685.49756569582166</v>
      </c>
      <c r="Q109">
        <f t="shared" si="17"/>
        <v>0.76</v>
      </c>
    </row>
    <row r="110" spans="2:17" x14ac:dyDescent="0.5">
      <c r="B110">
        <f t="shared" si="24"/>
        <v>16.392578124999996</v>
      </c>
      <c r="C110">
        <f t="shared" si="18"/>
        <v>0.56510120084928062</v>
      </c>
      <c r="D110">
        <f t="shared" si="19"/>
        <v>0</v>
      </c>
      <c r="E110">
        <f t="shared" si="20"/>
        <v>1.0063019028576696</v>
      </c>
      <c r="F110">
        <f t="shared" si="21"/>
        <v>0</v>
      </c>
      <c r="G110">
        <f t="shared" si="22"/>
        <v>4987.0442731569829</v>
      </c>
      <c r="H110">
        <f t="shared" si="23"/>
        <v>0</v>
      </c>
      <c r="I110" s="24">
        <f t="shared" si="25"/>
        <v>0.58141810946330597</v>
      </c>
      <c r="J110" s="14">
        <f t="shared" si="26"/>
        <v>181.03651159337204</v>
      </c>
      <c r="K110" s="14">
        <f t="shared" si="27"/>
        <v>0.7617932468786055</v>
      </c>
      <c r="L110" s="14">
        <f t="shared" si="28"/>
        <v>271.51199337822794</v>
      </c>
      <c r="M110" s="14">
        <f t="shared" si="29"/>
        <v>1.339559581044502</v>
      </c>
      <c r="N110" s="14">
        <f t="shared" si="31"/>
        <v>633.1059470336412</v>
      </c>
      <c r="O110" s="14">
        <f t="shared" si="30"/>
        <v>1.4242205042938461</v>
      </c>
      <c r="P110" s="37">
        <f t="shared" si="32"/>
        <v>694.06347696370153</v>
      </c>
      <c r="Q110">
        <f t="shared" si="17"/>
        <v>0.76</v>
      </c>
    </row>
    <row r="111" spans="2:17" x14ac:dyDescent="0.5">
      <c r="B111">
        <f t="shared" si="24"/>
        <v>16.605468749999996</v>
      </c>
      <c r="C111">
        <f t="shared" si="18"/>
        <v>0.5758794415314169</v>
      </c>
      <c r="D111">
        <f t="shared" si="19"/>
        <v>0</v>
      </c>
      <c r="E111">
        <f t="shared" si="20"/>
        <v>1.00975966073065</v>
      </c>
      <c r="F111">
        <f t="shared" si="21"/>
        <v>0</v>
      </c>
      <c r="G111">
        <f t="shared" si="22"/>
        <v>5002.0692324621195</v>
      </c>
      <c r="H111">
        <f t="shared" si="23"/>
        <v>0</v>
      </c>
      <c r="I111" s="23">
        <f t="shared" si="25"/>
        <v>0.58660363971114649</v>
      </c>
      <c r="J111" s="9">
        <f t="shared" si="26"/>
        <v>183.46383633069834</v>
      </c>
      <c r="K111" s="9">
        <f t="shared" si="27"/>
        <v>0.76848667718725572</v>
      </c>
      <c r="L111" s="9">
        <f t="shared" si="28"/>
        <v>275.09826716575577</v>
      </c>
      <c r="M111" s="9">
        <f t="shared" si="29"/>
        <v>1.3505801988751236</v>
      </c>
      <c r="N111" s="9">
        <f t="shared" si="31"/>
        <v>640.93488160861205</v>
      </c>
      <c r="O111" s="9">
        <f t="shared" si="30"/>
        <v>1.4358456886144371</v>
      </c>
      <c r="P111" s="36">
        <f t="shared" si="32"/>
        <v>702.57872283866573</v>
      </c>
      <c r="Q111">
        <f t="shared" si="17"/>
        <v>0.76</v>
      </c>
    </row>
    <row r="112" spans="2:17" x14ac:dyDescent="0.5">
      <c r="B112">
        <f t="shared" si="24"/>
        <v>16.818359374999996</v>
      </c>
      <c r="C112">
        <f t="shared" si="18"/>
        <v>0.58665768221355308</v>
      </c>
      <c r="D112">
        <f t="shared" si="19"/>
        <v>0</v>
      </c>
      <c r="E112">
        <f t="shared" si="20"/>
        <v>1.0132174186036307</v>
      </c>
      <c r="F112">
        <f t="shared" si="21"/>
        <v>0</v>
      </c>
      <c r="G112">
        <f t="shared" si="22"/>
        <v>5016.7294462364307</v>
      </c>
      <c r="H112">
        <f t="shared" si="23"/>
        <v>0</v>
      </c>
      <c r="I112" s="24">
        <f t="shared" si="25"/>
        <v>0.59173897189206359</v>
      </c>
      <c r="J112" s="14">
        <f t="shared" si="26"/>
        <v>185.87826061739145</v>
      </c>
      <c r="K112" s="14">
        <f t="shared" si="27"/>
        <v>0.77511251064247466</v>
      </c>
      <c r="L112" s="14">
        <f t="shared" si="28"/>
        <v>278.66373936505727</v>
      </c>
      <c r="M112" s="14">
        <f t="shared" si="29"/>
        <v>1.3614921134582516</v>
      </c>
      <c r="N112" s="14">
        <f t="shared" si="31"/>
        <v>648.71813015351177</v>
      </c>
      <c r="O112" s="14">
        <f t="shared" si="30"/>
        <v>1.4473574543074399</v>
      </c>
      <c r="P112" s="37">
        <f t="shared" si="32"/>
        <v>711.04492971015168</v>
      </c>
      <c r="Q112">
        <f t="shared" si="17"/>
        <v>0.76</v>
      </c>
    </row>
    <row r="113" spans="2:17" x14ac:dyDescent="0.5">
      <c r="B113">
        <f t="shared" si="24"/>
        <v>17.031249999999996</v>
      </c>
      <c r="C113">
        <f t="shared" si="18"/>
        <v>0.59743592289568936</v>
      </c>
      <c r="D113">
        <f t="shared" si="19"/>
        <v>0</v>
      </c>
      <c r="E113">
        <f t="shared" si="20"/>
        <v>1.0166751764766113</v>
      </c>
      <c r="F113">
        <f t="shared" si="21"/>
        <v>0</v>
      </c>
      <c r="G113">
        <f t="shared" si="22"/>
        <v>5031.0372907382171</v>
      </c>
      <c r="H113">
        <f t="shared" si="23"/>
        <v>0</v>
      </c>
      <c r="I113" s="23">
        <f t="shared" si="25"/>
        <v>0.59682559704943294</v>
      </c>
      <c r="J113" s="9">
        <f t="shared" si="26"/>
        <v>188.28013558072843</v>
      </c>
      <c r="K113" s="9">
        <f t="shared" si="27"/>
        <v>0.78167283452170366</v>
      </c>
      <c r="L113" s="9">
        <f t="shared" si="28"/>
        <v>282.20900620514192</v>
      </c>
      <c r="M113" s="9">
        <f t="shared" si="29"/>
        <v>1.3722988209707567</v>
      </c>
      <c r="N113" s="9">
        <f t="shared" si="31"/>
        <v>656.4571394054808</v>
      </c>
      <c r="O113" s="9">
        <f t="shared" si="30"/>
        <v>1.4587594292507076</v>
      </c>
      <c r="P113" s="36">
        <f t="shared" si="32"/>
        <v>719.46364736212843</v>
      </c>
      <c r="Q113">
        <f t="shared" si="17"/>
        <v>0.76</v>
      </c>
    </row>
    <row r="114" spans="2:17" x14ac:dyDescent="0.5">
      <c r="B114">
        <f t="shared" si="24"/>
        <v>17.244140624999996</v>
      </c>
      <c r="C114">
        <f t="shared" si="18"/>
        <v>0.60821416357782554</v>
      </c>
      <c r="D114">
        <f t="shared" si="19"/>
        <v>0</v>
      </c>
      <c r="E114">
        <f t="shared" si="20"/>
        <v>1.0201329343495917</v>
      </c>
      <c r="F114">
        <f t="shared" si="21"/>
        <v>0</v>
      </c>
      <c r="G114">
        <f t="shared" si="22"/>
        <v>5045.0045371592478</v>
      </c>
      <c r="H114">
        <f t="shared" si="23"/>
        <v>0</v>
      </c>
      <c r="I114" s="24">
        <f t="shared" si="25"/>
        <v>0.60186493642119121</v>
      </c>
      <c r="J114" s="14">
        <f t="shared" si="26"/>
        <v>190.6697972996601</v>
      </c>
      <c r="K114" s="14">
        <f t="shared" si="27"/>
        <v>0.78816963784438765</v>
      </c>
      <c r="L114" s="14">
        <f t="shared" si="28"/>
        <v>285.73463876990206</v>
      </c>
      <c r="M114" s="14">
        <f t="shared" si="29"/>
        <v>1.3830036451954946</v>
      </c>
      <c r="N114" s="14">
        <f t="shared" si="31"/>
        <v>664.15328915771659</v>
      </c>
      <c r="O114" s="14">
        <f t="shared" si="30"/>
        <v>1.4700550627577085</v>
      </c>
      <c r="P114" s="37">
        <f t="shared" si="32"/>
        <v>727.83635367971851</v>
      </c>
      <c r="Q114">
        <f t="shared" si="17"/>
        <v>0.76</v>
      </c>
    </row>
    <row r="115" spans="2:17" x14ac:dyDescent="0.5">
      <c r="B115">
        <f t="shared" si="24"/>
        <v>17.457031249999996</v>
      </c>
      <c r="C115">
        <f t="shared" si="18"/>
        <v>0.61899240425996171</v>
      </c>
      <c r="D115">
        <f t="shared" si="19"/>
        <v>0</v>
      </c>
      <c r="E115">
        <f t="shared" si="20"/>
        <v>1.0235906922225722</v>
      </c>
      <c r="F115">
        <f t="shared" si="21"/>
        <v>0</v>
      </c>
      <c r="G115">
        <f t="shared" si="22"/>
        <v>5058.6423910635285</v>
      </c>
      <c r="H115">
        <f t="shared" si="23"/>
        <v>0</v>
      </c>
      <c r="I115" s="23">
        <f t="shared" si="25"/>
        <v>0.60685834581944498</v>
      </c>
      <c r="J115" s="9">
        <f t="shared" si="26"/>
        <v>193.04756767071069</v>
      </c>
      <c r="K115" s="9">
        <f t="shared" si="27"/>
        <v>0.79460481745768974</v>
      </c>
      <c r="L115" s="9">
        <f t="shared" si="28"/>
        <v>289.24118437859818</v>
      </c>
      <c r="M115" s="9">
        <f t="shared" si="29"/>
        <v>1.3936097486729242</v>
      </c>
      <c r="N115" s="9">
        <f t="shared" si="31"/>
        <v>671.80789627550723</v>
      </c>
      <c r="O115" s="9">
        <f t="shared" si="30"/>
        <v>1.4812476371489425</v>
      </c>
      <c r="P115" s="36">
        <f t="shared" si="32"/>
        <v>736.16445899908911</v>
      </c>
      <c r="Q115">
        <f t="shared" si="17"/>
        <v>0.76</v>
      </c>
    </row>
    <row r="116" spans="2:17" x14ac:dyDescent="0.5">
      <c r="B116">
        <f t="shared" si="24"/>
        <v>17.669921874999996</v>
      </c>
      <c r="C116">
        <f t="shared" si="18"/>
        <v>0.629770644942098</v>
      </c>
      <c r="D116">
        <f t="shared" si="19"/>
        <v>0</v>
      </c>
      <c r="E116">
        <f t="shared" si="20"/>
        <v>1.0270484500955528</v>
      </c>
      <c r="F116">
        <f t="shared" si="21"/>
        <v>0</v>
      </c>
      <c r="G116">
        <f t="shared" si="22"/>
        <v>5071.96152861459</v>
      </c>
      <c r="H116">
        <f t="shared" si="23"/>
        <v>0</v>
      </c>
      <c r="I116" s="24">
        <f t="shared" si="25"/>
        <v>0.61180711966754098</v>
      </c>
      <c r="J116" s="14">
        <f t="shared" si="26"/>
        <v>195.41375521127219</v>
      </c>
      <c r="K116" s="14">
        <f t="shared" si="27"/>
        <v>0.80098018365590595</v>
      </c>
      <c r="L116" s="14">
        <f t="shared" si="28"/>
        <v>292.7291678722674</v>
      </c>
      <c r="M116" s="14">
        <f t="shared" si="29"/>
        <v>1.4041201429662629</v>
      </c>
      <c r="N116" s="14">
        <f t="shared" si="31"/>
        <v>679.42221841633784</v>
      </c>
      <c r="O116" s="14">
        <f t="shared" si="30"/>
        <v>1.4923402783996751</v>
      </c>
      <c r="P116" s="37">
        <f t="shared" si="32"/>
        <v>744.44931013281905</v>
      </c>
      <c r="Q116">
        <f t="shared" si="17"/>
        <v>0.76</v>
      </c>
    </row>
    <row r="117" spans="2:17" x14ac:dyDescent="0.5">
      <c r="B117">
        <f t="shared" si="24"/>
        <v>17.882812499999996</v>
      </c>
      <c r="C117">
        <f t="shared" si="18"/>
        <v>0.64054888562423429</v>
      </c>
      <c r="D117">
        <f t="shared" si="19"/>
        <v>0</v>
      </c>
      <c r="E117">
        <f t="shared" si="20"/>
        <v>1.0305062079685332</v>
      </c>
      <c r="F117">
        <f t="shared" si="21"/>
        <v>0</v>
      </c>
      <c r="G117">
        <f t="shared" si="22"/>
        <v>5084.9721299034545</v>
      </c>
      <c r="H117">
        <f t="shared" si="23"/>
        <v>0</v>
      </c>
      <c r="I117" s="23">
        <f t="shared" si="25"/>
        <v>0.61671249472659873</v>
      </c>
      <c r="J117" s="9">
        <f t="shared" si="26"/>
        <v>197.76865580575739</v>
      </c>
      <c r="K117" s="9">
        <f t="shared" si="27"/>
        <v>0.8072974653761964</v>
      </c>
      <c r="L117" s="9">
        <f t="shared" si="28"/>
        <v>296.19909281379199</v>
      </c>
      <c r="M117" s="9">
        <f t="shared" si="29"/>
        <v>1.4145376981235858</v>
      </c>
      <c r="N117" s="9">
        <f t="shared" si="31"/>
        <v>686.99745747999805</v>
      </c>
      <c r="O117" s="9">
        <f t="shared" si="30"/>
        <v>1.503335965951363</v>
      </c>
      <c r="P117" s="36">
        <f t="shared" si="32"/>
        <v>752.69219409957554</v>
      </c>
      <c r="Q117">
        <f t="shared" si="17"/>
        <v>0.76</v>
      </c>
    </row>
    <row r="118" spans="2:17" x14ac:dyDescent="0.5">
      <c r="B118">
        <f t="shared" si="24"/>
        <v>18.095703124999996</v>
      </c>
      <c r="C118">
        <f t="shared" si="18"/>
        <v>0.65132712630637046</v>
      </c>
      <c r="D118">
        <f t="shared" si="19"/>
        <v>0</v>
      </c>
      <c r="E118">
        <f t="shared" si="20"/>
        <v>1.0339639658415138</v>
      </c>
      <c r="F118">
        <f t="shared" si="21"/>
        <v>0</v>
      </c>
      <c r="G118">
        <f t="shared" si="22"/>
        <v>5097.6839096543445</v>
      </c>
      <c r="H118">
        <f t="shared" si="23"/>
        <v>0</v>
      </c>
      <c r="I118" s="24">
        <f t="shared" si="25"/>
        <v>0.62157565354003663</v>
      </c>
      <c r="J118" s="14">
        <f t="shared" si="26"/>
        <v>200.11255339951501</v>
      </c>
      <c r="K118" s="14">
        <f t="shared" si="27"/>
        <v>0.81355831500872489</v>
      </c>
      <c r="L118" s="14">
        <f t="shared" si="28"/>
        <v>299.65144260861575</v>
      </c>
      <c r="M118" s="14">
        <f t="shared" si="29"/>
        <v>1.4248651514112174</v>
      </c>
      <c r="N118" s="14">
        <f t="shared" si="31"/>
        <v>694.5347628119722</v>
      </c>
      <c r="O118" s="14">
        <f t="shared" si="30"/>
        <v>1.5142375417646032</v>
      </c>
      <c r="P118" s="37">
        <f t="shared" si="32"/>
        <v>760.89434158396182</v>
      </c>
      <c r="Q118">
        <f t="shared" si="17"/>
        <v>0.76</v>
      </c>
    </row>
    <row r="119" spans="2:17" x14ac:dyDescent="0.5">
      <c r="B119">
        <f t="shared" si="24"/>
        <v>18.308593749999996</v>
      </c>
      <c r="C119">
        <f t="shared" si="18"/>
        <v>0.66210536698850664</v>
      </c>
      <c r="D119">
        <f t="shared" si="19"/>
        <v>0</v>
      </c>
      <c r="E119">
        <f t="shared" si="20"/>
        <v>1.0374217237144943</v>
      </c>
      <c r="F119">
        <f t="shared" si="21"/>
        <v>0</v>
      </c>
      <c r="G119">
        <f t="shared" si="22"/>
        <v>5110.106145554556</v>
      </c>
      <c r="H119">
        <f t="shared" si="23"/>
        <v>0</v>
      </c>
      <c r="I119" s="23">
        <f t="shared" si="25"/>
        <v>0.6263977276215853</v>
      </c>
      <c r="J119" s="9">
        <f t="shared" si="26"/>
        <v>202.4457206449203</v>
      </c>
      <c r="K119" s="9">
        <f t="shared" si="27"/>
        <v>0.81976431285531459</v>
      </c>
      <c r="L119" s="9">
        <f t="shared" si="28"/>
        <v>303.08668155242418</v>
      </c>
      <c r="M119" s="9">
        <f t="shared" si="29"/>
        <v>1.4351051153848262</v>
      </c>
      <c r="N119" s="9">
        <f t="shared" si="31"/>
        <v>702.03523418106624</v>
      </c>
      <c r="O119" s="9">
        <f t="shared" si="30"/>
        <v>1.5250477186830917</v>
      </c>
      <c r="P119" s="36">
        <f t="shared" si="32"/>
        <v>769.05693014977089</v>
      </c>
      <c r="Q119">
        <f t="shared" si="17"/>
        <v>0.76</v>
      </c>
    </row>
    <row r="120" spans="2:17" x14ac:dyDescent="0.5">
      <c r="B120">
        <f t="shared" si="24"/>
        <v>18.521484374999996</v>
      </c>
      <c r="C120">
        <f t="shared" si="18"/>
        <v>0.67288360767064281</v>
      </c>
      <c r="D120">
        <f t="shared" si="19"/>
        <v>0</v>
      </c>
      <c r="E120">
        <f t="shared" si="20"/>
        <v>1.0408794815874749</v>
      </c>
      <c r="F120">
        <f t="shared" si="21"/>
        <v>0</v>
      </c>
      <c r="G120">
        <f t="shared" si="22"/>
        <v>5122.2477044281295</v>
      </c>
      <c r="H120">
        <f t="shared" si="23"/>
        <v>0</v>
      </c>
      <c r="I120" s="24">
        <f t="shared" si="25"/>
        <v>0.6311798004096052</v>
      </c>
      <c r="J120" s="14">
        <f t="shared" si="26"/>
        <v>204.76841950361322</v>
      </c>
      <c r="K120" s="14">
        <f t="shared" si="27"/>
        <v>0.82591697126723185</v>
      </c>
      <c r="L120" s="14">
        <f t="shared" si="28"/>
        <v>306.50525581151732</v>
      </c>
      <c r="M120" s="14">
        <f t="shared" si="29"/>
        <v>1.4452600853576547</v>
      </c>
      <c r="N120" s="14">
        <f t="shared" si="31"/>
        <v>709.49992455015979</v>
      </c>
      <c r="O120" s="14">
        <f t="shared" si="30"/>
        <v>1.5357690881707116</v>
      </c>
      <c r="P120" s="37">
        <f t="shared" si="32"/>
        <v>777.18108722754948</v>
      </c>
      <c r="Q120">
        <f t="shared" si="17"/>
        <v>0.76</v>
      </c>
    </row>
    <row r="121" spans="2:17" x14ac:dyDescent="0.5">
      <c r="B121">
        <f t="shared" si="24"/>
        <v>18.734374999999996</v>
      </c>
      <c r="C121">
        <f t="shared" si="18"/>
        <v>0.6836618483527791</v>
      </c>
      <c r="D121">
        <f t="shared" si="19"/>
        <v>0</v>
      </c>
      <c r="E121">
        <f t="shared" si="20"/>
        <v>1.0443372394604555</v>
      </c>
      <c r="F121">
        <f t="shared" si="21"/>
        <v>0</v>
      </c>
      <c r="G121">
        <f t="shared" si="22"/>
        <v>5134.1170664494539</v>
      </c>
      <c r="H121">
        <f t="shared" si="23"/>
        <v>0</v>
      </c>
      <c r="I121" s="23">
        <f t="shared" si="25"/>
        <v>0.63592291000817314</v>
      </c>
      <c r="J121" s="9">
        <f t="shared" si="26"/>
        <v>207.08090180847421</v>
      </c>
      <c r="K121" s="9">
        <f t="shared" si="27"/>
        <v>0.83201773848960392</v>
      </c>
      <c r="L121" s="9">
        <f t="shared" si="28"/>
        <v>309.90759434106894</v>
      </c>
      <c r="M121" s="9">
        <f t="shared" si="29"/>
        <v>1.4553324463191641</v>
      </c>
      <c r="N121" s="9">
        <f t="shared" si="31"/>
        <v>716.92984265714244</v>
      </c>
      <c r="O121" s="9">
        <f t="shared" si="30"/>
        <v>1.5464041274774345</v>
      </c>
      <c r="P121" s="36">
        <f t="shared" si="32"/>
        <v>785.26789289533895</v>
      </c>
      <c r="Q121">
        <f t="shared" si="17"/>
        <v>0.76</v>
      </c>
    </row>
    <row r="122" spans="2:17" x14ac:dyDescent="0.5">
      <c r="B122">
        <f t="shared" si="24"/>
        <v>18.947265624999996</v>
      </c>
      <c r="C122">
        <f t="shared" si="18"/>
        <v>0.69444008903491539</v>
      </c>
      <c r="D122">
        <f t="shared" si="19"/>
        <v>0</v>
      </c>
      <c r="E122">
        <f t="shared" si="20"/>
        <v>1.047794997333436</v>
      </c>
      <c r="F122">
        <f t="shared" si="21"/>
        <v>0</v>
      </c>
      <c r="G122">
        <f t="shared" si="22"/>
        <v>5145.722347572254</v>
      </c>
      <c r="H122">
        <f t="shared" si="23"/>
        <v>0</v>
      </c>
      <c r="I122" s="24">
        <f t="shared" si="25"/>
        <v>0.64062805173332193</v>
      </c>
      <c r="J122" s="14">
        <f t="shared" si="26"/>
        <v>209.38340978857974</v>
      </c>
      <c r="K122" s="14">
        <f t="shared" si="27"/>
        <v>0.83806800223724665</v>
      </c>
      <c r="L122" s="14">
        <f t="shared" si="28"/>
        <v>313.29410974599932</v>
      </c>
      <c r="M122" s="14">
        <f t="shared" si="29"/>
        <v>1.4653244793519447</v>
      </c>
      <c r="N122" s="14">
        <f t="shared" si="31"/>
        <v>724.3259554214593</v>
      </c>
      <c r="O122" s="14">
        <f t="shared" si="30"/>
        <v>1.5569552062839875</v>
      </c>
      <c r="P122" s="37">
        <f t="shared" si="32"/>
        <v>793.31838246960501</v>
      </c>
      <c r="Q122">
        <f t="shared" si="17"/>
        <v>0.76</v>
      </c>
    </row>
    <row r="123" spans="2:17" x14ac:dyDescent="0.5">
      <c r="B123">
        <f t="shared" si="24"/>
        <v>19.160156249999996</v>
      </c>
      <c r="C123">
        <f t="shared" si="18"/>
        <v>0.70521832971705156</v>
      </c>
      <c r="D123">
        <f t="shared" si="19"/>
        <v>0</v>
      </c>
      <c r="E123">
        <f t="shared" si="20"/>
        <v>1.0512527552064164</v>
      </c>
      <c r="F123">
        <f t="shared" si="21"/>
        <v>0</v>
      </c>
      <c r="G123">
        <f t="shared" si="22"/>
        <v>5157.0713203312525</v>
      </c>
      <c r="H123">
        <f t="shared" si="23"/>
        <v>0</v>
      </c>
      <c r="I123" s="23">
        <f t="shared" si="25"/>
        <v>0.64529618048097959</v>
      </c>
      <c r="J123" s="9">
        <f t="shared" si="26"/>
        <v>211.67617656007633</v>
      </c>
      <c r="K123" s="9">
        <f t="shared" si="27"/>
        <v>0.84406909302424504</v>
      </c>
      <c r="L123" s="9">
        <f t="shared" si="28"/>
        <v>316.66519908876114</v>
      </c>
      <c r="M123" s="9">
        <f t="shared" si="29"/>
        <v>1.475238367589939</v>
      </c>
      <c r="N123" s="9">
        <f t="shared" si="31"/>
        <v>731.6891901902377</v>
      </c>
      <c r="O123" s="9">
        <f t="shared" si="30"/>
        <v>1.5674245928702131</v>
      </c>
      <c r="P123" s="36">
        <f t="shared" si="32"/>
        <v>801.3335489217684</v>
      </c>
      <c r="Q123">
        <f t="shared" si="17"/>
        <v>0.76</v>
      </c>
    </row>
    <row r="124" spans="2:17" x14ac:dyDescent="0.5">
      <c r="B124">
        <f t="shared" si="24"/>
        <v>19.373046874999996</v>
      </c>
      <c r="C124">
        <f t="shared" si="18"/>
        <v>0.71599657039918774</v>
      </c>
      <c r="D124">
        <f t="shared" si="19"/>
        <v>0</v>
      </c>
      <c r="E124">
        <f t="shared" si="20"/>
        <v>1.054710513079397</v>
      </c>
      <c r="F124">
        <f t="shared" si="21"/>
        <v>0</v>
      </c>
      <c r="G124">
        <f t="shared" si="22"/>
        <v>5168.1714331577141</v>
      </c>
      <c r="H124">
        <f t="shared" si="23"/>
        <v>0</v>
      </c>
      <c r="I124" s="24">
        <f t="shared" si="25"/>
        <v>0.64992821293152314</v>
      </c>
      <c r="J124" s="14">
        <f t="shared" si="26"/>
        <v>213.95942658563763</v>
      </c>
      <c r="K124" s="14">
        <f t="shared" si="27"/>
        <v>0.85002228726747131</v>
      </c>
      <c r="L124" s="14">
        <f t="shared" si="28"/>
        <v>320.02124464796321</v>
      </c>
      <c r="M124" s="14">
        <f t="shared" si="29"/>
        <v>1.485076201756766</v>
      </c>
      <c r="N124" s="14">
        <f t="shared" si="31"/>
        <v>739.02043683667637</v>
      </c>
      <c r="O124" s="14">
        <f t="shared" si="30"/>
        <v>1.5778144598475743</v>
      </c>
      <c r="P124" s="37">
        <f t="shared" si="32"/>
        <v>809.31434513428212</v>
      </c>
      <c r="Q124">
        <f t="shared" si="17"/>
        <v>0.76</v>
      </c>
    </row>
    <row r="125" spans="2:17" x14ac:dyDescent="0.5">
      <c r="B125">
        <f t="shared" si="24"/>
        <v>19.585937499999996</v>
      </c>
      <c r="C125">
        <f t="shared" si="18"/>
        <v>0.72677481108132402</v>
      </c>
      <c r="D125">
        <f t="shared" si="19"/>
        <v>0</v>
      </c>
      <c r="E125">
        <f t="shared" si="20"/>
        <v>1.0581682709523776</v>
      </c>
      <c r="F125">
        <f t="shared" si="21"/>
        <v>0</v>
      </c>
      <c r="G125">
        <f t="shared" si="22"/>
        <v>5179.0298283358934</v>
      </c>
      <c r="H125">
        <f t="shared" si="23"/>
        <v>0</v>
      </c>
      <c r="I125" s="23">
        <f t="shared" si="25"/>
        <v>0.65452502960441317</v>
      </c>
      <c r="J125" s="9">
        <f t="shared" si="26"/>
        <v>216.23337610492473</v>
      </c>
      <c r="K125" s="9">
        <f t="shared" si="27"/>
        <v>0.85592881018230693</v>
      </c>
      <c r="L125" s="9">
        <f t="shared" si="28"/>
        <v>323.36261463141278</v>
      </c>
      <c r="M125" s="9">
        <f t="shared" si="29"/>
        <v>1.4948399853191456</v>
      </c>
      <c r="N125" s="9">
        <f t="shared" si="31"/>
        <v>746.32054972220317</v>
      </c>
      <c r="O125" s="9">
        <f t="shared" si="30"/>
        <v>1.5881268894922935</v>
      </c>
      <c r="P125" s="36">
        <f t="shared" si="32"/>
        <v>817.26168600891299</v>
      </c>
      <c r="Q125">
        <f t="shared" si="17"/>
        <v>0.76</v>
      </c>
    </row>
    <row r="126" spans="2:17" x14ac:dyDescent="0.5">
      <c r="B126">
        <f t="shared" si="24"/>
        <v>19.798828124999996</v>
      </c>
      <c r="C126">
        <f t="shared" si="18"/>
        <v>0.73755305176346031</v>
      </c>
      <c r="D126">
        <f t="shared" si="19"/>
        <v>0</v>
      </c>
      <c r="E126">
        <f t="shared" si="20"/>
        <v>1.0616260288253581</v>
      </c>
      <c r="F126">
        <f t="shared" si="21"/>
        <v>0</v>
      </c>
      <c r="G126">
        <f t="shared" si="22"/>
        <v>5189.6533587148087</v>
      </c>
      <c r="H126">
        <f t="shared" si="23"/>
        <v>0</v>
      </c>
      <c r="I126" s="24">
        <f t="shared" si="25"/>
        <v>0.65908747677508961</v>
      </c>
      <c r="J126" s="14">
        <f t="shared" si="26"/>
        <v>218.49823353825249</v>
      </c>
      <c r="K126" s="14">
        <f t="shared" si="27"/>
        <v>0.86178983848712198</v>
      </c>
      <c r="L126" s="14">
        <f t="shared" si="28"/>
        <v>326.68966384685353</v>
      </c>
      <c r="M126" s="14">
        <f t="shared" si="29"/>
        <v>1.5045316392870727</v>
      </c>
      <c r="N126" s="14">
        <f t="shared" si="31"/>
        <v>753.59034953288756</v>
      </c>
      <c r="O126" s="14">
        <f t="shared" si="30"/>
        <v>1.5983638787120893</v>
      </c>
      <c r="P126" s="37">
        <f t="shared" si="32"/>
        <v>825.17645043872722</v>
      </c>
      <c r="Q126">
        <f t="shared" si="17"/>
        <v>0.76</v>
      </c>
    </row>
    <row r="127" spans="2:17" x14ac:dyDescent="0.5">
      <c r="B127">
        <f t="shared" si="24"/>
        <v>20.011718749999996</v>
      </c>
      <c r="C127">
        <f t="shared" si="18"/>
        <v>0.74833129244559649</v>
      </c>
      <c r="D127">
        <f t="shared" si="19"/>
        <v>0</v>
      </c>
      <c r="E127">
        <f t="shared" si="20"/>
        <v>1.0650837866983385</v>
      </c>
      <c r="F127">
        <f t="shared" si="21"/>
        <v>0</v>
      </c>
      <c r="G127">
        <f t="shared" si="22"/>
        <v>5200.048603278603</v>
      </c>
      <c r="H127">
        <f t="shared" si="23"/>
        <v>0</v>
      </c>
      <c r="I127" s="23">
        <f t="shared" si="25"/>
        <v>0.66361636826515935</v>
      </c>
      <c r="J127" s="9">
        <f t="shared" si="26"/>
        <v>220.75419986546856</v>
      </c>
      <c r="K127" s="9">
        <f t="shared" si="27"/>
        <v>0.86760650293153441</v>
      </c>
      <c r="L127" s="9">
        <f t="shared" si="28"/>
        <v>330.00273433339896</v>
      </c>
      <c r="M127" s="9">
        <f t="shared" si="29"/>
        <v>1.5141530066893769</v>
      </c>
      <c r="N127" s="9">
        <f t="shared" si="31"/>
        <v>760.83062499964569</v>
      </c>
      <c r="O127" s="9">
        <f t="shared" si="30"/>
        <v>1.6085273436763368</v>
      </c>
      <c r="P127" s="36">
        <f t="shared" si="32"/>
        <v>833.05948315424553</v>
      </c>
      <c r="Q127">
        <f t="shared" si="17"/>
        <v>0.76</v>
      </c>
    </row>
    <row r="128" spans="2:17" x14ac:dyDescent="0.5">
      <c r="B128">
        <f t="shared" si="24"/>
        <v>20.224609374999996</v>
      </c>
      <c r="C128">
        <f t="shared" si="18"/>
        <v>0.75910953312773266</v>
      </c>
      <c r="D128">
        <f t="shared" si="19"/>
        <v>0</v>
      </c>
      <c r="E128">
        <f t="shared" si="20"/>
        <v>1.0685415445713191</v>
      </c>
      <c r="F128">
        <f t="shared" si="21"/>
        <v>0</v>
      </c>
      <c r="G128">
        <f t="shared" si="22"/>
        <v>5210.2218816688292</v>
      </c>
      <c r="H128">
        <f t="shared" si="23"/>
        <v>0</v>
      </c>
      <c r="I128" s="24">
        <f t="shared" si="25"/>
        <v>0.66811248711588078</v>
      </c>
      <c r="J128" s="14">
        <f t="shared" si="26"/>
        <v>223.00146898187546</v>
      </c>
      <c r="K128" s="14">
        <f t="shared" si="27"/>
        <v>0.87337989066210309</v>
      </c>
      <c r="L128" s="14">
        <f t="shared" si="28"/>
        <v>333.30215595641204</v>
      </c>
      <c r="M128" s="14">
        <f t="shared" si="29"/>
        <v>1.5237058567506336</v>
      </c>
      <c r="N128" s="14">
        <f t="shared" si="31"/>
        <v>768.0421345109454</v>
      </c>
      <c r="O128" s="14">
        <f t="shared" si="30"/>
        <v>1.6186191241366734</v>
      </c>
      <c r="P128" s="37">
        <f t="shared" si="32"/>
        <v>840.91159645329492</v>
      </c>
      <c r="Q128">
        <f t="shared" si="17"/>
        <v>0.76</v>
      </c>
    </row>
    <row r="129" spans="2:33" x14ac:dyDescent="0.5">
      <c r="B129">
        <f t="shared" si="24"/>
        <v>20.437499999999996</v>
      </c>
      <c r="C129">
        <f t="shared" si="18"/>
        <v>0.76988777380986884</v>
      </c>
      <c r="D129">
        <f t="shared" si="19"/>
        <v>0</v>
      </c>
      <c r="E129">
        <f t="shared" si="20"/>
        <v>1.0719993024442998</v>
      </c>
      <c r="F129">
        <f t="shared" si="21"/>
        <v>0</v>
      </c>
      <c r="G129">
        <f t="shared" si="22"/>
        <v>5220.1792677431176</v>
      </c>
      <c r="H129">
        <f t="shared" si="23"/>
        <v>0</v>
      </c>
      <c r="I129" s="23">
        <f t="shared" si="25"/>
        <v>0.67257658715403368</v>
      </c>
      <c r="J129" s="9">
        <f t="shared" si="26"/>
        <v>225.24022803286829</v>
      </c>
      <c r="K129" s="9">
        <f t="shared" si="27"/>
        <v>0.87911104743788226</v>
      </c>
      <c r="L129" s="9">
        <f t="shared" si="28"/>
        <v>336.5882469683558</v>
      </c>
      <c r="M129" s="9">
        <f t="shared" si="29"/>
        <v>1.5331918887929945</v>
      </c>
      <c r="N129" s="9">
        <f t="shared" si="31"/>
        <v>775.22560762596004</v>
      </c>
      <c r="O129" s="9">
        <f t="shared" si="30"/>
        <v>1.6286409874625689</v>
      </c>
      <c r="P129" s="36">
        <f t="shared" si="32"/>
        <v>848.73357182325481</v>
      </c>
      <c r="Q129">
        <f>P$4</f>
        <v>0.76</v>
      </c>
    </row>
    <row r="130" spans="2:33" x14ac:dyDescent="0.5">
      <c r="B130">
        <f t="shared" si="24"/>
        <v>20.650390624999996</v>
      </c>
      <c r="C130">
        <f t="shared" si="18"/>
        <v>0.78066601449200512</v>
      </c>
      <c r="D130">
        <f t="shared" si="19"/>
        <v>0</v>
      </c>
      <c r="E130">
        <f t="shared" si="20"/>
        <v>1.0754570603172802</v>
      </c>
      <c r="F130">
        <f t="shared" si="21"/>
        <v>0</v>
      </c>
      <c r="G130">
        <f t="shared" si="22"/>
        <v>5229.9266022468055</v>
      </c>
      <c r="H130">
        <f t="shared" si="23"/>
        <v>0</v>
      </c>
      <c r="I130" s="24">
        <f t="shared" si="25"/>
        <v>0.67700939445844244</v>
      </c>
      <c r="J130" s="14">
        <f t="shared" si="26"/>
        <v>227.47065772881794</v>
      </c>
      <c r="K130" s="14">
        <f t="shared" si="27"/>
        <v>0.88480097970716376</v>
      </c>
      <c r="L130" s="14">
        <f t="shared" si="28"/>
        <v>339.86131453793666</v>
      </c>
      <c r="M130" s="14">
        <f t="shared" si="29"/>
        <v>1.5426127358843671</v>
      </c>
      <c r="N130" s="14">
        <f t="shared" si="31"/>
        <v>782.38174649544339</v>
      </c>
      <c r="O130" s="14">
        <f t="shared" si="30"/>
        <v>1.6385946324141398</v>
      </c>
      <c r="P130" s="37">
        <f t="shared" si="32"/>
        <v>856.52616146363948</v>
      </c>
      <c r="Q130">
        <f>P$4</f>
        <v>0.76</v>
      </c>
    </row>
    <row r="131" spans="2:33" x14ac:dyDescent="0.5">
      <c r="B131">
        <f t="shared" si="24"/>
        <v>20.863281249999996</v>
      </c>
      <c r="C131">
        <f t="shared" si="18"/>
        <v>0.79144425517414141</v>
      </c>
      <c r="D131">
        <f t="shared" si="19"/>
        <v>0</v>
      </c>
      <c r="E131">
        <f t="shared" si="20"/>
        <v>1.0789148181902606</v>
      </c>
      <c r="F131">
        <f t="shared" si="21"/>
        <v>0</v>
      </c>
      <c r="G131">
        <f t="shared" si="22"/>
        <v>5239.4695046670395</v>
      </c>
      <c r="H131">
        <f t="shared" si="23"/>
        <v>0</v>
      </c>
      <c r="I131" s="23">
        <f t="shared" si="25"/>
        <v>0.68141160873468065</v>
      </c>
      <c r="J131" s="9">
        <f t="shared" si="26"/>
        <v>229.69293264160123</v>
      </c>
      <c r="K131" s="9">
        <f t="shared" si="27"/>
        <v>0.89045065655574029</v>
      </c>
      <c r="L131" s="9">
        <f t="shared" si="28"/>
        <v>343.12165524967702</v>
      </c>
      <c r="M131" s="9">
        <f t="shared" si="29"/>
        <v>1.5519699682524406</v>
      </c>
      <c r="N131" s="9">
        <f t="shared" si="31"/>
        <v>789.5112271969823</v>
      </c>
      <c r="O131" s="9">
        <f t="shared" si="30"/>
        <v>1.6484816926724766</v>
      </c>
      <c r="P131" s="36">
        <f t="shared" si="32"/>
        <v>864.29008971628127</v>
      </c>
      <c r="Q131">
        <f>P$4</f>
        <v>0.76</v>
      </c>
    </row>
    <row r="132" spans="2:33" x14ac:dyDescent="0.5">
      <c r="B132">
        <f t="shared" si="24"/>
        <v>21.076171874999996</v>
      </c>
      <c r="C132">
        <f t="shared" si="18"/>
        <v>0.80222249585627758</v>
      </c>
      <c r="D132">
        <f t="shared" si="19"/>
        <v>0</v>
      </c>
      <c r="E132">
        <f t="shared" si="20"/>
        <v>1.0823725760632412</v>
      </c>
      <c r="F132">
        <f t="shared" si="21"/>
        <v>0</v>
      </c>
      <c r="G132">
        <f t="shared" si="22"/>
        <v>5248.8133843325404</v>
      </c>
      <c r="H132">
        <f t="shared" si="23"/>
        <v>0</v>
      </c>
      <c r="I132" s="24">
        <f t="shared" si="25"/>
        <v>0.68578390460482652</v>
      </c>
      <c r="J132" s="14">
        <f t="shared" si="26"/>
        <v>231.90722148406275</v>
      </c>
      <c r="K132" s="14">
        <f t="shared" si="27"/>
        <v>0.89606101153613449</v>
      </c>
      <c r="L132" s="14">
        <f t="shared" si="28"/>
        <v>346.3695555758834</v>
      </c>
      <c r="M132" s="14">
        <f t="shared" si="29"/>
        <v>1.5612650964823329</v>
      </c>
      <c r="N132" s="14">
        <f t="shared" si="31"/>
        <v>796.61470099072608</v>
      </c>
      <c r="O132" s="14">
        <f t="shared" si="30"/>
        <v>1.6583037401459477</v>
      </c>
      <c r="P132" s="37">
        <f t="shared" si="32"/>
        <v>872.02605440976185</v>
      </c>
      <c r="Q132">
        <f>P$4</f>
        <v>0.76</v>
      </c>
    </row>
    <row r="133" spans="2:33" x14ac:dyDescent="0.5">
      <c r="B133">
        <f t="shared" si="24"/>
        <v>21.289062499999996</v>
      </c>
      <c r="C133">
        <f t="shared" si="18"/>
        <v>0.81300073653841376</v>
      </c>
      <c r="D133">
        <f t="shared" si="19"/>
        <v>0</v>
      </c>
      <c r="E133">
        <f t="shared" si="20"/>
        <v>1.0858303339362219</v>
      </c>
      <c r="F133">
        <f t="shared" si="21"/>
        <v>0</v>
      </c>
      <c r="G133">
        <f t="shared" si="22"/>
        <v>5257.9634508165536</v>
      </c>
      <c r="H133">
        <f t="shared" si="23"/>
        <v>0</v>
      </c>
      <c r="I133" s="23">
        <f t="shared" si="25"/>
        <v>0.6901269328185391</v>
      </c>
      <c r="J133" s="9">
        <f t="shared" si="26"/>
        <v>234.11368737358879</v>
      </c>
      <c r="K133" s="9">
        <f t="shared" si="27"/>
        <v>0.90163294438643249</v>
      </c>
      <c r="L133" s="9">
        <f t="shared" si="28"/>
        <v>349.60529232282738</v>
      </c>
      <c r="M133" s="9">
        <f>SQRT(IF(C133&gt;0,C133,C133)/((1+(1.67^2)*(0.000059578*(IF(K$4&gt;0,K$4,G133)-5780)+(1.6707/10^9)*((IF(K$4&gt;0,K$4,G133)-5780)^2)-(3.0058/10^12)*((IF(K$4&gt;0,K$4,G133)-5780)^3)-(5.1925/10^16)*((IF(K$4&gt;0,K$4,G133)-5780)^4)))*0.36)+IF(D133&gt;0,D133,D133)/((1+(1.67^2)*(0.000059578*(IF(K$6&gt;0,K$6,H133)-5780)+(1.6707/10^9)*((IF(K$6&gt;0,K$6,H133)-5780)^2)-(3.0058/10^12)*((IF(K$6&gt;0,K$6,H133)-5780)^3)-(5.1925/10^16)*((IF(K$6&gt;0,K$6,H133)-5780)^4)))*0.36))</f>
        <v>1.5704995745140782</v>
      </c>
      <c r="N133" s="9">
        <f t="shared" si="31"/>
        <v>803.69279550119336</v>
      </c>
      <c r="O133" s="9">
        <f t="shared" si="30"/>
        <v>1.6680622880693239</v>
      </c>
      <c r="P133" s="36">
        <f t="shared" si="32"/>
        <v>879.73472812419016</v>
      </c>
      <c r="Q133">
        <f>P$4</f>
        <v>0.76</v>
      </c>
    </row>
    <row r="137" spans="2:33" x14ac:dyDescent="0.5">
      <c r="B137" t="s">
        <v>336</v>
      </c>
    </row>
    <row r="138" spans="2:33" x14ac:dyDescent="0.5">
      <c r="B138" t="s">
        <v>337</v>
      </c>
      <c r="J138" t="s">
        <v>338</v>
      </c>
      <c r="R138" t="s">
        <v>339</v>
      </c>
      <c r="Z138" t="s">
        <v>340</v>
      </c>
    </row>
    <row r="139" spans="2:33" x14ac:dyDescent="0.5">
      <c r="B139" t="s">
        <v>341</v>
      </c>
      <c r="C139" t="s">
        <v>342</v>
      </c>
      <c r="D139" t="s">
        <v>343</v>
      </c>
      <c r="E139" t="s">
        <v>344</v>
      </c>
      <c r="F139" t="s">
        <v>345</v>
      </c>
      <c r="G139" t="s">
        <v>346</v>
      </c>
      <c r="H139" t="s">
        <v>347</v>
      </c>
      <c r="I139" t="s">
        <v>287</v>
      </c>
      <c r="J139" t="s">
        <v>341</v>
      </c>
      <c r="K139" t="s">
        <v>342</v>
      </c>
      <c r="L139" t="s">
        <v>343</v>
      </c>
      <c r="M139" t="s">
        <v>344</v>
      </c>
      <c r="N139" t="s">
        <v>345</v>
      </c>
      <c r="O139" t="s">
        <v>346</v>
      </c>
      <c r="P139" t="s">
        <v>347</v>
      </c>
      <c r="Q139" t="s">
        <v>287</v>
      </c>
      <c r="R139" t="s">
        <v>341</v>
      </c>
      <c r="S139" t="s">
        <v>342</v>
      </c>
      <c r="T139" t="s">
        <v>343</v>
      </c>
      <c r="U139" t="s">
        <v>344</v>
      </c>
      <c r="V139" t="s">
        <v>345</v>
      </c>
      <c r="W139" t="s">
        <v>346</v>
      </c>
      <c r="X139" t="s">
        <v>347</v>
      </c>
      <c r="Y139" t="s">
        <v>287</v>
      </c>
      <c r="Z139" t="s">
        <v>341</v>
      </c>
      <c r="AA139" t="s">
        <v>342</v>
      </c>
      <c r="AB139" t="s">
        <v>343</v>
      </c>
      <c r="AC139" t="s">
        <v>344</v>
      </c>
      <c r="AD139" t="s">
        <v>345</v>
      </c>
      <c r="AE139" t="s">
        <v>346</v>
      </c>
      <c r="AF139" t="s">
        <v>347</v>
      </c>
      <c r="AG139" t="s">
        <v>287</v>
      </c>
    </row>
    <row r="140" spans="2:33" x14ac:dyDescent="0.5">
      <c r="B140">
        <f>IF(O$33&gt;$P$4,0,INDEX($B$33:$B$133,MATCH($P$4,O$33:O$133,1)))</f>
        <v>0</v>
      </c>
      <c r="C140">
        <f>IF(B140&gt;$E$5,"N/A",IF(B140&lt;12.6,IF($E$4&lt;0.45,-0.0009502+0.0001695*B140-0.001583*$E$4-(4.403/10^6)*B140^2-0.003114*$E$4*B140+0.2553*$E$4^2+(6.739/10^5)*B140^2*$E$4+0.01549*B140*$E$4^2-0.6876*$E$4^3-0.0002243*B140^2*$E$4^2-0.01762*B140*$E$4^3+0.9136*$E$4^4,-2.245+0.7376*B140+16.03*$E$4-0.02348*B140^2-4.596*B140*$E$4-44.2*$E$4^2+0.1212*B140^2*$E$4+10.5*B140*$E$4^2+59.23*$E$4^3-0.2047*B140^2*$E$4^2-10.43*B140*$E$4^3-38.59*$E$4^4+0.1132*B140^2*$E$4^3+3.82*B140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B140-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0.23782879999999285</v>
      </c>
      <c r="D140">
        <f>IF($E$6&gt;0,IF(B140&gt;$E$7,"N/A",IF(B140&lt;12.6,IF($E$6&lt;0.45,-0.0009502+0.0001695*B140-0.001583*$E$6-(4.403/10^6)*B140^2-0.003114*$E$6*B140+0.2553*$E$6^2+(6.739/10^5)*B140^2*$E$6+0.01549*B140*$E$6^2-0.6876*$E$6^3-0.0002243*B140^2*$E$6^2-0.01762*B140*$E$6^3+0.9136*$E$6^4,-2.245+0.7376*B140+16.03*$E$6-0.02348*B140^2-4.596*B140*$E$6-44.2*$E$6^2+0.1212*B140^2*$E$6+10.5*B140*$E$6^2+59.23*$E$6^3-0.2047*B140^2*$E$6^2-10.43*B140*$E$6^3-38.59*$E$6^4+0.1132*B140^2*$E$6^3+3.82*B140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B140-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E140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B140/$E$5+(17.04116*$E$4^2.5+62.63268*$E$4^6.5+86.77444*$E$4^11-3.413124*$E$4^19+5.031012*$E$4^19.5)/(0.1209713+30.7257*$E$4^2+155.3054*$E$4^8.5+$E$4^18.5+0.8999767*$E$4^19.5)</f>
        <v>0.74005454663816894</v>
      </c>
      <c r="F140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B140/$E$7+(17.04116*$E$6^2.5+62.63268*$E$6^6.5+86.77444*$E$6^11-3.413124*$E$6^19+5.031012*$E$6^19.5)/(0.1209713+30.7257*$E$6^2+155.3054*$E$6^8.5+$E$6^18.5+0.8999767*$E$6^19.5),0)</f>
        <v>0</v>
      </c>
      <c r="G140">
        <f>SQRT((33292900/(E140))*SQRT(C140))</f>
        <v>4683.9263621391801</v>
      </c>
      <c r="H140">
        <f>IF($E$6&gt;0,SQRT((33292900/(F140))*SQRT(D140)),0)</f>
        <v>0</v>
      </c>
      <c r="I140">
        <f>SQRT(IF(C140&gt;0,C140,C140)/((1+(1.77^2)*(0.000054471*(IF($K$4&gt;0,K$4,G140)-5780)+(1.5275/10^9)*((IF(K$4&gt;0,K$4,G140)-5780)^2)-(2.1709/10^12)*((IF(K$4&gt;0,K$4,G140)-5780)^3)-(3.8282/10^16)*((IF(K$4&gt;0,K$4,G140)-5780)^4)))*0.32)+IF(D140&gt;0,D140,D140)/((1+(1.77^2)*(0.000054471*(IF(K$6&gt;0,K$6,H140)-5780)+(1.5275/10^9)*((IF(K$6&gt;0,K$6,H140)-5780)^2)-(2.1709/10^12)*((IF(K$6&gt;0,K$6,H140)-5780)^3)-(3.8282/10^16)*((IF(K$6&gt;0,K$6,H140)-5780)^4)))*0.32))</f>
        <v>0.94860737540548945</v>
      </c>
      <c r="J140">
        <f>IF(M$33&gt;$P$4,0,INDEX($B$33:$B$133,MATCH($P$4,M$33:M$133,1)))</f>
        <v>0</v>
      </c>
      <c r="K140">
        <f>IF(J140&gt;$E$5,"N/A",IF(J140&lt;12.6,IF($E$4&lt;0.45,-0.0009502+0.0001695*J140-0.001583*$E$4-(4.403/10^6)*J140^2-0.003114*$E$4*J140+0.2553*$E$4^2+(6.739/10^5)*J140^2*$E$4+0.01549*J140*$E$4^2-0.6876*$E$4^3-0.0002243*J140^2*$E$4^2-0.01762*J140*$E$4^3+0.9136*$E$4^4,-2.245+0.7376*J140+16.03*$E$4-0.02348*J140^2-4.596*J140*$E$4-44.2*$E$4^2+0.1212*J140^2*$E$4+10.5*J140*$E$4^2+59.23*$E$4^3-0.2047*J140^2*$E$4^2-10.43*J140*$E$4^3-38.59*$E$4^4+0.1132*J140^2*$E$4^3+3.82*J140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J140-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0.23782879999999285</v>
      </c>
      <c r="L140">
        <f>IF($E$6&gt;0,IF(J140&gt;$E$7,"N/A",IF(J140&lt;12.6,IF($E$6&lt;0.45,-0.0009502+0.0001695*J140-0.001583*$E$6-(4.403/10^6)*J140^2-0.003114*$E$6*J140+0.2553*$E$6^2+(6.739/10^5)*J140^2*$E$6+0.01549*J140*$E$6^2-0.6876*$E$6^3-0.0002243*J140^2*$E$6^2-0.01762*J140*$E$6^3+0.9136*$E$6^4,-2.245+0.7376*J140+16.03*$E$6-0.02348*J140^2-4.596*J140*$E$6-44.2*$E$6^2+0.1212*J140^2*$E$6+10.5*J140*$E$6^2+59.23*$E$6^3-0.2047*J140^2*$E$6^2-10.43*J140*$E$6^3-38.59*$E$6^4+0.1132*J140^2*$E$6^3+3.82*J140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J140-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M140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J140/$E$5+(17.04116*$E$4^2.5+62.63268*$E$4^6.5+86.77444*$E$4^11-3.413124*$E$4^19+5.031012*$E$4^19.5)/(0.1209713+30.7257*$E$4^2+155.3054*$E$4^8.5+$E$4^18.5+0.8999767*$E$4^19.5)</f>
        <v>0.74005454663816894</v>
      </c>
      <c r="N140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J140/$E$7+(17.04116*$E$6^2.5+62.63268*$E$6^6.5+86.77444*$E$6^11-3.413124*$E$6^19+5.031012*$E$6^19.5)/(0.1209713+30.7257*$E$6^2+155.3054*$E$6^8.5+$E$6^18.5+0.8999767*$E$6^19.5),0)</f>
        <v>0</v>
      </c>
      <c r="O140">
        <f>SQRT((33292900/(M140))*SQRT(K140))</f>
        <v>4683.9263621391801</v>
      </c>
      <c r="P140">
        <f>IF($E$6&gt;0,SQRT((33292900/(N140))*SQRT(L140)),0)</f>
        <v>0</v>
      </c>
      <c r="Q140">
        <f>SQRT(IF(K140&gt;0,K140,K140)/((1+(1.67^2)*(0.000059578*(IF(K$4&gt;0,K$4,O140)-5780)+(1.6707/10^9)*((IF(K$4&gt;0,K$4,O140)-5780)^2)-(3.0058/10^12)*((IF(K$4&gt;0,K$4,O140)-5780)^3)-(5.1925/10^16)*((IF(K$4&gt;0,K$4,O140)-5780)^4)))*0.36)+IF(L140&gt;0,L140,L140)/((1+(1.67^2)*(0.000059578*(IF(K$6&gt;0,K$6,P140)-5780)+(1.6707/10^9)*((IF(K$6&gt;0,K$6,P140)-5780)^2)-(3.0058/10^12)*((IF(K$6&gt;0,K$6,P140)-5780)^3)-(5.1925/10^16)*((IF(K$6&gt;0,K$6,P140)-5780)^4)))*0.36))</f>
        <v>0.89085744734942196</v>
      </c>
      <c r="R140">
        <f>IF(K$133&lt;$P$4,$B$133,INDEX($B$33:$B$133,MATCH($P$4,K$33:K$133,1)))</f>
        <v>16.179687499999996</v>
      </c>
      <c r="S140">
        <f>IF(R140&gt;$E$5,"N/A",IF(R140&lt;12.6,IF($E$4&lt;0.45,-0.0009502+0.0001695*R140-0.001583*$E$4-(4.403/10^6)*R140^2-0.003114*$E$4*R140+0.2553*$E$4^2+(6.739/10^5)*R140^2*$E$4+0.01549*R140*$E$4^2-0.6876*$E$4^3-0.0002243*R140^2*$E$4^2-0.01762*R140*$E$4^3+0.9136*$E$4^4,-2.245+0.7376*R140+16.03*$E$4-0.02348*R140^2-4.596*R140*$E$4-44.2*$E$4^2+0.1212*R140^2*$E$4+10.5*R140*$E$4^2+59.23*$E$4^3-0.2047*R140^2*$E$4^2-10.43*R140*$E$4^3-38.59*$E$4^4+0.1132*R140^2*$E$4^3+3.82*R140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R140-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0.56580032335465069</v>
      </c>
      <c r="T140">
        <f>IF($E$6&gt;0,IF(R140&gt;$E$7,"N/A",IF(R140&lt;12.6,IF($E$6&lt;0.45,-0.0009502+0.0001695*R140-0.001583*$E$6-(4.403/10^6)*R140^2-0.003114*$E$6*R140+0.2553*$E$6^2+(6.739/10^5)*R140^2*$E$6+0.01549*R140*$E$6^2-0.6876*$E$6^3-0.0002243*R140^2*$E$6^2-0.01762*R140*$E$6^3+0.9136*$E$6^4,-2.245+0.7376*R140+16.03*$E$6-0.02348*R140^2-4.596*R140*$E$6-44.2*$E$6^2+0.1212*R140^2*$E$6+10.5*R140*$E$6^2+59.23*$E$6^3-0.2047*R140^2*$E$6^2-10.43*R140*$E$6^3-38.59*$E$6^4+0.1132*R140^2*$E$6^3+3.82*R140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140-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140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140/$E$5+(17.04116*$E$4^2.5+62.63268*$E$4^6.5+86.77444*$E$4^11-3.413124*$E$4^19+5.031012*$E$4^19.5)/(0.1209713+30.7257*$E$4^2+155.3054*$E$4^8.5+$E$4^18.5+0.8999767*$E$4^19.5)</f>
        <v>1.002844144984689</v>
      </c>
      <c r="V140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140/$E$7+(17.04116*$E$6^2.5+62.63268*$E$6^6.5+86.77444*$E$6^11-3.413124*$E$6^19+5.031012*$E$6^19.5)/(0.1209713+30.7257*$E$6^2+155.3054*$E$6^8.5+$E$6^18.5+0.8999767*$E$6^19.5),0)</f>
        <v>0</v>
      </c>
      <c r="W140">
        <f>SQRT((33292900/(U140))*SQRT(S140))</f>
        <v>4997.1788057317754</v>
      </c>
      <c r="X140">
        <f>IF($E$6&gt;0,SQRT((33292900/(V140))*SQRT(T140)),0)</f>
        <v>0</v>
      </c>
      <c r="Y140">
        <f>SQRT(IF(S140&gt;0,S140,S140)/((1+(0.97^2)*(0.00012456*(IF($K$4&gt;0,$K$4,W140)-5780)+(1.4612/10^8)*((IF($K$4&gt;0,$K$4,W140)-5780)^2)-(7.6345/10^12)*((IF(K$4&gt;0,K$4,W140)-5780)^3)-(1.7511/10^15)*((IF(K$4&gt;0,K$4,W140)-5780)^4)))*1.06)+IF(T140&gt;0,T140,T140)/((1+(0.97^2)*(0.00012456*(IF(K$6&gt;0,K$6,X140)-5780)+(1.4612/10^8)*((IF(K$6&gt;0,K$6,X140)-5780)^2)-(7.6345/10^12)*((IF(K$6&gt;0,K$6,X140)-5780)^3)-(1.7511/10^15)*((IF(K$6&gt;0,K$6,X140)-5780)^4)))*1.06))</f>
        <v>0.76190559079954634</v>
      </c>
      <c r="Z140">
        <f>IF(I$133&lt;$P$4,$B$133,INDEX($B$33:$B$133,MATCH($P$4,I$33:I$133,1)))</f>
        <v>21.289062499999996</v>
      </c>
      <c r="AA140">
        <f>IF(Z140&gt;$E$5,"N/A",IF(Z140&lt;12.6,IF($E$4&lt;0.45,-0.0009502+0.0001695*Z140-0.001583*$E$4-(4.403/10^6)*Z140^2-0.003114*$E$4*Z140+0.2553*$E$4^2+(6.739/10^5)*Z140^2*$E$4+0.01549*Z140*$E$4^2-0.6876*$E$4^3-0.0002243*Z140^2*$E$4^2-0.01762*Z140*$E$4^3+0.9136*$E$4^4,-2.245+0.7376*Z140+16.03*$E$4-0.02348*Z140^2-4.596*Z140*$E$4-44.2*$E$4^2+0.1212*Z140^2*$E$4+10.5*Z140*$E$4^2+59.23*$E$4^3-0.2047*Z140^2*$E$4^2-10.43*Z140*$E$4^3-38.59*$E$4^4+0.1132*Z140^2*$E$4^3+3.82*Z140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Z140-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0.84086001924715337</v>
      </c>
      <c r="AB140">
        <f>IF($E$6&gt;0,IF(Z140&gt;$E$7,"N/A",IF(Z140&lt;12.6,IF($E$6&lt;0.45,-0.0009502+0.0001695*Z140-0.001583*$E$6-(4.403/10^6)*Z140^2-0.003114*$E$6*Z140+0.2553*$E$6^2+(6.739/10^5)*Z140^2*$E$6+0.01549*Z140*$E$6^2-0.6876*$E$6^3-0.0002243*Z140^2*$E$6^2-0.01762*Z140*$E$6^3+0.9136*$E$6^4,-2.245+0.7376*Z140+16.03*$E$6-0.02348*Z140^2-4.596*Z140*$E$6-44.2*$E$6^2+0.1212*Z140^2*$E$6+10.5*Z140*$E$6^2+59.23*$E$6^3-0.2047*Z140^2*$E$6^2-10.43*Z140*$E$6^3-38.59*$E$6^4+0.1132*Z140^2*$E$6^3+3.82*Z140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Z140-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AC140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Z140/$E$5+(17.04116*$E$4^2.5+62.63268*$E$4^6.5+86.77444*$E$4^11-3.413124*$E$4^19+5.031012*$E$4^19.5)/(0.1209713+30.7257*$E$4^2+155.3054*$E$4^8.5+$E$4^18.5+0.8999767*$E$4^19.5)</f>
        <v>1.0858303339362219</v>
      </c>
      <c r="AD140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Z140/$E$7+(17.04116*$E$6^2.5+62.63268*$E$6^6.5+86.77444*$E$6^11-3.413124*$E$6^19+5.031012*$E$6^19.5)/(0.1209713+30.7257*$E$6^2+155.3054*$E$6^8.5+$E$6^18.5+0.8999767*$E$6^19.5),0)</f>
        <v>0</v>
      </c>
      <c r="AE140">
        <f>SQRT((33292900/(AC140))*SQRT(AA140))</f>
        <v>5302.4398907978921</v>
      </c>
      <c r="AF140">
        <f>IF($E$6&gt;0,SQRT((33292900/(AD140))*SQRT(AB140)),0)</f>
        <v>0</v>
      </c>
      <c r="AG140">
        <f>SQRT(IF(AA140&gt;0,AA140,AA140)/((1+(0.75^2)*(0.00014335*(IF($K$4&gt;0,$K$4,$AE140)-5780)+(3.3954/10^9)*((IF($K$4&gt;0,$K$4,$AE140)-5780)^2)-(7.6364/10^12)*((IF($K$4&gt;0,$K$4,$AE140)-5780)^3)-(1.195/10^15)*((IF($K$4&gt;0,$K$4,$AE140)-5780)^4)))*1.78)+IF(AB140&gt;0,AB140,AB140)/((1+(0.75^2)*(0.00014335*(IF($K$6&gt;0,$K$6,$AF140)-5780)+(3.3954/10^9)*((IF($K$6&gt;0,$K$6,$AF140)-5780)^2)-(7.6364/10^12)*((IF($K$6&gt;0,$K$6,$AF140)-5780)^3)-(1.195/10^15)*((IF($K$6&gt;0,$K$6,$AF140)-5780)^4)))*1.78))</f>
        <v>0.7006206148917008</v>
      </c>
    </row>
    <row r="141" spans="2:33" x14ac:dyDescent="0.5">
      <c r="B141">
        <f>B140+IF(I140&gt;$P$4,-1,1)*($B$133-$B$132)/2</f>
        <v>-0.1064453125</v>
      </c>
      <c r="C141">
        <f>IF(B141&gt;$E$5,"N/A",IF(B141&lt;12.6,IF($E$4&lt;0.45,-0.0009502+0.0001695*B141-0.001583*$E$4-(4.403/10^6)*B141^2-0.003114*$E$4*B141+0.2553*$E$4^2+(6.739/10^5)*B141^2*$E$4+0.01549*B141*$E$4^2-0.6876*$E$4^3-0.0002243*B141^2*$E$4^2-0.01762*B141*$E$4^3+0.9136*$E$4^4,-2.245+0.7376*B141+16.03*$E$4-0.02348*B141^2-4.596*B141*$E$4-44.2*$E$4^2+0.1212*B141^2*$E$4+10.5*B141*$E$4^2+59.23*$E$4^3-0.2047*B141^2*$E$4^2-10.43*B141*$E$4^3-38.59*$E$4^4+0.1132*B141^2*$E$4^3+3.82*B141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B141-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0.23726823919219475</v>
      </c>
      <c r="D141">
        <f>IF($E$6&gt;0,IF(B141&gt;$E$7,"N/A",IF(B141&lt;12.6,IF($E$6&lt;0.45,-0.0009502+0.0001695*B141-0.001583*$E$6-(4.403/10^6)*B141^2-0.003114*$E$6*B141+0.2553*$E$6^2+(6.739/10^5)*B141^2*$E$6+0.01549*B141*$E$6^2-0.6876*$E$6^3-0.0002243*B141^2*$E$6^2-0.01762*B141*$E$6^3+0.9136*$E$6^4,-2.245+0.7376*B141+16.03*$E$6-0.02348*B141^2-4.596*B141*$E$6-44.2*$E$6^2+0.1212*B141^2*$E$6+10.5*B141*$E$6^2+59.23*$E$6^3-0.2047*B141^2*$E$6^2-10.43*B141*$E$6^3-38.59*$E$6^4+0.1132*B141^2*$E$6^3+3.82*B141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B141-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E141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B141/$E$5+(17.04116*$E$4^2.5+62.63268*$E$4^6.5+86.77444*$E$4^11-3.413124*$E$4^19+5.031012*$E$4^19.5)/(0.1209713+30.7257*$E$4^2+155.3054*$E$4^8.5+$E$4^18.5+0.8999767*$E$4^19.5)</f>
        <v>0.73832566770167862</v>
      </c>
      <c r="F141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B141/$E$7+(17.04116*$E$6^2.5+62.63268*$E$6^6.5+86.77444*$E$6^11-3.413124*$E$6^19+5.031012*$E$6^19.5)/(0.1209713+30.7257*$E$6^2+155.3054*$E$6^8.5+$E$6^18.5+0.8999767*$E$6^19.5),0)</f>
        <v>0</v>
      </c>
      <c r="G141">
        <f>SQRT((33292900/(E141))*SQRT(C141))</f>
        <v>4686.6414752429373</v>
      </c>
      <c r="H141">
        <f t="shared" ref="H141:H204" si="33">IF($E$6&gt;0,SQRT((33292900/(F141))*SQRT(D141)),0)</f>
        <v>0</v>
      </c>
      <c r="I141">
        <f>SQRT(IF(C141&gt;0,C141,C141)/((1+(1.77^2)*(0.000054471*(IF($K$4&gt;0,K$4,G141)-5780)+(1.5275/10^9)*((IF(K$4&gt;0,K$4,G141)-5780)^2)-(2.1709/10^12)*((IF(K$4&gt;0,K$4,G141)-5780)^3)-(3.8282/10^16)*((IF(K$4&gt;0,K$4,G141)-5780)^4)))*0.32)+IF(D141&gt;0,D141,D141)/((1+(1.77^2)*(0.000054471*(IF(K$6&gt;0,K$6,H141)-5780)+(1.5275/10^9)*((IF(K$6&gt;0,K$6,H141)-5780)^2)-(2.1709/10^12)*((IF(K$6&gt;0,K$6,H141)-5780)^3)-(3.8282/10^16)*((IF(K$6&gt;0,K$6,H141)-5780)^4)))*0.32))</f>
        <v>0.94726769115974696</v>
      </c>
      <c r="J141">
        <f>J140+IF(Q140&gt;$P$4,-1,1)*($B$133-$B$132)/2</f>
        <v>-0.1064453125</v>
      </c>
      <c r="K141">
        <f>IF(J141&gt;$E$5,"N/A",IF(J141&lt;12.6,IF($E$4&lt;0.45,-0.0009502+0.0001695*J141-0.001583*$E$4-(4.403/10^6)*J141^2-0.003114*$E$4*J141+0.2553*$E$4^2+(6.739/10^5)*J141^2*$E$4+0.01549*J141*$E$4^2-0.6876*$E$4^3-0.0002243*J141^2*$E$4^2-0.01762*J141*$E$4^3+0.9136*$E$4^4,-2.245+0.7376*J141+16.03*$E$4-0.02348*J141^2-4.596*J141*$E$4-44.2*$E$4^2+0.1212*J141^2*$E$4+10.5*J141*$E$4^2+59.23*$E$4^3-0.2047*J141^2*$E$4^2-10.43*J141*$E$4^3-38.59*$E$4^4+0.1132*J141^2*$E$4^3+3.82*J141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J141-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0.23726823919219475</v>
      </c>
      <c r="L141">
        <f>IF($E$6&gt;0,IF(J141&gt;$E$7,"N/A",IF(J141&lt;12.6,IF($E$6&lt;0.45,-0.0009502+0.0001695*J141-0.001583*$E$6-(4.403/10^6)*J141^2-0.003114*$E$6*J141+0.2553*$E$6^2+(6.739/10^5)*J141^2*$E$6+0.01549*J141*$E$6^2-0.6876*$E$6^3-0.0002243*J141^2*$E$6^2-0.01762*J141*$E$6^3+0.9136*$E$6^4,-2.245+0.7376*J141+16.03*$E$6-0.02348*J141^2-4.596*J141*$E$6-44.2*$E$6^2+0.1212*J141^2*$E$6+10.5*J141*$E$6^2+59.23*$E$6^3-0.2047*J141^2*$E$6^2-10.43*J141*$E$6^3-38.59*$E$6^4+0.1132*J141^2*$E$6^3+3.82*J141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J141-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M141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J141/$E$5+(17.04116*$E$4^2.5+62.63268*$E$4^6.5+86.77444*$E$4^11-3.413124*$E$4^19+5.031012*$E$4^19.5)/(0.1209713+30.7257*$E$4^2+155.3054*$E$4^8.5+$E$4^18.5+0.8999767*$E$4^19.5)</f>
        <v>0.73832566770167862</v>
      </c>
      <c r="N141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J141/$E$7+(17.04116*$E$6^2.5+62.63268*$E$6^6.5+86.77444*$E$6^11-3.413124*$E$6^19+5.031012*$E$6^19.5)/(0.1209713+30.7257*$E$6^2+155.3054*$E$6^8.5+$E$6^18.5+0.8999767*$E$6^19.5),0)</f>
        <v>0</v>
      </c>
      <c r="O141">
        <f>SQRT((33292900/(M141))*SQRT(K141))</f>
        <v>4686.6414752429373</v>
      </c>
      <c r="P141">
        <f t="shared" ref="P141:P204" si="34">IF($E$6&gt;0,SQRT((33292900/(N141))*SQRT(L141)),0)</f>
        <v>0</v>
      </c>
      <c r="Q141">
        <f>SQRT(IF(K141&gt;0,K141,K141)/((1+(1.67^2)*(0.000059578*(IF(K$4&gt;0,K$4,O141)-5780)+(1.6707/10^9)*((IF(K$4&gt;0,K$4,O141)-5780)^2)-(3.0058/10^12)*((IF(K$4&gt;0,K$4,O141)-5780)^3)-(5.1925/10^16)*((IF(K$4&gt;0,K$4,O141)-5780)^4)))*0.36)+IF(L141&gt;0,L141,L141)/((1+(1.67^2)*(0.000059578*(IF(K$6&gt;0,K$6,P141)-5780)+(1.6707/10^9)*((IF(K$6&gt;0,K$6,P141)-5780)^2)-(3.0058/10^12)*((IF(K$6&gt;0,K$6,P141)-5780)^3)-(5.1925/10^16)*((IF(K$6&gt;0,K$6,P141)-5780)^4)))*0.36))</f>
        <v>0.88961341294004526</v>
      </c>
      <c r="R141">
        <f>R140+IF(Y140&gt;$P$4,-1,1)*($B$133-$B$132)/2</f>
        <v>16.073242187499996</v>
      </c>
      <c r="S141">
        <f>IF(R141&gt;$E$5,"N/A",IF(R141&lt;12.6,IF($E$4&lt;0.45,-0.0009502+0.0001695*R141-0.001583*$E$4-(4.403/10^6)*R141^2-0.003114*$E$4*R141+0.2553*$E$4^2+(6.739/10^5)*R141^2*$E$4+0.01549*R141*$E$4^2-0.6876*$E$4^3-0.0002243*R141^2*$E$4^2-0.01762*R141*$E$4^3+0.9136*$E$4^4,-2.245+0.7376*R141+16.03*$E$4-0.02348*R141^2-4.596*R141*$E$4-44.2*$E$4^2+0.1212*R141^2*$E$4+10.5*R141*$E$4^2+59.23*$E$4^3-0.2047*R141^2*$E$4^2-10.43*R141*$E$4^3-38.59*$E$4^4+0.1132*R141^2*$E$4^3+3.82*R141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R141-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0.56006991302355691</v>
      </c>
      <c r="T141">
        <f>IF($E$6&gt;0,IF(R141&gt;$E$7,"N/A",IF(R141&lt;12.6,IF($E$6&lt;0.45,-0.0009502+0.0001695*R141-0.001583*$E$6-(4.403/10^6)*R141^2-0.003114*$E$6*R141+0.2553*$E$6^2+(6.739/10^5)*R141^2*$E$6+0.01549*R141*$E$6^2-0.6876*$E$6^3-0.0002243*R141^2*$E$6^2-0.01762*R141*$E$6^3+0.9136*$E$6^4,-2.245+0.7376*R141+16.03*$E$6-0.02348*R141^2-4.596*R141*$E$6-44.2*$E$6^2+0.1212*R141^2*$E$6+10.5*R141*$E$6^2+59.23*$E$6^3-0.2047*R141^2*$E$6^2-10.43*R141*$E$6^3-38.59*$E$6^4+0.1132*R141^2*$E$6^3+3.82*R141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141-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141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141/$E$5+(17.04116*$E$4^2.5+62.63268*$E$4^6.5+86.77444*$E$4^11-3.413124*$E$4^19+5.031012*$E$4^19.5)/(0.1209713+30.7257*$E$4^2+155.3054*$E$4^8.5+$E$4^18.5+0.8999767*$E$4^19.5)</f>
        <v>1.0011152660481988</v>
      </c>
      <c r="V141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141/$E$7+(17.04116*$E$6^2.5+62.63268*$E$6^6.5+86.77444*$E$6^11-3.413124*$E$6^19+5.031012*$E$6^19.5)/(0.1209713+30.7257*$E$6^2+155.3054*$E$6^8.5+$E$6^18.5+0.8999767*$E$6^19.5),0)</f>
        <v>0</v>
      </c>
      <c r="W141">
        <f>SQRT((33292900/(U141))*SQRT(S141))</f>
        <v>4988.7797642113428</v>
      </c>
      <c r="X141">
        <f t="shared" ref="X141:X204" si="35">IF($E$6&gt;0,SQRT((33292900/(V141))*SQRT(T141)),0)</f>
        <v>0</v>
      </c>
      <c r="Y141">
        <f>SQRT(IF(S141&gt;0,S141,S141)/((1+(0.97^2)*(0.00012456*(IF($K$4&gt;0,$K$4,W141)-5780)+(1.4612/10^8)*((IF($K$4&gt;0,$K$4,W141)-5780)^2)-(7.6345/10^12)*((IF(K$4&gt;0,K$4,W141)-5780)^3)-(1.7511/10^15)*((IF(K$4&gt;0,K$4,W141)-5780)^4)))*1.06)+IF(T141&gt;0,T141,T141)/((1+(0.97^2)*(0.00012456*(IF(K$6&gt;0,K$6,X141)-5780)+(1.4612/10^8)*((IF(K$6&gt;0,K$6,X141)-5780)^2)-(7.6345/10^12)*((IF(K$6&gt;0,K$6,X141)-5780)^3)-(1.7511/10^15)*((IF(K$6&gt;0,K$6,X141)-5780)^4)))*1.06))</f>
        <v>0.75833340401084148</v>
      </c>
      <c r="Z141">
        <f>Z140+IF(AG140&gt;$P$4,-1,1)*($B$133-$B$132)/2</f>
        <v>21.395507812499996</v>
      </c>
      <c r="AA141" t="str">
        <f>IF(Z141&gt;$E$5,"N/A",IF(Z141&lt;12.6,IF($E$4&lt;0.45,-0.0009502+0.0001695*Z141-0.001583*$E$4-(4.403/10^6)*Z141^2-0.003114*$E$4*Z141+0.2553*$E$4^2+(6.739/10^5)*Z141^2*$E$4+0.01549*Z141*$E$4^2-0.6876*$E$4^3-0.0002243*Z141^2*$E$4^2-0.01762*Z141*$E$4^3+0.9136*$E$4^4,-2.245+0.7376*Z141+16.03*$E$4-0.02348*Z141^2-4.596*Z141*$E$4-44.2*$E$4^2+0.1212*Z141^2*$E$4+10.5*Z141*$E$4^2+59.23*$E$4^3-0.2047*Z141^2*$E$4^2-10.43*Z141*$E$4^3-38.59*$E$4^4+0.1132*Z141^2*$E$4^3+3.82*Z141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Z141-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N/A</v>
      </c>
      <c r="AB141">
        <f>IF($E$6&gt;0,IF(Z141&gt;$E$7,"N/A",IF(Z141&lt;12.6,IF($E$6&lt;0.45,-0.0009502+0.0001695*Z141-0.001583*$E$6-(4.403/10^6)*Z141^2-0.003114*$E$6*Z141+0.2553*$E$6^2+(6.739/10^5)*Z141^2*$E$6+0.01549*Z141*$E$6^2-0.6876*$E$6^3-0.0002243*Z141^2*$E$6^2-0.01762*Z141*$E$6^3+0.9136*$E$6^4,-2.245+0.7376*Z141+16.03*$E$6-0.02348*Z141^2-4.596*Z141*$E$6-44.2*$E$6^2+0.1212*Z141^2*$E$6+10.5*Z141*$E$6^2+59.23*$E$6^3-0.2047*Z141^2*$E$6^2-10.43*Z141*$E$6^3-38.59*$E$6^4+0.1132*Z141^2*$E$6^3+3.82*Z141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Z141-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AC141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Z141/$E$5+(17.04116*$E$4^2.5+62.63268*$E$4^6.5+86.77444*$E$4^11-3.413124*$E$4^19+5.031012*$E$4^19.5)/(0.1209713+30.7257*$E$4^2+155.3054*$E$4^8.5+$E$4^18.5+0.8999767*$E$4^19.5)</f>
        <v>1.0875592128727121</v>
      </c>
      <c r="AD141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Z141/$E$7+(17.04116*$E$6^2.5+62.63268*$E$6^6.5+86.77444*$E$6^11-3.413124*$E$6^19+5.031012*$E$6^19.5)/(0.1209713+30.7257*$E$6^2+155.3054*$E$6^8.5+$E$6^18.5+0.8999767*$E$6^19.5),0)</f>
        <v>0</v>
      </c>
      <c r="AE141" t="e">
        <f>SQRT((33292900/(AC141))*SQRT(AA141))</f>
        <v>#VALUE!</v>
      </c>
      <c r="AF141">
        <f t="shared" ref="AF141:AF204" si="36">IF($E$6&gt;0,SQRT((33292900/(AD141))*SQRT(AB141)),0)</f>
        <v>0</v>
      </c>
      <c r="AG141" t="e">
        <f>SQRT(IF(AA141&gt;0,AA141,AA141)/((1+(0.75^2)*(0.00014335*(IF($K$4&gt;0,$K$4,$AE141)-5780)+(3.3954/10^9)*((IF($K$4&gt;0,$K$4,$AE141)-5780)^2)-(7.6364/10^12)*((IF($K$4&gt;0,$K$4,$AE141)-5780)^3)-(1.195/10^15)*((IF($K$4&gt;0,$K$4,$AE141)-5780)^4)))*1.78)+IF(AB141&gt;0,AB141,AB141)/((1+(0.75^2)*(0.00014335*(IF($K$6&gt;0,$K$6,$AF141)-5780)+(3.3954/10^9)*((IF($K$6&gt;0,$K$6,$AF141)-5780)^2)-(7.6364/10^12)*((IF($K$6&gt;0,$K$6,$AF141)-5780)^3)-(1.195/10^15)*((IF($K$6&gt;0,$K$6,$AF141)-5780)^4)))*1.78))</f>
        <v>#VALUE!</v>
      </c>
    </row>
    <row r="142" spans="2:33" x14ac:dyDescent="0.5">
      <c r="B142">
        <f>IF(I141=$P$4,B141,B141+IF(I141&gt;$P$4,-1,1)*ABS(B141-B140)*IF(ABS(I141-$P$4)&gt;ABS(I140-$P$4),0.5,1))</f>
        <v>-0.212890625</v>
      </c>
      <c r="C142">
        <f>IF(B142&gt;$E$5,"N/A",IF(B142&lt;12.6,IF($E$4&lt;0.45,-0.0009502+0.0001695*B142-0.001583*$E$4-(4.403/10^6)*B142^2-0.003114*$E$4*B142+0.2553*$E$4^2+(6.739/10^5)*B142^2*$E$4+0.01549*B142*$E$4^2-0.6876*$E$4^3-0.0002243*B142^2*$E$4^2-0.01762*B142*$E$4^3+0.9136*$E$4^4,-2.245+0.7376*B142+16.03*$E$4-0.02348*B142^2-4.596*B142*$E$4-44.2*$E$4^2+0.1212*B142^2*$E$4+10.5*B142*$E$4^2+59.23*$E$4^3-0.2047*B142^2*$E$4^2-10.43*B142*$E$4^3-38.59*$E$4^4+0.1132*B142^2*$E$4^3+3.82*B142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B142-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0.23671743176879412</v>
      </c>
      <c r="D142">
        <f>IF($E$6&gt;0,IF(B142&gt;$E$7,"N/A",IF(B142&lt;12.6,IF($E$6&lt;0.45,-0.0009502+0.0001695*B142-0.001583*$E$6-(4.403/10^6)*B142^2-0.003114*$E$6*B142+0.2553*$E$6^2+(6.739/10^5)*B142^2*$E$6+0.01549*B142*$E$6^2-0.6876*$E$6^3-0.0002243*B142^2*$E$6^2-0.01762*B142*$E$6^3+0.9136*$E$6^4,-2.245+0.7376*B142+16.03*$E$6-0.02348*B142^2-4.596*B142*$E$6-44.2*$E$6^2+0.1212*B142^2*$E$6+10.5*B142*$E$6^2+59.23*$E$6^3-0.2047*B142^2*$E$6^2-10.43*B142*$E$6^3-38.59*$E$6^4+0.1132*B142^2*$E$6^3+3.82*B142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B142-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E142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B142/$E$5+(17.04116*$E$4^2.5+62.63268*$E$4^6.5+86.77444*$E$4^11-3.413124*$E$4^19+5.031012*$E$4^19.5)/(0.1209713+30.7257*$E$4^2+155.3054*$E$4^8.5+$E$4^18.5+0.8999767*$E$4^19.5)</f>
        <v>0.73659678876518841</v>
      </c>
      <c r="F142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B142/$E$7+(17.04116*$E$6^2.5+62.63268*$E$6^6.5+86.77444*$E$6^11-3.413124*$E$6^19+5.031012*$E$6^19.5)/(0.1209713+30.7257*$E$6^2+155.3054*$E$6^8.5+$E$6^18.5+0.8999767*$E$6^19.5),0)</f>
        <v>0</v>
      </c>
      <c r="G142">
        <f>SQRT((33292900/(E142))*SQRT(C142))</f>
        <v>4689.4127797012598</v>
      </c>
      <c r="H142">
        <f t="shared" si="33"/>
        <v>0</v>
      </c>
      <c r="I142">
        <f>SQRT(IF(C142&gt;0,C142,C142)/((1+(1.77^2)*(0.000054471*(IF($K$4&gt;0,K$4,G142)-5780)+(1.5275/10^9)*((IF(K$4&gt;0,K$4,G142)-5780)^2)-(2.1709/10^12)*((IF(K$4&gt;0,K$4,G142)-5780)^3)-(3.8282/10^16)*((IF(K$4&gt;0,K$4,G142)-5780)^4)))*0.32)+IF(D142&gt;0,D142,D142)/((1+(1.77^2)*(0.000054471*(IF(K$6&gt;0,K$6,H142)-5780)+(1.5275/10^9)*((IF(K$6&gt;0,K$6,H142)-5780)^2)-(2.1709/10^12)*((IF(K$6&gt;0,K$6,H142)-5780)^3)-(3.8282/10^16)*((IF(K$6&gt;0,K$6,H142)-5780)^4)))*0.32))</f>
        <v>0.94594212347177542</v>
      </c>
      <c r="J142">
        <f>IF(Q141=$P$4,J141,J141+IF(Q141&gt;$P$4,-1,1)*ABS(J141-J140)*IF(ABS(Q141-$P$4)&gt;ABS(Q140-$P$4),0.5,1))</f>
        <v>-0.212890625</v>
      </c>
      <c r="K142">
        <f>IF(J142&gt;$E$5,"N/A",IF(J142&lt;12.6,IF($E$4&lt;0.45,-0.0009502+0.0001695*J142-0.001583*$E$4-(4.403/10^6)*J142^2-0.003114*$E$4*J142+0.2553*$E$4^2+(6.739/10^5)*J142^2*$E$4+0.01549*J142*$E$4^2-0.6876*$E$4^3-0.0002243*J142^2*$E$4^2-0.01762*J142*$E$4^3+0.9136*$E$4^4,-2.245+0.7376*J142+16.03*$E$4-0.02348*J142^2-4.596*J142*$E$4-44.2*$E$4^2+0.1212*J142^2*$E$4+10.5*J142*$E$4^2+59.23*$E$4^3-0.2047*J142^2*$E$4^2-10.43*J142*$E$4^3-38.59*$E$4^4+0.1132*J142^2*$E$4^3+3.82*J142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J142-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0.23671743176879412</v>
      </c>
      <c r="L142">
        <f>IF($E$6&gt;0,IF(J142&gt;$E$7,"N/A",IF(J142&lt;12.6,IF($E$6&lt;0.45,-0.0009502+0.0001695*J142-0.001583*$E$6-(4.403/10^6)*J142^2-0.003114*$E$6*J142+0.2553*$E$6^2+(6.739/10^5)*J142^2*$E$6+0.01549*J142*$E$6^2-0.6876*$E$6^3-0.0002243*J142^2*$E$6^2-0.01762*J142*$E$6^3+0.9136*$E$6^4,-2.245+0.7376*J142+16.03*$E$6-0.02348*J142^2-4.596*J142*$E$6-44.2*$E$6^2+0.1212*J142^2*$E$6+10.5*J142*$E$6^2+59.23*$E$6^3-0.2047*J142^2*$E$6^2-10.43*J142*$E$6^3-38.59*$E$6^4+0.1132*J142^2*$E$6^3+3.82*J142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J142-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M142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J142/$E$5+(17.04116*$E$4^2.5+62.63268*$E$4^6.5+86.77444*$E$4^11-3.413124*$E$4^19+5.031012*$E$4^19.5)/(0.1209713+30.7257*$E$4^2+155.3054*$E$4^8.5+$E$4^18.5+0.8999767*$E$4^19.5)</f>
        <v>0.73659678876518841</v>
      </c>
      <c r="N142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J142/$E$7+(17.04116*$E$6^2.5+62.63268*$E$6^6.5+86.77444*$E$6^11-3.413124*$E$6^19+5.031012*$E$6^19.5)/(0.1209713+30.7257*$E$6^2+155.3054*$E$6^8.5+$E$6^18.5+0.8999767*$E$6^19.5),0)</f>
        <v>0</v>
      </c>
      <c r="O142">
        <f>SQRT((33292900/(M142))*SQRT(K142))</f>
        <v>4689.4127797012598</v>
      </c>
      <c r="P142">
        <f t="shared" si="34"/>
        <v>0</v>
      </c>
      <c r="Q142">
        <f>SQRT(IF(K142&gt;0,K142,K142)/((1+(1.67^2)*(0.000059578*(IF(K$4&gt;0,K$4,O142)-5780)+(1.6707/10^9)*((IF(K$4&gt;0,K$4,O142)-5780)^2)-(3.0058/10^12)*((IF(K$4&gt;0,K$4,O142)-5780)^3)-(5.1925/10^16)*((IF(K$4&gt;0,K$4,O142)-5780)^4)))*0.36)+IF(L142&gt;0,L142,L142)/((1+(1.67^2)*(0.000059578*(IF(K$6&gt;0,K$6,P142)-5780)+(1.6707/10^9)*((IF(K$6&gt;0,K$6,P142)-5780)^2)-(3.0058/10^12)*((IF(K$6&gt;0,K$6,P142)-5780)^3)-(5.1925/10^16)*((IF(K$6&gt;0,K$6,P142)-5780)^4)))*0.36))</f>
        <v>0.88838284923784483</v>
      </c>
      <c r="R142">
        <f>IF(Y141=$P$4,R141,R141+IF(Y141&gt;$P$4,-1,1)*ABS(R141-R140)*IF(ABS(Y141-$P$4)&gt;ABS(Y140-$P$4),0.5,1))</f>
        <v>16.179687499999996</v>
      </c>
      <c r="S142">
        <f>IF(R142&gt;$E$5,"N/A",IF(R142&lt;12.6,IF($E$4&lt;0.45,-0.0009502+0.0001695*R142-0.001583*$E$4-(4.403/10^6)*R142^2-0.003114*$E$4*R142+0.2553*$E$4^2+(6.739/10^5)*R142^2*$E$4+0.01549*R142*$E$4^2-0.6876*$E$4^3-0.0002243*R142^2*$E$4^2-0.01762*R142*$E$4^3+0.9136*$E$4^4,-2.245+0.7376*R142+16.03*$E$4-0.02348*R142^2-4.596*R142*$E$4-44.2*$E$4^2+0.1212*R142^2*$E$4+10.5*R142*$E$4^2+59.23*$E$4^3-0.2047*R142^2*$E$4^2-10.43*R142*$E$4^3-38.59*$E$4^4+0.1132*R142^2*$E$4^3+3.82*R142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R142-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0.56580032335465069</v>
      </c>
      <c r="T142">
        <f>IF($E$6&gt;0,IF(R142&gt;$E$7,"N/A",IF(R142&lt;12.6,IF($E$6&lt;0.45,-0.0009502+0.0001695*R142-0.001583*$E$6-(4.403/10^6)*R142^2-0.003114*$E$6*R142+0.2553*$E$6^2+(6.739/10^5)*R142^2*$E$6+0.01549*R142*$E$6^2-0.6876*$E$6^3-0.0002243*R142^2*$E$6^2-0.01762*R142*$E$6^3+0.9136*$E$6^4,-2.245+0.7376*R142+16.03*$E$6-0.02348*R142^2-4.596*R142*$E$6-44.2*$E$6^2+0.1212*R142^2*$E$6+10.5*R142*$E$6^2+59.23*$E$6^3-0.2047*R142^2*$E$6^2-10.43*R142*$E$6^3-38.59*$E$6^4+0.1132*R142^2*$E$6^3+3.82*R142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142-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142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142/$E$5+(17.04116*$E$4^2.5+62.63268*$E$4^6.5+86.77444*$E$4^11-3.413124*$E$4^19+5.031012*$E$4^19.5)/(0.1209713+30.7257*$E$4^2+155.3054*$E$4^8.5+$E$4^18.5+0.8999767*$E$4^19.5)</f>
        <v>1.002844144984689</v>
      </c>
      <c r="V142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142/$E$7+(17.04116*$E$6^2.5+62.63268*$E$6^6.5+86.77444*$E$6^11-3.413124*$E$6^19+5.031012*$E$6^19.5)/(0.1209713+30.7257*$E$6^2+155.3054*$E$6^8.5+$E$6^18.5+0.8999767*$E$6^19.5),0)</f>
        <v>0</v>
      </c>
      <c r="W142">
        <f>SQRT((33292900/(U142))*SQRT(S142))</f>
        <v>4997.1788057317754</v>
      </c>
      <c r="X142">
        <f t="shared" si="35"/>
        <v>0</v>
      </c>
      <c r="Y142">
        <f>SQRT(IF(S142&gt;0,S142,S142)/((1+(0.97^2)*(0.00012456*(IF($K$4&gt;0,$K$4,W142)-5780)+(1.4612/10^8)*((IF($K$4&gt;0,$K$4,W142)-5780)^2)-(7.6345/10^12)*((IF(K$4&gt;0,K$4,W142)-5780)^3)-(1.7511/10^15)*((IF(K$4&gt;0,K$4,W142)-5780)^4)))*1.06)+IF(T142&gt;0,T142,T142)/((1+(0.97^2)*(0.00012456*(IF(K$6&gt;0,K$6,X142)-5780)+(1.4612/10^8)*((IF(K$6&gt;0,K$6,X142)-5780)^2)-(7.6345/10^12)*((IF(K$6&gt;0,K$6,X142)-5780)^3)-(1.7511/10^15)*((IF(K$6&gt;0,K$6,X142)-5780)^4)))*1.06))</f>
        <v>0.76190559079954634</v>
      </c>
      <c r="Z142" t="e">
        <f>IF(AG141=$P$4,Z141,Z141+IF(AG141&gt;$P$4,-1,1)*ABS(Z141-Z140)*IF(ABS(AG141-$P$4)&gt;ABS(AG140-$P$4),0.5,1))</f>
        <v>#VALUE!</v>
      </c>
      <c r="AA142" t="e">
        <f>IF(Z142&gt;$E$5,"N/A",IF(Z142&lt;12.6,IF($E$4&lt;0.45,-0.0009502+0.0001695*Z142-0.001583*$E$4-(4.403/10^6)*Z142^2-0.003114*$E$4*Z142+0.2553*$E$4^2+(6.739/10^5)*Z142^2*$E$4+0.01549*Z142*$E$4^2-0.6876*$E$4^3-0.0002243*Z142^2*$E$4^2-0.01762*Z142*$E$4^3+0.9136*$E$4^4,-2.245+0.7376*Z142+16.03*$E$4-0.02348*Z142^2-4.596*Z142*$E$4-44.2*$E$4^2+0.1212*Z142^2*$E$4+10.5*Z142*$E$4^2+59.23*$E$4^3-0.2047*Z142^2*$E$4^2-10.43*Z142*$E$4^3-38.59*$E$4^4+0.1132*Z142^2*$E$4^3+3.82*Z142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Z142-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AB142">
        <f>IF($E$6&gt;0,IF(Z142&gt;$E$7,"N/A",IF(Z142&lt;12.6,IF($E$6&lt;0.45,-0.0009502+0.0001695*Z142-0.001583*$E$6-(4.403/10^6)*Z142^2-0.003114*$E$6*Z142+0.2553*$E$6^2+(6.739/10^5)*Z142^2*$E$6+0.01549*Z142*$E$6^2-0.6876*$E$6^3-0.0002243*Z142^2*$E$6^2-0.01762*Z142*$E$6^3+0.9136*$E$6^4,-2.245+0.7376*Z142+16.03*$E$6-0.02348*Z142^2-4.596*Z142*$E$6-44.2*$E$6^2+0.1212*Z142^2*$E$6+10.5*Z142*$E$6^2+59.23*$E$6^3-0.2047*Z142^2*$E$6^2-10.43*Z142*$E$6^3-38.59*$E$6^4+0.1132*Z142^2*$E$6^3+3.82*Z142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Z142-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AC142" t="e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Z142/$E$5+(17.04116*$E$4^2.5+62.63268*$E$4^6.5+86.77444*$E$4^11-3.413124*$E$4^19+5.031012*$E$4^19.5)/(0.1209713+30.7257*$E$4^2+155.3054*$E$4^8.5+$E$4^18.5+0.8999767*$E$4^19.5)</f>
        <v>#VALUE!</v>
      </c>
      <c r="AD142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Z142/$E$7+(17.04116*$E$6^2.5+62.63268*$E$6^6.5+86.77444*$E$6^11-3.413124*$E$6^19+5.031012*$E$6^19.5)/(0.1209713+30.7257*$E$6^2+155.3054*$E$6^8.5+$E$6^18.5+0.8999767*$E$6^19.5),0)</f>
        <v>0</v>
      </c>
      <c r="AE142" t="e">
        <f>SQRT((33292900/(AC142))*SQRT(AA142))</f>
        <v>#VALUE!</v>
      </c>
      <c r="AF142">
        <f t="shared" si="36"/>
        <v>0</v>
      </c>
      <c r="AG142" t="e">
        <f>SQRT(IF(AA142&gt;0,AA142,AA142)/((1+(0.75^2)*(0.00014335*(IF($K$4&gt;0,$K$4,$AE142)-5780)+(3.3954/10^9)*((IF($K$4&gt;0,$K$4,$AE142)-5780)^2)-(7.6364/10^12)*((IF($K$4&gt;0,$K$4,$AE142)-5780)^3)-(1.195/10^15)*((IF($K$4&gt;0,$K$4,$AE142)-5780)^4)))*1.78)+IF(AB142&gt;0,AB142,AB142)/((1+(0.75^2)*(0.00014335*(IF($K$6&gt;0,$K$6,$AF142)-5780)+(3.3954/10^9)*((IF($K$6&gt;0,$K$6,$AF142)-5780)^2)-(7.6364/10^12)*((IF($K$6&gt;0,$K$6,$AF142)-5780)^3)-(1.195/10^15)*((IF($K$6&gt;0,$K$6,$AF142)-5780)^4)))*1.78))</f>
        <v>#VALUE!</v>
      </c>
    </row>
    <row r="143" spans="2:33" x14ac:dyDescent="0.5">
      <c r="B143">
        <f t="shared" ref="B143:B206" si="37">IF(I142=$P$4,B142,B142+IF(I142&gt;$P$4,-1,1)*ABS(B142-B141)*IF(ABS(I142-$P$4)&gt;ABS(I141-$P$4),0.5,1))</f>
        <v>-0.3193359375</v>
      </c>
      <c r="C143">
        <f t="shared" ref="C143:C206" si="38">IF(B143&gt;$E$5,"N/A",IF(B143&lt;12.6,IF($E$4&lt;0.45,-0.0009502+0.0001695*B143-0.001583*$E$4-(4.403/10^6)*B143^2-0.003114*$E$4*B143+0.2553*$E$4^2+(6.739/10^5)*B143^2*$E$4+0.01549*B143*$E$4^2-0.6876*$E$4^3-0.0002243*B143^2*$E$4^2-0.01762*B143*$E$4^3+0.9136*$E$4^4,-2.245+0.7376*B143+16.03*$E$4-0.02348*B143^2-4.596*B143*$E$4-44.2*$E$4^2+0.1212*B143^2*$E$4+10.5*B143*$E$4^2+59.23*$E$4^3-0.2047*B143^2*$E$4^2-10.43*B143*$E$4^3-38.59*$E$4^4+0.1132*B143^2*$E$4^3+3.82*B143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B143-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0.2361763777297945</v>
      </c>
      <c r="D143">
        <f t="shared" ref="D143:D206" si="39">IF($E$6&gt;0,IF(B143&gt;$E$7,"N/A",IF(B143&lt;12.6,IF($E$6&lt;0.45,-0.0009502+0.0001695*B143-0.001583*$E$6-(4.403/10^6)*B143^2-0.003114*$E$6*B143+0.2553*$E$6^2+(6.739/10^5)*B143^2*$E$6+0.01549*B143*$E$6^2-0.6876*$E$6^3-0.0002243*B143^2*$E$6^2-0.01762*B143*$E$6^3+0.9136*$E$6^4,-2.245+0.7376*B143+16.03*$E$6-0.02348*B143^2-4.596*B143*$E$6-44.2*$E$6^2+0.1212*B143^2*$E$6+10.5*B143*$E$6^2+59.23*$E$6^3-0.2047*B143^2*$E$6^2-10.43*B143*$E$6^3-38.59*$E$6^4+0.1132*B143^2*$E$6^3+3.82*B143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B143-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E143">
        <f t="shared" ref="E143:E206" si="40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B143/$E$5+(17.04116*$E$4^2.5+62.63268*$E$4^6.5+86.77444*$E$4^11-3.413124*$E$4^19+5.031012*$E$4^19.5)/(0.1209713+30.7257*$E$4^2+155.3054*$E$4^8.5+$E$4^18.5+0.8999767*$E$4^19.5)</f>
        <v>0.7348679098286981</v>
      </c>
      <c r="F143">
        <f t="shared" ref="F143:F206" si="41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B143/$E$7+(17.04116*$E$6^2.5+62.63268*$E$6^6.5+86.77444*$E$6^11-3.413124*$E$6^19+5.031012*$E$6^19.5)/(0.1209713+30.7257*$E$6^2+155.3054*$E$6^8.5+$E$6^18.5+0.8999767*$E$6^19.5),0)</f>
        <v>0</v>
      </c>
      <c r="G143">
        <f t="shared" ref="G143:G206" si="42">SQRT((33292900/(E143))*SQRT(C143))</f>
        <v>4692.2407409200032</v>
      </c>
      <c r="H143">
        <f t="shared" si="33"/>
        <v>0</v>
      </c>
      <c r="I143">
        <f t="shared" ref="I143:I206" si="43">SQRT(IF(C143&gt;0,C143,C143)/((1+(1.77^2)*(0.000054471*(IF($K$4&gt;0,K$4,G143)-5780)+(1.5275/10^9)*((IF(K$4&gt;0,K$4,G143)-5780)^2)-(2.1709/10^12)*((IF(K$4&gt;0,K$4,G143)-5780)^3)-(3.8282/10^16)*((IF(K$4&gt;0,K$4,G143)-5780)^4)))*0.32)+IF(D143&gt;0,D143,D143)/((1+(1.77^2)*(0.000054471*(IF(K$6&gt;0,K$6,H143)-5780)+(1.5275/10^9)*((IF(K$6&gt;0,K$6,H143)-5780)^2)-(2.1709/10^12)*((IF(K$6&gt;0,K$6,H143)-5780)^3)-(3.8282/10^16)*((IF(K$6&gt;0,K$6,H143)-5780)^4)))*0.32))</f>
        <v>0.94463070110376257</v>
      </c>
      <c r="J143">
        <f t="shared" ref="J143:J206" si="44">IF(Q142=$P$4,J142,J142+IF(Q142&gt;$P$4,-1,1)*ABS(J142-J141)*IF(ABS(Q142-$P$4)&gt;ABS(Q141-$P$4),0.5,1))</f>
        <v>-0.3193359375</v>
      </c>
      <c r="K143">
        <f t="shared" ref="K143:K206" si="45">IF(J143&gt;$E$5,"N/A",IF(J143&lt;12.6,IF($E$4&lt;0.45,-0.0009502+0.0001695*J143-0.001583*$E$4-(4.403/10^6)*J143^2-0.003114*$E$4*J143+0.2553*$E$4^2+(6.739/10^5)*J143^2*$E$4+0.01549*J143*$E$4^2-0.6876*$E$4^3-0.0002243*J143^2*$E$4^2-0.01762*J143*$E$4^3+0.9136*$E$4^4,-2.245+0.7376*J143+16.03*$E$4-0.02348*J143^2-4.596*J143*$E$4-44.2*$E$4^2+0.1212*J143^2*$E$4+10.5*J143*$E$4^2+59.23*$E$4^3-0.2047*J143^2*$E$4^2-10.43*J143*$E$4^3-38.59*$E$4^4+0.1132*J143^2*$E$4^3+3.82*J143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J143-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0.2361763777297945</v>
      </c>
      <c r="L143">
        <f t="shared" ref="L143:L206" si="46">IF($E$6&gt;0,IF(J143&gt;$E$7,"N/A",IF(J143&lt;12.6,IF($E$6&lt;0.45,-0.0009502+0.0001695*J143-0.001583*$E$6-(4.403/10^6)*J143^2-0.003114*$E$6*J143+0.2553*$E$6^2+(6.739/10^5)*J143^2*$E$6+0.01549*J143*$E$6^2-0.6876*$E$6^3-0.0002243*J143^2*$E$6^2-0.01762*J143*$E$6^3+0.9136*$E$6^4,-2.245+0.7376*J143+16.03*$E$6-0.02348*J143^2-4.596*J143*$E$6-44.2*$E$6^2+0.1212*J143^2*$E$6+10.5*J143*$E$6^2+59.23*$E$6^3-0.2047*J143^2*$E$6^2-10.43*J143*$E$6^3-38.59*$E$6^4+0.1132*J143^2*$E$6^3+3.82*J143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J143-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M143">
        <f t="shared" ref="M143:M206" si="47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J143/$E$5+(17.04116*$E$4^2.5+62.63268*$E$4^6.5+86.77444*$E$4^11-3.413124*$E$4^19+5.031012*$E$4^19.5)/(0.1209713+30.7257*$E$4^2+155.3054*$E$4^8.5+$E$4^18.5+0.8999767*$E$4^19.5)</f>
        <v>0.7348679098286981</v>
      </c>
      <c r="N143">
        <f t="shared" ref="N143:N206" si="48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J143/$E$7+(17.04116*$E$6^2.5+62.63268*$E$6^6.5+86.77444*$E$6^11-3.413124*$E$6^19+5.031012*$E$6^19.5)/(0.1209713+30.7257*$E$6^2+155.3054*$E$6^8.5+$E$6^18.5+0.8999767*$E$6^19.5),0)</f>
        <v>0</v>
      </c>
      <c r="O143">
        <f t="shared" ref="O143:O206" si="49">SQRT((33292900/(M143))*SQRT(K143))</f>
        <v>4692.2407409200032</v>
      </c>
      <c r="P143">
        <f t="shared" si="34"/>
        <v>0</v>
      </c>
      <c r="Q143">
        <f t="shared" ref="Q143:Q206" si="50">SQRT(IF(K143&gt;0,K143,K143)/((1+(1.67^2)*(0.000059578*(IF(K$4&gt;0,K$4,O143)-5780)+(1.6707/10^9)*((IF(K$4&gt;0,K$4,O143)-5780)^2)-(3.0058/10^12)*((IF(K$4&gt;0,K$4,O143)-5780)^3)-(5.1925/10^16)*((IF(K$4&gt;0,K$4,O143)-5780)^4)))*0.36)+IF(L143&gt;0,L143,L143)/((1+(1.67^2)*(0.000059578*(IF(K$6&gt;0,K$6,P143)-5780)+(1.6707/10^9)*((IF(K$6&gt;0,K$6,P143)-5780)^2)-(3.0058/10^12)*((IF(K$6&gt;0,K$6,P143)-5780)^3)-(5.1925/10^16)*((IF(K$6&gt;0,K$6,P143)-5780)^4)))*0.36))</f>
        <v>0.8871657829493127</v>
      </c>
      <c r="R143">
        <f t="shared" ref="R143:R167" si="51">IF(Y142=$P$4,R142,R142+IF(Y142&gt;$P$4,-1,1)*ABS(R142-R141)*IF(ABS(Y142-$P$4)&gt;ABS(Y141-$P$4),0.5,1))</f>
        <v>16.126464843749996</v>
      </c>
      <c r="S143">
        <f t="shared" ref="S143:S206" si="52">IF(R143&gt;$E$5,"N/A",IF(R143&lt;12.6,IF($E$4&lt;0.45,-0.0009502+0.0001695*R143-0.001583*$E$4-(4.403/10^6)*R143^2-0.003114*$E$4*R143+0.2553*$E$4^2+(6.739/10^5)*R143^2*$E$4+0.01549*R143*$E$4^2-0.6876*$E$4^3-0.0002243*R143^2*$E$4^2-0.01762*R143*$E$4^3+0.9136*$E$4^4,-2.245+0.7376*R143+16.03*$E$4-0.02348*R143^2-4.596*R143*$E$4-44.2*$E$4^2+0.1212*R143^2*$E$4+10.5*R143*$E$4^2+59.23*$E$4^3-0.2047*R143^2*$E$4^2-10.43*R143*$E$4^3-38.59*$E$4^4+0.1132*R143^2*$E$4^3+3.82*R143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R143-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0.5629351181891038</v>
      </c>
      <c r="T143">
        <f t="shared" ref="T143:T149" si="53">IF($E$6&gt;0,IF(R143&gt;$E$7,"N/A",IF(R143&lt;12.6,IF($E$6&lt;0.45,-0.0009502+0.0001695*R143-0.001583*$E$6-(4.403/10^6)*R143^2-0.003114*$E$6*R143+0.2553*$E$6^2+(6.739/10^5)*R143^2*$E$6+0.01549*R143*$E$6^2-0.6876*$E$6^3-0.0002243*R143^2*$E$6^2-0.01762*R143*$E$6^3+0.9136*$E$6^4,-2.245+0.7376*R143+16.03*$E$6-0.02348*R143^2-4.596*R143*$E$6-44.2*$E$6^2+0.1212*R143^2*$E$6+10.5*R143*$E$6^2+59.23*$E$6^3-0.2047*R143^2*$E$6^2-10.43*R143*$E$6^3-38.59*$E$6^4+0.1132*R143^2*$E$6^3+3.82*R143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143-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143">
        <f t="shared" ref="U143:U149" si="54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143/$E$5+(17.04116*$E$4^2.5+62.63268*$E$4^6.5+86.77444*$E$4^11-3.413124*$E$4^19+5.031012*$E$4^19.5)/(0.1209713+30.7257*$E$4^2+155.3054*$E$4^8.5+$E$4^18.5+0.8999767*$E$4^19.5)</f>
        <v>1.0019797055164439</v>
      </c>
      <c r="V143">
        <f t="shared" ref="V143:V149" si="55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143/$E$7+(17.04116*$E$6^2.5+62.63268*$E$6^6.5+86.77444*$E$6^11-3.413124*$E$6^19+5.031012*$E$6^19.5)/(0.1209713+30.7257*$E$6^2+155.3054*$E$6^8.5+$E$6^18.5+0.8999767*$E$6^19.5),0)</f>
        <v>0</v>
      </c>
      <c r="W143">
        <f t="shared" ref="W143:W149" si="56">SQRT((33292900/(U143))*SQRT(S143))</f>
        <v>4992.9927583520757</v>
      </c>
      <c r="X143">
        <f t="shared" si="35"/>
        <v>0</v>
      </c>
      <c r="Y143">
        <f t="shared" ref="Y143:Y149" si="57">SQRT(IF(S143&gt;0,S143,S143)/((1+(0.97^2)*(0.00012456*(IF($K$4&gt;0,$K$4,W143)-5780)+(1.4612/10^8)*((IF($K$4&gt;0,$K$4,W143)-5780)^2)-(7.6345/10^12)*((IF(K$4&gt;0,K$4,W143)-5780)^3)-(1.7511/10^15)*((IF(K$4&gt;0,K$4,W143)-5780)^4)))*1.06)+IF(T143&gt;0,T143,T143)/((1+(0.97^2)*(0.00012456*(IF(K$6&gt;0,K$6,X143)-5780)+(1.4612/10^8)*((IF(K$6&gt;0,K$6,X143)-5780)^2)-(7.6345/10^12)*((IF(K$6&gt;0,K$6,X143)-5780)^3)-(1.7511/10^15)*((IF(K$6&gt;0,K$6,X143)-5780)^4)))*1.06))</f>
        <v>0.76012199631501898</v>
      </c>
      <c r="Z143" t="e">
        <f t="shared" ref="Z143:Z206" si="58">IF(AG142=$P$4,Z142,Z142+IF(AG142&gt;$P$4,-1,1)*ABS(Z142-Z141)*IF(ABS(AG142-$P$4)&gt;ABS(AG141-$P$4),0.5,1))</f>
        <v>#VALUE!</v>
      </c>
      <c r="AA143" t="e">
        <f t="shared" ref="AA143:AA206" si="59">IF(Z143&gt;$E$5,"N/A",IF(Z143&lt;12.6,IF($E$4&lt;0.45,-0.0009502+0.0001695*Z143-0.001583*$E$4-(4.403/10^6)*Z143^2-0.003114*$E$4*Z143+0.2553*$E$4^2+(6.739/10^5)*Z143^2*$E$4+0.01549*Z143*$E$4^2-0.6876*$E$4^3-0.0002243*Z143^2*$E$4^2-0.01762*Z143*$E$4^3+0.9136*$E$4^4,-2.245+0.7376*Z143+16.03*$E$4-0.02348*Z143^2-4.596*Z143*$E$4-44.2*$E$4^2+0.1212*Z143^2*$E$4+10.5*Z143*$E$4^2+59.23*$E$4^3-0.2047*Z143^2*$E$4^2-10.43*Z143*$E$4^3-38.59*$E$4^4+0.1132*Z143^2*$E$4^3+3.82*Z143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Z143-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AB143">
        <f t="shared" ref="AB143:AB206" si="60">IF($E$6&gt;0,IF(Z143&gt;$E$7,"N/A",IF(Z143&lt;12.6,IF($E$6&lt;0.45,-0.0009502+0.0001695*Z143-0.001583*$E$6-(4.403/10^6)*Z143^2-0.003114*$E$6*Z143+0.2553*$E$6^2+(6.739/10^5)*Z143^2*$E$6+0.01549*Z143*$E$6^2-0.6876*$E$6^3-0.0002243*Z143^2*$E$6^2-0.01762*Z143*$E$6^3+0.9136*$E$6^4,-2.245+0.7376*Z143+16.03*$E$6-0.02348*Z143^2-4.596*Z143*$E$6-44.2*$E$6^2+0.1212*Z143^2*$E$6+10.5*Z143*$E$6^2+59.23*$E$6^3-0.2047*Z143^2*$E$6^2-10.43*Z143*$E$6^3-38.59*$E$6^4+0.1132*Z143^2*$E$6^3+3.82*Z143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Z143-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AC143" t="e">
        <f t="shared" ref="AC143:AC206" si="61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Z143/$E$5+(17.04116*$E$4^2.5+62.63268*$E$4^6.5+86.77444*$E$4^11-3.413124*$E$4^19+5.031012*$E$4^19.5)/(0.1209713+30.7257*$E$4^2+155.3054*$E$4^8.5+$E$4^18.5+0.8999767*$E$4^19.5)</f>
        <v>#VALUE!</v>
      </c>
      <c r="AD143">
        <f t="shared" ref="AD143:AD206" si="62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Z143/$E$7+(17.04116*$E$6^2.5+62.63268*$E$6^6.5+86.77444*$E$6^11-3.413124*$E$6^19+5.031012*$E$6^19.5)/(0.1209713+30.7257*$E$6^2+155.3054*$E$6^8.5+$E$6^18.5+0.8999767*$E$6^19.5),0)</f>
        <v>0</v>
      </c>
      <c r="AE143" t="e">
        <f t="shared" ref="AE143:AE206" si="63">SQRT((33292900/(AC143))*SQRT(AA143))</f>
        <v>#VALUE!</v>
      </c>
      <c r="AF143">
        <f t="shared" si="36"/>
        <v>0</v>
      </c>
      <c r="AG143" t="e">
        <f t="shared" ref="AG143:AG206" si="64">SQRT(IF(AA143&gt;0,AA143,AA143)/((1+(0.75^2)*(0.00014335*(IF($K$4&gt;0,$K$4,$AE143)-5780)+(3.3954/10^9)*((IF($K$4&gt;0,$K$4,$AE143)-5780)^2)-(7.6364/10^12)*((IF($K$4&gt;0,$K$4,$AE143)-5780)^3)-(1.195/10^15)*((IF($K$4&gt;0,$K$4,$AE143)-5780)^4)))*1.78)+IF(AB143&gt;0,AB143,AB143)/((1+(0.75^2)*(0.00014335*(IF($K$6&gt;0,$K$6,$AF143)-5780)+(3.3954/10^9)*((IF($K$6&gt;0,$K$6,$AF143)-5780)^2)-(7.6364/10^12)*((IF($K$6&gt;0,$K$6,$AF143)-5780)^3)-(1.195/10^15)*((IF($K$6&gt;0,$K$6,$AF143)-5780)^4)))*1.78))</f>
        <v>#VALUE!</v>
      </c>
    </row>
    <row r="144" spans="2:33" x14ac:dyDescent="0.5">
      <c r="B144">
        <f t="shared" si="37"/>
        <v>-0.42578125</v>
      </c>
      <c r="C144">
        <f t="shared" si="38"/>
        <v>0.23564507707518878</v>
      </c>
      <c r="D144">
        <f t="shared" si="39"/>
        <v>0</v>
      </c>
      <c r="E144">
        <f t="shared" si="40"/>
        <v>0.73313903089220789</v>
      </c>
      <c r="F144">
        <f t="shared" si="41"/>
        <v>0</v>
      </c>
      <c r="G144">
        <f t="shared" si="42"/>
        <v>4695.1258245717272</v>
      </c>
      <c r="H144">
        <f t="shared" si="33"/>
        <v>0</v>
      </c>
      <c r="I144">
        <f t="shared" si="43"/>
        <v>0.94333345164504068</v>
      </c>
      <c r="J144">
        <f t="shared" si="44"/>
        <v>-0.42578125</v>
      </c>
      <c r="K144">
        <f t="shared" si="45"/>
        <v>0.23564507707518878</v>
      </c>
      <c r="L144">
        <f t="shared" si="46"/>
        <v>0</v>
      </c>
      <c r="M144">
        <f t="shared" si="47"/>
        <v>0.73313903089220789</v>
      </c>
      <c r="N144">
        <f t="shared" si="48"/>
        <v>0</v>
      </c>
      <c r="O144">
        <f t="shared" si="49"/>
        <v>4695.1258245717272</v>
      </c>
      <c r="P144">
        <f t="shared" si="34"/>
        <v>0</v>
      </c>
      <c r="Q144">
        <f t="shared" si="50"/>
        <v>0.8859622396390211</v>
      </c>
      <c r="R144">
        <f t="shared" si="51"/>
        <v>16.073242187499996</v>
      </c>
      <c r="S144">
        <f t="shared" si="52"/>
        <v>0.56006991302355691</v>
      </c>
      <c r="T144">
        <f t="shared" si="53"/>
        <v>0</v>
      </c>
      <c r="U144">
        <f t="shared" si="54"/>
        <v>1.0011152660481988</v>
      </c>
      <c r="V144">
        <f t="shared" si="55"/>
        <v>0</v>
      </c>
      <c r="W144">
        <f t="shared" si="56"/>
        <v>4988.7797642113428</v>
      </c>
      <c r="X144">
        <f t="shared" si="35"/>
        <v>0</v>
      </c>
      <c r="Y144">
        <f t="shared" si="57"/>
        <v>0.75833340401084148</v>
      </c>
      <c r="Z144" t="e">
        <f t="shared" si="58"/>
        <v>#VALUE!</v>
      </c>
      <c r="AA144" t="e">
        <f t="shared" si="59"/>
        <v>#VALUE!</v>
      </c>
      <c r="AB144">
        <f t="shared" si="60"/>
        <v>0</v>
      </c>
      <c r="AC144" t="e">
        <f t="shared" si="61"/>
        <v>#VALUE!</v>
      </c>
      <c r="AD144">
        <f t="shared" si="62"/>
        <v>0</v>
      </c>
      <c r="AE144" t="e">
        <f t="shared" si="63"/>
        <v>#VALUE!</v>
      </c>
      <c r="AF144">
        <f t="shared" si="36"/>
        <v>0</v>
      </c>
      <c r="AG144" t="e">
        <f t="shared" si="64"/>
        <v>#VALUE!</v>
      </c>
    </row>
    <row r="145" spans="2:33" x14ac:dyDescent="0.5">
      <c r="B145">
        <f t="shared" si="37"/>
        <v>-0.5322265625</v>
      </c>
      <c r="C145">
        <f t="shared" si="38"/>
        <v>0.23512352980498585</v>
      </c>
      <c r="D145">
        <f t="shared" si="39"/>
        <v>0</v>
      </c>
      <c r="E145">
        <f t="shared" si="40"/>
        <v>0.73141015195571757</v>
      </c>
      <c r="F145">
        <f t="shared" si="41"/>
        <v>0</v>
      </c>
      <c r="G145">
        <f t="shared" si="42"/>
        <v>4698.0684965379678</v>
      </c>
      <c r="H145">
        <f t="shared" si="33"/>
        <v>0</v>
      </c>
      <c r="I145">
        <f t="shared" si="43"/>
        <v>0.94205040149310337</v>
      </c>
      <c r="J145">
        <f t="shared" si="44"/>
        <v>-0.5322265625</v>
      </c>
      <c r="K145">
        <f t="shared" si="45"/>
        <v>0.23512352980498585</v>
      </c>
      <c r="L145">
        <f t="shared" si="46"/>
        <v>0</v>
      </c>
      <c r="M145">
        <f t="shared" si="47"/>
        <v>0.73141015195571757</v>
      </c>
      <c r="N145">
        <f t="shared" si="48"/>
        <v>0</v>
      </c>
      <c r="O145">
        <f t="shared" si="49"/>
        <v>4698.0684965379678</v>
      </c>
      <c r="P145">
        <f t="shared" si="34"/>
        <v>0</v>
      </c>
      <c r="Q145">
        <f t="shared" si="50"/>
        <v>0.88477224371119079</v>
      </c>
      <c r="R145">
        <f t="shared" si="51"/>
        <v>16.099853515624996</v>
      </c>
      <c r="S145">
        <f t="shared" si="52"/>
        <v>0.56150251560633035</v>
      </c>
      <c r="T145">
        <f t="shared" si="53"/>
        <v>0</v>
      </c>
      <c r="U145">
        <f t="shared" si="54"/>
        <v>1.0015474857823214</v>
      </c>
      <c r="V145">
        <f t="shared" si="55"/>
        <v>0</v>
      </c>
      <c r="W145">
        <f t="shared" si="56"/>
        <v>4990.8896454063943</v>
      </c>
      <c r="X145">
        <f t="shared" si="35"/>
        <v>0</v>
      </c>
      <c r="Y145">
        <f t="shared" si="57"/>
        <v>0.75922832757603353</v>
      </c>
      <c r="Z145" t="e">
        <f t="shared" si="58"/>
        <v>#VALUE!</v>
      </c>
      <c r="AA145" t="e">
        <f t="shared" si="59"/>
        <v>#VALUE!</v>
      </c>
      <c r="AB145">
        <f t="shared" si="60"/>
        <v>0</v>
      </c>
      <c r="AC145" t="e">
        <f t="shared" si="61"/>
        <v>#VALUE!</v>
      </c>
      <c r="AD145">
        <f t="shared" si="62"/>
        <v>0</v>
      </c>
      <c r="AE145" t="e">
        <f t="shared" si="63"/>
        <v>#VALUE!</v>
      </c>
      <c r="AF145">
        <f t="shared" si="36"/>
        <v>0</v>
      </c>
      <c r="AG145" t="e">
        <f t="shared" si="64"/>
        <v>#VALUE!</v>
      </c>
    </row>
    <row r="146" spans="2:33" x14ac:dyDescent="0.5">
      <c r="B146">
        <f t="shared" si="37"/>
        <v>-0.638671875</v>
      </c>
      <c r="C146">
        <f t="shared" si="38"/>
        <v>0.2346117359191835</v>
      </c>
      <c r="D146">
        <f t="shared" si="39"/>
        <v>0</v>
      </c>
      <c r="E146">
        <f t="shared" si="40"/>
        <v>0.72968127301922736</v>
      </c>
      <c r="F146">
        <f t="shared" si="41"/>
        <v>0</v>
      </c>
      <c r="G146">
        <f t="shared" si="42"/>
        <v>4701.0692228511243</v>
      </c>
      <c r="H146">
        <f t="shared" si="33"/>
        <v>0</v>
      </c>
      <c r="I146">
        <f t="shared" si="43"/>
        <v>0.94078157583471278</v>
      </c>
      <c r="J146">
        <f t="shared" si="44"/>
        <v>-0.638671875</v>
      </c>
      <c r="K146">
        <f t="shared" si="45"/>
        <v>0.2346117359191835</v>
      </c>
      <c r="L146">
        <f t="shared" si="46"/>
        <v>0</v>
      </c>
      <c r="M146">
        <f t="shared" si="47"/>
        <v>0.72968127301922736</v>
      </c>
      <c r="N146">
        <f t="shared" si="48"/>
        <v>0</v>
      </c>
      <c r="O146">
        <f t="shared" si="49"/>
        <v>4701.0692228511243</v>
      </c>
      <c r="P146">
        <f t="shared" si="34"/>
        <v>0</v>
      </c>
      <c r="Q146">
        <f t="shared" si="50"/>
        <v>0.88359581839135082</v>
      </c>
      <c r="R146">
        <f t="shared" si="51"/>
        <v>16.126464843749996</v>
      </c>
      <c r="S146">
        <f t="shared" si="52"/>
        <v>0.5629351181891038</v>
      </c>
      <c r="T146">
        <f t="shared" si="53"/>
        <v>0</v>
      </c>
      <c r="U146">
        <f t="shared" si="54"/>
        <v>1.0019797055164439</v>
      </c>
      <c r="V146">
        <f t="shared" si="55"/>
        <v>0</v>
      </c>
      <c r="W146">
        <f t="shared" si="56"/>
        <v>4992.9927583520757</v>
      </c>
      <c r="X146">
        <f t="shared" si="35"/>
        <v>0</v>
      </c>
      <c r="Y146">
        <f t="shared" si="57"/>
        <v>0.76012199631501898</v>
      </c>
      <c r="Z146" t="e">
        <f t="shared" si="58"/>
        <v>#VALUE!</v>
      </c>
      <c r="AA146" t="e">
        <f t="shared" si="59"/>
        <v>#VALUE!</v>
      </c>
      <c r="AB146">
        <f t="shared" si="60"/>
        <v>0</v>
      </c>
      <c r="AC146" t="e">
        <f t="shared" si="61"/>
        <v>#VALUE!</v>
      </c>
      <c r="AD146">
        <f t="shared" si="62"/>
        <v>0</v>
      </c>
      <c r="AE146" t="e">
        <f t="shared" si="63"/>
        <v>#VALUE!</v>
      </c>
      <c r="AF146">
        <f t="shared" si="36"/>
        <v>0</v>
      </c>
      <c r="AG146" t="e">
        <f t="shared" si="64"/>
        <v>#VALUE!</v>
      </c>
    </row>
    <row r="147" spans="2:33" x14ac:dyDescent="0.5">
      <c r="B147">
        <f t="shared" si="37"/>
        <v>-0.7451171875</v>
      </c>
      <c r="C147">
        <f t="shared" si="38"/>
        <v>0.23410969541778082</v>
      </c>
      <c r="D147">
        <f t="shared" si="39"/>
        <v>0</v>
      </c>
      <c r="E147">
        <f t="shared" si="40"/>
        <v>0.72795239408273704</v>
      </c>
      <c r="F147">
        <f t="shared" si="41"/>
        <v>0</v>
      </c>
      <c r="G147">
        <f t="shared" si="42"/>
        <v>4704.1284696364746</v>
      </c>
      <c r="H147">
        <f t="shared" si="33"/>
        <v>0</v>
      </c>
      <c r="I147">
        <f t="shared" si="43"/>
        <v>0.9395269986272542</v>
      </c>
      <c r="J147">
        <f t="shared" si="44"/>
        <v>-0.7451171875</v>
      </c>
      <c r="K147">
        <f t="shared" si="45"/>
        <v>0.23410969541778082</v>
      </c>
      <c r="L147">
        <f t="shared" si="46"/>
        <v>0</v>
      </c>
      <c r="M147">
        <f t="shared" si="47"/>
        <v>0.72795239408273704</v>
      </c>
      <c r="N147">
        <f t="shared" si="48"/>
        <v>0</v>
      </c>
      <c r="O147">
        <f t="shared" si="49"/>
        <v>4704.1284696364746</v>
      </c>
      <c r="P147">
        <f t="shared" si="34"/>
        <v>0</v>
      </c>
      <c r="Q147">
        <f t="shared" si="50"/>
        <v>0.88243298570823903</v>
      </c>
      <c r="R147">
        <f t="shared" si="51"/>
        <v>16.099853515624996</v>
      </c>
      <c r="S147">
        <f t="shared" si="52"/>
        <v>0.56150251560633035</v>
      </c>
      <c r="T147">
        <f t="shared" si="53"/>
        <v>0</v>
      </c>
      <c r="U147">
        <f t="shared" si="54"/>
        <v>1.0015474857823214</v>
      </c>
      <c r="V147">
        <f t="shared" si="55"/>
        <v>0</v>
      </c>
      <c r="W147">
        <f t="shared" si="56"/>
        <v>4990.8896454063943</v>
      </c>
      <c r="X147">
        <f t="shared" si="35"/>
        <v>0</v>
      </c>
      <c r="Y147">
        <f t="shared" si="57"/>
        <v>0.75922832757603353</v>
      </c>
      <c r="Z147" t="e">
        <f t="shared" si="58"/>
        <v>#VALUE!</v>
      </c>
      <c r="AA147" t="e">
        <f t="shared" si="59"/>
        <v>#VALUE!</v>
      </c>
      <c r="AB147">
        <f t="shared" si="60"/>
        <v>0</v>
      </c>
      <c r="AC147" t="e">
        <f t="shared" si="61"/>
        <v>#VALUE!</v>
      </c>
      <c r="AD147">
        <f t="shared" si="62"/>
        <v>0</v>
      </c>
      <c r="AE147" t="e">
        <f t="shared" si="63"/>
        <v>#VALUE!</v>
      </c>
      <c r="AF147">
        <f t="shared" si="36"/>
        <v>0</v>
      </c>
      <c r="AG147" t="e">
        <f t="shared" si="64"/>
        <v>#VALUE!</v>
      </c>
    </row>
    <row r="148" spans="2:33" x14ac:dyDescent="0.5">
      <c r="B148">
        <f t="shared" si="37"/>
        <v>-0.8515625</v>
      </c>
      <c r="C148">
        <f t="shared" si="38"/>
        <v>0.2336174083007716</v>
      </c>
      <c r="D148">
        <f t="shared" si="39"/>
        <v>0</v>
      </c>
      <c r="E148">
        <f t="shared" si="40"/>
        <v>0.72622351514624683</v>
      </c>
      <c r="F148">
        <f t="shared" si="41"/>
        <v>0</v>
      </c>
      <c r="G148">
        <f t="shared" si="42"/>
        <v>4707.2467030540483</v>
      </c>
      <c r="H148">
        <f t="shared" si="33"/>
        <v>0</v>
      </c>
      <c r="I148">
        <f t="shared" si="43"/>
        <v>0.93828669258026409</v>
      </c>
      <c r="J148">
        <f t="shared" si="44"/>
        <v>-0.8515625</v>
      </c>
      <c r="K148">
        <f t="shared" si="45"/>
        <v>0.2336174083007716</v>
      </c>
      <c r="L148">
        <f t="shared" si="46"/>
        <v>0</v>
      </c>
      <c r="M148">
        <f t="shared" si="47"/>
        <v>0.72622351514624683</v>
      </c>
      <c r="N148">
        <f t="shared" si="48"/>
        <v>0</v>
      </c>
      <c r="O148">
        <f t="shared" si="49"/>
        <v>4707.2467030540483</v>
      </c>
      <c r="P148">
        <f t="shared" si="34"/>
        <v>0</v>
      </c>
      <c r="Q148">
        <f t="shared" si="50"/>
        <v>0.88128376647587525</v>
      </c>
      <c r="R148">
        <f t="shared" si="51"/>
        <v>16.113159179687496</v>
      </c>
      <c r="S148">
        <f t="shared" si="52"/>
        <v>0.56221881689771713</v>
      </c>
      <c r="T148">
        <f t="shared" si="53"/>
        <v>0</v>
      </c>
      <c r="U148">
        <f t="shared" si="54"/>
        <v>1.0017635956493827</v>
      </c>
      <c r="V148">
        <f t="shared" si="55"/>
        <v>0</v>
      </c>
      <c r="W148">
        <f t="shared" si="56"/>
        <v>4991.942045929417</v>
      </c>
      <c r="X148">
        <f t="shared" si="35"/>
        <v>0</v>
      </c>
      <c r="Y148">
        <f t="shared" si="57"/>
        <v>0.75967531846170555</v>
      </c>
      <c r="Z148" t="e">
        <f t="shared" si="58"/>
        <v>#VALUE!</v>
      </c>
      <c r="AA148" t="e">
        <f t="shared" si="59"/>
        <v>#VALUE!</v>
      </c>
      <c r="AB148">
        <f t="shared" si="60"/>
        <v>0</v>
      </c>
      <c r="AC148" t="e">
        <f t="shared" si="61"/>
        <v>#VALUE!</v>
      </c>
      <c r="AD148">
        <f t="shared" si="62"/>
        <v>0</v>
      </c>
      <c r="AE148" t="e">
        <f t="shared" si="63"/>
        <v>#VALUE!</v>
      </c>
      <c r="AF148">
        <f t="shared" si="36"/>
        <v>0</v>
      </c>
      <c r="AG148" t="e">
        <f t="shared" si="64"/>
        <v>#VALUE!</v>
      </c>
    </row>
    <row r="149" spans="2:33" x14ac:dyDescent="0.5">
      <c r="B149">
        <f t="shared" si="37"/>
        <v>-0.9580078125</v>
      </c>
      <c r="C149">
        <f t="shared" si="38"/>
        <v>0.23313487456817139</v>
      </c>
      <c r="D149">
        <f t="shared" si="39"/>
        <v>0</v>
      </c>
      <c r="E149">
        <f t="shared" si="40"/>
        <v>0.72449463620975652</v>
      </c>
      <c r="F149">
        <f t="shared" si="41"/>
        <v>0</v>
      </c>
      <c r="G149">
        <f t="shared" si="42"/>
        <v>4710.4243892406912</v>
      </c>
      <c r="H149">
        <f t="shared" si="33"/>
        <v>0</v>
      </c>
      <c r="I149">
        <f t="shared" si="43"/>
        <v>0.93706067913722535</v>
      </c>
      <c r="J149">
        <f t="shared" si="44"/>
        <v>-0.9580078125</v>
      </c>
      <c r="K149">
        <f t="shared" si="45"/>
        <v>0.23313487456817139</v>
      </c>
      <c r="L149">
        <f t="shared" si="46"/>
        <v>0</v>
      </c>
      <c r="M149">
        <f t="shared" si="47"/>
        <v>0.72449463620975652</v>
      </c>
      <c r="N149">
        <f t="shared" si="48"/>
        <v>0</v>
      </c>
      <c r="O149">
        <f t="shared" si="49"/>
        <v>4710.4243892406912</v>
      </c>
      <c r="P149">
        <f t="shared" si="34"/>
        <v>0</v>
      </c>
      <c r="Q149">
        <f t="shared" si="50"/>
        <v>0.8801481802758947</v>
      </c>
      <c r="R149">
        <f t="shared" si="51"/>
        <v>16.126464843749996</v>
      </c>
      <c r="S149">
        <f t="shared" si="52"/>
        <v>0.5629351181891038</v>
      </c>
      <c r="T149">
        <f t="shared" si="53"/>
        <v>0</v>
      </c>
      <c r="U149">
        <f t="shared" si="54"/>
        <v>1.0019797055164439</v>
      </c>
      <c r="V149">
        <f t="shared" si="55"/>
        <v>0</v>
      </c>
      <c r="W149">
        <f t="shared" si="56"/>
        <v>4992.9927583520757</v>
      </c>
      <c r="X149">
        <f t="shared" si="35"/>
        <v>0</v>
      </c>
      <c r="Y149">
        <f t="shared" si="57"/>
        <v>0.76012199631501898</v>
      </c>
      <c r="Z149" t="e">
        <f t="shared" si="58"/>
        <v>#VALUE!</v>
      </c>
      <c r="AA149" t="e">
        <f t="shared" si="59"/>
        <v>#VALUE!</v>
      </c>
      <c r="AB149">
        <f t="shared" si="60"/>
        <v>0</v>
      </c>
      <c r="AC149" t="e">
        <f t="shared" si="61"/>
        <v>#VALUE!</v>
      </c>
      <c r="AD149">
        <f t="shared" si="62"/>
        <v>0</v>
      </c>
      <c r="AE149" t="e">
        <f t="shared" si="63"/>
        <v>#VALUE!</v>
      </c>
      <c r="AF149">
        <f t="shared" si="36"/>
        <v>0</v>
      </c>
      <c r="AG149" t="e">
        <f t="shared" si="64"/>
        <v>#VALUE!</v>
      </c>
    </row>
    <row r="150" spans="2:33" x14ac:dyDescent="0.5">
      <c r="B150">
        <f t="shared" si="37"/>
        <v>-1.064453125</v>
      </c>
      <c r="C150">
        <f t="shared" si="38"/>
        <v>0.23266209421996731</v>
      </c>
      <c r="D150">
        <f t="shared" si="39"/>
        <v>0</v>
      </c>
      <c r="E150">
        <f t="shared" si="40"/>
        <v>0.72276575727326631</v>
      </c>
      <c r="F150">
        <f t="shared" si="41"/>
        <v>0</v>
      </c>
      <c r="G150">
        <f t="shared" si="42"/>
        <v>4713.6619942517791</v>
      </c>
      <c r="H150">
        <f t="shared" si="33"/>
        <v>0</v>
      </c>
      <c r="I150">
        <f t="shared" si="43"/>
        <v>0.93584897845746839</v>
      </c>
      <c r="J150">
        <f t="shared" si="44"/>
        <v>-1.064453125</v>
      </c>
      <c r="K150">
        <f t="shared" si="45"/>
        <v>0.23266209421996731</v>
      </c>
      <c r="L150">
        <f t="shared" si="46"/>
        <v>0</v>
      </c>
      <c r="M150">
        <f t="shared" si="47"/>
        <v>0.72276575727326631</v>
      </c>
      <c r="N150">
        <f t="shared" si="48"/>
        <v>0</v>
      </c>
      <c r="O150">
        <f t="shared" si="49"/>
        <v>4713.6619942517791</v>
      </c>
      <c r="P150">
        <f t="shared" si="34"/>
        <v>0</v>
      </c>
      <c r="Q150">
        <f t="shared" si="50"/>
        <v>0.87902624543999086</v>
      </c>
      <c r="R150">
        <f t="shared" si="51"/>
        <v>16.113159179687496</v>
      </c>
      <c r="S150">
        <f t="shared" si="52"/>
        <v>0.56221881689771713</v>
      </c>
      <c r="T150">
        <f t="shared" ref="T150:T167" si="65">IF($E$6&gt;0,IF(R150&gt;$E$7,"N/A",IF(R150&lt;12.6,IF($E$6&lt;0.45,-0.0009502+0.0001695*R150-0.001583*$E$6-(4.403/10^6)*R150^2-0.003114*$E$6*R150+0.2553*$E$6^2+(6.739/10^5)*R150^2*$E$6+0.01549*R150*$E$6^2-0.6876*$E$6^3-0.0002243*R150^2*$E$6^2-0.01762*R150*$E$6^3+0.9136*$E$6^4,-2.245+0.7376*R150+16.03*$E$6-0.02348*R150^2-4.596*R150*$E$6-44.2*$E$6^2+0.1212*R150^2*$E$6+10.5*R150*$E$6^2+59.23*$E$6^3-0.2047*R150^2*$E$6^2-10.43*R150*$E$6^3-38.59*$E$6^4+0.1132*R150^2*$E$6^3+3.82*R150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150-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150">
        <f t="shared" ref="U150:U167" si="66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150/$E$5+(17.04116*$E$4^2.5+62.63268*$E$4^6.5+86.77444*$E$4^11-3.413124*$E$4^19+5.031012*$E$4^19.5)/(0.1209713+30.7257*$E$4^2+155.3054*$E$4^8.5+$E$4^18.5+0.8999767*$E$4^19.5)</f>
        <v>1.0017635956493827</v>
      </c>
      <c r="V150">
        <f t="shared" ref="V150:V167" si="67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150/$E$7+(17.04116*$E$6^2.5+62.63268*$E$6^6.5+86.77444*$E$6^11-3.413124*$E$6^19+5.031012*$E$6^19.5)/(0.1209713+30.7257*$E$6^2+155.3054*$E$6^8.5+$E$6^18.5+0.8999767*$E$6^19.5),0)</f>
        <v>0</v>
      </c>
      <c r="W150">
        <f t="shared" ref="W150:W167" si="68">SQRT((33292900/(U150))*SQRT(S150))</f>
        <v>4991.942045929417</v>
      </c>
      <c r="X150">
        <f t="shared" si="35"/>
        <v>0</v>
      </c>
      <c r="Y150">
        <f t="shared" ref="Y150:Y167" si="69">SQRT(IF(S150&gt;0,S150,S150)/((1+(0.97^2)*(0.00012456*(IF($K$4&gt;0,$K$4,W150)-5780)+(1.4612/10^8)*((IF($K$4&gt;0,$K$4,W150)-5780)^2)-(7.6345/10^12)*((IF(K$4&gt;0,K$4,W150)-5780)^3)-(1.7511/10^15)*((IF(K$4&gt;0,K$4,W150)-5780)^4)))*1.06)+IF(T150&gt;0,T150,T150)/((1+(0.97^2)*(0.00012456*(IF(K$6&gt;0,K$6,X150)-5780)+(1.4612/10^8)*((IF(K$6&gt;0,K$6,X150)-5780)^2)-(7.6345/10^12)*((IF(K$6&gt;0,K$6,X150)-5780)^3)-(1.7511/10^15)*((IF(K$6&gt;0,K$6,X150)-5780)^4)))*1.06))</f>
        <v>0.75967531846170555</v>
      </c>
      <c r="Z150" t="e">
        <f t="shared" si="58"/>
        <v>#VALUE!</v>
      </c>
      <c r="AA150" t="e">
        <f t="shared" si="59"/>
        <v>#VALUE!</v>
      </c>
      <c r="AB150">
        <f t="shared" si="60"/>
        <v>0</v>
      </c>
      <c r="AC150" t="e">
        <f t="shared" si="61"/>
        <v>#VALUE!</v>
      </c>
      <c r="AD150">
        <f t="shared" si="62"/>
        <v>0</v>
      </c>
      <c r="AE150" t="e">
        <f t="shared" si="63"/>
        <v>#VALUE!</v>
      </c>
      <c r="AF150">
        <f t="shared" si="36"/>
        <v>0</v>
      </c>
      <c r="AG150" t="e">
        <f t="shared" si="64"/>
        <v>#VALUE!</v>
      </c>
    </row>
    <row r="151" spans="2:33" x14ac:dyDescent="0.5">
      <c r="B151">
        <f t="shared" si="37"/>
        <v>-1.1708984375</v>
      </c>
      <c r="C151">
        <f t="shared" si="38"/>
        <v>0.23219906725616024</v>
      </c>
      <c r="D151">
        <f t="shared" si="39"/>
        <v>0</v>
      </c>
      <c r="E151">
        <f t="shared" si="40"/>
        <v>0.72103687833677599</v>
      </c>
      <c r="F151">
        <f t="shared" si="41"/>
        <v>0</v>
      </c>
      <c r="G151">
        <f t="shared" si="42"/>
        <v>4716.9599840035035</v>
      </c>
      <c r="H151">
        <f t="shared" si="33"/>
        <v>0</v>
      </c>
      <c r="I151">
        <f t="shared" si="43"/>
        <v>0.93465160939846237</v>
      </c>
      <c r="J151">
        <f t="shared" si="44"/>
        <v>-1.1708984375</v>
      </c>
      <c r="K151">
        <f t="shared" si="45"/>
        <v>0.23219906725616024</v>
      </c>
      <c r="L151">
        <f t="shared" si="46"/>
        <v>0</v>
      </c>
      <c r="M151">
        <f t="shared" si="47"/>
        <v>0.72103687833677599</v>
      </c>
      <c r="N151">
        <f t="shared" si="48"/>
        <v>0</v>
      </c>
      <c r="O151">
        <f t="shared" si="49"/>
        <v>4716.9599840035035</v>
      </c>
      <c r="P151">
        <f t="shared" si="34"/>
        <v>0</v>
      </c>
      <c r="Q151">
        <f t="shared" si="50"/>
        <v>0.87791797903273849</v>
      </c>
      <c r="R151">
        <f t="shared" si="51"/>
        <v>16.119812011718746</v>
      </c>
      <c r="S151">
        <f t="shared" si="52"/>
        <v>0.56257696754341047</v>
      </c>
      <c r="T151">
        <f t="shared" si="65"/>
        <v>0</v>
      </c>
      <c r="U151">
        <f t="shared" si="66"/>
        <v>1.0018716505829133</v>
      </c>
      <c r="V151">
        <f t="shared" si="67"/>
        <v>0</v>
      </c>
      <c r="W151">
        <f t="shared" si="68"/>
        <v>4992.4676129064192</v>
      </c>
      <c r="X151">
        <f t="shared" si="35"/>
        <v>0</v>
      </c>
      <c r="Y151">
        <f t="shared" si="69"/>
        <v>0.75989869647539221</v>
      </c>
      <c r="Z151" t="e">
        <f t="shared" si="58"/>
        <v>#VALUE!</v>
      </c>
      <c r="AA151" t="e">
        <f t="shared" si="59"/>
        <v>#VALUE!</v>
      </c>
      <c r="AB151">
        <f t="shared" si="60"/>
        <v>0</v>
      </c>
      <c r="AC151" t="e">
        <f t="shared" si="61"/>
        <v>#VALUE!</v>
      </c>
      <c r="AD151">
        <f t="shared" si="62"/>
        <v>0</v>
      </c>
      <c r="AE151" t="e">
        <f t="shared" si="63"/>
        <v>#VALUE!</v>
      </c>
      <c r="AF151">
        <f t="shared" si="36"/>
        <v>0</v>
      </c>
      <c r="AG151" t="e">
        <f t="shared" si="64"/>
        <v>#VALUE!</v>
      </c>
    </row>
    <row r="152" spans="2:33" x14ac:dyDescent="0.5">
      <c r="B152">
        <f t="shared" si="37"/>
        <v>-1.27734375</v>
      </c>
      <c r="C152">
        <f t="shared" si="38"/>
        <v>0.23174579367675285</v>
      </c>
      <c r="D152">
        <f t="shared" si="39"/>
        <v>0</v>
      </c>
      <c r="E152">
        <f t="shared" si="40"/>
        <v>0.71930799940028578</v>
      </c>
      <c r="F152">
        <f t="shared" si="41"/>
        <v>0</v>
      </c>
      <c r="G152">
        <f t="shared" si="42"/>
        <v>4720.3188242150109</v>
      </c>
      <c r="H152">
        <f t="shared" si="33"/>
        <v>0</v>
      </c>
      <c r="I152">
        <f t="shared" si="43"/>
        <v>0.93346858949827871</v>
      </c>
      <c r="J152">
        <f t="shared" si="44"/>
        <v>-1.27734375</v>
      </c>
      <c r="K152">
        <f t="shared" si="45"/>
        <v>0.23174579367675285</v>
      </c>
      <c r="L152">
        <f t="shared" si="46"/>
        <v>0</v>
      </c>
      <c r="M152">
        <f t="shared" si="47"/>
        <v>0.71930799940028578</v>
      </c>
      <c r="N152">
        <f t="shared" si="48"/>
        <v>0</v>
      </c>
      <c r="O152">
        <f t="shared" si="49"/>
        <v>4720.3188242150109</v>
      </c>
      <c r="P152">
        <f t="shared" si="34"/>
        <v>0</v>
      </c>
      <c r="Q152">
        <f t="shared" si="50"/>
        <v>0.87682339683458799</v>
      </c>
      <c r="R152">
        <f t="shared" si="51"/>
        <v>16.126464843749996</v>
      </c>
      <c r="S152">
        <f t="shared" si="52"/>
        <v>0.5629351181891038</v>
      </c>
      <c r="T152">
        <f t="shared" si="65"/>
        <v>0</v>
      </c>
      <c r="U152">
        <f t="shared" si="66"/>
        <v>1.0019797055164439</v>
      </c>
      <c r="V152">
        <f t="shared" si="67"/>
        <v>0</v>
      </c>
      <c r="W152">
        <f t="shared" si="68"/>
        <v>4992.9927583520757</v>
      </c>
      <c r="X152">
        <f t="shared" si="35"/>
        <v>0</v>
      </c>
      <c r="Y152">
        <f t="shared" si="69"/>
        <v>0.76012199631501898</v>
      </c>
      <c r="Z152" t="e">
        <f t="shared" si="58"/>
        <v>#VALUE!</v>
      </c>
      <c r="AA152" t="e">
        <f t="shared" si="59"/>
        <v>#VALUE!</v>
      </c>
      <c r="AB152">
        <f t="shared" si="60"/>
        <v>0</v>
      </c>
      <c r="AC152" t="e">
        <f t="shared" si="61"/>
        <v>#VALUE!</v>
      </c>
      <c r="AD152">
        <f t="shared" si="62"/>
        <v>0</v>
      </c>
      <c r="AE152" t="e">
        <f t="shared" si="63"/>
        <v>#VALUE!</v>
      </c>
      <c r="AF152">
        <f t="shared" si="36"/>
        <v>0</v>
      </c>
      <c r="AG152" t="e">
        <f t="shared" si="64"/>
        <v>#VALUE!</v>
      </c>
    </row>
    <row r="153" spans="2:33" x14ac:dyDescent="0.5">
      <c r="B153">
        <f t="shared" si="37"/>
        <v>-1.3837890625</v>
      </c>
      <c r="C153">
        <f t="shared" si="38"/>
        <v>0.23130227348174381</v>
      </c>
      <c r="D153">
        <f t="shared" si="39"/>
        <v>0</v>
      </c>
      <c r="E153">
        <f t="shared" si="40"/>
        <v>0.71757912046379546</v>
      </c>
      <c r="F153">
        <f t="shared" si="41"/>
        <v>0</v>
      </c>
      <c r="G153">
        <f t="shared" si="42"/>
        <v>4723.7389803507649</v>
      </c>
      <c r="H153">
        <f t="shared" si="33"/>
        <v>0</v>
      </c>
      <c r="I153">
        <f t="shared" si="43"/>
        <v>0.93229993495833396</v>
      </c>
      <c r="J153">
        <f t="shared" si="44"/>
        <v>-1.3837890625</v>
      </c>
      <c r="K153">
        <f t="shared" si="45"/>
        <v>0.23130227348174381</v>
      </c>
      <c r="L153">
        <f t="shared" si="46"/>
        <v>0</v>
      </c>
      <c r="M153">
        <f t="shared" si="47"/>
        <v>0.71757912046379546</v>
      </c>
      <c r="N153">
        <f t="shared" si="48"/>
        <v>0</v>
      </c>
      <c r="O153">
        <f t="shared" si="49"/>
        <v>4723.7389803507649</v>
      </c>
      <c r="P153">
        <f t="shared" si="34"/>
        <v>0</v>
      </c>
      <c r="Q153">
        <f t="shared" si="50"/>
        <v>0.87574251332513819</v>
      </c>
      <c r="R153">
        <f t="shared" si="51"/>
        <v>16.123138427734371</v>
      </c>
      <c r="S153">
        <f t="shared" si="52"/>
        <v>0.56275604286625713</v>
      </c>
      <c r="T153">
        <f t="shared" si="65"/>
        <v>0</v>
      </c>
      <c r="U153">
        <f t="shared" si="66"/>
        <v>1.0019256780496786</v>
      </c>
      <c r="V153">
        <f t="shared" si="67"/>
        <v>0</v>
      </c>
      <c r="W153">
        <f t="shared" si="68"/>
        <v>4992.7302382898533</v>
      </c>
      <c r="X153">
        <f t="shared" si="35"/>
        <v>0</v>
      </c>
      <c r="Y153">
        <f t="shared" si="69"/>
        <v>0.76001035616171875</v>
      </c>
      <c r="Z153" t="e">
        <f t="shared" si="58"/>
        <v>#VALUE!</v>
      </c>
      <c r="AA153" t="e">
        <f t="shared" si="59"/>
        <v>#VALUE!</v>
      </c>
      <c r="AB153">
        <f t="shared" si="60"/>
        <v>0</v>
      </c>
      <c r="AC153" t="e">
        <f t="shared" si="61"/>
        <v>#VALUE!</v>
      </c>
      <c r="AD153">
        <f t="shared" si="62"/>
        <v>0</v>
      </c>
      <c r="AE153" t="e">
        <f t="shared" si="63"/>
        <v>#VALUE!</v>
      </c>
      <c r="AF153">
        <f t="shared" si="36"/>
        <v>0</v>
      </c>
      <c r="AG153" t="e">
        <f t="shared" si="64"/>
        <v>#VALUE!</v>
      </c>
    </row>
    <row r="154" spans="2:33" x14ac:dyDescent="0.5">
      <c r="B154">
        <f t="shared" si="37"/>
        <v>-1.490234375</v>
      </c>
      <c r="C154">
        <f t="shared" si="38"/>
        <v>0.23086850667113845</v>
      </c>
      <c r="D154">
        <f t="shared" si="39"/>
        <v>0</v>
      </c>
      <c r="E154">
        <f t="shared" si="40"/>
        <v>0.71585024152730525</v>
      </c>
      <c r="F154">
        <f t="shared" si="41"/>
        <v>0</v>
      </c>
      <c r="G154">
        <f t="shared" si="42"/>
        <v>4727.2209175632152</v>
      </c>
      <c r="H154">
        <f t="shared" si="33"/>
        <v>0</v>
      </c>
      <c r="I154">
        <f t="shared" si="43"/>
        <v>0.9311456606264461</v>
      </c>
      <c r="J154">
        <f t="shared" si="44"/>
        <v>-1.490234375</v>
      </c>
      <c r="K154">
        <f t="shared" si="45"/>
        <v>0.23086850667113845</v>
      </c>
      <c r="L154">
        <f t="shared" si="46"/>
        <v>0</v>
      </c>
      <c r="M154">
        <f t="shared" si="47"/>
        <v>0.71585024152730525</v>
      </c>
      <c r="N154">
        <f t="shared" si="48"/>
        <v>0</v>
      </c>
      <c r="O154">
        <f t="shared" si="49"/>
        <v>4727.2209175632152</v>
      </c>
      <c r="P154">
        <f t="shared" si="34"/>
        <v>0</v>
      </c>
      <c r="Q154">
        <f t="shared" si="50"/>
        <v>0.87467534166671645</v>
      </c>
      <c r="R154">
        <f t="shared" si="51"/>
        <v>16.119812011718746</v>
      </c>
      <c r="S154">
        <f t="shared" si="52"/>
        <v>0.56257696754341047</v>
      </c>
      <c r="T154">
        <f t="shared" si="65"/>
        <v>0</v>
      </c>
      <c r="U154">
        <f t="shared" si="66"/>
        <v>1.0018716505829133</v>
      </c>
      <c r="V154">
        <f t="shared" si="67"/>
        <v>0</v>
      </c>
      <c r="W154">
        <f t="shared" si="68"/>
        <v>4992.4676129064192</v>
      </c>
      <c r="X154">
        <f t="shared" si="35"/>
        <v>0</v>
      </c>
      <c r="Y154">
        <f t="shared" si="69"/>
        <v>0.75989869647539221</v>
      </c>
      <c r="Z154" t="e">
        <f t="shared" si="58"/>
        <v>#VALUE!</v>
      </c>
      <c r="AA154" t="e">
        <f t="shared" si="59"/>
        <v>#VALUE!</v>
      </c>
      <c r="AB154">
        <f t="shared" si="60"/>
        <v>0</v>
      </c>
      <c r="AC154" t="e">
        <f t="shared" si="61"/>
        <v>#VALUE!</v>
      </c>
      <c r="AD154">
        <f t="shared" si="62"/>
        <v>0</v>
      </c>
      <c r="AE154" t="e">
        <f t="shared" si="63"/>
        <v>#VALUE!</v>
      </c>
      <c r="AF154">
        <f t="shared" si="36"/>
        <v>0</v>
      </c>
      <c r="AG154" t="e">
        <f t="shared" si="64"/>
        <v>#VALUE!</v>
      </c>
    </row>
    <row r="155" spans="2:33" x14ac:dyDescent="0.5">
      <c r="B155">
        <f t="shared" si="37"/>
        <v>-1.5966796875</v>
      </c>
      <c r="C155">
        <f t="shared" si="38"/>
        <v>0.23044449324492611</v>
      </c>
      <c r="D155">
        <f t="shared" si="39"/>
        <v>0</v>
      </c>
      <c r="E155">
        <f t="shared" si="40"/>
        <v>0.71412136259081493</v>
      </c>
      <c r="F155">
        <f t="shared" si="41"/>
        <v>0</v>
      </c>
      <c r="G155">
        <f t="shared" si="42"/>
        <v>4730.7651006355773</v>
      </c>
      <c r="H155">
        <f t="shared" si="33"/>
        <v>0</v>
      </c>
      <c r="I155">
        <f t="shared" si="43"/>
        <v>0.93000577998013734</v>
      </c>
      <c r="J155">
        <f t="shared" si="44"/>
        <v>-1.5966796875</v>
      </c>
      <c r="K155">
        <f t="shared" si="45"/>
        <v>0.23044449324492611</v>
      </c>
      <c r="L155">
        <f t="shared" si="46"/>
        <v>0</v>
      </c>
      <c r="M155">
        <f t="shared" si="47"/>
        <v>0.71412136259081493</v>
      </c>
      <c r="N155">
        <f t="shared" si="48"/>
        <v>0</v>
      </c>
      <c r="O155">
        <f t="shared" si="49"/>
        <v>4730.7651006355773</v>
      </c>
      <c r="P155">
        <f t="shared" si="34"/>
        <v>0</v>
      </c>
      <c r="Q155">
        <f t="shared" si="50"/>
        <v>0.87362189368820553</v>
      </c>
      <c r="R155">
        <f t="shared" si="51"/>
        <v>16.121475219726559</v>
      </c>
      <c r="S155">
        <f t="shared" si="52"/>
        <v>0.56266650520483386</v>
      </c>
      <c r="T155">
        <f t="shared" si="65"/>
        <v>0</v>
      </c>
      <c r="U155">
        <f t="shared" si="66"/>
        <v>1.0018986643162959</v>
      </c>
      <c r="V155">
        <f t="shared" si="67"/>
        <v>0</v>
      </c>
      <c r="W155">
        <f t="shared" si="68"/>
        <v>4992.598938767137</v>
      </c>
      <c r="X155">
        <f t="shared" si="35"/>
        <v>0</v>
      </c>
      <c r="Y155">
        <f t="shared" si="69"/>
        <v>0.75995452876083902</v>
      </c>
      <c r="Z155" t="e">
        <f t="shared" si="58"/>
        <v>#VALUE!</v>
      </c>
      <c r="AA155" t="e">
        <f t="shared" si="59"/>
        <v>#VALUE!</v>
      </c>
      <c r="AB155">
        <f t="shared" si="60"/>
        <v>0</v>
      </c>
      <c r="AC155" t="e">
        <f t="shared" si="61"/>
        <v>#VALUE!</v>
      </c>
      <c r="AD155">
        <f t="shared" si="62"/>
        <v>0</v>
      </c>
      <c r="AE155" t="e">
        <f t="shared" si="63"/>
        <v>#VALUE!</v>
      </c>
      <c r="AF155">
        <f t="shared" si="36"/>
        <v>0</v>
      </c>
      <c r="AG155" t="e">
        <f t="shared" si="64"/>
        <v>#VALUE!</v>
      </c>
    </row>
    <row r="156" spans="2:33" x14ac:dyDescent="0.5">
      <c r="B156">
        <f t="shared" si="37"/>
        <v>-1.703125</v>
      </c>
      <c r="C156">
        <f t="shared" si="38"/>
        <v>0.23003023320311744</v>
      </c>
      <c r="D156">
        <f t="shared" si="39"/>
        <v>0</v>
      </c>
      <c r="E156">
        <f t="shared" si="40"/>
        <v>0.71239248365432473</v>
      </c>
      <c r="F156">
        <f t="shared" si="41"/>
        <v>0</v>
      </c>
      <c r="G156">
        <f t="shared" si="42"/>
        <v>4734.3719939252314</v>
      </c>
      <c r="H156">
        <f t="shared" si="33"/>
        <v>0</v>
      </c>
      <c r="I156">
        <f t="shared" si="43"/>
        <v>0.92888030511034869</v>
      </c>
      <c r="J156">
        <f t="shared" si="44"/>
        <v>-1.703125</v>
      </c>
      <c r="K156">
        <f t="shared" si="45"/>
        <v>0.23003023320311744</v>
      </c>
      <c r="L156">
        <f t="shared" si="46"/>
        <v>0</v>
      </c>
      <c r="M156">
        <f t="shared" si="47"/>
        <v>0.71239248365432473</v>
      </c>
      <c r="N156">
        <f t="shared" si="48"/>
        <v>0</v>
      </c>
      <c r="O156">
        <f t="shared" si="49"/>
        <v>4734.3719939252314</v>
      </c>
      <c r="P156">
        <f t="shared" si="34"/>
        <v>0</v>
      </c>
      <c r="Q156">
        <f t="shared" si="50"/>
        <v>0.87258217986927478</v>
      </c>
      <c r="R156">
        <f t="shared" si="51"/>
        <v>16.123138427734371</v>
      </c>
      <c r="S156">
        <f t="shared" si="52"/>
        <v>0.56275604286625713</v>
      </c>
      <c r="T156">
        <f t="shared" si="65"/>
        <v>0</v>
      </c>
      <c r="U156">
        <f t="shared" si="66"/>
        <v>1.0019256780496786</v>
      </c>
      <c r="V156">
        <f t="shared" si="67"/>
        <v>0</v>
      </c>
      <c r="W156">
        <f t="shared" si="68"/>
        <v>4992.7302382898533</v>
      </c>
      <c r="X156">
        <f t="shared" si="35"/>
        <v>0</v>
      </c>
      <c r="Y156">
        <f t="shared" si="69"/>
        <v>0.76001035616171875</v>
      </c>
      <c r="Z156" t="e">
        <f t="shared" si="58"/>
        <v>#VALUE!</v>
      </c>
      <c r="AA156" t="e">
        <f t="shared" si="59"/>
        <v>#VALUE!</v>
      </c>
      <c r="AB156">
        <f t="shared" si="60"/>
        <v>0</v>
      </c>
      <c r="AC156" t="e">
        <f t="shared" si="61"/>
        <v>#VALUE!</v>
      </c>
      <c r="AD156">
        <f t="shared" si="62"/>
        <v>0</v>
      </c>
      <c r="AE156" t="e">
        <f t="shared" si="63"/>
        <v>#VALUE!</v>
      </c>
      <c r="AF156">
        <f t="shared" si="36"/>
        <v>0</v>
      </c>
      <c r="AG156" t="e">
        <f t="shared" si="64"/>
        <v>#VALUE!</v>
      </c>
    </row>
    <row r="157" spans="2:33" x14ac:dyDescent="0.5">
      <c r="B157">
        <f t="shared" si="37"/>
        <v>-1.8095703125</v>
      </c>
      <c r="C157">
        <f t="shared" si="38"/>
        <v>0.22962572654571245</v>
      </c>
      <c r="D157">
        <f t="shared" si="39"/>
        <v>0</v>
      </c>
      <c r="E157">
        <f t="shared" si="40"/>
        <v>0.71066360471783441</v>
      </c>
      <c r="F157">
        <f t="shared" si="41"/>
        <v>0</v>
      </c>
      <c r="G157">
        <f t="shared" si="42"/>
        <v>4738.0420613071446</v>
      </c>
      <c r="H157">
        <f t="shared" si="33"/>
        <v>0</v>
      </c>
      <c r="I157">
        <f t="shared" si="43"/>
        <v>0.92776924670537131</v>
      </c>
      <c r="J157">
        <f t="shared" si="44"/>
        <v>-1.8095703125</v>
      </c>
      <c r="K157">
        <f t="shared" si="45"/>
        <v>0.22962572654571245</v>
      </c>
      <c r="L157">
        <f t="shared" si="46"/>
        <v>0</v>
      </c>
      <c r="M157">
        <f t="shared" si="47"/>
        <v>0.71066360471783441</v>
      </c>
      <c r="N157">
        <f t="shared" si="48"/>
        <v>0</v>
      </c>
      <c r="O157">
        <f t="shared" si="49"/>
        <v>4738.0420613071446</v>
      </c>
      <c r="P157">
        <f t="shared" si="34"/>
        <v>0</v>
      </c>
      <c r="Q157">
        <f t="shared" si="50"/>
        <v>0.87155620932483124</v>
      </c>
      <c r="R157">
        <f t="shared" si="51"/>
        <v>16.121475219726559</v>
      </c>
      <c r="S157">
        <f t="shared" si="52"/>
        <v>0.56266650520483386</v>
      </c>
      <c r="T157">
        <f t="shared" si="65"/>
        <v>0</v>
      </c>
      <c r="U157">
        <f t="shared" si="66"/>
        <v>1.0018986643162959</v>
      </c>
      <c r="V157">
        <f t="shared" si="67"/>
        <v>0</v>
      </c>
      <c r="W157">
        <f t="shared" si="68"/>
        <v>4992.598938767137</v>
      </c>
      <c r="X157">
        <f t="shared" si="35"/>
        <v>0</v>
      </c>
      <c r="Y157">
        <f t="shared" si="69"/>
        <v>0.75995452876083902</v>
      </c>
      <c r="Z157" t="e">
        <f t="shared" si="58"/>
        <v>#VALUE!</v>
      </c>
      <c r="AA157" t="e">
        <f t="shared" si="59"/>
        <v>#VALUE!</v>
      </c>
      <c r="AB157">
        <f t="shared" si="60"/>
        <v>0</v>
      </c>
      <c r="AC157" t="e">
        <f t="shared" si="61"/>
        <v>#VALUE!</v>
      </c>
      <c r="AD157">
        <f t="shared" si="62"/>
        <v>0</v>
      </c>
      <c r="AE157" t="e">
        <f t="shared" si="63"/>
        <v>#VALUE!</v>
      </c>
      <c r="AF157">
        <f t="shared" si="36"/>
        <v>0</v>
      </c>
      <c r="AG157" t="e">
        <f t="shared" si="64"/>
        <v>#VALUE!</v>
      </c>
    </row>
    <row r="158" spans="2:33" x14ac:dyDescent="0.5">
      <c r="B158">
        <f t="shared" si="37"/>
        <v>-1.916015625</v>
      </c>
      <c r="C158">
        <f t="shared" si="38"/>
        <v>0.22923097327270092</v>
      </c>
      <c r="D158">
        <f t="shared" si="39"/>
        <v>0</v>
      </c>
      <c r="E158">
        <f t="shared" si="40"/>
        <v>0.7089347257813442</v>
      </c>
      <c r="F158">
        <f t="shared" si="41"/>
        <v>0</v>
      </c>
      <c r="G158">
        <f t="shared" si="42"/>
        <v>4741.7757661178712</v>
      </c>
      <c r="H158">
        <f t="shared" si="33"/>
        <v>0</v>
      </c>
      <c r="I158">
        <f t="shared" si="43"/>
        <v>0.92667261403517587</v>
      </c>
      <c r="J158">
        <f t="shared" si="44"/>
        <v>-1.916015625</v>
      </c>
      <c r="K158">
        <f t="shared" si="45"/>
        <v>0.22923097327270092</v>
      </c>
      <c r="L158">
        <f t="shared" si="46"/>
        <v>0</v>
      </c>
      <c r="M158">
        <f t="shared" si="47"/>
        <v>0.7089347257813442</v>
      </c>
      <c r="N158">
        <f t="shared" si="48"/>
        <v>0</v>
      </c>
      <c r="O158">
        <f t="shared" si="49"/>
        <v>4741.7757661178712</v>
      </c>
      <c r="P158">
        <f t="shared" si="34"/>
        <v>0</v>
      </c>
      <c r="Q158">
        <f t="shared" si="50"/>
        <v>0.87054398978986214</v>
      </c>
      <c r="R158">
        <f t="shared" si="51"/>
        <v>16.122306823730465</v>
      </c>
      <c r="S158">
        <f t="shared" si="52"/>
        <v>0.56271127403554544</v>
      </c>
      <c r="T158">
        <f t="shared" si="65"/>
        <v>0</v>
      </c>
      <c r="U158">
        <f t="shared" si="66"/>
        <v>1.0019121711829873</v>
      </c>
      <c r="V158">
        <f t="shared" si="67"/>
        <v>0</v>
      </c>
      <c r="W158">
        <f t="shared" si="68"/>
        <v>4992.6645918202639</v>
      </c>
      <c r="X158">
        <f t="shared" si="35"/>
        <v>0</v>
      </c>
      <c r="Y158">
        <f t="shared" si="69"/>
        <v>0.75998244307176777</v>
      </c>
      <c r="Z158" t="e">
        <f t="shared" si="58"/>
        <v>#VALUE!</v>
      </c>
      <c r="AA158" t="e">
        <f t="shared" si="59"/>
        <v>#VALUE!</v>
      </c>
      <c r="AB158">
        <f t="shared" si="60"/>
        <v>0</v>
      </c>
      <c r="AC158" t="e">
        <f t="shared" si="61"/>
        <v>#VALUE!</v>
      </c>
      <c r="AD158">
        <f t="shared" si="62"/>
        <v>0</v>
      </c>
      <c r="AE158" t="e">
        <f t="shared" si="63"/>
        <v>#VALUE!</v>
      </c>
      <c r="AF158">
        <f t="shared" si="36"/>
        <v>0</v>
      </c>
      <c r="AG158" t="e">
        <f t="shared" si="64"/>
        <v>#VALUE!</v>
      </c>
    </row>
    <row r="159" spans="2:33" x14ac:dyDescent="0.5">
      <c r="B159">
        <f t="shared" si="37"/>
        <v>-2.0224609375</v>
      </c>
      <c r="C159">
        <f t="shared" si="38"/>
        <v>0.22884597338408508</v>
      </c>
      <c r="D159">
        <f t="shared" si="39"/>
        <v>0</v>
      </c>
      <c r="E159">
        <f t="shared" si="40"/>
        <v>0.70720584684485388</v>
      </c>
      <c r="F159">
        <f t="shared" si="41"/>
        <v>0</v>
      </c>
      <c r="G159">
        <f t="shared" si="42"/>
        <v>4745.5735711001271</v>
      </c>
      <c r="H159">
        <f t="shared" si="33"/>
        <v>0</v>
      </c>
      <c r="I159">
        <f t="shared" si="43"/>
        <v>0.92559041493613436</v>
      </c>
      <c r="J159">
        <f t="shared" si="44"/>
        <v>-2.0224609375</v>
      </c>
      <c r="K159">
        <f t="shared" si="45"/>
        <v>0.22884597338408508</v>
      </c>
      <c r="L159">
        <f t="shared" si="46"/>
        <v>0</v>
      </c>
      <c r="M159">
        <f t="shared" si="47"/>
        <v>0.70720584684485388</v>
      </c>
      <c r="N159">
        <f t="shared" si="48"/>
        <v>0</v>
      </c>
      <c r="O159">
        <f t="shared" si="49"/>
        <v>4745.5735711001271</v>
      </c>
      <c r="P159">
        <f t="shared" si="34"/>
        <v>0</v>
      </c>
      <c r="Q159">
        <f t="shared" si="50"/>
        <v>0.8695455276046693</v>
      </c>
      <c r="R159">
        <f t="shared" si="51"/>
        <v>16.123138427734371</v>
      </c>
      <c r="S159">
        <f t="shared" si="52"/>
        <v>0.56275604286625713</v>
      </c>
      <c r="T159">
        <f t="shared" si="65"/>
        <v>0</v>
      </c>
      <c r="U159">
        <f t="shared" si="66"/>
        <v>1.0019256780496786</v>
      </c>
      <c r="V159">
        <f t="shared" si="67"/>
        <v>0</v>
      </c>
      <c r="W159">
        <f t="shared" si="68"/>
        <v>4992.7302382898533</v>
      </c>
      <c r="X159">
        <f t="shared" si="35"/>
        <v>0</v>
      </c>
      <c r="Y159">
        <f t="shared" si="69"/>
        <v>0.76001035616171875</v>
      </c>
      <c r="Z159" t="e">
        <f t="shared" si="58"/>
        <v>#VALUE!</v>
      </c>
      <c r="AA159" t="e">
        <f t="shared" si="59"/>
        <v>#VALUE!</v>
      </c>
      <c r="AB159">
        <f t="shared" si="60"/>
        <v>0</v>
      </c>
      <c r="AC159" t="e">
        <f t="shared" si="61"/>
        <v>#VALUE!</v>
      </c>
      <c r="AD159">
        <f t="shared" si="62"/>
        <v>0</v>
      </c>
      <c r="AE159" t="e">
        <f t="shared" si="63"/>
        <v>#VALUE!</v>
      </c>
      <c r="AF159">
        <f t="shared" si="36"/>
        <v>0</v>
      </c>
      <c r="AG159" t="e">
        <f t="shared" si="64"/>
        <v>#VALUE!</v>
      </c>
    </row>
    <row r="160" spans="2:33" x14ac:dyDescent="0.5">
      <c r="B160">
        <f t="shared" si="37"/>
        <v>-2.12890625</v>
      </c>
      <c r="C160">
        <f t="shared" si="38"/>
        <v>0.22847072687987335</v>
      </c>
      <c r="D160">
        <f t="shared" si="39"/>
        <v>0</v>
      </c>
      <c r="E160">
        <f t="shared" si="40"/>
        <v>0.70547696790836367</v>
      </c>
      <c r="F160">
        <f t="shared" si="41"/>
        <v>0</v>
      </c>
      <c r="G160">
        <f t="shared" si="42"/>
        <v>4749.4359383477367</v>
      </c>
      <c r="H160">
        <f t="shared" si="33"/>
        <v>0</v>
      </c>
      <c r="I160">
        <f t="shared" si="43"/>
        <v>0.92452265579607062</v>
      </c>
      <c r="J160">
        <f t="shared" si="44"/>
        <v>-2.12890625</v>
      </c>
      <c r="K160">
        <f t="shared" si="45"/>
        <v>0.22847072687987335</v>
      </c>
      <c r="L160">
        <f t="shared" si="46"/>
        <v>0</v>
      </c>
      <c r="M160">
        <f t="shared" si="47"/>
        <v>0.70547696790836367</v>
      </c>
      <c r="N160">
        <f t="shared" si="48"/>
        <v>0</v>
      </c>
      <c r="O160">
        <f t="shared" si="49"/>
        <v>4749.4359383477367</v>
      </c>
      <c r="P160">
        <f t="shared" si="34"/>
        <v>0</v>
      </c>
      <c r="Q160">
        <f t="shared" si="50"/>
        <v>0.86856082770042797</v>
      </c>
      <c r="R160">
        <f t="shared" si="51"/>
        <v>16.122306823730465</v>
      </c>
      <c r="S160">
        <f t="shared" si="52"/>
        <v>0.56271127403554544</v>
      </c>
      <c r="T160">
        <f t="shared" si="65"/>
        <v>0</v>
      </c>
      <c r="U160">
        <f t="shared" si="66"/>
        <v>1.0019121711829873</v>
      </c>
      <c r="V160">
        <f t="shared" si="67"/>
        <v>0</v>
      </c>
      <c r="W160">
        <f t="shared" si="68"/>
        <v>4992.6645918202639</v>
      </c>
      <c r="X160">
        <f t="shared" si="35"/>
        <v>0</v>
      </c>
      <c r="Y160">
        <f t="shared" si="69"/>
        <v>0.75998244307176777</v>
      </c>
      <c r="Z160" t="e">
        <f t="shared" si="58"/>
        <v>#VALUE!</v>
      </c>
      <c r="AA160" t="e">
        <f t="shared" si="59"/>
        <v>#VALUE!</v>
      </c>
      <c r="AB160">
        <f t="shared" si="60"/>
        <v>0</v>
      </c>
      <c r="AC160" t="e">
        <f t="shared" si="61"/>
        <v>#VALUE!</v>
      </c>
      <c r="AD160">
        <f t="shared" si="62"/>
        <v>0</v>
      </c>
      <c r="AE160" t="e">
        <f t="shared" si="63"/>
        <v>#VALUE!</v>
      </c>
      <c r="AF160">
        <f t="shared" si="36"/>
        <v>0</v>
      </c>
      <c r="AG160" t="e">
        <f t="shared" si="64"/>
        <v>#VALUE!</v>
      </c>
    </row>
    <row r="161" spans="2:33" x14ac:dyDescent="0.5">
      <c r="B161">
        <f t="shared" si="37"/>
        <v>-2.2353515625</v>
      </c>
      <c r="C161">
        <f t="shared" si="38"/>
        <v>0.22810523376006175</v>
      </c>
      <c r="D161">
        <f t="shared" si="39"/>
        <v>0</v>
      </c>
      <c r="E161">
        <f t="shared" si="40"/>
        <v>0.70374808897187335</v>
      </c>
      <c r="F161">
        <f t="shared" si="41"/>
        <v>0</v>
      </c>
      <c r="G161">
        <f t="shared" si="42"/>
        <v>4753.3633292510749</v>
      </c>
      <c r="H161">
        <f t="shared" si="33"/>
        <v>0</v>
      </c>
      <c r="I161">
        <f t="shared" si="43"/>
        <v>0.92346934153967719</v>
      </c>
      <c r="J161">
        <f t="shared" si="44"/>
        <v>-2.2353515625</v>
      </c>
      <c r="K161">
        <f t="shared" si="45"/>
        <v>0.22810523376006175</v>
      </c>
      <c r="L161">
        <f t="shared" si="46"/>
        <v>0</v>
      </c>
      <c r="M161">
        <f t="shared" si="47"/>
        <v>0.70374808897187335</v>
      </c>
      <c r="N161">
        <f t="shared" si="48"/>
        <v>0</v>
      </c>
      <c r="O161">
        <f t="shared" si="49"/>
        <v>4753.3633292510749</v>
      </c>
      <c r="P161">
        <f t="shared" si="34"/>
        <v>0</v>
      </c>
      <c r="Q161">
        <f t="shared" si="50"/>
        <v>0.86758989358511507</v>
      </c>
      <c r="R161">
        <f t="shared" si="51"/>
        <v>16.122722625732418</v>
      </c>
      <c r="S161">
        <f t="shared" si="52"/>
        <v>0.56273365845090129</v>
      </c>
      <c r="T161">
        <f t="shared" si="65"/>
        <v>0</v>
      </c>
      <c r="U161">
        <f t="shared" si="66"/>
        <v>1.0019189246163329</v>
      </c>
      <c r="V161">
        <f t="shared" si="67"/>
        <v>0</v>
      </c>
      <c r="W161">
        <f t="shared" si="68"/>
        <v>4992.6974158779403</v>
      </c>
      <c r="X161">
        <f t="shared" si="35"/>
        <v>0</v>
      </c>
      <c r="Y161">
        <f t="shared" si="69"/>
        <v>0.75999639976935529</v>
      </c>
      <c r="Z161" t="e">
        <f t="shared" si="58"/>
        <v>#VALUE!</v>
      </c>
      <c r="AA161" t="e">
        <f t="shared" si="59"/>
        <v>#VALUE!</v>
      </c>
      <c r="AB161">
        <f t="shared" si="60"/>
        <v>0</v>
      </c>
      <c r="AC161" t="e">
        <f t="shared" si="61"/>
        <v>#VALUE!</v>
      </c>
      <c r="AD161">
        <f t="shared" si="62"/>
        <v>0</v>
      </c>
      <c r="AE161" t="e">
        <f t="shared" si="63"/>
        <v>#VALUE!</v>
      </c>
      <c r="AF161">
        <f t="shared" si="36"/>
        <v>0</v>
      </c>
      <c r="AG161" t="e">
        <f t="shared" si="64"/>
        <v>#VALUE!</v>
      </c>
    </row>
    <row r="162" spans="2:33" x14ac:dyDescent="0.5">
      <c r="B162">
        <f t="shared" si="37"/>
        <v>-2.341796875</v>
      </c>
      <c r="C162">
        <f t="shared" si="38"/>
        <v>0.22774949402465028</v>
      </c>
      <c r="D162">
        <f t="shared" si="39"/>
        <v>0</v>
      </c>
      <c r="E162">
        <f t="shared" si="40"/>
        <v>0.70201921003538315</v>
      </c>
      <c r="F162">
        <f t="shared" si="41"/>
        <v>0</v>
      </c>
      <c r="G162">
        <f t="shared" si="42"/>
        <v>4757.3562044432929</v>
      </c>
      <c r="H162">
        <f t="shared" si="33"/>
        <v>0</v>
      </c>
      <c r="I162">
        <f t="shared" si="43"/>
        <v>0.92243047561439273</v>
      </c>
      <c r="J162">
        <f t="shared" si="44"/>
        <v>-2.341796875</v>
      </c>
      <c r="K162">
        <f t="shared" si="45"/>
        <v>0.22774949402465028</v>
      </c>
      <c r="L162">
        <f t="shared" si="46"/>
        <v>0</v>
      </c>
      <c r="M162">
        <f t="shared" si="47"/>
        <v>0.70201921003538315</v>
      </c>
      <c r="N162">
        <f t="shared" si="48"/>
        <v>0</v>
      </c>
      <c r="O162">
        <f t="shared" si="49"/>
        <v>4757.3562044432929</v>
      </c>
      <c r="P162">
        <f t="shared" si="34"/>
        <v>0</v>
      </c>
      <c r="Q162">
        <f t="shared" si="50"/>
        <v>0.86663272732989194</v>
      </c>
      <c r="R162">
        <f t="shared" si="51"/>
        <v>16.123138427734371</v>
      </c>
      <c r="S162">
        <f t="shared" si="52"/>
        <v>0.56275604286625713</v>
      </c>
      <c r="T162">
        <f t="shared" si="65"/>
        <v>0</v>
      </c>
      <c r="U162">
        <f t="shared" si="66"/>
        <v>1.0019256780496786</v>
      </c>
      <c r="V162">
        <f t="shared" si="67"/>
        <v>0</v>
      </c>
      <c r="W162">
        <f t="shared" si="68"/>
        <v>4992.7302382898533</v>
      </c>
      <c r="X162">
        <f t="shared" si="35"/>
        <v>0</v>
      </c>
      <c r="Y162">
        <f t="shared" si="69"/>
        <v>0.76001035616171875</v>
      </c>
      <c r="Z162" t="e">
        <f t="shared" si="58"/>
        <v>#VALUE!</v>
      </c>
      <c r="AA162" t="e">
        <f t="shared" si="59"/>
        <v>#VALUE!</v>
      </c>
      <c r="AB162">
        <f t="shared" si="60"/>
        <v>0</v>
      </c>
      <c r="AC162" t="e">
        <f t="shared" si="61"/>
        <v>#VALUE!</v>
      </c>
      <c r="AD162">
        <f t="shared" si="62"/>
        <v>0</v>
      </c>
      <c r="AE162" t="e">
        <f t="shared" si="63"/>
        <v>#VALUE!</v>
      </c>
      <c r="AF162">
        <f t="shared" si="36"/>
        <v>0</v>
      </c>
      <c r="AG162" t="e">
        <f t="shared" si="64"/>
        <v>#VALUE!</v>
      </c>
    </row>
    <row r="163" spans="2:33" x14ac:dyDescent="0.5">
      <c r="B163">
        <f t="shared" si="37"/>
        <v>-2.4482421875</v>
      </c>
      <c r="C163">
        <f t="shared" si="38"/>
        <v>0.22740350767363537</v>
      </c>
      <c r="D163">
        <f t="shared" si="39"/>
        <v>0</v>
      </c>
      <c r="E163">
        <f t="shared" si="40"/>
        <v>0.70029033109889283</v>
      </c>
      <c r="F163">
        <f t="shared" si="41"/>
        <v>0</v>
      </c>
      <c r="G163">
        <f t="shared" si="42"/>
        <v>4761.4150237470913</v>
      </c>
      <c r="H163">
        <f t="shared" si="33"/>
        <v>0</v>
      </c>
      <c r="I163">
        <f t="shared" si="43"/>
        <v>0.92140605997665703</v>
      </c>
      <c r="J163">
        <f t="shared" si="44"/>
        <v>-2.4482421875</v>
      </c>
      <c r="K163">
        <f t="shared" si="45"/>
        <v>0.22740350767363537</v>
      </c>
      <c r="L163">
        <f t="shared" si="46"/>
        <v>0</v>
      </c>
      <c r="M163">
        <f t="shared" si="47"/>
        <v>0.70029033109889283</v>
      </c>
      <c r="N163">
        <f t="shared" si="48"/>
        <v>0</v>
      </c>
      <c r="O163">
        <f t="shared" si="49"/>
        <v>4761.4150237470913</v>
      </c>
      <c r="P163">
        <f t="shared" si="34"/>
        <v>0</v>
      </c>
      <c r="Q163">
        <f t="shared" si="50"/>
        <v>0.86568932955586564</v>
      </c>
      <c r="R163">
        <f t="shared" si="51"/>
        <v>16.122930526733395</v>
      </c>
      <c r="S163">
        <f t="shared" si="52"/>
        <v>0.56274485065857927</v>
      </c>
      <c r="T163">
        <f t="shared" si="65"/>
        <v>0</v>
      </c>
      <c r="U163">
        <f t="shared" si="66"/>
        <v>1.0019223013330059</v>
      </c>
      <c r="V163">
        <f t="shared" si="67"/>
        <v>0</v>
      </c>
      <c r="W163">
        <f t="shared" si="68"/>
        <v>4992.7138272896091</v>
      </c>
      <c r="X163">
        <f t="shared" si="35"/>
        <v>0</v>
      </c>
      <c r="Y163">
        <f t="shared" si="69"/>
        <v>0.76000337800368889</v>
      </c>
      <c r="Z163" t="e">
        <f t="shared" si="58"/>
        <v>#VALUE!</v>
      </c>
      <c r="AA163" t="e">
        <f t="shared" si="59"/>
        <v>#VALUE!</v>
      </c>
      <c r="AB163">
        <f t="shared" si="60"/>
        <v>0</v>
      </c>
      <c r="AC163" t="e">
        <f t="shared" si="61"/>
        <v>#VALUE!</v>
      </c>
      <c r="AD163">
        <f t="shared" si="62"/>
        <v>0</v>
      </c>
      <c r="AE163" t="e">
        <f t="shared" si="63"/>
        <v>#VALUE!</v>
      </c>
      <c r="AF163">
        <f t="shared" si="36"/>
        <v>0</v>
      </c>
      <c r="AG163" t="e">
        <f t="shared" si="64"/>
        <v>#VALUE!</v>
      </c>
    </row>
    <row r="164" spans="2:33" x14ac:dyDescent="0.5">
      <c r="B164">
        <f t="shared" si="37"/>
        <v>-2.5546875</v>
      </c>
      <c r="C164">
        <f t="shared" si="38"/>
        <v>0.2270672747070277</v>
      </c>
      <c r="D164">
        <f t="shared" si="39"/>
        <v>0</v>
      </c>
      <c r="E164">
        <f t="shared" si="40"/>
        <v>0.69856145216240262</v>
      </c>
      <c r="F164">
        <f t="shared" si="41"/>
        <v>0</v>
      </c>
      <c r="G164">
        <f t="shared" si="42"/>
        <v>4765.5402461223266</v>
      </c>
      <c r="H164">
        <f t="shared" si="33"/>
        <v>0</v>
      </c>
      <c r="I164">
        <f t="shared" si="43"/>
        <v>0.92039609507863906</v>
      </c>
      <c r="J164">
        <f t="shared" si="44"/>
        <v>-2.5546875</v>
      </c>
      <c r="K164">
        <f t="shared" si="45"/>
        <v>0.2270672747070277</v>
      </c>
      <c r="L164">
        <f t="shared" si="46"/>
        <v>0</v>
      </c>
      <c r="M164">
        <f t="shared" si="47"/>
        <v>0.69856145216240262</v>
      </c>
      <c r="N164">
        <f t="shared" si="48"/>
        <v>0</v>
      </c>
      <c r="O164">
        <f t="shared" si="49"/>
        <v>4765.5402461223266</v>
      </c>
      <c r="P164">
        <f t="shared" si="34"/>
        <v>0</v>
      </c>
      <c r="Q164">
        <f t="shared" si="50"/>
        <v>0.86475969942132136</v>
      </c>
      <c r="R164">
        <f t="shared" si="51"/>
        <v>16.122722625732418</v>
      </c>
      <c r="S164">
        <f t="shared" si="52"/>
        <v>0.56273365845090129</v>
      </c>
      <c r="T164">
        <f t="shared" si="65"/>
        <v>0</v>
      </c>
      <c r="U164">
        <f t="shared" si="66"/>
        <v>1.0019189246163329</v>
      </c>
      <c r="V164">
        <f t="shared" si="67"/>
        <v>0</v>
      </c>
      <c r="W164">
        <f t="shared" si="68"/>
        <v>4992.6974158779403</v>
      </c>
      <c r="X164">
        <f t="shared" si="35"/>
        <v>0</v>
      </c>
      <c r="Y164">
        <f t="shared" si="69"/>
        <v>0.75999639976935529</v>
      </c>
      <c r="Z164" t="e">
        <f t="shared" si="58"/>
        <v>#VALUE!</v>
      </c>
      <c r="AA164" t="e">
        <f t="shared" si="59"/>
        <v>#VALUE!</v>
      </c>
      <c r="AB164">
        <f t="shared" si="60"/>
        <v>0</v>
      </c>
      <c r="AC164" t="e">
        <f t="shared" si="61"/>
        <v>#VALUE!</v>
      </c>
      <c r="AD164">
        <f t="shared" si="62"/>
        <v>0</v>
      </c>
      <c r="AE164" t="e">
        <f t="shared" si="63"/>
        <v>#VALUE!</v>
      </c>
      <c r="AF164">
        <f t="shared" si="36"/>
        <v>0</v>
      </c>
      <c r="AG164" t="e">
        <f t="shared" si="64"/>
        <v>#VALUE!</v>
      </c>
    </row>
    <row r="165" spans="2:33" x14ac:dyDescent="0.5">
      <c r="B165">
        <f t="shared" si="37"/>
        <v>-2.6611328125</v>
      </c>
      <c r="C165">
        <f t="shared" si="38"/>
        <v>0.22674079512481216</v>
      </c>
      <c r="D165">
        <f t="shared" si="39"/>
        <v>0</v>
      </c>
      <c r="E165">
        <f t="shared" si="40"/>
        <v>0.6968325732259123</v>
      </c>
      <c r="F165">
        <f t="shared" si="41"/>
        <v>0</v>
      </c>
      <c r="G165">
        <f t="shared" si="42"/>
        <v>4769.7323296140812</v>
      </c>
      <c r="H165">
        <f t="shared" si="33"/>
        <v>0</v>
      </c>
      <c r="I165">
        <f t="shared" si="43"/>
        <v>0.91940057985531887</v>
      </c>
      <c r="J165">
        <f t="shared" si="44"/>
        <v>-2.6611328125</v>
      </c>
      <c r="K165">
        <f t="shared" si="45"/>
        <v>0.22674079512481216</v>
      </c>
      <c r="L165">
        <f t="shared" si="46"/>
        <v>0</v>
      </c>
      <c r="M165">
        <f t="shared" si="47"/>
        <v>0.6968325732259123</v>
      </c>
      <c r="N165">
        <f t="shared" si="48"/>
        <v>0</v>
      </c>
      <c r="O165">
        <f t="shared" si="49"/>
        <v>4769.7323296140812</v>
      </c>
      <c r="P165">
        <f t="shared" si="34"/>
        <v>0</v>
      </c>
      <c r="Q165">
        <f t="shared" si="50"/>
        <v>0.86384383460931058</v>
      </c>
      <c r="R165">
        <f t="shared" si="51"/>
        <v>16.122826576232907</v>
      </c>
      <c r="S165">
        <f t="shared" si="52"/>
        <v>0.56273925455474028</v>
      </c>
      <c r="T165">
        <f t="shared" si="65"/>
        <v>0</v>
      </c>
      <c r="U165">
        <f t="shared" si="66"/>
        <v>1.0019206129746694</v>
      </c>
      <c r="V165">
        <f t="shared" si="67"/>
        <v>0</v>
      </c>
      <c r="W165">
        <f t="shared" si="68"/>
        <v>4992.7056216352039</v>
      </c>
      <c r="X165">
        <f t="shared" si="35"/>
        <v>0</v>
      </c>
      <c r="Y165">
        <f t="shared" si="69"/>
        <v>0.75999988889606018</v>
      </c>
      <c r="Z165" t="e">
        <f t="shared" si="58"/>
        <v>#VALUE!</v>
      </c>
      <c r="AA165" t="e">
        <f t="shared" si="59"/>
        <v>#VALUE!</v>
      </c>
      <c r="AB165">
        <f t="shared" si="60"/>
        <v>0</v>
      </c>
      <c r="AC165" t="e">
        <f t="shared" si="61"/>
        <v>#VALUE!</v>
      </c>
      <c r="AD165">
        <f t="shared" si="62"/>
        <v>0</v>
      </c>
      <c r="AE165" t="e">
        <f t="shared" si="63"/>
        <v>#VALUE!</v>
      </c>
      <c r="AF165">
        <f t="shared" si="36"/>
        <v>0</v>
      </c>
      <c r="AG165" t="e">
        <f t="shared" si="64"/>
        <v>#VALUE!</v>
      </c>
    </row>
    <row r="166" spans="2:33" x14ac:dyDescent="0.5">
      <c r="B166">
        <f t="shared" si="37"/>
        <v>-2.767578125</v>
      </c>
      <c r="C166">
        <f t="shared" si="38"/>
        <v>0.22642406892699452</v>
      </c>
      <c r="D166">
        <f t="shared" si="39"/>
        <v>0</v>
      </c>
      <c r="E166">
        <f t="shared" si="40"/>
        <v>0.69510369428942209</v>
      </c>
      <c r="F166">
        <f t="shared" si="41"/>
        <v>0</v>
      </c>
      <c r="G166">
        <f t="shared" si="42"/>
        <v>4773.9917313019869</v>
      </c>
      <c r="H166">
        <f t="shared" si="33"/>
        <v>0</v>
      </c>
      <c r="I166">
        <f t="shared" si="43"/>
        <v>0.91841951171216851</v>
      </c>
      <c r="J166">
        <f t="shared" si="44"/>
        <v>-2.767578125</v>
      </c>
      <c r="K166">
        <f t="shared" si="45"/>
        <v>0.22642406892699452</v>
      </c>
      <c r="L166">
        <f t="shared" si="46"/>
        <v>0</v>
      </c>
      <c r="M166">
        <f t="shared" si="47"/>
        <v>0.69510369428942209</v>
      </c>
      <c r="N166">
        <f t="shared" si="48"/>
        <v>0</v>
      </c>
      <c r="O166">
        <f t="shared" si="49"/>
        <v>4773.9917313019869</v>
      </c>
      <c r="P166">
        <f t="shared" si="34"/>
        <v>0</v>
      </c>
      <c r="Q166">
        <f t="shared" si="50"/>
        <v>0.8629417313158354</v>
      </c>
      <c r="R166">
        <f t="shared" si="51"/>
        <v>16.122930526733395</v>
      </c>
      <c r="S166">
        <f t="shared" si="52"/>
        <v>0.56274485065857927</v>
      </c>
      <c r="T166">
        <f t="shared" si="65"/>
        <v>0</v>
      </c>
      <c r="U166">
        <f t="shared" si="66"/>
        <v>1.0019223013330059</v>
      </c>
      <c r="V166">
        <f t="shared" si="67"/>
        <v>0</v>
      </c>
      <c r="W166">
        <f t="shared" si="68"/>
        <v>4992.7138272896091</v>
      </c>
      <c r="X166">
        <f t="shared" si="35"/>
        <v>0</v>
      </c>
      <c r="Y166">
        <f t="shared" si="69"/>
        <v>0.76000337800368889</v>
      </c>
      <c r="Z166" t="e">
        <f t="shared" si="58"/>
        <v>#VALUE!</v>
      </c>
      <c r="AA166" t="e">
        <f t="shared" si="59"/>
        <v>#VALUE!</v>
      </c>
      <c r="AB166">
        <f t="shared" si="60"/>
        <v>0</v>
      </c>
      <c r="AC166" t="e">
        <f t="shared" si="61"/>
        <v>#VALUE!</v>
      </c>
      <c r="AD166">
        <f t="shared" si="62"/>
        <v>0</v>
      </c>
      <c r="AE166" t="e">
        <f t="shared" si="63"/>
        <v>#VALUE!</v>
      </c>
      <c r="AF166">
        <f t="shared" si="36"/>
        <v>0</v>
      </c>
      <c r="AG166" t="e">
        <f t="shared" si="64"/>
        <v>#VALUE!</v>
      </c>
    </row>
    <row r="167" spans="2:33" x14ac:dyDescent="0.5">
      <c r="B167">
        <f t="shared" si="37"/>
        <v>-2.8740234375</v>
      </c>
      <c r="C167">
        <f t="shared" si="38"/>
        <v>0.22611709611357877</v>
      </c>
      <c r="D167">
        <f t="shared" si="39"/>
        <v>0</v>
      </c>
      <c r="E167">
        <f t="shared" si="40"/>
        <v>0.69337481535293177</v>
      </c>
      <c r="F167">
        <f t="shared" si="41"/>
        <v>0</v>
      </c>
      <c r="G167">
        <f t="shared" si="42"/>
        <v>4778.3189072500554</v>
      </c>
      <c r="H167">
        <f t="shared" si="33"/>
        <v>0</v>
      </c>
      <c r="I167">
        <f t="shared" si="43"/>
        <v>0.91745288651319878</v>
      </c>
      <c r="J167">
        <f t="shared" si="44"/>
        <v>-2.8740234375</v>
      </c>
      <c r="K167">
        <f t="shared" si="45"/>
        <v>0.22611709611357877</v>
      </c>
      <c r="L167">
        <f t="shared" si="46"/>
        <v>0</v>
      </c>
      <c r="M167">
        <f t="shared" si="47"/>
        <v>0.69337481535293177</v>
      </c>
      <c r="N167">
        <f t="shared" si="48"/>
        <v>0</v>
      </c>
      <c r="O167">
        <f t="shared" si="49"/>
        <v>4778.3189072500554</v>
      </c>
      <c r="P167">
        <f t="shared" si="34"/>
        <v>0</v>
      </c>
      <c r="Q167">
        <f t="shared" si="50"/>
        <v>0.86205338423840017</v>
      </c>
      <c r="R167">
        <f t="shared" si="51"/>
        <v>16.122878551483151</v>
      </c>
      <c r="S167">
        <f t="shared" si="52"/>
        <v>0.56274205260665977</v>
      </c>
      <c r="T167">
        <f t="shared" si="65"/>
        <v>0</v>
      </c>
      <c r="U167">
        <f t="shared" si="66"/>
        <v>1.0019214571538375</v>
      </c>
      <c r="V167">
        <f t="shared" si="67"/>
        <v>0</v>
      </c>
      <c r="W167">
        <f t="shared" si="68"/>
        <v>4992.709724475264</v>
      </c>
      <c r="X167">
        <f t="shared" si="35"/>
        <v>0</v>
      </c>
      <c r="Y167">
        <f t="shared" si="69"/>
        <v>0.76000163345225902</v>
      </c>
      <c r="Z167" t="e">
        <f t="shared" si="58"/>
        <v>#VALUE!</v>
      </c>
      <c r="AA167" t="e">
        <f t="shared" si="59"/>
        <v>#VALUE!</v>
      </c>
      <c r="AB167">
        <f t="shared" si="60"/>
        <v>0</v>
      </c>
      <c r="AC167" t="e">
        <f t="shared" si="61"/>
        <v>#VALUE!</v>
      </c>
      <c r="AD167">
        <f t="shared" si="62"/>
        <v>0</v>
      </c>
      <c r="AE167" t="e">
        <f t="shared" si="63"/>
        <v>#VALUE!</v>
      </c>
      <c r="AF167">
        <f t="shared" si="36"/>
        <v>0</v>
      </c>
      <c r="AG167" t="e">
        <f t="shared" si="64"/>
        <v>#VALUE!</v>
      </c>
    </row>
    <row r="168" spans="2:33" x14ac:dyDescent="0.5">
      <c r="B168">
        <f t="shared" si="37"/>
        <v>-2.98046875</v>
      </c>
      <c r="C168">
        <f t="shared" si="38"/>
        <v>0.22581987668456494</v>
      </c>
      <c r="D168">
        <f t="shared" si="39"/>
        <v>0</v>
      </c>
      <c r="E168">
        <f t="shared" si="40"/>
        <v>0.69164593641644156</v>
      </c>
      <c r="F168">
        <f t="shared" si="41"/>
        <v>0</v>
      </c>
      <c r="G168">
        <f t="shared" si="42"/>
        <v>4782.714312457515</v>
      </c>
      <c r="H168">
        <f t="shared" si="33"/>
        <v>0</v>
      </c>
      <c r="I168">
        <f t="shared" si="43"/>
        <v>0.91650069856952632</v>
      </c>
      <c r="J168">
        <f t="shared" si="44"/>
        <v>-2.98046875</v>
      </c>
      <c r="K168">
        <f t="shared" si="45"/>
        <v>0.22581987668456494</v>
      </c>
      <c r="L168">
        <f t="shared" si="46"/>
        <v>0</v>
      </c>
      <c r="M168">
        <f t="shared" si="47"/>
        <v>0.69164593641644156</v>
      </c>
      <c r="N168">
        <f t="shared" si="48"/>
        <v>0</v>
      </c>
      <c r="O168">
        <f t="shared" si="49"/>
        <v>4782.714312457515</v>
      </c>
      <c r="P168">
        <f t="shared" si="34"/>
        <v>0</v>
      </c>
      <c r="Q168">
        <f t="shared" si="50"/>
        <v>0.86117878656508673</v>
      </c>
      <c r="R168">
        <f t="shared" ref="R168:R231" si="70">IF(Y167=$P$4,R167,R167+IF(Y167&gt;$P$4,-1,1)*ABS(R167-R166)*IF(ABS(Y167-$P$4)&gt;ABS(Y166-$P$4),0.5,1))</f>
        <v>16.122826576232907</v>
      </c>
      <c r="S168">
        <f t="shared" si="52"/>
        <v>0.56273925455474028</v>
      </c>
      <c r="T168">
        <f t="shared" ref="T168:T231" si="71">IF($E$6&gt;0,IF(R168&gt;$E$7,"N/A",IF(R168&lt;12.6,IF($E$6&lt;0.45,-0.0009502+0.0001695*R168-0.001583*$E$6-(4.403/10^6)*R168^2-0.003114*$E$6*R168+0.2553*$E$6^2+(6.739/10^5)*R168^2*$E$6+0.01549*R168*$E$6^2-0.6876*$E$6^3-0.0002243*R168^2*$E$6^2-0.01762*R168*$E$6^3+0.9136*$E$6^4,-2.245+0.7376*R168+16.03*$E$6-0.02348*R168^2-4.596*R168*$E$6-44.2*$E$6^2+0.1212*R168^2*$E$6+10.5*R168*$E$6^2+59.23*$E$6^3-0.2047*R168^2*$E$6^2-10.43*R168*$E$6^3-38.59*$E$6^4+0.1132*R168^2*$E$6^3+3.82*R168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168-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168">
        <f t="shared" ref="U168:U231" si="72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168/$E$5+(17.04116*$E$4^2.5+62.63268*$E$4^6.5+86.77444*$E$4^11-3.413124*$E$4^19+5.031012*$E$4^19.5)/(0.1209713+30.7257*$E$4^2+155.3054*$E$4^8.5+$E$4^18.5+0.8999767*$E$4^19.5)</f>
        <v>1.0019206129746694</v>
      </c>
      <c r="V168">
        <f t="shared" ref="V168:V231" si="73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168/$E$7+(17.04116*$E$6^2.5+62.63268*$E$6^6.5+86.77444*$E$6^11-3.413124*$E$6^19+5.031012*$E$6^19.5)/(0.1209713+30.7257*$E$6^2+155.3054*$E$6^8.5+$E$6^18.5+0.8999767*$E$6^19.5),0)</f>
        <v>0</v>
      </c>
      <c r="W168">
        <f t="shared" ref="W168:W231" si="74">SQRT((33292900/(U168))*SQRT(S168))</f>
        <v>4992.7056216352039</v>
      </c>
      <c r="X168">
        <f t="shared" si="35"/>
        <v>0</v>
      </c>
      <c r="Y168">
        <f t="shared" ref="Y168:Y231" si="75">SQRT(IF(S168&gt;0,S168,S168)/((1+(0.97^2)*(0.00012456*(IF($K$4&gt;0,$K$4,W168)-5780)+(1.4612/10^8)*((IF($K$4&gt;0,$K$4,W168)-5780)^2)-(7.6345/10^12)*((IF(K$4&gt;0,K$4,W168)-5780)^3)-(1.7511/10^15)*((IF(K$4&gt;0,K$4,W168)-5780)^4)))*1.06)+IF(T168&gt;0,T168,T168)/((1+(0.97^2)*(0.00012456*(IF(K$6&gt;0,K$6,X168)-5780)+(1.4612/10^8)*((IF(K$6&gt;0,K$6,X168)-5780)^2)-(7.6345/10^12)*((IF(K$6&gt;0,K$6,X168)-5780)^3)-(1.7511/10^15)*((IF(K$6&gt;0,K$6,X168)-5780)^4)))*1.06))</f>
        <v>0.75999988889606018</v>
      </c>
      <c r="Z168" t="e">
        <f t="shared" si="58"/>
        <v>#VALUE!</v>
      </c>
      <c r="AA168" t="e">
        <f t="shared" si="59"/>
        <v>#VALUE!</v>
      </c>
      <c r="AB168">
        <f t="shared" si="60"/>
        <v>0</v>
      </c>
      <c r="AC168" t="e">
        <f t="shared" si="61"/>
        <v>#VALUE!</v>
      </c>
      <c r="AD168">
        <f t="shared" si="62"/>
        <v>0</v>
      </c>
      <c r="AE168" t="e">
        <f t="shared" si="63"/>
        <v>#VALUE!</v>
      </c>
      <c r="AF168">
        <f t="shared" si="36"/>
        <v>0</v>
      </c>
      <c r="AG168" t="e">
        <f t="shared" si="64"/>
        <v>#VALUE!</v>
      </c>
    </row>
    <row r="169" spans="2:33" x14ac:dyDescent="0.5">
      <c r="B169">
        <f t="shared" si="37"/>
        <v>-3.0869140625</v>
      </c>
      <c r="C169">
        <f t="shared" si="38"/>
        <v>0.22553241063994012</v>
      </c>
      <c r="D169">
        <f t="shared" si="39"/>
        <v>0</v>
      </c>
      <c r="E169">
        <f t="shared" si="40"/>
        <v>0.68991705747995125</v>
      </c>
      <c r="F169">
        <f t="shared" si="41"/>
        <v>0</v>
      </c>
      <c r="G169">
        <f t="shared" si="42"/>
        <v>4787.1784008105769</v>
      </c>
      <c r="H169">
        <f t="shared" si="33"/>
        <v>0</v>
      </c>
      <c r="I169">
        <f t="shared" si="43"/>
        <v>0.91556294062843568</v>
      </c>
      <c r="J169">
        <f t="shared" si="44"/>
        <v>-3.0869140625</v>
      </c>
      <c r="K169">
        <f t="shared" si="45"/>
        <v>0.22553241063994012</v>
      </c>
      <c r="L169">
        <f t="shared" si="46"/>
        <v>0</v>
      </c>
      <c r="M169">
        <f t="shared" si="47"/>
        <v>0.68991705747995125</v>
      </c>
      <c r="N169">
        <f t="shared" si="48"/>
        <v>0</v>
      </c>
      <c r="O169">
        <f t="shared" si="49"/>
        <v>4787.1784008105769</v>
      </c>
      <c r="P169">
        <f t="shared" si="34"/>
        <v>0</v>
      </c>
      <c r="Q169">
        <f t="shared" si="50"/>
        <v>0.86031792996412282</v>
      </c>
      <c r="R169">
        <f t="shared" si="70"/>
        <v>16.122878551483151</v>
      </c>
      <c r="S169">
        <f t="shared" si="52"/>
        <v>0.56274205260665977</v>
      </c>
      <c r="T169">
        <f t="shared" si="71"/>
        <v>0</v>
      </c>
      <c r="U169">
        <f t="shared" si="72"/>
        <v>1.0019214571538375</v>
      </c>
      <c r="V169">
        <f t="shared" si="73"/>
        <v>0</v>
      </c>
      <c r="W169">
        <f t="shared" si="74"/>
        <v>4992.709724475264</v>
      </c>
      <c r="X169">
        <f t="shared" si="35"/>
        <v>0</v>
      </c>
      <c r="Y169">
        <f t="shared" si="75"/>
        <v>0.76000163345225902</v>
      </c>
      <c r="Z169" t="e">
        <f t="shared" si="58"/>
        <v>#VALUE!</v>
      </c>
      <c r="AA169" t="e">
        <f t="shared" si="59"/>
        <v>#VALUE!</v>
      </c>
      <c r="AB169">
        <f t="shared" si="60"/>
        <v>0</v>
      </c>
      <c r="AC169" t="e">
        <f t="shared" si="61"/>
        <v>#VALUE!</v>
      </c>
      <c r="AD169">
        <f t="shared" si="62"/>
        <v>0</v>
      </c>
      <c r="AE169" t="e">
        <f t="shared" si="63"/>
        <v>#VALUE!</v>
      </c>
      <c r="AF169">
        <f t="shared" si="36"/>
        <v>0</v>
      </c>
      <c r="AG169" t="e">
        <f t="shared" si="64"/>
        <v>#VALUE!</v>
      </c>
    </row>
    <row r="170" spans="2:33" x14ac:dyDescent="0.5">
      <c r="B170">
        <f t="shared" si="37"/>
        <v>-3.193359375</v>
      </c>
      <c r="C170">
        <f t="shared" si="38"/>
        <v>0.22525469797972519</v>
      </c>
      <c r="D170">
        <f t="shared" si="39"/>
        <v>0</v>
      </c>
      <c r="E170">
        <f t="shared" si="40"/>
        <v>0.68818817854346104</v>
      </c>
      <c r="F170">
        <f t="shared" si="41"/>
        <v>0</v>
      </c>
      <c r="G170">
        <f t="shared" si="42"/>
        <v>4791.7116250354984</v>
      </c>
      <c r="H170">
        <f t="shared" si="33"/>
        <v>0</v>
      </c>
      <c r="I170">
        <f t="shared" si="43"/>
        <v>0.91463960386304766</v>
      </c>
      <c r="J170">
        <f t="shared" si="44"/>
        <v>-3.193359375</v>
      </c>
      <c r="K170">
        <f t="shared" si="45"/>
        <v>0.22525469797972519</v>
      </c>
      <c r="L170">
        <f t="shared" si="46"/>
        <v>0</v>
      </c>
      <c r="M170">
        <f t="shared" si="47"/>
        <v>0.68818817854346104</v>
      </c>
      <c r="N170">
        <f t="shared" si="48"/>
        <v>0</v>
      </c>
      <c r="O170">
        <f t="shared" si="49"/>
        <v>4791.7116250354984</v>
      </c>
      <c r="P170">
        <f t="shared" si="34"/>
        <v>0</v>
      </c>
      <c r="Q170">
        <f t="shared" si="50"/>
        <v>0.85947080457405867</v>
      </c>
      <c r="R170">
        <f t="shared" si="70"/>
        <v>16.122852563858029</v>
      </c>
      <c r="S170">
        <f t="shared" si="52"/>
        <v>0.56274065358070002</v>
      </c>
      <c r="T170">
        <f t="shared" si="71"/>
        <v>0</v>
      </c>
      <c r="U170">
        <f t="shared" si="72"/>
        <v>1.0019210350642536</v>
      </c>
      <c r="V170">
        <f t="shared" si="73"/>
        <v>0</v>
      </c>
      <c r="W170">
        <f t="shared" si="74"/>
        <v>4992.7076730584486</v>
      </c>
      <c r="X170">
        <f t="shared" si="35"/>
        <v>0</v>
      </c>
      <c r="Y170">
        <f t="shared" si="75"/>
        <v>0.76000076117475568</v>
      </c>
      <c r="Z170" t="e">
        <f t="shared" si="58"/>
        <v>#VALUE!</v>
      </c>
      <c r="AA170" t="e">
        <f t="shared" si="59"/>
        <v>#VALUE!</v>
      </c>
      <c r="AB170">
        <f t="shared" si="60"/>
        <v>0</v>
      </c>
      <c r="AC170" t="e">
        <f t="shared" si="61"/>
        <v>#VALUE!</v>
      </c>
      <c r="AD170">
        <f t="shared" si="62"/>
        <v>0</v>
      </c>
      <c r="AE170" t="e">
        <f t="shared" si="63"/>
        <v>#VALUE!</v>
      </c>
      <c r="AF170">
        <f t="shared" si="36"/>
        <v>0</v>
      </c>
      <c r="AG170" t="e">
        <f t="shared" si="64"/>
        <v>#VALUE!</v>
      </c>
    </row>
    <row r="171" spans="2:33" x14ac:dyDescent="0.5">
      <c r="B171">
        <f t="shared" si="37"/>
        <v>-3.2998046875</v>
      </c>
      <c r="C171">
        <f t="shared" si="38"/>
        <v>0.22498673870390817</v>
      </c>
      <c r="D171">
        <f t="shared" si="39"/>
        <v>0</v>
      </c>
      <c r="E171">
        <f t="shared" si="40"/>
        <v>0.68645929960697072</v>
      </c>
      <c r="F171">
        <f t="shared" si="41"/>
        <v>0</v>
      </c>
      <c r="G171">
        <f t="shared" si="42"/>
        <v>4796.3144366521119</v>
      </c>
      <c r="H171">
        <f t="shared" si="33"/>
        <v>0</v>
      </c>
      <c r="I171">
        <f t="shared" si="43"/>
        <v>0.91373067786233797</v>
      </c>
      <c r="J171">
        <f t="shared" si="44"/>
        <v>-3.2998046875</v>
      </c>
      <c r="K171">
        <f t="shared" si="45"/>
        <v>0.22498673870390817</v>
      </c>
      <c r="L171">
        <f t="shared" si="46"/>
        <v>0</v>
      </c>
      <c r="M171">
        <f t="shared" si="47"/>
        <v>0.68645929960697072</v>
      </c>
      <c r="N171">
        <f t="shared" si="48"/>
        <v>0</v>
      </c>
      <c r="O171">
        <f t="shared" si="49"/>
        <v>4796.3144366521119</v>
      </c>
      <c r="P171">
        <f t="shared" si="34"/>
        <v>0</v>
      </c>
      <c r="Q171">
        <f t="shared" si="50"/>
        <v>0.85863739899430136</v>
      </c>
      <c r="R171">
        <f t="shared" si="70"/>
        <v>16.122826576232907</v>
      </c>
      <c r="S171">
        <f t="shared" si="52"/>
        <v>0.56273925455474028</v>
      </c>
      <c r="T171">
        <f t="shared" si="71"/>
        <v>0</v>
      </c>
      <c r="U171">
        <f t="shared" si="72"/>
        <v>1.0019206129746694</v>
      </c>
      <c r="V171">
        <f t="shared" si="73"/>
        <v>0</v>
      </c>
      <c r="W171">
        <f t="shared" si="74"/>
        <v>4992.7056216352039</v>
      </c>
      <c r="X171">
        <f t="shared" si="35"/>
        <v>0</v>
      </c>
      <c r="Y171">
        <f t="shared" si="75"/>
        <v>0.75999988889606018</v>
      </c>
      <c r="Z171" t="e">
        <f t="shared" si="58"/>
        <v>#VALUE!</v>
      </c>
      <c r="AA171" t="e">
        <f t="shared" si="59"/>
        <v>#VALUE!</v>
      </c>
      <c r="AB171">
        <f t="shared" si="60"/>
        <v>0</v>
      </c>
      <c r="AC171" t="e">
        <f t="shared" si="61"/>
        <v>#VALUE!</v>
      </c>
      <c r="AD171">
        <f t="shared" si="62"/>
        <v>0</v>
      </c>
      <c r="AE171" t="e">
        <f t="shared" si="63"/>
        <v>#VALUE!</v>
      </c>
      <c r="AF171">
        <f t="shared" si="36"/>
        <v>0</v>
      </c>
      <c r="AG171" t="e">
        <f t="shared" si="64"/>
        <v>#VALUE!</v>
      </c>
    </row>
    <row r="172" spans="2:33" x14ac:dyDescent="0.5">
      <c r="B172">
        <f t="shared" si="37"/>
        <v>-3.40625</v>
      </c>
      <c r="C172">
        <f t="shared" si="38"/>
        <v>0.22472853281249394</v>
      </c>
      <c r="D172">
        <f t="shared" si="39"/>
        <v>0</v>
      </c>
      <c r="E172">
        <f t="shared" si="40"/>
        <v>0.68473042067048051</v>
      </c>
      <c r="F172">
        <f t="shared" si="41"/>
        <v>0</v>
      </c>
      <c r="G172">
        <f t="shared" si="42"/>
        <v>4800.9872859290654</v>
      </c>
      <c r="H172">
        <f t="shared" si="33"/>
        <v>0</v>
      </c>
      <c r="I172">
        <f t="shared" si="43"/>
        <v>0.91283615062188883</v>
      </c>
      <c r="J172">
        <f t="shared" si="44"/>
        <v>-3.40625</v>
      </c>
      <c r="K172">
        <f t="shared" si="45"/>
        <v>0.22472853281249394</v>
      </c>
      <c r="L172">
        <f t="shared" si="46"/>
        <v>0</v>
      </c>
      <c r="M172">
        <f t="shared" si="47"/>
        <v>0.68473042067048051</v>
      </c>
      <c r="N172">
        <f t="shared" si="48"/>
        <v>0</v>
      </c>
      <c r="O172">
        <f t="shared" si="49"/>
        <v>4800.9872859290654</v>
      </c>
      <c r="P172">
        <f t="shared" si="34"/>
        <v>0</v>
      </c>
      <c r="Q172">
        <f t="shared" si="50"/>
        <v>0.85781770027637982</v>
      </c>
      <c r="R172">
        <f t="shared" si="70"/>
        <v>16.122852563858029</v>
      </c>
      <c r="S172">
        <f t="shared" si="52"/>
        <v>0.56274065358070002</v>
      </c>
      <c r="T172">
        <f t="shared" si="71"/>
        <v>0</v>
      </c>
      <c r="U172">
        <f t="shared" si="72"/>
        <v>1.0019210350642536</v>
      </c>
      <c r="V172">
        <f t="shared" si="73"/>
        <v>0</v>
      </c>
      <c r="W172">
        <f t="shared" si="74"/>
        <v>4992.7076730584486</v>
      </c>
      <c r="X172">
        <f t="shared" si="35"/>
        <v>0</v>
      </c>
      <c r="Y172">
        <f t="shared" si="75"/>
        <v>0.76000076117475568</v>
      </c>
      <c r="Z172" t="e">
        <f t="shared" si="58"/>
        <v>#VALUE!</v>
      </c>
      <c r="AA172" t="e">
        <f t="shared" si="59"/>
        <v>#VALUE!</v>
      </c>
      <c r="AB172">
        <f t="shared" si="60"/>
        <v>0</v>
      </c>
      <c r="AC172" t="e">
        <f t="shared" si="61"/>
        <v>#VALUE!</v>
      </c>
      <c r="AD172">
        <f t="shared" si="62"/>
        <v>0</v>
      </c>
      <c r="AE172" t="e">
        <f t="shared" si="63"/>
        <v>#VALUE!</v>
      </c>
      <c r="AF172">
        <f t="shared" si="36"/>
        <v>0</v>
      </c>
      <c r="AG172" t="e">
        <f t="shared" si="64"/>
        <v>#VALUE!</v>
      </c>
    </row>
    <row r="173" spans="2:33" x14ac:dyDescent="0.5">
      <c r="B173">
        <f t="shared" si="37"/>
        <v>-3.5126953125</v>
      </c>
      <c r="C173">
        <f t="shared" si="38"/>
        <v>0.22448008030547628</v>
      </c>
      <c r="D173">
        <f t="shared" si="39"/>
        <v>0</v>
      </c>
      <c r="E173">
        <f t="shared" si="40"/>
        <v>0.68300154173399019</v>
      </c>
      <c r="F173">
        <f t="shared" si="41"/>
        <v>0</v>
      </c>
      <c r="G173">
        <f t="shared" si="42"/>
        <v>4805.7306218398217</v>
      </c>
      <c r="H173">
        <f t="shared" si="33"/>
        <v>0</v>
      </c>
      <c r="I173">
        <f t="shared" si="43"/>
        <v>0.91195600853507564</v>
      </c>
      <c r="J173">
        <f t="shared" si="44"/>
        <v>-3.5126953125</v>
      </c>
      <c r="K173">
        <f t="shared" si="45"/>
        <v>0.22448008030547628</v>
      </c>
      <c r="L173">
        <f t="shared" si="46"/>
        <v>0</v>
      </c>
      <c r="M173">
        <f t="shared" si="47"/>
        <v>0.68300154173399019</v>
      </c>
      <c r="N173">
        <f t="shared" si="48"/>
        <v>0</v>
      </c>
      <c r="O173">
        <f t="shared" si="49"/>
        <v>4805.7306218398217</v>
      </c>
      <c r="P173">
        <f t="shared" si="34"/>
        <v>0</v>
      </c>
      <c r="Q173">
        <f t="shared" si="50"/>
        <v>0.85701169391565113</v>
      </c>
      <c r="R173">
        <f t="shared" si="70"/>
        <v>16.122839570045468</v>
      </c>
      <c r="S173">
        <f t="shared" si="52"/>
        <v>0.56273995406772015</v>
      </c>
      <c r="T173">
        <f t="shared" si="71"/>
        <v>0</v>
      </c>
      <c r="U173">
        <f t="shared" si="72"/>
        <v>1.0019208240194615</v>
      </c>
      <c r="V173">
        <f t="shared" si="73"/>
        <v>0</v>
      </c>
      <c r="W173">
        <f t="shared" si="74"/>
        <v>4992.7066473476298</v>
      </c>
      <c r="X173">
        <f t="shared" si="35"/>
        <v>0</v>
      </c>
      <c r="Y173">
        <f t="shared" si="75"/>
        <v>0.76000032503555703</v>
      </c>
      <c r="Z173" t="e">
        <f t="shared" si="58"/>
        <v>#VALUE!</v>
      </c>
      <c r="AA173" t="e">
        <f t="shared" si="59"/>
        <v>#VALUE!</v>
      </c>
      <c r="AB173">
        <f t="shared" si="60"/>
        <v>0</v>
      </c>
      <c r="AC173" t="e">
        <f t="shared" si="61"/>
        <v>#VALUE!</v>
      </c>
      <c r="AD173">
        <f t="shared" si="62"/>
        <v>0</v>
      </c>
      <c r="AE173" t="e">
        <f t="shared" si="63"/>
        <v>#VALUE!</v>
      </c>
      <c r="AF173">
        <f t="shared" si="36"/>
        <v>0</v>
      </c>
      <c r="AG173" t="e">
        <f t="shared" si="64"/>
        <v>#VALUE!</v>
      </c>
    </row>
    <row r="174" spans="2:33" x14ac:dyDescent="0.5">
      <c r="B174">
        <f t="shared" si="37"/>
        <v>-3.619140625</v>
      </c>
      <c r="C174">
        <f t="shared" si="38"/>
        <v>0.22424138118285875</v>
      </c>
      <c r="D174">
        <f t="shared" si="39"/>
        <v>0</v>
      </c>
      <c r="E174">
        <f t="shared" si="40"/>
        <v>0.68127266279749998</v>
      </c>
      <c r="F174">
        <f t="shared" si="41"/>
        <v>0</v>
      </c>
      <c r="G174">
        <f t="shared" si="42"/>
        <v>4810.5448920201152</v>
      </c>
      <c r="H174">
        <f t="shared" si="33"/>
        <v>0</v>
      </c>
      <c r="I174">
        <f t="shared" si="43"/>
        <v>0.91109023638490449</v>
      </c>
      <c r="J174">
        <f t="shared" si="44"/>
        <v>-3.619140625</v>
      </c>
      <c r="K174">
        <f t="shared" si="45"/>
        <v>0.22424138118285875</v>
      </c>
      <c r="L174">
        <f t="shared" si="46"/>
        <v>0</v>
      </c>
      <c r="M174">
        <f t="shared" si="47"/>
        <v>0.68127266279749998</v>
      </c>
      <c r="N174">
        <f t="shared" si="48"/>
        <v>0</v>
      </c>
      <c r="O174">
        <f t="shared" si="49"/>
        <v>4810.5448920201152</v>
      </c>
      <c r="P174">
        <f t="shared" si="34"/>
        <v>0</v>
      </c>
      <c r="Q174">
        <f t="shared" si="50"/>
        <v>0.85621936384366271</v>
      </c>
      <c r="R174">
        <f t="shared" si="70"/>
        <v>16.122826576232907</v>
      </c>
      <c r="S174">
        <f t="shared" si="52"/>
        <v>0.56273925455474028</v>
      </c>
      <c r="T174">
        <f t="shared" si="71"/>
        <v>0</v>
      </c>
      <c r="U174">
        <f t="shared" si="72"/>
        <v>1.0019206129746694</v>
      </c>
      <c r="V174">
        <f t="shared" si="73"/>
        <v>0</v>
      </c>
      <c r="W174">
        <f t="shared" si="74"/>
        <v>4992.7056216352039</v>
      </c>
      <c r="X174">
        <f t="shared" si="35"/>
        <v>0</v>
      </c>
      <c r="Y174">
        <f t="shared" si="75"/>
        <v>0.75999988889606018</v>
      </c>
      <c r="Z174" t="e">
        <f t="shared" si="58"/>
        <v>#VALUE!</v>
      </c>
      <c r="AA174" t="e">
        <f t="shared" si="59"/>
        <v>#VALUE!</v>
      </c>
      <c r="AB174">
        <f t="shared" si="60"/>
        <v>0</v>
      </c>
      <c r="AC174" t="e">
        <f t="shared" si="61"/>
        <v>#VALUE!</v>
      </c>
      <c r="AD174">
        <f t="shared" si="62"/>
        <v>0</v>
      </c>
      <c r="AE174" t="e">
        <f t="shared" si="63"/>
        <v>#VALUE!</v>
      </c>
      <c r="AF174">
        <f t="shared" si="36"/>
        <v>0</v>
      </c>
      <c r="AG174" t="e">
        <f t="shared" si="64"/>
        <v>#VALUE!</v>
      </c>
    </row>
    <row r="175" spans="2:33" x14ac:dyDescent="0.5">
      <c r="B175">
        <f t="shared" si="37"/>
        <v>-3.7255859375</v>
      </c>
      <c r="C175">
        <f t="shared" si="38"/>
        <v>0.22401243544463068</v>
      </c>
      <c r="D175">
        <f t="shared" si="39"/>
        <v>0</v>
      </c>
      <c r="E175">
        <f t="shared" si="40"/>
        <v>0.67954378386100966</v>
      </c>
      <c r="F175">
        <f t="shared" si="41"/>
        <v>0</v>
      </c>
      <c r="G175">
        <f t="shared" si="42"/>
        <v>4815.4305427264198</v>
      </c>
      <c r="H175">
        <f t="shared" si="33"/>
        <v>0</v>
      </c>
      <c r="I175">
        <f t="shared" si="43"/>
        <v>0.91023881733636547</v>
      </c>
      <c r="J175">
        <f t="shared" si="44"/>
        <v>-3.7255859375</v>
      </c>
      <c r="K175">
        <f t="shared" si="45"/>
        <v>0.22401243544463068</v>
      </c>
      <c r="L175">
        <f t="shared" si="46"/>
        <v>0</v>
      </c>
      <c r="M175">
        <f t="shared" si="47"/>
        <v>0.67954378386100966</v>
      </c>
      <c r="N175">
        <f t="shared" si="48"/>
        <v>0</v>
      </c>
      <c r="O175">
        <f t="shared" si="49"/>
        <v>4815.4305427264198</v>
      </c>
      <c r="P175">
        <f t="shared" si="34"/>
        <v>0</v>
      </c>
      <c r="Q175">
        <f t="shared" si="50"/>
        <v>0.85544069242103493</v>
      </c>
      <c r="R175">
        <f t="shared" si="70"/>
        <v>16.122839570045468</v>
      </c>
      <c r="S175">
        <f t="shared" si="52"/>
        <v>0.56273995406772015</v>
      </c>
      <c r="T175">
        <f t="shared" si="71"/>
        <v>0</v>
      </c>
      <c r="U175">
        <f t="shared" si="72"/>
        <v>1.0019208240194615</v>
      </c>
      <c r="V175">
        <f t="shared" si="73"/>
        <v>0</v>
      </c>
      <c r="W175">
        <f t="shared" si="74"/>
        <v>4992.7066473476298</v>
      </c>
      <c r="X175">
        <f t="shared" si="35"/>
        <v>0</v>
      </c>
      <c r="Y175">
        <f t="shared" si="75"/>
        <v>0.76000032503555703</v>
      </c>
      <c r="Z175" t="e">
        <f t="shared" si="58"/>
        <v>#VALUE!</v>
      </c>
      <c r="AA175" t="e">
        <f t="shared" si="59"/>
        <v>#VALUE!</v>
      </c>
      <c r="AB175">
        <f t="shared" si="60"/>
        <v>0</v>
      </c>
      <c r="AC175" t="e">
        <f t="shared" si="61"/>
        <v>#VALUE!</v>
      </c>
      <c r="AD175">
        <f t="shared" si="62"/>
        <v>0</v>
      </c>
      <c r="AE175" t="e">
        <f t="shared" si="63"/>
        <v>#VALUE!</v>
      </c>
      <c r="AF175">
        <f t="shared" si="36"/>
        <v>0</v>
      </c>
      <c r="AG175" t="e">
        <f t="shared" si="64"/>
        <v>#VALUE!</v>
      </c>
    </row>
    <row r="176" spans="2:33" x14ac:dyDescent="0.5">
      <c r="B176">
        <f t="shared" si="37"/>
        <v>-3.83203125</v>
      </c>
      <c r="C176">
        <f t="shared" si="38"/>
        <v>0.22379324309081028</v>
      </c>
      <c r="D176">
        <f t="shared" si="39"/>
        <v>0</v>
      </c>
      <c r="E176">
        <f t="shared" si="40"/>
        <v>0.67781490492451946</v>
      </c>
      <c r="F176">
        <f t="shared" si="41"/>
        <v>0</v>
      </c>
      <c r="G176">
        <f t="shared" si="42"/>
        <v>4820.3880187960813</v>
      </c>
      <c r="H176">
        <f t="shared" si="33"/>
        <v>0</v>
      </c>
      <c r="I176">
        <f t="shared" si="43"/>
        <v>0.90940173292949322</v>
      </c>
      <c r="J176">
        <f t="shared" si="44"/>
        <v>-3.83203125</v>
      </c>
      <c r="K176">
        <f t="shared" si="45"/>
        <v>0.22379324309081028</v>
      </c>
      <c r="L176">
        <f t="shared" si="46"/>
        <v>0</v>
      </c>
      <c r="M176">
        <f t="shared" si="47"/>
        <v>0.67781490492451946</v>
      </c>
      <c r="N176">
        <f t="shared" si="48"/>
        <v>0</v>
      </c>
      <c r="O176">
        <f t="shared" si="49"/>
        <v>4820.3880187960813</v>
      </c>
      <c r="P176">
        <f t="shared" si="34"/>
        <v>0</v>
      </c>
      <c r="Q176">
        <f t="shared" si="50"/>
        <v>0.85467566043105514</v>
      </c>
      <c r="R176">
        <f t="shared" si="70"/>
        <v>16.122833073139187</v>
      </c>
      <c r="S176">
        <f t="shared" si="52"/>
        <v>0.56273960431123016</v>
      </c>
      <c r="T176">
        <f t="shared" si="71"/>
        <v>0</v>
      </c>
      <c r="U176">
        <f t="shared" si="72"/>
        <v>1.0019207184970653</v>
      </c>
      <c r="V176">
        <f t="shared" si="73"/>
        <v>0</v>
      </c>
      <c r="W176">
        <f t="shared" si="74"/>
        <v>4992.7061344916183</v>
      </c>
      <c r="X176">
        <f t="shared" si="35"/>
        <v>0</v>
      </c>
      <c r="Y176">
        <f t="shared" si="75"/>
        <v>0.76000010696584575</v>
      </c>
      <c r="Z176" t="e">
        <f t="shared" si="58"/>
        <v>#VALUE!</v>
      </c>
      <c r="AA176" t="e">
        <f t="shared" si="59"/>
        <v>#VALUE!</v>
      </c>
      <c r="AB176">
        <f t="shared" si="60"/>
        <v>0</v>
      </c>
      <c r="AC176" t="e">
        <f t="shared" si="61"/>
        <v>#VALUE!</v>
      </c>
      <c r="AD176">
        <f t="shared" si="62"/>
        <v>0</v>
      </c>
      <c r="AE176" t="e">
        <f t="shared" si="63"/>
        <v>#VALUE!</v>
      </c>
      <c r="AF176">
        <f t="shared" si="36"/>
        <v>0</v>
      </c>
      <c r="AG176" t="e">
        <f t="shared" si="64"/>
        <v>#VALUE!</v>
      </c>
    </row>
    <row r="177" spans="2:33" x14ac:dyDescent="0.5">
      <c r="B177">
        <f t="shared" si="37"/>
        <v>-3.9384765625</v>
      </c>
      <c r="C177">
        <f t="shared" si="38"/>
        <v>0.22358380412139311</v>
      </c>
      <c r="D177">
        <f t="shared" si="39"/>
        <v>0</v>
      </c>
      <c r="E177">
        <f t="shared" si="40"/>
        <v>0.67608602598802914</v>
      </c>
      <c r="F177">
        <f t="shared" si="41"/>
        <v>0</v>
      </c>
      <c r="G177">
        <f t="shared" si="42"/>
        <v>4825.4177636083004</v>
      </c>
      <c r="H177">
        <f t="shared" si="33"/>
        <v>0</v>
      </c>
      <c r="I177">
        <f t="shared" si="43"/>
        <v>0.90857896307288744</v>
      </c>
      <c r="J177">
        <f t="shared" si="44"/>
        <v>-3.9384765625</v>
      </c>
      <c r="K177">
        <f t="shared" si="45"/>
        <v>0.22358380412139311</v>
      </c>
      <c r="L177">
        <f t="shared" si="46"/>
        <v>0</v>
      </c>
      <c r="M177">
        <f t="shared" si="47"/>
        <v>0.67608602598802914</v>
      </c>
      <c r="N177">
        <f t="shared" si="48"/>
        <v>0</v>
      </c>
      <c r="O177">
        <f t="shared" si="49"/>
        <v>4825.4177636083004</v>
      </c>
      <c r="P177">
        <f t="shared" si="34"/>
        <v>0</v>
      </c>
      <c r="Q177">
        <f t="shared" si="50"/>
        <v>0.85392424707374415</v>
      </c>
      <c r="R177">
        <f t="shared" si="70"/>
        <v>16.122826576232907</v>
      </c>
      <c r="S177">
        <f t="shared" si="52"/>
        <v>0.56273925455474028</v>
      </c>
      <c r="T177">
        <f t="shared" si="71"/>
        <v>0</v>
      </c>
      <c r="U177">
        <f t="shared" si="72"/>
        <v>1.0019206129746694</v>
      </c>
      <c r="V177">
        <f t="shared" si="73"/>
        <v>0</v>
      </c>
      <c r="W177">
        <f t="shared" si="74"/>
        <v>4992.7056216352039</v>
      </c>
      <c r="X177">
        <f t="shared" si="35"/>
        <v>0</v>
      </c>
      <c r="Y177">
        <f t="shared" si="75"/>
        <v>0.75999988889606018</v>
      </c>
      <c r="Z177" t="e">
        <f t="shared" si="58"/>
        <v>#VALUE!</v>
      </c>
      <c r="AA177" t="e">
        <f t="shared" si="59"/>
        <v>#VALUE!</v>
      </c>
      <c r="AB177">
        <f t="shared" si="60"/>
        <v>0</v>
      </c>
      <c r="AC177" t="e">
        <f t="shared" si="61"/>
        <v>#VALUE!</v>
      </c>
      <c r="AD177">
        <f t="shared" si="62"/>
        <v>0</v>
      </c>
      <c r="AE177" t="e">
        <f t="shared" si="63"/>
        <v>#VALUE!</v>
      </c>
      <c r="AF177">
        <f t="shared" si="36"/>
        <v>0</v>
      </c>
      <c r="AG177" t="e">
        <f t="shared" si="64"/>
        <v>#VALUE!</v>
      </c>
    </row>
    <row r="178" spans="2:33" x14ac:dyDescent="0.5">
      <c r="B178">
        <f t="shared" si="37"/>
        <v>-4.044921875</v>
      </c>
      <c r="C178">
        <f t="shared" si="38"/>
        <v>0.22338411853636853</v>
      </c>
      <c r="D178">
        <f t="shared" si="39"/>
        <v>0</v>
      </c>
      <c r="E178">
        <f t="shared" si="40"/>
        <v>0.67435714705153893</v>
      </c>
      <c r="F178">
        <f t="shared" si="41"/>
        <v>0</v>
      </c>
      <c r="G178">
        <f t="shared" si="42"/>
        <v>4830.5202190468563</v>
      </c>
      <c r="H178">
        <f t="shared" si="33"/>
        <v>0</v>
      </c>
      <c r="I178">
        <f t="shared" si="43"/>
        <v>0.90777048603797028</v>
      </c>
      <c r="J178">
        <f t="shared" si="44"/>
        <v>-4.044921875</v>
      </c>
      <c r="K178">
        <f t="shared" si="45"/>
        <v>0.22338411853636853</v>
      </c>
      <c r="L178">
        <f t="shared" si="46"/>
        <v>0</v>
      </c>
      <c r="M178">
        <f t="shared" si="47"/>
        <v>0.67435714705153893</v>
      </c>
      <c r="N178">
        <f t="shared" si="48"/>
        <v>0</v>
      </c>
      <c r="O178">
        <f t="shared" si="49"/>
        <v>4830.5202190468563</v>
      </c>
      <c r="P178">
        <f t="shared" si="34"/>
        <v>0</v>
      </c>
      <c r="Q178">
        <f t="shared" si="50"/>
        <v>0.85318642996066252</v>
      </c>
      <c r="R178">
        <f t="shared" si="70"/>
        <v>16.122829824686047</v>
      </c>
      <c r="S178">
        <f t="shared" si="52"/>
        <v>0.56273942943298527</v>
      </c>
      <c r="T178">
        <f t="shared" si="71"/>
        <v>0</v>
      </c>
      <c r="U178">
        <f t="shared" si="72"/>
        <v>1.0019206657358675</v>
      </c>
      <c r="V178">
        <f t="shared" si="73"/>
        <v>0</v>
      </c>
      <c r="W178">
        <f t="shared" si="74"/>
        <v>4992.7058780634616</v>
      </c>
      <c r="X178">
        <f t="shared" si="35"/>
        <v>0</v>
      </c>
      <c r="Y178">
        <f t="shared" si="75"/>
        <v>0.75999999793096229</v>
      </c>
      <c r="Z178" t="e">
        <f t="shared" si="58"/>
        <v>#VALUE!</v>
      </c>
      <c r="AA178" t="e">
        <f t="shared" si="59"/>
        <v>#VALUE!</v>
      </c>
      <c r="AB178">
        <f t="shared" si="60"/>
        <v>0</v>
      </c>
      <c r="AC178" t="e">
        <f t="shared" si="61"/>
        <v>#VALUE!</v>
      </c>
      <c r="AD178">
        <f t="shared" si="62"/>
        <v>0</v>
      </c>
      <c r="AE178" t="e">
        <f t="shared" si="63"/>
        <v>#VALUE!</v>
      </c>
      <c r="AF178">
        <f t="shared" si="36"/>
        <v>0</v>
      </c>
      <c r="AG178" t="e">
        <f t="shared" si="64"/>
        <v>#VALUE!</v>
      </c>
    </row>
    <row r="179" spans="2:33" x14ac:dyDescent="0.5">
      <c r="B179">
        <f t="shared" si="37"/>
        <v>-4.1513671875</v>
      </c>
      <c r="C179">
        <f t="shared" si="38"/>
        <v>0.22319418633574806</v>
      </c>
      <c r="D179">
        <f t="shared" si="39"/>
        <v>0</v>
      </c>
      <c r="E179">
        <f t="shared" si="40"/>
        <v>0.67262826811504861</v>
      </c>
      <c r="F179">
        <f t="shared" si="41"/>
        <v>0</v>
      </c>
      <c r="G179">
        <f t="shared" si="42"/>
        <v>4835.6958254643641</v>
      </c>
      <c r="H179">
        <f t="shared" si="33"/>
        <v>0</v>
      </c>
      <c r="I179">
        <f t="shared" si="43"/>
        <v>0.90697627845389983</v>
      </c>
      <c r="J179">
        <f t="shared" si="44"/>
        <v>-4.1513671875</v>
      </c>
      <c r="K179">
        <f t="shared" si="45"/>
        <v>0.22319418633574806</v>
      </c>
      <c r="L179">
        <f t="shared" si="46"/>
        <v>0</v>
      </c>
      <c r="M179">
        <f t="shared" si="47"/>
        <v>0.67262826811504861</v>
      </c>
      <c r="N179">
        <f t="shared" si="48"/>
        <v>0</v>
      </c>
      <c r="O179">
        <f t="shared" si="49"/>
        <v>4835.6958254643641</v>
      </c>
      <c r="P179">
        <f t="shared" si="34"/>
        <v>0</v>
      </c>
      <c r="Q179">
        <f t="shared" si="50"/>
        <v>0.85246218511038008</v>
      </c>
      <c r="R179">
        <f t="shared" si="70"/>
        <v>16.122833073139187</v>
      </c>
      <c r="S179">
        <f t="shared" si="52"/>
        <v>0.56273960431123016</v>
      </c>
      <c r="T179">
        <f t="shared" si="71"/>
        <v>0</v>
      </c>
      <c r="U179">
        <f t="shared" si="72"/>
        <v>1.0019207184970653</v>
      </c>
      <c r="V179">
        <f t="shared" si="73"/>
        <v>0</v>
      </c>
      <c r="W179">
        <f t="shared" si="74"/>
        <v>4992.7061344916183</v>
      </c>
      <c r="X179">
        <f t="shared" si="35"/>
        <v>0</v>
      </c>
      <c r="Y179">
        <f t="shared" si="75"/>
        <v>0.76000010696584575</v>
      </c>
      <c r="Z179" t="e">
        <f t="shared" si="58"/>
        <v>#VALUE!</v>
      </c>
      <c r="AA179" t="e">
        <f t="shared" si="59"/>
        <v>#VALUE!</v>
      </c>
      <c r="AB179">
        <f t="shared" si="60"/>
        <v>0</v>
      </c>
      <c r="AC179" t="e">
        <f t="shared" si="61"/>
        <v>#VALUE!</v>
      </c>
      <c r="AD179">
        <f t="shared" si="62"/>
        <v>0</v>
      </c>
      <c r="AE179" t="e">
        <f t="shared" si="63"/>
        <v>#VALUE!</v>
      </c>
      <c r="AF179">
        <f t="shared" si="36"/>
        <v>0</v>
      </c>
      <c r="AG179" t="e">
        <f t="shared" si="64"/>
        <v>#VALUE!</v>
      </c>
    </row>
    <row r="180" spans="2:33" x14ac:dyDescent="0.5">
      <c r="B180">
        <f t="shared" si="37"/>
        <v>-4.2578125</v>
      </c>
      <c r="C180">
        <f t="shared" si="38"/>
        <v>0.22301400751952727</v>
      </c>
      <c r="D180">
        <f t="shared" si="39"/>
        <v>0</v>
      </c>
      <c r="E180">
        <f t="shared" si="40"/>
        <v>0.6708993891785584</v>
      </c>
      <c r="F180">
        <f t="shared" si="41"/>
        <v>0</v>
      </c>
      <c r="G180">
        <f t="shared" si="42"/>
        <v>4840.945021647638</v>
      </c>
      <c r="H180">
        <f t="shared" si="33"/>
        <v>0</v>
      </c>
      <c r="I180">
        <f t="shared" si="43"/>
        <v>0.90619631530302747</v>
      </c>
      <c r="J180">
        <f t="shared" si="44"/>
        <v>-4.2578125</v>
      </c>
      <c r="K180">
        <f t="shared" si="45"/>
        <v>0.22301400751952727</v>
      </c>
      <c r="L180">
        <f t="shared" si="46"/>
        <v>0</v>
      </c>
      <c r="M180">
        <f t="shared" si="47"/>
        <v>0.6708993891785584</v>
      </c>
      <c r="N180">
        <f t="shared" si="48"/>
        <v>0</v>
      </c>
      <c r="O180">
        <f t="shared" si="49"/>
        <v>4840.945021647638</v>
      </c>
      <c r="P180">
        <f t="shared" si="34"/>
        <v>0</v>
      </c>
      <c r="Q180">
        <f t="shared" si="50"/>
        <v>0.85175148694450609</v>
      </c>
      <c r="R180">
        <f t="shared" si="70"/>
        <v>16.122831448912617</v>
      </c>
      <c r="S180">
        <f t="shared" si="52"/>
        <v>0.56273951687210766</v>
      </c>
      <c r="T180">
        <f t="shared" si="71"/>
        <v>0</v>
      </c>
      <c r="U180">
        <f t="shared" si="72"/>
        <v>1.0019206921164665</v>
      </c>
      <c r="V180">
        <f t="shared" si="73"/>
        <v>0</v>
      </c>
      <c r="W180">
        <f t="shared" si="74"/>
        <v>4992.7060062775518</v>
      </c>
      <c r="X180">
        <f t="shared" si="35"/>
        <v>0</v>
      </c>
      <c r="Y180">
        <f t="shared" si="75"/>
        <v>0.7600000524484064</v>
      </c>
      <c r="Z180" t="e">
        <f t="shared" si="58"/>
        <v>#VALUE!</v>
      </c>
      <c r="AA180" t="e">
        <f t="shared" si="59"/>
        <v>#VALUE!</v>
      </c>
      <c r="AB180">
        <f t="shared" si="60"/>
        <v>0</v>
      </c>
      <c r="AC180" t="e">
        <f t="shared" si="61"/>
        <v>#VALUE!</v>
      </c>
      <c r="AD180">
        <f t="shared" si="62"/>
        <v>0</v>
      </c>
      <c r="AE180" t="e">
        <f t="shared" si="63"/>
        <v>#VALUE!</v>
      </c>
      <c r="AF180">
        <f t="shared" si="36"/>
        <v>0</v>
      </c>
      <c r="AG180" t="e">
        <f t="shared" si="64"/>
        <v>#VALUE!</v>
      </c>
    </row>
    <row r="181" spans="2:33" x14ac:dyDescent="0.5">
      <c r="B181">
        <f t="shared" si="37"/>
        <v>-4.3642578125</v>
      </c>
      <c r="C181">
        <f t="shared" si="38"/>
        <v>0.22284358208769017</v>
      </c>
      <c r="D181">
        <f t="shared" si="39"/>
        <v>0</v>
      </c>
      <c r="E181">
        <f t="shared" si="40"/>
        <v>0.66917051024206808</v>
      </c>
      <c r="F181">
        <f t="shared" si="41"/>
        <v>0</v>
      </c>
      <c r="G181">
        <f t="shared" si="42"/>
        <v>4846.2682447848392</v>
      </c>
      <c r="H181">
        <f t="shared" si="33"/>
        <v>0</v>
      </c>
      <c r="I181">
        <f t="shared" si="43"/>
        <v>0.90543056991708804</v>
      </c>
      <c r="J181">
        <f t="shared" si="44"/>
        <v>-4.3642578125</v>
      </c>
      <c r="K181">
        <f t="shared" si="45"/>
        <v>0.22284358208769017</v>
      </c>
      <c r="L181">
        <f t="shared" si="46"/>
        <v>0</v>
      </c>
      <c r="M181">
        <f t="shared" si="47"/>
        <v>0.66917051024206808</v>
      </c>
      <c r="N181">
        <f t="shared" si="48"/>
        <v>0</v>
      </c>
      <c r="O181">
        <f t="shared" si="49"/>
        <v>4846.2682447848392</v>
      </c>
      <c r="P181">
        <f t="shared" si="34"/>
        <v>0</v>
      </c>
      <c r="Q181">
        <f t="shared" si="50"/>
        <v>0.85105430828445616</v>
      </c>
      <c r="R181">
        <f t="shared" si="70"/>
        <v>16.122829824686047</v>
      </c>
      <c r="S181">
        <f t="shared" si="52"/>
        <v>0.56273942943298527</v>
      </c>
      <c r="T181">
        <f t="shared" si="71"/>
        <v>0</v>
      </c>
      <c r="U181">
        <f t="shared" si="72"/>
        <v>1.0019206657358675</v>
      </c>
      <c r="V181">
        <f t="shared" si="73"/>
        <v>0</v>
      </c>
      <c r="W181">
        <f t="shared" si="74"/>
        <v>4992.7058780634616</v>
      </c>
      <c r="X181">
        <f t="shared" si="35"/>
        <v>0</v>
      </c>
      <c r="Y181">
        <f t="shared" si="75"/>
        <v>0.75999999793096229</v>
      </c>
      <c r="Z181" t="e">
        <f t="shared" si="58"/>
        <v>#VALUE!</v>
      </c>
      <c r="AA181" t="e">
        <f t="shared" si="59"/>
        <v>#VALUE!</v>
      </c>
      <c r="AB181">
        <f t="shared" si="60"/>
        <v>0</v>
      </c>
      <c r="AC181" t="e">
        <f t="shared" si="61"/>
        <v>#VALUE!</v>
      </c>
      <c r="AD181">
        <f t="shared" si="62"/>
        <v>0</v>
      </c>
      <c r="AE181" t="e">
        <f t="shared" si="63"/>
        <v>#VALUE!</v>
      </c>
      <c r="AF181">
        <f t="shared" si="36"/>
        <v>0</v>
      </c>
      <c r="AG181" t="e">
        <f t="shared" si="64"/>
        <v>#VALUE!</v>
      </c>
    </row>
    <row r="182" spans="2:33" x14ac:dyDescent="0.5">
      <c r="B182">
        <f t="shared" si="37"/>
        <v>-4.470703125</v>
      </c>
      <c r="C182">
        <f t="shared" si="38"/>
        <v>0.22268291004027319</v>
      </c>
      <c r="D182">
        <f t="shared" si="39"/>
        <v>0</v>
      </c>
      <c r="E182">
        <f t="shared" si="40"/>
        <v>0.66744163130557788</v>
      </c>
      <c r="F182">
        <f t="shared" si="41"/>
        <v>0</v>
      </c>
      <c r="G182">
        <f t="shared" si="42"/>
        <v>4851.6659304345058</v>
      </c>
      <c r="H182">
        <f t="shared" si="33"/>
        <v>0</v>
      </c>
      <c r="I182">
        <f t="shared" si="43"/>
        <v>0.90467901397415917</v>
      </c>
      <c r="J182">
        <f t="shared" si="44"/>
        <v>-4.470703125</v>
      </c>
      <c r="K182">
        <f t="shared" si="45"/>
        <v>0.22268291004027319</v>
      </c>
      <c r="L182">
        <f t="shared" si="46"/>
        <v>0</v>
      </c>
      <c r="M182">
        <f t="shared" si="47"/>
        <v>0.66744163130557788</v>
      </c>
      <c r="N182">
        <f t="shared" si="48"/>
        <v>0</v>
      </c>
      <c r="O182">
        <f t="shared" si="49"/>
        <v>4851.6659304345058</v>
      </c>
      <c r="P182">
        <f t="shared" si="34"/>
        <v>0</v>
      </c>
      <c r="Q182">
        <f t="shared" si="50"/>
        <v>0.85037062034899813</v>
      </c>
      <c r="R182">
        <f t="shared" si="70"/>
        <v>16.122831448912617</v>
      </c>
      <c r="S182">
        <f t="shared" si="52"/>
        <v>0.56273951687210766</v>
      </c>
      <c r="T182">
        <f t="shared" si="71"/>
        <v>0</v>
      </c>
      <c r="U182">
        <f t="shared" si="72"/>
        <v>1.0019206921164665</v>
      </c>
      <c r="V182">
        <f t="shared" si="73"/>
        <v>0</v>
      </c>
      <c r="W182">
        <f t="shared" si="74"/>
        <v>4992.7060062775518</v>
      </c>
      <c r="X182">
        <f t="shared" si="35"/>
        <v>0</v>
      </c>
      <c r="Y182">
        <f t="shared" si="75"/>
        <v>0.7600000524484064</v>
      </c>
      <c r="Z182" t="e">
        <f t="shared" si="58"/>
        <v>#VALUE!</v>
      </c>
      <c r="AA182" t="e">
        <f t="shared" si="59"/>
        <v>#VALUE!</v>
      </c>
      <c r="AB182">
        <f t="shared" si="60"/>
        <v>0</v>
      </c>
      <c r="AC182" t="e">
        <f t="shared" si="61"/>
        <v>#VALUE!</v>
      </c>
      <c r="AD182">
        <f t="shared" si="62"/>
        <v>0</v>
      </c>
      <c r="AE182" t="e">
        <f t="shared" si="63"/>
        <v>#VALUE!</v>
      </c>
      <c r="AF182">
        <f t="shared" si="36"/>
        <v>0</v>
      </c>
      <c r="AG182" t="e">
        <f t="shared" si="64"/>
        <v>#VALUE!</v>
      </c>
    </row>
    <row r="183" spans="2:33" x14ac:dyDescent="0.5">
      <c r="B183">
        <f t="shared" si="37"/>
        <v>-4.5771484375</v>
      </c>
      <c r="C183">
        <f t="shared" si="38"/>
        <v>0.22253199137724566</v>
      </c>
      <c r="D183">
        <f t="shared" si="39"/>
        <v>0</v>
      </c>
      <c r="E183">
        <f t="shared" si="40"/>
        <v>0.66571275236908756</v>
      </c>
      <c r="F183">
        <f t="shared" si="41"/>
        <v>0</v>
      </c>
      <c r="G183">
        <f t="shared" si="42"/>
        <v>4857.138512495234</v>
      </c>
      <c r="H183">
        <f t="shared" si="33"/>
        <v>0</v>
      </c>
      <c r="I183">
        <f t="shared" si="43"/>
        <v>0.90394161749601254</v>
      </c>
      <c r="J183">
        <f t="shared" si="44"/>
        <v>-4.5771484375</v>
      </c>
      <c r="K183">
        <f t="shared" si="45"/>
        <v>0.22253199137724566</v>
      </c>
      <c r="L183">
        <f t="shared" si="46"/>
        <v>0</v>
      </c>
      <c r="M183">
        <f t="shared" si="47"/>
        <v>0.66571275236908756</v>
      </c>
      <c r="N183">
        <f t="shared" si="48"/>
        <v>0</v>
      </c>
      <c r="O183">
        <f t="shared" si="49"/>
        <v>4857.138512495234</v>
      </c>
      <c r="P183">
        <f t="shared" si="34"/>
        <v>0</v>
      </c>
      <c r="Q183">
        <f t="shared" si="50"/>
        <v>0.84970039275221543</v>
      </c>
      <c r="R183">
        <f t="shared" si="70"/>
        <v>16.122830636799332</v>
      </c>
      <c r="S183">
        <f t="shared" si="52"/>
        <v>0.56273947315254647</v>
      </c>
      <c r="T183">
        <f t="shared" si="71"/>
        <v>0</v>
      </c>
      <c r="U183">
        <f t="shared" si="72"/>
        <v>1.001920678926167</v>
      </c>
      <c r="V183">
        <f t="shared" si="73"/>
        <v>0</v>
      </c>
      <c r="W183">
        <f t="shared" si="74"/>
        <v>4992.7059421705098</v>
      </c>
      <c r="X183">
        <f t="shared" si="35"/>
        <v>0</v>
      </c>
      <c r="Y183">
        <f t="shared" si="75"/>
        <v>0.7600000251896849</v>
      </c>
      <c r="Z183" t="e">
        <f t="shared" si="58"/>
        <v>#VALUE!</v>
      </c>
      <c r="AA183" t="e">
        <f t="shared" si="59"/>
        <v>#VALUE!</v>
      </c>
      <c r="AB183">
        <f t="shared" si="60"/>
        <v>0</v>
      </c>
      <c r="AC183" t="e">
        <f t="shared" si="61"/>
        <v>#VALUE!</v>
      </c>
      <c r="AD183">
        <f t="shared" si="62"/>
        <v>0</v>
      </c>
      <c r="AE183" t="e">
        <f t="shared" si="63"/>
        <v>#VALUE!</v>
      </c>
      <c r="AF183">
        <f t="shared" si="36"/>
        <v>0</v>
      </c>
      <c r="AG183" t="e">
        <f t="shared" si="64"/>
        <v>#VALUE!</v>
      </c>
    </row>
    <row r="184" spans="2:33" x14ac:dyDescent="0.5">
      <c r="B184">
        <f t="shared" si="37"/>
        <v>-4.68359375</v>
      </c>
      <c r="C184">
        <f t="shared" si="38"/>
        <v>0.22239082609862315</v>
      </c>
      <c r="D184">
        <f t="shared" si="39"/>
        <v>0</v>
      </c>
      <c r="E184">
        <f t="shared" si="40"/>
        <v>0.66398387343259735</v>
      </c>
      <c r="F184">
        <f t="shared" si="41"/>
        <v>0</v>
      </c>
      <c r="G184">
        <f t="shared" si="42"/>
        <v>4862.6864231782647</v>
      </c>
      <c r="H184">
        <f t="shared" si="33"/>
        <v>0</v>
      </c>
      <c r="I184">
        <f t="shared" si="43"/>
        <v>0.90321834884653784</v>
      </c>
      <c r="J184">
        <f t="shared" si="44"/>
        <v>-4.68359375</v>
      </c>
      <c r="K184">
        <f t="shared" si="45"/>
        <v>0.22239082609862315</v>
      </c>
      <c r="L184">
        <f t="shared" si="46"/>
        <v>0</v>
      </c>
      <c r="M184">
        <f t="shared" si="47"/>
        <v>0.66398387343259735</v>
      </c>
      <c r="N184">
        <f t="shared" si="48"/>
        <v>0</v>
      </c>
      <c r="O184">
        <f t="shared" si="49"/>
        <v>4862.6864231782647</v>
      </c>
      <c r="P184">
        <f t="shared" si="34"/>
        <v>0</v>
      </c>
      <c r="Q184">
        <f t="shared" si="50"/>
        <v>0.84904359350253789</v>
      </c>
      <c r="R184">
        <f t="shared" si="70"/>
        <v>16.122829824686047</v>
      </c>
      <c r="S184">
        <f t="shared" si="52"/>
        <v>0.56273942943298527</v>
      </c>
      <c r="T184">
        <f t="shared" si="71"/>
        <v>0</v>
      </c>
      <c r="U184">
        <f t="shared" si="72"/>
        <v>1.0019206657358675</v>
      </c>
      <c r="V184">
        <f t="shared" si="73"/>
        <v>0</v>
      </c>
      <c r="W184">
        <f t="shared" si="74"/>
        <v>4992.7058780634616</v>
      </c>
      <c r="X184">
        <f t="shared" si="35"/>
        <v>0</v>
      </c>
      <c r="Y184">
        <f t="shared" si="75"/>
        <v>0.75999999793096229</v>
      </c>
      <c r="Z184" t="e">
        <f t="shared" si="58"/>
        <v>#VALUE!</v>
      </c>
      <c r="AA184" t="e">
        <f t="shared" si="59"/>
        <v>#VALUE!</v>
      </c>
      <c r="AB184">
        <f t="shared" si="60"/>
        <v>0</v>
      </c>
      <c r="AC184" t="e">
        <f t="shared" si="61"/>
        <v>#VALUE!</v>
      </c>
      <c r="AD184">
        <f t="shared" si="62"/>
        <v>0</v>
      </c>
      <c r="AE184" t="e">
        <f t="shared" si="63"/>
        <v>#VALUE!</v>
      </c>
      <c r="AF184">
        <f t="shared" si="36"/>
        <v>0</v>
      </c>
      <c r="AG184" t="e">
        <f t="shared" si="64"/>
        <v>#VALUE!</v>
      </c>
    </row>
    <row r="185" spans="2:33" x14ac:dyDescent="0.5">
      <c r="B185">
        <f t="shared" si="37"/>
        <v>-4.7900390625</v>
      </c>
      <c r="C185">
        <f t="shared" si="38"/>
        <v>0.22225941420439543</v>
      </c>
      <c r="D185">
        <f t="shared" si="39"/>
        <v>0</v>
      </c>
      <c r="E185">
        <f t="shared" si="40"/>
        <v>0.66225499449610703</v>
      </c>
      <c r="F185">
        <f t="shared" si="41"/>
        <v>0</v>
      </c>
      <c r="G185">
        <f t="shared" si="42"/>
        <v>4868.3100929807906</v>
      </c>
      <c r="H185">
        <f t="shared" si="33"/>
        <v>0</v>
      </c>
      <c r="I185">
        <f t="shared" si="43"/>
        <v>0.90250917473057768</v>
      </c>
      <c r="J185">
        <f t="shared" si="44"/>
        <v>-4.7900390625</v>
      </c>
      <c r="K185">
        <f t="shared" si="45"/>
        <v>0.22225941420439543</v>
      </c>
      <c r="L185">
        <f t="shared" si="46"/>
        <v>0</v>
      </c>
      <c r="M185">
        <f t="shared" si="47"/>
        <v>0.66225499449610703</v>
      </c>
      <c r="N185">
        <f t="shared" si="48"/>
        <v>0</v>
      </c>
      <c r="O185">
        <f t="shared" si="49"/>
        <v>4868.3100929807906</v>
      </c>
      <c r="P185">
        <f t="shared" si="34"/>
        <v>0</v>
      </c>
      <c r="Q185">
        <f t="shared" si="50"/>
        <v>0.84840018900221437</v>
      </c>
      <c r="R185">
        <f t="shared" si="70"/>
        <v>16.122830636799332</v>
      </c>
      <c r="S185">
        <f t="shared" si="52"/>
        <v>0.56273947315254647</v>
      </c>
      <c r="T185">
        <f t="shared" si="71"/>
        <v>0</v>
      </c>
      <c r="U185">
        <f t="shared" si="72"/>
        <v>1.001920678926167</v>
      </c>
      <c r="V185">
        <f t="shared" si="73"/>
        <v>0</v>
      </c>
      <c r="W185">
        <f t="shared" si="74"/>
        <v>4992.7059421705098</v>
      </c>
      <c r="X185">
        <f t="shared" si="35"/>
        <v>0</v>
      </c>
      <c r="Y185">
        <f t="shared" si="75"/>
        <v>0.7600000251896849</v>
      </c>
      <c r="Z185" t="e">
        <f t="shared" si="58"/>
        <v>#VALUE!</v>
      </c>
      <c r="AA185" t="e">
        <f t="shared" si="59"/>
        <v>#VALUE!</v>
      </c>
      <c r="AB185">
        <f t="shared" si="60"/>
        <v>0</v>
      </c>
      <c r="AC185" t="e">
        <f t="shared" si="61"/>
        <v>#VALUE!</v>
      </c>
      <c r="AD185">
        <f t="shared" si="62"/>
        <v>0</v>
      </c>
      <c r="AE185" t="e">
        <f t="shared" si="63"/>
        <v>#VALUE!</v>
      </c>
      <c r="AF185">
        <f t="shared" si="36"/>
        <v>0</v>
      </c>
      <c r="AG185" t="e">
        <f t="shared" si="64"/>
        <v>#VALUE!</v>
      </c>
    </row>
    <row r="186" spans="2:33" x14ac:dyDescent="0.5">
      <c r="B186">
        <f t="shared" si="37"/>
        <v>-4.896484375</v>
      </c>
      <c r="C186">
        <f t="shared" si="38"/>
        <v>0.22213775569456473</v>
      </c>
      <c r="D186">
        <f t="shared" si="39"/>
        <v>0</v>
      </c>
      <c r="E186">
        <f t="shared" si="40"/>
        <v>0.66052611555961682</v>
      </c>
      <c r="F186">
        <f t="shared" si="41"/>
        <v>0</v>
      </c>
      <c r="G186">
        <f t="shared" si="42"/>
        <v>4874.0099506615998</v>
      </c>
      <c r="H186">
        <f t="shared" si="33"/>
        <v>0</v>
      </c>
      <c r="I186">
        <f t="shared" si="43"/>
        <v>0.90181406019365895</v>
      </c>
      <c r="J186">
        <f t="shared" si="44"/>
        <v>-4.896484375</v>
      </c>
      <c r="K186">
        <f t="shared" si="45"/>
        <v>0.22213775569456473</v>
      </c>
      <c r="L186">
        <f t="shared" si="46"/>
        <v>0</v>
      </c>
      <c r="M186">
        <f t="shared" si="47"/>
        <v>0.66052611555961682</v>
      </c>
      <c r="N186">
        <f t="shared" si="48"/>
        <v>0</v>
      </c>
      <c r="O186">
        <f t="shared" si="49"/>
        <v>4874.0099506615998</v>
      </c>
      <c r="P186">
        <f t="shared" si="34"/>
        <v>0</v>
      </c>
      <c r="Q186">
        <f t="shared" si="50"/>
        <v>0.84777014404768791</v>
      </c>
      <c r="R186">
        <f t="shared" si="70"/>
        <v>16.122830230742689</v>
      </c>
      <c r="S186">
        <f t="shared" si="52"/>
        <v>0.56273945129276581</v>
      </c>
      <c r="T186">
        <f t="shared" si="71"/>
        <v>0</v>
      </c>
      <c r="U186">
        <f t="shared" si="72"/>
        <v>1.0019206723310172</v>
      </c>
      <c r="V186">
        <f t="shared" si="73"/>
        <v>0</v>
      </c>
      <c r="W186">
        <f t="shared" si="74"/>
        <v>4992.7059101169862</v>
      </c>
      <c r="X186">
        <f t="shared" si="35"/>
        <v>0</v>
      </c>
      <c r="Y186">
        <f t="shared" si="75"/>
        <v>0.76000001156032371</v>
      </c>
      <c r="Z186" t="e">
        <f t="shared" si="58"/>
        <v>#VALUE!</v>
      </c>
      <c r="AA186" t="e">
        <f t="shared" si="59"/>
        <v>#VALUE!</v>
      </c>
      <c r="AB186">
        <f t="shared" si="60"/>
        <v>0</v>
      </c>
      <c r="AC186" t="e">
        <f t="shared" si="61"/>
        <v>#VALUE!</v>
      </c>
      <c r="AD186">
        <f t="shared" si="62"/>
        <v>0</v>
      </c>
      <c r="AE186" t="e">
        <f t="shared" si="63"/>
        <v>#VALUE!</v>
      </c>
      <c r="AF186">
        <f t="shared" si="36"/>
        <v>0</v>
      </c>
      <c r="AG186" t="e">
        <f t="shared" si="64"/>
        <v>#VALUE!</v>
      </c>
    </row>
    <row r="187" spans="2:33" x14ac:dyDescent="0.5">
      <c r="B187">
        <f t="shared" si="37"/>
        <v>-5.0029296875</v>
      </c>
      <c r="C187">
        <f t="shared" si="38"/>
        <v>0.22202585056914792</v>
      </c>
      <c r="D187">
        <f t="shared" si="39"/>
        <v>0</v>
      </c>
      <c r="E187">
        <f t="shared" si="40"/>
        <v>0.6587972366231265</v>
      </c>
      <c r="F187">
        <f t="shared" si="41"/>
        <v>0</v>
      </c>
      <c r="G187">
        <f t="shared" si="42"/>
        <v>4879.786423218321</v>
      </c>
      <c r="H187">
        <f t="shared" si="33"/>
        <v>0</v>
      </c>
      <c r="I187">
        <f t="shared" si="43"/>
        <v>0.90113296862239722</v>
      </c>
      <c r="J187">
        <f t="shared" si="44"/>
        <v>-5.0029296875</v>
      </c>
      <c r="K187">
        <f t="shared" si="45"/>
        <v>0.22202585056914792</v>
      </c>
      <c r="L187">
        <f t="shared" si="46"/>
        <v>0</v>
      </c>
      <c r="M187">
        <f t="shared" si="47"/>
        <v>0.6587972366231265</v>
      </c>
      <c r="N187">
        <f t="shared" si="48"/>
        <v>0</v>
      </c>
      <c r="O187">
        <f t="shared" si="49"/>
        <v>4879.786423218321</v>
      </c>
      <c r="P187">
        <f t="shared" si="34"/>
        <v>0</v>
      </c>
      <c r="Q187">
        <f t="shared" si="50"/>
        <v>0.84715342183066455</v>
      </c>
      <c r="R187">
        <f t="shared" si="70"/>
        <v>16.122829824686047</v>
      </c>
      <c r="S187">
        <f t="shared" si="52"/>
        <v>0.56273942943298527</v>
      </c>
      <c r="T187">
        <f t="shared" si="71"/>
        <v>0</v>
      </c>
      <c r="U187">
        <f t="shared" si="72"/>
        <v>1.0019206657358675</v>
      </c>
      <c r="V187">
        <f t="shared" si="73"/>
        <v>0</v>
      </c>
      <c r="W187">
        <f t="shared" si="74"/>
        <v>4992.7058780634616</v>
      </c>
      <c r="X187">
        <f t="shared" si="35"/>
        <v>0</v>
      </c>
      <c r="Y187">
        <f t="shared" si="75"/>
        <v>0.75999999793096229</v>
      </c>
      <c r="Z187" t="e">
        <f t="shared" si="58"/>
        <v>#VALUE!</v>
      </c>
      <c r="AA187" t="e">
        <f t="shared" si="59"/>
        <v>#VALUE!</v>
      </c>
      <c r="AB187">
        <f t="shared" si="60"/>
        <v>0</v>
      </c>
      <c r="AC187" t="e">
        <f t="shared" si="61"/>
        <v>#VALUE!</v>
      </c>
      <c r="AD187">
        <f t="shared" si="62"/>
        <v>0</v>
      </c>
      <c r="AE187" t="e">
        <f t="shared" si="63"/>
        <v>#VALUE!</v>
      </c>
      <c r="AF187">
        <f t="shared" si="36"/>
        <v>0</v>
      </c>
      <c r="AG187" t="e">
        <f t="shared" si="64"/>
        <v>#VALUE!</v>
      </c>
    </row>
    <row r="188" spans="2:33" x14ac:dyDescent="0.5">
      <c r="B188">
        <f t="shared" si="37"/>
        <v>-5.109375</v>
      </c>
      <c r="C188">
        <f t="shared" si="38"/>
        <v>0.22192369882811924</v>
      </c>
      <c r="D188">
        <f t="shared" si="39"/>
        <v>0</v>
      </c>
      <c r="E188">
        <f t="shared" si="40"/>
        <v>0.6570683576866363</v>
      </c>
      <c r="F188">
        <f t="shared" si="41"/>
        <v>0</v>
      </c>
      <c r="G188">
        <f t="shared" si="42"/>
        <v>4885.6399358661674</v>
      </c>
      <c r="H188">
        <f t="shared" si="33"/>
        <v>0</v>
      </c>
      <c r="I188">
        <f t="shared" si="43"/>
        <v>0.90046586174554721</v>
      </c>
      <c r="J188">
        <f t="shared" si="44"/>
        <v>-5.109375</v>
      </c>
      <c r="K188">
        <f t="shared" si="45"/>
        <v>0.22192369882811924</v>
      </c>
      <c r="L188">
        <f t="shared" si="46"/>
        <v>0</v>
      </c>
      <c r="M188">
        <f t="shared" si="47"/>
        <v>0.6570683576866363</v>
      </c>
      <c r="N188">
        <f t="shared" si="48"/>
        <v>0</v>
      </c>
      <c r="O188">
        <f t="shared" si="49"/>
        <v>4885.6399358661674</v>
      </c>
      <c r="P188">
        <f t="shared" si="34"/>
        <v>0</v>
      </c>
      <c r="Q188">
        <f t="shared" si="50"/>
        <v>0.84654998393984937</v>
      </c>
      <c r="R188">
        <f t="shared" si="70"/>
        <v>16.122830230742689</v>
      </c>
      <c r="S188">
        <f t="shared" si="52"/>
        <v>0.56273945129276581</v>
      </c>
      <c r="T188">
        <f t="shared" si="71"/>
        <v>0</v>
      </c>
      <c r="U188">
        <f t="shared" si="72"/>
        <v>1.0019206723310172</v>
      </c>
      <c r="V188">
        <f t="shared" si="73"/>
        <v>0</v>
      </c>
      <c r="W188">
        <f t="shared" si="74"/>
        <v>4992.7059101169862</v>
      </c>
      <c r="X188">
        <f t="shared" si="35"/>
        <v>0</v>
      </c>
      <c r="Y188">
        <f t="shared" si="75"/>
        <v>0.76000001156032371</v>
      </c>
      <c r="Z188" t="e">
        <f t="shared" si="58"/>
        <v>#VALUE!</v>
      </c>
      <c r="AA188" t="e">
        <f t="shared" si="59"/>
        <v>#VALUE!</v>
      </c>
      <c r="AB188">
        <f t="shared" si="60"/>
        <v>0</v>
      </c>
      <c r="AC188" t="e">
        <f t="shared" si="61"/>
        <v>#VALUE!</v>
      </c>
      <c r="AD188">
        <f t="shared" si="62"/>
        <v>0</v>
      </c>
      <c r="AE188" t="e">
        <f t="shared" si="63"/>
        <v>#VALUE!</v>
      </c>
      <c r="AF188">
        <f t="shared" si="36"/>
        <v>0</v>
      </c>
      <c r="AG188" t="e">
        <f t="shared" si="64"/>
        <v>#VALUE!</v>
      </c>
    </row>
    <row r="189" spans="2:33" x14ac:dyDescent="0.5">
      <c r="B189">
        <f t="shared" si="37"/>
        <v>-5.2158203125</v>
      </c>
      <c r="C189">
        <f t="shared" si="38"/>
        <v>0.22183130047149557</v>
      </c>
      <c r="D189">
        <f t="shared" si="39"/>
        <v>0</v>
      </c>
      <c r="E189">
        <f t="shared" si="40"/>
        <v>0.65533947875014598</v>
      </c>
      <c r="F189">
        <f t="shared" si="41"/>
        <v>0</v>
      </c>
      <c r="G189">
        <f t="shared" si="42"/>
        <v>4891.5709120193324</v>
      </c>
      <c r="H189">
        <f t="shared" si="33"/>
        <v>0</v>
      </c>
      <c r="I189">
        <f t="shared" si="43"/>
        <v>0.89981269963603028</v>
      </c>
      <c r="J189">
        <f t="shared" si="44"/>
        <v>-5.2158203125</v>
      </c>
      <c r="K189">
        <f t="shared" si="45"/>
        <v>0.22183130047149557</v>
      </c>
      <c r="L189">
        <f t="shared" si="46"/>
        <v>0</v>
      </c>
      <c r="M189">
        <f t="shared" si="47"/>
        <v>0.65533947875014598</v>
      </c>
      <c r="N189">
        <f t="shared" si="48"/>
        <v>0</v>
      </c>
      <c r="O189">
        <f t="shared" si="49"/>
        <v>4891.5709120193324</v>
      </c>
      <c r="P189">
        <f t="shared" si="34"/>
        <v>0</v>
      </c>
      <c r="Q189">
        <f t="shared" si="50"/>
        <v>0.84595979036367097</v>
      </c>
      <c r="R189">
        <f t="shared" si="70"/>
        <v>16.122830027714368</v>
      </c>
      <c r="S189">
        <f t="shared" si="52"/>
        <v>0.5627394403628756</v>
      </c>
      <c r="T189">
        <f t="shared" si="71"/>
        <v>0</v>
      </c>
      <c r="U189">
        <f t="shared" si="72"/>
        <v>1.0019206690334421</v>
      </c>
      <c r="V189">
        <f t="shared" si="73"/>
        <v>0</v>
      </c>
      <c r="W189">
        <f t="shared" si="74"/>
        <v>4992.7058940902243</v>
      </c>
      <c r="X189">
        <f t="shared" si="35"/>
        <v>0</v>
      </c>
      <c r="Y189">
        <f t="shared" si="75"/>
        <v>0.760000004745643</v>
      </c>
      <c r="Z189" t="e">
        <f t="shared" si="58"/>
        <v>#VALUE!</v>
      </c>
      <c r="AA189" t="e">
        <f t="shared" si="59"/>
        <v>#VALUE!</v>
      </c>
      <c r="AB189">
        <f t="shared" si="60"/>
        <v>0</v>
      </c>
      <c r="AC189" t="e">
        <f t="shared" si="61"/>
        <v>#VALUE!</v>
      </c>
      <c r="AD189">
        <f t="shared" si="62"/>
        <v>0</v>
      </c>
      <c r="AE189" t="e">
        <f t="shared" si="63"/>
        <v>#VALUE!</v>
      </c>
      <c r="AF189">
        <f t="shared" si="36"/>
        <v>0</v>
      </c>
      <c r="AG189" t="e">
        <f t="shared" si="64"/>
        <v>#VALUE!</v>
      </c>
    </row>
    <row r="190" spans="2:33" x14ac:dyDescent="0.5">
      <c r="B190">
        <f t="shared" si="37"/>
        <v>-5.322265625</v>
      </c>
      <c r="C190">
        <f t="shared" si="38"/>
        <v>0.22174865549926093</v>
      </c>
      <c r="D190">
        <f t="shared" si="39"/>
        <v>0</v>
      </c>
      <c r="E190">
        <f t="shared" si="40"/>
        <v>0.65361059981365577</v>
      </c>
      <c r="F190">
        <f t="shared" si="41"/>
        <v>0</v>
      </c>
      <c r="G190">
        <f t="shared" si="42"/>
        <v>4897.5797732734054</v>
      </c>
      <c r="H190">
        <f t="shared" si="33"/>
        <v>0</v>
      </c>
      <c r="I190">
        <f t="shared" si="43"/>
        <v>0.89917344071346728</v>
      </c>
      <c r="J190">
        <f t="shared" si="44"/>
        <v>-5.322265625</v>
      </c>
      <c r="K190">
        <f t="shared" si="45"/>
        <v>0.22174865549926093</v>
      </c>
      <c r="L190">
        <f t="shared" si="46"/>
        <v>0</v>
      </c>
      <c r="M190">
        <f t="shared" si="47"/>
        <v>0.65361059981365577</v>
      </c>
      <c r="N190">
        <f t="shared" si="48"/>
        <v>0</v>
      </c>
      <c r="O190">
        <f t="shared" si="49"/>
        <v>4897.5797732734054</v>
      </c>
      <c r="P190">
        <f t="shared" si="34"/>
        <v>0</v>
      </c>
      <c r="Q190">
        <f t="shared" si="50"/>
        <v>0.84538279949354156</v>
      </c>
      <c r="R190">
        <f t="shared" si="70"/>
        <v>16.122829824686047</v>
      </c>
      <c r="S190">
        <f t="shared" si="52"/>
        <v>0.56273942943298527</v>
      </c>
      <c r="T190">
        <f t="shared" si="71"/>
        <v>0</v>
      </c>
      <c r="U190">
        <f t="shared" si="72"/>
        <v>1.0019206657358675</v>
      </c>
      <c r="V190">
        <f t="shared" si="73"/>
        <v>0</v>
      </c>
      <c r="W190">
        <f t="shared" si="74"/>
        <v>4992.7058780634616</v>
      </c>
      <c r="X190">
        <f t="shared" si="35"/>
        <v>0</v>
      </c>
      <c r="Y190">
        <f t="shared" si="75"/>
        <v>0.75999999793096229</v>
      </c>
      <c r="Z190" t="e">
        <f t="shared" si="58"/>
        <v>#VALUE!</v>
      </c>
      <c r="AA190" t="e">
        <f t="shared" si="59"/>
        <v>#VALUE!</v>
      </c>
      <c r="AB190">
        <f t="shared" si="60"/>
        <v>0</v>
      </c>
      <c r="AC190" t="e">
        <f t="shared" si="61"/>
        <v>#VALUE!</v>
      </c>
      <c r="AD190">
        <f t="shared" si="62"/>
        <v>0</v>
      </c>
      <c r="AE190" t="e">
        <f t="shared" si="63"/>
        <v>#VALUE!</v>
      </c>
      <c r="AF190">
        <f t="shared" si="36"/>
        <v>0</v>
      </c>
      <c r="AG190" t="e">
        <f t="shared" si="64"/>
        <v>#VALUE!</v>
      </c>
    </row>
    <row r="191" spans="2:33" x14ac:dyDescent="0.5">
      <c r="B191">
        <f t="shared" si="37"/>
        <v>-5.4287109375</v>
      </c>
      <c r="C191">
        <f t="shared" si="38"/>
        <v>0.22167576391142507</v>
      </c>
      <c r="D191">
        <f t="shared" si="39"/>
        <v>0</v>
      </c>
      <c r="E191">
        <f t="shared" si="40"/>
        <v>0.65188172087716545</v>
      </c>
      <c r="F191">
        <f t="shared" si="41"/>
        <v>0</v>
      </c>
      <c r="G191">
        <f t="shared" si="42"/>
        <v>4903.6669393904667</v>
      </c>
      <c r="H191">
        <f t="shared" si="33"/>
        <v>0</v>
      </c>
      <c r="I191">
        <f t="shared" si="43"/>
        <v>0.89854804174769276</v>
      </c>
      <c r="J191">
        <f t="shared" si="44"/>
        <v>-5.4287109375</v>
      </c>
      <c r="K191">
        <f t="shared" si="45"/>
        <v>0.22167576391142507</v>
      </c>
      <c r="L191">
        <f t="shared" si="46"/>
        <v>0</v>
      </c>
      <c r="M191">
        <f t="shared" si="47"/>
        <v>0.65188172087716545</v>
      </c>
      <c r="N191">
        <f t="shared" si="48"/>
        <v>0</v>
      </c>
      <c r="O191">
        <f t="shared" si="49"/>
        <v>4903.6669393904667</v>
      </c>
      <c r="P191">
        <f t="shared" si="34"/>
        <v>0</v>
      </c>
      <c r="Q191">
        <f t="shared" si="50"/>
        <v>0.84481896812811252</v>
      </c>
      <c r="R191">
        <f t="shared" si="70"/>
        <v>16.122830027714368</v>
      </c>
      <c r="S191">
        <f t="shared" si="52"/>
        <v>0.5627394403628756</v>
      </c>
      <c r="T191">
        <f t="shared" si="71"/>
        <v>0</v>
      </c>
      <c r="U191">
        <f t="shared" si="72"/>
        <v>1.0019206690334421</v>
      </c>
      <c r="V191">
        <f t="shared" si="73"/>
        <v>0</v>
      </c>
      <c r="W191">
        <f t="shared" si="74"/>
        <v>4992.7058940902243</v>
      </c>
      <c r="X191">
        <f t="shared" si="35"/>
        <v>0</v>
      </c>
      <c r="Y191">
        <f t="shared" si="75"/>
        <v>0.760000004745643</v>
      </c>
      <c r="Z191" t="e">
        <f t="shared" si="58"/>
        <v>#VALUE!</v>
      </c>
      <c r="AA191" t="e">
        <f t="shared" si="59"/>
        <v>#VALUE!</v>
      </c>
      <c r="AB191">
        <f t="shared" si="60"/>
        <v>0</v>
      </c>
      <c r="AC191" t="e">
        <f t="shared" si="61"/>
        <v>#VALUE!</v>
      </c>
      <c r="AD191">
        <f t="shared" si="62"/>
        <v>0</v>
      </c>
      <c r="AE191" t="e">
        <f t="shared" si="63"/>
        <v>#VALUE!</v>
      </c>
      <c r="AF191">
        <f t="shared" si="36"/>
        <v>0</v>
      </c>
      <c r="AG191" t="e">
        <f t="shared" si="64"/>
        <v>#VALUE!</v>
      </c>
    </row>
    <row r="192" spans="2:33" x14ac:dyDescent="0.5">
      <c r="B192">
        <f t="shared" si="37"/>
        <v>-5.53515625</v>
      </c>
      <c r="C192">
        <f t="shared" si="38"/>
        <v>0.22161262570800222</v>
      </c>
      <c r="D192">
        <f t="shared" si="39"/>
        <v>0</v>
      </c>
      <c r="E192">
        <f t="shared" si="40"/>
        <v>0.65015284194067524</v>
      </c>
      <c r="F192">
        <f t="shared" si="41"/>
        <v>0</v>
      </c>
      <c r="G192">
        <f t="shared" si="42"/>
        <v>4909.8328282857219</v>
      </c>
      <c r="H192">
        <f t="shared" si="33"/>
        <v>0</v>
      </c>
      <c r="I192">
        <f t="shared" si="43"/>
        <v>0.89793645786292253</v>
      </c>
      <c r="J192">
        <f t="shared" si="44"/>
        <v>-5.53515625</v>
      </c>
      <c r="K192">
        <f t="shared" si="45"/>
        <v>0.22161262570800222</v>
      </c>
      <c r="L192">
        <f t="shared" si="46"/>
        <v>0</v>
      </c>
      <c r="M192">
        <f t="shared" si="47"/>
        <v>0.65015284194067524</v>
      </c>
      <c r="N192">
        <f t="shared" si="48"/>
        <v>0</v>
      </c>
      <c r="O192">
        <f t="shared" si="49"/>
        <v>4909.8328282857219</v>
      </c>
      <c r="P192">
        <f t="shared" si="34"/>
        <v>0</v>
      </c>
      <c r="Q192">
        <f t="shared" si="50"/>
        <v>0.84426825147821116</v>
      </c>
      <c r="R192">
        <f t="shared" si="70"/>
        <v>16.122829926200207</v>
      </c>
      <c r="S192">
        <f t="shared" si="52"/>
        <v>0.56273943489793044</v>
      </c>
      <c r="T192">
        <f t="shared" si="71"/>
        <v>0</v>
      </c>
      <c r="U192">
        <f t="shared" si="72"/>
        <v>1.0019206673846548</v>
      </c>
      <c r="V192">
        <f t="shared" si="73"/>
        <v>0</v>
      </c>
      <c r="W192">
        <f t="shared" si="74"/>
        <v>4992.7058860768429</v>
      </c>
      <c r="X192">
        <f t="shared" si="35"/>
        <v>0</v>
      </c>
      <c r="Y192">
        <f t="shared" si="75"/>
        <v>0.7600000013383027</v>
      </c>
      <c r="Z192" t="e">
        <f t="shared" si="58"/>
        <v>#VALUE!</v>
      </c>
      <c r="AA192" t="e">
        <f t="shared" si="59"/>
        <v>#VALUE!</v>
      </c>
      <c r="AB192">
        <f t="shared" si="60"/>
        <v>0</v>
      </c>
      <c r="AC192" t="e">
        <f t="shared" si="61"/>
        <v>#VALUE!</v>
      </c>
      <c r="AD192">
        <f t="shared" si="62"/>
        <v>0</v>
      </c>
      <c r="AE192" t="e">
        <f t="shared" si="63"/>
        <v>#VALUE!</v>
      </c>
      <c r="AF192">
        <f t="shared" si="36"/>
        <v>0</v>
      </c>
      <c r="AG192" t="e">
        <f t="shared" si="64"/>
        <v>#VALUE!</v>
      </c>
    </row>
    <row r="193" spans="2:33" x14ac:dyDescent="0.5">
      <c r="B193">
        <f t="shared" si="37"/>
        <v>-5.6416015625</v>
      </c>
      <c r="C193">
        <f t="shared" si="38"/>
        <v>0.22155924088896839</v>
      </c>
      <c r="D193">
        <f t="shared" si="39"/>
        <v>0</v>
      </c>
      <c r="E193">
        <f t="shared" si="40"/>
        <v>0.64842396300418492</v>
      </c>
      <c r="F193">
        <f t="shared" si="41"/>
        <v>0</v>
      </c>
      <c r="G193">
        <f t="shared" si="42"/>
        <v>4916.0778560160243</v>
      </c>
      <c r="H193">
        <f t="shared" si="33"/>
        <v>0</v>
      </c>
      <c r="I193">
        <f t="shared" si="43"/>
        <v>0.89733864254267182</v>
      </c>
      <c r="J193">
        <f t="shared" si="44"/>
        <v>-5.6416015625</v>
      </c>
      <c r="K193">
        <f t="shared" si="45"/>
        <v>0.22155924088896839</v>
      </c>
      <c r="L193">
        <f t="shared" si="46"/>
        <v>0</v>
      </c>
      <c r="M193">
        <f t="shared" si="47"/>
        <v>0.64842396300418492</v>
      </c>
      <c r="N193">
        <f t="shared" si="48"/>
        <v>0</v>
      </c>
      <c r="O193">
        <f t="shared" si="49"/>
        <v>4916.0778560160243</v>
      </c>
      <c r="P193">
        <f t="shared" si="34"/>
        <v>0</v>
      </c>
      <c r="Q193">
        <f t="shared" si="50"/>
        <v>0.84373060317255633</v>
      </c>
      <c r="R193">
        <f t="shared" si="70"/>
        <v>16.122829824686047</v>
      </c>
      <c r="S193">
        <f t="shared" si="52"/>
        <v>0.56273942943298527</v>
      </c>
      <c r="T193">
        <f t="shared" si="71"/>
        <v>0</v>
      </c>
      <c r="U193">
        <f t="shared" si="72"/>
        <v>1.0019206657358675</v>
      </c>
      <c r="V193">
        <f t="shared" si="73"/>
        <v>0</v>
      </c>
      <c r="W193">
        <f t="shared" si="74"/>
        <v>4992.7058780634616</v>
      </c>
      <c r="X193">
        <f t="shared" si="35"/>
        <v>0</v>
      </c>
      <c r="Y193">
        <f t="shared" si="75"/>
        <v>0.75999999793096229</v>
      </c>
      <c r="Z193" t="e">
        <f t="shared" si="58"/>
        <v>#VALUE!</v>
      </c>
      <c r="AA193" t="e">
        <f t="shared" si="59"/>
        <v>#VALUE!</v>
      </c>
      <c r="AB193">
        <f t="shared" si="60"/>
        <v>0</v>
      </c>
      <c r="AC193" t="e">
        <f t="shared" si="61"/>
        <v>#VALUE!</v>
      </c>
      <c r="AD193">
        <f t="shared" si="62"/>
        <v>0</v>
      </c>
      <c r="AE193" t="e">
        <f t="shared" si="63"/>
        <v>#VALUE!</v>
      </c>
      <c r="AF193">
        <f t="shared" si="36"/>
        <v>0</v>
      </c>
      <c r="AG193" t="e">
        <f t="shared" si="64"/>
        <v>#VALUE!</v>
      </c>
    </row>
    <row r="194" spans="2:33" x14ac:dyDescent="0.5">
      <c r="B194">
        <f t="shared" si="37"/>
        <v>-5.748046875</v>
      </c>
      <c r="C194">
        <f t="shared" si="38"/>
        <v>0.22151560945433424</v>
      </c>
      <c r="D194">
        <f t="shared" si="39"/>
        <v>0</v>
      </c>
      <c r="E194">
        <f t="shared" si="40"/>
        <v>0.6466950840676946</v>
      </c>
      <c r="F194">
        <f t="shared" si="41"/>
        <v>0</v>
      </c>
      <c r="G194">
        <f t="shared" si="42"/>
        <v>4922.4024367710772</v>
      </c>
      <c r="H194">
        <f t="shared" si="33"/>
        <v>0</v>
      </c>
      <c r="I194">
        <f t="shared" si="43"/>
        <v>0.89675454763565565</v>
      </c>
      <c r="J194">
        <f t="shared" si="44"/>
        <v>-5.748046875</v>
      </c>
      <c r="K194">
        <f t="shared" si="45"/>
        <v>0.22151560945433424</v>
      </c>
      <c r="L194">
        <f t="shared" si="46"/>
        <v>0</v>
      </c>
      <c r="M194">
        <f t="shared" si="47"/>
        <v>0.6466950840676946</v>
      </c>
      <c r="N194">
        <f t="shared" si="48"/>
        <v>0</v>
      </c>
      <c r="O194">
        <f t="shared" si="49"/>
        <v>4922.4024367710772</v>
      </c>
      <c r="P194">
        <f t="shared" si="34"/>
        <v>0</v>
      </c>
      <c r="Q194">
        <f t="shared" si="50"/>
        <v>0.84320597526447194</v>
      </c>
      <c r="R194">
        <f t="shared" si="70"/>
        <v>16.122829875443127</v>
      </c>
      <c r="S194">
        <f t="shared" si="52"/>
        <v>0.56273943216545774</v>
      </c>
      <c r="T194">
        <f t="shared" si="71"/>
        <v>0</v>
      </c>
      <c r="U194">
        <f t="shared" si="72"/>
        <v>1.0019206665602611</v>
      </c>
      <c r="V194">
        <f t="shared" si="73"/>
        <v>0</v>
      </c>
      <c r="W194">
        <f t="shared" si="74"/>
        <v>4992.7058820701513</v>
      </c>
      <c r="X194">
        <f t="shared" si="35"/>
        <v>0</v>
      </c>
      <c r="Y194">
        <f t="shared" si="75"/>
        <v>0.75999999963463238</v>
      </c>
      <c r="Z194" t="e">
        <f t="shared" si="58"/>
        <v>#VALUE!</v>
      </c>
      <c r="AA194" t="e">
        <f t="shared" si="59"/>
        <v>#VALUE!</v>
      </c>
      <c r="AB194">
        <f t="shared" si="60"/>
        <v>0</v>
      </c>
      <c r="AC194" t="e">
        <f t="shared" si="61"/>
        <v>#VALUE!</v>
      </c>
      <c r="AD194">
        <f t="shared" si="62"/>
        <v>0</v>
      </c>
      <c r="AE194" t="e">
        <f t="shared" si="63"/>
        <v>#VALUE!</v>
      </c>
      <c r="AF194">
        <f t="shared" si="36"/>
        <v>0</v>
      </c>
      <c r="AG194" t="e">
        <f t="shared" si="64"/>
        <v>#VALUE!</v>
      </c>
    </row>
    <row r="195" spans="2:33" x14ac:dyDescent="0.5">
      <c r="B195">
        <f t="shared" si="37"/>
        <v>-5.8544921875</v>
      </c>
      <c r="C195">
        <f t="shared" si="38"/>
        <v>0.22148173140409977</v>
      </c>
      <c r="D195">
        <f t="shared" si="39"/>
        <v>0</v>
      </c>
      <c r="E195">
        <f t="shared" si="40"/>
        <v>0.6449662051312044</v>
      </c>
      <c r="F195">
        <f t="shared" si="41"/>
        <v>0</v>
      </c>
      <c r="G195">
        <f t="shared" si="42"/>
        <v>4928.8069828660655</v>
      </c>
      <c r="H195">
        <f t="shared" si="33"/>
        <v>0</v>
      </c>
      <c r="I195">
        <f t="shared" si="43"/>
        <v>0.89618412336230224</v>
      </c>
      <c r="J195">
        <f t="shared" si="44"/>
        <v>-5.8544921875</v>
      </c>
      <c r="K195">
        <f t="shared" si="45"/>
        <v>0.22148173140409977</v>
      </c>
      <c r="L195">
        <f t="shared" si="46"/>
        <v>0</v>
      </c>
      <c r="M195">
        <f t="shared" si="47"/>
        <v>0.6449662051312044</v>
      </c>
      <c r="N195">
        <f t="shared" si="48"/>
        <v>0</v>
      </c>
      <c r="O195">
        <f t="shared" si="49"/>
        <v>4928.8069828660655</v>
      </c>
      <c r="P195">
        <f t="shared" si="34"/>
        <v>0</v>
      </c>
      <c r="Q195">
        <f t="shared" si="50"/>
        <v>0.84269431823925167</v>
      </c>
      <c r="R195">
        <f t="shared" si="70"/>
        <v>16.122829926200207</v>
      </c>
      <c r="S195">
        <f t="shared" si="52"/>
        <v>0.56273943489793044</v>
      </c>
      <c r="T195">
        <f t="shared" si="71"/>
        <v>0</v>
      </c>
      <c r="U195">
        <f t="shared" si="72"/>
        <v>1.0019206673846548</v>
      </c>
      <c r="V195">
        <f t="shared" si="73"/>
        <v>0</v>
      </c>
      <c r="W195">
        <f t="shared" si="74"/>
        <v>4992.7058860768429</v>
      </c>
      <c r="X195">
        <f t="shared" si="35"/>
        <v>0</v>
      </c>
      <c r="Y195">
        <f t="shared" si="75"/>
        <v>0.7600000013383027</v>
      </c>
      <c r="Z195" t="e">
        <f t="shared" si="58"/>
        <v>#VALUE!</v>
      </c>
      <c r="AA195" t="e">
        <f t="shared" si="59"/>
        <v>#VALUE!</v>
      </c>
      <c r="AB195">
        <f t="shared" si="60"/>
        <v>0</v>
      </c>
      <c r="AC195" t="e">
        <f t="shared" si="61"/>
        <v>#VALUE!</v>
      </c>
      <c r="AD195">
        <f t="shared" si="62"/>
        <v>0</v>
      </c>
      <c r="AE195" t="e">
        <f t="shared" si="63"/>
        <v>#VALUE!</v>
      </c>
      <c r="AF195">
        <f t="shared" si="36"/>
        <v>0</v>
      </c>
      <c r="AG195" t="e">
        <f t="shared" si="64"/>
        <v>#VALUE!</v>
      </c>
    </row>
    <row r="196" spans="2:33" x14ac:dyDescent="0.5">
      <c r="B196">
        <f t="shared" si="37"/>
        <v>-5.9609375</v>
      </c>
      <c r="C196">
        <f t="shared" si="38"/>
        <v>0.22145760673827564</v>
      </c>
      <c r="D196">
        <f t="shared" si="39"/>
        <v>0</v>
      </c>
      <c r="E196">
        <f t="shared" si="40"/>
        <v>0.64323732619471419</v>
      </c>
      <c r="F196">
        <f t="shared" si="41"/>
        <v>0</v>
      </c>
      <c r="G196">
        <f t="shared" si="42"/>
        <v>4935.2919047367477</v>
      </c>
      <c r="H196">
        <f t="shared" si="33"/>
        <v>0</v>
      </c>
      <c r="I196">
        <f t="shared" si="43"/>
        <v>0.89562731832218412</v>
      </c>
      <c r="J196">
        <f t="shared" si="44"/>
        <v>-5.9609375</v>
      </c>
      <c r="K196">
        <f t="shared" si="45"/>
        <v>0.22145760673827564</v>
      </c>
      <c r="L196">
        <f t="shared" si="46"/>
        <v>0</v>
      </c>
      <c r="M196">
        <f t="shared" si="47"/>
        <v>0.64323732619471419</v>
      </c>
      <c r="N196">
        <f t="shared" si="48"/>
        <v>0</v>
      </c>
      <c r="O196">
        <f t="shared" si="49"/>
        <v>4935.2919047367477</v>
      </c>
      <c r="P196">
        <f t="shared" si="34"/>
        <v>0</v>
      </c>
      <c r="Q196">
        <f t="shared" si="50"/>
        <v>0.84219558102246606</v>
      </c>
      <c r="R196">
        <f t="shared" si="70"/>
        <v>16.122829900821667</v>
      </c>
      <c r="S196">
        <f t="shared" si="52"/>
        <v>0.56273943353169409</v>
      </c>
      <c r="T196">
        <f t="shared" si="71"/>
        <v>0</v>
      </c>
      <c r="U196">
        <f t="shared" si="72"/>
        <v>1.0019206669724579</v>
      </c>
      <c r="V196">
        <f t="shared" si="73"/>
        <v>0</v>
      </c>
      <c r="W196">
        <f t="shared" si="74"/>
        <v>4992.7058840734971</v>
      </c>
      <c r="X196">
        <f t="shared" si="35"/>
        <v>0</v>
      </c>
      <c r="Y196">
        <f t="shared" si="75"/>
        <v>0.76000000048646754</v>
      </c>
      <c r="Z196" t="e">
        <f t="shared" si="58"/>
        <v>#VALUE!</v>
      </c>
      <c r="AA196" t="e">
        <f t="shared" si="59"/>
        <v>#VALUE!</v>
      </c>
      <c r="AB196">
        <f t="shared" si="60"/>
        <v>0</v>
      </c>
      <c r="AC196" t="e">
        <f t="shared" si="61"/>
        <v>#VALUE!</v>
      </c>
      <c r="AD196">
        <f t="shared" si="62"/>
        <v>0</v>
      </c>
      <c r="AE196" t="e">
        <f t="shared" si="63"/>
        <v>#VALUE!</v>
      </c>
      <c r="AF196">
        <f t="shared" si="36"/>
        <v>0</v>
      </c>
      <c r="AG196" t="e">
        <f t="shared" si="64"/>
        <v>#VALUE!</v>
      </c>
    </row>
    <row r="197" spans="2:33" x14ac:dyDescent="0.5">
      <c r="B197">
        <f t="shared" si="37"/>
        <v>-6.0673828125</v>
      </c>
      <c r="C197">
        <f t="shared" si="38"/>
        <v>0.22144323545683964</v>
      </c>
      <c r="D197">
        <f t="shared" si="39"/>
        <v>0</v>
      </c>
      <c r="E197">
        <f t="shared" si="40"/>
        <v>0.64150844725822387</v>
      </c>
      <c r="F197">
        <f t="shared" si="41"/>
        <v>0</v>
      </c>
      <c r="G197">
        <f t="shared" si="42"/>
        <v>4941.8576109363394</v>
      </c>
      <c r="H197">
        <f t="shared" si="33"/>
        <v>0</v>
      </c>
      <c r="I197">
        <f t="shared" si="43"/>
        <v>0.89508407950216484</v>
      </c>
      <c r="J197">
        <f t="shared" si="44"/>
        <v>-6.0673828125</v>
      </c>
      <c r="K197">
        <f t="shared" si="45"/>
        <v>0.22144323545683964</v>
      </c>
      <c r="L197">
        <f t="shared" si="46"/>
        <v>0</v>
      </c>
      <c r="M197">
        <f t="shared" si="47"/>
        <v>0.64150844725822387</v>
      </c>
      <c r="N197">
        <f t="shared" si="48"/>
        <v>0</v>
      </c>
      <c r="O197">
        <f t="shared" si="49"/>
        <v>4941.8576109363394</v>
      </c>
      <c r="P197">
        <f t="shared" si="34"/>
        <v>0</v>
      </c>
      <c r="Q197">
        <f t="shared" si="50"/>
        <v>0.84170971098901881</v>
      </c>
      <c r="R197">
        <f t="shared" si="70"/>
        <v>16.122829875443127</v>
      </c>
      <c r="S197">
        <f t="shared" si="52"/>
        <v>0.56273943216545774</v>
      </c>
      <c r="T197">
        <f t="shared" si="71"/>
        <v>0</v>
      </c>
      <c r="U197">
        <f t="shared" si="72"/>
        <v>1.0019206665602611</v>
      </c>
      <c r="V197">
        <f t="shared" si="73"/>
        <v>0</v>
      </c>
      <c r="W197">
        <f t="shared" si="74"/>
        <v>4992.7058820701513</v>
      </c>
      <c r="X197">
        <f t="shared" si="35"/>
        <v>0</v>
      </c>
      <c r="Y197">
        <f t="shared" si="75"/>
        <v>0.75999999963463238</v>
      </c>
      <c r="Z197" t="e">
        <f t="shared" si="58"/>
        <v>#VALUE!</v>
      </c>
      <c r="AA197" t="e">
        <f t="shared" si="59"/>
        <v>#VALUE!</v>
      </c>
      <c r="AB197">
        <f t="shared" si="60"/>
        <v>0</v>
      </c>
      <c r="AC197" t="e">
        <f t="shared" si="61"/>
        <v>#VALUE!</v>
      </c>
      <c r="AD197">
        <f t="shared" si="62"/>
        <v>0</v>
      </c>
      <c r="AE197" t="e">
        <f t="shared" si="63"/>
        <v>#VALUE!</v>
      </c>
      <c r="AF197">
        <f t="shared" si="36"/>
        <v>0</v>
      </c>
      <c r="AG197" t="e">
        <f t="shared" si="64"/>
        <v>#VALUE!</v>
      </c>
    </row>
    <row r="198" spans="2:33" x14ac:dyDescent="0.5">
      <c r="B198">
        <f t="shared" si="37"/>
        <v>-6.173828125</v>
      </c>
      <c r="C198">
        <f t="shared" si="38"/>
        <v>0.22143861755979621</v>
      </c>
      <c r="D198">
        <f t="shared" si="39"/>
        <v>0</v>
      </c>
      <c r="E198">
        <f t="shared" si="40"/>
        <v>0.63977956832173366</v>
      </c>
      <c r="F198">
        <f t="shared" si="41"/>
        <v>0</v>
      </c>
      <c r="G198">
        <f t="shared" si="42"/>
        <v>4948.5045081351091</v>
      </c>
      <c r="H198">
        <f t="shared" si="33"/>
        <v>0</v>
      </c>
      <c r="I198">
        <f t="shared" si="43"/>
        <v>0.8945543522855347</v>
      </c>
      <c r="J198">
        <f t="shared" si="44"/>
        <v>-6.173828125</v>
      </c>
      <c r="K198">
        <f t="shared" si="45"/>
        <v>0.22143861755979621</v>
      </c>
      <c r="L198">
        <f t="shared" si="46"/>
        <v>0</v>
      </c>
      <c r="M198">
        <f t="shared" si="47"/>
        <v>0.63977956832173366</v>
      </c>
      <c r="N198">
        <f t="shared" si="48"/>
        <v>0</v>
      </c>
      <c r="O198">
        <f t="shared" si="49"/>
        <v>4948.5045081351091</v>
      </c>
      <c r="P198">
        <f t="shared" si="34"/>
        <v>0</v>
      </c>
      <c r="Q198">
        <f t="shared" si="50"/>
        <v>0.84123665397321834</v>
      </c>
      <c r="R198">
        <f t="shared" si="70"/>
        <v>16.122829900821667</v>
      </c>
      <c r="S198">
        <f t="shared" si="52"/>
        <v>0.56273943353169409</v>
      </c>
      <c r="T198">
        <f t="shared" si="71"/>
        <v>0</v>
      </c>
      <c r="U198">
        <f t="shared" si="72"/>
        <v>1.0019206669724579</v>
      </c>
      <c r="V198">
        <f t="shared" si="73"/>
        <v>0</v>
      </c>
      <c r="W198">
        <f t="shared" si="74"/>
        <v>4992.7058840734971</v>
      </c>
      <c r="X198">
        <f t="shared" si="35"/>
        <v>0</v>
      </c>
      <c r="Y198">
        <f t="shared" si="75"/>
        <v>0.76000000048646754</v>
      </c>
      <c r="Z198" t="e">
        <f t="shared" si="58"/>
        <v>#VALUE!</v>
      </c>
      <c r="AA198" t="e">
        <f t="shared" si="59"/>
        <v>#VALUE!</v>
      </c>
      <c r="AB198">
        <f t="shared" si="60"/>
        <v>0</v>
      </c>
      <c r="AC198" t="e">
        <f t="shared" si="61"/>
        <v>#VALUE!</v>
      </c>
      <c r="AD198">
        <f t="shared" si="62"/>
        <v>0</v>
      </c>
      <c r="AE198" t="e">
        <f t="shared" si="63"/>
        <v>#VALUE!</v>
      </c>
      <c r="AF198">
        <f t="shared" si="36"/>
        <v>0</v>
      </c>
      <c r="AG198" t="e">
        <f t="shared" si="64"/>
        <v>#VALUE!</v>
      </c>
    </row>
    <row r="199" spans="2:33" x14ac:dyDescent="0.5">
      <c r="B199">
        <f t="shared" si="37"/>
        <v>-6.2802734375</v>
      </c>
      <c r="C199">
        <f t="shared" si="38"/>
        <v>0.22144375304717112</v>
      </c>
      <c r="D199">
        <f t="shared" si="39"/>
        <v>0</v>
      </c>
      <c r="E199">
        <f t="shared" si="40"/>
        <v>0.63805068938524334</v>
      </c>
      <c r="F199">
        <f t="shared" si="41"/>
        <v>0</v>
      </c>
      <c r="G199">
        <f t="shared" si="42"/>
        <v>4955.2330011218246</v>
      </c>
      <c r="H199">
        <f t="shared" si="33"/>
        <v>0</v>
      </c>
      <c r="I199">
        <f t="shared" si="43"/>
        <v>0.89403808046187394</v>
      </c>
      <c r="J199">
        <f t="shared" si="44"/>
        <v>-6.2802734375</v>
      </c>
      <c r="K199">
        <f t="shared" si="45"/>
        <v>0.22144375304717112</v>
      </c>
      <c r="L199">
        <f t="shared" si="46"/>
        <v>0</v>
      </c>
      <c r="M199">
        <f t="shared" si="47"/>
        <v>0.63805068938524334</v>
      </c>
      <c r="N199">
        <f t="shared" si="48"/>
        <v>0</v>
      </c>
      <c r="O199">
        <f t="shared" si="49"/>
        <v>4955.2330011218246</v>
      </c>
      <c r="P199">
        <f t="shared" si="34"/>
        <v>0</v>
      </c>
      <c r="Q199">
        <f t="shared" si="50"/>
        <v>0.84077635427961561</v>
      </c>
      <c r="R199">
        <f t="shared" si="70"/>
        <v>16.122829888132397</v>
      </c>
      <c r="S199">
        <f t="shared" si="52"/>
        <v>0.56273943284857597</v>
      </c>
      <c r="T199">
        <f t="shared" si="71"/>
        <v>0</v>
      </c>
      <c r="U199">
        <f t="shared" si="72"/>
        <v>1.0019206667663596</v>
      </c>
      <c r="V199">
        <f t="shared" si="73"/>
        <v>0</v>
      </c>
      <c r="W199">
        <f t="shared" si="74"/>
        <v>4992.7058830718242</v>
      </c>
      <c r="X199">
        <f t="shared" si="35"/>
        <v>0</v>
      </c>
      <c r="Y199">
        <f t="shared" si="75"/>
        <v>0.76000000006055002</v>
      </c>
      <c r="Z199" t="e">
        <f t="shared" si="58"/>
        <v>#VALUE!</v>
      </c>
      <c r="AA199" t="e">
        <f t="shared" si="59"/>
        <v>#VALUE!</v>
      </c>
      <c r="AB199">
        <f t="shared" si="60"/>
        <v>0</v>
      </c>
      <c r="AC199" t="e">
        <f t="shared" si="61"/>
        <v>#VALUE!</v>
      </c>
      <c r="AD199">
        <f t="shared" si="62"/>
        <v>0</v>
      </c>
      <c r="AE199" t="e">
        <f t="shared" si="63"/>
        <v>#VALUE!</v>
      </c>
      <c r="AF199">
        <f t="shared" si="36"/>
        <v>0</v>
      </c>
      <c r="AG199" t="e">
        <f t="shared" si="64"/>
        <v>#VALUE!</v>
      </c>
    </row>
    <row r="200" spans="2:33" x14ac:dyDescent="0.5">
      <c r="B200">
        <f t="shared" si="37"/>
        <v>-6.38671875</v>
      </c>
      <c r="C200">
        <f t="shared" si="38"/>
        <v>0.22145864191893061</v>
      </c>
      <c r="D200">
        <f t="shared" si="39"/>
        <v>0</v>
      </c>
      <c r="E200">
        <f t="shared" si="40"/>
        <v>0.63632181044875313</v>
      </c>
      <c r="F200">
        <f t="shared" si="41"/>
        <v>0</v>
      </c>
      <c r="G200">
        <f t="shared" si="42"/>
        <v>4962.0434928069699</v>
      </c>
      <c r="H200">
        <f t="shared" si="33"/>
        <v>0</v>
      </c>
      <c r="I200">
        <f t="shared" si="43"/>
        <v>0.89353520623763638</v>
      </c>
      <c r="J200">
        <f t="shared" si="44"/>
        <v>-6.38671875</v>
      </c>
      <c r="K200">
        <f t="shared" si="45"/>
        <v>0.22145864191893061</v>
      </c>
      <c r="L200">
        <f t="shared" si="46"/>
        <v>0</v>
      </c>
      <c r="M200">
        <f t="shared" si="47"/>
        <v>0.63632181044875313</v>
      </c>
      <c r="N200">
        <f t="shared" si="48"/>
        <v>0</v>
      </c>
      <c r="O200">
        <f t="shared" si="49"/>
        <v>4962.0434928069699</v>
      </c>
      <c r="P200">
        <f t="shared" si="34"/>
        <v>0</v>
      </c>
      <c r="Q200">
        <f t="shared" si="50"/>
        <v>0.84032875469460377</v>
      </c>
      <c r="R200">
        <f t="shared" si="70"/>
        <v>16.122829875443127</v>
      </c>
      <c r="S200">
        <f t="shared" si="52"/>
        <v>0.56273943216545774</v>
      </c>
      <c r="T200">
        <f t="shared" si="71"/>
        <v>0</v>
      </c>
      <c r="U200">
        <f t="shared" si="72"/>
        <v>1.0019206665602611</v>
      </c>
      <c r="V200">
        <f t="shared" si="73"/>
        <v>0</v>
      </c>
      <c r="W200">
        <f t="shared" si="74"/>
        <v>4992.7058820701513</v>
      </c>
      <c r="X200">
        <f t="shared" si="35"/>
        <v>0</v>
      </c>
      <c r="Y200">
        <f t="shared" si="75"/>
        <v>0.75999999963463238</v>
      </c>
      <c r="Z200" t="e">
        <f t="shared" si="58"/>
        <v>#VALUE!</v>
      </c>
      <c r="AA200" t="e">
        <f t="shared" si="59"/>
        <v>#VALUE!</v>
      </c>
      <c r="AB200">
        <f t="shared" si="60"/>
        <v>0</v>
      </c>
      <c r="AC200" t="e">
        <f t="shared" si="61"/>
        <v>#VALUE!</v>
      </c>
      <c r="AD200">
        <f t="shared" si="62"/>
        <v>0</v>
      </c>
      <c r="AE200" t="e">
        <f t="shared" si="63"/>
        <v>#VALUE!</v>
      </c>
      <c r="AF200">
        <f t="shared" si="36"/>
        <v>0</v>
      </c>
      <c r="AG200" t="e">
        <f t="shared" si="64"/>
        <v>#VALUE!</v>
      </c>
    </row>
    <row r="201" spans="2:33" x14ac:dyDescent="0.5">
      <c r="B201">
        <f t="shared" si="37"/>
        <v>-6.4931640625</v>
      </c>
      <c r="C201">
        <f t="shared" si="38"/>
        <v>0.22148328417509866</v>
      </c>
      <c r="D201">
        <f t="shared" si="39"/>
        <v>0</v>
      </c>
      <c r="E201">
        <f t="shared" si="40"/>
        <v>0.63459293151226281</v>
      </c>
      <c r="F201">
        <f t="shared" si="41"/>
        <v>0</v>
      </c>
      <c r="G201">
        <f t="shared" si="42"/>
        <v>4968.9363842293205</v>
      </c>
      <c r="H201">
        <f t="shared" si="33"/>
        <v>0</v>
      </c>
      <c r="I201">
        <f t="shared" si="43"/>
        <v>0.89304567024788817</v>
      </c>
      <c r="J201">
        <f t="shared" si="44"/>
        <v>-6.4931640625</v>
      </c>
      <c r="K201">
        <f t="shared" si="45"/>
        <v>0.22148328417509866</v>
      </c>
      <c r="L201">
        <f t="shared" si="46"/>
        <v>0</v>
      </c>
      <c r="M201">
        <f t="shared" si="47"/>
        <v>0.63459293151226281</v>
      </c>
      <c r="N201">
        <f t="shared" si="48"/>
        <v>0</v>
      </c>
      <c r="O201">
        <f t="shared" si="49"/>
        <v>4968.9363842293205</v>
      </c>
      <c r="P201">
        <f t="shared" si="34"/>
        <v>0</v>
      </c>
      <c r="Q201">
        <f t="shared" si="50"/>
        <v>0.83989379649919382</v>
      </c>
      <c r="R201">
        <f t="shared" si="70"/>
        <v>16.122829881787762</v>
      </c>
      <c r="S201">
        <f t="shared" si="52"/>
        <v>0.56273943250701686</v>
      </c>
      <c r="T201">
        <f t="shared" si="71"/>
        <v>0</v>
      </c>
      <c r="U201">
        <f t="shared" si="72"/>
        <v>1.0019206666633103</v>
      </c>
      <c r="V201">
        <f t="shared" si="73"/>
        <v>0</v>
      </c>
      <c r="W201">
        <f t="shared" si="74"/>
        <v>4992.7058825709883</v>
      </c>
      <c r="X201">
        <f t="shared" si="35"/>
        <v>0</v>
      </c>
      <c r="Y201">
        <f t="shared" si="75"/>
        <v>0.75999999984759126</v>
      </c>
      <c r="Z201" t="e">
        <f t="shared" si="58"/>
        <v>#VALUE!</v>
      </c>
      <c r="AA201" t="e">
        <f t="shared" si="59"/>
        <v>#VALUE!</v>
      </c>
      <c r="AB201">
        <f t="shared" si="60"/>
        <v>0</v>
      </c>
      <c r="AC201" t="e">
        <f t="shared" si="61"/>
        <v>#VALUE!</v>
      </c>
      <c r="AD201">
        <f t="shared" si="62"/>
        <v>0</v>
      </c>
      <c r="AE201" t="e">
        <f t="shared" si="63"/>
        <v>#VALUE!</v>
      </c>
      <c r="AF201">
        <f t="shared" si="36"/>
        <v>0</v>
      </c>
      <c r="AG201" t="e">
        <f t="shared" si="64"/>
        <v>#VALUE!</v>
      </c>
    </row>
    <row r="202" spans="2:33" x14ac:dyDescent="0.5">
      <c r="B202">
        <f t="shared" si="37"/>
        <v>-6.599609375</v>
      </c>
      <c r="C202">
        <f t="shared" si="38"/>
        <v>0.22151767981566639</v>
      </c>
      <c r="D202">
        <f t="shared" si="39"/>
        <v>0</v>
      </c>
      <c r="E202">
        <f t="shared" si="40"/>
        <v>0.6328640525757725</v>
      </c>
      <c r="F202">
        <f t="shared" si="41"/>
        <v>0</v>
      </c>
      <c r="G202">
        <f t="shared" si="42"/>
        <v>4975.9120745636101</v>
      </c>
      <c r="H202">
        <f t="shared" si="33"/>
        <v>0</v>
      </c>
      <c r="I202">
        <f t="shared" si="43"/>
        <v>0.89256941156856939</v>
      </c>
      <c r="J202">
        <f t="shared" si="44"/>
        <v>-6.599609375</v>
      </c>
      <c r="K202">
        <f t="shared" si="45"/>
        <v>0.22151767981566639</v>
      </c>
      <c r="L202">
        <f t="shared" si="46"/>
        <v>0</v>
      </c>
      <c r="M202">
        <f t="shared" si="47"/>
        <v>0.6328640525757725</v>
      </c>
      <c r="N202">
        <f t="shared" si="48"/>
        <v>0</v>
      </c>
      <c r="O202">
        <f t="shared" si="49"/>
        <v>4975.9120745636101</v>
      </c>
      <c r="P202">
        <f t="shared" si="34"/>
        <v>0</v>
      </c>
      <c r="Q202">
        <f t="shared" si="50"/>
        <v>0.83947141948236981</v>
      </c>
      <c r="R202">
        <f t="shared" si="70"/>
        <v>16.122829888132397</v>
      </c>
      <c r="S202">
        <f t="shared" si="52"/>
        <v>0.56273943284857597</v>
      </c>
      <c r="T202">
        <f t="shared" si="71"/>
        <v>0</v>
      </c>
      <c r="U202">
        <f t="shared" si="72"/>
        <v>1.0019206667663596</v>
      </c>
      <c r="V202">
        <f t="shared" si="73"/>
        <v>0</v>
      </c>
      <c r="W202">
        <f t="shared" si="74"/>
        <v>4992.7058830718242</v>
      </c>
      <c r="X202">
        <f t="shared" si="35"/>
        <v>0</v>
      </c>
      <c r="Y202">
        <f t="shared" si="75"/>
        <v>0.76000000006055002</v>
      </c>
      <c r="Z202" t="e">
        <f t="shared" si="58"/>
        <v>#VALUE!</v>
      </c>
      <c r="AA202" t="e">
        <f t="shared" si="59"/>
        <v>#VALUE!</v>
      </c>
      <c r="AB202">
        <f t="shared" si="60"/>
        <v>0</v>
      </c>
      <c r="AC202" t="e">
        <f t="shared" si="61"/>
        <v>#VALUE!</v>
      </c>
      <c r="AD202">
        <f t="shared" si="62"/>
        <v>0</v>
      </c>
      <c r="AE202" t="e">
        <f t="shared" si="63"/>
        <v>#VALUE!</v>
      </c>
      <c r="AF202">
        <f t="shared" si="36"/>
        <v>0</v>
      </c>
      <c r="AG202" t="e">
        <f t="shared" si="64"/>
        <v>#VALUE!</v>
      </c>
    </row>
    <row r="203" spans="2:33" x14ac:dyDescent="0.5">
      <c r="B203">
        <f t="shared" si="37"/>
        <v>-6.7060546875</v>
      </c>
      <c r="C203">
        <f t="shared" si="38"/>
        <v>0.22156182884062314</v>
      </c>
      <c r="D203">
        <f t="shared" si="39"/>
        <v>0</v>
      </c>
      <c r="E203">
        <f t="shared" si="40"/>
        <v>0.63113517363928229</v>
      </c>
      <c r="F203">
        <f t="shared" si="41"/>
        <v>0</v>
      </c>
      <c r="G203">
        <f t="shared" si="42"/>
        <v>4982.9709611311491</v>
      </c>
      <c r="H203">
        <f t="shared" si="33"/>
        <v>0</v>
      </c>
      <c r="I203">
        <f t="shared" si="43"/>
        <v>0.89210636772980112</v>
      </c>
      <c r="J203">
        <f t="shared" si="44"/>
        <v>-6.7060546875</v>
      </c>
      <c r="K203">
        <f t="shared" si="45"/>
        <v>0.22156182884062314</v>
      </c>
      <c r="L203">
        <f t="shared" si="46"/>
        <v>0</v>
      </c>
      <c r="M203">
        <f t="shared" si="47"/>
        <v>0.63113517363928229</v>
      </c>
      <c r="N203">
        <f t="shared" si="48"/>
        <v>0</v>
      </c>
      <c r="O203">
        <f t="shared" si="49"/>
        <v>4982.9709611311491</v>
      </c>
      <c r="P203">
        <f t="shared" si="34"/>
        <v>0</v>
      </c>
      <c r="Q203">
        <f t="shared" si="50"/>
        <v>0.8390615619555194</v>
      </c>
      <c r="R203">
        <f t="shared" si="70"/>
        <v>16.122829881787762</v>
      </c>
      <c r="S203">
        <f t="shared" si="52"/>
        <v>0.56273943250701686</v>
      </c>
      <c r="T203">
        <f t="shared" si="71"/>
        <v>0</v>
      </c>
      <c r="U203">
        <f t="shared" si="72"/>
        <v>1.0019206666633103</v>
      </c>
      <c r="V203">
        <f t="shared" si="73"/>
        <v>0</v>
      </c>
      <c r="W203">
        <f t="shared" si="74"/>
        <v>4992.7058825709883</v>
      </c>
      <c r="X203">
        <f t="shared" si="35"/>
        <v>0</v>
      </c>
      <c r="Y203">
        <f t="shared" si="75"/>
        <v>0.75999999984759126</v>
      </c>
      <c r="Z203" t="e">
        <f t="shared" si="58"/>
        <v>#VALUE!</v>
      </c>
      <c r="AA203" t="e">
        <f t="shared" si="59"/>
        <v>#VALUE!</v>
      </c>
      <c r="AB203">
        <f t="shared" si="60"/>
        <v>0</v>
      </c>
      <c r="AC203" t="e">
        <f t="shared" si="61"/>
        <v>#VALUE!</v>
      </c>
      <c r="AD203">
        <f t="shared" si="62"/>
        <v>0</v>
      </c>
      <c r="AE203" t="e">
        <f t="shared" si="63"/>
        <v>#VALUE!</v>
      </c>
      <c r="AF203">
        <f t="shared" si="36"/>
        <v>0</v>
      </c>
      <c r="AG203" t="e">
        <f t="shared" si="64"/>
        <v>#VALUE!</v>
      </c>
    </row>
    <row r="204" spans="2:33" x14ac:dyDescent="0.5">
      <c r="B204">
        <f t="shared" si="37"/>
        <v>-6.8125</v>
      </c>
      <c r="C204">
        <f t="shared" si="38"/>
        <v>0.22161573124998757</v>
      </c>
      <c r="D204">
        <f t="shared" si="39"/>
        <v>0</v>
      </c>
      <c r="E204">
        <f t="shared" si="40"/>
        <v>0.62940629470279208</v>
      </c>
      <c r="F204">
        <f t="shared" si="41"/>
        <v>0</v>
      </c>
      <c r="G204">
        <f t="shared" si="42"/>
        <v>4990.1134394127612</v>
      </c>
      <c r="H204">
        <f t="shared" si="33"/>
        <v>0</v>
      </c>
      <c r="I204">
        <f t="shared" si="43"/>
        <v>0.8916564747300515</v>
      </c>
      <c r="J204">
        <f t="shared" si="44"/>
        <v>-6.8125</v>
      </c>
      <c r="K204">
        <f t="shared" si="45"/>
        <v>0.22161573124998757</v>
      </c>
      <c r="L204">
        <f t="shared" si="46"/>
        <v>0</v>
      </c>
      <c r="M204">
        <f t="shared" si="47"/>
        <v>0.62940629470279208</v>
      </c>
      <c r="N204">
        <f t="shared" si="48"/>
        <v>0</v>
      </c>
      <c r="O204">
        <f t="shared" si="49"/>
        <v>4990.1134394127612</v>
      </c>
      <c r="P204">
        <f t="shared" si="34"/>
        <v>0</v>
      </c>
      <c r="Q204">
        <f t="shared" si="50"/>
        <v>0.83866416076776673</v>
      </c>
      <c r="R204">
        <f t="shared" si="70"/>
        <v>16.12282988496008</v>
      </c>
      <c r="S204">
        <f t="shared" si="52"/>
        <v>0.56273943267779636</v>
      </c>
      <c r="T204">
        <f t="shared" si="71"/>
        <v>0</v>
      </c>
      <c r="U204">
        <f t="shared" si="72"/>
        <v>1.001920666714835</v>
      </c>
      <c r="V204">
        <f t="shared" si="73"/>
        <v>0</v>
      </c>
      <c r="W204">
        <f t="shared" si="74"/>
        <v>4992.7058828214058</v>
      </c>
      <c r="X204">
        <f t="shared" si="35"/>
        <v>0</v>
      </c>
      <c r="Y204">
        <f t="shared" si="75"/>
        <v>0.75999999995407064</v>
      </c>
      <c r="Z204" t="e">
        <f t="shared" si="58"/>
        <v>#VALUE!</v>
      </c>
      <c r="AA204" t="e">
        <f t="shared" si="59"/>
        <v>#VALUE!</v>
      </c>
      <c r="AB204">
        <f t="shared" si="60"/>
        <v>0</v>
      </c>
      <c r="AC204" t="e">
        <f t="shared" si="61"/>
        <v>#VALUE!</v>
      </c>
      <c r="AD204">
        <f t="shared" si="62"/>
        <v>0</v>
      </c>
      <c r="AE204" t="e">
        <f t="shared" si="63"/>
        <v>#VALUE!</v>
      </c>
      <c r="AF204">
        <f t="shared" si="36"/>
        <v>0</v>
      </c>
      <c r="AG204" t="e">
        <f t="shared" si="64"/>
        <v>#VALUE!</v>
      </c>
    </row>
    <row r="205" spans="2:33" x14ac:dyDescent="0.5">
      <c r="B205">
        <f t="shared" si="37"/>
        <v>-6.9189453125</v>
      </c>
      <c r="C205">
        <f t="shared" si="38"/>
        <v>0.22167938704375256</v>
      </c>
      <c r="D205">
        <f t="shared" si="39"/>
        <v>0</v>
      </c>
      <c r="E205">
        <f t="shared" si="40"/>
        <v>0.62767741576630176</v>
      </c>
      <c r="F205">
        <f t="shared" si="41"/>
        <v>0</v>
      </c>
      <c r="G205">
        <f t="shared" si="42"/>
        <v>4997.339903063541</v>
      </c>
      <c r="H205">
        <f t="shared" ref="H205:H239" si="76">IF($E$6&gt;0,SQRT((33292900/(F205))*SQRT(D205)),0)</f>
        <v>0</v>
      </c>
      <c r="I205">
        <f t="shared" si="43"/>
        <v>0.89121966705103128</v>
      </c>
      <c r="J205">
        <f t="shared" si="44"/>
        <v>-6.9189453125</v>
      </c>
      <c r="K205">
        <f t="shared" si="45"/>
        <v>0.22167938704375256</v>
      </c>
      <c r="L205">
        <f t="shared" si="46"/>
        <v>0</v>
      </c>
      <c r="M205">
        <f t="shared" si="47"/>
        <v>0.62767741576630176</v>
      </c>
      <c r="N205">
        <f t="shared" si="48"/>
        <v>0</v>
      </c>
      <c r="O205">
        <f t="shared" si="49"/>
        <v>4997.339903063541</v>
      </c>
      <c r="P205">
        <f t="shared" ref="P205:P239" si="77">IF($E$6&gt;0,SQRT((33292900/(N205))*SQRT(L205)),0)</f>
        <v>0</v>
      </c>
      <c r="Q205">
        <f t="shared" si="50"/>
        <v>0.8382791513220843</v>
      </c>
      <c r="R205">
        <f t="shared" si="70"/>
        <v>16.122829888132397</v>
      </c>
      <c r="S205">
        <f t="shared" si="52"/>
        <v>0.56273943284857597</v>
      </c>
      <c r="T205">
        <f t="shared" si="71"/>
        <v>0</v>
      </c>
      <c r="U205">
        <f t="shared" si="72"/>
        <v>1.0019206667663596</v>
      </c>
      <c r="V205">
        <f t="shared" si="73"/>
        <v>0</v>
      </c>
      <c r="W205">
        <f t="shared" si="74"/>
        <v>4992.7058830718242</v>
      </c>
      <c r="X205">
        <f t="shared" ref="X205:X239" si="78">IF($E$6&gt;0,SQRT((33292900/(V205))*SQRT(T205)),0)</f>
        <v>0</v>
      </c>
      <c r="Y205">
        <f t="shared" si="75"/>
        <v>0.76000000006055002</v>
      </c>
      <c r="Z205" t="e">
        <f t="shared" si="58"/>
        <v>#VALUE!</v>
      </c>
      <c r="AA205" t="e">
        <f t="shared" si="59"/>
        <v>#VALUE!</v>
      </c>
      <c r="AB205">
        <f t="shared" si="60"/>
        <v>0</v>
      </c>
      <c r="AC205" t="e">
        <f t="shared" si="61"/>
        <v>#VALUE!</v>
      </c>
      <c r="AD205">
        <f t="shared" si="62"/>
        <v>0</v>
      </c>
      <c r="AE205" t="e">
        <f t="shared" si="63"/>
        <v>#VALUE!</v>
      </c>
      <c r="AF205">
        <f t="shared" ref="AF205:AF239" si="79">IF($E$6&gt;0,SQRT((33292900/(AD205))*SQRT(AB205)),0)</f>
        <v>0</v>
      </c>
      <c r="AG205" t="e">
        <f t="shared" si="64"/>
        <v>#VALUE!</v>
      </c>
    </row>
    <row r="206" spans="2:33" x14ac:dyDescent="0.5">
      <c r="B206">
        <f t="shared" si="37"/>
        <v>-7.025390625</v>
      </c>
      <c r="C206">
        <f t="shared" si="38"/>
        <v>0.2217527962219199</v>
      </c>
      <c r="D206">
        <f t="shared" si="39"/>
        <v>0</v>
      </c>
      <c r="E206">
        <f t="shared" si="40"/>
        <v>0.62594853682981144</v>
      </c>
      <c r="F206">
        <f t="shared" si="41"/>
        <v>0</v>
      </c>
      <c r="G206">
        <f t="shared" si="42"/>
        <v>5004.6507439304487</v>
      </c>
      <c r="H206">
        <f t="shared" si="76"/>
        <v>0</v>
      </c>
      <c r="I206">
        <f t="shared" si="43"/>
        <v>0.89079587767359703</v>
      </c>
      <c r="J206">
        <f t="shared" si="44"/>
        <v>-7.025390625</v>
      </c>
      <c r="K206">
        <f t="shared" si="45"/>
        <v>0.2217527962219199</v>
      </c>
      <c r="L206">
        <f t="shared" si="46"/>
        <v>0</v>
      </c>
      <c r="M206">
        <f t="shared" si="47"/>
        <v>0.62594853682981144</v>
      </c>
      <c r="N206">
        <f t="shared" si="48"/>
        <v>0</v>
      </c>
      <c r="O206">
        <f t="shared" si="49"/>
        <v>5004.6507439304487</v>
      </c>
      <c r="P206">
        <f t="shared" si="77"/>
        <v>0</v>
      </c>
      <c r="Q206">
        <f t="shared" si="50"/>
        <v>0.83790646759245291</v>
      </c>
      <c r="R206">
        <f t="shared" si="70"/>
        <v>16.122829886546238</v>
      </c>
      <c r="S206">
        <f t="shared" si="52"/>
        <v>0.56273943276318616</v>
      </c>
      <c r="T206">
        <f t="shared" si="71"/>
        <v>0</v>
      </c>
      <c r="U206">
        <f t="shared" si="72"/>
        <v>1.0019206667405971</v>
      </c>
      <c r="V206">
        <f t="shared" si="73"/>
        <v>0</v>
      </c>
      <c r="W206">
        <f t="shared" si="74"/>
        <v>4992.7058829466159</v>
      </c>
      <c r="X206">
        <f t="shared" si="78"/>
        <v>0</v>
      </c>
      <c r="Y206">
        <f t="shared" si="75"/>
        <v>0.76000000000731027</v>
      </c>
      <c r="Z206" t="e">
        <f t="shared" si="58"/>
        <v>#VALUE!</v>
      </c>
      <c r="AA206" t="e">
        <f t="shared" si="59"/>
        <v>#VALUE!</v>
      </c>
      <c r="AB206">
        <f t="shared" si="60"/>
        <v>0</v>
      </c>
      <c r="AC206" t="e">
        <f t="shared" si="61"/>
        <v>#VALUE!</v>
      </c>
      <c r="AD206">
        <f t="shared" si="62"/>
        <v>0</v>
      </c>
      <c r="AE206" t="e">
        <f t="shared" si="63"/>
        <v>#VALUE!</v>
      </c>
      <c r="AF206">
        <f t="shared" si="79"/>
        <v>0</v>
      </c>
      <c r="AG206" t="e">
        <f t="shared" si="64"/>
        <v>#VALUE!</v>
      </c>
    </row>
    <row r="207" spans="2:33" x14ac:dyDescent="0.5">
      <c r="B207">
        <f t="shared" ref="B207:B239" si="80">IF(I206=$P$4,B206,B206+IF(I206&gt;$P$4,-1,1)*ABS(B206-B205)*IF(ABS(I206-$P$4)&gt;ABS(I205-$P$4),0.5,1))</f>
        <v>-7.1318359375</v>
      </c>
      <c r="C207">
        <f t="shared" ref="C207:C239" si="81">IF(B207&gt;$E$5,"N/A",IF(B207&lt;12.6,IF($E$4&lt;0.45,-0.0009502+0.0001695*B207-0.001583*$E$4-(4.403/10^6)*B207^2-0.003114*$E$4*B207+0.2553*$E$4^2+(6.739/10^5)*B207^2*$E$4+0.01549*B207*$E$4^2-0.6876*$E$4^3-0.0002243*B207^2*$E$4^2-0.01762*B207*$E$4^3+0.9136*$E$4^4,-2.245+0.7376*B207+16.03*$E$4-0.02348*B207^2-4.596*B207*$E$4-44.2*$E$4^2+0.1212*B207^2*$E$4+10.5*B207*$E$4^2+59.23*$E$4^3-0.2047*B207^2*$E$4^2-10.43*B207*$E$4^3-38.59*$E$4^4+0.1132*B207^2*$E$4^3+3.82*B207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B207-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0.2218359587844656</v>
      </c>
      <c r="D207">
        <f t="shared" ref="D207:D239" si="82">IF($E$6&gt;0,IF(B207&gt;$E$7,"N/A",IF(B207&lt;12.6,IF($E$6&lt;0.45,-0.0009502+0.0001695*B207-0.001583*$E$6-(4.403/10^6)*B207^2-0.003114*$E$6*B207+0.2553*$E$6^2+(6.739/10^5)*B207^2*$E$6+0.01549*B207*$E$6^2-0.6876*$E$6^3-0.0002243*B207^2*$E$6^2-0.01762*B207*$E$6^3+0.9136*$E$6^4,-2.245+0.7376*B207+16.03*$E$6-0.02348*B207^2-4.596*B207*$E$6-44.2*$E$6^2+0.1212*B207^2*$E$6+10.5*B207*$E$6^2+59.23*$E$6^3-0.2047*B207^2*$E$6^2-10.43*B207*$E$6^3-38.59*$E$6^4+0.1132*B207^2*$E$6^3+3.82*B207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B207-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E207">
        <f t="shared" ref="E207:E239" si="83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B207/$E$5+(17.04116*$E$4^2.5+62.63268*$E$4^6.5+86.77444*$E$4^11-3.413124*$E$4^19+5.031012*$E$4^19.5)/(0.1209713+30.7257*$E$4^2+155.3054*$E$4^8.5+$E$4^18.5+0.8999767*$E$4^19.5)</f>
        <v>0.62421965789332123</v>
      </c>
      <c r="F207">
        <f t="shared" ref="F207:F239" si="84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B207/$E$7+(17.04116*$E$6^2.5+62.63268*$E$6^6.5+86.77444*$E$6^11-3.413124*$E$6^19+5.031012*$E$6^19.5)/(0.1209713+30.7257*$E$6^2+155.3054*$E$6^8.5+$E$6^18.5+0.8999767*$E$6^19.5),0)</f>
        <v>0</v>
      </c>
      <c r="G207">
        <f t="shared" ref="G207:G239" si="85">SQRT((33292900/(E207))*SQRT(C207))</f>
        <v>5012.0463520718749</v>
      </c>
      <c r="H207">
        <f t="shared" si="76"/>
        <v>0</v>
      </c>
      <c r="I207">
        <f t="shared" ref="I207:I239" si="86">SQRT(IF(C207&gt;0,C207,C207)/((1+(1.77^2)*(0.000054471*(IF($K$4&gt;0,K$4,G207)-5780)+(1.5275/10^9)*((IF(K$4&gt;0,K$4,G207)-5780)^2)-(2.1709/10^12)*((IF(K$4&gt;0,K$4,G207)-5780)^3)-(3.8282/10^16)*((IF(K$4&gt;0,K$4,G207)-5780)^4)))*0.32)+IF(D207&gt;0,D207,D207)/((1+(1.77^2)*(0.000054471*(IF(K$6&gt;0,K$6,H207)-5780)+(1.5275/10^9)*((IF(K$6&gt;0,K$6,H207)-5780)^2)-(2.1709/10^12)*((IF(K$6&gt;0,K$6,H207)-5780)^3)-(3.8282/10^16)*((IF(K$6&gt;0,K$6,H207)-5780)^4)))*0.32))</f>
        <v>0.89038503809441794</v>
      </c>
      <c r="J207">
        <f t="shared" ref="J207:J239" si="87">IF(Q206=$P$4,J206,J206+IF(Q206&gt;$P$4,-1,1)*ABS(J206-J205)*IF(ABS(Q206-$P$4)&gt;ABS(Q205-$P$4),0.5,1))</f>
        <v>-7.1318359375</v>
      </c>
      <c r="K207">
        <f t="shared" ref="K207:K239" si="88">IF(J207&gt;$E$5,"N/A",IF(J207&lt;12.6,IF($E$4&lt;0.45,-0.0009502+0.0001695*J207-0.001583*$E$4-(4.403/10^6)*J207^2-0.003114*$E$4*J207+0.2553*$E$4^2+(6.739/10^5)*J207^2*$E$4+0.01549*J207*$E$4^2-0.6876*$E$4^3-0.0002243*J207^2*$E$4^2-0.01762*J207*$E$4^3+0.9136*$E$4^4,-2.245+0.7376*J207+16.03*$E$4-0.02348*J207^2-4.596*J207*$E$4-44.2*$E$4^2+0.1212*J207^2*$E$4+10.5*J207*$E$4^2+59.23*$E$4^3-0.2047*J207^2*$E$4^2-10.43*J207*$E$4^3-38.59*$E$4^4+0.1132*J207^2*$E$4^3+3.82*J207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J207-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0.2218359587844656</v>
      </c>
      <c r="L207">
        <f t="shared" ref="L207:L239" si="89">IF($E$6&gt;0,IF(J207&gt;$E$7,"N/A",IF(J207&lt;12.6,IF($E$6&lt;0.45,-0.0009502+0.0001695*J207-0.001583*$E$6-(4.403/10^6)*J207^2-0.003114*$E$6*J207+0.2553*$E$6^2+(6.739/10^5)*J207^2*$E$6+0.01549*J207*$E$6^2-0.6876*$E$6^3-0.0002243*J207^2*$E$6^2-0.01762*J207*$E$6^3+0.9136*$E$6^4,-2.245+0.7376*J207+16.03*$E$6-0.02348*J207^2-4.596*J207*$E$6-44.2*$E$6^2+0.1212*J207^2*$E$6+10.5*J207*$E$6^2+59.23*$E$6^3-0.2047*J207^2*$E$6^2-10.43*J207*$E$6^3-38.59*$E$6^4+0.1132*J207^2*$E$6^3+3.82*J207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J207-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M207">
        <f t="shared" ref="M207:M239" si="90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J207/$E$5+(17.04116*$E$4^2.5+62.63268*$E$4^6.5+86.77444*$E$4^11-3.413124*$E$4^19+5.031012*$E$4^19.5)/(0.1209713+30.7257*$E$4^2+155.3054*$E$4^8.5+$E$4^18.5+0.8999767*$E$4^19.5)</f>
        <v>0.62421965789332123</v>
      </c>
      <c r="N207">
        <f t="shared" ref="N207:N239" si="91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J207/$E$7+(17.04116*$E$6^2.5+62.63268*$E$6^6.5+86.77444*$E$6^11-3.413124*$E$6^19+5.031012*$E$6^19.5)/(0.1209713+30.7257*$E$6^2+155.3054*$E$6^8.5+$E$6^18.5+0.8999767*$E$6^19.5),0)</f>
        <v>0</v>
      </c>
      <c r="O207">
        <f t="shared" ref="O207:O239" si="92">SQRT((33292900/(M207))*SQRT(K207))</f>
        <v>5012.0463520718749</v>
      </c>
      <c r="P207">
        <f t="shared" si="77"/>
        <v>0</v>
      </c>
      <c r="Q207">
        <f t="shared" ref="Q207:Q239" si="93">SQRT(IF(K207&gt;0,K207,K207)/((1+(1.67^2)*(0.000059578*(IF(K$4&gt;0,K$4,O207)-5780)+(1.6707/10^9)*((IF(K$4&gt;0,K$4,O207)-5780)^2)-(3.0058/10^12)*((IF(K$4&gt;0,K$4,O207)-5780)^3)-(5.1925/10^16)*((IF(K$4&gt;0,K$4,O207)-5780)^4)))*0.36)+IF(L207&gt;0,L207,L207)/((1+(1.67^2)*(0.000059578*(IF(K$6&gt;0,K$6,P207)-5780)+(1.6707/10^9)*((IF(K$6&gt;0,K$6,P207)-5780)^2)-(3.0058/10^12)*((IF(K$6&gt;0,K$6,P207)-5780)^3)-(5.1925/10^16)*((IF(K$6&gt;0,K$6,P207)-5780)^4)))*0.36))</f>
        <v>0.83754604214183714</v>
      </c>
      <c r="R207">
        <f t="shared" si="70"/>
        <v>16.12282988496008</v>
      </c>
      <c r="S207">
        <f t="shared" ref="S207:S239" si="94">IF(R207&gt;$E$5,"N/A",IF(R207&lt;12.6,IF($E$4&lt;0.45,-0.0009502+0.0001695*R207-0.001583*$E$4-(4.403/10^6)*R207^2-0.003114*$E$4*R207+0.2553*$E$4^2+(6.739/10^5)*R207^2*$E$4+0.01549*R207*$E$4^2-0.6876*$E$4^3-0.0002243*R207^2*$E$4^2-0.01762*R207*$E$4^3+0.9136*$E$4^4,-2.245+0.7376*R207+16.03*$E$4-0.02348*R207^2-4.596*R207*$E$4-44.2*$E$4^2+0.1212*R207^2*$E$4+10.5*R207*$E$4^2+59.23*$E$4^3-0.2047*R207^2*$E$4^2-10.43*R207*$E$4^3-38.59*$E$4^4+0.1132*R207^2*$E$4^3+3.82*R207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R207-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0.56273943267779636</v>
      </c>
      <c r="T207">
        <f t="shared" si="71"/>
        <v>0</v>
      </c>
      <c r="U207">
        <f t="shared" si="72"/>
        <v>1.001920666714835</v>
      </c>
      <c r="V207">
        <f t="shared" si="73"/>
        <v>0</v>
      </c>
      <c r="W207">
        <f t="shared" si="74"/>
        <v>4992.7058828214058</v>
      </c>
      <c r="X207">
        <f t="shared" si="78"/>
        <v>0</v>
      </c>
      <c r="Y207">
        <f t="shared" si="75"/>
        <v>0.75999999995407064</v>
      </c>
      <c r="Z207" t="e">
        <f t="shared" ref="Z207:Z239" si="95">IF(AG206=$P$4,Z206,Z206+IF(AG206&gt;$P$4,-1,1)*ABS(Z206-Z205)*IF(ABS(AG206-$P$4)&gt;ABS(AG205-$P$4),0.5,1))</f>
        <v>#VALUE!</v>
      </c>
      <c r="AA207" t="e">
        <f t="shared" ref="AA207:AA239" si="96">IF(Z207&gt;$E$5,"N/A",IF(Z207&lt;12.6,IF($E$4&lt;0.45,-0.0009502+0.0001695*Z207-0.001583*$E$4-(4.403/10^6)*Z207^2-0.003114*$E$4*Z207+0.2553*$E$4^2+(6.739/10^5)*Z207^2*$E$4+0.01549*Z207*$E$4^2-0.6876*$E$4^3-0.0002243*Z207^2*$E$4^2-0.01762*Z207*$E$4^3+0.9136*$E$4^4,-2.245+0.7376*Z207+16.03*$E$4-0.02348*Z207^2-4.596*Z207*$E$4-44.2*$E$4^2+0.1212*Z207^2*$E$4+10.5*Z207*$E$4^2+59.23*$E$4^3-0.2047*Z207^2*$E$4^2-10.43*Z207*$E$4^3-38.59*$E$4^4+0.1132*Z207^2*$E$4^3+3.82*Z207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Z207-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AB207">
        <f t="shared" ref="AB207:AB239" si="97">IF($E$6&gt;0,IF(Z207&gt;$E$7,"N/A",IF(Z207&lt;12.6,IF($E$6&lt;0.45,-0.0009502+0.0001695*Z207-0.001583*$E$6-(4.403/10^6)*Z207^2-0.003114*$E$6*Z207+0.2553*$E$6^2+(6.739/10^5)*Z207^2*$E$6+0.01549*Z207*$E$6^2-0.6876*$E$6^3-0.0002243*Z207^2*$E$6^2-0.01762*Z207*$E$6^3+0.9136*$E$6^4,-2.245+0.7376*Z207+16.03*$E$6-0.02348*Z207^2-4.596*Z207*$E$6-44.2*$E$6^2+0.1212*Z207^2*$E$6+10.5*Z207*$E$6^2+59.23*$E$6^3-0.2047*Z207^2*$E$6^2-10.43*Z207*$E$6^3-38.59*$E$6^4+0.1132*Z207^2*$E$6^3+3.82*Z207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Z207-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AC207" t="e">
        <f t="shared" ref="AC207:AC239" si="98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Z207/$E$5+(17.04116*$E$4^2.5+62.63268*$E$4^6.5+86.77444*$E$4^11-3.413124*$E$4^19+5.031012*$E$4^19.5)/(0.1209713+30.7257*$E$4^2+155.3054*$E$4^8.5+$E$4^18.5+0.8999767*$E$4^19.5)</f>
        <v>#VALUE!</v>
      </c>
      <c r="AD207">
        <f t="shared" ref="AD207:AD239" si="99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Z207/$E$7+(17.04116*$E$6^2.5+62.63268*$E$6^6.5+86.77444*$E$6^11-3.413124*$E$6^19+5.031012*$E$6^19.5)/(0.1209713+30.7257*$E$6^2+155.3054*$E$6^8.5+$E$6^18.5+0.8999767*$E$6^19.5),0)</f>
        <v>0</v>
      </c>
      <c r="AE207" t="e">
        <f t="shared" ref="AE207:AE239" si="100">SQRT((33292900/(AC207))*SQRT(AA207))</f>
        <v>#VALUE!</v>
      </c>
      <c r="AF207">
        <f t="shared" si="79"/>
        <v>0</v>
      </c>
      <c r="AG207" t="e">
        <f t="shared" ref="AG207:AG239" si="101">SQRT(IF(AA207&gt;0,AA207,AA207)/((1+(0.75^2)*(0.00014335*(IF($K$4&gt;0,$K$4,$AE207)-5780)+(3.3954/10^9)*((IF($K$4&gt;0,$K$4,$AE207)-5780)^2)-(7.6364/10^12)*((IF($K$4&gt;0,$K$4,$AE207)-5780)^3)-(1.195/10^15)*((IF($K$4&gt;0,$K$4,$AE207)-5780)^4)))*1.78)+IF(AB207&gt;0,AB207,AB207)/((1+(0.75^2)*(0.00014335*(IF($K$6&gt;0,$K$6,$AF207)-5780)+(3.3954/10^9)*((IF($K$6&gt;0,$K$6,$AF207)-5780)^2)-(7.6364/10^12)*((IF($K$6&gt;0,$K$6,$AF207)-5780)^3)-(1.195/10^15)*((IF($K$6&gt;0,$K$6,$AF207)-5780)^4)))*1.78))</f>
        <v>#VALUE!</v>
      </c>
    </row>
    <row r="208" spans="2:33" x14ac:dyDescent="0.5">
      <c r="B208">
        <f t="shared" si="80"/>
        <v>-7.23828125</v>
      </c>
      <c r="C208">
        <f t="shared" si="81"/>
        <v>0.22192887473144207</v>
      </c>
      <c r="D208">
        <f t="shared" si="82"/>
        <v>0</v>
      </c>
      <c r="E208">
        <f t="shared" si="83"/>
        <v>0.62249077895683091</v>
      </c>
      <c r="F208">
        <f t="shared" si="84"/>
        <v>0</v>
      </c>
      <c r="G208">
        <f t="shared" si="85"/>
        <v>5019.52711578033</v>
      </c>
      <c r="H208">
        <f t="shared" si="76"/>
        <v>0</v>
      </c>
      <c r="I208">
        <f t="shared" si="86"/>
        <v>0.8899870783437317</v>
      </c>
      <c r="J208">
        <f t="shared" si="87"/>
        <v>-7.23828125</v>
      </c>
      <c r="K208">
        <f t="shared" si="88"/>
        <v>0.22192887473144207</v>
      </c>
      <c r="L208">
        <f t="shared" si="89"/>
        <v>0</v>
      </c>
      <c r="M208">
        <f t="shared" si="90"/>
        <v>0.62249077895683091</v>
      </c>
      <c r="N208">
        <f t="shared" si="91"/>
        <v>0</v>
      </c>
      <c r="O208">
        <f t="shared" si="92"/>
        <v>5019.52711578033</v>
      </c>
      <c r="P208">
        <f t="shared" si="77"/>
        <v>0</v>
      </c>
      <c r="Q208">
        <f t="shared" si="93"/>
        <v>0.83719780614129002</v>
      </c>
      <c r="R208">
        <f t="shared" si="70"/>
        <v>16.122829885753159</v>
      </c>
      <c r="S208">
        <f t="shared" si="94"/>
        <v>0.56273943272049132</v>
      </c>
      <c r="T208">
        <f t="shared" si="71"/>
        <v>0</v>
      </c>
      <c r="U208">
        <f t="shared" si="72"/>
        <v>1.0019206667277161</v>
      </c>
      <c r="V208">
        <f t="shared" si="73"/>
        <v>0</v>
      </c>
      <c r="W208">
        <f t="shared" si="74"/>
        <v>4992.7058828840109</v>
      </c>
      <c r="X208">
        <f t="shared" si="78"/>
        <v>0</v>
      </c>
      <c r="Y208">
        <f t="shared" si="75"/>
        <v>0.75999999998069057</v>
      </c>
      <c r="Z208" t="e">
        <f t="shared" si="95"/>
        <v>#VALUE!</v>
      </c>
      <c r="AA208" t="e">
        <f t="shared" si="96"/>
        <v>#VALUE!</v>
      </c>
      <c r="AB208">
        <f t="shared" si="97"/>
        <v>0</v>
      </c>
      <c r="AC208" t="e">
        <f t="shared" si="98"/>
        <v>#VALUE!</v>
      </c>
      <c r="AD208">
        <f t="shared" si="99"/>
        <v>0</v>
      </c>
      <c r="AE208" t="e">
        <f t="shared" si="100"/>
        <v>#VALUE!</v>
      </c>
      <c r="AF208">
        <f t="shared" si="79"/>
        <v>0</v>
      </c>
      <c r="AG208" t="e">
        <f t="shared" si="101"/>
        <v>#VALUE!</v>
      </c>
    </row>
    <row r="209" spans="2:33" x14ac:dyDescent="0.5">
      <c r="B209">
        <f t="shared" si="80"/>
        <v>-7.3447265625</v>
      </c>
      <c r="C209">
        <f t="shared" si="81"/>
        <v>0.2220315440627969</v>
      </c>
      <c r="D209">
        <f t="shared" si="82"/>
        <v>0</v>
      </c>
      <c r="E209">
        <f t="shared" si="83"/>
        <v>0.62076190002034071</v>
      </c>
      <c r="F209">
        <f t="shared" si="84"/>
        <v>0</v>
      </c>
      <c r="G209">
        <f t="shared" si="85"/>
        <v>5027.0934216059168</v>
      </c>
      <c r="H209">
        <f t="shared" si="76"/>
        <v>0</v>
      </c>
      <c r="I209">
        <f t="shared" si="86"/>
        <v>0.88960192700353524</v>
      </c>
      <c r="J209">
        <f t="shared" si="87"/>
        <v>-7.3447265625</v>
      </c>
      <c r="K209">
        <f t="shared" si="88"/>
        <v>0.2220315440627969</v>
      </c>
      <c r="L209">
        <f t="shared" si="89"/>
        <v>0</v>
      </c>
      <c r="M209">
        <f t="shared" si="90"/>
        <v>0.62076190002034071</v>
      </c>
      <c r="N209">
        <f t="shared" si="91"/>
        <v>0</v>
      </c>
      <c r="O209">
        <f t="shared" si="92"/>
        <v>5027.0934216059168</v>
      </c>
      <c r="P209">
        <f t="shared" si="77"/>
        <v>0</v>
      </c>
      <c r="Q209">
        <f t="shared" si="93"/>
        <v>0.83686168938956396</v>
      </c>
      <c r="R209">
        <f t="shared" si="70"/>
        <v>16.122829886546238</v>
      </c>
      <c r="S209">
        <f t="shared" si="94"/>
        <v>0.56273943276318616</v>
      </c>
      <c r="T209">
        <f t="shared" si="71"/>
        <v>0</v>
      </c>
      <c r="U209">
        <f t="shared" si="72"/>
        <v>1.0019206667405971</v>
      </c>
      <c r="V209">
        <f t="shared" si="73"/>
        <v>0</v>
      </c>
      <c r="W209">
        <f t="shared" si="74"/>
        <v>4992.7058829466159</v>
      </c>
      <c r="X209">
        <f t="shared" si="78"/>
        <v>0</v>
      </c>
      <c r="Y209">
        <f t="shared" si="75"/>
        <v>0.76000000000731027</v>
      </c>
      <c r="Z209" t="e">
        <f t="shared" si="95"/>
        <v>#VALUE!</v>
      </c>
      <c r="AA209" t="e">
        <f t="shared" si="96"/>
        <v>#VALUE!</v>
      </c>
      <c r="AB209">
        <f t="shared" si="97"/>
        <v>0</v>
      </c>
      <c r="AC209" t="e">
        <f t="shared" si="98"/>
        <v>#VALUE!</v>
      </c>
      <c r="AD209">
        <f t="shared" si="99"/>
        <v>0</v>
      </c>
      <c r="AE209" t="e">
        <f t="shared" si="100"/>
        <v>#VALUE!</v>
      </c>
      <c r="AF209">
        <f t="shared" si="79"/>
        <v>0</v>
      </c>
      <c r="AG209" t="e">
        <f t="shared" si="101"/>
        <v>#VALUE!</v>
      </c>
    </row>
    <row r="210" spans="2:33" x14ac:dyDescent="0.5">
      <c r="B210">
        <f t="shared" si="80"/>
        <v>-7.451171875</v>
      </c>
      <c r="C210">
        <f t="shared" si="81"/>
        <v>0.22214396677855408</v>
      </c>
      <c r="D210">
        <f t="shared" si="82"/>
        <v>0</v>
      </c>
      <c r="E210">
        <f t="shared" si="83"/>
        <v>0.61903302108385039</v>
      </c>
      <c r="F210">
        <f t="shared" si="84"/>
        <v>0</v>
      </c>
      <c r="G210">
        <f t="shared" si="85"/>
        <v>5034.7456543842372</v>
      </c>
      <c r="H210">
        <f t="shared" si="76"/>
        <v>0</v>
      </c>
      <c r="I210">
        <f t="shared" si="86"/>
        <v>0.88922951122722316</v>
      </c>
      <c r="J210">
        <f t="shared" si="87"/>
        <v>-7.451171875</v>
      </c>
      <c r="K210">
        <f t="shared" si="88"/>
        <v>0.22214396677855408</v>
      </c>
      <c r="L210">
        <f t="shared" si="89"/>
        <v>0</v>
      </c>
      <c r="M210">
        <f t="shared" si="90"/>
        <v>0.61903302108385039</v>
      </c>
      <c r="N210">
        <f t="shared" si="91"/>
        <v>0</v>
      </c>
      <c r="O210">
        <f t="shared" si="92"/>
        <v>5034.7456543842372</v>
      </c>
      <c r="P210">
        <f t="shared" si="77"/>
        <v>0</v>
      </c>
      <c r="Q210">
        <f t="shared" si="93"/>
        <v>0.83653762033419643</v>
      </c>
      <c r="R210">
        <f t="shared" si="70"/>
        <v>16.122829885753159</v>
      </c>
      <c r="S210">
        <f t="shared" si="94"/>
        <v>0.56273943272049132</v>
      </c>
      <c r="T210">
        <f t="shared" si="71"/>
        <v>0</v>
      </c>
      <c r="U210">
        <f t="shared" si="72"/>
        <v>1.0019206667277161</v>
      </c>
      <c r="V210">
        <f t="shared" si="73"/>
        <v>0</v>
      </c>
      <c r="W210">
        <f t="shared" si="74"/>
        <v>4992.7058828840109</v>
      </c>
      <c r="X210">
        <f t="shared" si="78"/>
        <v>0</v>
      </c>
      <c r="Y210">
        <f t="shared" si="75"/>
        <v>0.75999999998069057</v>
      </c>
      <c r="Z210" t="e">
        <f t="shared" si="95"/>
        <v>#VALUE!</v>
      </c>
      <c r="AA210" t="e">
        <f t="shared" si="96"/>
        <v>#VALUE!</v>
      </c>
      <c r="AB210">
        <f t="shared" si="97"/>
        <v>0</v>
      </c>
      <c r="AC210" t="e">
        <f t="shared" si="98"/>
        <v>#VALUE!</v>
      </c>
      <c r="AD210">
        <f t="shared" si="99"/>
        <v>0</v>
      </c>
      <c r="AE210" t="e">
        <f t="shared" si="100"/>
        <v>#VALUE!</v>
      </c>
      <c r="AF210">
        <f t="shared" si="79"/>
        <v>0</v>
      </c>
      <c r="AG210" t="e">
        <f t="shared" si="101"/>
        <v>#VALUE!</v>
      </c>
    </row>
    <row r="211" spans="2:33" x14ac:dyDescent="0.5">
      <c r="B211">
        <f t="shared" si="80"/>
        <v>-7.5576171875</v>
      </c>
      <c r="C211">
        <f t="shared" si="81"/>
        <v>0.22226614287871893</v>
      </c>
      <c r="D211">
        <f t="shared" si="82"/>
        <v>0</v>
      </c>
      <c r="E211">
        <f t="shared" si="83"/>
        <v>0.61730414214736018</v>
      </c>
      <c r="F211">
        <f t="shared" si="84"/>
        <v>0</v>
      </c>
      <c r="G211">
        <f t="shared" si="85"/>
        <v>5042.4841972651275</v>
      </c>
      <c r="H211">
        <f t="shared" si="76"/>
        <v>0</v>
      </c>
      <c r="I211">
        <f t="shared" si="86"/>
        <v>0.88886975675967794</v>
      </c>
      <c r="J211">
        <f t="shared" si="87"/>
        <v>-7.5576171875</v>
      </c>
      <c r="K211">
        <f t="shared" si="88"/>
        <v>0.22226614287871893</v>
      </c>
      <c r="L211">
        <f t="shared" si="89"/>
        <v>0</v>
      </c>
      <c r="M211">
        <f t="shared" si="90"/>
        <v>0.61730414214736018</v>
      </c>
      <c r="N211">
        <f t="shared" si="91"/>
        <v>0</v>
      </c>
      <c r="O211">
        <f t="shared" si="92"/>
        <v>5042.4841972651275</v>
      </c>
      <c r="P211">
        <f t="shared" si="77"/>
        <v>0</v>
      </c>
      <c r="Q211">
        <f t="shared" si="93"/>
        <v>0.83622552609312328</v>
      </c>
      <c r="R211">
        <f t="shared" si="70"/>
        <v>16.122829886149699</v>
      </c>
      <c r="S211">
        <f t="shared" si="94"/>
        <v>0.56273943274183869</v>
      </c>
      <c r="T211">
        <f t="shared" si="71"/>
        <v>0</v>
      </c>
      <c r="U211">
        <f t="shared" si="72"/>
        <v>1.0019206667341567</v>
      </c>
      <c r="V211">
        <f t="shared" si="73"/>
        <v>0</v>
      </c>
      <c r="W211">
        <f t="shared" si="74"/>
        <v>4992.7058829153129</v>
      </c>
      <c r="X211">
        <f t="shared" si="78"/>
        <v>0</v>
      </c>
      <c r="Y211">
        <f t="shared" si="75"/>
        <v>0.75999999999400036</v>
      </c>
      <c r="Z211" t="e">
        <f t="shared" si="95"/>
        <v>#VALUE!</v>
      </c>
      <c r="AA211" t="e">
        <f t="shared" si="96"/>
        <v>#VALUE!</v>
      </c>
      <c r="AB211">
        <f t="shared" si="97"/>
        <v>0</v>
      </c>
      <c r="AC211" t="e">
        <f t="shared" si="98"/>
        <v>#VALUE!</v>
      </c>
      <c r="AD211">
        <f t="shared" si="99"/>
        <v>0</v>
      </c>
      <c r="AE211" t="e">
        <f t="shared" si="100"/>
        <v>#VALUE!</v>
      </c>
      <c r="AF211">
        <f t="shared" si="79"/>
        <v>0</v>
      </c>
      <c r="AG211" t="e">
        <f t="shared" si="101"/>
        <v>#VALUE!</v>
      </c>
    </row>
    <row r="212" spans="2:33" x14ac:dyDescent="0.5">
      <c r="B212">
        <f t="shared" si="80"/>
        <v>-7.6640625</v>
      </c>
      <c r="C212">
        <f t="shared" si="81"/>
        <v>0.22239807236327014</v>
      </c>
      <c r="D212">
        <f t="shared" si="82"/>
        <v>0</v>
      </c>
      <c r="E212">
        <f t="shared" si="83"/>
        <v>0.61557526321086997</v>
      </c>
      <c r="F212">
        <f t="shared" si="84"/>
        <v>0</v>
      </c>
      <c r="G212">
        <f t="shared" si="85"/>
        <v>5050.3094317443019</v>
      </c>
      <c r="H212">
        <f t="shared" si="76"/>
        <v>0</v>
      </c>
      <c r="I212">
        <f t="shared" si="86"/>
        <v>0.88852258795838168</v>
      </c>
      <c r="J212">
        <f t="shared" si="87"/>
        <v>-7.6640625</v>
      </c>
      <c r="K212">
        <f t="shared" si="88"/>
        <v>0.22239807236327014</v>
      </c>
      <c r="L212">
        <f t="shared" si="89"/>
        <v>0</v>
      </c>
      <c r="M212">
        <f t="shared" si="90"/>
        <v>0.61557526321086997</v>
      </c>
      <c r="N212">
        <f t="shared" si="91"/>
        <v>0</v>
      </c>
      <c r="O212">
        <f t="shared" si="92"/>
        <v>5050.3094317443019</v>
      </c>
      <c r="P212">
        <f t="shared" si="77"/>
        <v>0</v>
      </c>
      <c r="Q212">
        <f t="shared" si="93"/>
        <v>0.83592533247736323</v>
      </c>
      <c r="R212">
        <f t="shared" si="70"/>
        <v>16.122829886546238</v>
      </c>
      <c r="S212">
        <f t="shared" si="94"/>
        <v>0.56273943276318616</v>
      </c>
      <c r="T212">
        <f t="shared" si="71"/>
        <v>0</v>
      </c>
      <c r="U212">
        <f t="shared" si="72"/>
        <v>1.0019206667405971</v>
      </c>
      <c r="V212">
        <f t="shared" si="73"/>
        <v>0</v>
      </c>
      <c r="W212">
        <f t="shared" si="74"/>
        <v>4992.7058829466159</v>
      </c>
      <c r="X212">
        <f t="shared" si="78"/>
        <v>0</v>
      </c>
      <c r="Y212">
        <f t="shared" si="75"/>
        <v>0.76000000000731027</v>
      </c>
      <c r="Z212" t="e">
        <f t="shared" si="95"/>
        <v>#VALUE!</v>
      </c>
      <c r="AA212" t="e">
        <f t="shared" si="96"/>
        <v>#VALUE!</v>
      </c>
      <c r="AB212">
        <f t="shared" si="97"/>
        <v>0</v>
      </c>
      <c r="AC212" t="e">
        <f t="shared" si="98"/>
        <v>#VALUE!</v>
      </c>
      <c r="AD212">
        <f t="shared" si="99"/>
        <v>0</v>
      </c>
      <c r="AE212" t="e">
        <f t="shared" si="100"/>
        <v>#VALUE!</v>
      </c>
      <c r="AF212">
        <f t="shared" si="79"/>
        <v>0</v>
      </c>
      <c r="AG212" t="e">
        <f t="shared" si="101"/>
        <v>#VALUE!</v>
      </c>
    </row>
    <row r="213" spans="2:33" x14ac:dyDescent="0.5">
      <c r="B213">
        <f t="shared" si="80"/>
        <v>-7.7705078125</v>
      </c>
      <c r="C213">
        <f t="shared" si="81"/>
        <v>0.2225397552322308</v>
      </c>
      <c r="D213">
        <f t="shared" si="82"/>
        <v>0</v>
      </c>
      <c r="E213">
        <f t="shared" si="83"/>
        <v>0.61384638427437965</v>
      </c>
      <c r="F213">
        <f t="shared" si="84"/>
        <v>0</v>
      </c>
      <c r="G213">
        <f t="shared" si="85"/>
        <v>5058.2217376978488</v>
      </c>
      <c r="H213">
        <f t="shared" si="76"/>
        <v>0</v>
      </c>
      <c r="I213">
        <f t="shared" si="86"/>
        <v>0.88818792781553824</v>
      </c>
      <c r="J213">
        <f t="shared" si="87"/>
        <v>-7.7705078125</v>
      </c>
      <c r="K213">
        <f t="shared" si="88"/>
        <v>0.2225397552322308</v>
      </c>
      <c r="L213">
        <f t="shared" si="89"/>
        <v>0</v>
      </c>
      <c r="M213">
        <f t="shared" si="90"/>
        <v>0.61384638427437965</v>
      </c>
      <c r="N213">
        <f t="shared" si="91"/>
        <v>0</v>
      </c>
      <c r="O213">
        <f t="shared" si="92"/>
        <v>5058.2217376978488</v>
      </c>
      <c r="P213">
        <f t="shared" si="77"/>
        <v>0</v>
      </c>
      <c r="Q213">
        <f t="shared" si="93"/>
        <v>0.83563696401476606</v>
      </c>
      <c r="R213">
        <f t="shared" si="70"/>
        <v>16.122829886347969</v>
      </c>
      <c r="S213">
        <f t="shared" si="94"/>
        <v>0.56273943275251248</v>
      </c>
      <c r="T213">
        <f t="shared" si="71"/>
        <v>0</v>
      </c>
      <c r="U213">
        <f t="shared" si="72"/>
        <v>1.001920666737377</v>
      </c>
      <c r="V213">
        <f t="shared" si="73"/>
        <v>0</v>
      </c>
      <c r="W213">
        <f t="shared" si="74"/>
        <v>4992.7058829309644</v>
      </c>
      <c r="X213">
        <f t="shared" si="78"/>
        <v>0</v>
      </c>
      <c r="Y213">
        <f t="shared" si="75"/>
        <v>0.76000000000065537</v>
      </c>
      <c r="Z213" t="e">
        <f t="shared" si="95"/>
        <v>#VALUE!</v>
      </c>
      <c r="AA213" t="e">
        <f t="shared" si="96"/>
        <v>#VALUE!</v>
      </c>
      <c r="AB213">
        <f t="shared" si="97"/>
        <v>0</v>
      </c>
      <c r="AC213" t="e">
        <f t="shared" si="98"/>
        <v>#VALUE!</v>
      </c>
      <c r="AD213">
        <f t="shared" si="99"/>
        <v>0</v>
      </c>
      <c r="AE213" t="e">
        <f t="shared" si="100"/>
        <v>#VALUE!</v>
      </c>
      <c r="AF213">
        <f t="shared" si="79"/>
        <v>0</v>
      </c>
      <c r="AG213" t="e">
        <f t="shared" si="101"/>
        <v>#VALUE!</v>
      </c>
    </row>
    <row r="214" spans="2:33" x14ac:dyDescent="0.5">
      <c r="B214">
        <f t="shared" si="80"/>
        <v>-7.876953125</v>
      </c>
      <c r="C214">
        <f t="shared" si="81"/>
        <v>0.22269119148559025</v>
      </c>
      <c r="D214">
        <f t="shared" si="82"/>
        <v>0</v>
      </c>
      <c r="E214">
        <f t="shared" si="83"/>
        <v>0.61211750533788933</v>
      </c>
      <c r="F214">
        <f t="shared" si="84"/>
        <v>0</v>
      </c>
      <c r="G214">
        <f t="shared" si="85"/>
        <v>5066.2214934183048</v>
      </c>
      <c r="H214">
        <f t="shared" si="76"/>
        <v>0</v>
      </c>
      <c r="I214">
        <f t="shared" si="86"/>
        <v>0.88786569798085213</v>
      </c>
      <c r="J214">
        <f t="shared" si="87"/>
        <v>-7.876953125</v>
      </c>
      <c r="K214">
        <f t="shared" si="88"/>
        <v>0.22269119148559025</v>
      </c>
      <c r="L214">
        <f t="shared" si="89"/>
        <v>0</v>
      </c>
      <c r="M214">
        <f t="shared" si="90"/>
        <v>0.61211750533788933</v>
      </c>
      <c r="N214">
        <f t="shared" si="91"/>
        <v>0</v>
      </c>
      <c r="O214">
        <f t="shared" si="92"/>
        <v>5066.2214934183048</v>
      </c>
      <c r="P214">
        <f t="shared" si="77"/>
        <v>0</v>
      </c>
      <c r="Q214">
        <f t="shared" si="93"/>
        <v>0.83536034397449044</v>
      </c>
      <c r="R214">
        <f t="shared" si="70"/>
        <v>16.122829886149699</v>
      </c>
      <c r="S214">
        <f t="shared" si="94"/>
        <v>0.56273943274183869</v>
      </c>
      <c r="T214">
        <f t="shared" si="71"/>
        <v>0</v>
      </c>
      <c r="U214">
        <f t="shared" si="72"/>
        <v>1.0019206667341567</v>
      </c>
      <c r="V214">
        <f t="shared" si="73"/>
        <v>0</v>
      </c>
      <c r="W214">
        <f t="shared" si="74"/>
        <v>4992.7058829153129</v>
      </c>
      <c r="X214">
        <f t="shared" si="78"/>
        <v>0</v>
      </c>
      <c r="Y214">
        <f t="shared" si="75"/>
        <v>0.75999999999400036</v>
      </c>
      <c r="Z214" t="e">
        <f t="shared" si="95"/>
        <v>#VALUE!</v>
      </c>
      <c r="AA214" t="e">
        <f t="shared" si="96"/>
        <v>#VALUE!</v>
      </c>
      <c r="AB214">
        <f t="shared" si="97"/>
        <v>0</v>
      </c>
      <c r="AC214" t="e">
        <f t="shared" si="98"/>
        <v>#VALUE!</v>
      </c>
      <c r="AD214">
        <f t="shared" si="99"/>
        <v>0</v>
      </c>
      <c r="AE214" t="e">
        <f t="shared" si="100"/>
        <v>#VALUE!</v>
      </c>
      <c r="AF214">
        <f t="shared" si="79"/>
        <v>0</v>
      </c>
      <c r="AG214" t="e">
        <f t="shared" si="101"/>
        <v>#VALUE!</v>
      </c>
    </row>
    <row r="215" spans="2:33" x14ac:dyDescent="0.5">
      <c r="B215">
        <f t="shared" si="80"/>
        <v>-7.9833984375</v>
      </c>
      <c r="C215">
        <f t="shared" si="81"/>
        <v>0.22285238112335026</v>
      </c>
      <c r="D215">
        <f t="shared" si="82"/>
        <v>0</v>
      </c>
      <c r="E215">
        <f t="shared" si="83"/>
        <v>0.61038862640139913</v>
      </c>
      <c r="F215">
        <f t="shared" si="84"/>
        <v>0</v>
      </c>
      <c r="G215">
        <f t="shared" si="85"/>
        <v>5074.3090756538468</v>
      </c>
      <c r="H215">
        <f t="shared" si="76"/>
        <v>0</v>
      </c>
      <c r="I215">
        <f t="shared" si="86"/>
        <v>0.88755581878539136</v>
      </c>
      <c r="J215">
        <f t="shared" si="87"/>
        <v>-7.9833984375</v>
      </c>
      <c r="K215">
        <f t="shared" si="88"/>
        <v>0.22285238112335026</v>
      </c>
      <c r="L215">
        <f t="shared" si="89"/>
        <v>0</v>
      </c>
      <c r="M215">
        <f t="shared" si="90"/>
        <v>0.61038862640139913</v>
      </c>
      <c r="N215">
        <f t="shared" si="91"/>
        <v>0</v>
      </c>
      <c r="O215">
        <f t="shared" si="92"/>
        <v>5074.3090756538468</v>
      </c>
      <c r="P215">
        <f t="shared" si="77"/>
        <v>0</v>
      </c>
      <c r="Q215">
        <f t="shared" si="93"/>
        <v>0.83509539439261826</v>
      </c>
      <c r="R215">
        <f t="shared" si="70"/>
        <v>16.122829886248834</v>
      </c>
      <c r="S215">
        <f t="shared" si="94"/>
        <v>0.56273943274717553</v>
      </c>
      <c r="T215">
        <f t="shared" si="71"/>
        <v>0</v>
      </c>
      <c r="U215">
        <f t="shared" si="72"/>
        <v>1.0019206667357667</v>
      </c>
      <c r="V215">
        <f t="shared" si="73"/>
        <v>0</v>
      </c>
      <c r="W215">
        <f t="shared" si="74"/>
        <v>4992.7058829231391</v>
      </c>
      <c r="X215">
        <f t="shared" si="78"/>
        <v>0</v>
      </c>
      <c r="Y215">
        <f t="shared" si="75"/>
        <v>0.75999999999732781</v>
      </c>
      <c r="Z215" t="e">
        <f t="shared" si="95"/>
        <v>#VALUE!</v>
      </c>
      <c r="AA215" t="e">
        <f t="shared" si="96"/>
        <v>#VALUE!</v>
      </c>
      <c r="AB215">
        <f t="shared" si="97"/>
        <v>0</v>
      </c>
      <c r="AC215" t="e">
        <f t="shared" si="98"/>
        <v>#VALUE!</v>
      </c>
      <c r="AD215">
        <f t="shared" si="99"/>
        <v>0</v>
      </c>
      <c r="AE215" t="e">
        <f t="shared" si="100"/>
        <v>#VALUE!</v>
      </c>
      <c r="AF215">
        <f t="shared" si="79"/>
        <v>0</v>
      </c>
      <c r="AG215" t="e">
        <f t="shared" si="101"/>
        <v>#VALUE!</v>
      </c>
    </row>
    <row r="216" spans="2:33" x14ac:dyDescent="0.5">
      <c r="B216">
        <f t="shared" si="80"/>
        <v>-8.08984375</v>
      </c>
      <c r="C216">
        <f t="shared" si="81"/>
        <v>0.22302332414548776</v>
      </c>
      <c r="D216">
        <f t="shared" si="82"/>
        <v>0</v>
      </c>
      <c r="E216">
        <f t="shared" si="83"/>
        <v>0.60865974746490892</v>
      </c>
      <c r="F216">
        <f t="shared" si="84"/>
        <v>0</v>
      </c>
      <c r="G216">
        <f t="shared" si="85"/>
        <v>5082.4848596494512</v>
      </c>
      <c r="H216">
        <f t="shared" si="76"/>
        <v>0</v>
      </c>
      <c r="I216">
        <f t="shared" si="86"/>
        <v>0.88725820926621146</v>
      </c>
      <c r="J216">
        <f t="shared" si="87"/>
        <v>-8.08984375</v>
      </c>
      <c r="K216">
        <f t="shared" si="88"/>
        <v>0.22302332414548776</v>
      </c>
      <c r="L216">
        <f t="shared" si="89"/>
        <v>0</v>
      </c>
      <c r="M216">
        <f t="shared" si="90"/>
        <v>0.60865974746490892</v>
      </c>
      <c r="N216">
        <f t="shared" si="91"/>
        <v>0</v>
      </c>
      <c r="O216">
        <f t="shared" si="92"/>
        <v>5082.4848596494512</v>
      </c>
      <c r="P216">
        <f t="shared" si="77"/>
        <v>0</v>
      </c>
      <c r="Q216">
        <f t="shared" si="93"/>
        <v>0.8348420360986003</v>
      </c>
      <c r="R216">
        <f t="shared" si="70"/>
        <v>16.122829886347969</v>
      </c>
      <c r="S216">
        <f t="shared" si="94"/>
        <v>0.56273943275251248</v>
      </c>
      <c r="T216">
        <f t="shared" si="71"/>
        <v>0</v>
      </c>
      <c r="U216">
        <f t="shared" si="72"/>
        <v>1.001920666737377</v>
      </c>
      <c r="V216">
        <f t="shared" si="73"/>
        <v>0</v>
      </c>
      <c r="W216">
        <f t="shared" si="74"/>
        <v>4992.7058829309644</v>
      </c>
      <c r="X216">
        <f t="shared" si="78"/>
        <v>0</v>
      </c>
      <c r="Y216">
        <f t="shared" si="75"/>
        <v>0.76000000000065537</v>
      </c>
      <c r="Z216" t="e">
        <f t="shared" si="95"/>
        <v>#VALUE!</v>
      </c>
      <c r="AA216" t="e">
        <f t="shared" si="96"/>
        <v>#VALUE!</v>
      </c>
      <c r="AB216">
        <f t="shared" si="97"/>
        <v>0</v>
      </c>
      <c r="AC216" t="e">
        <f t="shared" si="98"/>
        <v>#VALUE!</v>
      </c>
      <c r="AD216">
        <f t="shared" si="99"/>
        <v>0</v>
      </c>
      <c r="AE216" t="e">
        <f t="shared" si="100"/>
        <v>#VALUE!</v>
      </c>
      <c r="AF216">
        <f t="shared" si="79"/>
        <v>0</v>
      </c>
      <c r="AG216" t="e">
        <f t="shared" si="101"/>
        <v>#VALUE!</v>
      </c>
    </row>
    <row r="217" spans="2:33" x14ac:dyDescent="0.5">
      <c r="B217">
        <f t="shared" si="80"/>
        <v>-8.1962890625</v>
      </c>
      <c r="C217">
        <f t="shared" si="81"/>
        <v>0.22320402055205069</v>
      </c>
      <c r="D217">
        <f t="shared" si="82"/>
        <v>0</v>
      </c>
      <c r="E217">
        <f t="shared" si="83"/>
        <v>0.6069308685284186</v>
      </c>
      <c r="F217">
        <f t="shared" si="84"/>
        <v>0</v>
      </c>
      <c r="G217">
        <f t="shared" si="85"/>
        <v>5090.7492191912224</v>
      </c>
      <c r="H217">
        <f t="shared" si="76"/>
        <v>0</v>
      </c>
      <c r="I217">
        <f t="shared" si="86"/>
        <v>0.88697278719207762</v>
      </c>
      <c r="J217">
        <f t="shared" si="87"/>
        <v>-8.1962890625</v>
      </c>
      <c r="K217">
        <f t="shared" si="88"/>
        <v>0.22320402055205069</v>
      </c>
      <c r="L217">
        <f t="shared" si="89"/>
        <v>0</v>
      </c>
      <c r="M217">
        <f t="shared" si="90"/>
        <v>0.6069308685284186</v>
      </c>
      <c r="N217">
        <f t="shared" si="91"/>
        <v>0</v>
      </c>
      <c r="O217">
        <f t="shared" si="92"/>
        <v>5090.7492191912224</v>
      </c>
      <c r="P217">
        <f t="shared" si="77"/>
        <v>0</v>
      </c>
      <c r="Q217">
        <f t="shared" si="93"/>
        <v>0.83460018874285991</v>
      </c>
      <c r="R217">
        <f t="shared" si="70"/>
        <v>16.122829886248834</v>
      </c>
      <c r="S217">
        <f t="shared" si="94"/>
        <v>0.56273943274717553</v>
      </c>
      <c r="T217">
        <f t="shared" si="71"/>
        <v>0</v>
      </c>
      <c r="U217">
        <f t="shared" si="72"/>
        <v>1.0019206667357667</v>
      </c>
      <c r="V217">
        <f t="shared" si="73"/>
        <v>0</v>
      </c>
      <c r="W217">
        <f t="shared" si="74"/>
        <v>4992.7058829231391</v>
      </c>
      <c r="X217">
        <f t="shared" si="78"/>
        <v>0</v>
      </c>
      <c r="Y217">
        <f t="shared" si="75"/>
        <v>0.75999999999732781</v>
      </c>
      <c r="Z217" t="e">
        <f t="shared" si="95"/>
        <v>#VALUE!</v>
      </c>
      <c r="AA217" t="e">
        <f t="shared" si="96"/>
        <v>#VALUE!</v>
      </c>
      <c r="AB217">
        <f t="shared" si="97"/>
        <v>0</v>
      </c>
      <c r="AC217" t="e">
        <f t="shared" si="98"/>
        <v>#VALUE!</v>
      </c>
      <c r="AD217">
        <f t="shared" si="99"/>
        <v>0</v>
      </c>
      <c r="AE217" t="e">
        <f t="shared" si="100"/>
        <v>#VALUE!</v>
      </c>
      <c r="AF217">
        <f t="shared" si="79"/>
        <v>0</v>
      </c>
      <c r="AG217" t="e">
        <f t="shared" si="101"/>
        <v>#VALUE!</v>
      </c>
    </row>
    <row r="218" spans="2:33" x14ac:dyDescent="0.5">
      <c r="B218">
        <f t="shared" si="80"/>
        <v>-8.302734375</v>
      </c>
      <c r="C218">
        <f t="shared" si="81"/>
        <v>0.22339447034301596</v>
      </c>
      <c r="D218">
        <f t="shared" si="82"/>
        <v>0</v>
      </c>
      <c r="E218">
        <f t="shared" si="83"/>
        <v>0.60520198959192828</v>
      </c>
      <c r="F218">
        <f t="shared" si="84"/>
        <v>0</v>
      </c>
      <c r="G218">
        <f t="shared" si="85"/>
        <v>5099.1025266518054</v>
      </c>
      <c r="H218">
        <f t="shared" si="76"/>
        <v>0</v>
      </c>
      <c r="I218">
        <f t="shared" si="86"/>
        <v>0.88669946908971098</v>
      </c>
      <c r="J218">
        <f t="shared" si="87"/>
        <v>-8.302734375</v>
      </c>
      <c r="K218">
        <f t="shared" si="88"/>
        <v>0.22339447034301596</v>
      </c>
      <c r="L218">
        <f t="shared" si="89"/>
        <v>0</v>
      </c>
      <c r="M218">
        <f t="shared" si="90"/>
        <v>0.60520198959192828</v>
      </c>
      <c r="N218">
        <f t="shared" si="91"/>
        <v>0</v>
      </c>
      <c r="O218">
        <f t="shared" si="92"/>
        <v>5099.1025266518054</v>
      </c>
      <c r="P218">
        <f t="shared" si="77"/>
        <v>0</v>
      </c>
      <c r="Q218">
        <f t="shared" si="93"/>
        <v>0.83436977082500385</v>
      </c>
      <c r="R218">
        <f t="shared" si="70"/>
        <v>16.122829886298401</v>
      </c>
      <c r="S218">
        <f t="shared" si="94"/>
        <v>0.56273943274984406</v>
      </c>
      <c r="T218">
        <f t="shared" si="71"/>
        <v>0</v>
      </c>
      <c r="U218">
        <f t="shared" si="72"/>
        <v>1.0019206667365719</v>
      </c>
      <c r="V218">
        <f t="shared" si="73"/>
        <v>0</v>
      </c>
      <c r="W218">
        <f t="shared" si="74"/>
        <v>4992.7058829270518</v>
      </c>
      <c r="X218">
        <f t="shared" si="78"/>
        <v>0</v>
      </c>
      <c r="Y218">
        <f t="shared" si="75"/>
        <v>0.7599999999989917</v>
      </c>
      <c r="Z218" t="e">
        <f t="shared" si="95"/>
        <v>#VALUE!</v>
      </c>
      <c r="AA218" t="e">
        <f t="shared" si="96"/>
        <v>#VALUE!</v>
      </c>
      <c r="AB218">
        <f t="shared" si="97"/>
        <v>0</v>
      </c>
      <c r="AC218" t="e">
        <f t="shared" si="98"/>
        <v>#VALUE!</v>
      </c>
      <c r="AD218">
        <f t="shared" si="99"/>
        <v>0</v>
      </c>
      <c r="AE218" t="e">
        <f t="shared" si="100"/>
        <v>#VALUE!</v>
      </c>
      <c r="AF218">
        <f t="shared" si="79"/>
        <v>0</v>
      </c>
      <c r="AG218" t="e">
        <f t="shared" si="101"/>
        <v>#VALUE!</v>
      </c>
    </row>
    <row r="219" spans="2:33" x14ac:dyDescent="0.5">
      <c r="B219">
        <f t="shared" si="80"/>
        <v>-8.4091796875</v>
      </c>
      <c r="C219">
        <f t="shared" si="81"/>
        <v>0.22359467351835693</v>
      </c>
      <c r="D219">
        <f t="shared" si="82"/>
        <v>0</v>
      </c>
      <c r="E219">
        <f t="shared" si="83"/>
        <v>0.60347311065543807</v>
      </c>
      <c r="F219">
        <f t="shared" si="84"/>
        <v>0</v>
      </c>
      <c r="G219">
        <f t="shared" si="85"/>
        <v>5107.5451530394093</v>
      </c>
      <c r="H219">
        <f t="shared" si="76"/>
        <v>0</v>
      </c>
      <c r="I219">
        <f t="shared" si="86"/>
        <v>0.88643817027125305</v>
      </c>
      <c r="J219">
        <f t="shared" si="87"/>
        <v>-8.4091796875</v>
      </c>
      <c r="K219">
        <f t="shared" si="88"/>
        <v>0.22359467351835693</v>
      </c>
      <c r="L219">
        <f t="shared" si="89"/>
        <v>0</v>
      </c>
      <c r="M219">
        <f t="shared" si="90"/>
        <v>0.60347311065543807</v>
      </c>
      <c r="N219">
        <f t="shared" si="91"/>
        <v>0</v>
      </c>
      <c r="O219">
        <f t="shared" si="92"/>
        <v>5107.5451530394093</v>
      </c>
      <c r="P219">
        <f t="shared" si="77"/>
        <v>0</v>
      </c>
      <c r="Q219">
        <f t="shared" si="93"/>
        <v>0.83415069972330813</v>
      </c>
      <c r="R219">
        <f t="shared" si="70"/>
        <v>16.122829886347969</v>
      </c>
      <c r="S219">
        <f t="shared" si="94"/>
        <v>0.56273943275251248</v>
      </c>
      <c r="T219">
        <f t="shared" si="71"/>
        <v>0</v>
      </c>
      <c r="U219">
        <f t="shared" si="72"/>
        <v>1.001920666737377</v>
      </c>
      <c r="V219">
        <f t="shared" si="73"/>
        <v>0</v>
      </c>
      <c r="W219">
        <f t="shared" si="74"/>
        <v>4992.7058829309644</v>
      </c>
      <c r="X219">
        <f t="shared" si="78"/>
        <v>0</v>
      </c>
      <c r="Y219">
        <f t="shared" si="75"/>
        <v>0.76000000000065537</v>
      </c>
      <c r="Z219" t="e">
        <f t="shared" si="95"/>
        <v>#VALUE!</v>
      </c>
      <c r="AA219" t="e">
        <f t="shared" si="96"/>
        <v>#VALUE!</v>
      </c>
      <c r="AB219">
        <f t="shared" si="97"/>
        <v>0</v>
      </c>
      <c r="AC219" t="e">
        <f t="shared" si="98"/>
        <v>#VALUE!</v>
      </c>
      <c r="AD219">
        <f t="shared" si="99"/>
        <v>0</v>
      </c>
      <c r="AE219" t="e">
        <f t="shared" si="100"/>
        <v>#VALUE!</v>
      </c>
      <c r="AF219">
        <f t="shared" si="79"/>
        <v>0</v>
      </c>
      <c r="AG219" t="e">
        <f t="shared" si="101"/>
        <v>#VALUE!</v>
      </c>
    </row>
    <row r="220" spans="2:33" x14ac:dyDescent="0.5">
      <c r="B220">
        <f t="shared" si="80"/>
        <v>-8.515625</v>
      </c>
      <c r="C220">
        <f t="shared" si="81"/>
        <v>0.22380463007811446</v>
      </c>
      <c r="D220">
        <f t="shared" si="82"/>
        <v>0</v>
      </c>
      <c r="E220">
        <f t="shared" si="83"/>
        <v>0.60174423171894786</v>
      </c>
      <c r="F220">
        <f t="shared" si="84"/>
        <v>0</v>
      </c>
      <c r="G220">
        <f t="shared" si="85"/>
        <v>5116.0774680492896</v>
      </c>
      <c r="H220">
        <f t="shared" si="76"/>
        <v>0</v>
      </c>
      <c r="I220">
        <f t="shared" si="86"/>
        <v>0.88618880486262552</v>
      </c>
      <c r="J220">
        <f t="shared" si="87"/>
        <v>-8.515625</v>
      </c>
      <c r="K220">
        <f t="shared" si="88"/>
        <v>0.22380463007811446</v>
      </c>
      <c r="L220">
        <f t="shared" si="89"/>
        <v>0</v>
      </c>
      <c r="M220">
        <f t="shared" si="90"/>
        <v>0.60174423171894786</v>
      </c>
      <c r="N220">
        <f t="shared" si="91"/>
        <v>0</v>
      </c>
      <c r="O220">
        <f t="shared" si="92"/>
        <v>5116.0774680492896</v>
      </c>
      <c r="P220">
        <f t="shared" si="77"/>
        <v>0</v>
      </c>
      <c r="Q220">
        <f t="shared" si="93"/>
        <v>0.83394289172517189</v>
      </c>
      <c r="R220">
        <f t="shared" si="70"/>
        <v>16.122829886298401</v>
      </c>
      <c r="S220">
        <f t="shared" si="94"/>
        <v>0.56273943274984406</v>
      </c>
      <c r="T220">
        <f t="shared" si="71"/>
        <v>0</v>
      </c>
      <c r="U220">
        <f t="shared" si="72"/>
        <v>1.0019206667365719</v>
      </c>
      <c r="V220">
        <f t="shared" si="73"/>
        <v>0</v>
      </c>
      <c r="W220">
        <f t="shared" si="74"/>
        <v>4992.7058829270518</v>
      </c>
      <c r="X220">
        <f t="shared" si="78"/>
        <v>0</v>
      </c>
      <c r="Y220">
        <f t="shared" si="75"/>
        <v>0.7599999999989917</v>
      </c>
      <c r="Z220" t="e">
        <f t="shared" si="95"/>
        <v>#VALUE!</v>
      </c>
      <c r="AA220" t="e">
        <f t="shared" si="96"/>
        <v>#VALUE!</v>
      </c>
      <c r="AB220">
        <f t="shared" si="97"/>
        <v>0</v>
      </c>
      <c r="AC220" t="e">
        <f t="shared" si="98"/>
        <v>#VALUE!</v>
      </c>
      <c r="AD220">
        <f t="shared" si="99"/>
        <v>0</v>
      </c>
      <c r="AE220" t="e">
        <f t="shared" si="100"/>
        <v>#VALUE!</v>
      </c>
      <c r="AF220">
        <f t="shared" si="79"/>
        <v>0</v>
      </c>
      <c r="AG220" t="e">
        <f t="shared" si="101"/>
        <v>#VALUE!</v>
      </c>
    </row>
    <row r="221" spans="2:33" x14ac:dyDescent="0.5">
      <c r="B221">
        <f t="shared" si="80"/>
        <v>-8.6220703125</v>
      </c>
      <c r="C221">
        <f t="shared" si="81"/>
        <v>0.22402434002226368</v>
      </c>
      <c r="D221">
        <f t="shared" si="82"/>
        <v>0</v>
      </c>
      <c r="E221">
        <f t="shared" si="83"/>
        <v>0.60001535278245755</v>
      </c>
      <c r="F221">
        <f t="shared" si="84"/>
        <v>0</v>
      </c>
      <c r="G221">
        <f t="shared" si="85"/>
        <v>5124.6998401164738</v>
      </c>
      <c r="H221">
        <f t="shared" si="76"/>
        <v>0</v>
      </c>
      <c r="I221">
        <f t="shared" si="86"/>
        <v>0.8859512858324694</v>
      </c>
      <c r="J221">
        <f t="shared" si="87"/>
        <v>-8.6220703125</v>
      </c>
      <c r="K221">
        <f t="shared" si="88"/>
        <v>0.22402434002226368</v>
      </c>
      <c r="L221">
        <f t="shared" si="89"/>
        <v>0</v>
      </c>
      <c r="M221">
        <f t="shared" si="90"/>
        <v>0.60001535278245755</v>
      </c>
      <c r="N221">
        <f t="shared" si="91"/>
        <v>0</v>
      </c>
      <c r="O221">
        <f t="shared" si="92"/>
        <v>5124.6998401164738</v>
      </c>
      <c r="P221">
        <f t="shared" si="77"/>
        <v>0</v>
      </c>
      <c r="Q221">
        <f t="shared" si="93"/>
        <v>0.83374626205823965</v>
      </c>
      <c r="R221">
        <f t="shared" si="70"/>
        <v>16.122829886323185</v>
      </c>
      <c r="S221">
        <f t="shared" si="94"/>
        <v>0.56273943275117821</v>
      </c>
      <c r="T221">
        <f t="shared" si="71"/>
        <v>0</v>
      </c>
      <c r="U221">
        <f t="shared" si="72"/>
        <v>1.0019206667369744</v>
      </c>
      <c r="V221">
        <f t="shared" si="73"/>
        <v>0</v>
      </c>
      <c r="W221">
        <f t="shared" si="74"/>
        <v>4992.7058829290081</v>
      </c>
      <c r="X221">
        <f t="shared" si="78"/>
        <v>0</v>
      </c>
      <c r="Y221">
        <f t="shared" si="75"/>
        <v>0.75999999999982348</v>
      </c>
      <c r="Z221" t="e">
        <f t="shared" si="95"/>
        <v>#VALUE!</v>
      </c>
      <c r="AA221" t="e">
        <f t="shared" si="96"/>
        <v>#VALUE!</v>
      </c>
      <c r="AB221">
        <f t="shared" si="97"/>
        <v>0</v>
      </c>
      <c r="AC221" t="e">
        <f t="shared" si="98"/>
        <v>#VALUE!</v>
      </c>
      <c r="AD221">
        <f t="shared" si="99"/>
        <v>0</v>
      </c>
      <c r="AE221" t="e">
        <f t="shared" si="100"/>
        <v>#VALUE!</v>
      </c>
      <c r="AF221">
        <f t="shared" si="79"/>
        <v>0</v>
      </c>
      <c r="AG221" t="e">
        <f t="shared" si="101"/>
        <v>#VALUE!</v>
      </c>
    </row>
    <row r="222" spans="2:33" x14ac:dyDescent="0.5">
      <c r="B222">
        <f t="shared" si="80"/>
        <v>-8.728515625</v>
      </c>
      <c r="C222">
        <f t="shared" si="81"/>
        <v>0.22425380335081702</v>
      </c>
      <c r="D222">
        <f t="shared" si="82"/>
        <v>0</v>
      </c>
      <c r="E222">
        <f t="shared" si="83"/>
        <v>0.59828647384596723</v>
      </c>
      <c r="F222">
        <f t="shared" si="84"/>
        <v>0</v>
      </c>
      <c r="G222">
        <f t="shared" si="85"/>
        <v>5133.4126364722579</v>
      </c>
      <c r="H222">
        <f t="shared" si="76"/>
        <v>0</v>
      </c>
      <c r="I222">
        <f t="shared" si="86"/>
        <v>0.88572552502234014</v>
      </c>
      <c r="J222">
        <f t="shared" si="87"/>
        <v>-8.728515625</v>
      </c>
      <c r="K222">
        <f t="shared" si="88"/>
        <v>0.22425380335081702</v>
      </c>
      <c r="L222">
        <f t="shared" si="89"/>
        <v>0</v>
      </c>
      <c r="M222">
        <f t="shared" si="90"/>
        <v>0.59828647384596723</v>
      </c>
      <c r="N222">
        <f t="shared" si="91"/>
        <v>0</v>
      </c>
      <c r="O222">
        <f t="shared" si="92"/>
        <v>5133.4126364722579</v>
      </c>
      <c r="P222">
        <f t="shared" si="77"/>
        <v>0</v>
      </c>
      <c r="Q222">
        <f t="shared" si="93"/>
        <v>0.83356072492283961</v>
      </c>
      <c r="R222">
        <f t="shared" si="70"/>
        <v>16.122829886347969</v>
      </c>
      <c r="S222">
        <f t="shared" si="94"/>
        <v>0.56273943275251248</v>
      </c>
      <c r="T222">
        <f t="shared" si="71"/>
        <v>0</v>
      </c>
      <c r="U222">
        <f t="shared" si="72"/>
        <v>1.001920666737377</v>
      </c>
      <c r="V222">
        <f t="shared" si="73"/>
        <v>0</v>
      </c>
      <c r="W222">
        <f t="shared" si="74"/>
        <v>4992.7058829309644</v>
      </c>
      <c r="X222">
        <f t="shared" si="78"/>
        <v>0</v>
      </c>
      <c r="Y222">
        <f t="shared" si="75"/>
        <v>0.76000000000065537</v>
      </c>
      <c r="Z222" t="e">
        <f t="shared" si="95"/>
        <v>#VALUE!</v>
      </c>
      <c r="AA222" t="e">
        <f t="shared" si="96"/>
        <v>#VALUE!</v>
      </c>
      <c r="AB222">
        <f t="shared" si="97"/>
        <v>0</v>
      </c>
      <c r="AC222" t="e">
        <f t="shared" si="98"/>
        <v>#VALUE!</v>
      </c>
      <c r="AD222">
        <f t="shared" si="99"/>
        <v>0</v>
      </c>
      <c r="AE222" t="e">
        <f t="shared" si="100"/>
        <v>#VALUE!</v>
      </c>
      <c r="AF222">
        <f t="shared" si="79"/>
        <v>0</v>
      </c>
      <c r="AG222" t="e">
        <f t="shared" si="101"/>
        <v>#VALUE!</v>
      </c>
    </row>
    <row r="223" spans="2:33" x14ac:dyDescent="0.5">
      <c r="B223">
        <f t="shared" si="80"/>
        <v>-8.8349609375</v>
      </c>
      <c r="C223">
        <f t="shared" si="81"/>
        <v>0.22449302006376737</v>
      </c>
      <c r="D223">
        <f t="shared" si="82"/>
        <v>0</v>
      </c>
      <c r="E223">
        <f t="shared" si="83"/>
        <v>0.59655759490947702</v>
      </c>
      <c r="F223">
        <f t="shared" si="84"/>
        <v>0</v>
      </c>
      <c r="G223">
        <f t="shared" si="85"/>
        <v>5142.2162232022038</v>
      </c>
      <c r="H223">
        <f t="shared" si="76"/>
        <v>0</v>
      </c>
      <c r="I223">
        <f t="shared" si="86"/>
        <v>0.88551143317754721</v>
      </c>
      <c r="J223">
        <f t="shared" si="87"/>
        <v>-8.8349609375</v>
      </c>
      <c r="K223">
        <f t="shared" si="88"/>
        <v>0.22449302006376737</v>
      </c>
      <c r="L223">
        <f t="shared" si="89"/>
        <v>0</v>
      </c>
      <c r="M223">
        <f t="shared" si="90"/>
        <v>0.59655759490947702</v>
      </c>
      <c r="N223">
        <f t="shared" si="91"/>
        <v>0</v>
      </c>
      <c r="O223">
        <f t="shared" si="92"/>
        <v>5142.2162232022038</v>
      </c>
      <c r="P223">
        <f t="shared" si="77"/>
        <v>0</v>
      </c>
      <c r="Q223">
        <f t="shared" si="93"/>
        <v>0.83338619352515653</v>
      </c>
      <c r="R223">
        <f t="shared" si="70"/>
        <v>16.122829886335577</v>
      </c>
      <c r="S223">
        <f t="shared" si="94"/>
        <v>0.56273943275184535</v>
      </c>
      <c r="T223">
        <f t="shared" si="71"/>
        <v>0</v>
      </c>
      <c r="U223">
        <f t="shared" si="72"/>
        <v>1.0019206667371756</v>
      </c>
      <c r="V223">
        <f t="shared" si="73"/>
        <v>0</v>
      </c>
      <c r="W223">
        <f t="shared" si="74"/>
        <v>4992.7058829299858</v>
      </c>
      <c r="X223">
        <f t="shared" si="78"/>
        <v>0</v>
      </c>
      <c r="Y223">
        <f t="shared" si="75"/>
        <v>0.76000000000023948</v>
      </c>
      <c r="Z223" t="e">
        <f t="shared" si="95"/>
        <v>#VALUE!</v>
      </c>
      <c r="AA223" t="e">
        <f t="shared" si="96"/>
        <v>#VALUE!</v>
      </c>
      <c r="AB223">
        <f t="shared" si="97"/>
        <v>0</v>
      </c>
      <c r="AC223" t="e">
        <f t="shared" si="98"/>
        <v>#VALUE!</v>
      </c>
      <c r="AD223">
        <f t="shared" si="99"/>
        <v>0</v>
      </c>
      <c r="AE223" t="e">
        <f t="shared" si="100"/>
        <v>#VALUE!</v>
      </c>
      <c r="AF223">
        <f t="shared" si="79"/>
        <v>0</v>
      </c>
      <c r="AG223" t="e">
        <f t="shared" si="101"/>
        <v>#VALUE!</v>
      </c>
    </row>
    <row r="224" spans="2:33" x14ac:dyDescent="0.5">
      <c r="B224">
        <f t="shared" si="80"/>
        <v>-8.94140625</v>
      </c>
      <c r="C224">
        <f t="shared" si="81"/>
        <v>0.22474199016111651</v>
      </c>
      <c r="D224">
        <f t="shared" si="82"/>
        <v>0</v>
      </c>
      <c r="E224">
        <f t="shared" si="83"/>
        <v>0.5948287159729867</v>
      </c>
      <c r="F224">
        <f t="shared" si="84"/>
        <v>0</v>
      </c>
      <c r="G224">
        <f t="shared" si="85"/>
        <v>5151.1109653070353</v>
      </c>
      <c r="H224">
        <f t="shared" si="76"/>
        <v>0</v>
      </c>
      <c r="I224">
        <f t="shared" si="86"/>
        <v>0.8853089199790154</v>
      </c>
      <c r="J224">
        <f t="shared" si="87"/>
        <v>-8.94140625</v>
      </c>
      <c r="K224">
        <f t="shared" si="88"/>
        <v>0.22474199016111651</v>
      </c>
      <c r="L224">
        <f t="shared" si="89"/>
        <v>0</v>
      </c>
      <c r="M224">
        <f t="shared" si="90"/>
        <v>0.5948287159729867</v>
      </c>
      <c r="N224">
        <f t="shared" si="91"/>
        <v>0</v>
      </c>
      <c r="O224">
        <f t="shared" si="92"/>
        <v>5151.1109653070353</v>
      </c>
      <c r="P224">
        <f t="shared" si="77"/>
        <v>0</v>
      </c>
      <c r="Q224">
        <f t="shared" si="93"/>
        <v>0.83322258011150208</v>
      </c>
      <c r="R224">
        <f t="shared" si="70"/>
        <v>16.122829886323185</v>
      </c>
      <c r="S224">
        <f t="shared" si="94"/>
        <v>0.56273943275117821</v>
      </c>
      <c r="T224">
        <f t="shared" si="71"/>
        <v>0</v>
      </c>
      <c r="U224">
        <f t="shared" si="72"/>
        <v>1.0019206667369744</v>
      </c>
      <c r="V224">
        <f t="shared" si="73"/>
        <v>0</v>
      </c>
      <c r="W224">
        <f t="shared" si="74"/>
        <v>4992.7058829290081</v>
      </c>
      <c r="X224">
        <f t="shared" si="78"/>
        <v>0</v>
      </c>
      <c r="Y224">
        <f t="shared" si="75"/>
        <v>0.75999999999982348</v>
      </c>
      <c r="Z224" t="e">
        <f t="shared" si="95"/>
        <v>#VALUE!</v>
      </c>
      <c r="AA224" t="e">
        <f t="shared" si="96"/>
        <v>#VALUE!</v>
      </c>
      <c r="AB224">
        <f t="shared" si="97"/>
        <v>0</v>
      </c>
      <c r="AC224" t="e">
        <f t="shared" si="98"/>
        <v>#VALUE!</v>
      </c>
      <c r="AD224">
        <f t="shared" si="99"/>
        <v>0</v>
      </c>
      <c r="AE224" t="e">
        <f t="shared" si="100"/>
        <v>#VALUE!</v>
      </c>
      <c r="AF224">
        <f t="shared" si="79"/>
        <v>0</v>
      </c>
      <c r="AG224" t="e">
        <f t="shared" si="101"/>
        <v>#VALUE!</v>
      </c>
    </row>
    <row r="225" spans="2:33" x14ac:dyDescent="0.5">
      <c r="B225">
        <f t="shared" si="80"/>
        <v>-9.0478515625</v>
      </c>
      <c r="C225">
        <f t="shared" si="81"/>
        <v>0.22500071364287866</v>
      </c>
      <c r="D225">
        <f t="shared" si="82"/>
        <v>0</v>
      </c>
      <c r="E225">
        <f t="shared" si="83"/>
        <v>0.59309983703649649</v>
      </c>
      <c r="F225">
        <f t="shared" si="84"/>
        <v>0</v>
      </c>
      <c r="G225">
        <f t="shared" si="85"/>
        <v>5160.097226765768</v>
      </c>
      <c r="H225">
        <f t="shared" si="76"/>
        <v>0</v>
      </c>
      <c r="I225">
        <f t="shared" si="86"/>
        <v>0.88511789407599972</v>
      </c>
      <c r="J225">
        <f t="shared" si="87"/>
        <v>-9.0478515625</v>
      </c>
      <c r="K225">
        <f t="shared" si="88"/>
        <v>0.22500071364287866</v>
      </c>
      <c r="L225">
        <f t="shared" si="89"/>
        <v>0</v>
      </c>
      <c r="M225">
        <f t="shared" si="90"/>
        <v>0.59309983703649649</v>
      </c>
      <c r="N225">
        <f t="shared" si="91"/>
        <v>0</v>
      </c>
      <c r="O225">
        <f t="shared" si="92"/>
        <v>5160.097226765768</v>
      </c>
      <c r="P225">
        <f t="shared" si="77"/>
        <v>0</v>
      </c>
      <c r="Q225">
        <f t="shared" si="93"/>
        <v>0.83306979600352171</v>
      </c>
      <c r="R225">
        <f t="shared" si="70"/>
        <v>16.122829886335577</v>
      </c>
      <c r="S225">
        <f t="shared" si="94"/>
        <v>0.56273943275184535</v>
      </c>
      <c r="T225">
        <f t="shared" si="71"/>
        <v>0</v>
      </c>
      <c r="U225">
        <f t="shared" si="72"/>
        <v>1.0019206667371756</v>
      </c>
      <c r="V225">
        <f t="shared" si="73"/>
        <v>0</v>
      </c>
      <c r="W225">
        <f t="shared" si="74"/>
        <v>4992.7058829299858</v>
      </c>
      <c r="X225">
        <f t="shared" si="78"/>
        <v>0</v>
      </c>
      <c r="Y225">
        <f t="shared" si="75"/>
        <v>0.76000000000023948</v>
      </c>
      <c r="Z225" t="e">
        <f t="shared" si="95"/>
        <v>#VALUE!</v>
      </c>
      <c r="AA225" t="e">
        <f t="shared" si="96"/>
        <v>#VALUE!</v>
      </c>
      <c r="AB225">
        <f t="shared" si="97"/>
        <v>0</v>
      </c>
      <c r="AC225" t="e">
        <f t="shared" si="98"/>
        <v>#VALUE!</v>
      </c>
      <c r="AD225">
        <f t="shared" si="99"/>
        <v>0</v>
      </c>
      <c r="AE225" t="e">
        <f t="shared" si="100"/>
        <v>#VALUE!</v>
      </c>
      <c r="AF225">
        <f t="shared" si="79"/>
        <v>0</v>
      </c>
      <c r="AG225" t="e">
        <f t="shared" si="101"/>
        <v>#VALUE!</v>
      </c>
    </row>
    <row r="226" spans="2:33" x14ac:dyDescent="0.5">
      <c r="B226">
        <f t="shared" si="80"/>
        <v>-9.154296875</v>
      </c>
      <c r="C226">
        <f t="shared" si="81"/>
        <v>0.2252691905090165</v>
      </c>
      <c r="D226">
        <f t="shared" si="82"/>
        <v>0</v>
      </c>
      <c r="E226">
        <f t="shared" si="83"/>
        <v>0.59137095810000617</v>
      </c>
      <c r="F226">
        <f t="shared" si="84"/>
        <v>0</v>
      </c>
      <c r="G226">
        <f t="shared" si="85"/>
        <v>5169.175370600874</v>
      </c>
      <c r="H226">
        <f t="shared" si="76"/>
        <v>0</v>
      </c>
      <c r="I226">
        <f t="shared" si="86"/>
        <v>0.88493826311958312</v>
      </c>
      <c r="J226">
        <f t="shared" si="87"/>
        <v>-9.154296875</v>
      </c>
      <c r="K226">
        <f t="shared" si="88"/>
        <v>0.2252691905090165</v>
      </c>
      <c r="L226">
        <f t="shared" si="89"/>
        <v>0</v>
      </c>
      <c r="M226">
        <f t="shared" si="90"/>
        <v>0.59137095810000617</v>
      </c>
      <c r="N226">
        <f t="shared" si="91"/>
        <v>0</v>
      </c>
      <c r="O226">
        <f t="shared" si="92"/>
        <v>5169.175370600874</v>
      </c>
      <c r="P226">
        <f t="shared" si="77"/>
        <v>0</v>
      </c>
      <c r="Q226">
        <f t="shared" si="93"/>
        <v>0.83292775163427646</v>
      </c>
      <c r="R226">
        <f t="shared" si="70"/>
        <v>16.122829886329381</v>
      </c>
      <c r="S226">
        <f t="shared" si="94"/>
        <v>0.56273943275151184</v>
      </c>
      <c r="T226">
        <f t="shared" si="71"/>
        <v>0</v>
      </c>
      <c r="U226">
        <f t="shared" si="72"/>
        <v>1.001920666737075</v>
      </c>
      <c r="V226">
        <f t="shared" si="73"/>
        <v>0</v>
      </c>
      <c r="W226">
        <f t="shared" si="74"/>
        <v>4992.7058829294974</v>
      </c>
      <c r="X226">
        <f t="shared" si="78"/>
        <v>0</v>
      </c>
      <c r="Y226">
        <f t="shared" si="75"/>
        <v>0.76000000000003143</v>
      </c>
      <c r="Z226" t="e">
        <f t="shared" si="95"/>
        <v>#VALUE!</v>
      </c>
      <c r="AA226" t="e">
        <f t="shared" si="96"/>
        <v>#VALUE!</v>
      </c>
      <c r="AB226">
        <f t="shared" si="97"/>
        <v>0</v>
      </c>
      <c r="AC226" t="e">
        <f t="shared" si="98"/>
        <v>#VALUE!</v>
      </c>
      <c r="AD226">
        <f t="shared" si="99"/>
        <v>0</v>
      </c>
      <c r="AE226" t="e">
        <f t="shared" si="100"/>
        <v>#VALUE!</v>
      </c>
      <c r="AF226">
        <f t="shared" si="79"/>
        <v>0</v>
      </c>
      <c r="AG226" t="e">
        <f t="shared" si="101"/>
        <v>#VALUE!</v>
      </c>
    </row>
    <row r="227" spans="2:33" x14ac:dyDescent="0.5">
      <c r="B227">
        <f t="shared" si="80"/>
        <v>-9.2607421875</v>
      </c>
      <c r="C227">
        <f t="shared" si="81"/>
        <v>0.22554742075957979</v>
      </c>
      <c r="D227">
        <f t="shared" si="82"/>
        <v>0</v>
      </c>
      <c r="E227">
        <f t="shared" si="83"/>
        <v>0.58964207916351596</v>
      </c>
      <c r="F227">
        <f t="shared" si="84"/>
        <v>0</v>
      </c>
      <c r="G227">
        <f t="shared" si="85"/>
        <v>5178.3457589469581</v>
      </c>
      <c r="H227">
        <f t="shared" si="76"/>
        <v>0</v>
      </c>
      <c r="I227">
        <f t="shared" si="86"/>
        <v>0.88476993379737257</v>
      </c>
      <c r="J227">
        <f t="shared" si="87"/>
        <v>-9.2607421875</v>
      </c>
      <c r="K227">
        <f t="shared" si="88"/>
        <v>0.22554742075957979</v>
      </c>
      <c r="L227">
        <f t="shared" si="89"/>
        <v>0</v>
      </c>
      <c r="M227">
        <f t="shared" si="90"/>
        <v>0.58964207916351596</v>
      </c>
      <c r="N227">
        <f t="shared" si="91"/>
        <v>0</v>
      </c>
      <c r="O227">
        <f t="shared" si="92"/>
        <v>5178.3457589469581</v>
      </c>
      <c r="P227">
        <f t="shared" si="77"/>
        <v>0</v>
      </c>
      <c r="Q227">
        <f t="shared" si="93"/>
        <v>0.83279635658559437</v>
      </c>
      <c r="R227">
        <f t="shared" si="70"/>
        <v>16.122829886323185</v>
      </c>
      <c r="S227">
        <f t="shared" si="94"/>
        <v>0.56273943275117821</v>
      </c>
      <c r="T227">
        <f t="shared" si="71"/>
        <v>0</v>
      </c>
      <c r="U227">
        <f t="shared" si="72"/>
        <v>1.0019206667369744</v>
      </c>
      <c r="V227">
        <f t="shared" si="73"/>
        <v>0</v>
      </c>
      <c r="W227">
        <f t="shared" si="74"/>
        <v>4992.7058829290081</v>
      </c>
      <c r="X227">
        <f t="shared" si="78"/>
        <v>0</v>
      </c>
      <c r="Y227">
        <f t="shared" si="75"/>
        <v>0.75999999999982348</v>
      </c>
      <c r="Z227" t="e">
        <f t="shared" si="95"/>
        <v>#VALUE!</v>
      </c>
      <c r="AA227" t="e">
        <f t="shared" si="96"/>
        <v>#VALUE!</v>
      </c>
      <c r="AB227">
        <f t="shared" si="97"/>
        <v>0</v>
      </c>
      <c r="AC227" t="e">
        <f t="shared" si="98"/>
        <v>#VALUE!</v>
      </c>
      <c r="AD227">
        <f t="shared" si="99"/>
        <v>0</v>
      </c>
      <c r="AE227" t="e">
        <f t="shared" si="100"/>
        <v>#VALUE!</v>
      </c>
      <c r="AF227">
        <f t="shared" si="79"/>
        <v>0</v>
      </c>
      <c r="AG227" t="e">
        <f t="shared" si="101"/>
        <v>#VALUE!</v>
      </c>
    </row>
    <row r="228" spans="2:33" x14ac:dyDescent="0.5">
      <c r="B228">
        <f t="shared" si="80"/>
        <v>-9.3671875</v>
      </c>
      <c r="C228">
        <f t="shared" si="81"/>
        <v>0.22583540439451699</v>
      </c>
      <c r="D228">
        <f t="shared" si="82"/>
        <v>0</v>
      </c>
      <c r="E228">
        <f t="shared" si="83"/>
        <v>0.58791320022702565</v>
      </c>
      <c r="F228">
        <f t="shared" si="84"/>
        <v>0</v>
      </c>
      <c r="G228">
        <f t="shared" si="85"/>
        <v>5187.6087531199528</v>
      </c>
      <c r="H228">
        <f t="shared" si="76"/>
        <v>0</v>
      </c>
      <c r="I228">
        <f t="shared" si="86"/>
        <v>0.88461281186858365</v>
      </c>
      <c r="J228">
        <f t="shared" si="87"/>
        <v>-9.3671875</v>
      </c>
      <c r="K228">
        <f t="shared" si="88"/>
        <v>0.22583540439451699</v>
      </c>
      <c r="L228">
        <f t="shared" si="89"/>
        <v>0</v>
      </c>
      <c r="M228">
        <f t="shared" si="90"/>
        <v>0.58791320022702565</v>
      </c>
      <c r="N228">
        <f t="shared" si="91"/>
        <v>0</v>
      </c>
      <c r="O228">
        <f t="shared" si="92"/>
        <v>5187.6087531199528</v>
      </c>
      <c r="P228">
        <f t="shared" si="77"/>
        <v>0</v>
      </c>
      <c r="Q228">
        <f t="shared" si="93"/>
        <v>0.83267551962592368</v>
      </c>
      <c r="R228">
        <f t="shared" si="70"/>
        <v>16.122829886326283</v>
      </c>
      <c r="S228">
        <f t="shared" si="94"/>
        <v>0.56273943275134508</v>
      </c>
      <c r="T228">
        <f t="shared" si="71"/>
        <v>0</v>
      </c>
      <c r="U228">
        <f t="shared" si="72"/>
        <v>1.0019206667370246</v>
      </c>
      <c r="V228">
        <f t="shared" si="73"/>
        <v>0</v>
      </c>
      <c r="W228">
        <f t="shared" si="74"/>
        <v>4992.7058829292528</v>
      </c>
      <c r="X228">
        <f t="shared" si="78"/>
        <v>0</v>
      </c>
      <c r="Y228">
        <f t="shared" si="75"/>
        <v>0.75999999999992751</v>
      </c>
      <c r="Z228" t="e">
        <f t="shared" si="95"/>
        <v>#VALUE!</v>
      </c>
      <c r="AA228" t="e">
        <f t="shared" si="96"/>
        <v>#VALUE!</v>
      </c>
      <c r="AB228">
        <f t="shared" si="97"/>
        <v>0</v>
      </c>
      <c r="AC228" t="e">
        <f t="shared" si="98"/>
        <v>#VALUE!</v>
      </c>
      <c r="AD228">
        <f t="shared" si="99"/>
        <v>0</v>
      </c>
      <c r="AE228" t="e">
        <f t="shared" si="100"/>
        <v>#VALUE!</v>
      </c>
      <c r="AF228">
        <f t="shared" si="79"/>
        <v>0</v>
      </c>
      <c r="AG228" t="e">
        <f t="shared" si="101"/>
        <v>#VALUE!</v>
      </c>
    </row>
    <row r="229" spans="2:33" x14ac:dyDescent="0.5">
      <c r="B229">
        <f t="shared" si="80"/>
        <v>-9.4736328125</v>
      </c>
      <c r="C229">
        <f t="shared" si="81"/>
        <v>0.22613314141386009</v>
      </c>
      <c r="D229">
        <f t="shared" si="82"/>
        <v>0</v>
      </c>
      <c r="E229">
        <f t="shared" si="83"/>
        <v>0.58618432129053544</v>
      </c>
      <c r="F229">
        <f t="shared" si="84"/>
        <v>0</v>
      </c>
      <c r="G229">
        <f t="shared" si="85"/>
        <v>5196.9647136907934</v>
      </c>
      <c r="H229">
        <f t="shared" si="76"/>
        <v>0</v>
      </c>
      <c r="I229">
        <f t="shared" si="86"/>
        <v>0.88446680220057716</v>
      </c>
      <c r="J229">
        <f t="shared" si="87"/>
        <v>-9.4736328125</v>
      </c>
      <c r="K229">
        <f t="shared" si="88"/>
        <v>0.22613314141386009</v>
      </c>
      <c r="L229">
        <f t="shared" si="89"/>
        <v>0</v>
      </c>
      <c r="M229">
        <f t="shared" si="90"/>
        <v>0.58618432129053544</v>
      </c>
      <c r="N229">
        <f t="shared" si="91"/>
        <v>0</v>
      </c>
      <c r="O229">
        <f t="shared" si="92"/>
        <v>5196.9647136907934</v>
      </c>
      <c r="P229">
        <f t="shared" si="77"/>
        <v>0</v>
      </c>
      <c r="Q229">
        <f t="shared" si="93"/>
        <v>0.83256514874970233</v>
      </c>
      <c r="R229">
        <f t="shared" si="70"/>
        <v>16.122829886329381</v>
      </c>
      <c r="S229">
        <f t="shared" si="94"/>
        <v>0.56273943275151184</v>
      </c>
      <c r="T229">
        <f t="shared" si="71"/>
        <v>0</v>
      </c>
      <c r="U229">
        <f t="shared" si="72"/>
        <v>1.001920666737075</v>
      </c>
      <c r="V229">
        <f t="shared" si="73"/>
        <v>0</v>
      </c>
      <c r="W229">
        <f t="shared" si="74"/>
        <v>4992.7058829294974</v>
      </c>
      <c r="X229">
        <f t="shared" si="78"/>
        <v>0</v>
      </c>
      <c r="Y229">
        <f t="shared" si="75"/>
        <v>0.76000000000003143</v>
      </c>
      <c r="Z229" t="e">
        <f t="shared" si="95"/>
        <v>#VALUE!</v>
      </c>
      <c r="AA229" t="e">
        <f t="shared" si="96"/>
        <v>#VALUE!</v>
      </c>
      <c r="AB229">
        <f t="shared" si="97"/>
        <v>0</v>
      </c>
      <c r="AC229" t="e">
        <f t="shared" si="98"/>
        <v>#VALUE!</v>
      </c>
      <c r="AD229">
        <f t="shared" si="99"/>
        <v>0</v>
      </c>
      <c r="AE229" t="e">
        <f t="shared" si="100"/>
        <v>#VALUE!</v>
      </c>
      <c r="AF229">
        <f t="shared" si="79"/>
        <v>0</v>
      </c>
      <c r="AG229" t="e">
        <f t="shared" si="101"/>
        <v>#VALUE!</v>
      </c>
    </row>
    <row r="230" spans="2:33" x14ac:dyDescent="0.5">
      <c r="B230">
        <f t="shared" si="80"/>
        <v>-9.580078125</v>
      </c>
      <c r="C230">
        <f t="shared" si="81"/>
        <v>0.22644063181761975</v>
      </c>
      <c r="D230">
        <f t="shared" si="82"/>
        <v>0</v>
      </c>
      <c r="E230">
        <f t="shared" si="83"/>
        <v>0.58445544235404512</v>
      </c>
      <c r="F230">
        <f t="shared" si="84"/>
        <v>0</v>
      </c>
      <c r="G230">
        <f t="shared" si="85"/>
        <v>5206.4140005597928</v>
      </c>
      <c r="H230">
        <f t="shared" si="76"/>
        <v>0</v>
      </c>
      <c r="I230">
        <f t="shared" si="86"/>
        <v>0.88433180880583873</v>
      </c>
      <c r="J230">
        <f t="shared" si="87"/>
        <v>-9.580078125</v>
      </c>
      <c r="K230">
        <f t="shared" si="88"/>
        <v>0.22644063181761975</v>
      </c>
      <c r="L230">
        <f t="shared" si="89"/>
        <v>0</v>
      </c>
      <c r="M230">
        <f t="shared" si="90"/>
        <v>0.58445544235404512</v>
      </c>
      <c r="N230">
        <f t="shared" si="91"/>
        <v>0</v>
      </c>
      <c r="O230">
        <f t="shared" si="92"/>
        <v>5206.4140005597928</v>
      </c>
      <c r="P230">
        <f t="shared" si="77"/>
        <v>0</v>
      </c>
      <c r="Q230">
        <f t="shared" si="93"/>
        <v>0.83246515121728615</v>
      </c>
      <c r="R230">
        <f t="shared" si="70"/>
        <v>16.122829886326283</v>
      </c>
      <c r="S230">
        <f t="shared" si="94"/>
        <v>0.56273943275134508</v>
      </c>
      <c r="T230">
        <f t="shared" si="71"/>
        <v>0</v>
      </c>
      <c r="U230">
        <f t="shared" si="72"/>
        <v>1.0019206667370246</v>
      </c>
      <c r="V230">
        <f t="shared" si="73"/>
        <v>0</v>
      </c>
      <c r="W230">
        <f t="shared" si="74"/>
        <v>4992.7058829292528</v>
      </c>
      <c r="X230">
        <f t="shared" si="78"/>
        <v>0</v>
      </c>
      <c r="Y230">
        <f t="shared" si="75"/>
        <v>0.75999999999992751</v>
      </c>
      <c r="Z230" t="e">
        <f t="shared" si="95"/>
        <v>#VALUE!</v>
      </c>
      <c r="AA230" t="e">
        <f t="shared" si="96"/>
        <v>#VALUE!</v>
      </c>
      <c r="AB230">
        <f t="shared" si="97"/>
        <v>0</v>
      </c>
      <c r="AC230" t="e">
        <f t="shared" si="98"/>
        <v>#VALUE!</v>
      </c>
      <c r="AD230">
        <f t="shared" si="99"/>
        <v>0</v>
      </c>
      <c r="AE230" t="e">
        <f t="shared" si="100"/>
        <v>#VALUE!</v>
      </c>
      <c r="AF230">
        <f t="shared" si="79"/>
        <v>0</v>
      </c>
      <c r="AG230" t="e">
        <f t="shared" si="101"/>
        <v>#VALUE!</v>
      </c>
    </row>
    <row r="231" spans="2:33" x14ac:dyDescent="0.5">
      <c r="B231">
        <f t="shared" si="80"/>
        <v>-9.6865234375</v>
      </c>
      <c r="C231">
        <f t="shared" si="81"/>
        <v>0.22675787560576932</v>
      </c>
      <c r="D231">
        <f t="shared" si="82"/>
        <v>0</v>
      </c>
      <c r="E231">
        <f t="shared" si="83"/>
        <v>0.58272656341755491</v>
      </c>
      <c r="F231">
        <f t="shared" si="84"/>
        <v>0</v>
      </c>
      <c r="G231">
        <f t="shared" si="85"/>
        <v>5215.956973033848</v>
      </c>
      <c r="H231">
        <f t="shared" si="76"/>
        <v>0</v>
      </c>
      <c r="I231">
        <f t="shared" si="86"/>
        <v>0.88420773487997917</v>
      </c>
      <c r="J231">
        <f t="shared" si="87"/>
        <v>-9.6865234375</v>
      </c>
      <c r="K231">
        <f t="shared" si="88"/>
        <v>0.22675787560576932</v>
      </c>
      <c r="L231">
        <f t="shared" si="89"/>
        <v>0</v>
      </c>
      <c r="M231">
        <f t="shared" si="90"/>
        <v>0.58272656341755491</v>
      </c>
      <c r="N231">
        <f t="shared" si="91"/>
        <v>0</v>
      </c>
      <c r="O231">
        <f t="shared" si="92"/>
        <v>5215.956973033848</v>
      </c>
      <c r="P231">
        <f t="shared" si="77"/>
        <v>0</v>
      </c>
      <c r="Q231">
        <f t="shared" si="93"/>
        <v>0.83237543359598465</v>
      </c>
      <c r="R231">
        <f t="shared" si="70"/>
        <v>16.122829886327832</v>
      </c>
      <c r="S231">
        <f t="shared" si="94"/>
        <v>0.56273943275142835</v>
      </c>
      <c r="T231">
        <f t="shared" si="71"/>
        <v>0</v>
      </c>
      <c r="U231">
        <f t="shared" si="72"/>
        <v>1.0019206667370499</v>
      </c>
      <c r="V231">
        <f t="shared" si="73"/>
        <v>0</v>
      </c>
      <c r="W231">
        <f t="shared" si="74"/>
        <v>4992.7058829293746</v>
      </c>
      <c r="X231">
        <f t="shared" si="78"/>
        <v>0</v>
      </c>
      <c r="Y231">
        <f t="shared" si="75"/>
        <v>0.75999999999997947</v>
      </c>
      <c r="Z231" t="e">
        <f t="shared" si="95"/>
        <v>#VALUE!</v>
      </c>
      <c r="AA231" t="e">
        <f t="shared" si="96"/>
        <v>#VALUE!</v>
      </c>
      <c r="AB231">
        <f t="shared" si="97"/>
        <v>0</v>
      </c>
      <c r="AC231" t="e">
        <f t="shared" si="98"/>
        <v>#VALUE!</v>
      </c>
      <c r="AD231">
        <f t="shared" si="99"/>
        <v>0</v>
      </c>
      <c r="AE231" t="e">
        <f t="shared" si="100"/>
        <v>#VALUE!</v>
      </c>
      <c r="AF231">
        <f t="shared" si="79"/>
        <v>0</v>
      </c>
      <c r="AG231" t="e">
        <f t="shared" si="101"/>
        <v>#VALUE!</v>
      </c>
    </row>
    <row r="232" spans="2:33" x14ac:dyDescent="0.5">
      <c r="B232">
        <f t="shared" si="80"/>
        <v>-9.79296875</v>
      </c>
      <c r="C232">
        <f t="shared" si="81"/>
        <v>0.22708487277829281</v>
      </c>
      <c r="D232">
        <f t="shared" si="82"/>
        <v>0</v>
      </c>
      <c r="E232">
        <f t="shared" si="83"/>
        <v>0.58099768448106459</v>
      </c>
      <c r="F232">
        <f t="shared" si="84"/>
        <v>0</v>
      </c>
      <c r="G232">
        <f t="shared" si="85"/>
        <v>5225.593989906346</v>
      </c>
      <c r="H232">
        <f t="shared" si="76"/>
        <v>0</v>
      </c>
      <c r="I232">
        <f t="shared" si="86"/>
        <v>0.88409448284070802</v>
      </c>
      <c r="J232">
        <f t="shared" si="87"/>
        <v>-9.79296875</v>
      </c>
      <c r="K232">
        <f t="shared" si="88"/>
        <v>0.22708487277829281</v>
      </c>
      <c r="L232">
        <f t="shared" si="89"/>
        <v>0</v>
      </c>
      <c r="M232">
        <f t="shared" si="90"/>
        <v>0.58099768448106459</v>
      </c>
      <c r="N232">
        <f t="shared" si="91"/>
        <v>0</v>
      </c>
      <c r="O232">
        <f t="shared" si="92"/>
        <v>5225.593989906346</v>
      </c>
      <c r="P232">
        <f t="shared" si="77"/>
        <v>0</v>
      </c>
      <c r="Q232">
        <f t="shared" si="93"/>
        <v>0.83229590180216662</v>
      </c>
      <c r="R232">
        <f t="shared" ref="R232:R239" si="102">IF(Y231=$P$4,R231,R231+IF(Y231&gt;$P$4,-1,1)*ABS(R231-R230)*IF(ABS(Y231-$P$4)&gt;ABS(Y230-$P$4),0.5,1))</f>
        <v>16.122829886329381</v>
      </c>
      <c r="S232">
        <f t="shared" si="94"/>
        <v>0.56273943275151184</v>
      </c>
      <c r="T232">
        <f t="shared" ref="T232:T239" si="103">IF($E$6&gt;0,IF(R232&gt;$E$7,"N/A",IF(R232&lt;12.6,IF($E$6&lt;0.45,-0.0009502+0.0001695*R232-0.001583*$E$6-(4.403/10^6)*R232^2-0.003114*$E$6*R232+0.2553*$E$6^2+(6.739/10^5)*R232^2*$E$6+0.01549*R232*$E$6^2-0.6876*$E$6^3-0.0002243*R232^2*$E$6^2-0.01762*R232*$E$6^3+0.9136*$E$6^4,-2.245+0.7376*R232+16.03*$E$6-0.02348*R232^2-4.596*R232*$E$6-44.2*$E$6^2+0.1212*R232^2*$E$6+10.5*R232*$E$6^2+59.23*$E$6^3-0.2047*R232^2*$E$6^2-10.43*R232*$E$6^3-38.59*$E$6^4+0.1132*R232^2*$E$6^3+3.82*R232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232-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232">
        <f t="shared" ref="U232:U239" si="104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232/$E$5+(17.04116*$E$4^2.5+62.63268*$E$4^6.5+86.77444*$E$4^11-3.413124*$E$4^19+5.031012*$E$4^19.5)/(0.1209713+30.7257*$E$4^2+155.3054*$E$4^8.5+$E$4^18.5+0.8999767*$E$4^19.5)</f>
        <v>1.001920666737075</v>
      </c>
      <c r="V232">
        <f t="shared" ref="V232:V239" si="105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232/$E$7+(17.04116*$E$6^2.5+62.63268*$E$6^6.5+86.77444*$E$6^11-3.413124*$E$6^19+5.031012*$E$6^19.5)/(0.1209713+30.7257*$E$6^2+155.3054*$E$6^8.5+$E$6^18.5+0.8999767*$E$6^19.5),0)</f>
        <v>0</v>
      </c>
      <c r="W232">
        <f t="shared" ref="W232:W239" si="106">SQRT((33292900/(U232))*SQRT(S232))</f>
        <v>4992.7058829294974</v>
      </c>
      <c r="X232">
        <f t="shared" si="78"/>
        <v>0</v>
      </c>
      <c r="Y232">
        <f t="shared" ref="Y232:Y239" si="107">SQRT(IF(S232&gt;0,S232,S232)/((1+(0.97^2)*(0.00012456*(IF($K$4&gt;0,$K$4,W232)-5780)+(1.4612/10^8)*((IF($K$4&gt;0,$K$4,W232)-5780)^2)-(7.6345/10^12)*((IF(K$4&gt;0,K$4,W232)-5780)^3)-(1.7511/10^15)*((IF(K$4&gt;0,K$4,W232)-5780)^4)))*1.06)+IF(T232&gt;0,T232,T232)/((1+(0.97^2)*(0.00012456*(IF(K$6&gt;0,K$6,X232)-5780)+(1.4612/10^8)*((IF(K$6&gt;0,K$6,X232)-5780)^2)-(7.6345/10^12)*((IF(K$6&gt;0,K$6,X232)-5780)^3)-(1.7511/10^15)*((IF(K$6&gt;0,K$6,X232)-5780)^4)))*1.06))</f>
        <v>0.76000000000003143</v>
      </c>
      <c r="Z232" t="e">
        <f t="shared" si="95"/>
        <v>#VALUE!</v>
      </c>
      <c r="AA232" t="e">
        <f t="shared" si="96"/>
        <v>#VALUE!</v>
      </c>
      <c r="AB232">
        <f t="shared" si="97"/>
        <v>0</v>
      </c>
      <c r="AC232" t="e">
        <f t="shared" si="98"/>
        <v>#VALUE!</v>
      </c>
      <c r="AD232">
        <f t="shared" si="99"/>
        <v>0</v>
      </c>
      <c r="AE232" t="e">
        <f t="shared" si="100"/>
        <v>#VALUE!</v>
      </c>
      <c r="AF232">
        <f t="shared" si="79"/>
        <v>0</v>
      </c>
      <c r="AG232" t="e">
        <f t="shared" si="101"/>
        <v>#VALUE!</v>
      </c>
    </row>
    <row r="233" spans="2:33" x14ac:dyDescent="0.5">
      <c r="B233">
        <f t="shared" si="80"/>
        <v>-9.8994140625</v>
      </c>
      <c r="C233">
        <f t="shared" si="81"/>
        <v>0.22742162333525773</v>
      </c>
      <c r="D233">
        <f t="shared" si="82"/>
        <v>0</v>
      </c>
      <c r="E233">
        <f t="shared" si="83"/>
        <v>0.57926880554457438</v>
      </c>
      <c r="F233">
        <f t="shared" si="84"/>
        <v>0</v>
      </c>
      <c r="G233">
        <f t="shared" si="85"/>
        <v>5235.3254095395096</v>
      </c>
      <c r="H233">
        <f t="shared" si="76"/>
        <v>0</v>
      </c>
      <c r="I233">
        <f t="shared" si="86"/>
        <v>0.8839919543677266</v>
      </c>
      <c r="J233">
        <f t="shared" si="87"/>
        <v>-9.8994140625</v>
      </c>
      <c r="K233">
        <f t="shared" si="88"/>
        <v>0.22742162333525773</v>
      </c>
      <c r="L233">
        <f t="shared" si="89"/>
        <v>0</v>
      </c>
      <c r="M233">
        <f t="shared" si="90"/>
        <v>0.57926880554457438</v>
      </c>
      <c r="N233">
        <f t="shared" si="91"/>
        <v>0</v>
      </c>
      <c r="O233">
        <f t="shared" si="92"/>
        <v>5235.3254095395096</v>
      </c>
      <c r="P233">
        <f t="shared" si="77"/>
        <v>0</v>
      </c>
      <c r="Q233">
        <f t="shared" si="93"/>
        <v>0.83222646114438092</v>
      </c>
      <c r="R233">
        <f t="shared" si="102"/>
        <v>16.122829886328606</v>
      </c>
      <c r="S233">
        <f t="shared" si="94"/>
        <v>0.56273943275147009</v>
      </c>
      <c r="T233">
        <f t="shared" si="103"/>
        <v>0</v>
      </c>
      <c r="U233">
        <f t="shared" si="104"/>
        <v>1.0019206667370624</v>
      </c>
      <c r="V233">
        <f t="shared" si="105"/>
        <v>0</v>
      </c>
      <c r="W233">
        <f t="shared" si="106"/>
        <v>4992.7058829294365</v>
      </c>
      <c r="X233">
        <f t="shared" si="78"/>
        <v>0</v>
      </c>
      <c r="Y233">
        <f t="shared" si="107"/>
        <v>0.76000000000000545</v>
      </c>
      <c r="Z233" t="e">
        <f t="shared" si="95"/>
        <v>#VALUE!</v>
      </c>
      <c r="AA233" t="e">
        <f t="shared" si="96"/>
        <v>#VALUE!</v>
      </c>
      <c r="AB233">
        <f t="shared" si="97"/>
        <v>0</v>
      </c>
      <c r="AC233" t="e">
        <f t="shared" si="98"/>
        <v>#VALUE!</v>
      </c>
      <c r="AD233">
        <f t="shared" si="99"/>
        <v>0</v>
      </c>
      <c r="AE233" t="e">
        <f t="shared" si="100"/>
        <v>#VALUE!</v>
      </c>
      <c r="AF233">
        <f t="shared" si="79"/>
        <v>0</v>
      </c>
      <c r="AG233" t="e">
        <f t="shared" si="101"/>
        <v>#VALUE!</v>
      </c>
    </row>
    <row r="234" spans="2:33" x14ac:dyDescent="0.5">
      <c r="B234">
        <f t="shared" si="80"/>
        <v>-10.005859375</v>
      </c>
      <c r="C234">
        <f t="shared" si="81"/>
        <v>0.22776812727660189</v>
      </c>
      <c r="D234">
        <f t="shared" si="82"/>
        <v>0</v>
      </c>
      <c r="E234">
        <f t="shared" si="83"/>
        <v>0.57753992660808406</v>
      </c>
      <c r="F234">
        <f t="shared" si="84"/>
        <v>0</v>
      </c>
      <c r="G234">
        <f t="shared" si="85"/>
        <v>5245.151589947397</v>
      </c>
      <c r="H234">
        <f t="shared" si="76"/>
        <v>0</v>
      </c>
      <c r="I234">
        <f t="shared" si="86"/>
        <v>0.88390005044306919</v>
      </c>
      <c r="J234">
        <f t="shared" si="87"/>
        <v>-10.005859375</v>
      </c>
      <c r="K234">
        <f t="shared" si="88"/>
        <v>0.22776812727660189</v>
      </c>
      <c r="L234">
        <f t="shared" si="89"/>
        <v>0</v>
      </c>
      <c r="M234">
        <f t="shared" si="90"/>
        <v>0.57753992660808406</v>
      </c>
      <c r="N234">
        <f t="shared" si="91"/>
        <v>0</v>
      </c>
      <c r="O234">
        <f t="shared" si="92"/>
        <v>5245.151589947397</v>
      </c>
      <c r="P234">
        <f t="shared" si="77"/>
        <v>0</v>
      </c>
      <c r="Q234">
        <f t="shared" si="93"/>
        <v>0.83216701636704893</v>
      </c>
      <c r="R234">
        <f t="shared" si="102"/>
        <v>16.122829886327832</v>
      </c>
      <c r="S234">
        <f t="shared" si="94"/>
        <v>0.56273943275142835</v>
      </c>
      <c r="T234">
        <f t="shared" si="103"/>
        <v>0</v>
      </c>
      <c r="U234">
        <f t="shared" si="104"/>
        <v>1.0019206667370499</v>
      </c>
      <c r="V234">
        <f t="shared" si="105"/>
        <v>0</v>
      </c>
      <c r="W234">
        <f t="shared" si="106"/>
        <v>4992.7058829293746</v>
      </c>
      <c r="X234">
        <f t="shared" si="78"/>
        <v>0</v>
      </c>
      <c r="Y234">
        <f t="shared" si="107"/>
        <v>0.75999999999997947</v>
      </c>
      <c r="Z234" t="e">
        <f t="shared" si="95"/>
        <v>#VALUE!</v>
      </c>
      <c r="AA234" t="e">
        <f t="shared" si="96"/>
        <v>#VALUE!</v>
      </c>
      <c r="AB234">
        <f t="shared" si="97"/>
        <v>0</v>
      </c>
      <c r="AC234" t="e">
        <f t="shared" si="98"/>
        <v>#VALUE!</v>
      </c>
      <c r="AD234">
        <f t="shared" si="99"/>
        <v>0</v>
      </c>
      <c r="AE234" t="e">
        <f t="shared" si="100"/>
        <v>#VALUE!</v>
      </c>
      <c r="AF234">
        <f t="shared" si="79"/>
        <v>0</v>
      </c>
      <c r="AG234" t="e">
        <f t="shared" si="101"/>
        <v>#VALUE!</v>
      </c>
    </row>
    <row r="235" spans="2:33" x14ac:dyDescent="0.5">
      <c r="B235">
        <f t="shared" si="80"/>
        <v>-10.1123046875</v>
      </c>
      <c r="C235">
        <f t="shared" si="81"/>
        <v>0.22812438460232887</v>
      </c>
      <c r="D235">
        <f t="shared" si="82"/>
        <v>0</v>
      </c>
      <c r="E235">
        <f t="shared" si="83"/>
        <v>0.57581104767159386</v>
      </c>
      <c r="F235">
        <f t="shared" si="84"/>
        <v>0</v>
      </c>
      <c r="G235">
        <f t="shared" si="85"/>
        <v>5255.0728888835183</v>
      </c>
      <c r="H235">
        <f t="shared" si="76"/>
        <v>0</v>
      </c>
      <c r="I235">
        <f t="shared" si="86"/>
        <v>0.88381867139293435</v>
      </c>
      <c r="J235">
        <f t="shared" si="87"/>
        <v>-10.1123046875</v>
      </c>
      <c r="K235">
        <f t="shared" si="88"/>
        <v>0.22812438460232887</v>
      </c>
      <c r="L235">
        <f t="shared" si="89"/>
        <v>0</v>
      </c>
      <c r="M235">
        <f t="shared" si="90"/>
        <v>0.57581104767159386</v>
      </c>
      <c r="N235">
        <f t="shared" si="91"/>
        <v>0</v>
      </c>
      <c r="O235">
        <f t="shared" si="92"/>
        <v>5255.0728888835183</v>
      </c>
      <c r="P235">
        <f t="shared" si="77"/>
        <v>0</v>
      </c>
      <c r="Q235">
        <f t="shared" si="93"/>
        <v>0.8321174716957237</v>
      </c>
      <c r="R235">
        <f t="shared" si="102"/>
        <v>16.122829886328219</v>
      </c>
      <c r="S235">
        <f t="shared" si="94"/>
        <v>0.56273943275144922</v>
      </c>
      <c r="T235">
        <f t="shared" si="103"/>
        <v>0</v>
      </c>
      <c r="U235">
        <f t="shared" si="104"/>
        <v>1.0019206667370562</v>
      </c>
      <c r="V235">
        <f t="shared" si="105"/>
        <v>0</v>
      </c>
      <c r="W235">
        <f t="shared" si="106"/>
        <v>4992.7058829294056</v>
      </c>
      <c r="X235">
        <f t="shared" si="78"/>
        <v>0</v>
      </c>
      <c r="Y235">
        <f t="shared" si="107"/>
        <v>0.75999999999999246</v>
      </c>
      <c r="Z235" t="e">
        <f t="shared" si="95"/>
        <v>#VALUE!</v>
      </c>
      <c r="AA235" t="e">
        <f t="shared" si="96"/>
        <v>#VALUE!</v>
      </c>
      <c r="AB235">
        <f t="shared" si="97"/>
        <v>0</v>
      </c>
      <c r="AC235" t="e">
        <f t="shared" si="98"/>
        <v>#VALUE!</v>
      </c>
      <c r="AD235">
        <f t="shared" si="99"/>
        <v>0</v>
      </c>
      <c r="AE235" t="e">
        <f t="shared" si="100"/>
        <v>#VALUE!</v>
      </c>
      <c r="AF235">
        <f t="shared" si="79"/>
        <v>0</v>
      </c>
      <c r="AG235" t="e">
        <f t="shared" si="101"/>
        <v>#VALUE!</v>
      </c>
    </row>
    <row r="236" spans="2:33" x14ac:dyDescent="0.5">
      <c r="B236">
        <f t="shared" si="80"/>
        <v>-10.21875</v>
      </c>
      <c r="C236">
        <f t="shared" si="81"/>
        <v>0.22849039531250082</v>
      </c>
      <c r="D236">
        <f t="shared" si="82"/>
        <v>0</v>
      </c>
      <c r="E236">
        <f t="shared" si="83"/>
        <v>0.57408216873510354</v>
      </c>
      <c r="F236">
        <f t="shared" si="84"/>
        <v>0</v>
      </c>
      <c r="G236">
        <f t="shared" si="85"/>
        <v>5265.0896639295634</v>
      </c>
      <c r="H236">
        <f t="shared" si="76"/>
        <v>0</v>
      </c>
      <c r="I236">
        <f t="shared" si="86"/>
        <v>0.88374771693008747</v>
      </c>
      <c r="J236">
        <f t="shared" si="87"/>
        <v>-10.21875</v>
      </c>
      <c r="K236">
        <f t="shared" si="88"/>
        <v>0.22849039531250082</v>
      </c>
      <c r="L236">
        <f t="shared" si="89"/>
        <v>0</v>
      </c>
      <c r="M236">
        <f t="shared" si="90"/>
        <v>0.57408216873510354</v>
      </c>
      <c r="N236">
        <f t="shared" si="91"/>
        <v>0</v>
      </c>
      <c r="O236">
        <f t="shared" si="92"/>
        <v>5265.0896639295634</v>
      </c>
      <c r="P236">
        <f t="shared" si="77"/>
        <v>0</v>
      </c>
      <c r="Q236">
        <f t="shared" si="93"/>
        <v>0.83207773088303982</v>
      </c>
      <c r="R236">
        <f t="shared" si="102"/>
        <v>16.122829886328606</v>
      </c>
      <c r="S236">
        <f t="shared" si="94"/>
        <v>0.56273943275147009</v>
      </c>
      <c r="T236">
        <f t="shared" si="103"/>
        <v>0</v>
      </c>
      <c r="U236">
        <f t="shared" si="104"/>
        <v>1.0019206667370624</v>
      </c>
      <c r="V236">
        <f t="shared" si="105"/>
        <v>0</v>
      </c>
      <c r="W236">
        <f t="shared" si="106"/>
        <v>4992.7058829294365</v>
      </c>
      <c r="X236">
        <f t="shared" si="78"/>
        <v>0</v>
      </c>
      <c r="Y236">
        <f t="shared" si="107"/>
        <v>0.76000000000000545</v>
      </c>
      <c r="Z236" t="e">
        <f t="shared" si="95"/>
        <v>#VALUE!</v>
      </c>
      <c r="AA236" t="e">
        <f t="shared" si="96"/>
        <v>#VALUE!</v>
      </c>
      <c r="AB236">
        <f t="shared" si="97"/>
        <v>0</v>
      </c>
      <c r="AC236" t="e">
        <f t="shared" si="98"/>
        <v>#VALUE!</v>
      </c>
      <c r="AD236">
        <f t="shared" si="99"/>
        <v>0</v>
      </c>
      <c r="AE236" t="e">
        <f t="shared" si="100"/>
        <v>#VALUE!</v>
      </c>
      <c r="AF236">
        <f t="shared" si="79"/>
        <v>0</v>
      </c>
      <c r="AG236" t="e">
        <f t="shared" si="101"/>
        <v>#VALUE!</v>
      </c>
    </row>
    <row r="237" spans="2:33" x14ac:dyDescent="0.5">
      <c r="B237">
        <f t="shared" si="80"/>
        <v>-10.3251953125</v>
      </c>
      <c r="C237">
        <f t="shared" si="81"/>
        <v>0.22886615940702715</v>
      </c>
      <c r="D237">
        <f t="shared" si="82"/>
        <v>0</v>
      </c>
      <c r="E237">
        <f t="shared" si="83"/>
        <v>0.57235328979861333</v>
      </c>
      <c r="F237">
        <f t="shared" si="84"/>
        <v>0</v>
      </c>
      <c r="G237">
        <f t="shared" si="85"/>
        <v>5275.2022725851793</v>
      </c>
      <c r="H237">
        <f t="shared" si="76"/>
        <v>0</v>
      </c>
      <c r="I237">
        <f t="shared" si="86"/>
        <v>0.88368708619683567</v>
      </c>
      <c r="J237">
        <f t="shared" si="87"/>
        <v>-10.3251953125</v>
      </c>
      <c r="K237">
        <f t="shared" si="88"/>
        <v>0.22886615940702715</v>
      </c>
      <c r="L237">
        <f t="shared" si="89"/>
        <v>0</v>
      </c>
      <c r="M237">
        <f t="shared" si="90"/>
        <v>0.57235328979861333</v>
      </c>
      <c r="N237">
        <f t="shared" si="91"/>
        <v>0</v>
      </c>
      <c r="O237">
        <f t="shared" si="92"/>
        <v>5275.2022725851793</v>
      </c>
      <c r="P237">
        <f t="shared" si="77"/>
        <v>0</v>
      </c>
      <c r="Q237">
        <f t="shared" si="93"/>
        <v>0.83204769725536099</v>
      </c>
      <c r="R237">
        <f t="shared" si="102"/>
        <v>16.122829886328219</v>
      </c>
      <c r="S237">
        <f t="shared" si="94"/>
        <v>0.56273943275144922</v>
      </c>
      <c r="T237">
        <f t="shared" si="103"/>
        <v>0</v>
      </c>
      <c r="U237">
        <f t="shared" si="104"/>
        <v>1.0019206667370562</v>
      </c>
      <c r="V237">
        <f t="shared" si="105"/>
        <v>0</v>
      </c>
      <c r="W237">
        <f t="shared" si="106"/>
        <v>4992.7058829294056</v>
      </c>
      <c r="X237">
        <f t="shared" si="78"/>
        <v>0</v>
      </c>
      <c r="Y237">
        <f t="shared" si="107"/>
        <v>0.75999999999999246</v>
      </c>
      <c r="Z237" t="e">
        <f t="shared" si="95"/>
        <v>#VALUE!</v>
      </c>
      <c r="AA237" t="e">
        <f t="shared" si="96"/>
        <v>#VALUE!</v>
      </c>
      <c r="AB237">
        <f t="shared" si="97"/>
        <v>0</v>
      </c>
      <c r="AC237" t="e">
        <f t="shared" si="98"/>
        <v>#VALUE!</v>
      </c>
      <c r="AD237">
        <f t="shared" si="99"/>
        <v>0</v>
      </c>
      <c r="AE237" t="e">
        <f t="shared" si="100"/>
        <v>#VALUE!</v>
      </c>
      <c r="AF237">
        <f t="shared" si="79"/>
        <v>0</v>
      </c>
      <c r="AG237" t="e">
        <f t="shared" si="101"/>
        <v>#VALUE!</v>
      </c>
    </row>
    <row r="238" spans="2:33" x14ac:dyDescent="0.5">
      <c r="B238">
        <f t="shared" si="80"/>
        <v>-10.431640625</v>
      </c>
      <c r="C238">
        <f t="shared" si="81"/>
        <v>0.22925167688598069</v>
      </c>
      <c r="D238">
        <f t="shared" si="82"/>
        <v>0</v>
      </c>
      <c r="E238">
        <f t="shared" si="83"/>
        <v>0.57062441086212301</v>
      </c>
      <c r="F238">
        <f t="shared" si="84"/>
        <v>0</v>
      </c>
      <c r="G238">
        <f t="shared" si="85"/>
        <v>5285.4110723630274</v>
      </c>
      <c r="H238">
        <f t="shared" si="76"/>
        <v>0</v>
      </c>
      <c r="I238">
        <f t="shared" si="86"/>
        <v>0.88363667780966093</v>
      </c>
      <c r="J238">
        <f t="shared" si="87"/>
        <v>-10.431640625</v>
      </c>
      <c r="K238">
        <f t="shared" si="88"/>
        <v>0.22925167688598069</v>
      </c>
      <c r="L238">
        <f t="shared" si="89"/>
        <v>0</v>
      </c>
      <c r="M238">
        <f t="shared" si="90"/>
        <v>0.57062441086212301</v>
      </c>
      <c r="N238">
        <f t="shared" si="91"/>
        <v>0</v>
      </c>
      <c r="O238">
        <f t="shared" si="92"/>
        <v>5285.4110723630274</v>
      </c>
      <c r="P238">
        <f t="shared" si="77"/>
        <v>0</v>
      </c>
      <c r="Q238">
        <f t="shared" si="93"/>
        <v>0.83202727376115815</v>
      </c>
      <c r="R238">
        <f t="shared" si="102"/>
        <v>16.122829886328411</v>
      </c>
      <c r="S238">
        <f t="shared" si="94"/>
        <v>0.56273943275145955</v>
      </c>
      <c r="T238">
        <f t="shared" si="103"/>
        <v>0</v>
      </c>
      <c r="U238">
        <f t="shared" si="104"/>
        <v>1.0019206667370593</v>
      </c>
      <c r="V238">
        <f t="shared" si="105"/>
        <v>0</v>
      </c>
      <c r="W238">
        <f t="shared" si="106"/>
        <v>4992.705882929421</v>
      </c>
      <c r="X238">
        <f t="shared" si="78"/>
        <v>0</v>
      </c>
      <c r="Y238">
        <f t="shared" si="107"/>
        <v>0.75999999999999879</v>
      </c>
      <c r="Z238" t="e">
        <f t="shared" si="95"/>
        <v>#VALUE!</v>
      </c>
      <c r="AA238" t="e">
        <f t="shared" si="96"/>
        <v>#VALUE!</v>
      </c>
      <c r="AB238">
        <f t="shared" si="97"/>
        <v>0</v>
      </c>
      <c r="AC238" t="e">
        <f t="shared" si="98"/>
        <v>#VALUE!</v>
      </c>
      <c r="AD238">
        <f t="shared" si="99"/>
        <v>0</v>
      </c>
      <c r="AE238" t="e">
        <f t="shared" si="100"/>
        <v>#VALUE!</v>
      </c>
      <c r="AF238">
        <f t="shared" si="79"/>
        <v>0</v>
      </c>
      <c r="AG238" t="e">
        <f t="shared" si="101"/>
        <v>#VALUE!</v>
      </c>
    </row>
    <row r="239" spans="2:33" x14ac:dyDescent="0.5">
      <c r="B239">
        <f t="shared" si="80"/>
        <v>-10.5380859375</v>
      </c>
      <c r="C239">
        <f t="shared" si="81"/>
        <v>0.22964694774931704</v>
      </c>
      <c r="D239">
        <f t="shared" si="82"/>
        <v>0</v>
      </c>
      <c r="E239">
        <f t="shared" si="83"/>
        <v>0.5688955319256328</v>
      </c>
      <c r="F239">
        <f t="shared" si="84"/>
        <v>0</v>
      </c>
      <c r="G239">
        <f t="shared" si="85"/>
        <v>5295.7164208826071</v>
      </c>
      <c r="H239">
        <f t="shared" si="76"/>
        <v>0</v>
      </c>
      <c r="I239">
        <f t="shared" si="86"/>
        <v>0.88359638990383882</v>
      </c>
      <c r="J239">
        <f t="shared" si="87"/>
        <v>-10.5380859375</v>
      </c>
      <c r="K239">
        <f t="shared" si="88"/>
        <v>0.22964694774931704</v>
      </c>
      <c r="L239">
        <f t="shared" si="89"/>
        <v>0</v>
      </c>
      <c r="M239">
        <f t="shared" si="90"/>
        <v>0.5688955319256328</v>
      </c>
      <c r="N239">
        <f t="shared" si="91"/>
        <v>0</v>
      </c>
      <c r="O239">
        <f t="shared" si="92"/>
        <v>5295.7164208826071</v>
      </c>
      <c r="P239">
        <f t="shared" si="77"/>
        <v>0</v>
      </c>
      <c r="Q239">
        <f t="shared" si="93"/>
        <v>0.83201636301953108</v>
      </c>
      <c r="R239">
        <f t="shared" si="102"/>
        <v>16.122829886328603</v>
      </c>
      <c r="S239">
        <f t="shared" si="94"/>
        <v>0.56273943275146987</v>
      </c>
      <c r="T239">
        <f t="shared" si="103"/>
        <v>0</v>
      </c>
      <c r="U239">
        <f t="shared" si="104"/>
        <v>1.0019206667370624</v>
      </c>
      <c r="V239">
        <f t="shared" si="105"/>
        <v>0</v>
      </c>
      <c r="W239">
        <f t="shared" si="106"/>
        <v>4992.7058829294356</v>
      </c>
      <c r="X239">
        <f t="shared" si="78"/>
        <v>0</v>
      </c>
      <c r="Y239">
        <f t="shared" si="107"/>
        <v>0.76000000000000534</v>
      </c>
      <c r="Z239" t="e">
        <f t="shared" si="95"/>
        <v>#VALUE!</v>
      </c>
      <c r="AA239" t="e">
        <f t="shared" si="96"/>
        <v>#VALUE!</v>
      </c>
      <c r="AB239">
        <f t="shared" si="97"/>
        <v>0</v>
      </c>
      <c r="AC239" t="e">
        <f t="shared" si="98"/>
        <v>#VALUE!</v>
      </c>
      <c r="AD239">
        <f t="shared" si="99"/>
        <v>0</v>
      </c>
      <c r="AE239" t="e">
        <f t="shared" si="100"/>
        <v>#VALUE!</v>
      </c>
      <c r="AF239">
        <f t="shared" si="79"/>
        <v>0</v>
      </c>
      <c r="AG239" t="e">
        <f t="shared" si="101"/>
        <v>#VALUE!</v>
      </c>
    </row>
    <row r="240" spans="2:33" x14ac:dyDescent="0.5">
      <c r="B240">
        <f t="shared" ref="B240:B303" si="108">IF(I239=$P$4,B239,B239+IF(I239&gt;$P$4,-1,1)*ABS(B239-B238)*IF(ABS(I239-$P$4)&gt;ABS(I238-$P$4),0.5,1))</f>
        <v>-10.64453125</v>
      </c>
      <c r="C240">
        <f t="shared" ref="C240:C303" si="109">IF(B240&gt;$E$5,"N/A",IF(B240&lt;12.6,IF($E$4&lt;0.45,-0.0009502+0.0001695*B240-0.001583*$E$4-(4.403/10^6)*B240^2-0.003114*$E$4*B240+0.2553*$E$4^2+(6.739/10^5)*B240^2*$E$4+0.01549*B240*$E$4^2-0.6876*$E$4^3-0.0002243*B240^2*$E$4^2-0.01762*B240*$E$4^3+0.9136*$E$4^4,-2.245+0.7376*B240+16.03*$E$4-0.02348*B240^2-4.596*B240*$E$4-44.2*$E$4^2+0.1212*B240^2*$E$4+10.5*B240*$E$4^2+59.23*$E$4^3-0.2047*B240^2*$E$4^2-10.43*B240*$E$4^3-38.59*$E$4^4+0.1132*B240^2*$E$4^3+3.82*B240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B240-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0.23005197199705396</v>
      </c>
      <c r="D240">
        <f t="shared" ref="D240:D303" si="110">IF($E$6&gt;0,IF(B240&gt;$E$7,"N/A",IF(B240&lt;12.6,IF($E$6&lt;0.45,-0.0009502+0.0001695*B240-0.001583*$E$6-(4.403/10^6)*B240^2-0.003114*$E$6*B240+0.2553*$E$6^2+(6.739/10^5)*B240^2*$E$6+0.01549*B240*$E$6^2-0.6876*$E$6^3-0.0002243*B240^2*$E$6^2-0.01762*B240*$E$6^3+0.9136*$E$6^4,-2.245+0.7376*B240+16.03*$E$6-0.02348*B240^2-4.596*B240*$E$6-44.2*$E$6^2+0.1212*B240^2*$E$6+10.5*B240*$E$6^2+59.23*$E$6^3-0.2047*B240^2*$E$6^2-10.43*B240*$E$6^3-38.59*$E$6^4+0.1132*B240^2*$E$6^3+3.82*B240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B240-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E240">
        <f t="shared" ref="E240:E303" si="111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B240/$E$5+(17.04116*$E$4^2.5+62.63268*$E$4^6.5+86.77444*$E$4^11-3.413124*$E$4^19+5.031012*$E$4^19.5)/(0.1209713+30.7257*$E$4^2+155.3054*$E$4^8.5+$E$4^18.5+0.8999767*$E$4^19.5)</f>
        <v>0.56716665298914248</v>
      </c>
      <c r="F240">
        <f t="shared" ref="F240:F303" si="112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B240/$E$7+(17.04116*$E$6^2.5+62.63268*$E$6^6.5+86.77444*$E$6^11-3.413124*$E$6^19+5.031012*$E$6^19.5)/(0.1209713+30.7257*$E$6^2+155.3054*$E$6^8.5+$E$6^18.5+0.8999767*$E$6^19.5),0)</f>
        <v>0</v>
      </c>
      <c r="G240">
        <f t="shared" ref="G240:G303" si="113">SQRT((33292900/(E240))*SQRT(C240))</f>
        <v>5306.1186759689244</v>
      </c>
      <c r="H240">
        <f t="shared" ref="H240:H303" si="114">IF($E$6&gt;0,SQRT((33292900/(F240))*SQRT(D240)),0)</f>
        <v>0</v>
      </c>
      <c r="I240">
        <f t="shared" ref="I240:I303" si="115">SQRT(IF(C240&gt;0,C240,C240)/((1+(1.77^2)*(0.000054471*(IF($K$4&gt;0,K$4,G240)-5780)+(1.5275/10^9)*((IF(K$4&gt;0,K$4,G240)-5780)^2)-(2.1709/10^12)*((IF(K$4&gt;0,K$4,G240)-5780)^3)-(3.8282/10^16)*((IF(K$4&gt;0,K$4,G240)-5780)^4)))*0.32)+IF(D240&gt;0,D240,D240)/((1+(1.77^2)*(0.000054471*(IF(K$6&gt;0,K$6,H240)-5780)+(1.5275/10^9)*((IF(K$6&gt;0,K$6,H240)-5780)^2)-(2.1709/10^12)*((IF(K$6&gt;0,K$6,H240)-5780)^3)-(3.8282/10^16)*((IF(K$6&gt;0,K$6,H240)-5780)^4)))*0.32))</f>
        <v>0.88356612017961467</v>
      </c>
      <c r="J240">
        <f t="shared" ref="J240:J303" si="116">IF(Q239=$P$4,J239,J239+IF(Q239&gt;$P$4,-1,1)*ABS(J239-J238)*IF(ABS(Q239-$P$4)&gt;ABS(Q238-$P$4),0.5,1))</f>
        <v>-10.64453125</v>
      </c>
      <c r="K240">
        <f t="shared" ref="K240:K303" si="117">IF(J240&gt;$E$5,"N/A",IF(J240&lt;12.6,IF($E$4&lt;0.45,-0.0009502+0.0001695*J240-0.001583*$E$4-(4.403/10^6)*J240^2-0.003114*$E$4*J240+0.2553*$E$4^2+(6.739/10^5)*J240^2*$E$4+0.01549*J240*$E$4^2-0.6876*$E$4^3-0.0002243*J240^2*$E$4^2-0.01762*J240*$E$4^3+0.9136*$E$4^4,-2.245+0.7376*J240+16.03*$E$4-0.02348*J240^2-4.596*J240*$E$4-44.2*$E$4^2+0.1212*J240^2*$E$4+10.5*J240*$E$4^2+59.23*$E$4^3-0.2047*J240^2*$E$4^2-10.43*J240*$E$4^3-38.59*$E$4^4+0.1132*J240^2*$E$4^3+3.82*J240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J240-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0.23005197199705396</v>
      </c>
      <c r="L240">
        <f t="shared" ref="L240:L303" si="118">IF($E$6&gt;0,IF(J240&gt;$E$7,"N/A",IF(J240&lt;12.6,IF($E$6&lt;0.45,-0.0009502+0.0001695*J240-0.001583*$E$6-(4.403/10^6)*J240^2-0.003114*$E$6*J240+0.2553*$E$6^2+(6.739/10^5)*J240^2*$E$6+0.01549*J240*$E$6^2-0.6876*$E$6^3-0.0002243*J240^2*$E$6^2-0.01762*J240*$E$6^3+0.9136*$E$6^4,-2.245+0.7376*J240+16.03*$E$6-0.02348*J240^2-4.596*J240*$E$6-44.2*$E$6^2+0.1212*J240^2*$E$6+10.5*J240*$E$6^2+59.23*$E$6^3-0.2047*J240^2*$E$6^2-10.43*J240*$E$6^3-38.59*$E$6^4+0.1132*J240^2*$E$6^3+3.82*J240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J240-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M240">
        <f t="shared" ref="M240:M303" si="119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J240/$E$5+(17.04116*$E$4^2.5+62.63268*$E$4^6.5+86.77444*$E$4^11-3.413124*$E$4^19+5.031012*$E$4^19.5)/(0.1209713+30.7257*$E$4^2+155.3054*$E$4^8.5+$E$4^18.5+0.8999767*$E$4^19.5)</f>
        <v>0.56716665298914248</v>
      </c>
      <c r="N240">
        <f t="shared" ref="N240:N303" si="120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J240/$E$7+(17.04116*$E$6^2.5+62.63268*$E$6^6.5+86.77444*$E$6^11-3.413124*$E$6^19+5.031012*$E$6^19.5)/(0.1209713+30.7257*$E$6^2+155.3054*$E$6^8.5+$E$6^18.5+0.8999767*$E$6^19.5),0)</f>
        <v>0</v>
      </c>
      <c r="O240">
        <f t="shared" ref="O240:O303" si="121">SQRT((33292900/(M240))*SQRT(K240))</f>
        <v>5306.1186759689244</v>
      </c>
      <c r="P240">
        <f t="shared" ref="P240:P303" si="122">IF($E$6&gt;0,SQRT((33292900/(N240))*SQRT(L240)),0)</f>
        <v>0</v>
      </c>
      <c r="Q240">
        <f t="shared" ref="Q240:Q303" si="123">SQRT(IF(K240&gt;0,K240,K240)/((1+(1.67^2)*(0.000059578*(IF(K$4&gt;0,K$4,O240)-5780)+(1.6707/10^9)*((IF(K$4&gt;0,K$4,O240)-5780)^2)-(3.0058/10^12)*((IF(K$4&gt;0,K$4,O240)-5780)^3)-(5.1925/10^16)*((IF(K$4&gt;0,K$4,O240)-5780)^4)))*0.36)+IF(L240&gt;0,L240,L240)/((1+(1.67^2)*(0.000059578*(IF(K$6&gt;0,K$6,P240)-5780)+(1.6707/10^9)*((IF(K$6&gt;0,K$6,P240)-5780)^2)-(3.0058/10^12)*((IF(K$6&gt;0,K$6,P240)-5780)^3)-(5.1925/10^16)*((IF(K$6&gt;0,K$6,P240)-5780)^4)))*0.36))</f>
        <v>0.83201486737036989</v>
      </c>
      <c r="R240">
        <f t="shared" ref="R240:R303" si="124">IF(Y239=$P$4,R239,R239+IF(Y239&gt;$P$4,-1,1)*ABS(R239-R238)*IF(ABS(Y239-$P$4)&gt;ABS(Y238-$P$4),0.5,1))</f>
        <v>16.122829886328507</v>
      </c>
      <c r="S240">
        <f t="shared" ref="S240:S303" si="125">IF(R240&gt;$E$5,"N/A",IF(R240&lt;12.6,IF($E$4&lt;0.45,-0.0009502+0.0001695*R240-0.001583*$E$4-(4.403/10^6)*R240^2-0.003114*$E$4*R240+0.2553*$E$4^2+(6.739/10^5)*R240^2*$E$4+0.01549*R240*$E$4^2-0.6876*$E$4^3-0.0002243*R240^2*$E$4^2-0.01762*R240*$E$4^3+0.9136*$E$4^4,-2.245+0.7376*R240+16.03*$E$4-0.02348*R240^2-4.596*R240*$E$4-44.2*$E$4^2+0.1212*R240^2*$E$4+10.5*R240*$E$4^2+59.23*$E$4^3-0.2047*R240^2*$E$4^2-10.43*R240*$E$4^3-38.59*$E$4^4+0.1132*R240^2*$E$4^3+3.82*R240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R240-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0.56273943275146476</v>
      </c>
      <c r="T240">
        <f t="shared" ref="T240:T303" si="126">IF($E$6&gt;0,IF(R240&gt;$E$7,"N/A",IF(R240&lt;12.6,IF($E$6&lt;0.45,-0.0009502+0.0001695*R240-0.001583*$E$6-(4.403/10^6)*R240^2-0.003114*$E$6*R240+0.2553*$E$6^2+(6.739/10^5)*R240^2*$E$6+0.01549*R240*$E$6^2-0.6876*$E$6^3-0.0002243*R240^2*$E$6^2-0.01762*R240*$E$6^3+0.9136*$E$6^4,-2.245+0.7376*R240+16.03*$E$6-0.02348*R240^2-4.596*R240*$E$6-44.2*$E$6^2+0.1212*R240^2*$E$6+10.5*R240*$E$6^2+59.23*$E$6^3-0.2047*R240^2*$E$6^2-10.43*R240*$E$6^3-38.59*$E$6^4+0.1132*R240^2*$E$6^3+3.82*R240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240-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240">
        <f t="shared" ref="U240:U303" si="127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240/$E$5+(17.04116*$E$4^2.5+62.63268*$E$4^6.5+86.77444*$E$4^11-3.413124*$E$4^19+5.031012*$E$4^19.5)/(0.1209713+30.7257*$E$4^2+155.3054*$E$4^8.5+$E$4^18.5+0.8999767*$E$4^19.5)</f>
        <v>1.0019206667370608</v>
      </c>
      <c r="V240">
        <f t="shared" ref="V240:V303" si="128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240/$E$7+(17.04116*$E$6^2.5+62.63268*$E$6^6.5+86.77444*$E$6^11-3.413124*$E$6^19+5.031012*$E$6^19.5)/(0.1209713+30.7257*$E$6^2+155.3054*$E$6^8.5+$E$6^18.5+0.8999767*$E$6^19.5),0)</f>
        <v>0</v>
      </c>
      <c r="W240">
        <f t="shared" ref="W240:W303" si="129">SQRT((33292900/(U240))*SQRT(S240))</f>
        <v>4992.7058829294283</v>
      </c>
      <c r="X240">
        <f t="shared" ref="X240:X303" si="130">IF($E$6&gt;0,SQRT((33292900/(V240))*SQRT(T240)),0)</f>
        <v>0</v>
      </c>
      <c r="Y240">
        <f t="shared" ref="Y240:Y303" si="131">SQRT(IF(S240&gt;0,S240,S240)/((1+(0.97^2)*(0.00012456*(IF($K$4&gt;0,$K$4,W240)-5780)+(1.4612/10^8)*((IF($K$4&gt;0,$K$4,W240)-5780)^2)-(7.6345/10^12)*((IF(K$4&gt;0,K$4,W240)-5780)^3)-(1.7511/10^15)*((IF(K$4&gt;0,K$4,W240)-5780)^4)))*1.06)+IF(T240&gt;0,T240,T240)/((1+(0.97^2)*(0.00012456*(IF(K$6&gt;0,K$6,X240)-5780)+(1.4612/10^8)*((IF(K$6&gt;0,K$6,X240)-5780)^2)-(7.6345/10^12)*((IF(K$6&gt;0,K$6,X240)-5780)^3)-(1.7511/10^15)*((IF(K$6&gt;0,K$6,X240)-5780)^4)))*1.06))</f>
        <v>0.76000000000000212</v>
      </c>
      <c r="Z240" t="e">
        <f t="shared" ref="Z240:Z303" si="132">IF(AG239=$P$4,Z239,Z239+IF(AG239&gt;$P$4,-1,1)*ABS(Z239-Z238)*IF(ABS(AG239-$P$4)&gt;ABS(AG238-$P$4),0.5,1))</f>
        <v>#VALUE!</v>
      </c>
      <c r="AA240" t="e">
        <f t="shared" ref="AA240:AA303" si="133">IF(Z240&gt;$E$5,"N/A",IF(Z240&lt;12.6,IF($E$4&lt;0.45,-0.0009502+0.0001695*Z240-0.001583*$E$4-(4.403/10^6)*Z240^2-0.003114*$E$4*Z240+0.2553*$E$4^2+(6.739/10^5)*Z240^2*$E$4+0.01549*Z240*$E$4^2-0.6876*$E$4^3-0.0002243*Z240^2*$E$4^2-0.01762*Z240*$E$4^3+0.9136*$E$4^4,-2.245+0.7376*Z240+16.03*$E$4-0.02348*Z240^2-4.596*Z240*$E$4-44.2*$E$4^2+0.1212*Z240^2*$E$4+10.5*Z240*$E$4^2+59.23*$E$4^3-0.2047*Z240^2*$E$4^2-10.43*Z240*$E$4^3-38.59*$E$4^4+0.1132*Z240^2*$E$4^3+3.82*Z240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Z240-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AB240">
        <f t="shared" ref="AB240:AB303" si="134">IF($E$6&gt;0,IF(Z240&gt;$E$7,"N/A",IF(Z240&lt;12.6,IF($E$6&lt;0.45,-0.0009502+0.0001695*Z240-0.001583*$E$6-(4.403/10^6)*Z240^2-0.003114*$E$6*Z240+0.2553*$E$6^2+(6.739/10^5)*Z240^2*$E$6+0.01549*Z240*$E$6^2-0.6876*$E$6^3-0.0002243*Z240^2*$E$6^2-0.01762*Z240*$E$6^3+0.9136*$E$6^4,-2.245+0.7376*Z240+16.03*$E$6-0.02348*Z240^2-4.596*Z240*$E$6-44.2*$E$6^2+0.1212*Z240^2*$E$6+10.5*Z240*$E$6^2+59.23*$E$6^3-0.2047*Z240^2*$E$6^2-10.43*Z240*$E$6^3-38.59*$E$6^4+0.1132*Z240^2*$E$6^3+3.82*Z240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Z240-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AC240" t="e">
        <f t="shared" ref="AC240:AC303" si="135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Z240/$E$5+(17.04116*$E$4^2.5+62.63268*$E$4^6.5+86.77444*$E$4^11-3.413124*$E$4^19+5.031012*$E$4^19.5)/(0.1209713+30.7257*$E$4^2+155.3054*$E$4^8.5+$E$4^18.5+0.8999767*$E$4^19.5)</f>
        <v>#VALUE!</v>
      </c>
      <c r="AD240">
        <f t="shared" ref="AD240:AD303" si="136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Z240/$E$7+(17.04116*$E$6^2.5+62.63268*$E$6^6.5+86.77444*$E$6^11-3.413124*$E$6^19+5.031012*$E$6^19.5)/(0.1209713+30.7257*$E$6^2+155.3054*$E$6^8.5+$E$6^18.5+0.8999767*$E$6^19.5),0)</f>
        <v>0</v>
      </c>
      <c r="AE240" t="e">
        <f t="shared" ref="AE240:AE303" si="137">SQRT((33292900/(AC240))*SQRT(AA240))</f>
        <v>#VALUE!</v>
      </c>
      <c r="AF240">
        <f t="shared" ref="AF240:AF303" si="138">IF($E$6&gt;0,SQRT((33292900/(AD240))*SQRT(AB240)),0)</f>
        <v>0</v>
      </c>
      <c r="AG240" t="e">
        <f t="shared" ref="AG240:AG303" si="139">SQRT(IF(AA240&gt;0,AA240,AA240)/((1+(0.75^2)*(0.00014335*(IF($K$4&gt;0,$K$4,$AE240)-5780)+(3.3954/10^9)*((IF($K$4&gt;0,$K$4,$AE240)-5780)^2)-(7.6364/10^12)*((IF($K$4&gt;0,$K$4,$AE240)-5780)^3)-(1.195/10^15)*((IF($K$4&gt;0,$K$4,$AE240)-5780)^4)))*1.78)+IF(AB240&gt;0,AB240,AB240)/((1+(0.75^2)*(0.00014335*(IF($K$6&gt;0,$K$6,$AF240)-5780)+(3.3954/10^9)*((IF($K$6&gt;0,$K$6,$AF240)-5780)^2)-(7.6364/10^12)*((IF($K$6&gt;0,$K$6,$AF240)-5780)^3)-(1.195/10^15)*((IF($K$6&gt;0,$K$6,$AF240)-5780)^4)))*1.78))</f>
        <v>#VALUE!</v>
      </c>
    </row>
    <row r="241" spans="2:33" x14ac:dyDescent="0.5">
      <c r="B241">
        <f t="shared" si="108"/>
        <v>-10.7509765625</v>
      </c>
      <c r="C241">
        <f t="shared" si="109"/>
        <v>0.23046674962921276</v>
      </c>
      <c r="D241">
        <f t="shared" si="110"/>
        <v>0</v>
      </c>
      <c r="E241">
        <f t="shared" si="111"/>
        <v>0.56543777405265228</v>
      </c>
      <c r="F241">
        <f t="shared" si="112"/>
        <v>0</v>
      </c>
      <c r="G241">
        <f t="shared" si="113"/>
        <v>5316.6181957519648</v>
      </c>
      <c r="H241">
        <f t="shared" si="114"/>
        <v>0</v>
      </c>
      <c r="I241">
        <f t="shared" si="115"/>
        <v>0.88354576594889656</v>
      </c>
      <c r="J241">
        <f t="shared" si="116"/>
        <v>-10.7509765625</v>
      </c>
      <c r="K241">
        <f t="shared" si="117"/>
        <v>0.23046674962921276</v>
      </c>
      <c r="L241">
        <f t="shared" si="118"/>
        <v>0</v>
      </c>
      <c r="M241">
        <f t="shared" si="119"/>
        <v>0.56543777405265228</v>
      </c>
      <c r="N241">
        <f t="shared" si="120"/>
        <v>0</v>
      </c>
      <c r="O241">
        <f t="shared" si="121"/>
        <v>5316.6181957519648</v>
      </c>
      <c r="P241">
        <f t="shared" si="122"/>
        <v>0</v>
      </c>
      <c r="Q241">
        <f t="shared" si="123"/>
        <v>0.83202268892516951</v>
      </c>
      <c r="R241">
        <f t="shared" si="124"/>
        <v>16.122829886328411</v>
      </c>
      <c r="S241">
        <f t="shared" si="125"/>
        <v>0.56273943275145955</v>
      </c>
      <c r="T241">
        <f t="shared" si="126"/>
        <v>0</v>
      </c>
      <c r="U241">
        <f t="shared" si="127"/>
        <v>1.0019206667370593</v>
      </c>
      <c r="V241">
        <f t="shared" si="128"/>
        <v>0</v>
      </c>
      <c r="W241">
        <f t="shared" si="129"/>
        <v>4992.705882929421</v>
      </c>
      <c r="X241">
        <f t="shared" si="130"/>
        <v>0</v>
      </c>
      <c r="Y241">
        <f t="shared" si="131"/>
        <v>0.75999999999999879</v>
      </c>
      <c r="Z241" t="e">
        <f t="shared" si="132"/>
        <v>#VALUE!</v>
      </c>
      <c r="AA241" t="e">
        <f t="shared" si="133"/>
        <v>#VALUE!</v>
      </c>
      <c r="AB241">
        <f t="shared" si="134"/>
        <v>0</v>
      </c>
      <c r="AC241" t="e">
        <f t="shared" si="135"/>
        <v>#VALUE!</v>
      </c>
      <c r="AD241">
        <f t="shared" si="136"/>
        <v>0</v>
      </c>
      <c r="AE241" t="e">
        <f t="shared" si="137"/>
        <v>#VALUE!</v>
      </c>
      <c r="AF241">
        <f t="shared" si="138"/>
        <v>0</v>
      </c>
      <c r="AG241" t="e">
        <f t="shared" si="139"/>
        <v>#VALUE!</v>
      </c>
    </row>
    <row r="242" spans="2:33" x14ac:dyDescent="0.5">
      <c r="B242">
        <f t="shared" si="108"/>
        <v>-10.857421875</v>
      </c>
      <c r="C242">
        <f t="shared" si="109"/>
        <v>0.23089128064573305</v>
      </c>
      <c r="D242">
        <f t="shared" si="110"/>
        <v>0</v>
      </c>
      <c r="E242">
        <f t="shared" si="111"/>
        <v>0.56370889511616196</v>
      </c>
      <c r="F242">
        <f t="shared" si="112"/>
        <v>0</v>
      </c>
      <c r="G242">
        <f t="shared" si="113"/>
        <v>5327.2153387681728</v>
      </c>
      <c r="H242">
        <f t="shared" si="114"/>
        <v>0</v>
      </c>
      <c r="I242">
        <f t="shared" si="115"/>
        <v>0.88353522418278552</v>
      </c>
      <c r="J242">
        <f t="shared" si="116"/>
        <v>-10.80419921875</v>
      </c>
      <c r="K242">
        <f t="shared" si="117"/>
        <v>0.23067779596440818</v>
      </c>
      <c r="L242">
        <f t="shared" si="118"/>
        <v>0</v>
      </c>
      <c r="M242">
        <f t="shared" si="119"/>
        <v>0.56457333458440706</v>
      </c>
      <c r="N242">
        <f t="shared" si="120"/>
        <v>0</v>
      </c>
      <c r="O242">
        <f t="shared" si="121"/>
        <v>5321.904541928533</v>
      </c>
      <c r="P242">
        <f t="shared" si="122"/>
        <v>0</v>
      </c>
      <c r="Q242">
        <f t="shared" si="123"/>
        <v>0.83203006301412541</v>
      </c>
      <c r="R242">
        <f t="shared" si="124"/>
        <v>16.122829886328507</v>
      </c>
      <c r="S242">
        <f t="shared" si="125"/>
        <v>0.56273943275146476</v>
      </c>
      <c r="T242">
        <f t="shared" si="126"/>
        <v>0</v>
      </c>
      <c r="U242">
        <f t="shared" si="127"/>
        <v>1.0019206667370608</v>
      </c>
      <c r="V242">
        <f t="shared" si="128"/>
        <v>0</v>
      </c>
      <c r="W242">
        <f t="shared" si="129"/>
        <v>4992.7058829294283</v>
      </c>
      <c r="X242">
        <f t="shared" si="130"/>
        <v>0</v>
      </c>
      <c r="Y242">
        <f t="shared" si="131"/>
        <v>0.76000000000000212</v>
      </c>
      <c r="Z242" t="e">
        <f t="shared" si="132"/>
        <v>#VALUE!</v>
      </c>
      <c r="AA242" t="e">
        <f t="shared" si="133"/>
        <v>#VALUE!</v>
      </c>
      <c r="AB242">
        <f t="shared" si="134"/>
        <v>0</v>
      </c>
      <c r="AC242" t="e">
        <f t="shared" si="135"/>
        <v>#VALUE!</v>
      </c>
      <c r="AD242">
        <f t="shared" si="136"/>
        <v>0</v>
      </c>
      <c r="AE242" t="e">
        <f t="shared" si="137"/>
        <v>#VALUE!</v>
      </c>
      <c r="AF242">
        <f t="shared" si="138"/>
        <v>0</v>
      </c>
      <c r="AG242" t="e">
        <f t="shared" si="139"/>
        <v>#VALUE!</v>
      </c>
    </row>
    <row r="243" spans="2:33" x14ac:dyDescent="0.5">
      <c r="B243">
        <f t="shared" si="108"/>
        <v>-10.9638671875</v>
      </c>
      <c r="C243">
        <f t="shared" si="109"/>
        <v>0.23132556504668234</v>
      </c>
      <c r="D243">
        <f t="shared" si="110"/>
        <v>0</v>
      </c>
      <c r="E243">
        <f t="shared" si="111"/>
        <v>0.56198001617967175</v>
      </c>
      <c r="F243">
        <f t="shared" si="112"/>
        <v>0</v>
      </c>
      <c r="G243">
        <f t="shared" si="113"/>
        <v>5337.9104640657688</v>
      </c>
      <c r="H243">
        <f t="shared" si="114"/>
        <v>0</v>
      </c>
      <c r="I243">
        <f t="shared" si="115"/>
        <v>0.88353439156040814</v>
      </c>
      <c r="J243">
        <f t="shared" si="116"/>
        <v>-10.830810546875</v>
      </c>
      <c r="K243">
        <f t="shared" si="117"/>
        <v>0.23078423351182398</v>
      </c>
      <c r="L243">
        <f t="shared" si="118"/>
        <v>0</v>
      </c>
      <c r="M243">
        <f t="shared" si="119"/>
        <v>0.56414111485028451</v>
      </c>
      <c r="N243">
        <f t="shared" si="120"/>
        <v>0</v>
      </c>
      <c r="O243">
        <f t="shared" si="121"/>
        <v>5324.5568812103356</v>
      </c>
      <c r="P243">
        <f t="shared" si="122"/>
        <v>0</v>
      </c>
      <c r="Q243">
        <f t="shared" si="123"/>
        <v>0.83203461051921868</v>
      </c>
      <c r="R243">
        <f t="shared" si="124"/>
        <v>16.122829886328461</v>
      </c>
      <c r="S243">
        <f t="shared" si="125"/>
        <v>0.56273943275146232</v>
      </c>
      <c r="T243">
        <f t="shared" si="126"/>
        <v>0</v>
      </c>
      <c r="U243">
        <f t="shared" si="127"/>
        <v>1.0019206667370602</v>
      </c>
      <c r="V243">
        <f t="shared" si="128"/>
        <v>0</v>
      </c>
      <c r="W243">
        <f t="shared" si="129"/>
        <v>4992.7058829294247</v>
      </c>
      <c r="X243">
        <f t="shared" si="130"/>
        <v>0</v>
      </c>
      <c r="Y243">
        <f t="shared" si="131"/>
        <v>0.76000000000000056</v>
      </c>
      <c r="Z243" t="e">
        <f t="shared" si="132"/>
        <v>#VALUE!</v>
      </c>
      <c r="AA243" t="e">
        <f t="shared" si="133"/>
        <v>#VALUE!</v>
      </c>
      <c r="AB243">
        <f t="shared" si="134"/>
        <v>0</v>
      </c>
      <c r="AC243" t="e">
        <f t="shared" si="135"/>
        <v>#VALUE!</v>
      </c>
      <c r="AD243">
        <f t="shared" si="136"/>
        <v>0</v>
      </c>
      <c r="AE243" t="e">
        <f t="shared" si="137"/>
        <v>#VALUE!</v>
      </c>
      <c r="AF243">
        <f t="shared" si="138"/>
        <v>0</v>
      </c>
      <c r="AG243" t="e">
        <f t="shared" si="139"/>
        <v>#VALUE!</v>
      </c>
    </row>
    <row r="244" spans="2:33" x14ac:dyDescent="0.5">
      <c r="B244">
        <f t="shared" si="108"/>
        <v>-11.0703125</v>
      </c>
      <c r="C244">
        <f t="shared" si="109"/>
        <v>0.2317696028320233</v>
      </c>
      <c r="D244">
        <f t="shared" si="110"/>
        <v>0</v>
      </c>
      <c r="E244">
        <f t="shared" si="111"/>
        <v>0.56025113724318143</v>
      </c>
      <c r="F244">
        <f t="shared" si="112"/>
        <v>0</v>
      </c>
      <c r="G244">
        <f t="shared" si="113"/>
        <v>5348.7039313096429</v>
      </c>
      <c r="H244">
        <f t="shared" si="114"/>
        <v>0</v>
      </c>
      <c r="I244">
        <f t="shared" si="115"/>
        <v>0.88354316451797599</v>
      </c>
      <c r="J244">
        <f t="shared" si="116"/>
        <v>-10.8441162109375</v>
      </c>
      <c r="K244">
        <f t="shared" si="117"/>
        <v>0.23083768088046686</v>
      </c>
      <c r="L244">
        <f t="shared" si="118"/>
        <v>0</v>
      </c>
      <c r="M244">
        <f t="shared" si="119"/>
        <v>0.56392500498322329</v>
      </c>
      <c r="N244">
        <f t="shared" si="120"/>
        <v>0</v>
      </c>
      <c r="O244">
        <f t="shared" si="121"/>
        <v>5325.8853448539703</v>
      </c>
      <c r="P244">
        <f t="shared" si="122"/>
        <v>0</v>
      </c>
      <c r="Q244">
        <f t="shared" si="123"/>
        <v>0.83203709871561782</v>
      </c>
      <c r="R244">
        <f t="shared" si="124"/>
        <v>16.122829886328415</v>
      </c>
      <c r="S244">
        <f t="shared" si="125"/>
        <v>0.56273943275145977</v>
      </c>
      <c r="T244">
        <f t="shared" si="126"/>
        <v>0</v>
      </c>
      <c r="U244">
        <f t="shared" si="127"/>
        <v>1.0019206667370593</v>
      </c>
      <c r="V244">
        <f t="shared" si="128"/>
        <v>0</v>
      </c>
      <c r="W244">
        <f t="shared" si="129"/>
        <v>4992.705882929421</v>
      </c>
      <c r="X244">
        <f t="shared" si="130"/>
        <v>0</v>
      </c>
      <c r="Y244">
        <f t="shared" si="131"/>
        <v>0.75999999999999901</v>
      </c>
      <c r="Z244" t="e">
        <f t="shared" si="132"/>
        <v>#VALUE!</v>
      </c>
      <c r="AA244" t="e">
        <f t="shared" si="133"/>
        <v>#VALUE!</v>
      </c>
      <c r="AB244">
        <f t="shared" si="134"/>
        <v>0</v>
      </c>
      <c r="AC244" t="e">
        <f t="shared" si="135"/>
        <v>#VALUE!</v>
      </c>
      <c r="AD244">
        <f t="shared" si="136"/>
        <v>0</v>
      </c>
      <c r="AE244" t="e">
        <f t="shared" si="137"/>
        <v>#VALUE!</v>
      </c>
      <c r="AF244">
        <f t="shared" si="138"/>
        <v>0</v>
      </c>
      <c r="AG244" t="e">
        <f t="shared" si="139"/>
        <v>#VALUE!</v>
      </c>
    </row>
    <row r="245" spans="2:33" x14ac:dyDescent="0.5">
      <c r="B245">
        <f t="shared" si="108"/>
        <v>-11.12353515625</v>
      </c>
      <c r="C245">
        <f t="shared" si="109"/>
        <v>0.23199527924383023</v>
      </c>
      <c r="D245">
        <f t="shared" si="110"/>
        <v>0</v>
      </c>
      <c r="E245">
        <f t="shared" si="111"/>
        <v>0.55938669777493633</v>
      </c>
      <c r="F245">
        <f t="shared" si="112"/>
        <v>0</v>
      </c>
      <c r="G245">
        <f t="shared" si="113"/>
        <v>5354.1376557521226</v>
      </c>
      <c r="H245">
        <f t="shared" si="114"/>
        <v>0</v>
      </c>
      <c r="I245">
        <f t="shared" si="115"/>
        <v>0.88355112067153152</v>
      </c>
      <c r="J245">
        <f t="shared" si="116"/>
        <v>-10.85076904296875</v>
      </c>
      <c r="K245">
        <f t="shared" si="117"/>
        <v>0.23086446171352382</v>
      </c>
      <c r="L245">
        <f t="shared" si="118"/>
        <v>0</v>
      </c>
      <c r="M245">
        <f t="shared" si="119"/>
        <v>0.56381695004969257</v>
      </c>
      <c r="N245">
        <f t="shared" si="120"/>
        <v>0</v>
      </c>
      <c r="O245">
        <f t="shared" si="121"/>
        <v>5326.5501504834065</v>
      </c>
      <c r="P245">
        <f t="shared" si="122"/>
        <v>0</v>
      </c>
      <c r="Q245">
        <f t="shared" si="123"/>
        <v>0.83203839634085552</v>
      </c>
      <c r="R245">
        <f t="shared" si="124"/>
        <v>16.122829886328439</v>
      </c>
      <c r="S245">
        <f t="shared" si="125"/>
        <v>0.5627394327514611</v>
      </c>
      <c r="T245">
        <f t="shared" si="126"/>
        <v>0</v>
      </c>
      <c r="U245">
        <f t="shared" si="127"/>
        <v>1.0019206667370597</v>
      </c>
      <c r="V245">
        <f t="shared" si="128"/>
        <v>0</v>
      </c>
      <c r="W245">
        <f t="shared" si="129"/>
        <v>4992.7058829294228</v>
      </c>
      <c r="X245">
        <f t="shared" si="130"/>
        <v>0</v>
      </c>
      <c r="Y245">
        <f t="shared" si="131"/>
        <v>0.7599999999999999</v>
      </c>
      <c r="Z245" t="e">
        <f t="shared" si="132"/>
        <v>#VALUE!</v>
      </c>
      <c r="AA245" t="e">
        <f t="shared" si="133"/>
        <v>#VALUE!</v>
      </c>
      <c r="AB245">
        <f t="shared" si="134"/>
        <v>0</v>
      </c>
      <c r="AC245" t="e">
        <f t="shared" si="135"/>
        <v>#VALUE!</v>
      </c>
      <c r="AD245">
        <f t="shared" si="136"/>
        <v>0</v>
      </c>
      <c r="AE245" t="e">
        <f t="shared" si="137"/>
        <v>#VALUE!</v>
      </c>
      <c r="AF245">
        <f t="shared" si="138"/>
        <v>0</v>
      </c>
      <c r="AG245" t="e">
        <f t="shared" si="139"/>
        <v>#VALUE!</v>
      </c>
    </row>
    <row r="246" spans="2:33" x14ac:dyDescent="0.5">
      <c r="B246">
        <f t="shared" si="108"/>
        <v>-11.150146484375</v>
      </c>
      <c r="C246">
        <f t="shared" si="109"/>
        <v>0.23210903182953491</v>
      </c>
      <c r="D246">
        <f t="shared" si="110"/>
        <v>0</v>
      </c>
      <c r="E246">
        <f t="shared" si="111"/>
        <v>0.55895447804081377</v>
      </c>
      <c r="F246">
        <f t="shared" si="112"/>
        <v>0</v>
      </c>
      <c r="G246">
        <f t="shared" si="113"/>
        <v>5356.8637854119434</v>
      </c>
      <c r="H246">
        <f t="shared" si="114"/>
        <v>0</v>
      </c>
      <c r="I246">
        <f t="shared" si="115"/>
        <v>0.88355598548793735</v>
      </c>
      <c r="J246">
        <f t="shared" si="116"/>
        <v>-10.854095458984375</v>
      </c>
      <c r="K246">
        <f t="shared" si="117"/>
        <v>0.23087786641723884</v>
      </c>
      <c r="L246">
        <f t="shared" si="118"/>
        <v>0</v>
      </c>
      <c r="M246">
        <f t="shared" si="119"/>
        <v>0.56376292258292726</v>
      </c>
      <c r="N246">
        <f t="shared" si="120"/>
        <v>0</v>
      </c>
      <c r="O246">
        <f t="shared" si="121"/>
        <v>5326.8826967884161</v>
      </c>
      <c r="P246">
        <f t="shared" si="122"/>
        <v>0</v>
      </c>
      <c r="Q246">
        <f t="shared" si="123"/>
        <v>0.8320390585247458</v>
      </c>
      <c r="R246">
        <f t="shared" si="124"/>
        <v>16.122829886328439</v>
      </c>
      <c r="S246">
        <f t="shared" si="125"/>
        <v>0.5627394327514611</v>
      </c>
      <c r="T246">
        <f t="shared" si="126"/>
        <v>0</v>
      </c>
      <c r="U246">
        <f t="shared" si="127"/>
        <v>1.0019206667370597</v>
      </c>
      <c r="V246">
        <f t="shared" si="128"/>
        <v>0</v>
      </c>
      <c r="W246">
        <f t="shared" si="129"/>
        <v>4992.7058829294228</v>
      </c>
      <c r="X246">
        <f t="shared" si="130"/>
        <v>0</v>
      </c>
      <c r="Y246">
        <f t="shared" si="131"/>
        <v>0.7599999999999999</v>
      </c>
      <c r="Z246" t="e">
        <f t="shared" si="132"/>
        <v>#VALUE!</v>
      </c>
      <c r="AA246" t="e">
        <f t="shared" si="133"/>
        <v>#VALUE!</v>
      </c>
      <c r="AB246">
        <f t="shared" si="134"/>
        <v>0</v>
      </c>
      <c r="AC246" t="e">
        <f t="shared" si="135"/>
        <v>#VALUE!</v>
      </c>
      <c r="AD246">
        <f t="shared" si="136"/>
        <v>0</v>
      </c>
      <c r="AE246" t="e">
        <f t="shared" si="137"/>
        <v>#VALUE!</v>
      </c>
      <c r="AF246">
        <f t="shared" si="138"/>
        <v>0</v>
      </c>
      <c r="AG246" t="e">
        <f t="shared" si="139"/>
        <v>#VALUE!</v>
      </c>
    </row>
    <row r="247" spans="2:33" x14ac:dyDescent="0.5">
      <c r="B247">
        <f t="shared" si="108"/>
        <v>-11.1634521484375</v>
      </c>
      <c r="C247">
        <f t="shared" si="109"/>
        <v>0.23216613671733821</v>
      </c>
      <c r="D247">
        <f t="shared" si="110"/>
        <v>0</v>
      </c>
      <c r="E247">
        <f t="shared" si="111"/>
        <v>0.55873836817375244</v>
      </c>
      <c r="F247">
        <f t="shared" si="112"/>
        <v>0</v>
      </c>
      <c r="G247">
        <f t="shared" si="113"/>
        <v>5358.22916957093</v>
      </c>
      <c r="H247">
        <f t="shared" si="114"/>
        <v>0</v>
      </c>
      <c r="I247">
        <f t="shared" si="115"/>
        <v>0.88355863887074604</v>
      </c>
      <c r="J247">
        <f t="shared" si="116"/>
        <v>-10.855758666992188</v>
      </c>
      <c r="K247">
        <f t="shared" si="117"/>
        <v>0.23088457234088811</v>
      </c>
      <c r="L247">
        <f t="shared" si="118"/>
        <v>0</v>
      </c>
      <c r="M247">
        <f t="shared" si="119"/>
        <v>0.56373590884954461</v>
      </c>
      <c r="N247">
        <f t="shared" si="120"/>
        <v>0</v>
      </c>
      <c r="O247">
        <f t="shared" si="121"/>
        <v>5327.0490058182631</v>
      </c>
      <c r="P247">
        <f t="shared" si="122"/>
        <v>0</v>
      </c>
      <c r="Q247">
        <f t="shared" si="123"/>
        <v>0.83203939295819029</v>
      </c>
      <c r="R247">
        <f t="shared" si="124"/>
        <v>16.122829886328439</v>
      </c>
      <c r="S247">
        <f t="shared" si="125"/>
        <v>0.5627394327514611</v>
      </c>
      <c r="T247">
        <f t="shared" si="126"/>
        <v>0</v>
      </c>
      <c r="U247">
        <f t="shared" si="127"/>
        <v>1.0019206667370597</v>
      </c>
      <c r="V247">
        <f t="shared" si="128"/>
        <v>0</v>
      </c>
      <c r="W247">
        <f t="shared" si="129"/>
        <v>4992.7058829294228</v>
      </c>
      <c r="X247">
        <f t="shared" si="130"/>
        <v>0</v>
      </c>
      <c r="Y247">
        <f t="shared" si="131"/>
        <v>0.7599999999999999</v>
      </c>
      <c r="Z247" t="e">
        <f t="shared" si="132"/>
        <v>#VALUE!</v>
      </c>
      <c r="AA247" t="e">
        <f t="shared" si="133"/>
        <v>#VALUE!</v>
      </c>
      <c r="AB247">
        <f t="shared" si="134"/>
        <v>0</v>
      </c>
      <c r="AC247" t="e">
        <f t="shared" si="135"/>
        <v>#VALUE!</v>
      </c>
      <c r="AD247">
        <f t="shared" si="136"/>
        <v>0</v>
      </c>
      <c r="AE247" t="e">
        <f t="shared" si="137"/>
        <v>#VALUE!</v>
      </c>
      <c r="AF247">
        <f t="shared" si="138"/>
        <v>0</v>
      </c>
      <c r="AG247" t="e">
        <f t="shared" si="139"/>
        <v>#VALUE!</v>
      </c>
    </row>
    <row r="248" spans="2:33" x14ac:dyDescent="0.5">
      <c r="B248">
        <f t="shared" si="108"/>
        <v>-11.17010498046875</v>
      </c>
      <c r="C248">
        <f t="shared" si="109"/>
        <v>0.23219474630998338</v>
      </c>
      <c r="D248">
        <f t="shared" si="110"/>
        <v>0</v>
      </c>
      <c r="E248">
        <f t="shared" si="111"/>
        <v>0.55863031324022183</v>
      </c>
      <c r="F248">
        <f t="shared" si="112"/>
        <v>0</v>
      </c>
      <c r="G248">
        <f t="shared" si="113"/>
        <v>5358.9124417915846</v>
      </c>
      <c r="H248">
        <f t="shared" si="114"/>
        <v>0</v>
      </c>
      <c r="I248">
        <f t="shared" si="115"/>
        <v>0.88356002071700046</v>
      </c>
      <c r="J248">
        <f t="shared" si="116"/>
        <v>-10.856590270996094</v>
      </c>
      <c r="K248">
        <f t="shared" si="117"/>
        <v>0.23088792619567133</v>
      </c>
      <c r="L248">
        <f t="shared" si="118"/>
        <v>0</v>
      </c>
      <c r="M248">
        <f t="shared" si="119"/>
        <v>0.56372240198285328</v>
      </c>
      <c r="N248">
        <f t="shared" si="120"/>
        <v>0</v>
      </c>
      <c r="O248">
        <f t="shared" si="121"/>
        <v>5327.1321693031841</v>
      </c>
      <c r="P248">
        <f t="shared" si="122"/>
        <v>0</v>
      </c>
      <c r="Q248">
        <f t="shared" si="123"/>
        <v>0.83203956101013832</v>
      </c>
      <c r="R248">
        <f t="shared" si="124"/>
        <v>16.122829886328439</v>
      </c>
      <c r="S248">
        <f t="shared" si="125"/>
        <v>0.5627394327514611</v>
      </c>
      <c r="T248">
        <f t="shared" si="126"/>
        <v>0</v>
      </c>
      <c r="U248">
        <f t="shared" si="127"/>
        <v>1.0019206667370597</v>
      </c>
      <c r="V248">
        <f t="shared" si="128"/>
        <v>0</v>
      </c>
      <c r="W248">
        <f t="shared" si="129"/>
        <v>4992.7058829294228</v>
      </c>
      <c r="X248">
        <f t="shared" si="130"/>
        <v>0</v>
      </c>
      <c r="Y248">
        <f t="shared" si="131"/>
        <v>0.7599999999999999</v>
      </c>
      <c r="Z248" t="e">
        <f t="shared" si="132"/>
        <v>#VALUE!</v>
      </c>
      <c r="AA248" t="e">
        <f t="shared" si="133"/>
        <v>#VALUE!</v>
      </c>
      <c r="AB248">
        <f t="shared" si="134"/>
        <v>0</v>
      </c>
      <c r="AC248" t="e">
        <f t="shared" si="135"/>
        <v>#VALUE!</v>
      </c>
      <c r="AD248">
        <f t="shared" si="136"/>
        <v>0</v>
      </c>
      <c r="AE248" t="e">
        <f t="shared" si="137"/>
        <v>#VALUE!</v>
      </c>
      <c r="AF248">
        <f t="shared" si="138"/>
        <v>0</v>
      </c>
      <c r="AG248" t="e">
        <f t="shared" si="139"/>
        <v>#VALUE!</v>
      </c>
    </row>
    <row r="249" spans="2:33" x14ac:dyDescent="0.5">
      <c r="B249">
        <f t="shared" si="108"/>
        <v>-11.173431396484375</v>
      </c>
      <c r="C249">
        <f t="shared" si="109"/>
        <v>0.23220906539347386</v>
      </c>
      <c r="D249">
        <f t="shared" si="110"/>
        <v>0</v>
      </c>
      <c r="E249">
        <f t="shared" si="111"/>
        <v>0.55857628577345653</v>
      </c>
      <c r="F249">
        <f t="shared" si="112"/>
        <v>0</v>
      </c>
      <c r="G249">
        <f t="shared" si="113"/>
        <v>5359.2542229757173</v>
      </c>
      <c r="H249">
        <f t="shared" si="114"/>
        <v>0</v>
      </c>
      <c r="I249">
        <f t="shared" si="115"/>
        <v>0.88356072541771147</v>
      </c>
      <c r="J249">
        <f t="shared" si="116"/>
        <v>-10.857006072998047</v>
      </c>
      <c r="K249">
        <f t="shared" si="117"/>
        <v>0.23088960334629238</v>
      </c>
      <c r="L249">
        <f t="shared" si="118"/>
        <v>0</v>
      </c>
      <c r="M249">
        <f t="shared" si="119"/>
        <v>0.56371564854950762</v>
      </c>
      <c r="N249">
        <f t="shared" si="120"/>
        <v>0</v>
      </c>
      <c r="O249">
        <f t="shared" si="121"/>
        <v>5327.1737532881589</v>
      </c>
      <c r="P249">
        <f t="shared" si="122"/>
        <v>0</v>
      </c>
      <c r="Q249">
        <f t="shared" si="123"/>
        <v>0.83203964524488416</v>
      </c>
      <c r="R249">
        <f t="shared" si="124"/>
        <v>16.122829886328439</v>
      </c>
      <c r="S249">
        <f t="shared" si="125"/>
        <v>0.5627394327514611</v>
      </c>
      <c r="T249">
        <f t="shared" si="126"/>
        <v>0</v>
      </c>
      <c r="U249">
        <f t="shared" si="127"/>
        <v>1.0019206667370597</v>
      </c>
      <c r="V249">
        <f t="shared" si="128"/>
        <v>0</v>
      </c>
      <c r="W249">
        <f t="shared" si="129"/>
        <v>4992.7058829294228</v>
      </c>
      <c r="X249">
        <f t="shared" si="130"/>
        <v>0</v>
      </c>
      <c r="Y249">
        <f t="shared" si="131"/>
        <v>0.7599999999999999</v>
      </c>
      <c r="Z249" t="e">
        <f t="shared" si="132"/>
        <v>#VALUE!</v>
      </c>
      <c r="AA249" t="e">
        <f t="shared" si="133"/>
        <v>#VALUE!</v>
      </c>
      <c r="AB249">
        <f t="shared" si="134"/>
        <v>0</v>
      </c>
      <c r="AC249" t="e">
        <f t="shared" si="135"/>
        <v>#VALUE!</v>
      </c>
      <c r="AD249">
        <f t="shared" si="136"/>
        <v>0</v>
      </c>
      <c r="AE249" t="e">
        <f t="shared" si="137"/>
        <v>#VALUE!</v>
      </c>
      <c r="AF249">
        <f t="shared" si="138"/>
        <v>0</v>
      </c>
      <c r="AG249" t="e">
        <f t="shared" si="139"/>
        <v>#VALUE!</v>
      </c>
    </row>
    <row r="250" spans="2:33" x14ac:dyDescent="0.5">
      <c r="B250">
        <f t="shared" si="108"/>
        <v>-11.175094604492188</v>
      </c>
      <c r="C250">
        <f t="shared" si="109"/>
        <v>0.23221622850700907</v>
      </c>
      <c r="D250">
        <f t="shared" si="110"/>
        <v>0</v>
      </c>
      <c r="E250">
        <f t="shared" si="111"/>
        <v>0.55854927204007387</v>
      </c>
      <c r="F250">
        <f t="shared" si="112"/>
        <v>0</v>
      </c>
      <c r="G250">
        <f t="shared" si="113"/>
        <v>5359.4251498410522</v>
      </c>
      <c r="H250">
        <f t="shared" si="114"/>
        <v>0</v>
      </c>
      <c r="I250">
        <f t="shared" si="115"/>
        <v>0.88356108121107224</v>
      </c>
      <c r="J250">
        <f t="shared" si="116"/>
        <v>-10.857213973999023</v>
      </c>
      <c r="K250">
        <f t="shared" si="117"/>
        <v>0.23089044197740716</v>
      </c>
      <c r="L250">
        <f t="shared" si="118"/>
        <v>0</v>
      </c>
      <c r="M250">
        <f t="shared" si="119"/>
        <v>0.56371227183283479</v>
      </c>
      <c r="N250">
        <f t="shared" si="120"/>
        <v>0</v>
      </c>
      <c r="O250">
        <f t="shared" si="121"/>
        <v>5327.1945458412665</v>
      </c>
      <c r="P250">
        <f t="shared" si="122"/>
        <v>0</v>
      </c>
      <c r="Q250">
        <f t="shared" si="123"/>
        <v>0.83203968741444301</v>
      </c>
      <c r="R250">
        <f t="shared" si="124"/>
        <v>16.122829886328439</v>
      </c>
      <c r="S250">
        <f t="shared" si="125"/>
        <v>0.5627394327514611</v>
      </c>
      <c r="T250">
        <f t="shared" si="126"/>
        <v>0</v>
      </c>
      <c r="U250">
        <f t="shared" si="127"/>
        <v>1.0019206667370597</v>
      </c>
      <c r="V250">
        <f t="shared" si="128"/>
        <v>0</v>
      </c>
      <c r="W250">
        <f t="shared" si="129"/>
        <v>4992.7058829294228</v>
      </c>
      <c r="X250">
        <f t="shared" si="130"/>
        <v>0</v>
      </c>
      <c r="Y250">
        <f t="shared" si="131"/>
        <v>0.7599999999999999</v>
      </c>
      <c r="Z250" t="e">
        <f t="shared" si="132"/>
        <v>#VALUE!</v>
      </c>
      <c r="AA250" t="e">
        <f t="shared" si="133"/>
        <v>#VALUE!</v>
      </c>
      <c r="AB250">
        <f t="shared" si="134"/>
        <v>0</v>
      </c>
      <c r="AC250" t="e">
        <f t="shared" si="135"/>
        <v>#VALUE!</v>
      </c>
      <c r="AD250">
        <f t="shared" si="136"/>
        <v>0</v>
      </c>
      <c r="AE250" t="e">
        <f t="shared" si="137"/>
        <v>#VALUE!</v>
      </c>
      <c r="AF250">
        <f t="shared" si="138"/>
        <v>0</v>
      </c>
      <c r="AG250" t="e">
        <f t="shared" si="139"/>
        <v>#VALUE!</v>
      </c>
    </row>
    <row r="251" spans="2:33" x14ac:dyDescent="0.5">
      <c r="B251">
        <f t="shared" si="108"/>
        <v>-11.175926208496094</v>
      </c>
      <c r="C251">
        <f t="shared" si="109"/>
        <v>0.23221981095673971</v>
      </c>
      <c r="D251">
        <f t="shared" si="110"/>
        <v>0</v>
      </c>
      <c r="E251">
        <f t="shared" si="111"/>
        <v>0.55853576517338255</v>
      </c>
      <c r="F251">
        <f t="shared" si="112"/>
        <v>0</v>
      </c>
      <c r="G251">
        <f t="shared" si="113"/>
        <v>5359.5106223427301</v>
      </c>
      <c r="H251">
        <f t="shared" si="114"/>
        <v>0</v>
      </c>
      <c r="I251">
        <f t="shared" si="115"/>
        <v>0.883561259968353</v>
      </c>
      <c r="J251">
        <f t="shared" si="116"/>
        <v>-10.857317924499512</v>
      </c>
      <c r="K251">
        <f t="shared" si="117"/>
        <v>0.23089086130692227</v>
      </c>
      <c r="L251">
        <f t="shared" si="118"/>
        <v>0</v>
      </c>
      <c r="M251">
        <f t="shared" si="119"/>
        <v>0.56371058347449843</v>
      </c>
      <c r="N251">
        <f t="shared" si="120"/>
        <v>0</v>
      </c>
      <c r="O251">
        <f t="shared" si="121"/>
        <v>5327.2049422580149</v>
      </c>
      <c r="P251">
        <f t="shared" si="122"/>
        <v>0</v>
      </c>
      <c r="Q251">
        <f t="shared" si="123"/>
        <v>0.83203970851227804</v>
      </c>
      <c r="R251">
        <f t="shared" si="124"/>
        <v>16.122829886328439</v>
      </c>
      <c r="S251">
        <f t="shared" si="125"/>
        <v>0.5627394327514611</v>
      </c>
      <c r="T251">
        <f t="shared" si="126"/>
        <v>0</v>
      </c>
      <c r="U251">
        <f t="shared" si="127"/>
        <v>1.0019206667370597</v>
      </c>
      <c r="V251">
        <f t="shared" si="128"/>
        <v>0</v>
      </c>
      <c r="W251">
        <f t="shared" si="129"/>
        <v>4992.7058829294228</v>
      </c>
      <c r="X251">
        <f t="shared" si="130"/>
        <v>0</v>
      </c>
      <c r="Y251">
        <f t="shared" si="131"/>
        <v>0.7599999999999999</v>
      </c>
      <c r="Z251" t="e">
        <f t="shared" si="132"/>
        <v>#VALUE!</v>
      </c>
      <c r="AA251" t="e">
        <f t="shared" si="133"/>
        <v>#VALUE!</v>
      </c>
      <c r="AB251">
        <f t="shared" si="134"/>
        <v>0</v>
      </c>
      <c r="AC251" t="e">
        <f t="shared" si="135"/>
        <v>#VALUE!</v>
      </c>
      <c r="AD251">
        <f t="shared" si="136"/>
        <v>0</v>
      </c>
      <c r="AE251" t="e">
        <f t="shared" si="137"/>
        <v>#VALUE!</v>
      </c>
      <c r="AF251">
        <f t="shared" si="138"/>
        <v>0</v>
      </c>
      <c r="AG251" t="e">
        <f t="shared" si="139"/>
        <v>#VALUE!</v>
      </c>
    </row>
    <row r="252" spans="2:33" x14ac:dyDescent="0.5">
      <c r="B252">
        <f t="shared" si="108"/>
        <v>-11.176342010498047</v>
      </c>
      <c r="C252">
        <f t="shared" si="109"/>
        <v>0.2322216024048247</v>
      </c>
      <c r="D252">
        <f t="shared" si="110"/>
        <v>0</v>
      </c>
      <c r="E252">
        <f t="shared" si="111"/>
        <v>0.55852901174003677</v>
      </c>
      <c r="F252">
        <f t="shared" si="112"/>
        <v>0</v>
      </c>
      <c r="G252">
        <f t="shared" si="113"/>
        <v>5359.5533608607757</v>
      </c>
      <c r="H252">
        <f t="shared" si="114"/>
        <v>0</v>
      </c>
      <c r="I252">
        <f t="shared" si="115"/>
        <v>0.88356134956209109</v>
      </c>
      <c r="J252">
        <f t="shared" si="116"/>
        <v>-10.857369899749756</v>
      </c>
      <c r="K252">
        <f t="shared" si="117"/>
        <v>0.23089107097517303</v>
      </c>
      <c r="L252">
        <f t="shared" si="118"/>
        <v>0</v>
      </c>
      <c r="M252">
        <f t="shared" si="119"/>
        <v>0.56370973929533019</v>
      </c>
      <c r="N252">
        <f t="shared" si="120"/>
        <v>0</v>
      </c>
      <c r="O252">
        <f t="shared" si="121"/>
        <v>5327.21014050146</v>
      </c>
      <c r="P252">
        <f t="shared" si="122"/>
        <v>0</v>
      </c>
      <c r="Q252">
        <f t="shared" si="123"/>
        <v>0.8320397190644645</v>
      </c>
      <c r="R252">
        <f t="shared" si="124"/>
        <v>16.122829886328439</v>
      </c>
      <c r="S252">
        <f t="shared" si="125"/>
        <v>0.5627394327514611</v>
      </c>
      <c r="T252">
        <f t="shared" si="126"/>
        <v>0</v>
      </c>
      <c r="U252">
        <f t="shared" si="127"/>
        <v>1.0019206667370597</v>
      </c>
      <c r="V252">
        <f t="shared" si="128"/>
        <v>0</v>
      </c>
      <c r="W252">
        <f t="shared" si="129"/>
        <v>4992.7058829294228</v>
      </c>
      <c r="X252">
        <f t="shared" si="130"/>
        <v>0</v>
      </c>
      <c r="Y252">
        <f t="shared" si="131"/>
        <v>0.7599999999999999</v>
      </c>
      <c r="Z252" t="e">
        <f t="shared" si="132"/>
        <v>#VALUE!</v>
      </c>
      <c r="AA252" t="e">
        <f t="shared" si="133"/>
        <v>#VALUE!</v>
      </c>
      <c r="AB252">
        <f t="shared" si="134"/>
        <v>0</v>
      </c>
      <c r="AC252" t="e">
        <f t="shared" si="135"/>
        <v>#VALUE!</v>
      </c>
      <c r="AD252">
        <f t="shared" si="136"/>
        <v>0</v>
      </c>
      <c r="AE252" t="e">
        <f t="shared" si="137"/>
        <v>#VALUE!</v>
      </c>
      <c r="AF252">
        <f t="shared" si="138"/>
        <v>0</v>
      </c>
      <c r="AG252" t="e">
        <f t="shared" si="139"/>
        <v>#VALUE!</v>
      </c>
    </row>
    <row r="253" spans="2:33" x14ac:dyDescent="0.5">
      <c r="B253">
        <f t="shared" si="108"/>
        <v>-11.176549911499023</v>
      </c>
      <c r="C253">
        <f t="shared" si="109"/>
        <v>0.23222249818469098</v>
      </c>
      <c r="D253">
        <f t="shared" si="110"/>
        <v>0</v>
      </c>
      <c r="E253">
        <f t="shared" si="111"/>
        <v>0.55852563502336405</v>
      </c>
      <c r="F253">
        <f t="shared" si="112"/>
        <v>0</v>
      </c>
      <c r="G253">
        <f t="shared" si="113"/>
        <v>5359.574730686717</v>
      </c>
      <c r="H253">
        <f t="shared" si="114"/>
        <v>0</v>
      </c>
      <c r="I253">
        <f t="shared" si="115"/>
        <v>0.88356139441275949</v>
      </c>
      <c r="J253">
        <f t="shared" si="116"/>
        <v>-10.857395887374878</v>
      </c>
      <c r="K253">
        <f t="shared" si="117"/>
        <v>0.23089117581016705</v>
      </c>
      <c r="L253">
        <f t="shared" si="118"/>
        <v>0</v>
      </c>
      <c r="M253">
        <f t="shared" si="119"/>
        <v>0.56370931720574613</v>
      </c>
      <c r="N253">
        <f t="shared" si="120"/>
        <v>0</v>
      </c>
      <c r="O253">
        <f t="shared" si="121"/>
        <v>5327.2127396319229</v>
      </c>
      <c r="P253">
        <f t="shared" si="122"/>
        <v>0</v>
      </c>
      <c r="Q253">
        <f t="shared" si="123"/>
        <v>0.83203972434136853</v>
      </c>
      <c r="R253">
        <f t="shared" si="124"/>
        <v>16.122829886328439</v>
      </c>
      <c r="S253">
        <f t="shared" si="125"/>
        <v>0.5627394327514611</v>
      </c>
      <c r="T253">
        <f t="shared" si="126"/>
        <v>0</v>
      </c>
      <c r="U253">
        <f t="shared" si="127"/>
        <v>1.0019206667370597</v>
      </c>
      <c r="V253">
        <f t="shared" si="128"/>
        <v>0</v>
      </c>
      <c r="W253">
        <f t="shared" si="129"/>
        <v>4992.7058829294228</v>
      </c>
      <c r="X253">
        <f t="shared" si="130"/>
        <v>0</v>
      </c>
      <c r="Y253">
        <f t="shared" si="131"/>
        <v>0.7599999999999999</v>
      </c>
      <c r="Z253" t="e">
        <f t="shared" si="132"/>
        <v>#VALUE!</v>
      </c>
      <c r="AA253" t="e">
        <f t="shared" si="133"/>
        <v>#VALUE!</v>
      </c>
      <c r="AB253">
        <f t="shared" si="134"/>
        <v>0</v>
      </c>
      <c r="AC253" t="e">
        <f t="shared" si="135"/>
        <v>#VALUE!</v>
      </c>
      <c r="AD253">
        <f t="shared" si="136"/>
        <v>0</v>
      </c>
      <c r="AE253" t="e">
        <f t="shared" si="137"/>
        <v>#VALUE!</v>
      </c>
      <c r="AF253">
        <f t="shared" si="138"/>
        <v>0</v>
      </c>
      <c r="AG253" t="e">
        <f t="shared" si="139"/>
        <v>#VALUE!</v>
      </c>
    </row>
    <row r="254" spans="2:33" x14ac:dyDescent="0.5">
      <c r="B254">
        <f t="shared" si="108"/>
        <v>-11.176653861999512</v>
      </c>
      <c r="C254">
        <f t="shared" si="109"/>
        <v>0.2322229460885632</v>
      </c>
      <c r="D254">
        <f t="shared" si="110"/>
        <v>0</v>
      </c>
      <c r="E254">
        <f t="shared" si="111"/>
        <v>0.55852394666502758</v>
      </c>
      <c r="F254">
        <f t="shared" si="112"/>
        <v>0</v>
      </c>
      <c r="G254">
        <f t="shared" si="113"/>
        <v>5359.5854157413223</v>
      </c>
      <c r="H254">
        <f t="shared" si="114"/>
        <v>0</v>
      </c>
      <c r="I254">
        <f t="shared" si="115"/>
        <v>0.88356141685151846</v>
      </c>
      <c r="J254">
        <f t="shared" si="116"/>
        <v>-10.857408881187439</v>
      </c>
      <c r="K254">
        <f t="shared" si="117"/>
        <v>0.23089122822787989</v>
      </c>
      <c r="L254">
        <f t="shared" si="118"/>
        <v>0</v>
      </c>
      <c r="M254">
        <f t="shared" si="119"/>
        <v>0.56370910616095404</v>
      </c>
      <c r="N254">
        <f t="shared" si="120"/>
        <v>0</v>
      </c>
      <c r="O254">
        <f t="shared" si="121"/>
        <v>5327.2140391993325</v>
      </c>
      <c r="P254">
        <f t="shared" si="122"/>
        <v>0</v>
      </c>
      <c r="Q254">
        <f t="shared" si="123"/>
        <v>0.83203972698002138</v>
      </c>
      <c r="R254">
        <f t="shared" si="124"/>
        <v>16.122829886328439</v>
      </c>
      <c r="S254">
        <f t="shared" si="125"/>
        <v>0.5627394327514611</v>
      </c>
      <c r="T254">
        <f t="shared" si="126"/>
        <v>0</v>
      </c>
      <c r="U254">
        <f t="shared" si="127"/>
        <v>1.0019206667370597</v>
      </c>
      <c r="V254">
        <f t="shared" si="128"/>
        <v>0</v>
      </c>
      <c r="W254">
        <f t="shared" si="129"/>
        <v>4992.7058829294228</v>
      </c>
      <c r="X254">
        <f t="shared" si="130"/>
        <v>0</v>
      </c>
      <c r="Y254">
        <f t="shared" si="131"/>
        <v>0.7599999999999999</v>
      </c>
      <c r="Z254" t="e">
        <f t="shared" si="132"/>
        <v>#VALUE!</v>
      </c>
      <c r="AA254" t="e">
        <f t="shared" si="133"/>
        <v>#VALUE!</v>
      </c>
      <c r="AB254">
        <f t="shared" si="134"/>
        <v>0</v>
      </c>
      <c r="AC254" t="e">
        <f t="shared" si="135"/>
        <v>#VALUE!</v>
      </c>
      <c r="AD254">
        <f t="shared" si="136"/>
        <v>0</v>
      </c>
      <c r="AE254" t="e">
        <f t="shared" si="137"/>
        <v>#VALUE!</v>
      </c>
      <c r="AF254">
        <f t="shared" si="138"/>
        <v>0</v>
      </c>
      <c r="AG254" t="e">
        <f t="shared" si="139"/>
        <v>#VALUE!</v>
      </c>
    </row>
    <row r="255" spans="2:33" x14ac:dyDescent="0.5">
      <c r="B255">
        <f t="shared" si="108"/>
        <v>-11.176705837249756</v>
      </c>
      <c r="C255">
        <f t="shared" si="109"/>
        <v>0.23222317004399873</v>
      </c>
      <c r="D255">
        <f t="shared" si="110"/>
        <v>0</v>
      </c>
      <c r="E255">
        <f t="shared" si="111"/>
        <v>0.55852310248585946</v>
      </c>
      <c r="F255">
        <f t="shared" si="112"/>
        <v>0</v>
      </c>
      <c r="G255">
        <f t="shared" si="113"/>
        <v>5359.5907583041171</v>
      </c>
      <c r="H255">
        <f t="shared" si="114"/>
        <v>0</v>
      </c>
      <c r="I255">
        <f t="shared" si="115"/>
        <v>0.88356142807427551</v>
      </c>
      <c r="J255">
        <f t="shared" si="116"/>
        <v>-10.857415378093719</v>
      </c>
      <c r="K255">
        <f t="shared" si="117"/>
        <v>0.23089125443679759</v>
      </c>
      <c r="L255">
        <f t="shared" si="118"/>
        <v>0</v>
      </c>
      <c r="M255">
        <f t="shared" si="119"/>
        <v>0.563709000638558</v>
      </c>
      <c r="N255">
        <f t="shared" si="120"/>
        <v>0</v>
      </c>
      <c r="O255">
        <f t="shared" si="121"/>
        <v>5327.214688983624</v>
      </c>
      <c r="P255">
        <f t="shared" si="122"/>
        <v>0</v>
      </c>
      <c r="Q255">
        <f t="shared" si="123"/>
        <v>0.8320397282994082</v>
      </c>
      <c r="R255">
        <f t="shared" si="124"/>
        <v>16.122829886328439</v>
      </c>
      <c r="S255">
        <f t="shared" si="125"/>
        <v>0.5627394327514611</v>
      </c>
      <c r="T255">
        <f t="shared" si="126"/>
        <v>0</v>
      </c>
      <c r="U255">
        <f t="shared" si="127"/>
        <v>1.0019206667370597</v>
      </c>
      <c r="V255">
        <f t="shared" si="128"/>
        <v>0</v>
      </c>
      <c r="W255">
        <f t="shared" si="129"/>
        <v>4992.7058829294228</v>
      </c>
      <c r="X255">
        <f t="shared" si="130"/>
        <v>0</v>
      </c>
      <c r="Y255">
        <f t="shared" si="131"/>
        <v>0.7599999999999999</v>
      </c>
      <c r="Z255" t="e">
        <f t="shared" si="132"/>
        <v>#VALUE!</v>
      </c>
      <c r="AA255" t="e">
        <f t="shared" si="133"/>
        <v>#VALUE!</v>
      </c>
      <c r="AB255">
        <f t="shared" si="134"/>
        <v>0</v>
      </c>
      <c r="AC255" t="e">
        <f t="shared" si="135"/>
        <v>#VALUE!</v>
      </c>
      <c r="AD255">
        <f t="shared" si="136"/>
        <v>0</v>
      </c>
      <c r="AE255" t="e">
        <f t="shared" si="137"/>
        <v>#VALUE!</v>
      </c>
      <c r="AF255">
        <f t="shared" si="138"/>
        <v>0</v>
      </c>
      <c r="AG255" t="e">
        <f t="shared" si="139"/>
        <v>#VALUE!</v>
      </c>
    </row>
    <row r="256" spans="2:33" x14ac:dyDescent="0.5">
      <c r="B256">
        <f t="shared" si="108"/>
        <v>-11.176731824874878</v>
      </c>
      <c r="C256">
        <f t="shared" si="109"/>
        <v>0.23222328202258868</v>
      </c>
      <c r="D256">
        <f t="shared" si="110"/>
        <v>0</v>
      </c>
      <c r="E256">
        <f t="shared" si="111"/>
        <v>0.55852268039627528</v>
      </c>
      <c r="F256">
        <f t="shared" si="112"/>
        <v>0</v>
      </c>
      <c r="G256">
        <f t="shared" si="113"/>
        <v>5359.5934295943734</v>
      </c>
      <c r="H256">
        <f t="shared" si="114"/>
        <v>0</v>
      </c>
      <c r="I256">
        <f t="shared" si="115"/>
        <v>0.88356143368649454</v>
      </c>
      <c r="J256">
        <f t="shared" si="116"/>
        <v>-10.85741862654686</v>
      </c>
      <c r="K256">
        <f t="shared" si="117"/>
        <v>0.23089126754126266</v>
      </c>
      <c r="L256">
        <f t="shared" si="118"/>
        <v>0</v>
      </c>
      <c r="M256">
        <f t="shared" si="119"/>
        <v>0.56370894787736003</v>
      </c>
      <c r="N256">
        <f t="shared" si="120"/>
        <v>0</v>
      </c>
      <c r="O256">
        <f t="shared" si="121"/>
        <v>5327.2150138758634</v>
      </c>
      <c r="P256">
        <f t="shared" si="122"/>
        <v>0</v>
      </c>
      <c r="Q256">
        <f t="shared" si="123"/>
        <v>0.83203972895910405</v>
      </c>
      <c r="R256">
        <f t="shared" si="124"/>
        <v>16.122829886328439</v>
      </c>
      <c r="S256">
        <f t="shared" si="125"/>
        <v>0.5627394327514611</v>
      </c>
      <c r="T256">
        <f t="shared" si="126"/>
        <v>0</v>
      </c>
      <c r="U256">
        <f t="shared" si="127"/>
        <v>1.0019206667370597</v>
      </c>
      <c r="V256">
        <f t="shared" si="128"/>
        <v>0</v>
      </c>
      <c r="W256">
        <f t="shared" si="129"/>
        <v>4992.7058829294228</v>
      </c>
      <c r="X256">
        <f t="shared" si="130"/>
        <v>0</v>
      </c>
      <c r="Y256">
        <f t="shared" si="131"/>
        <v>0.7599999999999999</v>
      </c>
      <c r="Z256" t="e">
        <f t="shared" si="132"/>
        <v>#VALUE!</v>
      </c>
      <c r="AA256" t="e">
        <f t="shared" si="133"/>
        <v>#VALUE!</v>
      </c>
      <c r="AB256">
        <f t="shared" si="134"/>
        <v>0</v>
      </c>
      <c r="AC256" t="e">
        <f t="shared" si="135"/>
        <v>#VALUE!</v>
      </c>
      <c r="AD256">
        <f t="shared" si="136"/>
        <v>0</v>
      </c>
      <c r="AE256" t="e">
        <f t="shared" si="137"/>
        <v>#VALUE!</v>
      </c>
      <c r="AF256">
        <f t="shared" si="138"/>
        <v>0</v>
      </c>
      <c r="AG256" t="e">
        <f t="shared" si="139"/>
        <v>#VALUE!</v>
      </c>
    </row>
    <row r="257" spans="2:33" x14ac:dyDescent="0.5">
      <c r="B257">
        <f t="shared" si="108"/>
        <v>-11.176744818687439</v>
      </c>
      <c r="C257">
        <f t="shared" si="109"/>
        <v>0.23222333801208261</v>
      </c>
      <c r="D257">
        <f t="shared" si="110"/>
        <v>0</v>
      </c>
      <c r="E257">
        <f t="shared" si="111"/>
        <v>0.5585224693514832</v>
      </c>
      <c r="F257">
        <f t="shared" si="112"/>
        <v>0</v>
      </c>
      <c r="G257">
        <f t="shared" si="113"/>
        <v>5359.5947652416062</v>
      </c>
      <c r="H257">
        <f t="shared" si="114"/>
        <v>0</v>
      </c>
      <c r="I257">
        <f t="shared" si="115"/>
        <v>0.88356143649278629</v>
      </c>
      <c r="J257">
        <f t="shared" si="116"/>
        <v>-10.85742025077343</v>
      </c>
      <c r="K257">
        <f t="shared" si="117"/>
        <v>0.23089127409349874</v>
      </c>
      <c r="L257">
        <f t="shared" si="118"/>
        <v>0</v>
      </c>
      <c r="M257">
        <f t="shared" si="119"/>
        <v>0.563708921496761</v>
      </c>
      <c r="N257">
        <f t="shared" si="120"/>
        <v>0</v>
      </c>
      <c r="O257">
        <f t="shared" si="121"/>
        <v>5327.2151763220181</v>
      </c>
      <c r="P257">
        <f t="shared" si="122"/>
        <v>0</v>
      </c>
      <c r="Q257">
        <f t="shared" si="123"/>
        <v>0.83203972928895542</v>
      </c>
      <c r="R257">
        <f t="shared" si="124"/>
        <v>16.122829886328439</v>
      </c>
      <c r="S257">
        <f t="shared" si="125"/>
        <v>0.5627394327514611</v>
      </c>
      <c r="T257">
        <f t="shared" si="126"/>
        <v>0</v>
      </c>
      <c r="U257">
        <f t="shared" si="127"/>
        <v>1.0019206667370597</v>
      </c>
      <c r="V257">
        <f t="shared" si="128"/>
        <v>0</v>
      </c>
      <c r="W257">
        <f t="shared" si="129"/>
        <v>4992.7058829294228</v>
      </c>
      <c r="X257">
        <f t="shared" si="130"/>
        <v>0</v>
      </c>
      <c r="Y257">
        <f t="shared" si="131"/>
        <v>0.7599999999999999</v>
      </c>
      <c r="Z257" t="e">
        <f t="shared" si="132"/>
        <v>#VALUE!</v>
      </c>
      <c r="AA257" t="e">
        <f t="shared" si="133"/>
        <v>#VALUE!</v>
      </c>
      <c r="AB257">
        <f t="shared" si="134"/>
        <v>0</v>
      </c>
      <c r="AC257" t="e">
        <f t="shared" si="135"/>
        <v>#VALUE!</v>
      </c>
      <c r="AD257">
        <f t="shared" si="136"/>
        <v>0</v>
      </c>
      <c r="AE257" t="e">
        <f t="shared" si="137"/>
        <v>#VALUE!</v>
      </c>
      <c r="AF257">
        <f t="shared" si="138"/>
        <v>0</v>
      </c>
      <c r="AG257" t="e">
        <f t="shared" si="139"/>
        <v>#VALUE!</v>
      </c>
    </row>
    <row r="258" spans="2:33" x14ac:dyDescent="0.5">
      <c r="B258">
        <f t="shared" si="108"/>
        <v>-11.176751315593719</v>
      </c>
      <c r="C258">
        <f t="shared" si="109"/>
        <v>0.23222336600690863</v>
      </c>
      <c r="D258">
        <f t="shared" si="110"/>
        <v>0</v>
      </c>
      <c r="E258">
        <f t="shared" si="111"/>
        <v>0.55852236382908726</v>
      </c>
      <c r="F258">
        <f t="shared" si="112"/>
        <v>0</v>
      </c>
      <c r="G258">
        <f t="shared" si="113"/>
        <v>5359.5954330659169</v>
      </c>
      <c r="H258">
        <f t="shared" si="114"/>
        <v>0</v>
      </c>
      <c r="I258">
        <f t="shared" si="115"/>
        <v>0.88356143789602049</v>
      </c>
      <c r="J258">
        <f t="shared" si="116"/>
        <v>-10.857421062886715</v>
      </c>
      <c r="K258">
        <f t="shared" si="117"/>
        <v>0.23089127736961945</v>
      </c>
      <c r="L258">
        <f t="shared" si="118"/>
        <v>0</v>
      </c>
      <c r="M258">
        <f t="shared" si="119"/>
        <v>0.56370890830646148</v>
      </c>
      <c r="N258">
        <f t="shared" si="120"/>
        <v>0</v>
      </c>
      <c r="O258">
        <f t="shared" si="121"/>
        <v>5327.2152575451146</v>
      </c>
      <c r="P258">
        <f t="shared" si="122"/>
        <v>0</v>
      </c>
      <c r="Q258">
        <f t="shared" si="123"/>
        <v>0.83203972945388438</v>
      </c>
      <c r="R258">
        <f t="shared" si="124"/>
        <v>16.122829886328439</v>
      </c>
      <c r="S258">
        <f t="shared" si="125"/>
        <v>0.5627394327514611</v>
      </c>
      <c r="T258">
        <f t="shared" si="126"/>
        <v>0</v>
      </c>
      <c r="U258">
        <f t="shared" si="127"/>
        <v>1.0019206667370597</v>
      </c>
      <c r="V258">
        <f t="shared" si="128"/>
        <v>0</v>
      </c>
      <c r="W258">
        <f t="shared" si="129"/>
        <v>4992.7058829294228</v>
      </c>
      <c r="X258">
        <f t="shared" si="130"/>
        <v>0</v>
      </c>
      <c r="Y258">
        <f t="shared" si="131"/>
        <v>0.7599999999999999</v>
      </c>
      <c r="Z258" t="e">
        <f t="shared" si="132"/>
        <v>#VALUE!</v>
      </c>
      <c r="AA258" t="e">
        <f t="shared" si="133"/>
        <v>#VALUE!</v>
      </c>
      <c r="AB258">
        <f t="shared" si="134"/>
        <v>0</v>
      </c>
      <c r="AC258" t="e">
        <f t="shared" si="135"/>
        <v>#VALUE!</v>
      </c>
      <c r="AD258">
        <f t="shared" si="136"/>
        <v>0</v>
      </c>
      <c r="AE258" t="e">
        <f t="shared" si="137"/>
        <v>#VALUE!</v>
      </c>
      <c r="AF258">
        <f t="shared" si="138"/>
        <v>0</v>
      </c>
      <c r="AG258" t="e">
        <f t="shared" si="139"/>
        <v>#VALUE!</v>
      </c>
    </row>
    <row r="259" spans="2:33" x14ac:dyDescent="0.5">
      <c r="B259">
        <f t="shared" si="108"/>
        <v>-11.17675456404686</v>
      </c>
      <c r="C259">
        <f t="shared" si="109"/>
        <v>0.23222338000432874</v>
      </c>
      <c r="D259">
        <f t="shared" si="110"/>
        <v>0</v>
      </c>
      <c r="E259">
        <f t="shared" si="111"/>
        <v>0.55852231106788919</v>
      </c>
      <c r="F259">
        <f t="shared" si="112"/>
        <v>0</v>
      </c>
      <c r="G259">
        <f t="shared" si="113"/>
        <v>5359.5957669781737</v>
      </c>
      <c r="H259">
        <f t="shared" si="114"/>
        <v>0</v>
      </c>
      <c r="I259">
        <f t="shared" si="115"/>
        <v>0.88356143859764114</v>
      </c>
      <c r="J259">
        <f t="shared" si="116"/>
        <v>-10.857421468943357</v>
      </c>
      <c r="K259">
        <f t="shared" si="117"/>
        <v>0.23089127900767981</v>
      </c>
      <c r="L259">
        <f t="shared" si="118"/>
        <v>0</v>
      </c>
      <c r="M259">
        <f t="shared" si="119"/>
        <v>0.56370890171131172</v>
      </c>
      <c r="N259">
        <f t="shared" si="120"/>
        <v>0</v>
      </c>
      <c r="O259">
        <f t="shared" si="121"/>
        <v>5327.2152981566642</v>
      </c>
      <c r="P259">
        <f t="shared" si="122"/>
        <v>0</v>
      </c>
      <c r="Q259">
        <f t="shared" si="123"/>
        <v>0.83203972953634875</v>
      </c>
      <c r="R259">
        <f t="shared" si="124"/>
        <v>16.122829886328439</v>
      </c>
      <c r="S259">
        <f t="shared" si="125"/>
        <v>0.5627394327514611</v>
      </c>
      <c r="T259">
        <f t="shared" si="126"/>
        <v>0</v>
      </c>
      <c r="U259">
        <f t="shared" si="127"/>
        <v>1.0019206667370597</v>
      </c>
      <c r="V259">
        <f t="shared" si="128"/>
        <v>0</v>
      </c>
      <c r="W259">
        <f t="shared" si="129"/>
        <v>4992.7058829294228</v>
      </c>
      <c r="X259">
        <f t="shared" si="130"/>
        <v>0</v>
      </c>
      <c r="Y259">
        <f t="shared" si="131"/>
        <v>0.7599999999999999</v>
      </c>
      <c r="Z259" t="e">
        <f t="shared" si="132"/>
        <v>#VALUE!</v>
      </c>
      <c r="AA259" t="e">
        <f t="shared" si="133"/>
        <v>#VALUE!</v>
      </c>
      <c r="AB259">
        <f t="shared" si="134"/>
        <v>0</v>
      </c>
      <c r="AC259" t="e">
        <f t="shared" si="135"/>
        <v>#VALUE!</v>
      </c>
      <c r="AD259">
        <f t="shared" si="136"/>
        <v>0</v>
      </c>
      <c r="AE259" t="e">
        <f t="shared" si="137"/>
        <v>#VALUE!</v>
      </c>
      <c r="AF259">
        <f t="shared" si="138"/>
        <v>0</v>
      </c>
      <c r="AG259" t="e">
        <f t="shared" si="139"/>
        <v>#VALUE!</v>
      </c>
    </row>
    <row r="260" spans="2:33" x14ac:dyDescent="0.5">
      <c r="B260">
        <f t="shared" si="108"/>
        <v>-11.17675618827343</v>
      </c>
      <c r="C260">
        <f t="shared" si="109"/>
        <v>0.23222338700303968</v>
      </c>
      <c r="D260">
        <f t="shared" si="110"/>
        <v>0</v>
      </c>
      <c r="E260">
        <f t="shared" si="111"/>
        <v>0.55852228468729015</v>
      </c>
      <c r="F260">
        <f t="shared" si="112"/>
        <v>0</v>
      </c>
      <c r="G260">
        <f t="shared" si="113"/>
        <v>5359.5959339343217</v>
      </c>
      <c r="H260">
        <f t="shared" si="114"/>
        <v>0</v>
      </c>
      <c r="I260">
        <f t="shared" si="115"/>
        <v>0.88356143894845118</v>
      </c>
      <c r="J260">
        <f t="shared" si="116"/>
        <v>-10.857421671971679</v>
      </c>
      <c r="K260">
        <f t="shared" si="117"/>
        <v>0.23089127982671176</v>
      </c>
      <c r="L260">
        <f t="shared" si="118"/>
        <v>0</v>
      </c>
      <c r="M260">
        <f t="shared" si="119"/>
        <v>0.56370889841373684</v>
      </c>
      <c r="N260">
        <f t="shared" si="120"/>
        <v>0</v>
      </c>
      <c r="O260">
        <f t="shared" si="121"/>
        <v>5327.2153184624485</v>
      </c>
      <c r="P260">
        <f t="shared" si="122"/>
        <v>0</v>
      </c>
      <c r="Q260">
        <f t="shared" si="123"/>
        <v>0.83203972957758343</v>
      </c>
      <c r="R260">
        <f t="shared" si="124"/>
        <v>16.122829886328439</v>
      </c>
      <c r="S260">
        <f t="shared" si="125"/>
        <v>0.5627394327514611</v>
      </c>
      <c r="T260">
        <f t="shared" si="126"/>
        <v>0</v>
      </c>
      <c r="U260">
        <f t="shared" si="127"/>
        <v>1.0019206667370597</v>
      </c>
      <c r="V260">
        <f t="shared" si="128"/>
        <v>0</v>
      </c>
      <c r="W260">
        <f t="shared" si="129"/>
        <v>4992.7058829294228</v>
      </c>
      <c r="X260">
        <f t="shared" si="130"/>
        <v>0</v>
      </c>
      <c r="Y260">
        <f t="shared" si="131"/>
        <v>0.7599999999999999</v>
      </c>
      <c r="Z260" t="e">
        <f t="shared" si="132"/>
        <v>#VALUE!</v>
      </c>
      <c r="AA260" t="e">
        <f t="shared" si="133"/>
        <v>#VALUE!</v>
      </c>
      <c r="AB260">
        <f t="shared" si="134"/>
        <v>0</v>
      </c>
      <c r="AC260" t="e">
        <f t="shared" si="135"/>
        <v>#VALUE!</v>
      </c>
      <c r="AD260">
        <f t="shared" si="136"/>
        <v>0</v>
      </c>
      <c r="AE260" t="e">
        <f t="shared" si="137"/>
        <v>#VALUE!</v>
      </c>
      <c r="AF260">
        <f t="shared" si="138"/>
        <v>0</v>
      </c>
      <c r="AG260" t="e">
        <f t="shared" si="139"/>
        <v>#VALUE!</v>
      </c>
    </row>
    <row r="261" spans="2:33" x14ac:dyDescent="0.5">
      <c r="B261">
        <f t="shared" si="108"/>
        <v>-11.176757000386715</v>
      </c>
      <c r="C261">
        <f t="shared" si="109"/>
        <v>0.23222339050240759</v>
      </c>
      <c r="D261">
        <f t="shared" si="110"/>
        <v>0</v>
      </c>
      <c r="E261">
        <f t="shared" si="111"/>
        <v>0.55852227149699063</v>
      </c>
      <c r="F261">
        <f t="shared" si="112"/>
        <v>0</v>
      </c>
      <c r="G261">
        <f t="shared" si="113"/>
        <v>5359.5960174124721</v>
      </c>
      <c r="H261">
        <f t="shared" si="114"/>
        <v>0</v>
      </c>
      <c r="I261">
        <f t="shared" si="115"/>
        <v>0.88356143912387386</v>
      </c>
      <c r="J261">
        <f t="shared" si="116"/>
        <v>-10.857421773485839</v>
      </c>
      <c r="K261">
        <f t="shared" si="117"/>
        <v>0.23089128023623129</v>
      </c>
      <c r="L261">
        <f t="shared" si="118"/>
        <v>0</v>
      </c>
      <c r="M261">
        <f t="shared" si="119"/>
        <v>0.5637088967649494</v>
      </c>
      <c r="N261">
        <f t="shared" si="120"/>
        <v>0</v>
      </c>
      <c r="O261">
        <f t="shared" si="121"/>
        <v>5327.2153286153616</v>
      </c>
      <c r="P261">
        <f t="shared" si="122"/>
        <v>0</v>
      </c>
      <c r="Q261">
        <f t="shared" si="123"/>
        <v>0.83203972959820571</v>
      </c>
      <c r="R261">
        <f t="shared" si="124"/>
        <v>16.122829886328439</v>
      </c>
      <c r="S261">
        <f t="shared" si="125"/>
        <v>0.5627394327514611</v>
      </c>
      <c r="T261">
        <f t="shared" si="126"/>
        <v>0</v>
      </c>
      <c r="U261">
        <f t="shared" si="127"/>
        <v>1.0019206667370597</v>
      </c>
      <c r="V261">
        <f t="shared" si="128"/>
        <v>0</v>
      </c>
      <c r="W261">
        <f t="shared" si="129"/>
        <v>4992.7058829294228</v>
      </c>
      <c r="X261">
        <f t="shared" si="130"/>
        <v>0</v>
      </c>
      <c r="Y261">
        <f t="shared" si="131"/>
        <v>0.7599999999999999</v>
      </c>
      <c r="Z261" t="e">
        <f t="shared" si="132"/>
        <v>#VALUE!</v>
      </c>
      <c r="AA261" t="e">
        <f t="shared" si="133"/>
        <v>#VALUE!</v>
      </c>
      <c r="AB261">
        <f t="shared" si="134"/>
        <v>0</v>
      </c>
      <c r="AC261" t="e">
        <f t="shared" si="135"/>
        <v>#VALUE!</v>
      </c>
      <c r="AD261">
        <f t="shared" si="136"/>
        <v>0</v>
      </c>
      <c r="AE261" t="e">
        <f t="shared" si="137"/>
        <v>#VALUE!</v>
      </c>
      <c r="AF261">
        <f t="shared" si="138"/>
        <v>0</v>
      </c>
      <c r="AG261" t="e">
        <f t="shared" si="139"/>
        <v>#VALUE!</v>
      </c>
    </row>
    <row r="262" spans="2:33" x14ac:dyDescent="0.5">
      <c r="B262">
        <f t="shared" si="108"/>
        <v>-11.176757406443357</v>
      </c>
      <c r="C262">
        <f t="shared" si="109"/>
        <v>0.23222339225207111</v>
      </c>
      <c r="D262">
        <f t="shared" si="110"/>
        <v>0</v>
      </c>
      <c r="E262">
        <f t="shared" si="111"/>
        <v>0.55852226490184098</v>
      </c>
      <c r="F262">
        <f t="shared" si="112"/>
        <v>0</v>
      </c>
      <c r="G262">
        <f t="shared" si="113"/>
        <v>5359.5960591514295</v>
      </c>
      <c r="H262">
        <f t="shared" si="114"/>
        <v>0</v>
      </c>
      <c r="I262">
        <f t="shared" si="115"/>
        <v>0.88356143921155528</v>
      </c>
      <c r="J262">
        <f t="shared" si="116"/>
        <v>-10.85742182424292</v>
      </c>
      <c r="K262">
        <f t="shared" si="117"/>
        <v>0.23089128044097418</v>
      </c>
      <c r="L262">
        <f t="shared" si="118"/>
        <v>0</v>
      </c>
      <c r="M262">
        <f t="shared" si="119"/>
        <v>0.56370889594055573</v>
      </c>
      <c r="N262">
        <f t="shared" si="120"/>
        <v>0</v>
      </c>
      <c r="O262">
        <f t="shared" si="121"/>
        <v>5327.2153336917208</v>
      </c>
      <c r="P262">
        <f t="shared" si="122"/>
        <v>0</v>
      </c>
      <c r="Q262">
        <f t="shared" si="123"/>
        <v>0.83203972960849337</v>
      </c>
      <c r="R262">
        <f t="shared" si="124"/>
        <v>16.122829886328439</v>
      </c>
      <c r="S262">
        <f t="shared" si="125"/>
        <v>0.5627394327514611</v>
      </c>
      <c r="T262">
        <f t="shared" si="126"/>
        <v>0</v>
      </c>
      <c r="U262">
        <f t="shared" si="127"/>
        <v>1.0019206667370597</v>
      </c>
      <c r="V262">
        <f t="shared" si="128"/>
        <v>0</v>
      </c>
      <c r="W262">
        <f t="shared" si="129"/>
        <v>4992.7058829294228</v>
      </c>
      <c r="X262">
        <f t="shared" si="130"/>
        <v>0</v>
      </c>
      <c r="Y262">
        <f t="shared" si="131"/>
        <v>0.7599999999999999</v>
      </c>
      <c r="Z262" t="e">
        <f t="shared" si="132"/>
        <v>#VALUE!</v>
      </c>
      <c r="AA262" t="e">
        <f t="shared" si="133"/>
        <v>#VALUE!</v>
      </c>
      <c r="AB262">
        <f t="shared" si="134"/>
        <v>0</v>
      </c>
      <c r="AC262" t="e">
        <f t="shared" si="135"/>
        <v>#VALUE!</v>
      </c>
      <c r="AD262">
        <f t="shared" si="136"/>
        <v>0</v>
      </c>
      <c r="AE262" t="e">
        <f t="shared" si="137"/>
        <v>#VALUE!</v>
      </c>
      <c r="AF262">
        <f t="shared" si="138"/>
        <v>0</v>
      </c>
      <c r="AG262" t="e">
        <f t="shared" si="139"/>
        <v>#VALUE!</v>
      </c>
    </row>
    <row r="263" spans="2:33" x14ac:dyDescent="0.5">
      <c r="B263">
        <f t="shared" si="108"/>
        <v>-11.176757609471679</v>
      </c>
      <c r="C263">
        <f t="shared" si="109"/>
        <v>0.23222339312691265</v>
      </c>
      <c r="D263">
        <f t="shared" si="110"/>
        <v>0</v>
      </c>
      <c r="E263">
        <f t="shared" si="111"/>
        <v>0.5585222616042661</v>
      </c>
      <c r="F263">
        <f t="shared" si="112"/>
        <v>0</v>
      </c>
      <c r="G263">
        <f t="shared" si="113"/>
        <v>5359.596080020965</v>
      </c>
      <c r="H263">
        <f t="shared" si="114"/>
        <v>0</v>
      </c>
      <c r="I263">
        <f t="shared" si="115"/>
        <v>0.88356143925541031</v>
      </c>
      <c r="J263">
        <f t="shared" si="116"/>
        <v>-10.85742184962146</v>
      </c>
      <c r="K263">
        <f t="shared" si="117"/>
        <v>0.23089128054336516</v>
      </c>
      <c r="L263">
        <f t="shared" si="118"/>
        <v>0</v>
      </c>
      <c r="M263">
        <f t="shared" si="119"/>
        <v>0.5637088955283589</v>
      </c>
      <c r="N263">
        <f t="shared" si="120"/>
        <v>0</v>
      </c>
      <c r="O263">
        <f t="shared" si="121"/>
        <v>5327.2153362300132</v>
      </c>
      <c r="P263">
        <f t="shared" si="122"/>
        <v>0</v>
      </c>
      <c r="Q263">
        <f t="shared" si="123"/>
        <v>0.83203972961366435</v>
      </c>
      <c r="R263">
        <f t="shared" si="124"/>
        <v>16.122829886328439</v>
      </c>
      <c r="S263">
        <f t="shared" si="125"/>
        <v>0.5627394327514611</v>
      </c>
      <c r="T263">
        <f t="shared" si="126"/>
        <v>0</v>
      </c>
      <c r="U263">
        <f t="shared" si="127"/>
        <v>1.0019206667370597</v>
      </c>
      <c r="V263">
        <f t="shared" si="128"/>
        <v>0</v>
      </c>
      <c r="W263">
        <f t="shared" si="129"/>
        <v>4992.7058829294228</v>
      </c>
      <c r="X263">
        <f t="shared" si="130"/>
        <v>0</v>
      </c>
      <c r="Y263">
        <f t="shared" si="131"/>
        <v>0.7599999999999999</v>
      </c>
      <c r="Z263" t="e">
        <f t="shared" si="132"/>
        <v>#VALUE!</v>
      </c>
      <c r="AA263" t="e">
        <f t="shared" si="133"/>
        <v>#VALUE!</v>
      </c>
      <c r="AB263">
        <f t="shared" si="134"/>
        <v>0</v>
      </c>
      <c r="AC263" t="e">
        <f t="shared" si="135"/>
        <v>#VALUE!</v>
      </c>
      <c r="AD263">
        <f t="shared" si="136"/>
        <v>0</v>
      </c>
      <c r="AE263" t="e">
        <f t="shared" si="137"/>
        <v>#VALUE!</v>
      </c>
      <c r="AF263">
        <f t="shared" si="138"/>
        <v>0</v>
      </c>
      <c r="AG263" t="e">
        <f t="shared" si="139"/>
        <v>#VALUE!</v>
      </c>
    </row>
    <row r="264" spans="2:33" x14ac:dyDescent="0.5">
      <c r="B264">
        <f t="shared" si="108"/>
        <v>-11.176757710985839</v>
      </c>
      <c r="C264">
        <f t="shared" si="109"/>
        <v>0.23222339356433341</v>
      </c>
      <c r="D264">
        <f t="shared" si="110"/>
        <v>0</v>
      </c>
      <c r="E264">
        <f t="shared" si="111"/>
        <v>0.55852225995547866</v>
      </c>
      <c r="F264">
        <f t="shared" si="112"/>
        <v>0</v>
      </c>
      <c r="G264">
        <f t="shared" si="113"/>
        <v>5359.5960904557323</v>
      </c>
      <c r="H264">
        <f t="shared" si="114"/>
        <v>0</v>
      </c>
      <c r="I264">
        <f t="shared" si="115"/>
        <v>0.88356143927733777</v>
      </c>
      <c r="J264">
        <f t="shared" si="116"/>
        <v>-10.85742186231073</v>
      </c>
      <c r="K264">
        <f t="shared" si="117"/>
        <v>0.23089128059454911</v>
      </c>
      <c r="L264">
        <f t="shared" si="118"/>
        <v>0</v>
      </c>
      <c r="M264">
        <f t="shared" si="119"/>
        <v>0.56370889532226043</v>
      </c>
      <c r="N264">
        <f t="shared" si="120"/>
        <v>0</v>
      </c>
      <c r="O264">
        <f t="shared" si="121"/>
        <v>5327.215337499093</v>
      </c>
      <c r="P264">
        <f t="shared" si="122"/>
        <v>0</v>
      </c>
      <c r="Q264">
        <f t="shared" si="123"/>
        <v>0.83203972961623374</v>
      </c>
      <c r="R264">
        <f t="shared" si="124"/>
        <v>16.122829886328439</v>
      </c>
      <c r="S264">
        <f t="shared" si="125"/>
        <v>0.5627394327514611</v>
      </c>
      <c r="T264">
        <f t="shared" si="126"/>
        <v>0</v>
      </c>
      <c r="U264">
        <f t="shared" si="127"/>
        <v>1.0019206667370597</v>
      </c>
      <c r="V264">
        <f t="shared" si="128"/>
        <v>0</v>
      </c>
      <c r="W264">
        <f t="shared" si="129"/>
        <v>4992.7058829294228</v>
      </c>
      <c r="X264">
        <f t="shared" si="130"/>
        <v>0</v>
      </c>
      <c r="Y264">
        <f t="shared" si="131"/>
        <v>0.7599999999999999</v>
      </c>
      <c r="Z264" t="e">
        <f t="shared" si="132"/>
        <v>#VALUE!</v>
      </c>
      <c r="AA264" t="e">
        <f t="shared" si="133"/>
        <v>#VALUE!</v>
      </c>
      <c r="AB264">
        <f t="shared" si="134"/>
        <v>0</v>
      </c>
      <c r="AC264" t="e">
        <f t="shared" si="135"/>
        <v>#VALUE!</v>
      </c>
      <c r="AD264">
        <f t="shared" si="136"/>
        <v>0</v>
      </c>
      <c r="AE264" t="e">
        <f t="shared" si="137"/>
        <v>#VALUE!</v>
      </c>
      <c r="AF264">
        <f t="shared" si="138"/>
        <v>0</v>
      </c>
      <c r="AG264" t="e">
        <f t="shared" si="139"/>
        <v>#VALUE!</v>
      </c>
    </row>
    <row r="265" spans="2:33" x14ac:dyDescent="0.5">
      <c r="B265">
        <f t="shared" si="108"/>
        <v>-11.17675776174292</v>
      </c>
      <c r="C265">
        <f t="shared" si="109"/>
        <v>0.23222339378303847</v>
      </c>
      <c r="D265">
        <f t="shared" si="110"/>
        <v>0</v>
      </c>
      <c r="E265">
        <f t="shared" si="111"/>
        <v>0.55852225913108489</v>
      </c>
      <c r="F265">
        <f t="shared" si="112"/>
        <v>0</v>
      </c>
      <c r="G265">
        <f t="shared" si="113"/>
        <v>5359.596095673086</v>
      </c>
      <c r="H265">
        <f t="shared" si="114"/>
        <v>0</v>
      </c>
      <c r="I265">
        <f t="shared" si="115"/>
        <v>0.88356143928829367</v>
      </c>
      <c r="J265">
        <f t="shared" si="116"/>
        <v>-10.857421868655365</v>
      </c>
      <c r="K265">
        <f t="shared" si="117"/>
        <v>0.23089128062014996</v>
      </c>
      <c r="L265">
        <f t="shared" si="118"/>
        <v>0</v>
      </c>
      <c r="M265">
        <f t="shared" si="119"/>
        <v>0.56370889521921119</v>
      </c>
      <c r="N265">
        <f t="shared" si="120"/>
        <v>0</v>
      </c>
      <c r="O265">
        <f t="shared" si="121"/>
        <v>5327.2153381336839</v>
      </c>
      <c r="P265">
        <f t="shared" si="122"/>
        <v>0</v>
      </c>
      <c r="Q265">
        <f t="shared" si="123"/>
        <v>0.83203972961753092</v>
      </c>
      <c r="R265">
        <f t="shared" si="124"/>
        <v>16.122829886328439</v>
      </c>
      <c r="S265">
        <f t="shared" si="125"/>
        <v>0.5627394327514611</v>
      </c>
      <c r="T265">
        <f t="shared" si="126"/>
        <v>0</v>
      </c>
      <c r="U265">
        <f t="shared" si="127"/>
        <v>1.0019206667370597</v>
      </c>
      <c r="V265">
        <f t="shared" si="128"/>
        <v>0</v>
      </c>
      <c r="W265">
        <f t="shared" si="129"/>
        <v>4992.7058829294228</v>
      </c>
      <c r="X265">
        <f t="shared" si="130"/>
        <v>0</v>
      </c>
      <c r="Y265">
        <f t="shared" si="131"/>
        <v>0.7599999999999999</v>
      </c>
      <c r="Z265" t="e">
        <f t="shared" si="132"/>
        <v>#VALUE!</v>
      </c>
      <c r="AA265" t="e">
        <f t="shared" si="133"/>
        <v>#VALUE!</v>
      </c>
      <c r="AB265">
        <f t="shared" si="134"/>
        <v>0</v>
      </c>
      <c r="AC265" t="e">
        <f t="shared" si="135"/>
        <v>#VALUE!</v>
      </c>
      <c r="AD265">
        <f t="shared" si="136"/>
        <v>0</v>
      </c>
      <c r="AE265" t="e">
        <f t="shared" si="137"/>
        <v>#VALUE!</v>
      </c>
      <c r="AF265">
        <f t="shared" si="138"/>
        <v>0</v>
      </c>
      <c r="AG265" t="e">
        <f t="shared" si="139"/>
        <v>#VALUE!</v>
      </c>
    </row>
    <row r="266" spans="2:33" x14ac:dyDescent="0.5">
      <c r="B266">
        <f t="shared" si="108"/>
        <v>-11.17675778712146</v>
      </c>
      <c r="C266">
        <f t="shared" si="109"/>
        <v>0.23222339389240876</v>
      </c>
      <c r="D266">
        <f t="shared" si="110"/>
        <v>0</v>
      </c>
      <c r="E266">
        <f t="shared" si="111"/>
        <v>0.55852225871888805</v>
      </c>
      <c r="F266">
        <f t="shared" si="112"/>
        <v>0</v>
      </c>
      <c r="G266">
        <f t="shared" si="113"/>
        <v>5359.5960982818642</v>
      </c>
      <c r="H266">
        <f t="shared" si="114"/>
        <v>0</v>
      </c>
      <c r="I266">
        <f t="shared" si="115"/>
        <v>0.8835614392937976</v>
      </c>
      <c r="J266">
        <f t="shared" si="116"/>
        <v>-10.857421871827682</v>
      </c>
      <c r="K266">
        <f t="shared" si="117"/>
        <v>0.23089128063294151</v>
      </c>
      <c r="L266">
        <f t="shared" si="118"/>
        <v>0</v>
      </c>
      <c r="M266">
        <f t="shared" si="119"/>
        <v>0.56370889516768652</v>
      </c>
      <c r="N266">
        <f t="shared" si="120"/>
        <v>0</v>
      </c>
      <c r="O266">
        <f t="shared" si="121"/>
        <v>5327.2153384509284</v>
      </c>
      <c r="P266">
        <f t="shared" si="122"/>
        <v>0</v>
      </c>
      <c r="Q266">
        <f t="shared" si="123"/>
        <v>0.83203972961816697</v>
      </c>
      <c r="R266">
        <f t="shared" si="124"/>
        <v>16.122829886328439</v>
      </c>
      <c r="S266">
        <f t="shared" si="125"/>
        <v>0.5627394327514611</v>
      </c>
      <c r="T266">
        <f t="shared" si="126"/>
        <v>0</v>
      </c>
      <c r="U266">
        <f t="shared" si="127"/>
        <v>1.0019206667370597</v>
      </c>
      <c r="V266">
        <f t="shared" si="128"/>
        <v>0</v>
      </c>
      <c r="W266">
        <f t="shared" si="129"/>
        <v>4992.7058829294228</v>
      </c>
      <c r="X266">
        <f t="shared" si="130"/>
        <v>0</v>
      </c>
      <c r="Y266">
        <f t="shared" si="131"/>
        <v>0.7599999999999999</v>
      </c>
      <c r="Z266" t="e">
        <f t="shared" si="132"/>
        <v>#VALUE!</v>
      </c>
      <c r="AA266" t="e">
        <f t="shared" si="133"/>
        <v>#VALUE!</v>
      </c>
      <c r="AB266">
        <f t="shared" si="134"/>
        <v>0</v>
      </c>
      <c r="AC266" t="e">
        <f t="shared" si="135"/>
        <v>#VALUE!</v>
      </c>
      <c r="AD266">
        <f t="shared" si="136"/>
        <v>0</v>
      </c>
      <c r="AE266" t="e">
        <f t="shared" si="137"/>
        <v>#VALUE!</v>
      </c>
      <c r="AF266">
        <f t="shared" si="138"/>
        <v>0</v>
      </c>
      <c r="AG266" t="e">
        <f t="shared" si="139"/>
        <v>#VALUE!</v>
      </c>
    </row>
    <row r="267" spans="2:33" x14ac:dyDescent="0.5">
      <c r="B267">
        <f t="shared" si="108"/>
        <v>-11.17675779981073</v>
      </c>
      <c r="C267">
        <f t="shared" si="109"/>
        <v>0.23222339394708325</v>
      </c>
      <c r="D267">
        <f t="shared" si="110"/>
        <v>0</v>
      </c>
      <c r="E267">
        <f t="shared" si="111"/>
        <v>0.55852225851278958</v>
      </c>
      <c r="F267">
        <f t="shared" si="112"/>
        <v>0</v>
      </c>
      <c r="G267">
        <f t="shared" si="113"/>
        <v>5359.5960995861933</v>
      </c>
      <c r="H267">
        <f t="shared" si="114"/>
        <v>0</v>
      </c>
      <c r="I267">
        <f t="shared" si="115"/>
        <v>0.88356143929653397</v>
      </c>
      <c r="J267">
        <f t="shared" si="116"/>
        <v>-10.857421873413841</v>
      </c>
      <c r="K267">
        <f t="shared" si="117"/>
        <v>0.23089128063934172</v>
      </c>
      <c r="L267">
        <f t="shared" si="118"/>
        <v>0</v>
      </c>
      <c r="M267">
        <f t="shared" si="119"/>
        <v>0.56370889514192424</v>
      </c>
      <c r="N267">
        <f t="shared" si="120"/>
        <v>0</v>
      </c>
      <c r="O267">
        <f t="shared" si="121"/>
        <v>5327.2153386095761</v>
      </c>
      <c r="P267">
        <f t="shared" si="122"/>
        <v>0</v>
      </c>
      <c r="Q267">
        <f t="shared" si="123"/>
        <v>0.83203972961849126</v>
      </c>
      <c r="R267">
        <f t="shared" si="124"/>
        <v>16.122829886328439</v>
      </c>
      <c r="S267">
        <f t="shared" si="125"/>
        <v>0.5627394327514611</v>
      </c>
      <c r="T267">
        <f t="shared" si="126"/>
        <v>0</v>
      </c>
      <c r="U267">
        <f t="shared" si="127"/>
        <v>1.0019206667370597</v>
      </c>
      <c r="V267">
        <f t="shared" si="128"/>
        <v>0</v>
      </c>
      <c r="W267">
        <f t="shared" si="129"/>
        <v>4992.7058829294228</v>
      </c>
      <c r="X267">
        <f t="shared" si="130"/>
        <v>0</v>
      </c>
      <c r="Y267">
        <f t="shared" si="131"/>
        <v>0.7599999999999999</v>
      </c>
      <c r="Z267" t="e">
        <f t="shared" si="132"/>
        <v>#VALUE!</v>
      </c>
      <c r="AA267" t="e">
        <f t="shared" si="133"/>
        <v>#VALUE!</v>
      </c>
      <c r="AB267">
        <f t="shared" si="134"/>
        <v>0</v>
      </c>
      <c r="AC267" t="e">
        <f t="shared" si="135"/>
        <v>#VALUE!</v>
      </c>
      <c r="AD267">
        <f t="shared" si="136"/>
        <v>0</v>
      </c>
      <c r="AE267" t="e">
        <f t="shared" si="137"/>
        <v>#VALUE!</v>
      </c>
      <c r="AF267">
        <f t="shared" si="138"/>
        <v>0</v>
      </c>
      <c r="AG267" t="e">
        <f t="shared" si="139"/>
        <v>#VALUE!</v>
      </c>
    </row>
    <row r="268" spans="2:33" x14ac:dyDescent="0.5">
      <c r="B268">
        <f t="shared" si="108"/>
        <v>-11.176757806155365</v>
      </c>
      <c r="C268">
        <f t="shared" si="109"/>
        <v>0.23222339397443736</v>
      </c>
      <c r="D268">
        <f t="shared" si="110"/>
        <v>0</v>
      </c>
      <c r="E268">
        <f t="shared" si="111"/>
        <v>0.55852225840974046</v>
      </c>
      <c r="F268">
        <f t="shared" si="112"/>
        <v>0</v>
      </c>
      <c r="G268">
        <f t="shared" si="113"/>
        <v>5359.5961002384547</v>
      </c>
      <c r="H268">
        <f t="shared" si="114"/>
        <v>0</v>
      </c>
      <c r="I268">
        <f t="shared" si="115"/>
        <v>0.88356143929792674</v>
      </c>
      <c r="J268">
        <f t="shared" si="116"/>
        <v>-10.857421874206921</v>
      </c>
      <c r="K268">
        <f t="shared" si="117"/>
        <v>0.23089128064253561</v>
      </c>
      <c r="L268">
        <f t="shared" si="118"/>
        <v>0</v>
      </c>
      <c r="M268">
        <f t="shared" si="119"/>
        <v>0.5637088951290431</v>
      </c>
      <c r="N268">
        <f t="shared" si="120"/>
        <v>0</v>
      </c>
      <c r="O268">
        <f t="shared" si="121"/>
        <v>5327.2153386888649</v>
      </c>
      <c r="P268">
        <f t="shared" si="122"/>
        <v>0</v>
      </c>
      <c r="Q268">
        <f t="shared" si="123"/>
        <v>0.8320397296186447</v>
      </c>
      <c r="R268">
        <f t="shared" si="124"/>
        <v>16.122829886328439</v>
      </c>
      <c r="S268">
        <f t="shared" si="125"/>
        <v>0.5627394327514611</v>
      </c>
      <c r="T268">
        <f t="shared" si="126"/>
        <v>0</v>
      </c>
      <c r="U268">
        <f t="shared" si="127"/>
        <v>1.0019206667370597</v>
      </c>
      <c r="V268">
        <f t="shared" si="128"/>
        <v>0</v>
      </c>
      <c r="W268">
        <f t="shared" si="129"/>
        <v>4992.7058829294228</v>
      </c>
      <c r="X268">
        <f t="shared" si="130"/>
        <v>0</v>
      </c>
      <c r="Y268">
        <f t="shared" si="131"/>
        <v>0.7599999999999999</v>
      </c>
      <c r="Z268" t="e">
        <f t="shared" si="132"/>
        <v>#VALUE!</v>
      </c>
      <c r="AA268" t="e">
        <f t="shared" si="133"/>
        <v>#VALUE!</v>
      </c>
      <c r="AB268">
        <f t="shared" si="134"/>
        <v>0</v>
      </c>
      <c r="AC268" t="e">
        <f t="shared" si="135"/>
        <v>#VALUE!</v>
      </c>
      <c r="AD268">
        <f t="shared" si="136"/>
        <v>0</v>
      </c>
      <c r="AE268" t="e">
        <f t="shared" si="137"/>
        <v>#VALUE!</v>
      </c>
      <c r="AF268">
        <f t="shared" si="138"/>
        <v>0</v>
      </c>
      <c r="AG268" t="e">
        <f t="shared" si="139"/>
        <v>#VALUE!</v>
      </c>
    </row>
    <row r="269" spans="2:33" x14ac:dyDescent="0.5">
      <c r="B269">
        <f t="shared" si="108"/>
        <v>-11.176757809327682</v>
      </c>
      <c r="C269">
        <f t="shared" si="109"/>
        <v>0.23222339398808511</v>
      </c>
      <c r="D269">
        <f t="shared" si="110"/>
        <v>0</v>
      </c>
      <c r="E269">
        <f t="shared" si="111"/>
        <v>0.55852225835821578</v>
      </c>
      <c r="F269">
        <f t="shared" si="112"/>
        <v>0</v>
      </c>
      <c r="G269">
        <f t="shared" si="113"/>
        <v>5359.5961005644158</v>
      </c>
      <c r="H269">
        <f t="shared" si="114"/>
        <v>0</v>
      </c>
      <c r="I269">
        <f t="shared" si="115"/>
        <v>0.88356143929858055</v>
      </c>
      <c r="J269">
        <f t="shared" si="116"/>
        <v>-10.85742187460346</v>
      </c>
      <c r="K269">
        <f t="shared" si="117"/>
        <v>0.23089128064412723</v>
      </c>
      <c r="L269">
        <f t="shared" si="118"/>
        <v>0</v>
      </c>
      <c r="M269">
        <f t="shared" si="119"/>
        <v>0.56370889512260258</v>
      </c>
      <c r="N269">
        <f t="shared" si="120"/>
        <v>0</v>
      </c>
      <c r="O269">
        <f t="shared" si="121"/>
        <v>5327.215338728477</v>
      </c>
      <c r="P269">
        <f t="shared" si="122"/>
        <v>0</v>
      </c>
      <c r="Q269">
        <f t="shared" si="123"/>
        <v>0.83203972961871409</v>
      </c>
      <c r="R269">
        <f t="shared" si="124"/>
        <v>16.122829886328439</v>
      </c>
      <c r="S269">
        <f t="shared" si="125"/>
        <v>0.5627394327514611</v>
      </c>
      <c r="T269">
        <f t="shared" si="126"/>
        <v>0</v>
      </c>
      <c r="U269">
        <f t="shared" si="127"/>
        <v>1.0019206667370597</v>
      </c>
      <c r="V269">
        <f t="shared" si="128"/>
        <v>0</v>
      </c>
      <c r="W269">
        <f t="shared" si="129"/>
        <v>4992.7058829294228</v>
      </c>
      <c r="X269">
        <f t="shared" si="130"/>
        <v>0</v>
      </c>
      <c r="Y269">
        <f t="shared" si="131"/>
        <v>0.7599999999999999</v>
      </c>
      <c r="Z269" t="e">
        <f t="shared" si="132"/>
        <v>#VALUE!</v>
      </c>
      <c r="AA269" t="e">
        <f t="shared" si="133"/>
        <v>#VALUE!</v>
      </c>
      <c r="AB269">
        <f t="shared" si="134"/>
        <v>0</v>
      </c>
      <c r="AC269" t="e">
        <f t="shared" si="135"/>
        <v>#VALUE!</v>
      </c>
      <c r="AD269">
        <f t="shared" si="136"/>
        <v>0</v>
      </c>
      <c r="AE269" t="e">
        <f t="shared" si="137"/>
        <v>#VALUE!</v>
      </c>
      <c r="AF269">
        <f t="shared" si="138"/>
        <v>0</v>
      </c>
      <c r="AG269" t="e">
        <f t="shared" si="139"/>
        <v>#VALUE!</v>
      </c>
    </row>
    <row r="270" spans="2:33" x14ac:dyDescent="0.5">
      <c r="B270">
        <f t="shared" si="108"/>
        <v>-11.176757810913841</v>
      </c>
      <c r="C270">
        <f t="shared" si="109"/>
        <v>0.23222339399492586</v>
      </c>
      <c r="D270">
        <f t="shared" si="110"/>
        <v>0</v>
      </c>
      <c r="E270">
        <f t="shared" si="111"/>
        <v>0.5585222583324535</v>
      </c>
      <c r="F270">
        <f t="shared" si="112"/>
        <v>0</v>
      </c>
      <c r="G270">
        <f t="shared" si="113"/>
        <v>5359.5961007274946</v>
      </c>
      <c r="H270">
        <f t="shared" si="114"/>
        <v>0</v>
      </c>
      <c r="I270">
        <f t="shared" si="115"/>
        <v>0.88356143929893183</v>
      </c>
      <c r="J270">
        <f t="shared" si="116"/>
        <v>-10.85742187480173</v>
      </c>
      <c r="K270">
        <f t="shared" si="117"/>
        <v>0.2308912806449408</v>
      </c>
      <c r="L270">
        <f t="shared" si="118"/>
        <v>0</v>
      </c>
      <c r="M270">
        <f t="shared" si="119"/>
        <v>0.56370889511938227</v>
      </c>
      <c r="N270">
        <f t="shared" si="120"/>
        <v>0</v>
      </c>
      <c r="O270">
        <f t="shared" si="121"/>
        <v>5327.2153387483868</v>
      </c>
      <c r="P270">
        <f t="shared" si="122"/>
        <v>0</v>
      </c>
      <c r="Q270">
        <f t="shared" si="123"/>
        <v>0.83203972961877348</v>
      </c>
      <c r="R270">
        <f t="shared" si="124"/>
        <v>16.122829886328439</v>
      </c>
      <c r="S270">
        <f t="shared" si="125"/>
        <v>0.5627394327514611</v>
      </c>
      <c r="T270">
        <f t="shared" si="126"/>
        <v>0</v>
      </c>
      <c r="U270">
        <f t="shared" si="127"/>
        <v>1.0019206667370597</v>
      </c>
      <c r="V270">
        <f t="shared" si="128"/>
        <v>0</v>
      </c>
      <c r="W270">
        <f t="shared" si="129"/>
        <v>4992.7058829294228</v>
      </c>
      <c r="X270">
        <f t="shared" si="130"/>
        <v>0</v>
      </c>
      <c r="Y270">
        <f t="shared" si="131"/>
        <v>0.7599999999999999</v>
      </c>
      <c r="Z270" t="e">
        <f t="shared" si="132"/>
        <v>#VALUE!</v>
      </c>
      <c r="AA270" t="e">
        <f t="shared" si="133"/>
        <v>#VALUE!</v>
      </c>
      <c r="AB270">
        <f t="shared" si="134"/>
        <v>0</v>
      </c>
      <c r="AC270" t="e">
        <f t="shared" si="135"/>
        <v>#VALUE!</v>
      </c>
      <c r="AD270">
        <f t="shared" si="136"/>
        <v>0</v>
      </c>
      <c r="AE270" t="e">
        <f t="shared" si="137"/>
        <v>#VALUE!</v>
      </c>
      <c r="AF270">
        <f t="shared" si="138"/>
        <v>0</v>
      </c>
      <c r="AG270" t="e">
        <f t="shared" si="139"/>
        <v>#VALUE!</v>
      </c>
    </row>
    <row r="271" spans="2:33" x14ac:dyDescent="0.5">
      <c r="B271">
        <f t="shared" si="108"/>
        <v>-11.176757811706921</v>
      </c>
      <c r="C271">
        <f t="shared" si="109"/>
        <v>0.23222339399833647</v>
      </c>
      <c r="D271">
        <f t="shared" si="110"/>
        <v>0</v>
      </c>
      <c r="E271">
        <f t="shared" si="111"/>
        <v>0.55852225831957236</v>
      </c>
      <c r="F271">
        <f t="shared" si="112"/>
        <v>0</v>
      </c>
      <c r="G271">
        <f t="shared" si="113"/>
        <v>5359.5961008089771</v>
      </c>
      <c r="H271">
        <f t="shared" si="114"/>
        <v>0</v>
      </c>
      <c r="I271">
        <f t="shared" si="115"/>
        <v>0.88356143929909325</v>
      </c>
      <c r="J271">
        <f t="shared" si="116"/>
        <v>-10.857421874900865</v>
      </c>
      <c r="K271">
        <f t="shared" si="117"/>
        <v>0.23089128064534581</v>
      </c>
      <c r="L271">
        <f t="shared" si="118"/>
        <v>0</v>
      </c>
      <c r="M271">
        <f t="shared" si="119"/>
        <v>0.56370889511777211</v>
      </c>
      <c r="N271">
        <f t="shared" si="120"/>
        <v>0</v>
      </c>
      <c r="O271">
        <f t="shared" si="121"/>
        <v>5327.2153387583312</v>
      </c>
      <c r="P271">
        <f t="shared" si="122"/>
        <v>0</v>
      </c>
      <c r="Q271">
        <f t="shared" si="123"/>
        <v>0.83203972961880068</v>
      </c>
      <c r="R271">
        <f t="shared" si="124"/>
        <v>16.122829886328439</v>
      </c>
      <c r="S271">
        <f t="shared" si="125"/>
        <v>0.5627394327514611</v>
      </c>
      <c r="T271">
        <f t="shared" si="126"/>
        <v>0</v>
      </c>
      <c r="U271">
        <f t="shared" si="127"/>
        <v>1.0019206667370597</v>
      </c>
      <c r="V271">
        <f t="shared" si="128"/>
        <v>0</v>
      </c>
      <c r="W271">
        <f t="shared" si="129"/>
        <v>4992.7058829294228</v>
      </c>
      <c r="X271">
        <f t="shared" si="130"/>
        <v>0</v>
      </c>
      <c r="Y271">
        <f t="shared" si="131"/>
        <v>0.7599999999999999</v>
      </c>
      <c r="Z271" t="e">
        <f t="shared" si="132"/>
        <v>#VALUE!</v>
      </c>
      <c r="AA271" t="e">
        <f t="shared" si="133"/>
        <v>#VALUE!</v>
      </c>
      <c r="AB271">
        <f t="shared" si="134"/>
        <v>0</v>
      </c>
      <c r="AC271" t="e">
        <f t="shared" si="135"/>
        <v>#VALUE!</v>
      </c>
      <c r="AD271">
        <f t="shared" si="136"/>
        <v>0</v>
      </c>
      <c r="AE271" t="e">
        <f t="shared" si="137"/>
        <v>#VALUE!</v>
      </c>
      <c r="AF271">
        <f t="shared" si="138"/>
        <v>0</v>
      </c>
      <c r="AG271" t="e">
        <f t="shared" si="139"/>
        <v>#VALUE!</v>
      </c>
    </row>
    <row r="272" spans="2:33" x14ac:dyDescent="0.5">
      <c r="B272">
        <f t="shared" si="108"/>
        <v>-11.17675781210346</v>
      </c>
      <c r="C272">
        <f t="shared" si="109"/>
        <v>0.23222339400004532</v>
      </c>
      <c r="D272">
        <f t="shared" si="110"/>
        <v>0</v>
      </c>
      <c r="E272">
        <f t="shared" si="111"/>
        <v>0.55852225831313174</v>
      </c>
      <c r="F272">
        <f t="shared" si="112"/>
        <v>0</v>
      </c>
      <c r="G272">
        <f t="shared" si="113"/>
        <v>5359.5961008497388</v>
      </c>
      <c r="H272">
        <f t="shared" si="114"/>
        <v>0</v>
      </c>
      <c r="I272">
        <f t="shared" si="115"/>
        <v>0.8835614392991793</v>
      </c>
      <c r="J272">
        <f t="shared" si="116"/>
        <v>-10.857421874950433</v>
      </c>
      <c r="K272">
        <f t="shared" si="117"/>
        <v>0.23089128064554298</v>
      </c>
      <c r="L272">
        <f t="shared" si="118"/>
        <v>0</v>
      </c>
      <c r="M272">
        <f t="shared" si="119"/>
        <v>0.56370889511696709</v>
      </c>
      <c r="N272">
        <f t="shared" si="120"/>
        <v>0</v>
      </c>
      <c r="O272">
        <f t="shared" si="121"/>
        <v>5327.2153387632716</v>
      </c>
      <c r="P272">
        <f t="shared" si="122"/>
        <v>0</v>
      </c>
      <c r="Q272">
        <f t="shared" si="123"/>
        <v>0.8320397296188069</v>
      </c>
      <c r="R272">
        <f t="shared" si="124"/>
        <v>16.122829886328439</v>
      </c>
      <c r="S272">
        <f t="shared" si="125"/>
        <v>0.5627394327514611</v>
      </c>
      <c r="T272">
        <f t="shared" si="126"/>
        <v>0</v>
      </c>
      <c r="U272">
        <f t="shared" si="127"/>
        <v>1.0019206667370597</v>
      </c>
      <c r="V272">
        <f t="shared" si="128"/>
        <v>0</v>
      </c>
      <c r="W272">
        <f t="shared" si="129"/>
        <v>4992.7058829294228</v>
      </c>
      <c r="X272">
        <f t="shared" si="130"/>
        <v>0</v>
      </c>
      <c r="Y272">
        <f t="shared" si="131"/>
        <v>0.7599999999999999</v>
      </c>
      <c r="Z272" t="e">
        <f t="shared" si="132"/>
        <v>#VALUE!</v>
      </c>
      <c r="AA272" t="e">
        <f t="shared" si="133"/>
        <v>#VALUE!</v>
      </c>
      <c r="AB272">
        <f t="shared" si="134"/>
        <v>0</v>
      </c>
      <c r="AC272" t="e">
        <f t="shared" si="135"/>
        <v>#VALUE!</v>
      </c>
      <c r="AD272">
        <f t="shared" si="136"/>
        <v>0</v>
      </c>
      <c r="AE272" t="e">
        <f t="shared" si="137"/>
        <v>#VALUE!</v>
      </c>
      <c r="AF272">
        <f t="shared" si="138"/>
        <v>0</v>
      </c>
      <c r="AG272" t="e">
        <f t="shared" si="139"/>
        <v>#VALUE!</v>
      </c>
    </row>
    <row r="273" spans="2:33" x14ac:dyDescent="0.5">
      <c r="B273">
        <f t="shared" si="108"/>
        <v>-11.17675781230173</v>
      </c>
      <c r="C273">
        <f t="shared" si="109"/>
        <v>0.23222339400090686</v>
      </c>
      <c r="D273">
        <f t="shared" si="110"/>
        <v>0</v>
      </c>
      <c r="E273">
        <f t="shared" si="111"/>
        <v>0.55852225830991142</v>
      </c>
      <c r="F273">
        <f t="shared" si="112"/>
        <v>0</v>
      </c>
      <c r="G273">
        <f t="shared" si="113"/>
        <v>5359.5961008701606</v>
      </c>
      <c r="H273">
        <f t="shared" si="114"/>
        <v>0</v>
      </c>
      <c r="I273">
        <f t="shared" si="115"/>
        <v>0.88356143929923259</v>
      </c>
      <c r="J273">
        <f t="shared" si="116"/>
        <v>-10.857421874975216</v>
      </c>
      <c r="K273">
        <f t="shared" si="117"/>
        <v>0.23089128064564424</v>
      </c>
      <c r="L273">
        <f t="shared" si="118"/>
        <v>0</v>
      </c>
      <c r="M273">
        <f t="shared" si="119"/>
        <v>0.56370889511656452</v>
      </c>
      <c r="N273">
        <f t="shared" si="120"/>
        <v>0</v>
      </c>
      <c r="O273">
        <f t="shared" si="121"/>
        <v>5327.2153387657581</v>
      </c>
      <c r="P273">
        <f t="shared" si="122"/>
        <v>0</v>
      </c>
      <c r="Q273">
        <f t="shared" si="123"/>
        <v>0.83203972961881378</v>
      </c>
      <c r="R273">
        <f t="shared" si="124"/>
        <v>16.122829886328439</v>
      </c>
      <c r="S273">
        <f t="shared" si="125"/>
        <v>0.5627394327514611</v>
      </c>
      <c r="T273">
        <f t="shared" si="126"/>
        <v>0</v>
      </c>
      <c r="U273">
        <f t="shared" si="127"/>
        <v>1.0019206667370597</v>
      </c>
      <c r="V273">
        <f t="shared" si="128"/>
        <v>0</v>
      </c>
      <c r="W273">
        <f t="shared" si="129"/>
        <v>4992.7058829294228</v>
      </c>
      <c r="X273">
        <f t="shared" si="130"/>
        <v>0</v>
      </c>
      <c r="Y273">
        <f t="shared" si="131"/>
        <v>0.7599999999999999</v>
      </c>
      <c r="Z273" t="e">
        <f t="shared" si="132"/>
        <v>#VALUE!</v>
      </c>
      <c r="AA273" t="e">
        <f t="shared" si="133"/>
        <v>#VALUE!</v>
      </c>
      <c r="AB273">
        <f t="shared" si="134"/>
        <v>0</v>
      </c>
      <c r="AC273" t="e">
        <f t="shared" si="135"/>
        <v>#VALUE!</v>
      </c>
      <c r="AD273">
        <f t="shared" si="136"/>
        <v>0</v>
      </c>
      <c r="AE273" t="e">
        <f t="shared" si="137"/>
        <v>#VALUE!</v>
      </c>
      <c r="AF273">
        <f t="shared" si="138"/>
        <v>0</v>
      </c>
      <c r="AG273" t="e">
        <f t="shared" si="139"/>
        <v>#VALUE!</v>
      </c>
    </row>
    <row r="274" spans="2:33" x14ac:dyDescent="0.5">
      <c r="B274">
        <f t="shared" si="108"/>
        <v>-11.176757812400865</v>
      </c>
      <c r="C274">
        <f t="shared" si="109"/>
        <v>0.23222339400132785</v>
      </c>
      <c r="D274">
        <f t="shared" si="110"/>
        <v>0</v>
      </c>
      <c r="E274">
        <f t="shared" si="111"/>
        <v>0.55852225830830138</v>
      </c>
      <c r="F274">
        <f t="shared" si="112"/>
        <v>0</v>
      </c>
      <c r="G274">
        <f t="shared" si="113"/>
        <v>5359.5961008803151</v>
      </c>
      <c r="H274">
        <f t="shared" si="114"/>
        <v>0</v>
      </c>
      <c r="I274">
        <f t="shared" si="115"/>
        <v>0.88356143929924502</v>
      </c>
      <c r="J274">
        <f t="shared" si="116"/>
        <v>-10.857421874987608</v>
      </c>
      <c r="K274">
        <f t="shared" si="117"/>
        <v>0.23089128064569042</v>
      </c>
      <c r="L274">
        <f t="shared" si="118"/>
        <v>0</v>
      </c>
      <c r="M274">
        <f t="shared" si="119"/>
        <v>0.56370889511636324</v>
      </c>
      <c r="N274">
        <f t="shared" si="120"/>
        <v>0</v>
      </c>
      <c r="O274">
        <f t="shared" si="121"/>
        <v>5327.2153387669759</v>
      </c>
      <c r="P274">
        <f t="shared" si="122"/>
        <v>0</v>
      </c>
      <c r="Q274">
        <f t="shared" si="123"/>
        <v>0.8320397296188109</v>
      </c>
      <c r="R274">
        <f t="shared" si="124"/>
        <v>16.122829886328439</v>
      </c>
      <c r="S274">
        <f t="shared" si="125"/>
        <v>0.5627394327514611</v>
      </c>
      <c r="T274">
        <f t="shared" si="126"/>
        <v>0</v>
      </c>
      <c r="U274">
        <f t="shared" si="127"/>
        <v>1.0019206667370597</v>
      </c>
      <c r="V274">
        <f t="shared" si="128"/>
        <v>0</v>
      </c>
      <c r="W274">
        <f t="shared" si="129"/>
        <v>4992.7058829294228</v>
      </c>
      <c r="X274">
        <f t="shared" si="130"/>
        <v>0</v>
      </c>
      <c r="Y274">
        <f t="shared" si="131"/>
        <v>0.7599999999999999</v>
      </c>
      <c r="Z274" t="e">
        <f t="shared" si="132"/>
        <v>#VALUE!</v>
      </c>
      <c r="AA274" t="e">
        <f t="shared" si="133"/>
        <v>#VALUE!</v>
      </c>
      <c r="AB274">
        <f t="shared" si="134"/>
        <v>0</v>
      </c>
      <c r="AC274" t="e">
        <f t="shared" si="135"/>
        <v>#VALUE!</v>
      </c>
      <c r="AD274">
        <f t="shared" si="136"/>
        <v>0</v>
      </c>
      <c r="AE274" t="e">
        <f t="shared" si="137"/>
        <v>#VALUE!</v>
      </c>
      <c r="AF274">
        <f t="shared" si="138"/>
        <v>0</v>
      </c>
      <c r="AG274" t="e">
        <f t="shared" si="139"/>
        <v>#VALUE!</v>
      </c>
    </row>
    <row r="275" spans="2:33" x14ac:dyDescent="0.5">
      <c r="B275">
        <f t="shared" si="108"/>
        <v>-11.176757812450433</v>
      </c>
      <c r="C275">
        <f t="shared" si="109"/>
        <v>0.23222339400155523</v>
      </c>
      <c r="D275">
        <f t="shared" si="110"/>
        <v>0</v>
      </c>
      <c r="E275">
        <f t="shared" si="111"/>
        <v>0.55852225830749624</v>
      </c>
      <c r="F275">
        <f t="shared" si="112"/>
        <v>0</v>
      </c>
      <c r="G275">
        <f t="shared" si="113"/>
        <v>5359.5961008854902</v>
      </c>
      <c r="H275">
        <f t="shared" si="114"/>
        <v>0</v>
      </c>
      <c r="I275">
        <f t="shared" si="115"/>
        <v>0.88356143929927577</v>
      </c>
      <c r="J275">
        <f t="shared" si="116"/>
        <v>-10.857421875</v>
      </c>
      <c r="K275">
        <f t="shared" si="117"/>
        <v>0.23089128064573305</v>
      </c>
      <c r="L275">
        <f t="shared" si="118"/>
        <v>0</v>
      </c>
      <c r="M275">
        <f t="shared" si="119"/>
        <v>0.56370889511616196</v>
      </c>
      <c r="N275">
        <f t="shared" si="120"/>
        <v>0</v>
      </c>
      <c r="O275">
        <f t="shared" si="121"/>
        <v>5327.2153387681728</v>
      </c>
      <c r="P275">
        <f t="shared" si="122"/>
        <v>0</v>
      </c>
      <c r="Q275">
        <f t="shared" si="123"/>
        <v>0.83203972961880324</v>
      </c>
      <c r="R275">
        <f t="shared" si="124"/>
        <v>16.122829886328439</v>
      </c>
      <c r="S275">
        <f t="shared" si="125"/>
        <v>0.5627394327514611</v>
      </c>
      <c r="T275">
        <f t="shared" si="126"/>
        <v>0</v>
      </c>
      <c r="U275">
        <f t="shared" si="127"/>
        <v>1.0019206667370597</v>
      </c>
      <c r="V275">
        <f t="shared" si="128"/>
        <v>0</v>
      </c>
      <c r="W275">
        <f t="shared" si="129"/>
        <v>4992.7058829294228</v>
      </c>
      <c r="X275">
        <f t="shared" si="130"/>
        <v>0</v>
      </c>
      <c r="Y275">
        <f t="shared" si="131"/>
        <v>0.7599999999999999</v>
      </c>
      <c r="Z275" t="e">
        <f t="shared" si="132"/>
        <v>#VALUE!</v>
      </c>
      <c r="AA275" t="e">
        <f t="shared" si="133"/>
        <v>#VALUE!</v>
      </c>
      <c r="AB275">
        <f t="shared" si="134"/>
        <v>0</v>
      </c>
      <c r="AC275" t="e">
        <f t="shared" si="135"/>
        <v>#VALUE!</v>
      </c>
      <c r="AD275">
        <f t="shared" si="136"/>
        <v>0</v>
      </c>
      <c r="AE275" t="e">
        <f t="shared" si="137"/>
        <v>#VALUE!</v>
      </c>
      <c r="AF275">
        <f t="shared" si="138"/>
        <v>0</v>
      </c>
      <c r="AG275" t="e">
        <f t="shared" si="139"/>
        <v>#VALUE!</v>
      </c>
    </row>
    <row r="276" spans="2:33" x14ac:dyDescent="0.5">
      <c r="B276">
        <f t="shared" si="108"/>
        <v>-11.176757812475216</v>
      </c>
      <c r="C276">
        <f t="shared" si="109"/>
        <v>0.23222339400164405</v>
      </c>
      <c r="D276">
        <f t="shared" si="110"/>
        <v>0</v>
      </c>
      <c r="E276">
        <f t="shared" si="111"/>
        <v>0.55852225830709368</v>
      </c>
      <c r="F276">
        <f t="shared" si="112"/>
        <v>0</v>
      </c>
      <c r="G276">
        <f t="shared" si="113"/>
        <v>5359.596100887934</v>
      </c>
      <c r="H276">
        <f t="shared" si="114"/>
        <v>0</v>
      </c>
      <c r="I276">
        <f t="shared" si="115"/>
        <v>0.8835614392992549</v>
      </c>
      <c r="J276">
        <f t="shared" si="116"/>
        <v>-10.857421875012392</v>
      </c>
      <c r="K276">
        <f t="shared" si="117"/>
        <v>0.23089128064577924</v>
      </c>
      <c r="L276">
        <f t="shared" si="118"/>
        <v>0</v>
      </c>
      <c r="M276">
        <f t="shared" si="119"/>
        <v>0.56370889511596078</v>
      </c>
      <c r="N276">
        <f t="shared" si="120"/>
        <v>0</v>
      </c>
      <c r="O276">
        <f t="shared" si="121"/>
        <v>5327.2153387693888</v>
      </c>
      <c r="P276">
        <f t="shared" si="122"/>
        <v>0</v>
      </c>
      <c r="Q276">
        <f t="shared" si="123"/>
        <v>0.83203972961880057</v>
      </c>
      <c r="R276">
        <f t="shared" si="124"/>
        <v>16.122829886328439</v>
      </c>
      <c r="S276">
        <f t="shared" si="125"/>
        <v>0.5627394327514611</v>
      </c>
      <c r="T276">
        <f t="shared" si="126"/>
        <v>0</v>
      </c>
      <c r="U276">
        <f t="shared" si="127"/>
        <v>1.0019206667370597</v>
      </c>
      <c r="V276">
        <f t="shared" si="128"/>
        <v>0</v>
      </c>
      <c r="W276">
        <f t="shared" si="129"/>
        <v>4992.7058829294228</v>
      </c>
      <c r="X276">
        <f t="shared" si="130"/>
        <v>0</v>
      </c>
      <c r="Y276">
        <f t="shared" si="131"/>
        <v>0.7599999999999999</v>
      </c>
      <c r="Z276" t="e">
        <f t="shared" si="132"/>
        <v>#VALUE!</v>
      </c>
      <c r="AA276" t="e">
        <f t="shared" si="133"/>
        <v>#VALUE!</v>
      </c>
      <c r="AB276">
        <f t="shared" si="134"/>
        <v>0</v>
      </c>
      <c r="AC276" t="e">
        <f t="shared" si="135"/>
        <v>#VALUE!</v>
      </c>
      <c r="AD276">
        <f t="shared" si="136"/>
        <v>0</v>
      </c>
      <c r="AE276" t="e">
        <f t="shared" si="137"/>
        <v>#VALUE!</v>
      </c>
      <c r="AF276">
        <f t="shared" si="138"/>
        <v>0</v>
      </c>
      <c r="AG276" t="e">
        <f t="shared" si="139"/>
        <v>#VALUE!</v>
      </c>
    </row>
    <row r="277" spans="2:33" x14ac:dyDescent="0.5">
      <c r="B277">
        <f t="shared" si="108"/>
        <v>-11.1767578125</v>
      </c>
      <c r="C277">
        <f t="shared" si="109"/>
        <v>0.23222339400175773</v>
      </c>
      <c r="D277">
        <f t="shared" si="110"/>
        <v>0</v>
      </c>
      <c r="E277">
        <f t="shared" si="111"/>
        <v>0.55852225830669122</v>
      </c>
      <c r="F277">
        <f t="shared" si="112"/>
        <v>0</v>
      </c>
      <c r="G277">
        <f t="shared" si="113"/>
        <v>5359.5961008905206</v>
      </c>
      <c r="H277">
        <f t="shared" si="114"/>
        <v>0</v>
      </c>
      <c r="I277">
        <f t="shared" si="115"/>
        <v>0.88356143929927045</v>
      </c>
      <c r="J277">
        <f t="shared" si="116"/>
        <v>-10.857421875024784</v>
      </c>
      <c r="K277">
        <f t="shared" si="117"/>
        <v>0.23089128064584497</v>
      </c>
      <c r="L277">
        <f t="shared" si="118"/>
        <v>0</v>
      </c>
      <c r="M277">
        <f t="shared" si="119"/>
        <v>0.56370889511575939</v>
      </c>
      <c r="N277">
        <f t="shared" si="120"/>
        <v>0</v>
      </c>
      <c r="O277">
        <f t="shared" si="121"/>
        <v>5327.2153387707203</v>
      </c>
      <c r="P277">
        <f t="shared" si="122"/>
        <v>0</v>
      </c>
      <c r="Q277">
        <f t="shared" si="123"/>
        <v>0.83203972961882489</v>
      </c>
      <c r="R277">
        <f t="shared" si="124"/>
        <v>16.122829886328439</v>
      </c>
      <c r="S277">
        <f t="shared" si="125"/>
        <v>0.5627394327514611</v>
      </c>
      <c r="T277">
        <f t="shared" si="126"/>
        <v>0</v>
      </c>
      <c r="U277">
        <f t="shared" si="127"/>
        <v>1.0019206667370597</v>
      </c>
      <c r="V277">
        <f t="shared" si="128"/>
        <v>0</v>
      </c>
      <c r="W277">
        <f t="shared" si="129"/>
        <v>4992.7058829294228</v>
      </c>
      <c r="X277">
        <f t="shared" si="130"/>
        <v>0</v>
      </c>
      <c r="Y277">
        <f t="shared" si="131"/>
        <v>0.7599999999999999</v>
      </c>
      <c r="Z277" t="e">
        <f t="shared" si="132"/>
        <v>#VALUE!</v>
      </c>
      <c r="AA277" t="e">
        <f t="shared" si="133"/>
        <v>#VALUE!</v>
      </c>
      <c r="AB277">
        <f t="shared" si="134"/>
        <v>0</v>
      </c>
      <c r="AC277" t="e">
        <f t="shared" si="135"/>
        <v>#VALUE!</v>
      </c>
      <c r="AD277">
        <f t="shared" si="136"/>
        <v>0</v>
      </c>
      <c r="AE277" t="e">
        <f t="shared" si="137"/>
        <v>#VALUE!</v>
      </c>
      <c r="AF277">
        <f t="shared" si="138"/>
        <v>0</v>
      </c>
      <c r="AG277" t="e">
        <f t="shared" si="139"/>
        <v>#VALUE!</v>
      </c>
    </row>
    <row r="278" spans="2:33" x14ac:dyDescent="0.5">
      <c r="B278">
        <f t="shared" si="108"/>
        <v>-11.176757812512392</v>
      </c>
      <c r="C278">
        <f t="shared" si="109"/>
        <v>0.23222339400181102</v>
      </c>
      <c r="D278">
        <f t="shared" si="110"/>
        <v>0</v>
      </c>
      <c r="E278">
        <f t="shared" si="111"/>
        <v>0.55852225830648994</v>
      </c>
      <c r="F278">
        <f t="shared" si="112"/>
        <v>0</v>
      </c>
      <c r="G278">
        <f t="shared" si="113"/>
        <v>5359.5961008917939</v>
      </c>
      <c r="H278">
        <f t="shared" si="114"/>
        <v>0</v>
      </c>
      <c r="I278">
        <f t="shared" si="115"/>
        <v>0.88356143929927289</v>
      </c>
      <c r="J278">
        <f t="shared" si="116"/>
        <v>-10.85742187503098</v>
      </c>
      <c r="K278">
        <f t="shared" si="117"/>
        <v>0.23089128064586806</v>
      </c>
      <c r="L278">
        <f t="shared" si="118"/>
        <v>0</v>
      </c>
      <c r="M278">
        <f t="shared" si="119"/>
        <v>0.5637088951156588</v>
      </c>
      <c r="N278">
        <f t="shared" si="120"/>
        <v>0</v>
      </c>
      <c r="O278">
        <f t="shared" si="121"/>
        <v>5327.2153387713288</v>
      </c>
      <c r="P278">
        <f t="shared" si="122"/>
        <v>0</v>
      </c>
      <c r="Q278">
        <f t="shared" si="123"/>
        <v>0.83203972961882344</v>
      </c>
      <c r="R278">
        <f t="shared" si="124"/>
        <v>16.122829886328439</v>
      </c>
      <c r="S278">
        <f t="shared" si="125"/>
        <v>0.5627394327514611</v>
      </c>
      <c r="T278">
        <f t="shared" si="126"/>
        <v>0</v>
      </c>
      <c r="U278">
        <f t="shared" si="127"/>
        <v>1.0019206667370597</v>
      </c>
      <c r="V278">
        <f t="shared" si="128"/>
        <v>0</v>
      </c>
      <c r="W278">
        <f t="shared" si="129"/>
        <v>4992.7058829294228</v>
      </c>
      <c r="X278">
        <f t="shared" si="130"/>
        <v>0</v>
      </c>
      <c r="Y278">
        <f t="shared" si="131"/>
        <v>0.7599999999999999</v>
      </c>
      <c r="Z278" t="e">
        <f t="shared" si="132"/>
        <v>#VALUE!</v>
      </c>
      <c r="AA278" t="e">
        <f t="shared" si="133"/>
        <v>#VALUE!</v>
      </c>
      <c r="AB278">
        <f t="shared" si="134"/>
        <v>0</v>
      </c>
      <c r="AC278" t="e">
        <f t="shared" si="135"/>
        <v>#VALUE!</v>
      </c>
      <c r="AD278">
        <f t="shared" si="136"/>
        <v>0</v>
      </c>
      <c r="AE278" t="e">
        <f t="shared" si="137"/>
        <v>#VALUE!</v>
      </c>
      <c r="AF278">
        <f t="shared" si="138"/>
        <v>0</v>
      </c>
      <c r="AG278" t="e">
        <f t="shared" si="139"/>
        <v>#VALUE!</v>
      </c>
    </row>
    <row r="279" spans="2:33" x14ac:dyDescent="0.5">
      <c r="B279">
        <f t="shared" si="108"/>
        <v>-11.176757812518588</v>
      </c>
      <c r="C279">
        <f t="shared" si="109"/>
        <v>0.232223394001843</v>
      </c>
      <c r="D279">
        <f t="shared" si="110"/>
        <v>0</v>
      </c>
      <c r="E279">
        <f t="shared" si="111"/>
        <v>0.55852225830638924</v>
      </c>
      <c r="F279">
        <f t="shared" si="112"/>
        <v>0</v>
      </c>
      <c r="G279">
        <f t="shared" si="113"/>
        <v>5359.5961008924614</v>
      </c>
      <c r="H279">
        <f t="shared" si="114"/>
        <v>0</v>
      </c>
      <c r="I279">
        <f t="shared" si="115"/>
        <v>0.88356143929928188</v>
      </c>
      <c r="J279">
        <f t="shared" si="116"/>
        <v>-10.857421875037176</v>
      </c>
      <c r="K279">
        <f t="shared" si="117"/>
        <v>0.23089128064588937</v>
      </c>
      <c r="L279">
        <f t="shared" si="118"/>
        <v>0</v>
      </c>
      <c r="M279">
        <f t="shared" si="119"/>
        <v>0.56370889511555822</v>
      </c>
      <c r="N279">
        <f t="shared" si="120"/>
        <v>0</v>
      </c>
      <c r="O279">
        <f t="shared" si="121"/>
        <v>5327.2153387719272</v>
      </c>
      <c r="P279">
        <f t="shared" si="122"/>
        <v>0</v>
      </c>
      <c r="Q279">
        <f t="shared" si="123"/>
        <v>0.83203972961881956</v>
      </c>
      <c r="R279">
        <f t="shared" si="124"/>
        <v>16.122829886328439</v>
      </c>
      <c r="S279">
        <f t="shared" si="125"/>
        <v>0.5627394327514611</v>
      </c>
      <c r="T279">
        <f t="shared" si="126"/>
        <v>0</v>
      </c>
      <c r="U279">
        <f t="shared" si="127"/>
        <v>1.0019206667370597</v>
      </c>
      <c r="V279">
        <f t="shared" si="128"/>
        <v>0</v>
      </c>
      <c r="W279">
        <f t="shared" si="129"/>
        <v>4992.7058829294228</v>
      </c>
      <c r="X279">
        <f t="shared" si="130"/>
        <v>0</v>
      </c>
      <c r="Y279">
        <f t="shared" si="131"/>
        <v>0.7599999999999999</v>
      </c>
      <c r="Z279" t="e">
        <f t="shared" si="132"/>
        <v>#VALUE!</v>
      </c>
      <c r="AA279" t="e">
        <f t="shared" si="133"/>
        <v>#VALUE!</v>
      </c>
      <c r="AB279">
        <f t="shared" si="134"/>
        <v>0</v>
      </c>
      <c r="AC279" t="e">
        <f t="shared" si="135"/>
        <v>#VALUE!</v>
      </c>
      <c r="AD279">
        <f t="shared" si="136"/>
        <v>0</v>
      </c>
      <c r="AE279" t="e">
        <f t="shared" si="137"/>
        <v>#VALUE!</v>
      </c>
      <c r="AF279">
        <f t="shared" si="138"/>
        <v>0</v>
      </c>
      <c r="AG279" t="e">
        <f t="shared" si="139"/>
        <v>#VALUE!</v>
      </c>
    </row>
    <row r="280" spans="2:33" x14ac:dyDescent="0.5">
      <c r="B280">
        <f t="shared" si="108"/>
        <v>-11.176757812521686</v>
      </c>
      <c r="C280">
        <f t="shared" si="109"/>
        <v>0.23222339400185721</v>
      </c>
      <c r="D280">
        <f t="shared" si="110"/>
        <v>0</v>
      </c>
      <c r="E280">
        <f t="shared" si="111"/>
        <v>0.55852225830633895</v>
      </c>
      <c r="F280">
        <f t="shared" si="112"/>
        <v>0</v>
      </c>
      <c r="G280">
        <f t="shared" si="113"/>
        <v>5359.5961008927852</v>
      </c>
      <c r="H280">
        <f t="shared" si="114"/>
        <v>0</v>
      </c>
      <c r="I280">
        <f t="shared" si="115"/>
        <v>0.88356143929928377</v>
      </c>
      <c r="J280">
        <f t="shared" si="116"/>
        <v>-10.857421875043372</v>
      </c>
      <c r="K280">
        <f t="shared" si="117"/>
        <v>0.2308912806459249</v>
      </c>
      <c r="L280">
        <f t="shared" si="118"/>
        <v>0</v>
      </c>
      <c r="M280">
        <f t="shared" si="119"/>
        <v>0.56370889511545752</v>
      </c>
      <c r="N280">
        <f t="shared" si="120"/>
        <v>0</v>
      </c>
      <c r="O280">
        <f t="shared" si="121"/>
        <v>5327.2153387726075</v>
      </c>
      <c r="P280">
        <f t="shared" si="122"/>
        <v>0</v>
      </c>
      <c r="Q280">
        <f t="shared" si="123"/>
        <v>0.83203972961883566</v>
      </c>
      <c r="R280">
        <f t="shared" si="124"/>
        <v>16.122829886328439</v>
      </c>
      <c r="S280">
        <f t="shared" si="125"/>
        <v>0.5627394327514611</v>
      </c>
      <c r="T280">
        <f t="shared" si="126"/>
        <v>0</v>
      </c>
      <c r="U280">
        <f t="shared" si="127"/>
        <v>1.0019206667370597</v>
      </c>
      <c r="V280">
        <f t="shared" si="128"/>
        <v>0</v>
      </c>
      <c r="W280">
        <f t="shared" si="129"/>
        <v>4992.7058829294228</v>
      </c>
      <c r="X280">
        <f t="shared" si="130"/>
        <v>0</v>
      </c>
      <c r="Y280">
        <f t="shared" si="131"/>
        <v>0.7599999999999999</v>
      </c>
      <c r="Z280" t="e">
        <f t="shared" si="132"/>
        <v>#VALUE!</v>
      </c>
      <c r="AA280" t="e">
        <f t="shared" si="133"/>
        <v>#VALUE!</v>
      </c>
      <c r="AB280">
        <f t="shared" si="134"/>
        <v>0</v>
      </c>
      <c r="AC280" t="e">
        <f t="shared" si="135"/>
        <v>#VALUE!</v>
      </c>
      <c r="AD280">
        <f t="shared" si="136"/>
        <v>0</v>
      </c>
      <c r="AE280" t="e">
        <f t="shared" si="137"/>
        <v>#VALUE!</v>
      </c>
      <c r="AF280">
        <f t="shared" si="138"/>
        <v>0</v>
      </c>
      <c r="AG280" t="e">
        <f t="shared" si="139"/>
        <v>#VALUE!</v>
      </c>
    </row>
    <row r="281" spans="2:33" x14ac:dyDescent="0.5">
      <c r="B281">
        <f t="shared" si="108"/>
        <v>-11.176757812523235</v>
      </c>
      <c r="C281">
        <f t="shared" si="109"/>
        <v>0.232223394001843</v>
      </c>
      <c r="D281">
        <f t="shared" si="110"/>
        <v>0</v>
      </c>
      <c r="E281">
        <f t="shared" si="111"/>
        <v>0.55852225830631386</v>
      </c>
      <c r="F281">
        <f t="shared" si="112"/>
        <v>0</v>
      </c>
      <c r="G281">
        <f t="shared" si="113"/>
        <v>5359.5961008928234</v>
      </c>
      <c r="H281">
        <f t="shared" si="114"/>
        <v>0</v>
      </c>
      <c r="I281">
        <f t="shared" si="115"/>
        <v>0.88356143929925379</v>
      </c>
      <c r="J281">
        <f t="shared" si="116"/>
        <v>-10.857421875046469</v>
      </c>
      <c r="K281">
        <f t="shared" si="117"/>
        <v>0.23089128064593734</v>
      </c>
      <c r="L281">
        <f t="shared" si="118"/>
        <v>0</v>
      </c>
      <c r="M281">
        <f t="shared" si="119"/>
        <v>0.56370889511540723</v>
      </c>
      <c r="N281">
        <f t="shared" si="120"/>
        <v>0</v>
      </c>
      <c r="O281">
        <f t="shared" si="121"/>
        <v>5327.2153387729177</v>
      </c>
      <c r="P281">
        <f t="shared" si="122"/>
        <v>0</v>
      </c>
      <c r="Q281">
        <f t="shared" si="123"/>
        <v>0.83203972961883599</v>
      </c>
      <c r="R281">
        <f t="shared" si="124"/>
        <v>16.122829886328439</v>
      </c>
      <c r="S281">
        <f t="shared" si="125"/>
        <v>0.5627394327514611</v>
      </c>
      <c r="T281">
        <f t="shared" si="126"/>
        <v>0</v>
      </c>
      <c r="U281">
        <f t="shared" si="127"/>
        <v>1.0019206667370597</v>
      </c>
      <c r="V281">
        <f t="shared" si="128"/>
        <v>0</v>
      </c>
      <c r="W281">
        <f t="shared" si="129"/>
        <v>4992.7058829294228</v>
      </c>
      <c r="X281">
        <f t="shared" si="130"/>
        <v>0</v>
      </c>
      <c r="Y281">
        <f t="shared" si="131"/>
        <v>0.7599999999999999</v>
      </c>
      <c r="Z281" t="e">
        <f t="shared" si="132"/>
        <v>#VALUE!</v>
      </c>
      <c r="AA281" t="e">
        <f t="shared" si="133"/>
        <v>#VALUE!</v>
      </c>
      <c r="AB281">
        <f t="shared" si="134"/>
        <v>0</v>
      </c>
      <c r="AC281" t="e">
        <f t="shared" si="135"/>
        <v>#VALUE!</v>
      </c>
      <c r="AD281">
        <f t="shared" si="136"/>
        <v>0</v>
      </c>
      <c r="AE281" t="e">
        <f t="shared" si="137"/>
        <v>#VALUE!</v>
      </c>
      <c r="AF281">
        <f t="shared" si="138"/>
        <v>0</v>
      </c>
      <c r="AG281" t="e">
        <f t="shared" si="139"/>
        <v>#VALUE!</v>
      </c>
    </row>
    <row r="282" spans="2:33" x14ac:dyDescent="0.5">
      <c r="B282">
        <f t="shared" si="108"/>
        <v>-11.176757812524784</v>
      </c>
      <c r="C282">
        <f t="shared" si="109"/>
        <v>0.23222339400186787</v>
      </c>
      <c r="D282">
        <f t="shared" si="110"/>
        <v>0</v>
      </c>
      <c r="E282">
        <f t="shared" si="111"/>
        <v>0.55852225830628865</v>
      </c>
      <c r="F282">
        <f t="shared" si="112"/>
        <v>0</v>
      </c>
      <c r="G282">
        <f t="shared" si="113"/>
        <v>5359.5961008930881</v>
      </c>
      <c r="H282">
        <f t="shared" si="114"/>
        <v>0</v>
      </c>
      <c r="I282">
        <f t="shared" si="115"/>
        <v>0.88356143929928055</v>
      </c>
      <c r="J282">
        <f t="shared" si="116"/>
        <v>-10.857421875048018</v>
      </c>
      <c r="K282">
        <f t="shared" si="117"/>
        <v>0.2308912806459249</v>
      </c>
      <c r="L282">
        <f t="shared" si="118"/>
        <v>0</v>
      </c>
      <c r="M282">
        <f t="shared" si="119"/>
        <v>0.56370889511538202</v>
      </c>
      <c r="N282">
        <f t="shared" si="120"/>
        <v>0</v>
      </c>
      <c r="O282">
        <f t="shared" si="121"/>
        <v>5327.215338772965</v>
      </c>
      <c r="P282">
        <f t="shared" si="122"/>
        <v>0</v>
      </c>
      <c r="Q282">
        <f t="shared" si="123"/>
        <v>0.83203972961881034</v>
      </c>
      <c r="R282">
        <f t="shared" si="124"/>
        <v>16.122829886328439</v>
      </c>
      <c r="S282">
        <f t="shared" si="125"/>
        <v>0.5627394327514611</v>
      </c>
      <c r="T282">
        <f t="shared" si="126"/>
        <v>0</v>
      </c>
      <c r="U282">
        <f t="shared" si="127"/>
        <v>1.0019206667370597</v>
      </c>
      <c r="V282">
        <f t="shared" si="128"/>
        <v>0</v>
      </c>
      <c r="W282">
        <f t="shared" si="129"/>
        <v>4992.7058829294228</v>
      </c>
      <c r="X282">
        <f t="shared" si="130"/>
        <v>0</v>
      </c>
      <c r="Y282">
        <f t="shared" si="131"/>
        <v>0.7599999999999999</v>
      </c>
      <c r="Z282" t="e">
        <f t="shared" si="132"/>
        <v>#VALUE!</v>
      </c>
      <c r="AA282" t="e">
        <f t="shared" si="133"/>
        <v>#VALUE!</v>
      </c>
      <c r="AB282">
        <f t="shared" si="134"/>
        <v>0</v>
      </c>
      <c r="AC282" t="e">
        <f t="shared" si="135"/>
        <v>#VALUE!</v>
      </c>
      <c r="AD282">
        <f t="shared" si="136"/>
        <v>0</v>
      </c>
      <c r="AE282" t="e">
        <f t="shared" si="137"/>
        <v>#VALUE!</v>
      </c>
      <c r="AF282">
        <f t="shared" si="138"/>
        <v>0</v>
      </c>
      <c r="AG282" t="e">
        <f t="shared" si="139"/>
        <v>#VALUE!</v>
      </c>
    </row>
    <row r="283" spans="2:33" x14ac:dyDescent="0.5">
      <c r="B283">
        <f t="shared" si="108"/>
        <v>-11.176757812525558</v>
      </c>
      <c r="C283">
        <f t="shared" si="109"/>
        <v>0.23222339400187852</v>
      </c>
      <c r="D283">
        <f t="shared" si="110"/>
        <v>0</v>
      </c>
      <c r="E283">
        <f t="shared" si="111"/>
        <v>0.55852225830627611</v>
      </c>
      <c r="F283">
        <f t="shared" si="112"/>
        <v>0</v>
      </c>
      <c r="G283">
        <f t="shared" si="113"/>
        <v>5359.596100893209</v>
      </c>
      <c r="H283">
        <f t="shared" si="114"/>
        <v>0</v>
      </c>
      <c r="I283">
        <f t="shared" si="115"/>
        <v>0.88356143929929143</v>
      </c>
      <c r="J283">
        <f t="shared" si="116"/>
        <v>-10.857421875049567</v>
      </c>
      <c r="K283">
        <f t="shared" si="117"/>
        <v>0.23089128064593911</v>
      </c>
      <c r="L283">
        <f t="shared" si="118"/>
        <v>0</v>
      </c>
      <c r="M283">
        <f t="shared" si="119"/>
        <v>0.56370889511535693</v>
      </c>
      <c r="N283">
        <f t="shared" si="120"/>
        <v>0</v>
      </c>
      <c r="O283">
        <f t="shared" si="121"/>
        <v>5327.2153387731651</v>
      </c>
      <c r="P283">
        <f t="shared" si="122"/>
        <v>0</v>
      </c>
      <c r="Q283">
        <f t="shared" si="123"/>
        <v>0.83203972961882178</v>
      </c>
      <c r="R283">
        <f t="shared" si="124"/>
        <v>16.122829886328439</v>
      </c>
      <c r="S283">
        <f t="shared" si="125"/>
        <v>0.5627394327514611</v>
      </c>
      <c r="T283">
        <f t="shared" si="126"/>
        <v>0</v>
      </c>
      <c r="U283">
        <f t="shared" si="127"/>
        <v>1.0019206667370597</v>
      </c>
      <c r="V283">
        <f t="shared" si="128"/>
        <v>0</v>
      </c>
      <c r="W283">
        <f t="shared" si="129"/>
        <v>4992.7058829294228</v>
      </c>
      <c r="X283">
        <f t="shared" si="130"/>
        <v>0</v>
      </c>
      <c r="Y283">
        <f t="shared" si="131"/>
        <v>0.7599999999999999</v>
      </c>
      <c r="Z283" t="e">
        <f t="shared" si="132"/>
        <v>#VALUE!</v>
      </c>
      <c r="AA283" t="e">
        <f t="shared" si="133"/>
        <v>#VALUE!</v>
      </c>
      <c r="AB283">
        <f t="shared" si="134"/>
        <v>0</v>
      </c>
      <c r="AC283" t="e">
        <f t="shared" si="135"/>
        <v>#VALUE!</v>
      </c>
      <c r="AD283">
        <f t="shared" si="136"/>
        <v>0</v>
      </c>
      <c r="AE283" t="e">
        <f t="shared" si="137"/>
        <v>#VALUE!</v>
      </c>
      <c r="AF283">
        <f t="shared" si="138"/>
        <v>0</v>
      </c>
      <c r="AG283" t="e">
        <f t="shared" si="139"/>
        <v>#VALUE!</v>
      </c>
    </row>
    <row r="284" spans="2:33" x14ac:dyDescent="0.5">
      <c r="B284">
        <f t="shared" si="108"/>
        <v>-11.176757812525945</v>
      </c>
      <c r="C284">
        <f t="shared" si="109"/>
        <v>0.23222339400187497</v>
      </c>
      <c r="D284">
        <f t="shared" si="110"/>
        <v>0</v>
      </c>
      <c r="E284">
        <f t="shared" si="111"/>
        <v>0.55852225830626978</v>
      </c>
      <c r="F284">
        <f t="shared" si="112"/>
        <v>0</v>
      </c>
      <c r="G284">
        <f t="shared" si="113"/>
        <v>5359.596100893219</v>
      </c>
      <c r="H284">
        <f t="shared" si="114"/>
        <v>0</v>
      </c>
      <c r="I284">
        <f t="shared" si="115"/>
        <v>0.88356143929928388</v>
      </c>
      <c r="J284">
        <f t="shared" si="116"/>
        <v>-10.857421875050342</v>
      </c>
      <c r="K284">
        <f t="shared" si="117"/>
        <v>0.23089128064594799</v>
      </c>
      <c r="L284">
        <f t="shared" si="118"/>
        <v>0</v>
      </c>
      <c r="M284">
        <f t="shared" si="119"/>
        <v>0.56370889511534439</v>
      </c>
      <c r="N284">
        <f t="shared" si="120"/>
        <v>0</v>
      </c>
      <c r="O284">
        <f t="shared" si="121"/>
        <v>5327.215338773276</v>
      </c>
      <c r="P284">
        <f t="shared" si="122"/>
        <v>0</v>
      </c>
      <c r="Q284">
        <f t="shared" si="123"/>
        <v>0.83203972961882999</v>
      </c>
      <c r="R284">
        <f t="shared" si="124"/>
        <v>16.122829886328439</v>
      </c>
      <c r="S284">
        <f t="shared" si="125"/>
        <v>0.5627394327514611</v>
      </c>
      <c r="T284">
        <f t="shared" si="126"/>
        <v>0</v>
      </c>
      <c r="U284">
        <f t="shared" si="127"/>
        <v>1.0019206667370597</v>
      </c>
      <c r="V284">
        <f t="shared" si="128"/>
        <v>0</v>
      </c>
      <c r="W284">
        <f t="shared" si="129"/>
        <v>4992.7058829294228</v>
      </c>
      <c r="X284">
        <f t="shared" si="130"/>
        <v>0</v>
      </c>
      <c r="Y284">
        <f t="shared" si="131"/>
        <v>0.7599999999999999</v>
      </c>
      <c r="Z284" t="e">
        <f t="shared" si="132"/>
        <v>#VALUE!</v>
      </c>
      <c r="AA284" t="e">
        <f t="shared" si="133"/>
        <v>#VALUE!</v>
      </c>
      <c r="AB284">
        <f t="shared" si="134"/>
        <v>0</v>
      </c>
      <c r="AC284" t="e">
        <f t="shared" si="135"/>
        <v>#VALUE!</v>
      </c>
      <c r="AD284">
        <f t="shared" si="136"/>
        <v>0</v>
      </c>
      <c r="AE284" t="e">
        <f t="shared" si="137"/>
        <v>#VALUE!</v>
      </c>
      <c r="AF284">
        <f t="shared" si="138"/>
        <v>0</v>
      </c>
      <c r="AG284" t="e">
        <f t="shared" si="139"/>
        <v>#VALUE!</v>
      </c>
    </row>
    <row r="285" spans="2:33" x14ac:dyDescent="0.5">
      <c r="B285">
        <f t="shared" si="108"/>
        <v>-11.176757812526333</v>
      </c>
      <c r="C285">
        <f t="shared" si="109"/>
        <v>0.23222339400188385</v>
      </c>
      <c r="D285">
        <f t="shared" si="110"/>
        <v>0</v>
      </c>
      <c r="E285">
        <f t="shared" si="111"/>
        <v>0.55852225830626345</v>
      </c>
      <c r="F285">
        <f t="shared" si="112"/>
        <v>0</v>
      </c>
      <c r="G285">
        <f t="shared" si="113"/>
        <v>5359.5961008933009</v>
      </c>
      <c r="H285">
        <f t="shared" si="114"/>
        <v>0</v>
      </c>
      <c r="I285">
        <f t="shared" si="115"/>
        <v>0.88356143929929443</v>
      </c>
      <c r="J285">
        <f t="shared" si="116"/>
        <v>-10.857421875050729</v>
      </c>
      <c r="K285">
        <f t="shared" si="117"/>
        <v>0.23089128064594977</v>
      </c>
      <c r="L285">
        <f t="shared" si="118"/>
        <v>0</v>
      </c>
      <c r="M285">
        <f t="shared" si="119"/>
        <v>0.56370889511533806</v>
      </c>
      <c r="N285">
        <f t="shared" si="120"/>
        <v>0</v>
      </c>
      <c r="O285">
        <f t="shared" si="121"/>
        <v>5327.215338773316</v>
      </c>
      <c r="P285">
        <f t="shared" si="122"/>
        <v>0</v>
      </c>
      <c r="Q285">
        <f t="shared" si="123"/>
        <v>0.83203972961883033</v>
      </c>
      <c r="R285">
        <f t="shared" si="124"/>
        <v>16.122829886328439</v>
      </c>
      <c r="S285">
        <f t="shared" si="125"/>
        <v>0.5627394327514611</v>
      </c>
      <c r="T285">
        <f t="shared" si="126"/>
        <v>0</v>
      </c>
      <c r="U285">
        <f t="shared" si="127"/>
        <v>1.0019206667370597</v>
      </c>
      <c r="V285">
        <f t="shared" si="128"/>
        <v>0</v>
      </c>
      <c r="W285">
        <f t="shared" si="129"/>
        <v>4992.7058829294228</v>
      </c>
      <c r="X285">
        <f t="shared" si="130"/>
        <v>0</v>
      </c>
      <c r="Y285">
        <f t="shared" si="131"/>
        <v>0.7599999999999999</v>
      </c>
      <c r="Z285" t="e">
        <f t="shared" si="132"/>
        <v>#VALUE!</v>
      </c>
      <c r="AA285" t="e">
        <f t="shared" si="133"/>
        <v>#VALUE!</v>
      </c>
      <c r="AB285">
        <f t="shared" si="134"/>
        <v>0</v>
      </c>
      <c r="AC285" t="e">
        <f t="shared" si="135"/>
        <v>#VALUE!</v>
      </c>
      <c r="AD285">
        <f t="shared" si="136"/>
        <v>0</v>
      </c>
      <c r="AE285" t="e">
        <f t="shared" si="137"/>
        <v>#VALUE!</v>
      </c>
      <c r="AF285">
        <f t="shared" si="138"/>
        <v>0</v>
      </c>
      <c r="AG285" t="e">
        <f t="shared" si="139"/>
        <v>#VALUE!</v>
      </c>
    </row>
    <row r="286" spans="2:33" x14ac:dyDescent="0.5">
      <c r="B286">
        <f t="shared" si="108"/>
        <v>-11.176757812526526</v>
      </c>
      <c r="C286">
        <f t="shared" si="109"/>
        <v>0.23222339400186431</v>
      </c>
      <c r="D286">
        <f t="shared" si="110"/>
        <v>0</v>
      </c>
      <c r="E286">
        <f t="shared" si="111"/>
        <v>0.55852225830626034</v>
      </c>
      <c r="F286">
        <f t="shared" si="112"/>
        <v>0</v>
      </c>
      <c r="G286">
        <f t="shared" si="113"/>
        <v>5359.5961008932036</v>
      </c>
      <c r="H286">
        <f t="shared" si="114"/>
        <v>0</v>
      </c>
      <c r="I286">
        <f t="shared" si="115"/>
        <v>0.88356143929926478</v>
      </c>
      <c r="J286">
        <f t="shared" si="116"/>
        <v>-10.857421875050923</v>
      </c>
      <c r="K286">
        <f t="shared" si="117"/>
        <v>0.23089128064594622</v>
      </c>
      <c r="L286">
        <f t="shared" si="118"/>
        <v>0</v>
      </c>
      <c r="M286">
        <f t="shared" si="119"/>
        <v>0.56370889511533484</v>
      </c>
      <c r="N286">
        <f t="shared" si="120"/>
        <v>0</v>
      </c>
      <c r="O286">
        <f t="shared" si="121"/>
        <v>5327.2153387733106</v>
      </c>
      <c r="P286">
        <f t="shared" si="122"/>
        <v>0</v>
      </c>
      <c r="Q286">
        <f t="shared" si="123"/>
        <v>0.83203972961882433</v>
      </c>
      <c r="R286">
        <f t="shared" si="124"/>
        <v>16.122829886328439</v>
      </c>
      <c r="S286">
        <f t="shared" si="125"/>
        <v>0.5627394327514611</v>
      </c>
      <c r="T286">
        <f t="shared" si="126"/>
        <v>0</v>
      </c>
      <c r="U286">
        <f t="shared" si="127"/>
        <v>1.0019206667370597</v>
      </c>
      <c r="V286">
        <f t="shared" si="128"/>
        <v>0</v>
      </c>
      <c r="W286">
        <f t="shared" si="129"/>
        <v>4992.7058829294228</v>
      </c>
      <c r="X286">
        <f t="shared" si="130"/>
        <v>0</v>
      </c>
      <c r="Y286">
        <f t="shared" si="131"/>
        <v>0.7599999999999999</v>
      </c>
      <c r="Z286" t="e">
        <f t="shared" si="132"/>
        <v>#VALUE!</v>
      </c>
      <c r="AA286" t="e">
        <f t="shared" si="133"/>
        <v>#VALUE!</v>
      </c>
      <c r="AB286">
        <f t="shared" si="134"/>
        <v>0</v>
      </c>
      <c r="AC286" t="e">
        <f t="shared" si="135"/>
        <v>#VALUE!</v>
      </c>
      <c r="AD286">
        <f t="shared" si="136"/>
        <v>0</v>
      </c>
      <c r="AE286" t="e">
        <f t="shared" si="137"/>
        <v>#VALUE!</v>
      </c>
      <c r="AF286">
        <f t="shared" si="138"/>
        <v>0</v>
      </c>
      <c r="AG286" t="e">
        <f t="shared" si="139"/>
        <v>#VALUE!</v>
      </c>
    </row>
    <row r="287" spans="2:33" x14ac:dyDescent="0.5">
      <c r="B287">
        <f t="shared" si="108"/>
        <v>-11.17675781252672</v>
      </c>
      <c r="C287">
        <f t="shared" si="109"/>
        <v>0.23222339400187142</v>
      </c>
      <c r="D287">
        <f t="shared" si="110"/>
        <v>0</v>
      </c>
      <c r="E287">
        <f t="shared" si="111"/>
        <v>0.55852225830625724</v>
      </c>
      <c r="F287">
        <f t="shared" si="112"/>
        <v>0</v>
      </c>
      <c r="G287">
        <f t="shared" si="113"/>
        <v>5359.5961008932591</v>
      </c>
      <c r="H287">
        <f t="shared" si="114"/>
        <v>0</v>
      </c>
      <c r="I287">
        <f t="shared" si="115"/>
        <v>0.883561439299274</v>
      </c>
      <c r="J287">
        <f t="shared" si="116"/>
        <v>-10.857421875051116</v>
      </c>
      <c r="K287">
        <f t="shared" si="117"/>
        <v>0.2308912806459551</v>
      </c>
      <c r="L287">
        <f t="shared" si="118"/>
        <v>0</v>
      </c>
      <c r="M287">
        <f t="shared" si="119"/>
        <v>0.56370889511533173</v>
      </c>
      <c r="N287">
        <f t="shared" si="120"/>
        <v>0</v>
      </c>
      <c r="O287">
        <f t="shared" si="121"/>
        <v>5327.2153387733761</v>
      </c>
      <c r="P287">
        <f t="shared" si="122"/>
        <v>0</v>
      </c>
      <c r="Q287">
        <f t="shared" si="123"/>
        <v>0.83203972961883566</v>
      </c>
      <c r="R287">
        <f t="shared" si="124"/>
        <v>16.122829886328439</v>
      </c>
      <c r="S287">
        <f t="shared" si="125"/>
        <v>0.5627394327514611</v>
      </c>
      <c r="T287">
        <f t="shared" si="126"/>
        <v>0</v>
      </c>
      <c r="U287">
        <f t="shared" si="127"/>
        <v>1.0019206667370597</v>
      </c>
      <c r="V287">
        <f t="shared" si="128"/>
        <v>0</v>
      </c>
      <c r="W287">
        <f t="shared" si="129"/>
        <v>4992.7058829294228</v>
      </c>
      <c r="X287">
        <f t="shared" si="130"/>
        <v>0</v>
      </c>
      <c r="Y287">
        <f t="shared" si="131"/>
        <v>0.7599999999999999</v>
      </c>
      <c r="Z287" t="e">
        <f t="shared" si="132"/>
        <v>#VALUE!</v>
      </c>
      <c r="AA287" t="e">
        <f t="shared" si="133"/>
        <v>#VALUE!</v>
      </c>
      <c r="AB287">
        <f t="shared" si="134"/>
        <v>0</v>
      </c>
      <c r="AC287" t="e">
        <f t="shared" si="135"/>
        <v>#VALUE!</v>
      </c>
      <c r="AD287">
        <f t="shared" si="136"/>
        <v>0</v>
      </c>
      <c r="AE287" t="e">
        <f t="shared" si="137"/>
        <v>#VALUE!</v>
      </c>
      <c r="AF287">
        <f t="shared" si="138"/>
        <v>0</v>
      </c>
      <c r="AG287" t="e">
        <f t="shared" si="139"/>
        <v>#VALUE!</v>
      </c>
    </row>
    <row r="288" spans="2:33" x14ac:dyDescent="0.5">
      <c r="B288">
        <f t="shared" si="108"/>
        <v>-11.176757812526816</v>
      </c>
      <c r="C288">
        <f t="shared" si="109"/>
        <v>0.23222339400187497</v>
      </c>
      <c r="D288">
        <f t="shared" si="110"/>
        <v>0</v>
      </c>
      <c r="E288">
        <f t="shared" si="111"/>
        <v>0.55852225830625568</v>
      </c>
      <c r="F288">
        <f t="shared" si="112"/>
        <v>0</v>
      </c>
      <c r="G288">
        <f t="shared" si="113"/>
        <v>5359.5961008932873</v>
      </c>
      <c r="H288">
        <f t="shared" si="114"/>
        <v>0</v>
      </c>
      <c r="I288">
        <f t="shared" si="115"/>
        <v>0.88356143929927855</v>
      </c>
      <c r="J288">
        <f t="shared" si="116"/>
        <v>-10.857421875051212</v>
      </c>
      <c r="K288">
        <f t="shared" si="117"/>
        <v>0.23089128064594977</v>
      </c>
      <c r="L288">
        <f t="shared" si="118"/>
        <v>0</v>
      </c>
      <c r="M288">
        <f t="shared" si="119"/>
        <v>0.56370889511533018</v>
      </c>
      <c r="N288">
        <f t="shared" si="120"/>
        <v>0</v>
      </c>
      <c r="O288">
        <f t="shared" si="121"/>
        <v>5327.2153387733533</v>
      </c>
      <c r="P288">
        <f t="shared" si="122"/>
        <v>0</v>
      </c>
      <c r="Q288">
        <f t="shared" si="123"/>
        <v>0.83203972961882766</v>
      </c>
      <c r="R288">
        <f t="shared" si="124"/>
        <v>16.122829886328439</v>
      </c>
      <c r="S288">
        <f t="shared" si="125"/>
        <v>0.5627394327514611</v>
      </c>
      <c r="T288">
        <f t="shared" si="126"/>
        <v>0</v>
      </c>
      <c r="U288">
        <f t="shared" si="127"/>
        <v>1.0019206667370597</v>
      </c>
      <c r="V288">
        <f t="shared" si="128"/>
        <v>0</v>
      </c>
      <c r="W288">
        <f t="shared" si="129"/>
        <v>4992.7058829294228</v>
      </c>
      <c r="X288">
        <f t="shared" si="130"/>
        <v>0</v>
      </c>
      <c r="Y288">
        <f t="shared" si="131"/>
        <v>0.7599999999999999</v>
      </c>
      <c r="Z288" t="e">
        <f t="shared" si="132"/>
        <v>#VALUE!</v>
      </c>
      <c r="AA288" t="e">
        <f t="shared" si="133"/>
        <v>#VALUE!</v>
      </c>
      <c r="AB288">
        <f t="shared" si="134"/>
        <v>0</v>
      </c>
      <c r="AC288" t="e">
        <f t="shared" si="135"/>
        <v>#VALUE!</v>
      </c>
      <c r="AD288">
        <f t="shared" si="136"/>
        <v>0</v>
      </c>
      <c r="AE288" t="e">
        <f t="shared" si="137"/>
        <v>#VALUE!</v>
      </c>
      <c r="AF288">
        <f t="shared" si="138"/>
        <v>0</v>
      </c>
      <c r="AG288" t="e">
        <f t="shared" si="139"/>
        <v>#VALUE!</v>
      </c>
    </row>
    <row r="289" spans="2:33" x14ac:dyDescent="0.5">
      <c r="B289">
        <f t="shared" si="108"/>
        <v>-11.176757812526864</v>
      </c>
      <c r="C289">
        <f t="shared" si="109"/>
        <v>0.23222339400186254</v>
      </c>
      <c r="D289">
        <f t="shared" si="110"/>
        <v>0</v>
      </c>
      <c r="E289">
        <f t="shared" si="111"/>
        <v>0.5585222583062549</v>
      </c>
      <c r="F289">
        <f t="shared" si="112"/>
        <v>0</v>
      </c>
      <c r="G289">
        <f t="shared" si="113"/>
        <v>5359.596100893219</v>
      </c>
      <c r="H289">
        <f t="shared" si="114"/>
        <v>0</v>
      </c>
      <c r="I289">
        <f t="shared" si="115"/>
        <v>0.88356143929926034</v>
      </c>
      <c r="J289">
        <f t="shared" si="116"/>
        <v>-10.857421875051308</v>
      </c>
      <c r="K289">
        <f t="shared" si="117"/>
        <v>0.23089128064595688</v>
      </c>
      <c r="L289">
        <f t="shared" si="118"/>
        <v>0</v>
      </c>
      <c r="M289">
        <f t="shared" si="119"/>
        <v>0.56370889511532862</v>
      </c>
      <c r="N289">
        <f t="shared" si="120"/>
        <v>0</v>
      </c>
      <c r="O289">
        <f t="shared" si="121"/>
        <v>5327.2153387734015</v>
      </c>
      <c r="P289">
        <f t="shared" si="122"/>
        <v>0</v>
      </c>
      <c r="Q289">
        <f t="shared" si="123"/>
        <v>0.8320397296188371</v>
      </c>
      <c r="R289">
        <f t="shared" si="124"/>
        <v>16.122829886328439</v>
      </c>
      <c r="S289">
        <f t="shared" si="125"/>
        <v>0.5627394327514611</v>
      </c>
      <c r="T289">
        <f t="shared" si="126"/>
        <v>0</v>
      </c>
      <c r="U289">
        <f t="shared" si="127"/>
        <v>1.0019206667370597</v>
      </c>
      <c r="V289">
        <f t="shared" si="128"/>
        <v>0</v>
      </c>
      <c r="W289">
        <f t="shared" si="129"/>
        <v>4992.7058829294228</v>
      </c>
      <c r="X289">
        <f t="shared" si="130"/>
        <v>0</v>
      </c>
      <c r="Y289">
        <f t="shared" si="131"/>
        <v>0.7599999999999999</v>
      </c>
      <c r="Z289" t="e">
        <f t="shared" si="132"/>
        <v>#VALUE!</v>
      </c>
      <c r="AA289" t="e">
        <f t="shared" si="133"/>
        <v>#VALUE!</v>
      </c>
      <c r="AB289">
        <f t="shared" si="134"/>
        <v>0</v>
      </c>
      <c r="AC289" t="e">
        <f t="shared" si="135"/>
        <v>#VALUE!</v>
      </c>
      <c r="AD289">
        <f t="shared" si="136"/>
        <v>0</v>
      </c>
      <c r="AE289" t="e">
        <f t="shared" si="137"/>
        <v>#VALUE!</v>
      </c>
      <c r="AF289">
        <f t="shared" si="138"/>
        <v>0</v>
      </c>
      <c r="AG289" t="e">
        <f t="shared" si="139"/>
        <v>#VALUE!</v>
      </c>
    </row>
    <row r="290" spans="2:33" x14ac:dyDescent="0.5">
      <c r="B290">
        <f t="shared" si="108"/>
        <v>-11.176757812526912</v>
      </c>
      <c r="C290">
        <f t="shared" si="109"/>
        <v>0.23222339400187852</v>
      </c>
      <c r="D290">
        <f t="shared" si="110"/>
        <v>0</v>
      </c>
      <c r="E290">
        <f t="shared" si="111"/>
        <v>0.55852225830625413</v>
      </c>
      <c r="F290">
        <f t="shared" si="112"/>
        <v>0</v>
      </c>
      <c r="G290">
        <f t="shared" si="113"/>
        <v>5359.5961008933145</v>
      </c>
      <c r="H290">
        <f t="shared" si="114"/>
        <v>0</v>
      </c>
      <c r="I290">
        <f t="shared" si="115"/>
        <v>0.88356143929928332</v>
      </c>
      <c r="J290">
        <f t="shared" si="116"/>
        <v>-10.857421875051356</v>
      </c>
      <c r="K290">
        <f t="shared" si="117"/>
        <v>0.23089128064595688</v>
      </c>
      <c r="L290">
        <f t="shared" si="118"/>
        <v>0</v>
      </c>
      <c r="M290">
        <f t="shared" si="119"/>
        <v>0.56370889511532785</v>
      </c>
      <c r="N290">
        <f t="shared" si="120"/>
        <v>0</v>
      </c>
      <c r="O290">
        <f t="shared" si="121"/>
        <v>5327.2153387734052</v>
      </c>
      <c r="P290">
        <f t="shared" si="122"/>
        <v>0</v>
      </c>
      <c r="Q290">
        <f t="shared" si="123"/>
        <v>0.83203972961883677</v>
      </c>
      <c r="R290">
        <f t="shared" si="124"/>
        <v>16.122829886328439</v>
      </c>
      <c r="S290">
        <f t="shared" si="125"/>
        <v>0.5627394327514611</v>
      </c>
      <c r="T290">
        <f t="shared" si="126"/>
        <v>0</v>
      </c>
      <c r="U290">
        <f t="shared" si="127"/>
        <v>1.0019206667370597</v>
      </c>
      <c r="V290">
        <f t="shared" si="128"/>
        <v>0</v>
      </c>
      <c r="W290">
        <f t="shared" si="129"/>
        <v>4992.7058829294228</v>
      </c>
      <c r="X290">
        <f t="shared" si="130"/>
        <v>0</v>
      </c>
      <c r="Y290">
        <f t="shared" si="131"/>
        <v>0.7599999999999999</v>
      </c>
      <c r="Z290" t="e">
        <f t="shared" si="132"/>
        <v>#VALUE!</v>
      </c>
      <c r="AA290" t="e">
        <f t="shared" si="133"/>
        <v>#VALUE!</v>
      </c>
      <c r="AB290">
        <f t="shared" si="134"/>
        <v>0</v>
      </c>
      <c r="AC290" t="e">
        <f t="shared" si="135"/>
        <v>#VALUE!</v>
      </c>
      <c r="AD290">
        <f t="shared" si="136"/>
        <v>0</v>
      </c>
      <c r="AE290" t="e">
        <f t="shared" si="137"/>
        <v>#VALUE!</v>
      </c>
      <c r="AF290">
        <f t="shared" si="138"/>
        <v>0</v>
      </c>
      <c r="AG290" t="e">
        <f t="shared" si="139"/>
        <v>#VALUE!</v>
      </c>
    </row>
    <row r="291" spans="2:33" x14ac:dyDescent="0.5">
      <c r="B291">
        <f t="shared" si="108"/>
        <v>-11.176757812526937</v>
      </c>
      <c r="C291">
        <f t="shared" si="109"/>
        <v>0.23222339400187142</v>
      </c>
      <c r="D291">
        <f t="shared" si="110"/>
        <v>0</v>
      </c>
      <c r="E291">
        <f t="shared" si="111"/>
        <v>0.55852225830625368</v>
      </c>
      <c r="F291">
        <f t="shared" si="112"/>
        <v>0</v>
      </c>
      <c r="G291">
        <f t="shared" si="113"/>
        <v>5359.5961008932763</v>
      </c>
      <c r="H291">
        <f t="shared" si="114"/>
        <v>0</v>
      </c>
      <c r="I291">
        <f t="shared" si="115"/>
        <v>0.88356143929927278</v>
      </c>
      <c r="J291">
        <f t="shared" si="116"/>
        <v>-10.857421875051404</v>
      </c>
      <c r="K291">
        <f t="shared" si="117"/>
        <v>0.23089128064594977</v>
      </c>
      <c r="L291">
        <f t="shared" si="118"/>
        <v>0</v>
      </c>
      <c r="M291">
        <f t="shared" si="119"/>
        <v>0.56370889511532707</v>
      </c>
      <c r="N291">
        <f t="shared" si="120"/>
        <v>0</v>
      </c>
      <c r="O291">
        <f t="shared" si="121"/>
        <v>5327.2153387733679</v>
      </c>
      <c r="P291">
        <f t="shared" si="122"/>
        <v>0</v>
      </c>
      <c r="Q291">
        <f t="shared" si="123"/>
        <v>0.83203972961882666</v>
      </c>
      <c r="R291">
        <f t="shared" si="124"/>
        <v>16.122829886328439</v>
      </c>
      <c r="S291">
        <f t="shared" si="125"/>
        <v>0.5627394327514611</v>
      </c>
      <c r="T291">
        <f t="shared" si="126"/>
        <v>0</v>
      </c>
      <c r="U291">
        <f t="shared" si="127"/>
        <v>1.0019206667370597</v>
      </c>
      <c r="V291">
        <f t="shared" si="128"/>
        <v>0</v>
      </c>
      <c r="W291">
        <f t="shared" si="129"/>
        <v>4992.7058829294228</v>
      </c>
      <c r="X291">
        <f t="shared" si="130"/>
        <v>0</v>
      </c>
      <c r="Y291">
        <f t="shared" si="131"/>
        <v>0.7599999999999999</v>
      </c>
      <c r="Z291" t="e">
        <f t="shared" si="132"/>
        <v>#VALUE!</v>
      </c>
      <c r="AA291" t="e">
        <f t="shared" si="133"/>
        <v>#VALUE!</v>
      </c>
      <c r="AB291">
        <f t="shared" si="134"/>
        <v>0</v>
      </c>
      <c r="AC291" t="e">
        <f t="shared" si="135"/>
        <v>#VALUE!</v>
      </c>
      <c r="AD291">
        <f t="shared" si="136"/>
        <v>0</v>
      </c>
      <c r="AE291" t="e">
        <f t="shared" si="137"/>
        <v>#VALUE!</v>
      </c>
      <c r="AF291">
        <f t="shared" si="138"/>
        <v>0</v>
      </c>
      <c r="AG291" t="e">
        <f t="shared" si="139"/>
        <v>#VALUE!</v>
      </c>
    </row>
    <row r="292" spans="2:33" x14ac:dyDescent="0.5">
      <c r="B292">
        <f t="shared" si="108"/>
        <v>-11.176757812526962</v>
      </c>
      <c r="C292">
        <f t="shared" si="109"/>
        <v>0.23222339400187142</v>
      </c>
      <c r="D292">
        <f t="shared" si="110"/>
        <v>0</v>
      </c>
      <c r="E292">
        <f t="shared" si="111"/>
        <v>0.55852225830625324</v>
      </c>
      <c r="F292">
        <f t="shared" si="112"/>
        <v>0</v>
      </c>
      <c r="G292">
        <f t="shared" si="113"/>
        <v>5359.5961008932782</v>
      </c>
      <c r="H292">
        <f t="shared" si="114"/>
        <v>0</v>
      </c>
      <c r="I292">
        <f t="shared" si="115"/>
        <v>0.88356143929927256</v>
      </c>
      <c r="J292">
        <f t="shared" si="116"/>
        <v>-10.857421875051452</v>
      </c>
      <c r="K292">
        <f t="shared" si="117"/>
        <v>0.23089128064596398</v>
      </c>
      <c r="L292">
        <f t="shared" si="118"/>
        <v>0</v>
      </c>
      <c r="M292">
        <f t="shared" si="119"/>
        <v>0.56370889511532629</v>
      </c>
      <c r="N292">
        <f t="shared" si="120"/>
        <v>0</v>
      </c>
      <c r="O292">
        <f t="shared" si="121"/>
        <v>5327.2153387734534</v>
      </c>
      <c r="P292">
        <f t="shared" si="122"/>
        <v>0</v>
      </c>
      <c r="Q292">
        <f t="shared" si="123"/>
        <v>0.8320397296188462</v>
      </c>
      <c r="R292">
        <f t="shared" si="124"/>
        <v>16.122829886328439</v>
      </c>
      <c r="S292">
        <f t="shared" si="125"/>
        <v>0.5627394327514611</v>
      </c>
      <c r="T292">
        <f t="shared" si="126"/>
        <v>0</v>
      </c>
      <c r="U292">
        <f t="shared" si="127"/>
        <v>1.0019206667370597</v>
      </c>
      <c r="V292">
        <f t="shared" si="128"/>
        <v>0</v>
      </c>
      <c r="W292">
        <f t="shared" si="129"/>
        <v>4992.7058829294228</v>
      </c>
      <c r="X292">
        <f t="shared" si="130"/>
        <v>0</v>
      </c>
      <c r="Y292">
        <f t="shared" si="131"/>
        <v>0.7599999999999999</v>
      </c>
      <c r="Z292" t="e">
        <f t="shared" si="132"/>
        <v>#VALUE!</v>
      </c>
      <c r="AA292" t="e">
        <f t="shared" si="133"/>
        <v>#VALUE!</v>
      </c>
      <c r="AB292">
        <f t="shared" si="134"/>
        <v>0</v>
      </c>
      <c r="AC292" t="e">
        <f t="shared" si="135"/>
        <v>#VALUE!</v>
      </c>
      <c r="AD292">
        <f t="shared" si="136"/>
        <v>0</v>
      </c>
      <c r="AE292" t="e">
        <f t="shared" si="137"/>
        <v>#VALUE!</v>
      </c>
      <c r="AF292">
        <f t="shared" si="138"/>
        <v>0</v>
      </c>
      <c r="AG292" t="e">
        <f t="shared" si="139"/>
        <v>#VALUE!</v>
      </c>
    </row>
    <row r="293" spans="2:33" x14ac:dyDescent="0.5">
      <c r="B293">
        <f t="shared" si="108"/>
        <v>-11.176757812526986</v>
      </c>
      <c r="C293">
        <f t="shared" si="109"/>
        <v>0.23222339400186431</v>
      </c>
      <c r="D293">
        <f t="shared" si="110"/>
        <v>0</v>
      </c>
      <c r="E293">
        <f t="shared" si="111"/>
        <v>0.55852225830625291</v>
      </c>
      <c r="F293">
        <f t="shared" si="112"/>
        <v>0</v>
      </c>
      <c r="G293">
        <f t="shared" si="113"/>
        <v>5359.5961008932391</v>
      </c>
      <c r="H293">
        <f t="shared" si="114"/>
        <v>0</v>
      </c>
      <c r="I293">
        <f t="shared" si="115"/>
        <v>0.88356143929926201</v>
      </c>
      <c r="J293">
        <f t="shared" si="116"/>
        <v>-10.857421875051475</v>
      </c>
      <c r="K293">
        <f t="shared" si="117"/>
        <v>0.23089128064594266</v>
      </c>
      <c r="L293">
        <f t="shared" si="118"/>
        <v>0</v>
      </c>
      <c r="M293">
        <f t="shared" si="119"/>
        <v>0.56370889511532596</v>
      </c>
      <c r="N293">
        <f t="shared" si="120"/>
        <v>0</v>
      </c>
      <c r="O293">
        <f t="shared" si="121"/>
        <v>5327.2153387733315</v>
      </c>
      <c r="P293">
        <f t="shared" si="122"/>
        <v>0</v>
      </c>
      <c r="Q293">
        <f t="shared" si="123"/>
        <v>0.83203972961881645</v>
      </c>
      <c r="R293">
        <f t="shared" si="124"/>
        <v>16.122829886328439</v>
      </c>
      <c r="S293">
        <f t="shared" si="125"/>
        <v>0.5627394327514611</v>
      </c>
      <c r="T293">
        <f t="shared" si="126"/>
        <v>0</v>
      </c>
      <c r="U293">
        <f t="shared" si="127"/>
        <v>1.0019206667370597</v>
      </c>
      <c r="V293">
        <f t="shared" si="128"/>
        <v>0</v>
      </c>
      <c r="W293">
        <f t="shared" si="129"/>
        <v>4992.7058829294228</v>
      </c>
      <c r="X293">
        <f t="shared" si="130"/>
        <v>0</v>
      </c>
      <c r="Y293">
        <f t="shared" si="131"/>
        <v>0.7599999999999999</v>
      </c>
      <c r="Z293" t="e">
        <f t="shared" si="132"/>
        <v>#VALUE!</v>
      </c>
      <c r="AA293" t="e">
        <f t="shared" si="133"/>
        <v>#VALUE!</v>
      </c>
      <c r="AB293">
        <f t="shared" si="134"/>
        <v>0</v>
      </c>
      <c r="AC293" t="e">
        <f t="shared" si="135"/>
        <v>#VALUE!</v>
      </c>
      <c r="AD293">
        <f t="shared" si="136"/>
        <v>0</v>
      </c>
      <c r="AE293" t="e">
        <f t="shared" si="137"/>
        <v>#VALUE!</v>
      </c>
      <c r="AF293">
        <f t="shared" si="138"/>
        <v>0</v>
      </c>
      <c r="AG293" t="e">
        <f t="shared" si="139"/>
        <v>#VALUE!</v>
      </c>
    </row>
    <row r="294" spans="2:33" x14ac:dyDescent="0.5">
      <c r="B294">
        <f t="shared" si="108"/>
        <v>-11.176757812527011</v>
      </c>
      <c r="C294">
        <f t="shared" si="109"/>
        <v>0.23222339400187142</v>
      </c>
      <c r="D294">
        <f t="shared" si="110"/>
        <v>0</v>
      </c>
      <c r="E294">
        <f t="shared" si="111"/>
        <v>0.55852225830625246</v>
      </c>
      <c r="F294">
        <f t="shared" si="112"/>
        <v>0</v>
      </c>
      <c r="G294">
        <f t="shared" si="113"/>
        <v>5359.5961008932818</v>
      </c>
      <c r="H294">
        <f t="shared" si="114"/>
        <v>0</v>
      </c>
      <c r="I294">
        <f t="shared" si="115"/>
        <v>0.88356143929927233</v>
      </c>
      <c r="J294">
        <f t="shared" si="116"/>
        <v>-10.857421875051498</v>
      </c>
      <c r="K294">
        <f t="shared" si="117"/>
        <v>0.23089128064593201</v>
      </c>
      <c r="L294">
        <f t="shared" si="118"/>
        <v>0</v>
      </c>
      <c r="M294">
        <f t="shared" si="119"/>
        <v>0.56370889511532551</v>
      </c>
      <c r="N294">
        <f t="shared" si="120"/>
        <v>0</v>
      </c>
      <c r="O294">
        <f t="shared" si="121"/>
        <v>5327.2153387732724</v>
      </c>
      <c r="P294">
        <f t="shared" si="122"/>
        <v>0</v>
      </c>
      <c r="Q294">
        <f t="shared" si="123"/>
        <v>0.83203972961880135</v>
      </c>
      <c r="R294">
        <f t="shared" si="124"/>
        <v>16.122829886328439</v>
      </c>
      <c r="S294">
        <f t="shared" si="125"/>
        <v>0.5627394327514611</v>
      </c>
      <c r="T294">
        <f t="shared" si="126"/>
        <v>0</v>
      </c>
      <c r="U294">
        <f t="shared" si="127"/>
        <v>1.0019206667370597</v>
      </c>
      <c r="V294">
        <f t="shared" si="128"/>
        <v>0</v>
      </c>
      <c r="W294">
        <f t="shared" si="129"/>
        <v>4992.7058829294228</v>
      </c>
      <c r="X294">
        <f t="shared" si="130"/>
        <v>0</v>
      </c>
      <c r="Y294">
        <f t="shared" si="131"/>
        <v>0.7599999999999999</v>
      </c>
      <c r="Z294" t="e">
        <f t="shared" si="132"/>
        <v>#VALUE!</v>
      </c>
      <c r="AA294" t="e">
        <f t="shared" si="133"/>
        <v>#VALUE!</v>
      </c>
      <c r="AB294">
        <f t="shared" si="134"/>
        <v>0</v>
      </c>
      <c r="AC294" t="e">
        <f t="shared" si="135"/>
        <v>#VALUE!</v>
      </c>
      <c r="AD294">
        <f t="shared" si="136"/>
        <v>0</v>
      </c>
      <c r="AE294" t="e">
        <f t="shared" si="137"/>
        <v>#VALUE!</v>
      </c>
      <c r="AF294">
        <f t="shared" si="138"/>
        <v>0</v>
      </c>
      <c r="AG294" t="e">
        <f t="shared" si="139"/>
        <v>#VALUE!</v>
      </c>
    </row>
    <row r="295" spans="2:33" x14ac:dyDescent="0.5">
      <c r="B295">
        <f t="shared" si="108"/>
        <v>-11.176757812527024</v>
      </c>
      <c r="C295">
        <f t="shared" si="109"/>
        <v>0.23222339400187675</v>
      </c>
      <c r="D295">
        <f t="shared" si="110"/>
        <v>0</v>
      </c>
      <c r="E295">
        <f t="shared" si="111"/>
        <v>0.55852225830625224</v>
      </c>
      <c r="F295">
        <f t="shared" si="112"/>
        <v>0</v>
      </c>
      <c r="G295">
        <f t="shared" si="113"/>
        <v>5359.5961008933136</v>
      </c>
      <c r="H295">
        <f t="shared" si="114"/>
        <v>0</v>
      </c>
      <c r="I295">
        <f t="shared" si="115"/>
        <v>0.88356143929927999</v>
      </c>
      <c r="J295">
        <f t="shared" si="116"/>
        <v>-10.857421875051521</v>
      </c>
      <c r="K295">
        <f t="shared" si="117"/>
        <v>0.23089128064594622</v>
      </c>
      <c r="L295">
        <f t="shared" si="118"/>
        <v>0</v>
      </c>
      <c r="M295">
        <f t="shared" si="119"/>
        <v>0.56370889511532518</v>
      </c>
      <c r="N295">
        <f t="shared" si="120"/>
        <v>0</v>
      </c>
      <c r="O295">
        <f t="shared" si="121"/>
        <v>5327.2153387733561</v>
      </c>
      <c r="P295">
        <f t="shared" si="122"/>
        <v>0</v>
      </c>
      <c r="Q295">
        <f t="shared" si="123"/>
        <v>0.83203972961882111</v>
      </c>
      <c r="R295">
        <f t="shared" si="124"/>
        <v>16.122829886328439</v>
      </c>
      <c r="S295">
        <f t="shared" si="125"/>
        <v>0.5627394327514611</v>
      </c>
      <c r="T295">
        <f t="shared" si="126"/>
        <v>0</v>
      </c>
      <c r="U295">
        <f t="shared" si="127"/>
        <v>1.0019206667370597</v>
      </c>
      <c r="V295">
        <f t="shared" si="128"/>
        <v>0</v>
      </c>
      <c r="W295">
        <f t="shared" si="129"/>
        <v>4992.7058829294228</v>
      </c>
      <c r="X295">
        <f t="shared" si="130"/>
        <v>0</v>
      </c>
      <c r="Y295">
        <f t="shared" si="131"/>
        <v>0.7599999999999999</v>
      </c>
      <c r="Z295" t="e">
        <f t="shared" si="132"/>
        <v>#VALUE!</v>
      </c>
      <c r="AA295" t="e">
        <f t="shared" si="133"/>
        <v>#VALUE!</v>
      </c>
      <c r="AB295">
        <f t="shared" si="134"/>
        <v>0</v>
      </c>
      <c r="AC295" t="e">
        <f t="shared" si="135"/>
        <v>#VALUE!</v>
      </c>
      <c r="AD295">
        <f t="shared" si="136"/>
        <v>0</v>
      </c>
      <c r="AE295" t="e">
        <f t="shared" si="137"/>
        <v>#VALUE!</v>
      </c>
      <c r="AF295">
        <f t="shared" si="138"/>
        <v>0</v>
      </c>
      <c r="AG295" t="e">
        <f t="shared" si="139"/>
        <v>#VALUE!</v>
      </c>
    </row>
    <row r="296" spans="2:33" x14ac:dyDescent="0.5">
      <c r="B296">
        <f t="shared" si="108"/>
        <v>-11.176757812527029</v>
      </c>
      <c r="C296">
        <f t="shared" si="109"/>
        <v>0.23222339400187142</v>
      </c>
      <c r="D296">
        <f t="shared" si="110"/>
        <v>0</v>
      </c>
      <c r="E296">
        <f t="shared" si="111"/>
        <v>0.55852225830625213</v>
      </c>
      <c r="F296">
        <f t="shared" si="112"/>
        <v>0</v>
      </c>
      <c r="G296">
        <f t="shared" si="113"/>
        <v>5359.5961008932836</v>
      </c>
      <c r="H296">
        <f t="shared" si="114"/>
        <v>0</v>
      </c>
      <c r="I296">
        <f t="shared" si="115"/>
        <v>0.88356143929927211</v>
      </c>
      <c r="J296">
        <f t="shared" si="116"/>
        <v>-10.857421875051532</v>
      </c>
      <c r="K296">
        <f t="shared" si="117"/>
        <v>0.23089128064594266</v>
      </c>
      <c r="L296">
        <f t="shared" si="118"/>
        <v>0</v>
      </c>
      <c r="M296">
        <f t="shared" si="119"/>
        <v>0.56370889511532496</v>
      </c>
      <c r="N296">
        <f t="shared" si="120"/>
        <v>0</v>
      </c>
      <c r="O296">
        <f t="shared" si="121"/>
        <v>5327.215338773337</v>
      </c>
      <c r="P296">
        <f t="shared" si="122"/>
        <v>0</v>
      </c>
      <c r="Q296">
        <f t="shared" si="123"/>
        <v>0.832039729618816</v>
      </c>
      <c r="R296">
        <f t="shared" si="124"/>
        <v>16.122829886328439</v>
      </c>
      <c r="S296">
        <f t="shared" si="125"/>
        <v>0.5627394327514611</v>
      </c>
      <c r="T296">
        <f t="shared" si="126"/>
        <v>0</v>
      </c>
      <c r="U296">
        <f t="shared" si="127"/>
        <v>1.0019206667370597</v>
      </c>
      <c r="V296">
        <f t="shared" si="128"/>
        <v>0</v>
      </c>
      <c r="W296">
        <f t="shared" si="129"/>
        <v>4992.7058829294228</v>
      </c>
      <c r="X296">
        <f t="shared" si="130"/>
        <v>0</v>
      </c>
      <c r="Y296">
        <f t="shared" si="131"/>
        <v>0.7599999999999999</v>
      </c>
      <c r="Z296" t="e">
        <f t="shared" si="132"/>
        <v>#VALUE!</v>
      </c>
      <c r="AA296" t="e">
        <f t="shared" si="133"/>
        <v>#VALUE!</v>
      </c>
      <c r="AB296">
        <f t="shared" si="134"/>
        <v>0</v>
      </c>
      <c r="AC296" t="e">
        <f t="shared" si="135"/>
        <v>#VALUE!</v>
      </c>
      <c r="AD296">
        <f t="shared" si="136"/>
        <v>0</v>
      </c>
      <c r="AE296" t="e">
        <f t="shared" si="137"/>
        <v>#VALUE!</v>
      </c>
      <c r="AF296">
        <f t="shared" si="138"/>
        <v>0</v>
      </c>
      <c r="AG296" t="e">
        <f t="shared" si="139"/>
        <v>#VALUE!</v>
      </c>
    </row>
    <row r="297" spans="2:33" x14ac:dyDescent="0.5">
      <c r="B297">
        <f t="shared" si="108"/>
        <v>-11.176757812527034</v>
      </c>
      <c r="C297">
        <f t="shared" si="109"/>
        <v>0.23222339400187852</v>
      </c>
      <c r="D297">
        <f t="shared" si="110"/>
        <v>0</v>
      </c>
      <c r="E297">
        <f t="shared" si="111"/>
        <v>0.55852225830625213</v>
      </c>
      <c r="F297">
        <f t="shared" si="112"/>
        <v>0</v>
      </c>
      <c r="G297">
        <f t="shared" si="113"/>
        <v>5359.5961008933245</v>
      </c>
      <c r="H297">
        <f t="shared" si="114"/>
        <v>0</v>
      </c>
      <c r="I297">
        <f t="shared" si="115"/>
        <v>0.88356143929928244</v>
      </c>
      <c r="J297">
        <f t="shared" si="116"/>
        <v>-10.857421875051543</v>
      </c>
      <c r="K297">
        <f t="shared" si="117"/>
        <v>0.23089128064595332</v>
      </c>
      <c r="L297">
        <f t="shared" si="118"/>
        <v>0</v>
      </c>
      <c r="M297">
        <f t="shared" si="119"/>
        <v>0.56370889511532485</v>
      </c>
      <c r="N297">
        <f t="shared" si="120"/>
        <v>0</v>
      </c>
      <c r="O297">
        <f t="shared" si="121"/>
        <v>5327.2153387733988</v>
      </c>
      <c r="P297">
        <f t="shared" si="122"/>
        <v>0</v>
      </c>
      <c r="Q297">
        <f t="shared" si="123"/>
        <v>0.83203972961883088</v>
      </c>
      <c r="R297">
        <f t="shared" si="124"/>
        <v>16.122829886328439</v>
      </c>
      <c r="S297">
        <f t="shared" si="125"/>
        <v>0.5627394327514611</v>
      </c>
      <c r="T297">
        <f t="shared" si="126"/>
        <v>0</v>
      </c>
      <c r="U297">
        <f t="shared" si="127"/>
        <v>1.0019206667370597</v>
      </c>
      <c r="V297">
        <f t="shared" si="128"/>
        <v>0</v>
      </c>
      <c r="W297">
        <f t="shared" si="129"/>
        <v>4992.7058829294228</v>
      </c>
      <c r="X297">
        <f t="shared" si="130"/>
        <v>0</v>
      </c>
      <c r="Y297">
        <f t="shared" si="131"/>
        <v>0.7599999999999999</v>
      </c>
      <c r="Z297" t="e">
        <f t="shared" si="132"/>
        <v>#VALUE!</v>
      </c>
      <c r="AA297" t="e">
        <f t="shared" si="133"/>
        <v>#VALUE!</v>
      </c>
      <c r="AB297">
        <f t="shared" si="134"/>
        <v>0</v>
      </c>
      <c r="AC297" t="e">
        <f t="shared" si="135"/>
        <v>#VALUE!</v>
      </c>
      <c r="AD297">
        <f t="shared" si="136"/>
        <v>0</v>
      </c>
      <c r="AE297" t="e">
        <f t="shared" si="137"/>
        <v>#VALUE!</v>
      </c>
      <c r="AF297">
        <f t="shared" si="138"/>
        <v>0</v>
      </c>
      <c r="AG297" t="e">
        <f t="shared" si="139"/>
        <v>#VALUE!</v>
      </c>
    </row>
    <row r="298" spans="2:33" x14ac:dyDescent="0.5">
      <c r="B298">
        <f t="shared" si="108"/>
        <v>-11.176757812527036</v>
      </c>
      <c r="C298">
        <f t="shared" si="109"/>
        <v>0.23222339400187852</v>
      </c>
      <c r="D298">
        <f t="shared" si="110"/>
        <v>0</v>
      </c>
      <c r="E298">
        <f t="shared" si="111"/>
        <v>0.55852225830625202</v>
      </c>
      <c r="F298">
        <f t="shared" si="112"/>
        <v>0</v>
      </c>
      <c r="G298">
        <f t="shared" si="113"/>
        <v>5359.5961008933255</v>
      </c>
      <c r="H298">
        <f t="shared" si="114"/>
        <v>0</v>
      </c>
      <c r="I298">
        <f t="shared" si="115"/>
        <v>0.88356143929928244</v>
      </c>
      <c r="J298">
        <f t="shared" si="116"/>
        <v>-10.857421875051548</v>
      </c>
      <c r="K298">
        <f t="shared" si="117"/>
        <v>0.23089128064595332</v>
      </c>
      <c r="L298">
        <f t="shared" si="118"/>
        <v>0</v>
      </c>
      <c r="M298">
        <f t="shared" si="119"/>
        <v>0.56370889511532474</v>
      </c>
      <c r="N298">
        <f t="shared" si="120"/>
        <v>0</v>
      </c>
      <c r="O298">
        <f t="shared" si="121"/>
        <v>5327.2153387733988</v>
      </c>
      <c r="P298">
        <f t="shared" si="122"/>
        <v>0</v>
      </c>
      <c r="Q298">
        <f t="shared" si="123"/>
        <v>0.83203972961883088</v>
      </c>
      <c r="R298">
        <f t="shared" si="124"/>
        <v>16.122829886328439</v>
      </c>
      <c r="S298">
        <f t="shared" si="125"/>
        <v>0.5627394327514611</v>
      </c>
      <c r="T298">
        <f t="shared" si="126"/>
        <v>0</v>
      </c>
      <c r="U298">
        <f t="shared" si="127"/>
        <v>1.0019206667370597</v>
      </c>
      <c r="V298">
        <f t="shared" si="128"/>
        <v>0</v>
      </c>
      <c r="W298">
        <f t="shared" si="129"/>
        <v>4992.7058829294228</v>
      </c>
      <c r="X298">
        <f t="shared" si="130"/>
        <v>0</v>
      </c>
      <c r="Y298">
        <f t="shared" si="131"/>
        <v>0.7599999999999999</v>
      </c>
      <c r="Z298" t="e">
        <f t="shared" si="132"/>
        <v>#VALUE!</v>
      </c>
      <c r="AA298" t="e">
        <f t="shared" si="133"/>
        <v>#VALUE!</v>
      </c>
      <c r="AB298">
        <f t="shared" si="134"/>
        <v>0</v>
      </c>
      <c r="AC298" t="e">
        <f t="shared" si="135"/>
        <v>#VALUE!</v>
      </c>
      <c r="AD298">
        <f t="shared" si="136"/>
        <v>0</v>
      </c>
      <c r="AE298" t="e">
        <f t="shared" si="137"/>
        <v>#VALUE!</v>
      </c>
      <c r="AF298">
        <f t="shared" si="138"/>
        <v>0</v>
      </c>
      <c r="AG298" t="e">
        <f t="shared" si="139"/>
        <v>#VALUE!</v>
      </c>
    </row>
    <row r="299" spans="2:33" x14ac:dyDescent="0.5">
      <c r="B299">
        <f t="shared" si="108"/>
        <v>-11.176757812527038</v>
      </c>
      <c r="C299">
        <f t="shared" si="109"/>
        <v>0.23222339400186431</v>
      </c>
      <c r="D299">
        <f t="shared" si="110"/>
        <v>0</v>
      </c>
      <c r="E299">
        <f t="shared" si="111"/>
        <v>0.55852225830625202</v>
      </c>
      <c r="F299">
        <f t="shared" si="112"/>
        <v>0</v>
      </c>
      <c r="G299">
        <f t="shared" si="113"/>
        <v>5359.5961008932436</v>
      </c>
      <c r="H299">
        <f t="shared" si="114"/>
        <v>0</v>
      </c>
      <c r="I299">
        <f t="shared" si="115"/>
        <v>0.88356143929926179</v>
      </c>
      <c r="J299">
        <f t="shared" si="116"/>
        <v>-10.857421875051553</v>
      </c>
      <c r="K299">
        <f t="shared" si="117"/>
        <v>0.23089128064595155</v>
      </c>
      <c r="L299">
        <f t="shared" si="118"/>
        <v>0</v>
      </c>
      <c r="M299">
        <f t="shared" si="119"/>
        <v>0.56370889511532463</v>
      </c>
      <c r="N299">
        <f t="shared" si="120"/>
        <v>0</v>
      </c>
      <c r="O299">
        <f t="shared" si="121"/>
        <v>5327.2153387733897</v>
      </c>
      <c r="P299">
        <f t="shared" si="122"/>
        <v>0</v>
      </c>
      <c r="Q299">
        <f t="shared" si="123"/>
        <v>0.83203972961882833</v>
      </c>
      <c r="R299">
        <f t="shared" si="124"/>
        <v>16.122829886328439</v>
      </c>
      <c r="S299">
        <f t="shared" si="125"/>
        <v>0.5627394327514611</v>
      </c>
      <c r="T299">
        <f t="shared" si="126"/>
        <v>0</v>
      </c>
      <c r="U299">
        <f t="shared" si="127"/>
        <v>1.0019206667370597</v>
      </c>
      <c r="V299">
        <f t="shared" si="128"/>
        <v>0</v>
      </c>
      <c r="W299">
        <f t="shared" si="129"/>
        <v>4992.7058829294228</v>
      </c>
      <c r="X299">
        <f t="shared" si="130"/>
        <v>0</v>
      </c>
      <c r="Y299">
        <f t="shared" si="131"/>
        <v>0.7599999999999999</v>
      </c>
      <c r="Z299" t="e">
        <f t="shared" si="132"/>
        <v>#VALUE!</v>
      </c>
      <c r="AA299" t="e">
        <f t="shared" si="133"/>
        <v>#VALUE!</v>
      </c>
      <c r="AB299">
        <f t="shared" si="134"/>
        <v>0</v>
      </c>
      <c r="AC299" t="e">
        <f t="shared" si="135"/>
        <v>#VALUE!</v>
      </c>
      <c r="AD299">
        <f t="shared" si="136"/>
        <v>0</v>
      </c>
      <c r="AE299" t="e">
        <f t="shared" si="137"/>
        <v>#VALUE!</v>
      </c>
      <c r="AF299">
        <f t="shared" si="138"/>
        <v>0</v>
      </c>
      <c r="AG299" t="e">
        <f t="shared" si="139"/>
        <v>#VALUE!</v>
      </c>
    </row>
    <row r="300" spans="2:33" x14ac:dyDescent="0.5">
      <c r="B300">
        <f t="shared" si="108"/>
        <v>-11.17675781252704</v>
      </c>
      <c r="C300">
        <f t="shared" si="109"/>
        <v>0.23222339400186964</v>
      </c>
      <c r="D300">
        <f t="shared" si="110"/>
        <v>0</v>
      </c>
      <c r="E300">
        <f t="shared" si="111"/>
        <v>0.55852225830625202</v>
      </c>
      <c r="F300">
        <f t="shared" si="112"/>
        <v>0</v>
      </c>
      <c r="G300">
        <f t="shared" si="113"/>
        <v>5359.5961008932736</v>
      </c>
      <c r="H300">
        <f t="shared" si="114"/>
        <v>0</v>
      </c>
      <c r="I300">
        <f t="shared" si="115"/>
        <v>0.88356143929926956</v>
      </c>
      <c r="J300">
        <f t="shared" si="116"/>
        <v>-10.857421875051559</v>
      </c>
      <c r="K300">
        <f t="shared" si="117"/>
        <v>0.23089128064594977</v>
      </c>
      <c r="L300">
        <f t="shared" si="118"/>
        <v>0</v>
      </c>
      <c r="M300">
        <f t="shared" si="119"/>
        <v>0.56370889511532463</v>
      </c>
      <c r="N300">
        <f t="shared" si="120"/>
        <v>0</v>
      </c>
      <c r="O300">
        <f t="shared" si="121"/>
        <v>5327.2153387733788</v>
      </c>
      <c r="P300">
        <f t="shared" si="122"/>
        <v>0</v>
      </c>
      <c r="Q300">
        <f t="shared" si="123"/>
        <v>0.83203972961882589</v>
      </c>
      <c r="R300">
        <f t="shared" si="124"/>
        <v>16.122829886328439</v>
      </c>
      <c r="S300">
        <f t="shared" si="125"/>
        <v>0.5627394327514611</v>
      </c>
      <c r="T300">
        <f t="shared" si="126"/>
        <v>0</v>
      </c>
      <c r="U300">
        <f t="shared" si="127"/>
        <v>1.0019206667370597</v>
      </c>
      <c r="V300">
        <f t="shared" si="128"/>
        <v>0</v>
      </c>
      <c r="W300">
        <f t="shared" si="129"/>
        <v>4992.7058829294228</v>
      </c>
      <c r="X300">
        <f t="shared" si="130"/>
        <v>0</v>
      </c>
      <c r="Y300">
        <f t="shared" si="131"/>
        <v>0.7599999999999999</v>
      </c>
      <c r="Z300" t="e">
        <f t="shared" si="132"/>
        <v>#VALUE!</v>
      </c>
      <c r="AA300" t="e">
        <f t="shared" si="133"/>
        <v>#VALUE!</v>
      </c>
      <c r="AB300">
        <f t="shared" si="134"/>
        <v>0</v>
      </c>
      <c r="AC300" t="e">
        <f t="shared" si="135"/>
        <v>#VALUE!</v>
      </c>
      <c r="AD300">
        <f t="shared" si="136"/>
        <v>0</v>
      </c>
      <c r="AE300" t="e">
        <f t="shared" si="137"/>
        <v>#VALUE!</v>
      </c>
      <c r="AF300">
        <f t="shared" si="138"/>
        <v>0</v>
      </c>
      <c r="AG300" t="e">
        <f t="shared" si="139"/>
        <v>#VALUE!</v>
      </c>
    </row>
    <row r="301" spans="2:33" x14ac:dyDescent="0.5">
      <c r="B301">
        <f t="shared" si="108"/>
        <v>-11.17675781252704</v>
      </c>
      <c r="C301">
        <f t="shared" si="109"/>
        <v>0.23222339400186964</v>
      </c>
      <c r="D301">
        <f t="shared" si="110"/>
        <v>0</v>
      </c>
      <c r="E301">
        <f t="shared" si="111"/>
        <v>0.55852225830625202</v>
      </c>
      <c r="F301">
        <f t="shared" si="112"/>
        <v>0</v>
      </c>
      <c r="G301">
        <f t="shared" si="113"/>
        <v>5359.5961008932736</v>
      </c>
      <c r="H301">
        <f t="shared" si="114"/>
        <v>0</v>
      </c>
      <c r="I301">
        <f t="shared" si="115"/>
        <v>0.88356143929926956</v>
      </c>
      <c r="J301">
        <f t="shared" si="116"/>
        <v>-10.857421875051564</v>
      </c>
      <c r="K301">
        <f t="shared" si="117"/>
        <v>0.23089128064594622</v>
      </c>
      <c r="L301">
        <f t="shared" si="118"/>
        <v>0</v>
      </c>
      <c r="M301">
        <f t="shared" si="119"/>
        <v>0.5637088951153244</v>
      </c>
      <c r="N301">
        <f t="shared" si="120"/>
        <v>0</v>
      </c>
      <c r="O301">
        <f t="shared" si="121"/>
        <v>5327.2153387733597</v>
      </c>
      <c r="P301">
        <f t="shared" si="122"/>
        <v>0</v>
      </c>
      <c r="Q301">
        <f t="shared" si="123"/>
        <v>0.83203972961882078</v>
      </c>
      <c r="R301">
        <f t="shared" si="124"/>
        <v>16.122829886328439</v>
      </c>
      <c r="S301">
        <f t="shared" si="125"/>
        <v>0.5627394327514611</v>
      </c>
      <c r="T301">
        <f t="shared" si="126"/>
        <v>0</v>
      </c>
      <c r="U301">
        <f t="shared" si="127"/>
        <v>1.0019206667370597</v>
      </c>
      <c r="V301">
        <f t="shared" si="128"/>
        <v>0</v>
      </c>
      <c r="W301">
        <f t="shared" si="129"/>
        <v>4992.7058829294228</v>
      </c>
      <c r="X301">
        <f t="shared" si="130"/>
        <v>0</v>
      </c>
      <c r="Y301">
        <f t="shared" si="131"/>
        <v>0.7599999999999999</v>
      </c>
      <c r="Z301" t="e">
        <f t="shared" si="132"/>
        <v>#VALUE!</v>
      </c>
      <c r="AA301" t="e">
        <f t="shared" si="133"/>
        <v>#VALUE!</v>
      </c>
      <c r="AB301">
        <f t="shared" si="134"/>
        <v>0</v>
      </c>
      <c r="AC301" t="e">
        <f t="shared" si="135"/>
        <v>#VALUE!</v>
      </c>
      <c r="AD301">
        <f t="shared" si="136"/>
        <v>0</v>
      </c>
      <c r="AE301" t="e">
        <f t="shared" si="137"/>
        <v>#VALUE!</v>
      </c>
      <c r="AF301">
        <f t="shared" si="138"/>
        <v>0</v>
      </c>
      <c r="AG301" t="e">
        <f t="shared" si="139"/>
        <v>#VALUE!</v>
      </c>
    </row>
    <row r="302" spans="2:33" x14ac:dyDescent="0.5">
      <c r="B302">
        <f t="shared" si="108"/>
        <v>-11.17675781252704</v>
      </c>
      <c r="C302">
        <f t="shared" si="109"/>
        <v>0.23222339400186964</v>
      </c>
      <c r="D302">
        <f t="shared" si="110"/>
        <v>0</v>
      </c>
      <c r="E302">
        <f t="shared" si="111"/>
        <v>0.55852225830625202</v>
      </c>
      <c r="F302">
        <f t="shared" si="112"/>
        <v>0</v>
      </c>
      <c r="G302">
        <f t="shared" si="113"/>
        <v>5359.5961008932736</v>
      </c>
      <c r="H302">
        <f t="shared" si="114"/>
        <v>0</v>
      </c>
      <c r="I302">
        <f t="shared" si="115"/>
        <v>0.88356143929926956</v>
      </c>
      <c r="J302">
        <f t="shared" si="116"/>
        <v>-10.857421875051569</v>
      </c>
      <c r="K302">
        <f t="shared" si="117"/>
        <v>0.23089128064596043</v>
      </c>
      <c r="L302">
        <f t="shared" si="118"/>
        <v>0</v>
      </c>
      <c r="M302">
        <f t="shared" si="119"/>
        <v>0.5637088951153244</v>
      </c>
      <c r="N302">
        <f t="shared" si="120"/>
        <v>0</v>
      </c>
      <c r="O302">
        <f t="shared" si="121"/>
        <v>5327.2153387734415</v>
      </c>
      <c r="P302">
        <f t="shared" si="122"/>
        <v>0</v>
      </c>
      <c r="Q302">
        <f t="shared" si="123"/>
        <v>0.83203972961884065</v>
      </c>
      <c r="R302">
        <f t="shared" si="124"/>
        <v>16.122829886328439</v>
      </c>
      <c r="S302">
        <f t="shared" si="125"/>
        <v>0.5627394327514611</v>
      </c>
      <c r="T302">
        <f t="shared" si="126"/>
        <v>0</v>
      </c>
      <c r="U302">
        <f t="shared" si="127"/>
        <v>1.0019206667370597</v>
      </c>
      <c r="V302">
        <f t="shared" si="128"/>
        <v>0</v>
      </c>
      <c r="W302">
        <f t="shared" si="129"/>
        <v>4992.7058829294228</v>
      </c>
      <c r="X302">
        <f t="shared" si="130"/>
        <v>0</v>
      </c>
      <c r="Y302">
        <f t="shared" si="131"/>
        <v>0.7599999999999999</v>
      </c>
      <c r="Z302" t="e">
        <f t="shared" si="132"/>
        <v>#VALUE!</v>
      </c>
      <c r="AA302" t="e">
        <f t="shared" si="133"/>
        <v>#VALUE!</v>
      </c>
      <c r="AB302">
        <f t="shared" si="134"/>
        <v>0</v>
      </c>
      <c r="AC302" t="e">
        <f t="shared" si="135"/>
        <v>#VALUE!</v>
      </c>
      <c r="AD302">
        <f t="shared" si="136"/>
        <v>0</v>
      </c>
      <c r="AE302" t="e">
        <f t="shared" si="137"/>
        <v>#VALUE!</v>
      </c>
      <c r="AF302">
        <f t="shared" si="138"/>
        <v>0</v>
      </c>
      <c r="AG302" t="e">
        <f t="shared" si="139"/>
        <v>#VALUE!</v>
      </c>
    </row>
    <row r="303" spans="2:33" x14ac:dyDescent="0.5">
      <c r="B303">
        <f t="shared" si="108"/>
        <v>-11.17675781252704</v>
      </c>
      <c r="C303">
        <f t="shared" si="109"/>
        <v>0.23222339400186964</v>
      </c>
      <c r="D303">
        <f t="shared" si="110"/>
        <v>0</v>
      </c>
      <c r="E303">
        <f t="shared" si="111"/>
        <v>0.55852225830625202</v>
      </c>
      <c r="F303">
        <f t="shared" si="112"/>
        <v>0</v>
      </c>
      <c r="G303">
        <f t="shared" si="113"/>
        <v>5359.5961008932736</v>
      </c>
      <c r="H303">
        <f t="shared" si="114"/>
        <v>0</v>
      </c>
      <c r="I303">
        <f t="shared" si="115"/>
        <v>0.88356143929926956</v>
      </c>
      <c r="J303">
        <f t="shared" si="116"/>
        <v>-10.857421875051571</v>
      </c>
      <c r="K303">
        <f t="shared" si="117"/>
        <v>0.23089128064596043</v>
      </c>
      <c r="L303">
        <f t="shared" si="118"/>
        <v>0</v>
      </c>
      <c r="M303">
        <f t="shared" si="119"/>
        <v>0.5637088951153244</v>
      </c>
      <c r="N303">
        <f t="shared" si="120"/>
        <v>0</v>
      </c>
      <c r="O303">
        <f t="shared" si="121"/>
        <v>5327.2153387734415</v>
      </c>
      <c r="P303">
        <f t="shared" si="122"/>
        <v>0</v>
      </c>
      <c r="Q303">
        <f t="shared" si="123"/>
        <v>0.83203972961884065</v>
      </c>
      <c r="R303">
        <f t="shared" si="124"/>
        <v>16.122829886328439</v>
      </c>
      <c r="S303">
        <f t="shared" si="125"/>
        <v>0.5627394327514611</v>
      </c>
      <c r="T303">
        <f t="shared" si="126"/>
        <v>0</v>
      </c>
      <c r="U303">
        <f t="shared" si="127"/>
        <v>1.0019206667370597</v>
      </c>
      <c r="V303">
        <f t="shared" si="128"/>
        <v>0</v>
      </c>
      <c r="W303">
        <f t="shared" si="129"/>
        <v>4992.7058829294228</v>
      </c>
      <c r="X303">
        <f t="shared" si="130"/>
        <v>0</v>
      </c>
      <c r="Y303">
        <f t="shared" si="131"/>
        <v>0.7599999999999999</v>
      </c>
      <c r="Z303" t="e">
        <f t="shared" si="132"/>
        <v>#VALUE!</v>
      </c>
      <c r="AA303" t="e">
        <f t="shared" si="133"/>
        <v>#VALUE!</v>
      </c>
      <c r="AB303">
        <f t="shared" si="134"/>
        <v>0</v>
      </c>
      <c r="AC303" t="e">
        <f t="shared" si="135"/>
        <v>#VALUE!</v>
      </c>
      <c r="AD303">
        <f t="shared" si="136"/>
        <v>0</v>
      </c>
      <c r="AE303" t="e">
        <f t="shared" si="137"/>
        <v>#VALUE!</v>
      </c>
      <c r="AF303">
        <f t="shared" si="138"/>
        <v>0</v>
      </c>
      <c r="AG303" t="e">
        <f t="shared" si="139"/>
        <v>#VALUE!</v>
      </c>
    </row>
    <row r="304" spans="2:33" x14ac:dyDescent="0.5">
      <c r="B304">
        <f t="shared" ref="B304:B339" si="140">IF(I303=$P$4,B303,B303+IF(I303&gt;$P$4,-1,1)*ABS(B303-B302)*IF(ABS(I303-$P$4)&gt;ABS(I302-$P$4),0.5,1))</f>
        <v>-11.17675781252704</v>
      </c>
      <c r="C304">
        <f t="shared" ref="C304:C339" si="141">IF(B304&gt;$E$5,"N/A",IF(B304&lt;12.6,IF($E$4&lt;0.45,-0.0009502+0.0001695*B304-0.001583*$E$4-(4.403/10^6)*B304^2-0.003114*$E$4*B304+0.2553*$E$4^2+(6.739/10^5)*B304^2*$E$4+0.01549*B304*$E$4^2-0.6876*$E$4^3-0.0002243*B304^2*$E$4^2-0.01762*B304*$E$4^3+0.9136*$E$4^4,-2.245+0.7376*B304+16.03*$E$4-0.02348*B304^2-4.596*B304*$E$4-44.2*$E$4^2+0.1212*B304^2*$E$4+10.5*B304*$E$4^2+59.23*$E$4^3-0.2047*B304^2*$E$4^2-10.43*B304*$E$4^3-38.59*$E$4^4+0.1132*B304^2*$E$4^3+3.82*B304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B304-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0.23222339400186964</v>
      </c>
      <c r="D304">
        <f t="shared" ref="D304:D339" si="142">IF($E$6&gt;0,IF(B304&gt;$E$7,"N/A",IF(B304&lt;12.6,IF($E$6&lt;0.45,-0.0009502+0.0001695*B304-0.001583*$E$6-(4.403/10^6)*B304^2-0.003114*$E$6*B304+0.2553*$E$6^2+(6.739/10^5)*B304^2*$E$6+0.01549*B304*$E$6^2-0.6876*$E$6^3-0.0002243*B304^2*$E$6^2-0.01762*B304*$E$6^3+0.9136*$E$6^4,-2.245+0.7376*B304+16.03*$E$6-0.02348*B304^2-4.596*B304*$E$6-44.2*$E$6^2+0.1212*B304^2*$E$6+10.5*B304*$E$6^2+59.23*$E$6^3-0.2047*B304^2*$E$6^2-10.43*B304*$E$6^3-38.59*$E$6^4+0.1132*B304^2*$E$6^3+3.82*B304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B304-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E304">
        <f t="shared" ref="E304:E339" si="143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B304/$E$5+(17.04116*$E$4^2.5+62.63268*$E$4^6.5+86.77444*$E$4^11-3.413124*$E$4^19+5.031012*$E$4^19.5)/(0.1209713+30.7257*$E$4^2+155.3054*$E$4^8.5+$E$4^18.5+0.8999767*$E$4^19.5)</f>
        <v>0.55852225830625202</v>
      </c>
      <c r="F304">
        <f t="shared" ref="F304:F339" si="144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B304/$E$7+(17.04116*$E$6^2.5+62.63268*$E$6^6.5+86.77444*$E$6^11-3.413124*$E$6^19+5.031012*$E$6^19.5)/(0.1209713+30.7257*$E$6^2+155.3054*$E$6^8.5+$E$6^18.5+0.8999767*$E$6^19.5),0)</f>
        <v>0</v>
      </c>
      <c r="G304">
        <f t="shared" ref="G304:G339" si="145">SQRT((33292900/(E304))*SQRT(C304))</f>
        <v>5359.5961008932736</v>
      </c>
      <c r="H304">
        <f t="shared" ref="H304:H339" si="146">IF($E$6&gt;0,SQRT((33292900/(F304))*SQRT(D304)),0)</f>
        <v>0</v>
      </c>
      <c r="I304">
        <f t="shared" ref="I304:I339" si="147">SQRT(IF(C304&gt;0,C304,C304)/((1+(1.77^2)*(0.000054471*(IF($K$4&gt;0,K$4,G304)-5780)+(1.5275/10^9)*((IF(K$4&gt;0,K$4,G304)-5780)^2)-(2.1709/10^12)*((IF(K$4&gt;0,K$4,G304)-5780)^3)-(3.8282/10^16)*((IF(K$4&gt;0,K$4,G304)-5780)^4)))*0.32)+IF(D304&gt;0,D304,D304)/((1+(1.77^2)*(0.000054471*(IF(K$6&gt;0,K$6,H304)-5780)+(1.5275/10^9)*((IF(K$6&gt;0,K$6,H304)-5780)^2)-(2.1709/10^12)*((IF(K$6&gt;0,K$6,H304)-5780)^3)-(3.8282/10^16)*((IF(K$6&gt;0,K$6,H304)-5780)^4)))*0.32))</f>
        <v>0.88356143929926956</v>
      </c>
      <c r="J304">
        <f t="shared" ref="J304:J339" si="148">IF(Q303=$P$4,J303,J303+IF(Q303&gt;$P$4,-1,1)*ABS(J303-J302)*IF(ABS(Q303-$P$4)&gt;ABS(Q302-$P$4),0.5,1))</f>
        <v>-10.857421875051573</v>
      </c>
      <c r="K304">
        <f t="shared" ref="K304:K339" si="149">IF(J304&gt;$E$5,"N/A",IF(J304&lt;12.6,IF($E$4&lt;0.45,-0.0009502+0.0001695*J304-0.001583*$E$4-(4.403/10^6)*J304^2-0.003114*$E$4*J304+0.2553*$E$4^2+(6.739/10^5)*J304^2*$E$4+0.01549*J304*$E$4^2-0.6876*$E$4^3-0.0002243*J304^2*$E$4^2-0.01762*J304*$E$4^3+0.9136*$E$4^4,-2.245+0.7376*J304+16.03*$E$4-0.02348*J304^2-4.596*J304*$E$4-44.2*$E$4^2+0.1212*J304^2*$E$4+10.5*J304*$E$4^2+59.23*$E$4^3-0.2047*J304^2*$E$4^2-10.43*J304*$E$4^3-38.59*$E$4^4+0.1132*J304^2*$E$4^3+3.82*J304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J304-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0.23089128064596576</v>
      </c>
      <c r="L304">
        <f t="shared" ref="L304:L339" si="150">IF($E$6&gt;0,IF(J304&gt;$E$7,"N/A",IF(J304&lt;12.6,IF($E$6&lt;0.45,-0.0009502+0.0001695*J304-0.001583*$E$6-(4.403/10^6)*J304^2-0.003114*$E$6*J304+0.2553*$E$6^2+(6.739/10^5)*J304^2*$E$6+0.01549*J304*$E$6^2-0.6876*$E$6^3-0.0002243*J304^2*$E$6^2-0.01762*J304*$E$6^3+0.9136*$E$6^4,-2.245+0.7376*J304+16.03*$E$6-0.02348*J304^2-4.596*J304*$E$6-44.2*$E$6^2+0.1212*J304^2*$E$6+10.5*J304*$E$6^2+59.23*$E$6^3-0.2047*J304^2*$E$6^2-10.43*J304*$E$6^3-38.59*$E$6^4+0.1132*J304^2*$E$6^3+3.82*J304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J304-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M304">
        <f t="shared" ref="M304:M339" si="151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J304/$E$5+(17.04116*$E$4^2.5+62.63268*$E$4^6.5+86.77444*$E$4^11-3.413124*$E$4^19+5.031012*$E$4^19.5)/(0.1209713+30.7257*$E$4^2+155.3054*$E$4^8.5+$E$4^18.5+0.8999767*$E$4^19.5)</f>
        <v>0.56370889511532429</v>
      </c>
      <c r="N304">
        <f t="shared" ref="N304:N339" si="152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J304/$E$7+(17.04116*$E$6^2.5+62.63268*$E$6^6.5+86.77444*$E$6^11-3.413124*$E$6^19+5.031012*$E$6^19.5)/(0.1209713+30.7257*$E$6^2+155.3054*$E$6^8.5+$E$6^18.5+0.8999767*$E$6^19.5),0)</f>
        <v>0</v>
      </c>
      <c r="O304">
        <f t="shared" ref="O304:O339" si="153">SQRT((33292900/(M304))*SQRT(K304))</f>
        <v>5327.2153387734734</v>
      </c>
      <c r="P304">
        <f t="shared" ref="P304:P339" si="154">IF($E$6&gt;0,SQRT((33292900/(N304))*SQRT(L304)),0)</f>
        <v>0</v>
      </c>
      <c r="Q304">
        <f t="shared" ref="Q304:Q339" si="155">SQRT(IF(K304&gt;0,K304,K304)/((1+(1.67^2)*(0.000059578*(IF(K$4&gt;0,K$4,O304)-5780)+(1.6707/10^9)*((IF(K$4&gt;0,K$4,O304)-5780)^2)-(3.0058/10^12)*((IF(K$4&gt;0,K$4,O304)-5780)^3)-(5.1925/10^16)*((IF(K$4&gt;0,K$4,O304)-5780)^4)))*0.36)+IF(L304&gt;0,L304,L304)/((1+(1.67^2)*(0.000059578*(IF(K$6&gt;0,K$6,P304)-5780)+(1.6707/10^9)*((IF(K$6&gt;0,K$6,P304)-5780)^2)-(3.0058/10^12)*((IF(K$6&gt;0,K$6,P304)-5780)^3)-(5.1925/10^16)*((IF(K$6&gt;0,K$6,P304)-5780)^4)))*0.36))</f>
        <v>0.83203972961884798</v>
      </c>
      <c r="R304">
        <f t="shared" ref="R304:R339" si="156">IF(Y303=$P$4,R303,R303+IF(Y303&gt;$P$4,-1,1)*ABS(R303-R302)*IF(ABS(Y303-$P$4)&gt;ABS(Y302-$P$4),0.5,1))</f>
        <v>16.122829886328439</v>
      </c>
      <c r="S304">
        <f t="shared" ref="S304:S339" si="157">IF(R304&gt;$E$5,"N/A",IF(R304&lt;12.6,IF($E$4&lt;0.45,-0.0009502+0.0001695*R304-0.001583*$E$4-(4.403/10^6)*R304^2-0.003114*$E$4*R304+0.2553*$E$4^2+(6.739/10^5)*R304^2*$E$4+0.01549*R304*$E$4^2-0.6876*$E$4^3-0.0002243*R304^2*$E$4^2-0.01762*R304*$E$4^3+0.9136*$E$4^4,-2.245+0.7376*R304+16.03*$E$4-0.02348*R304^2-4.596*R304*$E$4-44.2*$E$4^2+0.1212*R304^2*$E$4+10.5*R304*$E$4^2+59.23*$E$4^3-0.2047*R304^2*$E$4^2-10.43*R304*$E$4^3-38.59*$E$4^4+0.1132*R304^2*$E$4^3+3.82*R304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R304-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0.5627394327514611</v>
      </c>
      <c r="T304">
        <f t="shared" ref="T304:T339" si="158">IF($E$6&gt;0,IF(R304&gt;$E$7,"N/A",IF(R304&lt;12.6,IF($E$6&lt;0.45,-0.0009502+0.0001695*R304-0.001583*$E$6-(4.403/10^6)*R304^2-0.003114*$E$6*R304+0.2553*$E$6^2+(6.739/10^5)*R304^2*$E$6+0.01549*R304*$E$6^2-0.6876*$E$6^3-0.0002243*R304^2*$E$6^2-0.01762*R304*$E$6^3+0.9136*$E$6^4,-2.245+0.7376*R304+16.03*$E$6-0.02348*R304^2-4.596*R304*$E$6-44.2*$E$6^2+0.1212*R304^2*$E$6+10.5*R304*$E$6^2+59.23*$E$6^3-0.2047*R304^2*$E$6^2-10.43*R304*$E$6^3-38.59*$E$6^4+0.1132*R304^2*$E$6^3+3.82*R304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304-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304">
        <f t="shared" ref="U304:U339" si="159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304/$E$5+(17.04116*$E$4^2.5+62.63268*$E$4^6.5+86.77444*$E$4^11-3.413124*$E$4^19+5.031012*$E$4^19.5)/(0.1209713+30.7257*$E$4^2+155.3054*$E$4^8.5+$E$4^18.5+0.8999767*$E$4^19.5)</f>
        <v>1.0019206667370597</v>
      </c>
      <c r="V304">
        <f t="shared" ref="V304:V339" si="160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304/$E$7+(17.04116*$E$6^2.5+62.63268*$E$6^6.5+86.77444*$E$6^11-3.413124*$E$6^19+5.031012*$E$6^19.5)/(0.1209713+30.7257*$E$6^2+155.3054*$E$6^8.5+$E$6^18.5+0.8999767*$E$6^19.5),0)</f>
        <v>0</v>
      </c>
      <c r="W304">
        <f t="shared" ref="W304:W339" si="161">SQRT((33292900/(U304))*SQRT(S304))</f>
        <v>4992.7058829294228</v>
      </c>
      <c r="X304">
        <f t="shared" ref="X304:X339" si="162">IF($E$6&gt;0,SQRT((33292900/(V304))*SQRT(T304)),0)</f>
        <v>0</v>
      </c>
      <c r="Y304">
        <f t="shared" ref="Y304:Y339" si="163">SQRT(IF(S304&gt;0,S304,S304)/((1+(0.97^2)*(0.00012456*(IF($K$4&gt;0,$K$4,W304)-5780)+(1.4612/10^8)*((IF($K$4&gt;0,$K$4,W304)-5780)^2)-(7.6345/10^12)*((IF(K$4&gt;0,K$4,W304)-5780)^3)-(1.7511/10^15)*((IF(K$4&gt;0,K$4,W304)-5780)^4)))*1.06)+IF(T304&gt;0,T304,T304)/((1+(0.97^2)*(0.00012456*(IF(K$6&gt;0,K$6,X304)-5780)+(1.4612/10^8)*((IF(K$6&gt;0,K$6,X304)-5780)^2)-(7.6345/10^12)*((IF(K$6&gt;0,K$6,X304)-5780)^3)-(1.7511/10^15)*((IF(K$6&gt;0,K$6,X304)-5780)^4)))*1.06))</f>
        <v>0.7599999999999999</v>
      </c>
      <c r="Z304" t="e">
        <f t="shared" ref="Z304:Z339" si="164">IF(AG303=$P$4,Z303,Z303+IF(AG303&gt;$P$4,-1,1)*ABS(Z303-Z302)*IF(ABS(AG303-$P$4)&gt;ABS(AG302-$P$4),0.5,1))</f>
        <v>#VALUE!</v>
      </c>
      <c r="AA304" t="e">
        <f t="shared" ref="AA304:AA339" si="165">IF(Z304&gt;$E$5,"N/A",IF(Z304&lt;12.6,IF($E$4&lt;0.45,-0.0009502+0.0001695*Z304-0.001583*$E$4-(4.403/10^6)*Z304^2-0.003114*$E$4*Z304+0.2553*$E$4^2+(6.739/10^5)*Z304^2*$E$4+0.01549*Z304*$E$4^2-0.6876*$E$4^3-0.0002243*Z304^2*$E$4^2-0.01762*Z304*$E$4^3+0.9136*$E$4^4,-2.245+0.7376*Z304+16.03*$E$4-0.02348*Z304^2-4.596*Z304*$E$4-44.2*$E$4^2+0.1212*Z304^2*$E$4+10.5*Z304*$E$4^2+59.23*$E$4^3-0.2047*Z304^2*$E$4^2-10.43*Z304*$E$4^3-38.59*$E$4^4+0.1132*Z304^2*$E$4^3+3.82*Z304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Z304-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AB304">
        <f t="shared" ref="AB304:AB339" si="166">IF($E$6&gt;0,IF(Z304&gt;$E$7,"N/A",IF(Z304&lt;12.6,IF($E$6&lt;0.45,-0.0009502+0.0001695*Z304-0.001583*$E$6-(4.403/10^6)*Z304^2-0.003114*$E$6*Z304+0.2553*$E$6^2+(6.739/10^5)*Z304^2*$E$6+0.01549*Z304*$E$6^2-0.6876*$E$6^3-0.0002243*Z304^2*$E$6^2-0.01762*Z304*$E$6^3+0.9136*$E$6^4,-2.245+0.7376*Z304+16.03*$E$6-0.02348*Z304^2-4.596*Z304*$E$6-44.2*$E$6^2+0.1212*Z304^2*$E$6+10.5*Z304*$E$6^2+59.23*$E$6^3-0.2047*Z304^2*$E$6^2-10.43*Z304*$E$6^3-38.59*$E$6^4+0.1132*Z304^2*$E$6^3+3.82*Z304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Z304-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AC304" t="e">
        <f t="shared" ref="AC304:AC339" si="167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Z304/$E$5+(17.04116*$E$4^2.5+62.63268*$E$4^6.5+86.77444*$E$4^11-3.413124*$E$4^19+5.031012*$E$4^19.5)/(0.1209713+30.7257*$E$4^2+155.3054*$E$4^8.5+$E$4^18.5+0.8999767*$E$4^19.5)</f>
        <v>#VALUE!</v>
      </c>
      <c r="AD304">
        <f t="shared" ref="AD304:AD339" si="168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Z304/$E$7+(17.04116*$E$6^2.5+62.63268*$E$6^6.5+86.77444*$E$6^11-3.413124*$E$6^19+5.031012*$E$6^19.5)/(0.1209713+30.7257*$E$6^2+155.3054*$E$6^8.5+$E$6^18.5+0.8999767*$E$6^19.5),0)</f>
        <v>0</v>
      </c>
      <c r="AE304" t="e">
        <f t="shared" ref="AE304:AE339" si="169">SQRT((33292900/(AC304))*SQRT(AA304))</f>
        <v>#VALUE!</v>
      </c>
      <c r="AF304">
        <f t="shared" ref="AF304:AF339" si="170">IF($E$6&gt;0,SQRT((33292900/(AD304))*SQRT(AB304)),0)</f>
        <v>0</v>
      </c>
      <c r="AG304" t="e">
        <f t="shared" ref="AG304:AG339" si="171">SQRT(IF(AA304&gt;0,AA304,AA304)/((1+(0.75^2)*(0.00014335*(IF($K$4&gt;0,$K$4,$AE304)-5780)+(3.3954/10^9)*((IF($K$4&gt;0,$K$4,$AE304)-5780)^2)-(7.6364/10^12)*((IF($K$4&gt;0,$K$4,$AE304)-5780)^3)-(1.195/10^15)*((IF($K$4&gt;0,$K$4,$AE304)-5780)^4)))*1.78)+IF(AB304&gt;0,AB304,AB304)/((1+(0.75^2)*(0.00014335*(IF($K$6&gt;0,$K$6,$AF304)-5780)+(3.3954/10^9)*((IF($K$6&gt;0,$K$6,$AF304)-5780)^2)-(7.6364/10^12)*((IF($K$6&gt;0,$K$6,$AF304)-5780)^3)-(1.195/10^15)*((IF($K$6&gt;0,$K$6,$AF304)-5780)^4)))*1.78))</f>
        <v>#VALUE!</v>
      </c>
    </row>
    <row r="305" spans="2:33" x14ac:dyDescent="0.5">
      <c r="B305">
        <f t="shared" si="140"/>
        <v>-11.17675781252704</v>
      </c>
      <c r="C305">
        <f t="shared" si="141"/>
        <v>0.23222339400186964</v>
      </c>
      <c r="D305">
        <f t="shared" si="142"/>
        <v>0</v>
      </c>
      <c r="E305">
        <f t="shared" si="143"/>
        <v>0.55852225830625202</v>
      </c>
      <c r="F305">
        <f t="shared" si="144"/>
        <v>0</v>
      </c>
      <c r="G305">
        <f t="shared" si="145"/>
        <v>5359.5961008932736</v>
      </c>
      <c r="H305">
        <f t="shared" si="146"/>
        <v>0</v>
      </c>
      <c r="I305">
        <f t="shared" si="147"/>
        <v>0.88356143929926956</v>
      </c>
      <c r="J305">
        <f t="shared" si="148"/>
        <v>-10.857421875051575</v>
      </c>
      <c r="K305">
        <f t="shared" si="149"/>
        <v>0.23089128064594977</v>
      </c>
      <c r="L305">
        <f t="shared" si="150"/>
        <v>0</v>
      </c>
      <c r="M305">
        <f t="shared" si="151"/>
        <v>0.56370889511532429</v>
      </c>
      <c r="N305">
        <f t="shared" si="152"/>
        <v>0</v>
      </c>
      <c r="O305">
        <f t="shared" si="153"/>
        <v>5327.2153387733806</v>
      </c>
      <c r="P305">
        <f t="shared" si="154"/>
        <v>0</v>
      </c>
      <c r="Q305">
        <f t="shared" si="155"/>
        <v>0.83203972961882566</v>
      </c>
      <c r="R305">
        <f t="shared" si="156"/>
        <v>16.122829886328439</v>
      </c>
      <c r="S305">
        <f t="shared" si="157"/>
        <v>0.5627394327514611</v>
      </c>
      <c r="T305">
        <f t="shared" si="158"/>
        <v>0</v>
      </c>
      <c r="U305">
        <f t="shared" si="159"/>
        <v>1.0019206667370597</v>
      </c>
      <c r="V305">
        <f t="shared" si="160"/>
        <v>0</v>
      </c>
      <c r="W305">
        <f t="shared" si="161"/>
        <v>4992.7058829294228</v>
      </c>
      <c r="X305">
        <f t="shared" si="162"/>
        <v>0</v>
      </c>
      <c r="Y305">
        <f t="shared" si="163"/>
        <v>0.7599999999999999</v>
      </c>
      <c r="Z305" t="e">
        <f t="shared" si="164"/>
        <v>#VALUE!</v>
      </c>
      <c r="AA305" t="e">
        <f t="shared" si="165"/>
        <v>#VALUE!</v>
      </c>
      <c r="AB305">
        <f t="shared" si="166"/>
        <v>0</v>
      </c>
      <c r="AC305" t="e">
        <f t="shared" si="167"/>
        <v>#VALUE!</v>
      </c>
      <c r="AD305">
        <f t="shared" si="168"/>
        <v>0</v>
      </c>
      <c r="AE305" t="e">
        <f t="shared" si="169"/>
        <v>#VALUE!</v>
      </c>
      <c r="AF305">
        <f t="shared" si="170"/>
        <v>0</v>
      </c>
      <c r="AG305" t="e">
        <f t="shared" si="171"/>
        <v>#VALUE!</v>
      </c>
    </row>
    <row r="306" spans="2:33" x14ac:dyDescent="0.5">
      <c r="B306">
        <f t="shared" si="140"/>
        <v>-11.17675781252704</v>
      </c>
      <c r="C306">
        <f t="shared" si="141"/>
        <v>0.23222339400186964</v>
      </c>
      <c r="D306">
        <f t="shared" si="142"/>
        <v>0</v>
      </c>
      <c r="E306">
        <f t="shared" si="143"/>
        <v>0.55852225830625202</v>
      </c>
      <c r="F306">
        <f t="shared" si="144"/>
        <v>0</v>
      </c>
      <c r="G306">
        <f t="shared" si="145"/>
        <v>5359.5961008932736</v>
      </c>
      <c r="H306">
        <f t="shared" si="146"/>
        <v>0</v>
      </c>
      <c r="I306">
        <f t="shared" si="147"/>
        <v>0.88356143929926956</v>
      </c>
      <c r="J306">
        <f t="shared" si="148"/>
        <v>-10.857421875051577</v>
      </c>
      <c r="K306">
        <f t="shared" si="149"/>
        <v>0.23089128064594622</v>
      </c>
      <c r="L306">
        <f t="shared" si="150"/>
        <v>0</v>
      </c>
      <c r="M306">
        <f t="shared" si="151"/>
        <v>0.56370889511532429</v>
      </c>
      <c r="N306">
        <f t="shared" si="152"/>
        <v>0</v>
      </c>
      <c r="O306">
        <f t="shared" si="153"/>
        <v>5327.2153387733606</v>
      </c>
      <c r="P306">
        <f t="shared" si="154"/>
        <v>0</v>
      </c>
      <c r="Q306">
        <f t="shared" si="155"/>
        <v>0.83203972961882078</v>
      </c>
      <c r="R306">
        <f t="shared" si="156"/>
        <v>16.122829886328439</v>
      </c>
      <c r="S306">
        <f t="shared" si="157"/>
        <v>0.5627394327514611</v>
      </c>
      <c r="T306">
        <f t="shared" si="158"/>
        <v>0</v>
      </c>
      <c r="U306">
        <f t="shared" si="159"/>
        <v>1.0019206667370597</v>
      </c>
      <c r="V306">
        <f t="shared" si="160"/>
        <v>0</v>
      </c>
      <c r="W306">
        <f t="shared" si="161"/>
        <v>4992.7058829294228</v>
      </c>
      <c r="X306">
        <f t="shared" si="162"/>
        <v>0</v>
      </c>
      <c r="Y306">
        <f t="shared" si="163"/>
        <v>0.7599999999999999</v>
      </c>
      <c r="Z306" t="e">
        <f t="shared" si="164"/>
        <v>#VALUE!</v>
      </c>
      <c r="AA306" t="e">
        <f t="shared" si="165"/>
        <v>#VALUE!</v>
      </c>
      <c r="AB306">
        <f t="shared" si="166"/>
        <v>0</v>
      </c>
      <c r="AC306" t="e">
        <f t="shared" si="167"/>
        <v>#VALUE!</v>
      </c>
      <c r="AD306">
        <f t="shared" si="168"/>
        <v>0</v>
      </c>
      <c r="AE306" t="e">
        <f t="shared" si="169"/>
        <v>#VALUE!</v>
      </c>
      <c r="AF306">
        <f t="shared" si="170"/>
        <v>0</v>
      </c>
      <c r="AG306" t="e">
        <f t="shared" si="171"/>
        <v>#VALUE!</v>
      </c>
    </row>
    <row r="307" spans="2:33" x14ac:dyDescent="0.5">
      <c r="B307">
        <f t="shared" si="140"/>
        <v>-11.17675781252704</v>
      </c>
      <c r="C307">
        <f t="shared" si="141"/>
        <v>0.23222339400186964</v>
      </c>
      <c r="D307">
        <f t="shared" si="142"/>
        <v>0</v>
      </c>
      <c r="E307">
        <f t="shared" si="143"/>
        <v>0.55852225830625202</v>
      </c>
      <c r="F307">
        <f t="shared" si="144"/>
        <v>0</v>
      </c>
      <c r="G307">
        <f t="shared" si="145"/>
        <v>5359.5961008932736</v>
      </c>
      <c r="H307">
        <f t="shared" si="146"/>
        <v>0</v>
      </c>
      <c r="I307">
        <f t="shared" si="147"/>
        <v>0.88356143929926956</v>
      </c>
      <c r="J307">
        <f t="shared" si="148"/>
        <v>-10.857421875051578</v>
      </c>
      <c r="K307">
        <f t="shared" si="149"/>
        <v>0.23089128064594444</v>
      </c>
      <c r="L307">
        <f t="shared" si="150"/>
        <v>0</v>
      </c>
      <c r="M307">
        <f t="shared" si="151"/>
        <v>0.56370889511532418</v>
      </c>
      <c r="N307">
        <f t="shared" si="152"/>
        <v>0</v>
      </c>
      <c r="O307">
        <f t="shared" si="153"/>
        <v>5327.2153387733506</v>
      </c>
      <c r="P307">
        <f t="shared" si="154"/>
        <v>0</v>
      </c>
      <c r="Q307">
        <f t="shared" si="155"/>
        <v>0.83203972961881822</v>
      </c>
      <c r="R307">
        <f t="shared" si="156"/>
        <v>16.122829886328439</v>
      </c>
      <c r="S307">
        <f t="shared" si="157"/>
        <v>0.5627394327514611</v>
      </c>
      <c r="T307">
        <f t="shared" si="158"/>
        <v>0</v>
      </c>
      <c r="U307">
        <f t="shared" si="159"/>
        <v>1.0019206667370597</v>
      </c>
      <c r="V307">
        <f t="shared" si="160"/>
        <v>0</v>
      </c>
      <c r="W307">
        <f t="shared" si="161"/>
        <v>4992.7058829294228</v>
      </c>
      <c r="X307">
        <f t="shared" si="162"/>
        <v>0</v>
      </c>
      <c r="Y307">
        <f t="shared" si="163"/>
        <v>0.7599999999999999</v>
      </c>
      <c r="Z307" t="e">
        <f t="shared" si="164"/>
        <v>#VALUE!</v>
      </c>
      <c r="AA307" t="e">
        <f t="shared" si="165"/>
        <v>#VALUE!</v>
      </c>
      <c r="AB307">
        <f t="shared" si="166"/>
        <v>0</v>
      </c>
      <c r="AC307" t="e">
        <f t="shared" si="167"/>
        <v>#VALUE!</v>
      </c>
      <c r="AD307">
        <f t="shared" si="168"/>
        <v>0</v>
      </c>
      <c r="AE307" t="e">
        <f t="shared" si="169"/>
        <v>#VALUE!</v>
      </c>
      <c r="AF307">
        <f t="shared" si="170"/>
        <v>0</v>
      </c>
      <c r="AG307" t="e">
        <f t="shared" si="171"/>
        <v>#VALUE!</v>
      </c>
    </row>
    <row r="308" spans="2:33" x14ac:dyDescent="0.5">
      <c r="B308">
        <f t="shared" si="140"/>
        <v>-11.17675781252704</v>
      </c>
      <c r="C308">
        <f t="shared" si="141"/>
        <v>0.23222339400186964</v>
      </c>
      <c r="D308">
        <f t="shared" si="142"/>
        <v>0</v>
      </c>
      <c r="E308">
        <f t="shared" si="143"/>
        <v>0.55852225830625202</v>
      </c>
      <c r="F308">
        <f t="shared" si="144"/>
        <v>0</v>
      </c>
      <c r="G308">
        <f t="shared" si="145"/>
        <v>5359.5961008932736</v>
      </c>
      <c r="H308">
        <f t="shared" si="146"/>
        <v>0</v>
      </c>
      <c r="I308">
        <f t="shared" si="147"/>
        <v>0.88356143929926956</v>
      </c>
      <c r="J308">
        <f t="shared" si="148"/>
        <v>-10.85742187505158</v>
      </c>
      <c r="K308">
        <f t="shared" si="149"/>
        <v>0.23089128064592845</v>
      </c>
      <c r="L308">
        <f t="shared" si="150"/>
        <v>0</v>
      </c>
      <c r="M308">
        <f t="shared" si="151"/>
        <v>0.56370889511532418</v>
      </c>
      <c r="N308">
        <f t="shared" si="152"/>
        <v>0</v>
      </c>
      <c r="O308">
        <f t="shared" si="153"/>
        <v>5327.2153387732578</v>
      </c>
      <c r="P308">
        <f t="shared" si="154"/>
        <v>0</v>
      </c>
      <c r="Q308">
        <f t="shared" si="155"/>
        <v>0.83203972961879602</v>
      </c>
      <c r="R308">
        <f t="shared" si="156"/>
        <v>16.122829886328439</v>
      </c>
      <c r="S308">
        <f t="shared" si="157"/>
        <v>0.5627394327514611</v>
      </c>
      <c r="T308">
        <f t="shared" si="158"/>
        <v>0</v>
      </c>
      <c r="U308">
        <f t="shared" si="159"/>
        <v>1.0019206667370597</v>
      </c>
      <c r="V308">
        <f t="shared" si="160"/>
        <v>0</v>
      </c>
      <c r="W308">
        <f t="shared" si="161"/>
        <v>4992.7058829294228</v>
      </c>
      <c r="X308">
        <f t="shared" si="162"/>
        <v>0</v>
      </c>
      <c r="Y308">
        <f t="shared" si="163"/>
        <v>0.7599999999999999</v>
      </c>
      <c r="Z308" t="e">
        <f t="shared" si="164"/>
        <v>#VALUE!</v>
      </c>
      <c r="AA308" t="e">
        <f t="shared" si="165"/>
        <v>#VALUE!</v>
      </c>
      <c r="AB308">
        <f t="shared" si="166"/>
        <v>0</v>
      </c>
      <c r="AC308" t="e">
        <f t="shared" si="167"/>
        <v>#VALUE!</v>
      </c>
      <c r="AD308">
        <f t="shared" si="168"/>
        <v>0</v>
      </c>
      <c r="AE308" t="e">
        <f t="shared" si="169"/>
        <v>#VALUE!</v>
      </c>
      <c r="AF308">
        <f t="shared" si="170"/>
        <v>0</v>
      </c>
      <c r="AG308" t="e">
        <f t="shared" si="171"/>
        <v>#VALUE!</v>
      </c>
    </row>
    <row r="309" spans="2:33" x14ac:dyDescent="0.5">
      <c r="B309">
        <f t="shared" si="140"/>
        <v>-11.17675781252704</v>
      </c>
      <c r="C309">
        <f t="shared" si="141"/>
        <v>0.23222339400186964</v>
      </c>
      <c r="D309">
        <f t="shared" si="142"/>
        <v>0</v>
      </c>
      <c r="E309">
        <f t="shared" si="143"/>
        <v>0.55852225830625202</v>
      </c>
      <c r="F309">
        <f t="shared" si="144"/>
        <v>0</v>
      </c>
      <c r="G309">
        <f t="shared" si="145"/>
        <v>5359.5961008932736</v>
      </c>
      <c r="H309">
        <f t="shared" si="146"/>
        <v>0</v>
      </c>
      <c r="I309">
        <f t="shared" si="147"/>
        <v>0.88356143929926956</v>
      </c>
      <c r="J309">
        <f t="shared" si="148"/>
        <v>-10.857421875051582</v>
      </c>
      <c r="K309">
        <f t="shared" si="149"/>
        <v>0.2308912806459551</v>
      </c>
      <c r="L309">
        <f t="shared" si="150"/>
        <v>0</v>
      </c>
      <c r="M309">
        <f t="shared" si="151"/>
        <v>0.56370889511532418</v>
      </c>
      <c r="N309">
        <f t="shared" si="152"/>
        <v>0</v>
      </c>
      <c r="O309">
        <f t="shared" si="153"/>
        <v>5327.2153387734115</v>
      </c>
      <c r="P309">
        <f t="shared" si="154"/>
        <v>0</v>
      </c>
      <c r="Q309">
        <f t="shared" si="155"/>
        <v>0.83203972961883321</v>
      </c>
      <c r="R309">
        <f t="shared" si="156"/>
        <v>16.122829886328439</v>
      </c>
      <c r="S309">
        <f t="shared" si="157"/>
        <v>0.5627394327514611</v>
      </c>
      <c r="T309">
        <f t="shared" si="158"/>
        <v>0</v>
      </c>
      <c r="U309">
        <f t="shared" si="159"/>
        <v>1.0019206667370597</v>
      </c>
      <c r="V309">
        <f t="shared" si="160"/>
        <v>0</v>
      </c>
      <c r="W309">
        <f t="shared" si="161"/>
        <v>4992.7058829294228</v>
      </c>
      <c r="X309">
        <f t="shared" si="162"/>
        <v>0</v>
      </c>
      <c r="Y309">
        <f t="shared" si="163"/>
        <v>0.7599999999999999</v>
      </c>
      <c r="Z309" t="e">
        <f t="shared" si="164"/>
        <v>#VALUE!</v>
      </c>
      <c r="AA309" t="e">
        <f t="shared" si="165"/>
        <v>#VALUE!</v>
      </c>
      <c r="AB309">
        <f t="shared" si="166"/>
        <v>0</v>
      </c>
      <c r="AC309" t="e">
        <f t="shared" si="167"/>
        <v>#VALUE!</v>
      </c>
      <c r="AD309">
        <f t="shared" si="168"/>
        <v>0</v>
      </c>
      <c r="AE309" t="e">
        <f t="shared" si="169"/>
        <v>#VALUE!</v>
      </c>
      <c r="AF309">
        <f t="shared" si="170"/>
        <v>0</v>
      </c>
      <c r="AG309" t="e">
        <f t="shared" si="171"/>
        <v>#VALUE!</v>
      </c>
    </row>
    <row r="310" spans="2:33" x14ac:dyDescent="0.5">
      <c r="B310">
        <f t="shared" si="140"/>
        <v>-11.17675781252704</v>
      </c>
      <c r="C310">
        <f t="shared" si="141"/>
        <v>0.23222339400186964</v>
      </c>
      <c r="D310">
        <f t="shared" si="142"/>
        <v>0</v>
      </c>
      <c r="E310">
        <f t="shared" si="143"/>
        <v>0.55852225830625202</v>
      </c>
      <c r="F310">
        <f t="shared" si="144"/>
        <v>0</v>
      </c>
      <c r="G310">
        <f t="shared" si="145"/>
        <v>5359.5961008932736</v>
      </c>
      <c r="H310">
        <f t="shared" si="146"/>
        <v>0</v>
      </c>
      <c r="I310">
        <f t="shared" si="147"/>
        <v>0.88356143929926956</v>
      </c>
      <c r="J310">
        <f t="shared" si="148"/>
        <v>-10.857421875051582</v>
      </c>
      <c r="K310">
        <f t="shared" si="149"/>
        <v>0.2308912806459551</v>
      </c>
      <c r="L310">
        <f t="shared" si="150"/>
        <v>0</v>
      </c>
      <c r="M310">
        <f t="shared" si="151"/>
        <v>0.56370889511532418</v>
      </c>
      <c r="N310">
        <f t="shared" si="152"/>
        <v>0</v>
      </c>
      <c r="O310">
        <f t="shared" si="153"/>
        <v>5327.2153387734115</v>
      </c>
      <c r="P310">
        <f t="shared" si="154"/>
        <v>0</v>
      </c>
      <c r="Q310">
        <f t="shared" si="155"/>
        <v>0.83203972961883321</v>
      </c>
      <c r="R310">
        <f t="shared" si="156"/>
        <v>16.122829886328439</v>
      </c>
      <c r="S310">
        <f t="shared" si="157"/>
        <v>0.5627394327514611</v>
      </c>
      <c r="T310">
        <f t="shared" si="158"/>
        <v>0</v>
      </c>
      <c r="U310">
        <f t="shared" si="159"/>
        <v>1.0019206667370597</v>
      </c>
      <c r="V310">
        <f t="shared" si="160"/>
        <v>0</v>
      </c>
      <c r="W310">
        <f t="shared" si="161"/>
        <v>4992.7058829294228</v>
      </c>
      <c r="X310">
        <f t="shared" si="162"/>
        <v>0</v>
      </c>
      <c r="Y310">
        <f t="shared" si="163"/>
        <v>0.7599999999999999</v>
      </c>
      <c r="Z310" t="e">
        <f t="shared" si="164"/>
        <v>#VALUE!</v>
      </c>
      <c r="AA310" t="e">
        <f t="shared" si="165"/>
        <v>#VALUE!</v>
      </c>
      <c r="AB310">
        <f t="shared" si="166"/>
        <v>0</v>
      </c>
      <c r="AC310" t="e">
        <f t="shared" si="167"/>
        <v>#VALUE!</v>
      </c>
      <c r="AD310">
        <f t="shared" si="168"/>
        <v>0</v>
      </c>
      <c r="AE310" t="e">
        <f t="shared" si="169"/>
        <v>#VALUE!</v>
      </c>
      <c r="AF310">
        <f t="shared" si="170"/>
        <v>0</v>
      </c>
      <c r="AG310" t="e">
        <f t="shared" si="171"/>
        <v>#VALUE!</v>
      </c>
    </row>
    <row r="311" spans="2:33" x14ac:dyDescent="0.5">
      <c r="B311">
        <f t="shared" si="140"/>
        <v>-11.17675781252704</v>
      </c>
      <c r="C311">
        <f t="shared" si="141"/>
        <v>0.23222339400186964</v>
      </c>
      <c r="D311">
        <f t="shared" si="142"/>
        <v>0</v>
      </c>
      <c r="E311">
        <f t="shared" si="143"/>
        <v>0.55852225830625202</v>
      </c>
      <c r="F311">
        <f t="shared" si="144"/>
        <v>0</v>
      </c>
      <c r="G311">
        <f t="shared" si="145"/>
        <v>5359.5961008932736</v>
      </c>
      <c r="H311">
        <f t="shared" si="146"/>
        <v>0</v>
      </c>
      <c r="I311">
        <f t="shared" si="147"/>
        <v>0.88356143929926956</v>
      </c>
      <c r="J311">
        <f t="shared" si="148"/>
        <v>-10.857421875051582</v>
      </c>
      <c r="K311">
        <f t="shared" si="149"/>
        <v>0.2308912806459551</v>
      </c>
      <c r="L311">
        <f t="shared" si="150"/>
        <v>0</v>
      </c>
      <c r="M311">
        <f t="shared" si="151"/>
        <v>0.56370889511532418</v>
      </c>
      <c r="N311">
        <f t="shared" si="152"/>
        <v>0</v>
      </c>
      <c r="O311">
        <f t="shared" si="153"/>
        <v>5327.2153387734115</v>
      </c>
      <c r="P311">
        <f t="shared" si="154"/>
        <v>0</v>
      </c>
      <c r="Q311">
        <f t="shared" si="155"/>
        <v>0.83203972961883321</v>
      </c>
      <c r="R311">
        <f t="shared" si="156"/>
        <v>16.122829886328439</v>
      </c>
      <c r="S311">
        <f t="shared" si="157"/>
        <v>0.5627394327514611</v>
      </c>
      <c r="T311">
        <f t="shared" si="158"/>
        <v>0</v>
      </c>
      <c r="U311">
        <f t="shared" si="159"/>
        <v>1.0019206667370597</v>
      </c>
      <c r="V311">
        <f t="shared" si="160"/>
        <v>0</v>
      </c>
      <c r="W311">
        <f t="shared" si="161"/>
        <v>4992.7058829294228</v>
      </c>
      <c r="X311">
        <f t="shared" si="162"/>
        <v>0</v>
      </c>
      <c r="Y311">
        <f t="shared" si="163"/>
        <v>0.7599999999999999</v>
      </c>
      <c r="Z311" t="e">
        <f t="shared" si="164"/>
        <v>#VALUE!</v>
      </c>
      <c r="AA311" t="e">
        <f t="shared" si="165"/>
        <v>#VALUE!</v>
      </c>
      <c r="AB311">
        <f t="shared" si="166"/>
        <v>0</v>
      </c>
      <c r="AC311" t="e">
        <f t="shared" si="167"/>
        <v>#VALUE!</v>
      </c>
      <c r="AD311">
        <f t="shared" si="168"/>
        <v>0</v>
      </c>
      <c r="AE311" t="e">
        <f t="shared" si="169"/>
        <v>#VALUE!</v>
      </c>
      <c r="AF311">
        <f t="shared" si="170"/>
        <v>0</v>
      </c>
      <c r="AG311" t="e">
        <f t="shared" si="171"/>
        <v>#VALUE!</v>
      </c>
    </row>
    <row r="312" spans="2:33" x14ac:dyDescent="0.5">
      <c r="B312">
        <f t="shared" si="140"/>
        <v>-11.17675781252704</v>
      </c>
      <c r="C312">
        <f t="shared" si="141"/>
        <v>0.23222339400186964</v>
      </c>
      <c r="D312">
        <f t="shared" si="142"/>
        <v>0</v>
      </c>
      <c r="E312">
        <f t="shared" si="143"/>
        <v>0.55852225830625202</v>
      </c>
      <c r="F312">
        <f t="shared" si="144"/>
        <v>0</v>
      </c>
      <c r="G312">
        <f t="shared" si="145"/>
        <v>5359.5961008932736</v>
      </c>
      <c r="H312">
        <f t="shared" si="146"/>
        <v>0</v>
      </c>
      <c r="I312">
        <f t="shared" si="147"/>
        <v>0.88356143929926956</v>
      </c>
      <c r="J312">
        <f t="shared" si="148"/>
        <v>-10.857421875051582</v>
      </c>
      <c r="K312">
        <f t="shared" si="149"/>
        <v>0.2308912806459551</v>
      </c>
      <c r="L312">
        <f t="shared" si="150"/>
        <v>0</v>
      </c>
      <c r="M312">
        <f t="shared" si="151"/>
        <v>0.56370889511532418</v>
      </c>
      <c r="N312">
        <f t="shared" si="152"/>
        <v>0</v>
      </c>
      <c r="O312">
        <f t="shared" si="153"/>
        <v>5327.2153387734115</v>
      </c>
      <c r="P312">
        <f t="shared" si="154"/>
        <v>0</v>
      </c>
      <c r="Q312">
        <f t="shared" si="155"/>
        <v>0.83203972961883321</v>
      </c>
      <c r="R312">
        <f t="shared" si="156"/>
        <v>16.122829886328439</v>
      </c>
      <c r="S312">
        <f t="shared" si="157"/>
        <v>0.5627394327514611</v>
      </c>
      <c r="T312">
        <f t="shared" si="158"/>
        <v>0</v>
      </c>
      <c r="U312">
        <f t="shared" si="159"/>
        <v>1.0019206667370597</v>
      </c>
      <c r="V312">
        <f t="shared" si="160"/>
        <v>0</v>
      </c>
      <c r="W312">
        <f t="shared" si="161"/>
        <v>4992.7058829294228</v>
      </c>
      <c r="X312">
        <f t="shared" si="162"/>
        <v>0</v>
      </c>
      <c r="Y312">
        <f t="shared" si="163"/>
        <v>0.7599999999999999</v>
      </c>
      <c r="Z312" t="e">
        <f t="shared" si="164"/>
        <v>#VALUE!</v>
      </c>
      <c r="AA312" t="e">
        <f t="shared" si="165"/>
        <v>#VALUE!</v>
      </c>
      <c r="AB312">
        <f t="shared" si="166"/>
        <v>0</v>
      </c>
      <c r="AC312" t="e">
        <f t="shared" si="167"/>
        <v>#VALUE!</v>
      </c>
      <c r="AD312">
        <f t="shared" si="168"/>
        <v>0</v>
      </c>
      <c r="AE312" t="e">
        <f t="shared" si="169"/>
        <v>#VALUE!</v>
      </c>
      <c r="AF312">
        <f t="shared" si="170"/>
        <v>0</v>
      </c>
      <c r="AG312" t="e">
        <f t="shared" si="171"/>
        <v>#VALUE!</v>
      </c>
    </row>
    <row r="313" spans="2:33" x14ac:dyDescent="0.5">
      <c r="B313">
        <f t="shared" si="140"/>
        <v>-11.17675781252704</v>
      </c>
      <c r="C313">
        <f t="shared" si="141"/>
        <v>0.23222339400186964</v>
      </c>
      <c r="D313">
        <f t="shared" si="142"/>
        <v>0</v>
      </c>
      <c r="E313">
        <f t="shared" si="143"/>
        <v>0.55852225830625202</v>
      </c>
      <c r="F313">
        <f t="shared" si="144"/>
        <v>0</v>
      </c>
      <c r="G313">
        <f t="shared" si="145"/>
        <v>5359.5961008932736</v>
      </c>
      <c r="H313">
        <f t="shared" si="146"/>
        <v>0</v>
      </c>
      <c r="I313">
        <f t="shared" si="147"/>
        <v>0.88356143929926956</v>
      </c>
      <c r="J313">
        <f t="shared" si="148"/>
        <v>-10.857421875051582</v>
      </c>
      <c r="K313">
        <f t="shared" si="149"/>
        <v>0.2308912806459551</v>
      </c>
      <c r="L313">
        <f t="shared" si="150"/>
        <v>0</v>
      </c>
      <c r="M313">
        <f t="shared" si="151"/>
        <v>0.56370889511532418</v>
      </c>
      <c r="N313">
        <f t="shared" si="152"/>
        <v>0</v>
      </c>
      <c r="O313">
        <f t="shared" si="153"/>
        <v>5327.2153387734115</v>
      </c>
      <c r="P313">
        <f t="shared" si="154"/>
        <v>0</v>
      </c>
      <c r="Q313">
        <f t="shared" si="155"/>
        <v>0.83203972961883321</v>
      </c>
      <c r="R313">
        <f t="shared" si="156"/>
        <v>16.122829886328439</v>
      </c>
      <c r="S313">
        <f t="shared" si="157"/>
        <v>0.5627394327514611</v>
      </c>
      <c r="T313">
        <f t="shared" si="158"/>
        <v>0</v>
      </c>
      <c r="U313">
        <f t="shared" si="159"/>
        <v>1.0019206667370597</v>
      </c>
      <c r="V313">
        <f t="shared" si="160"/>
        <v>0</v>
      </c>
      <c r="W313">
        <f t="shared" si="161"/>
        <v>4992.7058829294228</v>
      </c>
      <c r="X313">
        <f t="shared" si="162"/>
        <v>0</v>
      </c>
      <c r="Y313">
        <f t="shared" si="163"/>
        <v>0.7599999999999999</v>
      </c>
      <c r="Z313" t="e">
        <f t="shared" si="164"/>
        <v>#VALUE!</v>
      </c>
      <c r="AA313" t="e">
        <f t="shared" si="165"/>
        <v>#VALUE!</v>
      </c>
      <c r="AB313">
        <f t="shared" si="166"/>
        <v>0</v>
      </c>
      <c r="AC313" t="e">
        <f t="shared" si="167"/>
        <v>#VALUE!</v>
      </c>
      <c r="AD313">
        <f t="shared" si="168"/>
        <v>0</v>
      </c>
      <c r="AE313" t="e">
        <f t="shared" si="169"/>
        <v>#VALUE!</v>
      </c>
      <c r="AF313">
        <f t="shared" si="170"/>
        <v>0</v>
      </c>
      <c r="AG313" t="e">
        <f t="shared" si="171"/>
        <v>#VALUE!</v>
      </c>
    </row>
    <row r="314" spans="2:33" x14ac:dyDescent="0.5">
      <c r="B314">
        <f t="shared" si="140"/>
        <v>-11.17675781252704</v>
      </c>
      <c r="C314">
        <f t="shared" si="141"/>
        <v>0.23222339400186964</v>
      </c>
      <c r="D314">
        <f t="shared" si="142"/>
        <v>0</v>
      </c>
      <c r="E314">
        <f t="shared" si="143"/>
        <v>0.55852225830625202</v>
      </c>
      <c r="F314">
        <f t="shared" si="144"/>
        <v>0</v>
      </c>
      <c r="G314">
        <f t="shared" si="145"/>
        <v>5359.5961008932736</v>
      </c>
      <c r="H314">
        <f t="shared" si="146"/>
        <v>0</v>
      </c>
      <c r="I314">
        <f t="shared" si="147"/>
        <v>0.88356143929926956</v>
      </c>
      <c r="J314">
        <f t="shared" si="148"/>
        <v>-10.857421875051582</v>
      </c>
      <c r="K314">
        <f t="shared" si="149"/>
        <v>0.2308912806459551</v>
      </c>
      <c r="L314">
        <f t="shared" si="150"/>
        <v>0</v>
      </c>
      <c r="M314">
        <f t="shared" si="151"/>
        <v>0.56370889511532418</v>
      </c>
      <c r="N314">
        <f t="shared" si="152"/>
        <v>0</v>
      </c>
      <c r="O314">
        <f t="shared" si="153"/>
        <v>5327.2153387734115</v>
      </c>
      <c r="P314">
        <f t="shared" si="154"/>
        <v>0</v>
      </c>
      <c r="Q314">
        <f t="shared" si="155"/>
        <v>0.83203972961883321</v>
      </c>
      <c r="R314">
        <f t="shared" si="156"/>
        <v>16.122829886328439</v>
      </c>
      <c r="S314">
        <f t="shared" si="157"/>
        <v>0.5627394327514611</v>
      </c>
      <c r="T314">
        <f t="shared" si="158"/>
        <v>0</v>
      </c>
      <c r="U314">
        <f t="shared" si="159"/>
        <v>1.0019206667370597</v>
      </c>
      <c r="V314">
        <f t="shared" si="160"/>
        <v>0</v>
      </c>
      <c r="W314">
        <f t="shared" si="161"/>
        <v>4992.7058829294228</v>
      </c>
      <c r="X314">
        <f t="shared" si="162"/>
        <v>0</v>
      </c>
      <c r="Y314">
        <f t="shared" si="163"/>
        <v>0.7599999999999999</v>
      </c>
      <c r="Z314" t="e">
        <f t="shared" si="164"/>
        <v>#VALUE!</v>
      </c>
      <c r="AA314" t="e">
        <f t="shared" si="165"/>
        <v>#VALUE!</v>
      </c>
      <c r="AB314">
        <f t="shared" si="166"/>
        <v>0</v>
      </c>
      <c r="AC314" t="e">
        <f t="shared" si="167"/>
        <v>#VALUE!</v>
      </c>
      <c r="AD314">
        <f t="shared" si="168"/>
        <v>0</v>
      </c>
      <c r="AE314" t="e">
        <f t="shared" si="169"/>
        <v>#VALUE!</v>
      </c>
      <c r="AF314">
        <f t="shared" si="170"/>
        <v>0</v>
      </c>
      <c r="AG314" t="e">
        <f t="shared" si="171"/>
        <v>#VALUE!</v>
      </c>
    </row>
    <row r="315" spans="2:33" x14ac:dyDescent="0.5">
      <c r="B315">
        <f t="shared" si="140"/>
        <v>-11.17675781252704</v>
      </c>
      <c r="C315">
        <f t="shared" si="141"/>
        <v>0.23222339400186964</v>
      </c>
      <c r="D315">
        <f t="shared" si="142"/>
        <v>0</v>
      </c>
      <c r="E315">
        <f t="shared" si="143"/>
        <v>0.55852225830625202</v>
      </c>
      <c r="F315">
        <f t="shared" si="144"/>
        <v>0</v>
      </c>
      <c r="G315">
        <f t="shared" si="145"/>
        <v>5359.5961008932736</v>
      </c>
      <c r="H315">
        <f t="shared" si="146"/>
        <v>0</v>
      </c>
      <c r="I315">
        <f t="shared" si="147"/>
        <v>0.88356143929926956</v>
      </c>
      <c r="J315">
        <f t="shared" si="148"/>
        <v>-10.857421875051582</v>
      </c>
      <c r="K315">
        <f t="shared" si="149"/>
        <v>0.2308912806459551</v>
      </c>
      <c r="L315">
        <f t="shared" si="150"/>
        <v>0</v>
      </c>
      <c r="M315">
        <f t="shared" si="151"/>
        <v>0.56370889511532418</v>
      </c>
      <c r="N315">
        <f t="shared" si="152"/>
        <v>0</v>
      </c>
      <c r="O315">
        <f t="shared" si="153"/>
        <v>5327.2153387734115</v>
      </c>
      <c r="P315">
        <f t="shared" si="154"/>
        <v>0</v>
      </c>
      <c r="Q315">
        <f t="shared" si="155"/>
        <v>0.83203972961883321</v>
      </c>
      <c r="R315">
        <f t="shared" si="156"/>
        <v>16.122829886328439</v>
      </c>
      <c r="S315">
        <f t="shared" si="157"/>
        <v>0.5627394327514611</v>
      </c>
      <c r="T315">
        <f t="shared" si="158"/>
        <v>0</v>
      </c>
      <c r="U315">
        <f t="shared" si="159"/>
        <v>1.0019206667370597</v>
      </c>
      <c r="V315">
        <f t="shared" si="160"/>
        <v>0</v>
      </c>
      <c r="W315">
        <f t="shared" si="161"/>
        <v>4992.7058829294228</v>
      </c>
      <c r="X315">
        <f t="shared" si="162"/>
        <v>0</v>
      </c>
      <c r="Y315">
        <f t="shared" si="163"/>
        <v>0.7599999999999999</v>
      </c>
      <c r="Z315" t="e">
        <f t="shared" si="164"/>
        <v>#VALUE!</v>
      </c>
      <c r="AA315" t="e">
        <f t="shared" si="165"/>
        <v>#VALUE!</v>
      </c>
      <c r="AB315">
        <f t="shared" si="166"/>
        <v>0</v>
      </c>
      <c r="AC315" t="e">
        <f t="shared" si="167"/>
        <v>#VALUE!</v>
      </c>
      <c r="AD315">
        <f t="shared" si="168"/>
        <v>0</v>
      </c>
      <c r="AE315" t="e">
        <f t="shared" si="169"/>
        <v>#VALUE!</v>
      </c>
      <c r="AF315">
        <f t="shared" si="170"/>
        <v>0</v>
      </c>
      <c r="AG315" t="e">
        <f t="shared" si="171"/>
        <v>#VALUE!</v>
      </c>
    </row>
    <row r="316" spans="2:33" x14ac:dyDescent="0.5">
      <c r="B316">
        <f t="shared" si="140"/>
        <v>-11.17675781252704</v>
      </c>
      <c r="C316">
        <f t="shared" si="141"/>
        <v>0.23222339400186964</v>
      </c>
      <c r="D316">
        <f t="shared" si="142"/>
        <v>0</v>
      </c>
      <c r="E316">
        <f t="shared" si="143"/>
        <v>0.55852225830625202</v>
      </c>
      <c r="F316">
        <f t="shared" si="144"/>
        <v>0</v>
      </c>
      <c r="G316">
        <f t="shared" si="145"/>
        <v>5359.5961008932736</v>
      </c>
      <c r="H316">
        <f t="shared" si="146"/>
        <v>0</v>
      </c>
      <c r="I316">
        <f t="shared" si="147"/>
        <v>0.88356143929926956</v>
      </c>
      <c r="J316">
        <f t="shared" si="148"/>
        <v>-10.857421875051582</v>
      </c>
      <c r="K316">
        <f t="shared" si="149"/>
        <v>0.2308912806459551</v>
      </c>
      <c r="L316">
        <f t="shared" si="150"/>
        <v>0</v>
      </c>
      <c r="M316">
        <f t="shared" si="151"/>
        <v>0.56370889511532418</v>
      </c>
      <c r="N316">
        <f t="shared" si="152"/>
        <v>0</v>
      </c>
      <c r="O316">
        <f t="shared" si="153"/>
        <v>5327.2153387734115</v>
      </c>
      <c r="P316">
        <f t="shared" si="154"/>
        <v>0</v>
      </c>
      <c r="Q316">
        <f t="shared" si="155"/>
        <v>0.83203972961883321</v>
      </c>
      <c r="R316">
        <f t="shared" si="156"/>
        <v>16.122829886328439</v>
      </c>
      <c r="S316">
        <f t="shared" si="157"/>
        <v>0.5627394327514611</v>
      </c>
      <c r="T316">
        <f t="shared" si="158"/>
        <v>0</v>
      </c>
      <c r="U316">
        <f t="shared" si="159"/>
        <v>1.0019206667370597</v>
      </c>
      <c r="V316">
        <f t="shared" si="160"/>
        <v>0</v>
      </c>
      <c r="W316">
        <f t="shared" si="161"/>
        <v>4992.7058829294228</v>
      </c>
      <c r="X316">
        <f t="shared" si="162"/>
        <v>0</v>
      </c>
      <c r="Y316">
        <f t="shared" si="163"/>
        <v>0.7599999999999999</v>
      </c>
      <c r="Z316" t="e">
        <f t="shared" si="164"/>
        <v>#VALUE!</v>
      </c>
      <c r="AA316" t="e">
        <f t="shared" si="165"/>
        <v>#VALUE!</v>
      </c>
      <c r="AB316">
        <f t="shared" si="166"/>
        <v>0</v>
      </c>
      <c r="AC316" t="e">
        <f t="shared" si="167"/>
        <v>#VALUE!</v>
      </c>
      <c r="AD316">
        <f t="shared" si="168"/>
        <v>0</v>
      </c>
      <c r="AE316" t="e">
        <f t="shared" si="169"/>
        <v>#VALUE!</v>
      </c>
      <c r="AF316">
        <f t="shared" si="170"/>
        <v>0</v>
      </c>
      <c r="AG316" t="e">
        <f t="shared" si="171"/>
        <v>#VALUE!</v>
      </c>
    </row>
    <row r="317" spans="2:33" x14ac:dyDescent="0.5">
      <c r="B317">
        <f t="shared" si="140"/>
        <v>-11.17675781252704</v>
      </c>
      <c r="C317">
        <f t="shared" si="141"/>
        <v>0.23222339400186964</v>
      </c>
      <c r="D317">
        <f t="shared" si="142"/>
        <v>0</v>
      </c>
      <c r="E317">
        <f t="shared" si="143"/>
        <v>0.55852225830625202</v>
      </c>
      <c r="F317">
        <f t="shared" si="144"/>
        <v>0</v>
      </c>
      <c r="G317">
        <f t="shared" si="145"/>
        <v>5359.5961008932736</v>
      </c>
      <c r="H317">
        <f t="shared" si="146"/>
        <v>0</v>
      </c>
      <c r="I317">
        <f t="shared" si="147"/>
        <v>0.88356143929926956</v>
      </c>
      <c r="J317">
        <f t="shared" si="148"/>
        <v>-10.857421875051582</v>
      </c>
      <c r="K317">
        <f t="shared" si="149"/>
        <v>0.2308912806459551</v>
      </c>
      <c r="L317">
        <f t="shared" si="150"/>
        <v>0</v>
      </c>
      <c r="M317">
        <f t="shared" si="151"/>
        <v>0.56370889511532418</v>
      </c>
      <c r="N317">
        <f t="shared" si="152"/>
        <v>0</v>
      </c>
      <c r="O317">
        <f t="shared" si="153"/>
        <v>5327.2153387734115</v>
      </c>
      <c r="P317">
        <f t="shared" si="154"/>
        <v>0</v>
      </c>
      <c r="Q317">
        <f t="shared" si="155"/>
        <v>0.83203972961883321</v>
      </c>
      <c r="R317">
        <f t="shared" si="156"/>
        <v>16.122829886328439</v>
      </c>
      <c r="S317">
        <f t="shared" si="157"/>
        <v>0.5627394327514611</v>
      </c>
      <c r="T317">
        <f t="shared" si="158"/>
        <v>0</v>
      </c>
      <c r="U317">
        <f t="shared" si="159"/>
        <v>1.0019206667370597</v>
      </c>
      <c r="V317">
        <f t="shared" si="160"/>
        <v>0</v>
      </c>
      <c r="W317">
        <f t="shared" si="161"/>
        <v>4992.7058829294228</v>
      </c>
      <c r="X317">
        <f t="shared" si="162"/>
        <v>0</v>
      </c>
      <c r="Y317">
        <f t="shared" si="163"/>
        <v>0.7599999999999999</v>
      </c>
      <c r="Z317" t="e">
        <f t="shared" si="164"/>
        <v>#VALUE!</v>
      </c>
      <c r="AA317" t="e">
        <f t="shared" si="165"/>
        <v>#VALUE!</v>
      </c>
      <c r="AB317">
        <f t="shared" si="166"/>
        <v>0</v>
      </c>
      <c r="AC317" t="e">
        <f t="shared" si="167"/>
        <v>#VALUE!</v>
      </c>
      <c r="AD317">
        <f t="shared" si="168"/>
        <v>0</v>
      </c>
      <c r="AE317" t="e">
        <f t="shared" si="169"/>
        <v>#VALUE!</v>
      </c>
      <c r="AF317">
        <f t="shared" si="170"/>
        <v>0</v>
      </c>
      <c r="AG317" t="e">
        <f t="shared" si="171"/>
        <v>#VALUE!</v>
      </c>
    </row>
    <row r="318" spans="2:33" x14ac:dyDescent="0.5">
      <c r="B318">
        <f t="shared" si="140"/>
        <v>-11.17675781252704</v>
      </c>
      <c r="C318">
        <f t="shared" si="141"/>
        <v>0.23222339400186964</v>
      </c>
      <c r="D318">
        <f t="shared" si="142"/>
        <v>0</v>
      </c>
      <c r="E318">
        <f t="shared" si="143"/>
        <v>0.55852225830625202</v>
      </c>
      <c r="F318">
        <f t="shared" si="144"/>
        <v>0</v>
      </c>
      <c r="G318">
        <f t="shared" si="145"/>
        <v>5359.5961008932736</v>
      </c>
      <c r="H318">
        <f t="shared" si="146"/>
        <v>0</v>
      </c>
      <c r="I318">
        <f t="shared" si="147"/>
        <v>0.88356143929926956</v>
      </c>
      <c r="J318">
        <f t="shared" si="148"/>
        <v>-10.857421875051582</v>
      </c>
      <c r="K318">
        <f t="shared" si="149"/>
        <v>0.2308912806459551</v>
      </c>
      <c r="L318">
        <f t="shared" si="150"/>
        <v>0</v>
      </c>
      <c r="M318">
        <f t="shared" si="151"/>
        <v>0.56370889511532418</v>
      </c>
      <c r="N318">
        <f t="shared" si="152"/>
        <v>0</v>
      </c>
      <c r="O318">
        <f t="shared" si="153"/>
        <v>5327.2153387734115</v>
      </c>
      <c r="P318">
        <f t="shared" si="154"/>
        <v>0</v>
      </c>
      <c r="Q318">
        <f t="shared" si="155"/>
        <v>0.83203972961883321</v>
      </c>
      <c r="R318">
        <f t="shared" si="156"/>
        <v>16.122829886328439</v>
      </c>
      <c r="S318">
        <f t="shared" si="157"/>
        <v>0.5627394327514611</v>
      </c>
      <c r="T318">
        <f t="shared" si="158"/>
        <v>0</v>
      </c>
      <c r="U318">
        <f t="shared" si="159"/>
        <v>1.0019206667370597</v>
      </c>
      <c r="V318">
        <f t="shared" si="160"/>
        <v>0</v>
      </c>
      <c r="W318">
        <f t="shared" si="161"/>
        <v>4992.7058829294228</v>
      </c>
      <c r="X318">
        <f t="shared" si="162"/>
        <v>0</v>
      </c>
      <c r="Y318">
        <f t="shared" si="163"/>
        <v>0.7599999999999999</v>
      </c>
      <c r="Z318" t="e">
        <f t="shared" si="164"/>
        <v>#VALUE!</v>
      </c>
      <c r="AA318" t="e">
        <f t="shared" si="165"/>
        <v>#VALUE!</v>
      </c>
      <c r="AB318">
        <f t="shared" si="166"/>
        <v>0</v>
      </c>
      <c r="AC318" t="e">
        <f t="shared" si="167"/>
        <v>#VALUE!</v>
      </c>
      <c r="AD318">
        <f t="shared" si="168"/>
        <v>0</v>
      </c>
      <c r="AE318" t="e">
        <f t="shared" si="169"/>
        <v>#VALUE!</v>
      </c>
      <c r="AF318">
        <f t="shared" si="170"/>
        <v>0</v>
      </c>
      <c r="AG318" t="e">
        <f t="shared" si="171"/>
        <v>#VALUE!</v>
      </c>
    </row>
    <row r="319" spans="2:33" x14ac:dyDescent="0.5">
      <c r="B319">
        <f t="shared" si="140"/>
        <v>-11.17675781252704</v>
      </c>
      <c r="C319">
        <f t="shared" si="141"/>
        <v>0.23222339400186964</v>
      </c>
      <c r="D319">
        <f t="shared" si="142"/>
        <v>0</v>
      </c>
      <c r="E319">
        <f t="shared" si="143"/>
        <v>0.55852225830625202</v>
      </c>
      <c r="F319">
        <f t="shared" si="144"/>
        <v>0</v>
      </c>
      <c r="G319">
        <f t="shared" si="145"/>
        <v>5359.5961008932736</v>
      </c>
      <c r="H319">
        <f t="shared" si="146"/>
        <v>0</v>
      </c>
      <c r="I319">
        <f t="shared" si="147"/>
        <v>0.88356143929926956</v>
      </c>
      <c r="J319">
        <f t="shared" si="148"/>
        <v>-10.857421875051582</v>
      </c>
      <c r="K319">
        <f t="shared" si="149"/>
        <v>0.2308912806459551</v>
      </c>
      <c r="L319">
        <f t="shared" si="150"/>
        <v>0</v>
      </c>
      <c r="M319">
        <f t="shared" si="151"/>
        <v>0.56370889511532418</v>
      </c>
      <c r="N319">
        <f t="shared" si="152"/>
        <v>0</v>
      </c>
      <c r="O319">
        <f t="shared" si="153"/>
        <v>5327.2153387734115</v>
      </c>
      <c r="P319">
        <f t="shared" si="154"/>
        <v>0</v>
      </c>
      <c r="Q319">
        <f t="shared" si="155"/>
        <v>0.83203972961883321</v>
      </c>
      <c r="R319">
        <f t="shared" si="156"/>
        <v>16.122829886328439</v>
      </c>
      <c r="S319">
        <f t="shared" si="157"/>
        <v>0.5627394327514611</v>
      </c>
      <c r="T319">
        <f t="shared" si="158"/>
        <v>0</v>
      </c>
      <c r="U319">
        <f t="shared" si="159"/>
        <v>1.0019206667370597</v>
      </c>
      <c r="V319">
        <f t="shared" si="160"/>
        <v>0</v>
      </c>
      <c r="W319">
        <f t="shared" si="161"/>
        <v>4992.7058829294228</v>
      </c>
      <c r="X319">
        <f t="shared" si="162"/>
        <v>0</v>
      </c>
      <c r="Y319">
        <f t="shared" si="163"/>
        <v>0.7599999999999999</v>
      </c>
      <c r="Z319" t="e">
        <f t="shared" si="164"/>
        <v>#VALUE!</v>
      </c>
      <c r="AA319" t="e">
        <f t="shared" si="165"/>
        <v>#VALUE!</v>
      </c>
      <c r="AB319">
        <f t="shared" si="166"/>
        <v>0</v>
      </c>
      <c r="AC319" t="e">
        <f t="shared" si="167"/>
        <v>#VALUE!</v>
      </c>
      <c r="AD319">
        <f t="shared" si="168"/>
        <v>0</v>
      </c>
      <c r="AE319" t="e">
        <f t="shared" si="169"/>
        <v>#VALUE!</v>
      </c>
      <c r="AF319">
        <f t="shared" si="170"/>
        <v>0</v>
      </c>
      <c r="AG319" t="e">
        <f t="shared" si="171"/>
        <v>#VALUE!</v>
      </c>
    </row>
    <row r="320" spans="2:33" x14ac:dyDescent="0.5">
      <c r="B320">
        <f t="shared" si="140"/>
        <v>-11.17675781252704</v>
      </c>
      <c r="C320">
        <f t="shared" si="141"/>
        <v>0.23222339400186964</v>
      </c>
      <c r="D320">
        <f t="shared" si="142"/>
        <v>0</v>
      </c>
      <c r="E320">
        <f t="shared" si="143"/>
        <v>0.55852225830625202</v>
      </c>
      <c r="F320">
        <f t="shared" si="144"/>
        <v>0</v>
      </c>
      <c r="G320">
        <f t="shared" si="145"/>
        <v>5359.5961008932736</v>
      </c>
      <c r="H320">
        <f t="shared" si="146"/>
        <v>0</v>
      </c>
      <c r="I320">
        <f t="shared" si="147"/>
        <v>0.88356143929926956</v>
      </c>
      <c r="J320">
        <f t="shared" si="148"/>
        <v>-10.857421875051582</v>
      </c>
      <c r="K320">
        <f t="shared" si="149"/>
        <v>0.2308912806459551</v>
      </c>
      <c r="L320">
        <f t="shared" si="150"/>
        <v>0</v>
      </c>
      <c r="M320">
        <f t="shared" si="151"/>
        <v>0.56370889511532418</v>
      </c>
      <c r="N320">
        <f t="shared" si="152"/>
        <v>0</v>
      </c>
      <c r="O320">
        <f t="shared" si="153"/>
        <v>5327.2153387734115</v>
      </c>
      <c r="P320">
        <f t="shared" si="154"/>
        <v>0</v>
      </c>
      <c r="Q320">
        <f t="shared" si="155"/>
        <v>0.83203972961883321</v>
      </c>
      <c r="R320">
        <f t="shared" si="156"/>
        <v>16.122829886328439</v>
      </c>
      <c r="S320">
        <f t="shared" si="157"/>
        <v>0.5627394327514611</v>
      </c>
      <c r="T320">
        <f t="shared" si="158"/>
        <v>0</v>
      </c>
      <c r="U320">
        <f t="shared" si="159"/>
        <v>1.0019206667370597</v>
      </c>
      <c r="V320">
        <f t="shared" si="160"/>
        <v>0</v>
      </c>
      <c r="W320">
        <f t="shared" si="161"/>
        <v>4992.7058829294228</v>
      </c>
      <c r="X320">
        <f t="shared" si="162"/>
        <v>0</v>
      </c>
      <c r="Y320">
        <f t="shared" si="163"/>
        <v>0.7599999999999999</v>
      </c>
      <c r="Z320" t="e">
        <f t="shared" si="164"/>
        <v>#VALUE!</v>
      </c>
      <c r="AA320" t="e">
        <f t="shared" si="165"/>
        <v>#VALUE!</v>
      </c>
      <c r="AB320">
        <f t="shared" si="166"/>
        <v>0</v>
      </c>
      <c r="AC320" t="e">
        <f t="shared" si="167"/>
        <v>#VALUE!</v>
      </c>
      <c r="AD320">
        <f t="shared" si="168"/>
        <v>0</v>
      </c>
      <c r="AE320" t="e">
        <f t="shared" si="169"/>
        <v>#VALUE!</v>
      </c>
      <c r="AF320">
        <f t="shared" si="170"/>
        <v>0</v>
      </c>
      <c r="AG320" t="e">
        <f t="shared" si="171"/>
        <v>#VALUE!</v>
      </c>
    </row>
    <row r="321" spans="2:33" x14ac:dyDescent="0.5">
      <c r="B321">
        <f t="shared" si="140"/>
        <v>-11.17675781252704</v>
      </c>
      <c r="C321">
        <f t="shared" si="141"/>
        <v>0.23222339400186964</v>
      </c>
      <c r="D321">
        <f t="shared" si="142"/>
        <v>0</v>
      </c>
      <c r="E321">
        <f t="shared" si="143"/>
        <v>0.55852225830625202</v>
      </c>
      <c r="F321">
        <f t="shared" si="144"/>
        <v>0</v>
      </c>
      <c r="G321">
        <f t="shared" si="145"/>
        <v>5359.5961008932736</v>
      </c>
      <c r="H321">
        <f t="shared" si="146"/>
        <v>0</v>
      </c>
      <c r="I321">
        <f t="shared" si="147"/>
        <v>0.88356143929926956</v>
      </c>
      <c r="J321">
        <f t="shared" si="148"/>
        <v>-10.857421875051582</v>
      </c>
      <c r="K321">
        <f t="shared" si="149"/>
        <v>0.2308912806459551</v>
      </c>
      <c r="L321">
        <f t="shared" si="150"/>
        <v>0</v>
      </c>
      <c r="M321">
        <f t="shared" si="151"/>
        <v>0.56370889511532418</v>
      </c>
      <c r="N321">
        <f t="shared" si="152"/>
        <v>0</v>
      </c>
      <c r="O321">
        <f t="shared" si="153"/>
        <v>5327.2153387734115</v>
      </c>
      <c r="P321">
        <f t="shared" si="154"/>
        <v>0</v>
      </c>
      <c r="Q321">
        <f t="shared" si="155"/>
        <v>0.83203972961883321</v>
      </c>
      <c r="R321">
        <f t="shared" si="156"/>
        <v>16.122829886328439</v>
      </c>
      <c r="S321">
        <f t="shared" si="157"/>
        <v>0.5627394327514611</v>
      </c>
      <c r="T321">
        <f t="shared" si="158"/>
        <v>0</v>
      </c>
      <c r="U321">
        <f t="shared" si="159"/>
        <v>1.0019206667370597</v>
      </c>
      <c r="V321">
        <f t="shared" si="160"/>
        <v>0</v>
      </c>
      <c r="W321">
        <f t="shared" si="161"/>
        <v>4992.7058829294228</v>
      </c>
      <c r="X321">
        <f t="shared" si="162"/>
        <v>0</v>
      </c>
      <c r="Y321">
        <f t="shared" si="163"/>
        <v>0.7599999999999999</v>
      </c>
      <c r="Z321" t="e">
        <f t="shared" si="164"/>
        <v>#VALUE!</v>
      </c>
      <c r="AA321" t="e">
        <f t="shared" si="165"/>
        <v>#VALUE!</v>
      </c>
      <c r="AB321">
        <f t="shared" si="166"/>
        <v>0</v>
      </c>
      <c r="AC321" t="e">
        <f t="shared" si="167"/>
        <v>#VALUE!</v>
      </c>
      <c r="AD321">
        <f t="shared" si="168"/>
        <v>0</v>
      </c>
      <c r="AE321" t="e">
        <f t="shared" si="169"/>
        <v>#VALUE!</v>
      </c>
      <c r="AF321">
        <f t="shared" si="170"/>
        <v>0</v>
      </c>
      <c r="AG321" t="e">
        <f t="shared" si="171"/>
        <v>#VALUE!</v>
      </c>
    </row>
    <row r="322" spans="2:33" x14ac:dyDescent="0.5">
      <c r="B322">
        <f t="shared" si="140"/>
        <v>-11.17675781252704</v>
      </c>
      <c r="C322">
        <f t="shared" si="141"/>
        <v>0.23222339400186964</v>
      </c>
      <c r="D322">
        <f t="shared" si="142"/>
        <v>0</v>
      </c>
      <c r="E322">
        <f t="shared" si="143"/>
        <v>0.55852225830625202</v>
      </c>
      <c r="F322">
        <f t="shared" si="144"/>
        <v>0</v>
      </c>
      <c r="G322">
        <f t="shared" si="145"/>
        <v>5359.5961008932736</v>
      </c>
      <c r="H322">
        <f t="shared" si="146"/>
        <v>0</v>
      </c>
      <c r="I322">
        <f t="shared" si="147"/>
        <v>0.88356143929926956</v>
      </c>
      <c r="J322">
        <f t="shared" si="148"/>
        <v>-10.857421875051582</v>
      </c>
      <c r="K322">
        <f t="shared" si="149"/>
        <v>0.2308912806459551</v>
      </c>
      <c r="L322">
        <f t="shared" si="150"/>
        <v>0</v>
      </c>
      <c r="M322">
        <f t="shared" si="151"/>
        <v>0.56370889511532418</v>
      </c>
      <c r="N322">
        <f t="shared" si="152"/>
        <v>0</v>
      </c>
      <c r="O322">
        <f t="shared" si="153"/>
        <v>5327.2153387734115</v>
      </c>
      <c r="P322">
        <f t="shared" si="154"/>
        <v>0</v>
      </c>
      <c r="Q322">
        <f t="shared" si="155"/>
        <v>0.83203972961883321</v>
      </c>
      <c r="R322">
        <f t="shared" si="156"/>
        <v>16.122829886328439</v>
      </c>
      <c r="S322">
        <f t="shared" si="157"/>
        <v>0.5627394327514611</v>
      </c>
      <c r="T322">
        <f t="shared" si="158"/>
        <v>0</v>
      </c>
      <c r="U322">
        <f t="shared" si="159"/>
        <v>1.0019206667370597</v>
      </c>
      <c r="V322">
        <f t="shared" si="160"/>
        <v>0</v>
      </c>
      <c r="W322">
        <f t="shared" si="161"/>
        <v>4992.7058829294228</v>
      </c>
      <c r="X322">
        <f t="shared" si="162"/>
        <v>0</v>
      </c>
      <c r="Y322">
        <f t="shared" si="163"/>
        <v>0.7599999999999999</v>
      </c>
      <c r="Z322" t="e">
        <f t="shared" si="164"/>
        <v>#VALUE!</v>
      </c>
      <c r="AA322" t="e">
        <f t="shared" si="165"/>
        <v>#VALUE!</v>
      </c>
      <c r="AB322">
        <f t="shared" si="166"/>
        <v>0</v>
      </c>
      <c r="AC322" t="e">
        <f t="shared" si="167"/>
        <v>#VALUE!</v>
      </c>
      <c r="AD322">
        <f t="shared" si="168"/>
        <v>0</v>
      </c>
      <c r="AE322" t="e">
        <f t="shared" si="169"/>
        <v>#VALUE!</v>
      </c>
      <c r="AF322">
        <f t="shared" si="170"/>
        <v>0</v>
      </c>
      <c r="AG322" t="e">
        <f t="shared" si="171"/>
        <v>#VALUE!</v>
      </c>
    </row>
    <row r="323" spans="2:33" x14ac:dyDescent="0.5">
      <c r="B323">
        <f t="shared" si="140"/>
        <v>-11.17675781252704</v>
      </c>
      <c r="C323">
        <f t="shared" si="141"/>
        <v>0.23222339400186964</v>
      </c>
      <c r="D323">
        <f t="shared" si="142"/>
        <v>0</v>
      </c>
      <c r="E323">
        <f t="shared" si="143"/>
        <v>0.55852225830625202</v>
      </c>
      <c r="F323">
        <f t="shared" si="144"/>
        <v>0</v>
      </c>
      <c r="G323">
        <f t="shared" si="145"/>
        <v>5359.5961008932736</v>
      </c>
      <c r="H323">
        <f t="shared" si="146"/>
        <v>0</v>
      </c>
      <c r="I323">
        <f t="shared" si="147"/>
        <v>0.88356143929926956</v>
      </c>
      <c r="J323">
        <f t="shared" si="148"/>
        <v>-10.857421875051582</v>
      </c>
      <c r="K323">
        <f t="shared" si="149"/>
        <v>0.2308912806459551</v>
      </c>
      <c r="L323">
        <f t="shared" si="150"/>
        <v>0</v>
      </c>
      <c r="M323">
        <f t="shared" si="151"/>
        <v>0.56370889511532418</v>
      </c>
      <c r="N323">
        <f t="shared" si="152"/>
        <v>0</v>
      </c>
      <c r="O323">
        <f t="shared" si="153"/>
        <v>5327.2153387734115</v>
      </c>
      <c r="P323">
        <f t="shared" si="154"/>
        <v>0</v>
      </c>
      <c r="Q323">
        <f t="shared" si="155"/>
        <v>0.83203972961883321</v>
      </c>
      <c r="R323">
        <f t="shared" si="156"/>
        <v>16.122829886328439</v>
      </c>
      <c r="S323">
        <f t="shared" si="157"/>
        <v>0.5627394327514611</v>
      </c>
      <c r="T323">
        <f t="shared" si="158"/>
        <v>0</v>
      </c>
      <c r="U323">
        <f t="shared" si="159"/>
        <v>1.0019206667370597</v>
      </c>
      <c r="V323">
        <f t="shared" si="160"/>
        <v>0</v>
      </c>
      <c r="W323">
        <f t="shared" si="161"/>
        <v>4992.7058829294228</v>
      </c>
      <c r="X323">
        <f t="shared" si="162"/>
        <v>0</v>
      </c>
      <c r="Y323">
        <f t="shared" si="163"/>
        <v>0.7599999999999999</v>
      </c>
      <c r="Z323" t="e">
        <f t="shared" si="164"/>
        <v>#VALUE!</v>
      </c>
      <c r="AA323" t="e">
        <f t="shared" si="165"/>
        <v>#VALUE!</v>
      </c>
      <c r="AB323">
        <f t="shared" si="166"/>
        <v>0</v>
      </c>
      <c r="AC323" t="e">
        <f t="shared" si="167"/>
        <v>#VALUE!</v>
      </c>
      <c r="AD323">
        <f t="shared" si="168"/>
        <v>0</v>
      </c>
      <c r="AE323" t="e">
        <f t="shared" si="169"/>
        <v>#VALUE!</v>
      </c>
      <c r="AF323">
        <f t="shared" si="170"/>
        <v>0</v>
      </c>
      <c r="AG323" t="e">
        <f t="shared" si="171"/>
        <v>#VALUE!</v>
      </c>
    </row>
    <row r="324" spans="2:33" x14ac:dyDescent="0.5">
      <c r="B324">
        <f t="shared" si="140"/>
        <v>-11.17675781252704</v>
      </c>
      <c r="C324">
        <f t="shared" si="141"/>
        <v>0.23222339400186964</v>
      </c>
      <c r="D324">
        <f t="shared" si="142"/>
        <v>0</v>
      </c>
      <c r="E324">
        <f t="shared" si="143"/>
        <v>0.55852225830625202</v>
      </c>
      <c r="F324">
        <f t="shared" si="144"/>
        <v>0</v>
      </c>
      <c r="G324">
        <f t="shared" si="145"/>
        <v>5359.5961008932736</v>
      </c>
      <c r="H324">
        <f t="shared" si="146"/>
        <v>0</v>
      </c>
      <c r="I324">
        <f t="shared" si="147"/>
        <v>0.88356143929926956</v>
      </c>
      <c r="J324">
        <f t="shared" si="148"/>
        <v>-10.857421875051582</v>
      </c>
      <c r="K324">
        <f t="shared" si="149"/>
        <v>0.2308912806459551</v>
      </c>
      <c r="L324">
        <f t="shared" si="150"/>
        <v>0</v>
      </c>
      <c r="M324">
        <f t="shared" si="151"/>
        <v>0.56370889511532418</v>
      </c>
      <c r="N324">
        <f t="shared" si="152"/>
        <v>0</v>
      </c>
      <c r="O324">
        <f t="shared" si="153"/>
        <v>5327.2153387734115</v>
      </c>
      <c r="P324">
        <f t="shared" si="154"/>
        <v>0</v>
      </c>
      <c r="Q324">
        <f t="shared" si="155"/>
        <v>0.83203972961883321</v>
      </c>
      <c r="R324">
        <f t="shared" si="156"/>
        <v>16.122829886328439</v>
      </c>
      <c r="S324">
        <f t="shared" si="157"/>
        <v>0.5627394327514611</v>
      </c>
      <c r="T324">
        <f t="shared" si="158"/>
        <v>0</v>
      </c>
      <c r="U324">
        <f t="shared" si="159"/>
        <v>1.0019206667370597</v>
      </c>
      <c r="V324">
        <f t="shared" si="160"/>
        <v>0</v>
      </c>
      <c r="W324">
        <f t="shared" si="161"/>
        <v>4992.7058829294228</v>
      </c>
      <c r="X324">
        <f t="shared" si="162"/>
        <v>0</v>
      </c>
      <c r="Y324">
        <f t="shared" si="163"/>
        <v>0.7599999999999999</v>
      </c>
      <c r="Z324" t="e">
        <f t="shared" si="164"/>
        <v>#VALUE!</v>
      </c>
      <c r="AA324" t="e">
        <f t="shared" si="165"/>
        <v>#VALUE!</v>
      </c>
      <c r="AB324">
        <f t="shared" si="166"/>
        <v>0</v>
      </c>
      <c r="AC324" t="e">
        <f t="shared" si="167"/>
        <v>#VALUE!</v>
      </c>
      <c r="AD324">
        <f t="shared" si="168"/>
        <v>0</v>
      </c>
      <c r="AE324" t="e">
        <f t="shared" si="169"/>
        <v>#VALUE!</v>
      </c>
      <c r="AF324">
        <f t="shared" si="170"/>
        <v>0</v>
      </c>
      <c r="AG324" t="e">
        <f t="shared" si="171"/>
        <v>#VALUE!</v>
      </c>
    </row>
    <row r="325" spans="2:33" x14ac:dyDescent="0.5">
      <c r="B325">
        <f t="shared" si="140"/>
        <v>-11.17675781252704</v>
      </c>
      <c r="C325">
        <f t="shared" si="141"/>
        <v>0.23222339400186964</v>
      </c>
      <c r="D325">
        <f t="shared" si="142"/>
        <v>0</v>
      </c>
      <c r="E325">
        <f t="shared" si="143"/>
        <v>0.55852225830625202</v>
      </c>
      <c r="F325">
        <f t="shared" si="144"/>
        <v>0</v>
      </c>
      <c r="G325">
        <f t="shared" si="145"/>
        <v>5359.5961008932736</v>
      </c>
      <c r="H325">
        <f t="shared" si="146"/>
        <v>0</v>
      </c>
      <c r="I325">
        <f t="shared" si="147"/>
        <v>0.88356143929926956</v>
      </c>
      <c r="J325">
        <f t="shared" si="148"/>
        <v>-10.857421875051582</v>
      </c>
      <c r="K325">
        <f t="shared" si="149"/>
        <v>0.2308912806459551</v>
      </c>
      <c r="L325">
        <f t="shared" si="150"/>
        <v>0</v>
      </c>
      <c r="M325">
        <f t="shared" si="151"/>
        <v>0.56370889511532418</v>
      </c>
      <c r="N325">
        <f t="shared" si="152"/>
        <v>0</v>
      </c>
      <c r="O325">
        <f t="shared" si="153"/>
        <v>5327.2153387734115</v>
      </c>
      <c r="P325">
        <f t="shared" si="154"/>
        <v>0</v>
      </c>
      <c r="Q325">
        <f t="shared" si="155"/>
        <v>0.83203972961883321</v>
      </c>
      <c r="R325">
        <f t="shared" si="156"/>
        <v>16.122829886328439</v>
      </c>
      <c r="S325">
        <f t="shared" si="157"/>
        <v>0.5627394327514611</v>
      </c>
      <c r="T325">
        <f t="shared" si="158"/>
        <v>0</v>
      </c>
      <c r="U325">
        <f t="shared" si="159"/>
        <v>1.0019206667370597</v>
      </c>
      <c r="V325">
        <f t="shared" si="160"/>
        <v>0</v>
      </c>
      <c r="W325">
        <f t="shared" si="161"/>
        <v>4992.7058829294228</v>
      </c>
      <c r="X325">
        <f t="shared" si="162"/>
        <v>0</v>
      </c>
      <c r="Y325">
        <f t="shared" si="163"/>
        <v>0.7599999999999999</v>
      </c>
      <c r="Z325" t="e">
        <f t="shared" si="164"/>
        <v>#VALUE!</v>
      </c>
      <c r="AA325" t="e">
        <f t="shared" si="165"/>
        <v>#VALUE!</v>
      </c>
      <c r="AB325">
        <f t="shared" si="166"/>
        <v>0</v>
      </c>
      <c r="AC325" t="e">
        <f t="shared" si="167"/>
        <v>#VALUE!</v>
      </c>
      <c r="AD325">
        <f t="shared" si="168"/>
        <v>0</v>
      </c>
      <c r="AE325" t="e">
        <f t="shared" si="169"/>
        <v>#VALUE!</v>
      </c>
      <c r="AF325">
        <f t="shared" si="170"/>
        <v>0</v>
      </c>
      <c r="AG325" t="e">
        <f t="shared" si="171"/>
        <v>#VALUE!</v>
      </c>
    </row>
    <row r="326" spans="2:33" x14ac:dyDescent="0.5">
      <c r="B326">
        <f t="shared" si="140"/>
        <v>-11.17675781252704</v>
      </c>
      <c r="C326">
        <f t="shared" si="141"/>
        <v>0.23222339400186964</v>
      </c>
      <c r="D326">
        <f t="shared" si="142"/>
        <v>0</v>
      </c>
      <c r="E326">
        <f t="shared" si="143"/>
        <v>0.55852225830625202</v>
      </c>
      <c r="F326">
        <f t="shared" si="144"/>
        <v>0</v>
      </c>
      <c r="G326">
        <f t="shared" si="145"/>
        <v>5359.5961008932736</v>
      </c>
      <c r="H326">
        <f t="shared" si="146"/>
        <v>0</v>
      </c>
      <c r="I326">
        <f t="shared" si="147"/>
        <v>0.88356143929926956</v>
      </c>
      <c r="J326">
        <f t="shared" si="148"/>
        <v>-10.857421875051582</v>
      </c>
      <c r="K326">
        <f t="shared" si="149"/>
        <v>0.2308912806459551</v>
      </c>
      <c r="L326">
        <f t="shared" si="150"/>
        <v>0</v>
      </c>
      <c r="M326">
        <f t="shared" si="151"/>
        <v>0.56370889511532418</v>
      </c>
      <c r="N326">
        <f t="shared" si="152"/>
        <v>0</v>
      </c>
      <c r="O326">
        <f t="shared" si="153"/>
        <v>5327.2153387734115</v>
      </c>
      <c r="P326">
        <f t="shared" si="154"/>
        <v>0</v>
      </c>
      <c r="Q326">
        <f t="shared" si="155"/>
        <v>0.83203972961883321</v>
      </c>
      <c r="R326">
        <f t="shared" si="156"/>
        <v>16.122829886328439</v>
      </c>
      <c r="S326">
        <f t="shared" si="157"/>
        <v>0.5627394327514611</v>
      </c>
      <c r="T326">
        <f t="shared" si="158"/>
        <v>0</v>
      </c>
      <c r="U326">
        <f t="shared" si="159"/>
        <v>1.0019206667370597</v>
      </c>
      <c r="V326">
        <f t="shared" si="160"/>
        <v>0</v>
      </c>
      <c r="W326">
        <f t="shared" si="161"/>
        <v>4992.7058829294228</v>
      </c>
      <c r="X326">
        <f t="shared" si="162"/>
        <v>0</v>
      </c>
      <c r="Y326">
        <f t="shared" si="163"/>
        <v>0.7599999999999999</v>
      </c>
      <c r="Z326" t="e">
        <f t="shared" si="164"/>
        <v>#VALUE!</v>
      </c>
      <c r="AA326" t="e">
        <f t="shared" si="165"/>
        <v>#VALUE!</v>
      </c>
      <c r="AB326">
        <f t="shared" si="166"/>
        <v>0</v>
      </c>
      <c r="AC326" t="e">
        <f t="shared" si="167"/>
        <v>#VALUE!</v>
      </c>
      <c r="AD326">
        <f t="shared" si="168"/>
        <v>0</v>
      </c>
      <c r="AE326" t="e">
        <f t="shared" si="169"/>
        <v>#VALUE!</v>
      </c>
      <c r="AF326">
        <f t="shared" si="170"/>
        <v>0</v>
      </c>
      <c r="AG326" t="e">
        <f t="shared" si="171"/>
        <v>#VALUE!</v>
      </c>
    </row>
    <row r="327" spans="2:33" x14ac:dyDescent="0.5">
      <c r="B327">
        <f t="shared" si="140"/>
        <v>-11.17675781252704</v>
      </c>
      <c r="C327">
        <f t="shared" si="141"/>
        <v>0.23222339400186964</v>
      </c>
      <c r="D327">
        <f t="shared" si="142"/>
        <v>0</v>
      </c>
      <c r="E327">
        <f t="shared" si="143"/>
        <v>0.55852225830625202</v>
      </c>
      <c r="F327">
        <f t="shared" si="144"/>
        <v>0</v>
      </c>
      <c r="G327">
        <f t="shared" si="145"/>
        <v>5359.5961008932736</v>
      </c>
      <c r="H327">
        <f t="shared" si="146"/>
        <v>0</v>
      </c>
      <c r="I327">
        <f t="shared" si="147"/>
        <v>0.88356143929926956</v>
      </c>
      <c r="J327">
        <f t="shared" si="148"/>
        <v>-10.857421875051582</v>
      </c>
      <c r="K327">
        <f t="shared" si="149"/>
        <v>0.2308912806459551</v>
      </c>
      <c r="L327">
        <f t="shared" si="150"/>
        <v>0</v>
      </c>
      <c r="M327">
        <f t="shared" si="151"/>
        <v>0.56370889511532418</v>
      </c>
      <c r="N327">
        <f t="shared" si="152"/>
        <v>0</v>
      </c>
      <c r="O327">
        <f t="shared" si="153"/>
        <v>5327.2153387734115</v>
      </c>
      <c r="P327">
        <f t="shared" si="154"/>
        <v>0</v>
      </c>
      <c r="Q327">
        <f t="shared" si="155"/>
        <v>0.83203972961883321</v>
      </c>
      <c r="R327">
        <f t="shared" si="156"/>
        <v>16.122829886328439</v>
      </c>
      <c r="S327">
        <f t="shared" si="157"/>
        <v>0.5627394327514611</v>
      </c>
      <c r="T327">
        <f t="shared" si="158"/>
        <v>0</v>
      </c>
      <c r="U327">
        <f t="shared" si="159"/>
        <v>1.0019206667370597</v>
      </c>
      <c r="V327">
        <f t="shared" si="160"/>
        <v>0</v>
      </c>
      <c r="W327">
        <f t="shared" si="161"/>
        <v>4992.7058829294228</v>
      </c>
      <c r="X327">
        <f t="shared" si="162"/>
        <v>0</v>
      </c>
      <c r="Y327">
        <f t="shared" si="163"/>
        <v>0.7599999999999999</v>
      </c>
      <c r="Z327" t="e">
        <f t="shared" si="164"/>
        <v>#VALUE!</v>
      </c>
      <c r="AA327" t="e">
        <f t="shared" si="165"/>
        <v>#VALUE!</v>
      </c>
      <c r="AB327">
        <f t="shared" si="166"/>
        <v>0</v>
      </c>
      <c r="AC327" t="e">
        <f t="shared" si="167"/>
        <v>#VALUE!</v>
      </c>
      <c r="AD327">
        <f t="shared" si="168"/>
        <v>0</v>
      </c>
      <c r="AE327" t="e">
        <f t="shared" si="169"/>
        <v>#VALUE!</v>
      </c>
      <c r="AF327">
        <f t="shared" si="170"/>
        <v>0</v>
      </c>
      <c r="AG327" t="e">
        <f t="shared" si="171"/>
        <v>#VALUE!</v>
      </c>
    </row>
    <row r="328" spans="2:33" x14ac:dyDescent="0.5">
      <c r="B328">
        <f t="shared" si="140"/>
        <v>-11.17675781252704</v>
      </c>
      <c r="C328">
        <f t="shared" si="141"/>
        <v>0.23222339400186964</v>
      </c>
      <c r="D328">
        <f t="shared" si="142"/>
        <v>0</v>
      </c>
      <c r="E328">
        <f t="shared" si="143"/>
        <v>0.55852225830625202</v>
      </c>
      <c r="F328">
        <f t="shared" si="144"/>
        <v>0</v>
      </c>
      <c r="G328">
        <f t="shared" si="145"/>
        <v>5359.5961008932736</v>
      </c>
      <c r="H328">
        <f t="shared" si="146"/>
        <v>0</v>
      </c>
      <c r="I328">
        <f t="shared" si="147"/>
        <v>0.88356143929926956</v>
      </c>
      <c r="J328">
        <f t="shared" si="148"/>
        <v>-10.857421875051582</v>
      </c>
      <c r="K328">
        <f t="shared" si="149"/>
        <v>0.2308912806459551</v>
      </c>
      <c r="L328">
        <f t="shared" si="150"/>
        <v>0</v>
      </c>
      <c r="M328">
        <f t="shared" si="151"/>
        <v>0.56370889511532418</v>
      </c>
      <c r="N328">
        <f t="shared" si="152"/>
        <v>0</v>
      </c>
      <c r="O328">
        <f t="shared" si="153"/>
        <v>5327.2153387734115</v>
      </c>
      <c r="P328">
        <f t="shared" si="154"/>
        <v>0</v>
      </c>
      <c r="Q328">
        <f t="shared" si="155"/>
        <v>0.83203972961883321</v>
      </c>
      <c r="R328">
        <f t="shared" si="156"/>
        <v>16.122829886328439</v>
      </c>
      <c r="S328">
        <f t="shared" si="157"/>
        <v>0.5627394327514611</v>
      </c>
      <c r="T328">
        <f t="shared" si="158"/>
        <v>0</v>
      </c>
      <c r="U328">
        <f t="shared" si="159"/>
        <v>1.0019206667370597</v>
      </c>
      <c r="V328">
        <f t="shared" si="160"/>
        <v>0</v>
      </c>
      <c r="W328">
        <f t="shared" si="161"/>
        <v>4992.7058829294228</v>
      </c>
      <c r="X328">
        <f t="shared" si="162"/>
        <v>0</v>
      </c>
      <c r="Y328">
        <f t="shared" si="163"/>
        <v>0.7599999999999999</v>
      </c>
      <c r="Z328" t="e">
        <f t="shared" si="164"/>
        <v>#VALUE!</v>
      </c>
      <c r="AA328" t="e">
        <f t="shared" si="165"/>
        <v>#VALUE!</v>
      </c>
      <c r="AB328">
        <f t="shared" si="166"/>
        <v>0</v>
      </c>
      <c r="AC328" t="e">
        <f t="shared" si="167"/>
        <v>#VALUE!</v>
      </c>
      <c r="AD328">
        <f t="shared" si="168"/>
        <v>0</v>
      </c>
      <c r="AE328" t="e">
        <f t="shared" si="169"/>
        <v>#VALUE!</v>
      </c>
      <c r="AF328">
        <f t="shared" si="170"/>
        <v>0</v>
      </c>
      <c r="AG328" t="e">
        <f t="shared" si="171"/>
        <v>#VALUE!</v>
      </c>
    </row>
    <row r="329" spans="2:33" x14ac:dyDescent="0.5">
      <c r="B329">
        <f t="shared" si="140"/>
        <v>-11.17675781252704</v>
      </c>
      <c r="C329">
        <f t="shared" si="141"/>
        <v>0.23222339400186964</v>
      </c>
      <c r="D329">
        <f t="shared" si="142"/>
        <v>0</v>
      </c>
      <c r="E329">
        <f t="shared" si="143"/>
        <v>0.55852225830625202</v>
      </c>
      <c r="F329">
        <f t="shared" si="144"/>
        <v>0</v>
      </c>
      <c r="G329">
        <f t="shared" si="145"/>
        <v>5359.5961008932736</v>
      </c>
      <c r="H329">
        <f t="shared" si="146"/>
        <v>0</v>
      </c>
      <c r="I329">
        <f t="shared" si="147"/>
        <v>0.88356143929926956</v>
      </c>
      <c r="J329">
        <f t="shared" si="148"/>
        <v>-10.857421875051582</v>
      </c>
      <c r="K329">
        <f t="shared" si="149"/>
        <v>0.2308912806459551</v>
      </c>
      <c r="L329">
        <f t="shared" si="150"/>
        <v>0</v>
      </c>
      <c r="M329">
        <f t="shared" si="151"/>
        <v>0.56370889511532418</v>
      </c>
      <c r="N329">
        <f t="shared" si="152"/>
        <v>0</v>
      </c>
      <c r="O329">
        <f t="shared" si="153"/>
        <v>5327.2153387734115</v>
      </c>
      <c r="P329">
        <f t="shared" si="154"/>
        <v>0</v>
      </c>
      <c r="Q329">
        <f t="shared" si="155"/>
        <v>0.83203972961883321</v>
      </c>
      <c r="R329">
        <f t="shared" si="156"/>
        <v>16.122829886328439</v>
      </c>
      <c r="S329">
        <f t="shared" si="157"/>
        <v>0.5627394327514611</v>
      </c>
      <c r="T329">
        <f t="shared" si="158"/>
        <v>0</v>
      </c>
      <c r="U329">
        <f t="shared" si="159"/>
        <v>1.0019206667370597</v>
      </c>
      <c r="V329">
        <f t="shared" si="160"/>
        <v>0</v>
      </c>
      <c r="W329">
        <f t="shared" si="161"/>
        <v>4992.7058829294228</v>
      </c>
      <c r="X329">
        <f t="shared" si="162"/>
        <v>0</v>
      </c>
      <c r="Y329">
        <f t="shared" si="163"/>
        <v>0.7599999999999999</v>
      </c>
      <c r="Z329" t="e">
        <f t="shared" si="164"/>
        <v>#VALUE!</v>
      </c>
      <c r="AA329" t="e">
        <f t="shared" si="165"/>
        <v>#VALUE!</v>
      </c>
      <c r="AB329">
        <f t="shared" si="166"/>
        <v>0</v>
      </c>
      <c r="AC329" t="e">
        <f t="shared" si="167"/>
        <v>#VALUE!</v>
      </c>
      <c r="AD329">
        <f t="shared" si="168"/>
        <v>0</v>
      </c>
      <c r="AE329" t="e">
        <f t="shared" si="169"/>
        <v>#VALUE!</v>
      </c>
      <c r="AF329">
        <f t="shared" si="170"/>
        <v>0</v>
      </c>
      <c r="AG329" t="e">
        <f t="shared" si="171"/>
        <v>#VALUE!</v>
      </c>
    </row>
    <row r="330" spans="2:33" x14ac:dyDescent="0.5">
      <c r="B330">
        <f t="shared" si="140"/>
        <v>-11.17675781252704</v>
      </c>
      <c r="C330">
        <f t="shared" si="141"/>
        <v>0.23222339400186964</v>
      </c>
      <c r="D330">
        <f t="shared" si="142"/>
        <v>0</v>
      </c>
      <c r="E330">
        <f t="shared" si="143"/>
        <v>0.55852225830625202</v>
      </c>
      <c r="F330">
        <f t="shared" si="144"/>
        <v>0</v>
      </c>
      <c r="G330">
        <f t="shared" si="145"/>
        <v>5359.5961008932736</v>
      </c>
      <c r="H330">
        <f t="shared" si="146"/>
        <v>0</v>
      </c>
      <c r="I330">
        <f t="shared" si="147"/>
        <v>0.88356143929926956</v>
      </c>
      <c r="J330">
        <f t="shared" si="148"/>
        <v>-10.857421875051582</v>
      </c>
      <c r="K330">
        <f t="shared" si="149"/>
        <v>0.2308912806459551</v>
      </c>
      <c r="L330">
        <f t="shared" si="150"/>
        <v>0</v>
      </c>
      <c r="M330">
        <f t="shared" si="151"/>
        <v>0.56370889511532418</v>
      </c>
      <c r="N330">
        <f t="shared" si="152"/>
        <v>0</v>
      </c>
      <c r="O330">
        <f t="shared" si="153"/>
        <v>5327.2153387734115</v>
      </c>
      <c r="P330">
        <f t="shared" si="154"/>
        <v>0</v>
      </c>
      <c r="Q330">
        <f t="shared" si="155"/>
        <v>0.83203972961883321</v>
      </c>
      <c r="R330">
        <f t="shared" si="156"/>
        <v>16.122829886328439</v>
      </c>
      <c r="S330">
        <f t="shared" si="157"/>
        <v>0.5627394327514611</v>
      </c>
      <c r="T330">
        <f t="shared" si="158"/>
        <v>0</v>
      </c>
      <c r="U330">
        <f t="shared" si="159"/>
        <v>1.0019206667370597</v>
      </c>
      <c r="V330">
        <f t="shared" si="160"/>
        <v>0</v>
      </c>
      <c r="W330">
        <f t="shared" si="161"/>
        <v>4992.7058829294228</v>
      </c>
      <c r="X330">
        <f t="shared" si="162"/>
        <v>0</v>
      </c>
      <c r="Y330">
        <f t="shared" si="163"/>
        <v>0.7599999999999999</v>
      </c>
      <c r="Z330" t="e">
        <f t="shared" si="164"/>
        <v>#VALUE!</v>
      </c>
      <c r="AA330" t="e">
        <f t="shared" si="165"/>
        <v>#VALUE!</v>
      </c>
      <c r="AB330">
        <f t="shared" si="166"/>
        <v>0</v>
      </c>
      <c r="AC330" t="e">
        <f t="shared" si="167"/>
        <v>#VALUE!</v>
      </c>
      <c r="AD330">
        <f t="shared" si="168"/>
        <v>0</v>
      </c>
      <c r="AE330" t="e">
        <f t="shared" si="169"/>
        <v>#VALUE!</v>
      </c>
      <c r="AF330">
        <f t="shared" si="170"/>
        <v>0</v>
      </c>
      <c r="AG330" t="e">
        <f t="shared" si="171"/>
        <v>#VALUE!</v>
      </c>
    </row>
    <row r="331" spans="2:33" x14ac:dyDescent="0.5">
      <c r="B331">
        <f t="shared" si="140"/>
        <v>-11.17675781252704</v>
      </c>
      <c r="C331">
        <f t="shared" si="141"/>
        <v>0.23222339400186964</v>
      </c>
      <c r="D331">
        <f t="shared" si="142"/>
        <v>0</v>
      </c>
      <c r="E331">
        <f t="shared" si="143"/>
        <v>0.55852225830625202</v>
      </c>
      <c r="F331">
        <f t="shared" si="144"/>
        <v>0</v>
      </c>
      <c r="G331">
        <f t="shared" si="145"/>
        <v>5359.5961008932736</v>
      </c>
      <c r="H331">
        <f t="shared" si="146"/>
        <v>0</v>
      </c>
      <c r="I331">
        <f t="shared" si="147"/>
        <v>0.88356143929926956</v>
      </c>
      <c r="J331">
        <f t="shared" si="148"/>
        <v>-10.857421875051582</v>
      </c>
      <c r="K331">
        <f t="shared" si="149"/>
        <v>0.2308912806459551</v>
      </c>
      <c r="L331">
        <f t="shared" si="150"/>
        <v>0</v>
      </c>
      <c r="M331">
        <f t="shared" si="151"/>
        <v>0.56370889511532418</v>
      </c>
      <c r="N331">
        <f t="shared" si="152"/>
        <v>0</v>
      </c>
      <c r="O331">
        <f t="shared" si="153"/>
        <v>5327.2153387734115</v>
      </c>
      <c r="P331">
        <f t="shared" si="154"/>
        <v>0</v>
      </c>
      <c r="Q331">
        <f t="shared" si="155"/>
        <v>0.83203972961883321</v>
      </c>
      <c r="R331">
        <f t="shared" si="156"/>
        <v>16.122829886328439</v>
      </c>
      <c r="S331">
        <f t="shared" si="157"/>
        <v>0.5627394327514611</v>
      </c>
      <c r="T331">
        <f t="shared" si="158"/>
        <v>0</v>
      </c>
      <c r="U331">
        <f t="shared" si="159"/>
        <v>1.0019206667370597</v>
      </c>
      <c r="V331">
        <f t="shared" si="160"/>
        <v>0</v>
      </c>
      <c r="W331">
        <f t="shared" si="161"/>
        <v>4992.7058829294228</v>
      </c>
      <c r="X331">
        <f t="shared" si="162"/>
        <v>0</v>
      </c>
      <c r="Y331">
        <f t="shared" si="163"/>
        <v>0.7599999999999999</v>
      </c>
      <c r="Z331" t="e">
        <f t="shared" si="164"/>
        <v>#VALUE!</v>
      </c>
      <c r="AA331" t="e">
        <f t="shared" si="165"/>
        <v>#VALUE!</v>
      </c>
      <c r="AB331">
        <f t="shared" si="166"/>
        <v>0</v>
      </c>
      <c r="AC331" t="e">
        <f t="shared" si="167"/>
        <v>#VALUE!</v>
      </c>
      <c r="AD331">
        <f t="shared" si="168"/>
        <v>0</v>
      </c>
      <c r="AE331" t="e">
        <f t="shared" si="169"/>
        <v>#VALUE!</v>
      </c>
      <c r="AF331">
        <f t="shared" si="170"/>
        <v>0</v>
      </c>
      <c r="AG331" t="e">
        <f t="shared" si="171"/>
        <v>#VALUE!</v>
      </c>
    </row>
    <row r="332" spans="2:33" x14ac:dyDescent="0.5">
      <c r="B332">
        <f t="shared" si="140"/>
        <v>-11.17675781252704</v>
      </c>
      <c r="C332">
        <f t="shared" si="141"/>
        <v>0.23222339400186964</v>
      </c>
      <c r="D332">
        <f t="shared" si="142"/>
        <v>0</v>
      </c>
      <c r="E332">
        <f t="shared" si="143"/>
        <v>0.55852225830625202</v>
      </c>
      <c r="F332">
        <f t="shared" si="144"/>
        <v>0</v>
      </c>
      <c r="G332">
        <f t="shared" si="145"/>
        <v>5359.5961008932736</v>
      </c>
      <c r="H332">
        <f t="shared" si="146"/>
        <v>0</v>
      </c>
      <c r="I332">
        <f t="shared" si="147"/>
        <v>0.88356143929926956</v>
      </c>
      <c r="J332">
        <f t="shared" si="148"/>
        <v>-10.857421875051582</v>
      </c>
      <c r="K332">
        <f t="shared" si="149"/>
        <v>0.2308912806459551</v>
      </c>
      <c r="L332">
        <f t="shared" si="150"/>
        <v>0</v>
      </c>
      <c r="M332">
        <f t="shared" si="151"/>
        <v>0.56370889511532418</v>
      </c>
      <c r="N332">
        <f t="shared" si="152"/>
        <v>0</v>
      </c>
      <c r="O332">
        <f t="shared" si="153"/>
        <v>5327.2153387734115</v>
      </c>
      <c r="P332">
        <f t="shared" si="154"/>
        <v>0</v>
      </c>
      <c r="Q332">
        <f t="shared" si="155"/>
        <v>0.83203972961883321</v>
      </c>
      <c r="R332">
        <f t="shared" si="156"/>
        <v>16.122829886328439</v>
      </c>
      <c r="S332">
        <f t="shared" si="157"/>
        <v>0.5627394327514611</v>
      </c>
      <c r="T332">
        <f t="shared" si="158"/>
        <v>0</v>
      </c>
      <c r="U332">
        <f t="shared" si="159"/>
        <v>1.0019206667370597</v>
      </c>
      <c r="V332">
        <f t="shared" si="160"/>
        <v>0</v>
      </c>
      <c r="W332">
        <f t="shared" si="161"/>
        <v>4992.7058829294228</v>
      </c>
      <c r="X332">
        <f t="shared" si="162"/>
        <v>0</v>
      </c>
      <c r="Y332">
        <f t="shared" si="163"/>
        <v>0.7599999999999999</v>
      </c>
      <c r="Z332" t="e">
        <f t="shared" si="164"/>
        <v>#VALUE!</v>
      </c>
      <c r="AA332" t="e">
        <f t="shared" si="165"/>
        <v>#VALUE!</v>
      </c>
      <c r="AB332">
        <f t="shared" si="166"/>
        <v>0</v>
      </c>
      <c r="AC332" t="e">
        <f t="shared" si="167"/>
        <v>#VALUE!</v>
      </c>
      <c r="AD332">
        <f t="shared" si="168"/>
        <v>0</v>
      </c>
      <c r="AE332" t="e">
        <f t="shared" si="169"/>
        <v>#VALUE!</v>
      </c>
      <c r="AF332">
        <f t="shared" si="170"/>
        <v>0</v>
      </c>
      <c r="AG332" t="e">
        <f t="shared" si="171"/>
        <v>#VALUE!</v>
      </c>
    </row>
    <row r="333" spans="2:33" x14ac:dyDescent="0.5">
      <c r="B333">
        <f t="shared" si="140"/>
        <v>-11.17675781252704</v>
      </c>
      <c r="C333">
        <f t="shared" si="141"/>
        <v>0.23222339400186964</v>
      </c>
      <c r="D333">
        <f t="shared" si="142"/>
        <v>0</v>
      </c>
      <c r="E333">
        <f t="shared" si="143"/>
        <v>0.55852225830625202</v>
      </c>
      <c r="F333">
        <f t="shared" si="144"/>
        <v>0</v>
      </c>
      <c r="G333">
        <f t="shared" si="145"/>
        <v>5359.5961008932736</v>
      </c>
      <c r="H333">
        <f t="shared" si="146"/>
        <v>0</v>
      </c>
      <c r="I333">
        <f t="shared" si="147"/>
        <v>0.88356143929926956</v>
      </c>
      <c r="J333">
        <f t="shared" si="148"/>
        <v>-10.857421875051582</v>
      </c>
      <c r="K333">
        <f t="shared" si="149"/>
        <v>0.2308912806459551</v>
      </c>
      <c r="L333">
        <f t="shared" si="150"/>
        <v>0</v>
      </c>
      <c r="M333">
        <f t="shared" si="151"/>
        <v>0.56370889511532418</v>
      </c>
      <c r="N333">
        <f t="shared" si="152"/>
        <v>0</v>
      </c>
      <c r="O333">
        <f t="shared" si="153"/>
        <v>5327.2153387734115</v>
      </c>
      <c r="P333">
        <f t="shared" si="154"/>
        <v>0</v>
      </c>
      <c r="Q333">
        <f t="shared" si="155"/>
        <v>0.83203972961883321</v>
      </c>
      <c r="R333">
        <f t="shared" si="156"/>
        <v>16.122829886328439</v>
      </c>
      <c r="S333">
        <f t="shared" si="157"/>
        <v>0.5627394327514611</v>
      </c>
      <c r="T333">
        <f t="shared" si="158"/>
        <v>0</v>
      </c>
      <c r="U333">
        <f t="shared" si="159"/>
        <v>1.0019206667370597</v>
      </c>
      <c r="V333">
        <f t="shared" si="160"/>
        <v>0</v>
      </c>
      <c r="W333">
        <f t="shared" si="161"/>
        <v>4992.7058829294228</v>
      </c>
      <c r="X333">
        <f t="shared" si="162"/>
        <v>0</v>
      </c>
      <c r="Y333">
        <f t="shared" si="163"/>
        <v>0.7599999999999999</v>
      </c>
      <c r="Z333" t="e">
        <f t="shared" si="164"/>
        <v>#VALUE!</v>
      </c>
      <c r="AA333" t="e">
        <f t="shared" si="165"/>
        <v>#VALUE!</v>
      </c>
      <c r="AB333">
        <f t="shared" si="166"/>
        <v>0</v>
      </c>
      <c r="AC333" t="e">
        <f t="shared" si="167"/>
        <v>#VALUE!</v>
      </c>
      <c r="AD333">
        <f t="shared" si="168"/>
        <v>0</v>
      </c>
      <c r="AE333" t="e">
        <f t="shared" si="169"/>
        <v>#VALUE!</v>
      </c>
      <c r="AF333">
        <f t="shared" si="170"/>
        <v>0</v>
      </c>
      <c r="AG333" t="e">
        <f t="shared" si="171"/>
        <v>#VALUE!</v>
      </c>
    </row>
    <row r="334" spans="2:33" x14ac:dyDescent="0.5">
      <c r="B334">
        <f t="shared" si="140"/>
        <v>-11.17675781252704</v>
      </c>
      <c r="C334">
        <f t="shared" si="141"/>
        <v>0.23222339400186964</v>
      </c>
      <c r="D334">
        <f t="shared" si="142"/>
        <v>0</v>
      </c>
      <c r="E334">
        <f t="shared" si="143"/>
        <v>0.55852225830625202</v>
      </c>
      <c r="F334">
        <f t="shared" si="144"/>
        <v>0</v>
      </c>
      <c r="G334">
        <f t="shared" si="145"/>
        <v>5359.5961008932736</v>
      </c>
      <c r="H334">
        <f t="shared" si="146"/>
        <v>0</v>
      </c>
      <c r="I334">
        <f t="shared" si="147"/>
        <v>0.88356143929926956</v>
      </c>
      <c r="J334">
        <f t="shared" si="148"/>
        <v>-10.857421875051582</v>
      </c>
      <c r="K334">
        <f t="shared" si="149"/>
        <v>0.2308912806459551</v>
      </c>
      <c r="L334">
        <f t="shared" si="150"/>
        <v>0</v>
      </c>
      <c r="M334">
        <f t="shared" si="151"/>
        <v>0.56370889511532418</v>
      </c>
      <c r="N334">
        <f t="shared" si="152"/>
        <v>0</v>
      </c>
      <c r="O334">
        <f t="shared" si="153"/>
        <v>5327.2153387734115</v>
      </c>
      <c r="P334">
        <f t="shared" si="154"/>
        <v>0</v>
      </c>
      <c r="Q334">
        <f t="shared" si="155"/>
        <v>0.83203972961883321</v>
      </c>
      <c r="R334">
        <f t="shared" si="156"/>
        <v>16.122829886328439</v>
      </c>
      <c r="S334">
        <f t="shared" si="157"/>
        <v>0.5627394327514611</v>
      </c>
      <c r="T334">
        <f t="shared" si="158"/>
        <v>0</v>
      </c>
      <c r="U334">
        <f t="shared" si="159"/>
        <v>1.0019206667370597</v>
      </c>
      <c r="V334">
        <f t="shared" si="160"/>
        <v>0</v>
      </c>
      <c r="W334">
        <f t="shared" si="161"/>
        <v>4992.7058829294228</v>
      </c>
      <c r="X334">
        <f t="shared" si="162"/>
        <v>0</v>
      </c>
      <c r="Y334">
        <f t="shared" si="163"/>
        <v>0.7599999999999999</v>
      </c>
      <c r="Z334" t="e">
        <f t="shared" si="164"/>
        <v>#VALUE!</v>
      </c>
      <c r="AA334" t="e">
        <f t="shared" si="165"/>
        <v>#VALUE!</v>
      </c>
      <c r="AB334">
        <f t="shared" si="166"/>
        <v>0</v>
      </c>
      <c r="AC334" t="e">
        <f t="shared" si="167"/>
        <v>#VALUE!</v>
      </c>
      <c r="AD334">
        <f t="shared" si="168"/>
        <v>0</v>
      </c>
      <c r="AE334" t="e">
        <f t="shared" si="169"/>
        <v>#VALUE!</v>
      </c>
      <c r="AF334">
        <f t="shared" si="170"/>
        <v>0</v>
      </c>
      <c r="AG334" t="e">
        <f t="shared" si="171"/>
        <v>#VALUE!</v>
      </c>
    </row>
    <row r="335" spans="2:33" x14ac:dyDescent="0.5">
      <c r="B335">
        <f t="shared" si="140"/>
        <v>-11.17675781252704</v>
      </c>
      <c r="C335">
        <f t="shared" si="141"/>
        <v>0.23222339400186964</v>
      </c>
      <c r="D335">
        <f t="shared" si="142"/>
        <v>0</v>
      </c>
      <c r="E335">
        <f t="shared" si="143"/>
        <v>0.55852225830625202</v>
      </c>
      <c r="F335">
        <f t="shared" si="144"/>
        <v>0</v>
      </c>
      <c r="G335">
        <f t="shared" si="145"/>
        <v>5359.5961008932736</v>
      </c>
      <c r="H335">
        <f t="shared" si="146"/>
        <v>0</v>
      </c>
      <c r="I335">
        <f t="shared" si="147"/>
        <v>0.88356143929926956</v>
      </c>
      <c r="J335">
        <f t="shared" si="148"/>
        <v>-10.857421875051582</v>
      </c>
      <c r="K335">
        <f t="shared" si="149"/>
        <v>0.2308912806459551</v>
      </c>
      <c r="L335">
        <f t="shared" si="150"/>
        <v>0</v>
      </c>
      <c r="M335">
        <f t="shared" si="151"/>
        <v>0.56370889511532418</v>
      </c>
      <c r="N335">
        <f t="shared" si="152"/>
        <v>0</v>
      </c>
      <c r="O335">
        <f t="shared" si="153"/>
        <v>5327.2153387734115</v>
      </c>
      <c r="P335">
        <f t="shared" si="154"/>
        <v>0</v>
      </c>
      <c r="Q335">
        <f t="shared" si="155"/>
        <v>0.83203972961883321</v>
      </c>
      <c r="R335">
        <f t="shared" si="156"/>
        <v>16.122829886328439</v>
      </c>
      <c r="S335">
        <f t="shared" si="157"/>
        <v>0.5627394327514611</v>
      </c>
      <c r="T335">
        <f t="shared" si="158"/>
        <v>0</v>
      </c>
      <c r="U335">
        <f t="shared" si="159"/>
        <v>1.0019206667370597</v>
      </c>
      <c r="V335">
        <f t="shared" si="160"/>
        <v>0</v>
      </c>
      <c r="W335">
        <f t="shared" si="161"/>
        <v>4992.7058829294228</v>
      </c>
      <c r="X335">
        <f t="shared" si="162"/>
        <v>0</v>
      </c>
      <c r="Y335">
        <f t="shared" si="163"/>
        <v>0.7599999999999999</v>
      </c>
      <c r="Z335" t="e">
        <f t="shared" si="164"/>
        <v>#VALUE!</v>
      </c>
      <c r="AA335" t="e">
        <f t="shared" si="165"/>
        <v>#VALUE!</v>
      </c>
      <c r="AB335">
        <f t="shared" si="166"/>
        <v>0</v>
      </c>
      <c r="AC335" t="e">
        <f t="shared" si="167"/>
        <v>#VALUE!</v>
      </c>
      <c r="AD335">
        <f t="shared" si="168"/>
        <v>0</v>
      </c>
      <c r="AE335" t="e">
        <f t="shared" si="169"/>
        <v>#VALUE!</v>
      </c>
      <c r="AF335">
        <f t="shared" si="170"/>
        <v>0</v>
      </c>
      <c r="AG335" t="e">
        <f t="shared" si="171"/>
        <v>#VALUE!</v>
      </c>
    </row>
    <row r="336" spans="2:33" x14ac:dyDescent="0.5">
      <c r="B336">
        <f t="shared" si="140"/>
        <v>-11.17675781252704</v>
      </c>
      <c r="C336">
        <f t="shared" si="141"/>
        <v>0.23222339400186964</v>
      </c>
      <c r="D336">
        <f t="shared" si="142"/>
        <v>0</v>
      </c>
      <c r="E336">
        <f t="shared" si="143"/>
        <v>0.55852225830625202</v>
      </c>
      <c r="F336">
        <f t="shared" si="144"/>
        <v>0</v>
      </c>
      <c r="G336">
        <f t="shared" si="145"/>
        <v>5359.5961008932736</v>
      </c>
      <c r="H336">
        <f t="shared" si="146"/>
        <v>0</v>
      </c>
      <c r="I336">
        <f t="shared" si="147"/>
        <v>0.88356143929926956</v>
      </c>
      <c r="J336">
        <f t="shared" si="148"/>
        <v>-10.857421875051582</v>
      </c>
      <c r="K336">
        <f t="shared" si="149"/>
        <v>0.2308912806459551</v>
      </c>
      <c r="L336">
        <f t="shared" si="150"/>
        <v>0</v>
      </c>
      <c r="M336">
        <f t="shared" si="151"/>
        <v>0.56370889511532418</v>
      </c>
      <c r="N336">
        <f t="shared" si="152"/>
        <v>0</v>
      </c>
      <c r="O336">
        <f t="shared" si="153"/>
        <v>5327.2153387734115</v>
      </c>
      <c r="P336">
        <f t="shared" si="154"/>
        <v>0</v>
      </c>
      <c r="Q336">
        <f t="shared" si="155"/>
        <v>0.83203972961883321</v>
      </c>
      <c r="R336">
        <f t="shared" si="156"/>
        <v>16.122829886328439</v>
      </c>
      <c r="S336">
        <f t="shared" si="157"/>
        <v>0.5627394327514611</v>
      </c>
      <c r="T336">
        <f t="shared" si="158"/>
        <v>0</v>
      </c>
      <c r="U336">
        <f t="shared" si="159"/>
        <v>1.0019206667370597</v>
      </c>
      <c r="V336">
        <f t="shared" si="160"/>
        <v>0</v>
      </c>
      <c r="W336">
        <f t="shared" si="161"/>
        <v>4992.7058829294228</v>
      </c>
      <c r="X336">
        <f t="shared" si="162"/>
        <v>0</v>
      </c>
      <c r="Y336">
        <f t="shared" si="163"/>
        <v>0.7599999999999999</v>
      </c>
      <c r="Z336" t="e">
        <f t="shared" si="164"/>
        <v>#VALUE!</v>
      </c>
      <c r="AA336" t="e">
        <f t="shared" si="165"/>
        <v>#VALUE!</v>
      </c>
      <c r="AB336">
        <f t="shared" si="166"/>
        <v>0</v>
      </c>
      <c r="AC336" t="e">
        <f t="shared" si="167"/>
        <v>#VALUE!</v>
      </c>
      <c r="AD336">
        <f t="shared" si="168"/>
        <v>0</v>
      </c>
      <c r="AE336" t="e">
        <f t="shared" si="169"/>
        <v>#VALUE!</v>
      </c>
      <c r="AF336">
        <f t="shared" si="170"/>
        <v>0</v>
      </c>
      <c r="AG336" t="e">
        <f t="shared" si="171"/>
        <v>#VALUE!</v>
      </c>
    </row>
    <row r="337" spans="2:33" x14ac:dyDescent="0.5">
      <c r="B337">
        <f t="shared" si="140"/>
        <v>-11.17675781252704</v>
      </c>
      <c r="C337">
        <f t="shared" si="141"/>
        <v>0.23222339400186964</v>
      </c>
      <c r="D337">
        <f t="shared" si="142"/>
        <v>0</v>
      </c>
      <c r="E337">
        <f t="shared" si="143"/>
        <v>0.55852225830625202</v>
      </c>
      <c r="F337">
        <f t="shared" si="144"/>
        <v>0</v>
      </c>
      <c r="G337">
        <f t="shared" si="145"/>
        <v>5359.5961008932736</v>
      </c>
      <c r="H337">
        <f t="shared" si="146"/>
        <v>0</v>
      </c>
      <c r="I337">
        <f t="shared" si="147"/>
        <v>0.88356143929926956</v>
      </c>
      <c r="J337">
        <f t="shared" si="148"/>
        <v>-10.857421875051582</v>
      </c>
      <c r="K337">
        <f t="shared" si="149"/>
        <v>0.2308912806459551</v>
      </c>
      <c r="L337">
        <f t="shared" si="150"/>
        <v>0</v>
      </c>
      <c r="M337">
        <f t="shared" si="151"/>
        <v>0.56370889511532418</v>
      </c>
      <c r="N337">
        <f t="shared" si="152"/>
        <v>0</v>
      </c>
      <c r="O337">
        <f t="shared" si="153"/>
        <v>5327.2153387734115</v>
      </c>
      <c r="P337">
        <f t="shared" si="154"/>
        <v>0</v>
      </c>
      <c r="Q337">
        <f t="shared" si="155"/>
        <v>0.83203972961883321</v>
      </c>
      <c r="R337">
        <f t="shared" si="156"/>
        <v>16.122829886328439</v>
      </c>
      <c r="S337">
        <f t="shared" si="157"/>
        <v>0.5627394327514611</v>
      </c>
      <c r="T337">
        <f t="shared" si="158"/>
        <v>0</v>
      </c>
      <c r="U337">
        <f t="shared" si="159"/>
        <v>1.0019206667370597</v>
      </c>
      <c r="V337">
        <f t="shared" si="160"/>
        <v>0</v>
      </c>
      <c r="W337">
        <f t="shared" si="161"/>
        <v>4992.7058829294228</v>
      </c>
      <c r="X337">
        <f t="shared" si="162"/>
        <v>0</v>
      </c>
      <c r="Y337">
        <f t="shared" si="163"/>
        <v>0.7599999999999999</v>
      </c>
      <c r="Z337" t="e">
        <f t="shared" si="164"/>
        <v>#VALUE!</v>
      </c>
      <c r="AA337" t="e">
        <f t="shared" si="165"/>
        <v>#VALUE!</v>
      </c>
      <c r="AB337">
        <f t="shared" si="166"/>
        <v>0</v>
      </c>
      <c r="AC337" t="e">
        <f t="shared" si="167"/>
        <v>#VALUE!</v>
      </c>
      <c r="AD337">
        <f t="shared" si="168"/>
        <v>0</v>
      </c>
      <c r="AE337" t="e">
        <f t="shared" si="169"/>
        <v>#VALUE!</v>
      </c>
      <c r="AF337">
        <f t="shared" si="170"/>
        <v>0</v>
      </c>
      <c r="AG337" t="e">
        <f t="shared" si="171"/>
        <v>#VALUE!</v>
      </c>
    </row>
    <row r="338" spans="2:33" x14ac:dyDescent="0.5">
      <c r="B338">
        <f t="shared" si="140"/>
        <v>-11.17675781252704</v>
      </c>
      <c r="C338">
        <f t="shared" si="141"/>
        <v>0.23222339400186964</v>
      </c>
      <c r="D338">
        <f t="shared" si="142"/>
        <v>0</v>
      </c>
      <c r="E338">
        <f t="shared" si="143"/>
        <v>0.55852225830625202</v>
      </c>
      <c r="F338">
        <f t="shared" si="144"/>
        <v>0</v>
      </c>
      <c r="G338">
        <f t="shared" si="145"/>
        <v>5359.5961008932736</v>
      </c>
      <c r="H338">
        <f t="shared" si="146"/>
        <v>0</v>
      </c>
      <c r="I338">
        <f t="shared" si="147"/>
        <v>0.88356143929926956</v>
      </c>
      <c r="J338">
        <f t="shared" si="148"/>
        <v>-10.857421875051582</v>
      </c>
      <c r="K338">
        <f t="shared" si="149"/>
        <v>0.2308912806459551</v>
      </c>
      <c r="L338">
        <f t="shared" si="150"/>
        <v>0</v>
      </c>
      <c r="M338">
        <f t="shared" si="151"/>
        <v>0.56370889511532418</v>
      </c>
      <c r="N338">
        <f t="shared" si="152"/>
        <v>0</v>
      </c>
      <c r="O338">
        <f t="shared" si="153"/>
        <v>5327.2153387734115</v>
      </c>
      <c r="P338">
        <f t="shared" si="154"/>
        <v>0</v>
      </c>
      <c r="Q338">
        <f t="shared" si="155"/>
        <v>0.83203972961883321</v>
      </c>
      <c r="R338">
        <f t="shared" si="156"/>
        <v>16.122829886328439</v>
      </c>
      <c r="S338">
        <f t="shared" si="157"/>
        <v>0.5627394327514611</v>
      </c>
      <c r="T338">
        <f t="shared" si="158"/>
        <v>0</v>
      </c>
      <c r="U338">
        <f t="shared" si="159"/>
        <v>1.0019206667370597</v>
      </c>
      <c r="V338">
        <f t="shared" si="160"/>
        <v>0</v>
      </c>
      <c r="W338">
        <f t="shared" si="161"/>
        <v>4992.7058829294228</v>
      </c>
      <c r="X338">
        <f t="shared" si="162"/>
        <v>0</v>
      </c>
      <c r="Y338">
        <f t="shared" si="163"/>
        <v>0.7599999999999999</v>
      </c>
      <c r="Z338" t="e">
        <f t="shared" si="164"/>
        <v>#VALUE!</v>
      </c>
      <c r="AA338" t="e">
        <f t="shared" si="165"/>
        <v>#VALUE!</v>
      </c>
      <c r="AB338">
        <f t="shared" si="166"/>
        <v>0</v>
      </c>
      <c r="AC338" t="e">
        <f t="shared" si="167"/>
        <v>#VALUE!</v>
      </c>
      <c r="AD338">
        <f t="shared" si="168"/>
        <v>0</v>
      </c>
      <c r="AE338" t="e">
        <f t="shared" si="169"/>
        <v>#VALUE!</v>
      </c>
      <c r="AF338">
        <f t="shared" si="170"/>
        <v>0</v>
      </c>
      <c r="AG338" t="e">
        <f t="shared" si="171"/>
        <v>#VALUE!</v>
      </c>
    </row>
    <row r="339" spans="2:33" x14ac:dyDescent="0.5">
      <c r="B339">
        <f t="shared" si="140"/>
        <v>-11.17675781252704</v>
      </c>
      <c r="C339">
        <f t="shared" si="141"/>
        <v>0.23222339400186964</v>
      </c>
      <c r="D339">
        <f t="shared" si="142"/>
        <v>0</v>
      </c>
      <c r="E339">
        <f t="shared" si="143"/>
        <v>0.55852225830625202</v>
      </c>
      <c r="F339">
        <f t="shared" si="144"/>
        <v>0</v>
      </c>
      <c r="G339">
        <f t="shared" si="145"/>
        <v>5359.5961008932736</v>
      </c>
      <c r="H339">
        <f t="shared" si="146"/>
        <v>0</v>
      </c>
      <c r="I339">
        <f t="shared" si="147"/>
        <v>0.88356143929926956</v>
      </c>
      <c r="J339">
        <f t="shared" si="148"/>
        <v>-10.857421875051582</v>
      </c>
      <c r="K339">
        <f t="shared" si="149"/>
        <v>0.2308912806459551</v>
      </c>
      <c r="L339">
        <f t="shared" si="150"/>
        <v>0</v>
      </c>
      <c r="M339">
        <f t="shared" si="151"/>
        <v>0.56370889511532418</v>
      </c>
      <c r="N339">
        <f t="shared" si="152"/>
        <v>0</v>
      </c>
      <c r="O339">
        <f t="shared" si="153"/>
        <v>5327.2153387734115</v>
      </c>
      <c r="P339">
        <f t="shared" si="154"/>
        <v>0</v>
      </c>
      <c r="Q339">
        <f t="shared" si="155"/>
        <v>0.83203972961883321</v>
      </c>
      <c r="R339">
        <f t="shared" si="156"/>
        <v>16.122829886328439</v>
      </c>
      <c r="S339">
        <f t="shared" si="157"/>
        <v>0.5627394327514611</v>
      </c>
      <c r="T339">
        <f t="shared" si="158"/>
        <v>0</v>
      </c>
      <c r="U339">
        <f t="shared" si="159"/>
        <v>1.0019206667370597</v>
      </c>
      <c r="V339">
        <f t="shared" si="160"/>
        <v>0</v>
      </c>
      <c r="W339">
        <f t="shared" si="161"/>
        <v>4992.7058829294228</v>
      </c>
      <c r="X339">
        <f t="shared" si="162"/>
        <v>0</v>
      </c>
      <c r="Y339">
        <f t="shared" si="163"/>
        <v>0.7599999999999999</v>
      </c>
      <c r="Z339" t="e">
        <f t="shared" si="164"/>
        <v>#VALUE!</v>
      </c>
      <c r="AA339" t="e">
        <f t="shared" si="165"/>
        <v>#VALUE!</v>
      </c>
      <c r="AB339">
        <f t="shared" si="166"/>
        <v>0</v>
      </c>
      <c r="AC339" t="e">
        <f t="shared" si="167"/>
        <v>#VALUE!</v>
      </c>
      <c r="AD339">
        <f t="shared" si="168"/>
        <v>0</v>
      </c>
      <c r="AE339" t="e">
        <f t="shared" si="169"/>
        <v>#VALUE!</v>
      </c>
      <c r="AF339">
        <f t="shared" si="170"/>
        <v>0</v>
      </c>
      <c r="AG339" t="e">
        <f t="shared" si="171"/>
        <v>#VALUE!</v>
      </c>
    </row>
  </sheetData>
  <hyperlinks>
    <hyperlink ref="S37" r:id="rId1" xr:uid="{00000000-0004-0000-0200-000000000000}"/>
    <hyperlink ref="S39" r:id="rId2" xr:uid="{D421D7B9-39AD-4389-B12C-5BBCDB3B489F}"/>
    <hyperlink ref="S41" r:id="rId3" xr:uid="{63D5313D-68C2-4E2A-BE88-B6E5FFD2B5E0}"/>
  </hyperlinks>
  <pageMargins left="0.7" right="0.7" top="0.75" bottom="0.75" header="0.3" footer="0.3"/>
  <pageSetup orientation="portrait" r:id="rId4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2:BJ111"/>
  <sheetViews>
    <sheetView tabSelected="1" zoomScale="145" zoomScaleNormal="145" workbookViewId="0">
      <selection activeCell="F11" sqref="F11"/>
    </sheetView>
  </sheetViews>
  <sheetFormatPr defaultRowHeight="14.35" x14ac:dyDescent="0.5"/>
  <cols>
    <col min="3" max="3" width="11" bestFit="1" customWidth="1"/>
    <col min="4" max="4" width="10.5859375" customWidth="1"/>
    <col min="5" max="6" width="10.29296875" customWidth="1"/>
    <col min="8" max="8" width="9.41015625" customWidth="1"/>
    <col min="9" max="9" width="12.29296875" customWidth="1"/>
    <col min="11" max="11" width="6.29296875" customWidth="1"/>
    <col min="12" max="12" width="10.29296875" customWidth="1"/>
    <col min="13" max="13" width="11.5859375" customWidth="1"/>
    <col min="14" max="14" width="11.703125" customWidth="1"/>
    <col min="15" max="15" width="10" customWidth="1"/>
    <col min="16" max="16" width="10.1171875" customWidth="1"/>
    <col min="17" max="17" width="7.29296875" customWidth="1"/>
    <col min="18" max="18" width="12.703125" customWidth="1"/>
    <col min="19" max="19" width="7.87890625" customWidth="1"/>
    <col min="20" max="20" width="9.1171875" customWidth="1"/>
    <col min="21" max="22" width="6.703125" customWidth="1"/>
    <col min="23" max="23" width="10.1171875" customWidth="1"/>
    <col min="24" max="24" width="11.703125" customWidth="1"/>
    <col min="25" max="25" width="8.87890625" customWidth="1"/>
    <col min="26" max="26" width="10" customWidth="1"/>
    <col min="27" max="28" width="7.703125" customWidth="1"/>
    <col min="29" max="29" width="17.1171875" customWidth="1"/>
    <col min="30" max="30" width="12.5859375" bestFit="1" customWidth="1"/>
    <col min="31" max="31" width="10" customWidth="1"/>
    <col min="32" max="32" width="6.29296875" customWidth="1"/>
    <col min="33" max="33" width="10.29296875" customWidth="1"/>
    <col min="34" max="34" width="12.1171875" customWidth="1"/>
    <col min="35" max="35" width="10.41015625" customWidth="1"/>
    <col min="36" max="36" width="8.29296875" customWidth="1"/>
    <col min="37" max="38" width="14.703125" customWidth="1"/>
    <col min="39" max="39" width="16.703125" customWidth="1"/>
    <col min="40" max="40" width="16.87890625" customWidth="1"/>
    <col min="41" max="41" width="17.29296875" customWidth="1"/>
    <col min="42" max="42" width="14.87890625" customWidth="1"/>
    <col min="43" max="43" width="9.29296875" customWidth="1"/>
    <col min="44" max="44" width="13.1171875" customWidth="1"/>
    <col min="45" max="45" width="13" customWidth="1"/>
    <col min="46" max="47" width="15.41015625" customWidth="1"/>
    <col min="48" max="48" width="11.41015625" customWidth="1"/>
    <col min="49" max="49" width="12" customWidth="1"/>
    <col min="50" max="50" width="9.703125" customWidth="1"/>
    <col min="51" max="51" width="9.29296875" customWidth="1"/>
    <col min="52" max="52" width="10.703125" customWidth="1"/>
    <col min="53" max="53" width="13.5859375" customWidth="1"/>
    <col min="54" max="54" width="14.29296875" customWidth="1"/>
    <col min="55" max="55" width="13.703125" customWidth="1"/>
    <col min="56" max="56" width="17.5859375" customWidth="1"/>
    <col min="57" max="57" width="11.5859375" customWidth="1"/>
    <col min="58" max="58" width="13.703125" customWidth="1"/>
    <col min="59" max="59" width="12.29296875" customWidth="1"/>
    <col min="60" max="60" width="12.5859375" customWidth="1"/>
    <col min="61" max="61" width="13.1171875" customWidth="1"/>
    <col min="62" max="62" width="10.703125" customWidth="1"/>
  </cols>
  <sheetData>
    <row r="2" spans="2:62" x14ac:dyDescent="0.5">
      <c r="B2" s="5" t="s">
        <v>26</v>
      </c>
      <c r="D2" t="s">
        <v>348</v>
      </c>
      <c r="L2" s="5" t="s">
        <v>30</v>
      </c>
      <c r="N2" t="s">
        <v>349</v>
      </c>
    </row>
    <row r="3" spans="2:62" x14ac:dyDescent="0.5">
      <c r="D3" t="s">
        <v>350</v>
      </c>
      <c r="L3" s="5"/>
      <c r="N3" s="6"/>
    </row>
    <row r="4" spans="2:62" x14ac:dyDescent="0.5">
      <c r="L4" t="s">
        <v>351</v>
      </c>
      <c r="M4" s="40" t="s">
        <v>352</v>
      </c>
      <c r="N4" t="s">
        <v>353</v>
      </c>
      <c r="O4" t="s">
        <v>354</v>
      </c>
      <c r="P4" t="s">
        <v>315</v>
      </c>
      <c r="Q4" t="s">
        <v>315</v>
      </c>
      <c r="R4" s="40" t="s">
        <v>355</v>
      </c>
      <c r="S4" s="40" t="s">
        <v>356</v>
      </c>
      <c r="T4" t="s">
        <v>357</v>
      </c>
      <c r="U4" s="40" t="s">
        <v>318</v>
      </c>
      <c r="V4" s="40" t="s">
        <v>318</v>
      </c>
      <c r="W4" s="40" t="s">
        <v>358</v>
      </c>
      <c r="X4" t="s">
        <v>359</v>
      </c>
      <c r="AA4" s="40" t="s">
        <v>360</v>
      </c>
      <c r="AB4" s="40" t="s">
        <v>361</v>
      </c>
      <c r="AC4" s="40" t="s">
        <v>362</v>
      </c>
      <c r="AD4" s="40" t="s">
        <v>363</v>
      </c>
      <c r="AE4" t="s">
        <v>364</v>
      </c>
      <c r="AF4" t="s">
        <v>365</v>
      </c>
      <c r="AG4" t="s">
        <v>366</v>
      </c>
      <c r="AH4" t="s">
        <v>367</v>
      </c>
      <c r="AI4" t="s">
        <v>368</v>
      </c>
      <c r="AJ4" t="s">
        <v>369</v>
      </c>
      <c r="AK4" s="40" t="s">
        <v>370</v>
      </c>
      <c r="AL4" s="40" t="s">
        <v>370</v>
      </c>
      <c r="AM4" s="40" t="s">
        <v>371</v>
      </c>
      <c r="AN4" s="40" t="s">
        <v>371</v>
      </c>
      <c r="AO4" t="s">
        <v>372</v>
      </c>
      <c r="AP4" s="40" t="s">
        <v>373</v>
      </c>
      <c r="AQ4" t="s">
        <v>374</v>
      </c>
      <c r="AR4" t="s">
        <v>375</v>
      </c>
      <c r="AS4" t="s">
        <v>376</v>
      </c>
      <c r="AT4" t="s">
        <v>377</v>
      </c>
      <c r="AU4" t="s">
        <v>378</v>
      </c>
      <c r="AV4" t="s">
        <v>379</v>
      </c>
      <c r="AW4" t="s">
        <v>380</v>
      </c>
      <c r="AX4" t="s">
        <v>381</v>
      </c>
      <c r="AY4" s="40" t="s">
        <v>382</v>
      </c>
      <c r="AZ4" t="s">
        <v>383</v>
      </c>
      <c r="BA4" s="40" t="s">
        <v>384</v>
      </c>
      <c r="BB4" s="40" t="s">
        <v>385</v>
      </c>
      <c r="BC4" s="40" t="s">
        <v>386</v>
      </c>
      <c r="BD4" s="40" t="s">
        <v>387</v>
      </c>
      <c r="BE4" s="40" t="s">
        <v>388</v>
      </c>
      <c r="BF4" t="s">
        <v>389</v>
      </c>
      <c r="BG4" t="s">
        <v>390</v>
      </c>
      <c r="BH4" t="s">
        <v>391</v>
      </c>
      <c r="BI4" t="s">
        <v>392</v>
      </c>
      <c r="BJ4" s="40" t="s">
        <v>393</v>
      </c>
    </row>
    <row r="5" spans="2:62" x14ac:dyDescent="0.5">
      <c r="E5" t="s">
        <v>394</v>
      </c>
      <c r="H5" s="3">
        <v>3</v>
      </c>
      <c r="K5" t="s">
        <v>395</v>
      </c>
      <c r="L5" t="s">
        <v>396</v>
      </c>
      <c r="M5" s="40" t="s">
        <v>397</v>
      </c>
      <c r="N5" t="s">
        <v>398</v>
      </c>
      <c r="O5" t="s">
        <v>399</v>
      </c>
      <c r="P5" t="s">
        <v>400</v>
      </c>
      <c r="Q5" t="s">
        <v>401</v>
      </c>
      <c r="R5" s="40" t="s">
        <v>402</v>
      </c>
      <c r="S5" s="40" t="s">
        <v>403</v>
      </c>
      <c r="T5" t="s">
        <v>404</v>
      </c>
      <c r="U5" s="40" t="s">
        <v>405</v>
      </c>
      <c r="V5" s="40" t="s">
        <v>406</v>
      </c>
      <c r="W5" s="40" t="s">
        <v>407</v>
      </c>
      <c r="X5" t="s">
        <v>408</v>
      </c>
      <c r="Y5" s="40" t="s">
        <v>409</v>
      </c>
      <c r="Z5" t="s">
        <v>252</v>
      </c>
      <c r="AA5" s="40" t="s">
        <v>410</v>
      </c>
      <c r="AB5" s="40" t="s">
        <v>410</v>
      </c>
      <c r="AC5" s="40" t="s">
        <v>411</v>
      </c>
      <c r="AD5" s="40" t="s">
        <v>412</v>
      </c>
      <c r="AE5" t="s">
        <v>413</v>
      </c>
      <c r="AF5" t="s">
        <v>414</v>
      </c>
      <c r="AG5" t="s">
        <v>415</v>
      </c>
      <c r="AH5" t="s">
        <v>416</v>
      </c>
      <c r="AI5" t="s">
        <v>415</v>
      </c>
      <c r="AJ5" t="s">
        <v>417</v>
      </c>
      <c r="AK5" s="40" t="s">
        <v>418</v>
      </c>
      <c r="AL5" s="40" t="s">
        <v>419</v>
      </c>
      <c r="AM5" s="40" t="s">
        <v>420</v>
      </c>
      <c r="AN5" s="40" t="s">
        <v>419</v>
      </c>
      <c r="AO5" t="s">
        <v>421</v>
      </c>
      <c r="AP5" s="40" t="s">
        <v>422</v>
      </c>
      <c r="AQ5" t="s">
        <v>414</v>
      </c>
      <c r="AR5" t="s">
        <v>419</v>
      </c>
      <c r="AS5" t="s">
        <v>402</v>
      </c>
      <c r="AT5" t="s">
        <v>423</v>
      </c>
      <c r="AU5" t="s">
        <v>423</v>
      </c>
      <c r="AV5" t="s">
        <v>424</v>
      </c>
      <c r="AW5" t="s">
        <v>425</v>
      </c>
      <c r="AX5" t="s">
        <v>426</v>
      </c>
      <c r="AY5" s="40" t="s">
        <v>427</v>
      </c>
      <c r="AZ5" t="s">
        <v>428</v>
      </c>
      <c r="BA5" s="40" t="s">
        <v>429</v>
      </c>
      <c r="BB5" s="40" t="s">
        <v>430</v>
      </c>
      <c r="BC5" s="40" t="s">
        <v>431</v>
      </c>
      <c r="BD5" s="40" t="s">
        <v>432</v>
      </c>
      <c r="BE5" s="40" t="s">
        <v>433</v>
      </c>
      <c r="BF5" t="s">
        <v>434</v>
      </c>
      <c r="BG5" t="s">
        <v>435</v>
      </c>
      <c r="BH5" t="s">
        <v>436</v>
      </c>
      <c r="BI5" t="s">
        <v>437</v>
      </c>
      <c r="BJ5" s="40" t="s">
        <v>438</v>
      </c>
    </row>
    <row r="6" spans="2:62" x14ac:dyDescent="0.5">
      <c r="K6" t="s">
        <v>288</v>
      </c>
      <c r="L6" s="8">
        <v>0.68</v>
      </c>
      <c r="M6" s="9">
        <f>L6/318</f>
        <v>2.1383647798742141E-3</v>
      </c>
      <c r="N6" s="10">
        <v>0.87</v>
      </c>
      <c r="O6" s="10">
        <v>0</v>
      </c>
      <c r="P6" s="9">
        <f>IF(OR(N6&gt;0,O6&gt;0),IF(N6+O6&gt;1,"ERROR",IF(L6&gt;0.01,IF(1/(O6+(1-(O6+N6))/3.5+N6/7.8)&gt;3.5,(0.0592*(6.349*(O6+(1-(O6+N6))/3.5+N6/7.8)-0.814)+0.0975)*LOG10(L6)^2+(0.2337*(6.349*(O6+(1-(O6+N6))/3.5+N6/7.8)-0.814)+0.4938)*LOG10(L6)+0.3102*(6.349*(O6+(1-(O6+N6))/3.5+N6/7.8)-0.814)+0.7932,(0.0912*(1.4*(O6+(1-(O6+N6))/3.5+N6/7.8)-0.4)+0.1603)*LOG10(L6)^2+(0.333*(1.4*(O6+(1-(O6+N6))/3.5+N6/7.8)-0.4)+0.7387)*LOG10(L6)+0.4639*(1.4*(O6+(1-(O6+N6))/3.5+N6/7.8)-0.4)+1.1193),((0.75*L6*5.972*10^27)/(PI()/(O6+(1-(N6+O6))/3.5+N6/7.8)))^(1/3)/637100000)),IF(L6&lt;2.04,1.008*L6^0.279,IF(L6&lt;132,0.808*L6^0.589,17.745*L6^-0.044)))</f>
        <v>0.74867536185382144</v>
      </c>
      <c r="Q6" s="10"/>
      <c r="R6" s="9">
        <f>IF(Q6&gt;0,Q6,P6)^2</f>
        <v>0.56051479744695043</v>
      </c>
      <c r="S6" s="9">
        <f>(L6*5.972*10^24)/((4/3)*PI()*((IF(Q6&gt;0,Q6,P6)*6371000)^3))/1000</f>
        <v>8.9338090090210347</v>
      </c>
      <c r="T6" s="11">
        <v>0.3</v>
      </c>
      <c r="U6" s="9">
        <f>365.24*V6</f>
        <v>48.050469196701656</v>
      </c>
      <c r="V6" s="9">
        <f>SQRT((ABS(T6)^3)/($F$8+$H$8+L6/333000))</f>
        <v>0.13155861679088177</v>
      </c>
      <c r="W6" s="9"/>
      <c r="X6" s="11">
        <v>0</v>
      </c>
      <c r="Y6" s="9" t="e">
        <f>U6/(ABS(X6)/24)</f>
        <v>#DIV/0!</v>
      </c>
      <c r="Z6" s="11">
        <v>0.43</v>
      </c>
      <c r="AA6" s="9">
        <f>ABS(T6)*(1-Z6)</f>
        <v>0.17100000000000001</v>
      </c>
      <c r="AB6" s="9">
        <f>ABS(T6)*(Z6+1)</f>
        <v>0.42899999999999999</v>
      </c>
      <c r="AC6" s="9"/>
      <c r="AD6" s="9">
        <f t="shared" ref="AD6:AD17" si="0">ABS(T6)*(L6/(($F$8+$H$8)*3*333000))^(1/3)*1.496*10^8</f>
        <v>340402.27737302502</v>
      </c>
      <c r="AE6" s="9">
        <f>ROUND(2.44*1737*(L6/0.012)^(1/3),0)</f>
        <v>16279</v>
      </c>
      <c r="AF6" s="11"/>
      <c r="AG6" s="9">
        <f t="shared" ref="AG6:AG37" si="1">ROUND((IF($H$18&gt;0,$H$18,$G$18)*(3.846*10^26)*(1-AF6)/(IF(AND(X6=0,NOT(ISBLANK(X6))),8,16)*PI()*(5.6703/10^8)*(ABS(T6)*(1+(Z6^2)/8+(21/512)*Z6^4)*149.6*10^9)^2))^0.25,0)</f>
        <v>870</v>
      </c>
      <c r="AH6" s="11"/>
      <c r="AI6" s="9" t="e">
        <f>4.809-222*LN(AH6)-68.44*LN(AH6)^2-6.737*LN(AH6)^3-0.206*LN(AH6)^4+1414*LN(AH6)*AP6+446.4*LN(AH6)^2*AP6+44.41*LN(AH6)^3*AP6+1.364*LN(AH6)^4*AP6-2964*LN(AH6)*AP6^2-978.4*LN(AH6)^2*AP6^2-98.86*LN(AH6)^3*AP6^2-3.059*LN(AH6)^4*AP6^2+2655*LN(AH6)*AP6^3+907.5*LN(AH6)^2*AP6^3+92.87*LN(AH6)^3*AP6^3+2.892*LN(AH6)^4*AP6^3-868.4*LN(AH6)*AP6^4-304.6*LN(AH6)^2*AP6^4-31.48*LN(AH6)^3*AP6^4-0.985*LN(AH6)^4*AP6^4+1045*AP6-1496*AP6^2+1064*AP6^3-281.1*AP6^4</f>
        <v>#NUM!</v>
      </c>
      <c r="AJ6" s="12" t="str">
        <f t="shared" ref="AJ6:AJ37" si="2">IF(ABS(T6)&gt;0,IF(ABS(T6)&lt;(2.44*(P6*(4.26/10^5))*((($F$8+$H$8)*333000)/L6)^(1/3)),"Roche",IF(ABS(T6)&lt;$F$24,"Melting",IF(ABS(T6)&lt;$F$25,"Hot",IF(ABS(T6)&lt;$F$26,"Low-hum",IF(ABS(T6)&lt;$F$27,"Slow-rot",IF(ABS(T6)&lt;$F$28,"Opt in",IF(ABS(T6)&lt;$F$29,"Ideal",IF(ABS(T6)&lt;$F$30,"Opt out",IF(ABS(T6)&lt;$F$31,"Dry/H2",IF(ABS(T6)&lt;$F$32,"High-H2","Frozen")))))))))),"N/A")</f>
        <v>Hot</v>
      </c>
      <c r="AK6" s="9">
        <f t="shared" ref="AK6:AK37" si="3">360*ASIN(0.004650467*IF($F$12&gt;0,$F$12,$E$12)/ABS(T6))/PI()</f>
        <v>3.3222352998957505</v>
      </c>
      <c r="AL6" s="9">
        <f t="shared" ref="AL6:AL37" si="4">ROUND(IF($F$11&gt;0,$F$17,$E$17)-5+(5*LOG10(T6/206266)),1)</f>
        <v>-31.1</v>
      </c>
      <c r="AM6" s="9">
        <f t="shared" ref="AM6:AM37" si="5">360*ASIN(0.004650467*IF($H$12&gt;0,$H$12,$G$12)/ABS(T6))/PI()</f>
        <v>0.32571647279523663</v>
      </c>
      <c r="AN6" s="9">
        <f t="shared" ref="AN6:AN37" si="6">ROUND(IF($H$11&gt;0,$H$17,$G$17)-5+(5*LOG10(ABS(T6)/206266)),1)</f>
        <v>-23</v>
      </c>
      <c r="AO6" s="9">
        <f>10^((-14.18-AL6)/2.5)+IF(ISERROR(AN6),0,10^((-14.18-AN6)/2.5))</f>
        <v>5864754.5182268946</v>
      </c>
      <c r="AP6" s="9">
        <f t="shared" ref="AP6:AP37" si="7">IF($H$18&gt;0,$H$18,$G$18)/(SQRT(1-Z6^2)*ABS(T6)^2)</f>
        <v>55.291377576769577</v>
      </c>
      <c r="AQ6" s="10"/>
      <c r="AR6" s="9" t="e">
        <f t="shared" ref="AR6:AR37" si="8">$H$19-31.572+5*LOG10(23481/(IF(Q6&gt;0,Q6,P6)*SQRT(IF(AQ6&gt;0,AQ6,AF6))))</f>
        <v>#DIV/0!</v>
      </c>
      <c r="AS6" s="11">
        <v>2</v>
      </c>
      <c r="AT6" s="9">
        <f t="shared" ref="AT6:AT37" si="9">(L6*5.97*10^24)*(1-(O6+N6))*AS6*((2.92/10^5)*(4.64/10^7)*EXP(-0.495*$H$5)+(2.64/10^5)*(1.55/10^7)*EXP(-0.0499*$H$5)+(5.69/10^4)*(1.64/10^8)*EXP(-0.99*$H$5)+(9.46/10^5)*(6.24/10^8)*EXP(-0.154*$H$5))/(4*PI()*(IF(Q6&gt;0,Q6,P6)*6371000)^2)</f>
        <v>3.9833981262512766E-2</v>
      </c>
      <c r="AU6" s="9">
        <f t="shared" ref="AU6:AU37" si="10">(5.97*10^24)*L6*(1.2/10^11)*EXP(-0.3391*$H$5)/(4*PI()*(IF(Q6&gt;0,Q6,P6)*6371000)^2)</f>
        <v>6.1609056356183606E-2</v>
      </c>
      <c r="AV6" s="9">
        <f t="shared" ref="AV6:AV37" si="11">(63/16*PI())*(6.67408*10^-11)^1.5*(($F$8+$H$8)*1.98847*10^30)^2.5*(IF(Q6&gt;0,Q6,P6)*6371000)^3*Z6^2/(500*(ABS(T6)*1.496*10^11)^7.5)</f>
        <v>5.9039223813492858E-2</v>
      </c>
      <c r="AW6" s="9">
        <f>AT6+AU6+AV6</f>
        <v>0.16048226143218924</v>
      </c>
      <c r="AX6" s="12" t="str">
        <f>IF(AW6&gt;2,"Io",IF(AW6&gt;0.19,"Opt high",IF(AW6&gt;0.067,"Ideal",IF(AW6&gt;0.04,"Opt low", "Stagnant"))))</f>
        <v>Ideal</v>
      </c>
      <c r="AY6" s="9">
        <f t="shared" ref="AY6:AY37" si="12">L6/IF(Q6&gt;0,Q6,P6)^2</f>
        <v>1.2131704695349426</v>
      </c>
      <c r="AZ6" s="9">
        <f>((P6^4/(T6*23481)^3)*($F$8+$H$8)*333000/L6)*1000</f>
        <v>6.8662648937567136E-4</v>
      </c>
      <c r="BA6" s="9">
        <f>SQRT((6.67408/10^11)*L6*(5.97*10^24)/(6371000*IF(Q6&gt;0,Q6,P6)))/1000</f>
        <v>7.5367958706198124</v>
      </c>
      <c r="BB6" s="9">
        <f>BA6*SQRT(2)</f>
        <v>10.658638937068078</v>
      </c>
      <c r="BC6" s="9">
        <f>24*(IF(X6=0,U6,U6/(U6/(ABS(X6)/24)+(IF(X6&gt;0,1,-1)))))</f>
        <v>1153.2112607208396</v>
      </c>
      <c r="BD6" s="9">
        <f>((((6.67408/10^11)*L6*5.972*10^24*(BC6*3600)^2)/(4*PI()^2))^(1/3))/1000-IF(Q6&gt;0,Q6,P6)*6371</f>
        <v>486169.38998463366</v>
      </c>
      <c r="BE6" s="36">
        <f t="shared" ref="BE6:BE37" si="13">SQRT(((6.67408/10^11)*($F$8+$H$8+L6/333000)*1.988*10^30)/(ABS(T6)*1.496*10^11))/1000</f>
        <v>67.910988711551681</v>
      </c>
      <c r="BF6" s="9" t="e">
        <f>ROUND(108*8.31446*AI6/(1000*BB6^2),1)</f>
        <v>#NUM!</v>
      </c>
      <c r="BG6" s="1"/>
      <c r="BH6" s="11"/>
      <c r="BI6" s="9" t="e">
        <f>-214600*LN(0.000001/BG6)/(AY6*BH6)</f>
        <v>#DIV/0!</v>
      </c>
      <c r="BJ6" s="36">
        <f>IF(OR(Q6&gt;0,P6&gt;0),SQRT(0.0018*(2*6371*IF(Q6&gt;0,Q6,P6)+0.0018)),0)</f>
        <v>4.1438293726135136</v>
      </c>
    </row>
    <row r="7" spans="2:62" x14ac:dyDescent="0.5">
      <c r="E7" t="s">
        <v>322</v>
      </c>
      <c r="G7" t="s">
        <v>323</v>
      </c>
      <c r="K7" t="s">
        <v>289</v>
      </c>
      <c r="L7" s="13">
        <v>0.13</v>
      </c>
      <c r="M7" s="14">
        <f>L7/318</f>
        <v>4.0880503144654089E-4</v>
      </c>
      <c r="N7" s="15"/>
      <c r="O7" s="15"/>
      <c r="P7" s="14">
        <f>IF(OR(N7&gt;0,O7&gt;0),IF(N7+O7&gt;1,"ERROR",IF(L7&gt;0.01,IF(1/(O7+(1-(O7+N7))/3.5+N7/7.8)&gt;3.5,(0.0592*(6.349*(O7+(1-(O7+N7))/3.5+N7/7.8)-0.814)+0.0975)*LOG10(L7)^2+(0.2337*(6.349*(O7+(1-(O7+N7))/3.5+N7/7.8)-0.814)+0.4938)*LOG10(L7)+0.3102*(6.349*(O7+(1-(O7+N7))/3.5+N7/7.8)-0.814)+0.7932,(0.0912*(1.4*(O7+(1-(O7+N7))/3.5+N7/7.8)-0.4)+0.1603)*LOG10(L7)^2+(0.333*(1.4*(O7+(1-(O7+N7))/3.5+N7/7.8)-0.4)+0.7387)*LOG10(L7)+0.4639*(1.4*(O7+(1-(O7+N7))/3.5+N7/7.8)-0.4)+1.1193),((0.75*L7*5.972*10^27)/(PI()/(O7+(1-(N7+O7))/3.5+N7/7.8)))^(1/3)/637100000)),IF(L7&lt;2.04,1.008*L7^0.279,IF(L7&lt;132,0.808*L7^0.589,17.745*L7^-0.044)))</f>
        <v>0.5704935352277708</v>
      </c>
      <c r="Q7" s="15"/>
      <c r="R7" s="14">
        <f>IF(Q7&gt;0,Q7,P7)^2</f>
        <v>0.32546287373667976</v>
      </c>
      <c r="S7" s="14">
        <f>(L7*5.97*10^24)/((4/3)*PI()*((IF(Q7&gt;0,Q7,P7)*6371000)^3))/1000</f>
        <v>3.8588160540722098</v>
      </c>
      <c r="T7" s="16">
        <v>0.62</v>
      </c>
      <c r="U7" s="14">
        <f t="shared" ref="U7:U70" si="14">365.24*V7</f>
        <v>142.7590058165186</v>
      </c>
      <c r="V7" s="14">
        <f t="shared" ref="V7:V37" si="15">SQRT((ABS(T7)^3)/($F$8+$H$8+L7/333000))</f>
        <v>0.39086355770594294</v>
      </c>
      <c r="W7" s="14">
        <f t="shared" ref="W7:W70" si="16">V7/V6</f>
        <v>2.9710220982882318</v>
      </c>
      <c r="X7" s="16">
        <v>643</v>
      </c>
      <c r="Y7" s="14">
        <f>U7/(ABS(X7)/24)</f>
        <v>5.3284854426072261</v>
      </c>
      <c r="Z7" s="16">
        <v>0.21</v>
      </c>
      <c r="AA7" s="14">
        <f>ABS(T7)*(1-Z7)</f>
        <v>0.48980000000000001</v>
      </c>
      <c r="AB7" s="14">
        <f>ABS(T7)*(Z7+1)</f>
        <v>0.75019999999999998</v>
      </c>
      <c r="AC7" s="14">
        <f t="shared" ref="AC7:AC38" si="17">IF(AA7&gt;0,(AA7-AB6)/(0.5*(AA7+AB6)*((L7+L6)/(($F$8+$H$8)*10^6))^(1/3)),"N/A")</f>
        <v>16.466164441625939</v>
      </c>
      <c r="AD7" s="14">
        <f t="shared" si="0"/>
        <v>405266.81031755765</v>
      </c>
      <c r="AE7" s="14">
        <f>ROUND(2.44*1737*(L7/0.012)^(1/3),0)</f>
        <v>9378</v>
      </c>
      <c r="AF7" s="16"/>
      <c r="AG7" s="14">
        <f t="shared" si="1"/>
        <v>514</v>
      </c>
      <c r="AH7" s="16"/>
      <c r="AI7" s="14" t="e">
        <f>4.809-222*LN(AH7)-68.44*LN(AH7)^2-6.737*LN(AH7)^3-0.206*LN(AH7)^4+1414*LN(AH7)*AP7+446.4*LN(AH7)^2*AP7+44.41*LN(AH7)^3*AP7+1.364*LN(AH7)^4*AP7-2964*LN(AH7)*AP7^2-978.4*LN(AH7)^2*AP7^2-98.86*LN(AH7)^3*AP7^2-3.059*LN(AH7)^4*AP7^2+2655*LN(AH7)*AP7^3+907.5*LN(AH7)^2*AP7^3+92.87*LN(AH7)^3*AP7^3+2.892*LN(AH7)^4*AP7^3-868.4*LN(AH7)*AP7^4-304.6*LN(AH7)^2*AP7^4-31.48*LN(AH7)^3*AP7^4-0.985*LN(AH7)^4*AP7^4+1045*AP7-1496*AP7^2+1064*AP7^3-281.1*AP7^4</f>
        <v>#NUM!</v>
      </c>
      <c r="AJ7" s="12" t="str">
        <f t="shared" si="2"/>
        <v>Hot</v>
      </c>
      <c r="AK7" s="14">
        <f t="shared" si="3"/>
        <v>1.6073607295824459</v>
      </c>
      <c r="AL7" s="14">
        <f t="shared" si="4"/>
        <v>-29.5</v>
      </c>
      <c r="AM7" s="14">
        <f t="shared" si="5"/>
        <v>0.15760458236593838</v>
      </c>
      <c r="AN7" s="14">
        <f t="shared" si="6"/>
        <v>-21.4</v>
      </c>
      <c r="AO7" s="14">
        <f t="shared" ref="AO7:AO70" si="18">10^((-14.18-AL7)/2.5)+IF(ISERROR(AN7),0,10^((-14.18-AN7)/2.5))</f>
        <v>1343537.6417229625</v>
      </c>
      <c r="AP7" s="14">
        <f t="shared" si="7"/>
        <v>11.954068955230566</v>
      </c>
      <c r="AQ7" s="15"/>
      <c r="AR7" s="14" t="e">
        <f t="shared" si="8"/>
        <v>#DIV/0!</v>
      </c>
      <c r="AS7" s="16"/>
      <c r="AT7" s="14">
        <f t="shared" si="9"/>
        <v>0</v>
      </c>
      <c r="AU7" s="14">
        <f t="shared" si="10"/>
        <v>2.0284514804245618E-2</v>
      </c>
      <c r="AV7" s="14">
        <f t="shared" si="11"/>
        <v>2.6914456567676756E-5</v>
      </c>
      <c r="AW7" s="14">
        <f>AT7+AU7+AV7</f>
        <v>2.0311429260813293E-2</v>
      </c>
      <c r="AX7" s="12" t="str">
        <f t="shared" ref="AX7:AX35" si="19">IF(AW7&gt;2,"Io",IF(AW7&gt;0.19,"Opt high",IF(AW7&gt;0.067,"Ideal",IF(AW7&gt;0.04,"Opt low", "Stagnant"))))</f>
        <v>Stagnant</v>
      </c>
      <c r="AY7" s="14">
        <f t="shared" si="12"/>
        <v>0.39943111946211812</v>
      </c>
      <c r="AZ7" s="14">
        <f>((P7^4/(T7*23481)^3)*($F$8+$H$8)*333000/L7)*1000</f>
        <v>1.3718402944691295E-4</v>
      </c>
      <c r="BA7" s="14">
        <f t="shared" ref="BA7:BA37" si="20">SQRT((6.67408/10^11)*L7*(5.97*10^24)/(6371000*IF(Q7&gt;0,Q7,P7)))/1000</f>
        <v>3.7750732204538999</v>
      </c>
      <c r="BB7" s="14">
        <f>BA7*SQRT(2)</f>
        <v>5.3387597473173827</v>
      </c>
      <c r="BC7" s="14">
        <f>24*(IF(X7=0,U7,U7/(U7/(ABS(X7)/24)+(IF(X7&gt;0,1,-1)))))</f>
        <v>541.39591070701817</v>
      </c>
      <c r="BD7" s="14">
        <f>((((6.67408/10^11)*L7*5.972*10^24*(BC7*3600)^2)/(4*PI()^2))^(1/3))/1000-IF(Q7&gt;0,Q7,P7)*6371</f>
        <v>167200.28216546332</v>
      </c>
      <c r="BE7" s="37">
        <f t="shared" si="13"/>
        <v>47.239425365231405</v>
      </c>
      <c r="BF7" s="14" t="e">
        <f t="shared" ref="BF7:BF37" si="21">ROUND(108*8.31446*AI7/(1000*BB7^2),1)</f>
        <v>#NUM!</v>
      </c>
      <c r="BG7" s="21"/>
      <c r="BH7" s="16"/>
      <c r="BI7" s="14" t="e">
        <f>-214600*LN(0.000001/BG7)/(AY7*BH7)</f>
        <v>#DIV/0!</v>
      </c>
      <c r="BJ7" s="37">
        <f>IF(OR(Q7&gt;0,P7&gt;0),SQRT(0.0018*(2*6371*IF(Q7&gt;0,Q7,P7)+0.0018)),0)</f>
        <v>3.6172662006783605</v>
      </c>
    </row>
    <row r="8" spans="2:62" x14ac:dyDescent="0.5">
      <c r="B8" t="s">
        <v>439</v>
      </c>
      <c r="F8" s="1">
        <v>1.41</v>
      </c>
      <c r="H8" s="3">
        <v>0.15</v>
      </c>
      <c r="K8" t="s">
        <v>290</v>
      </c>
      <c r="L8" s="8">
        <v>1.9</v>
      </c>
      <c r="M8" s="9">
        <f t="shared" ref="M8:M23" si="22">L8/318</f>
        <v>5.974842767295597E-3</v>
      </c>
      <c r="N8" s="10"/>
      <c r="O8" s="10"/>
      <c r="P8" s="9">
        <f t="shared" ref="P8:P71" si="23">IF(OR(N8&gt;0,O8&gt;0),IF(N8+O8&gt;1,"ERROR",IF(L8&gt;0.01,IF(1/(O8+(1-(O8+N8))/3.5+N8/7.8)&gt;3.5,(0.0592*(6.349*(O8+(1-(O8+N8))/3.5+N8/7.8)-0.814)+0.0975)*LOG10(L8)^2+(0.2337*(6.349*(O8+(1-(O8+N8))/3.5+N8/7.8)-0.814)+0.4938)*LOG10(L8)+0.3102*(6.349*(O8+(1-(O8+N8))/3.5+N8/7.8)-0.814)+0.7932,(0.0912*(1.4*(O8+(1-(O8+N8))/3.5+N8/7.8)-0.4)+0.1603)*LOG10(L8)^2+(0.333*(1.4*(O8+(1-(O8+N8))/3.5+N8/7.8)-0.4)+0.7387)*LOG10(L8)+0.4639*(1.4*(O8+(1-(O8+N8))/3.5+N8/7.8)-0.4)+1.1193),((0.75*L8*5.972*10^27)/(PI()/(O8+(1-(N8+O8))/3.5+N8/7.8)))^(1/3)/637100000)),IF(L8&lt;2.04,1.008*L8^0.279,IF(L8&lt;132,0.808*L8^0.589,17.745*L8^-0.044)))</f>
        <v>1.2056820264628205</v>
      </c>
      <c r="Q8" s="10"/>
      <c r="R8" s="9">
        <f t="shared" ref="R8:R19" si="24">IF(Q8&gt;0,Q8,P8)^2</f>
        <v>1.4536691489354934</v>
      </c>
      <c r="S8" s="9">
        <f t="shared" ref="S8:S19" si="25">(L8*5.97*10^24)/((4/3)*PI()*((IF(Q8&gt;0,Q8,P8)*6371000)^3))/1000</f>
        <v>5.9747281159824039</v>
      </c>
      <c r="T8" s="11">
        <v>1.1299999999999999</v>
      </c>
      <c r="U8" s="9">
        <f t="shared" si="14"/>
        <v>351.2634042393384</v>
      </c>
      <c r="V8" s="9">
        <f t="shared" si="15"/>
        <v>0.961733118605132</v>
      </c>
      <c r="W8" s="9">
        <f t="shared" si="16"/>
        <v>2.4605341164311598</v>
      </c>
      <c r="X8" s="11">
        <v>21</v>
      </c>
      <c r="Y8" s="9">
        <f t="shared" ref="Y8:Y71" si="26">U8/(ABS(X8)/24)</f>
        <v>401.44389055924387</v>
      </c>
      <c r="Z8" s="11">
        <v>3.5000000000000003E-2</v>
      </c>
      <c r="AA8" s="9">
        <f t="shared" ref="AA8:AA71" si="27">ABS(T8)*(1-Z8)</f>
        <v>1.0904499999999999</v>
      </c>
      <c r="AB8" s="9">
        <f t="shared" ref="AB8:AB71" si="28">ABS(T8)*(Z8+1)</f>
        <v>1.1695499999999999</v>
      </c>
      <c r="AC8" s="9">
        <f t="shared" si="17"/>
        <v>33.863598099000207</v>
      </c>
      <c r="AD8" s="9">
        <f t="shared" si="0"/>
        <v>1805917.3696183958</v>
      </c>
      <c r="AE8" s="9">
        <f t="shared" ref="AE8:AE23" si="29">ROUND(2.44*1737*(L8/0.012)^(1/3),0)</f>
        <v>22929</v>
      </c>
      <c r="AF8" s="11">
        <v>0.1</v>
      </c>
      <c r="AG8" s="9">
        <f t="shared" si="1"/>
        <v>372</v>
      </c>
      <c r="AH8" s="11">
        <v>1.3950000000000001E-2</v>
      </c>
      <c r="AI8" s="9">
        <f t="shared" ref="AI8:AI71" si="30">4.809-222*LN(AH8)-68.44*LN(AH8)^2-6.737*LN(AH8)^3-0.206*LN(AH8)^4+1414*LN(AH8)*AP8+446.4*LN(AH8)^2*AP8+44.41*LN(AH8)^3*AP8+1.364*LN(AH8)^4*AP8-2964*LN(AH8)*AP8^2-978.4*LN(AH8)^2*AP8^2-98.86*LN(AH8)^3*AP8^2-3.059*LN(AH8)^4*AP8^2+2655*LN(AH8)*AP8^3+907.5*LN(AH8)^2*AP8^3+92.87*LN(AH8)^3*AP8^3+2.892*LN(AH8)^4*AP8^3-868.4*LN(AH8)*AP8^4-304.6*LN(AH8)^2*AP8^4-31.48*LN(AH8)^3*AP8^4-0.985*LN(AH8)^4*AP8^4+1045*AP8-1496*AP8^2+1064*AP8^3-281.1*AP8^4</f>
        <v>312.92506175601011</v>
      </c>
      <c r="AJ8" s="12" t="str">
        <f t="shared" si="2"/>
        <v>Low-hum</v>
      </c>
      <c r="AK8" s="9">
        <f t="shared" si="3"/>
        <v>0.88189452243705746</v>
      </c>
      <c r="AL8" s="9">
        <f t="shared" si="4"/>
        <v>-28.2</v>
      </c>
      <c r="AM8" s="9">
        <f t="shared" si="5"/>
        <v>8.6473291623405682E-2</v>
      </c>
      <c r="AN8" s="9">
        <f t="shared" si="6"/>
        <v>-20.100000000000001</v>
      </c>
      <c r="AO8" s="9">
        <f t="shared" si="18"/>
        <v>405741.88125461194</v>
      </c>
      <c r="AP8" s="9">
        <f t="shared" si="7"/>
        <v>3.5205834895134052</v>
      </c>
      <c r="AQ8" s="10"/>
      <c r="AR8" s="9">
        <f t="shared" si="8"/>
        <v>-4.515844407345444</v>
      </c>
      <c r="AS8" s="11"/>
      <c r="AT8" s="9">
        <f t="shared" si="9"/>
        <v>0</v>
      </c>
      <c r="AU8" s="9">
        <f t="shared" si="10"/>
        <v>6.6375950613919044E-2</v>
      </c>
      <c r="AV8" s="9">
        <f t="shared" si="11"/>
        <v>7.8248971483059821E-8</v>
      </c>
      <c r="AW8" s="9">
        <f t="shared" ref="AW8:AW35" si="31">AT8+AU8+AV8</f>
        <v>6.6376028862890527E-2</v>
      </c>
      <c r="AX8" s="12" t="str">
        <f t="shared" si="19"/>
        <v>Opt low</v>
      </c>
      <c r="AY8" s="9">
        <f t="shared" si="12"/>
        <v>1.3070374379145007</v>
      </c>
      <c r="AZ8" s="9">
        <f t="shared" ref="AZ8:AZ71" si="32">((P8^4/(T8*23481)^3)*($F$8+$H$8)*333000/L8)*1000</f>
        <v>3.0928672645094971E-5</v>
      </c>
      <c r="BA8" s="9">
        <f t="shared" si="20"/>
        <v>9.9274903632346465</v>
      </c>
      <c r="BB8" s="9">
        <f t="shared" ref="BB8:BB25" si="33">BA8*SQRT(2)</f>
        <v>14.039591512014642</v>
      </c>
      <c r="BC8" s="9">
        <f t="shared" ref="BC8:BC71" si="34">24*(IF(X8=0,U8,U8/(U8/(ABS(X8)/24)+(IF(X8&gt;0,1,-1)))))</f>
        <v>20.947818812777061</v>
      </c>
      <c r="BD8" s="9">
        <f t="shared" ref="BD8:BD71" si="35">((((6.67408/10^11)*L8*5.972*10^24*(BC8*3600)^2)/(4*PI()^2))^(1/3))/1000-IF(Q8&gt;0,Q8,P8)*6371</f>
        <v>40100.406123865454</v>
      </c>
      <c r="BE8" s="36">
        <f t="shared" si="13"/>
        <v>34.99145237786459</v>
      </c>
      <c r="BF8" s="9">
        <f t="shared" si="21"/>
        <v>1.4</v>
      </c>
      <c r="BG8" s="1">
        <v>0.5</v>
      </c>
      <c r="BH8" s="11"/>
      <c r="BI8" s="9" t="e">
        <f t="shared" ref="BI8:BI71" si="36">-214600*LN(0.000001/BG8)/(AY8*BH8)</f>
        <v>#DIV/0!</v>
      </c>
      <c r="BJ8" s="36">
        <f t="shared" ref="BJ8:BJ71" si="37">IF(OR(Q8&gt;0,P8&gt;0),SQRT(0.0018*(2*6371*IF(Q8&gt;0,Q8,P8)+0.0018)),0)</f>
        <v>5.2586161607537649</v>
      </c>
    </row>
    <row r="9" spans="2:62" x14ac:dyDescent="0.5">
      <c r="E9" t="s">
        <v>440</v>
      </c>
      <c r="F9" t="s">
        <v>401</v>
      </c>
      <c r="G9" t="s">
        <v>440</v>
      </c>
      <c r="H9" t="s">
        <v>401</v>
      </c>
      <c r="K9" t="s">
        <v>441</v>
      </c>
      <c r="L9" s="13">
        <v>1.6</v>
      </c>
      <c r="M9" s="14">
        <f t="shared" si="22"/>
        <v>5.0314465408805038E-3</v>
      </c>
      <c r="N9" s="15">
        <v>0.28000000000000003</v>
      </c>
      <c r="O9" s="15"/>
      <c r="P9" s="14">
        <f t="shared" si="23"/>
        <v>1.1575201668102533</v>
      </c>
      <c r="Q9" s="15"/>
      <c r="R9" s="14">
        <f t="shared" si="24"/>
        <v>1.3398529365724365</v>
      </c>
      <c r="S9" s="14">
        <f t="shared" si="25"/>
        <v>5.6858734653299017</v>
      </c>
      <c r="T9" s="16">
        <v>2.4</v>
      </c>
      <c r="U9" s="14">
        <f t="shared" ref="U9:U21" si="38">365.24*V9</f>
        <v>1087.2570406964721</v>
      </c>
      <c r="V9" s="14">
        <f t="shared" si="15"/>
        <v>2.9768290458232181</v>
      </c>
      <c r="W9" s="14">
        <f t="shared" si="16"/>
        <v>3.0952755896986464</v>
      </c>
      <c r="X9" s="16">
        <v>38</v>
      </c>
      <c r="Y9" s="14">
        <f t="shared" si="26"/>
        <v>686.68865728198239</v>
      </c>
      <c r="Z9" s="16">
        <v>0.12</v>
      </c>
      <c r="AA9" s="14">
        <f t="shared" si="27"/>
        <v>2.1120000000000001</v>
      </c>
      <c r="AB9" s="14">
        <f t="shared" si="28"/>
        <v>2.6880000000000002</v>
      </c>
      <c r="AC9" s="14">
        <f t="shared" si="17"/>
        <v>43.876112353680959</v>
      </c>
      <c r="AD9" s="14">
        <f t="shared" si="0"/>
        <v>3622036.3175568469</v>
      </c>
      <c r="AE9" s="14">
        <f t="shared" si="29"/>
        <v>21652</v>
      </c>
      <c r="AF9" s="16">
        <v>0.1</v>
      </c>
      <c r="AG9" s="14">
        <f t="shared" si="1"/>
        <v>255</v>
      </c>
      <c r="AH9" s="16">
        <v>0.05</v>
      </c>
      <c r="AI9" s="14">
        <f t="shared" si="30"/>
        <v>280.33570228361384</v>
      </c>
      <c r="AJ9" s="12" t="str">
        <f t="shared" si="2"/>
        <v>Ideal</v>
      </c>
      <c r="AK9" s="14">
        <f t="shared" si="3"/>
        <v>0.41522214744786812</v>
      </c>
      <c r="AL9" s="14">
        <f t="shared" si="4"/>
        <v>-26.6</v>
      </c>
      <c r="AM9" s="14">
        <f t="shared" si="5"/>
        <v>4.0714505131805113E-2</v>
      </c>
      <c r="AN9" s="14">
        <f t="shared" si="6"/>
        <v>-18.5</v>
      </c>
      <c r="AO9" s="14">
        <f t="shared" si="18"/>
        <v>92950.095113933567</v>
      </c>
      <c r="AP9" s="14">
        <f t="shared" si="7"/>
        <v>0.78565618832559658</v>
      </c>
      <c r="AQ9" s="15"/>
      <c r="AR9" s="14">
        <f t="shared" si="8"/>
        <v>-4.4273233045671105</v>
      </c>
      <c r="AS9" s="16"/>
      <c r="AT9" s="14">
        <f t="shared" si="9"/>
        <v>0</v>
      </c>
      <c r="AU9" s="14">
        <f t="shared" si="10"/>
        <v>6.0643684097107034E-2</v>
      </c>
      <c r="AV9" s="14">
        <f t="shared" si="11"/>
        <v>2.8648137525184648E-9</v>
      </c>
      <c r="AW9" s="14">
        <f t="shared" si="31"/>
        <v>6.0643686961920788E-2</v>
      </c>
      <c r="AX9" s="12" t="str">
        <f t="shared" si="19"/>
        <v>Opt low</v>
      </c>
      <c r="AY9" s="14">
        <f t="shared" si="12"/>
        <v>1.1941609085046769</v>
      </c>
      <c r="AZ9" s="14">
        <f t="shared" si="32"/>
        <v>3.2567140166139114E-6</v>
      </c>
      <c r="BA9" s="14">
        <f t="shared" si="20"/>
        <v>9.2976838616975996</v>
      </c>
      <c r="BB9" s="14">
        <f t="shared" si="33"/>
        <v>13.148910615870198</v>
      </c>
      <c r="BC9" s="14">
        <f t="shared" si="34"/>
        <v>37.944742435988125</v>
      </c>
      <c r="BD9" s="14">
        <f t="shared" si="35"/>
        <v>59674.5809599114</v>
      </c>
      <c r="BE9" s="37">
        <f t="shared" si="13"/>
        <v>24.010181578491615</v>
      </c>
      <c r="BF9" s="14">
        <f>ROUND(108*8.31446*AI9/(1000*BB9^2),1)</f>
        <v>1.5</v>
      </c>
      <c r="BG9" s="21">
        <v>1.4</v>
      </c>
      <c r="BH9" s="16">
        <v>32</v>
      </c>
      <c r="BI9" s="14">
        <f>-214600*LN(0.000001/BG9)/(AY9*BH9)</f>
        <v>79475.666922501026</v>
      </c>
      <c r="BJ9" s="37">
        <f t="shared" si="37"/>
        <v>5.1525161598866669</v>
      </c>
    </row>
    <row r="10" spans="2:62" x14ac:dyDescent="0.5">
      <c r="B10" t="s">
        <v>192</v>
      </c>
      <c r="E10">
        <f>IF(OR(F8&lt;1.5,F12&gt;0,H5&gt;0),SQRT((33292900/IF(F12&gt;0,F12,E12))*SQRT(IF(F11&gt;0,F11,E11))),10^(-0.17*LOG10(F8)^2+0.888*LOG10(F8)+3.671))</f>
        <v>6142.0959296171077</v>
      </c>
      <c r="F10" s="3">
        <v>5898</v>
      </c>
      <c r="G10">
        <f>IF(H8&gt;0,IF(OR(H8&lt;1.5,H12&gt;0,H5&gt;0),SQRT((33292900/IF(H12&gt;0,H12,G12))*SQRT(IF(H11&gt;0,H11,G11))),10^(-0.17*LOG10(H8)^2+0.888*LOG10(H8)+3.671)),0)</f>
        <v>3065.5169099819682</v>
      </c>
      <c r="H10" s="3"/>
      <c r="K10" t="s">
        <v>442</v>
      </c>
      <c r="L10" s="8">
        <v>5.9</v>
      </c>
      <c r="M10" s="9">
        <f t="shared" si="22"/>
        <v>1.8553459119496858E-2</v>
      </c>
      <c r="N10" s="10"/>
      <c r="O10" s="10"/>
      <c r="P10" s="9">
        <f t="shared" si="23"/>
        <v>2.2984930538556672</v>
      </c>
      <c r="Q10" s="10"/>
      <c r="R10" s="9">
        <f t="shared" si="24"/>
        <v>5.2830703186227508</v>
      </c>
      <c r="S10" s="9">
        <f t="shared" si="25"/>
        <v>2.6778443582185001</v>
      </c>
      <c r="T10" s="11">
        <v>5.9</v>
      </c>
      <c r="U10" s="9">
        <f t="shared" si="38"/>
        <v>4190.7483834189579</v>
      </c>
      <c r="V10" s="9">
        <f t="shared" si="15"/>
        <v>11.473957900062857</v>
      </c>
      <c r="W10" s="9">
        <f t="shared" si="16"/>
        <v>3.854422851779796</v>
      </c>
      <c r="X10" s="11"/>
      <c r="Y10" s="9" t="e">
        <f t="shared" si="26"/>
        <v>#DIV/0!</v>
      </c>
      <c r="Z10" s="11">
        <v>3.3000000000000002E-2</v>
      </c>
      <c r="AA10" s="9">
        <f t="shared" si="27"/>
        <v>5.7053000000000003</v>
      </c>
      <c r="AB10" s="9">
        <f t="shared" si="28"/>
        <v>6.0946999999999996</v>
      </c>
      <c r="AC10" s="9">
        <f t="shared" si="17"/>
        <v>42.599403749207355</v>
      </c>
      <c r="AD10" s="9">
        <f t="shared" si="0"/>
        <v>13756382.622342685</v>
      </c>
      <c r="AE10" s="9">
        <f t="shared" si="29"/>
        <v>33451</v>
      </c>
      <c r="AF10" s="11"/>
      <c r="AG10" s="9">
        <f t="shared" si="1"/>
        <v>167</v>
      </c>
      <c r="AH10" s="11"/>
      <c r="AI10" s="9" t="e">
        <f t="shared" si="30"/>
        <v>#NUM!</v>
      </c>
      <c r="AJ10" s="12" t="str">
        <f t="shared" si="2"/>
        <v>High-H2</v>
      </c>
      <c r="AK10" s="9">
        <f t="shared" si="3"/>
        <v>0.16890361593434294</v>
      </c>
      <c r="AL10" s="9">
        <f t="shared" si="4"/>
        <v>-24.6</v>
      </c>
      <c r="AM10" s="9">
        <f t="shared" si="5"/>
        <v>1.6561832305189914E-2</v>
      </c>
      <c r="AN10" s="9">
        <f t="shared" si="6"/>
        <v>-16.5</v>
      </c>
      <c r="AO10" s="9">
        <f t="shared" si="18"/>
        <v>14731.597298468641</v>
      </c>
      <c r="AP10" s="9">
        <f t="shared" si="7"/>
        <v>0.12913320955576518</v>
      </c>
      <c r="AQ10" s="10"/>
      <c r="AR10" s="9" t="e">
        <f t="shared" si="8"/>
        <v>#DIV/0!</v>
      </c>
      <c r="AS10" s="11"/>
      <c r="AT10" s="9">
        <f t="shared" si="9"/>
        <v>0</v>
      </c>
      <c r="AU10" s="9">
        <f t="shared" si="10"/>
        <v>5.6713747711771727E-2</v>
      </c>
      <c r="AV10" s="9">
        <f t="shared" si="11"/>
        <v>1.9938840270333261E-12</v>
      </c>
      <c r="AW10" s="9">
        <f t="shared" si="31"/>
        <v>5.6713747713765611E-2</v>
      </c>
      <c r="AX10" s="12" t="str">
        <f t="shared" si="19"/>
        <v>Opt low</v>
      </c>
      <c r="AY10" s="9">
        <f t="shared" si="12"/>
        <v>1.1167748381471625</v>
      </c>
      <c r="AZ10" s="9">
        <f t="shared" si="32"/>
        <v>9.2423796095875874E-7</v>
      </c>
      <c r="BA10" s="9">
        <f t="shared" si="20"/>
        <v>12.670200139154035</v>
      </c>
      <c r="BB10" s="9">
        <f t="shared" si="33"/>
        <v>17.918368874773115</v>
      </c>
      <c r="BC10" s="9">
        <f t="shared" si="34"/>
        <v>100577.96120205498</v>
      </c>
      <c r="BD10" s="9">
        <f t="shared" si="35"/>
        <v>19825190.865353853</v>
      </c>
      <c r="BE10" s="36">
        <f t="shared" si="13"/>
        <v>15.313584415507716</v>
      </c>
      <c r="BF10" s="9" t="e">
        <f t="shared" si="21"/>
        <v>#NUM!</v>
      </c>
      <c r="BG10" s="1"/>
      <c r="BH10" s="11"/>
      <c r="BI10" s="9" t="e">
        <f t="shared" si="36"/>
        <v>#DIV/0!</v>
      </c>
      <c r="BJ10" s="36">
        <f t="shared" si="37"/>
        <v>7.2606694268512202</v>
      </c>
    </row>
    <row r="11" spans="2:62" x14ac:dyDescent="0.5">
      <c r="B11" t="s">
        <v>443</v>
      </c>
      <c r="E11">
        <f>IF($H$5&gt;10.9*(F8/IF(F8&lt;0.42,0.1155*F8^1.9513,IF(F8&lt;0.8,0.9455*F8^4.7772,F8^4))),"Post-MS",IF(AND(F8&gt;0.08,$H$5&gt;0),IF($H$5&gt;10.9*(F8/IF(F8&lt;0.42,0.1155*F8^1.9513,IF(F8&lt;0.8,0.9455*F8^4.7772,F8^4))),"N/A",IF(F8&gt;1,((23.23133*F$8^2.5-56.38277*F$8^3+57.4408*F$8^4+228.1557*F$8^(7.6589+1.8))/(0.7253992+130.8659*F$8^5+F$8^7.6589)-(0.5799011*F$8^5.5+19.75333*F$8^11)/(0.0004062986+F$8^3+9.883841*F$8^5+17.37514*F$8^7+2.540493*F$8^8-0.111731*F$8^9.5))/(10.9*(F8/IF(F8&lt;0.42,0.1155*F8^1.9513,IF(F8&lt;0.8,0.9455*F8^4.7772,F8^4))))*$H5+(0.5799011*F$8^5.5+19.75333*F$8^11)/(0.0004062986+F$8^3+9.883841*F$8^5+17.37514*F$8^7+2.540493*F$8^8-0.111731*F$8^9.5),IF($H$5&lt;12.6,IF(F8&lt;0.45,-0.0009502+0.0001695*$H$5-0.001583*F8-(4.403/10^6)*$H$5^2-0.003114*F8*$H$5+0.2553*F8^2+(6.739/10^5)*$H$5^2*F8+0.01549*$H$5*F8^2-0.6876*F8^3-0.0002243*$H$5^2*F8^2-0.01762*$H$5*F8^3+0.9136*F8^4,-2.245+0.7376*$H$5+16.03*F8-0.02348*$H$5^2-4.596*$H$5*F8-44.2*F8^2+0.1212*$H$5^2*F8+10.5*$H$5*F8^2+59.23*F8^3-0.2047*$H$5^2*F8^2-10.43*$H$5*F8^3-38.59*F8^4+0.1132*$H$5^2*F8^3+3.82*$H$5*F8^4+10.46*F8^5),((((23.23133*F8^2.5-56.38277*F8^3+57.4408*F8^4+228.1557*F8^(7.6589+1.8))/(-0.7253992+130.8659*F8^5+F8^7.6589))-IF(F8&lt;0.45,-0.0009502+0.0001695*12.6-0.001583*F8-(4.403/10^6)*12.6^2-0.003114*F8*12.6+0.2553*F8^2+(6.739/10^5)*12.6^2*F8+0.01549*12.6*F8^2-0.6876*F8^3-0.0002243*12.6^2*F8^2-0.01762*12.6*F8^3+0.9136*F8^4,-2.245+0.7376*12.6+16.03*F8-0.02348*12.6^2-4.596*12.6*F8-44.2*F8^2+0.1212*12.6^2*F8+10.5*12.6*F8^2+59.23*F8^3-0.2047*12.6^2*F8^2-10.43*12.6*F8^3-38.59*F8^4+0.1132*12.6^2*F8^3+3.82*12.6*F8^4+10.46*F8^5))/(10.9*(F8/IF(F8&lt;0.42,0.1155*F8^1.9513,IF(F8&lt;0.8,0.9455*F8^4.7772,F8^4)))-12.6))*($H$5-12.6)+IF(F8&lt;0.45,-0.0009502+0.0001695*12.6-0.001583*F8-(4.403/10^6)*12.6^2-0.003114*F8*12.6+0.2553*F8^2+(6.739/10^5)*12.6^2*F8+0.01549*12.6*F8^2-0.6876*F8^3-0.0002243*12.6^2*F8^2-0.01762*12.6*F8^3+0.9136*F8^4,-2.245+0.7376*12.6+16.03*F8-0.02348*12.6^2-4.596*12.6*F8-44.2*F8^2+0.1212*12.6^2*F8+10.5*12.6*F8^2+59.23*F8^3-0.2047*12.6^2*F8^2-10.43*12.6*F8^3-38.59*F8^4+0.1132*12.6^2*F8^3+3.82*12.6*F8^4+10.46*F8^5)))),IF(F8&lt;0.2,0.23*F8^2.3,IF(F8&lt;0.85,F8^(0.215+33.29*F8-129.1*(F8^2)+232.4*(F8^3)-141.7*F8^4),IF(F8&lt;2,F8^4,1.4*F8^3.5)))))</f>
        <v>6.9219741691374388</v>
      </c>
      <c r="F11" s="22">
        <v>4.49</v>
      </c>
      <c r="G11">
        <f>IF(H8&gt;0,IF($H$5&gt;10.9*(H8/IF(H8&lt;0.42,0.1155*H8^1.9513,IF(H8&lt;0.8,0.9455*H8^4.7772,H8^4))),"Post-MS",IF(AND(H8&gt;0.08,$H$5&gt;0),IF($H$5&gt;10.9*(H8/IF(H8&lt;0.42,0.1155*H8^1.9513,IF(H8&lt;0.8,0.9455*H8^4.7772,H8^4))),"N/A",IF(H8&gt;1,((23.23133*H$8^2.5-56.38277*H$8^3+57.4408*H$8^4+228.1557*H$8^(7.6589+1.8))/(0.7253992+130.8659*H$8^5+H$8^7.6589)-(0.5799011*H$8^5.5+19.75333*H$8^11)/(0.0004062986+H$8^3+9.883841*H$8^5+17.37514*H$8^7+2.540493*H$8^8-0.111731*H$8^9.5))/(10.9*(H8/IF(H8&lt;0.42,0.1155*H8^1.9513,IF(H8&lt;0.8,0.9455*H8^4.7772,H8^4))))*$H5+(0.5799011*H$8^5.5+19.75333*H$8^11)/(0.0004062986+H$8^3+9.883841*H$8^5+17.37514*H$8^7+2.540493*H$8^8-0.111731*H$8^9.5),IF($H$5&lt;12.6,IF(H8&lt;0.45,-0.0009502+0.0001695*$H$5-0.001583*H8-(4.403/10^6)*$H$5^2-0.003114*H8*$H$5+0.2553*H8^2+(6.739/10^5)*$H$5^2*H8+0.01549*$H$5*H8^2-0.6876*H8^3-0.0002243*$H$5^2*H8^2-0.01762*$H$5*H8^3+0.9136*H8^4,-2.245+0.7376*$H$5+16.03*H8-0.02348*$H$5^2-4.596*$H$5*H8-44.2*H8^2+0.1212*$H$5^2*H8+10.5*$H$5*H8^2+59.23*H8^3-0.2047*$H$5^2*H8^2-10.43*$H$5*H8^3-38.59*H8^4+0.1132*$H$5^2*H8^3+3.82*$H$5*H8^4+10.46*H8^5),((((23.23133*H8^2.5-56.38277*H8^3+57.4408*H8^4+228.1557*H8^(7.6589+1.8))/(-0.7253992+130.8659*H8^5+H8^7.6589))-IF(H8&lt;0.45,-0.0009502+0.0001695*12.6-0.001583*H8-(4.403/10^6)*12.6^2-0.003114*H8*12.6+0.2553*H8^2+(6.739/10^5)*12.6^2*H8+0.01549*12.6*H8^2-0.6876*H8^3-0.0002243*12.6^2*H8^2-0.01762*12.6*H8^3+0.9136*H8^4,-2.245+0.7376*12.6+16.03*H8-0.02348*12.6^2-4.596*12.6*H8-44.2*H8^2+0.1212*12.6^2*H8+10.5*12.6*H8^2+59.23*H8^3-0.2047*12.6^2*H8^2-10.43*12.6*H8^3-38.59*H8^4+0.1132*12.6^2*H8^3+3.82*12.6*H8^4+10.46*H8^5))/(10.9*(H8/IF(H8&lt;0.42,0.1155*H8^1.9513,IF(H8&lt;0.8,0.9455*H8^4.7772,H8^4)))-12.6))*($H$5-12.6)+IF(H8&lt;0.45,-0.0009502+0.0001695*12.6-0.001583*H8-(4.403/10^6)*12.6^2-0.003114*H8*12.6+0.2553*H8^2+(6.739/10^5)*12.6^2*H8+0.01549*12.6*H8^2-0.6876*H8^3-0.0002243*12.6^2*H8^2-0.01762*12.6*H8^3+0.9136*H8^4,-2.245+0.7376*12.6+16.03*H8-0.02348*12.6^2-4.596*12.6*H8-44.2*H8^2+0.1212*12.6^2*H8+10.5*12.6*H8^2+59.23*H8^3-0.2047*12.6^2*H8^2-10.43*12.6*H8^3-38.59*H8^4+0.1132*12.6^2*H8^3+3.82*12.6*H8^4+10.46*H8^5)))),IF(H8&lt;0.2,0.23*H8^2.3,IF(H8&lt;0.85,H8^(0.215+33.29*H8-129.1*(H8^2)+232.4*(H8^3)-141.7*H8^4),IF(H8&lt;2,H8^4,1.4*H8^3.5))))),0)</f>
        <v>2.6787612500000007E-3</v>
      </c>
      <c r="H11" s="22"/>
      <c r="K11" t="s">
        <v>444</v>
      </c>
      <c r="L11" s="13">
        <v>15</v>
      </c>
      <c r="M11" s="14">
        <f t="shared" si="22"/>
        <v>4.716981132075472E-2</v>
      </c>
      <c r="N11" s="15"/>
      <c r="O11" s="15"/>
      <c r="P11" s="14">
        <f t="shared" si="23"/>
        <v>3.9822554230140192</v>
      </c>
      <c r="Q11" s="15"/>
      <c r="R11" s="14">
        <f t="shared" si="24"/>
        <v>15.858358254124566</v>
      </c>
      <c r="S11" s="14">
        <f t="shared" si="25"/>
        <v>1.309081931424098</v>
      </c>
      <c r="T11" s="16">
        <v>9.5</v>
      </c>
      <c r="U11" s="14">
        <f t="shared" si="38"/>
        <v>8562.3933046424463</v>
      </c>
      <c r="V11" s="14">
        <f t="shared" si="15"/>
        <v>23.443197088605974</v>
      </c>
      <c r="W11" s="14">
        <f t="shared" si="16"/>
        <v>2.0431656881430205</v>
      </c>
      <c r="X11" s="21"/>
      <c r="Y11" s="14" t="e">
        <f t="shared" si="26"/>
        <v>#DIV/0!</v>
      </c>
      <c r="Z11" s="16">
        <v>5.6000000000000001E-2</v>
      </c>
      <c r="AA11" s="14">
        <f t="shared" si="27"/>
        <v>8.968</v>
      </c>
      <c r="AB11" s="14">
        <f t="shared" si="28"/>
        <v>10.032</v>
      </c>
      <c r="AC11" s="14">
        <f t="shared" si="17"/>
        <v>16.063280610913221</v>
      </c>
      <c r="AD11" s="14">
        <f t="shared" si="0"/>
        <v>30231214.144581985</v>
      </c>
      <c r="AE11" s="14">
        <f t="shared" si="29"/>
        <v>45655</v>
      </c>
      <c r="AF11" s="16"/>
      <c r="AG11" s="14">
        <f t="shared" si="1"/>
        <v>132</v>
      </c>
      <c r="AH11" s="16"/>
      <c r="AI11" s="14" t="e">
        <f t="shared" si="30"/>
        <v>#NUM!</v>
      </c>
      <c r="AJ11" s="12" t="str">
        <f t="shared" si="2"/>
        <v>High-H2</v>
      </c>
      <c r="AK11" s="14">
        <f t="shared" si="3"/>
        <v>0.10489801182653041</v>
      </c>
      <c r="AL11" s="14">
        <f t="shared" si="4"/>
        <v>-23.6</v>
      </c>
      <c r="AM11" s="14">
        <f t="shared" si="5"/>
        <v>1.0285769514909936E-2</v>
      </c>
      <c r="AN11" s="14">
        <f t="shared" si="6"/>
        <v>-15.5</v>
      </c>
      <c r="AO11" s="14">
        <f t="shared" si="18"/>
        <v>5864.7545182268859</v>
      </c>
      <c r="AP11" s="14">
        <f t="shared" si="7"/>
        <v>4.9858613780366726E-2</v>
      </c>
      <c r="AQ11" s="15"/>
      <c r="AR11" s="14" t="e">
        <f t="shared" si="8"/>
        <v>#DIV/0!</v>
      </c>
      <c r="AS11" s="16"/>
      <c r="AT11" s="14">
        <f t="shared" si="9"/>
        <v>0</v>
      </c>
      <c r="AU11" s="14">
        <f t="shared" si="10"/>
        <v>4.80347750142344E-2</v>
      </c>
      <c r="AV11" s="14">
        <f t="shared" si="11"/>
        <v>8.3862704968075629E-13</v>
      </c>
      <c r="AW11" s="14">
        <f t="shared" si="31"/>
        <v>4.8034775015073028E-2</v>
      </c>
      <c r="AX11" s="12" t="str">
        <f t="shared" si="19"/>
        <v>Opt low</v>
      </c>
      <c r="AY11" s="14">
        <f t="shared" si="12"/>
        <v>0.94587344790868766</v>
      </c>
      <c r="AZ11" s="14">
        <f t="shared" si="32"/>
        <v>7.8464541395381189E-7</v>
      </c>
      <c r="BA11" s="14">
        <f t="shared" si="20"/>
        <v>15.348295088708332</v>
      </c>
      <c r="BB11" s="14">
        <f t="shared" si="33"/>
        <v>21.705767073755691</v>
      </c>
      <c r="BC11" s="14">
        <f t="shared" si="34"/>
        <v>205497.43931141871</v>
      </c>
      <c r="BD11" s="14">
        <f t="shared" si="35"/>
        <v>43574665.603172347</v>
      </c>
      <c r="BE11" s="37">
        <f t="shared" si="13"/>
        <v>12.068265718655557</v>
      </c>
      <c r="BF11" s="14" t="e">
        <f t="shared" si="21"/>
        <v>#NUM!</v>
      </c>
      <c r="BG11" s="21"/>
      <c r="BH11" s="16"/>
      <c r="BI11" s="14" t="e">
        <f t="shared" si="36"/>
        <v>#DIV/0!</v>
      </c>
      <c r="BJ11" s="37">
        <f t="shared" si="37"/>
        <v>9.5569566662238419</v>
      </c>
    </row>
    <row r="12" spans="2:62" x14ac:dyDescent="0.5">
      <c r="B12" t="s">
        <v>445</v>
      </c>
      <c r="E12">
        <f>IF($H$5&gt;10.9*(F8/IF(F8&lt;0.42,0.1155*F8^1.9513,IF(F8&lt;0.8,0.9455*F8^4.7772,F8^4))),"Post-MS",IF(AND(H5&gt;0,ISBLANK(F10)),((IF($F$8&lt;1.4,(-2603.165+15.67244*$F$8^1.617766+2598.481*$F$8^-0.005173614)/(6.812527+$F$8^-2.372715),(-3.766615+2.528181*$F$8^5.607562-0.007590386*$F$8^(5.607562+1.5))/(-0.1874321+$F$8^5))-(17.04116*$F$8^2.5+62.63268*$F$8^6.5+86.77444*$F$8^11-3.413124*$F$8^19+5.031012*$F$8^19.5)/(0.1209713+30.7257*$F$8^2+155.3054*$F$8^8.5+$F$8^18.5+0.8999767*$F$8^19.5))*$H5/(10.9*(F8/IF(F8&lt;0.42,0.1155*F8^1.9513,IF(F8&lt;0.8,0.9455*F8^4.7772,F8^4))))+(17.04116*$F$8^2.5+62.63268*$F$8^6.5+86.77444*$F$8^11-3.413124*$F$8^19+5.031012*$F$8^19.5)/(0.1209713+30.7257*$F$8^2+155.3054*$F$8^8.5+$F$8^18.5+0.8999767*$F$8^19.5)),IF(OR(F8&gt;1.5,F10&gt;0),(33292900/IF(F10&gt;0,F10,E10)^2)*SQRT(IF(F11&gt;0,F11,E11)),0.438*F8^2+0.479*F8+0.075)))</f>
        <v>2.0279874373941502</v>
      </c>
      <c r="F12" s="3">
        <v>1.87</v>
      </c>
      <c r="G12">
        <f>IF(H8&gt;0,IF($H$5&gt;10.9*(H8/IF(H8&lt;0.42,0.1155*H8^1.9513,IF(H8&lt;0.8,0.9455*H8^4.7772,H8^4))),"Post-MS",IF(AND(H5&gt;0,ISBLANK(H10)),((IF($H$8&lt;1.4,(-2603.165+15.67244*$H$8^1.617766+2598.481*$H$8^-0.005173614)/(6.812527+$H$8^-2.372715),(-3.766615+2.528181*$H$8^5.607562-0.007590386*$H$8^(5.607562+1.5))/(-0.1874321+$H$8^5))-(17.04116*$H$8^2.5+62.63268*$H$8^6.5+86.77444*$H$8^11-3.413124*$H$8^19+5.031012*$H$8^19.5)/(0.1209713+30.7257*$H$8^2+155.3054*$H$8^8.5+$H$8^18.5+0.8999767*$H$8^19.5))*$H5/(10.9*(H8/IF(H8&lt;0.42,0.1155*H8^1.9513,IF(H8&lt;0.8,0.9455*H8^4.7772,H8^4))))+(17.04116*$H$8^2.5+62.63268*$H$8^6.5+86.77444*$H$8^11-3.413124*$H$8^19+5.031012*$H$8^19.5)/(0.1209713+30.7257*$H$8^2+155.3054*$H$8^8.5+$H$8^18.5+0.8999767*$H$8^19.5)),IF(OR(H8&gt;1.5,H10&gt;0),(33292900/IF(H10&gt;0,H10,G10)^2)*SQRT(IF(H11&gt;0,H11,G11)),0.438*H8^2+0.479*H8+0.075))),0)</f>
        <v>0.18336278560906485</v>
      </c>
      <c r="H12" s="3"/>
      <c r="K12" t="s">
        <v>446</v>
      </c>
      <c r="L12" s="8">
        <v>29</v>
      </c>
      <c r="M12" s="9">
        <f t="shared" si="22"/>
        <v>9.1194968553459113E-2</v>
      </c>
      <c r="N12" s="10"/>
      <c r="O12" s="10"/>
      <c r="P12" s="9">
        <f t="shared" si="23"/>
        <v>5.8716989625421458</v>
      </c>
      <c r="Q12" s="10"/>
      <c r="R12" s="9">
        <f t="shared" si="24"/>
        <v>34.476848706718513</v>
      </c>
      <c r="S12" s="9">
        <f t="shared" si="25"/>
        <v>0.78953167833800508</v>
      </c>
      <c r="T12" s="11">
        <v>16.2</v>
      </c>
      <c r="U12" s="9">
        <f t="shared" si="38"/>
        <v>19066.739578241097</v>
      </c>
      <c r="V12" s="9">
        <f t="shared" si="15"/>
        <v>52.20331721126135</v>
      </c>
      <c r="W12" s="9">
        <f t="shared" si="16"/>
        <v>2.2268002531375539</v>
      </c>
      <c r="X12" s="11"/>
      <c r="Y12" s="9" t="e">
        <f t="shared" si="26"/>
        <v>#DIV/0!</v>
      </c>
      <c r="Z12" s="11">
        <v>0.15</v>
      </c>
      <c r="AA12" s="9">
        <f t="shared" si="27"/>
        <v>13.77</v>
      </c>
      <c r="AB12" s="9">
        <f t="shared" si="28"/>
        <v>18.63</v>
      </c>
      <c r="AC12" s="9">
        <f t="shared" si="17"/>
        <v>10.318418758815747</v>
      </c>
      <c r="AD12" s="9">
        <f t="shared" si="0"/>
        <v>64221815.491803579</v>
      </c>
      <c r="AE12" s="9">
        <f t="shared" si="29"/>
        <v>56876</v>
      </c>
      <c r="AF12" s="11"/>
      <c r="AG12" s="9">
        <f t="shared" si="1"/>
        <v>101</v>
      </c>
      <c r="AH12" s="11"/>
      <c r="AI12" s="9" t="e">
        <f t="shared" si="30"/>
        <v>#NUM!</v>
      </c>
      <c r="AJ12" s="12" t="str">
        <f t="shared" si="2"/>
        <v>High-H2</v>
      </c>
      <c r="AK12" s="9">
        <f t="shared" si="3"/>
        <v>6.1514260557781149E-2</v>
      </c>
      <c r="AL12" s="9">
        <f t="shared" si="4"/>
        <v>-22.4</v>
      </c>
      <c r="AM12" s="9">
        <f t="shared" si="5"/>
        <v>6.031778413923077E-3</v>
      </c>
      <c r="AN12" s="9">
        <f t="shared" si="6"/>
        <v>-14.4</v>
      </c>
      <c r="AO12" s="9">
        <f t="shared" si="18"/>
        <v>1942.1104937920416</v>
      </c>
      <c r="AP12" s="9">
        <f t="shared" si="7"/>
        <v>1.7314779064380691E-2</v>
      </c>
      <c r="AQ12" s="10"/>
      <c r="AR12" s="9" t="e">
        <f t="shared" si="8"/>
        <v>#DIV/0!</v>
      </c>
      <c r="AS12" s="11"/>
      <c r="AT12" s="9">
        <f t="shared" si="9"/>
        <v>0</v>
      </c>
      <c r="AU12" s="9">
        <f t="shared" si="10"/>
        <v>4.2716254110202662E-2</v>
      </c>
      <c r="AV12" s="9">
        <f t="shared" si="11"/>
        <v>3.522441332969512E-13</v>
      </c>
      <c r="AW12" s="9">
        <f t="shared" si="31"/>
        <v>4.2716254110554908E-2</v>
      </c>
      <c r="AX12" s="12" t="str">
        <f t="shared" si="19"/>
        <v>Opt low</v>
      </c>
      <c r="AY12" s="9">
        <f t="shared" si="12"/>
        <v>0.84114416159933902</v>
      </c>
      <c r="AZ12" s="9">
        <f t="shared" si="32"/>
        <v>3.8683980069522681E-7</v>
      </c>
      <c r="BA12" s="9">
        <f t="shared" si="20"/>
        <v>17.57503405623596</v>
      </c>
      <c r="BB12" s="9">
        <f t="shared" si="33"/>
        <v>24.854851521497924</v>
      </c>
      <c r="BC12" s="9">
        <f t="shared" si="34"/>
        <v>457601.74987778632</v>
      </c>
      <c r="BD12" s="9">
        <f t="shared" si="35"/>
        <v>92583692.784003332</v>
      </c>
      <c r="BE12" s="36">
        <f t="shared" si="13"/>
        <v>9.2417669167725442</v>
      </c>
      <c r="BF12" s="9" t="e">
        <f t="shared" si="21"/>
        <v>#NUM!</v>
      </c>
      <c r="BG12" s="1"/>
      <c r="BH12" s="11"/>
      <c r="BI12" s="9" t="e">
        <f t="shared" si="36"/>
        <v>#DIV/0!</v>
      </c>
      <c r="BJ12" s="36">
        <f t="shared" si="37"/>
        <v>11.604780996006845</v>
      </c>
    </row>
    <row r="13" spans="2:62" x14ac:dyDescent="0.5">
      <c r="B13" s="6" t="s">
        <v>447</v>
      </c>
      <c r="K13" t="s">
        <v>448</v>
      </c>
      <c r="L13" s="13">
        <v>180</v>
      </c>
      <c r="M13" s="14">
        <f t="shared" si="22"/>
        <v>0.56603773584905659</v>
      </c>
      <c r="N13" s="15"/>
      <c r="O13" s="15"/>
      <c r="P13" s="14">
        <f t="shared" si="23"/>
        <v>14.120302913879161</v>
      </c>
      <c r="Q13" s="15"/>
      <c r="R13" s="14">
        <f t="shared" si="24"/>
        <v>199.38295437970433</v>
      </c>
      <c r="S13" s="14">
        <f t="shared" si="25"/>
        <v>0.35237360640988369</v>
      </c>
      <c r="T13" s="16">
        <v>30</v>
      </c>
      <c r="U13" s="14">
        <f t="shared" si="38"/>
        <v>48042.178050967319</v>
      </c>
      <c r="V13" s="14">
        <f t="shared" si="15"/>
        <v>131.53591624949982</v>
      </c>
      <c r="W13" s="14">
        <f t="shared" si="16"/>
        <v>2.5196850176625323</v>
      </c>
      <c r="X13" s="16"/>
      <c r="Y13" s="14" t="e">
        <f t="shared" si="26"/>
        <v>#DIV/0!</v>
      </c>
      <c r="Z13" s="16">
        <v>2.5000000000000001E-2</v>
      </c>
      <c r="AA13" s="14">
        <f t="shared" si="27"/>
        <v>29.25</v>
      </c>
      <c r="AB13" s="14">
        <f t="shared" si="28"/>
        <v>30.749999999999996</v>
      </c>
      <c r="AC13" s="14">
        <f t="shared" si="17"/>
        <v>8.6694818440776782</v>
      </c>
      <c r="AD13" s="14">
        <f t="shared" si="0"/>
        <v>218564850.95357513</v>
      </c>
      <c r="AE13" s="14">
        <f t="shared" si="29"/>
        <v>104525</v>
      </c>
      <c r="AF13" s="16"/>
      <c r="AG13" s="14">
        <f t="shared" si="1"/>
        <v>74</v>
      </c>
      <c r="AH13" s="16"/>
      <c r="AI13" s="14" t="e">
        <f t="shared" si="30"/>
        <v>#NUM!</v>
      </c>
      <c r="AJ13" s="12" t="str">
        <f t="shared" si="2"/>
        <v>High-H2</v>
      </c>
      <c r="AK13" s="14">
        <f t="shared" si="3"/>
        <v>3.3217699571033217E-2</v>
      </c>
      <c r="AL13" s="14">
        <f t="shared" si="4"/>
        <v>-21.1</v>
      </c>
      <c r="AM13" s="14">
        <f t="shared" si="5"/>
        <v>3.2571603424529656E-3</v>
      </c>
      <c r="AN13" s="14">
        <f t="shared" si="6"/>
        <v>-13</v>
      </c>
      <c r="AO13" s="14">
        <f t="shared" si="18"/>
        <v>586.47545182268902</v>
      </c>
      <c r="AP13" s="14">
        <f t="shared" si="7"/>
        <v>4.9934259797923151E-3</v>
      </c>
      <c r="AQ13" s="15"/>
      <c r="AR13" s="14" t="e">
        <f t="shared" si="8"/>
        <v>#DIV/0!</v>
      </c>
      <c r="AS13" s="16"/>
      <c r="AT13" s="14">
        <f t="shared" si="9"/>
        <v>0</v>
      </c>
      <c r="AU13" s="14">
        <f t="shared" si="10"/>
        <v>4.5846607491710878E-2</v>
      </c>
      <c r="AV13" s="14">
        <f t="shared" si="11"/>
        <v>1.3388599862563829E-15</v>
      </c>
      <c r="AW13" s="14">
        <f t="shared" si="31"/>
        <v>4.5846607491712217E-2</v>
      </c>
      <c r="AX13" s="12" t="str">
        <f t="shared" si="19"/>
        <v>Opt low</v>
      </c>
      <c r="AY13" s="14">
        <f t="shared" si="12"/>
        <v>0.90278529857275824</v>
      </c>
      <c r="AZ13" s="14">
        <f t="shared" si="32"/>
        <v>3.2821532166513265E-7</v>
      </c>
      <c r="BA13" s="14">
        <f t="shared" si="20"/>
        <v>28.235358930081851</v>
      </c>
      <c r="BB13" s="14">
        <f t="shared" si="33"/>
        <v>39.930827537394038</v>
      </c>
      <c r="BC13" s="14">
        <f t="shared" si="34"/>
        <v>1153012.2732232157</v>
      </c>
      <c r="BD13" s="14">
        <f t="shared" si="35"/>
        <v>315095091.58966106</v>
      </c>
      <c r="BE13" s="37">
        <f t="shared" si="13"/>
        <v>6.7922708827649938</v>
      </c>
      <c r="BF13" s="14" t="e">
        <f t="shared" si="21"/>
        <v>#NUM!</v>
      </c>
      <c r="BG13" s="21"/>
      <c r="BH13" s="16"/>
      <c r="BI13" s="14" t="e">
        <f t="shared" si="36"/>
        <v>#DIV/0!</v>
      </c>
      <c r="BJ13" s="37">
        <f t="shared" si="37"/>
        <v>17.996044641853022</v>
      </c>
    </row>
    <row r="14" spans="2:62" x14ac:dyDescent="0.5">
      <c r="B14" t="s">
        <v>449</v>
      </c>
      <c r="E14">
        <f>2898000/(IF(F10&gt;0,F10,E10))</f>
        <v>491.35300101729399</v>
      </c>
      <c r="G14">
        <f>2898000/(IF(H10&gt;0,H10,G10))</f>
        <v>945.3544329060793</v>
      </c>
      <c r="K14" t="s">
        <v>450</v>
      </c>
      <c r="L14" s="8">
        <v>67</v>
      </c>
      <c r="M14" s="9">
        <f t="shared" si="22"/>
        <v>0.21069182389937108</v>
      </c>
      <c r="N14" s="10"/>
      <c r="O14" s="10"/>
      <c r="P14" s="9">
        <f t="shared" si="23"/>
        <v>9.6154456974966358</v>
      </c>
      <c r="Q14" s="10"/>
      <c r="R14" s="9">
        <f t="shared" si="24"/>
        <v>92.456795961506572</v>
      </c>
      <c r="S14" s="9">
        <f t="shared" si="25"/>
        <v>0.41536457143542083</v>
      </c>
      <c r="T14" s="11">
        <v>56</v>
      </c>
      <c r="U14" s="9">
        <f t="shared" si="38"/>
        <v>122537.79767384328</v>
      </c>
      <c r="V14" s="9">
        <f t="shared" si="15"/>
        <v>335.49939128749116</v>
      </c>
      <c r="W14" s="9">
        <f t="shared" si="16"/>
        <v>2.5506295227465445</v>
      </c>
      <c r="X14" s="11"/>
      <c r="Y14" s="9" t="e">
        <f t="shared" si="26"/>
        <v>#DIV/0!</v>
      </c>
      <c r="Z14" s="11">
        <v>0.11700000000000001</v>
      </c>
      <c r="AA14" s="9">
        <f t="shared" si="27"/>
        <v>49.448</v>
      </c>
      <c r="AB14" s="9">
        <f t="shared" si="28"/>
        <v>62.552</v>
      </c>
      <c r="AC14" s="9">
        <f t="shared" si="17"/>
        <v>8.6192768075721649</v>
      </c>
      <c r="AD14" s="9">
        <f t="shared" si="0"/>
        <v>293481812.51734048</v>
      </c>
      <c r="AE14" s="9">
        <f t="shared" si="29"/>
        <v>75189</v>
      </c>
      <c r="AF14" s="11"/>
      <c r="AG14" s="9">
        <f t="shared" si="1"/>
        <v>54</v>
      </c>
      <c r="AH14" s="11"/>
      <c r="AI14" s="9" t="e">
        <f t="shared" si="30"/>
        <v>#NUM!</v>
      </c>
      <c r="AJ14" s="12" t="str">
        <f t="shared" si="2"/>
        <v>Frozen</v>
      </c>
      <c r="AK14" s="9">
        <f t="shared" si="3"/>
        <v>1.7795196021070374E-2</v>
      </c>
      <c r="AL14" s="9">
        <f t="shared" si="4"/>
        <v>-19.7</v>
      </c>
      <c r="AM14" s="9">
        <f t="shared" si="5"/>
        <v>1.7449073261465596E-3</v>
      </c>
      <c r="AN14" s="9">
        <f t="shared" si="6"/>
        <v>-11.7</v>
      </c>
      <c r="AO14" s="9">
        <f t="shared" si="18"/>
        <v>161.53771482145399</v>
      </c>
      <c r="AP14" s="9">
        <f t="shared" si="7"/>
        <v>1.442521763423972E-3</v>
      </c>
      <c r="AQ14" s="10"/>
      <c r="AR14" s="9" t="e">
        <f t="shared" si="8"/>
        <v>#DIV/0!</v>
      </c>
      <c r="AS14" s="11"/>
      <c r="AT14" s="9">
        <f t="shared" si="9"/>
        <v>0</v>
      </c>
      <c r="AU14" s="9">
        <f t="shared" si="10"/>
        <v>3.6800921205037168E-2</v>
      </c>
      <c r="AV14" s="9">
        <f t="shared" si="11"/>
        <v>8.5822723941901124E-17</v>
      </c>
      <c r="AW14" s="9">
        <f t="shared" si="31"/>
        <v>3.6800921205037251E-2</v>
      </c>
      <c r="AX14" s="12" t="str">
        <f t="shared" si="19"/>
        <v>Stagnant</v>
      </c>
      <c r="AY14" s="9">
        <f t="shared" si="12"/>
        <v>0.72466279307250447</v>
      </c>
      <c r="AZ14" s="9">
        <f t="shared" si="32"/>
        <v>2.9151295565028143E-8</v>
      </c>
      <c r="BA14" s="9">
        <f t="shared" si="20"/>
        <v>20.875253527297104</v>
      </c>
      <c r="BB14" s="9">
        <f t="shared" si="33"/>
        <v>29.522066656280359</v>
      </c>
      <c r="BC14" s="9">
        <f t="shared" si="34"/>
        <v>2940907.1441722387</v>
      </c>
      <c r="BD14" s="9">
        <f t="shared" si="35"/>
        <v>423189714.25838566</v>
      </c>
      <c r="BE14" s="36">
        <f t="shared" si="13"/>
        <v>4.9708926893370275</v>
      </c>
      <c r="BF14" s="9" t="e">
        <f t="shared" si="21"/>
        <v>#NUM!</v>
      </c>
      <c r="BG14" s="1"/>
      <c r="BH14" s="11"/>
      <c r="BI14" s="9" t="e">
        <f t="shared" si="36"/>
        <v>#DIV/0!</v>
      </c>
      <c r="BJ14" s="36">
        <f t="shared" si="37"/>
        <v>14.8504551977205</v>
      </c>
    </row>
    <row r="15" spans="2:62" x14ac:dyDescent="0.5">
      <c r="B15" t="s">
        <v>451</v>
      </c>
      <c r="F15" s="3"/>
      <c r="K15" t="s">
        <v>452</v>
      </c>
      <c r="L15" s="13"/>
      <c r="M15" s="14">
        <f t="shared" si="22"/>
        <v>0</v>
      </c>
      <c r="N15" s="15"/>
      <c r="O15" s="15"/>
      <c r="P15" s="14">
        <f t="shared" si="23"/>
        <v>0</v>
      </c>
      <c r="Q15" s="15"/>
      <c r="R15" s="14">
        <f t="shared" si="24"/>
        <v>0</v>
      </c>
      <c r="S15" s="14" t="e">
        <f t="shared" si="25"/>
        <v>#DIV/0!</v>
      </c>
      <c r="T15" s="16"/>
      <c r="U15" s="14">
        <f t="shared" si="38"/>
        <v>0</v>
      </c>
      <c r="V15" s="14">
        <f t="shared" si="15"/>
        <v>0</v>
      </c>
      <c r="W15" s="14">
        <f t="shared" si="16"/>
        <v>0</v>
      </c>
      <c r="X15" s="16"/>
      <c r="Y15" s="14" t="e">
        <f t="shared" si="26"/>
        <v>#DIV/0!</v>
      </c>
      <c r="Z15" s="16"/>
      <c r="AA15" s="14">
        <f t="shared" si="27"/>
        <v>0</v>
      </c>
      <c r="AB15" s="14">
        <f t="shared" si="28"/>
        <v>0</v>
      </c>
      <c r="AC15" s="14" t="str">
        <f t="shared" si="17"/>
        <v>N/A</v>
      </c>
      <c r="AD15" s="14">
        <f t="shared" si="0"/>
        <v>0</v>
      </c>
      <c r="AE15" s="14">
        <f t="shared" si="29"/>
        <v>0</v>
      </c>
      <c r="AF15" s="16"/>
      <c r="AG15" s="14" t="e">
        <f t="shared" si="1"/>
        <v>#DIV/0!</v>
      </c>
      <c r="AH15" s="16"/>
      <c r="AI15" s="14" t="e">
        <f t="shared" si="30"/>
        <v>#NUM!</v>
      </c>
      <c r="AJ15" s="12" t="str">
        <f t="shared" si="2"/>
        <v>N/A</v>
      </c>
      <c r="AK15" s="14" t="e">
        <f t="shared" si="3"/>
        <v>#DIV/0!</v>
      </c>
      <c r="AL15" s="14" t="e">
        <f t="shared" si="4"/>
        <v>#NUM!</v>
      </c>
      <c r="AM15" s="14" t="e">
        <f t="shared" si="5"/>
        <v>#DIV/0!</v>
      </c>
      <c r="AN15" s="14" t="e">
        <f t="shared" si="6"/>
        <v>#NUM!</v>
      </c>
      <c r="AO15" s="14" t="e">
        <f t="shared" si="18"/>
        <v>#NUM!</v>
      </c>
      <c r="AP15" s="14" t="e">
        <f t="shared" si="7"/>
        <v>#DIV/0!</v>
      </c>
      <c r="AQ15" s="15"/>
      <c r="AR15" s="14" t="e">
        <f t="shared" si="8"/>
        <v>#DIV/0!</v>
      </c>
      <c r="AS15" s="16"/>
      <c r="AT15" s="14" t="e">
        <f t="shared" si="9"/>
        <v>#DIV/0!</v>
      </c>
      <c r="AU15" s="14" t="e">
        <f t="shared" si="10"/>
        <v>#DIV/0!</v>
      </c>
      <c r="AV15" s="14" t="e">
        <f t="shared" si="11"/>
        <v>#DIV/0!</v>
      </c>
      <c r="AW15" s="14" t="e">
        <f t="shared" si="31"/>
        <v>#DIV/0!</v>
      </c>
      <c r="AX15" s="12" t="e">
        <f t="shared" si="19"/>
        <v>#DIV/0!</v>
      </c>
      <c r="AY15" s="14" t="e">
        <f t="shared" si="12"/>
        <v>#DIV/0!</v>
      </c>
      <c r="AZ15" s="14" t="e">
        <f t="shared" si="32"/>
        <v>#DIV/0!</v>
      </c>
      <c r="BA15" s="14" t="e">
        <f t="shared" si="20"/>
        <v>#DIV/0!</v>
      </c>
      <c r="BB15" s="14" t="e">
        <f t="shared" si="33"/>
        <v>#DIV/0!</v>
      </c>
      <c r="BC15" s="14">
        <f t="shared" si="34"/>
        <v>0</v>
      </c>
      <c r="BD15" s="14">
        <f t="shared" si="35"/>
        <v>0</v>
      </c>
      <c r="BE15" s="37" t="e">
        <f t="shared" si="13"/>
        <v>#DIV/0!</v>
      </c>
      <c r="BF15" s="14" t="e">
        <f t="shared" si="21"/>
        <v>#NUM!</v>
      </c>
      <c r="BG15" s="21"/>
      <c r="BH15" s="16"/>
      <c r="BI15" s="14" t="e">
        <f t="shared" si="36"/>
        <v>#DIV/0!</v>
      </c>
      <c r="BJ15" s="37">
        <f t="shared" si="37"/>
        <v>0</v>
      </c>
    </row>
    <row r="16" spans="2:62" x14ac:dyDescent="0.5">
      <c r="B16" t="s">
        <v>453</v>
      </c>
      <c r="E16">
        <f>IF(LOG10(IF(F10&gt;0,F10,E10))&lt;3.7,-19053.729146456+15514.4866764412*LOG10(IF(F10&gt;0,F10,E10))-4212.78819301717*LOG10(IF(F10&gt;0,F10,E10))^2+381.476328422343*LOG10(IF(F10&gt;0,F10,E10))^3,IF(LOG10(IF(F10&gt;0,F10,E10))&lt;3.9,-37051.0203809015+38567.2629965804*LOG10(IF(F10&gt;0,F10,E10))-15065.1486316025*LOG10(IF(F10&gt;0,F10,E10))^2+2617.24637119416*LOG10(IF(F10&gt;0,F10,E10))^3-170.623810323864*LOG10(IF(F10&gt;0,F10,E10))^4,-118115.450538963+137145.973583929*LOG10(IF(F10&gt;0,F10,E10))-63623.3812100225*LOG10(IF(F10&gt;0,F10,E10))^2+14741.2923562646*LOG10(IF(F10&gt;0,F10,E10))^3-1705.87278406872*LOG10(IF(F10&gt;0,F10,E10))^4+78.873172180499*LOG10(IF(F10&gt;0,F10,E10))^5))</f>
        <v>-5.9841783542651683E-2</v>
      </c>
      <c r="F16" s="22"/>
      <c r="G16">
        <f>IF(LOG10(IF(H10&gt;0,H10,G10))&lt;3.7,-19053.729146456+15514.4866764412*LOG10(IF(H10&gt;0,H10,G10))-4212.78819301717*LOG10(IF(H10&gt;0,H10,G10))^2+381.476328422343*LOG10(IF(H10&gt;0,H10,G10))^3,IF(LOG10(IF(H10&gt;0,H10,G10))&lt;3.9,-37051.0203809015+38567.2629965804*LOG10(IF(H10&gt;0,H10,G10))-15065.1486316025*LOG10(IF(H10&gt;0,H10,G10))^2+2617.24637119416*LOG10(IF(H10&gt;0,H10,G10))^3-170.623810323864*LOG10(IF(H10&gt;0,H10,G10))^4,-118115.450538963+137145.973583929*LOG10(IF(H10&gt;0,H10,G10))-63623.3812100225*LOG10(IF(H10&gt;0,H10,G10))^2+14741.2923562646*LOG10(IF(H10&gt;0,H10,G10))^3-1705.87278406872*LOG10(IF(H10&gt;0,H10,G10))^4+78.873172180499*LOG10(IF(H10&gt;0,H10,G10))^5))</f>
        <v>-4.5191222651410499</v>
      </c>
      <c r="H16" s="22"/>
      <c r="K16" t="s">
        <v>454</v>
      </c>
      <c r="L16" s="8"/>
      <c r="M16" s="9">
        <f t="shared" si="22"/>
        <v>0</v>
      </c>
      <c r="N16" s="10"/>
      <c r="O16" s="10"/>
      <c r="P16" s="9">
        <f t="shared" si="23"/>
        <v>0</v>
      </c>
      <c r="Q16" s="10"/>
      <c r="R16" s="9">
        <f t="shared" si="24"/>
        <v>0</v>
      </c>
      <c r="S16" s="9" t="e">
        <f t="shared" si="25"/>
        <v>#DIV/0!</v>
      </c>
      <c r="T16" s="11"/>
      <c r="U16" s="9">
        <f t="shared" si="38"/>
        <v>0</v>
      </c>
      <c r="V16" s="9">
        <f t="shared" si="15"/>
        <v>0</v>
      </c>
      <c r="W16" s="9" t="e">
        <f t="shared" si="16"/>
        <v>#DIV/0!</v>
      </c>
      <c r="X16" s="11"/>
      <c r="Y16" s="9" t="e">
        <f t="shared" si="26"/>
        <v>#DIV/0!</v>
      </c>
      <c r="Z16" s="11"/>
      <c r="AA16" s="9">
        <f t="shared" si="27"/>
        <v>0</v>
      </c>
      <c r="AB16" s="9">
        <f t="shared" si="28"/>
        <v>0</v>
      </c>
      <c r="AC16" s="9" t="str">
        <f t="shared" si="17"/>
        <v>N/A</v>
      </c>
      <c r="AD16" s="9">
        <f t="shared" si="0"/>
        <v>0</v>
      </c>
      <c r="AE16" s="9">
        <f t="shared" si="29"/>
        <v>0</v>
      </c>
      <c r="AF16" s="11"/>
      <c r="AG16" s="9" t="e">
        <f t="shared" si="1"/>
        <v>#DIV/0!</v>
      </c>
      <c r="AH16" s="11"/>
      <c r="AI16" s="9" t="e">
        <f t="shared" si="30"/>
        <v>#NUM!</v>
      </c>
      <c r="AJ16" s="12" t="str">
        <f t="shared" si="2"/>
        <v>N/A</v>
      </c>
      <c r="AK16" s="9" t="e">
        <f t="shared" si="3"/>
        <v>#DIV/0!</v>
      </c>
      <c r="AL16" s="9" t="e">
        <f t="shared" si="4"/>
        <v>#NUM!</v>
      </c>
      <c r="AM16" s="9" t="e">
        <f t="shared" si="5"/>
        <v>#DIV/0!</v>
      </c>
      <c r="AN16" s="9" t="e">
        <f t="shared" si="6"/>
        <v>#NUM!</v>
      </c>
      <c r="AO16" s="9" t="e">
        <f t="shared" si="18"/>
        <v>#NUM!</v>
      </c>
      <c r="AP16" s="9" t="e">
        <f t="shared" si="7"/>
        <v>#DIV/0!</v>
      </c>
      <c r="AQ16" s="10"/>
      <c r="AR16" s="9" t="e">
        <f t="shared" si="8"/>
        <v>#DIV/0!</v>
      </c>
      <c r="AS16" s="11"/>
      <c r="AT16" s="9" t="e">
        <f t="shared" si="9"/>
        <v>#DIV/0!</v>
      </c>
      <c r="AU16" s="9" t="e">
        <f t="shared" si="10"/>
        <v>#DIV/0!</v>
      </c>
      <c r="AV16" s="9" t="e">
        <f t="shared" si="11"/>
        <v>#DIV/0!</v>
      </c>
      <c r="AW16" s="9" t="e">
        <f t="shared" si="31"/>
        <v>#DIV/0!</v>
      </c>
      <c r="AX16" s="12" t="e">
        <f t="shared" si="19"/>
        <v>#DIV/0!</v>
      </c>
      <c r="AY16" s="9" t="e">
        <f t="shared" si="12"/>
        <v>#DIV/0!</v>
      </c>
      <c r="AZ16" s="9" t="e">
        <f t="shared" si="32"/>
        <v>#DIV/0!</v>
      </c>
      <c r="BA16" s="9" t="e">
        <f t="shared" si="20"/>
        <v>#DIV/0!</v>
      </c>
      <c r="BB16" s="9" t="e">
        <f t="shared" si="33"/>
        <v>#DIV/0!</v>
      </c>
      <c r="BC16" s="9">
        <f t="shared" si="34"/>
        <v>0</v>
      </c>
      <c r="BD16" s="9">
        <f t="shared" si="35"/>
        <v>0</v>
      </c>
      <c r="BE16" s="36" t="e">
        <f t="shared" si="13"/>
        <v>#DIV/0!</v>
      </c>
      <c r="BF16" s="9" t="e">
        <f t="shared" si="21"/>
        <v>#NUM!</v>
      </c>
      <c r="BG16" s="1"/>
      <c r="BH16" s="11"/>
      <c r="BI16" s="9" t="e">
        <f t="shared" si="36"/>
        <v>#DIV/0!</v>
      </c>
      <c r="BJ16" s="36">
        <f t="shared" si="37"/>
        <v>0</v>
      </c>
    </row>
    <row r="17" spans="2:62" x14ac:dyDescent="0.5">
      <c r="B17" s="40" t="s">
        <v>455</v>
      </c>
      <c r="E17" s="2">
        <f>4.74-LOG10(E11)*2.5-IF(F15=1,IF(ISBLANK(F16),E16,F16),0)</f>
        <v>2.6394250642595982</v>
      </c>
      <c r="F17" s="2">
        <f>4.74-LOG10(F11)*2.5-IF(F15=1,IF(ISBLANK(F16),E16,F16),0)</f>
        <v>3.1093841474916921</v>
      </c>
      <c r="G17" s="2">
        <f>4.74-LOG10(G11)*2.5-IF(F15=1,IF(ISBLANK(H16),G16,H16),0)</f>
        <v>11.170164980096787</v>
      </c>
      <c r="H17" s="2" t="e">
        <f>4.74-LOG10(H11)*2.5-IF(F15=1,IF(ISBLANK(H16),G16,H16),0)</f>
        <v>#NUM!</v>
      </c>
      <c r="K17" t="s">
        <v>456</v>
      </c>
      <c r="L17" s="13"/>
      <c r="M17" s="14">
        <f t="shared" si="22"/>
        <v>0</v>
      </c>
      <c r="N17" s="15"/>
      <c r="O17" s="15"/>
      <c r="P17" s="14">
        <f t="shared" si="23"/>
        <v>0</v>
      </c>
      <c r="Q17" s="15"/>
      <c r="R17" s="14">
        <f t="shared" si="24"/>
        <v>0</v>
      </c>
      <c r="S17" s="14" t="e">
        <f t="shared" si="25"/>
        <v>#DIV/0!</v>
      </c>
      <c r="T17" s="16"/>
      <c r="U17" s="14">
        <f t="shared" si="38"/>
        <v>0</v>
      </c>
      <c r="V17" s="14">
        <f t="shared" si="15"/>
        <v>0</v>
      </c>
      <c r="W17" s="14" t="e">
        <f t="shared" si="16"/>
        <v>#DIV/0!</v>
      </c>
      <c r="X17" s="16"/>
      <c r="Y17" s="14" t="e">
        <f t="shared" si="26"/>
        <v>#DIV/0!</v>
      </c>
      <c r="Z17" s="16"/>
      <c r="AA17" s="14">
        <f t="shared" si="27"/>
        <v>0</v>
      </c>
      <c r="AB17" s="14">
        <f t="shared" si="28"/>
        <v>0</v>
      </c>
      <c r="AC17" s="14" t="str">
        <f t="shared" si="17"/>
        <v>N/A</v>
      </c>
      <c r="AD17" s="14">
        <f t="shared" si="0"/>
        <v>0</v>
      </c>
      <c r="AE17" s="14">
        <f t="shared" si="29"/>
        <v>0</v>
      </c>
      <c r="AF17" s="16"/>
      <c r="AG17" s="14" t="e">
        <f t="shared" si="1"/>
        <v>#DIV/0!</v>
      </c>
      <c r="AH17" s="16"/>
      <c r="AI17" s="14" t="e">
        <f t="shared" si="30"/>
        <v>#NUM!</v>
      </c>
      <c r="AJ17" s="12" t="str">
        <f t="shared" si="2"/>
        <v>N/A</v>
      </c>
      <c r="AK17" s="14" t="e">
        <f t="shared" si="3"/>
        <v>#DIV/0!</v>
      </c>
      <c r="AL17" s="14" t="e">
        <f t="shared" si="4"/>
        <v>#NUM!</v>
      </c>
      <c r="AM17" s="14" t="e">
        <f t="shared" si="5"/>
        <v>#DIV/0!</v>
      </c>
      <c r="AN17" s="14" t="e">
        <f t="shared" si="6"/>
        <v>#NUM!</v>
      </c>
      <c r="AO17" s="14" t="e">
        <f t="shared" si="18"/>
        <v>#NUM!</v>
      </c>
      <c r="AP17" s="14" t="e">
        <f t="shared" si="7"/>
        <v>#DIV/0!</v>
      </c>
      <c r="AQ17" s="15"/>
      <c r="AR17" s="14" t="e">
        <f t="shared" si="8"/>
        <v>#DIV/0!</v>
      </c>
      <c r="AS17" s="16"/>
      <c r="AT17" s="14" t="e">
        <f t="shared" si="9"/>
        <v>#DIV/0!</v>
      </c>
      <c r="AU17" s="14" t="e">
        <f t="shared" si="10"/>
        <v>#DIV/0!</v>
      </c>
      <c r="AV17" s="14" t="e">
        <f t="shared" si="11"/>
        <v>#DIV/0!</v>
      </c>
      <c r="AW17" s="14" t="e">
        <f t="shared" si="31"/>
        <v>#DIV/0!</v>
      </c>
      <c r="AX17" s="12" t="e">
        <f t="shared" si="19"/>
        <v>#DIV/0!</v>
      </c>
      <c r="AY17" s="14" t="e">
        <f t="shared" si="12"/>
        <v>#DIV/0!</v>
      </c>
      <c r="AZ17" s="14" t="e">
        <f t="shared" si="32"/>
        <v>#DIV/0!</v>
      </c>
      <c r="BA17" s="14" t="e">
        <f t="shared" si="20"/>
        <v>#DIV/0!</v>
      </c>
      <c r="BB17" s="14" t="e">
        <f t="shared" si="33"/>
        <v>#DIV/0!</v>
      </c>
      <c r="BC17" s="14">
        <f t="shared" si="34"/>
        <v>0</v>
      </c>
      <c r="BD17" s="14">
        <f t="shared" si="35"/>
        <v>0</v>
      </c>
      <c r="BE17" s="37" t="e">
        <f t="shared" si="13"/>
        <v>#DIV/0!</v>
      </c>
      <c r="BF17" s="14" t="e">
        <f>ROUND(108*8.31446*AI17/(1000*BB17^2),1)</f>
        <v>#NUM!</v>
      </c>
      <c r="BG17" s="21"/>
      <c r="BH17" s="16"/>
      <c r="BI17" s="14" t="e">
        <f t="shared" si="36"/>
        <v>#DIV/0!</v>
      </c>
      <c r="BJ17" s="37">
        <f t="shared" si="37"/>
        <v>0</v>
      </c>
    </row>
    <row r="18" spans="2:62" x14ac:dyDescent="0.5">
      <c r="B18" t="s">
        <v>457</v>
      </c>
      <c r="G18" s="17">
        <f>G11+E11</f>
        <v>6.9246529303874391</v>
      </c>
      <c r="H18" s="17">
        <f>IF(F11&gt;0,F11,E11)+IF(H11&gt;0,H11,G11)</f>
        <v>4.4926787612500005</v>
      </c>
      <c r="K18" t="s">
        <v>458</v>
      </c>
      <c r="L18" s="8"/>
      <c r="M18" s="9">
        <f t="shared" si="22"/>
        <v>0</v>
      </c>
      <c r="N18" s="10"/>
      <c r="O18" s="10"/>
      <c r="P18" s="9">
        <f t="shared" si="23"/>
        <v>0</v>
      </c>
      <c r="Q18" s="10"/>
      <c r="R18" s="9">
        <f t="shared" si="24"/>
        <v>0</v>
      </c>
      <c r="S18" s="9" t="e">
        <f t="shared" si="25"/>
        <v>#DIV/0!</v>
      </c>
      <c r="T18" s="11"/>
      <c r="U18" s="9">
        <f t="shared" si="38"/>
        <v>0</v>
      </c>
      <c r="V18" s="9">
        <f t="shared" si="15"/>
        <v>0</v>
      </c>
      <c r="W18" s="9" t="e">
        <f t="shared" si="16"/>
        <v>#DIV/0!</v>
      </c>
      <c r="X18" s="11"/>
      <c r="Y18" s="9" t="e">
        <f t="shared" si="26"/>
        <v>#DIV/0!</v>
      </c>
      <c r="Z18" s="11"/>
      <c r="AA18" s="9">
        <f t="shared" si="27"/>
        <v>0</v>
      </c>
      <c r="AB18" s="9">
        <f t="shared" si="28"/>
        <v>0</v>
      </c>
      <c r="AC18" s="9" t="str">
        <f t="shared" si="17"/>
        <v>N/A</v>
      </c>
      <c r="AD18" s="9">
        <f>ABS(T18)*(L18/(($F$8+$H$8)*3*333000))^(1/3)</f>
        <v>0</v>
      </c>
      <c r="AE18" s="9">
        <f t="shared" si="29"/>
        <v>0</v>
      </c>
      <c r="AF18" s="11"/>
      <c r="AG18" s="9" t="e">
        <f t="shared" si="1"/>
        <v>#DIV/0!</v>
      </c>
      <c r="AH18" s="11"/>
      <c r="AI18" s="9" t="e">
        <f t="shared" si="30"/>
        <v>#NUM!</v>
      </c>
      <c r="AJ18" s="12" t="str">
        <f t="shared" si="2"/>
        <v>N/A</v>
      </c>
      <c r="AK18" s="9" t="e">
        <f t="shared" si="3"/>
        <v>#DIV/0!</v>
      </c>
      <c r="AL18" s="9" t="e">
        <f t="shared" si="4"/>
        <v>#NUM!</v>
      </c>
      <c r="AM18" s="9" t="e">
        <f t="shared" si="5"/>
        <v>#DIV/0!</v>
      </c>
      <c r="AN18" s="9" t="e">
        <f t="shared" si="6"/>
        <v>#NUM!</v>
      </c>
      <c r="AO18" s="9" t="e">
        <f t="shared" si="18"/>
        <v>#NUM!</v>
      </c>
      <c r="AP18" s="9" t="e">
        <f t="shared" si="7"/>
        <v>#DIV/0!</v>
      </c>
      <c r="AQ18" s="10"/>
      <c r="AR18" s="9" t="e">
        <f t="shared" si="8"/>
        <v>#DIV/0!</v>
      </c>
      <c r="AS18" s="11"/>
      <c r="AT18" s="9" t="e">
        <f t="shared" si="9"/>
        <v>#DIV/0!</v>
      </c>
      <c r="AU18" s="9" t="e">
        <f t="shared" si="10"/>
        <v>#DIV/0!</v>
      </c>
      <c r="AV18" s="9" t="e">
        <f t="shared" si="11"/>
        <v>#DIV/0!</v>
      </c>
      <c r="AW18" s="9" t="e">
        <f t="shared" si="31"/>
        <v>#DIV/0!</v>
      </c>
      <c r="AX18" s="12" t="e">
        <f t="shared" si="19"/>
        <v>#DIV/0!</v>
      </c>
      <c r="AY18" s="9" t="e">
        <f t="shared" si="12"/>
        <v>#DIV/0!</v>
      </c>
      <c r="AZ18" s="9" t="e">
        <f t="shared" si="32"/>
        <v>#DIV/0!</v>
      </c>
      <c r="BA18" s="9" t="e">
        <f t="shared" si="20"/>
        <v>#DIV/0!</v>
      </c>
      <c r="BB18" s="9" t="e">
        <f t="shared" si="33"/>
        <v>#DIV/0!</v>
      </c>
      <c r="BC18" s="9">
        <f t="shared" si="34"/>
        <v>0</v>
      </c>
      <c r="BD18" s="9">
        <f t="shared" si="35"/>
        <v>0</v>
      </c>
      <c r="BE18" s="36" t="e">
        <f t="shared" si="13"/>
        <v>#DIV/0!</v>
      </c>
      <c r="BF18" s="9" t="e">
        <f>ROUND(108*8.31446*AI18/(1000*BB18^2),1)</f>
        <v>#NUM!</v>
      </c>
      <c r="BG18" s="1"/>
      <c r="BH18" s="11"/>
      <c r="BI18" s="9" t="e">
        <f t="shared" si="36"/>
        <v>#DIV/0!</v>
      </c>
      <c r="BJ18" s="36">
        <f t="shared" si="37"/>
        <v>0</v>
      </c>
    </row>
    <row r="19" spans="2:62" x14ac:dyDescent="0.5">
      <c r="B19" s="40" t="s">
        <v>459</v>
      </c>
      <c r="G19" s="2">
        <f>4.74-LOG10(IF(F15=1,10^((4.74-E17)/2.5)+IF(G11&gt;0,10^((4.74-G17)/2.5),0),G18))*2.5</f>
        <v>2.6390049723356359</v>
      </c>
      <c r="H19" s="2">
        <f>4.74-LOG10(IF(F15=1,10^((4.74-IF(F11&gt;0,F17,E17))/2.5)+IF(OR(G11&gt;0,H11&gt;0),10^((4.74-IF(NOT(ISERROR(H17)),H17,G17))/2.5),0),H18))*2.5</f>
        <v>3.1087365838335566</v>
      </c>
      <c r="K19" t="s">
        <v>460</v>
      </c>
      <c r="L19" s="13"/>
      <c r="M19" s="14">
        <f t="shared" si="22"/>
        <v>0</v>
      </c>
      <c r="N19" s="15"/>
      <c r="O19" s="15"/>
      <c r="P19" s="14">
        <f t="shared" si="23"/>
        <v>0</v>
      </c>
      <c r="Q19" s="15"/>
      <c r="R19" s="14">
        <f t="shared" si="24"/>
        <v>0</v>
      </c>
      <c r="S19" s="14" t="e">
        <f t="shared" si="25"/>
        <v>#DIV/0!</v>
      </c>
      <c r="T19" s="16"/>
      <c r="U19" s="14">
        <f t="shared" si="38"/>
        <v>0</v>
      </c>
      <c r="V19" s="14">
        <f t="shared" si="15"/>
        <v>0</v>
      </c>
      <c r="W19" s="14" t="e">
        <f t="shared" si="16"/>
        <v>#DIV/0!</v>
      </c>
      <c r="X19" s="16"/>
      <c r="Y19" s="14" t="e">
        <f t="shared" si="26"/>
        <v>#DIV/0!</v>
      </c>
      <c r="Z19" s="16"/>
      <c r="AA19" s="14">
        <f t="shared" si="27"/>
        <v>0</v>
      </c>
      <c r="AB19" s="14">
        <f t="shared" si="28"/>
        <v>0</v>
      </c>
      <c r="AC19" s="14" t="str">
        <f t="shared" si="17"/>
        <v>N/A</v>
      </c>
      <c r="AD19" s="14">
        <f t="shared" ref="AD19:AD50" si="39">ABS(T19)*(L19/(($F$8+$H$8)*3*333000))^(1/3)*1.496*10^8</f>
        <v>0</v>
      </c>
      <c r="AE19" s="14">
        <f t="shared" si="29"/>
        <v>0</v>
      </c>
      <c r="AF19" s="16"/>
      <c r="AG19" s="14" t="e">
        <f t="shared" si="1"/>
        <v>#DIV/0!</v>
      </c>
      <c r="AH19" s="16"/>
      <c r="AI19" s="14" t="e">
        <f t="shared" si="30"/>
        <v>#NUM!</v>
      </c>
      <c r="AJ19" s="12" t="str">
        <f t="shared" si="2"/>
        <v>N/A</v>
      </c>
      <c r="AK19" s="14" t="e">
        <f t="shared" si="3"/>
        <v>#DIV/0!</v>
      </c>
      <c r="AL19" s="14" t="e">
        <f t="shared" si="4"/>
        <v>#NUM!</v>
      </c>
      <c r="AM19" s="14" t="e">
        <f t="shared" si="5"/>
        <v>#DIV/0!</v>
      </c>
      <c r="AN19" s="14" t="e">
        <f t="shared" si="6"/>
        <v>#NUM!</v>
      </c>
      <c r="AO19" s="14" t="e">
        <f t="shared" si="18"/>
        <v>#NUM!</v>
      </c>
      <c r="AP19" s="14" t="e">
        <f t="shared" si="7"/>
        <v>#DIV/0!</v>
      </c>
      <c r="AQ19" s="15"/>
      <c r="AR19" s="14" t="e">
        <f t="shared" si="8"/>
        <v>#DIV/0!</v>
      </c>
      <c r="AS19" s="16"/>
      <c r="AT19" s="14" t="e">
        <f t="shared" si="9"/>
        <v>#DIV/0!</v>
      </c>
      <c r="AU19" s="14" t="e">
        <f t="shared" si="10"/>
        <v>#DIV/0!</v>
      </c>
      <c r="AV19" s="14" t="e">
        <f t="shared" si="11"/>
        <v>#DIV/0!</v>
      </c>
      <c r="AW19" s="14" t="e">
        <f t="shared" si="31"/>
        <v>#DIV/0!</v>
      </c>
      <c r="AX19" s="12" t="e">
        <f t="shared" si="19"/>
        <v>#DIV/0!</v>
      </c>
      <c r="AY19" s="14" t="e">
        <f t="shared" si="12"/>
        <v>#DIV/0!</v>
      </c>
      <c r="AZ19" s="14" t="e">
        <f t="shared" si="32"/>
        <v>#DIV/0!</v>
      </c>
      <c r="BA19" s="14" t="e">
        <f t="shared" si="20"/>
        <v>#DIV/0!</v>
      </c>
      <c r="BB19" s="14" t="e">
        <f t="shared" si="33"/>
        <v>#DIV/0!</v>
      </c>
      <c r="BC19" s="14">
        <f t="shared" si="34"/>
        <v>0</v>
      </c>
      <c r="BD19" s="14">
        <f t="shared" si="35"/>
        <v>0</v>
      </c>
      <c r="BE19" s="37" t="e">
        <f t="shared" si="13"/>
        <v>#DIV/0!</v>
      </c>
      <c r="BF19" s="14" t="e">
        <f t="shared" si="21"/>
        <v>#NUM!</v>
      </c>
      <c r="BG19" s="21"/>
      <c r="BH19" s="16"/>
      <c r="BI19" s="14" t="e">
        <f t="shared" si="36"/>
        <v>#DIV/0!</v>
      </c>
      <c r="BJ19" s="37">
        <f t="shared" si="37"/>
        <v>0</v>
      </c>
    </row>
    <row r="20" spans="2:62" x14ac:dyDescent="0.5">
      <c r="K20" t="s">
        <v>461</v>
      </c>
      <c r="L20" s="8"/>
      <c r="M20" s="9">
        <f t="shared" si="22"/>
        <v>0</v>
      </c>
      <c r="N20" s="10"/>
      <c r="O20" s="10"/>
      <c r="P20" s="9">
        <f t="shared" si="23"/>
        <v>0</v>
      </c>
      <c r="Q20" s="10"/>
      <c r="R20" s="9">
        <f t="shared" ref="R20:R71" si="40">IF(Q20&gt;0,Q20,P20)^2</f>
        <v>0</v>
      </c>
      <c r="S20" s="9" t="e">
        <f t="shared" ref="S20:S71" si="41">(L20*5.97*10^24)/((4/3)*PI()*((IF(Q20&gt;0,Q20,P20)*6371000)^3))/1000</f>
        <v>#DIV/0!</v>
      </c>
      <c r="T20" s="11"/>
      <c r="U20" s="9">
        <f t="shared" si="38"/>
        <v>0</v>
      </c>
      <c r="V20" s="9">
        <f t="shared" si="15"/>
        <v>0</v>
      </c>
      <c r="W20" s="9" t="e">
        <f t="shared" si="16"/>
        <v>#DIV/0!</v>
      </c>
      <c r="X20" s="11"/>
      <c r="Y20" s="9" t="e">
        <f t="shared" si="26"/>
        <v>#DIV/0!</v>
      </c>
      <c r="Z20" s="11"/>
      <c r="AA20" s="9">
        <f t="shared" si="27"/>
        <v>0</v>
      </c>
      <c r="AB20" s="9">
        <f t="shared" si="28"/>
        <v>0</v>
      </c>
      <c r="AC20" s="9" t="str">
        <f t="shared" si="17"/>
        <v>N/A</v>
      </c>
      <c r="AD20" s="9">
        <f t="shared" si="39"/>
        <v>0</v>
      </c>
      <c r="AE20" s="9">
        <f t="shared" si="29"/>
        <v>0</v>
      </c>
      <c r="AF20" s="11"/>
      <c r="AG20" s="9" t="e">
        <f t="shared" si="1"/>
        <v>#DIV/0!</v>
      </c>
      <c r="AH20" s="11"/>
      <c r="AI20" s="9" t="e">
        <f t="shared" si="30"/>
        <v>#NUM!</v>
      </c>
      <c r="AJ20" s="12" t="str">
        <f t="shared" si="2"/>
        <v>N/A</v>
      </c>
      <c r="AK20" s="9" t="e">
        <f t="shared" si="3"/>
        <v>#DIV/0!</v>
      </c>
      <c r="AL20" s="9" t="e">
        <f t="shared" si="4"/>
        <v>#NUM!</v>
      </c>
      <c r="AM20" s="9" t="e">
        <f t="shared" si="5"/>
        <v>#DIV/0!</v>
      </c>
      <c r="AN20" s="9" t="e">
        <f t="shared" si="6"/>
        <v>#NUM!</v>
      </c>
      <c r="AO20" s="9" t="e">
        <f t="shared" si="18"/>
        <v>#NUM!</v>
      </c>
      <c r="AP20" s="9" t="e">
        <f t="shared" si="7"/>
        <v>#DIV/0!</v>
      </c>
      <c r="AQ20" s="10"/>
      <c r="AR20" s="9" t="e">
        <f t="shared" si="8"/>
        <v>#DIV/0!</v>
      </c>
      <c r="AS20" s="11"/>
      <c r="AT20" s="9" t="e">
        <f t="shared" si="9"/>
        <v>#DIV/0!</v>
      </c>
      <c r="AU20" s="9" t="e">
        <f t="shared" si="10"/>
        <v>#DIV/0!</v>
      </c>
      <c r="AV20" s="9" t="e">
        <f t="shared" si="11"/>
        <v>#DIV/0!</v>
      </c>
      <c r="AW20" s="9" t="e">
        <f t="shared" si="31"/>
        <v>#DIV/0!</v>
      </c>
      <c r="AX20" s="12" t="e">
        <f t="shared" si="19"/>
        <v>#DIV/0!</v>
      </c>
      <c r="AY20" s="9" t="e">
        <f t="shared" si="12"/>
        <v>#DIV/0!</v>
      </c>
      <c r="AZ20" s="9" t="e">
        <f t="shared" si="32"/>
        <v>#DIV/0!</v>
      </c>
      <c r="BA20" s="9" t="e">
        <f t="shared" si="20"/>
        <v>#DIV/0!</v>
      </c>
      <c r="BB20" s="9" t="e">
        <f t="shared" si="33"/>
        <v>#DIV/0!</v>
      </c>
      <c r="BC20" s="9">
        <f t="shared" si="34"/>
        <v>0</v>
      </c>
      <c r="BD20" s="9">
        <f t="shared" si="35"/>
        <v>0</v>
      </c>
      <c r="BE20" s="36" t="e">
        <f t="shared" si="13"/>
        <v>#DIV/0!</v>
      </c>
      <c r="BF20" s="9" t="e">
        <f t="shared" si="21"/>
        <v>#NUM!</v>
      </c>
      <c r="BG20" s="1"/>
      <c r="BH20" s="11"/>
      <c r="BI20" s="9" t="e">
        <f t="shared" si="36"/>
        <v>#DIV/0!</v>
      </c>
      <c r="BJ20" s="36">
        <f t="shared" si="37"/>
        <v>0</v>
      </c>
    </row>
    <row r="21" spans="2:62" x14ac:dyDescent="0.5">
      <c r="B21" s="5" t="s">
        <v>28</v>
      </c>
      <c r="K21" t="s">
        <v>462</v>
      </c>
      <c r="L21" s="13"/>
      <c r="M21" s="14">
        <f t="shared" si="22"/>
        <v>0</v>
      </c>
      <c r="N21" s="15"/>
      <c r="O21" s="15"/>
      <c r="P21" s="14">
        <f t="shared" si="23"/>
        <v>0</v>
      </c>
      <c r="Q21" s="15"/>
      <c r="R21" s="14">
        <f t="shared" si="40"/>
        <v>0</v>
      </c>
      <c r="S21" s="14" t="e">
        <f t="shared" si="41"/>
        <v>#DIV/0!</v>
      </c>
      <c r="T21" s="16"/>
      <c r="U21" s="14">
        <f t="shared" si="38"/>
        <v>0</v>
      </c>
      <c r="V21" s="14">
        <f t="shared" si="15"/>
        <v>0</v>
      </c>
      <c r="W21" s="14" t="e">
        <f t="shared" si="16"/>
        <v>#DIV/0!</v>
      </c>
      <c r="X21" s="16"/>
      <c r="Y21" s="14" t="e">
        <f t="shared" si="26"/>
        <v>#DIV/0!</v>
      </c>
      <c r="Z21" s="16"/>
      <c r="AA21" s="14">
        <f t="shared" si="27"/>
        <v>0</v>
      </c>
      <c r="AB21" s="14">
        <f t="shared" si="28"/>
        <v>0</v>
      </c>
      <c r="AC21" s="14" t="str">
        <f t="shared" si="17"/>
        <v>N/A</v>
      </c>
      <c r="AD21" s="14">
        <f t="shared" si="39"/>
        <v>0</v>
      </c>
      <c r="AE21" s="14">
        <f t="shared" si="29"/>
        <v>0</v>
      </c>
      <c r="AF21" s="16"/>
      <c r="AG21" s="14" t="e">
        <f t="shared" si="1"/>
        <v>#DIV/0!</v>
      </c>
      <c r="AH21" s="16"/>
      <c r="AI21" s="14" t="e">
        <f t="shared" si="30"/>
        <v>#NUM!</v>
      </c>
      <c r="AJ21" s="12" t="str">
        <f t="shared" si="2"/>
        <v>N/A</v>
      </c>
      <c r="AK21" s="14" t="e">
        <f t="shared" si="3"/>
        <v>#DIV/0!</v>
      </c>
      <c r="AL21" s="14" t="e">
        <f t="shared" si="4"/>
        <v>#NUM!</v>
      </c>
      <c r="AM21" s="14" t="e">
        <f t="shared" si="5"/>
        <v>#DIV/0!</v>
      </c>
      <c r="AN21" s="14" t="e">
        <f t="shared" si="6"/>
        <v>#NUM!</v>
      </c>
      <c r="AO21" s="14" t="e">
        <f t="shared" si="18"/>
        <v>#NUM!</v>
      </c>
      <c r="AP21" s="14" t="e">
        <f t="shared" si="7"/>
        <v>#DIV/0!</v>
      </c>
      <c r="AQ21" s="15"/>
      <c r="AR21" s="14" t="e">
        <f t="shared" si="8"/>
        <v>#DIV/0!</v>
      </c>
      <c r="AS21" s="16"/>
      <c r="AT21" s="14" t="e">
        <f t="shared" si="9"/>
        <v>#DIV/0!</v>
      </c>
      <c r="AU21" s="14" t="e">
        <f t="shared" si="10"/>
        <v>#DIV/0!</v>
      </c>
      <c r="AV21" s="14" t="e">
        <f t="shared" si="11"/>
        <v>#DIV/0!</v>
      </c>
      <c r="AW21" s="14" t="e">
        <f t="shared" si="31"/>
        <v>#DIV/0!</v>
      </c>
      <c r="AX21" s="12" t="e">
        <f t="shared" si="19"/>
        <v>#DIV/0!</v>
      </c>
      <c r="AY21" s="14" t="e">
        <f t="shared" si="12"/>
        <v>#DIV/0!</v>
      </c>
      <c r="AZ21" s="14" t="e">
        <f t="shared" si="32"/>
        <v>#DIV/0!</v>
      </c>
      <c r="BA21" s="14" t="e">
        <f t="shared" si="20"/>
        <v>#DIV/0!</v>
      </c>
      <c r="BB21" s="14" t="e">
        <f t="shared" si="33"/>
        <v>#DIV/0!</v>
      </c>
      <c r="BC21" s="14">
        <f t="shared" si="34"/>
        <v>0</v>
      </c>
      <c r="BD21" s="14">
        <f t="shared" si="35"/>
        <v>0</v>
      </c>
      <c r="BE21" s="37" t="e">
        <f t="shared" si="13"/>
        <v>#DIV/0!</v>
      </c>
      <c r="BF21" s="14" t="e">
        <f t="shared" si="21"/>
        <v>#NUM!</v>
      </c>
      <c r="BG21" s="21"/>
      <c r="BH21" s="16"/>
      <c r="BI21" s="14" t="e">
        <f t="shared" si="36"/>
        <v>#DIV/0!</v>
      </c>
      <c r="BJ21" s="37">
        <f t="shared" si="37"/>
        <v>0</v>
      </c>
    </row>
    <row r="22" spans="2:62" x14ac:dyDescent="0.5">
      <c r="F22" t="s">
        <v>463</v>
      </c>
      <c r="H22" s="40" t="s">
        <v>246</v>
      </c>
      <c r="K22" t="s">
        <v>464</v>
      </c>
      <c r="L22" s="8"/>
      <c r="M22" s="9">
        <f t="shared" si="22"/>
        <v>0</v>
      </c>
      <c r="N22" s="10"/>
      <c r="O22" s="10"/>
      <c r="P22" s="9">
        <f t="shared" si="23"/>
        <v>0</v>
      </c>
      <c r="Q22" s="10"/>
      <c r="R22" s="9">
        <f t="shared" si="40"/>
        <v>0</v>
      </c>
      <c r="S22" s="9" t="e">
        <f t="shared" si="41"/>
        <v>#DIV/0!</v>
      </c>
      <c r="T22" s="11"/>
      <c r="U22" s="9">
        <f t="shared" si="14"/>
        <v>0</v>
      </c>
      <c r="V22" s="9">
        <f t="shared" si="15"/>
        <v>0</v>
      </c>
      <c r="W22" s="9" t="e">
        <f t="shared" si="16"/>
        <v>#DIV/0!</v>
      </c>
      <c r="X22" s="11"/>
      <c r="Y22" s="9" t="e">
        <f t="shared" si="26"/>
        <v>#DIV/0!</v>
      </c>
      <c r="Z22" s="11"/>
      <c r="AA22" s="9">
        <f t="shared" si="27"/>
        <v>0</v>
      </c>
      <c r="AB22" s="9">
        <f t="shared" si="28"/>
        <v>0</v>
      </c>
      <c r="AC22" s="9" t="str">
        <f t="shared" si="17"/>
        <v>N/A</v>
      </c>
      <c r="AD22" s="9">
        <f t="shared" si="39"/>
        <v>0</v>
      </c>
      <c r="AE22" s="9">
        <f t="shared" si="29"/>
        <v>0</v>
      </c>
      <c r="AF22" s="11"/>
      <c r="AG22" s="9" t="e">
        <f t="shared" si="1"/>
        <v>#DIV/0!</v>
      </c>
      <c r="AH22" s="11"/>
      <c r="AI22" s="9" t="e">
        <f t="shared" si="30"/>
        <v>#NUM!</v>
      </c>
      <c r="AJ22" s="12" t="str">
        <f t="shared" si="2"/>
        <v>N/A</v>
      </c>
      <c r="AK22" s="9" t="e">
        <f t="shared" si="3"/>
        <v>#DIV/0!</v>
      </c>
      <c r="AL22" s="9" t="e">
        <f t="shared" si="4"/>
        <v>#NUM!</v>
      </c>
      <c r="AM22" s="9" t="e">
        <f t="shared" si="5"/>
        <v>#DIV/0!</v>
      </c>
      <c r="AN22" s="9" t="e">
        <f t="shared" si="6"/>
        <v>#NUM!</v>
      </c>
      <c r="AO22" s="9" t="e">
        <f t="shared" si="18"/>
        <v>#NUM!</v>
      </c>
      <c r="AP22" s="9" t="e">
        <f t="shared" si="7"/>
        <v>#DIV/0!</v>
      </c>
      <c r="AQ22" s="10"/>
      <c r="AR22" s="9" t="e">
        <f t="shared" si="8"/>
        <v>#DIV/0!</v>
      </c>
      <c r="AS22" s="11"/>
      <c r="AT22" s="9" t="e">
        <f t="shared" si="9"/>
        <v>#DIV/0!</v>
      </c>
      <c r="AU22" s="9" t="e">
        <f t="shared" si="10"/>
        <v>#DIV/0!</v>
      </c>
      <c r="AV22" s="9" t="e">
        <f t="shared" si="11"/>
        <v>#DIV/0!</v>
      </c>
      <c r="AW22" s="9" t="e">
        <f t="shared" si="31"/>
        <v>#DIV/0!</v>
      </c>
      <c r="AX22" s="12" t="e">
        <f t="shared" si="19"/>
        <v>#DIV/0!</v>
      </c>
      <c r="AY22" s="9" t="e">
        <f t="shared" si="12"/>
        <v>#DIV/0!</v>
      </c>
      <c r="AZ22" s="9" t="e">
        <f t="shared" si="32"/>
        <v>#DIV/0!</v>
      </c>
      <c r="BA22" s="9" t="e">
        <f t="shared" si="20"/>
        <v>#DIV/0!</v>
      </c>
      <c r="BB22" s="9" t="e">
        <f t="shared" si="33"/>
        <v>#DIV/0!</v>
      </c>
      <c r="BC22" s="9">
        <f t="shared" si="34"/>
        <v>0</v>
      </c>
      <c r="BD22" s="9">
        <f t="shared" si="35"/>
        <v>0</v>
      </c>
      <c r="BE22" s="36" t="e">
        <f t="shared" si="13"/>
        <v>#DIV/0!</v>
      </c>
      <c r="BF22" s="9" t="e">
        <f t="shared" si="21"/>
        <v>#NUM!</v>
      </c>
      <c r="BG22" s="1"/>
      <c r="BH22" s="11"/>
      <c r="BI22" s="9" t="e">
        <f t="shared" si="36"/>
        <v>#DIV/0!</v>
      </c>
      <c r="BJ22" s="36">
        <f t="shared" si="37"/>
        <v>0</v>
      </c>
    </row>
    <row r="23" spans="2:62" x14ac:dyDescent="0.5">
      <c r="B23" t="s">
        <v>465</v>
      </c>
      <c r="F23" s="2">
        <f>2.44*(4.259/10^5)*((F8+H8)*333000)^(1/3)</f>
        <v>8.3538577737295987E-3</v>
      </c>
      <c r="H23" s="2">
        <f t="shared" ref="H23:H32" si="42">365.24*SQRT((F23^3)/($F$8+$H$8))</f>
        <v>0.22327836869937914</v>
      </c>
      <c r="K23" t="s">
        <v>466</v>
      </c>
      <c r="L23" s="13"/>
      <c r="M23" s="14">
        <f t="shared" si="22"/>
        <v>0</v>
      </c>
      <c r="N23" s="15"/>
      <c r="O23" s="15"/>
      <c r="P23" s="14">
        <f t="shared" si="23"/>
        <v>0</v>
      </c>
      <c r="Q23" s="15"/>
      <c r="R23" s="14">
        <f t="shared" si="40"/>
        <v>0</v>
      </c>
      <c r="S23" s="14" t="e">
        <f t="shared" si="41"/>
        <v>#DIV/0!</v>
      </c>
      <c r="T23" s="16"/>
      <c r="U23" s="14">
        <f t="shared" si="14"/>
        <v>0</v>
      </c>
      <c r="V23" s="14">
        <f t="shared" si="15"/>
        <v>0</v>
      </c>
      <c r="W23" s="14" t="e">
        <f t="shared" si="16"/>
        <v>#DIV/0!</v>
      </c>
      <c r="X23" s="16"/>
      <c r="Y23" s="14" t="e">
        <f t="shared" si="26"/>
        <v>#DIV/0!</v>
      </c>
      <c r="Z23" s="16"/>
      <c r="AA23" s="14">
        <f t="shared" si="27"/>
        <v>0</v>
      </c>
      <c r="AB23" s="14">
        <f t="shared" si="28"/>
        <v>0</v>
      </c>
      <c r="AC23" s="14" t="str">
        <f t="shared" si="17"/>
        <v>N/A</v>
      </c>
      <c r="AD23" s="14">
        <f t="shared" si="39"/>
        <v>0</v>
      </c>
      <c r="AE23" s="14">
        <f t="shared" si="29"/>
        <v>0</v>
      </c>
      <c r="AF23" s="16"/>
      <c r="AG23" s="14" t="e">
        <f t="shared" si="1"/>
        <v>#DIV/0!</v>
      </c>
      <c r="AH23" s="16"/>
      <c r="AI23" s="14" t="e">
        <f t="shared" si="30"/>
        <v>#NUM!</v>
      </c>
      <c r="AJ23" s="12" t="str">
        <f t="shared" si="2"/>
        <v>N/A</v>
      </c>
      <c r="AK23" s="14" t="e">
        <f t="shared" si="3"/>
        <v>#DIV/0!</v>
      </c>
      <c r="AL23" s="14" t="e">
        <f t="shared" si="4"/>
        <v>#NUM!</v>
      </c>
      <c r="AM23" s="14" t="e">
        <f t="shared" si="5"/>
        <v>#DIV/0!</v>
      </c>
      <c r="AN23" s="14" t="e">
        <f t="shared" si="6"/>
        <v>#NUM!</v>
      </c>
      <c r="AO23" s="14" t="e">
        <f t="shared" si="18"/>
        <v>#NUM!</v>
      </c>
      <c r="AP23" s="14" t="e">
        <f t="shared" si="7"/>
        <v>#DIV/0!</v>
      </c>
      <c r="AQ23" s="15"/>
      <c r="AR23" s="14" t="e">
        <f t="shared" si="8"/>
        <v>#DIV/0!</v>
      </c>
      <c r="AS23" s="16"/>
      <c r="AT23" s="14" t="e">
        <f t="shared" si="9"/>
        <v>#DIV/0!</v>
      </c>
      <c r="AU23" s="14" t="e">
        <f t="shared" si="10"/>
        <v>#DIV/0!</v>
      </c>
      <c r="AV23" s="14" t="e">
        <f t="shared" si="11"/>
        <v>#DIV/0!</v>
      </c>
      <c r="AW23" s="14" t="e">
        <f t="shared" si="31"/>
        <v>#DIV/0!</v>
      </c>
      <c r="AX23" s="12" t="e">
        <f t="shared" si="19"/>
        <v>#DIV/0!</v>
      </c>
      <c r="AY23" s="14" t="e">
        <f t="shared" si="12"/>
        <v>#DIV/0!</v>
      </c>
      <c r="AZ23" s="14" t="e">
        <f t="shared" si="32"/>
        <v>#DIV/0!</v>
      </c>
      <c r="BA23" s="14" t="e">
        <f t="shared" si="20"/>
        <v>#DIV/0!</v>
      </c>
      <c r="BB23" s="14" t="e">
        <f t="shared" si="33"/>
        <v>#DIV/0!</v>
      </c>
      <c r="BC23" s="14">
        <f t="shared" si="34"/>
        <v>0</v>
      </c>
      <c r="BD23" s="14">
        <f t="shared" si="35"/>
        <v>0</v>
      </c>
      <c r="BE23" s="37" t="e">
        <f t="shared" si="13"/>
        <v>#DIV/0!</v>
      </c>
      <c r="BF23" s="14" t="e">
        <f t="shared" si="21"/>
        <v>#NUM!</v>
      </c>
      <c r="BG23" s="21"/>
      <c r="BH23" s="16"/>
      <c r="BI23" s="14" t="e">
        <f t="shared" si="36"/>
        <v>#DIV/0!</v>
      </c>
      <c r="BJ23" s="37">
        <f t="shared" si="37"/>
        <v>0</v>
      </c>
    </row>
    <row r="24" spans="2:62" x14ac:dyDescent="0.5">
      <c r="B24" t="s">
        <v>467</v>
      </c>
      <c r="F24" s="17">
        <f>SQRT(IF(H18&gt;0,H18,G18)*3.846*0.9/(256*5.6703*PI()))/1.496</f>
        <v>3.9034538305077922E-2</v>
      </c>
      <c r="H24" s="17">
        <f t="shared" si="42"/>
        <v>2.2552235883986498</v>
      </c>
      <c r="K24" t="s">
        <v>341</v>
      </c>
      <c r="L24" s="8"/>
      <c r="M24" s="9">
        <f t="shared" ref="M24:M71" si="43">L24/318</f>
        <v>0</v>
      </c>
      <c r="N24" s="10"/>
      <c r="O24" s="10"/>
      <c r="P24" s="9">
        <f t="shared" si="23"/>
        <v>0</v>
      </c>
      <c r="Q24" s="10"/>
      <c r="R24" s="9">
        <f t="shared" si="40"/>
        <v>0</v>
      </c>
      <c r="S24" s="9" t="e">
        <f t="shared" si="41"/>
        <v>#DIV/0!</v>
      </c>
      <c r="T24" s="11"/>
      <c r="U24" s="9">
        <f t="shared" si="14"/>
        <v>0</v>
      </c>
      <c r="V24" s="9">
        <f t="shared" si="15"/>
        <v>0</v>
      </c>
      <c r="W24" s="9" t="e">
        <f t="shared" si="16"/>
        <v>#DIV/0!</v>
      </c>
      <c r="X24" s="11"/>
      <c r="Y24" s="9" t="e">
        <f t="shared" si="26"/>
        <v>#DIV/0!</v>
      </c>
      <c r="Z24" s="11"/>
      <c r="AA24" s="9">
        <f t="shared" si="27"/>
        <v>0</v>
      </c>
      <c r="AB24" s="9">
        <f t="shared" si="28"/>
        <v>0</v>
      </c>
      <c r="AC24" s="9" t="str">
        <f t="shared" si="17"/>
        <v>N/A</v>
      </c>
      <c r="AD24" s="9">
        <f t="shared" si="39"/>
        <v>0</v>
      </c>
      <c r="AE24" s="9">
        <f t="shared" ref="AE24:AE71" si="44">ROUND(2.44*1737*(L24/0.012)^(1/3),0)</f>
        <v>0</v>
      </c>
      <c r="AF24" s="11"/>
      <c r="AG24" s="9" t="e">
        <f t="shared" si="1"/>
        <v>#DIV/0!</v>
      </c>
      <c r="AH24" s="11"/>
      <c r="AI24" s="9" t="e">
        <f t="shared" si="30"/>
        <v>#NUM!</v>
      </c>
      <c r="AJ24" s="12" t="str">
        <f t="shared" si="2"/>
        <v>N/A</v>
      </c>
      <c r="AK24" s="9" t="e">
        <f t="shared" si="3"/>
        <v>#DIV/0!</v>
      </c>
      <c r="AL24" s="9" t="e">
        <f t="shared" si="4"/>
        <v>#NUM!</v>
      </c>
      <c r="AM24" s="9" t="e">
        <f t="shared" si="5"/>
        <v>#DIV/0!</v>
      </c>
      <c r="AN24" s="9" t="e">
        <f t="shared" si="6"/>
        <v>#NUM!</v>
      </c>
      <c r="AO24" s="9" t="e">
        <f t="shared" si="18"/>
        <v>#NUM!</v>
      </c>
      <c r="AP24" s="9" t="e">
        <f t="shared" si="7"/>
        <v>#DIV/0!</v>
      </c>
      <c r="AQ24" s="10"/>
      <c r="AR24" s="9" t="e">
        <f t="shared" si="8"/>
        <v>#DIV/0!</v>
      </c>
      <c r="AS24" s="11"/>
      <c r="AT24" s="9" t="e">
        <f t="shared" si="9"/>
        <v>#DIV/0!</v>
      </c>
      <c r="AU24" s="9" t="e">
        <f t="shared" si="10"/>
        <v>#DIV/0!</v>
      </c>
      <c r="AV24" s="9" t="e">
        <f t="shared" si="11"/>
        <v>#DIV/0!</v>
      </c>
      <c r="AW24" s="9" t="e">
        <f t="shared" si="31"/>
        <v>#DIV/0!</v>
      </c>
      <c r="AX24" s="12" t="e">
        <f t="shared" si="19"/>
        <v>#DIV/0!</v>
      </c>
      <c r="AY24" s="9" t="e">
        <f t="shared" si="12"/>
        <v>#DIV/0!</v>
      </c>
      <c r="AZ24" s="9" t="e">
        <f t="shared" si="32"/>
        <v>#DIV/0!</v>
      </c>
      <c r="BA24" s="9" t="e">
        <f t="shared" si="20"/>
        <v>#DIV/0!</v>
      </c>
      <c r="BB24" s="9" t="e">
        <f t="shared" si="33"/>
        <v>#DIV/0!</v>
      </c>
      <c r="BC24" s="9">
        <f t="shared" si="34"/>
        <v>0</v>
      </c>
      <c r="BD24" s="9">
        <f t="shared" si="35"/>
        <v>0</v>
      </c>
      <c r="BE24" s="36" t="e">
        <f t="shared" si="13"/>
        <v>#DIV/0!</v>
      </c>
      <c r="BF24" s="9" t="e">
        <f t="shared" si="21"/>
        <v>#NUM!</v>
      </c>
      <c r="BG24" s="1"/>
      <c r="BH24" s="11"/>
      <c r="BI24" s="9" t="e">
        <f t="shared" si="36"/>
        <v>#DIV/0!</v>
      </c>
      <c r="BJ24" s="36">
        <f t="shared" si="37"/>
        <v>0</v>
      </c>
    </row>
    <row r="25" spans="2:62" x14ac:dyDescent="0.5">
      <c r="B25" t="s">
        <v>468</v>
      </c>
      <c r="F25" s="2">
        <f>0.38*(IF(H18&gt;0,H18,G18))^0.474</f>
        <v>0.77458867018218558</v>
      </c>
      <c r="H25" s="2">
        <f t="shared" si="42"/>
        <v>199.35298614060804</v>
      </c>
      <c r="K25" t="s">
        <v>469</v>
      </c>
      <c r="L25" s="13"/>
      <c r="M25" s="14">
        <f t="shared" si="43"/>
        <v>0</v>
      </c>
      <c r="N25" s="15"/>
      <c r="O25" s="15"/>
      <c r="P25" s="14">
        <f t="shared" si="23"/>
        <v>0</v>
      </c>
      <c r="Q25" s="15"/>
      <c r="R25" s="14">
        <f t="shared" si="40"/>
        <v>0</v>
      </c>
      <c r="S25" s="14" t="e">
        <f t="shared" si="41"/>
        <v>#DIV/0!</v>
      </c>
      <c r="T25" s="16"/>
      <c r="U25" s="14">
        <f t="shared" si="14"/>
        <v>0</v>
      </c>
      <c r="V25" s="14">
        <f t="shared" si="15"/>
        <v>0</v>
      </c>
      <c r="W25" s="14" t="e">
        <f t="shared" si="16"/>
        <v>#DIV/0!</v>
      </c>
      <c r="X25" s="16"/>
      <c r="Y25" s="14" t="e">
        <f t="shared" si="26"/>
        <v>#DIV/0!</v>
      </c>
      <c r="Z25" s="16"/>
      <c r="AA25" s="14">
        <f t="shared" si="27"/>
        <v>0</v>
      </c>
      <c r="AB25" s="14">
        <f t="shared" si="28"/>
        <v>0</v>
      </c>
      <c r="AC25" s="14" t="str">
        <f t="shared" si="17"/>
        <v>N/A</v>
      </c>
      <c r="AD25" s="14">
        <f t="shared" si="39"/>
        <v>0</v>
      </c>
      <c r="AE25" s="14">
        <f t="shared" si="44"/>
        <v>0</v>
      </c>
      <c r="AF25" s="16"/>
      <c r="AG25" s="14" t="e">
        <f t="shared" si="1"/>
        <v>#DIV/0!</v>
      </c>
      <c r="AH25" s="16"/>
      <c r="AI25" s="14" t="e">
        <f t="shared" si="30"/>
        <v>#NUM!</v>
      </c>
      <c r="AJ25" s="12" t="str">
        <f t="shared" si="2"/>
        <v>N/A</v>
      </c>
      <c r="AK25" s="14" t="e">
        <f t="shared" si="3"/>
        <v>#DIV/0!</v>
      </c>
      <c r="AL25" s="14" t="e">
        <f t="shared" si="4"/>
        <v>#NUM!</v>
      </c>
      <c r="AM25" s="14" t="e">
        <f t="shared" si="5"/>
        <v>#DIV/0!</v>
      </c>
      <c r="AN25" s="14" t="e">
        <f t="shared" si="6"/>
        <v>#NUM!</v>
      </c>
      <c r="AO25" s="14" t="e">
        <f t="shared" si="18"/>
        <v>#NUM!</v>
      </c>
      <c r="AP25" s="14" t="e">
        <f t="shared" si="7"/>
        <v>#DIV/0!</v>
      </c>
      <c r="AQ25" s="15"/>
      <c r="AR25" s="14" t="e">
        <f t="shared" si="8"/>
        <v>#DIV/0!</v>
      </c>
      <c r="AS25" s="16"/>
      <c r="AT25" s="14" t="e">
        <f t="shared" si="9"/>
        <v>#DIV/0!</v>
      </c>
      <c r="AU25" s="14" t="e">
        <f t="shared" si="10"/>
        <v>#DIV/0!</v>
      </c>
      <c r="AV25" s="14" t="e">
        <f t="shared" si="11"/>
        <v>#DIV/0!</v>
      </c>
      <c r="AW25" s="14" t="e">
        <f t="shared" si="31"/>
        <v>#DIV/0!</v>
      </c>
      <c r="AX25" s="12" t="e">
        <f t="shared" si="19"/>
        <v>#DIV/0!</v>
      </c>
      <c r="AY25" s="14" t="e">
        <f t="shared" si="12"/>
        <v>#DIV/0!</v>
      </c>
      <c r="AZ25" s="14" t="e">
        <f t="shared" si="32"/>
        <v>#DIV/0!</v>
      </c>
      <c r="BA25" s="14" t="e">
        <f t="shared" si="20"/>
        <v>#DIV/0!</v>
      </c>
      <c r="BB25" s="14" t="e">
        <f t="shared" si="33"/>
        <v>#DIV/0!</v>
      </c>
      <c r="BC25" s="14">
        <f t="shared" si="34"/>
        <v>0</v>
      </c>
      <c r="BD25" s="14">
        <f t="shared" si="35"/>
        <v>0</v>
      </c>
      <c r="BE25" s="37" t="e">
        <f t="shared" si="13"/>
        <v>#DIV/0!</v>
      </c>
      <c r="BF25" s="14" t="e">
        <f t="shared" si="21"/>
        <v>#NUM!</v>
      </c>
      <c r="BG25" s="21"/>
      <c r="BH25" s="16"/>
      <c r="BI25" s="14" t="e">
        <f t="shared" si="36"/>
        <v>#DIV/0!</v>
      </c>
      <c r="BJ25" s="37">
        <f t="shared" si="37"/>
        <v>0</v>
      </c>
    </row>
    <row r="26" spans="2:62" x14ac:dyDescent="0.5">
      <c r="B26" t="s">
        <v>470</v>
      </c>
      <c r="F26" s="17">
        <f>SQRT(IF(F11&gt;0,F11,E11)/(2.2296+0.00028*(IF(F10&gt;0,F10,E10)-5780)+(1.1308/10^8)*(IF(F10&gt;0,F10,E10)-5780)^2)+IF(H11&gt;0,H11,G11)/(2.2296+0.00028*(IF(H10&gt;0,H10,G10)-5780)+(1.1308/10^8)*(IF(H10&gt;0,H10,G10)-5780)^2))</f>
        <v>1.4092531908158739</v>
      </c>
      <c r="H26" s="17">
        <f t="shared" si="42"/>
        <v>489.21478656809484</v>
      </c>
      <c r="K26" t="s">
        <v>471</v>
      </c>
      <c r="L26" s="8"/>
      <c r="M26" s="9">
        <f t="shared" si="43"/>
        <v>0</v>
      </c>
      <c r="N26" s="10"/>
      <c r="O26" s="10"/>
      <c r="P26" s="9">
        <f t="shared" si="23"/>
        <v>0</v>
      </c>
      <c r="Q26" s="10"/>
      <c r="R26" s="9">
        <f t="shared" si="40"/>
        <v>0</v>
      </c>
      <c r="S26" s="9" t="e">
        <f t="shared" si="41"/>
        <v>#DIV/0!</v>
      </c>
      <c r="T26" s="11"/>
      <c r="U26" s="9">
        <f t="shared" si="14"/>
        <v>0</v>
      </c>
      <c r="V26" s="9">
        <f t="shared" si="15"/>
        <v>0</v>
      </c>
      <c r="W26" s="9" t="e">
        <f t="shared" si="16"/>
        <v>#DIV/0!</v>
      </c>
      <c r="X26" s="11"/>
      <c r="Y26" s="9" t="e">
        <f t="shared" si="26"/>
        <v>#DIV/0!</v>
      </c>
      <c r="Z26" s="11"/>
      <c r="AA26" s="9">
        <f t="shared" si="27"/>
        <v>0</v>
      </c>
      <c r="AB26" s="9">
        <f t="shared" si="28"/>
        <v>0</v>
      </c>
      <c r="AC26" s="9" t="str">
        <f t="shared" si="17"/>
        <v>N/A</v>
      </c>
      <c r="AD26" s="9">
        <f t="shared" si="39"/>
        <v>0</v>
      </c>
      <c r="AE26" s="9">
        <f t="shared" si="44"/>
        <v>0</v>
      </c>
      <c r="AF26" s="11"/>
      <c r="AG26" s="9" t="e">
        <f t="shared" si="1"/>
        <v>#DIV/0!</v>
      </c>
      <c r="AH26" s="11"/>
      <c r="AI26" s="9" t="e">
        <f t="shared" si="30"/>
        <v>#NUM!</v>
      </c>
      <c r="AJ26" s="12" t="str">
        <f t="shared" si="2"/>
        <v>N/A</v>
      </c>
      <c r="AK26" s="9" t="e">
        <f t="shared" si="3"/>
        <v>#DIV/0!</v>
      </c>
      <c r="AL26" s="9" t="e">
        <f t="shared" si="4"/>
        <v>#NUM!</v>
      </c>
      <c r="AM26" s="9" t="e">
        <f t="shared" si="5"/>
        <v>#DIV/0!</v>
      </c>
      <c r="AN26" s="9" t="e">
        <f t="shared" si="6"/>
        <v>#NUM!</v>
      </c>
      <c r="AO26" s="9" t="e">
        <f t="shared" si="18"/>
        <v>#NUM!</v>
      </c>
      <c r="AP26" s="9" t="e">
        <f t="shared" si="7"/>
        <v>#DIV/0!</v>
      </c>
      <c r="AQ26" s="10"/>
      <c r="AR26" s="9" t="e">
        <f t="shared" si="8"/>
        <v>#DIV/0!</v>
      </c>
      <c r="AS26" s="11"/>
      <c r="AT26" s="9" t="e">
        <f t="shared" si="9"/>
        <v>#DIV/0!</v>
      </c>
      <c r="AU26" s="9" t="e">
        <f t="shared" si="10"/>
        <v>#DIV/0!</v>
      </c>
      <c r="AV26" s="9" t="e">
        <f t="shared" si="11"/>
        <v>#DIV/0!</v>
      </c>
      <c r="AW26" s="9" t="e">
        <f t="shared" si="31"/>
        <v>#DIV/0!</v>
      </c>
      <c r="AX26" s="12" t="e">
        <f t="shared" si="19"/>
        <v>#DIV/0!</v>
      </c>
      <c r="AY26" s="9" t="e">
        <f t="shared" si="12"/>
        <v>#DIV/0!</v>
      </c>
      <c r="AZ26" s="9" t="e">
        <f t="shared" si="32"/>
        <v>#DIV/0!</v>
      </c>
      <c r="BA26" s="9" t="e">
        <f t="shared" si="20"/>
        <v>#DIV/0!</v>
      </c>
      <c r="BB26" s="9" t="e">
        <f t="shared" ref="BB26:BB71" si="45">BA26*SQRT(2)</f>
        <v>#DIV/0!</v>
      </c>
      <c r="BC26" s="9">
        <f t="shared" si="34"/>
        <v>0</v>
      </c>
      <c r="BD26" s="9">
        <f t="shared" si="35"/>
        <v>0</v>
      </c>
      <c r="BE26" s="36" t="e">
        <f t="shared" si="13"/>
        <v>#DIV/0!</v>
      </c>
      <c r="BF26" s="9" t="e">
        <f t="shared" si="21"/>
        <v>#NUM!</v>
      </c>
      <c r="BG26" s="1"/>
      <c r="BH26" s="11"/>
      <c r="BI26" s="9" t="e">
        <f t="shared" si="36"/>
        <v>#DIV/0!</v>
      </c>
      <c r="BJ26" s="36">
        <f t="shared" si="37"/>
        <v>0</v>
      </c>
    </row>
    <row r="27" spans="2:62" x14ac:dyDescent="0.5">
      <c r="B27" t="s">
        <v>472</v>
      </c>
      <c r="F27" s="2">
        <f>SQRT(IF(F11&gt;0,F11,E11)/((1+(0.75^2)*(0.00014335*(IF(F10&gt;0,F10,E10)-5780)+(3.3954/10^9)*((IF(F10&gt;0,F10,E10)-5780)^2)-(7.6364/10^12)*((IF(F10&gt;0,F10,E10)-5780)^3)-(1.195/10^15)*((IF(F10&gt;0,F10,E10)-5780)^4)))*1.78)+IF(H11&gt;0,H11,G11)/((1+(0.75^2)*(0.00014335*(IF(H10&gt;0,H10,G10)-5780)+(3.3954/10^9)*((IF(H10&gt;0,H10,G10)-5780)^2)-(7.6364/10^12)*((IF(H10&gt;0,H10,G10)-5780)^3)-(1.195/10^15)*((IF(H10&gt;0,H10,G10)-5780)^4)))*1.78))</f>
        <v>1.581275094474923</v>
      </c>
      <c r="H27" s="2">
        <f t="shared" si="42"/>
        <v>581.46982340198508</v>
      </c>
      <c r="K27" t="s">
        <v>473</v>
      </c>
      <c r="L27" s="13"/>
      <c r="M27" s="14">
        <f t="shared" si="43"/>
        <v>0</v>
      </c>
      <c r="N27" s="15"/>
      <c r="O27" s="15"/>
      <c r="P27" s="14">
        <f t="shared" si="23"/>
        <v>0</v>
      </c>
      <c r="Q27" s="15"/>
      <c r="R27" s="14">
        <f t="shared" si="40"/>
        <v>0</v>
      </c>
      <c r="S27" s="14" t="e">
        <f t="shared" si="41"/>
        <v>#DIV/0!</v>
      </c>
      <c r="T27" s="16"/>
      <c r="U27" s="14">
        <f t="shared" si="14"/>
        <v>0</v>
      </c>
      <c r="V27" s="14">
        <f t="shared" si="15"/>
        <v>0</v>
      </c>
      <c r="W27" s="14" t="e">
        <f t="shared" si="16"/>
        <v>#DIV/0!</v>
      </c>
      <c r="X27" s="16"/>
      <c r="Y27" s="14" t="e">
        <f t="shared" si="26"/>
        <v>#DIV/0!</v>
      </c>
      <c r="Z27" s="16"/>
      <c r="AA27" s="14">
        <f t="shared" si="27"/>
        <v>0</v>
      </c>
      <c r="AB27" s="14">
        <f t="shared" si="28"/>
        <v>0</v>
      </c>
      <c r="AC27" s="14" t="str">
        <f t="shared" si="17"/>
        <v>N/A</v>
      </c>
      <c r="AD27" s="14">
        <f t="shared" si="39"/>
        <v>0</v>
      </c>
      <c r="AE27" s="14">
        <f t="shared" si="44"/>
        <v>0</v>
      </c>
      <c r="AF27" s="16"/>
      <c r="AG27" s="14" t="e">
        <f t="shared" si="1"/>
        <v>#DIV/0!</v>
      </c>
      <c r="AH27" s="16"/>
      <c r="AI27" s="14" t="e">
        <f t="shared" si="30"/>
        <v>#NUM!</v>
      </c>
      <c r="AJ27" s="12" t="str">
        <f t="shared" si="2"/>
        <v>N/A</v>
      </c>
      <c r="AK27" s="14" t="e">
        <f t="shared" si="3"/>
        <v>#DIV/0!</v>
      </c>
      <c r="AL27" s="14" t="e">
        <f t="shared" si="4"/>
        <v>#NUM!</v>
      </c>
      <c r="AM27" s="14" t="e">
        <f t="shared" si="5"/>
        <v>#DIV/0!</v>
      </c>
      <c r="AN27" s="14" t="e">
        <f t="shared" si="6"/>
        <v>#NUM!</v>
      </c>
      <c r="AO27" s="14" t="e">
        <f t="shared" si="18"/>
        <v>#NUM!</v>
      </c>
      <c r="AP27" s="14" t="e">
        <f t="shared" si="7"/>
        <v>#DIV/0!</v>
      </c>
      <c r="AQ27" s="15"/>
      <c r="AR27" s="14" t="e">
        <f t="shared" si="8"/>
        <v>#DIV/0!</v>
      </c>
      <c r="AS27" s="16"/>
      <c r="AT27" s="14" t="e">
        <f t="shared" si="9"/>
        <v>#DIV/0!</v>
      </c>
      <c r="AU27" s="14" t="e">
        <f t="shared" si="10"/>
        <v>#DIV/0!</v>
      </c>
      <c r="AV27" s="14" t="e">
        <f t="shared" si="11"/>
        <v>#DIV/0!</v>
      </c>
      <c r="AW27" s="14" t="e">
        <f t="shared" si="31"/>
        <v>#DIV/0!</v>
      </c>
      <c r="AX27" s="12" t="e">
        <f t="shared" si="19"/>
        <v>#DIV/0!</v>
      </c>
      <c r="AY27" s="14" t="e">
        <f t="shared" si="12"/>
        <v>#DIV/0!</v>
      </c>
      <c r="AZ27" s="14" t="e">
        <f t="shared" si="32"/>
        <v>#DIV/0!</v>
      </c>
      <c r="BA27" s="14" t="e">
        <f t="shared" si="20"/>
        <v>#DIV/0!</v>
      </c>
      <c r="BB27" s="14" t="e">
        <f t="shared" si="45"/>
        <v>#DIV/0!</v>
      </c>
      <c r="BC27" s="14">
        <f t="shared" si="34"/>
        <v>0</v>
      </c>
      <c r="BD27" s="14">
        <f t="shared" si="35"/>
        <v>0</v>
      </c>
      <c r="BE27" s="37" t="e">
        <f t="shared" si="13"/>
        <v>#DIV/0!</v>
      </c>
      <c r="BF27" s="14" t="e">
        <f t="shared" si="21"/>
        <v>#NUM!</v>
      </c>
      <c r="BG27" s="21"/>
      <c r="BH27" s="16"/>
      <c r="BI27" s="14" t="e">
        <f t="shared" si="36"/>
        <v>#DIV/0!</v>
      </c>
      <c r="BJ27" s="37">
        <f t="shared" si="37"/>
        <v>0</v>
      </c>
    </row>
    <row r="28" spans="2:62" x14ac:dyDescent="0.5">
      <c r="B28" t="s">
        <v>474</v>
      </c>
      <c r="F28" s="17">
        <f>SQRT(IF(F11&gt;0,F11,E11)/((1+(0.97^2)*(0.00012456*(IF(F10&gt;0,F10,E10)-5780)+(1.4612/10^8)*((IF(F10&gt;0,F10,E10)-5780)^2)-(7.6345/10^12)*((IF(F10&gt;0,F10,E10)-5780)^3)-(1.7511/10^15)*((IF(F10&gt;0,F10,E10)-5780)^4)))*1.06)+IF(H11&gt;0,H11,G11)/((1+(0.97^2)*(0.00012456*(IF(H10&gt;0,H10,G10)-5780)+(1.4612/10^8)*((IF(H10&gt;0,H10,G10)-5780)^2)-(7.6345/10^12)*((IF(H10&gt;0,H10,G10)-5780)^3)-(1.7511/10^15)*((IF(H10&gt;0,H10,G10)-5780)^4)))*1.06))</f>
        <v>2.0445898876760991</v>
      </c>
      <c r="H28" s="17">
        <f t="shared" si="42"/>
        <v>854.91974523304009</v>
      </c>
      <c r="K28" t="s">
        <v>475</v>
      </c>
      <c r="L28" s="8"/>
      <c r="M28" s="9">
        <f t="shared" si="43"/>
        <v>0</v>
      </c>
      <c r="N28" s="10"/>
      <c r="O28" s="10"/>
      <c r="P28" s="9">
        <f t="shared" si="23"/>
        <v>0</v>
      </c>
      <c r="Q28" s="10"/>
      <c r="R28" s="9">
        <f t="shared" si="40"/>
        <v>0</v>
      </c>
      <c r="S28" s="9" t="e">
        <f t="shared" si="41"/>
        <v>#DIV/0!</v>
      </c>
      <c r="T28" s="11"/>
      <c r="U28" s="9">
        <f t="shared" si="14"/>
        <v>0</v>
      </c>
      <c r="V28" s="9">
        <f t="shared" si="15"/>
        <v>0</v>
      </c>
      <c r="W28" s="9" t="e">
        <f t="shared" si="16"/>
        <v>#DIV/0!</v>
      </c>
      <c r="X28" s="11"/>
      <c r="Y28" s="9" t="e">
        <f t="shared" si="26"/>
        <v>#DIV/0!</v>
      </c>
      <c r="Z28" s="11"/>
      <c r="AA28" s="9">
        <f t="shared" si="27"/>
        <v>0</v>
      </c>
      <c r="AB28" s="9">
        <f t="shared" si="28"/>
        <v>0</v>
      </c>
      <c r="AC28" s="9" t="str">
        <f t="shared" si="17"/>
        <v>N/A</v>
      </c>
      <c r="AD28" s="9">
        <f t="shared" si="39"/>
        <v>0</v>
      </c>
      <c r="AE28" s="9">
        <f t="shared" si="44"/>
        <v>0</v>
      </c>
      <c r="AF28" s="11"/>
      <c r="AG28" s="9" t="e">
        <f t="shared" si="1"/>
        <v>#DIV/0!</v>
      </c>
      <c r="AH28" s="11"/>
      <c r="AI28" s="9" t="e">
        <f t="shared" si="30"/>
        <v>#NUM!</v>
      </c>
      <c r="AJ28" s="12" t="str">
        <f t="shared" si="2"/>
        <v>N/A</v>
      </c>
      <c r="AK28" s="9" t="e">
        <f t="shared" si="3"/>
        <v>#DIV/0!</v>
      </c>
      <c r="AL28" s="9" t="e">
        <f t="shared" si="4"/>
        <v>#NUM!</v>
      </c>
      <c r="AM28" s="9" t="e">
        <f t="shared" si="5"/>
        <v>#DIV/0!</v>
      </c>
      <c r="AN28" s="9" t="e">
        <f t="shared" si="6"/>
        <v>#NUM!</v>
      </c>
      <c r="AO28" s="9" t="e">
        <f t="shared" si="18"/>
        <v>#NUM!</v>
      </c>
      <c r="AP28" s="9" t="e">
        <f t="shared" si="7"/>
        <v>#DIV/0!</v>
      </c>
      <c r="AQ28" s="10"/>
      <c r="AR28" s="9" t="e">
        <f t="shared" si="8"/>
        <v>#DIV/0!</v>
      </c>
      <c r="AS28" s="11"/>
      <c r="AT28" s="9" t="e">
        <f t="shared" si="9"/>
        <v>#DIV/0!</v>
      </c>
      <c r="AU28" s="9" t="e">
        <f t="shared" si="10"/>
        <v>#DIV/0!</v>
      </c>
      <c r="AV28" s="9" t="e">
        <f t="shared" si="11"/>
        <v>#DIV/0!</v>
      </c>
      <c r="AW28" s="9" t="e">
        <f t="shared" si="31"/>
        <v>#DIV/0!</v>
      </c>
      <c r="AX28" s="12" t="e">
        <f t="shared" si="19"/>
        <v>#DIV/0!</v>
      </c>
      <c r="AY28" s="9" t="e">
        <f t="shared" si="12"/>
        <v>#DIV/0!</v>
      </c>
      <c r="AZ28" s="9" t="e">
        <f t="shared" si="32"/>
        <v>#DIV/0!</v>
      </c>
      <c r="BA28" s="9" t="e">
        <f t="shared" si="20"/>
        <v>#DIV/0!</v>
      </c>
      <c r="BB28" s="9" t="e">
        <f t="shared" si="45"/>
        <v>#DIV/0!</v>
      </c>
      <c r="BC28" s="9">
        <f t="shared" si="34"/>
        <v>0</v>
      </c>
      <c r="BD28" s="9">
        <f t="shared" si="35"/>
        <v>0</v>
      </c>
      <c r="BE28" s="36" t="e">
        <f t="shared" si="13"/>
        <v>#DIV/0!</v>
      </c>
      <c r="BF28" s="9" t="e">
        <f t="shared" si="21"/>
        <v>#NUM!</v>
      </c>
      <c r="BG28" s="1"/>
      <c r="BH28" s="11"/>
      <c r="BI28" s="9" t="e">
        <f t="shared" si="36"/>
        <v>#DIV/0!</v>
      </c>
      <c r="BJ28" s="36">
        <f t="shared" si="37"/>
        <v>0</v>
      </c>
    </row>
    <row r="29" spans="2:62" x14ac:dyDescent="0.5">
      <c r="B29" t="s">
        <v>476</v>
      </c>
      <c r="F29" s="2">
        <f>SQRT(IF(F11&gt;0,F11,E11)/((1+(1.67^2)*(0.000059578*(IF(F10&gt;0,F10,E10)-5780)+(1.6707/10^9)*((IF(F10&gt;0,F10,E10)-5780)^2)-(3.0058/10^12)*((IF(F10&gt;0,F10,E10)-5780)^3)-(5.1925/10^16)*((IF(F10&gt;0,F10,E10)-5780)^4)))*0.36)+IF(H11&gt;0,H11,G11)/((1+(1.67^2)*(0.000059578*(IF(H10&gt;0,H10,G10)-5780)+(1.6707/10^9)*((IF(H10&gt;0,H10,G10)-5780)^2)-(3.0058/10^12)*((IF(H10&gt;0,H10,G10)-5780)^3)-(5.1925/10^16)*((IF(H10&gt;0,H10,G10)-5780)^4)))*0.36))</f>
        <v>3.4989777042827259</v>
      </c>
      <c r="H29" s="2">
        <f t="shared" si="42"/>
        <v>1913.9377024462894</v>
      </c>
      <c r="K29" t="s">
        <v>477</v>
      </c>
      <c r="L29" s="13"/>
      <c r="M29" s="14">
        <f t="shared" si="43"/>
        <v>0</v>
      </c>
      <c r="N29" s="15"/>
      <c r="O29" s="15"/>
      <c r="P29" s="14">
        <f t="shared" si="23"/>
        <v>0</v>
      </c>
      <c r="Q29" s="15"/>
      <c r="R29" s="14">
        <f t="shared" si="40"/>
        <v>0</v>
      </c>
      <c r="S29" s="14" t="e">
        <f t="shared" si="41"/>
        <v>#DIV/0!</v>
      </c>
      <c r="T29" s="16"/>
      <c r="U29" s="14">
        <f t="shared" si="14"/>
        <v>0</v>
      </c>
      <c r="V29" s="14">
        <f t="shared" si="15"/>
        <v>0</v>
      </c>
      <c r="W29" s="14" t="e">
        <f t="shared" si="16"/>
        <v>#DIV/0!</v>
      </c>
      <c r="X29" s="16"/>
      <c r="Y29" s="14" t="e">
        <f t="shared" si="26"/>
        <v>#DIV/0!</v>
      </c>
      <c r="Z29" s="16"/>
      <c r="AA29" s="14">
        <f t="shared" si="27"/>
        <v>0</v>
      </c>
      <c r="AB29" s="14">
        <f t="shared" si="28"/>
        <v>0</v>
      </c>
      <c r="AC29" s="14" t="str">
        <f t="shared" si="17"/>
        <v>N/A</v>
      </c>
      <c r="AD29" s="14">
        <f t="shared" si="39"/>
        <v>0</v>
      </c>
      <c r="AE29" s="14">
        <f t="shared" si="44"/>
        <v>0</v>
      </c>
      <c r="AF29" s="16"/>
      <c r="AG29" s="14" t="e">
        <f t="shared" si="1"/>
        <v>#DIV/0!</v>
      </c>
      <c r="AH29" s="16"/>
      <c r="AI29" s="14" t="e">
        <f t="shared" si="30"/>
        <v>#NUM!</v>
      </c>
      <c r="AJ29" s="12" t="str">
        <f t="shared" si="2"/>
        <v>N/A</v>
      </c>
      <c r="AK29" s="14" t="e">
        <f t="shared" si="3"/>
        <v>#DIV/0!</v>
      </c>
      <c r="AL29" s="14" t="e">
        <f t="shared" si="4"/>
        <v>#NUM!</v>
      </c>
      <c r="AM29" s="14" t="e">
        <f t="shared" si="5"/>
        <v>#DIV/0!</v>
      </c>
      <c r="AN29" s="14" t="e">
        <f t="shared" si="6"/>
        <v>#NUM!</v>
      </c>
      <c r="AO29" s="14" t="e">
        <f t="shared" si="18"/>
        <v>#NUM!</v>
      </c>
      <c r="AP29" s="14" t="e">
        <f t="shared" si="7"/>
        <v>#DIV/0!</v>
      </c>
      <c r="AQ29" s="15"/>
      <c r="AR29" s="14" t="e">
        <f t="shared" si="8"/>
        <v>#DIV/0!</v>
      </c>
      <c r="AS29" s="16"/>
      <c r="AT29" s="14" t="e">
        <f t="shared" si="9"/>
        <v>#DIV/0!</v>
      </c>
      <c r="AU29" s="14" t="e">
        <f t="shared" si="10"/>
        <v>#DIV/0!</v>
      </c>
      <c r="AV29" s="14" t="e">
        <f t="shared" si="11"/>
        <v>#DIV/0!</v>
      </c>
      <c r="AW29" s="14" t="e">
        <f t="shared" si="31"/>
        <v>#DIV/0!</v>
      </c>
      <c r="AX29" s="12" t="e">
        <f t="shared" si="19"/>
        <v>#DIV/0!</v>
      </c>
      <c r="AY29" s="14" t="e">
        <f t="shared" si="12"/>
        <v>#DIV/0!</v>
      </c>
      <c r="AZ29" s="14" t="e">
        <f t="shared" si="32"/>
        <v>#DIV/0!</v>
      </c>
      <c r="BA29" s="14" t="e">
        <f t="shared" si="20"/>
        <v>#DIV/0!</v>
      </c>
      <c r="BB29" s="14" t="e">
        <f t="shared" si="45"/>
        <v>#DIV/0!</v>
      </c>
      <c r="BC29" s="14">
        <f t="shared" si="34"/>
        <v>0</v>
      </c>
      <c r="BD29" s="14">
        <f t="shared" si="35"/>
        <v>0</v>
      </c>
      <c r="BE29" s="37" t="e">
        <f t="shared" si="13"/>
        <v>#DIV/0!</v>
      </c>
      <c r="BF29" s="14" t="e">
        <f t="shared" si="21"/>
        <v>#NUM!</v>
      </c>
      <c r="BG29" s="21"/>
      <c r="BH29" s="16"/>
      <c r="BI29" s="14" t="e">
        <f t="shared" si="36"/>
        <v>#DIV/0!</v>
      </c>
      <c r="BJ29" s="37">
        <f t="shared" si="37"/>
        <v>0</v>
      </c>
    </row>
    <row r="30" spans="2:62" x14ac:dyDescent="0.5">
      <c r="B30" t="s">
        <v>478</v>
      </c>
      <c r="F30" s="17">
        <f>SQRT(IF(F11&gt;0,F11,E11)/((1+(1.77^2)*(0.000054471*(IF(F10&gt;0,F10,E10)-5780)+(1.5275/10^9)*((IF(F10&gt;0,F10,E10)-5780)^2)-(2.1709/10^12)*((IF(F10&gt;0,F10,E10)-5780)^3)-(3.8282/10^16)*((IF(F10&gt;0,F10,E10)-5780)^4)))*0.32)+IF(H11&gt;0,H11,G11)/((1+(1.77^2)*(0.000054471*(IF(H10&gt;0,H10,G10)-5780)+(1.5275/10^9)*((IF(H10&gt;0,H10,G10)-5780)^2)-(2.1709/10^12)*((IF(H10&gt;0,H10,G10)-5780)^3)-(3.8282/10^16)*((IF(H10&gt;0,H10,G10)-5780)^4)))*0.32))</f>
        <v>3.7103309810731964</v>
      </c>
      <c r="H30" s="17">
        <f t="shared" si="42"/>
        <v>2089.9457546695276</v>
      </c>
      <c r="K30" t="s">
        <v>479</v>
      </c>
      <c r="L30" s="8"/>
      <c r="M30" s="9">
        <f t="shared" si="43"/>
        <v>0</v>
      </c>
      <c r="N30" s="10"/>
      <c r="O30" s="10"/>
      <c r="P30" s="9">
        <f t="shared" si="23"/>
        <v>0</v>
      </c>
      <c r="Q30" s="10"/>
      <c r="R30" s="9">
        <f t="shared" si="40"/>
        <v>0</v>
      </c>
      <c r="S30" s="9" t="e">
        <f t="shared" si="41"/>
        <v>#DIV/0!</v>
      </c>
      <c r="T30" s="11"/>
      <c r="U30" s="9">
        <f t="shared" si="14"/>
        <v>0</v>
      </c>
      <c r="V30" s="9">
        <f t="shared" si="15"/>
        <v>0</v>
      </c>
      <c r="W30" s="9" t="e">
        <f t="shared" si="16"/>
        <v>#DIV/0!</v>
      </c>
      <c r="X30" s="11"/>
      <c r="Y30" s="9" t="e">
        <f t="shared" si="26"/>
        <v>#DIV/0!</v>
      </c>
      <c r="Z30" s="11"/>
      <c r="AA30" s="9">
        <f t="shared" si="27"/>
        <v>0</v>
      </c>
      <c r="AB30" s="9">
        <f t="shared" si="28"/>
        <v>0</v>
      </c>
      <c r="AC30" s="9" t="str">
        <f t="shared" si="17"/>
        <v>N/A</v>
      </c>
      <c r="AD30" s="9">
        <f t="shared" si="39"/>
        <v>0</v>
      </c>
      <c r="AE30" s="9">
        <f t="shared" si="44"/>
        <v>0</v>
      </c>
      <c r="AF30" s="11"/>
      <c r="AG30" s="9" t="e">
        <f t="shared" si="1"/>
        <v>#DIV/0!</v>
      </c>
      <c r="AH30" s="11"/>
      <c r="AI30" s="9" t="e">
        <f t="shared" si="30"/>
        <v>#NUM!</v>
      </c>
      <c r="AJ30" s="12" t="str">
        <f t="shared" si="2"/>
        <v>N/A</v>
      </c>
      <c r="AK30" s="9" t="e">
        <f t="shared" si="3"/>
        <v>#DIV/0!</v>
      </c>
      <c r="AL30" s="9" t="e">
        <f t="shared" si="4"/>
        <v>#NUM!</v>
      </c>
      <c r="AM30" s="9" t="e">
        <f t="shared" si="5"/>
        <v>#DIV/0!</v>
      </c>
      <c r="AN30" s="9" t="e">
        <f t="shared" si="6"/>
        <v>#NUM!</v>
      </c>
      <c r="AO30" s="9" t="e">
        <f t="shared" si="18"/>
        <v>#NUM!</v>
      </c>
      <c r="AP30" s="9" t="e">
        <f t="shared" si="7"/>
        <v>#DIV/0!</v>
      </c>
      <c r="AQ30" s="10"/>
      <c r="AR30" s="9" t="e">
        <f t="shared" si="8"/>
        <v>#DIV/0!</v>
      </c>
      <c r="AS30" s="11"/>
      <c r="AT30" s="9" t="e">
        <f t="shared" si="9"/>
        <v>#DIV/0!</v>
      </c>
      <c r="AU30" s="9" t="e">
        <f t="shared" si="10"/>
        <v>#DIV/0!</v>
      </c>
      <c r="AV30" s="9" t="e">
        <f t="shared" si="11"/>
        <v>#DIV/0!</v>
      </c>
      <c r="AW30" s="9" t="e">
        <f t="shared" si="31"/>
        <v>#DIV/0!</v>
      </c>
      <c r="AX30" s="12" t="e">
        <f t="shared" si="19"/>
        <v>#DIV/0!</v>
      </c>
      <c r="AY30" s="9" t="e">
        <f t="shared" si="12"/>
        <v>#DIV/0!</v>
      </c>
      <c r="AZ30" s="9" t="e">
        <f t="shared" si="32"/>
        <v>#DIV/0!</v>
      </c>
      <c r="BA30" s="9" t="e">
        <f t="shared" si="20"/>
        <v>#DIV/0!</v>
      </c>
      <c r="BB30" s="9" t="e">
        <f t="shared" si="45"/>
        <v>#DIV/0!</v>
      </c>
      <c r="BC30" s="9">
        <f t="shared" si="34"/>
        <v>0</v>
      </c>
      <c r="BD30" s="9">
        <f t="shared" si="35"/>
        <v>0</v>
      </c>
      <c r="BE30" s="36" t="e">
        <f t="shared" si="13"/>
        <v>#DIV/0!</v>
      </c>
      <c r="BF30" s="9" t="e">
        <f t="shared" si="21"/>
        <v>#NUM!</v>
      </c>
      <c r="BG30" s="1"/>
      <c r="BH30" s="11"/>
      <c r="BI30" s="9" t="e">
        <f t="shared" si="36"/>
        <v>#DIV/0!</v>
      </c>
      <c r="BJ30" s="36">
        <f t="shared" si="37"/>
        <v>0</v>
      </c>
    </row>
    <row r="31" spans="2:62" x14ac:dyDescent="0.5">
      <c r="B31" t="s">
        <v>480</v>
      </c>
      <c r="F31" s="2">
        <f>SQRT(IF(F11&gt;0,F11,E11)/((1+(2.409^2)*((1.4029/10^5)*(IF(F10&gt;0,F10,E10)-5780)-(3.2318/10^10)*((IF(F10&gt;0,F10,E10)-5780)^2)-(2.8689/10^13)*((IF(F10&gt;0,F10,E10)-5780)^3)+(4.2926/10^17)*((IF(F10&gt;0,F10,E10)-5780)^4)))*0.1723)+IF(H11&gt;0,H11,G11)/((1+(2.409^2)*((1.4029/10^5)*(IF(H10&gt;0,H10,G10)-5780)-(3.2318/10^10)*((IF(H10&gt;0,H10,G10)-5780)^2)-(2.8689/10^13)*((IF(H10&gt;0,H10,G10)-5780)^3)+(4.2926/10^17)*((IF(H10&gt;0,H10,G10)-5780)^4)))*0.1723))</f>
        <v>5.0824321411801359</v>
      </c>
      <c r="H31" s="2">
        <f t="shared" si="42"/>
        <v>3350.6064341889191</v>
      </c>
      <c r="L31" s="13"/>
      <c r="M31" s="14">
        <f t="shared" si="43"/>
        <v>0</v>
      </c>
      <c r="N31" s="15"/>
      <c r="O31" s="15"/>
      <c r="P31" s="14">
        <f t="shared" si="23"/>
        <v>0</v>
      </c>
      <c r="Q31" s="15"/>
      <c r="R31" s="14">
        <f t="shared" si="40"/>
        <v>0</v>
      </c>
      <c r="S31" s="14" t="e">
        <f t="shared" si="41"/>
        <v>#DIV/0!</v>
      </c>
      <c r="T31" s="16"/>
      <c r="U31" s="14">
        <f t="shared" si="14"/>
        <v>0</v>
      </c>
      <c r="V31" s="14">
        <f t="shared" si="15"/>
        <v>0</v>
      </c>
      <c r="W31" s="14" t="e">
        <f t="shared" si="16"/>
        <v>#DIV/0!</v>
      </c>
      <c r="X31" s="16"/>
      <c r="Y31" s="14" t="e">
        <f t="shared" si="26"/>
        <v>#DIV/0!</v>
      </c>
      <c r="Z31" s="16"/>
      <c r="AA31" s="14">
        <f t="shared" si="27"/>
        <v>0</v>
      </c>
      <c r="AB31" s="14">
        <f t="shared" si="28"/>
        <v>0</v>
      </c>
      <c r="AC31" s="14" t="str">
        <f t="shared" si="17"/>
        <v>N/A</v>
      </c>
      <c r="AD31" s="14">
        <f t="shared" si="39"/>
        <v>0</v>
      </c>
      <c r="AE31" s="14">
        <f t="shared" si="44"/>
        <v>0</v>
      </c>
      <c r="AF31" s="16"/>
      <c r="AG31" s="14" t="e">
        <f t="shared" si="1"/>
        <v>#DIV/0!</v>
      </c>
      <c r="AH31" s="16"/>
      <c r="AI31" s="14" t="e">
        <f t="shared" si="30"/>
        <v>#NUM!</v>
      </c>
      <c r="AJ31" s="12" t="str">
        <f t="shared" si="2"/>
        <v>N/A</v>
      </c>
      <c r="AK31" s="14" t="e">
        <f t="shared" si="3"/>
        <v>#DIV/0!</v>
      </c>
      <c r="AL31" s="14" t="e">
        <f t="shared" si="4"/>
        <v>#NUM!</v>
      </c>
      <c r="AM31" s="14" t="e">
        <f t="shared" si="5"/>
        <v>#DIV/0!</v>
      </c>
      <c r="AN31" s="14" t="e">
        <f t="shared" si="6"/>
        <v>#NUM!</v>
      </c>
      <c r="AO31" s="14" t="e">
        <f t="shared" si="18"/>
        <v>#NUM!</v>
      </c>
      <c r="AP31" s="14" t="e">
        <f t="shared" si="7"/>
        <v>#DIV/0!</v>
      </c>
      <c r="AQ31" s="15"/>
      <c r="AR31" s="14" t="e">
        <f t="shared" si="8"/>
        <v>#DIV/0!</v>
      </c>
      <c r="AS31" s="16"/>
      <c r="AT31" s="14" t="e">
        <f t="shared" si="9"/>
        <v>#DIV/0!</v>
      </c>
      <c r="AU31" s="14" t="e">
        <f t="shared" si="10"/>
        <v>#DIV/0!</v>
      </c>
      <c r="AV31" s="14" t="e">
        <f t="shared" si="11"/>
        <v>#DIV/0!</v>
      </c>
      <c r="AW31" s="14" t="e">
        <f t="shared" si="31"/>
        <v>#DIV/0!</v>
      </c>
      <c r="AX31" s="12" t="e">
        <f t="shared" si="19"/>
        <v>#DIV/0!</v>
      </c>
      <c r="AY31" s="14" t="e">
        <f t="shared" si="12"/>
        <v>#DIV/0!</v>
      </c>
      <c r="AZ31" s="14" t="e">
        <f t="shared" si="32"/>
        <v>#DIV/0!</v>
      </c>
      <c r="BA31" s="14" t="e">
        <f t="shared" si="20"/>
        <v>#DIV/0!</v>
      </c>
      <c r="BB31" s="14" t="e">
        <f t="shared" si="45"/>
        <v>#DIV/0!</v>
      </c>
      <c r="BC31" s="14">
        <f t="shared" si="34"/>
        <v>0</v>
      </c>
      <c r="BD31" s="14">
        <f t="shared" si="35"/>
        <v>0</v>
      </c>
      <c r="BE31" s="37" t="e">
        <f t="shared" si="13"/>
        <v>#DIV/0!</v>
      </c>
      <c r="BF31" s="14" t="e">
        <f t="shared" si="21"/>
        <v>#NUM!</v>
      </c>
      <c r="BG31" s="21"/>
      <c r="BH31" s="16"/>
      <c r="BI31" s="14" t="e">
        <f t="shared" si="36"/>
        <v>#DIV/0!</v>
      </c>
      <c r="BJ31" s="37">
        <f t="shared" si="37"/>
        <v>0</v>
      </c>
    </row>
    <row r="32" spans="2:62" x14ac:dyDescent="0.5">
      <c r="B32" t="s">
        <v>481</v>
      </c>
      <c r="F32" s="17">
        <f>SQRT(IF(H18&gt;0,H18,G18)*15^2)</f>
        <v>31.793910128847788</v>
      </c>
      <c r="H32" s="17">
        <f t="shared" si="42"/>
        <v>52424.216485083285</v>
      </c>
      <c r="L32" s="8"/>
      <c r="M32" s="9">
        <f t="shared" si="43"/>
        <v>0</v>
      </c>
      <c r="N32" s="10"/>
      <c r="O32" s="10"/>
      <c r="P32" s="9">
        <f t="shared" si="23"/>
        <v>0</v>
      </c>
      <c r="Q32" s="10"/>
      <c r="R32" s="9">
        <f t="shared" si="40"/>
        <v>0</v>
      </c>
      <c r="S32" s="9" t="e">
        <f t="shared" si="41"/>
        <v>#DIV/0!</v>
      </c>
      <c r="T32" s="11"/>
      <c r="U32" s="9">
        <f t="shared" si="14"/>
        <v>0</v>
      </c>
      <c r="V32" s="9">
        <f t="shared" si="15"/>
        <v>0</v>
      </c>
      <c r="W32" s="9" t="e">
        <f t="shared" si="16"/>
        <v>#DIV/0!</v>
      </c>
      <c r="X32" s="11"/>
      <c r="Y32" s="9" t="e">
        <f t="shared" si="26"/>
        <v>#DIV/0!</v>
      </c>
      <c r="Z32" s="11"/>
      <c r="AA32" s="9">
        <f t="shared" si="27"/>
        <v>0</v>
      </c>
      <c r="AB32" s="9">
        <f t="shared" si="28"/>
        <v>0</v>
      </c>
      <c r="AC32" s="9" t="str">
        <f t="shared" si="17"/>
        <v>N/A</v>
      </c>
      <c r="AD32" s="9">
        <f t="shared" si="39"/>
        <v>0</v>
      </c>
      <c r="AE32" s="9">
        <f t="shared" si="44"/>
        <v>0</v>
      </c>
      <c r="AF32" s="11"/>
      <c r="AG32" s="9" t="e">
        <f t="shared" si="1"/>
        <v>#DIV/0!</v>
      </c>
      <c r="AH32" s="11"/>
      <c r="AI32" s="9" t="e">
        <f t="shared" si="30"/>
        <v>#NUM!</v>
      </c>
      <c r="AJ32" s="12" t="str">
        <f t="shared" si="2"/>
        <v>N/A</v>
      </c>
      <c r="AK32" s="9" t="e">
        <f t="shared" si="3"/>
        <v>#DIV/0!</v>
      </c>
      <c r="AL32" s="9" t="e">
        <f t="shared" si="4"/>
        <v>#NUM!</v>
      </c>
      <c r="AM32" s="9" t="e">
        <f t="shared" si="5"/>
        <v>#DIV/0!</v>
      </c>
      <c r="AN32" s="9" t="e">
        <f t="shared" si="6"/>
        <v>#NUM!</v>
      </c>
      <c r="AO32" s="9" t="e">
        <f t="shared" si="18"/>
        <v>#NUM!</v>
      </c>
      <c r="AP32" s="9" t="e">
        <f t="shared" si="7"/>
        <v>#DIV/0!</v>
      </c>
      <c r="AQ32" s="10"/>
      <c r="AR32" s="9" t="e">
        <f t="shared" si="8"/>
        <v>#DIV/0!</v>
      </c>
      <c r="AS32" s="11"/>
      <c r="AT32" s="9" t="e">
        <f t="shared" si="9"/>
        <v>#DIV/0!</v>
      </c>
      <c r="AU32" s="9" t="e">
        <f t="shared" si="10"/>
        <v>#DIV/0!</v>
      </c>
      <c r="AV32" s="9" t="e">
        <f t="shared" si="11"/>
        <v>#DIV/0!</v>
      </c>
      <c r="AW32" s="9" t="e">
        <f t="shared" si="31"/>
        <v>#DIV/0!</v>
      </c>
      <c r="AX32" s="12" t="e">
        <f t="shared" si="19"/>
        <v>#DIV/0!</v>
      </c>
      <c r="AY32" s="9" t="e">
        <f t="shared" si="12"/>
        <v>#DIV/0!</v>
      </c>
      <c r="AZ32" s="9" t="e">
        <f t="shared" si="32"/>
        <v>#DIV/0!</v>
      </c>
      <c r="BA32" s="9" t="e">
        <f t="shared" si="20"/>
        <v>#DIV/0!</v>
      </c>
      <c r="BB32" s="9" t="e">
        <f t="shared" si="45"/>
        <v>#DIV/0!</v>
      </c>
      <c r="BC32" s="9">
        <f t="shared" si="34"/>
        <v>0</v>
      </c>
      <c r="BD32" s="9">
        <f t="shared" si="35"/>
        <v>0</v>
      </c>
      <c r="BE32" s="36" t="e">
        <f t="shared" si="13"/>
        <v>#DIV/0!</v>
      </c>
      <c r="BF32" s="9" t="e">
        <f t="shared" si="21"/>
        <v>#NUM!</v>
      </c>
      <c r="BG32" s="1"/>
      <c r="BH32" s="11"/>
      <c r="BI32" s="9" t="e">
        <f t="shared" si="36"/>
        <v>#DIV/0!</v>
      </c>
      <c r="BJ32" s="36">
        <f t="shared" si="37"/>
        <v>0</v>
      </c>
    </row>
    <row r="33" spans="2:62" x14ac:dyDescent="0.5">
      <c r="L33" s="13"/>
      <c r="M33" s="14">
        <f t="shared" si="43"/>
        <v>0</v>
      </c>
      <c r="N33" s="15"/>
      <c r="O33" s="15"/>
      <c r="P33" s="14">
        <f t="shared" si="23"/>
        <v>0</v>
      </c>
      <c r="Q33" s="15"/>
      <c r="R33" s="14">
        <f t="shared" si="40"/>
        <v>0</v>
      </c>
      <c r="S33" s="14" t="e">
        <f t="shared" si="41"/>
        <v>#DIV/0!</v>
      </c>
      <c r="T33" s="16"/>
      <c r="U33" s="14">
        <f t="shared" si="14"/>
        <v>0</v>
      </c>
      <c r="V33" s="14">
        <f t="shared" si="15"/>
        <v>0</v>
      </c>
      <c r="W33" s="14" t="e">
        <f t="shared" si="16"/>
        <v>#DIV/0!</v>
      </c>
      <c r="X33" s="16"/>
      <c r="Y33" s="14" t="e">
        <f t="shared" si="26"/>
        <v>#DIV/0!</v>
      </c>
      <c r="Z33" s="16"/>
      <c r="AA33" s="14">
        <f t="shared" si="27"/>
        <v>0</v>
      </c>
      <c r="AB33" s="14">
        <f t="shared" si="28"/>
        <v>0</v>
      </c>
      <c r="AC33" s="14" t="str">
        <f t="shared" si="17"/>
        <v>N/A</v>
      </c>
      <c r="AD33" s="14">
        <f t="shared" si="39"/>
        <v>0</v>
      </c>
      <c r="AE33" s="14">
        <f t="shared" si="44"/>
        <v>0</v>
      </c>
      <c r="AF33" s="16"/>
      <c r="AG33" s="14" t="e">
        <f t="shared" si="1"/>
        <v>#DIV/0!</v>
      </c>
      <c r="AH33" s="16"/>
      <c r="AI33" s="14" t="e">
        <f t="shared" si="30"/>
        <v>#NUM!</v>
      </c>
      <c r="AJ33" s="12" t="str">
        <f t="shared" si="2"/>
        <v>N/A</v>
      </c>
      <c r="AK33" s="14" t="e">
        <f t="shared" si="3"/>
        <v>#DIV/0!</v>
      </c>
      <c r="AL33" s="14" t="e">
        <f t="shared" si="4"/>
        <v>#NUM!</v>
      </c>
      <c r="AM33" s="14" t="e">
        <f t="shared" si="5"/>
        <v>#DIV/0!</v>
      </c>
      <c r="AN33" s="14" t="e">
        <f t="shared" si="6"/>
        <v>#NUM!</v>
      </c>
      <c r="AO33" s="14" t="e">
        <f t="shared" si="18"/>
        <v>#NUM!</v>
      </c>
      <c r="AP33" s="14" t="e">
        <f t="shared" si="7"/>
        <v>#DIV/0!</v>
      </c>
      <c r="AQ33" s="15"/>
      <c r="AR33" s="14" t="e">
        <f t="shared" si="8"/>
        <v>#DIV/0!</v>
      </c>
      <c r="AS33" s="16"/>
      <c r="AT33" s="14" t="e">
        <f t="shared" si="9"/>
        <v>#DIV/0!</v>
      </c>
      <c r="AU33" s="14" t="e">
        <f t="shared" si="10"/>
        <v>#DIV/0!</v>
      </c>
      <c r="AV33" s="14" t="e">
        <f t="shared" si="11"/>
        <v>#DIV/0!</v>
      </c>
      <c r="AW33" s="14" t="e">
        <f t="shared" si="31"/>
        <v>#DIV/0!</v>
      </c>
      <c r="AX33" s="12" t="e">
        <f t="shared" si="19"/>
        <v>#DIV/0!</v>
      </c>
      <c r="AY33" s="14" t="e">
        <f t="shared" si="12"/>
        <v>#DIV/0!</v>
      </c>
      <c r="AZ33" s="14" t="e">
        <f t="shared" si="32"/>
        <v>#DIV/0!</v>
      </c>
      <c r="BA33" s="14" t="e">
        <f t="shared" si="20"/>
        <v>#DIV/0!</v>
      </c>
      <c r="BB33" s="14" t="e">
        <f t="shared" si="45"/>
        <v>#DIV/0!</v>
      </c>
      <c r="BC33" s="14">
        <f t="shared" si="34"/>
        <v>0</v>
      </c>
      <c r="BD33" s="14">
        <f t="shared" si="35"/>
        <v>0</v>
      </c>
      <c r="BE33" s="37" t="e">
        <f t="shared" si="13"/>
        <v>#DIV/0!</v>
      </c>
      <c r="BF33" s="14" t="e">
        <f t="shared" si="21"/>
        <v>#NUM!</v>
      </c>
      <c r="BG33" s="21"/>
      <c r="BH33" s="16"/>
      <c r="BI33" s="14" t="e">
        <f t="shared" si="36"/>
        <v>#DIV/0!</v>
      </c>
      <c r="BJ33" s="37">
        <f t="shared" si="37"/>
        <v>0</v>
      </c>
    </row>
    <row r="34" spans="2:62" x14ac:dyDescent="0.5">
      <c r="B34" t="s">
        <v>482</v>
      </c>
      <c r="F34" s="2">
        <f>0.027*(43200*H5*3.156*10^16/100)^(1/6)*((F8+H8)*1.989*10^33)^(1/3)/(1.496*10^13)</f>
        <v>0.48862494040177123</v>
      </c>
      <c r="H34" s="2">
        <f>365.24*SQRT((F34^3)/$F$8+$H$8)</f>
        <v>176.20266541738474</v>
      </c>
      <c r="L34" s="8"/>
      <c r="M34" s="9">
        <f t="shared" si="43"/>
        <v>0</v>
      </c>
      <c r="N34" s="10"/>
      <c r="O34" s="10"/>
      <c r="P34" s="9">
        <f t="shared" si="23"/>
        <v>0</v>
      </c>
      <c r="Q34" s="10"/>
      <c r="R34" s="9">
        <f t="shared" si="40"/>
        <v>0</v>
      </c>
      <c r="S34" s="9" t="e">
        <f t="shared" si="41"/>
        <v>#DIV/0!</v>
      </c>
      <c r="T34" s="11"/>
      <c r="U34" s="9">
        <f t="shared" si="14"/>
        <v>0</v>
      </c>
      <c r="V34" s="9">
        <f t="shared" si="15"/>
        <v>0</v>
      </c>
      <c r="W34" s="9" t="e">
        <f t="shared" si="16"/>
        <v>#DIV/0!</v>
      </c>
      <c r="X34" s="11"/>
      <c r="Y34" s="9" t="e">
        <f t="shared" si="26"/>
        <v>#DIV/0!</v>
      </c>
      <c r="Z34" s="11"/>
      <c r="AA34" s="9">
        <f t="shared" si="27"/>
        <v>0</v>
      </c>
      <c r="AB34" s="9">
        <f t="shared" si="28"/>
        <v>0</v>
      </c>
      <c r="AC34" s="9" t="str">
        <f t="shared" si="17"/>
        <v>N/A</v>
      </c>
      <c r="AD34" s="9">
        <f t="shared" si="39"/>
        <v>0</v>
      </c>
      <c r="AE34" s="9">
        <f t="shared" si="44"/>
        <v>0</v>
      </c>
      <c r="AF34" s="11"/>
      <c r="AG34" s="9" t="e">
        <f t="shared" si="1"/>
        <v>#DIV/0!</v>
      </c>
      <c r="AH34" s="11"/>
      <c r="AI34" s="9" t="e">
        <f t="shared" si="30"/>
        <v>#NUM!</v>
      </c>
      <c r="AJ34" s="12" t="str">
        <f t="shared" si="2"/>
        <v>N/A</v>
      </c>
      <c r="AK34" s="9" t="e">
        <f t="shared" si="3"/>
        <v>#DIV/0!</v>
      </c>
      <c r="AL34" s="9" t="e">
        <f t="shared" si="4"/>
        <v>#NUM!</v>
      </c>
      <c r="AM34" s="9" t="e">
        <f t="shared" si="5"/>
        <v>#DIV/0!</v>
      </c>
      <c r="AN34" s="9" t="e">
        <f t="shared" si="6"/>
        <v>#NUM!</v>
      </c>
      <c r="AO34" s="9" t="e">
        <f t="shared" si="18"/>
        <v>#NUM!</v>
      </c>
      <c r="AP34" s="9" t="e">
        <f t="shared" si="7"/>
        <v>#DIV/0!</v>
      </c>
      <c r="AQ34" s="10"/>
      <c r="AR34" s="9" t="e">
        <f t="shared" si="8"/>
        <v>#DIV/0!</v>
      </c>
      <c r="AS34" s="11"/>
      <c r="AT34" s="9" t="e">
        <f t="shared" si="9"/>
        <v>#DIV/0!</v>
      </c>
      <c r="AU34" s="9" t="e">
        <f t="shared" si="10"/>
        <v>#DIV/0!</v>
      </c>
      <c r="AV34" s="9" t="e">
        <f t="shared" si="11"/>
        <v>#DIV/0!</v>
      </c>
      <c r="AW34" s="9" t="e">
        <f t="shared" si="31"/>
        <v>#DIV/0!</v>
      </c>
      <c r="AX34" s="12" t="e">
        <f t="shared" si="19"/>
        <v>#DIV/0!</v>
      </c>
      <c r="AY34" s="9" t="e">
        <f t="shared" si="12"/>
        <v>#DIV/0!</v>
      </c>
      <c r="AZ34" s="9" t="e">
        <f t="shared" si="32"/>
        <v>#DIV/0!</v>
      </c>
      <c r="BA34" s="9" t="e">
        <f t="shared" si="20"/>
        <v>#DIV/0!</v>
      </c>
      <c r="BB34" s="9" t="e">
        <f t="shared" si="45"/>
        <v>#DIV/0!</v>
      </c>
      <c r="BC34" s="9">
        <f t="shared" si="34"/>
        <v>0</v>
      </c>
      <c r="BD34" s="9">
        <f t="shared" si="35"/>
        <v>0</v>
      </c>
      <c r="BE34" s="36" t="e">
        <f t="shared" si="13"/>
        <v>#DIV/0!</v>
      </c>
      <c r="BF34" s="9" t="e">
        <f t="shared" si="21"/>
        <v>#NUM!</v>
      </c>
      <c r="BG34" s="1"/>
      <c r="BH34" s="11"/>
      <c r="BI34" s="9" t="e">
        <f t="shared" si="36"/>
        <v>#DIV/0!</v>
      </c>
      <c r="BJ34" s="36">
        <f t="shared" si="37"/>
        <v>0</v>
      </c>
    </row>
    <row r="35" spans="2:62" x14ac:dyDescent="0.5">
      <c r="B35" t="s">
        <v>483</v>
      </c>
      <c r="F35" s="17">
        <f>2.7*SQRT((IF(F11&gt;0,F11,E11)*(IF(F10&gt;0,F10,E10)/5780)^-1.598)+IF(H8&gt;0,(IF(H11&gt;0,H11,G11)*(IF(H10&gt;0,H10,G10)/5780)^-1.598),0))</f>
        <v>5.6343327151993403</v>
      </c>
      <c r="H35" s="17">
        <f>365.24*SQRT((F35^3)/$F$8+$H$8)</f>
        <v>4116.1304067261963</v>
      </c>
      <c r="L35" s="13"/>
      <c r="M35" s="14">
        <f t="shared" si="43"/>
        <v>0</v>
      </c>
      <c r="N35" s="15"/>
      <c r="O35" s="15"/>
      <c r="P35" s="14">
        <f t="shared" si="23"/>
        <v>0</v>
      </c>
      <c r="Q35" s="15"/>
      <c r="R35" s="14">
        <f t="shared" si="40"/>
        <v>0</v>
      </c>
      <c r="S35" s="14" t="e">
        <f t="shared" si="41"/>
        <v>#DIV/0!</v>
      </c>
      <c r="T35" s="16"/>
      <c r="U35" s="14">
        <f t="shared" si="14"/>
        <v>0</v>
      </c>
      <c r="V35" s="14">
        <f t="shared" si="15"/>
        <v>0</v>
      </c>
      <c r="W35" s="14" t="e">
        <f t="shared" si="16"/>
        <v>#DIV/0!</v>
      </c>
      <c r="X35" s="16"/>
      <c r="Y35" s="14" t="e">
        <f t="shared" si="26"/>
        <v>#DIV/0!</v>
      </c>
      <c r="Z35" s="16"/>
      <c r="AA35" s="14">
        <f t="shared" si="27"/>
        <v>0</v>
      </c>
      <c r="AB35" s="14">
        <f t="shared" si="28"/>
        <v>0</v>
      </c>
      <c r="AC35" s="14" t="str">
        <f t="shared" si="17"/>
        <v>N/A</v>
      </c>
      <c r="AD35" s="14">
        <f t="shared" si="39"/>
        <v>0</v>
      </c>
      <c r="AE35" s="14">
        <f t="shared" si="44"/>
        <v>0</v>
      </c>
      <c r="AF35" s="16"/>
      <c r="AG35" s="14" t="e">
        <f t="shared" si="1"/>
        <v>#DIV/0!</v>
      </c>
      <c r="AH35" s="16"/>
      <c r="AI35" s="14" t="e">
        <f t="shared" si="30"/>
        <v>#NUM!</v>
      </c>
      <c r="AJ35" s="12" t="str">
        <f t="shared" si="2"/>
        <v>N/A</v>
      </c>
      <c r="AK35" s="14" t="e">
        <f t="shared" si="3"/>
        <v>#DIV/0!</v>
      </c>
      <c r="AL35" s="14" t="e">
        <f t="shared" si="4"/>
        <v>#NUM!</v>
      </c>
      <c r="AM35" s="14" t="e">
        <f t="shared" si="5"/>
        <v>#DIV/0!</v>
      </c>
      <c r="AN35" s="14" t="e">
        <f t="shared" si="6"/>
        <v>#NUM!</v>
      </c>
      <c r="AO35" s="14" t="e">
        <f t="shared" si="18"/>
        <v>#NUM!</v>
      </c>
      <c r="AP35" s="14" t="e">
        <f t="shared" si="7"/>
        <v>#DIV/0!</v>
      </c>
      <c r="AQ35" s="15"/>
      <c r="AR35" s="14" t="e">
        <f t="shared" si="8"/>
        <v>#DIV/0!</v>
      </c>
      <c r="AS35" s="16"/>
      <c r="AT35" s="14" t="e">
        <f t="shared" si="9"/>
        <v>#DIV/0!</v>
      </c>
      <c r="AU35" s="14" t="e">
        <f t="shared" si="10"/>
        <v>#DIV/0!</v>
      </c>
      <c r="AV35" s="14" t="e">
        <f t="shared" si="11"/>
        <v>#DIV/0!</v>
      </c>
      <c r="AW35" s="14" t="e">
        <f t="shared" si="31"/>
        <v>#DIV/0!</v>
      </c>
      <c r="AX35" s="12" t="e">
        <f t="shared" si="19"/>
        <v>#DIV/0!</v>
      </c>
      <c r="AY35" s="14" t="e">
        <f t="shared" si="12"/>
        <v>#DIV/0!</v>
      </c>
      <c r="AZ35" s="14" t="e">
        <f t="shared" si="32"/>
        <v>#DIV/0!</v>
      </c>
      <c r="BA35" s="14" t="e">
        <f t="shared" si="20"/>
        <v>#DIV/0!</v>
      </c>
      <c r="BB35" s="14" t="e">
        <f t="shared" si="45"/>
        <v>#DIV/0!</v>
      </c>
      <c r="BC35" s="14">
        <f t="shared" si="34"/>
        <v>0</v>
      </c>
      <c r="BD35" s="14">
        <f t="shared" si="35"/>
        <v>0</v>
      </c>
      <c r="BE35" s="37" t="e">
        <f t="shared" si="13"/>
        <v>#DIV/0!</v>
      </c>
      <c r="BF35" s="14" t="e">
        <f t="shared" si="21"/>
        <v>#NUM!</v>
      </c>
      <c r="BG35" s="21"/>
      <c r="BH35" s="16"/>
      <c r="BI35" s="14" t="e">
        <f t="shared" si="36"/>
        <v>#DIV/0!</v>
      </c>
      <c r="BJ35" s="37">
        <f t="shared" si="37"/>
        <v>0</v>
      </c>
    </row>
    <row r="36" spans="2:62" x14ac:dyDescent="0.5">
      <c r="L36" s="8"/>
      <c r="M36" s="9">
        <f t="shared" si="43"/>
        <v>0</v>
      </c>
      <c r="N36" s="10"/>
      <c r="O36" s="10"/>
      <c r="P36" s="9">
        <f t="shared" si="23"/>
        <v>0</v>
      </c>
      <c r="Q36" s="10"/>
      <c r="R36" s="9">
        <f t="shared" si="40"/>
        <v>0</v>
      </c>
      <c r="S36" s="9" t="e">
        <f t="shared" si="41"/>
        <v>#DIV/0!</v>
      </c>
      <c r="T36" s="11"/>
      <c r="U36" s="9">
        <f t="shared" si="14"/>
        <v>0</v>
      </c>
      <c r="V36" s="9">
        <f t="shared" si="15"/>
        <v>0</v>
      </c>
      <c r="W36" s="9" t="e">
        <f t="shared" si="16"/>
        <v>#DIV/0!</v>
      </c>
      <c r="X36" s="11"/>
      <c r="Y36" s="9" t="e">
        <f t="shared" si="26"/>
        <v>#DIV/0!</v>
      </c>
      <c r="Z36" s="11"/>
      <c r="AA36" s="9">
        <f t="shared" si="27"/>
        <v>0</v>
      </c>
      <c r="AB36" s="9">
        <f t="shared" si="28"/>
        <v>0</v>
      </c>
      <c r="AC36" s="9" t="str">
        <f t="shared" si="17"/>
        <v>N/A</v>
      </c>
      <c r="AD36" s="9">
        <f t="shared" si="39"/>
        <v>0</v>
      </c>
      <c r="AE36" s="9">
        <f t="shared" si="44"/>
        <v>0</v>
      </c>
      <c r="AF36" s="11"/>
      <c r="AG36" s="9" t="e">
        <f t="shared" si="1"/>
        <v>#DIV/0!</v>
      </c>
      <c r="AH36" s="11"/>
      <c r="AI36" s="9" t="e">
        <f t="shared" si="30"/>
        <v>#NUM!</v>
      </c>
      <c r="AJ36" s="12" t="str">
        <f t="shared" si="2"/>
        <v>N/A</v>
      </c>
      <c r="AK36" s="9" t="e">
        <f t="shared" si="3"/>
        <v>#DIV/0!</v>
      </c>
      <c r="AL36" s="9" t="e">
        <f t="shared" si="4"/>
        <v>#NUM!</v>
      </c>
      <c r="AM36" s="9" t="e">
        <f t="shared" si="5"/>
        <v>#DIV/0!</v>
      </c>
      <c r="AN36" s="9" t="e">
        <f t="shared" si="6"/>
        <v>#NUM!</v>
      </c>
      <c r="AO36" s="9" t="e">
        <f t="shared" si="18"/>
        <v>#NUM!</v>
      </c>
      <c r="AP36" s="9" t="e">
        <f t="shared" si="7"/>
        <v>#DIV/0!</v>
      </c>
      <c r="AQ36" s="10"/>
      <c r="AR36" s="9" t="e">
        <f t="shared" si="8"/>
        <v>#DIV/0!</v>
      </c>
      <c r="AS36" s="11"/>
      <c r="AT36" s="9" t="e">
        <f t="shared" si="9"/>
        <v>#DIV/0!</v>
      </c>
      <c r="AU36" s="9" t="e">
        <f t="shared" si="10"/>
        <v>#DIV/0!</v>
      </c>
      <c r="AV36" s="9" t="e">
        <f t="shared" si="11"/>
        <v>#DIV/0!</v>
      </c>
      <c r="AW36" s="9" t="e">
        <f t="shared" ref="AW36:AW99" si="46">AT36+AU36+AV36</f>
        <v>#DIV/0!</v>
      </c>
      <c r="AX36" s="12" t="e">
        <f t="shared" ref="AX36:AX99" si="47">IF(AW36&gt;2,"Io",IF(AW36&gt;0.19,"Opt high",IF(AW36&gt;0.067,"Ideal",IF(AW36&gt;0.04,"Opt low", "Stagnant"))))</f>
        <v>#DIV/0!</v>
      </c>
      <c r="AY36" s="9" t="e">
        <f t="shared" si="12"/>
        <v>#DIV/0!</v>
      </c>
      <c r="AZ36" s="9" t="e">
        <f t="shared" si="32"/>
        <v>#DIV/0!</v>
      </c>
      <c r="BA36" s="9" t="e">
        <f t="shared" si="20"/>
        <v>#DIV/0!</v>
      </c>
      <c r="BB36" s="9" t="e">
        <f t="shared" si="45"/>
        <v>#DIV/0!</v>
      </c>
      <c r="BC36" s="9">
        <f t="shared" si="34"/>
        <v>0</v>
      </c>
      <c r="BD36" s="9">
        <f t="shared" si="35"/>
        <v>0</v>
      </c>
      <c r="BE36" s="36" t="e">
        <f t="shared" si="13"/>
        <v>#DIV/0!</v>
      </c>
      <c r="BF36" s="9" t="e">
        <f t="shared" si="21"/>
        <v>#NUM!</v>
      </c>
      <c r="BG36" s="1"/>
      <c r="BH36" s="11"/>
      <c r="BI36" s="9" t="e">
        <f t="shared" si="36"/>
        <v>#DIV/0!</v>
      </c>
      <c r="BJ36" s="36">
        <f t="shared" si="37"/>
        <v>0</v>
      </c>
    </row>
    <row r="37" spans="2:62" x14ac:dyDescent="0.5">
      <c r="B37" t="s">
        <v>484</v>
      </c>
      <c r="L37" s="13"/>
      <c r="M37" s="14">
        <f t="shared" si="43"/>
        <v>0</v>
      </c>
      <c r="N37" s="15"/>
      <c r="O37" s="15"/>
      <c r="P37" s="14">
        <f t="shared" si="23"/>
        <v>0</v>
      </c>
      <c r="Q37" s="15"/>
      <c r="R37" s="14">
        <f t="shared" si="40"/>
        <v>0</v>
      </c>
      <c r="S37" s="14" t="e">
        <f t="shared" si="41"/>
        <v>#DIV/0!</v>
      </c>
      <c r="T37" s="16"/>
      <c r="U37" s="14">
        <f t="shared" si="14"/>
        <v>0</v>
      </c>
      <c r="V37" s="14">
        <f t="shared" si="15"/>
        <v>0</v>
      </c>
      <c r="W37" s="14" t="e">
        <f t="shared" si="16"/>
        <v>#DIV/0!</v>
      </c>
      <c r="X37" s="16"/>
      <c r="Y37" s="14" t="e">
        <f t="shared" si="26"/>
        <v>#DIV/0!</v>
      </c>
      <c r="Z37" s="16"/>
      <c r="AA37" s="14">
        <f t="shared" si="27"/>
        <v>0</v>
      </c>
      <c r="AB37" s="14">
        <f t="shared" si="28"/>
        <v>0</v>
      </c>
      <c r="AC37" s="14" t="str">
        <f t="shared" si="17"/>
        <v>N/A</v>
      </c>
      <c r="AD37" s="14">
        <f t="shared" si="39"/>
        <v>0</v>
      </c>
      <c r="AE37" s="14">
        <f t="shared" si="44"/>
        <v>0</v>
      </c>
      <c r="AF37" s="16"/>
      <c r="AG37" s="14" t="e">
        <f t="shared" si="1"/>
        <v>#DIV/0!</v>
      </c>
      <c r="AH37" s="16"/>
      <c r="AI37" s="14" t="e">
        <f t="shared" si="30"/>
        <v>#NUM!</v>
      </c>
      <c r="AJ37" s="12" t="str">
        <f t="shared" si="2"/>
        <v>N/A</v>
      </c>
      <c r="AK37" s="14" t="e">
        <f t="shared" si="3"/>
        <v>#DIV/0!</v>
      </c>
      <c r="AL37" s="14" t="e">
        <f t="shared" si="4"/>
        <v>#NUM!</v>
      </c>
      <c r="AM37" s="14" t="e">
        <f t="shared" si="5"/>
        <v>#DIV/0!</v>
      </c>
      <c r="AN37" s="14" t="e">
        <f t="shared" si="6"/>
        <v>#NUM!</v>
      </c>
      <c r="AO37" s="14" t="e">
        <f t="shared" si="18"/>
        <v>#NUM!</v>
      </c>
      <c r="AP37" s="14" t="e">
        <f t="shared" si="7"/>
        <v>#DIV/0!</v>
      </c>
      <c r="AQ37" s="15"/>
      <c r="AR37" s="14" t="e">
        <f t="shared" si="8"/>
        <v>#DIV/0!</v>
      </c>
      <c r="AS37" s="16"/>
      <c r="AT37" s="14" t="e">
        <f t="shared" si="9"/>
        <v>#DIV/0!</v>
      </c>
      <c r="AU37" s="14" t="e">
        <f t="shared" si="10"/>
        <v>#DIV/0!</v>
      </c>
      <c r="AV37" s="14" t="e">
        <f t="shared" si="11"/>
        <v>#DIV/0!</v>
      </c>
      <c r="AW37" s="14" t="e">
        <f t="shared" si="46"/>
        <v>#DIV/0!</v>
      </c>
      <c r="AX37" s="12" t="e">
        <f t="shared" si="47"/>
        <v>#DIV/0!</v>
      </c>
      <c r="AY37" s="14" t="e">
        <f t="shared" si="12"/>
        <v>#DIV/0!</v>
      </c>
      <c r="AZ37" s="14" t="e">
        <f t="shared" si="32"/>
        <v>#DIV/0!</v>
      </c>
      <c r="BA37" s="14" t="e">
        <f t="shared" si="20"/>
        <v>#DIV/0!</v>
      </c>
      <c r="BB37" s="14" t="e">
        <f t="shared" si="45"/>
        <v>#DIV/0!</v>
      </c>
      <c r="BC37" s="14">
        <f t="shared" si="34"/>
        <v>0</v>
      </c>
      <c r="BD37" s="14">
        <f t="shared" si="35"/>
        <v>0</v>
      </c>
      <c r="BE37" s="37" t="e">
        <f t="shared" si="13"/>
        <v>#DIV/0!</v>
      </c>
      <c r="BF37" s="14" t="e">
        <f t="shared" si="21"/>
        <v>#NUM!</v>
      </c>
      <c r="BG37" s="21"/>
      <c r="BH37" s="16"/>
      <c r="BI37" s="14" t="e">
        <f t="shared" si="36"/>
        <v>#DIV/0!</v>
      </c>
      <c r="BJ37" s="37">
        <f t="shared" si="37"/>
        <v>0</v>
      </c>
    </row>
    <row r="38" spans="2:62" x14ac:dyDescent="0.5">
      <c r="B38" t="s">
        <v>485</v>
      </c>
      <c r="F38" s="2">
        <f>SQRT(IF(F11&gt;0,F11,E11)/((1+(1.143^2)*(0.000029282*(IF(F10&gt;0,F10,E10)-5780)-(4.9812/10^9)*((IF(F10&gt;0,F10,E10)-5780)^2)-(1.7743/10^12)*((IF(F10&gt;0,F10,E10)-5780)^3)-(3.2974/10^17)*((IF(F10&gt;0,F10,E10)-5780)^4)))*0.7658)+IF(H11&gt;0,H11,G11)/((1+(1.143^2)*(0.000029282*(IF(H10&gt;0,H10,G10)-5780)-(4.9812/10^9)*((IF(H10&gt;0,H10,G10)-5780)^2)-(1.7743/10^12)*((IF(H10&gt;0,H10,G10)-5780)^3)-(3.2974/10^17)*((IF(H10&gt;0,H10,G10)-5780)^4)))*0.7658))</f>
        <v>2.4168720992512673</v>
      </c>
      <c r="H38" s="2">
        <f>365.24*SQRT((F38^3)/$F$8+$H$8)</f>
        <v>1164.3359300803756</v>
      </c>
      <c r="L38" s="8"/>
      <c r="M38" s="9">
        <f t="shared" si="43"/>
        <v>0</v>
      </c>
      <c r="N38" s="10"/>
      <c r="O38" s="10"/>
      <c r="P38" s="9">
        <f t="shared" si="23"/>
        <v>0</v>
      </c>
      <c r="Q38" s="10"/>
      <c r="R38" s="9">
        <f t="shared" si="40"/>
        <v>0</v>
      </c>
      <c r="S38" s="9" t="e">
        <f t="shared" si="41"/>
        <v>#DIV/0!</v>
      </c>
      <c r="T38" s="11"/>
      <c r="U38" s="9">
        <f t="shared" si="14"/>
        <v>0</v>
      </c>
      <c r="V38" s="9">
        <f t="shared" ref="V38:V69" si="48">SQRT((ABS(T38)^3)/($F$8+$H$8+L38/333000))</f>
        <v>0</v>
      </c>
      <c r="W38" s="9" t="e">
        <f t="shared" si="16"/>
        <v>#DIV/0!</v>
      </c>
      <c r="X38" s="11"/>
      <c r="Y38" s="9" t="e">
        <f t="shared" si="26"/>
        <v>#DIV/0!</v>
      </c>
      <c r="Z38" s="11"/>
      <c r="AA38" s="9">
        <f t="shared" si="27"/>
        <v>0</v>
      </c>
      <c r="AB38" s="9">
        <f t="shared" si="28"/>
        <v>0</v>
      </c>
      <c r="AC38" s="9" t="str">
        <f t="shared" si="17"/>
        <v>N/A</v>
      </c>
      <c r="AD38" s="9">
        <f t="shared" si="39"/>
        <v>0</v>
      </c>
      <c r="AE38" s="9">
        <f t="shared" si="44"/>
        <v>0</v>
      </c>
      <c r="AF38" s="11"/>
      <c r="AG38" s="9" t="e">
        <f t="shared" ref="AG38:AG69" si="49">ROUND((IF($H$18&gt;0,$H$18,$G$18)*(3.846*10^26)*(1-AF38)/(IF(AND(X38=0,NOT(ISBLANK(X38))),8,16)*PI()*(5.6703/10^8)*(ABS(T38)*(1+(Z38^2)/8+(21/512)*Z38^4)*149.6*10^9)^2))^0.25,0)</f>
        <v>#DIV/0!</v>
      </c>
      <c r="AH38" s="11"/>
      <c r="AI38" s="9" t="e">
        <f t="shared" si="30"/>
        <v>#NUM!</v>
      </c>
      <c r="AJ38" s="12" t="str">
        <f t="shared" ref="AJ38:AJ69" si="50">IF(ABS(T38)&gt;0,IF(ABS(T38)&lt;(2.44*(P38*(4.26/10^5))*((($F$8+$H$8)*333000)/L38)^(1/3)),"Roche",IF(ABS(T38)&lt;$F$24,"Melting",IF(ABS(T38)&lt;$F$25,"Hot",IF(ABS(T38)&lt;$F$26,"Low-hum",IF(ABS(T38)&lt;$F$27,"Slow-rot",IF(ABS(T38)&lt;$F$28,"Opt in",IF(ABS(T38)&lt;$F$29,"Ideal",IF(ABS(T38)&lt;$F$30,"Opt out",IF(ABS(T38)&lt;$F$31,"Dry/H2",IF(ABS(T38)&lt;$F$32,"High-H2","Frozen")))))))))),"N/A")</f>
        <v>N/A</v>
      </c>
      <c r="AK38" s="9" t="e">
        <f t="shared" ref="AK38:AK69" si="51">360*ASIN(0.004650467*IF($F$12&gt;0,$F$12,$E$12)/ABS(T38))/PI()</f>
        <v>#DIV/0!</v>
      </c>
      <c r="AL38" s="9" t="e">
        <f t="shared" ref="AL38:AL69" si="52">ROUND(IF($F$11&gt;0,$F$17,$E$17)-5+(5*LOG10(T38/206266)),1)</f>
        <v>#NUM!</v>
      </c>
      <c r="AM38" s="9" t="e">
        <f t="shared" ref="AM38:AM69" si="53">360*ASIN(0.004650467*IF($H$12&gt;0,$H$12,$G$12)/ABS(T38))/PI()</f>
        <v>#DIV/0!</v>
      </c>
      <c r="AN38" s="9" t="e">
        <f t="shared" ref="AN38:AN69" si="54">ROUND(IF($H$11&gt;0,$H$17,$G$17)-5+(5*LOG10(ABS(T38)/206266)),1)</f>
        <v>#NUM!</v>
      </c>
      <c r="AO38" s="9" t="e">
        <f t="shared" si="18"/>
        <v>#NUM!</v>
      </c>
      <c r="AP38" s="9" t="e">
        <f t="shared" ref="AP38:AP69" si="55">IF($H$18&gt;0,$H$18,$G$18)/(SQRT(1-Z38^2)*ABS(T38)^2)</f>
        <v>#DIV/0!</v>
      </c>
      <c r="AQ38" s="10"/>
      <c r="AR38" s="9" t="e">
        <f t="shared" ref="AR38:AR69" si="56">$H$19-31.572+5*LOG10(23481/(IF(Q38&gt;0,Q38,P38)*SQRT(IF(AQ38&gt;0,AQ38,AF38))))</f>
        <v>#DIV/0!</v>
      </c>
      <c r="AS38" s="11"/>
      <c r="AT38" s="9" t="e">
        <f t="shared" ref="AT38:AT69" si="57">(L38*5.97*10^24)*(1-(O38+N38))*AS38*((2.92/10^5)*(4.64/10^7)*EXP(-0.495*$H$5)+(2.64/10^5)*(1.55/10^7)*EXP(-0.0499*$H$5)+(5.69/10^4)*(1.64/10^8)*EXP(-0.99*$H$5)+(9.46/10^5)*(6.24/10^8)*EXP(-0.154*$H$5))/(4*PI()*(IF(Q38&gt;0,Q38,P38)*6371000)^2)</f>
        <v>#DIV/0!</v>
      </c>
      <c r="AU38" s="9" t="e">
        <f t="shared" ref="AU38:AU69" si="58">(5.97*10^24)*L38*(1.2/10^11)*EXP(-0.3391*$H$5)/(4*PI()*(IF(Q38&gt;0,Q38,P38)*6371000)^2)</f>
        <v>#DIV/0!</v>
      </c>
      <c r="AV38" s="9" t="e">
        <f t="shared" ref="AV38:AV69" si="59">(63/16*PI())*(6.67408*10^-11)^1.5*(($F$8+$H$8)*1.98847*10^30)^2.5*(IF(Q38&gt;0,Q38,P38)*6371000)^3*Z38^2/(500*(ABS(T38)*1.496*10^11)^7.5)</f>
        <v>#DIV/0!</v>
      </c>
      <c r="AW38" s="9" t="e">
        <f t="shared" si="46"/>
        <v>#DIV/0!</v>
      </c>
      <c r="AX38" s="12" t="e">
        <f t="shared" si="47"/>
        <v>#DIV/0!</v>
      </c>
      <c r="AY38" s="9" t="e">
        <f t="shared" ref="AY38:AY69" si="60">L38/IF(Q38&gt;0,Q38,P38)^2</f>
        <v>#DIV/0!</v>
      </c>
      <c r="AZ38" s="9" t="e">
        <f t="shared" si="32"/>
        <v>#DIV/0!</v>
      </c>
      <c r="BA38" s="9" t="e">
        <f t="shared" ref="BA38:BA69" si="61">SQRT((6.67408/10^11)*L38*(5.97*10^24)/(6371000*IF(Q38&gt;0,Q38,P38)))/1000</f>
        <v>#DIV/0!</v>
      </c>
      <c r="BB38" s="9" t="e">
        <f t="shared" si="45"/>
        <v>#DIV/0!</v>
      </c>
      <c r="BC38" s="9">
        <f t="shared" si="34"/>
        <v>0</v>
      </c>
      <c r="BD38" s="9">
        <f t="shared" si="35"/>
        <v>0</v>
      </c>
      <c r="BE38" s="36" t="e">
        <f t="shared" ref="BE38:BE69" si="62">SQRT(((6.67408/10^11)*($F$8+$H$8+L38/333000)*1.988*10^30)/(ABS(T38)*1.496*10^11))/1000</f>
        <v>#DIV/0!</v>
      </c>
      <c r="BF38" s="9" t="e">
        <f t="shared" ref="BF38:BF69" si="63">ROUND(108*8.31446*AI38/(1000*BB38^2),1)</f>
        <v>#NUM!</v>
      </c>
      <c r="BG38" s="1"/>
      <c r="BH38" s="11"/>
      <c r="BI38" s="9" t="e">
        <f t="shared" si="36"/>
        <v>#DIV/0!</v>
      </c>
      <c r="BJ38" s="36">
        <f t="shared" si="37"/>
        <v>0</v>
      </c>
    </row>
    <row r="39" spans="2:62" x14ac:dyDescent="0.5">
      <c r="B39" t="s">
        <v>486</v>
      </c>
      <c r="F39" s="17">
        <f>SQRT(IF(F11&gt;0,F11,E11)/((1+(1.218^2)*(0.000029876*(IF(F10&gt;0,F10,E10)-5780)-(4.6788/10^9)*((IF(F10&gt;0,F10,E10)-5780)^2)-(1.9425/10^12)*((IF(F10&gt;0,F10,E10)-5780)^3)-(1.0263/10^16)*((IF(F10&gt;0,F10,E10)-5780)^4)))*0.6743)+IF(H11&gt;0,H11,G11)/((1+(1.218^2)*(0.000029876*(IF(H10&gt;0,H10,G10)-5780)-(4.6788/10^9)*((IF(H10&gt;0,H10,G10)-5780)^2)-(1.9425/10^12)*((IF(H10&gt;0,H10,G10)-5780)^3)-(1.0263/10^16)*((IF(H10&gt;0,H10,G10)-5780)^4)))*0.6743))</f>
        <v>2.5747440183540777</v>
      </c>
      <c r="H39" s="17">
        <f>365.24*SQRT((F39^3)/$F$8+$H$8)</f>
        <v>1278.6274203117021</v>
      </c>
      <c r="L39" s="13"/>
      <c r="M39" s="14">
        <f t="shared" si="43"/>
        <v>0</v>
      </c>
      <c r="N39" s="15"/>
      <c r="O39" s="15"/>
      <c r="P39" s="14">
        <f t="shared" si="23"/>
        <v>0</v>
      </c>
      <c r="Q39" s="15"/>
      <c r="R39" s="14">
        <f t="shared" si="40"/>
        <v>0</v>
      </c>
      <c r="S39" s="14" t="e">
        <f t="shared" si="41"/>
        <v>#DIV/0!</v>
      </c>
      <c r="T39" s="16"/>
      <c r="U39" s="14">
        <f t="shared" si="14"/>
        <v>0</v>
      </c>
      <c r="V39" s="14">
        <f t="shared" si="48"/>
        <v>0</v>
      </c>
      <c r="W39" s="14" t="e">
        <f t="shared" si="16"/>
        <v>#DIV/0!</v>
      </c>
      <c r="X39" s="16"/>
      <c r="Y39" s="14" t="e">
        <f t="shared" si="26"/>
        <v>#DIV/0!</v>
      </c>
      <c r="Z39" s="16"/>
      <c r="AA39" s="14">
        <f t="shared" si="27"/>
        <v>0</v>
      </c>
      <c r="AB39" s="14">
        <f t="shared" si="28"/>
        <v>0</v>
      </c>
      <c r="AC39" s="14" t="str">
        <f t="shared" ref="AC39:AC70" si="64">IF(AA39&gt;0,(AA39-AB38)/(0.5*(AA39+AB38)*((L39+L38)/(($F$8+$H$8)*10^6))^(1/3)),"N/A")</f>
        <v>N/A</v>
      </c>
      <c r="AD39" s="14">
        <f t="shared" si="39"/>
        <v>0</v>
      </c>
      <c r="AE39" s="14">
        <f t="shared" si="44"/>
        <v>0</v>
      </c>
      <c r="AF39" s="16"/>
      <c r="AG39" s="14" t="e">
        <f t="shared" si="49"/>
        <v>#DIV/0!</v>
      </c>
      <c r="AH39" s="16"/>
      <c r="AI39" s="14" t="e">
        <f t="shared" si="30"/>
        <v>#NUM!</v>
      </c>
      <c r="AJ39" s="12" t="str">
        <f t="shared" si="50"/>
        <v>N/A</v>
      </c>
      <c r="AK39" s="14" t="e">
        <f t="shared" si="51"/>
        <v>#DIV/0!</v>
      </c>
      <c r="AL39" s="14" t="e">
        <f t="shared" si="52"/>
        <v>#NUM!</v>
      </c>
      <c r="AM39" s="14" t="e">
        <f t="shared" si="53"/>
        <v>#DIV/0!</v>
      </c>
      <c r="AN39" s="14" t="e">
        <f t="shared" si="54"/>
        <v>#NUM!</v>
      </c>
      <c r="AO39" s="14" t="e">
        <f t="shared" si="18"/>
        <v>#NUM!</v>
      </c>
      <c r="AP39" s="14" t="e">
        <f t="shared" si="55"/>
        <v>#DIV/0!</v>
      </c>
      <c r="AQ39" s="15"/>
      <c r="AR39" s="14" t="e">
        <f t="shared" si="56"/>
        <v>#DIV/0!</v>
      </c>
      <c r="AS39" s="16"/>
      <c r="AT39" s="14" t="e">
        <f t="shared" si="57"/>
        <v>#DIV/0!</v>
      </c>
      <c r="AU39" s="14" t="e">
        <f t="shared" si="58"/>
        <v>#DIV/0!</v>
      </c>
      <c r="AV39" s="14" t="e">
        <f t="shared" si="59"/>
        <v>#DIV/0!</v>
      </c>
      <c r="AW39" s="14" t="e">
        <f t="shared" si="46"/>
        <v>#DIV/0!</v>
      </c>
      <c r="AX39" s="12" t="e">
        <f t="shared" si="47"/>
        <v>#DIV/0!</v>
      </c>
      <c r="AY39" s="14" t="e">
        <f t="shared" si="60"/>
        <v>#DIV/0!</v>
      </c>
      <c r="AZ39" s="14" t="e">
        <f t="shared" si="32"/>
        <v>#DIV/0!</v>
      </c>
      <c r="BA39" s="14" t="e">
        <f t="shared" si="61"/>
        <v>#DIV/0!</v>
      </c>
      <c r="BB39" s="14" t="e">
        <f t="shared" si="45"/>
        <v>#DIV/0!</v>
      </c>
      <c r="BC39" s="14">
        <f t="shared" si="34"/>
        <v>0</v>
      </c>
      <c r="BD39" s="14">
        <f t="shared" si="35"/>
        <v>0</v>
      </c>
      <c r="BE39" s="37" t="e">
        <f t="shared" si="62"/>
        <v>#DIV/0!</v>
      </c>
      <c r="BF39" s="14" t="e">
        <f t="shared" si="63"/>
        <v>#NUM!</v>
      </c>
      <c r="BG39" s="21"/>
      <c r="BH39" s="16"/>
      <c r="BI39" s="14" t="e">
        <f t="shared" si="36"/>
        <v>#DIV/0!</v>
      </c>
      <c r="BJ39" s="37">
        <f t="shared" si="37"/>
        <v>0</v>
      </c>
    </row>
    <row r="40" spans="2:62" x14ac:dyDescent="0.5">
      <c r="B40" t="s">
        <v>487</v>
      </c>
      <c r="F40" s="2">
        <f>SQRT(IF(F11&gt;0,F11,E11)/((1+(1.351^2)*(0.000037339*(IF(F10&gt;0,F10,E10)-5780)-(4.6185/10^9)*((IF(F10&gt;0,F10,E10)-5780)^2)-(2.3907/10^12)*((IF(F10&gt;0,F10,E10)-5780)^3)-(8.757/10^17)*((IF(F10&gt;0,F10,E10)-5780)^4)))*0.5478)+IF(H11&gt;0,H11,G11)/((1+(1.351^2)*(0.000037339*(IF(H10&gt;0,H10,G10)-5780)-(4.6185/10^9)*((IF(H10&gt;0,H10,G10)-5780)^2)-(2.3907/10^12)*((IF(H10&gt;0,H10,G10)-5780)^3)-(8.757/10^17)*((IF(H10&gt;0,H10,G10)-5780)^4)))*0.5478))</f>
        <v>2.8527039118745532</v>
      </c>
      <c r="H40" s="2">
        <f>365.24*SQRT((F40^3)/$F$8+$H$8)</f>
        <v>1488.7548115516024</v>
      </c>
      <c r="L40" s="8"/>
      <c r="M40" s="9">
        <f t="shared" si="43"/>
        <v>0</v>
      </c>
      <c r="N40" s="10"/>
      <c r="O40" s="10"/>
      <c r="P40" s="9">
        <f t="shared" si="23"/>
        <v>0</v>
      </c>
      <c r="Q40" s="10"/>
      <c r="R40" s="9">
        <f t="shared" si="40"/>
        <v>0</v>
      </c>
      <c r="S40" s="9" t="e">
        <f t="shared" si="41"/>
        <v>#DIV/0!</v>
      </c>
      <c r="T40" s="11"/>
      <c r="U40" s="9">
        <f t="shared" si="14"/>
        <v>0</v>
      </c>
      <c r="V40" s="9">
        <f t="shared" si="48"/>
        <v>0</v>
      </c>
      <c r="W40" s="9" t="e">
        <f t="shared" si="16"/>
        <v>#DIV/0!</v>
      </c>
      <c r="X40" s="11"/>
      <c r="Y40" s="9" t="e">
        <f t="shared" si="26"/>
        <v>#DIV/0!</v>
      </c>
      <c r="Z40" s="11"/>
      <c r="AA40" s="9">
        <f t="shared" si="27"/>
        <v>0</v>
      </c>
      <c r="AB40" s="9">
        <f t="shared" si="28"/>
        <v>0</v>
      </c>
      <c r="AC40" s="9" t="str">
        <f t="shared" si="64"/>
        <v>N/A</v>
      </c>
      <c r="AD40" s="9">
        <f t="shared" si="39"/>
        <v>0</v>
      </c>
      <c r="AE40" s="9">
        <f t="shared" si="44"/>
        <v>0</v>
      </c>
      <c r="AF40" s="11"/>
      <c r="AG40" s="9" t="e">
        <f t="shared" si="49"/>
        <v>#DIV/0!</v>
      </c>
      <c r="AH40" s="11"/>
      <c r="AI40" s="9" t="e">
        <f t="shared" si="30"/>
        <v>#NUM!</v>
      </c>
      <c r="AJ40" s="12" t="str">
        <f t="shared" si="50"/>
        <v>N/A</v>
      </c>
      <c r="AK40" s="9" t="e">
        <f t="shared" si="51"/>
        <v>#DIV/0!</v>
      </c>
      <c r="AL40" s="9" t="e">
        <f t="shared" si="52"/>
        <v>#NUM!</v>
      </c>
      <c r="AM40" s="9" t="e">
        <f t="shared" si="53"/>
        <v>#DIV/0!</v>
      </c>
      <c r="AN40" s="9" t="e">
        <f t="shared" si="54"/>
        <v>#NUM!</v>
      </c>
      <c r="AO40" s="9" t="e">
        <f t="shared" si="18"/>
        <v>#NUM!</v>
      </c>
      <c r="AP40" s="9" t="e">
        <f t="shared" si="55"/>
        <v>#DIV/0!</v>
      </c>
      <c r="AQ40" s="10"/>
      <c r="AR40" s="9" t="e">
        <f t="shared" si="56"/>
        <v>#DIV/0!</v>
      </c>
      <c r="AS40" s="11"/>
      <c r="AT40" s="9" t="e">
        <f t="shared" si="57"/>
        <v>#DIV/0!</v>
      </c>
      <c r="AU40" s="9" t="e">
        <f t="shared" si="58"/>
        <v>#DIV/0!</v>
      </c>
      <c r="AV40" s="9" t="e">
        <f t="shared" si="59"/>
        <v>#DIV/0!</v>
      </c>
      <c r="AW40" s="9" t="e">
        <f t="shared" si="46"/>
        <v>#DIV/0!</v>
      </c>
      <c r="AX40" s="12" t="e">
        <f t="shared" si="47"/>
        <v>#DIV/0!</v>
      </c>
      <c r="AY40" s="9" t="e">
        <f t="shared" si="60"/>
        <v>#DIV/0!</v>
      </c>
      <c r="AZ40" s="9" t="e">
        <f t="shared" si="32"/>
        <v>#DIV/0!</v>
      </c>
      <c r="BA40" s="9" t="e">
        <f t="shared" si="61"/>
        <v>#DIV/0!</v>
      </c>
      <c r="BB40" s="9" t="e">
        <f t="shared" si="45"/>
        <v>#DIV/0!</v>
      </c>
      <c r="BC40" s="9">
        <f t="shared" si="34"/>
        <v>0</v>
      </c>
      <c r="BD40" s="9">
        <f t="shared" si="35"/>
        <v>0</v>
      </c>
      <c r="BE40" s="36" t="e">
        <f t="shared" si="62"/>
        <v>#DIV/0!</v>
      </c>
      <c r="BF40" s="9" t="e">
        <f t="shared" si="63"/>
        <v>#NUM!</v>
      </c>
      <c r="BG40" s="1"/>
      <c r="BH40" s="11"/>
      <c r="BI40" s="9" t="e">
        <f t="shared" si="36"/>
        <v>#DIV/0!</v>
      </c>
      <c r="BJ40" s="36">
        <f t="shared" si="37"/>
        <v>0</v>
      </c>
    </row>
    <row r="41" spans="2:62" x14ac:dyDescent="0.5">
      <c r="B41" t="s">
        <v>488</v>
      </c>
      <c r="F41" s="17">
        <f>31563*(IF(F10&gt;0,F10,E10)*IF(F11&gt;0,F11,E11)/(IF(F11&gt;0,F11,E11)+IF(H11&gt;0,H11,G11))+IF(H10&gt;0,H10,G10)*IF(H11&gt;0,H11,G11)/(IF(F11&gt;0,F11,E11)+IF(H11&gt;0,H11,G11)))^-0.963</f>
        <v>7.3809006218187205</v>
      </c>
      <c r="L41" s="13"/>
      <c r="M41" s="14">
        <f t="shared" si="43"/>
        <v>0</v>
      </c>
      <c r="N41" s="15"/>
      <c r="O41" s="15"/>
      <c r="P41" s="14">
        <f t="shared" si="23"/>
        <v>0</v>
      </c>
      <c r="Q41" s="15"/>
      <c r="R41" s="14">
        <f t="shared" si="40"/>
        <v>0</v>
      </c>
      <c r="S41" s="14" t="e">
        <f t="shared" si="41"/>
        <v>#DIV/0!</v>
      </c>
      <c r="T41" s="16"/>
      <c r="U41" s="14">
        <f t="shared" si="14"/>
        <v>0</v>
      </c>
      <c r="V41" s="14">
        <f t="shared" si="48"/>
        <v>0</v>
      </c>
      <c r="W41" s="14" t="e">
        <f t="shared" si="16"/>
        <v>#DIV/0!</v>
      </c>
      <c r="X41" s="16"/>
      <c r="Y41" s="14" t="e">
        <f t="shared" si="26"/>
        <v>#DIV/0!</v>
      </c>
      <c r="Z41" s="16"/>
      <c r="AA41" s="14">
        <f t="shared" si="27"/>
        <v>0</v>
      </c>
      <c r="AB41" s="14">
        <f t="shared" si="28"/>
        <v>0</v>
      </c>
      <c r="AC41" s="14" t="str">
        <f t="shared" si="64"/>
        <v>N/A</v>
      </c>
      <c r="AD41" s="14">
        <f t="shared" si="39"/>
        <v>0</v>
      </c>
      <c r="AE41" s="14">
        <f t="shared" si="44"/>
        <v>0</v>
      </c>
      <c r="AF41" s="16"/>
      <c r="AG41" s="14" t="e">
        <f t="shared" si="49"/>
        <v>#DIV/0!</v>
      </c>
      <c r="AH41" s="16"/>
      <c r="AI41" s="14" t="e">
        <f t="shared" si="30"/>
        <v>#NUM!</v>
      </c>
      <c r="AJ41" s="12" t="str">
        <f t="shared" si="50"/>
        <v>N/A</v>
      </c>
      <c r="AK41" s="14" t="e">
        <f t="shared" si="51"/>
        <v>#DIV/0!</v>
      </c>
      <c r="AL41" s="14" t="e">
        <f t="shared" si="52"/>
        <v>#NUM!</v>
      </c>
      <c r="AM41" s="14" t="e">
        <f t="shared" si="53"/>
        <v>#DIV/0!</v>
      </c>
      <c r="AN41" s="14" t="e">
        <f t="shared" si="54"/>
        <v>#NUM!</v>
      </c>
      <c r="AO41" s="14" t="e">
        <f t="shared" si="18"/>
        <v>#NUM!</v>
      </c>
      <c r="AP41" s="14" t="e">
        <f t="shared" si="55"/>
        <v>#DIV/0!</v>
      </c>
      <c r="AQ41" s="15"/>
      <c r="AR41" s="14" t="e">
        <f t="shared" si="56"/>
        <v>#DIV/0!</v>
      </c>
      <c r="AS41" s="16"/>
      <c r="AT41" s="14" t="e">
        <f t="shared" si="57"/>
        <v>#DIV/0!</v>
      </c>
      <c r="AU41" s="14" t="e">
        <f t="shared" si="58"/>
        <v>#DIV/0!</v>
      </c>
      <c r="AV41" s="14" t="e">
        <f t="shared" si="59"/>
        <v>#DIV/0!</v>
      </c>
      <c r="AW41" s="14" t="e">
        <f t="shared" si="46"/>
        <v>#DIV/0!</v>
      </c>
      <c r="AX41" s="12" t="e">
        <f t="shared" si="47"/>
        <v>#DIV/0!</v>
      </c>
      <c r="AY41" s="14" t="e">
        <f t="shared" si="60"/>
        <v>#DIV/0!</v>
      </c>
      <c r="AZ41" s="14" t="e">
        <f t="shared" si="32"/>
        <v>#DIV/0!</v>
      </c>
      <c r="BA41" s="14" t="e">
        <f t="shared" si="61"/>
        <v>#DIV/0!</v>
      </c>
      <c r="BB41" s="14" t="e">
        <f t="shared" si="45"/>
        <v>#DIV/0!</v>
      </c>
      <c r="BC41" s="14">
        <f t="shared" si="34"/>
        <v>0</v>
      </c>
      <c r="BD41" s="14">
        <f t="shared" si="35"/>
        <v>0</v>
      </c>
      <c r="BE41" s="37" t="e">
        <f t="shared" si="62"/>
        <v>#DIV/0!</v>
      </c>
      <c r="BF41" s="14" t="e">
        <f t="shared" si="63"/>
        <v>#NUM!</v>
      </c>
      <c r="BG41" s="21"/>
      <c r="BH41" s="16"/>
      <c r="BI41" s="14" t="e">
        <f t="shared" si="36"/>
        <v>#DIV/0!</v>
      </c>
      <c r="BJ41" s="37">
        <f t="shared" si="37"/>
        <v>0</v>
      </c>
    </row>
    <row r="42" spans="2:62" x14ac:dyDescent="0.5">
      <c r="L42" s="8"/>
      <c r="M42" s="9">
        <f t="shared" si="43"/>
        <v>0</v>
      </c>
      <c r="N42" s="10"/>
      <c r="O42" s="10"/>
      <c r="P42" s="9">
        <f t="shared" si="23"/>
        <v>0</v>
      </c>
      <c r="Q42" s="10"/>
      <c r="R42" s="9">
        <f t="shared" si="40"/>
        <v>0</v>
      </c>
      <c r="S42" s="9" t="e">
        <f t="shared" si="41"/>
        <v>#DIV/0!</v>
      </c>
      <c r="T42" s="11"/>
      <c r="U42" s="9">
        <f t="shared" si="14"/>
        <v>0</v>
      </c>
      <c r="V42" s="9">
        <f t="shared" si="48"/>
        <v>0</v>
      </c>
      <c r="W42" s="9" t="e">
        <f t="shared" si="16"/>
        <v>#DIV/0!</v>
      </c>
      <c r="X42" s="11"/>
      <c r="Y42" s="9" t="e">
        <f t="shared" si="26"/>
        <v>#DIV/0!</v>
      </c>
      <c r="Z42" s="11"/>
      <c r="AA42" s="9">
        <f t="shared" si="27"/>
        <v>0</v>
      </c>
      <c r="AB42" s="9">
        <f t="shared" si="28"/>
        <v>0</v>
      </c>
      <c r="AC42" s="9" t="str">
        <f t="shared" si="64"/>
        <v>N/A</v>
      </c>
      <c r="AD42" s="9">
        <f t="shared" si="39"/>
        <v>0</v>
      </c>
      <c r="AE42" s="9">
        <f t="shared" si="44"/>
        <v>0</v>
      </c>
      <c r="AF42" s="11"/>
      <c r="AG42" s="9" t="e">
        <f t="shared" si="49"/>
        <v>#DIV/0!</v>
      </c>
      <c r="AH42" s="11"/>
      <c r="AI42" s="9" t="e">
        <f t="shared" si="30"/>
        <v>#NUM!</v>
      </c>
      <c r="AJ42" s="12" t="str">
        <f t="shared" si="50"/>
        <v>N/A</v>
      </c>
      <c r="AK42" s="9" t="e">
        <f t="shared" si="51"/>
        <v>#DIV/0!</v>
      </c>
      <c r="AL42" s="9" t="e">
        <f t="shared" si="52"/>
        <v>#NUM!</v>
      </c>
      <c r="AM42" s="9" t="e">
        <f t="shared" si="53"/>
        <v>#DIV/0!</v>
      </c>
      <c r="AN42" s="9" t="e">
        <f t="shared" si="54"/>
        <v>#NUM!</v>
      </c>
      <c r="AO42" s="9" t="e">
        <f t="shared" si="18"/>
        <v>#NUM!</v>
      </c>
      <c r="AP42" s="9" t="e">
        <f t="shared" si="55"/>
        <v>#DIV/0!</v>
      </c>
      <c r="AQ42" s="10"/>
      <c r="AR42" s="9" t="e">
        <f t="shared" si="56"/>
        <v>#DIV/0!</v>
      </c>
      <c r="AS42" s="11"/>
      <c r="AT42" s="9" t="e">
        <f t="shared" si="57"/>
        <v>#DIV/0!</v>
      </c>
      <c r="AU42" s="9" t="e">
        <f t="shared" si="58"/>
        <v>#DIV/0!</v>
      </c>
      <c r="AV42" s="9" t="e">
        <f t="shared" si="59"/>
        <v>#DIV/0!</v>
      </c>
      <c r="AW42" s="9" t="e">
        <f t="shared" si="46"/>
        <v>#DIV/0!</v>
      </c>
      <c r="AX42" s="12" t="e">
        <f t="shared" si="47"/>
        <v>#DIV/0!</v>
      </c>
      <c r="AY42" s="9" t="e">
        <f t="shared" si="60"/>
        <v>#DIV/0!</v>
      </c>
      <c r="AZ42" s="9" t="e">
        <f t="shared" si="32"/>
        <v>#DIV/0!</v>
      </c>
      <c r="BA42" s="9" t="e">
        <f t="shared" si="61"/>
        <v>#DIV/0!</v>
      </c>
      <c r="BB42" s="9" t="e">
        <f t="shared" si="45"/>
        <v>#DIV/0!</v>
      </c>
      <c r="BC42" s="9">
        <f t="shared" si="34"/>
        <v>0</v>
      </c>
      <c r="BD42" s="9">
        <f t="shared" si="35"/>
        <v>0</v>
      </c>
      <c r="BE42" s="36" t="e">
        <f t="shared" si="62"/>
        <v>#DIV/0!</v>
      </c>
      <c r="BF42" s="9" t="e">
        <f t="shared" si="63"/>
        <v>#NUM!</v>
      </c>
      <c r="BG42" s="1"/>
      <c r="BH42" s="11"/>
      <c r="BI42" s="9" t="e">
        <f t="shared" si="36"/>
        <v>#DIV/0!</v>
      </c>
      <c r="BJ42" s="36">
        <f t="shared" si="37"/>
        <v>0</v>
      </c>
    </row>
    <row r="43" spans="2:62" x14ac:dyDescent="0.5">
      <c r="B43" s="5" t="s">
        <v>37</v>
      </c>
      <c r="L43" s="13"/>
      <c r="M43" s="14">
        <f t="shared" si="43"/>
        <v>0</v>
      </c>
      <c r="N43" s="15"/>
      <c r="O43" s="15"/>
      <c r="P43" s="14">
        <f t="shared" si="23"/>
        <v>0</v>
      </c>
      <c r="Q43" s="15"/>
      <c r="R43" s="14">
        <f t="shared" si="40"/>
        <v>0</v>
      </c>
      <c r="S43" s="14" t="e">
        <f t="shared" si="41"/>
        <v>#DIV/0!</v>
      </c>
      <c r="T43" s="16"/>
      <c r="U43" s="14">
        <f t="shared" si="14"/>
        <v>0</v>
      </c>
      <c r="V43" s="14">
        <f t="shared" si="48"/>
        <v>0</v>
      </c>
      <c r="W43" s="14" t="e">
        <f t="shared" si="16"/>
        <v>#DIV/0!</v>
      </c>
      <c r="X43" s="16"/>
      <c r="Y43" s="14" t="e">
        <f t="shared" si="26"/>
        <v>#DIV/0!</v>
      </c>
      <c r="Z43" s="16"/>
      <c r="AA43" s="14">
        <f t="shared" si="27"/>
        <v>0</v>
      </c>
      <c r="AB43" s="14">
        <f t="shared" si="28"/>
        <v>0</v>
      </c>
      <c r="AC43" s="14" t="str">
        <f t="shared" si="64"/>
        <v>N/A</v>
      </c>
      <c r="AD43" s="14">
        <f t="shared" si="39"/>
        <v>0</v>
      </c>
      <c r="AE43" s="14">
        <f t="shared" si="44"/>
        <v>0</v>
      </c>
      <c r="AF43" s="16"/>
      <c r="AG43" s="14" t="e">
        <f t="shared" si="49"/>
        <v>#DIV/0!</v>
      </c>
      <c r="AH43" s="16"/>
      <c r="AI43" s="14" t="e">
        <f t="shared" si="30"/>
        <v>#NUM!</v>
      </c>
      <c r="AJ43" s="12" t="str">
        <f t="shared" si="50"/>
        <v>N/A</v>
      </c>
      <c r="AK43" s="14" t="e">
        <f t="shared" si="51"/>
        <v>#DIV/0!</v>
      </c>
      <c r="AL43" s="14" t="e">
        <f t="shared" si="52"/>
        <v>#NUM!</v>
      </c>
      <c r="AM43" s="14" t="e">
        <f t="shared" si="53"/>
        <v>#DIV/0!</v>
      </c>
      <c r="AN43" s="14" t="e">
        <f t="shared" si="54"/>
        <v>#NUM!</v>
      </c>
      <c r="AO43" s="14" t="e">
        <f t="shared" si="18"/>
        <v>#NUM!</v>
      </c>
      <c r="AP43" s="14" t="e">
        <f t="shared" si="55"/>
        <v>#DIV/0!</v>
      </c>
      <c r="AQ43" s="15"/>
      <c r="AR43" s="14" t="e">
        <f t="shared" si="56"/>
        <v>#DIV/0!</v>
      </c>
      <c r="AS43" s="16"/>
      <c r="AT43" s="14" t="e">
        <f t="shared" si="57"/>
        <v>#DIV/0!</v>
      </c>
      <c r="AU43" s="14" t="e">
        <f t="shared" si="58"/>
        <v>#DIV/0!</v>
      </c>
      <c r="AV43" s="14" t="e">
        <f t="shared" si="59"/>
        <v>#DIV/0!</v>
      </c>
      <c r="AW43" s="14" t="e">
        <f t="shared" si="46"/>
        <v>#DIV/0!</v>
      </c>
      <c r="AX43" s="12" t="e">
        <f t="shared" si="47"/>
        <v>#DIV/0!</v>
      </c>
      <c r="AY43" s="14" t="e">
        <f t="shared" si="60"/>
        <v>#DIV/0!</v>
      </c>
      <c r="AZ43" s="14" t="e">
        <f t="shared" si="32"/>
        <v>#DIV/0!</v>
      </c>
      <c r="BA43" s="14" t="e">
        <f t="shared" si="61"/>
        <v>#DIV/0!</v>
      </c>
      <c r="BB43" s="14" t="e">
        <f t="shared" si="45"/>
        <v>#DIV/0!</v>
      </c>
      <c r="BC43" s="14">
        <f t="shared" si="34"/>
        <v>0</v>
      </c>
      <c r="BD43" s="14">
        <f t="shared" si="35"/>
        <v>0</v>
      </c>
      <c r="BE43" s="37" t="e">
        <f t="shared" si="62"/>
        <v>#DIV/0!</v>
      </c>
      <c r="BF43" s="14" t="e">
        <f t="shared" si="63"/>
        <v>#NUM!</v>
      </c>
      <c r="BG43" s="21"/>
      <c r="BH43" s="16"/>
      <c r="BI43" s="14" t="e">
        <f t="shared" si="36"/>
        <v>#DIV/0!</v>
      </c>
      <c r="BJ43" s="37">
        <f t="shared" si="37"/>
        <v>0</v>
      </c>
    </row>
    <row r="44" spans="2:62" x14ac:dyDescent="0.5">
      <c r="B44" s="38" t="s">
        <v>489</v>
      </c>
      <c r="C44" s="27"/>
      <c r="D44" s="28"/>
      <c r="E44" s="38" t="s">
        <v>490</v>
      </c>
      <c r="F44" s="27"/>
      <c r="G44" s="27"/>
      <c r="H44" s="38" t="s">
        <v>491</v>
      </c>
      <c r="I44" s="27"/>
      <c r="J44" s="28"/>
      <c r="L44" s="8"/>
      <c r="M44" s="9">
        <f t="shared" si="43"/>
        <v>0</v>
      </c>
      <c r="N44" s="10"/>
      <c r="O44" s="10"/>
      <c r="P44" s="9">
        <f t="shared" si="23"/>
        <v>0</v>
      </c>
      <c r="Q44" s="10"/>
      <c r="R44" s="9">
        <f t="shared" si="40"/>
        <v>0</v>
      </c>
      <c r="S44" s="9" t="e">
        <f t="shared" si="41"/>
        <v>#DIV/0!</v>
      </c>
      <c r="T44" s="11"/>
      <c r="U44" s="9">
        <f t="shared" si="14"/>
        <v>0</v>
      </c>
      <c r="V44" s="9">
        <f t="shared" si="48"/>
        <v>0</v>
      </c>
      <c r="W44" s="9" t="e">
        <f t="shared" si="16"/>
        <v>#DIV/0!</v>
      </c>
      <c r="X44" s="11"/>
      <c r="Y44" s="9" t="e">
        <f t="shared" si="26"/>
        <v>#DIV/0!</v>
      </c>
      <c r="Z44" s="11"/>
      <c r="AA44" s="9">
        <f t="shared" si="27"/>
        <v>0</v>
      </c>
      <c r="AB44" s="9">
        <f t="shared" si="28"/>
        <v>0</v>
      </c>
      <c r="AC44" s="9" t="str">
        <f t="shared" si="64"/>
        <v>N/A</v>
      </c>
      <c r="AD44" s="9">
        <f t="shared" si="39"/>
        <v>0</v>
      </c>
      <c r="AE44" s="9">
        <f t="shared" si="44"/>
        <v>0</v>
      </c>
      <c r="AF44" s="11"/>
      <c r="AG44" s="9" t="e">
        <f t="shared" si="49"/>
        <v>#DIV/0!</v>
      </c>
      <c r="AH44" s="11"/>
      <c r="AI44" s="9" t="e">
        <f t="shared" si="30"/>
        <v>#NUM!</v>
      </c>
      <c r="AJ44" s="12" t="str">
        <f t="shared" si="50"/>
        <v>N/A</v>
      </c>
      <c r="AK44" s="9" t="e">
        <f t="shared" si="51"/>
        <v>#DIV/0!</v>
      </c>
      <c r="AL44" s="9" t="e">
        <f t="shared" si="52"/>
        <v>#NUM!</v>
      </c>
      <c r="AM44" s="9" t="e">
        <f t="shared" si="53"/>
        <v>#DIV/0!</v>
      </c>
      <c r="AN44" s="9" t="e">
        <f t="shared" si="54"/>
        <v>#NUM!</v>
      </c>
      <c r="AO44" s="9" t="e">
        <f t="shared" si="18"/>
        <v>#NUM!</v>
      </c>
      <c r="AP44" s="9" t="e">
        <f t="shared" si="55"/>
        <v>#DIV/0!</v>
      </c>
      <c r="AQ44" s="10"/>
      <c r="AR44" s="9" t="e">
        <f t="shared" si="56"/>
        <v>#DIV/0!</v>
      </c>
      <c r="AS44" s="11"/>
      <c r="AT44" s="9" t="e">
        <f t="shared" si="57"/>
        <v>#DIV/0!</v>
      </c>
      <c r="AU44" s="9" t="e">
        <f t="shared" si="58"/>
        <v>#DIV/0!</v>
      </c>
      <c r="AV44" s="9" t="e">
        <f t="shared" si="59"/>
        <v>#DIV/0!</v>
      </c>
      <c r="AW44" s="9" t="e">
        <f t="shared" si="46"/>
        <v>#DIV/0!</v>
      </c>
      <c r="AX44" s="12" t="e">
        <f t="shared" si="47"/>
        <v>#DIV/0!</v>
      </c>
      <c r="AY44" s="9" t="e">
        <f t="shared" si="60"/>
        <v>#DIV/0!</v>
      </c>
      <c r="AZ44" s="9" t="e">
        <f t="shared" si="32"/>
        <v>#DIV/0!</v>
      </c>
      <c r="BA44" s="9" t="e">
        <f t="shared" si="61"/>
        <v>#DIV/0!</v>
      </c>
      <c r="BB44" s="9" t="e">
        <f t="shared" si="45"/>
        <v>#DIV/0!</v>
      </c>
      <c r="BC44" s="9">
        <f t="shared" si="34"/>
        <v>0</v>
      </c>
      <c r="BD44" s="9">
        <f t="shared" si="35"/>
        <v>0</v>
      </c>
      <c r="BE44" s="36" t="e">
        <f t="shared" si="62"/>
        <v>#DIV/0!</v>
      </c>
      <c r="BF44" s="9" t="e">
        <f t="shared" si="63"/>
        <v>#NUM!</v>
      </c>
      <c r="BG44" s="1"/>
      <c r="BH44" s="11"/>
      <c r="BI44" s="9" t="e">
        <f t="shared" si="36"/>
        <v>#DIV/0!</v>
      </c>
      <c r="BJ44" s="36">
        <f t="shared" si="37"/>
        <v>0</v>
      </c>
    </row>
    <row r="45" spans="2:62" x14ac:dyDescent="0.5">
      <c r="B45" s="26" t="s">
        <v>492</v>
      </c>
      <c r="D45" s="8"/>
      <c r="E45" s="26" t="s">
        <v>493</v>
      </c>
      <c r="G45" s="1"/>
      <c r="H45" s="26" t="s">
        <v>358</v>
      </c>
      <c r="J45" s="8"/>
      <c r="L45" s="13"/>
      <c r="M45" s="14">
        <f t="shared" si="43"/>
        <v>0</v>
      </c>
      <c r="N45" s="15"/>
      <c r="O45" s="15"/>
      <c r="P45" s="14">
        <f t="shared" si="23"/>
        <v>0</v>
      </c>
      <c r="Q45" s="15"/>
      <c r="R45" s="14">
        <f t="shared" si="40"/>
        <v>0</v>
      </c>
      <c r="S45" s="14" t="e">
        <f t="shared" si="41"/>
        <v>#DIV/0!</v>
      </c>
      <c r="T45" s="16"/>
      <c r="U45" s="14">
        <f t="shared" si="14"/>
        <v>0</v>
      </c>
      <c r="V45" s="14">
        <f t="shared" si="48"/>
        <v>0</v>
      </c>
      <c r="W45" s="14" t="e">
        <f t="shared" si="16"/>
        <v>#DIV/0!</v>
      </c>
      <c r="X45" s="16"/>
      <c r="Y45" s="14" t="e">
        <f t="shared" si="26"/>
        <v>#DIV/0!</v>
      </c>
      <c r="Z45" s="16"/>
      <c r="AA45" s="14">
        <f t="shared" si="27"/>
        <v>0</v>
      </c>
      <c r="AB45" s="14">
        <f t="shared" si="28"/>
        <v>0</v>
      </c>
      <c r="AC45" s="14" t="str">
        <f t="shared" si="64"/>
        <v>N/A</v>
      </c>
      <c r="AD45" s="14">
        <f t="shared" si="39"/>
        <v>0</v>
      </c>
      <c r="AE45" s="14">
        <f t="shared" si="44"/>
        <v>0</v>
      </c>
      <c r="AF45" s="16"/>
      <c r="AG45" s="14" t="e">
        <f t="shared" si="49"/>
        <v>#DIV/0!</v>
      </c>
      <c r="AH45" s="16"/>
      <c r="AI45" s="14" t="e">
        <f t="shared" si="30"/>
        <v>#NUM!</v>
      </c>
      <c r="AJ45" s="12" t="str">
        <f t="shared" si="50"/>
        <v>N/A</v>
      </c>
      <c r="AK45" s="14" t="e">
        <f t="shared" si="51"/>
        <v>#DIV/0!</v>
      </c>
      <c r="AL45" s="14" t="e">
        <f t="shared" si="52"/>
        <v>#NUM!</v>
      </c>
      <c r="AM45" s="14" t="e">
        <f t="shared" si="53"/>
        <v>#DIV/0!</v>
      </c>
      <c r="AN45" s="14" t="e">
        <f t="shared" si="54"/>
        <v>#NUM!</v>
      </c>
      <c r="AO45" s="14" t="e">
        <f t="shared" si="18"/>
        <v>#NUM!</v>
      </c>
      <c r="AP45" s="14" t="e">
        <f t="shared" si="55"/>
        <v>#DIV/0!</v>
      </c>
      <c r="AQ45" s="15"/>
      <c r="AR45" s="14" t="e">
        <f t="shared" si="56"/>
        <v>#DIV/0!</v>
      </c>
      <c r="AS45" s="16"/>
      <c r="AT45" s="14" t="e">
        <f t="shared" si="57"/>
        <v>#DIV/0!</v>
      </c>
      <c r="AU45" s="14" t="e">
        <f t="shared" si="58"/>
        <v>#DIV/0!</v>
      </c>
      <c r="AV45" s="14" t="e">
        <f t="shared" si="59"/>
        <v>#DIV/0!</v>
      </c>
      <c r="AW45" s="14" t="e">
        <f t="shared" si="46"/>
        <v>#DIV/0!</v>
      </c>
      <c r="AX45" s="12" t="e">
        <f t="shared" si="47"/>
        <v>#DIV/0!</v>
      </c>
      <c r="AY45" s="14" t="e">
        <f t="shared" si="60"/>
        <v>#DIV/0!</v>
      </c>
      <c r="AZ45" s="14" t="e">
        <f t="shared" si="32"/>
        <v>#DIV/0!</v>
      </c>
      <c r="BA45" s="14" t="e">
        <f t="shared" si="61"/>
        <v>#DIV/0!</v>
      </c>
      <c r="BB45" s="14" t="e">
        <f t="shared" si="45"/>
        <v>#DIV/0!</v>
      </c>
      <c r="BC45" s="14">
        <f t="shared" si="34"/>
        <v>0</v>
      </c>
      <c r="BD45" s="14">
        <f t="shared" si="35"/>
        <v>0</v>
      </c>
      <c r="BE45" s="37" t="e">
        <f t="shared" si="62"/>
        <v>#DIV/0!</v>
      </c>
      <c r="BF45" s="14" t="e">
        <f t="shared" si="63"/>
        <v>#NUM!</v>
      </c>
      <c r="BG45" s="21"/>
      <c r="BH45" s="16"/>
      <c r="BI45" s="14" t="e">
        <f t="shared" si="36"/>
        <v>#DIV/0!</v>
      </c>
      <c r="BJ45" s="37">
        <f t="shared" si="37"/>
        <v>0</v>
      </c>
    </row>
    <row r="46" spans="2:62" x14ac:dyDescent="0.5">
      <c r="B46" s="42" t="s">
        <v>494</v>
      </c>
      <c r="C46" s="30"/>
      <c r="D46" s="31">
        <f>D45*318</f>
        <v>0</v>
      </c>
      <c r="E46" s="42" t="s">
        <v>494</v>
      </c>
      <c r="F46" s="30"/>
      <c r="G46" s="43">
        <f>G45*333000</f>
        <v>0</v>
      </c>
      <c r="H46" s="44" t="s">
        <v>495</v>
      </c>
      <c r="J46" s="23">
        <f>J45^(2/3)</f>
        <v>0</v>
      </c>
      <c r="L46" s="8"/>
      <c r="M46" s="9">
        <f t="shared" si="43"/>
        <v>0</v>
      </c>
      <c r="N46" s="10"/>
      <c r="O46" s="10"/>
      <c r="P46" s="9">
        <f t="shared" si="23"/>
        <v>0</v>
      </c>
      <c r="Q46" s="10"/>
      <c r="R46" s="9">
        <f t="shared" si="40"/>
        <v>0</v>
      </c>
      <c r="S46" s="9" t="e">
        <f t="shared" si="41"/>
        <v>#DIV/0!</v>
      </c>
      <c r="T46" s="11"/>
      <c r="U46" s="9">
        <f t="shared" si="14"/>
        <v>0</v>
      </c>
      <c r="V46" s="9">
        <f t="shared" si="48"/>
        <v>0</v>
      </c>
      <c r="W46" s="9" t="e">
        <f t="shared" si="16"/>
        <v>#DIV/0!</v>
      </c>
      <c r="X46" s="11"/>
      <c r="Y46" s="9" t="e">
        <f t="shared" si="26"/>
        <v>#DIV/0!</v>
      </c>
      <c r="Z46" s="11"/>
      <c r="AA46" s="9">
        <f t="shared" si="27"/>
        <v>0</v>
      </c>
      <c r="AB46" s="9">
        <f t="shared" si="28"/>
        <v>0</v>
      </c>
      <c r="AC46" s="9" t="str">
        <f t="shared" si="64"/>
        <v>N/A</v>
      </c>
      <c r="AD46" s="9">
        <f t="shared" si="39"/>
        <v>0</v>
      </c>
      <c r="AE46" s="9">
        <f t="shared" si="44"/>
        <v>0</v>
      </c>
      <c r="AF46" s="11"/>
      <c r="AG46" s="9" t="e">
        <f t="shared" si="49"/>
        <v>#DIV/0!</v>
      </c>
      <c r="AH46" s="11"/>
      <c r="AI46" s="9" t="e">
        <f t="shared" si="30"/>
        <v>#NUM!</v>
      </c>
      <c r="AJ46" s="12" t="str">
        <f t="shared" si="50"/>
        <v>N/A</v>
      </c>
      <c r="AK46" s="9" t="e">
        <f t="shared" si="51"/>
        <v>#DIV/0!</v>
      </c>
      <c r="AL46" s="9" t="e">
        <f t="shared" si="52"/>
        <v>#NUM!</v>
      </c>
      <c r="AM46" s="9" t="e">
        <f t="shared" si="53"/>
        <v>#DIV/0!</v>
      </c>
      <c r="AN46" s="9" t="e">
        <f t="shared" si="54"/>
        <v>#NUM!</v>
      </c>
      <c r="AO46" s="9" t="e">
        <f t="shared" si="18"/>
        <v>#NUM!</v>
      </c>
      <c r="AP46" s="9" t="e">
        <f t="shared" si="55"/>
        <v>#DIV/0!</v>
      </c>
      <c r="AQ46" s="10"/>
      <c r="AR46" s="9" t="e">
        <f t="shared" si="56"/>
        <v>#DIV/0!</v>
      </c>
      <c r="AS46" s="11"/>
      <c r="AT46" s="9" t="e">
        <f t="shared" si="57"/>
        <v>#DIV/0!</v>
      </c>
      <c r="AU46" s="9" t="e">
        <f t="shared" si="58"/>
        <v>#DIV/0!</v>
      </c>
      <c r="AV46" s="9" t="e">
        <f t="shared" si="59"/>
        <v>#DIV/0!</v>
      </c>
      <c r="AW46" s="9" t="e">
        <f t="shared" si="46"/>
        <v>#DIV/0!</v>
      </c>
      <c r="AX46" s="12" t="e">
        <f t="shared" si="47"/>
        <v>#DIV/0!</v>
      </c>
      <c r="AY46" s="9" t="e">
        <f t="shared" si="60"/>
        <v>#DIV/0!</v>
      </c>
      <c r="AZ46" s="9" t="e">
        <f t="shared" si="32"/>
        <v>#DIV/0!</v>
      </c>
      <c r="BA46" s="9" t="e">
        <f t="shared" si="61"/>
        <v>#DIV/0!</v>
      </c>
      <c r="BB46" s="9" t="e">
        <f t="shared" si="45"/>
        <v>#DIV/0!</v>
      </c>
      <c r="BC46" s="9">
        <f t="shared" si="34"/>
        <v>0</v>
      </c>
      <c r="BD46" s="9">
        <f t="shared" si="35"/>
        <v>0</v>
      </c>
      <c r="BE46" s="36" t="e">
        <f t="shared" si="62"/>
        <v>#DIV/0!</v>
      </c>
      <c r="BF46" s="9" t="e">
        <f t="shared" si="63"/>
        <v>#NUM!</v>
      </c>
      <c r="BG46" s="1"/>
      <c r="BH46" s="11"/>
      <c r="BI46" s="9" t="e">
        <f t="shared" si="36"/>
        <v>#DIV/0!</v>
      </c>
      <c r="BJ46" s="36">
        <f t="shared" si="37"/>
        <v>0</v>
      </c>
    </row>
    <row r="47" spans="2:62" x14ac:dyDescent="0.5">
      <c r="B47" s="38" t="s">
        <v>496</v>
      </c>
      <c r="C47" s="27"/>
      <c r="D47" s="27"/>
      <c r="E47" s="27"/>
      <c r="F47" s="27"/>
      <c r="G47" s="48" t="s">
        <v>497</v>
      </c>
      <c r="H47" t="s">
        <v>498</v>
      </c>
      <c r="J47" s="33"/>
      <c r="L47" s="13"/>
      <c r="M47" s="14">
        <f t="shared" si="43"/>
        <v>0</v>
      </c>
      <c r="N47" s="15"/>
      <c r="O47" s="15"/>
      <c r="P47" s="14">
        <f t="shared" si="23"/>
        <v>0</v>
      </c>
      <c r="Q47" s="15"/>
      <c r="R47" s="14">
        <f t="shared" si="40"/>
        <v>0</v>
      </c>
      <c r="S47" s="14" t="e">
        <f t="shared" si="41"/>
        <v>#DIV/0!</v>
      </c>
      <c r="T47" s="16"/>
      <c r="U47" s="14">
        <f t="shared" si="14"/>
        <v>0</v>
      </c>
      <c r="V47" s="14">
        <f t="shared" si="48"/>
        <v>0</v>
      </c>
      <c r="W47" s="14" t="e">
        <f t="shared" si="16"/>
        <v>#DIV/0!</v>
      </c>
      <c r="X47" s="16"/>
      <c r="Y47" s="14" t="e">
        <f t="shared" si="26"/>
        <v>#DIV/0!</v>
      </c>
      <c r="Z47" s="16"/>
      <c r="AA47" s="14">
        <f t="shared" si="27"/>
        <v>0</v>
      </c>
      <c r="AB47" s="14">
        <f t="shared" si="28"/>
        <v>0</v>
      </c>
      <c r="AC47" s="14" t="str">
        <f t="shared" si="64"/>
        <v>N/A</v>
      </c>
      <c r="AD47" s="14">
        <f t="shared" si="39"/>
        <v>0</v>
      </c>
      <c r="AE47" s="14">
        <f t="shared" si="44"/>
        <v>0</v>
      </c>
      <c r="AF47" s="16"/>
      <c r="AG47" s="14" t="e">
        <f t="shared" si="49"/>
        <v>#DIV/0!</v>
      </c>
      <c r="AH47" s="16"/>
      <c r="AI47" s="14" t="e">
        <f t="shared" si="30"/>
        <v>#NUM!</v>
      </c>
      <c r="AJ47" s="12" t="str">
        <f t="shared" si="50"/>
        <v>N/A</v>
      </c>
      <c r="AK47" s="14" t="e">
        <f t="shared" si="51"/>
        <v>#DIV/0!</v>
      </c>
      <c r="AL47" s="14" t="e">
        <f t="shared" si="52"/>
        <v>#NUM!</v>
      </c>
      <c r="AM47" s="14" t="e">
        <f t="shared" si="53"/>
        <v>#DIV/0!</v>
      </c>
      <c r="AN47" s="14" t="e">
        <f t="shared" si="54"/>
        <v>#NUM!</v>
      </c>
      <c r="AO47" s="14" t="e">
        <f t="shared" si="18"/>
        <v>#NUM!</v>
      </c>
      <c r="AP47" s="14" t="e">
        <f t="shared" si="55"/>
        <v>#DIV/0!</v>
      </c>
      <c r="AQ47" s="15"/>
      <c r="AR47" s="14" t="e">
        <f t="shared" si="56"/>
        <v>#DIV/0!</v>
      </c>
      <c r="AS47" s="16"/>
      <c r="AT47" s="14" t="e">
        <f t="shared" si="57"/>
        <v>#DIV/0!</v>
      </c>
      <c r="AU47" s="14" t="e">
        <f t="shared" si="58"/>
        <v>#DIV/0!</v>
      </c>
      <c r="AV47" s="14" t="e">
        <f t="shared" si="59"/>
        <v>#DIV/0!</v>
      </c>
      <c r="AW47" s="14" t="e">
        <f t="shared" si="46"/>
        <v>#DIV/0!</v>
      </c>
      <c r="AX47" s="12" t="e">
        <f t="shared" si="47"/>
        <v>#DIV/0!</v>
      </c>
      <c r="AY47" s="14" t="e">
        <f t="shared" si="60"/>
        <v>#DIV/0!</v>
      </c>
      <c r="AZ47" s="14" t="e">
        <f t="shared" si="32"/>
        <v>#DIV/0!</v>
      </c>
      <c r="BA47" s="14" t="e">
        <f t="shared" si="61"/>
        <v>#DIV/0!</v>
      </c>
      <c r="BB47" s="14" t="e">
        <f t="shared" si="45"/>
        <v>#DIV/0!</v>
      </c>
      <c r="BC47" s="14">
        <f t="shared" si="34"/>
        <v>0</v>
      </c>
      <c r="BD47" s="14">
        <f t="shared" si="35"/>
        <v>0</v>
      </c>
      <c r="BE47" s="37" t="e">
        <f t="shared" si="62"/>
        <v>#DIV/0!</v>
      </c>
      <c r="BF47" s="14" t="e">
        <f t="shared" si="63"/>
        <v>#NUM!</v>
      </c>
      <c r="BG47" s="21"/>
      <c r="BH47" s="16"/>
      <c r="BI47" s="14" t="e">
        <f t="shared" si="36"/>
        <v>#DIV/0!</v>
      </c>
      <c r="BJ47" s="37">
        <f t="shared" si="37"/>
        <v>0</v>
      </c>
    </row>
    <row r="48" spans="2:62" x14ac:dyDescent="0.5">
      <c r="B48" s="26"/>
      <c r="C48" t="s">
        <v>499</v>
      </c>
      <c r="D48" t="s">
        <v>500</v>
      </c>
      <c r="E48" t="s">
        <v>501</v>
      </c>
      <c r="F48" t="s">
        <v>502</v>
      </c>
      <c r="G48" s="41" t="s">
        <v>503</v>
      </c>
      <c r="H48" s="45" t="s">
        <v>504</v>
      </c>
      <c r="I48" s="30"/>
      <c r="J48" s="31">
        <f>J47*J46</f>
        <v>0</v>
      </c>
      <c r="L48" s="8"/>
      <c r="M48" s="9">
        <f t="shared" si="43"/>
        <v>0</v>
      </c>
      <c r="N48" s="10"/>
      <c r="O48" s="10"/>
      <c r="P48" s="9">
        <f t="shared" si="23"/>
        <v>0</v>
      </c>
      <c r="Q48" s="10"/>
      <c r="R48" s="9">
        <f t="shared" si="40"/>
        <v>0</v>
      </c>
      <c r="S48" s="9" t="e">
        <f t="shared" si="41"/>
        <v>#DIV/0!</v>
      </c>
      <c r="T48" s="11"/>
      <c r="U48" s="9">
        <f t="shared" si="14"/>
        <v>0</v>
      </c>
      <c r="V48" s="9">
        <f t="shared" si="48"/>
        <v>0</v>
      </c>
      <c r="W48" s="9" t="e">
        <f t="shared" si="16"/>
        <v>#DIV/0!</v>
      </c>
      <c r="X48" s="11"/>
      <c r="Y48" s="9" t="e">
        <f t="shared" si="26"/>
        <v>#DIV/0!</v>
      </c>
      <c r="Z48" s="11"/>
      <c r="AA48" s="9">
        <f t="shared" si="27"/>
        <v>0</v>
      </c>
      <c r="AB48" s="9">
        <f t="shared" si="28"/>
        <v>0</v>
      </c>
      <c r="AC48" s="9" t="str">
        <f t="shared" si="64"/>
        <v>N/A</v>
      </c>
      <c r="AD48" s="9">
        <f t="shared" si="39"/>
        <v>0</v>
      </c>
      <c r="AE48" s="9">
        <f t="shared" si="44"/>
        <v>0</v>
      </c>
      <c r="AF48" s="11"/>
      <c r="AG48" s="9" t="e">
        <f t="shared" si="49"/>
        <v>#DIV/0!</v>
      </c>
      <c r="AH48" s="11"/>
      <c r="AI48" s="9" t="e">
        <f t="shared" si="30"/>
        <v>#NUM!</v>
      </c>
      <c r="AJ48" s="12" t="str">
        <f t="shared" si="50"/>
        <v>N/A</v>
      </c>
      <c r="AK48" s="9" t="e">
        <f t="shared" si="51"/>
        <v>#DIV/0!</v>
      </c>
      <c r="AL48" s="9" t="e">
        <f t="shared" si="52"/>
        <v>#NUM!</v>
      </c>
      <c r="AM48" s="9" t="e">
        <f t="shared" si="53"/>
        <v>#DIV/0!</v>
      </c>
      <c r="AN48" s="9" t="e">
        <f t="shared" si="54"/>
        <v>#NUM!</v>
      </c>
      <c r="AO48" s="9" t="e">
        <f t="shared" si="18"/>
        <v>#NUM!</v>
      </c>
      <c r="AP48" s="9" t="e">
        <f t="shared" si="55"/>
        <v>#DIV/0!</v>
      </c>
      <c r="AQ48" s="10"/>
      <c r="AR48" s="9" t="e">
        <f t="shared" si="56"/>
        <v>#DIV/0!</v>
      </c>
      <c r="AS48" s="11"/>
      <c r="AT48" s="9" t="e">
        <f t="shared" si="57"/>
        <v>#DIV/0!</v>
      </c>
      <c r="AU48" s="9" t="e">
        <f t="shared" si="58"/>
        <v>#DIV/0!</v>
      </c>
      <c r="AV48" s="9" t="e">
        <f t="shared" si="59"/>
        <v>#DIV/0!</v>
      </c>
      <c r="AW48" s="9" t="e">
        <f t="shared" si="46"/>
        <v>#DIV/0!</v>
      </c>
      <c r="AX48" s="12" t="e">
        <f t="shared" si="47"/>
        <v>#DIV/0!</v>
      </c>
      <c r="AY48" s="9" t="e">
        <f t="shared" si="60"/>
        <v>#DIV/0!</v>
      </c>
      <c r="AZ48" s="9" t="e">
        <f t="shared" si="32"/>
        <v>#DIV/0!</v>
      </c>
      <c r="BA48" s="9" t="e">
        <f t="shared" si="61"/>
        <v>#DIV/0!</v>
      </c>
      <c r="BB48" s="9" t="e">
        <f t="shared" si="45"/>
        <v>#DIV/0!</v>
      </c>
      <c r="BC48" s="9">
        <f t="shared" si="34"/>
        <v>0</v>
      </c>
      <c r="BD48" s="9">
        <f t="shared" si="35"/>
        <v>0</v>
      </c>
      <c r="BE48" s="36" t="e">
        <f t="shared" si="62"/>
        <v>#DIV/0!</v>
      </c>
      <c r="BF48" s="9" t="e">
        <f t="shared" si="63"/>
        <v>#NUM!</v>
      </c>
      <c r="BG48" s="1"/>
      <c r="BH48" s="11"/>
      <c r="BI48" s="9" t="e">
        <f t="shared" si="36"/>
        <v>#DIV/0!</v>
      </c>
      <c r="BJ48" s="36">
        <f t="shared" si="37"/>
        <v>0</v>
      </c>
    </row>
    <row r="49" spans="2:62" x14ac:dyDescent="0.5">
      <c r="B49" s="26" t="s">
        <v>505</v>
      </c>
      <c r="C49" s="8"/>
      <c r="D49" s="10"/>
      <c r="E49" s="10"/>
      <c r="F49" s="10"/>
      <c r="G49" s="9">
        <f>C49+D49+E49+F49</f>
        <v>0</v>
      </c>
      <c r="H49" s="38" t="s">
        <v>506</v>
      </c>
      <c r="I49" s="27"/>
      <c r="J49" s="28"/>
      <c r="L49" s="13"/>
      <c r="M49" s="14">
        <f t="shared" si="43"/>
        <v>0</v>
      </c>
      <c r="N49" s="15"/>
      <c r="O49" s="15"/>
      <c r="P49" s="14">
        <f t="shared" si="23"/>
        <v>0</v>
      </c>
      <c r="Q49" s="15"/>
      <c r="R49" s="14">
        <f t="shared" si="40"/>
        <v>0</v>
      </c>
      <c r="S49" s="14" t="e">
        <f t="shared" si="41"/>
        <v>#DIV/0!</v>
      </c>
      <c r="T49" s="16"/>
      <c r="U49" s="14">
        <f t="shared" si="14"/>
        <v>0</v>
      </c>
      <c r="V49" s="14">
        <f t="shared" si="48"/>
        <v>0</v>
      </c>
      <c r="W49" s="14" t="e">
        <f t="shared" si="16"/>
        <v>#DIV/0!</v>
      </c>
      <c r="X49" s="16"/>
      <c r="Y49" s="14" t="e">
        <f t="shared" si="26"/>
        <v>#DIV/0!</v>
      </c>
      <c r="Z49" s="16"/>
      <c r="AA49" s="14">
        <f t="shared" si="27"/>
        <v>0</v>
      </c>
      <c r="AB49" s="14">
        <f t="shared" si="28"/>
        <v>0</v>
      </c>
      <c r="AC49" s="14" t="str">
        <f t="shared" si="64"/>
        <v>N/A</v>
      </c>
      <c r="AD49" s="14">
        <f t="shared" si="39"/>
        <v>0</v>
      </c>
      <c r="AE49" s="14">
        <f t="shared" si="44"/>
        <v>0</v>
      </c>
      <c r="AF49" s="16"/>
      <c r="AG49" s="14" t="e">
        <f t="shared" si="49"/>
        <v>#DIV/0!</v>
      </c>
      <c r="AH49" s="16"/>
      <c r="AI49" s="14" t="e">
        <f t="shared" si="30"/>
        <v>#NUM!</v>
      </c>
      <c r="AJ49" s="12" t="str">
        <f t="shared" si="50"/>
        <v>N/A</v>
      </c>
      <c r="AK49" s="14" t="e">
        <f t="shared" si="51"/>
        <v>#DIV/0!</v>
      </c>
      <c r="AL49" s="14" t="e">
        <f t="shared" si="52"/>
        <v>#NUM!</v>
      </c>
      <c r="AM49" s="14" t="e">
        <f t="shared" si="53"/>
        <v>#DIV/0!</v>
      </c>
      <c r="AN49" s="14" t="e">
        <f t="shared" si="54"/>
        <v>#NUM!</v>
      </c>
      <c r="AO49" s="14" t="e">
        <f t="shared" si="18"/>
        <v>#NUM!</v>
      </c>
      <c r="AP49" s="14" t="e">
        <f t="shared" si="55"/>
        <v>#DIV/0!</v>
      </c>
      <c r="AQ49" s="15"/>
      <c r="AR49" s="14" t="e">
        <f t="shared" si="56"/>
        <v>#DIV/0!</v>
      </c>
      <c r="AS49" s="16"/>
      <c r="AT49" s="14" t="e">
        <f t="shared" si="57"/>
        <v>#DIV/0!</v>
      </c>
      <c r="AU49" s="14" t="e">
        <f t="shared" si="58"/>
        <v>#DIV/0!</v>
      </c>
      <c r="AV49" s="14" t="e">
        <f t="shared" si="59"/>
        <v>#DIV/0!</v>
      </c>
      <c r="AW49" s="14" t="e">
        <f t="shared" si="46"/>
        <v>#DIV/0!</v>
      </c>
      <c r="AX49" s="12" t="e">
        <f t="shared" si="47"/>
        <v>#DIV/0!</v>
      </c>
      <c r="AY49" s="14" t="e">
        <f t="shared" si="60"/>
        <v>#DIV/0!</v>
      </c>
      <c r="AZ49" s="14" t="e">
        <f t="shared" si="32"/>
        <v>#DIV/0!</v>
      </c>
      <c r="BA49" s="14" t="e">
        <f t="shared" si="61"/>
        <v>#DIV/0!</v>
      </c>
      <c r="BB49" s="14" t="e">
        <f t="shared" si="45"/>
        <v>#DIV/0!</v>
      </c>
      <c r="BC49" s="14">
        <f t="shared" si="34"/>
        <v>0</v>
      </c>
      <c r="BD49" s="14">
        <f t="shared" si="35"/>
        <v>0</v>
      </c>
      <c r="BE49" s="37" t="e">
        <f t="shared" si="62"/>
        <v>#DIV/0!</v>
      </c>
      <c r="BF49" s="14" t="e">
        <f t="shared" si="63"/>
        <v>#NUM!</v>
      </c>
      <c r="BG49" s="21"/>
      <c r="BH49" s="16"/>
      <c r="BI49" s="14" t="e">
        <f t="shared" si="36"/>
        <v>#DIV/0!</v>
      </c>
      <c r="BJ49" s="37">
        <f t="shared" si="37"/>
        <v>0</v>
      </c>
    </row>
    <row r="50" spans="2:62" x14ac:dyDescent="0.5">
      <c r="B50" s="26" t="s">
        <v>507</v>
      </c>
      <c r="C50" s="13"/>
      <c r="D50" s="47"/>
      <c r="E50" s="47"/>
      <c r="F50" s="47"/>
      <c r="G50" s="49">
        <f>C49*C50+D49*D50+E49*E50+F49*F50</f>
        <v>0</v>
      </c>
      <c r="H50" s="26" t="s">
        <v>508</v>
      </c>
      <c r="J50" s="8"/>
      <c r="L50" s="8"/>
      <c r="M50" s="9">
        <f t="shared" si="43"/>
        <v>0</v>
      </c>
      <c r="N50" s="10"/>
      <c r="O50" s="10"/>
      <c r="P50" s="9">
        <f t="shared" si="23"/>
        <v>0</v>
      </c>
      <c r="Q50" s="10"/>
      <c r="R50" s="9">
        <f t="shared" si="40"/>
        <v>0</v>
      </c>
      <c r="S50" s="9" t="e">
        <f t="shared" si="41"/>
        <v>#DIV/0!</v>
      </c>
      <c r="T50" s="11"/>
      <c r="U50" s="9">
        <f t="shared" si="14"/>
        <v>0</v>
      </c>
      <c r="V50" s="9">
        <f t="shared" si="48"/>
        <v>0</v>
      </c>
      <c r="W50" s="9" t="e">
        <f t="shared" si="16"/>
        <v>#DIV/0!</v>
      </c>
      <c r="X50" s="11"/>
      <c r="Y50" s="9" t="e">
        <f t="shared" si="26"/>
        <v>#DIV/0!</v>
      </c>
      <c r="Z50" s="11"/>
      <c r="AA50" s="9">
        <f t="shared" si="27"/>
        <v>0</v>
      </c>
      <c r="AB50" s="9">
        <f t="shared" si="28"/>
        <v>0</v>
      </c>
      <c r="AC50" s="9" t="str">
        <f t="shared" si="64"/>
        <v>N/A</v>
      </c>
      <c r="AD50" s="9">
        <f t="shared" si="39"/>
        <v>0</v>
      </c>
      <c r="AE50" s="9">
        <f t="shared" si="44"/>
        <v>0</v>
      </c>
      <c r="AF50" s="11"/>
      <c r="AG50" s="9" t="e">
        <f t="shared" si="49"/>
        <v>#DIV/0!</v>
      </c>
      <c r="AH50" s="11"/>
      <c r="AI50" s="9" t="e">
        <f t="shared" si="30"/>
        <v>#NUM!</v>
      </c>
      <c r="AJ50" s="12" t="str">
        <f t="shared" si="50"/>
        <v>N/A</v>
      </c>
      <c r="AK50" s="9" t="e">
        <f t="shared" si="51"/>
        <v>#DIV/0!</v>
      </c>
      <c r="AL50" s="9" t="e">
        <f t="shared" si="52"/>
        <v>#NUM!</v>
      </c>
      <c r="AM50" s="9" t="e">
        <f t="shared" si="53"/>
        <v>#DIV/0!</v>
      </c>
      <c r="AN50" s="9" t="e">
        <f t="shared" si="54"/>
        <v>#NUM!</v>
      </c>
      <c r="AO50" s="9" t="e">
        <f t="shared" si="18"/>
        <v>#NUM!</v>
      </c>
      <c r="AP50" s="9" t="e">
        <f t="shared" si="55"/>
        <v>#DIV/0!</v>
      </c>
      <c r="AQ50" s="10"/>
      <c r="AR50" s="9" t="e">
        <f t="shared" si="56"/>
        <v>#DIV/0!</v>
      </c>
      <c r="AS50" s="11"/>
      <c r="AT50" s="9" t="e">
        <f t="shared" si="57"/>
        <v>#DIV/0!</v>
      </c>
      <c r="AU50" s="9" t="e">
        <f t="shared" si="58"/>
        <v>#DIV/0!</v>
      </c>
      <c r="AV50" s="9" t="e">
        <f t="shared" si="59"/>
        <v>#DIV/0!</v>
      </c>
      <c r="AW50" s="9" t="e">
        <f t="shared" si="46"/>
        <v>#DIV/0!</v>
      </c>
      <c r="AX50" s="12" t="e">
        <f t="shared" si="47"/>
        <v>#DIV/0!</v>
      </c>
      <c r="AY50" s="9" t="e">
        <f t="shared" si="60"/>
        <v>#DIV/0!</v>
      </c>
      <c r="AZ50" s="9" t="e">
        <f t="shared" si="32"/>
        <v>#DIV/0!</v>
      </c>
      <c r="BA50" s="9" t="e">
        <f t="shared" si="61"/>
        <v>#DIV/0!</v>
      </c>
      <c r="BB50" s="9" t="e">
        <f t="shared" si="45"/>
        <v>#DIV/0!</v>
      </c>
      <c r="BC50" s="9">
        <f t="shared" si="34"/>
        <v>0</v>
      </c>
      <c r="BD50" s="9">
        <f t="shared" si="35"/>
        <v>0</v>
      </c>
      <c r="BE50" s="36" t="e">
        <f t="shared" si="62"/>
        <v>#DIV/0!</v>
      </c>
      <c r="BF50" s="9" t="e">
        <f t="shared" si="63"/>
        <v>#NUM!</v>
      </c>
      <c r="BG50" s="1"/>
      <c r="BH50" s="11"/>
      <c r="BI50" s="9" t="e">
        <f t="shared" si="36"/>
        <v>#DIV/0!</v>
      </c>
      <c r="BJ50" s="36">
        <f t="shared" si="37"/>
        <v>0</v>
      </c>
    </row>
    <row r="51" spans="2:62" x14ac:dyDescent="0.5">
      <c r="B51" s="38" t="s">
        <v>509</v>
      </c>
      <c r="C51" s="28"/>
      <c r="D51" s="56" t="s">
        <v>510</v>
      </c>
      <c r="E51" s="27"/>
      <c r="F51" s="27"/>
      <c r="G51" s="28"/>
      <c r="H51" s="26" t="s">
        <v>511</v>
      </c>
      <c r="J51" s="13"/>
      <c r="L51" s="13"/>
      <c r="M51" s="14">
        <f t="shared" si="43"/>
        <v>0</v>
      </c>
      <c r="N51" s="15"/>
      <c r="O51" s="15"/>
      <c r="P51" s="14">
        <f t="shared" si="23"/>
        <v>0</v>
      </c>
      <c r="Q51" s="15"/>
      <c r="R51" s="14">
        <f t="shared" si="40"/>
        <v>0</v>
      </c>
      <c r="S51" s="14" t="e">
        <f t="shared" si="41"/>
        <v>#DIV/0!</v>
      </c>
      <c r="T51" s="16"/>
      <c r="U51" s="14">
        <f t="shared" si="14"/>
        <v>0</v>
      </c>
      <c r="V51" s="14">
        <f t="shared" si="48"/>
        <v>0</v>
      </c>
      <c r="W51" s="14" t="e">
        <f t="shared" si="16"/>
        <v>#DIV/0!</v>
      </c>
      <c r="X51" s="16"/>
      <c r="Y51" s="14" t="e">
        <f t="shared" si="26"/>
        <v>#DIV/0!</v>
      </c>
      <c r="Z51" s="16"/>
      <c r="AA51" s="14">
        <f t="shared" si="27"/>
        <v>0</v>
      </c>
      <c r="AB51" s="14">
        <f t="shared" si="28"/>
        <v>0</v>
      </c>
      <c r="AC51" s="14" t="str">
        <f t="shared" si="64"/>
        <v>N/A</v>
      </c>
      <c r="AD51" s="14">
        <f t="shared" ref="AD51:AD82" si="65">ABS(T51)*(L51/(($F$8+$H$8)*3*333000))^(1/3)*1.496*10^8</f>
        <v>0</v>
      </c>
      <c r="AE51" s="14">
        <f t="shared" si="44"/>
        <v>0</v>
      </c>
      <c r="AF51" s="16"/>
      <c r="AG51" s="14" t="e">
        <f t="shared" si="49"/>
        <v>#DIV/0!</v>
      </c>
      <c r="AH51" s="16"/>
      <c r="AI51" s="14" t="e">
        <f t="shared" si="30"/>
        <v>#NUM!</v>
      </c>
      <c r="AJ51" s="12" t="str">
        <f t="shared" si="50"/>
        <v>N/A</v>
      </c>
      <c r="AK51" s="14" t="e">
        <f t="shared" si="51"/>
        <v>#DIV/0!</v>
      </c>
      <c r="AL51" s="14" t="e">
        <f t="shared" si="52"/>
        <v>#NUM!</v>
      </c>
      <c r="AM51" s="14" t="e">
        <f t="shared" si="53"/>
        <v>#DIV/0!</v>
      </c>
      <c r="AN51" s="14" t="e">
        <f t="shared" si="54"/>
        <v>#NUM!</v>
      </c>
      <c r="AO51" s="14" t="e">
        <f t="shared" si="18"/>
        <v>#NUM!</v>
      </c>
      <c r="AP51" s="14" t="e">
        <f t="shared" si="55"/>
        <v>#DIV/0!</v>
      </c>
      <c r="AQ51" s="15"/>
      <c r="AR51" s="14" t="e">
        <f t="shared" si="56"/>
        <v>#DIV/0!</v>
      </c>
      <c r="AS51" s="16"/>
      <c r="AT51" s="14" t="e">
        <f t="shared" si="57"/>
        <v>#DIV/0!</v>
      </c>
      <c r="AU51" s="14" t="e">
        <f t="shared" si="58"/>
        <v>#DIV/0!</v>
      </c>
      <c r="AV51" s="14" t="e">
        <f t="shared" si="59"/>
        <v>#DIV/0!</v>
      </c>
      <c r="AW51" s="14" t="e">
        <f t="shared" si="46"/>
        <v>#DIV/0!</v>
      </c>
      <c r="AX51" s="12" t="e">
        <f t="shared" si="47"/>
        <v>#DIV/0!</v>
      </c>
      <c r="AY51" s="14" t="e">
        <f t="shared" si="60"/>
        <v>#DIV/0!</v>
      </c>
      <c r="AZ51" s="14" t="e">
        <f t="shared" si="32"/>
        <v>#DIV/0!</v>
      </c>
      <c r="BA51" s="14" t="e">
        <f t="shared" si="61"/>
        <v>#DIV/0!</v>
      </c>
      <c r="BB51" s="14" t="e">
        <f t="shared" si="45"/>
        <v>#DIV/0!</v>
      </c>
      <c r="BC51" s="14">
        <f t="shared" si="34"/>
        <v>0</v>
      </c>
      <c r="BD51" s="14">
        <f t="shared" si="35"/>
        <v>0</v>
      </c>
      <c r="BE51" s="37" t="e">
        <f t="shared" si="62"/>
        <v>#DIV/0!</v>
      </c>
      <c r="BF51" s="14" t="e">
        <f t="shared" si="63"/>
        <v>#NUM!</v>
      </c>
      <c r="BG51" s="21"/>
      <c r="BH51" s="16"/>
      <c r="BI51" s="14" t="e">
        <f t="shared" si="36"/>
        <v>#DIV/0!</v>
      </c>
      <c r="BJ51" s="37">
        <f t="shared" si="37"/>
        <v>0</v>
      </c>
    </row>
    <row r="52" spans="2:62" x14ac:dyDescent="0.5">
      <c r="B52" s="26" t="s">
        <v>512</v>
      </c>
      <c r="C52" s="8">
        <v>0.62</v>
      </c>
      <c r="D52" t="s">
        <v>513</v>
      </c>
      <c r="G52" s="8"/>
      <c r="H52" s="26" t="s">
        <v>514</v>
      </c>
      <c r="J52" s="8"/>
      <c r="L52" s="8"/>
      <c r="M52" s="9">
        <f t="shared" si="43"/>
        <v>0</v>
      </c>
      <c r="N52" s="10"/>
      <c r="O52" s="10"/>
      <c r="P52" s="9">
        <f t="shared" si="23"/>
        <v>0</v>
      </c>
      <c r="Q52" s="10"/>
      <c r="R52" s="9">
        <f t="shared" si="40"/>
        <v>0</v>
      </c>
      <c r="S52" s="9" t="e">
        <f t="shared" si="41"/>
        <v>#DIV/0!</v>
      </c>
      <c r="T52" s="11"/>
      <c r="U52" s="9">
        <f t="shared" si="14"/>
        <v>0</v>
      </c>
      <c r="V52" s="9">
        <f t="shared" si="48"/>
        <v>0</v>
      </c>
      <c r="W52" s="9" t="e">
        <f t="shared" si="16"/>
        <v>#DIV/0!</v>
      </c>
      <c r="X52" s="11"/>
      <c r="Y52" s="9" t="e">
        <f t="shared" si="26"/>
        <v>#DIV/0!</v>
      </c>
      <c r="Z52" s="11"/>
      <c r="AA52" s="9">
        <f t="shared" si="27"/>
        <v>0</v>
      </c>
      <c r="AB52" s="9">
        <f t="shared" si="28"/>
        <v>0</v>
      </c>
      <c r="AC52" s="9" t="str">
        <f t="shared" si="64"/>
        <v>N/A</v>
      </c>
      <c r="AD52" s="9">
        <f t="shared" si="65"/>
        <v>0</v>
      </c>
      <c r="AE52" s="9">
        <f t="shared" si="44"/>
        <v>0</v>
      </c>
      <c r="AF52" s="11"/>
      <c r="AG52" s="9" t="e">
        <f t="shared" si="49"/>
        <v>#DIV/0!</v>
      </c>
      <c r="AH52" s="11"/>
      <c r="AI52" s="9" t="e">
        <f t="shared" si="30"/>
        <v>#NUM!</v>
      </c>
      <c r="AJ52" s="12" t="str">
        <f t="shared" si="50"/>
        <v>N/A</v>
      </c>
      <c r="AK52" s="9" t="e">
        <f t="shared" si="51"/>
        <v>#DIV/0!</v>
      </c>
      <c r="AL52" s="9" t="e">
        <f t="shared" si="52"/>
        <v>#NUM!</v>
      </c>
      <c r="AM52" s="9" t="e">
        <f t="shared" si="53"/>
        <v>#DIV/0!</v>
      </c>
      <c r="AN52" s="9" t="e">
        <f t="shared" si="54"/>
        <v>#NUM!</v>
      </c>
      <c r="AO52" s="9" t="e">
        <f t="shared" si="18"/>
        <v>#NUM!</v>
      </c>
      <c r="AP52" s="9" t="e">
        <f t="shared" si="55"/>
        <v>#DIV/0!</v>
      </c>
      <c r="AQ52" s="10"/>
      <c r="AR52" s="9" t="e">
        <f t="shared" si="56"/>
        <v>#DIV/0!</v>
      </c>
      <c r="AS52" s="11"/>
      <c r="AT52" s="9" t="e">
        <f t="shared" si="57"/>
        <v>#DIV/0!</v>
      </c>
      <c r="AU52" s="9" t="e">
        <f t="shared" si="58"/>
        <v>#DIV/0!</v>
      </c>
      <c r="AV52" s="9" t="e">
        <f t="shared" si="59"/>
        <v>#DIV/0!</v>
      </c>
      <c r="AW52" s="9" t="e">
        <f t="shared" si="46"/>
        <v>#DIV/0!</v>
      </c>
      <c r="AX52" s="12" t="e">
        <f t="shared" si="47"/>
        <v>#DIV/0!</v>
      </c>
      <c r="AY52" s="9" t="e">
        <f t="shared" si="60"/>
        <v>#DIV/0!</v>
      </c>
      <c r="AZ52" s="9" t="e">
        <f t="shared" si="32"/>
        <v>#DIV/0!</v>
      </c>
      <c r="BA52" s="9" t="e">
        <f t="shared" si="61"/>
        <v>#DIV/0!</v>
      </c>
      <c r="BB52" s="9" t="e">
        <f t="shared" si="45"/>
        <v>#DIV/0!</v>
      </c>
      <c r="BC52" s="9">
        <f t="shared" si="34"/>
        <v>0</v>
      </c>
      <c r="BD52" s="9">
        <f t="shared" si="35"/>
        <v>0</v>
      </c>
      <c r="BE52" s="36" t="e">
        <f t="shared" si="62"/>
        <v>#DIV/0!</v>
      </c>
      <c r="BF52" s="9" t="e">
        <f t="shared" si="63"/>
        <v>#NUM!</v>
      </c>
      <c r="BG52" s="1"/>
      <c r="BH52" s="11"/>
      <c r="BI52" s="9" t="e">
        <f t="shared" si="36"/>
        <v>#DIV/0!</v>
      </c>
      <c r="BJ52" s="36">
        <f t="shared" si="37"/>
        <v>0</v>
      </c>
    </row>
    <row r="53" spans="2:62" x14ac:dyDescent="0.5">
      <c r="B53" s="26" t="s">
        <v>515</v>
      </c>
      <c r="C53" s="13">
        <v>24</v>
      </c>
      <c r="D53" t="s">
        <v>516</v>
      </c>
      <c r="G53" s="13"/>
      <c r="H53" s="26" t="s">
        <v>517</v>
      </c>
      <c r="J53" s="13"/>
      <c r="L53" s="13"/>
      <c r="M53" s="14">
        <f t="shared" si="43"/>
        <v>0</v>
      </c>
      <c r="N53" s="15"/>
      <c r="O53" s="15"/>
      <c r="P53" s="14">
        <f t="shared" si="23"/>
        <v>0</v>
      </c>
      <c r="Q53" s="15"/>
      <c r="R53" s="14">
        <f t="shared" si="40"/>
        <v>0</v>
      </c>
      <c r="S53" s="14" t="e">
        <f t="shared" si="41"/>
        <v>#DIV/0!</v>
      </c>
      <c r="T53" s="16"/>
      <c r="U53" s="14">
        <f t="shared" si="14"/>
        <v>0</v>
      </c>
      <c r="V53" s="14">
        <f t="shared" si="48"/>
        <v>0</v>
      </c>
      <c r="W53" s="14" t="e">
        <f t="shared" si="16"/>
        <v>#DIV/0!</v>
      </c>
      <c r="X53" s="16"/>
      <c r="Y53" s="14" t="e">
        <f t="shared" si="26"/>
        <v>#DIV/0!</v>
      </c>
      <c r="Z53" s="16"/>
      <c r="AA53" s="14">
        <f t="shared" si="27"/>
        <v>0</v>
      </c>
      <c r="AB53" s="14">
        <f t="shared" si="28"/>
        <v>0</v>
      </c>
      <c r="AC53" s="14" t="str">
        <f t="shared" si="64"/>
        <v>N/A</v>
      </c>
      <c r="AD53" s="14">
        <f t="shared" si="65"/>
        <v>0</v>
      </c>
      <c r="AE53" s="14">
        <f t="shared" si="44"/>
        <v>0</v>
      </c>
      <c r="AF53" s="16"/>
      <c r="AG53" s="14" t="e">
        <f t="shared" si="49"/>
        <v>#DIV/0!</v>
      </c>
      <c r="AH53" s="16"/>
      <c r="AI53" s="14" t="e">
        <f t="shared" si="30"/>
        <v>#NUM!</v>
      </c>
      <c r="AJ53" s="12" t="str">
        <f t="shared" si="50"/>
        <v>N/A</v>
      </c>
      <c r="AK53" s="14" t="e">
        <f t="shared" si="51"/>
        <v>#DIV/0!</v>
      </c>
      <c r="AL53" s="14" t="e">
        <f t="shared" si="52"/>
        <v>#NUM!</v>
      </c>
      <c r="AM53" s="14" t="e">
        <f t="shared" si="53"/>
        <v>#DIV/0!</v>
      </c>
      <c r="AN53" s="14" t="e">
        <f t="shared" si="54"/>
        <v>#NUM!</v>
      </c>
      <c r="AO53" s="14" t="e">
        <f t="shared" si="18"/>
        <v>#NUM!</v>
      </c>
      <c r="AP53" s="14" t="e">
        <f t="shared" si="55"/>
        <v>#DIV/0!</v>
      </c>
      <c r="AQ53" s="15"/>
      <c r="AR53" s="14" t="e">
        <f t="shared" si="56"/>
        <v>#DIV/0!</v>
      </c>
      <c r="AS53" s="16"/>
      <c r="AT53" s="14" t="e">
        <f t="shared" si="57"/>
        <v>#DIV/0!</v>
      </c>
      <c r="AU53" s="14" t="e">
        <f t="shared" si="58"/>
        <v>#DIV/0!</v>
      </c>
      <c r="AV53" s="14" t="e">
        <f t="shared" si="59"/>
        <v>#DIV/0!</v>
      </c>
      <c r="AW53" s="14" t="e">
        <f t="shared" si="46"/>
        <v>#DIV/0!</v>
      </c>
      <c r="AX53" s="12" t="e">
        <f t="shared" si="47"/>
        <v>#DIV/0!</v>
      </c>
      <c r="AY53" s="14" t="e">
        <f t="shared" si="60"/>
        <v>#DIV/0!</v>
      </c>
      <c r="AZ53" s="14" t="e">
        <f t="shared" si="32"/>
        <v>#DIV/0!</v>
      </c>
      <c r="BA53" s="14" t="e">
        <f t="shared" si="61"/>
        <v>#DIV/0!</v>
      </c>
      <c r="BB53" s="14" t="e">
        <f t="shared" si="45"/>
        <v>#DIV/0!</v>
      </c>
      <c r="BC53" s="14">
        <f t="shared" si="34"/>
        <v>0</v>
      </c>
      <c r="BD53" s="14">
        <f t="shared" si="35"/>
        <v>0</v>
      </c>
      <c r="BE53" s="37" t="e">
        <f t="shared" si="62"/>
        <v>#DIV/0!</v>
      </c>
      <c r="BF53" s="14" t="e">
        <f t="shared" si="63"/>
        <v>#NUM!</v>
      </c>
      <c r="BG53" s="21"/>
      <c r="BH53" s="16"/>
      <c r="BI53" s="14" t="e">
        <f t="shared" si="36"/>
        <v>#DIV/0!</v>
      </c>
      <c r="BJ53" s="37">
        <f t="shared" si="37"/>
        <v>0</v>
      </c>
    </row>
    <row r="54" spans="2:62" x14ac:dyDescent="0.5">
      <c r="B54" s="26" t="s">
        <v>518</v>
      </c>
      <c r="C54" s="25"/>
      <c r="D54" s="45" t="s">
        <v>519</v>
      </c>
      <c r="E54" s="30"/>
      <c r="F54" s="30"/>
      <c r="G54" s="31" t="e">
        <f>360*ASIN(0.0000425875*G52/G53)/PI()</f>
        <v>#DIV/0!</v>
      </c>
      <c r="H54" s="29" t="s">
        <v>520</v>
      </c>
      <c r="I54" s="30"/>
      <c r="J54" s="31" t="e">
        <f>J50+5*LOG10(J51*J52)-2.5*LOG10((2/3)*((1-J53/180)*COS(RADIANS(J53))+SIN(RADIANS(J53))/PI()))</f>
        <v>#NUM!</v>
      </c>
      <c r="L54" s="8"/>
      <c r="M54" s="9">
        <f t="shared" si="43"/>
        <v>0</v>
      </c>
      <c r="N54" s="10"/>
      <c r="O54" s="10"/>
      <c r="P54" s="9">
        <f t="shared" si="23"/>
        <v>0</v>
      </c>
      <c r="Q54" s="10"/>
      <c r="R54" s="9">
        <f t="shared" si="40"/>
        <v>0</v>
      </c>
      <c r="S54" s="9" t="e">
        <f t="shared" si="41"/>
        <v>#DIV/0!</v>
      </c>
      <c r="T54" s="11"/>
      <c r="U54" s="9">
        <f t="shared" si="14"/>
        <v>0</v>
      </c>
      <c r="V54" s="9">
        <f t="shared" si="48"/>
        <v>0</v>
      </c>
      <c r="W54" s="9" t="e">
        <f t="shared" si="16"/>
        <v>#DIV/0!</v>
      </c>
      <c r="X54" s="11"/>
      <c r="Y54" s="9" t="e">
        <f t="shared" si="26"/>
        <v>#DIV/0!</v>
      </c>
      <c r="Z54" s="11"/>
      <c r="AA54" s="9">
        <f t="shared" si="27"/>
        <v>0</v>
      </c>
      <c r="AB54" s="9">
        <f t="shared" si="28"/>
        <v>0</v>
      </c>
      <c r="AC54" s="9" t="str">
        <f t="shared" si="64"/>
        <v>N/A</v>
      </c>
      <c r="AD54" s="9">
        <f t="shared" si="65"/>
        <v>0</v>
      </c>
      <c r="AE54" s="9">
        <f t="shared" si="44"/>
        <v>0</v>
      </c>
      <c r="AF54" s="11"/>
      <c r="AG54" s="9" t="e">
        <f t="shared" si="49"/>
        <v>#DIV/0!</v>
      </c>
      <c r="AH54" s="11"/>
      <c r="AI54" s="9" t="e">
        <f t="shared" si="30"/>
        <v>#NUM!</v>
      </c>
      <c r="AJ54" s="12" t="str">
        <f t="shared" si="50"/>
        <v>N/A</v>
      </c>
      <c r="AK54" s="9" t="e">
        <f t="shared" si="51"/>
        <v>#DIV/0!</v>
      </c>
      <c r="AL54" s="9" t="e">
        <f t="shared" si="52"/>
        <v>#NUM!</v>
      </c>
      <c r="AM54" s="9" t="e">
        <f t="shared" si="53"/>
        <v>#DIV/0!</v>
      </c>
      <c r="AN54" s="9" t="e">
        <f t="shared" si="54"/>
        <v>#NUM!</v>
      </c>
      <c r="AO54" s="9" t="e">
        <f t="shared" si="18"/>
        <v>#NUM!</v>
      </c>
      <c r="AP54" s="9" t="e">
        <f t="shared" si="55"/>
        <v>#DIV/0!</v>
      </c>
      <c r="AQ54" s="10"/>
      <c r="AR54" s="9" t="e">
        <f t="shared" si="56"/>
        <v>#DIV/0!</v>
      </c>
      <c r="AS54" s="11"/>
      <c r="AT54" s="9" t="e">
        <f t="shared" si="57"/>
        <v>#DIV/0!</v>
      </c>
      <c r="AU54" s="9" t="e">
        <f t="shared" si="58"/>
        <v>#DIV/0!</v>
      </c>
      <c r="AV54" s="9" t="e">
        <f t="shared" si="59"/>
        <v>#DIV/0!</v>
      </c>
      <c r="AW54" s="9" t="e">
        <f t="shared" si="46"/>
        <v>#DIV/0!</v>
      </c>
      <c r="AX54" s="12" t="e">
        <f t="shared" si="47"/>
        <v>#DIV/0!</v>
      </c>
      <c r="AY54" s="9" t="e">
        <f t="shared" si="60"/>
        <v>#DIV/0!</v>
      </c>
      <c r="AZ54" s="9" t="e">
        <f t="shared" si="32"/>
        <v>#DIV/0!</v>
      </c>
      <c r="BA54" s="9" t="e">
        <f t="shared" si="61"/>
        <v>#DIV/0!</v>
      </c>
      <c r="BB54" s="9" t="e">
        <f t="shared" si="45"/>
        <v>#DIV/0!</v>
      </c>
      <c r="BC54" s="9">
        <f t="shared" si="34"/>
        <v>0</v>
      </c>
      <c r="BD54" s="9">
        <f t="shared" si="35"/>
        <v>0</v>
      </c>
      <c r="BE54" s="36" t="e">
        <f t="shared" si="62"/>
        <v>#DIV/0!</v>
      </c>
      <c r="BF54" s="9" t="e">
        <f t="shared" si="63"/>
        <v>#NUM!</v>
      </c>
      <c r="BG54" s="1"/>
      <c r="BH54" s="11"/>
      <c r="BI54" s="9" t="e">
        <f t="shared" si="36"/>
        <v>#DIV/0!</v>
      </c>
      <c r="BJ54" s="36">
        <f t="shared" si="37"/>
        <v>0</v>
      </c>
    </row>
    <row r="55" spans="2:62" x14ac:dyDescent="0.5">
      <c r="B55" s="26" t="s">
        <v>521</v>
      </c>
      <c r="C55" s="57">
        <f>64.4*100*C52^6/(C53*(F8+H8)^2)</f>
        <v>6.2629012772737269</v>
      </c>
      <c r="D55" s="38" t="s">
        <v>522</v>
      </c>
      <c r="E55" s="27"/>
      <c r="F55" s="28"/>
      <c r="G55" s="38" t="s">
        <v>523</v>
      </c>
      <c r="H55" s="27"/>
      <c r="I55" s="27"/>
      <c r="J55" s="28"/>
      <c r="L55" s="13"/>
      <c r="M55" s="14">
        <f t="shared" si="43"/>
        <v>0</v>
      </c>
      <c r="N55" s="15"/>
      <c r="O55" s="15"/>
      <c r="P55" s="14">
        <f t="shared" si="23"/>
        <v>0</v>
      </c>
      <c r="Q55" s="15"/>
      <c r="R55" s="14">
        <f t="shared" si="40"/>
        <v>0</v>
      </c>
      <c r="S55" s="14" t="e">
        <f t="shared" si="41"/>
        <v>#DIV/0!</v>
      </c>
      <c r="T55" s="16"/>
      <c r="U55" s="14">
        <f t="shared" si="14"/>
        <v>0</v>
      </c>
      <c r="V55" s="14">
        <f t="shared" si="48"/>
        <v>0</v>
      </c>
      <c r="W55" s="14" t="e">
        <f t="shared" si="16"/>
        <v>#DIV/0!</v>
      </c>
      <c r="X55" s="16"/>
      <c r="Y55" s="14" t="e">
        <f t="shared" si="26"/>
        <v>#DIV/0!</v>
      </c>
      <c r="Z55" s="16"/>
      <c r="AA55" s="14">
        <f t="shared" si="27"/>
        <v>0</v>
      </c>
      <c r="AB55" s="14">
        <f t="shared" si="28"/>
        <v>0</v>
      </c>
      <c r="AC55" s="14" t="str">
        <f t="shared" si="64"/>
        <v>N/A</v>
      </c>
      <c r="AD55" s="14">
        <f t="shared" si="65"/>
        <v>0</v>
      </c>
      <c r="AE55" s="14">
        <f t="shared" si="44"/>
        <v>0</v>
      </c>
      <c r="AF55" s="16"/>
      <c r="AG55" s="14" t="e">
        <f t="shared" si="49"/>
        <v>#DIV/0!</v>
      </c>
      <c r="AH55" s="16"/>
      <c r="AI55" s="14" t="e">
        <f t="shared" si="30"/>
        <v>#NUM!</v>
      </c>
      <c r="AJ55" s="12" t="str">
        <f t="shared" si="50"/>
        <v>N/A</v>
      </c>
      <c r="AK55" s="14" t="e">
        <f t="shared" si="51"/>
        <v>#DIV/0!</v>
      </c>
      <c r="AL55" s="14" t="e">
        <f t="shared" si="52"/>
        <v>#NUM!</v>
      </c>
      <c r="AM55" s="14" t="e">
        <f t="shared" si="53"/>
        <v>#DIV/0!</v>
      </c>
      <c r="AN55" s="14" t="e">
        <f t="shared" si="54"/>
        <v>#NUM!</v>
      </c>
      <c r="AO55" s="14" t="e">
        <f t="shared" si="18"/>
        <v>#NUM!</v>
      </c>
      <c r="AP55" s="14" t="e">
        <f t="shared" si="55"/>
        <v>#DIV/0!</v>
      </c>
      <c r="AQ55" s="15"/>
      <c r="AR55" s="14" t="e">
        <f t="shared" si="56"/>
        <v>#DIV/0!</v>
      </c>
      <c r="AS55" s="16"/>
      <c r="AT55" s="14" t="e">
        <f t="shared" si="57"/>
        <v>#DIV/0!</v>
      </c>
      <c r="AU55" s="14" t="e">
        <f t="shared" si="58"/>
        <v>#DIV/0!</v>
      </c>
      <c r="AV55" s="14" t="e">
        <f t="shared" si="59"/>
        <v>#DIV/0!</v>
      </c>
      <c r="AW55" s="14" t="e">
        <f t="shared" si="46"/>
        <v>#DIV/0!</v>
      </c>
      <c r="AX55" s="12" t="e">
        <f t="shared" si="47"/>
        <v>#DIV/0!</v>
      </c>
      <c r="AY55" s="14" t="e">
        <f t="shared" si="60"/>
        <v>#DIV/0!</v>
      </c>
      <c r="AZ55" s="14" t="e">
        <f t="shared" si="32"/>
        <v>#DIV/0!</v>
      </c>
      <c r="BA55" s="14" t="e">
        <f t="shared" si="61"/>
        <v>#DIV/0!</v>
      </c>
      <c r="BB55" s="14" t="e">
        <f t="shared" si="45"/>
        <v>#DIV/0!</v>
      </c>
      <c r="BC55" s="14">
        <f t="shared" si="34"/>
        <v>0</v>
      </c>
      <c r="BD55" s="14">
        <f t="shared" si="35"/>
        <v>0</v>
      </c>
      <c r="BE55" s="37" t="e">
        <f t="shared" si="62"/>
        <v>#DIV/0!</v>
      </c>
      <c r="BF55" s="14" t="e">
        <f t="shared" si="63"/>
        <v>#NUM!</v>
      </c>
      <c r="BG55" s="21"/>
      <c r="BH55" s="16"/>
      <c r="BI55" s="14" t="e">
        <f t="shared" si="36"/>
        <v>#DIV/0!</v>
      </c>
      <c r="BJ55" s="37">
        <f t="shared" si="37"/>
        <v>0</v>
      </c>
    </row>
    <row r="56" spans="2:62" x14ac:dyDescent="0.5">
      <c r="B56" s="29" t="s">
        <v>524</v>
      </c>
      <c r="C56" s="32"/>
      <c r="D56" s="26" t="s">
        <v>525</v>
      </c>
      <c r="F56" s="8"/>
      <c r="G56" s="26" t="s">
        <v>526</v>
      </c>
      <c r="J56" s="8"/>
      <c r="L56" s="8"/>
      <c r="M56" s="9">
        <f t="shared" si="43"/>
        <v>0</v>
      </c>
      <c r="N56" s="10"/>
      <c r="O56" s="10"/>
      <c r="P56" s="9">
        <f t="shared" si="23"/>
        <v>0</v>
      </c>
      <c r="Q56" s="10"/>
      <c r="R56" s="9">
        <f t="shared" si="40"/>
        <v>0</v>
      </c>
      <c r="S56" s="9" t="e">
        <f t="shared" si="41"/>
        <v>#DIV/0!</v>
      </c>
      <c r="T56" s="11"/>
      <c r="U56" s="9">
        <f t="shared" si="14"/>
        <v>0</v>
      </c>
      <c r="V56" s="9">
        <f t="shared" si="48"/>
        <v>0</v>
      </c>
      <c r="W56" s="9" t="e">
        <f t="shared" si="16"/>
        <v>#DIV/0!</v>
      </c>
      <c r="X56" s="11"/>
      <c r="Y56" s="9" t="e">
        <f t="shared" si="26"/>
        <v>#DIV/0!</v>
      </c>
      <c r="Z56" s="11"/>
      <c r="AA56" s="9">
        <f t="shared" si="27"/>
        <v>0</v>
      </c>
      <c r="AB56" s="9">
        <f t="shared" si="28"/>
        <v>0</v>
      </c>
      <c r="AC56" s="9" t="str">
        <f t="shared" si="64"/>
        <v>N/A</v>
      </c>
      <c r="AD56" s="9">
        <f t="shared" si="65"/>
        <v>0</v>
      </c>
      <c r="AE56" s="9">
        <f t="shared" si="44"/>
        <v>0</v>
      </c>
      <c r="AF56" s="11"/>
      <c r="AG56" s="9" t="e">
        <f t="shared" si="49"/>
        <v>#DIV/0!</v>
      </c>
      <c r="AH56" s="11"/>
      <c r="AI56" s="9" t="e">
        <f t="shared" si="30"/>
        <v>#NUM!</v>
      </c>
      <c r="AJ56" s="12" t="str">
        <f t="shared" si="50"/>
        <v>N/A</v>
      </c>
      <c r="AK56" s="9" t="e">
        <f t="shared" si="51"/>
        <v>#DIV/0!</v>
      </c>
      <c r="AL56" s="9" t="e">
        <f t="shared" si="52"/>
        <v>#NUM!</v>
      </c>
      <c r="AM56" s="9" t="e">
        <f t="shared" si="53"/>
        <v>#DIV/0!</v>
      </c>
      <c r="AN56" s="9" t="e">
        <f t="shared" si="54"/>
        <v>#NUM!</v>
      </c>
      <c r="AO56" s="9" t="e">
        <f t="shared" si="18"/>
        <v>#NUM!</v>
      </c>
      <c r="AP56" s="9" t="e">
        <f t="shared" si="55"/>
        <v>#DIV/0!</v>
      </c>
      <c r="AQ56" s="10"/>
      <c r="AR56" s="9" t="e">
        <f t="shared" si="56"/>
        <v>#DIV/0!</v>
      </c>
      <c r="AS56" s="11"/>
      <c r="AT56" s="9" t="e">
        <f t="shared" si="57"/>
        <v>#DIV/0!</v>
      </c>
      <c r="AU56" s="9" t="e">
        <f t="shared" si="58"/>
        <v>#DIV/0!</v>
      </c>
      <c r="AV56" s="9" t="e">
        <f t="shared" si="59"/>
        <v>#DIV/0!</v>
      </c>
      <c r="AW56" s="9" t="e">
        <f t="shared" si="46"/>
        <v>#DIV/0!</v>
      </c>
      <c r="AX56" s="12" t="e">
        <f t="shared" si="47"/>
        <v>#DIV/0!</v>
      </c>
      <c r="AY56" s="9" t="e">
        <f t="shared" si="60"/>
        <v>#DIV/0!</v>
      </c>
      <c r="AZ56" s="9" t="e">
        <f t="shared" si="32"/>
        <v>#DIV/0!</v>
      </c>
      <c r="BA56" s="9" t="e">
        <f t="shared" si="61"/>
        <v>#DIV/0!</v>
      </c>
      <c r="BB56" s="9" t="e">
        <f t="shared" si="45"/>
        <v>#DIV/0!</v>
      </c>
      <c r="BC56" s="9">
        <f t="shared" si="34"/>
        <v>0</v>
      </c>
      <c r="BD56" s="9">
        <f t="shared" si="35"/>
        <v>0</v>
      </c>
      <c r="BE56" s="36" t="e">
        <f t="shared" si="62"/>
        <v>#DIV/0!</v>
      </c>
      <c r="BF56" s="9" t="e">
        <f t="shared" si="63"/>
        <v>#NUM!</v>
      </c>
      <c r="BG56" s="1"/>
      <c r="BH56" s="11"/>
      <c r="BI56" s="9" t="e">
        <f t="shared" si="36"/>
        <v>#DIV/0!</v>
      </c>
      <c r="BJ56" s="36">
        <f t="shared" si="37"/>
        <v>0</v>
      </c>
    </row>
    <row r="57" spans="2:62" x14ac:dyDescent="0.5">
      <c r="D57" s="29" t="s">
        <v>527</v>
      </c>
      <c r="E57" s="30"/>
      <c r="F57" s="31">
        <f>IF(ISBLANK(F56),0,10^((-14.18-F56)/2.5))</f>
        <v>0</v>
      </c>
      <c r="G57" s="42" t="s">
        <v>528</v>
      </c>
      <c r="H57" s="30"/>
      <c r="I57" s="30"/>
      <c r="J57" s="31">
        <f>SQRT(J56^2/IF(H18&gt;0,H18,G18))</f>
        <v>0</v>
      </c>
      <c r="L57" s="13"/>
      <c r="M57" s="14">
        <f t="shared" si="43"/>
        <v>0</v>
      </c>
      <c r="N57" s="15"/>
      <c r="O57" s="15"/>
      <c r="P57" s="14">
        <f t="shared" si="23"/>
        <v>0</v>
      </c>
      <c r="Q57" s="15"/>
      <c r="R57" s="14">
        <f t="shared" si="40"/>
        <v>0</v>
      </c>
      <c r="S57" s="14" t="e">
        <f t="shared" si="41"/>
        <v>#DIV/0!</v>
      </c>
      <c r="T57" s="16"/>
      <c r="U57" s="14">
        <f t="shared" si="14"/>
        <v>0</v>
      </c>
      <c r="V57" s="14">
        <f t="shared" si="48"/>
        <v>0</v>
      </c>
      <c r="W57" s="14" t="e">
        <f t="shared" si="16"/>
        <v>#DIV/0!</v>
      </c>
      <c r="X57" s="16"/>
      <c r="Y57" s="14" t="e">
        <f t="shared" si="26"/>
        <v>#DIV/0!</v>
      </c>
      <c r="Z57" s="16"/>
      <c r="AA57" s="14">
        <f t="shared" si="27"/>
        <v>0</v>
      </c>
      <c r="AB57" s="14">
        <f t="shared" si="28"/>
        <v>0</v>
      </c>
      <c r="AC57" s="14" t="str">
        <f t="shared" si="64"/>
        <v>N/A</v>
      </c>
      <c r="AD57" s="14">
        <f t="shared" si="65"/>
        <v>0</v>
      </c>
      <c r="AE57" s="14">
        <f t="shared" si="44"/>
        <v>0</v>
      </c>
      <c r="AF57" s="16"/>
      <c r="AG57" s="14" t="e">
        <f t="shared" si="49"/>
        <v>#DIV/0!</v>
      </c>
      <c r="AH57" s="16"/>
      <c r="AI57" s="14" t="e">
        <f t="shared" si="30"/>
        <v>#NUM!</v>
      </c>
      <c r="AJ57" s="12" t="str">
        <f t="shared" si="50"/>
        <v>N/A</v>
      </c>
      <c r="AK57" s="14" t="e">
        <f t="shared" si="51"/>
        <v>#DIV/0!</v>
      </c>
      <c r="AL57" s="14" t="e">
        <f t="shared" si="52"/>
        <v>#NUM!</v>
      </c>
      <c r="AM57" s="14" t="e">
        <f t="shared" si="53"/>
        <v>#DIV/0!</v>
      </c>
      <c r="AN57" s="14" t="e">
        <f t="shared" si="54"/>
        <v>#NUM!</v>
      </c>
      <c r="AO57" s="14" t="e">
        <f t="shared" si="18"/>
        <v>#NUM!</v>
      </c>
      <c r="AP57" s="14" t="e">
        <f t="shared" si="55"/>
        <v>#DIV/0!</v>
      </c>
      <c r="AQ57" s="15"/>
      <c r="AR57" s="14" t="e">
        <f t="shared" si="56"/>
        <v>#DIV/0!</v>
      </c>
      <c r="AS57" s="16"/>
      <c r="AT57" s="14" t="e">
        <f t="shared" si="57"/>
        <v>#DIV/0!</v>
      </c>
      <c r="AU57" s="14" t="e">
        <f t="shared" si="58"/>
        <v>#DIV/0!</v>
      </c>
      <c r="AV57" s="14" t="e">
        <f t="shared" si="59"/>
        <v>#DIV/0!</v>
      </c>
      <c r="AW57" s="14" t="e">
        <f t="shared" si="46"/>
        <v>#DIV/0!</v>
      </c>
      <c r="AX57" s="12" t="e">
        <f t="shared" si="47"/>
        <v>#DIV/0!</v>
      </c>
      <c r="AY57" s="14" t="e">
        <f t="shared" si="60"/>
        <v>#DIV/0!</v>
      </c>
      <c r="AZ57" s="14" t="e">
        <f t="shared" si="32"/>
        <v>#DIV/0!</v>
      </c>
      <c r="BA57" s="14" t="e">
        <f t="shared" si="61"/>
        <v>#DIV/0!</v>
      </c>
      <c r="BB57" s="14" t="e">
        <f t="shared" si="45"/>
        <v>#DIV/0!</v>
      </c>
      <c r="BC57" s="14">
        <f t="shared" si="34"/>
        <v>0</v>
      </c>
      <c r="BD57" s="14">
        <f t="shared" si="35"/>
        <v>0</v>
      </c>
      <c r="BE57" s="37" t="e">
        <f t="shared" si="62"/>
        <v>#DIV/0!</v>
      </c>
      <c r="BF57" s="14" t="e">
        <f t="shared" si="63"/>
        <v>#NUM!</v>
      </c>
      <c r="BG57" s="21"/>
      <c r="BH57" s="16"/>
      <c r="BI57" s="14" t="e">
        <f t="shared" si="36"/>
        <v>#DIV/0!</v>
      </c>
      <c r="BJ57" s="37">
        <f t="shared" si="37"/>
        <v>0</v>
      </c>
    </row>
    <row r="58" spans="2:62" x14ac:dyDescent="0.5">
      <c r="L58" s="8"/>
      <c r="M58" s="9">
        <f t="shared" si="43"/>
        <v>0</v>
      </c>
      <c r="N58" s="10"/>
      <c r="O58" s="10"/>
      <c r="P58" s="9">
        <f t="shared" si="23"/>
        <v>0</v>
      </c>
      <c r="Q58" s="10"/>
      <c r="R58" s="9">
        <f t="shared" si="40"/>
        <v>0</v>
      </c>
      <c r="S58" s="9" t="e">
        <f t="shared" si="41"/>
        <v>#DIV/0!</v>
      </c>
      <c r="T58" s="11"/>
      <c r="U58" s="9">
        <f t="shared" si="14"/>
        <v>0</v>
      </c>
      <c r="V58" s="9">
        <f t="shared" si="48"/>
        <v>0</v>
      </c>
      <c r="W58" s="9" t="e">
        <f t="shared" si="16"/>
        <v>#DIV/0!</v>
      </c>
      <c r="X58" s="11"/>
      <c r="Y58" s="9" t="e">
        <f t="shared" si="26"/>
        <v>#DIV/0!</v>
      </c>
      <c r="Z58" s="11"/>
      <c r="AA58" s="9">
        <f t="shared" si="27"/>
        <v>0</v>
      </c>
      <c r="AB58" s="9">
        <f t="shared" si="28"/>
        <v>0</v>
      </c>
      <c r="AC58" s="9" t="str">
        <f t="shared" si="64"/>
        <v>N/A</v>
      </c>
      <c r="AD58" s="9">
        <f t="shared" si="65"/>
        <v>0</v>
      </c>
      <c r="AE58" s="9">
        <f t="shared" si="44"/>
        <v>0</v>
      </c>
      <c r="AF58" s="11"/>
      <c r="AG58" s="9" t="e">
        <f t="shared" si="49"/>
        <v>#DIV/0!</v>
      </c>
      <c r="AH58" s="11"/>
      <c r="AI58" s="9" t="e">
        <f t="shared" si="30"/>
        <v>#NUM!</v>
      </c>
      <c r="AJ58" s="12" t="str">
        <f t="shared" si="50"/>
        <v>N/A</v>
      </c>
      <c r="AK58" s="9" t="e">
        <f t="shared" si="51"/>
        <v>#DIV/0!</v>
      </c>
      <c r="AL58" s="9" t="e">
        <f t="shared" si="52"/>
        <v>#NUM!</v>
      </c>
      <c r="AM58" s="9" t="e">
        <f t="shared" si="53"/>
        <v>#DIV/0!</v>
      </c>
      <c r="AN58" s="9" t="e">
        <f t="shared" si="54"/>
        <v>#NUM!</v>
      </c>
      <c r="AO58" s="9" t="e">
        <f t="shared" si="18"/>
        <v>#NUM!</v>
      </c>
      <c r="AP58" s="9" t="e">
        <f t="shared" si="55"/>
        <v>#DIV/0!</v>
      </c>
      <c r="AQ58" s="10"/>
      <c r="AR58" s="9" t="e">
        <f t="shared" si="56"/>
        <v>#DIV/0!</v>
      </c>
      <c r="AS58" s="11"/>
      <c r="AT58" s="9" t="e">
        <f t="shared" si="57"/>
        <v>#DIV/0!</v>
      </c>
      <c r="AU58" s="9" t="e">
        <f t="shared" si="58"/>
        <v>#DIV/0!</v>
      </c>
      <c r="AV58" s="9" t="e">
        <f t="shared" si="59"/>
        <v>#DIV/0!</v>
      </c>
      <c r="AW58" s="9" t="e">
        <f t="shared" si="46"/>
        <v>#DIV/0!</v>
      </c>
      <c r="AX58" s="12" t="e">
        <f t="shared" si="47"/>
        <v>#DIV/0!</v>
      </c>
      <c r="AY58" s="9" t="e">
        <f t="shared" si="60"/>
        <v>#DIV/0!</v>
      </c>
      <c r="AZ58" s="9" t="e">
        <f t="shared" si="32"/>
        <v>#DIV/0!</v>
      </c>
      <c r="BA58" s="9" t="e">
        <f t="shared" si="61"/>
        <v>#DIV/0!</v>
      </c>
      <c r="BB58" s="9" t="e">
        <f t="shared" si="45"/>
        <v>#DIV/0!</v>
      </c>
      <c r="BC58" s="9">
        <f t="shared" si="34"/>
        <v>0</v>
      </c>
      <c r="BD58" s="9">
        <f t="shared" si="35"/>
        <v>0</v>
      </c>
      <c r="BE58" s="36" t="e">
        <f t="shared" si="62"/>
        <v>#DIV/0!</v>
      </c>
      <c r="BF58" s="9" t="e">
        <f t="shared" si="63"/>
        <v>#NUM!</v>
      </c>
      <c r="BG58" s="1"/>
      <c r="BH58" s="11"/>
      <c r="BI58" s="9" t="e">
        <f t="shared" si="36"/>
        <v>#DIV/0!</v>
      </c>
      <c r="BJ58" s="36">
        <f t="shared" si="37"/>
        <v>0</v>
      </c>
    </row>
    <row r="59" spans="2:62" x14ac:dyDescent="0.5">
      <c r="B59" t="s">
        <v>329</v>
      </c>
      <c r="L59" s="13"/>
      <c r="M59" s="14">
        <f t="shared" si="43"/>
        <v>0</v>
      </c>
      <c r="N59" s="15"/>
      <c r="O59" s="15"/>
      <c r="P59" s="14">
        <f t="shared" si="23"/>
        <v>0</v>
      </c>
      <c r="Q59" s="15"/>
      <c r="R59" s="14">
        <f t="shared" si="40"/>
        <v>0</v>
      </c>
      <c r="S59" s="14" t="e">
        <f t="shared" si="41"/>
        <v>#DIV/0!</v>
      </c>
      <c r="T59" s="16"/>
      <c r="U59" s="14">
        <f t="shared" si="14"/>
        <v>0</v>
      </c>
      <c r="V59" s="14">
        <f t="shared" si="48"/>
        <v>0</v>
      </c>
      <c r="W59" s="14" t="e">
        <f t="shared" si="16"/>
        <v>#DIV/0!</v>
      </c>
      <c r="X59" s="16"/>
      <c r="Y59" s="14" t="e">
        <f t="shared" si="26"/>
        <v>#DIV/0!</v>
      </c>
      <c r="Z59" s="16"/>
      <c r="AA59" s="14">
        <f t="shared" si="27"/>
        <v>0</v>
      </c>
      <c r="AB59" s="14">
        <f t="shared" si="28"/>
        <v>0</v>
      </c>
      <c r="AC59" s="14" t="str">
        <f t="shared" si="64"/>
        <v>N/A</v>
      </c>
      <c r="AD59" s="14">
        <f t="shared" si="65"/>
        <v>0</v>
      </c>
      <c r="AE59" s="14">
        <f t="shared" si="44"/>
        <v>0</v>
      </c>
      <c r="AF59" s="16"/>
      <c r="AG59" s="14" t="e">
        <f t="shared" si="49"/>
        <v>#DIV/0!</v>
      </c>
      <c r="AH59" s="16"/>
      <c r="AI59" s="14" t="e">
        <f t="shared" si="30"/>
        <v>#NUM!</v>
      </c>
      <c r="AJ59" s="12" t="str">
        <f t="shared" si="50"/>
        <v>N/A</v>
      </c>
      <c r="AK59" s="14" t="e">
        <f t="shared" si="51"/>
        <v>#DIV/0!</v>
      </c>
      <c r="AL59" s="14" t="e">
        <f t="shared" si="52"/>
        <v>#NUM!</v>
      </c>
      <c r="AM59" s="14" t="e">
        <f t="shared" si="53"/>
        <v>#DIV/0!</v>
      </c>
      <c r="AN59" s="14" t="e">
        <f t="shared" si="54"/>
        <v>#NUM!</v>
      </c>
      <c r="AO59" s="14" t="e">
        <f t="shared" si="18"/>
        <v>#NUM!</v>
      </c>
      <c r="AP59" s="14" t="e">
        <f t="shared" si="55"/>
        <v>#DIV/0!</v>
      </c>
      <c r="AQ59" s="15"/>
      <c r="AR59" s="14" t="e">
        <f t="shared" si="56"/>
        <v>#DIV/0!</v>
      </c>
      <c r="AS59" s="16"/>
      <c r="AT59" s="14" t="e">
        <f t="shared" si="57"/>
        <v>#DIV/0!</v>
      </c>
      <c r="AU59" s="14" t="e">
        <f t="shared" si="58"/>
        <v>#DIV/0!</v>
      </c>
      <c r="AV59" s="14" t="e">
        <f t="shared" si="59"/>
        <v>#DIV/0!</v>
      </c>
      <c r="AW59" s="14" t="e">
        <f t="shared" si="46"/>
        <v>#DIV/0!</v>
      </c>
      <c r="AX59" s="12" t="e">
        <f t="shared" si="47"/>
        <v>#DIV/0!</v>
      </c>
      <c r="AY59" s="14" t="e">
        <f t="shared" si="60"/>
        <v>#DIV/0!</v>
      </c>
      <c r="AZ59" s="14" t="e">
        <f t="shared" si="32"/>
        <v>#DIV/0!</v>
      </c>
      <c r="BA59" s="14" t="e">
        <f t="shared" si="61"/>
        <v>#DIV/0!</v>
      </c>
      <c r="BB59" s="14" t="e">
        <f t="shared" si="45"/>
        <v>#DIV/0!</v>
      </c>
      <c r="BC59" s="14">
        <f t="shared" si="34"/>
        <v>0</v>
      </c>
      <c r="BD59" s="14">
        <f t="shared" si="35"/>
        <v>0</v>
      </c>
      <c r="BE59" s="37" t="e">
        <f t="shared" si="62"/>
        <v>#DIV/0!</v>
      </c>
      <c r="BF59" s="14" t="e">
        <f t="shared" si="63"/>
        <v>#NUM!</v>
      </c>
      <c r="BG59" s="21"/>
      <c r="BH59" s="16"/>
      <c r="BI59" s="14" t="e">
        <f t="shared" si="36"/>
        <v>#DIV/0!</v>
      </c>
      <c r="BJ59" s="37">
        <f t="shared" si="37"/>
        <v>0</v>
      </c>
    </row>
    <row r="60" spans="2:62" x14ac:dyDescent="0.5">
      <c r="B60" t="s">
        <v>529</v>
      </c>
      <c r="L60" s="8"/>
      <c r="M60" s="9">
        <f t="shared" si="43"/>
        <v>0</v>
      </c>
      <c r="N60" s="10"/>
      <c r="O60" s="10"/>
      <c r="P60" s="9">
        <f t="shared" si="23"/>
        <v>0</v>
      </c>
      <c r="Q60" s="10"/>
      <c r="R60" s="9">
        <f t="shared" si="40"/>
        <v>0</v>
      </c>
      <c r="S60" s="9" t="e">
        <f t="shared" si="41"/>
        <v>#DIV/0!</v>
      </c>
      <c r="T60" s="11"/>
      <c r="U60" s="9">
        <f t="shared" si="14"/>
        <v>0</v>
      </c>
      <c r="V60" s="9">
        <f t="shared" si="48"/>
        <v>0</v>
      </c>
      <c r="W60" s="9" t="e">
        <f t="shared" si="16"/>
        <v>#DIV/0!</v>
      </c>
      <c r="X60" s="11"/>
      <c r="Y60" s="9" t="e">
        <f t="shared" si="26"/>
        <v>#DIV/0!</v>
      </c>
      <c r="Z60" s="11"/>
      <c r="AA60" s="9">
        <f t="shared" si="27"/>
        <v>0</v>
      </c>
      <c r="AB60" s="9">
        <f t="shared" si="28"/>
        <v>0</v>
      </c>
      <c r="AC60" s="9" t="str">
        <f t="shared" si="64"/>
        <v>N/A</v>
      </c>
      <c r="AD60" s="9">
        <f t="shared" si="65"/>
        <v>0</v>
      </c>
      <c r="AE60" s="9">
        <f t="shared" si="44"/>
        <v>0</v>
      </c>
      <c r="AF60" s="11"/>
      <c r="AG60" s="9" t="e">
        <f t="shared" si="49"/>
        <v>#DIV/0!</v>
      </c>
      <c r="AH60" s="11"/>
      <c r="AI60" s="9" t="e">
        <f t="shared" si="30"/>
        <v>#NUM!</v>
      </c>
      <c r="AJ60" s="12" t="str">
        <f t="shared" si="50"/>
        <v>N/A</v>
      </c>
      <c r="AK60" s="9" t="e">
        <f t="shared" si="51"/>
        <v>#DIV/0!</v>
      </c>
      <c r="AL60" s="9" t="e">
        <f t="shared" si="52"/>
        <v>#NUM!</v>
      </c>
      <c r="AM60" s="9" t="e">
        <f t="shared" si="53"/>
        <v>#DIV/0!</v>
      </c>
      <c r="AN60" s="9" t="e">
        <f t="shared" si="54"/>
        <v>#NUM!</v>
      </c>
      <c r="AO60" s="9" t="e">
        <f t="shared" si="18"/>
        <v>#NUM!</v>
      </c>
      <c r="AP60" s="9" t="e">
        <f t="shared" si="55"/>
        <v>#DIV/0!</v>
      </c>
      <c r="AQ60" s="10"/>
      <c r="AR60" s="9" t="e">
        <f t="shared" si="56"/>
        <v>#DIV/0!</v>
      </c>
      <c r="AS60" s="11"/>
      <c r="AT60" s="9" t="e">
        <f t="shared" si="57"/>
        <v>#DIV/0!</v>
      </c>
      <c r="AU60" s="9" t="e">
        <f t="shared" si="58"/>
        <v>#DIV/0!</v>
      </c>
      <c r="AV60" s="9" t="e">
        <f t="shared" si="59"/>
        <v>#DIV/0!</v>
      </c>
      <c r="AW60" s="9" t="e">
        <f t="shared" si="46"/>
        <v>#DIV/0!</v>
      </c>
      <c r="AX60" s="12" t="e">
        <f t="shared" si="47"/>
        <v>#DIV/0!</v>
      </c>
      <c r="AY60" s="9" t="e">
        <f t="shared" si="60"/>
        <v>#DIV/0!</v>
      </c>
      <c r="AZ60" s="9" t="e">
        <f t="shared" si="32"/>
        <v>#DIV/0!</v>
      </c>
      <c r="BA60" s="9" t="e">
        <f t="shared" si="61"/>
        <v>#DIV/0!</v>
      </c>
      <c r="BB60" s="9" t="e">
        <f t="shared" si="45"/>
        <v>#DIV/0!</v>
      </c>
      <c r="BC60" s="9">
        <f t="shared" si="34"/>
        <v>0</v>
      </c>
      <c r="BD60" s="9">
        <f t="shared" si="35"/>
        <v>0</v>
      </c>
      <c r="BE60" s="36" t="e">
        <f t="shared" si="62"/>
        <v>#DIV/0!</v>
      </c>
      <c r="BF60" s="9" t="e">
        <f t="shared" si="63"/>
        <v>#NUM!</v>
      </c>
      <c r="BG60" s="1"/>
      <c r="BH60" s="11"/>
      <c r="BI60" s="9" t="e">
        <f t="shared" si="36"/>
        <v>#DIV/0!</v>
      </c>
      <c r="BJ60" s="36">
        <f t="shared" si="37"/>
        <v>0</v>
      </c>
    </row>
    <row r="61" spans="2:62" x14ac:dyDescent="0.5">
      <c r="B61" s="4" t="s">
        <v>278</v>
      </c>
      <c r="L61" s="13"/>
      <c r="M61" s="14">
        <f t="shared" si="43"/>
        <v>0</v>
      </c>
      <c r="N61" s="15"/>
      <c r="O61" s="15"/>
      <c r="P61" s="14">
        <f t="shared" si="23"/>
        <v>0</v>
      </c>
      <c r="Q61" s="15"/>
      <c r="R61" s="14">
        <f t="shared" si="40"/>
        <v>0</v>
      </c>
      <c r="S61" s="14" t="e">
        <f t="shared" si="41"/>
        <v>#DIV/0!</v>
      </c>
      <c r="T61" s="16"/>
      <c r="U61" s="14">
        <f t="shared" si="14"/>
        <v>0</v>
      </c>
      <c r="V61" s="14">
        <f t="shared" si="48"/>
        <v>0</v>
      </c>
      <c r="W61" s="14" t="e">
        <f t="shared" si="16"/>
        <v>#DIV/0!</v>
      </c>
      <c r="X61" s="16"/>
      <c r="Y61" s="14" t="e">
        <f t="shared" si="26"/>
        <v>#DIV/0!</v>
      </c>
      <c r="Z61" s="16"/>
      <c r="AA61" s="14">
        <f t="shared" si="27"/>
        <v>0</v>
      </c>
      <c r="AB61" s="14">
        <f t="shared" si="28"/>
        <v>0</v>
      </c>
      <c r="AC61" s="14" t="str">
        <f t="shared" si="64"/>
        <v>N/A</v>
      </c>
      <c r="AD61" s="14">
        <f t="shared" si="65"/>
        <v>0</v>
      </c>
      <c r="AE61" s="14">
        <f t="shared" si="44"/>
        <v>0</v>
      </c>
      <c r="AF61" s="16"/>
      <c r="AG61" s="14" t="e">
        <f t="shared" si="49"/>
        <v>#DIV/0!</v>
      </c>
      <c r="AH61" s="16"/>
      <c r="AI61" s="14" t="e">
        <f t="shared" si="30"/>
        <v>#NUM!</v>
      </c>
      <c r="AJ61" s="12" t="str">
        <f t="shared" si="50"/>
        <v>N/A</v>
      </c>
      <c r="AK61" s="14" t="e">
        <f t="shared" si="51"/>
        <v>#DIV/0!</v>
      </c>
      <c r="AL61" s="14" t="e">
        <f t="shared" si="52"/>
        <v>#NUM!</v>
      </c>
      <c r="AM61" s="14" t="e">
        <f t="shared" si="53"/>
        <v>#DIV/0!</v>
      </c>
      <c r="AN61" s="14" t="e">
        <f t="shared" si="54"/>
        <v>#NUM!</v>
      </c>
      <c r="AO61" s="14" t="e">
        <f t="shared" si="18"/>
        <v>#NUM!</v>
      </c>
      <c r="AP61" s="14" t="e">
        <f t="shared" si="55"/>
        <v>#DIV/0!</v>
      </c>
      <c r="AQ61" s="15"/>
      <c r="AR61" s="14" t="e">
        <f t="shared" si="56"/>
        <v>#DIV/0!</v>
      </c>
      <c r="AS61" s="16"/>
      <c r="AT61" s="14" t="e">
        <f t="shared" si="57"/>
        <v>#DIV/0!</v>
      </c>
      <c r="AU61" s="14" t="e">
        <f t="shared" si="58"/>
        <v>#DIV/0!</v>
      </c>
      <c r="AV61" s="14" t="e">
        <f t="shared" si="59"/>
        <v>#DIV/0!</v>
      </c>
      <c r="AW61" s="14" t="e">
        <f t="shared" si="46"/>
        <v>#DIV/0!</v>
      </c>
      <c r="AX61" s="12" t="e">
        <f t="shared" si="47"/>
        <v>#DIV/0!</v>
      </c>
      <c r="AY61" s="14" t="e">
        <f t="shared" si="60"/>
        <v>#DIV/0!</v>
      </c>
      <c r="AZ61" s="14" t="e">
        <f t="shared" si="32"/>
        <v>#DIV/0!</v>
      </c>
      <c r="BA61" s="14" t="e">
        <f t="shared" si="61"/>
        <v>#DIV/0!</v>
      </c>
      <c r="BB61" s="14" t="e">
        <f t="shared" si="45"/>
        <v>#DIV/0!</v>
      </c>
      <c r="BC61" s="14">
        <f t="shared" si="34"/>
        <v>0</v>
      </c>
      <c r="BD61" s="14">
        <f t="shared" si="35"/>
        <v>0</v>
      </c>
      <c r="BE61" s="37" t="e">
        <f t="shared" si="62"/>
        <v>#DIV/0!</v>
      </c>
      <c r="BF61" s="14" t="e">
        <f t="shared" si="63"/>
        <v>#NUM!</v>
      </c>
      <c r="BG61" s="21"/>
      <c r="BH61" s="16"/>
      <c r="BI61" s="14" t="e">
        <f t="shared" si="36"/>
        <v>#DIV/0!</v>
      </c>
      <c r="BJ61" s="37">
        <f t="shared" si="37"/>
        <v>0</v>
      </c>
    </row>
    <row r="62" spans="2:62" x14ac:dyDescent="0.5">
      <c r="B62" t="s">
        <v>530</v>
      </c>
      <c r="L62" s="8"/>
      <c r="M62" s="9">
        <f t="shared" si="43"/>
        <v>0</v>
      </c>
      <c r="N62" s="10"/>
      <c r="O62" s="10"/>
      <c r="P62" s="9">
        <f t="shared" si="23"/>
        <v>0</v>
      </c>
      <c r="Q62" s="10"/>
      <c r="R62" s="9">
        <f t="shared" si="40"/>
        <v>0</v>
      </c>
      <c r="S62" s="9" t="e">
        <f t="shared" si="41"/>
        <v>#DIV/0!</v>
      </c>
      <c r="T62" s="11"/>
      <c r="U62" s="9">
        <f t="shared" si="14"/>
        <v>0</v>
      </c>
      <c r="V62" s="9">
        <f t="shared" si="48"/>
        <v>0</v>
      </c>
      <c r="W62" s="9" t="e">
        <f t="shared" si="16"/>
        <v>#DIV/0!</v>
      </c>
      <c r="X62" s="11"/>
      <c r="Y62" s="9" t="e">
        <f t="shared" si="26"/>
        <v>#DIV/0!</v>
      </c>
      <c r="Z62" s="11"/>
      <c r="AA62" s="9">
        <f t="shared" si="27"/>
        <v>0</v>
      </c>
      <c r="AB62" s="9">
        <f t="shared" si="28"/>
        <v>0</v>
      </c>
      <c r="AC62" s="9" t="str">
        <f t="shared" si="64"/>
        <v>N/A</v>
      </c>
      <c r="AD62" s="9">
        <f t="shared" si="65"/>
        <v>0</v>
      </c>
      <c r="AE62" s="9">
        <f t="shared" si="44"/>
        <v>0</v>
      </c>
      <c r="AF62" s="11"/>
      <c r="AG62" s="9" t="e">
        <f t="shared" si="49"/>
        <v>#DIV/0!</v>
      </c>
      <c r="AH62" s="11"/>
      <c r="AI62" s="9" t="e">
        <f t="shared" si="30"/>
        <v>#NUM!</v>
      </c>
      <c r="AJ62" s="12" t="str">
        <f t="shared" si="50"/>
        <v>N/A</v>
      </c>
      <c r="AK62" s="9" t="e">
        <f t="shared" si="51"/>
        <v>#DIV/0!</v>
      </c>
      <c r="AL62" s="9" t="e">
        <f t="shared" si="52"/>
        <v>#NUM!</v>
      </c>
      <c r="AM62" s="9" t="e">
        <f t="shared" si="53"/>
        <v>#DIV/0!</v>
      </c>
      <c r="AN62" s="9" t="e">
        <f t="shared" si="54"/>
        <v>#NUM!</v>
      </c>
      <c r="AO62" s="9" t="e">
        <f t="shared" si="18"/>
        <v>#NUM!</v>
      </c>
      <c r="AP62" s="9" t="e">
        <f t="shared" si="55"/>
        <v>#DIV/0!</v>
      </c>
      <c r="AQ62" s="10"/>
      <c r="AR62" s="9" t="e">
        <f t="shared" si="56"/>
        <v>#DIV/0!</v>
      </c>
      <c r="AS62" s="11"/>
      <c r="AT62" s="9" t="e">
        <f t="shared" si="57"/>
        <v>#DIV/0!</v>
      </c>
      <c r="AU62" s="9" t="e">
        <f t="shared" si="58"/>
        <v>#DIV/0!</v>
      </c>
      <c r="AV62" s="9" t="e">
        <f t="shared" si="59"/>
        <v>#DIV/0!</v>
      </c>
      <c r="AW62" s="9" t="e">
        <f t="shared" si="46"/>
        <v>#DIV/0!</v>
      </c>
      <c r="AX62" s="12" t="e">
        <f t="shared" si="47"/>
        <v>#DIV/0!</v>
      </c>
      <c r="AY62" s="9" t="e">
        <f t="shared" si="60"/>
        <v>#DIV/0!</v>
      </c>
      <c r="AZ62" s="9" t="e">
        <f t="shared" si="32"/>
        <v>#DIV/0!</v>
      </c>
      <c r="BA62" s="9" t="e">
        <f t="shared" si="61"/>
        <v>#DIV/0!</v>
      </c>
      <c r="BB62" s="9" t="e">
        <f t="shared" si="45"/>
        <v>#DIV/0!</v>
      </c>
      <c r="BC62" s="9">
        <f t="shared" si="34"/>
        <v>0</v>
      </c>
      <c r="BD62" s="9">
        <f t="shared" si="35"/>
        <v>0</v>
      </c>
      <c r="BE62" s="36" t="e">
        <f t="shared" si="62"/>
        <v>#DIV/0!</v>
      </c>
      <c r="BF62" s="9" t="e">
        <f t="shared" si="63"/>
        <v>#NUM!</v>
      </c>
      <c r="BG62" s="1"/>
      <c r="BH62" s="11"/>
      <c r="BI62" s="9" t="e">
        <f t="shared" si="36"/>
        <v>#DIV/0!</v>
      </c>
      <c r="BJ62" s="36">
        <f t="shared" si="37"/>
        <v>0</v>
      </c>
    </row>
    <row r="63" spans="2:62" x14ac:dyDescent="0.5">
      <c r="B63" s="4" t="s">
        <v>531</v>
      </c>
      <c r="L63" s="13"/>
      <c r="M63" s="14">
        <f t="shared" si="43"/>
        <v>0</v>
      </c>
      <c r="N63" s="15"/>
      <c r="O63" s="15"/>
      <c r="P63" s="14">
        <f t="shared" si="23"/>
        <v>0</v>
      </c>
      <c r="Q63" s="15"/>
      <c r="R63" s="14">
        <f t="shared" si="40"/>
        <v>0</v>
      </c>
      <c r="S63" s="14" t="e">
        <f t="shared" si="41"/>
        <v>#DIV/0!</v>
      </c>
      <c r="T63" s="16"/>
      <c r="U63" s="14">
        <f t="shared" si="14"/>
        <v>0</v>
      </c>
      <c r="V63" s="14">
        <f t="shared" si="48"/>
        <v>0</v>
      </c>
      <c r="W63" s="14" t="e">
        <f t="shared" si="16"/>
        <v>#DIV/0!</v>
      </c>
      <c r="X63" s="16"/>
      <c r="Y63" s="14" t="e">
        <f t="shared" si="26"/>
        <v>#DIV/0!</v>
      </c>
      <c r="Z63" s="16"/>
      <c r="AA63" s="14">
        <f t="shared" si="27"/>
        <v>0</v>
      </c>
      <c r="AB63" s="14">
        <f t="shared" si="28"/>
        <v>0</v>
      </c>
      <c r="AC63" s="14" t="str">
        <f t="shared" si="64"/>
        <v>N/A</v>
      </c>
      <c r="AD63" s="14">
        <f t="shared" si="65"/>
        <v>0</v>
      </c>
      <c r="AE63" s="14">
        <f t="shared" si="44"/>
        <v>0</v>
      </c>
      <c r="AF63" s="16"/>
      <c r="AG63" s="14" t="e">
        <f t="shared" si="49"/>
        <v>#DIV/0!</v>
      </c>
      <c r="AH63" s="16"/>
      <c r="AI63" s="14" t="e">
        <f t="shared" si="30"/>
        <v>#NUM!</v>
      </c>
      <c r="AJ63" s="12" t="str">
        <f t="shared" si="50"/>
        <v>N/A</v>
      </c>
      <c r="AK63" s="14" t="e">
        <f t="shared" si="51"/>
        <v>#DIV/0!</v>
      </c>
      <c r="AL63" s="14" t="e">
        <f t="shared" si="52"/>
        <v>#NUM!</v>
      </c>
      <c r="AM63" s="14" t="e">
        <f t="shared" si="53"/>
        <v>#DIV/0!</v>
      </c>
      <c r="AN63" s="14" t="e">
        <f t="shared" si="54"/>
        <v>#NUM!</v>
      </c>
      <c r="AO63" s="14" t="e">
        <f t="shared" si="18"/>
        <v>#NUM!</v>
      </c>
      <c r="AP63" s="14" t="e">
        <f t="shared" si="55"/>
        <v>#DIV/0!</v>
      </c>
      <c r="AQ63" s="15"/>
      <c r="AR63" s="14" t="e">
        <f t="shared" si="56"/>
        <v>#DIV/0!</v>
      </c>
      <c r="AS63" s="16"/>
      <c r="AT63" s="14" t="e">
        <f t="shared" si="57"/>
        <v>#DIV/0!</v>
      </c>
      <c r="AU63" s="14" t="e">
        <f t="shared" si="58"/>
        <v>#DIV/0!</v>
      </c>
      <c r="AV63" s="14" t="e">
        <f t="shared" si="59"/>
        <v>#DIV/0!</v>
      </c>
      <c r="AW63" s="14" t="e">
        <f t="shared" si="46"/>
        <v>#DIV/0!</v>
      </c>
      <c r="AX63" s="12" t="e">
        <f t="shared" si="47"/>
        <v>#DIV/0!</v>
      </c>
      <c r="AY63" s="14" t="e">
        <f t="shared" si="60"/>
        <v>#DIV/0!</v>
      </c>
      <c r="AZ63" s="14" t="e">
        <f t="shared" si="32"/>
        <v>#DIV/0!</v>
      </c>
      <c r="BA63" s="14" t="e">
        <f t="shared" si="61"/>
        <v>#DIV/0!</v>
      </c>
      <c r="BB63" s="14" t="e">
        <f t="shared" si="45"/>
        <v>#DIV/0!</v>
      </c>
      <c r="BC63" s="14">
        <f t="shared" si="34"/>
        <v>0</v>
      </c>
      <c r="BD63" s="14">
        <f t="shared" si="35"/>
        <v>0</v>
      </c>
      <c r="BE63" s="37" t="e">
        <f t="shared" si="62"/>
        <v>#DIV/0!</v>
      </c>
      <c r="BF63" s="14" t="e">
        <f t="shared" si="63"/>
        <v>#NUM!</v>
      </c>
      <c r="BG63" s="21"/>
      <c r="BH63" s="16"/>
      <c r="BI63" s="14" t="e">
        <f t="shared" si="36"/>
        <v>#DIV/0!</v>
      </c>
      <c r="BJ63" s="37">
        <f t="shared" si="37"/>
        <v>0</v>
      </c>
    </row>
    <row r="64" spans="2:62" x14ac:dyDescent="0.5">
      <c r="B64" t="s">
        <v>532</v>
      </c>
      <c r="L64" s="8"/>
      <c r="M64" s="9">
        <f t="shared" si="43"/>
        <v>0</v>
      </c>
      <c r="N64" s="10"/>
      <c r="O64" s="10"/>
      <c r="P64" s="9">
        <f t="shared" si="23"/>
        <v>0</v>
      </c>
      <c r="Q64" s="10"/>
      <c r="R64" s="9">
        <f t="shared" si="40"/>
        <v>0</v>
      </c>
      <c r="S64" s="9" t="e">
        <f t="shared" si="41"/>
        <v>#DIV/0!</v>
      </c>
      <c r="T64" s="11"/>
      <c r="U64" s="9">
        <f t="shared" si="14"/>
        <v>0</v>
      </c>
      <c r="V64" s="9">
        <f t="shared" si="48"/>
        <v>0</v>
      </c>
      <c r="W64" s="9" t="e">
        <f t="shared" si="16"/>
        <v>#DIV/0!</v>
      </c>
      <c r="X64" s="11"/>
      <c r="Y64" s="9" t="e">
        <f t="shared" si="26"/>
        <v>#DIV/0!</v>
      </c>
      <c r="Z64" s="11"/>
      <c r="AA64" s="9">
        <f t="shared" si="27"/>
        <v>0</v>
      </c>
      <c r="AB64" s="9">
        <f t="shared" si="28"/>
        <v>0</v>
      </c>
      <c r="AC64" s="9" t="str">
        <f t="shared" si="64"/>
        <v>N/A</v>
      </c>
      <c r="AD64" s="9">
        <f t="shared" si="65"/>
        <v>0</v>
      </c>
      <c r="AE64" s="9">
        <f t="shared" si="44"/>
        <v>0</v>
      </c>
      <c r="AF64" s="11"/>
      <c r="AG64" s="9" t="e">
        <f t="shared" si="49"/>
        <v>#DIV/0!</v>
      </c>
      <c r="AH64" s="11"/>
      <c r="AI64" s="9" t="e">
        <f t="shared" si="30"/>
        <v>#NUM!</v>
      </c>
      <c r="AJ64" s="12" t="str">
        <f t="shared" si="50"/>
        <v>N/A</v>
      </c>
      <c r="AK64" s="9" t="e">
        <f t="shared" si="51"/>
        <v>#DIV/0!</v>
      </c>
      <c r="AL64" s="9" t="e">
        <f t="shared" si="52"/>
        <v>#NUM!</v>
      </c>
      <c r="AM64" s="9" t="e">
        <f t="shared" si="53"/>
        <v>#DIV/0!</v>
      </c>
      <c r="AN64" s="9" t="e">
        <f t="shared" si="54"/>
        <v>#NUM!</v>
      </c>
      <c r="AO64" s="9" t="e">
        <f t="shared" si="18"/>
        <v>#NUM!</v>
      </c>
      <c r="AP64" s="9" t="e">
        <f t="shared" si="55"/>
        <v>#DIV/0!</v>
      </c>
      <c r="AQ64" s="10"/>
      <c r="AR64" s="9" t="e">
        <f t="shared" si="56"/>
        <v>#DIV/0!</v>
      </c>
      <c r="AS64" s="11"/>
      <c r="AT64" s="9" t="e">
        <f t="shared" si="57"/>
        <v>#DIV/0!</v>
      </c>
      <c r="AU64" s="9" t="e">
        <f t="shared" si="58"/>
        <v>#DIV/0!</v>
      </c>
      <c r="AV64" s="9" t="e">
        <f t="shared" si="59"/>
        <v>#DIV/0!</v>
      </c>
      <c r="AW64" s="9" t="e">
        <f t="shared" si="46"/>
        <v>#DIV/0!</v>
      </c>
      <c r="AX64" s="12" t="e">
        <f t="shared" si="47"/>
        <v>#DIV/0!</v>
      </c>
      <c r="AY64" s="9" t="e">
        <f t="shared" si="60"/>
        <v>#DIV/0!</v>
      </c>
      <c r="AZ64" s="9" t="e">
        <f t="shared" si="32"/>
        <v>#DIV/0!</v>
      </c>
      <c r="BA64" s="9" t="e">
        <f t="shared" si="61"/>
        <v>#DIV/0!</v>
      </c>
      <c r="BB64" s="9" t="e">
        <f t="shared" si="45"/>
        <v>#DIV/0!</v>
      </c>
      <c r="BC64" s="9">
        <f t="shared" si="34"/>
        <v>0</v>
      </c>
      <c r="BD64" s="9">
        <f t="shared" si="35"/>
        <v>0</v>
      </c>
      <c r="BE64" s="36" t="e">
        <f t="shared" si="62"/>
        <v>#DIV/0!</v>
      </c>
      <c r="BF64" s="9" t="e">
        <f t="shared" si="63"/>
        <v>#NUM!</v>
      </c>
      <c r="BG64" s="1"/>
      <c r="BH64" s="11"/>
      <c r="BI64" s="9" t="e">
        <f t="shared" si="36"/>
        <v>#DIV/0!</v>
      </c>
      <c r="BJ64" s="36">
        <f t="shared" si="37"/>
        <v>0</v>
      </c>
    </row>
    <row r="65" spans="2:62" x14ac:dyDescent="0.5">
      <c r="B65" s="4" t="s">
        <v>533</v>
      </c>
      <c r="L65" s="13"/>
      <c r="M65" s="14">
        <f t="shared" si="43"/>
        <v>0</v>
      </c>
      <c r="N65" s="15"/>
      <c r="O65" s="15"/>
      <c r="P65" s="14">
        <f t="shared" si="23"/>
        <v>0</v>
      </c>
      <c r="Q65" s="15"/>
      <c r="R65" s="14">
        <f t="shared" si="40"/>
        <v>0</v>
      </c>
      <c r="S65" s="14" t="e">
        <f t="shared" si="41"/>
        <v>#DIV/0!</v>
      </c>
      <c r="T65" s="16"/>
      <c r="U65" s="14">
        <f t="shared" si="14"/>
        <v>0</v>
      </c>
      <c r="V65" s="14">
        <f t="shared" si="48"/>
        <v>0</v>
      </c>
      <c r="W65" s="14" t="e">
        <f t="shared" si="16"/>
        <v>#DIV/0!</v>
      </c>
      <c r="X65" s="16"/>
      <c r="Y65" s="14" t="e">
        <f t="shared" si="26"/>
        <v>#DIV/0!</v>
      </c>
      <c r="Z65" s="16"/>
      <c r="AA65" s="14">
        <f t="shared" si="27"/>
        <v>0</v>
      </c>
      <c r="AB65" s="14">
        <f t="shared" si="28"/>
        <v>0</v>
      </c>
      <c r="AC65" s="14" t="str">
        <f t="shared" si="64"/>
        <v>N/A</v>
      </c>
      <c r="AD65" s="14">
        <f t="shared" si="65"/>
        <v>0</v>
      </c>
      <c r="AE65" s="14">
        <f t="shared" si="44"/>
        <v>0</v>
      </c>
      <c r="AF65" s="16"/>
      <c r="AG65" s="14" t="e">
        <f t="shared" si="49"/>
        <v>#DIV/0!</v>
      </c>
      <c r="AH65" s="16"/>
      <c r="AI65" s="14" t="e">
        <f t="shared" si="30"/>
        <v>#NUM!</v>
      </c>
      <c r="AJ65" s="12" t="str">
        <f t="shared" si="50"/>
        <v>N/A</v>
      </c>
      <c r="AK65" s="14" t="e">
        <f t="shared" si="51"/>
        <v>#DIV/0!</v>
      </c>
      <c r="AL65" s="14" t="e">
        <f t="shared" si="52"/>
        <v>#NUM!</v>
      </c>
      <c r="AM65" s="14" t="e">
        <f t="shared" si="53"/>
        <v>#DIV/0!</v>
      </c>
      <c r="AN65" s="14" t="e">
        <f t="shared" si="54"/>
        <v>#NUM!</v>
      </c>
      <c r="AO65" s="14" t="e">
        <f t="shared" si="18"/>
        <v>#NUM!</v>
      </c>
      <c r="AP65" s="14" t="e">
        <f t="shared" si="55"/>
        <v>#DIV/0!</v>
      </c>
      <c r="AQ65" s="15"/>
      <c r="AR65" s="14" t="e">
        <f t="shared" si="56"/>
        <v>#DIV/0!</v>
      </c>
      <c r="AS65" s="16"/>
      <c r="AT65" s="14" t="e">
        <f t="shared" si="57"/>
        <v>#DIV/0!</v>
      </c>
      <c r="AU65" s="14" t="e">
        <f t="shared" si="58"/>
        <v>#DIV/0!</v>
      </c>
      <c r="AV65" s="14" t="e">
        <f t="shared" si="59"/>
        <v>#DIV/0!</v>
      </c>
      <c r="AW65" s="14" t="e">
        <f t="shared" si="46"/>
        <v>#DIV/0!</v>
      </c>
      <c r="AX65" s="12" t="e">
        <f t="shared" si="47"/>
        <v>#DIV/0!</v>
      </c>
      <c r="AY65" s="14" t="e">
        <f t="shared" si="60"/>
        <v>#DIV/0!</v>
      </c>
      <c r="AZ65" s="14" t="e">
        <f t="shared" si="32"/>
        <v>#DIV/0!</v>
      </c>
      <c r="BA65" s="14" t="e">
        <f t="shared" si="61"/>
        <v>#DIV/0!</v>
      </c>
      <c r="BB65" s="14" t="e">
        <f t="shared" si="45"/>
        <v>#DIV/0!</v>
      </c>
      <c r="BC65" s="14">
        <f t="shared" si="34"/>
        <v>0</v>
      </c>
      <c r="BD65" s="14">
        <f t="shared" si="35"/>
        <v>0</v>
      </c>
      <c r="BE65" s="37" t="e">
        <f t="shared" si="62"/>
        <v>#DIV/0!</v>
      </c>
      <c r="BF65" s="14" t="e">
        <f t="shared" si="63"/>
        <v>#NUM!</v>
      </c>
      <c r="BG65" s="21"/>
      <c r="BH65" s="16"/>
      <c r="BI65" s="14" t="e">
        <f t="shared" si="36"/>
        <v>#DIV/0!</v>
      </c>
      <c r="BJ65" s="37">
        <f t="shared" si="37"/>
        <v>0</v>
      </c>
    </row>
    <row r="66" spans="2:62" x14ac:dyDescent="0.5">
      <c r="B66" t="s">
        <v>480</v>
      </c>
      <c r="L66" s="8"/>
      <c r="M66" s="9">
        <f t="shared" si="43"/>
        <v>0</v>
      </c>
      <c r="N66" s="10"/>
      <c r="O66" s="10"/>
      <c r="P66" s="9">
        <f t="shared" si="23"/>
        <v>0</v>
      </c>
      <c r="Q66" s="10"/>
      <c r="R66" s="9">
        <f t="shared" si="40"/>
        <v>0</v>
      </c>
      <c r="S66" s="9" t="e">
        <f t="shared" si="41"/>
        <v>#DIV/0!</v>
      </c>
      <c r="T66" s="11"/>
      <c r="U66" s="9">
        <f t="shared" si="14"/>
        <v>0</v>
      </c>
      <c r="V66" s="9">
        <f t="shared" si="48"/>
        <v>0</v>
      </c>
      <c r="W66" s="9" t="e">
        <f t="shared" si="16"/>
        <v>#DIV/0!</v>
      </c>
      <c r="X66" s="11"/>
      <c r="Y66" s="9" t="e">
        <f t="shared" si="26"/>
        <v>#DIV/0!</v>
      </c>
      <c r="Z66" s="11"/>
      <c r="AA66" s="9">
        <f t="shared" si="27"/>
        <v>0</v>
      </c>
      <c r="AB66" s="9">
        <f t="shared" si="28"/>
        <v>0</v>
      </c>
      <c r="AC66" s="9" t="str">
        <f t="shared" si="64"/>
        <v>N/A</v>
      </c>
      <c r="AD66" s="9">
        <f t="shared" si="65"/>
        <v>0</v>
      </c>
      <c r="AE66" s="9">
        <f t="shared" si="44"/>
        <v>0</v>
      </c>
      <c r="AF66" s="11"/>
      <c r="AG66" s="9" t="e">
        <f t="shared" si="49"/>
        <v>#DIV/0!</v>
      </c>
      <c r="AH66" s="11"/>
      <c r="AI66" s="9" t="e">
        <f t="shared" si="30"/>
        <v>#NUM!</v>
      </c>
      <c r="AJ66" s="12" t="str">
        <f t="shared" si="50"/>
        <v>N/A</v>
      </c>
      <c r="AK66" s="9" t="e">
        <f t="shared" si="51"/>
        <v>#DIV/0!</v>
      </c>
      <c r="AL66" s="9" t="e">
        <f t="shared" si="52"/>
        <v>#NUM!</v>
      </c>
      <c r="AM66" s="9" t="e">
        <f t="shared" si="53"/>
        <v>#DIV/0!</v>
      </c>
      <c r="AN66" s="9" t="e">
        <f t="shared" si="54"/>
        <v>#NUM!</v>
      </c>
      <c r="AO66" s="9" t="e">
        <f t="shared" si="18"/>
        <v>#NUM!</v>
      </c>
      <c r="AP66" s="9" t="e">
        <f t="shared" si="55"/>
        <v>#DIV/0!</v>
      </c>
      <c r="AQ66" s="10"/>
      <c r="AR66" s="9" t="e">
        <f t="shared" si="56"/>
        <v>#DIV/0!</v>
      </c>
      <c r="AS66" s="11"/>
      <c r="AT66" s="9" t="e">
        <f t="shared" si="57"/>
        <v>#DIV/0!</v>
      </c>
      <c r="AU66" s="9" t="e">
        <f t="shared" si="58"/>
        <v>#DIV/0!</v>
      </c>
      <c r="AV66" s="9" t="e">
        <f t="shared" si="59"/>
        <v>#DIV/0!</v>
      </c>
      <c r="AW66" s="9" t="e">
        <f t="shared" si="46"/>
        <v>#DIV/0!</v>
      </c>
      <c r="AX66" s="12" t="e">
        <f t="shared" si="47"/>
        <v>#DIV/0!</v>
      </c>
      <c r="AY66" s="9" t="e">
        <f t="shared" si="60"/>
        <v>#DIV/0!</v>
      </c>
      <c r="AZ66" s="9" t="e">
        <f t="shared" si="32"/>
        <v>#DIV/0!</v>
      </c>
      <c r="BA66" s="9" t="e">
        <f t="shared" si="61"/>
        <v>#DIV/0!</v>
      </c>
      <c r="BB66" s="9" t="e">
        <f t="shared" si="45"/>
        <v>#DIV/0!</v>
      </c>
      <c r="BC66" s="9">
        <f t="shared" si="34"/>
        <v>0</v>
      </c>
      <c r="BD66" s="9">
        <f t="shared" si="35"/>
        <v>0</v>
      </c>
      <c r="BE66" s="36" t="e">
        <f t="shared" si="62"/>
        <v>#DIV/0!</v>
      </c>
      <c r="BF66" s="9" t="e">
        <f t="shared" si="63"/>
        <v>#NUM!</v>
      </c>
      <c r="BG66" s="1"/>
      <c r="BH66" s="11"/>
      <c r="BI66" s="9" t="e">
        <f t="shared" si="36"/>
        <v>#DIV/0!</v>
      </c>
      <c r="BJ66" s="36">
        <f t="shared" si="37"/>
        <v>0</v>
      </c>
    </row>
    <row r="67" spans="2:62" x14ac:dyDescent="0.5">
      <c r="B67" s="4" t="s">
        <v>534</v>
      </c>
      <c r="L67" s="13"/>
      <c r="M67" s="14">
        <f t="shared" si="43"/>
        <v>0</v>
      </c>
      <c r="N67" s="15"/>
      <c r="O67" s="15"/>
      <c r="P67" s="14">
        <f t="shared" si="23"/>
        <v>0</v>
      </c>
      <c r="Q67" s="15"/>
      <c r="R67" s="14">
        <f t="shared" si="40"/>
        <v>0</v>
      </c>
      <c r="S67" s="14" t="e">
        <f t="shared" si="41"/>
        <v>#DIV/0!</v>
      </c>
      <c r="T67" s="16"/>
      <c r="U67" s="14">
        <f t="shared" si="14"/>
        <v>0</v>
      </c>
      <c r="V67" s="14">
        <f t="shared" si="48"/>
        <v>0</v>
      </c>
      <c r="W67" s="14" t="e">
        <f t="shared" si="16"/>
        <v>#DIV/0!</v>
      </c>
      <c r="X67" s="16"/>
      <c r="Y67" s="14" t="e">
        <f t="shared" si="26"/>
        <v>#DIV/0!</v>
      </c>
      <c r="Z67" s="16"/>
      <c r="AA67" s="14">
        <f t="shared" si="27"/>
        <v>0</v>
      </c>
      <c r="AB67" s="14">
        <f t="shared" si="28"/>
        <v>0</v>
      </c>
      <c r="AC67" s="14" t="str">
        <f t="shared" si="64"/>
        <v>N/A</v>
      </c>
      <c r="AD67" s="14">
        <f t="shared" si="65"/>
        <v>0</v>
      </c>
      <c r="AE67" s="14">
        <f t="shared" si="44"/>
        <v>0</v>
      </c>
      <c r="AF67" s="16"/>
      <c r="AG67" s="14" t="e">
        <f t="shared" si="49"/>
        <v>#DIV/0!</v>
      </c>
      <c r="AH67" s="16"/>
      <c r="AI67" s="14" t="e">
        <f t="shared" si="30"/>
        <v>#NUM!</v>
      </c>
      <c r="AJ67" s="12" t="str">
        <f t="shared" si="50"/>
        <v>N/A</v>
      </c>
      <c r="AK67" s="14" t="e">
        <f t="shared" si="51"/>
        <v>#DIV/0!</v>
      </c>
      <c r="AL67" s="14" t="e">
        <f t="shared" si="52"/>
        <v>#NUM!</v>
      </c>
      <c r="AM67" s="14" t="e">
        <f t="shared" si="53"/>
        <v>#DIV/0!</v>
      </c>
      <c r="AN67" s="14" t="e">
        <f t="shared" si="54"/>
        <v>#NUM!</v>
      </c>
      <c r="AO67" s="14" t="e">
        <f t="shared" si="18"/>
        <v>#NUM!</v>
      </c>
      <c r="AP67" s="14" t="e">
        <f t="shared" si="55"/>
        <v>#DIV/0!</v>
      </c>
      <c r="AQ67" s="15"/>
      <c r="AR67" s="14" t="e">
        <f t="shared" si="56"/>
        <v>#DIV/0!</v>
      </c>
      <c r="AS67" s="16"/>
      <c r="AT67" s="14" t="e">
        <f t="shared" si="57"/>
        <v>#DIV/0!</v>
      </c>
      <c r="AU67" s="14" t="e">
        <f t="shared" si="58"/>
        <v>#DIV/0!</v>
      </c>
      <c r="AV67" s="14" t="e">
        <f t="shared" si="59"/>
        <v>#DIV/0!</v>
      </c>
      <c r="AW67" s="14" t="e">
        <f t="shared" si="46"/>
        <v>#DIV/0!</v>
      </c>
      <c r="AX67" s="12" t="e">
        <f t="shared" si="47"/>
        <v>#DIV/0!</v>
      </c>
      <c r="AY67" s="14" t="e">
        <f t="shared" si="60"/>
        <v>#DIV/0!</v>
      </c>
      <c r="AZ67" s="14" t="e">
        <f t="shared" si="32"/>
        <v>#DIV/0!</v>
      </c>
      <c r="BA67" s="14" t="e">
        <f t="shared" si="61"/>
        <v>#DIV/0!</v>
      </c>
      <c r="BB67" s="14" t="e">
        <f t="shared" si="45"/>
        <v>#DIV/0!</v>
      </c>
      <c r="BC67" s="14">
        <f t="shared" si="34"/>
        <v>0</v>
      </c>
      <c r="BD67" s="14">
        <f t="shared" si="35"/>
        <v>0</v>
      </c>
      <c r="BE67" s="37" t="e">
        <f t="shared" si="62"/>
        <v>#DIV/0!</v>
      </c>
      <c r="BF67" s="14" t="e">
        <f t="shared" si="63"/>
        <v>#NUM!</v>
      </c>
      <c r="BG67" s="21"/>
      <c r="BH67" s="16"/>
      <c r="BI67" s="14" t="e">
        <f t="shared" si="36"/>
        <v>#DIV/0!</v>
      </c>
      <c r="BJ67" s="37">
        <f t="shared" si="37"/>
        <v>0</v>
      </c>
    </row>
    <row r="68" spans="2:62" x14ac:dyDescent="0.5">
      <c r="B68" t="s">
        <v>535</v>
      </c>
      <c r="L68" s="8"/>
      <c r="M68" s="9">
        <f t="shared" si="43"/>
        <v>0</v>
      </c>
      <c r="N68" s="10"/>
      <c r="O68" s="10"/>
      <c r="P68" s="9">
        <f t="shared" si="23"/>
        <v>0</v>
      </c>
      <c r="Q68" s="10"/>
      <c r="R68" s="9">
        <f t="shared" si="40"/>
        <v>0</v>
      </c>
      <c r="S68" s="9" t="e">
        <f t="shared" si="41"/>
        <v>#DIV/0!</v>
      </c>
      <c r="T68" s="11"/>
      <c r="U68" s="9">
        <f t="shared" si="14"/>
        <v>0</v>
      </c>
      <c r="V68" s="9">
        <f t="shared" si="48"/>
        <v>0</v>
      </c>
      <c r="W68" s="9" t="e">
        <f t="shared" si="16"/>
        <v>#DIV/0!</v>
      </c>
      <c r="X68" s="11"/>
      <c r="Y68" s="9" t="e">
        <f t="shared" si="26"/>
        <v>#DIV/0!</v>
      </c>
      <c r="Z68" s="11"/>
      <c r="AA68" s="9">
        <f t="shared" si="27"/>
        <v>0</v>
      </c>
      <c r="AB68" s="9">
        <f t="shared" si="28"/>
        <v>0</v>
      </c>
      <c r="AC68" s="9" t="str">
        <f t="shared" si="64"/>
        <v>N/A</v>
      </c>
      <c r="AD68" s="9">
        <f t="shared" si="65"/>
        <v>0</v>
      </c>
      <c r="AE68" s="9">
        <f t="shared" si="44"/>
        <v>0</v>
      </c>
      <c r="AF68" s="11"/>
      <c r="AG68" s="9" t="e">
        <f t="shared" si="49"/>
        <v>#DIV/0!</v>
      </c>
      <c r="AH68" s="11"/>
      <c r="AI68" s="9" t="e">
        <f t="shared" si="30"/>
        <v>#NUM!</v>
      </c>
      <c r="AJ68" s="12" t="str">
        <f t="shared" si="50"/>
        <v>N/A</v>
      </c>
      <c r="AK68" s="9" t="e">
        <f t="shared" si="51"/>
        <v>#DIV/0!</v>
      </c>
      <c r="AL68" s="9" t="e">
        <f t="shared" si="52"/>
        <v>#NUM!</v>
      </c>
      <c r="AM68" s="9" t="e">
        <f t="shared" si="53"/>
        <v>#DIV/0!</v>
      </c>
      <c r="AN68" s="9" t="e">
        <f t="shared" si="54"/>
        <v>#NUM!</v>
      </c>
      <c r="AO68" s="9" t="e">
        <f t="shared" si="18"/>
        <v>#NUM!</v>
      </c>
      <c r="AP68" s="9" t="e">
        <f t="shared" si="55"/>
        <v>#DIV/0!</v>
      </c>
      <c r="AQ68" s="10"/>
      <c r="AR68" s="9" t="e">
        <f t="shared" si="56"/>
        <v>#DIV/0!</v>
      </c>
      <c r="AS68" s="11"/>
      <c r="AT68" s="9" t="e">
        <f t="shared" si="57"/>
        <v>#DIV/0!</v>
      </c>
      <c r="AU68" s="9" t="e">
        <f t="shared" si="58"/>
        <v>#DIV/0!</v>
      </c>
      <c r="AV68" s="9" t="e">
        <f t="shared" si="59"/>
        <v>#DIV/0!</v>
      </c>
      <c r="AW68" s="9" t="e">
        <f t="shared" si="46"/>
        <v>#DIV/0!</v>
      </c>
      <c r="AX68" s="12" t="e">
        <f t="shared" si="47"/>
        <v>#DIV/0!</v>
      </c>
      <c r="AY68" s="9" t="e">
        <f t="shared" si="60"/>
        <v>#DIV/0!</v>
      </c>
      <c r="AZ68" s="9" t="e">
        <f t="shared" si="32"/>
        <v>#DIV/0!</v>
      </c>
      <c r="BA68" s="9" t="e">
        <f t="shared" si="61"/>
        <v>#DIV/0!</v>
      </c>
      <c r="BB68" s="9" t="e">
        <f t="shared" si="45"/>
        <v>#DIV/0!</v>
      </c>
      <c r="BC68" s="9">
        <f t="shared" si="34"/>
        <v>0</v>
      </c>
      <c r="BD68" s="9">
        <f t="shared" si="35"/>
        <v>0</v>
      </c>
      <c r="BE68" s="36" t="e">
        <f t="shared" si="62"/>
        <v>#DIV/0!</v>
      </c>
      <c r="BF68" s="9" t="e">
        <f t="shared" si="63"/>
        <v>#NUM!</v>
      </c>
      <c r="BG68" s="1"/>
      <c r="BH68" s="11"/>
      <c r="BI68" s="9" t="e">
        <f t="shared" si="36"/>
        <v>#DIV/0!</v>
      </c>
      <c r="BJ68" s="36">
        <f t="shared" si="37"/>
        <v>0</v>
      </c>
    </row>
    <row r="69" spans="2:62" x14ac:dyDescent="0.5">
      <c r="B69" s="4" t="s">
        <v>536</v>
      </c>
      <c r="L69" s="13"/>
      <c r="M69" s="14">
        <f t="shared" si="43"/>
        <v>0</v>
      </c>
      <c r="N69" s="15"/>
      <c r="O69" s="15"/>
      <c r="P69" s="14">
        <f t="shared" si="23"/>
        <v>0</v>
      </c>
      <c r="Q69" s="15"/>
      <c r="R69" s="14">
        <f t="shared" si="40"/>
        <v>0</v>
      </c>
      <c r="S69" s="14" t="e">
        <f t="shared" si="41"/>
        <v>#DIV/0!</v>
      </c>
      <c r="T69" s="16"/>
      <c r="U69" s="14">
        <f t="shared" si="14"/>
        <v>0</v>
      </c>
      <c r="V69" s="14">
        <f t="shared" si="48"/>
        <v>0</v>
      </c>
      <c r="W69" s="14" t="e">
        <f t="shared" si="16"/>
        <v>#DIV/0!</v>
      </c>
      <c r="X69" s="16"/>
      <c r="Y69" s="14" t="e">
        <f t="shared" si="26"/>
        <v>#DIV/0!</v>
      </c>
      <c r="Z69" s="16"/>
      <c r="AA69" s="14">
        <f t="shared" si="27"/>
        <v>0</v>
      </c>
      <c r="AB69" s="14">
        <f t="shared" si="28"/>
        <v>0</v>
      </c>
      <c r="AC69" s="14" t="str">
        <f t="shared" si="64"/>
        <v>N/A</v>
      </c>
      <c r="AD69" s="14">
        <f t="shared" si="65"/>
        <v>0</v>
      </c>
      <c r="AE69" s="14">
        <f t="shared" si="44"/>
        <v>0</v>
      </c>
      <c r="AF69" s="16"/>
      <c r="AG69" s="14" t="e">
        <f t="shared" si="49"/>
        <v>#DIV/0!</v>
      </c>
      <c r="AH69" s="16"/>
      <c r="AI69" s="14" t="e">
        <f t="shared" si="30"/>
        <v>#NUM!</v>
      </c>
      <c r="AJ69" s="12" t="str">
        <f t="shared" si="50"/>
        <v>N/A</v>
      </c>
      <c r="AK69" s="14" t="e">
        <f t="shared" si="51"/>
        <v>#DIV/0!</v>
      </c>
      <c r="AL69" s="14" t="e">
        <f t="shared" si="52"/>
        <v>#NUM!</v>
      </c>
      <c r="AM69" s="14" t="e">
        <f t="shared" si="53"/>
        <v>#DIV/0!</v>
      </c>
      <c r="AN69" s="14" t="e">
        <f t="shared" si="54"/>
        <v>#NUM!</v>
      </c>
      <c r="AO69" s="14" t="e">
        <f t="shared" si="18"/>
        <v>#NUM!</v>
      </c>
      <c r="AP69" s="14" t="e">
        <f t="shared" si="55"/>
        <v>#DIV/0!</v>
      </c>
      <c r="AQ69" s="15"/>
      <c r="AR69" s="14" t="e">
        <f t="shared" si="56"/>
        <v>#DIV/0!</v>
      </c>
      <c r="AS69" s="16"/>
      <c r="AT69" s="14" t="e">
        <f t="shared" si="57"/>
        <v>#DIV/0!</v>
      </c>
      <c r="AU69" s="14" t="e">
        <f t="shared" si="58"/>
        <v>#DIV/0!</v>
      </c>
      <c r="AV69" s="14" t="e">
        <f t="shared" si="59"/>
        <v>#DIV/0!</v>
      </c>
      <c r="AW69" s="14" t="e">
        <f t="shared" si="46"/>
        <v>#DIV/0!</v>
      </c>
      <c r="AX69" s="12" t="e">
        <f t="shared" si="47"/>
        <v>#DIV/0!</v>
      </c>
      <c r="AY69" s="14" t="e">
        <f t="shared" si="60"/>
        <v>#DIV/0!</v>
      </c>
      <c r="AZ69" s="14" t="e">
        <f t="shared" si="32"/>
        <v>#DIV/0!</v>
      </c>
      <c r="BA69" s="14" t="e">
        <f t="shared" si="61"/>
        <v>#DIV/0!</v>
      </c>
      <c r="BB69" s="14" t="e">
        <f t="shared" si="45"/>
        <v>#DIV/0!</v>
      </c>
      <c r="BC69" s="14">
        <f t="shared" si="34"/>
        <v>0</v>
      </c>
      <c r="BD69" s="14">
        <f t="shared" si="35"/>
        <v>0</v>
      </c>
      <c r="BE69" s="37" t="e">
        <f t="shared" si="62"/>
        <v>#DIV/0!</v>
      </c>
      <c r="BF69" s="14" t="e">
        <f t="shared" si="63"/>
        <v>#NUM!</v>
      </c>
      <c r="BG69" s="21"/>
      <c r="BH69" s="16"/>
      <c r="BI69" s="14" t="e">
        <f t="shared" si="36"/>
        <v>#DIV/0!</v>
      </c>
      <c r="BJ69" s="37">
        <f t="shared" si="37"/>
        <v>0</v>
      </c>
    </row>
    <row r="70" spans="2:62" x14ac:dyDescent="0.5">
      <c r="B70" t="s">
        <v>537</v>
      </c>
      <c r="L70" s="8"/>
      <c r="M70" s="9">
        <f t="shared" si="43"/>
        <v>0</v>
      </c>
      <c r="N70" s="10"/>
      <c r="O70" s="10"/>
      <c r="P70" s="9">
        <f t="shared" si="23"/>
        <v>0</v>
      </c>
      <c r="Q70" s="10"/>
      <c r="R70" s="9">
        <f t="shared" si="40"/>
        <v>0</v>
      </c>
      <c r="S70" s="9" t="e">
        <f t="shared" si="41"/>
        <v>#DIV/0!</v>
      </c>
      <c r="T70" s="11"/>
      <c r="U70" s="9">
        <f t="shared" si="14"/>
        <v>0</v>
      </c>
      <c r="V70" s="9">
        <f t="shared" ref="V70:V101" si="66">SQRT((ABS(T70)^3)/($F$8+$H$8+L70/333000))</f>
        <v>0</v>
      </c>
      <c r="W70" s="9" t="e">
        <f t="shared" si="16"/>
        <v>#DIV/0!</v>
      </c>
      <c r="X70" s="11"/>
      <c r="Y70" s="9" t="e">
        <f t="shared" si="26"/>
        <v>#DIV/0!</v>
      </c>
      <c r="Z70" s="11"/>
      <c r="AA70" s="9">
        <f t="shared" si="27"/>
        <v>0</v>
      </c>
      <c r="AB70" s="9">
        <f t="shared" si="28"/>
        <v>0</v>
      </c>
      <c r="AC70" s="9" t="str">
        <f t="shared" si="64"/>
        <v>N/A</v>
      </c>
      <c r="AD70" s="9">
        <f t="shared" si="65"/>
        <v>0</v>
      </c>
      <c r="AE70" s="9">
        <f t="shared" si="44"/>
        <v>0</v>
      </c>
      <c r="AF70" s="11"/>
      <c r="AG70" s="9" t="e">
        <f t="shared" ref="AG70:AG101" si="67">ROUND((IF($H$18&gt;0,$H$18,$G$18)*(3.846*10^26)*(1-AF70)/(IF(AND(X70=0,NOT(ISBLANK(X70))),8,16)*PI()*(5.6703/10^8)*(ABS(T70)*(1+(Z70^2)/8+(21/512)*Z70^4)*149.6*10^9)^2))^0.25,0)</f>
        <v>#DIV/0!</v>
      </c>
      <c r="AH70" s="11"/>
      <c r="AI70" s="9" t="e">
        <f t="shared" si="30"/>
        <v>#NUM!</v>
      </c>
      <c r="AJ70" s="12" t="str">
        <f t="shared" ref="AJ70:AJ101" si="68">IF(ABS(T70)&gt;0,IF(ABS(T70)&lt;(2.44*(P70*(4.26/10^5))*((($F$8+$H$8)*333000)/L70)^(1/3)),"Roche",IF(ABS(T70)&lt;$F$24,"Melting",IF(ABS(T70)&lt;$F$25,"Hot",IF(ABS(T70)&lt;$F$26,"Low-hum",IF(ABS(T70)&lt;$F$27,"Slow-rot",IF(ABS(T70)&lt;$F$28,"Opt in",IF(ABS(T70)&lt;$F$29,"Ideal",IF(ABS(T70)&lt;$F$30,"Opt out",IF(ABS(T70)&lt;$F$31,"Dry/H2",IF(ABS(T70)&lt;$F$32,"High-H2","Frozen")))))))))),"N/A")</f>
        <v>N/A</v>
      </c>
      <c r="AK70" s="9" t="e">
        <f t="shared" ref="AK70:AK101" si="69">360*ASIN(0.004650467*IF($F$12&gt;0,$F$12,$E$12)/ABS(T70))/PI()</f>
        <v>#DIV/0!</v>
      </c>
      <c r="AL70" s="9" t="e">
        <f t="shared" ref="AL70:AL101" si="70">ROUND(IF($F$11&gt;0,$F$17,$E$17)-5+(5*LOG10(T70/206266)),1)</f>
        <v>#NUM!</v>
      </c>
      <c r="AM70" s="9" t="e">
        <f t="shared" ref="AM70:AM101" si="71">360*ASIN(0.004650467*IF($H$12&gt;0,$H$12,$G$12)/ABS(T70))/PI()</f>
        <v>#DIV/0!</v>
      </c>
      <c r="AN70" s="9" t="e">
        <f t="shared" ref="AN70:AN101" si="72">ROUND(IF($H$11&gt;0,$H$17,$G$17)-5+(5*LOG10(ABS(T70)/206266)),1)</f>
        <v>#NUM!</v>
      </c>
      <c r="AO70" s="9" t="e">
        <f t="shared" si="18"/>
        <v>#NUM!</v>
      </c>
      <c r="AP70" s="9" t="e">
        <f t="shared" ref="AP70:AP101" si="73">IF($H$18&gt;0,$H$18,$G$18)/(SQRT(1-Z70^2)*ABS(T70)^2)</f>
        <v>#DIV/0!</v>
      </c>
      <c r="AQ70" s="10"/>
      <c r="AR70" s="9" t="e">
        <f t="shared" ref="AR70:AR101" si="74">$H$19-31.572+5*LOG10(23481/(IF(Q70&gt;0,Q70,P70)*SQRT(IF(AQ70&gt;0,AQ70,AF70))))</f>
        <v>#DIV/0!</v>
      </c>
      <c r="AS70" s="11"/>
      <c r="AT70" s="9" t="e">
        <f t="shared" ref="AT70:AT101" si="75">(L70*5.97*10^24)*(1-(O70+N70))*AS70*((2.92/10^5)*(4.64/10^7)*EXP(-0.495*$H$5)+(2.64/10^5)*(1.55/10^7)*EXP(-0.0499*$H$5)+(5.69/10^4)*(1.64/10^8)*EXP(-0.99*$H$5)+(9.46/10^5)*(6.24/10^8)*EXP(-0.154*$H$5))/(4*PI()*(IF(Q70&gt;0,Q70,P70)*6371000)^2)</f>
        <v>#DIV/0!</v>
      </c>
      <c r="AU70" s="9" t="e">
        <f t="shared" ref="AU70:AU101" si="76">(5.97*10^24)*L70*(1.2/10^11)*EXP(-0.3391*$H$5)/(4*PI()*(IF(Q70&gt;0,Q70,P70)*6371000)^2)</f>
        <v>#DIV/0!</v>
      </c>
      <c r="AV70" s="9" t="e">
        <f t="shared" ref="AV70:AV101" si="77">(63/16*PI())*(6.67408*10^-11)^1.5*(($F$8+$H$8)*1.98847*10^30)^2.5*(IF(Q70&gt;0,Q70,P70)*6371000)^3*Z70^2/(500*(ABS(T70)*1.496*10^11)^7.5)</f>
        <v>#DIV/0!</v>
      </c>
      <c r="AW70" s="9" t="e">
        <f t="shared" si="46"/>
        <v>#DIV/0!</v>
      </c>
      <c r="AX70" s="12" t="e">
        <f t="shared" si="47"/>
        <v>#DIV/0!</v>
      </c>
      <c r="AY70" s="9" t="e">
        <f t="shared" ref="AY70:AY101" si="78">L70/IF(Q70&gt;0,Q70,P70)^2</f>
        <v>#DIV/0!</v>
      </c>
      <c r="AZ70" s="9" t="e">
        <f t="shared" si="32"/>
        <v>#DIV/0!</v>
      </c>
      <c r="BA70" s="9" t="e">
        <f t="shared" ref="BA70:BA101" si="79">SQRT((6.67408/10^11)*L70*(5.97*10^24)/(6371000*IF(Q70&gt;0,Q70,P70)))/1000</f>
        <v>#DIV/0!</v>
      </c>
      <c r="BB70" s="9" t="e">
        <f t="shared" si="45"/>
        <v>#DIV/0!</v>
      </c>
      <c r="BC70" s="9">
        <f t="shared" si="34"/>
        <v>0</v>
      </c>
      <c r="BD70" s="9">
        <f t="shared" si="35"/>
        <v>0</v>
      </c>
      <c r="BE70" s="36" t="e">
        <f t="shared" ref="BE70:BE101" si="80">SQRT(((6.67408/10^11)*($F$8+$H$8+L70/333000)*1.988*10^30)/(ABS(T70)*1.496*10^11))/1000</f>
        <v>#DIV/0!</v>
      </c>
      <c r="BF70" s="9" t="e">
        <f t="shared" ref="BF70:BF101" si="81">ROUND(108*8.31446*AI70/(1000*BB70^2),1)</f>
        <v>#NUM!</v>
      </c>
      <c r="BG70" s="1"/>
      <c r="BH70" s="11"/>
      <c r="BI70" s="9" t="e">
        <f t="shared" si="36"/>
        <v>#DIV/0!</v>
      </c>
      <c r="BJ70" s="36">
        <f t="shared" si="37"/>
        <v>0</v>
      </c>
    </row>
    <row r="71" spans="2:62" x14ac:dyDescent="0.5">
      <c r="B71" s="4" t="s">
        <v>538</v>
      </c>
      <c r="L71" s="13"/>
      <c r="M71" s="14">
        <f t="shared" si="43"/>
        <v>0</v>
      </c>
      <c r="N71" s="15"/>
      <c r="O71" s="15"/>
      <c r="P71" s="14">
        <f t="shared" si="23"/>
        <v>0</v>
      </c>
      <c r="Q71" s="15"/>
      <c r="R71" s="14">
        <f t="shared" si="40"/>
        <v>0</v>
      </c>
      <c r="S71" s="14" t="e">
        <f t="shared" si="41"/>
        <v>#DIV/0!</v>
      </c>
      <c r="T71" s="16"/>
      <c r="U71" s="14">
        <f t="shared" ref="U71:U101" si="82">365.24*V71</f>
        <v>0</v>
      </c>
      <c r="V71" s="14">
        <f t="shared" si="66"/>
        <v>0</v>
      </c>
      <c r="W71" s="14" t="e">
        <f t="shared" ref="W71:W101" si="83">V71/V70</f>
        <v>#DIV/0!</v>
      </c>
      <c r="X71" s="16"/>
      <c r="Y71" s="14" t="e">
        <f t="shared" si="26"/>
        <v>#DIV/0!</v>
      </c>
      <c r="Z71" s="16"/>
      <c r="AA71" s="14">
        <f t="shared" si="27"/>
        <v>0</v>
      </c>
      <c r="AB71" s="14">
        <f t="shared" si="28"/>
        <v>0</v>
      </c>
      <c r="AC71" s="14" t="str">
        <f t="shared" ref="AC71:AC101" si="84">IF(AA71&gt;0,(AA71-AB70)/(0.5*(AA71+AB70)*((L71+L70)/(($F$8+$H$8)*10^6))^(1/3)),"N/A")</f>
        <v>N/A</v>
      </c>
      <c r="AD71" s="14">
        <f t="shared" si="65"/>
        <v>0</v>
      </c>
      <c r="AE71" s="14">
        <f t="shared" si="44"/>
        <v>0</v>
      </c>
      <c r="AF71" s="16"/>
      <c r="AG71" s="14" t="e">
        <f t="shared" si="67"/>
        <v>#DIV/0!</v>
      </c>
      <c r="AH71" s="16"/>
      <c r="AI71" s="14" t="e">
        <f t="shared" si="30"/>
        <v>#NUM!</v>
      </c>
      <c r="AJ71" s="12" t="str">
        <f t="shared" si="68"/>
        <v>N/A</v>
      </c>
      <c r="AK71" s="14" t="e">
        <f t="shared" si="69"/>
        <v>#DIV/0!</v>
      </c>
      <c r="AL71" s="14" t="e">
        <f t="shared" si="70"/>
        <v>#NUM!</v>
      </c>
      <c r="AM71" s="14" t="e">
        <f t="shared" si="71"/>
        <v>#DIV/0!</v>
      </c>
      <c r="AN71" s="14" t="e">
        <f t="shared" si="72"/>
        <v>#NUM!</v>
      </c>
      <c r="AO71" s="14" t="e">
        <f t="shared" ref="AO71:AO101" si="85">10^((-14.18-AL71)/2.5)+IF(ISERROR(AN71),0,10^((-14.18-AN71)/2.5))</f>
        <v>#NUM!</v>
      </c>
      <c r="AP71" s="14" t="e">
        <f t="shared" si="73"/>
        <v>#DIV/0!</v>
      </c>
      <c r="AQ71" s="15"/>
      <c r="AR71" s="14" t="e">
        <f t="shared" si="74"/>
        <v>#DIV/0!</v>
      </c>
      <c r="AS71" s="16"/>
      <c r="AT71" s="14" t="e">
        <f t="shared" si="75"/>
        <v>#DIV/0!</v>
      </c>
      <c r="AU71" s="14" t="e">
        <f t="shared" si="76"/>
        <v>#DIV/0!</v>
      </c>
      <c r="AV71" s="14" t="e">
        <f t="shared" si="77"/>
        <v>#DIV/0!</v>
      </c>
      <c r="AW71" s="14" t="e">
        <f t="shared" si="46"/>
        <v>#DIV/0!</v>
      </c>
      <c r="AX71" s="12" t="e">
        <f t="shared" si="47"/>
        <v>#DIV/0!</v>
      </c>
      <c r="AY71" s="14" t="e">
        <f t="shared" si="78"/>
        <v>#DIV/0!</v>
      </c>
      <c r="AZ71" s="14" t="e">
        <f t="shared" si="32"/>
        <v>#DIV/0!</v>
      </c>
      <c r="BA71" s="14" t="e">
        <f t="shared" si="79"/>
        <v>#DIV/0!</v>
      </c>
      <c r="BB71" s="14" t="e">
        <f t="shared" si="45"/>
        <v>#DIV/0!</v>
      </c>
      <c r="BC71" s="14">
        <f t="shared" si="34"/>
        <v>0</v>
      </c>
      <c r="BD71" s="14">
        <f t="shared" si="35"/>
        <v>0</v>
      </c>
      <c r="BE71" s="37" t="e">
        <f t="shared" si="80"/>
        <v>#DIV/0!</v>
      </c>
      <c r="BF71" s="14" t="e">
        <f t="shared" si="81"/>
        <v>#NUM!</v>
      </c>
      <c r="BG71" s="21"/>
      <c r="BH71" s="16"/>
      <c r="BI71" s="14" t="e">
        <f t="shared" si="36"/>
        <v>#DIV/0!</v>
      </c>
      <c r="BJ71" s="37">
        <f t="shared" si="37"/>
        <v>0</v>
      </c>
    </row>
    <row r="72" spans="2:62" x14ac:dyDescent="0.5">
      <c r="B72" t="s">
        <v>539</v>
      </c>
      <c r="L72" s="8"/>
      <c r="M72" s="9">
        <f t="shared" ref="M72:M101" si="86">L72/318</f>
        <v>0</v>
      </c>
      <c r="N72" s="10"/>
      <c r="O72" s="10"/>
      <c r="P72" s="9">
        <f t="shared" ref="P72:P101" si="87">IF(OR(N72&gt;0,O72&gt;0),IF(N72+O72&gt;1,"ERROR",IF(L72&gt;0.01,IF(1/(O72+(1-(O72+N72))/3.5+N72/7.8)&gt;3.5,(0.0592*(6.349*(O72+(1-(O72+N72))/3.5+N72/7.8)-0.814)+0.0975)*LOG10(L72)^2+(0.2337*(6.349*(O72+(1-(O72+N72))/3.5+N72/7.8)-0.814)+0.4938)*LOG10(L72)+0.3102*(6.349*(O72+(1-(O72+N72))/3.5+N72/7.8)-0.814)+0.7932,(0.0912*(1.4*(O72+(1-(O72+N72))/3.5+N72/7.8)-0.4)+0.1603)*LOG10(L72)^2+(0.333*(1.4*(O72+(1-(O72+N72))/3.5+N72/7.8)-0.4)+0.7387)*LOG10(L72)+0.4639*(1.4*(O72+(1-(O72+N72))/3.5+N72/7.8)-0.4)+1.1193),((0.75*L72*5.972*10^27)/(PI()/(O72+(1-(N72+O72))/3.5+N72/7.8)))^(1/3)/637100000)),IF(L72&lt;2.04,1.008*L72^0.279,IF(L72&lt;132,0.808*L72^0.589,17.745*L72^-0.044)))</f>
        <v>0</v>
      </c>
      <c r="Q72" s="10"/>
      <c r="R72" s="9">
        <f t="shared" ref="R72:R101" si="88">IF(Q72&gt;0,Q72,P72)^2</f>
        <v>0</v>
      </c>
      <c r="S72" s="9" t="e">
        <f t="shared" ref="S72:S101" si="89">(L72*5.97*10^24)/((4/3)*PI()*((IF(Q72&gt;0,Q72,P72)*6371000)^3))/1000</f>
        <v>#DIV/0!</v>
      </c>
      <c r="T72" s="11"/>
      <c r="U72" s="9">
        <f t="shared" si="82"/>
        <v>0</v>
      </c>
      <c r="V72" s="9">
        <f t="shared" si="66"/>
        <v>0</v>
      </c>
      <c r="W72" s="9" t="e">
        <f t="shared" si="83"/>
        <v>#DIV/0!</v>
      </c>
      <c r="X72" s="11"/>
      <c r="Y72" s="9" t="e">
        <f t="shared" ref="Y72:Y101" si="90">U72/(ABS(X72)/24)</f>
        <v>#DIV/0!</v>
      </c>
      <c r="Z72" s="11"/>
      <c r="AA72" s="9">
        <f t="shared" ref="AA72:AA101" si="91">ABS(T72)*(1-Z72)</f>
        <v>0</v>
      </c>
      <c r="AB72" s="9">
        <f t="shared" ref="AB72:AB101" si="92">ABS(T72)*(Z72+1)</f>
        <v>0</v>
      </c>
      <c r="AC72" s="9" t="str">
        <f t="shared" si="84"/>
        <v>N/A</v>
      </c>
      <c r="AD72" s="9">
        <f t="shared" si="65"/>
        <v>0</v>
      </c>
      <c r="AE72" s="9">
        <f t="shared" ref="AE72:AE101" si="93">ROUND(2.44*1737*(L72/0.012)^(1/3),0)</f>
        <v>0</v>
      </c>
      <c r="AF72" s="11"/>
      <c r="AG72" s="9" t="e">
        <f t="shared" si="67"/>
        <v>#DIV/0!</v>
      </c>
      <c r="AH72" s="11"/>
      <c r="AI72" s="9" t="e">
        <f t="shared" ref="AI72:AI101" si="94">4.809-222*LN(AH72)-68.44*LN(AH72)^2-6.737*LN(AH72)^3-0.206*LN(AH72)^4+1414*LN(AH72)*AP72+446.4*LN(AH72)^2*AP72+44.41*LN(AH72)^3*AP72+1.364*LN(AH72)^4*AP72-2964*LN(AH72)*AP72^2-978.4*LN(AH72)^2*AP72^2-98.86*LN(AH72)^3*AP72^2-3.059*LN(AH72)^4*AP72^2+2655*LN(AH72)*AP72^3+907.5*LN(AH72)^2*AP72^3+92.87*LN(AH72)^3*AP72^3+2.892*LN(AH72)^4*AP72^3-868.4*LN(AH72)*AP72^4-304.6*LN(AH72)^2*AP72^4-31.48*LN(AH72)^3*AP72^4-0.985*LN(AH72)^4*AP72^4+1045*AP72-1496*AP72^2+1064*AP72^3-281.1*AP72^4</f>
        <v>#NUM!</v>
      </c>
      <c r="AJ72" s="12" t="str">
        <f t="shared" si="68"/>
        <v>N/A</v>
      </c>
      <c r="AK72" s="9" t="e">
        <f t="shared" si="69"/>
        <v>#DIV/0!</v>
      </c>
      <c r="AL72" s="9" t="e">
        <f t="shared" si="70"/>
        <v>#NUM!</v>
      </c>
      <c r="AM72" s="9" t="e">
        <f t="shared" si="71"/>
        <v>#DIV/0!</v>
      </c>
      <c r="AN72" s="9" t="e">
        <f t="shared" si="72"/>
        <v>#NUM!</v>
      </c>
      <c r="AO72" s="9" t="e">
        <f t="shared" si="85"/>
        <v>#NUM!</v>
      </c>
      <c r="AP72" s="9" t="e">
        <f t="shared" si="73"/>
        <v>#DIV/0!</v>
      </c>
      <c r="AQ72" s="10"/>
      <c r="AR72" s="9" t="e">
        <f t="shared" si="74"/>
        <v>#DIV/0!</v>
      </c>
      <c r="AS72" s="11"/>
      <c r="AT72" s="9" t="e">
        <f t="shared" si="75"/>
        <v>#DIV/0!</v>
      </c>
      <c r="AU72" s="9" t="e">
        <f t="shared" si="76"/>
        <v>#DIV/0!</v>
      </c>
      <c r="AV72" s="9" t="e">
        <f t="shared" si="77"/>
        <v>#DIV/0!</v>
      </c>
      <c r="AW72" s="9" t="e">
        <f t="shared" si="46"/>
        <v>#DIV/0!</v>
      </c>
      <c r="AX72" s="12" t="e">
        <f t="shared" si="47"/>
        <v>#DIV/0!</v>
      </c>
      <c r="AY72" s="9" t="e">
        <f t="shared" si="78"/>
        <v>#DIV/0!</v>
      </c>
      <c r="AZ72" s="9" t="e">
        <f t="shared" ref="AZ72:AZ101" si="95">((P72^4/(T72*23481)^3)*($F$8+$H$8)*333000/L72)*1000</f>
        <v>#DIV/0!</v>
      </c>
      <c r="BA72" s="9" t="e">
        <f t="shared" si="79"/>
        <v>#DIV/0!</v>
      </c>
      <c r="BB72" s="9" t="e">
        <f t="shared" ref="BB72:BB101" si="96">BA72*SQRT(2)</f>
        <v>#DIV/0!</v>
      </c>
      <c r="BC72" s="9">
        <f t="shared" ref="BC72:BC101" si="97">24*(IF(X72=0,U72,U72/(U72/(ABS(X72)/24)+(IF(X72&gt;0,1,-1)))))</f>
        <v>0</v>
      </c>
      <c r="BD72" s="9">
        <f t="shared" ref="BD72:BD101" si="98">((((6.67408/10^11)*L72*5.972*10^24*(BC72*3600)^2)/(4*PI()^2))^(1/3))/1000-IF(Q72&gt;0,Q72,P72)*6371</f>
        <v>0</v>
      </c>
      <c r="BE72" s="36" t="e">
        <f t="shared" si="80"/>
        <v>#DIV/0!</v>
      </c>
      <c r="BF72" s="9" t="e">
        <f t="shared" si="81"/>
        <v>#NUM!</v>
      </c>
      <c r="BG72" s="1"/>
      <c r="BH72" s="11"/>
      <c r="BI72" s="9" t="e">
        <f t="shared" ref="BI72:BI101" si="99">-214600*LN(0.000001/BG72)/(AY72*BH72)</f>
        <v>#DIV/0!</v>
      </c>
      <c r="BJ72" s="36">
        <f t="shared" ref="BJ72:BJ101" si="100">IF(OR(Q72&gt;0,P72&gt;0),SQRT(0.0018*(2*6371*IF(Q72&gt;0,Q72,P72)+0.0018)),0)</f>
        <v>0</v>
      </c>
    </row>
    <row r="73" spans="2:62" x14ac:dyDescent="0.5">
      <c r="B73" s="4" t="s">
        <v>540</v>
      </c>
      <c r="L73" s="13"/>
      <c r="M73" s="14">
        <f t="shared" si="86"/>
        <v>0</v>
      </c>
      <c r="N73" s="15"/>
      <c r="O73" s="15"/>
      <c r="P73" s="14">
        <f t="shared" si="87"/>
        <v>0</v>
      </c>
      <c r="Q73" s="15"/>
      <c r="R73" s="14">
        <f t="shared" si="88"/>
        <v>0</v>
      </c>
      <c r="S73" s="14" t="e">
        <f t="shared" si="89"/>
        <v>#DIV/0!</v>
      </c>
      <c r="T73" s="16"/>
      <c r="U73" s="14">
        <f t="shared" si="82"/>
        <v>0</v>
      </c>
      <c r="V73" s="14">
        <f t="shared" si="66"/>
        <v>0</v>
      </c>
      <c r="W73" s="14" t="e">
        <f t="shared" si="83"/>
        <v>#DIV/0!</v>
      </c>
      <c r="X73" s="16"/>
      <c r="Y73" s="14" t="e">
        <f t="shared" si="90"/>
        <v>#DIV/0!</v>
      </c>
      <c r="Z73" s="16"/>
      <c r="AA73" s="14">
        <f t="shared" si="91"/>
        <v>0</v>
      </c>
      <c r="AB73" s="14">
        <f t="shared" si="92"/>
        <v>0</v>
      </c>
      <c r="AC73" s="14" t="str">
        <f t="shared" si="84"/>
        <v>N/A</v>
      </c>
      <c r="AD73" s="14">
        <f t="shared" si="65"/>
        <v>0</v>
      </c>
      <c r="AE73" s="14">
        <f t="shared" si="93"/>
        <v>0</v>
      </c>
      <c r="AF73" s="16"/>
      <c r="AG73" s="14" t="e">
        <f t="shared" si="67"/>
        <v>#DIV/0!</v>
      </c>
      <c r="AH73" s="16"/>
      <c r="AI73" s="14" t="e">
        <f t="shared" si="94"/>
        <v>#NUM!</v>
      </c>
      <c r="AJ73" s="12" t="str">
        <f t="shared" si="68"/>
        <v>N/A</v>
      </c>
      <c r="AK73" s="14" t="e">
        <f t="shared" si="69"/>
        <v>#DIV/0!</v>
      </c>
      <c r="AL73" s="14" t="e">
        <f t="shared" si="70"/>
        <v>#NUM!</v>
      </c>
      <c r="AM73" s="14" t="e">
        <f t="shared" si="71"/>
        <v>#DIV/0!</v>
      </c>
      <c r="AN73" s="14" t="e">
        <f t="shared" si="72"/>
        <v>#NUM!</v>
      </c>
      <c r="AO73" s="14" t="e">
        <f t="shared" si="85"/>
        <v>#NUM!</v>
      </c>
      <c r="AP73" s="14" t="e">
        <f t="shared" si="73"/>
        <v>#DIV/0!</v>
      </c>
      <c r="AQ73" s="15"/>
      <c r="AR73" s="14" t="e">
        <f t="shared" si="74"/>
        <v>#DIV/0!</v>
      </c>
      <c r="AS73" s="16"/>
      <c r="AT73" s="14" t="e">
        <f t="shared" si="75"/>
        <v>#DIV/0!</v>
      </c>
      <c r="AU73" s="14" t="e">
        <f t="shared" si="76"/>
        <v>#DIV/0!</v>
      </c>
      <c r="AV73" s="14" t="e">
        <f t="shared" si="77"/>
        <v>#DIV/0!</v>
      </c>
      <c r="AW73" s="14" t="e">
        <f t="shared" si="46"/>
        <v>#DIV/0!</v>
      </c>
      <c r="AX73" s="12" t="e">
        <f t="shared" si="47"/>
        <v>#DIV/0!</v>
      </c>
      <c r="AY73" s="14" t="e">
        <f t="shared" si="78"/>
        <v>#DIV/0!</v>
      </c>
      <c r="AZ73" s="14" t="e">
        <f t="shared" si="95"/>
        <v>#DIV/0!</v>
      </c>
      <c r="BA73" s="14" t="e">
        <f t="shared" si="79"/>
        <v>#DIV/0!</v>
      </c>
      <c r="BB73" s="14" t="e">
        <f t="shared" si="96"/>
        <v>#DIV/0!</v>
      </c>
      <c r="BC73" s="14">
        <f t="shared" si="97"/>
        <v>0</v>
      </c>
      <c r="BD73" s="14">
        <f t="shared" si="98"/>
        <v>0</v>
      </c>
      <c r="BE73" s="37" t="e">
        <f t="shared" si="80"/>
        <v>#DIV/0!</v>
      </c>
      <c r="BF73" s="14" t="e">
        <f t="shared" si="81"/>
        <v>#NUM!</v>
      </c>
      <c r="BG73" s="21"/>
      <c r="BH73" s="16"/>
      <c r="BI73" s="14" t="e">
        <f t="shared" si="99"/>
        <v>#DIV/0!</v>
      </c>
      <c r="BJ73" s="37">
        <f t="shared" si="100"/>
        <v>0</v>
      </c>
    </row>
    <row r="74" spans="2:62" x14ac:dyDescent="0.5">
      <c r="B74" t="s">
        <v>541</v>
      </c>
      <c r="L74" s="8"/>
      <c r="M74" s="9">
        <f t="shared" si="86"/>
        <v>0</v>
      </c>
      <c r="N74" s="10"/>
      <c r="O74" s="10"/>
      <c r="P74" s="9">
        <f t="shared" si="87"/>
        <v>0</v>
      </c>
      <c r="Q74" s="10"/>
      <c r="R74" s="9">
        <f t="shared" si="88"/>
        <v>0</v>
      </c>
      <c r="S74" s="9" t="e">
        <f t="shared" si="89"/>
        <v>#DIV/0!</v>
      </c>
      <c r="T74" s="11"/>
      <c r="U74" s="9">
        <f t="shared" si="82"/>
        <v>0</v>
      </c>
      <c r="V74" s="9">
        <f t="shared" si="66"/>
        <v>0</v>
      </c>
      <c r="W74" s="9" t="e">
        <f t="shared" si="83"/>
        <v>#DIV/0!</v>
      </c>
      <c r="X74" s="11"/>
      <c r="Y74" s="9" t="e">
        <f t="shared" si="90"/>
        <v>#DIV/0!</v>
      </c>
      <c r="Z74" s="11"/>
      <c r="AA74" s="9">
        <f t="shared" si="91"/>
        <v>0</v>
      </c>
      <c r="AB74" s="9">
        <f t="shared" si="92"/>
        <v>0</v>
      </c>
      <c r="AC74" s="9" t="str">
        <f t="shared" si="84"/>
        <v>N/A</v>
      </c>
      <c r="AD74" s="9">
        <f t="shared" si="65"/>
        <v>0</v>
      </c>
      <c r="AE74" s="9">
        <f t="shared" si="93"/>
        <v>0</v>
      </c>
      <c r="AF74" s="11"/>
      <c r="AG74" s="9" t="e">
        <f t="shared" si="67"/>
        <v>#DIV/0!</v>
      </c>
      <c r="AH74" s="11"/>
      <c r="AI74" s="9" t="e">
        <f t="shared" si="94"/>
        <v>#NUM!</v>
      </c>
      <c r="AJ74" s="12" t="str">
        <f t="shared" si="68"/>
        <v>N/A</v>
      </c>
      <c r="AK74" s="9" t="e">
        <f t="shared" si="69"/>
        <v>#DIV/0!</v>
      </c>
      <c r="AL74" s="9" t="e">
        <f t="shared" si="70"/>
        <v>#NUM!</v>
      </c>
      <c r="AM74" s="9" t="e">
        <f t="shared" si="71"/>
        <v>#DIV/0!</v>
      </c>
      <c r="AN74" s="9" t="e">
        <f t="shared" si="72"/>
        <v>#NUM!</v>
      </c>
      <c r="AO74" s="9" t="e">
        <f t="shared" si="85"/>
        <v>#NUM!</v>
      </c>
      <c r="AP74" s="9" t="e">
        <f t="shared" si="73"/>
        <v>#DIV/0!</v>
      </c>
      <c r="AQ74" s="10"/>
      <c r="AR74" s="9" t="e">
        <f t="shared" si="74"/>
        <v>#DIV/0!</v>
      </c>
      <c r="AS74" s="11"/>
      <c r="AT74" s="9" t="e">
        <f t="shared" si="75"/>
        <v>#DIV/0!</v>
      </c>
      <c r="AU74" s="9" t="e">
        <f t="shared" si="76"/>
        <v>#DIV/0!</v>
      </c>
      <c r="AV74" s="9" t="e">
        <f t="shared" si="77"/>
        <v>#DIV/0!</v>
      </c>
      <c r="AW74" s="9" t="e">
        <f t="shared" si="46"/>
        <v>#DIV/0!</v>
      </c>
      <c r="AX74" s="12" t="e">
        <f t="shared" si="47"/>
        <v>#DIV/0!</v>
      </c>
      <c r="AY74" s="9" t="e">
        <f t="shared" si="78"/>
        <v>#DIV/0!</v>
      </c>
      <c r="AZ74" s="9" t="e">
        <f t="shared" si="95"/>
        <v>#DIV/0!</v>
      </c>
      <c r="BA74" s="9" t="e">
        <f t="shared" si="79"/>
        <v>#DIV/0!</v>
      </c>
      <c r="BB74" s="9" t="e">
        <f t="shared" si="96"/>
        <v>#DIV/0!</v>
      </c>
      <c r="BC74" s="9">
        <f t="shared" si="97"/>
        <v>0</v>
      </c>
      <c r="BD74" s="9">
        <f t="shared" si="98"/>
        <v>0</v>
      </c>
      <c r="BE74" s="36" t="e">
        <f t="shared" si="80"/>
        <v>#DIV/0!</v>
      </c>
      <c r="BF74" s="9" t="e">
        <f t="shared" si="81"/>
        <v>#NUM!</v>
      </c>
      <c r="BG74" s="1"/>
      <c r="BH74" s="11"/>
      <c r="BI74" s="9" t="e">
        <f t="shared" si="99"/>
        <v>#DIV/0!</v>
      </c>
      <c r="BJ74" s="36">
        <f t="shared" si="100"/>
        <v>0</v>
      </c>
    </row>
    <row r="75" spans="2:62" x14ac:dyDescent="0.5">
      <c r="B75" s="4" t="s">
        <v>542</v>
      </c>
      <c r="L75" s="13"/>
      <c r="M75" s="14">
        <f t="shared" si="86"/>
        <v>0</v>
      </c>
      <c r="N75" s="15"/>
      <c r="O75" s="15"/>
      <c r="P75" s="14">
        <f t="shared" si="87"/>
        <v>0</v>
      </c>
      <c r="Q75" s="15"/>
      <c r="R75" s="14">
        <f t="shared" si="88"/>
        <v>0</v>
      </c>
      <c r="S75" s="14" t="e">
        <f t="shared" si="89"/>
        <v>#DIV/0!</v>
      </c>
      <c r="T75" s="16"/>
      <c r="U75" s="14">
        <f t="shared" si="82"/>
        <v>0</v>
      </c>
      <c r="V75" s="14">
        <f t="shared" si="66"/>
        <v>0</v>
      </c>
      <c r="W75" s="14" t="e">
        <f t="shared" si="83"/>
        <v>#DIV/0!</v>
      </c>
      <c r="X75" s="16"/>
      <c r="Y75" s="14" t="e">
        <f t="shared" si="90"/>
        <v>#DIV/0!</v>
      </c>
      <c r="Z75" s="16"/>
      <c r="AA75" s="14">
        <f t="shared" si="91"/>
        <v>0</v>
      </c>
      <c r="AB75" s="14">
        <f t="shared" si="92"/>
        <v>0</v>
      </c>
      <c r="AC75" s="14" t="str">
        <f t="shared" si="84"/>
        <v>N/A</v>
      </c>
      <c r="AD75" s="14">
        <f t="shared" si="65"/>
        <v>0</v>
      </c>
      <c r="AE75" s="14">
        <f t="shared" si="93"/>
        <v>0</v>
      </c>
      <c r="AF75" s="16"/>
      <c r="AG75" s="14" t="e">
        <f t="shared" si="67"/>
        <v>#DIV/0!</v>
      </c>
      <c r="AH75" s="16"/>
      <c r="AI75" s="14" t="e">
        <f t="shared" si="94"/>
        <v>#NUM!</v>
      </c>
      <c r="AJ75" s="12" t="str">
        <f t="shared" si="68"/>
        <v>N/A</v>
      </c>
      <c r="AK75" s="14" t="e">
        <f t="shared" si="69"/>
        <v>#DIV/0!</v>
      </c>
      <c r="AL75" s="14" t="e">
        <f t="shared" si="70"/>
        <v>#NUM!</v>
      </c>
      <c r="AM75" s="14" t="e">
        <f t="shared" si="71"/>
        <v>#DIV/0!</v>
      </c>
      <c r="AN75" s="14" t="e">
        <f t="shared" si="72"/>
        <v>#NUM!</v>
      </c>
      <c r="AO75" s="14" t="e">
        <f t="shared" si="85"/>
        <v>#NUM!</v>
      </c>
      <c r="AP75" s="14" t="e">
        <f t="shared" si="73"/>
        <v>#DIV/0!</v>
      </c>
      <c r="AQ75" s="15"/>
      <c r="AR75" s="14" t="e">
        <f t="shared" si="74"/>
        <v>#DIV/0!</v>
      </c>
      <c r="AS75" s="16"/>
      <c r="AT75" s="14" t="e">
        <f t="shared" si="75"/>
        <v>#DIV/0!</v>
      </c>
      <c r="AU75" s="14" t="e">
        <f t="shared" si="76"/>
        <v>#DIV/0!</v>
      </c>
      <c r="AV75" s="14" t="e">
        <f t="shared" si="77"/>
        <v>#DIV/0!</v>
      </c>
      <c r="AW75" s="14" t="e">
        <f t="shared" si="46"/>
        <v>#DIV/0!</v>
      </c>
      <c r="AX75" s="12" t="e">
        <f t="shared" si="47"/>
        <v>#DIV/0!</v>
      </c>
      <c r="AY75" s="14" t="e">
        <f t="shared" si="78"/>
        <v>#DIV/0!</v>
      </c>
      <c r="AZ75" s="14" t="e">
        <f t="shared" si="95"/>
        <v>#DIV/0!</v>
      </c>
      <c r="BA75" s="14" t="e">
        <f t="shared" si="79"/>
        <v>#DIV/0!</v>
      </c>
      <c r="BB75" s="14" t="e">
        <f t="shared" si="96"/>
        <v>#DIV/0!</v>
      </c>
      <c r="BC75" s="14">
        <f t="shared" si="97"/>
        <v>0</v>
      </c>
      <c r="BD75" s="14">
        <f t="shared" si="98"/>
        <v>0</v>
      </c>
      <c r="BE75" s="37" t="e">
        <f t="shared" si="80"/>
        <v>#DIV/0!</v>
      </c>
      <c r="BF75" s="14" t="e">
        <f t="shared" si="81"/>
        <v>#NUM!</v>
      </c>
      <c r="BG75" s="21"/>
      <c r="BH75" s="16"/>
      <c r="BI75" s="14" t="e">
        <f t="shared" si="99"/>
        <v>#DIV/0!</v>
      </c>
      <c r="BJ75" s="37">
        <f t="shared" si="100"/>
        <v>0</v>
      </c>
    </row>
    <row r="76" spans="2:62" x14ac:dyDescent="0.5">
      <c r="B76" t="s">
        <v>543</v>
      </c>
      <c r="L76" s="8"/>
      <c r="M76" s="9">
        <f t="shared" si="86"/>
        <v>0</v>
      </c>
      <c r="N76" s="10"/>
      <c r="O76" s="10"/>
      <c r="P76" s="9">
        <f t="shared" si="87"/>
        <v>0</v>
      </c>
      <c r="Q76" s="10"/>
      <c r="R76" s="9">
        <f t="shared" si="88"/>
        <v>0</v>
      </c>
      <c r="S76" s="9" t="e">
        <f t="shared" si="89"/>
        <v>#DIV/0!</v>
      </c>
      <c r="T76" s="11"/>
      <c r="U76" s="9">
        <f t="shared" si="82"/>
        <v>0</v>
      </c>
      <c r="V76" s="9">
        <f t="shared" si="66"/>
        <v>0</v>
      </c>
      <c r="W76" s="9" t="e">
        <f t="shared" si="83"/>
        <v>#DIV/0!</v>
      </c>
      <c r="X76" s="11"/>
      <c r="Y76" s="9" t="e">
        <f t="shared" si="90"/>
        <v>#DIV/0!</v>
      </c>
      <c r="Z76" s="11"/>
      <c r="AA76" s="9">
        <f t="shared" si="91"/>
        <v>0</v>
      </c>
      <c r="AB76" s="9">
        <f t="shared" si="92"/>
        <v>0</v>
      </c>
      <c r="AC76" s="9" t="str">
        <f t="shared" si="84"/>
        <v>N/A</v>
      </c>
      <c r="AD76" s="9">
        <f t="shared" si="65"/>
        <v>0</v>
      </c>
      <c r="AE76" s="9">
        <f t="shared" si="93"/>
        <v>0</v>
      </c>
      <c r="AF76" s="11"/>
      <c r="AG76" s="9" t="e">
        <f t="shared" si="67"/>
        <v>#DIV/0!</v>
      </c>
      <c r="AH76" s="11"/>
      <c r="AI76" s="9" t="e">
        <f t="shared" si="94"/>
        <v>#NUM!</v>
      </c>
      <c r="AJ76" s="12" t="str">
        <f t="shared" si="68"/>
        <v>N/A</v>
      </c>
      <c r="AK76" s="9" t="e">
        <f t="shared" si="69"/>
        <v>#DIV/0!</v>
      </c>
      <c r="AL76" s="9" t="e">
        <f t="shared" si="70"/>
        <v>#NUM!</v>
      </c>
      <c r="AM76" s="9" t="e">
        <f t="shared" si="71"/>
        <v>#DIV/0!</v>
      </c>
      <c r="AN76" s="9" t="e">
        <f t="shared" si="72"/>
        <v>#NUM!</v>
      </c>
      <c r="AO76" s="9" t="e">
        <f t="shared" si="85"/>
        <v>#NUM!</v>
      </c>
      <c r="AP76" s="9" t="e">
        <f t="shared" si="73"/>
        <v>#DIV/0!</v>
      </c>
      <c r="AQ76" s="10"/>
      <c r="AR76" s="9" t="e">
        <f t="shared" si="74"/>
        <v>#DIV/0!</v>
      </c>
      <c r="AS76" s="11"/>
      <c r="AT76" s="9" t="e">
        <f t="shared" si="75"/>
        <v>#DIV/0!</v>
      </c>
      <c r="AU76" s="9" t="e">
        <f t="shared" si="76"/>
        <v>#DIV/0!</v>
      </c>
      <c r="AV76" s="9" t="e">
        <f t="shared" si="77"/>
        <v>#DIV/0!</v>
      </c>
      <c r="AW76" s="9" t="e">
        <f t="shared" si="46"/>
        <v>#DIV/0!</v>
      </c>
      <c r="AX76" s="12" t="e">
        <f t="shared" si="47"/>
        <v>#DIV/0!</v>
      </c>
      <c r="AY76" s="9" t="e">
        <f t="shared" si="78"/>
        <v>#DIV/0!</v>
      </c>
      <c r="AZ76" s="9" t="e">
        <f t="shared" si="95"/>
        <v>#DIV/0!</v>
      </c>
      <c r="BA76" s="9" t="e">
        <f t="shared" si="79"/>
        <v>#DIV/0!</v>
      </c>
      <c r="BB76" s="9" t="e">
        <f t="shared" si="96"/>
        <v>#DIV/0!</v>
      </c>
      <c r="BC76" s="9">
        <f t="shared" si="97"/>
        <v>0</v>
      </c>
      <c r="BD76" s="9">
        <f t="shared" si="98"/>
        <v>0</v>
      </c>
      <c r="BE76" s="36" t="e">
        <f t="shared" si="80"/>
        <v>#DIV/0!</v>
      </c>
      <c r="BF76" s="9" t="e">
        <f t="shared" si="81"/>
        <v>#NUM!</v>
      </c>
      <c r="BG76" s="1"/>
      <c r="BH76" s="11"/>
      <c r="BI76" s="9" t="e">
        <f t="shared" si="99"/>
        <v>#DIV/0!</v>
      </c>
      <c r="BJ76" s="36">
        <f t="shared" si="100"/>
        <v>0</v>
      </c>
    </row>
    <row r="77" spans="2:62" x14ac:dyDescent="0.5">
      <c r="B77" s="4" t="s">
        <v>544</v>
      </c>
      <c r="L77" s="13"/>
      <c r="M77" s="14">
        <f t="shared" si="86"/>
        <v>0</v>
      </c>
      <c r="N77" s="15"/>
      <c r="O77" s="15"/>
      <c r="P77" s="14">
        <f t="shared" si="87"/>
        <v>0</v>
      </c>
      <c r="Q77" s="15"/>
      <c r="R77" s="14">
        <f t="shared" si="88"/>
        <v>0</v>
      </c>
      <c r="S77" s="14" t="e">
        <f t="shared" si="89"/>
        <v>#DIV/0!</v>
      </c>
      <c r="T77" s="16"/>
      <c r="U77" s="14">
        <f t="shared" si="82"/>
        <v>0</v>
      </c>
      <c r="V77" s="14">
        <f t="shared" si="66"/>
        <v>0</v>
      </c>
      <c r="W77" s="14" t="e">
        <f t="shared" si="83"/>
        <v>#DIV/0!</v>
      </c>
      <c r="X77" s="16"/>
      <c r="Y77" s="14" t="e">
        <f t="shared" si="90"/>
        <v>#DIV/0!</v>
      </c>
      <c r="Z77" s="16"/>
      <c r="AA77" s="14">
        <f t="shared" si="91"/>
        <v>0</v>
      </c>
      <c r="AB77" s="14">
        <f t="shared" si="92"/>
        <v>0</v>
      </c>
      <c r="AC77" s="14" t="str">
        <f t="shared" si="84"/>
        <v>N/A</v>
      </c>
      <c r="AD77" s="14">
        <f t="shared" si="65"/>
        <v>0</v>
      </c>
      <c r="AE77" s="14">
        <f t="shared" si="93"/>
        <v>0</v>
      </c>
      <c r="AF77" s="16"/>
      <c r="AG77" s="14" t="e">
        <f t="shared" si="67"/>
        <v>#DIV/0!</v>
      </c>
      <c r="AH77" s="16"/>
      <c r="AI77" s="14" t="e">
        <f t="shared" si="94"/>
        <v>#NUM!</v>
      </c>
      <c r="AJ77" s="12" t="str">
        <f t="shared" si="68"/>
        <v>N/A</v>
      </c>
      <c r="AK77" s="14" t="e">
        <f t="shared" si="69"/>
        <v>#DIV/0!</v>
      </c>
      <c r="AL77" s="14" t="e">
        <f t="shared" si="70"/>
        <v>#NUM!</v>
      </c>
      <c r="AM77" s="14" t="e">
        <f t="shared" si="71"/>
        <v>#DIV/0!</v>
      </c>
      <c r="AN77" s="14" t="e">
        <f t="shared" si="72"/>
        <v>#NUM!</v>
      </c>
      <c r="AO77" s="14" t="e">
        <f t="shared" si="85"/>
        <v>#NUM!</v>
      </c>
      <c r="AP77" s="14" t="e">
        <f t="shared" si="73"/>
        <v>#DIV/0!</v>
      </c>
      <c r="AQ77" s="15"/>
      <c r="AR77" s="14" t="e">
        <f t="shared" si="74"/>
        <v>#DIV/0!</v>
      </c>
      <c r="AS77" s="16"/>
      <c r="AT77" s="14" t="e">
        <f t="shared" si="75"/>
        <v>#DIV/0!</v>
      </c>
      <c r="AU77" s="14" t="e">
        <f t="shared" si="76"/>
        <v>#DIV/0!</v>
      </c>
      <c r="AV77" s="14" t="e">
        <f t="shared" si="77"/>
        <v>#DIV/0!</v>
      </c>
      <c r="AW77" s="14" t="e">
        <f t="shared" si="46"/>
        <v>#DIV/0!</v>
      </c>
      <c r="AX77" s="12" t="e">
        <f t="shared" si="47"/>
        <v>#DIV/0!</v>
      </c>
      <c r="AY77" s="14" t="e">
        <f t="shared" si="78"/>
        <v>#DIV/0!</v>
      </c>
      <c r="AZ77" s="14" t="e">
        <f t="shared" si="95"/>
        <v>#DIV/0!</v>
      </c>
      <c r="BA77" s="14" t="e">
        <f t="shared" si="79"/>
        <v>#DIV/0!</v>
      </c>
      <c r="BB77" s="14" t="e">
        <f t="shared" si="96"/>
        <v>#DIV/0!</v>
      </c>
      <c r="BC77" s="14">
        <f t="shared" si="97"/>
        <v>0</v>
      </c>
      <c r="BD77" s="14">
        <f t="shared" si="98"/>
        <v>0</v>
      </c>
      <c r="BE77" s="37" t="e">
        <f t="shared" si="80"/>
        <v>#DIV/0!</v>
      </c>
      <c r="BF77" s="14" t="e">
        <f t="shared" si="81"/>
        <v>#NUM!</v>
      </c>
      <c r="BG77" s="21"/>
      <c r="BH77" s="16"/>
      <c r="BI77" s="14" t="e">
        <f t="shared" si="99"/>
        <v>#DIV/0!</v>
      </c>
      <c r="BJ77" s="37">
        <f t="shared" si="100"/>
        <v>0</v>
      </c>
    </row>
    <row r="78" spans="2:62" x14ac:dyDescent="0.5">
      <c r="B78" t="s">
        <v>545</v>
      </c>
      <c r="L78" s="8"/>
      <c r="M78" s="9">
        <f t="shared" si="86"/>
        <v>0</v>
      </c>
      <c r="N78" s="10"/>
      <c r="O78" s="10"/>
      <c r="P78" s="9">
        <f t="shared" si="87"/>
        <v>0</v>
      </c>
      <c r="Q78" s="10"/>
      <c r="R78" s="9">
        <f t="shared" si="88"/>
        <v>0</v>
      </c>
      <c r="S78" s="9" t="e">
        <f t="shared" si="89"/>
        <v>#DIV/0!</v>
      </c>
      <c r="T78" s="11"/>
      <c r="U78" s="9">
        <f t="shared" si="82"/>
        <v>0</v>
      </c>
      <c r="V78" s="9">
        <f t="shared" si="66"/>
        <v>0</v>
      </c>
      <c r="W78" s="9" t="e">
        <f t="shared" si="83"/>
        <v>#DIV/0!</v>
      </c>
      <c r="X78" s="11"/>
      <c r="Y78" s="9" t="e">
        <f t="shared" si="90"/>
        <v>#DIV/0!</v>
      </c>
      <c r="Z78" s="11"/>
      <c r="AA78" s="9">
        <f t="shared" si="91"/>
        <v>0</v>
      </c>
      <c r="AB78" s="9">
        <f t="shared" si="92"/>
        <v>0</v>
      </c>
      <c r="AC78" s="9" t="str">
        <f t="shared" si="84"/>
        <v>N/A</v>
      </c>
      <c r="AD78" s="9">
        <f t="shared" si="65"/>
        <v>0</v>
      </c>
      <c r="AE78" s="9">
        <f t="shared" si="93"/>
        <v>0</v>
      </c>
      <c r="AF78" s="11"/>
      <c r="AG78" s="9" t="e">
        <f t="shared" si="67"/>
        <v>#DIV/0!</v>
      </c>
      <c r="AH78" s="11"/>
      <c r="AI78" s="9" t="e">
        <f t="shared" si="94"/>
        <v>#NUM!</v>
      </c>
      <c r="AJ78" s="12" t="str">
        <f t="shared" si="68"/>
        <v>N/A</v>
      </c>
      <c r="AK78" s="9" t="e">
        <f t="shared" si="69"/>
        <v>#DIV/0!</v>
      </c>
      <c r="AL78" s="9" t="e">
        <f t="shared" si="70"/>
        <v>#NUM!</v>
      </c>
      <c r="AM78" s="9" t="e">
        <f t="shared" si="71"/>
        <v>#DIV/0!</v>
      </c>
      <c r="AN78" s="9" t="e">
        <f t="shared" si="72"/>
        <v>#NUM!</v>
      </c>
      <c r="AO78" s="9" t="e">
        <f t="shared" si="85"/>
        <v>#NUM!</v>
      </c>
      <c r="AP78" s="9" t="e">
        <f t="shared" si="73"/>
        <v>#DIV/0!</v>
      </c>
      <c r="AQ78" s="10"/>
      <c r="AR78" s="9" t="e">
        <f t="shared" si="74"/>
        <v>#DIV/0!</v>
      </c>
      <c r="AS78" s="11"/>
      <c r="AT78" s="9" t="e">
        <f t="shared" si="75"/>
        <v>#DIV/0!</v>
      </c>
      <c r="AU78" s="9" t="e">
        <f t="shared" si="76"/>
        <v>#DIV/0!</v>
      </c>
      <c r="AV78" s="9" t="e">
        <f t="shared" si="77"/>
        <v>#DIV/0!</v>
      </c>
      <c r="AW78" s="9" t="e">
        <f t="shared" si="46"/>
        <v>#DIV/0!</v>
      </c>
      <c r="AX78" s="12" t="e">
        <f t="shared" si="47"/>
        <v>#DIV/0!</v>
      </c>
      <c r="AY78" s="9" t="e">
        <f t="shared" si="78"/>
        <v>#DIV/0!</v>
      </c>
      <c r="AZ78" s="9" t="e">
        <f t="shared" si="95"/>
        <v>#DIV/0!</v>
      </c>
      <c r="BA78" s="9" t="e">
        <f t="shared" si="79"/>
        <v>#DIV/0!</v>
      </c>
      <c r="BB78" s="9" t="e">
        <f t="shared" si="96"/>
        <v>#DIV/0!</v>
      </c>
      <c r="BC78" s="9">
        <f t="shared" si="97"/>
        <v>0</v>
      </c>
      <c r="BD78" s="9">
        <f t="shared" si="98"/>
        <v>0</v>
      </c>
      <c r="BE78" s="36" t="e">
        <f t="shared" si="80"/>
        <v>#DIV/0!</v>
      </c>
      <c r="BF78" s="9" t="e">
        <f t="shared" si="81"/>
        <v>#NUM!</v>
      </c>
      <c r="BG78" s="1"/>
      <c r="BH78" s="11"/>
      <c r="BI78" s="9" t="e">
        <f t="shared" si="99"/>
        <v>#DIV/0!</v>
      </c>
      <c r="BJ78" s="36">
        <f t="shared" si="100"/>
        <v>0</v>
      </c>
    </row>
    <row r="79" spans="2:62" x14ac:dyDescent="0.5">
      <c r="B79" s="4" t="s">
        <v>546</v>
      </c>
      <c r="L79" s="13"/>
      <c r="M79" s="14">
        <f t="shared" si="86"/>
        <v>0</v>
      </c>
      <c r="N79" s="15"/>
      <c r="O79" s="15"/>
      <c r="P79" s="14">
        <f t="shared" si="87"/>
        <v>0</v>
      </c>
      <c r="Q79" s="15"/>
      <c r="R79" s="14">
        <f t="shared" si="88"/>
        <v>0</v>
      </c>
      <c r="S79" s="14" t="e">
        <f t="shared" si="89"/>
        <v>#DIV/0!</v>
      </c>
      <c r="T79" s="16"/>
      <c r="U79" s="14">
        <f t="shared" si="82"/>
        <v>0</v>
      </c>
      <c r="V79" s="14">
        <f t="shared" si="66"/>
        <v>0</v>
      </c>
      <c r="W79" s="14" t="e">
        <f t="shared" si="83"/>
        <v>#DIV/0!</v>
      </c>
      <c r="X79" s="16"/>
      <c r="Y79" s="14" t="e">
        <f t="shared" si="90"/>
        <v>#DIV/0!</v>
      </c>
      <c r="Z79" s="16"/>
      <c r="AA79" s="14">
        <f t="shared" si="91"/>
        <v>0</v>
      </c>
      <c r="AB79" s="14">
        <f t="shared" si="92"/>
        <v>0</v>
      </c>
      <c r="AC79" s="14" t="str">
        <f t="shared" si="84"/>
        <v>N/A</v>
      </c>
      <c r="AD79" s="14">
        <f t="shared" si="65"/>
        <v>0</v>
      </c>
      <c r="AE79" s="14">
        <f t="shared" si="93"/>
        <v>0</v>
      </c>
      <c r="AF79" s="16"/>
      <c r="AG79" s="14" t="e">
        <f t="shared" si="67"/>
        <v>#DIV/0!</v>
      </c>
      <c r="AH79" s="16"/>
      <c r="AI79" s="14" t="e">
        <f t="shared" si="94"/>
        <v>#NUM!</v>
      </c>
      <c r="AJ79" s="12" t="str">
        <f t="shared" si="68"/>
        <v>N/A</v>
      </c>
      <c r="AK79" s="14" t="e">
        <f t="shared" si="69"/>
        <v>#DIV/0!</v>
      </c>
      <c r="AL79" s="14" t="e">
        <f t="shared" si="70"/>
        <v>#NUM!</v>
      </c>
      <c r="AM79" s="14" t="e">
        <f t="shared" si="71"/>
        <v>#DIV/0!</v>
      </c>
      <c r="AN79" s="14" t="e">
        <f t="shared" si="72"/>
        <v>#NUM!</v>
      </c>
      <c r="AO79" s="14" t="e">
        <f t="shared" si="85"/>
        <v>#NUM!</v>
      </c>
      <c r="AP79" s="14" t="e">
        <f t="shared" si="73"/>
        <v>#DIV/0!</v>
      </c>
      <c r="AQ79" s="15"/>
      <c r="AR79" s="14" t="e">
        <f t="shared" si="74"/>
        <v>#DIV/0!</v>
      </c>
      <c r="AS79" s="16"/>
      <c r="AT79" s="14" t="e">
        <f t="shared" si="75"/>
        <v>#DIV/0!</v>
      </c>
      <c r="AU79" s="14" t="e">
        <f t="shared" si="76"/>
        <v>#DIV/0!</v>
      </c>
      <c r="AV79" s="14" t="e">
        <f t="shared" si="77"/>
        <v>#DIV/0!</v>
      </c>
      <c r="AW79" s="14" t="e">
        <f t="shared" si="46"/>
        <v>#DIV/0!</v>
      </c>
      <c r="AX79" s="12" t="e">
        <f t="shared" si="47"/>
        <v>#DIV/0!</v>
      </c>
      <c r="AY79" s="14" t="e">
        <f t="shared" si="78"/>
        <v>#DIV/0!</v>
      </c>
      <c r="AZ79" s="14" t="e">
        <f t="shared" si="95"/>
        <v>#DIV/0!</v>
      </c>
      <c r="BA79" s="14" t="e">
        <f t="shared" si="79"/>
        <v>#DIV/0!</v>
      </c>
      <c r="BB79" s="14" t="e">
        <f t="shared" si="96"/>
        <v>#DIV/0!</v>
      </c>
      <c r="BC79" s="14">
        <f t="shared" si="97"/>
        <v>0</v>
      </c>
      <c r="BD79" s="14">
        <f t="shared" si="98"/>
        <v>0</v>
      </c>
      <c r="BE79" s="37" t="e">
        <f t="shared" si="80"/>
        <v>#DIV/0!</v>
      </c>
      <c r="BF79" s="14" t="e">
        <f t="shared" si="81"/>
        <v>#NUM!</v>
      </c>
      <c r="BG79" s="21"/>
      <c r="BH79" s="16"/>
      <c r="BI79" s="14" t="e">
        <f t="shared" si="99"/>
        <v>#DIV/0!</v>
      </c>
      <c r="BJ79" s="37">
        <f t="shared" si="100"/>
        <v>0</v>
      </c>
    </row>
    <row r="80" spans="2:62" x14ac:dyDescent="0.5">
      <c r="B80" t="s">
        <v>547</v>
      </c>
      <c r="L80" s="8"/>
      <c r="M80" s="9">
        <f t="shared" si="86"/>
        <v>0</v>
      </c>
      <c r="N80" s="10"/>
      <c r="O80" s="10"/>
      <c r="P80" s="9">
        <f t="shared" si="87"/>
        <v>0</v>
      </c>
      <c r="Q80" s="10"/>
      <c r="R80" s="9">
        <f t="shared" si="88"/>
        <v>0</v>
      </c>
      <c r="S80" s="9" t="e">
        <f t="shared" si="89"/>
        <v>#DIV/0!</v>
      </c>
      <c r="T80" s="11"/>
      <c r="U80" s="9">
        <f t="shared" si="82"/>
        <v>0</v>
      </c>
      <c r="V80" s="9">
        <f t="shared" si="66"/>
        <v>0</v>
      </c>
      <c r="W80" s="9" t="e">
        <f t="shared" si="83"/>
        <v>#DIV/0!</v>
      </c>
      <c r="X80" s="11"/>
      <c r="Y80" s="9" t="e">
        <f t="shared" si="90"/>
        <v>#DIV/0!</v>
      </c>
      <c r="Z80" s="11"/>
      <c r="AA80" s="9">
        <f t="shared" si="91"/>
        <v>0</v>
      </c>
      <c r="AB80" s="9">
        <f t="shared" si="92"/>
        <v>0</v>
      </c>
      <c r="AC80" s="9" t="str">
        <f t="shared" si="84"/>
        <v>N/A</v>
      </c>
      <c r="AD80" s="9">
        <f t="shared" si="65"/>
        <v>0</v>
      </c>
      <c r="AE80" s="9">
        <f t="shared" si="93"/>
        <v>0</v>
      </c>
      <c r="AF80" s="11"/>
      <c r="AG80" s="9" t="e">
        <f t="shared" si="67"/>
        <v>#DIV/0!</v>
      </c>
      <c r="AH80" s="11"/>
      <c r="AI80" s="9" t="e">
        <f t="shared" si="94"/>
        <v>#NUM!</v>
      </c>
      <c r="AJ80" s="12" t="str">
        <f t="shared" si="68"/>
        <v>N/A</v>
      </c>
      <c r="AK80" s="9" t="e">
        <f t="shared" si="69"/>
        <v>#DIV/0!</v>
      </c>
      <c r="AL80" s="9" t="e">
        <f t="shared" si="70"/>
        <v>#NUM!</v>
      </c>
      <c r="AM80" s="9" t="e">
        <f t="shared" si="71"/>
        <v>#DIV/0!</v>
      </c>
      <c r="AN80" s="9" t="e">
        <f t="shared" si="72"/>
        <v>#NUM!</v>
      </c>
      <c r="AO80" s="9" t="e">
        <f t="shared" si="85"/>
        <v>#NUM!</v>
      </c>
      <c r="AP80" s="9" t="e">
        <f t="shared" si="73"/>
        <v>#DIV/0!</v>
      </c>
      <c r="AQ80" s="10"/>
      <c r="AR80" s="9" t="e">
        <f t="shared" si="74"/>
        <v>#DIV/0!</v>
      </c>
      <c r="AS80" s="11"/>
      <c r="AT80" s="9" t="e">
        <f t="shared" si="75"/>
        <v>#DIV/0!</v>
      </c>
      <c r="AU80" s="9" t="e">
        <f t="shared" si="76"/>
        <v>#DIV/0!</v>
      </c>
      <c r="AV80" s="9" t="e">
        <f t="shared" si="77"/>
        <v>#DIV/0!</v>
      </c>
      <c r="AW80" s="9" t="e">
        <f t="shared" si="46"/>
        <v>#DIV/0!</v>
      </c>
      <c r="AX80" s="12" t="e">
        <f t="shared" si="47"/>
        <v>#DIV/0!</v>
      </c>
      <c r="AY80" s="9" t="e">
        <f t="shared" si="78"/>
        <v>#DIV/0!</v>
      </c>
      <c r="AZ80" s="9" t="e">
        <f t="shared" si="95"/>
        <v>#DIV/0!</v>
      </c>
      <c r="BA80" s="9" t="e">
        <f t="shared" si="79"/>
        <v>#DIV/0!</v>
      </c>
      <c r="BB80" s="9" t="e">
        <f t="shared" si="96"/>
        <v>#DIV/0!</v>
      </c>
      <c r="BC80" s="9">
        <f t="shared" si="97"/>
        <v>0</v>
      </c>
      <c r="BD80" s="9">
        <f t="shared" si="98"/>
        <v>0</v>
      </c>
      <c r="BE80" s="36" t="e">
        <f t="shared" si="80"/>
        <v>#DIV/0!</v>
      </c>
      <c r="BF80" s="9" t="e">
        <f t="shared" si="81"/>
        <v>#NUM!</v>
      </c>
      <c r="BG80" s="1"/>
      <c r="BH80" s="11"/>
      <c r="BI80" s="9" t="e">
        <f t="shared" si="99"/>
        <v>#DIV/0!</v>
      </c>
      <c r="BJ80" s="36">
        <f t="shared" si="100"/>
        <v>0</v>
      </c>
    </row>
    <row r="81" spans="2:62" x14ac:dyDescent="0.5">
      <c r="B81" s="4" t="s">
        <v>548</v>
      </c>
      <c r="L81" s="13"/>
      <c r="M81" s="14">
        <f t="shared" si="86"/>
        <v>0</v>
      </c>
      <c r="N81" s="15"/>
      <c r="O81" s="15"/>
      <c r="P81" s="14">
        <f t="shared" si="87"/>
        <v>0</v>
      </c>
      <c r="Q81" s="15"/>
      <c r="R81" s="14">
        <f t="shared" si="88"/>
        <v>0</v>
      </c>
      <c r="S81" s="14" t="e">
        <f t="shared" si="89"/>
        <v>#DIV/0!</v>
      </c>
      <c r="T81" s="16"/>
      <c r="U81" s="14">
        <f t="shared" si="82"/>
        <v>0</v>
      </c>
      <c r="V81" s="14">
        <f t="shared" si="66"/>
        <v>0</v>
      </c>
      <c r="W81" s="14" t="e">
        <f t="shared" si="83"/>
        <v>#DIV/0!</v>
      </c>
      <c r="X81" s="16"/>
      <c r="Y81" s="14" t="e">
        <f t="shared" si="90"/>
        <v>#DIV/0!</v>
      </c>
      <c r="Z81" s="16"/>
      <c r="AA81" s="14">
        <f t="shared" si="91"/>
        <v>0</v>
      </c>
      <c r="AB81" s="14">
        <f t="shared" si="92"/>
        <v>0</v>
      </c>
      <c r="AC81" s="14" t="str">
        <f t="shared" si="84"/>
        <v>N/A</v>
      </c>
      <c r="AD81" s="14">
        <f t="shared" si="65"/>
        <v>0</v>
      </c>
      <c r="AE81" s="14">
        <f t="shared" si="93"/>
        <v>0</v>
      </c>
      <c r="AF81" s="16"/>
      <c r="AG81" s="14" t="e">
        <f t="shared" si="67"/>
        <v>#DIV/0!</v>
      </c>
      <c r="AH81" s="16"/>
      <c r="AI81" s="14" t="e">
        <f t="shared" si="94"/>
        <v>#NUM!</v>
      </c>
      <c r="AJ81" s="12" t="str">
        <f t="shared" si="68"/>
        <v>N/A</v>
      </c>
      <c r="AK81" s="14" t="e">
        <f t="shared" si="69"/>
        <v>#DIV/0!</v>
      </c>
      <c r="AL81" s="14" t="e">
        <f t="shared" si="70"/>
        <v>#NUM!</v>
      </c>
      <c r="AM81" s="14" t="e">
        <f t="shared" si="71"/>
        <v>#DIV/0!</v>
      </c>
      <c r="AN81" s="14" t="e">
        <f t="shared" si="72"/>
        <v>#NUM!</v>
      </c>
      <c r="AO81" s="14" t="e">
        <f t="shared" si="85"/>
        <v>#NUM!</v>
      </c>
      <c r="AP81" s="14" t="e">
        <f t="shared" si="73"/>
        <v>#DIV/0!</v>
      </c>
      <c r="AQ81" s="15"/>
      <c r="AR81" s="14" t="e">
        <f t="shared" si="74"/>
        <v>#DIV/0!</v>
      </c>
      <c r="AS81" s="16"/>
      <c r="AT81" s="14" t="e">
        <f t="shared" si="75"/>
        <v>#DIV/0!</v>
      </c>
      <c r="AU81" s="14" t="e">
        <f t="shared" si="76"/>
        <v>#DIV/0!</v>
      </c>
      <c r="AV81" s="14" t="e">
        <f t="shared" si="77"/>
        <v>#DIV/0!</v>
      </c>
      <c r="AW81" s="14" t="e">
        <f t="shared" si="46"/>
        <v>#DIV/0!</v>
      </c>
      <c r="AX81" s="12" t="e">
        <f t="shared" si="47"/>
        <v>#DIV/0!</v>
      </c>
      <c r="AY81" s="14" t="e">
        <f t="shared" si="78"/>
        <v>#DIV/0!</v>
      </c>
      <c r="AZ81" s="14" t="e">
        <f t="shared" si="95"/>
        <v>#DIV/0!</v>
      </c>
      <c r="BA81" s="14" t="e">
        <f t="shared" si="79"/>
        <v>#DIV/0!</v>
      </c>
      <c r="BB81" s="14" t="e">
        <f t="shared" si="96"/>
        <v>#DIV/0!</v>
      </c>
      <c r="BC81" s="14">
        <f t="shared" si="97"/>
        <v>0</v>
      </c>
      <c r="BD81" s="14">
        <f t="shared" si="98"/>
        <v>0</v>
      </c>
      <c r="BE81" s="37" t="e">
        <f t="shared" si="80"/>
        <v>#DIV/0!</v>
      </c>
      <c r="BF81" s="14" t="e">
        <f t="shared" si="81"/>
        <v>#NUM!</v>
      </c>
      <c r="BG81" s="21"/>
      <c r="BH81" s="16"/>
      <c r="BI81" s="14" t="e">
        <f t="shared" si="99"/>
        <v>#DIV/0!</v>
      </c>
      <c r="BJ81" s="37">
        <f t="shared" si="100"/>
        <v>0</v>
      </c>
    </row>
    <row r="82" spans="2:62" x14ac:dyDescent="0.5">
      <c r="B82" t="s">
        <v>549</v>
      </c>
      <c r="L82" s="8"/>
      <c r="M82" s="9">
        <f t="shared" si="86"/>
        <v>0</v>
      </c>
      <c r="N82" s="10"/>
      <c r="O82" s="10"/>
      <c r="P82" s="9">
        <f t="shared" si="87"/>
        <v>0</v>
      </c>
      <c r="Q82" s="10"/>
      <c r="R82" s="9">
        <f t="shared" si="88"/>
        <v>0</v>
      </c>
      <c r="S82" s="9" t="e">
        <f t="shared" si="89"/>
        <v>#DIV/0!</v>
      </c>
      <c r="T82" s="11"/>
      <c r="U82" s="9">
        <f t="shared" si="82"/>
        <v>0</v>
      </c>
      <c r="V82" s="9">
        <f t="shared" si="66"/>
        <v>0</v>
      </c>
      <c r="W82" s="9" t="e">
        <f t="shared" si="83"/>
        <v>#DIV/0!</v>
      </c>
      <c r="X82" s="11"/>
      <c r="Y82" s="9" t="e">
        <f t="shared" si="90"/>
        <v>#DIV/0!</v>
      </c>
      <c r="Z82" s="11"/>
      <c r="AA82" s="9">
        <f t="shared" si="91"/>
        <v>0</v>
      </c>
      <c r="AB82" s="9">
        <f t="shared" si="92"/>
        <v>0</v>
      </c>
      <c r="AC82" s="9" t="str">
        <f t="shared" si="84"/>
        <v>N/A</v>
      </c>
      <c r="AD82" s="9">
        <f t="shared" si="65"/>
        <v>0</v>
      </c>
      <c r="AE82" s="9">
        <f t="shared" si="93"/>
        <v>0</v>
      </c>
      <c r="AF82" s="11"/>
      <c r="AG82" s="9" t="e">
        <f t="shared" si="67"/>
        <v>#DIV/0!</v>
      </c>
      <c r="AH82" s="11"/>
      <c r="AI82" s="9" t="e">
        <f t="shared" si="94"/>
        <v>#NUM!</v>
      </c>
      <c r="AJ82" s="12" t="str">
        <f t="shared" si="68"/>
        <v>N/A</v>
      </c>
      <c r="AK82" s="9" t="e">
        <f t="shared" si="69"/>
        <v>#DIV/0!</v>
      </c>
      <c r="AL82" s="9" t="e">
        <f t="shared" si="70"/>
        <v>#NUM!</v>
      </c>
      <c r="AM82" s="9" t="e">
        <f t="shared" si="71"/>
        <v>#DIV/0!</v>
      </c>
      <c r="AN82" s="9" t="e">
        <f t="shared" si="72"/>
        <v>#NUM!</v>
      </c>
      <c r="AO82" s="9" t="e">
        <f t="shared" si="85"/>
        <v>#NUM!</v>
      </c>
      <c r="AP82" s="9" t="e">
        <f t="shared" si="73"/>
        <v>#DIV/0!</v>
      </c>
      <c r="AQ82" s="10"/>
      <c r="AR82" s="9" t="e">
        <f t="shared" si="74"/>
        <v>#DIV/0!</v>
      </c>
      <c r="AS82" s="11"/>
      <c r="AT82" s="9" t="e">
        <f t="shared" si="75"/>
        <v>#DIV/0!</v>
      </c>
      <c r="AU82" s="9" t="e">
        <f t="shared" si="76"/>
        <v>#DIV/0!</v>
      </c>
      <c r="AV82" s="9" t="e">
        <f t="shared" si="77"/>
        <v>#DIV/0!</v>
      </c>
      <c r="AW82" s="9" t="e">
        <f t="shared" si="46"/>
        <v>#DIV/0!</v>
      </c>
      <c r="AX82" s="12" t="e">
        <f t="shared" si="47"/>
        <v>#DIV/0!</v>
      </c>
      <c r="AY82" s="9" t="e">
        <f t="shared" si="78"/>
        <v>#DIV/0!</v>
      </c>
      <c r="AZ82" s="9" t="e">
        <f t="shared" si="95"/>
        <v>#DIV/0!</v>
      </c>
      <c r="BA82" s="9" t="e">
        <f t="shared" si="79"/>
        <v>#DIV/0!</v>
      </c>
      <c r="BB82" s="9" t="e">
        <f t="shared" si="96"/>
        <v>#DIV/0!</v>
      </c>
      <c r="BC82" s="9">
        <f t="shared" si="97"/>
        <v>0</v>
      </c>
      <c r="BD82" s="9">
        <f t="shared" si="98"/>
        <v>0</v>
      </c>
      <c r="BE82" s="36" t="e">
        <f t="shared" si="80"/>
        <v>#DIV/0!</v>
      </c>
      <c r="BF82" s="9" t="e">
        <f t="shared" si="81"/>
        <v>#NUM!</v>
      </c>
      <c r="BG82" s="1"/>
      <c r="BH82" s="11"/>
      <c r="BI82" s="9" t="e">
        <f t="shared" si="99"/>
        <v>#DIV/0!</v>
      </c>
      <c r="BJ82" s="36">
        <f t="shared" si="100"/>
        <v>0</v>
      </c>
    </row>
    <row r="83" spans="2:62" x14ac:dyDescent="0.5">
      <c r="B83" s="4" t="s">
        <v>550</v>
      </c>
      <c r="L83" s="13"/>
      <c r="M83" s="14">
        <f t="shared" si="86"/>
        <v>0</v>
      </c>
      <c r="N83" s="15"/>
      <c r="O83" s="15"/>
      <c r="P83" s="14">
        <f t="shared" si="87"/>
        <v>0</v>
      </c>
      <c r="Q83" s="15"/>
      <c r="R83" s="14">
        <f t="shared" si="88"/>
        <v>0</v>
      </c>
      <c r="S83" s="14" t="e">
        <f t="shared" si="89"/>
        <v>#DIV/0!</v>
      </c>
      <c r="T83" s="16"/>
      <c r="U83" s="14">
        <f t="shared" si="82"/>
        <v>0</v>
      </c>
      <c r="V83" s="14">
        <f t="shared" si="66"/>
        <v>0</v>
      </c>
      <c r="W83" s="14" t="e">
        <f t="shared" si="83"/>
        <v>#DIV/0!</v>
      </c>
      <c r="X83" s="16"/>
      <c r="Y83" s="14" t="e">
        <f t="shared" si="90"/>
        <v>#DIV/0!</v>
      </c>
      <c r="Z83" s="16"/>
      <c r="AA83" s="14">
        <f t="shared" si="91"/>
        <v>0</v>
      </c>
      <c r="AB83" s="14">
        <f t="shared" si="92"/>
        <v>0</v>
      </c>
      <c r="AC83" s="14" t="str">
        <f t="shared" si="84"/>
        <v>N/A</v>
      </c>
      <c r="AD83" s="14">
        <f t="shared" ref="AD83:AD101" si="101">ABS(T83)*(L83/(($F$8+$H$8)*3*333000))^(1/3)*1.496*10^8</f>
        <v>0</v>
      </c>
      <c r="AE83" s="14">
        <f t="shared" si="93"/>
        <v>0</v>
      </c>
      <c r="AF83" s="16"/>
      <c r="AG83" s="14" t="e">
        <f t="shared" si="67"/>
        <v>#DIV/0!</v>
      </c>
      <c r="AH83" s="16"/>
      <c r="AI83" s="14" t="e">
        <f t="shared" si="94"/>
        <v>#NUM!</v>
      </c>
      <c r="AJ83" s="12" t="str">
        <f t="shared" si="68"/>
        <v>N/A</v>
      </c>
      <c r="AK83" s="14" t="e">
        <f t="shared" si="69"/>
        <v>#DIV/0!</v>
      </c>
      <c r="AL83" s="14" t="e">
        <f t="shared" si="70"/>
        <v>#NUM!</v>
      </c>
      <c r="AM83" s="14" t="e">
        <f t="shared" si="71"/>
        <v>#DIV/0!</v>
      </c>
      <c r="AN83" s="14" t="e">
        <f t="shared" si="72"/>
        <v>#NUM!</v>
      </c>
      <c r="AO83" s="14" t="e">
        <f t="shared" si="85"/>
        <v>#NUM!</v>
      </c>
      <c r="AP83" s="14" t="e">
        <f t="shared" si="73"/>
        <v>#DIV/0!</v>
      </c>
      <c r="AQ83" s="15"/>
      <c r="AR83" s="14" t="e">
        <f t="shared" si="74"/>
        <v>#DIV/0!</v>
      </c>
      <c r="AS83" s="16"/>
      <c r="AT83" s="14" t="e">
        <f t="shared" si="75"/>
        <v>#DIV/0!</v>
      </c>
      <c r="AU83" s="14" t="e">
        <f t="shared" si="76"/>
        <v>#DIV/0!</v>
      </c>
      <c r="AV83" s="14" t="e">
        <f t="shared" si="77"/>
        <v>#DIV/0!</v>
      </c>
      <c r="AW83" s="14" t="e">
        <f t="shared" si="46"/>
        <v>#DIV/0!</v>
      </c>
      <c r="AX83" s="12" t="e">
        <f t="shared" si="47"/>
        <v>#DIV/0!</v>
      </c>
      <c r="AY83" s="14" t="e">
        <f t="shared" si="78"/>
        <v>#DIV/0!</v>
      </c>
      <c r="AZ83" s="14" t="e">
        <f t="shared" si="95"/>
        <v>#DIV/0!</v>
      </c>
      <c r="BA83" s="14" t="e">
        <f t="shared" si="79"/>
        <v>#DIV/0!</v>
      </c>
      <c r="BB83" s="14" t="e">
        <f t="shared" si="96"/>
        <v>#DIV/0!</v>
      </c>
      <c r="BC83" s="14">
        <f t="shared" si="97"/>
        <v>0</v>
      </c>
      <c r="BD83" s="14">
        <f t="shared" si="98"/>
        <v>0</v>
      </c>
      <c r="BE83" s="37" t="e">
        <f t="shared" si="80"/>
        <v>#DIV/0!</v>
      </c>
      <c r="BF83" s="14" t="e">
        <f t="shared" si="81"/>
        <v>#NUM!</v>
      </c>
      <c r="BG83" s="21"/>
      <c r="BH83" s="16"/>
      <c r="BI83" s="14" t="e">
        <f t="shared" si="99"/>
        <v>#DIV/0!</v>
      </c>
      <c r="BJ83" s="37">
        <f t="shared" si="100"/>
        <v>0</v>
      </c>
    </row>
    <row r="84" spans="2:62" x14ac:dyDescent="0.5">
      <c r="B84" t="s">
        <v>551</v>
      </c>
      <c r="L84" s="8"/>
      <c r="M84" s="9">
        <f t="shared" si="86"/>
        <v>0</v>
      </c>
      <c r="N84" s="10"/>
      <c r="O84" s="10"/>
      <c r="P84" s="9">
        <f t="shared" si="87"/>
        <v>0</v>
      </c>
      <c r="Q84" s="10"/>
      <c r="R84" s="9">
        <f t="shared" si="88"/>
        <v>0</v>
      </c>
      <c r="S84" s="9" t="e">
        <f t="shared" si="89"/>
        <v>#DIV/0!</v>
      </c>
      <c r="T84" s="11"/>
      <c r="U84" s="9">
        <f t="shared" si="82"/>
        <v>0</v>
      </c>
      <c r="V84" s="9">
        <f t="shared" si="66"/>
        <v>0</v>
      </c>
      <c r="W84" s="9" t="e">
        <f t="shared" si="83"/>
        <v>#DIV/0!</v>
      </c>
      <c r="X84" s="11"/>
      <c r="Y84" s="9" t="e">
        <f t="shared" si="90"/>
        <v>#DIV/0!</v>
      </c>
      <c r="Z84" s="11"/>
      <c r="AA84" s="9">
        <f t="shared" si="91"/>
        <v>0</v>
      </c>
      <c r="AB84" s="9">
        <f t="shared" si="92"/>
        <v>0</v>
      </c>
      <c r="AC84" s="9" t="str">
        <f t="shared" si="84"/>
        <v>N/A</v>
      </c>
      <c r="AD84" s="9">
        <f t="shared" si="101"/>
        <v>0</v>
      </c>
      <c r="AE84" s="9">
        <f t="shared" si="93"/>
        <v>0</v>
      </c>
      <c r="AF84" s="11"/>
      <c r="AG84" s="9" t="e">
        <f t="shared" si="67"/>
        <v>#DIV/0!</v>
      </c>
      <c r="AH84" s="11"/>
      <c r="AI84" s="9" t="e">
        <f t="shared" si="94"/>
        <v>#NUM!</v>
      </c>
      <c r="AJ84" s="12" t="str">
        <f t="shared" si="68"/>
        <v>N/A</v>
      </c>
      <c r="AK84" s="9" t="e">
        <f t="shared" si="69"/>
        <v>#DIV/0!</v>
      </c>
      <c r="AL84" s="9" t="e">
        <f t="shared" si="70"/>
        <v>#NUM!</v>
      </c>
      <c r="AM84" s="9" t="e">
        <f t="shared" si="71"/>
        <v>#DIV/0!</v>
      </c>
      <c r="AN84" s="9" t="e">
        <f t="shared" si="72"/>
        <v>#NUM!</v>
      </c>
      <c r="AO84" s="9" t="e">
        <f t="shared" si="85"/>
        <v>#NUM!</v>
      </c>
      <c r="AP84" s="9" t="e">
        <f t="shared" si="73"/>
        <v>#DIV/0!</v>
      </c>
      <c r="AQ84" s="10"/>
      <c r="AR84" s="9" t="e">
        <f t="shared" si="74"/>
        <v>#DIV/0!</v>
      </c>
      <c r="AS84" s="11"/>
      <c r="AT84" s="9" t="e">
        <f t="shared" si="75"/>
        <v>#DIV/0!</v>
      </c>
      <c r="AU84" s="9" t="e">
        <f t="shared" si="76"/>
        <v>#DIV/0!</v>
      </c>
      <c r="AV84" s="9" t="e">
        <f t="shared" si="77"/>
        <v>#DIV/0!</v>
      </c>
      <c r="AW84" s="9" t="e">
        <f t="shared" si="46"/>
        <v>#DIV/0!</v>
      </c>
      <c r="AX84" s="12" t="e">
        <f t="shared" si="47"/>
        <v>#DIV/0!</v>
      </c>
      <c r="AY84" s="9" t="e">
        <f t="shared" si="78"/>
        <v>#DIV/0!</v>
      </c>
      <c r="AZ84" s="9" t="e">
        <f t="shared" si="95"/>
        <v>#DIV/0!</v>
      </c>
      <c r="BA84" s="9" t="e">
        <f t="shared" si="79"/>
        <v>#DIV/0!</v>
      </c>
      <c r="BB84" s="9" t="e">
        <f t="shared" si="96"/>
        <v>#DIV/0!</v>
      </c>
      <c r="BC84" s="9">
        <f t="shared" si="97"/>
        <v>0</v>
      </c>
      <c r="BD84" s="9">
        <f t="shared" si="98"/>
        <v>0</v>
      </c>
      <c r="BE84" s="36" t="e">
        <f t="shared" si="80"/>
        <v>#DIV/0!</v>
      </c>
      <c r="BF84" s="9" t="e">
        <f t="shared" si="81"/>
        <v>#NUM!</v>
      </c>
      <c r="BG84" s="1"/>
      <c r="BH84" s="11"/>
      <c r="BI84" s="9" t="e">
        <f t="shared" si="99"/>
        <v>#DIV/0!</v>
      </c>
      <c r="BJ84" s="36">
        <f t="shared" si="100"/>
        <v>0</v>
      </c>
    </row>
    <row r="85" spans="2:62" x14ac:dyDescent="0.5">
      <c r="B85" s="4" t="s">
        <v>552</v>
      </c>
      <c r="L85" s="13"/>
      <c r="M85" s="14">
        <f t="shared" si="86"/>
        <v>0</v>
      </c>
      <c r="N85" s="15"/>
      <c r="O85" s="15"/>
      <c r="P85" s="14">
        <f t="shared" si="87"/>
        <v>0</v>
      </c>
      <c r="Q85" s="15"/>
      <c r="R85" s="14">
        <f t="shared" si="88"/>
        <v>0</v>
      </c>
      <c r="S85" s="14" t="e">
        <f t="shared" si="89"/>
        <v>#DIV/0!</v>
      </c>
      <c r="T85" s="16"/>
      <c r="U85" s="14">
        <f t="shared" si="82"/>
        <v>0</v>
      </c>
      <c r="V85" s="14">
        <f t="shared" si="66"/>
        <v>0</v>
      </c>
      <c r="W85" s="14" t="e">
        <f t="shared" si="83"/>
        <v>#DIV/0!</v>
      </c>
      <c r="X85" s="16"/>
      <c r="Y85" s="14" t="e">
        <f t="shared" si="90"/>
        <v>#DIV/0!</v>
      </c>
      <c r="Z85" s="16"/>
      <c r="AA85" s="14">
        <f t="shared" si="91"/>
        <v>0</v>
      </c>
      <c r="AB85" s="14">
        <f t="shared" si="92"/>
        <v>0</v>
      </c>
      <c r="AC85" s="14" t="str">
        <f t="shared" si="84"/>
        <v>N/A</v>
      </c>
      <c r="AD85" s="14">
        <f t="shared" si="101"/>
        <v>0</v>
      </c>
      <c r="AE85" s="14">
        <f t="shared" si="93"/>
        <v>0</v>
      </c>
      <c r="AF85" s="16"/>
      <c r="AG85" s="14" t="e">
        <f t="shared" si="67"/>
        <v>#DIV/0!</v>
      </c>
      <c r="AH85" s="16"/>
      <c r="AI85" s="14" t="e">
        <f t="shared" si="94"/>
        <v>#NUM!</v>
      </c>
      <c r="AJ85" s="12" t="str">
        <f t="shared" si="68"/>
        <v>N/A</v>
      </c>
      <c r="AK85" s="14" t="e">
        <f t="shared" si="69"/>
        <v>#DIV/0!</v>
      </c>
      <c r="AL85" s="14" t="e">
        <f t="shared" si="70"/>
        <v>#NUM!</v>
      </c>
      <c r="AM85" s="14" t="e">
        <f t="shared" si="71"/>
        <v>#DIV/0!</v>
      </c>
      <c r="AN85" s="14" t="e">
        <f t="shared" si="72"/>
        <v>#NUM!</v>
      </c>
      <c r="AO85" s="14" t="e">
        <f t="shared" si="85"/>
        <v>#NUM!</v>
      </c>
      <c r="AP85" s="14" t="e">
        <f t="shared" si="73"/>
        <v>#DIV/0!</v>
      </c>
      <c r="AQ85" s="15"/>
      <c r="AR85" s="14" t="e">
        <f t="shared" si="74"/>
        <v>#DIV/0!</v>
      </c>
      <c r="AS85" s="16"/>
      <c r="AT85" s="14" t="e">
        <f t="shared" si="75"/>
        <v>#DIV/0!</v>
      </c>
      <c r="AU85" s="14" t="e">
        <f t="shared" si="76"/>
        <v>#DIV/0!</v>
      </c>
      <c r="AV85" s="14" t="e">
        <f t="shared" si="77"/>
        <v>#DIV/0!</v>
      </c>
      <c r="AW85" s="14" t="e">
        <f t="shared" si="46"/>
        <v>#DIV/0!</v>
      </c>
      <c r="AX85" s="12" t="e">
        <f t="shared" si="47"/>
        <v>#DIV/0!</v>
      </c>
      <c r="AY85" s="14" t="e">
        <f t="shared" si="78"/>
        <v>#DIV/0!</v>
      </c>
      <c r="AZ85" s="14" t="e">
        <f t="shared" si="95"/>
        <v>#DIV/0!</v>
      </c>
      <c r="BA85" s="14" t="e">
        <f t="shared" si="79"/>
        <v>#DIV/0!</v>
      </c>
      <c r="BB85" s="14" t="e">
        <f t="shared" si="96"/>
        <v>#DIV/0!</v>
      </c>
      <c r="BC85" s="14">
        <f t="shared" si="97"/>
        <v>0</v>
      </c>
      <c r="BD85" s="14">
        <f t="shared" si="98"/>
        <v>0</v>
      </c>
      <c r="BE85" s="37" t="e">
        <f t="shared" si="80"/>
        <v>#DIV/0!</v>
      </c>
      <c r="BF85" s="14" t="e">
        <f t="shared" si="81"/>
        <v>#NUM!</v>
      </c>
      <c r="BG85" s="21"/>
      <c r="BH85" s="16"/>
      <c r="BI85" s="14" t="e">
        <f t="shared" si="99"/>
        <v>#DIV/0!</v>
      </c>
      <c r="BJ85" s="37">
        <f t="shared" si="100"/>
        <v>0</v>
      </c>
    </row>
    <row r="86" spans="2:62" x14ac:dyDescent="0.5">
      <c r="B86" t="s">
        <v>553</v>
      </c>
      <c r="L86" s="8"/>
      <c r="M86" s="9">
        <f t="shared" si="86"/>
        <v>0</v>
      </c>
      <c r="N86" s="10"/>
      <c r="O86" s="10"/>
      <c r="P86" s="9">
        <f t="shared" si="87"/>
        <v>0</v>
      </c>
      <c r="Q86" s="10"/>
      <c r="R86" s="9">
        <f t="shared" si="88"/>
        <v>0</v>
      </c>
      <c r="S86" s="9" t="e">
        <f t="shared" si="89"/>
        <v>#DIV/0!</v>
      </c>
      <c r="T86" s="11"/>
      <c r="U86" s="9">
        <f t="shared" si="82"/>
        <v>0</v>
      </c>
      <c r="V86" s="9">
        <f t="shared" si="66"/>
        <v>0</v>
      </c>
      <c r="W86" s="9" t="e">
        <f t="shared" si="83"/>
        <v>#DIV/0!</v>
      </c>
      <c r="X86" s="11"/>
      <c r="Y86" s="9" t="e">
        <f t="shared" si="90"/>
        <v>#DIV/0!</v>
      </c>
      <c r="Z86" s="11"/>
      <c r="AA86" s="9">
        <f t="shared" si="91"/>
        <v>0</v>
      </c>
      <c r="AB86" s="9">
        <f t="shared" si="92"/>
        <v>0</v>
      </c>
      <c r="AC86" s="9" t="str">
        <f t="shared" si="84"/>
        <v>N/A</v>
      </c>
      <c r="AD86" s="9">
        <f t="shared" si="101"/>
        <v>0</v>
      </c>
      <c r="AE86" s="9">
        <f t="shared" si="93"/>
        <v>0</v>
      </c>
      <c r="AF86" s="11"/>
      <c r="AG86" s="9" t="e">
        <f t="shared" si="67"/>
        <v>#DIV/0!</v>
      </c>
      <c r="AH86" s="11"/>
      <c r="AI86" s="9" t="e">
        <f t="shared" si="94"/>
        <v>#NUM!</v>
      </c>
      <c r="AJ86" s="12" t="str">
        <f t="shared" si="68"/>
        <v>N/A</v>
      </c>
      <c r="AK86" s="9" t="e">
        <f t="shared" si="69"/>
        <v>#DIV/0!</v>
      </c>
      <c r="AL86" s="9" t="e">
        <f t="shared" si="70"/>
        <v>#NUM!</v>
      </c>
      <c r="AM86" s="9" t="e">
        <f t="shared" si="71"/>
        <v>#DIV/0!</v>
      </c>
      <c r="AN86" s="9" t="e">
        <f t="shared" si="72"/>
        <v>#NUM!</v>
      </c>
      <c r="AO86" s="9" t="e">
        <f t="shared" si="85"/>
        <v>#NUM!</v>
      </c>
      <c r="AP86" s="9" t="e">
        <f t="shared" si="73"/>
        <v>#DIV/0!</v>
      </c>
      <c r="AQ86" s="10"/>
      <c r="AR86" s="9" t="e">
        <f t="shared" si="74"/>
        <v>#DIV/0!</v>
      </c>
      <c r="AS86" s="11"/>
      <c r="AT86" s="9" t="e">
        <f t="shared" si="75"/>
        <v>#DIV/0!</v>
      </c>
      <c r="AU86" s="9" t="e">
        <f t="shared" si="76"/>
        <v>#DIV/0!</v>
      </c>
      <c r="AV86" s="9" t="e">
        <f t="shared" si="77"/>
        <v>#DIV/0!</v>
      </c>
      <c r="AW86" s="9" t="e">
        <f t="shared" si="46"/>
        <v>#DIV/0!</v>
      </c>
      <c r="AX86" s="12" t="e">
        <f t="shared" si="47"/>
        <v>#DIV/0!</v>
      </c>
      <c r="AY86" s="9" t="e">
        <f t="shared" si="78"/>
        <v>#DIV/0!</v>
      </c>
      <c r="AZ86" s="9" t="e">
        <f t="shared" si="95"/>
        <v>#DIV/0!</v>
      </c>
      <c r="BA86" s="9" t="e">
        <f t="shared" si="79"/>
        <v>#DIV/0!</v>
      </c>
      <c r="BB86" s="9" t="e">
        <f t="shared" si="96"/>
        <v>#DIV/0!</v>
      </c>
      <c r="BC86" s="9">
        <f t="shared" si="97"/>
        <v>0</v>
      </c>
      <c r="BD86" s="9">
        <f t="shared" si="98"/>
        <v>0</v>
      </c>
      <c r="BE86" s="36" t="e">
        <f t="shared" si="80"/>
        <v>#DIV/0!</v>
      </c>
      <c r="BF86" s="9" t="e">
        <f t="shared" si="81"/>
        <v>#NUM!</v>
      </c>
      <c r="BG86" s="1"/>
      <c r="BH86" s="11"/>
      <c r="BI86" s="9" t="e">
        <f t="shared" si="99"/>
        <v>#DIV/0!</v>
      </c>
      <c r="BJ86" s="36">
        <f t="shared" si="100"/>
        <v>0</v>
      </c>
    </row>
    <row r="87" spans="2:62" x14ac:dyDescent="0.5">
      <c r="B87" s="4" t="s">
        <v>554</v>
      </c>
      <c r="L87" s="13"/>
      <c r="M87" s="14">
        <f t="shared" si="86"/>
        <v>0</v>
      </c>
      <c r="N87" s="15"/>
      <c r="O87" s="15"/>
      <c r="P87" s="14">
        <f t="shared" si="87"/>
        <v>0</v>
      </c>
      <c r="Q87" s="15"/>
      <c r="R87" s="14">
        <f t="shared" si="88"/>
        <v>0</v>
      </c>
      <c r="S87" s="14" t="e">
        <f t="shared" si="89"/>
        <v>#DIV/0!</v>
      </c>
      <c r="T87" s="16"/>
      <c r="U87" s="14">
        <f t="shared" si="82"/>
        <v>0</v>
      </c>
      <c r="V87" s="14">
        <f t="shared" si="66"/>
        <v>0</v>
      </c>
      <c r="W87" s="14" t="e">
        <f t="shared" si="83"/>
        <v>#DIV/0!</v>
      </c>
      <c r="X87" s="16"/>
      <c r="Y87" s="14" t="e">
        <f t="shared" si="90"/>
        <v>#DIV/0!</v>
      </c>
      <c r="Z87" s="16"/>
      <c r="AA87" s="14">
        <f t="shared" si="91"/>
        <v>0</v>
      </c>
      <c r="AB87" s="14">
        <f t="shared" si="92"/>
        <v>0</v>
      </c>
      <c r="AC87" s="14" t="str">
        <f t="shared" si="84"/>
        <v>N/A</v>
      </c>
      <c r="AD87" s="14">
        <f t="shared" si="101"/>
        <v>0</v>
      </c>
      <c r="AE87" s="14">
        <f t="shared" si="93"/>
        <v>0</v>
      </c>
      <c r="AF87" s="16"/>
      <c r="AG87" s="14" t="e">
        <f t="shared" si="67"/>
        <v>#DIV/0!</v>
      </c>
      <c r="AH87" s="16"/>
      <c r="AI87" s="14" t="e">
        <f t="shared" si="94"/>
        <v>#NUM!</v>
      </c>
      <c r="AJ87" s="12" t="str">
        <f t="shared" si="68"/>
        <v>N/A</v>
      </c>
      <c r="AK87" s="14" t="e">
        <f t="shared" si="69"/>
        <v>#DIV/0!</v>
      </c>
      <c r="AL87" s="14" t="e">
        <f t="shared" si="70"/>
        <v>#NUM!</v>
      </c>
      <c r="AM87" s="14" t="e">
        <f t="shared" si="71"/>
        <v>#DIV/0!</v>
      </c>
      <c r="AN87" s="14" t="e">
        <f t="shared" si="72"/>
        <v>#NUM!</v>
      </c>
      <c r="AO87" s="14" t="e">
        <f t="shared" si="85"/>
        <v>#NUM!</v>
      </c>
      <c r="AP87" s="14" t="e">
        <f t="shared" si="73"/>
        <v>#DIV/0!</v>
      </c>
      <c r="AQ87" s="15"/>
      <c r="AR87" s="14" t="e">
        <f t="shared" si="74"/>
        <v>#DIV/0!</v>
      </c>
      <c r="AS87" s="16"/>
      <c r="AT87" s="14" t="e">
        <f t="shared" si="75"/>
        <v>#DIV/0!</v>
      </c>
      <c r="AU87" s="14" t="e">
        <f t="shared" si="76"/>
        <v>#DIV/0!</v>
      </c>
      <c r="AV87" s="14" t="e">
        <f t="shared" si="77"/>
        <v>#DIV/0!</v>
      </c>
      <c r="AW87" s="14" t="e">
        <f t="shared" si="46"/>
        <v>#DIV/0!</v>
      </c>
      <c r="AX87" s="12" t="e">
        <f t="shared" si="47"/>
        <v>#DIV/0!</v>
      </c>
      <c r="AY87" s="14" t="e">
        <f t="shared" si="78"/>
        <v>#DIV/0!</v>
      </c>
      <c r="AZ87" s="14" t="e">
        <f t="shared" si="95"/>
        <v>#DIV/0!</v>
      </c>
      <c r="BA87" s="14" t="e">
        <f t="shared" si="79"/>
        <v>#DIV/0!</v>
      </c>
      <c r="BB87" s="14" t="e">
        <f t="shared" si="96"/>
        <v>#DIV/0!</v>
      </c>
      <c r="BC87" s="14">
        <f t="shared" si="97"/>
        <v>0</v>
      </c>
      <c r="BD87" s="14">
        <f t="shared" si="98"/>
        <v>0</v>
      </c>
      <c r="BE87" s="37" t="e">
        <f t="shared" si="80"/>
        <v>#DIV/0!</v>
      </c>
      <c r="BF87" s="14" t="e">
        <f t="shared" si="81"/>
        <v>#NUM!</v>
      </c>
      <c r="BG87" s="21"/>
      <c r="BH87" s="16"/>
      <c r="BI87" s="14" t="e">
        <f t="shared" si="99"/>
        <v>#DIV/0!</v>
      </c>
      <c r="BJ87" s="37">
        <f t="shared" si="100"/>
        <v>0</v>
      </c>
    </row>
    <row r="88" spans="2:62" x14ac:dyDescent="0.5">
      <c r="B88" t="s">
        <v>555</v>
      </c>
      <c r="L88" s="8"/>
      <c r="M88" s="9">
        <f t="shared" si="86"/>
        <v>0</v>
      </c>
      <c r="N88" s="10"/>
      <c r="O88" s="10"/>
      <c r="P88" s="9">
        <f t="shared" si="87"/>
        <v>0</v>
      </c>
      <c r="Q88" s="10"/>
      <c r="R88" s="9">
        <f t="shared" si="88"/>
        <v>0</v>
      </c>
      <c r="S88" s="9" t="e">
        <f t="shared" si="89"/>
        <v>#DIV/0!</v>
      </c>
      <c r="T88" s="11"/>
      <c r="U88" s="9">
        <f t="shared" si="82"/>
        <v>0</v>
      </c>
      <c r="V88" s="9">
        <f t="shared" si="66"/>
        <v>0</v>
      </c>
      <c r="W88" s="9" t="e">
        <f t="shared" si="83"/>
        <v>#DIV/0!</v>
      </c>
      <c r="X88" s="11"/>
      <c r="Y88" s="9" t="e">
        <f t="shared" si="90"/>
        <v>#DIV/0!</v>
      </c>
      <c r="Z88" s="11"/>
      <c r="AA88" s="9">
        <f t="shared" si="91"/>
        <v>0</v>
      </c>
      <c r="AB88" s="9">
        <f t="shared" si="92"/>
        <v>0</v>
      </c>
      <c r="AC88" s="9" t="str">
        <f t="shared" si="84"/>
        <v>N/A</v>
      </c>
      <c r="AD88" s="9">
        <f t="shared" si="101"/>
        <v>0</v>
      </c>
      <c r="AE88" s="9">
        <f t="shared" si="93"/>
        <v>0</v>
      </c>
      <c r="AF88" s="11"/>
      <c r="AG88" s="9" t="e">
        <f t="shared" si="67"/>
        <v>#DIV/0!</v>
      </c>
      <c r="AH88" s="11"/>
      <c r="AI88" s="9" t="e">
        <f t="shared" si="94"/>
        <v>#NUM!</v>
      </c>
      <c r="AJ88" s="12" t="str">
        <f t="shared" si="68"/>
        <v>N/A</v>
      </c>
      <c r="AK88" s="9" t="e">
        <f t="shared" si="69"/>
        <v>#DIV/0!</v>
      </c>
      <c r="AL88" s="9" t="e">
        <f t="shared" si="70"/>
        <v>#NUM!</v>
      </c>
      <c r="AM88" s="9" t="e">
        <f t="shared" si="71"/>
        <v>#DIV/0!</v>
      </c>
      <c r="AN88" s="9" t="e">
        <f t="shared" si="72"/>
        <v>#NUM!</v>
      </c>
      <c r="AO88" s="9" t="e">
        <f t="shared" si="85"/>
        <v>#NUM!</v>
      </c>
      <c r="AP88" s="9" t="e">
        <f t="shared" si="73"/>
        <v>#DIV/0!</v>
      </c>
      <c r="AQ88" s="10"/>
      <c r="AR88" s="9" t="e">
        <f t="shared" si="74"/>
        <v>#DIV/0!</v>
      </c>
      <c r="AS88" s="11"/>
      <c r="AT88" s="9" t="e">
        <f t="shared" si="75"/>
        <v>#DIV/0!</v>
      </c>
      <c r="AU88" s="9" t="e">
        <f t="shared" si="76"/>
        <v>#DIV/0!</v>
      </c>
      <c r="AV88" s="9" t="e">
        <f t="shared" si="77"/>
        <v>#DIV/0!</v>
      </c>
      <c r="AW88" s="9" t="e">
        <f t="shared" si="46"/>
        <v>#DIV/0!</v>
      </c>
      <c r="AX88" s="12" t="e">
        <f t="shared" si="47"/>
        <v>#DIV/0!</v>
      </c>
      <c r="AY88" s="9" t="e">
        <f t="shared" si="78"/>
        <v>#DIV/0!</v>
      </c>
      <c r="AZ88" s="9" t="e">
        <f t="shared" si="95"/>
        <v>#DIV/0!</v>
      </c>
      <c r="BA88" s="9" t="e">
        <f t="shared" si="79"/>
        <v>#DIV/0!</v>
      </c>
      <c r="BB88" s="9" t="e">
        <f t="shared" si="96"/>
        <v>#DIV/0!</v>
      </c>
      <c r="BC88" s="9">
        <f t="shared" si="97"/>
        <v>0</v>
      </c>
      <c r="BD88" s="9">
        <f t="shared" si="98"/>
        <v>0</v>
      </c>
      <c r="BE88" s="36" t="e">
        <f t="shared" si="80"/>
        <v>#DIV/0!</v>
      </c>
      <c r="BF88" s="9" t="e">
        <f t="shared" si="81"/>
        <v>#NUM!</v>
      </c>
      <c r="BG88" s="1"/>
      <c r="BH88" s="11"/>
      <c r="BI88" s="9" t="e">
        <f t="shared" si="99"/>
        <v>#DIV/0!</v>
      </c>
      <c r="BJ88" s="36">
        <f t="shared" si="100"/>
        <v>0</v>
      </c>
    </row>
    <row r="89" spans="2:62" x14ac:dyDescent="0.5">
      <c r="B89" t="s">
        <v>556</v>
      </c>
      <c r="L89" s="13"/>
      <c r="M89" s="14">
        <f t="shared" si="86"/>
        <v>0</v>
      </c>
      <c r="N89" s="15"/>
      <c r="O89" s="15"/>
      <c r="P89" s="14">
        <f t="shared" si="87"/>
        <v>0</v>
      </c>
      <c r="Q89" s="15"/>
      <c r="R89" s="14">
        <f t="shared" si="88"/>
        <v>0</v>
      </c>
      <c r="S89" s="14" t="e">
        <f t="shared" si="89"/>
        <v>#DIV/0!</v>
      </c>
      <c r="T89" s="16"/>
      <c r="U89" s="14">
        <f t="shared" si="82"/>
        <v>0</v>
      </c>
      <c r="V89" s="14">
        <f t="shared" si="66"/>
        <v>0</v>
      </c>
      <c r="W89" s="14" t="e">
        <f t="shared" si="83"/>
        <v>#DIV/0!</v>
      </c>
      <c r="X89" s="16"/>
      <c r="Y89" s="14" t="e">
        <f t="shared" si="90"/>
        <v>#DIV/0!</v>
      </c>
      <c r="Z89" s="16"/>
      <c r="AA89" s="14">
        <f t="shared" si="91"/>
        <v>0</v>
      </c>
      <c r="AB89" s="14">
        <f t="shared" si="92"/>
        <v>0</v>
      </c>
      <c r="AC89" s="14" t="str">
        <f t="shared" si="84"/>
        <v>N/A</v>
      </c>
      <c r="AD89" s="14">
        <f t="shared" si="101"/>
        <v>0</v>
      </c>
      <c r="AE89" s="14">
        <f t="shared" si="93"/>
        <v>0</v>
      </c>
      <c r="AF89" s="16"/>
      <c r="AG89" s="14" t="e">
        <f t="shared" si="67"/>
        <v>#DIV/0!</v>
      </c>
      <c r="AH89" s="16"/>
      <c r="AI89" s="14" t="e">
        <f t="shared" si="94"/>
        <v>#NUM!</v>
      </c>
      <c r="AJ89" s="12" t="str">
        <f t="shared" si="68"/>
        <v>N/A</v>
      </c>
      <c r="AK89" s="14" t="e">
        <f t="shared" si="69"/>
        <v>#DIV/0!</v>
      </c>
      <c r="AL89" s="14" t="e">
        <f t="shared" si="70"/>
        <v>#NUM!</v>
      </c>
      <c r="AM89" s="14" t="e">
        <f t="shared" si="71"/>
        <v>#DIV/0!</v>
      </c>
      <c r="AN89" s="14" t="e">
        <f t="shared" si="72"/>
        <v>#NUM!</v>
      </c>
      <c r="AO89" s="14" t="e">
        <f t="shared" si="85"/>
        <v>#NUM!</v>
      </c>
      <c r="AP89" s="14" t="e">
        <f t="shared" si="73"/>
        <v>#DIV/0!</v>
      </c>
      <c r="AQ89" s="15"/>
      <c r="AR89" s="14" t="e">
        <f t="shared" si="74"/>
        <v>#DIV/0!</v>
      </c>
      <c r="AS89" s="16"/>
      <c r="AT89" s="14" t="e">
        <f t="shared" si="75"/>
        <v>#DIV/0!</v>
      </c>
      <c r="AU89" s="14" t="e">
        <f t="shared" si="76"/>
        <v>#DIV/0!</v>
      </c>
      <c r="AV89" s="14" t="e">
        <f t="shared" si="77"/>
        <v>#DIV/0!</v>
      </c>
      <c r="AW89" s="14" t="e">
        <f t="shared" si="46"/>
        <v>#DIV/0!</v>
      </c>
      <c r="AX89" s="12" t="e">
        <f t="shared" si="47"/>
        <v>#DIV/0!</v>
      </c>
      <c r="AY89" s="14" t="e">
        <f t="shared" si="78"/>
        <v>#DIV/0!</v>
      </c>
      <c r="AZ89" s="14" t="e">
        <f t="shared" si="95"/>
        <v>#DIV/0!</v>
      </c>
      <c r="BA89" s="14" t="e">
        <f t="shared" si="79"/>
        <v>#DIV/0!</v>
      </c>
      <c r="BB89" s="14" t="e">
        <f t="shared" si="96"/>
        <v>#DIV/0!</v>
      </c>
      <c r="BC89" s="14">
        <f t="shared" si="97"/>
        <v>0</v>
      </c>
      <c r="BD89" s="14">
        <f t="shared" si="98"/>
        <v>0</v>
      </c>
      <c r="BE89" s="37" t="e">
        <f t="shared" si="80"/>
        <v>#DIV/0!</v>
      </c>
      <c r="BF89" s="14" t="e">
        <f t="shared" si="81"/>
        <v>#NUM!</v>
      </c>
      <c r="BG89" s="21"/>
      <c r="BH89" s="16"/>
      <c r="BI89" s="14" t="e">
        <f t="shared" si="99"/>
        <v>#DIV/0!</v>
      </c>
      <c r="BJ89" s="37">
        <f t="shared" si="100"/>
        <v>0</v>
      </c>
    </row>
    <row r="90" spans="2:62" x14ac:dyDescent="0.5">
      <c r="L90" s="8"/>
      <c r="M90" s="9">
        <f t="shared" si="86"/>
        <v>0</v>
      </c>
      <c r="N90" s="10"/>
      <c r="O90" s="10"/>
      <c r="P90" s="9">
        <f t="shared" si="87"/>
        <v>0</v>
      </c>
      <c r="Q90" s="10"/>
      <c r="R90" s="9">
        <f t="shared" si="88"/>
        <v>0</v>
      </c>
      <c r="S90" s="9" t="e">
        <f t="shared" si="89"/>
        <v>#DIV/0!</v>
      </c>
      <c r="T90" s="11"/>
      <c r="U90" s="9">
        <f t="shared" si="82"/>
        <v>0</v>
      </c>
      <c r="V90" s="9">
        <f t="shared" si="66"/>
        <v>0</v>
      </c>
      <c r="W90" s="9" t="e">
        <f t="shared" si="83"/>
        <v>#DIV/0!</v>
      </c>
      <c r="X90" s="11"/>
      <c r="Y90" s="9" t="e">
        <f t="shared" si="90"/>
        <v>#DIV/0!</v>
      </c>
      <c r="Z90" s="11"/>
      <c r="AA90" s="9">
        <f t="shared" si="91"/>
        <v>0</v>
      </c>
      <c r="AB90" s="9">
        <f t="shared" si="92"/>
        <v>0</v>
      </c>
      <c r="AC90" s="9" t="str">
        <f t="shared" si="84"/>
        <v>N/A</v>
      </c>
      <c r="AD90" s="9">
        <f t="shared" si="101"/>
        <v>0</v>
      </c>
      <c r="AE90" s="9">
        <f t="shared" si="93"/>
        <v>0</v>
      </c>
      <c r="AF90" s="11"/>
      <c r="AG90" s="9" t="e">
        <f t="shared" si="67"/>
        <v>#DIV/0!</v>
      </c>
      <c r="AH90" s="11"/>
      <c r="AI90" s="9" t="e">
        <f t="shared" si="94"/>
        <v>#NUM!</v>
      </c>
      <c r="AJ90" s="12" t="str">
        <f t="shared" si="68"/>
        <v>N/A</v>
      </c>
      <c r="AK90" s="9" t="e">
        <f t="shared" si="69"/>
        <v>#DIV/0!</v>
      </c>
      <c r="AL90" s="9" t="e">
        <f t="shared" si="70"/>
        <v>#NUM!</v>
      </c>
      <c r="AM90" s="9" t="e">
        <f t="shared" si="71"/>
        <v>#DIV/0!</v>
      </c>
      <c r="AN90" s="9" t="e">
        <f t="shared" si="72"/>
        <v>#NUM!</v>
      </c>
      <c r="AO90" s="9" t="e">
        <f t="shared" si="85"/>
        <v>#NUM!</v>
      </c>
      <c r="AP90" s="9" t="e">
        <f t="shared" si="73"/>
        <v>#DIV/0!</v>
      </c>
      <c r="AQ90" s="10"/>
      <c r="AR90" s="9" t="e">
        <f t="shared" si="74"/>
        <v>#DIV/0!</v>
      </c>
      <c r="AS90" s="11"/>
      <c r="AT90" s="9" t="e">
        <f t="shared" si="75"/>
        <v>#DIV/0!</v>
      </c>
      <c r="AU90" s="9" t="e">
        <f t="shared" si="76"/>
        <v>#DIV/0!</v>
      </c>
      <c r="AV90" s="9" t="e">
        <f t="shared" si="77"/>
        <v>#DIV/0!</v>
      </c>
      <c r="AW90" s="9" t="e">
        <f t="shared" si="46"/>
        <v>#DIV/0!</v>
      </c>
      <c r="AX90" s="12" t="e">
        <f t="shared" si="47"/>
        <v>#DIV/0!</v>
      </c>
      <c r="AY90" s="9" t="e">
        <f t="shared" si="78"/>
        <v>#DIV/0!</v>
      </c>
      <c r="AZ90" s="9" t="e">
        <f t="shared" si="95"/>
        <v>#DIV/0!</v>
      </c>
      <c r="BA90" s="9" t="e">
        <f t="shared" si="79"/>
        <v>#DIV/0!</v>
      </c>
      <c r="BB90" s="9" t="e">
        <f t="shared" si="96"/>
        <v>#DIV/0!</v>
      </c>
      <c r="BC90" s="9">
        <f t="shared" si="97"/>
        <v>0</v>
      </c>
      <c r="BD90" s="9">
        <f t="shared" si="98"/>
        <v>0</v>
      </c>
      <c r="BE90" s="36" t="e">
        <f t="shared" si="80"/>
        <v>#DIV/0!</v>
      </c>
      <c r="BF90" s="9" t="e">
        <f t="shared" si="81"/>
        <v>#NUM!</v>
      </c>
      <c r="BG90" s="1"/>
      <c r="BH90" s="11"/>
      <c r="BI90" s="9" t="e">
        <f t="shared" si="99"/>
        <v>#DIV/0!</v>
      </c>
      <c r="BJ90" s="36">
        <f t="shared" si="100"/>
        <v>0</v>
      </c>
    </row>
    <row r="91" spans="2:62" x14ac:dyDescent="0.5">
      <c r="L91" s="13"/>
      <c r="M91" s="14">
        <f t="shared" si="86"/>
        <v>0</v>
      </c>
      <c r="N91" s="15"/>
      <c r="O91" s="15"/>
      <c r="P91" s="14">
        <f t="shared" si="87"/>
        <v>0</v>
      </c>
      <c r="Q91" s="15"/>
      <c r="R91" s="14">
        <f t="shared" si="88"/>
        <v>0</v>
      </c>
      <c r="S91" s="14" t="e">
        <f t="shared" si="89"/>
        <v>#DIV/0!</v>
      </c>
      <c r="T91" s="16"/>
      <c r="U91" s="14">
        <f t="shared" si="82"/>
        <v>0</v>
      </c>
      <c r="V91" s="14">
        <f t="shared" si="66"/>
        <v>0</v>
      </c>
      <c r="W91" s="14" t="e">
        <f t="shared" si="83"/>
        <v>#DIV/0!</v>
      </c>
      <c r="X91" s="16"/>
      <c r="Y91" s="14" t="e">
        <f t="shared" si="90"/>
        <v>#DIV/0!</v>
      </c>
      <c r="Z91" s="16"/>
      <c r="AA91" s="14">
        <f t="shared" si="91"/>
        <v>0</v>
      </c>
      <c r="AB91" s="14">
        <f t="shared" si="92"/>
        <v>0</v>
      </c>
      <c r="AC91" s="14" t="str">
        <f t="shared" si="84"/>
        <v>N/A</v>
      </c>
      <c r="AD91" s="14">
        <f t="shared" si="101"/>
        <v>0</v>
      </c>
      <c r="AE91" s="14">
        <f t="shared" si="93"/>
        <v>0</v>
      </c>
      <c r="AF91" s="16"/>
      <c r="AG91" s="14" t="e">
        <f t="shared" si="67"/>
        <v>#DIV/0!</v>
      </c>
      <c r="AH91" s="16"/>
      <c r="AI91" s="14" t="e">
        <f t="shared" si="94"/>
        <v>#NUM!</v>
      </c>
      <c r="AJ91" s="12" t="str">
        <f t="shared" si="68"/>
        <v>N/A</v>
      </c>
      <c r="AK91" s="14" t="e">
        <f t="shared" si="69"/>
        <v>#DIV/0!</v>
      </c>
      <c r="AL91" s="14" t="e">
        <f t="shared" si="70"/>
        <v>#NUM!</v>
      </c>
      <c r="AM91" s="14" t="e">
        <f t="shared" si="71"/>
        <v>#DIV/0!</v>
      </c>
      <c r="AN91" s="14" t="e">
        <f t="shared" si="72"/>
        <v>#NUM!</v>
      </c>
      <c r="AO91" s="14" t="e">
        <f t="shared" si="85"/>
        <v>#NUM!</v>
      </c>
      <c r="AP91" s="14" t="e">
        <f t="shared" si="73"/>
        <v>#DIV/0!</v>
      </c>
      <c r="AQ91" s="15"/>
      <c r="AR91" s="14" t="e">
        <f t="shared" si="74"/>
        <v>#DIV/0!</v>
      </c>
      <c r="AS91" s="16"/>
      <c r="AT91" s="14" t="e">
        <f t="shared" si="75"/>
        <v>#DIV/0!</v>
      </c>
      <c r="AU91" s="14" t="e">
        <f t="shared" si="76"/>
        <v>#DIV/0!</v>
      </c>
      <c r="AV91" s="14" t="e">
        <f t="shared" si="77"/>
        <v>#DIV/0!</v>
      </c>
      <c r="AW91" s="14" t="e">
        <f t="shared" si="46"/>
        <v>#DIV/0!</v>
      </c>
      <c r="AX91" s="12" t="e">
        <f t="shared" si="47"/>
        <v>#DIV/0!</v>
      </c>
      <c r="AY91" s="14" t="e">
        <f t="shared" si="78"/>
        <v>#DIV/0!</v>
      </c>
      <c r="AZ91" s="14" t="e">
        <f t="shared" si="95"/>
        <v>#DIV/0!</v>
      </c>
      <c r="BA91" s="14" t="e">
        <f t="shared" si="79"/>
        <v>#DIV/0!</v>
      </c>
      <c r="BB91" s="14" t="e">
        <f t="shared" si="96"/>
        <v>#DIV/0!</v>
      </c>
      <c r="BC91" s="14">
        <f t="shared" si="97"/>
        <v>0</v>
      </c>
      <c r="BD91" s="14">
        <f t="shared" si="98"/>
        <v>0</v>
      </c>
      <c r="BE91" s="37" t="e">
        <f t="shared" si="80"/>
        <v>#DIV/0!</v>
      </c>
      <c r="BF91" s="14" t="e">
        <f t="shared" si="81"/>
        <v>#NUM!</v>
      </c>
      <c r="BG91" s="21"/>
      <c r="BH91" s="16"/>
      <c r="BI91" s="14" t="e">
        <f t="shared" si="99"/>
        <v>#DIV/0!</v>
      </c>
      <c r="BJ91" s="37">
        <f t="shared" si="100"/>
        <v>0</v>
      </c>
    </row>
    <row r="92" spans="2:62" x14ac:dyDescent="0.5">
      <c r="L92" s="8"/>
      <c r="M92" s="9">
        <f t="shared" si="86"/>
        <v>0</v>
      </c>
      <c r="N92" s="10"/>
      <c r="O92" s="10"/>
      <c r="P92" s="9">
        <f t="shared" si="87"/>
        <v>0</v>
      </c>
      <c r="Q92" s="10"/>
      <c r="R92" s="9">
        <f t="shared" si="88"/>
        <v>0</v>
      </c>
      <c r="S92" s="9" t="e">
        <f t="shared" si="89"/>
        <v>#DIV/0!</v>
      </c>
      <c r="T92" s="11"/>
      <c r="U92" s="9">
        <f t="shared" si="82"/>
        <v>0</v>
      </c>
      <c r="V92" s="9">
        <f t="shared" si="66"/>
        <v>0</v>
      </c>
      <c r="W92" s="9" t="e">
        <f t="shared" si="83"/>
        <v>#DIV/0!</v>
      </c>
      <c r="X92" s="11"/>
      <c r="Y92" s="9" t="e">
        <f t="shared" si="90"/>
        <v>#DIV/0!</v>
      </c>
      <c r="Z92" s="11"/>
      <c r="AA92" s="9">
        <f t="shared" si="91"/>
        <v>0</v>
      </c>
      <c r="AB92" s="9">
        <f t="shared" si="92"/>
        <v>0</v>
      </c>
      <c r="AC92" s="9" t="str">
        <f t="shared" si="84"/>
        <v>N/A</v>
      </c>
      <c r="AD92" s="9">
        <f t="shared" si="101"/>
        <v>0</v>
      </c>
      <c r="AE92" s="9">
        <f t="shared" si="93"/>
        <v>0</v>
      </c>
      <c r="AF92" s="11"/>
      <c r="AG92" s="9" t="e">
        <f t="shared" si="67"/>
        <v>#DIV/0!</v>
      </c>
      <c r="AH92" s="11"/>
      <c r="AI92" s="9" t="e">
        <f t="shared" si="94"/>
        <v>#NUM!</v>
      </c>
      <c r="AJ92" s="12" t="str">
        <f t="shared" si="68"/>
        <v>N/A</v>
      </c>
      <c r="AK92" s="9" t="e">
        <f t="shared" si="69"/>
        <v>#DIV/0!</v>
      </c>
      <c r="AL92" s="9" t="e">
        <f t="shared" si="70"/>
        <v>#NUM!</v>
      </c>
      <c r="AM92" s="9" t="e">
        <f t="shared" si="71"/>
        <v>#DIV/0!</v>
      </c>
      <c r="AN92" s="9" t="e">
        <f t="shared" si="72"/>
        <v>#NUM!</v>
      </c>
      <c r="AO92" s="9" t="e">
        <f t="shared" si="85"/>
        <v>#NUM!</v>
      </c>
      <c r="AP92" s="9" t="e">
        <f t="shared" si="73"/>
        <v>#DIV/0!</v>
      </c>
      <c r="AQ92" s="10"/>
      <c r="AR92" s="9" t="e">
        <f t="shared" si="74"/>
        <v>#DIV/0!</v>
      </c>
      <c r="AS92" s="11"/>
      <c r="AT92" s="9" t="e">
        <f t="shared" si="75"/>
        <v>#DIV/0!</v>
      </c>
      <c r="AU92" s="9" t="e">
        <f t="shared" si="76"/>
        <v>#DIV/0!</v>
      </c>
      <c r="AV92" s="9" t="e">
        <f t="shared" si="77"/>
        <v>#DIV/0!</v>
      </c>
      <c r="AW92" s="9" t="e">
        <f t="shared" si="46"/>
        <v>#DIV/0!</v>
      </c>
      <c r="AX92" s="12" t="e">
        <f t="shared" si="47"/>
        <v>#DIV/0!</v>
      </c>
      <c r="AY92" s="9" t="e">
        <f t="shared" si="78"/>
        <v>#DIV/0!</v>
      </c>
      <c r="AZ92" s="9" t="e">
        <f t="shared" si="95"/>
        <v>#DIV/0!</v>
      </c>
      <c r="BA92" s="9" t="e">
        <f t="shared" si="79"/>
        <v>#DIV/0!</v>
      </c>
      <c r="BB92" s="9" t="e">
        <f t="shared" si="96"/>
        <v>#DIV/0!</v>
      </c>
      <c r="BC92" s="9">
        <f t="shared" si="97"/>
        <v>0</v>
      </c>
      <c r="BD92" s="9">
        <f t="shared" si="98"/>
        <v>0</v>
      </c>
      <c r="BE92" s="36" t="e">
        <f t="shared" si="80"/>
        <v>#DIV/0!</v>
      </c>
      <c r="BF92" s="9" t="e">
        <f t="shared" si="81"/>
        <v>#NUM!</v>
      </c>
      <c r="BG92" s="1"/>
      <c r="BH92" s="11"/>
      <c r="BI92" s="9" t="e">
        <f t="shared" si="99"/>
        <v>#DIV/0!</v>
      </c>
      <c r="BJ92" s="36">
        <f t="shared" si="100"/>
        <v>0</v>
      </c>
    </row>
    <row r="93" spans="2:62" x14ac:dyDescent="0.5">
      <c r="L93" s="13"/>
      <c r="M93" s="14">
        <f t="shared" si="86"/>
        <v>0</v>
      </c>
      <c r="N93" s="15"/>
      <c r="O93" s="15"/>
      <c r="P93" s="14">
        <f t="shared" si="87"/>
        <v>0</v>
      </c>
      <c r="Q93" s="15"/>
      <c r="R93" s="14">
        <f t="shared" si="88"/>
        <v>0</v>
      </c>
      <c r="S93" s="14" t="e">
        <f t="shared" si="89"/>
        <v>#DIV/0!</v>
      </c>
      <c r="T93" s="16"/>
      <c r="U93" s="14">
        <f t="shared" si="82"/>
        <v>0</v>
      </c>
      <c r="V93" s="14">
        <f t="shared" si="66"/>
        <v>0</v>
      </c>
      <c r="W93" s="14" t="e">
        <f t="shared" si="83"/>
        <v>#DIV/0!</v>
      </c>
      <c r="X93" s="16"/>
      <c r="Y93" s="14" t="e">
        <f t="shared" si="90"/>
        <v>#DIV/0!</v>
      </c>
      <c r="Z93" s="16"/>
      <c r="AA93" s="14">
        <f t="shared" si="91"/>
        <v>0</v>
      </c>
      <c r="AB93" s="14">
        <f t="shared" si="92"/>
        <v>0</v>
      </c>
      <c r="AC93" s="14" t="str">
        <f t="shared" si="84"/>
        <v>N/A</v>
      </c>
      <c r="AD93" s="14">
        <f t="shared" si="101"/>
        <v>0</v>
      </c>
      <c r="AE93" s="14">
        <f t="shared" si="93"/>
        <v>0</v>
      </c>
      <c r="AF93" s="16"/>
      <c r="AG93" s="14" t="e">
        <f t="shared" si="67"/>
        <v>#DIV/0!</v>
      </c>
      <c r="AH93" s="16"/>
      <c r="AI93" s="14" t="e">
        <f t="shared" si="94"/>
        <v>#NUM!</v>
      </c>
      <c r="AJ93" s="12" t="str">
        <f t="shared" si="68"/>
        <v>N/A</v>
      </c>
      <c r="AK93" s="14" t="e">
        <f t="shared" si="69"/>
        <v>#DIV/0!</v>
      </c>
      <c r="AL93" s="14" t="e">
        <f t="shared" si="70"/>
        <v>#NUM!</v>
      </c>
      <c r="AM93" s="14" t="e">
        <f t="shared" si="71"/>
        <v>#DIV/0!</v>
      </c>
      <c r="AN93" s="14" t="e">
        <f t="shared" si="72"/>
        <v>#NUM!</v>
      </c>
      <c r="AO93" s="14" t="e">
        <f t="shared" si="85"/>
        <v>#NUM!</v>
      </c>
      <c r="AP93" s="14" t="e">
        <f t="shared" si="73"/>
        <v>#DIV/0!</v>
      </c>
      <c r="AQ93" s="15"/>
      <c r="AR93" s="14" t="e">
        <f t="shared" si="74"/>
        <v>#DIV/0!</v>
      </c>
      <c r="AS93" s="16"/>
      <c r="AT93" s="14" t="e">
        <f t="shared" si="75"/>
        <v>#DIV/0!</v>
      </c>
      <c r="AU93" s="14" t="e">
        <f t="shared" si="76"/>
        <v>#DIV/0!</v>
      </c>
      <c r="AV93" s="14" t="e">
        <f t="shared" si="77"/>
        <v>#DIV/0!</v>
      </c>
      <c r="AW93" s="14" t="e">
        <f t="shared" si="46"/>
        <v>#DIV/0!</v>
      </c>
      <c r="AX93" s="12" t="e">
        <f t="shared" si="47"/>
        <v>#DIV/0!</v>
      </c>
      <c r="AY93" s="14" t="e">
        <f t="shared" si="78"/>
        <v>#DIV/0!</v>
      </c>
      <c r="AZ93" s="14" t="e">
        <f t="shared" si="95"/>
        <v>#DIV/0!</v>
      </c>
      <c r="BA93" s="14" t="e">
        <f t="shared" si="79"/>
        <v>#DIV/0!</v>
      </c>
      <c r="BB93" s="14" t="e">
        <f t="shared" si="96"/>
        <v>#DIV/0!</v>
      </c>
      <c r="BC93" s="14">
        <f t="shared" si="97"/>
        <v>0</v>
      </c>
      <c r="BD93" s="14">
        <f t="shared" si="98"/>
        <v>0</v>
      </c>
      <c r="BE93" s="37" t="e">
        <f t="shared" si="80"/>
        <v>#DIV/0!</v>
      </c>
      <c r="BF93" s="14" t="e">
        <f t="shared" si="81"/>
        <v>#NUM!</v>
      </c>
      <c r="BG93" s="21"/>
      <c r="BH93" s="16"/>
      <c r="BI93" s="14" t="e">
        <f t="shared" si="99"/>
        <v>#DIV/0!</v>
      </c>
      <c r="BJ93" s="37">
        <f t="shared" si="100"/>
        <v>0</v>
      </c>
    </row>
    <row r="94" spans="2:62" x14ac:dyDescent="0.5">
      <c r="L94" s="8"/>
      <c r="M94" s="9">
        <f t="shared" si="86"/>
        <v>0</v>
      </c>
      <c r="N94" s="10"/>
      <c r="O94" s="10"/>
      <c r="P94" s="9">
        <f t="shared" si="87"/>
        <v>0</v>
      </c>
      <c r="Q94" s="10"/>
      <c r="R94" s="9">
        <f t="shared" si="88"/>
        <v>0</v>
      </c>
      <c r="S94" s="9" t="e">
        <f t="shared" si="89"/>
        <v>#DIV/0!</v>
      </c>
      <c r="T94" s="11"/>
      <c r="U94" s="9">
        <f t="shared" si="82"/>
        <v>0</v>
      </c>
      <c r="V94" s="9">
        <f t="shared" si="66"/>
        <v>0</v>
      </c>
      <c r="W94" s="9" t="e">
        <f t="shared" si="83"/>
        <v>#DIV/0!</v>
      </c>
      <c r="X94" s="11"/>
      <c r="Y94" s="9" t="e">
        <f t="shared" si="90"/>
        <v>#DIV/0!</v>
      </c>
      <c r="Z94" s="11"/>
      <c r="AA94" s="9">
        <f t="shared" si="91"/>
        <v>0</v>
      </c>
      <c r="AB94" s="9">
        <f t="shared" si="92"/>
        <v>0</v>
      </c>
      <c r="AC94" s="9" t="str">
        <f t="shared" si="84"/>
        <v>N/A</v>
      </c>
      <c r="AD94" s="9">
        <f t="shared" si="101"/>
        <v>0</v>
      </c>
      <c r="AE94" s="9">
        <f t="shared" si="93"/>
        <v>0</v>
      </c>
      <c r="AF94" s="11"/>
      <c r="AG94" s="9" t="e">
        <f t="shared" si="67"/>
        <v>#DIV/0!</v>
      </c>
      <c r="AH94" s="11"/>
      <c r="AI94" s="9" t="e">
        <f t="shared" si="94"/>
        <v>#NUM!</v>
      </c>
      <c r="AJ94" s="12" t="str">
        <f t="shared" si="68"/>
        <v>N/A</v>
      </c>
      <c r="AK94" s="9" t="e">
        <f t="shared" si="69"/>
        <v>#DIV/0!</v>
      </c>
      <c r="AL94" s="9" t="e">
        <f t="shared" si="70"/>
        <v>#NUM!</v>
      </c>
      <c r="AM94" s="9" t="e">
        <f t="shared" si="71"/>
        <v>#DIV/0!</v>
      </c>
      <c r="AN94" s="9" t="e">
        <f t="shared" si="72"/>
        <v>#NUM!</v>
      </c>
      <c r="AO94" s="9" t="e">
        <f t="shared" si="85"/>
        <v>#NUM!</v>
      </c>
      <c r="AP94" s="9" t="e">
        <f t="shared" si="73"/>
        <v>#DIV/0!</v>
      </c>
      <c r="AQ94" s="10"/>
      <c r="AR94" s="9" t="e">
        <f t="shared" si="74"/>
        <v>#DIV/0!</v>
      </c>
      <c r="AS94" s="11"/>
      <c r="AT94" s="9" t="e">
        <f t="shared" si="75"/>
        <v>#DIV/0!</v>
      </c>
      <c r="AU94" s="9" t="e">
        <f t="shared" si="76"/>
        <v>#DIV/0!</v>
      </c>
      <c r="AV94" s="9" t="e">
        <f t="shared" si="77"/>
        <v>#DIV/0!</v>
      </c>
      <c r="AW94" s="9" t="e">
        <f t="shared" si="46"/>
        <v>#DIV/0!</v>
      </c>
      <c r="AX94" s="12" t="e">
        <f t="shared" si="47"/>
        <v>#DIV/0!</v>
      </c>
      <c r="AY94" s="9" t="e">
        <f t="shared" si="78"/>
        <v>#DIV/0!</v>
      </c>
      <c r="AZ94" s="9" t="e">
        <f t="shared" si="95"/>
        <v>#DIV/0!</v>
      </c>
      <c r="BA94" s="9" t="e">
        <f t="shared" si="79"/>
        <v>#DIV/0!</v>
      </c>
      <c r="BB94" s="9" t="e">
        <f t="shared" si="96"/>
        <v>#DIV/0!</v>
      </c>
      <c r="BC94" s="9">
        <f t="shared" si="97"/>
        <v>0</v>
      </c>
      <c r="BD94" s="9">
        <f t="shared" si="98"/>
        <v>0</v>
      </c>
      <c r="BE94" s="36" t="e">
        <f t="shared" si="80"/>
        <v>#DIV/0!</v>
      </c>
      <c r="BF94" s="9" t="e">
        <f t="shared" si="81"/>
        <v>#NUM!</v>
      </c>
      <c r="BG94" s="1"/>
      <c r="BH94" s="11"/>
      <c r="BI94" s="9" t="e">
        <f t="shared" si="99"/>
        <v>#DIV/0!</v>
      </c>
      <c r="BJ94" s="36">
        <f t="shared" si="100"/>
        <v>0</v>
      </c>
    </row>
    <row r="95" spans="2:62" x14ac:dyDescent="0.5">
      <c r="L95" s="13"/>
      <c r="M95" s="14">
        <f t="shared" si="86"/>
        <v>0</v>
      </c>
      <c r="N95" s="15"/>
      <c r="O95" s="15"/>
      <c r="P95" s="14">
        <f t="shared" si="87"/>
        <v>0</v>
      </c>
      <c r="Q95" s="15"/>
      <c r="R95" s="14">
        <f t="shared" si="88"/>
        <v>0</v>
      </c>
      <c r="S95" s="14" t="e">
        <f t="shared" si="89"/>
        <v>#DIV/0!</v>
      </c>
      <c r="T95" s="16"/>
      <c r="U95" s="14">
        <f t="shared" si="82"/>
        <v>0</v>
      </c>
      <c r="V95" s="14">
        <f t="shared" si="66"/>
        <v>0</v>
      </c>
      <c r="W95" s="14" t="e">
        <f t="shared" si="83"/>
        <v>#DIV/0!</v>
      </c>
      <c r="X95" s="16"/>
      <c r="Y95" s="14" t="e">
        <f t="shared" si="90"/>
        <v>#DIV/0!</v>
      </c>
      <c r="Z95" s="16"/>
      <c r="AA95" s="14">
        <f t="shared" si="91"/>
        <v>0</v>
      </c>
      <c r="AB95" s="14">
        <f t="shared" si="92"/>
        <v>0</v>
      </c>
      <c r="AC95" s="14" t="str">
        <f t="shared" si="84"/>
        <v>N/A</v>
      </c>
      <c r="AD95" s="14">
        <f t="shared" si="101"/>
        <v>0</v>
      </c>
      <c r="AE95" s="14">
        <f t="shared" si="93"/>
        <v>0</v>
      </c>
      <c r="AF95" s="16"/>
      <c r="AG95" s="14" t="e">
        <f t="shared" si="67"/>
        <v>#DIV/0!</v>
      </c>
      <c r="AH95" s="16"/>
      <c r="AI95" s="14" t="e">
        <f t="shared" si="94"/>
        <v>#NUM!</v>
      </c>
      <c r="AJ95" s="12" t="str">
        <f t="shared" si="68"/>
        <v>N/A</v>
      </c>
      <c r="AK95" s="14" t="e">
        <f t="shared" si="69"/>
        <v>#DIV/0!</v>
      </c>
      <c r="AL95" s="14" t="e">
        <f t="shared" si="70"/>
        <v>#NUM!</v>
      </c>
      <c r="AM95" s="14" t="e">
        <f t="shared" si="71"/>
        <v>#DIV/0!</v>
      </c>
      <c r="AN95" s="14" t="e">
        <f t="shared" si="72"/>
        <v>#NUM!</v>
      </c>
      <c r="AO95" s="14" t="e">
        <f t="shared" si="85"/>
        <v>#NUM!</v>
      </c>
      <c r="AP95" s="14" t="e">
        <f t="shared" si="73"/>
        <v>#DIV/0!</v>
      </c>
      <c r="AQ95" s="15"/>
      <c r="AR95" s="14" t="e">
        <f t="shared" si="74"/>
        <v>#DIV/0!</v>
      </c>
      <c r="AS95" s="16"/>
      <c r="AT95" s="14" t="e">
        <f t="shared" si="75"/>
        <v>#DIV/0!</v>
      </c>
      <c r="AU95" s="14" t="e">
        <f t="shared" si="76"/>
        <v>#DIV/0!</v>
      </c>
      <c r="AV95" s="14" t="e">
        <f t="shared" si="77"/>
        <v>#DIV/0!</v>
      </c>
      <c r="AW95" s="14" t="e">
        <f t="shared" si="46"/>
        <v>#DIV/0!</v>
      </c>
      <c r="AX95" s="12" t="e">
        <f t="shared" si="47"/>
        <v>#DIV/0!</v>
      </c>
      <c r="AY95" s="14" t="e">
        <f t="shared" si="78"/>
        <v>#DIV/0!</v>
      </c>
      <c r="AZ95" s="14" t="e">
        <f t="shared" si="95"/>
        <v>#DIV/0!</v>
      </c>
      <c r="BA95" s="14" t="e">
        <f t="shared" si="79"/>
        <v>#DIV/0!</v>
      </c>
      <c r="BB95" s="14" t="e">
        <f t="shared" si="96"/>
        <v>#DIV/0!</v>
      </c>
      <c r="BC95" s="14">
        <f t="shared" si="97"/>
        <v>0</v>
      </c>
      <c r="BD95" s="14">
        <f t="shared" si="98"/>
        <v>0</v>
      </c>
      <c r="BE95" s="37" t="e">
        <f t="shared" si="80"/>
        <v>#DIV/0!</v>
      </c>
      <c r="BF95" s="14" t="e">
        <f t="shared" si="81"/>
        <v>#NUM!</v>
      </c>
      <c r="BG95" s="21"/>
      <c r="BH95" s="16"/>
      <c r="BI95" s="14" t="e">
        <f t="shared" si="99"/>
        <v>#DIV/0!</v>
      </c>
      <c r="BJ95" s="37">
        <f t="shared" si="100"/>
        <v>0</v>
      </c>
    </row>
    <row r="96" spans="2:62" x14ac:dyDescent="0.5">
      <c r="L96" s="8"/>
      <c r="M96" s="9">
        <f t="shared" si="86"/>
        <v>0</v>
      </c>
      <c r="N96" s="10"/>
      <c r="O96" s="10"/>
      <c r="P96" s="9">
        <f t="shared" si="87"/>
        <v>0</v>
      </c>
      <c r="Q96" s="10"/>
      <c r="R96" s="9">
        <f t="shared" si="88"/>
        <v>0</v>
      </c>
      <c r="S96" s="9" t="e">
        <f t="shared" si="89"/>
        <v>#DIV/0!</v>
      </c>
      <c r="T96" s="11"/>
      <c r="U96" s="9">
        <f t="shared" si="82"/>
        <v>0</v>
      </c>
      <c r="V96" s="9">
        <f t="shared" si="66"/>
        <v>0</v>
      </c>
      <c r="W96" s="9" t="e">
        <f t="shared" si="83"/>
        <v>#DIV/0!</v>
      </c>
      <c r="X96" s="11"/>
      <c r="Y96" s="9" t="e">
        <f t="shared" si="90"/>
        <v>#DIV/0!</v>
      </c>
      <c r="Z96" s="11"/>
      <c r="AA96" s="9">
        <f t="shared" si="91"/>
        <v>0</v>
      </c>
      <c r="AB96" s="9">
        <f t="shared" si="92"/>
        <v>0</v>
      </c>
      <c r="AC96" s="9" t="str">
        <f t="shared" si="84"/>
        <v>N/A</v>
      </c>
      <c r="AD96" s="9">
        <f t="shared" si="101"/>
        <v>0</v>
      </c>
      <c r="AE96" s="9">
        <f t="shared" si="93"/>
        <v>0</v>
      </c>
      <c r="AF96" s="11"/>
      <c r="AG96" s="9" t="e">
        <f t="shared" si="67"/>
        <v>#DIV/0!</v>
      </c>
      <c r="AH96" s="11"/>
      <c r="AI96" s="9" t="e">
        <f t="shared" si="94"/>
        <v>#NUM!</v>
      </c>
      <c r="AJ96" s="12" t="str">
        <f t="shared" si="68"/>
        <v>N/A</v>
      </c>
      <c r="AK96" s="9" t="e">
        <f t="shared" si="69"/>
        <v>#DIV/0!</v>
      </c>
      <c r="AL96" s="9" t="e">
        <f t="shared" si="70"/>
        <v>#NUM!</v>
      </c>
      <c r="AM96" s="9" t="e">
        <f t="shared" si="71"/>
        <v>#DIV/0!</v>
      </c>
      <c r="AN96" s="9" t="e">
        <f t="shared" si="72"/>
        <v>#NUM!</v>
      </c>
      <c r="AO96" s="9" t="e">
        <f t="shared" si="85"/>
        <v>#NUM!</v>
      </c>
      <c r="AP96" s="9" t="e">
        <f t="shared" si="73"/>
        <v>#DIV/0!</v>
      </c>
      <c r="AQ96" s="10"/>
      <c r="AR96" s="9" t="e">
        <f t="shared" si="74"/>
        <v>#DIV/0!</v>
      </c>
      <c r="AS96" s="11"/>
      <c r="AT96" s="9" t="e">
        <f t="shared" si="75"/>
        <v>#DIV/0!</v>
      </c>
      <c r="AU96" s="9" t="e">
        <f t="shared" si="76"/>
        <v>#DIV/0!</v>
      </c>
      <c r="AV96" s="9" t="e">
        <f t="shared" si="77"/>
        <v>#DIV/0!</v>
      </c>
      <c r="AW96" s="9" t="e">
        <f t="shared" si="46"/>
        <v>#DIV/0!</v>
      </c>
      <c r="AX96" s="12" t="e">
        <f t="shared" si="47"/>
        <v>#DIV/0!</v>
      </c>
      <c r="AY96" s="9" t="e">
        <f t="shared" si="78"/>
        <v>#DIV/0!</v>
      </c>
      <c r="AZ96" s="9" t="e">
        <f t="shared" si="95"/>
        <v>#DIV/0!</v>
      </c>
      <c r="BA96" s="9" t="e">
        <f t="shared" si="79"/>
        <v>#DIV/0!</v>
      </c>
      <c r="BB96" s="9" t="e">
        <f t="shared" si="96"/>
        <v>#DIV/0!</v>
      </c>
      <c r="BC96" s="9">
        <f t="shared" si="97"/>
        <v>0</v>
      </c>
      <c r="BD96" s="9">
        <f t="shared" si="98"/>
        <v>0</v>
      </c>
      <c r="BE96" s="36" t="e">
        <f t="shared" si="80"/>
        <v>#DIV/0!</v>
      </c>
      <c r="BF96" s="9" t="e">
        <f t="shared" si="81"/>
        <v>#NUM!</v>
      </c>
      <c r="BG96" s="1"/>
      <c r="BH96" s="11"/>
      <c r="BI96" s="9" t="e">
        <f t="shared" si="99"/>
        <v>#DIV/0!</v>
      </c>
      <c r="BJ96" s="36">
        <f t="shared" si="100"/>
        <v>0</v>
      </c>
    </row>
    <row r="97" spans="12:62" x14ac:dyDescent="0.5">
      <c r="L97" s="13"/>
      <c r="M97" s="14">
        <f t="shared" si="86"/>
        <v>0</v>
      </c>
      <c r="N97" s="15"/>
      <c r="O97" s="15"/>
      <c r="P97" s="14">
        <f t="shared" si="87"/>
        <v>0</v>
      </c>
      <c r="Q97" s="15"/>
      <c r="R97" s="14">
        <f t="shared" si="88"/>
        <v>0</v>
      </c>
      <c r="S97" s="14" t="e">
        <f t="shared" si="89"/>
        <v>#DIV/0!</v>
      </c>
      <c r="T97" s="16"/>
      <c r="U97" s="14">
        <f t="shared" si="82"/>
        <v>0</v>
      </c>
      <c r="V97" s="14">
        <f t="shared" si="66"/>
        <v>0</v>
      </c>
      <c r="W97" s="14" t="e">
        <f t="shared" si="83"/>
        <v>#DIV/0!</v>
      </c>
      <c r="X97" s="16"/>
      <c r="Y97" s="14" t="e">
        <f t="shared" si="90"/>
        <v>#DIV/0!</v>
      </c>
      <c r="Z97" s="16"/>
      <c r="AA97" s="14">
        <f t="shared" si="91"/>
        <v>0</v>
      </c>
      <c r="AB97" s="14">
        <f t="shared" si="92"/>
        <v>0</v>
      </c>
      <c r="AC97" s="14" t="str">
        <f t="shared" si="84"/>
        <v>N/A</v>
      </c>
      <c r="AD97" s="14">
        <f t="shared" si="101"/>
        <v>0</v>
      </c>
      <c r="AE97" s="14">
        <f t="shared" si="93"/>
        <v>0</v>
      </c>
      <c r="AF97" s="16"/>
      <c r="AG97" s="14" t="e">
        <f t="shared" si="67"/>
        <v>#DIV/0!</v>
      </c>
      <c r="AH97" s="16"/>
      <c r="AI97" s="14" t="e">
        <f t="shared" si="94"/>
        <v>#NUM!</v>
      </c>
      <c r="AJ97" s="12" t="str">
        <f t="shared" si="68"/>
        <v>N/A</v>
      </c>
      <c r="AK97" s="14" t="e">
        <f t="shared" si="69"/>
        <v>#DIV/0!</v>
      </c>
      <c r="AL97" s="14" t="e">
        <f t="shared" si="70"/>
        <v>#NUM!</v>
      </c>
      <c r="AM97" s="14" t="e">
        <f t="shared" si="71"/>
        <v>#DIV/0!</v>
      </c>
      <c r="AN97" s="14" t="e">
        <f t="shared" si="72"/>
        <v>#NUM!</v>
      </c>
      <c r="AO97" s="14" t="e">
        <f t="shared" si="85"/>
        <v>#NUM!</v>
      </c>
      <c r="AP97" s="14" t="e">
        <f t="shared" si="73"/>
        <v>#DIV/0!</v>
      </c>
      <c r="AQ97" s="15"/>
      <c r="AR97" s="14" t="e">
        <f t="shared" si="74"/>
        <v>#DIV/0!</v>
      </c>
      <c r="AS97" s="16"/>
      <c r="AT97" s="14" t="e">
        <f t="shared" si="75"/>
        <v>#DIV/0!</v>
      </c>
      <c r="AU97" s="14" t="e">
        <f t="shared" si="76"/>
        <v>#DIV/0!</v>
      </c>
      <c r="AV97" s="14" t="e">
        <f t="shared" si="77"/>
        <v>#DIV/0!</v>
      </c>
      <c r="AW97" s="14" t="e">
        <f t="shared" si="46"/>
        <v>#DIV/0!</v>
      </c>
      <c r="AX97" s="12" t="e">
        <f t="shared" si="47"/>
        <v>#DIV/0!</v>
      </c>
      <c r="AY97" s="14" t="e">
        <f t="shared" si="78"/>
        <v>#DIV/0!</v>
      </c>
      <c r="AZ97" s="14" t="e">
        <f t="shared" si="95"/>
        <v>#DIV/0!</v>
      </c>
      <c r="BA97" s="14" t="e">
        <f t="shared" si="79"/>
        <v>#DIV/0!</v>
      </c>
      <c r="BB97" s="14" t="e">
        <f t="shared" si="96"/>
        <v>#DIV/0!</v>
      </c>
      <c r="BC97" s="14">
        <f t="shared" si="97"/>
        <v>0</v>
      </c>
      <c r="BD97" s="14">
        <f t="shared" si="98"/>
        <v>0</v>
      </c>
      <c r="BE97" s="37" t="e">
        <f t="shared" si="80"/>
        <v>#DIV/0!</v>
      </c>
      <c r="BF97" s="14" t="e">
        <f t="shared" si="81"/>
        <v>#NUM!</v>
      </c>
      <c r="BG97" s="21"/>
      <c r="BH97" s="16"/>
      <c r="BI97" s="14" t="e">
        <f t="shared" si="99"/>
        <v>#DIV/0!</v>
      </c>
      <c r="BJ97" s="37">
        <f t="shared" si="100"/>
        <v>0</v>
      </c>
    </row>
    <row r="98" spans="12:62" x14ac:dyDescent="0.5">
      <c r="L98" s="8"/>
      <c r="M98" s="9">
        <f t="shared" si="86"/>
        <v>0</v>
      </c>
      <c r="N98" s="10"/>
      <c r="O98" s="10"/>
      <c r="P98" s="9">
        <f t="shared" si="87"/>
        <v>0</v>
      </c>
      <c r="Q98" s="10"/>
      <c r="R98" s="9">
        <f t="shared" si="88"/>
        <v>0</v>
      </c>
      <c r="S98" s="9" t="e">
        <f t="shared" si="89"/>
        <v>#DIV/0!</v>
      </c>
      <c r="T98" s="11"/>
      <c r="U98" s="9">
        <f t="shared" si="82"/>
        <v>0</v>
      </c>
      <c r="V98" s="9">
        <f t="shared" si="66"/>
        <v>0</v>
      </c>
      <c r="W98" s="9" t="e">
        <f t="shared" si="83"/>
        <v>#DIV/0!</v>
      </c>
      <c r="X98" s="11"/>
      <c r="Y98" s="9" t="e">
        <f t="shared" si="90"/>
        <v>#DIV/0!</v>
      </c>
      <c r="Z98" s="11"/>
      <c r="AA98" s="9">
        <f t="shared" si="91"/>
        <v>0</v>
      </c>
      <c r="AB98" s="9">
        <f t="shared" si="92"/>
        <v>0</v>
      </c>
      <c r="AC98" s="9" t="str">
        <f t="shared" si="84"/>
        <v>N/A</v>
      </c>
      <c r="AD98" s="9">
        <f t="shared" si="101"/>
        <v>0</v>
      </c>
      <c r="AE98" s="9">
        <f t="shared" si="93"/>
        <v>0</v>
      </c>
      <c r="AF98" s="11"/>
      <c r="AG98" s="9" t="e">
        <f t="shared" si="67"/>
        <v>#DIV/0!</v>
      </c>
      <c r="AH98" s="11"/>
      <c r="AI98" s="9" t="e">
        <f t="shared" si="94"/>
        <v>#NUM!</v>
      </c>
      <c r="AJ98" s="12" t="str">
        <f t="shared" si="68"/>
        <v>N/A</v>
      </c>
      <c r="AK98" s="9" t="e">
        <f t="shared" si="69"/>
        <v>#DIV/0!</v>
      </c>
      <c r="AL98" s="9" t="e">
        <f t="shared" si="70"/>
        <v>#NUM!</v>
      </c>
      <c r="AM98" s="9" t="e">
        <f t="shared" si="71"/>
        <v>#DIV/0!</v>
      </c>
      <c r="AN98" s="9" t="e">
        <f t="shared" si="72"/>
        <v>#NUM!</v>
      </c>
      <c r="AO98" s="9" t="e">
        <f t="shared" si="85"/>
        <v>#NUM!</v>
      </c>
      <c r="AP98" s="9" t="e">
        <f t="shared" si="73"/>
        <v>#DIV/0!</v>
      </c>
      <c r="AQ98" s="10"/>
      <c r="AR98" s="9" t="e">
        <f t="shared" si="74"/>
        <v>#DIV/0!</v>
      </c>
      <c r="AS98" s="11"/>
      <c r="AT98" s="9" t="e">
        <f t="shared" si="75"/>
        <v>#DIV/0!</v>
      </c>
      <c r="AU98" s="9" t="e">
        <f t="shared" si="76"/>
        <v>#DIV/0!</v>
      </c>
      <c r="AV98" s="9" t="e">
        <f t="shared" si="77"/>
        <v>#DIV/0!</v>
      </c>
      <c r="AW98" s="9" t="e">
        <f t="shared" si="46"/>
        <v>#DIV/0!</v>
      </c>
      <c r="AX98" s="12" t="e">
        <f t="shared" si="47"/>
        <v>#DIV/0!</v>
      </c>
      <c r="AY98" s="9" t="e">
        <f t="shared" si="78"/>
        <v>#DIV/0!</v>
      </c>
      <c r="AZ98" s="9" t="e">
        <f t="shared" si="95"/>
        <v>#DIV/0!</v>
      </c>
      <c r="BA98" s="9" t="e">
        <f t="shared" si="79"/>
        <v>#DIV/0!</v>
      </c>
      <c r="BB98" s="9" t="e">
        <f t="shared" si="96"/>
        <v>#DIV/0!</v>
      </c>
      <c r="BC98" s="9">
        <f t="shared" si="97"/>
        <v>0</v>
      </c>
      <c r="BD98" s="9">
        <f t="shared" si="98"/>
        <v>0</v>
      </c>
      <c r="BE98" s="36" t="e">
        <f t="shared" si="80"/>
        <v>#DIV/0!</v>
      </c>
      <c r="BF98" s="9" t="e">
        <f t="shared" si="81"/>
        <v>#NUM!</v>
      </c>
      <c r="BG98" s="1"/>
      <c r="BH98" s="11"/>
      <c r="BI98" s="9" t="e">
        <f t="shared" si="99"/>
        <v>#DIV/0!</v>
      </c>
      <c r="BJ98" s="36">
        <f t="shared" si="100"/>
        <v>0</v>
      </c>
    </row>
    <row r="99" spans="12:62" x14ac:dyDescent="0.5">
      <c r="L99" s="13"/>
      <c r="M99" s="14">
        <f t="shared" si="86"/>
        <v>0</v>
      </c>
      <c r="N99" s="15"/>
      <c r="O99" s="15"/>
      <c r="P99" s="14">
        <f t="shared" si="87"/>
        <v>0</v>
      </c>
      <c r="Q99" s="15"/>
      <c r="R99" s="14">
        <f t="shared" si="88"/>
        <v>0</v>
      </c>
      <c r="S99" s="14" t="e">
        <f t="shared" si="89"/>
        <v>#DIV/0!</v>
      </c>
      <c r="T99" s="16"/>
      <c r="U99" s="14">
        <f t="shared" si="82"/>
        <v>0</v>
      </c>
      <c r="V99" s="14">
        <f t="shared" si="66"/>
        <v>0</v>
      </c>
      <c r="W99" s="14" t="e">
        <f t="shared" si="83"/>
        <v>#DIV/0!</v>
      </c>
      <c r="X99" s="16"/>
      <c r="Y99" s="14" t="e">
        <f t="shared" si="90"/>
        <v>#DIV/0!</v>
      </c>
      <c r="Z99" s="16"/>
      <c r="AA99" s="14">
        <f t="shared" si="91"/>
        <v>0</v>
      </c>
      <c r="AB99" s="14">
        <f t="shared" si="92"/>
        <v>0</v>
      </c>
      <c r="AC99" s="14" t="str">
        <f t="shared" si="84"/>
        <v>N/A</v>
      </c>
      <c r="AD99" s="14">
        <f t="shared" si="101"/>
        <v>0</v>
      </c>
      <c r="AE99" s="14">
        <f t="shared" si="93"/>
        <v>0</v>
      </c>
      <c r="AF99" s="16"/>
      <c r="AG99" s="14" t="e">
        <f t="shared" si="67"/>
        <v>#DIV/0!</v>
      </c>
      <c r="AH99" s="16"/>
      <c r="AI99" s="14" t="e">
        <f t="shared" si="94"/>
        <v>#NUM!</v>
      </c>
      <c r="AJ99" s="12" t="str">
        <f t="shared" si="68"/>
        <v>N/A</v>
      </c>
      <c r="AK99" s="14" t="e">
        <f t="shared" si="69"/>
        <v>#DIV/0!</v>
      </c>
      <c r="AL99" s="14" t="e">
        <f t="shared" si="70"/>
        <v>#NUM!</v>
      </c>
      <c r="AM99" s="14" t="e">
        <f t="shared" si="71"/>
        <v>#DIV/0!</v>
      </c>
      <c r="AN99" s="14" t="e">
        <f t="shared" si="72"/>
        <v>#NUM!</v>
      </c>
      <c r="AO99" s="14" t="e">
        <f t="shared" si="85"/>
        <v>#NUM!</v>
      </c>
      <c r="AP99" s="14" t="e">
        <f t="shared" si="73"/>
        <v>#DIV/0!</v>
      </c>
      <c r="AQ99" s="15"/>
      <c r="AR99" s="14" t="e">
        <f t="shared" si="74"/>
        <v>#DIV/0!</v>
      </c>
      <c r="AS99" s="16"/>
      <c r="AT99" s="14" t="e">
        <f t="shared" si="75"/>
        <v>#DIV/0!</v>
      </c>
      <c r="AU99" s="14" t="e">
        <f t="shared" si="76"/>
        <v>#DIV/0!</v>
      </c>
      <c r="AV99" s="14" t="e">
        <f t="shared" si="77"/>
        <v>#DIV/0!</v>
      </c>
      <c r="AW99" s="14" t="e">
        <f t="shared" si="46"/>
        <v>#DIV/0!</v>
      </c>
      <c r="AX99" s="12" t="e">
        <f t="shared" si="47"/>
        <v>#DIV/0!</v>
      </c>
      <c r="AY99" s="14" t="e">
        <f t="shared" si="78"/>
        <v>#DIV/0!</v>
      </c>
      <c r="AZ99" s="14" t="e">
        <f t="shared" si="95"/>
        <v>#DIV/0!</v>
      </c>
      <c r="BA99" s="14" t="e">
        <f t="shared" si="79"/>
        <v>#DIV/0!</v>
      </c>
      <c r="BB99" s="14" t="e">
        <f t="shared" si="96"/>
        <v>#DIV/0!</v>
      </c>
      <c r="BC99" s="14">
        <f t="shared" si="97"/>
        <v>0</v>
      </c>
      <c r="BD99" s="14">
        <f t="shared" si="98"/>
        <v>0</v>
      </c>
      <c r="BE99" s="37" t="e">
        <f t="shared" si="80"/>
        <v>#DIV/0!</v>
      </c>
      <c r="BF99" s="14" t="e">
        <f t="shared" si="81"/>
        <v>#NUM!</v>
      </c>
      <c r="BG99" s="21"/>
      <c r="BH99" s="16"/>
      <c r="BI99" s="14" t="e">
        <f t="shared" si="99"/>
        <v>#DIV/0!</v>
      </c>
      <c r="BJ99" s="37">
        <f t="shared" si="100"/>
        <v>0</v>
      </c>
    </row>
    <row r="100" spans="12:62" x14ac:dyDescent="0.5">
      <c r="L100" s="8"/>
      <c r="M100" s="9">
        <f t="shared" si="86"/>
        <v>0</v>
      </c>
      <c r="N100" s="10"/>
      <c r="O100" s="10"/>
      <c r="P100" s="9">
        <f t="shared" si="87"/>
        <v>0</v>
      </c>
      <c r="Q100" s="10"/>
      <c r="R100" s="9">
        <f t="shared" si="88"/>
        <v>0</v>
      </c>
      <c r="S100" s="9" t="e">
        <f t="shared" si="89"/>
        <v>#DIV/0!</v>
      </c>
      <c r="T100" s="11"/>
      <c r="U100" s="9">
        <f t="shared" si="82"/>
        <v>0</v>
      </c>
      <c r="V100" s="9">
        <f t="shared" si="66"/>
        <v>0</v>
      </c>
      <c r="W100" s="9" t="e">
        <f t="shared" si="83"/>
        <v>#DIV/0!</v>
      </c>
      <c r="X100" s="11"/>
      <c r="Y100" s="9" t="e">
        <f t="shared" si="90"/>
        <v>#DIV/0!</v>
      </c>
      <c r="Z100" s="11"/>
      <c r="AA100" s="9">
        <f t="shared" si="91"/>
        <v>0</v>
      </c>
      <c r="AB100" s="9">
        <f t="shared" si="92"/>
        <v>0</v>
      </c>
      <c r="AC100" s="9" t="str">
        <f t="shared" si="84"/>
        <v>N/A</v>
      </c>
      <c r="AD100" s="9">
        <f t="shared" si="101"/>
        <v>0</v>
      </c>
      <c r="AE100" s="9">
        <f t="shared" si="93"/>
        <v>0</v>
      </c>
      <c r="AF100" s="11"/>
      <c r="AG100" s="9" t="e">
        <f t="shared" si="67"/>
        <v>#DIV/0!</v>
      </c>
      <c r="AH100" s="11"/>
      <c r="AI100" s="9" t="e">
        <f t="shared" si="94"/>
        <v>#NUM!</v>
      </c>
      <c r="AJ100" s="12" t="str">
        <f t="shared" si="68"/>
        <v>N/A</v>
      </c>
      <c r="AK100" s="9" t="e">
        <f t="shared" si="69"/>
        <v>#DIV/0!</v>
      </c>
      <c r="AL100" s="9" t="e">
        <f t="shared" si="70"/>
        <v>#NUM!</v>
      </c>
      <c r="AM100" s="9" t="e">
        <f t="shared" si="71"/>
        <v>#DIV/0!</v>
      </c>
      <c r="AN100" s="9" t="e">
        <f t="shared" si="72"/>
        <v>#NUM!</v>
      </c>
      <c r="AO100" s="9" t="e">
        <f t="shared" si="85"/>
        <v>#NUM!</v>
      </c>
      <c r="AP100" s="9" t="e">
        <f t="shared" si="73"/>
        <v>#DIV/0!</v>
      </c>
      <c r="AQ100" s="10"/>
      <c r="AR100" s="9" t="e">
        <f t="shared" si="74"/>
        <v>#DIV/0!</v>
      </c>
      <c r="AS100" s="11"/>
      <c r="AT100" s="9" t="e">
        <f t="shared" si="75"/>
        <v>#DIV/0!</v>
      </c>
      <c r="AU100" s="9" t="e">
        <f t="shared" si="76"/>
        <v>#DIV/0!</v>
      </c>
      <c r="AV100" s="9" t="e">
        <f t="shared" si="77"/>
        <v>#DIV/0!</v>
      </c>
      <c r="AW100" s="9" t="e">
        <f>AT100+AU100+AV100</f>
        <v>#DIV/0!</v>
      </c>
      <c r="AX100" s="12" t="e">
        <f>IF(AW100&gt;2,"Io",IF(AW100&gt;0.19,"Opt high",IF(AW100&gt;0.067,"Ideal",IF(AW100&gt;0.04,"Opt low", "Stagnant"))))</f>
        <v>#DIV/0!</v>
      </c>
      <c r="AY100" s="9" t="e">
        <f t="shared" si="78"/>
        <v>#DIV/0!</v>
      </c>
      <c r="AZ100" s="9" t="e">
        <f t="shared" si="95"/>
        <v>#DIV/0!</v>
      </c>
      <c r="BA100" s="9" t="e">
        <f t="shared" si="79"/>
        <v>#DIV/0!</v>
      </c>
      <c r="BB100" s="9" t="e">
        <f t="shared" si="96"/>
        <v>#DIV/0!</v>
      </c>
      <c r="BC100" s="9">
        <f t="shared" si="97"/>
        <v>0</v>
      </c>
      <c r="BD100" s="9">
        <f t="shared" si="98"/>
        <v>0</v>
      </c>
      <c r="BE100" s="36" t="e">
        <f t="shared" si="80"/>
        <v>#DIV/0!</v>
      </c>
      <c r="BF100" s="9" t="e">
        <f t="shared" si="81"/>
        <v>#NUM!</v>
      </c>
      <c r="BG100" s="1"/>
      <c r="BH100" s="11"/>
      <c r="BI100" s="9" t="e">
        <f t="shared" si="99"/>
        <v>#DIV/0!</v>
      </c>
      <c r="BJ100" s="36">
        <f t="shared" si="100"/>
        <v>0</v>
      </c>
    </row>
    <row r="101" spans="12:62" x14ac:dyDescent="0.5">
      <c r="L101" s="13"/>
      <c r="M101" s="14">
        <f t="shared" si="86"/>
        <v>0</v>
      </c>
      <c r="N101" s="15"/>
      <c r="O101" s="15"/>
      <c r="P101" s="14">
        <f t="shared" si="87"/>
        <v>0</v>
      </c>
      <c r="Q101" s="15"/>
      <c r="R101" s="14">
        <f t="shared" si="88"/>
        <v>0</v>
      </c>
      <c r="S101" s="14" t="e">
        <f t="shared" si="89"/>
        <v>#DIV/0!</v>
      </c>
      <c r="T101" s="16"/>
      <c r="U101" s="14">
        <f t="shared" si="82"/>
        <v>0</v>
      </c>
      <c r="V101" s="14">
        <f t="shared" si="66"/>
        <v>0</v>
      </c>
      <c r="W101" s="14" t="e">
        <f t="shared" si="83"/>
        <v>#DIV/0!</v>
      </c>
      <c r="X101" s="16"/>
      <c r="Y101" s="14" t="e">
        <f t="shared" si="90"/>
        <v>#DIV/0!</v>
      </c>
      <c r="Z101" s="16"/>
      <c r="AA101" s="14">
        <f t="shared" si="91"/>
        <v>0</v>
      </c>
      <c r="AB101" s="14">
        <f t="shared" si="92"/>
        <v>0</v>
      </c>
      <c r="AC101" s="14" t="str">
        <f t="shared" si="84"/>
        <v>N/A</v>
      </c>
      <c r="AD101" s="14">
        <f t="shared" si="101"/>
        <v>0</v>
      </c>
      <c r="AE101" s="14">
        <f t="shared" si="93"/>
        <v>0</v>
      </c>
      <c r="AF101" s="16"/>
      <c r="AG101" s="14" t="e">
        <f t="shared" si="67"/>
        <v>#DIV/0!</v>
      </c>
      <c r="AH101" s="16"/>
      <c r="AI101" s="14" t="e">
        <f t="shared" si="94"/>
        <v>#NUM!</v>
      </c>
      <c r="AJ101" s="12" t="str">
        <f t="shared" si="68"/>
        <v>N/A</v>
      </c>
      <c r="AK101" s="14" t="e">
        <f t="shared" si="69"/>
        <v>#DIV/0!</v>
      </c>
      <c r="AL101" s="14" t="e">
        <f t="shared" si="70"/>
        <v>#NUM!</v>
      </c>
      <c r="AM101" s="14" t="e">
        <f t="shared" si="71"/>
        <v>#DIV/0!</v>
      </c>
      <c r="AN101" s="14" t="e">
        <f t="shared" si="72"/>
        <v>#NUM!</v>
      </c>
      <c r="AO101" s="14" t="e">
        <f t="shared" si="85"/>
        <v>#NUM!</v>
      </c>
      <c r="AP101" s="14" t="e">
        <f t="shared" si="73"/>
        <v>#DIV/0!</v>
      </c>
      <c r="AQ101" s="15"/>
      <c r="AR101" s="14" t="e">
        <f t="shared" si="74"/>
        <v>#DIV/0!</v>
      </c>
      <c r="AS101" s="16"/>
      <c r="AT101" s="14" t="e">
        <f t="shared" si="75"/>
        <v>#DIV/0!</v>
      </c>
      <c r="AU101" s="14" t="e">
        <f t="shared" si="76"/>
        <v>#DIV/0!</v>
      </c>
      <c r="AV101" s="14" t="e">
        <f t="shared" si="77"/>
        <v>#DIV/0!</v>
      </c>
      <c r="AW101" s="14" t="e">
        <f>AT101+AU101+AV101</f>
        <v>#DIV/0!</v>
      </c>
      <c r="AX101" s="12" t="e">
        <f>IF(AW101&gt;2,"Io",IF(AW101&gt;0.19,"Opt high",IF(AW101&gt;0.067,"Ideal",IF(AW101&gt;0.04,"Opt low", "Stagnant"))))</f>
        <v>#DIV/0!</v>
      </c>
      <c r="AY101" s="14" t="e">
        <f t="shared" si="78"/>
        <v>#DIV/0!</v>
      </c>
      <c r="AZ101" s="14" t="e">
        <f t="shared" si="95"/>
        <v>#DIV/0!</v>
      </c>
      <c r="BA101" s="14" t="e">
        <f t="shared" si="79"/>
        <v>#DIV/0!</v>
      </c>
      <c r="BB101" s="14" t="e">
        <f t="shared" si="96"/>
        <v>#DIV/0!</v>
      </c>
      <c r="BC101" s="14">
        <f t="shared" si="97"/>
        <v>0</v>
      </c>
      <c r="BD101" s="14">
        <f t="shared" si="98"/>
        <v>0</v>
      </c>
      <c r="BE101" s="37" t="e">
        <f t="shared" si="80"/>
        <v>#DIV/0!</v>
      </c>
      <c r="BF101" s="14" t="e">
        <f t="shared" si="81"/>
        <v>#NUM!</v>
      </c>
      <c r="BG101" s="21"/>
      <c r="BH101" s="16"/>
      <c r="BI101" s="14" t="e">
        <f t="shared" si="99"/>
        <v>#DIV/0!</v>
      </c>
      <c r="BJ101" s="37">
        <f t="shared" si="100"/>
        <v>0</v>
      </c>
    </row>
    <row r="102" spans="12:62" x14ac:dyDescent="0.5">
      <c r="N102" t="s">
        <v>557</v>
      </c>
      <c r="X102" t="s">
        <v>558</v>
      </c>
      <c r="AC102" t="s">
        <v>559</v>
      </c>
      <c r="AG102" t="s">
        <v>560</v>
      </c>
      <c r="AH102" t="s">
        <v>561</v>
      </c>
      <c r="AI102" t="s">
        <v>562</v>
      </c>
      <c r="AJ102" t="s">
        <v>563</v>
      </c>
      <c r="AK102" t="s">
        <v>564</v>
      </c>
      <c r="AP102" t="s">
        <v>565</v>
      </c>
      <c r="AW102" t="s">
        <v>566</v>
      </c>
      <c r="BD102" t="s">
        <v>567</v>
      </c>
      <c r="BI102" t="s">
        <v>568</v>
      </c>
      <c r="BJ102" t="s">
        <v>569</v>
      </c>
    </row>
    <row r="103" spans="12:62" x14ac:dyDescent="0.5">
      <c r="X103" t="s">
        <v>570</v>
      </c>
      <c r="AC103" t="s">
        <v>571</v>
      </c>
      <c r="AG103" t="s">
        <v>572</v>
      </c>
      <c r="AH103" t="s">
        <v>573</v>
      </c>
      <c r="AI103" t="s">
        <v>574</v>
      </c>
      <c r="AJ103" t="s">
        <v>575</v>
      </c>
      <c r="AP103" t="s">
        <v>576</v>
      </c>
      <c r="BD103" t="s">
        <v>577</v>
      </c>
      <c r="BI103" t="s">
        <v>578</v>
      </c>
      <c r="BJ103" t="s">
        <v>579</v>
      </c>
    </row>
    <row r="104" spans="12:62" x14ac:dyDescent="0.5">
      <c r="X104" t="s">
        <v>580</v>
      </c>
      <c r="AC104" t="s">
        <v>581</v>
      </c>
      <c r="AG104" t="s">
        <v>582</v>
      </c>
      <c r="AI104" t="s">
        <v>583</v>
      </c>
      <c r="AJ104" t="s">
        <v>584</v>
      </c>
      <c r="AP104" t="s">
        <v>585</v>
      </c>
      <c r="BD104" t="s">
        <v>586</v>
      </c>
    </row>
    <row r="105" spans="12:62" x14ac:dyDescent="0.5">
      <c r="X105" t="s">
        <v>587</v>
      </c>
      <c r="AG105" t="s">
        <v>588</v>
      </c>
      <c r="AI105" t="s">
        <v>589</v>
      </c>
      <c r="AJ105" t="s">
        <v>590</v>
      </c>
      <c r="BD105" t="s">
        <v>591</v>
      </c>
    </row>
    <row r="106" spans="12:62" x14ac:dyDescent="0.5">
      <c r="AG106" t="s">
        <v>592</v>
      </c>
    </row>
    <row r="107" spans="12:62" x14ac:dyDescent="0.5">
      <c r="AG107" t="s">
        <v>593</v>
      </c>
    </row>
    <row r="108" spans="12:62" x14ac:dyDescent="0.5">
      <c r="AG108" t="s">
        <v>594</v>
      </c>
    </row>
    <row r="109" spans="12:62" x14ac:dyDescent="0.5">
      <c r="AG109" t="s">
        <v>595</v>
      </c>
    </row>
    <row r="110" spans="12:62" x14ac:dyDescent="0.5">
      <c r="AG110" t="s">
        <v>596</v>
      </c>
    </row>
    <row r="111" spans="12:62" x14ac:dyDescent="0.5">
      <c r="AG111" t="s">
        <v>597</v>
      </c>
    </row>
  </sheetData>
  <phoneticPr fontId="10" type="noConversion"/>
  <conditionalFormatting sqref="AJ6:AJ101">
    <cfRule type="containsText" dxfId="104" priority="9" operator="containsText" text="Frozen">
      <formula>NOT(ISERROR(SEARCH("Frozen",AJ6)))</formula>
    </cfRule>
    <cfRule type="containsText" dxfId="103" priority="10" operator="containsText" text="High-H2">
      <formula>NOT(ISERROR(SEARCH("High-H2",AJ6)))</formula>
    </cfRule>
    <cfRule type="containsText" dxfId="102" priority="11" operator="containsText" text="Dry/H2">
      <formula>NOT(ISERROR(SEARCH("Dry/H2",AJ6)))</formula>
    </cfRule>
    <cfRule type="containsText" dxfId="101" priority="12" operator="containsText" text="Opt out">
      <formula>NOT(ISERROR(SEARCH("Opt out",AJ6)))</formula>
    </cfRule>
    <cfRule type="containsText" dxfId="100" priority="13" operator="containsText" text="Opt in">
      <formula>NOT(ISERROR(SEARCH("Opt in",AJ6)))</formula>
    </cfRule>
    <cfRule type="containsText" dxfId="99" priority="14" operator="containsText" text="Slow-rot">
      <formula>NOT(ISERROR(SEARCH("Slow-rot",AJ6)))</formula>
    </cfRule>
    <cfRule type="containsText" dxfId="98" priority="15" operator="containsText" text="Low-hum">
      <formula>NOT(ISERROR(SEARCH("Low-hum",AJ6)))</formula>
    </cfRule>
    <cfRule type="containsText" dxfId="97" priority="16" operator="containsText" text="Hot">
      <formula>NOT(ISERROR(SEARCH("Hot",AJ6)))</formula>
    </cfRule>
    <cfRule type="containsText" dxfId="96" priority="17" operator="containsText" text="Melt">
      <formula>NOT(ISERROR(SEARCH("Melt",AJ6)))</formula>
    </cfRule>
    <cfRule type="containsText" dxfId="95" priority="18" operator="containsText" text="Roche">
      <formula>NOT(ISERROR(SEARCH("Roche",AJ6)))</formula>
    </cfRule>
    <cfRule type="containsText" dxfId="94" priority="19" operator="containsText" text="Ideal">
      <formula>NOT(ISERROR(SEARCH("Ideal",AJ6)))</formula>
    </cfRule>
  </conditionalFormatting>
  <conditionalFormatting sqref="AC7:AC101">
    <cfRule type="cellIs" dxfId="93" priority="8" operator="lessThan">
      <formula>8.6</formula>
    </cfRule>
  </conditionalFormatting>
  <conditionalFormatting sqref="AX6:AX101">
    <cfRule type="containsText" dxfId="92" priority="2" operator="containsText" text="Stagnant">
      <formula>NOT(ISERROR(SEARCH("Stagnant",AX6)))</formula>
    </cfRule>
    <cfRule type="containsText" dxfId="91" priority="3" operator="containsText" text="Opt low">
      <formula>NOT(ISERROR(SEARCH("Opt low",AX6)))</formula>
    </cfRule>
    <cfRule type="containsText" dxfId="90" priority="4" operator="containsText" text="Opt high">
      <formula>NOT(ISERROR(SEARCH("Opt high",AX6)))</formula>
    </cfRule>
    <cfRule type="containsText" dxfId="89" priority="5" operator="containsText" text="Io">
      <formula>NOT(ISERROR(SEARCH("Io",AX6)))</formula>
    </cfRule>
    <cfRule type="containsText" dxfId="88" priority="6" operator="containsText" text="Ideal">
      <formula>NOT(ISERROR(SEARCH("Ideal",AX6)))</formula>
    </cfRule>
  </conditionalFormatting>
  <conditionalFormatting sqref="H5">
    <cfRule type="expression" dxfId="87" priority="20">
      <formula>OR(H5&gt;10.9*(H8/IF(H8&lt;0.42,0.1155*H8^1.9513,IF(H8&lt;0.8,0.9455*H8^4.7772,H8^4))),H8&gt;10.9*(F8/IF(F8&lt;0.42,0.1155*F8^1.9513,IF(F8&lt;0.8,0.9455*F8^4.7772,F8^4))))</formula>
    </cfRule>
  </conditionalFormatting>
  <conditionalFormatting sqref="G14 E14">
    <cfRule type="colorScale" priority="1">
      <colorScale>
        <cfvo type="num" val="72"/>
        <cfvo type="num" val="439"/>
        <cfvo type="num" val="2898"/>
        <color rgb="FF9BBCFF"/>
        <color rgb="FFFEF9FF"/>
        <color rgb="FFFF3800"/>
      </colorScale>
    </cfRule>
  </conditionalFormatting>
  <hyperlinks>
    <hyperlink ref="B71" r:id="rId1" xr:uid="{00000000-0004-0000-0500-000000000000}"/>
    <hyperlink ref="B61" r:id="rId2" xr:uid="{00000000-0004-0000-0500-000002000000}"/>
    <hyperlink ref="B75" r:id="rId3" location="apjaa4b8cs3 " xr:uid="{00000000-0004-0000-0500-000004000000}"/>
    <hyperlink ref="B63" r:id="rId4" location="apj485301t1 " xr:uid="{03CFE4AD-B039-4D87-A9C6-FA140F3C26E1}"/>
    <hyperlink ref="B67" r:id="rId5" xr:uid="{F4EC75B3-DEF0-47F2-BA10-3F491F84BDF2}"/>
    <hyperlink ref="B69" r:id="rId6" xr:uid="{D8B1999B-ABCA-48F0-A58E-7E9329DBB5F6}"/>
    <hyperlink ref="B65" r:id="rId7" xr:uid="{45AF69DE-9898-475A-AC3F-9DD9F64AA846}"/>
    <hyperlink ref="B77" r:id="rId8" location="119170698" xr:uid="{0CFE48A9-F159-4EA1-8518-701A60504C01}"/>
    <hyperlink ref="B79" r:id="rId9" xr:uid="{E05B1F0E-82AD-43D3-ADCC-E1B3A9870C01}"/>
    <hyperlink ref="B81" r:id="rId10" xr:uid="{72B5476C-21CF-45EA-918E-60A3145666D7}"/>
    <hyperlink ref="B73" r:id="rId11" xr:uid="{D47427EE-80E9-4C6A-85B4-C0DC5A748508}"/>
    <hyperlink ref="B83" r:id="rId12" xr:uid="{9841E0C9-EFD2-4F78-B68F-01284BB8535C}"/>
    <hyperlink ref="B85" r:id="rId13" xr:uid="{EC4EC3E5-2A52-4DDA-914C-A5D24B255191}"/>
    <hyperlink ref="B87" r:id="rId14" location="Sec7" xr:uid="{E3426E4E-04D0-4D67-8810-31F69B51A96E}"/>
  </hyperlinks>
  <pageMargins left="0.7" right="0.7" top="0.75" bottom="0.75" header="0.3" footer="0.3"/>
  <pageSetup orientation="portrait" r:id="rId1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6AEA-F317-4B7F-93AB-B166E115F509}">
  <sheetPr codeName="Sheet6"/>
  <dimension ref="B2:BO98"/>
  <sheetViews>
    <sheetView zoomScaleNormal="100" workbookViewId="0">
      <selection activeCell="AR3" sqref="AR3"/>
    </sheetView>
  </sheetViews>
  <sheetFormatPr defaultRowHeight="14.35" x14ac:dyDescent="0.5"/>
  <cols>
    <col min="4" max="4" width="10.87890625" customWidth="1"/>
    <col min="5" max="5" width="11" bestFit="1" customWidth="1"/>
    <col min="6" max="6" width="9.87890625" customWidth="1"/>
    <col min="8" max="8" width="10.29296875" customWidth="1"/>
    <col min="9" max="9" width="11" customWidth="1"/>
    <col min="10" max="10" width="9" customWidth="1"/>
    <col min="11" max="11" width="6.29296875" customWidth="1"/>
    <col min="12" max="12" width="10.29296875" customWidth="1"/>
    <col min="13" max="13" width="11.5859375" customWidth="1"/>
    <col min="14" max="14" width="11.703125" customWidth="1"/>
    <col min="15" max="15" width="10" customWidth="1"/>
    <col min="16" max="16" width="10.1171875" customWidth="1"/>
    <col min="17" max="17" width="7.29296875" customWidth="1"/>
    <col min="18" max="18" width="7.703125" customWidth="1"/>
    <col min="19" max="19" width="12.703125" customWidth="1"/>
    <col min="20" max="20" width="7.87890625" customWidth="1"/>
    <col min="21" max="21" width="9.1171875" customWidth="1"/>
    <col min="22" max="22" width="10.1171875" customWidth="1"/>
    <col min="23" max="24" width="6.703125" customWidth="1"/>
    <col min="25" max="25" width="10.1171875" customWidth="1"/>
    <col min="26" max="26" width="12.1171875" customWidth="1"/>
    <col min="27" max="27" width="11.41015625" customWidth="1"/>
    <col min="28" max="28" width="9.703125" customWidth="1"/>
    <col min="29" max="29" width="8" customWidth="1"/>
    <col min="30" max="30" width="8.87890625" customWidth="1"/>
    <col min="31" max="31" width="10.41015625" customWidth="1"/>
    <col min="32" max="32" width="10" customWidth="1"/>
    <col min="33" max="34" width="7.703125" customWidth="1"/>
    <col min="35" max="35" width="17.1171875" customWidth="1"/>
    <col min="36" max="36" width="8.703125" customWidth="1"/>
    <col min="37" max="37" width="10" customWidth="1"/>
    <col min="38" max="38" width="6.29296875" customWidth="1"/>
    <col min="39" max="39" width="10.29296875" customWidth="1"/>
    <col min="40" max="40" width="12.1171875" customWidth="1"/>
    <col min="41" max="41" width="10.41015625" customWidth="1"/>
    <col min="42" max="42" width="13.703125" customWidth="1"/>
    <col min="43" max="43" width="14.1171875" customWidth="1"/>
    <col min="44" max="44" width="15.5859375" customWidth="1"/>
    <col min="45" max="45" width="9.29296875" customWidth="1"/>
    <col min="46" max="46" width="12.87890625" customWidth="1"/>
    <col min="47" max="47" width="13.703125" customWidth="1"/>
    <col min="48" max="48" width="14.703125" customWidth="1"/>
    <col min="49" max="49" width="15.703125" customWidth="1"/>
    <col min="50" max="50" width="13" customWidth="1"/>
    <col min="51" max="52" width="15.41015625" customWidth="1"/>
    <col min="53" max="53" width="11.41015625" customWidth="1"/>
    <col min="54" max="54" width="12" customWidth="1"/>
    <col min="55" max="55" width="9.703125" customWidth="1"/>
    <col min="56" max="56" width="8.41015625" customWidth="1"/>
    <col min="57" max="58" width="12" customWidth="1"/>
    <col min="59" max="59" width="13.5859375" customWidth="1"/>
    <col min="60" max="60" width="14.29296875" customWidth="1"/>
    <col min="61" max="61" width="17.5859375" customWidth="1"/>
    <col min="62" max="62" width="11.5859375" customWidth="1"/>
    <col min="63" max="63" width="13.703125" customWidth="1"/>
    <col min="64" max="64" width="12.29296875" customWidth="1"/>
    <col min="65" max="65" width="12.5859375" customWidth="1"/>
    <col min="66" max="66" width="13.1171875" customWidth="1"/>
    <col min="67" max="67" width="11" customWidth="1"/>
  </cols>
  <sheetData>
    <row r="2" spans="2:67" x14ac:dyDescent="0.5">
      <c r="B2" s="5" t="s">
        <v>26</v>
      </c>
      <c r="E2" t="s">
        <v>394</v>
      </c>
      <c r="H2" s="3"/>
      <c r="L2" s="5" t="s">
        <v>44</v>
      </c>
      <c r="N2" t="s">
        <v>349</v>
      </c>
    </row>
    <row r="3" spans="2:67" x14ac:dyDescent="0.5">
      <c r="L3" s="5"/>
      <c r="N3" s="6"/>
      <c r="AU3" s="40"/>
    </row>
    <row r="4" spans="2:67" x14ac:dyDescent="0.5">
      <c r="E4" t="s">
        <v>322</v>
      </c>
      <c r="G4" t="s">
        <v>323</v>
      </c>
      <c r="L4" t="s">
        <v>351</v>
      </c>
      <c r="M4" s="40" t="s">
        <v>598</v>
      </c>
      <c r="N4" t="s">
        <v>353</v>
      </c>
      <c r="O4" t="s">
        <v>354</v>
      </c>
      <c r="P4" t="s">
        <v>315</v>
      </c>
      <c r="Q4" t="s">
        <v>315</v>
      </c>
      <c r="R4" s="40" t="s">
        <v>315</v>
      </c>
      <c r="S4" s="40" t="s">
        <v>355</v>
      </c>
      <c r="T4" s="40" t="s">
        <v>356</v>
      </c>
      <c r="U4" t="s">
        <v>357</v>
      </c>
      <c r="V4" s="40" t="s">
        <v>599</v>
      </c>
      <c r="W4" s="40" t="s">
        <v>318</v>
      </c>
      <c r="X4" s="40" t="s">
        <v>318</v>
      </c>
      <c r="Y4" s="40" t="s">
        <v>358</v>
      </c>
      <c r="Z4" t="s">
        <v>386</v>
      </c>
      <c r="AA4" s="40" t="s">
        <v>600</v>
      </c>
      <c r="AB4" s="40" t="s">
        <v>600</v>
      </c>
      <c r="AC4" s="40" t="s">
        <v>601</v>
      </c>
      <c r="AE4" s="40" t="s">
        <v>602</v>
      </c>
      <c r="AG4" s="40" t="s">
        <v>360</v>
      </c>
      <c r="AH4" s="40" t="s">
        <v>361</v>
      </c>
      <c r="AI4" s="40" t="s">
        <v>362</v>
      </c>
      <c r="AJ4" s="40" t="s">
        <v>363</v>
      </c>
      <c r="AK4" t="s">
        <v>364</v>
      </c>
      <c r="AL4" t="s">
        <v>365</v>
      </c>
      <c r="AM4" t="s">
        <v>366</v>
      </c>
      <c r="AN4" t="s">
        <v>603</v>
      </c>
      <c r="AO4" t="s">
        <v>368</v>
      </c>
      <c r="AP4" s="40" t="s">
        <v>604</v>
      </c>
      <c r="AQ4" t="s">
        <v>604</v>
      </c>
      <c r="AR4" t="s">
        <v>605</v>
      </c>
      <c r="AS4" t="s">
        <v>374</v>
      </c>
      <c r="AT4" t="s">
        <v>606</v>
      </c>
      <c r="AU4" s="40" t="s">
        <v>607</v>
      </c>
      <c r="AV4" t="s">
        <v>607</v>
      </c>
      <c r="AW4" t="s">
        <v>608</v>
      </c>
      <c r="AX4" t="s">
        <v>376</v>
      </c>
      <c r="AY4" t="s">
        <v>377</v>
      </c>
      <c r="AZ4" t="s">
        <v>378</v>
      </c>
      <c r="BA4" t="s">
        <v>379</v>
      </c>
      <c r="BB4" t="s">
        <v>380</v>
      </c>
      <c r="BC4" t="s">
        <v>381</v>
      </c>
      <c r="BD4" s="40" t="s">
        <v>382</v>
      </c>
      <c r="BE4" t="s">
        <v>383</v>
      </c>
      <c r="BF4" t="s">
        <v>383</v>
      </c>
      <c r="BG4" s="40" t="s">
        <v>384</v>
      </c>
      <c r="BH4" s="40" t="s">
        <v>385</v>
      </c>
      <c r="BI4" s="40" t="s">
        <v>387</v>
      </c>
      <c r="BJ4" s="40" t="s">
        <v>388</v>
      </c>
      <c r="BK4" t="s">
        <v>389</v>
      </c>
      <c r="BL4" t="s">
        <v>390</v>
      </c>
      <c r="BM4" t="s">
        <v>391</v>
      </c>
      <c r="BN4" t="s">
        <v>392</v>
      </c>
      <c r="BO4" s="40" t="s">
        <v>393</v>
      </c>
    </row>
    <row r="5" spans="2:67" x14ac:dyDescent="0.5">
      <c r="B5" t="s">
        <v>439</v>
      </c>
      <c r="F5" s="1"/>
      <c r="H5" s="3"/>
      <c r="K5" t="s">
        <v>395</v>
      </c>
      <c r="L5" t="s">
        <v>396</v>
      </c>
      <c r="M5" s="40" t="s">
        <v>396</v>
      </c>
      <c r="N5" t="s">
        <v>398</v>
      </c>
      <c r="O5" t="s">
        <v>399</v>
      </c>
      <c r="P5" t="s">
        <v>400</v>
      </c>
      <c r="Q5" t="s">
        <v>401</v>
      </c>
      <c r="R5" s="40" t="s">
        <v>412</v>
      </c>
      <c r="S5" s="40" t="s">
        <v>402</v>
      </c>
      <c r="T5" s="40" t="s">
        <v>403</v>
      </c>
      <c r="U5" t="s">
        <v>609</v>
      </c>
      <c r="V5" s="40" t="s">
        <v>610</v>
      </c>
      <c r="W5" s="40" t="s">
        <v>518</v>
      </c>
      <c r="X5" s="40" t="s">
        <v>405</v>
      </c>
      <c r="Y5" s="40" t="s">
        <v>407</v>
      </c>
      <c r="Z5" t="s">
        <v>431</v>
      </c>
      <c r="AA5" s="40" t="s">
        <v>611</v>
      </c>
      <c r="AB5" s="40" t="s">
        <v>612</v>
      </c>
      <c r="AC5" s="40" t="s">
        <v>613</v>
      </c>
      <c r="AD5" s="40" t="s">
        <v>409</v>
      </c>
      <c r="AE5" s="40" t="s">
        <v>614</v>
      </c>
      <c r="AF5" t="s">
        <v>252</v>
      </c>
      <c r="AG5" s="40" t="s">
        <v>410</v>
      </c>
      <c r="AH5" s="40" t="s">
        <v>410</v>
      </c>
      <c r="AI5" s="40" t="s">
        <v>411</v>
      </c>
      <c r="AJ5" s="40" t="s">
        <v>412</v>
      </c>
      <c r="AK5" t="s">
        <v>615</v>
      </c>
      <c r="AL5" t="s">
        <v>414</v>
      </c>
      <c r="AM5" t="s">
        <v>415</v>
      </c>
      <c r="AN5" t="s">
        <v>616</v>
      </c>
      <c r="AO5" t="s">
        <v>415</v>
      </c>
      <c r="AP5" s="40" t="s">
        <v>418</v>
      </c>
      <c r="AQ5" t="s">
        <v>617</v>
      </c>
      <c r="AR5" t="s">
        <v>618</v>
      </c>
      <c r="AS5" t="s">
        <v>414</v>
      </c>
      <c r="AT5" t="s">
        <v>419</v>
      </c>
      <c r="AU5" s="40" t="s">
        <v>619</v>
      </c>
      <c r="AV5" t="s">
        <v>620</v>
      </c>
      <c r="AW5" t="s">
        <v>621</v>
      </c>
      <c r="AX5" t="s">
        <v>402</v>
      </c>
      <c r="AY5" t="s">
        <v>423</v>
      </c>
      <c r="AZ5" t="s">
        <v>423</v>
      </c>
      <c r="BA5" t="s">
        <v>424</v>
      </c>
      <c r="BB5" t="s">
        <v>425</v>
      </c>
      <c r="BC5" t="s">
        <v>426</v>
      </c>
      <c r="BD5" s="40" t="s">
        <v>427</v>
      </c>
      <c r="BE5" t="s">
        <v>622</v>
      </c>
      <c r="BF5" t="s">
        <v>623</v>
      </c>
      <c r="BG5" s="40" t="s">
        <v>429</v>
      </c>
      <c r="BH5" s="40" t="s">
        <v>430</v>
      </c>
      <c r="BI5" s="40" t="s">
        <v>432</v>
      </c>
      <c r="BJ5" s="40" t="s">
        <v>624</v>
      </c>
      <c r="BK5" t="s">
        <v>434</v>
      </c>
      <c r="BL5" t="s">
        <v>435</v>
      </c>
      <c r="BM5" t="s">
        <v>436</v>
      </c>
      <c r="BN5" t="s">
        <v>437</v>
      </c>
      <c r="BO5" s="40" t="s">
        <v>438</v>
      </c>
    </row>
    <row r="6" spans="2:67" x14ac:dyDescent="0.5">
      <c r="E6" t="s">
        <v>440</v>
      </c>
      <c r="F6" t="s">
        <v>401</v>
      </c>
      <c r="G6" t="s">
        <v>440</v>
      </c>
      <c r="H6" t="s">
        <v>401</v>
      </c>
      <c r="K6" t="s">
        <v>625</v>
      </c>
      <c r="L6" s="8"/>
      <c r="M6" s="9">
        <f>L6*81.345</f>
        <v>0</v>
      </c>
      <c r="N6" s="10"/>
      <c r="O6" s="10"/>
      <c r="P6" s="9">
        <f>IF(OR(N6&gt;0,O6&gt;0),IF(N6+O6&gt;1,"ERROR",IF(L6&gt;0.01,IF(1/(O6+(1-(O6+N6))/3.5+N6/7.8)&gt;3.5,(0.0592*(6.349*(O6+(1-(O6+N6))/3.5+N6/7.8)-0.814)+0.0975)*LOG10(L6)^2+(0.2337*(6.349*(O6+(1-(O6+N6))/3.5+N6/7.8)-0.814)+0.4938)*LOG10(L6)+0.3102*(6.349*(O6+(1-(O6+N6))/3.5+N6/7.8)-0.814)+0.7932,(0.0912*(1.4*(O6+(1-(O6+N6))/3.5+N6/7.8)-0.4)+0.1603)*LOG10(L6)^2+(0.333*(1.4*(O6+(1-(O6+N6))/3.5+N6/7.8)-0.4)+0.7387)*LOG10(L6)+0.4639*(1.4*(O6+(1-(O6+N6))/3.5+N6/7.8)-0.4)+1.1193),((0.75*L6*5.972*10^27)/(PI()/(O6+(1-(N6+O6))/3.5+N6/7.8)))^(1/3)/637100000)),IF(L6&lt;2.04,1.008*L6^0.279,IF(L6&lt;132,0.808*L6^0.589,17.745*L6^-0.044)))</f>
        <v>0</v>
      </c>
      <c r="Q6" s="10"/>
      <c r="R6" s="9">
        <f>IF(Q6&gt;0,Q6,P6)*6371</f>
        <v>0</v>
      </c>
      <c r="S6" s="9">
        <f>IF(Q6&gt;0,Q6,P6)^2</f>
        <v>0</v>
      </c>
      <c r="T6" s="9" t="e">
        <f>(L6*5.972*10^24)/((4/3)*PI()*((IF(Q6&gt;0,Q6,P6)*6371000)^3))/1000</f>
        <v>#DIV/0!</v>
      </c>
      <c r="U6" s="11"/>
      <c r="V6" s="9" t="e">
        <f t="shared" ref="V6:V37" si="0">ABS(U6)/($F$26*1.496*10^8)</f>
        <v>#DIV/0!</v>
      </c>
      <c r="W6" s="9" t="e">
        <f>SQRT((4*PI()^2*(ABS(U6)*1000)^3)/((($F$24+L6)*5.972*10^24)*6.67408*10^-11))/3600</f>
        <v>#DIV/0!</v>
      </c>
      <c r="X6" s="9" t="e">
        <f>W6/24</f>
        <v>#DIV/0!</v>
      </c>
      <c r="Y6" s="9"/>
      <c r="Z6" s="11"/>
      <c r="AA6" s="9" t="e">
        <f t="shared" ref="AA6:AA37" si="1">X6/(1-IF(U6&gt;0,1,-1)*X6/$E$27)</f>
        <v>#DIV/0!</v>
      </c>
      <c r="AB6" s="9" t="e">
        <f t="shared" ref="AB6:AB37" si="2">IF(Z6=0,24*AA6,ABS(Z6)/(1+(IF(Z6&gt;0,1,-1)*Z6/(24*$E$27))))</f>
        <v>#DIV/0!</v>
      </c>
      <c r="AC6" s="9" t="e">
        <f t="shared" ref="AC6:AC37" si="3">$E$27/AA6</f>
        <v>#DIV/0!</v>
      </c>
      <c r="AD6" s="9" t="e">
        <f t="shared" ref="AD6:AD37" si="4">$E$27/(AB6/24)</f>
        <v>#DIV/0!</v>
      </c>
      <c r="AE6" s="9" t="e">
        <f t="shared" ref="AE6:AE37" si="5">AA6/($F$28/24)/(1-$F$28/(24*$E$27))</f>
        <v>#DIV/0!</v>
      </c>
      <c r="AF6" s="11"/>
      <c r="AG6" s="9">
        <f>ABS(U6)*(1-AF6)</f>
        <v>0</v>
      </c>
      <c r="AH6" s="9">
        <f>ABS(U6)*(AF6+1)</f>
        <v>0</v>
      </c>
      <c r="AI6" s="9"/>
      <c r="AJ6" s="9" t="e">
        <f t="shared" ref="AJ6:AJ37" si="6">ABS(U6)*(L6/(3*$F$24))^(1/3)</f>
        <v>#DIV/0!</v>
      </c>
      <c r="AK6" s="9" t="e">
        <f t="shared" ref="AK6:AK37" si="7">2.44*$E$34*((($F$24*5.972*10^24)/((4/3)*PI()*((IF($F$25&gt;0,$F$25,$E$25)*6371000)^3))/1000)/T6)^(1/3)</f>
        <v>#DIV/0!</v>
      </c>
      <c r="AL6" s="11"/>
      <c r="AM6" s="9" t="str">
        <f t="shared" ref="AM6:AM37" si="8">IF(AL6&gt;0,ROUND((IF($H$15&gt;0,$H$15,$G$15)*(3.846*10^26)*(1-AL6)/(16*PI()*(5.6703/10^8)*($F$26*149.6*10^9)^2))^0.25,0),"N/A")</f>
        <v>N/A</v>
      </c>
      <c r="AN6" s="10"/>
      <c r="AO6" s="9" t="str">
        <f>IF(AN6&gt;0,AM6*AN6,AM6)</f>
        <v>N/A</v>
      </c>
      <c r="AP6" s="9" t="e">
        <f t="shared" ref="AP6:AP37" si="9">2*DEGREES(ASIN(6371*IF($F$25&gt;0,$F$25,$E$25)/(ABS(U6)-R6)))</f>
        <v>#DIV/0!</v>
      </c>
      <c r="AQ6" s="9" t="e">
        <f t="shared" ref="AQ6:AQ37" si="10">$E$30+5*LOG10($F$26*(ABS(U6)-R6)/(149597870.7))-2.5*LOG10((2/3))</f>
        <v>#DIV/0!</v>
      </c>
      <c r="AR6" s="9" t="e">
        <f>10^((-14.18-AQ6)/2.5)</f>
        <v>#DIV/0!</v>
      </c>
      <c r="AS6" s="10"/>
      <c r="AT6" s="9" t="e">
        <f t="shared" ref="AT6:AT37" si="11">$H$16-31.572+5*LOG10(23481/(IF(Q6&gt;0,Q6,P6)*SQRT(IF(AS6&gt;0,AS6,AL6))))</f>
        <v>#DIV/0!</v>
      </c>
      <c r="AU6" s="9" t="e">
        <f t="shared" ref="AU6:AU37" si="12">2*DEGREES(ASIN(IF(Q6&gt;0,Q6,P6)*6371/(ABS(U6)-$E$34)))</f>
        <v>#DIV/0!</v>
      </c>
      <c r="AV6" s="9" t="e">
        <f t="shared" ref="AV6:AV37" si="13">AT6+5*LOG10($F$26*(ABS(U6)-$E$34)/149597870.7)-2.5*LOG10(2/3)</f>
        <v>#DIV/0!</v>
      </c>
      <c r="AW6" s="9" t="e">
        <f>10^((-14.18-AV6)/2.5)</f>
        <v>#DIV/0!</v>
      </c>
      <c r="AX6" s="11"/>
      <c r="AY6" s="9" t="e">
        <f t="shared" ref="AY6:AY37" si="14">(L6*5.97*10^24)*(1-(O6+N6))*AX6*((2.92/10^5)*(4.64/10^7)*EXP(-0.495*$H$2)+(2.64/10^5)*(1.55/10^7)*EXP(-0.0499*$H$2)+(5.69/10^4)*(1.64/10^8)*EXP(-0.99*$H$2)+(9.46/10^5)*(6.24/10^8)*EXP(-0.154*$H$2))/(4*PI()*(IF(Q6&gt;0,Q6,P6)*6371000)^2)</f>
        <v>#DIV/0!</v>
      </c>
      <c r="AZ6" s="9" t="e">
        <f t="shared" ref="AZ6:AZ37" si="15">(5.97*10^24)*L6*(1.2/10^11)*EXP(-0.3391*$H$2)/(4*PI()*(IF(Q6&gt;0,Q6,P6)*6371000)^2)</f>
        <v>#DIV/0!</v>
      </c>
      <c r="BA6" s="9" t="e">
        <f t="shared" ref="BA6:BA37" si="16">(63/16*PI())*(6.67408*10^-11)^1.5*(($F$24)*5.972*10^24)^2.5*(IF(Q6&gt;0,Q6,P6)*6371000)^3*AF6^2/(500*(ABS(U6)*1000)^7.5)</f>
        <v>#DIV/0!</v>
      </c>
      <c r="BB6" s="9" t="e">
        <f>AY6+AZ6+BA6</f>
        <v>#DIV/0!</v>
      </c>
      <c r="BC6" s="12" t="e">
        <f>IF(BB6&gt;2,"Io",IF(BB6&gt;0.19,"Opt high",IF(BB6&gt;0.067,"Ideal",IF(BB6&gt;0.04,"Opt low", "Stagnant"))))</f>
        <v>#DIV/0!</v>
      </c>
      <c r="BD6" s="9" t="e">
        <f t="shared" ref="BD6:BD37" si="17">L6/IF(Q6&gt;0,Q6,P6)^2</f>
        <v>#DIV/0!</v>
      </c>
      <c r="BE6" s="9" t="e">
        <f t="shared" ref="BE6:BE37" si="18">(($E$34^4/U6^3)*L6/$F$24)*1000</f>
        <v>#DIV/0!</v>
      </c>
      <c r="BF6" s="9" t="e">
        <f t="shared" ref="BF6:BF37" si="19">((R6^4/U6^3)*$F$24/L6)*1000</f>
        <v>#DIV/0!</v>
      </c>
      <c r="BG6" s="9" t="e">
        <f t="shared" ref="BG6:BG37" si="20">SQRT((6.67408/10^11)*L6*(5.97*10^24)/(6371000*IF(Q6&gt;0,Q6,P6)))/1000</f>
        <v>#DIV/0!</v>
      </c>
      <c r="BH6" s="9" t="e">
        <f>BG6*SQRT(2)</f>
        <v>#DIV/0!</v>
      </c>
      <c r="BI6" s="9" t="e">
        <f>((((6.67408/10^11)*L6*5.972*10^24*(IF(Z6=0,W6,ABS(Z6))*3600)^2)/(4*PI()^2))^(1/3))/1000-IF(Q6&gt;0,Q6,P6)*6371</f>
        <v>#DIV/0!</v>
      </c>
      <c r="BJ6" s="36" t="e">
        <f t="shared" ref="BJ6:BJ37" si="21">SQRT(((6.67408/10^11)*($F$24)*5.972*10^24)/(ABS(U6)*1000))/1000</f>
        <v>#DIV/0!</v>
      </c>
      <c r="BK6" s="9" t="e">
        <f t="shared" ref="BK6:BK37" si="22">ROUND(108*8.31446*AO6/(1000*BH6^2),1)</f>
        <v>#VALUE!</v>
      </c>
      <c r="BL6" s="1"/>
      <c r="BM6" s="11"/>
      <c r="BN6" s="2" t="e">
        <f t="shared" ref="BN6:BN37" si="23">-214600*LN(0.000001/BL6)/(BD6*BM6)</f>
        <v>#DIV/0!</v>
      </c>
      <c r="BO6" s="36">
        <f>IF(R6&gt;0,SQRT(0.0018*(2*R6+0.0018)),0)</f>
        <v>0</v>
      </c>
    </row>
    <row r="7" spans="2:67" x14ac:dyDescent="0.5">
      <c r="B7" t="s">
        <v>192</v>
      </c>
      <c r="E7" t="e">
        <f>IF(OR(F5&lt;1.5,F9&gt;0,H2&gt;0),SQRT((33292900/IF(F9&gt;0,F9,E9))*SQRT(IF(F8&gt;0,F8,E8))),10^(-0.17*LOG10(F5)^2+0.888*LOG10(F5)+3.671))</f>
        <v>#DIV/0!</v>
      </c>
      <c r="F7" s="3"/>
      <c r="G7">
        <f>IF(H5&gt;0,IF(OR(H5&lt;1.5,H9&gt;0,H2&gt;0),SQRT((33292900/IF(H9&gt;0,H9,G9))*SQRT(IF(H8&gt;0,H8,G8))),10^(-0.17*LOG10(H5)^2+0.888*LOG10(H5)+3.671)),0)</f>
        <v>0</v>
      </c>
      <c r="H7" s="3"/>
      <c r="K7" t="s">
        <v>626</v>
      </c>
      <c r="L7" s="13"/>
      <c r="M7" s="14">
        <f>L7*81.345</f>
        <v>0</v>
      </c>
      <c r="N7" s="15"/>
      <c r="O7" s="15"/>
      <c r="P7" s="14">
        <f>IF(OR(N7&gt;0,O7&gt;0),IF(N7+O7&gt;1,"ERROR",IF(L7&gt;0.01,IF(1/(O7+(1-(O7+N7))/3.5+N7/7.8)&gt;3.5,(0.0592*(6.349*(O7+(1-(O7+N7))/3.5+N7/7.8)-0.814)+0.0975)*LOG10(L7)^2+(0.2337*(6.349*(O7+(1-(O7+N7))/3.5+N7/7.8)-0.814)+0.4938)*LOG10(L7)+0.3102*(6.349*(O7+(1-(O7+N7))/3.5+N7/7.8)-0.814)+0.7932,(0.0912*(1.4*(O7+(1-(O7+N7))/3.5+N7/7.8)-0.4)+0.1603)*LOG10(L7)^2+(0.333*(1.4*(O7+(1-(O7+N7))/3.5+N7/7.8)-0.4)+0.7387)*LOG10(L7)+0.4639*(1.4*(O7+(1-(O7+N7))/3.5+N7/7.8)-0.4)+1.1193),((0.75*L7*5.972*10^27)/(PI()/(O7+(1-(N7+O7))/3.5+N7/7.8)))^(1/3)/637100000)),IF(L7&lt;2.04,1.008*L7^0.279,IF(L7&lt;132,0.808*L7^0.589,17.745*L7^-0.044)))</f>
        <v>0</v>
      </c>
      <c r="Q7" s="15"/>
      <c r="R7" s="14">
        <f>IF(Q7&gt;0,Q7,P7)*6371</f>
        <v>0</v>
      </c>
      <c r="S7" s="14">
        <f>IF(Q7&gt;0,Q7,P7)^2</f>
        <v>0</v>
      </c>
      <c r="T7" s="14" t="e">
        <f>(L7*5.97*10^24)/((4/3)*PI()*((IF(Q7&gt;0,Q7,P7)*6371000)^3))/1000</f>
        <v>#DIV/0!</v>
      </c>
      <c r="U7" s="16"/>
      <c r="V7" s="14" t="e">
        <f t="shared" si="0"/>
        <v>#DIV/0!</v>
      </c>
      <c r="W7" s="14" t="e">
        <f t="shared" ref="W7:W38" si="24">SQRT((4*PI()^2*(ABS(U7)*1000)^3)/(($F$24*5.972*10^24)*6.67408*10^-11))/3600</f>
        <v>#DIV/0!</v>
      </c>
      <c r="X7" s="14" t="e">
        <f>W7/24</f>
        <v>#DIV/0!</v>
      </c>
      <c r="Y7" s="14" t="e">
        <f>X7/X6</f>
        <v>#DIV/0!</v>
      </c>
      <c r="Z7" s="16"/>
      <c r="AA7" s="14" t="e">
        <f t="shared" si="1"/>
        <v>#DIV/0!</v>
      </c>
      <c r="AB7" s="14" t="e">
        <f t="shared" si="2"/>
        <v>#DIV/0!</v>
      </c>
      <c r="AC7" s="14" t="e">
        <f t="shared" si="3"/>
        <v>#DIV/0!</v>
      </c>
      <c r="AD7" s="14" t="e">
        <f t="shared" si="4"/>
        <v>#DIV/0!</v>
      </c>
      <c r="AE7" s="14" t="e">
        <f t="shared" si="5"/>
        <v>#DIV/0!</v>
      </c>
      <c r="AF7" s="16"/>
      <c r="AG7" s="14">
        <f>ABS(U7)*(1-AF7)</f>
        <v>0</v>
      </c>
      <c r="AH7" s="14">
        <f>ABS(U7)*(AF7+1)</f>
        <v>0</v>
      </c>
      <c r="AI7" s="14" t="str">
        <f t="shared" ref="AI7:AI38" si="25">IF(AG7&gt;0,(AG7-AH6)/(0.5*(AG7+AH6)*((L7+L6)/($F$24*3))^(1/3)),"N/A")</f>
        <v>N/A</v>
      </c>
      <c r="AJ7" s="14" t="e">
        <f t="shared" si="6"/>
        <v>#DIV/0!</v>
      </c>
      <c r="AK7" s="14" t="e">
        <f t="shared" si="7"/>
        <v>#DIV/0!</v>
      </c>
      <c r="AL7" s="16"/>
      <c r="AM7" s="14" t="str">
        <f t="shared" si="8"/>
        <v>N/A</v>
      </c>
      <c r="AN7" s="15"/>
      <c r="AO7" s="14" t="str">
        <f>IF(AN7&gt;0,AM7*AN7,AM7)</f>
        <v>N/A</v>
      </c>
      <c r="AP7" s="14" t="e">
        <f t="shared" si="9"/>
        <v>#DIV/0!</v>
      </c>
      <c r="AQ7" s="14" t="e">
        <f t="shared" si="10"/>
        <v>#DIV/0!</v>
      </c>
      <c r="AR7" s="14" t="e">
        <f>10^((-14.18-AQ7)/2.5)</f>
        <v>#DIV/0!</v>
      </c>
      <c r="AS7" s="15"/>
      <c r="AT7" s="14" t="e">
        <f t="shared" si="11"/>
        <v>#DIV/0!</v>
      </c>
      <c r="AU7" s="14" t="e">
        <f t="shared" si="12"/>
        <v>#DIV/0!</v>
      </c>
      <c r="AV7" s="14" t="e">
        <f t="shared" si="13"/>
        <v>#DIV/0!</v>
      </c>
      <c r="AW7" s="14" t="e">
        <f>10^((-14.18-AV7)/2.5)</f>
        <v>#DIV/0!</v>
      </c>
      <c r="AX7" s="16"/>
      <c r="AY7" s="14" t="e">
        <f t="shared" si="14"/>
        <v>#DIV/0!</v>
      </c>
      <c r="AZ7" s="14" t="e">
        <f t="shared" si="15"/>
        <v>#DIV/0!</v>
      </c>
      <c r="BA7" s="14" t="e">
        <f t="shared" si="16"/>
        <v>#DIV/0!</v>
      </c>
      <c r="BB7" s="14" t="e">
        <f>AY7+AZ7+BA7</f>
        <v>#DIV/0!</v>
      </c>
      <c r="BC7" s="12" t="e">
        <f t="shared" ref="BC7:BC54" si="26">IF(BB7&gt;2,"Io",IF(BB7&gt;0.19,"Opt high",IF(BB7&gt;0.067,"Ideal",IF(BB7&gt;0.04,"Opt low", "Stagnant"))))</f>
        <v>#DIV/0!</v>
      </c>
      <c r="BD7" s="14" t="e">
        <f t="shared" si="17"/>
        <v>#DIV/0!</v>
      </c>
      <c r="BE7" s="14" t="e">
        <f t="shared" si="18"/>
        <v>#DIV/0!</v>
      </c>
      <c r="BF7" s="14" t="e">
        <f t="shared" si="19"/>
        <v>#DIV/0!</v>
      </c>
      <c r="BG7" s="14" t="e">
        <f t="shared" si="20"/>
        <v>#DIV/0!</v>
      </c>
      <c r="BH7" s="14" t="e">
        <f>BG7*SQRT(2)</f>
        <v>#DIV/0!</v>
      </c>
      <c r="BI7" s="14" t="e">
        <f>((((6.67408/10^11)*L7*5.972*10^24*(IF(Z7=0,W7,ABS(Z7))*3600)^2)/(4*PI()^2))^(1/3))/1000-IF(Q7&gt;0,Q7,P7)*6371</f>
        <v>#DIV/0!</v>
      </c>
      <c r="BJ7" s="37" t="e">
        <f t="shared" si="21"/>
        <v>#DIV/0!</v>
      </c>
      <c r="BK7" s="14" t="e">
        <f t="shared" si="22"/>
        <v>#VALUE!</v>
      </c>
      <c r="BL7" s="21"/>
      <c r="BM7" s="16"/>
      <c r="BN7" s="17" t="e">
        <f t="shared" si="23"/>
        <v>#DIV/0!</v>
      </c>
      <c r="BO7" s="37">
        <f>IF(R7&gt;0,SQRT(0.0018*(2*R7+0.0018)),0)</f>
        <v>0</v>
      </c>
    </row>
    <row r="8" spans="2:67" x14ac:dyDescent="0.5">
      <c r="B8" t="s">
        <v>443</v>
      </c>
      <c r="E8" t="e">
        <f>IF($H$2&gt;10.9*(F5/IF(F5&lt;0.42,0.1155*F5^1.9513,IF(F5&lt;0.8,0.9455*F5^4.7772,F5^4))),"Post-MS",IF(AND(F5&gt;0.08,$H$2&gt;0),IF($H$2&gt;10.9*(F5/IF(F5&lt;0.42,0.1155*F5^1.9513,IF(F5&lt;0.8,0.9455*F5^4.7772,F5^4))),"N/A",IF(F5&gt;1,((23.23133*F$5^2.5-56.38277*F$5^3+57.4408*F$5^4+228.1557*F$5^(7.6589+1.8))/(0.7253992+130.8659*F$5^5+F$5^7.6589)-(0.5799011*F$5^5.5+19.75333*F$5^11)/(0.0004062986+F$5^3+9.883841*F$5^5+17.37514*F$5^7+2.540493*F$5^8-0.111731*F$5^9.5))/(10.9*(F5/IF(F5&lt;0.42,0.1155*F5^1.9513,IF(F5&lt;0.8,0.9455*F5^4.7772,F5^4))))*$H2+(0.5799011*F$5^5.5+19.75333*F$5^11)/(0.0004062986+F$5^3+9.883841*F$5^5+17.37514*F$5^7+2.540493*F$5^8-0.111731*F$5^9.5),IF($H$2&lt;12.6,IF(F5&lt;0.45,-0.0009502+0.0001695*$H$2-0.001583*F5-(4.403/10^6)*$H$2^2-0.003114*F5*$H$2+0.2553*F5^2+(6.739/10^5)*$H$2^2*F5+0.01549*$H$2*F5^2-0.6876*F5^3-0.0002243*$H$2^2*F5^2-0.01762*$H$2*F5^3+0.9136*F5^4,-2.245+0.7376*$H$2+16.03*F5-0.02348*$H$2^2-4.596*$H$2*F5-44.2*F5^2+0.1212*$H$2^2*F5+10.5*$H$2*F5^2+59.23*F5^3-0.2047*$H$2^2*F5^2-10.43*$H$2*F5^3-38.59*F5^4+0.1132*$H$2^2*F5^3+3.82*$H$2*F5^4+10.46*F5^5),((((23.23133*F5^2.5-56.38277*F5^3+57.4408*F5^4+228.1557*F5^(7.6589+1.8))/(-0.7253992+130.8659*F5^5+F5^7.6589))-IF(F5&lt;0.45,-0.0009502+0.0001695*12.6-0.001583*F5-(4.403/10^6)*12.6^2-0.003114*F5*12.6+0.2553*F5^2+(6.739/10^5)*12.6^2*F5+0.01549*12.6*F5^2-0.6876*F5^3-0.0002243*12.6^2*F5^2-0.01762*12.6*F5^3+0.9136*F5^4,-2.245+0.7376*12.6+16.03*F5-0.02348*12.6^2-4.596*12.6*F5-44.2*F5^2+0.1212*12.6^2*F5+10.5*12.6*F5^2+59.23*F5^3-0.2047*12.6^2*F5^2-10.43*12.6*F5^3-38.59*F5^4+0.1132*12.6^2*F5^3+3.82*12.6*F5^4+10.46*F5^5))/(10.9*(F5/IF(F5&lt;0.42,0.1155*F5^1.9513,IF(F5&lt;0.8,0.9455*F5^4.7772,F5^4)))-12.6))*($H$2-12.6)+IF(F5&lt;0.45,-0.0009502+0.0001695*12.6-0.001583*F5-(4.403/10^6)*12.6^2-0.003114*F5*12.6+0.2553*F5^2+(6.739/10^5)*12.6^2*F5+0.01549*12.6*F5^2-0.6876*F5^3-0.0002243*12.6^2*F5^2-0.01762*12.6*F5^3+0.9136*F5^4,-2.245+0.7376*12.6+16.03*F5-0.02348*12.6^2-4.596*12.6*F5-44.2*F5^2+0.1212*12.6^2*F5+10.5*12.6*F5^2+59.23*F5^3-0.2047*12.6^2*F5^2-10.43*12.6*F5^3-38.59*F5^4+0.1132*12.6^2*F5^3+3.82*12.6*F5^4+10.46*F5^5)))),IF(F5&lt;0.2,0.23*F5^2.3,IF(F5&lt;0.85,F5^(0.215+33.29*F5-129.1*(F5^2)+232.4*(F5^3)-141.7*F5^4),IF(F5&lt;2,F5^4,1.4*F5^3.5)))))</f>
        <v>#DIV/0!</v>
      </c>
      <c r="F8" s="22"/>
      <c r="G8">
        <f>IF(H5&gt;0,IF($H$2&gt;10.9*(H5/IF(H5&lt;0.42,0.1155*H5^1.9513,IF(H5&lt;0.8,0.9455*H5^4.7772,H5^4))),"Post-MS",IF(AND(H5&gt;0.08,$H$2&gt;0),IF($H$2&gt;10.9*(H5/IF(H5&lt;0.42,0.1155*H5^1.9513,IF(H5&lt;0.8,0.9455*H5^4.7772,H5^4))),"N/A",IF(H5&gt;1,((23.23133*H$5^2.5-56.38277*H$5^3+57.4408*H$5^4+228.1557*H$5^(7.6589+1.8))/(0.7253992+130.8659*H$5^5+H$5^7.6589)-(0.5799011*H$5^5.5+19.75333*H$5^11)/(0.0004062986+H$5^3+9.883841*H$5^5+17.37514*H$5^7+2.540493*H$5^8-0.111731*H$5^9.5))/(10.9*(H5/IF(H5&lt;0.42,0.1155*H5^1.9513,IF(H5&lt;0.8,0.9455*H5^4.7772,H5^4))))*$H2+(0.5799011*H$5^5.5+19.75333*H$5^11)/(0.0004062986+H$5^3+9.883841*H$5^5+17.37514*H$5^7+2.540493*H$5^8-0.111731*H$5^9.5),IF($H$2&lt;12.6,IF(H5&lt;0.45,-0.0009502+0.0001695*$H$2-0.001583*H5-(4.403/10^6)*$H$2^2-0.003114*H5*$H$2+0.2553*H5^2+(6.739/10^5)*$H$2^2*H5+0.01549*$H$2*H5^2-0.6876*H5^3-0.0002243*$H$2^2*H5^2-0.01762*$H$2*H5^3+0.9136*H5^4,-2.245+0.7376*$H$2+16.03*H5-0.02348*$H$2^2-4.596*$H$2*H5-44.2*H5^2+0.1212*$H$2^2*H5+10.5*$H$2*H5^2+59.23*H5^3-0.2047*$H$2^2*H5^2-10.43*$H$2*H5^3-38.59*H5^4+0.1132*$H$2^2*H5^3+3.82*$H$2*H5^4+10.46*H5^5),((((23.23133*H5^2.5-56.38277*H5^3+57.4408*H5^4+228.1557*H5^(7.6589+1.8))/(-0.7253992+130.8659*H5^5+H5^7.6589))-IF(H5&lt;0.45,-0.0009502+0.0001695*12.6-0.001583*H5-(4.403/10^6)*12.6^2-0.003114*H5*12.6+0.2553*H5^2+(6.739/10^5)*12.6^2*H5+0.01549*12.6*H5^2-0.6876*H5^3-0.0002243*12.6^2*H5^2-0.01762*12.6*H5^3+0.9136*H5^4,-2.245+0.7376*12.6+16.03*H5-0.02348*12.6^2-4.596*12.6*H5-44.2*H5^2+0.1212*12.6^2*H5+10.5*12.6*H5^2+59.23*H5^3-0.2047*12.6^2*H5^2-10.43*12.6*H5^3-38.59*H5^4+0.1132*12.6^2*H5^3+3.82*12.6*H5^4+10.46*H5^5))/(10.9*(H5/IF(H5&lt;0.42,0.1155*H5^1.9513,IF(H5&lt;0.8,0.9455*H5^4.7772,H5^4)))-12.6))*($H$2-12.6)+IF(H5&lt;0.45,-0.0009502+0.0001695*12.6-0.001583*H5-(4.403/10^6)*12.6^2-0.003114*H5*12.6+0.2553*H5^2+(6.739/10^5)*12.6^2*H5+0.01549*12.6*H5^2-0.6876*H5^3-0.0002243*12.6^2*H5^2-0.01762*12.6*H5^3+0.9136*H5^4,-2.245+0.7376*12.6+16.03*H5-0.02348*12.6^2-4.596*12.6*H5-44.2*H5^2+0.1212*12.6^2*H5+10.5*12.6*H5^2+59.23*H5^3-0.2047*12.6^2*H5^2-10.43*12.6*H5^3-38.59*H5^4+0.1132*12.6^2*H5^3+3.82*12.6*H5^4+10.46*H5^5)))),IF(H5&lt;0.2,0.23*H5^2.3,IF(H5&lt;0.85,H5^(0.215+33.29*H5-129.1*(H5^2)+232.4*(H5^3)-141.7*H5^4),IF(H5&lt;2,H5^4,1.4*H5^3.5))))),0)</f>
        <v>0</v>
      </c>
      <c r="H8" s="22"/>
      <c r="K8" t="s">
        <v>627</v>
      </c>
      <c r="L8" s="8"/>
      <c r="M8" s="9">
        <f t="shared" ref="M8:M55" si="27">L8*81.345</f>
        <v>0</v>
      </c>
      <c r="N8" s="10"/>
      <c r="O8" s="10"/>
      <c r="P8" s="9">
        <f t="shared" ref="P8:P54" si="28">IF(OR(N8&gt;0,O8&gt;0),IF(N8+O8&gt;1,"ERROR",IF(L8&gt;0.01,IF(1/(O8+(1-(O8+N8))/3.5+N8/7.8)&gt;3.5,(0.0592*(6.349*(O8+(1-(O8+N8))/3.5+N8/7.8)-0.814)+0.0975)*LOG10(L8)^2+(0.2337*(6.349*(O8+(1-(O8+N8))/3.5+N8/7.8)-0.814)+0.4938)*LOG10(L8)+0.3102*(6.349*(O8+(1-(O8+N8))/3.5+N8/7.8)-0.814)+0.7932,(0.0912*(1.4*(O8+(1-(O8+N8))/3.5+N8/7.8)-0.4)+0.1603)*LOG10(L8)^2+(0.333*(1.4*(O8+(1-(O8+N8))/3.5+N8/7.8)-0.4)+0.7387)*LOG10(L8)+0.4639*(1.4*(O8+(1-(O8+N8))/3.5+N8/7.8)-0.4)+1.1193),((0.75*L8*5.972*10^27)/(PI()/(O8+(1-(N8+O8))/3.5+N8/7.8)))^(1/3)/637100000)),IF(L8&lt;2.04,1.008*L8^0.279,IF(L8&lt;132,0.808*L8^0.589,17.745*L8^-0.044)))</f>
        <v>0</v>
      </c>
      <c r="Q8" s="10"/>
      <c r="R8" s="9">
        <f t="shared" ref="R8:R55" si="29">IF(Q8&gt;0,Q8,P8)*6371</f>
        <v>0</v>
      </c>
      <c r="S8" s="9">
        <f t="shared" ref="S8:S54" si="30">IF(Q8&gt;0,Q8,P8)^2</f>
        <v>0</v>
      </c>
      <c r="T8" s="9" t="e">
        <f t="shared" ref="T8:T54" si="31">(L8*5.97*10^24)/((4/3)*PI()*((IF(Q8&gt;0,Q8,P8)*6371000)^3))/1000</f>
        <v>#DIV/0!</v>
      </c>
      <c r="U8" s="11"/>
      <c r="V8" s="9" t="e">
        <f t="shared" si="0"/>
        <v>#DIV/0!</v>
      </c>
      <c r="W8" s="9" t="e">
        <f t="shared" si="24"/>
        <v>#DIV/0!</v>
      </c>
      <c r="X8" s="9" t="e">
        <f t="shared" ref="X8:X55" si="32">W8/24</f>
        <v>#DIV/0!</v>
      </c>
      <c r="Y8" s="9" t="e">
        <f t="shared" ref="Y8:Y54" si="33">X8/X7</f>
        <v>#DIV/0!</v>
      </c>
      <c r="Z8" s="11"/>
      <c r="AA8" s="9" t="e">
        <f t="shared" si="1"/>
        <v>#DIV/0!</v>
      </c>
      <c r="AB8" s="9" t="e">
        <f t="shared" si="2"/>
        <v>#DIV/0!</v>
      </c>
      <c r="AC8" s="9" t="e">
        <f t="shared" si="3"/>
        <v>#DIV/0!</v>
      </c>
      <c r="AD8" s="9" t="e">
        <f t="shared" si="4"/>
        <v>#DIV/0!</v>
      </c>
      <c r="AE8" s="9" t="e">
        <f t="shared" si="5"/>
        <v>#DIV/0!</v>
      </c>
      <c r="AF8" s="11"/>
      <c r="AG8" s="9">
        <f t="shared" ref="AG8:AG55" si="34">ABS(U8)*(1-AF8)</f>
        <v>0</v>
      </c>
      <c r="AH8" s="9">
        <f t="shared" ref="AH8:AH55" si="35">ABS(U8)*(AF8+1)</f>
        <v>0</v>
      </c>
      <c r="AI8" s="9" t="str">
        <f t="shared" si="25"/>
        <v>N/A</v>
      </c>
      <c r="AJ8" s="9" t="e">
        <f t="shared" si="6"/>
        <v>#DIV/0!</v>
      </c>
      <c r="AK8" s="9" t="e">
        <f t="shared" si="7"/>
        <v>#DIV/0!</v>
      </c>
      <c r="AL8" s="11"/>
      <c r="AM8" s="9" t="str">
        <f t="shared" si="8"/>
        <v>N/A</v>
      </c>
      <c r="AN8" s="10"/>
      <c r="AO8" s="9" t="str">
        <f t="shared" ref="AO8:AO54" si="36">IF(AN8&gt;0,AM8*AN8,AM8)</f>
        <v>N/A</v>
      </c>
      <c r="AP8" s="9" t="e">
        <f t="shared" si="9"/>
        <v>#DIV/0!</v>
      </c>
      <c r="AQ8" s="9" t="e">
        <f t="shared" si="10"/>
        <v>#DIV/0!</v>
      </c>
      <c r="AR8" s="9" t="e">
        <f t="shared" ref="AR8:AR55" si="37">10^((-14.18-AQ8)/2.5)</f>
        <v>#DIV/0!</v>
      </c>
      <c r="AS8" s="10"/>
      <c r="AT8" s="9" t="e">
        <f t="shared" si="11"/>
        <v>#DIV/0!</v>
      </c>
      <c r="AU8" s="9" t="e">
        <f t="shared" si="12"/>
        <v>#DIV/0!</v>
      </c>
      <c r="AV8" s="9" t="e">
        <f t="shared" si="13"/>
        <v>#DIV/0!</v>
      </c>
      <c r="AW8" s="9" t="e">
        <f t="shared" ref="AW8:AW55" si="38">10^((-14.18-AV8)/2.5)</f>
        <v>#DIV/0!</v>
      </c>
      <c r="AX8" s="11"/>
      <c r="AY8" s="9" t="e">
        <f t="shared" si="14"/>
        <v>#DIV/0!</v>
      </c>
      <c r="AZ8" s="9" t="e">
        <f t="shared" si="15"/>
        <v>#DIV/0!</v>
      </c>
      <c r="BA8" s="9" t="e">
        <f t="shared" si="16"/>
        <v>#DIV/0!</v>
      </c>
      <c r="BB8" s="9" t="e">
        <f t="shared" ref="BB8:BB54" si="39">AY8+AZ8+BA8</f>
        <v>#DIV/0!</v>
      </c>
      <c r="BC8" s="12" t="e">
        <f t="shared" si="26"/>
        <v>#DIV/0!</v>
      </c>
      <c r="BD8" s="9" t="e">
        <f t="shared" si="17"/>
        <v>#DIV/0!</v>
      </c>
      <c r="BE8" s="9" t="e">
        <f t="shared" si="18"/>
        <v>#DIV/0!</v>
      </c>
      <c r="BF8" s="9" t="e">
        <f t="shared" si="19"/>
        <v>#DIV/0!</v>
      </c>
      <c r="BG8" s="9" t="e">
        <f t="shared" si="20"/>
        <v>#DIV/0!</v>
      </c>
      <c r="BH8" s="9" t="e">
        <f t="shared" ref="BH8:BH54" si="40">BG8*SQRT(2)</f>
        <v>#DIV/0!</v>
      </c>
      <c r="BI8" s="9" t="e">
        <f t="shared" ref="BI8:BI55" si="41">((((6.67408/10^11)*L8*5.972*10^24*(IF(Z8=0,W8,ABS(Z8))*3600)^2)/(4*PI()^2))^(1/3))/1000-IF(Q8&gt;0,Q8,P8)*6371</f>
        <v>#DIV/0!</v>
      </c>
      <c r="BJ8" s="36" t="e">
        <f t="shared" si="21"/>
        <v>#DIV/0!</v>
      </c>
      <c r="BK8" s="9" t="e">
        <f>ROUND(108*8.31446*AO8/(1000*BH8^2),1)</f>
        <v>#VALUE!</v>
      </c>
      <c r="BL8" s="1"/>
      <c r="BM8" s="11"/>
      <c r="BN8" s="2" t="e">
        <f t="shared" si="23"/>
        <v>#DIV/0!</v>
      </c>
      <c r="BO8" s="36">
        <f t="shared" ref="BO8:BO55" si="42">IF(R8&gt;0,SQRT(0.0018*(2*R8+0.0018)),0)</f>
        <v>0</v>
      </c>
    </row>
    <row r="9" spans="2:67" x14ac:dyDescent="0.5">
      <c r="B9" t="s">
        <v>445</v>
      </c>
      <c r="E9" t="e">
        <f>IF($H$2&gt;10.9*(F5/IF(F5&lt;0.42,0.1155*F5^1.9513,IF(F5&lt;0.8,0.9455*F5^4.7772,F5^4))),"Post-MS",IF(AND(H2&gt;0,ISBLANK(F7)),((IF($F$5&lt;1.4,(-2603.165+15.67244*$F$5^1.617766+2598.481*$F$5^-0.005173614)/(6.812527+$F$5^-2.372715),(-3.766615+2.528181*$F$5^5.607562-0.007590386*$F$5^(5.607562+1.5))/(-0.1874321+$F$5^5))-(17.04116*$F$5^2.5+62.63268*$F$5^6.5+86.77444*$F$5^11-3.413124*$F$5^19+5.031012*$F$5^19.5)/(0.1209713+30.7257*$F$5^2+155.3054*$F$5^8.5+$F$5^18.5+0.8999767*$F$5^19.5))*$H2/(10.9*(F5/IF(F5&lt;0.42,0.1155*F5^1.9513,IF(F5&lt;0.8,0.9455*F5^4.7772,F5^4))))+(17.04116*$F$5^2.5+62.63268*$F$5^6.5+86.77444*$F$5^11-3.413124*$F$5^19+5.031012*$F$5^19.5)/(0.1209713+30.7257*$F$5^2+155.3054*$F$5^8.5+$F$5^18.5+0.8999767*$F$5^19.5)),IF(OR(F5&gt;1.5,F7&gt;0),(33292900/IF(F7&gt;0,F7,E7)^2)*SQRT(IF(F8&gt;0,F8,E8)),0.438*F5^2+0.479*F5+0.075)))</f>
        <v>#DIV/0!</v>
      </c>
      <c r="F9" s="3"/>
      <c r="G9">
        <f>IF(H5&gt;0,IF($H$2&gt;10.9*(H5/IF(H5&lt;0.42,0.1155*H5^1.9513,IF(H5&lt;0.8,0.9455*H5^4.7772,H5^4))),"Post-MS",IF(AND(H2&gt;0,ISBLANK(H7)),((IF($H$5&lt;1.4,(-2603.165+15.67244*$H$5^1.617766+2598.481*$H$5^-0.005173614)/(6.812527+$H$5^-2.372715),(-3.766615+2.528181*$H$5^5.607562-0.007590386*$H$5^(5.607562+1.5))/(-0.1874321+$H$5^5))-(17.04116*$H$5^2.5+62.63268*$H$5^6.5+86.77444*$H$5^11-3.413124*$H$5^19+5.031012*$H$5^19.5)/(0.1209713+30.7257*$H$5^2+155.3054*$H$5^8.5+$H$5^18.5+0.8999767*$H$5^19.5))*$H2/(10.9*(H5/IF(H5&lt;0.42,0.1155*H5^1.9513,IF(H5&lt;0.8,0.9455*H5^4.7772,H5^4))))+(17.04116*$H$5^2.5+62.63268*$H$5^6.5+86.77444*$H$5^11-3.413124*$H$5^19+5.031012*$H$5^19.5)/(0.1209713+30.7257*$H$5^2+155.3054*$H$5^8.5+$H$5^18.5+0.8999767*$H$5^19.5)),IF(OR(H5&gt;1.5,H7&gt;0),(33292900/IF(H7&gt;0,H7,G7)^2)*SQRT(IF(H8&gt;0,H8,G8)),0.438*H5^2+0.479*H5+0.075))),0)</f>
        <v>0</v>
      </c>
      <c r="H9" s="3"/>
      <c r="K9" t="s">
        <v>628</v>
      </c>
      <c r="L9" s="13"/>
      <c r="M9" s="14">
        <f t="shared" si="27"/>
        <v>0</v>
      </c>
      <c r="N9" s="15"/>
      <c r="O9" s="15"/>
      <c r="P9" s="14">
        <f t="shared" si="28"/>
        <v>0</v>
      </c>
      <c r="Q9" s="15"/>
      <c r="R9" s="14">
        <f t="shared" si="29"/>
        <v>0</v>
      </c>
      <c r="S9" s="14">
        <f t="shared" si="30"/>
        <v>0</v>
      </c>
      <c r="T9" s="14" t="e">
        <f t="shared" si="31"/>
        <v>#DIV/0!</v>
      </c>
      <c r="U9" s="16"/>
      <c r="V9" s="14" t="e">
        <f t="shared" si="0"/>
        <v>#DIV/0!</v>
      </c>
      <c r="W9" s="14" t="e">
        <f t="shared" si="24"/>
        <v>#DIV/0!</v>
      </c>
      <c r="X9" s="14" t="e">
        <f t="shared" si="32"/>
        <v>#DIV/0!</v>
      </c>
      <c r="Y9" s="14" t="e">
        <f t="shared" si="33"/>
        <v>#DIV/0!</v>
      </c>
      <c r="Z9" s="16"/>
      <c r="AA9" s="14" t="e">
        <f t="shared" si="1"/>
        <v>#DIV/0!</v>
      </c>
      <c r="AB9" s="14" t="e">
        <f t="shared" si="2"/>
        <v>#DIV/0!</v>
      </c>
      <c r="AC9" s="14" t="e">
        <f t="shared" si="3"/>
        <v>#DIV/0!</v>
      </c>
      <c r="AD9" s="14" t="e">
        <f t="shared" si="4"/>
        <v>#DIV/0!</v>
      </c>
      <c r="AE9" s="14" t="e">
        <f t="shared" si="5"/>
        <v>#DIV/0!</v>
      </c>
      <c r="AF9" s="16"/>
      <c r="AG9" s="14">
        <f t="shared" si="34"/>
        <v>0</v>
      </c>
      <c r="AH9" s="14">
        <f t="shared" si="35"/>
        <v>0</v>
      </c>
      <c r="AI9" s="14" t="str">
        <f t="shared" si="25"/>
        <v>N/A</v>
      </c>
      <c r="AJ9" s="14" t="e">
        <f t="shared" si="6"/>
        <v>#DIV/0!</v>
      </c>
      <c r="AK9" s="14" t="e">
        <f t="shared" si="7"/>
        <v>#DIV/0!</v>
      </c>
      <c r="AL9" s="16"/>
      <c r="AM9" s="14" t="str">
        <f t="shared" si="8"/>
        <v>N/A</v>
      </c>
      <c r="AN9" s="15"/>
      <c r="AO9" s="14" t="str">
        <f t="shared" si="36"/>
        <v>N/A</v>
      </c>
      <c r="AP9" s="14" t="e">
        <f t="shared" si="9"/>
        <v>#DIV/0!</v>
      </c>
      <c r="AQ9" s="14" t="e">
        <f t="shared" si="10"/>
        <v>#DIV/0!</v>
      </c>
      <c r="AR9" s="14" t="e">
        <f t="shared" si="37"/>
        <v>#DIV/0!</v>
      </c>
      <c r="AS9" s="15"/>
      <c r="AT9" s="14" t="e">
        <f t="shared" si="11"/>
        <v>#DIV/0!</v>
      </c>
      <c r="AU9" s="14" t="e">
        <f t="shared" si="12"/>
        <v>#DIV/0!</v>
      </c>
      <c r="AV9" s="14" t="e">
        <f t="shared" si="13"/>
        <v>#DIV/0!</v>
      </c>
      <c r="AW9" s="14" t="e">
        <f t="shared" si="38"/>
        <v>#DIV/0!</v>
      </c>
      <c r="AX9" s="16"/>
      <c r="AY9" s="14" t="e">
        <f t="shared" si="14"/>
        <v>#DIV/0!</v>
      </c>
      <c r="AZ9" s="14" t="e">
        <f t="shared" si="15"/>
        <v>#DIV/0!</v>
      </c>
      <c r="BA9" s="14" t="e">
        <f t="shared" si="16"/>
        <v>#DIV/0!</v>
      </c>
      <c r="BB9" s="14" t="e">
        <f t="shared" si="39"/>
        <v>#DIV/0!</v>
      </c>
      <c r="BC9" s="12" t="e">
        <f t="shared" si="26"/>
        <v>#DIV/0!</v>
      </c>
      <c r="BD9" s="14" t="e">
        <f t="shared" si="17"/>
        <v>#DIV/0!</v>
      </c>
      <c r="BE9" s="14" t="e">
        <f t="shared" si="18"/>
        <v>#DIV/0!</v>
      </c>
      <c r="BF9" s="14" t="e">
        <f t="shared" si="19"/>
        <v>#DIV/0!</v>
      </c>
      <c r="BG9" s="14" t="e">
        <f t="shared" si="20"/>
        <v>#DIV/0!</v>
      </c>
      <c r="BH9" s="14" t="e">
        <f t="shared" si="40"/>
        <v>#DIV/0!</v>
      </c>
      <c r="BI9" s="14" t="e">
        <f t="shared" si="41"/>
        <v>#DIV/0!</v>
      </c>
      <c r="BJ9" s="37" t="e">
        <f t="shared" si="21"/>
        <v>#DIV/0!</v>
      </c>
      <c r="BK9" s="14" t="e">
        <f t="shared" si="22"/>
        <v>#VALUE!</v>
      </c>
      <c r="BL9" s="21"/>
      <c r="BM9" s="16"/>
      <c r="BN9" s="17" t="e">
        <f t="shared" si="23"/>
        <v>#DIV/0!</v>
      </c>
      <c r="BO9" s="37">
        <f t="shared" si="42"/>
        <v>0</v>
      </c>
    </row>
    <row r="10" spans="2:67" x14ac:dyDescent="0.5">
      <c r="B10" s="6" t="s">
        <v>447</v>
      </c>
      <c r="K10" t="s">
        <v>629</v>
      </c>
      <c r="L10" s="8"/>
      <c r="M10" s="9">
        <f t="shared" si="27"/>
        <v>0</v>
      </c>
      <c r="N10" s="10"/>
      <c r="O10" s="10"/>
      <c r="P10" s="9">
        <f t="shared" si="28"/>
        <v>0</v>
      </c>
      <c r="Q10" s="10"/>
      <c r="R10" s="9">
        <f t="shared" si="29"/>
        <v>0</v>
      </c>
      <c r="S10" s="9">
        <f t="shared" si="30"/>
        <v>0</v>
      </c>
      <c r="T10" s="9" t="e">
        <f t="shared" si="31"/>
        <v>#DIV/0!</v>
      </c>
      <c r="U10" s="11"/>
      <c r="V10" s="9" t="e">
        <f t="shared" si="0"/>
        <v>#DIV/0!</v>
      </c>
      <c r="W10" s="9" t="e">
        <f t="shared" si="24"/>
        <v>#DIV/0!</v>
      </c>
      <c r="X10" s="9" t="e">
        <f t="shared" si="32"/>
        <v>#DIV/0!</v>
      </c>
      <c r="Y10" s="9" t="e">
        <f t="shared" si="33"/>
        <v>#DIV/0!</v>
      </c>
      <c r="Z10" s="11"/>
      <c r="AA10" s="9" t="e">
        <f t="shared" si="1"/>
        <v>#DIV/0!</v>
      </c>
      <c r="AB10" s="9" t="e">
        <f t="shared" si="2"/>
        <v>#DIV/0!</v>
      </c>
      <c r="AC10" s="9" t="e">
        <f t="shared" si="3"/>
        <v>#DIV/0!</v>
      </c>
      <c r="AD10" s="9" t="e">
        <f t="shared" si="4"/>
        <v>#DIV/0!</v>
      </c>
      <c r="AE10" s="9" t="e">
        <f t="shared" si="5"/>
        <v>#DIV/0!</v>
      </c>
      <c r="AF10" s="11"/>
      <c r="AG10" s="9">
        <f t="shared" si="34"/>
        <v>0</v>
      </c>
      <c r="AH10" s="9">
        <f t="shared" si="35"/>
        <v>0</v>
      </c>
      <c r="AI10" s="9" t="str">
        <f t="shared" si="25"/>
        <v>N/A</v>
      </c>
      <c r="AJ10" s="9" t="e">
        <f t="shared" si="6"/>
        <v>#DIV/0!</v>
      </c>
      <c r="AK10" s="9" t="e">
        <f t="shared" si="7"/>
        <v>#DIV/0!</v>
      </c>
      <c r="AL10" s="11"/>
      <c r="AM10" s="9" t="str">
        <f t="shared" si="8"/>
        <v>N/A</v>
      </c>
      <c r="AN10" s="10"/>
      <c r="AO10" s="9" t="str">
        <f t="shared" si="36"/>
        <v>N/A</v>
      </c>
      <c r="AP10" s="9" t="e">
        <f t="shared" si="9"/>
        <v>#DIV/0!</v>
      </c>
      <c r="AQ10" s="9" t="e">
        <f t="shared" si="10"/>
        <v>#DIV/0!</v>
      </c>
      <c r="AR10" s="9" t="e">
        <f t="shared" si="37"/>
        <v>#DIV/0!</v>
      </c>
      <c r="AS10" s="10"/>
      <c r="AT10" s="9" t="e">
        <f t="shared" si="11"/>
        <v>#DIV/0!</v>
      </c>
      <c r="AU10" s="9" t="e">
        <f t="shared" si="12"/>
        <v>#DIV/0!</v>
      </c>
      <c r="AV10" s="9" t="e">
        <f t="shared" si="13"/>
        <v>#DIV/0!</v>
      </c>
      <c r="AW10" s="9" t="e">
        <f t="shared" si="38"/>
        <v>#DIV/0!</v>
      </c>
      <c r="AX10" s="11"/>
      <c r="AY10" s="9" t="e">
        <f t="shared" si="14"/>
        <v>#DIV/0!</v>
      </c>
      <c r="AZ10" s="9" t="e">
        <f t="shared" si="15"/>
        <v>#DIV/0!</v>
      </c>
      <c r="BA10" s="9" t="e">
        <f t="shared" si="16"/>
        <v>#DIV/0!</v>
      </c>
      <c r="BB10" s="9" t="e">
        <f t="shared" si="39"/>
        <v>#DIV/0!</v>
      </c>
      <c r="BC10" s="12" t="e">
        <f t="shared" si="26"/>
        <v>#DIV/0!</v>
      </c>
      <c r="BD10" s="9" t="e">
        <f t="shared" si="17"/>
        <v>#DIV/0!</v>
      </c>
      <c r="BE10" s="9" t="e">
        <f t="shared" si="18"/>
        <v>#DIV/0!</v>
      </c>
      <c r="BF10" s="9" t="e">
        <f t="shared" si="19"/>
        <v>#DIV/0!</v>
      </c>
      <c r="BG10" s="9" t="e">
        <f t="shared" si="20"/>
        <v>#DIV/0!</v>
      </c>
      <c r="BH10" s="9" t="e">
        <f t="shared" si="40"/>
        <v>#DIV/0!</v>
      </c>
      <c r="BI10" s="9" t="e">
        <f t="shared" si="41"/>
        <v>#DIV/0!</v>
      </c>
      <c r="BJ10" s="36" t="e">
        <f t="shared" si="21"/>
        <v>#DIV/0!</v>
      </c>
      <c r="BK10" s="9" t="e">
        <f t="shared" si="22"/>
        <v>#VALUE!</v>
      </c>
      <c r="BL10" s="1"/>
      <c r="BM10" s="11"/>
      <c r="BN10" s="2" t="e">
        <f t="shared" si="23"/>
        <v>#DIV/0!</v>
      </c>
      <c r="BO10" s="36">
        <f t="shared" si="42"/>
        <v>0</v>
      </c>
    </row>
    <row r="11" spans="2:67" x14ac:dyDescent="0.5">
      <c r="B11" t="s">
        <v>449</v>
      </c>
      <c r="E11" t="e">
        <f>2898000/(IF(F7&gt;0,F7,E7))</f>
        <v>#DIV/0!</v>
      </c>
      <c r="G11" t="e">
        <f>2898000/(IF(H7&gt;0,H7,G7))</f>
        <v>#DIV/0!</v>
      </c>
      <c r="K11" t="s">
        <v>630</v>
      </c>
      <c r="L11" s="13"/>
      <c r="M11" s="14">
        <f t="shared" si="27"/>
        <v>0</v>
      </c>
      <c r="N11" s="15"/>
      <c r="O11" s="15"/>
      <c r="P11" s="14">
        <f t="shared" si="28"/>
        <v>0</v>
      </c>
      <c r="Q11" s="15"/>
      <c r="R11" s="14">
        <f t="shared" si="29"/>
        <v>0</v>
      </c>
      <c r="S11" s="14">
        <f t="shared" si="30"/>
        <v>0</v>
      </c>
      <c r="T11" s="14" t="e">
        <f t="shared" si="31"/>
        <v>#DIV/0!</v>
      </c>
      <c r="U11" s="16"/>
      <c r="V11" s="14" t="e">
        <f t="shared" si="0"/>
        <v>#DIV/0!</v>
      </c>
      <c r="W11" s="14" t="e">
        <f t="shared" si="24"/>
        <v>#DIV/0!</v>
      </c>
      <c r="X11" s="14" t="e">
        <f t="shared" si="32"/>
        <v>#DIV/0!</v>
      </c>
      <c r="Y11" s="14" t="e">
        <f t="shared" si="33"/>
        <v>#DIV/0!</v>
      </c>
      <c r="Z11" s="21"/>
      <c r="AA11" s="14" t="e">
        <f t="shared" si="1"/>
        <v>#DIV/0!</v>
      </c>
      <c r="AB11" s="14" t="e">
        <f t="shared" si="2"/>
        <v>#DIV/0!</v>
      </c>
      <c r="AC11" s="14" t="e">
        <f t="shared" si="3"/>
        <v>#DIV/0!</v>
      </c>
      <c r="AD11" s="14" t="e">
        <f t="shared" si="4"/>
        <v>#DIV/0!</v>
      </c>
      <c r="AE11" s="14" t="e">
        <f t="shared" si="5"/>
        <v>#DIV/0!</v>
      </c>
      <c r="AF11" s="16"/>
      <c r="AG11" s="14">
        <f t="shared" si="34"/>
        <v>0</v>
      </c>
      <c r="AH11" s="14">
        <f t="shared" si="35"/>
        <v>0</v>
      </c>
      <c r="AI11" s="14" t="str">
        <f t="shared" si="25"/>
        <v>N/A</v>
      </c>
      <c r="AJ11" s="14" t="e">
        <f t="shared" si="6"/>
        <v>#DIV/0!</v>
      </c>
      <c r="AK11" s="14" t="e">
        <f t="shared" si="7"/>
        <v>#DIV/0!</v>
      </c>
      <c r="AL11" s="16"/>
      <c r="AM11" s="14" t="str">
        <f t="shared" si="8"/>
        <v>N/A</v>
      </c>
      <c r="AN11" s="15"/>
      <c r="AO11" s="14" t="str">
        <f t="shared" si="36"/>
        <v>N/A</v>
      </c>
      <c r="AP11" s="14" t="e">
        <f t="shared" si="9"/>
        <v>#DIV/0!</v>
      </c>
      <c r="AQ11" s="14" t="e">
        <f t="shared" si="10"/>
        <v>#DIV/0!</v>
      </c>
      <c r="AR11" s="14" t="e">
        <f t="shared" si="37"/>
        <v>#DIV/0!</v>
      </c>
      <c r="AS11" s="15"/>
      <c r="AT11" s="14" t="e">
        <f t="shared" si="11"/>
        <v>#DIV/0!</v>
      </c>
      <c r="AU11" s="14" t="e">
        <f t="shared" si="12"/>
        <v>#DIV/0!</v>
      </c>
      <c r="AV11" s="14" t="e">
        <f t="shared" si="13"/>
        <v>#DIV/0!</v>
      </c>
      <c r="AW11" s="14" t="e">
        <f t="shared" si="38"/>
        <v>#DIV/0!</v>
      </c>
      <c r="AX11" s="16"/>
      <c r="AY11" s="14" t="e">
        <f t="shared" si="14"/>
        <v>#DIV/0!</v>
      </c>
      <c r="AZ11" s="14" t="e">
        <f t="shared" si="15"/>
        <v>#DIV/0!</v>
      </c>
      <c r="BA11" s="14" t="e">
        <f t="shared" si="16"/>
        <v>#DIV/0!</v>
      </c>
      <c r="BB11" s="14" t="e">
        <f t="shared" si="39"/>
        <v>#DIV/0!</v>
      </c>
      <c r="BC11" s="12" t="e">
        <f t="shared" si="26"/>
        <v>#DIV/0!</v>
      </c>
      <c r="BD11" s="14" t="e">
        <f t="shared" si="17"/>
        <v>#DIV/0!</v>
      </c>
      <c r="BE11" s="14" t="e">
        <f t="shared" si="18"/>
        <v>#DIV/0!</v>
      </c>
      <c r="BF11" s="14" t="e">
        <f t="shared" si="19"/>
        <v>#DIV/0!</v>
      </c>
      <c r="BG11" s="14" t="e">
        <f t="shared" si="20"/>
        <v>#DIV/0!</v>
      </c>
      <c r="BH11" s="14" t="e">
        <f t="shared" si="40"/>
        <v>#DIV/0!</v>
      </c>
      <c r="BI11" s="14" t="e">
        <f t="shared" si="41"/>
        <v>#DIV/0!</v>
      </c>
      <c r="BJ11" s="37" t="e">
        <f t="shared" si="21"/>
        <v>#DIV/0!</v>
      </c>
      <c r="BK11" s="14" t="e">
        <f t="shared" si="22"/>
        <v>#VALUE!</v>
      </c>
      <c r="BL11" s="21"/>
      <c r="BM11" s="16"/>
      <c r="BN11" s="17" t="e">
        <f t="shared" si="23"/>
        <v>#DIV/0!</v>
      </c>
      <c r="BO11" s="37">
        <f t="shared" si="42"/>
        <v>0</v>
      </c>
    </row>
    <row r="12" spans="2:67" x14ac:dyDescent="0.5">
      <c r="B12" t="s">
        <v>451</v>
      </c>
      <c r="F12" s="3"/>
      <c r="K12" t="s">
        <v>631</v>
      </c>
      <c r="L12" s="8"/>
      <c r="M12" s="9">
        <f t="shared" si="27"/>
        <v>0</v>
      </c>
      <c r="N12" s="10"/>
      <c r="O12" s="10"/>
      <c r="P12" s="9">
        <f t="shared" si="28"/>
        <v>0</v>
      </c>
      <c r="Q12" s="10"/>
      <c r="R12" s="9">
        <f t="shared" si="29"/>
        <v>0</v>
      </c>
      <c r="S12" s="9">
        <f t="shared" si="30"/>
        <v>0</v>
      </c>
      <c r="T12" s="9" t="e">
        <f t="shared" si="31"/>
        <v>#DIV/0!</v>
      </c>
      <c r="U12" s="11"/>
      <c r="V12" s="9" t="e">
        <f t="shared" si="0"/>
        <v>#DIV/0!</v>
      </c>
      <c r="W12" s="9" t="e">
        <f t="shared" si="24"/>
        <v>#DIV/0!</v>
      </c>
      <c r="X12" s="9" t="e">
        <f t="shared" si="32"/>
        <v>#DIV/0!</v>
      </c>
      <c r="Y12" s="9" t="e">
        <f t="shared" si="33"/>
        <v>#DIV/0!</v>
      </c>
      <c r="Z12" s="11"/>
      <c r="AA12" s="9" t="e">
        <f t="shared" si="1"/>
        <v>#DIV/0!</v>
      </c>
      <c r="AB12" s="9" t="e">
        <f t="shared" si="2"/>
        <v>#DIV/0!</v>
      </c>
      <c r="AC12" s="9" t="e">
        <f t="shared" si="3"/>
        <v>#DIV/0!</v>
      </c>
      <c r="AD12" s="9" t="e">
        <f t="shared" si="4"/>
        <v>#DIV/0!</v>
      </c>
      <c r="AE12" s="9" t="e">
        <f t="shared" si="5"/>
        <v>#DIV/0!</v>
      </c>
      <c r="AF12" s="11"/>
      <c r="AG12" s="9">
        <f t="shared" si="34"/>
        <v>0</v>
      </c>
      <c r="AH12" s="9">
        <f t="shared" si="35"/>
        <v>0</v>
      </c>
      <c r="AI12" s="9" t="str">
        <f t="shared" si="25"/>
        <v>N/A</v>
      </c>
      <c r="AJ12" s="9" t="e">
        <f t="shared" si="6"/>
        <v>#DIV/0!</v>
      </c>
      <c r="AK12" s="9" t="e">
        <f t="shared" si="7"/>
        <v>#DIV/0!</v>
      </c>
      <c r="AL12" s="11"/>
      <c r="AM12" s="9" t="str">
        <f t="shared" si="8"/>
        <v>N/A</v>
      </c>
      <c r="AN12" s="10"/>
      <c r="AO12" s="9" t="str">
        <f t="shared" si="36"/>
        <v>N/A</v>
      </c>
      <c r="AP12" s="9" t="e">
        <f t="shared" si="9"/>
        <v>#DIV/0!</v>
      </c>
      <c r="AQ12" s="9" t="e">
        <f t="shared" si="10"/>
        <v>#DIV/0!</v>
      </c>
      <c r="AR12" s="9" t="e">
        <f t="shared" si="37"/>
        <v>#DIV/0!</v>
      </c>
      <c r="AS12" s="10"/>
      <c r="AT12" s="9" t="e">
        <f t="shared" si="11"/>
        <v>#DIV/0!</v>
      </c>
      <c r="AU12" s="9" t="e">
        <f t="shared" si="12"/>
        <v>#DIV/0!</v>
      </c>
      <c r="AV12" s="9" t="e">
        <f t="shared" si="13"/>
        <v>#DIV/0!</v>
      </c>
      <c r="AW12" s="9" t="e">
        <f t="shared" si="38"/>
        <v>#DIV/0!</v>
      </c>
      <c r="AX12" s="11"/>
      <c r="AY12" s="9" t="e">
        <f t="shared" si="14"/>
        <v>#DIV/0!</v>
      </c>
      <c r="AZ12" s="9" t="e">
        <f t="shared" si="15"/>
        <v>#DIV/0!</v>
      </c>
      <c r="BA12" s="9" t="e">
        <f t="shared" si="16"/>
        <v>#DIV/0!</v>
      </c>
      <c r="BB12" s="9" t="e">
        <f t="shared" si="39"/>
        <v>#DIV/0!</v>
      </c>
      <c r="BC12" s="12" t="e">
        <f t="shared" si="26"/>
        <v>#DIV/0!</v>
      </c>
      <c r="BD12" s="9" t="e">
        <f t="shared" si="17"/>
        <v>#DIV/0!</v>
      </c>
      <c r="BE12" s="9" t="e">
        <f t="shared" si="18"/>
        <v>#DIV/0!</v>
      </c>
      <c r="BF12" s="9" t="e">
        <f t="shared" si="19"/>
        <v>#DIV/0!</v>
      </c>
      <c r="BG12" s="9" t="e">
        <f t="shared" si="20"/>
        <v>#DIV/0!</v>
      </c>
      <c r="BH12" s="9" t="e">
        <f t="shared" si="40"/>
        <v>#DIV/0!</v>
      </c>
      <c r="BI12" s="9" t="e">
        <f t="shared" si="41"/>
        <v>#DIV/0!</v>
      </c>
      <c r="BJ12" s="36" t="e">
        <f t="shared" si="21"/>
        <v>#DIV/0!</v>
      </c>
      <c r="BK12" s="9" t="e">
        <f t="shared" si="22"/>
        <v>#VALUE!</v>
      </c>
      <c r="BL12" s="1"/>
      <c r="BM12" s="11"/>
      <c r="BN12" s="2" t="e">
        <f t="shared" si="23"/>
        <v>#DIV/0!</v>
      </c>
      <c r="BO12" s="36">
        <f t="shared" si="42"/>
        <v>0</v>
      </c>
    </row>
    <row r="13" spans="2:67" x14ac:dyDescent="0.5">
      <c r="B13" t="s">
        <v>453</v>
      </c>
      <c r="E13" t="e">
        <f>IF(LOG10(IF(F7&gt;0,F7,E7))&lt;3.7,-19053.729146456+15514.4866764412*LOG10(IF(F7&gt;0,F7,E7))-4212.78819301717*LOG10(IF(F7&gt;0,F7,E7))^2+381.476328422343*LOG10(IF(F7&gt;0,F7,E7))^3,IF(LOG10(IF(F7&gt;0,F7,E7))&lt;3.9,-37051.0203809015+38567.2629965804*LOG10(IF(F7&gt;0,F7,E7))-15065.1486316025*LOG10(IF(F7&gt;0,F7,E7))^2+2617.24637119416*LOG10(IF(F7&gt;0,F7,E7))^3-170.623810323864*LOG10(IF(F7&gt;0,F7,E7))^4,-118115.450538963+137145.973583929*LOG10(IF(F7&gt;0,F7,E7))-63623.3812100225*LOG10(IF(F7&gt;0,F7,E7))^2+14741.2923562646*LOG10(IF(F7&gt;0,F7,E7))^3-1705.87278406872*LOG10(IF(F7&gt;0,F7,E7))^4+78.873172180499*LOG10(IF(F7&gt;0,F7,E7))^5))</f>
        <v>#DIV/0!</v>
      </c>
      <c r="F13" s="22"/>
      <c r="G13" t="e">
        <f>IF(LOG10(IF(H7&gt;0,H7,G7))&lt;3.7,-19053.729146456+15514.4866764412*LOG10(IF(H7&gt;0,H7,G7))-4212.78819301717*LOG10(IF(H7&gt;0,H7,G7))^2+381.476328422343*LOG10(IF(H7&gt;0,H7,G7))^3,IF(LOG10(IF(H7&gt;0,H7,G7))&lt;3.9,-37051.0203809015+38567.2629965804*LOG10(IF(H7&gt;0,H7,G7))-15065.1486316025*LOG10(IF(H7&gt;0,H7,G7))^2+2617.24637119416*LOG10(IF(H7&gt;0,H7,G7))^3-170.623810323864*LOG10(IF(H7&gt;0,H7,G7))^4,-118115.450538963+137145.973583929*LOG10(IF(H7&gt;0,H7,G7))-63623.3812100225*LOG10(IF(H7&gt;0,H7,G7))^2+14741.2923562646*LOG10(IF(H7&gt;0,H7,G7))^3-1705.87278406872*LOG10(IF(H7&gt;0,H7,G7))^4+78.873172180499*LOG10(IF(H7&gt;0,H7,G7))^5))</f>
        <v>#NUM!</v>
      </c>
      <c r="H13" s="22"/>
      <c r="K13" t="s">
        <v>632</v>
      </c>
      <c r="L13" s="13"/>
      <c r="M13" s="14">
        <f t="shared" si="27"/>
        <v>0</v>
      </c>
      <c r="N13" s="15"/>
      <c r="O13" s="15"/>
      <c r="P13" s="14">
        <f t="shared" si="28"/>
        <v>0</v>
      </c>
      <c r="Q13" s="15"/>
      <c r="R13" s="14">
        <f t="shared" si="29"/>
        <v>0</v>
      </c>
      <c r="S13" s="14">
        <f t="shared" si="30"/>
        <v>0</v>
      </c>
      <c r="T13" s="14" t="e">
        <f t="shared" si="31"/>
        <v>#DIV/0!</v>
      </c>
      <c r="U13" s="16"/>
      <c r="V13" s="14" t="e">
        <f t="shared" si="0"/>
        <v>#DIV/0!</v>
      </c>
      <c r="W13" s="14" t="e">
        <f t="shared" si="24"/>
        <v>#DIV/0!</v>
      </c>
      <c r="X13" s="14" t="e">
        <f t="shared" si="32"/>
        <v>#DIV/0!</v>
      </c>
      <c r="Y13" s="14" t="e">
        <f t="shared" si="33"/>
        <v>#DIV/0!</v>
      </c>
      <c r="Z13" s="16"/>
      <c r="AA13" s="14" t="e">
        <f t="shared" si="1"/>
        <v>#DIV/0!</v>
      </c>
      <c r="AB13" s="14" t="e">
        <f t="shared" si="2"/>
        <v>#DIV/0!</v>
      </c>
      <c r="AC13" s="14" t="e">
        <f t="shared" si="3"/>
        <v>#DIV/0!</v>
      </c>
      <c r="AD13" s="14" t="e">
        <f t="shared" si="4"/>
        <v>#DIV/0!</v>
      </c>
      <c r="AE13" s="14" t="e">
        <f t="shared" si="5"/>
        <v>#DIV/0!</v>
      </c>
      <c r="AF13" s="16"/>
      <c r="AG13" s="14">
        <f t="shared" si="34"/>
        <v>0</v>
      </c>
      <c r="AH13" s="14">
        <f t="shared" si="35"/>
        <v>0</v>
      </c>
      <c r="AI13" s="14" t="str">
        <f t="shared" si="25"/>
        <v>N/A</v>
      </c>
      <c r="AJ13" s="14" t="e">
        <f t="shared" si="6"/>
        <v>#DIV/0!</v>
      </c>
      <c r="AK13" s="14" t="e">
        <f t="shared" si="7"/>
        <v>#DIV/0!</v>
      </c>
      <c r="AL13" s="16"/>
      <c r="AM13" s="14" t="str">
        <f t="shared" si="8"/>
        <v>N/A</v>
      </c>
      <c r="AN13" s="15"/>
      <c r="AO13" s="14" t="str">
        <f t="shared" si="36"/>
        <v>N/A</v>
      </c>
      <c r="AP13" s="14" t="e">
        <f t="shared" si="9"/>
        <v>#DIV/0!</v>
      </c>
      <c r="AQ13" s="14" t="e">
        <f t="shared" si="10"/>
        <v>#DIV/0!</v>
      </c>
      <c r="AR13" s="14" t="e">
        <f t="shared" si="37"/>
        <v>#DIV/0!</v>
      </c>
      <c r="AS13" s="15"/>
      <c r="AT13" s="14" t="e">
        <f t="shared" si="11"/>
        <v>#DIV/0!</v>
      </c>
      <c r="AU13" s="14" t="e">
        <f t="shared" si="12"/>
        <v>#DIV/0!</v>
      </c>
      <c r="AV13" s="14" t="e">
        <f t="shared" si="13"/>
        <v>#DIV/0!</v>
      </c>
      <c r="AW13" s="14" t="e">
        <f t="shared" si="38"/>
        <v>#DIV/0!</v>
      </c>
      <c r="AX13" s="16"/>
      <c r="AY13" s="14" t="e">
        <f t="shared" si="14"/>
        <v>#DIV/0!</v>
      </c>
      <c r="AZ13" s="14" t="e">
        <f t="shared" si="15"/>
        <v>#DIV/0!</v>
      </c>
      <c r="BA13" s="14" t="e">
        <f t="shared" si="16"/>
        <v>#DIV/0!</v>
      </c>
      <c r="BB13" s="14" t="e">
        <f t="shared" si="39"/>
        <v>#DIV/0!</v>
      </c>
      <c r="BC13" s="12" t="e">
        <f t="shared" si="26"/>
        <v>#DIV/0!</v>
      </c>
      <c r="BD13" s="14" t="e">
        <f t="shared" si="17"/>
        <v>#DIV/0!</v>
      </c>
      <c r="BE13" s="14" t="e">
        <f t="shared" si="18"/>
        <v>#DIV/0!</v>
      </c>
      <c r="BF13" s="14" t="e">
        <f t="shared" si="19"/>
        <v>#DIV/0!</v>
      </c>
      <c r="BG13" s="14" t="e">
        <f t="shared" si="20"/>
        <v>#DIV/0!</v>
      </c>
      <c r="BH13" s="14" t="e">
        <f t="shared" si="40"/>
        <v>#DIV/0!</v>
      </c>
      <c r="BI13" s="14" t="e">
        <f t="shared" si="41"/>
        <v>#DIV/0!</v>
      </c>
      <c r="BJ13" s="37" t="e">
        <f t="shared" si="21"/>
        <v>#DIV/0!</v>
      </c>
      <c r="BK13" s="14" t="e">
        <f t="shared" si="22"/>
        <v>#VALUE!</v>
      </c>
      <c r="BL13" s="21"/>
      <c r="BM13" s="16"/>
      <c r="BN13" s="17" t="e">
        <f t="shared" si="23"/>
        <v>#DIV/0!</v>
      </c>
      <c r="BO13" s="37">
        <f t="shared" si="42"/>
        <v>0</v>
      </c>
    </row>
    <row r="14" spans="2:67" x14ac:dyDescent="0.5">
      <c r="B14" s="40" t="s">
        <v>455</v>
      </c>
      <c r="E14" s="2" t="e">
        <f>4.74-LOG10(E8)*2.5-IF(F12=1,IF(ISBLANK(F13),E13,F13),0)</f>
        <v>#DIV/0!</v>
      </c>
      <c r="F14" s="2" t="e">
        <f>4.74-LOG10(F8)*2.5-IF(F12=1,IF(ISBLANK(F13),E13,F13),0)</f>
        <v>#NUM!</v>
      </c>
      <c r="G14" s="2" t="e">
        <f>4.74-LOG10(G8)*2.5-IF(F12=1,IF(ISBLANK(H13),G13,H13),0)</f>
        <v>#NUM!</v>
      </c>
      <c r="H14" s="2" t="e">
        <f>4.74-LOG10(H8)*2.5-IF(F12=1,IF(ISBLANK(H13),G13,H13),0)</f>
        <v>#NUM!</v>
      </c>
      <c r="K14" t="s">
        <v>633</v>
      </c>
      <c r="L14" s="8"/>
      <c r="M14" s="9">
        <f t="shared" si="27"/>
        <v>0</v>
      </c>
      <c r="N14" s="10"/>
      <c r="O14" s="10"/>
      <c r="P14" s="9">
        <f t="shared" si="28"/>
        <v>0</v>
      </c>
      <c r="Q14" s="10"/>
      <c r="R14" s="9">
        <f t="shared" si="29"/>
        <v>0</v>
      </c>
      <c r="S14" s="9">
        <f t="shared" si="30"/>
        <v>0</v>
      </c>
      <c r="T14" s="9" t="e">
        <f t="shared" si="31"/>
        <v>#DIV/0!</v>
      </c>
      <c r="U14" s="11"/>
      <c r="V14" s="9" t="e">
        <f t="shared" si="0"/>
        <v>#DIV/0!</v>
      </c>
      <c r="W14" s="9" t="e">
        <f t="shared" si="24"/>
        <v>#DIV/0!</v>
      </c>
      <c r="X14" s="9" t="e">
        <f t="shared" si="32"/>
        <v>#DIV/0!</v>
      </c>
      <c r="Y14" s="9" t="e">
        <f t="shared" si="33"/>
        <v>#DIV/0!</v>
      </c>
      <c r="Z14" s="11"/>
      <c r="AA14" s="9" t="e">
        <f t="shared" si="1"/>
        <v>#DIV/0!</v>
      </c>
      <c r="AB14" s="9" t="e">
        <f t="shared" si="2"/>
        <v>#DIV/0!</v>
      </c>
      <c r="AC14" s="9" t="e">
        <f t="shared" si="3"/>
        <v>#DIV/0!</v>
      </c>
      <c r="AD14" s="9" t="e">
        <f t="shared" si="4"/>
        <v>#DIV/0!</v>
      </c>
      <c r="AE14" s="9" t="e">
        <f t="shared" si="5"/>
        <v>#DIV/0!</v>
      </c>
      <c r="AF14" s="11"/>
      <c r="AG14" s="9">
        <f t="shared" si="34"/>
        <v>0</v>
      </c>
      <c r="AH14" s="9">
        <f t="shared" si="35"/>
        <v>0</v>
      </c>
      <c r="AI14" s="9" t="str">
        <f t="shared" si="25"/>
        <v>N/A</v>
      </c>
      <c r="AJ14" s="9" t="e">
        <f t="shared" si="6"/>
        <v>#DIV/0!</v>
      </c>
      <c r="AK14" s="9" t="e">
        <f t="shared" si="7"/>
        <v>#DIV/0!</v>
      </c>
      <c r="AL14" s="11"/>
      <c r="AM14" s="9" t="str">
        <f t="shared" si="8"/>
        <v>N/A</v>
      </c>
      <c r="AN14" s="10"/>
      <c r="AO14" s="9" t="str">
        <f t="shared" si="36"/>
        <v>N/A</v>
      </c>
      <c r="AP14" s="9" t="e">
        <f t="shared" si="9"/>
        <v>#DIV/0!</v>
      </c>
      <c r="AQ14" s="9" t="e">
        <f t="shared" si="10"/>
        <v>#DIV/0!</v>
      </c>
      <c r="AR14" s="9" t="e">
        <f t="shared" si="37"/>
        <v>#DIV/0!</v>
      </c>
      <c r="AS14" s="10"/>
      <c r="AT14" s="9" t="e">
        <f t="shared" si="11"/>
        <v>#DIV/0!</v>
      </c>
      <c r="AU14" s="9" t="e">
        <f t="shared" si="12"/>
        <v>#DIV/0!</v>
      </c>
      <c r="AV14" s="9" t="e">
        <f t="shared" si="13"/>
        <v>#DIV/0!</v>
      </c>
      <c r="AW14" s="9" t="e">
        <f t="shared" si="38"/>
        <v>#DIV/0!</v>
      </c>
      <c r="AX14" s="11"/>
      <c r="AY14" s="9" t="e">
        <f t="shared" si="14"/>
        <v>#DIV/0!</v>
      </c>
      <c r="AZ14" s="9" t="e">
        <f t="shared" si="15"/>
        <v>#DIV/0!</v>
      </c>
      <c r="BA14" s="9" t="e">
        <f t="shared" si="16"/>
        <v>#DIV/0!</v>
      </c>
      <c r="BB14" s="9" t="e">
        <f t="shared" si="39"/>
        <v>#DIV/0!</v>
      </c>
      <c r="BC14" s="12" t="e">
        <f t="shared" si="26"/>
        <v>#DIV/0!</v>
      </c>
      <c r="BD14" s="9" t="e">
        <f t="shared" si="17"/>
        <v>#DIV/0!</v>
      </c>
      <c r="BE14" s="9" t="e">
        <f t="shared" si="18"/>
        <v>#DIV/0!</v>
      </c>
      <c r="BF14" s="9" t="e">
        <f t="shared" si="19"/>
        <v>#DIV/0!</v>
      </c>
      <c r="BG14" s="9" t="e">
        <f t="shared" si="20"/>
        <v>#DIV/0!</v>
      </c>
      <c r="BH14" s="9" t="e">
        <f t="shared" si="40"/>
        <v>#DIV/0!</v>
      </c>
      <c r="BI14" s="9" t="e">
        <f t="shared" si="41"/>
        <v>#DIV/0!</v>
      </c>
      <c r="BJ14" s="36" t="e">
        <f t="shared" si="21"/>
        <v>#DIV/0!</v>
      </c>
      <c r="BK14" s="9" t="e">
        <f t="shared" si="22"/>
        <v>#VALUE!</v>
      </c>
      <c r="BL14" s="1"/>
      <c r="BM14" s="11"/>
      <c r="BN14" s="2" t="e">
        <f t="shared" si="23"/>
        <v>#DIV/0!</v>
      </c>
      <c r="BO14" s="36">
        <f t="shared" si="42"/>
        <v>0</v>
      </c>
    </row>
    <row r="15" spans="2:67" x14ac:dyDescent="0.5">
      <c r="B15" t="s">
        <v>457</v>
      </c>
      <c r="G15" s="17" t="e">
        <f>G8+E8</f>
        <v>#DIV/0!</v>
      </c>
      <c r="H15" s="17" t="e">
        <f>IF(F8&gt;0,F8,E8)+IF(H8&gt;0,H8,G8)</f>
        <v>#DIV/0!</v>
      </c>
      <c r="K15" t="s">
        <v>634</v>
      </c>
      <c r="L15" s="13"/>
      <c r="M15" s="14">
        <f t="shared" si="27"/>
        <v>0</v>
      </c>
      <c r="N15" s="15"/>
      <c r="O15" s="15"/>
      <c r="P15" s="14">
        <f t="shared" si="28"/>
        <v>0</v>
      </c>
      <c r="Q15" s="15"/>
      <c r="R15" s="14">
        <f t="shared" si="29"/>
        <v>0</v>
      </c>
      <c r="S15" s="14">
        <f t="shared" si="30"/>
        <v>0</v>
      </c>
      <c r="T15" s="14" t="e">
        <f t="shared" si="31"/>
        <v>#DIV/0!</v>
      </c>
      <c r="U15" s="16"/>
      <c r="V15" s="14" t="e">
        <f t="shared" si="0"/>
        <v>#DIV/0!</v>
      </c>
      <c r="W15" s="14" t="e">
        <f t="shared" si="24"/>
        <v>#DIV/0!</v>
      </c>
      <c r="X15" s="14" t="e">
        <f t="shared" si="32"/>
        <v>#DIV/0!</v>
      </c>
      <c r="Y15" s="14" t="e">
        <f t="shared" si="33"/>
        <v>#DIV/0!</v>
      </c>
      <c r="Z15" s="16"/>
      <c r="AA15" s="14" t="e">
        <f t="shared" si="1"/>
        <v>#DIV/0!</v>
      </c>
      <c r="AB15" s="14" t="e">
        <f t="shared" si="2"/>
        <v>#DIV/0!</v>
      </c>
      <c r="AC15" s="14" t="e">
        <f t="shared" si="3"/>
        <v>#DIV/0!</v>
      </c>
      <c r="AD15" s="14" t="e">
        <f t="shared" si="4"/>
        <v>#DIV/0!</v>
      </c>
      <c r="AE15" s="14" t="e">
        <f t="shared" si="5"/>
        <v>#DIV/0!</v>
      </c>
      <c r="AF15" s="16"/>
      <c r="AG15" s="14">
        <f t="shared" si="34"/>
        <v>0</v>
      </c>
      <c r="AH15" s="14">
        <f t="shared" si="35"/>
        <v>0</v>
      </c>
      <c r="AI15" s="14" t="str">
        <f t="shared" si="25"/>
        <v>N/A</v>
      </c>
      <c r="AJ15" s="14" t="e">
        <f t="shared" si="6"/>
        <v>#DIV/0!</v>
      </c>
      <c r="AK15" s="14" t="e">
        <f t="shared" si="7"/>
        <v>#DIV/0!</v>
      </c>
      <c r="AL15" s="16"/>
      <c r="AM15" s="14" t="str">
        <f t="shared" si="8"/>
        <v>N/A</v>
      </c>
      <c r="AN15" s="15"/>
      <c r="AO15" s="14" t="str">
        <f t="shared" si="36"/>
        <v>N/A</v>
      </c>
      <c r="AP15" s="14" t="e">
        <f t="shared" si="9"/>
        <v>#DIV/0!</v>
      </c>
      <c r="AQ15" s="14" t="e">
        <f t="shared" si="10"/>
        <v>#DIV/0!</v>
      </c>
      <c r="AR15" s="14" t="e">
        <f t="shared" si="37"/>
        <v>#DIV/0!</v>
      </c>
      <c r="AS15" s="15"/>
      <c r="AT15" s="14" t="e">
        <f t="shared" si="11"/>
        <v>#DIV/0!</v>
      </c>
      <c r="AU15" s="14" t="e">
        <f t="shared" si="12"/>
        <v>#DIV/0!</v>
      </c>
      <c r="AV15" s="14" t="e">
        <f t="shared" si="13"/>
        <v>#DIV/0!</v>
      </c>
      <c r="AW15" s="14" t="e">
        <f t="shared" si="38"/>
        <v>#DIV/0!</v>
      </c>
      <c r="AX15" s="16"/>
      <c r="AY15" s="14" t="e">
        <f t="shared" si="14"/>
        <v>#DIV/0!</v>
      </c>
      <c r="AZ15" s="14" t="e">
        <f t="shared" si="15"/>
        <v>#DIV/0!</v>
      </c>
      <c r="BA15" s="14" t="e">
        <f t="shared" si="16"/>
        <v>#DIV/0!</v>
      </c>
      <c r="BB15" s="14" t="e">
        <f t="shared" si="39"/>
        <v>#DIV/0!</v>
      </c>
      <c r="BC15" s="12" t="e">
        <f t="shared" si="26"/>
        <v>#DIV/0!</v>
      </c>
      <c r="BD15" s="14" t="e">
        <f t="shared" si="17"/>
        <v>#DIV/0!</v>
      </c>
      <c r="BE15" s="14" t="e">
        <f t="shared" si="18"/>
        <v>#DIV/0!</v>
      </c>
      <c r="BF15" s="14" t="e">
        <f t="shared" si="19"/>
        <v>#DIV/0!</v>
      </c>
      <c r="BG15" s="14" t="e">
        <f t="shared" si="20"/>
        <v>#DIV/0!</v>
      </c>
      <c r="BH15" s="14" t="e">
        <f t="shared" si="40"/>
        <v>#DIV/0!</v>
      </c>
      <c r="BI15" s="14" t="e">
        <f t="shared" si="41"/>
        <v>#DIV/0!</v>
      </c>
      <c r="BJ15" s="37" t="e">
        <f t="shared" si="21"/>
        <v>#DIV/0!</v>
      </c>
      <c r="BK15" s="14" t="e">
        <f t="shared" si="22"/>
        <v>#VALUE!</v>
      </c>
      <c r="BL15" s="21"/>
      <c r="BM15" s="16"/>
      <c r="BN15" s="17" t="e">
        <f t="shared" si="23"/>
        <v>#DIV/0!</v>
      </c>
      <c r="BO15" s="37">
        <f t="shared" si="42"/>
        <v>0</v>
      </c>
    </row>
    <row r="16" spans="2:67" x14ac:dyDescent="0.5">
      <c r="B16" s="40" t="s">
        <v>459</v>
      </c>
      <c r="G16" s="2" t="e">
        <f>4.74-LOG10(IF(F12=1,10^((4.74-E14)/2.5)+IF(G8&gt;0,10^((4.74-G14)/2.5),0),G15))*2.5</f>
        <v>#DIV/0!</v>
      </c>
      <c r="H16" s="2" t="e">
        <f>4.74-LOG10(IF(F12=1,10^((4.74-IF(F8&gt;0,F14,E14))/2.5)+IF(OR(G8&gt;0,H8&gt;0),10^((4.74-IF(NOT(ISERROR(H14)),H14,G14))/2.5),0),H15))*2.5</f>
        <v>#DIV/0!</v>
      </c>
      <c r="K16" t="s">
        <v>635</v>
      </c>
      <c r="L16" s="8"/>
      <c r="M16" s="9">
        <f t="shared" si="27"/>
        <v>0</v>
      </c>
      <c r="N16" s="10"/>
      <c r="O16" s="10"/>
      <c r="P16" s="9">
        <f t="shared" si="28"/>
        <v>0</v>
      </c>
      <c r="Q16" s="10"/>
      <c r="R16" s="9">
        <f t="shared" si="29"/>
        <v>0</v>
      </c>
      <c r="S16" s="9">
        <f t="shared" si="30"/>
        <v>0</v>
      </c>
      <c r="T16" s="9" t="e">
        <f t="shared" si="31"/>
        <v>#DIV/0!</v>
      </c>
      <c r="U16" s="11"/>
      <c r="V16" s="9" t="e">
        <f t="shared" si="0"/>
        <v>#DIV/0!</v>
      </c>
      <c r="W16" s="9" t="e">
        <f t="shared" si="24"/>
        <v>#DIV/0!</v>
      </c>
      <c r="X16" s="9" t="e">
        <f t="shared" si="32"/>
        <v>#DIV/0!</v>
      </c>
      <c r="Y16" s="9" t="e">
        <f t="shared" si="33"/>
        <v>#DIV/0!</v>
      </c>
      <c r="Z16" s="11"/>
      <c r="AA16" s="9" t="e">
        <f t="shared" si="1"/>
        <v>#DIV/0!</v>
      </c>
      <c r="AB16" s="9" t="e">
        <f t="shared" si="2"/>
        <v>#DIV/0!</v>
      </c>
      <c r="AC16" s="9" t="e">
        <f t="shared" si="3"/>
        <v>#DIV/0!</v>
      </c>
      <c r="AD16" s="9" t="e">
        <f t="shared" si="4"/>
        <v>#DIV/0!</v>
      </c>
      <c r="AE16" s="9" t="e">
        <f t="shared" si="5"/>
        <v>#DIV/0!</v>
      </c>
      <c r="AF16" s="11"/>
      <c r="AG16" s="9">
        <f t="shared" si="34"/>
        <v>0</v>
      </c>
      <c r="AH16" s="9">
        <f t="shared" si="35"/>
        <v>0</v>
      </c>
      <c r="AI16" s="9" t="str">
        <f t="shared" si="25"/>
        <v>N/A</v>
      </c>
      <c r="AJ16" s="9" t="e">
        <f t="shared" si="6"/>
        <v>#DIV/0!</v>
      </c>
      <c r="AK16" s="9" t="e">
        <f t="shared" si="7"/>
        <v>#DIV/0!</v>
      </c>
      <c r="AL16" s="11"/>
      <c r="AM16" s="9" t="str">
        <f t="shared" si="8"/>
        <v>N/A</v>
      </c>
      <c r="AN16" s="10"/>
      <c r="AO16" s="9" t="str">
        <f t="shared" si="36"/>
        <v>N/A</v>
      </c>
      <c r="AP16" s="9" t="e">
        <f t="shared" si="9"/>
        <v>#DIV/0!</v>
      </c>
      <c r="AQ16" s="9" t="e">
        <f t="shared" si="10"/>
        <v>#DIV/0!</v>
      </c>
      <c r="AR16" s="9" t="e">
        <f t="shared" si="37"/>
        <v>#DIV/0!</v>
      </c>
      <c r="AS16" s="10"/>
      <c r="AT16" s="9" t="e">
        <f t="shared" si="11"/>
        <v>#DIV/0!</v>
      </c>
      <c r="AU16" s="9" t="e">
        <f t="shared" si="12"/>
        <v>#DIV/0!</v>
      </c>
      <c r="AV16" s="9" t="e">
        <f t="shared" si="13"/>
        <v>#DIV/0!</v>
      </c>
      <c r="AW16" s="9" t="e">
        <f t="shared" si="38"/>
        <v>#DIV/0!</v>
      </c>
      <c r="AX16" s="11"/>
      <c r="AY16" s="9" t="e">
        <f t="shared" si="14"/>
        <v>#DIV/0!</v>
      </c>
      <c r="AZ16" s="9" t="e">
        <f t="shared" si="15"/>
        <v>#DIV/0!</v>
      </c>
      <c r="BA16" s="9" t="e">
        <f t="shared" si="16"/>
        <v>#DIV/0!</v>
      </c>
      <c r="BB16" s="9" t="e">
        <f t="shared" si="39"/>
        <v>#DIV/0!</v>
      </c>
      <c r="BC16" s="12" t="e">
        <f t="shared" si="26"/>
        <v>#DIV/0!</v>
      </c>
      <c r="BD16" s="9" t="e">
        <f t="shared" si="17"/>
        <v>#DIV/0!</v>
      </c>
      <c r="BE16" s="9" t="e">
        <f t="shared" si="18"/>
        <v>#DIV/0!</v>
      </c>
      <c r="BF16" s="9" t="e">
        <f t="shared" si="19"/>
        <v>#DIV/0!</v>
      </c>
      <c r="BG16" s="9" t="e">
        <f t="shared" si="20"/>
        <v>#DIV/0!</v>
      </c>
      <c r="BH16" s="9" t="e">
        <f t="shared" si="40"/>
        <v>#DIV/0!</v>
      </c>
      <c r="BI16" s="9" t="e">
        <f t="shared" si="41"/>
        <v>#DIV/0!</v>
      </c>
      <c r="BJ16" s="36" t="e">
        <f t="shared" si="21"/>
        <v>#DIV/0!</v>
      </c>
      <c r="BK16" s="9" t="e">
        <f t="shared" si="22"/>
        <v>#VALUE!</v>
      </c>
      <c r="BL16" s="1"/>
      <c r="BM16" s="11"/>
      <c r="BN16" s="2" t="e">
        <f t="shared" si="23"/>
        <v>#DIV/0!</v>
      </c>
      <c r="BO16" s="36">
        <f t="shared" si="42"/>
        <v>0</v>
      </c>
    </row>
    <row r="17" spans="2:67" x14ac:dyDescent="0.5">
      <c r="B17" s="40" t="s">
        <v>636</v>
      </c>
      <c r="F17" s="17" t="e">
        <f>360*ASIN(0.004650467*IF($F$9&gt;0,$F$9,$E$9)/F26)/PI()</f>
        <v>#DIV/0!</v>
      </c>
      <c r="H17" s="17" t="e">
        <f>360*ASIN(0.004650467*IF($H$9&gt;0,$H$9,$G$9)/F26)/PI()</f>
        <v>#DIV/0!</v>
      </c>
      <c r="K17" t="s">
        <v>637</v>
      </c>
      <c r="L17" s="13"/>
      <c r="M17" s="14">
        <f t="shared" si="27"/>
        <v>0</v>
      </c>
      <c r="N17" s="15"/>
      <c r="O17" s="15"/>
      <c r="P17" s="14">
        <f t="shared" si="28"/>
        <v>0</v>
      </c>
      <c r="Q17" s="15"/>
      <c r="R17" s="14">
        <f t="shared" si="29"/>
        <v>0</v>
      </c>
      <c r="S17" s="14">
        <f t="shared" si="30"/>
        <v>0</v>
      </c>
      <c r="T17" s="14" t="e">
        <f t="shared" si="31"/>
        <v>#DIV/0!</v>
      </c>
      <c r="U17" s="16"/>
      <c r="V17" s="14" t="e">
        <f t="shared" si="0"/>
        <v>#DIV/0!</v>
      </c>
      <c r="W17" s="14" t="e">
        <f t="shared" si="24"/>
        <v>#DIV/0!</v>
      </c>
      <c r="X17" s="14" t="e">
        <f t="shared" si="32"/>
        <v>#DIV/0!</v>
      </c>
      <c r="Y17" s="14" t="e">
        <f t="shared" si="33"/>
        <v>#DIV/0!</v>
      </c>
      <c r="Z17" s="16"/>
      <c r="AA17" s="14" t="e">
        <f t="shared" si="1"/>
        <v>#DIV/0!</v>
      </c>
      <c r="AB17" s="14" t="e">
        <f t="shared" si="2"/>
        <v>#DIV/0!</v>
      </c>
      <c r="AC17" s="14" t="e">
        <f t="shared" si="3"/>
        <v>#DIV/0!</v>
      </c>
      <c r="AD17" s="14" t="e">
        <f t="shared" si="4"/>
        <v>#DIV/0!</v>
      </c>
      <c r="AE17" s="14" t="e">
        <f t="shared" si="5"/>
        <v>#DIV/0!</v>
      </c>
      <c r="AF17" s="16"/>
      <c r="AG17" s="14">
        <f t="shared" si="34"/>
        <v>0</v>
      </c>
      <c r="AH17" s="14">
        <f t="shared" si="35"/>
        <v>0</v>
      </c>
      <c r="AI17" s="14" t="str">
        <f t="shared" si="25"/>
        <v>N/A</v>
      </c>
      <c r="AJ17" s="14" t="e">
        <f t="shared" si="6"/>
        <v>#DIV/0!</v>
      </c>
      <c r="AK17" s="14" t="e">
        <f t="shared" si="7"/>
        <v>#DIV/0!</v>
      </c>
      <c r="AL17" s="16"/>
      <c r="AM17" s="14" t="str">
        <f t="shared" si="8"/>
        <v>N/A</v>
      </c>
      <c r="AN17" s="15"/>
      <c r="AO17" s="14" t="str">
        <f t="shared" si="36"/>
        <v>N/A</v>
      </c>
      <c r="AP17" s="14" t="e">
        <f t="shared" si="9"/>
        <v>#DIV/0!</v>
      </c>
      <c r="AQ17" s="14" t="e">
        <f t="shared" si="10"/>
        <v>#DIV/0!</v>
      </c>
      <c r="AR17" s="14" t="e">
        <f t="shared" si="37"/>
        <v>#DIV/0!</v>
      </c>
      <c r="AS17" s="15"/>
      <c r="AT17" s="14" t="e">
        <f t="shared" si="11"/>
        <v>#DIV/0!</v>
      </c>
      <c r="AU17" s="14" t="e">
        <f t="shared" si="12"/>
        <v>#DIV/0!</v>
      </c>
      <c r="AV17" s="14" t="e">
        <f t="shared" si="13"/>
        <v>#DIV/0!</v>
      </c>
      <c r="AW17" s="14" t="e">
        <f t="shared" si="38"/>
        <v>#DIV/0!</v>
      </c>
      <c r="AX17" s="16"/>
      <c r="AY17" s="14" t="e">
        <f t="shared" si="14"/>
        <v>#DIV/0!</v>
      </c>
      <c r="AZ17" s="14" t="e">
        <f t="shared" si="15"/>
        <v>#DIV/0!</v>
      </c>
      <c r="BA17" s="14" t="e">
        <f t="shared" si="16"/>
        <v>#DIV/0!</v>
      </c>
      <c r="BB17" s="14" t="e">
        <f t="shared" si="39"/>
        <v>#DIV/0!</v>
      </c>
      <c r="BC17" s="12" t="e">
        <f t="shared" si="26"/>
        <v>#DIV/0!</v>
      </c>
      <c r="BD17" s="14" t="e">
        <f t="shared" si="17"/>
        <v>#DIV/0!</v>
      </c>
      <c r="BE17" s="14" t="e">
        <f t="shared" si="18"/>
        <v>#DIV/0!</v>
      </c>
      <c r="BF17" s="14" t="e">
        <f t="shared" si="19"/>
        <v>#DIV/0!</v>
      </c>
      <c r="BG17" s="14" t="e">
        <f t="shared" si="20"/>
        <v>#DIV/0!</v>
      </c>
      <c r="BH17" s="14" t="e">
        <f t="shared" si="40"/>
        <v>#DIV/0!</v>
      </c>
      <c r="BI17" s="14" t="e">
        <f t="shared" si="41"/>
        <v>#DIV/0!</v>
      </c>
      <c r="BJ17" s="37" t="e">
        <f t="shared" si="21"/>
        <v>#DIV/0!</v>
      </c>
      <c r="BK17" s="14" t="e">
        <f t="shared" si="22"/>
        <v>#VALUE!</v>
      </c>
      <c r="BL17" s="21"/>
      <c r="BM17" s="16"/>
      <c r="BN17" s="17" t="e">
        <f t="shared" si="23"/>
        <v>#DIV/0!</v>
      </c>
      <c r="BO17" s="37">
        <f t="shared" si="42"/>
        <v>0</v>
      </c>
    </row>
    <row r="18" spans="2:67" x14ac:dyDescent="0.5">
      <c r="B18" s="40" t="s">
        <v>638</v>
      </c>
      <c r="F18" s="2" t="e">
        <f>IF($F$8&gt;0,$F$14,$E$14)-5+(5*LOG10(F26/206266))</f>
        <v>#DIV/0!</v>
      </c>
      <c r="H18" s="2" t="e">
        <f>ROUND(IF($H$8&gt;0,$H$14,$G$14)-5+(5*LOG10(F26/206266)),1)</f>
        <v>#NUM!</v>
      </c>
      <c r="K18" t="s">
        <v>639</v>
      </c>
      <c r="L18" s="8"/>
      <c r="M18" s="9">
        <f t="shared" si="27"/>
        <v>0</v>
      </c>
      <c r="N18" s="10"/>
      <c r="O18" s="10"/>
      <c r="P18" s="9">
        <f t="shared" si="28"/>
        <v>0</v>
      </c>
      <c r="Q18" s="10"/>
      <c r="R18" s="9">
        <f t="shared" si="29"/>
        <v>0</v>
      </c>
      <c r="S18" s="9">
        <f t="shared" si="30"/>
        <v>0</v>
      </c>
      <c r="T18" s="9" t="e">
        <f t="shared" si="31"/>
        <v>#DIV/0!</v>
      </c>
      <c r="U18" s="11"/>
      <c r="V18" s="9" t="e">
        <f t="shared" si="0"/>
        <v>#DIV/0!</v>
      </c>
      <c r="W18" s="9" t="e">
        <f t="shared" si="24"/>
        <v>#DIV/0!</v>
      </c>
      <c r="X18" s="9" t="e">
        <f t="shared" si="32"/>
        <v>#DIV/0!</v>
      </c>
      <c r="Y18" s="9" t="e">
        <f t="shared" si="33"/>
        <v>#DIV/0!</v>
      </c>
      <c r="Z18" s="11"/>
      <c r="AA18" s="9" t="e">
        <f t="shared" si="1"/>
        <v>#DIV/0!</v>
      </c>
      <c r="AB18" s="9" t="e">
        <f t="shared" si="2"/>
        <v>#DIV/0!</v>
      </c>
      <c r="AC18" s="9" t="e">
        <f t="shared" si="3"/>
        <v>#DIV/0!</v>
      </c>
      <c r="AD18" s="9" t="e">
        <f t="shared" si="4"/>
        <v>#DIV/0!</v>
      </c>
      <c r="AE18" s="9" t="e">
        <f t="shared" si="5"/>
        <v>#DIV/0!</v>
      </c>
      <c r="AF18" s="11"/>
      <c r="AG18" s="9">
        <f t="shared" si="34"/>
        <v>0</v>
      </c>
      <c r="AH18" s="9">
        <f t="shared" si="35"/>
        <v>0</v>
      </c>
      <c r="AI18" s="9" t="str">
        <f t="shared" si="25"/>
        <v>N/A</v>
      </c>
      <c r="AJ18" s="9" t="e">
        <f t="shared" si="6"/>
        <v>#DIV/0!</v>
      </c>
      <c r="AK18" s="9" t="e">
        <f t="shared" si="7"/>
        <v>#DIV/0!</v>
      </c>
      <c r="AL18" s="11"/>
      <c r="AM18" s="9" t="str">
        <f t="shared" si="8"/>
        <v>N/A</v>
      </c>
      <c r="AN18" s="10"/>
      <c r="AO18" s="9" t="str">
        <f t="shared" si="36"/>
        <v>N/A</v>
      </c>
      <c r="AP18" s="9" t="e">
        <f t="shared" si="9"/>
        <v>#DIV/0!</v>
      </c>
      <c r="AQ18" s="9" t="e">
        <f t="shared" si="10"/>
        <v>#DIV/0!</v>
      </c>
      <c r="AR18" s="9" t="e">
        <f t="shared" si="37"/>
        <v>#DIV/0!</v>
      </c>
      <c r="AS18" s="10"/>
      <c r="AT18" s="9" t="e">
        <f t="shared" si="11"/>
        <v>#DIV/0!</v>
      </c>
      <c r="AU18" s="9" t="e">
        <f t="shared" si="12"/>
        <v>#DIV/0!</v>
      </c>
      <c r="AV18" s="9" t="e">
        <f t="shared" si="13"/>
        <v>#DIV/0!</v>
      </c>
      <c r="AW18" s="9" t="e">
        <f t="shared" si="38"/>
        <v>#DIV/0!</v>
      </c>
      <c r="AX18" s="11"/>
      <c r="AY18" s="9" t="e">
        <f t="shared" si="14"/>
        <v>#DIV/0!</v>
      </c>
      <c r="AZ18" s="9" t="e">
        <f t="shared" si="15"/>
        <v>#DIV/0!</v>
      </c>
      <c r="BA18" s="9" t="e">
        <f t="shared" si="16"/>
        <v>#DIV/0!</v>
      </c>
      <c r="BB18" s="9" t="e">
        <f t="shared" si="39"/>
        <v>#DIV/0!</v>
      </c>
      <c r="BC18" s="12" t="e">
        <f t="shared" si="26"/>
        <v>#DIV/0!</v>
      </c>
      <c r="BD18" s="9" t="e">
        <f t="shared" si="17"/>
        <v>#DIV/0!</v>
      </c>
      <c r="BE18" s="9" t="e">
        <f t="shared" si="18"/>
        <v>#DIV/0!</v>
      </c>
      <c r="BF18" s="9" t="e">
        <f t="shared" si="19"/>
        <v>#DIV/0!</v>
      </c>
      <c r="BG18" s="9" t="e">
        <f t="shared" si="20"/>
        <v>#DIV/0!</v>
      </c>
      <c r="BH18" s="9" t="e">
        <f t="shared" si="40"/>
        <v>#DIV/0!</v>
      </c>
      <c r="BI18" s="9" t="e">
        <f t="shared" si="41"/>
        <v>#DIV/0!</v>
      </c>
      <c r="BJ18" s="36" t="e">
        <f t="shared" si="21"/>
        <v>#DIV/0!</v>
      </c>
      <c r="BK18" s="9" t="e">
        <f t="shared" si="22"/>
        <v>#VALUE!</v>
      </c>
      <c r="BL18" s="1"/>
      <c r="BM18" s="11"/>
      <c r="BN18" s="2" t="e">
        <f t="shared" si="23"/>
        <v>#DIV/0!</v>
      </c>
      <c r="BO18" s="36">
        <f t="shared" si="42"/>
        <v>0</v>
      </c>
    </row>
    <row r="19" spans="2:67" x14ac:dyDescent="0.5">
      <c r="B19" s="40" t="s">
        <v>640</v>
      </c>
      <c r="H19" s="17" t="e">
        <f>$H$16-5+(5*LOG10(F26/206266))</f>
        <v>#DIV/0!</v>
      </c>
      <c r="K19" t="s">
        <v>641</v>
      </c>
      <c r="L19" s="13"/>
      <c r="M19" s="14">
        <f t="shared" si="27"/>
        <v>0</v>
      </c>
      <c r="N19" s="15"/>
      <c r="O19" s="15"/>
      <c r="P19" s="14">
        <f t="shared" si="28"/>
        <v>0</v>
      </c>
      <c r="Q19" s="15"/>
      <c r="R19" s="14">
        <f t="shared" si="29"/>
        <v>0</v>
      </c>
      <c r="S19" s="14">
        <f t="shared" si="30"/>
        <v>0</v>
      </c>
      <c r="T19" s="14" t="e">
        <f t="shared" si="31"/>
        <v>#DIV/0!</v>
      </c>
      <c r="U19" s="16"/>
      <c r="V19" s="14" t="e">
        <f t="shared" si="0"/>
        <v>#DIV/0!</v>
      </c>
      <c r="W19" s="14" t="e">
        <f t="shared" si="24"/>
        <v>#DIV/0!</v>
      </c>
      <c r="X19" s="14" t="e">
        <f t="shared" si="32"/>
        <v>#DIV/0!</v>
      </c>
      <c r="Y19" s="14" t="e">
        <f t="shared" si="33"/>
        <v>#DIV/0!</v>
      </c>
      <c r="Z19" s="16"/>
      <c r="AA19" s="14" t="e">
        <f t="shared" si="1"/>
        <v>#DIV/0!</v>
      </c>
      <c r="AB19" s="14" t="e">
        <f t="shared" si="2"/>
        <v>#DIV/0!</v>
      </c>
      <c r="AC19" s="14" t="e">
        <f t="shared" si="3"/>
        <v>#DIV/0!</v>
      </c>
      <c r="AD19" s="14" t="e">
        <f t="shared" si="4"/>
        <v>#DIV/0!</v>
      </c>
      <c r="AE19" s="14" t="e">
        <f t="shared" si="5"/>
        <v>#DIV/0!</v>
      </c>
      <c r="AF19" s="16"/>
      <c r="AG19" s="14">
        <f t="shared" si="34"/>
        <v>0</v>
      </c>
      <c r="AH19" s="14">
        <f t="shared" si="35"/>
        <v>0</v>
      </c>
      <c r="AI19" s="14" t="str">
        <f t="shared" si="25"/>
        <v>N/A</v>
      </c>
      <c r="AJ19" s="14" t="e">
        <f t="shared" si="6"/>
        <v>#DIV/0!</v>
      </c>
      <c r="AK19" s="14" t="e">
        <f t="shared" si="7"/>
        <v>#DIV/0!</v>
      </c>
      <c r="AL19" s="16"/>
      <c r="AM19" s="14" t="str">
        <f t="shared" si="8"/>
        <v>N/A</v>
      </c>
      <c r="AN19" s="15"/>
      <c r="AO19" s="14" t="str">
        <f t="shared" si="36"/>
        <v>N/A</v>
      </c>
      <c r="AP19" s="14" t="e">
        <f t="shared" si="9"/>
        <v>#DIV/0!</v>
      </c>
      <c r="AQ19" s="14" t="e">
        <f t="shared" si="10"/>
        <v>#DIV/0!</v>
      </c>
      <c r="AR19" s="14" t="e">
        <f t="shared" si="37"/>
        <v>#DIV/0!</v>
      </c>
      <c r="AS19" s="15"/>
      <c r="AT19" s="14" t="e">
        <f t="shared" si="11"/>
        <v>#DIV/0!</v>
      </c>
      <c r="AU19" s="14" t="e">
        <f t="shared" si="12"/>
        <v>#DIV/0!</v>
      </c>
      <c r="AV19" s="14" t="e">
        <f t="shared" si="13"/>
        <v>#DIV/0!</v>
      </c>
      <c r="AW19" s="14" t="e">
        <f t="shared" si="38"/>
        <v>#DIV/0!</v>
      </c>
      <c r="AX19" s="16"/>
      <c r="AY19" s="14" t="e">
        <f t="shared" si="14"/>
        <v>#DIV/0!</v>
      </c>
      <c r="AZ19" s="14" t="e">
        <f t="shared" si="15"/>
        <v>#DIV/0!</v>
      </c>
      <c r="BA19" s="14" t="e">
        <f t="shared" si="16"/>
        <v>#DIV/0!</v>
      </c>
      <c r="BB19" s="14" t="e">
        <f t="shared" si="39"/>
        <v>#DIV/0!</v>
      </c>
      <c r="BC19" s="12" t="e">
        <f t="shared" si="26"/>
        <v>#DIV/0!</v>
      </c>
      <c r="BD19" s="14" t="e">
        <f t="shared" si="17"/>
        <v>#DIV/0!</v>
      </c>
      <c r="BE19" s="14" t="e">
        <f t="shared" si="18"/>
        <v>#DIV/0!</v>
      </c>
      <c r="BF19" s="14" t="e">
        <f t="shared" si="19"/>
        <v>#DIV/0!</v>
      </c>
      <c r="BG19" s="14" t="e">
        <f t="shared" si="20"/>
        <v>#DIV/0!</v>
      </c>
      <c r="BH19" s="14" t="e">
        <f t="shared" si="40"/>
        <v>#DIV/0!</v>
      </c>
      <c r="BI19" s="14" t="e">
        <f t="shared" si="41"/>
        <v>#DIV/0!</v>
      </c>
      <c r="BJ19" s="37" t="e">
        <f t="shared" si="21"/>
        <v>#DIV/0!</v>
      </c>
      <c r="BK19" s="14" t="e">
        <f t="shared" si="22"/>
        <v>#VALUE!</v>
      </c>
      <c r="BL19" s="21"/>
      <c r="BM19" s="16"/>
      <c r="BN19" s="17" t="e">
        <f t="shared" si="23"/>
        <v>#DIV/0!</v>
      </c>
      <c r="BO19" s="37">
        <f t="shared" si="42"/>
        <v>0</v>
      </c>
    </row>
    <row r="20" spans="2:67" x14ac:dyDescent="0.5">
      <c r="B20" t="s">
        <v>642</v>
      </c>
      <c r="H20" s="2" t="e">
        <f>10^((-14.18-H19)/2.5)</f>
        <v>#DIV/0!</v>
      </c>
      <c r="K20" t="s">
        <v>643</v>
      </c>
      <c r="L20" s="8"/>
      <c r="M20" s="9">
        <f t="shared" si="27"/>
        <v>0</v>
      </c>
      <c r="N20" s="10"/>
      <c r="O20" s="10"/>
      <c r="P20" s="9">
        <f t="shared" si="28"/>
        <v>0</v>
      </c>
      <c r="Q20" s="10"/>
      <c r="R20" s="9">
        <f t="shared" si="29"/>
        <v>0</v>
      </c>
      <c r="S20" s="9">
        <f t="shared" si="30"/>
        <v>0</v>
      </c>
      <c r="T20" s="9" t="e">
        <f t="shared" si="31"/>
        <v>#DIV/0!</v>
      </c>
      <c r="U20" s="11"/>
      <c r="V20" s="9" t="e">
        <f t="shared" si="0"/>
        <v>#DIV/0!</v>
      </c>
      <c r="W20" s="9" t="e">
        <f t="shared" si="24"/>
        <v>#DIV/0!</v>
      </c>
      <c r="X20" s="9" t="e">
        <f t="shared" si="32"/>
        <v>#DIV/0!</v>
      </c>
      <c r="Y20" s="9" t="e">
        <f t="shared" si="33"/>
        <v>#DIV/0!</v>
      </c>
      <c r="Z20" s="11"/>
      <c r="AA20" s="9" t="e">
        <f t="shared" si="1"/>
        <v>#DIV/0!</v>
      </c>
      <c r="AB20" s="9" t="e">
        <f t="shared" si="2"/>
        <v>#DIV/0!</v>
      </c>
      <c r="AC20" s="9" t="e">
        <f t="shared" si="3"/>
        <v>#DIV/0!</v>
      </c>
      <c r="AD20" s="9" t="e">
        <f t="shared" si="4"/>
        <v>#DIV/0!</v>
      </c>
      <c r="AE20" s="9" t="e">
        <f t="shared" si="5"/>
        <v>#DIV/0!</v>
      </c>
      <c r="AF20" s="11"/>
      <c r="AG20" s="9">
        <f t="shared" si="34"/>
        <v>0</v>
      </c>
      <c r="AH20" s="9">
        <f t="shared" si="35"/>
        <v>0</v>
      </c>
      <c r="AI20" s="9" t="str">
        <f t="shared" si="25"/>
        <v>N/A</v>
      </c>
      <c r="AJ20" s="9" t="e">
        <f t="shared" si="6"/>
        <v>#DIV/0!</v>
      </c>
      <c r="AK20" s="9" t="e">
        <f t="shared" si="7"/>
        <v>#DIV/0!</v>
      </c>
      <c r="AL20" s="11"/>
      <c r="AM20" s="9" t="str">
        <f t="shared" si="8"/>
        <v>N/A</v>
      </c>
      <c r="AN20" s="10"/>
      <c r="AO20" s="9" t="str">
        <f t="shared" si="36"/>
        <v>N/A</v>
      </c>
      <c r="AP20" s="9" t="e">
        <f t="shared" si="9"/>
        <v>#DIV/0!</v>
      </c>
      <c r="AQ20" s="9" t="e">
        <f t="shared" si="10"/>
        <v>#DIV/0!</v>
      </c>
      <c r="AR20" s="9" t="e">
        <f t="shared" si="37"/>
        <v>#DIV/0!</v>
      </c>
      <c r="AS20" s="10"/>
      <c r="AT20" s="9" t="e">
        <f t="shared" si="11"/>
        <v>#DIV/0!</v>
      </c>
      <c r="AU20" s="9" t="e">
        <f t="shared" si="12"/>
        <v>#DIV/0!</v>
      </c>
      <c r="AV20" s="9" t="e">
        <f t="shared" si="13"/>
        <v>#DIV/0!</v>
      </c>
      <c r="AW20" s="9" t="e">
        <f t="shared" si="38"/>
        <v>#DIV/0!</v>
      </c>
      <c r="AX20" s="11"/>
      <c r="AY20" s="9" t="e">
        <f t="shared" si="14"/>
        <v>#DIV/0!</v>
      </c>
      <c r="AZ20" s="9" t="e">
        <f t="shared" si="15"/>
        <v>#DIV/0!</v>
      </c>
      <c r="BA20" s="9" t="e">
        <f t="shared" si="16"/>
        <v>#DIV/0!</v>
      </c>
      <c r="BB20" s="9" t="e">
        <f t="shared" si="39"/>
        <v>#DIV/0!</v>
      </c>
      <c r="BC20" s="12" t="e">
        <f t="shared" si="26"/>
        <v>#DIV/0!</v>
      </c>
      <c r="BD20" s="9" t="e">
        <f t="shared" si="17"/>
        <v>#DIV/0!</v>
      </c>
      <c r="BE20" s="9" t="e">
        <f t="shared" si="18"/>
        <v>#DIV/0!</v>
      </c>
      <c r="BF20" s="9" t="e">
        <f t="shared" si="19"/>
        <v>#DIV/0!</v>
      </c>
      <c r="BG20" s="9" t="e">
        <f t="shared" si="20"/>
        <v>#DIV/0!</v>
      </c>
      <c r="BH20" s="9" t="e">
        <f t="shared" si="40"/>
        <v>#DIV/0!</v>
      </c>
      <c r="BI20" s="9" t="e">
        <f t="shared" si="41"/>
        <v>#DIV/0!</v>
      </c>
      <c r="BJ20" s="36" t="e">
        <f t="shared" si="21"/>
        <v>#DIV/0!</v>
      </c>
      <c r="BK20" s="9" t="e">
        <f t="shared" si="22"/>
        <v>#VALUE!</v>
      </c>
      <c r="BL20" s="1"/>
      <c r="BM20" s="11"/>
      <c r="BN20" s="2" t="e">
        <f t="shared" si="23"/>
        <v>#DIV/0!</v>
      </c>
      <c r="BO20" s="36">
        <f t="shared" si="42"/>
        <v>0</v>
      </c>
    </row>
    <row r="21" spans="2:67" x14ac:dyDescent="0.5">
      <c r="K21" t="s">
        <v>644</v>
      </c>
      <c r="L21" s="13"/>
      <c r="M21" s="14">
        <f t="shared" si="27"/>
        <v>0</v>
      </c>
      <c r="N21" s="15"/>
      <c r="O21" s="15"/>
      <c r="P21" s="14">
        <f t="shared" si="28"/>
        <v>0</v>
      </c>
      <c r="Q21" s="15"/>
      <c r="R21" s="14">
        <f t="shared" si="29"/>
        <v>0</v>
      </c>
      <c r="S21" s="14">
        <f t="shared" si="30"/>
        <v>0</v>
      </c>
      <c r="T21" s="14" t="e">
        <f t="shared" si="31"/>
        <v>#DIV/0!</v>
      </c>
      <c r="U21" s="16"/>
      <c r="V21" s="14" t="e">
        <f t="shared" si="0"/>
        <v>#DIV/0!</v>
      </c>
      <c r="W21" s="14" t="e">
        <f t="shared" si="24"/>
        <v>#DIV/0!</v>
      </c>
      <c r="X21" s="14" t="e">
        <f t="shared" si="32"/>
        <v>#DIV/0!</v>
      </c>
      <c r="Y21" s="14" t="e">
        <f t="shared" si="33"/>
        <v>#DIV/0!</v>
      </c>
      <c r="Z21" s="16"/>
      <c r="AA21" s="14" t="e">
        <f t="shared" si="1"/>
        <v>#DIV/0!</v>
      </c>
      <c r="AB21" s="14" t="e">
        <f t="shared" si="2"/>
        <v>#DIV/0!</v>
      </c>
      <c r="AC21" s="14" t="e">
        <f t="shared" si="3"/>
        <v>#DIV/0!</v>
      </c>
      <c r="AD21" s="14" t="e">
        <f t="shared" si="4"/>
        <v>#DIV/0!</v>
      </c>
      <c r="AE21" s="14" t="e">
        <f t="shared" si="5"/>
        <v>#DIV/0!</v>
      </c>
      <c r="AF21" s="16"/>
      <c r="AG21" s="14">
        <f t="shared" si="34"/>
        <v>0</v>
      </c>
      <c r="AH21" s="14">
        <f t="shared" si="35"/>
        <v>0</v>
      </c>
      <c r="AI21" s="14" t="str">
        <f t="shared" si="25"/>
        <v>N/A</v>
      </c>
      <c r="AJ21" s="14" t="e">
        <f t="shared" si="6"/>
        <v>#DIV/0!</v>
      </c>
      <c r="AK21" s="14" t="e">
        <f t="shared" si="7"/>
        <v>#DIV/0!</v>
      </c>
      <c r="AL21" s="16"/>
      <c r="AM21" s="14" t="str">
        <f t="shared" si="8"/>
        <v>N/A</v>
      </c>
      <c r="AN21" s="15"/>
      <c r="AO21" s="14" t="str">
        <f t="shared" si="36"/>
        <v>N/A</v>
      </c>
      <c r="AP21" s="14" t="e">
        <f t="shared" si="9"/>
        <v>#DIV/0!</v>
      </c>
      <c r="AQ21" s="14" t="e">
        <f t="shared" si="10"/>
        <v>#DIV/0!</v>
      </c>
      <c r="AR21" s="14" t="e">
        <f t="shared" si="37"/>
        <v>#DIV/0!</v>
      </c>
      <c r="AS21" s="15"/>
      <c r="AT21" s="14" t="e">
        <f t="shared" si="11"/>
        <v>#DIV/0!</v>
      </c>
      <c r="AU21" s="14" t="e">
        <f t="shared" si="12"/>
        <v>#DIV/0!</v>
      </c>
      <c r="AV21" s="14" t="e">
        <f t="shared" si="13"/>
        <v>#DIV/0!</v>
      </c>
      <c r="AW21" s="14" t="e">
        <f t="shared" si="38"/>
        <v>#DIV/0!</v>
      </c>
      <c r="AX21" s="16"/>
      <c r="AY21" s="14" t="e">
        <f t="shared" si="14"/>
        <v>#DIV/0!</v>
      </c>
      <c r="AZ21" s="14" t="e">
        <f t="shared" si="15"/>
        <v>#DIV/0!</v>
      </c>
      <c r="BA21" s="14" t="e">
        <f t="shared" si="16"/>
        <v>#DIV/0!</v>
      </c>
      <c r="BB21" s="14" t="e">
        <f t="shared" si="39"/>
        <v>#DIV/0!</v>
      </c>
      <c r="BC21" s="12" t="e">
        <f t="shared" si="26"/>
        <v>#DIV/0!</v>
      </c>
      <c r="BD21" s="14" t="e">
        <f t="shared" si="17"/>
        <v>#DIV/0!</v>
      </c>
      <c r="BE21" s="14" t="e">
        <f t="shared" si="18"/>
        <v>#DIV/0!</v>
      </c>
      <c r="BF21" s="14" t="e">
        <f t="shared" si="19"/>
        <v>#DIV/0!</v>
      </c>
      <c r="BG21" s="14" t="e">
        <f t="shared" si="20"/>
        <v>#DIV/0!</v>
      </c>
      <c r="BH21" s="14" t="e">
        <f t="shared" si="40"/>
        <v>#DIV/0!</v>
      </c>
      <c r="BI21" s="14" t="e">
        <f t="shared" si="41"/>
        <v>#DIV/0!</v>
      </c>
      <c r="BJ21" s="37" t="e">
        <f t="shared" si="21"/>
        <v>#DIV/0!</v>
      </c>
      <c r="BK21" s="14" t="e">
        <f t="shared" si="22"/>
        <v>#VALUE!</v>
      </c>
      <c r="BL21" s="21"/>
      <c r="BM21" s="16"/>
      <c r="BN21" s="17" t="e">
        <f t="shared" si="23"/>
        <v>#DIV/0!</v>
      </c>
      <c r="BO21" s="37">
        <f t="shared" si="42"/>
        <v>0</v>
      </c>
    </row>
    <row r="22" spans="2:67" x14ac:dyDescent="0.5">
      <c r="B22" s="5" t="s">
        <v>30</v>
      </c>
      <c r="F22" t="s">
        <v>645</v>
      </c>
      <c r="K22" t="s">
        <v>646</v>
      </c>
      <c r="L22" s="8"/>
      <c r="M22" s="9">
        <f t="shared" si="27"/>
        <v>0</v>
      </c>
      <c r="N22" s="10"/>
      <c r="O22" s="10"/>
      <c r="P22" s="9">
        <f t="shared" si="28"/>
        <v>0</v>
      </c>
      <c r="Q22" s="10"/>
      <c r="R22" s="9">
        <f t="shared" si="29"/>
        <v>0</v>
      </c>
      <c r="S22" s="9">
        <f t="shared" si="30"/>
        <v>0</v>
      </c>
      <c r="T22" s="9" t="e">
        <f t="shared" si="31"/>
        <v>#DIV/0!</v>
      </c>
      <c r="U22" s="11"/>
      <c r="V22" s="9" t="e">
        <f t="shared" si="0"/>
        <v>#DIV/0!</v>
      </c>
      <c r="W22" s="9" t="e">
        <f t="shared" si="24"/>
        <v>#DIV/0!</v>
      </c>
      <c r="X22" s="9" t="e">
        <f t="shared" si="32"/>
        <v>#DIV/0!</v>
      </c>
      <c r="Y22" s="9" t="e">
        <f t="shared" si="33"/>
        <v>#DIV/0!</v>
      </c>
      <c r="Z22" s="11"/>
      <c r="AA22" s="9" t="e">
        <f t="shared" si="1"/>
        <v>#DIV/0!</v>
      </c>
      <c r="AB22" s="9" t="e">
        <f t="shared" si="2"/>
        <v>#DIV/0!</v>
      </c>
      <c r="AC22" s="9" t="e">
        <f t="shared" si="3"/>
        <v>#DIV/0!</v>
      </c>
      <c r="AD22" s="9" t="e">
        <f t="shared" si="4"/>
        <v>#DIV/0!</v>
      </c>
      <c r="AE22" s="9" t="e">
        <f t="shared" si="5"/>
        <v>#DIV/0!</v>
      </c>
      <c r="AF22" s="11"/>
      <c r="AG22" s="9">
        <f t="shared" si="34"/>
        <v>0</v>
      </c>
      <c r="AH22" s="9">
        <f t="shared" si="35"/>
        <v>0</v>
      </c>
      <c r="AI22" s="9" t="str">
        <f t="shared" si="25"/>
        <v>N/A</v>
      </c>
      <c r="AJ22" s="9" t="e">
        <f t="shared" si="6"/>
        <v>#DIV/0!</v>
      </c>
      <c r="AK22" s="9" t="e">
        <f t="shared" si="7"/>
        <v>#DIV/0!</v>
      </c>
      <c r="AL22" s="11"/>
      <c r="AM22" s="9" t="str">
        <f t="shared" si="8"/>
        <v>N/A</v>
      </c>
      <c r="AN22" s="10"/>
      <c r="AO22" s="9" t="str">
        <f t="shared" si="36"/>
        <v>N/A</v>
      </c>
      <c r="AP22" s="9" t="e">
        <f t="shared" si="9"/>
        <v>#DIV/0!</v>
      </c>
      <c r="AQ22" s="9" t="e">
        <f t="shared" si="10"/>
        <v>#DIV/0!</v>
      </c>
      <c r="AR22" s="9" t="e">
        <f t="shared" si="37"/>
        <v>#DIV/0!</v>
      </c>
      <c r="AS22" s="10"/>
      <c r="AT22" s="9" t="e">
        <f t="shared" si="11"/>
        <v>#DIV/0!</v>
      </c>
      <c r="AU22" s="9" t="e">
        <f t="shared" si="12"/>
        <v>#DIV/0!</v>
      </c>
      <c r="AV22" s="9" t="e">
        <f t="shared" si="13"/>
        <v>#DIV/0!</v>
      </c>
      <c r="AW22" s="9" t="e">
        <f t="shared" si="38"/>
        <v>#DIV/0!</v>
      </c>
      <c r="AX22" s="11"/>
      <c r="AY22" s="9" t="e">
        <f t="shared" si="14"/>
        <v>#DIV/0!</v>
      </c>
      <c r="AZ22" s="9" t="e">
        <f t="shared" si="15"/>
        <v>#DIV/0!</v>
      </c>
      <c r="BA22" s="9" t="e">
        <f t="shared" si="16"/>
        <v>#DIV/0!</v>
      </c>
      <c r="BB22" s="9" t="e">
        <f t="shared" si="39"/>
        <v>#DIV/0!</v>
      </c>
      <c r="BC22" s="12" t="e">
        <f t="shared" si="26"/>
        <v>#DIV/0!</v>
      </c>
      <c r="BD22" s="9" t="e">
        <f t="shared" si="17"/>
        <v>#DIV/0!</v>
      </c>
      <c r="BE22" s="9" t="e">
        <f t="shared" si="18"/>
        <v>#DIV/0!</v>
      </c>
      <c r="BF22" s="9" t="e">
        <f t="shared" si="19"/>
        <v>#DIV/0!</v>
      </c>
      <c r="BG22" s="9" t="e">
        <f t="shared" si="20"/>
        <v>#DIV/0!</v>
      </c>
      <c r="BH22" s="9" t="e">
        <f t="shared" si="40"/>
        <v>#DIV/0!</v>
      </c>
      <c r="BI22" s="9" t="e">
        <f t="shared" si="41"/>
        <v>#DIV/0!</v>
      </c>
      <c r="BJ22" s="36" t="e">
        <f t="shared" si="21"/>
        <v>#DIV/0!</v>
      </c>
      <c r="BK22" s="9" t="e">
        <f t="shared" si="22"/>
        <v>#VALUE!</v>
      </c>
      <c r="BL22" s="1"/>
      <c r="BM22" s="11"/>
      <c r="BN22" s="2" t="e">
        <f t="shared" si="23"/>
        <v>#DIV/0!</v>
      </c>
      <c r="BO22" s="36">
        <f t="shared" si="42"/>
        <v>0</v>
      </c>
    </row>
    <row r="23" spans="2:67" x14ac:dyDescent="0.5">
      <c r="E23" t="s">
        <v>440</v>
      </c>
      <c r="F23" t="s">
        <v>401</v>
      </c>
      <c r="K23" t="s">
        <v>647</v>
      </c>
      <c r="L23" s="13"/>
      <c r="M23" s="14">
        <f t="shared" si="27"/>
        <v>0</v>
      </c>
      <c r="N23" s="15"/>
      <c r="O23" s="15"/>
      <c r="P23" s="14">
        <f t="shared" si="28"/>
        <v>0</v>
      </c>
      <c r="Q23" s="15"/>
      <c r="R23" s="14">
        <f t="shared" si="29"/>
        <v>0</v>
      </c>
      <c r="S23" s="14">
        <f t="shared" si="30"/>
        <v>0</v>
      </c>
      <c r="T23" s="14" t="e">
        <f t="shared" si="31"/>
        <v>#DIV/0!</v>
      </c>
      <c r="U23" s="16"/>
      <c r="V23" s="14" t="e">
        <f t="shared" si="0"/>
        <v>#DIV/0!</v>
      </c>
      <c r="W23" s="14" t="e">
        <f t="shared" si="24"/>
        <v>#DIV/0!</v>
      </c>
      <c r="X23" s="14" t="e">
        <f t="shared" si="32"/>
        <v>#DIV/0!</v>
      </c>
      <c r="Y23" s="14" t="e">
        <f t="shared" si="33"/>
        <v>#DIV/0!</v>
      </c>
      <c r="Z23" s="16"/>
      <c r="AA23" s="14" t="e">
        <f t="shared" si="1"/>
        <v>#DIV/0!</v>
      </c>
      <c r="AB23" s="14" t="e">
        <f t="shared" si="2"/>
        <v>#DIV/0!</v>
      </c>
      <c r="AC23" s="14" t="e">
        <f t="shared" si="3"/>
        <v>#DIV/0!</v>
      </c>
      <c r="AD23" s="14" t="e">
        <f t="shared" si="4"/>
        <v>#DIV/0!</v>
      </c>
      <c r="AE23" s="14" t="e">
        <f t="shared" si="5"/>
        <v>#DIV/0!</v>
      </c>
      <c r="AF23" s="16"/>
      <c r="AG23" s="14">
        <f t="shared" si="34"/>
        <v>0</v>
      </c>
      <c r="AH23" s="14">
        <f t="shared" si="35"/>
        <v>0</v>
      </c>
      <c r="AI23" s="14" t="str">
        <f t="shared" si="25"/>
        <v>N/A</v>
      </c>
      <c r="AJ23" s="14" t="e">
        <f t="shared" si="6"/>
        <v>#DIV/0!</v>
      </c>
      <c r="AK23" s="14" t="e">
        <f t="shared" si="7"/>
        <v>#DIV/0!</v>
      </c>
      <c r="AL23" s="16"/>
      <c r="AM23" s="14" t="str">
        <f t="shared" si="8"/>
        <v>N/A</v>
      </c>
      <c r="AN23" s="15"/>
      <c r="AO23" s="14" t="str">
        <f t="shared" si="36"/>
        <v>N/A</v>
      </c>
      <c r="AP23" s="14" t="e">
        <f t="shared" si="9"/>
        <v>#DIV/0!</v>
      </c>
      <c r="AQ23" s="14" t="e">
        <f t="shared" si="10"/>
        <v>#DIV/0!</v>
      </c>
      <c r="AR23" s="14" t="e">
        <f t="shared" si="37"/>
        <v>#DIV/0!</v>
      </c>
      <c r="AS23" s="15"/>
      <c r="AT23" s="14" t="e">
        <f t="shared" si="11"/>
        <v>#DIV/0!</v>
      </c>
      <c r="AU23" s="14" t="e">
        <f t="shared" si="12"/>
        <v>#DIV/0!</v>
      </c>
      <c r="AV23" s="14" t="e">
        <f t="shared" si="13"/>
        <v>#DIV/0!</v>
      </c>
      <c r="AW23" s="14" t="e">
        <f t="shared" si="38"/>
        <v>#DIV/0!</v>
      </c>
      <c r="AX23" s="16"/>
      <c r="AY23" s="14" t="e">
        <f t="shared" si="14"/>
        <v>#DIV/0!</v>
      </c>
      <c r="AZ23" s="14" t="e">
        <f t="shared" si="15"/>
        <v>#DIV/0!</v>
      </c>
      <c r="BA23" s="14" t="e">
        <f t="shared" si="16"/>
        <v>#DIV/0!</v>
      </c>
      <c r="BB23" s="14" t="e">
        <f t="shared" si="39"/>
        <v>#DIV/0!</v>
      </c>
      <c r="BC23" s="12" t="e">
        <f t="shared" si="26"/>
        <v>#DIV/0!</v>
      </c>
      <c r="BD23" s="14" t="e">
        <f t="shared" si="17"/>
        <v>#DIV/0!</v>
      </c>
      <c r="BE23" s="14" t="e">
        <f t="shared" si="18"/>
        <v>#DIV/0!</v>
      </c>
      <c r="BF23" s="14" t="e">
        <f t="shared" si="19"/>
        <v>#DIV/0!</v>
      </c>
      <c r="BG23" s="14" t="e">
        <f t="shared" si="20"/>
        <v>#DIV/0!</v>
      </c>
      <c r="BH23" s="14" t="e">
        <f t="shared" si="40"/>
        <v>#DIV/0!</v>
      </c>
      <c r="BI23" s="14" t="e">
        <f t="shared" si="41"/>
        <v>#DIV/0!</v>
      </c>
      <c r="BJ23" s="37" t="e">
        <f t="shared" si="21"/>
        <v>#DIV/0!</v>
      </c>
      <c r="BK23" s="14" t="e">
        <f t="shared" si="22"/>
        <v>#VALUE!</v>
      </c>
      <c r="BL23" s="21"/>
      <c r="BM23" s="16"/>
      <c r="BN23" s="17" t="e">
        <f t="shared" si="23"/>
        <v>#DIV/0!</v>
      </c>
      <c r="BO23" s="37">
        <f t="shared" si="42"/>
        <v>0</v>
      </c>
    </row>
    <row r="24" spans="2:67" x14ac:dyDescent="0.5">
      <c r="B24" t="s">
        <v>648</v>
      </c>
      <c r="F24" s="1"/>
      <c r="K24" t="s">
        <v>649</v>
      </c>
      <c r="L24" s="8"/>
      <c r="M24" s="9">
        <f t="shared" si="27"/>
        <v>0</v>
      </c>
      <c r="N24" s="10"/>
      <c r="O24" s="10"/>
      <c r="P24" s="9">
        <f t="shared" si="28"/>
        <v>0</v>
      </c>
      <c r="Q24" s="10"/>
      <c r="R24" s="9">
        <f t="shared" si="29"/>
        <v>0</v>
      </c>
      <c r="S24" s="9">
        <f t="shared" si="30"/>
        <v>0</v>
      </c>
      <c r="T24" s="9" t="e">
        <f t="shared" si="31"/>
        <v>#DIV/0!</v>
      </c>
      <c r="U24" s="11"/>
      <c r="V24" s="9" t="e">
        <f t="shared" si="0"/>
        <v>#DIV/0!</v>
      </c>
      <c r="W24" s="9" t="e">
        <f t="shared" si="24"/>
        <v>#DIV/0!</v>
      </c>
      <c r="X24" s="9" t="e">
        <f t="shared" si="32"/>
        <v>#DIV/0!</v>
      </c>
      <c r="Y24" s="9" t="e">
        <f t="shared" si="33"/>
        <v>#DIV/0!</v>
      </c>
      <c r="Z24" s="11"/>
      <c r="AA24" s="9" t="e">
        <f t="shared" si="1"/>
        <v>#DIV/0!</v>
      </c>
      <c r="AB24" s="9" t="e">
        <f t="shared" si="2"/>
        <v>#DIV/0!</v>
      </c>
      <c r="AC24" s="9" t="e">
        <f t="shared" si="3"/>
        <v>#DIV/0!</v>
      </c>
      <c r="AD24" s="9" t="e">
        <f t="shared" si="4"/>
        <v>#DIV/0!</v>
      </c>
      <c r="AE24" s="9" t="e">
        <f t="shared" si="5"/>
        <v>#DIV/0!</v>
      </c>
      <c r="AF24" s="11"/>
      <c r="AG24" s="9">
        <f t="shared" si="34"/>
        <v>0</v>
      </c>
      <c r="AH24" s="9">
        <f t="shared" si="35"/>
        <v>0</v>
      </c>
      <c r="AI24" s="9" t="str">
        <f t="shared" si="25"/>
        <v>N/A</v>
      </c>
      <c r="AJ24" s="9" t="e">
        <f t="shared" si="6"/>
        <v>#DIV/0!</v>
      </c>
      <c r="AK24" s="9" t="e">
        <f t="shared" si="7"/>
        <v>#DIV/0!</v>
      </c>
      <c r="AL24" s="11"/>
      <c r="AM24" s="9" t="str">
        <f t="shared" si="8"/>
        <v>N/A</v>
      </c>
      <c r="AN24" s="10"/>
      <c r="AO24" s="9" t="str">
        <f t="shared" si="36"/>
        <v>N/A</v>
      </c>
      <c r="AP24" s="9" t="e">
        <f t="shared" si="9"/>
        <v>#DIV/0!</v>
      </c>
      <c r="AQ24" s="9" t="e">
        <f t="shared" si="10"/>
        <v>#DIV/0!</v>
      </c>
      <c r="AR24" s="9" t="e">
        <f t="shared" si="37"/>
        <v>#DIV/0!</v>
      </c>
      <c r="AS24" s="10"/>
      <c r="AT24" s="9" t="e">
        <f t="shared" si="11"/>
        <v>#DIV/0!</v>
      </c>
      <c r="AU24" s="9" t="e">
        <f t="shared" si="12"/>
        <v>#DIV/0!</v>
      </c>
      <c r="AV24" s="9" t="e">
        <f t="shared" si="13"/>
        <v>#DIV/0!</v>
      </c>
      <c r="AW24" s="9" t="e">
        <f t="shared" si="38"/>
        <v>#DIV/0!</v>
      </c>
      <c r="AX24" s="11"/>
      <c r="AY24" s="9" t="e">
        <f t="shared" si="14"/>
        <v>#DIV/0!</v>
      </c>
      <c r="AZ24" s="9" t="e">
        <f t="shared" si="15"/>
        <v>#DIV/0!</v>
      </c>
      <c r="BA24" s="9" t="e">
        <f t="shared" si="16"/>
        <v>#DIV/0!</v>
      </c>
      <c r="BB24" s="9" t="e">
        <f t="shared" si="39"/>
        <v>#DIV/0!</v>
      </c>
      <c r="BC24" s="12" t="e">
        <f t="shared" si="26"/>
        <v>#DIV/0!</v>
      </c>
      <c r="BD24" s="9" t="e">
        <f t="shared" si="17"/>
        <v>#DIV/0!</v>
      </c>
      <c r="BE24" s="9" t="e">
        <f t="shared" si="18"/>
        <v>#DIV/0!</v>
      </c>
      <c r="BF24" s="9" t="e">
        <f t="shared" si="19"/>
        <v>#DIV/0!</v>
      </c>
      <c r="BG24" s="9" t="e">
        <f t="shared" si="20"/>
        <v>#DIV/0!</v>
      </c>
      <c r="BH24" s="9" t="e">
        <f t="shared" si="40"/>
        <v>#DIV/0!</v>
      </c>
      <c r="BI24" s="9" t="e">
        <f t="shared" si="41"/>
        <v>#DIV/0!</v>
      </c>
      <c r="BJ24" s="36" t="e">
        <f t="shared" si="21"/>
        <v>#DIV/0!</v>
      </c>
      <c r="BK24" s="9" t="e">
        <f t="shared" si="22"/>
        <v>#VALUE!</v>
      </c>
      <c r="BL24" s="1"/>
      <c r="BM24" s="11"/>
      <c r="BN24" s="2" t="e">
        <f t="shared" si="23"/>
        <v>#DIV/0!</v>
      </c>
      <c r="BO24" s="36">
        <f t="shared" si="42"/>
        <v>0</v>
      </c>
    </row>
    <row r="25" spans="2:67" x14ac:dyDescent="0.5">
      <c r="B25" t="s">
        <v>650</v>
      </c>
      <c r="E25" s="17">
        <f>IF(F24&lt;2.04,1.008*F24^0.279,IF(F24&lt;132,0.808*F24^0.589,17.745*F24^-0.044))</f>
        <v>0</v>
      </c>
      <c r="F25" s="22"/>
      <c r="K25" t="s">
        <v>651</v>
      </c>
      <c r="L25" s="13"/>
      <c r="M25" s="14">
        <f t="shared" si="27"/>
        <v>0</v>
      </c>
      <c r="N25" s="15"/>
      <c r="O25" s="15"/>
      <c r="P25" s="14">
        <f t="shared" si="28"/>
        <v>0</v>
      </c>
      <c r="Q25" s="15"/>
      <c r="R25" s="14">
        <f t="shared" si="29"/>
        <v>0</v>
      </c>
      <c r="S25" s="14">
        <f t="shared" si="30"/>
        <v>0</v>
      </c>
      <c r="T25" s="14" t="e">
        <f t="shared" si="31"/>
        <v>#DIV/0!</v>
      </c>
      <c r="U25" s="16"/>
      <c r="V25" s="14" t="e">
        <f t="shared" si="0"/>
        <v>#DIV/0!</v>
      </c>
      <c r="W25" s="14" t="e">
        <f t="shared" si="24"/>
        <v>#DIV/0!</v>
      </c>
      <c r="X25" s="14" t="e">
        <f t="shared" si="32"/>
        <v>#DIV/0!</v>
      </c>
      <c r="Y25" s="14" t="e">
        <f t="shared" si="33"/>
        <v>#DIV/0!</v>
      </c>
      <c r="Z25" s="16"/>
      <c r="AA25" s="14" t="e">
        <f t="shared" si="1"/>
        <v>#DIV/0!</v>
      </c>
      <c r="AB25" s="14" t="e">
        <f t="shared" si="2"/>
        <v>#DIV/0!</v>
      </c>
      <c r="AC25" s="14" t="e">
        <f t="shared" si="3"/>
        <v>#DIV/0!</v>
      </c>
      <c r="AD25" s="14" t="e">
        <f t="shared" si="4"/>
        <v>#DIV/0!</v>
      </c>
      <c r="AE25" s="14" t="e">
        <f t="shared" si="5"/>
        <v>#DIV/0!</v>
      </c>
      <c r="AF25" s="16"/>
      <c r="AG25" s="14">
        <f t="shared" si="34"/>
        <v>0</v>
      </c>
      <c r="AH25" s="14">
        <f t="shared" si="35"/>
        <v>0</v>
      </c>
      <c r="AI25" s="14" t="str">
        <f t="shared" si="25"/>
        <v>N/A</v>
      </c>
      <c r="AJ25" s="14" t="e">
        <f t="shared" si="6"/>
        <v>#DIV/0!</v>
      </c>
      <c r="AK25" s="14" t="e">
        <f t="shared" si="7"/>
        <v>#DIV/0!</v>
      </c>
      <c r="AL25" s="16"/>
      <c r="AM25" s="14" t="str">
        <f t="shared" si="8"/>
        <v>N/A</v>
      </c>
      <c r="AN25" s="15"/>
      <c r="AO25" s="14" t="str">
        <f t="shared" si="36"/>
        <v>N/A</v>
      </c>
      <c r="AP25" s="14" t="e">
        <f t="shared" si="9"/>
        <v>#DIV/0!</v>
      </c>
      <c r="AQ25" s="14" t="e">
        <f t="shared" si="10"/>
        <v>#DIV/0!</v>
      </c>
      <c r="AR25" s="14" t="e">
        <f t="shared" si="37"/>
        <v>#DIV/0!</v>
      </c>
      <c r="AS25" s="15"/>
      <c r="AT25" s="14" t="e">
        <f t="shared" si="11"/>
        <v>#DIV/0!</v>
      </c>
      <c r="AU25" s="14" t="e">
        <f t="shared" si="12"/>
        <v>#DIV/0!</v>
      </c>
      <c r="AV25" s="14" t="e">
        <f t="shared" si="13"/>
        <v>#DIV/0!</v>
      </c>
      <c r="AW25" s="14" t="e">
        <f t="shared" si="38"/>
        <v>#DIV/0!</v>
      </c>
      <c r="AX25" s="16"/>
      <c r="AY25" s="14" t="e">
        <f t="shared" si="14"/>
        <v>#DIV/0!</v>
      </c>
      <c r="AZ25" s="14" t="e">
        <f t="shared" si="15"/>
        <v>#DIV/0!</v>
      </c>
      <c r="BA25" s="14" t="e">
        <f t="shared" si="16"/>
        <v>#DIV/0!</v>
      </c>
      <c r="BB25" s="14" t="e">
        <f t="shared" si="39"/>
        <v>#DIV/0!</v>
      </c>
      <c r="BC25" s="12" t="e">
        <f t="shared" si="26"/>
        <v>#DIV/0!</v>
      </c>
      <c r="BD25" s="14" t="e">
        <f t="shared" si="17"/>
        <v>#DIV/0!</v>
      </c>
      <c r="BE25" s="14" t="e">
        <f t="shared" si="18"/>
        <v>#DIV/0!</v>
      </c>
      <c r="BF25" s="14" t="e">
        <f t="shared" si="19"/>
        <v>#DIV/0!</v>
      </c>
      <c r="BG25" s="14" t="e">
        <f t="shared" si="20"/>
        <v>#DIV/0!</v>
      </c>
      <c r="BH25" s="14" t="e">
        <f t="shared" si="40"/>
        <v>#DIV/0!</v>
      </c>
      <c r="BI25" s="14" t="e">
        <f t="shared" si="41"/>
        <v>#DIV/0!</v>
      </c>
      <c r="BJ25" s="37" t="e">
        <f t="shared" si="21"/>
        <v>#DIV/0!</v>
      </c>
      <c r="BK25" s="14" t="e">
        <f t="shared" si="22"/>
        <v>#VALUE!</v>
      </c>
      <c r="BL25" s="21"/>
      <c r="BM25" s="16"/>
      <c r="BN25" s="17" t="e">
        <f t="shared" si="23"/>
        <v>#DIV/0!</v>
      </c>
      <c r="BO25" s="37">
        <f t="shared" si="42"/>
        <v>0</v>
      </c>
    </row>
    <row r="26" spans="2:67" x14ac:dyDescent="0.5">
      <c r="B26" t="s">
        <v>226</v>
      </c>
      <c r="F26" s="1"/>
      <c r="K26" t="s">
        <v>652</v>
      </c>
      <c r="L26" s="8"/>
      <c r="M26" s="9">
        <f t="shared" si="27"/>
        <v>0</v>
      </c>
      <c r="N26" s="10"/>
      <c r="O26" s="10"/>
      <c r="P26" s="9">
        <f t="shared" si="28"/>
        <v>0</v>
      </c>
      <c r="Q26" s="10"/>
      <c r="R26" s="9">
        <f t="shared" si="29"/>
        <v>0</v>
      </c>
      <c r="S26" s="9">
        <f t="shared" si="30"/>
        <v>0</v>
      </c>
      <c r="T26" s="9" t="e">
        <f t="shared" si="31"/>
        <v>#DIV/0!</v>
      </c>
      <c r="U26" s="11"/>
      <c r="V26" s="9" t="e">
        <f t="shared" si="0"/>
        <v>#DIV/0!</v>
      </c>
      <c r="W26" s="9" t="e">
        <f t="shared" si="24"/>
        <v>#DIV/0!</v>
      </c>
      <c r="X26" s="9" t="e">
        <f t="shared" si="32"/>
        <v>#DIV/0!</v>
      </c>
      <c r="Y26" s="9" t="e">
        <f t="shared" si="33"/>
        <v>#DIV/0!</v>
      </c>
      <c r="Z26" s="11"/>
      <c r="AA26" s="9" t="e">
        <f t="shared" si="1"/>
        <v>#DIV/0!</v>
      </c>
      <c r="AB26" s="9" t="e">
        <f t="shared" si="2"/>
        <v>#DIV/0!</v>
      </c>
      <c r="AC26" s="9" t="e">
        <f t="shared" si="3"/>
        <v>#DIV/0!</v>
      </c>
      <c r="AD26" s="9" t="e">
        <f t="shared" si="4"/>
        <v>#DIV/0!</v>
      </c>
      <c r="AE26" s="9" t="e">
        <f t="shared" si="5"/>
        <v>#DIV/0!</v>
      </c>
      <c r="AF26" s="11"/>
      <c r="AG26" s="9">
        <f t="shared" si="34"/>
        <v>0</v>
      </c>
      <c r="AH26" s="9">
        <f t="shared" si="35"/>
        <v>0</v>
      </c>
      <c r="AI26" s="9" t="str">
        <f t="shared" si="25"/>
        <v>N/A</v>
      </c>
      <c r="AJ26" s="9" t="e">
        <f t="shared" si="6"/>
        <v>#DIV/0!</v>
      </c>
      <c r="AK26" s="9" t="e">
        <f t="shared" si="7"/>
        <v>#DIV/0!</v>
      </c>
      <c r="AL26" s="11"/>
      <c r="AM26" s="9" t="str">
        <f t="shared" si="8"/>
        <v>N/A</v>
      </c>
      <c r="AN26" s="10"/>
      <c r="AO26" s="9" t="str">
        <f t="shared" si="36"/>
        <v>N/A</v>
      </c>
      <c r="AP26" s="9" t="e">
        <f t="shared" si="9"/>
        <v>#DIV/0!</v>
      </c>
      <c r="AQ26" s="9" t="e">
        <f t="shared" si="10"/>
        <v>#DIV/0!</v>
      </c>
      <c r="AR26" s="9" t="e">
        <f t="shared" si="37"/>
        <v>#DIV/0!</v>
      </c>
      <c r="AS26" s="10"/>
      <c r="AT26" s="9" t="e">
        <f t="shared" si="11"/>
        <v>#DIV/0!</v>
      </c>
      <c r="AU26" s="9" t="e">
        <f t="shared" si="12"/>
        <v>#DIV/0!</v>
      </c>
      <c r="AV26" s="9" t="e">
        <f t="shared" si="13"/>
        <v>#DIV/0!</v>
      </c>
      <c r="AW26" s="9" t="e">
        <f t="shared" si="38"/>
        <v>#DIV/0!</v>
      </c>
      <c r="AX26" s="11"/>
      <c r="AY26" s="9" t="e">
        <f t="shared" si="14"/>
        <v>#DIV/0!</v>
      </c>
      <c r="AZ26" s="9" t="e">
        <f t="shared" si="15"/>
        <v>#DIV/0!</v>
      </c>
      <c r="BA26" s="9" t="e">
        <f t="shared" si="16"/>
        <v>#DIV/0!</v>
      </c>
      <c r="BB26" s="9" t="e">
        <f t="shared" si="39"/>
        <v>#DIV/0!</v>
      </c>
      <c r="BC26" s="12" t="e">
        <f t="shared" si="26"/>
        <v>#DIV/0!</v>
      </c>
      <c r="BD26" s="9" t="e">
        <f t="shared" si="17"/>
        <v>#DIV/0!</v>
      </c>
      <c r="BE26" s="9" t="e">
        <f t="shared" si="18"/>
        <v>#DIV/0!</v>
      </c>
      <c r="BF26" s="9" t="e">
        <f t="shared" si="19"/>
        <v>#DIV/0!</v>
      </c>
      <c r="BG26" s="9" t="e">
        <f t="shared" si="20"/>
        <v>#DIV/0!</v>
      </c>
      <c r="BH26" s="9" t="e">
        <f t="shared" si="40"/>
        <v>#DIV/0!</v>
      </c>
      <c r="BI26" s="9" t="e">
        <f t="shared" si="41"/>
        <v>#DIV/0!</v>
      </c>
      <c r="BJ26" s="36" t="e">
        <f t="shared" si="21"/>
        <v>#DIV/0!</v>
      </c>
      <c r="BK26" s="9" t="e">
        <f t="shared" si="22"/>
        <v>#VALUE!</v>
      </c>
      <c r="BL26" s="1"/>
      <c r="BM26" s="11"/>
      <c r="BN26" s="2" t="e">
        <f t="shared" si="23"/>
        <v>#DIV/0!</v>
      </c>
      <c r="BO26" s="36">
        <f t="shared" si="42"/>
        <v>0</v>
      </c>
    </row>
    <row r="27" spans="2:67" x14ac:dyDescent="0.5">
      <c r="B27" s="40" t="s">
        <v>246</v>
      </c>
      <c r="E27" s="17" t="e">
        <f>SQRT((F26^3)/($F$5+$H$5+F24/333000))*365.24</f>
        <v>#DIV/0!</v>
      </c>
      <c r="K27" t="s">
        <v>653</v>
      </c>
      <c r="L27" s="13"/>
      <c r="M27" s="14">
        <f t="shared" si="27"/>
        <v>0</v>
      </c>
      <c r="N27" s="15"/>
      <c r="O27" s="15"/>
      <c r="P27" s="14">
        <f t="shared" si="28"/>
        <v>0</v>
      </c>
      <c r="Q27" s="15"/>
      <c r="R27" s="14">
        <f t="shared" si="29"/>
        <v>0</v>
      </c>
      <c r="S27" s="14">
        <f t="shared" si="30"/>
        <v>0</v>
      </c>
      <c r="T27" s="14" t="e">
        <f t="shared" si="31"/>
        <v>#DIV/0!</v>
      </c>
      <c r="U27" s="16"/>
      <c r="V27" s="14" t="e">
        <f t="shared" si="0"/>
        <v>#DIV/0!</v>
      </c>
      <c r="W27" s="14" t="e">
        <f t="shared" si="24"/>
        <v>#DIV/0!</v>
      </c>
      <c r="X27" s="14" t="e">
        <f t="shared" si="32"/>
        <v>#DIV/0!</v>
      </c>
      <c r="Y27" s="14" t="e">
        <f t="shared" si="33"/>
        <v>#DIV/0!</v>
      </c>
      <c r="Z27" s="16"/>
      <c r="AA27" s="14" t="e">
        <f t="shared" si="1"/>
        <v>#DIV/0!</v>
      </c>
      <c r="AB27" s="14" t="e">
        <f t="shared" si="2"/>
        <v>#DIV/0!</v>
      </c>
      <c r="AC27" s="14" t="e">
        <f t="shared" si="3"/>
        <v>#DIV/0!</v>
      </c>
      <c r="AD27" s="14" t="e">
        <f t="shared" si="4"/>
        <v>#DIV/0!</v>
      </c>
      <c r="AE27" s="14" t="e">
        <f t="shared" si="5"/>
        <v>#DIV/0!</v>
      </c>
      <c r="AF27" s="16"/>
      <c r="AG27" s="14">
        <f t="shared" si="34"/>
        <v>0</v>
      </c>
      <c r="AH27" s="14">
        <f t="shared" si="35"/>
        <v>0</v>
      </c>
      <c r="AI27" s="14" t="str">
        <f t="shared" si="25"/>
        <v>N/A</v>
      </c>
      <c r="AJ27" s="14" t="e">
        <f t="shared" si="6"/>
        <v>#DIV/0!</v>
      </c>
      <c r="AK27" s="14" t="e">
        <f t="shared" si="7"/>
        <v>#DIV/0!</v>
      </c>
      <c r="AL27" s="16"/>
      <c r="AM27" s="14" t="str">
        <f t="shared" si="8"/>
        <v>N/A</v>
      </c>
      <c r="AN27" s="15"/>
      <c r="AO27" s="14" t="str">
        <f t="shared" si="36"/>
        <v>N/A</v>
      </c>
      <c r="AP27" s="14" t="e">
        <f t="shared" si="9"/>
        <v>#DIV/0!</v>
      </c>
      <c r="AQ27" s="14" t="e">
        <f t="shared" si="10"/>
        <v>#DIV/0!</v>
      </c>
      <c r="AR27" s="14" t="e">
        <f t="shared" si="37"/>
        <v>#DIV/0!</v>
      </c>
      <c r="AS27" s="15"/>
      <c r="AT27" s="14" t="e">
        <f t="shared" si="11"/>
        <v>#DIV/0!</v>
      </c>
      <c r="AU27" s="14" t="e">
        <f t="shared" si="12"/>
        <v>#DIV/0!</v>
      </c>
      <c r="AV27" s="14" t="e">
        <f t="shared" si="13"/>
        <v>#DIV/0!</v>
      </c>
      <c r="AW27" s="14" t="e">
        <f t="shared" si="38"/>
        <v>#DIV/0!</v>
      </c>
      <c r="AX27" s="16"/>
      <c r="AY27" s="14" t="e">
        <f t="shared" si="14"/>
        <v>#DIV/0!</v>
      </c>
      <c r="AZ27" s="14" t="e">
        <f t="shared" si="15"/>
        <v>#DIV/0!</v>
      </c>
      <c r="BA27" s="14" t="e">
        <f t="shared" si="16"/>
        <v>#DIV/0!</v>
      </c>
      <c r="BB27" s="14" t="e">
        <f t="shared" si="39"/>
        <v>#DIV/0!</v>
      </c>
      <c r="BC27" s="12" t="e">
        <f t="shared" si="26"/>
        <v>#DIV/0!</v>
      </c>
      <c r="BD27" s="14" t="e">
        <f t="shared" si="17"/>
        <v>#DIV/0!</v>
      </c>
      <c r="BE27" s="14" t="e">
        <f t="shared" si="18"/>
        <v>#DIV/0!</v>
      </c>
      <c r="BF27" s="14" t="e">
        <f t="shared" si="19"/>
        <v>#DIV/0!</v>
      </c>
      <c r="BG27" s="14" t="e">
        <f t="shared" si="20"/>
        <v>#DIV/0!</v>
      </c>
      <c r="BH27" s="14" t="e">
        <f t="shared" si="40"/>
        <v>#DIV/0!</v>
      </c>
      <c r="BI27" s="14" t="e">
        <f t="shared" si="41"/>
        <v>#DIV/0!</v>
      </c>
      <c r="BJ27" s="37" t="e">
        <f t="shared" si="21"/>
        <v>#DIV/0!</v>
      </c>
      <c r="BK27" s="14" t="e">
        <f t="shared" si="22"/>
        <v>#VALUE!</v>
      </c>
      <c r="BL27" s="21"/>
      <c r="BM27" s="16"/>
      <c r="BN27" s="17" t="e">
        <f t="shared" si="23"/>
        <v>#DIV/0!</v>
      </c>
      <c r="BO27" s="37">
        <f t="shared" si="42"/>
        <v>0</v>
      </c>
    </row>
    <row r="28" spans="2:67" x14ac:dyDescent="0.5">
      <c r="B28" t="s">
        <v>654</v>
      </c>
      <c r="F28" s="1"/>
      <c r="K28" t="s">
        <v>655</v>
      </c>
      <c r="L28" s="8"/>
      <c r="M28" s="9">
        <f t="shared" si="27"/>
        <v>0</v>
      </c>
      <c r="N28" s="10"/>
      <c r="O28" s="10"/>
      <c r="P28" s="9">
        <f t="shared" si="28"/>
        <v>0</v>
      </c>
      <c r="Q28" s="10"/>
      <c r="R28" s="9">
        <f t="shared" si="29"/>
        <v>0</v>
      </c>
      <c r="S28" s="9">
        <f t="shared" si="30"/>
        <v>0</v>
      </c>
      <c r="T28" s="9" t="e">
        <f t="shared" si="31"/>
        <v>#DIV/0!</v>
      </c>
      <c r="U28" s="11"/>
      <c r="V28" s="9" t="e">
        <f t="shared" si="0"/>
        <v>#DIV/0!</v>
      </c>
      <c r="W28" s="9" t="e">
        <f t="shared" si="24"/>
        <v>#DIV/0!</v>
      </c>
      <c r="X28" s="9" t="e">
        <f t="shared" si="32"/>
        <v>#DIV/0!</v>
      </c>
      <c r="Y28" s="9" t="e">
        <f t="shared" si="33"/>
        <v>#DIV/0!</v>
      </c>
      <c r="Z28" s="11"/>
      <c r="AA28" s="9" t="e">
        <f t="shared" si="1"/>
        <v>#DIV/0!</v>
      </c>
      <c r="AB28" s="9" t="e">
        <f t="shared" si="2"/>
        <v>#DIV/0!</v>
      </c>
      <c r="AC28" s="9" t="e">
        <f t="shared" si="3"/>
        <v>#DIV/0!</v>
      </c>
      <c r="AD28" s="9" t="e">
        <f t="shared" si="4"/>
        <v>#DIV/0!</v>
      </c>
      <c r="AE28" s="9" t="e">
        <f t="shared" si="5"/>
        <v>#DIV/0!</v>
      </c>
      <c r="AF28" s="11"/>
      <c r="AG28" s="9">
        <f t="shared" si="34"/>
        <v>0</v>
      </c>
      <c r="AH28" s="9">
        <f t="shared" si="35"/>
        <v>0</v>
      </c>
      <c r="AI28" s="9" t="str">
        <f t="shared" si="25"/>
        <v>N/A</v>
      </c>
      <c r="AJ28" s="9" t="e">
        <f t="shared" si="6"/>
        <v>#DIV/0!</v>
      </c>
      <c r="AK28" s="9" t="e">
        <f t="shared" si="7"/>
        <v>#DIV/0!</v>
      </c>
      <c r="AL28" s="11"/>
      <c r="AM28" s="9" t="str">
        <f t="shared" si="8"/>
        <v>N/A</v>
      </c>
      <c r="AN28" s="10"/>
      <c r="AO28" s="9" t="str">
        <f t="shared" si="36"/>
        <v>N/A</v>
      </c>
      <c r="AP28" s="9" t="e">
        <f t="shared" si="9"/>
        <v>#DIV/0!</v>
      </c>
      <c r="AQ28" s="9" t="e">
        <f t="shared" si="10"/>
        <v>#DIV/0!</v>
      </c>
      <c r="AR28" s="9" t="e">
        <f t="shared" si="37"/>
        <v>#DIV/0!</v>
      </c>
      <c r="AS28" s="10"/>
      <c r="AT28" s="9" t="e">
        <f t="shared" si="11"/>
        <v>#DIV/0!</v>
      </c>
      <c r="AU28" s="9" t="e">
        <f t="shared" si="12"/>
        <v>#DIV/0!</v>
      </c>
      <c r="AV28" s="9" t="e">
        <f t="shared" si="13"/>
        <v>#DIV/0!</v>
      </c>
      <c r="AW28" s="9" t="e">
        <f t="shared" si="38"/>
        <v>#DIV/0!</v>
      </c>
      <c r="AX28" s="11"/>
      <c r="AY28" s="9" t="e">
        <f t="shared" si="14"/>
        <v>#DIV/0!</v>
      </c>
      <c r="AZ28" s="9" t="e">
        <f t="shared" si="15"/>
        <v>#DIV/0!</v>
      </c>
      <c r="BA28" s="9" t="e">
        <f t="shared" si="16"/>
        <v>#DIV/0!</v>
      </c>
      <c r="BB28" s="9" t="e">
        <f t="shared" si="39"/>
        <v>#DIV/0!</v>
      </c>
      <c r="BC28" s="12" t="e">
        <f t="shared" si="26"/>
        <v>#DIV/0!</v>
      </c>
      <c r="BD28" s="9" t="e">
        <f t="shared" si="17"/>
        <v>#DIV/0!</v>
      </c>
      <c r="BE28" s="9" t="e">
        <f t="shared" si="18"/>
        <v>#DIV/0!</v>
      </c>
      <c r="BF28" s="9" t="e">
        <f t="shared" si="19"/>
        <v>#DIV/0!</v>
      </c>
      <c r="BG28" s="9" t="e">
        <f t="shared" si="20"/>
        <v>#DIV/0!</v>
      </c>
      <c r="BH28" s="9" t="e">
        <f t="shared" si="40"/>
        <v>#DIV/0!</v>
      </c>
      <c r="BI28" s="9" t="e">
        <f t="shared" si="41"/>
        <v>#DIV/0!</v>
      </c>
      <c r="BJ28" s="36" t="e">
        <f t="shared" si="21"/>
        <v>#DIV/0!</v>
      </c>
      <c r="BK28" s="9" t="e">
        <f t="shared" si="22"/>
        <v>#VALUE!</v>
      </c>
      <c r="BL28" s="1"/>
      <c r="BM28" s="11"/>
      <c r="BN28" s="2" t="e">
        <f t="shared" si="23"/>
        <v>#DIV/0!</v>
      </c>
      <c r="BO28" s="36">
        <f t="shared" si="42"/>
        <v>0</v>
      </c>
    </row>
    <row r="29" spans="2:67" x14ac:dyDescent="0.5">
      <c r="B29" t="s">
        <v>656</v>
      </c>
      <c r="F29" s="21"/>
      <c r="K29" t="s">
        <v>657</v>
      </c>
      <c r="L29" s="13"/>
      <c r="M29" s="14">
        <f t="shared" si="27"/>
        <v>0</v>
      </c>
      <c r="N29" s="15"/>
      <c r="O29" s="15"/>
      <c r="P29" s="14">
        <f t="shared" si="28"/>
        <v>0</v>
      </c>
      <c r="Q29" s="15"/>
      <c r="R29" s="14">
        <f t="shared" si="29"/>
        <v>0</v>
      </c>
      <c r="S29" s="14">
        <f t="shared" si="30"/>
        <v>0</v>
      </c>
      <c r="T29" s="14" t="e">
        <f t="shared" si="31"/>
        <v>#DIV/0!</v>
      </c>
      <c r="U29" s="16"/>
      <c r="V29" s="14" t="e">
        <f t="shared" si="0"/>
        <v>#DIV/0!</v>
      </c>
      <c r="W29" s="14" t="e">
        <f t="shared" si="24"/>
        <v>#DIV/0!</v>
      </c>
      <c r="X29" s="14" t="e">
        <f t="shared" si="32"/>
        <v>#DIV/0!</v>
      </c>
      <c r="Y29" s="14" t="e">
        <f t="shared" si="33"/>
        <v>#DIV/0!</v>
      </c>
      <c r="Z29" s="16"/>
      <c r="AA29" s="14" t="e">
        <f t="shared" si="1"/>
        <v>#DIV/0!</v>
      </c>
      <c r="AB29" s="14" t="e">
        <f t="shared" si="2"/>
        <v>#DIV/0!</v>
      </c>
      <c r="AC29" s="14" t="e">
        <f t="shared" si="3"/>
        <v>#DIV/0!</v>
      </c>
      <c r="AD29" s="14" t="e">
        <f t="shared" si="4"/>
        <v>#DIV/0!</v>
      </c>
      <c r="AE29" s="14" t="e">
        <f t="shared" si="5"/>
        <v>#DIV/0!</v>
      </c>
      <c r="AF29" s="16"/>
      <c r="AG29" s="14">
        <f t="shared" si="34"/>
        <v>0</v>
      </c>
      <c r="AH29" s="14">
        <f t="shared" si="35"/>
        <v>0</v>
      </c>
      <c r="AI29" s="14" t="str">
        <f t="shared" si="25"/>
        <v>N/A</v>
      </c>
      <c r="AJ29" s="14" t="e">
        <f t="shared" si="6"/>
        <v>#DIV/0!</v>
      </c>
      <c r="AK29" s="14" t="e">
        <f t="shared" si="7"/>
        <v>#DIV/0!</v>
      </c>
      <c r="AL29" s="16"/>
      <c r="AM29" s="14" t="str">
        <f t="shared" si="8"/>
        <v>N/A</v>
      </c>
      <c r="AN29" s="15"/>
      <c r="AO29" s="14" t="str">
        <f t="shared" si="36"/>
        <v>N/A</v>
      </c>
      <c r="AP29" s="14" t="e">
        <f t="shared" si="9"/>
        <v>#DIV/0!</v>
      </c>
      <c r="AQ29" s="14" t="e">
        <f t="shared" si="10"/>
        <v>#DIV/0!</v>
      </c>
      <c r="AR29" s="14" t="e">
        <f t="shared" si="37"/>
        <v>#DIV/0!</v>
      </c>
      <c r="AS29" s="15"/>
      <c r="AT29" s="14" t="e">
        <f t="shared" si="11"/>
        <v>#DIV/0!</v>
      </c>
      <c r="AU29" s="14" t="e">
        <f t="shared" si="12"/>
        <v>#DIV/0!</v>
      </c>
      <c r="AV29" s="14" t="e">
        <f t="shared" si="13"/>
        <v>#DIV/0!</v>
      </c>
      <c r="AW29" s="14" t="e">
        <f t="shared" si="38"/>
        <v>#DIV/0!</v>
      </c>
      <c r="AX29" s="16"/>
      <c r="AY29" s="14" t="e">
        <f t="shared" si="14"/>
        <v>#DIV/0!</v>
      </c>
      <c r="AZ29" s="14" t="e">
        <f t="shared" si="15"/>
        <v>#DIV/0!</v>
      </c>
      <c r="BA29" s="14" t="e">
        <f t="shared" si="16"/>
        <v>#DIV/0!</v>
      </c>
      <c r="BB29" s="14" t="e">
        <f t="shared" si="39"/>
        <v>#DIV/0!</v>
      </c>
      <c r="BC29" s="12" t="e">
        <f t="shared" si="26"/>
        <v>#DIV/0!</v>
      </c>
      <c r="BD29" s="14" t="e">
        <f t="shared" si="17"/>
        <v>#DIV/0!</v>
      </c>
      <c r="BE29" s="14" t="e">
        <f t="shared" si="18"/>
        <v>#DIV/0!</v>
      </c>
      <c r="BF29" s="14" t="e">
        <f t="shared" si="19"/>
        <v>#DIV/0!</v>
      </c>
      <c r="BG29" s="14" t="e">
        <f t="shared" si="20"/>
        <v>#DIV/0!</v>
      </c>
      <c r="BH29" s="14" t="e">
        <f t="shared" si="40"/>
        <v>#DIV/0!</v>
      </c>
      <c r="BI29" s="14" t="e">
        <f t="shared" si="41"/>
        <v>#DIV/0!</v>
      </c>
      <c r="BJ29" s="37" t="e">
        <f t="shared" si="21"/>
        <v>#DIV/0!</v>
      </c>
      <c r="BK29" s="14" t="e">
        <f t="shared" si="22"/>
        <v>#VALUE!</v>
      </c>
      <c r="BL29" s="21"/>
      <c r="BM29" s="16"/>
      <c r="BN29" s="17" t="e">
        <f t="shared" si="23"/>
        <v>#DIV/0!</v>
      </c>
      <c r="BO29" s="37">
        <f t="shared" si="42"/>
        <v>0</v>
      </c>
    </row>
    <row r="30" spans="2:67" x14ac:dyDescent="0.5">
      <c r="B30" t="s">
        <v>455</v>
      </c>
      <c r="E30" s="2" t="e">
        <f>$H$16-31.572+5*LOG10(23481/(IF(F25&gt;0,F25,E25)*SQRT(F29)))</f>
        <v>#DIV/0!</v>
      </c>
      <c r="K30" t="s">
        <v>658</v>
      </c>
      <c r="L30" s="8"/>
      <c r="M30" s="9">
        <f t="shared" si="27"/>
        <v>0</v>
      </c>
      <c r="N30" s="10"/>
      <c r="O30" s="10"/>
      <c r="P30" s="9">
        <f t="shared" si="28"/>
        <v>0</v>
      </c>
      <c r="Q30" s="10"/>
      <c r="R30" s="9">
        <f t="shared" si="29"/>
        <v>0</v>
      </c>
      <c r="S30" s="9">
        <f t="shared" si="30"/>
        <v>0</v>
      </c>
      <c r="T30" s="9" t="e">
        <f t="shared" si="31"/>
        <v>#DIV/0!</v>
      </c>
      <c r="U30" s="11"/>
      <c r="V30" s="9" t="e">
        <f t="shared" si="0"/>
        <v>#DIV/0!</v>
      </c>
      <c r="W30" s="9" t="e">
        <f t="shared" si="24"/>
        <v>#DIV/0!</v>
      </c>
      <c r="X30" s="9" t="e">
        <f t="shared" si="32"/>
        <v>#DIV/0!</v>
      </c>
      <c r="Y30" s="9" t="e">
        <f t="shared" si="33"/>
        <v>#DIV/0!</v>
      </c>
      <c r="Z30" s="11"/>
      <c r="AA30" s="9" t="e">
        <f t="shared" si="1"/>
        <v>#DIV/0!</v>
      </c>
      <c r="AB30" s="9" t="e">
        <f t="shared" si="2"/>
        <v>#DIV/0!</v>
      </c>
      <c r="AC30" s="9" t="e">
        <f t="shared" si="3"/>
        <v>#DIV/0!</v>
      </c>
      <c r="AD30" s="9" t="e">
        <f t="shared" si="4"/>
        <v>#DIV/0!</v>
      </c>
      <c r="AE30" s="9" t="e">
        <f t="shared" si="5"/>
        <v>#DIV/0!</v>
      </c>
      <c r="AF30" s="11"/>
      <c r="AG30" s="9">
        <f t="shared" si="34"/>
        <v>0</v>
      </c>
      <c r="AH30" s="9">
        <f t="shared" si="35"/>
        <v>0</v>
      </c>
      <c r="AI30" s="9" t="str">
        <f t="shared" si="25"/>
        <v>N/A</v>
      </c>
      <c r="AJ30" s="9" t="e">
        <f t="shared" si="6"/>
        <v>#DIV/0!</v>
      </c>
      <c r="AK30" s="9" t="e">
        <f t="shared" si="7"/>
        <v>#DIV/0!</v>
      </c>
      <c r="AL30" s="11"/>
      <c r="AM30" s="9" t="str">
        <f t="shared" si="8"/>
        <v>N/A</v>
      </c>
      <c r="AN30" s="10"/>
      <c r="AO30" s="9" t="str">
        <f t="shared" si="36"/>
        <v>N/A</v>
      </c>
      <c r="AP30" s="9" t="e">
        <f t="shared" si="9"/>
        <v>#DIV/0!</v>
      </c>
      <c r="AQ30" s="9" t="e">
        <f t="shared" si="10"/>
        <v>#DIV/0!</v>
      </c>
      <c r="AR30" s="9" t="e">
        <f t="shared" si="37"/>
        <v>#DIV/0!</v>
      </c>
      <c r="AS30" s="10"/>
      <c r="AT30" s="9" t="e">
        <f t="shared" si="11"/>
        <v>#DIV/0!</v>
      </c>
      <c r="AU30" s="9" t="e">
        <f t="shared" si="12"/>
        <v>#DIV/0!</v>
      </c>
      <c r="AV30" s="9" t="e">
        <f t="shared" si="13"/>
        <v>#DIV/0!</v>
      </c>
      <c r="AW30" s="9" t="e">
        <f t="shared" si="38"/>
        <v>#DIV/0!</v>
      </c>
      <c r="AX30" s="11"/>
      <c r="AY30" s="9" t="e">
        <f t="shared" si="14"/>
        <v>#DIV/0!</v>
      </c>
      <c r="AZ30" s="9" t="e">
        <f t="shared" si="15"/>
        <v>#DIV/0!</v>
      </c>
      <c r="BA30" s="9" t="e">
        <f t="shared" si="16"/>
        <v>#DIV/0!</v>
      </c>
      <c r="BB30" s="9" t="e">
        <f t="shared" si="39"/>
        <v>#DIV/0!</v>
      </c>
      <c r="BC30" s="12" t="e">
        <f t="shared" si="26"/>
        <v>#DIV/0!</v>
      </c>
      <c r="BD30" s="9" t="e">
        <f t="shared" si="17"/>
        <v>#DIV/0!</v>
      </c>
      <c r="BE30" s="9" t="e">
        <f t="shared" si="18"/>
        <v>#DIV/0!</v>
      </c>
      <c r="BF30" s="9" t="e">
        <f t="shared" si="19"/>
        <v>#DIV/0!</v>
      </c>
      <c r="BG30" s="9" t="e">
        <f t="shared" si="20"/>
        <v>#DIV/0!</v>
      </c>
      <c r="BH30" s="9" t="e">
        <f t="shared" si="40"/>
        <v>#DIV/0!</v>
      </c>
      <c r="BI30" s="9" t="e">
        <f t="shared" si="41"/>
        <v>#DIV/0!</v>
      </c>
      <c r="BJ30" s="36" t="e">
        <f t="shared" si="21"/>
        <v>#DIV/0!</v>
      </c>
      <c r="BK30" s="9" t="e">
        <f t="shared" si="22"/>
        <v>#VALUE!</v>
      </c>
      <c r="BL30" s="1"/>
      <c r="BM30" s="11"/>
      <c r="BN30" s="2" t="e">
        <f t="shared" si="23"/>
        <v>#DIV/0!</v>
      </c>
      <c r="BO30" s="36">
        <f t="shared" si="42"/>
        <v>0</v>
      </c>
    </row>
    <row r="31" spans="2:67" x14ac:dyDescent="0.5">
      <c r="K31" t="s">
        <v>659</v>
      </c>
      <c r="L31" s="13"/>
      <c r="M31" s="14">
        <f t="shared" si="27"/>
        <v>0</v>
      </c>
      <c r="N31" s="15"/>
      <c r="O31" s="15"/>
      <c r="P31" s="14">
        <f t="shared" si="28"/>
        <v>0</v>
      </c>
      <c r="Q31" s="15"/>
      <c r="R31" s="14">
        <f t="shared" si="29"/>
        <v>0</v>
      </c>
      <c r="S31" s="14">
        <f t="shared" si="30"/>
        <v>0</v>
      </c>
      <c r="T31" s="14" t="e">
        <f t="shared" si="31"/>
        <v>#DIV/0!</v>
      </c>
      <c r="U31" s="16"/>
      <c r="V31" s="14" t="e">
        <f t="shared" si="0"/>
        <v>#DIV/0!</v>
      </c>
      <c r="W31" s="14" t="e">
        <f t="shared" si="24"/>
        <v>#DIV/0!</v>
      </c>
      <c r="X31" s="14" t="e">
        <f t="shared" si="32"/>
        <v>#DIV/0!</v>
      </c>
      <c r="Y31" s="14" t="e">
        <f t="shared" si="33"/>
        <v>#DIV/0!</v>
      </c>
      <c r="Z31" s="16"/>
      <c r="AA31" s="14" t="e">
        <f t="shared" si="1"/>
        <v>#DIV/0!</v>
      </c>
      <c r="AB31" s="14" t="e">
        <f t="shared" si="2"/>
        <v>#DIV/0!</v>
      </c>
      <c r="AC31" s="14" t="e">
        <f t="shared" si="3"/>
        <v>#DIV/0!</v>
      </c>
      <c r="AD31" s="14" t="e">
        <f t="shared" si="4"/>
        <v>#DIV/0!</v>
      </c>
      <c r="AE31" s="14" t="e">
        <f t="shared" si="5"/>
        <v>#DIV/0!</v>
      </c>
      <c r="AF31" s="16"/>
      <c r="AG31" s="14">
        <f t="shared" si="34"/>
        <v>0</v>
      </c>
      <c r="AH31" s="14">
        <f t="shared" si="35"/>
        <v>0</v>
      </c>
      <c r="AI31" s="14" t="str">
        <f t="shared" si="25"/>
        <v>N/A</v>
      </c>
      <c r="AJ31" s="14" t="e">
        <f t="shared" si="6"/>
        <v>#DIV/0!</v>
      </c>
      <c r="AK31" s="14" t="e">
        <f t="shared" si="7"/>
        <v>#DIV/0!</v>
      </c>
      <c r="AL31" s="16"/>
      <c r="AM31" s="14" t="str">
        <f t="shared" si="8"/>
        <v>N/A</v>
      </c>
      <c r="AN31" s="15"/>
      <c r="AO31" s="14" t="str">
        <f t="shared" si="36"/>
        <v>N/A</v>
      </c>
      <c r="AP31" s="14" t="e">
        <f t="shared" si="9"/>
        <v>#DIV/0!</v>
      </c>
      <c r="AQ31" s="14" t="e">
        <f t="shared" si="10"/>
        <v>#DIV/0!</v>
      </c>
      <c r="AR31" s="14" t="e">
        <f t="shared" si="37"/>
        <v>#DIV/0!</v>
      </c>
      <c r="AS31" s="15"/>
      <c r="AT31" s="14" t="e">
        <f t="shared" si="11"/>
        <v>#DIV/0!</v>
      </c>
      <c r="AU31" s="14" t="e">
        <f t="shared" si="12"/>
        <v>#DIV/0!</v>
      </c>
      <c r="AV31" s="14" t="e">
        <f t="shared" si="13"/>
        <v>#DIV/0!</v>
      </c>
      <c r="AW31" s="14" t="e">
        <f t="shared" si="38"/>
        <v>#DIV/0!</v>
      </c>
      <c r="AX31" s="16"/>
      <c r="AY31" s="14" t="e">
        <f t="shared" si="14"/>
        <v>#DIV/0!</v>
      </c>
      <c r="AZ31" s="14" t="e">
        <f t="shared" si="15"/>
        <v>#DIV/0!</v>
      </c>
      <c r="BA31" s="14" t="e">
        <f t="shared" si="16"/>
        <v>#DIV/0!</v>
      </c>
      <c r="BB31" s="14" t="e">
        <f t="shared" si="39"/>
        <v>#DIV/0!</v>
      </c>
      <c r="BC31" s="12" t="e">
        <f t="shared" si="26"/>
        <v>#DIV/0!</v>
      </c>
      <c r="BD31" s="14" t="e">
        <f t="shared" si="17"/>
        <v>#DIV/0!</v>
      </c>
      <c r="BE31" s="14" t="e">
        <f t="shared" si="18"/>
        <v>#DIV/0!</v>
      </c>
      <c r="BF31" s="14" t="e">
        <f t="shared" si="19"/>
        <v>#DIV/0!</v>
      </c>
      <c r="BG31" s="14" t="e">
        <f t="shared" si="20"/>
        <v>#DIV/0!</v>
      </c>
      <c r="BH31" s="14" t="e">
        <f t="shared" si="40"/>
        <v>#DIV/0!</v>
      </c>
      <c r="BI31" s="14" t="e">
        <f t="shared" si="41"/>
        <v>#DIV/0!</v>
      </c>
      <c r="BJ31" s="37" t="e">
        <f t="shared" si="21"/>
        <v>#DIV/0!</v>
      </c>
      <c r="BK31" s="14" t="e">
        <f t="shared" si="22"/>
        <v>#VALUE!</v>
      </c>
      <c r="BL31" s="21"/>
      <c r="BM31" s="16"/>
      <c r="BN31" s="17" t="e">
        <f t="shared" si="23"/>
        <v>#DIV/0!</v>
      </c>
      <c r="BO31" s="37">
        <f t="shared" si="42"/>
        <v>0</v>
      </c>
    </row>
    <row r="32" spans="2:67" x14ac:dyDescent="0.5">
      <c r="B32" s="5" t="s">
        <v>28</v>
      </c>
      <c r="K32" t="s">
        <v>660</v>
      </c>
      <c r="L32" s="8"/>
      <c r="M32" s="9">
        <f t="shared" si="27"/>
        <v>0</v>
      </c>
      <c r="N32" s="10"/>
      <c r="O32" s="10"/>
      <c r="P32" s="9">
        <f t="shared" si="28"/>
        <v>0</v>
      </c>
      <c r="Q32" s="10"/>
      <c r="R32" s="9">
        <f t="shared" si="29"/>
        <v>0</v>
      </c>
      <c r="S32" s="9">
        <f t="shared" si="30"/>
        <v>0</v>
      </c>
      <c r="T32" s="9" t="e">
        <f t="shared" si="31"/>
        <v>#DIV/0!</v>
      </c>
      <c r="U32" s="11"/>
      <c r="V32" s="9" t="e">
        <f t="shared" si="0"/>
        <v>#DIV/0!</v>
      </c>
      <c r="W32" s="9" t="e">
        <f t="shared" si="24"/>
        <v>#DIV/0!</v>
      </c>
      <c r="X32" s="9" t="e">
        <f t="shared" si="32"/>
        <v>#DIV/0!</v>
      </c>
      <c r="Y32" s="9" t="e">
        <f t="shared" si="33"/>
        <v>#DIV/0!</v>
      </c>
      <c r="Z32" s="11"/>
      <c r="AA32" s="9" t="e">
        <f t="shared" si="1"/>
        <v>#DIV/0!</v>
      </c>
      <c r="AB32" s="9" t="e">
        <f t="shared" si="2"/>
        <v>#DIV/0!</v>
      </c>
      <c r="AC32" s="9" t="e">
        <f t="shared" si="3"/>
        <v>#DIV/0!</v>
      </c>
      <c r="AD32" s="9" t="e">
        <f t="shared" si="4"/>
        <v>#DIV/0!</v>
      </c>
      <c r="AE32" s="9" t="e">
        <f t="shared" si="5"/>
        <v>#DIV/0!</v>
      </c>
      <c r="AF32" s="11"/>
      <c r="AG32" s="9">
        <f t="shared" si="34"/>
        <v>0</v>
      </c>
      <c r="AH32" s="9">
        <f t="shared" si="35"/>
        <v>0</v>
      </c>
      <c r="AI32" s="9" t="str">
        <f t="shared" si="25"/>
        <v>N/A</v>
      </c>
      <c r="AJ32" s="9" t="e">
        <f t="shared" si="6"/>
        <v>#DIV/0!</v>
      </c>
      <c r="AK32" s="9" t="e">
        <f t="shared" si="7"/>
        <v>#DIV/0!</v>
      </c>
      <c r="AL32" s="11"/>
      <c r="AM32" s="9" t="str">
        <f t="shared" si="8"/>
        <v>N/A</v>
      </c>
      <c r="AN32" s="10"/>
      <c r="AO32" s="9" t="str">
        <f t="shared" si="36"/>
        <v>N/A</v>
      </c>
      <c r="AP32" s="9" t="e">
        <f t="shared" si="9"/>
        <v>#DIV/0!</v>
      </c>
      <c r="AQ32" s="9" t="e">
        <f t="shared" si="10"/>
        <v>#DIV/0!</v>
      </c>
      <c r="AR32" s="9" t="e">
        <f t="shared" si="37"/>
        <v>#DIV/0!</v>
      </c>
      <c r="AS32" s="10"/>
      <c r="AT32" s="9" t="e">
        <f t="shared" si="11"/>
        <v>#DIV/0!</v>
      </c>
      <c r="AU32" s="9" t="e">
        <f t="shared" si="12"/>
        <v>#DIV/0!</v>
      </c>
      <c r="AV32" s="9" t="e">
        <f t="shared" si="13"/>
        <v>#DIV/0!</v>
      </c>
      <c r="AW32" s="9" t="e">
        <f t="shared" si="38"/>
        <v>#DIV/0!</v>
      </c>
      <c r="AX32" s="11"/>
      <c r="AY32" s="9" t="e">
        <f t="shared" si="14"/>
        <v>#DIV/0!</v>
      </c>
      <c r="AZ32" s="9" t="e">
        <f t="shared" si="15"/>
        <v>#DIV/0!</v>
      </c>
      <c r="BA32" s="9" t="e">
        <f t="shared" si="16"/>
        <v>#DIV/0!</v>
      </c>
      <c r="BB32" s="9" t="e">
        <f t="shared" si="39"/>
        <v>#DIV/0!</v>
      </c>
      <c r="BC32" s="12" t="e">
        <f t="shared" si="26"/>
        <v>#DIV/0!</v>
      </c>
      <c r="BD32" s="9" t="e">
        <f t="shared" si="17"/>
        <v>#DIV/0!</v>
      </c>
      <c r="BE32" s="9" t="e">
        <f t="shared" si="18"/>
        <v>#DIV/0!</v>
      </c>
      <c r="BF32" s="9" t="e">
        <f t="shared" si="19"/>
        <v>#DIV/0!</v>
      </c>
      <c r="BG32" s="9" t="e">
        <f t="shared" si="20"/>
        <v>#DIV/0!</v>
      </c>
      <c r="BH32" s="9" t="e">
        <f t="shared" si="40"/>
        <v>#DIV/0!</v>
      </c>
      <c r="BI32" s="9" t="e">
        <f t="shared" si="41"/>
        <v>#DIV/0!</v>
      </c>
      <c r="BJ32" s="36" t="e">
        <f t="shared" si="21"/>
        <v>#DIV/0!</v>
      </c>
      <c r="BK32" s="9" t="e">
        <f t="shared" si="22"/>
        <v>#VALUE!</v>
      </c>
      <c r="BL32" s="1"/>
      <c r="BM32" s="11"/>
      <c r="BN32" s="2" t="e">
        <f t="shared" si="23"/>
        <v>#DIV/0!</v>
      </c>
      <c r="BO32" s="36">
        <f t="shared" si="42"/>
        <v>0</v>
      </c>
    </row>
    <row r="33" spans="2:67" x14ac:dyDescent="0.5">
      <c r="E33" t="s">
        <v>661</v>
      </c>
      <c r="G33" s="40" t="s">
        <v>246</v>
      </c>
      <c r="K33" t="s">
        <v>662</v>
      </c>
      <c r="L33" s="13"/>
      <c r="M33" s="14">
        <f t="shared" si="27"/>
        <v>0</v>
      </c>
      <c r="N33" s="15"/>
      <c r="O33" s="15"/>
      <c r="P33" s="14">
        <f t="shared" si="28"/>
        <v>0</v>
      </c>
      <c r="Q33" s="15"/>
      <c r="R33" s="14">
        <f t="shared" si="29"/>
        <v>0</v>
      </c>
      <c r="S33" s="14">
        <f t="shared" si="30"/>
        <v>0</v>
      </c>
      <c r="T33" s="14" t="e">
        <f t="shared" si="31"/>
        <v>#DIV/0!</v>
      </c>
      <c r="U33" s="16"/>
      <c r="V33" s="14" t="e">
        <f t="shared" si="0"/>
        <v>#DIV/0!</v>
      </c>
      <c r="W33" s="14" t="e">
        <f t="shared" si="24"/>
        <v>#DIV/0!</v>
      </c>
      <c r="X33" s="14" t="e">
        <f t="shared" si="32"/>
        <v>#DIV/0!</v>
      </c>
      <c r="Y33" s="14" t="e">
        <f t="shared" si="33"/>
        <v>#DIV/0!</v>
      </c>
      <c r="Z33" s="16"/>
      <c r="AA33" s="14" t="e">
        <f t="shared" si="1"/>
        <v>#DIV/0!</v>
      </c>
      <c r="AB33" s="14" t="e">
        <f t="shared" si="2"/>
        <v>#DIV/0!</v>
      </c>
      <c r="AC33" s="14" t="e">
        <f t="shared" si="3"/>
        <v>#DIV/0!</v>
      </c>
      <c r="AD33" s="14" t="e">
        <f t="shared" si="4"/>
        <v>#DIV/0!</v>
      </c>
      <c r="AE33" s="14" t="e">
        <f t="shared" si="5"/>
        <v>#DIV/0!</v>
      </c>
      <c r="AF33" s="16"/>
      <c r="AG33" s="14">
        <f t="shared" si="34"/>
        <v>0</v>
      </c>
      <c r="AH33" s="14">
        <f t="shared" si="35"/>
        <v>0</v>
      </c>
      <c r="AI33" s="14" t="str">
        <f t="shared" si="25"/>
        <v>N/A</v>
      </c>
      <c r="AJ33" s="14" t="e">
        <f t="shared" si="6"/>
        <v>#DIV/0!</v>
      </c>
      <c r="AK33" s="14" t="e">
        <f t="shared" si="7"/>
        <v>#DIV/0!</v>
      </c>
      <c r="AL33" s="16"/>
      <c r="AM33" s="14" t="str">
        <f t="shared" si="8"/>
        <v>N/A</v>
      </c>
      <c r="AN33" s="15"/>
      <c r="AO33" s="14" t="str">
        <f t="shared" si="36"/>
        <v>N/A</v>
      </c>
      <c r="AP33" s="14" t="e">
        <f t="shared" si="9"/>
        <v>#DIV/0!</v>
      </c>
      <c r="AQ33" s="14" t="e">
        <f t="shared" si="10"/>
        <v>#DIV/0!</v>
      </c>
      <c r="AR33" s="14" t="e">
        <f t="shared" si="37"/>
        <v>#DIV/0!</v>
      </c>
      <c r="AS33" s="15"/>
      <c r="AT33" s="14" t="e">
        <f t="shared" si="11"/>
        <v>#DIV/0!</v>
      </c>
      <c r="AU33" s="14" t="e">
        <f t="shared" si="12"/>
        <v>#DIV/0!</v>
      </c>
      <c r="AV33" s="14" t="e">
        <f t="shared" si="13"/>
        <v>#DIV/0!</v>
      </c>
      <c r="AW33" s="14" t="e">
        <f t="shared" si="38"/>
        <v>#DIV/0!</v>
      </c>
      <c r="AX33" s="16"/>
      <c r="AY33" s="14" t="e">
        <f t="shared" si="14"/>
        <v>#DIV/0!</v>
      </c>
      <c r="AZ33" s="14" t="e">
        <f t="shared" si="15"/>
        <v>#DIV/0!</v>
      </c>
      <c r="BA33" s="14" t="e">
        <f t="shared" si="16"/>
        <v>#DIV/0!</v>
      </c>
      <c r="BB33" s="14" t="e">
        <f t="shared" si="39"/>
        <v>#DIV/0!</v>
      </c>
      <c r="BC33" s="12" t="e">
        <f t="shared" si="26"/>
        <v>#DIV/0!</v>
      </c>
      <c r="BD33" s="14" t="e">
        <f t="shared" si="17"/>
        <v>#DIV/0!</v>
      </c>
      <c r="BE33" s="14" t="e">
        <f t="shared" si="18"/>
        <v>#DIV/0!</v>
      </c>
      <c r="BF33" s="14" t="e">
        <f t="shared" si="19"/>
        <v>#DIV/0!</v>
      </c>
      <c r="BG33" s="14" t="e">
        <f t="shared" si="20"/>
        <v>#DIV/0!</v>
      </c>
      <c r="BH33" s="14" t="e">
        <f t="shared" si="40"/>
        <v>#DIV/0!</v>
      </c>
      <c r="BI33" s="14" t="e">
        <f t="shared" si="41"/>
        <v>#DIV/0!</v>
      </c>
      <c r="BJ33" s="37" t="e">
        <f t="shared" si="21"/>
        <v>#DIV/0!</v>
      </c>
      <c r="BK33" s="14" t="e">
        <f t="shared" si="22"/>
        <v>#VALUE!</v>
      </c>
      <c r="BL33" s="21"/>
      <c r="BM33" s="16"/>
      <c r="BN33" s="17" t="e">
        <f t="shared" si="23"/>
        <v>#DIV/0!</v>
      </c>
      <c r="BO33" s="37">
        <f t="shared" si="42"/>
        <v>0</v>
      </c>
    </row>
    <row r="34" spans="2:67" x14ac:dyDescent="0.5">
      <c r="B34" s="40" t="s">
        <v>663</v>
      </c>
      <c r="E34" s="2">
        <f>IF(F25&gt;0,F25,E25)*6371</f>
        <v>0</v>
      </c>
      <c r="G34" s="2" t="e">
        <f t="shared" ref="G34:G40" si="43">SQRT((4*PI()^2*(E34*1000)^3)/(($F$24*5.972*10^24)*6.67408*10^-11))/86400</f>
        <v>#DIV/0!</v>
      </c>
      <c r="K34" t="s">
        <v>664</v>
      </c>
      <c r="L34" s="8"/>
      <c r="M34" s="9">
        <f t="shared" si="27"/>
        <v>0</v>
      </c>
      <c r="N34" s="10"/>
      <c r="O34" s="10"/>
      <c r="P34" s="9">
        <f t="shared" si="28"/>
        <v>0</v>
      </c>
      <c r="Q34" s="10"/>
      <c r="R34" s="9">
        <f t="shared" si="29"/>
        <v>0</v>
      </c>
      <c r="S34" s="9">
        <f t="shared" si="30"/>
        <v>0</v>
      </c>
      <c r="T34" s="9" t="e">
        <f t="shared" si="31"/>
        <v>#DIV/0!</v>
      </c>
      <c r="U34" s="11"/>
      <c r="V34" s="9" t="e">
        <f t="shared" si="0"/>
        <v>#DIV/0!</v>
      </c>
      <c r="W34" s="9" t="e">
        <f t="shared" si="24"/>
        <v>#DIV/0!</v>
      </c>
      <c r="X34" s="9" t="e">
        <f t="shared" si="32"/>
        <v>#DIV/0!</v>
      </c>
      <c r="Y34" s="9" t="e">
        <f t="shared" si="33"/>
        <v>#DIV/0!</v>
      </c>
      <c r="Z34" s="11"/>
      <c r="AA34" s="9" t="e">
        <f t="shared" si="1"/>
        <v>#DIV/0!</v>
      </c>
      <c r="AB34" s="9" t="e">
        <f t="shared" si="2"/>
        <v>#DIV/0!</v>
      </c>
      <c r="AC34" s="9" t="e">
        <f t="shared" si="3"/>
        <v>#DIV/0!</v>
      </c>
      <c r="AD34" s="9" t="e">
        <f t="shared" si="4"/>
        <v>#DIV/0!</v>
      </c>
      <c r="AE34" s="9" t="e">
        <f t="shared" si="5"/>
        <v>#DIV/0!</v>
      </c>
      <c r="AF34" s="11"/>
      <c r="AG34" s="9">
        <f t="shared" si="34"/>
        <v>0</v>
      </c>
      <c r="AH34" s="9">
        <f t="shared" si="35"/>
        <v>0</v>
      </c>
      <c r="AI34" s="9" t="str">
        <f t="shared" si="25"/>
        <v>N/A</v>
      </c>
      <c r="AJ34" s="9" t="e">
        <f t="shared" si="6"/>
        <v>#DIV/0!</v>
      </c>
      <c r="AK34" s="9" t="e">
        <f t="shared" si="7"/>
        <v>#DIV/0!</v>
      </c>
      <c r="AL34" s="11"/>
      <c r="AM34" s="9" t="str">
        <f t="shared" si="8"/>
        <v>N/A</v>
      </c>
      <c r="AN34" s="10"/>
      <c r="AO34" s="9" t="str">
        <f t="shared" si="36"/>
        <v>N/A</v>
      </c>
      <c r="AP34" s="9" t="e">
        <f t="shared" si="9"/>
        <v>#DIV/0!</v>
      </c>
      <c r="AQ34" s="9" t="e">
        <f t="shared" si="10"/>
        <v>#DIV/0!</v>
      </c>
      <c r="AR34" s="9" t="e">
        <f t="shared" si="37"/>
        <v>#DIV/0!</v>
      </c>
      <c r="AS34" s="10"/>
      <c r="AT34" s="9" t="e">
        <f t="shared" si="11"/>
        <v>#DIV/0!</v>
      </c>
      <c r="AU34" s="9" t="e">
        <f t="shared" si="12"/>
        <v>#DIV/0!</v>
      </c>
      <c r="AV34" s="9" t="e">
        <f t="shared" si="13"/>
        <v>#DIV/0!</v>
      </c>
      <c r="AW34" s="9" t="e">
        <f t="shared" si="38"/>
        <v>#DIV/0!</v>
      </c>
      <c r="AX34" s="11"/>
      <c r="AY34" s="9" t="e">
        <f t="shared" si="14"/>
        <v>#DIV/0!</v>
      </c>
      <c r="AZ34" s="9" t="e">
        <f t="shared" si="15"/>
        <v>#DIV/0!</v>
      </c>
      <c r="BA34" s="9" t="e">
        <f t="shared" si="16"/>
        <v>#DIV/0!</v>
      </c>
      <c r="BB34" s="9" t="e">
        <f t="shared" si="39"/>
        <v>#DIV/0!</v>
      </c>
      <c r="BC34" s="12" t="e">
        <f t="shared" si="26"/>
        <v>#DIV/0!</v>
      </c>
      <c r="BD34" s="9" t="e">
        <f t="shared" si="17"/>
        <v>#DIV/0!</v>
      </c>
      <c r="BE34" s="9" t="e">
        <f t="shared" si="18"/>
        <v>#DIV/0!</v>
      </c>
      <c r="BF34" s="9" t="e">
        <f t="shared" si="19"/>
        <v>#DIV/0!</v>
      </c>
      <c r="BG34" s="9" t="e">
        <f t="shared" si="20"/>
        <v>#DIV/0!</v>
      </c>
      <c r="BH34" s="9" t="e">
        <f t="shared" si="40"/>
        <v>#DIV/0!</v>
      </c>
      <c r="BI34" s="9" t="e">
        <f t="shared" si="41"/>
        <v>#DIV/0!</v>
      </c>
      <c r="BJ34" s="36" t="e">
        <f t="shared" si="21"/>
        <v>#DIV/0!</v>
      </c>
      <c r="BK34" s="9" t="e">
        <f t="shared" si="22"/>
        <v>#VALUE!</v>
      </c>
      <c r="BL34" s="1"/>
      <c r="BM34" s="11"/>
      <c r="BN34" s="2" t="e">
        <f t="shared" si="23"/>
        <v>#DIV/0!</v>
      </c>
      <c r="BO34" s="36">
        <f t="shared" si="42"/>
        <v>0</v>
      </c>
    </row>
    <row r="35" spans="2:67" x14ac:dyDescent="0.5">
      <c r="B35" t="s">
        <v>665</v>
      </c>
      <c r="E35" s="17" t="e">
        <f>2.44*E34*(((F24*5.972*10^24)/((4/3)*PI()*((IF(F25&gt;0,F25,E25)*6371000)^3))/1000)/7.8)^(1/3)</f>
        <v>#DIV/0!</v>
      </c>
      <c r="G35" s="17" t="e">
        <f t="shared" si="43"/>
        <v>#DIV/0!</v>
      </c>
      <c r="K35" t="s">
        <v>666</v>
      </c>
      <c r="L35" s="13"/>
      <c r="M35" s="14">
        <f t="shared" si="27"/>
        <v>0</v>
      </c>
      <c r="N35" s="15"/>
      <c r="O35" s="15"/>
      <c r="P35" s="14">
        <f t="shared" si="28"/>
        <v>0</v>
      </c>
      <c r="Q35" s="15"/>
      <c r="R35" s="14">
        <f t="shared" si="29"/>
        <v>0</v>
      </c>
      <c r="S35" s="14">
        <f t="shared" si="30"/>
        <v>0</v>
      </c>
      <c r="T35" s="14" t="e">
        <f t="shared" si="31"/>
        <v>#DIV/0!</v>
      </c>
      <c r="U35" s="16"/>
      <c r="V35" s="14" t="e">
        <f t="shared" si="0"/>
        <v>#DIV/0!</v>
      </c>
      <c r="W35" s="14" t="e">
        <f t="shared" si="24"/>
        <v>#DIV/0!</v>
      </c>
      <c r="X35" s="14" t="e">
        <f t="shared" si="32"/>
        <v>#DIV/0!</v>
      </c>
      <c r="Y35" s="14" t="e">
        <f t="shared" si="33"/>
        <v>#DIV/0!</v>
      </c>
      <c r="Z35" s="16"/>
      <c r="AA35" s="14" t="e">
        <f t="shared" si="1"/>
        <v>#DIV/0!</v>
      </c>
      <c r="AB35" s="14" t="e">
        <f t="shared" si="2"/>
        <v>#DIV/0!</v>
      </c>
      <c r="AC35" s="14" t="e">
        <f t="shared" si="3"/>
        <v>#DIV/0!</v>
      </c>
      <c r="AD35" s="14" t="e">
        <f t="shared" si="4"/>
        <v>#DIV/0!</v>
      </c>
      <c r="AE35" s="14" t="e">
        <f t="shared" si="5"/>
        <v>#DIV/0!</v>
      </c>
      <c r="AF35" s="16"/>
      <c r="AG35" s="14">
        <f t="shared" si="34"/>
        <v>0</v>
      </c>
      <c r="AH35" s="14">
        <f t="shared" si="35"/>
        <v>0</v>
      </c>
      <c r="AI35" s="14" t="str">
        <f t="shared" si="25"/>
        <v>N/A</v>
      </c>
      <c r="AJ35" s="14" t="e">
        <f t="shared" si="6"/>
        <v>#DIV/0!</v>
      </c>
      <c r="AK35" s="14" t="e">
        <f t="shared" si="7"/>
        <v>#DIV/0!</v>
      </c>
      <c r="AL35" s="16"/>
      <c r="AM35" s="14" t="str">
        <f t="shared" si="8"/>
        <v>N/A</v>
      </c>
      <c r="AN35" s="15"/>
      <c r="AO35" s="14" t="str">
        <f t="shared" si="36"/>
        <v>N/A</v>
      </c>
      <c r="AP35" s="14" t="e">
        <f t="shared" si="9"/>
        <v>#DIV/0!</v>
      </c>
      <c r="AQ35" s="14" t="e">
        <f t="shared" si="10"/>
        <v>#DIV/0!</v>
      </c>
      <c r="AR35" s="14" t="e">
        <f t="shared" si="37"/>
        <v>#DIV/0!</v>
      </c>
      <c r="AS35" s="15"/>
      <c r="AT35" s="14" t="e">
        <f t="shared" si="11"/>
        <v>#DIV/0!</v>
      </c>
      <c r="AU35" s="14" t="e">
        <f t="shared" si="12"/>
        <v>#DIV/0!</v>
      </c>
      <c r="AV35" s="14" t="e">
        <f t="shared" si="13"/>
        <v>#DIV/0!</v>
      </c>
      <c r="AW35" s="14" t="e">
        <f t="shared" si="38"/>
        <v>#DIV/0!</v>
      </c>
      <c r="AX35" s="16"/>
      <c r="AY35" s="14" t="e">
        <f t="shared" si="14"/>
        <v>#DIV/0!</v>
      </c>
      <c r="AZ35" s="14" t="e">
        <f t="shared" si="15"/>
        <v>#DIV/0!</v>
      </c>
      <c r="BA35" s="14" t="e">
        <f t="shared" si="16"/>
        <v>#DIV/0!</v>
      </c>
      <c r="BB35" s="14" t="e">
        <f t="shared" si="39"/>
        <v>#DIV/0!</v>
      </c>
      <c r="BC35" s="12" t="e">
        <f t="shared" si="26"/>
        <v>#DIV/0!</v>
      </c>
      <c r="BD35" s="14" t="e">
        <f t="shared" si="17"/>
        <v>#DIV/0!</v>
      </c>
      <c r="BE35" s="14" t="e">
        <f t="shared" si="18"/>
        <v>#DIV/0!</v>
      </c>
      <c r="BF35" s="14" t="e">
        <f t="shared" si="19"/>
        <v>#DIV/0!</v>
      </c>
      <c r="BG35" s="14" t="e">
        <f t="shared" si="20"/>
        <v>#DIV/0!</v>
      </c>
      <c r="BH35" s="14" t="e">
        <f t="shared" si="40"/>
        <v>#DIV/0!</v>
      </c>
      <c r="BI35" s="14" t="e">
        <f t="shared" si="41"/>
        <v>#DIV/0!</v>
      </c>
      <c r="BJ35" s="37" t="e">
        <f t="shared" si="21"/>
        <v>#DIV/0!</v>
      </c>
      <c r="BK35" s="14" t="e">
        <f t="shared" si="22"/>
        <v>#VALUE!</v>
      </c>
      <c r="BL35" s="21"/>
      <c r="BM35" s="16"/>
      <c r="BN35" s="17" t="e">
        <f t="shared" si="23"/>
        <v>#DIV/0!</v>
      </c>
      <c r="BO35" s="37">
        <f t="shared" si="42"/>
        <v>0</v>
      </c>
    </row>
    <row r="36" spans="2:67" x14ac:dyDescent="0.5">
      <c r="B36" t="s">
        <v>667</v>
      </c>
      <c r="E36" s="2" t="e">
        <f>2.44*E34*(((F24*5.972*10^24)/((4/3)*PI()*((IF(F25&gt;0,F25,E25)*6371000)^3))/1000)/3.5)^(1/3)</f>
        <v>#DIV/0!</v>
      </c>
      <c r="G36" s="2" t="e">
        <f t="shared" si="43"/>
        <v>#DIV/0!</v>
      </c>
      <c r="K36" t="s">
        <v>668</v>
      </c>
      <c r="L36" s="8"/>
      <c r="M36" s="9">
        <f t="shared" si="27"/>
        <v>0</v>
      </c>
      <c r="N36" s="10"/>
      <c r="O36" s="10"/>
      <c r="P36" s="9">
        <f t="shared" si="28"/>
        <v>0</v>
      </c>
      <c r="Q36" s="10"/>
      <c r="R36" s="9">
        <f t="shared" si="29"/>
        <v>0</v>
      </c>
      <c r="S36" s="9">
        <f t="shared" si="30"/>
        <v>0</v>
      </c>
      <c r="T36" s="9" t="e">
        <f t="shared" si="31"/>
        <v>#DIV/0!</v>
      </c>
      <c r="U36" s="11"/>
      <c r="V36" s="9" t="e">
        <f t="shared" si="0"/>
        <v>#DIV/0!</v>
      </c>
      <c r="W36" s="9" t="e">
        <f t="shared" si="24"/>
        <v>#DIV/0!</v>
      </c>
      <c r="X36" s="9" t="e">
        <f t="shared" si="32"/>
        <v>#DIV/0!</v>
      </c>
      <c r="Y36" s="9" t="e">
        <f t="shared" si="33"/>
        <v>#DIV/0!</v>
      </c>
      <c r="Z36" s="11"/>
      <c r="AA36" s="9" t="e">
        <f t="shared" si="1"/>
        <v>#DIV/0!</v>
      </c>
      <c r="AB36" s="9" t="e">
        <f t="shared" si="2"/>
        <v>#DIV/0!</v>
      </c>
      <c r="AC36" s="9" t="e">
        <f t="shared" si="3"/>
        <v>#DIV/0!</v>
      </c>
      <c r="AD36" s="9" t="e">
        <f t="shared" si="4"/>
        <v>#DIV/0!</v>
      </c>
      <c r="AE36" s="9" t="e">
        <f t="shared" si="5"/>
        <v>#DIV/0!</v>
      </c>
      <c r="AF36" s="11"/>
      <c r="AG36" s="9">
        <f t="shared" si="34"/>
        <v>0</v>
      </c>
      <c r="AH36" s="9">
        <f t="shared" si="35"/>
        <v>0</v>
      </c>
      <c r="AI36" s="9" t="str">
        <f t="shared" si="25"/>
        <v>N/A</v>
      </c>
      <c r="AJ36" s="9" t="e">
        <f t="shared" si="6"/>
        <v>#DIV/0!</v>
      </c>
      <c r="AK36" s="9" t="e">
        <f t="shared" si="7"/>
        <v>#DIV/0!</v>
      </c>
      <c r="AL36" s="11"/>
      <c r="AM36" s="9" t="str">
        <f t="shared" si="8"/>
        <v>N/A</v>
      </c>
      <c r="AN36" s="10"/>
      <c r="AO36" s="9" t="str">
        <f t="shared" si="36"/>
        <v>N/A</v>
      </c>
      <c r="AP36" s="9" t="e">
        <f t="shared" si="9"/>
        <v>#DIV/0!</v>
      </c>
      <c r="AQ36" s="9" t="e">
        <f t="shared" si="10"/>
        <v>#DIV/0!</v>
      </c>
      <c r="AR36" s="9" t="e">
        <f t="shared" si="37"/>
        <v>#DIV/0!</v>
      </c>
      <c r="AS36" s="10"/>
      <c r="AT36" s="9" t="e">
        <f t="shared" si="11"/>
        <v>#DIV/0!</v>
      </c>
      <c r="AU36" s="9" t="e">
        <f t="shared" si="12"/>
        <v>#DIV/0!</v>
      </c>
      <c r="AV36" s="9" t="e">
        <f t="shared" si="13"/>
        <v>#DIV/0!</v>
      </c>
      <c r="AW36" s="9" t="e">
        <f t="shared" si="38"/>
        <v>#DIV/0!</v>
      </c>
      <c r="AX36" s="11"/>
      <c r="AY36" s="9" t="e">
        <f t="shared" si="14"/>
        <v>#DIV/0!</v>
      </c>
      <c r="AZ36" s="9" t="e">
        <f t="shared" si="15"/>
        <v>#DIV/0!</v>
      </c>
      <c r="BA36" s="9" t="e">
        <f t="shared" si="16"/>
        <v>#DIV/0!</v>
      </c>
      <c r="BB36" s="9" t="e">
        <f t="shared" si="39"/>
        <v>#DIV/0!</v>
      </c>
      <c r="BC36" s="12" t="e">
        <f t="shared" si="26"/>
        <v>#DIV/0!</v>
      </c>
      <c r="BD36" s="9" t="e">
        <f t="shared" si="17"/>
        <v>#DIV/0!</v>
      </c>
      <c r="BE36" s="9" t="e">
        <f t="shared" si="18"/>
        <v>#DIV/0!</v>
      </c>
      <c r="BF36" s="9" t="e">
        <f t="shared" si="19"/>
        <v>#DIV/0!</v>
      </c>
      <c r="BG36" s="9" t="e">
        <f t="shared" si="20"/>
        <v>#DIV/0!</v>
      </c>
      <c r="BH36" s="9" t="e">
        <f t="shared" si="40"/>
        <v>#DIV/0!</v>
      </c>
      <c r="BI36" s="9" t="e">
        <f t="shared" si="41"/>
        <v>#DIV/0!</v>
      </c>
      <c r="BJ36" s="36" t="e">
        <f t="shared" si="21"/>
        <v>#DIV/0!</v>
      </c>
      <c r="BK36" s="9" t="e">
        <f t="shared" si="22"/>
        <v>#VALUE!</v>
      </c>
      <c r="BL36" s="1"/>
      <c r="BM36" s="11"/>
      <c r="BN36" s="2" t="e">
        <f t="shared" si="23"/>
        <v>#DIV/0!</v>
      </c>
      <c r="BO36" s="36">
        <f t="shared" si="42"/>
        <v>0</v>
      </c>
    </row>
    <row r="37" spans="2:67" x14ac:dyDescent="0.5">
      <c r="B37" t="s">
        <v>669</v>
      </c>
      <c r="E37" s="17" t="e">
        <f>2.44*E34*(((F24*5.972*10^24)/((4/3)*PI()*((IF(F25&gt;0,F25,E25)*6371000)^3))/1000))^(1/3)</f>
        <v>#DIV/0!</v>
      </c>
      <c r="G37" s="17" t="e">
        <f t="shared" si="43"/>
        <v>#DIV/0!</v>
      </c>
      <c r="K37" t="s">
        <v>670</v>
      </c>
      <c r="L37" s="13"/>
      <c r="M37" s="14">
        <f t="shared" si="27"/>
        <v>0</v>
      </c>
      <c r="N37" s="15"/>
      <c r="O37" s="15"/>
      <c r="P37" s="14">
        <f t="shared" si="28"/>
        <v>0</v>
      </c>
      <c r="Q37" s="15"/>
      <c r="R37" s="14">
        <f t="shared" si="29"/>
        <v>0</v>
      </c>
      <c r="S37" s="14">
        <f t="shared" si="30"/>
        <v>0</v>
      </c>
      <c r="T37" s="14" t="e">
        <f t="shared" si="31"/>
        <v>#DIV/0!</v>
      </c>
      <c r="U37" s="16"/>
      <c r="V37" s="14" t="e">
        <f t="shared" si="0"/>
        <v>#DIV/0!</v>
      </c>
      <c r="W37" s="14" t="e">
        <f t="shared" si="24"/>
        <v>#DIV/0!</v>
      </c>
      <c r="X37" s="14" t="e">
        <f t="shared" si="32"/>
        <v>#DIV/0!</v>
      </c>
      <c r="Y37" s="14" t="e">
        <f t="shared" si="33"/>
        <v>#DIV/0!</v>
      </c>
      <c r="Z37" s="16"/>
      <c r="AA37" s="14" t="e">
        <f t="shared" si="1"/>
        <v>#DIV/0!</v>
      </c>
      <c r="AB37" s="14" t="e">
        <f t="shared" si="2"/>
        <v>#DIV/0!</v>
      </c>
      <c r="AC37" s="14" t="e">
        <f t="shared" si="3"/>
        <v>#DIV/0!</v>
      </c>
      <c r="AD37" s="14" t="e">
        <f t="shared" si="4"/>
        <v>#DIV/0!</v>
      </c>
      <c r="AE37" s="14" t="e">
        <f t="shared" si="5"/>
        <v>#DIV/0!</v>
      </c>
      <c r="AF37" s="16"/>
      <c r="AG37" s="14">
        <f t="shared" si="34"/>
        <v>0</v>
      </c>
      <c r="AH37" s="14">
        <f t="shared" si="35"/>
        <v>0</v>
      </c>
      <c r="AI37" s="14" t="str">
        <f t="shared" si="25"/>
        <v>N/A</v>
      </c>
      <c r="AJ37" s="14" t="e">
        <f t="shared" si="6"/>
        <v>#DIV/0!</v>
      </c>
      <c r="AK37" s="14" t="e">
        <f t="shared" si="7"/>
        <v>#DIV/0!</v>
      </c>
      <c r="AL37" s="16"/>
      <c r="AM37" s="14" t="str">
        <f t="shared" si="8"/>
        <v>N/A</v>
      </c>
      <c r="AN37" s="15"/>
      <c r="AO37" s="14" t="str">
        <f t="shared" si="36"/>
        <v>N/A</v>
      </c>
      <c r="AP37" s="14" t="e">
        <f t="shared" si="9"/>
        <v>#DIV/0!</v>
      </c>
      <c r="AQ37" s="14" t="e">
        <f t="shared" si="10"/>
        <v>#DIV/0!</v>
      </c>
      <c r="AR37" s="14" t="e">
        <f t="shared" si="37"/>
        <v>#DIV/0!</v>
      </c>
      <c r="AS37" s="15"/>
      <c r="AT37" s="14" t="e">
        <f t="shared" si="11"/>
        <v>#DIV/0!</v>
      </c>
      <c r="AU37" s="14" t="e">
        <f t="shared" si="12"/>
        <v>#DIV/0!</v>
      </c>
      <c r="AV37" s="14" t="e">
        <f t="shared" si="13"/>
        <v>#DIV/0!</v>
      </c>
      <c r="AW37" s="14" t="e">
        <f t="shared" si="38"/>
        <v>#DIV/0!</v>
      </c>
      <c r="AX37" s="16"/>
      <c r="AY37" s="14" t="e">
        <f t="shared" si="14"/>
        <v>#DIV/0!</v>
      </c>
      <c r="AZ37" s="14" t="e">
        <f t="shared" si="15"/>
        <v>#DIV/0!</v>
      </c>
      <c r="BA37" s="14" t="e">
        <f t="shared" si="16"/>
        <v>#DIV/0!</v>
      </c>
      <c r="BB37" s="14" t="e">
        <f t="shared" si="39"/>
        <v>#DIV/0!</v>
      </c>
      <c r="BC37" s="12" t="e">
        <f t="shared" si="26"/>
        <v>#DIV/0!</v>
      </c>
      <c r="BD37" s="14" t="e">
        <f t="shared" si="17"/>
        <v>#DIV/0!</v>
      </c>
      <c r="BE37" s="14" t="e">
        <f t="shared" si="18"/>
        <v>#DIV/0!</v>
      </c>
      <c r="BF37" s="14" t="e">
        <f t="shared" si="19"/>
        <v>#DIV/0!</v>
      </c>
      <c r="BG37" s="14" t="e">
        <f t="shared" si="20"/>
        <v>#DIV/0!</v>
      </c>
      <c r="BH37" s="14" t="e">
        <f t="shared" si="40"/>
        <v>#DIV/0!</v>
      </c>
      <c r="BI37" s="14" t="e">
        <f t="shared" si="41"/>
        <v>#DIV/0!</v>
      </c>
      <c r="BJ37" s="37" t="e">
        <f t="shared" si="21"/>
        <v>#DIV/0!</v>
      </c>
      <c r="BK37" s="14" t="e">
        <f t="shared" si="22"/>
        <v>#VALUE!</v>
      </c>
      <c r="BL37" s="21"/>
      <c r="BM37" s="16"/>
      <c r="BN37" s="17" t="e">
        <f t="shared" si="23"/>
        <v>#DIV/0!</v>
      </c>
      <c r="BO37" s="37">
        <f t="shared" si="42"/>
        <v>0</v>
      </c>
    </row>
    <row r="38" spans="2:67" x14ac:dyDescent="0.5">
      <c r="B38" t="s">
        <v>671</v>
      </c>
      <c r="E38" s="2" t="e">
        <f>F26*(F24/(($F$5+$H$5)*333000*3))^(1/3)*1.496*10^8*0.49</f>
        <v>#DIV/0!</v>
      </c>
      <c r="G38" s="2" t="e">
        <f t="shared" si="43"/>
        <v>#DIV/0!</v>
      </c>
      <c r="K38" t="s">
        <v>672</v>
      </c>
      <c r="L38" s="8"/>
      <c r="M38" s="9">
        <f t="shared" si="27"/>
        <v>0</v>
      </c>
      <c r="N38" s="10"/>
      <c r="O38" s="10"/>
      <c r="P38" s="9">
        <f t="shared" si="28"/>
        <v>0</v>
      </c>
      <c r="Q38" s="10"/>
      <c r="R38" s="9">
        <f t="shared" si="29"/>
        <v>0</v>
      </c>
      <c r="S38" s="9">
        <f t="shared" si="30"/>
        <v>0</v>
      </c>
      <c r="T38" s="9" t="e">
        <f t="shared" si="31"/>
        <v>#DIV/0!</v>
      </c>
      <c r="U38" s="11"/>
      <c r="V38" s="9" t="e">
        <f t="shared" ref="V38:V55" si="44">ABS(U38)/($F$26*1.496*10^8)</f>
        <v>#DIV/0!</v>
      </c>
      <c r="W38" s="9" t="e">
        <f t="shared" si="24"/>
        <v>#DIV/0!</v>
      </c>
      <c r="X38" s="9" t="e">
        <f t="shared" si="32"/>
        <v>#DIV/0!</v>
      </c>
      <c r="Y38" s="9" t="e">
        <f t="shared" si="33"/>
        <v>#DIV/0!</v>
      </c>
      <c r="Z38" s="11"/>
      <c r="AA38" s="9" t="e">
        <f t="shared" ref="AA38:AA55" si="45">X38/(1-IF(U38&gt;0,1,-1)*X38/$E$27)</f>
        <v>#DIV/0!</v>
      </c>
      <c r="AB38" s="9" t="e">
        <f t="shared" ref="AB38:AB55" si="46">IF(Z38=0,24*AA38,ABS(Z38)/(1+(IF(Z38&gt;0,1,-1)*Z38/(24*$E$27))))</f>
        <v>#DIV/0!</v>
      </c>
      <c r="AC38" s="9" t="e">
        <f t="shared" ref="AC38:AC55" si="47">$E$27/AA38</f>
        <v>#DIV/0!</v>
      </c>
      <c r="AD38" s="9" t="e">
        <f t="shared" ref="AD38:AD55" si="48">$E$27/(AB38/24)</f>
        <v>#DIV/0!</v>
      </c>
      <c r="AE38" s="9" t="e">
        <f t="shared" ref="AE38:AE55" si="49">AA38/($F$28/24)/(1-$F$28/(24*$E$27))</f>
        <v>#DIV/0!</v>
      </c>
      <c r="AF38" s="11"/>
      <c r="AG38" s="9">
        <f t="shared" si="34"/>
        <v>0</v>
      </c>
      <c r="AH38" s="9">
        <f t="shared" si="35"/>
        <v>0</v>
      </c>
      <c r="AI38" s="9" t="str">
        <f t="shared" si="25"/>
        <v>N/A</v>
      </c>
      <c r="AJ38" s="9" t="e">
        <f t="shared" ref="AJ38:AJ55" si="50">ABS(U38)*(L38/(3*$F$24))^(1/3)</f>
        <v>#DIV/0!</v>
      </c>
      <c r="AK38" s="9" t="e">
        <f t="shared" ref="AK38:AK55" si="51">2.44*$E$34*((($F$24*5.972*10^24)/((4/3)*PI()*((IF($F$25&gt;0,$F$25,$E$25)*6371000)^3))/1000)/T38)^(1/3)</f>
        <v>#DIV/0!</v>
      </c>
      <c r="AL38" s="11"/>
      <c r="AM38" s="9" t="str">
        <f t="shared" ref="AM38:AM55" si="52">IF(AL38&gt;0,ROUND((IF($H$15&gt;0,$H$15,$G$15)*(3.846*10^26)*(1-AL38)/(16*PI()*(5.6703/10^8)*($F$26*149.6*10^9)^2))^0.25,0),"N/A")</f>
        <v>N/A</v>
      </c>
      <c r="AN38" s="10"/>
      <c r="AO38" s="9" t="str">
        <f t="shared" si="36"/>
        <v>N/A</v>
      </c>
      <c r="AP38" s="9" t="e">
        <f t="shared" ref="AP38:AP55" si="53">2*DEGREES(ASIN(6371*IF($F$25&gt;0,$F$25,$E$25)/(ABS(U38)-R38)))</f>
        <v>#DIV/0!</v>
      </c>
      <c r="AQ38" s="9" t="e">
        <f t="shared" ref="AQ38:AQ55" si="54">$E$30+5*LOG10($F$26*(ABS(U38)-R38)/(149597870.7))-2.5*LOG10((2/3))</f>
        <v>#DIV/0!</v>
      </c>
      <c r="AR38" s="9" t="e">
        <f t="shared" si="37"/>
        <v>#DIV/0!</v>
      </c>
      <c r="AS38" s="10"/>
      <c r="AT38" s="9" t="e">
        <f t="shared" ref="AT38:AT55" si="55">$H$16-31.572+5*LOG10(23481/(IF(Q38&gt;0,Q38,P38)*SQRT(IF(AS38&gt;0,AS38,AL38))))</f>
        <v>#DIV/0!</v>
      </c>
      <c r="AU38" s="9" t="e">
        <f t="shared" ref="AU38:AU55" si="56">2*DEGREES(ASIN(IF(Q38&gt;0,Q38,P38)*6371/(ABS(U38)-$E$34)))</f>
        <v>#DIV/0!</v>
      </c>
      <c r="AV38" s="9" t="e">
        <f t="shared" ref="AV38:AV55" si="57">AT38+5*LOG10($F$26*(ABS(U38)-$E$34)/149597870.7)-2.5*LOG10(2/3)</f>
        <v>#DIV/0!</v>
      </c>
      <c r="AW38" s="9" t="e">
        <f t="shared" si="38"/>
        <v>#DIV/0!</v>
      </c>
      <c r="AX38" s="11"/>
      <c r="AY38" s="9" t="e">
        <f t="shared" ref="AY38:AY55" si="58">(L38*5.97*10^24)*(1-(O38+N38))*AX38*((2.92/10^5)*(4.64/10^7)*EXP(-0.495*$H$2)+(2.64/10^5)*(1.55/10^7)*EXP(-0.0499*$H$2)+(5.69/10^4)*(1.64/10^8)*EXP(-0.99*$H$2)+(9.46/10^5)*(6.24/10^8)*EXP(-0.154*$H$2))/(4*PI()*(IF(Q38&gt;0,Q38,P38)*6371000)^2)</f>
        <v>#DIV/0!</v>
      </c>
      <c r="AZ38" s="9" t="e">
        <f t="shared" ref="AZ38:AZ55" si="59">(5.97*10^24)*L38*(1.2/10^11)*EXP(-0.3391*$H$2)/(4*PI()*(IF(Q38&gt;0,Q38,P38)*6371000)^2)</f>
        <v>#DIV/0!</v>
      </c>
      <c r="BA38" s="9" t="e">
        <f t="shared" ref="BA38:BA55" si="60">(63/16*PI())*(6.67408*10^-11)^1.5*(($F$24)*5.972*10^24)^2.5*(IF(Q38&gt;0,Q38,P38)*6371000)^3*AF38^2/(500*(ABS(U38)*1000)^7.5)</f>
        <v>#DIV/0!</v>
      </c>
      <c r="BB38" s="9" t="e">
        <f t="shared" si="39"/>
        <v>#DIV/0!</v>
      </c>
      <c r="BC38" s="12" t="e">
        <f t="shared" si="26"/>
        <v>#DIV/0!</v>
      </c>
      <c r="BD38" s="9" t="e">
        <f t="shared" ref="BD38:BD55" si="61">L38/IF(Q38&gt;0,Q38,P38)^2</f>
        <v>#DIV/0!</v>
      </c>
      <c r="BE38" s="9" t="e">
        <f t="shared" ref="BE38:BE55" si="62">(($E$34^4/U38^3)*L38/$F$24)*1000</f>
        <v>#DIV/0!</v>
      </c>
      <c r="BF38" s="9" t="e">
        <f t="shared" ref="BF38:BF55" si="63">((R38^4/U38^3)*$F$24/L38)*1000</f>
        <v>#DIV/0!</v>
      </c>
      <c r="BG38" s="9" t="e">
        <f t="shared" ref="BG38:BG55" si="64">SQRT((6.67408/10^11)*L38*(5.97*10^24)/(6371000*IF(Q38&gt;0,Q38,P38)))/1000</f>
        <v>#DIV/0!</v>
      </c>
      <c r="BH38" s="9" t="e">
        <f t="shared" si="40"/>
        <v>#DIV/0!</v>
      </c>
      <c r="BI38" s="9" t="e">
        <f t="shared" si="41"/>
        <v>#DIV/0!</v>
      </c>
      <c r="BJ38" s="36" t="e">
        <f t="shared" ref="BJ38:BJ55" si="65">SQRT(((6.67408/10^11)*($F$24)*5.972*10^24)/(ABS(U38)*1000))/1000</f>
        <v>#DIV/0!</v>
      </c>
      <c r="BK38" s="9" t="e">
        <f t="shared" ref="BK38:BK55" si="66">ROUND(108*8.31446*AO38/(1000*BH38^2),1)</f>
        <v>#VALUE!</v>
      </c>
      <c r="BL38" s="1"/>
      <c r="BM38" s="11"/>
      <c r="BN38" s="2" t="e">
        <f t="shared" ref="BN38:BN55" si="67">-214600*LN(0.000001/BL38)/(BD38*BM38)</f>
        <v>#DIV/0!</v>
      </c>
      <c r="BO38" s="36">
        <f t="shared" si="42"/>
        <v>0</v>
      </c>
    </row>
    <row r="39" spans="2:67" x14ac:dyDescent="0.5">
      <c r="B39" t="s">
        <v>673</v>
      </c>
      <c r="E39" s="17" t="e">
        <f>F26*(F24/(($F$5+$H$5)*333000*3))^(1/3)*1.496*10^8*0.93</f>
        <v>#DIV/0!</v>
      </c>
      <c r="G39" s="17" t="e">
        <f t="shared" si="43"/>
        <v>#DIV/0!</v>
      </c>
      <c r="K39" t="s">
        <v>674</v>
      </c>
      <c r="L39" s="13"/>
      <c r="M39" s="14">
        <f t="shared" si="27"/>
        <v>0</v>
      </c>
      <c r="N39" s="15"/>
      <c r="O39" s="15"/>
      <c r="P39" s="14">
        <f t="shared" si="28"/>
        <v>0</v>
      </c>
      <c r="Q39" s="15"/>
      <c r="R39" s="14">
        <f t="shared" si="29"/>
        <v>0</v>
      </c>
      <c r="S39" s="14">
        <f t="shared" si="30"/>
        <v>0</v>
      </c>
      <c r="T39" s="14" t="e">
        <f t="shared" si="31"/>
        <v>#DIV/0!</v>
      </c>
      <c r="U39" s="16"/>
      <c r="V39" s="14" t="e">
        <f t="shared" si="44"/>
        <v>#DIV/0!</v>
      </c>
      <c r="W39" s="14" t="e">
        <f t="shared" ref="W39:W55" si="68">SQRT((4*PI()^2*(ABS(U39)*1000)^3)/(($F$24*5.972*10^24)*6.67408*10^-11))/3600</f>
        <v>#DIV/0!</v>
      </c>
      <c r="X39" s="14" t="e">
        <f t="shared" si="32"/>
        <v>#DIV/0!</v>
      </c>
      <c r="Y39" s="14" t="e">
        <f t="shared" si="33"/>
        <v>#DIV/0!</v>
      </c>
      <c r="Z39" s="16"/>
      <c r="AA39" s="14" t="e">
        <f t="shared" si="45"/>
        <v>#DIV/0!</v>
      </c>
      <c r="AB39" s="14" t="e">
        <f t="shared" si="46"/>
        <v>#DIV/0!</v>
      </c>
      <c r="AC39" s="14" t="e">
        <f t="shared" si="47"/>
        <v>#DIV/0!</v>
      </c>
      <c r="AD39" s="14" t="e">
        <f t="shared" si="48"/>
        <v>#DIV/0!</v>
      </c>
      <c r="AE39" s="14" t="e">
        <f t="shared" si="49"/>
        <v>#DIV/0!</v>
      </c>
      <c r="AF39" s="16"/>
      <c r="AG39" s="14">
        <f t="shared" si="34"/>
        <v>0</v>
      </c>
      <c r="AH39" s="14">
        <f t="shared" si="35"/>
        <v>0</v>
      </c>
      <c r="AI39" s="14" t="str">
        <f t="shared" ref="AI39:AI55" si="69">IF(AG39&gt;0,(AG39-AH38)/(0.5*(AG39+AH38)*((L39+L38)/($F$24*3))^(1/3)),"N/A")</f>
        <v>N/A</v>
      </c>
      <c r="AJ39" s="14" t="e">
        <f t="shared" si="50"/>
        <v>#DIV/0!</v>
      </c>
      <c r="AK39" s="14" t="e">
        <f t="shared" si="51"/>
        <v>#DIV/0!</v>
      </c>
      <c r="AL39" s="16"/>
      <c r="AM39" s="14" t="str">
        <f t="shared" si="52"/>
        <v>N/A</v>
      </c>
      <c r="AN39" s="15"/>
      <c r="AO39" s="14" t="str">
        <f t="shared" si="36"/>
        <v>N/A</v>
      </c>
      <c r="AP39" s="14" t="e">
        <f t="shared" si="53"/>
        <v>#DIV/0!</v>
      </c>
      <c r="AQ39" s="14" t="e">
        <f t="shared" si="54"/>
        <v>#DIV/0!</v>
      </c>
      <c r="AR39" s="14" t="e">
        <f t="shared" si="37"/>
        <v>#DIV/0!</v>
      </c>
      <c r="AS39" s="15"/>
      <c r="AT39" s="14" t="e">
        <f t="shared" si="55"/>
        <v>#DIV/0!</v>
      </c>
      <c r="AU39" s="14" t="e">
        <f t="shared" si="56"/>
        <v>#DIV/0!</v>
      </c>
      <c r="AV39" s="14" t="e">
        <f t="shared" si="57"/>
        <v>#DIV/0!</v>
      </c>
      <c r="AW39" s="14" t="e">
        <f t="shared" si="38"/>
        <v>#DIV/0!</v>
      </c>
      <c r="AX39" s="16"/>
      <c r="AY39" s="14" t="e">
        <f t="shared" si="58"/>
        <v>#DIV/0!</v>
      </c>
      <c r="AZ39" s="14" t="e">
        <f t="shared" si="59"/>
        <v>#DIV/0!</v>
      </c>
      <c r="BA39" s="14" t="e">
        <f t="shared" si="60"/>
        <v>#DIV/0!</v>
      </c>
      <c r="BB39" s="14" t="e">
        <f t="shared" si="39"/>
        <v>#DIV/0!</v>
      </c>
      <c r="BC39" s="12" t="e">
        <f t="shared" si="26"/>
        <v>#DIV/0!</v>
      </c>
      <c r="BD39" s="14" t="e">
        <f t="shared" si="61"/>
        <v>#DIV/0!</v>
      </c>
      <c r="BE39" s="14" t="e">
        <f t="shared" si="62"/>
        <v>#DIV/0!</v>
      </c>
      <c r="BF39" s="14" t="e">
        <f t="shared" si="63"/>
        <v>#DIV/0!</v>
      </c>
      <c r="BG39" s="14" t="e">
        <f t="shared" si="64"/>
        <v>#DIV/0!</v>
      </c>
      <c r="BH39" s="14" t="e">
        <f t="shared" si="40"/>
        <v>#DIV/0!</v>
      </c>
      <c r="BI39" s="14" t="e">
        <f t="shared" si="41"/>
        <v>#DIV/0!</v>
      </c>
      <c r="BJ39" s="37" t="e">
        <f t="shared" si="65"/>
        <v>#DIV/0!</v>
      </c>
      <c r="BK39" s="14" t="e">
        <f t="shared" si="66"/>
        <v>#VALUE!</v>
      </c>
      <c r="BL39" s="21"/>
      <c r="BM39" s="16"/>
      <c r="BN39" s="17" t="e">
        <f t="shared" si="67"/>
        <v>#DIV/0!</v>
      </c>
      <c r="BO39" s="37">
        <f t="shared" si="42"/>
        <v>0</v>
      </c>
    </row>
    <row r="40" spans="2:67" x14ac:dyDescent="0.5">
      <c r="B40" s="40" t="s">
        <v>363</v>
      </c>
      <c r="E40" s="2" t="e">
        <f>F26*(F24/(($F$5+$H$5)*333000*3))^(1/3)*1.496*10^8</f>
        <v>#DIV/0!</v>
      </c>
      <c r="G40" s="2" t="e">
        <f t="shared" si="43"/>
        <v>#DIV/0!</v>
      </c>
      <c r="K40" t="s">
        <v>675</v>
      </c>
      <c r="L40" s="8"/>
      <c r="M40" s="9">
        <f t="shared" si="27"/>
        <v>0</v>
      </c>
      <c r="N40" s="10"/>
      <c r="O40" s="10"/>
      <c r="P40" s="9">
        <f t="shared" si="28"/>
        <v>0</v>
      </c>
      <c r="Q40" s="10"/>
      <c r="R40" s="9">
        <f t="shared" si="29"/>
        <v>0</v>
      </c>
      <c r="S40" s="9">
        <f t="shared" si="30"/>
        <v>0</v>
      </c>
      <c r="T40" s="9" t="e">
        <f t="shared" si="31"/>
        <v>#DIV/0!</v>
      </c>
      <c r="U40" s="11"/>
      <c r="V40" s="9" t="e">
        <f t="shared" si="44"/>
        <v>#DIV/0!</v>
      </c>
      <c r="W40" s="9" t="e">
        <f t="shared" si="68"/>
        <v>#DIV/0!</v>
      </c>
      <c r="X40" s="9" t="e">
        <f t="shared" si="32"/>
        <v>#DIV/0!</v>
      </c>
      <c r="Y40" s="9" t="e">
        <f t="shared" si="33"/>
        <v>#DIV/0!</v>
      </c>
      <c r="Z40" s="11"/>
      <c r="AA40" s="9" t="e">
        <f t="shared" si="45"/>
        <v>#DIV/0!</v>
      </c>
      <c r="AB40" s="9" t="e">
        <f t="shared" si="46"/>
        <v>#DIV/0!</v>
      </c>
      <c r="AC40" s="9" t="e">
        <f t="shared" si="47"/>
        <v>#DIV/0!</v>
      </c>
      <c r="AD40" s="9" t="e">
        <f t="shared" si="48"/>
        <v>#DIV/0!</v>
      </c>
      <c r="AE40" s="9" t="e">
        <f t="shared" si="49"/>
        <v>#DIV/0!</v>
      </c>
      <c r="AF40" s="11"/>
      <c r="AG40" s="9">
        <f t="shared" si="34"/>
        <v>0</v>
      </c>
      <c r="AH40" s="9">
        <f t="shared" si="35"/>
        <v>0</v>
      </c>
      <c r="AI40" s="9" t="str">
        <f t="shared" si="69"/>
        <v>N/A</v>
      </c>
      <c r="AJ40" s="9" t="e">
        <f t="shared" si="50"/>
        <v>#DIV/0!</v>
      </c>
      <c r="AK40" s="9" t="e">
        <f t="shared" si="51"/>
        <v>#DIV/0!</v>
      </c>
      <c r="AL40" s="11"/>
      <c r="AM40" s="9" t="str">
        <f t="shared" si="52"/>
        <v>N/A</v>
      </c>
      <c r="AN40" s="10"/>
      <c r="AO40" s="9" t="str">
        <f t="shared" si="36"/>
        <v>N/A</v>
      </c>
      <c r="AP40" s="9" t="e">
        <f t="shared" si="53"/>
        <v>#DIV/0!</v>
      </c>
      <c r="AQ40" s="9" t="e">
        <f t="shared" si="54"/>
        <v>#DIV/0!</v>
      </c>
      <c r="AR40" s="9" t="e">
        <f t="shared" si="37"/>
        <v>#DIV/0!</v>
      </c>
      <c r="AS40" s="10"/>
      <c r="AT40" s="9" t="e">
        <f t="shared" si="55"/>
        <v>#DIV/0!</v>
      </c>
      <c r="AU40" s="9" t="e">
        <f t="shared" si="56"/>
        <v>#DIV/0!</v>
      </c>
      <c r="AV40" s="9" t="e">
        <f t="shared" si="57"/>
        <v>#DIV/0!</v>
      </c>
      <c r="AW40" s="9" t="e">
        <f t="shared" si="38"/>
        <v>#DIV/0!</v>
      </c>
      <c r="AX40" s="11"/>
      <c r="AY40" s="9" t="e">
        <f t="shared" si="58"/>
        <v>#DIV/0!</v>
      </c>
      <c r="AZ40" s="9" t="e">
        <f t="shared" si="59"/>
        <v>#DIV/0!</v>
      </c>
      <c r="BA40" s="9" t="e">
        <f t="shared" si="60"/>
        <v>#DIV/0!</v>
      </c>
      <c r="BB40" s="9" t="e">
        <f t="shared" si="39"/>
        <v>#DIV/0!</v>
      </c>
      <c r="BC40" s="12" t="e">
        <f t="shared" si="26"/>
        <v>#DIV/0!</v>
      </c>
      <c r="BD40" s="9" t="e">
        <f t="shared" si="61"/>
        <v>#DIV/0!</v>
      </c>
      <c r="BE40" s="9" t="e">
        <f t="shared" si="62"/>
        <v>#DIV/0!</v>
      </c>
      <c r="BF40" s="9" t="e">
        <f t="shared" si="63"/>
        <v>#DIV/0!</v>
      </c>
      <c r="BG40" s="9" t="e">
        <f t="shared" si="64"/>
        <v>#DIV/0!</v>
      </c>
      <c r="BH40" s="9" t="e">
        <f t="shared" si="40"/>
        <v>#DIV/0!</v>
      </c>
      <c r="BI40" s="9" t="e">
        <f t="shared" si="41"/>
        <v>#DIV/0!</v>
      </c>
      <c r="BJ40" s="36" t="e">
        <f t="shared" si="65"/>
        <v>#DIV/0!</v>
      </c>
      <c r="BK40" s="9" t="e">
        <f t="shared" si="66"/>
        <v>#VALUE!</v>
      </c>
      <c r="BL40" s="1"/>
      <c r="BM40" s="11"/>
      <c r="BN40" s="2" t="e">
        <f t="shared" si="67"/>
        <v>#DIV/0!</v>
      </c>
      <c r="BO40" s="36">
        <f t="shared" si="42"/>
        <v>0</v>
      </c>
    </row>
    <row r="41" spans="2:67" x14ac:dyDescent="0.5">
      <c r="K41" t="s">
        <v>676</v>
      </c>
      <c r="L41" s="13"/>
      <c r="M41" s="14">
        <f t="shared" si="27"/>
        <v>0</v>
      </c>
      <c r="N41" s="15"/>
      <c r="O41" s="15"/>
      <c r="P41" s="14">
        <f t="shared" si="28"/>
        <v>0</v>
      </c>
      <c r="Q41" s="15"/>
      <c r="R41" s="14">
        <f t="shared" si="29"/>
        <v>0</v>
      </c>
      <c r="S41" s="14">
        <f t="shared" si="30"/>
        <v>0</v>
      </c>
      <c r="T41" s="14" t="e">
        <f t="shared" si="31"/>
        <v>#DIV/0!</v>
      </c>
      <c r="U41" s="16"/>
      <c r="V41" s="14" t="e">
        <f t="shared" si="44"/>
        <v>#DIV/0!</v>
      </c>
      <c r="W41" s="14" t="e">
        <f t="shared" si="68"/>
        <v>#DIV/0!</v>
      </c>
      <c r="X41" s="14" t="e">
        <f t="shared" si="32"/>
        <v>#DIV/0!</v>
      </c>
      <c r="Y41" s="14" t="e">
        <f t="shared" si="33"/>
        <v>#DIV/0!</v>
      </c>
      <c r="Z41" s="16"/>
      <c r="AA41" s="14" t="e">
        <f t="shared" si="45"/>
        <v>#DIV/0!</v>
      </c>
      <c r="AB41" s="14" t="e">
        <f t="shared" si="46"/>
        <v>#DIV/0!</v>
      </c>
      <c r="AC41" s="14" t="e">
        <f t="shared" si="47"/>
        <v>#DIV/0!</v>
      </c>
      <c r="AD41" s="14" t="e">
        <f t="shared" si="48"/>
        <v>#DIV/0!</v>
      </c>
      <c r="AE41" s="14" t="e">
        <f t="shared" si="49"/>
        <v>#DIV/0!</v>
      </c>
      <c r="AF41" s="16"/>
      <c r="AG41" s="14">
        <f t="shared" si="34"/>
        <v>0</v>
      </c>
      <c r="AH41" s="14">
        <f t="shared" si="35"/>
        <v>0</v>
      </c>
      <c r="AI41" s="14" t="str">
        <f t="shared" si="69"/>
        <v>N/A</v>
      </c>
      <c r="AJ41" s="14" t="e">
        <f t="shared" si="50"/>
        <v>#DIV/0!</v>
      </c>
      <c r="AK41" s="14" t="e">
        <f t="shared" si="51"/>
        <v>#DIV/0!</v>
      </c>
      <c r="AL41" s="16"/>
      <c r="AM41" s="14" t="str">
        <f t="shared" si="52"/>
        <v>N/A</v>
      </c>
      <c r="AN41" s="15"/>
      <c r="AO41" s="14" t="str">
        <f t="shared" si="36"/>
        <v>N/A</v>
      </c>
      <c r="AP41" s="14" t="e">
        <f t="shared" si="53"/>
        <v>#DIV/0!</v>
      </c>
      <c r="AQ41" s="14" t="e">
        <f t="shared" si="54"/>
        <v>#DIV/0!</v>
      </c>
      <c r="AR41" s="14" t="e">
        <f t="shared" si="37"/>
        <v>#DIV/0!</v>
      </c>
      <c r="AS41" s="15"/>
      <c r="AT41" s="14" t="e">
        <f t="shared" si="55"/>
        <v>#DIV/0!</v>
      </c>
      <c r="AU41" s="14" t="e">
        <f t="shared" si="56"/>
        <v>#DIV/0!</v>
      </c>
      <c r="AV41" s="14" t="e">
        <f t="shared" si="57"/>
        <v>#DIV/0!</v>
      </c>
      <c r="AW41" s="14" t="e">
        <f t="shared" si="38"/>
        <v>#DIV/0!</v>
      </c>
      <c r="AX41" s="16"/>
      <c r="AY41" s="14" t="e">
        <f t="shared" si="58"/>
        <v>#DIV/0!</v>
      </c>
      <c r="AZ41" s="14" t="e">
        <f t="shared" si="59"/>
        <v>#DIV/0!</v>
      </c>
      <c r="BA41" s="14" t="e">
        <f t="shared" si="60"/>
        <v>#DIV/0!</v>
      </c>
      <c r="BB41" s="14" t="e">
        <f t="shared" si="39"/>
        <v>#DIV/0!</v>
      </c>
      <c r="BC41" s="12" t="e">
        <f t="shared" si="26"/>
        <v>#DIV/0!</v>
      </c>
      <c r="BD41" s="14" t="e">
        <f t="shared" si="61"/>
        <v>#DIV/0!</v>
      </c>
      <c r="BE41" s="14" t="e">
        <f t="shared" si="62"/>
        <v>#DIV/0!</v>
      </c>
      <c r="BF41" s="14" t="e">
        <f t="shared" si="63"/>
        <v>#DIV/0!</v>
      </c>
      <c r="BG41" s="14" t="e">
        <f t="shared" si="64"/>
        <v>#DIV/0!</v>
      </c>
      <c r="BH41" s="14" t="e">
        <f t="shared" si="40"/>
        <v>#DIV/0!</v>
      </c>
      <c r="BI41" s="14" t="e">
        <f t="shared" si="41"/>
        <v>#DIV/0!</v>
      </c>
      <c r="BJ41" s="37" t="e">
        <f t="shared" si="65"/>
        <v>#DIV/0!</v>
      </c>
      <c r="BK41" s="14" t="e">
        <f t="shared" si="66"/>
        <v>#VALUE!</v>
      </c>
      <c r="BL41" s="21"/>
      <c r="BM41" s="16"/>
      <c r="BN41" s="17" t="e">
        <f t="shared" si="67"/>
        <v>#DIV/0!</v>
      </c>
      <c r="BO41" s="37">
        <f t="shared" si="42"/>
        <v>0</v>
      </c>
    </row>
    <row r="42" spans="2:67" x14ac:dyDescent="0.5">
      <c r="B42" s="40" t="s">
        <v>677</v>
      </c>
      <c r="E42" s="2">
        <f>((((6.67408/10^11)*F24*5.972*10^24*(F28*3600)^2)/(4*PI()^2))^(1/3))/1000</f>
        <v>0</v>
      </c>
      <c r="G42" s="2" t="e">
        <f>SQRT((4*PI()^2*(E42*1000)^3)/(($F$24*5.972*10^24)*6.67408*10^-11))/86400</f>
        <v>#DIV/0!</v>
      </c>
      <c r="K42" t="s">
        <v>678</v>
      </c>
      <c r="L42" s="8"/>
      <c r="M42" s="9">
        <f t="shared" si="27"/>
        <v>0</v>
      </c>
      <c r="N42" s="10"/>
      <c r="O42" s="10"/>
      <c r="P42" s="9">
        <f t="shared" si="28"/>
        <v>0</v>
      </c>
      <c r="Q42" s="10"/>
      <c r="R42" s="9">
        <f t="shared" si="29"/>
        <v>0</v>
      </c>
      <c r="S42" s="9">
        <f t="shared" si="30"/>
        <v>0</v>
      </c>
      <c r="T42" s="9" t="e">
        <f t="shared" si="31"/>
        <v>#DIV/0!</v>
      </c>
      <c r="U42" s="11"/>
      <c r="V42" s="9" t="e">
        <f t="shared" si="44"/>
        <v>#DIV/0!</v>
      </c>
      <c r="W42" s="9" t="e">
        <f t="shared" si="68"/>
        <v>#DIV/0!</v>
      </c>
      <c r="X42" s="9" t="e">
        <f t="shared" si="32"/>
        <v>#DIV/0!</v>
      </c>
      <c r="Y42" s="9" t="e">
        <f t="shared" si="33"/>
        <v>#DIV/0!</v>
      </c>
      <c r="Z42" s="11"/>
      <c r="AA42" s="9" t="e">
        <f t="shared" si="45"/>
        <v>#DIV/0!</v>
      </c>
      <c r="AB42" s="9" t="e">
        <f t="shared" si="46"/>
        <v>#DIV/0!</v>
      </c>
      <c r="AC42" s="9" t="e">
        <f t="shared" si="47"/>
        <v>#DIV/0!</v>
      </c>
      <c r="AD42" s="9" t="e">
        <f t="shared" si="48"/>
        <v>#DIV/0!</v>
      </c>
      <c r="AE42" s="9" t="e">
        <f t="shared" si="49"/>
        <v>#DIV/0!</v>
      </c>
      <c r="AF42" s="11"/>
      <c r="AG42" s="9">
        <f t="shared" si="34"/>
        <v>0</v>
      </c>
      <c r="AH42" s="9">
        <f t="shared" si="35"/>
        <v>0</v>
      </c>
      <c r="AI42" s="9" t="str">
        <f t="shared" si="69"/>
        <v>N/A</v>
      </c>
      <c r="AJ42" s="9" t="e">
        <f t="shared" si="50"/>
        <v>#DIV/0!</v>
      </c>
      <c r="AK42" s="9" t="e">
        <f t="shared" si="51"/>
        <v>#DIV/0!</v>
      </c>
      <c r="AL42" s="11"/>
      <c r="AM42" s="9" t="str">
        <f t="shared" si="52"/>
        <v>N/A</v>
      </c>
      <c r="AN42" s="10"/>
      <c r="AO42" s="9" t="str">
        <f t="shared" si="36"/>
        <v>N/A</v>
      </c>
      <c r="AP42" s="9" t="e">
        <f t="shared" si="53"/>
        <v>#DIV/0!</v>
      </c>
      <c r="AQ42" s="9" t="e">
        <f t="shared" si="54"/>
        <v>#DIV/0!</v>
      </c>
      <c r="AR42" s="9" t="e">
        <f t="shared" si="37"/>
        <v>#DIV/0!</v>
      </c>
      <c r="AS42" s="10"/>
      <c r="AT42" s="9" t="e">
        <f t="shared" si="55"/>
        <v>#DIV/0!</v>
      </c>
      <c r="AU42" s="9" t="e">
        <f t="shared" si="56"/>
        <v>#DIV/0!</v>
      </c>
      <c r="AV42" s="9" t="e">
        <f t="shared" si="57"/>
        <v>#DIV/0!</v>
      </c>
      <c r="AW42" s="9" t="e">
        <f t="shared" si="38"/>
        <v>#DIV/0!</v>
      </c>
      <c r="AX42" s="11"/>
      <c r="AY42" s="9" t="e">
        <f t="shared" si="58"/>
        <v>#DIV/0!</v>
      </c>
      <c r="AZ42" s="9" t="e">
        <f t="shared" si="59"/>
        <v>#DIV/0!</v>
      </c>
      <c r="BA42" s="9" t="e">
        <f t="shared" si="60"/>
        <v>#DIV/0!</v>
      </c>
      <c r="BB42" s="9" t="e">
        <f t="shared" si="39"/>
        <v>#DIV/0!</v>
      </c>
      <c r="BC42" s="12" t="e">
        <f t="shared" si="26"/>
        <v>#DIV/0!</v>
      </c>
      <c r="BD42" s="9" t="e">
        <f t="shared" si="61"/>
        <v>#DIV/0!</v>
      </c>
      <c r="BE42" s="9" t="e">
        <f t="shared" si="62"/>
        <v>#DIV/0!</v>
      </c>
      <c r="BF42" s="9" t="e">
        <f t="shared" si="63"/>
        <v>#DIV/0!</v>
      </c>
      <c r="BG42" s="9" t="e">
        <f t="shared" si="64"/>
        <v>#DIV/0!</v>
      </c>
      <c r="BH42" s="9" t="e">
        <f t="shared" si="40"/>
        <v>#DIV/0!</v>
      </c>
      <c r="BI42" s="9" t="e">
        <f t="shared" si="41"/>
        <v>#DIV/0!</v>
      </c>
      <c r="BJ42" s="36" t="e">
        <f t="shared" si="65"/>
        <v>#DIV/0!</v>
      </c>
      <c r="BK42" s="9" t="e">
        <f t="shared" si="66"/>
        <v>#VALUE!</v>
      </c>
      <c r="BL42" s="1"/>
      <c r="BM42" s="11"/>
      <c r="BN42" s="2" t="e">
        <f t="shared" si="67"/>
        <v>#DIV/0!</v>
      </c>
      <c r="BO42" s="36">
        <f t="shared" si="42"/>
        <v>0</v>
      </c>
    </row>
    <row r="43" spans="2:67" x14ac:dyDescent="0.5">
      <c r="B43" t="s">
        <v>482</v>
      </c>
      <c r="E43" s="17" t="e">
        <f>0.027*(43200*G16*3.156*10^16/100)^(1/6)*(F24*5.97237*10^27)^(1/3)/(10^5)</f>
        <v>#DIV/0!</v>
      </c>
      <c r="G43" s="17" t="e">
        <f>365.24*SQRT((E43^3)/$F$5+$H$5)</f>
        <v>#DIV/0!</v>
      </c>
      <c r="K43" t="s">
        <v>679</v>
      </c>
      <c r="L43" s="13"/>
      <c r="M43" s="14">
        <f t="shared" si="27"/>
        <v>0</v>
      </c>
      <c r="N43" s="15"/>
      <c r="O43" s="15"/>
      <c r="P43" s="14">
        <f t="shared" si="28"/>
        <v>0</v>
      </c>
      <c r="Q43" s="15"/>
      <c r="R43" s="14">
        <f t="shared" si="29"/>
        <v>0</v>
      </c>
      <c r="S43" s="14">
        <f t="shared" si="30"/>
        <v>0</v>
      </c>
      <c r="T43" s="14" t="e">
        <f t="shared" si="31"/>
        <v>#DIV/0!</v>
      </c>
      <c r="U43" s="16"/>
      <c r="V43" s="14" t="e">
        <f t="shared" si="44"/>
        <v>#DIV/0!</v>
      </c>
      <c r="W43" s="14" t="e">
        <f t="shared" si="68"/>
        <v>#DIV/0!</v>
      </c>
      <c r="X43" s="14" t="e">
        <f t="shared" si="32"/>
        <v>#DIV/0!</v>
      </c>
      <c r="Y43" s="14" t="e">
        <f t="shared" si="33"/>
        <v>#DIV/0!</v>
      </c>
      <c r="Z43" s="16"/>
      <c r="AA43" s="14" t="e">
        <f t="shared" si="45"/>
        <v>#DIV/0!</v>
      </c>
      <c r="AB43" s="14" t="e">
        <f t="shared" si="46"/>
        <v>#DIV/0!</v>
      </c>
      <c r="AC43" s="14" t="e">
        <f t="shared" si="47"/>
        <v>#DIV/0!</v>
      </c>
      <c r="AD43" s="14" t="e">
        <f t="shared" si="48"/>
        <v>#DIV/0!</v>
      </c>
      <c r="AE43" s="14" t="e">
        <f t="shared" si="49"/>
        <v>#DIV/0!</v>
      </c>
      <c r="AF43" s="16"/>
      <c r="AG43" s="14">
        <f t="shared" si="34"/>
        <v>0</v>
      </c>
      <c r="AH43" s="14">
        <f t="shared" si="35"/>
        <v>0</v>
      </c>
      <c r="AI43" s="14" t="str">
        <f t="shared" si="69"/>
        <v>N/A</v>
      </c>
      <c r="AJ43" s="14" t="e">
        <f t="shared" si="50"/>
        <v>#DIV/0!</v>
      </c>
      <c r="AK43" s="14" t="e">
        <f t="shared" si="51"/>
        <v>#DIV/0!</v>
      </c>
      <c r="AL43" s="16"/>
      <c r="AM43" s="14" t="str">
        <f t="shared" si="52"/>
        <v>N/A</v>
      </c>
      <c r="AN43" s="15"/>
      <c r="AO43" s="14" t="str">
        <f t="shared" si="36"/>
        <v>N/A</v>
      </c>
      <c r="AP43" s="14" t="e">
        <f t="shared" si="53"/>
        <v>#DIV/0!</v>
      </c>
      <c r="AQ43" s="14" t="e">
        <f t="shared" si="54"/>
        <v>#DIV/0!</v>
      </c>
      <c r="AR43" s="14" t="e">
        <f t="shared" si="37"/>
        <v>#DIV/0!</v>
      </c>
      <c r="AS43" s="15"/>
      <c r="AT43" s="14" t="e">
        <f t="shared" si="55"/>
        <v>#DIV/0!</v>
      </c>
      <c r="AU43" s="14" t="e">
        <f t="shared" si="56"/>
        <v>#DIV/0!</v>
      </c>
      <c r="AV43" s="14" t="e">
        <f t="shared" si="57"/>
        <v>#DIV/0!</v>
      </c>
      <c r="AW43" s="14" t="e">
        <f t="shared" si="38"/>
        <v>#DIV/0!</v>
      </c>
      <c r="AX43" s="16"/>
      <c r="AY43" s="14" t="e">
        <f t="shared" si="58"/>
        <v>#DIV/0!</v>
      </c>
      <c r="AZ43" s="14" t="e">
        <f t="shared" si="59"/>
        <v>#DIV/0!</v>
      </c>
      <c r="BA43" s="14" t="e">
        <f t="shared" si="60"/>
        <v>#DIV/0!</v>
      </c>
      <c r="BB43" s="14" t="e">
        <f t="shared" si="39"/>
        <v>#DIV/0!</v>
      </c>
      <c r="BC43" s="12" t="e">
        <f t="shared" si="26"/>
        <v>#DIV/0!</v>
      </c>
      <c r="BD43" s="14" t="e">
        <f t="shared" si="61"/>
        <v>#DIV/0!</v>
      </c>
      <c r="BE43" s="14" t="e">
        <f t="shared" si="62"/>
        <v>#DIV/0!</v>
      </c>
      <c r="BF43" s="14" t="e">
        <f t="shared" si="63"/>
        <v>#DIV/0!</v>
      </c>
      <c r="BG43" s="14" t="e">
        <f t="shared" si="64"/>
        <v>#DIV/0!</v>
      </c>
      <c r="BH43" s="14" t="e">
        <f t="shared" si="40"/>
        <v>#DIV/0!</v>
      </c>
      <c r="BI43" s="14" t="e">
        <f t="shared" si="41"/>
        <v>#DIV/0!</v>
      </c>
      <c r="BJ43" s="37" t="e">
        <f t="shared" si="65"/>
        <v>#DIV/0!</v>
      </c>
      <c r="BK43" s="14" t="e">
        <f t="shared" si="66"/>
        <v>#VALUE!</v>
      </c>
      <c r="BL43" s="21"/>
      <c r="BM43" s="16"/>
      <c r="BN43" s="17" t="e">
        <f t="shared" si="67"/>
        <v>#DIV/0!</v>
      </c>
      <c r="BO43" s="37">
        <f t="shared" si="42"/>
        <v>0</v>
      </c>
    </row>
    <row r="44" spans="2:67" x14ac:dyDescent="0.5">
      <c r="K44" t="s">
        <v>680</v>
      </c>
      <c r="L44" s="8"/>
      <c r="M44" s="9">
        <f t="shared" si="27"/>
        <v>0</v>
      </c>
      <c r="N44" s="10"/>
      <c r="O44" s="10"/>
      <c r="P44" s="9">
        <f t="shared" si="28"/>
        <v>0</v>
      </c>
      <c r="Q44" s="10"/>
      <c r="R44" s="9">
        <f t="shared" si="29"/>
        <v>0</v>
      </c>
      <c r="S44" s="9">
        <f t="shared" si="30"/>
        <v>0</v>
      </c>
      <c r="T44" s="9" t="e">
        <f t="shared" si="31"/>
        <v>#DIV/0!</v>
      </c>
      <c r="U44" s="11"/>
      <c r="V44" s="9" t="e">
        <f t="shared" si="44"/>
        <v>#DIV/0!</v>
      </c>
      <c r="W44" s="9" t="e">
        <f t="shared" si="68"/>
        <v>#DIV/0!</v>
      </c>
      <c r="X44" s="9" t="e">
        <f t="shared" si="32"/>
        <v>#DIV/0!</v>
      </c>
      <c r="Y44" s="9" t="e">
        <f t="shared" si="33"/>
        <v>#DIV/0!</v>
      </c>
      <c r="Z44" s="11"/>
      <c r="AA44" s="9" t="e">
        <f t="shared" si="45"/>
        <v>#DIV/0!</v>
      </c>
      <c r="AB44" s="9" t="e">
        <f t="shared" si="46"/>
        <v>#DIV/0!</v>
      </c>
      <c r="AC44" s="9" t="e">
        <f t="shared" si="47"/>
        <v>#DIV/0!</v>
      </c>
      <c r="AD44" s="9" t="e">
        <f t="shared" si="48"/>
        <v>#DIV/0!</v>
      </c>
      <c r="AE44" s="9" t="e">
        <f t="shared" si="49"/>
        <v>#DIV/0!</v>
      </c>
      <c r="AF44" s="11"/>
      <c r="AG44" s="9">
        <f t="shared" si="34"/>
        <v>0</v>
      </c>
      <c r="AH44" s="9">
        <f t="shared" si="35"/>
        <v>0</v>
      </c>
      <c r="AI44" s="9" t="str">
        <f t="shared" si="69"/>
        <v>N/A</v>
      </c>
      <c r="AJ44" s="9" t="e">
        <f t="shared" si="50"/>
        <v>#DIV/0!</v>
      </c>
      <c r="AK44" s="9" t="e">
        <f t="shared" si="51"/>
        <v>#DIV/0!</v>
      </c>
      <c r="AL44" s="11"/>
      <c r="AM44" s="9" t="str">
        <f t="shared" si="52"/>
        <v>N/A</v>
      </c>
      <c r="AN44" s="10"/>
      <c r="AO44" s="9" t="str">
        <f t="shared" si="36"/>
        <v>N/A</v>
      </c>
      <c r="AP44" s="9" t="e">
        <f t="shared" si="53"/>
        <v>#DIV/0!</v>
      </c>
      <c r="AQ44" s="9" t="e">
        <f t="shared" si="54"/>
        <v>#DIV/0!</v>
      </c>
      <c r="AR44" s="9" t="e">
        <f t="shared" si="37"/>
        <v>#DIV/0!</v>
      </c>
      <c r="AS44" s="10"/>
      <c r="AT44" s="9" t="e">
        <f t="shared" si="55"/>
        <v>#DIV/0!</v>
      </c>
      <c r="AU44" s="9" t="e">
        <f t="shared" si="56"/>
        <v>#DIV/0!</v>
      </c>
      <c r="AV44" s="9" t="e">
        <f t="shared" si="57"/>
        <v>#DIV/0!</v>
      </c>
      <c r="AW44" s="9" t="e">
        <f t="shared" si="38"/>
        <v>#DIV/0!</v>
      </c>
      <c r="AX44" s="11"/>
      <c r="AY44" s="9" t="e">
        <f t="shared" si="58"/>
        <v>#DIV/0!</v>
      </c>
      <c r="AZ44" s="9" t="e">
        <f t="shared" si="59"/>
        <v>#DIV/0!</v>
      </c>
      <c r="BA44" s="9" t="e">
        <f t="shared" si="60"/>
        <v>#DIV/0!</v>
      </c>
      <c r="BB44" s="9" t="e">
        <f t="shared" si="39"/>
        <v>#DIV/0!</v>
      </c>
      <c r="BC44" s="12" t="e">
        <f t="shared" si="26"/>
        <v>#DIV/0!</v>
      </c>
      <c r="BD44" s="9" t="e">
        <f t="shared" si="61"/>
        <v>#DIV/0!</v>
      </c>
      <c r="BE44" s="9" t="e">
        <f t="shared" si="62"/>
        <v>#DIV/0!</v>
      </c>
      <c r="BF44" s="9" t="e">
        <f t="shared" si="63"/>
        <v>#DIV/0!</v>
      </c>
      <c r="BG44" s="9" t="e">
        <f t="shared" si="64"/>
        <v>#DIV/0!</v>
      </c>
      <c r="BH44" s="9" t="e">
        <f t="shared" si="40"/>
        <v>#DIV/0!</v>
      </c>
      <c r="BI44" s="9" t="e">
        <f t="shared" si="41"/>
        <v>#DIV/0!</v>
      </c>
      <c r="BJ44" s="36" t="e">
        <f t="shared" si="65"/>
        <v>#DIV/0!</v>
      </c>
      <c r="BK44" s="9" t="e">
        <f t="shared" si="66"/>
        <v>#VALUE!</v>
      </c>
      <c r="BL44" s="1"/>
      <c r="BM44" s="11"/>
      <c r="BN44" s="2" t="e">
        <f t="shared" si="67"/>
        <v>#DIV/0!</v>
      </c>
      <c r="BO44" s="36">
        <f t="shared" si="42"/>
        <v>0</v>
      </c>
    </row>
    <row r="45" spans="2:67" x14ac:dyDescent="0.5">
      <c r="B45" s="5" t="s">
        <v>37</v>
      </c>
      <c r="K45" t="s">
        <v>681</v>
      </c>
      <c r="L45" s="13"/>
      <c r="M45" s="14">
        <f t="shared" si="27"/>
        <v>0</v>
      </c>
      <c r="N45" s="15"/>
      <c r="O45" s="15"/>
      <c r="P45" s="14">
        <f t="shared" si="28"/>
        <v>0</v>
      </c>
      <c r="Q45" s="15"/>
      <c r="R45" s="14">
        <f t="shared" si="29"/>
        <v>0</v>
      </c>
      <c r="S45" s="14">
        <f t="shared" si="30"/>
        <v>0</v>
      </c>
      <c r="T45" s="14" t="e">
        <f t="shared" si="31"/>
        <v>#DIV/0!</v>
      </c>
      <c r="U45" s="16"/>
      <c r="V45" s="14" t="e">
        <f t="shared" si="44"/>
        <v>#DIV/0!</v>
      </c>
      <c r="W45" s="14" t="e">
        <f t="shared" si="68"/>
        <v>#DIV/0!</v>
      </c>
      <c r="X45" s="14" t="e">
        <f t="shared" si="32"/>
        <v>#DIV/0!</v>
      </c>
      <c r="Y45" s="14" t="e">
        <f t="shared" si="33"/>
        <v>#DIV/0!</v>
      </c>
      <c r="Z45" s="16"/>
      <c r="AA45" s="14" t="e">
        <f t="shared" si="45"/>
        <v>#DIV/0!</v>
      </c>
      <c r="AB45" s="14" t="e">
        <f t="shared" si="46"/>
        <v>#DIV/0!</v>
      </c>
      <c r="AC45" s="14" t="e">
        <f t="shared" si="47"/>
        <v>#DIV/0!</v>
      </c>
      <c r="AD45" s="14" t="e">
        <f t="shared" si="48"/>
        <v>#DIV/0!</v>
      </c>
      <c r="AE45" s="14" t="e">
        <f t="shared" si="49"/>
        <v>#DIV/0!</v>
      </c>
      <c r="AF45" s="16"/>
      <c r="AG45" s="14">
        <f t="shared" si="34"/>
        <v>0</v>
      </c>
      <c r="AH45" s="14">
        <f t="shared" si="35"/>
        <v>0</v>
      </c>
      <c r="AI45" s="14" t="str">
        <f t="shared" si="69"/>
        <v>N/A</v>
      </c>
      <c r="AJ45" s="14" t="e">
        <f t="shared" si="50"/>
        <v>#DIV/0!</v>
      </c>
      <c r="AK45" s="14" t="e">
        <f t="shared" si="51"/>
        <v>#DIV/0!</v>
      </c>
      <c r="AL45" s="16"/>
      <c r="AM45" s="14" t="str">
        <f t="shared" si="52"/>
        <v>N/A</v>
      </c>
      <c r="AN45" s="15"/>
      <c r="AO45" s="14" t="str">
        <f t="shared" si="36"/>
        <v>N/A</v>
      </c>
      <c r="AP45" s="14" t="e">
        <f t="shared" si="53"/>
        <v>#DIV/0!</v>
      </c>
      <c r="AQ45" s="14" t="e">
        <f t="shared" si="54"/>
        <v>#DIV/0!</v>
      </c>
      <c r="AR45" s="14" t="e">
        <f t="shared" si="37"/>
        <v>#DIV/0!</v>
      </c>
      <c r="AS45" s="15"/>
      <c r="AT45" s="14" t="e">
        <f t="shared" si="55"/>
        <v>#DIV/0!</v>
      </c>
      <c r="AU45" s="14" t="e">
        <f t="shared" si="56"/>
        <v>#DIV/0!</v>
      </c>
      <c r="AV45" s="14" t="e">
        <f t="shared" si="57"/>
        <v>#DIV/0!</v>
      </c>
      <c r="AW45" s="14" t="e">
        <f t="shared" si="38"/>
        <v>#DIV/0!</v>
      </c>
      <c r="AX45" s="16"/>
      <c r="AY45" s="14" t="e">
        <f t="shared" si="58"/>
        <v>#DIV/0!</v>
      </c>
      <c r="AZ45" s="14" t="e">
        <f t="shared" si="59"/>
        <v>#DIV/0!</v>
      </c>
      <c r="BA45" s="14" t="e">
        <f t="shared" si="60"/>
        <v>#DIV/0!</v>
      </c>
      <c r="BB45" s="14" t="e">
        <f t="shared" si="39"/>
        <v>#DIV/0!</v>
      </c>
      <c r="BC45" s="12" t="e">
        <f t="shared" si="26"/>
        <v>#DIV/0!</v>
      </c>
      <c r="BD45" s="14" t="e">
        <f t="shared" si="61"/>
        <v>#DIV/0!</v>
      </c>
      <c r="BE45" s="14" t="e">
        <f t="shared" si="62"/>
        <v>#DIV/0!</v>
      </c>
      <c r="BF45" s="14" t="e">
        <f t="shared" si="63"/>
        <v>#DIV/0!</v>
      </c>
      <c r="BG45" s="14" t="e">
        <f t="shared" si="64"/>
        <v>#DIV/0!</v>
      </c>
      <c r="BH45" s="14" t="e">
        <f t="shared" si="40"/>
        <v>#DIV/0!</v>
      </c>
      <c r="BI45" s="14" t="e">
        <f t="shared" si="41"/>
        <v>#DIV/0!</v>
      </c>
      <c r="BJ45" s="37" t="e">
        <f t="shared" si="65"/>
        <v>#DIV/0!</v>
      </c>
      <c r="BK45" s="14" t="e">
        <f t="shared" si="66"/>
        <v>#VALUE!</v>
      </c>
      <c r="BL45" s="21"/>
      <c r="BM45" s="16"/>
      <c r="BN45" s="17" t="e">
        <f t="shared" si="67"/>
        <v>#DIV/0!</v>
      </c>
      <c r="BO45" s="37">
        <f t="shared" si="42"/>
        <v>0</v>
      </c>
    </row>
    <row r="46" spans="2:67" x14ac:dyDescent="0.5">
      <c r="B46" s="38" t="s">
        <v>489</v>
      </c>
      <c r="C46" s="27"/>
      <c r="D46" s="28"/>
      <c r="E46" s="38" t="s">
        <v>682</v>
      </c>
      <c r="F46" s="27"/>
      <c r="G46" s="27"/>
      <c r="H46" s="38" t="s">
        <v>491</v>
      </c>
      <c r="I46" s="27"/>
      <c r="J46" s="28"/>
      <c r="K46" t="s">
        <v>683</v>
      </c>
      <c r="L46" s="8"/>
      <c r="M46" s="9">
        <f t="shared" si="27"/>
        <v>0</v>
      </c>
      <c r="N46" s="10"/>
      <c r="O46" s="10"/>
      <c r="P46" s="9">
        <f t="shared" si="28"/>
        <v>0</v>
      </c>
      <c r="Q46" s="10"/>
      <c r="R46" s="9">
        <f t="shared" si="29"/>
        <v>0</v>
      </c>
      <c r="S46" s="9">
        <f t="shared" si="30"/>
        <v>0</v>
      </c>
      <c r="T46" s="9" t="e">
        <f t="shared" si="31"/>
        <v>#DIV/0!</v>
      </c>
      <c r="U46" s="11"/>
      <c r="V46" s="9" t="e">
        <f t="shared" si="44"/>
        <v>#DIV/0!</v>
      </c>
      <c r="W46" s="9" t="e">
        <f t="shared" si="68"/>
        <v>#DIV/0!</v>
      </c>
      <c r="X46" s="9" t="e">
        <f t="shared" si="32"/>
        <v>#DIV/0!</v>
      </c>
      <c r="Y46" s="9" t="e">
        <f t="shared" si="33"/>
        <v>#DIV/0!</v>
      </c>
      <c r="Z46" s="11"/>
      <c r="AA46" s="9" t="e">
        <f t="shared" si="45"/>
        <v>#DIV/0!</v>
      </c>
      <c r="AB46" s="9" t="e">
        <f t="shared" si="46"/>
        <v>#DIV/0!</v>
      </c>
      <c r="AC46" s="9" t="e">
        <f t="shared" si="47"/>
        <v>#DIV/0!</v>
      </c>
      <c r="AD46" s="9" t="e">
        <f t="shared" si="48"/>
        <v>#DIV/0!</v>
      </c>
      <c r="AE46" s="9" t="e">
        <f t="shared" si="49"/>
        <v>#DIV/0!</v>
      </c>
      <c r="AF46" s="11"/>
      <c r="AG46" s="9">
        <f t="shared" si="34"/>
        <v>0</v>
      </c>
      <c r="AH46" s="9">
        <f t="shared" si="35"/>
        <v>0</v>
      </c>
      <c r="AI46" s="9" t="str">
        <f t="shared" si="69"/>
        <v>N/A</v>
      </c>
      <c r="AJ46" s="9" t="e">
        <f t="shared" si="50"/>
        <v>#DIV/0!</v>
      </c>
      <c r="AK46" s="9" t="e">
        <f t="shared" si="51"/>
        <v>#DIV/0!</v>
      </c>
      <c r="AL46" s="11"/>
      <c r="AM46" s="9" t="str">
        <f t="shared" si="52"/>
        <v>N/A</v>
      </c>
      <c r="AN46" s="10"/>
      <c r="AO46" s="9" t="str">
        <f t="shared" si="36"/>
        <v>N/A</v>
      </c>
      <c r="AP46" s="9" t="e">
        <f t="shared" si="53"/>
        <v>#DIV/0!</v>
      </c>
      <c r="AQ46" s="9" t="e">
        <f t="shared" si="54"/>
        <v>#DIV/0!</v>
      </c>
      <c r="AR46" s="9" t="e">
        <f t="shared" si="37"/>
        <v>#DIV/0!</v>
      </c>
      <c r="AS46" s="10"/>
      <c r="AT46" s="9" t="e">
        <f t="shared" si="55"/>
        <v>#DIV/0!</v>
      </c>
      <c r="AU46" s="9" t="e">
        <f t="shared" si="56"/>
        <v>#DIV/0!</v>
      </c>
      <c r="AV46" s="9" t="e">
        <f t="shared" si="57"/>
        <v>#DIV/0!</v>
      </c>
      <c r="AW46" s="9" t="e">
        <f t="shared" si="38"/>
        <v>#DIV/0!</v>
      </c>
      <c r="AX46" s="11"/>
      <c r="AY46" s="9" t="e">
        <f t="shared" si="58"/>
        <v>#DIV/0!</v>
      </c>
      <c r="AZ46" s="9" t="e">
        <f t="shared" si="59"/>
        <v>#DIV/0!</v>
      </c>
      <c r="BA46" s="9" t="e">
        <f t="shared" si="60"/>
        <v>#DIV/0!</v>
      </c>
      <c r="BB46" s="9" t="e">
        <f t="shared" si="39"/>
        <v>#DIV/0!</v>
      </c>
      <c r="BC46" s="12" t="e">
        <f t="shared" si="26"/>
        <v>#DIV/0!</v>
      </c>
      <c r="BD46" s="9" t="e">
        <f t="shared" si="61"/>
        <v>#DIV/0!</v>
      </c>
      <c r="BE46" s="9" t="e">
        <f t="shared" si="62"/>
        <v>#DIV/0!</v>
      </c>
      <c r="BF46" s="9" t="e">
        <f t="shared" si="63"/>
        <v>#DIV/0!</v>
      </c>
      <c r="BG46" s="9" t="e">
        <f t="shared" si="64"/>
        <v>#DIV/0!</v>
      </c>
      <c r="BH46" s="9" t="e">
        <f t="shared" si="40"/>
        <v>#DIV/0!</v>
      </c>
      <c r="BI46" s="9" t="e">
        <f t="shared" si="41"/>
        <v>#DIV/0!</v>
      </c>
      <c r="BJ46" s="36" t="e">
        <f t="shared" si="65"/>
        <v>#DIV/0!</v>
      </c>
      <c r="BK46" s="9" t="e">
        <f t="shared" si="66"/>
        <v>#VALUE!</v>
      </c>
      <c r="BL46" s="1"/>
      <c r="BM46" s="11"/>
      <c r="BN46" s="2" t="e">
        <f t="shared" si="67"/>
        <v>#DIV/0!</v>
      </c>
      <c r="BO46" s="36">
        <f t="shared" si="42"/>
        <v>0</v>
      </c>
    </row>
    <row r="47" spans="2:67" x14ac:dyDescent="0.5">
      <c r="B47" s="26" t="s">
        <v>492</v>
      </c>
      <c r="D47" s="8"/>
      <c r="E47" s="26" t="s">
        <v>684</v>
      </c>
      <c r="G47" s="1"/>
      <c r="H47" s="26" t="s">
        <v>358</v>
      </c>
      <c r="J47" s="8"/>
      <c r="K47" t="s">
        <v>685</v>
      </c>
      <c r="L47" s="13"/>
      <c r="M47" s="14">
        <f t="shared" si="27"/>
        <v>0</v>
      </c>
      <c r="N47" s="15"/>
      <c r="O47" s="15"/>
      <c r="P47" s="14">
        <f t="shared" si="28"/>
        <v>0</v>
      </c>
      <c r="Q47" s="15"/>
      <c r="R47" s="14">
        <f t="shared" si="29"/>
        <v>0</v>
      </c>
      <c r="S47" s="14">
        <f t="shared" si="30"/>
        <v>0</v>
      </c>
      <c r="T47" s="14" t="e">
        <f t="shared" si="31"/>
        <v>#DIV/0!</v>
      </c>
      <c r="U47" s="16"/>
      <c r="V47" s="14" t="e">
        <f t="shared" si="44"/>
        <v>#DIV/0!</v>
      </c>
      <c r="W47" s="14" t="e">
        <f t="shared" si="68"/>
        <v>#DIV/0!</v>
      </c>
      <c r="X47" s="14" t="e">
        <f t="shared" si="32"/>
        <v>#DIV/0!</v>
      </c>
      <c r="Y47" s="14" t="e">
        <f t="shared" si="33"/>
        <v>#DIV/0!</v>
      </c>
      <c r="Z47" s="16"/>
      <c r="AA47" s="14" t="e">
        <f t="shared" si="45"/>
        <v>#DIV/0!</v>
      </c>
      <c r="AB47" s="14" t="e">
        <f t="shared" si="46"/>
        <v>#DIV/0!</v>
      </c>
      <c r="AC47" s="14" t="e">
        <f t="shared" si="47"/>
        <v>#DIV/0!</v>
      </c>
      <c r="AD47" s="14" t="e">
        <f t="shared" si="48"/>
        <v>#DIV/0!</v>
      </c>
      <c r="AE47" s="14" t="e">
        <f t="shared" si="49"/>
        <v>#DIV/0!</v>
      </c>
      <c r="AF47" s="16"/>
      <c r="AG47" s="14">
        <f t="shared" si="34"/>
        <v>0</v>
      </c>
      <c r="AH47" s="14">
        <f t="shared" si="35"/>
        <v>0</v>
      </c>
      <c r="AI47" s="14" t="str">
        <f t="shared" si="69"/>
        <v>N/A</v>
      </c>
      <c r="AJ47" s="14" t="e">
        <f t="shared" si="50"/>
        <v>#DIV/0!</v>
      </c>
      <c r="AK47" s="14" t="e">
        <f t="shared" si="51"/>
        <v>#DIV/0!</v>
      </c>
      <c r="AL47" s="16"/>
      <c r="AM47" s="14" t="str">
        <f t="shared" si="52"/>
        <v>N/A</v>
      </c>
      <c r="AN47" s="15"/>
      <c r="AO47" s="14" t="str">
        <f t="shared" si="36"/>
        <v>N/A</v>
      </c>
      <c r="AP47" s="14" t="e">
        <f t="shared" si="53"/>
        <v>#DIV/0!</v>
      </c>
      <c r="AQ47" s="14" t="e">
        <f t="shared" si="54"/>
        <v>#DIV/0!</v>
      </c>
      <c r="AR47" s="14" t="e">
        <f t="shared" si="37"/>
        <v>#DIV/0!</v>
      </c>
      <c r="AS47" s="15"/>
      <c r="AT47" s="14" t="e">
        <f t="shared" si="55"/>
        <v>#DIV/0!</v>
      </c>
      <c r="AU47" s="14" t="e">
        <f t="shared" si="56"/>
        <v>#DIV/0!</v>
      </c>
      <c r="AV47" s="14" t="e">
        <f t="shared" si="57"/>
        <v>#DIV/0!</v>
      </c>
      <c r="AW47" s="14" t="e">
        <f t="shared" si="38"/>
        <v>#DIV/0!</v>
      </c>
      <c r="AX47" s="16"/>
      <c r="AY47" s="14" t="e">
        <f t="shared" si="58"/>
        <v>#DIV/0!</v>
      </c>
      <c r="AZ47" s="14" t="e">
        <f t="shared" si="59"/>
        <v>#DIV/0!</v>
      </c>
      <c r="BA47" s="14" t="e">
        <f t="shared" si="60"/>
        <v>#DIV/0!</v>
      </c>
      <c r="BB47" s="14" t="e">
        <f t="shared" si="39"/>
        <v>#DIV/0!</v>
      </c>
      <c r="BC47" s="12" t="e">
        <f t="shared" si="26"/>
        <v>#DIV/0!</v>
      </c>
      <c r="BD47" s="14" t="e">
        <f t="shared" si="61"/>
        <v>#DIV/0!</v>
      </c>
      <c r="BE47" s="14" t="e">
        <f t="shared" si="62"/>
        <v>#DIV/0!</v>
      </c>
      <c r="BF47" s="14" t="e">
        <f t="shared" si="63"/>
        <v>#DIV/0!</v>
      </c>
      <c r="BG47" s="14" t="e">
        <f t="shared" si="64"/>
        <v>#DIV/0!</v>
      </c>
      <c r="BH47" s="14" t="e">
        <f t="shared" si="40"/>
        <v>#DIV/0!</v>
      </c>
      <c r="BI47" s="14" t="e">
        <f t="shared" si="41"/>
        <v>#DIV/0!</v>
      </c>
      <c r="BJ47" s="37" t="e">
        <f t="shared" si="65"/>
        <v>#DIV/0!</v>
      </c>
      <c r="BK47" s="14" t="e">
        <f t="shared" si="66"/>
        <v>#VALUE!</v>
      </c>
      <c r="BL47" s="21"/>
      <c r="BM47" s="16"/>
      <c r="BN47" s="17" t="e">
        <f t="shared" si="67"/>
        <v>#DIV/0!</v>
      </c>
      <c r="BO47" s="37">
        <f t="shared" si="42"/>
        <v>0</v>
      </c>
    </row>
    <row r="48" spans="2:67" x14ac:dyDescent="0.5">
      <c r="B48" s="42" t="s">
        <v>494</v>
      </c>
      <c r="C48" s="30"/>
      <c r="D48" s="31">
        <f>D47*318</f>
        <v>0</v>
      </c>
      <c r="E48" s="42" t="s">
        <v>494</v>
      </c>
      <c r="F48" s="30"/>
      <c r="G48" s="43">
        <f>G47/81.345</f>
        <v>0</v>
      </c>
      <c r="H48" s="44" t="s">
        <v>495</v>
      </c>
      <c r="J48" s="23">
        <f>J47^(2/3)</f>
        <v>0</v>
      </c>
      <c r="K48" t="s">
        <v>686</v>
      </c>
      <c r="L48" s="8"/>
      <c r="M48" s="9">
        <f t="shared" si="27"/>
        <v>0</v>
      </c>
      <c r="N48" s="10"/>
      <c r="O48" s="10"/>
      <c r="P48" s="9">
        <f t="shared" si="28"/>
        <v>0</v>
      </c>
      <c r="Q48" s="10"/>
      <c r="R48" s="9">
        <f t="shared" si="29"/>
        <v>0</v>
      </c>
      <c r="S48" s="9">
        <f t="shared" si="30"/>
        <v>0</v>
      </c>
      <c r="T48" s="9" t="e">
        <f t="shared" si="31"/>
        <v>#DIV/0!</v>
      </c>
      <c r="U48" s="11"/>
      <c r="V48" s="9" t="e">
        <f t="shared" si="44"/>
        <v>#DIV/0!</v>
      </c>
      <c r="W48" s="9" t="e">
        <f t="shared" si="68"/>
        <v>#DIV/0!</v>
      </c>
      <c r="X48" s="9" t="e">
        <f t="shared" si="32"/>
        <v>#DIV/0!</v>
      </c>
      <c r="Y48" s="9" t="e">
        <f t="shared" si="33"/>
        <v>#DIV/0!</v>
      </c>
      <c r="Z48" s="11"/>
      <c r="AA48" s="9" t="e">
        <f t="shared" si="45"/>
        <v>#DIV/0!</v>
      </c>
      <c r="AB48" s="9" t="e">
        <f t="shared" si="46"/>
        <v>#DIV/0!</v>
      </c>
      <c r="AC48" s="9" t="e">
        <f t="shared" si="47"/>
        <v>#DIV/0!</v>
      </c>
      <c r="AD48" s="9" t="e">
        <f t="shared" si="48"/>
        <v>#DIV/0!</v>
      </c>
      <c r="AE48" s="9" t="e">
        <f t="shared" si="49"/>
        <v>#DIV/0!</v>
      </c>
      <c r="AF48" s="11"/>
      <c r="AG48" s="9">
        <f t="shared" si="34"/>
        <v>0</v>
      </c>
      <c r="AH48" s="9">
        <f t="shared" si="35"/>
        <v>0</v>
      </c>
      <c r="AI48" s="9" t="str">
        <f t="shared" si="69"/>
        <v>N/A</v>
      </c>
      <c r="AJ48" s="9" t="e">
        <f t="shared" si="50"/>
        <v>#DIV/0!</v>
      </c>
      <c r="AK48" s="9" t="e">
        <f t="shared" si="51"/>
        <v>#DIV/0!</v>
      </c>
      <c r="AL48" s="11"/>
      <c r="AM48" s="9" t="str">
        <f t="shared" si="52"/>
        <v>N/A</v>
      </c>
      <c r="AN48" s="10"/>
      <c r="AO48" s="9" t="str">
        <f t="shared" si="36"/>
        <v>N/A</v>
      </c>
      <c r="AP48" s="9" t="e">
        <f t="shared" si="53"/>
        <v>#DIV/0!</v>
      </c>
      <c r="AQ48" s="9" t="e">
        <f t="shared" si="54"/>
        <v>#DIV/0!</v>
      </c>
      <c r="AR48" s="9" t="e">
        <f t="shared" si="37"/>
        <v>#DIV/0!</v>
      </c>
      <c r="AS48" s="10"/>
      <c r="AT48" s="9" t="e">
        <f t="shared" si="55"/>
        <v>#DIV/0!</v>
      </c>
      <c r="AU48" s="9" t="e">
        <f t="shared" si="56"/>
        <v>#DIV/0!</v>
      </c>
      <c r="AV48" s="9" t="e">
        <f t="shared" si="57"/>
        <v>#DIV/0!</v>
      </c>
      <c r="AW48" s="9" t="e">
        <f t="shared" si="38"/>
        <v>#DIV/0!</v>
      </c>
      <c r="AX48" s="11"/>
      <c r="AY48" s="9" t="e">
        <f t="shared" si="58"/>
        <v>#DIV/0!</v>
      </c>
      <c r="AZ48" s="9" t="e">
        <f t="shared" si="59"/>
        <v>#DIV/0!</v>
      </c>
      <c r="BA48" s="9" t="e">
        <f t="shared" si="60"/>
        <v>#DIV/0!</v>
      </c>
      <c r="BB48" s="9" t="e">
        <f t="shared" si="39"/>
        <v>#DIV/0!</v>
      </c>
      <c r="BC48" s="12" t="e">
        <f t="shared" si="26"/>
        <v>#DIV/0!</v>
      </c>
      <c r="BD48" s="9" t="e">
        <f t="shared" si="61"/>
        <v>#DIV/0!</v>
      </c>
      <c r="BE48" s="9" t="e">
        <f t="shared" si="62"/>
        <v>#DIV/0!</v>
      </c>
      <c r="BF48" s="9" t="e">
        <f t="shared" si="63"/>
        <v>#DIV/0!</v>
      </c>
      <c r="BG48" s="9" t="e">
        <f t="shared" si="64"/>
        <v>#DIV/0!</v>
      </c>
      <c r="BH48" s="9" t="e">
        <f t="shared" si="40"/>
        <v>#DIV/0!</v>
      </c>
      <c r="BI48" s="9" t="e">
        <f t="shared" si="41"/>
        <v>#DIV/0!</v>
      </c>
      <c r="BJ48" s="36" t="e">
        <f t="shared" si="65"/>
        <v>#DIV/0!</v>
      </c>
      <c r="BK48" s="9" t="e">
        <f t="shared" si="66"/>
        <v>#VALUE!</v>
      </c>
      <c r="BL48" s="1"/>
      <c r="BM48" s="11"/>
      <c r="BN48" s="2" t="e">
        <f t="shared" si="67"/>
        <v>#DIV/0!</v>
      </c>
      <c r="BO48" s="36">
        <f t="shared" si="42"/>
        <v>0</v>
      </c>
    </row>
    <row r="49" spans="2:67" x14ac:dyDescent="0.5">
      <c r="B49" s="38" t="s">
        <v>496</v>
      </c>
      <c r="C49" s="27"/>
      <c r="D49" s="27"/>
      <c r="E49" s="27"/>
      <c r="F49" s="27"/>
      <c r="G49" s="48" t="s">
        <v>497</v>
      </c>
      <c r="H49" t="s">
        <v>498</v>
      </c>
      <c r="J49" s="33"/>
      <c r="K49" t="s">
        <v>687</v>
      </c>
      <c r="L49" s="13"/>
      <c r="M49" s="14">
        <f t="shared" si="27"/>
        <v>0</v>
      </c>
      <c r="N49" s="15"/>
      <c r="O49" s="15"/>
      <c r="P49" s="14">
        <f t="shared" si="28"/>
        <v>0</v>
      </c>
      <c r="Q49" s="15"/>
      <c r="R49" s="14">
        <f t="shared" si="29"/>
        <v>0</v>
      </c>
      <c r="S49" s="14">
        <f t="shared" si="30"/>
        <v>0</v>
      </c>
      <c r="T49" s="14" t="e">
        <f t="shared" si="31"/>
        <v>#DIV/0!</v>
      </c>
      <c r="U49" s="16"/>
      <c r="V49" s="14" t="e">
        <f t="shared" si="44"/>
        <v>#DIV/0!</v>
      </c>
      <c r="W49" s="14" t="e">
        <f t="shared" si="68"/>
        <v>#DIV/0!</v>
      </c>
      <c r="X49" s="14" t="e">
        <f t="shared" si="32"/>
        <v>#DIV/0!</v>
      </c>
      <c r="Y49" s="14" t="e">
        <f t="shared" si="33"/>
        <v>#DIV/0!</v>
      </c>
      <c r="Z49" s="16"/>
      <c r="AA49" s="14" t="e">
        <f t="shared" si="45"/>
        <v>#DIV/0!</v>
      </c>
      <c r="AB49" s="14" t="e">
        <f t="shared" si="46"/>
        <v>#DIV/0!</v>
      </c>
      <c r="AC49" s="14" t="e">
        <f t="shared" si="47"/>
        <v>#DIV/0!</v>
      </c>
      <c r="AD49" s="14" t="e">
        <f t="shared" si="48"/>
        <v>#DIV/0!</v>
      </c>
      <c r="AE49" s="14" t="e">
        <f t="shared" si="49"/>
        <v>#DIV/0!</v>
      </c>
      <c r="AF49" s="16"/>
      <c r="AG49" s="14">
        <f t="shared" si="34"/>
        <v>0</v>
      </c>
      <c r="AH49" s="14">
        <f t="shared" si="35"/>
        <v>0</v>
      </c>
      <c r="AI49" s="14" t="str">
        <f t="shared" si="69"/>
        <v>N/A</v>
      </c>
      <c r="AJ49" s="14" t="e">
        <f t="shared" si="50"/>
        <v>#DIV/0!</v>
      </c>
      <c r="AK49" s="14" t="e">
        <f t="shared" si="51"/>
        <v>#DIV/0!</v>
      </c>
      <c r="AL49" s="16"/>
      <c r="AM49" s="14" t="str">
        <f t="shared" si="52"/>
        <v>N/A</v>
      </c>
      <c r="AN49" s="15"/>
      <c r="AO49" s="14" t="str">
        <f t="shared" si="36"/>
        <v>N/A</v>
      </c>
      <c r="AP49" s="14" t="e">
        <f t="shared" si="53"/>
        <v>#DIV/0!</v>
      </c>
      <c r="AQ49" s="14" t="e">
        <f t="shared" si="54"/>
        <v>#DIV/0!</v>
      </c>
      <c r="AR49" s="14" t="e">
        <f t="shared" si="37"/>
        <v>#DIV/0!</v>
      </c>
      <c r="AS49" s="15"/>
      <c r="AT49" s="14" t="e">
        <f t="shared" si="55"/>
        <v>#DIV/0!</v>
      </c>
      <c r="AU49" s="14" t="e">
        <f t="shared" si="56"/>
        <v>#DIV/0!</v>
      </c>
      <c r="AV49" s="14" t="e">
        <f t="shared" si="57"/>
        <v>#DIV/0!</v>
      </c>
      <c r="AW49" s="14" t="e">
        <f t="shared" si="38"/>
        <v>#DIV/0!</v>
      </c>
      <c r="AX49" s="16"/>
      <c r="AY49" s="14" t="e">
        <f t="shared" si="58"/>
        <v>#DIV/0!</v>
      </c>
      <c r="AZ49" s="14" t="e">
        <f t="shared" si="59"/>
        <v>#DIV/0!</v>
      </c>
      <c r="BA49" s="14" t="e">
        <f t="shared" si="60"/>
        <v>#DIV/0!</v>
      </c>
      <c r="BB49" s="14" t="e">
        <f t="shared" si="39"/>
        <v>#DIV/0!</v>
      </c>
      <c r="BC49" s="12" t="e">
        <f t="shared" si="26"/>
        <v>#DIV/0!</v>
      </c>
      <c r="BD49" s="14" t="e">
        <f t="shared" si="61"/>
        <v>#DIV/0!</v>
      </c>
      <c r="BE49" s="14" t="e">
        <f t="shared" si="62"/>
        <v>#DIV/0!</v>
      </c>
      <c r="BF49" s="14" t="e">
        <f t="shared" si="63"/>
        <v>#DIV/0!</v>
      </c>
      <c r="BG49" s="14" t="e">
        <f t="shared" si="64"/>
        <v>#DIV/0!</v>
      </c>
      <c r="BH49" s="14" t="e">
        <f t="shared" si="40"/>
        <v>#DIV/0!</v>
      </c>
      <c r="BI49" s="14" t="e">
        <f t="shared" si="41"/>
        <v>#DIV/0!</v>
      </c>
      <c r="BJ49" s="37" t="e">
        <f t="shared" si="65"/>
        <v>#DIV/0!</v>
      </c>
      <c r="BK49" s="14" t="e">
        <f t="shared" si="66"/>
        <v>#VALUE!</v>
      </c>
      <c r="BL49" s="21"/>
      <c r="BM49" s="16"/>
      <c r="BN49" s="17" t="e">
        <f t="shared" si="67"/>
        <v>#DIV/0!</v>
      </c>
      <c r="BO49" s="37">
        <f t="shared" si="42"/>
        <v>0</v>
      </c>
    </row>
    <row r="50" spans="2:67" x14ac:dyDescent="0.5">
      <c r="B50" s="26"/>
      <c r="C50" t="s">
        <v>499</v>
      </c>
      <c r="D50" t="s">
        <v>500</v>
      </c>
      <c r="E50" t="s">
        <v>501</v>
      </c>
      <c r="F50" t="s">
        <v>502</v>
      </c>
      <c r="G50" s="41" t="s">
        <v>503</v>
      </c>
      <c r="H50" s="45" t="s">
        <v>504</v>
      </c>
      <c r="I50" s="30"/>
      <c r="J50" s="31">
        <f>J49*J48</f>
        <v>0</v>
      </c>
      <c r="K50" t="s">
        <v>688</v>
      </c>
      <c r="L50" s="8"/>
      <c r="M50" s="9">
        <f t="shared" si="27"/>
        <v>0</v>
      </c>
      <c r="N50" s="10"/>
      <c r="O50" s="10"/>
      <c r="P50" s="9">
        <f t="shared" si="28"/>
        <v>0</v>
      </c>
      <c r="Q50" s="10"/>
      <c r="R50" s="9">
        <f t="shared" si="29"/>
        <v>0</v>
      </c>
      <c r="S50" s="9">
        <f t="shared" si="30"/>
        <v>0</v>
      </c>
      <c r="T50" s="9" t="e">
        <f t="shared" si="31"/>
        <v>#DIV/0!</v>
      </c>
      <c r="U50" s="11"/>
      <c r="V50" s="9" t="e">
        <f t="shared" si="44"/>
        <v>#DIV/0!</v>
      </c>
      <c r="W50" s="9" t="e">
        <f t="shared" si="68"/>
        <v>#DIV/0!</v>
      </c>
      <c r="X50" s="9" t="e">
        <f t="shared" si="32"/>
        <v>#DIV/0!</v>
      </c>
      <c r="Y50" s="9" t="e">
        <f t="shared" si="33"/>
        <v>#DIV/0!</v>
      </c>
      <c r="Z50" s="11"/>
      <c r="AA50" s="9" t="e">
        <f t="shared" si="45"/>
        <v>#DIV/0!</v>
      </c>
      <c r="AB50" s="9" t="e">
        <f t="shared" si="46"/>
        <v>#DIV/0!</v>
      </c>
      <c r="AC50" s="9" t="e">
        <f t="shared" si="47"/>
        <v>#DIV/0!</v>
      </c>
      <c r="AD50" s="9" t="e">
        <f t="shared" si="48"/>
        <v>#DIV/0!</v>
      </c>
      <c r="AE50" s="9" t="e">
        <f t="shared" si="49"/>
        <v>#DIV/0!</v>
      </c>
      <c r="AF50" s="11"/>
      <c r="AG50" s="9">
        <f t="shared" si="34"/>
        <v>0</v>
      </c>
      <c r="AH50" s="9">
        <f t="shared" si="35"/>
        <v>0</v>
      </c>
      <c r="AI50" s="9" t="str">
        <f t="shared" si="69"/>
        <v>N/A</v>
      </c>
      <c r="AJ50" s="9" t="e">
        <f t="shared" si="50"/>
        <v>#DIV/0!</v>
      </c>
      <c r="AK50" s="9" t="e">
        <f t="shared" si="51"/>
        <v>#DIV/0!</v>
      </c>
      <c r="AL50" s="11"/>
      <c r="AM50" s="9" t="str">
        <f t="shared" si="52"/>
        <v>N/A</v>
      </c>
      <c r="AN50" s="10"/>
      <c r="AO50" s="9" t="str">
        <f t="shared" si="36"/>
        <v>N/A</v>
      </c>
      <c r="AP50" s="9" t="e">
        <f t="shared" si="53"/>
        <v>#DIV/0!</v>
      </c>
      <c r="AQ50" s="9" t="e">
        <f t="shared" si="54"/>
        <v>#DIV/0!</v>
      </c>
      <c r="AR50" s="9" t="e">
        <f t="shared" si="37"/>
        <v>#DIV/0!</v>
      </c>
      <c r="AS50" s="10"/>
      <c r="AT50" s="9" t="e">
        <f t="shared" si="55"/>
        <v>#DIV/0!</v>
      </c>
      <c r="AU50" s="9" t="e">
        <f t="shared" si="56"/>
        <v>#DIV/0!</v>
      </c>
      <c r="AV50" s="9" t="e">
        <f t="shared" si="57"/>
        <v>#DIV/0!</v>
      </c>
      <c r="AW50" s="9" t="e">
        <f t="shared" si="38"/>
        <v>#DIV/0!</v>
      </c>
      <c r="AX50" s="11"/>
      <c r="AY50" s="9" t="e">
        <f t="shared" si="58"/>
        <v>#DIV/0!</v>
      </c>
      <c r="AZ50" s="9" t="e">
        <f t="shared" si="59"/>
        <v>#DIV/0!</v>
      </c>
      <c r="BA50" s="9" t="e">
        <f t="shared" si="60"/>
        <v>#DIV/0!</v>
      </c>
      <c r="BB50" s="9" t="e">
        <f t="shared" si="39"/>
        <v>#DIV/0!</v>
      </c>
      <c r="BC50" s="12" t="e">
        <f t="shared" si="26"/>
        <v>#DIV/0!</v>
      </c>
      <c r="BD50" s="9" t="e">
        <f t="shared" si="61"/>
        <v>#DIV/0!</v>
      </c>
      <c r="BE50" s="9" t="e">
        <f t="shared" si="62"/>
        <v>#DIV/0!</v>
      </c>
      <c r="BF50" s="9" t="e">
        <f t="shared" si="63"/>
        <v>#DIV/0!</v>
      </c>
      <c r="BG50" s="9" t="e">
        <f t="shared" si="64"/>
        <v>#DIV/0!</v>
      </c>
      <c r="BH50" s="9" t="e">
        <f t="shared" si="40"/>
        <v>#DIV/0!</v>
      </c>
      <c r="BI50" s="9" t="e">
        <f t="shared" si="41"/>
        <v>#DIV/0!</v>
      </c>
      <c r="BJ50" s="36" t="e">
        <f t="shared" si="65"/>
        <v>#DIV/0!</v>
      </c>
      <c r="BK50" s="9" t="e">
        <f t="shared" si="66"/>
        <v>#VALUE!</v>
      </c>
      <c r="BL50" s="1"/>
      <c r="BM50" s="11"/>
      <c r="BN50" s="2" t="e">
        <f t="shared" si="67"/>
        <v>#DIV/0!</v>
      </c>
      <c r="BO50" s="36">
        <f t="shared" si="42"/>
        <v>0</v>
      </c>
    </row>
    <row r="51" spans="2:67" x14ac:dyDescent="0.5">
      <c r="B51" s="26" t="s">
        <v>505</v>
      </c>
      <c r="C51" s="8"/>
      <c r="D51" s="10"/>
      <c r="E51" s="10"/>
      <c r="F51" s="10"/>
      <c r="G51" s="9">
        <f>C51+D51+E51+F51</f>
        <v>0</v>
      </c>
      <c r="H51" s="38" t="s">
        <v>689</v>
      </c>
      <c r="I51" s="27"/>
      <c r="J51" s="28"/>
      <c r="K51" t="s">
        <v>690</v>
      </c>
      <c r="L51" s="13"/>
      <c r="M51" s="14">
        <f t="shared" si="27"/>
        <v>0</v>
      </c>
      <c r="N51" s="15"/>
      <c r="O51" s="15"/>
      <c r="P51" s="14">
        <f t="shared" si="28"/>
        <v>0</v>
      </c>
      <c r="Q51" s="15"/>
      <c r="R51" s="14">
        <f t="shared" si="29"/>
        <v>0</v>
      </c>
      <c r="S51" s="14">
        <f t="shared" si="30"/>
        <v>0</v>
      </c>
      <c r="T51" s="14" t="e">
        <f t="shared" si="31"/>
        <v>#DIV/0!</v>
      </c>
      <c r="U51" s="16"/>
      <c r="V51" s="14" t="e">
        <f t="shared" si="44"/>
        <v>#DIV/0!</v>
      </c>
      <c r="W51" s="14" t="e">
        <f t="shared" si="68"/>
        <v>#DIV/0!</v>
      </c>
      <c r="X51" s="14" t="e">
        <f t="shared" si="32"/>
        <v>#DIV/0!</v>
      </c>
      <c r="Y51" s="14" t="e">
        <f t="shared" si="33"/>
        <v>#DIV/0!</v>
      </c>
      <c r="Z51" s="16"/>
      <c r="AA51" s="14" t="e">
        <f t="shared" si="45"/>
        <v>#DIV/0!</v>
      </c>
      <c r="AB51" s="14" t="e">
        <f t="shared" si="46"/>
        <v>#DIV/0!</v>
      </c>
      <c r="AC51" s="14" t="e">
        <f t="shared" si="47"/>
        <v>#DIV/0!</v>
      </c>
      <c r="AD51" s="14" t="e">
        <f t="shared" si="48"/>
        <v>#DIV/0!</v>
      </c>
      <c r="AE51" s="14" t="e">
        <f t="shared" si="49"/>
        <v>#DIV/0!</v>
      </c>
      <c r="AF51" s="16"/>
      <c r="AG51" s="14">
        <f t="shared" si="34"/>
        <v>0</v>
      </c>
      <c r="AH51" s="14">
        <f t="shared" si="35"/>
        <v>0</v>
      </c>
      <c r="AI51" s="14" t="str">
        <f t="shared" si="69"/>
        <v>N/A</v>
      </c>
      <c r="AJ51" s="14" t="e">
        <f t="shared" si="50"/>
        <v>#DIV/0!</v>
      </c>
      <c r="AK51" s="14" t="e">
        <f t="shared" si="51"/>
        <v>#DIV/0!</v>
      </c>
      <c r="AL51" s="16"/>
      <c r="AM51" s="14" t="str">
        <f t="shared" si="52"/>
        <v>N/A</v>
      </c>
      <c r="AN51" s="15"/>
      <c r="AO51" s="14" t="str">
        <f t="shared" si="36"/>
        <v>N/A</v>
      </c>
      <c r="AP51" s="14" t="e">
        <f t="shared" si="53"/>
        <v>#DIV/0!</v>
      </c>
      <c r="AQ51" s="14" t="e">
        <f t="shared" si="54"/>
        <v>#DIV/0!</v>
      </c>
      <c r="AR51" s="14" t="e">
        <f t="shared" si="37"/>
        <v>#DIV/0!</v>
      </c>
      <c r="AS51" s="15"/>
      <c r="AT51" s="14" t="e">
        <f t="shared" si="55"/>
        <v>#DIV/0!</v>
      </c>
      <c r="AU51" s="14" t="e">
        <f t="shared" si="56"/>
        <v>#DIV/0!</v>
      </c>
      <c r="AV51" s="14" t="e">
        <f t="shared" si="57"/>
        <v>#DIV/0!</v>
      </c>
      <c r="AW51" s="14" t="e">
        <f t="shared" si="38"/>
        <v>#DIV/0!</v>
      </c>
      <c r="AX51" s="16"/>
      <c r="AY51" s="14" t="e">
        <f t="shared" si="58"/>
        <v>#DIV/0!</v>
      </c>
      <c r="AZ51" s="14" t="e">
        <f t="shared" si="59"/>
        <v>#DIV/0!</v>
      </c>
      <c r="BA51" s="14" t="e">
        <f t="shared" si="60"/>
        <v>#DIV/0!</v>
      </c>
      <c r="BB51" s="14" t="e">
        <f t="shared" si="39"/>
        <v>#DIV/0!</v>
      </c>
      <c r="BC51" s="12" t="e">
        <f t="shared" si="26"/>
        <v>#DIV/0!</v>
      </c>
      <c r="BD51" s="14" t="e">
        <f t="shared" si="61"/>
        <v>#DIV/0!</v>
      </c>
      <c r="BE51" s="14" t="e">
        <f t="shared" si="62"/>
        <v>#DIV/0!</v>
      </c>
      <c r="BF51" s="14" t="e">
        <f t="shared" si="63"/>
        <v>#DIV/0!</v>
      </c>
      <c r="BG51" s="14" t="e">
        <f t="shared" si="64"/>
        <v>#DIV/0!</v>
      </c>
      <c r="BH51" s="14" t="e">
        <f t="shared" si="40"/>
        <v>#DIV/0!</v>
      </c>
      <c r="BI51" s="14" t="e">
        <f t="shared" si="41"/>
        <v>#DIV/0!</v>
      </c>
      <c r="BJ51" s="37" t="e">
        <f t="shared" si="65"/>
        <v>#DIV/0!</v>
      </c>
      <c r="BK51" s="14" t="e">
        <f t="shared" si="66"/>
        <v>#VALUE!</v>
      </c>
      <c r="BL51" s="21"/>
      <c r="BM51" s="16"/>
      <c r="BN51" s="17" t="e">
        <f t="shared" si="67"/>
        <v>#DIV/0!</v>
      </c>
      <c r="BO51" s="37">
        <f t="shared" si="42"/>
        <v>0</v>
      </c>
    </row>
    <row r="52" spans="2:67" x14ac:dyDescent="0.5">
      <c r="B52" s="29" t="s">
        <v>507</v>
      </c>
      <c r="C52" s="46"/>
      <c r="D52" s="47"/>
      <c r="E52" s="47"/>
      <c r="F52" s="47"/>
      <c r="G52" s="49">
        <f>C51*C52+D51*D52+E51*E52+F51*F52</f>
        <v>0</v>
      </c>
      <c r="H52" s="26" t="s">
        <v>508</v>
      </c>
      <c r="J52" s="8"/>
      <c r="K52" t="s">
        <v>691</v>
      </c>
      <c r="L52" s="8"/>
      <c r="M52" s="9">
        <f t="shared" si="27"/>
        <v>0</v>
      </c>
      <c r="N52" s="10"/>
      <c r="O52" s="10"/>
      <c r="P52" s="9">
        <f t="shared" si="28"/>
        <v>0</v>
      </c>
      <c r="Q52" s="10"/>
      <c r="R52" s="9">
        <f t="shared" si="29"/>
        <v>0</v>
      </c>
      <c r="S52" s="9">
        <f t="shared" si="30"/>
        <v>0</v>
      </c>
      <c r="T52" s="9" t="e">
        <f t="shared" si="31"/>
        <v>#DIV/0!</v>
      </c>
      <c r="U52" s="11"/>
      <c r="V52" s="9" t="e">
        <f t="shared" si="44"/>
        <v>#DIV/0!</v>
      </c>
      <c r="W52" s="9" t="e">
        <f t="shared" si="68"/>
        <v>#DIV/0!</v>
      </c>
      <c r="X52" s="9" t="e">
        <f t="shared" si="32"/>
        <v>#DIV/0!</v>
      </c>
      <c r="Y52" s="9" t="e">
        <f t="shared" si="33"/>
        <v>#DIV/0!</v>
      </c>
      <c r="Z52" s="11"/>
      <c r="AA52" s="9" t="e">
        <f t="shared" si="45"/>
        <v>#DIV/0!</v>
      </c>
      <c r="AB52" s="9" t="e">
        <f t="shared" si="46"/>
        <v>#DIV/0!</v>
      </c>
      <c r="AC52" s="9" t="e">
        <f t="shared" si="47"/>
        <v>#DIV/0!</v>
      </c>
      <c r="AD52" s="9" t="e">
        <f t="shared" si="48"/>
        <v>#DIV/0!</v>
      </c>
      <c r="AE52" s="9" t="e">
        <f t="shared" si="49"/>
        <v>#DIV/0!</v>
      </c>
      <c r="AF52" s="11"/>
      <c r="AG52" s="9">
        <f t="shared" si="34"/>
        <v>0</v>
      </c>
      <c r="AH52" s="9">
        <f t="shared" si="35"/>
        <v>0</v>
      </c>
      <c r="AI52" s="9" t="str">
        <f t="shared" si="69"/>
        <v>N/A</v>
      </c>
      <c r="AJ52" s="9" t="e">
        <f t="shared" si="50"/>
        <v>#DIV/0!</v>
      </c>
      <c r="AK52" s="9" t="e">
        <f t="shared" si="51"/>
        <v>#DIV/0!</v>
      </c>
      <c r="AL52" s="11"/>
      <c r="AM52" s="9" t="str">
        <f t="shared" si="52"/>
        <v>N/A</v>
      </c>
      <c r="AN52" s="10"/>
      <c r="AO52" s="9" t="str">
        <f t="shared" si="36"/>
        <v>N/A</v>
      </c>
      <c r="AP52" s="9" t="e">
        <f t="shared" si="53"/>
        <v>#DIV/0!</v>
      </c>
      <c r="AQ52" s="9" t="e">
        <f t="shared" si="54"/>
        <v>#DIV/0!</v>
      </c>
      <c r="AR52" s="9" t="e">
        <f t="shared" si="37"/>
        <v>#DIV/0!</v>
      </c>
      <c r="AS52" s="10"/>
      <c r="AT52" s="9" t="e">
        <f t="shared" si="55"/>
        <v>#DIV/0!</v>
      </c>
      <c r="AU52" s="9" t="e">
        <f t="shared" si="56"/>
        <v>#DIV/0!</v>
      </c>
      <c r="AV52" s="9" t="e">
        <f t="shared" si="57"/>
        <v>#DIV/0!</v>
      </c>
      <c r="AW52" s="9" t="e">
        <f t="shared" si="38"/>
        <v>#DIV/0!</v>
      </c>
      <c r="AX52" s="11"/>
      <c r="AY52" s="9" t="e">
        <f t="shared" si="58"/>
        <v>#DIV/0!</v>
      </c>
      <c r="AZ52" s="9" t="e">
        <f t="shared" si="59"/>
        <v>#DIV/0!</v>
      </c>
      <c r="BA52" s="9" t="e">
        <f t="shared" si="60"/>
        <v>#DIV/0!</v>
      </c>
      <c r="BB52" s="9" t="e">
        <f t="shared" si="39"/>
        <v>#DIV/0!</v>
      </c>
      <c r="BC52" s="12" t="e">
        <f t="shared" si="26"/>
        <v>#DIV/0!</v>
      </c>
      <c r="BD52" s="9" t="e">
        <f t="shared" si="61"/>
        <v>#DIV/0!</v>
      </c>
      <c r="BE52" s="9" t="e">
        <f t="shared" si="62"/>
        <v>#DIV/0!</v>
      </c>
      <c r="BF52" s="9" t="e">
        <f t="shared" si="63"/>
        <v>#DIV/0!</v>
      </c>
      <c r="BG52" s="9" t="e">
        <f t="shared" si="64"/>
        <v>#DIV/0!</v>
      </c>
      <c r="BH52" s="9" t="e">
        <f t="shared" si="40"/>
        <v>#DIV/0!</v>
      </c>
      <c r="BI52" s="9" t="e">
        <f t="shared" si="41"/>
        <v>#DIV/0!</v>
      </c>
      <c r="BJ52" s="36" t="e">
        <f t="shared" si="65"/>
        <v>#DIV/0!</v>
      </c>
      <c r="BK52" s="9" t="e">
        <f t="shared" si="66"/>
        <v>#VALUE!</v>
      </c>
      <c r="BL52" s="1"/>
      <c r="BM52" s="11"/>
      <c r="BN52" s="2" t="e">
        <f t="shared" si="67"/>
        <v>#DIV/0!</v>
      </c>
      <c r="BO52" s="36">
        <f t="shared" si="42"/>
        <v>0</v>
      </c>
    </row>
    <row r="53" spans="2:67" x14ac:dyDescent="0.5">
      <c r="B53" s="38" t="s">
        <v>509</v>
      </c>
      <c r="C53" s="28"/>
      <c r="D53" s="38" t="s">
        <v>692</v>
      </c>
      <c r="E53" s="27"/>
      <c r="F53" s="27"/>
      <c r="G53" s="28"/>
      <c r="H53" s="26" t="s">
        <v>693</v>
      </c>
      <c r="J53" s="25">
        <f>F26*149597870.7</f>
        <v>0</v>
      </c>
      <c r="K53" t="s">
        <v>694</v>
      </c>
      <c r="L53" s="13"/>
      <c r="M53" s="14">
        <f t="shared" si="27"/>
        <v>0</v>
      </c>
      <c r="N53" s="15"/>
      <c r="O53" s="15"/>
      <c r="P53" s="14">
        <f t="shared" si="28"/>
        <v>0</v>
      </c>
      <c r="Q53" s="15"/>
      <c r="R53" s="14">
        <f t="shared" si="29"/>
        <v>0</v>
      </c>
      <c r="S53" s="14">
        <f t="shared" si="30"/>
        <v>0</v>
      </c>
      <c r="T53" s="14" t="e">
        <f t="shared" si="31"/>
        <v>#DIV/0!</v>
      </c>
      <c r="U53" s="16"/>
      <c r="V53" s="14" t="e">
        <f t="shared" si="44"/>
        <v>#DIV/0!</v>
      </c>
      <c r="W53" s="14" t="e">
        <f t="shared" si="68"/>
        <v>#DIV/0!</v>
      </c>
      <c r="X53" s="14" t="e">
        <f t="shared" si="32"/>
        <v>#DIV/0!</v>
      </c>
      <c r="Y53" s="14" t="e">
        <f t="shared" si="33"/>
        <v>#DIV/0!</v>
      </c>
      <c r="Z53" s="16"/>
      <c r="AA53" s="14" t="e">
        <f t="shared" si="45"/>
        <v>#DIV/0!</v>
      </c>
      <c r="AB53" s="14" t="e">
        <f t="shared" si="46"/>
        <v>#DIV/0!</v>
      </c>
      <c r="AC53" s="14" t="e">
        <f t="shared" si="47"/>
        <v>#DIV/0!</v>
      </c>
      <c r="AD53" s="14" t="e">
        <f t="shared" si="48"/>
        <v>#DIV/0!</v>
      </c>
      <c r="AE53" s="14" t="e">
        <f t="shared" si="49"/>
        <v>#DIV/0!</v>
      </c>
      <c r="AF53" s="16"/>
      <c r="AG53" s="14">
        <f t="shared" si="34"/>
        <v>0</v>
      </c>
      <c r="AH53" s="14">
        <f t="shared" si="35"/>
        <v>0</v>
      </c>
      <c r="AI53" s="14" t="str">
        <f t="shared" si="69"/>
        <v>N/A</v>
      </c>
      <c r="AJ53" s="14" t="e">
        <f t="shared" si="50"/>
        <v>#DIV/0!</v>
      </c>
      <c r="AK53" s="14" t="e">
        <f t="shared" si="51"/>
        <v>#DIV/0!</v>
      </c>
      <c r="AL53" s="16"/>
      <c r="AM53" s="14" t="str">
        <f t="shared" si="52"/>
        <v>N/A</v>
      </c>
      <c r="AN53" s="15"/>
      <c r="AO53" s="14" t="str">
        <f t="shared" si="36"/>
        <v>N/A</v>
      </c>
      <c r="AP53" s="14" t="e">
        <f t="shared" si="53"/>
        <v>#DIV/0!</v>
      </c>
      <c r="AQ53" s="14" t="e">
        <f t="shared" si="54"/>
        <v>#DIV/0!</v>
      </c>
      <c r="AR53" s="14" t="e">
        <f t="shared" si="37"/>
        <v>#DIV/0!</v>
      </c>
      <c r="AS53" s="15"/>
      <c r="AT53" s="14" t="e">
        <f t="shared" si="55"/>
        <v>#DIV/0!</v>
      </c>
      <c r="AU53" s="14" t="e">
        <f t="shared" si="56"/>
        <v>#DIV/0!</v>
      </c>
      <c r="AV53" s="14" t="e">
        <f t="shared" si="57"/>
        <v>#DIV/0!</v>
      </c>
      <c r="AW53" s="14" t="e">
        <f t="shared" si="38"/>
        <v>#DIV/0!</v>
      </c>
      <c r="AX53" s="16"/>
      <c r="AY53" s="14" t="e">
        <f t="shared" si="58"/>
        <v>#DIV/0!</v>
      </c>
      <c r="AZ53" s="14" t="e">
        <f t="shared" si="59"/>
        <v>#DIV/0!</v>
      </c>
      <c r="BA53" s="14" t="e">
        <f t="shared" si="60"/>
        <v>#DIV/0!</v>
      </c>
      <c r="BB53" s="14" t="e">
        <f t="shared" si="39"/>
        <v>#DIV/0!</v>
      </c>
      <c r="BC53" s="12" t="e">
        <f t="shared" si="26"/>
        <v>#DIV/0!</v>
      </c>
      <c r="BD53" s="14" t="e">
        <f t="shared" si="61"/>
        <v>#DIV/0!</v>
      </c>
      <c r="BE53" s="14" t="e">
        <f t="shared" si="62"/>
        <v>#DIV/0!</v>
      </c>
      <c r="BF53" s="14" t="e">
        <f t="shared" si="63"/>
        <v>#DIV/0!</v>
      </c>
      <c r="BG53" s="14" t="e">
        <f t="shared" si="64"/>
        <v>#DIV/0!</v>
      </c>
      <c r="BH53" s="14" t="e">
        <f t="shared" si="40"/>
        <v>#DIV/0!</v>
      </c>
      <c r="BI53" s="14" t="e">
        <f t="shared" si="41"/>
        <v>#DIV/0!</v>
      </c>
      <c r="BJ53" s="37" t="e">
        <f t="shared" si="65"/>
        <v>#DIV/0!</v>
      </c>
      <c r="BK53" s="14" t="e">
        <f t="shared" si="66"/>
        <v>#VALUE!</v>
      </c>
      <c r="BL53" s="21"/>
      <c r="BM53" s="16"/>
      <c r="BN53" s="17" t="e">
        <f t="shared" si="67"/>
        <v>#DIV/0!</v>
      </c>
      <c r="BO53" s="37">
        <f t="shared" si="42"/>
        <v>0</v>
      </c>
    </row>
    <row r="54" spans="2:67" x14ac:dyDescent="0.5">
      <c r="B54" s="26" t="s">
        <v>695</v>
      </c>
      <c r="C54" s="8"/>
      <c r="D54" s="26" t="s">
        <v>696</v>
      </c>
      <c r="G54" s="8"/>
      <c r="H54" s="26" t="s">
        <v>401</v>
      </c>
      <c r="J54" s="33"/>
      <c r="K54" t="s">
        <v>697</v>
      </c>
      <c r="L54" s="8"/>
      <c r="M54" s="9">
        <f t="shared" si="27"/>
        <v>0</v>
      </c>
      <c r="N54" s="10"/>
      <c r="O54" s="10"/>
      <c r="P54" s="9">
        <f t="shared" si="28"/>
        <v>0</v>
      </c>
      <c r="Q54" s="10"/>
      <c r="R54" s="9">
        <f t="shared" si="29"/>
        <v>0</v>
      </c>
      <c r="S54" s="9">
        <f t="shared" si="30"/>
        <v>0</v>
      </c>
      <c r="T54" s="9" t="e">
        <f t="shared" si="31"/>
        <v>#DIV/0!</v>
      </c>
      <c r="U54" s="11"/>
      <c r="V54" s="9" t="e">
        <f t="shared" si="44"/>
        <v>#DIV/0!</v>
      </c>
      <c r="W54" s="9" t="e">
        <f t="shared" si="68"/>
        <v>#DIV/0!</v>
      </c>
      <c r="X54" s="9" t="e">
        <f t="shared" si="32"/>
        <v>#DIV/0!</v>
      </c>
      <c r="Y54" s="9" t="e">
        <f t="shared" si="33"/>
        <v>#DIV/0!</v>
      </c>
      <c r="Z54" s="11"/>
      <c r="AA54" s="9" t="e">
        <f t="shared" si="45"/>
        <v>#DIV/0!</v>
      </c>
      <c r="AB54" s="9" t="e">
        <f t="shared" si="46"/>
        <v>#DIV/0!</v>
      </c>
      <c r="AC54" s="9" t="e">
        <f t="shared" si="47"/>
        <v>#DIV/0!</v>
      </c>
      <c r="AD54" s="9" t="e">
        <f t="shared" si="48"/>
        <v>#DIV/0!</v>
      </c>
      <c r="AE54" s="9" t="e">
        <f t="shared" si="49"/>
        <v>#DIV/0!</v>
      </c>
      <c r="AF54" s="11"/>
      <c r="AG54" s="9">
        <f t="shared" si="34"/>
        <v>0</v>
      </c>
      <c r="AH54" s="9">
        <f t="shared" si="35"/>
        <v>0</v>
      </c>
      <c r="AI54" s="9" t="str">
        <f t="shared" si="69"/>
        <v>N/A</v>
      </c>
      <c r="AJ54" s="9" t="e">
        <f t="shared" si="50"/>
        <v>#DIV/0!</v>
      </c>
      <c r="AK54" s="9" t="e">
        <f t="shared" si="51"/>
        <v>#DIV/0!</v>
      </c>
      <c r="AL54" s="11"/>
      <c r="AM54" s="9" t="str">
        <f t="shared" si="52"/>
        <v>N/A</v>
      </c>
      <c r="AN54" s="10"/>
      <c r="AO54" s="9" t="str">
        <f t="shared" si="36"/>
        <v>N/A</v>
      </c>
      <c r="AP54" s="9" t="e">
        <f t="shared" si="53"/>
        <v>#DIV/0!</v>
      </c>
      <c r="AQ54" s="9" t="e">
        <f t="shared" si="54"/>
        <v>#DIV/0!</v>
      </c>
      <c r="AR54" s="9" t="e">
        <f t="shared" si="37"/>
        <v>#DIV/0!</v>
      </c>
      <c r="AS54" s="10"/>
      <c r="AT54" s="9" t="e">
        <f t="shared" si="55"/>
        <v>#DIV/0!</v>
      </c>
      <c r="AU54" s="9" t="e">
        <f t="shared" si="56"/>
        <v>#DIV/0!</v>
      </c>
      <c r="AV54" s="9" t="e">
        <f t="shared" si="57"/>
        <v>#DIV/0!</v>
      </c>
      <c r="AW54" s="9" t="e">
        <f t="shared" si="38"/>
        <v>#DIV/0!</v>
      </c>
      <c r="AX54" s="11"/>
      <c r="AY54" s="9" t="e">
        <f t="shared" si="58"/>
        <v>#DIV/0!</v>
      </c>
      <c r="AZ54" s="9" t="e">
        <f t="shared" si="59"/>
        <v>#DIV/0!</v>
      </c>
      <c r="BA54" s="9" t="e">
        <f t="shared" si="60"/>
        <v>#DIV/0!</v>
      </c>
      <c r="BB54" s="9" t="e">
        <f t="shared" si="39"/>
        <v>#DIV/0!</v>
      </c>
      <c r="BC54" s="12" t="e">
        <f t="shared" si="26"/>
        <v>#DIV/0!</v>
      </c>
      <c r="BD54" s="9" t="e">
        <f t="shared" si="61"/>
        <v>#DIV/0!</v>
      </c>
      <c r="BE54" s="9" t="e">
        <f t="shared" si="62"/>
        <v>#DIV/0!</v>
      </c>
      <c r="BF54" s="9" t="e">
        <f t="shared" si="63"/>
        <v>#DIV/0!</v>
      </c>
      <c r="BG54" s="9" t="e">
        <f t="shared" si="64"/>
        <v>#DIV/0!</v>
      </c>
      <c r="BH54" s="9" t="e">
        <f t="shared" si="40"/>
        <v>#DIV/0!</v>
      </c>
      <c r="BI54" s="9" t="e">
        <f t="shared" si="41"/>
        <v>#DIV/0!</v>
      </c>
      <c r="BJ54" s="36" t="e">
        <f t="shared" si="65"/>
        <v>#DIV/0!</v>
      </c>
      <c r="BK54" s="9" t="e">
        <f t="shared" si="66"/>
        <v>#VALUE!</v>
      </c>
      <c r="BL54" s="1"/>
      <c r="BM54" s="11"/>
      <c r="BN54" s="2" t="e">
        <f t="shared" si="67"/>
        <v>#DIV/0!</v>
      </c>
      <c r="BO54" s="36">
        <f t="shared" si="42"/>
        <v>0</v>
      </c>
    </row>
    <row r="55" spans="2:67" x14ac:dyDescent="0.5">
      <c r="B55" s="26" t="s">
        <v>515</v>
      </c>
      <c r="C55" s="13"/>
      <c r="D55" s="26" t="s">
        <v>698</v>
      </c>
      <c r="G55" s="13"/>
      <c r="H55" s="26" t="s">
        <v>699</v>
      </c>
      <c r="J55" s="13"/>
      <c r="K55" t="s">
        <v>700</v>
      </c>
      <c r="L55" s="13"/>
      <c r="M55" s="14">
        <f t="shared" si="27"/>
        <v>0</v>
      </c>
      <c r="N55" s="15"/>
      <c r="O55" s="15"/>
      <c r="P55" s="14">
        <f>IF(OR(N55&gt;0,O55&gt;0),IF(N55+O55&gt;1,"ERROR",IF(L55&gt;0.01,IF(1/(O55+(1-(O55+N55))/3.5+N55/7.8)&gt;3.5,(0.0592*(6.349*(O55+(1-(O55+N55))/3.5+N55/7.8)-0.814)+0.0975)*LOG10(L55)^2+(0.2337*(6.349*(O55+(1-(O55+N55))/3.5+N55/7.8)-0.814)+0.4938)*LOG10(L55)+0.3102*(6.349*(O55+(1-(O55+N55))/3.5+N55/7.8)-0.814)+0.7932,(0.0912*(1.4*(O55+(1-(O55+N55))/3.5+N55/7.8)-0.4)+0.1603)*LOG10(L55)^2+(0.333*(1.4*(O55+(1-(O55+N55))/3.5+N55/7.8)-0.4)+0.7387)*LOG10(L55)+0.4639*(1.4*(O55+(1-(O55+N55))/3.5+N55/7.8)-0.4)+1.1193),((0.75*L55*5.972*10^27)/(PI()/(O55+(1-(N55+O55))/3.5+N55/7.8)))^(1/3)/637100000)),IF(L55&lt;2.04,1.008*L55^0.279,IF(L55&lt;132,0.808*L55^0.589,17.745*L55^-0.044)))</f>
        <v>0</v>
      </c>
      <c r="Q55" s="15"/>
      <c r="R55" s="14">
        <f t="shared" si="29"/>
        <v>0</v>
      </c>
      <c r="S55" s="14">
        <f>IF(Q55&gt;0,Q55,P55)^2</f>
        <v>0</v>
      </c>
      <c r="T55" s="14" t="e">
        <f>(L55*5.97*10^24)/((4/3)*PI()*((IF(Q55&gt;0,Q55,P55)*6371000)^3))/1000</f>
        <v>#DIV/0!</v>
      </c>
      <c r="U55" s="16"/>
      <c r="V55" s="14" t="e">
        <f t="shared" si="44"/>
        <v>#DIV/0!</v>
      </c>
      <c r="W55" s="14" t="e">
        <f t="shared" si="68"/>
        <v>#DIV/0!</v>
      </c>
      <c r="X55" s="14" t="e">
        <f t="shared" si="32"/>
        <v>#DIV/0!</v>
      </c>
      <c r="Y55" s="14" t="e">
        <f>X55/X54</f>
        <v>#DIV/0!</v>
      </c>
      <c r="Z55" s="16"/>
      <c r="AA55" s="14" t="e">
        <f t="shared" si="45"/>
        <v>#DIV/0!</v>
      </c>
      <c r="AB55" s="14" t="e">
        <f t="shared" si="46"/>
        <v>#DIV/0!</v>
      </c>
      <c r="AC55" s="14" t="e">
        <f t="shared" si="47"/>
        <v>#DIV/0!</v>
      </c>
      <c r="AD55" s="14" t="e">
        <f t="shared" si="48"/>
        <v>#DIV/0!</v>
      </c>
      <c r="AE55" s="14" t="e">
        <f t="shared" si="49"/>
        <v>#DIV/0!</v>
      </c>
      <c r="AF55" s="16"/>
      <c r="AG55" s="14">
        <f t="shared" si="34"/>
        <v>0</v>
      </c>
      <c r="AH55" s="14">
        <f t="shared" si="35"/>
        <v>0</v>
      </c>
      <c r="AI55" s="14" t="str">
        <f t="shared" si="69"/>
        <v>N/A</v>
      </c>
      <c r="AJ55" s="14" t="e">
        <f t="shared" si="50"/>
        <v>#DIV/0!</v>
      </c>
      <c r="AK55" s="14" t="e">
        <f t="shared" si="51"/>
        <v>#DIV/0!</v>
      </c>
      <c r="AL55" s="16"/>
      <c r="AM55" s="14" t="str">
        <f t="shared" si="52"/>
        <v>N/A</v>
      </c>
      <c r="AN55" s="15"/>
      <c r="AO55" s="14" t="str">
        <f>IF(AN55&gt;0,AM55*AN55,AM55)</f>
        <v>N/A</v>
      </c>
      <c r="AP55" s="14" t="e">
        <f t="shared" si="53"/>
        <v>#DIV/0!</v>
      </c>
      <c r="AQ55" s="14" t="e">
        <f t="shared" si="54"/>
        <v>#DIV/0!</v>
      </c>
      <c r="AR55" s="14" t="e">
        <f t="shared" si="37"/>
        <v>#DIV/0!</v>
      </c>
      <c r="AS55" s="15"/>
      <c r="AT55" s="14" t="e">
        <f t="shared" si="55"/>
        <v>#DIV/0!</v>
      </c>
      <c r="AU55" s="14" t="e">
        <f t="shared" si="56"/>
        <v>#DIV/0!</v>
      </c>
      <c r="AV55" s="14" t="e">
        <f t="shared" si="57"/>
        <v>#DIV/0!</v>
      </c>
      <c r="AW55" s="14" t="e">
        <f t="shared" si="38"/>
        <v>#DIV/0!</v>
      </c>
      <c r="AX55" s="16"/>
      <c r="AY55" s="14" t="e">
        <f t="shared" si="58"/>
        <v>#DIV/0!</v>
      </c>
      <c r="AZ55" s="14" t="e">
        <f t="shared" si="59"/>
        <v>#DIV/0!</v>
      </c>
      <c r="BA55" s="14" t="e">
        <f t="shared" si="60"/>
        <v>#DIV/0!</v>
      </c>
      <c r="BB55" s="14" t="e">
        <f>AY55+AZ55+BA55</f>
        <v>#DIV/0!</v>
      </c>
      <c r="BC55" s="12" t="e">
        <f>IF(BB55&gt;2,"Io",IF(BB55&gt;0.19,"Opt high",IF(BB55&gt;0.067,"Ideal",IF(BB55&gt;0.04,"Opt low", "Stagnant"))))</f>
        <v>#DIV/0!</v>
      </c>
      <c r="BD55" s="14" t="e">
        <f t="shared" si="61"/>
        <v>#DIV/0!</v>
      </c>
      <c r="BE55" s="14" t="e">
        <f t="shared" si="62"/>
        <v>#DIV/0!</v>
      </c>
      <c r="BF55" s="14" t="e">
        <f t="shared" si="63"/>
        <v>#DIV/0!</v>
      </c>
      <c r="BG55" s="14" t="e">
        <f t="shared" si="64"/>
        <v>#DIV/0!</v>
      </c>
      <c r="BH55" s="14" t="e">
        <f>BG55*SQRT(2)</f>
        <v>#DIV/0!</v>
      </c>
      <c r="BI55" s="14" t="e">
        <f t="shared" si="41"/>
        <v>#DIV/0!</v>
      </c>
      <c r="BJ55" s="37" t="e">
        <f t="shared" si="65"/>
        <v>#DIV/0!</v>
      </c>
      <c r="BK55" s="14" t="e">
        <f t="shared" si="66"/>
        <v>#VALUE!</v>
      </c>
      <c r="BL55" s="21"/>
      <c r="BM55" s="16"/>
      <c r="BN55" s="17" t="e">
        <f t="shared" si="67"/>
        <v>#DIV/0!</v>
      </c>
      <c r="BO55" s="37">
        <f t="shared" si="42"/>
        <v>0</v>
      </c>
    </row>
    <row r="56" spans="2:67" x14ac:dyDescent="0.5">
      <c r="B56" s="26" t="s">
        <v>518</v>
      </c>
      <c r="C56" s="25"/>
      <c r="D56" s="42" t="s">
        <v>519</v>
      </c>
      <c r="E56" s="30"/>
      <c r="F56" s="30"/>
      <c r="G56" s="31" t="e">
        <f>360*ASIN(6371*G54/G55)/PI()</f>
        <v>#DIV/0!</v>
      </c>
      <c r="H56" s="26" t="s">
        <v>517</v>
      </c>
      <c r="J56" s="8"/>
      <c r="N56" t="s">
        <v>557</v>
      </c>
      <c r="U56" t="s">
        <v>701</v>
      </c>
      <c r="Z56" t="s">
        <v>558</v>
      </c>
      <c r="AI56" t="s">
        <v>559</v>
      </c>
      <c r="AM56" t="s">
        <v>702</v>
      </c>
      <c r="AN56" t="s">
        <v>703</v>
      </c>
      <c r="AP56" t="s">
        <v>704</v>
      </c>
      <c r="BB56" t="s">
        <v>566</v>
      </c>
      <c r="BI56" t="s">
        <v>567</v>
      </c>
      <c r="BN56" t="s">
        <v>568</v>
      </c>
      <c r="BO56" t="s">
        <v>569</v>
      </c>
    </row>
    <row r="57" spans="2:67" x14ac:dyDescent="0.5">
      <c r="B57" s="26" t="s">
        <v>521</v>
      </c>
      <c r="C57" s="58" t="e">
        <f>64.4*100*(C54/1.49598*10^8)^6/(C55*(F24/332949.9)^2)</f>
        <v>#DIV/0!</v>
      </c>
      <c r="D57" s="38" t="s">
        <v>522</v>
      </c>
      <c r="E57" s="27"/>
      <c r="F57" s="28"/>
      <c r="H57" s="29" t="s">
        <v>520</v>
      </c>
      <c r="I57" s="30"/>
      <c r="J57" s="31" t="e">
        <f>J52+5*LOG10(IF(J54&gt;0,J54,J53)*J55/(149597870.7^2))-2.5*LOG10((2/3)*((1-J56/180)*COS(RADIANS(J56))+SIN(RADIANS(J56))/PI()))</f>
        <v>#NUM!</v>
      </c>
      <c r="U57" t="s">
        <v>705</v>
      </c>
      <c r="Z57" t="s">
        <v>706</v>
      </c>
      <c r="AI57" t="s">
        <v>571</v>
      </c>
      <c r="AM57" t="s">
        <v>707</v>
      </c>
      <c r="AP57" t="s">
        <v>708</v>
      </c>
      <c r="BI57" t="s">
        <v>577</v>
      </c>
      <c r="BN57" t="s">
        <v>578</v>
      </c>
      <c r="BO57" t="s">
        <v>579</v>
      </c>
    </row>
    <row r="58" spans="2:67" x14ac:dyDescent="0.5">
      <c r="B58" s="29" t="s">
        <v>524</v>
      </c>
      <c r="C58" s="30"/>
      <c r="D58" s="26" t="s">
        <v>525</v>
      </c>
      <c r="F58" s="8"/>
      <c r="L58" s="5"/>
      <c r="Z58" t="s">
        <v>705</v>
      </c>
      <c r="AI58" t="s">
        <v>581</v>
      </c>
      <c r="AM58" t="s">
        <v>709</v>
      </c>
      <c r="BI58" t="s">
        <v>710</v>
      </c>
    </row>
    <row r="59" spans="2:67" x14ac:dyDescent="0.5">
      <c r="D59" s="29" t="s">
        <v>527</v>
      </c>
      <c r="E59" s="30"/>
      <c r="F59" s="31">
        <f>IF(ISBLANK(F58),0,10^((-14.18-F58)/2.5))</f>
        <v>0</v>
      </c>
    </row>
    <row r="60" spans="2:67" x14ac:dyDescent="0.5">
      <c r="M60" s="40"/>
      <c r="R60" s="40"/>
      <c r="S60" s="40"/>
      <c r="T60" s="40"/>
      <c r="W60" s="40"/>
      <c r="X60" s="40"/>
      <c r="Y60" s="40"/>
      <c r="AA60" s="40"/>
      <c r="AB60" s="40"/>
      <c r="AC60" s="40"/>
      <c r="AE60" s="40"/>
      <c r="AG60" s="40"/>
      <c r="AH60" s="40"/>
      <c r="AI60" s="40"/>
      <c r="AJ60" s="40"/>
      <c r="AP60" s="40"/>
      <c r="AU60" s="40"/>
      <c r="BD60" s="40"/>
      <c r="BE60" s="40"/>
      <c r="BF60" s="40"/>
      <c r="BG60" s="40"/>
      <c r="BH60" s="40"/>
      <c r="BI60" s="40"/>
      <c r="BJ60" s="40"/>
    </row>
    <row r="61" spans="2:67" x14ac:dyDescent="0.5">
      <c r="B61" s="40"/>
      <c r="M61" s="40"/>
      <c r="R61" s="40"/>
      <c r="S61" s="40"/>
      <c r="T61" s="40"/>
      <c r="W61" s="40"/>
      <c r="X61" s="40"/>
      <c r="Y61" s="40"/>
      <c r="AA61" s="40"/>
      <c r="AB61" s="40"/>
      <c r="AC61" s="40"/>
      <c r="AD61" s="40"/>
      <c r="AE61" s="40"/>
      <c r="AG61" s="40"/>
      <c r="AH61" s="40"/>
      <c r="AI61" s="40"/>
      <c r="AJ61" s="40"/>
      <c r="AP61" s="40"/>
      <c r="AU61" s="40"/>
      <c r="BD61" s="40"/>
      <c r="BE61" s="40"/>
      <c r="BF61" s="40"/>
      <c r="BG61" s="40"/>
      <c r="BH61" s="40"/>
      <c r="BI61" s="40"/>
      <c r="BJ61" s="40"/>
    </row>
    <row r="62" spans="2:67" x14ac:dyDescent="0.5">
      <c r="B62" s="40"/>
    </row>
    <row r="64" spans="2:67" x14ac:dyDescent="0.5">
      <c r="B64" s="5"/>
    </row>
    <row r="69" spans="2:7" x14ac:dyDescent="0.5">
      <c r="B69" s="40"/>
    </row>
    <row r="74" spans="2:7" x14ac:dyDescent="0.5">
      <c r="B74" s="5"/>
    </row>
    <row r="75" spans="2:7" x14ac:dyDescent="0.5">
      <c r="G75" s="40"/>
    </row>
    <row r="76" spans="2:7" x14ac:dyDescent="0.5">
      <c r="B76" s="40"/>
    </row>
    <row r="82" spans="2:8" x14ac:dyDescent="0.5">
      <c r="B82" s="40"/>
    </row>
    <row r="84" spans="2:8" x14ac:dyDescent="0.5">
      <c r="B84" s="40"/>
    </row>
    <row r="86" spans="2:8" x14ac:dyDescent="0.5">
      <c r="B86" s="5"/>
    </row>
    <row r="87" spans="2:8" x14ac:dyDescent="0.5">
      <c r="B87" s="39"/>
      <c r="E87" s="39"/>
      <c r="H87" s="39"/>
    </row>
    <row r="89" spans="2:8" x14ac:dyDescent="0.5">
      <c r="B89" s="40"/>
      <c r="E89" s="40"/>
      <c r="H89" s="40"/>
    </row>
    <row r="90" spans="2:8" x14ac:dyDescent="0.5">
      <c r="B90" s="39"/>
      <c r="G90" s="40"/>
    </row>
    <row r="91" spans="2:8" x14ac:dyDescent="0.5">
      <c r="G91" s="40"/>
      <c r="H91" s="40"/>
    </row>
    <row r="92" spans="2:8" x14ac:dyDescent="0.5">
      <c r="H92" s="39"/>
    </row>
    <row r="94" spans="2:8" x14ac:dyDescent="0.5">
      <c r="D94" s="39"/>
    </row>
    <row r="97" spans="4:8" x14ac:dyDescent="0.5">
      <c r="D97" s="40"/>
    </row>
    <row r="98" spans="4:8" x14ac:dyDescent="0.5">
      <c r="H98" s="39"/>
    </row>
  </sheetData>
  <conditionalFormatting sqref="AI7:AI55">
    <cfRule type="cellIs" dxfId="86" priority="16" operator="lessThan">
      <formula>8.6</formula>
    </cfRule>
  </conditionalFormatting>
  <conditionalFormatting sqref="BC6:BC55">
    <cfRule type="containsText" dxfId="85" priority="11" operator="containsText" text="Stagnant">
      <formula>NOT(ISERROR(SEARCH("Stagnant",BC6)))</formula>
    </cfRule>
    <cfRule type="containsText" dxfId="84" priority="12" operator="containsText" text="Opt low">
      <formula>NOT(ISERROR(SEARCH("Opt low",BC6)))</formula>
    </cfRule>
    <cfRule type="containsText" dxfId="83" priority="13" operator="containsText" text="Opt high">
      <formula>NOT(ISERROR(SEARCH("Opt high",BC6)))</formula>
    </cfRule>
    <cfRule type="containsText" dxfId="82" priority="14" operator="containsText" text="Io">
      <formula>NOT(ISERROR(SEARCH("Io",BC6)))</formula>
    </cfRule>
    <cfRule type="containsText" dxfId="81" priority="15" operator="containsText" text="Ideal">
      <formula>NOT(ISERROR(SEARCH("Ideal",BC6)))</formula>
    </cfRule>
  </conditionalFormatting>
  <conditionalFormatting sqref="BC62:BC111">
    <cfRule type="containsText" dxfId="80" priority="5" operator="containsText" text="Stagnant">
      <formula>NOT(ISERROR(SEARCH("Stagnant",BC62)))</formula>
    </cfRule>
    <cfRule type="containsText" dxfId="79" priority="6" operator="containsText" text="Opt low">
      <formula>NOT(ISERROR(SEARCH("Opt low",BC62)))</formula>
    </cfRule>
    <cfRule type="containsText" dxfId="78" priority="7" operator="containsText" text="Opt high">
      <formula>NOT(ISERROR(SEARCH("Opt high",BC62)))</formula>
    </cfRule>
    <cfRule type="containsText" dxfId="77" priority="8" operator="containsText" text="Io">
      <formula>NOT(ISERROR(SEARCH("Io",BC62)))</formula>
    </cfRule>
    <cfRule type="containsText" dxfId="76" priority="9" operator="containsText" text="Ideal">
      <formula>NOT(ISERROR(SEARCH("Ideal",BC62)))</formula>
    </cfRule>
  </conditionalFormatting>
  <conditionalFormatting sqref="H2">
    <cfRule type="expression" dxfId="75" priority="2">
      <formula>OR(H2&gt;10.9*(H5/IF(H5&lt;0.42,0.1155*H5^1.9513,IF(H5&lt;0.8,0.9455*H5^4.7772,H5^4))),H5&gt;10.9*(F5/IF(F5&lt;0.42,0.1155*F5^1.9513,IF(F5&lt;0.8,0.9455*F5^4.7772,F5^4))))</formula>
    </cfRule>
  </conditionalFormatting>
  <conditionalFormatting sqref="E11 G11">
    <cfRule type="colorScale" priority="1">
      <colorScale>
        <cfvo type="num" val="72"/>
        <cfvo type="num" val="439"/>
        <cfvo type="num" val="2898"/>
        <color rgb="FF9BBCFF"/>
        <color rgb="FFFEF9FF"/>
        <color rgb="FFFF3800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2:AZ420"/>
  <sheetViews>
    <sheetView zoomScale="80" zoomScaleNormal="80" workbookViewId="0">
      <selection activeCell="B71" sqref="B71"/>
    </sheetView>
  </sheetViews>
  <sheetFormatPr defaultRowHeight="14.35" x14ac:dyDescent="0.5"/>
  <cols>
    <col min="4" max="4" width="8.703125" customWidth="1"/>
    <col min="8" max="8" width="8.87890625" customWidth="1"/>
    <col min="9" max="9" width="11.703125" customWidth="1"/>
    <col min="10" max="10" width="8.87890625" customWidth="1"/>
    <col min="46" max="46" width="12" bestFit="1" customWidth="1"/>
    <col min="52" max="52" width="12" bestFit="1" customWidth="1"/>
    <col min="56" max="57" width="12" bestFit="1" customWidth="1"/>
  </cols>
  <sheetData>
    <row r="2" spans="2:52" x14ac:dyDescent="0.5">
      <c r="B2" s="5" t="s">
        <v>52</v>
      </c>
    </row>
    <row r="3" spans="2:52" x14ac:dyDescent="0.5">
      <c r="J3" t="s">
        <v>711</v>
      </c>
    </row>
    <row r="4" spans="2:52" x14ac:dyDescent="0.5">
      <c r="B4" t="s">
        <v>712</v>
      </c>
      <c r="F4">
        <v>1367</v>
      </c>
      <c r="J4" t="s">
        <v>713</v>
      </c>
    </row>
    <row r="5" spans="2:52" x14ac:dyDescent="0.5">
      <c r="B5" t="s">
        <v>714</v>
      </c>
      <c r="F5" s="1"/>
      <c r="J5" t="s">
        <v>715</v>
      </c>
    </row>
    <row r="6" spans="2:52" x14ac:dyDescent="0.5">
      <c r="B6" t="s">
        <v>226</v>
      </c>
      <c r="F6" s="21"/>
    </row>
    <row r="7" spans="2:52" x14ac:dyDescent="0.5">
      <c r="B7" t="s">
        <v>252</v>
      </c>
      <c r="F7" s="1"/>
      <c r="H7" s="6"/>
    </row>
    <row r="8" spans="2:52" x14ac:dyDescent="0.5">
      <c r="B8" t="s">
        <v>716</v>
      </c>
      <c r="F8" s="21"/>
    </row>
    <row r="9" spans="2:52" x14ac:dyDescent="0.5">
      <c r="B9" t="s">
        <v>717</v>
      </c>
      <c r="F9" s="1"/>
      <c r="H9" t="s">
        <v>718</v>
      </c>
      <c r="K9" t="s">
        <v>719</v>
      </c>
      <c r="N9" t="s">
        <v>720</v>
      </c>
      <c r="Q9" t="s">
        <v>721</v>
      </c>
    </row>
    <row r="10" spans="2:52" x14ac:dyDescent="0.5">
      <c r="B10" t="s">
        <v>722</v>
      </c>
      <c r="F10" s="3"/>
      <c r="H10" t="s">
        <v>723</v>
      </c>
    </row>
    <row r="12" spans="2:52" x14ac:dyDescent="0.5">
      <c r="B12" s="40" t="s">
        <v>724</v>
      </c>
      <c r="F12">
        <f>IF(F9+270&gt;360,F9-90,F9+270)</f>
        <v>270</v>
      </c>
      <c r="H12" t="s">
        <v>725</v>
      </c>
      <c r="J12">
        <v>0</v>
      </c>
      <c r="K12">
        <v>10</v>
      </c>
      <c r="L12">
        <v>20</v>
      </c>
      <c r="M12">
        <v>30</v>
      </c>
      <c r="N12">
        <v>40</v>
      </c>
      <c r="O12">
        <v>50</v>
      </c>
      <c r="P12">
        <v>60</v>
      </c>
      <c r="Q12">
        <v>70</v>
      </c>
      <c r="R12">
        <v>80</v>
      </c>
      <c r="S12">
        <v>90</v>
      </c>
      <c r="T12">
        <v>100</v>
      </c>
      <c r="U12">
        <v>110</v>
      </c>
      <c r="V12">
        <v>120</v>
      </c>
      <c r="W12">
        <v>130</v>
      </c>
      <c r="X12">
        <v>140</v>
      </c>
      <c r="Y12">
        <v>150</v>
      </c>
      <c r="Z12">
        <v>160</v>
      </c>
      <c r="AA12">
        <v>170</v>
      </c>
      <c r="AB12">
        <v>180</v>
      </c>
      <c r="AC12">
        <v>190</v>
      </c>
      <c r="AD12">
        <v>200</v>
      </c>
      <c r="AE12">
        <v>210</v>
      </c>
      <c r="AF12">
        <v>220</v>
      </c>
      <c r="AG12">
        <v>230</v>
      </c>
      <c r="AH12">
        <v>240</v>
      </c>
      <c r="AI12">
        <v>250</v>
      </c>
      <c r="AJ12">
        <v>260</v>
      </c>
      <c r="AK12">
        <v>270</v>
      </c>
      <c r="AL12">
        <v>280</v>
      </c>
      <c r="AM12">
        <v>290</v>
      </c>
      <c r="AN12">
        <v>300</v>
      </c>
      <c r="AO12">
        <v>310</v>
      </c>
      <c r="AP12">
        <v>320</v>
      </c>
      <c r="AQ12">
        <v>330</v>
      </c>
      <c r="AR12">
        <v>340</v>
      </c>
      <c r="AS12">
        <v>350</v>
      </c>
      <c r="AT12">
        <v>360</v>
      </c>
    </row>
    <row r="13" spans="2:52" x14ac:dyDescent="0.5">
      <c r="H13" s="40" t="s">
        <v>726</v>
      </c>
      <c r="J13">
        <f>IF($F$12+J12&lt;360,$F$12+J12,$F$12+J12-360)</f>
        <v>270</v>
      </c>
      <c r="K13">
        <f t="shared" ref="K13:AT13" si="0">IF($F$12+K12&lt;360,$F$12+K12,$F$12+K12-360)</f>
        <v>280</v>
      </c>
      <c r="L13">
        <f t="shared" si="0"/>
        <v>290</v>
      </c>
      <c r="M13">
        <f t="shared" si="0"/>
        <v>300</v>
      </c>
      <c r="N13">
        <f t="shared" si="0"/>
        <v>310</v>
      </c>
      <c r="O13">
        <f t="shared" si="0"/>
        <v>320</v>
      </c>
      <c r="P13">
        <f t="shared" si="0"/>
        <v>330</v>
      </c>
      <c r="Q13">
        <f t="shared" si="0"/>
        <v>340</v>
      </c>
      <c r="R13">
        <f t="shared" si="0"/>
        <v>350</v>
      </c>
      <c r="S13">
        <f t="shared" si="0"/>
        <v>0</v>
      </c>
      <c r="T13">
        <f t="shared" si="0"/>
        <v>10</v>
      </c>
      <c r="U13">
        <f t="shared" si="0"/>
        <v>20</v>
      </c>
      <c r="V13">
        <f t="shared" si="0"/>
        <v>30</v>
      </c>
      <c r="W13">
        <f t="shared" si="0"/>
        <v>40</v>
      </c>
      <c r="X13">
        <f t="shared" si="0"/>
        <v>50</v>
      </c>
      <c r="Y13">
        <f t="shared" si="0"/>
        <v>60</v>
      </c>
      <c r="Z13">
        <f t="shared" si="0"/>
        <v>70</v>
      </c>
      <c r="AA13">
        <f t="shared" si="0"/>
        <v>80</v>
      </c>
      <c r="AB13">
        <f t="shared" si="0"/>
        <v>90</v>
      </c>
      <c r="AC13">
        <f t="shared" si="0"/>
        <v>100</v>
      </c>
      <c r="AD13">
        <f t="shared" si="0"/>
        <v>110</v>
      </c>
      <c r="AE13">
        <f t="shared" si="0"/>
        <v>120</v>
      </c>
      <c r="AF13">
        <f t="shared" si="0"/>
        <v>130</v>
      </c>
      <c r="AG13">
        <f t="shared" si="0"/>
        <v>140</v>
      </c>
      <c r="AH13">
        <f t="shared" si="0"/>
        <v>150</v>
      </c>
      <c r="AI13">
        <f t="shared" si="0"/>
        <v>160</v>
      </c>
      <c r="AJ13">
        <f t="shared" si="0"/>
        <v>170</v>
      </c>
      <c r="AK13">
        <f t="shared" si="0"/>
        <v>180</v>
      </c>
      <c r="AL13">
        <f t="shared" si="0"/>
        <v>190</v>
      </c>
      <c r="AM13">
        <f t="shared" si="0"/>
        <v>200</v>
      </c>
      <c r="AN13">
        <f t="shared" si="0"/>
        <v>210</v>
      </c>
      <c r="AO13">
        <f t="shared" si="0"/>
        <v>220</v>
      </c>
      <c r="AP13">
        <f t="shared" si="0"/>
        <v>230</v>
      </c>
      <c r="AQ13">
        <f t="shared" si="0"/>
        <v>240</v>
      </c>
      <c r="AR13">
        <f t="shared" si="0"/>
        <v>250</v>
      </c>
      <c r="AS13">
        <f t="shared" si="0"/>
        <v>260</v>
      </c>
      <c r="AT13">
        <f t="shared" si="0"/>
        <v>270</v>
      </c>
    </row>
    <row r="14" spans="2:52" x14ac:dyDescent="0.5">
      <c r="H14" t="s">
        <v>727</v>
      </c>
      <c r="J14">
        <v>0</v>
      </c>
      <c r="K14">
        <f>(E360-$D$360+IF(E360&gt;$D$360,0,360))/360</f>
        <v>2.7777777777777776E-2</v>
      </c>
      <c r="L14">
        <f t="shared" ref="L14:AT14" si="1">(F360-$D$360+IF(F360&gt;$D$360,0,360))/360</f>
        <v>5.5555555555555552E-2</v>
      </c>
      <c r="M14">
        <f t="shared" si="1"/>
        <v>8.3333333333333329E-2</v>
      </c>
      <c r="N14">
        <f t="shared" si="1"/>
        <v>0.1111111111111111</v>
      </c>
      <c r="O14">
        <f t="shared" si="1"/>
        <v>0.1388888888888889</v>
      </c>
      <c r="P14">
        <f t="shared" si="1"/>
        <v>0.16666666666666666</v>
      </c>
      <c r="Q14">
        <f t="shared" si="1"/>
        <v>0.19444444444444445</v>
      </c>
      <c r="R14">
        <f t="shared" si="1"/>
        <v>0.22222222222222221</v>
      </c>
      <c r="S14">
        <f t="shared" si="1"/>
        <v>0.25</v>
      </c>
      <c r="T14">
        <f t="shared" si="1"/>
        <v>0.27777777777777779</v>
      </c>
      <c r="U14">
        <f t="shared" si="1"/>
        <v>0.30555555555555558</v>
      </c>
      <c r="V14">
        <f t="shared" si="1"/>
        <v>0.33333333333333331</v>
      </c>
      <c r="W14">
        <f t="shared" si="1"/>
        <v>0.3611111111111111</v>
      </c>
      <c r="X14">
        <f t="shared" si="1"/>
        <v>0.3888888888888889</v>
      </c>
      <c r="Y14">
        <f t="shared" si="1"/>
        <v>0.41666666666666669</v>
      </c>
      <c r="Z14">
        <f t="shared" si="1"/>
        <v>0.44444444444444442</v>
      </c>
      <c r="AA14">
        <f t="shared" si="1"/>
        <v>0.47222222222222221</v>
      </c>
      <c r="AB14">
        <f t="shared" si="1"/>
        <v>0.5</v>
      </c>
      <c r="AC14">
        <f t="shared" si="1"/>
        <v>0.52777777777777779</v>
      </c>
      <c r="AD14">
        <f t="shared" si="1"/>
        <v>0.55555555555555558</v>
      </c>
      <c r="AE14">
        <f t="shared" si="1"/>
        <v>0.58333333333333337</v>
      </c>
      <c r="AF14">
        <f t="shared" si="1"/>
        <v>0.61111111111111116</v>
      </c>
      <c r="AG14">
        <f t="shared" si="1"/>
        <v>0.63888888888888884</v>
      </c>
      <c r="AH14">
        <f t="shared" si="1"/>
        <v>0.66666666666666663</v>
      </c>
      <c r="AI14">
        <f t="shared" si="1"/>
        <v>0.69444444444444442</v>
      </c>
      <c r="AJ14">
        <f t="shared" si="1"/>
        <v>0.72222222222222221</v>
      </c>
      <c r="AK14">
        <f t="shared" si="1"/>
        <v>0.75</v>
      </c>
      <c r="AL14">
        <f t="shared" si="1"/>
        <v>0.77777777777777779</v>
      </c>
      <c r="AM14">
        <f t="shared" si="1"/>
        <v>0.80555555555555558</v>
      </c>
      <c r="AN14">
        <f t="shared" si="1"/>
        <v>0.83333333333333337</v>
      </c>
      <c r="AO14">
        <f t="shared" si="1"/>
        <v>0.86111111111111116</v>
      </c>
      <c r="AP14">
        <f t="shared" si="1"/>
        <v>0.88888888888888884</v>
      </c>
      <c r="AQ14">
        <f t="shared" si="1"/>
        <v>0.91666666666666663</v>
      </c>
      <c r="AR14">
        <f t="shared" si="1"/>
        <v>0.94444444444444442</v>
      </c>
      <c r="AS14">
        <f t="shared" si="1"/>
        <v>0.97222222222222221</v>
      </c>
      <c r="AT14">
        <f t="shared" si="1"/>
        <v>1</v>
      </c>
    </row>
    <row r="15" spans="2:52" x14ac:dyDescent="0.5">
      <c r="B15" s="38" t="s">
        <v>728</v>
      </c>
      <c r="C15" s="27"/>
      <c r="D15" s="28"/>
      <c r="H15" s="40" t="s">
        <v>729</v>
      </c>
      <c r="J15">
        <f>ROUND(J14*$F$10,0)</f>
        <v>0</v>
      </c>
      <c r="K15">
        <f t="shared" ref="K15:AT15" si="2">ROUND(K14*$F$10,0)</f>
        <v>0</v>
      </c>
      <c r="L15">
        <f t="shared" si="2"/>
        <v>0</v>
      </c>
      <c r="M15">
        <f t="shared" si="2"/>
        <v>0</v>
      </c>
      <c r="N15">
        <f t="shared" si="2"/>
        <v>0</v>
      </c>
      <c r="O15">
        <f t="shared" si="2"/>
        <v>0</v>
      </c>
      <c r="P15">
        <f t="shared" si="2"/>
        <v>0</v>
      </c>
      <c r="Q15">
        <f t="shared" si="2"/>
        <v>0</v>
      </c>
      <c r="R15">
        <f t="shared" si="2"/>
        <v>0</v>
      </c>
      <c r="S15">
        <f t="shared" si="2"/>
        <v>0</v>
      </c>
      <c r="T15">
        <f t="shared" si="2"/>
        <v>0</v>
      </c>
      <c r="U15">
        <f t="shared" si="2"/>
        <v>0</v>
      </c>
      <c r="V15">
        <f t="shared" si="2"/>
        <v>0</v>
      </c>
      <c r="W15">
        <f t="shared" si="2"/>
        <v>0</v>
      </c>
      <c r="X15">
        <f t="shared" si="2"/>
        <v>0</v>
      </c>
      <c r="Y15">
        <f t="shared" si="2"/>
        <v>0</v>
      </c>
      <c r="Z15">
        <f t="shared" si="2"/>
        <v>0</v>
      </c>
      <c r="AA15">
        <f t="shared" si="2"/>
        <v>0</v>
      </c>
      <c r="AB15">
        <f t="shared" si="2"/>
        <v>0</v>
      </c>
      <c r="AC15">
        <f t="shared" si="2"/>
        <v>0</v>
      </c>
      <c r="AD15">
        <f t="shared" si="2"/>
        <v>0</v>
      </c>
      <c r="AE15">
        <f t="shared" si="2"/>
        <v>0</v>
      </c>
      <c r="AF15">
        <f t="shared" si="2"/>
        <v>0</v>
      </c>
      <c r="AG15">
        <f t="shared" si="2"/>
        <v>0</v>
      </c>
      <c r="AH15">
        <f t="shared" si="2"/>
        <v>0</v>
      </c>
      <c r="AI15">
        <f t="shared" si="2"/>
        <v>0</v>
      </c>
      <c r="AJ15">
        <f t="shared" si="2"/>
        <v>0</v>
      </c>
      <c r="AK15">
        <f t="shared" si="2"/>
        <v>0</v>
      </c>
      <c r="AL15">
        <f t="shared" si="2"/>
        <v>0</v>
      </c>
      <c r="AM15">
        <f t="shared" si="2"/>
        <v>0</v>
      </c>
      <c r="AN15">
        <f t="shared" si="2"/>
        <v>0</v>
      </c>
      <c r="AO15">
        <f t="shared" si="2"/>
        <v>0</v>
      </c>
      <c r="AP15">
        <f t="shared" si="2"/>
        <v>0</v>
      </c>
      <c r="AQ15">
        <f t="shared" si="2"/>
        <v>0</v>
      </c>
      <c r="AR15">
        <f t="shared" si="2"/>
        <v>0</v>
      </c>
      <c r="AS15">
        <f t="shared" si="2"/>
        <v>0</v>
      </c>
      <c r="AT15">
        <f t="shared" si="2"/>
        <v>0</v>
      </c>
    </row>
    <row r="16" spans="2:52" x14ac:dyDescent="0.5">
      <c r="B16" s="26" t="s">
        <v>730</v>
      </c>
      <c r="D16" s="8"/>
      <c r="H16" s="40" t="s">
        <v>731</v>
      </c>
      <c r="J16">
        <f>$F$6*(1-$F$7^2)/(1+$F$7*COS(RADIANS(J13)))</f>
        <v>0</v>
      </c>
      <c r="K16">
        <f t="shared" ref="K16:AT16" si="3">$F$6*(1-$F$7^2)/(1+$F$7*COS(RADIANS(K13)))</f>
        <v>0</v>
      </c>
      <c r="L16">
        <f t="shared" si="3"/>
        <v>0</v>
      </c>
      <c r="M16">
        <f t="shared" si="3"/>
        <v>0</v>
      </c>
      <c r="N16">
        <f t="shared" si="3"/>
        <v>0</v>
      </c>
      <c r="O16">
        <f t="shared" si="3"/>
        <v>0</v>
      </c>
      <c r="P16">
        <f t="shared" si="3"/>
        <v>0</v>
      </c>
      <c r="Q16">
        <f t="shared" si="3"/>
        <v>0</v>
      </c>
      <c r="R16">
        <f t="shared" si="3"/>
        <v>0</v>
      </c>
      <c r="S16">
        <f t="shared" si="3"/>
        <v>0</v>
      </c>
      <c r="T16">
        <f t="shared" si="3"/>
        <v>0</v>
      </c>
      <c r="U16">
        <f t="shared" si="3"/>
        <v>0</v>
      </c>
      <c r="V16">
        <f t="shared" si="3"/>
        <v>0</v>
      </c>
      <c r="W16">
        <f t="shared" si="3"/>
        <v>0</v>
      </c>
      <c r="X16">
        <f t="shared" si="3"/>
        <v>0</v>
      </c>
      <c r="Y16">
        <f t="shared" si="3"/>
        <v>0</v>
      </c>
      <c r="Z16">
        <f t="shared" si="3"/>
        <v>0</v>
      </c>
      <c r="AA16">
        <f t="shared" si="3"/>
        <v>0</v>
      </c>
      <c r="AB16">
        <f t="shared" si="3"/>
        <v>0</v>
      </c>
      <c r="AC16">
        <f t="shared" si="3"/>
        <v>0</v>
      </c>
      <c r="AD16">
        <f t="shared" si="3"/>
        <v>0</v>
      </c>
      <c r="AE16">
        <f t="shared" si="3"/>
        <v>0</v>
      </c>
      <c r="AF16">
        <f t="shared" si="3"/>
        <v>0</v>
      </c>
      <c r="AG16">
        <f t="shared" si="3"/>
        <v>0</v>
      </c>
      <c r="AH16">
        <f t="shared" si="3"/>
        <v>0</v>
      </c>
      <c r="AI16">
        <f t="shared" si="3"/>
        <v>0</v>
      </c>
      <c r="AJ16">
        <f t="shared" si="3"/>
        <v>0</v>
      </c>
      <c r="AK16">
        <f t="shared" si="3"/>
        <v>0</v>
      </c>
      <c r="AL16">
        <f t="shared" si="3"/>
        <v>0</v>
      </c>
      <c r="AM16">
        <f t="shared" si="3"/>
        <v>0</v>
      </c>
      <c r="AN16">
        <f t="shared" si="3"/>
        <v>0</v>
      </c>
      <c r="AO16">
        <f t="shared" si="3"/>
        <v>0</v>
      </c>
      <c r="AP16">
        <f t="shared" si="3"/>
        <v>0</v>
      </c>
      <c r="AQ16">
        <f t="shared" si="3"/>
        <v>0</v>
      </c>
      <c r="AR16">
        <f t="shared" si="3"/>
        <v>0</v>
      </c>
      <c r="AS16">
        <f t="shared" si="3"/>
        <v>0</v>
      </c>
      <c r="AT16">
        <f t="shared" si="3"/>
        <v>0</v>
      </c>
      <c r="AZ16" t="s">
        <v>732</v>
      </c>
    </row>
    <row r="17" spans="2:52" x14ac:dyDescent="0.5">
      <c r="B17" s="26" t="s">
        <v>733</v>
      </c>
      <c r="D17" s="33"/>
      <c r="G17" t="s">
        <v>734</v>
      </c>
      <c r="H17" s="40" t="s">
        <v>735</v>
      </c>
      <c r="J17">
        <f t="shared" ref="J17:AT17" si="4">IF($F$8&gt;90,180-$F$8,$F$8)*SIN(RADIANS(J12))</f>
        <v>0</v>
      </c>
      <c r="K17">
        <f t="shared" si="4"/>
        <v>0</v>
      </c>
      <c r="L17">
        <f t="shared" si="4"/>
        <v>0</v>
      </c>
      <c r="M17">
        <f t="shared" si="4"/>
        <v>0</v>
      </c>
      <c r="N17">
        <f t="shared" si="4"/>
        <v>0</v>
      </c>
      <c r="O17">
        <f t="shared" si="4"/>
        <v>0</v>
      </c>
      <c r="P17">
        <f t="shared" si="4"/>
        <v>0</v>
      </c>
      <c r="Q17">
        <f t="shared" si="4"/>
        <v>0</v>
      </c>
      <c r="R17">
        <f t="shared" si="4"/>
        <v>0</v>
      </c>
      <c r="S17">
        <f t="shared" si="4"/>
        <v>0</v>
      </c>
      <c r="T17">
        <f t="shared" si="4"/>
        <v>0</v>
      </c>
      <c r="U17">
        <f t="shared" si="4"/>
        <v>0</v>
      </c>
      <c r="V17">
        <f t="shared" si="4"/>
        <v>0</v>
      </c>
      <c r="W17">
        <f t="shared" si="4"/>
        <v>0</v>
      </c>
      <c r="X17">
        <f t="shared" si="4"/>
        <v>0</v>
      </c>
      <c r="Y17">
        <f t="shared" si="4"/>
        <v>0</v>
      </c>
      <c r="Z17">
        <f t="shared" si="4"/>
        <v>0</v>
      </c>
      <c r="AA17">
        <f t="shared" si="4"/>
        <v>0</v>
      </c>
      <c r="AB17">
        <f t="shared" si="4"/>
        <v>0</v>
      </c>
      <c r="AC17">
        <f t="shared" si="4"/>
        <v>0</v>
      </c>
      <c r="AD17">
        <f t="shared" si="4"/>
        <v>0</v>
      </c>
      <c r="AE17">
        <f t="shared" si="4"/>
        <v>0</v>
      </c>
      <c r="AF17">
        <f t="shared" si="4"/>
        <v>0</v>
      </c>
      <c r="AG17">
        <f t="shared" si="4"/>
        <v>0</v>
      </c>
      <c r="AH17">
        <f t="shared" si="4"/>
        <v>0</v>
      </c>
      <c r="AI17">
        <f t="shared" si="4"/>
        <v>0</v>
      </c>
      <c r="AJ17">
        <f t="shared" si="4"/>
        <v>0</v>
      </c>
      <c r="AK17">
        <f t="shared" si="4"/>
        <v>0</v>
      </c>
      <c r="AL17">
        <f t="shared" si="4"/>
        <v>0</v>
      </c>
      <c r="AM17">
        <f t="shared" si="4"/>
        <v>0</v>
      </c>
      <c r="AN17">
        <f t="shared" si="4"/>
        <v>0</v>
      </c>
      <c r="AO17">
        <f t="shared" si="4"/>
        <v>0</v>
      </c>
      <c r="AP17">
        <f t="shared" si="4"/>
        <v>0</v>
      </c>
      <c r="AQ17">
        <f t="shared" si="4"/>
        <v>0</v>
      </c>
      <c r="AR17">
        <f t="shared" si="4"/>
        <v>0</v>
      </c>
      <c r="AS17">
        <f t="shared" si="4"/>
        <v>0</v>
      </c>
      <c r="AT17">
        <f t="shared" si="4"/>
        <v>0</v>
      </c>
      <c r="AV17" t="s">
        <v>736</v>
      </c>
      <c r="AW17" t="s">
        <v>737</v>
      </c>
      <c r="AX17" t="s">
        <v>738</v>
      </c>
      <c r="AZ17" s="17" t="e">
        <f>SUM(AZ18:AZ36)/(4*PI())</f>
        <v>#DIV/0!</v>
      </c>
    </row>
    <row r="18" spans="2:52" x14ac:dyDescent="0.5">
      <c r="B18" s="42" t="s">
        <v>739</v>
      </c>
      <c r="C18" s="30"/>
      <c r="D18" s="31" t="e">
        <f>SQRT((F6^3)/D16)*IF(D17&gt;0,365.24*24/D17,365.24)</f>
        <v>#DIV/0!</v>
      </c>
      <c r="G18">
        <v>90</v>
      </c>
      <c r="J18" t="e">
        <f t="shared" ref="J18:S27" si="5">($F$4*$F$5/(PI()*J$16^2))*(IF(TAN(RADIANS($G18))*TAN(RADIANS(J$17))&lt;1,IF(TAN(RADIANS($G18))*TAN(RADIANS(J$17))&gt;-1,ACOS(-TAN(RADIANS($G18))*TAN(RADIANS(J$17))),0),PI())*SIN(RADIANS($G18))*SIN(RADIANS(J$17))+COS(RADIANS($G18))*COS(RADIANS(J$17))*SIN(IF(TAN(RADIANS($G18))*TAN(RADIANS(J$17))&lt;1,IF(TAN(RADIANS($G18))*TAN(RADIANS(J$17))&gt;-1,ACOS(-TAN(RADIANS($G18))*TAN(RADIANS(J$17))),0),PI())))</f>
        <v>#DIV/0!</v>
      </c>
      <c r="K18" t="e">
        <f t="shared" si="5"/>
        <v>#DIV/0!</v>
      </c>
      <c r="L18" t="e">
        <f t="shared" si="5"/>
        <v>#DIV/0!</v>
      </c>
      <c r="M18" t="e">
        <f t="shared" si="5"/>
        <v>#DIV/0!</v>
      </c>
      <c r="N18" t="e">
        <f t="shared" si="5"/>
        <v>#DIV/0!</v>
      </c>
      <c r="O18" t="e">
        <f t="shared" si="5"/>
        <v>#DIV/0!</v>
      </c>
      <c r="P18" t="e">
        <f t="shared" si="5"/>
        <v>#DIV/0!</v>
      </c>
      <c r="Q18" t="e">
        <f t="shared" si="5"/>
        <v>#DIV/0!</v>
      </c>
      <c r="R18" t="e">
        <f t="shared" si="5"/>
        <v>#DIV/0!</v>
      </c>
      <c r="S18" t="e">
        <f t="shared" si="5"/>
        <v>#DIV/0!</v>
      </c>
      <c r="T18" t="e">
        <f t="shared" ref="T18:AC27" si="6">($F$4*$F$5/(PI()*T$16^2))*(IF(TAN(RADIANS($G18))*TAN(RADIANS(T$17))&lt;1,IF(TAN(RADIANS($G18))*TAN(RADIANS(T$17))&gt;-1,ACOS(-TAN(RADIANS($G18))*TAN(RADIANS(T$17))),0),PI())*SIN(RADIANS($G18))*SIN(RADIANS(T$17))+COS(RADIANS($G18))*COS(RADIANS(T$17))*SIN(IF(TAN(RADIANS($G18))*TAN(RADIANS(T$17))&lt;1,IF(TAN(RADIANS($G18))*TAN(RADIANS(T$17))&gt;-1,ACOS(-TAN(RADIANS($G18))*TAN(RADIANS(T$17))),0),PI())))</f>
        <v>#DIV/0!</v>
      </c>
      <c r="U18" t="e">
        <f t="shared" si="6"/>
        <v>#DIV/0!</v>
      </c>
      <c r="V18" t="e">
        <f t="shared" si="6"/>
        <v>#DIV/0!</v>
      </c>
      <c r="W18" t="e">
        <f t="shared" si="6"/>
        <v>#DIV/0!</v>
      </c>
      <c r="X18" t="e">
        <f t="shared" si="6"/>
        <v>#DIV/0!</v>
      </c>
      <c r="Y18" t="e">
        <f t="shared" si="6"/>
        <v>#DIV/0!</v>
      </c>
      <c r="Z18" t="e">
        <f t="shared" si="6"/>
        <v>#DIV/0!</v>
      </c>
      <c r="AA18" t="e">
        <f t="shared" si="6"/>
        <v>#DIV/0!</v>
      </c>
      <c r="AB18" t="e">
        <f t="shared" si="6"/>
        <v>#DIV/0!</v>
      </c>
      <c r="AC18" t="e">
        <f t="shared" si="6"/>
        <v>#DIV/0!</v>
      </c>
      <c r="AD18" t="e">
        <f t="shared" ref="AD18:AM27" si="7">($F$4*$F$5/(PI()*AD$16^2))*(IF(TAN(RADIANS($G18))*TAN(RADIANS(AD$17))&lt;1,IF(TAN(RADIANS($G18))*TAN(RADIANS(AD$17))&gt;-1,ACOS(-TAN(RADIANS($G18))*TAN(RADIANS(AD$17))),0),PI())*SIN(RADIANS($G18))*SIN(RADIANS(AD$17))+COS(RADIANS($G18))*COS(RADIANS(AD$17))*SIN(IF(TAN(RADIANS($G18))*TAN(RADIANS(AD$17))&lt;1,IF(TAN(RADIANS($G18))*TAN(RADIANS(AD$17))&gt;-1,ACOS(-TAN(RADIANS($G18))*TAN(RADIANS(AD$17))),0),PI())))</f>
        <v>#DIV/0!</v>
      </c>
      <c r="AE18" t="e">
        <f t="shared" si="7"/>
        <v>#DIV/0!</v>
      </c>
      <c r="AF18" t="e">
        <f t="shared" si="7"/>
        <v>#DIV/0!</v>
      </c>
      <c r="AG18" t="e">
        <f t="shared" si="7"/>
        <v>#DIV/0!</v>
      </c>
      <c r="AH18" t="e">
        <f t="shared" si="7"/>
        <v>#DIV/0!</v>
      </c>
      <c r="AI18" t="e">
        <f t="shared" si="7"/>
        <v>#DIV/0!</v>
      </c>
      <c r="AJ18" t="e">
        <f t="shared" si="7"/>
        <v>#DIV/0!</v>
      </c>
      <c r="AK18" t="e">
        <f t="shared" si="7"/>
        <v>#DIV/0!</v>
      </c>
      <c r="AL18" t="e">
        <f t="shared" si="7"/>
        <v>#DIV/0!</v>
      </c>
      <c r="AM18" t="e">
        <f t="shared" si="7"/>
        <v>#DIV/0!</v>
      </c>
      <c r="AN18" t="e">
        <f t="shared" ref="AN18:AT27" si="8">($F$4*$F$5/(PI()*AN$16^2))*(IF(TAN(RADIANS($G18))*TAN(RADIANS(AN$17))&lt;1,IF(TAN(RADIANS($G18))*TAN(RADIANS(AN$17))&gt;-1,ACOS(-TAN(RADIANS($G18))*TAN(RADIANS(AN$17))),0),PI())*SIN(RADIANS($G18))*SIN(RADIANS(AN$17))+COS(RADIANS($G18))*COS(RADIANS(AN$17))*SIN(IF(TAN(RADIANS($G18))*TAN(RADIANS(AN$17))&lt;1,IF(TAN(RADIANS($G18))*TAN(RADIANS(AN$17))&gt;-1,ACOS(-TAN(RADIANS($G18))*TAN(RADIANS(AN$17))),0),PI())))</f>
        <v>#DIV/0!</v>
      </c>
      <c r="AO18" t="e">
        <f t="shared" si="8"/>
        <v>#DIV/0!</v>
      </c>
      <c r="AP18" t="e">
        <f t="shared" si="8"/>
        <v>#DIV/0!</v>
      </c>
      <c r="AQ18" t="e">
        <f t="shared" si="8"/>
        <v>#DIV/0!</v>
      </c>
      <c r="AR18" t="e">
        <f t="shared" si="8"/>
        <v>#DIV/0!</v>
      </c>
      <c r="AS18" t="e">
        <f t="shared" si="8"/>
        <v>#DIV/0!</v>
      </c>
      <c r="AT18" t="e">
        <f t="shared" si="8"/>
        <v>#DIV/0!</v>
      </c>
      <c r="AU18">
        <v>90</v>
      </c>
      <c r="AV18" t="e">
        <f>MAX(J18:AT18)</f>
        <v>#DIV/0!</v>
      </c>
      <c r="AW18" t="e">
        <f>MIN(J18:AT18)</f>
        <v>#DIV/0!</v>
      </c>
      <c r="AX18" t="e">
        <f>SUMPRODUCT(K18:AT18,K$38:AT$38)</f>
        <v>#DIV/0!</v>
      </c>
      <c r="AZ18" t="e">
        <f>AX18*PI()*(PI()*2/72)^2</f>
        <v>#DIV/0!</v>
      </c>
    </row>
    <row r="19" spans="2:52" x14ac:dyDescent="0.5">
      <c r="G19">
        <v>80</v>
      </c>
      <c r="J19" t="e">
        <f t="shared" si="5"/>
        <v>#DIV/0!</v>
      </c>
      <c r="K19" t="e">
        <f t="shared" si="5"/>
        <v>#DIV/0!</v>
      </c>
      <c r="L19" t="e">
        <f t="shared" si="5"/>
        <v>#DIV/0!</v>
      </c>
      <c r="M19" t="e">
        <f t="shared" si="5"/>
        <v>#DIV/0!</v>
      </c>
      <c r="N19" t="e">
        <f t="shared" si="5"/>
        <v>#DIV/0!</v>
      </c>
      <c r="O19" t="e">
        <f t="shared" si="5"/>
        <v>#DIV/0!</v>
      </c>
      <c r="P19" t="e">
        <f t="shared" si="5"/>
        <v>#DIV/0!</v>
      </c>
      <c r="Q19" t="e">
        <f t="shared" si="5"/>
        <v>#DIV/0!</v>
      </c>
      <c r="R19" t="e">
        <f t="shared" si="5"/>
        <v>#DIV/0!</v>
      </c>
      <c r="S19" t="e">
        <f t="shared" si="5"/>
        <v>#DIV/0!</v>
      </c>
      <c r="T19" t="e">
        <f t="shared" si="6"/>
        <v>#DIV/0!</v>
      </c>
      <c r="U19" t="e">
        <f t="shared" si="6"/>
        <v>#DIV/0!</v>
      </c>
      <c r="V19" t="e">
        <f t="shared" si="6"/>
        <v>#DIV/0!</v>
      </c>
      <c r="W19" t="e">
        <f t="shared" si="6"/>
        <v>#DIV/0!</v>
      </c>
      <c r="X19" t="e">
        <f t="shared" si="6"/>
        <v>#DIV/0!</v>
      </c>
      <c r="Y19" t="e">
        <f t="shared" si="6"/>
        <v>#DIV/0!</v>
      </c>
      <c r="Z19" t="e">
        <f t="shared" si="6"/>
        <v>#DIV/0!</v>
      </c>
      <c r="AA19" t="e">
        <f t="shared" si="6"/>
        <v>#DIV/0!</v>
      </c>
      <c r="AB19" t="e">
        <f t="shared" si="6"/>
        <v>#DIV/0!</v>
      </c>
      <c r="AC19" t="e">
        <f t="shared" si="6"/>
        <v>#DIV/0!</v>
      </c>
      <c r="AD19" t="e">
        <f t="shared" si="7"/>
        <v>#DIV/0!</v>
      </c>
      <c r="AE19" t="e">
        <f t="shared" si="7"/>
        <v>#DIV/0!</v>
      </c>
      <c r="AF19" t="e">
        <f t="shared" si="7"/>
        <v>#DIV/0!</v>
      </c>
      <c r="AG19" t="e">
        <f t="shared" si="7"/>
        <v>#DIV/0!</v>
      </c>
      <c r="AH19" t="e">
        <f t="shared" si="7"/>
        <v>#DIV/0!</v>
      </c>
      <c r="AI19" t="e">
        <f t="shared" si="7"/>
        <v>#DIV/0!</v>
      </c>
      <c r="AJ19" t="e">
        <f t="shared" si="7"/>
        <v>#DIV/0!</v>
      </c>
      <c r="AK19" t="e">
        <f t="shared" si="7"/>
        <v>#DIV/0!</v>
      </c>
      <c r="AL19" t="e">
        <f t="shared" si="7"/>
        <v>#DIV/0!</v>
      </c>
      <c r="AM19" t="e">
        <f t="shared" si="7"/>
        <v>#DIV/0!</v>
      </c>
      <c r="AN19" t="e">
        <f t="shared" si="8"/>
        <v>#DIV/0!</v>
      </c>
      <c r="AO19" t="e">
        <f t="shared" si="8"/>
        <v>#DIV/0!</v>
      </c>
      <c r="AP19" t="e">
        <f t="shared" si="8"/>
        <v>#DIV/0!</v>
      </c>
      <c r="AQ19" t="e">
        <f t="shared" si="8"/>
        <v>#DIV/0!</v>
      </c>
      <c r="AR19" t="e">
        <f t="shared" si="8"/>
        <v>#DIV/0!</v>
      </c>
      <c r="AS19" t="e">
        <f t="shared" si="8"/>
        <v>#DIV/0!</v>
      </c>
      <c r="AT19" t="e">
        <f t="shared" si="8"/>
        <v>#DIV/0!</v>
      </c>
      <c r="AU19">
        <v>80</v>
      </c>
      <c r="AV19" t="e">
        <f t="shared" ref="AV19:AV36" si="9">MAX(J19:AT19)</f>
        <v>#DIV/0!</v>
      </c>
      <c r="AW19" t="e">
        <f t="shared" ref="AW19:AW36" si="10">MIN(J19:AT19)</f>
        <v>#DIV/0!</v>
      </c>
      <c r="AX19" t="e">
        <f t="shared" ref="AX19:AX36" si="11">SUMPRODUCT(K19:AT19,K$38:AT$38)</f>
        <v>#DIV/0!</v>
      </c>
      <c r="AZ19" t="e">
        <f>AX19*COS(RADIANS(ABS(AU19)))*PI()^2*4/36</f>
        <v>#DIV/0!</v>
      </c>
    </row>
    <row r="20" spans="2:52" x14ac:dyDescent="0.5">
      <c r="B20" t="s">
        <v>740</v>
      </c>
      <c r="G20">
        <v>70</v>
      </c>
      <c r="J20" t="e">
        <f t="shared" si="5"/>
        <v>#DIV/0!</v>
      </c>
      <c r="K20" t="e">
        <f t="shared" si="5"/>
        <v>#DIV/0!</v>
      </c>
      <c r="L20" t="e">
        <f t="shared" si="5"/>
        <v>#DIV/0!</v>
      </c>
      <c r="M20" t="e">
        <f t="shared" si="5"/>
        <v>#DIV/0!</v>
      </c>
      <c r="N20" t="e">
        <f t="shared" si="5"/>
        <v>#DIV/0!</v>
      </c>
      <c r="O20" t="e">
        <f t="shared" si="5"/>
        <v>#DIV/0!</v>
      </c>
      <c r="P20" t="e">
        <f t="shared" si="5"/>
        <v>#DIV/0!</v>
      </c>
      <c r="Q20" t="e">
        <f t="shared" si="5"/>
        <v>#DIV/0!</v>
      </c>
      <c r="R20" t="e">
        <f t="shared" si="5"/>
        <v>#DIV/0!</v>
      </c>
      <c r="S20" t="e">
        <f t="shared" si="5"/>
        <v>#DIV/0!</v>
      </c>
      <c r="T20" t="e">
        <f t="shared" si="6"/>
        <v>#DIV/0!</v>
      </c>
      <c r="U20" t="e">
        <f t="shared" si="6"/>
        <v>#DIV/0!</v>
      </c>
      <c r="V20" t="e">
        <f t="shared" si="6"/>
        <v>#DIV/0!</v>
      </c>
      <c r="W20" t="e">
        <f t="shared" si="6"/>
        <v>#DIV/0!</v>
      </c>
      <c r="X20" t="e">
        <f t="shared" si="6"/>
        <v>#DIV/0!</v>
      </c>
      <c r="Y20" t="e">
        <f t="shared" si="6"/>
        <v>#DIV/0!</v>
      </c>
      <c r="Z20" t="e">
        <f t="shared" si="6"/>
        <v>#DIV/0!</v>
      </c>
      <c r="AA20" t="e">
        <f t="shared" si="6"/>
        <v>#DIV/0!</v>
      </c>
      <c r="AB20" t="e">
        <f t="shared" si="6"/>
        <v>#DIV/0!</v>
      </c>
      <c r="AC20" t="e">
        <f t="shared" si="6"/>
        <v>#DIV/0!</v>
      </c>
      <c r="AD20" t="e">
        <f t="shared" si="7"/>
        <v>#DIV/0!</v>
      </c>
      <c r="AE20" t="e">
        <f t="shared" si="7"/>
        <v>#DIV/0!</v>
      </c>
      <c r="AF20" t="e">
        <f t="shared" si="7"/>
        <v>#DIV/0!</v>
      </c>
      <c r="AG20" t="e">
        <f t="shared" si="7"/>
        <v>#DIV/0!</v>
      </c>
      <c r="AH20" t="e">
        <f t="shared" si="7"/>
        <v>#DIV/0!</v>
      </c>
      <c r="AI20" t="e">
        <f t="shared" si="7"/>
        <v>#DIV/0!</v>
      </c>
      <c r="AJ20" t="e">
        <f t="shared" si="7"/>
        <v>#DIV/0!</v>
      </c>
      <c r="AK20" t="e">
        <f t="shared" si="7"/>
        <v>#DIV/0!</v>
      </c>
      <c r="AL20" t="e">
        <f t="shared" si="7"/>
        <v>#DIV/0!</v>
      </c>
      <c r="AM20" t="e">
        <f t="shared" si="7"/>
        <v>#DIV/0!</v>
      </c>
      <c r="AN20" t="e">
        <f t="shared" si="8"/>
        <v>#DIV/0!</v>
      </c>
      <c r="AO20" t="e">
        <f t="shared" si="8"/>
        <v>#DIV/0!</v>
      </c>
      <c r="AP20" t="e">
        <f t="shared" si="8"/>
        <v>#DIV/0!</v>
      </c>
      <c r="AQ20" t="e">
        <f t="shared" si="8"/>
        <v>#DIV/0!</v>
      </c>
      <c r="AR20" t="e">
        <f t="shared" si="8"/>
        <v>#DIV/0!</v>
      </c>
      <c r="AS20" t="e">
        <f t="shared" si="8"/>
        <v>#DIV/0!</v>
      </c>
      <c r="AT20" t="e">
        <f t="shared" si="8"/>
        <v>#DIV/0!</v>
      </c>
      <c r="AU20">
        <v>70</v>
      </c>
      <c r="AV20" t="e">
        <f t="shared" si="9"/>
        <v>#DIV/0!</v>
      </c>
      <c r="AW20" t="e">
        <f t="shared" si="10"/>
        <v>#DIV/0!</v>
      </c>
      <c r="AX20" t="e">
        <f>SUMPRODUCT(K20:AT20,K$38:AT$38)</f>
        <v>#DIV/0!</v>
      </c>
      <c r="AZ20" t="e">
        <f t="shared" ref="AZ20:AZ35" si="12">AX20*COS(RADIANS(ABS(AU20)))*PI()^2*4/36</f>
        <v>#DIV/0!</v>
      </c>
    </row>
    <row r="21" spans="2:52" x14ac:dyDescent="0.5">
      <c r="B21" t="s">
        <v>741</v>
      </c>
      <c r="G21">
        <v>60</v>
      </c>
      <c r="J21" t="e">
        <f t="shared" si="5"/>
        <v>#DIV/0!</v>
      </c>
      <c r="K21" t="e">
        <f t="shared" si="5"/>
        <v>#DIV/0!</v>
      </c>
      <c r="L21" t="e">
        <f t="shared" si="5"/>
        <v>#DIV/0!</v>
      </c>
      <c r="M21" t="e">
        <f t="shared" si="5"/>
        <v>#DIV/0!</v>
      </c>
      <c r="N21" t="e">
        <f t="shared" si="5"/>
        <v>#DIV/0!</v>
      </c>
      <c r="O21" t="e">
        <f t="shared" si="5"/>
        <v>#DIV/0!</v>
      </c>
      <c r="P21" t="e">
        <f t="shared" si="5"/>
        <v>#DIV/0!</v>
      </c>
      <c r="Q21" t="e">
        <f t="shared" si="5"/>
        <v>#DIV/0!</v>
      </c>
      <c r="R21" t="e">
        <f t="shared" si="5"/>
        <v>#DIV/0!</v>
      </c>
      <c r="S21" t="e">
        <f t="shared" si="5"/>
        <v>#DIV/0!</v>
      </c>
      <c r="T21" t="e">
        <f t="shared" si="6"/>
        <v>#DIV/0!</v>
      </c>
      <c r="U21" t="e">
        <f t="shared" si="6"/>
        <v>#DIV/0!</v>
      </c>
      <c r="V21" t="e">
        <f t="shared" si="6"/>
        <v>#DIV/0!</v>
      </c>
      <c r="W21" t="e">
        <f t="shared" si="6"/>
        <v>#DIV/0!</v>
      </c>
      <c r="X21" t="e">
        <f t="shared" si="6"/>
        <v>#DIV/0!</v>
      </c>
      <c r="Y21" t="e">
        <f t="shared" si="6"/>
        <v>#DIV/0!</v>
      </c>
      <c r="Z21" t="e">
        <f t="shared" si="6"/>
        <v>#DIV/0!</v>
      </c>
      <c r="AA21" t="e">
        <f t="shared" si="6"/>
        <v>#DIV/0!</v>
      </c>
      <c r="AB21" t="e">
        <f t="shared" si="6"/>
        <v>#DIV/0!</v>
      </c>
      <c r="AC21" t="e">
        <f t="shared" si="6"/>
        <v>#DIV/0!</v>
      </c>
      <c r="AD21" t="e">
        <f t="shared" si="7"/>
        <v>#DIV/0!</v>
      </c>
      <c r="AE21" t="e">
        <f t="shared" si="7"/>
        <v>#DIV/0!</v>
      </c>
      <c r="AF21" t="e">
        <f t="shared" si="7"/>
        <v>#DIV/0!</v>
      </c>
      <c r="AG21" t="e">
        <f t="shared" si="7"/>
        <v>#DIV/0!</v>
      </c>
      <c r="AH21" t="e">
        <f t="shared" si="7"/>
        <v>#DIV/0!</v>
      </c>
      <c r="AI21" t="e">
        <f t="shared" si="7"/>
        <v>#DIV/0!</v>
      </c>
      <c r="AJ21" t="e">
        <f t="shared" si="7"/>
        <v>#DIV/0!</v>
      </c>
      <c r="AK21" t="e">
        <f t="shared" si="7"/>
        <v>#DIV/0!</v>
      </c>
      <c r="AL21" t="e">
        <f t="shared" si="7"/>
        <v>#DIV/0!</v>
      </c>
      <c r="AM21" t="e">
        <f t="shared" si="7"/>
        <v>#DIV/0!</v>
      </c>
      <c r="AN21" t="e">
        <f t="shared" si="8"/>
        <v>#DIV/0!</v>
      </c>
      <c r="AO21" t="e">
        <f t="shared" si="8"/>
        <v>#DIV/0!</v>
      </c>
      <c r="AP21" t="e">
        <f t="shared" si="8"/>
        <v>#DIV/0!</v>
      </c>
      <c r="AQ21" t="e">
        <f t="shared" si="8"/>
        <v>#DIV/0!</v>
      </c>
      <c r="AR21" t="e">
        <f t="shared" si="8"/>
        <v>#DIV/0!</v>
      </c>
      <c r="AS21" t="e">
        <f t="shared" si="8"/>
        <v>#DIV/0!</v>
      </c>
      <c r="AT21" t="e">
        <f t="shared" si="8"/>
        <v>#DIV/0!</v>
      </c>
      <c r="AU21">
        <v>60</v>
      </c>
      <c r="AV21" t="e">
        <f t="shared" si="9"/>
        <v>#DIV/0!</v>
      </c>
      <c r="AW21" t="e">
        <f t="shared" si="10"/>
        <v>#DIV/0!</v>
      </c>
      <c r="AX21" t="e">
        <f t="shared" si="11"/>
        <v>#DIV/0!</v>
      </c>
      <c r="AZ21" t="e">
        <f t="shared" si="12"/>
        <v>#DIV/0!</v>
      </c>
    </row>
    <row r="22" spans="2:52" x14ac:dyDescent="0.5">
      <c r="B22" t="s">
        <v>742</v>
      </c>
      <c r="G22">
        <v>50</v>
      </c>
      <c r="J22" t="e">
        <f t="shared" si="5"/>
        <v>#DIV/0!</v>
      </c>
      <c r="K22" t="e">
        <f t="shared" si="5"/>
        <v>#DIV/0!</v>
      </c>
      <c r="L22" t="e">
        <f t="shared" si="5"/>
        <v>#DIV/0!</v>
      </c>
      <c r="M22" t="e">
        <f t="shared" si="5"/>
        <v>#DIV/0!</v>
      </c>
      <c r="N22" t="e">
        <f t="shared" si="5"/>
        <v>#DIV/0!</v>
      </c>
      <c r="O22" t="e">
        <f t="shared" si="5"/>
        <v>#DIV/0!</v>
      </c>
      <c r="P22" t="e">
        <f t="shared" si="5"/>
        <v>#DIV/0!</v>
      </c>
      <c r="Q22" t="e">
        <f t="shared" si="5"/>
        <v>#DIV/0!</v>
      </c>
      <c r="R22" t="e">
        <f t="shared" si="5"/>
        <v>#DIV/0!</v>
      </c>
      <c r="S22" t="e">
        <f t="shared" si="5"/>
        <v>#DIV/0!</v>
      </c>
      <c r="T22" t="e">
        <f t="shared" si="6"/>
        <v>#DIV/0!</v>
      </c>
      <c r="U22" t="e">
        <f t="shared" si="6"/>
        <v>#DIV/0!</v>
      </c>
      <c r="V22" t="e">
        <f t="shared" si="6"/>
        <v>#DIV/0!</v>
      </c>
      <c r="W22" t="e">
        <f t="shared" si="6"/>
        <v>#DIV/0!</v>
      </c>
      <c r="X22" t="e">
        <f t="shared" si="6"/>
        <v>#DIV/0!</v>
      </c>
      <c r="Y22" t="e">
        <f t="shared" si="6"/>
        <v>#DIV/0!</v>
      </c>
      <c r="Z22" t="e">
        <f t="shared" si="6"/>
        <v>#DIV/0!</v>
      </c>
      <c r="AA22" t="e">
        <f t="shared" si="6"/>
        <v>#DIV/0!</v>
      </c>
      <c r="AB22" t="e">
        <f t="shared" si="6"/>
        <v>#DIV/0!</v>
      </c>
      <c r="AC22" t="e">
        <f t="shared" si="6"/>
        <v>#DIV/0!</v>
      </c>
      <c r="AD22" t="e">
        <f t="shared" si="7"/>
        <v>#DIV/0!</v>
      </c>
      <c r="AE22" t="e">
        <f t="shared" si="7"/>
        <v>#DIV/0!</v>
      </c>
      <c r="AF22" t="e">
        <f t="shared" si="7"/>
        <v>#DIV/0!</v>
      </c>
      <c r="AG22" t="e">
        <f t="shared" si="7"/>
        <v>#DIV/0!</v>
      </c>
      <c r="AH22" t="e">
        <f t="shared" si="7"/>
        <v>#DIV/0!</v>
      </c>
      <c r="AI22" t="e">
        <f t="shared" si="7"/>
        <v>#DIV/0!</v>
      </c>
      <c r="AJ22" t="e">
        <f t="shared" si="7"/>
        <v>#DIV/0!</v>
      </c>
      <c r="AK22" t="e">
        <f t="shared" si="7"/>
        <v>#DIV/0!</v>
      </c>
      <c r="AL22" t="e">
        <f t="shared" si="7"/>
        <v>#DIV/0!</v>
      </c>
      <c r="AM22" t="e">
        <f t="shared" si="7"/>
        <v>#DIV/0!</v>
      </c>
      <c r="AN22" t="e">
        <f t="shared" si="8"/>
        <v>#DIV/0!</v>
      </c>
      <c r="AO22" t="e">
        <f t="shared" si="8"/>
        <v>#DIV/0!</v>
      </c>
      <c r="AP22" t="e">
        <f t="shared" si="8"/>
        <v>#DIV/0!</v>
      </c>
      <c r="AQ22" t="e">
        <f t="shared" si="8"/>
        <v>#DIV/0!</v>
      </c>
      <c r="AR22" t="e">
        <f t="shared" si="8"/>
        <v>#DIV/0!</v>
      </c>
      <c r="AS22" t="e">
        <f t="shared" si="8"/>
        <v>#DIV/0!</v>
      </c>
      <c r="AT22" t="e">
        <f t="shared" si="8"/>
        <v>#DIV/0!</v>
      </c>
      <c r="AU22">
        <v>50</v>
      </c>
      <c r="AV22" t="e">
        <f t="shared" si="9"/>
        <v>#DIV/0!</v>
      </c>
      <c r="AW22" t="e">
        <f t="shared" si="10"/>
        <v>#DIV/0!</v>
      </c>
      <c r="AX22" t="e">
        <f t="shared" si="11"/>
        <v>#DIV/0!</v>
      </c>
      <c r="AZ22" t="e">
        <f t="shared" si="12"/>
        <v>#DIV/0!</v>
      </c>
    </row>
    <row r="23" spans="2:52" x14ac:dyDescent="0.5">
      <c r="B23" t="s">
        <v>743</v>
      </c>
      <c r="G23">
        <v>40</v>
      </c>
      <c r="J23" t="e">
        <f t="shared" si="5"/>
        <v>#DIV/0!</v>
      </c>
      <c r="K23" t="e">
        <f t="shared" si="5"/>
        <v>#DIV/0!</v>
      </c>
      <c r="L23" t="e">
        <f t="shared" si="5"/>
        <v>#DIV/0!</v>
      </c>
      <c r="M23" t="e">
        <f t="shared" si="5"/>
        <v>#DIV/0!</v>
      </c>
      <c r="N23" t="e">
        <f t="shared" si="5"/>
        <v>#DIV/0!</v>
      </c>
      <c r="O23" t="e">
        <f t="shared" si="5"/>
        <v>#DIV/0!</v>
      </c>
      <c r="P23" t="e">
        <f t="shared" si="5"/>
        <v>#DIV/0!</v>
      </c>
      <c r="Q23" t="e">
        <f t="shared" si="5"/>
        <v>#DIV/0!</v>
      </c>
      <c r="R23" t="e">
        <f t="shared" si="5"/>
        <v>#DIV/0!</v>
      </c>
      <c r="S23" t="e">
        <f t="shared" si="5"/>
        <v>#DIV/0!</v>
      </c>
      <c r="T23" t="e">
        <f t="shared" si="6"/>
        <v>#DIV/0!</v>
      </c>
      <c r="U23" t="e">
        <f t="shared" si="6"/>
        <v>#DIV/0!</v>
      </c>
      <c r="V23" t="e">
        <f t="shared" si="6"/>
        <v>#DIV/0!</v>
      </c>
      <c r="W23" t="e">
        <f t="shared" si="6"/>
        <v>#DIV/0!</v>
      </c>
      <c r="X23" t="e">
        <f t="shared" si="6"/>
        <v>#DIV/0!</v>
      </c>
      <c r="Y23" t="e">
        <f t="shared" si="6"/>
        <v>#DIV/0!</v>
      </c>
      <c r="Z23" t="e">
        <f t="shared" si="6"/>
        <v>#DIV/0!</v>
      </c>
      <c r="AA23" t="e">
        <f t="shared" si="6"/>
        <v>#DIV/0!</v>
      </c>
      <c r="AB23" t="e">
        <f t="shared" si="6"/>
        <v>#DIV/0!</v>
      </c>
      <c r="AC23" t="e">
        <f t="shared" si="6"/>
        <v>#DIV/0!</v>
      </c>
      <c r="AD23" t="e">
        <f t="shared" si="7"/>
        <v>#DIV/0!</v>
      </c>
      <c r="AE23" t="e">
        <f t="shared" si="7"/>
        <v>#DIV/0!</v>
      </c>
      <c r="AF23" t="e">
        <f t="shared" si="7"/>
        <v>#DIV/0!</v>
      </c>
      <c r="AG23" t="e">
        <f t="shared" si="7"/>
        <v>#DIV/0!</v>
      </c>
      <c r="AH23" t="e">
        <f t="shared" si="7"/>
        <v>#DIV/0!</v>
      </c>
      <c r="AI23" t="e">
        <f t="shared" si="7"/>
        <v>#DIV/0!</v>
      </c>
      <c r="AJ23" t="e">
        <f t="shared" si="7"/>
        <v>#DIV/0!</v>
      </c>
      <c r="AK23" t="e">
        <f t="shared" si="7"/>
        <v>#DIV/0!</v>
      </c>
      <c r="AL23" t="e">
        <f t="shared" si="7"/>
        <v>#DIV/0!</v>
      </c>
      <c r="AM23" t="e">
        <f t="shared" si="7"/>
        <v>#DIV/0!</v>
      </c>
      <c r="AN23" t="e">
        <f t="shared" si="8"/>
        <v>#DIV/0!</v>
      </c>
      <c r="AO23" t="e">
        <f t="shared" si="8"/>
        <v>#DIV/0!</v>
      </c>
      <c r="AP23" t="e">
        <f t="shared" si="8"/>
        <v>#DIV/0!</v>
      </c>
      <c r="AQ23" t="e">
        <f t="shared" si="8"/>
        <v>#DIV/0!</v>
      </c>
      <c r="AR23" t="e">
        <f t="shared" si="8"/>
        <v>#DIV/0!</v>
      </c>
      <c r="AS23" t="e">
        <f t="shared" si="8"/>
        <v>#DIV/0!</v>
      </c>
      <c r="AT23" t="e">
        <f t="shared" si="8"/>
        <v>#DIV/0!</v>
      </c>
      <c r="AU23">
        <v>40</v>
      </c>
      <c r="AV23" t="e">
        <f t="shared" si="9"/>
        <v>#DIV/0!</v>
      </c>
      <c r="AW23" t="e">
        <f t="shared" si="10"/>
        <v>#DIV/0!</v>
      </c>
      <c r="AX23" t="e">
        <f>SUMPRODUCT(K23:AT23,K$38:AT$38)</f>
        <v>#DIV/0!</v>
      </c>
      <c r="AZ23" t="e">
        <f t="shared" si="12"/>
        <v>#DIV/0!</v>
      </c>
    </row>
    <row r="24" spans="2:52" x14ac:dyDescent="0.5">
      <c r="B24" t="s">
        <v>744</v>
      </c>
      <c r="G24">
        <v>30</v>
      </c>
      <c r="J24" t="e">
        <f t="shared" si="5"/>
        <v>#DIV/0!</v>
      </c>
      <c r="K24" t="e">
        <f t="shared" si="5"/>
        <v>#DIV/0!</v>
      </c>
      <c r="L24" t="e">
        <f t="shared" si="5"/>
        <v>#DIV/0!</v>
      </c>
      <c r="M24" t="e">
        <f t="shared" si="5"/>
        <v>#DIV/0!</v>
      </c>
      <c r="N24" t="e">
        <f t="shared" si="5"/>
        <v>#DIV/0!</v>
      </c>
      <c r="O24" t="e">
        <f t="shared" si="5"/>
        <v>#DIV/0!</v>
      </c>
      <c r="P24" t="e">
        <f t="shared" si="5"/>
        <v>#DIV/0!</v>
      </c>
      <c r="Q24" t="e">
        <f t="shared" si="5"/>
        <v>#DIV/0!</v>
      </c>
      <c r="R24" t="e">
        <f t="shared" si="5"/>
        <v>#DIV/0!</v>
      </c>
      <c r="S24" t="e">
        <f t="shared" si="5"/>
        <v>#DIV/0!</v>
      </c>
      <c r="T24" t="e">
        <f t="shared" si="6"/>
        <v>#DIV/0!</v>
      </c>
      <c r="U24" t="e">
        <f t="shared" si="6"/>
        <v>#DIV/0!</v>
      </c>
      <c r="V24" t="e">
        <f t="shared" si="6"/>
        <v>#DIV/0!</v>
      </c>
      <c r="W24" t="e">
        <f t="shared" si="6"/>
        <v>#DIV/0!</v>
      </c>
      <c r="X24" t="e">
        <f t="shared" si="6"/>
        <v>#DIV/0!</v>
      </c>
      <c r="Y24" t="e">
        <f t="shared" si="6"/>
        <v>#DIV/0!</v>
      </c>
      <c r="Z24" t="e">
        <f t="shared" si="6"/>
        <v>#DIV/0!</v>
      </c>
      <c r="AA24" t="e">
        <f t="shared" si="6"/>
        <v>#DIV/0!</v>
      </c>
      <c r="AB24" t="e">
        <f t="shared" si="6"/>
        <v>#DIV/0!</v>
      </c>
      <c r="AC24" t="e">
        <f t="shared" si="6"/>
        <v>#DIV/0!</v>
      </c>
      <c r="AD24" t="e">
        <f t="shared" si="7"/>
        <v>#DIV/0!</v>
      </c>
      <c r="AE24" t="e">
        <f t="shared" si="7"/>
        <v>#DIV/0!</v>
      </c>
      <c r="AF24" t="e">
        <f t="shared" si="7"/>
        <v>#DIV/0!</v>
      </c>
      <c r="AG24" t="e">
        <f t="shared" si="7"/>
        <v>#DIV/0!</v>
      </c>
      <c r="AH24" t="e">
        <f t="shared" si="7"/>
        <v>#DIV/0!</v>
      </c>
      <c r="AI24" t="e">
        <f t="shared" si="7"/>
        <v>#DIV/0!</v>
      </c>
      <c r="AJ24" t="e">
        <f t="shared" si="7"/>
        <v>#DIV/0!</v>
      </c>
      <c r="AK24" t="e">
        <f t="shared" si="7"/>
        <v>#DIV/0!</v>
      </c>
      <c r="AL24" t="e">
        <f t="shared" si="7"/>
        <v>#DIV/0!</v>
      </c>
      <c r="AM24" t="e">
        <f t="shared" si="7"/>
        <v>#DIV/0!</v>
      </c>
      <c r="AN24" t="e">
        <f t="shared" si="8"/>
        <v>#DIV/0!</v>
      </c>
      <c r="AO24" t="e">
        <f t="shared" si="8"/>
        <v>#DIV/0!</v>
      </c>
      <c r="AP24" t="e">
        <f t="shared" si="8"/>
        <v>#DIV/0!</v>
      </c>
      <c r="AQ24" t="e">
        <f t="shared" si="8"/>
        <v>#DIV/0!</v>
      </c>
      <c r="AR24" t="e">
        <f t="shared" si="8"/>
        <v>#DIV/0!</v>
      </c>
      <c r="AS24" t="e">
        <f t="shared" si="8"/>
        <v>#DIV/0!</v>
      </c>
      <c r="AT24" t="e">
        <f t="shared" si="8"/>
        <v>#DIV/0!</v>
      </c>
      <c r="AU24">
        <v>30</v>
      </c>
      <c r="AV24" t="e">
        <f t="shared" si="9"/>
        <v>#DIV/0!</v>
      </c>
      <c r="AW24" t="e">
        <f>MIN(J24:AT24)</f>
        <v>#DIV/0!</v>
      </c>
      <c r="AX24" t="e">
        <f t="shared" si="11"/>
        <v>#DIV/0!</v>
      </c>
      <c r="AZ24" t="e">
        <f t="shared" si="12"/>
        <v>#DIV/0!</v>
      </c>
    </row>
    <row r="25" spans="2:52" x14ac:dyDescent="0.5">
      <c r="G25">
        <v>20</v>
      </c>
      <c r="J25" t="e">
        <f t="shared" si="5"/>
        <v>#DIV/0!</v>
      </c>
      <c r="K25" t="e">
        <f t="shared" si="5"/>
        <v>#DIV/0!</v>
      </c>
      <c r="L25" t="e">
        <f t="shared" si="5"/>
        <v>#DIV/0!</v>
      </c>
      <c r="M25" t="e">
        <f t="shared" si="5"/>
        <v>#DIV/0!</v>
      </c>
      <c r="N25" t="e">
        <f t="shared" si="5"/>
        <v>#DIV/0!</v>
      </c>
      <c r="O25" t="e">
        <f t="shared" si="5"/>
        <v>#DIV/0!</v>
      </c>
      <c r="P25" t="e">
        <f t="shared" si="5"/>
        <v>#DIV/0!</v>
      </c>
      <c r="Q25" t="e">
        <f t="shared" si="5"/>
        <v>#DIV/0!</v>
      </c>
      <c r="R25" t="e">
        <f t="shared" si="5"/>
        <v>#DIV/0!</v>
      </c>
      <c r="S25" t="e">
        <f t="shared" si="5"/>
        <v>#DIV/0!</v>
      </c>
      <c r="T25" t="e">
        <f t="shared" si="6"/>
        <v>#DIV/0!</v>
      </c>
      <c r="U25" t="e">
        <f t="shared" si="6"/>
        <v>#DIV/0!</v>
      </c>
      <c r="V25" t="e">
        <f t="shared" si="6"/>
        <v>#DIV/0!</v>
      </c>
      <c r="W25" t="e">
        <f t="shared" si="6"/>
        <v>#DIV/0!</v>
      </c>
      <c r="X25" t="e">
        <f t="shared" si="6"/>
        <v>#DIV/0!</v>
      </c>
      <c r="Y25" t="e">
        <f t="shared" si="6"/>
        <v>#DIV/0!</v>
      </c>
      <c r="Z25" t="e">
        <f t="shared" si="6"/>
        <v>#DIV/0!</v>
      </c>
      <c r="AA25" t="e">
        <f t="shared" si="6"/>
        <v>#DIV/0!</v>
      </c>
      <c r="AB25" t="e">
        <f t="shared" si="6"/>
        <v>#DIV/0!</v>
      </c>
      <c r="AC25" t="e">
        <f t="shared" si="6"/>
        <v>#DIV/0!</v>
      </c>
      <c r="AD25" t="e">
        <f t="shared" si="7"/>
        <v>#DIV/0!</v>
      </c>
      <c r="AE25" t="e">
        <f t="shared" si="7"/>
        <v>#DIV/0!</v>
      </c>
      <c r="AF25" t="e">
        <f t="shared" si="7"/>
        <v>#DIV/0!</v>
      </c>
      <c r="AG25" t="e">
        <f t="shared" si="7"/>
        <v>#DIV/0!</v>
      </c>
      <c r="AH25" t="e">
        <f t="shared" si="7"/>
        <v>#DIV/0!</v>
      </c>
      <c r="AI25" t="e">
        <f t="shared" si="7"/>
        <v>#DIV/0!</v>
      </c>
      <c r="AJ25" t="e">
        <f t="shared" si="7"/>
        <v>#DIV/0!</v>
      </c>
      <c r="AK25" t="e">
        <f t="shared" si="7"/>
        <v>#DIV/0!</v>
      </c>
      <c r="AL25" t="e">
        <f t="shared" si="7"/>
        <v>#DIV/0!</v>
      </c>
      <c r="AM25" t="e">
        <f t="shared" si="7"/>
        <v>#DIV/0!</v>
      </c>
      <c r="AN25" t="e">
        <f t="shared" si="8"/>
        <v>#DIV/0!</v>
      </c>
      <c r="AO25" t="e">
        <f t="shared" si="8"/>
        <v>#DIV/0!</v>
      </c>
      <c r="AP25" t="e">
        <f t="shared" si="8"/>
        <v>#DIV/0!</v>
      </c>
      <c r="AQ25" t="e">
        <f t="shared" si="8"/>
        <v>#DIV/0!</v>
      </c>
      <c r="AR25" t="e">
        <f t="shared" si="8"/>
        <v>#DIV/0!</v>
      </c>
      <c r="AS25" t="e">
        <f t="shared" si="8"/>
        <v>#DIV/0!</v>
      </c>
      <c r="AT25" t="e">
        <f t="shared" si="8"/>
        <v>#DIV/0!</v>
      </c>
      <c r="AU25">
        <v>20</v>
      </c>
      <c r="AV25" t="e">
        <f t="shared" si="9"/>
        <v>#DIV/0!</v>
      </c>
      <c r="AW25" t="e">
        <f t="shared" si="10"/>
        <v>#DIV/0!</v>
      </c>
      <c r="AX25" t="e">
        <f t="shared" si="11"/>
        <v>#DIV/0!</v>
      </c>
      <c r="AZ25" t="e">
        <f t="shared" si="12"/>
        <v>#DIV/0!</v>
      </c>
    </row>
    <row r="26" spans="2:52" x14ac:dyDescent="0.5">
      <c r="G26">
        <v>10</v>
      </c>
      <c r="J26" t="e">
        <f t="shared" si="5"/>
        <v>#DIV/0!</v>
      </c>
      <c r="K26" t="e">
        <f t="shared" si="5"/>
        <v>#DIV/0!</v>
      </c>
      <c r="L26" t="e">
        <f t="shared" si="5"/>
        <v>#DIV/0!</v>
      </c>
      <c r="M26" t="e">
        <f t="shared" si="5"/>
        <v>#DIV/0!</v>
      </c>
      <c r="N26" t="e">
        <f t="shared" si="5"/>
        <v>#DIV/0!</v>
      </c>
      <c r="O26" t="e">
        <f t="shared" si="5"/>
        <v>#DIV/0!</v>
      </c>
      <c r="P26" t="e">
        <f t="shared" si="5"/>
        <v>#DIV/0!</v>
      </c>
      <c r="Q26" t="e">
        <f t="shared" si="5"/>
        <v>#DIV/0!</v>
      </c>
      <c r="R26" t="e">
        <f t="shared" si="5"/>
        <v>#DIV/0!</v>
      </c>
      <c r="S26" t="e">
        <f t="shared" si="5"/>
        <v>#DIV/0!</v>
      </c>
      <c r="T26" t="e">
        <f t="shared" si="6"/>
        <v>#DIV/0!</v>
      </c>
      <c r="U26" t="e">
        <f t="shared" si="6"/>
        <v>#DIV/0!</v>
      </c>
      <c r="V26" t="e">
        <f t="shared" si="6"/>
        <v>#DIV/0!</v>
      </c>
      <c r="W26" t="e">
        <f t="shared" si="6"/>
        <v>#DIV/0!</v>
      </c>
      <c r="X26" t="e">
        <f t="shared" si="6"/>
        <v>#DIV/0!</v>
      </c>
      <c r="Y26" t="e">
        <f t="shared" si="6"/>
        <v>#DIV/0!</v>
      </c>
      <c r="Z26" t="e">
        <f t="shared" si="6"/>
        <v>#DIV/0!</v>
      </c>
      <c r="AA26" t="e">
        <f t="shared" si="6"/>
        <v>#DIV/0!</v>
      </c>
      <c r="AB26" t="e">
        <f t="shared" si="6"/>
        <v>#DIV/0!</v>
      </c>
      <c r="AC26" t="e">
        <f t="shared" si="6"/>
        <v>#DIV/0!</v>
      </c>
      <c r="AD26" t="e">
        <f t="shared" si="7"/>
        <v>#DIV/0!</v>
      </c>
      <c r="AE26" t="e">
        <f t="shared" si="7"/>
        <v>#DIV/0!</v>
      </c>
      <c r="AF26" t="e">
        <f t="shared" si="7"/>
        <v>#DIV/0!</v>
      </c>
      <c r="AG26" t="e">
        <f t="shared" si="7"/>
        <v>#DIV/0!</v>
      </c>
      <c r="AH26" t="e">
        <f t="shared" si="7"/>
        <v>#DIV/0!</v>
      </c>
      <c r="AI26" t="e">
        <f t="shared" si="7"/>
        <v>#DIV/0!</v>
      </c>
      <c r="AJ26" t="e">
        <f t="shared" si="7"/>
        <v>#DIV/0!</v>
      </c>
      <c r="AK26" t="e">
        <f t="shared" si="7"/>
        <v>#DIV/0!</v>
      </c>
      <c r="AL26" t="e">
        <f t="shared" si="7"/>
        <v>#DIV/0!</v>
      </c>
      <c r="AM26" t="e">
        <f t="shared" si="7"/>
        <v>#DIV/0!</v>
      </c>
      <c r="AN26" t="e">
        <f t="shared" si="8"/>
        <v>#DIV/0!</v>
      </c>
      <c r="AO26" t="e">
        <f t="shared" si="8"/>
        <v>#DIV/0!</v>
      </c>
      <c r="AP26" t="e">
        <f t="shared" si="8"/>
        <v>#DIV/0!</v>
      </c>
      <c r="AQ26" t="e">
        <f t="shared" si="8"/>
        <v>#DIV/0!</v>
      </c>
      <c r="AR26" t="e">
        <f t="shared" si="8"/>
        <v>#DIV/0!</v>
      </c>
      <c r="AS26" t="e">
        <f t="shared" si="8"/>
        <v>#DIV/0!</v>
      </c>
      <c r="AT26" t="e">
        <f t="shared" si="8"/>
        <v>#DIV/0!</v>
      </c>
      <c r="AU26">
        <v>10</v>
      </c>
      <c r="AV26" t="e">
        <f t="shared" si="9"/>
        <v>#DIV/0!</v>
      </c>
      <c r="AW26" t="e">
        <f t="shared" si="10"/>
        <v>#DIV/0!</v>
      </c>
      <c r="AX26" t="e">
        <f t="shared" si="11"/>
        <v>#DIV/0!</v>
      </c>
      <c r="AZ26" t="e">
        <f t="shared" si="12"/>
        <v>#DIV/0!</v>
      </c>
    </row>
    <row r="27" spans="2:52" x14ac:dyDescent="0.5">
      <c r="G27" s="7">
        <v>0</v>
      </c>
      <c r="H27" s="7"/>
      <c r="I27" s="7"/>
      <c r="J27" s="7" t="e">
        <f t="shared" si="5"/>
        <v>#DIV/0!</v>
      </c>
      <c r="K27" s="7" t="e">
        <f t="shared" si="5"/>
        <v>#DIV/0!</v>
      </c>
      <c r="L27" s="7" t="e">
        <f t="shared" si="5"/>
        <v>#DIV/0!</v>
      </c>
      <c r="M27" s="7" t="e">
        <f t="shared" si="5"/>
        <v>#DIV/0!</v>
      </c>
      <c r="N27" s="7" t="e">
        <f t="shared" si="5"/>
        <v>#DIV/0!</v>
      </c>
      <c r="O27" s="7" t="e">
        <f t="shared" si="5"/>
        <v>#DIV/0!</v>
      </c>
      <c r="P27" s="7" t="e">
        <f t="shared" si="5"/>
        <v>#DIV/0!</v>
      </c>
      <c r="Q27" s="7" t="e">
        <f t="shared" si="5"/>
        <v>#DIV/0!</v>
      </c>
      <c r="R27" s="7" t="e">
        <f t="shared" si="5"/>
        <v>#DIV/0!</v>
      </c>
      <c r="S27" s="7" t="e">
        <f t="shared" si="5"/>
        <v>#DIV/0!</v>
      </c>
      <c r="T27" s="7" t="e">
        <f t="shared" si="6"/>
        <v>#DIV/0!</v>
      </c>
      <c r="U27" s="7" t="e">
        <f t="shared" si="6"/>
        <v>#DIV/0!</v>
      </c>
      <c r="V27" s="7" t="e">
        <f t="shared" si="6"/>
        <v>#DIV/0!</v>
      </c>
      <c r="W27" s="7" t="e">
        <f t="shared" si="6"/>
        <v>#DIV/0!</v>
      </c>
      <c r="X27" s="7" t="e">
        <f t="shared" si="6"/>
        <v>#DIV/0!</v>
      </c>
      <c r="Y27" s="7" t="e">
        <f t="shared" si="6"/>
        <v>#DIV/0!</v>
      </c>
      <c r="Z27" s="7" t="e">
        <f t="shared" si="6"/>
        <v>#DIV/0!</v>
      </c>
      <c r="AA27" s="7" t="e">
        <f t="shared" si="6"/>
        <v>#DIV/0!</v>
      </c>
      <c r="AB27" s="7" t="e">
        <f t="shared" si="6"/>
        <v>#DIV/0!</v>
      </c>
      <c r="AC27" s="7" t="e">
        <f t="shared" si="6"/>
        <v>#DIV/0!</v>
      </c>
      <c r="AD27" s="7" t="e">
        <f t="shared" si="7"/>
        <v>#DIV/0!</v>
      </c>
      <c r="AE27" s="7" t="e">
        <f t="shared" si="7"/>
        <v>#DIV/0!</v>
      </c>
      <c r="AF27" s="7" t="e">
        <f t="shared" si="7"/>
        <v>#DIV/0!</v>
      </c>
      <c r="AG27" s="7" t="e">
        <f t="shared" si="7"/>
        <v>#DIV/0!</v>
      </c>
      <c r="AH27" s="7" t="e">
        <f t="shared" si="7"/>
        <v>#DIV/0!</v>
      </c>
      <c r="AI27" s="7" t="e">
        <f t="shared" si="7"/>
        <v>#DIV/0!</v>
      </c>
      <c r="AJ27" s="7" t="e">
        <f t="shared" si="7"/>
        <v>#DIV/0!</v>
      </c>
      <c r="AK27" s="7" t="e">
        <f t="shared" si="7"/>
        <v>#DIV/0!</v>
      </c>
      <c r="AL27" s="7" t="e">
        <f t="shared" si="7"/>
        <v>#DIV/0!</v>
      </c>
      <c r="AM27" s="7" t="e">
        <f t="shared" si="7"/>
        <v>#DIV/0!</v>
      </c>
      <c r="AN27" s="7" t="e">
        <f t="shared" si="8"/>
        <v>#DIV/0!</v>
      </c>
      <c r="AO27" s="7" t="e">
        <f t="shared" si="8"/>
        <v>#DIV/0!</v>
      </c>
      <c r="AP27" s="7" t="e">
        <f t="shared" si="8"/>
        <v>#DIV/0!</v>
      </c>
      <c r="AQ27" s="7" t="e">
        <f t="shared" si="8"/>
        <v>#DIV/0!</v>
      </c>
      <c r="AR27" s="7" t="e">
        <f t="shared" si="8"/>
        <v>#DIV/0!</v>
      </c>
      <c r="AS27" s="7" t="e">
        <f t="shared" si="8"/>
        <v>#DIV/0!</v>
      </c>
      <c r="AT27" s="7" t="e">
        <f t="shared" si="8"/>
        <v>#DIV/0!</v>
      </c>
      <c r="AU27" s="7">
        <v>0</v>
      </c>
      <c r="AV27" s="7" t="e">
        <f t="shared" si="9"/>
        <v>#DIV/0!</v>
      </c>
      <c r="AW27" s="7" t="e">
        <f t="shared" si="10"/>
        <v>#DIV/0!</v>
      </c>
      <c r="AX27" s="7" t="e">
        <f>SUMPRODUCT(K27:AT27,K$38:AT$38)</f>
        <v>#DIV/0!</v>
      </c>
      <c r="AZ27" t="e">
        <f t="shared" si="12"/>
        <v>#DIV/0!</v>
      </c>
    </row>
    <row r="28" spans="2:52" x14ac:dyDescent="0.5">
      <c r="G28">
        <v>-10</v>
      </c>
      <c r="J28" t="e">
        <f t="shared" ref="J28:S36" si="13">($F$4*$F$5/(PI()*J$16^2))*(IF(TAN(RADIANS($G28))*TAN(RADIANS(J$17))&lt;1,IF(TAN(RADIANS($G28))*TAN(RADIANS(J$17))&gt;-1,ACOS(-TAN(RADIANS($G28))*TAN(RADIANS(J$17))),0),PI())*SIN(RADIANS($G28))*SIN(RADIANS(J$17))+COS(RADIANS($G28))*COS(RADIANS(J$17))*SIN(IF(TAN(RADIANS($G28))*TAN(RADIANS(J$17))&lt;1,IF(TAN(RADIANS($G28))*TAN(RADIANS(J$17))&gt;-1,ACOS(-TAN(RADIANS($G28))*TAN(RADIANS(J$17))),0),PI())))</f>
        <v>#DIV/0!</v>
      </c>
      <c r="K28" t="e">
        <f t="shared" si="13"/>
        <v>#DIV/0!</v>
      </c>
      <c r="L28" t="e">
        <f t="shared" si="13"/>
        <v>#DIV/0!</v>
      </c>
      <c r="M28" t="e">
        <f t="shared" si="13"/>
        <v>#DIV/0!</v>
      </c>
      <c r="N28" t="e">
        <f t="shared" si="13"/>
        <v>#DIV/0!</v>
      </c>
      <c r="O28" t="e">
        <f t="shared" si="13"/>
        <v>#DIV/0!</v>
      </c>
      <c r="P28" t="e">
        <f t="shared" si="13"/>
        <v>#DIV/0!</v>
      </c>
      <c r="Q28" t="e">
        <f t="shared" si="13"/>
        <v>#DIV/0!</v>
      </c>
      <c r="R28" t="e">
        <f t="shared" si="13"/>
        <v>#DIV/0!</v>
      </c>
      <c r="S28" t="e">
        <f t="shared" si="13"/>
        <v>#DIV/0!</v>
      </c>
      <c r="T28" t="e">
        <f t="shared" ref="T28:AC36" si="14">($F$4*$F$5/(PI()*T$16^2))*(IF(TAN(RADIANS($G28))*TAN(RADIANS(T$17))&lt;1,IF(TAN(RADIANS($G28))*TAN(RADIANS(T$17))&gt;-1,ACOS(-TAN(RADIANS($G28))*TAN(RADIANS(T$17))),0),PI())*SIN(RADIANS($G28))*SIN(RADIANS(T$17))+COS(RADIANS($G28))*COS(RADIANS(T$17))*SIN(IF(TAN(RADIANS($G28))*TAN(RADIANS(T$17))&lt;1,IF(TAN(RADIANS($G28))*TAN(RADIANS(T$17))&gt;-1,ACOS(-TAN(RADIANS($G28))*TAN(RADIANS(T$17))),0),PI())))</f>
        <v>#DIV/0!</v>
      </c>
      <c r="U28" t="e">
        <f t="shared" si="14"/>
        <v>#DIV/0!</v>
      </c>
      <c r="V28" t="e">
        <f t="shared" si="14"/>
        <v>#DIV/0!</v>
      </c>
      <c r="W28" t="e">
        <f t="shared" si="14"/>
        <v>#DIV/0!</v>
      </c>
      <c r="X28" t="e">
        <f t="shared" si="14"/>
        <v>#DIV/0!</v>
      </c>
      <c r="Y28" t="e">
        <f t="shared" si="14"/>
        <v>#DIV/0!</v>
      </c>
      <c r="Z28" t="e">
        <f t="shared" si="14"/>
        <v>#DIV/0!</v>
      </c>
      <c r="AA28" t="e">
        <f t="shared" si="14"/>
        <v>#DIV/0!</v>
      </c>
      <c r="AB28" t="e">
        <f t="shared" si="14"/>
        <v>#DIV/0!</v>
      </c>
      <c r="AC28" t="e">
        <f t="shared" si="14"/>
        <v>#DIV/0!</v>
      </c>
      <c r="AD28" t="e">
        <f t="shared" ref="AD28:AM36" si="15">($F$4*$F$5/(PI()*AD$16^2))*(IF(TAN(RADIANS($G28))*TAN(RADIANS(AD$17))&lt;1,IF(TAN(RADIANS($G28))*TAN(RADIANS(AD$17))&gt;-1,ACOS(-TAN(RADIANS($G28))*TAN(RADIANS(AD$17))),0),PI())*SIN(RADIANS($G28))*SIN(RADIANS(AD$17))+COS(RADIANS($G28))*COS(RADIANS(AD$17))*SIN(IF(TAN(RADIANS($G28))*TAN(RADIANS(AD$17))&lt;1,IF(TAN(RADIANS($G28))*TAN(RADIANS(AD$17))&gt;-1,ACOS(-TAN(RADIANS($G28))*TAN(RADIANS(AD$17))),0),PI())))</f>
        <v>#DIV/0!</v>
      </c>
      <c r="AE28" t="e">
        <f t="shared" si="15"/>
        <v>#DIV/0!</v>
      </c>
      <c r="AF28" t="e">
        <f t="shared" si="15"/>
        <v>#DIV/0!</v>
      </c>
      <c r="AG28" t="e">
        <f t="shared" si="15"/>
        <v>#DIV/0!</v>
      </c>
      <c r="AH28" t="e">
        <f t="shared" si="15"/>
        <v>#DIV/0!</v>
      </c>
      <c r="AI28" t="e">
        <f t="shared" si="15"/>
        <v>#DIV/0!</v>
      </c>
      <c r="AJ28" t="e">
        <f t="shared" si="15"/>
        <v>#DIV/0!</v>
      </c>
      <c r="AK28" t="e">
        <f t="shared" si="15"/>
        <v>#DIV/0!</v>
      </c>
      <c r="AL28" t="e">
        <f t="shared" si="15"/>
        <v>#DIV/0!</v>
      </c>
      <c r="AM28" t="e">
        <f t="shared" si="15"/>
        <v>#DIV/0!</v>
      </c>
      <c r="AN28" t="e">
        <f t="shared" ref="AN28:AT36" si="16">($F$4*$F$5/(PI()*AN$16^2))*(IF(TAN(RADIANS($G28))*TAN(RADIANS(AN$17))&lt;1,IF(TAN(RADIANS($G28))*TAN(RADIANS(AN$17))&gt;-1,ACOS(-TAN(RADIANS($G28))*TAN(RADIANS(AN$17))),0),PI())*SIN(RADIANS($G28))*SIN(RADIANS(AN$17))+COS(RADIANS($G28))*COS(RADIANS(AN$17))*SIN(IF(TAN(RADIANS($G28))*TAN(RADIANS(AN$17))&lt;1,IF(TAN(RADIANS($G28))*TAN(RADIANS(AN$17))&gt;-1,ACOS(-TAN(RADIANS($G28))*TAN(RADIANS(AN$17))),0),PI())))</f>
        <v>#DIV/0!</v>
      </c>
      <c r="AO28" t="e">
        <f t="shared" si="16"/>
        <v>#DIV/0!</v>
      </c>
      <c r="AP28" t="e">
        <f t="shared" si="16"/>
        <v>#DIV/0!</v>
      </c>
      <c r="AQ28" t="e">
        <f t="shared" si="16"/>
        <v>#DIV/0!</v>
      </c>
      <c r="AR28" t="e">
        <f t="shared" si="16"/>
        <v>#DIV/0!</v>
      </c>
      <c r="AS28" t="e">
        <f t="shared" si="16"/>
        <v>#DIV/0!</v>
      </c>
      <c r="AT28" t="e">
        <f t="shared" si="16"/>
        <v>#DIV/0!</v>
      </c>
      <c r="AU28">
        <v>-10</v>
      </c>
      <c r="AV28" t="e">
        <f t="shared" si="9"/>
        <v>#DIV/0!</v>
      </c>
      <c r="AW28" t="e">
        <f t="shared" si="10"/>
        <v>#DIV/0!</v>
      </c>
      <c r="AX28" t="e">
        <f t="shared" si="11"/>
        <v>#DIV/0!</v>
      </c>
      <c r="AZ28" t="e">
        <f t="shared" si="12"/>
        <v>#DIV/0!</v>
      </c>
    </row>
    <row r="29" spans="2:52" x14ac:dyDescent="0.5">
      <c r="G29">
        <v>-20</v>
      </c>
      <c r="J29" t="e">
        <f t="shared" si="13"/>
        <v>#DIV/0!</v>
      </c>
      <c r="K29" t="e">
        <f t="shared" si="13"/>
        <v>#DIV/0!</v>
      </c>
      <c r="L29" t="e">
        <f t="shared" si="13"/>
        <v>#DIV/0!</v>
      </c>
      <c r="M29" t="e">
        <f t="shared" si="13"/>
        <v>#DIV/0!</v>
      </c>
      <c r="N29" t="e">
        <f t="shared" si="13"/>
        <v>#DIV/0!</v>
      </c>
      <c r="O29" t="e">
        <f t="shared" si="13"/>
        <v>#DIV/0!</v>
      </c>
      <c r="P29" t="e">
        <f t="shared" si="13"/>
        <v>#DIV/0!</v>
      </c>
      <c r="Q29" t="e">
        <f t="shared" si="13"/>
        <v>#DIV/0!</v>
      </c>
      <c r="R29" t="e">
        <f t="shared" si="13"/>
        <v>#DIV/0!</v>
      </c>
      <c r="S29" t="e">
        <f t="shared" si="13"/>
        <v>#DIV/0!</v>
      </c>
      <c r="T29" t="e">
        <f t="shared" si="14"/>
        <v>#DIV/0!</v>
      </c>
      <c r="U29" t="e">
        <f t="shared" si="14"/>
        <v>#DIV/0!</v>
      </c>
      <c r="V29" t="e">
        <f t="shared" si="14"/>
        <v>#DIV/0!</v>
      </c>
      <c r="W29" t="e">
        <f t="shared" si="14"/>
        <v>#DIV/0!</v>
      </c>
      <c r="X29" t="e">
        <f t="shared" si="14"/>
        <v>#DIV/0!</v>
      </c>
      <c r="Y29" t="e">
        <f t="shared" si="14"/>
        <v>#DIV/0!</v>
      </c>
      <c r="Z29" t="e">
        <f t="shared" si="14"/>
        <v>#DIV/0!</v>
      </c>
      <c r="AA29" t="e">
        <f t="shared" si="14"/>
        <v>#DIV/0!</v>
      </c>
      <c r="AB29" t="e">
        <f t="shared" si="14"/>
        <v>#DIV/0!</v>
      </c>
      <c r="AC29" t="e">
        <f t="shared" si="14"/>
        <v>#DIV/0!</v>
      </c>
      <c r="AD29" t="e">
        <f t="shared" si="15"/>
        <v>#DIV/0!</v>
      </c>
      <c r="AE29" t="e">
        <f t="shared" si="15"/>
        <v>#DIV/0!</v>
      </c>
      <c r="AF29" t="e">
        <f t="shared" si="15"/>
        <v>#DIV/0!</v>
      </c>
      <c r="AG29" t="e">
        <f t="shared" si="15"/>
        <v>#DIV/0!</v>
      </c>
      <c r="AH29" t="e">
        <f t="shared" si="15"/>
        <v>#DIV/0!</v>
      </c>
      <c r="AI29" t="e">
        <f t="shared" si="15"/>
        <v>#DIV/0!</v>
      </c>
      <c r="AJ29" t="e">
        <f t="shared" si="15"/>
        <v>#DIV/0!</v>
      </c>
      <c r="AK29" t="e">
        <f t="shared" si="15"/>
        <v>#DIV/0!</v>
      </c>
      <c r="AL29" t="e">
        <f t="shared" si="15"/>
        <v>#DIV/0!</v>
      </c>
      <c r="AM29" t="e">
        <f t="shared" si="15"/>
        <v>#DIV/0!</v>
      </c>
      <c r="AN29" t="e">
        <f t="shared" si="16"/>
        <v>#DIV/0!</v>
      </c>
      <c r="AO29" t="e">
        <f t="shared" si="16"/>
        <v>#DIV/0!</v>
      </c>
      <c r="AP29" t="e">
        <f t="shared" si="16"/>
        <v>#DIV/0!</v>
      </c>
      <c r="AQ29" t="e">
        <f t="shared" si="16"/>
        <v>#DIV/0!</v>
      </c>
      <c r="AR29" t="e">
        <f t="shared" si="16"/>
        <v>#DIV/0!</v>
      </c>
      <c r="AS29" t="e">
        <f t="shared" si="16"/>
        <v>#DIV/0!</v>
      </c>
      <c r="AT29" t="e">
        <f t="shared" si="16"/>
        <v>#DIV/0!</v>
      </c>
      <c r="AU29">
        <v>-20</v>
      </c>
      <c r="AV29" t="e">
        <f t="shared" si="9"/>
        <v>#DIV/0!</v>
      </c>
      <c r="AW29" t="e">
        <f t="shared" si="10"/>
        <v>#DIV/0!</v>
      </c>
      <c r="AX29" t="e">
        <f t="shared" si="11"/>
        <v>#DIV/0!</v>
      </c>
      <c r="AZ29" t="e">
        <f t="shared" si="12"/>
        <v>#DIV/0!</v>
      </c>
    </row>
    <row r="30" spans="2:52" x14ac:dyDescent="0.5">
      <c r="G30">
        <v>-30</v>
      </c>
      <c r="J30" t="e">
        <f t="shared" si="13"/>
        <v>#DIV/0!</v>
      </c>
      <c r="K30" t="e">
        <f t="shared" si="13"/>
        <v>#DIV/0!</v>
      </c>
      <c r="L30" t="e">
        <f t="shared" si="13"/>
        <v>#DIV/0!</v>
      </c>
      <c r="M30" t="e">
        <f t="shared" si="13"/>
        <v>#DIV/0!</v>
      </c>
      <c r="N30" t="e">
        <f t="shared" si="13"/>
        <v>#DIV/0!</v>
      </c>
      <c r="O30" t="e">
        <f t="shared" si="13"/>
        <v>#DIV/0!</v>
      </c>
      <c r="P30" t="e">
        <f t="shared" si="13"/>
        <v>#DIV/0!</v>
      </c>
      <c r="Q30" t="e">
        <f t="shared" si="13"/>
        <v>#DIV/0!</v>
      </c>
      <c r="R30" t="e">
        <f t="shared" si="13"/>
        <v>#DIV/0!</v>
      </c>
      <c r="S30" t="e">
        <f t="shared" si="13"/>
        <v>#DIV/0!</v>
      </c>
      <c r="T30" t="e">
        <f t="shared" si="14"/>
        <v>#DIV/0!</v>
      </c>
      <c r="U30" t="e">
        <f t="shared" si="14"/>
        <v>#DIV/0!</v>
      </c>
      <c r="V30" t="e">
        <f t="shared" si="14"/>
        <v>#DIV/0!</v>
      </c>
      <c r="W30" t="e">
        <f t="shared" si="14"/>
        <v>#DIV/0!</v>
      </c>
      <c r="X30" t="e">
        <f t="shared" si="14"/>
        <v>#DIV/0!</v>
      </c>
      <c r="Y30" t="e">
        <f t="shared" si="14"/>
        <v>#DIV/0!</v>
      </c>
      <c r="Z30" t="e">
        <f t="shared" si="14"/>
        <v>#DIV/0!</v>
      </c>
      <c r="AA30" t="e">
        <f t="shared" si="14"/>
        <v>#DIV/0!</v>
      </c>
      <c r="AB30" t="e">
        <f t="shared" si="14"/>
        <v>#DIV/0!</v>
      </c>
      <c r="AC30" t="e">
        <f t="shared" si="14"/>
        <v>#DIV/0!</v>
      </c>
      <c r="AD30" t="e">
        <f t="shared" si="15"/>
        <v>#DIV/0!</v>
      </c>
      <c r="AE30" t="e">
        <f t="shared" si="15"/>
        <v>#DIV/0!</v>
      </c>
      <c r="AF30" t="e">
        <f t="shared" si="15"/>
        <v>#DIV/0!</v>
      </c>
      <c r="AG30" t="e">
        <f t="shared" si="15"/>
        <v>#DIV/0!</v>
      </c>
      <c r="AH30" t="e">
        <f t="shared" si="15"/>
        <v>#DIV/0!</v>
      </c>
      <c r="AI30" t="e">
        <f t="shared" si="15"/>
        <v>#DIV/0!</v>
      </c>
      <c r="AJ30" t="e">
        <f t="shared" si="15"/>
        <v>#DIV/0!</v>
      </c>
      <c r="AK30" t="e">
        <f t="shared" si="15"/>
        <v>#DIV/0!</v>
      </c>
      <c r="AL30" t="e">
        <f t="shared" si="15"/>
        <v>#DIV/0!</v>
      </c>
      <c r="AM30" t="e">
        <f t="shared" si="15"/>
        <v>#DIV/0!</v>
      </c>
      <c r="AN30" t="e">
        <f t="shared" si="16"/>
        <v>#DIV/0!</v>
      </c>
      <c r="AO30" t="e">
        <f t="shared" si="16"/>
        <v>#DIV/0!</v>
      </c>
      <c r="AP30" t="e">
        <f t="shared" si="16"/>
        <v>#DIV/0!</v>
      </c>
      <c r="AQ30" t="e">
        <f t="shared" si="16"/>
        <v>#DIV/0!</v>
      </c>
      <c r="AR30" t="e">
        <f t="shared" si="16"/>
        <v>#DIV/0!</v>
      </c>
      <c r="AS30" t="e">
        <f t="shared" si="16"/>
        <v>#DIV/0!</v>
      </c>
      <c r="AT30" t="e">
        <f t="shared" si="16"/>
        <v>#DIV/0!</v>
      </c>
      <c r="AU30">
        <v>-30</v>
      </c>
      <c r="AV30" t="e">
        <f t="shared" si="9"/>
        <v>#DIV/0!</v>
      </c>
      <c r="AW30" t="e">
        <f t="shared" si="10"/>
        <v>#DIV/0!</v>
      </c>
      <c r="AX30" t="e">
        <f t="shared" si="11"/>
        <v>#DIV/0!</v>
      </c>
      <c r="AZ30" t="e">
        <f t="shared" si="12"/>
        <v>#DIV/0!</v>
      </c>
    </row>
    <row r="31" spans="2:52" x14ac:dyDescent="0.5">
      <c r="G31">
        <v>-40</v>
      </c>
      <c r="J31" t="e">
        <f t="shared" si="13"/>
        <v>#DIV/0!</v>
      </c>
      <c r="K31" t="e">
        <f t="shared" si="13"/>
        <v>#DIV/0!</v>
      </c>
      <c r="L31" t="e">
        <f t="shared" si="13"/>
        <v>#DIV/0!</v>
      </c>
      <c r="M31" t="e">
        <f t="shared" si="13"/>
        <v>#DIV/0!</v>
      </c>
      <c r="N31" t="e">
        <f t="shared" si="13"/>
        <v>#DIV/0!</v>
      </c>
      <c r="O31" t="e">
        <f t="shared" si="13"/>
        <v>#DIV/0!</v>
      </c>
      <c r="P31" t="e">
        <f t="shared" si="13"/>
        <v>#DIV/0!</v>
      </c>
      <c r="Q31" t="e">
        <f t="shared" si="13"/>
        <v>#DIV/0!</v>
      </c>
      <c r="R31" t="e">
        <f t="shared" si="13"/>
        <v>#DIV/0!</v>
      </c>
      <c r="S31" t="e">
        <f t="shared" si="13"/>
        <v>#DIV/0!</v>
      </c>
      <c r="T31" t="e">
        <f t="shared" si="14"/>
        <v>#DIV/0!</v>
      </c>
      <c r="U31" t="e">
        <f t="shared" si="14"/>
        <v>#DIV/0!</v>
      </c>
      <c r="V31" t="e">
        <f t="shared" si="14"/>
        <v>#DIV/0!</v>
      </c>
      <c r="W31" t="e">
        <f t="shared" si="14"/>
        <v>#DIV/0!</v>
      </c>
      <c r="X31" t="e">
        <f t="shared" si="14"/>
        <v>#DIV/0!</v>
      </c>
      <c r="Y31" t="e">
        <f t="shared" si="14"/>
        <v>#DIV/0!</v>
      </c>
      <c r="Z31" t="e">
        <f t="shared" si="14"/>
        <v>#DIV/0!</v>
      </c>
      <c r="AA31" t="e">
        <f t="shared" si="14"/>
        <v>#DIV/0!</v>
      </c>
      <c r="AB31" t="e">
        <f t="shared" si="14"/>
        <v>#DIV/0!</v>
      </c>
      <c r="AC31" t="e">
        <f t="shared" si="14"/>
        <v>#DIV/0!</v>
      </c>
      <c r="AD31" t="e">
        <f t="shared" si="15"/>
        <v>#DIV/0!</v>
      </c>
      <c r="AE31" t="e">
        <f t="shared" si="15"/>
        <v>#DIV/0!</v>
      </c>
      <c r="AF31" t="e">
        <f t="shared" si="15"/>
        <v>#DIV/0!</v>
      </c>
      <c r="AG31" t="e">
        <f t="shared" si="15"/>
        <v>#DIV/0!</v>
      </c>
      <c r="AH31" t="e">
        <f t="shared" si="15"/>
        <v>#DIV/0!</v>
      </c>
      <c r="AI31" t="e">
        <f t="shared" si="15"/>
        <v>#DIV/0!</v>
      </c>
      <c r="AJ31" t="e">
        <f t="shared" si="15"/>
        <v>#DIV/0!</v>
      </c>
      <c r="AK31" t="e">
        <f t="shared" si="15"/>
        <v>#DIV/0!</v>
      </c>
      <c r="AL31" t="e">
        <f t="shared" si="15"/>
        <v>#DIV/0!</v>
      </c>
      <c r="AM31" t="e">
        <f t="shared" si="15"/>
        <v>#DIV/0!</v>
      </c>
      <c r="AN31" t="e">
        <f t="shared" si="16"/>
        <v>#DIV/0!</v>
      </c>
      <c r="AO31" t="e">
        <f t="shared" si="16"/>
        <v>#DIV/0!</v>
      </c>
      <c r="AP31" t="e">
        <f t="shared" si="16"/>
        <v>#DIV/0!</v>
      </c>
      <c r="AQ31" t="e">
        <f t="shared" si="16"/>
        <v>#DIV/0!</v>
      </c>
      <c r="AR31" t="e">
        <f t="shared" si="16"/>
        <v>#DIV/0!</v>
      </c>
      <c r="AS31" t="e">
        <f t="shared" si="16"/>
        <v>#DIV/0!</v>
      </c>
      <c r="AT31" t="e">
        <f t="shared" si="16"/>
        <v>#DIV/0!</v>
      </c>
      <c r="AU31">
        <v>-40</v>
      </c>
      <c r="AV31" t="e">
        <f t="shared" si="9"/>
        <v>#DIV/0!</v>
      </c>
      <c r="AW31" t="e">
        <f t="shared" si="10"/>
        <v>#DIV/0!</v>
      </c>
      <c r="AX31" t="e">
        <f t="shared" si="11"/>
        <v>#DIV/0!</v>
      </c>
      <c r="AZ31" t="e">
        <f t="shared" si="12"/>
        <v>#DIV/0!</v>
      </c>
    </row>
    <row r="32" spans="2:52" x14ac:dyDescent="0.5">
      <c r="G32">
        <v>-50</v>
      </c>
      <c r="J32" t="e">
        <f t="shared" si="13"/>
        <v>#DIV/0!</v>
      </c>
      <c r="K32" t="e">
        <f t="shared" si="13"/>
        <v>#DIV/0!</v>
      </c>
      <c r="L32" t="e">
        <f t="shared" si="13"/>
        <v>#DIV/0!</v>
      </c>
      <c r="M32" t="e">
        <f t="shared" si="13"/>
        <v>#DIV/0!</v>
      </c>
      <c r="N32" t="e">
        <f t="shared" si="13"/>
        <v>#DIV/0!</v>
      </c>
      <c r="O32" t="e">
        <f t="shared" si="13"/>
        <v>#DIV/0!</v>
      </c>
      <c r="P32" t="e">
        <f t="shared" si="13"/>
        <v>#DIV/0!</v>
      </c>
      <c r="Q32" t="e">
        <f t="shared" si="13"/>
        <v>#DIV/0!</v>
      </c>
      <c r="R32" t="e">
        <f t="shared" si="13"/>
        <v>#DIV/0!</v>
      </c>
      <c r="S32" t="e">
        <f t="shared" si="13"/>
        <v>#DIV/0!</v>
      </c>
      <c r="T32" t="e">
        <f t="shared" si="14"/>
        <v>#DIV/0!</v>
      </c>
      <c r="U32" t="e">
        <f t="shared" si="14"/>
        <v>#DIV/0!</v>
      </c>
      <c r="V32" t="e">
        <f t="shared" si="14"/>
        <v>#DIV/0!</v>
      </c>
      <c r="W32" t="e">
        <f t="shared" si="14"/>
        <v>#DIV/0!</v>
      </c>
      <c r="X32" t="e">
        <f t="shared" si="14"/>
        <v>#DIV/0!</v>
      </c>
      <c r="Y32" t="e">
        <f t="shared" si="14"/>
        <v>#DIV/0!</v>
      </c>
      <c r="Z32" t="e">
        <f t="shared" si="14"/>
        <v>#DIV/0!</v>
      </c>
      <c r="AA32" t="e">
        <f t="shared" si="14"/>
        <v>#DIV/0!</v>
      </c>
      <c r="AB32" t="e">
        <f t="shared" si="14"/>
        <v>#DIV/0!</v>
      </c>
      <c r="AC32" t="e">
        <f t="shared" si="14"/>
        <v>#DIV/0!</v>
      </c>
      <c r="AD32" t="e">
        <f t="shared" si="15"/>
        <v>#DIV/0!</v>
      </c>
      <c r="AE32" t="e">
        <f t="shared" si="15"/>
        <v>#DIV/0!</v>
      </c>
      <c r="AF32" t="e">
        <f t="shared" si="15"/>
        <v>#DIV/0!</v>
      </c>
      <c r="AG32" t="e">
        <f t="shared" si="15"/>
        <v>#DIV/0!</v>
      </c>
      <c r="AH32" t="e">
        <f t="shared" si="15"/>
        <v>#DIV/0!</v>
      </c>
      <c r="AI32" t="e">
        <f t="shared" si="15"/>
        <v>#DIV/0!</v>
      </c>
      <c r="AJ32" t="e">
        <f t="shared" si="15"/>
        <v>#DIV/0!</v>
      </c>
      <c r="AK32" t="e">
        <f t="shared" si="15"/>
        <v>#DIV/0!</v>
      </c>
      <c r="AL32" t="e">
        <f t="shared" si="15"/>
        <v>#DIV/0!</v>
      </c>
      <c r="AM32" t="e">
        <f t="shared" si="15"/>
        <v>#DIV/0!</v>
      </c>
      <c r="AN32" t="e">
        <f t="shared" si="16"/>
        <v>#DIV/0!</v>
      </c>
      <c r="AO32" t="e">
        <f t="shared" si="16"/>
        <v>#DIV/0!</v>
      </c>
      <c r="AP32" t="e">
        <f t="shared" si="16"/>
        <v>#DIV/0!</v>
      </c>
      <c r="AQ32" t="e">
        <f t="shared" si="16"/>
        <v>#DIV/0!</v>
      </c>
      <c r="AR32" t="e">
        <f t="shared" si="16"/>
        <v>#DIV/0!</v>
      </c>
      <c r="AS32" t="e">
        <f t="shared" si="16"/>
        <v>#DIV/0!</v>
      </c>
      <c r="AT32" t="e">
        <f t="shared" si="16"/>
        <v>#DIV/0!</v>
      </c>
      <c r="AU32">
        <v>-50</v>
      </c>
      <c r="AV32" t="e">
        <f t="shared" si="9"/>
        <v>#DIV/0!</v>
      </c>
      <c r="AW32" t="e">
        <f t="shared" si="10"/>
        <v>#DIV/0!</v>
      </c>
      <c r="AX32" t="e">
        <f t="shared" si="11"/>
        <v>#DIV/0!</v>
      </c>
      <c r="AZ32" t="e">
        <f t="shared" si="12"/>
        <v>#DIV/0!</v>
      </c>
    </row>
    <row r="33" spans="2:52" x14ac:dyDescent="0.5">
      <c r="G33">
        <v>-60</v>
      </c>
      <c r="J33" t="e">
        <f t="shared" si="13"/>
        <v>#DIV/0!</v>
      </c>
      <c r="K33" t="e">
        <f t="shared" si="13"/>
        <v>#DIV/0!</v>
      </c>
      <c r="L33" t="e">
        <f t="shared" si="13"/>
        <v>#DIV/0!</v>
      </c>
      <c r="M33" t="e">
        <f t="shared" si="13"/>
        <v>#DIV/0!</v>
      </c>
      <c r="N33" t="e">
        <f t="shared" si="13"/>
        <v>#DIV/0!</v>
      </c>
      <c r="O33" t="e">
        <f t="shared" si="13"/>
        <v>#DIV/0!</v>
      </c>
      <c r="P33" t="e">
        <f t="shared" si="13"/>
        <v>#DIV/0!</v>
      </c>
      <c r="Q33" t="e">
        <f t="shared" si="13"/>
        <v>#DIV/0!</v>
      </c>
      <c r="R33" t="e">
        <f t="shared" si="13"/>
        <v>#DIV/0!</v>
      </c>
      <c r="S33" t="e">
        <f t="shared" si="13"/>
        <v>#DIV/0!</v>
      </c>
      <c r="T33" t="e">
        <f t="shared" si="14"/>
        <v>#DIV/0!</v>
      </c>
      <c r="U33" t="e">
        <f t="shared" si="14"/>
        <v>#DIV/0!</v>
      </c>
      <c r="V33" t="e">
        <f t="shared" si="14"/>
        <v>#DIV/0!</v>
      </c>
      <c r="W33" t="e">
        <f t="shared" si="14"/>
        <v>#DIV/0!</v>
      </c>
      <c r="X33" t="e">
        <f t="shared" si="14"/>
        <v>#DIV/0!</v>
      </c>
      <c r="Y33" t="e">
        <f t="shared" si="14"/>
        <v>#DIV/0!</v>
      </c>
      <c r="Z33" t="e">
        <f t="shared" si="14"/>
        <v>#DIV/0!</v>
      </c>
      <c r="AA33" t="e">
        <f t="shared" si="14"/>
        <v>#DIV/0!</v>
      </c>
      <c r="AB33" t="e">
        <f t="shared" si="14"/>
        <v>#DIV/0!</v>
      </c>
      <c r="AC33" t="e">
        <f t="shared" si="14"/>
        <v>#DIV/0!</v>
      </c>
      <c r="AD33" t="e">
        <f t="shared" si="15"/>
        <v>#DIV/0!</v>
      </c>
      <c r="AE33" t="e">
        <f t="shared" si="15"/>
        <v>#DIV/0!</v>
      </c>
      <c r="AF33" t="e">
        <f t="shared" si="15"/>
        <v>#DIV/0!</v>
      </c>
      <c r="AG33" t="e">
        <f t="shared" si="15"/>
        <v>#DIV/0!</v>
      </c>
      <c r="AH33" t="e">
        <f t="shared" si="15"/>
        <v>#DIV/0!</v>
      </c>
      <c r="AI33" t="e">
        <f t="shared" si="15"/>
        <v>#DIV/0!</v>
      </c>
      <c r="AJ33" t="e">
        <f t="shared" si="15"/>
        <v>#DIV/0!</v>
      </c>
      <c r="AK33" t="e">
        <f t="shared" si="15"/>
        <v>#DIV/0!</v>
      </c>
      <c r="AL33" t="e">
        <f t="shared" si="15"/>
        <v>#DIV/0!</v>
      </c>
      <c r="AM33" t="e">
        <f t="shared" si="15"/>
        <v>#DIV/0!</v>
      </c>
      <c r="AN33" t="e">
        <f t="shared" si="16"/>
        <v>#DIV/0!</v>
      </c>
      <c r="AO33" t="e">
        <f t="shared" si="16"/>
        <v>#DIV/0!</v>
      </c>
      <c r="AP33" t="e">
        <f t="shared" si="16"/>
        <v>#DIV/0!</v>
      </c>
      <c r="AQ33" t="e">
        <f t="shared" si="16"/>
        <v>#DIV/0!</v>
      </c>
      <c r="AR33" t="e">
        <f t="shared" si="16"/>
        <v>#DIV/0!</v>
      </c>
      <c r="AS33" t="e">
        <f t="shared" si="16"/>
        <v>#DIV/0!</v>
      </c>
      <c r="AT33" t="e">
        <f t="shared" si="16"/>
        <v>#DIV/0!</v>
      </c>
      <c r="AU33">
        <v>-60</v>
      </c>
      <c r="AV33" t="e">
        <f t="shared" si="9"/>
        <v>#DIV/0!</v>
      </c>
      <c r="AW33" t="e">
        <f t="shared" si="10"/>
        <v>#DIV/0!</v>
      </c>
      <c r="AX33" t="e">
        <f t="shared" si="11"/>
        <v>#DIV/0!</v>
      </c>
      <c r="AZ33" t="e">
        <f t="shared" si="12"/>
        <v>#DIV/0!</v>
      </c>
    </row>
    <row r="34" spans="2:52" x14ac:dyDescent="0.5">
      <c r="G34">
        <v>-70</v>
      </c>
      <c r="J34" t="e">
        <f t="shared" si="13"/>
        <v>#DIV/0!</v>
      </c>
      <c r="K34" t="e">
        <f t="shared" si="13"/>
        <v>#DIV/0!</v>
      </c>
      <c r="L34" t="e">
        <f t="shared" si="13"/>
        <v>#DIV/0!</v>
      </c>
      <c r="M34" t="e">
        <f t="shared" si="13"/>
        <v>#DIV/0!</v>
      </c>
      <c r="N34" t="e">
        <f t="shared" si="13"/>
        <v>#DIV/0!</v>
      </c>
      <c r="O34" t="e">
        <f t="shared" si="13"/>
        <v>#DIV/0!</v>
      </c>
      <c r="P34" t="e">
        <f t="shared" si="13"/>
        <v>#DIV/0!</v>
      </c>
      <c r="Q34" t="e">
        <f t="shared" si="13"/>
        <v>#DIV/0!</v>
      </c>
      <c r="R34" t="e">
        <f t="shared" si="13"/>
        <v>#DIV/0!</v>
      </c>
      <c r="S34" t="e">
        <f t="shared" si="13"/>
        <v>#DIV/0!</v>
      </c>
      <c r="T34" t="e">
        <f t="shared" si="14"/>
        <v>#DIV/0!</v>
      </c>
      <c r="U34" t="e">
        <f t="shared" si="14"/>
        <v>#DIV/0!</v>
      </c>
      <c r="V34" t="e">
        <f t="shared" si="14"/>
        <v>#DIV/0!</v>
      </c>
      <c r="W34" t="e">
        <f t="shared" si="14"/>
        <v>#DIV/0!</v>
      </c>
      <c r="X34" t="e">
        <f t="shared" si="14"/>
        <v>#DIV/0!</v>
      </c>
      <c r="Y34" t="e">
        <f t="shared" si="14"/>
        <v>#DIV/0!</v>
      </c>
      <c r="Z34" t="e">
        <f t="shared" si="14"/>
        <v>#DIV/0!</v>
      </c>
      <c r="AA34" t="e">
        <f t="shared" si="14"/>
        <v>#DIV/0!</v>
      </c>
      <c r="AB34" t="e">
        <f t="shared" si="14"/>
        <v>#DIV/0!</v>
      </c>
      <c r="AC34" t="e">
        <f t="shared" si="14"/>
        <v>#DIV/0!</v>
      </c>
      <c r="AD34" t="e">
        <f t="shared" si="15"/>
        <v>#DIV/0!</v>
      </c>
      <c r="AE34" t="e">
        <f t="shared" si="15"/>
        <v>#DIV/0!</v>
      </c>
      <c r="AF34" t="e">
        <f t="shared" si="15"/>
        <v>#DIV/0!</v>
      </c>
      <c r="AG34" t="e">
        <f t="shared" si="15"/>
        <v>#DIV/0!</v>
      </c>
      <c r="AH34" t="e">
        <f t="shared" si="15"/>
        <v>#DIV/0!</v>
      </c>
      <c r="AI34" t="e">
        <f t="shared" si="15"/>
        <v>#DIV/0!</v>
      </c>
      <c r="AJ34" t="e">
        <f t="shared" si="15"/>
        <v>#DIV/0!</v>
      </c>
      <c r="AK34" t="e">
        <f t="shared" si="15"/>
        <v>#DIV/0!</v>
      </c>
      <c r="AL34" t="e">
        <f t="shared" si="15"/>
        <v>#DIV/0!</v>
      </c>
      <c r="AM34" t="e">
        <f t="shared" si="15"/>
        <v>#DIV/0!</v>
      </c>
      <c r="AN34" t="e">
        <f t="shared" si="16"/>
        <v>#DIV/0!</v>
      </c>
      <c r="AO34" t="e">
        <f t="shared" si="16"/>
        <v>#DIV/0!</v>
      </c>
      <c r="AP34" t="e">
        <f t="shared" si="16"/>
        <v>#DIV/0!</v>
      </c>
      <c r="AQ34" t="e">
        <f t="shared" si="16"/>
        <v>#DIV/0!</v>
      </c>
      <c r="AR34" t="e">
        <f t="shared" si="16"/>
        <v>#DIV/0!</v>
      </c>
      <c r="AS34" t="e">
        <f t="shared" si="16"/>
        <v>#DIV/0!</v>
      </c>
      <c r="AT34" t="e">
        <f t="shared" si="16"/>
        <v>#DIV/0!</v>
      </c>
      <c r="AU34">
        <v>-70</v>
      </c>
      <c r="AV34" t="e">
        <f t="shared" si="9"/>
        <v>#DIV/0!</v>
      </c>
      <c r="AW34" t="e">
        <f t="shared" si="10"/>
        <v>#DIV/0!</v>
      </c>
      <c r="AX34" t="e">
        <f t="shared" si="11"/>
        <v>#DIV/0!</v>
      </c>
      <c r="AZ34" t="e">
        <f t="shared" si="12"/>
        <v>#DIV/0!</v>
      </c>
    </row>
    <row r="35" spans="2:52" x14ac:dyDescent="0.5">
      <c r="G35">
        <v>-80</v>
      </c>
      <c r="J35" t="e">
        <f t="shared" si="13"/>
        <v>#DIV/0!</v>
      </c>
      <c r="K35" t="e">
        <f t="shared" si="13"/>
        <v>#DIV/0!</v>
      </c>
      <c r="L35" t="e">
        <f t="shared" si="13"/>
        <v>#DIV/0!</v>
      </c>
      <c r="M35" t="e">
        <f t="shared" si="13"/>
        <v>#DIV/0!</v>
      </c>
      <c r="N35" t="e">
        <f t="shared" si="13"/>
        <v>#DIV/0!</v>
      </c>
      <c r="O35" t="e">
        <f t="shared" si="13"/>
        <v>#DIV/0!</v>
      </c>
      <c r="P35" t="e">
        <f t="shared" si="13"/>
        <v>#DIV/0!</v>
      </c>
      <c r="Q35" t="e">
        <f t="shared" si="13"/>
        <v>#DIV/0!</v>
      </c>
      <c r="R35" t="e">
        <f t="shared" si="13"/>
        <v>#DIV/0!</v>
      </c>
      <c r="S35" t="e">
        <f t="shared" si="13"/>
        <v>#DIV/0!</v>
      </c>
      <c r="T35" t="e">
        <f t="shared" si="14"/>
        <v>#DIV/0!</v>
      </c>
      <c r="U35" t="e">
        <f t="shared" si="14"/>
        <v>#DIV/0!</v>
      </c>
      <c r="V35" t="e">
        <f t="shared" si="14"/>
        <v>#DIV/0!</v>
      </c>
      <c r="W35" t="e">
        <f t="shared" si="14"/>
        <v>#DIV/0!</v>
      </c>
      <c r="X35" t="e">
        <f t="shared" si="14"/>
        <v>#DIV/0!</v>
      </c>
      <c r="Y35" t="e">
        <f t="shared" si="14"/>
        <v>#DIV/0!</v>
      </c>
      <c r="Z35" t="e">
        <f t="shared" si="14"/>
        <v>#DIV/0!</v>
      </c>
      <c r="AA35" t="e">
        <f t="shared" si="14"/>
        <v>#DIV/0!</v>
      </c>
      <c r="AB35" t="e">
        <f t="shared" si="14"/>
        <v>#DIV/0!</v>
      </c>
      <c r="AC35" t="e">
        <f t="shared" si="14"/>
        <v>#DIV/0!</v>
      </c>
      <c r="AD35" t="e">
        <f t="shared" si="15"/>
        <v>#DIV/0!</v>
      </c>
      <c r="AE35" t="e">
        <f t="shared" si="15"/>
        <v>#DIV/0!</v>
      </c>
      <c r="AF35" t="e">
        <f t="shared" si="15"/>
        <v>#DIV/0!</v>
      </c>
      <c r="AG35" t="e">
        <f t="shared" si="15"/>
        <v>#DIV/0!</v>
      </c>
      <c r="AH35" t="e">
        <f t="shared" si="15"/>
        <v>#DIV/0!</v>
      </c>
      <c r="AI35" t="e">
        <f t="shared" si="15"/>
        <v>#DIV/0!</v>
      </c>
      <c r="AJ35" t="e">
        <f t="shared" si="15"/>
        <v>#DIV/0!</v>
      </c>
      <c r="AK35" t="e">
        <f t="shared" si="15"/>
        <v>#DIV/0!</v>
      </c>
      <c r="AL35" t="e">
        <f t="shared" si="15"/>
        <v>#DIV/0!</v>
      </c>
      <c r="AM35" t="e">
        <f t="shared" si="15"/>
        <v>#DIV/0!</v>
      </c>
      <c r="AN35" t="e">
        <f t="shared" si="16"/>
        <v>#DIV/0!</v>
      </c>
      <c r="AO35" t="e">
        <f t="shared" si="16"/>
        <v>#DIV/0!</v>
      </c>
      <c r="AP35" t="e">
        <f t="shared" si="16"/>
        <v>#DIV/0!</v>
      </c>
      <c r="AQ35" t="e">
        <f t="shared" si="16"/>
        <v>#DIV/0!</v>
      </c>
      <c r="AR35" t="e">
        <f t="shared" si="16"/>
        <v>#DIV/0!</v>
      </c>
      <c r="AS35" t="e">
        <f t="shared" si="16"/>
        <v>#DIV/0!</v>
      </c>
      <c r="AT35" t="e">
        <f t="shared" si="16"/>
        <v>#DIV/0!</v>
      </c>
      <c r="AU35">
        <v>-80</v>
      </c>
      <c r="AV35" t="e">
        <f t="shared" si="9"/>
        <v>#DIV/0!</v>
      </c>
      <c r="AW35" t="e">
        <f t="shared" si="10"/>
        <v>#DIV/0!</v>
      </c>
      <c r="AX35" t="e">
        <f t="shared" si="11"/>
        <v>#DIV/0!</v>
      </c>
      <c r="AZ35" t="e">
        <f t="shared" si="12"/>
        <v>#DIV/0!</v>
      </c>
    </row>
    <row r="36" spans="2:52" x14ac:dyDescent="0.5">
      <c r="G36">
        <v>-90</v>
      </c>
      <c r="J36" t="e">
        <f t="shared" si="13"/>
        <v>#DIV/0!</v>
      </c>
      <c r="K36" t="e">
        <f t="shared" si="13"/>
        <v>#DIV/0!</v>
      </c>
      <c r="L36" t="e">
        <f t="shared" si="13"/>
        <v>#DIV/0!</v>
      </c>
      <c r="M36" t="e">
        <f t="shared" si="13"/>
        <v>#DIV/0!</v>
      </c>
      <c r="N36" t="e">
        <f t="shared" si="13"/>
        <v>#DIV/0!</v>
      </c>
      <c r="O36" t="e">
        <f t="shared" si="13"/>
        <v>#DIV/0!</v>
      </c>
      <c r="P36" t="e">
        <f t="shared" si="13"/>
        <v>#DIV/0!</v>
      </c>
      <c r="Q36" t="e">
        <f t="shared" si="13"/>
        <v>#DIV/0!</v>
      </c>
      <c r="R36" t="e">
        <f t="shared" si="13"/>
        <v>#DIV/0!</v>
      </c>
      <c r="S36" t="e">
        <f t="shared" si="13"/>
        <v>#DIV/0!</v>
      </c>
      <c r="T36" t="e">
        <f t="shared" si="14"/>
        <v>#DIV/0!</v>
      </c>
      <c r="U36" t="e">
        <f t="shared" si="14"/>
        <v>#DIV/0!</v>
      </c>
      <c r="V36" t="e">
        <f t="shared" si="14"/>
        <v>#DIV/0!</v>
      </c>
      <c r="W36" t="e">
        <f t="shared" si="14"/>
        <v>#DIV/0!</v>
      </c>
      <c r="X36" t="e">
        <f t="shared" si="14"/>
        <v>#DIV/0!</v>
      </c>
      <c r="Y36" t="e">
        <f t="shared" si="14"/>
        <v>#DIV/0!</v>
      </c>
      <c r="Z36" t="e">
        <f t="shared" si="14"/>
        <v>#DIV/0!</v>
      </c>
      <c r="AA36" t="e">
        <f t="shared" si="14"/>
        <v>#DIV/0!</v>
      </c>
      <c r="AB36" t="e">
        <f t="shared" si="14"/>
        <v>#DIV/0!</v>
      </c>
      <c r="AC36" t="e">
        <f t="shared" si="14"/>
        <v>#DIV/0!</v>
      </c>
      <c r="AD36" t="e">
        <f t="shared" si="15"/>
        <v>#DIV/0!</v>
      </c>
      <c r="AE36" t="e">
        <f t="shared" si="15"/>
        <v>#DIV/0!</v>
      </c>
      <c r="AF36" t="e">
        <f t="shared" si="15"/>
        <v>#DIV/0!</v>
      </c>
      <c r="AG36" t="e">
        <f t="shared" si="15"/>
        <v>#DIV/0!</v>
      </c>
      <c r="AH36" t="e">
        <f t="shared" si="15"/>
        <v>#DIV/0!</v>
      </c>
      <c r="AI36" t="e">
        <f t="shared" si="15"/>
        <v>#DIV/0!</v>
      </c>
      <c r="AJ36" t="e">
        <f t="shared" si="15"/>
        <v>#DIV/0!</v>
      </c>
      <c r="AK36" t="e">
        <f t="shared" si="15"/>
        <v>#DIV/0!</v>
      </c>
      <c r="AL36" t="e">
        <f t="shared" si="15"/>
        <v>#DIV/0!</v>
      </c>
      <c r="AM36" t="e">
        <f t="shared" si="15"/>
        <v>#DIV/0!</v>
      </c>
      <c r="AN36" t="e">
        <f t="shared" si="16"/>
        <v>#DIV/0!</v>
      </c>
      <c r="AO36" t="e">
        <f t="shared" si="16"/>
        <v>#DIV/0!</v>
      </c>
      <c r="AP36" t="e">
        <f t="shared" si="16"/>
        <v>#DIV/0!</v>
      </c>
      <c r="AQ36" t="e">
        <f t="shared" si="16"/>
        <v>#DIV/0!</v>
      </c>
      <c r="AR36" t="e">
        <f t="shared" si="16"/>
        <v>#DIV/0!</v>
      </c>
      <c r="AS36" t="e">
        <f t="shared" si="16"/>
        <v>#DIV/0!</v>
      </c>
      <c r="AT36" t="e">
        <f t="shared" si="16"/>
        <v>#DIV/0!</v>
      </c>
      <c r="AU36">
        <v>-90</v>
      </c>
      <c r="AV36" t="e">
        <f t="shared" si="9"/>
        <v>#DIV/0!</v>
      </c>
      <c r="AW36" t="e">
        <f t="shared" si="10"/>
        <v>#DIV/0!</v>
      </c>
      <c r="AX36" t="e">
        <f t="shared" si="11"/>
        <v>#DIV/0!</v>
      </c>
      <c r="AZ36" t="e">
        <f>AX18*PI()*(PI()*2/72)^2</f>
        <v>#DIV/0!</v>
      </c>
    </row>
    <row r="37" spans="2:52" x14ac:dyDescent="0.5">
      <c r="J37" s="40" t="s">
        <v>745</v>
      </c>
    </row>
    <row r="38" spans="2:52" x14ac:dyDescent="0.5">
      <c r="I38" t="s">
        <v>746</v>
      </c>
      <c r="K38">
        <f>K14-J14</f>
        <v>2.7777777777777776E-2</v>
      </c>
      <c r="L38">
        <f t="shared" ref="L38:AT38" si="17">L14-K14</f>
        <v>2.7777777777777776E-2</v>
      </c>
      <c r="M38">
        <f t="shared" si="17"/>
        <v>2.7777777777777776E-2</v>
      </c>
      <c r="N38">
        <f t="shared" si="17"/>
        <v>2.7777777777777776E-2</v>
      </c>
      <c r="O38">
        <f t="shared" si="17"/>
        <v>2.777777777777779E-2</v>
      </c>
      <c r="P38">
        <f t="shared" si="17"/>
        <v>2.7777777777777762E-2</v>
      </c>
      <c r="Q38">
        <f t="shared" si="17"/>
        <v>2.777777777777779E-2</v>
      </c>
      <c r="R38">
        <f t="shared" si="17"/>
        <v>2.7777777777777762E-2</v>
      </c>
      <c r="S38">
        <f t="shared" si="17"/>
        <v>2.777777777777779E-2</v>
      </c>
      <c r="T38">
        <f t="shared" si="17"/>
        <v>2.777777777777779E-2</v>
      </c>
      <c r="U38">
        <f t="shared" si="17"/>
        <v>2.777777777777779E-2</v>
      </c>
      <c r="V38">
        <f t="shared" si="17"/>
        <v>2.7777777777777735E-2</v>
      </c>
      <c r="W38">
        <f t="shared" si="17"/>
        <v>2.777777777777779E-2</v>
      </c>
      <c r="X38">
        <f t="shared" si="17"/>
        <v>2.777777777777779E-2</v>
      </c>
      <c r="Y38">
        <f t="shared" si="17"/>
        <v>2.777777777777779E-2</v>
      </c>
      <c r="Z38">
        <f t="shared" si="17"/>
        <v>2.7777777777777735E-2</v>
      </c>
      <c r="AA38">
        <f t="shared" si="17"/>
        <v>2.777777777777779E-2</v>
      </c>
      <c r="AB38">
        <f t="shared" si="17"/>
        <v>2.777777777777779E-2</v>
      </c>
      <c r="AC38">
        <f t="shared" si="17"/>
        <v>2.777777777777779E-2</v>
      </c>
      <c r="AD38">
        <f t="shared" si="17"/>
        <v>2.777777777777779E-2</v>
      </c>
      <c r="AE38">
        <f t="shared" si="17"/>
        <v>2.777777777777779E-2</v>
      </c>
      <c r="AF38">
        <f t="shared" si="17"/>
        <v>2.777777777777779E-2</v>
      </c>
      <c r="AG38">
        <f t="shared" si="17"/>
        <v>2.7777777777777679E-2</v>
      </c>
      <c r="AH38">
        <f t="shared" si="17"/>
        <v>2.777777777777779E-2</v>
      </c>
      <c r="AI38">
        <f t="shared" si="17"/>
        <v>2.777777777777779E-2</v>
      </c>
      <c r="AJ38">
        <f t="shared" si="17"/>
        <v>2.777777777777779E-2</v>
      </c>
      <c r="AK38">
        <f t="shared" si="17"/>
        <v>2.777777777777779E-2</v>
      </c>
      <c r="AL38">
        <f t="shared" si="17"/>
        <v>2.777777777777779E-2</v>
      </c>
      <c r="AM38">
        <f t="shared" si="17"/>
        <v>2.777777777777779E-2</v>
      </c>
      <c r="AN38">
        <f t="shared" si="17"/>
        <v>2.777777777777779E-2</v>
      </c>
      <c r="AO38">
        <f t="shared" si="17"/>
        <v>2.777777777777779E-2</v>
      </c>
      <c r="AP38">
        <f t="shared" si="17"/>
        <v>2.7777777777777679E-2</v>
      </c>
      <c r="AQ38">
        <f t="shared" si="17"/>
        <v>2.777777777777779E-2</v>
      </c>
      <c r="AR38">
        <f t="shared" si="17"/>
        <v>2.777777777777779E-2</v>
      </c>
      <c r="AS38">
        <f t="shared" si="17"/>
        <v>2.777777777777779E-2</v>
      </c>
      <c r="AT38">
        <f t="shared" si="17"/>
        <v>2.777777777777779E-2</v>
      </c>
    </row>
    <row r="40" spans="2:52" x14ac:dyDescent="0.5">
      <c r="H40" s="5" t="s">
        <v>55</v>
      </c>
    </row>
    <row r="42" spans="2:52" x14ac:dyDescent="0.5">
      <c r="H42" t="s">
        <v>725</v>
      </c>
      <c r="J42">
        <f>(IF(J43&lt;$J$43,360+J43-$J$43,J43-$J$43))</f>
        <v>0</v>
      </c>
      <c r="K42">
        <f>(IF(K43&lt;$J$43,360+K43-$J$43,K43-$J$43))</f>
        <v>10</v>
      </c>
      <c r="L42">
        <f>(IF(L43&lt;$J$43,360+L43-$J$43,L43-$J$43))</f>
        <v>20</v>
      </c>
      <c r="M42">
        <f t="shared" ref="M42:AT42" si="18">(IF(M43&lt;$J$43,360+M43-$J$43,M43-$J$43))</f>
        <v>30</v>
      </c>
      <c r="N42">
        <f t="shared" si="18"/>
        <v>40</v>
      </c>
      <c r="O42">
        <f t="shared" si="18"/>
        <v>50</v>
      </c>
      <c r="P42">
        <f t="shared" si="18"/>
        <v>60</v>
      </c>
      <c r="Q42">
        <f t="shared" si="18"/>
        <v>70</v>
      </c>
      <c r="R42">
        <f t="shared" si="18"/>
        <v>80</v>
      </c>
      <c r="S42">
        <f t="shared" si="18"/>
        <v>90</v>
      </c>
      <c r="T42">
        <f t="shared" si="18"/>
        <v>100</v>
      </c>
      <c r="U42">
        <f t="shared" si="18"/>
        <v>110</v>
      </c>
      <c r="V42">
        <f t="shared" si="18"/>
        <v>120</v>
      </c>
      <c r="W42">
        <f t="shared" si="18"/>
        <v>130</v>
      </c>
      <c r="X42">
        <f t="shared" si="18"/>
        <v>140</v>
      </c>
      <c r="Y42">
        <f t="shared" si="18"/>
        <v>150</v>
      </c>
      <c r="Z42">
        <f t="shared" si="18"/>
        <v>160</v>
      </c>
      <c r="AA42">
        <f t="shared" si="18"/>
        <v>170</v>
      </c>
      <c r="AB42">
        <f t="shared" si="18"/>
        <v>180</v>
      </c>
      <c r="AC42">
        <f t="shared" si="18"/>
        <v>190</v>
      </c>
      <c r="AD42">
        <f t="shared" si="18"/>
        <v>200</v>
      </c>
      <c r="AE42">
        <f t="shared" si="18"/>
        <v>210</v>
      </c>
      <c r="AF42">
        <f t="shared" si="18"/>
        <v>220</v>
      </c>
      <c r="AG42">
        <f t="shared" si="18"/>
        <v>230</v>
      </c>
      <c r="AH42">
        <f t="shared" si="18"/>
        <v>240</v>
      </c>
      <c r="AI42">
        <f t="shared" si="18"/>
        <v>250</v>
      </c>
      <c r="AJ42">
        <f t="shared" si="18"/>
        <v>260</v>
      </c>
      <c r="AK42">
        <f t="shared" si="18"/>
        <v>270</v>
      </c>
      <c r="AL42">
        <f t="shared" si="18"/>
        <v>280</v>
      </c>
      <c r="AM42">
        <f t="shared" si="18"/>
        <v>290</v>
      </c>
      <c r="AN42">
        <f t="shared" si="18"/>
        <v>300</v>
      </c>
      <c r="AO42">
        <f t="shared" si="18"/>
        <v>310</v>
      </c>
      <c r="AP42">
        <f t="shared" si="18"/>
        <v>320</v>
      </c>
      <c r="AQ42">
        <f t="shared" si="18"/>
        <v>330</v>
      </c>
      <c r="AR42">
        <f t="shared" si="18"/>
        <v>340</v>
      </c>
      <c r="AS42">
        <f t="shared" si="18"/>
        <v>350</v>
      </c>
      <c r="AT42">
        <f t="shared" si="18"/>
        <v>0</v>
      </c>
    </row>
    <row r="43" spans="2:52" x14ac:dyDescent="0.5">
      <c r="B43" t="s">
        <v>747</v>
      </c>
      <c r="E43">
        <f>D360</f>
        <v>270</v>
      </c>
      <c r="H43" t="s">
        <v>726</v>
      </c>
      <c r="J43">
        <f>D420</f>
        <v>270</v>
      </c>
      <c r="K43">
        <f t="shared" ref="K43:AT43" si="19">E420</f>
        <v>280</v>
      </c>
      <c r="L43">
        <f t="shared" si="19"/>
        <v>290</v>
      </c>
      <c r="M43">
        <f t="shared" si="19"/>
        <v>300</v>
      </c>
      <c r="N43">
        <f t="shared" si="19"/>
        <v>310</v>
      </c>
      <c r="O43">
        <f t="shared" si="19"/>
        <v>320</v>
      </c>
      <c r="P43">
        <f t="shared" si="19"/>
        <v>330</v>
      </c>
      <c r="Q43">
        <f t="shared" si="19"/>
        <v>340</v>
      </c>
      <c r="R43">
        <f t="shared" si="19"/>
        <v>350</v>
      </c>
      <c r="S43">
        <f t="shared" si="19"/>
        <v>360</v>
      </c>
      <c r="T43">
        <f t="shared" si="19"/>
        <v>10.000000000000014</v>
      </c>
      <c r="U43">
        <f t="shared" si="19"/>
        <v>19.999999999999989</v>
      </c>
      <c r="V43">
        <f t="shared" si="19"/>
        <v>29.999999999999993</v>
      </c>
      <c r="W43">
        <f t="shared" si="19"/>
        <v>40.000000000000007</v>
      </c>
      <c r="X43">
        <f t="shared" si="19"/>
        <v>49.999999999999986</v>
      </c>
      <c r="Y43">
        <f t="shared" si="19"/>
        <v>59.999999999999986</v>
      </c>
      <c r="Z43">
        <f t="shared" si="19"/>
        <v>70</v>
      </c>
      <c r="AA43">
        <f t="shared" si="19"/>
        <v>80</v>
      </c>
      <c r="AB43">
        <f t="shared" si="19"/>
        <v>90</v>
      </c>
      <c r="AC43">
        <f t="shared" si="19"/>
        <v>100</v>
      </c>
      <c r="AD43">
        <f t="shared" si="19"/>
        <v>110</v>
      </c>
      <c r="AE43">
        <f t="shared" si="19"/>
        <v>119.99999999999999</v>
      </c>
      <c r="AF43">
        <f t="shared" si="19"/>
        <v>130</v>
      </c>
      <c r="AG43">
        <f t="shared" si="19"/>
        <v>140</v>
      </c>
      <c r="AH43">
        <f t="shared" si="19"/>
        <v>150.00000000000003</v>
      </c>
      <c r="AI43">
        <f t="shared" si="19"/>
        <v>160.00000000000003</v>
      </c>
      <c r="AJ43">
        <f t="shared" si="19"/>
        <v>170</v>
      </c>
      <c r="AK43">
        <f t="shared" si="19"/>
        <v>180</v>
      </c>
      <c r="AL43">
        <f t="shared" si="19"/>
        <v>190</v>
      </c>
      <c r="AM43">
        <f t="shared" si="19"/>
        <v>199.99999999999997</v>
      </c>
      <c r="AN43">
        <f t="shared" si="19"/>
        <v>210.00000000000003</v>
      </c>
      <c r="AO43">
        <f t="shared" si="19"/>
        <v>220</v>
      </c>
      <c r="AP43">
        <f t="shared" si="19"/>
        <v>230</v>
      </c>
      <c r="AQ43">
        <f t="shared" si="19"/>
        <v>239.99999999999994</v>
      </c>
      <c r="AR43">
        <f t="shared" si="19"/>
        <v>250</v>
      </c>
      <c r="AS43">
        <f t="shared" si="19"/>
        <v>260</v>
      </c>
      <c r="AT43">
        <f t="shared" si="19"/>
        <v>270</v>
      </c>
    </row>
    <row r="44" spans="2:52" x14ac:dyDescent="0.5">
      <c r="H44" t="s">
        <v>727</v>
      </c>
      <c r="J44">
        <v>0</v>
      </c>
      <c r="K44">
        <f>J44+1/36</f>
        <v>2.7777777777777776E-2</v>
      </c>
      <c r="L44">
        <f t="shared" ref="L44:AT44" si="20">K44+1/36</f>
        <v>5.5555555555555552E-2</v>
      </c>
      <c r="M44">
        <f t="shared" si="20"/>
        <v>8.3333333333333329E-2</v>
      </c>
      <c r="N44">
        <f>M44+1/36</f>
        <v>0.1111111111111111</v>
      </c>
      <c r="O44">
        <f t="shared" si="20"/>
        <v>0.1388888888888889</v>
      </c>
      <c r="P44">
        <f t="shared" si="20"/>
        <v>0.16666666666666669</v>
      </c>
      <c r="Q44">
        <f t="shared" si="20"/>
        <v>0.19444444444444448</v>
      </c>
      <c r="R44">
        <f t="shared" si="20"/>
        <v>0.22222222222222227</v>
      </c>
      <c r="S44">
        <f t="shared" si="20"/>
        <v>0.25000000000000006</v>
      </c>
      <c r="T44">
        <f t="shared" si="20"/>
        <v>0.27777777777777785</v>
      </c>
      <c r="U44">
        <f t="shared" si="20"/>
        <v>0.30555555555555564</v>
      </c>
      <c r="V44">
        <f t="shared" si="20"/>
        <v>0.33333333333333343</v>
      </c>
      <c r="W44">
        <f t="shared" si="20"/>
        <v>0.36111111111111122</v>
      </c>
      <c r="X44">
        <f t="shared" si="20"/>
        <v>0.38888888888888901</v>
      </c>
      <c r="Y44">
        <f t="shared" si="20"/>
        <v>0.4166666666666668</v>
      </c>
      <c r="Z44">
        <f t="shared" si="20"/>
        <v>0.44444444444444459</v>
      </c>
      <c r="AA44">
        <f t="shared" si="20"/>
        <v>0.47222222222222238</v>
      </c>
      <c r="AB44">
        <f t="shared" si="20"/>
        <v>0.50000000000000011</v>
      </c>
      <c r="AC44">
        <f t="shared" si="20"/>
        <v>0.5277777777777779</v>
      </c>
      <c r="AD44">
        <f t="shared" si="20"/>
        <v>0.55555555555555569</v>
      </c>
      <c r="AE44">
        <f t="shared" si="20"/>
        <v>0.58333333333333348</v>
      </c>
      <c r="AF44">
        <f t="shared" si="20"/>
        <v>0.61111111111111127</v>
      </c>
      <c r="AG44">
        <f t="shared" si="20"/>
        <v>0.63888888888888906</v>
      </c>
      <c r="AH44">
        <f t="shared" si="20"/>
        <v>0.66666666666666685</v>
      </c>
      <c r="AI44">
        <f t="shared" si="20"/>
        <v>0.69444444444444464</v>
      </c>
      <c r="AJ44">
        <f t="shared" si="20"/>
        <v>0.72222222222222243</v>
      </c>
      <c r="AK44">
        <f t="shared" si="20"/>
        <v>0.75000000000000022</v>
      </c>
      <c r="AL44">
        <f t="shared" si="20"/>
        <v>0.77777777777777801</v>
      </c>
      <c r="AM44">
        <f t="shared" si="20"/>
        <v>0.8055555555555558</v>
      </c>
      <c r="AN44">
        <f t="shared" si="20"/>
        <v>0.83333333333333359</v>
      </c>
      <c r="AO44">
        <f t="shared" si="20"/>
        <v>0.86111111111111138</v>
      </c>
      <c r="AP44">
        <f t="shared" si="20"/>
        <v>0.88888888888888917</v>
      </c>
      <c r="AQ44">
        <f t="shared" si="20"/>
        <v>0.91666666666666696</v>
      </c>
      <c r="AR44">
        <f t="shared" si="20"/>
        <v>0.94444444444444475</v>
      </c>
      <c r="AS44">
        <f t="shared" si="20"/>
        <v>0.97222222222222254</v>
      </c>
      <c r="AT44">
        <f t="shared" si="20"/>
        <v>1.0000000000000002</v>
      </c>
    </row>
    <row r="45" spans="2:52" x14ac:dyDescent="0.5">
      <c r="H45" s="40" t="s">
        <v>729</v>
      </c>
      <c r="J45">
        <f>ROUND(J44*$F$10,0)</f>
        <v>0</v>
      </c>
      <c r="K45">
        <f t="shared" ref="K45:AT45" si="21">ROUND(K44*$F$10,0)</f>
        <v>0</v>
      </c>
      <c r="L45">
        <f t="shared" si="21"/>
        <v>0</v>
      </c>
      <c r="M45">
        <f t="shared" si="21"/>
        <v>0</v>
      </c>
      <c r="N45">
        <f t="shared" si="21"/>
        <v>0</v>
      </c>
      <c r="O45">
        <f t="shared" si="21"/>
        <v>0</v>
      </c>
      <c r="P45">
        <f t="shared" si="21"/>
        <v>0</v>
      </c>
      <c r="Q45">
        <f t="shared" si="21"/>
        <v>0</v>
      </c>
      <c r="R45">
        <f t="shared" si="21"/>
        <v>0</v>
      </c>
      <c r="S45">
        <f t="shared" si="21"/>
        <v>0</v>
      </c>
      <c r="T45">
        <f t="shared" si="21"/>
        <v>0</v>
      </c>
      <c r="U45">
        <f t="shared" si="21"/>
        <v>0</v>
      </c>
      <c r="V45">
        <f t="shared" si="21"/>
        <v>0</v>
      </c>
      <c r="W45">
        <f t="shared" si="21"/>
        <v>0</v>
      </c>
      <c r="X45">
        <f t="shared" si="21"/>
        <v>0</v>
      </c>
      <c r="Y45">
        <f t="shared" si="21"/>
        <v>0</v>
      </c>
      <c r="Z45">
        <f t="shared" si="21"/>
        <v>0</v>
      </c>
      <c r="AA45">
        <f t="shared" si="21"/>
        <v>0</v>
      </c>
      <c r="AB45">
        <f t="shared" si="21"/>
        <v>0</v>
      </c>
      <c r="AC45">
        <f t="shared" si="21"/>
        <v>0</v>
      </c>
      <c r="AD45">
        <f t="shared" si="21"/>
        <v>0</v>
      </c>
      <c r="AE45">
        <f t="shared" si="21"/>
        <v>0</v>
      </c>
      <c r="AF45">
        <f t="shared" si="21"/>
        <v>0</v>
      </c>
      <c r="AG45">
        <f t="shared" si="21"/>
        <v>0</v>
      </c>
      <c r="AH45">
        <f t="shared" si="21"/>
        <v>0</v>
      </c>
      <c r="AI45">
        <f t="shared" si="21"/>
        <v>0</v>
      </c>
      <c r="AJ45">
        <f t="shared" si="21"/>
        <v>0</v>
      </c>
      <c r="AK45">
        <f t="shared" si="21"/>
        <v>0</v>
      </c>
      <c r="AL45">
        <f t="shared" si="21"/>
        <v>0</v>
      </c>
      <c r="AM45">
        <f t="shared" si="21"/>
        <v>0</v>
      </c>
      <c r="AN45">
        <f t="shared" si="21"/>
        <v>0</v>
      </c>
      <c r="AO45">
        <f t="shared" si="21"/>
        <v>0</v>
      </c>
      <c r="AP45">
        <f t="shared" si="21"/>
        <v>0</v>
      </c>
      <c r="AQ45">
        <f t="shared" si="21"/>
        <v>0</v>
      </c>
      <c r="AR45">
        <f t="shared" si="21"/>
        <v>0</v>
      </c>
      <c r="AS45">
        <f t="shared" si="21"/>
        <v>0</v>
      </c>
      <c r="AT45">
        <f t="shared" si="21"/>
        <v>0</v>
      </c>
    </row>
    <row r="46" spans="2:52" x14ac:dyDescent="0.5">
      <c r="H46" s="40" t="s">
        <v>731</v>
      </c>
      <c r="J46">
        <f>$F$6*(1-$F$7^2)/(1+$F$7*COS(RADIANS(J43)))</f>
        <v>0</v>
      </c>
      <c r="K46">
        <f>$F$6*(1-$F$7^2)/(1+$F$7*COS(RADIANS(K43)))</f>
        <v>0</v>
      </c>
      <c r="L46">
        <f t="shared" ref="L46:AT46" si="22">$F$6*(1-$F$7^2)/(1+$F$7*COS(RADIANS(L43)))</f>
        <v>0</v>
      </c>
      <c r="M46">
        <f t="shared" si="22"/>
        <v>0</v>
      </c>
      <c r="N46">
        <f t="shared" si="22"/>
        <v>0</v>
      </c>
      <c r="O46">
        <f t="shared" si="22"/>
        <v>0</v>
      </c>
      <c r="P46">
        <f t="shared" si="22"/>
        <v>0</v>
      </c>
      <c r="Q46">
        <f>$F$6*(1-$F$7^2)/(1+$F$7*COS(RADIANS(Q43)))</f>
        <v>0</v>
      </c>
      <c r="R46">
        <f t="shared" si="22"/>
        <v>0</v>
      </c>
      <c r="S46">
        <f t="shared" si="22"/>
        <v>0</v>
      </c>
      <c r="T46">
        <f t="shared" si="22"/>
        <v>0</v>
      </c>
      <c r="U46">
        <f t="shared" si="22"/>
        <v>0</v>
      </c>
      <c r="V46">
        <f t="shared" si="22"/>
        <v>0</v>
      </c>
      <c r="W46">
        <f t="shared" si="22"/>
        <v>0</v>
      </c>
      <c r="X46">
        <f t="shared" si="22"/>
        <v>0</v>
      </c>
      <c r="Y46">
        <f t="shared" si="22"/>
        <v>0</v>
      </c>
      <c r="Z46">
        <f t="shared" si="22"/>
        <v>0</v>
      </c>
      <c r="AA46">
        <f t="shared" si="22"/>
        <v>0</v>
      </c>
      <c r="AB46">
        <f t="shared" si="22"/>
        <v>0</v>
      </c>
      <c r="AC46">
        <f t="shared" si="22"/>
        <v>0</v>
      </c>
      <c r="AD46">
        <f t="shared" si="22"/>
        <v>0</v>
      </c>
      <c r="AE46">
        <f t="shared" si="22"/>
        <v>0</v>
      </c>
      <c r="AF46">
        <f t="shared" si="22"/>
        <v>0</v>
      </c>
      <c r="AG46">
        <f t="shared" si="22"/>
        <v>0</v>
      </c>
      <c r="AH46">
        <f t="shared" si="22"/>
        <v>0</v>
      </c>
      <c r="AI46">
        <f t="shared" si="22"/>
        <v>0</v>
      </c>
      <c r="AJ46">
        <f t="shared" si="22"/>
        <v>0</v>
      </c>
      <c r="AK46">
        <f t="shared" si="22"/>
        <v>0</v>
      </c>
      <c r="AL46">
        <f t="shared" si="22"/>
        <v>0</v>
      </c>
      <c r="AM46">
        <f t="shared" si="22"/>
        <v>0</v>
      </c>
      <c r="AN46">
        <f t="shared" si="22"/>
        <v>0</v>
      </c>
      <c r="AO46">
        <f t="shared" si="22"/>
        <v>0</v>
      </c>
      <c r="AP46">
        <f t="shared" si="22"/>
        <v>0</v>
      </c>
      <c r="AQ46">
        <f t="shared" si="22"/>
        <v>0</v>
      </c>
      <c r="AR46">
        <f t="shared" si="22"/>
        <v>0</v>
      </c>
      <c r="AS46">
        <f t="shared" si="22"/>
        <v>0</v>
      </c>
      <c r="AT46">
        <f t="shared" si="22"/>
        <v>0</v>
      </c>
    </row>
    <row r="47" spans="2:52" x14ac:dyDescent="0.5">
      <c r="G47" t="s">
        <v>734</v>
      </c>
      <c r="H47" s="40" t="s">
        <v>735</v>
      </c>
      <c r="J47">
        <f>IF($F$8&gt;90,180-$F$8,$F$8)*SIN(RADIANS(J42))</f>
        <v>0</v>
      </c>
      <c r="K47">
        <f t="shared" ref="K47:AT47" si="23">IF($F$8&gt;90,180-$F$8,$F$8)*SIN(RADIANS(K42))</f>
        <v>0</v>
      </c>
      <c r="L47">
        <f t="shared" si="23"/>
        <v>0</v>
      </c>
      <c r="M47">
        <f t="shared" si="23"/>
        <v>0</v>
      </c>
      <c r="N47">
        <f t="shared" si="23"/>
        <v>0</v>
      </c>
      <c r="O47">
        <f t="shared" si="23"/>
        <v>0</v>
      </c>
      <c r="P47">
        <f t="shared" si="23"/>
        <v>0</v>
      </c>
      <c r="Q47">
        <f t="shared" si="23"/>
        <v>0</v>
      </c>
      <c r="R47">
        <f t="shared" si="23"/>
        <v>0</v>
      </c>
      <c r="S47">
        <f t="shared" si="23"/>
        <v>0</v>
      </c>
      <c r="T47">
        <f t="shared" si="23"/>
        <v>0</v>
      </c>
      <c r="U47">
        <f t="shared" si="23"/>
        <v>0</v>
      </c>
      <c r="V47">
        <f t="shared" si="23"/>
        <v>0</v>
      </c>
      <c r="W47">
        <f t="shared" si="23"/>
        <v>0</v>
      </c>
      <c r="X47">
        <f t="shared" si="23"/>
        <v>0</v>
      </c>
      <c r="Y47">
        <f t="shared" si="23"/>
        <v>0</v>
      </c>
      <c r="Z47">
        <f t="shared" si="23"/>
        <v>0</v>
      </c>
      <c r="AA47">
        <f t="shared" si="23"/>
        <v>0</v>
      </c>
      <c r="AB47">
        <f t="shared" si="23"/>
        <v>0</v>
      </c>
      <c r="AC47">
        <f t="shared" si="23"/>
        <v>0</v>
      </c>
      <c r="AD47">
        <f t="shared" si="23"/>
        <v>0</v>
      </c>
      <c r="AE47">
        <f t="shared" si="23"/>
        <v>0</v>
      </c>
      <c r="AF47">
        <f t="shared" si="23"/>
        <v>0</v>
      </c>
      <c r="AG47">
        <f t="shared" si="23"/>
        <v>0</v>
      </c>
      <c r="AH47">
        <f t="shared" si="23"/>
        <v>0</v>
      </c>
      <c r="AI47">
        <f t="shared" si="23"/>
        <v>0</v>
      </c>
      <c r="AJ47">
        <f t="shared" si="23"/>
        <v>0</v>
      </c>
      <c r="AK47">
        <f t="shared" si="23"/>
        <v>0</v>
      </c>
      <c r="AL47">
        <f t="shared" si="23"/>
        <v>0</v>
      </c>
      <c r="AM47">
        <f t="shared" si="23"/>
        <v>0</v>
      </c>
      <c r="AN47">
        <f t="shared" si="23"/>
        <v>0</v>
      </c>
      <c r="AO47">
        <f t="shared" si="23"/>
        <v>0</v>
      </c>
      <c r="AP47">
        <f t="shared" si="23"/>
        <v>0</v>
      </c>
      <c r="AQ47">
        <f t="shared" si="23"/>
        <v>0</v>
      </c>
      <c r="AR47">
        <f t="shared" si="23"/>
        <v>0</v>
      </c>
      <c r="AS47">
        <f t="shared" si="23"/>
        <v>0</v>
      </c>
      <c r="AT47">
        <f t="shared" si="23"/>
        <v>0</v>
      </c>
    </row>
    <row r="48" spans="2:52" x14ac:dyDescent="0.5">
      <c r="G48">
        <v>90</v>
      </c>
      <c r="J48" t="e">
        <f t="shared" ref="J48:S57" si="24">($F$4*$F$5/(PI()*J$46^2))*(IF(TAN(RADIANS($G48))*TAN(RADIANS(J$47))&lt;1,IF(TAN(RADIANS($G48))*TAN(RADIANS(J$47))&gt;-1,ACOS(-TAN(RADIANS($G48))*TAN(RADIANS(J$47))),0),PI())*SIN(RADIANS($G48))*SIN(RADIANS(J$47))+COS(RADIANS($G48))*COS(RADIANS(J$47))*SIN(IF(TAN(RADIANS($G48))*TAN(RADIANS(J$47))&lt;1,IF(TAN(RADIANS($G48))*TAN(RADIANS(J$47))&gt;-1,ACOS(-TAN(RADIANS($G48))*TAN(RADIANS(J$47))),0),PI())))</f>
        <v>#DIV/0!</v>
      </c>
      <c r="K48" t="e">
        <f t="shared" si="24"/>
        <v>#DIV/0!</v>
      </c>
      <c r="L48" t="e">
        <f t="shared" si="24"/>
        <v>#DIV/0!</v>
      </c>
      <c r="M48" t="e">
        <f t="shared" si="24"/>
        <v>#DIV/0!</v>
      </c>
      <c r="N48" t="e">
        <f t="shared" si="24"/>
        <v>#DIV/0!</v>
      </c>
      <c r="O48" t="e">
        <f t="shared" si="24"/>
        <v>#DIV/0!</v>
      </c>
      <c r="P48" t="e">
        <f t="shared" si="24"/>
        <v>#DIV/0!</v>
      </c>
      <c r="Q48" t="e">
        <f t="shared" si="24"/>
        <v>#DIV/0!</v>
      </c>
      <c r="R48" t="e">
        <f t="shared" si="24"/>
        <v>#DIV/0!</v>
      </c>
      <c r="S48" t="e">
        <f t="shared" si="24"/>
        <v>#DIV/0!</v>
      </c>
      <c r="T48" t="e">
        <f t="shared" ref="T48:AC57" si="25">($F$4*$F$5/(PI()*T$46^2))*(IF(TAN(RADIANS($G48))*TAN(RADIANS(T$47))&lt;1,IF(TAN(RADIANS($G48))*TAN(RADIANS(T$47))&gt;-1,ACOS(-TAN(RADIANS($G48))*TAN(RADIANS(T$47))),0),PI())*SIN(RADIANS($G48))*SIN(RADIANS(T$47))+COS(RADIANS($G48))*COS(RADIANS(T$47))*SIN(IF(TAN(RADIANS($G48))*TAN(RADIANS(T$47))&lt;1,IF(TAN(RADIANS($G48))*TAN(RADIANS(T$47))&gt;-1,ACOS(-TAN(RADIANS($G48))*TAN(RADIANS(T$47))),0),PI())))</f>
        <v>#DIV/0!</v>
      </c>
      <c r="U48" t="e">
        <f t="shared" si="25"/>
        <v>#DIV/0!</v>
      </c>
      <c r="V48" t="e">
        <f t="shared" si="25"/>
        <v>#DIV/0!</v>
      </c>
      <c r="W48" t="e">
        <f t="shared" si="25"/>
        <v>#DIV/0!</v>
      </c>
      <c r="X48" t="e">
        <f t="shared" si="25"/>
        <v>#DIV/0!</v>
      </c>
      <c r="Y48" t="e">
        <f t="shared" si="25"/>
        <v>#DIV/0!</v>
      </c>
      <c r="Z48" t="e">
        <f t="shared" si="25"/>
        <v>#DIV/0!</v>
      </c>
      <c r="AA48" t="e">
        <f t="shared" si="25"/>
        <v>#DIV/0!</v>
      </c>
      <c r="AB48" t="e">
        <f t="shared" si="25"/>
        <v>#DIV/0!</v>
      </c>
      <c r="AC48" t="e">
        <f t="shared" si="25"/>
        <v>#DIV/0!</v>
      </c>
      <c r="AD48" t="e">
        <f t="shared" ref="AD48:AM57" si="26">($F$4*$F$5/(PI()*AD$46^2))*(IF(TAN(RADIANS($G48))*TAN(RADIANS(AD$47))&lt;1,IF(TAN(RADIANS($G48))*TAN(RADIANS(AD$47))&gt;-1,ACOS(-TAN(RADIANS($G48))*TAN(RADIANS(AD$47))),0),PI())*SIN(RADIANS($G48))*SIN(RADIANS(AD$47))+COS(RADIANS($G48))*COS(RADIANS(AD$47))*SIN(IF(TAN(RADIANS($G48))*TAN(RADIANS(AD$47))&lt;1,IF(TAN(RADIANS($G48))*TAN(RADIANS(AD$47))&gt;-1,ACOS(-TAN(RADIANS($G48))*TAN(RADIANS(AD$47))),0),PI())))</f>
        <v>#DIV/0!</v>
      </c>
      <c r="AE48" t="e">
        <f t="shared" si="26"/>
        <v>#DIV/0!</v>
      </c>
      <c r="AF48" t="e">
        <f t="shared" si="26"/>
        <v>#DIV/0!</v>
      </c>
      <c r="AG48" t="e">
        <f t="shared" si="26"/>
        <v>#DIV/0!</v>
      </c>
      <c r="AH48" t="e">
        <f t="shared" si="26"/>
        <v>#DIV/0!</v>
      </c>
      <c r="AI48" t="e">
        <f t="shared" si="26"/>
        <v>#DIV/0!</v>
      </c>
      <c r="AJ48" t="e">
        <f t="shared" si="26"/>
        <v>#DIV/0!</v>
      </c>
      <c r="AK48" t="e">
        <f t="shared" si="26"/>
        <v>#DIV/0!</v>
      </c>
      <c r="AL48" t="e">
        <f t="shared" si="26"/>
        <v>#DIV/0!</v>
      </c>
      <c r="AM48" t="e">
        <f t="shared" si="26"/>
        <v>#DIV/0!</v>
      </c>
      <c r="AN48" t="e">
        <f t="shared" ref="AN48:AT57" si="27">($F$4*$F$5/(PI()*AN$46^2))*(IF(TAN(RADIANS($G48))*TAN(RADIANS(AN$47))&lt;1,IF(TAN(RADIANS($G48))*TAN(RADIANS(AN$47))&gt;-1,ACOS(-TAN(RADIANS($G48))*TAN(RADIANS(AN$47))),0),PI())*SIN(RADIANS($G48))*SIN(RADIANS(AN$47))+COS(RADIANS($G48))*COS(RADIANS(AN$47))*SIN(IF(TAN(RADIANS($G48))*TAN(RADIANS(AN$47))&lt;1,IF(TAN(RADIANS($G48))*TAN(RADIANS(AN$47))&gt;-1,ACOS(-TAN(RADIANS($G48))*TAN(RADIANS(AN$47))),0),PI())))</f>
        <v>#DIV/0!</v>
      </c>
      <c r="AO48" t="e">
        <f t="shared" si="27"/>
        <v>#DIV/0!</v>
      </c>
      <c r="AP48" t="e">
        <f t="shared" si="27"/>
        <v>#DIV/0!</v>
      </c>
      <c r="AQ48" t="e">
        <f t="shared" si="27"/>
        <v>#DIV/0!</v>
      </c>
      <c r="AR48" t="e">
        <f t="shared" si="27"/>
        <v>#DIV/0!</v>
      </c>
      <c r="AS48" t="e">
        <f t="shared" si="27"/>
        <v>#DIV/0!</v>
      </c>
      <c r="AT48" t="e">
        <f t="shared" si="27"/>
        <v>#DIV/0!</v>
      </c>
    </row>
    <row r="49" spans="7:46" x14ac:dyDescent="0.5">
      <c r="G49">
        <v>80</v>
      </c>
      <c r="J49" t="e">
        <f t="shared" si="24"/>
        <v>#DIV/0!</v>
      </c>
      <c r="K49" t="e">
        <f t="shared" si="24"/>
        <v>#DIV/0!</v>
      </c>
      <c r="L49" t="e">
        <f t="shared" si="24"/>
        <v>#DIV/0!</v>
      </c>
      <c r="M49" t="e">
        <f t="shared" si="24"/>
        <v>#DIV/0!</v>
      </c>
      <c r="N49" t="e">
        <f t="shared" si="24"/>
        <v>#DIV/0!</v>
      </c>
      <c r="O49" t="e">
        <f t="shared" si="24"/>
        <v>#DIV/0!</v>
      </c>
      <c r="P49" t="e">
        <f t="shared" si="24"/>
        <v>#DIV/0!</v>
      </c>
      <c r="Q49" t="e">
        <f t="shared" si="24"/>
        <v>#DIV/0!</v>
      </c>
      <c r="R49" t="e">
        <f t="shared" si="24"/>
        <v>#DIV/0!</v>
      </c>
      <c r="S49" t="e">
        <f t="shared" si="24"/>
        <v>#DIV/0!</v>
      </c>
      <c r="T49" t="e">
        <f t="shared" si="25"/>
        <v>#DIV/0!</v>
      </c>
      <c r="U49" t="e">
        <f t="shared" si="25"/>
        <v>#DIV/0!</v>
      </c>
      <c r="V49" t="e">
        <f t="shared" si="25"/>
        <v>#DIV/0!</v>
      </c>
      <c r="W49" t="e">
        <f t="shared" si="25"/>
        <v>#DIV/0!</v>
      </c>
      <c r="X49" t="e">
        <f t="shared" si="25"/>
        <v>#DIV/0!</v>
      </c>
      <c r="Y49" t="e">
        <f t="shared" si="25"/>
        <v>#DIV/0!</v>
      </c>
      <c r="Z49" t="e">
        <f t="shared" si="25"/>
        <v>#DIV/0!</v>
      </c>
      <c r="AA49" t="e">
        <f t="shared" si="25"/>
        <v>#DIV/0!</v>
      </c>
      <c r="AB49" t="e">
        <f t="shared" si="25"/>
        <v>#DIV/0!</v>
      </c>
      <c r="AC49" t="e">
        <f t="shared" si="25"/>
        <v>#DIV/0!</v>
      </c>
      <c r="AD49" t="e">
        <f t="shared" si="26"/>
        <v>#DIV/0!</v>
      </c>
      <c r="AE49" t="e">
        <f t="shared" si="26"/>
        <v>#DIV/0!</v>
      </c>
      <c r="AF49" t="e">
        <f t="shared" si="26"/>
        <v>#DIV/0!</v>
      </c>
      <c r="AG49" t="e">
        <f t="shared" si="26"/>
        <v>#DIV/0!</v>
      </c>
      <c r="AH49" t="e">
        <f t="shared" si="26"/>
        <v>#DIV/0!</v>
      </c>
      <c r="AI49" t="e">
        <f t="shared" si="26"/>
        <v>#DIV/0!</v>
      </c>
      <c r="AJ49" t="e">
        <f t="shared" si="26"/>
        <v>#DIV/0!</v>
      </c>
      <c r="AK49" t="e">
        <f t="shared" si="26"/>
        <v>#DIV/0!</v>
      </c>
      <c r="AL49" t="e">
        <f t="shared" si="26"/>
        <v>#DIV/0!</v>
      </c>
      <c r="AM49" t="e">
        <f t="shared" si="26"/>
        <v>#DIV/0!</v>
      </c>
      <c r="AN49" t="e">
        <f t="shared" si="27"/>
        <v>#DIV/0!</v>
      </c>
      <c r="AO49" t="e">
        <f t="shared" si="27"/>
        <v>#DIV/0!</v>
      </c>
      <c r="AP49" t="e">
        <f t="shared" si="27"/>
        <v>#DIV/0!</v>
      </c>
      <c r="AQ49" t="e">
        <f t="shared" si="27"/>
        <v>#DIV/0!</v>
      </c>
      <c r="AR49" t="e">
        <f t="shared" si="27"/>
        <v>#DIV/0!</v>
      </c>
      <c r="AS49" t="e">
        <f t="shared" si="27"/>
        <v>#DIV/0!</v>
      </c>
      <c r="AT49" t="e">
        <f t="shared" si="27"/>
        <v>#DIV/0!</v>
      </c>
    </row>
    <row r="50" spans="7:46" x14ac:dyDescent="0.5">
      <c r="G50">
        <v>70</v>
      </c>
      <c r="J50" t="e">
        <f t="shared" si="24"/>
        <v>#DIV/0!</v>
      </c>
      <c r="K50" t="e">
        <f t="shared" si="24"/>
        <v>#DIV/0!</v>
      </c>
      <c r="L50" t="e">
        <f t="shared" si="24"/>
        <v>#DIV/0!</v>
      </c>
      <c r="M50" t="e">
        <f t="shared" si="24"/>
        <v>#DIV/0!</v>
      </c>
      <c r="N50" t="e">
        <f t="shared" si="24"/>
        <v>#DIV/0!</v>
      </c>
      <c r="O50" t="e">
        <f t="shared" si="24"/>
        <v>#DIV/0!</v>
      </c>
      <c r="P50" t="e">
        <f t="shared" si="24"/>
        <v>#DIV/0!</v>
      </c>
      <c r="Q50" t="e">
        <f t="shared" si="24"/>
        <v>#DIV/0!</v>
      </c>
      <c r="R50" t="e">
        <f t="shared" si="24"/>
        <v>#DIV/0!</v>
      </c>
      <c r="S50" t="e">
        <f t="shared" si="24"/>
        <v>#DIV/0!</v>
      </c>
      <c r="T50" t="e">
        <f t="shared" si="25"/>
        <v>#DIV/0!</v>
      </c>
      <c r="U50" t="e">
        <f t="shared" si="25"/>
        <v>#DIV/0!</v>
      </c>
      <c r="V50" t="e">
        <f t="shared" si="25"/>
        <v>#DIV/0!</v>
      </c>
      <c r="W50" t="e">
        <f t="shared" si="25"/>
        <v>#DIV/0!</v>
      </c>
      <c r="X50" t="e">
        <f t="shared" si="25"/>
        <v>#DIV/0!</v>
      </c>
      <c r="Y50" t="e">
        <f t="shared" si="25"/>
        <v>#DIV/0!</v>
      </c>
      <c r="Z50" t="e">
        <f t="shared" si="25"/>
        <v>#DIV/0!</v>
      </c>
      <c r="AA50" t="e">
        <f t="shared" si="25"/>
        <v>#DIV/0!</v>
      </c>
      <c r="AB50" t="e">
        <f t="shared" si="25"/>
        <v>#DIV/0!</v>
      </c>
      <c r="AC50" t="e">
        <f t="shared" si="25"/>
        <v>#DIV/0!</v>
      </c>
      <c r="AD50" t="e">
        <f t="shared" si="26"/>
        <v>#DIV/0!</v>
      </c>
      <c r="AE50" t="e">
        <f t="shared" si="26"/>
        <v>#DIV/0!</v>
      </c>
      <c r="AF50" t="e">
        <f t="shared" si="26"/>
        <v>#DIV/0!</v>
      </c>
      <c r="AG50" t="e">
        <f t="shared" si="26"/>
        <v>#DIV/0!</v>
      </c>
      <c r="AH50" t="e">
        <f t="shared" si="26"/>
        <v>#DIV/0!</v>
      </c>
      <c r="AI50" t="e">
        <f t="shared" si="26"/>
        <v>#DIV/0!</v>
      </c>
      <c r="AJ50" t="e">
        <f t="shared" si="26"/>
        <v>#DIV/0!</v>
      </c>
      <c r="AK50" t="e">
        <f t="shared" si="26"/>
        <v>#DIV/0!</v>
      </c>
      <c r="AL50" t="e">
        <f t="shared" si="26"/>
        <v>#DIV/0!</v>
      </c>
      <c r="AM50" t="e">
        <f t="shared" si="26"/>
        <v>#DIV/0!</v>
      </c>
      <c r="AN50" t="e">
        <f t="shared" si="27"/>
        <v>#DIV/0!</v>
      </c>
      <c r="AO50" t="e">
        <f t="shared" si="27"/>
        <v>#DIV/0!</v>
      </c>
      <c r="AP50" t="e">
        <f t="shared" si="27"/>
        <v>#DIV/0!</v>
      </c>
      <c r="AQ50" t="e">
        <f t="shared" si="27"/>
        <v>#DIV/0!</v>
      </c>
      <c r="AR50" t="e">
        <f t="shared" si="27"/>
        <v>#DIV/0!</v>
      </c>
      <c r="AS50" t="e">
        <f t="shared" si="27"/>
        <v>#DIV/0!</v>
      </c>
      <c r="AT50" t="e">
        <f t="shared" si="27"/>
        <v>#DIV/0!</v>
      </c>
    </row>
    <row r="51" spans="7:46" x14ac:dyDescent="0.5">
      <c r="G51">
        <v>60</v>
      </c>
      <c r="J51" t="e">
        <f t="shared" si="24"/>
        <v>#DIV/0!</v>
      </c>
      <c r="K51" t="e">
        <f t="shared" si="24"/>
        <v>#DIV/0!</v>
      </c>
      <c r="L51" t="e">
        <f t="shared" si="24"/>
        <v>#DIV/0!</v>
      </c>
      <c r="M51" t="e">
        <f t="shared" si="24"/>
        <v>#DIV/0!</v>
      </c>
      <c r="N51" t="e">
        <f t="shared" si="24"/>
        <v>#DIV/0!</v>
      </c>
      <c r="O51" t="e">
        <f t="shared" si="24"/>
        <v>#DIV/0!</v>
      </c>
      <c r="P51" t="e">
        <f t="shared" si="24"/>
        <v>#DIV/0!</v>
      </c>
      <c r="Q51" t="e">
        <f t="shared" si="24"/>
        <v>#DIV/0!</v>
      </c>
      <c r="R51" t="e">
        <f t="shared" si="24"/>
        <v>#DIV/0!</v>
      </c>
      <c r="S51" t="e">
        <f t="shared" si="24"/>
        <v>#DIV/0!</v>
      </c>
      <c r="T51" t="e">
        <f t="shared" si="25"/>
        <v>#DIV/0!</v>
      </c>
      <c r="U51" t="e">
        <f t="shared" si="25"/>
        <v>#DIV/0!</v>
      </c>
      <c r="V51" t="e">
        <f t="shared" si="25"/>
        <v>#DIV/0!</v>
      </c>
      <c r="W51" t="e">
        <f t="shared" si="25"/>
        <v>#DIV/0!</v>
      </c>
      <c r="X51" t="e">
        <f t="shared" si="25"/>
        <v>#DIV/0!</v>
      </c>
      <c r="Y51" t="e">
        <f t="shared" si="25"/>
        <v>#DIV/0!</v>
      </c>
      <c r="Z51" t="e">
        <f t="shared" si="25"/>
        <v>#DIV/0!</v>
      </c>
      <c r="AA51" t="e">
        <f t="shared" si="25"/>
        <v>#DIV/0!</v>
      </c>
      <c r="AB51" t="e">
        <f t="shared" si="25"/>
        <v>#DIV/0!</v>
      </c>
      <c r="AC51" t="e">
        <f t="shared" si="25"/>
        <v>#DIV/0!</v>
      </c>
      <c r="AD51" t="e">
        <f t="shared" si="26"/>
        <v>#DIV/0!</v>
      </c>
      <c r="AE51" t="e">
        <f t="shared" si="26"/>
        <v>#DIV/0!</v>
      </c>
      <c r="AF51" t="e">
        <f t="shared" si="26"/>
        <v>#DIV/0!</v>
      </c>
      <c r="AG51" t="e">
        <f t="shared" si="26"/>
        <v>#DIV/0!</v>
      </c>
      <c r="AH51" t="e">
        <f t="shared" si="26"/>
        <v>#DIV/0!</v>
      </c>
      <c r="AI51" t="e">
        <f t="shared" si="26"/>
        <v>#DIV/0!</v>
      </c>
      <c r="AJ51" t="e">
        <f t="shared" si="26"/>
        <v>#DIV/0!</v>
      </c>
      <c r="AK51" t="e">
        <f t="shared" si="26"/>
        <v>#DIV/0!</v>
      </c>
      <c r="AL51" t="e">
        <f t="shared" si="26"/>
        <v>#DIV/0!</v>
      </c>
      <c r="AM51" t="e">
        <f t="shared" si="26"/>
        <v>#DIV/0!</v>
      </c>
      <c r="AN51" t="e">
        <f t="shared" si="27"/>
        <v>#DIV/0!</v>
      </c>
      <c r="AO51" t="e">
        <f t="shared" si="27"/>
        <v>#DIV/0!</v>
      </c>
      <c r="AP51" t="e">
        <f t="shared" si="27"/>
        <v>#DIV/0!</v>
      </c>
      <c r="AQ51" t="e">
        <f t="shared" si="27"/>
        <v>#DIV/0!</v>
      </c>
      <c r="AR51" t="e">
        <f t="shared" si="27"/>
        <v>#DIV/0!</v>
      </c>
      <c r="AS51" t="e">
        <f t="shared" si="27"/>
        <v>#DIV/0!</v>
      </c>
      <c r="AT51" t="e">
        <f t="shared" si="27"/>
        <v>#DIV/0!</v>
      </c>
    </row>
    <row r="52" spans="7:46" x14ac:dyDescent="0.5">
      <c r="G52">
        <v>50</v>
      </c>
      <c r="J52" t="e">
        <f t="shared" si="24"/>
        <v>#DIV/0!</v>
      </c>
      <c r="K52" t="e">
        <f t="shared" si="24"/>
        <v>#DIV/0!</v>
      </c>
      <c r="L52" t="e">
        <f t="shared" si="24"/>
        <v>#DIV/0!</v>
      </c>
      <c r="M52" t="e">
        <f t="shared" si="24"/>
        <v>#DIV/0!</v>
      </c>
      <c r="N52" t="e">
        <f t="shared" si="24"/>
        <v>#DIV/0!</v>
      </c>
      <c r="O52" t="e">
        <f t="shared" si="24"/>
        <v>#DIV/0!</v>
      </c>
      <c r="P52" t="e">
        <f t="shared" si="24"/>
        <v>#DIV/0!</v>
      </c>
      <c r="Q52" t="e">
        <f t="shared" si="24"/>
        <v>#DIV/0!</v>
      </c>
      <c r="R52" t="e">
        <f t="shared" si="24"/>
        <v>#DIV/0!</v>
      </c>
      <c r="S52" t="e">
        <f t="shared" si="24"/>
        <v>#DIV/0!</v>
      </c>
      <c r="T52" t="e">
        <f t="shared" si="25"/>
        <v>#DIV/0!</v>
      </c>
      <c r="U52" t="e">
        <f t="shared" si="25"/>
        <v>#DIV/0!</v>
      </c>
      <c r="V52" t="e">
        <f t="shared" si="25"/>
        <v>#DIV/0!</v>
      </c>
      <c r="W52" t="e">
        <f t="shared" si="25"/>
        <v>#DIV/0!</v>
      </c>
      <c r="X52" t="e">
        <f t="shared" si="25"/>
        <v>#DIV/0!</v>
      </c>
      <c r="Y52" t="e">
        <f t="shared" si="25"/>
        <v>#DIV/0!</v>
      </c>
      <c r="Z52" t="e">
        <f t="shared" si="25"/>
        <v>#DIV/0!</v>
      </c>
      <c r="AA52" t="e">
        <f t="shared" si="25"/>
        <v>#DIV/0!</v>
      </c>
      <c r="AB52" t="e">
        <f t="shared" si="25"/>
        <v>#DIV/0!</v>
      </c>
      <c r="AC52" t="e">
        <f t="shared" si="25"/>
        <v>#DIV/0!</v>
      </c>
      <c r="AD52" t="e">
        <f t="shared" si="26"/>
        <v>#DIV/0!</v>
      </c>
      <c r="AE52" t="e">
        <f t="shared" si="26"/>
        <v>#DIV/0!</v>
      </c>
      <c r="AF52" t="e">
        <f t="shared" si="26"/>
        <v>#DIV/0!</v>
      </c>
      <c r="AG52" t="e">
        <f t="shared" si="26"/>
        <v>#DIV/0!</v>
      </c>
      <c r="AH52" t="e">
        <f t="shared" si="26"/>
        <v>#DIV/0!</v>
      </c>
      <c r="AI52" t="e">
        <f t="shared" si="26"/>
        <v>#DIV/0!</v>
      </c>
      <c r="AJ52" t="e">
        <f t="shared" si="26"/>
        <v>#DIV/0!</v>
      </c>
      <c r="AK52" t="e">
        <f t="shared" si="26"/>
        <v>#DIV/0!</v>
      </c>
      <c r="AL52" t="e">
        <f t="shared" si="26"/>
        <v>#DIV/0!</v>
      </c>
      <c r="AM52" t="e">
        <f t="shared" si="26"/>
        <v>#DIV/0!</v>
      </c>
      <c r="AN52" t="e">
        <f t="shared" si="27"/>
        <v>#DIV/0!</v>
      </c>
      <c r="AO52" t="e">
        <f t="shared" si="27"/>
        <v>#DIV/0!</v>
      </c>
      <c r="AP52" t="e">
        <f t="shared" si="27"/>
        <v>#DIV/0!</v>
      </c>
      <c r="AQ52" t="e">
        <f t="shared" si="27"/>
        <v>#DIV/0!</v>
      </c>
      <c r="AR52" t="e">
        <f t="shared" si="27"/>
        <v>#DIV/0!</v>
      </c>
      <c r="AS52" t="e">
        <f t="shared" si="27"/>
        <v>#DIV/0!</v>
      </c>
      <c r="AT52" t="e">
        <f t="shared" si="27"/>
        <v>#DIV/0!</v>
      </c>
    </row>
    <row r="53" spans="7:46" x14ac:dyDescent="0.5">
      <c r="G53">
        <v>40</v>
      </c>
      <c r="J53" t="e">
        <f t="shared" si="24"/>
        <v>#DIV/0!</v>
      </c>
      <c r="K53" t="e">
        <f t="shared" si="24"/>
        <v>#DIV/0!</v>
      </c>
      <c r="L53" t="e">
        <f t="shared" si="24"/>
        <v>#DIV/0!</v>
      </c>
      <c r="M53" t="e">
        <f t="shared" si="24"/>
        <v>#DIV/0!</v>
      </c>
      <c r="N53" t="e">
        <f t="shared" si="24"/>
        <v>#DIV/0!</v>
      </c>
      <c r="O53" t="e">
        <f t="shared" si="24"/>
        <v>#DIV/0!</v>
      </c>
      <c r="P53" t="e">
        <f t="shared" si="24"/>
        <v>#DIV/0!</v>
      </c>
      <c r="Q53" t="e">
        <f t="shared" si="24"/>
        <v>#DIV/0!</v>
      </c>
      <c r="R53" t="e">
        <f t="shared" si="24"/>
        <v>#DIV/0!</v>
      </c>
      <c r="S53" t="e">
        <f t="shared" si="24"/>
        <v>#DIV/0!</v>
      </c>
      <c r="T53" t="e">
        <f t="shared" si="25"/>
        <v>#DIV/0!</v>
      </c>
      <c r="U53" t="e">
        <f t="shared" si="25"/>
        <v>#DIV/0!</v>
      </c>
      <c r="V53" t="e">
        <f t="shared" si="25"/>
        <v>#DIV/0!</v>
      </c>
      <c r="W53" t="e">
        <f t="shared" si="25"/>
        <v>#DIV/0!</v>
      </c>
      <c r="X53" t="e">
        <f t="shared" si="25"/>
        <v>#DIV/0!</v>
      </c>
      <c r="Y53" t="e">
        <f t="shared" si="25"/>
        <v>#DIV/0!</v>
      </c>
      <c r="Z53" t="e">
        <f t="shared" si="25"/>
        <v>#DIV/0!</v>
      </c>
      <c r="AA53" t="e">
        <f t="shared" si="25"/>
        <v>#DIV/0!</v>
      </c>
      <c r="AB53" t="e">
        <f t="shared" si="25"/>
        <v>#DIV/0!</v>
      </c>
      <c r="AC53" t="e">
        <f t="shared" si="25"/>
        <v>#DIV/0!</v>
      </c>
      <c r="AD53" t="e">
        <f t="shared" si="26"/>
        <v>#DIV/0!</v>
      </c>
      <c r="AE53" t="e">
        <f t="shared" si="26"/>
        <v>#DIV/0!</v>
      </c>
      <c r="AF53" t="e">
        <f t="shared" si="26"/>
        <v>#DIV/0!</v>
      </c>
      <c r="AG53" t="e">
        <f t="shared" si="26"/>
        <v>#DIV/0!</v>
      </c>
      <c r="AH53" t="e">
        <f t="shared" si="26"/>
        <v>#DIV/0!</v>
      </c>
      <c r="AI53" t="e">
        <f t="shared" si="26"/>
        <v>#DIV/0!</v>
      </c>
      <c r="AJ53" t="e">
        <f t="shared" si="26"/>
        <v>#DIV/0!</v>
      </c>
      <c r="AK53" t="e">
        <f t="shared" si="26"/>
        <v>#DIV/0!</v>
      </c>
      <c r="AL53" t="e">
        <f t="shared" si="26"/>
        <v>#DIV/0!</v>
      </c>
      <c r="AM53" t="e">
        <f t="shared" si="26"/>
        <v>#DIV/0!</v>
      </c>
      <c r="AN53" t="e">
        <f t="shared" si="27"/>
        <v>#DIV/0!</v>
      </c>
      <c r="AO53" t="e">
        <f t="shared" si="27"/>
        <v>#DIV/0!</v>
      </c>
      <c r="AP53" t="e">
        <f t="shared" si="27"/>
        <v>#DIV/0!</v>
      </c>
      <c r="AQ53" t="e">
        <f t="shared" si="27"/>
        <v>#DIV/0!</v>
      </c>
      <c r="AR53" t="e">
        <f t="shared" si="27"/>
        <v>#DIV/0!</v>
      </c>
      <c r="AS53" t="e">
        <f t="shared" si="27"/>
        <v>#DIV/0!</v>
      </c>
      <c r="AT53" t="e">
        <f t="shared" si="27"/>
        <v>#DIV/0!</v>
      </c>
    </row>
    <row r="54" spans="7:46" x14ac:dyDescent="0.5">
      <c r="G54">
        <v>30</v>
      </c>
      <c r="J54" t="e">
        <f t="shared" si="24"/>
        <v>#DIV/0!</v>
      </c>
      <c r="K54" t="e">
        <f t="shared" si="24"/>
        <v>#DIV/0!</v>
      </c>
      <c r="L54" t="e">
        <f t="shared" si="24"/>
        <v>#DIV/0!</v>
      </c>
      <c r="M54" t="e">
        <f t="shared" si="24"/>
        <v>#DIV/0!</v>
      </c>
      <c r="N54" t="e">
        <f t="shared" si="24"/>
        <v>#DIV/0!</v>
      </c>
      <c r="O54" t="e">
        <f t="shared" si="24"/>
        <v>#DIV/0!</v>
      </c>
      <c r="P54" t="e">
        <f t="shared" si="24"/>
        <v>#DIV/0!</v>
      </c>
      <c r="Q54" t="e">
        <f t="shared" si="24"/>
        <v>#DIV/0!</v>
      </c>
      <c r="R54" t="e">
        <f t="shared" si="24"/>
        <v>#DIV/0!</v>
      </c>
      <c r="S54" t="e">
        <f t="shared" si="24"/>
        <v>#DIV/0!</v>
      </c>
      <c r="T54" t="e">
        <f t="shared" si="25"/>
        <v>#DIV/0!</v>
      </c>
      <c r="U54" t="e">
        <f t="shared" si="25"/>
        <v>#DIV/0!</v>
      </c>
      <c r="V54" t="e">
        <f t="shared" si="25"/>
        <v>#DIV/0!</v>
      </c>
      <c r="W54" t="e">
        <f t="shared" si="25"/>
        <v>#DIV/0!</v>
      </c>
      <c r="X54" t="e">
        <f t="shared" si="25"/>
        <v>#DIV/0!</v>
      </c>
      <c r="Y54" t="e">
        <f t="shared" si="25"/>
        <v>#DIV/0!</v>
      </c>
      <c r="Z54" t="e">
        <f t="shared" si="25"/>
        <v>#DIV/0!</v>
      </c>
      <c r="AA54" t="e">
        <f t="shared" si="25"/>
        <v>#DIV/0!</v>
      </c>
      <c r="AB54" t="e">
        <f t="shared" si="25"/>
        <v>#DIV/0!</v>
      </c>
      <c r="AC54" t="e">
        <f t="shared" si="25"/>
        <v>#DIV/0!</v>
      </c>
      <c r="AD54" t="e">
        <f t="shared" si="26"/>
        <v>#DIV/0!</v>
      </c>
      <c r="AE54" t="e">
        <f t="shared" si="26"/>
        <v>#DIV/0!</v>
      </c>
      <c r="AF54" t="e">
        <f t="shared" si="26"/>
        <v>#DIV/0!</v>
      </c>
      <c r="AG54" t="e">
        <f t="shared" si="26"/>
        <v>#DIV/0!</v>
      </c>
      <c r="AH54" t="e">
        <f t="shared" si="26"/>
        <v>#DIV/0!</v>
      </c>
      <c r="AI54" t="e">
        <f t="shared" si="26"/>
        <v>#DIV/0!</v>
      </c>
      <c r="AJ54" t="e">
        <f t="shared" si="26"/>
        <v>#DIV/0!</v>
      </c>
      <c r="AK54" t="e">
        <f t="shared" si="26"/>
        <v>#DIV/0!</v>
      </c>
      <c r="AL54" t="e">
        <f t="shared" si="26"/>
        <v>#DIV/0!</v>
      </c>
      <c r="AM54" t="e">
        <f t="shared" si="26"/>
        <v>#DIV/0!</v>
      </c>
      <c r="AN54" t="e">
        <f t="shared" si="27"/>
        <v>#DIV/0!</v>
      </c>
      <c r="AO54" t="e">
        <f t="shared" si="27"/>
        <v>#DIV/0!</v>
      </c>
      <c r="AP54" t="e">
        <f t="shared" si="27"/>
        <v>#DIV/0!</v>
      </c>
      <c r="AQ54" t="e">
        <f t="shared" si="27"/>
        <v>#DIV/0!</v>
      </c>
      <c r="AR54" t="e">
        <f t="shared" si="27"/>
        <v>#DIV/0!</v>
      </c>
      <c r="AS54" t="e">
        <f t="shared" si="27"/>
        <v>#DIV/0!</v>
      </c>
      <c r="AT54" t="e">
        <f t="shared" si="27"/>
        <v>#DIV/0!</v>
      </c>
    </row>
    <row r="55" spans="7:46" x14ac:dyDescent="0.5">
      <c r="G55">
        <v>20</v>
      </c>
      <c r="J55" t="e">
        <f t="shared" si="24"/>
        <v>#DIV/0!</v>
      </c>
      <c r="K55" t="e">
        <f t="shared" si="24"/>
        <v>#DIV/0!</v>
      </c>
      <c r="L55" t="e">
        <f t="shared" si="24"/>
        <v>#DIV/0!</v>
      </c>
      <c r="M55" t="e">
        <f t="shared" si="24"/>
        <v>#DIV/0!</v>
      </c>
      <c r="N55" t="e">
        <f t="shared" si="24"/>
        <v>#DIV/0!</v>
      </c>
      <c r="O55" t="e">
        <f t="shared" si="24"/>
        <v>#DIV/0!</v>
      </c>
      <c r="P55" t="e">
        <f t="shared" si="24"/>
        <v>#DIV/0!</v>
      </c>
      <c r="Q55" t="e">
        <f t="shared" si="24"/>
        <v>#DIV/0!</v>
      </c>
      <c r="R55" t="e">
        <f t="shared" si="24"/>
        <v>#DIV/0!</v>
      </c>
      <c r="S55" t="e">
        <f t="shared" si="24"/>
        <v>#DIV/0!</v>
      </c>
      <c r="T55" t="e">
        <f t="shared" si="25"/>
        <v>#DIV/0!</v>
      </c>
      <c r="U55" t="e">
        <f t="shared" si="25"/>
        <v>#DIV/0!</v>
      </c>
      <c r="V55" t="e">
        <f t="shared" si="25"/>
        <v>#DIV/0!</v>
      </c>
      <c r="W55" t="e">
        <f t="shared" si="25"/>
        <v>#DIV/0!</v>
      </c>
      <c r="X55" t="e">
        <f t="shared" si="25"/>
        <v>#DIV/0!</v>
      </c>
      <c r="Y55" t="e">
        <f t="shared" si="25"/>
        <v>#DIV/0!</v>
      </c>
      <c r="Z55" t="e">
        <f t="shared" si="25"/>
        <v>#DIV/0!</v>
      </c>
      <c r="AA55" t="e">
        <f t="shared" si="25"/>
        <v>#DIV/0!</v>
      </c>
      <c r="AB55" t="e">
        <f t="shared" si="25"/>
        <v>#DIV/0!</v>
      </c>
      <c r="AC55" t="e">
        <f t="shared" si="25"/>
        <v>#DIV/0!</v>
      </c>
      <c r="AD55" t="e">
        <f t="shared" si="26"/>
        <v>#DIV/0!</v>
      </c>
      <c r="AE55" t="e">
        <f t="shared" si="26"/>
        <v>#DIV/0!</v>
      </c>
      <c r="AF55" t="e">
        <f t="shared" si="26"/>
        <v>#DIV/0!</v>
      </c>
      <c r="AG55" t="e">
        <f t="shared" si="26"/>
        <v>#DIV/0!</v>
      </c>
      <c r="AH55" t="e">
        <f t="shared" si="26"/>
        <v>#DIV/0!</v>
      </c>
      <c r="AI55" t="e">
        <f t="shared" si="26"/>
        <v>#DIV/0!</v>
      </c>
      <c r="AJ55" t="e">
        <f t="shared" si="26"/>
        <v>#DIV/0!</v>
      </c>
      <c r="AK55" t="e">
        <f t="shared" si="26"/>
        <v>#DIV/0!</v>
      </c>
      <c r="AL55" t="e">
        <f t="shared" si="26"/>
        <v>#DIV/0!</v>
      </c>
      <c r="AM55" t="e">
        <f t="shared" si="26"/>
        <v>#DIV/0!</v>
      </c>
      <c r="AN55" t="e">
        <f t="shared" si="27"/>
        <v>#DIV/0!</v>
      </c>
      <c r="AO55" t="e">
        <f t="shared" si="27"/>
        <v>#DIV/0!</v>
      </c>
      <c r="AP55" t="e">
        <f t="shared" si="27"/>
        <v>#DIV/0!</v>
      </c>
      <c r="AQ55" t="e">
        <f t="shared" si="27"/>
        <v>#DIV/0!</v>
      </c>
      <c r="AR55" t="e">
        <f t="shared" si="27"/>
        <v>#DIV/0!</v>
      </c>
      <c r="AS55" t="e">
        <f t="shared" si="27"/>
        <v>#DIV/0!</v>
      </c>
      <c r="AT55" t="e">
        <f t="shared" si="27"/>
        <v>#DIV/0!</v>
      </c>
    </row>
    <row r="56" spans="7:46" x14ac:dyDescent="0.5">
      <c r="G56">
        <v>10</v>
      </c>
      <c r="J56" t="e">
        <f t="shared" si="24"/>
        <v>#DIV/0!</v>
      </c>
      <c r="K56" t="e">
        <f t="shared" si="24"/>
        <v>#DIV/0!</v>
      </c>
      <c r="L56" t="e">
        <f t="shared" si="24"/>
        <v>#DIV/0!</v>
      </c>
      <c r="M56" t="e">
        <f t="shared" si="24"/>
        <v>#DIV/0!</v>
      </c>
      <c r="N56" t="e">
        <f t="shared" si="24"/>
        <v>#DIV/0!</v>
      </c>
      <c r="O56" t="e">
        <f t="shared" si="24"/>
        <v>#DIV/0!</v>
      </c>
      <c r="P56" t="e">
        <f t="shared" si="24"/>
        <v>#DIV/0!</v>
      </c>
      <c r="Q56" t="e">
        <f t="shared" si="24"/>
        <v>#DIV/0!</v>
      </c>
      <c r="R56" t="e">
        <f t="shared" si="24"/>
        <v>#DIV/0!</v>
      </c>
      <c r="S56" t="e">
        <f t="shared" si="24"/>
        <v>#DIV/0!</v>
      </c>
      <c r="T56" t="e">
        <f t="shared" si="25"/>
        <v>#DIV/0!</v>
      </c>
      <c r="U56" t="e">
        <f t="shared" si="25"/>
        <v>#DIV/0!</v>
      </c>
      <c r="V56" t="e">
        <f t="shared" si="25"/>
        <v>#DIV/0!</v>
      </c>
      <c r="W56" t="e">
        <f t="shared" si="25"/>
        <v>#DIV/0!</v>
      </c>
      <c r="X56" t="e">
        <f t="shared" si="25"/>
        <v>#DIV/0!</v>
      </c>
      <c r="Y56" t="e">
        <f t="shared" si="25"/>
        <v>#DIV/0!</v>
      </c>
      <c r="Z56" t="e">
        <f t="shared" si="25"/>
        <v>#DIV/0!</v>
      </c>
      <c r="AA56" t="e">
        <f t="shared" si="25"/>
        <v>#DIV/0!</v>
      </c>
      <c r="AB56" t="e">
        <f t="shared" si="25"/>
        <v>#DIV/0!</v>
      </c>
      <c r="AC56" t="e">
        <f t="shared" si="25"/>
        <v>#DIV/0!</v>
      </c>
      <c r="AD56" t="e">
        <f t="shared" si="26"/>
        <v>#DIV/0!</v>
      </c>
      <c r="AE56" t="e">
        <f t="shared" si="26"/>
        <v>#DIV/0!</v>
      </c>
      <c r="AF56" t="e">
        <f t="shared" si="26"/>
        <v>#DIV/0!</v>
      </c>
      <c r="AG56" t="e">
        <f t="shared" si="26"/>
        <v>#DIV/0!</v>
      </c>
      <c r="AH56" t="e">
        <f t="shared" si="26"/>
        <v>#DIV/0!</v>
      </c>
      <c r="AI56" t="e">
        <f t="shared" si="26"/>
        <v>#DIV/0!</v>
      </c>
      <c r="AJ56" t="e">
        <f t="shared" si="26"/>
        <v>#DIV/0!</v>
      </c>
      <c r="AK56" t="e">
        <f t="shared" si="26"/>
        <v>#DIV/0!</v>
      </c>
      <c r="AL56" t="e">
        <f t="shared" si="26"/>
        <v>#DIV/0!</v>
      </c>
      <c r="AM56" t="e">
        <f t="shared" si="26"/>
        <v>#DIV/0!</v>
      </c>
      <c r="AN56" t="e">
        <f t="shared" si="27"/>
        <v>#DIV/0!</v>
      </c>
      <c r="AO56" t="e">
        <f t="shared" si="27"/>
        <v>#DIV/0!</v>
      </c>
      <c r="AP56" t="e">
        <f t="shared" si="27"/>
        <v>#DIV/0!</v>
      </c>
      <c r="AQ56" t="e">
        <f t="shared" si="27"/>
        <v>#DIV/0!</v>
      </c>
      <c r="AR56" t="e">
        <f t="shared" si="27"/>
        <v>#DIV/0!</v>
      </c>
      <c r="AS56" t="e">
        <f t="shared" si="27"/>
        <v>#DIV/0!</v>
      </c>
      <c r="AT56" t="e">
        <f t="shared" si="27"/>
        <v>#DIV/0!</v>
      </c>
    </row>
    <row r="57" spans="7:46" x14ac:dyDescent="0.5">
      <c r="G57" s="7">
        <v>0</v>
      </c>
      <c r="H57" s="7"/>
      <c r="I57" s="7"/>
      <c r="J57" s="7" t="e">
        <f t="shared" si="24"/>
        <v>#DIV/0!</v>
      </c>
      <c r="K57" s="7" t="e">
        <f t="shared" si="24"/>
        <v>#DIV/0!</v>
      </c>
      <c r="L57" s="7" t="e">
        <f t="shared" si="24"/>
        <v>#DIV/0!</v>
      </c>
      <c r="M57" s="7" t="e">
        <f t="shared" si="24"/>
        <v>#DIV/0!</v>
      </c>
      <c r="N57" s="7" t="e">
        <f t="shared" si="24"/>
        <v>#DIV/0!</v>
      </c>
      <c r="O57" s="7" t="e">
        <f t="shared" si="24"/>
        <v>#DIV/0!</v>
      </c>
      <c r="P57" s="7" t="e">
        <f t="shared" si="24"/>
        <v>#DIV/0!</v>
      </c>
      <c r="Q57" s="7" t="e">
        <f t="shared" si="24"/>
        <v>#DIV/0!</v>
      </c>
      <c r="R57" s="7" t="e">
        <f t="shared" si="24"/>
        <v>#DIV/0!</v>
      </c>
      <c r="S57" s="7" t="e">
        <f t="shared" si="24"/>
        <v>#DIV/0!</v>
      </c>
      <c r="T57" s="7" t="e">
        <f t="shared" si="25"/>
        <v>#DIV/0!</v>
      </c>
      <c r="U57" s="7" t="e">
        <f t="shared" si="25"/>
        <v>#DIV/0!</v>
      </c>
      <c r="V57" s="7" t="e">
        <f t="shared" si="25"/>
        <v>#DIV/0!</v>
      </c>
      <c r="W57" s="7" t="e">
        <f t="shared" si="25"/>
        <v>#DIV/0!</v>
      </c>
      <c r="X57" s="7" t="e">
        <f t="shared" si="25"/>
        <v>#DIV/0!</v>
      </c>
      <c r="Y57" s="7" t="e">
        <f t="shared" si="25"/>
        <v>#DIV/0!</v>
      </c>
      <c r="Z57" s="7" t="e">
        <f t="shared" si="25"/>
        <v>#DIV/0!</v>
      </c>
      <c r="AA57" s="7" t="e">
        <f t="shared" si="25"/>
        <v>#DIV/0!</v>
      </c>
      <c r="AB57" s="7" t="e">
        <f t="shared" si="25"/>
        <v>#DIV/0!</v>
      </c>
      <c r="AC57" s="7" t="e">
        <f t="shared" si="25"/>
        <v>#DIV/0!</v>
      </c>
      <c r="AD57" s="7" t="e">
        <f t="shared" si="26"/>
        <v>#DIV/0!</v>
      </c>
      <c r="AE57" s="7" t="e">
        <f t="shared" si="26"/>
        <v>#DIV/0!</v>
      </c>
      <c r="AF57" s="7" t="e">
        <f t="shared" si="26"/>
        <v>#DIV/0!</v>
      </c>
      <c r="AG57" s="7" t="e">
        <f t="shared" si="26"/>
        <v>#DIV/0!</v>
      </c>
      <c r="AH57" s="7" t="e">
        <f t="shared" si="26"/>
        <v>#DIV/0!</v>
      </c>
      <c r="AI57" s="7" t="e">
        <f t="shared" si="26"/>
        <v>#DIV/0!</v>
      </c>
      <c r="AJ57" s="7" t="e">
        <f t="shared" si="26"/>
        <v>#DIV/0!</v>
      </c>
      <c r="AK57" s="7" t="e">
        <f t="shared" si="26"/>
        <v>#DIV/0!</v>
      </c>
      <c r="AL57" s="7" t="e">
        <f t="shared" si="26"/>
        <v>#DIV/0!</v>
      </c>
      <c r="AM57" s="7" t="e">
        <f t="shared" si="26"/>
        <v>#DIV/0!</v>
      </c>
      <c r="AN57" s="7" t="e">
        <f t="shared" si="27"/>
        <v>#DIV/0!</v>
      </c>
      <c r="AO57" s="7" t="e">
        <f t="shared" si="27"/>
        <v>#DIV/0!</v>
      </c>
      <c r="AP57" s="7" t="e">
        <f t="shared" si="27"/>
        <v>#DIV/0!</v>
      </c>
      <c r="AQ57" s="7" t="e">
        <f t="shared" si="27"/>
        <v>#DIV/0!</v>
      </c>
      <c r="AR57" s="7" t="e">
        <f t="shared" si="27"/>
        <v>#DIV/0!</v>
      </c>
      <c r="AS57" s="7" t="e">
        <f t="shared" si="27"/>
        <v>#DIV/0!</v>
      </c>
      <c r="AT57" s="7" t="e">
        <f t="shared" si="27"/>
        <v>#DIV/0!</v>
      </c>
    </row>
    <row r="58" spans="7:46" x14ac:dyDescent="0.5">
      <c r="G58">
        <v>-10</v>
      </c>
      <c r="J58" t="e">
        <f t="shared" ref="J58:S66" si="28">($F$4*$F$5/(PI()*J$46^2))*(IF(TAN(RADIANS($G58))*TAN(RADIANS(J$47))&lt;1,IF(TAN(RADIANS($G58))*TAN(RADIANS(J$47))&gt;-1,ACOS(-TAN(RADIANS($G58))*TAN(RADIANS(J$47))),0),PI())*SIN(RADIANS($G58))*SIN(RADIANS(J$47))+COS(RADIANS($G58))*COS(RADIANS(J$47))*SIN(IF(TAN(RADIANS($G58))*TAN(RADIANS(J$47))&lt;1,IF(TAN(RADIANS($G58))*TAN(RADIANS(J$47))&gt;-1,ACOS(-TAN(RADIANS($G58))*TAN(RADIANS(J$47))),0),PI())))</f>
        <v>#DIV/0!</v>
      </c>
      <c r="K58" t="e">
        <f t="shared" si="28"/>
        <v>#DIV/0!</v>
      </c>
      <c r="L58" t="e">
        <f t="shared" si="28"/>
        <v>#DIV/0!</v>
      </c>
      <c r="M58" t="e">
        <f t="shared" si="28"/>
        <v>#DIV/0!</v>
      </c>
      <c r="N58" t="e">
        <f t="shared" si="28"/>
        <v>#DIV/0!</v>
      </c>
      <c r="O58" t="e">
        <f t="shared" si="28"/>
        <v>#DIV/0!</v>
      </c>
      <c r="P58" t="e">
        <f t="shared" si="28"/>
        <v>#DIV/0!</v>
      </c>
      <c r="Q58" t="e">
        <f t="shared" si="28"/>
        <v>#DIV/0!</v>
      </c>
      <c r="R58" t="e">
        <f t="shared" si="28"/>
        <v>#DIV/0!</v>
      </c>
      <c r="S58" t="e">
        <f t="shared" si="28"/>
        <v>#DIV/0!</v>
      </c>
      <c r="T58" t="e">
        <f t="shared" ref="T58:AC66" si="29">($F$4*$F$5/(PI()*T$46^2))*(IF(TAN(RADIANS($G58))*TAN(RADIANS(T$47))&lt;1,IF(TAN(RADIANS($G58))*TAN(RADIANS(T$47))&gt;-1,ACOS(-TAN(RADIANS($G58))*TAN(RADIANS(T$47))),0),PI())*SIN(RADIANS($G58))*SIN(RADIANS(T$47))+COS(RADIANS($G58))*COS(RADIANS(T$47))*SIN(IF(TAN(RADIANS($G58))*TAN(RADIANS(T$47))&lt;1,IF(TAN(RADIANS($G58))*TAN(RADIANS(T$47))&gt;-1,ACOS(-TAN(RADIANS($G58))*TAN(RADIANS(T$47))),0),PI())))</f>
        <v>#DIV/0!</v>
      </c>
      <c r="U58" t="e">
        <f t="shared" si="29"/>
        <v>#DIV/0!</v>
      </c>
      <c r="V58" t="e">
        <f t="shared" si="29"/>
        <v>#DIV/0!</v>
      </c>
      <c r="W58" t="e">
        <f t="shared" si="29"/>
        <v>#DIV/0!</v>
      </c>
      <c r="X58" t="e">
        <f t="shared" si="29"/>
        <v>#DIV/0!</v>
      </c>
      <c r="Y58" t="e">
        <f t="shared" si="29"/>
        <v>#DIV/0!</v>
      </c>
      <c r="Z58" t="e">
        <f t="shared" si="29"/>
        <v>#DIV/0!</v>
      </c>
      <c r="AA58" t="e">
        <f t="shared" si="29"/>
        <v>#DIV/0!</v>
      </c>
      <c r="AB58" t="e">
        <f t="shared" si="29"/>
        <v>#DIV/0!</v>
      </c>
      <c r="AC58" t="e">
        <f t="shared" si="29"/>
        <v>#DIV/0!</v>
      </c>
      <c r="AD58" t="e">
        <f t="shared" ref="AD58:AM66" si="30">($F$4*$F$5/(PI()*AD$46^2))*(IF(TAN(RADIANS($G58))*TAN(RADIANS(AD$47))&lt;1,IF(TAN(RADIANS($G58))*TAN(RADIANS(AD$47))&gt;-1,ACOS(-TAN(RADIANS($G58))*TAN(RADIANS(AD$47))),0),PI())*SIN(RADIANS($G58))*SIN(RADIANS(AD$47))+COS(RADIANS($G58))*COS(RADIANS(AD$47))*SIN(IF(TAN(RADIANS($G58))*TAN(RADIANS(AD$47))&lt;1,IF(TAN(RADIANS($G58))*TAN(RADIANS(AD$47))&gt;-1,ACOS(-TAN(RADIANS($G58))*TAN(RADIANS(AD$47))),0),PI())))</f>
        <v>#DIV/0!</v>
      </c>
      <c r="AE58" t="e">
        <f t="shared" si="30"/>
        <v>#DIV/0!</v>
      </c>
      <c r="AF58" t="e">
        <f t="shared" si="30"/>
        <v>#DIV/0!</v>
      </c>
      <c r="AG58" t="e">
        <f t="shared" si="30"/>
        <v>#DIV/0!</v>
      </c>
      <c r="AH58" t="e">
        <f t="shared" si="30"/>
        <v>#DIV/0!</v>
      </c>
      <c r="AI58" t="e">
        <f t="shared" si="30"/>
        <v>#DIV/0!</v>
      </c>
      <c r="AJ58" t="e">
        <f t="shared" si="30"/>
        <v>#DIV/0!</v>
      </c>
      <c r="AK58" t="e">
        <f t="shared" si="30"/>
        <v>#DIV/0!</v>
      </c>
      <c r="AL58" t="e">
        <f t="shared" si="30"/>
        <v>#DIV/0!</v>
      </c>
      <c r="AM58" t="e">
        <f t="shared" si="30"/>
        <v>#DIV/0!</v>
      </c>
      <c r="AN58" t="e">
        <f t="shared" ref="AN58:AT66" si="31">($F$4*$F$5/(PI()*AN$46^2))*(IF(TAN(RADIANS($G58))*TAN(RADIANS(AN$47))&lt;1,IF(TAN(RADIANS($G58))*TAN(RADIANS(AN$47))&gt;-1,ACOS(-TAN(RADIANS($G58))*TAN(RADIANS(AN$47))),0),PI())*SIN(RADIANS($G58))*SIN(RADIANS(AN$47))+COS(RADIANS($G58))*COS(RADIANS(AN$47))*SIN(IF(TAN(RADIANS($G58))*TAN(RADIANS(AN$47))&lt;1,IF(TAN(RADIANS($G58))*TAN(RADIANS(AN$47))&gt;-1,ACOS(-TAN(RADIANS($G58))*TAN(RADIANS(AN$47))),0),PI())))</f>
        <v>#DIV/0!</v>
      </c>
      <c r="AO58" t="e">
        <f t="shared" si="31"/>
        <v>#DIV/0!</v>
      </c>
      <c r="AP58" t="e">
        <f t="shared" si="31"/>
        <v>#DIV/0!</v>
      </c>
      <c r="AQ58" t="e">
        <f t="shared" si="31"/>
        <v>#DIV/0!</v>
      </c>
      <c r="AR58" t="e">
        <f t="shared" si="31"/>
        <v>#DIV/0!</v>
      </c>
      <c r="AS58" t="e">
        <f t="shared" si="31"/>
        <v>#DIV/0!</v>
      </c>
      <c r="AT58" t="e">
        <f t="shared" si="31"/>
        <v>#DIV/0!</v>
      </c>
    </row>
    <row r="59" spans="7:46" x14ac:dyDescent="0.5">
      <c r="G59">
        <v>-20</v>
      </c>
      <c r="J59" t="e">
        <f t="shared" si="28"/>
        <v>#DIV/0!</v>
      </c>
      <c r="K59" t="e">
        <f t="shared" si="28"/>
        <v>#DIV/0!</v>
      </c>
      <c r="L59" t="e">
        <f t="shared" si="28"/>
        <v>#DIV/0!</v>
      </c>
      <c r="M59" t="e">
        <f t="shared" si="28"/>
        <v>#DIV/0!</v>
      </c>
      <c r="N59" t="e">
        <f t="shared" si="28"/>
        <v>#DIV/0!</v>
      </c>
      <c r="O59" t="e">
        <f t="shared" si="28"/>
        <v>#DIV/0!</v>
      </c>
      <c r="P59" t="e">
        <f t="shared" si="28"/>
        <v>#DIV/0!</v>
      </c>
      <c r="Q59" t="e">
        <f t="shared" si="28"/>
        <v>#DIV/0!</v>
      </c>
      <c r="R59" t="e">
        <f t="shared" si="28"/>
        <v>#DIV/0!</v>
      </c>
      <c r="S59" t="e">
        <f t="shared" si="28"/>
        <v>#DIV/0!</v>
      </c>
      <c r="T59" t="e">
        <f t="shared" si="29"/>
        <v>#DIV/0!</v>
      </c>
      <c r="U59" t="e">
        <f t="shared" si="29"/>
        <v>#DIV/0!</v>
      </c>
      <c r="V59" t="e">
        <f t="shared" si="29"/>
        <v>#DIV/0!</v>
      </c>
      <c r="W59" t="e">
        <f t="shared" si="29"/>
        <v>#DIV/0!</v>
      </c>
      <c r="X59" t="e">
        <f t="shared" si="29"/>
        <v>#DIV/0!</v>
      </c>
      <c r="Y59" t="e">
        <f t="shared" si="29"/>
        <v>#DIV/0!</v>
      </c>
      <c r="Z59" t="e">
        <f t="shared" si="29"/>
        <v>#DIV/0!</v>
      </c>
      <c r="AA59" t="e">
        <f t="shared" si="29"/>
        <v>#DIV/0!</v>
      </c>
      <c r="AB59" t="e">
        <f t="shared" si="29"/>
        <v>#DIV/0!</v>
      </c>
      <c r="AC59" t="e">
        <f t="shared" si="29"/>
        <v>#DIV/0!</v>
      </c>
      <c r="AD59" t="e">
        <f t="shared" si="30"/>
        <v>#DIV/0!</v>
      </c>
      <c r="AE59" t="e">
        <f t="shared" si="30"/>
        <v>#DIV/0!</v>
      </c>
      <c r="AF59" t="e">
        <f t="shared" si="30"/>
        <v>#DIV/0!</v>
      </c>
      <c r="AG59" t="e">
        <f t="shared" si="30"/>
        <v>#DIV/0!</v>
      </c>
      <c r="AH59" t="e">
        <f t="shared" si="30"/>
        <v>#DIV/0!</v>
      </c>
      <c r="AI59" t="e">
        <f t="shared" si="30"/>
        <v>#DIV/0!</v>
      </c>
      <c r="AJ59" t="e">
        <f t="shared" si="30"/>
        <v>#DIV/0!</v>
      </c>
      <c r="AK59" t="e">
        <f t="shared" si="30"/>
        <v>#DIV/0!</v>
      </c>
      <c r="AL59" t="e">
        <f t="shared" si="30"/>
        <v>#DIV/0!</v>
      </c>
      <c r="AM59" t="e">
        <f t="shared" si="30"/>
        <v>#DIV/0!</v>
      </c>
      <c r="AN59" t="e">
        <f t="shared" si="31"/>
        <v>#DIV/0!</v>
      </c>
      <c r="AO59" t="e">
        <f t="shared" si="31"/>
        <v>#DIV/0!</v>
      </c>
      <c r="AP59" t="e">
        <f t="shared" si="31"/>
        <v>#DIV/0!</v>
      </c>
      <c r="AQ59" t="e">
        <f t="shared" si="31"/>
        <v>#DIV/0!</v>
      </c>
      <c r="AR59" t="e">
        <f t="shared" si="31"/>
        <v>#DIV/0!</v>
      </c>
      <c r="AS59" t="e">
        <f t="shared" si="31"/>
        <v>#DIV/0!</v>
      </c>
      <c r="AT59" t="e">
        <f t="shared" si="31"/>
        <v>#DIV/0!</v>
      </c>
    </row>
    <row r="60" spans="7:46" x14ac:dyDescent="0.5">
      <c r="G60">
        <v>-30</v>
      </c>
      <c r="J60" t="e">
        <f t="shared" si="28"/>
        <v>#DIV/0!</v>
      </c>
      <c r="K60" t="e">
        <f t="shared" si="28"/>
        <v>#DIV/0!</v>
      </c>
      <c r="L60" t="e">
        <f t="shared" si="28"/>
        <v>#DIV/0!</v>
      </c>
      <c r="M60" t="e">
        <f t="shared" si="28"/>
        <v>#DIV/0!</v>
      </c>
      <c r="N60" t="e">
        <f t="shared" si="28"/>
        <v>#DIV/0!</v>
      </c>
      <c r="O60" t="e">
        <f t="shared" si="28"/>
        <v>#DIV/0!</v>
      </c>
      <c r="P60" t="e">
        <f t="shared" si="28"/>
        <v>#DIV/0!</v>
      </c>
      <c r="Q60" t="e">
        <f t="shared" si="28"/>
        <v>#DIV/0!</v>
      </c>
      <c r="R60" t="e">
        <f t="shared" si="28"/>
        <v>#DIV/0!</v>
      </c>
      <c r="S60" t="e">
        <f t="shared" si="28"/>
        <v>#DIV/0!</v>
      </c>
      <c r="T60" t="e">
        <f t="shared" si="29"/>
        <v>#DIV/0!</v>
      </c>
      <c r="U60" t="e">
        <f t="shared" si="29"/>
        <v>#DIV/0!</v>
      </c>
      <c r="V60" t="e">
        <f t="shared" si="29"/>
        <v>#DIV/0!</v>
      </c>
      <c r="W60" t="e">
        <f t="shared" si="29"/>
        <v>#DIV/0!</v>
      </c>
      <c r="X60" t="e">
        <f t="shared" si="29"/>
        <v>#DIV/0!</v>
      </c>
      <c r="Y60" t="e">
        <f t="shared" si="29"/>
        <v>#DIV/0!</v>
      </c>
      <c r="Z60" t="e">
        <f t="shared" si="29"/>
        <v>#DIV/0!</v>
      </c>
      <c r="AA60" t="e">
        <f t="shared" si="29"/>
        <v>#DIV/0!</v>
      </c>
      <c r="AB60" t="e">
        <f t="shared" si="29"/>
        <v>#DIV/0!</v>
      </c>
      <c r="AC60" t="e">
        <f t="shared" si="29"/>
        <v>#DIV/0!</v>
      </c>
      <c r="AD60" t="e">
        <f t="shared" si="30"/>
        <v>#DIV/0!</v>
      </c>
      <c r="AE60" t="e">
        <f t="shared" si="30"/>
        <v>#DIV/0!</v>
      </c>
      <c r="AF60" t="e">
        <f t="shared" si="30"/>
        <v>#DIV/0!</v>
      </c>
      <c r="AG60" t="e">
        <f t="shared" si="30"/>
        <v>#DIV/0!</v>
      </c>
      <c r="AH60" t="e">
        <f t="shared" si="30"/>
        <v>#DIV/0!</v>
      </c>
      <c r="AI60" t="e">
        <f t="shared" si="30"/>
        <v>#DIV/0!</v>
      </c>
      <c r="AJ60" t="e">
        <f t="shared" si="30"/>
        <v>#DIV/0!</v>
      </c>
      <c r="AK60" t="e">
        <f t="shared" si="30"/>
        <v>#DIV/0!</v>
      </c>
      <c r="AL60" t="e">
        <f t="shared" si="30"/>
        <v>#DIV/0!</v>
      </c>
      <c r="AM60" t="e">
        <f t="shared" si="30"/>
        <v>#DIV/0!</v>
      </c>
      <c r="AN60" t="e">
        <f t="shared" si="31"/>
        <v>#DIV/0!</v>
      </c>
      <c r="AO60" t="e">
        <f t="shared" si="31"/>
        <v>#DIV/0!</v>
      </c>
      <c r="AP60" t="e">
        <f t="shared" si="31"/>
        <v>#DIV/0!</v>
      </c>
      <c r="AQ60" t="e">
        <f t="shared" si="31"/>
        <v>#DIV/0!</v>
      </c>
      <c r="AR60" t="e">
        <f t="shared" si="31"/>
        <v>#DIV/0!</v>
      </c>
      <c r="AS60" t="e">
        <f t="shared" si="31"/>
        <v>#DIV/0!</v>
      </c>
      <c r="AT60" t="e">
        <f t="shared" si="31"/>
        <v>#DIV/0!</v>
      </c>
    </row>
    <row r="61" spans="7:46" x14ac:dyDescent="0.5">
      <c r="G61">
        <v>-40</v>
      </c>
      <c r="J61" t="e">
        <f t="shared" si="28"/>
        <v>#DIV/0!</v>
      </c>
      <c r="K61" t="e">
        <f t="shared" si="28"/>
        <v>#DIV/0!</v>
      </c>
      <c r="L61" t="e">
        <f t="shared" si="28"/>
        <v>#DIV/0!</v>
      </c>
      <c r="M61" t="e">
        <f t="shared" si="28"/>
        <v>#DIV/0!</v>
      </c>
      <c r="N61" t="e">
        <f t="shared" si="28"/>
        <v>#DIV/0!</v>
      </c>
      <c r="O61" t="e">
        <f t="shared" si="28"/>
        <v>#DIV/0!</v>
      </c>
      <c r="P61" t="e">
        <f t="shared" si="28"/>
        <v>#DIV/0!</v>
      </c>
      <c r="Q61" t="e">
        <f t="shared" si="28"/>
        <v>#DIV/0!</v>
      </c>
      <c r="R61" t="e">
        <f t="shared" si="28"/>
        <v>#DIV/0!</v>
      </c>
      <c r="S61" t="e">
        <f t="shared" si="28"/>
        <v>#DIV/0!</v>
      </c>
      <c r="T61" t="e">
        <f t="shared" si="29"/>
        <v>#DIV/0!</v>
      </c>
      <c r="U61" t="e">
        <f t="shared" si="29"/>
        <v>#DIV/0!</v>
      </c>
      <c r="V61" t="e">
        <f t="shared" si="29"/>
        <v>#DIV/0!</v>
      </c>
      <c r="W61" t="e">
        <f t="shared" si="29"/>
        <v>#DIV/0!</v>
      </c>
      <c r="X61" t="e">
        <f t="shared" si="29"/>
        <v>#DIV/0!</v>
      </c>
      <c r="Y61" t="e">
        <f t="shared" si="29"/>
        <v>#DIV/0!</v>
      </c>
      <c r="Z61" t="e">
        <f t="shared" si="29"/>
        <v>#DIV/0!</v>
      </c>
      <c r="AA61" t="e">
        <f t="shared" si="29"/>
        <v>#DIV/0!</v>
      </c>
      <c r="AB61" t="e">
        <f t="shared" si="29"/>
        <v>#DIV/0!</v>
      </c>
      <c r="AC61" t="e">
        <f t="shared" si="29"/>
        <v>#DIV/0!</v>
      </c>
      <c r="AD61" t="e">
        <f t="shared" si="30"/>
        <v>#DIV/0!</v>
      </c>
      <c r="AE61" t="e">
        <f t="shared" si="30"/>
        <v>#DIV/0!</v>
      </c>
      <c r="AF61" t="e">
        <f t="shared" si="30"/>
        <v>#DIV/0!</v>
      </c>
      <c r="AG61" t="e">
        <f t="shared" si="30"/>
        <v>#DIV/0!</v>
      </c>
      <c r="AH61" t="e">
        <f t="shared" si="30"/>
        <v>#DIV/0!</v>
      </c>
      <c r="AI61" t="e">
        <f t="shared" si="30"/>
        <v>#DIV/0!</v>
      </c>
      <c r="AJ61" t="e">
        <f t="shared" si="30"/>
        <v>#DIV/0!</v>
      </c>
      <c r="AK61" t="e">
        <f t="shared" si="30"/>
        <v>#DIV/0!</v>
      </c>
      <c r="AL61" t="e">
        <f t="shared" si="30"/>
        <v>#DIV/0!</v>
      </c>
      <c r="AM61" t="e">
        <f t="shared" si="30"/>
        <v>#DIV/0!</v>
      </c>
      <c r="AN61" t="e">
        <f t="shared" si="31"/>
        <v>#DIV/0!</v>
      </c>
      <c r="AO61" t="e">
        <f t="shared" si="31"/>
        <v>#DIV/0!</v>
      </c>
      <c r="AP61" t="e">
        <f t="shared" si="31"/>
        <v>#DIV/0!</v>
      </c>
      <c r="AQ61" t="e">
        <f t="shared" si="31"/>
        <v>#DIV/0!</v>
      </c>
      <c r="AR61" t="e">
        <f t="shared" si="31"/>
        <v>#DIV/0!</v>
      </c>
      <c r="AS61" t="e">
        <f t="shared" si="31"/>
        <v>#DIV/0!</v>
      </c>
      <c r="AT61" t="e">
        <f t="shared" si="31"/>
        <v>#DIV/0!</v>
      </c>
    </row>
    <row r="62" spans="7:46" x14ac:dyDescent="0.5">
      <c r="G62">
        <v>-50</v>
      </c>
      <c r="J62" t="e">
        <f t="shared" si="28"/>
        <v>#DIV/0!</v>
      </c>
      <c r="K62" t="e">
        <f t="shared" si="28"/>
        <v>#DIV/0!</v>
      </c>
      <c r="L62" t="e">
        <f t="shared" si="28"/>
        <v>#DIV/0!</v>
      </c>
      <c r="M62" t="e">
        <f t="shared" si="28"/>
        <v>#DIV/0!</v>
      </c>
      <c r="N62" t="e">
        <f t="shared" si="28"/>
        <v>#DIV/0!</v>
      </c>
      <c r="O62" t="e">
        <f t="shared" si="28"/>
        <v>#DIV/0!</v>
      </c>
      <c r="P62" t="e">
        <f t="shared" si="28"/>
        <v>#DIV/0!</v>
      </c>
      <c r="Q62" t="e">
        <f t="shared" si="28"/>
        <v>#DIV/0!</v>
      </c>
      <c r="R62" t="e">
        <f t="shared" si="28"/>
        <v>#DIV/0!</v>
      </c>
      <c r="S62" t="e">
        <f t="shared" si="28"/>
        <v>#DIV/0!</v>
      </c>
      <c r="T62" t="e">
        <f t="shared" si="29"/>
        <v>#DIV/0!</v>
      </c>
      <c r="U62" t="e">
        <f t="shared" si="29"/>
        <v>#DIV/0!</v>
      </c>
      <c r="V62" t="e">
        <f t="shared" si="29"/>
        <v>#DIV/0!</v>
      </c>
      <c r="W62" t="e">
        <f t="shared" si="29"/>
        <v>#DIV/0!</v>
      </c>
      <c r="X62" t="e">
        <f t="shared" si="29"/>
        <v>#DIV/0!</v>
      </c>
      <c r="Y62" t="e">
        <f t="shared" si="29"/>
        <v>#DIV/0!</v>
      </c>
      <c r="Z62" t="e">
        <f t="shared" si="29"/>
        <v>#DIV/0!</v>
      </c>
      <c r="AA62" t="e">
        <f t="shared" si="29"/>
        <v>#DIV/0!</v>
      </c>
      <c r="AB62" t="e">
        <f t="shared" si="29"/>
        <v>#DIV/0!</v>
      </c>
      <c r="AC62" t="e">
        <f t="shared" si="29"/>
        <v>#DIV/0!</v>
      </c>
      <c r="AD62" t="e">
        <f t="shared" si="30"/>
        <v>#DIV/0!</v>
      </c>
      <c r="AE62" t="e">
        <f t="shared" si="30"/>
        <v>#DIV/0!</v>
      </c>
      <c r="AF62" t="e">
        <f t="shared" si="30"/>
        <v>#DIV/0!</v>
      </c>
      <c r="AG62" t="e">
        <f t="shared" si="30"/>
        <v>#DIV/0!</v>
      </c>
      <c r="AH62" t="e">
        <f t="shared" si="30"/>
        <v>#DIV/0!</v>
      </c>
      <c r="AI62" t="e">
        <f t="shared" si="30"/>
        <v>#DIV/0!</v>
      </c>
      <c r="AJ62" t="e">
        <f t="shared" si="30"/>
        <v>#DIV/0!</v>
      </c>
      <c r="AK62" t="e">
        <f t="shared" si="30"/>
        <v>#DIV/0!</v>
      </c>
      <c r="AL62" t="e">
        <f t="shared" si="30"/>
        <v>#DIV/0!</v>
      </c>
      <c r="AM62" t="e">
        <f t="shared" si="30"/>
        <v>#DIV/0!</v>
      </c>
      <c r="AN62" t="e">
        <f t="shared" si="31"/>
        <v>#DIV/0!</v>
      </c>
      <c r="AO62" t="e">
        <f t="shared" si="31"/>
        <v>#DIV/0!</v>
      </c>
      <c r="AP62" t="e">
        <f t="shared" si="31"/>
        <v>#DIV/0!</v>
      </c>
      <c r="AQ62" t="e">
        <f t="shared" si="31"/>
        <v>#DIV/0!</v>
      </c>
      <c r="AR62" t="e">
        <f t="shared" si="31"/>
        <v>#DIV/0!</v>
      </c>
      <c r="AS62" t="e">
        <f t="shared" si="31"/>
        <v>#DIV/0!</v>
      </c>
      <c r="AT62" t="e">
        <f t="shared" si="31"/>
        <v>#DIV/0!</v>
      </c>
    </row>
    <row r="63" spans="7:46" x14ac:dyDescent="0.5">
      <c r="G63">
        <v>-60</v>
      </c>
      <c r="J63" t="e">
        <f t="shared" si="28"/>
        <v>#DIV/0!</v>
      </c>
      <c r="K63" t="e">
        <f t="shared" si="28"/>
        <v>#DIV/0!</v>
      </c>
      <c r="L63" t="e">
        <f t="shared" si="28"/>
        <v>#DIV/0!</v>
      </c>
      <c r="M63" t="e">
        <f t="shared" si="28"/>
        <v>#DIV/0!</v>
      </c>
      <c r="N63" t="e">
        <f t="shared" si="28"/>
        <v>#DIV/0!</v>
      </c>
      <c r="O63" t="e">
        <f t="shared" si="28"/>
        <v>#DIV/0!</v>
      </c>
      <c r="P63" t="e">
        <f t="shared" si="28"/>
        <v>#DIV/0!</v>
      </c>
      <c r="Q63" t="e">
        <f t="shared" si="28"/>
        <v>#DIV/0!</v>
      </c>
      <c r="R63" t="e">
        <f t="shared" si="28"/>
        <v>#DIV/0!</v>
      </c>
      <c r="S63" t="e">
        <f t="shared" si="28"/>
        <v>#DIV/0!</v>
      </c>
      <c r="T63" t="e">
        <f t="shared" si="29"/>
        <v>#DIV/0!</v>
      </c>
      <c r="U63" t="e">
        <f t="shared" si="29"/>
        <v>#DIV/0!</v>
      </c>
      <c r="V63" t="e">
        <f t="shared" si="29"/>
        <v>#DIV/0!</v>
      </c>
      <c r="W63" t="e">
        <f t="shared" si="29"/>
        <v>#DIV/0!</v>
      </c>
      <c r="X63" t="e">
        <f t="shared" si="29"/>
        <v>#DIV/0!</v>
      </c>
      <c r="Y63" t="e">
        <f t="shared" si="29"/>
        <v>#DIV/0!</v>
      </c>
      <c r="Z63" t="e">
        <f t="shared" si="29"/>
        <v>#DIV/0!</v>
      </c>
      <c r="AA63" t="e">
        <f t="shared" si="29"/>
        <v>#DIV/0!</v>
      </c>
      <c r="AB63" t="e">
        <f t="shared" si="29"/>
        <v>#DIV/0!</v>
      </c>
      <c r="AC63" t="e">
        <f t="shared" si="29"/>
        <v>#DIV/0!</v>
      </c>
      <c r="AD63" t="e">
        <f t="shared" si="30"/>
        <v>#DIV/0!</v>
      </c>
      <c r="AE63" t="e">
        <f t="shared" si="30"/>
        <v>#DIV/0!</v>
      </c>
      <c r="AF63" t="e">
        <f t="shared" si="30"/>
        <v>#DIV/0!</v>
      </c>
      <c r="AG63" t="e">
        <f t="shared" si="30"/>
        <v>#DIV/0!</v>
      </c>
      <c r="AH63" t="e">
        <f t="shared" si="30"/>
        <v>#DIV/0!</v>
      </c>
      <c r="AI63" t="e">
        <f t="shared" si="30"/>
        <v>#DIV/0!</v>
      </c>
      <c r="AJ63" t="e">
        <f t="shared" si="30"/>
        <v>#DIV/0!</v>
      </c>
      <c r="AK63" t="e">
        <f t="shared" si="30"/>
        <v>#DIV/0!</v>
      </c>
      <c r="AL63" t="e">
        <f t="shared" si="30"/>
        <v>#DIV/0!</v>
      </c>
      <c r="AM63" t="e">
        <f t="shared" si="30"/>
        <v>#DIV/0!</v>
      </c>
      <c r="AN63" t="e">
        <f t="shared" si="31"/>
        <v>#DIV/0!</v>
      </c>
      <c r="AO63" t="e">
        <f t="shared" si="31"/>
        <v>#DIV/0!</v>
      </c>
      <c r="AP63" t="e">
        <f t="shared" si="31"/>
        <v>#DIV/0!</v>
      </c>
      <c r="AQ63" t="e">
        <f t="shared" si="31"/>
        <v>#DIV/0!</v>
      </c>
      <c r="AR63" t="e">
        <f t="shared" si="31"/>
        <v>#DIV/0!</v>
      </c>
      <c r="AS63" t="e">
        <f t="shared" si="31"/>
        <v>#DIV/0!</v>
      </c>
      <c r="AT63" t="e">
        <f t="shared" si="31"/>
        <v>#DIV/0!</v>
      </c>
    </row>
    <row r="64" spans="7:46" x14ac:dyDescent="0.5">
      <c r="G64">
        <v>-70</v>
      </c>
      <c r="J64" t="e">
        <f t="shared" si="28"/>
        <v>#DIV/0!</v>
      </c>
      <c r="K64" t="e">
        <f t="shared" si="28"/>
        <v>#DIV/0!</v>
      </c>
      <c r="L64" t="e">
        <f t="shared" si="28"/>
        <v>#DIV/0!</v>
      </c>
      <c r="M64" t="e">
        <f t="shared" si="28"/>
        <v>#DIV/0!</v>
      </c>
      <c r="N64" t="e">
        <f t="shared" si="28"/>
        <v>#DIV/0!</v>
      </c>
      <c r="O64" t="e">
        <f t="shared" si="28"/>
        <v>#DIV/0!</v>
      </c>
      <c r="P64" t="e">
        <f t="shared" si="28"/>
        <v>#DIV/0!</v>
      </c>
      <c r="Q64" t="e">
        <f t="shared" si="28"/>
        <v>#DIV/0!</v>
      </c>
      <c r="R64" t="e">
        <f t="shared" si="28"/>
        <v>#DIV/0!</v>
      </c>
      <c r="S64" t="e">
        <f t="shared" si="28"/>
        <v>#DIV/0!</v>
      </c>
      <c r="T64" t="e">
        <f t="shared" si="29"/>
        <v>#DIV/0!</v>
      </c>
      <c r="U64" t="e">
        <f t="shared" si="29"/>
        <v>#DIV/0!</v>
      </c>
      <c r="V64" t="e">
        <f t="shared" si="29"/>
        <v>#DIV/0!</v>
      </c>
      <c r="W64" t="e">
        <f t="shared" si="29"/>
        <v>#DIV/0!</v>
      </c>
      <c r="X64" t="e">
        <f t="shared" si="29"/>
        <v>#DIV/0!</v>
      </c>
      <c r="Y64" t="e">
        <f t="shared" si="29"/>
        <v>#DIV/0!</v>
      </c>
      <c r="Z64" t="e">
        <f t="shared" si="29"/>
        <v>#DIV/0!</v>
      </c>
      <c r="AA64" t="e">
        <f t="shared" si="29"/>
        <v>#DIV/0!</v>
      </c>
      <c r="AB64" t="e">
        <f t="shared" si="29"/>
        <v>#DIV/0!</v>
      </c>
      <c r="AC64" t="e">
        <f t="shared" si="29"/>
        <v>#DIV/0!</v>
      </c>
      <c r="AD64" t="e">
        <f t="shared" si="30"/>
        <v>#DIV/0!</v>
      </c>
      <c r="AE64" t="e">
        <f t="shared" si="30"/>
        <v>#DIV/0!</v>
      </c>
      <c r="AF64" t="e">
        <f t="shared" si="30"/>
        <v>#DIV/0!</v>
      </c>
      <c r="AG64" t="e">
        <f t="shared" si="30"/>
        <v>#DIV/0!</v>
      </c>
      <c r="AH64" t="e">
        <f t="shared" si="30"/>
        <v>#DIV/0!</v>
      </c>
      <c r="AI64" t="e">
        <f t="shared" si="30"/>
        <v>#DIV/0!</v>
      </c>
      <c r="AJ64" t="e">
        <f t="shared" si="30"/>
        <v>#DIV/0!</v>
      </c>
      <c r="AK64" t="e">
        <f t="shared" si="30"/>
        <v>#DIV/0!</v>
      </c>
      <c r="AL64" t="e">
        <f t="shared" si="30"/>
        <v>#DIV/0!</v>
      </c>
      <c r="AM64" t="e">
        <f t="shared" si="30"/>
        <v>#DIV/0!</v>
      </c>
      <c r="AN64" t="e">
        <f t="shared" si="31"/>
        <v>#DIV/0!</v>
      </c>
      <c r="AO64" t="e">
        <f t="shared" si="31"/>
        <v>#DIV/0!</v>
      </c>
      <c r="AP64" t="e">
        <f t="shared" si="31"/>
        <v>#DIV/0!</v>
      </c>
      <c r="AQ64" t="e">
        <f t="shared" si="31"/>
        <v>#DIV/0!</v>
      </c>
      <c r="AR64" t="e">
        <f t="shared" si="31"/>
        <v>#DIV/0!</v>
      </c>
      <c r="AS64" t="e">
        <f t="shared" si="31"/>
        <v>#DIV/0!</v>
      </c>
      <c r="AT64" t="e">
        <f t="shared" si="31"/>
        <v>#DIV/0!</v>
      </c>
    </row>
    <row r="65" spans="2:46" x14ac:dyDescent="0.5">
      <c r="G65">
        <v>-80</v>
      </c>
      <c r="J65" t="e">
        <f t="shared" si="28"/>
        <v>#DIV/0!</v>
      </c>
      <c r="K65" t="e">
        <f t="shared" si="28"/>
        <v>#DIV/0!</v>
      </c>
      <c r="L65" t="e">
        <f t="shared" si="28"/>
        <v>#DIV/0!</v>
      </c>
      <c r="M65" t="e">
        <f t="shared" si="28"/>
        <v>#DIV/0!</v>
      </c>
      <c r="N65" t="e">
        <f t="shared" si="28"/>
        <v>#DIV/0!</v>
      </c>
      <c r="O65" t="e">
        <f t="shared" si="28"/>
        <v>#DIV/0!</v>
      </c>
      <c r="P65" t="e">
        <f t="shared" si="28"/>
        <v>#DIV/0!</v>
      </c>
      <c r="Q65" t="e">
        <f t="shared" si="28"/>
        <v>#DIV/0!</v>
      </c>
      <c r="R65" t="e">
        <f t="shared" si="28"/>
        <v>#DIV/0!</v>
      </c>
      <c r="S65" t="e">
        <f t="shared" si="28"/>
        <v>#DIV/0!</v>
      </c>
      <c r="T65" t="e">
        <f t="shared" si="29"/>
        <v>#DIV/0!</v>
      </c>
      <c r="U65" t="e">
        <f t="shared" si="29"/>
        <v>#DIV/0!</v>
      </c>
      <c r="V65" t="e">
        <f t="shared" si="29"/>
        <v>#DIV/0!</v>
      </c>
      <c r="W65" t="e">
        <f t="shared" si="29"/>
        <v>#DIV/0!</v>
      </c>
      <c r="X65" t="e">
        <f t="shared" si="29"/>
        <v>#DIV/0!</v>
      </c>
      <c r="Y65" t="e">
        <f t="shared" si="29"/>
        <v>#DIV/0!</v>
      </c>
      <c r="Z65" t="e">
        <f t="shared" si="29"/>
        <v>#DIV/0!</v>
      </c>
      <c r="AA65" t="e">
        <f t="shared" si="29"/>
        <v>#DIV/0!</v>
      </c>
      <c r="AB65" t="e">
        <f t="shared" si="29"/>
        <v>#DIV/0!</v>
      </c>
      <c r="AC65" t="e">
        <f t="shared" si="29"/>
        <v>#DIV/0!</v>
      </c>
      <c r="AD65" t="e">
        <f t="shared" si="30"/>
        <v>#DIV/0!</v>
      </c>
      <c r="AE65" t="e">
        <f t="shared" si="30"/>
        <v>#DIV/0!</v>
      </c>
      <c r="AF65" t="e">
        <f t="shared" si="30"/>
        <v>#DIV/0!</v>
      </c>
      <c r="AG65" t="e">
        <f t="shared" si="30"/>
        <v>#DIV/0!</v>
      </c>
      <c r="AH65" t="e">
        <f t="shared" si="30"/>
        <v>#DIV/0!</v>
      </c>
      <c r="AI65" t="e">
        <f t="shared" si="30"/>
        <v>#DIV/0!</v>
      </c>
      <c r="AJ65" t="e">
        <f t="shared" si="30"/>
        <v>#DIV/0!</v>
      </c>
      <c r="AK65" t="e">
        <f t="shared" si="30"/>
        <v>#DIV/0!</v>
      </c>
      <c r="AL65" t="e">
        <f t="shared" si="30"/>
        <v>#DIV/0!</v>
      </c>
      <c r="AM65" t="e">
        <f t="shared" si="30"/>
        <v>#DIV/0!</v>
      </c>
      <c r="AN65" t="e">
        <f t="shared" si="31"/>
        <v>#DIV/0!</v>
      </c>
      <c r="AO65" t="e">
        <f t="shared" si="31"/>
        <v>#DIV/0!</v>
      </c>
      <c r="AP65" t="e">
        <f t="shared" si="31"/>
        <v>#DIV/0!</v>
      </c>
      <c r="AQ65" t="e">
        <f t="shared" si="31"/>
        <v>#DIV/0!</v>
      </c>
      <c r="AR65" t="e">
        <f t="shared" si="31"/>
        <v>#DIV/0!</v>
      </c>
      <c r="AS65" t="e">
        <f t="shared" si="31"/>
        <v>#DIV/0!</v>
      </c>
      <c r="AT65" t="e">
        <f t="shared" si="31"/>
        <v>#DIV/0!</v>
      </c>
    </row>
    <row r="66" spans="2:46" x14ac:dyDescent="0.5">
      <c r="G66">
        <v>-90</v>
      </c>
      <c r="J66" t="e">
        <f t="shared" si="28"/>
        <v>#DIV/0!</v>
      </c>
      <c r="K66" t="e">
        <f t="shared" si="28"/>
        <v>#DIV/0!</v>
      </c>
      <c r="L66" t="e">
        <f t="shared" si="28"/>
        <v>#DIV/0!</v>
      </c>
      <c r="M66" t="e">
        <f t="shared" si="28"/>
        <v>#DIV/0!</v>
      </c>
      <c r="N66" t="e">
        <f t="shared" si="28"/>
        <v>#DIV/0!</v>
      </c>
      <c r="O66" t="e">
        <f t="shared" si="28"/>
        <v>#DIV/0!</v>
      </c>
      <c r="P66" t="e">
        <f t="shared" si="28"/>
        <v>#DIV/0!</v>
      </c>
      <c r="Q66" t="e">
        <f t="shared" si="28"/>
        <v>#DIV/0!</v>
      </c>
      <c r="R66" t="e">
        <f t="shared" si="28"/>
        <v>#DIV/0!</v>
      </c>
      <c r="S66" t="e">
        <f t="shared" si="28"/>
        <v>#DIV/0!</v>
      </c>
      <c r="T66" t="e">
        <f t="shared" si="29"/>
        <v>#DIV/0!</v>
      </c>
      <c r="U66" t="e">
        <f t="shared" si="29"/>
        <v>#DIV/0!</v>
      </c>
      <c r="V66" t="e">
        <f t="shared" si="29"/>
        <v>#DIV/0!</v>
      </c>
      <c r="W66" t="e">
        <f t="shared" si="29"/>
        <v>#DIV/0!</v>
      </c>
      <c r="X66" t="e">
        <f t="shared" si="29"/>
        <v>#DIV/0!</v>
      </c>
      <c r="Y66" t="e">
        <f t="shared" si="29"/>
        <v>#DIV/0!</v>
      </c>
      <c r="Z66" t="e">
        <f t="shared" si="29"/>
        <v>#DIV/0!</v>
      </c>
      <c r="AA66" t="e">
        <f t="shared" si="29"/>
        <v>#DIV/0!</v>
      </c>
      <c r="AB66" t="e">
        <f t="shared" si="29"/>
        <v>#DIV/0!</v>
      </c>
      <c r="AC66" t="e">
        <f t="shared" si="29"/>
        <v>#DIV/0!</v>
      </c>
      <c r="AD66" t="e">
        <f t="shared" si="30"/>
        <v>#DIV/0!</v>
      </c>
      <c r="AE66" t="e">
        <f t="shared" si="30"/>
        <v>#DIV/0!</v>
      </c>
      <c r="AF66" t="e">
        <f t="shared" si="30"/>
        <v>#DIV/0!</v>
      </c>
      <c r="AG66" t="e">
        <f t="shared" si="30"/>
        <v>#DIV/0!</v>
      </c>
      <c r="AH66" t="e">
        <f t="shared" si="30"/>
        <v>#DIV/0!</v>
      </c>
      <c r="AI66" t="e">
        <f t="shared" si="30"/>
        <v>#DIV/0!</v>
      </c>
      <c r="AJ66" t="e">
        <f t="shared" si="30"/>
        <v>#DIV/0!</v>
      </c>
      <c r="AK66" t="e">
        <f t="shared" si="30"/>
        <v>#DIV/0!</v>
      </c>
      <c r="AL66" t="e">
        <f t="shared" si="30"/>
        <v>#DIV/0!</v>
      </c>
      <c r="AM66" t="e">
        <f t="shared" si="30"/>
        <v>#DIV/0!</v>
      </c>
      <c r="AN66" t="e">
        <f t="shared" si="31"/>
        <v>#DIV/0!</v>
      </c>
      <c r="AO66" t="e">
        <f t="shared" si="31"/>
        <v>#DIV/0!</v>
      </c>
      <c r="AP66" t="e">
        <f t="shared" si="31"/>
        <v>#DIV/0!</v>
      </c>
      <c r="AQ66" t="e">
        <f t="shared" si="31"/>
        <v>#DIV/0!</v>
      </c>
      <c r="AR66" t="e">
        <f t="shared" si="31"/>
        <v>#DIV/0!</v>
      </c>
      <c r="AS66" t="e">
        <f t="shared" si="31"/>
        <v>#DIV/0!</v>
      </c>
      <c r="AT66" t="e">
        <f t="shared" si="31"/>
        <v>#DIV/0!</v>
      </c>
    </row>
    <row r="67" spans="2:46" x14ac:dyDescent="0.5">
      <c r="J67" s="40" t="s">
        <v>745</v>
      </c>
    </row>
    <row r="69" spans="2:46" x14ac:dyDescent="0.5">
      <c r="H69" s="5" t="s">
        <v>57</v>
      </c>
    </row>
    <row r="70" spans="2:46" x14ac:dyDescent="0.5">
      <c r="B70" t="s">
        <v>748</v>
      </c>
      <c r="H70" t="s">
        <v>749</v>
      </c>
    </row>
    <row r="72" spans="2:46" x14ac:dyDescent="0.5">
      <c r="H72">
        <v>90</v>
      </c>
    </row>
    <row r="75" spans="2:46" x14ac:dyDescent="0.5">
      <c r="G75" s="5"/>
    </row>
    <row r="84" spans="8:8" x14ac:dyDescent="0.5">
      <c r="H84">
        <v>80</v>
      </c>
    </row>
    <row r="96" spans="8:8" x14ac:dyDescent="0.5">
      <c r="H96">
        <v>70</v>
      </c>
    </row>
    <row r="108" spans="8:8" x14ac:dyDescent="0.5">
      <c r="H108">
        <v>60</v>
      </c>
    </row>
    <row r="120" spans="8:8" x14ac:dyDescent="0.5">
      <c r="H120">
        <v>50</v>
      </c>
    </row>
    <row r="132" spans="8:8" x14ac:dyDescent="0.5">
      <c r="H132">
        <v>40</v>
      </c>
    </row>
    <row r="144" spans="8:8" x14ac:dyDescent="0.5">
      <c r="H144">
        <v>30</v>
      </c>
    </row>
    <row r="156" spans="8:8" x14ac:dyDescent="0.5">
      <c r="H156">
        <v>20</v>
      </c>
    </row>
    <row r="168" spans="8:8" x14ac:dyDescent="0.5">
      <c r="H168">
        <v>10</v>
      </c>
    </row>
    <row r="180" spans="8:8" x14ac:dyDescent="0.5">
      <c r="H180">
        <v>0</v>
      </c>
    </row>
    <row r="192" spans="8:8" x14ac:dyDescent="0.5">
      <c r="H192">
        <v>-10</v>
      </c>
    </row>
    <row r="204" spans="8:8" x14ac:dyDescent="0.5">
      <c r="H204">
        <v>-20</v>
      </c>
    </row>
    <row r="216" spans="8:8" x14ac:dyDescent="0.5">
      <c r="H216">
        <v>-30</v>
      </c>
    </row>
    <row r="228" spans="8:8" x14ac:dyDescent="0.5">
      <c r="H228">
        <v>-40</v>
      </c>
    </row>
    <row r="240" spans="8:8" x14ac:dyDescent="0.5">
      <c r="H240">
        <v>-50</v>
      </c>
    </row>
    <row r="252" spans="8:8" x14ac:dyDescent="0.5">
      <c r="H252">
        <v>-60</v>
      </c>
    </row>
    <row r="264" spans="8:8" x14ac:dyDescent="0.5">
      <c r="H264">
        <v>-70</v>
      </c>
    </row>
    <row r="276" spans="8:8" x14ac:dyDescent="0.5">
      <c r="H276">
        <v>-80</v>
      </c>
    </row>
    <row r="288" spans="8:8" x14ac:dyDescent="0.5">
      <c r="H288">
        <v>-90</v>
      </c>
    </row>
    <row r="307" spans="1:40" x14ac:dyDescent="0.5">
      <c r="A307" t="s">
        <v>750</v>
      </c>
    </row>
    <row r="309" spans="1:40" x14ac:dyDescent="0.5">
      <c r="B309" t="s">
        <v>751</v>
      </c>
      <c r="D309">
        <f>J13</f>
        <v>270</v>
      </c>
      <c r="E309">
        <f t="shared" ref="E309:Y309" si="32">K13</f>
        <v>280</v>
      </c>
      <c r="F309">
        <f t="shared" si="32"/>
        <v>290</v>
      </c>
      <c r="G309">
        <f t="shared" si="32"/>
        <v>300</v>
      </c>
      <c r="H309">
        <f t="shared" si="32"/>
        <v>310</v>
      </c>
      <c r="I309">
        <f t="shared" si="32"/>
        <v>320</v>
      </c>
      <c r="J309">
        <f t="shared" si="32"/>
        <v>330</v>
      </c>
      <c r="K309">
        <f t="shared" si="32"/>
        <v>340</v>
      </c>
      <c r="L309">
        <f t="shared" si="32"/>
        <v>350</v>
      </c>
      <c r="M309">
        <f t="shared" si="32"/>
        <v>0</v>
      </c>
      <c r="N309">
        <f t="shared" si="32"/>
        <v>10</v>
      </c>
      <c r="O309">
        <f t="shared" si="32"/>
        <v>20</v>
      </c>
      <c r="P309">
        <f t="shared" si="32"/>
        <v>30</v>
      </c>
      <c r="Q309">
        <f t="shared" si="32"/>
        <v>40</v>
      </c>
      <c r="R309">
        <f t="shared" si="32"/>
        <v>50</v>
      </c>
      <c r="S309">
        <f t="shared" si="32"/>
        <v>60</v>
      </c>
      <c r="T309">
        <f t="shared" si="32"/>
        <v>70</v>
      </c>
      <c r="U309">
        <f t="shared" si="32"/>
        <v>80</v>
      </c>
      <c r="V309">
        <f t="shared" si="32"/>
        <v>90</v>
      </c>
      <c r="W309">
        <f t="shared" si="32"/>
        <v>100</v>
      </c>
      <c r="X309">
        <f t="shared" si="32"/>
        <v>110</v>
      </c>
      <c r="Y309">
        <f t="shared" si="32"/>
        <v>120</v>
      </c>
      <c r="Z309">
        <f>AF13</f>
        <v>130</v>
      </c>
      <c r="AA309">
        <f t="shared" ref="AA309" si="33">AG13</f>
        <v>140</v>
      </c>
      <c r="AB309">
        <f t="shared" ref="AB309" si="34">AH13</f>
        <v>150</v>
      </c>
      <c r="AC309">
        <f t="shared" ref="AC309" si="35">AI13</f>
        <v>160</v>
      </c>
      <c r="AD309">
        <f t="shared" ref="AD309" si="36">AJ13</f>
        <v>170</v>
      </c>
      <c r="AE309">
        <f t="shared" ref="AE309" si="37">AK13</f>
        <v>180</v>
      </c>
      <c r="AF309">
        <f t="shared" ref="AF309" si="38">AL13</f>
        <v>190</v>
      </c>
      <c r="AG309">
        <f t="shared" ref="AG309" si="39">AM13</f>
        <v>200</v>
      </c>
      <c r="AH309">
        <f t="shared" ref="AH309" si="40">AN13</f>
        <v>210</v>
      </c>
      <c r="AI309">
        <f t="shared" ref="AI309" si="41">AO13</f>
        <v>220</v>
      </c>
      <c r="AJ309">
        <f t="shared" ref="AJ309" si="42">AP13</f>
        <v>230</v>
      </c>
      <c r="AK309">
        <f t="shared" ref="AK309" si="43">AQ13</f>
        <v>240</v>
      </c>
      <c r="AL309">
        <f t="shared" ref="AL309" si="44">AR13</f>
        <v>250</v>
      </c>
      <c r="AM309">
        <f t="shared" ref="AM309" si="45">AS13</f>
        <v>260</v>
      </c>
      <c r="AN309">
        <f t="shared" ref="AN309" si="46">AT13</f>
        <v>270</v>
      </c>
    </row>
    <row r="310" spans="1:40" x14ac:dyDescent="0.5">
      <c r="B310" t="s">
        <v>752</v>
      </c>
      <c r="D310">
        <f>MIN(360-(360-D309)/10,MAX(0+D309/10,IF(D309=0,0,D309-DEGREES(((COS(RADIANS(D309))-$F$7)/(1-$F$7*COS(RADIANS(D309)))-COS(RADIANS(D$309)))/(($F$7^2-1)*SIN(RADIANS(D309))/(1-$F$7*COS(RADIANS(D309)))^2)))))</f>
        <v>270</v>
      </c>
      <c r="E310">
        <f t="shared" ref="E310:AN310" si="47">MIN(360-(360-E309)/10,MAX(0+E309/10,IF(E309=0,0,E309-DEGREES(((COS(RADIANS(E309))-$F$7)/(1-$F$7*COS(RADIANS(E309)))-COS(RADIANS(E$309)))/(($F$7^2-1)*SIN(RADIANS(E309))/(1-$F$7*COS(RADIANS(E309)))^2)))))</f>
        <v>280</v>
      </c>
      <c r="F310">
        <f t="shared" si="47"/>
        <v>290</v>
      </c>
      <c r="G310">
        <f t="shared" si="47"/>
        <v>300</v>
      </c>
      <c r="H310">
        <f t="shared" si="47"/>
        <v>310</v>
      </c>
      <c r="I310">
        <f t="shared" si="47"/>
        <v>320</v>
      </c>
      <c r="J310">
        <f t="shared" si="47"/>
        <v>330</v>
      </c>
      <c r="K310">
        <f t="shared" si="47"/>
        <v>340</v>
      </c>
      <c r="L310">
        <f t="shared" si="47"/>
        <v>350</v>
      </c>
      <c r="M310">
        <f t="shared" si="47"/>
        <v>0</v>
      </c>
      <c r="N310">
        <f t="shared" si="47"/>
        <v>10</v>
      </c>
      <c r="O310">
        <f t="shared" si="47"/>
        <v>20</v>
      </c>
      <c r="P310">
        <f t="shared" si="47"/>
        <v>30</v>
      </c>
      <c r="Q310">
        <f t="shared" si="47"/>
        <v>40</v>
      </c>
      <c r="R310">
        <f t="shared" si="47"/>
        <v>50</v>
      </c>
      <c r="S310">
        <f t="shared" si="47"/>
        <v>60</v>
      </c>
      <c r="T310">
        <f t="shared" si="47"/>
        <v>70</v>
      </c>
      <c r="U310">
        <f t="shared" si="47"/>
        <v>80</v>
      </c>
      <c r="V310">
        <f t="shared" si="47"/>
        <v>90</v>
      </c>
      <c r="W310">
        <f t="shared" si="47"/>
        <v>100</v>
      </c>
      <c r="X310">
        <f t="shared" si="47"/>
        <v>110</v>
      </c>
      <c r="Y310">
        <f t="shared" si="47"/>
        <v>120</v>
      </c>
      <c r="Z310">
        <f t="shared" si="47"/>
        <v>130</v>
      </c>
      <c r="AA310">
        <f t="shared" si="47"/>
        <v>140</v>
      </c>
      <c r="AB310">
        <f t="shared" si="47"/>
        <v>150</v>
      </c>
      <c r="AC310">
        <f t="shared" si="47"/>
        <v>160</v>
      </c>
      <c r="AD310">
        <f t="shared" si="47"/>
        <v>170</v>
      </c>
      <c r="AE310">
        <f t="shared" si="47"/>
        <v>180</v>
      </c>
      <c r="AF310">
        <f t="shared" si="47"/>
        <v>190</v>
      </c>
      <c r="AG310">
        <f t="shared" si="47"/>
        <v>200</v>
      </c>
      <c r="AH310">
        <f t="shared" si="47"/>
        <v>210</v>
      </c>
      <c r="AI310">
        <f t="shared" si="47"/>
        <v>220</v>
      </c>
      <c r="AJ310">
        <f t="shared" si="47"/>
        <v>230</v>
      </c>
      <c r="AK310">
        <f t="shared" si="47"/>
        <v>240</v>
      </c>
      <c r="AL310">
        <f t="shared" si="47"/>
        <v>250</v>
      </c>
      <c r="AM310">
        <f t="shared" si="47"/>
        <v>260</v>
      </c>
      <c r="AN310">
        <f t="shared" si="47"/>
        <v>270</v>
      </c>
    </row>
    <row r="311" spans="1:40" x14ac:dyDescent="0.5">
      <c r="D311">
        <f t="shared" ref="D311:D359" si="48">MIN(360-(360-D310)/10,MAX(0+D310/10,IF(D310=0,0,D310-DEGREES(((COS(RADIANS(D310))-$F$7)/(1-$F$7*COS(RADIANS(D310)))-COS(RADIANS(D$309)))/(($F$7^2-1)*SIN(RADIANS(D310))/(1-$F$7*COS(RADIANS(D310)))^2)))))</f>
        <v>270</v>
      </c>
      <c r="E311">
        <f t="shared" ref="E311:E359" si="49">MIN(360-(360-E310)/10,MAX(0+E310/10,IF(E310=0,0,E310-DEGREES(((COS(RADIANS(E310))-$F$7)/(1-$F$7*COS(RADIANS(E310)))-COS(RADIANS(E$309)))/(($F$7^2-1)*SIN(RADIANS(E310))/(1-$F$7*COS(RADIANS(E310)))^2)))))</f>
        <v>280</v>
      </c>
      <c r="F311">
        <f t="shared" ref="F311:F359" si="50">MIN(360-(360-F310)/10,MAX(0+F310/10,IF(F310=0,0,F310-DEGREES(((COS(RADIANS(F310))-$F$7)/(1-$F$7*COS(RADIANS(F310)))-COS(RADIANS(F$309)))/(($F$7^2-1)*SIN(RADIANS(F310))/(1-$F$7*COS(RADIANS(F310)))^2)))))</f>
        <v>290</v>
      </c>
      <c r="G311">
        <f t="shared" ref="G311:G359" si="51">MIN(360-(360-G310)/10,MAX(0+G310/10,IF(G310=0,0,G310-DEGREES(((COS(RADIANS(G310))-$F$7)/(1-$F$7*COS(RADIANS(G310)))-COS(RADIANS(G$309)))/(($F$7^2-1)*SIN(RADIANS(G310))/(1-$F$7*COS(RADIANS(G310)))^2)))))</f>
        <v>300</v>
      </c>
      <c r="H311">
        <f t="shared" ref="H311:H359" si="52">MIN(360-(360-H310)/10,MAX(0+H310/10,IF(H310=0,0,H310-DEGREES(((COS(RADIANS(H310))-$F$7)/(1-$F$7*COS(RADIANS(H310)))-COS(RADIANS(H$309)))/(($F$7^2-1)*SIN(RADIANS(H310))/(1-$F$7*COS(RADIANS(H310)))^2)))))</f>
        <v>310</v>
      </c>
      <c r="I311">
        <f t="shared" ref="I311:I359" si="53">MIN(360-(360-I310)/10,MAX(0+I310/10,IF(I310=0,0,I310-DEGREES(((COS(RADIANS(I310))-$F$7)/(1-$F$7*COS(RADIANS(I310)))-COS(RADIANS(I$309)))/(($F$7^2-1)*SIN(RADIANS(I310))/(1-$F$7*COS(RADIANS(I310)))^2)))))</f>
        <v>320</v>
      </c>
      <c r="J311">
        <f t="shared" ref="J311:J359" si="54">MIN(360-(360-J310)/10,MAX(0+J310/10,IF(J310=0,0,J310-DEGREES(((COS(RADIANS(J310))-$F$7)/(1-$F$7*COS(RADIANS(J310)))-COS(RADIANS(J$309)))/(($F$7^2-1)*SIN(RADIANS(J310))/(1-$F$7*COS(RADIANS(J310)))^2)))))</f>
        <v>330</v>
      </c>
      <c r="K311">
        <f t="shared" ref="K311:K359" si="55">MIN(360-(360-K310)/10,MAX(0+K310/10,IF(K310=0,0,K310-DEGREES(((COS(RADIANS(K310))-$F$7)/(1-$F$7*COS(RADIANS(K310)))-COS(RADIANS(K$309)))/(($F$7^2-1)*SIN(RADIANS(K310))/(1-$F$7*COS(RADIANS(K310)))^2)))))</f>
        <v>340</v>
      </c>
      <c r="L311">
        <f t="shared" ref="L311:L359" si="56">MIN(360-(360-L310)/10,MAX(0+L310/10,IF(L310=0,0,L310-DEGREES(((COS(RADIANS(L310))-$F$7)/(1-$F$7*COS(RADIANS(L310)))-COS(RADIANS(L$309)))/(($F$7^2-1)*SIN(RADIANS(L310))/(1-$F$7*COS(RADIANS(L310)))^2)))))</f>
        <v>350</v>
      </c>
      <c r="M311">
        <f t="shared" ref="M311:M359" si="57">MIN(360-(360-M310)/10,MAX(0+M310/10,IF(M310=0,0,M310-DEGREES(((COS(RADIANS(M310))-$F$7)/(1-$F$7*COS(RADIANS(M310)))-COS(RADIANS(M$309)))/(($F$7^2-1)*SIN(RADIANS(M310))/(1-$F$7*COS(RADIANS(M310)))^2)))))</f>
        <v>0</v>
      </c>
      <c r="N311">
        <f t="shared" ref="N311:N359" si="58">MIN(360-(360-N310)/10,MAX(0+N310/10,IF(N310=0,0,N310-DEGREES(((COS(RADIANS(N310))-$F$7)/(1-$F$7*COS(RADIANS(N310)))-COS(RADIANS(N$309)))/(($F$7^2-1)*SIN(RADIANS(N310))/(1-$F$7*COS(RADIANS(N310)))^2)))))</f>
        <v>10</v>
      </c>
      <c r="O311">
        <f t="shared" ref="O311:O359" si="59">MIN(360-(360-O310)/10,MAX(0+O310/10,IF(O310=0,0,O310-DEGREES(((COS(RADIANS(O310))-$F$7)/(1-$F$7*COS(RADIANS(O310)))-COS(RADIANS(O$309)))/(($F$7^2-1)*SIN(RADIANS(O310))/(1-$F$7*COS(RADIANS(O310)))^2)))))</f>
        <v>20</v>
      </c>
      <c r="P311">
        <f t="shared" ref="P311:P359" si="60">MIN(360-(360-P310)/10,MAX(0+P310/10,IF(P310=0,0,P310-DEGREES(((COS(RADIANS(P310))-$F$7)/(1-$F$7*COS(RADIANS(P310)))-COS(RADIANS(P$309)))/(($F$7^2-1)*SIN(RADIANS(P310))/(1-$F$7*COS(RADIANS(P310)))^2)))))</f>
        <v>30</v>
      </c>
      <c r="Q311">
        <f t="shared" ref="Q311:Q359" si="61">MIN(360-(360-Q310)/10,MAX(0+Q310/10,IF(Q310=0,0,Q310-DEGREES(((COS(RADIANS(Q310))-$F$7)/(1-$F$7*COS(RADIANS(Q310)))-COS(RADIANS(Q$309)))/(($F$7^2-1)*SIN(RADIANS(Q310))/(1-$F$7*COS(RADIANS(Q310)))^2)))))</f>
        <v>40</v>
      </c>
      <c r="R311">
        <f t="shared" ref="R311:R359" si="62">MIN(360-(360-R310)/10,MAX(0+R310/10,IF(R310=0,0,R310-DEGREES(((COS(RADIANS(R310))-$F$7)/(1-$F$7*COS(RADIANS(R310)))-COS(RADIANS(R$309)))/(($F$7^2-1)*SIN(RADIANS(R310))/(1-$F$7*COS(RADIANS(R310)))^2)))))</f>
        <v>50</v>
      </c>
      <c r="S311">
        <f t="shared" ref="S311:S359" si="63">MIN(360-(360-S310)/10,MAX(0+S310/10,IF(S310=0,0,S310-DEGREES(((COS(RADIANS(S310))-$F$7)/(1-$F$7*COS(RADIANS(S310)))-COS(RADIANS(S$309)))/(($F$7^2-1)*SIN(RADIANS(S310))/(1-$F$7*COS(RADIANS(S310)))^2)))))</f>
        <v>60</v>
      </c>
      <c r="T311">
        <f t="shared" ref="T311:T359" si="64">MIN(360-(360-T310)/10,MAX(0+T310/10,IF(T310=0,0,T310-DEGREES(((COS(RADIANS(T310))-$F$7)/(1-$F$7*COS(RADIANS(T310)))-COS(RADIANS(T$309)))/(($F$7^2-1)*SIN(RADIANS(T310))/(1-$F$7*COS(RADIANS(T310)))^2)))))</f>
        <v>70</v>
      </c>
      <c r="U311">
        <f t="shared" ref="U311:U359" si="65">MIN(360-(360-U310)/10,MAX(0+U310/10,IF(U310=0,0,U310-DEGREES(((COS(RADIANS(U310))-$F$7)/(1-$F$7*COS(RADIANS(U310)))-COS(RADIANS(U$309)))/(($F$7^2-1)*SIN(RADIANS(U310))/(1-$F$7*COS(RADIANS(U310)))^2)))))</f>
        <v>80</v>
      </c>
      <c r="V311">
        <f t="shared" ref="V311:V359" si="66">MIN(360-(360-V310)/10,MAX(0+V310/10,IF(V310=0,0,V310-DEGREES(((COS(RADIANS(V310))-$F$7)/(1-$F$7*COS(RADIANS(V310)))-COS(RADIANS(V$309)))/(($F$7^2-1)*SIN(RADIANS(V310))/(1-$F$7*COS(RADIANS(V310)))^2)))))</f>
        <v>90</v>
      </c>
      <c r="W311">
        <f t="shared" ref="W311:W359" si="67">MIN(360-(360-W310)/10,MAX(0+W310/10,IF(W310=0,0,W310-DEGREES(((COS(RADIANS(W310))-$F$7)/(1-$F$7*COS(RADIANS(W310)))-COS(RADIANS(W$309)))/(($F$7^2-1)*SIN(RADIANS(W310))/(1-$F$7*COS(RADIANS(W310)))^2)))))</f>
        <v>100</v>
      </c>
      <c r="X311">
        <f t="shared" ref="X311:X359" si="68">MIN(360-(360-X310)/10,MAX(0+X310/10,IF(X310=0,0,X310-DEGREES(((COS(RADIANS(X310))-$F$7)/(1-$F$7*COS(RADIANS(X310)))-COS(RADIANS(X$309)))/(($F$7^2-1)*SIN(RADIANS(X310))/(1-$F$7*COS(RADIANS(X310)))^2)))))</f>
        <v>110</v>
      </c>
      <c r="Y311">
        <f t="shared" ref="Y311:Y359" si="69">MIN(360-(360-Y310)/10,MAX(0+Y310/10,IF(Y310=0,0,Y310-DEGREES(((COS(RADIANS(Y310))-$F$7)/(1-$F$7*COS(RADIANS(Y310)))-COS(RADIANS(Y$309)))/(($F$7^2-1)*SIN(RADIANS(Y310))/(1-$F$7*COS(RADIANS(Y310)))^2)))))</f>
        <v>120</v>
      </c>
      <c r="Z311">
        <f t="shared" ref="Z311:Z359" si="70">MIN(360-(360-Z310)/10,MAX(0+Z310/10,IF(Z310=0,0,Z310-DEGREES(((COS(RADIANS(Z310))-$F$7)/(1-$F$7*COS(RADIANS(Z310)))-COS(RADIANS(Z$309)))/(($F$7^2-1)*SIN(RADIANS(Z310))/(1-$F$7*COS(RADIANS(Z310)))^2)))))</f>
        <v>130</v>
      </c>
      <c r="AA311">
        <f t="shared" ref="AA311:AA359" si="71">MIN(360-(360-AA310)/10,MAX(0+AA310/10,IF(AA310=0,0,AA310-DEGREES(((COS(RADIANS(AA310))-$F$7)/(1-$F$7*COS(RADIANS(AA310)))-COS(RADIANS(AA$309)))/(($F$7^2-1)*SIN(RADIANS(AA310))/(1-$F$7*COS(RADIANS(AA310)))^2)))))</f>
        <v>140</v>
      </c>
      <c r="AB311">
        <f t="shared" ref="AB311:AB359" si="72">MIN(360-(360-AB310)/10,MAX(0+AB310/10,IF(AB310=0,0,AB310-DEGREES(((COS(RADIANS(AB310))-$F$7)/(1-$F$7*COS(RADIANS(AB310)))-COS(RADIANS(AB$309)))/(($F$7^2-1)*SIN(RADIANS(AB310))/(1-$F$7*COS(RADIANS(AB310)))^2)))))</f>
        <v>150</v>
      </c>
      <c r="AC311">
        <f t="shared" ref="AC311:AC359" si="73">MIN(360-(360-AC310)/10,MAX(0+AC310/10,IF(AC310=0,0,AC310-DEGREES(((COS(RADIANS(AC310))-$F$7)/(1-$F$7*COS(RADIANS(AC310)))-COS(RADIANS(AC$309)))/(($F$7^2-1)*SIN(RADIANS(AC310))/(1-$F$7*COS(RADIANS(AC310)))^2)))))</f>
        <v>160</v>
      </c>
      <c r="AD311">
        <f t="shared" ref="AD311:AD359" si="74">MIN(360-(360-AD310)/10,MAX(0+AD310/10,IF(AD310=0,0,AD310-DEGREES(((COS(RADIANS(AD310))-$F$7)/(1-$F$7*COS(RADIANS(AD310)))-COS(RADIANS(AD$309)))/(($F$7^2-1)*SIN(RADIANS(AD310))/(1-$F$7*COS(RADIANS(AD310)))^2)))))</f>
        <v>170</v>
      </c>
      <c r="AE311">
        <f t="shared" ref="AE311:AE359" si="75">MIN(360-(360-AE310)/10,MAX(0+AE310/10,IF(AE310=0,0,AE310-DEGREES(((COS(RADIANS(AE310))-$F$7)/(1-$F$7*COS(RADIANS(AE310)))-COS(RADIANS(AE$309)))/(($F$7^2-1)*SIN(RADIANS(AE310))/(1-$F$7*COS(RADIANS(AE310)))^2)))))</f>
        <v>180</v>
      </c>
      <c r="AF311">
        <f t="shared" ref="AF311:AF359" si="76">MIN(360-(360-AF310)/10,MAX(0+AF310/10,IF(AF310=0,0,AF310-DEGREES(((COS(RADIANS(AF310))-$F$7)/(1-$F$7*COS(RADIANS(AF310)))-COS(RADIANS(AF$309)))/(($F$7^2-1)*SIN(RADIANS(AF310))/(1-$F$7*COS(RADIANS(AF310)))^2)))))</f>
        <v>190</v>
      </c>
      <c r="AG311">
        <f t="shared" ref="AG311:AG359" si="77">MIN(360-(360-AG310)/10,MAX(0+AG310/10,IF(AG310=0,0,AG310-DEGREES(((COS(RADIANS(AG310))-$F$7)/(1-$F$7*COS(RADIANS(AG310)))-COS(RADIANS(AG$309)))/(($F$7^2-1)*SIN(RADIANS(AG310))/(1-$F$7*COS(RADIANS(AG310)))^2)))))</f>
        <v>200</v>
      </c>
      <c r="AH311">
        <f t="shared" ref="AH311:AH359" si="78">MIN(360-(360-AH310)/10,MAX(0+AH310/10,IF(AH310=0,0,AH310-DEGREES(((COS(RADIANS(AH310))-$F$7)/(1-$F$7*COS(RADIANS(AH310)))-COS(RADIANS(AH$309)))/(($F$7^2-1)*SIN(RADIANS(AH310))/(1-$F$7*COS(RADIANS(AH310)))^2)))))</f>
        <v>210</v>
      </c>
      <c r="AI311">
        <f t="shared" ref="AI311:AI359" si="79">MIN(360-(360-AI310)/10,MAX(0+AI310/10,IF(AI310=0,0,AI310-DEGREES(((COS(RADIANS(AI310))-$F$7)/(1-$F$7*COS(RADIANS(AI310)))-COS(RADIANS(AI$309)))/(($F$7^2-1)*SIN(RADIANS(AI310))/(1-$F$7*COS(RADIANS(AI310)))^2)))))</f>
        <v>220</v>
      </c>
      <c r="AJ311">
        <f t="shared" ref="AJ311:AJ359" si="80">MIN(360-(360-AJ310)/10,MAX(0+AJ310/10,IF(AJ310=0,0,AJ310-DEGREES(((COS(RADIANS(AJ310))-$F$7)/(1-$F$7*COS(RADIANS(AJ310)))-COS(RADIANS(AJ$309)))/(($F$7^2-1)*SIN(RADIANS(AJ310))/(1-$F$7*COS(RADIANS(AJ310)))^2)))))</f>
        <v>230</v>
      </c>
      <c r="AK311">
        <f t="shared" ref="AK311:AK359" si="81">MIN(360-(360-AK310)/10,MAX(0+AK310/10,IF(AK310=0,0,AK310-DEGREES(((COS(RADIANS(AK310))-$F$7)/(1-$F$7*COS(RADIANS(AK310)))-COS(RADIANS(AK$309)))/(($F$7^2-1)*SIN(RADIANS(AK310))/(1-$F$7*COS(RADIANS(AK310)))^2)))))</f>
        <v>240</v>
      </c>
      <c r="AL311">
        <f t="shared" ref="AL311:AL359" si="82">MIN(360-(360-AL310)/10,MAX(0+AL310/10,IF(AL310=0,0,AL310-DEGREES(((COS(RADIANS(AL310))-$F$7)/(1-$F$7*COS(RADIANS(AL310)))-COS(RADIANS(AL$309)))/(($F$7^2-1)*SIN(RADIANS(AL310))/(1-$F$7*COS(RADIANS(AL310)))^2)))))</f>
        <v>250</v>
      </c>
      <c r="AM311">
        <f t="shared" ref="AM311:AM359" si="83">MIN(360-(360-AM310)/10,MAX(0+AM310/10,IF(AM310=0,0,AM310-DEGREES(((COS(RADIANS(AM310))-$F$7)/(1-$F$7*COS(RADIANS(AM310)))-COS(RADIANS(AM$309)))/(($F$7^2-1)*SIN(RADIANS(AM310))/(1-$F$7*COS(RADIANS(AM310)))^2)))))</f>
        <v>260</v>
      </c>
      <c r="AN311">
        <f t="shared" ref="AN311:AN359" si="84">MIN(360-(360-AN310)/10,MAX(0+AN310/10,IF(AN310=0,0,AN310-DEGREES(((COS(RADIANS(AN310))-$F$7)/(1-$F$7*COS(RADIANS(AN310)))-COS(RADIANS(AN$309)))/(($F$7^2-1)*SIN(RADIANS(AN310))/(1-$F$7*COS(RADIANS(AN310)))^2)))))</f>
        <v>270</v>
      </c>
    </row>
    <row r="312" spans="1:40" x14ac:dyDescent="0.5">
      <c r="D312">
        <f t="shared" si="48"/>
        <v>270</v>
      </c>
      <c r="E312">
        <f t="shared" si="49"/>
        <v>280</v>
      </c>
      <c r="F312">
        <f t="shared" si="50"/>
        <v>290</v>
      </c>
      <c r="G312">
        <f t="shared" si="51"/>
        <v>300</v>
      </c>
      <c r="H312">
        <f t="shared" si="52"/>
        <v>310</v>
      </c>
      <c r="I312">
        <f t="shared" si="53"/>
        <v>320</v>
      </c>
      <c r="J312">
        <f t="shared" si="54"/>
        <v>330</v>
      </c>
      <c r="K312">
        <f t="shared" si="55"/>
        <v>340</v>
      </c>
      <c r="L312">
        <f t="shared" si="56"/>
        <v>350</v>
      </c>
      <c r="M312">
        <f t="shared" si="57"/>
        <v>0</v>
      </c>
      <c r="N312">
        <f t="shared" si="58"/>
        <v>10</v>
      </c>
      <c r="O312">
        <f t="shared" si="59"/>
        <v>20</v>
      </c>
      <c r="P312">
        <f t="shared" si="60"/>
        <v>30</v>
      </c>
      <c r="Q312">
        <f t="shared" si="61"/>
        <v>40</v>
      </c>
      <c r="R312">
        <f t="shared" si="62"/>
        <v>50</v>
      </c>
      <c r="S312">
        <f t="shared" si="63"/>
        <v>60</v>
      </c>
      <c r="T312">
        <f t="shared" si="64"/>
        <v>70</v>
      </c>
      <c r="U312">
        <f t="shared" si="65"/>
        <v>80</v>
      </c>
      <c r="V312">
        <f t="shared" si="66"/>
        <v>90</v>
      </c>
      <c r="W312">
        <f t="shared" si="67"/>
        <v>100</v>
      </c>
      <c r="X312">
        <f t="shared" si="68"/>
        <v>110</v>
      </c>
      <c r="Y312">
        <f t="shared" si="69"/>
        <v>120</v>
      </c>
      <c r="Z312">
        <f t="shared" si="70"/>
        <v>130</v>
      </c>
      <c r="AA312">
        <f t="shared" si="71"/>
        <v>140</v>
      </c>
      <c r="AB312">
        <f t="shared" si="72"/>
        <v>150</v>
      </c>
      <c r="AC312">
        <f t="shared" si="73"/>
        <v>160</v>
      </c>
      <c r="AD312">
        <f t="shared" si="74"/>
        <v>170</v>
      </c>
      <c r="AE312">
        <f t="shared" si="75"/>
        <v>180</v>
      </c>
      <c r="AF312">
        <f t="shared" si="76"/>
        <v>190</v>
      </c>
      <c r="AG312">
        <f t="shared" si="77"/>
        <v>200</v>
      </c>
      <c r="AH312">
        <f t="shared" si="78"/>
        <v>210</v>
      </c>
      <c r="AI312">
        <f t="shared" si="79"/>
        <v>220</v>
      </c>
      <c r="AJ312">
        <f t="shared" si="80"/>
        <v>230</v>
      </c>
      <c r="AK312">
        <f t="shared" si="81"/>
        <v>240</v>
      </c>
      <c r="AL312">
        <f t="shared" si="82"/>
        <v>250</v>
      </c>
      <c r="AM312">
        <f t="shared" si="83"/>
        <v>260</v>
      </c>
      <c r="AN312">
        <f t="shared" si="84"/>
        <v>270</v>
      </c>
    </row>
    <row r="313" spans="1:40" x14ac:dyDescent="0.5">
      <c r="D313">
        <f t="shared" si="48"/>
        <v>270</v>
      </c>
      <c r="E313">
        <f t="shared" si="49"/>
        <v>280</v>
      </c>
      <c r="F313">
        <f t="shared" si="50"/>
        <v>290</v>
      </c>
      <c r="G313">
        <f t="shared" si="51"/>
        <v>300</v>
      </c>
      <c r="H313">
        <f t="shared" si="52"/>
        <v>310</v>
      </c>
      <c r="I313">
        <f t="shared" si="53"/>
        <v>320</v>
      </c>
      <c r="J313">
        <f t="shared" si="54"/>
        <v>330</v>
      </c>
      <c r="K313">
        <f t="shared" si="55"/>
        <v>340</v>
      </c>
      <c r="L313">
        <f t="shared" si="56"/>
        <v>350</v>
      </c>
      <c r="M313">
        <f t="shared" si="57"/>
        <v>0</v>
      </c>
      <c r="N313">
        <f t="shared" si="58"/>
        <v>10</v>
      </c>
      <c r="O313">
        <f t="shared" si="59"/>
        <v>20</v>
      </c>
      <c r="P313">
        <f t="shared" si="60"/>
        <v>30</v>
      </c>
      <c r="Q313">
        <f t="shared" si="61"/>
        <v>40</v>
      </c>
      <c r="R313">
        <f t="shared" si="62"/>
        <v>50</v>
      </c>
      <c r="S313">
        <f t="shared" si="63"/>
        <v>60</v>
      </c>
      <c r="T313">
        <f t="shared" si="64"/>
        <v>70</v>
      </c>
      <c r="U313">
        <f t="shared" si="65"/>
        <v>80</v>
      </c>
      <c r="V313">
        <f t="shared" si="66"/>
        <v>90</v>
      </c>
      <c r="W313">
        <f t="shared" si="67"/>
        <v>100</v>
      </c>
      <c r="X313">
        <f t="shared" si="68"/>
        <v>110</v>
      </c>
      <c r="Y313">
        <f t="shared" si="69"/>
        <v>120</v>
      </c>
      <c r="Z313">
        <f t="shared" si="70"/>
        <v>130</v>
      </c>
      <c r="AA313">
        <f t="shared" si="71"/>
        <v>140</v>
      </c>
      <c r="AB313">
        <f t="shared" si="72"/>
        <v>150</v>
      </c>
      <c r="AC313">
        <f t="shared" si="73"/>
        <v>160</v>
      </c>
      <c r="AD313">
        <f t="shared" si="74"/>
        <v>170</v>
      </c>
      <c r="AE313">
        <f t="shared" si="75"/>
        <v>180</v>
      </c>
      <c r="AF313">
        <f t="shared" si="76"/>
        <v>190</v>
      </c>
      <c r="AG313">
        <f t="shared" si="77"/>
        <v>200</v>
      </c>
      <c r="AH313">
        <f t="shared" si="78"/>
        <v>210</v>
      </c>
      <c r="AI313">
        <f t="shared" si="79"/>
        <v>220</v>
      </c>
      <c r="AJ313">
        <f t="shared" si="80"/>
        <v>230</v>
      </c>
      <c r="AK313">
        <f t="shared" si="81"/>
        <v>240</v>
      </c>
      <c r="AL313">
        <f t="shared" si="82"/>
        <v>250</v>
      </c>
      <c r="AM313">
        <f t="shared" si="83"/>
        <v>260</v>
      </c>
      <c r="AN313">
        <f t="shared" si="84"/>
        <v>270</v>
      </c>
    </row>
    <row r="314" spans="1:40" x14ac:dyDescent="0.5">
      <c r="D314">
        <f t="shared" si="48"/>
        <v>270</v>
      </c>
      <c r="E314">
        <f t="shared" si="49"/>
        <v>280</v>
      </c>
      <c r="F314">
        <f t="shared" si="50"/>
        <v>290</v>
      </c>
      <c r="G314">
        <f t="shared" si="51"/>
        <v>300</v>
      </c>
      <c r="H314">
        <f t="shared" si="52"/>
        <v>310</v>
      </c>
      <c r="I314">
        <f t="shared" si="53"/>
        <v>320</v>
      </c>
      <c r="J314">
        <f t="shared" si="54"/>
        <v>330</v>
      </c>
      <c r="K314">
        <f t="shared" si="55"/>
        <v>340</v>
      </c>
      <c r="L314">
        <f t="shared" si="56"/>
        <v>350</v>
      </c>
      <c r="M314">
        <f t="shared" si="57"/>
        <v>0</v>
      </c>
      <c r="N314">
        <f t="shared" si="58"/>
        <v>10</v>
      </c>
      <c r="O314">
        <f t="shared" si="59"/>
        <v>20</v>
      </c>
      <c r="P314">
        <f t="shared" si="60"/>
        <v>30</v>
      </c>
      <c r="Q314">
        <f t="shared" si="61"/>
        <v>40</v>
      </c>
      <c r="R314">
        <f t="shared" si="62"/>
        <v>50</v>
      </c>
      <c r="S314">
        <f t="shared" si="63"/>
        <v>60</v>
      </c>
      <c r="T314">
        <f t="shared" si="64"/>
        <v>70</v>
      </c>
      <c r="U314">
        <f t="shared" si="65"/>
        <v>80</v>
      </c>
      <c r="V314">
        <f t="shared" si="66"/>
        <v>90</v>
      </c>
      <c r="W314">
        <f t="shared" si="67"/>
        <v>100</v>
      </c>
      <c r="X314">
        <f t="shared" si="68"/>
        <v>110</v>
      </c>
      <c r="Y314">
        <f t="shared" si="69"/>
        <v>120</v>
      </c>
      <c r="Z314">
        <f t="shared" si="70"/>
        <v>130</v>
      </c>
      <c r="AA314">
        <f t="shared" si="71"/>
        <v>140</v>
      </c>
      <c r="AB314">
        <f t="shared" si="72"/>
        <v>150</v>
      </c>
      <c r="AC314">
        <f t="shared" si="73"/>
        <v>160</v>
      </c>
      <c r="AD314">
        <f t="shared" si="74"/>
        <v>170</v>
      </c>
      <c r="AE314">
        <f t="shared" si="75"/>
        <v>180</v>
      </c>
      <c r="AF314">
        <f t="shared" si="76"/>
        <v>190</v>
      </c>
      <c r="AG314">
        <f t="shared" si="77"/>
        <v>200</v>
      </c>
      <c r="AH314">
        <f t="shared" si="78"/>
        <v>210</v>
      </c>
      <c r="AI314">
        <f t="shared" si="79"/>
        <v>220</v>
      </c>
      <c r="AJ314">
        <f t="shared" si="80"/>
        <v>230</v>
      </c>
      <c r="AK314">
        <f t="shared" si="81"/>
        <v>240</v>
      </c>
      <c r="AL314">
        <f t="shared" si="82"/>
        <v>250</v>
      </c>
      <c r="AM314">
        <f t="shared" si="83"/>
        <v>260</v>
      </c>
      <c r="AN314">
        <f t="shared" si="84"/>
        <v>270</v>
      </c>
    </row>
    <row r="315" spans="1:40" x14ac:dyDescent="0.5">
      <c r="D315">
        <f t="shared" si="48"/>
        <v>270</v>
      </c>
      <c r="E315">
        <f t="shared" si="49"/>
        <v>280</v>
      </c>
      <c r="F315">
        <f t="shared" si="50"/>
        <v>290</v>
      </c>
      <c r="G315">
        <f t="shared" si="51"/>
        <v>300</v>
      </c>
      <c r="H315">
        <f t="shared" si="52"/>
        <v>310</v>
      </c>
      <c r="I315">
        <f t="shared" si="53"/>
        <v>320</v>
      </c>
      <c r="J315">
        <f t="shared" si="54"/>
        <v>330</v>
      </c>
      <c r="K315">
        <f t="shared" si="55"/>
        <v>340</v>
      </c>
      <c r="L315">
        <f t="shared" si="56"/>
        <v>350</v>
      </c>
      <c r="M315">
        <f t="shared" si="57"/>
        <v>0</v>
      </c>
      <c r="N315">
        <f t="shared" si="58"/>
        <v>10</v>
      </c>
      <c r="O315">
        <f t="shared" si="59"/>
        <v>20</v>
      </c>
      <c r="P315">
        <f t="shared" si="60"/>
        <v>30</v>
      </c>
      <c r="Q315">
        <f t="shared" si="61"/>
        <v>40</v>
      </c>
      <c r="R315">
        <f t="shared" si="62"/>
        <v>50</v>
      </c>
      <c r="S315">
        <f t="shared" si="63"/>
        <v>60</v>
      </c>
      <c r="T315">
        <f t="shared" si="64"/>
        <v>70</v>
      </c>
      <c r="U315">
        <f t="shared" si="65"/>
        <v>80</v>
      </c>
      <c r="V315">
        <f t="shared" si="66"/>
        <v>90</v>
      </c>
      <c r="W315">
        <f t="shared" si="67"/>
        <v>100</v>
      </c>
      <c r="X315">
        <f t="shared" si="68"/>
        <v>110</v>
      </c>
      <c r="Y315">
        <f t="shared" si="69"/>
        <v>120</v>
      </c>
      <c r="Z315">
        <f t="shared" si="70"/>
        <v>130</v>
      </c>
      <c r="AA315">
        <f t="shared" si="71"/>
        <v>140</v>
      </c>
      <c r="AB315">
        <f t="shared" si="72"/>
        <v>150</v>
      </c>
      <c r="AC315">
        <f t="shared" si="73"/>
        <v>160</v>
      </c>
      <c r="AD315">
        <f t="shared" si="74"/>
        <v>170</v>
      </c>
      <c r="AE315">
        <f t="shared" si="75"/>
        <v>180</v>
      </c>
      <c r="AF315">
        <f t="shared" si="76"/>
        <v>190</v>
      </c>
      <c r="AG315">
        <f t="shared" si="77"/>
        <v>200</v>
      </c>
      <c r="AH315">
        <f t="shared" si="78"/>
        <v>210</v>
      </c>
      <c r="AI315">
        <f t="shared" si="79"/>
        <v>220</v>
      </c>
      <c r="AJ315">
        <f t="shared" si="80"/>
        <v>230</v>
      </c>
      <c r="AK315">
        <f t="shared" si="81"/>
        <v>240</v>
      </c>
      <c r="AL315">
        <f t="shared" si="82"/>
        <v>250</v>
      </c>
      <c r="AM315">
        <f t="shared" si="83"/>
        <v>260</v>
      </c>
      <c r="AN315">
        <f t="shared" si="84"/>
        <v>270</v>
      </c>
    </row>
    <row r="316" spans="1:40" x14ac:dyDescent="0.5">
      <c r="D316">
        <f t="shared" si="48"/>
        <v>270</v>
      </c>
      <c r="E316">
        <f t="shared" si="49"/>
        <v>280</v>
      </c>
      <c r="F316">
        <f t="shared" si="50"/>
        <v>290</v>
      </c>
      <c r="G316">
        <f t="shared" si="51"/>
        <v>300</v>
      </c>
      <c r="H316">
        <f t="shared" si="52"/>
        <v>310</v>
      </c>
      <c r="I316">
        <f t="shared" si="53"/>
        <v>320</v>
      </c>
      <c r="J316">
        <f t="shared" si="54"/>
        <v>330</v>
      </c>
      <c r="K316">
        <f t="shared" si="55"/>
        <v>340</v>
      </c>
      <c r="L316">
        <f t="shared" si="56"/>
        <v>350</v>
      </c>
      <c r="M316">
        <f t="shared" si="57"/>
        <v>0</v>
      </c>
      <c r="N316">
        <f t="shared" si="58"/>
        <v>10</v>
      </c>
      <c r="O316">
        <f t="shared" si="59"/>
        <v>20</v>
      </c>
      <c r="P316">
        <f t="shared" si="60"/>
        <v>30</v>
      </c>
      <c r="Q316">
        <f t="shared" si="61"/>
        <v>40</v>
      </c>
      <c r="R316">
        <f t="shared" si="62"/>
        <v>50</v>
      </c>
      <c r="S316">
        <f t="shared" si="63"/>
        <v>60</v>
      </c>
      <c r="T316">
        <f t="shared" si="64"/>
        <v>70</v>
      </c>
      <c r="U316">
        <f t="shared" si="65"/>
        <v>80</v>
      </c>
      <c r="V316">
        <f t="shared" si="66"/>
        <v>90</v>
      </c>
      <c r="W316">
        <f t="shared" si="67"/>
        <v>100</v>
      </c>
      <c r="X316">
        <f t="shared" si="68"/>
        <v>110</v>
      </c>
      <c r="Y316">
        <f t="shared" si="69"/>
        <v>120</v>
      </c>
      <c r="Z316">
        <f t="shared" si="70"/>
        <v>130</v>
      </c>
      <c r="AA316">
        <f t="shared" si="71"/>
        <v>140</v>
      </c>
      <c r="AB316">
        <f t="shared" si="72"/>
        <v>150</v>
      </c>
      <c r="AC316">
        <f t="shared" si="73"/>
        <v>160</v>
      </c>
      <c r="AD316">
        <f t="shared" si="74"/>
        <v>170</v>
      </c>
      <c r="AE316">
        <f t="shared" si="75"/>
        <v>180</v>
      </c>
      <c r="AF316">
        <f t="shared" si="76"/>
        <v>190</v>
      </c>
      <c r="AG316">
        <f t="shared" si="77"/>
        <v>200</v>
      </c>
      <c r="AH316">
        <f t="shared" si="78"/>
        <v>210</v>
      </c>
      <c r="AI316">
        <f t="shared" si="79"/>
        <v>220</v>
      </c>
      <c r="AJ316">
        <f t="shared" si="80"/>
        <v>230</v>
      </c>
      <c r="AK316">
        <f t="shared" si="81"/>
        <v>240</v>
      </c>
      <c r="AL316">
        <f t="shared" si="82"/>
        <v>250</v>
      </c>
      <c r="AM316">
        <f t="shared" si="83"/>
        <v>260</v>
      </c>
      <c r="AN316">
        <f t="shared" si="84"/>
        <v>270</v>
      </c>
    </row>
    <row r="317" spans="1:40" x14ac:dyDescent="0.5">
      <c r="D317">
        <f t="shared" si="48"/>
        <v>270</v>
      </c>
      <c r="E317">
        <f t="shared" si="49"/>
        <v>280</v>
      </c>
      <c r="F317">
        <f t="shared" si="50"/>
        <v>290</v>
      </c>
      <c r="G317">
        <f t="shared" si="51"/>
        <v>300</v>
      </c>
      <c r="H317">
        <f t="shared" si="52"/>
        <v>310</v>
      </c>
      <c r="I317">
        <f t="shared" si="53"/>
        <v>320</v>
      </c>
      <c r="J317">
        <f t="shared" si="54"/>
        <v>330</v>
      </c>
      <c r="K317">
        <f t="shared" si="55"/>
        <v>340</v>
      </c>
      <c r="L317">
        <f t="shared" si="56"/>
        <v>350</v>
      </c>
      <c r="M317">
        <f t="shared" si="57"/>
        <v>0</v>
      </c>
      <c r="N317">
        <f t="shared" si="58"/>
        <v>10</v>
      </c>
      <c r="O317">
        <f t="shared" si="59"/>
        <v>20</v>
      </c>
      <c r="P317">
        <f t="shared" si="60"/>
        <v>30</v>
      </c>
      <c r="Q317">
        <f t="shared" si="61"/>
        <v>40</v>
      </c>
      <c r="R317">
        <f t="shared" si="62"/>
        <v>50</v>
      </c>
      <c r="S317">
        <f t="shared" si="63"/>
        <v>60</v>
      </c>
      <c r="T317">
        <f t="shared" si="64"/>
        <v>70</v>
      </c>
      <c r="U317">
        <f t="shared" si="65"/>
        <v>80</v>
      </c>
      <c r="V317">
        <f t="shared" si="66"/>
        <v>90</v>
      </c>
      <c r="W317">
        <f t="shared" si="67"/>
        <v>100</v>
      </c>
      <c r="X317">
        <f t="shared" si="68"/>
        <v>110</v>
      </c>
      <c r="Y317">
        <f t="shared" si="69"/>
        <v>120</v>
      </c>
      <c r="Z317">
        <f t="shared" si="70"/>
        <v>130</v>
      </c>
      <c r="AA317">
        <f t="shared" si="71"/>
        <v>140</v>
      </c>
      <c r="AB317">
        <f t="shared" si="72"/>
        <v>150</v>
      </c>
      <c r="AC317">
        <f t="shared" si="73"/>
        <v>160</v>
      </c>
      <c r="AD317">
        <f t="shared" si="74"/>
        <v>170</v>
      </c>
      <c r="AE317">
        <f t="shared" si="75"/>
        <v>180</v>
      </c>
      <c r="AF317">
        <f t="shared" si="76"/>
        <v>190</v>
      </c>
      <c r="AG317">
        <f t="shared" si="77"/>
        <v>200</v>
      </c>
      <c r="AH317">
        <f t="shared" si="78"/>
        <v>210</v>
      </c>
      <c r="AI317">
        <f t="shared" si="79"/>
        <v>220</v>
      </c>
      <c r="AJ317">
        <f t="shared" si="80"/>
        <v>230</v>
      </c>
      <c r="AK317">
        <f t="shared" si="81"/>
        <v>240</v>
      </c>
      <c r="AL317">
        <f t="shared" si="82"/>
        <v>250</v>
      </c>
      <c r="AM317">
        <f t="shared" si="83"/>
        <v>260</v>
      </c>
      <c r="AN317">
        <f t="shared" si="84"/>
        <v>270</v>
      </c>
    </row>
    <row r="318" spans="1:40" x14ac:dyDescent="0.5">
      <c r="D318">
        <f t="shared" si="48"/>
        <v>270</v>
      </c>
      <c r="E318">
        <f t="shared" si="49"/>
        <v>280</v>
      </c>
      <c r="F318">
        <f t="shared" si="50"/>
        <v>290</v>
      </c>
      <c r="G318">
        <f t="shared" si="51"/>
        <v>300</v>
      </c>
      <c r="H318">
        <f t="shared" si="52"/>
        <v>310</v>
      </c>
      <c r="I318">
        <f t="shared" si="53"/>
        <v>320</v>
      </c>
      <c r="J318">
        <f t="shared" si="54"/>
        <v>330</v>
      </c>
      <c r="K318">
        <f t="shared" si="55"/>
        <v>340</v>
      </c>
      <c r="L318">
        <f t="shared" si="56"/>
        <v>350</v>
      </c>
      <c r="M318">
        <f t="shared" si="57"/>
        <v>0</v>
      </c>
      <c r="N318">
        <f t="shared" si="58"/>
        <v>10</v>
      </c>
      <c r="O318">
        <f t="shared" si="59"/>
        <v>20</v>
      </c>
      <c r="P318">
        <f t="shared" si="60"/>
        <v>30</v>
      </c>
      <c r="Q318">
        <f t="shared" si="61"/>
        <v>40</v>
      </c>
      <c r="R318">
        <f t="shared" si="62"/>
        <v>50</v>
      </c>
      <c r="S318">
        <f t="shared" si="63"/>
        <v>60</v>
      </c>
      <c r="T318">
        <f t="shared" si="64"/>
        <v>70</v>
      </c>
      <c r="U318">
        <f t="shared" si="65"/>
        <v>80</v>
      </c>
      <c r="V318">
        <f t="shared" si="66"/>
        <v>90</v>
      </c>
      <c r="W318">
        <f t="shared" si="67"/>
        <v>100</v>
      </c>
      <c r="X318">
        <f t="shared" si="68"/>
        <v>110</v>
      </c>
      <c r="Y318">
        <f t="shared" si="69"/>
        <v>120</v>
      </c>
      <c r="Z318">
        <f t="shared" si="70"/>
        <v>130</v>
      </c>
      <c r="AA318">
        <f t="shared" si="71"/>
        <v>140</v>
      </c>
      <c r="AB318">
        <f t="shared" si="72"/>
        <v>150</v>
      </c>
      <c r="AC318">
        <f t="shared" si="73"/>
        <v>160</v>
      </c>
      <c r="AD318">
        <f t="shared" si="74"/>
        <v>170</v>
      </c>
      <c r="AE318">
        <f t="shared" si="75"/>
        <v>180</v>
      </c>
      <c r="AF318">
        <f t="shared" si="76"/>
        <v>190</v>
      </c>
      <c r="AG318">
        <f t="shared" si="77"/>
        <v>200</v>
      </c>
      <c r="AH318">
        <f t="shared" si="78"/>
        <v>210</v>
      </c>
      <c r="AI318">
        <f t="shared" si="79"/>
        <v>220</v>
      </c>
      <c r="AJ318">
        <f t="shared" si="80"/>
        <v>230</v>
      </c>
      <c r="AK318">
        <f t="shared" si="81"/>
        <v>240</v>
      </c>
      <c r="AL318">
        <f t="shared" si="82"/>
        <v>250</v>
      </c>
      <c r="AM318">
        <f t="shared" si="83"/>
        <v>260</v>
      </c>
      <c r="AN318">
        <f t="shared" si="84"/>
        <v>270</v>
      </c>
    </row>
    <row r="319" spans="1:40" x14ac:dyDescent="0.5">
      <c r="D319">
        <f t="shared" si="48"/>
        <v>270</v>
      </c>
      <c r="E319">
        <f t="shared" si="49"/>
        <v>280</v>
      </c>
      <c r="F319">
        <f t="shared" si="50"/>
        <v>290</v>
      </c>
      <c r="G319">
        <f t="shared" si="51"/>
        <v>300</v>
      </c>
      <c r="H319">
        <f t="shared" si="52"/>
        <v>310</v>
      </c>
      <c r="I319">
        <f t="shared" si="53"/>
        <v>320</v>
      </c>
      <c r="J319">
        <f t="shared" si="54"/>
        <v>330</v>
      </c>
      <c r="K319">
        <f t="shared" si="55"/>
        <v>340</v>
      </c>
      <c r="L319">
        <f t="shared" si="56"/>
        <v>350</v>
      </c>
      <c r="M319">
        <f t="shared" si="57"/>
        <v>0</v>
      </c>
      <c r="N319">
        <f t="shared" si="58"/>
        <v>10</v>
      </c>
      <c r="O319">
        <f t="shared" si="59"/>
        <v>20</v>
      </c>
      <c r="P319">
        <f t="shared" si="60"/>
        <v>30</v>
      </c>
      <c r="Q319">
        <f t="shared" si="61"/>
        <v>40</v>
      </c>
      <c r="R319">
        <f t="shared" si="62"/>
        <v>50</v>
      </c>
      <c r="S319">
        <f t="shared" si="63"/>
        <v>60</v>
      </c>
      <c r="T319">
        <f t="shared" si="64"/>
        <v>70</v>
      </c>
      <c r="U319">
        <f t="shared" si="65"/>
        <v>80</v>
      </c>
      <c r="V319">
        <f t="shared" si="66"/>
        <v>90</v>
      </c>
      <c r="W319">
        <f t="shared" si="67"/>
        <v>100</v>
      </c>
      <c r="X319">
        <f t="shared" si="68"/>
        <v>110</v>
      </c>
      <c r="Y319">
        <f t="shared" si="69"/>
        <v>120</v>
      </c>
      <c r="Z319">
        <f t="shared" si="70"/>
        <v>130</v>
      </c>
      <c r="AA319">
        <f t="shared" si="71"/>
        <v>140</v>
      </c>
      <c r="AB319">
        <f t="shared" si="72"/>
        <v>150</v>
      </c>
      <c r="AC319">
        <f t="shared" si="73"/>
        <v>160</v>
      </c>
      <c r="AD319">
        <f t="shared" si="74"/>
        <v>170</v>
      </c>
      <c r="AE319">
        <f t="shared" si="75"/>
        <v>180</v>
      </c>
      <c r="AF319">
        <f t="shared" si="76"/>
        <v>190</v>
      </c>
      <c r="AG319">
        <f t="shared" si="77"/>
        <v>200</v>
      </c>
      <c r="AH319">
        <f t="shared" si="78"/>
        <v>210</v>
      </c>
      <c r="AI319">
        <f t="shared" si="79"/>
        <v>220</v>
      </c>
      <c r="AJ319">
        <f t="shared" si="80"/>
        <v>230</v>
      </c>
      <c r="AK319">
        <f t="shared" si="81"/>
        <v>240</v>
      </c>
      <c r="AL319">
        <f t="shared" si="82"/>
        <v>250</v>
      </c>
      <c r="AM319">
        <f t="shared" si="83"/>
        <v>260</v>
      </c>
      <c r="AN319">
        <f t="shared" si="84"/>
        <v>270</v>
      </c>
    </row>
    <row r="320" spans="1:40" x14ac:dyDescent="0.5">
      <c r="D320">
        <f t="shared" si="48"/>
        <v>270</v>
      </c>
      <c r="E320">
        <f t="shared" si="49"/>
        <v>280</v>
      </c>
      <c r="F320">
        <f t="shared" si="50"/>
        <v>290</v>
      </c>
      <c r="G320">
        <f t="shared" si="51"/>
        <v>300</v>
      </c>
      <c r="H320">
        <f t="shared" si="52"/>
        <v>310</v>
      </c>
      <c r="I320">
        <f t="shared" si="53"/>
        <v>320</v>
      </c>
      <c r="J320">
        <f t="shared" si="54"/>
        <v>330</v>
      </c>
      <c r="K320">
        <f t="shared" si="55"/>
        <v>340</v>
      </c>
      <c r="L320">
        <f t="shared" si="56"/>
        <v>350</v>
      </c>
      <c r="M320">
        <f t="shared" si="57"/>
        <v>0</v>
      </c>
      <c r="N320">
        <f t="shared" si="58"/>
        <v>10</v>
      </c>
      <c r="O320">
        <f t="shared" si="59"/>
        <v>20</v>
      </c>
      <c r="P320">
        <f t="shared" si="60"/>
        <v>30</v>
      </c>
      <c r="Q320">
        <f t="shared" si="61"/>
        <v>40</v>
      </c>
      <c r="R320">
        <f t="shared" si="62"/>
        <v>50</v>
      </c>
      <c r="S320">
        <f t="shared" si="63"/>
        <v>60</v>
      </c>
      <c r="T320">
        <f t="shared" si="64"/>
        <v>70</v>
      </c>
      <c r="U320">
        <f t="shared" si="65"/>
        <v>80</v>
      </c>
      <c r="V320">
        <f t="shared" si="66"/>
        <v>90</v>
      </c>
      <c r="W320">
        <f t="shared" si="67"/>
        <v>100</v>
      </c>
      <c r="X320">
        <f t="shared" si="68"/>
        <v>110</v>
      </c>
      <c r="Y320">
        <f t="shared" si="69"/>
        <v>120</v>
      </c>
      <c r="Z320">
        <f t="shared" si="70"/>
        <v>130</v>
      </c>
      <c r="AA320">
        <f t="shared" si="71"/>
        <v>140</v>
      </c>
      <c r="AB320">
        <f t="shared" si="72"/>
        <v>150</v>
      </c>
      <c r="AC320">
        <f t="shared" si="73"/>
        <v>160</v>
      </c>
      <c r="AD320">
        <f t="shared" si="74"/>
        <v>170</v>
      </c>
      <c r="AE320">
        <f t="shared" si="75"/>
        <v>180</v>
      </c>
      <c r="AF320">
        <f t="shared" si="76"/>
        <v>190</v>
      </c>
      <c r="AG320">
        <f t="shared" si="77"/>
        <v>200</v>
      </c>
      <c r="AH320">
        <f t="shared" si="78"/>
        <v>210</v>
      </c>
      <c r="AI320">
        <f t="shared" si="79"/>
        <v>220</v>
      </c>
      <c r="AJ320">
        <f t="shared" si="80"/>
        <v>230</v>
      </c>
      <c r="AK320">
        <f t="shared" si="81"/>
        <v>240</v>
      </c>
      <c r="AL320">
        <f t="shared" si="82"/>
        <v>250</v>
      </c>
      <c r="AM320">
        <f t="shared" si="83"/>
        <v>260</v>
      </c>
      <c r="AN320">
        <f t="shared" si="84"/>
        <v>270</v>
      </c>
    </row>
    <row r="321" spans="4:40" x14ac:dyDescent="0.5">
      <c r="D321">
        <f t="shared" si="48"/>
        <v>270</v>
      </c>
      <c r="E321">
        <f t="shared" si="49"/>
        <v>280</v>
      </c>
      <c r="F321">
        <f t="shared" si="50"/>
        <v>290</v>
      </c>
      <c r="G321">
        <f t="shared" si="51"/>
        <v>300</v>
      </c>
      <c r="H321">
        <f t="shared" si="52"/>
        <v>310</v>
      </c>
      <c r="I321">
        <f t="shared" si="53"/>
        <v>320</v>
      </c>
      <c r="J321">
        <f t="shared" si="54"/>
        <v>330</v>
      </c>
      <c r="K321">
        <f t="shared" si="55"/>
        <v>340</v>
      </c>
      <c r="L321">
        <f t="shared" si="56"/>
        <v>350</v>
      </c>
      <c r="M321">
        <f t="shared" si="57"/>
        <v>0</v>
      </c>
      <c r="N321">
        <f t="shared" si="58"/>
        <v>10</v>
      </c>
      <c r="O321">
        <f t="shared" si="59"/>
        <v>20</v>
      </c>
      <c r="P321">
        <f t="shared" si="60"/>
        <v>30</v>
      </c>
      <c r="Q321">
        <f t="shared" si="61"/>
        <v>40</v>
      </c>
      <c r="R321">
        <f t="shared" si="62"/>
        <v>50</v>
      </c>
      <c r="S321">
        <f t="shared" si="63"/>
        <v>60</v>
      </c>
      <c r="T321">
        <f t="shared" si="64"/>
        <v>70</v>
      </c>
      <c r="U321">
        <f t="shared" si="65"/>
        <v>80</v>
      </c>
      <c r="V321">
        <f t="shared" si="66"/>
        <v>90</v>
      </c>
      <c r="W321">
        <f t="shared" si="67"/>
        <v>100</v>
      </c>
      <c r="X321">
        <f t="shared" si="68"/>
        <v>110</v>
      </c>
      <c r="Y321">
        <f t="shared" si="69"/>
        <v>120</v>
      </c>
      <c r="Z321">
        <f t="shared" si="70"/>
        <v>130</v>
      </c>
      <c r="AA321">
        <f t="shared" si="71"/>
        <v>140</v>
      </c>
      <c r="AB321">
        <f t="shared" si="72"/>
        <v>150</v>
      </c>
      <c r="AC321">
        <f t="shared" si="73"/>
        <v>160</v>
      </c>
      <c r="AD321">
        <f t="shared" si="74"/>
        <v>170</v>
      </c>
      <c r="AE321">
        <f t="shared" si="75"/>
        <v>180</v>
      </c>
      <c r="AF321">
        <f t="shared" si="76"/>
        <v>190</v>
      </c>
      <c r="AG321">
        <f t="shared" si="77"/>
        <v>200</v>
      </c>
      <c r="AH321">
        <f t="shared" si="78"/>
        <v>210</v>
      </c>
      <c r="AI321">
        <f t="shared" si="79"/>
        <v>220</v>
      </c>
      <c r="AJ321">
        <f t="shared" si="80"/>
        <v>230</v>
      </c>
      <c r="AK321">
        <f t="shared" si="81"/>
        <v>240</v>
      </c>
      <c r="AL321">
        <f t="shared" si="82"/>
        <v>250</v>
      </c>
      <c r="AM321">
        <f t="shared" si="83"/>
        <v>260</v>
      </c>
      <c r="AN321">
        <f t="shared" si="84"/>
        <v>270</v>
      </c>
    </row>
    <row r="322" spans="4:40" x14ac:dyDescent="0.5">
      <c r="D322">
        <f t="shared" si="48"/>
        <v>270</v>
      </c>
      <c r="E322">
        <f t="shared" si="49"/>
        <v>280</v>
      </c>
      <c r="F322">
        <f t="shared" si="50"/>
        <v>290</v>
      </c>
      <c r="G322">
        <f t="shared" si="51"/>
        <v>300</v>
      </c>
      <c r="H322">
        <f t="shared" si="52"/>
        <v>310</v>
      </c>
      <c r="I322">
        <f t="shared" si="53"/>
        <v>320</v>
      </c>
      <c r="J322">
        <f t="shared" si="54"/>
        <v>330</v>
      </c>
      <c r="K322">
        <f t="shared" si="55"/>
        <v>340</v>
      </c>
      <c r="L322">
        <f t="shared" si="56"/>
        <v>350</v>
      </c>
      <c r="M322">
        <f t="shared" si="57"/>
        <v>0</v>
      </c>
      <c r="N322">
        <f t="shared" si="58"/>
        <v>10</v>
      </c>
      <c r="O322">
        <f t="shared" si="59"/>
        <v>20</v>
      </c>
      <c r="P322">
        <f t="shared" si="60"/>
        <v>30</v>
      </c>
      <c r="Q322">
        <f t="shared" si="61"/>
        <v>40</v>
      </c>
      <c r="R322">
        <f t="shared" si="62"/>
        <v>50</v>
      </c>
      <c r="S322">
        <f t="shared" si="63"/>
        <v>60</v>
      </c>
      <c r="T322">
        <f t="shared" si="64"/>
        <v>70</v>
      </c>
      <c r="U322">
        <f t="shared" si="65"/>
        <v>80</v>
      </c>
      <c r="V322">
        <f t="shared" si="66"/>
        <v>90</v>
      </c>
      <c r="W322">
        <f t="shared" si="67"/>
        <v>100</v>
      </c>
      <c r="X322">
        <f t="shared" si="68"/>
        <v>110</v>
      </c>
      <c r="Y322">
        <f t="shared" si="69"/>
        <v>120</v>
      </c>
      <c r="Z322">
        <f t="shared" si="70"/>
        <v>130</v>
      </c>
      <c r="AA322">
        <f t="shared" si="71"/>
        <v>140</v>
      </c>
      <c r="AB322">
        <f t="shared" si="72"/>
        <v>150</v>
      </c>
      <c r="AC322">
        <f t="shared" si="73"/>
        <v>160</v>
      </c>
      <c r="AD322">
        <f t="shared" si="74"/>
        <v>170</v>
      </c>
      <c r="AE322">
        <f t="shared" si="75"/>
        <v>180</v>
      </c>
      <c r="AF322">
        <f t="shared" si="76"/>
        <v>190</v>
      </c>
      <c r="AG322">
        <f t="shared" si="77"/>
        <v>200</v>
      </c>
      <c r="AH322">
        <f t="shared" si="78"/>
        <v>210</v>
      </c>
      <c r="AI322">
        <f t="shared" si="79"/>
        <v>220</v>
      </c>
      <c r="AJ322">
        <f t="shared" si="80"/>
        <v>230</v>
      </c>
      <c r="AK322">
        <f t="shared" si="81"/>
        <v>240</v>
      </c>
      <c r="AL322">
        <f t="shared" si="82"/>
        <v>250</v>
      </c>
      <c r="AM322">
        <f t="shared" si="83"/>
        <v>260</v>
      </c>
      <c r="AN322">
        <f t="shared" si="84"/>
        <v>270</v>
      </c>
    </row>
    <row r="323" spans="4:40" x14ac:dyDescent="0.5">
      <c r="D323">
        <f t="shared" si="48"/>
        <v>270</v>
      </c>
      <c r="E323">
        <f t="shared" si="49"/>
        <v>280</v>
      </c>
      <c r="F323">
        <f t="shared" si="50"/>
        <v>290</v>
      </c>
      <c r="G323">
        <f t="shared" si="51"/>
        <v>300</v>
      </c>
      <c r="H323">
        <f t="shared" si="52"/>
        <v>310</v>
      </c>
      <c r="I323">
        <f t="shared" si="53"/>
        <v>320</v>
      </c>
      <c r="J323">
        <f t="shared" si="54"/>
        <v>330</v>
      </c>
      <c r="K323">
        <f t="shared" si="55"/>
        <v>340</v>
      </c>
      <c r="L323">
        <f t="shared" si="56"/>
        <v>350</v>
      </c>
      <c r="M323">
        <f t="shared" si="57"/>
        <v>0</v>
      </c>
      <c r="N323">
        <f t="shared" si="58"/>
        <v>10</v>
      </c>
      <c r="O323">
        <f t="shared" si="59"/>
        <v>20</v>
      </c>
      <c r="P323">
        <f t="shared" si="60"/>
        <v>30</v>
      </c>
      <c r="Q323">
        <f t="shared" si="61"/>
        <v>40</v>
      </c>
      <c r="R323">
        <f t="shared" si="62"/>
        <v>50</v>
      </c>
      <c r="S323">
        <f t="shared" si="63"/>
        <v>60</v>
      </c>
      <c r="T323">
        <f t="shared" si="64"/>
        <v>70</v>
      </c>
      <c r="U323">
        <f t="shared" si="65"/>
        <v>80</v>
      </c>
      <c r="V323">
        <f t="shared" si="66"/>
        <v>90</v>
      </c>
      <c r="W323">
        <f t="shared" si="67"/>
        <v>100</v>
      </c>
      <c r="X323">
        <f t="shared" si="68"/>
        <v>110</v>
      </c>
      <c r="Y323">
        <f t="shared" si="69"/>
        <v>120</v>
      </c>
      <c r="Z323">
        <f t="shared" si="70"/>
        <v>130</v>
      </c>
      <c r="AA323">
        <f t="shared" si="71"/>
        <v>140</v>
      </c>
      <c r="AB323">
        <f t="shared" si="72"/>
        <v>150</v>
      </c>
      <c r="AC323">
        <f t="shared" si="73"/>
        <v>160</v>
      </c>
      <c r="AD323">
        <f t="shared" si="74"/>
        <v>170</v>
      </c>
      <c r="AE323">
        <f t="shared" si="75"/>
        <v>180</v>
      </c>
      <c r="AF323">
        <f t="shared" si="76"/>
        <v>190</v>
      </c>
      <c r="AG323">
        <f t="shared" si="77"/>
        <v>200</v>
      </c>
      <c r="AH323">
        <f t="shared" si="78"/>
        <v>210</v>
      </c>
      <c r="AI323">
        <f t="shared" si="79"/>
        <v>220</v>
      </c>
      <c r="AJ323">
        <f t="shared" si="80"/>
        <v>230</v>
      </c>
      <c r="AK323">
        <f t="shared" si="81"/>
        <v>240</v>
      </c>
      <c r="AL323">
        <f t="shared" si="82"/>
        <v>250</v>
      </c>
      <c r="AM323">
        <f t="shared" si="83"/>
        <v>260</v>
      </c>
      <c r="AN323">
        <f t="shared" si="84"/>
        <v>270</v>
      </c>
    </row>
    <row r="324" spans="4:40" x14ac:dyDescent="0.5">
      <c r="D324">
        <f t="shared" si="48"/>
        <v>270</v>
      </c>
      <c r="E324">
        <f t="shared" si="49"/>
        <v>280</v>
      </c>
      <c r="F324">
        <f t="shared" si="50"/>
        <v>290</v>
      </c>
      <c r="G324">
        <f t="shared" si="51"/>
        <v>300</v>
      </c>
      <c r="H324">
        <f t="shared" si="52"/>
        <v>310</v>
      </c>
      <c r="I324">
        <f t="shared" si="53"/>
        <v>320</v>
      </c>
      <c r="J324">
        <f t="shared" si="54"/>
        <v>330</v>
      </c>
      <c r="K324">
        <f t="shared" si="55"/>
        <v>340</v>
      </c>
      <c r="L324">
        <f t="shared" si="56"/>
        <v>350</v>
      </c>
      <c r="M324">
        <f t="shared" si="57"/>
        <v>0</v>
      </c>
      <c r="N324">
        <f t="shared" si="58"/>
        <v>10</v>
      </c>
      <c r="O324">
        <f t="shared" si="59"/>
        <v>20</v>
      </c>
      <c r="P324">
        <f t="shared" si="60"/>
        <v>30</v>
      </c>
      <c r="Q324">
        <f t="shared" si="61"/>
        <v>40</v>
      </c>
      <c r="R324">
        <f t="shared" si="62"/>
        <v>50</v>
      </c>
      <c r="S324">
        <f t="shared" si="63"/>
        <v>60</v>
      </c>
      <c r="T324">
        <f t="shared" si="64"/>
        <v>70</v>
      </c>
      <c r="U324">
        <f t="shared" si="65"/>
        <v>80</v>
      </c>
      <c r="V324">
        <f t="shared" si="66"/>
        <v>90</v>
      </c>
      <c r="W324">
        <f t="shared" si="67"/>
        <v>100</v>
      </c>
      <c r="X324">
        <f t="shared" si="68"/>
        <v>110</v>
      </c>
      <c r="Y324">
        <f t="shared" si="69"/>
        <v>120</v>
      </c>
      <c r="Z324">
        <f t="shared" si="70"/>
        <v>130</v>
      </c>
      <c r="AA324">
        <f t="shared" si="71"/>
        <v>140</v>
      </c>
      <c r="AB324">
        <f t="shared" si="72"/>
        <v>150</v>
      </c>
      <c r="AC324">
        <f t="shared" si="73"/>
        <v>160</v>
      </c>
      <c r="AD324">
        <f t="shared" si="74"/>
        <v>170</v>
      </c>
      <c r="AE324">
        <f t="shared" si="75"/>
        <v>180</v>
      </c>
      <c r="AF324">
        <f t="shared" si="76"/>
        <v>190</v>
      </c>
      <c r="AG324">
        <f t="shared" si="77"/>
        <v>200</v>
      </c>
      <c r="AH324">
        <f t="shared" si="78"/>
        <v>210</v>
      </c>
      <c r="AI324">
        <f t="shared" si="79"/>
        <v>220</v>
      </c>
      <c r="AJ324">
        <f t="shared" si="80"/>
        <v>230</v>
      </c>
      <c r="AK324">
        <f t="shared" si="81"/>
        <v>240</v>
      </c>
      <c r="AL324">
        <f t="shared" si="82"/>
        <v>250</v>
      </c>
      <c r="AM324">
        <f t="shared" si="83"/>
        <v>260</v>
      </c>
      <c r="AN324">
        <f t="shared" si="84"/>
        <v>270</v>
      </c>
    </row>
    <row r="325" spans="4:40" x14ac:dyDescent="0.5">
      <c r="D325">
        <f t="shared" si="48"/>
        <v>270</v>
      </c>
      <c r="E325">
        <f t="shared" si="49"/>
        <v>280</v>
      </c>
      <c r="F325">
        <f t="shared" si="50"/>
        <v>290</v>
      </c>
      <c r="G325">
        <f t="shared" si="51"/>
        <v>300</v>
      </c>
      <c r="H325">
        <f t="shared" si="52"/>
        <v>310</v>
      </c>
      <c r="I325">
        <f t="shared" si="53"/>
        <v>320</v>
      </c>
      <c r="J325">
        <f t="shared" si="54"/>
        <v>330</v>
      </c>
      <c r="K325">
        <f t="shared" si="55"/>
        <v>340</v>
      </c>
      <c r="L325">
        <f t="shared" si="56"/>
        <v>350</v>
      </c>
      <c r="M325">
        <f t="shared" si="57"/>
        <v>0</v>
      </c>
      <c r="N325">
        <f t="shared" si="58"/>
        <v>10</v>
      </c>
      <c r="O325">
        <f t="shared" si="59"/>
        <v>20</v>
      </c>
      <c r="P325">
        <f t="shared" si="60"/>
        <v>30</v>
      </c>
      <c r="Q325">
        <f t="shared" si="61"/>
        <v>40</v>
      </c>
      <c r="R325">
        <f t="shared" si="62"/>
        <v>50</v>
      </c>
      <c r="S325">
        <f t="shared" si="63"/>
        <v>60</v>
      </c>
      <c r="T325">
        <f t="shared" si="64"/>
        <v>70</v>
      </c>
      <c r="U325">
        <f t="shared" si="65"/>
        <v>80</v>
      </c>
      <c r="V325">
        <f t="shared" si="66"/>
        <v>90</v>
      </c>
      <c r="W325">
        <f t="shared" si="67"/>
        <v>100</v>
      </c>
      <c r="X325">
        <f t="shared" si="68"/>
        <v>110</v>
      </c>
      <c r="Y325">
        <f t="shared" si="69"/>
        <v>120</v>
      </c>
      <c r="Z325">
        <f t="shared" si="70"/>
        <v>130</v>
      </c>
      <c r="AA325">
        <f t="shared" si="71"/>
        <v>140</v>
      </c>
      <c r="AB325">
        <f t="shared" si="72"/>
        <v>150</v>
      </c>
      <c r="AC325">
        <f t="shared" si="73"/>
        <v>160</v>
      </c>
      <c r="AD325">
        <f t="shared" si="74"/>
        <v>170</v>
      </c>
      <c r="AE325">
        <f t="shared" si="75"/>
        <v>180</v>
      </c>
      <c r="AF325">
        <f t="shared" si="76"/>
        <v>190</v>
      </c>
      <c r="AG325">
        <f t="shared" si="77"/>
        <v>200</v>
      </c>
      <c r="AH325">
        <f t="shared" si="78"/>
        <v>210</v>
      </c>
      <c r="AI325">
        <f t="shared" si="79"/>
        <v>220</v>
      </c>
      <c r="AJ325">
        <f t="shared" si="80"/>
        <v>230</v>
      </c>
      <c r="AK325">
        <f t="shared" si="81"/>
        <v>240</v>
      </c>
      <c r="AL325">
        <f t="shared" si="82"/>
        <v>250</v>
      </c>
      <c r="AM325">
        <f t="shared" si="83"/>
        <v>260</v>
      </c>
      <c r="AN325">
        <f t="shared" si="84"/>
        <v>270</v>
      </c>
    </row>
    <row r="326" spans="4:40" x14ac:dyDescent="0.5">
      <c r="D326">
        <f t="shared" si="48"/>
        <v>270</v>
      </c>
      <c r="E326">
        <f t="shared" si="49"/>
        <v>280</v>
      </c>
      <c r="F326">
        <f t="shared" si="50"/>
        <v>290</v>
      </c>
      <c r="G326">
        <f t="shared" si="51"/>
        <v>300</v>
      </c>
      <c r="H326">
        <f t="shared" si="52"/>
        <v>310</v>
      </c>
      <c r="I326">
        <f t="shared" si="53"/>
        <v>320</v>
      </c>
      <c r="J326">
        <f t="shared" si="54"/>
        <v>330</v>
      </c>
      <c r="K326">
        <f t="shared" si="55"/>
        <v>340</v>
      </c>
      <c r="L326">
        <f t="shared" si="56"/>
        <v>350</v>
      </c>
      <c r="M326">
        <f t="shared" si="57"/>
        <v>0</v>
      </c>
      <c r="N326">
        <f t="shared" si="58"/>
        <v>10</v>
      </c>
      <c r="O326">
        <f t="shared" si="59"/>
        <v>20</v>
      </c>
      <c r="P326">
        <f t="shared" si="60"/>
        <v>30</v>
      </c>
      <c r="Q326">
        <f t="shared" si="61"/>
        <v>40</v>
      </c>
      <c r="R326">
        <f t="shared" si="62"/>
        <v>50</v>
      </c>
      <c r="S326">
        <f t="shared" si="63"/>
        <v>60</v>
      </c>
      <c r="T326">
        <f t="shared" si="64"/>
        <v>70</v>
      </c>
      <c r="U326">
        <f t="shared" si="65"/>
        <v>80</v>
      </c>
      <c r="V326">
        <f t="shared" si="66"/>
        <v>90</v>
      </c>
      <c r="W326">
        <f t="shared" si="67"/>
        <v>100</v>
      </c>
      <c r="X326">
        <f t="shared" si="68"/>
        <v>110</v>
      </c>
      <c r="Y326">
        <f t="shared" si="69"/>
        <v>120</v>
      </c>
      <c r="Z326">
        <f t="shared" si="70"/>
        <v>130</v>
      </c>
      <c r="AA326">
        <f t="shared" si="71"/>
        <v>140</v>
      </c>
      <c r="AB326">
        <f t="shared" si="72"/>
        <v>150</v>
      </c>
      <c r="AC326">
        <f t="shared" si="73"/>
        <v>160</v>
      </c>
      <c r="AD326">
        <f t="shared" si="74"/>
        <v>170</v>
      </c>
      <c r="AE326">
        <f t="shared" si="75"/>
        <v>180</v>
      </c>
      <c r="AF326">
        <f t="shared" si="76"/>
        <v>190</v>
      </c>
      <c r="AG326">
        <f t="shared" si="77"/>
        <v>200</v>
      </c>
      <c r="AH326">
        <f t="shared" si="78"/>
        <v>210</v>
      </c>
      <c r="AI326">
        <f t="shared" si="79"/>
        <v>220</v>
      </c>
      <c r="AJ326">
        <f t="shared" si="80"/>
        <v>230</v>
      </c>
      <c r="AK326">
        <f t="shared" si="81"/>
        <v>240</v>
      </c>
      <c r="AL326">
        <f t="shared" si="82"/>
        <v>250</v>
      </c>
      <c r="AM326">
        <f t="shared" si="83"/>
        <v>260</v>
      </c>
      <c r="AN326">
        <f t="shared" si="84"/>
        <v>270</v>
      </c>
    </row>
    <row r="327" spans="4:40" x14ac:dyDescent="0.5">
      <c r="D327">
        <f t="shared" si="48"/>
        <v>270</v>
      </c>
      <c r="E327">
        <f t="shared" si="49"/>
        <v>280</v>
      </c>
      <c r="F327">
        <f t="shared" si="50"/>
        <v>290</v>
      </c>
      <c r="G327">
        <f t="shared" si="51"/>
        <v>300</v>
      </c>
      <c r="H327">
        <f t="shared" si="52"/>
        <v>310</v>
      </c>
      <c r="I327">
        <f t="shared" si="53"/>
        <v>320</v>
      </c>
      <c r="J327">
        <f t="shared" si="54"/>
        <v>330</v>
      </c>
      <c r="K327">
        <f t="shared" si="55"/>
        <v>340</v>
      </c>
      <c r="L327">
        <f t="shared" si="56"/>
        <v>350</v>
      </c>
      <c r="M327">
        <f t="shared" si="57"/>
        <v>0</v>
      </c>
      <c r="N327">
        <f t="shared" si="58"/>
        <v>10</v>
      </c>
      <c r="O327">
        <f t="shared" si="59"/>
        <v>20</v>
      </c>
      <c r="P327">
        <f t="shared" si="60"/>
        <v>30</v>
      </c>
      <c r="Q327">
        <f t="shared" si="61"/>
        <v>40</v>
      </c>
      <c r="R327">
        <f t="shared" si="62"/>
        <v>50</v>
      </c>
      <c r="S327">
        <f t="shared" si="63"/>
        <v>60</v>
      </c>
      <c r="T327">
        <f t="shared" si="64"/>
        <v>70</v>
      </c>
      <c r="U327">
        <f t="shared" si="65"/>
        <v>80</v>
      </c>
      <c r="V327">
        <f t="shared" si="66"/>
        <v>90</v>
      </c>
      <c r="W327">
        <f t="shared" si="67"/>
        <v>100</v>
      </c>
      <c r="X327">
        <f t="shared" si="68"/>
        <v>110</v>
      </c>
      <c r="Y327">
        <f t="shared" si="69"/>
        <v>120</v>
      </c>
      <c r="Z327">
        <f t="shared" si="70"/>
        <v>130</v>
      </c>
      <c r="AA327">
        <f t="shared" si="71"/>
        <v>140</v>
      </c>
      <c r="AB327">
        <f t="shared" si="72"/>
        <v>150</v>
      </c>
      <c r="AC327">
        <f t="shared" si="73"/>
        <v>160</v>
      </c>
      <c r="AD327">
        <f t="shared" si="74"/>
        <v>170</v>
      </c>
      <c r="AE327">
        <f t="shared" si="75"/>
        <v>180</v>
      </c>
      <c r="AF327">
        <f t="shared" si="76"/>
        <v>190</v>
      </c>
      <c r="AG327">
        <f t="shared" si="77"/>
        <v>200</v>
      </c>
      <c r="AH327">
        <f t="shared" si="78"/>
        <v>210</v>
      </c>
      <c r="AI327">
        <f t="shared" si="79"/>
        <v>220</v>
      </c>
      <c r="AJ327">
        <f t="shared" si="80"/>
        <v>230</v>
      </c>
      <c r="AK327">
        <f t="shared" si="81"/>
        <v>240</v>
      </c>
      <c r="AL327">
        <f t="shared" si="82"/>
        <v>250</v>
      </c>
      <c r="AM327">
        <f t="shared" si="83"/>
        <v>260</v>
      </c>
      <c r="AN327">
        <f t="shared" si="84"/>
        <v>270</v>
      </c>
    </row>
    <row r="328" spans="4:40" x14ac:dyDescent="0.5">
      <c r="D328">
        <f t="shared" si="48"/>
        <v>270</v>
      </c>
      <c r="E328">
        <f t="shared" si="49"/>
        <v>280</v>
      </c>
      <c r="F328">
        <f t="shared" si="50"/>
        <v>290</v>
      </c>
      <c r="G328">
        <f t="shared" si="51"/>
        <v>300</v>
      </c>
      <c r="H328">
        <f t="shared" si="52"/>
        <v>310</v>
      </c>
      <c r="I328">
        <f t="shared" si="53"/>
        <v>320</v>
      </c>
      <c r="J328">
        <f t="shared" si="54"/>
        <v>330</v>
      </c>
      <c r="K328">
        <f t="shared" si="55"/>
        <v>340</v>
      </c>
      <c r="L328">
        <f t="shared" si="56"/>
        <v>350</v>
      </c>
      <c r="M328">
        <f t="shared" si="57"/>
        <v>0</v>
      </c>
      <c r="N328">
        <f t="shared" si="58"/>
        <v>10</v>
      </c>
      <c r="O328">
        <f t="shared" si="59"/>
        <v>20</v>
      </c>
      <c r="P328">
        <f t="shared" si="60"/>
        <v>30</v>
      </c>
      <c r="Q328">
        <f t="shared" si="61"/>
        <v>40</v>
      </c>
      <c r="R328">
        <f t="shared" si="62"/>
        <v>50</v>
      </c>
      <c r="S328">
        <f t="shared" si="63"/>
        <v>60</v>
      </c>
      <c r="T328">
        <f t="shared" si="64"/>
        <v>70</v>
      </c>
      <c r="U328">
        <f t="shared" si="65"/>
        <v>80</v>
      </c>
      <c r="V328">
        <f t="shared" si="66"/>
        <v>90</v>
      </c>
      <c r="W328">
        <f t="shared" si="67"/>
        <v>100</v>
      </c>
      <c r="X328">
        <f t="shared" si="68"/>
        <v>110</v>
      </c>
      <c r="Y328">
        <f t="shared" si="69"/>
        <v>120</v>
      </c>
      <c r="Z328">
        <f t="shared" si="70"/>
        <v>130</v>
      </c>
      <c r="AA328">
        <f t="shared" si="71"/>
        <v>140</v>
      </c>
      <c r="AB328">
        <f t="shared" si="72"/>
        <v>150</v>
      </c>
      <c r="AC328">
        <f t="shared" si="73"/>
        <v>160</v>
      </c>
      <c r="AD328">
        <f t="shared" si="74"/>
        <v>170</v>
      </c>
      <c r="AE328">
        <f t="shared" si="75"/>
        <v>180</v>
      </c>
      <c r="AF328">
        <f t="shared" si="76"/>
        <v>190</v>
      </c>
      <c r="AG328">
        <f t="shared" si="77"/>
        <v>200</v>
      </c>
      <c r="AH328">
        <f t="shared" si="78"/>
        <v>210</v>
      </c>
      <c r="AI328">
        <f t="shared" si="79"/>
        <v>220</v>
      </c>
      <c r="AJ328">
        <f t="shared" si="80"/>
        <v>230</v>
      </c>
      <c r="AK328">
        <f t="shared" si="81"/>
        <v>240</v>
      </c>
      <c r="AL328">
        <f t="shared" si="82"/>
        <v>250</v>
      </c>
      <c r="AM328">
        <f t="shared" si="83"/>
        <v>260</v>
      </c>
      <c r="AN328">
        <f t="shared" si="84"/>
        <v>270</v>
      </c>
    </row>
    <row r="329" spans="4:40" x14ac:dyDescent="0.5">
      <c r="D329">
        <f t="shared" si="48"/>
        <v>270</v>
      </c>
      <c r="E329">
        <f t="shared" si="49"/>
        <v>280</v>
      </c>
      <c r="F329">
        <f t="shared" si="50"/>
        <v>290</v>
      </c>
      <c r="G329">
        <f t="shared" si="51"/>
        <v>300</v>
      </c>
      <c r="H329">
        <f t="shared" si="52"/>
        <v>310</v>
      </c>
      <c r="I329">
        <f t="shared" si="53"/>
        <v>320</v>
      </c>
      <c r="J329">
        <f t="shared" si="54"/>
        <v>330</v>
      </c>
      <c r="K329">
        <f t="shared" si="55"/>
        <v>340</v>
      </c>
      <c r="L329">
        <f t="shared" si="56"/>
        <v>350</v>
      </c>
      <c r="M329">
        <f t="shared" si="57"/>
        <v>0</v>
      </c>
      <c r="N329">
        <f t="shared" si="58"/>
        <v>10</v>
      </c>
      <c r="O329">
        <f t="shared" si="59"/>
        <v>20</v>
      </c>
      <c r="P329">
        <f t="shared" si="60"/>
        <v>30</v>
      </c>
      <c r="Q329">
        <f t="shared" si="61"/>
        <v>40</v>
      </c>
      <c r="R329">
        <f t="shared" si="62"/>
        <v>50</v>
      </c>
      <c r="S329">
        <f t="shared" si="63"/>
        <v>60</v>
      </c>
      <c r="T329">
        <f t="shared" si="64"/>
        <v>70</v>
      </c>
      <c r="U329">
        <f t="shared" si="65"/>
        <v>80</v>
      </c>
      <c r="V329">
        <f t="shared" si="66"/>
        <v>90</v>
      </c>
      <c r="W329">
        <f t="shared" si="67"/>
        <v>100</v>
      </c>
      <c r="X329">
        <f t="shared" si="68"/>
        <v>110</v>
      </c>
      <c r="Y329">
        <f t="shared" si="69"/>
        <v>120</v>
      </c>
      <c r="Z329">
        <f t="shared" si="70"/>
        <v>130</v>
      </c>
      <c r="AA329">
        <f t="shared" si="71"/>
        <v>140</v>
      </c>
      <c r="AB329">
        <f t="shared" si="72"/>
        <v>150</v>
      </c>
      <c r="AC329">
        <f t="shared" si="73"/>
        <v>160</v>
      </c>
      <c r="AD329">
        <f t="shared" si="74"/>
        <v>170</v>
      </c>
      <c r="AE329">
        <f t="shared" si="75"/>
        <v>180</v>
      </c>
      <c r="AF329">
        <f t="shared" si="76"/>
        <v>190</v>
      </c>
      <c r="AG329">
        <f t="shared" si="77"/>
        <v>200</v>
      </c>
      <c r="AH329">
        <f t="shared" si="78"/>
        <v>210</v>
      </c>
      <c r="AI329">
        <f t="shared" si="79"/>
        <v>220</v>
      </c>
      <c r="AJ329">
        <f t="shared" si="80"/>
        <v>230</v>
      </c>
      <c r="AK329">
        <f t="shared" si="81"/>
        <v>240</v>
      </c>
      <c r="AL329">
        <f t="shared" si="82"/>
        <v>250</v>
      </c>
      <c r="AM329">
        <f t="shared" si="83"/>
        <v>260</v>
      </c>
      <c r="AN329">
        <f t="shared" si="84"/>
        <v>270</v>
      </c>
    </row>
    <row r="330" spans="4:40" x14ac:dyDescent="0.5">
      <c r="D330">
        <f t="shared" si="48"/>
        <v>270</v>
      </c>
      <c r="E330">
        <f t="shared" si="49"/>
        <v>280</v>
      </c>
      <c r="F330">
        <f t="shared" si="50"/>
        <v>290</v>
      </c>
      <c r="G330">
        <f t="shared" si="51"/>
        <v>300</v>
      </c>
      <c r="H330">
        <f t="shared" si="52"/>
        <v>310</v>
      </c>
      <c r="I330">
        <f t="shared" si="53"/>
        <v>320</v>
      </c>
      <c r="J330">
        <f t="shared" si="54"/>
        <v>330</v>
      </c>
      <c r="K330">
        <f t="shared" si="55"/>
        <v>340</v>
      </c>
      <c r="L330">
        <f t="shared" si="56"/>
        <v>350</v>
      </c>
      <c r="M330">
        <f t="shared" si="57"/>
        <v>0</v>
      </c>
      <c r="N330">
        <f t="shared" si="58"/>
        <v>10</v>
      </c>
      <c r="O330">
        <f t="shared" si="59"/>
        <v>20</v>
      </c>
      <c r="P330">
        <f t="shared" si="60"/>
        <v>30</v>
      </c>
      <c r="Q330">
        <f t="shared" si="61"/>
        <v>40</v>
      </c>
      <c r="R330">
        <f t="shared" si="62"/>
        <v>50</v>
      </c>
      <c r="S330">
        <f t="shared" si="63"/>
        <v>60</v>
      </c>
      <c r="T330">
        <f t="shared" si="64"/>
        <v>70</v>
      </c>
      <c r="U330">
        <f t="shared" si="65"/>
        <v>80</v>
      </c>
      <c r="V330">
        <f t="shared" si="66"/>
        <v>90</v>
      </c>
      <c r="W330">
        <f t="shared" si="67"/>
        <v>100</v>
      </c>
      <c r="X330">
        <f t="shared" si="68"/>
        <v>110</v>
      </c>
      <c r="Y330">
        <f t="shared" si="69"/>
        <v>120</v>
      </c>
      <c r="Z330">
        <f t="shared" si="70"/>
        <v>130</v>
      </c>
      <c r="AA330">
        <f t="shared" si="71"/>
        <v>140</v>
      </c>
      <c r="AB330">
        <f t="shared" si="72"/>
        <v>150</v>
      </c>
      <c r="AC330">
        <f t="shared" si="73"/>
        <v>160</v>
      </c>
      <c r="AD330">
        <f t="shared" si="74"/>
        <v>170</v>
      </c>
      <c r="AE330">
        <f t="shared" si="75"/>
        <v>180</v>
      </c>
      <c r="AF330">
        <f t="shared" si="76"/>
        <v>190</v>
      </c>
      <c r="AG330">
        <f t="shared" si="77"/>
        <v>200</v>
      </c>
      <c r="AH330">
        <f t="shared" si="78"/>
        <v>210</v>
      </c>
      <c r="AI330">
        <f t="shared" si="79"/>
        <v>220</v>
      </c>
      <c r="AJ330">
        <f t="shared" si="80"/>
        <v>230</v>
      </c>
      <c r="AK330">
        <f t="shared" si="81"/>
        <v>240</v>
      </c>
      <c r="AL330">
        <f t="shared" si="82"/>
        <v>250</v>
      </c>
      <c r="AM330">
        <f t="shared" si="83"/>
        <v>260</v>
      </c>
      <c r="AN330">
        <f t="shared" si="84"/>
        <v>270</v>
      </c>
    </row>
    <row r="331" spans="4:40" x14ac:dyDescent="0.5">
      <c r="D331">
        <f t="shared" si="48"/>
        <v>270</v>
      </c>
      <c r="E331">
        <f t="shared" si="49"/>
        <v>280</v>
      </c>
      <c r="F331">
        <f t="shared" si="50"/>
        <v>290</v>
      </c>
      <c r="G331">
        <f t="shared" si="51"/>
        <v>300</v>
      </c>
      <c r="H331">
        <f t="shared" si="52"/>
        <v>310</v>
      </c>
      <c r="I331">
        <f t="shared" si="53"/>
        <v>320</v>
      </c>
      <c r="J331">
        <f t="shared" si="54"/>
        <v>330</v>
      </c>
      <c r="K331">
        <f t="shared" si="55"/>
        <v>340</v>
      </c>
      <c r="L331">
        <f t="shared" si="56"/>
        <v>350</v>
      </c>
      <c r="M331">
        <f t="shared" si="57"/>
        <v>0</v>
      </c>
      <c r="N331">
        <f t="shared" si="58"/>
        <v>10</v>
      </c>
      <c r="O331">
        <f t="shared" si="59"/>
        <v>20</v>
      </c>
      <c r="P331">
        <f t="shared" si="60"/>
        <v>30</v>
      </c>
      <c r="Q331">
        <f t="shared" si="61"/>
        <v>40</v>
      </c>
      <c r="R331">
        <f t="shared" si="62"/>
        <v>50</v>
      </c>
      <c r="S331">
        <f t="shared" si="63"/>
        <v>60</v>
      </c>
      <c r="T331">
        <f t="shared" si="64"/>
        <v>70</v>
      </c>
      <c r="U331">
        <f t="shared" si="65"/>
        <v>80</v>
      </c>
      <c r="V331">
        <f t="shared" si="66"/>
        <v>90</v>
      </c>
      <c r="W331">
        <f t="shared" si="67"/>
        <v>100</v>
      </c>
      <c r="X331">
        <f t="shared" si="68"/>
        <v>110</v>
      </c>
      <c r="Y331">
        <f t="shared" si="69"/>
        <v>120</v>
      </c>
      <c r="Z331">
        <f t="shared" si="70"/>
        <v>130</v>
      </c>
      <c r="AA331">
        <f t="shared" si="71"/>
        <v>140</v>
      </c>
      <c r="AB331">
        <f t="shared" si="72"/>
        <v>150</v>
      </c>
      <c r="AC331">
        <f t="shared" si="73"/>
        <v>160</v>
      </c>
      <c r="AD331">
        <f t="shared" si="74"/>
        <v>170</v>
      </c>
      <c r="AE331">
        <f t="shared" si="75"/>
        <v>180</v>
      </c>
      <c r="AF331">
        <f t="shared" si="76"/>
        <v>190</v>
      </c>
      <c r="AG331">
        <f t="shared" si="77"/>
        <v>200</v>
      </c>
      <c r="AH331">
        <f t="shared" si="78"/>
        <v>210</v>
      </c>
      <c r="AI331">
        <f t="shared" si="79"/>
        <v>220</v>
      </c>
      <c r="AJ331">
        <f t="shared" si="80"/>
        <v>230</v>
      </c>
      <c r="AK331">
        <f t="shared" si="81"/>
        <v>240</v>
      </c>
      <c r="AL331">
        <f t="shared" si="82"/>
        <v>250</v>
      </c>
      <c r="AM331">
        <f t="shared" si="83"/>
        <v>260</v>
      </c>
      <c r="AN331">
        <f t="shared" si="84"/>
        <v>270</v>
      </c>
    </row>
    <row r="332" spans="4:40" x14ac:dyDescent="0.5">
      <c r="D332">
        <f t="shared" si="48"/>
        <v>270</v>
      </c>
      <c r="E332">
        <f t="shared" si="49"/>
        <v>280</v>
      </c>
      <c r="F332">
        <f t="shared" si="50"/>
        <v>290</v>
      </c>
      <c r="G332">
        <f t="shared" si="51"/>
        <v>300</v>
      </c>
      <c r="H332">
        <f t="shared" si="52"/>
        <v>310</v>
      </c>
      <c r="I332">
        <f t="shared" si="53"/>
        <v>320</v>
      </c>
      <c r="J332">
        <f t="shared" si="54"/>
        <v>330</v>
      </c>
      <c r="K332">
        <f t="shared" si="55"/>
        <v>340</v>
      </c>
      <c r="L332">
        <f t="shared" si="56"/>
        <v>350</v>
      </c>
      <c r="M332">
        <f t="shared" si="57"/>
        <v>0</v>
      </c>
      <c r="N332">
        <f t="shared" si="58"/>
        <v>10</v>
      </c>
      <c r="O332">
        <f t="shared" si="59"/>
        <v>20</v>
      </c>
      <c r="P332">
        <f t="shared" si="60"/>
        <v>30</v>
      </c>
      <c r="Q332">
        <f t="shared" si="61"/>
        <v>40</v>
      </c>
      <c r="R332">
        <f t="shared" si="62"/>
        <v>50</v>
      </c>
      <c r="S332">
        <f t="shared" si="63"/>
        <v>60</v>
      </c>
      <c r="T332">
        <f t="shared" si="64"/>
        <v>70</v>
      </c>
      <c r="U332">
        <f t="shared" si="65"/>
        <v>80</v>
      </c>
      <c r="V332">
        <f t="shared" si="66"/>
        <v>90</v>
      </c>
      <c r="W332">
        <f t="shared" si="67"/>
        <v>100</v>
      </c>
      <c r="X332">
        <f t="shared" si="68"/>
        <v>110</v>
      </c>
      <c r="Y332">
        <f t="shared" si="69"/>
        <v>120</v>
      </c>
      <c r="Z332">
        <f t="shared" si="70"/>
        <v>130</v>
      </c>
      <c r="AA332">
        <f t="shared" si="71"/>
        <v>140</v>
      </c>
      <c r="AB332">
        <f t="shared" si="72"/>
        <v>150</v>
      </c>
      <c r="AC332">
        <f t="shared" si="73"/>
        <v>160</v>
      </c>
      <c r="AD332">
        <f t="shared" si="74"/>
        <v>170</v>
      </c>
      <c r="AE332">
        <f t="shared" si="75"/>
        <v>180</v>
      </c>
      <c r="AF332">
        <f t="shared" si="76"/>
        <v>190</v>
      </c>
      <c r="AG332">
        <f t="shared" si="77"/>
        <v>200</v>
      </c>
      <c r="AH332">
        <f t="shared" si="78"/>
        <v>210</v>
      </c>
      <c r="AI332">
        <f t="shared" si="79"/>
        <v>220</v>
      </c>
      <c r="AJ332">
        <f t="shared" si="80"/>
        <v>230</v>
      </c>
      <c r="AK332">
        <f t="shared" si="81"/>
        <v>240</v>
      </c>
      <c r="AL332">
        <f t="shared" si="82"/>
        <v>250</v>
      </c>
      <c r="AM332">
        <f t="shared" si="83"/>
        <v>260</v>
      </c>
      <c r="AN332">
        <f t="shared" si="84"/>
        <v>270</v>
      </c>
    </row>
    <row r="333" spans="4:40" x14ac:dyDescent="0.5">
      <c r="D333">
        <f t="shared" si="48"/>
        <v>270</v>
      </c>
      <c r="E333">
        <f t="shared" si="49"/>
        <v>280</v>
      </c>
      <c r="F333">
        <f t="shared" si="50"/>
        <v>290</v>
      </c>
      <c r="G333">
        <f t="shared" si="51"/>
        <v>300</v>
      </c>
      <c r="H333">
        <f t="shared" si="52"/>
        <v>310</v>
      </c>
      <c r="I333">
        <f t="shared" si="53"/>
        <v>320</v>
      </c>
      <c r="J333">
        <f t="shared" si="54"/>
        <v>330</v>
      </c>
      <c r="K333">
        <f t="shared" si="55"/>
        <v>340</v>
      </c>
      <c r="L333">
        <f t="shared" si="56"/>
        <v>350</v>
      </c>
      <c r="M333">
        <f t="shared" si="57"/>
        <v>0</v>
      </c>
      <c r="N333">
        <f t="shared" si="58"/>
        <v>10</v>
      </c>
      <c r="O333">
        <f t="shared" si="59"/>
        <v>20</v>
      </c>
      <c r="P333">
        <f t="shared" si="60"/>
        <v>30</v>
      </c>
      <c r="Q333">
        <f t="shared" si="61"/>
        <v>40</v>
      </c>
      <c r="R333">
        <f t="shared" si="62"/>
        <v>50</v>
      </c>
      <c r="S333">
        <f t="shared" si="63"/>
        <v>60</v>
      </c>
      <c r="T333">
        <f t="shared" si="64"/>
        <v>70</v>
      </c>
      <c r="U333">
        <f t="shared" si="65"/>
        <v>80</v>
      </c>
      <c r="V333">
        <f t="shared" si="66"/>
        <v>90</v>
      </c>
      <c r="W333">
        <f t="shared" si="67"/>
        <v>100</v>
      </c>
      <c r="X333">
        <f t="shared" si="68"/>
        <v>110</v>
      </c>
      <c r="Y333">
        <f t="shared" si="69"/>
        <v>120</v>
      </c>
      <c r="Z333">
        <f t="shared" si="70"/>
        <v>130</v>
      </c>
      <c r="AA333">
        <f t="shared" si="71"/>
        <v>140</v>
      </c>
      <c r="AB333">
        <f t="shared" si="72"/>
        <v>150</v>
      </c>
      <c r="AC333">
        <f t="shared" si="73"/>
        <v>160</v>
      </c>
      <c r="AD333">
        <f t="shared" si="74"/>
        <v>170</v>
      </c>
      <c r="AE333">
        <f t="shared" si="75"/>
        <v>180</v>
      </c>
      <c r="AF333">
        <f t="shared" si="76"/>
        <v>190</v>
      </c>
      <c r="AG333">
        <f t="shared" si="77"/>
        <v>200</v>
      </c>
      <c r="AH333">
        <f t="shared" si="78"/>
        <v>210</v>
      </c>
      <c r="AI333">
        <f t="shared" si="79"/>
        <v>220</v>
      </c>
      <c r="AJ333">
        <f t="shared" si="80"/>
        <v>230</v>
      </c>
      <c r="AK333">
        <f t="shared" si="81"/>
        <v>240</v>
      </c>
      <c r="AL333">
        <f t="shared" si="82"/>
        <v>250</v>
      </c>
      <c r="AM333">
        <f t="shared" si="83"/>
        <v>260</v>
      </c>
      <c r="AN333">
        <f t="shared" si="84"/>
        <v>270</v>
      </c>
    </row>
    <row r="334" spans="4:40" x14ac:dyDescent="0.5">
      <c r="D334">
        <f t="shared" si="48"/>
        <v>270</v>
      </c>
      <c r="E334">
        <f t="shared" si="49"/>
        <v>280</v>
      </c>
      <c r="F334">
        <f t="shared" si="50"/>
        <v>290</v>
      </c>
      <c r="G334">
        <f t="shared" si="51"/>
        <v>300</v>
      </c>
      <c r="H334">
        <f t="shared" si="52"/>
        <v>310</v>
      </c>
      <c r="I334">
        <f t="shared" si="53"/>
        <v>320</v>
      </c>
      <c r="J334">
        <f t="shared" si="54"/>
        <v>330</v>
      </c>
      <c r="K334">
        <f t="shared" si="55"/>
        <v>340</v>
      </c>
      <c r="L334">
        <f t="shared" si="56"/>
        <v>350</v>
      </c>
      <c r="M334">
        <f t="shared" si="57"/>
        <v>0</v>
      </c>
      <c r="N334">
        <f t="shared" si="58"/>
        <v>10</v>
      </c>
      <c r="O334">
        <f t="shared" si="59"/>
        <v>20</v>
      </c>
      <c r="P334">
        <f t="shared" si="60"/>
        <v>30</v>
      </c>
      <c r="Q334">
        <f t="shared" si="61"/>
        <v>40</v>
      </c>
      <c r="R334">
        <f t="shared" si="62"/>
        <v>50</v>
      </c>
      <c r="S334">
        <f t="shared" si="63"/>
        <v>60</v>
      </c>
      <c r="T334">
        <f t="shared" si="64"/>
        <v>70</v>
      </c>
      <c r="U334">
        <f t="shared" si="65"/>
        <v>80</v>
      </c>
      <c r="V334">
        <f t="shared" si="66"/>
        <v>90</v>
      </c>
      <c r="W334">
        <f t="shared" si="67"/>
        <v>100</v>
      </c>
      <c r="X334">
        <f t="shared" si="68"/>
        <v>110</v>
      </c>
      <c r="Y334">
        <f t="shared" si="69"/>
        <v>120</v>
      </c>
      <c r="Z334">
        <f t="shared" si="70"/>
        <v>130</v>
      </c>
      <c r="AA334">
        <f t="shared" si="71"/>
        <v>140</v>
      </c>
      <c r="AB334">
        <f t="shared" si="72"/>
        <v>150</v>
      </c>
      <c r="AC334">
        <f t="shared" si="73"/>
        <v>160</v>
      </c>
      <c r="AD334">
        <f t="shared" si="74"/>
        <v>170</v>
      </c>
      <c r="AE334">
        <f t="shared" si="75"/>
        <v>180</v>
      </c>
      <c r="AF334">
        <f t="shared" si="76"/>
        <v>190</v>
      </c>
      <c r="AG334">
        <f t="shared" si="77"/>
        <v>200</v>
      </c>
      <c r="AH334">
        <f t="shared" si="78"/>
        <v>210</v>
      </c>
      <c r="AI334">
        <f t="shared" si="79"/>
        <v>220</v>
      </c>
      <c r="AJ334">
        <f t="shared" si="80"/>
        <v>230</v>
      </c>
      <c r="AK334">
        <f t="shared" si="81"/>
        <v>240</v>
      </c>
      <c r="AL334">
        <f t="shared" si="82"/>
        <v>250</v>
      </c>
      <c r="AM334">
        <f t="shared" si="83"/>
        <v>260</v>
      </c>
      <c r="AN334">
        <f t="shared" si="84"/>
        <v>270</v>
      </c>
    </row>
    <row r="335" spans="4:40" x14ac:dyDescent="0.5">
      <c r="D335">
        <f t="shared" si="48"/>
        <v>270</v>
      </c>
      <c r="E335">
        <f t="shared" si="49"/>
        <v>280</v>
      </c>
      <c r="F335">
        <f t="shared" si="50"/>
        <v>290</v>
      </c>
      <c r="G335">
        <f t="shared" si="51"/>
        <v>300</v>
      </c>
      <c r="H335">
        <f t="shared" si="52"/>
        <v>310</v>
      </c>
      <c r="I335">
        <f t="shared" si="53"/>
        <v>320</v>
      </c>
      <c r="J335">
        <f t="shared" si="54"/>
        <v>330</v>
      </c>
      <c r="K335">
        <f t="shared" si="55"/>
        <v>340</v>
      </c>
      <c r="L335">
        <f t="shared" si="56"/>
        <v>350</v>
      </c>
      <c r="M335">
        <f t="shared" si="57"/>
        <v>0</v>
      </c>
      <c r="N335">
        <f t="shared" si="58"/>
        <v>10</v>
      </c>
      <c r="O335">
        <f t="shared" si="59"/>
        <v>20</v>
      </c>
      <c r="P335">
        <f t="shared" si="60"/>
        <v>30</v>
      </c>
      <c r="Q335">
        <f t="shared" si="61"/>
        <v>40</v>
      </c>
      <c r="R335">
        <f t="shared" si="62"/>
        <v>50</v>
      </c>
      <c r="S335">
        <f t="shared" si="63"/>
        <v>60</v>
      </c>
      <c r="T335">
        <f t="shared" si="64"/>
        <v>70</v>
      </c>
      <c r="U335">
        <f t="shared" si="65"/>
        <v>80</v>
      </c>
      <c r="V335">
        <f t="shared" si="66"/>
        <v>90</v>
      </c>
      <c r="W335">
        <f t="shared" si="67"/>
        <v>100</v>
      </c>
      <c r="X335">
        <f t="shared" si="68"/>
        <v>110</v>
      </c>
      <c r="Y335">
        <f t="shared" si="69"/>
        <v>120</v>
      </c>
      <c r="Z335">
        <f t="shared" si="70"/>
        <v>130</v>
      </c>
      <c r="AA335">
        <f t="shared" si="71"/>
        <v>140</v>
      </c>
      <c r="AB335">
        <f t="shared" si="72"/>
        <v>150</v>
      </c>
      <c r="AC335">
        <f t="shared" si="73"/>
        <v>160</v>
      </c>
      <c r="AD335">
        <f t="shared" si="74"/>
        <v>170</v>
      </c>
      <c r="AE335">
        <f t="shared" si="75"/>
        <v>180</v>
      </c>
      <c r="AF335">
        <f t="shared" si="76"/>
        <v>190</v>
      </c>
      <c r="AG335">
        <f t="shared" si="77"/>
        <v>200</v>
      </c>
      <c r="AH335">
        <f t="shared" si="78"/>
        <v>210</v>
      </c>
      <c r="AI335">
        <f t="shared" si="79"/>
        <v>220</v>
      </c>
      <c r="AJ335">
        <f t="shared" si="80"/>
        <v>230</v>
      </c>
      <c r="AK335">
        <f t="shared" si="81"/>
        <v>240</v>
      </c>
      <c r="AL335">
        <f t="shared" si="82"/>
        <v>250</v>
      </c>
      <c r="AM335">
        <f t="shared" si="83"/>
        <v>260</v>
      </c>
      <c r="AN335">
        <f t="shared" si="84"/>
        <v>270</v>
      </c>
    </row>
    <row r="336" spans="4:40" x14ac:dyDescent="0.5">
      <c r="D336">
        <f t="shared" si="48"/>
        <v>270</v>
      </c>
      <c r="E336">
        <f t="shared" si="49"/>
        <v>280</v>
      </c>
      <c r="F336">
        <f t="shared" si="50"/>
        <v>290</v>
      </c>
      <c r="G336">
        <f t="shared" si="51"/>
        <v>300</v>
      </c>
      <c r="H336">
        <f t="shared" si="52"/>
        <v>310</v>
      </c>
      <c r="I336">
        <f t="shared" si="53"/>
        <v>320</v>
      </c>
      <c r="J336">
        <f t="shared" si="54"/>
        <v>330</v>
      </c>
      <c r="K336">
        <f t="shared" si="55"/>
        <v>340</v>
      </c>
      <c r="L336">
        <f t="shared" si="56"/>
        <v>350</v>
      </c>
      <c r="M336">
        <f t="shared" si="57"/>
        <v>0</v>
      </c>
      <c r="N336">
        <f t="shared" si="58"/>
        <v>10</v>
      </c>
      <c r="O336">
        <f t="shared" si="59"/>
        <v>20</v>
      </c>
      <c r="P336">
        <f t="shared" si="60"/>
        <v>30</v>
      </c>
      <c r="Q336">
        <f t="shared" si="61"/>
        <v>40</v>
      </c>
      <c r="R336">
        <f t="shared" si="62"/>
        <v>50</v>
      </c>
      <c r="S336">
        <f t="shared" si="63"/>
        <v>60</v>
      </c>
      <c r="T336">
        <f t="shared" si="64"/>
        <v>70</v>
      </c>
      <c r="U336">
        <f t="shared" si="65"/>
        <v>80</v>
      </c>
      <c r="V336">
        <f t="shared" si="66"/>
        <v>90</v>
      </c>
      <c r="W336">
        <f t="shared" si="67"/>
        <v>100</v>
      </c>
      <c r="X336">
        <f t="shared" si="68"/>
        <v>110</v>
      </c>
      <c r="Y336">
        <f t="shared" si="69"/>
        <v>120</v>
      </c>
      <c r="Z336">
        <f t="shared" si="70"/>
        <v>130</v>
      </c>
      <c r="AA336">
        <f t="shared" si="71"/>
        <v>140</v>
      </c>
      <c r="AB336">
        <f t="shared" si="72"/>
        <v>150</v>
      </c>
      <c r="AC336">
        <f t="shared" si="73"/>
        <v>160</v>
      </c>
      <c r="AD336">
        <f t="shared" si="74"/>
        <v>170</v>
      </c>
      <c r="AE336">
        <f t="shared" si="75"/>
        <v>180</v>
      </c>
      <c r="AF336">
        <f t="shared" si="76"/>
        <v>190</v>
      </c>
      <c r="AG336">
        <f t="shared" si="77"/>
        <v>200</v>
      </c>
      <c r="AH336">
        <f t="shared" si="78"/>
        <v>210</v>
      </c>
      <c r="AI336">
        <f t="shared" si="79"/>
        <v>220</v>
      </c>
      <c r="AJ336">
        <f t="shared" si="80"/>
        <v>230</v>
      </c>
      <c r="AK336">
        <f t="shared" si="81"/>
        <v>240</v>
      </c>
      <c r="AL336">
        <f t="shared" si="82"/>
        <v>250</v>
      </c>
      <c r="AM336">
        <f t="shared" si="83"/>
        <v>260</v>
      </c>
      <c r="AN336">
        <f t="shared" si="84"/>
        <v>270</v>
      </c>
    </row>
    <row r="337" spans="4:40" x14ac:dyDescent="0.5">
      <c r="D337">
        <f t="shared" si="48"/>
        <v>270</v>
      </c>
      <c r="E337">
        <f t="shared" si="49"/>
        <v>280</v>
      </c>
      <c r="F337">
        <f t="shared" si="50"/>
        <v>290</v>
      </c>
      <c r="G337">
        <f t="shared" si="51"/>
        <v>300</v>
      </c>
      <c r="H337">
        <f t="shared" si="52"/>
        <v>310</v>
      </c>
      <c r="I337">
        <f t="shared" si="53"/>
        <v>320</v>
      </c>
      <c r="J337">
        <f t="shared" si="54"/>
        <v>330</v>
      </c>
      <c r="K337">
        <f t="shared" si="55"/>
        <v>340</v>
      </c>
      <c r="L337">
        <f t="shared" si="56"/>
        <v>350</v>
      </c>
      <c r="M337">
        <f t="shared" si="57"/>
        <v>0</v>
      </c>
      <c r="N337">
        <f t="shared" si="58"/>
        <v>10</v>
      </c>
      <c r="O337">
        <f t="shared" si="59"/>
        <v>20</v>
      </c>
      <c r="P337">
        <f t="shared" si="60"/>
        <v>30</v>
      </c>
      <c r="Q337">
        <f t="shared" si="61"/>
        <v>40</v>
      </c>
      <c r="R337">
        <f t="shared" si="62"/>
        <v>50</v>
      </c>
      <c r="S337">
        <f t="shared" si="63"/>
        <v>60</v>
      </c>
      <c r="T337">
        <f t="shared" si="64"/>
        <v>70</v>
      </c>
      <c r="U337">
        <f t="shared" si="65"/>
        <v>80</v>
      </c>
      <c r="V337">
        <f t="shared" si="66"/>
        <v>90</v>
      </c>
      <c r="W337">
        <f t="shared" si="67"/>
        <v>100</v>
      </c>
      <c r="X337">
        <f t="shared" si="68"/>
        <v>110</v>
      </c>
      <c r="Y337">
        <f t="shared" si="69"/>
        <v>120</v>
      </c>
      <c r="Z337">
        <f t="shared" si="70"/>
        <v>130</v>
      </c>
      <c r="AA337">
        <f t="shared" si="71"/>
        <v>140</v>
      </c>
      <c r="AB337">
        <f t="shared" si="72"/>
        <v>150</v>
      </c>
      <c r="AC337">
        <f t="shared" si="73"/>
        <v>160</v>
      </c>
      <c r="AD337">
        <f t="shared" si="74"/>
        <v>170</v>
      </c>
      <c r="AE337">
        <f t="shared" si="75"/>
        <v>180</v>
      </c>
      <c r="AF337">
        <f t="shared" si="76"/>
        <v>190</v>
      </c>
      <c r="AG337">
        <f t="shared" si="77"/>
        <v>200</v>
      </c>
      <c r="AH337">
        <f t="shared" si="78"/>
        <v>210</v>
      </c>
      <c r="AI337">
        <f t="shared" si="79"/>
        <v>220</v>
      </c>
      <c r="AJ337">
        <f t="shared" si="80"/>
        <v>230</v>
      </c>
      <c r="AK337">
        <f t="shared" si="81"/>
        <v>240</v>
      </c>
      <c r="AL337">
        <f t="shared" si="82"/>
        <v>250</v>
      </c>
      <c r="AM337">
        <f t="shared" si="83"/>
        <v>260</v>
      </c>
      <c r="AN337">
        <f t="shared" si="84"/>
        <v>270</v>
      </c>
    </row>
    <row r="338" spans="4:40" x14ac:dyDescent="0.5">
      <c r="D338">
        <f t="shared" si="48"/>
        <v>270</v>
      </c>
      <c r="E338">
        <f t="shared" si="49"/>
        <v>280</v>
      </c>
      <c r="F338">
        <f t="shared" si="50"/>
        <v>290</v>
      </c>
      <c r="G338">
        <f t="shared" si="51"/>
        <v>300</v>
      </c>
      <c r="H338">
        <f t="shared" si="52"/>
        <v>310</v>
      </c>
      <c r="I338">
        <f t="shared" si="53"/>
        <v>320</v>
      </c>
      <c r="J338">
        <f t="shared" si="54"/>
        <v>330</v>
      </c>
      <c r="K338">
        <f t="shared" si="55"/>
        <v>340</v>
      </c>
      <c r="L338">
        <f t="shared" si="56"/>
        <v>350</v>
      </c>
      <c r="M338">
        <f t="shared" si="57"/>
        <v>0</v>
      </c>
      <c r="N338">
        <f t="shared" si="58"/>
        <v>10</v>
      </c>
      <c r="O338">
        <f t="shared" si="59"/>
        <v>20</v>
      </c>
      <c r="P338">
        <f t="shared" si="60"/>
        <v>30</v>
      </c>
      <c r="Q338">
        <f t="shared" si="61"/>
        <v>40</v>
      </c>
      <c r="R338">
        <f t="shared" si="62"/>
        <v>50</v>
      </c>
      <c r="S338">
        <f t="shared" si="63"/>
        <v>60</v>
      </c>
      <c r="T338">
        <f t="shared" si="64"/>
        <v>70</v>
      </c>
      <c r="U338">
        <f t="shared" si="65"/>
        <v>80</v>
      </c>
      <c r="V338">
        <f t="shared" si="66"/>
        <v>90</v>
      </c>
      <c r="W338">
        <f t="shared" si="67"/>
        <v>100</v>
      </c>
      <c r="X338">
        <f t="shared" si="68"/>
        <v>110</v>
      </c>
      <c r="Y338">
        <f t="shared" si="69"/>
        <v>120</v>
      </c>
      <c r="Z338">
        <f t="shared" si="70"/>
        <v>130</v>
      </c>
      <c r="AA338">
        <f t="shared" si="71"/>
        <v>140</v>
      </c>
      <c r="AB338">
        <f t="shared" si="72"/>
        <v>150</v>
      </c>
      <c r="AC338">
        <f t="shared" si="73"/>
        <v>160</v>
      </c>
      <c r="AD338">
        <f t="shared" si="74"/>
        <v>170</v>
      </c>
      <c r="AE338">
        <f t="shared" si="75"/>
        <v>180</v>
      </c>
      <c r="AF338">
        <f t="shared" si="76"/>
        <v>190</v>
      </c>
      <c r="AG338">
        <f t="shared" si="77"/>
        <v>200</v>
      </c>
      <c r="AH338">
        <f t="shared" si="78"/>
        <v>210</v>
      </c>
      <c r="AI338">
        <f t="shared" si="79"/>
        <v>220</v>
      </c>
      <c r="AJ338">
        <f t="shared" si="80"/>
        <v>230</v>
      </c>
      <c r="AK338">
        <f t="shared" si="81"/>
        <v>240</v>
      </c>
      <c r="AL338">
        <f t="shared" si="82"/>
        <v>250</v>
      </c>
      <c r="AM338">
        <f t="shared" si="83"/>
        <v>260</v>
      </c>
      <c r="AN338">
        <f t="shared" si="84"/>
        <v>270</v>
      </c>
    </row>
    <row r="339" spans="4:40" x14ac:dyDescent="0.5">
      <c r="D339">
        <f t="shared" si="48"/>
        <v>270</v>
      </c>
      <c r="E339">
        <f t="shared" si="49"/>
        <v>280</v>
      </c>
      <c r="F339">
        <f t="shared" si="50"/>
        <v>290</v>
      </c>
      <c r="G339">
        <f t="shared" si="51"/>
        <v>300</v>
      </c>
      <c r="H339">
        <f t="shared" si="52"/>
        <v>310</v>
      </c>
      <c r="I339">
        <f t="shared" si="53"/>
        <v>320</v>
      </c>
      <c r="J339">
        <f t="shared" si="54"/>
        <v>330</v>
      </c>
      <c r="K339">
        <f t="shared" si="55"/>
        <v>340</v>
      </c>
      <c r="L339">
        <f t="shared" si="56"/>
        <v>350</v>
      </c>
      <c r="M339">
        <f t="shared" si="57"/>
        <v>0</v>
      </c>
      <c r="N339">
        <f t="shared" si="58"/>
        <v>10</v>
      </c>
      <c r="O339">
        <f t="shared" si="59"/>
        <v>20</v>
      </c>
      <c r="P339">
        <f t="shared" si="60"/>
        <v>30</v>
      </c>
      <c r="Q339">
        <f t="shared" si="61"/>
        <v>40</v>
      </c>
      <c r="R339">
        <f t="shared" si="62"/>
        <v>50</v>
      </c>
      <c r="S339">
        <f t="shared" si="63"/>
        <v>60</v>
      </c>
      <c r="T339">
        <f t="shared" si="64"/>
        <v>70</v>
      </c>
      <c r="U339">
        <f t="shared" si="65"/>
        <v>80</v>
      </c>
      <c r="V339">
        <f t="shared" si="66"/>
        <v>90</v>
      </c>
      <c r="W339">
        <f t="shared" si="67"/>
        <v>100</v>
      </c>
      <c r="X339">
        <f t="shared" si="68"/>
        <v>110</v>
      </c>
      <c r="Y339">
        <f t="shared" si="69"/>
        <v>120</v>
      </c>
      <c r="Z339">
        <f t="shared" si="70"/>
        <v>130</v>
      </c>
      <c r="AA339">
        <f t="shared" si="71"/>
        <v>140</v>
      </c>
      <c r="AB339">
        <f t="shared" si="72"/>
        <v>150</v>
      </c>
      <c r="AC339">
        <f t="shared" si="73"/>
        <v>160</v>
      </c>
      <c r="AD339">
        <f t="shared" si="74"/>
        <v>170</v>
      </c>
      <c r="AE339">
        <f t="shared" si="75"/>
        <v>180</v>
      </c>
      <c r="AF339">
        <f t="shared" si="76"/>
        <v>190</v>
      </c>
      <c r="AG339">
        <f t="shared" si="77"/>
        <v>200</v>
      </c>
      <c r="AH339">
        <f t="shared" si="78"/>
        <v>210</v>
      </c>
      <c r="AI339">
        <f t="shared" si="79"/>
        <v>220</v>
      </c>
      <c r="AJ339">
        <f t="shared" si="80"/>
        <v>230</v>
      </c>
      <c r="AK339">
        <f t="shared" si="81"/>
        <v>240</v>
      </c>
      <c r="AL339">
        <f t="shared" si="82"/>
        <v>250</v>
      </c>
      <c r="AM339">
        <f t="shared" si="83"/>
        <v>260</v>
      </c>
      <c r="AN339">
        <f t="shared" si="84"/>
        <v>270</v>
      </c>
    </row>
    <row r="340" spans="4:40" x14ac:dyDescent="0.5">
      <c r="D340">
        <f t="shared" si="48"/>
        <v>270</v>
      </c>
      <c r="E340">
        <f t="shared" si="49"/>
        <v>280</v>
      </c>
      <c r="F340">
        <f t="shared" si="50"/>
        <v>290</v>
      </c>
      <c r="G340">
        <f t="shared" si="51"/>
        <v>300</v>
      </c>
      <c r="H340">
        <f t="shared" si="52"/>
        <v>310</v>
      </c>
      <c r="I340">
        <f t="shared" si="53"/>
        <v>320</v>
      </c>
      <c r="J340">
        <f t="shared" si="54"/>
        <v>330</v>
      </c>
      <c r="K340">
        <f t="shared" si="55"/>
        <v>340</v>
      </c>
      <c r="L340">
        <f t="shared" si="56"/>
        <v>350</v>
      </c>
      <c r="M340">
        <f t="shared" si="57"/>
        <v>0</v>
      </c>
      <c r="N340">
        <f t="shared" si="58"/>
        <v>10</v>
      </c>
      <c r="O340">
        <f t="shared" si="59"/>
        <v>20</v>
      </c>
      <c r="P340">
        <f t="shared" si="60"/>
        <v>30</v>
      </c>
      <c r="Q340">
        <f t="shared" si="61"/>
        <v>40</v>
      </c>
      <c r="R340">
        <f t="shared" si="62"/>
        <v>50</v>
      </c>
      <c r="S340">
        <f t="shared" si="63"/>
        <v>60</v>
      </c>
      <c r="T340">
        <f t="shared" si="64"/>
        <v>70</v>
      </c>
      <c r="U340">
        <f t="shared" si="65"/>
        <v>80</v>
      </c>
      <c r="V340">
        <f t="shared" si="66"/>
        <v>90</v>
      </c>
      <c r="W340">
        <f t="shared" si="67"/>
        <v>100</v>
      </c>
      <c r="X340">
        <f t="shared" si="68"/>
        <v>110</v>
      </c>
      <c r="Y340">
        <f t="shared" si="69"/>
        <v>120</v>
      </c>
      <c r="Z340">
        <f t="shared" si="70"/>
        <v>130</v>
      </c>
      <c r="AA340">
        <f t="shared" si="71"/>
        <v>140</v>
      </c>
      <c r="AB340">
        <f t="shared" si="72"/>
        <v>150</v>
      </c>
      <c r="AC340">
        <f t="shared" si="73"/>
        <v>160</v>
      </c>
      <c r="AD340">
        <f t="shared" si="74"/>
        <v>170</v>
      </c>
      <c r="AE340">
        <f t="shared" si="75"/>
        <v>180</v>
      </c>
      <c r="AF340">
        <f t="shared" si="76"/>
        <v>190</v>
      </c>
      <c r="AG340">
        <f t="shared" si="77"/>
        <v>200</v>
      </c>
      <c r="AH340">
        <f t="shared" si="78"/>
        <v>210</v>
      </c>
      <c r="AI340">
        <f t="shared" si="79"/>
        <v>220</v>
      </c>
      <c r="AJ340">
        <f t="shared" si="80"/>
        <v>230</v>
      </c>
      <c r="AK340">
        <f t="shared" si="81"/>
        <v>240</v>
      </c>
      <c r="AL340">
        <f t="shared" si="82"/>
        <v>250</v>
      </c>
      <c r="AM340">
        <f t="shared" si="83"/>
        <v>260</v>
      </c>
      <c r="AN340">
        <f t="shared" si="84"/>
        <v>270</v>
      </c>
    </row>
    <row r="341" spans="4:40" x14ac:dyDescent="0.5">
      <c r="D341">
        <f t="shared" si="48"/>
        <v>270</v>
      </c>
      <c r="E341">
        <f t="shared" si="49"/>
        <v>280</v>
      </c>
      <c r="F341">
        <f t="shared" si="50"/>
        <v>290</v>
      </c>
      <c r="G341">
        <f t="shared" si="51"/>
        <v>300</v>
      </c>
      <c r="H341">
        <f t="shared" si="52"/>
        <v>310</v>
      </c>
      <c r="I341">
        <f t="shared" si="53"/>
        <v>320</v>
      </c>
      <c r="J341">
        <f t="shared" si="54"/>
        <v>330</v>
      </c>
      <c r="K341">
        <f t="shared" si="55"/>
        <v>340</v>
      </c>
      <c r="L341">
        <f t="shared" si="56"/>
        <v>350</v>
      </c>
      <c r="M341">
        <f t="shared" si="57"/>
        <v>0</v>
      </c>
      <c r="N341">
        <f t="shared" si="58"/>
        <v>10</v>
      </c>
      <c r="O341">
        <f t="shared" si="59"/>
        <v>20</v>
      </c>
      <c r="P341">
        <f t="shared" si="60"/>
        <v>30</v>
      </c>
      <c r="Q341">
        <f t="shared" si="61"/>
        <v>40</v>
      </c>
      <c r="R341">
        <f t="shared" si="62"/>
        <v>50</v>
      </c>
      <c r="S341">
        <f t="shared" si="63"/>
        <v>60</v>
      </c>
      <c r="T341">
        <f t="shared" si="64"/>
        <v>70</v>
      </c>
      <c r="U341">
        <f t="shared" si="65"/>
        <v>80</v>
      </c>
      <c r="V341">
        <f t="shared" si="66"/>
        <v>90</v>
      </c>
      <c r="W341">
        <f t="shared" si="67"/>
        <v>100</v>
      </c>
      <c r="X341">
        <f t="shared" si="68"/>
        <v>110</v>
      </c>
      <c r="Y341">
        <f t="shared" si="69"/>
        <v>120</v>
      </c>
      <c r="Z341">
        <f t="shared" si="70"/>
        <v>130</v>
      </c>
      <c r="AA341">
        <f t="shared" si="71"/>
        <v>140</v>
      </c>
      <c r="AB341">
        <f t="shared" si="72"/>
        <v>150</v>
      </c>
      <c r="AC341">
        <f t="shared" si="73"/>
        <v>160</v>
      </c>
      <c r="AD341">
        <f t="shared" si="74"/>
        <v>170</v>
      </c>
      <c r="AE341">
        <f t="shared" si="75"/>
        <v>180</v>
      </c>
      <c r="AF341">
        <f t="shared" si="76"/>
        <v>190</v>
      </c>
      <c r="AG341">
        <f t="shared" si="77"/>
        <v>200</v>
      </c>
      <c r="AH341">
        <f t="shared" si="78"/>
        <v>210</v>
      </c>
      <c r="AI341">
        <f t="shared" si="79"/>
        <v>220</v>
      </c>
      <c r="AJ341">
        <f t="shared" si="80"/>
        <v>230</v>
      </c>
      <c r="AK341">
        <f t="shared" si="81"/>
        <v>240</v>
      </c>
      <c r="AL341">
        <f t="shared" si="82"/>
        <v>250</v>
      </c>
      <c r="AM341">
        <f t="shared" si="83"/>
        <v>260</v>
      </c>
      <c r="AN341">
        <f t="shared" si="84"/>
        <v>270</v>
      </c>
    </row>
    <row r="342" spans="4:40" x14ac:dyDescent="0.5">
      <c r="D342">
        <f t="shared" si="48"/>
        <v>270</v>
      </c>
      <c r="E342">
        <f t="shared" si="49"/>
        <v>280</v>
      </c>
      <c r="F342">
        <f t="shared" si="50"/>
        <v>290</v>
      </c>
      <c r="G342">
        <f t="shared" si="51"/>
        <v>300</v>
      </c>
      <c r="H342">
        <f t="shared" si="52"/>
        <v>310</v>
      </c>
      <c r="I342">
        <f t="shared" si="53"/>
        <v>320</v>
      </c>
      <c r="J342">
        <f t="shared" si="54"/>
        <v>330</v>
      </c>
      <c r="K342">
        <f t="shared" si="55"/>
        <v>340</v>
      </c>
      <c r="L342">
        <f t="shared" si="56"/>
        <v>350</v>
      </c>
      <c r="M342">
        <f t="shared" si="57"/>
        <v>0</v>
      </c>
      <c r="N342">
        <f t="shared" si="58"/>
        <v>10</v>
      </c>
      <c r="O342">
        <f t="shared" si="59"/>
        <v>20</v>
      </c>
      <c r="P342">
        <f t="shared" si="60"/>
        <v>30</v>
      </c>
      <c r="Q342">
        <f t="shared" si="61"/>
        <v>40</v>
      </c>
      <c r="R342">
        <f t="shared" si="62"/>
        <v>50</v>
      </c>
      <c r="S342">
        <f t="shared" si="63"/>
        <v>60</v>
      </c>
      <c r="T342">
        <f t="shared" si="64"/>
        <v>70</v>
      </c>
      <c r="U342">
        <f t="shared" si="65"/>
        <v>80</v>
      </c>
      <c r="V342">
        <f t="shared" si="66"/>
        <v>90</v>
      </c>
      <c r="W342">
        <f t="shared" si="67"/>
        <v>100</v>
      </c>
      <c r="X342">
        <f t="shared" si="68"/>
        <v>110</v>
      </c>
      <c r="Y342">
        <f t="shared" si="69"/>
        <v>120</v>
      </c>
      <c r="Z342">
        <f t="shared" si="70"/>
        <v>130</v>
      </c>
      <c r="AA342">
        <f t="shared" si="71"/>
        <v>140</v>
      </c>
      <c r="AB342">
        <f t="shared" si="72"/>
        <v>150</v>
      </c>
      <c r="AC342">
        <f t="shared" si="73"/>
        <v>160</v>
      </c>
      <c r="AD342">
        <f t="shared" si="74"/>
        <v>170</v>
      </c>
      <c r="AE342">
        <f t="shared" si="75"/>
        <v>180</v>
      </c>
      <c r="AF342">
        <f t="shared" si="76"/>
        <v>190</v>
      </c>
      <c r="AG342">
        <f t="shared" si="77"/>
        <v>200</v>
      </c>
      <c r="AH342">
        <f t="shared" si="78"/>
        <v>210</v>
      </c>
      <c r="AI342">
        <f t="shared" si="79"/>
        <v>220</v>
      </c>
      <c r="AJ342">
        <f t="shared" si="80"/>
        <v>230</v>
      </c>
      <c r="AK342">
        <f t="shared" si="81"/>
        <v>240</v>
      </c>
      <c r="AL342">
        <f t="shared" si="82"/>
        <v>250</v>
      </c>
      <c r="AM342">
        <f t="shared" si="83"/>
        <v>260</v>
      </c>
      <c r="AN342">
        <f t="shared" si="84"/>
        <v>270</v>
      </c>
    </row>
    <row r="343" spans="4:40" x14ac:dyDescent="0.5">
      <c r="D343">
        <f t="shared" si="48"/>
        <v>270</v>
      </c>
      <c r="E343">
        <f t="shared" si="49"/>
        <v>280</v>
      </c>
      <c r="F343">
        <f t="shared" si="50"/>
        <v>290</v>
      </c>
      <c r="G343">
        <f t="shared" si="51"/>
        <v>300</v>
      </c>
      <c r="H343">
        <f t="shared" si="52"/>
        <v>310</v>
      </c>
      <c r="I343">
        <f t="shared" si="53"/>
        <v>320</v>
      </c>
      <c r="J343">
        <f t="shared" si="54"/>
        <v>330</v>
      </c>
      <c r="K343">
        <f t="shared" si="55"/>
        <v>340</v>
      </c>
      <c r="L343">
        <f t="shared" si="56"/>
        <v>350</v>
      </c>
      <c r="M343">
        <f t="shared" si="57"/>
        <v>0</v>
      </c>
      <c r="N343">
        <f t="shared" si="58"/>
        <v>10</v>
      </c>
      <c r="O343">
        <f t="shared" si="59"/>
        <v>20</v>
      </c>
      <c r="P343">
        <f t="shared" si="60"/>
        <v>30</v>
      </c>
      <c r="Q343">
        <f t="shared" si="61"/>
        <v>40</v>
      </c>
      <c r="R343">
        <f t="shared" si="62"/>
        <v>50</v>
      </c>
      <c r="S343">
        <f t="shared" si="63"/>
        <v>60</v>
      </c>
      <c r="T343">
        <f t="shared" si="64"/>
        <v>70</v>
      </c>
      <c r="U343">
        <f t="shared" si="65"/>
        <v>80</v>
      </c>
      <c r="V343">
        <f t="shared" si="66"/>
        <v>90</v>
      </c>
      <c r="W343">
        <f t="shared" si="67"/>
        <v>100</v>
      </c>
      <c r="X343">
        <f t="shared" si="68"/>
        <v>110</v>
      </c>
      <c r="Y343">
        <f t="shared" si="69"/>
        <v>120</v>
      </c>
      <c r="Z343">
        <f t="shared" si="70"/>
        <v>130</v>
      </c>
      <c r="AA343">
        <f t="shared" si="71"/>
        <v>140</v>
      </c>
      <c r="AB343">
        <f t="shared" si="72"/>
        <v>150</v>
      </c>
      <c r="AC343">
        <f t="shared" si="73"/>
        <v>160</v>
      </c>
      <c r="AD343">
        <f t="shared" si="74"/>
        <v>170</v>
      </c>
      <c r="AE343">
        <f t="shared" si="75"/>
        <v>180</v>
      </c>
      <c r="AF343">
        <f t="shared" si="76"/>
        <v>190</v>
      </c>
      <c r="AG343">
        <f t="shared" si="77"/>
        <v>200</v>
      </c>
      <c r="AH343">
        <f t="shared" si="78"/>
        <v>210</v>
      </c>
      <c r="AI343">
        <f t="shared" si="79"/>
        <v>220</v>
      </c>
      <c r="AJ343">
        <f t="shared" si="80"/>
        <v>230</v>
      </c>
      <c r="AK343">
        <f t="shared" si="81"/>
        <v>240</v>
      </c>
      <c r="AL343">
        <f t="shared" si="82"/>
        <v>250</v>
      </c>
      <c r="AM343">
        <f t="shared" si="83"/>
        <v>260</v>
      </c>
      <c r="AN343">
        <f t="shared" si="84"/>
        <v>270</v>
      </c>
    </row>
    <row r="344" spans="4:40" x14ac:dyDescent="0.5">
      <c r="D344">
        <f t="shared" si="48"/>
        <v>270</v>
      </c>
      <c r="E344">
        <f t="shared" si="49"/>
        <v>280</v>
      </c>
      <c r="F344">
        <f t="shared" si="50"/>
        <v>290</v>
      </c>
      <c r="G344">
        <f t="shared" si="51"/>
        <v>300</v>
      </c>
      <c r="H344">
        <f t="shared" si="52"/>
        <v>310</v>
      </c>
      <c r="I344">
        <f t="shared" si="53"/>
        <v>320</v>
      </c>
      <c r="J344">
        <f t="shared" si="54"/>
        <v>330</v>
      </c>
      <c r="K344">
        <f t="shared" si="55"/>
        <v>340</v>
      </c>
      <c r="L344">
        <f t="shared" si="56"/>
        <v>350</v>
      </c>
      <c r="M344">
        <f t="shared" si="57"/>
        <v>0</v>
      </c>
      <c r="N344">
        <f t="shared" si="58"/>
        <v>10</v>
      </c>
      <c r="O344">
        <f t="shared" si="59"/>
        <v>20</v>
      </c>
      <c r="P344">
        <f t="shared" si="60"/>
        <v>30</v>
      </c>
      <c r="Q344">
        <f t="shared" si="61"/>
        <v>40</v>
      </c>
      <c r="R344">
        <f t="shared" si="62"/>
        <v>50</v>
      </c>
      <c r="S344">
        <f t="shared" si="63"/>
        <v>60</v>
      </c>
      <c r="T344">
        <f t="shared" si="64"/>
        <v>70</v>
      </c>
      <c r="U344">
        <f t="shared" si="65"/>
        <v>80</v>
      </c>
      <c r="V344">
        <f t="shared" si="66"/>
        <v>90</v>
      </c>
      <c r="W344">
        <f t="shared" si="67"/>
        <v>100</v>
      </c>
      <c r="X344">
        <f t="shared" si="68"/>
        <v>110</v>
      </c>
      <c r="Y344">
        <f t="shared" si="69"/>
        <v>120</v>
      </c>
      <c r="Z344">
        <f t="shared" si="70"/>
        <v>130</v>
      </c>
      <c r="AA344">
        <f t="shared" si="71"/>
        <v>140</v>
      </c>
      <c r="AB344">
        <f t="shared" si="72"/>
        <v>150</v>
      </c>
      <c r="AC344">
        <f t="shared" si="73"/>
        <v>160</v>
      </c>
      <c r="AD344">
        <f t="shared" si="74"/>
        <v>170</v>
      </c>
      <c r="AE344">
        <f t="shared" si="75"/>
        <v>180</v>
      </c>
      <c r="AF344">
        <f t="shared" si="76"/>
        <v>190</v>
      </c>
      <c r="AG344">
        <f t="shared" si="77"/>
        <v>200</v>
      </c>
      <c r="AH344">
        <f t="shared" si="78"/>
        <v>210</v>
      </c>
      <c r="AI344">
        <f t="shared" si="79"/>
        <v>220</v>
      </c>
      <c r="AJ344">
        <f t="shared" si="80"/>
        <v>230</v>
      </c>
      <c r="AK344">
        <f t="shared" si="81"/>
        <v>240</v>
      </c>
      <c r="AL344">
        <f t="shared" si="82"/>
        <v>250</v>
      </c>
      <c r="AM344">
        <f t="shared" si="83"/>
        <v>260</v>
      </c>
      <c r="AN344">
        <f t="shared" si="84"/>
        <v>270</v>
      </c>
    </row>
    <row r="345" spans="4:40" x14ac:dyDescent="0.5">
      <c r="D345">
        <f t="shared" si="48"/>
        <v>270</v>
      </c>
      <c r="E345">
        <f t="shared" si="49"/>
        <v>280</v>
      </c>
      <c r="F345">
        <f t="shared" si="50"/>
        <v>290</v>
      </c>
      <c r="G345">
        <f t="shared" si="51"/>
        <v>300</v>
      </c>
      <c r="H345">
        <f t="shared" si="52"/>
        <v>310</v>
      </c>
      <c r="I345">
        <f t="shared" si="53"/>
        <v>320</v>
      </c>
      <c r="J345">
        <f t="shared" si="54"/>
        <v>330</v>
      </c>
      <c r="K345">
        <f t="shared" si="55"/>
        <v>340</v>
      </c>
      <c r="L345">
        <f t="shared" si="56"/>
        <v>350</v>
      </c>
      <c r="M345">
        <f t="shared" si="57"/>
        <v>0</v>
      </c>
      <c r="N345">
        <f t="shared" si="58"/>
        <v>10</v>
      </c>
      <c r="O345">
        <f t="shared" si="59"/>
        <v>20</v>
      </c>
      <c r="P345">
        <f t="shared" si="60"/>
        <v>30</v>
      </c>
      <c r="Q345">
        <f t="shared" si="61"/>
        <v>40</v>
      </c>
      <c r="R345">
        <f t="shared" si="62"/>
        <v>50</v>
      </c>
      <c r="S345">
        <f t="shared" si="63"/>
        <v>60</v>
      </c>
      <c r="T345">
        <f t="shared" si="64"/>
        <v>70</v>
      </c>
      <c r="U345">
        <f t="shared" si="65"/>
        <v>80</v>
      </c>
      <c r="V345">
        <f t="shared" si="66"/>
        <v>90</v>
      </c>
      <c r="W345">
        <f t="shared" si="67"/>
        <v>100</v>
      </c>
      <c r="X345">
        <f t="shared" si="68"/>
        <v>110</v>
      </c>
      <c r="Y345">
        <f t="shared" si="69"/>
        <v>120</v>
      </c>
      <c r="Z345">
        <f t="shared" si="70"/>
        <v>130</v>
      </c>
      <c r="AA345">
        <f t="shared" si="71"/>
        <v>140</v>
      </c>
      <c r="AB345">
        <f t="shared" si="72"/>
        <v>150</v>
      </c>
      <c r="AC345">
        <f t="shared" si="73"/>
        <v>160</v>
      </c>
      <c r="AD345">
        <f t="shared" si="74"/>
        <v>170</v>
      </c>
      <c r="AE345">
        <f t="shared" si="75"/>
        <v>180</v>
      </c>
      <c r="AF345">
        <f t="shared" si="76"/>
        <v>190</v>
      </c>
      <c r="AG345">
        <f t="shared" si="77"/>
        <v>200</v>
      </c>
      <c r="AH345">
        <f t="shared" si="78"/>
        <v>210</v>
      </c>
      <c r="AI345">
        <f t="shared" si="79"/>
        <v>220</v>
      </c>
      <c r="AJ345">
        <f t="shared" si="80"/>
        <v>230</v>
      </c>
      <c r="AK345">
        <f t="shared" si="81"/>
        <v>240</v>
      </c>
      <c r="AL345">
        <f t="shared" si="82"/>
        <v>250</v>
      </c>
      <c r="AM345">
        <f t="shared" si="83"/>
        <v>260</v>
      </c>
      <c r="AN345">
        <f t="shared" si="84"/>
        <v>270</v>
      </c>
    </row>
    <row r="346" spans="4:40" x14ac:dyDescent="0.5">
      <c r="D346">
        <f t="shared" si="48"/>
        <v>270</v>
      </c>
      <c r="E346">
        <f t="shared" si="49"/>
        <v>280</v>
      </c>
      <c r="F346">
        <f t="shared" si="50"/>
        <v>290</v>
      </c>
      <c r="G346">
        <f t="shared" si="51"/>
        <v>300</v>
      </c>
      <c r="H346">
        <f t="shared" si="52"/>
        <v>310</v>
      </c>
      <c r="I346">
        <f t="shared" si="53"/>
        <v>320</v>
      </c>
      <c r="J346">
        <f t="shared" si="54"/>
        <v>330</v>
      </c>
      <c r="K346">
        <f t="shared" si="55"/>
        <v>340</v>
      </c>
      <c r="L346">
        <f t="shared" si="56"/>
        <v>350</v>
      </c>
      <c r="M346">
        <f t="shared" si="57"/>
        <v>0</v>
      </c>
      <c r="N346">
        <f t="shared" si="58"/>
        <v>10</v>
      </c>
      <c r="O346">
        <f t="shared" si="59"/>
        <v>20</v>
      </c>
      <c r="P346">
        <f t="shared" si="60"/>
        <v>30</v>
      </c>
      <c r="Q346">
        <f t="shared" si="61"/>
        <v>40</v>
      </c>
      <c r="R346">
        <f t="shared" si="62"/>
        <v>50</v>
      </c>
      <c r="S346">
        <f t="shared" si="63"/>
        <v>60</v>
      </c>
      <c r="T346">
        <f t="shared" si="64"/>
        <v>70</v>
      </c>
      <c r="U346">
        <f t="shared" si="65"/>
        <v>80</v>
      </c>
      <c r="V346">
        <f t="shared" si="66"/>
        <v>90</v>
      </c>
      <c r="W346">
        <f t="shared" si="67"/>
        <v>100</v>
      </c>
      <c r="X346">
        <f t="shared" si="68"/>
        <v>110</v>
      </c>
      <c r="Y346">
        <f t="shared" si="69"/>
        <v>120</v>
      </c>
      <c r="Z346">
        <f t="shared" si="70"/>
        <v>130</v>
      </c>
      <c r="AA346">
        <f t="shared" si="71"/>
        <v>140</v>
      </c>
      <c r="AB346">
        <f t="shared" si="72"/>
        <v>150</v>
      </c>
      <c r="AC346">
        <f t="shared" si="73"/>
        <v>160</v>
      </c>
      <c r="AD346">
        <f t="shared" si="74"/>
        <v>170</v>
      </c>
      <c r="AE346">
        <f t="shared" si="75"/>
        <v>180</v>
      </c>
      <c r="AF346">
        <f t="shared" si="76"/>
        <v>190</v>
      </c>
      <c r="AG346">
        <f t="shared" si="77"/>
        <v>200</v>
      </c>
      <c r="AH346">
        <f t="shared" si="78"/>
        <v>210</v>
      </c>
      <c r="AI346">
        <f t="shared" si="79"/>
        <v>220</v>
      </c>
      <c r="AJ346">
        <f t="shared" si="80"/>
        <v>230</v>
      </c>
      <c r="AK346">
        <f t="shared" si="81"/>
        <v>240</v>
      </c>
      <c r="AL346">
        <f t="shared" si="82"/>
        <v>250</v>
      </c>
      <c r="AM346">
        <f t="shared" si="83"/>
        <v>260</v>
      </c>
      <c r="AN346">
        <f t="shared" si="84"/>
        <v>270</v>
      </c>
    </row>
    <row r="347" spans="4:40" x14ac:dyDescent="0.5">
      <c r="D347">
        <f t="shared" si="48"/>
        <v>270</v>
      </c>
      <c r="E347">
        <f t="shared" si="49"/>
        <v>280</v>
      </c>
      <c r="F347">
        <f t="shared" si="50"/>
        <v>290</v>
      </c>
      <c r="G347">
        <f t="shared" si="51"/>
        <v>300</v>
      </c>
      <c r="H347">
        <f t="shared" si="52"/>
        <v>310</v>
      </c>
      <c r="I347">
        <f t="shared" si="53"/>
        <v>320</v>
      </c>
      <c r="J347">
        <f t="shared" si="54"/>
        <v>330</v>
      </c>
      <c r="K347">
        <f t="shared" si="55"/>
        <v>340</v>
      </c>
      <c r="L347">
        <f t="shared" si="56"/>
        <v>350</v>
      </c>
      <c r="M347">
        <f t="shared" si="57"/>
        <v>0</v>
      </c>
      <c r="N347">
        <f t="shared" si="58"/>
        <v>10</v>
      </c>
      <c r="O347">
        <f t="shared" si="59"/>
        <v>20</v>
      </c>
      <c r="P347">
        <f t="shared" si="60"/>
        <v>30</v>
      </c>
      <c r="Q347">
        <f t="shared" si="61"/>
        <v>40</v>
      </c>
      <c r="R347">
        <f t="shared" si="62"/>
        <v>50</v>
      </c>
      <c r="S347">
        <f t="shared" si="63"/>
        <v>60</v>
      </c>
      <c r="T347">
        <f t="shared" si="64"/>
        <v>70</v>
      </c>
      <c r="U347">
        <f t="shared" si="65"/>
        <v>80</v>
      </c>
      <c r="V347">
        <f t="shared" si="66"/>
        <v>90</v>
      </c>
      <c r="W347">
        <f t="shared" si="67"/>
        <v>100</v>
      </c>
      <c r="X347">
        <f t="shared" si="68"/>
        <v>110</v>
      </c>
      <c r="Y347">
        <f t="shared" si="69"/>
        <v>120</v>
      </c>
      <c r="Z347">
        <f t="shared" si="70"/>
        <v>130</v>
      </c>
      <c r="AA347">
        <f t="shared" si="71"/>
        <v>140</v>
      </c>
      <c r="AB347">
        <f t="shared" si="72"/>
        <v>150</v>
      </c>
      <c r="AC347">
        <f t="shared" si="73"/>
        <v>160</v>
      </c>
      <c r="AD347">
        <f t="shared" si="74"/>
        <v>170</v>
      </c>
      <c r="AE347">
        <f t="shared" si="75"/>
        <v>180</v>
      </c>
      <c r="AF347">
        <f t="shared" si="76"/>
        <v>190</v>
      </c>
      <c r="AG347">
        <f t="shared" si="77"/>
        <v>200</v>
      </c>
      <c r="AH347">
        <f t="shared" si="78"/>
        <v>210</v>
      </c>
      <c r="AI347">
        <f t="shared" si="79"/>
        <v>220</v>
      </c>
      <c r="AJ347">
        <f t="shared" si="80"/>
        <v>230</v>
      </c>
      <c r="AK347">
        <f t="shared" si="81"/>
        <v>240</v>
      </c>
      <c r="AL347">
        <f t="shared" si="82"/>
        <v>250</v>
      </c>
      <c r="AM347">
        <f t="shared" si="83"/>
        <v>260</v>
      </c>
      <c r="AN347">
        <f t="shared" si="84"/>
        <v>270</v>
      </c>
    </row>
    <row r="348" spans="4:40" x14ac:dyDescent="0.5">
      <c r="D348">
        <f t="shared" si="48"/>
        <v>270</v>
      </c>
      <c r="E348">
        <f t="shared" si="49"/>
        <v>280</v>
      </c>
      <c r="F348">
        <f t="shared" si="50"/>
        <v>290</v>
      </c>
      <c r="G348">
        <f t="shared" si="51"/>
        <v>300</v>
      </c>
      <c r="H348">
        <f t="shared" si="52"/>
        <v>310</v>
      </c>
      <c r="I348">
        <f t="shared" si="53"/>
        <v>320</v>
      </c>
      <c r="J348">
        <f t="shared" si="54"/>
        <v>330</v>
      </c>
      <c r="K348">
        <f t="shared" si="55"/>
        <v>340</v>
      </c>
      <c r="L348">
        <f t="shared" si="56"/>
        <v>350</v>
      </c>
      <c r="M348">
        <f t="shared" si="57"/>
        <v>0</v>
      </c>
      <c r="N348">
        <f t="shared" si="58"/>
        <v>10</v>
      </c>
      <c r="O348">
        <f t="shared" si="59"/>
        <v>20</v>
      </c>
      <c r="P348">
        <f t="shared" si="60"/>
        <v>30</v>
      </c>
      <c r="Q348">
        <f t="shared" si="61"/>
        <v>40</v>
      </c>
      <c r="R348">
        <f t="shared" si="62"/>
        <v>50</v>
      </c>
      <c r="S348">
        <f t="shared" si="63"/>
        <v>60</v>
      </c>
      <c r="T348">
        <f t="shared" si="64"/>
        <v>70</v>
      </c>
      <c r="U348">
        <f t="shared" si="65"/>
        <v>80</v>
      </c>
      <c r="V348">
        <f t="shared" si="66"/>
        <v>90</v>
      </c>
      <c r="W348">
        <f t="shared" si="67"/>
        <v>100</v>
      </c>
      <c r="X348">
        <f t="shared" si="68"/>
        <v>110</v>
      </c>
      <c r="Y348">
        <f t="shared" si="69"/>
        <v>120</v>
      </c>
      <c r="Z348">
        <f t="shared" si="70"/>
        <v>130</v>
      </c>
      <c r="AA348">
        <f t="shared" si="71"/>
        <v>140</v>
      </c>
      <c r="AB348">
        <f t="shared" si="72"/>
        <v>150</v>
      </c>
      <c r="AC348">
        <f t="shared" si="73"/>
        <v>160</v>
      </c>
      <c r="AD348">
        <f t="shared" si="74"/>
        <v>170</v>
      </c>
      <c r="AE348">
        <f t="shared" si="75"/>
        <v>180</v>
      </c>
      <c r="AF348">
        <f t="shared" si="76"/>
        <v>190</v>
      </c>
      <c r="AG348">
        <f t="shared" si="77"/>
        <v>200</v>
      </c>
      <c r="AH348">
        <f t="shared" si="78"/>
        <v>210</v>
      </c>
      <c r="AI348">
        <f t="shared" si="79"/>
        <v>220</v>
      </c>
      <c r="AJ348">
        <f t="shared" si="80"/>
        <v>230</v>
      </c>
      <c r="AK348">
        <f t="shared" si="81"/>
        <v>240</v>
      </c>
      <c r="AL348">
        <f t="shared" si="82"/>
        <v>250</v>
      </c>
      <c r="AM348">
        <f t="shared" si="83"/>
        <v>260</v>
      </c>
      <c r="AN348">
        <f t="shared" si="84"/>
        <v>270</v>
      </c>
    </row>
    <row r="349" spans="4:40" x14ac:dyDescent="0.5">
      <c r="D349">
        <f t="shared" si="48"/>
        <v>270</v>
      </c>
      <c r="E349">
        <f t="shared" si="49"/>
        <v>280</v>
      </c>
      <c r="F349">
        <f t="shared" si="50"/>
        <v>290</v>
      </c>
      <c r="G349">
        <f t="shared" si="51"/>
        <v>300</v>
      </c>
      <c r="H349">
        <f t="shared" si="52"/>
        <v>310</v>
      </c>
      <c r="I349">
        <f t="shared" si="53"/>
        <v>320</v>
      </c>
      <c r="J349">
        <f t="shared" si="54"/>
        <v>330</v>
      </c>
      <c r="K349">
        <f t="shared" si="55"/>
        <v>340</v>
      </c>
      <c r="L349">
        <f t="shared" si="56"/>
        <v>350</v>
      </c>
      <c r="M349">
        <f t="shared" si="57"/>
        <v>0</v>
      </c>
      <c r="N349">
        <f t="shared" si="58"/>
        <v>10</v>
      </c>
      <c r="O349">
        <f t="shared" si="59"/>
        <v>20</v>
      </c>
      <c r="P349">
        <f t="shared" si="60"/>
        <v>30</v>
      </c>
      <c r="Q349">
        <f t="shared" si="61"/>
        <v>40</v>
      </c>
      <c r="R349">
        <f t="shared" si="62"/>
        <v>50</v>
      </c>
      <c r="S349">
        <f t="shared" si="63"/>
        <v>60</v>
      </c>
      <c r="T349">
        <f t="shared" si="64"/>
        <v>70</v>
      </c>
      <c r="U349">
        <f t="shared" si="65"/>
        <v>80</v>
      </c>
      <c r="V349">
        <f t="shared" si="66"/>
        <v>90</v>
      </c>
      <c r="W349">
        <f t="shared" si="67"/>
        <v>100</v>
      </c>
      <c r="X349">
        <f t="shared" si="68"/>
        <v>110</v>
      </c>
      <c r="Y349">
        <f t="shared" si="69"/>
        <v>120</v>
      </c>
      <c r="Z349">
        <f t="shared" si="70"/>
        <v>130</v>
      </c>
      <c r="AA349">
        <f t="shared" si="71"/>
        <v>140</v>
      </c>
      <c r="AB349">
        <f t="shared" si="72"/>
        <v>150</v>
      </c>
      <c r="AC349">
        <f t="shared" si="73"/>
        <v>160</v>
      </c>
      <c r="AD349">
        <f t="shared" si="74"/>
        <v>170</v>
      </c>
      <c r="AE349">
        <f t="shared" si="75"/>
        <v>180</v>
      </c>
      <c r="AF349">
        <f t="shared" si="76"/>
        <v>190</v>
      </c>
      <c r="AG349">
        <f t="shared" si="77"/>
        <v>200</v>
      </c>
      <c r="AH349">
        <f t="shared" si="78"/>
        <v>210</v>
      </c>
      <c r="AI349">
        <f t="shared" si="79"/>
        <v>220</v>
      </c>
      <c r="AJ349">
        <f t="shared" si="80"/>
        <v>230</v>
      </c>
      <c r="AK349">
        <f t="shared" si="81"/>
        <v>240</v>
      </c>
      <c r="AL349">
        <f t="shared" si="82"/>
        <v>250</v>
      </c>
      <c r="AM349">
        <f t="shared" si="83"/>
        <v>260</v>
      </c>
      <c r="AN349">
        <f t="shared" si="84"/>
        <v>270</v>
      </c>
    </row>
    <row r="350" spans="4:40" x14ac:dyDescent="0.5">
      <c r="D350">
        <f t="shared" si="48"/>
        <v>270</v>
      </c>
      <c r="E350">
        <f t="shared" si="49"/>
        <v>280</v>
      </c>
      <c r="F350">
        <f t="shared" si="50"/>
        <v>290</v>
      </c>
      <c r="G350">
        <f t="shared" si="51"/>
        <v>300</v>
      </c>
      <c r="H350">
        <f t="shared" si="52"/>
        <v>310</v>
      </c>
      <c r="I350">
        <f t="shared" si="53"/>
        <v>320</v>
      </c>
      <c r="J350">
        <f t="shared" si="54"/>
        <v>330</v>
      </c>
      <c r="K350">
        <f t="shared" si="55"/>
        <v>340</v>
      </c>
      <c r="L350">
        <f t="shared" si="56"/>
        <v>350</v>
      </c>
      <c r="M350">
        <f t="shared" si="57"/>
        <v>0</v>
      </c>
      <c r="N350">
        <f t="shared" si="58"/>
        <v>10</v>
      </c>
      <c r="O350">
        <f t="shared" si="59"/>
        <v>20</v>
      </c>
      <c r="P350">
        <f t="shared" si="60"/>
        <v>30</v>
      </c>
      <c r="Q350">
        <f t="shared" si="61"/>
        <v>40</v>
      </c>
      <c r="R350">
        <f t="shared" si="62"/>
        <v>50</v>
      </c>
      <c r="S350">
        <f t="shared" si="63"/>
        <v>60</v>
      </c>
      <c r="T350">
        <f t="shared" si="64"/>
        <v>70</v>
      </c>
      <c r="U350">
        <f t="shared" si="65"/>
        <v>80</v>
      </c>
      <c r="V350">
        <f t="shared" si="66"/>
        <v>90</v>
      </c>
      <c r="W350">
        <f t="shared" si="67"/>
        <v>100</v>
      </c>
      <c r="X350">
        <f t="shared" si="68"/>
        <v>110</v>
      </c>
      <c r="Y350">
        <f t="shared" si="69"/>
        <v>120</v>
      </c>
      <c r="Z350">
        <f t="shared" si="70"/>
        <v>130</v>
      </c>
      <c r="AA350">
        <f t="shared" si="71"/>
        <v>140</v>
      </c>
      <c r="AB350">
        <f t="shared" si="72"/>
        <v>150</v>
      </c>
      <c r="AC350">
        <f t="shared" si="73"/>
        <v>160</v>
      </c>
      <c r="AD350">
        <f t="shared" si="74"/>
        <v>170</v>
      </c>
      <c r="AE350">
        <f t="shared" si="75"/>
        <v>180</v>
      </c>
      <c r="AF350">
        <f t="shared" si="76"/>
        <v>190</v>
      </c>
      <c r="AG350">
        <f t="shared" si="77"/>
        <v>200</v>
      </c>
      <c r="AH350">
        <f t="shared" si="78"/>
        <v>210</v>
      </c>
      <c r="AI350">
        <f t="shared" si="79"/>
        <v>220</v>
      </c>
      <c r="AJ350">
        <f t="shared" si="80"/>
        <v>230</v>
      </c>
      <c r="AK350">
        <f t="shared" si="81"/>
        <v>240</v>
      </c>
      <c r="AL350">
        <f t="shared" si="82"/>
        <v>250</v>
      </c>
      <c r="AM350">
        <f t="shared" si="83"/>
        <v>260</v>
      </c>
      <c r="AN350">
        <f t="shared" si="84"/>
        <v>270</v>
      </c>
    </row>
    <row r="351" spans="4:40" x14ac:dyDescent="0.5">
      <c r="D351">
        <f t="shared" si="48"/>
        <v>270</v>
      </c>
      <c r="E351">
        <f t="shared" si="49"/>
        <v>280</v>
      </c>
      <c r="F351">
        <f t="shared" si="50"/>
        <v>290</v>
      </c>
      <c r="G351">
        <f t="shared" si="51"/>
        <v>300</v>
      </c>
      <c r="H351">
        <f t="shared" si="52"/>
        <v>310</v>
      </c>
      <c r="I351">
        <f t="shared" si="53"/>
        <v>320</v>
      </c>
      <c r="J351">
        <f t="shared" si="54"/>
        <v>330</v>
      </c>
      <c r="K351">
        <f t="shared" si="55"/>
        <v>340</v>
      </c>
      <c r="L351">
        <f t="shared" si="56"/>
        <v>350</v>
      </c>
      <c r="M351">
        <f t="shared" si="57"/>
        <v>0</v>
      </c>
      <c r="N351">
        <f t="shared" si="58"/>
        <v>10</v>
      </c>
      <c r="O351">
        <f t="shared" si="59"/>
        <v>20</v>
      </c>
      <c r="P351">
        <f t="shared" si="60"/>
        <v>30</v>
      </c>
      <c r="Q351">
        <f t="shared" si="61"/>
        <v>40</v>
      </c>
      <c r="R351">
        <f t="shared" si="62"/>
        <v>50</v>
      </c>
      <c r="S351">
        <f t="shared" si="63"/>
        <v>60</v>
      </c>
      <c r="T351">
        <f t="shared" si="64"/>
        <v>70</v>
      </c>
      <c r="U351">
        <f t="shared" si="65"/>
        <v>80</v>
      </c>
      <c r="V351">
        <f t="shared" si="66"/>
        <v>90</v>
      </c>
      <c r="W351">
        <f t="shared" si="67"/>
        <v>100</v>
      </c>
      <c r="X351">
        <f t="shared" si="68"/>
        <v>110</v>
      </c>
      <c r="Y351">
        <f t="shared" si="69"/>
        <v>120</v>
      </c>
      <c r="Z351">
        <f t="shared" si="70"/>
        <v>130</v>
      </c>
      <c r="AA351">
        <f t="shared" si="71"/>
        <v>140</v>
      </c>
      <c r="AB351">
        <f t="shared" si="72"/>
        <v>150</v>
      </c>
      <c r="AC351">
        <f t="shared" si="73"/>
        <v>160</v>
      </c>
      <c r="AD351">
        <f t="shared" si="74"/>
        <v>170</v>
      </c>
      <c r="AE351">
        <f t="shared" si="75"/>
        <v>180</v>
      </c>
      <c r="AF351">
        <f t="shared" si="76"/>
        <v>190</v>
      </c>
      <c r="AG351">
        <f t="shared" si="77"/>
        <v>200</v>
      </c>
      <c r="AH351">
        <f t="shared" si="78"/>
        <v>210</v>
      </c>
      <c r="AI351">
        <f t="shared" si="79"/>
        <v>220</v>
      </c>
      <c r="AJ351">
        <f t="shared" si="80"/>
        <v>230</v>
      </c>
      <c r="AK351">
        <f t="shared" si="81"/>
        <v>240</v>
      </c>
      <c r="AL351">
        <f t="shared" si="82"/>
        <v>250</v>
      </c>
      <c r="AM351">
        <f t="shared" si="83"/>
        <v>260</v>
      </c>
      <c r="AN351">
        <f t="shared" si="84"/>
        <v>270</v>
      </c>
    </row>
    <row r="352" spans="4:40" x14ac:dyDescent="0.5">
      <c r="D352">
        <f t="shared" si="48"/>
        <v>270</v>
      </c>
      <c r="E352">
        <f t="shared" si="49"/>
        <v>280</v>
      </c>
      <c r="F352">
        <f t="shared" si="50"/>
        <v>290</v>
      </c>
      <c r="G352">
        <f t="shared" si="51"/>
        <v>300</v>
      </c>
      <c r="H352">
        <f t="shared" si="52"/>
        <v>310</v>
      </c>
      <c r="I352">
        <f t="shared" si="53"/>
        <v>320</v>
      </c>
      <c r="J352">
        <f t="shared" si="54"/>
        <v>330</v>
      </c>
      <c r="K352">
        <f t="shared" si="55"/>
        <v>340</v>
      </c>
      <c r="L352">
        <f t="shared" si="56"/>
        <v>350</v>
      </c>
      <c r="M352">
        <f t="shared" si="57"/>
        <v>0</v>
      </c>
      <c r="N352">
        <f t="shared" si="58"/>
        <v>10</v>
      </c>
      <c r="O352">
        <f t="shared" si="59"/>
        <v>20</v>
      </c>
      <c r="P352">
        <f t="shared" si="60"/>
        <v>30</v>
      </c>
      <c r="Q352">
        <f t="shared" si="61"/>
        <v>40</v>
      </c>
      <c r="R352">
        <f t="shared" si="62"/>
        <v>50</v>
      </c>
      <c r="S352">
        <f t="shared" si="63"/>
        <v>60</v>
      </c>
      <c r="T352">
        <f t="shared" si="64"/>
        <v>70</v>
      </c>
      <c r="U352">
        <f t="shared" si="65"/>
        <v>80</v>
      </c>
      <c r="V352">
        <f t="shared" si="66"/>
        <v>90</v>
      </c>
      <c r="W352">
        <f t="shared" si="67"/>
        <v>100</v>
      </c>
      <c r="X352">
        <f t="shared" si="68"/>
        <v>110</v>
      </c>
      <c r="Y352">
        <f t="shared" si="69"/>
        <v>120</v>
      </c>
      <c r="Z352">
        <f t="shared" si="70"/>
        <v>130</v>
      </c>
      <c r="AA352">
        <f t="shared" si="71"/>
        <v>140</v>
      </c>
      <c r="AB352">
        <f t="shared" si="72"/>
        <v>150</v>
      </c>
      <c r="AC352">
        <f t="shared" si="73"/>
        <v>160</v>
      </c>
      <c r="AD352">
        <f t="shared" si="74"/>
        <v>170</v>
      </c>
      <c r="AE352">
        <f t="shared" si="75"/>
        <v>180</v>
      </c>
      <c r="AF352">
        <f t="shared" si="76"/>
        <v>190</v>
      </c>
      <c r="AG352">
        <f t="shared" si="77"/>
        <v>200</v>
      </c>
      <c r="AH352">
        <f t="shared" si="78"/>
        <v>210</v>
      </c>
      <c r="AI352">
        <f t="shared" si="79"/>
        <v>220</v>
      </c>
      <c r="AJ352">
        <f t="shared" si="80"/>
        <v>230</v>
      </c>
      <c r="AK352">
        <f t="shared" si="81"/>
        <v>240</v>
      </c>
      <c r="AL352">
        <f t="shared" si="82"/>
        <v>250</v>
      </c>
      <c r="AM352">
        <f t="shared" si="83"/>
        <v>260</v>
      </c>
      <c r="AN352">
        <f t="shared" si="84"/>
        <v>270</v>
      </c>
    </row>
    <row r="353" spans="2:40" x14ac:dyDescent="0.5">
      <c r="D353">
        <f t="shared" si="48"/>
        <v>270</v>
      </c>
      <c r="E353">
        <f t="shared" si="49"/>
        <v>280</v>
      </c>
      <c r="F353">
        <f t="shared" si="50"/>
        <v>290</v>
      </c>
      <c r="G353">
        <f t="shared" si="51"/>
        <v>300</v>
      </c>
      <c r="H353">
        <f t="shared" si="52"/>
        <v>310</v>
      </c>
      <c r="I353">
        <f t="shared" si="53"/>
        <v>320</v>
      </c>
      <c r="J353">
        <f t="shared" si="54"/>
        <v>330</v>
      </c>
      <c r="K353">
        <f t="shared" si="55"/>
        <v>340</v>
      </c>
      <c r="L353">
        <f t="shared" si="56"/>
        <v>350</v>
      </c>
      <c r="M353">
        <f t="shared" si="57"/>
        <v>0</v>
      </c>
      <c r="N353">
        <f t="shared" si="58"/>
        <v>10</v>
      </c>
      <c r="O353">
        <f t="shared" si="59"/>
        <v>20</v>
      </c>
      <c r="P353">
        <f t="shared" si="60"/>
        <v>30</v>
      </c>
      <c r="Q353">
        <f t="shared" si="61"/>
        <v>40</v>
      </c>
      <c r="R353">
        <f t="shared" si="62"/>
        <v>50</v>
      </c>
      <c r="S353">
        <f t="shared" si="63"/>
        <v>60</v>
      </c>
      <c r="T353">
        <f t="shared" si="64"/>
        <v>70</v>
      </c>
      <c r="U353">
        <f t="shared" si="65"/>
        <v>80</v>
      </c>
      <c r="V353">
        <f t="shared" si="66"/>
        <v>90</v>
      </c>
      <c r="W353">
        <f t="shared" si="67"/>
        <v>100</v>
      </c>
      <c r="X353">
        <f t="shared" si="68"/>
        <v>110</v>
      </c>
      <c r="Y353">
        <f t="shared" si="69"/>
        <v>120</v>
      </c>
      <c r="Z353">
        <f t="shared" si="70"/>
        <v>130</v>
      </c>
      <c r="AA353">
        <f t="shared" si="71"/>
        <v>140</v>
      </c>
      <c r="AB353">
        <f t="shared" si="72"/>
        <v>150</v>
      </c>
      <c r="AC353">
        <f t="shared" si="73"/>
        <v>160</v>
      </c>
      <c r="AD353">
        <f t="shared" si="74"/>
        <v>170</v>
      </c>
      <c r="AE353">
        <f t="shared" si="75"/>
        <v>180</v>
      </c>
      <c r="AF353">
        <f t="shared" si="76"/>
        <v>190</v>
      </c>
      <c r="AG353">
        <f t="shared" si="77"/>
        <v>200</v>
      </c>
      <c r="AH353">
        <f t="shared" si="78"/>
        <v>210</v>
      </c>
      <c r="AI353">
        <f t="shared" si="79"/>
        <v>220</v>
      </c>
      <c r="AJ353">
        <f t="shared" si="80"/>
        <v>230</v>
      </c>
      <c r="AK353">
        <f t="shared" si="81"/>
        <v>240</v>
      </c>
      <c r="AL353">
        <f t="shared" si="82"/>
        <v>250</v>
      </c>
      <c r="AM353">
        <f t="shared" si="83"/>
        <v>260</v>
      </c>
      <c r="AN353">
        <f t="shared" si="84"/>
        <v>270</v>
      </c>
    </row>
    <row r="354" spans="2:40" x14ac:dyDescent="0.5">
      <c r="D354">
        <f t="shared" si="48"/>
        <v>270</v>
      </c>
      <c r="E354">
        <f t="shared" si="49"/>
        <v>280</v>
      </c>
      <c r="F354">
        <f t="shared" si="50"/>
        <v>290</v>
      </c>
      <c r="G354">
        <f t="shared" si="51"/>
        <v>300</v>
      </c>
      <c r="H354">
        <f t="shared" si="52"/>
        <v>310</v>
      </c>
      <c r="I354">
        <f t="shared" si="53"/>
        <v>320</v>
      </c>
      <c r="J354">
        <f t="shared" si="54"/>
        <v>330</v>
      </c>
      <c r="K354">
        <f t="shared" si="55"/>
        <v>340</v>
      </c>
      <c r="L354">
        <f t="shared" si="56"/>
        <v>350</v>
      </c>
      <c r="M354">
        <f t="shared" si="57"/>
        <v>0</v>
      </c>
      <c r="N354">
        <f t="shared" si="58"/>
        <v>10</v>
      </c>
      <c r="O354">
        <f t="shared" si="59"/>
        <v>20</v>
      </c>
      <c r="P354">
        <f t="shared" si="60"/>
        <v>30</v>
      </c>
      <c r="Q354">
        <f t="shared" si="61"/>
        <v>40</v>
      </c>
      <c r="R354">
        <f t="shared" si="62"/>
        <v>50</v>
      </c>
      <c r="S354">
        <f t="shared" si="63"/>
        <v>60</v>
      </c>
      <c r="T354">
        <f t="shared" si="64"/>
        <v>70</v>
      </c>
      <c r="U354">
        <f t="shared" si="65"/>
        <v>80</v>
      </c>
      <c r="V354">
        <f t="shared" si="66"/>
        <v>90</v>
      </c>
      <c r="W354">
        <f t="shared" si="67"/>
        <v>100</v>
      </c>
      <c r="X354">
        <f t="shared" si="68"/>
        <v>110</v>
      </c>
      <c r="Y354">
        <f t="shared" si="69"/>
        <v>120</v>
      </c>
      <c r="Z354">
        <f t="shared" si="70"/>
        <v>130</v>
      </c>
      <c r="AA354">
        <f t="shared" si="71"/>
        <v>140</v>
      </c>
      <c r="AB354">
        <f t="shared" si="72"/>
        <v>150</v>
      </c>
      <c r="AC354">
        <f t="shared" si="73"/>
        <v>160</v>
      </c>
      <c r="AD354">
        <f t="shared" si="74"/>
        <v>170</v>
      </c>
      <c r="AE354">
        <f t="shared" si="75"/>
        <v>180</v>
      </c>
      <c r="AF354">
        <f t="shared" si="76"/>
        <v>190</v>
      </c>
      <c r="AG354">
        <f t="shared" si="77"/>
        <v>200</v>
      </c>
      <c r="AH354">
        <f t="shared" si="78"/>
        <v>210</v>
      </c>
      <c r="AI354">
        <f t="shared" si="79"/>
        <v>220</v>
      </c>
      <c r="AJ354">
        <f t="shared" si="80"/>
        <v>230</v>
      </c>
      <c r="AK354">
        <f t="shared" si="81"/>
        <v>240</v>
      </c>
      <c r="AL354">
        <f t="shared" si="82"/>
        <v>250</v>
      </c>
      <c r="AM354">
        <f t="shared" si="83"/>
        <v>260</v>
      </c>
      <c r="AN354">
        <f t="shared" si="84"/>
        <v>270</v>
      </c>
    </row>
    <row r="355" spans="2:40" x14ac:dyDescent="0.5">
      <c r="D355">
        <f t="shared" si="48"/>
        <v>270</v>
      </c>
      <c r="E355">
        <f t="shared" si="49"/>
        <v>280</v>
      </c>
      <c r="F355">
        <f t="shared" si="50"/>
        <v>290</v>
      </c>
      <c r="G355">
        <f t="shared" si="51"/>
        <v>300</v>
      </c>
      <c r="H355">
        <f t="shared" si="52"/>
        <v>310</v>
      </c>
      <c r="I355">
        <f t="shared" si="53"/>
        <v>320</v>
      </c>
      <c r="J355">
        <f t="shared" si="54"/>
        <v>330</v>
      </c>
      <c r="K355">
        <f t="shared" si="55"/>
        <v>340</v>
      </c>
      <c r="L355">
        <f t="shared" si="56"/>
        <v>350</v>
      </c>
      <c r="M355">
        <f t="shared" si="57"/>
        <v>0</v>
      </c>
      <c r="N355">
        <f t="shared" si="58"/>
        <v>10</v>
      </c>
      <c r="O355">
        <f t="shared" si="59"/>
        <v>20</v>
      </c>
      <c r="P355">
        <f t="shared" si="60"/>
        <v>30</v>
      </c>
      <c r="Q355">
        <f t="shared" si="61"/>
        <v>40</v>
      </c>
      <c r="R355">
        <f t="shared" si="62"/>
        <v>50</v>
      </c>
      <c r="S355">
        <f t="shared" si="63"/>
        <v>60</v>
      </c>
      <c r="T355">
        <f t="shared" si="64"/>
        <v>70</v>
      </c>
      <c r="U355">
        <f t="shared" si="65"/>
        <v>80</v>
      </c>
      <c r="V355">
        <f t="shared" si="66"/>
        <v>90</v>
      </c>
      <c r="W355">
        <f t="shared" si="67"/>
        <v>100</v>
      </c>
      <c r="X355">
        <f t="shared" si="68"/>
        <v>110</v>
      </c>
      <c r="Y355">
        <f t="shared" si="69"/>
        <v>120</v>
      </c>
      <c r="Z355">
        <f t="shared" si="70"/>
        <v>130</v>
      </c>
      <c r="AA355">
        <f t="shared" si="71"/>
        <v>140</v>
      </c>
      <c r="AB355">
        <f t="shared" si="72"/>
        <v>150</v>
      </c>
      <c r="AC355">
        <f t="shared" si="73"/>
        <v>160</v>
      </c>
      <c r="AD355">
        <f t="shared" si="74"/>
        <v>170</v>
      </c>
      <c r="AE355">
        <f t="shared" si="75"/>
        <v>180</v>
      </c>
      <c r="AF355">
        <f t="shared" si="76"/>
        <v>190</v>
      </c>
      <c r="AG355">
        <f t="shared" si="77"/>
        <v>200</v>
      </c>
      <c r="AH355">
        <f t="shared" si="78"/>
        <v>210</v>
      </c>
      <c r="AI355">
        <f t="shared" si="79"/>
        <v>220</v>
      </c>
      <c r="AJ355">
        <f t="shared" si="80"/>
        <v>230</v>
      </c>
      <c r="AK355">
        <f t="shared" si="81"/>
        <v>240</v>
      </c>
      <c r="AL355">
        <f t="shared" si="82"/>
        <v>250</v>
      </c>
      <c r="AM355">
        <f t="shared" si="83"/>
        <v>260</v>
      </c>
      <c r="AN355">
        <f t="shared" si="84"/>
        <v>270</v>
      </c>
    </row>
    <row r="356" spans="2:40" x14ac:dyDescent="0.5">
      <c r="D356">
        <f t="shared" si="48"/>
        <v>270</v>
      </c>
      <c r="E356">
        <f t="shared" si="49"/>
        <v>280</v>
      </c>
      <c r="F356">
        <f t="shared" si="50"/>
        <v>290</v>
      </c>
      <c r="G356">
        <f t="shared" si="51"/>
        <v>300</v>
      </c>
      <c r="H356">
        <f t="shared" si="52"/>
        <v>310</v>
      </c>
      <c r="I356">
        <f t="shared" si="53"/>
        <v>320</v>
      </c>
      <c r="J356">
        <f t="shared" si="54"/>
        <v>330</v>
      </c>
      <c r="K356">
        <f t="shared" si="55"/>
        <v>340</v>
      </c>
      <c r="L356">
        <f t="shared" si="56"/>
        <v>350</v>
      </c>
      <c r="M356">
        <f t="shared" si="57"/>
        <v>0</v>
      </c>
      <c r="N356">
        <f t="shared" si="58"/>
        <v>10</v>
      </c>
      <c r="O356">
        <f t="shared" si="59"/>
        <v>20</v>
      </c>
      <c r="P356">
        <f t="shared" si="60"/>
        <v>30</v>
      </c>
      <c r="Q356">
        <f t="shared" si="61"/>
        <v>40</v>
      </c>
      <c r="R356">
        <f t="shared" si="62"/>
        <v>50</v>
      </c>
      <c r="S356">
        <f t="shared" si="63"/>
        <v>60</v>
      </c>
      <c r="T356">
        <f t="shared" si="64"/>
        <v>70</v>
      </c>
      <c r="U356">
        <f t="shared" si="65"/>
        <v>80</v>
      </c>
      <c r="V356">
        <f t="shared" si="66"/>
        <v>90</v>
      </c>
      <c r="W356">
        <f t="shared" si="67"/>
        <v>100</v>
      </c>
      <c r="X356">
        <f t="shared" si="68"/>
        <v>110</v>
      </c>
      <c r="Y356">
        <f t="shared" si="69"/>
        <v>120</v>
      </c>
      <c r="Z356">
        <f t="shared" si="70"/>
        <v>130</v>
      </c>
      <c r="AA356">
        <f t="shared" si="71"/>
        <v>140</v>
      </c>
      <c r="AB356">
        <f t="shared" si="72"/>
        <v>150</v>
      </c>
      <c r="AC356">
        <f t="shared" si="73"/>
        <v>160</v>
      </c>
      <c r="AD356">
        <f t="shared" si="74"/>
        <v>170</v>
      </c>
      <c r="AE356">
        <f t="shared" si="75"/>
        <v>180</v>
      </c>
      <c r="AF356">
        <f t="shared" si="76"/>
        <v>190</v>
      </c>
      <c r="AG356">
        <f t="shared" si="77"/>
        <v>200</v>
      </c>
      <c r="AH356">
        <f t="shared" si="78"/>
        <v>210</v>
      </c>
      <c r="AI356">
        <f t="shared" si="79"/>
        <v>220</v>
      </c>
      <c r="AJ356">
        <f t="shared" si="80"/>
        <v>230</v>
      </c>
      <c r="AK356">
        <f t="shared" si="81"/>
        <v>240</v>
      </c>
      <c r="AL356">
        <f t="shared" si="82"/>
        <v>250</v>
      </c>
      <c r="AM356">
        <f t="shared" si="83"/>
        <v>260</v>
      </c>
      <c r="AN356">
        <f t="shared" si="84"/>
        <v>270</v>
      </c>
    </row>
    <row r="357" spans="2:40" x14ac:dyDescent="0.5">
      <c r="D357">
        <f t="shared" si="48"/>
        <v>270</v>
      </c>
      <c r="E357">
        <f t="shared" si="49"/>
        <v>280</v>
      </c>
      <c r="F357">
        <f t="shared" si="50"/>
        <v>290</v>
      </c>
      <c r="G357">
        <f t="shared" si="51"/>
        <v>300</v>
      </c>
      <c r="H357">
        <f t="shared" si="52"/>
        <v>310</v>
      </c>
      <c r="I357">
        <f t="shared" si="53"/>
        <v>320</v>
      </c>
      <c r="J357">
        <f t="shared" si="54"/>
        <v>330</v>
      </c>
      <c r="K357">
        <f t="shared" si="55"/>
        <v>340</v>
      </c>
      <c r="L357">
        <f t="shared" si="56"/>
        <v>350</v>
      </c>
      <c r="M357">
        <f t="shared" si="57"/>
        <v>0</v>
      </c>
      <c r="N357">
        <f t="shared" si="58"/>
        <v>10</v>
      </c>
      <c r="O357">
        <f t="shared" si="59"/>
        <v>20</v>
      </c>
      <c r="P357">
        <f t="shared" si="60"/>
        <v>30</v>
      </c>
      <c r="Q357">
        <f t="shared" si="61"/>
        <v>40</v>
      </c>
      <c r="R357">
        <f t="shared" si="62"/>
        <v>50</v>
      </c>
      <c r="S357">
        <f t="shared" si="63"/>
        <v>60</v>
      </c>
      <c r="T357">
        <f t="shared" si="64"/>
        <v>70</v>
      </c>
      <c r="U357">
        <f t="shared" si="65"/>
        <v>80</v>
      </c>
      <c r="V357">
        <f t="shared" si="66"/>
        <v>90</v>
      </c>
      <c r="W357">
        <f t="shared" si="67"/>
        <v>100</v>
      </c>
      <c r="X357">
        <f t="shared" si="68"/>
        <v>110</v>
      </c>
      <c r="Y357">
        <f t="shared" si="69"/>
        <v>120</v>
      </c>
      <c r="Z357">
        <f t="shared" si="70"/>
        <v>130</v>
      </c>
      <c r="AA357">
        <f t="shared" si="71"/>
        <v>140</v>
      </c>
      <c r="AB357">
        <f t="shared" si="72"/>
        <v>150</v>
      </c>
      <c r="AC357">
        <f t="shared" si="73"/>
        <v>160</v>
      </c>
      <c r="AD357">
        <f t="shared" si="74"/>
        <v>170</v>
      </c>
      <c r="AE357">
        <f t="shared" si="75"/>
        <v>180</v>
      </c>
      <c r="AF357">
        <f t="shared" si="76"/>
        <v>190</v>
      </c>
      <c r="AG357">
        <f t="shared" si="77"/>
        <v>200</v>
      </c>
      <c r="AH357">
        <f t="shared" si="78"/>
        <v>210</v>
      </c>
      <c r="AI357">
        <f t="shared" si="79"/>
        <v>220</v>
      </c>
      <c r="AJ357">
        <f t="shared" si="80"/>
        <v>230</v>
      </c>
      <c r="AK357">
        <f t="shared" si="81"/>
        <v>240</v>
      </c>
      <c r="AL357">
        <f t="shared" si="82"/>
        <v>250</v>
      </c>
      <c r="AM357">
        <f t="shared" si="83"/>
        <v>260</v>
      </c>
      <c r="AN357">
        <f t="shared" si="84"/>
        <v>270</v>
      </c>
    </row>
    <row r="358" spans="2:40" x14ac:dyDescent="0.5">
      <c r="D358">
        <f t="shared" si="48"/>
        <v>270</v>
      </c>
      <c r="E358">
        <f t="shared" si="49"/>
        <v>280</v>
      </c>
      <c r="F358">
        <f t="shared" si="50"/>
        <v>290</v>
      </c>
      <c r="G358">
        <f t="shared" si="51"/>
        <v>300</v>
      </c>
      <c r="H358">
        <f t="shared" si="52"/>
        <v>310</v>
      </c>
      <c r="I358">
        <f t="shared" si="53"/>
        <v>320</v>
      </c>
      <c r="J358">
        <f t="shared" si="54"/>
        <v>330</v>
      </c>
      <c r="K358">
        <f t="shared" si="55"/>
        <v>340</v>
      </c>
      <c r="L358">
        <f t="shared" si="56"/>
        <v>350</v>
      </c>
      <c r="M358">
        <f t="shared" si="57"/>
        <v>0</v>
      </c>
      <c r="N358">
        <f t="shared" si="58"/>
        <v>10</v>
      </c>
      <c r="O358">
        <f t="shared" si="59"/>
        <v>20</v>
      </c>
      <c r="P358">
        <f t="shared" si="60"/>
        <v>30</v>
      </c>
      <c r="Q358">
        <f t="shared" si="61"/>
        <v>40</v>
      </c>
      <c r="R358">
        <f t="shared" si="62"/>
        <v>50</v>
      </c>
      <c r="S358">
        <f t="shared" si="63"/>
        <v>60</v>
      </c>
      <c r="T358">
        <f t="shared" si="64"/>
        <v>70</v>
      </c>
      <c r="U358">
        <f t="shared" si="65"/>
        <v>80</v>
      </c>
      <c r="V358">
        <f t="shared" si="66"/>
        <v>90</v>
      </c>
      <c r="W358">
        <f t="shared" si="67"/>
        <v>100</v>
      </c>
      <c r="X358">
        <f t="shared" si="68"/>
        <v>110</v>
      </c>
      <c r="Y358">
        <f t="shared" si="69"/>
        <v>120</v>
      </c>
      <c r="Z358">
        <f t="shared" si="70"/>
        <v>130</v>
      </c>
      <c r="AA358">
        <f t="shared" si="71"/>
        <v>140</v>
      </c>
      <c r="AB358">
        <f t="shared" si="72"/>
        <v>150</v>
      </c>
      <c r="AC358">
        <f t="shared" si="73"/>
        <v>160</v>
      </c>
      <c r="AD358">
        <f t="shared" si="74"/>
        <v>170</v>
      </c>
      <c r="AE358">
        <f t="shared" si="75"/>
        <v>180</v>
      </c>
      <c r="AF358">
        <f t="shared" si="76"/>
        <v>190</v>
      </c>
      <c r="AG358">
        <f t="shared" si="77"/>
        <v>200</v>
      </c>
      <c r="AH358">
        <f t="shared" si="78"/>
        <v>210</v>
      </c>
      <c r="AI358">
        <f t="shared" si="79"/>
        <v>220</v>
      </c>
      <c r="AJ358">
        <f t="shared" si="80"/>
        <v>230</v>
      </c>
      <c r="AK358">
        <f t="shared" si="81"/>
        <v>240</v>
      </c>
      <c r="AL358">
        <f t="shared" si="82"/>
        <v>250</v>
      </c>
      <c r="AM358">
        <f t="shared" si="83"/>
        <v>260</v>
      </c>
      <c r="AN358">
        <f t="shared" si="84"/>
        <v>270</v>
      </c>
    </row>
    <row r="359" spans="2:40" x14ac:dyDescent="0.5">
      <c r="D359">
        <f t="shared" si="48"/>
        <v>270</v>
      </c>
      <c r="E359">
        <f t="shared" si="49"/>
        <v>280</v>
      </c>
      <c r="F359">
        <f t="shared" si="50"/>
        <v>290</v>
      </c>
      <c r="G359">
        <f t="shared" si="51"/>
        <v>300</v>
      </c>
      <c r="H359">
        <f t="shared" si="52"/>
        <v>310</v>
      </c>
      <c r="I359">
        <f t="shared" si="53"/>
        <v>320</v>
      </c>
      <c r="J359">
        <f t="shared" si="54"/>
        <v>330</v>
      </c>
      <c r="K359">
        <f t="shared" si="55"/>
        <v>340</v>
      </c>
      <c r="L359">
        <f t="shared" si="56"/>
        <v>350</v>
      </c>
      <c r="M359">
        <f t="shared" si="57"/>
        <v>0</v>
      </c>
      <c r="N359">
        <f t="shared" si="58"/>
        <v>10</v>
      </c>
      <c r="O359">
        <f t="shared" si="59"/>
        <v>20</v>
      </c>
      <c r="P359">
        <f t="shared" si="60"/>
        <v>30</v>
      </c>
      <c r="Q359">
        <f t="shared" si="61"/>
        <v>40</v>
      </c>
      <c r="R359">
        <f t="shared" si="62"/>
        <v>50</v>
      </c>
      <c r="S359">
        <f t="shared" si="63"/>
        <v>60</v>
      </c>
      <c r="T359">
        <f t="shared" si="64"/>
        <v>70</v>
      </c>
      <c r="U359">
        <f t="shared" si="65"/>
        <v>80</v>
      </c>
      <c r="V359">
        <f t="shared" si="66"/>
        <v>90</v>
      </c>
      <c r="W359">
        <f t="shared" si="67"/>
        <v>100</v>
      </c>
      <c r="X359">
        <f t="shared" si="68"/>
        <v>110</v>
      </c>
      <c r="Y359">
        <f t="shared" si="69"/>
        <v>120</v>
      </c>
      <c r="Z359">
        <f t="shared" si="70"/>
        <v>130</v>
      </c>
      <c r="AA359">
        <f t="shared" si="71"/>
        <v>140</v>
      </c>
      <c r="AB359">
        <f t="shared" si="72"/>
        <v>150</v>
      </c>
      <c r="AC359">
        <f t="shared" si="73"/>
        <v>160</v>
      </c>
      <c r="AD359">
        <f t="shared" si="74"/>
        <v>170</v>
      </c>
      <c r="AE359">
        <f t="shared" si="75"/>
        <v>180</v>
      </c>
      <c r="AF359">
        <f t="shared" si="76"/>
        <v>190</v>
      </c>
      <c r="AG359">
        <f t="shared" si="77"/>
        <v>200</v>
      </c>
      <c r="AH359">
        <f t="shared" si="78"/>
        <v>210</v>
      </c>
      <c r="AI359">
        <f t="shared" si="79"/>
        <v>220</v>
      </c>
      <c r="AJ359">
        <f t="shared" si="80"/>
        <v>230</v>
      </c>
      <c r="AK359">
        <f t="shared" si="81"/>
        <v>240</v>
      </c>
      <c r="AL359">
        <f t="shared" si="82"/>
        <v>250</v>
      </c>
      <c r="AM359">
        <f t="shared" si="83"/>
        <v>260</v>
      </c>
      <c r="AN359">
        <f t="shared" si="84"/>
        <v>270</v>
      </c>
    </row>
    <row r="360" spans="2:40" x14ac:dyDescent="0.5">
      <c r="B360" t="s">
        <v>753</v>
      </c>
      <c r="D360">
        <f>D359-DEGREES($F$7*SIN(RADIANS(D359)))</f>
        <v>270</v>
      </c>
      <c r="E360">
        <f t="shared" ref="E360:AN360" si="85">E359-DEGREES($F$7*SIN(RADIANS(E359)))</f>
        <v>280</v>
      </c>
      <c r="F360">
        <f t="shared" si="85"/>
        <v>290</v>
      </c>
      <c r="G360">
        <f t="shared" si="85"/>
        <v>300</v>
      </c>
      <c r="H360">
        <f t="shared" si="85"/>
        <v>310</v>
      </c>
      <c r="I360">
        <f t="shared" si="85"/>
        <v>320</v>
      </c>
      <c r="J360">
        <f t="shared" si="85"/>
        <v>330</v>
      </c>
      <c r="K360">
        <f t="shared" si="85"/>
        <v>340</v>
      </c>
      <c r="L360">
        <f t="shared" si="85"/>
        <v>350</v>
      </c>
      <c r="M360">
        <f t="shared" si="85"/>
        <v>0</v>
      </c>
      <c r="N360">
        <f t="shared" si="85"/>
        <v>10</v>
      </c>
      <c r="O360">
        <f t="shared" si="85"/>
        <v>20</v>
      </c>
      <c r="P360">
        <f t="shared" si="85"/>
        <v>30</v>
      </c>
      <c r="Q360">
        <f t="shared" si="85"/>
        <v>40</v>
      </c>
      <c r="R360">
        <f t="shared" si="85"/>
        <v>50</v>
      </c>
      <c r="S360">
        <f t="shared" si="85"/>
        <v>60</v>
      </c>
      <c r="T360">
        <f t="shared" si="85"/>
        <v>70</v>
      </c>
      <c r="U360">
        <f t="shared" si="85"/>
        <v>80</v>
      </c>
      <c r="V360">
        <f t="shared" si="85"/>
        <v>90</v>
      </c>
      <c r="W360">
        <f t="shared" si="85"/>
        <v>100</v>
      </c>
      <c r="X360">
        <f t="shared" si="85"/>
        <v>110</v>
      </c>
      <c r="Y360">
        <f t="shared" si="85"/>
        <v>120</v>
      </c>
      <c r="Z360">
        <f t="shared" si="85"/>
        <v>130</v>
      </c>
      <c r="AA360">
        <f t="shared" si="85"/>
        <v>140</v>
      </c>
      <c r="AB360">
        <f t="shared" si="85"/>
        <v>150</v>
      </c>
      <c r="AC360">
        <f t="shared" si="85"/>
        <v>160</v>
      </c>
      <c r="AD360">
        <f t="shared" si="85"/>
        <v>170</v>
      </c>
      <c r="AE360">
        <f t="shared" si="85"/>
        <v>180</v>
      </c>
      <c r="AF360">
        <f t="shared" si="85"/>
        <v>190</v>
      </c>
      <c r="AG360">
        <f t="shared" si="85"/>
        <v>200</v>
      </c>
      <c r="AH360">
        <f t="shared" si="85"/>
        <v>210</v>
      </c>
      <c r="AI360">
        <f t="shared" si="85"/>
        <v>220</v>
      </c>
      <c r="AJ360">
        <f t="shared" si="85"/>
        <v>230</v>
      </c>
      <c r="AK360">
        <f t="shared" si="85"/>
        <v>240</v>
      </c>
      <c r="AL360">
        <f t="shared" si="85"/>
        <v>250</v>
      </c>
      <c r="AM360">
        <f t="shared" si="85"/>
        <v>260</v>
      </c>
      <c r="AN360">
        <f t="shared" si="85"/>
        <v>270</v>
      </c>
    </row>
    <row r="369" spans="2:40" x14ac:dyDescent="0.5">
      <c r="B369" t="s">
        <v>753</v>
      </c>
      <c r="D369">
        <f>E43</f>
        <v>270</v>
      </c>
      <c r="E369">
        <f>D369+10-IF(D369&gt;350,360,0)</f>
        <v>280</v>
      </c>
      <c r="F369">
        <f t="shared" ref="F369:AN369" si="86">E369+10-IF(E369&gt;350,360,0)</f>
        <v>290</v>
      </c>
      <c r="G369">
        <f t="shared" si="86"/>
        <v>300</v>
      </c>
      <c r="H369">
        <f t="shared" si="86"/>
        <v>310</v>
      </c>
      <c r="I369">
        <f t="shared" si="86"/>
        <v>320</v>
      </c>
      <c r="J369">
        <f t="shared" si="86"/>
        <v>330</v>
      </c>
      <c r="K369">
        <f t="shared" si="86"/>
        <v>340</v>
      </c>
      <c r="L369">
        <f t="shared" si="86"/>
        <v>350</v>
      </c>
      <c r="M369">
        <f t="shared" si="86"/>
        <v>360</v>
      </c>
      <c r="N369">
        <f t="shared" si="86"/>
        <v>10</v>
      </c>
      <c r="O369">
        <f t="shared" si="86"/>
        <v>20</v>
      </c>
      <c r="P369">
        <f t="shared" si="86"/>
        <v>30</v>
      </c>
      <c r="Q369">
        <f t="shared" si="86"/>
        <v>40</v>
      </c>
      <c r="R369">
        <f t="shared" si="86"/>
        <v>50</v>
      </c>
      <c r="S369">
        <f t="shared" si="86"/>
        <v>60</v>
      </c>
      <c r="T369">
        <f t="shared" si="86"/>
        <v>70</v>
      </c>
      <c r="U369">
        <f t="shared" si="86"/>
        <v>80</v>
      </c>
      <c r="V369">
        <f t="shared" si="86"/>
        <v>90</v>
      </c>
      <c r="W369">
        <f t="shared" si="86"/>
        <v>100</v>
      </c>
      <c r="X369">
        <f t="shared" si="86"/>
        <v>110</v>
      </c>
      <c r="Y369">
        <f t="shared" si="86"/>
        <v>120</v>
      </c>
      <c r="Z369">
        <f t="shared" si="86"/>
        <v>130</v>
      </c>
      <c r="AA369">
        <f t="shared" si="86"/>
        <v>140</v>
      </c>
      <c r="AB369">
        <f t="shared" si="86"/>
        <v>150</v>
      </c>
      <c r="AC369">
        <f t="shared" si="86"/>
        <v>160</v>
      </c>
      <c r="AD369">
        <f t="shared" si="86"/>
        <v>170</v>
      </c>
      <c r="AE369">
        <f t="shared" si="86"/>
        <v>180</v>
      </c>
      <c r="AF369">
        <f t="shared" si="86"/>
        <v>190</v>
      </c>
      <c r="AG369">
        <f t="shared" si="86"/>
        <v>200</v>
      </c>
      <c r="AH369">
        <f t="shared" si="86"/>
        <v>210</v>
      </c>
      <c r="AI369">
        <f t="shared" si="86"/>
        <v>220</v>
      </c>
      <c r="AJ369">
        <f t="shared" si="86"/>
        <v>230</v>
      </c>
      <c r="AK369">
        <f t="shared" si="86"/>
        <v>240</v>
      </c>
      <c r="AL369">
        <f t="shared" si="86"/>
        <v>250</v>
      </c>
      <c r="AM369">
        <f t="shared" si="86"/>
        <v>260</v>
      </c>
      <c r="AN369">
        <f t="shared" si="86"/>
        <v>270</v>
      </c>
    </row>
    <row r="370" spans="2:40" x14ac:dyDescent="0.5">
      <c r="B370" t="s">
        <v>752</v>
      </c>
      <c r="D370">
        <f>IF(D369=0,0,D369-DEGREES((RADIANS(D369)-$F$7*SIN(RADIANS(D369))-RADIANS(D$369))/(1-$F$7*COS(RADIANS(D369)))))</f>
        <v>270</v>
      </c>
      <c r="E370">
        <f t="shared" ref="E370:AN370" si="87">IF(E369=0,0,E369-DEGREES((RADIANS(E369)-$F$7*SIN(RADIANS(E369))-RADIANS(E$369))/(1-$F$7*COS(RADIANS(E369)))))</f>
        <v>280</v>
      </c>
      <c r="F370">
        <f t="shared" si="87"/>
        <v>290</v>
      </c>
      <c r="G370">
        <f t="shared" si="87"/>
        <v>300</v>
      </c>
      <c r="H370">
        <f t="shared" si="87"/>
        <v>310</v>
      </c>
      <c r="I370">
        <f t="shared" si="87"/>
        <v>320</v>
      </c>
      <c r="J370">
        <f t="shared" si="87"/>
        <v>330</v>
      </c>
      <c r="K370">
        <f t="shared" si="87"/>
        <v>340</v>
      </c>
      <c r="L370">
        <f t="shared" si="87"/>
        <v>350</v>
      </c>
      <c r="M370">
        <f t="shared" si="87"/>
        <v>360</v>
      </c>
      <c r="N370">
        <f t="shared" si="87"/>
        <v>10</v>
      </c>
      <c r="O370">
        <f t="shared" si="87"/>
        <v>20</v>
      </c>
      <c r="P370">
        <f t="shared" si="87"/>
        <v>30</v>
      </c>
      <c r="Q370">
        <f t="shared" si="87"/>
        <v>40</v>
      </c>
      <c r="R370">
        <f t="shared" si="87"/>
        <v>50</v>
      </c>
      <c r="S370">
        <f t="shared" si="87"/>
        <v>60</v>
      </c>
      <c r="T370">
        <f t="shared" si="87"/>
        <v>70</v>
      </c>
      <c r="U370">
        <f t="shared" si="87"/>
        <v>80</v>
      </c>
      <c r="V370">
        <f t="shared" si="87"/>
        <v>90</v>
      </c>
      <c r="W370">
        <f t="shared" si="87"/>
        <v>100</v>
      </c>
      <c r="X370">
        <f t="shared" si="87"/>
        <v>110</v>
      </c>
      <c r="Y370">
        <f t="shared" si="87"/>
        <v>120</v>
      </c>
      <c r="Z370">
        <f t="shared" si="87"/>
        <v>130</v>
      </c>
      <c r="AA370">
        <f t="shared" si="87"/>
        <v>140</v>
      </c>
      <c r="AB370">
        <f t="shared" si="87"/>
        <v>150</v>
      </c>
      <c r="AC370">
        <f t="shared" si="87"/>
        <v>160</v>
      </c>
      <c r="AD370">
        <f t="shared" si="87"/>
        <v>170</v>
      </c>
      <c r="AE370">
        <f t="shared" si="87"/>
        <v>180</v>
      </c>
      <c r="AF370">
        <f t="shared" si="87"/>
        <v>190</v>
      </c>
      <c r="AG370">
        <f t="shared" si="87"/>
        <v>200</v>
      </c>
      <c r="AH370">
        <f t="shared" si="87"/>
        <v>210</v>
      </c>
      <c r="AI370">
        <f t="shared" si="87"/>
        <v>220</v>
      </c>
      <c r="AJ370">
        <f t="shared" si="87"/>
        <v>230</v>
      </c>
      <c r="AK370">
        <f t="shared" si="87"/>
        <v>240</v>
      </c>
      <c r="AL370">
        <f t="shared" si="87"/>
        <v>250</v>
      </c>
      <c r="AM370">
        <f t="shared" si="87"/>
        <v>260</v>
      </c>
      <c r="AN370">
        <f t="shared" si="87"/>
        <v>270</v>
      </c>
    </row>
    <row r="371" spans="2:40" x14ac:dyDescent="0.5">
      <c r="D371">
        <f t="shared" ref="D371:D419" si="88">IF(D370=0,0,D370-DEGREES((RADIANS(D370)-$F$7*SIN(RADIANS(D370))-RADIANS(D$369))/(1-$F$7*COS(RADIANS(D370)))))</f>
        <v>270</v>
      </c>
      <c r="E371">
        <f t="shared" ref="E371:E419" si="89">IF(E370=0,0,E370-DEGREES((RADIANS(E370)-$F$7*SIN(RADIANS(E370))-RADIANS(E$369))/(1-$F$7*COS(RADIANS(E370)))))</f>
        <v>280</v>
      </c>
      <c r="F371">
        <f t="shared" ref="F371:F419" si="90">IF(F370=0,0,F370-DEGREES((RADIANS(F370)-$F$7*SIN(RADIANS(F370))-RADIANS(F$369))/(1-$F$7*COS(RADIANS(F370)))))</f>
        <v>290</v>
      </c>
      <c r="G371">
        <f t="shared" ref="G371:G419" si="91">IF(G370=0,0,G370-DEGREES((RADIANS(G370)-$F$7*SIN(RADIANS(G370))-RADIANS(G$369))/(1-$F$7*COS(RADIANS(G370)))))</f>
        <v>300</v>
      </c>
      <c r="H371">
        <f t="shared" ref="H371:H419" si="92">IF(H370=0,0,H370-DEGREES((RADIANS(H370)-$F$7*SIN(RADIANS(H370))-RADIANS(H$369))/(1-$F$7*COS(RADIANS(H370)))))</f>
        <v>310</v>
      </c>
      <c r="I371">
        <f t="shared" ref="I371:I419" si="93">IF(I370=0,0,I370-DEGREES((RADIANS(I370)-$F$7*SIN(RADIANS(I370))-RADIANS(I$369))/(1-$F$7*COS(RADIANS(I370)))))</f>
        <v>320</v>
      </c>
      <c r="J371">
        <f t="shared" ref="J371:J419" si="94">IF(J370=0,0,J370-DEGREES((RADIANS(J370)-$F$7*SIN(RADIANS(J370))-RADIANS(J$369))/(1-$F$7*COS(RADIANS(J370)))))</f>
        <v>330</v>
      </c>
      <c r="K371">
        <f t="shared" ref="K371:K419" si="95">IF(K370=0,0,K370-DEGREES((RADIANS(K370)-$F$7*SIN(RADIANS(K370))-RADIANS(K$369))/(1-$F$7*COS(RADIANS(K370)))))</f>
        <v>340</v>
      </c>
      <c r="L371">
        <f t="shared" ref="L371:L419" si="96">IF(L370=0,0,L370-DEGREES((RADIANS(L370)-$F$7*SIN(RADIANS(L370))-RADIANS(L$369))/(1-$F$7*COS(RADIANS(L370)))))</f>
        <v>350</v>
      </c>
      <c r="M371">
        <f t="shared" ref="M371:M419" si="97">IF(M370=0,0,M370-DEGREES((RADIANS(M370)-$F$7*SIN(RADIANS(M370))-RADIANS(M$369))/(1-$F$7*COS(RADIANS(M370)))))</f>
        <v>360</v>
      </c>
      <c r="N371">
        <f t="shared" ref="N371:N419" si="98">IF(N370=0,0,N370-DEGREES((RADIANS(N370)-$F$7*SIN(RADIANS(N370))-RADIANS(N$369))/(1-$F$7*COS(RADIANS(N370)))))</f>
        <v>10</v>
      </c>
      <c r="O371">
        <f t="shared" ref="O371:O419" si="99">IF(O370=0,0,O370-DEGREES((RADIANS(O370)-$F$7*SIN(RADIANS(O370))-RADIANS(O$369))/(1-$F$7*COS(RADIANS(O370)))))</f>
        <v>20</v>
      </c>
      <c r="P371">
        <f t="shared" ref="P371:P419" si="100">IF(P370=0,0,P370-DEGREES((RADIANS(P370)-$F$7*SIN(RADIANS(P370))-RADIANS(P$369))/(1-$F$7*COS(RADIANS(P370)))))</f>
        <v>30</v>
      </c>
      <c r="Q371">
        <f t="shared" ref="Q371:Q419" si="101">IF(Q370=0,0,Q370-DEGREES((RADIANS(Q370)-$F$7*SIN(RADIANS(Q370))-RADIANS(Q$369))/(1-$F$7*COS(RADIANS(Q370)))))</f>
        <v>40</v>
      </c>
      <c r="R371">
        <f t="shared" ref="R371:R419" si="102">IF(R370=0,0,R370-DEGREES((RADIANS(R370)-$F$7*SIN(RADIANS(R370))-RADIANS(R$369))/(1-$F$7*COS(RADIANS(R370)))))</f>
        <v>50</v>
      </c>
      <c r="S371">
        <f t="shared" ref="S371:S419" si="103">IF(S370=0,0,S370-DEGREES((RADIANS(S370)-$F$7*SIN(RADIANS(S370))-RADIANS(S$369))/(1-$F$7*COS(RADIANS(S370)))))</f>
        <v>60</v>
      </c>
      <c r="T371">
        <f t="shared" ref="T371:T419" si="104">IF(T370=0,0,T370-DEGREES((RADIANS(T370)-$F$7*SIN(RADIANS(T370))-RADIANS(T$369))/(1-$F$7*COS(RADIANS(T370)))))</f>
        <v>70</v>
      </c>
      <c r="U371">
        <f t="shared" ref="U371:U419" si="105">IF(U370=0,0,U370-DEGREES((RADIANS(U370)-$F$7*SIN(RADIANS(U370))-RADIANS(U$369))/(1-$F$7*COS(RADIANS(U370)))))</f>
        <v>80</v>
      </c>
      <c r="V371">
        <f t="shared" ref="V371:V419" si="106">IF(V370=0,0,V370-DEGREES((RADIANS(V370)-$F$7*SIN(RADIANS(V370))-RADIANS(V$369))/(1-$F$7*COS(RADIANS(V370)))))</f>
        <v>90</v>
      </c>
      <c r="W371">
        <f t="shared" ref="W371:W419" si="107">IF(W370=0,0,W370-DEGREES((RADIANS(W370)-$F$7*SIN(RADIANS(W370))-RADIANS(W$369))/(1-$F$7*COS(RADIANS(W370)))))</f>
        <v>100</v>
      </c>
      <c r="X371">
        <f t="shared" ref="X371:X419" si="108">IF(X370=0,0,X370-DEGREES((RADIANS(X370)-$F$7*SIN(RADIANS(X370))-RADIANS(X$369))/(1-$F$7*COS(RADIANS(X370)))))</f>
        <v>110</v>
      </c>
      <c r="Y371">
        <f t="shared" ref="Y371:Y419" si="109">IF(Y370=0,0,Y370-DEGREES((RADIANS(Y370)-$F$7*SIN(RADIANS(Y370))-RADIANS(Y$369))/(1-$F$7*COS(RADIANS(Y370)))))</f>
        <v>120</v>
      </c>
      <c r="Z371">
        <f t="shared" ref="Z371:Z419" si="110">IF(Z370=0,0,Z370-DEGREES((RADIANS(Z370)-$F$7*SIN(RADIANS(Z370))-RADIANS(Z$369))/(1-$F$7*COS(RADIANS(Z370)))))</f>
        <v>130</v>
      </c>
      <c r="AA371">
        <f t="shared" ref="AA371:AA419" si="111">IF(AA370=0,0,AA370-DEGREES((RADIANS(AA370)-$F$7*SIN(RADIANS(AA370))-RADIANS(AA$369))/(1-$F$7*COS(RADIANS(AA370)))))</f>
        <v>140</v>
      </c>
      <c r="AB371">
        <f t="shared" ref="AB371:AB419" si="112">IF(AB370=0,0,AB370-DEGREES((RADIANS(AB370)-$F$7*SIN(RADIANS(AB370))-RADIANS(AB$369))/(1-$F$7*COS(RADIANS(AB370)))))</f>
        <v>150</v>
      </c>
      <c r="AC371">
        <f t="shared" ref="AC371:AC419" si="113">IF(AC370=0,0,AC370-DEGREES((RADIANS(AC370)-$F$7*SIN(RADIANS(AC370))-RADIANS(AC$369))/(1-$F$7*COS(RADIANS(AC370)))))</f>
        <v>160</v>
      </c>
      <c r="AD371">
        <f t="shared" ref="AD371:AD419" si="114">IF(AD370=0,0,AD370-DEGREES((RADIANS(AD370)-$F$7*SIN(RADIANS(AD370))-RADIANS(AD$369))/(1-$F$7*COS(RADIANS(AD370)))))</f>
        <v>170</v>
      </c>
      <c r="AE371">
        <f t="shared" ref="AE371:AE419" si="115">IF(AE370=0,0,AE370-DEGREES((RADIANS(AE370)-$F$7*SIN(RADIANS(AE370))-RADIANS(AE$369))/(1-$F$7*COS(RADIANS(AE370)))))</f>
        <v>180</v>
      </c>
      <c r="AF371">
        <f t="shared" ref="AF371:AF419" si="116">IF(AF370=0,0,AF370-DEGREES((RADIANS(AF370)-$F$7*SIN(RADIANS(AF370))-RADIANS(AF$369))/(1-$F$7*COS(RADIANS(AF370)))))</f>
        <v>190</v>
      </c>
      <c r="AG371">
        <f t="shared" ref="AG371:AG419" si="117">IF(AG370=0,0,AG370-DEGREES((RADIANS(AG370)-$F$7*SIN(RADIANS(AG370))-RADIANS(AG$369))/(1-$F$7*COS(RADIANS(AG370)))))</f>
        <v>200</v>
      </c>
      <c r="AH371">
        <f t="shared" ref="AH371:AH419" si="118">IF(AH370=0,0,AH370-DEGREES((RADIANS(AH370)-$F$7*SIN(RADIANS(AH370))-RADIANS(AH$369))/(1-$F$7*COS(RADIANS(AH370)))))</f>
        <v>210</v>
      </c>
      <c r="AI371">
        <f t="shared" ref="AI371:AI419" si="119">IF(AI370=0,0,AI370-DEGREES((RADIANS(AI370)-$F$7*SIN(RADIANS(AI370))-RADIANS(AI$369))/(1-$F$7*COS(RADIANS(AI370)))))</f>
        <v>220</v>
      </c>
      <c r="AJ371">
        <f t="shared" ref="AJ371:AJ419" si="120">IF(AJ370=0,0,AJ370-DEGREES((RADIANS(AJ370)-$F$7*SIN(RADIANS(AJ370))-RADIANS(AJ$369))/(1-$F$7*COS(RADIANS(AJ370)))))</f>
        <v>230</v>
      </c>
      <c r="AK371">
        <f t="shared" ref="AK371:AK419" si="121">IF(AK370=0,0,AK370-DEGREES((RADIANS(AK370)-$F$7*SIN(RADIANS(AK370))-RADIANS(AK$369))/(1-$F$7*COS(RADIANS(AK370)))))</f>
        <v>240</v>
      </c>
      <c r="AL371">
        <f t="shared" ref="AL371:AL419" si="122">IF(AL370=0,0,AL370-DEGREES((RADIANS(AL370)-$F$7*SIN(RADIANS(AL370))-RADIANS(AL$369))/(1-$F$7*COS(RADIANS(AL370)))))</f>
        <v>250</v>
      </c>
      <c r="AM371">
        <f t="shared" ref="AM371:AM419" si="123">IF(AM370=0,0,AM370-DEGREES((RADIANS(AM370)-$F$7*SIN(RADIANS(AM370))-RADIANS(AM$369))/(1-$F$7*COS(RADIANS(AM370)))))</f>
        <v>260</v>
      </c>
      <c r="AN371">
        <f t="shared" ref="AN371:AN419" si="124">IF(AN370=0,0,AN370-DEGREES((RADIANS(AN370)-$F$7*SIN(RADIANS(AN370))-RADIANS(AN$369))/(1-$F$7*COS(RADIANS(AN370)))))</f>
        <v>270</v>
      </c>
    </row>
    <row r="372" spans="2:40" x14ac:dyDescent="0.5">
      <c r="D372">
        <f t="shared" si="88"/>
        <v>270</v>
      </c>
      <c r="E372">
        <f t="shared" si="89"/>
        <v>280</v>
      </c>
      <c r="F372">
        <f t="shared" si="90"/>
        <v>290</v>
      </c>
      <c r="G372">
        <f t="shared" si="91"/>
        <v>300</v>
      </c>
      <c r="H372">
        <f t="shared" si="92"/>
        <v>310</v>
      </c>
      <c r="I372">
        <f t="shared" si="93"/>
        <v>320</v>
      </c>
      <c r="J372">
        <f t="shared" si="94"/>
        <v>330</v>
      </c>
      <c r="K372">
        <f t="shared" si="95"/>
        <v>340</v>
      </c>
      <c r="L372">
        <f t="shared" si="96"/>
        <v>350</v>
      </c>
      <c r="M372">
        <f t="shared" si="97"/>
        <v>360</v>
      </c>
      <c r="N372">
        <f t="shared" si="98"/>
        <v>10</v>
      </c>
      <c r="O372">
        <f t="shared" si="99"/>
        <v>20</v>
      </c>
      <c r="P372">
        <f t="shared" si="100"/>
        <v>30</v>
      </c>
      <c r="Q372">
        <f t="shared" si="101"/>
        <v>40</v>
      </c>
      <c r="R372">
        <f t="shared" si="102"/>
        <v>50</v>
      </c>
      <c r="S372">
        <f t="shared" si="103"/>
        <v>60</v>
      </c>
      <c r="T372">
        <f t="shared" si="104"/>
        <v>70</v>
      </c>
      <c r="U372">
        <f t="shared" si="105"/>
        <v>80</v>
      </c>
      <c r="V372">
        <f t="shared" si="106"/>
        <v>90</v>
      </c>
      <c r="W372">
        <f t="shared" si="107"/>
        <v>100</v>
      </c>
      <c r="X372">
        <f t="shared" si="108"/>
        <v>110</v>
      </c>
      <c r="Y372">
        <f t="shared" si="109"/>
        <v>120</v>
      </c>
      <c r="Z372">
        <f t="shared" si="110"/>
        <v>130</v>
      </c>
      <c r="AA372">
        <f t="shared" si="111"/>
        <v>140</v>
      </c>
      <c r="AB372">
        <f t="shared" si="112"/>
        <v>150</v>
      </c>
      <c r="AC372">
        <f t="shared" si="113"/>
        <v>160</v>
      </c>
      <c r="AD372">
        <f t="shared" si="114"/>
        <v>170</v>
      </c>
      <c r="AE372">
        <f t="shared" si="115"/>
        <v>180</v>
      </c>
      <c r="AF372">
        <f t="shared" si="116"/>
        <v>190</v>
      </c>
      <c r="AG372">
        <f t="shared" si="117"/>
        <v>200</v>
      </c>
      <c r="AH372">
        <f t="shared" si="118"/>
        <v>210</v>
      </c>
      <c r="AI372">
        <f t="shared" si="119"/>
        <v>220</v>
      </c>
      <c r="AJ372">
        <f t="shared" si="120"/>
        <v>230</v>
      </c>
      <c r="AK372">
        <f t="shared" si="121"/>
        <v>240</v>
      </c>
      <c r="AL372">
        <f t="shared" si="122"/>
        <v>250</v>
      </c>
      <c r="AM372">
        <f t="shared" si="123"/>
        <v>260</v>
      </c>
      <c r="AN372">
        <f t="shared" si="124"/>
        <v>270</v>
      </c>
    </row>
    <row r="373" spans="2:40" x14ac:dyDescent="0.5">
      <c r="D373">
        <f t="shared" si="88"/>
        <v>270</v>
      </c>
      <c r="E373">
        <f t="shared" si="89"/>
        <v>280</v>
      </c>
      <c r="F373">
        <f t="shared" si="90"/>
        <v>290</v>
      </c>
      <c r="G373">
        <f t="shared" si="91"/>
        <v>300</v>
      </c>
      <c r="H373">
        <f t="shared" si="92"/>
        <v>310</v>
      </c>
      <c r="I373">
        <f t="shared" si="93"/>
        <v>320</v>
      </c>
      <c r="J373">
        <f t="shared" si="94"/>
        <v>330</v>
      </c>
      <c r="K373">
        <f t="shared" si="95"/>
        <v>340</v>
      </c>
      <c r="L373">
        <f t="shared" si="96"/>
        <v>350</v>
      </c>
      <c r="M373">
        <f t="shared" si="97"/>
        <v>360</v>
      </c>
      <c r="N373">
        <f t="shared" si="98"/>
        <v>10</v>
      </c>
      <c r="O373">
        <f t="shared" si="99"/>
        <v>20</v>
      </c>
      <c r="P373">
        <f t="shared" si="100"/>
        <v>30</v>
      </c>
      <c r="Q373">
        <f t="shared" si="101"/>
        <v>40</v>
      </c>
      <c r="R373">
        <f t="shared" si="102"/>
        <v>50</v>
      </c>
      <c r="S373">
        <f t="shared" si="103"/>
        <v>60</v>
      </c>
      <c r="T373">
        <f t="shared" si="104"/>
        <v>70</v>
      </c>
      <c r="U373">
        <f t="shared" si="105"/>
        <v>80</v>
      </c>
      <c r="V373">
        <f t="shared" si="106"/>
        <v>90</v>
      </c>
      <c r="W373">
        <f t="shared" si="107"/>
        <v>100</v>
      </c>
      <c r="X373">
        <f t="shared" si="108"/>
        <v>110</v>
      </c>
      <c r="Y373">
        <f t="shared" si="109"/>
        <v>120</v>
      </c>
      <c r="Z373">
        <f t="shared" si="110"/>
        <v>130</v>
      </c>
      <c r="AA373">
        <f t="shared" si="111"/>
        <v>140</v>
      </c>
      <c r="AB373">
        <f t="shared" si="112"/>
        <v>150</v>
      </c>
      <c r="AC373">
        <f t="shared" si="113"/>
        <v>160</v>
      </c>
      <c r="AD373">
        <f t="shared" si="114"/>
        <v>170</v>
      </c>
      <c r="AE373">
        <f t="shared" si="115"/>
        <v>180</v>
      </c>
      <c r="AF373">
        <f t="shared" si="116"/>
        <v>190</v>
      </c>
      <c r="AG373">
        <f t="shared" si="117"/>
        <v>200</v>
      </c>
      <c r="AH373">
        <f t="shared" si="118"/>
        <v>210</v>
      </c>
      <c r="AI373">
        <f t="shared" si="119"/>
        <v>220</v>
      </c>
      <c r="AJ373">
        <f t="shared" si="120"/>
        <v>230</v>
      </c>
      <c r="AK373">
        <f t="shared" si="121"/>
        <v>240</v>
      </c>
      <c r="AL373">
        <f t="shared" si="122"/>
        <v>250</v>
      </c>
      <c r="AM373">
        <f t="shared" si="123"/>
        <v>260</v>
      </c>
      <c r="AN373">
        <f t="shared" si="124"/>
        <v>270</v>
      </c>
    </row>
    <row r="374" spans="2:40" x14ac:dyDescent="0.5">
      <c r="D374">
        <f t="shared" si="88"/>
        <v>270</v>
      </c>
      <c r="E374">
        <f t="shared" si="89"/>
        <v>280</v>
      </c>
      <c r="F374">
        <f t="shared" si="90"/>
        <v>290</v>
      </c>
      <c r="G374">
        <f t="shared" si="91"/>
        <v>300</v>
      </c>
      <c r="H374">
        <f t="shared" si="92"/>
        <v>310</v>
      </c>
      <c r="I374">
        <f t="shared" si="93"/>
        <v>320</v>
      </c>
      <c r="J374">
        <f t="shared" si="94"/>
        <v>330</v>
      </c>
      <c r="K374">
        <f t="shared" si="95"/>
        <v>340</v>
      </c>
      <c r="L374">
        <f t="shared" si="96"/>
        <v>350</v>
      </c>
      <c r="M374">
        <f t="shared" si="97"/>
        <v>360</v>
      </c>
      <c r="N374">
        <f t="shared" si="98"/>
        <v>10</v>
      </c>
      <c r="O374">
        <f t="shared" si="99"/>
        <v>20</v>
      </c>
      <c r="P374">
        <f t="shared" si="100"/>
        <v>30</v>
      </c>
      <c r="Q374">
        <f t="shared" si="101"/>
        <v>40</v>
      </c>
      <c r="R374">
        <f t="shared" si="102"/>
        <v>50</v>
      </c>
      <c r="S374">
        <f t="shared" si="103"/>
        <v>60</v>
      </c>
      <c r="T374">
        <f t="shared" si="104"/>
        <v>70</v>
      </c>
      <c r="U374">
        <f t="shared" si="105"/>
        <v>80</v>
      </c>
      <c r="V374">
        <f t="shared" si="106"/>
        <v>90</v>
      </c>
      <c r="W374">
        <f t="shared" si="107"/>
        <v>100</v>
      </c>
      <c r="X374">
        <f t="shared" si="108"/>
        <v>110</v>
      </c>
      <c r="Y374">
        <f t="shared" si="109"/>
        <v>120</v>
      </c>
      <c r="Z374">
        <f t="shared" si="110"/>
        <v>130</v>
      </c>
      <c r="AA374">
        <f t="shared" si="111"/>
        <v>140</v>
      </c>
      <c r="AB374">
        <f t="shared" si="112"/>
        <v>150</v>
      </c>
      <c r="AC374">
        <f t="shared" si="113"/>
        <v>160</v>
      </c>
      <c r="AD374">
        <f t="shared" si="114"/>
        <v>170</v>
      </c>
      <c r="AE374">
        <f t="shared" si="115"/>
        <v>180</v>
      </c>
      <c r="AF374">
        <f t="shared" si="116"/>
        <v>190</v>
      </c>
      <c r="AG374">
        <f t="shared" si="117"/>
        <v>200</v>
      </c>
      <c r="AH374">
        <f t="shared" si="118"/>
        <v>210</v>
      </c>
      <c r="AI374">
        <f t="shared" si="119"/>
        <v>220</v>
      </c>
      <c r="AJ374">
        <f t="shared" si="120"/>
        <v>230</v>
      </c>
      <c r="AK374">
        <f t="shared" si="121"/>
        <v>240</v>
      </c>
      <c r="AL374">
        <f t="shared" si="122"/>
        <v>250</v>
      </c>
      <c r="AM374">
        <f t="shared" si="123"/>
        <v>260</v>
      </c>
      <c r="AN374">
        <f t="shared" si="124"/>
        <v>270</v>
      </c>
    </row>
    <row r="375" spans="2:40" x14ac:dyDescent="0.5">
      <c r="D375">
        <f t="shared" si="88"/>
        <v>270</v>
      </c>
      <c r="E375">
        <f t="shared" si="89"/>
        <v>280</v>
      </c>
      <c r="F375">
        <f t="shared" si="90"/>
        <v>290</v>
      </c>
      <c r="G375">
        <f t="shared" si="91"/>
        <v>300</v>
      </c>
      <c r="H375">
        <f t="shared" si="92"/>
        <v>310</v>
      </c>
      <c r="I375">
        <f t="shared" si="93"/>
        <v>320</v>
      </c>
      <c r="J375">
        <f t="shared" si="94"/>
        <v>330</v>
      </c>
      <c r="K375">
        <f t="shared" si="95"/>
        <v>340</v>
      </c>
      <c r="L375">
        <f t="shared" si="96"/>
        <v>350</v>
      </c>
      <c r="M375">
        <f t="shared" si="97"/>
        <v>360</v>
      </c>
      <c r="N375">
        <f t="shared" si="98"/>
        <v>10</v>
      </c>
      <c r="O375">
        <f t="shared" si="99"/>
        <v>20</v>
      </c>
      <c r="P375">
        <f t="shared" si="100"/>
        <v>30</v>
      </c>
      <c r="Q375">
        <f t="shared" si="101"/>
        <v>40</v>
      </c>
      <c r="R375">
        <f t="shared" si="102"/>
        <v>50</v>
      </c>
      <c r="S375">
        <f t="shared" si="103"/>
        <v>60</v>
      </c>
      <c r="T375">
        <f t="shared" si="104"/>
        <v>70</v>
      </c>
      <c r="U375">
        <f t="shared" si="105"/>
        <v>80</v>
      </c>
      <c r="V375">
        <f t="shared" si="106"/>
        <v>90</v>
      </c>
      <c r="W375">
        <f t="shared" si="107"/>
        <v>100</v>
      </c>
      <c r="X375">
        <f t="shared" si="108"/>
        <v>110</v>
      </c>
      <c r="Y375">
        <f t="shared" si="109"/>
        <v>120</v>
      </c>
      <c r="Z375">
        <f t="shared" si="110"/>
        <v>130</v>
      </c>
      <c r="AA375">
        <f t="shared" si="111"/>
        <v>140</v>
      </c>
      <c r="AB375">
        <f t="shared" si="112"/>
        <v>150</v>
      </c>
      <c r="AC375">
        <f t="shared" si="113"/>
        <v>160</v>
      </c>
      <c r="AD375">
        <f t="shared" si="114"/>
        <v>170</v>
      </c>
      <c r="AE375">
        <f t="shared" si="115"/>
        <v>180</v>
      </c>
      <c r="AF375">
        <f t="shared" si="116"/>
        <v>190</v>
      </c>
      <c r="AG375">
        <f t="shared" si="117"/>
        <v>200</v>
      </c>
      <c r="AH375">
        <f t="shared" si="118"/>
        <v>210</v>
      </c>
      <c r="AI375">
        <f t="shared" si="119"/>
        <v>220</v>
      </c>
      <c r="AJ375">
        <f t="shared" si="120"/>
        <v>230</v>
      </c>
      <c r="AK375">
        <f t="shared" si="121"/>
        <v>240</v>
      </c>
      <c r="AL375">
        <f t="shared" si="122"/>
        <v>250</v>
      </c>
      <c r="AM375">
        <f t="shared" si="123"/>
        <v>260</v>
      </c>
      <c r="AN375">
        <f t="shared" si="124"/>
        <v>270</v>
      </c>
    </row>
    <row r="376" spans="2:40" x14ac:dyDescent="0.5">
      <c r="D376">
        <f t="shared" si="88"/>
        <v>270</v>
      </c>
      <c r="E376">
        <f t="shared" si="89"/>
        <v>280</v>
      </c>
      <c r="F376">
        <f t="shared" si="90"/>
        <v>290</v>
      </c>
      <c r="G376">
        <f t="shared" si="91"/>
        <v>300</v>
      </c>
      <c r="H376">
        <f t="shared" si="92"/>
        <v>310</v>
      </c>
      <c r="I376">
        <f t="shared" si="93"/>
        <v>320</v>
      </c>
      <c r="J376">
        <f t="shared" si="94"/>
        <v>330</v>
      </c>
      <c r="K376">
        <f t="shared" si="95"/>
        <v>340</v>
      </c>
      <c r="L376">
        <f t="shared" si="96"/>
        <v>350</v>
      </c>
      <c r="M376">
        <f t="shared" si="97"/>
        <v>360</v>
      </c>
      <c r="N376">
        <f t="shared" si="98"/>
        <v>10</v>
      </c>
      <c r="O376">
        <f t="shared" si="99"/>
        <v>20</v>
      </c>
      <c r="P376">
        <f t="shared" si="100"/>
        <v>30</v>
      </c>
      <c r="Q376">
        <f t="shared" si="101"/>
        <v>40</v>
      </c>
      <c r="R376">
        <f t="shared" si="102"/>
        <v>50</v>
      </c>
      <c r="S376">
        <f t="shared" si="103"/>
        <v>60</v>
      </c>
      <c r="T376">
        <f t="shared" si="104"/>
        <v>70</v>
      </c>
      <c r="U376">
        <f t="shared" si="105"/>
        <v>80</v>
      </c>
      <c r="V376">
        <f t="shared" si="106"/>
        <v>90</v>
      </c>
      <c r="W376">
        <f t="shared" si="107"/>
        <v>100</v>
      </c>
      <c r="X376">
        <f t="shared" si="108"/>
        <v>110</v>
      </c>
      <c r="Y376">
        <f t="shared" si="109"/>
        <v>120</v>
      </c>
      <c r="Z376">
        <f t="shared" si="110"/>
        <v>130</v>
      </c>
      <c r="AA376">
        <f t="shared" si="111"/>
        <v>140</v>
      </c>
      <c r="AB376">
        <f t="shared" si="112"/>
        <v>150</v>
      </c>
      <c r="AC376">
        <f t="shared" si="113"/>
        <v>160</v>
      </c>
      <c r="AD376">
        <f t="shared" si="114"/>
        <v>170</v>
      </c>
      <c r="AE376">
        <f t="shared" si="115"/>
        <v>180</v>
      </c>
      <c r="AF376">
        <f t="shared" si="116"/>
        <v>190</v>
      </c>
      <c r="AG376">
        <f t="shared" si="117"/>
        <v>200</v>
      </c>
      <c r="AH376">
        <f t="shared" si="118"/>
        <v>210</v>
      </c>
      <c r="AI376">
        <f t="shared" si="119"/>
        <v>220</v>
      </c>
      <c r="AJ376">
        <f t="shared" si="120"/>
        <v>230</v>
      </c>
      <c r="AK376">
        <f t="shared" si="121"/>
        <v>240</v>
      </c>
      <c r="AL376">
        <f t="shared" si="122"/>
        <v>250</v>
      </c>
      <c r="AM376">
        <f t="shared" si="123"/>
        <v>260</v>
      </c>
      <c r="AN376">
        <f t="shared" si="124"/>
        <v>270</v>
      </c>
    </row>
    <row r="377" spans="2:40" x14ac:dyDescent="0.5">
      <c r="D377">
        <f t="shared" si="88"/>
        <v>270</v>
      </c>
      <c r="E377">
        <f t="shared" si="89"/>
        <v>280</v>
      </c>
      <c r="F377">
        <f t="shared" si="90"/>
        <v>290</v>
      </c>
      <c r="G377">
        <f t="shared" si="91"/>
        <v>300</v>
      </c>
      <c r="H377">
        <f t="shared" si="92"/>
        <v>310</v>
      </c>
      <c r="I377">
        <f t="shared" si="93"/>
        <v>320</v>
      </c>
      <c r="J377">
        <f t="shared" si="94"/>
        <v>330</v>
      </c>
      <c r="K377">
        <f t="shared" si="95"/>
        <v>340</v>
      </c>
      <c r="L377">
        <f t="shared" si="96"/>
        <v>350</v>
      </c>
      <c r="M377">
        <f t="shared" si="97"/>
        <v>360</v>
      </c>
      <c r="N377">
        <f t="shared" si="98"/>
        <v>10</v>
      </c>
      <c r="O377">
        <f t="shared" si="99"/>
        <v>20</v>
      </c>
      <c r="P377">
        <f t="shared" si="100"/>
        <v>30</v>
      </c>
      <c r="Q377">
        <f t="shared" si="101"/>
        <v>40</v>
      </c>
      <c r="R377">
        <f t="shared" si="102"/>
        <v>50</v>
      </c>
      <c r="S377">
        <f t="shared" si="103"/>
        <v>60</v>
      </c>
      <c r="T377">
        <f t="shared" si="104"/>
        <v>70</v>
      </c>
      <c r="U377">
        <f t="shared" si="105"/>
        <v>80</v>
      </c>
      <c r="V377">
        <f t="shared" si="106"/>
        <v>90</v>
      </c>
      <c r="W377">
        <f t="shared" si="107"/>
        <v>100</v>
      </c>
      <c r="X377">
        <f t="shared" si="108"/>
        <v>110</v>
      </c>
      <c r="Y377">
        <f t="shared" si="109"/>
        <v>120</v>
      </c>
      <c r="Z377">
        <f t="shared" si="110"/>
        <v>130</v>
      </c>
      <c r="AA377">
        <f t="shared" si="111"/>
        <v>140</v>
      </c>
      <c r="AB377">
        <f t="shared" si="112"/>
        <v>150</v>
      </c>
      <c r="AC377">
        <f t="shared" si="113"/>
        <v>160</v>
      </c>
      <c r="AD377">
        <f t="shared" si="114"/>
        <v>170</v>
      </c>
      <c r="AE377">
        <f t="shared" si="115"/>
        <v>180</v>
      </c>
      <c r="AF377">
        <f t="shared" si="116"/>
        <v>190</v>
      </c>
      <c r="AG377">
        <f t="shared" si="117"/>
        <v>200</v>
      </c>
      <c r="AH377">
        <f t="shared" si="118"/>
        <v>210</v>
      </c>
      <c r="AI377">
        <f t="shared" si="119"/>
        <v>220</v>
      </c>
      <c r="AJ377">
        <f t="shared" si="120"/>
        <v>230</v>
      </c>
      <c r="AK377">
        <f t="shared" si="121"/>
        <v>240</v>
      </c>
      <c r="AL377">
        <f t="shared" si="122"/>
        <v>250</v>
      </c>
      <c r="AM377">
        <f t="shared" si="123"/>
        <v>260</v>
      </c>
      <c r="AN377">
        <f t="shared" si="124"/>
        <v>270</v>
      </c>
    </row>
    <row r="378" spans="2:40" x14ac:dyDescent="0.5">
      <c r="D378">
        <f t="shared" si="88"/>
        <v>270</v>
      </c>
      <c r="E378">
        <f t="shared" si="89"/>
        <v>280</v>
      </c>
      <c r="F378">
        <f t="shared" si="90"/>
        <v>290</v>
      </c>
      <c r="G378">
        <f t="shared" si="91"/>
        <v>300</v>
      </c>
      <c r="H378">
        <f t="shared" si="92"/>
        <v>310</v>
      </c>
      <c r="I378">
        <f t="shared" si="93"/>
        <v>320</v>
      </c>
      <c r="J378">
        <f t="shared" si="94"/>
        <v>330</v>
      </c>
      <c r="K378">
        <f t="shared" si="95"/>
        <v>340</v>
      </c>
      <c r="L378">
        <f t="shared" si="96"/>
        <v>350</v>
      </c>
      <c r="M378">
        <f t="shared" si="97"/>
        <v>360</v>
      </c>
      <c r="N378">
        <f t="shared" si="98"/>
        <v>10</v>
      </c>
      <c r="O378">
        <f t="shared" si="99"/>
        <v>20</v>
      </c>
      <c r="P378">
        <f t="shared" si="100"/>
        <v>30</v>
      </c>
      <c r="Q378">
        <f t="shared" si="101"/>
        <v>40</v>
      </c>
      <c r="R378">
        <f t="shared" si="102"/>
        <v>50</v>
      </c>
      <c r="S378">
        <f t="shared" si="103"/>
        <v>60</v>
      </c>
      <c r="T378">
        <f t="shared" si="104"/>
        <v>70</v>
      </c>
      <c r="U378">
        <f t="shared" si="105"/>
        <v>80</v>
      </c>
      <c r="V378">
        <f t="shared" si="106"/>
        <v>90</v>
      </c>
      <c r="W378">
        <f t="shared" si="107"/>
        <v>100</v>
      </c>
      <c r="X378">
        <f t="shared" si="108"/>
        <v>110</v>
      </c>
      <c r="Y378">
        <f t="shared" si="109"/>
        <v>120</v>
      </c>
      <c r="Z378">
        <f t="shared" si="110"/>
        <v>130</v>
      </c>
      <c r="AA378">
        <f t="shared" si="111"/>
        <v>140</v>
      </c>
      <c r="AB378">
        <f t="shared" si="112"/>
        <v>150</v>
      </c>
      <c r="AC378">
        <f t="shared" si="113"/>
        <v>160</v>
      </c>
      <c r="AD378">
        <f t="shared" si="114"/>
        <v>170</v>
      </c>
      <c r="AE378">
        <f t="shared" si="115"/>
        <v>180</v>
      </c>
      <c r="AF378">
        <f t="shared" si="116"/>
        <v>190</v>
      </c>
      <c r="AG378">
        <f t="shared" si="117"/>
        <v>200</v>
      </c>
      <c r="AH378">
        <f t="shared" si="118"/>
        <v>210</v>
      </c>
      <c r="AI378">
        <f t="shared" si="119"/>
        <v>220</v>
      </c>
      <c r="AJ378">
        <f t="shared" si="120"/>
        <v>230</v>
      </c>
      <c r="AK378">
        <f t="shared" si="121"/>
        <v>240</v>
      </c>
      <c r="AL378">
        <f t="shared" si="122"/>
        <v>250</v>
      </c>
      <c r="AM378">
        <f t="shared" si="123"/>
        <v>260</v>
      </c>
      <c r="AN378">
        <f t="shared" si="124"/>
        <v>270</v>
      </c>
    </row>
    <row r="379" spans="2:40" x14ac:dyDescent="0.5">
      <c r="D379">
        <f t="shared" si="88"/>
        <v>270</v>
      </c>
      <c r="E379">
        <f t="shared" si="89"/>
        <v>280</v>
      </c>
      <c r="F379">
        <f t="shared" si="90"/>
        <v>290</v>
      </c>
      <c r="G379">
        <f t="shared" si="91"/>
        <v>300</v>
      </c>
      <c r="H379">
        <f t="shared" si="92"/>
        <v>310</v>
      </c>
      <c r="I379">
        <f t="shared" si="93"/>
        <v>320</v>
      </c>
      <c r="J379">
        <f t="shared" si="94"/>
        <v>330</v>
      </c>
      <c r="K379">
        <f t="shared" si="95"/>
        <v>340</v>
      </c>
      <c r="L379">
        <f t="shared" si="96"/>
        <v>350</v>
      </c>
      <c r="M379">
        <f t="shared" si="97"/>
        <v>360</v>
      </c>
      <c r="N379">
        <f t="shared" si="98"/>
        <v>10</v>
      </c>
      <c r="O379">
        <f t="shared" si="99"/>
        <v>20</v>
      </c>
      <c r="P379">
        <f t="shared" si="100"/>
        <v>30</v>
      </c>
      <c r="Q379">
        <f t="shared" si="101"/>
        <v>40</v>
      </c>
      <c r="R379">
        <f t="shared" si="102"/>
        <v>50</v>
      </c>
      <c r="S379">
        <f t="shared" si="103"/>
        <v>60</v>
      </c>
      <c r="T379">
        <f t="shared" si="104"/>
        <v>70</v>
      </c>
      <c r="U379">
        <f t="shared" si="105"/>
        <v>80</v>
      </c>
      <c r="V379">
        <f t="shared" si="106"/>
        <v>90</v>
      </c>
      <c r="W379">
        <f t="shared" si="107"/>
        <v>100</v>
      </c>
      <c r="X379">
        <f t="shared" si="108"/>
        <v>110</v>
      </c>
      <c r="Y379">
        <f t="shared" si="109"/>
        <v>120</v>
      </c>
      <c r="Z379">
        <f t="shared" si="110"/>
        <v>130</v>
      </c>
      <c r="AA379">
        <f t="shared" si="111"/>
        <v>140</v>
      </c>
      <c r="AB379">
        <f t="shared" si="112"/>
        <v>150</v>
      </c>
      <c r="AC379">
        <f t="shared" si="113"/>
        <v>160</v>
      </c>
      <c r="AD379">
        <f t="shared" si="114"/>
        <v>170</v>
      </c>
      <c r="AE379">
        <f t="shared" si="115"/>
        <v>180</v>
      </c>
      <c r="AF379">
        <f t="shared" si="116"/>
        <v>190</v>
      </c>
      <c r="AG379">
        <f t="shared" si="117"/>
        <v>200</v>
      </c>
      <c r="AH379">
        <f t="shared" si="118"/>
        <v>210</v>
      </c>
      <c r="AI379">
        <f t="shared" si="119"/>
        <v>220</v>
      </c>
      <c r="AJ379">
        <f t="shared" si="120"/>
        <v>230</v>
      </c>
      <c r="AK379">
        <f t="shared" si="121"/>
        <v>240</v>
      </c>
      <c r="AL379">
        <f t="shared" si="122"/>
        <v>250</v>
      </c>
      <c r="AM379">
        <f t="shared" si="123"/>
        <v>260</v>
      </c>
      <c r="AN379">
        <f t="shared" si="124"/>
        <v>270</v>
      </c>
    </row>
    <row r="380" spans="2:40" x14ac:dyDescent="0.5">
      <c r="D380">
        <f t="shared" si="88"/>
        <v>270</v>
      </c>
      <c r="E380">
        <f t="shared" si="89"/>
        <v>280</v>
      </c>
      <c r="F380">
        <f t="shared" si="90"/>
        <v>290</v>
      </c>
      <c r="G380">
        <f t="shared" si="91"/>
        <v>300</v>
      </c>
      <c r="H380">
        <f t="shared" si="92"/>
        <v>310</v>
      </c>
      <c r="I380">
        <f t="shared" si="93"/>
        <v>320</v>
      </c>
      <c r="J380">
        <f t="shared" si="94"/>
        <v>330</v>
      </c>
      <c r="K380">
        <f t="shared" si="95"/>
        <v>340</v>
      </c>
      <c r="L380">
        <f t="shared" si="96"/>
        <v>350</v>
      </c>
      <c r="M380">
        <f t="shared" si="97"/>
        <v>360</v>
      </c>
      <c r="N380">
        <f t="shared" si="98"/>
        <v>10</v>
      </c>
      <c r="O380">
        <f t="shared" si="99"/>
        <v>20</v>
      </c>
      <c r="P380">
        <f t="shared" si="100"/>
        <v>30</v>
      </c>
      <c r="Q380">
        <f t="shared" si="101"/>
        <v>40</v>
      </c>
      <c r="R380">
        <f t="shared" si="102"/>
        <v>50</v>
      </c>
      <c r="S380">
        <f t="shared" si="103"/>
        <v>60</v>
      </c>
      <c r="T380">
        <f t="shared" si="104"/>
        <v>70</v>
      </c>
      <c r="U380">
        <f t="shared" si="105"/>
        <v>80</v>
      </c>
      <c r="V380">
        <f t="shared" si="106"/>
        <v>90</v>
      </c>
      <c r="W380">
        <f t="shared" si="107"/>
        <v>100</v>
      </c>
      <c r="X380">
        <f t="shared" si="108"/>
        <v>110</v>
      </c>
      <c r="Y380">
        <f t="shared" si="109"/>
        <v>120</v>
      </c>
      <c r="Z380">
        <f t="shared" si="110"/>
        <v>130</v>
      </c>
      <c r="AA380">
        <f t="shared" si="111"/>
        <v>140</v>
      </c>
      <c r="AB380">
        <f t="shared" si="112"/>
        <v>150</v>
      </c>
      <c r="AC380">
        <f t="shared" si="113"/>
        <v>160</v>
      </c>
      <c r="AD380">
        <f t="shared" si="114"/>
        <v>170</v>
      </c>
      <c r="AE380">
        <f t="shared" si="115"/>
        <v>180</v>
      </c>
      <c r="AF380">
        <f t="shared" si="116"/>
        <v>190</v>
      </c>
      <c r="AG380">
        <f t="shared" si="117"/>
        <v>200</v>
      </c>
      <c r="AH380">
        <f t="shared" si="118"/>
        <v>210</v>
      </c>
      <c r="AI380">
        <f t="shared" si="119"/>
        <v>220</v>
      </c>
      <c r="AJ380">
        <f t="shared" si="120"/>
        <v>230</v>
      </c>
      <c r="AK380">
        <f t="shared" si="121"/>
        <v>240</v>
      </c>
      <c r="AL380">
        <f t="shared" si="122"/>
        <v>250</v>
      </c>
      <c r="AM380">
        <f t="shared" si="123"/>
        <v>260</v>
      </c>
      <c r="AN380">
        <f t="shared" si="124"/>
        <v>270</v>
      </c>
    </row>
    <row r="381" spans="2:40" x14ac:dyDescent="0.5">
      <c r="D381">
        <f t="shared" si="88"/>
        <v>270</v>
      </c>
      <c r="E381">
        <f t="shared" si="89"/>
        <v>280</v>
      </c>
      <c r="F381">
        <f t="shared" si="90"/>
        <v>290</v>
      </c>
      <c r="G381">
        <f t="shared" si="91"/>
        <v>300</v>
      </c>
      <c r="H381">
        <f t="shared" si="92"/>
        <v>310</v>
      </c>
      <c r="I381">
        <f t="shared" si="93"/>
        <v>320</v>
      </c>
      <c r="J381">
        <f t="shared" si="94"/>
        <v>330</v>
      </c>
      <c r="K381">
        <f t="shared" si="95"/>
        <v>340</v>
      </c>
      <c r="L381">
        <f t="shared" si="96"/>
        <v>350</v>
      </c>
      <c r="M381">
        <f t="shared" si="97"/>
        <v>360</v>
      </c>
      <c r="N381">
        <f t="shared" si="98"/>
        <v>10</v>
      </c>
      <c r="O381">
        <f t="shared" si="99"/>
        <v>20</v>
      </c>
      <c r="P381">
        <f t="shared" si="100"/>
        <v>30</v>
      </c>
      <c r="Q381">
        <f t="shared" si="101"/>
        <v>40</v>
      </c>
      <c r="R381">
        <f t="shared" si="102"/>
        <v>50</v>
      </c>
      <c r="S381">
        <f t="shared" si="103"/>
        <v>60</v>
      </c>
      <c r="T381">
        <f t="shared" si="104"/>
        <v>70</v>
      </c>
      <c r="U381">
        <f t="shared" si="105"/>
        <v>80</v>
      </c>
      <c r="V381">
        <f t="shared" si="106"/>
        <v>90</v>
      </c>
      <c r="W381">
        <f t="shared" si="107"/>
        <v>100</v>
      </c>
      <c r="X381">
        <f t="shared" si="108"/>
        <v>110</v>
      </c>
      <c r="Y381">
        <f t="shared" si="109"/>
        <v>120</v>
      </c>
      <c r="Z381">
        <f t="shared" si="110"/>
        <v>130</v>
      </c>
      <c r="AA381">
        <f t="shared" si="111"/>
        <v>140</v>
      </c>
      <c r="AB381">
        <f t="shared" si="112"/>
        <v>150</v>
      </c>
      <c r="AC381">
        <f t="shared" si="113"/>
        <v>160</v>
      </c>
      <c r="AD381">
        <f t="shared" si="114"/>
        <v>170</v>
      </c>
      <c r="AE381">
        <f t="shared" si="115"/>
        <v>180</v>
      </c>
      <c r="AF381">
        <f t="shared" si="116"/>
        <v>190</v>
      </c>
      <c r="AG381">
        <f t="shared" si="117"/>
        <v>200</v>
      </c>
      <c r="AH381">
        <f t="shared" si="118"/>
        <v>210</v>
      </c>
      <c r="AI381">
        <f t="shared" si="119"/>
        <v>220</v>
      </c>
      <c r="AJ381">
        <f t="shared" si="120"/>
        <v>230</v>
      </c>
      <c r="AK381">
        <f t="shared" si="121"/>
        <v>240</v>
      </c>
      <c r="AL381">
        <f t="shared" si="122"/>
        <v>250</v>
      </c>
      <c r="AM381">
        <f t="shared" si="123"/>
        <v>260</v>
      </c>
      <c r="AN381">
        <f t="shared" si="124"/>
        <v>270</v>
      </c>
    </row>
    <row r="382" spans="2:40" x14ac:dyDescent="0.5">
      <c r="D382">
        <f t="shared" si="88"/>
        <v>270</v>
      </c>
      <c r="E382">
        <f t="shared" si="89"/>
        <v>280</v>
      </c>
      <c r="F382">
        <f t="shared" si="90"/>
        <v>290</v>
      </c>
      <c r="G382">
        <f t="shared" si="91"/>
        <v>300</v>
      </c>
      <c r="H382">
        <f t="shared" si="92"/>
        <v>310</v>
      </c>
      <c r="I382">
        <f t="shared" si="93"/>
        <v>320</v>
      </c>
      <c r="J382">
        <f t="shared" si="94"/>
        <v>330</v>
      </c>
      <c r="K382">
        <f t="shared" si="95"/>
        <v>340</v>
      </c>
      <c r="L382">
        <f t="shared" si="96"/>
        <v>350</v>
      </c>
      <c r="M382">
        <f t="shared" si="97"/>
        <v>360</v>
      </c>
      <c r="N382">
        <f t="shared" si="98"/>
        <v>10</v>
      </c>
      <c r="O382">
        <f t="shared" si="99"/>
        <v>20</v>
      </c>
      <c r="P382">
        <f t="shared" si="100"/>
        <v>30</v>
      </c>
      <c r="Q382">
        <f t="shared" si="101"/>
        <v>40</v>
      </c>
      <c r="R382">
        <f t="shared" si="102"/>
        <v>50</v>
      </c>
      <c r="S382">
        <f t="shared" si="103"/>
        <v>60</v>
      </c>
      <c r="T382">
        <f t="shared" si="104"/>
        <v>70</v>
      </c>
      <c r="U382">
        <f t="shared" si="105"/>
        <v>80</v>
      </c>
      <c r="V382">
        <f t="shared" si="106"/>
        <v>90</v>
      </c>
      <c r="W382">
        <f t="shared" si="107"/>
        <v>100</v>
      </c>
      <c r="X382">
        <f t="shared" si="108"/>
        <v>110</v>
      </c>
      <c r="Y382">
        <f t="shared" si="109"/>
        <v>120</v>
      </c>
      <c r="Z382">
        <f t="shared" si="110"/>
        <v>130</v>
      </c>
      <c r="AA382">
        <f t="shared" si="111"/>
        <v>140</v>
      </c>
      <c r="AB382">
        <f t="shared" si="112"/>
        <v>150</v>
      </c>
      <c r="AC382">
        <f t="shared" si="113"/>
        <v>160</v>
      </c>
      <c r="AD382">
        <f t="shared" si="114"/>
        <v>170</v>
      </c>
      <c r="AE382">
        <f t="shared" si="115"/>
        <v>180</v>
      </c>
      <c r="AF382">
        <f t="shared" si="116"/>
        <v>190</v>
      </c>
      <c r="AG382">
        <f t="shared" si="117"/>
        <v>200</v>
      </c>
      <c r="AH382">
        <f t="shared" si="118"/>
        <v>210</v>
      </c>
      <c r="AI382">
        <f t="shared" si="119"/>
        <v>220</v>
      </c>
      <c r="AJ382">
        <f t="shared" si="120"/>
        <v>230</v>
      </c>
      <c r="AK382">
        <f t="shared" si="121"/>
        <v>240</v>
      </c>
      <c r="AL382">
        <f t="shared" si="122"/>
        <v>250</v>
      </c>
      <c r="AM382">
        <f t="shared" si="123"/>
        <v>260</v>
      </c>
      <c r="AN382">
        <f t="shared" si="124"/>
        <v>270</v>
      </c>
    </row>
    <row r="383" spans="2:40" x14ac:dyDescent="0.5">
      <c r="D383">
        <f t="shared" si="88"/>
        <v>270</v>
      </c>
      <c r="E383">
        <f t="shared" si="89"/>
        <v>280</v>
      </c>
      <c r="F383">
        <f t="shared" si="90"/>
        <v>290</v>
      </c>
      <c r="G383">
        <f t="shared" si="91"/>
        <v>300</v>
      </c>
      <c r="H383">
        <f t="shared" si="92"/>
        <v>310</v>
      </c>
      <c r="I383">
        <f t="shared" si="93"/>
        <v>320</v>
      </c>
      <c r="J383">
        <f t="shared" si="94"/>
        <v>330</v>
      </c>
      <c r="K383">
        <f t="shared" si="95"/>
        <v>340</v>
      </c>
      <c r="L383">
        <f t="shared" si="96"/>
        <v>350</v>
      </c>
      <c r="M383">
        <f t="shared" si="97"/>
        <v>360</v>
      </c>
      <c r="N383">
        <f t="shared" si="98"/>
        <v>10</v>
      </c>
      <c r="O383">
        <f t="shared" si="99"/>
        <v>20</v>
      </c>
      <c r="P383">
        <f t="shared" si="100"/>
        <v>30</v>
      </c>
      <c r="Q383">
        <f t="shared" si="101"/>
        <v>40</v>
      </c>
      <c r="R383">
        <f t="shared" si="102"/>
        <v>50</v>
      </c>
      <c r="S383">
        <f t="shared" si="103"/>
        <v>60</v>
      </c>
      <c r="T383">
        <f t="shared" si="104"/>
        <v>70</v>
      </c>
      <c r="U383">
        <f t="shared" si="105"/>
        <v>80</v>
      </c>
      <c r="V383">
        <f t="shared" si="106"/>
        <v>90</v>
      </c>
      <c r="W383">
        <f t="shared" si="107"/>
        <v>100</v>
      </c>
      <c r="X383">
        <f t="shared" si="108"/>
        <v>110</v>
      </c>
      <c r="Y383">
        <f t="shared" si="109"/>
        <v>120</v>
      </c>
      <c r="Z383">
        <f t="shared" si="110"/>
        <v>130</v>
      </c>
      <c r="AA383">
        <f t="shared" si="111"/>
        <v>140</v>
      </c>
      <c r="AB383">
        <f t="shared" si="112"/>
        <v>150</v>
      </c>
      <c r="AC383">
        <f t="shared" si="113"/>
        <v>160</v>
      </c>
      <c r="AD383">
        <f t="shared" si="114"/>
        <v>170</v>
      </c>
      <c r="AE383">
        <f t="shared" si="115"/>
        <v>180</v>
      </c>
      <c r="AF383">
        <f t="shared" si="116"/>
        <v>190</v>
      </c>
      <c r="AG383">
        <f t="shared" si="117"/>
        <v>200</v>
      </c>
      <c r="AH383">
        <f t="shared" si="118"/>
        <v>210</v>
      </c>
      <c r="AI383">
        <f t="shared" si="119"/>
        <v>220</v>
      </c>
      <c r="AJ383">
        <f t="shared" si="120"/>
        <v>230</v>
      </c>
      <c r="AK383">
        <f t="shared" si="121"/>
        <v>240</v>
      </c>
      <c r="AL383">
        <f t="shared" si="122"/>
        <v>250</v>
      </c>
      <c r="AM383">
        <f t="shared" si="123"/>
        <v>260</v>
      </c>
      <c r="AN383">
        <f t="shared" si="124"/>
        <v>270</v>
      </c>
    </row>
    <row r="384" spans="2:40" x14ac:dyDescent="0.5">
      <c r="D384">
        <f t="shared" si="88"/>
        <v>270</v>
      </c>
      <c r="E384">
        <f t="shared" si="89"/>
        <v>280</v>
      </c>
      <c r="F384">
        <f t="shared" si="90"/>
        <v>290</v>
      </c>
      <c r="G384">
        <f t="shared" si="91"/>
        <v>300</v>
      </c>
      <c r="H384">
        <f t="shared" si="92"/>
        <v>310</v>
      </c>
      <c r="I384">
        <f t="shared" si="93"/>
        <v>320</v>
      </c>
      <c r="J384">
        <f t="shared" si="94"/>
        <v>330</v>
      </c>
      <c r="K384">
        <f t="shared" si="95"/>
        <v>340</v>
      </c>
      <c r="L384">
        <f t="shared" si="96"/>
        <v>350</v>
      </c>
      <c r="M384">
        <f t="shared" si="97"/>
        <v>360</v>
      </c>
      <c r="N384">
        <f t="shared" si="98"/>
        <v>10</v>
      </c>
      <c r="O384">
        <f t="shared" si="99"/>
        <v>20</v>
      </c>
      <c r="P384">
        <f t="shared" si="100"/>
        <v>30</v>
      </c>
      <c r="Q384">
        <f t="shared" si="101"/>
        <v>40</v>
      </c>
      <c r="R384">
        <f t="shared" si="102"/>
        <v>50</v>
      </c>
      <c r="S384">
        <f t="shared" si="103"/>
        <v>60</v>
      </c>
      <c r="T384">
        <f t="shared" si="104"/>
        <v>70</v>
      </c>
      <c r="U384">
        <f t="shared" si="105"/>
        <v>80</v>
      </c>
      <c r="V384">
        <f t="shared" si="106"/>
        <v>90</v>
      </c>
      <c r="W384">
        <f t="shared" si="107"/>
        <v>100</v>
      </c>
      <c r="X384">
        <f t="shared" si="108"/>
        <v>110</v>
      </c>
      <c r="Y384">
        <f t="shared" si="109"/>
        <v>120</v>
      </c>
      <c r="Z384">
        <f t="shared" si="110"/>
        <v>130</v>
      </c>
      <c r="AA384">
        <f t="shared" si="111"/>
        <v>140</v>
      </c>
      <c r="AB384">
        <f t="shared" si="112"/>
        <v>150</v>
      </c>
      <c r="AC384">
        <f t="shared" si="113"/>
        <v>160</v>
      </c>
      <c r="AD384">
        <f t="shared" si="114"/>
        <v>170</v>
      </c>
      <c r="AE384">
        <f t="shared" si="115"/>
        <v>180</v>
      </c>
      <c r="AF384">
        <f t="shared" si="116"/>
        <v>190</v>
      </c>
      <c r="AG384">
        <f t="shared" si="117"/>
        <v>200</v>
      </c>
      <c r="AH384">
        <f t="shared" si="118"/>
        <v>210</v>
      </c>
      <c r="AI384">
        <f t="shared" si="119"/>
        <v>220</v>
      </c>
      <c r="AJ384">
        <f t="shared" si="120"/>
        <v>230</v>
      </c>
      <c r="AK384">
        <f t="shared" si="121"/>
        <v>240</v>
      </c>
      <c r="AL384">
        <f t="shared" si="122"/>
        <v>250</v>
      </c>
      <c r="AM384">
        <f t="shared" si="123"/>
        <v>260</v>
      </c>
      <c r="AN384">
        <f t="shared" si="124"/>
        <v>270</v>
      </c>
    </row>
    <row r="385" spans="4:40" x14ac:dyDescent="0.5">
      <c r="D385">
        <f t="shared" si="88"/>
        <v>270</v>
      </c>
      <c r="E385">
        <f t="shared" si="89"/>
        <v>280</v>
      </c>
      <c r="F385">
        <f t="shared" si="90"/>
        <v>290</v>
      </c>
      <c r="G385">
        <f t="shared" si="91"/>
        <v>300</v>
      </c>
      <c r="H385">
        <f t="shared" si="92"/>
        <v>310</v>
      </c>
      <c r="I385">
        <f t="shared" si="93"/>
        <v>320</v>
      </c>
      <c r="J385">
        <f t="shared" si="94"/>
        <v>330</v>
      </c>
      <c r="K385">
        <f t="shared" si="95"/>
        <v>340</v>
      </c>
      <c r="L385">
        <f t="shared" si="96"/>
        <v>350</v>
      </c>
      <c r="M385">
        <f t="shared" si="97"/>
        <v>360</v>
      </c>
      <c r="N385">
        <f t="shared" si="98"/>
        <v>10</v>
      </c>
      <c r="O385">
        <f t="shared" si="99"/>
        <v>20</v>
      </c>
      <c r="P385">
        <f t="shared" si="100"/>
        <v>30</v>
      </c>
      <c r="Q385">
        <f t="shared" si="101"/>
        <v>40</v>
      </c>
      <c r="R385">
        <f t="shared" si="102"/>
        <v>50</v>
      </c>
      <c r="S385">
        <f t="shared" si="103"/>
        <v>60</v>
      </c>
      <c r="T385">
        <f t="shared" si="104"/>
        <v>70</v>
      </c>
      <c r="U385">
        <f t="shared" si="105"/>
        <v>80</v>
      </c>
      <c r="V385">
        <f t="shared" si="106"/>
        <v>90</v>
      </c>
      <c r="W385">
        <f t="shared" si="107"/>
        <v>100</v>
      </c>
      <c r="X385">
        <f t="shared" si="108"/>
        <v>110</v>
      </c>
      <c r="Y385">
        <f t="shared" si="109"/>
        <v>120</v>
      </c>
      <c r="Z385">
        <f t="shared" si="110"/>
        <v>130</v>
      </c>
      <c r="AA385">
        <f t="shared" si="111"/>
        <v>140</v>
      </c>
      <c r="AB385">
        <f t="shared" si="112"/>
        <v>150</v>
      </c>
      <c r="AC385">
        <f t="shared" si="113"/>
        <v>160</v>
      </c>
      <c r="AD385">
        <f t="shared" si="114"/>
        <v>170</v>
      </c>
      <c r="AE385">
        <f t="shared" si="115"/>
        <v>180</v>
      </c>
      <c r="AF385">
        <f t="shared" si="116"/>
        <v>190</v>
      </c>
      <c r="AG385">
        <f t="shared" si="117"/>
        <v>200</v>
      </c>
      <c r="AH385">
        <f t="shared" si="118"/>
        <v>210</v>
      </c>
      <c r="AI385">
        <f t="shared" si="119"/>
        <v>220</v>
      </c>
      <c r="AJ385">
        <f t="shared" si="120"/>
        <v>230</v>
      </c>
      <c r="AK385">
        <f t="shared" si="121"/>
        <v>240</v>
      </c>
      <c r="AL385">
        <f t="shared" si="122"/>
        <v>250</v>
      </c>
      <c r="AM385">
        <f t="shared" si="123"/>
        <v>260</v>
      </c>
      <c r="AN385">
        <f t="shared" si="124"/>
        <v>270</v>
      </c>
    </row>
    <row r="386" spans="4:40" x14ac:dyDescent="0.5">
      <c r="D386">
        <f t="shared" si="88"/>
        <v>270</v>
      </c>
      <c r="E386">
        <f t="shared" si="89"/>
        <v>280</v>
      </c>
      <c r="F386">
        <f t="shared" si="90"/>
        <v>290</v>
      </c>
      <c r="G386">
        <f t="shared" si="91"/>
        <v>300</v>
      </c>
      <c r="H386">
        <f t="shared" si="92"/>
        <v>310</v>
      </c>
      <c r="I386">
        <f t="shared" si="93"/>
        <v>320</v>
      </c>
      <c r="J386">
        <f t="shared" si="94"/>
        <v>330</v>
      </c>
      <c r="K386">
        <f t="shared" si="95"/>
        <v>340</v>
      </c>
      <c r="L386">
        <f t="shared" si="96"/>
        <v>350</v>
      </c>
      <c r="M386">
        <f t="shared" si="97"/>
        <v>360</v>
      </c>
      <c r="N386">
        <f t="shared" si="98"/>
        <v>10</v>
      </c>
      <c r="O386">
        <f t="shared" si="99"/>
        <v>20</v>
      </c>
      <c r="P386">
        <f t="shared" si="100"/>
        <v>30</v>
      </c>
      <c r="Q386">
        <f t="shared" si="101"/>
        <v>40</v>
      </c>
      <c r="R386">
        <f t="shared" si="102"/>
        <v>50</v>
      </c>
      <c r="S386">
        <f t="shared" si="103"/>
        <v>60</v>
      </c>
      <c r="T386">
        <f t="shared" si="104"/>
        <v>70</v>
      </c>
      <c r="U386">
        <f t="shared" si="105"/>
        <v>80</v>
      </c>
      <c r="V386">
        <f t="shared" si="106"/>
        <v>90</v>
      </c>
      <c r="W386">
        <f t="shared" si="107"/>
        <v>100</v>
      </c>
      <c r="X386">
        <f t="shared" si="108"/>
        <v>110</v>
      </c>
      <c r="Y386">
        <f t="shared" si="109"/>
        <v>120</v>
      </c>
      <c r="Z386">
        <f t="shared" si="110"/>
        <v>130</v>
      </c>
      <c r="AA386">
        <f t="shared" si="111"/>
        <v>140</v>
      </c>
      <c r="AB386">
        <f t="shared" si="112"/>
        <v>150</v>
      </c>
      <c r="AC386">
        <f t="shared" si="113"/>
        <v>160</v>
      </c>
      <c r="AD386">
        <f t="shared" si="114"/>
        <v>170</v>
      </c>
      <c r="AE386">
        <f t="shared" si="115"/>
        <v>180</v>
      </c>
      <c r="AF386">
        <f t="shared" si="116"/>
        <v>190</v>
      </c>
      <c r="AG386">
        <f t="shared" si="117"/>
        <v>200</v>
      </c>
      <c r="AH386">
        <f t="shared" si="118"/>
        <v>210</v>
      </c>
      <c r="AI386">
        <f t="shared" si="119"/>
        <v>220</v>
      </c>
      <c r="AJ386">
        <f t="shared" si="120"/>
        <v>230</v>
      </c>
      <c r="AK386">
        <f t="shared" si="121"/>
        <v>240</v>
      </c>
      <c r="AL386">
        <f t="shared" si="122"/>
        <v>250</v>
      </c>
      <c r="AM386">
        <f t="shared" si="123"/>
        <v>260</v>
      </c>
      <c r="AN386">
        <f t="shared" si="124"/>
        <v>270</v>
      </c>
    </row>
    <row r="387" spans="4:40" x14ac:dyDescent="0.5">
      <c r="D387">
        <f t="shared" si="88"/>
        <v>270</v>
      </c>
      <c r="E387">
        <f t="shared" si="89"/>
        <v>280</v>
      </c>
      <c r="F387">
        <f t="shared" si="90"/>
        <v>290</v>
      </c>
      <c r="G387">
        <f t="shared" si="91"/>
        <v>300</v>
      </c>
      <c r="H387">
        <f t="shared" si="92"/>
        <v>310</v>
      </c>
      <c r="I387">
        <f t="shared" si="93"/>
        <v>320</v>
      </c>
      <c r="J387">
        <f t="shared" si="94"/>
        <v>330</v>
      </c>
      <c r="K387">
        <f t="shared" si="95"/>
        <v>340</v>
      </c>
      <c r="L387">
        <f t="shared" si="96"/>
        <v>350</v>
      </c>
      <c r="M387">
        <f t="shared" si="97"/>
        <v>360</v>
      </c>
      <c r="N387">
        <f t="shared" si="98"/>
        <v>10</v>
      </c>
      <c r="O387">
        <f t="shared" si="99"/>
        <v>20</v>
      </c>
      <c r="P387">
        <f t="shared" si="100"/>
        <v>30</v>
      </c>
      <c r="Q387">
        <f t="shared" si="101"/>
        <v>40</v>
      </c>
      <c r="R387">
        <f t="shared" si="102"/>
        <v>50</v>
      </c>
      <c r="S387">
        <f t="shared" si="103"/>
        <v>60</v>
      </c>
      <c r="T387">
        <f t="shared" si="104"/>
        <v>70</v>
      </c>
      <c r="U387">
        <f t="shared" si="105"/>
        <v>80</v>
      </c>
      <c r="V387">
        <f t="shared" si="106"/>
        <v>90</v>
      </c>
      <c r="W387">
        <f t="shared" si="107"/>
        <v>100</v>
      </c>
      <c r="X387">
        <f t="shared" si="108"/>
        <v>110</v>
      </c>
      <c r="Y387">
        <f t="shared" si="109"/>
        <v>120</v>
      </c>
      <c r="Z387">
        <f t="shared" si="110"/>
        <v>130</v>
      </c>
      <c r="AA387">
        <f t="shared" si="111"/>
        <v>140</v>
      </c>
      <c r="AB387">
        <f t="shared" si="112"/>
        <v>150</v>
      </c>
      <c r="AC387">
        <f t="shared" si="113"/>
        <v>160</v>
      </c>
      <c r="AD387">
        <f t="shared" si="114"/>
        <v>170</v>
      </c>
      <c r="AE387">
        <f t="shared" si="115"/>
        <v>180</v>
      </c>
      <c r="AF387">
        <f t="shared" si="116"/>
        <v>190</v>
      </c>
      <c r="AG387">
        <f t="shared" si="117"/>
        <v>200</v>
      </c>
      <c r="AH387">
        <f t="shared" si="118"/>
        <v>210</v>
      </c>
      <c r="AI387">
        <f t="shared" si="119"/>
        <v>220</v>
      </c>
      <c r="AJ387">
        <f t="shared" si="120"/>
        <v>230</v>
      </c>
      <c r="AK387">
        <f t="shared" si="121"/>
        <v>240</v>
      </c>
      <c r="AL387">
        <f t="shared" si="122"/>
        <v>250</v>
      </c>
      <c r="AM387">
        <f t="shared" si="123"/>
        <v>260</v>
      </c>
      <c r="AN387">
        <f t="shared" si="124"/>
        <v>270</v>
      </c>
    </row>
    <row r="388" spans="4:40" x14ac:dyDescent="0.5">
      <c r="D388">
        <f t="shared" si="88"/>
        <v>270</v>
      </c>
      <c r="E388">
        <f t="shared" si="89"/>
        <v>280</v>
      </c>
      <c r="F388">
        <f t="shared" si="90"/>
        <v>290</v>
      </c>
      <c r="G388">
        <f t="shared" si="91"/>
        <v>300</v>
      </c>
      <c r="H388">
        <f t="shared" si="92"/>
        <v>310</v>
      </c>
      <c r="I388">
        <f t="shared" si="93"/>
        <v>320</v>
      </c>
      <c r="J388">
        <f t="shared" si="94"/>
        <v>330</v>
      </c>
      <c r="K388">
        <f t="shared" si="95"/>
        <v>340</v>
      </c>
      <c r="L388">
        <f t="shared" si="96"/>
        <v>350</v>
      </c>
      <c r="M388">
        <f t="shared" si="97"/>
        <v>360</v>
      </c>
      <c r="N388">
        <f t="shared" si="98"/>
        <v>10</v>
      </c>
      <c r="O388">
        <f t="shared" si="99"/>
        <v>20</v>
      </c>
      <c r="P388">
        <f t="shared" si="100"/>
        <v>30</v>
      </c>
      <c r="Q388">
        <f t="shared" si="101"/>
        <v>40</v>
      </c>
      <c r="R388">
        <f t="shared" si="102"/>
        <v>50</v>
      </c>
      <c r="S388">
        <f t="shared" si="103"/>
        <v>60</v>
      </c>
      <c r="T388">
        <f t="shared" si="104"/>
        <v>70</v>
      </c>
      <c r="U388">
        <f t="shared" si="105"/>
        <v>80</v>
      </c>
      <c r="V388">
        <f t="shared" si="106"/>
        <v>90</v>
      </c>
      <c r="W388">
        <f t="shared" si="107"/>
        <v>100</v>
      </c>
      <c r="X388">
        <f t="shared" si="108"/>
        <v>110</v>
      </c>
      <c r="Y388">
        <f t="shared" si="109"/>
        <v>120</v>
      </c>
      <c r="Z388">
        <f t="shared" si="110"/>
        <v>130</v>
      </c>
      <c r="AA388">
        <f t="shared" si="111"/>
        <v>140</v>
      </c>
      <c r="AB388">
        <f t="shared" si="112"/>
        <v>150</v>
      </c>
      <c r="AC388">
        <f t="shared" si="113"/>
        <v>160</v>
      </c>
      <c r="AD388">
        <f t="shared" si="114"/>
        <v>170</v>
      </c>
      <c r="AE388">
        <f t="shared" si="115"/>
        <v>180</v>
      </c>
      <c r="AF388">
        <f t="shared" si="116"/>
        <v>190</v>
      </c>
      <c r="AG388">
        <f t="shared" si="117"/>
        <v>200</v>
      </c>
      <c r="AH388">
        <f t="shared" si="118"/>
        <v>210</v>
      </c>
      <c r="AI388">
        <f t="shared" si="119"/>
        <v>220</v>
      </c>
      <c r="AJ388">
        <f t="shared" si="120"/>
        <v>230</v>
      </c>
      <c r="AK388">
        <f t="shared" si="121"/>
        <v>240</v>
      </c>
      <c r="AL388">
        <f t="shared" si="122"/>
        <v>250</v>
      </c>
      <c r="AM388">
        <f t="shared" si="123"/>
        <v>260</v>
      </c>
      <c r="AN388">
        <f t="shared" si="124"/>
        <v>270</v>
      </c>
    </row>
    <row r="389" spans="4:40" x14ac:dyDescent="0.5">
      <c r="D389">
        <f t="shared" si="88"/>
        <v>270</v>
      </c>
      <c r="E389">
        <f t="shared" si="89"/>
        <v>280</v>
      </c>
      <c r="F389">
        <f t="shared" si="90"/>
        <v>290</v>
      </c>
      <c r="G389">
        <f t="shared" si="91"/>
        <v>300</v>
      </c>
      <c r="H389">
        <f t="shared" si="92"/>
        <v>310</v>
      </c>
      <c r="I389">
        <f t="shared" si="93"/>
        <v>320</v>
      </c>
      <c r="J389">
        <f t="shared" si="94"/>
        <v>330</v>
      </c>
      <c r="K389">
        <f t="shared" si="95"/>
        <v>340</v>
      </c>
      <c r="L389">
        <f t="shared" si="96"/>
        <v>350</v>
      </c>
      <c r="M389">
        <f t="shared" si="97"/>
        <v>360</v>
      </c>
      <c r="N389">
        <f t="shared" si="98"/>
        <v>10</v>
      </c>
      <c r="O389">
        <f t="shared" si="99"/>
        <v>20</v>
      </c>
      <c r="P389">
        <f t="shared" si="100"/>
        <v>30</v>
      </c>
      <c r="Q389">
        <f t="shared" si="101"/>
        <v>40</v>
      </c>
      <c r="R389">
        <f t="shared" si="102"/>
        <v>50</v>
      </c>
      <c r="S389">
        <f t="shared" si="103"/>
        <v>60</v>
      </c>
      <c r="T389">
        <f t="shared" si="104"/>
        <v>70</v>
      </c>
      <c r="U389">
        <f t="shared" si="105"/>
        <v>80</v>
      </c>
      <c r="V389">
        <f t="shared" si="106"/>
        <v>90</v>
      </c>
      <c r="W389">
        <f t="shared" si="107"/>
        <v>100</v>
      </c>
      <c r="X389">
        <f t="shared" si="108"/>
        <v>110</v>
      </c>
      <c r="Y389">
        <f t="shared" si="109"/>
        <v>120</v>
      </c>
      <c r="Z389">
        <f t="shared" si="110"/>
        <v>130</v>
      </c>
      <c r="AA389">
        <f t="shared" si="111"/>
        <v>140</v>
      </c>
      <c r="AB389">
        <f t="shared" si="112"/>
        <v>150</v>
      </c>
      <c r="AC389">
        <f t="shared" si="113"/>
        <v>160</v>
      </c>
      <c r="AD389">
        <f t="shared" si="114"/>
        <v>170</v>
      </c>
      <c r="AE389">
        <f t="shared" si="115"/>
        <v>180</v>
      </c>
      <c r="AF389">
        <f t="shared" si="116"/>
        <v>190</v>
      </c>
      <c r="AG389">
        <f t="shared" si="117"/>
        <v>200</v>
      </c>
      <c r="AH389">
        <f t="shared" si="118"/>
        <v>210</v>
      </c>
      <c r="AI389">
        <f t="shared" si="119"/>
        <v>220</v>
      </c>
      <c r="AJ389">
        <f t="shared" si="120"/>
        <v>230</v>
      </c>
      <c r="AK389">
        <f t="shared" si="121"/>
        <v>240</v>
      </c>
      <c r="AL389">
        <f t="shared" si="122"/>
        <v>250</v>
      </c>
      <c r="AM389">
        <f t="shared" si="123"/>
        <v>260</v>
      </c>
      <c r="AN389">
        <f t="shared" si="124"/>
        <v>270</v>
      </c>
    </row>
    <row r="390" spans="4:40" x14ac:dyDescent="0.5">
      <c r="D390">
        <f t="shared" si="88"/>
        <v>270</v>
      </c>
      <c r="E390">
        <f t="shared" si="89"/>
        <v>280</v>
      </c>
      <c r="F390">
        <f t="shared" si="90"/>
        <v>290</v>
      </c>
      <c r="G390">
        <f t="shared" si="91"/>
        <v>300</v>
      </c>
      <c r="H390">
        <f t="shared" si="92"/>
        <v>310</v>
      </c>
      <c r="I390">
        <f t="shared" si="93"/>
        <v>320</v>
      </c>
      <c r="J390">
        <f t="shared" si="94"/>
        <v>330</v>
      </c>
      <c r="K390">
        <f t="shared" si="95"/>
        <v>340</v>
      </c>
      <c r="L390">
        <f t="shared" si="96"/>
        <v>350</v>
      </c>
      <c r="M390">
        <f t="shared" si="97"/>
        <v>360</v>
      </c>
      <c r="N390">
        <f t="shared" si="98"/>
        <v>10</v>
      </c>
      <c r="O390">
        <f t="shared" si="99"/>
        <v>20</v>
      </c>
      <c r="P390">
        <f t="shared" si="100"/>
        <v>30</v>
      </c>
      <c r="Q390">
        <f t="shared" si="101"/>
        <v>40</v>
      </c>
      <c r="R390">
        <f t="shared" si="102"/>
        <v>50</v>
      </c>
      <c r="S390">
        <f t="shared" si="103"/>
        <v>60</v>
      </c>
      <c r="T390">
        <f t="shared" si="104"/>
        <v>70</v>
      </c>
      <c r="U390">
        <f t="shared" si="105"/>
        <v>80</v>
      </c>
      <c r="V390">
        <f t="shared" si="106"/>
        <v>90</v>
      </c>
      <c r="W390">
        <f t="shared" si="107"/>
        <v>100</v>
      </c>
      <c r="X390">
        <f t="shared" si="108"/>
        <v>110</v>
      </c>
      <c r="Y390">
        <f t="shared" si="109"/>
        <v>120</v>
      </c>
      <c r="Z390">
        <f t="shared" si="110"/>
        <v>130</v>
      </c>
      <c r="AA390">
        <f t="shared" si="111"/>
        <v>140</v>
      </c>
      <c r="AB390">
        <f t="shared" si="112"/>
        <v>150</v>
      </c>
      <c r="AC390">
        <f t="shared" si="113"/>
        <v>160</v>
      </c>
      <c r="AD390">
        <f t="shared" si="114"/>
        <v>170</v>
      </c>
      <c r="AE390">
        <f t="shared" si="115"/>
        <v>180</v>
      </c>
      <c r="AF390">
        <f t="shared" si="116"/>
        <v>190</v>
      </c>
      <c r="AG390">
        <f t="shared" si="117"/>
        <v>200</v>
      </c>
      <c r="AH390">
        <f t="shared" si="118"/>
        <v>210</v>
      </c>
      <c r="AI390">
        <f t="shared" si="119"/>
        <v>220</v>
      </c>
      <c r="AJ390">
        <f t="shared" si="120"/>
        <v>230</v>
      </c>
      <c r="AK390">
        <f t="shared" si="121"/>
        <v>240</v>
      </c>
      <c r="AL390">
        <f t="shared" si="122"/>
        <v>250</v>
      </c>
      <c r="AM390">
        <f t="shared" si="123"/>
        <v>260</v>
      </c>
      <c r="AN390">
        <f t="shared" si="124"/>
        <v>270</v>
      </c>
    </row>
    <row r="391" spans="4:40" x14ac:dyDescent="0.5">
      <c r="D391">
        <f t="shared" si="88"/>
        <v>270</v>
      </c>
      <c r="E391">
        <f t="shared" si="89"/>
        <v>280</v>
      </c>
      <c r="F391">
        <f t="shared" si="90"/>
        <v>290</v>
      </c>
      <c r="G391">
        <f t="shared" si="91"/>
        <v>300</v>
      </c>
      <c r="H391">
        <f t="shared" si="92"/>
        <v>310</v>
      </c>
      <c r="I391">
        <f t="shared" si="93"/>
        <v>320</v>
      </c>
      <c r="J391">
        <f t="shared" si="94"/>
        <v>330</v>
      </c>
      <c r="K391">
        <f t="shared" si="95"/>
        <v>340</v>
      </c>
      <c r="L391">
        <f t="shared" si="96"/>
        <v>350</v>
      </c>
      <c r="M391">
        <f t="shared" si="97"/>
        <v>360</v>
      </c>
      <c r="N391">
        <f t="shared" si="98"/>
        <v>10</v>
      </c>
      <c r="O391">
        <f t="shared" si="99"/>
        <v>20</v>
      </c>
      <c r="P391">
        <f t="shared" si="100"/>
        <v>30</v>
      </c>
      <c r="Q391">
        <f t="shared" si="101"/>
        <v>40</v>
      </c>
      <c r="R391">
        <f t="shared" si="102"/>
        <v>50</v>
      </c>
      <c r="S391">
        <f t="shared" si="103"/>
        <v>60</v>
      </c>
      <c r="T391">
        <f t="shared" si="104"/>
        <v>70</v>
      </c>
      <c r="U391">
        <f t="shared" si="105"/>
        <v>80</v>
      </c>
      <c r="V391">
        <f t="shared" si="106"/>
        <v>90</v>
      </c>
      <c r="W391">
        <f t="shared" si="107"/>
        <v>100</v>
      </c>
      <c r="X391">
        <f t="shared" si="108"/>
        <v>110</v>
      </c>
      <c r="Y391">
        <f t="shared" si="109"/>
        <v>120</v>
      </c>
      <c r="Z391">
        <f t="shared" si="110"/>
        <v>130</v>
      </c>
      <c r="AA391">
        <f t="shared" si="111"/>
        <v>140</v>
      </c>
      <c r="AB391">
        <f t="shared" si="112"/>
        <v>150</v>
      </c>
      <c r="AC391">
        <f t="shared" si="113"/>
        <v>160</v>
      </c>
      <c r="AD391">
        <f t="shared" si="114"/>
        <v>170</v>
      </c>
      <c r="AE391">
        <f t="shared" si="115"/>
        <v>180</v>
      </c>
      <c r="AF391">
        <f t="shared" si="116"/>
        <v>190</v>
      </c>
      <c r="AG391">
        <f t="shared" si="117"/>
        <v>200</v>
      </c>
      <c r="AH391">
        <f t="shared" si="118"/>
        <v>210</v>
      </c>
      <c r="AI391">
        <f t="shared" si="119"/>
        <v>220</v>
      </c>
      <c r="AJ391">
        <f t="shared" si="120"/>
        <v>230</v>
      </c>
      <c r="AK391">
        <f t="shared" si="121"/>
        <v>240</v>
      </c>
      <c r="AL391">
        <f t="shared" si="122"/>
        <v>250</v>
      </c>
      <c r="AM391">
        <f t="shared" si="123"/>
        <v>260</v>
      </c>
      <c r="AN391">
        <f t="shared" si="124"/>
        <v>270</v>
      </c>
    </row>
    <row r="392" spans="4:40" x14ac:dyDescent="0.5">
      <c r="D392">
        <f t="shared" si="88"/>
        <v>270</v>
      </c>
      <c r="E392">
        <f t="shared" si="89"/>
        <v>280</v>
      </c>
      <c r="F392">
        <f t="shared" si="90"/>
        <v>290</v>
      </c>
      <c r="G392">
        <f t="shared" si="91"/>
        <v>300</v>
      </c>
      <c r="H392">
        <f t="shared" si="92"/>
        <v>310</v>
      </c>
      <c r="I392">
        <f t="shared" si="93"/>
        <v>320</v>
      </c>
      <c r="J392">
        <f t="shared" si="94"/>
        <v>330</v>
      </c>
      <c r="K392">
        <f t="shared" si="95"/>
        <v>340</v>
      </c>
      <c r="L392">
        <f t="shared" si="96"/>
        <v>350</v>
      </c>
      <c r="M392">
        <f t="shared" si="97"/>
        <v>360</v>
      </c>
      <c r="N392">
        <f t="shared" si="98"/>
        <v>10</v>
      </c>
      <c r="O392">
        <f t="shared" si="99"/>
        <v>20</v>
      </c>
      <c r="P392">
        <f t="shared" si="100"/>
        <v>30</v>
      </c>
      <c r="Q392">
        <f t="shared" si="101"/>
        <v>40</v>
      </c>
      <c r="R392">
        <f t="shared" si="102"/>
        <v>50</v>
      </c>
      <c r="S392">
        <f t="shared" si="103"/>
        <v>60</v>
      </c>
      <c r="T392">
        <f t="shared" si="104"/>
        <v>70</v>
      </c>
      <c r="U392">
        <f t="shared" si="105"/>
        <v>80</v>
      </c>
      <c r="V392">
        <f t="shared" si="106"/>
        <v>90</v>
      </c>
      <c r="W392">
        <f t="shared" si="107"/>
        <v>100</v>
      </c>
      <c r="X392">
        <f t="shared" si="108"/>
        <v>110</v>
      </c>
      <c r="Y392">
        <f t="shared" si="109"/>
        <v>120</v>
      </c>
      <c r="Z392">
        <f t="shared" si="110"/>
        <v>130</v>
      </c>
      <c r="AA392">
        <f t="shared" si="111"/>
        <v>140</v>
      </c>
      <c r="AB392">
        <f t="shared" si="112"/>
        <v>150</v>
      </c>
      <c r="AC392">
        <f t="shared" si="113"/>
        <v>160</v>
      </c>
      <c r="AD392">
        <f t="shared" si="114"/>
        <v>170</v>
      </c>
      <c r="AE392">
        <f t="shared" si="115"/>
        <v>180</v>
      </c>
      <c r="AF392">
        <f t="shared" si="116"/>
        <v>190</v>
      </c>
      <c r="AG392">
        <f t="shared" si="117"/>
        <v>200</v>
      </c>
      <c r="AH392">
        <f t="shared" si="118"/>
        <v>210</v>
      </c>
      <c r="AI392">
        <f t="shared" si="119"/>
        <v>220</v>
      </c>
      <c r="AJ392">
        <f t="shared" si="120"/>
        <v>230</v>
      </c>
      <c r="AK392">
        <f t="shared" si="121"/>
        <v>240</v>
      </c>
      <c r="AL392">
        <f t="shared" si="122"/>
        <v>250</v>
      </c>
      <c r="AM392">
        <f t="shared" si="123"/>
        <v>260</v>
      </c>
      <c r="AN392">
        <f t="shared" si="124"/>
        <v>270</v>
      </c>
    </row>
    <row r="393" spans="4:40" x14ac:dyDescent="0.5">
      <c r="D393">
        <f t="shared" si="88"/>
        <v>270</v>
      </c>
      <c r="E393">
        <f t="shared" si="89"/>
        <v>280</v>
      </c>
      <c r="F393">
        <f t="shared" si="90"/>
        <v>290</v>
      </c>
      <c r="G393">
        <f t="shared" si="91"/>
        <v>300</v>
      </c>
      <c r="H393">
        <f t="shared" si="92"/>
        <v>310</v>
      </c>
      <c r="I393">
        <f t="shared" si="93"/>
        <v>320</v>
      </c>
      <c r="J393">
        <f t="shared" si="94"/>
        <v>330</v>
      </c>
      <c r="K393">
        <f t="shared" si="95"/>
        <v>340</v>
      </c>
      <c r="L393">
        <f t="shared" si="96"/>
        <v>350</v>
      </c>
      <c r="M393">
        <f t="shared" si="97"/>
        <v>360</v>
      </c>
      <c r="N393">
        <f t="shared" si="98"/>
        <v>10</v>
      </c>
      <c r="O393">
        <f t="shared" si="99"/>
        <v>20</v>
      </c>
      <c r="P393">
        <f t="shared" si="100"/>
        <v>30</v>
      </c>
      <c r="Q393">
        <f t="shared" si="101"/>
        <v>40</v>
      </c>
      <c r="R393">
        <f t="shared" si="102"/>
        <v>50</v>
      </c>
      <c r="S393">
        <f t="shared" si="103"/>
        <v>60</v>
      </c>
      <c r="T393">
        <f t="shared" si="104"/>
        <v>70</v>
      </c>
      <c r="U393">
        <f t="shared" si="105"/>
        <v>80</v>
      </c>
      <c r="V393">
        <f t="shared" si="106"/>
        <v>90</v>
      </c>
      <c r="W393">
        <f t="shared" si="107"/>
        <v>100</v>
      </c>
      <c r="X393">
        <f t="shared" si="108"/>
        <v>110</v>
      </c>
      <c r="Y393">
        <f t="shared" si="109"/>
        <v>120</v>
      </c>
      <c r="Z393">
        <f t="shared" si="110"/>
        <v>130</v>
      </c>
      <c r="AA393">
        <f t="shared" si="111"/>
        <v>140</v>
      </c>
      <c r="AB393">
        <f t="shared" si="112"/>
        <v>150</v>
      </c>
      <c r="AC393">
        <f t="shared" si="113"/>
        <v>160</v>
      </c>
      <c r="AD393">
        <f t="shared" si="114"/>
        <v>170</v>
      </c>
      <c r="AE393">
        <f t="shared" si="115"/>
        <v>180</v>
      </c>
      <c r="AF393">
        <f t="shared" si="116"/>
        <v>190</v>
      </c>
      <c r="AG393">
        <f t="shared" si="117"/>
        <v>200</v>
      </c>
      <c r="AH393">
        <f t="shared" si="118"/>
        <v>210</v>
      </c>
      <c r="AI393">
        <f t="shared" si="119"/>
        <v>220</v>
      </c>
      <c r="AJ393">
        <f t="shared" si="120"/>
        <v>230</v>
      </c>
      <c r="AK393">
        <f t="shared" si="121"/>
        <v>240</v>
      </c>
      <c r="AL393">
        <f t="shared" si="122"/>
        <v>250</v>
      </c>
      <c r="AM393">
        <f t="shared" si="123"/>
        <v>260</v>
      </c>
      <c r="AN393">
        <f t="shared" si="124"/>
        <v>270</v>
      </c>
    </row>
    <row r="394" spans="4:40" x14ac:dyDescent="0.5">
      <c r="D394">
        <f t="shared" si="88"/>
        <v>270</v>
      </c>
      <c r="E394">
        <f t="shared" si="89"/>
        <v>280</v>
      </c>
      <c r="F394">
        <f t="shared" si="90"/>
        <v>290</v>
      </c>
      <c r="G394">
        <f t="shared" si="91"/>
        <v>300</v>
      </c>
      <c r="H394">
        <f t="shared" si="92"/>
        <v>310</v>
      </c>
      <c r="I394">
        <f t="shared" si="93"/>
        <v>320</v>
      </c>
      <c r="J394">
        <f t="shared" si="94"/>
        <v>330</v>
      </c>
      <c r="K394">
        <f t="shared" si="95"/>
        <v>340</v>
      </c>
      <c r="L394">
        <f t="shared" si="96"/>
        <v>350</v>
      </c>
      <c r="M394">
        <f t="shared" si="97"/>
        <v>360</v>
      </c>
      <c r="N394">
        <f t="shared" si="98"/>
        <v>10</v>
      </c>
      <c r="O394">
        <f t="shared" si="99"/>
        <v>20</v>
      </c>
      <c r="P394">
        <f t="shared" si="100"/>
        <v>30</v>
      </c>
      <c r="Q394">
        <f t="shared" si="101"/>
        <v>40</v>
      </c>
      <c r="R394">
        <f t="shared" si="102"/>
        <v>50</v>
      </c>
      <c r="S394">
        <f t="shared" si="103"/>
        <v>60</v>
      </c>
      <c r="T394">
        <f t="shared" si="104"/>
        <v>70</v>
      </c>
      <c r="U394">
        <f t="shared" si="105"/>
        <v>80</v>
      </c>
      <c r="V394">
        <f t="shared" si="106"/>
        <v>90</v>
      </c>
      <c r="W394">
        <f t="shared" si="107"/>
        <v>100</v>
      </c>
      <c r="X394">
        <f t="shared" si="108"/>
        <v>110</v>
      </c>
      <c r="Y394">
        <f t="shared" si="109"/>
        <v>120</v>
      </c>
      <c r="Z394">
        <f t="shared" si="110"/>
        <v>130</v>
      </c>
      <c r="AA394">
        <f t="shared" si="111"/>
        <v>140</v>
      </c>
      <c r="AB394">
        <f t="shared" si="112"/>
        <v>150</v>
      </c>
      <c r="AC394">
        <f t="shared" si="113"/>
        <v>160</v>
      </c>
      <c r="AD394">
        <f t="shared" si="114"/>
        <v>170</v>
      </c>
      <c r="AE394">
        <f t="shared" si="115"/>
        <v>180</v>
      </c>
      <c r="AF394">
        <f t="shared" si="116"/>
        <v>190</v>
      </c>
      <c r="AG394">
        <f t="shared" si="117"/>
        <v>200</v>
      </c>
      <c r="AH394">
        <f t="shared" si="118"/>
        <v>210</v>
      </c>
      <c r="AI394">
        <f t="shared" si="119"/>
        <v>220</v>
      </c>
      <c r="AJ394">
        <f t="shared" si="120"/>
        <v>230</v>
      </c>
      <c r="AK394">
        <f t="shared" si="121"/>
        <v>240</v>
      </c>
      <c r="AL394">
        <f t="shared" si="122"/>
        <v>250</v>
      </c>
      <c r="AM394">
        <f t="shared" si="123"/>
        <v>260</v>
      </c>
      <c r="AN394">
        <f t="shared" si="124"/>
        <v>270</v>
      </c>
    </row>
    <row r="395" spans="4:40" x14ac:dyDescent="0.5">
      <c r="D395">
        <f t="shared" si="88"/>
        <v>270</v>
      </c>
      <c r="E395">
        <f t="shared" si="89"/>
        <v>280</v>
      </c>
      <c r="F395">
        <f t="shared" si="90"/>
        <v>290</v>
      </c>
      <c r="G395">
        <f t="shared" si="91"/>
        <v>300</v>
      </c>
      <c r="H395">
        <f t="shared" si="92"/>
        <v>310</v>
      </c>
      <c r="I395">
        <f t="shared" si="93"/>
        <v>320</v>
      </c>
      <c r="J395">
        <f t="shared" si="94"/>
        <v>330</v>
      </c>
      <c r="K395">
        <f t="shared" si="95"/>
        <v>340</v>
      </c>
      <c r="L395">
        <f t="shared" si="96"/>
        <v>350</v>
      </c>
      <c r="M395">
        <f t="shared" si="97"/>
        <v>360</v>
      </c>
      <c r="N395">
        <f t="shared" si="98"/>
        <v>10</v>
      </c>
      <c r="O395">
        <f t="shared" si="99"/>
        <v>20</v>
      </c>
      <c r="P395">
        <f t="shared" si="100"/>
        <v>30</v>
      </c>
      <c r="Q395">
        <f t="shared" si="101"/>
        <v>40</v>
      </c>
      <c r="R395">
        <f t="shared" si="102"/>
        <v>50</v>
      </c>
      <c r="S395">
        <f t="shared" si="103"/>
        <v>60</v>
      </c>
      <c r="T395">
        <f t="shared" si="104"/>
        <v>70</v>
      </c>
      <c r="U395">
        <f t="shared" si="105"/>
        <v>80</v>
      </c>
      <c r="V395">
        <f t="shared" si="106"/>
        <v>90</v>
      </c>
      <c r="W395">
        <f t="shared" si="107"/>
        <v>100</v>
      </c>
      <c r="X395">
        <f t="shared" si="108"/>
        <v>110</v>
      </c>
      <c r="Y395">
        <f t="shared" si="109"/>
        <v>120</v>
      </c>
      <c r="Z395">
        <f t="shared" si="110"/>
        <v>130</v>
      </c>
      <c r="AA395">
        <f t="shared" si="111"/>
        <v>140</v>
      </c>
      <c r="AB395">
        <f t="shared" si="112"/>
        <v>150</v>
      </c>
      <c r="AC395">
        <f t="shared" si="113"/>
        <v>160</v>
      </c>
      <c r="AD395">
        <f t="shared" si="114"/>
        <v>170</v>
      </c>
      <c r="AE395">
        <f t="shared" si="115"/>
        <v>180</v>
      </c>
      <c r="AF395">
        <f t="shared" si="116"/>
        <v>190</v>
      </c>
      <c r="AG395">
        <f t="shared" si="117"/>
        <v>200</v>
      </c>
      <c r="AH395">
        <f t="shared" si="118"/>
        <v>210</v>
      </c>
      <c r="AI395">
        <f t="shared" si="119"/>
        <v>220</v>
      </c>
      <c r="AJ395">
        <f t="shared" si="120"/>
        <v>230</v>
      </c>
      <c r="AK395">
        <f t="shared" si="121"/>
        <v>240</v>
      </c>
      <c r="AL395">
        <f t="shared" si="122"/>
        <v>250</v>
      </c>
      <c r="AM395">
        <f t="shared" si="123"/>
        <v>260</v>
      </c>
      <c r="AN395">
        <f t="shared" si="124"/>
        <v>270</v>
      </c>
    </row>
    <row r="396" spans="4:40" x14ac:dyDescent="0.5">
      <c r="D396">
        <f t="shared" si="88"/>
        <v>270</v>
      </c>
      <c r="E396">
        <f t="shared" si="89"/>
        <v>280</v>
      </c>
      <c r="F396">
        <f t="shared" si="90"/>
        <v>290</v>
      </c>
      <c r="G396">
        <f t="shared" si="91"/>
        <v>300</v>
      </c>
      <c r="H396">
        <f t="shared" si="92"/>
        <v>310</v>
      </c>
      <c r="I396">
        <f t="shared" si="93"/>
        <v>320</v>
      </c>
      <c r="J396">
        <f t="shared" si="94"/>
        <v>330</v>
      </c>
      <c r="K396">
        <f t="shared" si="95"/>
        <v>340</v>
      </c>
      <c r="L396">
        <f t="shared" si="96"/>
        <v>350</v>
      </c>
      <c r="M396">
        <f t="shared" si="97"/>
        <v>360</v>
      </c>
      <c r="N396">
        <f t="shared" si="98"/>
        <v>10</v>
      </c>
      <c r="O396">
        <f t="shared" si="99"/>
        <v>20</v>
      </c>
      <c r="P396">
        <f t="shared" si="100"/>
        <v>30</v>
      </c>
      <c r="Q396">
        <f t="shared" si="101"/>
        <v>40</v>
      </c>
      <c r="R396">
        <f t="shared" si="102"/>
        <v>50</v>
      </c>
      <c r="S396">
        <f t="shared" si="103"/>
        <v>60</v>
      </c>
      <c r="T396">
        <f t="shared" si="104"/>
        <v>70</v>
      </c>
      <c r="U396">
        <f t="shared" si="105"/>
        <v>80</v>
      </c>
      <c r="V396">
        <f t="shared" si="106"/>
        <v>90</v>
      </c>
      <c r="W396">
        <f t="shared" si="107"/>
        <v>100</v>
      </c>
      <c r="X396">
        <f t="shared" si="108"/>
        <v>110</v>
      </c>
      <c r="Y396">
        <f t="shared" si="109"/>
        <v>120</v>
      </c>
      <c r="Z396">
        <f t="shared" si="110"/>
        <v>130</v>
      </c>
      <c r="AA396">
        <f t="shared" si="111"/>
        <v>140</v>
      </c>
      <c r="AB396">
        <f t="shared" si="112"/>
        <v>150</v>
      </c>
      <c r="AC396">
        <f t="shared" si="113"/>
        <v>160</v>
      </c>
      <c r="AD396">
        <f t="shared" si="114"/>
        <v>170</v>
      </c>
      <c r="AE396">
        <f t="shared" si="115"/>
        <v>180</v>
      </c>
      <c r="AF396">
        <f t="shared" si="116"/>
        <v>190</v>
      </c>
      <c r="AG396">
        <f t="shared" si="117"/>
        <v>200</v>
      </c>
      <c r="AH396">
        <f t="shared" si="118"/>
        <v>210</v>
      </c>
      <c r="AI396">
        <f t="shared" si="119"/>
        <v>220</v>
      </c>
      <c r="AJ396">
        <f t="shared" si="120"/>
        <v>230</v>
      </c>
      <c r="AK396">
        <f t="shared" si="121"/>
        <v>240</v>
      </c>
      <c r="AL396">
        <f t="shared" si="122"/>
        <v>250</v>
      </c>
      <c r="AM396">
        <f t="shared" si="123"/>
        <v>260</v>
      </c>
      <c r="AN396">
        <f t="shared" si="124"/>
        <v>270</v>
      </c>
    </row>
    <row r="397" spans="4:40" x14ac:dyDescent="0.5">
      <c r="D397">
        <f t="shared" si="88"/>
        <v>270</v>
      </c>
      <c r="E397">
        <f t="shared" si="89"/>
        <v>280</v>
      </c>
      <c r="F397">
        <f t="shared" si="90"/>
        <v>290</v>
      </c>
      <c r="G397">
        <f t="shared" si="91"/>
        <v>300</v>
      </c>
      <c r="H397">
        <f t="shared" si="92"/>
        <v>310</v>
      </c>
      <c r="I397">
        <f t="shared" si="93"/>
        <v>320</v>
      </c>
      <c r="J397">
        <f t="shared" si="94"/>
        <v>330</v>
      </c>
      <c r="K397">
        <f t="shared" si="95"/>
        <v>340</v>
      </c>
      <c r="L397">
        <f t="shared" si="96"/>
        <v>350</v>
      </c>
      <c r="M397">
        <f t="shared" si="97"/>
        <v>360</v>
      </c>
      <c r="N397">
        <f t="shared" si="98"/>
        <v>10</v>
      </c>
      <c r="O397">
        <f t="shared" si="99"/>
        <v>20</v>
      </c>
      <c r="P397">
        <f t="shared" si="100"/>
        <v>30</v>
      </c>
      <c r="Q397">
        <f t="shared" si="101"/>
        <v>40</v>
      </c>
      <c r="R397">
        <f t="shared" si="102"/>
        <v>50</v>
      </c>
      <c r="S397">
        <f t="shared" si="103"/>
        <v>60</v>
      </c>
      <c r="T397">
        <f t="shared" si="104"/>
        <v>70</v>
      </c>
      <c r="U397">
        <f t="shared" si="105"/>
        <v>80</v>
      </c>
      <c r="V397">
        <f t="shared" si="106"/>
        <v>90</v>
      </c>
      <c r="W397">
        <f t="shared" si="107"/>
        <v>100</v>
      </c>
      <c r="X397">
        <f t="shared" si="108"/>
        <v>110</v>
      </c>
      <c r="Y397">
        <f t="shared" si="109"/>
        <v>120</v>
      </c>
      <c r="Z397">
        <f t="shared" si="110"/>
        <v>130</v>
      </c>
      <c r="AA397">
        <f t="shared" si="111"/>
        <v>140</v>
      </c>
      <c r="AB397">
        <f t="shared" si="112"/>
        <v>150</v>
      </c>
      <c r="AC397">
        <f t="shared" si="113"/>
        <v>160</v>
      </c>
      <c r="AD397">
        <f t="shared" si="114"/>
        <v>170</v>
      </c>
      <c r="AE397">
        <f t="shared" si="115"/>
        <v>180</v>
      </c>
      <c r="AF397">
        <f t="shared" si="116"/>
        <v>190</v>
      </c>
      <c r="AG397">
        <f t="shared" si="117"/>
        <v>200</v>
      </c>
      <c r="AH397">
        <f t="shared" si="118"/>
        <v>210</v>
      </c>
      <c r="AI397">
        <f t="shared" si="119"/>
        <v>220</v>
      </c>
      <c r="AJ397">
        <f t="shared" si="120"/>
        <v>230</v>
      </c>
      <c r="AK397">
        <f t="shared" si="121"/>
        <v>240</v>
      </c>
      <c r="AL397">
        <f t="shared" si="122"/>
        <v>250</v>
      </c>
      <c r="AM397">
        <f t="shared" si="123"/>
        <v>260</v>
      </c>
      <c r="AN397">
        <f t="shared" si="124"/>
        <v>270</v>
      </c>
    </row>
    <row r="398" spans="4:40" x14ac:dyDescent="0.5">
      <c r="D398">
        <f t="shared" si="88"/>
        <v>270</v>
      </c>
      <c r="E398">
        <f t="shared" si="89"/>
        <v>280</v>
      </c>
      <c r="F398">
        <f t="shared" si="90"/>
        <v>290</v>
      </c>
      <c r="G398">
        <f t="shared" si="91"/>
        <v>300</v>
      </c>
      <c r="H398">
        <f t="shared" si="92"/>
        <v>310</v>
      </c>
      <c r="I398">
        <f t="shared" si="93"/>
        <v>320</v>
      </c>
      <c r="J398">
        <f t="shared" si="94"/>
        <v>330</v>
      </c>
      <c r="K398">
        <f t="shared" si="95"/>
        <v>340</v>
      </c>
      <c r="L398">
        <f t="shared" si="96"/>
        <v>350</v>
      </c>
      <c r="M398">
        <f t="shared" si="97"/>
        <v>360</v>
      </c>
      <c r="N398">
        <f t="shared" si="98"/>
        <v>10</v>
      </c>
      <c r="O398">
        <f t="shared" si="99"/>
        <v>20</v>
      </c>
      <c r="P398">
        <f t="shared" si="100"/>
        <v>30</v>
      </c>
      <c r="Q398">
        <f t="shared" si="101"/>
        <v>40</v>
      </c>
      <c r="R398">
        <f t="shared" si="102"/>
        <v>50</v>
      </c>
      <c r="S398">
        <f t="shared" si="103"/>
        <v>60</v>
      </c>
      <c r="T398">
        <f t="shared" si="104"/>
        <v>70</v>
      </c>
      <c r="U398">
        <f t="shared" si="105"/>
        <v>80</v>
      </c>
      <c r="V398">
        <f t="shared" si="106"/>
        <v>90</v>
      </c>
      <c r="W398">
        <f t="shared" si="107"/>
        <v>100</v>
      </c>
      <c r="X398">
        <f t="shared" si="108"/>
        <v>110</v>
      </c>
      <c r="Y398">
        <f t="shared" si="109"/>
        <v>120</v>
      </c>
      <c r="Z398">
        <f t="shared" si="110"/>
        <v>130</v>
      </c>
      <c r="AA398">
        <f t="shared" si="111"/>
        <v>140</v>
      </c>
      <c r="AB398">
        <f t="shared" si="112"/>
        <v>150</v>
      </c>
      <c r="AC398">
        <f t="shared" si="113"/>
        <v>160</v>
      </c>
      <c r="AD398">
        <f t="shared" si="114"/>
        <v>170</v>
      </c>
      <c r="AE398">
        <f t="shared" si="115"/>
        <v>180</v>
      </c>
      <c r="AF398">
        <f t="shared" si="116"/>
        <v>190</v>
      </c>
      <c r="AG398">
        <f t="shared" si="117"/>
        <v>200</v>
      </c>
      <c r="AH398">
        <f t="shared" si="118"/>
        <v>210</v>
      </c>
      <c r="AI398">
        <f t="shared" si="119"/>
        <v>220</v>
      </c>
      <c r="AJ398">
        <f t="shared" si="120"/>
        <v>230</v>
      </c>
      <c r="AK398">
        <f t="shared" si="121"/>
        <v>240</v>
      </c>
      <c r="AL398">
        <f t="shared" si="122"/>
        <v>250</v>
      </c>
      <c r="AM398">
        <f t="shared" si="123"/>
        <v>260</v>
      </c>
      <c r="AN398">
        <f t="shared" si="124"/>
        <v>270</v>
      </c>
    </row>
    <row r="399" spans="4:40" x14ac:dyDescent="0.5">
      <c r="D399">
        <f t="shared" si="88"/>
        <v>270</v>
      </c>
      <c r="E399">
        <f t="shared" si="89"/>
        <v>280</v>
      </c>
      <c r="F399">
        <f t="shared" si="90"/>
        <v>290</v>
      </c>
      <c r="G399">
        <f t="shared" si="91"/>
        <v>300</v>
      </c>
      <c r="H399">
        <f t="shared" si="92"/>
        <v>310</v>
      </c>
      <c r="I399">
        <f t="shared" si="93"/>
        <v>320</v>
      </c>
      <c r="J399">
        <f t="shared" si="94"/>
        <v>330</v>
      </c>
      <c r="K399">
        <f t="shared" si="95"/>
        <v>340</v>
      </c>
      <c r="L399">
        <f t="shared" si="96"/>
        <v>350</v>
      </c>
      <c r="M399">
        <f t="shared" si="97"/>
        <v>360</v>
      </c>
      <c r="N399">
        <f t="shared" si="98"/>
        <v>10</v>
      </c>
      <c r="O399">
        <f t="shared" si="99"/>
        <v>20</v>
      </c>
      <c r="P399">
        <f t="shared" si="100"/>
        <v>30</v>
      </c>
      <c r="Q399">
        <f t="shared" si="101"/>
        <v>40</v>
      </c>
      <c r="R399">
        <f t="shared" si="102"/>
        <v>50</v>
      </c>
      <c r="S399">
        <f t="shared" si="103"/>
        <v>60</v>
      </c>
      <c r="T399">
        <f t="shared" si="104"/>
        <v>70</v>
      </c>
      <c r="U399">
        <f t="shared" si="105"/>
        <v>80</v>
      </c>
      <c r="V399">
        <f t="shared" si="106"/>
        <v>90</v>
      </c>
      <c r="W399">
        <f t="shared" si="107"/>
        <v>100</v>
      </c>
      <c r="X399">
        <f t="shared" si="108"/>
        <v>110</v>
      </c>
      <c r="Y399">
        <f t="shared" si="109"/>
        <v>120</v>
      </c>
      <c r="Z399">
        <f t="shared" si="110"/>
        <v>130</v>
      </c>
      <c r="AA399">
        <f t="shared" si="111"/>
        <v>140</v>
      </c>
      <c r="AB399">
        <f t="shared" si="112"/>
        <v>150</v>
      </c>
      <c r="AC399">
        <f t="shared" si="113"/>
        <v>160</v>
      </c>
      <c r="AD399">
        <f t="shared" si="114"/>
        <v>170</v>
      </c>
      <c r="AE399">
        <f t="shared" si="115"/>
        <v>180</v>
      </c>
      <c r="AF399">
        <f t="shared" si="116"/>
        <v>190</v>
      </c>
      <c r="AG399">
        <f t="shared" si="117"/>
        <v>200</v>
      </c>
      <c r="AH399">
        <f t="shared" si="118"/>
        <v>210</v>
      </c>
      <c r="AI399">
        <f t="shared" si="119"/>
        <v>220</v>
      </c>
      <c r="AJ399">
        <f t="shared" si="120"/>
        <v>230</v>
      </c>
      <c r="AK399">
        <f t="shared" si="121"/>
        <v>240</v>
      </c>
      <c r="AL399">
        <f t="shared" si="122"/>
        <v>250</v>
      </c>
      <c r="AM399">
        <f t="shared" si="123"/>
        <v>260</v>
      </c>
      <c r="AN399">
        <f t="shared" si="124"/>
        <v>270</v>
      </c>
    </row>
    <row r="400" spans="4:40" x14ac:dyDescent="0.5">
      <c r="D400">
        <f t="shared" si="88"/>
        <v>270</v>
      </c>
      <c r="E400">
        <f t="shared" si="89"/>
        <v>280</v>
      </c>
      <c r="F400">
        <f t="shared" si="90"/>
        <v>290</v>
      </c>
      <c r="G400">
        <f t="shared" si="91"/>
        <v>300</v>
      </c>
      <c r="H400">
        <f t="shared" si="92"/>
        <v>310</v>
      </c>
      <c r="I400">
        <f t="shared" si="93"/>
        <v>320</v>
      </c>
      <c r="J400">
        <f t="shared" si="94"/>
        <v>330</v>
      </c>
      <c r="K400">
        <f t="shared" si="95"/>
        <v>340</v>
      </c>
      <c r="L400">
        <f t="shared" si="96"/>
        <v>350</v>
      </c>
      <c r="M400">
        <f t="shared" si="97"/>
        <v>360</v>
      </c>
      <c r="N400">
        <f t="shared" si="98"/>
        <v>10</v>
      </c>
      <c r="O400">
        <f t="shared" si="99"/>
        <v>20</v>
      </c>
      <c r="P400">
        <f t="shared" si="100"/>
        <v>30</v>
      </c>
      <c r="Q400">
        <f t="shared" si="101"/>
        <v>40</v>
      </c>
      <c r="R400">
        <f t="shared" si="102"/>
        <v>50</v>
      </c>
      <c r="S400">
        <f t="shared" si="103"/>
        <v>60</v>
      </c>
      <c r="T400">
        <f t="shared" si="104"/>
        <v>70</v>
      </c>
      <c r="U400">
        <f t="shared" si="105"/>
        <v>80</v>
      </c>
      <c r="V400">
        <f t="shared" si="106"/>
        <v>90</v>
      </c>
      <c r="W400">
        <f t="shared" si="107"/>
        <v>100</v>
      </c>
      <c r="X400">
        <f t="shared" si="108"/>
        <v>110</v>
      </c>
      <c r="Y400">
        <f t="shared" si="109"/>
        <v>120</v>
      </c>
      <c r="Z400">
        <f t="shared" si="110"/>
        <v>130</v>
      </c>
      <c r="AA400">
        <f t="shared" si="111"/>
        <v>140</v>
      </c>
      <c r="AB400">
        <f t="shared" si="112"/>
        <v>150</v>
      </c>
      <c r="AC400">
        <f t="shared" si="113"/>
        <v>160</v>
      </c>
      <c r="AD400">
        <f t="shared" si="114"/>
        <v>170</v>
      </c>
      <c r="AE400">
        <f t="shared" si="115"/>
        <v>180</v>
      </c>
      <c r="AF400">
        <f t="shared" si="116"/>
        <v>190</v>
      </c>
      <c r="AG400">
        <f t="shared" si="117"/>
        <v>200</v>
      </c>
      <c r="AH400">
        <f t="shared" si="118"/>
        <v>210</v>
      </c>
      <c r="AI400">
        <f t="shared" si="119"/>
        <v>220</v>
      </c>
      <c r="AJ400">
        <f t="shared" si="120"/>
        <v>230</v>
      </c>
      <c r="AK400">
        <f t="shared" si="121"/>
        <v>240</v>
      </c>
      <c r="AL400">
        <f t="shared" si="122"/>
        <v>250</v>
      </c>
      <c r="AM400">
        <f t="shared" si="123"/>
        <v>260</v>
      </c>
      <c r="AN400">
        <f t="shared" si="124"/>
        <v>270</v>
      </c>
    </row>
    <row r="401" spans="4:40" x14ac:dyDescent="0.5">
      <c r="D401">
        <f t="shared" si="88"/>
        <v>270</v>
      </c>
      <c r="E401">
        <f t="shared" si="89"/>
        <v>280</v>
      </c>
      <c r="F401">
        <f t="shared" si="90"/>
        <v>290</v>
      </c>
      <c r="G401">
        <f t="shared" si="91"/>
        <v>300</v>
      </c>
      <c r="H401">
        <f t="shared" si="92"/>
        <v>310</v>
      </c>
      <c r="I401">
        <f t="shared" si="93"/>
        <v>320</v>
      </c>
      <c r="J401">
        <f t="shared" si="94"/>
        <v>330</v>
      </c>
      <c r="K401">
        <f t="shared" si="95"/>
        <v>340</v>
      </c>
      <c r="L401">
        <f t="shared" si="96"/>
        <v>350</v>
      </c>
      <c r="M401">
        <f t="shared" si="97"/>
        <v>360</v>
      </c>
      <c r="N401">
        <f t="shared" si="98"/>
        <v>10</v>
      </c>
      <c r="O401">
        <f t="shared" si="99"/>
        <v>20</v>
      </c>
      <c r="P401">
        <f t="shared" si="100"/>
        <v>30</v>
      </c>
      <c r="Q401">
        <f t="shared" si="101"/>
        <v>40</v>
      </c>
      <c r="R401">
        <f t="shared" si="102"/>
        <v>50</v>
      </c>
      <c r="S401">
        <f t="shared" si="103"/>
        <v>60</v>
      </c>
      <c r="T401">
        <f t="shared" si="104"/>
        <v>70</v>
      </c>
      <c r="U401">
        <f t="shared" si="105"/>
        <v>80</v>
      </c>
      <c r="V401">
        <f t="shared" si="106"/>
        <v>90</v>
      </c>
      <c r="W401">
        <f t="shared" si="107"/>
        <v>100</v>
      </c>
      <c r="X401">
        <f t="shared" si="108"/>
        <v>110</v>
      </c>
      <c r="Y401">
        <f t="shared" si="109"/>
        <v>120</v>
      </c>
      <c r="Z401">
        <f t="shared" si="110"/>
        <v>130</v>
      </c>
      <c r="AA401">
        <f t="shared" si="111"/>
        <v>140</v>
      </c>
      <c r="AB401">
        <f t="shared" si="112"/>
        <v>150</v>
      </c>
      <c r="AC401">
        <f t="shared" si="113"/>
        <v>160</v>
      </c>
      <c r="AD401">
        <f t="shared" si="114"/>
        <v>170</v>
      </c>
      <c r="AE401">
        <f t="shared" si="115"/>
        <v>180</v>
      </c>
      <c r="AF401">
        <f t="shared" si="116"/>
        <v>190</v>
      </c>
      <c r="AG401">
        <f t="shared" si="117"/>
        <v>200</v>
      </c>
      <c r="AH401">
        <f t="shared" si="118"/>
        <v>210</v>
      </c>
      <c r="AI401">
        <f t="shared" si="119"/>
        <v>220</v>
      </c>
      <c r="AJ401">
        <f t="shared" si="120"/>
        <v>230</v>
      </c>
      <c r="AK401">
        <f t="shared" si="121"/>
        <v>240</v>
      </c>
      <c r="AL401">
        <f t="shared" si="122"/>
        <v>250</v>
      </c>
      <c r="AM401">
        <f t="shared" si="123"/>
        <v>260</v>
      </c>
      <c r="AN401">
        <f t="shared" si="124"/>
        <v>270</v>
      </c>
    </row>
    <row r="402" spans="4:40" x14ac:dyDescent="0.5">
      <c r="D402">
        <f t="shared" si="88"/>
        <v>270</v>
      </c>
      <c r="E402">
        <f t="shared" si="89"/>
        <v>280</v>
      </c>
      <c r="F402">
        <f t="shared" si="90"/>
        <v>290</v>
      </c>
      <c r="G402">
        <f t="shared" si="91"/>
        <v>300</v>
      </c>
      <c r="H402">
        <f t="shared" si="92"/>
        <v>310</v>
      </c>
      <c r="I402">
        <f t="shared" si="93"/>
        <v>320</v>
      </c>
      <c r="J402">
        <f t="shared" si="94"/>
        <v>330</v>
      </c>
      <c r="K402">
        <f t="shared" si="95"/>
        <v>340</v>
      </c>
      <c r="L402">
        <f t="shared" si="96"/>
        <v>350</v>
      </c>
      <c r="M402">
        <f t="shared" si="97"/>
        <v>360</v>
      </c>
      <c r="N402">
        <f t="shared" si="98"/>
        <v>10</v>
      </c>
      <c r="O402">
        <f t="shared" si="99"/>
        <v>20</v>
      </c>
      <c r="P402">
        <f t="shared" si="100"/>
        <v>30</v>
      </c>
      <c r="Q402">
        <f t="shared" si="101"/>
        <v>40</v>
      </c>
      <c r="R402">
        <f t="shared" si="102"/>
        <v>50</v>
      </c>
      <c r="S402">
        <f t="shared" si="103"/>
        <v>60</v>
      </c>
      <c r="T402">
        <f t="shared" si="104"/>
        <v>70</v>
      </c>
      <c r="U402">
        <f t="shared" si="105"/>
        <v>80</v>
      </c>
      <c r="V402">
        <f t="shared" si="106"/>
        <v>90</v>
      </c>
      <c r="W402">
        <f t="shared" si="107"/>
        <v>100</v>
      </c>
      <c r="X402">
        <f t="shared" si="108"/>
        <v>110</v>
      </c>
      <c r="Y402">
        <f t="shared" si="109"/>
        <v>120</v>
      </c>
      <c r="Z402">
        <f t="shared" si="110"/>
        <v>130</v>
      </c>
      <c r="AA402">
        <f t="shared" si="111"/>
        <v>140</v>
      </c>
      <c r="AB402">
        <f t="shared" si="112"/>
        <v>150</v>
      </c>
      <c r="AC402">
        <f t="shared" si="113"/>
        <v>160</v>
      </c>
      <c r="AD402">
        <f t="shared" si="114"/>
        <v>170</v>
      </c>
      <c r="AE402">
        <f t="shared" si="115"/>
        <v>180</v>
      </c>
      <c r="AF402">
        <f t="shared" si="116"/>
        <v>190</v>
      </c>
      <c r="AG402">
        <f t="shared" si="117"/>
        <v>200</v>
      </c>
      <c r="AH402">
        <f t="shared" si="118"/>
        <v>210</v>
      </c>
      <c r="AI402">
        <f t="shared" si="119"/>
        <v>220</v>
      </c>
      <c r="AJ402">
        <f t="shared" si="120"/>
        <v>230</v>
      </c>
      <c r="AK402">
        <f t="shared" si="121"/>
        <v>240</v>
      </c>
      <c r="AL402">
        <f t="shared" si="122"/>
        <v>250</v>
      </c>
      <c r="AM402">
        <f t="shared" si="123"/>
        <v>260</v>
      </c>
      <c r="AN402">
        <f t="shared" si="124"/>
        <v>270</v>
      </c>
    </row>
    <row r="403" spans="4:40" x14ac:dyDescent="0.5">
      <c r="D403">
        <f t="shared" si="88"/>
        <v>270</v>
      </c>
      <c r="E403">
        <f t="shared" si="89"/>
        <v>280</v>
      </c>
      <c r="F403">
        <f t="shared" si="90"/>
        <v>290</v>
      </c>
      <c r="G403">
        <f t="shared" si="91"/>
        <v>300</v>
      </c>
      <c r="H403">
        <f t="shared" si="92"/>
        <v>310</v>
      </c>
      <c r="I403">
        <f t="shared" si="93"/>
        <v>320</v>
      </c>
      <c r="J403">
        <f t="shared" si="94"/>
        <v>330</v>
      </c>
      <c r="K403">
        <f t="shared" si="95"/>
        <v>340</v>
      </c>
      <c r="L403">
        <f t="shared" si="96"/>
        <v>350</v>
      </c>
      <c r="M403">
        <f t="shared" si="97"/>
        <v>360</v>
      </c>
      <c r="N403">
        <f t="shared" si="98"/>
        <v>10</v>
      </c>
      <c r="O403">
        <f t="shared" si="99"/>
        <v>20</v>
      </c>
      <c r="P403">
        <f t="shared" si="100"/>
        <v>30</v>
      </c>
      <c r="Q403">
        <f t="shared" si="101"/>
        <v>40</v>
      </c>
      <c r="R403">
        <f t="shared" si="102"/>
        <v>50</v>
      </c>
      <c r="S403">
        <f t="shared" si="103"/>
        <v>60</v>
      </c>
      <c r="T403">
        <f t="shared" si="104"/>
        <v>70</v>
      </c>
      <c r="U403">
        <f t="shared" si="105"/>
        <v>80</v>
      </c>
      <c r="V403">
        <f t="shared" si="106"/>
        <v>90</v>
      </c>
      <c r="W403">
        <f t="shared" si="107"/>
        <v>100</v>
      </c>
      <c r="X403">
        <f t="shared" si="108"/>
        <v>110</v>
      </c>
      <c r="Y403">
        <f t="shared" si="109"/>
        <v>120</v>
      </c>
      <c r="Z403">
        <f t="shared" si="110"/>
        <v>130</v>
      </c>
      <c r="AA403">
        <f t="shared" si="111"/>
        <v>140</v>
      </c>
      <c r="AB403">
        <f t="shared" si="112"/>
        <v>150</v>
      </c>
      <c r="AC403">
        <f t="shared" si="113"/>
        <v>160</v>
      </c>
      <c r="AD403">
        <f t="shared" si="114"/>
        <v>170</v>
      </c>
      <c r="AE403">
        <f t="shared" si="115"/>
        <v>180</v>
      </c>
      <c r="AF403">
        <f t="shared" si="116"/>
        <v>190</v>
      </c>
      <c r="AG403">
        <f t="shared" si="117"/>
        <v>200</v>
      </c>
      <c r="AH403">
        <f t="shared" si="118"/>
        <v>210</v>
      </c>
      <c r="AI403">
        <f t="shared" si="119"/>
        <v>220</v>
      </c>
      <c r="AJ403">
        <f t="shared" si="120"/>
        <v>230</v>
      </c>
      <c r="AK403">
        <f t="shared" si="121"/>
        <v>240</v>
      </c>
      <c r="AL403">
        <f t="shared" si="122"/>
        <v>250</v>
      </c>
      <c r="AM403">
        <f t="shared" si="123"/>
        <v>260</v>
      </c>
      <c r="AN403">
        <f t="shared" si="124"/>
        <v>270</v>
      </c>
    </row>
    <row r="404" spans="4:40" x14ac:dyDescent="0.5">
      <c r="D404">
        <f t="shared" si="88"/>
        <v>270</v>
      </c>
      <c r="E404">
        <f t="shared" si="89"/>
        <v>280</v>
      </c>
      <c r="F404">
        <f t="shared" si="90"/>
        <v>290</v>
      </c>
      <c r="G404">
        <f t="shared" si="91"/>
        <v>300</v>
      </c>
      <c r="H404">
        <f t="shared" si="92"/>
        <v>310</v>
      </c>
      <c r="I404">
        <f t="shared" si="93"/>
        <v>320</v>
      </c>
      <c r="J404">
        <f t="shared" si="94"/>
        <v>330</v>
      </c>
      <c r="K404">
        <f t="shared" si="95"/>
        <v>340</v>
      </c>
      <c r="L404">
        <f t="shared" si="96"/>
        <v>350</v>
      </c>
      <c r="M404">
        <f t="shared" si="97"/>
        <v>360</v>
      </c>
      <c r="N404">
        <f t="shared" si="98"/>
        <v>10</v>
      </c>
      <c r="O404">
        <f t="shared" si="99"/>
        <v>20</v>
      </c>
      <c r="P404">
        <f t="shared" si="100"/>
        <v>30</v>
      </c>
      <c r="Q404">
        <f t="shared" si="101"/>
        <v>40</v>
      </c>
      <c r="R404">
        <f t="shared" si="102"/>
        <v>50</v>
      </c>
      <c r="S404">
        <f t="shared" si="103"/>
        <v>60</v>
      </c>
      <c r="T404">
        <f t="shared" si="104"/>
        <v>70</v>
      </c>
      <c r="U404">
        <f t="shared" si="105"/>
        <v>80</v>
      </c>
      <c r="V404">
        <f t="shared" si="106"/>
        <v>90</v>
      </c>
      <c r="W404">
        <f t="shared" si="107"/>
        <v>100</v>
      </c>
      <c r="X404">
        <f t="shared" si="108"/>
        <v>110</v>
      </c>
      <c r="Y404">
        <f t="shared" si="109"/>
        <v>120</v>
      </c>
      <c r="Z404">
        <f t="shared" si="110"/>
        <v>130</v>
      </c>
      <c r="AA404">
        <f t="shared" si="111"/>
        <v>140</v>
      </c>
      <c r="AB404">
        <f t="shared" si="112"/>
        <v>150</v>
      </c>
      <c r="AC404">
        <f t="shared" si="113"/>
        <v>160</v>
      </c>
      <c r="AD404">
        <f t="shared" si="114"/>
        <v>170</v>
      </c>
      <c r="AE404">
        <f t="shared" si="115"/>
        <v>180</v>
      </c>
      <c r="AF404">
        <f t="shared" si="116"/>
        <v>190</v>
      </c>
      <c r="AG404">
        <f t="shared" si="117"/>
        <v>200</v>
      </c>
      <c r="AH404">
        <f t="shared" si="118"/>
        <v>210</v>
      </c>
      <c r="AI404">
        <f t="shared" si="119"/>
        <v>220</v>
      </c>
      <c r="AJ404">
        <f t="shared" si="120"/>
        <v>230</v>
      </c>
      <c r="AK404">
        <f t="shared" si="121"/>
        <v>240</v>
      </c>
      <c r="AL404">
        <f t="shared" si="122"/>
        <v>250</v>
      </c>
      <c r="AM404">
        <f t="shared" si="123"/>
        <v>260</v>
      </c>
      <c r="AN404">
        <f t="shared" si="124"/>
        <v>270</v>
      </c>
    </row>
    <row r="405" spans="4:40" x14ac:dyDescent="0.5">
      <c r="D405">
        <f t="shared" si="88"/>
        <v>270</v>
      </c>
      <c r="E405">
        <f t="shared" si="89"/>
        <v>280</v>
      </c>
      <c r="F405">
        <f t="shared" si="90"/>
        <v>290</v>
      </c>
      <c r="G405">
        <f t="shared" si="91"/>
        <v>300</v>
      </c>
      <c r="H405">
        <f t="shared" si="92"/>
        <v>310</v>
      </c>
      <c r="I405">
        <f t="shared" si="93"/>
        <v>320</v>
      </c>
      <c r="J405">
        <f t="shared" si="94"/>
        <v>330</v>
      </c>
      <c r="K405">
        <f t="shared" si="95"/>
        <v>340</v>
      </c>
      <c r="L405">
        <f t="shared" si="96"/>
        <v>350</v>
      </c>
      <c r="M405">
        <f t="shared" si="97"/>
        <v>360</v>
      </c>
      <c r="N405">
        <f t="shared" si="98"/>
        <v>10</v>
      </c>
      <c r="O405">
        <f t="shared" si="99"/>
        <v>20</v>
      </c>
      <c r="P405">
        <f t="shared" si="100"/>
        <v>30</v>
      </c>
      <c r="Q405">
        <f t="shared" si="101"/>
        <v>40</v>
      </c>
      <c r="R405">
        <f t="shared" si="102"/>
        <v>50</v>
      </c>
      <c r="S405">
        <f t="shared" si="103"/>
        <v>60</v>
      </c>
      <c r="T405">
        <f t="shared" si="104"/>
        <v>70</v>
      </c>
      <c r="U405">
        <f t="shared" si="105"/>
        <v>80</v>
      </c>
      <c r="V405">
        <f t="shared" si="106"/>
        <v>90</v>
      </c>
      <c r="W405">
        <f t="shared" si="107"/>
        <v>100</v>
      </c>
      <c r="X405">
        <f t="shared" si="108"/>
        <v>110</v>
      </c>
      <c r="Y405">
        <f t="shared" si="109"/>
        <v>120</v>
      </c>
      <c r="Z405">
        <f t="shared" si="110"/>
        <v>130</v>
      </c>
      <c r="AA405">
        <f t="shared" si="111"/>
        <v>140</v>
      </c>
      <c r="AB405">
        <f t="shared" si="112"/>
        <v>150</v>
      </c>
      <c r="AC405">
        <f t="shared" si="113"/>
        <v>160</v>
      </c>
      <c r="AD405">
        <f t="shared" si="114"/>
        <v>170</v>
      </c>
      <c r="AE405">
        <f t="shared" si="115"/>
        <v>180</v>
      </c>
      <c r="AF405">
        <f t="shared" si="116"/>
        <v>190</v>
      </c>
      <c r="AG405">
        <f t="shared" si="117"/>
        <v>200</v>
      </c>
      <c r="AH405">
        <f t="shared" si="118"/>
        <v>210</v>
      </c>
      <c r="AI405">
        <f t="shared" si="119"/>
        <v>220</v>
      </c>
      <c r="AJ405">
        <f t="shared" si="120"/>
        <v>230</v>
      </c>
      <c r="AK405">
        <f t="shared" si="121"/>
        <v>240</v>
      </c>
      <c r="AL405">
        <f t="shared" si="122"/>
        <v>250</v>
      </c>
      <c r="AM405">
        <f t="shared" si="123"/>
        <v>260</v>
      </c>
      <c r="AN405">
        <f t="shared" si="124"/>
        <v>270</v>
      </c>
    </row>
    <row r="406" spans="4:40" x14ac:dyDescent="0.5">
      <c r="D406">
        <f t="shared" si="88"/>
        <v>270</v>
      </c>
      <c r="E406">
        <f t="shared" si="89"/>
        <v>280</v>
      </c>
      <c r="F406">
        <f t="shared" si="90"/>
        <v>290</v>
      </c>
      <c r="G406">
        <f t="shared" si="91"/>
        <v>300</v>
      </c>
      <c r="H406">
        <f t="shared" si="92"/>
        <v>310</v>
      </c>
      <c r="I406">
        <f t="shared" si="93"/>
        <v>320</v>
      </c>
      <c r="J406">
        <f t="shared" si="94"/>
        <v>330</v>
      </c>
      <c r="K406">
        <f t="shared" si="95"/>
        <v>340</v>
      </c>
      <c r="L406">
        <f t="shared" si="96"/>
        <v>350</v>
      </c>
      <c r="M406">
        <f t="shared" si="97"/>
        <v>360</v>
      </c>
      <c r="N406">
        <f t="shared" si="98"/>
        <v>10</v>
      </c>
      <c r="O406">
        <f t="shared" si="99"/>
        <v>20</v>
      </c>
      <c r="P406">
        <f t="shared" si="100"/>
        <v>30</v>
      </c>
      <c r="Q406">
        <f t="shared" si="101"/>
        <v>40</v>
      </c>
      <c r="R406">
        <f t="shared" si="102"/>
        <v>50</v>
      </c>
      <c r="S406">
        <f t="shared" si="103"/>
        <v>60</v>
      </c>
      <c r="T406">
        <f t="shared" si="104"/>
        <v>70</v>
      </c>
      <c r="U406">
        <f t="shared" si="105"/>
        <v>80</v>
      </c>
      <c r="V406">
        <f t="shared" si="106"/>
        <v>90</v>
      </c>
      <c r="W406">
        <f t="shared" si="107"/>
        <v>100</v>
      </c>
      <c r="X406">
        <f t="shared" si="108"/>
        <v>110</v>
      </c>
      <c r="Y406">
        <f t="shared" si="109"/>
        <v>120</v>
      </c>
      <c r="Z406">
        <f t="shared" si="110"/>
        <v>130</v>
      </c>
      <c r="AA406">
        <f t="shared" si="111"/>
        <v>140</v>
      </c>
      <c r="AB406">
        <f t="shared" si="112"/>
        <v>150</v>
      </c>
      <c r="AC406">
        <f t="shared" si="113"/>
        <v>160</v>
      </c>
      <c r="AD406">
        <f t="shared" si="114"/>
        <v>170</v>
      </c>
      <c r="AE406">
        <f t="shared" si="115"/>
        <v>180</v>
      </c>
      <c r="AF406">
        <f t="shared" si="116"/>
        <v>190</v>
      </c>
      <c r="AG406">
        <f t="shared" si="117"/>
        <v>200</v>
      </c>
      <c r="AH406">
        <f t="shared" si="118"/>
        <v>210</v>
      </c>
      <c r="AI406">
        <f t="shared" si="119"/>
        <v>220</v>
      </c>
      <c r="AJ406">
        <f t="shared" si="120"/>
        <v>230</v>
      </c>
      <c r="AK406">
        <f t="shared" si="121"/>
        <v>240</v>
      </c>
      <c r="AL406">
        <f t="shared" si="122"/>
        <v>250</v>
      </c>
      <c r="AM406">
        <f t="shared" si="123"/>
        <v>260</v>
      </c>
      <c r="AN406">
        <f t="shared" si="124"/>
        <v>270</v>
      </c>
    </row>
    <row r="407" spans="4:40" x14ac:dyDescent="0.5">
      <c r="D407">
        <f t="shared" si="88"/>
        <v>270</v>
      </c>
      <c r="E407">
        <f t="shared" si="89"/>
        <v>280</v>
      </c>
      <c r="F407">
        <f t="shared" si="90"/>
        <v>290</v>
      </c>
      <c r="G407">
        <f t="shared" si="91"/>
        <v>300</v>
      </c>
      <c r="H407">
        <f t="shared" si="92"/>
        <v>310</v>
      </c>
      <c r="I407">
        <f t="shared" si="93"/>
        <v>320</v>
      </c>
      <c r="J407">
        <f t="shared" si="94"/>
        <v>330</v>
      </c>
      <c r="K407">
        <f t="shared" si="95"/>
        <v>340</v>
      </c>
      <c r="L407">
        <f t="shared" si="96"/>
        <v>350</v>
      </c>
      <c r="M407">
        <f t="shared" si="97"/>
        <v>360</v>
      </c>
      <c r="N407">
        <f t="shared" si="98"/>
        <v>10</v>
      </c>
      <c r="O407">
        <f t="shared" si="99"/>
        <v>20</v>
      </c>
      <c r="P407">
        <f t="shared" si="100"/>
        <v>30</v>
      </c>
      <c r="Q407">
        <f t="shared" si="101"/>
        <v>40</v>
      </c>
      <c r="R407">
        <f t="shared" si="102"/>
        <v>50</v>
      </c>
      <c r="S407">
        <f t="shared" si="103"/>
        <v>60</v>
      </c>
      <c r="T407">
        <f t="shared" si="104"/>
        <v>70</v>
      </c>
      <c r="U407">
        <f t="shared" si="105"/>
        <v>80</v>
      </c>
      <c r="V407">
        <f t="shared" si="106"/>
        <v>90</v>
      </c>
      <c r="W407">
        <f t="shared" si="107"/>
        <v>100</v>
      </c>
      <c r="X407">
        <f t="shared" si="108"/>
        <v>110</v>
      </c>
      <c r="Y407">
        <f t="shared" si="109"/>
        <v>120</v>
      </c>
      <c r="Z407">
        <f t="shared" si="110"/>
        <v>130</v>
      </c>
      <c r="AA407">
        <f t="shared" si="111"/>
        <v>140</v>
      </c>
      <c r="AB407">
        <f t="shared" si="112"/>
        <v>150</v>
      </c>
      <c r="AC407">
        <f t="shared" si="113"/>
        <v>160</v>
      </c>
      <c r="AD407">
        <f t="shared" si="114"/>
        <v>170</v>
      </c>
      <c r="AE407">
        <f t="shared" si="115"/>
        <v>180</v>
      </c>
      <c r="AF407">
        <f t="shared" si="116"/>
        <v>190</v>
      </c>
      <c r="AG407">
        <f t="shared" si="117"/>
        <v>200</v>
      </c>
      <c r="AH407">
        <f t="shared" si="118"/>
        <v>210</v>
      </c>
      <c r="AI407">
        <f t="shared" si="119"/>
        <v>220</v>
      </c>
      <c r="AJ407">
        <f t="shared" si="120"/>
        <v>230</v>
      </c>
      <c r="AK407">
        <f t="shared" si="121"/>
        <v>240</v>
      </c>
      <c r="AL407">
        <f t="shared" si="122"/>
        <v>250</v>
      </c>
      <c r="AM407">
        <f t="shared" si="123"/>
        <v>260</v>
      </c>
      <c r="AN407">
        <f t="shared" si="124"/>
        <v>270</v>
      </c>
    </row>
    <row r="408" spans="4:40" x14ac:dyDescent="0.5">
      <c r="D408">
        <f t="shared" si="88"/>
        <v>270</v>
      </c>
      <c r="E408">
        <f t="shared" si="89"/>
        <v>280</v>
      </c>
      <c r="F408">
        <f t="shared" si="90"/>
        <v>290</v>
      </c>
      <c r="G408">
        <f t="shared" si="91"/>
        <v>300</v>
      </c>
      <c r="H408">
        <f t="shared" si="92"/>
        <v>310</v>
      </c>
      <c r="I408">
        <f t="shared" si="93"/>
        <v>320</v>
      </c>
      <c r="J408">
        <f t="shared" si="94"/>
        <v>330</v>
      </c>
      <c r="K408">
        <f t="shared" si="95"/>
        <v>340</v>
      </c>
      <c r="L408">
        <f t="shared" si="96"/>
        <v>350</v>
      </c>
      <c r="M408">
        <f t="shared" si="97"/>
        <v>360</v>
      </c>
      <c r="N408">
        <f t="shared" si="98"/>
        <v>10</v>
      </c>
      <c r="O408">
        <f t="shared" si="99"/>
        <v>20</v>
      </c>
      <c r="P408">
        <f t="shared" si="100"/>
        <v>30</v>
      </c>
      <c r="Q408">
        <f t="shared" si="101"/>
        <v>40</v>
      </c>
      <c r="R408">
        <f t="shared" si="102"/>
        <v>50</v>
      </c>
      <c r="S408">
        <f t="shared" si="103"/>
        <v>60</v>
      </c>
      <c r="T408">
        <f t="shared" si="104"/>
        <v>70</v>
      </c>
      <c r="U408">
        <f t="shared" si="105"/>
        <v>80</v>
      </c>
      <c r="V408">
        <f t="shared" si="106"/>
        <v>90</v>
      </c>
      <c r="W408">
        <f t="shared" si="107"/>
        <v>100</v>
      </c>
      <c r="X408">
        <f t="shared" si="108"/>
        <v>110</v>
      </c>
      <c r="Y408">
        <f t="shared" si="109"/>
        <v>120</v>
      </c>
      <c r="Z408">
        <f t="shared" si="110"/>
        <v>130</v>
      </c>
      <c r="AA408">
        <f t="shared" si="111"/>
        <v>140</v>
      </c>
      <c r="AB408">
        <f t="shared" si="112"/>
        <v>150</v>
      </c>
      <c r="AC408">
        <f t="shared" si="113"/>
        <v>160</v>
      </c>
      <c r="AD408">
        <f t="shared" si="114"/>
        <v>170</v>
      </c>
      <c r="AE408">
        <f t="shared" si="115"/>
        <v>180</v>
      </c>
      <c r="AF408">
        <f t="shared" si="116"/>
        <v>190</v>
      </c>
      <c r="AG408">
        <f t="shared" si="117"/>
        <v>200</v>
      </c>
      <c r="AH408">
        <f t="shared" si="118"/>
        <v>210</v>
      </c>
      <c r="AI408">
        <f t="shared" si="119"/>
        <v>220</v>
      </c>
      <c r="AJ408">
        <f t="shared" si="120"/>
        <v>230</v>
      </c>
      <c r="AK408">
        <f t="shared" si="121"/>
        <v>240</v>
      </c>
      <c r="AL408">
        <f t="shared" si="122"/>
        <v>250</v>
      </c>
      <c r="AM408">
        <f t="shared" si="123"/>
        <v>260</v>
      </c>
      <c r="AN408">
        <f t="shared" si="124"/>
        <v>270</v>
      </c>
    </row>
    <row r="409" spans="4:40" x14ac:dyDescent="0.5">
      <c r="D409">
        <f t="shared" si="88"/>
        <v>270</v>
      </c>
      <c r="E409">
        <f t="shared" si="89"/>
        <v>280</v>
      </c>
      <c r="F409">
        <f t="shared" si="90"/>
        <v>290</v>
      </c>
      <c r="G409">
        <f t="shared" si="91"/>
        <v>300</v>
      </c>
      <c r="H409">
        <f t="shared" si="92"/>
        <v>310</v>
      </c>
      <c r="I409">
        <f t="shared" si="93"/>
        <v>320</v>
      </c>
      <c r="J409">
        <f t="shared" si="94"/>
        <v>330</v>
      </c>
      <c r="K409">
        <f t="shared" si="95"/>
        <v>340</v>
      </c>
      <c r="L409">
        <f t="shared" si="96"/>
        <v>350</v>
      </c>
      <c r="M409">
        <f t="shared" si="97"/>
        <v>360</v>
      </c>
      <c r="N409">
        <f t="shared" si="98"/>
        <v>10</v>
      </c>
      <c r="O409">
        <f t="shared" si="99"/>
        <v>20</v>
      </c>
      <c r="P409">
        <f t="shared" si="100"/>
        <v>30</v>
      </c>
      <c r="Q409">
        <f t="shared" si="101"/>
        <v>40</v>
      </c>
      <c r="R409">
        <f t="shared" si="102"/>
        <v>50</v>
      </c>
      <c r="S409">
        <f t="shared" si="103"/>
        <v>60</v>
      </c>
      <c r="T409">
        <f t="shared" si="104"/>
        <v>70</v>
      </c>
      <c r="U409">
        <f t="shared" si="105"/>
        <v>80</v>
      </c>
      <c r="V409">
        <f t="shared" si="106"/>
        <v>90</v>
      </c>
      <c r="W409">
        <f t="shared" si="107"/>
        <v>100</v>
      </c>
      <c r="X409">
        <f t="shared" si="108"/>
        <v>110</v>
      </c>
      <c r="Y409">
        <f t="shared" si="109"/>
        <v>120</v>
      </c>
      <c r="Z409">
        <f t="shared" si="110"/>
        <v>130</v>
      </c>
      <c r="AA409">
        <f t="shared" si="111"/>
        <v>140</v>
      </c>
      <c r="AB409">
        <f t="shared" si="112"/>
        <v>150</v>
      </c>
      <c r="AC409">
        <f t="shared" si="113"/>
        <v>160</v>
      </c>
      <c r="AD409">
        <f t="shared" si="114"/>
        <v>170</v>
      </c>
      <c r="AE409">
        <f t="shared" si="115"/>
        <v>180</v>
      </c>
      <c r="AF409">
        <f t="shared" si="116"/>
        <v>190</v>
      </c>
      <c r="AG409">
        <f t="shared" si="117"/>
        <v>200</v>
      </c>
      <c r="AH409">
        <f t="shared" si="118"/>
        <v>210</v>
      </c>
      <c r="AI409">
        <f t="shared" si="119"/>
        <v>220</v>
      </c>
      <c r="AJ409">
        <f t="shared" si="120"/>
        <v>230</v>
      </c>
      <c r="AK409">
        <f t="shared" si="121"/>
        <v>240</v>
      </c>
      <c r="AL409">
        <f t="shared" si="122"/>
        <v>250</v>
      </c>
      <c r="AM409">
        <f t="shared" si="123"/>
        <v>260</v>
      </c>
      <c r="AN409">
        <f t="shared" si="124"/>
        <v>270</v>
      </c>
    </row>
    <row r="410" spans="4:40" x14ac:dyDescent="0.5">
      <c r="D410">
        <f t="shared" si="88"/>
        <v>270</v>
      </c>
      <c r="E410">
        <f t="shared" si="89"/>
        <v>280</v>
      </c>
      <c r="F410">
        <f t="shared" si="90"/>
        <v>290</v>
      </c>
      <c r="G410">
        <f t="shared" si="91"/>
        <v>300</v>
      </c>
      <c r="H410">
        <f t="shared" si="92"/>
        <v>310</v>
      </c>
      <c r="I410">
        <f t="shared" si="93"/>
        <v>320</v>
      </c>
      <c r="J410">
        <f t="shared" si="94"/>
        <v>330</v>
      </c>
      <c r="K410">
        <f t="shared" si="95"/>
        <v>340</v>
      </c>
      <c r="L410">
        <f t="shared" si="96"/>
        <v>350</v>
      </c>
      <c r="M410">
        <f t="shared" si="97"/>
        <v>360</v>
      </c>
      <c r="N410">
        <f t="shared" si="98"/>
        <v>10</v>
      </c>
      <c r="O410">
        <f t="shared" si="99"/>
        <v>20</v>
      </c>
      <c r="P410">
        <f t="shared" si="100"/>
        <v>30</v>
      </c>
      <c r="Q410">
        <f t="shared" si="101"/>
        <v>40</v>
      </c>
      <c r="R410">
        <f t="shared" si="102"/>
        <v>50</v>
      </c>
      <c r="S410">
        <f t="shared" si="103"/>
        <v>60</v>
      </c>
      <c r="T410">
        <f t="shared" si="104"/>
        <v>70</v>
      </c>
      <c r="U410">
        <f t="shared" si="105"/>
        <v>80</v>
      </c>
      <c r="V410">
        <f t="shared" si="106"/>
        <v>90</v>
      </c>
      <c r="W410">
        <f t="shared" si="107"/>
        <v>100</v>
      </c>
      <c r="X410">
        <f t="shared" si="108"/>
        <v>110</v>
      </c>
      <c r="Y410">
        <f t="shared" si="109"/>
        <v>120</v>
      </c>
      <c r="Z410">
        <f t="shared" si="110"/>
        <v>130</v>
      </c>
      <c r="AA410">
        <f t="shared" si="111"/>
        <v>140</v>
      </c>
      <c r="AB410">
        <f t="shared" si="112"/>
        <v>150</v>
      </c>
      <c r="AC410">
        <f t="shared" si="113"/>
        <v>160</v>
      </c>
      <c r="AD410">
        <f t="shared" si="114"/>
        <v>170</v>
      </c>
      <c r="AE410">
        <f t="shared" si="115"/>
        <v>180</v>
      </c>
      <c r="AF410">
        <f t="shared" si="116"/>
        <v>190</v>
      </c>
      <c r="AG410">
        <f t="shared" si="117"/>
        <v>200</v>
      </c>
      <c r="AH410">
        <f t="shared" si="118"/>
        <v>210</v>
      </c>
      <c r="AI410">
        <f t="shared" si="119"/>
        <v>220</v>
      </c>
      <c r="AJ410">
        <f t="shared" si="120"/>
        <v>230</v>
      </c>
      <c r="AK410">
        <f t="shared" si="121"/>
        <v>240</v>
      </c>
      <c r="AL410">
        <f t="shared" si="122"/>
        <v>250</v>
      </c>
      <c r="AM410">
        <f t="shared" si="123"/>
        <v>260</v>
      </c>
      <c r="AN410">
        <f t="shared" si="124"/>
        <v>270</v>
      </c>
    </row>
    <row r="411" spans="4:40" x14ac:dyDescent="0.5">
      <c r="D411">
        <f t="shared" si="88"/>
        <v>270</v>
      </c>
      <c r="E411">
        <f t="shared" si="89"/>
        <v>280</v>
      </c>
      <c r="F411">
        <f t="shared" si="90"/>
        <v>290</v>
      </c>
      <c r="G411">
        <f t="shared" si="91"/>
        <v>300</v>
      </c>
      <c r="H411">
        <f t="shared" si="92"/>
        <v>310</v>
      </c>
      <c r="I411">
        <f t="shared" si="93"/>
        <v>320</v>
      </c>
      <c r="J411">
        <f t="shared" si="94"/>
        <v>330</v>
      </c>
      <c r="K411">
        <f t="shared" si="95"/>
        <v>340</v>
      </c>
      <c r="L411">
        <f t="shared" si="96"/>
        <v>350</v>
      </c>
      <c r="M411">
        <f t="shared" si="97"/>
        <v>360</v>
      </c>
      <c r="N411">
        <f t="shared" si="98"/>
        <v>10</v>
      </c>
      <c r="O411">
        <f t="shared" si="99"/>
        <v>20</v>
      </c>
      <c r="P411">
        <f t="shared" si="100"/>
        <v>30</v>
      </c>
      <c r="Q411">
        <f t="shared" si="101"/>
        <v>40</v>
      </c>
      <c r="R411">
        <f t="shared" si="102"/>
        <v>50</v>
      </c>
      <c r="S411">
        <f t="shared" si="103"/>
        <v>60</v>
      </c>
      <c r="T411">
        <f t="shared" si="104"/>
        <v>70</v>
      </c>
      <c r="U411">
        <f t="shared" si="105"/>
        <v>80</v>
      </c>
      <c r="V411">
        <f t="shared" si="106"/>
        <v>90</v>
      </c>
      <c r="W411">
        <f t="shared" si="107"/>
        <v>100</v>
      </c>
      <c r="X411">
        <f t="shared" si="108"/>
        <v>110</v>
      </c>
      <c r="Y411">
        <f t="shared" si="109"/>
        <v>120</v>
      </c>
      <c r="Z411">
        <f t="shared" si="110"/>
        <v>130</v>
      </c>
      <c r="AA411">
        <f t="shared" si="111"/>
        <v>140</v>
      </c>
      <c r="AB411">
        <f t="shared" si="112"/>
        <v>150</v>
      </c>
      <c r="AC411">
        <f t="shared" si="113"/>
        <v>160</v>
      </c>
      <c r="AD411">
        <f t="shared" si="114"/>
        <v>170</v>
      </c>
      <c r="AE411">
        <f t="shared" si="115"/>
        <v>180</v>
      </c>
      <c r="AF411">
        <f t="shared" si="116"/>
        <v>190</v>
      </c>
      <c r="AG411">
        <f t="shared" si="117"/>
        <v>200</v>
      </c>
      <c r="AH411">
        <f t="shared" si="118"/>
        <v>210</v>
      </c>
      <c r="AI411">
        <f t="shared" si="119"/>
        <v>220</v>
      </c>
      <c r="AJ411">
        <f t="shared" si="120"/>
        <v>230</v>
      </c>
      <c r="AK411">
        <f t="shared" si="121"/>
        <v>240</v>
      </c>
      <c r="AL411">
        <f t="shared" si="122"/>
        <v>250</v>
      </c>
      <c r="AM411">
        <f t="shared" si="123"/>
        <v>260</v>
      </c>
      <c r="AN411">
        <f t="shared" si="124"/>
        <v>270</v>
      </c>
    </row>
    <row r="412" spans="4:40" x14ac:dyDescent="0.5">
      <c r="D412">
        <f t="shared" si="88"/>
        <v>270</v>
      </c>
      <c r="E412">
        <f t="shared" si="89"/>
        <v>280</v>
      </c>
      <c r="F412">
        <f t="shared" si="90"/>
        <v>290</v>
      </c>
      <c r="G412">
        <f t="shared" si="91"/>
        <v>300</v>
      </c>
      <c r="H412">
        <f t="shared" si="92"/>
        <v>310</v>
      </c>
      <c r="I412">
        <f t="shared" si="93"/>
        <v>320</v>
      </c>
      <c r="J412">
        <f t="shared" si="94"/>
        <v>330</v>
      </c>
      <c r="K412">
        <f t="shared" si="95"/>
        <v>340</v>
      </c>
      <c r="L412">
        <f t="shared" si="96"/>
        <v>350</v>
      </c>
      <c r="M412">
        <f t="shared" si="97"/>
        <v>360</v>
      </c>
      <c r="N412">
        <f t="shared" si="98"/>
        <v>10</v>
      </c>
      <c r="O412">
        <f t="shared" si="99"/>
        <v>20</v>
      </c>
      <c r="P412">
        <f t="shared" si="100"/>
        <v>30</v>
      </c>
      <c r="Q412">
        <f t="shared" si="101"/>
        <v>40</v>
      </c>
      <c r="R412">
        <f t="shared" si="102"/>
        <v>50</v>
      </c>
      <c r="S412">
        <f t="shared" si="103"/>
        <v>60</v>
      </c>
      <c r="T412">
        <f t="shared" si="104"/>
        <v>70</v>
      </c>
      <c r="U412">
        <f t="shared" si="105"/>
        <v>80</v>
      </c>
      <c r="V412">
        <f t="shared" si="106"/>
        <v>90</v>
      </c>
      <c r="W412">
        <f t="shared" si="107"/>
        <v>100</v>
      </c>
      <c r="X412">
        <f t="shared" si="108"/>
        <v>110</v>
      </c>
      <c r="Y412">
        <f t="shared" si="109"/>
        <v>120</v>
      </c>
      <c r="Z412">
        <f t="shared" si="110"/>
        <v>130</v>
      </c>
      <c r="AA412">
        <f t="shared" si="111"/>
        <v>140</v>
      </c>
      <c r="AB412">
        <f t="shared" si="112"/>
        <v>150</v>
      </c>
      <c r="AC412">
        <f t="shared" si="113"/>
        <v>160</v>
      </c>
      <c r="AD412">
        <f t="shared" si="114"/>
        <v>170</v>
      </c>
      <c r="AE412">
        <f t="shared" si="115"/>
        <v>180</v>
      </c>
      <c r="AF412">
        <f t="shared" si="116"/>
        <v>190</v>
      </c>
      <c r="AG412">
        <f t="shared" si="117"/>
        <v>200</v>
      </c>
      <c r="AH412">
        <f t="shared" si="118"/>
        <v>210</v>
      </c>
      <c r="AI412">
        <f t="shared" si="119"/>
        <v>220</v>
      </c>
      <c r="AJ412">
        <f t="shared" si="120"/>
        <v>230</v>
      </c>
      <c r="AK412">
        <f t="shared" si="121"/>
        <v>240</v>
      </c>
      <c r="AL412">
        <f t="shared" si="122"/>
        <v>250</v>
      </c>
      <c r="AM412">
        <f t="shared" si="123"/>
        <v>260</v>
      </c>
      <c r="AN412">
        <f t="shared" si="124"/>
        <v>270</v>
      </c>
    </row>
    <row r="413" spans="4:40" x14ac:dyDescent="0.5">
      <c r="D413">
        <f t="shared" si="88"/>
        <v>270</v>
      </c>
      <c r="E413">
        <f t="shared" si="89"/>
        <v>280</v>
      </c>
      <c r="F413">
        <f t="shared" si="90"/>
        <v>290</v>
      </c>
      <c r="G413">
        <f t="shared" si="91"/>
        <v>300</v>
      </c>
      <c r="H413">
        <f t="shared" si="92"/>
        <v>310</v>
      </c>
      <c r="I413">
        <f t="shared" si="93"/>
        <v>320</v>
      </c>
      <c r="J413">
        <f t="shared" si="94"/>
        <v>330</v>
      </c>
      <c r="K413">
        <f t="shared" si="95"/>
        <v>340</v>
      </c>
      <c r="L413">
        <f t="shared" si="96"/>
        <v>350</v>
      </c>
      <c r="M413">
        <f t="shared" si="97"/>
        <v>360</v>
      </c>
      <c r="N413">
        <f t="shared" si="98"/>
        <v>10</v>
      </c>
      <c r="O413">
        <f t="shared" si="99"/>
        <v>20</v>
      </c>
      <c r="P413">
        <f t="shared" si="100"/>
        <v>30</v>
      </c>
      <c r="Q413">
        <f t="shared" si="101"/>
        <v>40</v>
      </c>
      <c r="R413">
        <f t="shared" si="102"/>
        <v>50</v>
      </c>
      <c r="S413">
        <f t="shared" si="103"/>
        <v>60</v>
      </c>
      <c r="T413">
        <f t="shared" si="104"/>
        <v>70</v>
      </c>
      <c r="U413">
        <f t="shared" si="105"/>
        <v>80</v>
      </c>
      <c r="V413">
        <f t="shared" si="106"/>
        <v>90</v>
      </c>
      <c r="W413">
        <f t="shared" si="107"/>
        <v>100</v>
      </c>
      <c r="X413">
        <f t="shared" si="108"/>
        <v>110</v>
      </c>
      <c r="Y413">
        <f t="shared" si="109"/>
        <v>120</v>
      </c>
      <c r="Z413">
        <f t="shared" si="110"/>
        <v>130</v>
      </c>
      <c r="AA413">
        <f t="shared" si="111"/>
        <v>140</v>
      </c>
      <c r="AB413">
        <f t="shared" si="112"/>
        <v>150</v>
      </c>
      <c r="AC413">
        <f t="shared" si="113"/>
        <v>160</v>
      </c>
      <c r="AD413">
        <f t="shared" si="114"/>
        <v>170</v>
      </c>
      <c r="AE413">
        <f t="shared" si="115"/>
        <v>180</v>
      </c>
      <c r="AF413">
        <f t="shared" si="116"/>
        <v>190</v>
      </c>
      <c r="AG413">
        <f t="shared" si="117"/>
        <v>200</v>
      </c>
      <c r="AH413">
        <f t="shared" si="118"/>
        <v>210</v>
      </c>
      <c r="AI413">
        <f t="shared" si="119"/>
        <v>220</v>
      </c>
      <c r="AJ413">
        <f t="shared" si="120"/>
        <v>230</v>
      </c>
      <c r="AK413">
        <f t="shared" si="121"/>
        <v>240</v>
      </c>
      <c r="AL413">
        <f t="shared" si="122"/>
        <v>250</v>
      </c>
      <c r="AM413">
        <f t="shared" si="123"/>
        <v>260</v>
      </c>
      <c r="AN413">
        <f t="shared" si="124"/>
        <v>270</v>
      </c>
    </row>
    <row r="414" spans="4:40" x14ac:dyDescent="0.5">
      <c r="D414">
        <f t="shared" si="88"/>
        <v>270</v>
      </c>
      <c r="E414">
        <f t="shared" si="89"/>
        <v>280</v>
      </c>
      <c r="F414">
        <f t="shared" si="90"/>
        <v>290</v>
      </c>
      <c r="G414">
        <f t="shared" si="91"/>
        <v>300</v>
      </c>
      <c r="H414">
        <f t="shared" si="92"/>
        <v>310</v>
      </c>
      <c r="I414">
        <f t="shared" si="93"/>
        <v>320</v>
      </c>
      <c r="J414">
        <f t="shared" si="94"/>
        <v>330</v>
      </c>
      <c r="K414">
        <f t="shared" si="95"/>
        <v>340</v>
      </c>
      <c r="L414">
        <f t="shared" si="96"/>
        <v>350</v>
      </c>
      <c r="M414">
        <f t="shared" si="97"/>
        <v>360</v>
      </c>
      <c r="N414">
        <f t="shared" si="98"/>
        <v>10</v>
      </c>
      <c r="O414">
        <f t="shared" si="99"/>
        <v>20</v>
      </c>
      <c r="P414">
        <f t="shared" si="100"/>
        <v>30</v>
      </c>
      <c r="Q414">
        <f t="shared" si="101"/>
        <v>40</v>
      </c>
      <c r="R414">
        <f t="shared" si="102"/>
        <v>50</v>
      </c>
      <c r="S414">
        <f t="shared" si="103"/>
        <v>60</v>
      </c>
      <c r="T414">
        <f t="shared" si="104"/>
        <v>70</v>
      </c>
      <c r="U414">
        <f t="shared" si="105"/>
        <v>80</v>
      </c>
      <c r="V414">
        <f t="shared" si="106"/>
        <v>90</v>
      </c>
      <c r="W414">
        <f t="shared" si="107"/>
        <v>100</v>
      </c>
      <c r="X414">
        <f t="shared" si="108"/>
        <v>110</v>
      </c>
      <c r="Y414">
        <f t="shared" si="109"/>
        <v>120</v>
      </c>
      <c r="Z414">
        <f t="shared" si="110"/>
        <v>130</v>
      </c>
      <c r="AA414">
        <f t="shared" si="111"/>
        <v>140</v>
      </c>
      <c r="AB414">
        <f t="shared" si="112"/>
        <v>150</v>
      </c>
      <c r="AC414">
        <f t="shared" si="113"/>
        <v>160</v>
      </c>
      <c r="AD414">
        <f t="shared" si="114"/>
        <v>170</v>
      </c>
      <c r="AE414">
        <f t="shared" si="115"/>
        <v>180</v>
      </c>
      <c r="AF414">
        <f t="shared" si="116"/>
        <v>190</v>
      </c>
      <c r="AG414">
        <f t="shared" si="117"/>
        <v>200</v>
      </c>
      <c r="AH414">
        <f t="shared" si="118"/>
        <v>210</v>
      </c>
      <c r="AI414">
        <f t="shared" si="119"/>
        <v>220</v>
      </c>
      <c r="AJ414">
        <f t="shared" si="120"/>
        <v>230</v>
      </c>
      <c r="AK414">
        <f t="shared" si="121"/>
        <v>240</v>
      </c>
      <c r="AL414">
        <f t="shared" si="122"/>
        <v>250</v>
      </c>
      <c r="AM414">
        <f t="shared" si="123"/>
        <v>260</v>
      </c>
      <c r="AN414">
        <f t="shared" si="124"/>
        <v>270</v>
      </c>
    </row>
    <row r="415" spans="4:40" x14ac:dyDescent="0.5">
      <c r="D415">
        <f t="shared" si="88"/>
        <v>270</v>
      </c>
      <c r="E415">
        <f t="shared" si="89"/>
        <v>280</v>
      </c>
      <c r="F415">
        <f t="shared" si="90"/>
        <v>290</v>
      </c>
      <c r="G415">
        <f t="shared" si="91"/>
        <v>300</v>
      </c>
      <c r="H415">
        <f t="shared" si="92"/>
        <v>310</v>
      </c>
      <c r="I415">
        <f t="shared" si="93"/>
        <v>320</v>
      </c>
      <c r="J415">
        <f t="shared" si="94"/>
        <v>330</v>
      </c>
      <c r="K415">
        <f t="shared" si="95"/>
        <v>340</v>
      </c>
      <c r="L415">
        <f t="shared" si="96"/>
        <v>350</v>
      </c>
      <c r="M415">
        <f t="shared" si="97"/>
        <v>360</v>
      </c>
      <c r="N415">
        <f t="shared" si="98"/>
        <v>10</v>
      </c>
      <c r="O415">
        <f t="shared" si="99"/>
        <v>20</v>
      </c>
      <c r="P415">
        <f t="shared" si="100"/>
        <v>30</v>
      </c>
      <c r="Q415">
        <f t="shared" si="101"/>
        <v>40</v>
      </c>
      <c r="R415">
        <f t="shared" si="102"/>
        <v>50</v>
      </c>
      <c r="S415">
        <f t="shared" si="103"/>
        <v>60</v>
      </c>
      <c r="T415">
        <f t="shared" si="104"/>
        <v>70</v>
      </c>
      <c r="U415">
        <f t="shared" si="105"/>
        <v>80</v>
      </c>
      <c r="V415">
        <f t="shared" si="106"/>
        <v>90</v>
      </c>
      <c r="W415">
        <f t="shared" si="107"/>
        <v>100</v>
      </c>
      <c r="X415">
        <f t="shared" si="108"/>
        <v>110</v>
      </c>
      <c r="Y415">
        <f t="shared" si="109"/>
        <v>120</v>
      </c>
      <c r="Z415">
        <f t="shared" si="110"/>
        <v>130</v>
      </c>
      <c r="AA415">
        <f t="shared" si="111"/>
        <v>140</v>
      </c>
      <c r="AB415">
        <f t="shared" si="112"/>
        <v>150</v>
      </c>
      <c r="AC415">
        <f t="shared" si="113"/>
        <v>160</v>
      </c>
      <c r="AD415">
        <f t="shared" si="114"/>
        <v>170</v>
      </c>
      <c r="AE415">
        <f t="shared" si="115"/>
        <v>180</v>
      </c>
      <c r="AF415">
        <f t="shared" si="116"/>
        <v>190</v>
      </c>
      <c r="AG415">
        <f t="shared" si="117"/>
        <v>200</v>
      </c>
      <c r="AH415">
        <f t="shared" si="118"/>
        <v>210</v>
      </c>
      <c r="AI415">
        <f t="shared" si="119"/>
        <v>220</v>
      </c>
      <c r="AJ415">
        <f t="shared" si="120"/>
        <v>230</v>
      </c>
      <c r="AK415">
        <f t="shared" si="121"/>
        <v>240</v>
      </c>
      <c r="AL415">
        <f t="shared" si="122"/>
        <v>250</v>
      </c>
      <c r="AM415">
        <f t="shared" si="123"/>
        <v>260</v>
      </c>
      <c r="AN415">
        <f t="shared" si="124"/>
        <v>270</v>
      </c>
    </row>
    <row r="416" spans="4:40" x14ac:dyDescent="0.5">
      <c r="D416">
        <f t="shared" si="88"/>
        <v>270</v>
      </c>
      <c r="E416">
        <f t="shared" si="89"/>
        <v>280</v>
      </c>
      <c r="F416">
        <f t="shared" si="90"/>
        <v>290</v>
      </c>
      <c r="G416">
        <f t="shared" si="91"/>
        <v>300</v>
      </c>
      <c r="H416">
        <f t="shared" si="92"/>
        <v>310</v>
      </c>
      <c r="I416">
        <f t="shared" si="93"/>
        <v>320</v>
      </c>
      <c r="J416">
        <f t="shared" si="94"/>
        <v>330</v>
      </c>
      <c r="K416">
        <f t="shared" si="95"/>
        <v>340</v>
      </c>
      <c r="L416">
        <f t="shared" si="96"/>
        <v>350</v>
      </c>
      <c r="M416">
        <f t="shared" si="97"/>
        <v>360</v>
      </c>
      <c r="N416">
        <f t="shared" si="98"/>
        <v>10</v>
      </c>
      <c r="O416">
        <f t="shared" si="99"/>
        <v>20</v>
      </c>
      <c r="P416">
        <f t="shared" si="100"/>
        <v>30</v>
      </c>
      <c r="Q416">
        <f t="shared" si="101"/>
        <v>40</v>
      </c>
      <c r="R416">
        <f t="shared" si="102"/>
        <v>50</v>
      </c>
      <c r="S416">
        <f t="shared" si="103"/>
        <v>60</v>
      </c>
      <c r="T416">
        <f t="shared" si="104"/>
        <v>70</v>
      </c>
      <c r="U416">
        <f t="shared" si="105"/>
        <v>80</v>
      </c>
      <c r="V416">
        <f t="shared" si="106"/>
        <v>90</v>
      </c>
      <c r="W416">
        <f t="shared" si="107"/>
        <v>100</v>
      </c>
      <c r="X416">
        <f t="shared" si="108"/>
        <v>110</v>
      </c>
      <c r="Y416">
        <f t="shared" si="109"/>
        <v>120</v>
      </c>
      <c r="Z416">
        <f t="shared" si="110"/>
        <v>130</v>
      </c>
      <c r="AA416">
        <f t="shared" si="111"/>
        <v>140</v>
      </c>
      <c r="AB416">
        <f t="shared" si="112"/>
        <v>150</v>
      </c>
      <c r="AC416">
        <f t="shared" si="113"/>
        <v>160</v>
      </c>
      <c r="AD416">
        <f t="shared" si="114"/>
        <v>170</v>
      </c>
      <c r="AE416">
        <f t="shared" si="115"/>
        <v>180</v>
      </c>
      <c r="AF416">
        <f t="shared" si="116"/>
        <v>190</v>
      </c>
      <c r="AG416">
        <f t="shared" si="117"/>
        <v>200</v>
      </c>
      <c r="AH416">
        <f t="shared" si="118"/>
        <v>210</v>
      </c>
      <c r="AI416">
        <f t="shared" si="119"/>
        <v>220</v>
      </c>
      <c r="AJ416">
        <f t="shared" si="120"/>
        <v>230</v>
      </c>
      <c r="AK416">
        <f t="shared" si="121"/>
        <v>240</v>
      </c>
      <c r="AL416">
        <f t="shared" si="122"/>
        <v>250</v>
      </c>
      <c r="AM416">
        <f t="shared" si="123"/>
        <v>260</v>
      </c>
      <c r="AN416">
        <f t="shared" si="124"/>
        <v>270</v>
      </c>
    </row>
    <row r="417" spans="2:40" x14ac:dyDescent="0.5">
      <c r="D417">
        <f t="shared" si="88"/>
        <v>270</v>
      </c>
      <c r="E417">
        <f t="shared" si="89"/>
        <v>280</v>
      </c>
      <c r="F417">
        <f t="shared" si="90"/>
        <v>290</v>
      </c>
      <c r="G417">
        <f t="shared" si="91"/>
        <v>300</v>
      </c>
      <c r="H417">
        <f t="shared" si="92"/>
        <v>310</v>
      </c>
      <c r="I417">
        <f t="shared" si="93"/>
        <v>320</v>
      </c>
      <c r="J417">
        <f t="shared" si="94"/>
        <v>330</v>
      </c>
      <c r="K417">
        <f t="shared" si="95"/>
        <v>340</v>
      </c>
      <c r="L417">
        <f t="shared" si="96"/>
        <v>350</v>
      </c>
      <c r="M417">
        <f t="shared" si="97"/>
        <v>360</v>
      </c>
      <c r="N417">
        <f t="shared" si="98"/>
        <v>10</v>
      </c>
      <c r="O417">
        <f t="shared" si="99"/>
        <v>20</v>
      </c>
      <c r="P417">
        <f t="shared" si="100"/>
        <v>30</v>
      </c>
      <c r="Q417">
        <f t="shared" si="101"/>
        <v>40</v>
      </c>
      <c r="R417">
        <f t="shared" si="102"/>
        <v>50</v>
      </c>
      <c r="S417">
        <f t="shared" si="103"/>
        <v>60</v>
      </c>
      <c r="T417">
        <f t="shared" si="104"/>
        <v>70</v>
      </c>
      <c r="U417">
        <f t="shared" si="105"/>
        <v>80</v>
      </c>
      <c r="V417">
        <f t="shared" si="106"/>
        <v>90</v>
      </c>
      <c r="W417">
        <f t="shared" si="107"/>
        <v>100</v>
      </c>
      <c r="X417">
        <f t="shared" si="108"/>
        <v>110</v>
      </c>
      <c r="Y417">
        <f t="shared" si="109"/>
        <v>120</v>
      </c>
      <c r="Z417">
        <f t="shared" si="110"/>
        <v>130</v>
      </c>
      <c r="AA417">
        <f t="shared" si="111"/>
        <v>140</v>
      </c>
      <c r="AB417">
        <f t="shared" si="112"/>
        <v>150</v>
      </c>
      <c r="AC417">
        <f t="shared" si="113"/>
        <v>160</v>
      </c>
      <c r="AD417">
        <f t="shared" si="114"/>
        <v>170</v>
      </c>
      <c r="AE417">
        <f t="shared" si="115"/>
        <v>180</v>
      </c>
      <c r="AF417">
        <f t="shared" si="116"/>
        <v>190</v>
      </c>
      <c r="AG417">
        <f t="shared" si="117"/>
        <v>200</v>
      </c>
      <c r="AH417">
        <f t="shared" si="118"/>
        <v>210</v>
      </c>
      <c r="AI417">
        <f t="shared" si="119"/>
        <v>220</v>
      </c>
      <c r="AJ417">
        <f t="shared" si="120"/>
        <v>230</v>
      </c>
      <c r="AK417">
        <f t="shared" si="121"/>
        <v>240</v>
      </c>
      <c r="AL417">
        <f t="shared" si="122"/>
        <v>250</v>
      </c>
      <c r="AM417">
        <f t="shared" si="123"/>
        <v>260</v>
      </c>
      <c r="AN417">
        <f t="shared" si="124"/>
        <v>270</v>
      </c>
    </row>
    <row r="418" spans="2:40" x14ac:dyDescent="0.5">
      <c r="D418">
        <f t="shared" si="88"/>
        <v>270</v>
      </c>
      <c r="E418">
        <f t="shared" si="89"/>
        <v>280</v>
      </c>
      <c r="F418">
        <f t="shared" si="90"/>
        <v>290</v>
      </c>
      <c r="G418">
        <f t="shared" si="91"/>
        <v>300</v>
      </c>
      <c r="H418">
        <f t="shared" si="92"/>
        <v>310</v>
      </c>
      <c r="I418">
        <f t="shared" si="93"/>
        <v>320</v>
      </c>
      <c r="J418">
        <f t="shared" si="94"/>
        <v>330</v>
      </c>
      <c r="K418">
        <f t="shared" si="95"/>
        <v>340</v>
      </c>
      <c r="L418">
        <f t="shared" si="96"/>
        <v>350</v>
      </c>
      <c r="M418">
        <f t="shared" si="97"/>
        <v>360</v>
      </c>
      <c r="N418">
        <f t="shared" si="98"/>
        <v>10</v>
      </c>
      <c r="O418">
        <f t="shared" si="99"/>
        <v>20</v>
      </c>
      <c r="P418">
        <f t="shared" si="100"/>
        <v>30</v>
      </c>
      <c r="Q418">
        <f t="shared" si="101"/>
        <v>40</v>
      </c>
      <c r="R418">
        <f t="shared" si="102"/>
        <v>50</v>
      </c>
      <c r="S418">
        <f t="shared" si="103"/>
        <v>60</v>
      </c>
      <c r="T418">
        <f t="shared" si="104"/>
        <v>70</v>
      </c>
      <c r="U418">
        <f t="shared" si="105"/>
        <v>80</v>
      </c>
      <c r="V418">
        <f t="shared" si="106"/>
        <v>90</v>
      </c>
      <c r="W418">
        <f t="shared" si="107"/>
        <v>100</v>
      </c>
      <c r="X418">
        <f t="shared" si="108"/>
        <v>110</v>
      </c>
      <c r="Y418">
        <f t="shared" si="109"/>
        <v>120</v>
      </c>
      <c r="Z418">
        <f t="shared" si="110"/>
        <v>130</v>
      </c>
      <c r="AA418">
        <f t="shared" si="111"/>
        <v>140</v>
      </c>
      <c r="AB418">
        <f t="shared" si="112"/>
        <v>150</v>
      </c>
      <c r="AC418">
        <f t="shared" si="113"/>
        <v>160</v>
      </c>
      <c r="AD418">
        <f t="shared" si="114"/>
        <v>170</v>
      </c>
      <c r="AE418">
        <f t="shared" si="115"/>
        <v>180</v>
      </c>
      <c r="AF418">
        <f t="shared" si="116"/>
        <v>190</v>
      </c>
      <c r="AG418">
        <f t="shared" si="117"/>
        <v>200</v>
      </c>
      <c r="AH418">
        <f t="shared" si="118"/>
        <v>210</v>
      </c>
      <c r="AI418">
        <f t="shared" si="119"/>
        <v>220</v>
      </c>
      <c r="AJ418">
        <f t="shared" si="120"/>
        <v>230</v>
      </c>
      <c r="AK418">
        <f t="shared" si="121"/>
        <v>240</v>
      </c>
      <c r="AL418">
        <f t="shared" si="122"/>
        <v>250</v>
      </c>
      <c r="AM418">
        <f t="shared" si="123"/>
        <v>260</v>
      </c>
      <c r="AN418">
        <f t="shared" si="124"/>
        <v>270</v>
      </c>
    </row>
    <row r="419" spans="2:40" x14ac:dyDescent="0.5">
      <c r="D419">
        <f t="shared" si="88"/>
        <v>270</v>
      </c>
      <c r="E419">
        <f t="shared" si="89"/>
        <v>280</v>
      </c>
      <c r="F419">
        <f t="shared" si="90"/>
        <v>290</v>
      </c>
      <c r="G419">
        <f t="shared" si="91"/>
        <v>300</v>
      </c>
      <c r="H419">
        <f t="shared" si="92"/>
        <v>310</v>
      </c>
      <c r="I419">
        <f t="shared" si="93"/>
        <v>320</v>
      </c>
      <c r="J419">
        <f t="shared" si="94"/>
        <v>330</v>
      </c>
      <c r="K419">
        <f t="shared" si="95"/>
        <v>340</v>
      </c>
      <c r="L419">
        <f t="shared" si="96"/>
        <v>350</v>
      </c>
      <c r="M419">
        <f t="shared" si="97"/>
        <v>360</v>
      </c>
      <c r="N419">
        <f t="shared" si="98"/>
        <v>10</v>
      </c>
      <c r="O419">
        <f t="shared" si="99"/>
        <v>20</v>
      </c>
      <c r="P419">
        <f t="shared" si="100"/>
        <v>30</v>
      </c>
      <c r="Q419">
        <f t="shared" si="101"/>
        <v>40</v>
      </c>
      <c r="R419">
        <f t="shared" si="102"/>
        <v>50</v>
      </c>
      <c r="S419">
        <f t="shared" si="103"/>
        <v>60</v>
      </c>
      <c r="T419">
        <f t="shared" si="104"/>
        <v>70</v>
      </c>
      <c r="U419">
        <f t="shared" si="105"/>
        <v>80</v>
      </c>
      <c r="V419">
        <f t="shared" si="106"/>
        <v>90</v>
      </c>
      <c r="W419">
        <f t="shared" si="107"/>
        <v>100</v>
      </c>
      <c r="X419">
        <f t="shared" si="108"/>
        <v>110</v>
      </c>
      <c r="Y419">
        <f t="shared" si="109"/>
        <v>120</v>
      </c>
      <c r="Z419">
        <f t="shared" si="110"/>
        <v>130</v>
      </c>
      <c r="AA419">
        <f t="shared" si="111"/>
        <v>140</v>
      </c>
      <c r="AB419">
        <f t="shared" si="112"/>
        <v>150</v>
      </c>
      <c r="AC419">
        <f t="shared" si="113"/>
        <v>160</v>
      </c>
      <c r="AD419">
        <f t="shared" si="114"/>
        <v>170</v>
      </c>
      <c r="AE419">
        <f t="shared" si="115"/>
        <v>180</v>
      </c>
      <c r="AF419">
        <f t="shared" si="116"/>
        <v>190</v>
      </c>
      <c r="AG419">
        <f t="shared" si="117"/>
        <v>200</v>
      </c>
      <c r="AH419">
        <f t="shared" si="118"/>
        <v>210</v>
      </c>
      <c r="AI419">
        <f t="shared" si="119"/>
        <v>220</v>
      </c>
      <c r="AJ419">
        <f t="shared" si="120"/>
        <v>230</v>
      </c>
      <c r="AK419">
        <f t="shared" si="121"/>
        <v>240</v>
      </c>
      <c r="AL419">
        <f t="shared" si="122"/>
        <v>250</v>
      </c>
      <c r="AM419">
        <f t="shared" si="123"/>
        <v>260</v>
      </c>
      <c r="AN419">
        <f t="shared" si="124"/>
        <v>270</v>
      </c>
    </row>
    <row r="420" spans="2:40" x14ac:dyDescent="0.5">
      <c r="B420" t="s">
        <v>751</v>
      </c>
      <c r="D420">
        <f>DEGREES(ACOS((COS(RADIANS(D419))-$F$7)/(1-$F$7*COS(RADIANS(D419)))))*IF(D419&gt;180,-1,1)+IF(D419&gt;180,360,0)</f>
        <v>270</v>
      </c>
      <c r="E420">
        <f t="shared" ref="E420:AN420" si="125">DEGREES(ACOS((COS(RADIANS(E419))-$F$7)/(1-$F$7*COS(RADIANS(E419)))))*IF(E419&gt;180,-1,1)+IF(E419&gt;180,360,0)</f>
        <v>280</v>
      </c>
      <c r="F420">
        <f t="shared" si="125"/>
        <v>290</v>
      </c>
      <c r="G420">
        <f t="shared" si="125"/>
        <v>300</v>
      </c>
      <c r="H420">
        <f t="shared" si="125"/>
        <v>310</v>
      </c>
      <c r="I420">
        <f t="shared" si="125"/>
        <v>320</v>
      </c>
      <c r="J420">
        <f t="shared" si="125"/>
        <v>330</v>
      </c>
      <c r="K420">
        <f t="shared" si="125"/>
        <v>340</v>
      </c>
      <c r="L420">
        <f t="shared" si="125"/>
        <v>350</v>
      </c>
      <c r="M420">
        <f t="shared" si="125"/>
        <v>360</v>
      </c>
      <c r="N420">
        <f t="shared" si="125"/>
        <v>10.000000000000014</v>
      </c>
      <c r="O420">
        <f t="shared" si="125"/>
        <v>19.999999999999989</v>
      </c>
      <c r="P420">
        <f t="shared" si="125"/>
        <v>29.999999999999993</v>
      </c>
      <c r="Q420">
        <f t="shared" si="125"/>
        <v>40.000000000000007</v>
      </c>
      <c r="R420">
        <f t="shared" si="125"/>
        <v>49.999999999999986</v>
      </c>
      <c r="S420">
        <f t="shared" si="125"/>
        <v>59.999999999999986</v>
      </c>
      <c r="T420">
        <f t="shared" si="125"/>
        <v>70</v>
      </c>
      <c r="U420">
        <f t="shared" si="125"/>
        <v>80</v>
      </c>
      <c r="V420">
        <f t="shared" si="125"/>
        <v>90</v>
      </c>
      <c r="W420">
        <f t="shared" si="125"/>
        <v>100</v>
      </c>
      <c r="X420">
        <f t="shared" si="125"/>
        <v>110</v>
      </c>
      <c r="Y420">
        <f t="shared" si="125"/>
        <v>119.99999999999999</v>
      </c>
      <c r="Z420">
        <f t="shared" si="125"/>
        <v>130</v>
      </c>
      <c r="AA420">
        <f t="shared" si="125"/>
        <v>140</v>
      </c>
      <c r="AB420">
        <f t="shared" si="125"/>
        <v>150.00000000000003</v>
      </c>
      <c r="AC420">
        <f t="shared" si="125"/>
        <v>160.00000000000003</v>
      </c>
      <c r="AD420">
        <f t="shared" si="125"/>
        <v>170</v>
      </c>
      <c r="AE420">
        <f t="shared" si="125"/>
        <v>180</v>
      </c>
      <c r="AF420">
        <f t="shared" si="125"/>
        <v>190</v>
      </c>
      <c r="AG420">
        <f t="shared" si="125"/>
        <v>199.99999999999997</v>
      </c>
      <c r="AH420">
        <f t="shared" si="125"/>
        <v>210.00000000000003</v>
      </c>
      <c r="AI420">
        <f t="shared" si="125"/>
        <v>220</v>
      </c>
      <c r="AJ420">
        <f t="shared" si="125"/>
        <v>230</v>
      </c>
      <c r="AK420">
        <f t="shared" si="125"/>
        <v>239.99999999999994</v>
      </c>
      <c r="AL420">
        <f t="shared" si="125"/>
        <v>250</v>
      </c>
      <c r="AM420">
        <f t="shared" si="125"/>
        <v>260</v>
      </c>
      <c r="AN420">
        <f t="shared" si="125"/>
        <v>270</v>
      </c>
    </row>
  </sheetData>
  <conditionalFormatting sqref="J18:AT36 AV18:AX36">
    <cfRule type="cellIs" dxfId="74" priority="3" operator="lessThan">
      <formula>0.00001</formula>
    </cfRule>
  </conditionalFormatting>
  <conditionalFormatting sqref="J48:AT66">
    <cfRule type="cellIs" dxfId="73" priority="1" operator="lessThan">
      <formula>0.00001</formula>
    </cfRule>
  </conditionalFormatting>
  <conditionalFormatting sqref="J18:AT36 AV18:AX36 J48:AT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E4E96-6015-4209-8197-B86E1E9E2114}">
  <sheetPr codeName="Sheet8"/>
  <dimension ref="A2:BF1751"/>
  <sheetViews>
    <sheetView zoomScale="70" zoomScaleNormal="70" workbookViewId="0">
      <selection activeCell="BI15" sqref="BI15"/>
    </sheetView>
  </sheetViews>
  <sheetFormatPr defaultRowHeight="14.35" x14ac:dyDescent="0.5"/>
  <cols>
    <col min="2" max="2" width="12.1171875" customWidth="1"/>
    <col min="8" max="8" width="11.703125" customWidth="1"/>
    <col min="9" max="10" width="8.87890625" customWidth="1"/>
    <col min="56" max="56" width="13.5859375" bestFit="1" customWidth="1"/>
  </cols>
  <sheetData>
    <row r="2" spans="2:58" x14ac:dyDescent="0.5">
      <c r="B2" s="5" t="s">
        <v>61</v>
      </c>
      <c r="L2" t="s">
        <v>754</v>
      </c>
      <c r="V2" s="5" t="s">
        <v>66</v>
      </c>
    </row>
    <row r="3" spans="2:58" x14ac:dyDescent="0.5">
      <c r="B3" s="5"/>
      <c r="L3" t="s">
        <v>755</v>
      </c>
      <c r="AU3" t="s">
        <v>756</v>
      </c>
      <c r="AV3" t="s">
        <v>757</v>
      </c>
      <c r="AW3" t="s">
        <v>758</v>
      </c>
      <c r="AX3" t="s">
        <v>759</v>
      </c>
      <c r="AY3" t="s">
        <v>760</v>
      </c>
      <c r="AZ3" t="s">
        <v>761</v>
      </c>
      <c r="BA3" t="s">
        <v>762</v>
      </c>
      <c r="BB3" t="s">
        <v>763</v>
      </c>
      <c r="BC3" t="s">
        <v>764</v>
      </c>
      <c r="BD3" t="s">
        <v>765</v>
      </c>
      <c r="BE3" t="s">
        <v>766</v>
      </c>
      <c r="BF3" t="s">
        <v>767</v>
      </c>
    </row>
    <row r="4" spans="2:58" x14ac:dyDescent="0.5">
      <c r="B4" t="s">
        <v>712</v>
      </c>
      <c r="F4">
        <v>1367</v>
      </c>
      <c r="L4" t="s">
        <v>768</v>
      </c>
      <c r="V4" t="s">
        <v>734</v>
      </c>
      <c r="X4" s="1"/>
      <c r="AU4">
        <f>$X$4</f>
        <v>0</v>
      </c>
      <c r="AV4">
        <f>$X$5</f>
        <v>0</v>
      </c>
      <c r="AW4">
        <v>0</v>
      </c>
      <c r="AX4" cm="1">
        <f t="array" ref="AX4">INDEX($D$1751:$AM$1751,0,MATCH(AW4-IF(AW4&lt;720,IF(AW4&lt;360,0,360),720),$D$1700:$AM$1700,0))+IF(AW4&gt;350,360,0)</f>
        <v>0</v>
      </c>
      <c r="AY4">
        <f>IF(AX4-$F$13&lt;0,AX4-$F$13+360,IF(AX4-$F$13&gt;360,AX4-$F$13-360,AX4-$F$13))</f>
        <v>90</v>
      </c>
      <c r="AZ4">
        <f>$F$6*(1-$F$7^2)/(1+$F$7*COS(RADIANS(IF($F$13+AX4&lt;360,$F$13+AX4,$F$13+AX4-360))))</f>
        <v>0</v>
      </c>
      <c r="BA4">
        <f>IF($F$8&gt;90,180-$F$8,$F$8)*SIN(RADIANS(AY4))</f>
        <v>0</v>
      </c>
      <c r="BB4">
        <f>IF($F$10=0,IF(AW4&lt;360,AW4,AW4-360),($F$10+1)*AW4)-AX4-360*ROUNDDOWN((IF($F$10=0,IF(AW4&lt;360,AW4,AW4-360),($F$10+1)*AW4)-AX4)/360,0)</f>
        <v>0</v>
      </c>
      <c r="BC4">
        <f>IF(ABS(AV4-BB4)&gt;180,IF(ABS(AV4-BB4)&gt;360,ABS(AV4-BB4)-360,360-ABS(AV4-BB4)),ABS(AV4-BB4))</f>
        <v>0</v>
      </c>
      <c r="BD4">
        <f>IF(DEGREES(ACOS(SIN(RADIANS(AU4))*SIN(RADIANS(BA4))+COS(RADIANS(AU4))*COS(RADIANS(BA4))*COS(RADIANS(BC4))))&gt;90,0,90-DEGREES(ACOS(SIN(RADIANS(AU4))*SIN(RADIANS(BA4))+COS(RADIANS(AU4))*COS(RADIANS(BA4))*COS(RADIANS(BC4)))))</f>
        <v>90</v>
      </c>
      <c r="BE4" t="e">
        <f>$F$4*$F$5/AZ4^2*SIN(RADIANS(BD4))</f>
        <v>#DIV/0!</v>
      </c>
      <c r="BF4">
        <f>IF(BB4&gt;-180,IF(BB4&lt;180,-BB4,-(BB4-360)),-(BB4+360))</f>
        <v>0</v>
      </c>
    </row>
    <row r="5" spans="2:58" x14ac:dyDescent="0.5">
      <c r="B5" t="s">
        <v>714</v>
      </c>
      <c r="F5" s="1"/>
      <c r="V5" t="s">
        <v>769</v>
      </c>
      <c r="X5" s="21"/>
      <c r="AU5">
        <f>$X$4</f>
        <v>0</v>
      </c>
      <c r="AV5">
        <f>$X$5</f>
        <v>0</v>
      </c>
      <c r="AW5">
        <v>10</v>
      </c>
      <c r="AX5" cm="1">
        <f t="array" ref="AX5">INDEX($D$1751:$AM$1751,0,MATCH(AW5-IF(AW5&lt;720,IF(AW5&lt;360,0,360),720),$D$1700:$AM$1700,0))+IF(AW5&gt;350,360,0)</f>
        <v>10.000000000000014</v>
      </c>
      <c r="AY5">
        <f t="shared" ref="AY5:AY68" si="0">IF(AX5-$F$13&lt;0,AX5-$F$13+360,IF(AX5-$F$13&gt;360,AX5-$F$13-360,AX5-$F$13))</f>
        <v>100</v>
      </c>
      <c r="AZ5">
        <f t="shared" ref="AZ5:AZ68" si="1">$F$6*(1-$F$7^2)/(1+$F$7*COS(RADIANS(IF($F$13+AX5&lt;360,$F$13+AX5,$F$13+AX5-360))))</f>
        <v>0</v>
      </c>
      <c r="BA5">
        <f t="shared" ref="BA5:BA68" si="2">IF($F$8&gt;90,180-$F$8,$F$8)*SIN(RADIANS(AY5))</f>
        <v>0</v>
      </c>
      <c r="BB5">
        <f>IF($F$10=0,IF(AW5&lt;360,AW5,AW5-360),($F$10+1)*AW5)-AX5-360*ROUNDDOWN((IF($F$10=0,IF(AW5&lt;360,AW5,AW5-360),($F$10+1)*AW5)-AX5)/360,0)</f>
        <v>-1.4210854715202004E-14</v>
      </c>
      <c r="BC5">
        <f>IF(ABS(AV5-BB5)&gt;180,IF(ABS(AV5-BB5)&gt;360,ABS(AV5-BB5)-360,360-ABS(AV5-BB5)),ABS(AV5-BB5))</f>
        <v>1.4210854715202004E-14</v>
      </c>
      <c r="BD5">
        <f t="shared" ref="BD5:BD68" si="3">IF(DEGREES(ACOS(SIN(RADIANS(AU5))*SIN(RADIANS(BA5))+COS(RADIANS(AU5))*COS(RADIANS(BA5))*COS(RADIANS(BC5))))&gt;90,0,90-DEGREES(ACOS(SIN(RADIANS(AU5))*SIN(RADIANS(BA5))+COS(RADIANS(AU5))*COS(RADIANS(BA5))*COS(RADIANS(BC5)))))</f>
        <v>90</v>
      </c>
      <c r="BE5" t="e">
        <f t="shared" ref="BE5:BE68" si="4">$F$4*$F$5/AZ5^2*SIN(RADIANS(BD5))</f>
        <v>#DIV/0!</v>
      </c>
      <c r="BF5">
        <f t="shared" ref="BF5:BF68" si="5">IF(BB5&gt;-180,IF(BB5&lt;180,-BB5,-(BB5-360)),-(BB5+360))</f>
        <v>1.4210854715202004E-14</v>
      </c>
    </row>
    <row r="6" spans="2:58" x14ac:dyDescent="0.5">
      <c r="B6" t="s">
        <v>226</v>
      </c>
      <c r="F6" s="21"/>
      <c r="L6" t="s">
        <v>770</v>
      </c>
      <c r="AU6">
        <f t="shared" ref="AU6:AU69" si="6">$X$4</f>
        <v>0</v>
      </c>
      <c r="AV6">
        <f t="shared" ref="AV6:AV69" si="7">$X$5</f>
        <v>0</v>
      </c>
      <c r="AW6">
        <v>20</v>
      </c>
      <c r="AX6" cm="1">
        <f t="array" ref="AX6">INDEX($D$1751:$AM$1751,0,MATCH(AW6-IF(AW6&lt;720,IF(AW6&lt;360,0,360),720),$D$1700:$AM$1700,0))+IF(AW6&gt;350,360,0)</f>
        <v>19.999999999999989</v>
      </c>
      <c r="AY6">
        <f t="shared" si="0"/>
        <v>110</v>
      </c>
      <c r="AZ6">
        <f t="shared" si="1"/>
        <v>0</v>
      </c>
      <c r="BA6">
        <f t="shared" si="2"/>
        <v>0</v>
      </c>
      <c r="BB6">
        <f t="shared" ref="BB6:BB68" si="8">IF($F$10=0,IF(AW6&lt;360,AW6,AW6-360),($F$10+1)*AW6)-AX6-360*ROUNDDOWN((IF($F$10=0,IF(AW6&lt;360,AW6,AW6-360),($F$10+1)*AW6)-AX6)/360,0)</f>
        <v>1.0658141036401503E-14</v>
      </c>
      <c r="BC6">
        <f t="shared" ref="BC6:BC68" si="9">IF(ABS(AV6-BB6)&gt;180,IF(ABS(AV6-BB6)&gt;360,ABS(AV6-BB6)-360,360-ABS(AV6-BB6)),ABS(AV6-BB6))</f>
        <v>1.0658141036401503E-14</v>
      </c>
      <c r="BD6">
        <f t="shared" si="3"/>
        <v>90</v>
      </c>
      <c r="BE6" t="e">
        <f t="shared" si="4"/>
        <v>#DIV/0!</v>
      </c>
      <c r="BF6">
        <f t="shared" si="5"/>
        <v>-1.0658141036401503E-14</v>
      </c>
    </row>
    <row r="7" spans="2:58" x14ac:dyDescent="0.5">
      <c r="B7" t="s">
        <v>252</v>
      </c>
      <c r="F7" s="1"/>
      <c r="H7" s="6"/>
      <c r="L7" t="s">
        <v>771</v>
      </c>
      <c r="AU7">
        <f t="shared" si="6"/>
        <v>0</v>
      </c>
      <c r="AV7">
        <f t="shared" si="7"/>
        <v>0</v>
      </c>
      <c r="AW7">
        <v>30</v>
      </c>
      <c r="AX7" cm="1">
        <f t="array" ref="AX7">INDEX($D$1751:$AM$1751,0,MATCH(AW7-IF(AW7&lt;720,IF(AW7&lt;360,0,360),720),$D$1700:$AM$1700,0))+IF(AW7&gt;350,360,0)</f>
        <v>29.999999999999993</v>
      </c>
      <c r="AY7">
        <f t="shared" si="0"/>
        <v>120</v>
      </c>
      <c r="AZ7">
        <f t="shared" si="1"/>
        <v>0</v>
      </c>
      <c r="BA7">
        <f t="shared" si="2"/>
        <v>0</v>
      </c>
      <c r="BB7">
        <f t="shared" si="8"/>
        <v>7.1054273576010019E-15</v>
      </c>
      <c r="BC7">
        <f t="shared" si="9"/>
        <v>7.1054273576010019E-15</v>
      </c>
      <c r="BD7">
        <f t="shared" si="3"/>
        <v>90</v>
      </c>
      <c r="BE7" t="e">
        <f t="shared" si="4"/>
        <v>#DIV/0!</v>
      </c>
      <c r="BF7">
        <f t="shared" si="5"/>
        <v>-7.1054273576010019E-15</v>
      </c>
    </row>
    <row r="8" spans="2:58" x14ac:dyDescent="0.5">
      <c r="B8" t="s">
        <v>772</v>
      </c>
      <c r="F8" s="21"/>
      <c r="AU8">
        <f t="shared" si="6"/>
        <v>0</v>
      </c>
      <c r="AV8">
        <f t="shared" si="7"/>
        <v>0</v>
      </c>
      <c r="AW8">
        <v>40</v>
      </c>
      <c r="AX8" cm="1">
        <f t="array" ref="AX8">INDEX($D$1751:$AM$1751,0,MATCH(AW8-IF(AW8&lt;720,IF(AW8&lt;360,0,360),720),$D$1700:$AM$1700,0))+IF(AW8&gt;350,360,0)</f>
        <v>40.000000000000007</v>
      </c>
      <c r="AY8">
        <f t="shared" si="0"/>
        <v>130</v>
      </c>
      <c r="AZ8">
        <f t="shared" si="1"/>
        <v>0</v>
      </c>
      <c r="BA8">
        <f t="shared" si="2"/>
        <v>0</v>
      </c>
      <c r="BB8">
        <f t="shared" si="8"/>
        <v>-7.1054273576010019E-15</v>
      </c>
      <c r="BC8">
        <f t="shared" si="9"/>
        <v>7.1054273576010019E-15</v>
      </c>
      <c r="BD8">
        <f t="shared" si="3"/>
        <v>90</v>
      </c>
      <c r="BE8" t="e">
        <f t="shared" si="4"/>
        <v>#DIV/0!</v>
      </c>
      <c r="BF8">
        <f t="shared" si="5"/>
        <v>7.1054273576010019E-15</v>
      </c>
    </row>
    <row r="9" spans="2:58" x14ac:dyDescent="0.5">
      <c r="B9" t="s">
        <v>717</v>
      </c>
      <c r="F9" s="1"/>
      <c r="H9" t="s">
        <v>718</v>
      </c>
      <c r="K9" t="s">
        <v>719</v>
      </c>
      <c r="N9" t="s">
        <v>720</v>
      </c>
      <c r="Q9" t="s">
        <v>721</v>
      </c>
      <c r="AU9">
        <f t="shared" si="6"/>
        <v>0</v>
      </c>
      <c r="AV9">
        <f t="shared" si="7"/>
        <v>0</v>
      </c>
      <c r="AW9">
        <v>50</v>
      </c>
      <c r="AX9" cm="1">
        <f t="array" ref="AX9">INDEX($D$1751:$AM$1751,0,MATCH(AW9-IF(AW9&lt;720,IF(AW9&lt;360,0,360),720),$D$1700:$AM$1700,0))+IF(AW9&gt;350,360,0)</f>
        <v>49.999999999999986</v>
      </c>
      <c r="AY9">
        <f t="shared" si="0"/>
        <v>140</v>
      </c>
      <c r="AZ9">
        <f t="shared" si="1"/>
        <v>0</v>
      </c>
      <c r="BA9">
        <f t="shared" si="2"/>
        <v>0</v>
      </c>
      <c r="BB9">
        <f t="shared" si="8"/>
        <v>1.4210854715202004E-14</v>
      </c>
      <c r="BC9">
        <f t="shared" si="9"/>
        <v>1.4210854715202004E-14</v>
      </c>
      <c r="BD9">
        <f t="shared" si="3"/>
        <v>90</v>
      </c>
      <c r="BE9" t="e">
        <f t="shared" si="4"/>
        <v>#DIV/0!</v>
      </c>
      <c r="BF9">
        <f t="shared" si="5"/>
        <v>-1.4210854715202004E-14</v>
      </c>
    </row>
    <row r="10" spans="2:58" x14ac:dyDescent="0.5">
      <c r="B10" t="s">
        <v>773</v>
      </c>
      <c r="F10" s="21"/>
      <c r="H10" t="s">
        <v>774</v>
      </c>
      <c r="J10" t="s">
        <v>775</v>
      </c>
      <c r="N10" s="6" t="s">
        <v>776</v>
      </c>
      <c r="AU10">
        <f t="shared" si="6"/>
        <v>0</v>
      </c>
      <c r="AV10">
        <f t="shared" si="7"/>
        <v>0</v>
      </c>
      <c r="AW10">
        <v>60</v>
      </c>
      <c r="AX10" cm="1">
        <f t="array" ref="AX10">INDEX($D$1751:$AM$1751,0,MATCH(AW10-IF(AW10&lt;720,IF(AW10&lt;360,0,360),720),$D$1700:$AM$1700,0))+IF(AW10&gt;350,360,0)</f>
        <v>59.999999999999986</v>
      </c>
      <c r="AY10">
        <f t="shared" si="0"/>
        <v>150</v>
      </c>
      <c r="AZ10">
        <f t="shared" si="1"/>
        <v>0</v>
      </c>
      <c r="BA10">
        <f t="shared" si="2"/>
        <v>0</v>
      </c>
      <c r="BB10">
        <f t="shared" si="8"/>
        <v>1.4210854715202004E-14</v>
      </c>
      <c r="BC10">
        <f t="shared" si="9"/>
        <v>1.4210854715202004E-14</v>
      </c>
      <c r="BD10">
        <f t="shared" si="3"/>
        <v>90</v>
      </c>
      <c r="BE10" t="e">
        <f t="shared" si="4"/>
        <v>#DIV/0!</v>
      </c>
      <c r="BF10">
        <f t="shared" si="5"/>
        <v>-1.4210854715202004E-14</v>
      </c>
    </row>
    <row r="11" spans="2:58" x14ac:dyDescent="0.5">
      <c r="B11" t="s">
        <v>722</v>
      </c>
      <c r="F11" s="3"/>
      <c r="AU11">
        <f t="shared" si="6"/>
        <v>0</v>
      </c>
      <c r="AV11">
        <f t="shared" si="7"/>
        <v>0</v>
      </c>
      <c r="AW11">
        <v>70</v>
      </c>
      <c r="AX11" cm="1">
        <f t="array" ref="AX11">INDEX($D$1751:$AM$1751,0,MATCH(AW11-IF(AW11&lt;720,IF(AW11&lt;360,0,360),720),$D$1700:$AM$1700,0))+IF(AW11&gt;350,360,0)</f>
        <v>70</v>
      </c>
      <c r="AY11">
        <f t="shared" si="0"/>
        <v>160</v>
      </c>
      <c r="AZ11">
        <f t="shared" si="1"/>
        <v>0</v>
      </c>
      <c r="BA11">
        <f t="shared" si="2"/>
        <v>0</v>
      </c>
      <c r="BB11">
        <f t="shared" si="8"/>
        <v>0</v>
      </c>
      <c r="BC11">
        <f t="shared" si="9"/>
        <v>0</v>
      </c>
      <c r="BD11">
        <f t="shared" si="3"/>
        <v>90</v>
      </c>
      <c r="BE11" t="e">
        <f t="shared" si="4"/>
        <v>#DIV/0!</v>
      </c>
      <c r="BF11">
        <f t="shared" si="5"/>
        <v>0</v>
      </c>
    </row>
    <row r="12" spans="2:58" x14ac:dyDescent="0.5">
      <c r="AU12">
        <f t="shared" si="6"/>
        <v>0</v>
      </c>
      <c r="AV12">
        <f t="shared" si="7"/>
        <v>0</v>
      </c>
      <c r="AW12">
        <v>80</v>
      </c>
      <c r="AX12" cm="1">
        <f t="array" ref="AX12">INDEX($D$1751:$AM$1751,0,MATCH(AW12-IF(AW12&lt;720,IF(AW12&lt;360,0,360),720),$D$1700:$AM$1700,0))+IF(AW12&gt;350,360,0)</f>
        <v>80</v>
      </c>
      <c r="AY12">
        <f t="shared" si="0"/>
        <v>170</v>
      </c>
      <c r="AZ12">
        <f t="shared" si="1"/>
        <v>0</v>
      </c>
      <c r="BA12">
        <f t="shared" si="2"/>
        <v>0</v>
      </c>
      <c r="BB12">
        <f t="shared" si="8"/>
        <v>0</v>
      </c>
      <c r="BC12">
        <f t="shared" si="9"/>
        <v>0</v>
      </c>
      <c r="BD12">
        <f t="shared" si="3"/>
        <v>90</v>
      </c>
      <c r="BE12" t="e">
        <f t="shared" si="4"/>
        <v>#DIV/0!</v>
      </c>
      <c r="BF12">
        <f t="shared" si="5"/>
        <v>0</v>
      </c>
    </row>
    <row r="13" spans="2:58" x14ac:dyDescent="0.5">
      <c r="B13" s="40" t="s">
        <v>724</v>
      </c>
      <c r="F13">
        <f>IF(F9+270&gt;360,F9-90,F9+270)</f>
        <v>270</v>
      </c>
      <c r="AU13">
        <f t="shared" si="6"/>
        <v>0</v>
      </c>
      <c r="AV13">
        <f t="shared" si="7"/>
        <v>0</v>
      </c>
      <c r="AW13">
        <v>90</v>
      </c>
      <c r="AX13" cm="1">
        <f t="array" ref="AX13">INDEX($D$1751:$AM$1751,0,MATCH(AW13-IF(AW13&lt;720,IF(AW13&lt;360,0,360),720),$D$1700:$AM$1700,0))+IF(AW13&gt;350,360,0)</f>
        <v>90</v>
      </c>
      <c r="AY13">
        <f t="shared" si="0"/>
        <v>180</v>
      </c>
      <c r="AZ13">
        <f t="shared" si="1"/>
        <v>0</v>
      </c>
      <c r="BA13">
        <f t="shared" si="2"/>
        <v>0</v>
      </c>
      <c r="BB13">
        <f t="shared" si="8"/>
        <v>0</v>
      </c>
      <c r="BC13">
        <f t="shared" si="9"/>
        <v>0</v>
      </c>
      <c r="BD13">
        <f t="shared" si="3"/>
        <v>90</v>
      </c>
      <c r="BE13" t="e">
        <f t="shared" si="4"/>
        <v>#DIV/0!</v>
      </c>
      <c r="BF13">
        <f t="shared" si="5"/>
        <v>0</v>
      </c>
    </row>
    <row r="14" spans="2:58" x14ac:dyDescent="0.5">
      <c r="B14" t="s">
        <v>777</v>
      </c>
      <c r="F14">
        <f>F13-DEGREES(2*F7*SIN(RADIANS(F13))+(0.75*F7^2+(1/8)*F7^4)*SIN(RADIANS(2*F13))-(1/3)*F7^3*SIN(RADIANS(3*F13))+(5/32)*F7^4*SIN(RADIANS(4*F13)))</f>
        <v>270</v>
      </c>
      <c r="AU14">
        <f t="shared" si="6"/>
        <v>0</v>
      </c>
      <c r="AV14">
        <f t="shared" si="7"/>
        <v>0</v>
      </c>
      <c r="AW14">
        <v>100</v>
      </c>
      <c r="AX14" cm="1">
        <f t="array" ref="AX14">INDEX($D$1751:$AM$1751,0,MATCH(AW14-IF(AW14&lt;720,IF(AW14&lt;360,0,360),720),$D$1700:$AM$1700,0))+IF(AW14&gt;350,360,0)</f>
        <v>100</v>
      </c>
      <c r="AY14">
        <f t="shared" si="0"/>
        <v>190</v>
      </c>
      <c r="AZ14">
        <f t="shared" si="1"/>
        <v>0</v>
      </c>
      <c r="BA14">
        <f t="shared" si="2"/>
        <v>0</v>
      </c>
      <c r="BB14">
        <f t="shared" si="8"/>
        <v>0</v>
      </c>
      <c r="BC14">
        <f t="shared" si="9"/>
        <v>0</v>
      </c>
      <c r="BD14">
        <f t="shared" si="3"/>
        <v>90</v>
      </c>
      <c r="BE14" t="e">
        <f t="shared" si="4"/>
        <v>#DIV/0!</v>
      </c>
      <c r="BF14">
        <f t="shared" si="5"/>
        <v>0</v>
      </c>
    </row>
    <row r="15" spans="2:58" x14ac:dyDescent="0.5">
      <c r="AU15">
        <f t="shared" si="6"/>
        <v>0</v>
      </c>
      <c r="AV15">
        <f t="shared" si="7"/>
        <v>0</v>
      </c>
      <c r="AW15">
        <v>110</v>
      </c>
      <c r="AX15" cm="1">
        <f t="array" ref="AX15">INDEX($D$1751:$AM$1751,0,MATCH(AW15-IF(AW15&lt;720,IF(AW15&lt;360,0,360),720),$D$1700:$AM$1700,0))+IF(AW15&gt;350,360,0)</f>
        <v>110</v>
      </c>
      <c r="AY15">
        <f t="shared" si="0"/>
        <v>200</v>
      </c>
      <c r="AZ15">
        <f t="shared" si="1"/>
        <v>0</v>
      </c>
      <c r="BA15">
        <f t="shared" si="2"/>
        <v>0</v>
      </c>
      <c r="BB15">
        <f t="shared" si="8"/>
        <v>0</v>
      </c>
      <c r="BC15">
        <f t="shared" si="9"/>
        <v>0</v>
      </c>
      <c r="BD15">
        <f t="shared" si="3"/>
        <v>90</v>
      </c>
      <c r="BE15" t="e">
        <f t="shared" si="4"/>
        <v>#DIV/0!</v>
      </c>
      <c r="BF15">
        <f t="shared" si="5"/>
        <v>0</v>
      </c>
    </row>
    <row r="16" spans="2:58" x14ac:dyDescent="0.5">
      <c r="B16" s="38" t="s">
        <v>728</v>
      </c>
      <c r="C16" s="27"/>
      <c r="D16" s="28"/>
      <c r="AU16">
        <f t="shared" si="6"/>
        <v>0</v>
      </c>
      <c r="AV16">
        <f t="shared" si="7"/>
        <v>0</v>
      </c>
      <c r="AW16">
        <v>120</v>
      </c>
      <c r="AX16" cm="1">
        <f t="array" ref="AX16">INDEX($D$1751:$AM$1751,0,MATCH(AW16-IF(AW16&lt;720,IF(AW16&lt;360,0,360),720),$D$1700:$AM$1700,0))+IF(AW16&gt;350,360,0)</f>
        <v>119.99999999999999</v>
      </c>
      <c r="AY16">
        <f t="shared" si="0"/>
        <v>210</v>
      </c>
      <c r="AZ16">
        <f t="shared" si="1"/>
        <v>0</v>
      </c>
      <c r="BA16">
        <f t="shared" si="2"/>
        <v>0</v>
      </c>
      <c r="BB16">
        <f t="shared" si="8"/>
        <v>1.4210854715202004E-14</v>
      </c>
      <c r="BC16">
        <f t="shared" si="9"/>
        <v>1.4210854715202004E-14</v>
      </c>
      <c r="BD16">
        <f t="shared" si="3"/>
        <v>90</v>
      </c>
      <c r="BE16" t="e">
        <f t="shared" si="4"/>
        <v>#DIV/0!</v>
      </c>
      <c r="BF16">
        <f t="shared" si="5"/>
        <v>-1.4210854715202004E-14</v>
      </c>
    </row>
    <row r="17" spans="2:58" x14ac:dyDescent="0.5">
      <c r="B17" s="26" t="s">
        <v>730</v>
      </c>
      <c r="D17" s="8"/>
      <c r="F17" t="s">
        <v>778</v>
      </c>
      <c r="AU17">
        <f t="shared" si="6"/>
        <v>0</v>
      </c>
      <c r="AV17">
        <f t="shared" si="7"/>
        <v>0</v>
      </c>
      <c r="AW17">
        <v>130</v>
      </c>
      <c r="AX17" cm="1">
        <f t="array" ref="AX17">INDEX($D$1751:$AM$1751,0,MATCH(AW17-IF(AW17&lt;720,IF(AW17&lt;360,0,360),720),$D$1700:$AM$1700,0))+IF(AW17&gt;350,360,0)</f>
        <v>130</v>
      </c>
      <c r="AY17">
        <f t="shared" si="0"/>
        <v>220</v>
      </c>
      <c r="AZ17">
        <f t="shared" si="1"/>
        <v>0</v>
      </c>
      <c r="BA17">
        <f t="shared" si="2"/>
        <v>0</v>
      </c>
      <c r="BB17">
        <f t="shared" si="8"/>
        <v>0</v>
      </c>
      <c r="BC17">
        <f t="shared" si="9"/>
        <v>0</v>
      </c>
      <c r="BD17">
        <f t="shared" si="3"/>
        <v>90</v>
      </c>
      <c r="BE17" t="e">
        <f t="shared" si="4"/>
        <v>#DIV/0!</v>
      </c>
      <c r="BF17">
        <f t="shared" si="5"/>
        <v>0</v>
      </c>
    </row>
    <row r="18" spans="2:58" x14ac:dyDescent="0.5">
      <c r="B18" s="42" t="s">
        <v>739</v>
      </c>
      <c r="C18" s="30"/>
      <c r="D18" s="31" t="e">
        <f>SQRT((F6^3)/D17)*365.24</f>
        <v>#DIV/0!</v>
      </c>
      <c r="AU18">
        <f t="shared" si="6"/>
        <v>0</v>
      </c>
      <c r="AV18">
        <f t="shared" si="7"/>
        <v>0</v>
      </c>
      <c r="AW18">
        <v>140</v>
      </c>
      <c r="AX18" cm="1">
        <f t="array" ref="AX18">INDEX($D$1751:$AM$1751,0,MATCH(AW18-IF(AW18&lt;720,IF(AW18&lt;360,0,360),720),$D$1700:$AM$1700,0))+IF(AW18&gt;350,360,0)</f>
        <v>140</v>
      </c>
      <c r="AY18">
        <f t="shared" si="0"/>
        <v>230</v>
      </c>
      <c r="AZ18">
        <f t="shared" si="1"/>
        <v>0</v>
      </c>
      <c r="BA18">
        <f t="shared" si="2"/>
        <v>0</v>
      </c>
      <c r="BB18">
        <f t="shared" si="8"/>
        <v>0</v>
      </c>
      <c r="BC18">
        <f t="shared" si="9"/>
        <v>0</v>
      </c>
      <c r="BD18">
        <f t="shared" si="3"/>
        <v>90</v>
      </c>
      <c r="BE18" t="e">
        <f t="shared" si="4"/>
        <v>#DIV/0!</v>
      </c>
      <c r="BF18">
        <f t="shared" si="5"/>
        <v>0</v>
      </c>
    </row>
    <row r="19" spans="2:58" x14ac:dyDescent="0.5">
      <c r="B19" s="40"/>
      <c r="D19" s="59"/>
      <c r="H19" s="5" t="s">
        <v>63</v>
      </c>
      <c r="AU19">
        <f t="shared" si="6"/>
        <v>0</v>
      </c>
      <c r="AV19">
        <f t="shared" si="7"/>
        <v>0</v>
      </c>
      <c r="AW19">
        <v>150</v>
      </c>
      <c r="AX19" cm="1">
        <f t="array" ref="AX19">INDEX($D$1751:$AM$1751,0,MATCH(AW19-IF(AW19&lt;720,IF(AW19&lt;360,0,360),720),$D$1700:$AM$1700,0))+IF(AW19&gt;350,360,0)</f>
        <v>150.00000000000003</v>
      </c>
      <c r="AY19">
        <f t="shared" si="0"/>
        <v>240.00000000000003</v>
      </c>
      <c r="AZ19">
        <f t="shared" si="1"/>
        <v>0</v>
      </c>
      <c r="BA19">
        <f t="shared" si="2"/>
        <v>0</v>
      </c>
      <c r="BB19">
        <f t="shared" si="8"/>
        <v>-2.8421709430404007E-14</v>
      </c>
      <c r="BC19">
        <f t="shared" si="9"/>
        <v>2.8421709430404007E-14</v>
      </c>
      <c r="BD19">
        <f t="shared" si="3"/>
        <v>90</v>
      </c>
      <c r="BE19" t="e">
        <f t="shared" si="4"/>
        <v>#DIV/0!</v>
      </c>
      <c r="BF19">
        <f t="shared" si="5"/>
        <v>2.8421709430404007E-14</v>
      </c>
    </row>
    <row r="20" spans="2:58" x14ac:dyDescent="0.5">
      <c r="B20" s="40"/>
      <c r="D20" s="59"/>
      <c r="AU20">
        <f t="shared" si="6"/>
        <v>0</v>
      </c>
      <c r="AV20">
        <f t="shared" si="7"/>
        <v>0</v>
      </c>
      <c r="AW20">
        <v>160</v>
      </c>
      <c r="AX20" cm="1">
        <f t="array" ref="AX20">INDEX($D$1751:$AM$1751,0,MATCH(AW20-IF(AW20&lt;720,IF(AW20&lt;360,0,360),720),$D$1700:$AM$1700,0))+IF(AW20&gt;350,360,0)</f>
        <v>160.00000000000003</v>
      </c>
      <c r="AY20">
        <f t="shared" si="0"/>
        <v>250.00000000000003</v>
      </c>
      <c r="AZ20">
        <f t="shared" si="1"/>
        <v>0</v>
      </c>
      <c r="BA20">
        <f t="shared" si="2"/>
        <v>0</v>
      </c>
      <c r="BB20">
        <f t="shared" si="8"/>
        <v>-2.8421709430404007E-14</v>
      </c>
      <c r="BC20">
        <f t="shared" si="9"/>
        <v>2.8421709430404007E-14</v>
      </c>
      <c r="BD20">
        <f t="shared" si="3"/>
        <v>90</v>
      </c>
      <c r="BE20" t="e">
        <f t="shared" si="4"/>
        <v>#DIV/0!</v>
      </c>
      <c r="BF20">
        <f t="shared" si="5"/>
        <v>2.8421709430404007E-14</v>
      </c>
    </row>
    <row r="21" spans="2:58" x14ac:dyDescent="0.5">
      <c r="D21" s="59"/>
      <c r="H21" t="s">
        <v>769</v>
      </c>
      <c r="I21">
        <v>-180</v>
      </c>
      <c r="J21">
        <v>-170</v>
      </c>
      <c r="K21">
        <v>-160</v>
      </c>
      <c r="L21">
        <v>-150</v>
      </c>
      <c r="M21">
        <v>-140</v>
      </c>
      <c r="N21">
        <v>-130</v>
      </c>
      <c r="O21">
        <v>-120</v>
      </c>
      <c r="P21">
        <v>-110</v>
      </c>
      <c r="Q21">
        <v>-100</v>
      </c>
      <c r="R21">
        <v>-90</v>
      </c>
      <c r="S21">
        <v>-80</v>
      </c>
      <c r="T21">
        <v>-70</v>
      </c>
      <c r="U21">
        <v>-60</v>
      </c>
      <c r="V21">
        <v>-50</v>
      </c>
      <c r="W21">
        <v>-40</v>
      </c>
      <c r="X21">
        <v>-30</v>
      </c>
      <c r="Y21">
        <v>-20</v>
      </c>
      <c r="Z21">
        <v>-10</v>
      </c>
      <c r="AA21">
        <v>0</v>
      </c>
      <c r="AB21">
        <v>10</v>
      </c>
      <c r="AC21">
        <v>20</v>
      </c>
      <c r="AD21">
        <v>30</v>
      </c>
      <c r="AE21">
        <v>40</v>
      </c>
      <c r="AF21">
        <v>50</v>
      </c>
      <c r="AG21">
        <v>60</v>
      </c>
      <c r="AH21">
        <v>70</v>
      </c>
      <c r="AI21">
        <v>80</v>
      </c>
      <c r="AJ21">
        <v>90</v>
      </c>
      <c r="AK21">
        <v>100</v>
      </c>
      <c r="AL21">
        <v>110</v>
      </c>
      <c r="AM21">
        <v>120</v>
      </c>
      <c r="AN21">
        <v>130</v>
      </c>
      <c r="AO21">
        <v>140</v>
      </c>
      <c r="AP21">
        <v>150</v>
      </c>
      <c r="AQ21">
        <v>160</v>
      </c>
      <c r="AR21">
        <v>170</v>
      </c>
      <c r="AU21">
        <f t="shared" si="6"/>
        <v>0</v>
      </c>
      <c r="AV21">
        <f t="shared" si="7"/>
        <v>0</v>
      </c>
      <c r="AW21">
        <v>170</v>
      </c>
      <c r="AX21" cm="1">
        <f t="array" ref="AX21">INDEX($D$1751:$AM$1751,0,MATCH(AW21-IF(AW21&lt;720,IF(AW21&lt;360,0,360),720),$D$1700:$AM$1700,0))+IF(AW21&gt;350,360,0)</f>
        <v>170</v>
      </c>
      <c r="AY21">
        <f t="shared" si="0"/>
        <v>260</v>
      </c>
      <c r="AZ21">
        <f t="shared" si="1"/>
        <v>0</v>
      </c>
      <c r="BA21">
        <f t="shared" si="2"/>
        <v>0</v>
      </c>
      <c r="BB21">
        <f t="shared" si="8"/>
        <v>0</v>
      </c>
      <c r="BC21">
        <f t="shared" si="9"/>
        <v>0</v>
      </c>
      <c r="BD21">
        <f t="shared" si="3"/>
        <v>90</v>
      </c>
      <c r="BE21" t="e">
        <f t="shared" si="4"/>
        <v>#DIV/0!</v>
      </c>
      <c r="BF21">
        <f t="shared" si="5"/>
        <v>0</v>
      </c>
    </row>
    <row r="22" spans="2:58" x14ac:dyDescent="0.5">
      <c r="D22" s="59"/>
      <c r="G22" t="s">
        <v>734</v>
      </c>
      <c r="AU22">
        <f t="shared" si="6"/>
        <v>0</v>
      </c>
      <c r="AV22">
        <f t="shared" si="7"/>
        <v>0</v>
      </c>
      <c r="AW22">
        <v>180</v>
      </c>
      <c r="AX22" cm="1">
        <f t="array" ref="AX22">INDEX($D$1751:$AM$1751,0,MATCH(AW22-IF(AW22&lt;720,IF(AW22&lt;360,0,360),720),$D$1700:$AM$1700,0))+IF(AW22&gt;350,360,0)</f>
        <v>180</v>
      </c>
      <c r="AY22">
        <f t="shared" si="0"/>
        <v>270</v>
      </c>
      <c r="AZ22">
        <f t="shared" si="1"/>
        <v>0</v>
      </c>
      <c r="BA22">
        <f t="shared" si="2"/>
        <v>0</v>
      </c>
      <c r="BB22">
        <f t="shared" si="8"/>
        <v>0</v>
      </c>
      <c r="BC22">
        <f t="shared" si="9"/>
        <v>0</v>
      </c>
      <c r="BD22">
        <f t="shared" si="3"/>
        <v>90</v>
      </c>
      <c r="BE22" t="e">
        <f t="shared" si="4"/>
        <v>#DIV/0!</v>
      </c>
      <c r="BF22">
        <f t="shared" si="5"/>
        <v>0</v>
      </c>
    </row>
    <row r="23" spans="2:58" x14ac:dyDescent="0.5">
      <c r="D23" s="59"/>
      <c r="G23">
        <v>90</v>
      </c>
      <c r="I23" t="e">
        <f>AVERAGE(I46,I69,I92,I115,I138,I161,I184,I207,I230,I253,I276,I299,I322,I345,I368,I391,I414,I437,I460,I483,I506,I529,I552,I575,I598,I621,I644,I667,I690,I713,I736,I759,I782,I805,I828,I851,I874,I897,I920,I943,I966,I989,I1012,I1035,I1058,I1081,I1104,I1127,I1150,I1173,I1196,I1219,I1242,I1265,I1288,I1311,I1334,I1357,I1380,I1403,I1426,I1449,I1472,I1495,I1518,I1541,I1564,I1587,I1610,I1633,I1656,I1679)</f>
        <v>#DIV/0!</v>
      </c>
      <c r="J23" t="e">
        <f t="shared" ref="J23:AR23" si="10">AVERAGE(J46,J69,J92,J115,J138,J161,J184,J207,J230,J253,J276,J299,J322,J345,J368,J391,J414,J437,J460,J483,J506,J529,J552,J575,J598,J621,J644,J667,J690,J713,J736,J759,J782,J805,J828,J851,J874,J897,J920,J943,J966,J989,J1012,J1035,J1058,J1081,J1104,J1127,J1150,J1173,J1196,J1219,J1242,J1265,J1288,J1311,J1334,J1357,J1380,J1403,J1426,J1449,J1472,J1495,J1518,J1541,J1564,J1587,J1610,J1633,J1656,J1679)</f>
        <v>#DIV/0!</v>
      </c>
      <c r="K23" t="e">
        <f t="shared" si="10"/>
        <v>#DIV/0!</v>
      </c>
      <c r="L23" t="e">
        <f t="shared" si="10"/>
        <v>#DIV/0!</v>
      </c>
      <c r="M23" t="e">
        <f t="shared" si="10"/>
        <v>#DIV/0!</v>
      </c>
      <c r="N23" t="e">
        <f t="shared" si="10"/>
        <v>#DIV/0!</v>
      </c>
      <c r="O23" t="e">
        <f t="shared" si="10"/>
        <v>#DIV/0!</v>
      </c>
      <c r="P23" t="e">
        <f t="shared" si="10"/>
        <v>#DIV/0!</v>
      </c>
      <c r="Q23" t="e">
        <f t="shared" si="10"/>
        <v>#DIV/0!</v>
      </c>
      <c r="R23" t="e">
        <f t="shared" si="10"/>
        <v>#DIV/0!</v>
      </c>
      <c r="S23" t="e">
        <f t="shared" si="10"/>
        <v>#DIV/0!</v>
      </c>
      <c r="T23" t="e">
        <f t="shared" si="10"/>
        <v>#DIV/0!</v>
      </c>
      <c r="U23" t="e">
        <f t="shared" si="10"/>
        <v>#DIV/0!</v>
      </c>
      <c r="V23" t="e">
        <f t="shared" si="10"/>
        <v>#DIV/0!</v>
      </c>
      <c r="W23" t="e">
        <f t="shared" si="10"/>
        <v>#DIV/0!</v>
      </c>
      <c r="X23" t="e">
        <f t="shared" si="10"/>
        <v>#DIV/0!</v>
      </c>
      <c r="Y23" t="e">
        <f t="shared" si="10"/>
        <v>#DIV/0!</v>
      </c>
      <c r="Z23" t="e">
        <f t="shared" si="10"/>
        <v>#DIV/0!</v>
      </c>
      <c r="AA23" t="e">
        <f t="shared" si="10"/>
        <v>#DIV/0!</v>
      </c>
      <c r="AB23" t="e">
        <f t="shared" si="10"/>
        <v>#DIV/0!</v>
      </c>
      <c r="AC23" t="e">
        <f t="shared" si="10"/>
        <v>#DIV/0!</v>
      </c>
      <c r="AD23" t="e">
        <f t="shared" si="10"/>
        <v>#DIV/0!</v>
      </c>
      <c r="AE23" t="e">
        <f t="shared" si="10"/>
        <v>#DIV/0!</v>
      </c>
      <c r="AF23" t="e">
        <f t="shared" si="10"/>
        <v>#DIV/0!</v>
      </c>
      <c r="AG23" t="e">
        <f t="shared" si="10"/>
        <v>#DIV/0!</v>
      </c>
      <c r="AH23" t="e">
        <f t="shared" si="10"/>
        <v>#DIV/0!</v>
      </c>
      <c r="AI23" t="e">
        <f t="shared" si="10"/>
        <v>#DIV/0!</v>
      </c>
      <c r="AJ23" t="e">
        <f t="shared" si="10"/>
        <v>#DIV/0!</v>
      </c>
      <c r="AK23" t="e">
        <f t="shared" si="10"/>
        <v>#DIV/0!</v>
      </c>
      <c r="AL23" t="e">
        <f t="shared" si="10"/>
        <v>#DIV/0!</v>
      </c>
      <c r="AM23" t="e">
        <f t="shared" si="10"/>
        <v>#DIV/0!</v>
      </c>
      <c r="AN23" t="e">
        <f t="shared" si="10"/>
        <v>#DIV/0!</v>
      </c>
      <c r="AO23" t="e">
        <f t="shared" si="10"/>
        <v>#DIV/0!</v>
      </c>
      <c r="AP23" t="e">
        <f t="shared" si="10"/>
        <v>#DIV/0!</v>
      </c>
      <c r="AQ23" t="e">
        <f t="shared" si="10"/>
        <v>#DIV/0!</v>
      </c>
      <c r="AR23" t="e">
        <f t="shared" si="10"/>
        <v>#DIV/0!</v>
      </c>
      <c r="AU23">
        <f t="shared" si="6"/>
        <v>0</v>
      </c>
      <c r="AV23">
        <f t="shared" si="7"/>
        <v>0</v>
      </c>
      <c r="AW23">
        <v>190</v>
      </c>
      <c r="AX23" cm="1">
        <f t="array" ref="AX23">INDEX($D$1751:$AM$1751,0,MATCH(AW23-IF(AW23&lt;720,IF(AW23&lt;360,0,360),720),$D$1700:$AM$1700,0))+IF(AW23&gt;350,360,0)</f>
        <v>190</v>
      </c>
      <c r="AY23">
        <f t="shared" si="0"/>
        <v>280</v>
      </c>
      <c r="AZ23">
        <f t="shared" si="1"/>
        <v>0</v>
      </c>
      <c r="BA23">
        <f t="shared" si="2"/>
        <v>0</v>
      </c>
      <c r="BB23">
        <f t="shared" si="8"/>
        <v>0</v>
      </c>
      <c r="BC23">
        <f t="shared" si="9"/>
        <v>0</v>
      </c>
      <c r="BD23">
        <f t="shared" si="3"/>
        <v>90</v>
      </c>
      <c r="BE23" t="e">
        <f t="shared" si="4"/>
        <v>#DIV/0!</v>
      </c>
      <c r="BF23">
        <f t="shared" si="5"/>
        <v>0</v>
      </c>
    </row>
    <row r="24" spans="2:58" x14ac:dyDescent="0.5">
      <c r="G24">
        <v>80</v>
      </c>
      <c r="I24">
        <f t="shared" ref="I24:AR24" si="11">AVERAGE(I47,I70,I93,I116,I139,I162,I185,I208,I231,I254,I277,I300,I323,I346,I369,I392,I415,I438,I461,I484,I507,I530,I553,I576,I599,I622,I645,I668,I691,I714,I737,I760,I783,I806,I829,I852,I875,I898,I921,I944,I967,I990,I1013,I1036,I1059,I1082,I1105,I1128,I1151,I1174,I1197,I1220,I1243,I1266,I1289,I1312,I1335,I1358,I1381,I1404,I1427,I1450,I1473,I1496,I1519,I1542,I1565,I1588,I1611,I1634,I1657,I1680)</f>
        <v>0</v>
      </c>
      <c r="J24">
        <f t="shared" si="11"/>
        <v>0</v>
      </c>
      <c r="K24">
        <f t="shared" si="11"/>
        <v>0</v>
      </c>
      <c r="L24">
        <f t="shared" si="11"/>
        <v>0</v>
      </c>
      <c r="M24">
        <f t="shared" si="11"/>
        <v>0</v>
      </c>
      <c r="N24">
        <f t="shared" si="11"/>
        <v>0</v>
      </c>
      <c r="O24">
        <f t="shared" si="11"/>
        <v>0</v>
      </c>
      <c r="P24">
        <f t="shared" si="11"/>
        <v>0</v>
      </c>
      <c r="Q24">
        <f t="shared" si="11"/>
        <v>0</v>
      </c>
      <c r="R24" t="e">
        <f t="shared" si="11"/>
        <v>#DIV/0!</v>
      </c>
      <c r="S24" t="e">
        <f t="shared" si="11"/>
        <v>#DIV/0!</v>
      </c>
      <c r="T24" t="e">
        <f t="shared" si="11"/>
        <v>#DIV/0!</v>
      </c>
      <c r="U24" t="e">
        <f t="shared" si="11"/>
        <v>#DIV/0!</v>
      </c>
      <c r="V24" t="e">
        <f t="shared" si="11"/>
        <v>#DIV/0!</v>
      </c>
      <c r="W24" t="e">
        <f t="shared" si="11"/>
        <v>#DIV/0!</v>
      </c>
      <c r="X24" t="e">
        <f t="shared" si="11"/>
        <v>#DIV/0!</v>
      </c>
      <c r="Y24" t="e">
        <f t="shared" si="11"/>
        <v>#DIV/0!</v>
      </c>
      <c r="Z24" t="e">
        <f t="shared" si="11"/>
        <v>#DIV/0!</v>
      </c>
      <c r="AA24" t="e">
        <f t="shared" si="11"/>
        <v>#DIV/0!</v>
      </c>
      <c r="AB24" t="e">
        <f t="shared" si="11"/>
        <v>#DIV/0!</v>
      </c>
      <c r="AC24" t="e">
        <f t="shared" si="11"/>
        <v>#DIV/0!</v>
      </c>
      <c r="AD24" t="e">
        <f t="shared" si="11"/>
        <v>#DIV/0!</v>
      </c>
      <c r="AE24" t="e">
        <f t="shared" si="11"/>
        <v>#DIV/0!</v>
      </c>
      <c r="AF24" t="e">
        <f t="shared" si="11"/>
        <v>#DIV/0!</v>
      </c>
      <c r="AG24" t="e">
        <f t="shared" si="11"/>
        <v>#DIV/0!</v>
      </c>
      <c r="AH24" t="e">
        <f t="shared" si="11"/>
        <v>#DIV/0!</v>
      </c>
      <c r="AI24" t="e">
        <f t="shared" si="11"/>
        <v>#DIV/0!</v>
      </c>
      <c r="AJ24" t="e">
        <f t="shared" si="11"/>
        <v>#DIV/0!</v>
      </c>
      <c r="AK24">
        <f t="shared" si="11"/>
        <v>0</v>
      </c>
      <c r="AL24">
        <f t="shared" si="11"/>
        <v>0</v>
      </c>
      <c r="AM24">
        <f t="shared" si="11"/>
        <v>0</v>
      </c>
      <c r="AN24">
        <f t="shared" si="11"/>
        <v>0</v>
      </c>
      <c r="AO24">
        <f t="shared" si="11"/>
        <v>0</v>
      </c>
      <c r="AP24">
        <f t="shared" si="11"/>
        <v>0</v>
      </c>
      <c r="AQ24">
        <f t="shared" si="11"/>
        <v>0</v>
      </c>
      <c r="AR24">
        <f t="shared" si="11"/>
        <v>0</v>
      </c>
      <c r="AU24">
        <f t="shared" si="6"/>
        <v>0</v>
      </c>
      <c r="AV24">
        <f t="shared" si="7"/>
        <v>0</v>
      </c>
      <c r="AW24">
        <v>200</v>
      </c>
      <c r="AX24" cm="1">
        <f t="array" ref="AX24">INDEX($D$1751:$AM$1751,0,MATCH(AW24-IF(AW24&lt;720,IF(AW24&lt;360,0,360),720),$D$1700:$AM$1700,0))+IF(AW24&gt;350,360,0)</f>
        <v>199.99999999999997</v>
      </c>
      <c r="AY24">
        <f t="shared" si="0"/>
        <v>290</v>
      </c>
      <c r="AZ24">
        <f t="shared" si="1"/>
        <v>0</v>
      </c>
      <c r="BA24">
        <f t="shared" si="2"/>
        <v>0</v>
      </c>
      <c r="BB24">
        <f t="shared" si="8"/>
        <v>2.8421709430404007E-14</v>
      </c>
      <c r="BC24">
        <f t="shared" si="9"/>
        <v>2.8421709430404007E-14</v>
      </c>
      <c r="BD24">
        <f t="shared" si="3"/>
        <v>90</v>
      </c>
      <c r="BE24" t="e">
        <f t="shared" si="4"/>
        <v>#DIV/0!</v>
      </c>
      <c r="BF24">
        <f t="shared" si="5"/>
        <v>-2.8421709430404007E-14</v>
      </c>
    </row>
    <row r="25" spans="2:58" x14ac:dyDescent="0.5">
      <c r="G25">
        <v>70</v>
      </c>
      <c r="I25">
        <f t="shared" ref="I25:AR25" si="12">AVERAGE(I48,I71,I94,I117,I140,I163,I186,I209,I232,I255,I278,I301,I324,I347,I370,I393,I416,I439,I462,I485,I508,I531,I554,I577,I600,I623,I646,I669,I692,I715,I738,I761,I784,I807,I830,I853,I876,I899,I922,I945,I968,I991,I1014,I1037,I1060,I1083,I1106,I1129,I1152,I1175,I1198,I1221,I1244,I1267,I1290,I1313,I1336,I1359,I1382,I1405,I1428,I1451,I1474,I1497,I1520,I1543,I1566,I1589,I1612,I1635,I1658,I1681)</f>
        <v>0</v>
      </c>
      <c r="J25">
        <f t="shared" si="12"/>
        <v>0</v>
      </c>
      <c r="K25">
        <f t="shared" si="12"/>
        <v>0</v>
      </c>
      <c r="L25">
        <f t="shared" si="12"/>
        <v>0</v>
      </c>
      <c r="M25">
        <f t="shared" si="12"/>
        <v>0</v>
      </c>
      <c r="N25">
        <f t="shared" si="12"/>
        <v>0</v>
      </c>
      <c r="O25">
        <f t="shared" si="12"/>
        <v>0</v>
      </c>
      <c r="P25">
        <f t="shared" si="12"/>
        <v>0</v>
      </c>
      <c r="Q25">
        <f t="shared" si="12"/>
        <v>0</v>
      </c>
      <c r="R25" t="e">
        <f t="shared" si="12"/>
        <v>#DIV/0!</v>
      </c>
      <c r="S25" t="e">
        <f t="shared" si="12"/>
        <v>#DIV/0!</v>
      </c>
      <c r="T25" t="e">
        <f t="shared" si="12"/>
        <v>#DIV/0!</v>
      </c>
      <c r="U25" t="e">
        <f t="shared" si="12"/>
        <v>#DIV/0!</v>
      </c>
      <c r="V25" t="e">
        <f t="shared" si="12"/>
        <v>#DIV/0!</v>
      </c>
      <c r="W25" t="e">
        <f t="shared" si="12"/>
        <v>#DIV/0!</v>
      </c>
      <c r="X25" t="e">
        <f t="shared" si="12"/>
        <v>#DIV/0!</v>
      </c>
      <c r="Y25" t="e">
        <f t="shared" si="12"/>
        <v>#DIV/0!</v>
      </c>
      <c r="Z25" t="e">
        <f t="shared" si="12"/>
        <v>#DIV/0!</v>
      </c>
      <c r="AA25" t="e">
        <f t="shared" si="12"/>
        <v>#DIV/0!</v>
      </c>
      <c r="AB25" t="e">
        <f t="shared" si="12"/>
        <v>#DIV/0!</v>
      </c>
      <c r="AC25" t="e">
        <f t="shared" si="12"/>
        <v>#DIV/0!</v>
      </c>
      <c r="AD25" t="e">
        <f t="shared" si="12"/>
        <v>#DIV/0!</v>
      </c>
      <c r="AE25" t="e">
        <f t="shared" si="12"/>
        <v>#DIV/0!</v>
      </c>
      <c r="AF25" t="e">
        <f t="shared" si="12"/>
        <v>#DIV/0!</v>
      </c>
      <c r="AG25" t="e">
        <f t="shared" si="12"/>
        <v>#DIV/0!</v>
      </c>
      <c r="AH25" t="e">
        <f t="shared" si="12"/>
        <v>#DIV/0!</v>
      </c>
      <c r="AI25" t="e">
        <f t="shared" si="12"/>
        <v>#DIV/0!</v>
      </c>
      <c r="AJ25" t="e">
        <f t="shared" si="12"/>
        <v>#DIV/0!</v>
      </c>
      <c r="AK25">
        <f t="shared" si="12"/>
        <v>0</v>
      </c>
      <c r="AL25">
        <f t="shared" si="12"/>
        <v>0</v>
      </c>
      <c r="AM25">
        <f t="shared" si="12"/>
        <v>0</v>
      </c>
      <c r="AN25">
        <f t="shared" si="12"/>
        <v>0</v>
      </c>
      <c r="AO25">
        <f t="shared" si="12"/>
        <v>0</v>
      </c>
      <c r="AP25">
        <f t="shared" si="12"/>
        <v>0</v>
      </c>
      <c r="AQ25">
        <f t="shared" si="12"/>
        <v>0</v>
      </c>
      <c r="AR25">
        <f t="shared" si="12"/>
        <v>0</v>
      </c>
      <c r="AU25">
        <f t="shared" si="6"/>
        <v>0</v>
      </c>
      <c r="AV25">
        <f t="shared" si="7"/>
        <v>0</v>
      </c>
      <c r="AW25">
        <v>210</v>
      </c>
      <c r="AX25" cm="1">
        <f t="array" ref="AX25">INDEX($D$1751:$AM$1751,0,MATCH(AW25-IF(AW25&lt;720,IF(AW25&lt;360,0,360),720),$D$1700:$AM$1700,0))+IF(AW25&gt;350,360,0)</f>
        <v>210.00000000000003</v>
      </c>
      <c r="AY25">
        <f t="shared" si="0"/>
        <v>300</v>
      </c>
      <c r="AZ25">
        <f t="shared" si="1"/>
        <v>0</v>
      </c>
      <c r="BA25">
        <f t="shared" si="2"/>
        <v>0</v>
      </c>
      <c r="BB25">
        <f t="shared" si="8"/>
        <v>-2.8421709430404007E-14</v>
      </c>
      <c r="BC25">
        <f t="shared" si="9"/>
        <v>2.8421709430404007E-14</v>
      </c>
      <c r="BD25">
        <f t="shared" si="3"/>
        <v>90</v>
      </c>
      <c r="BE25" t="e">
        <f t="shared" si="4"/>
        <v>#DIV/0!</v>
      </c>
      <c r="BF25">
        <f t="shared" si="5"/>
        <v>2.8421709430404007E-14</v>
      </c>
    </row>
    <row r="26" spans="2:58" x14ac:dyDescent="0.5">
      <c r="G26">
        <v>60</v>
      </c>
      <c r="I26">
        <f t="shared" ref="I26:AR26" si="13">AVERAGE(I49,I72,I95,I118,I141,I164,I187,I210,I233,I256,I279,I302,I325,I348,I371,I394,I417,I440,I463,I486,I509,I532,I555,I578,I601,I624,I647,I670,I693,I716,I739,I762,I785,I808,I831,I854,I877,I900,I923,I946,I969,I992,I1015,I1038,I1061,I1084,I1107,I1130,I1153,I1176,I1199,I1222,I1245,I1268,I1291,I1314,I1337,I1360,I1383,I1406,I1429,I1452,I1475,I1498,I1521,I1544,I1567,I1590,I1613,I1636,I1659,I1682)</f>
        <v>0</v>
      </c>
      <c r="J26">
        <f t="shared" si="13"/>
        <v>0</v>
      </c>
      <c r="K26">
        <f t="shared" si="13"/>
        <v>0</v>
      </c>
      <c r="L26">
        <f t="shared" si="13"/>
        <v>0</v>
      </c>
      <c r="M26">
        <f t="shared" si="13"/>
        <v>0</v>
      </c>
      <c r="N26">
        <f t="shared" si="13"/>
        <v>0</v>
      </c>
      <c r="O26">
        <f t="shared" si="13"/>
        <v>0</v>
      </c>
      <c r="P26">
        <f t="shared" si="13"/>
        <v>0</v>
      </c>
      <c r="Q26">
        <f t="shared" si="13"/>
        <v>0</v>
      </c>
      <c r="R26" t="e">
        <f t="shared" si="13"/>
        <v>#DIV/0!</v>
      </c>
      <c r="S26" t="e">
        <f t="shared" si="13"/>
        <v>#DIV/0!</v>
      </c>
      <c r="T26" t="e">
        <f t="shared" si="13"/>
        <v>#DIV/0!</v>
      </c>
      <c r="U26" t="e">
        <f t="shared" si="13"/>
        <v>#DIV/0!</v>
      </c>
      <c r="V26" t="e">
        <f t="shared" si="13"/>
        <v>#DIV/0!</v>
      </c>
      <c r="W26" t="e">
        <f t="shared" si="13"/>
        <v>#DIV/0!</v>
      </c>
      <c r="X26" t="e">
        <f t="shared" si="13"/>
        <v>#DIV/0!</v>
      </c>
      <c r="Y26" t="e">
        <f t="shared" si="13"/>
        <v>#DIV/0!</v>
      </c>
      <c r="Z26" t="e">
        <f t="shared" si="13"/>
        <v>#DIV/0!</v>
      </c>
      <c r="AA26" t="e">
        <f t="shared" si="13"/>
        <v>#DIV/0!</v>
      </c>
      <c r="AB26" t="e">
        <f t="shared" si="13"/>
        <v>#DIV/0!</v>
      </c>
      <c r="AC26" t="e">
        <f t="shared" si="13"/>
        <v>#DIV/0!</v>
      </c>
      <c r="AD26" t="e">
        <f t="shared" si="13"/>
        <v>#DIV/0!</v>
      </c>
      <c r="AE26" t="e">
        <f t="shared" si="13"/>
        <v>#DIV/0!</v>
      </c>
      <c r="AF26" t="e">
        <f t="shared" si="13"/>
        <v>#DIV/0!</v>
      </c>
      <c r="AG26" t="e">
        <f t="shared" si="13"/>
        <v>#DIV/0!</v>
      </c>
      <c r="AH26" t="e">
        <f t="shared" si="13"/>
        <v>#DIV/0!</v>
      </c>
      <c r="AI26" t="e">
        <f t="shared" si="13"/>
        <v>#DIV/0!</v>
      </c>
      <c r="AJ26" t="e">
        <f t="shared" si="13"/>
        <v>#DIV/0!</v>
      </c>
      <c r="AK26">
        <f t="shared" si="13"/>
        <v>0</v>
      </c>
      <c r="AL26">
        <f t="shared" si="13"/>
        <v>0</v>
      </c>
      <c r="AM26">
        <f t="shared" si="13"/>
        <v>0</v>
      </c>
      <c r="AN26">
        <f t="shared" si="13"/>
        <v>0</v>
      </c>
      <c r="AO26">
        <f t="shared" si="13"/>
        <v>0</v>
      </c>
      <c r="AP26">
        <f t="shared" si="13"/>
        <v>0</v>
      </c>
      <c r="AQ26">
        <f t="shared" si="13"/>
        <v>0</v>
      </c>
      <c r="AR26">
        <f t="shared" si="13"/>
        <v>0</v>
      </c>
      <c r="AU26">
        <f t="shared" si="6"/>
        <v>0</v>
      </c>
      <c r="AV26">
        <f t="shared" si="7"/>
        <v>0</v>
      </c>
      <c r="AW26">
        <v>220</v>
      </c>
      <c r="AX26" cm="1">
        <f t="array" ref="AX26">INDEX($D$1751:$AM$1751,0,MATCH(AW26-IF(AW26&lt;720,IF(AW26&lt;360,0,360),720),$D$1700:$AM$1700,0))+IF(AW26&gt;350,360,0)</f>
        <v>220</v>
      </c>
      <c r="AY26">
        <f t="shared" si="0"/>
        <v>310</v>
      </c>
      <c r="AZ26">
        <f t="shared" si="1"/>
        <v>0</v>
      </c>
      <c r="BA26">
        <f t="shared" si="2"/>
        <v>0</v>
      </c>
      <c r="BB26">
        <f t="shared" si="8"/>
        <v>0</v>
      </c>
      <c r="BC26">
        <f t="shared" si="9"/>
        <v>0</v>
      </c>
      <c r="BD26">
        <f t="shared" si="3"/>
        <v>90</v>
      </c>
      <c r="BE26" t="e">
        <f t="shared" si="4"/>
        <v>#DIV/0!</v>
      </c>
      <c r="BF26">
        <f t="shared" si="5"/>
        <v>0</v>
      </c>
    </row>
    <row r="27" spans="2:58" x14ac:dyDescent="0.5">
      <c r="G27">
        <v>50</v>
      </c>
      <c r="I27">
        <f t="shared" ref="I27:AR27" si="14">AVERAGE(I50,I73,I96,I119,I142,I165,I188,I211,I234,I257,I280,I303,I326,I349,I372,I395,I418,I441,I464,I487,I510,I533,I556,I579,I602,I625,I648,I671,I694,I717,I740,I763,I786,I809,I832,I855,I878,I901,I924,I947,I970,I993,I1016,I1039,I1062,I1085,I1108,I1131,I1154,I1177,I1200,I1223,I1246,I1269,I1292,I1315,I1338,I1361,I1384,I1407,I1430,I1453,I1476,I1499,I1522,I1545,I1568,I1591,I1614,I1637,I1660,I1683)</f>
        <v>0</v>
      </c>
      <c r="J27">
        <f t="shared" si="14"/>
        <v>0</v>
      </c>
      <c r="K27">
        <f t="shared" si="14"/>
        <v>0</v>
      </c>
      <c r="L27">
        <f t="shared" si="14"/>
        <v>0</v>
      </c>
      <c r="M27">
        <f t="shared" si="14"/>
        <v>0</v>
      </c>
      <c r="N27">
        <f t="shared" si="14"/>
        <v>0</v>
      </c>
      <c r="O27">
        <f t="shared" si="14"/>
        <v>0</v>
      </c>
      <c r="P27">
        <f t="shared" si="14"/>
        <v>0</v>
      </c>
      <c r="Q27">
        <f t="shared" si="14"/>
        <v>0</v>
      </c>
      <c r="R27" t="e">
        <f t="shared" si="14"/>
        <v>#DIV/0!</v>
      </c>
      <c r="S27" t="e">
        <f t="shared" si="14"/>
        <v>#DIV/0!</v>
      </c>
      <c r="T27" t="e">
        <f t="shared" si="14"/>
        <v>#DIV/0!</v>
      </c>
      <c r="U27" t="e">
        <f t="shared" si="14"/>
        <v>#DIV/0!</v>
      </c>
      <c r="V27" t="e">
        <f t="shared" si="14"/>
        <v>#DIV/0!</v>
      </c>
      <c r="W27" t="e">
        <f t="shared" si="14"/>
        <v>#DIV/0!</v>
      </c>
      <c r="X27" t="e">
        <f t="shared" si="14"/>
        <v>#DIV/0!</v>
      </c>
      <c r="Y27" t="e">
        <f t="shared" si="14"/>
        <v>#DIV/0!</v>
      </c>
      <c r="Z27" t="e">
        <f t="shared" si="14"/>
        <v>#DIV/0!</v>
      </c>
      <c r="AA27" t="e">
        <f t="shared" si="14"/>
        <v>#DIV/0!</v>
      </c>
      <c r="AB27" t="e">
        <f t="shared" si="14"/>
        <v>#DIV/0!</v>
      </c>
      <c r="AC27" t="e">
        <f t="shared" si="14"/>
        <v>#DIV/0!</v>
      </c>
      <c r="AD27" t="e">
        <f t="shared" si="14"/>
        <v>#DIV/0!</v>
      </c>
      <c r="AE27" t="e">
        <f t="shared" si="14"/>
        <v>#DIV/0!</v>
      </c>
      <c r="AF27" t="e">
        <f t="shared" si="14"/>
        <v>#DIV/0!</v>
      </c>
      <c r="AG27" t="e">
        <f t="shared" si="14"/>
        <v>#DIV/0!</v>
      </c>
      <c r="AH27" t="e">
        <f t="shared" si="14"/>
        <v>#DIV/0!</v>
      </c>
      <c r="AI27" t="e">
        <f t="shared" si="14"/>
        <v>#DIV/0!</v>
      </c>
      <c r="AJ27" t="e">
        <f t="shared" si="14"/>
        <v>#DIV/0!</v>
      </c>
      <c r="AK27">
        <f t="shared" si="14"/>
        <v>0</v>
      </c>
      <c r="AL27">
        <f t="shared" si="14"/>
        <v>0</v>
      </c>
      <c r="AM27">
        <f t="shared" si="14"/>
        <v>0</v>
      </c>
      <c r="AN27">
        <f t="shared" si="14"/>
        <v>0</v>
      </c>
      <c r="AO27">
        <f t="shared" si="14"/>
        <v>0</v>
      </c>
      <c r="AP27">
        <f t="shared" si="14"/>
        <v>0</v>
      </c>
      <c r="AQ27">
        <f t="shared" si="14"/>
        <v>0</v>
      </c>
      <c r="AR27">
        <f t="shared" si="14"/>
        <v>0</v>
      </c>
      <c r="AU27">
        <f t="shared" si="6"/>
        <v>0</v>
      </c>
      <c r="AV27">
        <f t="shared" si="7"/>
        <v>0</v>
      </c>
      <c r="AW27">
        <v>230</v>
      </c>
      <c r="AX27" cm="1">
        <f t="array" ref="AX27">INDEX($D$1751:$AM$1751,0,MATCH(AW27-IF(AW27&lt;720,IF(AW27&lt;360,0,360),720),$D$1700:$AM$1700,0))+IF(AW27&gt;350,360,0)</f>
        <v>230</v>
      </c>
      <c r="AY27">
        <f t="shared" si="0"/>
        <v>320</v>
      </c>
      <c r="AZ27">
        <f t="shared" si="1"/>
        <v>0</v>
      </c>
      <c r="BA27">
        <f t="shared" si="2"/>
        <v>0</v>
      </c>
      <c r="BB27">
        <f t="shared" si="8"/>
        <v>0</v>
      </c>
      <c r="BC27">
        <f t="shared" si="9"/>
        <v>0</v>
      </c>
      <c r="BD27">
        <f t="shared" si="3"/>
        <v>90</v>
      </c>
      <c r="BE27" t="e">
        <f t="shared" si="4"/>
        <v>#DIV/0!</v>
      </c>
      <c r="BF27">
        <f t="shared" si="5"/>
        <v>0</v>
      </c>
    </row>
    <row r="28" spans="2:58" x14ac:dyDescent="0.5">
      <c r="G28">
        <v>40</v>
      </c>
      <c r="I28">
        <f t="shared" ref="I28:AR28" si="15">AVERAGE(I51,I74,I97,I120,I143,I166,I189,I212,I235,I258,I281,I304,I327,I350,I373,I396,I419,I442,I465,I488,I511,I534,I557,I580,I603,I626,I649,I672,I695,I718,I741,I764,I787,I810,I833,I856,I879,I902,I925,I948,I971,I994,I1017,I1040,I1063,I1086,I1109,I1132,I1155,I1178,I1201,I1224,I1247,I1270,I1293,I1316,I1339,I1362,I1385,I1408,I1431,I1454,I1477,I1500,I1523,I1546,I1569,I1592,I1615,I1638,I1661,I1684)</f>
        <v>0</v>
      </c>
      <c r="J28">
        <f t="shared" si="15"/>
        <v>0</v>
      </c>
      <c r="K28">
        <f t="shared" si="15"/>
        <v>0</v>
      </c>
      <c r="L28">
        <f t="shared" si="15"/>
        <v>0</v>
      </c>
      <c r="M28">
        <f t="shared" si="15"/>
        <v>0</v>
      </c>
      <c r="N28">
        <f t="shared" si="15"/>
        <v>0</v>
      </c>
      <c r="O28">
        <f t="shared" si="15"/>
        <v>0</v>
      </c>
      <c r="P28">
        <f t="shared" si="15"/>
        <v>0</v>
      </c>
      <c r="Q28">
        <f t="shared" si="15"/>
        <v>0</v>
      </c>
      <c r="R28" t="e">
        <f t="shared" si="15"/>
        <v>#DIV/0!</v>
      </c>
      <c r="S28" t="e">
        <f t="shared" si="15"/>
        <v>#DIV/0!</v>
      </c>
      <c r="T28" t="e">
        <f t="shared" si="15"/>
        <v>#DIV/0!</v>
      </c>
      <c r="U28" t="e">
        <f t="shared" si="15"/>
        <v>#DIV/0!</v>
      </c>
      <c r="V28" t="e">
        <f t="shared" si="15"/>
        <v>#DIV/0!</v>
      </c>
      <c r="W28" t="e">
        <f t="shared" si="15"/>
        <v>#DIV/0!</v>
      </c>
      <c r="X28" t="e">
        <f t="shared" si="15"/>
        <v>#DIV/0!</v>
      </c>
      <c r="Y28" t="e">
        <f t="shared" si="15"/>
        <v>#DIV/0!</v>
      </c>
      <c r="Z28" t="e">
        <f t="shared" si="15"/>
        <v>#DIV/0!</v>
      </c>
      <c r="AA28" t="e">
        <f t="shared" si="15"/>
        <v>#DIV/0!</v>
      </c>
      <c r="AB28" t="e">
        <f t="shared" si="15"/>
        <v>#DIV/0!</v>
      </c>
      <c r="AC28" t="e">
        <f t="shared" si="15"/>
        <v>#DIV/0!</v>
      </c>
      <c r="AD28" t="e">
        <f t="shared" si="15"/>
        <v>#DIV/0!</v>
      </c>
      <c r="AE28" t="e">
        <f t="shared" si="15"/>
        <v>#DIV/0!</v>
      </c>
      <c r="AF28" t="e">
        <f t="shared" si="15"/>
        <v>#DIV/0!</v>
      </c>
      <c r="AG28" t="e">
        <f t="shared" si="15"/>
        <v>#DIV/0!</v>
      </c>
      <c r="AH28" t="e">
        <f t="shared" si="15"/>
        <v>#DIV/0!</v>
      </c>
      <c r="AI28" t="e">
        <f t="shared" si="15"/>
        <v>#DIV/0!</v>
      </c>
      <c r="AJ28" t="e">
        <f t="shared" si="15"/>
        <v>#DIV/0!</v>
      </c>
      <c r="AK28">
        <f t="shared" si="15"/>
        <v>0</v>
      </c>
      <c r="AL28">
        <f t="shared" si="15"/>
        <v>0</v>
      </c>
      <c r="AM28">
        <f t="shared" si="15"/>
        <v>0</v>
      </c>
      <c r="AN28">
        <f t="shared" si="15"/>
        <v>0</v>
      </c>
      <c r="AO28">
        <f t="shared" si="15"/>
        <v>0</v>
      </c>
      <c r="AP28">
        <f t="shared" si="15"/>
        <v>0</v>
      </c>
      <c r="AQ28">
        <f t="shared" si="15"/>
        <v>0</v>
      </c>
      <c r="AR28">
        <f t="shared" si="15"/>
        <v>0</v>
      </c>
      <c r="AU28">
        <f t="shared" si="6"/>
        <v>0</v>
      </c>
      <c r="AV28">
        <f t="shared" si="7"/>
        <v>0</v>
      </c>
      <c r="AW28">
        <v>240</v>
      </c>
      <c r="AX28" cm="1">
        <f t="array" ref="AX28">INDEX($D$1751:$AM$1751,0,MATCH(AW28-IF(AW28&lt;720,IF(AW28&lt;360,0,360),720),$D$1700:$AM$1700,0))+IF(AW28&gt;350,360,0)</f>
        <v>239.99999999999994</v>
      </c>
      <c r="AY28">
        <f t="shared" si="0"/>
        <v>329.99999999999994</v>
      </c>
      <c r="AZ28">
        <f t="shared" si="1"/>
        <v>0</v>
      </c>
      <c r="BA28">
        <f t="shared" si="2"/>
        <v>0</v>
      </c>
      <c r="BB28">
        <f t="shared" si="8"/>
        <v>5.6843418860808015E-14</v>
      </c>
      <c r="BC28">
        <f t="shared" si="9"/>
        <v>5.6843418860808015E-14</v>
      </c>
      <c r="BD28">
        <f t="shared" si="3"/>
        <v>90</v>
      </c>
      <c r="BE28" t="e">
        <f t="shared" si="4"/>
        <v>#DIV/0!</v>
      </c>
      <c r="BF28">
        <f t="shared" si="5"/>
        <v>-5.6843418860808015E-14</v>
      </c>
    </row>
    <row r="29" spans="2:58" x14ac:dyDescent="0.5">
      <c r="G29">
        <v>30</v>
      </c>
      <c r="I29">
        <f t="shared" ref="I29:AR29" si="16">AVERAGE(I52,I75,I98,I121,I144,I167,I190,I213,I236,I259,I282,I305,I328,I351,I374,I397,I420,I443,I466,I489,I512,I535,I558,I581,I604,I627,I650,I673,I696,I719,I742,I765,I788,I811,I834,I857,I880,I903,I926,I949,I972,I995,I1018,I1041,I1064,I1087,I1110,I1133,I1156,I1179,I1202,I1225,I1248,I1271,I1294,I1317,I1340,I1363,I1386,I1409,I1432,I1455,I1478,I1501,I1524,I1547,I1570,I1593,I1616,I1639,I1662,I1685)</f>
        <v>0</v>
      </c>
      <c r="J29">
        <f t="shared" si="16"/>
        <v>0</v>
      </c>
      <c r="K29">
        <f t="shared" si="16"/>
        <v>0</v>
      </c>
      <c r="L29">
        <f t="shared" si="16"/>
        <v>0</v>
      </c>
      <c r="M29">
        <f t="shared" si="16"/>
        <v>0</v>
      </c>
      <c r="N29">
        <f t="shared" si="16"/>
        <v>0</v>
      </c>
      <c r="O29">
        <f t="shared" si="16"/>
        <v>0</v>
      </c>
      <c r="P29">
        <f t="shared" si="16"/>
        <v>0</v>
      </c>
      <c r="Q29">
        <f t="shared" si="16"/>
        <v>0</v>
      </c>
      <c r="R29" t="e">
        <f t="shared" si="16"/>
        <v>#DIV/0!</v>
      </c>
      <c r="S29" t="e">
        <f t="shared" si="16"/>
        <v>#DIV/0!</v>
      </c>
      <c r="T29" t="e">
        <f t="shared" si="16"/>
        <v>#DIV/0!</v>
      </c>
      <c r="U29" t="e">
        <f t="shared" si="16"/>
        <v>#DIV/0!</v>
      </c>
      <c r="V29" t="e">
        <f t="shared" si="16"/>
        <v>#DIV/0!</v>
      </c>
      <c r="W29" t="e">
        <f t="shared" si="16"/>
        <v>#DIV/0!</v>
      </c>
      <c r="X29" t="e">
        <f t="shared" si="16"/>
        <v>#DIV/0!</v>
      </c>
      <c r="Y29" t="e">
        <f t="shared" si="16"/>
        <v>#DIV/0!</v>
      </c>
      <c r="Z29" t="e">
        <f t="shared" si="16"/>
        <v>#DIV/0!</v>
      </c>
      <c r="AA29" t="e">
        <f t="shared" si="16"/>
        <v>#DIV/0!</v>
      </c>
      <c r="AB29" t="e">
        <f t="shared" si="16"/>
        <v>#DIV/0!</v>
      </c>
      <c r="AC29" t="e">
        <f t="shared" si="16"/>
        <v>#DIV/0!</v>
      </c>
      <c r="AD29" t="e">
        <f t="shared" si="16"/>
        <v>#DIV/0!</v>
      </c>
      <c r="AE29" t="e">
        <f t="shared" si="16"/>
        <v>#DIV/0!</v>
      </c>
      <c r="AF29" t="e">
        <f t="shared" si="16"/>
        <v>#DIV/0!</v>
      </c>
      <c r="AG29" t="e">
        <f t="shared" si="16"/>
        <v>#DIV/0!</v>
      </c>
      <c r="AH29" t="e">
        <f t="shared" si="16"/>
        <v>#DIV/0!</v>
      </c>
      <c r="AI29" t="e">
        <f t="shared" si="16"/>
        <v>#DIV/0!</v>
      </c>
      <c r="AJ29" t="e">
        <f t="shared" si="16"/>
        <v>#DIV/0!</v>
      </c>
      <c r="AK29">
        <f t="shared" si="16"/>
        <v>0</v>
      </c>
      <c r="AL29">
        <f t="shared" si="16"/>
        <v>0</v>
      </c>
      <c r="AM29">
        <f t="shared" si="16"/>
        <v>0</v>
      </c>
      <c r="AN29">
        <f t="shared" si="16"/>
        <v>0</v>
      </c>
      <c r="AO29">
        <f t="shared" si="16"/>
        <v>0</v>
      </c>
      <c r="AP29">
        <f t="shared" si="16"/>
        <v>0</v>
      </c>
      <c r="AQ29">
        <f t="shared" si="16"/>
        <v>0</v>
      </c>
      <c r="AR29">
        <f t="shared" si="16"/>
        <v>0</v>
      </c>
      <c r="AU29">
        <f t="shared" si="6"/>
        <v>0</v>
      </c>
      <c r="AV29">
        <f t="shared" si="7"/>
        <v>0</v>
      </c>
      <c r="AW29">
        <v>250</v>
      </c>
      <c r="AX29" cm="1">
        <f t="array" ref="AX29">INDEX($D$1751:$AM$1751,0,MATCH(AW29-IF(AW29&lt;720,IF(AW29&lt;360,0,360),720),$D$1700:$AM$1700,0))+IF(AW29&gt;350,360,0)</f>
        <v>250</v>
      </c>
      <c r="AY29">
        <f t="shared" si="0"/>
        <v>340</v>
      </c>
      <c r="AZ29">
        <f t="shared" si="1"/>
        <v>0</v>
      </c>
      <c r="BA29">
        <f t="shared" si="2"/>
        <v>0</v>
      </c>
      <c r="BB29">
        <f t="shared" si="8"/>
        <v>0</v>
      </c>
      <c r="BC29">
        <f t="shared" si="9"/>
        <v>0</v>
      </c>
      <c r="BD29">
        <f t="shared" si="3"/>
        <v>90</v>
      </c>
      <c r="BE29" t="e">
        <f t="shared" si="4"/>
        <v>#DIV/0!</v>
      </c>
      <c r="BF29">
        <f t="shared" si="5"/>
        <v>0</v>
      </c>
    </row>
    <row r="30" spans="2:58" x14ac:dyDescent="0.5">
      <c r="G30">
        <v>20</v>
      </c>
      <c r="I30">
        <f t="shared" ref="I30:AR30" si="17">AVERAGE(I53,I76,I99,I122,I145,I168,I191,I214,I237,I260,I283,I306,I329,I352,I375,I398,I421,I444,I467,I490,I513,I536,I559,I582,I605,I628,I651,I674,I697,I720,I743,I766,I789,I812,I835,I858,I881,I904,I927,I950,I973,I996,I1019,I1042,I1065,I1088,I1111,I1134,I1157,I1180,I1203,I1226,I1249,I1272,I1295,I1318,I1341,I1364,I1387,I1410,I1433,I1456,I1479,I1502,I1525,I1548,I1571,I1594,I1617,I1640,I1663,I1686)</f>
        <v>0</v>
      </c>
      <c r="J30">
        <f t="shared" si="17"/>
        <v>0</v>
      </c>
      <c r="K30">
        <f t="shared" si="17"/>
        <v>0</v>
      </c>
      <c r="L30">
        <f t="shared" si="17"/>
        <v>0</v>
      </c>
      <c r="M30">
        <f t="shared" si="17"/>
        <v>0</v>
      </c>
      <c r="N30">
        <f t="shared" si="17"/>
        <v>0</v>
      </c>
      <c r="O30">
        <f t="shared" si="17"/>
        <v>0</v>
      </c>
      <c r="P30">
        <f t="shared" si="17"/>
        <v>0</v>
      </c>
      <c r="Q30">
        <f t="shared" si="17"/>
        <v>0</v>
      </c>
      <c r="R30" t="e">
        <f t="shared" si="17"/>
        <v>#DIV/0!</v>
      </c>
      <c r="S30" t="e">
        <f t="shared" si="17"/>
        <v>#DIV/0!</v>
      </c>
      <c r="T30" t="e">
        <f t="shared" si="17"/>
        <v>#DIV/0!</v>
      </c>
      <c r="U30" t="e">
        <f t="shared" si="17"/>
        <v>#DIV/0!</v>
      </c>
      <c r="V30" t="e">
        <f t="shared" si="17"/>
        <v>#DIV/0!</v>
      </c>
      <c r="W30" t="e">
        <f t="shared" si="17"/>
        <v>#DIV/0!</v>
      </c>
      <c r="X30" t="e">
        <f t="shared" si="17"/>
        <v>#DIV/0!</v>
      </c>
      <c r="Y30" t="e">
        <f t="shared" si="17"/>
        <v>#DIV/0!</v>
      </c>
      <c r="Z30" t="e">
        <f t="shared" si="17"/>
        <v>#DIV/0!</v>
      </c>
      <c r="AA30" t="e">
        <f t="shared" si="17"/>
        <v>#DIV/0!</v>
      </c>
      <c r="AB30" t="e">
        <f t="shared" si="17"/>
        <v>#DIV/0!</v>
      </c>
      <c r="AC30" t="e">
        <f t="shared" si="17"/>
        <v>#DIV/0!</v>
      </c>
      <c r="AD30" t="e">
        <f t="shared" si="17"/>
        <v>#DIV/0!</v>
      </c>
      <c r="AE30" t="e">
        <f t="shared" si="17"/>
        <v>#DIV/0!</v>
      </c>
      <c r="AF30" t="e">
        <f t="shared" si="17"/>
        <v>#DIV/0!</v>
      </c>
      <c r="AG30" t="e">
        <f t="shared" si="17"/>
        <v>#DIV/0!</v>
      </c>
      <c r="AH30" t="e">
        <f t="shared" si="17"/>
        <v>#DIV/0!</v>
      </c>
      <c r="AI30" t="e">
        <f t="shared" si="17"/>
        <v>#DIV/0!</v>
      </c>
      <c r="AJ30" t="e">
        <f t="shared" si="17"/>
        <v>#DIV/0!</v>
      </c>
      <c r="AK30">
        <f t="shared" si="17"/>
        <v>0</v>
      </c>
      <c r="AL30">
        <f t="shared" si="17"/>
        <v>0</v>
      </c>
      <c r="AM30">
        <f t="shared" si="17"/>
        <v>0</v>
      </c>
      <c r="AN30">
        <f t="shared" si="17"/>
        <v>0</v>
      </c>
      <c r="AO30">
        <f t="shared" si="17"/>
        <v>0</v>
      </c>
      <c r="AP30">
        <f t="shared" si="17"/>
        <v>0</v>
      </c>
      <c r="AQ30">
        <f t="shared" si="17"/>
        <v>0</v>
      </c>
      <c r="AR30">
        <f t="shared" si="17"/>
        <v>0</v>
      </c>
      <c r="AU30">
        <f t="shared" si="6"/>
        <v>0</v>
      </c>
      <c r="AV30">
        <f t="shared" si="7"/>
        <v>0</v>
      </c>
      <c r="AW30">
        <v>260</v>
      </c>
      <c r="AX30" cm="1">
        <f t="array" ref="AX30">INDEX($D$1751:$AM$1751,0,MATCH(AW30-IF(AW30&lt;720,IF(AW30&lt;360,0,360),720),$D$1700:$AM$1700,0))+IF(AW30&gt;350,360,0)</f>
        <v>260</v>
      </c>
      <c r="AY30">
        <f t="shared" si="0"/>
        <v>350</v>
      </c>
      <c r="AZ30">
        <f t="shared" si="1"/>
        <v>0</v>
      </c>
      <c r="BA30">
        <f t="shared" si="2"/>
        <v>0</v>
      </c>
      <c r="BB30">
        <f t="shared" si="8"/>
        <v>0</v>
      </c>
      <c r="BC30">
        <f t="shared" si="9"/>
        <v>0</v>
      </c>
      <c r="BD30">
        <f t="shared" si="3"/>
        <v>90</v>
      </c>
      <c r="BE30" t="e">
        <f t="shared" si="4"/>
        <v>#DIV/0!</v>
      </c>
      <c r="BF30">
        <f t="shared" si="5"/>
        <v>0</v>
      </c>
    </row>
    <row r="31" spans="2:58" x14ac:dyDescent="0.5">
      <c r="G31">
        <v>10</v>
      </c>
      <c r="I31">
        <f t="shared" ref="I31:AR31" si="18">AVERAGE(I54,I77,I100,I123,I146,I169,I192,I215,I238,I261,I284,I307,I330,I353,I376,I399,I422,I445,I468,I491,I514,I537,I560,I583,I606,I629,I652,I675,I698,I721,I744,I767,I790,I813,I836,I859,I882,I905,I928,I951,I974,I997,I1020,I1043,I1066,I1089,I1112,I1135,I1158,I1181,I1204,I1227,I1250,I1273,I1296,I1319,I1342,I1365,I1388,I1411,I1434,I1457,I1480,I1503,I1526,I1549,I1572,I1595,I1618,I1641,I1664,I1687)</f>
        <v>0</v>
      </c>
      <c r="J31">
        <f t="shared" si="18"/>
        <v>0</v>
      </c>
      <c r="K31">
        <f t="shared" si="18"/>
        <v>0</v>
      </c>
      <c r="L31">
        <f t="shared" si="18"/>
        <v>0</v>
      </c>
      <c r="M31">
        <f t="shared" si="18"/>
        <v>0</v>
      </c>
      <c r="N31">
        <f t="shared" si="18"/>
        <v>0</v>
      </c>
      <c r="O31">
        <f t="shared" si="18"/>
        <v>0</v>
      </c>
      <c r="P31">
        <f t="shared" si="18"/>
        <v>0</v>
      </c>
      <c r="Q31">
        <f t="shared" si="18"/>
        <v>0</v>
      </c>
      <c r="R31" t="e">
        <f t="shared" si="18"/>
        <v>#DIV/0!</v>
      </c>
      <c r="S31" t="e">
        <f t="shared" si="18"/>
        <v>#DIV/0!</v>
      </c>
      <c r="T31" t="e">
        <f t="shared" si="18"/>
        <v>#DIV/0!</v>
      </c>
      <c r="U31" t="e">
        <f t="shared" si="18"/>
        <v>#DIV/0!</v>
      </c>
      <c r="V31" t="e">
        <f t="shared" si="18"/>
        <v>#DIV/0!</v>
      </c>
      <c r="W31" t="e">
        <f t="shared" si="18"/>
        <v>#DIV/0!</v>
      </c>
      <c r="X31" t="e">
        <f t="shared" si="18"/>
        <v>#DIV/0!</v>
      </c>
      <c r="Y31" t="e">
        <f t="shared" si="18"/>
        <v>#DIV/0!</v>
      </c>
      <c r="Z31" t="e">
        <f t="shared" si="18"/>
        <v>#DIV/0!</v>
      </c>
      <c r="AA31" t="e">
        <f t="shared" si="18"/>
        <v>#DIV/0!</v>
      </c>
      <c r="AB31" t="e">
        <f t="shared" si="18"/>
        <v>#DIV/0!</v>
      </c>
      <c r="AC31" t="e">
        <f t="shared" si="18"/>
        <v>#DIV/0!</v>
      </c>
      <c r="AD31" t="e">
        <f t="shared" si="18"/>
        <v>#DIV/0!</v>
      </c>
      <c r="AE31" t="e">
        <f t="shared" si="18"/>
        <v>#DIV/0!</v>
      </c>
      <c r="AF31" t="e">
        <f t="shared" si="18"/>
        <v>#DIV/0!</v>
      </c>
      <c r="AG31" t="e">
        <f t="shared" si="18"/>
        <v>#DIV/0!</v>
      </c>
      <c r="AH31" t="e">
        <f t="shared" si="18"/>
        <v>#DIV/0!</v>
      </c>
      <c r="AI31" t="e">
        <f t="shared" si="18"/>
        <v>#DIV/0!</v>
      </c>
      <c r="AJ31" t="e">
        <f t="shared" si="18"/>
        <v>#DIV/0!</v>
      </c>
      <c r="AK31">
        <f t="shared" si="18"/>
        <v>0</v>
      </c>
      <c r="AL31">
        <f t="shared" si="18"/>
        <v>0</v>
      </c>
      <c r="AM31">
        <f t="shared" si="18"/>
        <v>0</v>
      </c>
      <c r="AN31">
        <f t="shared" si="18"/>
        <v>0</v>
      </c>
      <c r="AO31">
        <f t="shared" si="18"/>
        <v>0</v>
      </c>
      <c r="AP31">
        <f t="shared" si="18"/>
        <v>0</v>
      </c>
      <c r="AQ31">
        <f t="shared" si="18"/>
        <v>0</v>
      </c>
      <c r="AR31">
        <f t="shared" si="18"/>
        <v>0</v>
      </c>
      <c r="AU31">
        <f t="shared" si="6"/>
        <v>0</v>
      </c>
      <c r="AV31">
        <f t="shared" si="7"/>
        <v>0</v>
      </c>
      <c r="AW31">
        <v>270</v>
      </c>
      <c r="AX31" cm="1">
        <f t="array" ref="AX31">INDEX($D$1751:$AM$1751,0,MATCH(AW31-IF(AW31&lt;720,IF(AW31&lt;360,0,360),720),$D$1700:$AM$1700,0))+IF(AW31&gt;350,360,0)</f>
        <v>270</v>
      </c>
      <c r="AY31">
        <f t="shared" si="0"/>
        <v>0</v>
      </c>
      <c r="AZ31">
        <f t="shared" si="1"/>
        <v>0</v>
      </c>
      <c r="BA31">
        <f t="shared" si="2"/>
        <v>0</v>
      </c>
      <c r="BB31">
        <f t="shared" si="8"/>
        <v>0</v>
      </c>
      <c r="BC31">
        <f t="shared" si="9"/>
        <v>0</v>
      </c>
      <c r="BD31">
        <f t="shared" si="3"/>
        <v>90</v>
      </c>
      <c r="BE31" t="e">
        <f t="shared" si="4"/>
        <v>#DIV/0!</v>
      </c>
      <c r="BF31">
        <f t="shared" si="5"/>
        <v>0</v>
      </c>
    </row>
    <row r="32" spans="2:58" x14ac:dyDescent="0.5">
      <c r="G32">
        <v>0</v>
      </c>
      <c r="I32">
        <f t="shared" ref="I32:AR32" si="19">AVERAGE(I55,I78,I101,I124,I147,I170,I193,I216,I239,I262,I285,I308,I331,I354,I377,I400,I423,I446,I469,I492,I515,I538,I561,I584,I607,I630,I653,I676,I699,I722,I745,I768,I791,I814,I837,I860,I883,I906,I929,I952,I975,I998,I1021,I1044,I1067,I1090,I1113,I1136,I1159,I1182,I1205,I1228,I1251,I1274,I1297,I1320,I1343,I1366,I1389,I1412,I1435,I1458,I1481,I1504,I1527,I1550,I1573,I1596,I1619,I1642,I1665,I1688)</f>
        <v>0</v>
      </c>
      <c r="J32">
        <f t="shared" si="19"/>
        <v>0</v>
      </c>
      <c r="K32">
        <f t="shared" si="19"/>
        <v>0</v>
      </c>
      <c r="L32">
        <f t="shared" si="19"/>
        <v>0</v>
      </c>
      <c r="M32">
        <f t="shared" si="19"/>
        <v>0</v>
      </c>
      <c r="N32">
        <f t="shared" si="19"/>
        <v>0</v>
      </c>
      <c r="O32">
        <f t="shared" si="19"/>
        <v>0</v>
      </c>
      <c r="P32">
        <f t="shared" si="19"/>
        <v>0</v>
      </c>
      <c r="Q32">
        <f t="shared" si="19"/>
        <v>0</v>
      </c>
      <c r="R32" t="e">
        <f t="shared" si="19"/>
        <v>#DIV/0!</v>
      </c>
      <c r="S32" t="e">
        <f t="shared" si="19"/>
        <v>#DIV/0!</v>
      </c>
      <c r="T32" t="e">
        <f t="shared" si="19"/>
        <v>#DIV/0!</v>
      </c>
      <c r="U32" t="e">
        <f t="shared" si="19"/>
        <v>#DIV/0!</v>
      </c>
      <c r="V32" t="e">
        <f t="shared" si="19"/>
        <v>#DIV/0!</v>
      </c>
      <c r="W32" t="e">
        <f t="shared" si="19"/>
        <v>#DIV/0!</v>
      </c>
      <c r="X32" t="e">
        <f t="shared" si="19"/>
        <v>#DIV/0!</v>
      </c>
      <c r="Y32" t="e">
        <f t="shared" si="19"/>
        <v>#DIV/0!</v>
      </c>
      <c r="Z32" t="e">
        <f t="shared" si="19"/>
        <v>#DIV/0!</v>
      </c>
      <c r="AA32" t="e">
        <f>AVERAGE(AA55,AA78,AA101,AA124,AA147,AA170,AA193,AA216,AA239,AA262,AA285,AA308,AA331,AA354,AA377,AA400,AA423,AA446,AA469,AA492,AA515,AA538,AA561,AA584,AA607,AA630,AA653,AA676,AA699,AA722,AA745,AA768,AA791,AA814,AA837,AA860,AA883,AA906,AA929,AA952,AA975,AA998,AA1021,AA1044,AA1067,AA1090,AA1113,AA1136,AA1159,AA1182,AA1205,AA1228,AA1251,AA1274,AA1297,AA1320,AA1343,AA1366,AA1389,AA1412,AA1435,AA1458,AA1481,AA1504,AA1527,AA1550,AA1573,AA1596,AA1619,AA1642,AA1665,AA1688)</f>
        <v>#DIV/0!</v>
      </c>
      <c r="AB32" t="e">
        <f t="shared" si="19"/>
        <v>#DIV/0!</v>
      </c>
      <c r="AC32" t="e">
        <f t="shared" si="19"/>
        <v>#DIV/0!</v>
      </c>
      <c r="AD32" t="e">
        <f t="shared" si="19"/>
        <v>#DIV/0!</v>
      </c>
      <c r="AE32" t="e">
        <f t="shared" si="19"/>
        <v>#DIV/0!</v>
      </c>
      <c r="AF32" t="e">
        <f t="shared" si="19"/>
        <v>#DIV/0!</v>
      </c>
      <c r="AG32" t="e">
        <f t="shared" si="19"/>
        <v>#DIV/0!</v>
      </c>
      <c r="AH32" t="e">
        <f t="shared" si="19"/>
        <v>#DIV/0!</v>
      </c>
      <c r="AI32" t="e">
        <f t="shared" si="19"/>
        <v>#DIV/0!</v>
      </c>
      <c r="AJ32" t="e">
        <f t="shared" si="19"/>
        <v>#DIV/0!</v>
      </c>
      <c r="AK32">
        <f t="shared" si="19"/>
        <v>0</v>
      </c>
      <c r="AL32">
        <f t="shared" si="19"/>
        <v>0</v>
      </c>
      <c r="AM32">
        <f t="shared" si="19"/>
        <v>0</v>
      </c>
      <c r="AN32">
        <f t="shared" si="19"/>
        <v>0</v>
      </c>
      <c r="AO32">
        <f t="shared" si="19"/>
        <v>0</v>
      </c>
      <c r="AP32">
        <f t="shared" si="19"/>
        <v>0</v>
      </c>
      <c r="AQ32">
        <f t="shared" si="19"/>
        <v>0</v>
      </c>
      <c r="AR32">
        <f t="shared" si="19"/>
        <v>0</v>
      </c>
      <c r="AU32">
        <f t="shared" si="6"/>
        <v>0</v>
      </c>
      <c r="AV32">
        <f t="shared" si="7"/>
        <v>0</v>
      </c>
      <c r="AW32">
        <v>280</v>
      </c>
      <c r="AX32" cm="1">
        <f t="array" ref="AX32">INDEX($D$1751:$AM$1751,0,MATCH(AW32-IF(AW32&lt;720,IF(AW32&lt;360,0,360),720),$D$1700:$AM$1700,0))+IF(AW32&gt;350,360,0)</f>
        <v>280</v>
      </c>
      <c r="AY32">
        <f t="shared" si="0"/>
        <v>10</v>
      </c>
      <c r="AZ32">
        <f t="shared" si="1"/>
        <v>0</v>
      </c>
      <c r="BA32">
        <f t="shared" si="2"/>
        <v>0</v>
      </c>
      <c r="BB32">
        <f t="shared" si="8"/>
        <v>0</v>
      </c>
      <c r="BC32">
        <f t="shared" si="9"/>
        <v>0</v>
      </c>
      <c r="BD32">
        <f t="shared" si="3"/>
        <v>90</v>
      </c>
      <c r="BE32" t="e">
        <f t="shared" si="4"/>
        <v>#DIV/0!</v>
      </c>
      <c r="BF32">
        <f t="shared" si="5"/>
        <v>0</v>
      </c>
    </row>
    <row r="33" spans="2:58" x14ac:dyDescent="0.5">
      <c r="G33">
        <v>-10</v>
      </c>
      <c r="I33">
        <f t="shared" ref="I33:AR33" si="20">AVERAGE(I56,I79,I102,I125,I148,I171,I194,I217,I240,I263,I286,I309,I332,I355,I378,I401,I424,I447,I470,I493,I516,I539,I562,I585,I608,I631,I654,I677,I700,I723,I746,I769,I792,I815,I838,I861,I884,I907,I930,I953,I976,I999,I1022,I1045,I1068,I1091,I1114,I1137,I1160,I1183,I1206,I1229,I1252,I1275,I1298,I1321,I1344,I1367,I1390,I1413,I1436,I1459,I1482,I1505,I1528,I1551,I1574,I1597,I1620,I1643,I1666,I1689)</f>
        <v>0</v>
      </c>
      <c r="J33">
        <f t="shared" si="20"/>
        <v>0</v>
      </c>
      <c r="K33">
        <f t="shared" si="20"/>
        <v>0</v>
      </c>
      <c r="L33">
        <f t="shared" si="20"/>
        <v>0</v>
      </c>
      <c r="M33">
        <f t="shared" si="20"/>
        <v>0</v>
      </c>
      <c r="N33">
        <f t="shared" si="20"/>
        <v>0</v>
      </c>
      <c r="O33">
        <f t="shared" si="20"/>
        <v>0</v>
      </c>
      <c r="P33">
        <f t="shared" si="20"/>
        <v>0</v>
      </c>
      <c r="Q33">
        <f t="shared" si="20"/>
        <v>0</v>
      </c>
      <c r="R33" t="e">
        <f t="shared" si="20"/>
        <v>#DIV/0!</v>
      </c>
      <c r="S33" t="e">
        <f t="shared" si="20"/>
        <v>#DIV/0!</v>
      </c>
      <c r="T33" t="e">
        <f t="shared" si="20"/>
        <v>#DIV/0!</v>
      </c>
      <c r="U33" t="e">
        <f t="shared" si="20"/>
        <v>#DIV/0!</v>
      </c>
      <c r="V33" t="e">
        <f t="shared" si="20"/>
        <v>#DIV/0!</v>
      </c>
      <c r="W33" t="e">
        <f t="shared" si="20"/>
        <v>#DIV/0!</v>
      </c>
      <c r="X33" t="e">
        <f t="shared" si="20"/>
        <v>#DIV/0!</v>
      </c>
      <c r="Y33" t="e">
        <f t="shared" si="20"/>
        <v>#DIV/0!</v>
      </c>
      <c r="Z33" t="e">
        <f t="shared" si="20"/>
        <v>#DIV/0!</v>
      </c>
      <c r="AA33" t="e">
        <f t="shared" si="20"/>
        <v>#DIV/0!</v>
      </c>
      <c r="AB33" t="e">
        <f t="shared" si="20"/>
        <v>#DIV/0!</v>
      </c>
      <c r="AC33" t="e">
        <f t="shared" si="20"/>
        <v>#DIV/0!</v>
      </c>
      <c r="AD33" t="e">
        <f t="shared" si="20"/>
        <v>#DIV/0!</v>
      </c>
      <c r="AE33" t="e">
        <f t="shared" si="20"/>
        <v>#DIV/0!</v>
      </c>
      <c r="AF33" t="e">
        <f t="shared" si="20"/>
        <v>#DIV/0!</v>
      </c>
      <c r="AG33" t="e">
        <f t="shared" si="20"/>
        <v>#DIV/0!</v>
      </c>
      <c r="AH33" t="e">
        <f t="shared" si="20"/>
        <v>#DIV/0!</v>
      </c>
      <c r="AI33" t="e">
        <f t="shared" si="20"/>
        <v>#DIV/0!</v>
      </c>
      <c r="AJ33" t="e">
        <f t="shared" si="20"/>
        <v>#DIV/0!</v>
      </c>
      <c r="AK33">
        <f t="shared" si="20"/>
        <v>0</v>
      </c>
      <c r="AL33">
        <f t="shared" si="20"/>
        <v>0</v>
      </c>
      <c r="AM33">
        <f t="shared" si="20"/>
        <v>0</v>
      </c>
      <c r="AN33">
        <f t="shared" si="20"/>
        <v>0</v>
      </c>
      <c r="AO33">
        <f t="shared" si="20"/>
        <v>0</v>
      </c>
      <c r="AP33">
        <f t="shared" si="20"/>
        <v>0</v>
      </c>
      <c r="AQ33">
        <f t="shared" si="20"/>
        <v>0</v>
      </c>
      <c r="AR33">
        <f t="shared" si="20"/>
        <v>0</v>
      </c>
      <c r="AU33">
        <f t="shared" si="6"/>
        <v>0</v>
      </c>
      <c r="AV33">
        <f t="shared" si="7"/>
        <v>0</v>
      </c>
      <c r="AW33">
        <v>290</v>
      </c>
      <c r="AX33" cm="1">
        <f t="array" ref="AX33">INDEX($D$1751:$AM$1751,0,MATCH(AW33-IF(AW33&lt;720,IF(AW33&lt;360,0,360),720),$D$1700:$AM$1700,0))+IF(AW33&gt;350,360,0)</f>
        <v>290</v>
      </c>
      <c r="AY33">
        <f t="shared" si="0"/>
        <v>20</v>
      </c>
      <c r="AZ33">
        <f t="shared" si="1"/>
        <v>0</v>
      </c>
      <c r="BA33">
        <f t="shared" si="2"/>
        <v>0</v>
      </c>
      <c r="BB33">
        <f t="shared" si="8"/>
        <v>0</v>
      </c>
      <c r="BC33">
        <f t="shared" si="9"/>
        <v>0</v>
      </c>
      <c r="BD33">
        <f t="shared" si="3"/>
        <v>90</v>
      </c>
      <c r="BE33" t="e">
        <f t="shared" si="4"/>
        <v>#DIV/0!</v>
      </c>
      <c r="BF33">
        <f t="shared" si="5"/>
        <v>0</v>
      </c>
    </row>
    <row r="34" spans="2:58" x14ac:dyDescent="0.5">
      <c r="G34">
        <v>-20</v>
      </c>
      <c r="I34">
        <f t="shared" ref="I34:AR34" si="21">AVERAGE(I57,I80,I103,I126,I149,I172,I195,I218,I241,I264,I287,I310,I333,I356,I379,I402,I425,I448,I471,I494,I517,I540,I563,I586,I609,I632,I655,I678,I701,I724,I747,I770,I793,I816,I839,I862,I885,I908,I931,I954,I977,I1000,I1023,I1046,I1069,I1092,I1115,I1138,I1161,I1184,I1207,I1230,I1253,I1276,I1299,I1322,I1345,I1368,I1391,I1414,I1437,I1460,I1483,I1506,I1529,I1552,I1575,I1598,I1621,I1644,I1667,I1690)</f>
        <v>0</v>
      </c>
      <c r="J34">
        <f t="shared" si="21"/>
        <v>0</v>
      </c>
      <c r="K34">
        <f t="shared" si="21"/>
        <v>0</v>
      </c>
      <c r="L34">
        <f t="shared" si="21"/>
        <v>0</v>
      </c>
      <c r="M34">
        <f t="shared" si="21"/>
        <v>0</v>
      </c>
      <c r="N34">
        <f t="shared" si="21"/>
        <v>0</v>
      </c>
      <c r="O34">
        <f t="shared" si="21"/>
        <v>0</v>
      </c>
      <c r="P34">
        <f t="shared" si="21"/>
        <v>0</v>
      </c>
      <c r="Q34">
        <f t="shared" si="21"/>
        <v>0</v>
      </c>
      <c r="R34" t="e">
        <f t="shared" si="21"/>
        <v>#DIV/0!</v>
      </c>
      <c r="S34" t="e">
        <f t="shared" si="21"/>
        <v>#DIV/0!</v>
      </c>
      <c r="T34" t="e">
        <f t="shared" si="21"/>
        <v>#DIV/0!</v>
      </c>
      <c r="U34" t="e">
        <f t="shared" si="21"/>
        <v>#DIV/0!</v>
      </c>
      <c r="V34" t="e">
        <f t="shared" si="21"/>
        <v>#DIV/0!</v>
      </c>
      <c r="W34" t="e">
        <f t="shared" si="21"/>
        <v>#DIV/0!</v>
      </c>
      <c r="X34" t="e">
        <f t="shared" si="21"/>
        <v>#DIV/0!</v>
      </c>
      <c r="Y34" t="e">
        <f t="shared" si="21"/>
        <v>#DIV/0!</v>
      </c>
      <c r="Z34" t="e">
        <f t="shared" si="21"/>
        <v>#DIV/0!</v>
      </c>
      <c r="AA34" t="e">
        <f t="shared" si="21"/>
        <v>#DIV/0!</v>
      </c>
      <c r="AB34" t="e">
        <f t="shared" si="21"/>
        <v>#DIV/0!</v>
      </c>
      <c r="AC34" t="e">
        <f t="shared" si="21"/>
        <v>#DIV/0!</v>
      </c>
      <c r="AD34" t="e">
        <f t="shared" si="21"/>
        <v>#DIV/0!</v>
      </c>
      <c r="AE34" t="e">
        <f t="shared" si="21"/>
        <v>#DIV/0!</v>
      </c>
      <c r="AF34" t="e">
        <f t="shared" si="21"/>
        <v>#DIV/0!</v>
      </c>
      <c r="AG34" t="e">
        <f t="shared" si="21"/>
        <v>#DIV/0!</v>
      </c>
      <c r="AH34" t="e">
        <f t="shared" si="21"/>
        <v>#DIV/0!</v>
      </c>
      <c r="AI34" t="e">
        <f t="shared" si="21"/>
        <v>#DIV/0!</v>
      </c>
      <c r="AJ34" t="e">
        <f t="shared" si="21"/>
        <v>#DIV/0!</v>
      </c>
      <c r="AK34">
        <f t="shared" si="21"/>
        <v>0</v>
      </c>
      <c r="AL34">
        <f t="shared" si="21"/>
        <v>0</v>
      </c>
      <c r="AM34">
        <f t="shared" si="21"/>
        <v>0</v>
      </c>
      <c r="AN34">
        <f t="shared" si="21"/>
        <v>0</v>
      </c>
      <c r="AO34">
        <f t="shared" si="21"/>
        <v>0</v>
      </c>
      <c r="AP34">
        <f t="shared" si="21"/>
        <v>0</v>
      </c>
      <c r="AQ34">
        <f t="shared" si="21"/>
        <v>0</v>
      </c>
      <c r="AR34">
        <f t="shared" si="21"/>
        <v>0</v>
      </c>
      <c r="AU34">
        <f t="shared" si="6"/>
        <v>0</v>
      </c>
      <c r="AV34">
        <f t="shared" si="7"/>
        <v>0</v>
      </c>
      <c r="AW34">
        <v>300</v>
      </c>
      <c r="AX34" cm="1">
        <f t="array" ref="AX34">INDEX($D$1751:$AM$1751,0,MATCH(AW34-IF(AW34&lt;720,IF(AW34&lt;360,0,360),720),$D$1700:$AM$1700,0))+IF(AW34&gt;350,360,0)</f>
        <v>300</v>
      </c>
      <c r="AY34">
        <f t="shared" si="0"/>
        <v>30</v>
      </c>
      <c r="AZ34">
        <f t="shared" si="1"/>
        <v>0</v>
      </c>
      <c r="BA34">
        <f t="shared" si="2"/>
        <v>0</v>
      </c>
      <c r="BB34">
        <f t="shared" si="8"/>
        <v>0</v>
      </c>
      <c r="BC34">
        <f t="shared" si="9"/>
        <v>0</v>
      </c>
      <c r="BD34">
        <f>IF(DEGREES(ACOS(SIN(RADIANS(AU34))*SIN(RADIANS(BA34))+COS(RADIANS(AU34))*COS(RADIANS(BA34))*COS(RADIANS(BC34))))&gt;90,0,90-DEGREES(ACOS(SIN(RADIANS(AU34))*SIN(RADIANS(BA34))+COS(RADIANS(AU34))*COS(RADIANS(BA34))*COS(RADIANS(BC34)))))</f>
        <v>90</v>
      </c>
      <c r="BE34" t="e">
        <f t="shared" si="4"/>
        <v>#DIV/0!</v>
      </c>
      <c r="BF34">
        <f t="shared" si="5"/>
        <v>0</v>
      </c>
    </row>
    <row r="35" spans="2:58" x14ac:dyDescent="0.5">
      <c r="G35">
        <v>-30</v>
      </c>
      <c r="I35">
        <f t="shared" ref="I35:AR35" si="22">AVERAGE(I58,I81,I104,I127,I150,I173,I196,I219,I242,I265,I288,I311,I334,I357,I380,I403,I426,I449,I472,I495,I518,I541,I564,I587,I610,I633,I656,I679,I702,I725,I748,I771,I794,I817,I840,I863,I886,I909,I932,I955,I978,I1001,I1024,I1047,I1070,I1093,I1116,I1139,I1162,I1185,I1208,I1231,I1254,I1277,I1300,I1323,I1346,I1369,I1392,I1415,I1438,I1461,I1484,I1507,I1530,I1553,I1576,I1599,I1622,I1645,I1668,I1691)</f>
        <v>0</v>
      </c>
      <c r="J35">
        <f t="shared" si="22"/>
        <v>0</v>
      </c>
      <c r="K35">
        <f t="shared" si="22"/>
        <v>0</v>
      </c>
      <c r="L35">
        <f t="shared" si="22"/>
        <v>0</v>
      </c>
      <c r="M35">
        <f t="shared" si="22"/>
        <v>0</v>
      </c>
      <c r="N35">
        <f t="shared" si="22"/>
        <v>0</v>
      </c>
      <c r="O35">
        <f t="shared" si="22"/>
        <v>0</v>
      </c>
      <c r="P35">
        <f t="shared" si="22"/>
        <v>0</v>
      </c>
      <c r="Q35">
        <f t="shared" si="22"/>
        <v>0</v>
      </c>
      <c r="R35" t="e">
        <f t="shared" si="22"/>
        <v>#DIV/0!</v>
      </c>
      <c r="S35" t="e">
        <f t="shared" si="22"/>
        <v>#DIV/0!</v>
      </c>
      <c r="T35" t="e">
        <f t="shared" si="22"/>
        <v>#DIV/0!</v>
      </c>
      <c r="U35" t="e">
        <f t="shared" si="22"/>
        <v>#DIV/0!</v>
      </c>
      <c r="V35" t="e">
        <f t="shared" si="22"/>
        <v>#DIV/0!</v>
      </c>
      <c r="W35" t="e">
        <f t="shared" si="22"/>
        <v>#DIV/0!</v>
      </c>
      <c r="X35" t="e">
        <f t="shared" si="22"/>
        <v>#DIV/0!</v>
      </c>
      <c r="Y35" t="e">
        <f t="shared" si="22"/>
        <v>#DIV/0!</v>
      </c>
      <c r="Z35" t="e">
        <f t="shared" si="22"/>
        <v>#DIV/0!</v>
      </c>
      <c r="AA35" t="e">
        <f t="shared" si="22"/>
        <v>#DIV/0!</v>
      </c>
      <c r="AB35" t="e">
        <f t="shared" si="22"/>
        <v>#DIV/0!</v>
      </c>
      <c r="AC35" t="e">
        <f t="shared" si="22"/>
        <v>#DIV/0!</v>
      </c>
      <c r="AD35" t="e">
        <f t="shared" si="22"/>
        <v>#DIV/0!</v>
      </c>
      <c r="AE35" t="e">
        <f t="shared" si="22"/>
        <v>#DIV/0!</v>
      </c>
      <c r="AF35" t="e">
        <f t="shared" si="22"/>
        <v>#DIV/0!</v>
      </c>
      <c r="AG35" t="e">
        <f t="shared" si="22"/>
        <v>#DIV/0!</v>
      </c>
      <c r="AH35" t="e">
        <f t="shared" si="22"/>
        <v>#DIV/0!</v>
      </c>
      <c r="AI35" t="e">
        <f t="shared" si="22"/>
        <v>#DIV/0!</v>
      </c>
      <c r="AJ35" t="e">
        <f t="shared" si="22"/>
        <v>#DIV/0!</v>
      </c>
      <c r="AK35">
        <f t="shared" si="22"/>
        <v>0</v>
      </c>
      <c r="AL35">
        <f t="shared" si="22"/>
        <v>0</v>
      </c>
      <c r="AM35">
        <f t="shared" si="22"/>
        <v>0</v>
      </c>
      <c r="AN35">
        <f t="shared" si="22"/>
        <v>0</v>
      </c>
      <c r="AO35">
        <f t="shared" si="22"/>
        <v>0</v>
      </c>
      <c r="AP35">
        <f t="shared" si="22"/>
        <v>0</v>
      </c>
      <c r="AQ35">
        <f t="shared" si="22"/>
        <v>0</v>
      </c>
      <c r="AR35">
        <f t="shared" si="22"/>
        <v>0</v>
      </c>
      <c r="AU35">
        <f t="shared" si="6"/>
        <v>0</v>
      </c>
      <c r="AV35">
        <f t="shared" si="7"/>
        <v>0</v>
      </c>
      <c r="AW35">
        <v>310</v>
      </c>
      <c r="AX35" cm="1">
        <f t="array" ref="AX35">INDEX($D$1751:$AM$1751,0,MATCH(AW35-IF(AW35&lt;720,IF(AW35&lt;360,0,360),720),$D$1700:$AM$1700,0))+IF(AW35&gt;350,360,0)</f>
        <v>310</v>
      </c>
      <c r="AY35">
        <f t="shared" si="0"/>
        <v>40</v>
      </c>
      <c r="AZ35">
        <f t="shared" si="1"/>
        <v>0</v>
      </c>
      <c r="BA35">
        <f t="shared" si="2"/>
        <v>0</v>
      </c>
      <c r="BB35">
        <f t="shared" si="8"/>
        <v>0</v>
      </c>
      <c r="BC35">
        <f t="shared" si="9"/>
        <v>0</v>
      </c>
      <c r="BD35">
        <f t="shared" si="3"/>
        <v>90</v>
      </c>
      <c r="BE35" t="e">
        <f t="shared" si="4"/>
        <v>#DIV/0!</v>
      </c>
      <c r="BF35">
        <f t="shared" si="5"/>
        <v>0</v>
      </c>
    </row>
    <row r="36" spans="2:58" x14ac:dyDescent="0.5">
      <c r="G36">
        <v>-40</v>
      </c>
      <c r="I36">
        <f t="shared" ref="I36:AR36" si="23">AVERAGE(I59,I82,I105,I128,I151,I174,I197,I220,I243,I266,I289,I312,I335,I358,I381,I404,I427,I450,I473,I496,I519,I542,I565,I588,I611,I634,I657,I680,I703,I726,I749,I772,I795,I818,I841,I864,I887,I910,I933,I956,I979,I1002,I1025,I1048,I1071,I1094,I1117,I1140,I1163,I1186,I1209,I1232,I1255,I1278,I1301,I1324,I1347,I1370,I1393,I1416,I1439,I1462,I1485,I1508,I1531,I1554,I1577,I1600,I1623,I1646,I1669,I1692)</f>
        <v>0</v>
      </c>
      <c r="J36">
        <f t="shared" si="23"/>
        <v>0</v>
      </c>
      <c r="K36">
        <f t="shared" si="23"/>
        <v>0</v>
      </c>
      <c r="L36">
        <f t="shared" si="23"/>
        <v>0</v>
      </c>
      <c r="M36">
        <f t="shared" si="23"/>
        <v>0</v>
      </c>
      <c r="N36">
        <f t="shared" si="23"/>
        <v>0</v>
      </c>
      <c r="O36">
        <f t="shared" si="23"/>
        <v>0</v>
      </c>
      <c r="P36">
        <f t="shared" si="23"/>
        <v>0</v>
      </c>
      <c r="Q36">
        <f t="shared" si="23"/>
        <v>0</v>
      </c>
      <c r="R36" t="e">
        <f t="shared" si="23"/>
        <v>#DIV/0!</v>
      </c>
      <c r="S36" t="e">
        <f t="shared" si="23"/>
        <v>#DIV/0!</v>
      </c>
      <c r="T36" t="e">
        <f t="shared" si="23"/>
        <v>#DIV/0!</v>
      </c>
      <c r="U36" t="e">
        <f t="shared" si="23"/>
        <v>#DIV/0!</v>
      </c>
      <c r="V36" t="e">
        <f t="shared" si="23"/>
        <v>#DIV/0!</v>
      </c>
      <c r="W36" t="e">
        <f t="shared" si="23"/>
        <v>#DIV/0!</v>
      </c>
      <c r="X36" t="e">
        <f t="shared" si="23"/>
        <v>#DIV/0!</v>
      </c>
      <c r="Y36" t="e">
        <f t="shared" si="23"/>
        <v>#DIV/0!</v>
      </c>
      <c r="Z36" t="e">
        <f t="shared" si="23"/>
        <v>#DIV/0!</v>
      </c>
      <c r="AA36" t="e">
        <f t="shared" si="23"/>
        <v>#DIV/0!</v>
      </c>
      <c r="AB36" t="e">
        <f t="shared" si="23"/>
        <v>#DIV/0!</v>
      </c>
      <c r="AC36" t="e">
        <f t="shared" si="23"/>
        <v>#DIV/0!</v>
      </c>
      <c r="AD36" t="e">
        <f t="shared" si="23"/>
        <v>#DIV/0!</v>
      </c>
      <c r="AE36" t="e">
        <f t="shared" si="23"/>
        <v>#DIV/0!</v>
      </c>
      <c r="AF36" t="e">
        <f t="shared" si="23"/>
        <v>#DIV/0!</v>
      </c>
      <c r="AG36" t="e">
        <f t="shared" si="23"/>
        <v>#DIV/0!</v>
      </c>
      <c r="AH36" t="e">
        <f t="shared" si="23"/>
        <v>#DIV/0!</v>
      </c>
      <c r="AI36" t="e">
        <f t="shared" si="23"/>
        <v>#DIV/0!</v>
      </c>
      <c r="AJ36" t="e">
        <f t="shared" si="23"/>
        <v>#DIV/0!</v>
      </c>
      <c r="AK36">
        <f t="shared" si="23"/>
        <v>0</v>
      </c>
      <c r="AL36">
        <f t="shared" si="23"/>
        <v>0</v>
      </c>
      <c r="AM36">
        <f t="shared" si="23"/>
        <v>0</v>
      </c>
      <c r="AN36">
        <f t="shared" si="23"/>
        <v>0</v>
      </c>
      <c r="AO36">
        <f t="shared" si="23"/>
        <v>0</v>
      </c>
      <c r="AP36">
        <f t="shared" si="23"/>
        <v>0</v>
      </c>
      <c r="AQ36">
        <f t="shared" si="23"/>
        <v>0</v>
      </c>
      <c r="AR36">
        <f t="shared" si="23"/>
        <v>0</v>
      </c>
      <c r="AU36">
        <f t="shared" si="6"/>
        <v>0</v>
      </c>
      <c r="AV36">
        <f t="shared" si="7"/>
        <v>0</v>
      </c>
      <c r="AW36">
        <v>320</v>
      </c>
      <c r="AX36" cm="1">
        <f t="array" ref="AX36">INDEX($D$1751:$AM$1751,0,MATCH(AW36-IF(AW36&lt;720,IF(AW36&lt;360,0,360),720),$D$1700:$AM$1700,0))+IF(AW36&gt;350,360,0)</f>
        <v>320</v>
      </c>
      <c r="AY36">
        <f t="shared" si="0"/>
        <v>50</v>
      </c>
      <c r="AZ36">
        <f t="shared" si="1"/>
        <v>0</v>
      </c>
      <c r="BA36">
        <f t="shared" si="2"/>
        <v>0</v>
      </c>
      <c r="BB36">
        <f t="shared" si="8"/>
        <v>0</v>
      </c>
      <c r="BC36">
        <f t="shared" si="9"/>
        <v>0</v>
      </c>
      <c r="BD36">
        <f t="shared" si="3"/>
        <v>90</v>
      </c>
      <c r="BE36" t="e">
        <f t="shared" si="4"/>
        <v>#DIV/0!</v>
      </c>
      <c r="BF36">
        <f t="shared" si="5"/>
        <v>0</v>
      </c>
    </row>
    <row r="37" spans="2:58" x14ac:dyDescent="0.5">
      <c r="G37">
        <v>-50</v>
      </c>
      <c r="I37">
        <f t="shared" ref="I37:AR37" si="24">AVERAGE(I60,I83,I106,I129,I152,I175,I198,I221,I244,I267,I290,I313,I336,I359,I382,I405,I428,I451,I474,I497,I520,I543,I566,I589,I612,I635,I658,I681,I704,I727,I750,I773,I796,I819,I842,I865,I888,I911,I934,I957,I980,I1003,I1026,I1049,I1072,I1095,I1118,I1141,I1164,I1187,I1210,I1233,I1256,I1279,I1302,I1325,I1348,I1371,I1394,I1417,I1440,I1463,I1486,I1509,I1532,I1555,I1578,I1601,I1624,I1647,I1670,I1693)</f>
        <v>0</v>
      </c>
      <c r="J37">
        <f t="shared" si="24"/>
        <v>0</v>
      </c>
      <c r="K37">
        <f t="shared" si="24"/>
        <v>0</v>
      </c>
      <c r="L37">
        <f t="shared" si="24"/>
        <v>0</v>
      </c>
      <c r="M37">
        <f t="shared" si="24"/>
        <v>0</v>
      </c>
      <c r="N37">
        <f t="shared" si="24"/>
        <v>0</v>
      </c>
      <c r="O37">
        <f t="shared" si="24"/>
        <v>0</v>
      </c>
      <c r="P37">
        <f t="shared" si="24"/>
        <v>0</v>
      </c>
      <c r="Q37">
        <f t="shared" si="24"/>
        <v>0</v>
      </c>
      <c r="R37" t="e">
        <f t="shared" si="24"/>
        <v>#DIV/0!</v>
      </c>
      <c r="S37" t="e">
        <f t="shared" si="24"/>
        <v>#DIV/0!</v>
      </c>
      <c r="T37" t="e">
        <f t="shared" si="24"/>
        <v>#DIV/0!</v>
      </c>
      <c r="U37" t="e">
        <f t="shared" si="24"/>
        <v>#DIV/0!</v>
      </c>
      <c r="V37" t="e">
        <f t="shared" si="24"/>
        <v>#DIV/0!</v>
      </c>
      <c r="W37" t="e">
        <f t="shared" si="24"/>
        <v>#DIV/0!</v>
      </c>
      <c r="X37" t="e">
        <f t="shared" si="24"/>
        <v>#DIV/0!</v>
      </c>
      <c r="Y37" t="e">
        <f t="shared" si="24"/>
        <v>#DIV/0!</v>
      </c>
      <c r="Z37" t="e">
        <f t="shared" si="24"/>
        <v>#DIV/0!</v>
      </c>
      <c r="AA37" t="e">
        <f t="shared" si="24"/>
        <v>#DIV/0!</v>
      </c>
      <c r="AB37" t="e">
        <f t="shared" si="24"/>
        <v>#DIV/0!</v>
      </c>
      <c r="AC37" t="e">
        <f t="shared" si="24"/>
        <v>#DIV/0!</v>
      </c>
      <c r="AD37" t="e">
        <f t="shared" si="24"/>
        <v>#DIV/0!</v>
      </c>
      <c r="AE37" t="e">
        <f t="shared" si="24"/>
        <v>#DIV/0!</v>
      </c>
      <c r="AF37" t="e">
        <f t="shared" si="24"/>
        <v>#DIV/0!</v>
      </c>
      <c r="AG37" t="e">
        <f t="shared" si="24"/>
        <v>#DIV/0!</v>
      </c>
      <c r="AH37" t="e">
        <f t="shared" si="24"/>
        <v>#DIV/0!</v>
      </c>
      <c r="AI37" t="e">
        <f t="shared" si="24"/>
        <v>#DIV/0!</v>
      </c>
      <c r="AJ37" t="e">
        <f t="shared" si="24"/>
        <v>#DIV/0!</v>
      </c>
      <c r="AK37">
        <f t="shared" si="24"/>
        <v>0</v>
      </c>
      <c r="AL37">
        <f t="shared" si="24"/>
        <v>0</v>
      </c>
      <c r="AM37">
        <f t="shared" si="24"/>
        <v>0</v>
      </c>
      <c r="AN37">
        <f t="shared" si="24"/>
        <v>0</v>
      </c>
      <c r="AO37">
        <f t="shared" si="24"/>
        <v>0</v>
      </c>
      <c r="AP37">
        <f t="shared" si="24"/>
        <v>0</v>
      </c>
      <c r="AQ37">
        <f t="shared" si="24"/>
        <v>0</v>
      </c>
      <c r="AR37">
        <f t="shared" si="24"/>
        <v>0</v>
      </c>
      <c r="AU37">
        <f t="shared" si="6"/>
        <v>0</v>
      </c>
      <c r="AV37">
        <f t="shared" si="7"/>
        <v>0</v>
      </c>
      <c r="AW37">
        <v>330</v>
      </c>
      <c r="AX37" cm="1">
        <f t="array" ref="AX37">INDEX($D$1751:$AM$1751,0,MATCH(AW37-IF(AW37&lt;720,IF(AW37&lt;360,0,360),720),$D$1700:$AM$1700,0))+IF(AW37&gt;350,360,0)</f>
        <v>330</v>
      </c>
      <c r="AY37">
        <f t="shared" si="0"/>
        <v>60</v>
      </c>
      <c r="AZ37">
        <f t="shared" si="1"/>
        <v>0</v>
      </c>
      <c r="BA37">
        <f t="shared" si="2"/>
        <v>0</v>
      </c>
      <c r="BB37">
        <f t="shared" si="8"/>
        <v>0</v>
      </c>
      <c r="BC37">
        <f t="shared" si="9"/>
        <v>0</v>
      </c>
      <c r="BD37">
        <f t="shared" si="3"/>
        <v>90</v>
      </c>
      <c r="BE37" t="e">
        <f t="shared" si="4"/>
        <v>#DIV/0!</v>
      </c>
      <c r="BF37">
        <f t="shared" si="5"/>
        <v>0</v>
      </c>
    </row>
    <row r="38" spans="2:58" x14ac:dyDescent="0.5">
      <c r="G38">
        <v>-60</v>
      </c>
      <c r="I38">
        <f t="shared" ref="I38:AR38" si="25">AVERAGE(I61,I84,I107,I130,I153,I176,I199,I222,I245,I268,I291,I314,I337,I360,I383,I406,I429,I452,I475,I498,I521,I544,I567,I590,I613,I636,I659,I682,I705,I728,I751,I774,I797,I820,I843,I866,I889,I912,I935,I958,I981,I1004,I1027,I1050,I1073,I1096,I1119,I1142,I1165,I1188,I1211,I1234,I1257,I1280,I1303,I1326,I1349,I1372,I1395,I1418,I1441,I1464,I1487,I1510,I1533,I1556,I1579,I1602,I1625,I1648,I1671,I1694)</f>
        <v>0</v>
      </c>
      <c r="J38">
        <f t="shared" si="25"/>
        <v>0</v>
      </c>
      <c r="K38">
        <f t="shared" si="25"/>
        <v>0</v>
      </c>
      <c r="L38">
        <f t="shared" si="25"/>
        <v>0</v>
      </c>
      <c r="M38">
        <f t="shared" si="25"/>
        <v>0</v>
      </c>
      <c r="N38">
        <f t="shared" si="25"/>
        <v>0</v>
      </c>
      <c r="O38">
        <f t="shared" si="25"/>
        <v>0</v>
      </c>
      <c r="P38">
        <f t="shared" si="25"/>
        <v>0</v>
      </c>
      <c r="Q38">
        <f t="shared" si="25"/>
        <v>0</v>
      </c>
      <c r="R38" t="e">
        <f t="shared" si="25"/>
        <v>#DIV/0!</v>
      </c>
      <c r="S38" t="e">
        <f t="shared" si="25"/>
        <v>#DIV/0!</v>
      </c>
      <c r="T38" t="e">
        <f t="shared" si="25"/>
        <v>#DIV/0!</v>
      </c>
      <c r="U38" t="e">
        <f t="shared" si="25"/>
        <v>#DIV/0!</v>
      </c>
      <c r="V38" t="e">
        <f t="shared" si="25"/>
        <v>#DIV/0!</v>
      </c>
      <c r="W38" t="e">
        <f t="shared" si="25"/>
        <v>#DIV/0!</v>
      </c>
      <c r="X38" t="e">
        <f t="shared" si="25"/>
        <v>#DIV/0!</v>
      </c>
      <c r="Y38" t="e">
        <f t="shared" si="25"/>
        <v>#DIV/0!</v>
      </c>
      <c r="Z38" t="e">
        <f t="shared" si="25"/>
        <v>#DIV/0!</v>
      </c>
      <c r="AA38" t="e">
        <f t="shared" si="25"/>
        <v>#DIV/0!</v>
      </c>
      <c r="AB38" t="e">
        <f t="shared" si="25"/>
        <v>#DIV/0!</v>
      </c>
      <c r="AC38" t="e">
        <f t="shared" si="25"/>
        <v>#DIV/0!</v>
      </c>
      <c r="AD38" t="e">
        <f t="shared" si="25"/>
        <v>#DIV/0!</v>
      </c>
      <c r="AE38" t="e">
        <f t="shared" si="25"/>
        <v>#DIV/0!</v>
      </c>
      <c r="AF38" t="e">
        <f t="shared" si="25"/>
        <v>#DIV/0!</v>
      </c>
      <c r="AG38" t="e">
        <f t="shared" si="25"/>
        <v>#DIV/0!</v>
      </c>
      <c r="AH38" t="e">
        <f t="shared" si="25"/>
        <v>#DIV/0!</v>
      </c>
      <c r="AI38" t="e">
        <f t="shared" si="25"/>
        <v>#DIV/0!</v>
      </c>
      <c r="AJ38" t="e">
        <f t="shared" si="25"/>
        <v>#DIV/0!</v>
      </c>
      <c r="AK38">
        <f t="shared" si="25"/>
        <v>0</v>
      </c>
      <c r="AL38">
        <f t="shared" si="25"/>
        <v>0</v>
      </c>
      <c r="AM38">
        <f t="shared" si="25"/>
        <v>0</v>
      </c>
      <c r="AN38">
        <f t="shared" si="25"/>
        <v>0</v>
      </c>
      <c r="AO38">
        <f t="shared" si="25"/>
        <v>0</v>
      </c>
      <c r="AP38">
        <f t="shared" si="25"/>
        <v>0</v>
      </c>
      <c r="AQ38">
        <f t="shared" si="25"/>
        <v>0</v>
      </c>
      <c r="AR38">
        <f t="shared" si="25"/>
        <v>0</v>
      </c>
      <c r="AU38">
        <f t="shared" si="6"/>
        <v>0</v>
      </c>
      <c r="AV38">
        <f t="shared" si="7"/>
        <v>0</v>
      </c>
      <c r="AW38">
        <v>340</v>
      </c>
      <c r="AX38" cm="1">
        <f t="array" ref="AX38">INDEX($D$1751:$AM$1751,0,MATCH(AW38-IF(AW38&lt;720,IF(AW38&lt;360,0,360),720),$D$1700:$AM$1700,0))+IF(AW38&gt;350,360,0)</f>
        <v>340</v>
      </c>
      <c r="AY38">
        <f t="shared" si="0"/>
        <v>70</v>
      </c>
      <c r="AZ38">
        <f t="shared" si="1"/>
        <v>0</v>
      </c>
      <c r="BA38">
        <f t="shared" si="2"/>
        <v>0</v>
      </c>
      <c r="BB38">
        <f t="shared" si="8"/>
        <v>0</v>
      </c>
      <c r="BC38">
        <f t="shared" si="9"/>
        <v>0</v>
      </c>
      <c r="BD38">
        <f t="shared" si="3"/>
        <v>90</v>
      </c>
      <c r="BE38" t="e">
        <f t="shared" si="4"/>
        <v>#DIV/0!</v>
      </c>
      <c r="BF38">
        <f t="shared" si="5"/>
        <v>0</v>
      </c>
    </row>
    <row r="39" spans="2:58" x14ac:dyDescent="0.5">
      <c r="G39">
        <v>-70</v>
      </c>
      <c r="I39">
        <f t="shared" ref="I39:AR39" si="26">AVERAGE(I62,I85,I108,I131,I154,I177,I200,I223,I246,I269,I292,I315,I338,I361,I384,I407,I430,I453,I476,I499,I522,I545,I568,I591,I614,I637,I660,I683,I706,I729,I752,I775,I798,I821,I844,I867,I890,I913,I936,I959,I982,I1005,I1028,I1051,I1074,I1097,I1120,I1143,I1166,I1189,I1212,I1235,I1258,I1281,I1304,I1327,I1350,I1373,I1396,I1419,I1442,I1465,I1488,I1511,I1534,I1557,I1580,I1603,I1626,I1649,I1672,I1695)</f>
        <v>0</v>
      </c>
      <c r="J39">
        <f t="shared" si="26"/>
        <v>0</v>
      </c>
      <c r="K39">
        <f t="shared" si="26"/>
        <v>0</v>
      </c>
      <c r="L39">
        <f t="shared" si="26"/>
        <v>0</v>
      </c>
      <c r="M39">
        <f t="shared" si="26"/>
        <v>0</v>
      </c>
      <c r="N39">
        <f t="shared" si="26"/>
        <v>0</v>
      </c>
      <c r="O39">
        <f t="shared" si="26"/>
        <v>0</v>
      </c>
      <c r="P39">
        <f t="shared" si="26"/>
        <v>0</v>
      </c>
      <c r="Q39">
        <f t="shared" si="26"/>
        <v>0</v>
      </c>
      <c r="R39" t="e">
        <f t="shared" si="26"/>
        <v>#DIV/0!</v>
      </c>
      <c r="S39" t="e">
        <f t="shared" si="26"/>
        <v>#DIV/0!</v>
      </c>
      <c r="T39" t="e">
        <f t="shared" si="26"/>
        <v>#DIV/0!</v>
      </c>
      <c r="U39" t="e">
        <f t="shared" si="26"/>
        <v>#DIV/0!</v>
      </c>
      <c r="V39" t="e">
        <f t="shared" si="26"/>
        <v>#DIV/0!</v>
      </c>
      <c r="W39" t="e">
        <f t="shared" si="26"/>
        <v>#DIV/0!</v>
      </c>
      <c r="X39" t="e">
        <f t="shared" si="26"/>
        <v>#DIV/0!</v>
      </c>
      <c r="Y39" t="e">
        <f t="shared" si="26"/>
        <v>#DIV/0!</v>
      </c>
      <c r="Z39" t="e">
        <f t="shared" si="26"/>
        <v>#DIV/0!</v>
      </c>
      <c r="AA39" t="e">
        <f t="shared" si="26"/>
        <v>#DIV/0!</v>
      </c>
      <c r="AB39" t="e">
        <f t="shared" si="26"/>
        <v>#DIV/0!</v>
      </c>
      <c r="AC39" t="e">
        <f t="shared" si="26"/>
        <v>#DIV/0!</v>
      </c>
      <c r="AD39" t="e">
        <f t="shared" si="26"/>
        <v>#DIV/0!</v>
      </c>
      <c r="AE39" t="e">
        <f t="shared" si="26"/>
        <v>#DIV/0!</v>
      </c>
      <c r="AF39" t="e">
        <f t="shared" si="26"/>
        <v>#DIV/0!</v>
      </c>
      <c r="AG39" t="e">
        <f t="shared" si="26"/>
        <v>#DIV/0!</v>
      </c>
      <c r="AH39" t="e">
        <f t="shared" si="26"/>
        <v>#DIV/0!</v>
      </c>
      <c r="AI39" t="e">
        <f t="shared" si="26"/>
        <v>#DIV/0!</v>
      </c>
      <c r="AJ39" t="e">
        <f t="shared" si="26"/>
        <v>#DIV/0!</v>
      </c>
      <c r="AK39">
        <f t="shared" si="26"/>
        <v>0</v>
      </c>
      <c r="AL39">
        <f t="shared" si="26"/>
        <v>0</v>
      </c>
      <c r="AM39">
        <f t="shared" si="26"/>
        <v>0</v>
      </c>
      <c r="AN39">
        <f t="shared" si="26"/>
        <v>0</v>
      </c>
      <c r="AO39">
        <f t="shared" si="26"/>
        <v>0</v>
      </c>
      <c r="AP39">
        <f t="shared" si="26"/>
        <v>0</v>
      </c>
      <c r="AQ39">
        <f t="shared" si="26"/>
        <v>0</v>
      </c>
      <c r="AR39">
        <f t="shared" si="26"/>
        <v>0</v>
      </c>
      <c r="AU39">
        <f t="shared" si="6"/>
        <v>0</v>
      </c>
      <c r="AV39">
        <f t="shared" si="7"/>
        <v>0</v>
      </c>
      <c r="AW39">
        <v>350</v>
      </c>
      <c r="AX39" cm="1">
        <f t="array" ref="AX39">INDEX($D$1751:$AM$1751,0,MATCH(AW39-IF(AW39&lt;720,IF(AW39&lt;360,0,360),720),$D$1700:$AM$1700,0))+IF(AW39&gt;350,360,0)</f>
        <v>350</v>
      </c>
      <c r="AY39">
        <f t="shared" si="0"/>
        <v>80</v>
      </c>
      <c r="AZ39">
        <f t="shared" si="1"/>
        <v>0</v>
      </c>
      <c r="BA39">
        <f t="shared" si="2"/>
        <v>0</v>
      </c>
      <c r="BB39">
        <f t="shared" si="8"/>
        <v>0</v>
      </c>
      <c r="BC39">
        <f t="shared" si="9"/>
        <v>0</v>
      </c>
      <c r="BD39">
        <f t="shared" si="3"/>
        <v>90</v>
      </c>
      <c r="BE39" t="e">
        <f t="shared" si="4"/>
        <v>#DIV/0!</v>
      </c>
      <c r="BF39">
        <f t="shared" si="5"/>
        <v>0</v>
      </c>
    </row>
    <row r="40" spans="2:58" x14ac:dyDescent="0.5">
      <c r="G40">
        <v>-80</v>
      </c>
      <c r="I40">
        <f t="shared" ref="I40:AR40" si="27">AVERAGE(I63,I86,I109,I132,I155,I178,I201,I224,I247,I270,I293,I316,I339,I362,I385,I408,I431,I454,I477,I500,I523,I546,I569,I592,I615,I638,I661,I684,I707,I730,I753,I776,I799,I822,I845,I868,I891,I914,I937,I960,I983,I1006,I1029,I1052,I1075,I1098,I1121,I1144,I1167,I1190,I1213,I1236,I1259,I1282,I1305,I1328,I1351,I1374,I1397,I1420,I1443,I1466,I1489,I1512,I1535,I1558,I1581,I1604,I1627,I1650,I1673,I1696)</f>
        <v>0</v>
      </c>
      <c r="J40">
        <f t="shared" si="27"/>
        <v>0</v>
      </c>
      <c r="K40">
        <f t="shared" si="27"/>
        <v>0</v>
      </c>
      <c r="L40">
        <f t="shared" si="27"/>
        <v>0</v>
      </c>
      <c r="M40">
        <f t="shared" si="27"/>
        <v>0</v>
      </c>
      <c r="N40">
        <f t="shared" si="27"/>
        <v>0</v>
      </c>
      <c r="O40">
        <f t="shared" si="27"/>
        <v>0</v>
      </c>
      <c r="P40">
        <f t="shared" si="27"/>
        <v>0</v>
      </c>
      <c r="Q40">
        <f t="shared" si="27"/>
        <v>0</v>
      </c>
      <c r="R40" t="e">
        <f t="shared" si="27"/>
        <v>#DIV/0!</v>
      </c>
      <c r="S40" t="e">
        <f t="shared" si="27"/>
        <v>#DIV/0!</v>
      </c>
      <c r="T40" t="e">
        <f t="shared" si="27"/>
        <v>#DIV/0!</v>
      </c>
      <c r="U40" t="e">
        <f t="shared" si="27"/>
        <v>#DIV/0!</v>
      </c>
      <c r="V40" t="e">
        <f t="shared" si="27"/>
        <v>#DIV/0!</v>
      </c>
      <c r="W40" t="e">
        <f t="shared" si="27"/>
        <v>#DIV/0!</v>
      </c>
      <c r="X40" t="e">
        <f t="shared" si="27"/>
        <v>#DIV/0!</v>
      </c>
      <c r="Y40" t="e">
        <f t="shared" si="27"/>
        <v>#DIV/0!</v>
      </c>
      <c r="Z40" t="e">
        <f t="shared" si="27"/>
        <v>#DIV/0!</v>
      </c>
      <c r="AA40" t="e">
        <f t="shared" si="27"/>
        <v>#DIV/0!</v>
      </c>
      <c r="AB40" t="e">
        <f t="shared" si="27"/>
        <v>#DIV/0!</v>
      </c>
      <c r="AC40" t="e">
        <f t="shared" si="27"/>
        <v>#DIV/0!</v>
      </c>
      <c r="AD40" t="e">
        <f t="shared" si="27"/>
        <v>#DIV/0!</v>
      </c>
      <c r="AE40" t="e">
        <f t="shared" si="27"/>
        <v>#DIV/0!</v>
      </c>
      <c r="AF40" t="e">
        <f t="shared" si="27"/>
        <v>#DIV/0!</v>
      </c>
      <c r="AG40" t="e">
        <f t="shared" si="27"/>
        <v>#DIV/0!</v>
      </c>
      <c r="AH40" t="e">
        <f t="shared" si="27"/>
        <v>#DIV/0!</v>
      </c>
      <c r="AI40" t="e">
        <f t="shared" si="27"/>
        <v>#DIV/0!</v>
      </c>
      <c r="AJ40" t="e">
        <f t="shared" si="27"/>
        <v>#DIV/0!</v>
      </c>
      <c r="AK40">
        <f t="shared" si="27"/>
        <v>0</v>
      </c>
      <c r="AL40">
        <f t="shared" si="27"/>
        <v>0</v>
      </c>
      <c r="AM40">
        <f t="shared" si="27"/>
        <v>0</v>
      </c>
      <c r="AN40">
        <f t="shared" si="27"/>
        <v>0</v>
      </c>
      <c r="AO40">
        <f t="shared" si="27"/>
        <v>0</v>
      </c>
      <c r="AP40">
        <f t="shared" si="27"/>
        <v>0</v>
      </c>
      <c r="AQ40">
        <f t="shared" si="27"/>
        <v>0</v>
      </c>
      <c r="AR40">
        <f t="shared" si="27"/>
        <v>0</v>
      </c>
      <c r="AU40">
        <f t="shared" si="6"/>
        <v>0</v>
      </c>
      <c r="AV40">
        <f t="shared" si="7"/>
        <v>0</v>
      </c>
      <c r="AW40">
        <v>360</v>
      </c>
      <c r="AX40" cm="1">
        <f t="array" ref="AX40">INDEX($D$1751:$AM$1751,0,MATCH(AW40-IF(AW40&lt;720,IF(AW40&lt;360,0,360),720),$D$1700:$AM$1700,0))+IF(AW40&gt;350,360,0)</f>
        <v>360</v>
      </c>
      <c r="AY40">
        <f t="shared" si="0"/>
        <v>90</v>
      </c>
      <c r="AZ40">
        <f t="shared" si="1"/>
        <v>0</v>
      </c>
      <c r="BA40">
        <f t="shared" si="2"/>
        <v>0</v>
      </c>
      <c r="BB40">
        <f t="shared" si="8"/>
        <v>0</v>
      </c>
      <c r="BC40">
        <f t="shared" si="9"/>
        <v>0</v>
      </c>
      <c r="BD40">
        <f t="shared" si="3"/>
        <v>90</v>
      </c>
      <c r="BE40" t="e">
        <f t="shared" si="4"/>
        <v>#DIV/0!</v>
      </c>
      <c r="BF40">
        <f t="shared" si="5"/>
        <v>0</v>
      </c>
    </row>
    <row r="41" spans="2:58" x14ac:dyDescent="0.5">
      <c r="G41">
        <v>-90</v>
      </c>
      <c r="I41" t="e">
        <f t="shared" ref="I41:AR41" si="28">AVERAGE(I64,I87,I110,I133,I156,I179,I202,I225,I248,I271,I294,I317,I340,I363,I386,I409,I432,I455,I478,I501,I524,I547,I570,I593,I616,I639,I662,I685,I708,I731,I754,I777,I800,I823,I846,I869,I892,I915,I938,I961,I984,I1007,I1030,I1053,I1076,I1099,I1122,I1145,I1168,I1191,I1214,I1237,I1260,I1283,I1306,I1329,I1352,I1375,I1398,I1421,I1444,I1467,I1490,I1513,I1536,I1559,I1582,I1605,I1628,I1651,I1674,I1697)</f>
        <v>#DIV/0!</v>
      </c>
      <c r="J41" t="e">
        <f t="shared" si="28"/>
        <v>#DIV/0!</v>
      </c>
      <c r="K41" t="e">
        <f t="shared" si="28"/>
        <v>#DIV/0!</v>
      </c>
      <c r="L41" t="e">
        <f t="shared" si="28"/>
        <v>#DIV/0!</v>
      </c>
      <c r="M41" t="e">
        <f t="shared" si="28"/>
        <v>#DIV/0!</v>
      </c>
      <c r="N41" t="e">
        <f t="shared" si="28"/>
        <v>#DIV/0!</v>
      </c>
      <c r="O41" t="e">
        <f t="shared" si="28"/>
        <v>#DIV/0!</v>
      </c>
      <c r="P41" t="e">
        <f t="shared" si="28"/>
        <v>#DIV/0!</v>
      </c>
      <c r="Q41" t="e">
        <f t="shared" si="28"/>
        <v>#DIV/0!</v>
      </c>
      <c r="R41" t="e">
        <f t="shared" si="28"/>
        <v>#DIV/0!</v>
      </c>
      <c r="S41" t="e">
        <f t="shared" si="28"/>
        <v>#DIV/0!</v>
      </c>
      <c r="T41" t="e">
        <f t="shared" si="28"/>
        <v>#DIV/0!</v>
      </c>
      <c r="U41" t="e">
        <f t="shared" si="28"/>
        <v>#DIV/0!</v>
      </c>
      <c r="V41" t="e">
        <f t="shared" si="28"/>
        <v>#DIV/0!</v>
      </c>
      <c r="W41" t="e">
        <f t="shared" si="28"/>
        <v>#DIV/0!</v>
      </c>
      <c r="X41" t="e">
        <f t="shared" si="28"/>
        <v>#DIV/0!</v>
      </c>
      <c r="Y41" t="e">
        <f t="shared" si="28"/>
        <v>#DIV/0!</v>
      </c>
      <c r="Z41" t="e">
        <f t="shared" si="28"/>
        <v>#DIV/0!</v>
      </c>
      <c r="AA41" t="e">
        <f t="shared" si="28"/>
        <v>#DIV/0!</v>
      </c>
      <c r="AB41" t="e">
        <f t="shared" si="28"/>
        <v>#DIV/0!</v>
      </c>
      <c r="AC41" t="e">
        <f t="shared" si="28"/>
        <v>#DIV/0!</v>
      </c>
      <c r="AD41" t="e">
        <f t="shared" si="28"/>
        <v>#DIV/0!</v>
      </c>
      <c r="AE41" t="e">
        <f t="shared" si="28"/>
        <v>#DIV/0!</v>
      </c>
      <c r="AF41" t="e">
        <f t="shared" si="28"/>
        <v>#DIV/0!</v>
      </c>
      <c r="AG41" t="e">
        <f t="shared" si="28"/>
        <v>#DIV/0!</v>
      </c>
      <c r="AH41" t="e">
        <f t="shared" si="28"/>
        <v>#DIV/0!</v>
      </c>
      <c r="AI41" t="e">
        <f t="shared" si="28"/>
        <v>#DIV/0!</v>
      </c>
      <c r="AJ41" t="e">
        <f t="shared" si="28"/>
        <v>#DIV/0!</v>
      </c>
      <c r="AK41" t="e">
        <f t="shared" si="28"/>
        <v>#DIV/0!</v>
      </c>
      <c r="AL41" t="e">
        <f t="shared" si="28"/>
        <v>#DIV/0!</v>
      </c>
      <c r="AM41" t="e">
        <f t="shared" si="28"/>
        <v>#DIV/0!</v>
      </c>
      <c r="AN41" t="e">
        <f t="shared" si="28"/>
        <v>#DIV/0!</v>
      </c>
      <c r="AO41" t="e">
        <f t="shared" si="28"/>
        <v>#DIV/0!</v>
      </c>
      <c r="AP41" t="e">
        <f t="shared" si="28"/>
        <v>#DIV/0!</v>
      </c>
      <c r="AQ41" t="e">
        <f t="shared" si="28"/>
        <v>#DIV/0!</v>
      </c>
      <c r="AR41" t="e">
        <f t="shared" si="28"/>
        <v>#DIV/0!</v>
      </c>
      <c r="AU41">
        <f t="shared" si="6"/>
        <v>0</v>
      </c>
      <c r="AV41">
        <f t="shared" si="7"/>
        <v>0</v>
      </c>
      <c r="AW41">
        <v>370</v>
      </c>
      <c r="AX41" cm="1">
        <f t="array" ref="AX41">INDEX($D$1751:$AM$1751,0,MATCH(AW41-IF(AW41&lt;720,IF(AW41&lt;360,0,360),720),$D$1700:$AM$1700,0))+IF(AW41&gt;350,360,0)</f>
        <v>370</v>
      </c>
      <c r="AY41">
        <f t="shared" si="0"/>
        <v>100</v>
      </c>
      <c r="AZ41">
        <f t="shared" si="1"/>
        <v>0</v>
      </c>
      <c r="BA41">
        <f t="shared" si="2"/>
        <v>0</v>
      </c>
      <c r="BB41">
        <f t="shared" si="8"/>
        <v>0</v>
      </c>
      <c r="BC41">
        <f t="shared" si="9"/>
        <v>0</v>
      </c>
      <c r="BD41">
        <f t="shared" si="3"/>
        <v>90</v>
      </c>
      <c r="BE41" t="e">
        <f t="shared" si="4"/>
        <v>#DIV/0!</v>
      </c>
      <c r="BF41">
        <f t="shared" si="5"/>
        <v>0</v>
      </c>
    </row>
    <row r="42" spans="2:58" x14ac:dyDescent="0.5">
      <c r="AU42">
        <f t="shared" si="6"/>
        <v>0</v>
      </c>
      <c r="AV42">
        <f t="shared" si="7"/>
        <v>0</v>
      </c>
      <c r="AW42">
        <v>380</v>
      </c>
      <c r="AX42" cm="1">
        <f t="array" ref="AX42">INDEX($D$1751:$AM$1751,0,MATCH(AW42-IF(AW42&lt;720,IF(AW42&lt;360,0,360),720),$D$1700:$AM$1700,0))+IF(AW42&gt;350,360,0)</f>
        <v>380</v>
      </c>
      <c r="AY42">
        <f t="shared" si="0"/>
        <v>110</v>
      </c>
      <c r="AZ42">
        <f t="shared" si="1"/>
        <v>0</v>
      </c>
      <c r="BA42">
        <f t="shared" si="2"/>
        <v>0</v>
      </c>
      <c r="BB42">
        <f t="shared" si="8"/>
        <v>0</v>
      </c>
      <c r="BC42">
        <f t="shared" si="9"/>
        <v>0</v>
      </c>
      <c r="BD42">
        <f t="shared" si="3"/>
        <v>90</v>
      </c>
      <c r="BE42" t="e">
        <f t="shared" si="4"/>
        <v>#DIV/0!</v>
      </c>
      <c r="BF42">
        <f t="shared" si="5"/>
        <v>0</v>
      </c>
    </row>
    <row r="43" spans="2:58" x14ac:dyDescent="0.5">
      <c r="H43" t="s">
        <v>769</v>
      </c>
      <c r="I43">
        <v>180</v>
      </c>
      <c r="J43">
        <v>170</v>
      </c>
      <c r="K43">
        <v>160</v>
      </c>
      <c r="L43">
        <v>150</v>
      </c>
      <c r="M43">
        <v>140</v>
      </c>
      <c r="N43">
        <v>130</v>
      </c>
      <c r="O43">
        <v>120</v>
      </c>
      <c r="P43">
        <v>110</v>
      </c>
      <c r="Q43">
        <v>100</v>
      </c>
      <c r="R43">
        <v>90</v>
      </c>
      <c r="S43">
        <v>80</v>
      </c>
      <c r="T43">
        <v>70</v>
      </c>
      <c r="U43">
        <v>60</v>
      </c>
      <c r="V43">
        <v>50</v>
      </c>
      <c r="W43">
        <v>40</v>
      </c>
      <c r="X43">
        <v>30</v>
      </c>
      <c r="Y43">
        <v>20</v>
      </c>
      <c r="Z43">
        <v>10</v>
      </c>
      <c r="AA43">
        <v>0</v>
      </c>
      <c r="AB43">
        <v>-10</v>
      </c>
      <c r="AC43">
        <v>-20</v>
      </c>
      <c r="AD43">
        <v>-30</v>
      </c>
      <c r="AE43">
        <v>-40</v>
      </c>
      <c r="AF43">
        <v>-50</v>
      </c>
      <c r="AG43">
        <v>-60</v>
      </c>
      <c r="AH43">
        <v>-70</v>
      </c>
      <c r="AI43">
        <v>-80</v>
      </c>
      <c r="AJ43">
        <v>-90</v>
      </c>
      <c r="AK43">
        <v>-100</v>
      </c>
      <c r="AL43">
        <v>-110</v>
      </c>
      <c r="AM43">
        <v>-120</v>
      </c>
      <c r="AN43">
        <v>-130</v>
      </c>
      <c r="AO43">
        <v>-140</v>
      </c>
      <c r="AP43">
        <v>-150</v>
      </c>
      <c r="AQ43">
        <v>-160</v>
      </c>
      <c r="AR43">
        <v>-170</v>
      </c>
      <c r="AU43">
        <f t="shared" si="6"/>
        <v>0</v>
      </c>
      <c r="AV43">
        <f t="shared" si="7"/>
        <v>0</v>
      </c>
      <c r="AW43">
        <v>390</v>
      </c>
      <c r="AX43" cm="1">
        <f t="array" ref="AX43">INDEX($D$1751:$AM$1751,0,MATCH(AW43-IF(AW43&lt;720,IF(AW43&lt;360,0,360),720),$D$1700:$AM$1700,0))+IF(AW43&gt;350,360,0)</f>
        <v>390</v>
      </c>
      <c r="AY43">
        <f t="shared" si="0"/>
        <v>120</v>
      </c>
      <c r="AZ43">
        <f t="shared" si="1"/>
        <v>0</v>
      </c>
      <c r="BA43">
        <f t="shared" si="2"/>
        <v>0</v>
      </c>
      <c r="BB43">
        <f t="shared" si="8"/>
        <v>0</v>
      </c>
      <c r="BC43">
        <f t="shared" si="9"/>
        <v>0</v>
      </c>
      <c r="BD43">
        <f t="shared" si="3"/>
        <v>90</v>
      </c>
      <c r="BE43" t="e">
        <f t="shared" si="4"/>
        <v>#DIV/0!</v>
      </c>
      <c r="BF43">
        <f t="shared" si="5"/>
        <v>0</v>
      </c>
    </row>
    <row r="44" spans="2:58" x14ac:dyDescent="0.5">
      <c r="H44" t="s">
        <v>779</v>
      </c>
      <c r="I44">
        <f>IF(ABS(I43-E56)&gt;180,IF(ABS(I43-E56)&gt;360,ABS(I43-E56)-360,360-ABS(I43-E56)),ABS(I43-E56))</f>
        <v>180</v>
      </c>
      <c r="J44">
        <f>IF(ABS(J43-E56)&gt;180,IF(ABS(J43-E56)&gt;360,ABS(J43-E56)-360,360-ABS(J43-E56)),ABS(J43-E56))</f>
        <v>170</v>
      </c>
      <c r="K44">
        <f>IF(ABS(K43-E56)&gt;180,IF(ABS(K43-E56)&gt;360,ABS(K43-E56)-360,360-ABS(K43-E56)),ABS(K43-E56))</f>
        <v>160</v>
      </c>
      <c r="L44">
        <f>IF(ABS(L43-E56)&gt;180,IF(ABS(L43-E56)&gt;360,ABS(L43-E56)-360,360-ABS(L43-E56)),ABS(L43-E56))</f>
        <v>150</v>
      </c>
      <c r="M44">
        <f>IF(ABS(M43-E56)&gt;180,IF(ABS(M43-E56)&gt;360,ABS(M43-E56)-360,360-ABS(M43-E56)),ABS(M43-E56))</f>
        <v>140</v>
      </c>
      <c r="N44">
        <f>IF(ABS(N43-E56)&gt;180,IF(ABS(N43-E56)&gt;360,ABS(N43-E56)-360,360-ABS(N43-E56)),ABS(N43-E56))</f>
        <v>130</v>
      </c>
      <c r="O44">
        <f>IF(ABS(O43-E56)&gt;180,IF(ABS(O43-E56)&gt;360,ABS(O43-E56)-360,360-ABS(O43-E56)),ABS(O43-E56))</f>
        <v>120</v>
      </c>
      <c r="P44">
        <f>IF(ABS(P43-E56)&gt;180,IF(ABS(P43-E56)&gt;360,ABS(P43-E56)-360,360-ABS(P43-E56)),ABS(P43-E56))</f>
        <v>110</v>
      </c>
      <c r="Q44">
        <f>IF(ABS(Q43-E56)&gt;180,IF(ABS(Q43-E56)&gt;360,ABS(Q43-E56)-360,360-ABS(Q43-E56)),ABS(Q43-E56))</f>
        <v>100</v>
      </c>
      <c r="R44">
        <f>IF(ABS(R43-E56)&gt;180,IF(ABS(R43-E56)&gt;360,ABS(R43-E56)-360,360-ABS(R43-E56)),ABS(R43-E56))</f>
        <v>90</v>
      </c>
      <c r="S44">
        <f>IF(ABS(S43-E56)&gt;180,IF(ABS(S43-E56)&gt;360,ABS(S43-E56)-360,360-ABS(S43-E56)),ABS(S43-E56))</f>
        <v>80</v>
      </c>
      <c r="T44">
        <f>IF(ABS(T43-E56)&gt;180,IF(ABS(T43-E56)&gt;360,ABS(T43-E56)-360,360-ABS(T43-E56)),ABS(T43-E56))</f>
        <v>70</v>
      </c>
      <c r="U44">
        <f>IF(ABS(U43-E56)&gt;180,IF(ABS(U43-E56)&gt;360,ABS(U43-E56)-360,360-ABS(U43-E56)),ABS(U43-E56))</f>
        <v>60</v>
      </c>
      <c r="V44">
        <f>IF(ABS(V43-E56)&gt;180,IF(ABS(V43-E56)&gt;360,ABS(V43-E56)-360,360-ABS(V43-E56)),ABS(V43-E56))</f>
        <v>50</v>
      </c>
      <c r="W44">
        <f>IF(ABS(W43-E56)&gt;180,IF(ABS(W43-E56)&gt;360,ABS(W43-E56)-360,360-ABS(W43-E56)),ABS(W43-E56))</f>
        <v>40</v>
      </c>
      <c r="X44">
        <f>IF(ABS(X43-E56)&gt;180,IF(ABS(X43-E56)&gt;360,ABS(X43-E56)-360,360-ABS(X43-E56)),ABS(X43-E56))</f>
        <v>30</v>
      </c>
      <c r="Y44">
        <f>IF(ABS(Y43-E56)&gt;180,IF(ABS(Y43-E56)&gt;360,ABS(Y43-E56)-360,360-ABS(Y43-E56)),ABS(Y43-E56))</f>
        <v>20</v>
      </c>
      <c r="Z44">
        <f>IF(ABS(Z43-E56)&gt;180,IF(ABS(Z43-E56)&gt;360,ABS(Z43-E56)-360,360-ABS(Z43-E56)),ABS(Z43-E56))</f>
        <v>10</v>
      </c>
      <c r="AA44">
        <f>IF(ABS(AA43-E56)&gt;180,IF(ABS(AA43-E56)&gt;360,ABS(AA43-E56)-360,360-ABS(AA43-E56)),ABS(AA43-E56))</f>
        <v>0</v>
      </c>
      <c r="AB44">
        <f>IF(ABS(AB43-E56)&gt;180,IF(ABS(AB43-E56)&gt;360,ABS(AB43-E56)-360,360-ABS(AB43-E56)),ABS(AB43-E56))</f>
        <v>10</v>
      </c>
      <c r="AC44">
        <f>IF(ABS(AC43-E56)&gt;180,IF(ABS(AC43-E56)&gt;360,ABS(AC43-E56)-360,360-ABS(AC43-E56)),ABS(AC43-E56))</f>
        <v>20</v>
      </c>
      <c r="AD44">
        <f>IF(ABS(AD43-E56)&gt;180,IF(ABS(AD43-E56)&gt;360,ABS(AD43-E56)-360,360-ABS(AD43-E56)),ABS(AD43-E56))</f>
        <v>30</v>
      </c>
      <c r="AE44">
        <f>IF(ABS(AE43-E56)&gt;180,IF(ABS(AE43-E56)&gt;360,ABS(AE43-E56)-360,360-ABS(AE43-E56)),ABS(AE43-E56))</f>
        <v>40</v>
      </c>
      <c r="AF44">
        <f>IF(ABS(AF43-E56)&gt;180,IF(ABS(AF43-E56)&gt;360,ABS(AF43-E56)-360,360-ABS(AF43-E56)),ABS(AF43-E56))</f>
        <v>50</v>
      </c>
      <c r="AG44">
        <f>IF(ABS(AG43-E56)&gt;180,IF(ABS(AG43-E56)&gt;360,ABS(AG43-E56)-360,360-ABS(AG43-E56)),ABS(AG43-E56))</f>
        <v>60</v>
      </c>
      <c r="AH44">
        <f>IF(ABS(AH43-E56)&gt;180,IF(ABS(AH43-E56)&gt;360,ABS(AH43-E56)-360,360-ABS(AH43-E56)),ABS(AH43-E56))</f>
        <v>70</v>
      </c>
      <c r="AI44">
        <f>IF(ABS(AI43-E56)&gt;180,IF(ABS(AI43-E56)&gt;360,ABS(AI43-E56)-360,360-ABS(AI43-E56)),ABS(AI43-E56))</f>
        <v>80</v>
      </c>
      <c r="AJ44">
        <f>IF(ABS(AJ43-E56)&gt;180,IF(ABS(AJ43-E56)&gt;360,ABS(AJ43-E56)-360,360-ABS(AJ43-E56)),ABS(AJ43-E56))</f>
        <v>90</v>
      </c>
      <c r="AK44">
        <f>IF(ABS(AK43-E56)&gt;180,IF(ABS(AK43-E56)&gt;360,ABS(AK43-E56)-360,360-ABS(AK43-E56)),ABS(AK43-E56))</f>
        <v>100</v>
      </c>
      <c r="AL44">
        <f>IF(ABS(AL43-E56)&gt;180,IF(ABS(AL43-E56)&gt;360,ABS(AL43-E56)-360,360-ABS(AL43-E56)),ABS(AL43-E56))</f>
        <v>110</v>
      </c>
      <c r="AM44">
        <f>IF(ABS(AM43-E56)&gt;180,IF(ABS(AM43-E56)&gt;360,ABS(AM43-E56)-360,360-ABS(AM43-E56)),ABS(AM43-E56))</f>
        <v>120</v>
      </c>
      <c r="AN44">
        <f>IF(ABS(AN43-E56)&gt;180,IF(ABS(AN43-E56)&gt;360,ABS(AN43-E56)-360,360-ABS(AN43-E56)),ABS(AN43-E56))</f>
        <v>130</v>
      </c>
      <c r="AO44">
        <f>IF(ABS(AO43-E56)&gt;180,IF(ABS(AO43-E56)&gt;360,ABS(AO43-E56)-360,360-ABS(AO43-E56)),ABS(AO43-E56))</f>
        <v>140</v>
      </c>
      <c r="AP44">
        <f>IF(ABS(AP43-E56)&gt;180,IF(ABS(AP43-E56)&gt;360,ABS(AP43-E56)-360,360-ABS(AP43-E56)),ABS(AP43-E56))</f>
        <v>150</v>
      </c>
      <c r="AQ44">
        <f>IF(ABS(AQ43-E56)&gt;180,IF(ABS(AQ43-E56)&gt;360,ABS(AQ43-E56)-360,360-ABS(AQ43-E56)),ABS(AQ43-E56))</f>
        <v>160</v>
      </c>
      <c r="AR44">
        <f>IF(ABS(AR43-E56)&gt;180,IF(ABS(AR43-E56)&gt;360,ABS(AR43-E56)-360,360-ABS(AR43-E56)),ABS(AR43-E56))</f>
        <v>170</v>
      </c>
      <c r="AU44">
        <f t="shared" si="6"/>
        <v>0</v>
      </c>
      <c r="AV44">
        <f t="shared" si="7"/>
        <v>0</v>
      </c>
      <c r="AW44">
        <v>400</v>
      </c>
      <c r="AX44" cm="1">
        <f t="array" ref="AX44">INDEX($D$1751:$AM$1751,0,MATCH(AW44-IF(AW44&lt;720,IF(AW44&lt;360,0,360),720),$D$1700:$AM$1700,0))+IF(AW44&gt;350,360,0)</f>
        <v>400</v>
      </c>
      <c r="AY44">
        <f t="shared" si="0"/>
        <v>130</v>
      </c>
      <c r="AZ44">
        <f t="shared" si="1"/>
        <v>0</v>
      </c>
      <c r="BA44">
        <f t="shared" si="2"/>
        <v>0</v>
      </c>
      <c r="BB44">
        <f t="shared" si="8"/>
        <v>0</v>
      </c>
      <c r="BC44">
        <f t="shared" si="9"/>
        <v>0</v>
      </c>
      <c r="BD44">
        <f t="shared" si="3"/>
        <v>90</v>
      </c>
      <c r="BE44" t="e">
        <f t="shared" si="4"/>
        <v>#DIV/0!</v>
      </c>
      <c r="BF44">
        <f t="shared" si="5"/>
        <v>0</v>
      </c>
    </row>
    <row r="45" spans="2:58" x14ac:dyDescent="0.5">
      <c r="G45" t="s">
        <v>734</v>
      </c>
      <c r="AU45">
        <f t="shared" si="6"/>
        <v>0</v>
      </c>
      <c r="AV45">
        <f t="shared" si="7"/>
        <v>0</v>
      </c>
      <c r="AW45">
        <v>410</v>
      </c>
      <c r="AX45" cm="1">
        <f t="array" ref="AX45">INDEX($D$1751:$AM$1751,0,MATCH(AW45-IF(AW45&lt;720,IF(AW45&lt;360,0,360),720),$D$1700:$AM$1700,0))+IF(AW45&gt;350,360,0)</f>
        <v>410</v>
      </c>
      <c r="AY45">
        <f t="shared" si="0"/>
        <v>140</v>
      </c>
      <c r="AZ45">
        <f t="shared" si="1"/>
        <v>0</v>
      </c>
      <c r="BA45">
        <f t="shared" si="2"/>
        <v>0</v>
      </c>
      <c r="BB45">
        <f t="shared" si="8"/>
        <v>0</v>
      </c>
      <c r="BC45">
        <f t="shared" si="9"/>
        <v>0</v>
      </c>
      <c r="BD45">
        <f t="shared" si="3"/>
        <v>90</v>
      </c>
      <c r="BE45" t="e">
        <f t="shared" si="4"/>
        <v>#DIV/0!</v>
      </c>
      <c r="BF45">
        <f t="shared" si="5"/>
        <v>0</v>
      </c>
    </row>
    <row r="46" spans="2:58" x14ac:dyDescent="0.5">
      <c r="B46" t="s">
        <v>780</v>
      </c>
      <c r="E46">
        <v>0</v>
      </c>
      <c r="G46">
        <v>90</v>
      </c>
      <c r="I46" t="e">
        <f>IF(DEGREES(ACOS(SIN(RADIANS(G46))*SIN(RADIANS(E54))+COS(RADIANS(G46))*COS(RADIANS(E54))*COS(RADIANS(I44))))&gt;90,0,$F$4*$F$5/E53^2*(SIN(RADIANS(G46))*SIN(RADIANS(E54))+COS(RADIANS(G46))*COS(RADIANS(E54))*COS(RADIANS(I44))))</f>
        <v>#DIV/0!</v>
      </c>
      <c r="J46" t="e">
        <f>IF(DEGREES(ACOS(SIN(RADIANS(G46))*SIN(RADIANS(E54))+COS(RADIANS(G46))*COS(RADIANS(E54))*COS(RADIANS(J44))))&gt;90,0,$F$4*$F$5/E53^2*(SIN(RADIANS(G46))*SIN(RADIANS(E54))+COS(RADIANS(G46))*COS(RADIANS(E54))*COS(RADIANS(J44))))</f>
        <v>#DIV/0!</v>
      </c>
      <c r="K46" t="e">
        <f>IF(DEGREES(ACOS(SIN(RADIANS(G46))*SIN(RADIANS(E54))+COS(RADIANS(G46))*COS(RADIANS(E54))*COS(RADIANS(K44))))&gt;90,0,$F$4*$F$5/E53^2*(SIN(RADIANS(G46))*SIN(RADIANS(E54))+COS(RADIANS(G46))*COS(RADIANS(E54))*COS(RADIANS(K44))))</f>
        <v>#DIV/0!</v>
      </c>
      <c r="L46" t="e">
        <f>IF(DEGREES(ACOS(SIN(RADIANS(G46))*SIN(RADIANS(E54))+COS(RADIANS(G46))*COS(RADIANS(E54))*COS(RADIANS(L44))))&gt;90,0,$F$4*$F$5/E53^2*(SIN(RADIANS(G46))*SIN(RADIANS(E54))+COS(RADIANS(G46))*COS(RADIANS(E54))*COS(RADIANS(L44))))</f>
        <v>#DIV/0!</v>
      </c>
      <c r="M46" t="e">
        <f>IF(DEGREES(ACOS(SIN(RADIANS(G46))*SIN(RADIANS(E54))+COS(RADIANS(G46))*COS(RADIANS(E54))*COS(RADIANS(M44))))&gt;90,0,$F$4*$F$5/E53^2*(SIN(RADIANS(G46))*SIN(RADIANS(E54))+COS(RADIANS(G46))*COS(RADIANS(E54))*COS(RADIANS(M44))))</f>
        <v>#DIV/0!</v>
      </c>
      <c r="N46" t="e">
        <f>IF(DEGREES(ACOS(SIN(RADIANS(G46))*SIN(RADIANS(E54))+COS(RADIANS(G46))*COS(RADIANS(E54))*COS(RADIANS(N44))))&gt;90,0,$F$4*$F$5/E53^2*(SIN(RADIANS(G46))*SIN(RADIANS(E54))+COS(RADIANS(G46))*COS(RADIANS(E54))*COS(RADIANS(N44))))</f>
        <v>#DIV/0!</v>
      </c>
      <c r="O46" t="e">
        <f>IF(DEGREES(ACOS(SIN(RADIANS(G46))*SIN(RADIANS(E54))+COS(RADIANS(G46))*COS(RADIANS(E54))*COS(RADIANS(O44))))&gt;90,0,$F$4*$F$5/E53^2*(SIN(RADIANS(G46))*SIN(RADIANS(E54))+COS(RADIANS(G46))*COS(RADIANS(E54))*COS(RADIANS(O44))))</f>
        <v>#DIV/0!</v>
      </c>
      <c r="P46" t="e">
        <f>IF(DEGREES(ACOS(SIN(RADIANS(G46))*SIN(RADIANS(E54))+COS(RADIANS(G46))*COS(RADIANS(E54))*COS(RADIANS(P44))))&gt;90,0,$F$4*$F$5/E53^2*(SIN(RADIANS(G46))*SIN(RADIANS(E54))+COS(RADIANS(G46))*COS(RADIANS(E54))*COS(RADIANS(P44))))</f>
        <v>#DIV/0!</v>
      </c>
      <c r="Q46" t="e">
        <f>IF(DEGREES(ACOS(SIN(RADIANS(G46))*SIN(RADIANS(E54))+COS(RADIANS(G46))*COS(RADIANS(E54))*COS(RADIANS(Q44))))&gt;90,0,$F$4*$F$5/E53^2*(SIN(RADIANS(G46))*SIN(RADIANS(E54))+COS(RADIANS(G46))*COS(RADIANS(E54))*COS(RADIANS(Q44))))</f>
        <v>#DIV/0!</v>
      </c>
      <c r="R46" t="e">
        <f>IF(DEGREES(ACOS(SIN(RADIANS(G46))*SIN(RADIANS(E54))+COS(RADIANS(G46))*COS(RADIANS(E54))*COS(RADIANS(R44))))&gt;90,0,$F$4*$F$5/E53^2*(SIN(RADIANS(G46))*SIN(RADIANS(E54))+COS(RADIANS(G46))*COS(RADIANS(E54))*COS(RADIANS(R44))))</f>
        <v>#DIV/0!</v>
      </c>
      <c r="S46" t="e">
        <f>IF(DEGREES(ACOS(SIN(RADIANS(G46))*SIN(RADIANS(E54))+COS(RADIANS(G46))*COS(RADIANS(E54))*COS(RADIANS(S44))))&gt;90,0,$F$4*$F$5/E53^2*(SIN(RADIANS(G46))*SIN(RADIANS(E54))+COS(RADIANS(G46))*COS(RADIANS(E54))*COS(RADIANS(S44))))</f>
        <v>#DIV/0!</v>
      </c>
      <c r="T46" t="e">
        <f>IF(DEGREES(ACOS(SIN(RADIANS(G46))*SIN(RADIANS(E54))+COS(RADIANS(G46))*COS(RADIANS(E54))*COS(RADIANS(T44))))&gt;90,0,$F$4*$F$5/E53^2*(SIN(RADIANS(G46))*SIN(RADIANS(E54))+COS(RADIANS(G46))*COS(RADIANS(E54))*COS(RADIANS(T44))))</f>
        <v>#DIV/0!</v>
      </c>
      <c r="U46" t="e">
        <f>IF(DEGREES(ACOS(SIN(RADIANS(G46))*SIN(RADIANS(E54))+COS(RADIANS(G46))*COS(RADIANS(E54))*COS(RADIANS(U44))))&gt;90,0,$F$4*$F$5/E53^2*(SIN(RADIANS(G46))*SIN(RADIANS(E54))+COS(RADIANS(G46))*COS(RADIANS(E54))*COS(RADIANS(U44))))</f>
        <v>#DIV/0!</v>
      </c>
      <c r="V46" t="e">
        <f>IF(DEGREES(ACOS(SIN(RADIANS(G46))*SIN(RADIANS(E54))+COS(RADIANS(G46))*COS(RADIANS(E54))*COS(RADIANS(V44))))&gt;90,0,$F$4*$F$5/E53^2*(SIN(RADIANS(G46))*SIN(RADIANS(E54))+COS(RADIANS(G46))*COS(RADIANS(E54))*COS(RADIANS(V44))))</f>
        <v>#DIV/0!</v>
      </c>
      <c r="W46" t="e">
        <f>IF(DEGREES(ACOS(SIN(RADIANS(G46))*SIN(RADIANS(E54))+COS(RADIANS(G46))*COS(RADIANS(E54))*COS(RADIANS(W44))))&gt;90,0,$F$4*$F$5/E53^2*(SIN(RADIANS(G46))*SIN(RADIANS(E54))+COS(RADIANS(G46))*COS(RADIANS(E54))*COS(RADIANS(W44))))</f>
        <v>#DIV/0!</v>
      </c>
      <c r="X46" t="e">
        <f>IF(DEGREES(ACOS(SIN(RADIANS(G46))*SIN(RADIANS(E54))+COS(RADIANS(G46))*COS(RADIANS(E54))*COS(RADIANS(X44))))&gt;90,0,$F$4*$F$5/E53^2*(SIN(RADIANS(G46))*SIN(RADIANS(E54))+COS(RADIANS(G46))*COS(RADIANS(E54))*COS(RADIANS(X44))))</f>
        <v>#DIV/0!</v>
      </c>
      <c r="Y46" t="e">
        <f>IF(DEGREES(ACOS(SIN(RADIANS(G46))*SIN(RADIANS(E54))+COS(RADIANS(G46))*COS(RADIANS(E54))*COS(RADIANS(Y44))))&gt;90,0,$F$4*$F$5/E53^2*(SIN(RADIANS(G46))*SIN(RADIANS(E54))+COS(RADIANS(G46))*COS(RADIANS(E54))*COS(RADIANS(Y44))))</f>
        <v>#DIV/0!</v>
      </c>
      <c r="Z46" t="e">
        <f>IF(DEGREES(ACOS(SIN(RADIANS(G46))*SIN(RADIANS(E54))+COS(RADIANS(G46))*COS(RADIANS(E54))*COS(RADIANS(Z44))))&gt;90,0,$F$4*$F$5/E53^2*(SIN(RADIANS(G46))*SIN(RADIANS(E54))+COS(RADIANS(G46))*COS(RADIANS(E54))*COS(RADIANS(Z44))))</f>
        <v>#DIV/0!</v>
      </c>
      <c r="AA46" t="e">
        <f>IF(DEGREES(ACOS(SIN(RADIANS(G46))*SIN(RADIANS(E54))+COS(RADIANS(G46))*COS(RADIANS(E54))*COS(RADIANS(AA44))))&gt;90,0,$F$4*$F$5/E53^2*(SIN(RADIANS(G46))*SIN(RADIANS(E54))+COS(RADIANS(G46))*COS(RADIANS(E54))*COS(RADIANS(AA44))))</f>
        <v>#DIV/0!</v>
      </c>
      <c r="AB46" t="e">
        <f>IF(DEGREES(ACOS(SIN(RADIANS(G46))*SIN(RADIANS(E54))+COS(RADIANS(G46))*COS(RADIANS(E54))*COS(RADIANS(AB44))))&gt;90,0,$F$4*$F$5/E53^2*(SIN(RADIANS(G46))*SIN(RADIANS(E54))+COS(RADIANS(G46))*COS(RADIANS(E54))*COS(RADIANS(AB44))))</f>
        <v>#DIV/0!</v>
      </c>
      <c r="AC46" t="e">
        <f>IF(DEGREES(ACOS(SIN(RADIANS(G46))*SIN(RADIANS(E54))+COS(RADIANS(G46))*COS(RADIANS(E54))*COS(RADIANS(AC44))))&gt;90,0,$F$4*$F$5/E53^2*(SIN(RADIANS(G46))*SIN(RADIANS(E54))+COS(RADIANS(G46))*COS(RADIANS(E54))*COS(RADIANS(AC44))))</f>
        <v>#DIV/0!</v>
      </c>
      <c r="AD46" t="e">
        <f>IF(DEGREES(ACOS(SIN(RADIANS(G46))*SIN(RADIANS(E54))+COS(RADIANS(G46))*COS(RADIANS(E54))*COS(RADIANS(AD44))))&gt;90,0,$F$4*$F$5/E53^2*(SIN(RADIANS(G46))*SIN(RADIANS(E54))+COS(RADIANS(G46))*COS(RADIANS(E54))*COS(RADIANS(AD44))))</f>
        <v>#DIV/0!</v>
      </c>
      <c r="AE46" t="e">
        <f>IF(DEGREES(ACOS(SIN(RADIANS(G46))*SIN(RADIANS(E54))+COS(RADIANS(G46))*COS(RADIANS(E54))*COS(RADIANS(AE44))))&gt;90,0,$F$4*$F$5/E53^2*(SIN(RADIANS(G46))*SIN(RADIANS(E54))+COS(RADIANS(G46))*COS(RADIANS(E54))*COS(RADIANS(AE44))))</f>
        <v>#DIV/0!</v>
      </c>
      <c r="AF46" t="e">
        <f>IF(DEGREES(ACOS(SIN(RADIANS(G46))*SIN(RADIANS(E54))+COS(RADIANS(G46))*COS(RADIANS(E54))*COS(RADIANS(AF44))))&gt;90,0,$F$4*$F$5/E53^2*(SIN(RADIANS(G46))*SIN(RADIANS(E54))+COS(RADIANS(G46))*COS(RADIANS(E54))*COS(RADIANS(AF44))))</f>
        <v>#DIV/0!</v>
      </c>
      <c r="AG46" t="e">
        <f>IF(DEGREES(ACOS(SIN(RADIANS(G46))*SIN(RADIANS(E54))+COS(RADIANS(G46))*COS(RADIANS(E54))*COS(RADIANS(AG44))))&gt;90,0,$F$4*$F$5/E53^2*(SIN(RADIANS(G46))*SIN(RADIANS(E54))+COS(RADIANS(G46))*COS(RADIANS(E54))*COS(RADIANS(AG44))))</f>
        <v>#DIV/0!</v>
      </c>
      <c r="AH46" t="e">
        <f>IF(DEGREES(ACOS(SIN(RADIANS(G46))*SIN(RADIANS(E54))+COS(RADIANS(G46))*COS(RADIANS(E54))*COS(RADIANS(AH44))))&gt;90,0,$F$4*$F$5/E53^2*(SIN(RADIANS(G46))*SIN(RADIANS(E54))+COS(RADIANS(G46))*COS(RADIANS(E54))*COS(RADIANS(AH44))))</f>
        <v>#DIV/0!</v>
      </c>
      <c r="AI46" t="e">
        <f>IF(DEGREES(ACOS(SIN(RADIANS(G46))*SIN(RADIANS(E54))+COS(RADIANS(G46))*COS(RADIANS(E54))*COS(RADIANS(AI44))))&gt;90,0,$F$4*$F$5/E53^2*(SIN(RADIANS(G46))*SIN(RADIANS(E54))+COS(RADIANS(G46))*COS(RADIANS(E54))*COS(RADIANS(AI44))))</f>
        <v>#DIV/0!</v>
      </c>
      <c r="AJ46" t="e">
        <f>IF(DEGREES(ACOS(SIN(RADIANS(G46))*SIN(RADIANS(E54))+COS(RADIANS(G46))*COS(RADIANS(E54))*COS(RADIANS(AJ44))))&gt;90,0,$F$4*$F$5/E53^2*(SIN(RADIANS(G46))*SIN(RADIANS(E54))+COS(RADIANS(G46))*COS(RADIANS(E54))*COS(RADIANS(AJ44))))</f>
        <v>#DIV/0!</v>
      </c>
      <c r="AK46" t="e">
        <f>IF(DEGREES(ACOS(SIN(RADIANS(G46))*SIN(RADIANS(E54))+COS(RADIANS(G46))*COS(RADIANS(E54))*COS(RADIANS(AK44))))&gt;90,0,$F$4*$F$5/E53^2*(SIN(RADIANS(G46))*SIN(RADIANS(E54))+COS(RADIANS(G46))*COS(RADIANS(E54))*COS(RADIANS(AK44))))</f>
        <v>#DIV/0!</v>
      </c>
      <c r="AL46" t="e">
        <f>IF(DEGREES(ACOS(SIN(RADIANS(G46))*SIN(RADIANS(E54))+COS(RADIANS(G46))*COS(RADIANS(E54))*COS(RADIANS(AL44))))&gt;90,0,$F$4*$F$5/E53^2*(SIN(RADIANS(G46))*SIN(RADIANS(E54))+COS(RADIANS(G46))*COS(RADIANS(E54))*COS(RADIANS(AL44))))</f>
        <v>#DIV/0!</v>
      </c>
      <c r="AM46" t="e">
        <f>IF(DEGREES(ACOS(SIN(RADIANS(G46))*SIN(RADIANS(E54))+COS(RADIANS(G46))*COS(RADIANS(E54))*COS(RADIANS(AM44))))&gt;90,0,$F$4*$F$5/E53^2*(SIN(RADIANS(G46))*SIN(RADIANS(E54))+COS(RADIANS(G46))*COS(RADIANS(E54))*COS(RADIANS(AM44))))</f>
        <v>#DIV/0!</v>
      </c>
      <c r="AN46" t="e">
        <f>IF(DEGREES(ACOS(SIN(RADIANS(G46))*SIN(RADIANS(E54))+COS(RADIANS(G46))*COS(RADIANS(E54))*COS(RADIANS(AN44))))&gt;90,0,$F$4*$F$5/E53^2*(SIN(RADIANS(G46))*SIN(RADIANS(E54))+COS(RADIANS(G46))*COS(RADIANS(E54))*COS(RADIANS(AN44))))</f>
        <v>#DIV/0!</v>
      </c>
      <c r="AO46" t="e">
        <f>IF(DEGREES(ACOS(SIN(RADIANS(G46))*SIN(RADIANS(E54))+COS(RADIANS(G46))*COS(RADIANS(E54))*COS(RADIANS(AO44))))&gt;90,0,$F$4*$F$5/E53^2*(SIN(RADIANS(G46))*SIN(RADIANS(E54))+COS(RADIANS(G46))*COS(RADIANS(E54))*COS(RADIANS(AO44))))</f>
        <v>#DIV/0!</v>
      </c>
      <c r="AP46" t="e">
        <f>IF(DEGREES(ACOS(SIN(RADIANS(G46))*SIN(RADIANS(E54))+COS(RADIANS(G46))*COS(RADIANS(E54))*COS(RADIANS(AP44))))&gt;90,0,$F$4*$F$5/E53^2*(SIN(RADIANS(G46))*SIN(RADIANS(E54))+COS(RADIANS(G46))*COS(RADIANS(E54))*COS(RADIANS(AP44))))</f>
        <v>#DIV/0!</v>
      </c>
      <c r="AQ46" t="e">
        <f>IF(DEGREES(ACOS(SIN(RADIANS(G46))*SIN(RADIANS(E54))+COS(RADIANS(G46))*COS(RADIANS(E54))*COS(RADIANS(AQ44))))&gt;90,0,$F$4*$F$5/E53^2*(SIN(RADIANS(G46))*SIN(RADIANS(E54))+COS(RADIANS(G46))*COS(RADIANS(E54))*COS(RADIANS(AQ44))))</f>
        <v>#DIV/0!</v>
      </c>
      <c r="AR46" t="e">
        <f>IF(DEGREES(ACOS(SIN(RADIANS(G46))*SIN(RADIANS(E54))+COS(RADIANS(G46))*COS(RADIANS(E54))*COS(RADIANS(AR44))))&gt;90,0,$F$4*$F$5/E53^2*(SIN(RADIANS(G46))*SIN(RADIANS(E54))+COS(RADIANS(G46))*COS(RADIANS(E54))*COS(RADIANS(AR44))))</f>
        <v>#DIV/0!</v>
      </c>
      <c r="AU46">
        <f t="shared" si="6"/>
        <v>0</v>
      </c>
      <c r="AV46">
        <f t="shared" si="7"/>
        <v>0</v>
      </c>
      <c r="AW46">
        <v>420</v>
      </c>
      <c r="AX46" cm="1">
        <f t="array" ref="AX46">INDEX($D$1751:$AM$1751,0,MATCH(AW46-IF(AW46&lt;720,IF(AW46&lt;360,0,360),720),$D$1700:$AM$1700,0))+IF(AW46&gt;350,360,0)</f>
        <v>420</v>
      </c>
      <c r="AY46">
        <f t="shared" si="0"/>
        <v>150</v>
      </c>
      <c r="AZ46">
        <f t="shared" si="1"/>
        <v>0</v>
      </c>
      <c r="BA46">
        <f t="shared" si="2"/>
        <v>0</v>
      </c>
      <c r="BB46">
        <f t="shared" si="8"/>
        <v>0</v>
      </c>
      <c r="BC46">
        <f t="shared" si="9"/>
        <v>0</v>
      </c>
      <c r="BD46">
        <f t="shared" si="3"/>
        <v>90</v>
      </c>
      <c r="BE46" t="e">
        <f t="shared" si="4"/>
        <v>#DIV/0!</v>
      </c>
      <c r="BF46">
        <f t="shared" si="5"/>
        <v>0</v>
      </c>
    </row>
    <row r="47" spans="2:58" x14ac:dyDescent="0.5">
      <c r="B47" t="s">
        <v>726</v>
      </c>
      <c r="E47" cm="1">
        <f t="array" ref="E47">INDEX($D$1751:$AM$1751,0,MATCH(E46-IF(E46&lt;360,0,360),$D$1700:$AM$1700,0))+IF(E46&gt;350,360,0)</f>
        <v>0</v>
      </c>
      <c r="G47">
        <v>80</v>
      </c>
      <c r="I47">
        <f>IF(DEGREES(ACOS(SIN(RADIANS(G47))*SIN(RADIANS(E54))+COS(RADIANS(G47))*COS(RADIANS(E54))*COS(RADIANS(I44))))&gt;90,0,$F$4*$F$5/E53^2*(SIN(RADIANS(G47))*SIN(RADIANS(E54))+COS(RADIANS(G47))*COS(RADIANS(E54))*COS(RADIANS(I44))))</f>
        <v>0</v>
      </c>
      <c r="J47">
        <f>IF(DEGREES(ACOS(SIN(RADIANS(G47))*SIN(RADIANS(E54))+COS(RADIANS(G47))*COS(RADIANS(E54))*COS(RADIANS(J44))))&gt;90,0,$F$4*$F$5/E53^2*(SIN(RADIANS(G47))*SIN(RADIANS(E54))+COS(RADIANS(G47))*COS(RADIANS(E54))*COS(RADIANS(J44))))</f>
        <v>0</v>
      </c>
      <c r="K47">
        <f>IF(DEGREES(ACOS(SIN(RADIANS(G47))*SIN(RADIANS(E54))+COS(RADIANS(G47))*COS(RADIANS(E54))*COS(RADIANS(K44))))&gt;90,0,$F$4*$F$5/E53^2*(SIN(RADIANS(G47))*SIN(RADIANS(E54))+COS(RADIANS(G47))*COS(RADIANS(E54))*COS(RADIANS(K44))))</f>
        <v>0</v>
      </c>
      <c r="L47">
        <f>IF(DEGREES(ACOS(SIN(RADIANS(G47))*SIN(RADIANS(E54))+COS(RADIANS(G47))*COS(RADIANS(E54))*COS(RADIANS(L44))))&gt;90,0,$F$4*$F$5/E53^2*(SIN(RADIANS(G47))*SIN(RADIANS(E54))+COS(RADIANS(G47))*COS(RADIANS(E54))*COS(RADIANS(L44))))</f>
        <v>0</v>
      </c>
      <c r="M47">
        <f>IF(DEGREES(ACOS(SIN(RADIANS(G47))*SIN(RADIANS(E54))+COS(RADIANS(G47))*COS(RADIANS(E54))*COS(RADIANS(M44))))&gt;90,0,$F$4*$F$5/E53^2*(SIN(RADIANS(G47))*SIN(RADIANS(E54))+COS(RADIANS(G47))*COS(RADIANS(E54))*COS(RADIANS(M44))))</f>
        <v>0</v>
      </c>
      <c r="N47">
        <f>IF(DEGREES(ACOS(SIN(RADIANS(G47))*SIN(RADIANS(E54))+COS(RADIANS(G47))*COS(RADIANS(E54))*COS(RADIANS(N44))))&gt;90,0,$F$4*$F$5/E53^2*(SIN(RADIANS(G47))*SIN(RADIANS(E54))+COS(RADIANS(G47))*COS(RADIANS(E54))*COS(RADIANS(N44))))</f>
        <v>0</v>
      </c>
      <c r="O47">
        <f>IF(DEGREES(ACOS(SIN(RADIANS(G47))*SIN(RADIANS(E54))+COS(RADIANS(G47))*COS(RADIANS(E54))*COS(RADIANS(O44))))&gt;90,0,$F$4*$F$5/E53^2*(SIN(RADIANS(G47))*SIN(RADIANS(E54))+COS(RADIANS(G47))*COS(RADIANS(E54))*COS(RADIANS(O44))))</f>
        <v>0</v>
      </c>
      <c r="P47">
        <f>IF(DEGREES(ACOS(SIN(RADIANS(G47))*SIN(RADIANS(E54))+COS(RADIANS(G47))*COS(RADIANS(E54))*COS(RADIANS(P44))))&gt;90,0,$F$4*$F$5/E53^2*(SIN(RADIANS(G47))*SIN(RADIANS(E54))+COS(RADIANS(G47))*COS(RADIANS(E54))*COS(RADIANS(P44))))</f>
        <v>0</v>
      </c>
      <c r="Q47">
        <f>IF(DEGREES(ACOS(SIN(RADIANS(G47))*SIN(RADIANS(E54))+COS(RADIANS(G47))*COS(RADIANS(E54))*COS(RADIANS(Q44))))&gt;90,0,$F$4*$F$5/E53^2*(SIN(RADIANS(G47))*SIN(RADIANS(E54))+COS(RADIANS(G47))*COS(RADIANS(E54))*COS(RADIANS(Q44))))</f>
        <v>0</v>
      </c>
      <c r="R47" t="e">
        <f>IF(DEGREES(ACOS(SIN(RADIANS(G47))*SIN(RADIANS(E54))+COS(RADIANS(G47))*COS(RADIANS(E54))*COS(RADIANS(R44))))&gt;90,0,$F$4*$F$5/E53^2*(SIN(RADIANS(G47))*SIN(RADIANS(E54))+COS(RADIANS(G47))*COS(RADIANS(E54))*COS(RADIANS(R44))))</f>
        <v>#DIV/0!</v>
      </c>
      <c r="S47" t="e">
        <f>IF(DEGREES(ACOS(SIN(RADIANS(G47))*SIN(RADIANS(E54))+COS(RADIANS(G47))*COS(RADIANS(E54))*COS(RADIANS(S44))))&gt;90,0,$F$4*$F$5/E53^2*(SIN(RADIANS(G47))*SIN(RADIANS(E54))+COS(RADIANS(G47))*COS(RADIANS(E54))*COS(RADIANS(S44))))</f>
        <v>#DIV/0!</v>
      </c>
      <c r="T47" t="e">
        <f>IF(DEGREES(ACOS(SIN(RADIANS(G47))*SIN(RADIANS(E54))+COS(RADIANS(G47))*COS(RADIANS(E54))*COS(RADIANS(T44))))&gt;90,0,$F$4*$F$5/E53^2*(SIN(RADIANS(G47))*SIN(RADIANS(E54))+COS(RADIANS(G47))*COS(RADIANS(E54))*COS(RADIANS(T44))))</f>
        <v>#DIV/0!</v>
      </c>
      <c r="U47" t="e">
        <f>IF(DEGREES(ACOS(SIN(RADIANS(G47))*SIN(RADIANS(E54))+COS(RADIANS(G47))*COS(RADIANS(E54))*COS(RADIANS(U44))))&gt;90,0,$F$4*$F$5/E53^2*(SIN(RADIANS(G47))*SIN(RADIANS(E54))+COS(RADIANS(G47))*COS(RADIANS(E54))*COS(RADIANS(U44))))</f>
        <v>#DIV/0!</v>
      </c>
      <c r="V47" t="e">
        <f>IF(DEGREES(ACOS(SIN(RADIANS(G47))*SIN(RADIANS(E54))+COS(RADIANS(G47))*COS(RADIANS(E54))*COS(RADIANS(V44))))&gt;90,0,$F$4*$F$5/E53^2*(SIN(RADIANS(G47))*SIN(RADIANS(E54))+COS(RADIANS(G47))*COS(RADIANS(E54))*COS(RADIANS(V44))))</f>
        <v>#DIV/0!</v>
      </c>
      <c r="W47" t="e">
        <f>IF(DEGREES(ACOS(SIN(RADIANS(G47))*SIN(RADIANS(E54))+COS(RADIANS(G47))*COS(RADIANS(E54))*COS(RADIANS(W44))))&gt;90,0,$F$4*$F$5/E53^2*(SIN(RADIANS(G47))*SIN(RADIANS(E54))+COS(RADIANS(G47))*COS(RADIANS(E54))*COS(RADIANS(W44))))</f>
        <v>#DIV/0!</v>
      </c>
      <c r="X47" t="e">
        <f>IF(DEGREES(ACOS(SIN(RADIANS(G47))*SIN(RADIANS(E54))+COS(RADIANS(G47))*COS(RADIANS(E54))*COS(RADIANS(X44))))&gt;90,0,$F$4*$F$5/E53^2*(SIN(RADIANS(G47))*SIN(RADIANS(E54))+COS(RADIANS(G47))*COS(RADIANS(E54))*COS(RADIANS(X44))))</f>
        <v>#DIV/0!</v>
      </c>
      <c r="Y47" t="e">
        <f>IF(DEGREES(ACOS(SIN(RADIANS(G47))*SIN(RADIANS(E54))+COS(RADIANS(G47))*COS(RADIANS(E54))*COS(RADIANS(Y44))))&gt;90,0,$F$4*$F$5/E53^2*(SIN(RADIANS(G47))*SIN(RADIANS(E54))+COS(RADIANS(G47))*COS(RADIANS(E54))*COS(RADIANS(Y44))))</f>
        <v>#DIV/0!</v>
      </c>
      <c r="Z47" t="e">
        <f>IF(DEGREES(ACOS(SIN(RADIANS(G47))*SIN(RADIANS(E54))+COS(RADIANS(G47))*COS(RADIANS(E54))*COS(RADIANS(Z44))))&gt;90,0,$F$4*$F$5/E53^2*(SIN(RADIANS(G47))*SIN(RADIANS(E54))+COS(RADIANS(G47))*COS(RADIANS(E54))*COS(RADIANS(Z44))))</f>
        <v>#DIV/0!</v>
      </c>
      <c r="AA47" t="e">
        <f>IF(DEGREES(ACOS(SIN(RADIANS(G47))*SIN(RADIANS(E54))+COS(RADIANS(G47))*COS(RADIANS(E54))*COS(RADIANS(AA44))))&gt;90,0,$F$4*$F$5/E53^2*(SIN(RADIANS(G47))*SIN(RADIANS(E54))+COS(RADIANS(G47))*COS(RADIANS(E54))*COS(RADIANS(AA44))))</f>
        <v>#DIV/0!</v>
      </c>
      <c r="AB47" t="e">
        <f>IF(DEGREES(ACOS(SIN(RADIANS(G47))*SIN(RADIANS(E54))+COS(RADIANS(G47))*COS(RADIANS(E54))*COS(RADIANS(AB44))))&gt;90,0,$F$4*$F$5/E53^2*(SIN(RADIANS(G47))*SIN(RADIANS(E54))+COS(RADIANS(G47))*COS(RADIANS(E54))*COS(RADIANS(AB44))))</f>
        <v>#DIV/0!</v>
      </c>
      <c r="AC47" t="e">
        <f>IF(DEGREES(ACOS(SIN(RADIANS(G47))*SIN(RADIANS(E54))+COS(RADIANS(G47))*COS(RADIANS(E54))*COS(RADIANS(AC44))))&gt;90,0,$F$4*$F$5/E53^2*(SIN(RADIANS(G47))*SIN(RADIANS(E54))+COS(RADIANS(G47))*COS(RADIANS(E54))*COS(RADIANS(AC44))))</f>
        <v>#DIV/0!</v>
      </c>
      <c r="AD47" t="e">
        <f>IF(DEGREES(ACOS(SIN(RADIANS(G47))*SIN(RADIANS(E54))+COS(RADIANS(G47))*COS(RADIANS(E54))*COS(RADIANS(AD44))))&gt;90,0,$F$4*$F$5/E53^2*(SIN(RADIANS(G47))*SIN(RADIANS(E54))+COS(RADIANS(G47))*COS(RADIANS(E54))*COS(RADIANS(AD44))))</f>
        <v>#DIV/0!</v>
      </c>
      <c r="AE47" t="e">
        <f>IF(DEGREES(ACOS(SIN(RADIANS(G47))*SIN(RADIANS(E54))+COS(RADIANS(G47))*COS(RADIANS(E54))*COS(RADIANS(AE44))))&gt;90,0,$F$4*$F$5/E53^2*(SIN(RADIANS(G47))*SIN(RADIANS(E54))+COS(RADIANS(G47))*COS(RADIANS(E54))*COS(RADIANS(AE44))))</f>
        <v>#DIV/0!</v>
      </c>
      <c r="AF47" t="e">
        <f>IF(DEGREES(ACOS(SIN(RADIANS(G47))*SIN(RADIANS(E54))+COS(RADIANS(G47))*COS(RADIANS(E54))*COS(RADIANS(AF44))))&gt;90,0,$F$4*$F$5/E53^2*(SIN(RADIANS(G47))*SIN(RADIANS(E54))+COS(RADIANS(G47))*COS(RADIANS(E54))*COS(RADIANS(AF44))))</f>
        <v>#DIV/0!</v>
      </c>
      <c r="AG47" t="e">
        <f>IF(DEGREES(ACOS(SIN(RADIANS(G47))*SIN(RADIANS(E54))+COS(RADIANS(G47))*COS(RADIANS(E54))*COS(RADIANS(AG44))))&gt;90,0,$F$4*$F$5/E53^2*(SIN(RADIANS(G47))*SIN(RADIANS(E54))+COS(RADIANS(G47))*COS(RADIANS(E54))*COS(RADIANS(AG44))))</f>
        <v>#DIV/0!</v>
      </c>
      <c r="AH47" t="e">
        <f>IF(DEGREES(ACOS(SIN(RADIANS(G47))*SIN(RADIANS(E54))+COS(RADIANS(G47))*COS(RADIANS(E54))*COS(RADIANS(AH44))))&gt;90,0,$F$4*$F$5/E53^2*(SIN(RADIANS(G47))*SIN(RADIANS(E54))+COS(RADIANS(G47))*COS(RADIANS(E54))*COS(RADIANS(AH44))))</f>
        <v>#DIV/0!</v>
      </c>
      <c r="AI47" t="e">
        <f>IF(DEGREES(ACOS(SIN(RADIANS(G47))*SIN(RADIANS(E54))+COS(RADIANS(G47))*COS(RADIANS(E54))*COS(RADIANS(AI44))))&gt;90,0,$F$4*$F$5/E53^2*(SIN(RADIANS(G47))*SIN(RADIANS(E54))+COS(RADIANS(G47))*COS(RADIANS(E54))*COS(RADIANS(AI44))))</f>
        <v>#DIV/0!</v>
      </c>
      <c r="AJ47" t="e">
        <f>IF(DEGREES(ACOS(SIN(RADIANS(G47))*SIN(RADIANS(E54))+COS(RADIANS(G47))*COS(RADIANS(E54))*COS(RADIANS(AJ44))))&gt;90,0,$F$4*$F$5/E53^2*(SIN(RADIANS(G47))*SIN(RADIANS(E54))+COS(RADIANS(G47))*COS(RADIANS(E54))*COS(RADIANS(AJ44))))</f>
        <v>#DIV/0!</v>
      </c>
      <c r="AK47">
        <f>IF(DEGREES(ACOS(SIN(RADIANS(G47))*SIN(RADIANS(E54))+COS(RADIANS(G47))*COS(RADIANS(E54))*COS(RADIANS(AK44))))&gt;90,0,$F$4*$F$5/E53^2*(SIN(RADIANS(G47))*SIN(RADIANS(E54))+COS(RADIANS(G47))*COS(RADIANS(E54))*COS(RADIANS(AK44))))</f>
        <v>0</v>
      </c>
      <c r="AL47">
        <f>IF(DEGREES(ACOS(SIN(RADIANS(G47))*SIN(RADIANS(E54))+COS(RADIANS(G47))*COS(RADIANS(E54))*COS(RADIANS(AL44))))&gt;90,0,$F$4*$F$5/E53^2*(SIN(RADIANS(G47))*SIN(RADIANS(E54))+COS(RADIANS(G47))*COS(RADIANS(E54))*COS(RADIANS(AL44))))</f>
        <v>0</v>
      </c>
      <c r="AM47">
        <f>IF(DEGREES(ACOS(SIN(RADIANS(G47))*SIN(RADIANS(E54))+COS(RADIANS(G47))*COS(RADIANS(E54))*COS(RADIANS(AM44))))&gt;90,0,$F$4*$F$5/E53^2*(SIN(RADIANS(G47))*SIN(RADIANS(E54))+COS(RADIANS(G47))*COS(RADIANS(E54))*COS(RADIANS(AM44))))</f>
        <v>0</v>
      </c>
      <c r="AN47">
        <f>IF(DEGREES(ACOS(SIN(RADIANS(G47))*SIN(RADIANS(E54))+COS(RADIANS(G47))*COS(RADIANS(E54))*COS(RADIANS(AN44))))&gt;90,0,$F$4*$F$5/E53^2*(SIN(RADIANS(G47))*SIN(RADIANS(E54))+COS(RADIANS(G47))*COS(RADIANS(E54))*COS(RADIANS(AN44))))</f>
        <v>0</v>
      </c>
      <c r="AO47">
        <f>IF(DEGREES(ACOS(SIN(RADIANS(G47))*SIN(RADIANS(E54))+COS(RADIANS(G47))*COS(RADIANS(E54))*COS(RADIANS(AO44))))&gt;90,0,$F$4*$F$5/E53^2*(SIN(RADIANS(G47))*SIN(RADIANS(E54))+COS(RADIANS(G47))*COS(RADIANS(E54))*COS(RADIANS(AO44))))</f>
        <v>0</v>
      </c>
      <c r="AP47">
        <f>IF(DEGREES(ACOS(SIN(RADIANS(G47))*SIN(RADIANS(E54))+COS(RADIANS(G47))*COS(RADIANS(E54))*COS(RADIANS(AP44))))&gt;90,0,$F$4*$F$5/E53^2*(SIN(RADIANS(G47))*SIN(RADIANS(E54))+COS(RADIANS(G47))*COS(RADIANS(E54))*COS(RADIANS(AP44))))</f>
        <v>0</v>
      </c>
      <c r="AQ47">
        <f>IF(DEGREES(ACOS(SIN(RADIANS(G47))*SIN(RADIANS(E54))+COS(RADIANS(G47))*COS(RADIANS(E54))*COS(RADIANS(AQ44))))&gt;90,0,$F$4*$F$5/E53^2*(SIN(RADIANS(G47))*SIN(RADIANS(E54))+COS(RADIANS(G47))*COS(RADIANS(E54))*COS(RADIANS(AQ44))))</f>
        <v>0</v>
      </c>
      <c r="AR47">
        <f>IF(DEGREES(ACOS(SIN(RADIANS(G47))*SIN(RADIANS(E54))+COS(RADIANS(G47))*COS(RADIANS(E54))*COS(RADIANS(AR44))))&gt;90,0,$F$4*$F$5/E53^2*(SIN(RADIANS(G47))*SIN(RADIANS(E54))+COS(RADIANS(G47))*COS(RADIANS(E54))*COS(RADIANS(AR44))))</f>
        <v>0</v>
      </c>
      <c r="AU47">
        <f t="shared" si="6"/>
        <v>0</v>
      </c>
      <c r="AV47">
        <f t="shared" si="7"/>
        <v>0</v>
      </c>
      <c r="AW47">
        <v>430</v>
      </c>
      <c r="AX47" cm="1">
        <f t="array" ref="AX47">INDEX($D$1751:$AM$1751,0,MATCH(AW47-IF(AW47&lt;720,IF(AW47&lt;360,0,360),720),$D$1700:$AM$1700,0))+IF(AW47&gt;350,360,0)</f>
        <v>430</v>
      </c>
      <c r="AY47">
        <f t="shared" si="0"/>
        <v>160</v>
      </c>
      <c r="AZ47">
        <f t="shared" si="1"/>
        <v>0</v>
      </c>
      <c r="BA47">
        <f t="shared" si="2"/>
        <v>0</v>
      </c>
      <c r="BB47">
        <f t="shared" si="8"/>
        <v>0</v>
      </c>
      <c r="BC47">
        <f t="shared" si="9"/>
        <v>0</v>
      </c>
      <c r="BD47">
        <f t="shared" si="3"/>
        <v>90</v>
      </c>
      <c r="BE47" t="e">
        <f t="shared" si="4"/>
        <v>#DIV/0!</v>
      </c>
      <c r="BF47">
        <f t="shared" si="5"/>
        <v>0</v>
      </c>
    </row>
    <row r="48" spans="2:58" x14ac:dyDescent="0.5">
      <c r="B48" s="40" t="s">
        <v>781</v>
      </c>
      <c r="E48">
        <f>IF(E47-$F$13&lt;0,E47-$F$13+360,IF(E47-$F$13&gt;360,E47-$F$13-360,E47-$F$13))</f>
        <v>90</v>
      </c>
      <c r="G48">
        <v>70</v>
      </c>
      <c r="I48">
        <f>IF(DEGREES(ACOS(SIN(RADIANS(G48))*SIN(RADIANS(E54))+COS(RADIANS(G48))*COS(RADIANS(E54))*COS(RADIANS(I44))))&gt;90,0,$F$4*$F$5/E53^2*(SIN(RADIANS(G48))*SIN(RADIANS(E54))+COS(RADIANS(G48))*COS(RADIANS(E54))*COS(RADIANS(I44))))</f>
        <v>0</v>
      </c>
      <c r="J48">
        <f>IF(DEGREES(ACOS(SIN(RADIANS(G48))*SIN(RADIANS(E54))+COS(RADIANS(G48))*COS(RADIANS(E54))*COS(RADIANS(J44))))&gt;90,0,$F$4*$F$5/E53^2*(SIN(RADIANS(G48))*SIN(RADIANS(E54))+COS(RADIANS(G48))*COS(RADIANS(E54))*COS(RADIANS(J44))))</f>
        <v>0</v>
      </c>
      <c r="K48">
        <f>IF(DEGREES(ACOS(SIN(RADIANS(G48))*SIN(RADIANS(E54))+COS(RADIANS(G48))*COS(RADIANS(E54))*COS(RADIANS(K44))))&gt;90,0,$F$4*$F$5/E53^2*(SIN(RADIANS(G48))*SIN(RADIANS(E54))+COS(RADIANS(G48))*COS(RADIANS(E54))*COS(RADIANS(K44))))</f>
        <v>0</v>
      </c>
      <c r="L48">
        <f>IF(DEGREES(ACOS(SIN(RADIANS(G48))*SIN(RADIANS(E54))+COS(RADIANS(G48))*COS(RADIANS(E54))*COS(RADIANS(L44))))&gt;90,0,$F$4*$F$5/E53^2*(SIN(RADIANS(G48))*SIN(RADIANS(E54))+COS(RADIANS(G48))*COS(RADIANS(E54))*COS(RADIANS(L44))))</f>
        <v>0</v>
      </c>
      <c r="M48">
        <f>IF(DEGREES(ACOS(SIN(RADIANS(G48))*SIN(RADIANS(E54))+COS(RADIANS(G48))*COS(RADIANS(E54))*COS(RADIANS(M44))))&gt;90,0,$F$4*$F$5/E53^2*(SIN(RADIANS(G48))*SIN(RADIANS(E54))+COS(RADIANS(G48))*COS(RADIANS(E54))*COS(RADIANS(M44))))</f>
        <v>0</v>
      </c>
      <c r="N48">
        <f>IF(DEGREES(ACOS(SIN(RADIANS(G48))*SIN(RADIANS(E54))+COS(RADIANS(G48))*COS(RADIANS(E54))*COS(RADIANS(N44))))&gt;90,0,$F$4*$F$5/E53^2*(SIN(RADIANS(G48))*SIN(RADIANS(E54))+COS(RADIANS(G48))*COS(RADIANS(E54))*COS(RADIANS(N44))))</f>
        <v>0</v>
      </c>
      <c r="O48">
        <f>IF(DEGREES(ACOS(SIN(RADIANS(G48))*SIN(RADIANS(E54))+COS(RADIANS(G48))*COS(RADIANS(E54))*COS(RADIANS(O44))))&gt;90,0,$F$4*$F$5/E53^2*(SIN(RADIANS(G48))*SIN(RADIANS(E54))+COS(RADIANS(G48))*COS(RADIANS(E54))*COS(RADIANS(O44))))</f>
        <v>0</v>
      </c>
      <c r="P48">
        <f>IF(DEGREES(ACOS(SIN(RADIANS(G48))*SIN(RADIANS(E54))+COS(RADIANS(G48))*COS(RADIANS(E54))*COS(RADIANS(P44))))&gt;90,0,$F$4*$F$5/E53^2*(SIN(RADIANS(G48))*SIN(RADIANS(E54))+COS(RADIANS(G48))*COS(RADIANS(E54))*COS(RADIANS(P44))))</f>
        <v>0</v>
      </c>
      <c r="Q48">
        <f>IF(DEGREES(ACOS(SIN(RADIANS(G48))*SIN(RADIANS(E54))+COS(RADIANS(G48))*COS(RADIANS(E54))*COS(RADIANS(Q44))))&gt;90,0,$F$4*$F$5/E53^2*(SIN(RADIANS(G48))*SIN(RADIANS(E54))+COS(RADIANS(G48))*COS(RADIANS(E54))*COS(RADIANS(Q44))))</f>
        <v>0</v>
      </c>
      <c r="R48" t="e">
        <f>IF(DEGREES(ACOS(SIN(RADIANS(G48))*SIN(RADIANS(E54))+COS(RADIANS(G48))*COS(RADIANS(E54))*COS(RADIANS(R44))))&gt;90,0,$F$4*$F$5/E53^2*(SIN(RADIANS(G48))*SIN(RADIANS(E54))+COS(RADIANS(G48))*COS(RADIANS(E54))*COS(RADIANS(R44))))</f>
        <v>#DIV/0!</v>
      </c>
      <c r="S48" t="e">
        <f>IF(DEGREES(ACOS(SIN(RADIANS(G48))*SIN(RADIANS(E54))+COS(RADIANS(G48))*COS(RADIANS(E54))*COS(RADIANS(S44))))&gt;90,0,$F$4*$F$5/E53^2*(SIN(RADIANS(G48))*SIN(RADIANS(E54))+COS(RADIANS(G48))*COS(RADIANS(E54))*COS(RADIANS(S44))))</f>
        <v>#DIV/0!</v>
      </c>
      <c r="T48" t="e">
        <f>IF(DEGREES(ACOS(SIN(RADIANS(G48))*SIN(RADIANS(E54))+COS(RADIANS(G48))*COS(RADIANS(E54))*COS(RADIANS(T44))))&gt;90,0,$F$4*$F$5/E53^2*(SIN(RADIANS(G48))*SIN(RADIANS(E54))+COS(RADIANS(G48))*COS(RADIANS(E54))*COS(RADIANS(T44))))</f>
        <v>#DIV/0!</v>
      </c>
      <c r="U48" t="e">
        <f>IF(DEGREES(ACOS(SIN(RADIANS(G48))*SIN(RADIANS(E54))+COS(RADIANS(G48))*COS(RADIANS(E54))*COS(RADIANS(U44))))&gt;90,0,$F$4*$F$5/E53^2*(SIN(RADIANS(G48))*SIN(RADIANS(E54))+COS(RADIANS(G48))*COS(RADIANS(E54))*COS(RADIANS(U44))))</f>
        <v>#DIV/0!</v>
      </c>
      <c r="V48" t="e">
        <f>IF(DEGREES(ACOS(SIN(RADIANS(G48))*SIN(RADIANS(E54))+COS(RADIANS(G48))*COS(RADIANS(E54))*COS(RADIANS(V44))))&gt;90,0,$F$4*$F$5/E53^2*(SIN(RADIANS(G48))*SIN(RADIANS(E54))+COS(RADIANS(G48))*COS(RADIANS(E54))*COS(RADIANS(V44))))</f>
        <v>#DIV/0!</v>
      </c>
      <c r="W48" t="e">
        <f>IF(DEGREES(ACOS(SIN(RADIANS(G48))*SIN(RADIANS(E54))+COS(RADIANS(G48))*COS(RADIANS(E54))*COS(RADIANS(W44))))&gt;90,0,$F$4*$F$5/E53^2*(SIN(RADIANS(G48))*SIN(RADIANS(E54))+COS(RADIANS(G48))*COS(RADIANS(E54))*COS(RADIANS(W44))))</f>
        <v>#DIV/0!</v>
      </c>
      <c r="X48" t="e">
        <f>IF(DEGREES(ACOS(SIN(RADIANS(G48))*SIN(RADIANS(E54))+COS(RADIANS(G48))*COS(RADIANS(E54))*COS(RADIANS(X44))))&gt;90,0,$F$4*$F$5/E53^2*(SIN(RADIANS(G48))*SIN(RADIANS(E54))+COS(RADIANS(G48))*COS(RADIANS(E54))*COS(RADIANS(X44))))</f>
        <v>#DIV/0!</v>
      </c>
      <c r="Y48" t="e">
        <f>IF(DEGREES(ACOS(SIN(RADIANS(G48))*SIN(RADIANS(E54))+COS(RADIANS(G48))*COS(RADIANS(E54))*COS(RADIANS(Y44))))&gt;90,0,$F$4*$F$5/E53^2*(SIN(RADIANS(G48))*SIN(RADIANS(E54))+COS(RADIANS(G48))*COS(RADIANS(E54))*COS(RADIANS(Y44))))</f>
        <v>#DIV/0!</v>
      </c>
      <c r="Z48" t="e">
        <f>IF(DEGREES(ACOS(SIN(RADIANS(G48))*SIN(RADIANS(E54))+COS(RADIANS(G48))*COS(RADIANS(E54))*COS(RADIANS(Z44))))&gt;90,0,$F$4*$F$5/E53^2*(SIN(RADIANS(G48))*SIN(RADIANS(E54))+COS(RADIANS(G48))*COS(RADIANS(E54))*COS(RADIANS(Z44))))</f>
        <v>#DIV/0!</v>
      </c>
      <c r="AA48" t="e">
        <f>IF(DEGREES(ACOS(SIN(RADIANS(G48))*SIN(RADIANS(E54))+COS(RADIANS(G48))*COS(RADIANS(E54))*COS(RADIANS(AA44))))&gt;90,0,$F$4*$F$5/E53^2*(SIN(RADIANS(G48))*SIN(RADIANS(E54))+COS(RADIANS(G48))*COS(RADIANS(E54))*COS(RADIANS(AA44))))</f>
        <v>#DIV/0!</v>
      </c>
      <c r="AB48" t="e">
        <f>IF(DEGREES(ACOS(SIN(RADIANS(G48))*SIN(RADIANS(E54))+COS(RADIANS(G48))*COS(RADIANS(E54))*COS(RADIANS(AB44))))&gt;90,0,$F$4*$F$5/E53^2*(SIN(RADIANS(G48))*SIN(RADIANS(E54))+COS(RADIANS(G48))*COS(RADIANS(E54))*COS(RADIANS(AB44))))</f>
        <v>#DIV/0!</v>
      </c>
      <c r="AC48" t="e">
        <f>IF(DEGREES(ACOS(SIN(RADIANS(G48))*SIN(RADIANS(E54))+COS(RADIANS(G48))*COS(RADIANS(E54))*COS(RADIANS(AC44))))&gt;90,0,$F$4*$F$5/E53^2*(SIN(RADIANS(G48))*SIN(RADIANS(E54))+COS(RADIANS(G48))*COS(RADIANS(E54))*COS(RADIANS(AC44))))</f>
        <v>#DIV/0!</v>
      </c>
      <c r="AD48" t="e">
        <f>IF(DEGREES(ACOS(SIN(RADIANS(G48))*SIN(RADIANS(E54))+COS(RADIANS(G48))*COS(RADIANS(E54))*COS(RADIANS(AD44))))&gt;90,0,$F$4*$F$5/E53^2*(SIN(RADIANS(G48))*SIN(RADIANS(E54))+COS(RADIANS(G48))*COS(RADIANS(E54))*COS(RADIANS(AD44))))</f>
        <v>#DIV/0!</v>
      </c>
      <c r="AE48" t="e">
        <f>IF(DEGREES(ACOS(SIN(RADIANS(G48))*SIN(RADIANS(E54))+COS(RADIANS(G48))*COS(RADIANS(E54))*COS(RADIANS(AE44))))&gt;90,0,$F$4*$F$5/E53^2*(SIN(RADIANS(G48))*SIN(RADIANS(E54))+COS(RADIANS(G48))*COS(RADIANS(E54))*COS(RADIANS(AE44))))</f>
        <v>#DIV/0!</v>
      </c>
      <c r="AF48" t="e">
        <f>IF(DEGREES(ACOS(SIN(RADIANS(G48))*SIN(RADIANS(E54))+COS(RADIANS(G48))*COS(RADIANS(E54))*COS(RADIANS(AF44))))&gt;90,0,$F$4*$F$5/E53^2*(SIN(RADIANS(G48))*SIN(RADIANS(E54))+COS(RADIANS(G48))*COS(RADIANS(E54))*COS(RADIANS(AF44))))</f>
        <v>#DIV/0!</v>
      </c>
      <c r="AG48" t="e">
        <f>IF(DEGREES(ACOS(SIN(RADIANS(G48))*SIN(RADIANS(E54))+COS(RADIANS(G48))*COS(RADIANS(E54))*COS(RADIANS(AG44))))&gt;90,0,$F$4*$F$5/E53^2*(SIN(RADIANS(G48))*SIN(RADIANS(E54))+COS(RADIANS(G48))*COS(RADIANS(E54))*COS(RADIANS(AG44))))</f>
        <v>#DIV/0!</v>
      </c>
      <c r="AH48" t="e">
        <f>IF(DEGREES(ACOS(SIN(RADIANS(G48))*SIN(RADIANS(E54))+COS(RADIANS(G48))*COS(RADIANS(E54))*COS(RADIANS(AH44))))&gt;90,0,$F$4*$F$5/E53^2*(SIN(RADIANS(G48))*SIN(RADIANS(E54))+COS(RADIANS(G48))*COS(RADIANS(E54))*COS(RADIANS(AH44))))</f>
        <v>#DIV/0!</v>
      </c>
      <c r="AI48" t="e">
        <f>IF(DEGREES(ACOS(SIN(RADIANS(G48))*SIN(RADIANS(E54))+COS(RADIANS(G48))*COS(RADIANS(E54))*COS(RADIANS(AI44))))&gt;90,0,$F$4*$F$5/E53^2*(SIN(RADIANS(G48))*SIN(RADIANS(E54))+COS(RADIANS(G48))*COS(RADIANS(E54))*COS(RADIANS(AI44))))</f>
        <v>#DIV/0!</v>
      </c>
      <c r="AJ48" t="e">
        <f>IF(DEGREES(ACOS(SIN(RADIANS(G48))*SIN(RADIANS(E54))+COS(RADIANS(G48))*COS(RADIANS(E54))*COS(RADIANS(AJ44))))&gt;90,0,$F$4*$F$5/E53^2*(SIN(RADIANS(G48))*SIN(RADIANS(E54))+COS(RADIANS(G48))*COS(RADIANS(E54))*COS(RADIANS(AJ44))))</f>
        <v>#DIV/0!</v>
      </c>
      <c r="AK48">
        <f>IF(DEGREES(ACOS(SIN(RADIANS(G48))*SIN(RADIANS(E54))+COS(RADIANS(G48))*COS(RADIANS(E54))*COS(RADIANS(AK44))))&gt;90,0,$F$4*$F$5/E53^2*(SIN(RADIANS(G48))*SIN(RADIANS(E54))+COS(RADIANS(G48))*COS(RADIANS(E54))*COS(RADIANS(AK44))))</f>
        <v>0</v>
      </c>
      <c r="AL48">
        <f>IF(DEGREES(ACOS(SIN(RADIANS(G48))*SIN(RADIANS(E54))+COS(RADIANS(G48))*COS(RADIANS(E54))*COS(RADIANS(AL44))))&gt;90,0,$F$4*$F$5/E53^2*(SIN(RADIANS(G48))*SIN(RADIANS(E54))+COS(RADIANS(G48))*COS(RADIANS(E54))*COS(RADIANS(AL44))))</f>
        <v>0</v>
      </c>
      <c r="AM48">
        <f>IF(DEGREES(ACOS(SIN(RADIANS(G48))*SIN(RADIANS(E54))+COS(RADIANS(G48))*COS(RADIANS(E54))*COS(RADIANS(AM44))))&gt;90,0,$F$4*$F$5/E53^2*(SIN(RADIANS(G48))*SIN(RADIANS(E54))+COS(RADIANS(G48))*COS(RADIANS(E54))*COS(RADIANS(AM44))))</f>
        <v>0</v>
      </c>
      <c r="AN48">
        <f>IF(DEGREES(ACOS(SIN(RADIANS(G48))*SIN(RADIANS(E54))+COS(RADIANS(G48))*COS(RADIANS(E54))*COS(RADIANS(AN44))))&gt;90,0,$F$4*$F$5/E53^2*(SIN(RADIANS(G48))*SIN(RADIANS(E54))+COS(RADIANS(G48))*COS(RADIANS(E54))*COS(RADIANS(AN44))))</f>
        <v>0</v>
      </c>
      <c r="AO48">
        <f>IF(DEGREES(ACOS(SIN(RADIANS(G48))*SIN(RADIANS(E54))+COS(RADIANS(G48))*COS(RADIANS(E54))*COS(RADIANS(AO44))))&gt;90,0,$F$4*$F$5/E53^2*(SIN(RADIANS(G48))*SIN(RADIANS(E54))+COS(RADIANS(G48))*COS(RADIANS(E54))*COS(RADIANS(AO44))))</f>
        <v>0</v>
      </c>
      <c r="AP48">
        <f>IF(DEGREES(ACOS(SIN(RADIANS(G48))*SIN(RADIANS(E54))+COS(RADIANS(G48))*COS(RADIANS(E54))*COS(RADIANS(AP44))))&gt;90,0,$F$4*$F$5/E53^2*(SIN(RADIANS(G48))*SIN(RADIANS(E54))+COS(RADIANS(G48))*COS(RADIANS(E54))*COS(RADIANS(AP44))))</f>
        <v>0</v>
      </c>
      <c r="AQ48">
        <f>IF(DEGREES(ACOS(SIN(RADIANS(G48))*SIN(RADIANS(E54))+COS(RADIANS(G48))*COS(RADIANS(E54))*COS(RADIANS(AQ44))))&gt;90,0,$F$4*$F$5/E53^2*(SIN(RADIANS(G48))*SIN(RADIANS(E54))+COS(RADIANS(G48))*COS(RADIANS(E54))*COS(RADIANS(AQ44))))</f>
        <v>0</v>
      </c>
      <c r="AR48">
        <f>IF(DEGREES(ACOS(SIN(RADIANS(G48))*SIN(RADIANS(E54))+COS(RADIANS(G48))*COS(RADIANS(E54))*COS(RADIANS(AR44))))&gt;90,0,$F$4*$F$5/E53^2*(SIN(RADIANS(G48))*SIN(RADIANS(E54))+COS(RADIANS(G48))*COS(RADIANS(E54))*COS(RADIANS(AR44))))</f>
        <v>0</v>
      </c>
      <c r="AU48">
        <f t="shared" si="6"/>
        <v>0</v>
      </c>
      <c r="AV48">
        <f t="shared" si="7"/>
        <v>0</v>
      </c>
      <c r="AW48">
        <v>440</v>
      </c>
      <c r="AX48" cm="1">
        <f t="array" ref="AX48">INDEX($D$1751:$AM$1751,0,MATCH(AW48-IF(AW48&lt;720,IF(AW48&lt;360,0,360),720),$D$1700:$AM$1700,0))+IF(AW48&gt;350,360,0)</f>
        <v>440</v>
      </c>
      <c r="AY48">
        <f t="shared" si="0"/>
        <v>170</v>
      </c>
      <c r="AZ48">
        <f t="shared" si="1"/>
        <v>0</v>
      </c>
      <c r="BA48">
        <f t="shared" si="2"/>
        <v>0</v>
      </c>
      <c r="BB48">
        <f t="shared" si="8"/>
        <v>0</v>
      </c>
      <c r="BC48">
        <f t="shared" si="9"/>
        <v>0</v>
      </c>
      <c r="BD48">
        <f t="shared" si="3"/>
        <v>90</v>
      </c>
      <c r="BE48" t="e">
        <f t="shared" si="4"/>
        <v>#DIV/0!</v>
      </c>
      <c r="BF48">
        <f t="shared" si="5"/>
        <v>0</v>
      </c>
    </row>
    <row r="49" spans="2:58" x14ac:dyDescent="0.5">
      <c r="B49" s="40" t="s">
        <v>727</v>
      </c>
      <c r="E49">
        <f>IF(E46&lt;360,E46/360,(E46-360)/360)</f>
        <v>0</v>
      </c>
      <c r="G49">
        <v>60</v>
      </c>
      <c r="I49">
        <f>IF(DEGREES(ACOS(SIN(RADIANS(G49))*SIN(RADIANS(E54))+COS(RADIANS(G49))*COS(RADIANS(E54))*COS(RADIANS(I44))))&gt;90,0,$F$4*$F$5/E53^2*(SIN(RADIANS(G49))*SIN(RADIANS(E54))+COS(RADIANS(G49))*COS(RADIANS(E54))*COS(RADIANS(I44))))</f>
        <v>0</v>
      </c>
      <c r="J49">
        <f>IF(DEGREES(ACOS(SIN(RADIANS(G49))*SIN(RADIANS(E54))+COS(RADIANS(G49))*COS(RADIANS(E54))*COS(RADIANS(J44))))&gt;90,0,$F$4*$F$5/E53^2*(SIN(RADIANS(G49))*SIN(RADIANS(E54))+COS(RADIANS(G49))*COS(RADIANS(E54))*COS(RADIANS(J44))))</f>
        <v>0</v>
      </c>
      <c r="K49">
        <f>IF(DEGREES(ACOS(SIN(RADIANS(G49))*SIN(RADIANS(E54))+COS(RADIANS(G49))*COS(RADIANS(E54))*COS(RADIANS(K44))))&gt;90,0,$F$4*$F$5/E53^2*(SIN(RADIANS(G49))*SIN(RADIANS(E54))+COS(RADIANS(G49))*COS(RADIANS(E54))*COS(RADIANS(K44))))</f>
        <v>0</v>
      </c>
      <c r="L49">
        <f>IF(DEGREES(ACOS(SIN(RADIANS(G49))*SIN(RADIANS(E54))+COS(RADIANS(G49))*COS(RADIANS(E54))*COS(RADIANS(L44))))&gt;90,0,$F$4*$F$5/E53^2*(SIN(RADIANS(G49))*SIN(RADIANS(E54))+COS(RADIANS(G49))*COS(RADIANS(E54))*COS(RADIANS(L44))))</f>
        <v>0</v>
      </c>
      <c r="M49">
        <f>IF(DEGREES(ACOS(SIN(RADIANS(G49))*SIN(RADIANS(E54))+COS(RADIANS(G49))*COS(RADIANS(E54))*COS(RADIANS(M44))))&gt;90,0,$F$4*$F$5/E53^2*(SIN(RADIANS(G49))*SIN(RADIANS(E54))+COS(RADIANS(G49))*COS(RADIANS(E54))*COS(RADIANS(M44))))</f>
        <v>0</v>
      </c>
      <c r="N49">
        <f>IF(DEGREES(ACOS(SIN(RADIANS(G49))*SIN(RADIANS(E54))+COS(RADIANS(G49))*COS(RADIANS(E54))*COS(RADIANS(N44))))&gt;90,0,$F$4*$F$5/E53^2*(SIN(RADIANS(G49))*SIN(RADIANS(E54))+COS(RADIANS(G49))*COS(RADIANS(E54))*COS(RADIANS(N44))))</f>
        <v>0</v>
      </c>
      <c r="O49">
        <f>IF(DEGREES(ACOS(SIN(RADIANS(G49))*SIN(RADIANS(E54))+COS(RADIANS(G49))*COS(RADIANS(E54))*COS(RADIANS(O44))))&gt;90,0,$F$4*$F$5/E53^2*(SIN(RADIANS(G49))*SIN(RADIANS(E54))+COS(RADIANS(G49))*COS(RADIANS(E54))*COS(RADIANS(O44))))</f>
        <v>0</v>
      </c>
      <c r="P49">
        <f>IF(DEGREES(ACOS(SIN(RADIANS(G49))*SIN(RADIANS(E54))+COS(RADIANS(G49))*COS(RADIANS(E54))*COS(RADIANS(P44))))&gt;90,0,$F$4*$F$5/E53^2*(SIN(RADIANS(G49))*SIN(RADIANS(E54))+COS(RADIANS(G49))*COS(RADIANS(E54))*COS(RADIANS(P44))))</f>
        <v>0</v>
      </c>
      <c r="Q49">
        <f>IF(DEGREES(ACOS(SIN(RADIANS(G49))*SIN(RADIANS(E54))+COS(RADIANS(G49))*COS(RADIANS(E54))*COS(RADIANS(Q44))))&gt;90,0,$F$4*$F$5/E53^2*(SIN(RADIANS(G49))*SIN(RADIANS(E54))+COS(RADIANS(G49))*COS(RADIANS(E54))*COS(RADIANS(Q44))))</f>
        <v>0</v>
      </c>
      <c r="R49" t="e">
        <f>IF(DEGREES(ACOS(SIN(RADIANS(G49))*SIN(RADIANS(E54))+COS(RADIANS(G49))*COS(RADIANS(E54))*COS(RADIANS(R44))))&gt;90,0,$F$4*$F$5/E53^2*(SIN(RADIANS(G49))*SIN(RADIANS(E54))+COS(RADIANS(G49))*COS(RADIANS(E54))*COS(RADIANS(R44))))</f>
        <v>#DIV/0!</v>
      </c>
      <c r="S49" t="e">
        <f>IF(DEGREES(ACOS(SIN(RADIANS(G49))*SIN(RADIANS(E54))+COS(RADIANS(G49))*COS(RADIANS(E54))*COS(RADIANS(S44))))&gt;90,0,$F$4*$F$5/E53^2*(SIN(RADIANS(G49))*SIN(RADIANS(E54))+COS(RADIANS(G49))*COS(RADIANS(E54))*COS(RADIANS(S44))))</f>
        <v>#DIV/0!</v>
      </c>
      <c r="T49" t="e">
        <f>IF(DEGREES(ACOS(SIN(RADIANS(G49))*SIN(RADIANS(E54))+COS(RADIANS(G49))*COS(RADIANS(E54))*COS(RADIANS(T44))))&gt;90,0,$F$4*$F$5/E53^2*(SIN(RADIANS(G49))*SIN(RADIANS(E54))+COS(RADIANS(G49))*COS(RADIANS(E54))*COS(RADIANS(T44))))</f>
        <v>#DIV/0!</v>
      </c>
      <c r="U49" t="e">
        <f>IF(DEGREES(ACOS(SIN(RADIANS(G49))*SIN(RADIANS(E54))+COS(RADIANS(G49))*COS(RADIANS(E54))*COS(RADIANS(U44))))&gt;90,0,$F$4*$F$5/E53^2*(SIN(RADIANS(G49))*SIN(RADIANS(E54))+COS(RADIANS(G49))*COS(RADIANS(E54))*COS(RADIANS(U44))))</f>
        <v>#DIV/0!</v>
      </c>
      <c r="V49" t="e">
        <f>IF(DEGREES(ACOS(SIN(RADIANS(G49))*SIN(RADIANS(E54))+COS(RADIANS(G49))*COS(RADIANS(E54))*COS(RADIANS(V44))))&gt;90,0,$F$4*$F$5/E53^2*(SIN(RADIANS(G49))*SIN(RADIANS(E54))+COS(RADIANS(G49))*COS(RADIANS(E54))*COS(RADIANS(V44))))</f>
        <v>#DIV/0!</v>
      </c>
      <c r="W49" t="e">
        <f>IF(DEGREES(ACOS(SIN(RADIANS(G49))*SIN(RADIANS(E54))+COS(RADIANS(G49))*COS(RADIANS(E54))*COS(RADIANS(W44))))&gt;90,0,$F$4*$F$5/E53^2*(SIN(RADIANS(G49))*SIN(RADIANS(E54))+COS(RADIANS(G49))*COS(RADIANS(E54))*COS(RADIANS(W44))))</f>
        <v>#DIV/0!</v>
      </c>
      <c r="X49" t="e">
        <f>IF(DEGREES(ACOS(SIN(RADIANS(G49))*SIN(RADIANS(E54))+COS(RADIANS(G49))*COS(RADIANS(E54))*COS(RADIANS(X44))))&gt;90,0,$F$4*$F$5/E53^2*(SIN(RADIANS(G49))*SIN(RADIANS(E54))+COS(RADIANS(G49))*COS(RADIANS(E54))*COS(RADIANS(X44))))</f>
        <v>#DIV/0!</v>
      </c>
      <c r="Y49" t="e">
        <f>IF(DEGREES(ACOS(SIN(RADIANS(G49))*SIN(RADIANS(E54))+COS(RADIANS(G49))*COS(RADIANS(E54))*COS(RADIANS(Y44))))&gt;90,0,$F$4*$F$5/E53^2*(SIN(RADIANS(G49))*SIN(RADIANS(E54))+COS(RADIANS(G49))*COS(RADIANS(E54))*COS(RADIANS(Y44))))</f>
        <v>#DIV/0!</v>
      </c>
      <c r="Z49" t="e">
        <f>IF(DEGREES(ACOS(SIN(RADIANS(G49))*SIN(RADIANS(E54))+COS(RADIANS(G49))*COS(RADIANS(E54))*COS(RADIANS(Z44))))&gt;90,0,$F$4*$F$5/E53^2*(SIN(RADIANS(G49))*SIN(RADIANS(E54))+COS(RADIANS(G49))*COS(RADIANS(E54))*COS(RADIANS(Z44))))</f>
        <v>#DIV/0!</v>
      </c>
      <c r="AA49" t="e">
        <f>IF(DEGREES(ACOS(SIN(RADIANS(G49))*SIN(RADIANS(E54))+COS(RADIANS(G49))*COS(RADIANS(E54))*COS(RADIANS(AA44))))&gt;90,0,$F$4*$F$5/E53^2*(SIN(RADIANS(G49))*SIN(RADIANS(E54))+COS(RADIANS(G49))*COS(RADIANS(E54))*COS(RADIANS(AA44))))</f>
        <v>#DIV/0!</v>
      </c>
      <c r="AB49" t="e">
        <f>IF(DEGREES(ACOS(SIN(RADIANS(G49))*SIN(RADIANS(E54))+COS(RADIANS(G49))*COS(RADIANS(E54))*COS(RADIANS(AB44))))&gt;90,0,$F$4*$F$5/E53^2*(SIN(RADIANS(G49))*SIN(RADIANS(E54))+COS(RADIANS(G49))*COS(RADIANS(E54))*COS(RADIANS(AB44))))</f>
        <v>#DIV/0!</v>
      </c>
      <c r="AC49" t="e">
        <f>IF(DEGREES(ACOS(SIN(RADIANS(G49))*SIN(RADIANS(E54))+COS(RADIANS(G49))*COS(RADIANS(E54))*COS(RADIANS(AC44))))&gt;90,0,$F$4*$F$5/E53^2*(SIN(RADIANS(G49))*SIN(RADIANS(E54))+COS(RADIANS(G49))*COS(RADIANS(E54))*COS(RADIANS(AC44))))</f>
        <v>#DIV/0!</v>
      </c>
      <c r="AD49" t="e">
        <f>IF(DEGREES(ACOS(SIN(RADIANS(G49))*SIN(RADIANS(E54))+COS(RADIANS(G49))*COS(RADIANS(E54))*COS(RADIANS(AD44))))&gt;90,0,$F$4*$F$5/E53^2*(SIN(RADIANS(G49))*SIN(RADIANS(E54))+COS(RADIANS(G49))*COS(RADIANS(E54))*COS(RADIANS(AD44))))</f>
        <v>#DIV/0!</v>
      </c>
      <c r="AE49" t="e">
        <f>IF(DEGREES(ACOS(SIN(RADIANS(G49))*SIN(RADIANS(E54))+COS(RADIANS(G49))*COS(RADIANS(E54))*COS(RADIANS(AE44))))&gt;90,0,$F$4*$F$5/E53^2*(SIN(RADIANS(G49))*SIN(RADIANS(E54))+COS(RADIANS(G49))*COS(RADIANS(E54))*COS(RADIANS(AE44))))</f>
        <v>#DIV/0!</v>
      </c>
      <c r="AF49" t="e">
        <f>IF(DEGREES(ACOS(SIN(RADIANS(G49))*SIN(RADIANS(E54))+COS(RADIANS(G49))*COS(RADIANS(E54))*COS(RADIANS(AF44))))&gt;90,0,$F$4*$F$5/E53^2*(SIN(RADIANS(G49))*SIN(RADIANS(E54))+COS(RADIANS(G49))*COS(RADIANS(E54))*COS(RADIANS(AF44))))</f>
        <v>#DIV/0!</v>
      </c>
      <c r="AG49" t="e">
        <f>IF(DEGREES(ACOS(SIN(RADIANS(G49))*SIN(RADIANS(E54))+COS(RADIANS(G49))*COS(RADIANS(E54))*COS(RADIANS(AG44))))&gt;90,0,$F$4*$F$5/E53^2*(SIN(RADIANS(G49))*SIN(RADIANS(E54))+COS(RADIANS(G49))*COS(RADIANS(E54))*COS(RADIANS(AG44))))</f>
        <v>#DIV/0!</v>
      </c>
      <c r="AH49" t="e">
        <f>IF(DEGREES(ACOS(SIN(RADIANS(G49))*SIN(RADIANS(E54))+COS(RADIANS(G49))*COS(RADIANS(E54))*COS(RADIANS(AH44))))&gt;90,0,$F$4*$F$5/E53^2*(SIN(RADIANS(G49))*SIN(RADIANS(E54))+COS(RADIANS(G49))*COS(RADIANS(E54))*COS(RADIANS(AH44))))</f>
        <v>#DIV/0!</v>
      </c>
      <c r="AI49" t="e">
        <f>IF(DEGREES(ACOS(SIN(RADIANS(G49))*SIN(RADIANS(E54))+COS(RADIANS(G49))*COS(RADIANS(E54))*COS(RADIANS(AI44))))&gt;90,0,$F$4*$F$5/E53^2*(SIN(RADIANS(G49))*SIN(RADIANS(E54))+COS(RADIANS(G49))*COS(RADIANS(E54))*COS(RADIANS(AI44))))</f>
        <v>#DIV/0!</v>
      </c>
      <c r="AJ49" t="e">
        <f>IF(DEGREES(ACOS(SIN(RADIANS(G49))*SIN(RADIANS(E54))+COS(RADIANS(G49))*COS(RADIANS(E54))*COS(RADIANS(AJ44))))&gt;90,0,$F$4*$F$5/E53^2*(SIN(RADIANS(G49))*SIN(RADIANS(E54))+COS(RADIANS(G49))*COS(RADIANS(E54))*COS(RADIANS(AJ44))))</f>
        <v>#DIV/0!</v>
      </c>
      <c r="AK49">
        <f>IF(DEGREES(ACOS(SIN(RADIANS(G49))*SIN(RADIANS(E54))+COS(RADIANS(G49))*COS(RADIANS(E54))*COS(RADIANS(AK44))))&gt;90,0,$F$4*$F$5/E53^2*(SIN(RADIANS(G49))*SIN(RADIANS(E54))+COS(RADIANS(G49))*COS(RADIANS(E54))*COS(RADIANS(AK44))))</f>
        <v>0</v>
      </c>
      <c r="AL49">
        <f>IF(DEGREES(ACOS(SIN(RADIANS(G49))*SIN(RADIANS(E54))+COS(RADIANS(G49))*COS(RADIANS(E54))*COS(RADIANS(AL44))))&gt;90,0,$F$4*$F$5/E53^2*(SIN(RADIANS(G49))*SIN(RADIANS(E54))+COS(RADIANS(G49))*COS(RADIANS(E54))*COS(RADIANS(AL44))))</f>
        <v>0</v>
      </c>
      <c r="AM49">
        <f>IF(DEGREES(ACOS(SIN(RADIANS(G49))*SIN(RADIANS(E54))+COS(RADIANS(G49))*COS(RADIANS(E54))*COS(RADIANS(AM44))))&gt;90,0,$F$4*$F$5/E53^2*(SIN(RADIANS(G49))*SIN(RADIANS(E54))+COS(RADIANS(G49))*COS(RADIANS(E54))*COS(RADIANS(AM44))))</f>
        <v>0</v>
      </c>
      <c r="AN49">
        <f>IF(DEGREES(ACOS(SIN(RADIANS(G49))*SIN(RADIANS(E54))+COS(RADIANS(G49))*COS(RADIANS(E54))*COS(RADIANS(AN44))))&gt;90,0,$F$4*$F$5/E53^2*(SIN(RADIANS(G49))*SIN(RADIANS(E54))+COS(RADIANS(G49))*COS(RADIANS(E54))*COS(RADIANS(AN44))))</f>
        <v>0</v>
      </c>
      <c r="AO49">
        <f>IF(DEGREES(ACOS(SIN(RADIANS(G49))*SIN(RADIANS(E54))+COS(RADIANS(G49))*COS(RADIANS(E54))*COS(RADIANS(AO44))))&gt;90,0,$F$4*$F$5/E53^2*(SIN(RADIANS(G49))*SIN(RADIANS(E54))+COS(RADIANS(G49))*COS(RADIANS(E54))*COS(RADIANS(AO44))))</f>
        <v>0</v>
      </c>
      <c r="AP49">
        <f>IF(DEGREES(ACOS(SIN(RADIANS(G49))*SIN(RADIANS(E54))+COS(RADIANS(G49))*COS(RADIANS(E54))*COS(RADIANS(AP44))))&gt;90,0,$F$4*$F$5/E53^2*(SIN(RADIANS(G49))*SIN(RADIANS(E54))+COS(RADIANS(G49))*COS(RADIANS(E54))*COS(RADIANS(AP44))))</f>
        <v>0</v>
      </c>
      <c r="AQ49">
        <f>IF(DEGREES(ACOS(SIN(RADIANS(G49))*SIN(RADIANS(E54))+COS(RADIANS(G49))*COS(RADIANS(E54))*COS(RADIANS(AQ44))))&gt;90,0,$F$4*$F$5/E53^2*(SIN(RADIANS(G49))*SIN(RADIANS(E54))+COS(RADIANS(G49))*COS(RADIANS(E54))*COS(RADIANS(AQ44))))</f>
        <v>0</v>
      </c>
      <c r="AR49">
        <f>IF(DEGREES(ACOS(SIN(RADIANS(G49))*SIN(RADIANS(E54))+COS(RADIANS(G49))*COS(RADIANS(E54))*COS(RADIANS(AR44))))&gt;90,0,$F$4*$F$5/E53^2*(SIN(RADIANS(G49))*SIN(RADIANS(E54))+COS(RADIANS(G49))*COS(RADIANS(E54))*COS(RADIANS(AR44))))</f>
        <v>0</v>
      </c>
      <c r="AU49">
        <f t="shared" si="6"/>
        <v>0</v>
      </c>
      <c r="AV49">
        <f t="shared" si="7"/>
        <v>0</v>
      </c>
      <c r="AW49">
        <v>450</v>
      </c>
      <c r="AX49" cm="1">
        <f t="array" ref="AX49">INDEX($D$1751:$AM$1751,0,MATCH(AW49-IF(AW49&lt;720,IF(AW49&lt;360,0,360),720),$D$1700:$AM$1700,0))+IF(AW49&gt;350,360,0)</f>
        <v>450</v>
      </c>
      <c r="AY49">
        <f t="shared" si="0"/>
        <v>180</v>
      </c>
      <c r="AZ49">
        <f t="shared" si="1"/>
        <v>0</v>
      </c>
      <c r="BA49">
        <f t="shared" si="2"/>
        <v>0</v>
      </c>
      <c r="BB49">
        <f t="shared" si="8"/>
        <v>0</v>
      </c>
      <c r="BC49">
        <f t="shared" si="9"/>
        <v>0</v>
      </c>
      <c r="BD49">
        <f t="shared" si="3"/>
        <v>90</v>
      </c>
      <c r="BE49" t="e">
        <f t="shared" si="4"/>
        <v>#DIV/0!</v>
      </c>
      <c r="BF49">
        <f t="shared" si="5"/>
        <v>0</v>
      </c>
    </row>
    <row r="50" spans="2:58" x14ac:dyDescent="0.5">
      <c r="B50" s="40" t="s">
        <v>782</v>
      </c>
      <c r="E50">
        <f>E49*$F$11</f>
        <v>0</v>
      </c>
      <c r="G50">
        <v>50</v>
      </c>
      <c r="I50">
        <f>IF(DEGREES(ACOS(SIN(RADIANS(G50))*SIN(RADIANS(E54))+COS(RADIANS(G50))*COS(RADIANS(E54))*COS(RADIANS(I44))))&gt;90,0,$F$4*$F$5/E53^2*(SIN(RADIANS(G50))*SIN(RADIANS(E54))+COS(RADIANS(G50))*COS(RADIANS(E54))*COS(RADIANS(I44))))</f>
        <v>0</v>
      </c>
      <c r="J50">
        <f>IF(DEGREES(ACOS(SIN(RADIANS(G50))*SIN(RADIANS(E54))+COS(RADIANS(G50))*COS(RADIANS(E54))*COS(RADIANS(J44))))&gt;90,0,$F$4*$F$5/E53^2*(SIN(RADIANS(G50))*SIN(RADIANS(E54))+COS(RADIANS(G50))*COS(RADIANS(E54))*COS(RADIANS(J44))))</f>
        <v>0</v>
      </c>
      <c r="K50">
        <f>IF(DEGREES(ACOS(SIN(RADIANS(G50))*SIN(RADIANS(E54))+COS(RADIANS(G50))*COS(RADIANS(E54))*COS(RADIANS(K44))))&gt;90,0,$F$4*$F$5/E53^2*(SIN(RADIANS(G50))*SIN(RADIANS(E54))+COS(RADIANS(G50))*COS(RADIANS(E54))*COS(RADIANS(K44))))</f>
        <v>0</v>
      </c>
      <c r="L50">
        <f>IF(DEGREES(ACOS(SIN(RADIANS(G50))*SIN(RADIANS(E54))+COS(RADIANS(G50))*COS(RADIANS(E54))*COS(RADIANS(L44))))&gt;90,0,$F$4*$F$5/E53^2*(SIN(RADIANS(G50))*SIN(RADIANS(E54))+COS(RADIANS(G50))*COS(RADIANS(E54))*COS(RADIANS(L44))))</f>
        <v>0</v>
      </c>
      <c r="M50">
        <f>IF(DEGREES(ACOS(SIN(RADIANS(G50))*SIN(RADIANS(E54))+COS(RADIANS(G50))*COS(RADIANS(E54))*COS(RADIANS(M44))))&gt;90,0,$F$4*$F$5/E53^2*(SIN(RADIANS(G50))*SIN(RADIANS(E54))+COS(RADIANS(G50))*COS(RADIANS(E54))*COS(RADIANS(M44))))</f>
        <v>0</v>
      </c>
      <c r="N50">
        <f>IF(DEGREES(ACOS(SIN(RADIANS(G50))*SIN(RADIANS(E54))+COS(RADIANS(G50))*COS(RADIANS(E54))*COS(RADIANS(N44))))&gt;90,0,$F$4*$F$5/E53^2*(SIN(RADIANS(G50))*SIN(RADIANS(E54))+COS(RADIANS(G50))*COS(RADIANS(E54))*COS(RADIANS(N44))))</f>
        <v>0</v>
      </c>
      <c r="O50">
        <f>IF(DEGREES(ACOS(SIN(RADIANS(G50))*SIN(RADIANS(E54))+COS(RADIANS(G50))*COS(RADIANS(E54))*COS(RADIANS(O44))))&gt;90,0,$F$4*$F$5/E53^2*(SIN(RADIANS(G50))*SIN(RADIANS(E54))+COS(RADIANS(G50))*COS(RADIANS(E54))*COS(RADIANS(O44))))</f>
        <v>0</v>
      </c>
      <c r="P50">
        <f>IF(DEGREES(ACOS(SIN(RADIANS(G50))*SIN(RADIANS(E54))+COS(RADIANS(G50))*COS(RADIANS(E54))*COS(RADIANS(P44))))&gt;90,0,$F$4*$F$5/E53^2*(SIN(RADIANS(G50))*SIN(RADIANS(E54))+COS(RADIANS(G50))*COS(RADIANS(E54))*COS(RADIANS(P44))))</f>
        <v>0</v>
      </c>
      <c r="Q50">
        <f>IF(DEGREES(ACOS(SIN(RADIANS(G50))*SIN(RADIANS(E54))+COS(RADIANS(G50))*COS(RADIANS(E54))*COS(RADIANS(Q44))))&gt;90,0,$F$4*$F$5/E53^2*(SIN(RADIANS(G50))*SIN(RADIANS(E54))+COS(RADIANS(G50))*COS(RADIANS(E54))*COS(RADIANS(Q44))))</f>
        <v>0</v>
      </c>
      <c r="R50" t="e">
        <f>IF(DEGREES(ACOS(SIN(RADIANS(G50))*SIN(RADIANS(E54))+COS(RADIANS(G50))*COS(RADIANS(E54))*COS(RADIANS(R44))))&gt;90,0,$F$4*$F$5/E53^2*(SIN(RADIANS(G50))*SIN(RADIANS(E54))+COS(RADIANS(G50))*COS(RADIANS(E54))*COS(RADIANS(R44))))</f>
        <v>#DIV/0!</v>
      </c>
      <c r="S50" t="e">
        <f>IF(DEGREES(ACOS(SIN(RADIANS(G50))*SIN(RADIANS(E54))+COS(RADIANS(G50))*COS(RADIANS(E54))*COS(RADIANS(S44))))&gt;90,0,$F$4*$F$5/E53^2*(SIN(RADIANS(G50))*SIN(RADIANS(E54))+COS(RADIANS(G50))*COS(RADIANS(E54))*COS(RADIANS(S44))))</f>
        <v>#DIV/0!</v>
      </c>
      <c r="T50" t="e">
        <f>IF(DEGREES(ACOS(SIN(RADIANS(G50))*SIN(RADIANS(E54))+COS(RADIANS(G50))*COS(RADIANS(E54))*COS(RADIANS(T44))))&gt;90,0,$F$4*$F$5/E53^2*(SIN(RADIANS(G50))*SIN(RADIANS(E54))+COS(RADIANS(G50))*COS(RADIANS(E54))*COS(RADIANS(T44))))</f>
        <v>#DIV/0!</v>
      </c>
      <c r="U50" t="e">
        <f>IF(DEGREES(ACOS(SIN(RADIANS(G50))*SIN(RADIANS(E54))+COS(RADIANS(G50))*COS(RADIANS(E54))*COS(RADIANS(U44))))&gt;90,0,$F$4*$F$5/E53^2*(SIN(RADIANS(G50))*SIN(RADIANS(E54))+COS(RADIANS(G50))*COS(RADIANS(E54))*COS(RADIANS(U44))))</f>
        <v>#DIV/0!</v>
      </c>
      <c r="V50" t="e">
        <f>IF(DEGREES(ACOS(SIN(RADIANS(G50))*SIN(RADIANS(E54))+COS(RADIANS(G50))*COS(RADIANS(E54))*COS(RADIANS(V44))))&gt;90,0,$F$4*$F$5/E53^2*(SIN(RADIANS(G50))*SIN(RADIANS(E54))+COS(RADIANS(G50))*COS(RADIANS(E54))*COS(RADIANS(V44))))</f>
        <v>#DIV/0!</v>
      </c>
      <c r="W50" t="e">
        <f>IF(DEGREES(ACOS(SIN(RADIANS(G50))*SIN(RADIANS(E54))+COS(RADIANS(G50))*COS(RADIANS(E54))*COS(RADIANS(W44))))&gt;90,0,$F$4*$F$5/E53^2*(SIN(RADIANS(G50))*SIN(RADIANS(E54))+COS(RADIANS(G50))*COS(RADIANS(E54))*COS(RADIANS(W44))))</f>
        <v>#DIV/0!</v>
      </c>
      <c r="X50" t="e">
        <f>IF(DEGREES(ACOS(SIN(RADIANS(G50))*SIN(RADIANS(E54))+COS(RADIANS(G50))*COS(RADIANS(E54))*COS(RADIANS(X44))))&gt;90,0,$F$4*$F$5/E53^2*(SIN(RADIANS(G50))*SIN(RADIANS(E54))+COS(RADIANS(G50))*COS(RADIANS(E54))*COS(RADIANS(X44))))</f>
        <v>#DIV/0!</v>
      </c>
      <c r="Y50" t="e">
        <f>IF(DEGREES(ACOS(SIN(RADIANS(G50))*SIN(RADIANS(E54))+COS(RADIANS(G50))*COS(RADIANS(E54))*COS(RADIANS(Y44))))&gt;90,0,$F$4*$F$5/E53^2*(SIN(RADIANS(G50))*SIN(RADIANS(E54))+COS(RADIANS(G50))*COS(RADIANS(E54))*COS(RADIANS(Y44))))</f>
        <v>#DIV/0!</v>
      </c>
      <c r="Z50" t="e">
        <f>IF(DEGREES(ACOS(SIN(RADIANS(G50))*SIN(RADIANS(E54))+COS(RADIANS(G50))*COS(RADIANS(E54))*COS(RADIANS(Z44))))&gt;90,0,$F$4*$F$5/E53^2*(SIN(RADIANS(G50))*SIN(RADIANS(E54))+COS(RADIANS(G50))*COS(RADIANS(E54))*COS(RADIANS(Z44))))</f>
        <v>#DIV/0!</v>
      </c>
      <c r="AA50" t="e">
        <f>IF(DEGREES(ACOS(SIN(RADIANS(G50))*SIN(RADIANS(E54))+COS(RADIANS(G50))*COS(RADIANS(E54))*COS(RADIANS(AA44))))&gt;90,0,$F$4*$F$5/E53^2*(SIN(RADIANS(G50))*SIN(RADIANS(E54))+COS(RADIANS(G50))*COS(RADIANS(E54))*COS(RADIANS(AA44))))</f>
        <v>#DIV/0!</v>
      </c>
      <c r="AB50" t="e">
        <f>IF(DEGREES(ACOS(SIN(RADIANS(G50))*SIN(RADIANS(E54))+COS(RADIANS(G50))*COS(RADIANS(E54))*COS(RADIANS(AB44))))&gt;90,0,$F$4*$F$5/E53^2*(SIN(RADIANS(G50))*SIN(RADIANS(E54))+COS(RADIANS(G50))*COS(RADIANS(E54))*COS(RADIANS(AB44))))</f>
        <v>#DIV/0!</v>
      </c>
      <c r="AC50" t="e">
        <f>IF(DEGREES(ACOS(SIN(RADIANS(G50))*SIN(RADIANS(E54))+COS(RADIANS(G50))*COS(RADIANS(E54))*COS(RADIANS(AC44))))&gt;90,0,$F$4*$F$5/E53^2*(SIN(RADIANS(G50))*SIN(RADIANS(E54))+COS(RADIANS(G50))*COS(RADIANS(E54))*COS(RADIANS(AC44))))</f>
        <v>#DIV/0!</v>
      </c>
      <c r="AD50" t="e">
        <f>IF(DEGREES(ACOS(SIN(RADIANS(G50))*SIN(RADIANS(E54))+COS(RADIANS(G50))*COS(RADIANS(E54))*COS(RADIANS(AD44))))&gt;90,0,$F$4*$F$5/E53^2*(SIN(RADIANS(G50))*SIN(RADIANS(E54))+COS(RADIANS(G50))*COS(RADIANS(E54))*COS(RADIANS(AD44))))</f>
        <v>#DIV/0!</v>
      </c>
      <c r="AE50" t="e">
        <f>IF(DEGREES(ACOS(SIN(RADIANS(G50))*SIN(RADIANS(E54))+COS(RADIANS(G50))*COS(RADIANS(E54))*COS(RADIANS(AE44))))&gt;90,0,$F$4*$F$5/E53^2*(SIN(RADIANS(G50))*SIN(RADIANS(E54))+COS(RADIANS(G50))*COS(RADIANS(E54))*COS(RADIANS(AE44))))</f>
        <v>#DIV/0!</v>
      </c>
      <c r="AF50" t="e">
        <f>IF(DEGREES(ACOS(SIN(RADIANS(G50))*SIN(RADIANS(E54))+COS(RADIANS(G50))*COS(RADIANS(E54))*COS(RADIANS(AF44))))&gt;90,0,$F$4*$F$5/E53^2*(SIN(RADIANS(G50))*SIN(RADIANS(E54))+COS(RADIANS(G50))*COS(RADIANS(E54))*COS(RADIANS(AF44))))</f>
        <v>#DIV/0!</v>
      </c>
      <c r="AG50" t="e">
        <f>IF(DEGREES(ACOS(SIN(RADIANS(G50))*SIN(RADIANS(E54))+COS(RADIANS(G50))*COS(RADIANS(E54))*COS(RADIANS(AG44))))&gt;90,0,$F$4*$F$5/E53^2*(SIN(RADIANS(G50))*SIN(RADIANS(E54))+COS(RADIANS(G50))*COS(RADIANS(E54))*COS(RADIANS(AG44))))</f>
        <v>#DIV/0!</v>
      </c>
      <c r="AH50" t="e">
        <f>IF(DEGREES(ACOS(SIN(RADIANS(G50))*SIN(RADIANS(E54))+COS(RADIANS(G50))*COS(RADIANS(E54))*COS(RADIANS(AH44))))&gt;90,0,$F$4*$F$5/E53^2*(SIN(RADIANS(G50))*SIN(RADIANS(E54))+COS(RADIANS(G50))*COS(RADIANS(E54))*COS(RADIANS(AH44))))</f>
        <v>#DIV/0!</v>
      </c>
      <c r="AI50" t="e">
        <f>IF(DEGREES(ACOS(SIN(RADIANS(G50))*SIN(RADIANS(E54))+COS(RADIANS(G50))*COS(RADIANS(E54))*COS(RADIANS(AI44))))&gt;90,0,$F$4*$F$5/E53^2*(SIN(RADIANS(G50))*SIN(RADIANS(E54))+COS(RADIANS(G50))*COS(RADIANS(E54))*COS(RADIANS(AI44))))</f>
        <v>#DIV/0!</v>
      </c>
      <c r="AJ50" t="e">
        <f>IF(DEGREES(ACOS(SIN(RADIANS(G50))*SIN(RADIANS(E54))+COS(RADIANS(G50))*COS(RADIANS(E54))*COS(RADIANS(AJ44))))&gt;90,0,$F$4*$F$5/E53^2*(SIN(RADIANS(G50))*SIN(RADIANS(E54))+COS(RADIANS(G50))*COS(RADIANS(E54))*COS(RADIANS(AJ44))))</f>
        <v>#DIV/0!</v>
      </c>
      <c r="AK50">
        <f>IF(DEGREES(ACOS(SIN(RADIANS(G50))*SIN(RADIANS(E54))+COS(RADIANS(G50))*COS(RADIANS(E54))*COS(RADIANS(AK44))))&gt;90,0,$F$4*$F$5/E53^2*(SIN(RADIANS(G50))*SIN(RADIANS(E54))+COS(RADIANS(G50))*COS(RADIANS(E54))*COS(RADIANS(AK44))))</f>
        <v>0</v>
      </c>
      <c r="AL50">
        <f>IF(DEGREES(ACOS(SIN(RADIANS(G50))*SIN(RADIANS(E54))+COS(RADIANS(G50))*COS(RADIANS(E54))*COS(RADIANS(AL44))))&gt;90,0,$F$4*$F$5/E53^2*(SIN(RADIANS(G50))*SIN(RADIANS(E54))+COS(RADIANS(G50))*COS(RADIANS(E54))*COS(RADIANS(AL44))))</f>
        <v>0</v>
      </c>
      <c r="AM50">
        <f>IF(DEGREES(ACOS(SIN(RADIANS(G50))*SIN(RADIANS(E54))+COS(RADIANS(G50))*COS(RADIANS(E54))*COS(RADIANS(AM44))))&gt;90,0,$F$4*$F$5/E53^2*(SIN(RADIANS(G50))*SIN(RADIANS(E54))+COS(RADIANS(G50))*COS(RADIANS(E54))*COS(RADIANS(AM44))))</f>
        <v>0</v>
      </c>
      <c r="AN50">
        <f>IF(DEGREES(ACOS(SIN(RADIANS(G50))*SIN(RADIANS(E54))+COS(RADIANS(G50))*COS(RADIANS(E54))*COS(RADIANS(AN44))))&gt;90,0,$F$4*$F$5/E53^2*(SIN(RADIANS(G50))*SIN(RADIANS(E54))+COS(RADIANS(G50))*COS(RADIANS(E54))*COS(RADIANS(AN44))))</f>
        <v>0</v>
      </c>
      <c r="AO50">
        <f>IF(DEGREES(ACOS(SIN(RADIANS(G50))*SIN(RADIANS(E54))+COS(RADIANS(G50))*COS(RADIANS(E54))*COS(RADIANS(AO44))))&gt;90,0,$F$4*$F$5/E53^2*(SIN(RADIANS(G50))*SIN(RADIANS(E54))+COS(RADIANS(G50))*COS(RADIANS(E54))*COS(RADIANS(AO44))))</f>
        <v>0</v>
      </c>
      <c r="AP50">
        <f>IF(DEGREES(ACOS(SIN(RADIANS(G50))*SIN(RADIANS(E54))+COS(RADIANS(G50))*COS(RADIANS(E54))*COS(RADIANS(AP44))))&gt;90,0,$F$4*$F$5/E53^2*(SIN(RADIANS(G50))*SIN(RADIANS(E54))+COS(RADIANS(G50))*COS(RADIANS(E54))*COS(RADIANS(AP44))))</f>
        <v>0</v>
      </c>
      <c r="AQ50">
        <f>IF(DEGREES(ACOS(SIN(RADIANS(G50))*SIN(RADIANS(E54))+COS(RADIANS(G50))*COS(RADIANS(E54))*COS(RADIANS(AQ44))))&gt;90,0,$F$4*$F$5/E53^2*(SIN(RADIANS(G50))*SIN(RADIANS(E54))+COS(RADIANS(G50))*COS(RADIANS(E54))*COS(RADIANS(AQ44))))</f>
        <v>0</v>
      </c>
      <c r="AR50">
        <f>IF(DEGREES(ACOS(SIN(RADIANS(G50))*SIN(RADIANS(E54))+COS(RADIANS(G50))*COS(RADIANS(E54))*COS(RADIANS(AR44))))&gt;90,0,$F$4*$F$5/E53^2*(SIN(RADIANS(G50))*SIN(RADIANS(E54))+COS(RADIANS(G50))*COS(RADIANS(E54))*COS(RADIANS(AR44))))</f>
        <v>0</v>
      </c>
      <c r="AU50">
        <f t="shared" si="6"/>
        <v>0</v>
      </c>
      <c r="AV50">
        <f t="shared" si="7"/>
        <v>0</v>
      </c>
      <c r="AW50">
        <v>460</v>
      </c>
      <c r="AX50" cm="1">
        <f t="array" ref="AX50">INDEX($D$1751:$AM$1751,0,MATCH(AW50-IF(AW50&lt;720,IF(AW50&lt;360,0,360),720),$D$1700:$AM$1700,0))+IF(AW50&gt;350,360,0)</f>
        <v>460</v>
      </c>
      <c r="AY50">
        <f t="shared" si="0"/>
        <v>190</v>
      </c>
      <c r="AZ50">
        <f t="shared" si="1"/>
        <v>0</v>
      </c>
      <c r="BA50">
        <f t="shared" si="2"/>
        <v>0</v>
      </c>
      <c r="BB50">
        <f t="shared" si="8"/>
        <v>0</v>
      </c>
      <c r="BC50">
        <f t="shared" si="9"/>
        <v>0</v>
      </c>
      <c r="BD50">
        <f t="shared" si="3"/>
        <v>90</v>
      </c>
      <c r="BE50" t="e">
        <f t="shared" si="4"/>
        <v>#DIV/0!</v>
      </c>
      <c r="BF50">
        <f t="shared" si="5"/>
        <v>0</v>
      </c>
    </row>
    <row r="51" spans="2:58" x14ac:dyDescent="0.5">
      <c r="B51" s="40" t="s">
        <v>783</v>
      </c>
      <c r="E51" t="str">
        <f>IF($F$10=0,"N/A",$F$10*(E46/360)-ROUNDDOWN($F$10*(E46/360),0))</f>
        <v>N/A</v>
      </c>
      <c r="G51">
        <v>40</v>
      </c>
      <c r="I51">
        <f>IF(DEGREES(ACOS(SIN(RADIANS(G51))*SIN(RADIANS(E54))+COS(RADIANS(G51))*COS(RADIANS(E54))*COS(RADIANS(I44))))&gt;90,0,$F$4*$F$5/E53^2*(SIN(RADIANS(G51))*SIN(RADIANS(E54))+COS(RADIANS(G51))*COS(RADIANS(E54))*COS(RADIANS(I44))))</f>
        <v>0</v>
      </c>
      <c r="J51">
        <f>IF(DEGREES(ACOS(SIN(RADIANS(G51))*SIN(RADIANS(E54))+COS(RADIANS(G51))*COS(RADIANS(E54))*COS(RADIANS(J44))))&gt;90,0,$F$4*$F$5/E53^2*(SIN(RADIANS(G51))*SIN(RADIANS(E54))+COS(RADIANS(G51))*COS(RADIANS(E54))*COS(RADIANS(J44))))</f>
        <v>0</v>
      </c>
      <c r="K51">
        <f>IF(DEGREES(ACOS(SIN(RADIANS(G51))*SIN(RADIANS(E54))+COS(RADIANS(G51))*COS(RADIANS(E54))*COS(RADIANS(K44))))&gt;90,0,$F$4*$F$5/E53^2*(SIN(RADIANS(G51))*SIN(RADIANS(E54))+COS(RADIANS(G51))*COS(RADIANS(E54))*COS(RADIANS(K44))))</f>
        <v>0</v>
      </c>
      <c r="L51">
        <f>IF(DEGREES(ACOS(SIN(RADIANS(G51))*SIN(RADIANS(E54))+COS(RADIANS(G51))*COS(RADIANS(E54))*COS(RADIANS(L44))))&gt;90,0,$F$4*$F$5/E53^2*(SIN(RADIANS(G51))*SIN(RADIANS(E54))+COS(RADIANS(G51))*COS(RADIANS(E54))*COS(RADIANS(L44))))</f>
        <v>0</v>
      </c>
      <c r="M51">
        <f>IF(DEGREES(ACOS(SIN(RADIANS(G51))*SIN(RADIANS(E54))+COS(RADIANS(G51))*COS(RADIANS(E54))*COS(RADIANS(M44))))&gt;90,0,$F$4*$F$5/E53^2*(SIN(RADIANS(G51))*SIN(RADIANS(E54))+COS(RADIANS(G51))*COS(RADIANS(E54))*COS(RADIANS(M44))))</f>
        <v>0</v>
      </c>
      <c r="N51">
        <f>IF(DEGREES(ACOS(SIN(RADIANS(G51))*SIN(RADIANS(E54))+COS(RADIANS(G51))*COS(RADIANS(E54))*COS(RADIANS(N44))))&gt;90,0,$F$4*$F$5/E53^2*(SIN(RADIANS(G51))*SIN(RADIANS(E54))+COS(RADIANS(G51))*COS(RADIANS(E54))*COS(RADIANS(N44))))</f>
        <v>0</v>
      </c>
      <c r="O51">
        <f>IF(DEGREES(ACOS(SIN(RADIANS(G51))*SIN(RADIANS(E54))+COS(RADIANS(G51))*COS(RADIANS(E54))*COS(RADIANS(O44))))&gt;90,0,$F$4*$F$5/E53^2*(SIN(RADIANS(G51))*SIN(RADIANS(E54))+COS(RADIANS(G51))*COS(RADIANS(E54))*COS(RADIANS(O44))))</f>
        <v>0</v>
      </c>
      <c r="P51">
        <f>IF(DEGREES(ACOS(SIN(RADIANS(G51))*SIN(RADIANS(E54))+COS(RADIANS(G51))*COS(RADIANS(E54))*COS(RADIANS(P44))))&gt;90,0,$F$4*$F$5/E53^2*(SIN(RADIANS(G51))*SIN(RADIANS(E54))+COS(RADIANS(G51))*COS(RADIANS(E54))*COS(RADIANS(P44))))</f>
        <v>0</v>
      </c>
      <c r="Q51">
        <f>IF(DEGREES(ACOS(SIN(RADIANS(G51))*SIN(RADIANS(E54))+COS(RADIANS(G51))*COS(RADIANS(E54))*COS(RADIANS(Q44))))&gt;90,0,$F$4*$F$5/E53^2*(SIN(RADIANS(G51))*SIN(RADIANS(E54))+COS(RADIANS(G51))*COS(RADIANS(E54))*COS(RADIANS(Q44))))</f>
        <v>0</v>
      </c>
      <c r="R51" t="e">
        <f>IF(DEGREES(ACOS(SIN(RADIANS(G51))*SIN(RADIANS(E54))+COS(RADIANS(G51))*COS(RADIANS(E54))*COS(RADIANS(R44))))&gt;90,0,$F$4*$F$5/E53^2*(SIN(RADIANS(G51))*SIN(RADIANS(E54))+COS(RADIANS(G51))*COS(RADIANS(E54))*COS(RADIANS(R44))))</f>
        <v>#DIV/0!</v>
      </c>
      <c r="S51" t="e">
        <f>IF(DEGREES(ACOS(SIN(RADIANS(G51))*SIN(RADIANS(E54))+COS(RADIANS(G51))*COS(RADIANS(E54))*COS(RADIANS(S44))))&gt;90,0,$F$4*$F$5/E53^2*(SIN(RADIANS(G51))*SIN(RADIANS(E54))+COS(RADIANS(G51))*COS(RADIANS(E54))*COS(RADIANS(S44))))</f>
        <v>#DIV/0!</v>
      </c>
      <c r="T51" t="e">
        <f>IF(DEGREES(ACOS(SIN(RADIANS(G51))*SIN(RADIANS(E54))+COS(RADIANS(G51))*COS(RADIANS(E54))*COS(RADIANS(T44))))&gt;90,0,$F$4*$F$5/E53^2*(SIN(RADIANS(G51))*SIN(RADIANS(E54))+COS(RADIANS(G51))*COS(RADIANS(E54))*COS(RADIANS(T44))))</f>
        <v>#DIV/0!</v>
      </c>
      <c r="U51" t="e">
        <f>IF(DEGREES(ACOS(SIN(RADIANS(G51))*SIN(RADIANS(E54))+COS(RADIANS(G51))*COS(RADIANS(E54))*COS(RADIANS(U44))))&gt;90,0,$F$4*$F$5/E53^2*(SIN(RADIANS(G51))*SIN(RADIANS(E54))+COS(RADIANS(G51))*COS(RADIANS(E54))*COS(RADIANS(U44))))</f>
        <v>#DIV/0!</v>
      </c>
      <c r="V51" t="e">
        <f>IF(DEGREES(ACOS(SIN(RADIANS(G51))*SIN(RADIANS(E54))+COS(RADIANS(G51))*COS(RADIANS(E54))*COS(RADIANS(V44))))&gt;90,0,$F$4*$F$5/E53^2*(SIN(RADIANS(G51))*SIN(RADIANS(E54))+COS(RADIANS(G51))*COS(RADIANS(E54))*COS(RADIANS(V44))))</f>
        <v>#DIV/0!</v>
      </c>
      <c r="W51" t="e">
        <f>IF(DEGREES(ACOS(SIN(RADIANS(G51))*SIN(RADIANS(E54))+COS(RADIANS(G51))*COS(RADIANS(E54))*COS(RADIANS(W44))))&gt;90,0,$F$4*$F$5/E53^2*(SIN(RADIANS(G51))*SIN(RADIANS(E54))+COS(RADIANS(G51))*COS(RADIANS(E54))*COS(RADIANS(W44))))</f>
        <v>#DIV/0!</v>
      </c>
      <c r="X51" t="e">
        <f>IF(DEGREES(ACOS(SIN(RADIANS(G51))*SIN(RADIANS(E54))+COS(RADIANS(G51))*COS(RADIANS(E54))*COS(RADIANS(X44))))&gt;90,0,$F$4*$F$5/E53^2*(SIN(RADIANS(G51))*SIN(RADIANS(E54))+COS(RADIANS(G51))*COS(RADIANS(E54))*COS(RADIANS(X44))))</f>
        <v>#DIV/0!</v>
      </c>
      <c r="Y51" t="e">
        <f>IF(DEGREES(ACOS(SIN(RADIANS(G51))*SIN(RADIANS(E54))+COS(RADIANS(G51))*COS(RADIANS(E54))*COS(RADIANS(Y44))))&gt;90,0,$F$4*$F$5/E53^2*(SIN(RADIANS(G51))*SIN(RADIANS(E54))+COS(RADIANS(G51))*COS(RADIANS(E54))*COS(RADIANS(Y44))))</f>
        <v>#DIV/0!</v>
      </c>
      <c r="Z51" t="e">
        <f>IF(DEGREES(ACOS(SIN(RADIANS(G51))*SIN(RADIANS(E54))+COS(RADIANS(G51))*COS(RADIANS(E54))*COS(RADIANS(Z44))))&gt;90,0,$F$4*$F$5/E53^2*(SIN(RADIANS(G51))*SIN(RADIANS(E54))+COS(RADIANS(G51))*COS(RADIANS(E54))*COS(RADIANS(Z44))))</f>
        <v>#DIV/0!</v>
      </c>
      <c r="AA51" t="e">
        <f>IF(DEGREES(ACOS(SIN(RADIANS(G51))*SIN(RADIANS(E54))+COS(RADIANS(G51))*COS(RADIANS(E54))*COS(RADIANS(AA44))))&gt;90,0,$F$4*$F$5/E53^2*(SIN(RADIANS(G51))*SIN(RADIANS(E54))+COS(RADIANS(G51))*COS(RADIANS(E54))*COS(RADIANS(AA44))))</f>
        <v>#DIV/0!</v>
      </c>
      <c r="AB51" t="e">
        <f>IF(DEGREES(ACOS(SIN(RADIANS(G51))*SIN(RADIANS(E54))+COS(RADIANS(G51))*COS(RADIANS(E54))*COS(RADIANS(AB44))))&gt;90,0,$F$4*$F$5/E53^2*(SIN(RADIANS(G51))*SIN(RADIANS(E54))+COS(RADIANS(G51))*COS(RADIANS(E54))*COS(RADIANS(AB44))))</f>
        <v>#DIV/0!</v>
      </c>
      <c r="AC51" t="e">
        <f>IF(DEGREES(ACOS(SIN(RADIANS(G51))*SIN(RADIANS(E54))+COS(RADIANS(G51))*COS(RADIANS(E54))*COS(RADIANS(AC44))))&gt;90,0,$F$4*$F$5/E53^2*(SIN(RADIANS(G51))*SIN(RADIANS(E54))+COS(RADIANS(G51))*COS(RADIANS(E54))*COS(RADIANS(AC44))))</f>
        <v>#DIV/0!</v>
      </c>
      <c r="AD51" t="e">
        <f>IF(DEGREES(ACOS(SIN(RADIANS(G51))*SIN(RADIANS(E54))+COS(RADIANS(G51))*COS(RADIANS(E54))*COS(RADIANS(AD44))))&gt;90,0,$F$4*$F$5/E53^2*(SIN(RADIANS(G51))*SIN(RADIANS(E54))+COS(RADIANS(G51))*COS(RADIANS(E54))*COS(RADIANS(AD44))))</f>
        <v>#DIV/0!</v>
      </c>
      <c r="AE51" t="e">
        <f>IF(DEGREES(ACOS(SIN(RADIANS(G51))*SIN(RADIANS(E54))+COS(RADIANS(G51))*COS(RADIANS(E54))*COS(RADIANS(AE44))))&gt;90,0,$F$4*$F$5/E53^2*(SIN(RADIANS(G51))*SIN(RADIANS(E54))+COS(RADIANS(G51))*COS(RADIANS(E54))*COS(RADIANS(AE44))))</f>
        <v>#DIV/0!</v>
      </c>
      <c r="AF51" t="e">
        <f>IF(DEGREES(ACOS(SIN(RADIANS(G51))*SIN(RADIANS(E54))+COS(RADIANS(G51))*COS(RADIANS(E54))*COS(RADIANS(AF44))))&gt;90,0,$F$4*$F$5/E53^2*(SIN(RADIANS(G51))*SIN(RADIANS(E54))+COS(RADIANS(G51))*COS(RADIANS(E54))*COS(RADIANS(AF44))))</f>
        <v>#DIV/0!</v>
      </c>
      <c r="AG51" t="e">
        <f>IF(DEGREES(ACOS(SIN(RADIANS(G51))*SIN(RADIANS(E54))+COS(RADIANS(G51))*COS(RADIANS(E54))*COS(RADIANS(AG44))))&gt;90,0,$F$4*$F$5/E53^2*(SIN(RADIANS(G51))*SIN(RADIANS(E54))+COS(RADIANS(G51))*COS(RADIANS(E54))*COS(RADIANS(AG44))))</f>
        <v>#DIV/0!</v>
      </c>
      <c r="AH51" t="e">
        <f>IF(DEGREES(ACOS(SIN(RADIANS(G51))*SIN(RADIANS(E54))+COS(RADIANS(G51))*COS(RADIANS(E54))*COS(RADIANS(AH44))))&gt;90,0,$F$4*$F$5/E53^2*(SIN(RADIANS(G51))*SIN(RADIANS(E54))+COS(RADIANS(G51))*COS(RADIANS(E54))*COS(RADIANS(AH44))))</f>
        <v>#DIV/0!</v>
      </c>
      <c r="AI51" t="e">
        <f>IF(DEGREES(ACOS(SIN(RADIANS(G51))*SIN(RADIANS(E54))+COS(RADIANS(G51))*COS(RADIANS(E54))*COS(RADIANS(AI44))))&gt;90,0,$F$4*$F$5/E53^2*(SIN(RADIANS(G51))*SIN(RADIANS(E54))+COS(RADIANS(G51))*COS(RADIANS(E54))*COS(RADIANS(AI44))))</f>
        <v>#DIV/0!</v>
      </c>
      <c r="AJ51" t="e">
        <f>IF(DEGREES(ACOS(SIN(RADIANS(G51))*SIN(RADIANS(E54))+COS(RADIANS(G51))*COS(RADIANS(E54))*COS(RADIANS(AJ44))))&gt;90,0,$F$4*$F$5/E53^2*(SIN(RADIANS(G51))*SIN(RADIANS(E54))+COS(RADIANS(G51))*COS(RADIANS(E54))*COS(RADIANS(AJ44))))</f>
        <v>#DIV/0!</v>
      </c>
      <c r="AK51">
        <f>IF(DEGREES(ACOS(SIN(RADIANS(G51))*SIN(RADIANS(E54))+COS(RADIANS(G51))*COS(RADIANS(E54))*COS(RADIANS(AK44))))&gt;90,0,$F$4*$F$5/E53^2*(SIN(RADIANS(G51))*SIN(RADIANS(E54))+COS(RADIANS(G51))*COS(RADIANS(E54))*COS(RADIANS(AK44))))</f>
        <v>0</v>
      </c>
      <c r="AL51">
        <f>IF(DEGREES(ACOS(SIN(RADIANS(G51))*SIN(RADIANS(E54))+COS(RADIANS(G51))*COS(RADIANS(E54))*COS(RADIANS(AL44))))&gt;90,0,$F$4*$F$5/E53^2*(SIN(RADIANS(G51))*SIN(RADIANS(E54))+COS(RADIANS(G51))*COS(RADIANS(E54))*COS(RADIANS(AL44))))</f>
        <v>0</v>
      </c>
      <c r="AM51">
        <f>IF(DEGREES(ACOS(SIN(RADIANS(G51))*SIN(RADIANS(E54))+COS(RADIANS(G51))*COS(RADIANS(E54))*COS(RADIANS(AM44))))&gt;90,0,$F$4*$F$5/E53^2*(SIN(RADIANS(G51))*SIN(RADIANS(E54))+COS(RADIANS(G51))*COS(RADIANS(E54))*COS(RADIANS(AM44))))</f>
        <v>0</v>
      </c>
      <c r="AN51">
        <f>IF(DEGREES(ACOS(SIN(RADIANS(G51))*SIN(RADIANS(E54))+COS(RADIANS(G51))*COS(RADIANS(E54))*COS(RADIANS(AN44))))&gt;90,0,$F$4*$F$5/E53^2*(SIN(RADIANS(G51))*SIN(RADIANS(E54))+COS(RADIANS(G51))*COS(RADIANS(E54))*COS(RADIANS(AN44))))</f>
        <v>0</v>
      </c>
      <c r="AO51">
        <f>IF(DEGREES(ACOS(SIN(RADIANS(G51))*SIN(RADIANS(E54))+COS(RADIANS(G51))*COS(RADIANS(E54))*COS(RADIANS(AO44))))&gt;90,0,$F$4*$F$5/E53^2*(SIN(RADIANS(G51))*SIN(RADIANS(E54))+COS(RADIANS(G51))*COS(RADIANS(E54))*COS(RADIANS(AO44))))</f>
        <v>0</v>
      </c>
      <c r="AP51">
        <f>IF(DEGREES(ACOS(SIN(RADIANS(G51))*SIN(RADIANS(E54))+COS(RADIANS(G51))*COS(RADIANS(E54))*COS(RADIANS(AP44))))&gt;90,0,$F$4*$F$5/E53^2*(SIN(RADIANS(G51))*SIN(RADIANS(E54))+COS(RADIANS(G51))*COS(RADIANS(E54))*COS(RADIANS(AP44))))</f>
        <v>0</v>
      </c>
      <c r="AQ51">
        <f>IF(DEGREES(ACOS(SIN(RADIANS(G51))*SIN(RADIANS(E54))+COS(RADIANS(G51))*COS(RADIANS(E54))*COS(RADIANS(AQ44))))&gt;90,0,$F$4*$F$5/E53^2*(SIN(RADIANS(G51))*SIN(RADIANS(E54))+COS(RADIANS(G51))*COS(RADIANS(E54))*COS(RADIANS(AQ44))))</f>
        <v>0</v>
      </c>
      <c r="AR51">
        <f>IF(DEGREES(ACOS(SIN(RADIANS(G51))*SIN(RADIANS(E54))+COS(RADIANS(G51))*COS(RADIANS(E54))*COS(RADIANS(AR44))))&gt;90,0,$F$4*$F$5/E53^2*(SIN(RADIANS(G51))*SIN(RADIANS(E54))+COS(RADIANS(G51))*COS(RADIANS(E54))*COS(RADIANS(AR44))))</f>
        <v>0</v>
      </c>
      <c r="AU51">
        <f t="shared" si="6"/>
        <v>0</v>
      </c>
      <c r="AV51">
        <f t="shared" si="7"/>
        <v>0</v>
      </c>
      <c r="AW51">
        <v>470</v>
      </c>
      <c r="AX51" cm="1">
        <f t="array" ref="AX51">INDEX($D$1751:$AM$1751,0,MATCH(AW51-IF(AW51&lt;720,IF(AW51&lt;360,0,360),720),$D$1700:$AM$1700,0))+IF(AW51&gt;350,360,0)</f>
        <v>470</v>
      </c>
      <c r="AY51">
        <f t="shared" si="0"/>
        <v>200</v>
      </c>
      <c r="AZ51">
        <f t="shared" si="1"/>
        <v>0</v>
      </c>
      <c r="BA51">
        <f t="shared" si="2"/>
        <v>0</v>
      </c>
      <c r="BB51">
        <f t="shared" si="8"/>
        <v>0</v>
      </c>
      <c r="BC51">
        <f t="shared" si="9"/>
        <v>0</v>
      </c>
      <c r="BD51">
        <f t="shared" si="3"/>
        <v>90</v>
      </c>
      <c r="BE51" t="e">
        <f t="shared" si="4"/>
        <v>#DIV/0!</v>
      </c>
      <c r="BF51">
        <f t="shared" si="5"/>
        <v>0</v>
      </c>
    </row>
    <row r="52" spans="2:58" x14ac:dyDescent="0.5">
      <c r="B52" s="40" t="s">
        <v>784</v>
      </c>
      <c r="E52" t="str">
        <f>IF($F$10=0,"N/A",E51*$F$11/$F$10)</f>
        <v>N/A</v>
      </c>
      <c r="G52">
        <v>30</v>
      </c>
      <c r="I52">
        <f>IF(DEGREES(ACOS(SIN(RADIANS(G52))*SIN(RADIANS(E54))+COS(RADIANS(G52))*COS(RADIANS(E54))*COS(RADIANS(I44))))&gt;90,0,$F$4*$F$5/E53^2*(SIN(RADIANS(G52))*SIN(RADIANS(E54))+COS(RADIANS(G52))*COS(RADIANS(E54))*COS(RADIANS(I44))))</f>
        <v>0</v>
      </c>
      <c r="J52">
        <f>IF(DEGREES(ACOS(SIN(RADIANS(G52))*SIN(RADIANS(E54))+COS(RADIANS(G52))*COS(RADIANS(E54))*COS(RADIANS(J44))))&gt;90,0,$F$4*$F$5/E53^2*(SIN(RADIANS(G52))*SIN(RADIANS(E54))+COS(RADIANS(G52))*COS(RADIANS(E54))*COS(RADIANS(J44))))</f>
        <v>0</v>
      </c>
      <c r="K52">
        <f>IF(DEGREES(ACOS(SIN(RADIANS(G52))*SIN(RADIANS(E54))+COS(RADIANS(G52))*COS(RADIANS(E54))*COS(RADIANS(K44))))&gt;90,0,$F$4*$F$5/E53^2*(SIN(RADIANS(G52))*SIN(RADIANS(E54))+COS(RADIANS(G52))*COS(RADIANS(E54))*COS(RADIANS(K44))))</f>
        <v>0</v>
      </c>
      <c r="L52">
        <f>IF(DEGREES(ACOS(SIN(RADIANS(G52))*SIN(RADIANS(E54))+COS(RADIANS(G52))*COS(RADIANS(E54))*COS(RADIANS(L44))))&gt;90,0,$F$4*$F$5/E53^2*(SIN(RADIANS(G52))*SIN(RADIANS(E54))+COS(RADIANS(G52))*COS(RADIANS(E54))*COS(RADIANS(L44))))</f>
        <v>0</v>
      </c>
      <c r="M52">
        <f>IF(DEGREES(ACOS(SIN(RADIANS(G52))*SIN(RADIANS(E54))+COS(RADIANS(G52))*COS(RADIANS(E54))*COS(RADIANS(M44))))&gt;90,0,$F$4*$F$5/E53^2*(SIN(RADIANS(G52))*SIN(RADIANS(E54))+COS(RADIANS(G52))*COS(RADIANS(E54))*COS(RADIANS(M44))))</f>
        <v>0</v>
      </c>
      <c r="N52">
        <f>IF(DEGREES(ACOS(SIN(RADIANS(G52))*SIN(RADIANS(E54))+COS(RADIANS(G52))*COS(RADIANS(E54))*COS(RADIANS(N44))))&gt;90,0,$F$4*$F$5/E53^2*(SIN(RADIANS(G52))*SIN(RADIANS(E54))+COS(RADIANS(G52))*COS(RADIANS(E54))*COS(RADIANS(N44))))</f>
        <v>0</v>
      </c>
      <c r="O52">
        <f>IF(DEGREES(ACOS(SIN(RADIANS(G52))*SIN(RADIANS(E54))+COS(RADIANS(G52))*COS(RADIANS(E54))*COS(RADIANS(O44))))&gt;90,0,$F$4*$F$5/E53^2*(SIN(RADIANS(G52))*SIN(RADIANS(E54))+COS(RADIANS(G52))*COS(RADIANS(E54))*COS(RADIANS(O44))))</f>
        <v>0</v>
      </c>
      <c r="P52">
        <f>IF(DEGREES(ACOS(SIN(RADIANS(G52))*SIN(RADIANS(E54))+COS(RADIANS(G52))*COS(RADIANS(E54))*COS(RADIANS(P44))))&gt;90,0,$F$4*$F$5/E53^2*(SIN(RADIANS(G52))*SIN(RADIANS(E54))+COS(RADIANS(G52))*COS(RADIANS(E54))*COS(RADIANS(P44))))</f>
        <v>0</v>
      </c>
      <c r="Q52">
        <f>IF(DEGREES(ACOS(SIN(RADIANS(G52))*SIN(RADIANS(E54))+COS(RADIANS(G52))*COS(RADIANS(E54))*COS(RADIANS(Q44))))&gt;90,0,$F$4*$F$5/E53^2*(SIN(RADIANS(G52))*SIN(RADIANS(E54))+COS(RADIANS(G52))*COS(RADIANS(E54))*COS(RADIANS(Q44))))</f>
        <v>0</v>
      </c>
      <c r="R52" t="e">
        <f>IF(DEGREES(ACOS(SIN(RADIANS(G52))*SIN(RADIANS(E54))+COS(RADIANS(G52))*COS(RADIANS(E54))*COS(RADIANS(R44))))&gt;90,0,$F$4*$F$5/E53^2*(SIN(RADIANS(G52))*SIN(RADIANS(E54))+COS(RADIANS(G52))*COS(RADIANS(E54))*COS(RADIANS(R44))))</f>
        <v>#DIV/0!</v>
      </c>
      <c r="S52" t="e">
        <f>IF(DEGREES(ACOS(SIN(RADIANS(G52))*SIN(RADIANS(E54))+COS(RADIANS(G52))*COS(RADIANS(E54))*COS(RADIANS(S44))))&gt;90,0,$F$4*$F$5/E53^2*(SIN(RADIANS(G52))*SIN(RADIANS(E54))+COS(RADIANS(G52))*COS(RADIANS(E54))*COS(RADIANS(S44))))</f>
        <v>#DIV/0!</v>
      </c>
      <c r="T52" t="e">
        <f>IF(DEGREES(ACOS(SIN(RADIANS(G52))*SIN(RADIANS(E54))+COS(RADIANS(G52))*COS(RADIANS(E54))*COS(RADIANS(T44))))&gt;90,0,$F$4*$F$5/E53^2*(SIN(RADIANS(G52))*SIN(RADIANS(E54))+COS(RADIANS(G52))*COS(RADIANS(E54))*COS(RADIANS(T44))))</f>
        <v>#DIV/0!</v>
      </c>
      <c r="U52" t="e">
        <f>IF(DEGREES(ACOS(SIN(RADIANS(G52))*SIN(RADIANS(E54))+COS(RADIANS(G52))*COS(RADIANS(E54))*COS(RADIANS(U44))))&gt;90,0,$F$4*$F$5/E53^2*(SIN(RADIANS(G52))*SIN(RADIANS(E54))+COS(RADIANS(G52))*COS(RADIANS(E54))*COS(RADIANS(U44))))</f>
        <v>#DIV/0!</v>
      </c>
      <c r="V52" t="e">
        <f>IF(DEGREES(ACOS(SIN(RADIANS(G52))*SIN(RADIANS(E54))+COS(RADIANS(G52))*COS(RADIANS(E54))*COS(RADIANS(V44))))&gt;90,0,$F$4*$F$5/E53^2*(SIN(RADIANS(G52))*SIN(RADIANS(E54))+COS(RADIANS(G52))*COS(RADIANS(E54))*COS(RADIANS(V44))))</f>
        <v>#DIV/0!</v>
      </c>
      <c r="W52" t="e">
        <f>IF(DEGREES(ACOS(SIN(RADIANS(G52))*SIN(RADIANS(E54))+COS(RADIANS(G52))*COS(RADIANS(E54))*COS(RADIANS(W44))))&gt;90,0,$F$4*$F$5/E53^2*(SIN(RADIANS(G52))*SIN(RADIANS(E54))+COS(RADIANS(G52))*COS(RADIANS(E54))*COS(RADIANS(W44))))</f>
        <v>#DIV/0!</v>
      </c>
      <c r="X52" t="e">
        <f>IF(DEGREES(ACOS(SIN(RADIANS(G52))*SIN(RADIANS(E54))+COS(RADIANS(G52))*COS(RADIANS(E54))*COS(RADIANS(X44))))&gt;90,0,$F$4*$F$5/E53^2*(SIN(RADIANS(G52))*SIN(RADIANS(E54))+COS(RADIANS(G52))*COS(RADIANS(E54))*COS(RADIANS(X44))))</f>
        <v>#DIV/0!</v>
      </c>
      <c r="Y52" t="e">
        <f>IF(DEGREES(ACOS(SIN(RADIANS(G52))*SIN(RADIANS(E54))+COS(RADIANS(G52))*COS(RADIANS(E54))*COS(RADIANS(Y44))))&gt;90,0,$F$4*$F$5/E53^2*(SIN(RADIANS(G52))*SIN(RADIANS(E54))+COS(RADIANS(G52))*COS(RADIANS(E54))*COS(RADIANS(Y44))))</f>
        <v>#DIV/0!</v>
      </c>
      <c r="Z52" t="e">
        <f>IF(DEGREES(ACOS(SIN(RADIANS(G52))*SIN(RADIANS(E54))+COS(RADIANS(G52))*COS(RADIANS(E54))*COS(RADIANS(Z44))))&gt;90,0,$F$4*$F$5/E53^2*(SIN(RADIANS(G52))*SIN(RADIANS(E54))+COS(RADIANS(G52))*COS(RADIANS(E54))*COS(RADIANS(Z44))))</f>
        <v>#DIV/0!</v>
      </c>
      <c r="AA52" t="e">
        <f>IF(DEGREES(ACOS(SIN(RADIANS(G52))*SIN(RADIANS(E54))+COS(RADIANS(G52))*COS(RADIANS(E54))*COS(RADIANS(AA44))))&gt;90,0,$F$4*$F$5/E53^2*(SIN(RADIANS(G52))*SIN(RADIANS(E54))+COS(RADIANS(G52))*COS(RADIANS(E54))*COS(RADIANS(AA44))))</f>
        <v>#DIV/0!</v>
      </c>
      <c r="AB52" t="e">
        <f>IF(DEGREES(ACOS(SIN(RADIANS(G52))*SIN(RADIANS(E54))+COS(RADIANS(G52))*COS(RADIANS(E54))*COS(RADIANS(AB44))))&gt;90,0,$F$4*$F$5/E53^2*(SIN(RADIANS(G52))*SIN(RADIANS(E54))+COS(RADIANS(G52))*COS(RADIANS(E54))*COS(RADIANS(AB44))))</f>
        <v>#DIV/0!</v>
      </c>
      <c r="AC52" t="e">
        <f>IF(DEGREES(ACOS(SIN(RADIANS(G52))*SIN(RADIANS(E54))+COS(RADIANS(G52))*COS(RADIANS(E54))*COS(RADIANS(AC44))))&gt;90,0,$F$4*$F$5/E53^2*(SIN(RADIANS(G52))*SIN(RADIANS(E54))+COS(RADIANS(G52))*COS(RADIANS(E54))*COS(RADIANS(AC44))))</f>
        <v>#DIV/0!</v>
      </c>
      <c r="AD52" t="e">
        <f>IF(DEGREES(ACOS(SIN(RADIANS(G52))*SIN(RADIANS(E54))+COS(RADIANS(G52))*COS(RADIANS(E54))*COS(RADIANS(AD44))))&gt;90,0,$F$4*$F$5/E53^2*(SIN(RADIANS(G52))*SIN(RADIANS(E54))+COS(RADIANS(G52))*COS(RADIANS(E54))*COS(RADIANS(AD44))))</f>
        <v>#DIV/0!</v>
      </c>
      <c r="AE52" t="e">
        <f>IF(DEGREES(ACOS(SIN(RADIANS(G52))*SIN(RADIANS(E54))+COS(RADIANS(G52))*COS(RADIANS(E54))*COS(RADIANS(AE44))))&gt;90,0,$F$4*$F$5/E53^2*(SIN(RADIANS(G52))*SIN(RADIANS(E54))+COS(RADIANS(G52))*COS(RADIANS(E54))*COS(RADIANS(AE44))))</f>
        <v>#DIV/0!</v>
      </c>
      <c r="AF52" t="e">
        <f>IF(DEGREES(ACOS(SIN(RADIANS(G52))*SIN(RADIANS(E54))+COS(RADIANS(G52))*COS(RADIANS(E54))*COS(RADIANS(AF44))))&gt;90,0,$F$4*$F$5/E53^2*(SIN(RADIANS(G52))*SIN(RADIANS(E54))+COS(RADIANS(G52))*COS(RADIANS(E54))*COS(RADIANS(AF44))))</f>
        <v>#DIV/0!</v>
      </c>
      <c r="AG52" t="e">
        <f>IF(DEGREES(ACOS(SIN(RADIANS(G52))*SIN(RADIANS(E54))+COS(RADIANS(G52))*COS(RADIANS(E54))*COS(RADIANS(AG44))))&gt;90,0,$F$4*$F$5/E53^2*(SIN(RADIANS(G52))*SIN(RADIANS(E54))+COS(RADIANS(G52))*COS(RADIANS(E54))*COS(RADIANS(AG44))))</f>
        <v>#DIV/0!</v>
      </c>
      <c r="AH52" t="e">
        <f>IF(DEGREES(ACOS(SIN(RADIANS(G52))*SIN(RADIANS(E54))+COS(RADIANS(G52))*COS(RADIANS(E54))*COS(RADIANS(AH44))))&gt;90,0,$F$4*$F$5/E53^2*(SIN(RADIANS(G52))*SIN(RADIANS(E54))+COS(RADIANS(G52))*COS(RADIANS(E54))*COS(RADIANS(AH44))))</f>
        <v>#DIV/0!</v>
      </c>
      <c r="AI52" t="e">
        <f>IF(DEGREES(ACOS(SIN(RADIANS(G52))*SIN(RADIANS(E54))+COS(RADIANS(G52))*COS(RADIANS(E54))*COS(RADIANS(AI44))))&gt;90,0,$F$4*$F$5/E53^2*(SIN(RADIANS(G52))*SIN(RADIANS(E54))+COS(RADIANS(G52))*COS(RADIANS(E54))*COS(RADIANS(AI44))))</f>
        <v>#DIV/0!</v>
      </c>
      <c r="AJ52" t="e">
        <f>IF(DEGREES(ACOS(SIN(RADIANS(G52))*SIN(RADIANS(E54))+COS(RADIANS(G52))*COS(RADIANS(E54))*COS(RADIANS(AJ44))))&gt;90,0,$F$4*$F$5/E53^2*(SIN(RADIANS(G52))*SIN(RADIANS(E54))+COS(RADIANS(G52))*COS(RADIANS(E54))*COS(RADIANS(AJ44))))</f>
        <v>#DIV/0!</v>
      </c>
      <c r="AK52">
        <f>IF(DEGREES(ACOS(SIN(RADIANS(G52))*SIN(RADIANS(E54))+COS(RADIANS(G52))*COS(RADIANS(E54))*COS(RADIANS(AK44))))&gt;90,0,$F$4*$F$5/E53^2*(SIN(RADIANS(G52))*SIN(RADIANS(E54))+COS(RADIANS(G52))*COS(RADIANS(E54))*COS(RADIANS(AK44))))</f>
        <v>0</v>
      </c>
      <c r="AL52">
        <f>IF(DEGREES(ACOS(SIN(RADIANS(G52))*SIN(RADIANS(E54))+COS(RADIANS(G52))*COS(RADIANS(E54))*COS(RADIANS(AL44))))&gt;90,0,$F$4*$F$5/E53^2*(SIN(RADIANS(G52))*SIN(RADIANS(E54))+COS(RADIANS(G52))*COS(RADIANS(E54))*COS(RADIANS(AL44))))</f>
        <v>0</v>
      </c>
      <c r="AM52">
        <f>IF(DEGREES(ACOS(SIN(RADIANS(G52))*SIN(RADIANS(E54))+COS(RADIANS(G52))*COS(RADIANS(E54))*COS(RADIANS(AM44))))&gt;90,0,$F$4*$F$5/E53^2*(SIN(RADIANS(G52))*SIN(RADIANS(E54))+COS(RADIANS(G52))*COS(RADIANS(E54))*COS(RADIANS(AM44))))</f>
        <v>0</v>
      </c>
      <c r="AN52">
        <f>IF(DEGREES(ACOS(SIN(RADIANS(G52))*SIN(RADIANS(E54))+COS(RADIANS(G52))*COS(RADIANS(E54))*COS(RADIANS(AN44))))&gt;90,0,$F$4*$F$5/E53^2*(SIN(RADIANS(G52))*SIN(RADIANS(E54))+COS(RADIANS(G52))*COS(RADIANS(E54))*COS(RADIANS(AN44))))</f>
        <v>0</v>
      </c>
      <c r="AO52">
        <f>IF(DEGREES(ACOS(SIN(RADIANS(G52))*SIN(RADIANS(E54))+COS(RADIANS(G52))*COS(RADIANS(E54))*COS(RADIANS(AO44))))&gt;90,0,$F$4*$F$5/E53^2*(SIN(RADIANS(G52))*SIN(RADIANS(E54))+COS(RADIANS(G52))*COS(RADIANS(E54))*COS(RADIANS(AO44))))</f>
        <v>0</v>
      </c>
      <c r="AP52">
        <f>IF(DEGREES(ACOS(SIN(RADIANS(G52))*SIN(RADIANS(E54))+COS(RADIANS(G52))*COS(RADIANS(E54))*COS(RADIANS(AP44))))&gt;90,0,$F$4*$F$5/E53^2*(SIN(RADIANS(G52))*SIN(RADIANS(E54))+COS(RADIANS(G52))*COS(RADIANS(E54))*COS(RADIANS(AP44))))</f>
        <v>0</v>
      </c>
      <c r="AQ52">
        <f>IF(DEGREES(ACOS(SIN(RADIANS(G52))*SIN(RADIANS(E54))+COS(RADIANS(G52))*COS(RADIANS(E54))*COS(RADIANS(AQ44))))&gt;90,0,$F$4*$F$5/E53^2*(SIN(RADIANS(G52))*SIN(RADIANS(E54))+COS(RADIANS(G52))*COS(RADIANS(E54))*COS(RADIANS(AQ44))))</f>
        <v>0</v>
      </c>
      <c r="AR52">
        <f>IF(DEGREES(ACOS(SIN(RADIANS(G52))*SIN(RADIANS(E54))+COS(RADIANS(G52))*COS(RADIANS(E54))*COS(RADIANS(AR44))))&gt;90,0,$F$4*$F$5/E53^2*(SIN(RADIANS(G52))*SIN(RADIANS(E54))+COS(RADIANS(G52))*COS(RADIANS(E54))*COS(RADIANS(AR44))))</f>
        <v>0</v>
      </c>
      <c r="AU52">
        <f t="shared" si="6"/>
        <v>0</v>
      </c>
      <c r="AV52">
        <f t="shared" si="7"/>
        <v>0</v>
      </c>
      <c r="AW52">
        <v>480</v>
      </c>
      <c r="AX52" cm="1">
        <f t="array" ref="AX52">INDEX($D$1751:$AM$1751,0,MATCH(AW52-IF(AW52&lt;720,IF(AW52&lt;360,0,360),720),$D$1700:$AM$1700,0))+IF(AW52&gt;350,360,0)</f>
        <v>480</v>
      </c>
      <c r="AY52">
        <f t="shared" si="0"/>
        <v>210</v>
      </c>
      <c r="AZ52">
        <f t="shared" si="1"/>
        <v>0</v>
      </c>
      <c r="BA52">
        <f t="shared" si="2"/>
        <v>0</v>
      </c>
      <c r="BB52">
        <f t="shared" si="8"/>
        <v>0</v>
      </c>
      <c r="BC52">
        <f t="shared" si="9"/>
        <v>0</v>
      </c>
      <c r="BD52">
        <f t="shared" si="3"/>
        <v>90</v>
      </c>
      <c r="BE52" t="e">
        <f t="shared" si="4"/>
        <v>#DIV/0!</v>
      </c>
      <c r="BF52">
        <f t="shared" si="5"/>
        <v>0</v>
      </c>
    </row>
    <row r="53" spans="2:58" x14ac:dyDescent="0.5">
      <c r="B53" s="40" t="s">
        <v>785</v>
      </c>
      <c r="E53">
        <f>$F$6*(1-$F$7^2)/(1+$F$7*COS(RADIANS(E47)))</f>
        <v>0</v>
      </c>
      <c r="G53">
        <v>20</v>
      </c>
      <c r="I53">
        <f>IF(DEGREES(ACOS(SIN(RADIANS(G53))*SIN(RADIANS(E54))+COS(RADIANS(G53))*COS(RADIANS(E54))*COS(RADIANS(I44))))&gt;90,0,$F$4*$F$5/E53^2*(SIN(RADIANS(G53))*SIN(RADIANS(E54))+COS(RADIANS(G53))*COS(RADIANS(E54))*COS(RADIANS(I44))))</f>
        <v>0</v>
      </c>
      <c r="J53">
        <f>IF(DEGREES(ACOS(SIN(RADIANS(G53))*SIN(RADIANS(E54))+COS(RADIANS(G53))*COS(RADIANS(E54))*COS(RADIANS(J44))))&gt;90,0,$F$4*$F$5/E53^2*(SIN(RADIANS(G53))*SIN(RADIANS(E54))+COS(RADIANS(G53))*COS(RADIANS(E54))*COS(RADIANS(J44))))</f>
        <v>0</v>
      </c>
      <c r="K53">
        <f>IF(DEGREES(ACOS(SIN(RADIANS(G53))*SIN(RADIANS(E54))+COS(RADIANS(G53))*COS(RADIANS(E54))*COS(RADIANS(K44))))&gt;90,0,$F$4*$F$5/E53^2*(SIN(RADIANS(G53))*SIN(RADIANS(E54))+COS(RADIANS(G53))*COS(RADIANS(E54))*COS(RADIANS(K44))))</f>
        <v>0</v>
      </c>
      <c r="L53">
        <f>IF(DEGREES(ACOS(SIN(RADIANS(G53))*SIN(RADIANS(E54))+COS(RADIANS(G53))*COS(RADIANS(E54))*COS(RADIANS(L44))))&gt;90,0,$F$4*$F$5/E53^2*(SIN(RADIANS(G53))*SIN(RADIANS(E54))+COS(RADIANS(G53))*COS(RADIANS(E54))*COS(RADIANS(L44))))</f>
        <v>0</v>
      </c>
      <c r="M53">
        <f>IF(DEGREES(ACOS(SIN(RADIANS(G53))*SIN(RADIANS(E54))+COS(RADIANS(G53))*COS(RADIANS(E54))*COS(RADIANS(M44))))&gt;90,0,$F$4*$F$5/E53^2*(SIN(RADIANS(G53))*SIN(RADIANS(E54))+COS(RADIANS(G53))*COS(RADIANS(E54))*COS(RADIANS(M44))))</f>
        <v>0</v>
      </c>
      <c r="N53">
        <f>IF(DEGREES(ACOS(SIN(RADIANS(G53))*SIN(RADIANS(E54))+COS(RADIANS(G53))*COS(RADIANS(E54))*COS(RADIANS(N44))))&gt;90,0,$F$4*$F$5/E53^2*(SIN(RADIANS(G53))*SIN(RADIANS(E54))+COS(RADIANS(G53))*COS(RADIANS(E54))*COS(RADIANS(N44))))</f>
        <v>0</v>
      </c>
      <c r="O53">
        <f>IF(DEGREES(ACOS(SIN(RADIANS(G53))*SIN(RADIANS(E54))+COS(RADIANS(G53))*COS(RADIANS(E54))*COS(RADIANS(O44))))&gt;90,0,$F$4*$F$5/E53^2*(SIN(RADIANS(G53))*SIN(RADIANS(E54))+COS(RADIANS(G53))*COS(RADIANS(E54))*COS(RADIANS(O44))))</f>
        <v>0</v>
      </c>
      <c r="P53">
        <f>IF(DEGREES(ACOS(SIN(RADIANS(G53))*SIN(RADIANS(E54))+COS(RADIANS(G53))*COS(RADIANS(E54))*COS(RADIANS(P44))))&gt;90,0,$F$4*$F$5/E53^2*(SIN(RADIANS(G53))*SIN(RADIANS(E54))+COS(RADIANS(G53))*COS(RADIANS(E54))*COS(RADIANS(P44))))</f>
        <v>0</v>
      </c>
      <c r="Q53">
        <f>IF(DEGREES(ACOS(SIN(RADIANS(G53))*SIN(RADIANS(E54))+COS(RADIANS(G53))*COS(RADIANS(E54))*COS(RADIANS(Q44))))&gt;90,0,$F$4*$F$5/E53^2*(SIN(RADIANS(G53))*SIN(RADIANS(E54))+COS(RADIANS(G53))*COS(RADIANS(E54))*COS(RADIANS(Q44))))</f>
        <v>0</v>
      </c>
      <c r="R53" t="e">
        <f>IF(DEGREES(ACOS(SIN(RADIANS(G53))*SIN(RADIANS(E54))+COS(RADIANS(G53))*COS(RADIANS(E54))*COS(RADIANS(R44))))&gt;90,0,$F$4*$F$5/E53^2*(SIN(RADIANS(G53))*SIN(RADIANS(E54))+COS(RADIANS(G53))*COS(RADIANS(E54))*COS(RADIANS(R44))))</f>
        <v>#DIV/0!</v>
      </c>
      <c r="S53" t="e">
        <f>IF(DEGREES(ACOS(SIN(RADIANS(G53))*SIN(RADIANS(E54))+COS(RADIANS(G53))*COS(RADIANS(E54))*COS(RADIANS(S44))))&gt;90,0,$F$4*$F$5/E53^2*(SIN(RADIANS(G53))*SIN(RADIANS(E54))+COS(RADIANS(G53))*COS(RADIANS(E54))*COS(RADIANS(S44))))</f>
        <v>#DIV/0!</v>
      </c>
      <c r="T53" t="e">
        <f>IF(DEGREES(ACOS(SIN(RADIANS(G53))*SIN(RADIANS(E54))+COS(RADIANS(G53))*COS(RADIANS(E54))*COS(RADIANS(T44))))&gt;90,0,$F$4*$F$5/E53^2*(SIN(RADIANS(G53))*SIN(RADIANS(E54))+COS(RADIANS(G53))*COS(RADIANS(E54))*COS(RADIANS(T44))))</f>
        <v>#DIV/0!</v>
      </c>
      <c r="U53" t="e">
        <f>IF(DEGREES(ACOS(SIN(RADIANS(G53))*SIN(RADIANS(E54))+COS(RADIANS(G53))*COS(RADIANS(E54))*COS(RADIANS(U44))))&gt;90,0,$F$4*$F$5/E53^2*(SIN(RADIANS(G53))*SIN(RADIANS(E54))+COS(RADIANS(G53))*COS(RADIANS(E54))*COS(RADIANS(U44))))</f>
        <v>#DIV/0!</v>
      </c>
      <c r="V53" t="e">
        <f>IF(DEGREES(ACOS(SIN(RADIANS(G53))*SIN(RADIANS(E54))+COS(RADIANS(G53))*COS(RADIANS(E54))*COS(RADIANS(V44))))&gt;90,0,$F$4*$F$5/E53^2*(SIN(RADIANS(G53))*SIN(RADIANS(E54))+COS(RADIANS(G53))*COS(RADIANS(E54))*COS(RADIANS(V44))))</f>
        <v>#DIV/0!</v>
      </c>
      <c r="W53" t="e">
        <f>IF(DEGREES(ACOS(SIN(RADIANS(G53))*SIN(RADIANS(E54))+COS(RADIANS(G53))*COS(RADIANS(E54))*COS(RADIANS(W44))))&gt;90,0,$F$4*$F$5/E53^2*(SIN(RADIANS(G53))*SIN(RADIANS(E54))+COS(RADIANS(G53))*COS(RADIANS(E54))*COS(RADIANS(W44))))</f>
        <v>#DIV/0!</v>
      </c>
      <c r="X53" t="e">
        <f>IF(DEGREES(ACOS(SIN(RADIANS(G53))*SIN(RADIANS(E54))+COS(RADIANS(G53))*COS(RADIANS(E54))*COS(RADIANS(X44))))&gt;90,0,$F$4*$F$5/E53^2*(SIN(RADIANS(G53))*SIN(RADIANS(E54))+COS(RADIANS(G53))*COS(RADIANS(E54))*COS(RADIANS(X44))))</f>
        <v>#DIV/0!</v>
      </c>
      <c r="Y53" t="e">
        <f>IF(DEGREES(ACOS(SIN(RADIANS(G53))*SIN(RADIANS(E54))+COS(RADIANS(G53))*COS(RADIANS(E54))*COS(RADIANS(Y44))))&gt;90,0,$F$4*$F$5/E53^2*(SIN(RADIANS(G53))*SIN(RADIANS(E54))+COS(RADIANS(G53))*COS(RADIANS(E54))*COS(RADIANS(Y44))))</f>
        <v>#DIV/0!</v>
      </c>
      <c r="Z53" t="e">
        <f>IF(DEGREES(ACOS(SIN(RADIANS(G53))*SIN(RADIANS(E54))+COS(RADIANS(G53))*COS(RADIANS(E54))*COS(RADIANS(Z44))))&gt;90,0,$F$4*$F$5/E53^2*(SIN(RADIANS(G53))*SIN(RADIANS(E54))+COS(RADIANS(G53))*COS(RADIANS(E54))*COS(RADIANS(Z44))))</f>
        <v>#DIV/0!</v>
      </c>
      <c r="AA53" t="e">
        <f>IF(DEGREES(ACOS(SIN(RADIANS(G53))*SIN(RADIANS(E54))+COS(RADIANS(G53))*COS(RADIANS(E54))*COS(RADIANS(AA44))))&gt;90,0,$F$4*$F$5/E53^2*(SIN(RADIANS(G53))*SIN(RADIANS(E54))+COS(RADIANS(G53))*COS(RADIANS(E54))*COS(RADIANS(AA44))))</f>
        <v>#DIV/0!</v>
      </c>
      <c r="AB53" t="e">
        <f>IF(DEGREES(ACOS(SIN(RADIANS(G53))*SIN(RADIANS(E54))+COS(RADIANS(G53))*COS(RADIANS(E54))*COS(RADIANS(AB44))))&gt;90,0,$F$4*$F$5/E53^2*(SIN(RADIANS(G53))*SIN(RADIANS(E54))+COS(RADIANS(G53))*COS(RADIANS(E54))*COS(RADIANS(AB44))))</f>
        <v>#DIV/0!</v>
      </c>
      <c r="AC53" t="e">
        <f>IF(DEGREES(ACOS(SIN(RADIANS(G53))*SIN(RADIANS(E54))+COS(RADIANS(G53))*COS(RADIANS(E54))*COS(RADIANS(AC44))))&gt;90,0,$F$4*$F$5/E53^2*(SIN(RADIANS(G53))*SIN(RADIANS(E54))+COS(RADIANS(G53))*COS(RADIANS(E54))*COS(RADIANS(AC44))))</f>
        <v>#DIV/0!</v>
      </c>
      <c r="AD53" t="e">
        <f>IF(DEGREES(ACOS(SIN(RADIANS(G53))*SIN(RADIANS(E54))+COS(RADIANS(G53))*COS(RADIANS(E54))*COS(RADIANS(AD44))))&gt;90,0,$F$4*$F$5/E53^2*(SIN(RADIANS(G53))*SIN(RADIANS(E54))+COS(RADIANS(G53))*COS(RADIANS(E54))*COS(RADIANS(AD44))))</f>
        <v>#DIV/0!</v>
      </c>
      <c r="AE53" t="e">
        <f>IF(DEGREES(ACOS(SIN(RADIANS(G53))*SIN(RADIANS(E54))+COS(RADIANS(G53))*COS(RADIANS(E54))*COS(RADIANS(AE44))))&gt;90,0,$F$4*$F$5/E53^2*(SIN(RADIANS(G53))*SIN(RADIANS(E54))+COS(RADIANS(G53))*COS(RADIANS(E54))*COS(RADIANS(AE44))))</f>
        <v>#DIV/0!</v>
      </c>
      <c r="AF53" t="e">
        <f>IF(DEGREES(ACOS(SIN(RADIANS(G53))*SIN(RADIANS(E54))+COS(RADIANS(G53))*COS(RADIANS(E54))*COS(RADIANS(AF44))))&gt;90,0,$F$4*$F$5/E53^2*(SIN(RADIANS(G53))*SIN(RADIANS(E54))+COS(RADIANS(G53))*COS(RADIANS(E54))*COS(RADIANS(AF44))))</f>
        <v>#DIV/0!</v>
      </c>
      <c r="AG53" t="e">
        <f>IF(DEGREES(ACOS(SIN(RADIANS(G53))*SIN(RADIANS(E54))+COS(RADIANS(G53))*COS(RADIANS(E54))*COS(RADIANS(AG44))))&gt;90,0,$F$4*$F$5/E53^2*(SIN(RADIANS(G53))*SIN(RADIANS(E54))+COS(RADIANS(G53))*COS(RADIANS(E54))*COS(RADIANS(AG44))))</f>
        <v>#DIV/0!</v>
      </c>
      <c r="AH53" t="e">
        <f>IF(DEGREES(ACOS(SIN(RADIANS(G53))*SIN(RADIANS(E54))+COS(RADIANS(G53))*COS(RADIANS(E54))*COS(RADIANS(AH44))))&gt;90,0,$F$4*$F$5/E53^2*(SIN(RADIANS(G53))*SIN(RADIANS(E54))+COS(RADIANS(G53))*COS(RADIANS(E54))*COS(RADIANS(AH44))))</f>
        <v>#DIV/0!</v>
      </c>
      <c r="AI53" t="e">
        <f>IF(DEGREES(ACOS(SIN(RADIANS(G53))*SIN(RADIANS(E54))+COS(RADIANS(G53))*COS(RADIANS(E54))*COS(RADIANS(AI44))))&gt;90,0,$F$4*$F$5/E53^2*(SIN(RADIANS(G53))*SIN(RADIANS(E54))+COS(RADIANS(G53))*COS(RADIANS(E54))*COS(RADIANS(AI44))))</f>
        <v>#DIV/0!</v>
      </c>
      <c r="AJ53" t="e">
        <f>IF(DEGREES(ACOS(SIN(RADIANS(G53))*SIN(RADIANS(E54))+COS(RADIANS(G53))*COS(RADIANS(E54))*COS(RADIANS(AJ44))))&gt;90,0,$F$4*$F$5/E53^2*(SIN(RADIANS(G53))*SIN(RADIANS(E54))+COS(RADIANS(G53))*COS(RADIANS(E54))*COS(RADIANS(AJ44))))</f>
        <v>#DIV/0!</v>
      </c>
      <c r="AK53">
        <f>IF(DEGREES(ACOS(SIN(RADIANS(G53))*SIN(RADIANS(E54))+COS(RADIANS(G53))*COS(RADIANS(E54))*COS(RADIANS(AK44))))&gt;90,0,$F$4*$F$5/E53^2*(SIN(RADIANS(G53))*SIN(RADIANS(E54))+COS(RADIANS(G53))*COS(RADIANS(E54))*COS(RADIANS(AK44))))</f>
        <v>0</v>
      </c>
      <c r="AL53">
        <f>IF(DEGREES(ACOS(SIN(RADIANS(G53))*SIN(RADIANS(E54))+COS(RADIANS(G53))*COS(RADIANS(E54))*COS(RADIANS(AL44))))&gt;90,0,$F$4*$F$5/E53^2*(SIN(RADIANS(G53))*SIN(RADIANS(E54))+COS(RADIANS(G53))*COS(RADIANS(E54))*COS(RADIANS(AL44))))</f>
        <v>0</v>
      </c>
      <c r="AM53">
        <f>IF(DEGREES(ACOS(SIN(RADIANS(G53))*SIN(RADIANS(E54))+COS(RADIANS(G53))*COS(RADIANS(E54))*COS(RADIANS(AM44))))&gt;90,0,$F$4*$F$5/E53^2*(SIN(RADIANS(G53))*SIN(RADIANS(E54))+COS(RADIANS(G53))*COS(RADIANS(E54))*COS(RADIANS(AM44))))</f>
        <v>0</v>
      </c>
      <c r="AN53">
        <f>IF(DEGREES(ACOS(SIN(RADIANS(G53))*SIN(RADIANS(E54))+COS(RADIANS(G53))*COS(RADIANS(E54))*COS(RADIANS(AN44))))&gt;90,0,$F$4*$F$5/E53^2*(SIN(RADIANS(G53))*SIN(RADIANS(E54))+COS(RADIANS(G53))*COS(RADIANS(E54))*COS(RADIANS(AN44))))</f>
        <v>0</v>
      </c>
      <c r="AO53">
        <f>IF(DEGREES(ACOS(SIN(RADIANS(G53))*SIN(RADIANS(E54))+COS(RADIANS(G53))*COS(RADIANS(E54))*COS(RADIANS(AO44))))&gt;90,0,$F$4*$F$5/E53^2*(SIN(RADIANS(G53))*SIN(RADIANS(E54))+COS(RADIANS(G53))*COS(RADIANS(E54))*COS(RADIANS(AO44))))</f>
        <v>0</v>
      </c>
      <c r="AP53">
        <f>IF(DEGREES(ACOS(SIN(RADIANS(G53))*SIN(RADIANS(E54))+COS(RADIANS(G53))*COS(RADIANS(E54))*COS(RADIANS(AP44))))&gt;90,0,$F$4*$F$5/E53^2*(SIN(RADIANS(G53))*SIN(RADIANS(E54))+COS(RADIANS(G53))*COS(RADIANS(E54))*COS(RADIANS(AP44))))</f>
        <v>0</v>
      </c>
      <c r="AQ53">
        <f>IF(DEGREES(ACOS(SIN(RADIANS(G53))*SIN(RADIANS(E54))+COS(RADIANS(G53))*COS(RADIANS(E54))*COS(RADIANS(AQ44))))&gt;90,0,$F$4*$F$5/E53^2*(SIN(RADIANS(G53))*SIN(RADIANS(E54))+COS(RADIANS(G53))*COS(RADIANS(E54))*COS(RADIANS(AQ44))))</f>
        <v>0</v>
      </c>
      <c r="AR53">
        <f>IF(DEGREES(ACOS(SIN(RADIANS(G53))*SIN(RADIANS(E54))+COS(RADIANS(G53))*COS(RADIANS(E54))*COS(RADIANS(AR44))))&gt;90,0,$F$4*$F$5/E53^2*(SIN(RADIANS(G53))*SIN(RADIANS(E54))+COS(RADIANS(G53))*COS(RADIANS(E54))*COS(RADIANS(AR44))))</f>
        <v>0</v>
      </c>
      <c r="AU53">
        <f t="shared" si="6"/>
        <v>0</v>
      </c>
      <c r="AV53">
        <f t="shared" si="7"/>
        <v>0</v>
      </c>
      <c r="AW53">
        <v>490</v>
      </c>
      <c r="AX53" cm="1">
        <f t="array" ref="AX53">INDEX($D$1751:$AM$1751,0,MATCH(AW53-IF(AW53&lt;720,IF(AW53&lt;360,0,360),720),$D$1700:$AM$1700,0))+IF(AW53&gt;350,360,0)</f>
        <v>490</v>
      </c>
      <c r="AY53">
        <f t="shared" si="0"/>
        <v>220</v>
      </c>
      <c r="AZ53">
        <f t="shared" si="1"/>
        <v>0</v>
      </c>
      <c r="BA53">
        <f t="shared" si="2"/>
        <v>0</v>
      </c>
      <c r="BB53">
        <f t="shared" si="8"/>
        <v>0</v>
      </c>
      <c r="BC53">
        <f t="shared" si="9"/>
        <v>0</v>
      </c>
      <c r="BD53">
        <f t="shared" si="3"/>
        <v>90</v>
      </c>
      <c r="BE53" t="e">
        <f t="shared" si="4"/>
        <v>#DIV/0!</v>
      </c>
      <c r="BF53">
        <f t="shared" si="5"/>
        <v>0</v>
      </c>
    </row>
    <row r="54" spans="2:58" x14ac:dyDescent="0.5">
      <c r="B54" s="40" t="s">
        <v>735</v>
      </c>
      <c r="E54">
        <f>IF($F$8&gt;90,180-$F$8,$F$8)*SIN(RADIANS(E48))</f>
        <v>0</v>
      </c>
      <c r="G54">
        <v>10</v>
      </c>
      <c r="I54">
        <f>IF(DEGREES(ACOS(SIN(RADIANS(G54))*SIN(RADIANS(E54))+COS(RADIANS(G54))*COS(RADIANS(E54))*COS(RADIANS(I44))))&gt;90,0,$F$4*$F$5/E53^2*(SIN(RADIANS(G54))*SIN(RADIANS(E54))+COS(RADIANS(G54))*COS(RADIANS(E54))*COS(RADIANS(I44))))</f>
        <v>0</v>
      </c>
      <c r="J54">
        <f>IF(DEGREES(ACOS(SIN(RADIANS(G54))*SIN(RADIANS(E54))+COS(RADIANS(G54))*COS(RADIANS(E54))*COS(RADIANS(J44))))&gt;90,0,$F$4*$F$5/E53^2*(SIN(RADIANS(G54))*SIN(RADIANS(E54))+COS(RADIANS(G54))*COS(RADIANS(E54))*COS(RADIANS(J44))))</f>
        <v>0</v>
      </c>
      <c r="K54">
        <f>IF(DEGREES(ACOS(SIN(RADIANS(G54))*SIN(RADIANS(E54))+COS(RADIANS(G54))*COS(RADIANS(E54))*COS(RADIANS(K44))))&gt;90,0,$F$4*$F$5/E53^2*(SIN(RADIANS(G54))*SIN(RADIANS(E54))+COS(RADIANS(G54))*COS(RADIANS(E54))*COS(RADIANS(K44))))</f>
        <v>0</v>
      </c>
      <c r="L54">
        <f>IF(DEGREES(ACOS(SIN(RADIANS(G54))*SIN(RADIANS(E54))+COS(RADIANS(G54))*COS(RADIANS(E54))*COS(RADIANS(L44))))&gt;90,0,$F$4*$F$5/E53^2*(SIN(RADIANS(G54))*SIN(RADIANS(E54))+COS(RADIANS(G54))*COS(RADIANS(E54))*COS(RADIANS(L44))))</f>
        <v>0</v>
      </c>
      <c r="M54">
        <f>IF(DEGREES(ACOS(SIN(RADIANS(G54))*SIN(RADIANS(E54))+COS(RADIANS(G54))*COS(RADIANS(E54))*COS(RADIANS(M44))))&gt;90,0,$F$4*$F$5/E53^2*(SIN(RADIANS(G54))*SIN(RADIANS(E54))+COS(RADIANS(G54))*COS(RADIANS(E54))*COS(RADIANS(M44))))</f>
        <v>0</v>
      </c>
      <c r="N54">
        <f>IF(DEGREES(ACOS(SIN(RADIANS(G54))*SIN(RADIANS(E54))+COS(RADIANS(G54))*COS(RADIANS(E54))*COS(RADIANS(N44))))&gt;90,0,$F$4*$F$5/E53^2*(SIN(RADIANS(G54))*SIN(RADIANS(E54))+COS(RADIANS(G54))*COS(RADIANS(E54))*COS(RADIANS(N44))))</f>
        <v>0</v>
      </c>
      <c r="O54">
        <f>IF(DEGREES(ACOS(SIN(RADIANS(G54))*SIN(RADIANS(E54))+COS(RADIANS(G54))*COS(RADIANS(E54))*COS(RADIANS(O44))))&gt;90,0,$F$4*$F$5/E53^2*(SIN(RADIANS(G54))*SIN(RADIANS(E54))+COS(RADIANS(G54))*COS(RADIANS(E54))*COS(RADIANS(O44))))</f>
        <v>0</v>
      </c>
      <c r="P54">
        <f>IF(DEGREES(ACOS(SIN(RADIANS(G54))*SIN(RADIANS(E54))+COS(RADIANS(G54))*COS(RADIANS(E54))*COS(RADIANS(P44))))&gt;90,0,$F$4*$F$5/E53^2*(SIN(RADIANS(G54))*SIN(RADIANS(E54))+COS(RADIANS(G54))*COS(RADIANS(E54))*COS(RADIANS(P44))))</f>
        <v>0</v>
      </c>
      <c r="Q54">
        <f>IF(DEGREES(ACOS(SIN(RADIANS(G54))*SIN(RADIANS(E54))+COS(RADIANS(G54))*COS(RADIANS(E54))*COS(RADIANS(Q44))))&gt;90,0,$F$4*$F$5/E53^2*(SIN(RADIANS(G54))*SIN(RADIANS(E54))+COS(RADIANS(G54))*COS(RADIANS(E54))*COS(RADIANS(Q44))))</f>
        <v>0</v>
      </c>
      <c r="R54" t="e">
        <f>IF(DEGREES(ACOS(SIN(RADIANS(G54))*SIN(RADIANS(E54))+COS(RADIANS(G54))*COS(RADIANS(E54))*COS(RADIANS(R44))))&gt;90,0,$F$4*$F$5/E53^2*(SIN(RADIANS(G54))*SIN(RADIANS(E54))+COS(RADIANS(G54))*COS(RADIANS(E54))*COS(RADIANS(R44))))</f>
        <v>#DIV/0!</v>
      </c>
      <c r="S54" t="e">
        <f>IF(DEGREES(ACOS(SIN(RADIANS(G54))*SIN(RADIANS(E54))+COS(RADIANS(G54))*COS(RADIANS(E54))*COS(RADIANS(S44))))&gt;90,0,$F$4*$F$5/E53^2*(SIN(RADIANS(G54))*SIN(RADIANS(E54))+COS(RADIANS(G54))*COS(RADIANS(E54))*COS(RADIANS(S44))))</f>
        <v>#DIV/0!</v>
      </c>
      <c r="T54" t="e">
        <f>IF(DEGREES(ACOS(SIN(RADIANS(G54))*SIN(RADIANS(E54))+COS(RADIANS(G54))*COS(RADIANS(E54))*COS(RADIANS(T44))))&gt;90,0,$F$4*$F$5/E53^2*(SIN(RADIANS(G54))*SIN(RADIANS(E54))+COS(RADIANS(G54))*COS(RADIANS(E54))*COS(RADIANS(T44))))</f>
        <v>#DIV/0!</v>
      </c>
      <c r="U54" t="e">
        <f>IF(DEGREES(ACOS(SIN(RADIANS(G54))*SIN(RADIANS(E54))+COS(RADIANS(G54))*COS(RADIANS(E54))*COS(RADIANS(U44))))&gt;90,0,$F$4*$F$5/E53^2*(SIN(RADIANS(G54))*SIN(RADIANS(E54))+COS(RADIANS(G54))*COS(RADIANS(E54))*COS(RADIANS(U44))))</f>
        <v>#DIV/0!</v>
      </c>
      <c r="V54" t="e">
        <f>IF(DEGREES(ACOS(SIN(RADIANS(G54))*SIN(RADIANS(E54))+COS(RADIANS(G54))*COS(RADIANS(E54))*COS(RADIANS(V44))))&gt;90,0,$F$4*$F$5/E53^2*(SIN(RADIANS(G54))*SIN(RADIANS(E54))+COS(RADIANS(G54))*COS(RADIANS(E54))*COS(RADIANS(V44))))</f>
        <v>#DIV/0!</v>
      </c>
      <c r="W54" t="e">
        <f>IF(DEGREES(ACOS(SIN(RADIANS(G54))*SIN(RADIANS(E54))+COS(RADIANS(G54))*COS(RADIANS(E54))*COS(RADIANS(W44))))&gt;90,0,$F$4*$F$5/E53^2*(SIN(RADIANS(G54))*SIN(RADIANS(E54))+COS(RADIANS(G54))*COS(RADIANS(E54))*COS(RADIANS(W44))))</f>
        <v>#DIV/0!</v>
      </c>
      <c r="X54" t="e">
        <f>IF(DEGREES(ACOS(SIN(RADIANS(G54))*SIN(RADIANS(E54))+COS(RADIANS(G54))*COS(RADIANS(E54))*COS(RADIANS(X44))))&gt;90,0,$F$4*$F$5/E53^2*(SIN(RADIANS(G54))*SIN(RADIANS(E54))+COS(RADIANS(G54))*COS(RADIANS(E54))*COS(RADIANS(X44))))</f>
        <v>#DIV/0!</v>
      </c>
      <c r="Y54" t="e">
        <f>IF(DEGREES(ACOS(SIN(RADIANS(G54))*SIN(RADIANS(E54))+COS(RADIANS(G54))*COS(RADIANS(E54))*COS(RADIANS(Y44))))&gt;90,0,$F$4*$F$5/E53^2*(SIN(RADIANS(G54))*SIN(RADIANS(E54))+COS(RADIANS(G54))*COS(RADIANS(E54))*COS(RADIANS(Y44))))</f>
        <v>#DIV/0!</v>
      </c>
      <c r="Z54" t="e">
        <f>IF(DEGREES(ACOS(SIN(RADIANS(G54))*SIN(RADIANS(E54))+COS(RADIANS(G54))*COS(RADIANS(E54))*COS(RADIANS(Z44))))&gt;90,0,$F$4*$F$5/E53^2*(SIN(RADIANS(G54))*SIN(RADIANS(E54))+COS(RADIANS(G54))*COS(RADIANS(E54))*COS(RADIANS(Z44))))</f>
        <v>#DIV/0!</v>
      </c>
      <c r="AA54" t="e">
        <f>IF(DEGREES(ACOS(SIN(RADIANS(G54))*SIN(RADIANS(E54))+COS(RADIANS(G54))*COS(RADIANS(E54))*COS(RADIANS(AA44))))&gt;90,0,$F$4*$F$5/E53^2*(SIN(RADIANS(G54))*SIN(RADIANS(E54))+COS(RADIANS(G54))*COS(RADIANS(E54))*COS(RADIANS(AA44))))</f>
        <v>#DIV/0!</v>
      </c>
      <c r="AB54" t="e">
        <f>IF(DEGREES(ACOS(SIN(RADIANS(G54))*SIN(RADIANS(E54))+COS(RADIANS(G54))*COS(RADIANS(E54))*COS(RADIANS(AB44))))&gt;90,0,$F$4*$F$5/E53^2*(SIN(RADIANS(G54))*SIN(RADIANS(E54))+COS(RADIANS(G54))*COS(RADIANS(E54))*COS(RADIANS(AB44))))</f>
        <v>#DIV/0!</v>
      </c>
      <c r="AC54" t="e">
        <f>IF(DEGREES(ACOS(SIN(RADIANS(G54))*SIN(RADIANS(E54))+COS(RADIANS(G54))*COS(RADIANS(E54))*COS(RADIANS(AC44))))&gt;90,0,$F$4*$F$5/E53^2*(SIN(RADIANS(G54))*SIN(RADIANS(E54))+COS(RADIANS(G54))*COS(RADIANS(E54))*COS(RADIANS(AC44))))</f>
        <v>#DIV/0!</v>
      </c>
      <c r="AD54" t="e">
        <f>IF(DEGREES(ACOS(SIN(RADIANS(G54))*SIN(RADIANS(E54))+COS(RADIANS(G54))*COS(RADIANS(E54))*COS(RADIANS(AD44))))&gt;90,0,$F$4*$F$5/E53^2*(SIN(RADIANS(G54))*SIN(RADIANS(E54))+COS(RADIANS(G54))*COS(RADIANS(E54))*COS(RADIANS(AD44))))</f>
        <v>#DIV/0!</v>
      </c>
      <c r="AE54" t="e">
        <f>IF(DEGREES(ACOS(SIN(RADIANS(G54))*SIN(RADIANS(E54))+COS(RADIANS(G54))*COS(RADIANS(E54))*COS(RADIANS(AE44))))&gt;90,0,$F$4*$F$5/E53^2*(SIN(RADIANS(G54))*SIN(RADIANS(E54))+COS(RADIANS(G54))*COS(RADIANS(E54))*COS(RADIANS(AE44))))</f>
        <v>#DIV/0!</v>
      </c>
      <c r="AF54" t="e">
        <f>IF(DEGREES(ACOS(SIN(RADIANS(G54))*SIN(RADIANS(E54))+COS(RADIANS(G54))*COS(RADIANS(E54))*COS(RADIANS(AF44))))&gt;90,0,$F$4*$F$5/E53^2*(SIN(RADIANS(G54))*SIN(RADIANS(E54))+COS(RADIANS(G54))*COS(RADIANS(E54))*COS(RADIANS(AF44))))</f>
        <v>#DIV/0!</v>
      </c>
      <c r="AG54" t="e">
        <f>IF(DEGREES(ACOS(SIN(RADIANS(G54))*SIN(RADIANS(E54))+COS(RADIANS(G54))*COS(RADIANS(E54))*COS(RADIANS(AG44))))&gt;90,0,$F$4*$F$5/E53^2*(SIN(RADIANS(G54))*SIN(RADIANS(E54))+COS(RADIANS(G54))*COS(RADIANS(E54))*COS(RADIANS(AG44))))</f>
        <v>#DIV/0!</v>
      </c>
      <c r="AH54" t="e">
        <f>IF(DEGREES(ACOS(SIN(RADIANS(G54))*SIN(RADIANS(E54))+COS(RADIANS(G54))*COS(RADIANS(E54))*COS(RADIANS(AH44))))&gt;90,0,$F$4*$F$5/E53^2*(SIN(RADIANS(G54))*SIN(RADIANS(E54))+COS(RADIANS(G54))*COS(RADIANS(E54))*COS(RADIANS(AH44))))</f>
        <v>#DIV/0!</v>
      </c>
      <c r="AI54" t="e">
        <f>IF(DEGREES(ACOS(SIN(RADIANS(G54))*SIN(RADIANS(E54))+COS(RADIANS(G54))*COS(RADIANS(E54))*COS(RADIANS(AI44))))&gt;90,0,$F$4*$F$5/E53^2*(SIN(RADIANS(G54))*SIN(RADIANS(E54))+COS(RADIANS(G54))*COS(RADIANS(E54))*COS(RADIANS(AI44))))</f>
        <v>#DIV/0!</v>
      </c>
      <c r="AJ54" t="e">
        <f>IF(DEGREES(ACOS(SIN(RADIANS(G54))*SIN(RADIANS(E54))+COS(RADIANS(G54))*COS(RADIANS(E54))*COS(RADIANS(AJ44))))&gt;90,0,$F$4*$F$5/E53^2*(SIN(RADIANS(G54))*SIN(RADIANS(E54))+COS(RADIANS(G54))*COS(RADIANS(E54))*COS(RADIANS(AJ44))))</f>
        <v>#DIV/0!</v>
      </c>
      <c r="AK54">
        <f>IF(DEGREES(ACOS(SIN(RADIANS(G54))*SIN(RADIANS(E54))+COS(RADIANS(G54))*COS(RADIANS(E54))*COS(RADIANS(AK44))))&gt;90,0,$F$4*$F$5/E53^2*(SIN(RADIANS(G54))*SIN(RADIANS(E54))+COS(RADIANS(G54))*COS(RADIANS(E54))*COS(RADIANS(AK44))))</f>
        <v>0</v>
      </c>
      <c r="AL54">
        <f>IF(DEGREES(ACOS(SIN(RADIANS(G54))*SIN(RADIANS(E54))+COS(RADIANS(G54))*COS(RADIANS(E54))*COS(RADIANS(AL44))))&gt;90,0,$F$4*$F$5/E53^2*(SIN(RADIANS(G54))*SIN(RADIANS(E54))+COS(RADIANS(G54))*COS(RADIANS(E54))*COS(RADIANS(AL44))))</f>
        <v>0</v>
      </c>
      <c r="AM54">
        <f>IF(DEGREES(ACOS(SIN(RADIANS(G54))*SIN(RADIANS(E54))+COS(RADIANS(G54))*COS(RADIANS(E54))*COS(RADIANS(AM44))))&gt;90,0,$F$4*$F$5/E53^2*(SIN(RADIANS(G54))*SIN(RADIANS(E54))+COS(RADIANS(G54))*COS(RADIANS(E54))*COS(RADIANS(AM44))))</f>
        <v>0</v>
      </c>
      <c r="AN54">
        <f>IF(DEGREES(ACOS(SIN(RADIANS(G54))*SIN(RADIANS(E54))+COS(RADIANS(G54))*COS(RADIANS(E54))*COS(RADIANS(AN44))))&gt;90,0,$F$4*$F$5/E53^2*(SIN(RADIANS(G54))*SIN(RADIANS(E54))+COS(RADIANS(G54))*COS(RADIANS(E54))*COS(RADIANS(AN44))))</f>
        <v>0</v>
      </c>
      <c r="AO54">
        <f>IF(DEGREES(ACOS(SIN(RADIANS(G54))*SIN(RADIANS(E54))+COS(RADIANS(G54))*COS(RADIANS(E54))*COS(RADIANS(AO44))))&gt;90,0,$F$4*$F$5/E53^2*(SIN(RADIANS(G54))*SIN(RADIANS(E54))+COS(RADIANS(G54))*COS(RADIANS(E54))*COS(RADIANS(AO44))))</f>
        <v>0</v>
      </c>
      <c r="AP54">
        <f>IF(DEGREES(ACOS(SIN(RADIANS(G54))*SIN(RADIANS(E54))+COS(RADIANS(G54))*COS(RADIANS(E54))*COS(RADIANS(AP44))))&gt;90,0,$F$4*$F$5/E53^2*(SIN(RADIANS(G54))*SIN(RADIANS(E54))+COS(RADIANS(G54))*COS(RADIANS(E54))*COS(RADIANS(AP44))))</f>
        <v>0</v>
      </c>
      <c r="AQ54">
        <f>IF(DEGREES(ACOS(SIN(RADIANS(G54))*SIN(RADIANS(E54))+COS(RADIANS(G54))*COS(RADIANS(E54))*COS(RADIANS(AQ44))))&gt;90,0,$F$4*$F$5/E53^2*(SIN(RADIANS(G54))*SIN(RADIANS(E54))+COS(RADIANS(G54))*COS(RADIANS(E54))*COS(RADIANS(AQ44))))</f>
        <v>0</v>
      </c>
      <c r="AR54">
        <f>IF(DEGREES(ACOS(SIN(RADIANS(G54))*SIN(RADIANS(E54))+COS(RADIANS(G54))*COS(RADIANS(E54))*COS(RADIANS(AR44))))&gt;90,0,$F$4*$F$5/E53^2*(SIN(RADIANS(G54))*SIN(RADIANS(E54))+COS(RADIANS(G54))*COS(RADIANS(E54))*COS(RADIANS(AR44))))</f>
        <v>0</v>
      </c>
      <c r="AU54">
        <f t="shared" si="6"/>
        <v>0</v>
      </c>
      <c r="AV54">
        <f t="shared" si="7"/>
        <v>0</v>
      </c>
      <c r="AW54">
        <v>500</v>
      </c>
      <c r="AX54" cm="1">
        <f t="array" ref="AX54">INDEX($D$1751:$AM$1751,0,MATCH(AW54-IF(AW54&lt;720,IF(AW54&lt;360,0,360),720),$D$1700:$AM$1700,0))+IF(AW54&gt;350,360,0)</f>
        <v>500</v>
      </c>
      <c r="AY54">
        <f t="shared" si="0"/>
        <v>230</v>
      </c>
      <c r="AZ54">
        <f t="shared" si="1"/>
        <v>0</v>
      </c>
      <c r="BA54">
        <f t="shared" si="2"/>
        <v>0</v>
      </c>
      <c r="BB54">
        <f t="shared" si="8"/>
        <v>0</v>
      </c>
      <c r="BC54">
        <f t="shared" si="9"/>
        <v>0</v>
      </c>
      <c r="BD54">
        <f t="shared" si="3"/>
        <v>90</v>
      </c>
      <c r="BE54" t="e">
        <f t="shared" si="4"/>
        <v>#DIV/0!</v>
      </c>
      <c r="BF54">
        <f t="shared" si="5"/>
        <v>0</v>
      </c>
    </row>
    <row r="55" spans="2:58" x14ac:dyDescent="0.5">
      <c r="B55" s="40" t="s">
        <v>786</v>
      </c>
      <c r="E55">
        <f>IF($F$10=0,IF(E46&lt;360,E46,E46-360),($F$10+1)*E46)</f>
        <v>0</v>
      </c>
      <c r="G55">
        <v>0</v>
      </c>
      <c r="I55">
        <f>IF(DEGREES(ACOS(SIN(RADIANS(G55))*SIN(RADIANS(E54))+COS(RADIANS(G55))*COS(RADIANS(E54))*COS(RADIANS(I44))))&gt;90,0,$F$4*$F$5/E53^2*(SIN(RADIANS(G55))*SIN(RADIANS(E54))+COS(RADIANS(G55))*COS(RADIANS(E54))*COS(RADIANS(I44))))</f>
        <v>0</v>
      </c>
      <c r="J55">
        <f>IF(DEGREES(ACOS(SIN(RADIANS(G55))*SIN(RADIANS(E54))+COS(RADIANS(G55))*COS(RADIANS(E54))*COS(RADIANS(J44))))&gt;90,0,$F$4*$F$5/E53^2*(SIN(RADIANS(G55))*SIN(RADIANS(E54))+COS(RADIANS(G55))*COS(RADIANS(E54))*COS(RADIANS(J44))))</f>
        <v>0</v>
      </c>
      <c r="K55">
        <f>IF(DEGREES(ACOS(SIN(RADIANS(G55))*SIN(RADIANS(E54))+COS(RADIANS(G55))*COS(RADIANS(E54))*COS(RADIANS(K44))))&gt;90,0,$F$4*$F$5/E53^2*(SIN(RADIANS(G55))*SIN(RADIANS(E54))+COS(RADIANS(G55))*COS(RADIANS(E54))*COS(RADIANS(K44))))</f>
        <v>0</v>
      </c>
      <c r="L55">
        <f>IF(DEGREES(ACOS(SIN(RADIANS(G55))*SIN(RADIANS(E54))+COS(RADIANS(G55))*COS(RADIANS(E54))*COS(RADIANS(L44))))&gt;90,0,$F$4*$F$5/E53^2*(SIN(RADIANS(G55))*SIN(RADIANS(E54))+COS(RADIANS(G55))*COS(RADIANS(E54))*COS(RADIANS(L44))))</f>
        <v>0</v>
      </c>
      <c r="M55">
        <f>IF(DEGREES(ACOS(SIN(RADIANS(G55))*SIN(RADIANS(E54))+COS(RADIANS(G55))*COS(RADIANS(E54))*COS(RADIANS(M44))))&gt;90,0,$F$4*$F$5/E53^2*(SIN(RADIANS(G55))*SIN(RADIANS(E54))+COS(RADIANS(G55))*COS(RADIANS(E54))*COS(RADIANS(M44))))</f>
        <v>0</v>
      </c>
      <c r="N55">
        <f>IF(DEGREES(ACOS(SIN(RADIANS(G55))*SIN(RADIANS(E54))+COS(RADIANS(G55))*COS(RADIANS(E54))*COS(RADIANS(N44))))&gt;90,0,$F$4*$F$5/E53^2*(SIN(RADIANS(G55))*SIN(RADIANS(E54))+COS(RADIANS(G55))*COS(RADIANS(E54))*COS(RADIANS(N44))))</f>
        <v>0</v>
      </c>
      <c r="O55">
        <f>IF(DEGREES(ACOS(SIN(RADIANS(G55))*SIN(RADIANS(E54))+COS(RADIANS(G55))*COS(RADIANS(E54))*COS(RADIANS(O44))))&gt;90,0,$F$4*$F$5/E53^2*(SIN(RADIANS(G55))*SIN(RADIANS(E54))+COS(RADIANS(G55))*COS(RADIANS(E54))*COS(RADIANS(O44))))</f>
        <v>0</v>
      </c>
      <c r="P55">
        <f>IF(DEGREES(ACOS(SIN(RADIANS(G55))*SIN(RADIANS(E54))+COS(RADIANS(G55))*COS(RADIANS(E54))*COS(RADIANS(P44))))&gt;90,0,$F$4*$F$5/E53^2*(SIN(RADIANS(G55))*SIN(RADIANS(E54))+COS(RADIANS(G55))*COS(RADIANS(E54))*COS(RADIANS(P44))))</f>
        <v>0</v>
      </c>
      <c r="Q55">
        <f>IF(DEGREES(ACOS(SIN(RADIANS(G55))*SIN(RADIANS(E54))+COS(RADIANS(G55))*COS(RADIANS(E54))*COS(RADIANS(Q44))))&gt;90,0,$F$4*$F$5/E53^2*(SIN(RADIANS(G55))*SIN(RADIANS(E54))+COS(RADIANS(G55))*COS(RADIANS(E54))*COS(RADIANS(Q44))))</f>
        <v>0</v>
      </c>
      <c r="R55" t="e">
        <f>IF(DEGREES(ACOS(SIN(RADIANS(G55))*SIN(RADIANS(E54))+COS(RADIANS(G55))*COS(RADIANS(E54))*COS(RADIANS(R44))))&gt;90,0,$F$4*$F$5/E53^2*(SIN(RADIANS(G55))*SIN(RADIANS(E54))+COS(RADIANS(G55))*COS(RADIANS(E54))*COS(RADIANS(R44))))</f>
        <v>#DIV/0!</v>
      </c>
      <c r="S55" t="e">
        <f>IF(DEGREES(ACOS(SIN(RADIANS(G55))*SIN(RADIANS(E54))+COS(RADIANS(G55))*COS(RADIANS(E54))*COS(RADIANS(S44))))&gt;90,0,$F$4*$F$5/E53^2*(SIN(RADIANS(G55))*SIN(RADIANS(E54))+COS(RADIANS(G55))*COS(RADIANS(E54))*COS(RADIANS(S44))))</f>
        <v>#DIV/0!</v>
      </c>
      <c r="T55" t="e">
        <f>IF(DEGREES(ACOS(SIN(RADIANS(G55))*SIN(RADIANS(E54))+COS(RADIANS(G55))*COS(RADIANS(E54))*COS(RADIANS(T44))))&gt;90,0,$F$4*$F$5/E53^2*(SIN(RADIANS(G55))*SIN(RADIANS(E54))+COS(RADIANS(G55))*COS(RADIANS(E54))*COS(RADIANS(T44))))</f>
        <v>#DIV/0!</v>
      </c>
      <c r="U55" t="e">
        <f>IF(DEGREES(ACOS(SIN(RADIANS(G55))*SIN(RADIANS(E54))+COS(RADIANS(G55))*COS(RADIANS(E54))*COS(RADIANS(U44))))&gt;90,0,$F$4*$F$5/E53^2*(SIN(RADIANS(G55))*SIN(RADIANS(E54))+COS(RADIANS(G55))*COS(RADIANS(E54))*COS(RADIANS(U44))))</f>
        <v>#DIV/0!</v>
      </c>
      <c r="V55" t="e">
        <f>IF(DEGREES(ACOS(SIN(RADIANS(G55))*SIN(RADIANS(E54))+COS(RADIANS(G55))*COS(RADIANS(E54))*COS(RADIANS(V44))))&gt;90,0,$F$4*$F$5/E53^2*(SIN(RADIANS(G55))*SIN(RADIANS(E54))+COS(RADIANS(G55))*COS(RADIANS(E54))*COS(RADIANS(V44))))</f>
        <v>#DIV/0!</v>
      </c>
      <c r="W55" t="e">
        <f>IF(DEGREES(ACOS(SIN(RADIANS(G55))*SIN(RADIANS(E54))+COS(RADIANS(G55))*COS(RADIANS(E54))*COS(RADIANS(W44))))&gt;90,0,$F$4*$F$5/E53^2*(SIN(RADIANS(G55))*SIN(RADIANS(E54))+COS(RADIANS(G55))*COS(RADIANS(E54))*COS(RADIANS(W44))))</f>
        <v>#DIV/0!</v>
      </c>
      <c r="X55" t="e">
        <f>IF(DEGREES(ACOS(SIN(RADIANS(G55))*SIN(RADIANS(E54))+COS(RADIANS(G55))*COS(RADIANS(E54))*COS(RADIANS(X44))))&gt;90,0,$F$4*$F$5/E53^2*(SIN(RADIANS(G55))*SIN(RADIANS(E54))+COS(RADIANS(G55))*COS(RADIANS(E54))*COS(RADIANS(X44))))</f>
        <v>#DIV/0!</v>
      </c>
      <c r="Y55" t="e">
        <f>IF(DEGREES(ACOS(SIN(RADIANS(G55))*SIN(RADIANS(E54))+COS(RADIANS(G55))*COS(RADIANS(E54))*COS(RADIANS(Y44))))&gt;90,0,$F$4*$F$5/E53^2*(SIN(RADIANS(G55))*SIN(RADIANS(E54))+COS(RADIANS(G55))*COS(RADIANS(E54))*COS(RADIANS(Y44))))</f>
        <v>#DIV/0!</v>
      </c>
      <c r="Z55" t="e">
        <f>IF(DEGREES(ACOS(SIN(RADIANS(G55))*SIN(RADIANS(E54))+COS(RADIANS(G55))*COS(RADIANS(E54))*COS(RADIANS(Z44))))&gt;90,0,$F$4*$F$5/E53^2*(SIN(RADIANS(G55))*SIN(RADIANS(E54))+COS(RADIANS(G55))*COS(RADIANS(E54))*COS(RADIANS(Z44))))</f>
        <v>#DIV/0!</v>
      </c>
      <c r="AA55" t="e">
        <f>IF(DEGREES(ACOS(SIN(RADIANS(G55))*SIN(RADIANS(E54))+COS(RADIANS(G55))*COS(RADIANS(E54))*COS(RADIANS(AA44))))&gt;90,0,$F$4*$F$5/E53^2*(SIN(RADIANS(G55))*SIN(RADIANS(E54))+COS(RADIANS(G55))*COS(RADIANS(E54))*COS(RADIANS(AA44))))</f>
        <v>#DIV/0!</v>
      </c>
      <c r="AB55" t="e">
        <f>IF(DEGREES(ACOS(SIN(RADIANS(G55))*SIN(RADIANS(E54))+COS(RADIANS(G55))*COS(RADIANS(E54))*COS(RADIANS(AB44))))&gt;90,0,$F$4*$F$5/E53^2*(SIN(RADIANS(G55))*SIN(RADIANS(E54))+COS(RADIANS(G55))*COS(RADIANS(E54))*COS(RADIANS(AB44))))</f>
        <v>#DIV/0!</v>
      </c>
      <c r="AC55" t="e">
        <f>IF(DEGREES(ACOS(SIN(RADIANS(G55))*SIN(RADIANS(E54))+COS(RADIANS(G55))*COS(RADIANS(E54))*COS(RADIANS(AC44))))&gt;90,0,$F$4*$F$5/E53^2*(SIN(RADIANS(G55))*SIN(RADIANS(E54))+COS(RADIANS(G55))*COS(RADIANS(E54))*COS(RADIANS(AC44))))</f>
        <v>#DIV/0!</v>
      </c>
      <c r="AD55" t="e">
        <f>IF(DEGREES(ACOS(SIN(RADIANS(G55))*SIN(RADIANS(E54))+COS(RADIANS(G55))*COS(RADIANS(E54))*COS(RADIANS(AD44))))&gt;90,0,$F$4*$F$5/E53^2*(SIN(RADIANS(G55))*SIN(RADIANS(E54))+COS(RADIANS(G55))*COS(RADIANS(E54))*COS(RADIANS(AD44))))</f>
        <v>#DIV/0!</v>
      </c>
      <c r="AE55" t="e">
        <f>IF(DEGREES(ACOS(SIN(RADIANS(G55))*SIN(RADIANS(E54))+COS(RADIANS(G55))*COS(RADIANS(E54))*COS(RADIANS(AE44))))&gt;90,0,$F$4*$F$5/E53^2*(SIN(RADIANS(G55))*SIN(RADIANS(E54))+COS(RADIANS(G55))*COS(RADIANS(E54))*COS(RADIANS(AE44))))</f>
        <v>#DIV/0!</v>
      </c>
      <c r="AF55" t="e">
        <f>IF(DEGREES(ACOS(SIN(RADIANS(G55))*SIN(RADIANS(E54))+COS(RADIANS(G55))*COS(RADIANS(E54))*COS(RADIANS(AF44))))&gt;90,0,$F$4*$F$5/E53^2*(SIN(RADIANS(G55))*SIN(RADIANS(E54))+COS(RADIANS(G55))*COS(RADIANS(E54))*COS(RADIANS(AF44))))</f>
        <v>#DIV/0!</v>
      </c>
      <c r="AG55" t="e">
        <f>IF(DEGREES(ACOS(SIN(RADIANS(G55))*SIN(RADIANS(E54))+COS(RADIANS(G55))*COS(RADIANS(E54))*COS(RADIANS(AG44))))&gt;90,0,$F$4*$F$5/E53^2*(SIN(RADIANS(G55))*SIN(RADIANS(E54))+COS(RADIANS(G55))*COS(RADIANS(E54))*COS(RADIANS(AG44))))</f>
        <v>#DIV/0!</v>
      </c>
      <c r="AH55" t="e">
        <f>IF(DEGREES(ACOS(SIN(RADIANS(G55))*SIN(RADIANS(E54))+COS(RADIANS(G55))*COS(RADIANS(E54))*COS(RADIANS(AH44))))&gt;90,0,$F$4*$F$5/E53^2*(SIN(RADIANS(G55))*SIN(RADIANS(E54))+COS(RADIANS(G55))*COS(RADIANS(E54))*COS(RADIANS(AH44))))</f>
        <v>#DIV/0!</v>
      </c>
      <c r="AI55" t="e">
        <f>IF(DEGREES(ACOS(SIN(RADIANS(G55))*SIN(RADIANS(E54))+COS(RADIANS(G55))*COS(RADIANS(E54))*COS(RADIANS(AI44))))&gt;90,0,$F$4*$F$5/E53^2*(SIN(RADIANS(G55))*SIN(RADIANS(E54))+COS(RADIANS(G55))*COS(RADIANS(E54))*COS(RADIANS(AI44))))</f>
        <v>#DIV/0!</v>
      </c>
      <c r="AJ55" t="e">
        <f>IF(DEGREES(ACOS(SIN(RADIANS(G55))*SIN(RADIANS(E54))+COS(RADIANS(G55))*COS(RADIANS(E54))*COS(RADIANS(AJ44))))&gt;90,0,$F$4*$F$5/E53^2*(SIN(RADIANS(G55))*SIN(RADIANS(E54))+COS(RADIANS(G55))*COS(RADIANS(E54))*COS(RADIANS(AJ44))))</f>
        <v>#DIV/0!</v>
      </c>
      <c r="AK55">
        <f>IF(DEGREES(ACOS(SIN(RADIANS(G55))*SIN(RADIANS(E54))+COS(RADIANS(G55))*COS(RADIANS(E54))*COS(RADIANS(AK44))))&gt;90,0,$F$4*$F$5/E53^2*(SIN(RADIANS(G55))*SIN(RADIANS(E54))+COS(RADIANS(G55))*COS(RADIANS(E54))*COS(RADIANS(AK44))))</f>
        <v>0</v>
      </c>
      <c r="AL55">
        <f>IF(DEGREES(ACOS(SIN(RADIANS(G55))*SIN(RADIANS(E54))+COS(RADIANS(G55))*COS(RADIANS(E54))*COS(RADIANS(AL44))))&gt;90,0,$F$4*$F$5/E53^2*(SIN(RADIANS(G55))*SIN(RADIANS(E54))+COS(RADIANS(G55))*COS(RADIANS(E54))*COS(RADIANS(AL44))))</f>
        <v>0</v>
      </c>
      <c r="AM55">
        <f>IF(DEGREES(ACOS(SIN(RADIANS(G55))*SIN(RADIANS(E54))+COS(RADIANS(G55))*COS(RADIANS(E54))*COS(RADIANS(AM44))))&gt;90,0,$F$4*$F$5/E53^2*(SIN(RADIANS(G55))*SIN(RADIANS(E54))+COS(RADIANS(G55))*COS(RADIANS(E54))*COS(RADIANS(AM44))))</f>
        <v>0</v>
      </c>
      <c r="AN55">
        <f>IF(DEGREES(ACOS(SIN(RADIANS(G55))*SIN(RADIANS(E54))+COS(RADIANS(G55))*COS(RADIANS(E54))*COS(RADIANS(AN44))))&gt;90,0,$F$4*$F$5/E53^2*(SIN(RADIANS(G55))*SIN(RADIANS(E54))+COS(RADIANS(G55))*COS(RADIANS(E54))*COS(RADIANS(AN44))))</f>
        <v>0</v>
      </c>
      <c r="AO55">
        <f>IF(DEGREES(ACOS(SIN(RADIANS(G55))*SIN(RADIANS(E54))+COS(RADIANS(G55))*COS(RADIANS(E54))*COS(RADIANS(AO44))))&gt;90,0,$F$4*$F$5/E53^2*(SIN(RADIANS(G55))*SIN(RADIANS(E54))+COS(RADIANS(G55))*COS(RADIANS(E54))*COS(RADIANS(AO44))))</f>
        <v>0</v>
      </c>
      <c r="AP55">
        <f>IF(DEGREES(ACOS(SIN(RADIANS(G55))*SIN(RADIANS(E54))+COS(RADIANS(G55))*COS(RADIANS(E54))*COS(RADIANS(AP44))))&gt;90,0,$F$4*$F$5/E53^2*(SIN(RADIANS(G55))*SIN(RADIANS(E54))+COS(RADIANS(G55))*COS(RADIANS(E54))*COS(RADIANS(AP44))))</f>
        <v>0</v>
      </c>
      <c r="AQ55">
        <f>IF(DEGREES(ACOS(SIN(RADIANS(G55))*SIN(RADIANS(E54))+COS(RADIANS(G55))*COS(RADIANS(E54))*COS(RADIANS(AQ44))))&gt;90,0,$F$4*$F$5/E53^2*(SIN(RADIANS(G55))*SIN(RADIANS(E54))+COS(RADIANS(G55))*COS(RADIANS(E54))*COS(RADIANS(AQ44))))</f>
        <v>0</v>
      </c>
      <c r="AR55">
        <f>IF(DEGREES(ACOS(SIN(RADIANS(G55))*SIN(RADIANS(E54))+COS(RADIANS(G55))*COS(RADIANS(E54))*COS(RADIANS(AR44))))&gt;90,0,$F$4*$F$5/E53^2*(SIN(RADIANS(G55))*SIN(RADIANS(E54))+COS(RADIANS(G55))*COS(RADIANS(E54))*COS(RADIANS(AR44))))</f>
        <v>0</v>
      </c>
      <c r="AU55">
        <f t="shared" si="6"/>
        <v>0</v>
      </c>
      <c r="AV55">
        <f t="shared" si="7"/>
        <v>0</v>
      </c>
      <c r="AW55">
        <v>510</v>
      </c>
      <c r="AX55" cm="1">
        <f t="array" ref="AX55">INDEX($D$1751:$AM$1751,0,MATCH(AW55-IF(AW55&lt;720,IF(AW55&lt;360,0,360),720),$D$1700:$AM$1700,0))+IF(AW55&gt;350,360,0)</f>
        <v>510</v>
      </c>
      <c r="AY55">
        <f t="shared" si="0"/>
        <v>240</v>
      </c>
      <c r="AZ55">
        <f t="shared" si="1"/>
        <v>0</v>
      </c>
      <c r="BA55">
        <f t="shared" si="2"/>
        <v>0</v>
      </c>
      <c r="BB55">
        <f t="shared" si="8"/>
        <v>0</v>
      </c>
      <c r="BC55">
        <f t="shared" si="9"/>
        <v>0</v>
      </c>
      <c r="BD55">
        <f t="shared" si="3"/>
        <v>90</v>
      </c>
      <c r="BE55" t="e">
        <f t="shared" si="4"/>
        <v>#DIV/0!</v>
      </c>
      <c r="BF55">
        <f t="shared" si="5"/>
        <v>0</v>
      </c>
    </row>
    <row r="56" spans="2:58" x14ac:dyDescent="0.5">
      <c r="B56" s="40" t="s">
        <v>787</v>
      </c>
      <c r="E56">
        <f>E55-E47-360*ROUNDDOWN((E55-E47)/360,0)</f>
        <v>0</v>
      </c>
      <c r="G56">
        <v>-10</v>
      </c>
      <c r="I56">
        <f>IF(DEGREES(ACOS(SIN(RADIANS(G56))*SIN(RADIANS(E54))+COS(RADIANS(G56))*COS(RADIANS(E54))*COS(RADIANS(I44))))&gt;90,0,$F$4*$F$5/E53^2*(SIN(RADIANS(G56))*SIN(RADIANS(E54))+COS(RADIANS(G56))*COS(RADIANS(E54))*COS(RADIANS(I44))))</f>
        <v>0</v>
      </c>
      <c r="J56">
        <f>IF(DEGREES(ACOS(SIN(RADIANS(G56))*SIN(RADIANS(E54))+COS(RADIANS(G56))*COS(RADIANS(E54))*COS(RADIANS(J44))))&gt;90,0,$F$4*$F$5/E53^2*(SIN(RADIANS(G56))*SIN(RADIANS(E54))+COS(RADIANS(G56))*COS(RADIANS(E54))*COS(RADIANS(J44))))</f>
        <v>0</v>
      </c>
      <c r="K56">
        <f>IF(DEGREES(ACOS(SIN(RADIANS(G56))*SIN(RADIANS(E54))+COS(RADIANS(G56))*COS(RADIANS(E54))*COS(RADIANS(K44))))&gt;90,0,$F$4*$F$5/E53^2*(SIN(RADIANS(G56))*SIN(RADIANS(E54))+COS(RADIANS(G56))*COS(RADIANS(E54))*COS(RADIANS(K44))))</f>
        <v>0</v>
      </c>
      <c r="L56">
        <f>IF(DEGREES(ACOS(SIN(RADIANS(G56))*SIN(RADIANS(E54))+COS(RADIANS(G56))*COS(RADIANS(E54))*COS(RADIANS(L44))))&gt;90,0,$F$4*$F$5/E53^2*(SIN(RADIANS(G56))*SIN(RADIANS(E54))+COS(RADIANS(G56))*COS(RADIANS(E54))*COS(RADIANS(L44))))</f>
        <v>0</v>
      </c>
      <c r="M56">
        <f>IF(DEGREES(ACOS(SIN(RADIANS(G56))*SIN(RADIANS(E54))+COS(RADIANS(G56))*COS(RADIANS(E54))*COS(RADIANS(M44))))&gt;90,0,$F$4*$F$5/E53^2*(SIN(RADIANS(G56))*SIN(RADIANS(E54))+COS(RADIANS(G56))*COS(RADIANS(E54))*COS(RADIANS(M44))))</f>
        <v>0</v>
      </c>
      <c r="N56">
        <f>IF(DEGREES(ACOS(SIN(RADIANS(G56))*SIN(RADIANS(E54))+COS(RADIANS(G56))*COS(RADIANS(E54))*COS(RADIANS(N44))))&gt;90,0,$F$4*$F$5/E53^2*(SIN(RADIANS(G56))*SIN(RADIANS(E54))+COS(RADIANS(G56))*COS(RADIANS(E54))*COS(RADIANS(N44))))</f>
        <v>0</v>
      </c>
      <c r="O56">
        <f>IF(DEGREES(ACOS(SIN(RADIANS(G56))*SIN(RADIANS(E54))+COS(RADIANS(G56))*COS(RADIANS(E54))*COS(RADIANS(O44))))&gt;90,0,$F$4*$F$5/E53^2*(SIN(RADIANS(G56))*SIN(RADIANS(E54))+COS(RADIANS(G56))*COS(RADIANS(E54))*COS(RADIANS(O44))))</f>
        <v>0</v>
      </c>
      <c r="P56">
        <f>IF(DEGREES(ACOS(SIN(RADIANS(G56))*SIN(RADIANS(E54))+COS(RADIANS(G56))*COS(RADIANS(E54))*COS(RADIANS(P44))))&gt;90,0,$F$4*$F$5/E53^2*(SIN(RADIANS(G56))*SIN(RADIANS(E54))+COS(RADIANS(G56))*COS(RADIANS(E54))*COS(RADIANS(P44))))</f>
        <v>0</v>
      </c>
      <c r="Q56">
        <f>IF(DEGREES(ACOS(SIN(RADIANS(G56))*SIN(RADIANS(E54))+COS(RADIANS(G56))*COS(RADIANS(E54))*COS(RADIANS(Q44))))&gt;90,0,$F$4*$F$5/E53^2*(SIN(RADIANS(G56))*SIN(RADIANS(E54))+COS(RADIANS(G56))*COS(RADIANS(E54))*COS(RADIANS(Q44))))</f>
        <v>0</v>
      </c>
      <c r="R56" t="e">
        <f>IF(DEGREES(ACOS(SIN(RADIANS(G56))*SIN(RADIANS(E54))+COS(RADIANS(G56))*COS(RADIANS(E54))*COS(RADIANS(R44))))&gt;90,0,$F$4*$F$5/E53^2*(SIN(RADIANS(G56))*SIN(RADIANS(E54))+COS(RADIANS(G56))*COS(RADIANS(E54))*COS(RADIANS(R44))))</f>
        <v>#DIV/0!</v>
      </c>
      <c r="S56" t="e">
        <f>IF(DEGREES(ACOS(SIN(RADIANS(G56))*SIN(RADIANS(E54))+COS(RADIANS(G56))*COS(RADIANS(E54))*COS(RADIANS(S44))))&gt;90,0,$F$4*$F$5/E53^2*(SIN(RADIANS(G56))*SIN(RADIANS(E54))+COS(RADIANS(G56))*COS(RADIANS(E54))*COS(RADIANS(S44))))</f>
        <v>#DIV/0!</v>
      </c>
      <c r="T56" t="e">
        <f>IF(DEGREES(ACOS(SIN(RADIANS(G56))*SIN(RADIANS(E54))+COS(RADIANS(G56))*COS(RADIANS(E54))*COS(RADIANS(T44))))&gt;90,0,$F$4*$F$5/E53^2*(SIN(RADIANS(G56))*SIN(RADIANS(E54))+COS(RADIANS(G56))*COS(RADIANS(E54))*COS(RADIANS(T44))))</f>
        <v>#DIV/0!</v>
      </c>
      <c r="U56" t="e">
        <f>IF(DEGREES(ACOS(SIN(RADIANS(G56))*SIN(RADIANS(E54))+COS(RADIANS(G56))*COS(RADIANS(E54))*COS(RADIANS(U44))))&gt;90,0,$F$4*$F$5/E53^2*(SIN(RADIANS(G56))*SIN(RADIANS(E54))+COS(RADIANS(G56))*COS(RADIANS(E54))*COS(RADIANS(U44))))</f>
        <v>#DIV/0!</v>
      </c>
      <c r="V56" t="e">
        <f>IF(DEGREES(ACOS(SIN(RADIANS(G56))*SIN(RADIANS(E54))+COS(RADIANS(G56))*COS(RADIANS(E54))*COS(RADIANS(V44))))&gt;90,0,$F$4*$F$5/E53^2*(SIN(RADIANS(G56))*SIN(RADIANS(E54))+COS(RADIANS(G56))*COS(RADIANS(E54))*COS(RADIANS(V44))))</f>
        <v>#DIV/0!</v>
      </c>
      <c r="W56" t="e">
        <f>IF(DEGREES(ACOS(SIN(RADIANS(G56))*SIN(RADIANS(E54))+COS(RADIANS(G56))*COS(RADIANS(E54))*COS(RADIANS(W44))))&gt;90,0,$F$4*$F$5/E53^2*(SIN(RADIANS(G56))*SIN(RADIANS(E54))+COS(RADIANS(G56))*COS(RADIANS(E54))*COS(RADIANS(W44))))</f>
        <v>#DIV/0!</v>
      </c>
      <c r="X56" t="e">
        <f>IF(DEGREES(ACOS(SIN(RADIANS(G56))*SIN(RADIANS(E54))+COS(RADIANS(G56))*COS(RADIANS(E54))*COS(RADIANS(X44))))&gt;90,0,$F$4*$F$5/E53^2*(SIN(RADIANS(G56))*SIN(RADIANS(E54))+COS(RADIANS(G56))*COS(RADIANS(E54))*COS(RADIANS(X44))))</f>
        <v>#DIV/0!</v>
      </c>
      <c r="Y56" t="e">
        <f>IF(DEGREES(ACOS(SIN(RADIANS(G56))*SIN(RADIANS(E54))+COS(RADIANS(G56))*COS(RADIANS(E54))*COS(RADIANS(Y44))))&gt;90,0,$F$4*$F$5/E53^2*(SIN(RADIANS(G56))*SIN(RADIANS(E54))+COS(RADIANS(G56))*COS(RADIANS(E54))*COS(RADIANS(Y44))))</f>
        <v>#DIV/0!</v>
      </c>
      <c r="Z56" t="e">
        <f>IF(DEGREES(ACOS(SIN(RADIANS(G56))*SIN(RADIANS(E54))+COS(RADIANS(G56))*COS(RADIANS(E54))*COS(RADIANS(Z44))))&gt;90,0,$F$4*$F$5/E53^2*(SIN(RADIANS(G56))*SIN(RADIANS(E54))+COS(RADIANS(G56))*COS(RADIANS(E54))*COS(RADIANS(Z44))))</f>
        <v>#DIV/0!</v>
      </c>
      <c r="AA56" t="e">
        <f>IF(DEGREES(ACOS(SIN(RADIANS(G56))*SIN(RADIANS(E54))+COS(RADIANS(G56))*COS(RADIANS(E54))*COS(RADIANS(AA44))))&gt;90,0,$F$4*$F$5/E53^2*(SIN(RADIANS(G56))*SIN(RADIANS(E54))+COS(RADIANS(G56))*COS(RADIANS(E54))*COS(RADIANS(AA44))))</f>
        <v>#DIV/0!</v>
      </c>
      <c r="AB56" t="e">
        <f>IF(DEGREES(ACOS(SIN(RADIANS(G56))*SIN(RADIANS(E54))+COS(RADIANS(G56))*COS(RADIANS(E54))*COS(RADIANS(AB44))))&gt;90,0,$F$4*$F$5/E53^2*(SIN(RADIANS(G56))*SIN(RADIANS(E54))+COS(RADIANS(G56))*COS(RADIANS(E54))*COS(RADIANS(AB44))))</f>
        <v>#DIV/0!</v>
      </c>
      <c r="AC56" t="e">
        <f>IF(DEGREES(ACOS(SIN(RADIANS(G56))*SIN(RADIANS(E54))+COS(RADIANS(G56))*COS(RADIANS(E54))*COS(RADIANS(AC44))))&gt;90,0,$F$4*$F$5/E53^2*(SIN(RADIANS(G56))*SIN(RADIANS(E54))+COS(RADIANS(G56))*COS(RADIANS(E54))*COS(RADIANS(AC44))))</f>
        <v>#DIV/0!</v>
      </c>
      <c r="AD56" t="e">
        <f>IF(DEGREES(ACOS(SIN(RADIANS(G56))*SIN(RADIANS(E54))+COS(RADIANS(G56))*COS(RADIANS(E54))*COS(RADIANS(AD44))))&gt;90,0,$F$4*$F$5/E53^2*(SIN(RADIANS(G56))*SIN(RADIANS(E54))+COS(RADIANS(G56))*COS(RADIANS(E54))*COS(RADIANS(AD44))))</f>
        <v>#DIV/0!</v>
      </c>
      <c r="AE56" t="e">
        <f>IF(DEGREES(ACOS(SIN(RADIANS(G56))*SIN(RADIANS(E54))+COS(RADIANS(G56))*COS(RADIANS(E54))*COS(RADIANS(AE44))))&gt;90,0,$F$4*$F$5/E53^2*(SIN(RADIANS(G56))*SIN(RADIANS(E54))+COS(RADIANS(G56))*COS(RADIANS(E54))*COS(RADIANS(AE44))))</f>
        <v>#DIV/0!</v>
      </c>
      <c r="AF56" t="e">
        <f>IF(DEGREES(ACOS(SIN(RADIANS(G56))*SIN(RADIANS(E54))+COS(RADIANS(G56))*COS(RADIANS(E54))*COS(RADIANS(AF44))))&gt;90,0,$F$4*$F$5/E53^2*(SIN(RADIANS(G56))*SIN(RADIANS(E54))+COS(RADIANS(G56))*COS(RADIANS(E54))*COS(RADIANS(AF44))))</f>
        <v>#DIV/0!</v>
      </c>
      <c r="AG56" t="e">
        <f>IF(DEGREES(ACOS(SIN(RADIANS(G56))*SIN(RADIANS(E54))+COS(RADIANS(G56))*COS(RADIANS(E54))*COS(RADIANS(AG44))))&gt;90,0,$F$4*$F$5/E53^2*(SIN(RADIANS(G56))*SIN(RADIANS(E54))+COS(RADIANS(G56))*COS(RADIANS(E54))*COS(RADIANS(AG44))))</f>
        <v>#DIV/0!</v>
      </c>
      <c r="AH56" t="e">
        <f>IF(DEGREES(ACOS(SIN(RADIANS(G56))*SIN(RADIANS(E54))+COS(RADIANS(G56))*COS(RADIANS(E54))*COS(RADIANS(AH44))))&gt;90,0,$F$4*$F$5/E53^2*(SIN(RADIANS(G56))*SIN(RADIANS(E54))+COS(RADIANS(G56))*COS(RADIANS(E54))*COS(RADIANS(AH44))))</f>
        <v>#DIV/0!</v>
      </c>
      <c r="AI56" t="e">
        <f>IF(DEGREES(ACOS(SIN(RADIANS(G56))*SIN(RADIANS(E54))+COS(RADIANS(G56))*COS(RADIANS(E54))*COS(RADIANS(AI44))))&gt;90,0,$F$4*$F$5/E53^2*(SIN(RADIANS(G56))*SIN(RADIANS(E54))+COS(RADIANS(G56))*COS(RADIANS(E54))*COS(RADIANS(AI44))))</f>
        <v>#DIV/0!</v>
      </c>
      <c r="AJ56" t="e">
        <f>IF(DEGREES(ACOS(SIN(RADIANS(G56))*SIN(RADIANS(E54))+COS(RADIANS(G56))*COS(RADIANS(E54))*COS(RADIANS(AJ44))))&gt;90,0,$F$4*$F$5/E53^2*(SIN(RADIANS(G56))*SIN(RADIANS(E54))+COS(RADIANS(G56))*COS(RADIANS(E54))*COS(RADIANS(AJ44))))</f>
        <v>#DIV/0!</v>
      </c>
      <c r="AK56">
        <f>IF(DEGREES(ACOS(SIN(RADIANS(G56))*SIN(RADIANS(E54))+COS(RADIANS(G56))*COS(RADIANS(E54))*COS(RADIANS(AK44))))&gt;90,0,$F$4*$F$5/E53^2*(SIN(RADIANS(G56))*SIN(RADIANS(E54))+COS(RADIANS(G56))*COS(RADIANS(E54))*COS(RADIANS(AK44))))</f>
        <v>0</v>
      </c>
      <c r="AL56">
        <f>IF(DEGREES(ACOS(SIN(RADIANS(G56))*SIN(RADIANS(E54))+COS(RADIANS(G56))*COS(RADIANS(E54))*COS(RADIANS(AL44))))&gt;90,0,$F$4*$F$5/E53^2*(SIN(RADIANS(G56))*SIN(RADIANS(E54))+COS(RADIANS(G56))*COS(RADIANS(E54))*COS(RADIANS(AL44))))</f>
        <v>0</v>
      </c>
      <c r="AM56">
        <f>IF(DEGREES(ACOS(SIN(RADIANS(G56))*SIN(RADIANS(E54))+COS(RADIANS(G56))*COS(RADIANS(E54))*COS(RADIANS(AM44))))&gt;90,0,$F$4*$F$5/E53^2*(SIN(RADIANS(G56))*SIN(RADIANS(E54))+COS(RADIANS(G56))*COS(RADIANS(E54))*COS(RADIANS(AM44))))</f>
        <v>0</v>
      </c>
      <c r="AN56">
        <f>IF(DEGREES(ACOS(SIN(RADIANS(G56))*SIN(RADIANS(E54))+COS(RADIANS(G56))*COS(RADIANS(E54))*COS(RADIANS(AN44))))&gt;90,0,$F$4*$F$5/E53^2*(SIN(RADIANS(G56))*SIN(RADIANS(E54))+COS(RADIANS(G56))*COS(RADIANS(E54))*COS(RADIANS(AN44))))</f>
        <v>0</v>
      </c>
      <c r="AO56">
        <f>IF(DEGREES(ACOS(SIN(RADIANS(G56))*SIN(RADIANS(E54))+COS(RADIANS(G56))*COS(RADIANS(E54))*COS(RADIANS(AO44))))&gt;90,0,$F$4*$F$5/E53^2*(SIN(RADIANS(G56))*SIN(RADIANS(E54))+COS(RADIANS(G56))*COS(RADIANS(E54))*COS(RADIANS(AO44))))</f>
        <v>0</v>
      </c>
      <c r="AP56">
        <f>IF(DEGREES(ACOS(SIN(RADIANS(G56))*SIN(RADIANS(E54))+COS(RADIANS(G56))*COS(RADIANS(E54))*COS(RADIANS(AP44))))&gt;90,0,$F$4*$F$5/E53^2*(SIN(RADIANS(G56))*SIN(RADIANS(E54))+COS(RADIANS(G56))*COS(RADIANS(E54))*COS(RADIANS(AP44))))</f>
        <v>0</v>
      </c>
      <c r="AQ56">
        <f>IF(DEGREES(ACOS(SIN(RADIANS(G56))*SIN(RADIANS(E54))+COS(RADIANS(G56))*COS(RADIANS(E54))*COS(RADIANS(AQ44))))&gt;90,0,$F$4*$F$5/E53^2*(SIN(RADIANS(G56))*SIN(RADIANS(E54))+COS(RADIANS(G56))*COS(RADIANS(E54))*COS(RADIANS(AQ44))))</f>
        <v>0</v>
      </c>
      <c r="AR56">
        <f>IF(DEGREES(ACOS(SIN(RADIANS(G56))*SIN(RADIANS(E54))+COS(RADIANS(G56))*COS(RADIANS(E54))*COS(RADIANS(AR44))))&gt;90,0,$F$4*$F$5/E53^2*(SIN(RADIANS(G56))*SIN(RADIANS(E54))+COS(RADIANS(G56))*COS(RADIANS(E54))*COS(RADIANS(AR44))))</f>
        <v>0</v>
      </c>
      <c r="AU56">
        <f t="shared" si="6"/>
        <v>0</v>
      </c>
      <c r="AV56">
        <f t="shared" si="7"/>
        <v>0</v>
      </c>
      <c r="AW56">
        <v>520</v>
      </c>
      <c r="AX56" cm="1">
        <f t="array" ref="AX56">INDEX($D$1751:$AM$1751,0,MATCH(AW56-IF(AW56&lt;720,IF(AW56&lt;360,0,360),720),$D$1700:$AM$1700,0))+IF(AW56&gt;350,360,0)</f>
        <v>520</v>
      </c>
      <c r="AY56">
        <f t="shared" si="0"/>
        <v>250</v>
      </c>
      <c r="AZ56">
        <f t="shared" si="1"/>
        <v>0</v>
      </c>
      <c r="BA56">
        <f t="shared" si="2"/>
        <v>0</v>
      </c>
      <c r="BB56">
        <f t="shared" si="8"/>
        <v>0</v>
      </c>
      <c r="BC56">
        <f t="shared" si="9"/>
        <v>0</v>
      </c>
      <c r="BD56">
        <f t="shared" si="3"/>
        <v>90</v>
      </c>
      <c r="BE56" t="e">
        <f t="shared" si="4"/>
        <v>#DIV/0!</v>
      </c>
      <c r="BF56">
        <f t="shared" si="5"/>
        <v>0</v>
      </c>
    </row>
    <row r="57" spans="2:58" x14ac:dyDescent="0.5">
      <c r="G57">
        <v>-20</v>
      </c>
      <c r="I57">
        <f>IF(DEGREES(ACOS(SIN(RADIANS(G57))*SIN(RADIANS(E54))+COS(RADIANS(G57))*COS(RADIANS(E54))*COS(RADIANS(I44))))&gt;90,0,$F$4*$F$5/E53^2*(SIN(RADIANS(G57))*SIN(RADIANS(E54))+COS(RADIANS(G57))*COS(RADIANS(E54))*COS(RADIANS(I44))))</f>
        <v>0</v>
      </c>
      <c r="J57">
        <f>IF(DEGREES(ACOS(SIN(RADIANS(G57))*SIN(RADIANS(E54))+COS(RADIANS(G57))*COS(RADIANS(E54))*COS(RADIANS(J44))))&gt;90,0,$F$4*$F$5/E53^2*(SIN(RADIANS(G57))*SIN(RADIANS(E54))+COS(RADIANS(G57))*COS(RADIANS(E54))*COS(RADIANS(J44))))</f>
        <v>0</v>
      </c>
      <c r="K57">
        <f>IF(DEGREES(ACOS(SIN(RADIANS(G57))*SIN(RADIANS(E54))+COS(RADIANS(G57))*COS(RADIANS(E54))*COS(RADIANS(K44))))&gt;90,0,$F$4*$F$5/E53^2*(SIN(RADIANS(G57))*SIN(RADIANS(E54))+COS(RADIANS(G57))*COS(RADIANS(E54))*COS(RADIANS(K44))))</f>
        <v>0</v>
      </c>
      <c r="L57">
        <f>IF(DEGREES(ACOS(SIN(RADIANS(G57))*SIN(RADIANS(E54))+COS(RADIANS(G57))*COS(RADIANS(E54))*COS(RADIANS(L44))))&gt;90,0,$F$4*$F$5/E53^2*(SIN(RADIANS(G57))*SIN(RADIANS(E54))+COS(RADIANS(G57))*COS(RADIANS(E54))*COS(RADIANS(L44))))</f>
        <v>0</v>
      </c>
      <c r="M57">
        <f>IF(DEGREES(ACOS(SIN(RADIANS(G57))*SIN(RADIANS(E54))+COS(RADIANS(G57))*COS(RADIANS(E54))*COS(RADIANS(M44))))&gt;90,0,$F$4*$F$5/E53^2*(SIN(RADIANS(G57))*SIN(RADIANS(E54))+COS(RADIANS(G57))*COS(RADIANS(E54))*COS(RADIANS(M44))))</f>
        <v>0</v>
      </c>
      <c r="N57">
        <f>IF(DEGREES(ACOS(SIN(RADIANS(G57))*SIN(RADIANS(E54))+COS(RADIANS(G57))*COS(RADIANS(E54))*COS(RADIANS(N44))))&gt;90,0,$F$4*$F$5/E53^2*(SIN(RADIANS(G57))*SIN(RADIANS(E54))+COS(RADIANS(G57))*COS(RADIANS(E54))*COS(RADIANS(N44))))</f>
        <v>0</v>
      </c>
      <c r="O57">
        <f>IF(DEGREES(ACOS(SIN(RADIANS(G57))*SIN(RADIANS(E54))+COS(RADIANS(G57))*COS(RADIANS(E54))*COS(RADIANS(O44))))&gt;90,0,$F$4*$F$5/E53^2*(SIN(RADIANS(G57))*SIN(RADIANS(E54))+COS(RADIANS(G57))*COS(RADIANS(E54))*COS(RADIANS(O44))))</f>
        <v>0</v>
      </c>
      <c r="P57">
        <f>IF(DEGREES(ACOS(SIN(RADIANS(G57))*SIN(RADIANS(E54))+COS(RADIANS(G57))*COS(RADIANS(E54))*COS(RADIANS(P44))))&gt;90,0,$F$4*$F$5/E53^2*(SIN(RADIANS(G57))*SIN(RADIANS(E54))+COS(RADIANS(G57))*COS(RADIANS(E54))*COS(RADIANS(P44))))</f>
        <v>0</v>
      </c>
      <c r="Q57">
        <f>IF(DEGREES(ACOS(SIN(RADIANS(G57))*SIN(RADIANS(E54))+COS(RADIANS(G57))*COS(RADIANS(E54))*COS(RADIANS(Q44))))&gt;90,0,$F$4*$F$5/E53^2*(SIN(RADIANS(G57))*SIN(RADIANS(E54))+COS(RADIANS(G57))*COS(RADIANS(E54))*COS(RADIANS(Q44))))</f>
        <v>0</v>
      </c>
      <c r="R57" t="e">
        <f>IF(DEGREES(ACOS(SIN(RADIANS(G57))*SIN(RADIANS(E54))+COS(RADIANS(G57))*COS(RADIANS(E54))*COS(RADIANS(R44))))&gt;90,0,$F$4*$F$5/E53^2*(SIN(RADIANS(G57))*SIN(RADIANS(E54))+COS(RADIANS(G57))*COS(RADIANS(E54))*COS(RADIANS(R44))))</f>
        <v>#DIV/0!</v>
      </c>
      <c r="S57" t="e">
        <f>IF(DEGREES(ACOS(SIN(RADIANS(G57))*SIN(RADIANS(E54))+COS(RADIANS(G57))*COS(RADIANS(E54))*COS(RADIANS(S44))))&gt;90,0,$F$4*$F$5/E53^2*(SIN(RADIANS(G57))*SIN(RADIANS(E54))+COS(RADIANS(G57))*COS(RADIANS(E54))*COS(RADIANS(S44))))</f>
        <v>#DIV/0!</v>
      </c>
      <c r="T57" t="e">
        <f>IF(DEGREES(ACOS(SIN(RADIANS(G57))*SIN(RADIANS(E54))+COS(RADIANS(G57))*COS(RADIANS(E54))*COS(RADIANS(T44))))&gt;90,0,$F$4*$F$5/E53^2*(SIN(RADIANS(G57))*SIN(RADIANS(E54))+COS(RADIANS(G57))*COS(RADIANS(E54))*COS(RADIANS(T44))))</f>
        <v>#DIV/0!</v>
      </c>
      <c r="U57" t="e">
        <f>IF(DEGREES(ACOS(SIN(RADIANS(G57))*SIN(RADIANS(E54))+COS(RADIANS(G57))*COS(RADIANS(E54))*COS(RADIANS(U44))))&gt;90,0,$F$4*$F$5/E53^2*(SIN(RADIANS(G57))*SIN(RADIANS(E54))+COS(RADIANS(G57))*COS(RADIANS(E54))*COS(RADIANS(U44))))</f>
        <v>#DIV/0!</v>
      </c>
      <c r="V57" t="e">
        <f>IF(DEGREES(ACOS(SIN(RADIANS(G57))*SIN(RADIANS(E54))+COS(RADIANS(G57))*COS(RADIANS(E54))*COS(RADIANS(V44))))&gt;90,0,$F$4*$F$5/E53^2*(SIN(RADIANS(G57))*SIN(RADIANS(E54))+COS(RADIANS(G57))*COS(RADIANS(E54))*COS(RADIANS(V44))))</f>
        <v>#DIV/0!</v>
      </c>
      <c r="W57" t="e">
        <f>IF(DEGREES(ACOS(SIN(RADIANS(G57))*SIN(RADIANS(E54))+COS(RADIANS(G57))*COS(RADIANS(E54))*COS(RADIANS(W44))))&gt;90,0,$F$4*$F$5/E53^2*(SIN(RADIANS(G57))*SIN(RADIANS(E54))+COS(RADIANS(G57))*COS(RADIANS(E54))*COS(RADIANS(W44))))</f>
        <v>#DIV/0!</v>
      </c>
      <c r="X57" t="e">
        <f>IF(DEGREES(ACOS(SIN(RADIANS(G57))*SIN(RADIANS(E54))+COS(RADIANS(G57))*COS(RADIANS(E54))*COS(RADIANS(X44))))&gt;90,0,$F$4*$F$5/E53^2*(SIN(RADIANS(G57))*SIN(RADIANS(E54))+COS(RADIANS(G57))*COS(RADIANS(E54))*COS(RADIANS(X44))))</f>
        <v>#DIV/0!</v>
      </c>
      <c r="Y57" t="e">
        <f>IF(DEGREES(ACOS(SIN(RADIANS(G57))*SIN(RADIANS(E54))+COS(RADIANS(G57))*COS(RADIANS(E54))*COS(RADIANS(Y44))))&gt;90,0,$F$4*$F$5/E53^2*(SIN(RADIANS(G57))*SIN(RADIANS(E54))+COS(RADIANS(G57))*COS(RADIANS(E54))*COS(RADIANS(Y44))))</f>
        <v>#DIV/0!</v>
      </c>
      <c r="Z57" t="e">
        <f>IF(DEGREES(ACOS(SIN(RADIANS(G57))*SIN(RADIANS(E54))+COS(RADIANS(G57))*COS(RADIANS(E54))*COS(RADIANS(Z44))))&gt;90,0,$F$4*$F$5/E53^2*(SIN(RADIANS(G57))*SIN(RADIANS(E54))+COS(RADIANS(G57))*COS(RADIANS(E54))*COS(RADIANS(Z44))))</f>
        <v>#DIV/0!</v>
      </c>
      <c r="AA57" t="e">
        <f>IF(DEGREES(ACOS(SIN(RADIANS(G57))*SIN(RADIANS(E54))+COS(RADIANS(G57))*COS(RADIANS(E54))*COS(RADIANS(AA44))))&gt;90,0,$F$4*$F$5/E53^2*(SIN(RADIANS(G57))*SIN(RADIANS(E54))+COS(RADIANS(G57))*COS(RADIANS(E54))*COS(RADIANS(AA44))))</f>
        <v>#DIV/0!</v>
      </c>
      <c r="AB57" t="e">
        <f>IF(DEGREES(ACOS(SIN(RADIANS(G57))*SIN(RADIANS(E54))+COS(RADIANS(G57))*COS(RADIANS(E54))*COS(RADIANS(AB44))))&gt;90,0,$F$4*$F$5/E53^2*(SIN(RADIANS(G57))*SIN(RADIANS(E54))+COS(RADIANS(G57))*COS(RADIANS(E54))*COS(RADIANS(AB44))))</f>
        <v>#DIV/0!</v>
      </c>
      <c r="AC57" t="e">
        <f>IF(DEGREES(ACOS(SIN(RADIANS(G57))*SIN(RADIANS(E54))+COS(RADIANS(G57))*COS(RADIANS(E54))*COS(RADIANS(AC44))))&gt;90,0,$F$4*$F$5/E53^2*(SIN(RADIANS(G57))*SIN(RADIANS(E54))+COS(RADIANS(G57))*COS(RADIANS(E54))*COS(RADIANS(AC44))))</f>
        <v>#DIV/0!</v>
      </c>
      <c r="AD57" t="e">
        <f>IF(DEGREES(ACOS(SIN(RADIANS(G57))*SIN(RADIANS(E54))+COS(RADIANS(G57))*COS(RADIANS(E54))*COS(RADIANS(AD44))))&gt;90,0,$F$4*$F$5/E53^2*(SIN(RADIANS(G57))*SIN(RADIANS(E54))+COS(RADIANS(G57))*COS(RADIANS(E54))*COS(RADIANS(AD44))))</f>
        <v>#DIV/0!</v>
      </c>
      <c r="AE57" t="e">
        <f>IF(DEGREES(ACOS(SIN(RADIANS(G57))*SIN(RADIANS(E54))+COS(RADIANS(G57))*COS(RADIANS(E54))*COS(RADIANS(AE44))))&gt;90,0,$F$4*$F$5/E53^2*(SIN(RADIANS(G57))*SIN(RADIANS(E54))+COS(RADIANS(G57))*COS(RADIANS(E54))*COS(RADIANS(AE44))))</f>
        <v>#DIV/0!</v>
      </c>
      <c r="AF57" t="e">
        <f>IF(DEGREES(ACOS(SIN(RADIANS(G57))*SIN(RADIANS(E54))+COS(RADIANS(G57))*COS(RADIANS(E54))*COS(RADIANS(AF44))))&gt;90,0,$F$4*$F$5/E53^2*(SIN(RADIANS(G57))*SIN(RADIANS(E54))+COS(RADIANS(G57))*COS(RADIANS(E54))*COS(RADIANS(AF44))))</f>
        <v>#DIV/0!</v>
      </c>
      <c r="AG57" t="e">
        <f>IF(DEGREES(ACOS(SIN(RADIANS(G57))*SIN(RADIANS(E54))+COS(RADIANS(G57))*COS(RADIANS(E54))*COS(RADIANS(AG44))))&gt;90,0,$F$4*$F$5/E53^2*(SIN(RADIANS(G57))*SIN(RADIANS(E54))+COS(RADIANS(G57))*COS(RADIANS(E54))*COS(RADIANS(AG44))))</f>
        <v>#DIV/0!</v>
      </c>
      <c r="AH57" t="e">
        <f>IF(DEGREES(ACOS(SIN(RADIANS(G57))*SIN(RADIANS(E54))+COS(RADIANS(G57))*COS(RADIANS(E54))*COS(RADIANS(AH44))))&gt;90,0,$F$4*$F$5/E53^2*(SIN(RADIANS(G57))*SIN(RADIANS(E54))+COS(RADIANS(G57))*COS(RADIANS(E54))*COS(RADIANS(AH44))))</f>
        <v>#DIV/0!</v>
      </c>
      <c r="AI57" t="e">
        <f>IF(DEGREES(ACOS(SIN(RADIANS(G57))*SIN(RADIANS(E54))+COS(RADIANS(G57))*COS(RADIANS(E54))*COS(RADIANS(AI44))))&gt;90,0,$F$4*$F$5/E53^2*(SIN(RADIANS(G57))*SIN(RADIANS(E54))+COS(RADIANS(G57))*COS(RADIANS(E54))*COS(RADIANS(AI44))))</f>
        <v>#DIV/0!</v>
      </c>
      <c r="AJ57" t="e">
        <f>IF(DEGREES(ACOS(SIN(RADIANS(G57))*SIN(RADIANS(E54))+COS(RADIANS(G57))*COS(RADIANS(E54))*COS(RADIANS(AJ44))))&gt;90,0,$F$4*$F$5/E53^2*(SIN(RADIANS(G57))*SIN(RADIANS(E54))+COS(RADIANS(G57))*COS(RADIANS(E54))*COS(RADIANS(AJ44))))</f>
        <v>#DIV/0!</v>
      </c>
      <c r="AK57">
        <f>IF(DEGREES(ACOS(SIN(RADIANS(G57))*SIN(RADIANS(E54))+COS(RADIANS(G57))*COS(RADIANS(E54))*COS(RADIANS(AK44))))&gt;90,0,$F$4*$F$5/E53^2*(SIN(RADIANS(G57))*SIN(RADIANS(E54))+COS(RADIANS(G57))*COS(RADIANS(E54))*COS(RADIANS(AK44))))</f>
        <v>0</v>
      </c>
      <c r="AL57">
        <f>IF(DEGREES(ACOS(SIN(RADIANS(G57))*SIN(RADIANS(E54))+COS(RADIANS(G57))*COS(RADIANS(E54))*COS(RADIANS(AL44))))&gt;90,0,$F$4*$F$5/E53^2*(SIN(RADIANS(G57))*SIN(RADIANS(E54))+COS(RADIANS(G57))*COS(RADIANS(E54))*COS(RADIANS(AL44))))</f>
        <v>0</v>
      </c>
      <c r="AM57">
        <f>IF(DEGREES(ACOS(SIN(RADIANS(G57))*SIN(RADIANS(E54))+COS(RADIANS(G57))*COS(RADIANS(E54))*COS(RADIANS(AM44))))&gt;90,0,$F$4*$F$5/E53^2*(SIN(RADIANS(G57))*SIN(RADIANS(E54))+COS(RADIANS(G57))*COS(RADIANS(E54))*COS(RADIANS(AM44))))</f>
        <v>0</v>
      </c>
      <c r="AN57">
        <f>IF(DEGREES(ACOS(SIN(RADIANS(G57))*SIN(RADIANS(E54))+COS(RADIANS(G57))*COS(RADIANS(E54))*COS(RADIANS(AN44))))&gt;90,0,$F$4*$F$5/E53^2*(SIN(RADIANS(G57))*SIN(RADIANS(E54))+COS(RADIANS(G57))*COS(RADIANS(E54))*COS(RADIANS(AN44))))</f>
        <v>0</v>
      </c>
      <c r="AO57">
        <f>IF(DEGREES(ACOS(SIN(RADIANS(G57))*SIN(RADIANS(E54))+COS(RADIANS(G57))*COS(RADIANS(E54))*COS(RADIANS(AO44))))&gt;90,0,$F$4*$F$5/E53^2*(SIN(RADIANS(G57))*SIN(RADIANS(E54))+COS(RADIANS(G57))*COS(RADIANS(E54))*COS(RADIANS(AO44))))</f>
        <v>0</v>
      </c>
      <c r="AP57">
        <f>IF(DEGREES(ACOS(SIN(RADIANS(G57))*SIN(RADIANS(E54))+COS(RADIANS(G57))*COS(RADIANS(E54))*COS(RADIANS(AP44))))&gt;90,0,$F$4*$F$5/E53^2*(SIN(RADIANS(G57))*SIN(RADIANS(E54))+COS(RADIANS(G57))*COS(RADIANS(E54))*COS(RADIANS(AP44))))</f>
        <v>0</v>
      </c>
      <c r="AQ57">
        <f>IF(DEGREES(ACOS(SIN(RADIANS(G57))*SIN(RADIANS(E54))+COS(RADIANS(G57))*COS(RADIANS(E54))*COS(RADIANS(AQ44))))&gt;90,0,$F$4*$F$5/E53^2*(SIN(RADIANS(G57))*SIN(RADIANS(E54))+COS(RADIANS(G57))*COS(RADIANS(E54))*COS(RADIANS(AQ44))))</f>
        <v>0</v>
      </c>
      <c r="AR57">
        <f>IF(DEGREES(ACOS(SIN(RADIANS(G57))*SIN(RADIANS(E54))+COS(RADIANS(G57))*COS(RADIANS(E54))*COS(RADIANS(AR44))))&gt;90,0,$F$4*$F$5/E53^2*(SIN(RADIANS(G57))*SIN(RADIANS(E54))+COS(RADIANS(G57))*COS(RADIANS(E54))*COS(RADIANS(AR44))))</f>
        <v>0</v>
      </c>
      <c r="AU57">
        <f t="shared" si="6"/>
        <v>0</v>
      </c>
      <c r="AV57">
        <f t="shared" si="7"/>
        <v>0</v>
      </c>
      <c r="AW57">
        <v>530</v>
      </c>
      <c r="AX57" cm="1">
        <f t="array" ref="AX57">INDEX($D$1751:$AM$1751,0,MATCH(AW57-IF(AW57&lt;720,IF(AW57&lt;360,0,360),720),$D$1700:$AM$1700,0))+IF(AW57&gt;350,360,0)</f>
        <v>530</v>
      </c>
      <c r="AY57">
        <f t="shared" si="0"/>
        <v>260</v>
      </c>
      <c r="AZ57">
        <f t="shared" si="1"/>
        <v>0</v>
      </c>
      <c r="BA57">
        <f t="shared" si="2"/>
        <v>0</v>
      </c>
      <c r="BB57">
        <f t="shared" si="8"/>
        <v>0</v>
      </c>
      <c r="BC57">
        <f t="shared" si="9"/>
        <v>0</v>
      </c>
      <c r="BD57">
        <f t="shared" si="3"/>
        <v>90</v>
      </c>
      <c r="BE57" t="e">
        <f t="shared" si="4"/>
        <v>#DIV/0!</v>
      </c>
      <c r="BF57">
        <f t="shared" si="5"/>
        <v>0</v>
      </c>
    </row>
    <row r="58" spans="2:58" x14ac:dyDescent="0.5">
      <c r="G58">
        <v>-30</v>
      </c>
      <c r="I58">
        <f>IF(DEGREES(ACOS(SIN(RADIANS(G58))*SIN(RADIANS(E54))+COS(RADIANS(G58))*COS(RADIANS(E54))*COS(RADIANS(I44))))&gt;90,0,$F$4*$F$5/E53^2*(SIN(RADIANS(G58))*SIN(RADIANS(E54))+COS(RADIANS(G58))*COS(RADIANS(E54))*COS(RADIANS(I44))))</f>
        <v>0</v>
      </c>
      <c r="J58">
        <f>IF(DEGREES(ACOS(SIN(RADIANS(G58))*SIN(RADIANS(E54))+COS(RADIANS(G58))*COS(RADIANS(E54))*COS(RADIANS(J44))))&gt;90,0,$F$4*$F$5/E53^2*(SIN(RADIANS(G58))*SIN(RADIANS(E54))+COS(RADIANS(G58))*COS(RADIANS(E54))*COS(RADIANS(J44))))</f>
        <v>0</v>
      </c>
      <c r="K58">
        <f>IF(DEGREES(ACOS(SIN(RADIANS(G58))*SIN(RADIANS(E54))+COS(RADIANS(G58))*COS(RADIANS(E54))*COS(RADIANS(K44))))&gt;90,0,$F$4*$F$5/E53^2*(SIN(RADIANS(G58))*SIN(RADIANS(E54))+COS(RADIANS(G58))*COS(RADIANS(E54))*COS(RADIANS(K44))))</f>
        <v>0</v>
      </c>
      <c r="L58">
        <f>IF(DEGREES(ACOS(SIN(RADIANS(G58))*SIN(RADIANS(E54))+COS(RADIANS(G58))*COS(RADIANS(E54))*COS(RADIANS(L44))))&gt;90,0,$F$4*$F$5/E53^2*(SIN(RADIANS(G58))*SIN(RADIANS(E54))+COS(RADIANS(G58))*COS(RADIANS(E54))*COS(RADIANS(L44))))</f>
        <v>0</v>
      </c>
      <c r="M58">
        <f>IF(DEGREES(ACOS(SIN(RADIANS(G58))*SIN(RADIANS(E54))+COS(RADIANS(G58))*COS(RADIANS(E54))*COS(RADIANS(M44))))&gt;90,0,$F$4*$F$5/E53^2*(SIN(RADIANS(G58))*SIN(RADIANS(E54))+COS(RADIANS(G58))*COS(RADIANS(E54))*COS(RADIANS(M44))))</f>
        <v>0</v>
      </c>
      <c r="N58">
        <f>IF(DEGREES(ACOS(SIN(RADIANS(G58))*SIN(RADIANS(E54))+COS(RADIANS(G58))*COS(RADIANS(E54))*COS(RADIANS(N44))))&gt;90,0,$F$4*$F$5/E53^2*(SIN(RADIANS(G58))*SIN(RADIANS(E54))+COS(RADIANS(G58))*COS(RADIANS(E54))*COS(RADIANS(N44))))</f>
        <v>0</v>
      </c>
      <c r="O58">
        <f>IF(DEGREES(ACOS(SIN(RADIANS(G58))*SIN(RADIANS(E54))+COS(RADIANS(G58))*COS(RADIANS(E54))*COS(RADIANS(O44))))&gt;90,0,$F$4*$F$5/E53^2*(SIN(RADIANS(G58))*SIN(RADIANS(E54))+COS(RADIANS(G58))*COS(RADIANS(E54))*COS(RADIANS(O44))))</f>
        <v>0</v>
      </c>
      <c r="P58">
        <f>IF(DEGREES(ACOS(SIN(RADIANS(G58))*SIN(RADIANS(E54))+COS(RADIANS(G58))*COS(RADIANS(E54))*COS(RADIANS(P44))))&gt;90,0,$F$4*$F$5/E53^2*(SIN(RADIANS(G58))*SIN(RADIANS(E54))+COS(RADIANS(G58))*COS(RADIANS(E54))*COS(RADIANS(P44))))</f>
        <v>0</v>
      </c>
      <c r="Q58">
        <f>IF(DEGREES(ACOS(SIN(RADIANS(G58))*SIN(RADIANS(E54))+COS(RADIANS(G58))*COS(RADIANS(E54))*COS(RADIANS(Q44))))&gt;90,0,$F$4*$F$5/E53^2*(SIN(RADIANS(G58))*SIN(RADIANS(E54))+COS(RADIANS(G58))*COS(RADIANS(E54))*COS(RADIANS(Q44))))</f>
        <v>0</v>
      </c>
      <c r="R58" t="e">
        <f>IF(DEGREES(ACOS(SIN(RADIANS(G58))*SIN(RADIANS(E54))+COS(RADIANS(G58))*COS(RADIANS(E54))*COS(RADIANS(R44))))&gt;90,0,$F$4*$F$5/E53^2*(SIN(RADIANS(G58))*SIN(RADIANS(E54))+COS(RADIANS(G58))*COS(RADIANS(E54))*COS(RADIANS(R44))))</f>
        <v>#DIV/0!</v>
      </c>
      <c r="S58" t="e">
        <f>IF(DEGREES(ACOS(SIN(RADIANS(G58))*SIN(RADIANS(E54))+COS(RADIANS(G58))*COS(RADIANS(E54))*COS(RADIANS(S44))))&gt;90,0,$F$4*$F$5/E53^2*(SIN(RADIANS(G58))*SIN(RADIANS(E54))+COS(RADIANS(G58))*COS(RADIANS(E54))*COS(RADIANS(S44))))</f>
        <v>#DIV/0!</v>
      </c>
      <c r="T58" t="e">
        <f>IF(DEGREES(ACOS(SIN(RADIANS(G58))*SIN(RADIANS(E54))+COS(RADIANS(G58))*COS(RADIANS(E54))*COS(RADIANS(T44))))&gt;90,0,$F$4*$F$5/E53^2*(SIN(RADIANS(G58))*SIN(RADIANS(E54))+COS(RADIANS(G58))*COS(RADIANS(E54))*COS(RADIANS(T44))))</f>
        <v>#DIV/0!</v>
      </c>
      <c r="U58" t="e">
        <f>IF(DEGREES(ACOS(SIN(RADIANS(G58))*SIN(RADIANS(E54))+COS(RADIANS(G58))*COS(RADIANS(E54))*COS(RADIANS(U44))))&gt;90,0,$F$4*$F$5/E53^2*(SIN(RADIANS(G58))*SIN(RADIANS(E54))+COS(RADIANS(G58))*COS(RADIANS(E54))*COS(RADIANS(U44))))</f>
        <v>#DIV/0!</v>
      </c>
      <c r="V58" t="e">
        <f>IF(DEGREES(ACOS(SIN(RADIANS(G58))*SIN(RADIANS(E54))+COS(RADIANS(G58))*COS(RADIANS(E54))*COS(RADIANS(V44))))&gt;90,0,$F$4*$F$5/E53^2*(SIN(RADIANS(G58))*SIN(RADIANS(E54))+COS(RADIANS(G58))*COS(RADIANS(E54))*COS(RADIANS(V44))))</f>
        <v>#DIV/0!</v>
      </c>
      <c r="W58" t="e">
        <f>IF(DEGREES(ACOS(SIN(RADIANS(G58))*SIN(RADIANS(E54))+COS(RADIANS(G58))*COS(RADIANS(E54))*COS(RADIANS(W44))))&gt;90,0,$F$4*$F$5/E53^2*(SIN(RADIANS(G58))*SIN(RADIANS(E54))+COS(RADIANS(G58))*COS(RADIANS(E54))*COS(RADIANS(W44))))</f>
        <v>#DIV/0!</v>
      </c>
      <c r="X58" t="e">
        <f>IF(DEGREES(ACOS(SIN(RADIANS(G58))*SIN(RADIANS(E54))+COS(RADIANS(G58))*COS(RADIANS(E54))*COS(RADIANS(X44))))&gt;90,0,$F$4*$F$5/E53^2*(SIN(RADIANS(G58))*SIN(RADIANS(E54))+COS(RADIANS(G58))*COS(RADIANS(E54))*COS(RADIANS(X44))))</f>
        <v>#DIV/0!</v>
      </c>
      <c r="Y58" t="e">
        <f>IF(DEGREES(ACOS(SIN(RADIANS(G58))*SIN(RADIANS(E54))+COS(RADIANS(G58))*COS(RADIANS(E54))*COS(RADIANS(Y44))))&gt;90,0,$F$4*$F$5/E53^2*(SIN(RADIANS(G58))*SIN(RADIANS(E54))+COS(RADIANS(G58))*COS(RADIANS(E54))*COS(RADIANS(Y44))))</f>
        <v>#DIV/0!</v>
      </c>
      <c r="Z58" t="e">
        <f>IF(DEGREES(ACOS(SIN(RADIANS(G58))*SIN(RADIANS(E54))+COS(RADIANS(G58))*COS(RADIANS(E54))*COS(RADIANS(Z44))))&gt;90,0,$F$4*$F$5/E53^2*(SIN(RADIANS(G58))*SIN(RADIANS(E54))+COS(RADIANS(G58))*COS(RADIANS(E54))*COS(RADIANS(Z44))))</f>
        <v>#DIV/0!</v>
      </c>
      <c r="AA58" t="e">
        <f>IF(DEGREES(ACOS(SIN(RADIANS(G58))*SIN(RADIANS(E54))+COS(RADIANS(G58))*COS(RADIANS(E54))*COS(RADIANS(AA44))))&gt;90,0,$F$4*$F$5/E53^2*(SIN(RADIANS(G58))*SIN(RADIANS(E54))+COS(RADIANS(G58))*COS(RADIANS(E54))*COS(RADIANS(AA44))))</f>
        <v>#DIV/0!</v>
      </c>
      <c r="AB58" t="e">
        <f>IF(DEGREES(ACOS(SIN(RADIANS(G58))*SIN(RADIANS(E54))+COS(RADIANS(G58))*COS(RADIANS(E54))*COS(RADIANS(AB44))))&gt;90,0,$F$4*$F$5/E53^2*(SIN(RADIANS(G58))*SIN(RADIANS(E54))+COS(RADIANS(G58))*COS(RADIANS(E54))*COS(RADIANS(AB44))))</f>
        <v>#DIV/0!</v>
      </c>
      <c r="AC58" t="e">
        <f>IF(DEGREES(ACOS(SIN(RADIANS(G58))*SIN(RADIANS(E54))+COS(RADIANS(G58))*COS(RADIANS(E54))*COS(RADIANS(AC44))))&gt;90,0,$F$4*$F$5/E53^2*(SIN(RADIANS(G58))*SIN(RADIANS(E54))+COS(RADIANS(G58))*COS(RADIANS(E54))*COS(RADIANS(AC44))))</f>
        <v>#DIV/0!</v>
      </c>
      <c r="AD58" t="e">
        <f>IF(DEGREES(ACOS(SIN(RADIANS(G58))*SIN(RADIANS(E54))+COS(RADIANS(G58))*COS(RADIANS(E54))*COS(RADIANS(AD44))))&gt;90,0,$F$4*$F$5/E53^2*(SIN(RADIANS(G58))*SIN(RADIANS(E54))+COS(RADIANS(G58))*COS(RADIANS(E54))*COS(RADIANS(AD44))))</f>
        <v>#DIV/0!</v>
      </c>
      <c r="AE58" t="e">
        <f>IF(DEGREES(ACOS(SIN(RADIANS(G58))*SIN(RADIANS(E54))+COS(RADIANS(G58))*COS(RADIANS(E54))*COS(RADIANS(AE44))))&gt;90,0,$F$4*$F$5/E53^2*(SIN(RADIANS(G58))*SIN(RADIANS(E54))+COS(RADIANS(G58))*COS(RADIANS(E54))*COS(RADIANS(AE44))))</f>
        <v>#DIV/0!</v>
      </c>
      <c r="AF58" t="e">
        <f>IF(DEGREES(ACOS(SIN(RADIANS(G58))*SIN(RADIANS(E54))+COS(RADIANS(G58))*COS(RADIANS(E54))*COS(RADIANS(AF44))))&gt;90,0,$F$4*$F$5/E53^2*(SIN(RADIANS(G58))*SIN(RADIANS(E54))+COS(RADIANS(G58))*COS(RADIANS(E54))*COS(RADIANS(AF44))))</f>
        <v>#DIV/0!</v>
      </c>
      <c r="AG58" t="e">
        <f>IF(DEGREES(ACOS(SIN(RADIANS(G58))*SIN(RADIANS(E54))+COS(RADIANS(G58))*COS(RADIANS(E54))*COS(RADIANS(AG44))))&gt;90,0,$F$4*$F$5/E53^2*(SIN(RADIANS(G58))*SIN(RADIANS(E54))+COS(RADIANS(G58))*COS(RADIANS(E54))*COS(RADIANS(AG44))))</f>
        <v>#DIV/0!</v>
      </c>
      <c r="AH58" t="e">
        <f>IF(DEGREES(ACOS(SIN(RADIANS(G58))*SIN(RADIANS(E54))+COS(RADIANS(G58))*COS(RADIANS(E54))*COS(RADIANS(AH44))))&gt;90,0,$F$4*$F$5/E53^2*(SIN(RADIANS(G58))*SIN(RADIANS(E54))+COS(RADIANS(G58))*COS(RADIANS(E54))*COS(RADIANS(AH44))))</f>
        <v>#DIV/0!</v>
      </c>
      <c r="AI58" t="e">
        <f>IF(DEGREES(ACOS(SIN(RADIANS(G58))*SIN(RADIANS(E54))+COS(RADIANS(G58))*COS(RADIANS(E54))*COS(RADIANS(AI44))))&gt;90,0,$F$4*$F$5/E53^2*(SIN(RADIANS(G58))*SIN(RADIANS(E54))+COS(RADIANS(G58))*COS(RADIANS(E54))*COS(RADIANS(AI44))))</f>
        <v>#DIV/0!</v>
      </c>
      <c r="AJ58" t="e">
        <f>IF(DEGREES(ACOS(SIN(RADIANS(G58))*SIN(RADIANS(E54))+COS(RADIANS(G58))*COS(RADIANS(E54))*COS(RADIANS(AJ44))))&gt;90,0,$F$4*$F$5/E53^2*(SIN(RADIANS(G58))*SIN(RADIANS(E54))+COS(RADIANS(G58))*COS(RADIANS(E54))*COS(RADIANS(AJ44))))</f>
        <v>#DIV/0!</v>
      </c>
      <c r="AK58">
        <f>IF(DEGREES(ACOS(SIN(RADIANS(G58))*SIN(RADIANS(E54))+COS(RADIANS(G58))*COS(RADIANS(E54))*COS(RADIANS(AK44))))&gt;90,0,$F$4*$F$5/E53^2*(SIN(RADIANS(G58))*SIN(RADIANS(E54))+COS(RADIANS(G58))*COS(RADIANS(E54))*COS(RADIANS(AK44))))</f>
        <v>0</v>
      </c>
      <c r="AL58">
        <f>IF(DEGREES(ACOS(SIN(RADIANS(G58))*SIN(RADIANS(E54))+COS(RADIANS(G58))*COS(RADIANS(E54))*COS(RADIANS(AL44))))&gt;90,0,$F$4*$F$5/E53^2*(SIN(RADIANS(G58))*SIN(RADIANS(E54))+COS(RADIANS(G58))*COS(RADIANS(E54))*COS(RADIANS(AL44))))</f>
        <v>0</v>
      </c>
      <c r="AM58">
        <f>IF(DEGREES(ACOS(SIN(RADIANS(G58))*SIN(RADIANS(E54))+COS(RADIANS(G58))*COS(RADIANS(E54))*COS(RADIANS(AM44))))&gt;90,0,$F$4*$F$5/E53^2*(SIN(RADIANS(G58))*SIN(RADIANS(E54))+COS(RADIANS(G58))*COS(RADIANS(E54))*COS(RADIANS(AM44))))</f>
        <v>0</v>
      </c>
      <c r="AN58">
        <f>IF(DEGREES(ACOS(SIN(RADIANS(G58))*SIN(RADIANS(E54))+COS(RADIANS(G58))*COS(RADIANS(E54))*COS(RADIANS(AN44))))&gt;90,0,$F$4*$F$5/E53^2*(SIN(RADIANS(G58))*SIN(RADIANS(E54))+COS(RADIANS(G58))*COS(RADIANS(E54))*COS(RADIANS(AN44))))</f>
        <v>0</v>
      </c>
      <c r="AO58">
        <f>IF(DEGREES(ACOS(SIN(RADIANS(G58))*SIN(RADIANS(E54))+COS(RADIANS(G58))*COS(RADIANS(E54))*COS(RADIANS(AO44))))&gt;90,0,$F$4*$F$5/E53^2*(SIN(RADIANS(G58))*SIN(RADIANS(E54))+COS(RADIANS(G58))*COS(RADIANS(E54))*COS(RADIANS(AO44))))</f>
        <v>0</v>
      </c>
      <c r="AP58">
        <f>IF(DEGREES(ACOS(SIN(RADIANS(G58))*SIN(RADIANS(E54))+COS(RADIANS(G58))*COS(RADIANS(E54))*COS(RADIANS(AP44))))&gt;90,0,$F$4*$F$5/E53^2*(SIN(RADIANS(G58))*SIN(RADIANS(E54))+COS(RADIANS(G58))*COS(RADIANS(E54))*COS(RADIANS(AP44))))</f>
        <v>0</v>
      </c>
      <c r="AQ58">
        <f>IF(DEGREES(ACOS(SIN(RADIANS(G58))*SIN(RADIANS(E54))+COS(RADIANS(G58))*COS(RADIANS(E54))*COS(RADIANS(AQ44))))&gt;90,0,$F$4*$F$5/E53^2*(SIN(RADIANS(G58))*SIN(RADIANS(E54))+COS(RADIANS(G58))*COS(RADIANS(E54))*COS(RADIANS(AQ44))))</f>
        <v>0</v>
      </c>
      <c r="AR58">
        <f>IF(DEGREES(ACOS(SIN(RADIANS(G58))*SIN(RADIANS(E54))+COS(RADIANS(G58))*COS(RADIANS(E54))*COS(RADIANS(AR44))))&gt;90,0,$F$4*$F$5/E53^2*(SIN(RADIANS(G58))*SIN(RADIANS(E54))+COS(RADIANS(G58))*COS(RADIANS(E54))*COS(RADIANS(AR44))))</f>
        <v>0</v>
      </c>
      <c r="AU58">
        <f t="shared" si="6"/>
        <v>0</v>
      </c>
      <c r="AV58">
        <f t="shared" si="7"/>
        <v>0</v>
      </c>
      <c r="AW58">
        <v>540</v>
      </c>
      <c r="AX58" cm="1">
        <f t="array" ref="AX58">INDEX($D$1751:$AM$1751,0,MATCH(AW58-IF(AW58&lt;720,IF(AW58&lt;360,0,360),720),$D$1700:$AM$1700,0))+IF(AW58&gt;350,360,0)</f>
        <v>540</v>
      </c>
      <c r="AY58">
        <f t="shared" si="0"/>
        <v>270</v>
      </c>
      <c r="AZ58">
        <f t="shared" si="1"/>
        <v>0</v>
      </c>
      <c r="BA58">
        <f t="shared" si="2"/>
        <v>0</v>
      </c>
      <c r="BB58">
        <f t="shared" si="8"/>
        <v>0</v>
      </c>
      <c r="BC58">
        <f t="shared" si="9"/>
        <v>0</v>
      </c>
      <c r="BD58">
        <f t="shared" si="3"/>
        <v>90</v>
      </c>
      <c r="BE58" t="e">
        <f t="shared" si="4"/>
        <v>#DIV/0!</v>
      </c>
      <c r="BF58">
        <f t="shared" si="5"/>
        <v>0</v>
      </c>
    </row>
    <row r="59" spans="2:58" x14ac:dyDescent="0.5">
      <c r="G59">
        <v>-40</v>
      </c>
      <c r="I59">
        <f>IF(DEGREES(ACOS(SIN(RADIANS(G59))*SIN(RADIANS(E54))+COS(RADIANS(G59))*COS(RADIANS(E54))*COS(RADIANS(I44))))&gt;90,0,$F$4*$F$5/E53^2*(SIN(RADIANS(G59))*SIN(RADIANS(E54))+COS(RADIANS(G59))*COS(RADIANS(E54))*COS(RADIANS(I44))))</f>
        <v>0</v>
      </c>
      <c r="J59">
        <f>IF(DEGREES(ACOS(SIN(RADIANS(G59))*SIN(RADIANS(E54))+COS(RADIANS(G59))*COS(RADIANS(E54))*COS(RADIANS(J44))))&gt;90,0,$F$4*$F$5/E53^2*(SIN(RADIANS(G59))*SIN(RADIANS(E54))+COS(RADIANS(G59))*COS(RADIANS(E54))*COS(RADIANS(J44))))</f>
        <v>0</v>
      </c>
      <c r="K59">
        <f>IF(DEGREES(ACOS(SIN(RADIANS(G59))*SIN(RADIANS(E54))+COS(RADIANS(G59))*COS(RADIANS(E54))*COS(RADIANS(K44))))&gt;90,0,$F$4*$F$5/E53^2*(SIN(RADIANS(G59))*SIN(RADIANS(E54))+COS(RADIANS(G59))*COS(RADIANS(E54))*COS(RADIANS(K44))))</f>
        <v>0</v>
      </c>
      <c r="L59">
        <f>IF(DEGREES(ACOS(SIN(RADIANS(G59))*SIN(RADIANS(E54))+COS(RADIANS(G59))*COS(RADIANS(E54))*COS(RADIANS(L44))))&gt;90,0,$F$4*$F$5/E53^2*(SIN(RADIANS(G59))*SIN(RADIANS(E54))+COS(RADIANS(G59))*COS(RADIANS(E54))*COS(RADIANS(L44))))</f>
        <v>0</v>
      </c>
      <c r="M59">
        <f>IF(DEGREES(ACOS(SIN(RADIANS(G59))*SIN(RADIANS(E54))+COS(RADIANS(G59))*COS(RADIANS(E54))*COS(RADIANS(M44))))&gt;90,0,$F$4*$F$5/E53^2*(SIN(RADIANS(G59))*SIN(RADIANS(E54))+COS(RADIANS(G59))*COS(RADIANS(E54))*COS(RADIANS(M44))))</f>
        <v>0</v>
      </c>
      <c r="N59">
        <f>IF(DEGREES(ACOS(SIN(RADIANS(G59))*SIN(RADIANS(E54))+COS(RADIANS(G59))*COS(RADIANS(E54))*COS(RADIANS(N44))))&gt;90,0,$F$4*$F$5/E53^2*(SIN(RADIANS(G59))*SIN(RADIANS(E54))+COS(RADIANS(G59))*COS(RADIANS(E54))*COS(RADIANS(N44))))</f>
        <v>0</v>
      </c>
      <c r="O59">
        <f>IF(DEGREES(ACOS(SIN(RADIANS(G59))*SIN(RADIANS(E54))+COS(RADIANS(G59))*COS(RADIANS(E54))*COS(RADIANS(O44))))&gt;90,0,$F$4*$F$5/E53^2*(SIN(RADIANS(G59))*SIN(RADIANS(E54))+COS(RADIANS(G59))*COS(RADIANS(E54))*COS(RADIANS(O44))))</f>
        <v>0</v>
      </c>
      <c r="P59">
        <f>IF(DEGREES(ACOS(SIN(RADIANS(G59))*SIN(RADIANS(E54))+COS(RADIANS(G59))*COS(RADIANS(E54))*COS(RADIANS(P44))))&gt;90,0,$F$4*$F$5/E53^2*(SIN(RADIANS(G59))*SIN(RADIANS(E54))+COS(RADIANS(G59))*COS(RADIANS(E54))*COS(RADIANS(P44))))</f>
        <v>0</v>
      </c>
      <c r="Q59">
        <f>IF(DEGREES(ACOS(SIN(RADIANS(G59))*SIN(RADIANS(E54))+COS(RADIANS(G59))*COS(RADIANS(E54))*COS(RADIANS(Q44))))&gt;90,0,$F$4*$F$5/E53^2*(SIN(RADIANS(G59))*SIN(RADIANS(E54))+COS(RADIANS(G59))*COS(RADIANS(E54))*COS(RADIANS(Q44))))</f>
        <v>0</v>
      </c>
      <c r="R59" t="e">
        <f>IF(DEGREES(ACOS(SIN(RADIANS(G59))*SIN(RADIANS(E54))+COS(RADIANS(G59))*COS(RADIANS(E54))*COS(RADIANS(R44))))&gt;90,0,$F$4*$F$5/E53^2*(SIN(RADIANS(G59))*SIN(RADIANS(E54))+COS(RADIANS(G59))*COS(RADIANS(E54))*COS(RADIANS(R44))))</f>
        <v>#DIV/0!</v>
      </c>
      <c r="S59" t="e">
        <f>IF(DEGREES(ACOS(SIN(RADIANS(G59))*SIN(RADIANS(E54))+COS(RADIANS(G59))*COS(RADIANS(E54))*COS(RADIANS(S44))))&gt;90,0,$F$4*$F$5/E53^2*(SIN(RADIANS(G59))*SIN(RADIANS(E54))+COS(RADIANS(G59))*COS(RADIANS(E54))*COS(RADIANS(S44))))</f>
        <v>#DIV/0!</v>
      </c>
      <c r="T59" t="e">
        <f>IF(DEGREES(ACOS(SIN(RADIANS(G59))*SIN(RADIANS(E54))+COS(RADIANS(G59))*COS(RADIANS(E54))*COS(RADIANS(T44))))&gt;90,0,$F$4*$F$5/E53^2*(SIN(RADIANS(G59))*SIN(RADIANS(E54))+COS(RADIANS(G59))*COS(RADIANS(E54))*COS(RADIANS(T44))))</f>
        <v>#DIV/0!</v>
      </c>
      <c r="U59" t="e">
        <f>IF(DEGREES(ACOS(SIN(RADIANS(G59))*SIN(RADIANS(E54))+COS(RADIANS(G59))*COS(RADIANS(E54))*COS(RADIANS(U44))))&gt;90,0,$F$4*$F$5/E53^2*(SIN(RADIANS(G59))*SIN(RADIANS(E54))+COS(RADIANS(G59))*COS(RADIANS(E54))*COS(RADIANS(U44))))</f>
        <v>#DIV/0!</v>
      </c>
      <c r="V59" t="e">
        <f>IF(DEGREES(ACOS(SIN(RADIANS(G59))*SIN(RADIANS(E54))+COS(RADIANS(G59))*COS(RADIANS(E54))*COS(RADIANS(V44))))&gt;90,0,$F$4*$F$5/E53^2*(SIN(RADIANS(G59))*SIN(RADIANS(E54))+COS(RADIANS(G59))*COS(RADIANS(E54))*COS(RADIANS(V44))))</f>
        <v>#DIV/0!</v>
      </c>
      <c r="W59" t="e">
        <f>IF(DEGREES(ACOS(SIN(RADIANS(G59))*SIN(RADIANS(E54))+COS(RADIANS(G59))*COS(RADIANS(E54))*COS(RADIANS(W44))))&gt;90,0,$F$4*$F$5/E53^2*(SIN(RADIANS(G59))*SIN(RADIANS(E54))+COS(RADIANS(G59))*COS(RADIANS(E54))*COS(RADIANS(W44))))</f>
        <v>#DIV/0!</v>
      </c>
      <c r="X59" t="e">
        <f>IF(DEGREES(ACOS(SIN(RADIANS(G59))*SIN(RADIANS(E54))+COS(RADIANS(G59))*COS(RADIANS(E54))*COS(RADIANS(X44))))&gt;90,0,$F$4*$F$5/E53^2*(SIN(RADIANS(G59))*SIN(RADIANS(E54))+COS(RADIANS(G59))*COS(RADIANS(E54))*COS(RADIANS(X44))))</f>
        <v>#DIV/0!</v>
      </c>
      <c r="Y59" t="e">
        <f>IF(DEGREES(ACOS(SIN(RADIANS(G59))*SIN(RADIANS(E54))+COS(RADIANS(G59))*COS(RADIANS(E54))*COS(RADIANS(Y44))))&gt;90,0,$F$4*$F$5/E53^2*(SIN(RADIANS(G59))*SIN(RADIANS(E54))+COS(RADIANS(G59))*COS(RADIANS(E54))*COS(RADIANS(Y44))))</f>
        <v>#DIV/0!</v>
      </c>
      <c r="Z59" t="e">
        <f>IF(DEGREES(ACOS(SIN(RADIANS(G59))*SIN(RADIANS(E54))+COS(RADIANS(G59))*COS(RADIANS(E54))*COS(RADIANS(Z44))))&gt;90,0,$F$4*$F$5/E53^2*(SIN(RADIANS(G59))*SIN(RADIANS(E54))+COS(RADIANS(G59))*COS(RADIANS(E54))*COS(RADIANS(Z44))))</f>
        <v>#DIV/0!</v>
      </c>
      <c r="AA59" t="e">
        <f>IF(DEGREES(ACOS(SIN(RADIANS(G59))*SIN(RADIANS(E54))+COS(RADIANS(G59))*COS(RADIANS(E54))*COS(RADIANS(AA44))))&gt;90,0,$F$4*$F$5/E53^2*(SIN(RADIANS(G59))*SIN(RADIANS(E54))+COS(RADIANS(G59))*COS(RADIANS(E54))*COS(RADIANS(AA44))))</f>
        <v>#DIV/0!</v>
      </c>
      <c r="AB59" t="e">
        <f>IF(DEGREES(ACOS(SIN(RADIANS(G59))*SIN(RADIANS(E54))+COS(RADIANS(G59))*COS(RADIANS(E54))*COS(RADIANS(AB44))))&gt;90,0,$F$4*$F$5/E53^2*(SIN(RADIANS(G59))*SIN(RADIANS(E54))+COS(RADIANS(G59))*COS(RADIANS(E54))*COS(RADIANS(AB44))))</f>
        <v>#DIV/0!</v>
      </c>
      <c r="AC59" t="e">
        <f>IF(DEGREES(ACOS(SIN(RADIANS(G59))*SIN(RADIANS(E54))+COS(RADIANS(G59))*COS(RADIANS(E54))*COS(RADIANS(AC44))))&gt;90,0,$F$4*$F$5/E53^2*(SIN(RADIANS(G59))*SIN(RADIANS(E54))+COS(RADIANS(G59))*COS(RADIANS(E54))*COS(RADIANS(AC44))))</f>
        <v>#DIV/0!</v>
      </c>
      <c r="AD59" t="e">
        <f>IF(DEGREES(ACOS(SIN(RADIANS(G59))*SIN(RADIANS(E54))+COS(RADIANS(G59))*COS(RADIANS(E54))*COS(RADIANS(AD44))))&gt;90,0,$F$4*$F$5/E53^2*(SIN(RADIANS(G59))*SIN(RADIANS(E54))+COS(RADIANS(G59))*COS(RADIANS(E54))*COS(RADIANS(AD44))))</f>
        <v>#DIV/0!</v>
      </c>
      <c r="AE59" t="e">
        <f>IF(DEGREES(ACOS(SIN(RADIANS(G59))*SIN(RADIANS(E54))+COS(RADIANS(G59))*COS(RADIANS(E54))*COS(RADIANS(AE44))))&gt;90,0,$F$4*$F$5/E53^2*(SIN(RADIANS(G59))*SIN(RADIANS(E54))+COS(RADIANS(G59))*COS(RADIANS(E54))*COS(RADIANS(AE44))))</f>
        <v>#DIV/0!</v>
      </c>
      <c r="AF59" t="e">
        <f>IF(DEGREES(ACOS(SIN(RADIANS(G59))*SIN(RADIANS(E54))+COS(RADIANS(G59))*COS(RADIANS(E54))*COS(RADIANS(AF44))))&gt;90,0,$F$4*$F$5/E53^2*(SIN(RADIANS(G59))*SIN(RADIANS(E54))+COS(RADIANS(G59))*COS(RADIANS(E54))*COS(RADIANS(AF44))))</f>
        <v>#DIV/0!</v>
      </c>
      <c r="AG59" t="e">
        <f>IF(DEGREES(ACOS(SIN(RADIANS(G59))*SIN(RADIANS(E54))+COS(RADIANS(G59))*COS(RADIANS(E54))*COS(RADIANS(AG44))))&gt;90,0,$F$4*$F$5/E53^2*(SIN(RADIANS(G59))*SIN(RADIANS(E54))+COS(RADIANS(G59))*COS(RADIANS(E54))*COS(RADIANS(AG44))))</f>
        <v>#DIV/0!</v>
      </c>
      <c r="AH59" t="e">
        <f>IF(DEGREES(ACOS(SIN(RADIANS(G59))*SIN(RADIANS(E54))+COS(RADIANS(G59))*COS(RADIANS(E54))*COS(RADIANS(AH44))))&gt;90,0,$F$4*$F$5/E53^2*(SIN(RADIANS(G59))*SIN(RADIANS(E54))+COS(RADIANS(G59))*COS(RADIANS(E54))*COS(RADIANS(AH44))))</f>
        <v>#DIV/0!</v>
      </c>
      <c r="AI59" t="e">
        <f>IF(DEGREES(ACOS(SIN(RADIANS(G59))*SIN(RADIANS(E54))+COS(RADIANS(G59))*COS(RADIANS(E54))*COS(RADIANS(AI44))))&gt;90,0,$F$4*$F$5/E53^2*(SIN(RADIANS(G59))*SIN(RADIANS(E54))+COS(RADIANS(G59))*COS(RADIANS(E54))*COS(RADIANS(AI44))))</f>
        <v>#DIV/0!</v>
      </c>
      <c r="AJ59" t="e">
        <f>IF(DEGREES(ACOS(SIN(RADIANS(G59))*SIN(RADIANS(E54))+COS(RADIANS(G59))*COS(RADIANS(E54))*COS(RADIANS(AJ44))))&gt;90,0,$F$4*$F$5/E53^2*(SIN(RADIANS(G59))*SIN(RADIANS(E54))+COS(RADIANS(G59))*COS(RADIANS(E54))*COS(RADIANS(AJ44))))</f>
        <v>#DIV/0!</v>
      </c>
      <c r="AK59">
        <f>IF(DEGREES(ACOS(SIN(RADIANS(G59))*SIN(RADIANS(E54))+COS(RADIANS(G59))*COS(RADIANS(E54))*COS(RADIANS(AK44))))&gt;90,0,$F$4*$F$5/E53^2*(SIN(RADIANS(G59))*SIN(RADIANS(E54))+COS(RADIANS(G59))*COS(RADIANS(E54))*COS(RADIANS(AK44))))</f>
        <v>0</v>
      </c>
      <c r="AL59">
        <f>IF(DEGREES(ACOS(SIN(RADIANS(G59))*SIN(RADIANS(E54))+COS(RADIANS(G59))*COS(RADIANS(E54))*COS(RADIANS(AL44))))&gt;90,0,$F$4*$F$5/E53^2*(SIN(RADIANS(G59))*SIN(RADIANS(E54))+COS(RADIANS(G59))*COS(RADIANS(E54))*COS(RADIANS(AL44))))</f>
        <v>0</v>
      </c>
      <c r="AM59">
        <f>IF(DEGREES(ACOS(SIN(RADIANS(G59))*SIN(RADIANS(E54))+COS(RADIANS(G59))*COS(RADIANS(E54))*COS(RADIANS(AM44))))&gt;90,0,$F$4*$F$5/E53^2*(SIN(RADIANS(G59))*SIN(RADIANS(E54))+COS(RADIANS(G59))*COS(RADIANS(E54))*COS(RADIANS(AM44))))</f>
        <v>0</v>
      </c>
      <c r="AN59">
        <f>IF(DEGREES(ACOS(SIN(RADIANS(G59))*SIN(RADIANS(E54))+COS(RADIANS(G59))*COS(RADIANS(E54))*COS(RADIANS(AN44))))&gt;90,0,$F$4*$F$5/E53^2*(SIN(RADIANS(G59))*SIN(RADIANS(E54))+COS(RADIANS(G59))*COS(RADIANS(E54))*COS(RADIANS(AN44))))</f>
        <v>0</v>
      </c>
      <c r="AO59">
        <f>IF(DEGREES(ACOS(SIN(RADIANS(G59))*SIN(RADIANS(E54))+COS(RADIANS(G59))*COS(RADIANS(E54))*COS(RADIANS(AO44))))&gt;90,0,$F$4*$F$5/E53^2*(SIN(RADIANS(G59))*SIN(RADIANS(E54))+COS(RADIANS(G59))*COS(RADIANS(E54))*COS(RADIANS(AO44))))</f>
        <v>0</v>
      </c>
      <c r="AP59">
        <f>IF(DEGREES(ACOS(SIN(RADIANS(G59))*SIN(RADIANS(E54))+COS(RADIANS(G59))*COS(RADIANS(E54))*COS(RADIANS(AP44))))&gt;90,0,$F$4*$F$5/E53^2*(SIN(RADIANS(G59))*SIN(RADIANS(E54))+COS(RADIANS(G59))*COS(RADIANS(E54))*COS(RADIANS(AP44))))</f>
        <v>0</v>
      </c>
      <c r="AQ59">
        <f>IF(DEGREES(ACOS(SIN(RADIANS(G59))*SIN(RADIANS(E54))+COS(RADIANS(G59))*COS(RADIANS(E54))*COS(RADIANS(AQ44))))&gt;90,0,$F$4*$F$5/E53^2*(SIN(RADIANS(G59))*SIN(RADIANS(E54))+COS(RADIANS(G59))*COS(RADIANS(E54))*COS(RADIANS(AQ44))))</f>
        <v>0</v>
      </c>
      <c r="AR59">
        <f>IF(DEGREES(ACOS(SIN(RADIANS(G59))*SIN(RADIANS(E54))+COS(RADIANS(G59))*COS(RADIANS(E54))*COS(RADIANS(AR44))))&gt;90,0,$F$4*$F$5/E53^2*(SIN(RADIANS(G59))*SIN(RADIANS(E54))+COS(RADIANS(G59))*COS(RADIANS(E54))*COS(RADIANS(AR44))))</f>
        <v>0</v>
      </c>
      <c r="AU59">
        <f t="shared" si="6"/>
        <v>0</v>
      </c>
      <c r="AV59">
        <f t="shared" si="7"/>
        <v>0</v>
      </c>
      <c r="AW59">
        <v>550</v>
      </c>
      <c r="AX59" cm="1">
        <f t="array" ref="AX59">INDEX($D$1751:$AM$1751,0,MATCH(AW59-IF(AW59&lt;720,IF(AW59&lt;360,0,360),720),$D$1700:$AM$1700,0))+IF(AW59&gt;350,360,0)</f>
        <v>550</v>
      </c>
      <c r="AY59">
        <f t="shared" si="0"/>
        <v>280</v>
      </c>
      <c r="AZ59">
        <f t="shared" si="1"/>
        <v>0</v>
      </c>
      <c r="BA59">
        <f t="shared" si="2"/>
        <v>0</v>
      </c>
      <c r="BB59">
        <f>IF($F$10=0,IF(AW59&lt;360,AW59,AW59-360),($F$10+1)*AW59)-AX59-360*ROUNDDOWN((IF($F$10=0,IF(AW59&lt;360,AW59,AW59-360),($F$10+1)*AW59)-AX59)/360,0)</f>
        <v>0</v>
      </c>
      <c r="BC59">
        <f t="shared" si="9"/>
        <v>0</v>
      </c>
      <c r="BD59">
        <f t="shared" si="3"/>
        <v>90</v>
      </c>
      <c r="BE59" t="e">
        <f t="shared" si="4"/>
        <v>#DIV/0!</v>
      </c>
      <c r="BF59">
        <f t="shared" si="5"/>
        <v>0</v>
      </c>
    </row>
    <row r="60" spans="2:58" x14ac:dyDescent="0.5">
      <c r="G60">
        <v>-50</v>
      </c>
      <c r="I60">
        <f>IF(DEGREES(ACOS(SIN(RADIANS(G60))*SIN(RADIANS(E54))+COS(RADIANS(G60))*COS(RADIANS(E54))*COS(RADIANS(I44))))&gt;90,0,$F$4*$F$5/E53^2*(SIN(RADIANS(G60))*SIN(RADIANS(E54))+COS(RADIANS(G60))*COS(RADIANS(E54))*COS(RADIANS(I44))))</f>
        <v>0</v>
      </c>
      <c r="J60">
        <f>IF(DEGREES(ACOS(SIN(RADIANS(G60))*SIN(RADIANS(E54))+COS(RADIANS(G60))*COS(RADIANS(E54))*COS(RADIANS(J44))))&gt;90,0,$F$4*$F$5/E53^2*(SIN(RADIANS(G60))*SIN(RADIANS(E54))+COS(RADIANS(G60))*COS(RADIANS(E54))*COS(RADIANS(J44))))</f>
        <v>0</v>
      </c>
      <c r="K60">
        <f>IF(DEGREES(ACOS(SIN(RADIANS(G60))*SIN(RADIANS(E54))+COS(RADIANS(G60))*COS(RADIANS(E54))*COS(RADIANS(K44))))&gt;90,0,$F$4*$F$5/E53^2*(SIN(RADIANS(G60))*SIN(RADIANS(E54))+COS(RADIANS(G60))*COS(RADIANS(E54))*COS(RADIANS(K44))))</f>
        <v>0</v>
      </c>
      <c r="L60">
        <f>IF(DEGREES(ACOS(SIN(RADIANS(G60))*SIN(RADIANS(E54))+COS(RADIANS(G60))*COS(RADIANS(E54))*COS(RADIANS(L44))))&gt;90,0,$F$4*$F$5/E53^2*(SIN(RADIANS(G60))*SIN(RADIANS(E54))+COS(RADIANS(G60))*COS(RADIANS(E54))*COS(RADIANS(L44))))</f>
        <v>0</v>
      </c>
      <c r="M60">
        <f>IF(DEGREES(ACOS(SIN(RADIANS(G60))*SIN(RADIANS(E54))+COS(RADIANS(G60))*COS(RADIANS(E54))*COS(RADIANS(M44))))&gt;90,0,$F$4*$F$5/E53^2*(SIN(RADIANS(G60))*SIN(RADIANS(E54))+COS(RADIANS(G60))*COS(RADIANS(E54))*COS(RADIANS(M44))))</f>
        <v>0</v>
      </c>
      <c r="N60">
        <f>IF(DEGREES(ACOS(SIN(RADIANS(G60))*SIN(RADIANS(E54))+COS(RADIANS(G60))*COS(RADIANS(E54))*COS(RADIANS(N44))))&gt;90,0,$F$4*$F$5/E53^2*(SIN(RADIANS(G60))*SIN(RADIANS(E54))+COS(RADIANS(G60))*COS(RADIANS(E54))*COS(RADIANS(N44))))</f>
        <v>0</v>
      </c>
      <c r="O60">
        <f>IF(DEGREES(ACOS(SIN(RADIANS(G60))*SIN(RADIANS(E54))+COS(RADIANS(G60))*COS(RADIANS(E54))*COS(RADIANS(O44))))&gt;90,0,$F$4*$F$5/E53^2*(SIN(RADIANS(G60))*SIN(RADIANS(E54))+COS(RADIANS(G60))*COS(RADIANS(E54))*COS(RADIANS(O44))))</f>
        <v>0</v>
      </c>
      <c r="P60">
        <f>IF(DEGREES(ACOS(SIN(RADIANS(G60))*SIN(RADIANS(E54))+COS(RADIANS(G60))*COS(RADIANS(E54))*COS(RADIANS(P44))))&gt;90,0,$F$4*$F$5/E53^2*(SIN(RADIANS(G60))*SIN(RADIANS(E54))+COS(RADIANS(G60))*COS(RADIANS(E54))*COS(RADIANS(P44))))</f>
        <v>0</v>
      </c>
      <c r="Q60">
        <f>IF(DEGREES(ACOS(SIN(RADIANS(G60))*SIN(RADIANS(E54))+COS(RADIANS(G60))*COS(RADIANS(E54))*COS(RADIANS(Q44))))&gt;90,0,$F$4*$F$5/E53^2*(SIN(RADIANS(G60))*SIN(RADIANS(E54))+COS(RADIANS(G60))*COS(RADIANS(E54))*COS(RADIANS(Q44))))</f>
        <v>0</v>
      </c>
      <c r="R60" t="e">
        <f>IF(DEGREES(ACOS(SIN(RADIANS(G60))*SIN(RADIANS(E54))+COS(RADIANS(G60))*COS(RADIANS(E54))*COS(RADIANS(R44))))&gt;90,0,$F$4*$F$5/E53^2*(SIN(RADIANS(G60))*SIN(RADIANS(E54))+COS(RADIANS(G60))*COS(RADIANS(E54))*COS(RADIANS(R44))))</f>
        <v>#DIV/0!</v>
      </c>
      <c r="S60" t="e">
        <f>IF(DEGREES(ACOS(SIN(RADIANS(G60))*SIN(RADIANS(E54))+COS(RADIANS(G60))*COS(RADIANS(E54))*COS(RADIANS(S44))))&gt;90,0,$F$4*$F$5/E53^2*(SIN(RADIANS(G60))*SIN(RADIANS(E54))+COS(RADIANS(G60))*COS(RADIANS(E54))*COS(RADIANS(S44))))</f>
        <v>#DIV/0!</v>
      </c>
      <c r="T60" t="e">
        <f>IF(DEGREES(ACOS(SIN(RADIANS(G60))*SIN(RADIANS(E54))+COS(RADIANS(G60))*COS(RADIANS(E54))*COS(RADIANS(T44))))&gt;90,0,$F$4*$F$5/E53^2*(SIN(RADIANS(G60))*SIN(RADIANS(E54))+COS(RADIANS(G60))*COS(RADIANS(E54))*COS(RADIANS(T44))))</f>
        <v>#DIV/0!</v>
      </c>
      <c r="U60" t="e">
        <f>IF(DEGREES(ACOS(SIN(RADIANS(G60))*SIN(RADIANS(E54))+COS(RADIANS(G60))*COS(RADIANS(E54))*COS(RADIANS(U44))))&gt;90,0,$F$4*$F$5/E53^2*(SIN(RADIANS(G60))*SIN(RADIANS(E54))+COS(RADIANS(G60))*COS(RADIANS(E54))*COS(RADIANS(U44))))</f>
        <v>#DIV/0!</v>
      </c>
      <c r="V60" t="e">
        <f>IF(DEGREES(ACOS(SIN(RADIANS(G60))*SIN(RADIANS(E54))+COS(RADIANS(G60))*COS(RADIANS(E54))*COS(RADIANS(V44))))&gt;90,0,$F$4*$F$5/E53^2*(SIN(RADIANS(G60))*SIN(RADIANS(E54))+COS(RADIANS(G60))*COS(RADIANS(E54))*COS(RADIANS(V44))))</f>
        <v>#DIV/0!</v>
      </c>
      <c r="W60" t="e">
        <f>IF(DEGREES(ACOS(SIN(RADIANS(G60))*SIN(RADIANS(E54))+COS(RADIANS(G60))*COS(RADIANS(E54))*COS(RADIANS(W44))))&gt;90,0,$F$4*$F$5/E53^2*(SIN(RADIANS(G60))*SIN(RADIANS(E54))+COS(RADIANS(G60))*COS(RADIANS(E54))*COS(RADIANS(W44))))</f>
        <v>#DIV/0!</v>
      </c>
      <c r="X60" t="e">
        <f>IF(DEGREES(ACOS(SIN(RADIANS(G60))*SIN(RADIANS(E54))+COS(RADIANS(G60))*COS(RADIANS(E54))*COS(RADIANS(X44))))&gt;90,0,$F$4*$F$5/E53^2*(SIN(RADIANS(G60))*SIN(RADIANS(E54))+COS(RADIANS(G60))*COS(RADIANS(E54))*COS(RADIANS(X44))))</f>
        <v>#DIV/0!</v>
      </c>
      <c r="Y60" t="e">
        <f>IF(DEGREES(ACOS(SIN(RADIANS(G60))*SIN(RADIANS(E54))+COS(RADIANS(G60))*COS(RADIANS(E54))*COS(RADIANS(Y44))))&gt;90,0,$F$4*$F$5/E53^2*(SIN(RADIANS(G60))*SIN(RADIANS(E54))+COS(RADIANS(G60))*COS(RADIANS(E54))*COS(RADIANS(Y44))))</f>
        <v>#DIV/0!</v>
      </c>
      <c r="Z60" t="e">
        <f>IF(DEGREES(ACOS(SIN(RADIANS(G60))*SIN(RADIANS(E54))+COS(RADIANS(G60))*COS(RADIANS(E54))*COS(RADIANS(Z44))))&gt;90,0,$F$4*$F$5/E53^2*(SIN(RADIANS(G60))*SIN(RADIANS(E54))+COS(RADIANS(G60))*COS(RADIANS(E54))*COS(RADIANS(Z44))))</f>
        <v>#DIV/0!</v>
      </c>
      <c r="AA60" t="e">
        <f>IF(DEGREES(ACOS(SIN(RADIANS(G60))*SIN(RADIANS(E54))+COS(RADIANS(G60))*COS(RADIANS(E54))*COS(RADIANS(AA44))))&gt;90,0,$F$4*$F$5/E53^2*(SIN(RADIANS(G60))*SIN(RADIANS(E54))+COS(RADIANS(G60))*COS(RADIANS(E54))*COS(RADIANS(AA44))))</f>
        <v>#DIV/0!</v>
      </c>
      <c r="AB60" t="e">
        <f>IF(DEGREES(ACOS(SIN(RADIANS(G60))*SIN(RADIANS(E54))+COS(RADIANS(G60))*COS(RADIANS(E54))*COS(RADIANS(AB44))))&gt;90,0,$F$4*$F$5/E53^2*(SIN(RADIANS(G60))*SIN(RADIANS(E54))+COS(RADIANS(G60))*COS(RADIANS(E54))*COS(RADIANS(AB44))))</f>
        <v>#DIV/0!</v>
      </c>
      <c r="AC60" t="e">
        <f>IF(DEGREES(ACOS(SIN(RADIANS(G60))*SIN(RADIANS(E54))+COS(RADIANS(G60))*COS(RADIANS(E54))*COS(RADIANS(AC44))))&gt;90,0,$F$4*$F$5/E53^2*(SIN(RADIANS(G60))*SIN(RADIANS(E54))+COS(RADIANS(G60))*COS(RADIANS(E54))*COS(RADIANS(AC44))))</f>
        <v>#DIV/0!</v>
      </c>
      <c r="AD60" t="e">
        <f>IF(DEGREES(ACOS(SIN(RADIANS(G60))*SIN(RADIANS(E54))+COS(RADIANS(G60))*COS(RADIANS(E54))*COS(RADIANS(AD44))))&gt;90,0,$F$4*$F$5/E53^2*(SIN(RADIANS(G60))*SIN(RADIANS(E54))+COS(RADIANS(G60))*COS(RADIANS(E54))*COS(RADIANS(AD44))))</f>
        <v>#DIV/0!</v>
      </c>
      <c r="AE60" t="e">
        <f>IF(DEGREES(ACOS(SIN(RADIANS(G60))*SIN(RADIANS(E54))+COS(RADIANS(G60))*COS(RADIANS(E54))*COS(RADIANS(AE44))))&gt;90,0,$F$4*$F$5/E53^2*(SIN(RADIANS(G60))*SIN(RADIANS(E54))+COS(RADIANS(G60))*COS(RADIANS(E54))*COS(RADIANS(AE44))))</f>
        <v>#DIV/0!</v>
      </c>
      <c r="AF60" t="e">
        <f>IF(DEGREES(ACOS(SIN(RADIANS(G60))*SIN(RADIANS(E54))+COS(RADIANS(G60))*COS(RADIANS(E54))*COS(RADIANS(AF44))))&gt;90,0,$F$4*$F$5/E53^2*(SIN(RADIANS(G60))*SIN(RADIANS(E54))+COS(RADIANS(G60))*COS(RADIANS(E54))*COS(RADIANS(AF44))))</f>
        <v>#DIV/0!</v>
      </c>
      <c r="AG60" t="e">
        <f>IF(DEGREES(ACOS(SIN(RADIANS(G60))*SIN(RADIANS(E54))+COS(RADIANS(G60))*COS(RADIANS(E54))*COS(RADIANS(AG44))))&gt;90,0,$F$4*$F$5/E53^2*(SIN(RADIANS(G60))*SIN(RADIANS(E54))+COS(RADIANS(G60))*COS(RADIANS(E54))*COS(RADIANS(AG44))))</f>
        <v>#DIV/0!</v>
      </c>
      <c r="AH60" t="e">
        <f>IF(DEGREES(ACOS(SIN(RADIANS(G60))*SIN(RADIANS(E54))+COS(RADIANS(G60))*COS(RADIANS(E54))*COS(RADIANS(AH44))))&gt;90,0,$F$4*$F$5/E53^2*(SIN(RADIANS(G60))*SIN(RADIANS(E54))+COS(RADIANS(G60))*COS(RADIANS(E54))*COS(RADIANS(AH44))))</f>
        <v>#DIV/0!</v>
      </c>
      <c r="AI60" t="e">
        <f>IF(DEGREES(ACOS(SIN(RADIANS(G60))*SIN(RADIANS(E54))+COS(RADIANS(G60))*COS(RADIANS(E54))*COS(RADIANS(AI44))))&gt;90,0,$F$4*$F$5/E53^2*(SIN(RADIANS(G60))*SIN(RADIANS(E54))+COS(RADIANS(G60))*COS(RADIANS(E54))*COS(RADIANS(AI44))))</f>
        <v>#DIV/0!</v>
      </c>
      <c r="AJ60" t="e">
        <f>IF(DEGREES(ACOS(SIN(RADIANS(G60))*SIN(RADIANS(E54))+COS(RADIANS(G60))*COS(RADIANS(E54))*COS(RADIANS(AJ44))))&gt;90,0,$F$4*$F$5/E53^2*(SIN(RADIANS(G60))*SIN(RADIANS(E54))+COS(RADIANS(G60))*COS(RADIANS(E54))*COS(RADIANS(AJ44))))</f>
        <v>#DIV/0!</v>
      </c>
      <c r="AK60">
        <f>IF(DEGREES(ACOS(SIN(RADIANS(G60))*SIN(RADIANS(E54))+COS(RADIANS(G60))*COS(RADIANS(E54))*COS(RADIANS(AK44))))&gt;90,0,$F$4*$F$5/E53^2*(SIN(RADIANS(G60))*SIN(RADIANS(E54))+COS(RADIANS(G60))*COS(RADIANS(E54))*COS(RADIANS(AK44))))</f>
        <v>0</v>
      </c>
      <c r="AL60">
        <f>IF(DEGREES(ACOS(SIN(RADIANS(G60))*SIN(RADIANS(E54))+COS(RADIANS(G60))*COS(RADIANS(E54))*COS(RADIANS(AL44))))&gt;90,0,$F$4*$F$5/E53^2*(SIN(RADIANS(G60))*SIN(RADIANS(E54))+COS(RADIANS(G60))*COS(RADIANS(E54))*COS(RADIANS(AL44))))</f>
        <v>0</v>
      </c>
      <c r="AM60">
        <f>IF(DEGREES(ACOS(SIN(RADIANS(G60))*SIN(RADIANS(E54))+COS(RADIANS(G60))*COS(RADIANS(E54))*COS(RADIANS(AM44))))&gt;90,0,$F$4*$F$5/E53^2*(SIN(RADIANS(G60))*SIN(RADIANS(E54))+COS(RADIANS(G60))*COS(RADIANS(E54))*COS(RADIANS(AM44))))</f>
        <v>0</v>
      </c>
      <c r="AN60">
        <f>IF(DEGREES(ACOS(SIN(RADIANS(G60))*SIN(RADIANS(E54))+COS(RADIANS(G60))*COS(RADIANS(E54))*COS(RADIANS(AN44))))&gt;90,0,$F$4*$F$5/E53^2*(SIN(RADIANS(G60))*SIN(RADIANS(E54))+COS(RADIANS(G60))*COS(RADIANS(E54))*COS(RADIANS(AN44))))</f>
        <v>0</v>
      </c>
      <c r="AO60">
        <f>IF(DEGREES(ACOS(SIN(RADIANS(G60))*SIN(RADIANS(E54))+COS(RADIANS(G60))*COS(RADIANS(E54))*COS(RADIANS(AO44))))&gt;90,0,$F$4*$F$5/E53^2*(SIN(RADIANS(G60))*SIN(RADIANS(E54))+COS(RADIANS(G60))*COS(RADIANS(E54))*COS(RADIANS(AO44))))</f>
        <v>0</v>
      </c>
      <c r="AP60">
        <f>IF(DEGREES(ACOS(SIN(RADIANS(G60))*SIN(RADIANS(E54))+COS(RADIANS(G60))*COS(RADIANS(E54))*COS(RADIANS(AP44))))&gt;90,0,$F$4*$F$5/E53^2*(SIN(RADIANS(G60))*SIN(RADIANS(E54))+COS(RADIANS(G60))*COS(RADIANS(E54))*COS(RADIANS(AP44))))</f>
        <v>0</v>
      </c>
      <c r="AQ60">
        <f>IF(DEGREES(ACOS(SIN(RADIANS(G60))*SIN(RADIANS(E54))+COS(RADIANS(G60))*COS(RADIANS(E54))*COS(RADIANS(AQ44))))&gt;90,0,$F$4*$F$5/E53^2*(SIN(RADIANS(G60))*SIN(RADIANS(E54))+COS(RADIANS(G60))*COS(RADIANS(E54))*COS(RADIANS(AQ44))))</f>
        <v>0</v>
      </c>
      <c r="AR60">
        <f>IF(DEGREES(ACOS(SIN(RADIANS(G60))*SIN(RADIANS(E54))+COS(RADIANS(G60))*COS(RADIANS(E54))*COS(RADIANS(AR44))))&gt;90,0,$F$4*$F$5/E53^2*(SIN(RADIANS(G60))*SIN(RADIANS(E54))+COS(RADIANS(G60))*COS(RADIANS(E54))*COS(RADIANS(AR44))))</f>
        <v>0</v>
      </c>
      <c r="AU60">
        <f t="shared" si="6"/>
        <v>0</v>
      </c>
      <c r="AV60">
        <f t="shared" si="7"/>
        <v>0</v>
      </c>
      <c r="AW60">
        <v>560</v>
      </c>
      <c r="AX60" cm="1">
        <f t="array" ref="AX60">INDEX($D$1751:$AM$1751,0,MATCH(AW60-IF(AW60&lt;720,IF(AW60&lt;360,0,360),720),$D$1700:$AM$1700,0))+IF(AW60&gt;350,360,0)</f>
        <v>560</v>
      </c>
      <c r="AY60">
        <f t="shared" si="0"/>
        <v>290</v>
      </c>
      <c r="AZ60">
        <f t="shared" si="1"/>
        <v>0</v>
      </c>
      <c r="BA60">
        <f t="shared" si="2"/>
        <v>0</v>
      </c>
      <c r="BB60">
        <f t="shared" si="8"/>
        <v>0</v>
      </c>
      <c r="BC60">
        <f t="shared" si="9"/>
        <v>0</v>
      </c>
      <c r="BD60">
        <f t="shared" si="3"/>
        <v>90</v>
      </c>
      <c r="BE60" t="e">
        <f t="shared" si="4"/>
        <v>#DIV/0!</v>
      </c>
      <c r="BF60">
        <f t="shared" si="5"/>
        <v>0</v>
      </c>
    </row>
    <row r="61" spans="2:58" x14ac:dyDescent="0.5">
      <c r="G61">
        <v>-60</v>
      </c>
      <c r="I61">
        <f>IF(DEGREES(ACOS(SIN(RADIANS(G61))*SIN(RADIANS(E54))+COS(RADIANS(G61))*COS(RADIANS(E54))*COS(RADIANS(I44))))&gt;90,0,$F$4*$F$5/E53^2*(SIN(RADIANS(G61))*SIN(RADIANS(E54))+COS(RADIANS(G61))*COS(RADIANS(E54))*COS(RADIANS(I44))))</f>
        <v>0</v>
      </c>
      <c r="J61">
        <f>IF(DEGREES(ACOS(SIN(RADIANS(G61))*SIN(RADIANS(E54))+COS(RADIANS(G61))*COS(RADIANS(E54))*COS(RADIANS(J44))))&gt;90,0,$F$4*$F$5/E53^2*(SIN(RADIANS(G61))*SIN(RADIANS(E54))+COS(RADIANS(G61))*COS(RADIANS(E54))*COS(RADIANS(J44))))</f>
        <v>0</v>
      </c>
      <c r="K61">
        <f>IF(DEGREES(ACOS(SIN(RADIANS(G61))*SIN(RADIANS(E54))+COS(RADIANS(G61))*COS(RADIANS(E54))*COS(RADIANS(K44))))&gt;90,0,$F$4*$F$5/E53^2*(SIN(RADIANS(G61))*SIN(RADIANS(E54))+COS(RADIANS(G61))*COS(RADIANS(E54))*COS(RADIANS(K44))))</f>
        <v>0</v>
      </c>
      <c r="L61">
        <f>IF(DEGREES(ACOS(SIN(RADIANS(G61))*SIN(RADIANS(E54))+COS(RADIANS(G61))*COS(RADIANS(E54))*COS(RADIANS(L44))))&gt;90,0,$F$4*$F$5/E53^2*(SIN(RADIANS(G61))*SIN(RADIANS(E54))+COS(RADIANS(G61))*COS(RADIANS(E54))*COS(RADIANS(L44))))</f>
        <v>0</v>
      </c>
      <c r="M61">
        <f>IF(DEGREES(ACOS(SIN(RADIANS(G61))*SIN(RADIANS(E54))+COS(RADIANS(G61))*COS(RADIANS(E54))*COS(RADIANS(M44))))&gt;90,0,$F$4*$F$5/E53^2*(SIN(RADIANS(G61))*SIN(RADIANS(E54))+COS(RADIANS(G61))*COS(RADIANS(E54))*COS(RADIANS(M44))))</f>
        <v>0</v>
      </c>
      <c r="N61">
        <f>IF(DEGREES(ACOS(SIN(RADIANS(G61))*SIN(RADIANS(E54))+COS(RADIANS(G61))*COS(RADIANS(E54))*COS(RADIANS(N44))))&gt;90,0,$F$4*$F$5/E53^2*(SIN(RADIANS(G61))*SIN(RADIANS(E54))+COS(RADIANS(G61))*COS(RADIANS(E54))*COS(RADIANS(N44))))</f>
        <v>0</v>
      </c>
      <c r="O61">
        <f>IF(DEGREES(ACOS(SIN(RADIANS(G61))*SIN(RADIANS(E54))+COS(RADIANS(G61))*COS(RADIANS(E54))*COS(RADIANS(O44))))&gt;90,0,$F$4*$F$5/E53^2*(SIN(RADIANS(G61))*SIN(RADIANS(E54))+COS(RADIANS(G61))*COS(RADIANS(E54))*COS(RADIANS(O44))))</f>
        <v>0</v>
      </c>
      <c r="P61">
        <f>IF(DEGREES(ACOS(SIN(RADIANS(G61))*SIN(RADIANS(E54))+COS(RADIANS(G61))*COS(RADIANS(E54))*COS(RADIANS(P44))))&gt;90,0,$F$4*$F$5/E53^2*(SIN(RADIANS(G61))*SIN(RADIANS(E54))+COS(RADIANS(G61))*COS(RADIANS(E54))*COS(RADIANS(P44))))</f>
        <v>0</v>
      </c>
      <c r="Q61">
        <f>IF(DEGREES(ACOS(SIN(RADIANS(G61))*SIN(RADIANS(E54))+COS(RADIANS(G61))*COS(RADIANS(E54))*COS(RADIANS(Q44))))&gt;90,0,$F$4*$F$5/E53^2*(SIN(RADIANS(G61))*SIN(RADIANS(E54))+COS(RADIANS(G61))*COS(RADIANS(E54))*COS(RADIANS(Q44))))</f>
        <v>0</v>
      </c>
      <c r="R61" t="e">
        <f>IF(DEGREES(ACOS(SIN(RADIANS(G61))*SIN(RADIANS(E54))+COS(RADIANS(G61))*COS(RADIANS(E54))*COS(RADIANS(R44))))&gt;90,0,$F$4*$F$5/E53^2*(SIN(RADIANS(G61))*SIN(RADIANS(E54))+COS(RADIANS(G61))*COS(RADIANS(E54))*COS(RADIANS(R44))))</f>
        <v>#DIV/0!</v>
      </c>
      <c r="S61" t="e">
        <f>IF(DEGREES(ACOS(SIN(RADIANS(G61))*SIN(RADIANS(E54))+COS(RADIANS(G61))*COS(RADIANS(E54))*COS(RADIANS(S44))))&gt;90,0,$F$4*$F$5/E53^2*(SIN(RADIANS(G61))*SIN(RADIANS(E54))+COS(RADIANS(G61))*COS(RADIANS(E54))*COS(RADIANS(S44))))</f>
        <v>#DIV/0!</v>
      </c>
      <c r="T61" t="e">
        <f>IF(DEGREES(ACOS(SIN(RADIANS(G61))*SIN(RADIANS(E54))+COS(RADIANS(G61))*COS(RADIANS(E54))*COS(RADIANS(T44))))&gt;90,0,$F$4*$F$5/E53^2*(SIN(RADIANS(G61))*SIN(RADIANS(E54))+COS(RADIANS(G61))*COS(RADIANS(E54))*COS(RADIANS(T44))))</f>
        <v>#DIV/0!</v>
      </c>
      <c r="U61" t="e">
        <f>IF(DEGREES(ACOS(SIN(RADIANS(G61))*SIN(RADIANS(E54))+COS(RADIANS(G61))*COS(RADIANS(E54))*COS(RADIANS(U44))))&gt;90,0,$F$4*$F$5/E53^2*(SIN(RADIANS(G61))*SIN(RADIANS(E54))+COS(RADIANS(G61))*COS(RADIANS(E54))*COS(RADIANS(U44))))</f>
        <v>#DIV/0!</v>
      </c>
      <c r="V61" t="e">
        <f>IF(DEGREES(ACOS(SIN(RADIANS(G61))*SIN(RADIANS(E54))+COS(RADIANS(G61))*COS(RADIANS(E54))*COS(RADIANS(V44))))&gt;90,0,$F$4*$F$5/E53^2*(SIN(RADIANS(G61))*SIN(RADIANS(E54))+COS(RADIANS(G61))*COS(RADIANS(E54))*COS(RADIANS(V44))))</f>
        <v>#DIV/0!</v>
      </c>
      <c r="W61" t="e">
        <f>IF(DEGREES(ACOS(SIN(RADIANS(G61))*SIN(RADIANS(E54))+COS(RADIANS(G61))*COS(RADIANS(E54))*COS(RADIANS(W44))))&gt;90,0,$F$4*$F$5/E53^2*(SIN(RADIANS(G61))*SIN(RADIANS(E54))+COS(RADIANS(G61))*COS(RADIANS(E54))*COS(RADIANS(W44))))</f>
        <v>#DIV/0!</v>
      </c>
      <c r="X61" t="e">
        <f>IF(DEGREES(ACOS(SIN(RADIANS(G61))*SIN(RADIANS(E54))+COS(RADIANS(G61))*COS(RADIANS(E54))*COS(RADIANS(X44))))&gt;90,0,$F$4*$F$5/E53^2*(SIN(RADIANS(G61))*SIN(RADIANS(E54))+COS(RADIANS(G61))*COS(RADIANS(E54))*COS(RADIANS(X44))))</f>
        <v>#DIV/0!</v>
      </c>
      <c r="Y61" t="e">
        <f>IF(DEGREES(ACOS(SIN(RADIANS(G61))*SIN(RADIANS(E54))+COS(RADIANS(G61))*COS(RADIANS(E54))*COS(RADIANS(Y44))))&gt;90,0,$F$4*$F$5/E53^2*(SIN(RADIANS(G61))*SIN(RADIANS(E54))+COS(RADIANS(G61))*COS(RADIANS(E54))*COS(RADIANS(Y44))))</f>
        <v>#DIV/0!</v>
      </c>
      <c r="Z61" t="e">
        <f>IF(DEGREES(ACOS(SIN(RADIANS(G61))*SIN(RADIANS(E54))+COS(RADIANS(G61))*COS(RADIANS(E54))*COS(RADIANS(Z44))))&gt;90,0,$F$4*$F$5/E53^2*(SIN(RADIANS(G61))*SIN(RADIANS(E54))+COS(RADIANS(G61))*COS(RADIANS(E54))*COS(RADIANS(Z44))))</f>
        <v>#DIV/0!</v>
      </c>
      <c r="AA61" t="e">
        <f>IF(DEGREES(ACOS(SIN(RADIANS(G61))*SIN(RADIANS(E54))+COS(RADIANS(G61))*COS(RADIANS(E54))*COS(RADIANS(AA44))))&gt;90,0,$F$4*$F$5/E53^2*(SIN(RADIANS(G61))*SIN(RADIANS(E54))+COS(RADIANS(G61))*COS(RADIANS(E54))*COS(RADIANS(AA44))))</f>
        <v>#DIV/0!</v>
      </c>
      <c r="AB61" t="e">
        <f>IF(DEGREES(ACOS(SIN(RADIANS(G61))*SIN(RADIANS(E54))+COS(RADIANS(G61))*COS(RADIANS(E54))*COS(RADIANS(AB44))))&gt;90,0,$F$4*$F$5/E53^2*(SIN(RADIANS(G61))*SIN(RADIANS(E54))+COS(RADIANS(G61))*COS(RADIANS(E54))*COS(RADIANS(AB44))))</f>
        <v>#DIV/0!</v>
      </c>
      <c r="AC61" t="e">
        <f>IF(DEGREES(ACOS(SIN(RADIANS(G61))*SIN(RADIANS(E54))+COS(RADIANS(G61))*COS(RADIANS(E54))*COS(RADIANS(AC44))))&gt;90,0,$F$4*$F$5/E53^2*(SIN(RADIANS(G61))*SIN(RADIANS(E54))+COS(RADIANS(G61))*COS(RADIANS(E54))*COS(RADIANS(AC44))))</f>
        <v>#DIV/0!</v>
      </c>
      <c r="AD61" t="e">
        <f>IF(DEGREES(ACOS(SIN(RADIANS(G61))*SIN(RADIANS(E54))+COS(RADIANS(G61))*COS(RADIANS(E54))*COS(RADIANS(AD44))))&gt;90,0,$F$4*$F$5/E53^2*(SIN(RADIANS(G61))*SIN(RADIANS(E54))+COS(RADIANS(G61))*COS(RADIANS(E54))*COS(RADIANS(AD44))))</f>
        <v>#DIV/0!</v>
      </c>
      <c r="AE61" t="e">
        <f>IF(DEGREES(ACOS(SIN(RADIANS(G61))*SIN(RADIANS(E54))+COS(RADIANS(G61))*COS(RADIANS(E54))*COS(RADIANS(AE44))))&gt;90,0,$F$4*$F$5/E53^2*(SIN(RADIANS(G61))*SIN(RADIANS(E54))+COS(RADIANS(G61))*COS(RADIANS(E54))*COS(RADIANS(AE44))))</f>
        <v>#DIV/0!</v>
      </c>
      <c r="AF61" t="e">
        <f>IF(DEGREES(ACOS(SIN(RADIANS(G61))*SIN(RADIANS(E54))+COS(RADIANS(G61))*COS(RADIANS(E54))*COS(RADIANS(AF44))))&gt;90,0,$F$4*$F$5/E53^2*(SIN(RADIANS(G61))*SIN(RADIANS(E54))+COS(RADIANS(G61))*COS(RADIANS(E54))*COS(RADIANS(AF44))))</f>
        <v>#DIV/0!</v>
      </c>
      <c r="AG61" t="e">
        <f>IF(DEGREES(ACOS(SIN(RADIANS(G61))*SIN(RADIANS(E54))+COS(RADIANS(G61))*COS(RADIANS(E54))*COS(RADIANS(AG44))))&gt;90,0,$F$4*$F$5/E53^2*(SIN(RADIANS(G61))*SIN(RADIANS(E54))+COS(RADIANS(G61))*COS(RADIANS(E54))*COS(RADIANS(AG44))))</f>
        <v>#DIV/0!</v>
      </c>
      <c r="AH61" t="e">
        <f>IF(DEGREES(ACOS(SIN(RADIANS(G61))*SIN(RADIANS(E54))+COS(RADIANS(G61))*COS(RADIANS(E54))*COS(RADIANS(AH44))))&gt;90,0,$F$4*$F$5/E53^2*(SIN(RADIANS(G61))*SIN(RADIANS(E54))+COS(RADIANS(G61))*COS(RADIANS(E54))*COS(RADIANS(AH44))))</f>
        <v>#DIV/0!</v>
      </c>
      <c r="AI61" t="e">
        <f>IF(DEGREES(ACOS(SIN(RADIANS(G61))*SIN(RADIANS(E54))+COS(RADIANS(G61))*COS(RADIANS(E54))*COS(RADIANS(AI44))))&gt;90,0,$F$4*$F$5/E53^2*(SIN(RADIANS(G61))*SIN(RADIANS(E54))+COS(RADIANS(G61))*COS(RADIANS(E54))*COS(RADIANS(AI44))))</f>
        <v>#DIV/0!</v>
      </c>
      <c r="AJ61" t="e">
        <f>IF(DEGREES(ACOS(SIN(RADIANS(G61))*SIN(RADIANS(E54))+COS(RADIANS(G61))*COS(RADIANS(E54))*COS(RADIANS(AJ44))))&gt;90,0,$F$4*$F$5/E53^2*(SIN(RADIANS(G61))*SIN(RADIANS(E54))+COS(RADIANS(G61))*COS(RADIANS(E54))*COS(RADIANS(AJ44))))</f>
        <v>#DIV/0!</v>
      </c>
      <c r="AK61">
        <f>IF(DEGREES(ACOS(SIN(RADIANS(G61))*SIN(RADIANS(E54))+COS(RADIANS(G61))*COS(RADIANS(E54))*COS(RADIANS(AK44))))&gt;90,0,$F$4*$F$5/E53^2*(SIN(RADIANS(G61))*SIN(RADIANS(E54))+COS(RADIANS(G61))*COS(RADIANS(E54))*COS(RADIANS(AK44))))</f>
        <v>0</v>
      </c>
      <c r="AL61">
        <f>IF(DEGREES(ACOS(SIN(RADIANS(G61))*SIN(RADIANS(E54))+COS(RADIANS(G61))*COS(RADIANS(E54))*COS(RADIANS(AL44))))&gt;90,0,$F$4*$F$5/E53^2*(SIN(RADIANS(G61))*SIN(RADIANS(E54))+COS(RADIANS(G61))*COS(RADIANS(E54))*COS(RADIANS(AL44))))</f>
        <v>0</v>
      </c>
      <c r="AM61">
        <f>IF(DEGREES(ACOS(SIN(RADIANS(G61))*SIN(RADIANS(E54))+COS(RADIANS(G61))*COS(RADIANS(E54))*COS(RADIANS(AM44))))&gt;90,0,$F$4*$F$5/E53^2*(SIN(RADIANS(G61))*SIN(RADIANS(E54))+COS(RADIANS(G61))*COS(RADIANS(E54))*COS(RADIANS(AM44))))</f>
        <v>0</v>
      </c>
      <c r="AN61">
        <f>IF(DEGREES(ACOS(SIN(RADIANS(G61))*SIN(RADIANS(E54))+COS(RADIANS(G61))*COS(RADIANS(E54))*COS(RADIANS(AN44))))&gt;90,0,$F$4*$F$5/E53^2*(SIN(RADIANS(G61))*SIN(RADIANS(E54))+COS(RADIANS(G61))*COS(RADIANS(E54))*COS(RADIANS(AN44))))</f>
        <v>0</v>
      </c>
      <c r="AO61">
        <f>IF(DEGREES(ACOS(SIN(RADIANS(G61))*SIN(RADIANS(E54))+COS(RADIANS(G61))*COS(RADIANS(E54))*COS(RADIANS(AO44))))&gt;90,0,$F$4*$F$5/E53^2*(SIN(RADIANS(G61))*SIN(RADIANS(E54))+COS(RADIANS(G61))*COS(RADIANS(E54))*COS(RADIANS(AO44))))</f>
        <v>0</v>
      </c>
      <c r="AP61">
        <f>IF(DEGREES(ACOS(SIN(RADIANS(G61))*SIN(RADIANS(E54))+COS(RADIANS(G61))*COS(RADIANS(E54))*COS(RADIANS(AP44))))&gt;90,0,$F$4*$F$5/E53^2*(SIN(RADIANS(G61))*SIN(RADIANS(E54))+COS(RADIANS(G61))*COS(RADIANS(E54))*COS(RADIANS(AP44))))</f>
        <v>0</v>
      </c>
      <c r="AQ61">
        <f>IF(DEGREES(ACOS(SIN(RADIANS(G61))*SIN(RADIANS(E54))+COS(RADIANS(G61))*COS(RADIANS(E54))*COS(RADIANS(AQ44))))&gt;90,0,$F$4*$F$5/E53^2*(SIN(RADIANS(G61))*SIN(RADIANS(E54))+COS(RADIANS(G61))*COS(RADIANS(E54))*COS(RADIANS(AQ44))))</f>
        <v>0</v>
      </c>
      <c r="AR61">
        <f>IF(DEGREES(ACOS(SIN(RADIANS(G61))*SIN(RADIANS(E54))+COS(RADIANS(G61))*COS(RADIANS(E54))*COS(RADIANS(AR44))))&gt;90,0,$F$4*$F$5/E53^2*(SIN(RADIANS(G61))*SIN(RADIANS(E54))+COS(RADIANS(G61))*COS(RADIANS(E54))*COS(RADIANS(AR44))))</f>
        <v>0</v>
      </c>
      <c r="AU61">
        <f t="shared" si="6"/>
        <v>0</v>
      </c>
      <c r="AV61">
        <f t="shared" si="7"/>
        <v>0</v>
      </c>
      <c r="AW61">
        <v>570</v>
      </c>
      <c r="AX61" cm="1">
        <f t="array" ref="AX61">INDEX($D$1751:$AM$1751,0,MATCH(AW61-IF(AW61&lt;720,IF(AW61&lt;360,0,360),720),$D$1700:$AM$1700,0))+IF(AW61&gt;350,360,0)</f>
        <v>570</v>
      </c>
      <c r="AY61">
        <f t="shared" si="0"/>
        <v>300</v>
      </c>
      <c r="AZ61">
        <f t="shared" si="1"/>
        <v>0</v>
      </c>
      <c r="BA61">
        <f t="shared" si="2"/>
        <v>0</v>
      </c>
      <c r="BB61">
        <f t="shared" si="8"/>
        <v>0</v>
      </c>
      <c r="BC61">
        <f t="shared" si="9"/>
        <v>0</v>
      </c>
      <c r="BD61">
        <f t="shared" si="3"/>
        <v>90</v>
      </c>
      <c r="BE61" t="e">
        <f t="shared" si="4"/>
        <v>#DIV/0!</v>
      </c>
      <c r="BF61">
        <f t="shared" si="5"/>
        <v>0</v>
      </c>
    </row>
    <row r="62" spans="2:58" x14ac:dyDescent="0.5">
      <c r="G62">
        <v>-70</v>
      </c>
      <c r="I62">
        <f>IF(DEGREES(ACOS(SIN(RADIANS(G62))*SIN(RADIANS(E54))+COS(RADIANS(G62))*COS(RADIANS(E54))*COS(RADIANS(I44))))&gt;90,0,$F$4*$F$5/E53^2*(SIN(RADIANS(G62))*SIN(RADIANS(E54))+COS(RADIANS(G62))*COS(RADIANS(E54))*COS(RADIANS(I44))))</f>
        <v>0</v>
      </c>
      <c r="J62">
        <f>IF(DEGREES(ACOS(SIN(RADIANS(G62))*SIN(RADIANS(E54))+COS(RADIANS(G62))*COS(RADIANS(E54))*COS(RADIANS(J44))))&gt;90,0,$F$4*$F$5/E53^2*(SIN(RADIANS(G62))*SIN(RADIANS(E54))+COS(RADIANS(G62))*COS(RADIANS(E54))*COS(RADIANS(J44))))</f>
        <v>0</v>
      </c>
      <c r="K62">
        <f>IF(DEGREES(ACOS(SIN(RADIANS(G62))*SIN(RADIANS(E54))+COS(RADIANS(G62))*COS(RADIANS(E54))*COS(RADIANS(K44))))&gt;90,0,$F$4*$F$5/E53^2*(SIN(RADIANS(G62))*SIN(RADIANS(E54))+COS(RADIANS(G62))*COS(RADIANS(E54))*COS(RADIANS(K44))))</f>
        <v>0</v>
      </c>
      <c r="L62">
        <f>IF(DEGREES(ACOS(SIN(RADIANS(G62))*SIN(RADIANS(E54))+COS(RADIANS(G62))*COS(RADIANS(E54))*COS(RADIANS(L44))))&gt;90,0,$F$4*$F$5/E53^2*(SIN(RADIANS(G62))*SIN(RADIANS(E54))+COS(RADIANS(G62))*COS(RADIANS(E54))*COS(RADIANS(L44))))</f>
        <v>0</v>
      </c>
      <c r="M62">
        <f>IF(DEGREES(ACOS(SIN(RADIANS(G62))*SIN(RADIANS(E54))+COS(RADIANS(G62))*COS(RADIANS(E54))*COS(RADIANS(M44))))&gt;90,0,$F$4*$F$5/E53^2*(SIN(RADIANS(G62))*SIN(RADIANS(E54))+COS(RADIANS(G62))*COS(RADIANS(E54))*COS(RADIANS(M44))))</f>
        <v>0</v>
      </c>
      <c r="N62">
        <f>IF(DEGREES(ACOS(SIN(RADIANS(G62))*SIN(RADIANS(E54))+COS(RADIANS(G62))*COS(RADIANS(E54))*COS(RADIANS(N44))))&gt;90,0,$F$4*$F$5/E53^2*(SIN(RADIANS(G62))*SIN(RADIANS(E54))+COS(RADIANS(G62))*COS(RADIANS(E54))*COS(RADIANS(N44))))</f>
        <v>0</v>
      </c>
      <c r="O62">
        <f>IF(DEGREES(ACOS(SIN(RADIANS(G62))*SIN(RADIANS(E54))+COS(RADIANS(G62))*COS(RADIANS(E54))*COS(RADIANS(O44))))&gt;90,0,$F$4*$F$5/E53^2*(SIN(RADIANS(G62))*SIN(RADIANS(E54))+COS(RADIANS(G62))*COS(RADIANS(E54))*COS(RADIANS(O44))))</f>
        <v>0</v>
      </c>
      <c r="P62">
        <f>IF(DEGREES(ACOS(SIN(RADIANS(G62))*SIN(RADIANS(E54))+COS(RADIANS(G62))*COS(RADIANS(E54))*COS(RADIANS(P44))))&gt;90,0,$F$4*$F$5/E53^2*(SIN(RADIANS(G62))*SIN(RADIANS(E54))+COS(RADIANS(G62))*COS(RADIANS(E54))*COS(RADIANS(P44))))</f>
        <v>0</v>
      </c>
      <c r="Q62">
        <f>IF(DEGREES(ACOS(SIN(RADIANS(G62))*SIN(RADIANS(E54))+COS(RADIANS(G62))*COS(RADIANS(E54))*COS(RADIANS(Q44))))&gt;90,0,$F$4*$F$5/E53^2*(SIN(RADIANS(G62))*SIN(RADIANS(E54))+COS(RADIANS(G62))*COS(RADIANS(E54))*COS(RADIANS(Q44))))</f>
        <v>0</v>
      </c>
      <c r="R62" t="e">
        <f>IF(DEGREES(ACOS(SIN(RADIANS(G62))*SIN(RADIANS(E54))+COS(RADIANS(G62))*COS(RADIANS(E54))*COS(RADIANS(R44))))&gt;90,0,$F$4*$F$5/E53^2*(SIN(RADIANS(G62))*SIN(RADIANS(E54))+COS(RADIANS(G62))*COS(RADIANS(E54))*COS(RADIANS(R44))))</f>
        <v>#DIV/0!</v>
      </c>
      <c r="S62" t="e">
        <f>IF(DEGREES(ACOS(SIN(RADIANS(G62))*SIN(RADIANS(E54))+COS(RADIANS(G62))*COS(RADIANS(E54))*COS(RADIANS(S44))))&gt;90,0,$F$4*$F$5/E53^2*(SIN(RADIANS(G62))*SIN(RADIANS(E54))+COS(RADIANS(G62))*COS(RADIANS(E54))*COS(RADIANS(S44))))</f>
        <v>#DIV/0!</v>
      </c>
      <c r="T62" t="e">
        <f>IF(DEGREES(ACOS(SIN(RADIANS(G62))*SIN(RADIANS(E54))+COS(RADIANS(G62))*COS(RADIANS(E54))*COS(RADIANS(T44))))&gt;90,0,$F$4*$F$5/E53^2*(SIN(RADIANS(G62))*SIN(RADIANS(E54))+COS(RADIANS(G62))*COS(RADIANS(E54))*COS(RADIANS(T44))))</f>
        <v>#DIV/0!</v>
      </c>
      <c r="U62" t="e">
        <f>IF(DEGREES(ACOS(SIN(RADIANS(G62))*SIN(RADIANS(E54))+COS(RADIANS(G62))*COS(RADIANS(E54))*COS(RADIANS(U44))))&gt;90,0,$F$4*$F$5/E53^2*(SIN(RADIANS(G62))*SIN(RADIANS(E54))+COS(RADIANS(G62))*COS(RADIANS(E54))*COS(RADIANS(U44))))</f>
        <v>#DIV/0!</v>
      </c>
      <c r="V62" t="e">
        <f>IF(DEGREES(ACOS(SIN(RADIANS(G62))*SIN(RADIANS(E54))+COS(RADIANS(G62))*COS(RADIANS(E54))*COS(RADIANS(V44))))&gt;90,0,$F$4*$F$5/E53^2*(SIN(RADIANS(G62))*SIN(RADIANS(E54))+COS(RADIANS(G62))*COS(RADIANS(E54))*COS(RADIANS(V44))))</f>
        <v>#DIV/0!</v>
      </c>
      <c r="W62" t="e">
        <f>IF(DEGREES(ACOS(SIN(RADIANS(G62))*SIN(RADIANS(E54))+COS(RADIANS(G62))*COS(RADIANS(E54))*COS(RADIANS(W44))))&gt;90,0,$F$4*$F$5/E53^2*(SIN(RADIANS(G62))*SIN(RADIANS(E54))+COS(RADIANS(G62))*COS(RADIANS(E54))*COS(RADIANS(W44))))</f>
        <v>#DIV/0!</v>
      </c>
      <c r="X62" t="e">
        <f>IF(DEGREES(ACOS(SIN(RADIANS(G62))*SIN(RADIANS(E54))+COS(RADIANS(G62))*COS(RADIANS(E54))*COS(RADIANS(X44))))&gt;90,0,$F$4*$F$5/E53^2*(SIN(RADIANS(G62))*SIN(RADIANS(E54))+COS(RADIANS(G62))*COS(RADIANS(E54))*COS(RADIANS(X44))))</f>
        <v>#DIV/0!</v>
      </c>
      <c r="Y62" t="e">
        <f>IF(DEGREES(ACOS(SIN(RADIANS(G62))*SIN(RADIANS(E54))+COS(RADIANS(G62))*COS(RADIANS(E54))*COS(RADIANS(Y44))))&gt;90,0,$F$4*$F$5/E53^2*(SIN(RADIANS(G62))*SIN(RADIANS(E54))+COS(RADIANS(G62))*COS(RADIANS(E54))*COS(RADIANS(Y44))))</f>
        <v>#DIV/0!</v>
      </c>
      <c r="Z62" t="e">
        <f>IF(DEGREES(ACOS(SIN(RADIANS(G62))*SIN(RADIANS(E54))+COS(RADIANS(G62))*COS(RADIANS(E54))*COS(RADIANS(Z44))))&gt;90,0,$F$4*$F$5/E53^2*(SIN(RADIANS(G62))*SIN(RADIANS(E54))+COS(RADIANS(G62))*COS(RADIANS(E54))*COS(RADIANS(Z44))))</f>
        <v>#DIV/0!</v>
      </c>
      <c r="AA62" t="e">
        <f>IF(DEGREES(ACOS(SIN(RADIANS(G62))*SIN(RADIANS(E54))+COS(RADIANS(G62))*COS(RADIANS(E54))*COS(RADIANS(AA44))))&gt;90,0,$F$4*$F$5/E53^2*(SIN(RADIANS(G62))*SIN(RADIANS(E54))+COS(RADIANS(G62))*COS(RADIANS(E54))*COS(RADIANS(AA44))))</f>
        <v>#DIV/0!</v>
      </c>
      <c r="AB62" t="e">
        <f>IF(DEGREES(ACOS(SIN(RADIANS(G62))*SIN(RADIANS(E54))+COS(RADIANS(G62))*COS(RADIANS(E54))*COS(RADIANS(AB44))))&gt;90,0,$F$4*$F$5/E53^2*(SIN(RADIANS(G62))*SIN(RADIANS(E54))+COS(RADIANS(G62))*COS(RADIANS(E54))*COS(RADIANS(AB44))))</f>
        <v>#DIV/0!</v>
      </c>
      <c r="AC62" t="e">
        <f>IF(DEGREES(ACOS(SIN(RADIANS(G62))*SIN(RADIANS(E54))+COS(RADIANS(G62))*COS(RADIANS(E54))*COS(RADIANS(AC44))))&gt;90,0,$F$4*$F$5/E53^2*(SIN(RADIANS(G62))*SIN(RADIANS(E54))+COS(RADIANS(G62))*COS(RADIANS(E54))*COS(RADIANS(AC44))))</f>
        <v>#DIV/0!</v>
      </c>
      <c r="AD62" t="e">
        <f>IF(DEGREES(ACOS(SIN(RADIANS(G62))*SIN(RADIANS(E54))+COS(RADIANS(G62))*COS(RADIANS(E54))*COS(RADIANS(AD44))))&gt;90,0,$F$4*$F$5/E53^2*(SIN(RADIANS(G62))*SIN(RADIANS(E54))+COS(RADIANS(G62))*COS(RADIANS(E54))*COS(RADIANS(AD44))))</f>
        <v>#DIV/0!</v>
      </c>
      <c r="AE62" t="e">
        <f>IF(DEGREES(ACOS(SIN(RADIANS(G62))*SIN(RADIANS(E54))+COS(RADIANS(G62))*COS(RADIANS(E54))*COS(RADIANS(AE44))))&gt;90,0,$F$4*$F$5/E53^2*(SIN(RADIANS(G62))*SIN(RADIANS(E54))+COS(RADIANS(G62))*COS(RADIANS(E54))*COS(RADIANS(AE44))))</f>
        <v>#DIV/0!</v>
      </c>
      <c r="AF62" t="e">
        <f>IF(DEGREES(ACOS(SIN(RADIANS(G62))*SIN(RADIANS(E54))+COS(RADIANS(G62))*COS(RADIANS(E54))*COS(RADIANS(AF44))))&gt;90,0,$F$4*$F$5/E53^2*(SIN(RADIANS(G62))*SIN(RADIANS(E54))+COS(RADIANS(G62))*COS(RADIANS(E54))*COS(RADIANS(AF44))))</f>
        <v>#DIV/0!</v>
      </c>
      <c r="AG62" t="e">
        <f>IF(DEGREES(ACOS(SIN(RADIANS(G62))*SIN(RADIANS(E54))+COS(RADIANS(G62))*COS(RADIANS(E54))*COS(RADIANS(AG44))))&gt;90,0,$F$4*$F$5/E53^2*(SIN(RADIANS(G62))*SIN(RADIANS(E54))+COS(RADIANS(G62))*COS(RADIANS(E54))*COS(RADIANS(AG44))))</f>
        <v>#DIV/0!</v>
      </c>
      <c r="AH62" t="e">
        <f>IF(DEGREES(ACOS(SIN(RADIANS(G62))*SIN(RADIANS(E54))+COS(RADIANS(G62))*COS(RADIANS(E54))*COS(RADIANS(AH44))))&gt;90,0,$F$4*$F$5/E53^2*(SIN(RADIANS(G62))*SIN(RADIANS(E54))+COS(RADIANS(G62))*COS(RADIANS(E54))*COS(RADIANS(AH44))))</f>
        <v>#DIV/0!</v>
      </c>
      <c r="AI62" t="e">
        <f>IF(DEGREES(ACOS(SIN(RADIANS(G62))*SIN(RADIANS(E54))+COS(RADIANS(G62))*COS(RADIANS(E54))*COS(RADIANS(AI44))))&gt;90,0,$F$4*$F$5/E53^2*(SIN(RADIANS(G62))*SIN(RADIANS(E54))+COS(RADIANS(G62))*COS(RADIANS(E54))*COS(RADIANS(AI44))))</f>
        <v>#DIV/0!</v>
      </c>
      <c r="AJ62" t="e">
        <f>IF(DEGREES(ACOS(SIN(RADIANS(G62))*SIN(RADIANS(E54))+COS(RADIANS(G62))*COS(RADIANS(E54))*COS(RADIANS(AJ44))))&gt;90,0,$F$4*$F$5/E53^2*(SIN(RADIANS(G62))*SIN(RADIANS(E54))+COS(RADIANS(G62))*COS(RADIANS(E54))*COS(RADIANS(AJ44))))</f>
        <v>#DIV/0!</v>
      </c>
      <c r="AK62">
        <f>IF(DEGREES(ACOS(SIN(RADIANS(G62))*SIN(RADIANS(E54))+COS(RADIANS(G62))*COS(RADIANS(E54))*COS(RADIANS(AK44))))&gt;90,0,$F$4*$F$5/E53^2*(SIN(RADIANS(G62))*SIN(RADIANS(E54))+COS(RADIANS(G62))*COS(RADIANS(E54))*COS(RADIANS(AK44))))</f>
        <v>0</v>
      </c>
      <c r="AL62">
        <f>IF(DEGREES(ACOS(SIN(RADIANS(G62))*SIN(RADIANS(E54))+COS(RADIANS(G62))*COS(RADIANS(E54))*COS(RADIANS(AL44))))&gt;90,0,$F$4*$F$5/E53^2*(SIN(RADIANS(G62))*SIN(RADIANS(E54))+COS(RADIANS(G62))*COS(RADIANS(E54))*COS(RADIANS(AL44))))</f>
        <v>0</v>
      </c>
      <c r="AM62">
        <f>IF(DEGREES(ACOS(SIN(RADIANS(G62))*SIN(RADIANS(E54))+COS(RADIANS(G62))*COS(RADIANS(E54))*COS(RADIANS(AM44))))&gt;90,0,$F$4*$F$5/E53^2*(SIN(RADIANS(G62))*SIN(RADIANS(E54))+COS(RADIANS(G62))*COS(RADIANS(E54))*COS(RADIANS(AM44))))</f>
        <v>0</v>
      </c>
      <c r="AN62">
        <f>IF(DEGREES(ACOS(SIN(RADIANS(G62))*SIN(RADIANS(E54))+COS(RADIANS(G62))*COS(RADIANS(E54))*COS(RADIANS(AN44))))&gt;90,0,$F$4*$F$5/E53^2*(SIN(RADIANS(G62))*SIN(RADIANS(E54))+COS(RADIANS(G62))*COS(RADIANS(E54))*COS(RADIANS(AN44))))</f>
        <v>0</v>
      </c>
      <c r="AO62">
        <f>IF(DEGREES(ACOS(SIN(RADIANS(G62))*SIN(RADIANS(E54))+COS(RADIANS(G62))*COS(RADIANS(E54))*COS(RADIANS(AO44))))&gt;90,0,$F$4*$F$5/E53^2*(SIN(RADIANS(G62))*SIN(RADIANS(E54))+COS(RADIANS(G62))*COS(RADIANS(E54))*COS(RADIANS(AO44))))</f>
        <v>0</v>
      </c>
      <c r="AP62">
        <f>IF(DEGREES(ACOS(SIN(RADIANS(G62))*SIN(RADIANS(E54))+COS(RADIANS(G62))*COS(RADIANS(E54))*COS(RADIANS(AP44))))&gt;90,0,$F$4*$F$5/E53^2*(SIN(RADIANS(G62))*SIN(RADIANS(E54))+COS(RADIANS(G62))*COS(RADIANS(E54))*COS(RADIANS(AP44))))</f>
        <v>0</v>
      </c>
      <c r="AQ62">
        <f>IF(DEGREES(ACOS(SIN(RADIANS(G62))*SIN(RADIANS(E54))+COS(RADIANS(G62))*COS(RADIANS(E54))*COS(RADIANS(AQ44))))&gt;90,0,$F$4*$F$5/E53^2*(SIN(RADIANS(G62))*SIN(RADIANS(E54))+COS(RADIANS(G62))*COS(RADIANS(E54))*COS(RADIANS(AQ44))))</f>
        <v>0</v>
      </c>
      <c r="AR62">
        <f>IF(DEGREES(ACOS(SIN(RADIANS(G62))*SIN(RADIANS(E54))+COS(RADIANS(G62))*COS(RADIANS(E54))*COS(RADIANS(AR44))))&gt;90,0,$F$4*$F$5/E53^2*(SIN(RADIANS(G62))*SIN(RADIANS(E54))+COS(RADIANS(G62))*COS(RADIANS(E54))*COS(RADIANS(AR44))))</f>
        <v>0</v>
      </c>
      <c r="AU62">
        <f t="shared" si="6"/>
        <v>0</v>
      </c>
      <c r="AV62">
        <f t="shared" si="7"/>
        <v>0</v>
      </c>
      <c r="AW62">
        <v>580</v>
      </c>
      <c r="AX62" cm="1">
        <f t="array" ref="AX62">INDEX($D$1751:$AM$1751,0,MATCH(AW62-IF(AW62&lt;720,IF(AW62&lt;360,0,360),720),$D$1700:$AM$1700,0))+IF(AW62&gt;350,360,0)</f>
        <v>580</v>
      </c>
      <c r="AY62">
        <f t="shared" si="0"/>
        <v>310</v>
      </c>
      <c r="AZ62">
        <f t="shared" si="1"/>
        <v>0</v>
      </c>
      <c r="BA62">
        <f t="shared" si="2"/>
        <v>0</v>
      </c>
      <c r="BB62">
        <f t="shared" si="8"/>
        <v>0</v>
      </c>
      <c r="BC62">
        <f t="shared" si="9"/>
        <v>0</v>
      </c>
      <c r="BD62">
        <f t="shared" si="3"/>
        <v>90</v>
      </c>
      <c r="BE62" t="e">
        <f t="shared" si="4"/>
        <v>#DIV/0!</v>
      </c>
      <c r="BF62">
        <f t="shared" si="5"/>
        <v>0</v>
      </c>
    </row>
    <row r="63" spans="2:58" x14ac:dyDescent="0.5">
      <c r="G63">
        <v>-80</v>
      </c>
      <c r="I63">
        <f>IF(DEGREES(ACOS(SIN(RADIANS(G63))*SIN(RADIANS(E54))+COS(RADIANS(G63))*COS(RADIANS(E54))*COS(RADIANS(I44))))&gt;90,0,$F$4*$F$5/E53^2*(SIN(RADIANS(G63))*SIN(RADIANS(E54))+COS(RADIANS(G63))*COS(RADIANS(E54))*COS(RADIANS(I44))))</f>
        <v>0</v>
      </c>
      <c r="J63">
        <f>IF(DEGREES(ACOS(SIN(RADIANS(G63))*SIN(RADIANS(E54))+COS(RADIANS(G63))*COS(RADIANS(E54))*COS(RADIANS(J44))))&gt;90,0,$F$4*$F$5/E53^2*(SIN(RADIANS(G63))*SIN(RADIANS(E54))+COS(RADIANS(G63))*COS(RADIANS(E54))*COS(RADIANS(J44))))</f>
        <v>0</v>
      </c>
      <c r="K63">
        <f>IF(DEGREES(ACOS(SIN(RADIANS(G63))*SIN(RADIANS(E54))+COS(RADIANS(G63))*COS(RADIANS(E54))*COS(RADIANS(K44))))&gt;90,0,$F$4*$F$5/E53^2*(SIN(RADIANS(G63))*SIN(RADIANS(E54))+COS(RADIANS(G63))*COS(RADIANS(E54))*COS(RADIANS(K44))))</f>
        <v>0</v>
      </c>
      <c r="L63">
        <f>IF(DEGREES(ACOS(SIN(RADIANS(G63))*SIN(RADIANS(E54))+COS(RADIANS(G63))*COS(RADIANS(E54))*COS(RADIANS(L44))))&gt;90,0,$F$4*$F$5/E53^2*(SIN(RADIANS(G63))*SIN(RADIANS(E54))+COS(RADIANS(G63))*COS(RADIANS(E54))*COS(RADIANS(L44))))</f>
        <v>0</v>
      </c>
      <c r="M63">
        <f>IF(DEGREES(ACOS(SIN(RADIANS(G63))*SIN(RADIANS(E54))+COS(RADIANS(G63))*COS(RADIANS(E54))*COS(RADIANS(M44))))&gt;90,0,$F$4*$F$5/E53^2*(SIN(RADIANS(G63))*SIN(RADIANS(E54))+COS(RADIANS(G63))*COS(RADIANS(E54))*COS(RADIANS(M44))))</f>
        <v>0</v>
      </c>
      <c r="N63">
        <f>IF(DEGREES(ACOS(SIN(RADIANS(G63))*SIN(RADIANS(E54))+COS(RADIANS(G63))*COS(RADIANS(E54))*COS(RADIANS(N44))))&gt;90,0,$F$4*$F$5/E53^2*(SIN(RADIANS(G63))*SIN(RADIANS(E54))+COS(RADIANS(G63))*COS(RADIANS(E54))*COS(RADIANS(N44))))</f>
        <v>0</v>
      </c>
      <c r="O63">
        <f>IF(DEGREES(ACOS(SIN(RADIANS(G63))*SIN(RADIANS(E54))+COS(RADIANS(G63))*COS(RADIANS(E54))*COS(RADIANS(O44))))&gt;90,0,$F$4*$F$5/E53^2*(SIN(RADIANS(G63))*SIN(RADIANS(E54))+COS(RADIANS(G63))*COS(RADIANS(E54))*COS(RADIANS(O44))))</f>
        <v>0</v>
      </c>
      <c r="P63">
        <f>IF(DEGREES(ACOS(SIN(RADIANS(G63))*SIN(RADIANS(E54))+COS(RADIANS(G63))*COS(RADIANS(E54))*COS(RADIANS(P44))))&gt;90,0,$F$4*$F$5/E53^2*(SIN(RADIANS(G63))*SIN(RADIANS(E54))+COS(RADIANS(G63))*COS(RADIANS(E54))*COS(RADIANS(P44))))</f>
        <v>0</v>
      </c>
      <c r="Q63">
        <f>IF(DEGREES(ACOS(SIN(RADIANS(G63))*SIN(RADIANS(E54))+COS(RADIANS(G63))*COS(RADIANS(E54))*COS(RADIANS(Q44))))&gt;90,0,$F$4*$F$5/E53^2*(SIN(RADIANS(G63))*SIN(RADIANS(E54))+COS(RADIANS(G63))*COS(RADIANS(E54))*COS(RADIANS(Q44))))</f>
        <v>0</v>
      </c>
      <c r="R63" t="e">
        <f>IF(DEGREES(ACOS(SIN(RADIANS(G63))*SIN(RADIANS(E54))+COS(RADIANS(G63))*COS(RADIANS(E54))*COS(RADIANS(R44))))&gt;90,0,$F$4*$F$5/E53^2*(SIN(RADIANS(G63))*SIN(RADIANS(E54))+COS(RADIANS(G63))*COS(RADIANS(E54))*COS(RADIANS(R44))))</f>
        <v>#DIV/0!</v>
      </c>
      <c r="S63" t="e">
        <f>IF(DEGREES(ACOS(SIN(RADIANS(G63))*SIN(RADIANS(E54))+COS(RADIANS(G63))*COS(RADIANS(E54))*COS(RADIANS(S44))))&gt;90,0,$F$4*$F$5/E53^2*(SIN(RADIANS(G63))*SIN(RADIANS(E54))+COS(RADIANS(G63))*COS(RADIANS(E54))*COS(RADIANS(S44))))</f>
        <v>#DIV/0!</v>
      </c>
      <c r="T63" t="e">
        <f>IF(DEGREES(ACOS(SIN(RADIANS(G63))*SIN(RADIANS(E54))+COS(RADIANS(G63))*COS(RADIANS(E54))*COS(RADIANS(T44))))&gt;90,0,$F$4*$F$5/E53^2*(SIN(RADIANS(G63))*SIN(RADIANS(E54))+COS(RADIANS(G63))*COS(RADIANS(E54))*COS(RADIANS(T44))))</f>
        <v>#DIV/0!</v>
      </c>
      <c r="U63" t="e">
        <f>IF(DEGREES(ACOS(SIN(RADIANS(G63))*SIN(RADIANS(E54))+COS(RADIANS(G63))*COS(RADIANS(E54))*COS(RADIANS(U44))))&gt;90,0,$F$4*$F$5/E53^2*(SIN(RADIANS(G63))*SIN(RADIANS(E54))+COS(RADIANS(G63))*COS(RADIANS(E54))*COS(RADIANS(U44))))</f>
        <v>#DIV/0!</v>
      </c>
      <c r="V63" t="e">
        <f>IF(DEGREES(ACOS(SIN(RADIANS(G63))*SIN(RADIANS(E54))+COS(RADIANS(G63))*COS(RADIANS(E54))*COS(RADIANS(V44))))&gt;90,0,$F$4*$F$5/E53^2*(SIN(RADIANS(G63))*SIN(RADIANS(E54))+COS(RADIANS(G63))*COS(RADIANS(E54))*COS(RADIANS(V44))))</f>
        <v>#DIV/0!</v>
      </c>
      <c r="W63" t="e">
        <f>IF(DEGREES(ACOS(SIN(RADIANS(G63))*SIN(RADIANS(E54))+COS(RADIANS(G63))*COS(RADIANS(E54))*COS(RADIANS(W44))))&gt;90,0,$F$4*$F$5/E53^2*(SIN(RADIANS(G63))*SIN(RADIANS(E54))+COS(RADIANS(G63))*COS(RADIANS(E54))*COS(RADIANS(W44))))</f>
        <v>#DIV/0!</v>
      </c>
      <c r="X63" t="e">
        <f>IF(DEGREES(ACOS(SIN(RADIANS(G63))*SIN(RADIANS(E54))+COS(RADIANS(G63))*COS(RADIANS(E54))*COS(RADIANS(X44))))&gt;90,0,$F$4*$F$5/E53^2*(SIN(RADIANS(G63))*SIN(RADIANS(E54))+COS(RADIANS(G63))*COS(RADIANS(E54))*COS(RADIANS(X44))))</f>
        <v>#DIV/0!</v>
      </c>
      <c r="Y63" t="e">
        <f>IF(DEGREES(ACOS(SIN(RADIANS(G63))*SIN(RADIANS(E54))+COS(RADIANS(G63))*COS(RADIANS(E54))*COS(RADIANS(Y44))))&gt;90,0,$F$4*$F$5/E53^2*(SIN(RADIANS(G63))*SIN(RADIANS(E54))+COS(RADIANS(G63))*COS(RADIANS(E54))*COS(RADIANS(Y44))))</f>
        <v>#DIV/0!</v>
      </c>
      <c r="Z63" t="e">
        <f>IF(DEGREES(ACOS(SIN(RADIANS(G63))*SIN(RADIANS(E54))+COS(RADIANS(G63))*COS(RADIANS(E54))*COS(RADIANS(Z44))))&gt;90,0,$F$4*$F$5/E53^2*(SIN(RADIANS(G63))*SIN(RADIANS(E54))+COS(RADIANS(G63))*COS(RADIANS(E54))*COS(RADIANS(Z44))))</f>
        <v>#DIV/0!</v>
      </c>
      <c r="AA63" t="e">
        <f>IF(DEGREES(ACOS(SIN(RADIANS(G63))*SIN(RADIANS(E54))+COS(RADIANS(G63))*COS(RADIANS(E54))*COS(RADIANS(AA44))))&gt;90,0,$F$4*$F$5/E53^2*(SIN(RADIANS(G63))*SIN(RADIANS(E54))+COS(RADIANS(G63))*COS(RADIANS(E54))*COS(RADIANS(AA44))))</f>
        <v>#DIV/0!</v>
      </c>
      <c r="AB63" t="e">
        <f>IF(DEGREES(ACOS(SIN(RADIANS(G63))*SIN(RADIANS(E54))+COS(RADIANS(G63))*COS(RADIANS(E54))*COS(RADIANS(AB44))))&gt;90,0,$F$4*$F$5/E53^2*(SIN(RADIANS(G63))*SIN(RADIANS(E54))+COS(RADIANS(G63))*COS(RADIANS(E54))*COS(RADIANS(AB44))))</f>
        <v>#DIV/0!</v>
      </c>
      <c r="AC63" t="e">
        <f>IF(DEGREES(ACOS(SIN(RADIANS(G63))*SIN(RADIANS(E54))+COS(RADIANS(G63))*COS(RADIANS(E54))*COS(RADIANS(AC44))))&gt;90,0,$F$4*$F$5/E53^2*(SIN(RADIANS(G63))*SIN(RADIANS(E54))+COS(RADIANS(G63))*COS(RADIANS(E54))*COS(RADIANS(AC44))))</f>
        <v>#DIV/0!</v>
      </c>
      <c r="AD63" t="e">
        <f>IF(DEGREES(ACOS(SIN(RADIANS(G63))*SIN(RADIANS(E54))+COS(RADIANS(G63))*COS(RADIANS(E54))*COS(RADIANS(AD44))))&gt;90,0,$F$4*$F$5/E53^2*(SIN(RADIANS(G63))*SIN(RADIANS(E54))+COS(RADIANS(G63))*COS(RADIANS(E54))*COS(RADIANS(AD44))))</f>
        <v>#DIV/0!</v>
      </c>
      <c r="AE63" t="e">
        <f>IF(DEGREES(ACOS(SIN(RADIANS(G63))*SIN(RADIANS(E54))+COS(RADIANS(G63))*COS(RADIANS(E54))*COS(RADIANS(AE44))))&gt;90,0,$F$4*$F$5/E53^2*(SIN(RADIANS(G63))*SIN(RADIANS(E54))+COS(RADIANS(G63))*COS(RADIANS(E54))*COS(RADIANS(AE44))))</f>
        <v>#DIV/0!</v>
      </c>
      <c r="AF63" t="e">
        <f>IF(DEGREES(ACOS(SIN(RADIANS(G63))*SIN(RADIANS(E54))+COS(RADIANS(G63))*COS(RADIANS(E54))*COS(RADIANS(AF44))))&gt;90,0,$F$4*$F$5/E53^2*(SIN(RADIANS(G63))*SIN(RADIANS(E54))+COS(RADIANS(G63))*COS(RADIANS(E54))*COS(RADIANS(AF44))))</f>
        <v>#DIV/0!</v>
      </c>
      <c r="AG63" t="e">
        <f>IF(DEGREES(ACOS(SIN(RADIANS(G63))*SIN(RADIANS(E54))+COS(RADIANS(G63))*COS(RADIANS(E54))*COS(RADIANS(AG44))))&gt;90,0,$F$4*$F$5/E53^2*(SIN(RADIANS(G63))*SIN(RADIANS(E54))+COS(RADIANS(G63))*COS(RADIANS(E54))*COS(RADIANS(AG44))))</f>
        <v>#DIV/0!</v>
      </c>
      <c r="AH63" t="e">
        <f>IF(DEGREES(ACOS(SIN(RADIANS(G63))*SIN(RADIANS(E54))+COS(RADIANS(G63))*COS(RADIANS(E54))*COS(RADIANS(AH44))))&gt;90,0,$F$4*$F$5/E53^2*(SIN(RADIANS(G63))*SIN(RADIANS(E54))+COS(RADIANS(G63))*COS(RADIANS(E54))*COS(RADIANS(AH44))))</f>
        <v>#DIV/0!</v>
      </c>
      <c r="AI63" t="e">
        <f>IF(DEGREES(ACOS(SIN(RADIANS(G63))*SIN(RADIANS(E54))+COS(RADIANS(G63))*COS(RADIANS(E54))*COS(RADIANS(AI44))))&gt;90,0,$F$4*$F$5/E53^2*(SIN(RADIANS(G63))*SIN(RADIANS(E54))+COS(RADIANS(G63))*COS(RADIANS(E54))*COS(RADIANS(AI44))))</f>
        <v>#DIV/0!</v>
      </c>
      <c r="AJ63" t="e">
        <f>IF(DEGREES(ACOS(SIN(RADIANS(G63))*SIN(RADIANS(E54))+COS(RADIANS(G63))*COS(RADIANS(E54))*COS(RADIANS(AJ44))))&gt;90,0,$F$4*$F$5/E53^2*(SIN(RADIANS(G63))*SIN(RADIANS(E54))+COS(RADIANS(G63))*COS(RADIANS(E54))*COS(RADIANS(AJ44))))</f>
        <v>#DIV/0!</v>
      </c>
      <c r="AK63">
        <f>IF(DEGREES(ACOS(SIN(RADIANS(G63))*SIN(RADIANS(E54))+COS(RADIANS(G63))*COS(RADIANS(E54))*COS(RADIANS(AK44))))&gt;90,0,$F$4*$F$5/E53^2*(SIN(RADIANS(G63))*SIN(RADIANS(E54))+COS(RADIANS(G63))*COS(RADIANS(E54))*COS(RADIANS(AK44))))</f>
        <v>0</v>
      </c>
      <c r="AL63">
        <f>IF(DEGREES(ACOS(SIN(RADIANS(G63))*SIN(RADIANS(E54))+COS(RADIANS(G63))*COS(RADIANS(E54))*COS(RADIANS(AL44))))&gt;90,0,$F$4*$F$5/E53^2*(SIN(RADIANS(G63))*SIN(RADIANS(E54))+COS(RADIANS(G63))*COS(RADIANS(E54))*COS(RADIANS(AL44))))</f>
        <v>0</v>
      </c>
      <c r="AM63">
        <f>IF(DEGREES(ACOS(SIN(RADIANS(G63))*SIN(RADIANS(E54))+COS(RADIANS(G63))*COS(RADIANS(E54))*COS(RADIANS(AM44))))&gt;90,0,$F$4*$F$5/E53^2*(SIN(RADIANS(G63))*SIN(RADIANS(E54))+COS(RADIANS(G63))*COS(RADIANS(E54))*COS(RADIANS(AM44))))</f>
        <v>0</v>
      </c>
      <c r="AN63">
        <f>IF(DEGREES(ACOS(SIN(RADIANS(G63))*SIN(RADIANS(E54))+COS(RADIANS(G63))*COS(RADIANS(E54))*COS(RADIANS(AN44))))&gt;90,0,$F$4*$F$5/E53^2*(SIN(RADIANS(G63))*SIN(RADIANS(E54))+COS(RADIANS(G63))*COS(RADIANS(E54))*COS(RADIANS(AN44))))</f>
        <v>0</v>
      </c>
      <c r="AO63">
        <f>IF(DEGREES(ACOS(SIN(RADIANS(G63))*SIN(RADIANS(E54))+COS(RADIANS(G63))*COS(RADIANS(E54))*COS(RADIANS(AO44))))&gt;90,0,$F$4*$F$5/E53^2*(SIN(RADIANS(G63))*SIN(RADIANS(E54))+COS(RADIANS(G63))*COS(RADIANS(E54))*COS(RADIANS(AO44))))</f>
        <v>0</v>
      </c>
      <c r="AP63">
        <f>IF(DEGREES(ACOS(SIN(RADIANS(G63))*SIN(RADIANS(E54))+COS(RADIANS(G63))*COS(RADIANS(E54))*COS(RADIANS(AP44))))&gt;90,0,$F$4*$F$5/E53^2*(SIN(RADIANS(G63))*SIN(RADIANS(E54))+COS(RADIANS(G63))*COS(RADIANS(E54))*COS(RADIANS(AP44))))</f>
        <v>0</v>
      </c>
      <c r="AQ63">
        <f>IF(DEGREES(ACOS(SIN(RADIANS(G63))*SIN(RADIANS(E54))+COS(RADIANS(G63))*COS(RADIANS(E54))*COS(RADIANS(AQ44))))&gt;90,0,$F$4*$F$5/E53^2*(SIN(RADIANS(G63))*SIN(RADIANS(E54))+COS(RADIANS(G63))*COS(RADIANS(E54))*COS(RADIANS(AQ44))))</f>
        <v>0</v>
      </c>
      <c r="AR63">
        <f>IF(DEGREES(ACOS(SIN(RADIANS(G63))*SIN(RADIANS(E54))+COS(RADIANS(G63))*COS(RADIANS(E54))*COS(RADIANS(AR44))))&gt;90,0,$F$4*$F$5/E53^2*(SIN(RADIANS(G63))*SIN(RADIANS(E54))+COS(RADIANS(G63))*COS(RADIANS(E54))*COS(RADIANS(AR44))))</f>
        <v>0</v>
      </c>
      <c r="AU63">
        <f t="shared" si="6"/>
        <v>0</v>
      </c>
      <c r="AV63">
        <f t="shared" si="7"/>
        <v>0</v>
      </c>
      <c r="AW63">
        <v>590</v>
      </c>
      <c r="AX63" cm="1">
        <f t="array" ref="AX63">INDEX($D$1751:$AM$1751,0,MATCH(AW63-IF(AW63&lt;720,IF(AW63&lt;360,0,360),720),$D$1700:$AM$1700,0))+IF(AW63&gt;350,360,0)</f>
        <v>590</v>
      </c>
      <c r="AY63">
        <f t="shared" si="0"/>
        <v>320</v>
      </c>
      <c r="AZ63">
        <f t="shared" si="1"/>
        <v>0</v>
      </c>
      <c r="BA63">
        <f t="shared" si="2"/>
        <v>0</v>
      </c>
      <c r="BB63">
        <f t="shared" si="8"/>
        <v>0</v>
      </c>
      <c r="BC63">
        <f t="shared" si="9"/>
        <v>0</v>
      </c>
      <c r="BD63">
        <f t="shared" si="3"/>
        <v>90</v>
      </c>
      <c r="BE63" t="e">
        <f t="shared" si="4"/>
        <v>#DIV/0!</v>
      </c>
      <c r="BF63">
        <f t="shared" si="5"/>
        <v>0</v>
      </c>
    </row>
    <row r="64" spans="2:58" x14ac:dyDescent="0.5">
      <c r="G64">
        <v>-90</v>
      </c>
      <c r="I64" t="e">
        <f>IF(DEGREES(ACOS(SIN(RADIANS(G64))*SIN(RADIANS(E54))+COS(RADIANS(G64))*COS(RADIANS(E54))*COS(RADIANS(I44))))&gt;90,0,$F$4*$F$5/E53^2*(SIN(RADIANS(G64))*SIN(RADIANS(E54))+COS(RADIANS(G64))*COS(RADIANS(E54))*COS(RADIANS(I44))))</f>
        <v>#DIV/0!</v>
      </c>
      <c r="J64" t="e">
        <f>IF(DEGREES(ACOS(SIN(RADIANS(G64))*SIN(RADIANS(E54))+COS(RADIANS(G64))*COS(RADIANS(E54))*COS(RADIANS(J44))))&gt;90,0,$F$4*$F$5/E53^2*(SIN(RADIANS(G64))*SIN(RADIANS(E54))+COS(RADIANS(G64))*COS(RADIANS(E54))*COS(RADIANS(J44))))</f>
        <v>#DIV/0!</v>
      </c>
      <c r="K64" t="e">
        <f>IF(DEGREES(ACOS(SIN(RADIANS(G64))*SIN(RADIANS(E54))+COS(RADIANS(G64))*COS(RADIANS(E54))*COS(RADIANS(K44))))&gt;90,0,$F$4*$F$5/E53^2*(SIN(RADIANS(G64))*SIN(RADIANS(E54))+COS(RADIANS(G64))*COS(RADIANS(E54))*COS(RADIANS(K44))))</f>
        <v>#DIV/0!</v>
      </c>
      <c r="L64" t="e">
        <f>IF(DEGREES(ACOS(SIN(RADIANS(G64))*SIN(RADIANS(E54))+COS(RADIANS(G64))*COS(RADIANS(E54))*COS(RADIANS(L44))))&gt;90,0,$F$4*$F$5/E53^2*(SIN(RADIANS(G64))*SIN(RADIANS(E54))+COS(RADIANS(G64))*COS(RADIANS(E54))*COS(RADIANS(L44))))</f>
        <v>#DIV/0!</v>
      </c>
      <c r="M64" t="e">
        <f>IF(DEGREES(ACOS(SIN(RADIANS(G64))*SIN(RADIANS(E54))+COS(RADIANS(G64))*COS(RADIANS(E54))*COS(RADIANS(M44))))&gt;90,0,$F$4*$F$5/E53^2*(SIN(RADIANS(G64))*SIN(RADIANS(E54))+COS(RADIANS(G64))*COS(RADIANS(E54))*COS(RADIANS(M44))))</f>
        <v>#DIV/0!</v>
      </c>
      <c r="N64" t="e">
        <f>IF(DEGREES(ACOS(SIN(RADIANS(G64))*SIN(RADIANS(E54))+COS(RADIANS(G64))*COS(RADIANS(E54))*COS(RADIANS(N44))))&gt;90,0,$F$4*$F$5/E53^2*(SIN(RADIANS(G64))*SIN(RADIANS(E54))+COS(RADIANS(G64))*COS(RADIANS(E54))*COS(RADIANS(N44))))</f>
        <v>#DIV/0!</v>
      </c>
      <c r="O64" t="e">
        <f>IF(DEGREES(ACOS(SIN(RADIANS(G64))*SIN(RADIANS(E54))+COS(RADIANS(G64))*COS(RADIANS(E54))*COS(RADIANS(O44))))&gt;90,0,$F$4*$F$5/E53^2*(SIN(RADIANS(G64))*SIN(RADIANS(E54))+COS(RADIANS(G64))*COS(RADIANS(E54))*COS(RADIANS(O44))))</f>
        <v>#DIV/0!</v>
      </c>
      <c r="P64" t="e">
        <f>IF(DEGREES(ACOS(SIN(RADIANS(G64))*SIN(RADIANS(E54))+COS(RADIANS(G64))*COS(RADIANS(E54))*COS(RADIANS(P44))))&gt;90,0,$F$4*$F$5/E53^2*(SIN(RADIANS(G64))*SIN(RADIANS(E54))+COS(RADIANS(G64))*COS(RADIANS(E54))*COS(RADIANS(P44))))</f>
        <v>#DIV/0!</v>
      </c>
      <c r="Q64" t="e">
        <f>IF(DEGREES(ACOS(SIN(RADIANS(G64))*SIN(RADIANS(E54))+COS(RADIANS(G64))*COS(RADIANS(E54))*COS(RADIANS(Q44))))&gt;90,0,$F$4*$F$5/E53^2*(SIN(RADIANS(G64))*SIN(RADIANS(E54))+COS(RADIANS(G64))*COS(RADIANS(E54))*COS(RADIANS(Q44))))</f>
        <v>#DIV/0!</v>
      </c>
      <c r="R64" t="e">
        <f>IF(DEGREES(ACOS(SIN(RADIANS(G64))*SIN(RADIANS(E54))+COS(RADIANS(G64))*COS(RADIANS(E54))*COS(RADIANS(R44))))&gt;90,0,$F$4*$F$5/E53^2*(SIN(RADIANS(G64))*SIN(RADIANS(E54))+COS(RADIANS(G64))*COS(RADIANS(E54))*COS(RADIANS(R44))))</f>
        <v>#DIV/0!</v>
      </c>
      <c r="S64" t="e">
        <f>IF(DEGREES(ACOS(SIN(RADIANS(G64))*SIN(RADIANS(E54))+COS(RADIANS(G64))*COS(RADIANS(E54))*COS(RADIANS(S44))))&gt;90,0,$F$4*$F$5/E53^2*(SIN(RADIANS(G64))*SIN(RADIANS(E54))+COS(RADIANS(G64))*COS(RADIANS(E54))*COS(RADIANS(S44))))</f>
        <v>#DIV/0!</v>
      </c>
      <c r="T64" t="e">
        <f>IF(DEGREES(ACOS(SIN(RADIANS(G64))*SIN(RADIANS(E54))+COS(RADIANS(G64))*COS(RADIANS(E54))*COS(RADIANS(T44))))&gt;90,0,$F$4*$F$5/E53^2*(SIN(RADIANS(G64))*SIN(RADIANS(E54))+COS(RADIANS(G64))*COS(RADIANS(E54))*COS(RADIANS(T44))))</f>
        <v>#DIV/0!</v>
      </c>
      <c r="U64" t="e">
        <f>IF(DEGREES(ACOS(SIN(RADIANS(G64))*SIN(RADIANS(E54))+COS(RADIANS(G64))*COS(RADIANS(E54))*COS(RADIANS(U44))))&gt;90,0,$F$4*$F$5/E53^2*(SIN(RADIANS(G64))*SIN(RADIANS(E54))+COS(RADIANS(G64))*COS(RADIANS(E54))*COS(RADIANS(U44))))</f>
        <v>#DIV/0!</v>
      </c>
      <c r="V64" t="e">
        <f>IF(DEGREES(ACOS(SIN(RADIANS(G64))*SIN(RADIANS(E54))+COS(RADIANS(G64))*COS(RADIANS(E54))*COS(RADIANS(V44))))&gt;90,0,$F$4*$F$5/E53^2*(SIN(RADIANS(G64))*SIN(RADIANS(E54))+COS(RADIANS(G64))*COS(RADIANS(E54))*COS(RADIANS(V44))))</f>
        <v>#DIV/0!</v>
      </c>
      <c r="W64" t="e">
        <f>IF(DEGREES(ACOS(SIN(RADIANS(G64))*SIN(RADIANS(E54))+COS(RADIANS(G64))*COS(RADIANS(E54))*COS(RADIANS(W44))))&gt;90,0,$F$4*$F$5/E53^2*(SIN(RADIANS(G64))*SIN(RADIANS(E54))+COS(RADIANS(G64))*COS(RADIANS(E54))*COS(RADIANS(W44))))</f>
        <v>#DIV/0!</v>
      </c>
      <c r="X64" t="e">
        <f>IF(DEGREES(ACOS(SIN(RADIANS(G64))*SIN(RADIANS(E54))+COS(RADIANS(G64))*COS(RADIANS(E54))*COS(RADIANS(X44))))&gt;90,0,$F$4*$F$5/E53^2*(SIN(RADIANS(G64))*SIN(RADIANS(E54))+COS(RADIANS(G64))*COS(RADIANS(E54))*COS(RADIANS(X44))))</f>
        <v>#DIV/0!</v>
      </c>
      <c r="Y64" t="e">
        <f>IF(DEGREES(ACOS(SIN(RADIANS(G64))*SIN(RADIANS(E54))+COS(RADIANS(G64))*COS(RADIANS(E54))*COS(RADIANS(Y44))))&gt;90,0,$F$4*$F$5/E53^2*(SIN(RADIANS(G64))*SIN(RADIANS(E54))+COS(RADIANS(G64))*COS(RADIANS(E54))*COS(RADIANS(Y44))))</f>
        <v>#DIV/0!</v>
      </c>
      <c r="Z64" t="e">
        <f>IF(DEGREES(ACOS(SIN(RADIANS(G64))*SIN(RADIANS(E54))+COS(RADIANS(G64))*COS(RADIANS(E54))*COS(RADIANS(Z44))))&gt;90,0,$F$4*$F$5/E53^2*(SIN(RADIANS(G64))*SIN(RADIANS(E54))+COS(RADIANS(G64))*COS(RADIANS(E54))*COS(RADIANS(Z44))))</f>
        <v>#DIV/0!</v>
      </c>
      <c r="AA64" t="e">
        <f>IF(DEGREES(ACOS(SIN(RADIANS(G64))*SIN(RADIANS(E54))+COS(RADIANS(G64))*COS(RADIANS(E54))*COS(RADIANS(AA44))))&gt;90,0,$F$4*$F$5/E53^2*(SIN(RADIANS(G64))*SIN(RADIANS(E54))+COS(RADIANS(G64))*COS(RADIANS(E54))*COS(RADIANS(AA44))))</f>
        <v>#DIV/0!</v>
      </c>
      <c r="AB64" t="e">
        <f>IF(DEGREES(ACOS(SIN(RADIANS(G64))*SIN(RADIANS(E54))+COS(RADIANS(G64))*COS(RADIANS(E54))*COS(RADIANS(AB44))))&gt;90,0,$F$4*$F$5/E53^2*(SIN(RADIANS(G64))*SIN(RADIANS(E54))+COS(RADIANS(G64))*COS(RADIANS(E54))*COS(RADIANS(AB44))))</f>
        <v>#DIV/0!</v>
      </c>
      <c r="AC64" t="e">
        <f>IF(DEGREES(ACOS(SIN(RADIANS(G64))*SIN(RADIANS(E54))+COS(RADIANS(G64))*COS(RADIANS(E54))*COS(RADIANS(AC44))))&gt;90,0,$F$4*$F$5/E53^2*(SIN(RADIANS(G64))*SIN(RADIANS(E54))+COS(RADIANS(G64))*COS(RADIANS(E54))*COS(RADIANS(AC44))))</f>
        <v>#DIV/0!</v>
      </c>
      <c r="AD64" t="e">
        <f>IF(DEGREES(ACOS(SIN(RADIANS(G64))*SIN(RADIANS(E54))+COS(RADIANS(G64))*COS(RADIANS(E54))*COS(RADIANS(AD44))))&gt;90,0,$F$4*$F$5/E53^2*(SIN(RADIANS(G64))*SIN(RADIANS(E54))+COS(RADIANS(G64))*COS(RADIANS(E54))*COS(RADIANS(AD44))))</f>
        <v>#DIV/0!</v>
      </c>
      <c r="AE64" t="e">
        <f>IF(DEGREES(ACOS(SIN(RADIANS(G64))*SIN(RADIANS(E54))+COS(RADIANS(G64))*COS(RADIANS(E54))*COS(RADIANS(AE44))))&gt;90,0,$F$4*$F$5/E53^2*(SIN(RADIANS(G64))*SIN(RADIANS(E54))+COS(RADIANS(G64))*COS(RADIANS(E54))*COS(RADIANS(AE44))))</f>
        <v>#DIV/0!</v>
      </c>
      <c r="AF64" t="e">
        <f>IF(DEGREES(ACOS(SIN(RADIANS(G64))*SIN(RADIANS(E54))+COS(RADIANS(G64))*COS(RADIANS(E54))*COS(RADIANS(AF44))))&gt;90,0,$F$4*$F$5/E53^2*(SIN(RADIANS(G64))*SIN(RADIANS(E54))+COS(RADIANS(G64))*COS(RADIANS(E54))*COS(RADIANS(AF44))))</f>
        <v>#DIV/0!</v>
      </c>
      <c r="AG64" t="e">
        <f>IF(DEGREES(ACOS(SIN(RADIANS(G64))*SIN(RADIANS(E54))+COS(RADIANS(G64))*COS(RADIANS(E54))*COS(RADIANS(AG44))))&gt;90,0,$F$4*$F$5/E53^2*(SIN(RADIANS(G64))*SIN(RADIANS(E54))+COS(RADIANS(G64))*COS(RADIANS(E54))*COS(RADIANS(AG44))))</f>
        <v>#DIV/0!</v>
      </c>
      <c r="AH64" t="e">
        <f>IF(DEGREES(ACOS(SIN(RADIANS(G64))*SIN(RADIANS(E54))+COS(RADIANS(G64))*COS(RADIANS(E54))*COS(RADIANS(AH44))))&gt;90,0,$F$4*$F$5/E53^2*(SIN(RADIANS(G64))*SIN(RADIANS(E54))+COS(RADIANS(G64))*COS(RADIANS(E54))*COS(RADIANS(AH44))))</f>
        <v>#DIV/0!</v>
      </c>
      <c r="AI64" t="e">
        <f>IF(DEGREES(ACOS(SIN(RADIANS(G64))*SIN(RADIANS(E54))+COS(RADIANS(G64))*COS(RADIANS(E54))*COS(RADIANS(AI44))))&gt;90,0,$F$4*$F$5/E53^2*(SIN(RADIANS(G64))*SIN(RADIANS(E54))+COS(RADIANS(G64))*COS(RADIANS(E54))*COS(RADIANS(AI44))))</f>
        <v>#DIV/0!</v>
      </c>
      <c r="AJ64" t="e">
        <f>IF(DEGREES(ACOS(SIN(RADIANS(G64))*SIN(RADIANS(E54))+COS(RADIANS(G64))*COS(RADIANS(E54))*COS(RADIANS(AJ44))))&gt;90,0,$F$4*$F$5/E53^2*(SIN(RADIANS(G64))*SIN(RADIANS(E54))+COS(RADIANS(G64))*COS(RADIANS(E54))*COS(RADIANS(AJ44))))</f>
        <v>#DIV/0!</v>
      </c>
      <c r="AK64" t="e">
        <f>IF(DEGREES(ACOS(SIN(RADIANS(G64))*SIN(RADIANS(E54))+COS(RADIANS(G64))*COS(RADIANS(E54))*COS(RADIANS(AK44))))&gt;90,0,$F$4*$F$5/E53^2*(SIN(RADIANS(G64))*SIN(RADIANS(E54))+COS(RADIANS(G64))*COS(RADIANS(E54))*COS(RADIANS(AK44))))</f>
        <v>#DIV/0!</v>
      </c>
      <c r="AL64" t="e">
        <f>IF(DEGREES(ACOS(SIN(RADIANS(G64))*SIN(RADIANS(E54))+COS(RADIANS(G64))*COS(RADIANS(E54))*COS(RADIANS(AL44))))&gt;90,0,$F$4*$F$5/E53^2*(SIN(RADIANS(G64))*SIN(RADIANS(E54))+COS(RADIANS(G64))*COS(RADIANS(E54))*COS(RADIANS(AL44))))</f>
        <v>#DIV/0!</v>
      </c>
      <c r="AM64" t="e">
        <f>IF(DEGREES(ACOS(SIN(RADIANS(G64))*SIN(RADIANS(E54))+COS(RADIANS(G64))*COS(RADIANS(E54))*COS(RADIANS(AM44))))&gt;90,0,$F$4*$F$5/E53^2*(SIN(RADIANS(G64))*SIN(RADIANS(E54))+COS(RADIANS(G64))*COS(RADIANS(E54))*COS(RADIANS(AM44))))</f>
        <v>#DIV/0!</v>
      </c>
      <c r="AN64" t="e">
        <f>IF(DEGREES(ACOS(SIN(RADIANS(G64))*SIN(RADIANS(E54))+COS(RADIANS(G64))*COS(RADIANS(E54))*COS(RADIANS(AN44))))&gt;90,0,$F$4*$F$5/E53^2*(SIN(RADIANS(G64))*SIN(RADIANS(E54))+COS(RADIANS(G64))*COS(RADIANS(E54))*COS(RADIANS(AN44))))</f>
        <v>#DIV/0!</v>
      </c>
      <c r="AO64" t="e">
        <f>IF(DEGREES(ACOS(SIN(RADIANS(G64))*SIN(RADIANS(E54))+COS(RADIANS(G64))*COS(RADIANS(E54))*COS(RADIANS(AO44))))&gt;90,0,$F$4*$F$5/E53^2*(SIN(RADIANS(G64))*SIN(RADIANS(E54))+COS(RADIANS(G64))*COS(RADIANS(E54))*COS(RADIANS(AO44))))</f>
        <v>#DIV/0!</v>
      </c>
      <c r="AP64" t="e">
        <f>IF(DEGREES(ACOS(SIN(RADIANS(G64))*SIN(RADIANS(E54))+COS(RADIANS(G64))*COS(RADIANS(E54))*COS(RADIANS(AP44))))&gt;90,0,$F$4*$F$5/E53^2*(SIN(RADIANS(G64))*SIN(RADIANS(E54))+COS(RADIANS(G64))*COS(RADIANS(E54))*COS(RADIANS(AP44))))</f>
        <v>#DIV/0!</v>
      </c>
      <c r="AQ64" t="e">
        <f>IF(DEGREES(ACOS(SIN(RADIANS(G64))*SIN(RADIANS(E54))+COS(RADIANS(G64))*COS(RADIANS(E54))*COS(RADIANS(AQ44))))&gt;90,0,$F$4*$F$5/E53^2*(SIN(RADIANS(G64))*SIN(RADIANS(E54))+COS(RADIANS(G64))*COS(RADIANS(E54))*COS(RADIANS(AQ44))))</f>
        <v>#DIV/0!</v>
      </c>
      <c r="AR64" t="e">
        <f>IF(DEGREES(ACOS(SIN(RADIANS(G64))*SIN(RADIANS(E54))+COS(RADIANS(G64))*COS(RADIANS(E54))*COS(RADIANS(AR44))))&gt;90,0,$F$4*$F$5/E53^2*(SIN(RADIANS(G64))*SIN(RADIANS(E54))+COS(RADIANS(G64))*COS(RADIANS(E54))*COS(RADIANS(AR44))))</f>
        <v>#DIV/0!</v>
      </c>
      <c r="AU64">
        <f t="shared" si="6"/>
        <v>0</v>
      </c>
      <c r="AV64">
        <f t="shared" si="7"/>
        <v>0</v>
      </c>
      <c r="AW64">
        <v>600</v>
      </c>
      <c r="AX64" cm="1">
        <f t="array" ref="AX64">INDEX($D$1751:$AM$1751,0,MATCH(AW64-IF(AW64&lt;720,IF(AW64&lt;360,0,360),720),$D$1700:$AM$1700,0))+IF(AW64&gt;350,360,0)</f>
        <v>600</v>
      </c>
      <c r="AY64">
        <f t="shared" si="0"/>
        <v>330</v>
      </c>
      <c r="AZ64">
        <f t="shared" si="1"/>
        <v>0</v>
      </c>
      <c r="BA64">
        <f t="shared" si="2"/>
        <v>0</v>
      </c>
      <c r="BB64">
        <f t="shared" si="8"/>
        <v>0</v>
      </c>
      <c r="BC64">
        <f t="shared" si="9"/>
        <v>0</v>
      </c>
      <c r="BD64">
        <f t="shared" si="3"/>
        <v>90</v>
      </c>
      <c r="BE64" t="e">
        <f t="shared" si="4"/>
        <v>#DIV/0!</v>
      </c>
      <c r="BF64">
        <f t="shared" si="5"/>
        <v>0</v>
      </c>
    </row>
    <row r="65" spans="2:58" x14ac:dyDescent="0.5">
      <c r="AU65">
        <f t="shared" si="6"/>
        <v>0</v>
      </c>
      <c r="AV65">
        <f t="shared" si="7"/>
        <v>0</v>
      </c>
      <c r="AW65">
        <v>610</v>
      </c>
      <c r="AX65" cm="1">
        <f t="array" ref="AX65">INDEX($D$1751:$AM$1751,0,MATCH(AW65-IF(AW65&lt;720,IF(AW65&lt;360,0,360),720),$D$1700:$AM$1700,0))+IF(AW65&gt;350,360,0)</f>
        <v>610</v>
      </c>
      <c r="AY65">
        <f t="shared" si="0"/>
        <v>340</v>
      </c>
      <c r="AZ65">
        <f t="shared" si="1"/>
        <v>0</v>
      </c>
      <c r="BA65">
        <f t="shared" si="2"/>
        <v>0</v>
      </c>
      <c r="BB65">
        <f t="shared" si="8"/>
        <v>0</v>
      </c>
      <c r="BC65">
        <f t="shared" si="9"/>
        <v>0</v>
      </c>
      <c r="BD65">
        <f t="shared" si="3"/>
        <v>90</v>
      </c>
      <c r="BE65" t="e">
        <f t="shared" si="4"/>
        <v>#DIV/0!</v>
      </c>
      <c r="BF65">
        <f t="shared" si="5"/>
        <v>0</v>
      </c>
    </row>
    <row r="66" spans="2:58" x14ac:dyDescent="0.5">
      <c r="H66" t="s">
        <v>769</v>
      </c>
      <c r="I66">
        <v>180</v>
      </c>
      <c r="J66">
        <v>170</v>
      </c>
      <c r="K66">
        <v>160</v>
      </c>
      <c r="L66">
        <v>150</v>
      </c>
      <c r="M66">
        <v>140</v>
      </c>
      <c r="N66">
        <v>130</v>
      </c>
      <c r="O66">
        <v>120</v>
      </c>
      <c r="P66">
        <v>110</v>
      </c>
      <c r="Q66">
        <v>100</v>
      </c>
      <c r="R66">
        <v>90</v>
      </c>
      <c r="S66">
        <v>80</v>
      </c>
      <c r="T66">
        <v>70</v>
      </c>
      <c r="U66">
        <v>60</v>
      </c>
      <c r="V66">
        <v>50</v>
      </c>
      <c r="W66">
        <v>40</v>
      </c>
      <c r="X66">
        <v>30</v>
      </c>
      <c r="Y66">
        <v>20</v>
      </c>
      <c r="Z66">
        <v>10</v>
      </c>
      <c r="AA66">
        <v>0</v>
      </c>
      <c r="AB66">
        <v>-10</v>
      </c>
      <c r="AC66">
        <v>-20</v>
      </c>
      <c r="AD66">
        <v>-30</v>
      </c>
      <c r="AE66">
        <v>-40</v>
      </c>
      <c r="AF66">
        <v>-50</v>
      </c>
      <c r="AG66">
        <v>-60</v>
      </c>
      <c r="AH66">
        <v>-70</v>
      </c>
      <c r="AI66">
        <v>-80</v>
      </c>
      <c r="AJ66">
        <v>-90</v>
      </c>
      <c r="AK66">
        <v>-100</v>
      </c>
      <c r="AL66">
        <v>-110</v>
      </c>
      <c r="AM66">
        <v>-120</v>
      </c>
      <c r="AN66">
        <v>-130</v>
      </c>
      <c r="AO66">
        <v>-140</v>
      </c>
      <c r="AP66">
        <v>-150</v>
      </c>
      <c r="AQ66">
        <v>-160</v>
      </c>
      <c r="AR66">
        <v>-170</v>
      </c>
      <c r="AU66">
        <f t="shared" si="6"/>
        <v>0</v>
      </c>
      <c r="AV66">
        <f t="shared" si="7"/>
        <v>0</v>
      </c>
      <c r="AW66">
        <v>620</v>
      </c>
      <c r="AX66" cm="1">
        <f t="array" ref="AX66">INDEX($D$1751:$AM$1751,0,MATCH(AW66-IF(AW66&lt;720,IF(AW66&lt;360,0,360),720),$D$1700:$AM$1700,0))+IF(AW66&gt;350,360,0)</f>
        <v>620</v>
      </c>
      <c r="AY66">
        <f t="shared" si="0"/>
        <v>350</v>
      </c>
      <c r="AZ66">
        <f t="shared" si="1"/>
        <v>0</v>
      </c>
      <c r="BA66">
        <f t="shared" si="2"/>
        <v>0</v>
      </c>
      <c r="BB66">
        <f t="shared" si="8"/>
        <v>0</v>
      </c>
      <c r="BC66">
        <f t="shared" si="9"/>
        <v>0</v>
      </c>
      <c r="BD66">
        <f t="shared" si="3"/>
        <v>90</v>
      </c>
      <c r="BE66" t="e">
        <f t="shared" si="4"/>
        <v>#DIV/0!</v>
      </c>
      <c r="BF66">
        <f t="shared" si="5"/>
        <v>0</v>
      </c>
    </row>
    <row r="67" spans="2:58" x14ac:dyDescent="0.5">
      <c r="H67" t="s">
        <v>779</v>
      </c>
      <c r="I67">
        <f>IF(ABS(I66-E79)&gt;180,IF(ABS(I66-E79)&gt;360,ABS(I66-E79)-360,360-ABS(I66-E79)),ABS(I66-E79))</f>
        <v>180</v>
      </c>
      <c r="J67">
        <f>IF(ABS(J66-E79)&gt;180,IF(ABS(J66-E79)&gt;360,ABS(J66-E79)-360,360-ABS(J66-E79)),ABS(J66-E79))</f>
        <v>170</v>
      </c>
      <c r="K67">
        <f>IF(ABS(K66-E79)&gt;180,IF(ABS(K66-E79)&gt;360,ABS(K66-E79)-360,360-ABS(K66-E79)),ABS(K66-E79))</f>
        <v>160</v>
      </c>
      <c r="L67">
        <f>IF(ABS(L66-E79)&gt;180,IF(ABS(L66-E79)&gt;360,ABS(L66-E79)-360,360-ABS(L66-E79)),ABS(L66-E79))</f>
        <v>150</v>
      </c>
      <c r="M67">
        <f>IF(ABS(M66-E79)&gt;180,IF(ABS(M66-E79)&gt;360,ABS(M66-E79)-360,360-ABS(M66-E79)),ABS(M66-E79))</f>
        <v>140</v>
      </c>
      <c r="N67">
        <f>IF(ABS(N66-E79)&gt;180,IF(ABS(N66-E79)&gt;360,ABS(N66-E79)-360,360-ABS(N66-E79)),ABS(N66-E79))</f>
        <v>130</v>
      </c>
      <c r="O67">
        <f>IF(ABS(O66-E79)&gt;180,IF(ABS(O66-E79)&gt;360,ABS(O66-E79)-360,360-ABS(O66-E79)),ABS(O66-E79))</f>
        <v>120.00000000000001</v>
      </c>
      <c r="P67">
        <f>IF(ABS(P66-E79)&gt;180,IF(ABS(P66-E79)&gt;360,ABS(P66-E79)-360,360-ABS(P66-E79)),ABS(P66-E79))</f>
        <v>110.00000000000001</v>
      </c>
      <c r="Q67">
        <f>IF(ABS(Q66-E79)&gt;180,IF(ABS(Q66-E79)&gt;360,ABS(Q66-E79)-360,360-ABS(Q66-E79)),ABS(Q66-E79))</f>
        <v>100.00000000000001</v>
      </c>
      <c r="R67">
        <f>IF(ABS(R66-E79)&gt;180,IF(ABS(R66-E79)&gt;360,ABS(R66-E79)-360,360-ABS(R66-E79)),ABS(R66-E79))</f>
        <v>90.000000000000014</v>
      </c>
      <c r="S67">
        <f>IF(ABS(S66-E79)&gt;180,IF(ABS(S66-E79)&gt;360,ABS(S66-E79)-360,360-ABS(S66-E79)),ABS(S66-E79))</f>
        <v>80.000000000000014</v>
      </c>
      <c r="T67">
        <f>IF(ABS(T66-E79)&gt;180,IF(ABS(T66-E79)&gt;360,ABS(T66-E79)-360,360-ABS(T66-E79)),ABS(T66-E79))</f>
        <v>70.000000000000014</v>
      </c>
      <c r="U67">
        <f>IF(ABS(U66-E79)&gt;180,IF(ABS(U66-E79)&gt;360,ABS(U66-E79)-360,360-ABS(U66-E79)),ABS(U66-E79))</f>
        <v>60.000000000000014</v>
      </c>
      <c r="V67">
        <f>IF(ABS(V66-E79)&gt;180,IF(ABS(V66-E79)&gt;360,ABS(V66-E79)-360,360-ABS(V66-E79)),ABS(V66-E79))</f>
        <v>50.000000000000014</v>
      </c>
      <c r="W67">
        <f>IF(ABS(W66-E79)&gt;180,IF(ABS(W66-E79)&gt;360,ABS(W66-E79)-360,360-ABS(W66-E79)),ABS(W66-E79))</f>
        <v>40.000000000000014</v>
      </c>
      <c r="X67">
        <f>IF(ABS(X66-E79)&gt;180,IF(ABS(X66-E79)&gt;360,ABS(X66-E79)-360,360-ABS(X66-E79)),ABS(X66-E79))</f>
        <v>30.000000000000014</v>
      </c>
      <c r="Y67">
        <f>IF(ABS(Y66-E79)&gt;180,IF(ABS(Y66-E79)&gt;360,ABS(Y66-E79)-360,360-ABS(Y66-E79)),ABS(Y66-E79))</f>
        <v>20.000000000000014</v>
      </c>
      <c r="Z67">
        <f>IF(ABS(Z66-E79)&gt;180,IF(ABS(Z66-E79)&gt;360,ABS(Z66-E79)-360,360-ABS(Z66-E79)),ABS(Z66-E79))</f>
        <v>10.000000000000014</v>
      </c>
      <c r="AA67">
        <f>IF(ABS(AA66-E79)&gt;180,IF(ABS(AA66-E79)&gt;360,ABS(AA66-E79)-360,360-ABS(AA66-E79)),ABS(AA66-E79))</f>
        <v>1.4210854715202004E-14</v>
      </c>
      <c r="AB67">
        <f>IF(ABS(AB66-E79)&gt;180,IF(ABS(AB66-E79)&gt;360,ABS(AB66-E79)-360,360-ABS(AB66-E79)),ABS(AB66-E79))</f>
        <v>9.9999999999999858</v>
      </c>
      <c r="AC67">
        <f>IF(ABS(AC66-E79)&gt;180,IF(ABS(AC66-E79)&gt;360,ABS(AC66-E79)-360,360-ABS(AC66-E79)),ABS(AC66-E79))</f>
        <v>19.999999999999986</v>
      </c>
      <c r="AD67">
        <f>IF(ABS(AD66-E79)&gt;180,IF(ABS(AD66-E79)&gt;360,ABS(AD66-E79)-360,360-ABS(AD66-E79)),ABS(AD66-E79))</f>
        <v>29.999999999999986</v>
      </c>
      <c r="AE67">
        <f>IF(ABS(AE66-E79)&gt;180,IF(ABS(AE66-E79)&gt;360,ABS(AE66-E79)-360,360-ABS(AE66-E79)),ABS(AE66-E79))</f>
        <v>39.999999999999986</v>
      </c>
      <c r="AF67">
        <f>IF(ABS(AF66-E79)&gt;180,IF(ABS(AF66-E79)&gt;360,ABS(AF66-E79)-360,360-ABS(AF66-E79)),ABS(AF66-E79))</f>
        <v>49.999999999999986</v>
      </c>
      <c r="AG67">
        <f>IF(ABS(AG66-E79)&gt;180,IF(ABS(AG66-E79)&gt;360,ABS(AG66-E79)-360,360-ABS(AG66-E79)),ABS(AG66-E79))</f>
        <v>59.999999999999986</v>
      </c>
      <c r="AH67">
        <f>IF(ABS(AH66-E79)&gt;180,IF(ABS(AH66-E79)&gt;360,ABS(AH66-E79)-360,360-ABS(AH66-E79)),ABS(AH66-E79))</f>
        <v>69.999999999999986</v>
      </c>
      <c r="AI67">
        <f>IF(ABS(AI66-E79)&gt;180,IF(ABS(AI66-E79)&gt;360,ABS(AI66-E79)-360,360-ABS(AI66-E79)),ABS(AI66-E79))</f>
        <v>79.999999999999986</v>
      </c>
      <c r="AJ67">
        <f>IF(ABS(AJ66-E79)&gt;180,IF(ABS(AJ66-E79)&gt;360,ABS(AJ66-E79)-360,360-ABS(AJ66-E79)),ABS(AJ66-E79))</f>
        <v>89.999999999999986</v>
      </c>
      <c r="AK67">
        <f>IF(ABS(AK66-E79)&gt;180,IF(ABS(AK66-E79)&gt;360,ABS(AK66-E79)-360,360-ABS(AK66-E79)),ABS(AK66-E79))</f>
        <v>99.999999999999986</v>
      </c>
      <c r="AL67">
        <f>IF(ABS(AL66-E79)&gt;180,IF(ABS(AL66-E79)&gt;360,ABS(AL66-E79)-360,360-ABS(AL66-E79)),ABS(AL66-E79))</f>
        <v>109.99999999999999</v>
      </c>
      <c r="AM67">
        <f>IF(ABS(AM66-E79)&gt;180,IF(ABS(AM66-E79)&gt;360,ABS(AM66-E79)-360,360-ABS(AM66-E79)),ABS(AM66-E79))</f>
        <v>119.99999999999999</v>
      </c>
      <c r="AN67">
        <f>IF(ABS(AN66-E79)&gt;180,IF(ABS(AN66-E79)&gt;360,ABS(AN66-E79)-360,360-ABS(AN66-E79)),ABS(AN66-E79))</f>
        <v>130</v>
      </c>
      <c r="AO67">
        <f>IF(ABS(AO66-E79)&gt;180,IF(ABS(AO66-E79)&gt;360,ABS(AO66-E79)-360,360-ABS(AO66-E79)),ABS(AO66-E79))</f>
        <v>140</v>
      </c>
      <c r="AP67">
        <f>IF(ABS(AP66-E79)&gt;180,IF(ABS(AP66-E79)&gt;360,ABS(AP66-E79)-360,360-ABS(AP66-E79)),ABS(AP66-E79))</f>
        <v>150</v>
      </c>
      <c r="AQ67">
        <f>IF(ABS(AQ66-E79)&gt;180,IF(ABS(AQ66-E79)&gt;360,ABS(AQ66-E79)-360,360-ABS(AQ66-E79)),ABS(AQ66-E79))</f>
        <v>160</v>
      </c>
      <c r="AR67">
        <f>IF(ABS(AR66-E79)&gt;180,IF(ABS(AR66-E79)&gt;360,ABS(AR66-E79)-360,360-ABS(AR66-E79)),ABS(AR66-E79))</f>
        <v>170</v>
      </c>
      <c r="AU67">
        <f t="shared" si="6"/>
        <v>0</v>
      </c>
      <c r="AV67">
        <f t="shared" si="7"/>
        <v>0</v>
      </c>
      <c r="AW67">
        <v>630</v>
      </c>
      <c r="AX67" cm="1">
        <f t="array" ref="AX67">INDEX($D$1751:$AM$1751,0,MATCH(AW67-IF(AW67&lt;720,IF(AW67&lt;360,0,360),720),$D$1700:$AM$1700,0))+IF(AW67&gt;350,360,0)</f>
        <v>630</v>
      </c>
      <c r="AY67">
        <f t="shared" si="0"/>
        <v>360</v>
      </c>
      <c r="AZ67">
        <f t="shared" si="1"/>
        <v>0</v>
      </c>
      <c r="BA67">
        <f t="shared" si="2"/>
        <v>0</v>
      </c>
      <c r="BB67">
        <f t="shared" si="8"/>
        <v>0</v>
      </c>
      <c r="BC67">
        <f t="shared" si="9"/>
        <v>0</v>
      </c>
      <c r="BD67">
        <f t="shared" si="3"/>
        <v>90</v>
      </c>
      <c r="BE67" t="e">
        <f t="shared" si="4"/>
        <v>#DIV/0!</v>
      </c>
      <c r="BF67">
        <f t="shared" si="5"/>
        <v>0</v>
      </c>
    </row>
    <row r="68" spans="2:58" x14ac:dyDescent="0.5">
      <c r="G68" t="s">
        <v>734</v>
      </c>
      <c r="AU68">
        <f t="shared" si="6"/>
        <v>0</v>
      </c>
      <c r="AV68">
        <f t="shared" si="7"/>
        <v>0</v>
      </c>
      <c r="AW68">
        <v>640</v>
      </c>
      <c r="AX68" cm="1">
        <f t="array" ref="AX68">INDEX($D$1751:$AM$1751,0,MATCH(AW68-IF(AW68&lt;720,IF(AW68&lt;360,0,360),720),$D$1700:$AM$1700,0))+IF(AW68&gt;350,360,0)</f>
        <v>640</v>
      </c>
      <c r="AY68">
        <f t="shared" si="0"/>
        <v>10</v>
      </c>
      <c r="AZ68">
        <f t="shared" si="1"/>
        <v>0</v>
      </c>
      <c r="BA68">
        <f t="shared" si="2"/>
        <v>0</v>
      </c>
      <c r="BB68">
        <f t="shared" si="8"/>
        <v>0</v>
      </c>
      <c r="BC68">
        <f t="shared" si="9"/>
        <v>0</v>
      </c>
      <c r="BD68">
        <f t="shared" si="3"/>
        <v>90</v>
      </c>
      <c r="BE68" t="e">
        <f t="shared" si="4"/>
        <v>#DIV/0!</v>
      </c>
      <c r="BF68">
        <f t="shared" si="5"/>
        <v>0</v>
      </c>
    </row>
    <row r="69" spans="2:58" x14ac:dyDescent="0.5">
      <c r="B69" t="s">
        <v>788</v>
      </c>
      <c r="E69">
        <v>10</v>
      </c>
      <c r="G69">
        <v>90</v>
      </c>
      <c r="I69" t="e">
        <f>IF(DEGREES(ACOS(SIN(RADIANS(G69))*SIN(RADIANS(E77))+COS(RADIANS(G69))*COS(RADIANS(E77))*COS(RADIANS(I67))))&gt;90,0,$F$4*$F$5/E76^2*(SIN(RADIANS(G69))*SIN(RADIANS(E77))+COS(RADIANS(G69))*COS(RADIANS(E77))*COS(RADIANS(I67))))</f>
        <v>#DIV/0!</v>
      </c>
      <c r="J69" t="e">
        <f>IF(DEGREES(ACOS(SIN(RADIANS(G69))*SIN(RADIANS(E77))+COS(RADIANS(G69))*COS(RADIANS(E77))*COS(RADIANS(J67))))&gt;90,0,$F$4*$F$5/E76^2*(SIN(RADIANS(G69))*SIN(RADIANS(E77))+COS(RADIANS(G69))*COS(RADIANS(E77))*COS(RADIANS(J67))))</f>
        <v>#DIV/0!</v>
      </c>
      <c r="K69" t="e">
        <f>IF(DEGREES(ACOS(SIN(RADIANS(G69))*SIN(RADIANS(E77))+COS(RADIANS(G69))*COS(RADIANS(E77))*COS(RADIANS(K67))))&gt;90,0,$F$4*$F$5/E76^2*(SIN(RADIANS(G69))*SIN(RADIANS(E77))+COS(RADIANS(G69))*COS(RADIANS(E77))*COS(RADIANS(K67))))</f>
        <v>#DIV/0!</v>
      </c>
      <c r="L69" t="e">
        <f>IF(DEGREES(ACOS(SIN(RADIANS(G69))*SIN(RADIANS(E77))+COS(RADIANS(G69))*COS(RADIANS(E77))*COS(RADIANS(L67))))&gt;90,0,$F$4*$F$5/E76^2*(SIN(RADIANS(G69))*SIN(RADIANS(E77))+COS(RADIANS(G69))*COS(RADIANS(E77))*COS(RADIANS(L67))))</f>
        <v>#DIV/0!</v>
      </c>
      <c r="M69" t="e">
        <f>IF(DEGREES(ACOS(SIN(RADIANS(G69))*SIN(RADIANS(E77))+COS(RADIANS(G69))*COS(RADIANS(E77))*COS(RADIANS(M67))))&gt;90,0,$F$4*$F$5/E76^2*(SIN(RADIANS(G69))*SIN(RADIANS(E77))+COS(RADIANS(G69))*COS(RADIANS(E77))*COS(RADIANS(M67))))</f>
        <v>#DIV/0!</v>
      </c>
      <c r="N69" t="e">
        <f>IF(DEGREES(ACOS(SIN(RADIANS(G69))*SIN(RADIANS(E77))+COS(RADIANS(G69))*COS(RADIANS(E77))*COS(RADIANS(N67))))&gt;90,0,$F$4*$F$5/E76^2*(SIN(RADIANS(G69))*SIN(RADIANS(E77))+COS(RADIANS(G69))*COS(RADIANS(E77))*COS(RADIANS(N67))))</f>
        <v>#DIV/0!</v>
      </c>
      <c r="O69" t="e">
        <f>IF(DEGREES(ACOS(SIN(RADIANS(G69))*SIN(RADIANS(E77))+COS(RADIANS(G69))*COS(RADIANS(E77))*COS(RADIANS(O67))))&gt;90,0,$F$4*$F$5/E76^2*(SIN(RADIANS(G69))*SIN(RADIANS(E77))+COS(RADIANS(G69))*COS(RADIANS(E77))*COS(RADIANS(O67))))</f>
        <v>#DIV/0!</v>
      </c>
      <c r="P69" t="e">
        <f>IF(DEGREES(ACOS(SIN(RADIANS(G69))*SIN(RADIANS(E77))+COS(RADIANS(G69))*COS(RADIANS(E77))*COS(RADIANS(P67))))&gt;90,0,$F$4*$F$5/E76^2*(SIN(RADIANS(G69))*SIN(RADIANS(E77))+COS(RADIANS(G69))*COS(RADIANS(E77))*COS(RADIANS(P67))))</f>
        <v>#DIV/0!</v>
      </c>
      <c r="Q69" t="e">
        <f>IF(DEGREES(ACOS(SIN(RADIANS(G69))*SIN(RADIANS(E77))+COS(RADIANS(G69))*COS(RADIANS(E77))*COS(RADIANS(Q67))))&gt;90,0,$F$4*$F$5/E76^2*(SIN(RADIANS(G69))*SIN(RADIANS(E77))+COS(RADIANS(G69))*COS(RADIANS(E77))*COS(RADIANS(Q67))))</f>
        <v>#DIV/0!</v>
      </c>
      <c r="R69" t="e">
        <f>IF(DEGREES(ACOS(SIN(RADIANS(G69))*SIN(RADIANS(E77))+COS(RADIANS(G69))*COS(RADIANS(E77))*COS(RADIANS(R67))))&gt;90,0,$F$4*$F$5/E76^2*(SIN(RADIANS(G69))*SIN(RADIANS(E77))+COS(RADIANS(G69))*COS(RADIANS(E77))*COS(RADIANS(R67))))</f>
        <v>#DIV/0!</v>
      </c>
      <c r="S69" t="e">
        <f>IF(DEGREES(ACOS(SIN(RADIANS(G69))*SIN(RADIANS(E77))+COS(RADIANS(G69))*COS(RADIANS(E77))*COS(RADIANS(S67))))&gt;90,0,$F$4*$F$5/E76^2*(SIN(RADIANS(G69))*SIN(RADIANS(E77))+COS(RADIANS(G69))*COS(RADIANS(E77))*COS(RADIANS(S67))))</f>
        <v>#DIV/0!</v>
      </c>
      <c r="T69" t="e">
        <f>IF(DEGREES(ACOS(SIN(RADIANS(G69))*SIN(RADIANS(E77))+COS(RADIANS(G69))*COS(RADIANS(E77))*COS(RADIANS(T67))))&gt;90,0,$F$4*$F$5/E76^2*(SIN(RADIANS(G69))*SIN(RADIANS(E77))+COS(RADIANS(G69))*COS(RADIANS(E77))*COS(RADIANS(T67))))</f>
        <v>#DIV/0!</v>
      </c>
      <c r="U69" t="e">
        <f>IF(DEGREES(ACOS(SIN(RADIANS(G69))*SIN(RADIANS(E77))+COS(RADIANS(G69))*COS(RADIANS(E77))*COS(RADIANS(U67))))&gt;90,0,$F$4*$F$5/E76^2*(SIN(RADIANS(G69))*SIN(RADIANS(E77))+COS(RADIANS(G69))*COS(RADIANS(E77))*COS(RADIANS(U67))))</f>
        <v>#DIV/0!</v>
      </c>
      <c r="V69" t="e">
        <f>IF(DEGREES(ACOS(SIN(RADIANS(G69))*SIN(RADIANS(E77))+COS(RADIANS(G69))*COS(RADIANS(E77))*COS(RADIANS(V67))))&gt;90,0,$F$4*$F$5/E76^2*(SIN(RADIANS(G69))*SIN(RADIANS(E77))+COS(RADIANS(G69))*COS(RADIANS(E77))*COS(RADIANS(V67))))</f>
        <v>#DIV/0!</v>
      </c>
      <c r="W69" t="e">
        <f>IF(DEGREES(ACOS(SIN(RADIANS(G69))*SIN(RADIANS(E77))+COS(RADIANS(G69))*COS(RADIANS(E77))*COS(RADIANS(W67))))&gt;90,0,$F$4*$F$5/E76^2*(SIN(RADIANS(G69))*SIN(RADIANS(E77))+COS(RADIANS(G69))*COS(RADIANS(E77))*COS(RADIANS(W67))))</f>
        <v>#DIV/0!</v>
      </c>
      <c r="X69" t="e">
        <f>IF(DEGREES(ACOS(SIN(RADIANS(G69))*SIN(RADIANS(E77))+COS(RADIANS(G69))*COS(RADIANS(E77))*COS(RADIANS(X67))))&gt;90,0,$F$4*$F$5/E76^2*(SIN(RADIANS(G69))*SIN(RADIANS(E77))+COS(RADIANS(G69))*COS(RADIANS(E77))*COS(RADIANS(X67))))</f>
        <v>#DIV/0!</v>
      </c>
      <c r="Y69" t="e">
        <f>IF(DEGREES(ACOS(SIN(RADIANS(G69))*SIN(RADIANS(E77))+COS(RADIANS(G69))*COS(RADIANS(E77))*COS(RADIANS(Y67))))&gt;90,0,$F$4*$F$5/E76^2*(SIN(RADIANS(G69))*SIN(RADIANS(E77))+COS(RADIANS(G69))*COS(RADIANS(E77))*COS(RADIANS(Y67))))</f>
        <v>#DIV/0!</v>
      </c>
      <c r="Z69" t="e">
        <f>IF(DEGREES(ACOS(SIN(RADIANS(G69))*SIN(RADIANS(E77))+COS(RADIANS(G69))*COS(RADIANS(E77))*COS(RADIANS(Z67))))&gt;90,0,$F$4*$F$5/E76^2*(SIN(RADIANS(G69))*SIN(RADIANS(E77))+COS(RADIANS(G69))*COS(RADIANS(E77))*COS(RADIANS(Z67))))</f>
        <v>#DIV/0!</v>
      </c>
      <c r="AA69" t="e">
        <f>IF(DEGREES(ACOS(SIN(RADIANS(G69))*SIN(RADIANS(E77))+COS(RADIANS(G69))*COS(RADIANS(E77))*COS(RADIANS(AA67))))&gt;90,0,$F$4*$F$5/E76^2*(SIN(RADIANS(G69))*SIN(RADIANS(E77))+COS(RADIANS(G69))*COS(RADIANS(E77))*COS(RADIANS(AA67))))</f>
        <v>#DIV/0!</v>
      </c>
      <c r="AB69" t="e">
        <f>IF(DEGREES(ACOS(SIN(RADIANS(G69))*SIN(RADIANS(E77))+COS(RADIANS(G69))*COS(RADIANS(E77))*COS(RADIANS(AB67))))&gt;90,0,$F$4*$F$5/E76^2*(SIN(RADIANS(G69))*SIN(RADIANS(E77))+COS(RADIANS(G69))*COS(RADIANS(E77))*COS(RADIANS(AB67))))</f>
        <v>#DIV/0!</v>
      </c>
      <c r="AC69" t="e">
        <f>IF(DEGREES(ACOS(SIN(RADIANS(G69))*SIN(RADIANS(E77))+COS(RADIANS(G69))*COS(RADIANS(E77))*COS(RADIANS(AC67))))&gt;90,0,$F$4*$F$5/E76^2*(SIN(RADIANS(G69))*SIN(RADIANS(E77))+COS(RADIANS(G69))*COS(RADIANS(E77))*COS(RADIANS(AC67))))</f>
        <v>#DIV/0!</v>
      </c>
      <c r="AD69" t="e">
        <f>IF(DEGREES(ACOS(SIN(RADIANS(G69))*SIN(RADIANS(E77))+COS(RADIANS(G69))*COS(RADIANS(E77))*COS(RADIANS(AD67))))&gt;90,0,$F$4*$F$5/E76^2*(SIN(RADIANS(G69))*SIN(RADIANS(E77))+COS(RADIANS(G69))*COS(RADIANS(E77))*COS(RADIANS(AD67))))</f>
        <v>#DIV/0!</v>
      </c>
      <c r="AE69" t="e">
        <f>IF(DEGREES(ACOS(SIN(RADIANS(G69))*SIN(RADIANS(E77))+COS(RADIANS(G69))*COS(RADIANS(E77))*COS(RADIANS(AE67))))&gt;90,0,$F$4*$F$5/E76^2*(SIN(RADIANS(G69))*SIN(RADIANS(E77))+COS(RADIANS(G69))*COS(RADIANS(E77))*COS(RADIANS(AE67))))</f>
        <v>#DIV/0!</v>
      </c>
      <c r="AF69" t="e">
        <f>IF(DEGREES(ACOS(SIN(RADIANS(G69))*SIN(RADIANS(E77))+COS(RADIANS(G69))*COS(RADIANS(E77))*COS(RADIANS(AF67))))&gt;90,0,$F$4*$F$5/E76^2*(SIN(RADIANS(G69))*SIN(RADIANS(E77))+COS(RADIANS(G69))*COS(RADIANS(E77))*COS(RADIANS(AF67))))</f>
        <v>#DIV/0!</v>
      </c>
      <c r="AG69" t="e">
        <f>IF(DEGREES(ACOS(SIN(RADIANS(G69))*SIN(RADIANS(E77))+COS(RADIANS(G69))*COS(RADIANS(E77))*COS(RADIANS(AG67))))&gt;90,0,$F$4*$F$5/E76^2*(SIN(RADIANS(G69))*SIN(RADIANS(E77))+COS(RADIANS(G69))*COS(RADIANS(E77))*COS(RADIANS(AG67))))</f>
        <v>#DIV/0!</v>
      </c>
      <c r="AH69" t="e">
        <f>IF(DEGREES(ACOS(SIN(RADIANS(G69))*SIN(RADIANS(E77))+COS(RADIANS(G69))*COS(RADIANS(E77))*COS(RADIANS(AH67))))&gt;90,0,$F$4*$F$5/E76^2*(SIN(RADIANS(G69))*SIN(RADIANS(E77))+COS(RADIANS(G69))*COS(RADIANS(E77))*COS(RADIANS(AH67))))</f>
        <v>#DIV/0!</v>
      </c>
      <c r="AI69" t="e">
        <f>IF(DEGREES(ACOS(SIN(RADIANS(G69))*SIN(RADIANS(E77))+COS(RADIANS(G69))*COS(RADIANS(E77))*COS(RADIANS(AI67))))&gt;90,0,$F$4*$F$5/E76^2*(SIN(RADIANS(G69))*SIN(RADIANS(E77))+COS(RADIANS(G69))*COS(RADIANS(E77))*COS(RADIANS(AI67))))</f>
        <v>#DIV/0!</v>
      </c>
      <c r="AJ69" t="e">
        <f>IF(DEGREES(ACOS(SIN(RADIANS(G69))*SIN(RADIANS(E77))+COS(RADIANS(G69))*COS(RADIANS(E77))*COS(RADIANS(AJ67))))&gt;90,0,$F$4*$F$5/E76^2*(SIN(RADIANS(G69))*SIN(RADIANS(E77))+COS(RADIANS(G69))*COS(RADIANS(E77))*COS(RADIANS(AJ67))))</f>
        <v>#DIV/0!</v>
      </c>
      <c r="AK69" t="e">
        <f>IF(DEGREES(ACOS(SIN(RADIANS(G69))*SIN(RADIANS(E77))+COS(RADIANS(G69))*COS(RADIANS(E77))*COS(RADIANS(AK67))))&gt;90,0,$F$4*$F$5/E76^2*(SIN(RADIANS(G69))*SIN(RADIANS(E77))+COS(RADIANS(G69))*COS(RADIANS(E77))*COS(RADIANS(AK67))))</f>
        <v>#DIV/0!</v>
      </c>
      <c r="AL69" t="e">
        <f>IF(DEGREES(ACOS(SIN(RADIANS(G69))*SIN(RADIANS(E77))+COS(RADIANS(G69))*COS(RADIANS(E77))*COS(RADIANS(AL67))))&gt;90,0,$F$4*$F$5/E76^2*(SIN(RADIANS(G69))*SIN(RADIANS(E77))+COS(RADIANS(G69))*COS(RADIANS(E77))*COS(RADIANS(AL67))))</f>
        <v>#DIV/0!</v>
      </c>
      <c r="AM69" t="e">
        <f>IF(DEGREES(ACOS(SIN(RADIANS(G69))*SIN(RADIANS(E77))+COS(RADIANS(G69))*COS(RADIANS(E77))*COS(RADIANS(AM67))))&gt;90,0,$F$4*$F$5/E76^2*(SIN(RADIANS(G69))*SIN(RADIANS(E77))+COS(RADIANS(G69))*COS(RADIANS(E77))*COS(RADIANS(AM67))))</f>
        <v>#DIV/0!</v>
      </c>
      <c r="AN69" t="e">
        <f>IF(DEGREES(ACOS(SIN(RADIANS(G69))*SIN(RADIANS(E77))+COS(RADIANS(G69))*COS(RADIANS(E77))*COS(RADIANS(AN67))))&gt;90,0,$F$4*$F$5/E76^2*(SIN(RADIANS(G69))*SIN(RADIANS(E77))+COS(RADIANS(G69))*COS(RADIANS(E77))*COS(RADIANS(AN67))))</f>
        <v>#DIV/0!</v>
      </c>
      <c r="AO69" t="e">
        <f>IF(DEGREES(ACOS(SIN(RADIANS(G69))*SIN(RADIANS(E77))+COS(RADIANS(G69))*COS(RADIANS(E77))*COS(RADIANS(AO67))))&gt;90,0,$F$4*$F$5/E76^2*(SIN(RADIANS(G69))*SIN(RADIANS(E77))+COS(RADIANS(G69))*COS(RADIANS(E77))*COS(RADIANS(AO67))))</f>
        <v>#DIV/0!</v>
      </c>
      <c r="AP69" t="e">
        <f>IF(DEGREES(ACOS(SIN(RADIANS(G69))*SIN(RADIANS(E77))+COS(RADIANS(G69))*COS(RADIANS(E77))*COS(RADIANS(AP67))))&gt;90,0,$F$4*$F$5/E76^2*(SIN(RADIANS(G69))*SIN(RADIANS(E77))+COS(RADIANS(G69))*COS(RADIANS(E77))*COS(RADIANS(AP67))))</f>
        <v>#DIV/0!</v>
      </c>
      <c r="AQ69" t="e">
        <f>IF(DEGREES(ACOS(SIN(RADIANS(G69))*SIN(RADIANS(E77))+COS(RADIANS(G69))*COS(RADIANS(E77))*COS(RADIANS(AQ67))))&gt;90,0,$F$4*$F$5/E76^2*(SIN(RADIANS(G69))*SIN(RADIANS(E77))+COS(RADIANS(G69))*COS(RADIANS(E77))*COS(RADIANS(AQ67))))</f>
        <v>#DIV/0!</v>
      </c>
      <c r="AR69" t="e">
        <f>IF(DEGREES(ACOS(SIN(RADIANS(G69))*SIN(RADIANS(E77))+COS(RADIANS(G69))*COS(RADIANS(E77))*COS(RADIANS(AR67))))&gt;90,0,$F$4*$F$5/E76^2*(SIN(RADIANS(G69))*SIN(RADIANS(E77))+COS(RADIANS(G69))*COS(RADIANS(E77))*COS(RADIANS(AR67))))</f>
        <v>#DIV/0!</v>
      </c>
      <c r="AU69">
        <f t="shared" si="6"/>
        <v>0</v>
      </c>
      <c r="AV69">
        <f t="shared" si="7"/>
        <v>0</v>
      </c>
      <c r="AW69">
        <v>650</v>
      </c>
      <c r="AX69" cm="1">
        <f t="array" ref="AX69">INDEX($D$1751:$AM$1751,0,MATCH(AW69-IF(AW69&lt;720,IF(AW69&lt;360,0,360),720),$D$1700:$AM$1700,0))+IF(AW69&gt;350,360,0)</f>
        <v>650</v>
      </c>
      <c r="AY69">
        <f t="shared" ref="AY69:AY76" si="29">IF(AX69-$F$13&lt;0,AX69-$F$13+360,IF(AX69-$F$13&gt;360,AX69-$F$13-360,AX69-$F$13))</f>
        <v>20</v>
      </c>
      <c r="AZ69">
        <f t="shared" ref="AZ69:AZ76" si="30">$F$6*(1-$F$7^2)/(1+$F$7*COS(RADIANS(IF($F$13+AX69&lt;360,$F$13+AX69,$F$13+AX69-360))))</f>
        <v>0</v>
      </c>
      <c r="BA69">
        <f t="shared" ref="BA69:BA76" si="31">IF($F$8&gt;90,180-$F$8,$F$8)*SIN(RADIANS(AY69))</f>
        <v>0</v>
      </c>
      <c r="BB69">
        <f t="shared" ref="BB69:BB75" si="32">IF($F$10=0,IF(AW69&lt;360,AW69,AW69-360),($F$10+1)*AW69)-AX69-360*ROUNDDOWN((IF($F$10=0,IF(AW69&lt;360,AW69,AW69-360),($F$10+1)*AW69)-AX69)/360,0)</f>
        <v>0</v>
      </c>
      <c r="BC69">
        <f t="shared" ref="BC69:BC75" si="33">IF(ABS(AV69-BB69)&gt;180,IF(ABS(AV69-BB69)&gt;360,ABS(AV69-BB69)-360,360-ABS(AV69-BB69)),ABS(AV69-BB69))</f>
        <v>0</v>
      </c>
      <c r="BD69">
        <f t="shared" ref="BD69:BD75" si="34">IF(DEGREES(ACOS(SIN(RADIANS(AU69))*SIN(RADIANS(BA69))+COS(RADIANS(AU69))*COS(RADIANS(BA69))*COS(RADIANS(BC69))))&gt;90,0,90-DEGREES(ACOS(SIN(RADIANS(AU69))*SIN(RADIANS(BA69))+COS(RADIANS(AU69))*COS(RADIANS(BA69))*COS(RADIANS(BC69)))))</f>
        <v>90</v>
      </c>
      <c r="BE69" t="e">
        <f t="shared" ref="BE69:BE75" si="35">$F$4*$F$5/AZ69^2*SIN(RADIANS(BD69))</f>
        <v>#DIV/0!</v>
      </c>
      <c r="BF69">
        <f t="shared" ref="BF69:BF76" si="36">IF(BB69&gt;-180,IF(BB69&lt;180,-BB69,-(BB69-360)),-(BB69+360))</f>
        <v>0</v>
      </c>
    </row>
    <row r="70" spans="2:58" x14ac:dyDescent="0.5">
      <c r="B70" t="s">
        <v>726</v>
      </c>
      <c r="E70" cm="1">
        <f t="array" ref="E70">INDEX($D$1751:$AM$1751,0,MATCH(E69-IF(E69&lt;360,0,360),$D$1700:$AM$1700,0))+IF(E69&gt;350,360,0)</f>
        <v>10.000000000000014</v>
      </c>
      <c r="G70">
        <v>80</v>
      </c>
      <c r="I70">
        <f>IF(DEGREES(ACOS(SIN(RADIANS(G70))*SIN(RADIANS(E77))+COS(RADIANS(G70))*COS(RADIANS(E77))*COS(RADIANS(I67))))&gt;90,0,$F$4*$F$5/E76^2*(SIN(RADIANS(G70))*SIN(RADIANS(E77))+COS(RADIANS(G70))*COS(RADIANS(E77))*COS(RADIANS(I67))))</f>
        <v>0</v>
      </c>
      <c r="J70">
        <f>IF(DEGREES(ACOS(SIN(RADIANS(G70))*SIN(RADIANS(E77))+COS(RADIANS(G70))*COS(RADIANS(E77))*COS(RADIANS(J67))))&gt;90,0,$F$4*$F$5/E76^2*(SIN(RADIANS(G70))*SIN(RADIANS(E77))+COS(RADIANS(G70))*COS(RADIANS(E77))*COS(RADIANS(J67))))</f>
        <v>0</v>
      </c>
      <c r="K70">
        <f>IF(DEGREES(ACOS(SIN(RADIANS(G70))*SIN(RADIANS(E77))+COS(RADIANS(G70))*COS(RADIANS(E77))*COS(RADIANS(K67))))&gt;90,0,$F$4*$F$5/E76^2*(SIN(RADIANS(G70))*SIN(RADIANS(E77))+COS(RADIANS(G70))*COS(RADIANS(E77))*COS(RADIANS(K67))))</f>
        <v>0</v>
      </c>
      <c r="L70">
        <f>IF(DEGREES(ACOS(SIN(RADIANS(G70))*SIN(RADIANS(E77))+COS(RADIANS(G70))*COS(RADIANS(E77))*COS(RADIANS(L67))))&gt;90,0,$F$4*$F$5/E76^2*(SIN(RADIANS(G70))*SIN(RADIANS(E77))+COS(RADIANS(G70))*COS(RADIANS(E77))*COS(RADIANS(L67))))</f>
        <v>0</v>
      </c>
      <c r="M70">
        <f>IF(DEGREES(ACOS(SIN(RADIANS(G70))*SIN(RADIANS(E77))+COS(RADIANS(G70))*COS(RADIANS(E77))*COS(RADIANS(M67))))&gt;90,0,$F$4*$F$5/E76^2*(SIN(RADIANS(G70))*SIN(RADIANS(E77))+COS(RADIANS(G70))*COS(RADIANS(E77))*COS(RADIANS(M67))))</f>
        <v>0</v>
      </c>
      <c r="N70">
        <f>IF(DEGREES(ACOS(SIN(RADIANS(G70))*SIN(RADIANS(E77))+COS(RADIANS(G70))*COS(RADIANS(E77))*COS(RADIANS(N67))))&gt;90,0,$F$4*$F$5/E76^2*(SIN(RADIANS(G70))*SIN(RADIANS(E77))+COS(RADIANS(G70))*COS(RADIANS(E77))*COS(RADIANS(N67))))</f>
        <v>0</v>
      </c>
      <c r="O70">
        <f>IF(DEGREES(ACOS(SIN(RADIANS(G70))*SIN(RADIANS(E77))+COS(RADIANS(G70))*COS(RADIANS(E77))*COS(RADIANS(O67))))&gt;90,0,$F$4*$F$5/E76^2*(SIN(RADIANS(G70))*SIN(RADIANS(E77))+COS(RADIANS(G70))*COS(RADIANS(E77))*COS(RADIANS(O67))))</f>
        <v>0</v>
      </c>
      <c r="P70">
        <f>IF(DEGREES(ACOS(SIN(RADIANS(G70))*SIN(RADIANS(E77))+COS(RADIANS(G70))*COS(RADIANS(E77))*COS(RADIANS(P67))))&gt;90,0,$F$4*$F$5/E76^2*(SIN(RADIANS(G70))*SIN(RADIANS(E77))+COS(RADIANS(G70))*COS(RADIANS(E77))*COS(RADIANS(P67))))</f>
        <v>0</v>
      </c>
      <c r="Q70">
        <f>IF(DEGREES(ACOS(SIN(RADIANS(G70))*SIN(RADIANS(E77))+COS(RADIANS(G70))*COS(RADIANS(E77))*COS(RADIANS(Q67))))&gt;90,0,$F$4*$F$5/E76^2*(SIN(RADIANS(G70))*SIN(RADIANS(E77))+COS(RADIANS(G70))*COS(RADIANS(E77))*COS(RADIANS(Q67))))</f>
        <v>0</v>
      </c>
      <c r="R70" t="e">
        <f>IF(DEGREES(ACOS(SIN(RADIANS(G70))*SIN(RADIANS(E77))+COS(RADIANS(G70))*COS(RADIANS(E77))*COS(RADIANS(R67))))&gt;90,0,$F$4*$F$5/E76^2*(SIN(RADIANS(G70))*SIN(RADIANS(E77))+COS(RADIANS(G70))*COS(RADIANS(E77))*COS(RADIANS(R67))))</f>
        <v>#DIV/0!</v>
      </c>
      <c r="S70" t="e">
        <f>IF(DEGREES(ACOS(SIN(RADIANS(G70))*SIN(RADIANS(E77))+COS(RADIANS(G70))*COS(RADIANS(E77))*COS(RADIANS(S67))))&gt;90,0,$F$4*$F$5/E76^2*(SIN(RADIANS(G70))*SIN(RADIANS(E77))+COS(RADIANS(G70))*COS(RADIANS(E77))*COS(RADIANS(S67))))</f>
        <v>#DIV/0!</v>
      </c>
      <c r="T70" t="e">
        <f>IF(DEGREES(ACOS(SIN(RADIANS(G70))*SIN(RADIANS(E77))+COS(RADIANS(G70))*COS(RADIANS(E77))*COS(RADIANS(T67))))&gt;90,0,$F$4*$F$5/E76^2*(SIN(RADIANS(G70))*SIN(RADIANS(E77))+COS(RADIANS(G70))*COS(RADIANS(E77))*COS(RADIANS(T67))))</f>
        <v>#DIV/0!</v>
      </c>
      <c r="U70" t="e">
        <f>IF(DEGREES(ACOS(SIN(RADIANS(G70))*SIN(RADIANS(E77))+COS(RADIANS(G70))*COS(RADIANS(E77))*COS(RADIANS(U67))))&gt;90,0,$F$4*$F$5/E76^2*(SIN(RADIANS(G70))*SIN(RADIANS(E77))+COS(RADIANS(G70))*COS(RADIANS(E77))*COS(RADIANS(U67))))</f>
        <v>#DIV/0!</v>
      </c>
      <c r="V70" t="e">
        <f>IF(DEGREES(ACOS(SIN(RADIANS(G70))*SIN(RADIANS(E77))+COS(RADIANS(G70))*COS(RADIANS(E77))*COS(RADIANS(V67))))&gt;90,0,$F$4*$F$5/E76^2*(SIN(RADIANS(G70))*SIN(RADIANS(E77))+COS(RADIANS(G70))*COS(RADIANS(E77))*COS(RADIANS(V67))))</f>
        <v>#DIV/0!</v>
      </c>
      <c r="W70" t="e">
        <f>IF(DEGREES(ACOS(SIN(RADIANS(G70))*SIN(RADIANS(E77))+COS(RADIANS(G70))*COS(RADIANS(E77))*COS(RADIANS(W67))))&gt;90,0,$F$4*$F$5/E76^2*(SIN(RADIANS(G70))*SIN(RADIANS(E77))+COS(RADIANS(G70))*COS(RADIANS(E77))*COS(RADIANS(W67))))</f>
        <v>#DIV/0!</v>
      </c>
      <c r="X70" t="e">
        <f>IF(DEGREES(ACOS(SIN(RADIANS(G70))*SIN(RADIANS(E77))+COS(RADIANS(G70))*COS(RADIANS(E77))*COS(RADIANS(X67))))&gt;90,0,$F$4*$F$5/E76^2*(SIN(RADIANS(G70))*SIN(RADIANS(E77))+COS(RADIANS(G70))*COS(RADIANS(E77))*COS(RADIANS(X67))))</f>
        <v>#DIV/0!</v>
      </c>
      <c r="Y70" t="e">
        <f>IF(DEGREES(ACOS(SIN(RADIANS(G70))*SIN(RADIANS(E77))+COS(RADIANS(G70))*COS(RADIANS(E77))*COS(RADIANS(Y67))))&gt;90,0,$F$4*$F$5/E76^2*(SIN(RADIANS(G70))*SIN(RADIANS(E77))+COS(RADIANS(G70))*COS(RADIANS(E77))*COS(RADIANS(Y67))))</f>
        <v>#DIV/0!</v>
      </c>
      <c r="Z70" t="e">
        <f>IF(DEGREES(ACOS(SIN(RADIANS(G70))*SIN(RADIANS(E77))+COS(RADIANS(G70))*COS(RADIANS(E77))*COS(RADIANS(Z67))))&gt;90,0,$F$4*$F$5/E76^2*(SIN(RADIANS(G70))*SIN(RADIANS(E77))+COS(RADIANS(G70))*COS(RADIANS(E77))*COS(RADIANS(Z67))))</f>
        <v>#DIV/0!</v>
      </c>
      <c r="AA70" t="e">
        <f>IF(DEGREES(ACOS(SIN(RADIANS(G70))*SIN(RADIANS(E77))+COS(RADIANS(G70))*COS(RADIANS(E77))*COS(RADIANS(AA67))))&gt;90,0,$F$4*$F$5/E76^2*(SIN(RADIANS(G70))*SIN(RADIANS(E77))+COS(RADIANS(G70))*COS(RADIANS(E77))*COS(RADIANS(AA67))))</f>
        <v>#DIV/0!</v>
      </c>
      <c r="AB70" t="e">
        <f>IF(DEGREES(ACOS(SIN(RADIANS(G70))*SIN(RADIANS(E77))+COS(RADIANS(G70))*COS(RADIANS(E77))*COS(RADIANS(AB67))))&gt;90,0,$F$4*$F$5/E76^2*(SIN(RADIANS(G70))*SIN(RADIANS(E77))+COS(RADIANS(G70))*COS(RADIANS(E77))*COS(RADIANS(AB67))))</f>
        <v>#DIV/0!</v>
      </c>
      <c r="AC70" t="e">
        <f>IF(DEGREES(ACOS(SIN(RADIANS(G70))*SIN(RADIANS(E77))+COS(RADIANS(G70))*COS(RADIANS(E77))*COS(RADIANS(AC67))))&gt;90,0,$F$4*$F$5/E76^2*(SIN(RADIANS(G70))*SIN(RADIANS(E77))+COS(RADIANS(G70))*COS(RADIANS(E77))*COS(RADIANS(AC67))))</f>
        <v>#DIV/0!</v>
      </c>
      <c r="AD70" t="e">
        <f>IF(DEGREES(ACOS(SIN(RADIANS(G70))*SIN(RADIANS(E77))+COS(RADIANS(G70))*COS(RADIANS(E77))*COS(RADIANS(AD67))))&gt;90,0,$F$4*$F$5/E76^2*(SIN(RADIANS(G70))*SIN(RADIANS(E77))+COS(RADIANS(G70))*COS(RADIANS(E77))*COS(RADIANS(AD67))))</f>
        <v>#DIV/0!</v>
      </c>
      <c r="AE70" t="e">
        <f>IF(DEGREES(ACOS(SIN(RADIANS(G70))*SIN(RADIANS(E77))+COS(RADIANS(G70))*COS(RADIANS(E77))*COS(RADIANS(AE67))))&gt;90,0,$F$4*$F$5/E76^2*(SIN(RADIANS(G70))*SIN(RADIANS(E77))+COS(RADIANS(G70))*COS(RADIANS(E77))*COS(RADIANS(AE67))))</f>
        <v>#DIV/0!</v>
      </c>
      <c r="AF70" t="e">
        <f>IF(DEGREES(ACOS(SIN(RADIANS(G70))*SIN(RADIANS(E77))+COS(RADIANS(G70))*COS(RADIANS(E77))*COS(RADIANS(AF67))))&gt;90,0,$F$4*$F$5/E76^2*(SIN(RADIANS(G70))*SIN(RADIANS(E77))+COS(RADIANS(G70))*COS(RADIANS(E77))*COS(RADIANS(AF67))))</f>
        <v>#DIV/0!</v>
      </c>
      <c r="AG70" t="e">
        <f>IF(DEGREES(ACOS(SIN(RADIANS(G70))*SIN(RADIANS(E77))+COS(RADIANS(G70))*COS(RADIANS(E77))*COS(RADIANS(AG67))))&gt;90,0,$F$4*$F$5/E76^2*(SIN(RADIANS(G70))*SIN(RADIANS(E77))+COS(RADIANS(G70))*COS(RADIANS(E77))*COS(RADIANS(AG67))))</f>
        <v>#DIV/0!</v>
      </c>
      <c r="AH70" t="e">
        <f>IF(DEGREES(ACOS(SIN(RADIANS(G70))*SIN(RADIANS(E77))+COS(RADIANS(G70))*COS(RADIANS(E77))*COS(RADIANS(AH67))))&gt;90,0,$F$4*$F$5/E76^2*(SIN(RADIANS(G70))*SIN(RADIANS(E77))+COS(RADIANS(G70))*COS(RADIANS(E77))*COS(RADIANS(AH67))))</f>
        <v>#DIV/0!</v>
      </c>
      <c r="AI70" t="e">
        <f>IF(DEGREES(ACOS(SIN(RADIANS(G70))*SIN(RADIANS(E77))+COS(RADIANS(G70))*COS(RADIANS(E77))*COS(RADIANS(AI67))))&gt;90,0,$F$4*$F$5/E76^2*(SIN(RADIANS(G70))*SIN(RADIANS(E77))+COS(RADIANS(G70))*COS(RADIANS(E77))*COS(RADIANS(AI67))))</f>
        <v>#DIV/0!</v>
      </c>
      <c r="AJ70" t="e">
        <f>IF(DEGREES(ACOS(SIN(RADIANS(G70))*SIN(RADIANS(E77))+COS(RADIANS(G70))*COS(RADIANS(E77))*COS(RADIANS(AJ67))))&gt;90,0,$F$4*$F$5/E76^2*(SIN(RADIANS(G70))*SIN(RADIANS(E77))+COS(RADIANS(G70))*COS(RADIANS(E77))*COS(RADIANS(AJ67))))</f>
        <v>#DIV/0!</v>
      </c>
      <c r="AK70">
        <f>IF(DEGREES(ACOS(SIN(RADIANS(G70))*SIN(RADIANS(E77))+COS(RADIANS(G70))*COS(RADIANS(E77))*COS(RADIANS(AK67))))&gt;90,0,$F$4*$F$5/E76^2*(SIN(RADIANS(G70))*SIN(RADIANS(E77))+COS(RADIANS(G70))*COS(RADIANS(E77))*COS(RADIANS(AK67))))</f>
        <v>0</v>
      </c>
      <c r="AL70">
        <f>IF(DEGREES(ACOS(SIN(RADIANS(G70))*SIN(RADIANS(E77))+COS(RADIANS(G70))*COS(RADIANS(E77))*COS(RADIANS(AL67))))&gt;90,0,$F$4*$F$5/E76^2*(SIN(RADIANS(G70))*SIN(RADIANS(E77))+COS(RADIANS(G70))*COS(RADIANS(E77))*COS(RADIANS(AL67))))</f>
        <v>0</v>
      </c>
      <c r="AM70">
        <f>IF(DEGREES(ACOS(SIN(RADIANS(G70))*SIN(RADIANS(E77))+COS(RADIANS(G70))*COS(RADIANS(E77))*COS(RADIANS(AM67))))&gt;90,0,$F$4*$F$5/E76^2*(SIN(RADIANS(G70))*SIN(RADIANS(E77))+COS(RADIANS(G70))*COS(RADIANS(E77))*COS(RADIANS(AM67))))</f>
        <v>0</v>
      </c>
      <c r="AN70">
        <f>IF(DEGREES(ACOS(SIN(RADIANS(G70))*SIN(RADIANS(E77))+COS(RADIANS(G70))*COS(RADIANS(E77))*COS(RADIANS(AN67))))&gt;90,0,$F$4*$F$5/E76^2*(SIN(RADIANS(G70))*SIN(RADIANS(E77))+COS(RADIANS(G70))*COS(RADIANS(E77))*COS(RADIANS(AN67))))</f>
        <v>0</v>
      </c>
      <c r="AO70">
        <f>IF(DEGREES(ACOS(SIN(RADIANS(G70))*SIN(RADIANS(E77))+COS(RADIANS(G70))*COS(RADIANS(E77))*COS(RADIANS(AO67))))&gt;90,0,$F$4*$F$5/E76^2*(SIN(RADIANS(G70))*SIN(RADIANS(E77))+COS(RADIANS(G70))*COS(RADIANS(E77))*COS(RADIANS(AO67))))</f>
        <v>0</v>
      </c>
      <c r="AP70">
        <f>IF(DEGREES(ACOS(SIN(RADIANS(G70))*SIN(RADIANS(E77))+COS(RADIANS(G70))*COS(RADIANS(E77))*COS(RADIANS(AP67))))&gt;90,0,$F$4*$F$5/E76^2*(SIN(RADIANS(G70))*SIN(RADIANS(E77))+COS(RADIANS(G70))*COS(RADIANS(E77))*COS(RADIANS(AP67))))</f>
        <v>0</v>
      </c>
      <c r="AQ70">
        <f>IF(DEGREES(ACOS(SIN(RADIANS(G70))*SIN(RADIANS(E77))+COS(RADIANS(G70))*COS(RADIANS(E77))*COS(RADIANS(AQ67))))&gt;90,0,$F$4*$F$5/E76^2*(SIN(RADIANS(G70))*SIN(RADIANS(E77))+COS(RADIANS(G70))*COS(RADIANS(E77))*COS(RADIANS(AQ67))))</f>
        <v>0</v>
      </c>
      <c r="AR70">
        <f>IF(DEGREES(ACOS(SIN(RADIANS(G70))*SIN(RADIANS(E77))+COS(RADIANS(G70))*COS(RADIANS(E77))*COS(RADIANS(AR67))))&gt;90,0,$F$4*$F$5/E76^2*(SIN(RADIANS(G70))*SIN(RADIANS(E77))+COS(RADIANS(G70))*COS(RADIANS(E77))*COS(RADIANS(AR67))))</f>
        <v>0</v>
      </c>
      <c r="AU70">
        <f t="shared" ref="AU70:AU76" si="37">$X$4</f>
        <v>0</v>
      </c>
      <c r="AV70">
        <f t="shared" ref="AV70:AV76" si="38">$X$5</f>
        <v>0</v>
      </c>
      <c r="AW70">
        <v>660</v>
      </c>
      <c r="AX70" cm="1">
        <f t="array" ref="AX70">INDEX($D$1751:$AM$1751,0,MATCH(AW70-IF(AW70&lt;720,IF(AW70&lt;360,0,360),720),$D$1700:$AM$1700,0))+IF(AW70&gt;350,360,0)</f>
        <v>660</v>
      </c>
      <c r="AY70">
        <f t="shared" si="29"/>
        <v>30</v>
      </c>
      <c r="AZ70">
        <f t="shared" si="30"/>
        <v>0</v>
      </c>
      <c r="BA70">
        <f t="shared" si="31"/>
        <v>0</v>
      </c>
      <c r="BB70">
        <f t="shared" si="32"/>
        <v>0</v>
      </c>
      <c r="BC70">
        <f t="shared" si="33"/>
        <v>0</v>
      </c>
      <c r="BD70">
        <f t="shared" si="34"/>
        <v>90</v>
      </c>
      <c r="BE70" t="e">
        <f t="shared" si="35"/>
        <v>#DIV/0!</v>
      </c>
      <c r="BF70">
        <f t="shared" si="36"/>
        <v>0</v>
      </c>
    </row>
    <row r="71" spans="2:58" x14ac:dyDescent="0.5">
      <c r="B71" s="40" t="s">
        <v>781</v>
      </c>
      <c r="E71">
        <f>IF(E70-$F$13&lt;0,E70-$F$13+360,IF(E70-$F$13&gt;360,E70-$F$13-360,E70-$F$13))</f>
        <v>100</v>
      </c>
      <c r="G71">
        <v>70</v>
      </c>
      <c r="I71">
        <f>IF(DEGREES(ACOS(SIN(RADIANS(G71))*SIN(RADIANS(E77))+COS(RADIANS(G71))*COS(RADIANS(E77))*COS(RADIANS(I67))))&gt;90,0,$F$4*$F$5/E76^2*(SIN(RADIANS(G71))*SIN(RADIANS(E77))+COS(RADIANS(G71))*COS(RADIANS(E77))*COS(RADIANS(I67))))</f>
        <v>0</v>
      </c>
      <c r="J71">
        <f>IF(DEGREES(ACOS(SIN(RADIANS(G71))*SIN(RADIANS(E77))+COS(RADIANS(G71))*COS(RADIANS(E77))*COS(RADIANS(J67))))&gt;90,0,$F$4*$F$5/E76^2*(SIN(RADIANS(G71))*SIN(RADIANS(E77))+COS(RADIANS(G71))*COS(RADIANS(E77))*COS(RADIANS(J67))))</f>
        <v>0</v>
      </c>
      <c r="K71">
        <f>IF(DEGREES(ACOS(SIN(RADIANS(G71))*SIN(RADIANS(E77))+COS(RADIANS(G71))*COS(RADIANS(E77))*COS(RADIANS(K67))))&gt;90,0,$F$4*$F$5/E76^2*(SIN(RADIANS(G71))*SIN(RADIANS(E77))+COS(RADIANS(G71))*COS(RADIANS(E77))*COS(RADIANS(K67))))</f>
        <v>0</v>
      </c>
      <c r="L71">
        <f>IF(DEGREES(ACOS(SIN(RADIANS(G71))*SIN(RADIANS(E77))+COS(RADIANS(G71))*COS(RADIANS(E77))*COS(RADIANS(L67))))&gt;90,0,$F$4*$F$5/E76^2*(SIN(RADIANS(G71))*SIN(RADIANS(E77))+COS(RADIANS(G71))*COS(RADIANS(E77))*COS(RADIANS(L67))))</f>
        <v>0</v>
      </c>
      <c r="M71">
        <f>IF(DEGREES(ACOS(SIN(RADIANS(G71))*SIN(RADIANS(E77))+COS(RADIANS(G71))*COS(RADIANS(E77))*COS(RADIANS(M67))))&gt;90,0,$F$4*$F$5/E76^2*(SIN(RADIANS(G71))*SIN(RADIANS(E77))+COS(RADIANS(G71))*COS(RADIANS(E77))*COS(RADIANS(M67))))</f>
        <v>0</v>
      </c>
      <c r="N71">
        <f>IF(DEGREES(ACOS(SIN(RADIANS(G71))*SIN(RADIANS(E77))+COS(RADIANS(G71))*COS(RADIANS(E77))*COS(RADIANS(N67))))&gt;90,0,$F$4*$F$5/E76^2*(SIN(RADIANS(G71))*SIN(RADIANS(E77))+COS(RADIANS(G71))*COS(RADIANS(E77))*COS(RADIANS(N67))))</f>
        <v>0</v>
      </c>
      <c r="O71">
        <f>IF(DEGREES(ACOS(SIN(RADIANS(G71))*SIN(RADIANS(E77))+COS(RADIANS(G71))*COS(RADIANS(E77))*COS(RADIANS(O67))))&gt;90,0,$F$4*$F$5/E76^2*(SIN(RADIANS(G71))*SIN(RADIANS(E77))+COS(RADIANS(G71))*COS(RADIANS(E77))*COS(RADIANS(O67))))</f>
        <v>0</v>
      </c>
      <c r="P71">
        <f>IF(DEGREES(ACOS(SIN(RADIANS(G71))*SIN(RADIANS(E77))+COS(RADIANS(G71))*COS(RADIANS(E77))*COS(RADIANS(P67))))&gt;90,0,$F$4*$F$5/E76^2*(SIN(RADIANS(G71))*SIN(RADIANS(E77))+COS(RADIANS(G71))*COS(RADIANS(E77))*COS(RADIANS(P67))))</f>
        <v>0</v>
      </c>
      <c r="Q71">
        <f>IF(DEGREES(ACOS(SIN(RADIANS(G71))*SIN(RADIANS(E77))+COS(RADIANS(G71))*COS(RADIANS(E77))*COS(RADIANS(Q67))))&gt;90,0,$F$4*$F$5/E76^2*(SIN(RADIANS(G71))*SIN(RADIANS(E77))+COS(RADIANS(G71))*COS(RADIANS(E77))*COS(RADIANS(Q67))))</f>
        <v>0</v>
      </c>
      <c r="R71" t="e">
        <f>IF(DEGREES(ACOS(SIN(RADIANS(G71))*SIN(RADIANS(E77))+COS(RADIANS(G71))*COS(RADIANS(E77))*COS(RADIANS(R67))))&gt;90,0,$F$4*$F$5/E76^2*(SIN(RADIANS(G71))*SIN(RADIANS(E77))+COS(RADIANS(G71))*COS(RADIANS(E77))*COS(RADIANS(R67))))</f>
        <v>#DIV/0!</v>
      </c>
      <c r="S71" t="e">
        <f>IF(DEGREES(ACOS(SIN(RADIANS(G71))*SIN(RADIANS(E77))+COS(RADIANS(G71))*COS(RADIANS(E77))*COS(RADIANS(S67))))&gt;90,0,$F$4*$F$5/E76^2*(SIN(RADIANS(G71))*SIN(RADIANS(E77))+COS(RADIANS(G71))*COS(RADIANS(E77))*COS(RADIANS(S67))))</f>
        <v>#DIV/0!</v>
      </c>
      <c r="T71" t="e">
        <f>IF(DEGREES(ACOS(SIN(RADIANS(G71))*SIN(RADIANS(E77))+COS(RADIANS(G71))*COS(RADIANS(E77))*COS(RADIANS(T67))))&gt;90,0,$F$4*$F$5/E76^2*(SIN(RADIANS(G71))*SIN(RADIANS(E77))+COS(RADIANS(G71))*COS(RADIANS(E77))*COS(RADIANS(T67))))</f>
        <v>#DIV/0!</v>
      </c>
      <c r="U71" t="e">
        <f>IF(DEGREES(ACOS(SIN(RADIANS(G71))*SIN(RADIANS(E77))+COS(RADIANS(G71))*COS(RADIANS(E77))*COS(RADIANS(U67))))&gt;90,0,$F$4*$F$5/E76^2*(SIN(RADIANS(G71))*SIN(RADIANS(E77))+COS(RADIANS(G71))*COS(RADIANS(E77))*COS(RADIANS(U67))))</f>
        <v>#DIV/0!</v>
      </c>
      <c r="V71" t="e">
        <f>IF(DEGREES(ACOS(SIN(RADIANS(G71))*SIN(RADIANS(E77))+COS(RADIANS(G71))*COS(RADIANS(E77))*COS(RADIANS(V67))))&gt;90,0,$F$4*$F$5/E76^2*(SIN(RADIANS(G71))*SIN(RADIANS(E77))+COS(RADIANS(G71))*COS(RADIANS(E77))*COS(RADIANS(V67))))</f>
        <v>#DIV/0!</v>
      </c>
      <c r="W71" t="e">
        <f>IF(DEGREES(ACOS(SIN(RADIANS(G71))*SIN(RADIANS(E77))+COS(RADIANS(G71))*COS(RADIANS(E77))*COS(RADIANS(W67))))&gt;90,0,$F$4*$F$5/E76^2*(SIN(RADIANS(G71))*SIN(RADIANS(E77))+COS(RADIANS(G71))*COS(RADIANS(E77))*COS(RADIANS(W67))))</f>
        <v>#DIV/0!</v>
      </c>
      <c r="X71" t="e">
        <f>IF(DEGREES(ACOS(SIN(RADIANS(G71))*SIN(RADIANS(E77))+COS(RADIANS(G71))*COS(RADIANS(E77))*COS(RADIANS(X67))))&gt;90,0,$F$4*$F$5/E76^2*(SIN(RADIANS(G71))*SIN(RADIANS(E77))+COS(RADIANS(G71))*COS(RADIANS(E77))*COS(RADIANS(X67))))</f>
        <v>#DIV/0!</v>
      </c>
      <c r="Y71" t="e">
        <f>IF(DEGREES(ACOS(SIN(RADIANS(G71))*SIN(RADIANS(E77))+COS(RADIANS(G71))*COS(RADIANS(E77))*COS(RADIANS(Y67))))&gt;90,0,$F$4*$F$5/E76^2*(SIN(RADIANS(G71))*SIN(RADIANS(E77))+COS(RADIANS(G71))*COS(RADIANS(E77))*COS(RADIANS(Y67))))</f>
        <v>#DIV/0!</v>
      </c>
      <c r="Z71" t="e">
        <f>IF(DEGREES(ACOS(SIN(RADIANS(G71))*SIN(RADIANS(E77))+COS(RADIANS(G71))*COS(RADIANS(E77))*COS(RADIANS(Z67))))&gt;90,0,$F$4*$F$5/E76^2*(SIN(RADIANS(G71))*SIN(RADIANS(E77))+COS(RADIANS(G71))*COS(RADIANS(E77))*COS(RADIANS(Z67))))</f>
        <v>#DIV/0!</v>
      </c>
      <c r="AA71" t="e">
        <f>IF(DEGREES(ACOS(SIN(RADIANS(G71))*SIN(RADIANS(E77))+COS(RADIANS(G71))*COS(RADIANS(E77))*COS(RADIANS(AA67))))&gt;90,0,$F$4*$F$5/E76^2*(SIN(RADIANS(G71))*SIN(RADIANS(E77))+COS(RADIANS(G71))*COS(RADIANS(E77))*COS(RADIANS(AA67))))</f>
        <v>#DIV/0!</v>
      </c>
      <c r="AB71" t="e">
        <f>IF(DEGREES(ACOS(SIN(RADIANS(G71))*SIN(RADIANS(E77))+COS(RADIANS(G71))*COS(RADIANS(E77))*COS(RADIANS(AB67))))&gt;90,0,$F$4*$F$5/E76^2*(SIN(RADIANS(G71))*SIN(RADIANS(E77))+COS(RADIANS(G71))*COS(RADIANS(E77))*COS(RADIANS(AB67))))</f>
        <v>#DIV/0!</v>
      </c>
      <c r="AC71" t="e">
        <f>IF(DEGREES(ACOS(SIN(RADIANS(G71))*SIN(RADIANS(E77))+COS(RADIANS(G71))*COS(RADIANS(E77))*COS(RADIANS(AC67))))&gt;90,0,$F$4*$F$5/E76^2*(SIN(RADIANS(G71))*SIN(RADIANS(E77))+COS(RADIANS(G71))*COS(RADIANS(E77))*COS(RADIANS(AC67))))</f>
        <v>#DIV/0!</v>
      </c>
      <c r="AD71" t="e">
        <f>IF(DEGREES(ACOS(SIN(RADIANS(G71))*SIN(RADIANS(E77))+COS(RADIANS(G71))*COS(RADIANS(E77))*COS(RADIANS(AD67))))&gt;90,0,$F$4*$F$5/E76^2*(SIN(RADIANS(G71))*SIN(RADIANS(E77))+COS(RADIANS(G71))*COS(RADIANS(E77))*COS(RADIANS(AD67))))</f>
        <v>#DIV/0!</v>
      </c>
      <c r="AE71" t="e">
        <f>IF(DEGREES(ACOS(SIN(RADIANS(G71))*SIN(RADIANS(E77))+COS(RADIANS(G71))*COS(RADIANS(E77))*COS(RADIANS(AE67))))&gt;90,0,$F$4*$F$5/E76^2*(SIN(RADIANS(G71))*SIN(RADIANS(E77))+COS(RADIANS(G71))*COS(RADIANS(E77))*COS(RADIANS(AE67))))</f>
        <v>#DIV/0!</v>
      </c>
      <c r="AF71" t="e">
        <f>IF(DEGREES(ACOS(SIN(RADIANS(G71))*SIN(RADIANS(E77))+COS(RADIANS(G71))*COS(RADIANS(E77))*COS(RADIANS(AF67))))&gt;90,0,$F$4*$F$5/E76^2*(SIN(RADIANS(G71))*SIN(RADIANS(E77))+COS(RADIANS(G71))*COS(RADIANS(E77))*COS(RADIANS(AF67))))</f>
        <v>#DIV/0!</v>
      </c>
      <c r="AG71" t="e">
        <f>IF(DEGREES(ACOS(SIN(RADIANS(G71))*SIN(RADIANS(E77))+COS(RADIANS(G71))*COS(RADIANS(E77))*COS(RADIANS(AG67))))&gt;90,0,$F$4*$F$5/E76^2*(SIN(RADIANS(G71))*SIN(RADIANS(E77))+COS(RADIANS(G71))*COS(RADIANS(E77))*COS(RADIANS(AG67))))</f>
        <v>#DIV/0!</v>
      </c>
      <c r="AH71" t="e">
        <f>IF(DEGREES(ACOS(SIN(RADIANS(G71))*SIN(RADIANS(E77))+COS(RADIANS(G71))*COS(RADIANS(E77))*COS(RADIANS(AH67))))&gt;90,0,$F$4*$F$5/E76^2*(SIN(RADIANS(G71))*SIN(RADIANS(E77))+COS(RADIANS(G71))*COS(RADIANS(E77))*COS(RADIANS(AH67))))</f>
        <v>#DIV/0!</v>
      </c>
      <c r="AI71" t="e">
        <f>IF(DEGREES(ACOS(SIN(RADIANS(G71))*SIN(RADIANS(E77))+COS(RADIANS(G71))*COS(RADIANS(E77))*COS(RADIANS(AI67))))&gt;90,0,$F$4*$F$5/E76^2*(SIN(RADIANS(G71))*SIN(RADIANS(E77))+COS(RADIANS(G71))*COS(RADIANS(E77))*COS(RADIANS(AI67))))</f>
        <v>#DIV/0!</v>
      </c>
      <c r="AJ71" t="e">
        <f>IF(DEGREES(ACOS(SIN(RADIANS(G71))*SIN(RADIANS(E77))+COS(RADIANS(G71))*COS(RADIANS(E77))*COS(RADIANS(AJ67))))&gt;90,0,$F$4*$F$5/E76^2*(SIN(RADIANS(G71))*SIN(RADIANS(E77))+COS(RADIANS(G71))*COS(RADIANS(E77))*COS(RADIANS(AJ67))))</f>
        <v>#DIV/0!</v>
      </c>
      <c r="AK71">
        <f>IF(DEGREES(ACOS(SIN(RADIANS(G71))*SIN(RADIANS(E77))+COS(RADIANS(G71))*COS(RADIANS(E77))*COS(RADIANS(AK67))))&gt;90,0,$F$4*$F$5/E76^2*(SIN(RADIANS(G71))*SIN(RADIANS(E77))+COS(RADIANS(G71))*COS(RADIANS(E77))*COS(RADIANS(AK67))))</f>
        <v>0</v>
      </c>
      <c r="AL71">
        <f>IF(DEGREES(ACOS(SIN(RADIANS(G71))*SIN(RADIANS(E77))+COS(RADIANS(G71))*COS(RADIANS(E77))*COS(RADIANS(AL67))))&gt;90,0,$F$4*$F$5/E76^2*(SIN(RADIANS(G71))*SIN(RADIANS(E77))+COS(RADIANS(G71))*COS(RADIANS(E77))*COS(RADIANS(AL67))))</f>
        <v>0</v>
      </c>
      <c r="AM71">
        <f>IF(DEGREES(ACOS(SIN(RADIANS(G71))*SIN(RADIANS(E77))+COS(RADIANS(G71))*COS(RADIANS(E77))*COS(RADIANS(AM67))))&gt;90,0,$F$4*$F$5/E76^2*(SIN(RADIANS(G71))*SIN(RADIANS(E77))+COS(RADIANS(G71))*COS(RADIANS(E77))*COS(RADIANS(AM67))))</f>
        <v>0</v>
      </c>
      <c r="AN71">
        <f>IF(DEGREES(ACOS(SIN(RADIANS(G71))*SIN(RADIANS(E77))+COS(RADIANS(G71))*COS(RADIANS(E77))*COS(RADIANS(AN67))))&gt;90,0,$F$4*$F$5/E76^2*(SIN(RADIANS(G71))*SIN(RADIANS(E77))+COS(RADIANS(G71))*COS(RADIANS(E77))*COS(RADIANS(AN67))))</f>
        <v>0</v>
      </c>
      <c r="AO71">
        <f>IF(DEGREES(ACOS(SIN(RADIANS(G71))*SIN(RADIANS(E77))+COS(RADIANS(G71))*COS(RADIANS(E77))*COS(RADIANS(AO67))))&gt;90,0,$F$4*$F$5/E76^2*(SIN(RADIANS(G71))*SIN(RADIANS(E77))+COS(RADIANS(G71))*COS(RADIANS(E77))*COS(RADIANS(AO67))))</f>
        <v>0</v>
      </c>
      <c r="AP71">
        <f>IF(DEGREES(ACOS(SIN(RADIANS(G71))*SIN(RADIANS(E77))+COS(RADIANS(G71))*COS(RADIANS(E77))*COS(RADIANS(AP67))))&gt;90,0,$F$4*$F$5/E76^2*(SIN(RADIANS(G71))*SIN(RADIANS(E77))+COS(RADIANS(G71))*COS(RADIANS(E77))*COS(RADIANS(AP67))))</f>
        <v>0</v>
      </c>
      <c r="AQ71">
        <f>IF(DEGREES(ACOS(SIN(RADIANS(G71))*SIN(RADIANS(E77))+COS(RADIANS(G71))*COS(RADIANS(E77))*COS(RADIANS(AQ67))))&gt;90,0,$F$4*$F$5/E76^2*(SIN(RADIANS(G71))*SIN(RADIANS(E77))+COS(RADIANS(G71))*COS(RADIANS(E77))*COS(RADIANS(AQ67))))</f>
        <v>0</v>
      </c>
      <c r="AR71">
        <f>IF(DEGREES(ACOS(SIN(RADIANS(G71))*SIN(RADIANS(E77))+COS(RADIANS(G71))*COS(RADIANS(E77))*COS(RADIANS(AR67))))&gt;90,0,$F$4*$F$5/E76^2*(SIN(RADIANS(G71))*SIN(RADIANS(E77))+COS(RADIANS(G71))*COS(RADIANS(E77))*COS(RADIANS(AR67))))</f>
        <v>0</v>
      </c>
      <c r="AU71">
        <f t="shared" si="37"/>
        <v>0</v>
      </c>
      <c r="AV71">
        <f t="shared" si="38"/>
        <v>0</v>
      </c>
      <c r="AW71">
        <v>670</v>
      </c>
      <c r="AX71" cm="1">
        <f t="array" ref="AX71">INDEX($D$1751:$AM$1751,0,MATCH(AW71-IF(AW71&lt;720,IF(AW71&lt;360,0,360),720),$D$1700:$AM$1700,0))+IF(AW71&gt;350,360,0)</f>
        <v>670</v>
      </c>
      <c r="AY71">
        <f t="shared" si="29"/>
        <v>40</v>
      </c>
      <c r="AZ71">
        <f t="shared" si="30"/>
        <v>0</v>
      </c>
      <c r="BA71">
        <f t="shared" si="31"/>
        <v>0</v>
      </c>
      <c r="BB71">
        <f t="shared" si="32"/>
        <v>0</v>
      </c>
      <c r="BC71">
        <f t="shared" si="33"/>
        <v>0</v>
      </c>
      <c r="BD71">
        <f t="shared" si="34"/>
        <v>90</v>
      </c>
      <c r="BE71" t="e">
        <f t="shared" si="35"/>
        <v>#DIV/0!</v>
      </c>
      <c r="BF71">
        <f t="shared" si="36"/>
        <v>0</v>
      </c>
    </row>
    <row r="72" spans="2:58" x14ac:dyDescent="0.5">
      <c r="B72" s="40" t="s">
        <v>727</v>
      </c>
      <c r="E72">
        <f>IF(E69&lt;360,E69/360,(E69-360)/360)</f>
        <v>2.7777777777777776E-2</v>
      </c>
      <c r="G72">
        <v>60</v>
      </c>
      <c r="I72">
        <f>IF(DEGREES(ACOS(SIN(RADIANS(G72))*SIN(RADIANS(E77))+COS(RADIANS(G72))*COS(RADIANS(E77))*COS(RADIANS(I67))))&gt;90,0,$F$4*$F$5/E76^2*(SIN(RADIANS(G72))*SIN(RADIANS(E77))+COS(RADIANS(G72))*COS(RADIANS(E77))*COS(RADIANS(I67))))</f>
        <v>0</v>
      </c>
      <c r="J72">
        <f>IF(DEGREES(ACOS(SIN(RADIANS(G72))*SIN(RADIANS(E77))+COS(RADIANS(G72))*COS(RADIANS(E77))*COS(RADIANS(J67))))&gt;90,0,$F$4*$F$5/E76^2*(SIN(RADIANS(G72))*SIN(RADIANS(E77))+COS(RADIANS(G72))*COS(RADIANS(E77))*COS(RADIANS(J67))))</f>
        <v>0</v>
      </c>
      <c r="K72">
        <f>IF(DEGREES(ACOS(SIN(RADIANS(G72))*SIN(RADIANS(E77))+COS(RADIANS(G72))*COS(RADIANS(E77))*COS(RADIANS(K67))))&gt;90,0,$F$4*$F$5/E76^2*(SIN(RADIANS(G72))*SIN(RADIANS(E77))+COS(RADIANS(G72))*COS(RADIANS(E77))*COS(RADIANS(K67))))</f>
        <v>0</v>
      </c>
      <c r="L72">
        <f>IF(DEGREES(ACOS(SIN(RADIANS(G72))*SIN(RADIANS(E77))+COS(RADIANS(G72))*COS(RADIANS(E77))*COS(RADIANS(L67))))&gt;90,0,$F$4*$F$5/E76^2*(SIN(RADIANS(G72))*SIN(RADIANS(E77))+COS(RADIANS(G72))*COS(RADIANS(E77))*COS(RADIANS(L67))))</f>
        <v>0</v>
      </c>
      <c r="M72">
        <f>IF(DEGREES(ACOS(SIN(RADIANS(G72))*SIN(RADIANS(E77))+COS(RADIANS(G72))*COS(RADIANS(E77))*COS(RADIANS(M67))))&gt;90,0,$F$4*$F$5/E76^2*(SIN(RADIANS(G72))*SIN(RADIANS(E77))+COS(RADIANS(G72))*COS(RADIANS(E77))*COS(RADIANS(M67))))</f>
        <v>0</v>
      </c>
      <c r="N72">
        <f>IF(DEGREES(ACOS(SIN(RADIANS(G72))*SIN(RADIANS(E77))+COS(RADIANS(G72))*COS(RADIANS(E77))*COS(RADIANS(N67))))&gt;90,0,$F$4*$F$5/E76^2*(SIN(RADIANS(G72))*SIN(RADIANS(E77))+COS(RADIANS(G72))*COS(RADIANS(E77))*COS(RADIANS(N67))))</f>
        <v>0</v>
      </c>
      <c r="O72">
        <f>IF(DEGREES(ACOS(SIN(RADIANS(G72))*SIN(RADIANS(E77))+COS(RADIANS(G72))*COS(RADIANS(E77))*COS(RADIANS(O67))))&gt;90,0,$F$4*$F$5/E76^2*(SIN(RADIANS(G72))*SIN(RADIANS(E77))+COS(RADIANS(G72))*COS(RADIANS(E77))*COS(RADIANS(O67))))</f>
        <v>0</v>
      </c>
      <c r="P72">
        <f>IF(DEGREES(ACOS(SIN(RADIANS(G72))*SIN(RADIANS(E77))+COS(RADIANS(G72))*COS(RADIANS(E77))*COS(RADIANS(P67))))&gt;90,0,$F$4*$F$5/E76^2*(SIN(RADIANS(G72))*SIN(RADIANS(E77))+COS(RADIANS(G72))*COS(RADIANS(E77))*COS(RADIANS(P67))))</f>
        <v>0</v>
      </c>
      <c r="Q72">
        <f>IF(DEGREES(ACOS(SIN(RADIANS(G72))*SIN(RADIANS(E77))+COS(RADIANS(G72))*COS(RADIANS(E77))*COS(RADIANS(Q67))))&gt;90,0,$F$4*$F$5/E76^2*(SIN(RADIANS(G72))*SIN(RADIANS(E77))+COS(RADIANS(G72))*COS(RADIANS(E77))*COS(RADIANS(Q67))))</f>
        <v>0</v>
      </c>
      <c r="R72" t="e">
        <f>IF(DEGREES(ACOS(SIN(RADIANS(G72))*SIN(RADIANS(E77))+COS(RADIANS(G72))*COS(RADIANS(E77))*COS(RADIANS(R67))))&gt;90,0,$F$4*$F$5/E76^2*(SIN(RADIANS(G72))*SIN(RADIANS(E77))+COS(RADIANS(G72))*COS(RADIANS(E77))*COS(RADIANS(R67))))</f>
        <v>#DIV/0!</v>
      </c>
      <c r="S72" t="e">
        <f>IF(DEGREES(ACOS(SIN(RADIANS(G72))*SIN(RADIANS(E77))+COS(RADIANS(G72))*COS(RADIANS(E77))*COS(RADIANS(S67))))&gt;90,0,$F$4*$F$5/E76^2*(SIN(RADIANS(G72))*SIN(RADIANS(E77))+COS(RADIANS(G72))*COS(RADIANS(E77))*COS(RADIANS(S67))))</f>
        <v>#DIV/0!</v>
      </c>
      <c r="T72" t="e">
        <f>IF(DEGREES(ACOS(SIN(RADIANS(G72))*SIN(RADIANS(E77))+COS(RADIANS(G72))*COS(RADIANS(E77))*COS(RADIANS(T67))))&gt;90,0,$F$4*$F$5/E76^2*(SIN(RADIANS(G72))*SIN(RADIANS(E77))+COS(RADIANS(G72))*COS(RADIANS(E77))*COS(RADIANS(T67))))</f>
        <v>#DIV/0!</v>
      </c>
      <c r="U72" t="e">
        <f>IF(DEGREES(ACOS(SIN(RADIANS(G72))*SIN(RADIANS(E77))+COS(RADIANS(G72))*COS(RADIANS(E77))*COS(RADIANS(U67))))&gt;90,0,$F$4*$F$5/E76^2*(SIN(RADIANS(G72))*SIN(RADIANS(E77))+COS(RADIANS(G72))*COS(RADIANS(E77))*COS(RADIANS(U67))))</f>
        <v>#DIV/0!</v>
      </c>
      <c r="V72" t="e">
        <f>IF(DEGREES(ACOS(SIN(RADIANS(G72))*SIN(RADIANS(E77))+COS(RADIANS(G72))*COS(RADIANS(E77))*COS(RADIANS(V67))))&gt;90,0,$F$4*$F$5/E76^2*(SIN(RADIANS(G72))*SIN(RADIANS(E77))+COS(RADIANS(G72))*COS(RADIANS(E77))*COS(RADIANS(V67))))</f>
        <v>#DIV/0!</v>
      </c>
      <c r="W72" t="e">
        <f>IF(DEGREES(ACOS(SIN(RADIANS(G72))*SIN(RADIANS(E77))+COS(RADIANS(G72))*COS(RADIANS(E77))*COS(RADIANS(W67))))&gt;90,0,$F$4*$F$5/E76^2*(SIN(RADIANS(G72))*SIN(RADIANS(E77))+COS(RADIANS(G72))*COS(RADIANS(E77))*COS(RADIANS(W67))))</f>
        <v>#DIV/0!</v>
      </c>
      <c r="X72" t="e">
        <f>IF(DEGREES(ACOS(SIN(RADIANS(G72))*SIN(RADIANS(E77))+COS(RADIANS(G72))*COS(RADIANS(E77))*COS(RADIANS(X67))))&gt;90,0,$F$4*$F$5/E76^2*(SIN(RADIANS(G72))*SIN(RADIANS(E77))+COS(RADIANS(G72))*COS(RADIANS(E77))*COS(RADIANS(X67))))</f>
        <v>#DIV/0!</v>
      </c>
      <c r="Y72" t="e">
        <f>IF(DEGREES(ACOS(SIN(RADIANS(G72))*SIN(RADIANS(E77))+COS(RADIANS(G72))*COS(RADIANS(E77))*COS(RADIANS(Y67))))&gt;90,0,$F$4*$F$5/E76^2*(SIN(RADIANS(G72))*SIN(RADIANS(E77))+COS(RADIANS(G72))*COS(RADIANS(E77))*COS(RADIANS(Y67))))</f>
        <v>#DIV/0!</v>
      </c>
      <c r="Z72" t="e">
        <f>IF(DEGREES(ACOS(SIN(RADIANS(G72))*SIN(RADIANS(E77))+COS(RADIANS(G72))*COS(RADIANS(E77))*COS(RADIANS(Z67))))&gt;90,0,$F$4*$F$5/E76^2*(SIN(RADIANS(G72))*SIN(RADIANS(E77))+COS(RADIANS(G72))*COS(RADIANS(E77))*COS(RADIANS(Z67))))</f>
        <v>#DIV/0!</v>
      </c>
      <c r="AA72" t="e">
        <f>IF(DEGREES(ACOS(SIN(RADIANS(G72))*SIN(RADIANS(E77))+COS(RADIANS(G72))*COS(RADIANS(E77))*COS(RADIANS(AA67))))&gt;90,0,$F$4*$F$5/E76^2*(SIN(RADIANS(G72))*SIN(RADIANS(E77))+COS(RADIANS(G72))*COS(RADIANS(E77))*COS(RADIANS(AA67))))</f>
        <v>#DIV/0!</v>
      </c>
      <c r="AB72" t="e">
        <f>IF(DEGREES(ACOS(SIN(RADIANS(G72))*SIN(RADIANS(E77))+COS(RADIANS(G72))*COS(RADIANS(E77))*COS(RADIANS(AB67))))&gt;90,0,$F$4*$F$5/E76^2*(SIN(RADIANS(G72))*SIN(RADIANS(E77))+COS(RADIANS(G72))*COS(RADIANS(E77))*COS(RADIANS(AB67))))</f>
        <v>#DIV/0!</v>
      </c>
      <c r="AC72" t="e">
        <f>IF(DEGREES(ACOS(SIN(RADIANS(G72))*SIN(RADIANS(E77))+COS(RADIANS(G72))*COS(RADIANS(E77))*COS(RADIANS(AC67))))&gt;90,0,$F$4*$F$5/E76^2*(SIN(RADIANS(G72))*SIN(RADIANS(E77))+COS(RADIANS(G72))*COS(RADIANS(E77))*COS(RADIANS(AC67))))</f>
        <v>#DIV/0!</v>
      </c>
      <c r="AD72" t="e">
        <f>IF(DEGREES(ACOS(SIN(RADIANS(G72))*SIN(RADIANS(E77))+COS(RADIANS(G72))*COS(RADIANS(E77))*COS(RADIANS(AD67))))&gt;90,0,$F$4*$F$5/E76^2*(SIN(RADIANS(G72))*SIN(RADIANS(E77))+COS(RADIANS(G72))*COS(RADIANS(E77))*COS(RADIANS(AD67))))</f>
        <v>#DIV/0!</v>
      </c>
      <c r="AE72" t="e">
        <f>IF(DEGREES(ACOS(SIN(RADIANS(G72))*SIN(RADIANS(E77))+COS(RADIANS(G72))*COS(RADIANS(E77))*COS(RADIANS(AE67))))&gt;90,0,$F$4*$F$5/E76^2*(SIN(RADIANS(G72))*SIN(RADIANS(E77))+COS(RADIANS(G72))*COS(RADIANS(E77))*COS(RADIANS(AE67))))</f>
        <v>#DIV/0!</v>
      </c>
      <c r="AF72" t="e">
        <f>IF(DEGREES(ACOS(SIN(RADIANS(G72))*SIN(RADIANS(E77))+COS(RADIANS(G72))*COS(RADIANS(E77))*COS(RADIANS(AF67))))&gt;90,0,$F$4*$F$5/E76^2*(SIN(RADIANS(G72))*SIN(RADIANS(E77))+COS(RADIANS(G72))*COS(RADIANS(E77))*COS(RADIANS(AF67))))</f>
        <v>#DIV/0!</v>
      </c>
      <c r="AG72" t="e">
        <f>IF(DEGREES(ACOS(SIN(RADIANS(G72))*SIN(RADIANS(E77))+COS(RADIANS(G72))*COS(RADIANS(E77))*COS(RADIANS(AG67))))&gt;90,0,$F$4*$F$5/E76^2*(SIN(RADIANS(G72))*SIN(RADIANS(E77))+COS(RADIANS(G72))*COS(RADIANS(E77))*COS(RADIANS(AG67))))</f>
        <v>#DIV/0!</v>
      </c>
      <c r="AH72" t="e">
        <f>IF(DEGREES(ACOS(SIN(RADIANS(G72))*SIN(RADIANS(E77))+COS(RADIANS(G72))*COS(RADIANS(E77))*COS(RADIANS(AH67))))&gt;90,0,$F$4*$F$5/E76^2*(SIN(RADIANS(G72))*SIN(RADIANS(E77))+COS(RADIANS(G72))*COS(RADIANS(E77))*COS(RADIANS(AH67))))</f>
        <v>#DIV/0!</v>
      </c>
      <c r="AI72" t="e">
        <f>IF(DEGREES(ACOS(SIN(RADIANS(G72))*SIN(RADIANS(E77))+COS(RADIANS(G72))*COS(RADIANS(E77))*COS(RADIANS(AI67))))&gt;90,0,$F$4*$F$5/E76^2*(SIN(RADIANS(G72))*SIN(RADIANS(E77))+COS(RADIANS(G72))*COS(RADIANS(E77))*COS(RADIANS(AI67))))</f>
        <v>#DIV/0!</v>
      </c>
      <c r="AJ72" t="e">
        <f>IF(DEGREES(ACOS(SIN(RADIANS(G72))*SIN(RADIANS(E77))+COS(RADIANS(G72))*COS(RADIANS(E77))*COS(RADIANS(AJ67))))&gt;90,0,$F$4*$F$5/E76^2*(SIN(RADIANS(G72))*SIN(RADIANS(E77))+COS(RADIANS(G72))*COS(RADIANS(E77))*COS(RADIANS(AJ67))))</f>
        <v>#DIV/0!</v>
      </c>
      <c r="AK72">
        <f>IF(DEGREES(ACOS(SIN(RADIANS(G72))*SIN(RADIANS(E77))+COS(RADIANS(G72))*COS(RADIANS(E77))*COS(RADIANS(AK67))))&gt;90,0,$F$4*$F$5/E76^2*(SIN(RADIANS(G72))*SIN(RADIANS(E77))+COS(RADIANS(G72))*COS(RADIANS(E77))*COS(RADIANS(AK67))))</f>
        <v>0</v>
      </c>
      <c r="AL72">
        <f>IF(DEGREES(ACOS(SIN(RADIANS(G72))*SIN(RADIANS(E77))+COS(RADIANS(G72))*COS(RADIANS(E77))*COS(RADIANS(AL67))))&gt;90,0,$F$4*$F$5/E76^2*(SIN(RADIANS(G72))*SIN(RADIANS(E77))+COS(RADIANS(G72))*COS(RADIANS(E77))*COS(RADIANS(AL67))))</f>
        <v>0</v>
      </c>
      <c r="AM72">
        <f>IF(DEGREES(ACOS(SIN(RADIANS(G72))*SIN(RADIANS(E77))+COS(RADIANS(G72))*COS(RADIANS(E77))*COS(RADIANS(AM67))))&gt;90,0,$F$4*$F$5/E76^2*(SIN(RADIANS(G72))*SIN(RADIANS(E77))+COS(RADIANS(G72))*COS(RADIANS(E77))*COS(RADIANS(AM67))))</f>
        <v>0</v>
      </c>
      <c r="AN72">
        <f>IF(DEGREES(ACOS(SIN(RADIANS(G72))*SIN(RADIANS(E77))+COS(RADIANS(G72))*COS(RADIANS(E77))*COS(RADIANS(AN67))))&gt;90,0,$F$4*$F$5/E76^2*(SIN(RADIANS(G72))*SIN(RADIANS(E77))+COS(RADIANS(G72))*COS(RADIANS(E77))*COS(RADIANS(AN67))))</f>
        <v>0</v>
      </c>
      <c r="AO72">
        <f>IF(DEGREES(ACOS(SIN(RADIANS(G72))*SIN(RADIANS(E77))+COS(RADIANS(G72))*COS(RADIANS(E77))*COS(RADIANS(AO67))))&gt;90,0,$F$4*$F$5/E76^2*(SIN(RADIANS(G72))*SIN(RADIANS(E77))+COS(RADIANS(G72))*COS(RADIANS(E77))*COS(RADIANS(AO67))))</f>
        <v>0</v>
      </c>
      <c r="AP72">
        <f>IF(DEGREES(ACOS(SIN(RADIANS(G72))*SIN(RADIANS(E77))+COS(RADIANS(G72))*COS(RADIANS(E77))*COS(RADIANS(AP67))))&gt;90,0,$F$4*$F$5/E76^2*(SIN(RADIANS(G72))*SIN(RADIANS(E77))+COS(RADIANS(G72))*COS(RADIANS(E77))*COS(RADIANS(AP67))))</f>
        <v>0</v>
      </c>
      <c r="AQ72">
        <f>IF(DEGREES(ACOS(SIN(RADIANS(G72))*SIN(RADIANS(E77))+COS(RADIANS(G72))*COS(RADIANS(E77))*COS(RADIANS(AQ67))))&gt;90,0,$F$4*$F$5/E76^2*(SIN(RADIANS(G72))*SIN(RADIANS(E77))+COS(RADIANS(G72))*COS(RADIANS(E77))*COS(RADIANS(AQ67))))</f>
        <v>0</v>
      </c>
      <c r="AR72">
        <f>IF(DEGREES(ACOS(SIN(RADIANS(G72))*SIN(RADIANS(E77))+COS(RADIANS(G72))*COS(RADIANS(E77))*COS(RADIANS(AR67))))&gt;90,0,$F$4*$F$5/E76^2*(SIN(RADIANS(G72))*SIN(RADIANS(E77))+COS(RADIANS(G72))*COS(RADIANS(E77))*COS(RADIANS(AR67))))</f>
        <v>0</v>
      </c>
      <c r="AU72">
        <f t="shared" si="37"/>
        <v>0</v>
      </c>
      <c r="AV72">
        <f t="shared" si="38"/>
        <v>0</v>
      </c>
      <c r="AW72">
        <v>680</v>
      </c>
      <c r="AX72" cm="1">
        <f t="array" ref="AX72">INDEX($D$1751:$AM$1751,0,MATCH(AW72-IF(AW72&lt;720,IF(AW72&lt;360,0,360),720),$D$1700:$AM$1700,0))+IF(AW72&gt;350,360,0)</f>
        <v>680</v>
      </c>
      <c r="AY72">
        <f t="shared" si="29"/>
        <v>50</v>
      </c>
      <c r="AZ72">
        <f t="shared" si="30"/>
        <v>0</v>
      </c>
      <c r="BA72">
        <f t="shared" si="31"/>
        <v>0</v>
      </c>
      <c r="BB72">
        <f t="shared" si="32"/>
        <v>0</v>
      </c>
      <c r="BC72">
        <f t="shared" si="33"/>
        <v>0</v>
      </c>
      <c r="BD72">
        <f t="shared" si="34"/>
        <v>90</v>
      </c>
      <c r="BE72" t="e">
        <f t="shared" si="35"/>
        <v>#DIV/0!</v>
      </c>
      <c r="BF72">
        <f t="shared" si="36"/>
        <v>0</v>
      </c>
    </row>
    <row r="73" spans="2:58" x14ac:dyDescent="0.5">
      <c r="B73" s="40" t="s">
        <v>782</v>
      </c>
      <c r="E73">
        <f>E72*$F$11</f>
        <v>0</v>
      </c>
      <c r="G73">
        <v>50</v>
      </c>
      <c r="I73">
        <f>IF(DEGREES(ACOS(SIN(RADIANS(G73))*SIN(RADIANS(E77))+COS(RADIANS(G73))*COS(RADIANS(E77))*COS(RADIANS(I67))))&gt;90,0,$F$4*$F$5/E76^2*(SIN(RADIANS(G73))*SIN(RADIANS(E77))+COS(RADIANS(G73))*COS(RADIANS(E77))*COS(RADIANS(I67))))</f>
        <v>0</v>
      </c>
      <c r="J73">
        <f>IF(DEGREES(ACOS(SIN(RADIANS(G73))*SIN(RADIANS(E77))+COS(RADIANS(G73))*COS(RADIANS(E77))*COS(RADIANS(J67))))&gt;90,0,$F$4*$F$5/E76^2*(SIN(RADIANS(G73))*SIN(RADIANS(E77))+COS(RADIANS(G73))*COS(RADIANS(E77))*COS(RADIANS(J67))))</f>
        <v>0</v>
      </c>
      <c r="K73">
        <f>IF(DEGREES(ACOS(SIN(RADIANS(G73))*SIN(RADIANS(E77))+COS(RADIANS(G73))*COS(RADIANS(E77))*COS(RADIANS(K67))))&gt;90,0,$F$4*$F$5/E76^2*(SIN(RADIANS(G73))*SIN(RADIANS(E77))+COS(RADIANS(G73))*COS(RADIANS(E77))*COS(RADIANS(K67))))</f>
        <v>0</v>
      </c>
      <c r="L73">
        <f>IF(DEGREES(ACOS(SIN(RADIANS(G73))*SIN(RADIANS(E77))+COS(RADIANS(G73))*COS(RADIANS(E77))*COS(RADIANS(L67))))&gt;90,0,$F$4*$F$5/E76^2*(SIN(RADIANS(G73))*SIN(RADIANS(E77))+COS(RADIANS(G73))*COS(RADIANS(E77))*COS(RADIANS(L67))))</f>
        <v>0</v>
      </c>
      <c r="M73">
        <f>IF(DEGREES(ACOS(SIN(RADIANS(G73))*SIN(RADIANS(E77))+COS(RADIANS(G73))*COS(RADIANS(E77))*COS(RADIANS(M67))))&gt;90,0,$F$4*$F$5/E76^2*(SIN(RADIANS(G73))*SIN(RADIANS(E77))+COS(RADIANS(G73))*COS(RADIANS(E77))*COS(RADIANS(M67))))</f>
        <v>0</v>
      </c>
      <c r="N73">
        <f>IF(DEGREES(ACOS(SIN(RADIANS(G73))*SIN(RADIANS(E77))+COS(RADIANS(G73))*COS(RADIANS(E77))*COS(RADIANS(N67))))&gt;90,0,$F$4*$F$5/E76^2*(SIN(RADIANS(G73))*SIN(RADIANS(E77))+COS(RADIANS(G73))*COS(RADIANS(E77))*COS(RADIANS(N67))))</f>
        <v>0</v>
      </c>
      <c r="O73">
        <f>IF(DEGREES(ACOS(SIN(RADIANS(G73))*SIN(RADIANS(E77))+COS(RADIANS(G73))*COS(RADIANS(E77))*COS(RADIANS(O67))))&gt;90,0,$F$4*$F$5/E76^2*(SIN(RADIANS(G73))*SIN(RADIANS(E77))+COS(RADIANS(G73))*COS(RADIANS(E77))*COS(RADIANS(O67))))</f>
        <v>0</v>
      </c>
      <c r="P73">
        <f>IF(DEGREES(ACOS(SIN(RADIANS(G73))*SIN(RADIANS(E77))+COS(RADIANS(G73))*COS(RADIANS(E77))*COS(RADIANS(P67))))&gt;90,0,$F$4*$F$5/E76^2*(SIN(RADIANS(G73))*SIN(RADIANS(E77))+COS(RADIANS(G73))*COS(RADIANS(E77))*COS(RADIANS(P67))))</f>
        <v>0</v>
      </c>
      <c r="Q73">
        <f>IF(DEGREES(ACOS(SIN(RADIANS(G73))*SIN(RADIANS(E77))+COS(RADIANS(G73))*COS(RADIANS(E77))*COS(RADIANS(Q67))))&gt;90,0,$F$4*$F$5/E76^2*(SIN(RADIANS(G73))*SIN(RADIANS(E77))+COS(RADIANS(G73))*COS(RADIANS(E77))*COS(RADIANS(Q67))))</f>
        <v>0</v>
      </c>
      <c r="R73" t="e">
        <f>IF(DEGREES(ACOS(SIN(RADIANS(G73))*SIN(RADIANS(E77))+COS(RADIANS(G73))*COS(RADIANS(E77))*COS(RADIANS(R67))))&gt;90,0,$F$4*$F$5/E76^2*(SIN(RADIANS(G73))*SIN(RADIANS(E77))+COS(RADIANS(G73))*COS(RADIANS(E77))*COS(RADIANS(R67))))</f>
        <v>#DIV/0!</v>
      </c>
      <c r="S73" t="e">
        <f>IF(DEGREES(ACOS(SIN(RADIANS(G73))*SIN(RADIANS(E77))+COS(RADIANS(G73))*COS(RADIANS(E77))*COS(RADIANS(S67))))&gt;90,0,$F$4*$F$5/E76^2*(SIN(RADIANS(G73))*SIN(RADIANS(E77))+COS(RADIANS(G73))*COS(RADIANS(E77))*COS(RADIANS(S67))))</f>
        <v>#DIV/0!</v>
      </c>
      <c r="T73" t="e">
        <f>IF(DEGREES(ACOS(SIN(RADIANS(G73))*SIN(RADIANS(E77))+COS(RADIANS(G73))*COS(RADIANS(E77))*COS(RADIANS(T67))))&gt;90,0,$F$4*$F$5/E76^2*(SIN(RADIANS(G73))*SIN(RADIANS(E77))+COS(RADIANS(G73))*COS(RADIANS(E77))*COS(RADIANS(T67))))</f>
        <v>#DIV/0!</v>
      </c>
      <c r="U73" t="e">
        <f>IF(DEGREES(ACOS(SIN(RADIANS(G73))*SIN(RADIANS(E77))+COS(RADIANS(G73))*COS(RADIANS(E77))*COS(RADIANS(U67))))&gt;90,0,$F$4*$F$5/E76^2*(SIN(RADIANS(G73))*SIN(RADIANS(E77))+COS(RADIANS(G73))*COS(RADIANS(E77))*COS(RADIANS(U67))))</f>
        <v>#DIV/0!</v>
      </c>
      <c r="V73" t="e">
        <f>IF(DEGREES(ACOS(SIN(RADIANS(G73))*SIN(RADIANS(E77))+COS(RADIANS(G73))*COS(RADIANS(E77))*COS(RADIANS(V67))))&gt;90,0,$F$4*$F$5/E76^2*(SIN(RADIANS(G73))*SIN(RADIANS(E77))+COS(RADIANS(G73))*COS(RADIANS(E77))*COS(RADIANS(V67))))</f>
        <v>#DIV/0!</v>
      </c>
      <c r="W73" t="e">
        <f>IF(DEGREES(ACOS(SIN(RADIANS(G73))*SIN(RADIANS(E77))+COS(RADIANS(G73))*COS(RADIANS(E77))*COS(RADIANS(W67))))&gt;90,0,$F$4*$F$5/E76^2*(SIN(RADIANS(G73))*SIN(RADIANS(E77))+COS(RADIANS(G73))*COS(RADIANS(E77))*COS(RADIANS(W67))))</f>
        <v>#DIV/0!</v>
      </c>
      <c r="X73" t="e">
        <f>IF(DEGREES(ACOS(SIN(RADIANS(G73))*SIN(RADIANS(E77))+COS(RADIANS(G73))*COS(RADIANS(E77))*COS(RADIANS(X67))))&gt;90,0,$F$4*$F$5/E76^2*(SIN(RADIANS(G73))*SIN(RADIANS(E77))+COS(RADIANS(G73))*COS(RADIANS(E77))*COS(RADIANS(X67))))</f>
        <v>#DIV/0!</v>
      </c>
      <c r="Y73" t="e">
        <f>IF(DEGREES(ACOS(SIN(RADIANS(G73))*SIN(RADIANS(E77))+COS(RADIANS(G73))*COS(RADIANS(E77))*COS(RADIANS(Y67))))&gt;90,0,$F$4*$F$5/E76^2*(SIN(RADIANS(G73))*SIN(RADIANS(E77))+COS(RADIANS(G73))*COS(RADIANS(E77))*COS(RADIANS(Y67))))</f>
        <v>#DIV/0!</v>
      </c>
      <c r="Z73" t="e">
        <f>IF(DEGREES(ACOS(SIN(RADIANS(G73))*SIN(RADIANS(E77))+COS(RADIANS(G73))*COS(RADIANS(E77))*COS(RADIANS(Z67))))&gt;90,0,$F$4*$F$5/E76^2*(SIN(RADIANS(G73))*SIN(RADIANS(E77))+COS(RADIANS(G73))*COS(RADIANS(E77))*COS(RADIANS(Z67))))</f>
        <v>#DIV/0!</v>
      </c>
      <c r="AA73" t="e">
        <f>IF(DEGREES(ACOS(SIN(RADIANS(G73))*SIN(RADIANS(E77))+COS(RADIANS(G73))*COS(RADIANS(E77))*COS(RADIANS(AA67))))&gt;90,0,$F$4*$F$5/E76^2*(SIN(RADIANS(G73))*SIN(RADIANS(E77))+COS(RADIANS(G73))*COS(RADIANS(E77))*COS(RADIANS(AA67))))</f>
        <v>#DIV/0!</v>
      </c>
      <c r="AB73" t="e">
        <f>IF(DEGREES(ACOS(SIN(RADIANS(G73))*SIN(RADIANS(E77))+COS(RADIANS(G73))*COS(RADIANS(E77))*COS(RADIANS(AB67))))&gt;90,0,$F$4*$F$5/E76^2*(SIN(RADIANS(G73))*SIN(RADIANS(E77))+COS(RADIANS(G73))*COS(RADIANS(E77))*COS(RADIANS(AB67))))</f>
        <v>#DIV/0!</v>
      </c>
      <c r="AC73" t="e">
        <f>IF(DEGREES(ACOS(SIN(RADIANS(G73))*SIN(RADIANS(E77))+COS(RADIANS(G73))*COS(RADIANS(E77))*COS(RADIANS(AC67))))&gt;90,0,$F$4*$F$5/E76^2*(SIN(RADIANS(G73))*SIN(RADIANS(E77))+COS(RADIANS(G73))*COS(RADIANS(E77))*COS(RADIANS(AC67))))</f>
        <v>#DIV/0!</v>
      </c>
      <c r="AD73" t="e">
        <f>IF(DEGREES(ACOS(SIN(RADIANS(G73))*SIN(RADIANS(E77))+COS(RADIANS(G73))*COS(RADIANS(E77))*COS(RADIANS(AD67))))&gt;90,0,$F$4*$F$5/E76^2*(SIN(RADIANS(G73))*SIN(RADIANS(E77))+COS(RADIANS(G73))*COS(RADIANS(E77))*COS(RADIANS(AD67))))</f>
        <v>#DIV/0!</v>
      </c>
      <c r="AE73" t="e">
        <f>IF(DEGREES(ACOS(SIN(RADIANS(G73))*SIN(RADIANS(E77))+COS(RADIANS(G73))*COS(RADIANS(E77))*COS(RADIANS(AE67))))&gt;90,0,$F$4*$F$5/E76^2*(SIN(RADIANS(G73))*SIN(RADIANS(E77))+COS(RADIANS(G73))*COS(RADIANS(E77))*COS(RADIANS(AE67))))</f>
        <v>#DIV/0!</v>
      </c>
      <c r="AF73" t="e">
        <f>IF(DEGREES(ACOS(SIN(RADIANS(G73))*SIN(RADIANS(E77))+COS(RADIANS(G73))*COS(RADIANS(E77))*COS(RADIANS(AF67))))&gt;90,0,$F$4*$F$5/E76^2*(SIN(RADIANS(G73))*SIN(RADIANS(E77))+COS(RADIANS(G73))*COS(RADIANS(E77))*COS(RADIANS(AF67))))</f>
        <v>#DIV/0!</v>
      </c>
      <c r="AG73" t="e">
        <f>IF(DEGREES(ACOS(SIN(RADIANS(G73))*SIN(RADIANS(E77))+COS(RADIANS(G73))*COS(RADIANS(E77))*COS(RADIANS(AG67))))&gt;90,0,$F$4*$F$5/E76^2*(SIN(RADIANS(G73))*SIN(RADIANS(E77))+COS(RADIANS(G73))*COS(RADIANS(E77))*COS(RADIANS(AG67))))</f>
        <v>#DIV/0!</v>
      </c>
      <c r="AH73" t="e">
        <f>IF(DEGREES(ACOS(SIN(RADIANS(G73))*SIN(RADIANS(E77))+COS(RADIANS(G73))*COS(RADIANS(E77))*COS(RADIANS(AH67))))&gt;90,0,$F$4*$F$5/E76^2*(SIN(RADIANS(G73))*SIN(RADIANS(E77))+COS(RADIANS(G73))*COS(RADIANS(E77))*COS(RADIANS(AH67))))</f>
        <v>#DIV/0!</v>
      </c>
      <c r="AI73" t="e">
        <f>IF(DEGREES(ACOS(SIN(RADIANS(G73))*SIN(RADIANS(E77))+COS(RADIANS(G73))*COS(RADIANS(E77))*COS(RADIANS(AI67))))&gt;90,0,$F$4*$F$5/E76^2*(SIN(RADIANS(G73))*SIN(RADIANS(E77))+COS(RADIANS(G73))*COS(RADIANS(E77))*COS(RADIANS(AI67))))</f>
        <v>#DIV/0!</v>
      </c>
      <c r="AJ73" t="e">
        <f>IF(DEGREES(ACOS(SIN(RADIANS(G73))*SIN(RADIANS(E77))+COS(RADIANS(G73))*COS(RADIANS(E77))*COS(RADIANS(AJ67))))&gt;90,0,$F$4*$F$5/E76^2*(SIN(RADIANS(G73))*SIN(RADIANS(E77))+COS(RADIANS(G73))*COS(RADIANS(E77))*COS(RADIANS(AJ67))))</f>
        <v>#DIV/0!</v>
      </c>
      <c r="AK73">
        <f>IF(DEGREES(ACOS(SIN(RADIANS(G73))*SIN(RADIANS(E77))+COS(RADIANS(G73))*COS(RADIANS(E77))*COS(RADIANS(AK67))))&gt;90,0,$F$4*$F$5/E76^2*(SIN(RADIANS(G73))*SIN(RADIANS(E77))+COS(RADIANS(G73))*COS(RADIANS(E77))*COS(RADIANS(AK67))))</f>
        <v>0</v>
      </c>
      <c r="AL73">
        <f>IF(DEGREES(ACOS(SIN(RADIANS(G73))*SIN(RADIANS(E77))+COS(RADIANS(G73))*COS(RADIANS(E77))*COS(RADIANS(AL67))))&gt;90,0,$F$4*$F$5/E76^2*(SIN(RADIANS(G73))*SIN(RADIANS(E77))+COS(RADIANS(G73))*COS(RADIANS(E77))*COS(RADIANS(AL67))))</f>
        <v>0</v>
      </c>
      <c r="AM73">
        <f>IF(DEGREES(ACOS(SIN(RADIANS(G73))*SIN(RADIANS(E77))+COS(RADIANS(G73))*COS(RADIANS(E77))*COS(RADIANS(AM67))))&gt;90,0,$F$4*$F$5/E76^2*(SIN(RADIANS(G73))*SIN(RADIANS(E77))+COS(RADIANS(G73))*COS(RADIANS(E77))*COS(RADIANS(AM67))))</f>
        <v>0</v>
      </c>
      <c r="AN73">
        <f>IF(DEGREES(ACOS(SIN(RADIANS(G73))*SIN(RADIANS(E77))+COS(RADIANS(G73))*COS(RADIANS(E77))*COS(RADIANS(AN67))))&gt;90,0,$F$4*$F$5/E76^2*(SIN(RADIANS(G73))*SIN(RADIANS(E77))+COS(RADIANS(G73))*COS(RADIANS(E77))*COS(RADIANS(AN67))))</f>
        <v>0</v>
      </c>
      <c r="AO73">
        <f>IF(DEGREES(ACOS(SIN(RADIANS(G73))*SIN(RADIANS(E77))+COS(RADIANS(G73))*COS(RADIANS(E77))*COS(RADIANS(AO67))))&gt;90,0,$F$4*$F$5/E76^2*(SIN(RADIANS(G73))*SIN(RADIANS(E77))+COS(RADIANS(G73))*COS(RADIANS(E77))*COS(RADIANS(AO67))))</f>
        <v>0</v>
      </c>
      <c r="AP73">
        <f>IF(DEGREES(ACOS(SIN(RADIANS(G73))*SIN(RADIANS(E77))+COS(RADIANS(G73))*COS(RADIANS(E77))*COS(RADIANS(AP67))))&gt;90,0,$F$4*$F$5/E76^2*(SIN(RADIANS(G73))*SIN(RADIANS(E77))+COS(RADIANS(G73))*COS(RADIANS(E77))*COS(RADIANS(AP67))))</f>
        <v>0</v>
      </c>
      <c r="AQ73">
        <f>IF(DEGREES(ACOS(SIN(RADIANS(G73))*SIN(RADIANS(E77))+COS(RADIANS(G73))*COS(RADIANS(E77))*COS(RADIANS(AQ67))))&gt;90,0,$F$4*$F$5/E76^2*(SIN(RADIANS(G73))*SIN(RADIANS(E77))+COS(RADIANS(G73))*COS(RADIANS(E77))*COS(RADIANS(AQ67))))</f>
        <v>0</v>
      </c>
      <c r="AR73">
        <f>IF(DEGREES(ACOS(SIN(RADIANS(G73))*SIN(RADIANS(E77))+COS(RADIANS(G73))*COS(RADIANS(E77))*COS(RADIANS(AR67))))&gt;90,0,$F$4*$F$5/E76^2*(SIN(RADIANS(G73))*SIN(RADIANS(E77))+COS(RADIANS(G73))*COS(RADIANS(E77))*COS(RADIANS(AR67))))</f>
        <v>0</v>
      </c>
      <c r="AU73">
        <f t="shared" si="37"/>
        <v>0</v>
      </c>
      <c r="AV73">
        <f t="shared" si="38"/>
        <v>0</v>
      </c>
      <c r="AW73">
        <v>690</v>
      </c>
      <c r="AX73" cm="1">
        <f t="array" ref="AX73">INDEX($D$1751:$AM$1751,0,MATCH(AW73-IF(AW73&lt;720,IF(AW73&lt;360,0,360),720),$D$1700:$AM$1700,0))+IF(AW73&gt;350,360,0)</f>
        <v>690</v>
      </c>
      <c r="AY73">
        <f t="shared" si="29"/>
        <v>60</v>
      </c>
      <c r="AZ73">
        <f t="shared" si="30"/>
        <v>0</v>
      </c>
      <c r="BA73">
        <f t="shared" si="31"/>
        <v>0</v>
      </c>
      <c r="BB73">
        <f t="shared" si="32"/>
        <v>0</v>
      </c>
      <c r="BC73">
        <f t="shared" si="33"/>
        <v>0</v>
      </c>
      <c r="BD73">
        <f t="shared" si="34"/>
        <v>90</v>
      </c>
      <c r="BE73" t="e">
        <f t="shared" si="35"/>
        <v>#DIV/0!</v>
      </c>
      <c r="BF73">
        <f t="shared" si="36"/>
        <v>0</v>
      </c>
    </row>
    <row r="74" spans="2:58" x14ac:dyDescent="0.5">
      <c r="B74" s="40" t="s">
        <v>783</v>
      </c>
      <c r="E74" t="str">
        <f>IF($F$10=0,"N/A",$F$10*(E69/360)-ROUNDDOWN($F$10*(E69/360),0))</f>
        <v>N/A</v>
      </c>
      <c r="G74">
        <v>40</v>
      </c>
      <c r="I74">
        <f>IF(DEGREES(ACOS(SIN(RADIANS(G74))*SIN(RADIANS(E77))+COS(RADIANS(G74))*COS(RADIANS(E77))*COS(RADIANS(I67))))&gt;90,0,$F$4*$F$5/E76^2*(SIN(RADIANS(G74))*SIN(RADIANS(E77))+COS(RADIANS(G74))*COS(RADIANS(E77))*COS(RADIANS(I67))))</f>
        <v>0</v>
      </c>
      <c r="J74">
        <f>IF(DEGREES(ACOS(SIN(RADIANS(G74))*SIN(RADIANS(E77))+COS(RADIANS(G74))*COS(RADIANS(E77))*COS(RADIANS(J67))))&gt;90,0,$F$4*$F$5/E76^2*(SIN(RADIANS(G74))*SIN(RADIANS(E77))+COS(RADIANS(G74))*COS(RADIANS(E77))*COS(RADIANS(J67))))</f>
        <v>0</v>
      </c>
      <c r="K74">
        <f>IF(DEGREES(ACOS(SIN(RADIANS(G74))*SIN(RADIANS(E77))+COS(RADIANS(G74))*COS(RADIANS(E77))*COS(RADIANS(K67))))&gt;90,0,$F$4*$F$5/E76^2*(SIN(RADIANS(G74))*SIN(RADIANS(E77))+COS(RADIANS(G74))*COS(RADIANS(E77))*COS(RADIANS(K67))))</f>
        <v>0</v>
      </c>
      <c r="L74">
        <f>IF(DEGREES(ACOS(SIN(RADIANS(G74))*SIN(RADIANS(E77))+COS(RADIANS(G74))*COS(RADIANS(E77))*COS(RADIANS(L67))))&gt;90,0,$F$4*$F$5/E76^2*(SIN(RADIANS(G74))*SIN(RADIANS(E77))+COS(RADIANS(G74))*COS(RADIANS(E77))*COS(RADIANS(L67))))</f>
        <v>0</v>
      </c>
      <c r="M74">
        <f>IF(DEGREES(ACOS(SIN(RADIANS(G74))*SIN(RADIANS(E77))+COS(RADIANS(G74))*COS(RADIANS(E77))*COS(RADIANS(M67))))&gt;90,0,$F$4*$F$5/E76^2*(SIN(RADIANS(G74))*SIN(RADIANS(E77))+COS(RADIANS(G74))*COS(RADIANS(E77))*COS(RADIANS(M67))))</f>
        <v>0</v>
      </c>
      <c r="N74">
        <f>IF(DEGREES(ACOS(SIN(RADIANS(G74))*SIN(RADIANS(E77))+COS(RADIANS(G74))*COS(RADIANS(E77))*COS(RADIANS(N67))))&gt;90,0,$F$4*$F$5/E76^2*(SIN(RADIANS(G74))*SIN(RADIANS(E77))+COS(RADIANS(G74))*COS(RADIANS(E77))*COS(RADIANS(N67))))</f>
        <v>0</v>
      </c>
      <c r="O74">
        <f>IF(DEGREES(ACOS(SIN(RADIANS(G74))*SIN(RADIANS(E77))+COS(RADIANS(G74))*COS(RADIANS(E77))*COS(RADIANS(O67))))&gt;90,0,$F$4*$F$5/E76^2*(SIN(RADIANS(G74))*SIN(RADIANS(E77))+COS(RADIANS(G74))*COS(RADIANS(E77))*COS(RADIANS(O67))))</f>
        <v>0</v>
      </c>
      <c r="P74">
        <f>IF(DEGREES(ACOS(SIN(RADIANS(G74))*SIN(RADIANS(E77))+COS(RADIANS(G74))*COS(RADIANS(E77))*COS(RADIANS(P67))))&gt;90,0,$F$4*$F$5/E76^2*(SIN(RADIANS(G74))*SIN(RADIANS(E77))+COS(RADIANS(G74))*COS(RADIANS(E77))*COS(RADIANS(P67))))</f>
        <v>0</v>
      </c>
      <c r="Q74">
        <f>IF(DEGREES(ACOS(SIN(RADIANS(G74))*SIN(RADIANS(E77))+COS(RADIANS(G74))*COS(RADIANS(E77))*COS(RADIANS(Q67))))&gt;90,0,$F$4*$F$5/E76^2*(SIN(RADIANS(G74))*SIN(RADIANS(E77))+COS(RADIANS(G74))*COS(RADIANS(E77))*COS(RADIANS(Q67))))</f>
        <v>0</v>
      </c>
      <c r="R74" t="e">
        <f>IF(DEGREES(ACOS(SIN(RADIANS(G74))*SIN(RADIANS(E77))+COS(RADIANS(G74))*COS(RADIANS(E77))*COS(RADIANS(R67))))&gt;90,0,$F$4*$F$5/E76^2*(SIN(RADIANS(G74))*SIN(RADIANS(E77))+COS(RADIANS(G74))*COS(RADIANS(E77))*COS(RADIANS(R67))))</f>
        <v>#DIV/0!</v>
      </c>
      <c r="S74" t="e">
        <f>IF(DEGREES(ACOS(SIN(RADIANS(G74))*SIN(RADIANS(E77))+COS(RADIANS(G74))*COS(RADIANS(E77))*COS(RADIANS(S67))))&gt;90,0,$F$4*$F$5/E76^2*(SIN(RADIANS(G74))*SIN(RADIANS(E77))+COS(RADIANS(G74))*COS(RADIANS(E77))*COS(RADIANS(S67))))</f>
        <v>#DIV/0!</v>
      </c>
      <c r="T74" t="e">
        <f>IF(DEGREES(ACOS(SIN(RADIANS(G74))*SIN(RADIANS(E77))+COS(RADIANS(G74))*COS(RADIANS(E77))*COS(RADIANS(T67))))&gt;90,0,$F$4*$F$5/E76^2*(SIN(RADIANS(G74))*SIN(RADIANS(E77))+COS(RADIANS(G74))*COS(RADIANS(E77))*COS(RADIANS(T67))))</f>
        <v>#DIV/0!</v>
      </c>
      <c r="U74" t="e">
        <f>IF(DEGREES(ACOS(SIN(RADIANS(G74))*SIN(RADIANS(E77))+COS(RADIANS(G74))*COS(RADIANS(E77))*COS(RADIANS(U67))))&gt;90,0,$F$4*$F$5/E76^2*(SIN(RADIANS(G74))*SIN(RADIANS(E77))+COS(RADIANS(G74))*COS(RADIANS(E77))*COS(RADIANS(U67))))</f>
        <v>#DIV/0!</v>
      </c>
      <c r="V74" t="e">
        <f>IF(DEGREES(ACOS(SIN(RADIANS(G74))*SIN(RADIANS(E77))+COS(RADIANS(G74))*COS(RADIANS(E77))*COS(RADIANS(V67))))&gt;90,0,$F$4*$F$5/E76^2*(SIN(RADIANS(G74))*SIN(RADIANS(E77))+COS(RADIANS(G74))*COS(RADIANS(E77))*COS(RADIANS(V67))))</f>
        <v>#DIV/0!</v>
      </c>
      <c r="W74" t="e">
        <f>IF(DEGREES(ACOS(SIN(RADIANS(G74))*SIN(RADIANS(E77))+COS(RADIANS(G74))*COS(RADIANS(E77))*COS(RADIANS(W67))))&gt;90,0,$F$4*$F$5/E76^2*(SIN(RADIANS(G74))*SIN(RADIANS(E77))+COS(RADIANS(G74))*COS(RADIANS(E77))*COS(RADIANS(W67))))</f>
        <v>#DIV/0!</v>
      </c>
      <c r="X74" t="e">
        <f>IF(DEGREES(ACOS(SIN(RADIANS(G74))*SIN(RADIANS(E77))+COS(RADIANS(G74))*COS(RADIANS(E77))*COS(RADIANS(X67))))&gt;90,0,$F$4*$F$5/E76^2*(SIN(RADIANS(G74))*SIN(RADIANS(E77))+COS(RADIANS(G74))*COS(RADIANS(E77))*COS(RADIANS(X67))))</f>
        <v>#DIV/0!</v>
      </c>
      <c r="Y74" t="e">
        <f>IF(DEGREES(ACOS(SIN(RADIANS(G74))*SIN(RADIANS(E77))+COS(RADIANS(G74))*COS(RADIANS(E77))*COS(RADIANS(Y67))))&gt;90,0,$F$4*$F$5/E76^2*(SIN(RADIANS(G74))*SIN(RADIANS(E77))+COS(RADIANS(G74))*COS(RADIANS(E77))*COS(RADIANS(Y67))))</f>
        <v>#DIV/0!</v>
      </c>
      <c r="Z74" t="e">
        <f>IF(DEGREES(ACOS(SIN(RADIANS(G74))*SIN(RADIANS(E77))+COS(RADIANS(G74))*COS(RADIANS(E77))*COS(RADIANS(Z67))))&gt;90,0,$F$4*$F$5/E76^2*(SIN(RADIANS(G74))*SIN(RADIANS(E77))+COS(RADIANS(G74))*COS(RADIANS(E77))*COS(RADIANS(Z67))))</f>
        <v>#DIV/0!</v>
      </c>
      <c r="AA74" t="e">
        <f>IF(DEGREES(ACOS(SIN(RADIANS(G74))*SIN(RADIANS(E77))+COS(RADIANS(G74))*COS(RADIANS(E77))*COS(RADIANS(AA67))))&gt;90,0,$F$4*$F$5/E76^2*(SIN(RADIANS(G74))*SIN(RADIANS(E77))+COS(RADIANS(G74))*COS(RADIANS(E77))*COS(RADIANS(AA67))))</f>
        <v>#DIV/0!</v>
      </c>
      <c r="AB74" t="e">
        <f>IF(DEGREES(ACOS(SIN(RADIANS(G74))*SIN(RADIANS(E77))+COS(RADIANS(G74))*COS(RADIANS(E77))*COS(RADIANS(AB67))))&gt;90,0,$F$4*$F$5/E76^2*(SIN(RADIANS(G74))*SIN(RADIANS(E77))+COS(RADIANS(G74))*COS(RADIANS(E77))*COS(RADIANS(AB67))))</f>
        <v>#DIV/0!</v>
      </c>
      <c r="AC74" t="e">
        <f>IF(DEGREES(ACOS(SIN(RADIANS(G74))*SIN(RADIANS(E77))+COS(RADIANS(G74))*COS(RADIANS(E77))*COS(RADIANS(AC67))))&gt;90,0,$F$4*$F$5/E76^2*(SIN(RADIANS(G74))*SIN(RADIANS(E77))+COS(RADIANS(G74))*COS(RADIANS(E77))*COS(RADIANS(AC67))))</f>
        <v>#DIV/0!</v>
      </c>
      <c r="AD74" t="e">
        <f>IF(DEGREES(ACOS(SIN(RADIANS(G74))*SIN(RADIANS(E77))+COS(RADIANS(G74))*COS(RADIANS(E77))*COS(RADIANS(AD67))))&gt;90,0,$F$4*$F$5/E76^2*(SIN(RADIANS(G74))*SIN(RADIANS(E77))+COS(RADIANS(G74))*COS(RADIANS(E77))*COS(RADIANS(AD67))))</f>
        <v>#DIV/0!</v>
      </c>
      <c r="AE74" t="e">
        <f>IF(DEGREES(ACOS(SIN(RADIANS(G74))*SIN(RADIANS(E77))+COS(RADIANS(G74))*COS(RADIANS(E77))*COS(RADIANS(AE67))))&gt;90,0,$F$4*$F$5/E76^2*(SIN(RADIANS(G74))*SIN(RADIANS(E77))+COS(RADIANS(G74))*COS(RADIANS(E77))*COS(RADIANS(AE67))))</f>
        <v>#DIV/0!</v>
      </c>
      <c r="AF74" t="e">
        <f>IF(DEGREES(ACOS(SIN(RADIANS(G74))*SIN(RADIANS(E77))+COS(RADIANS(G74))*COS(RADIANS(E77))*COS(RADIANS(AF67))))&gt;90,0,$F$4*$F$5/E76^2*(SIN(RADIANS(G74))*SIN(RADIANS(E77))+COS(RADIANS(G74))*COS(RADIANS(E77))*COS(RADIANS(AF67))))</f>
        <v>#DIV/0!</v>
      </c>
      <c r="AG74" t="e">
        <f>IF(DEGREES(ACOS(SIN(RADIANS(G74))*SIN(RADIANS(E77))+COS(RADIANS(G74))*COS(RADIANS(E77))*COS(RADIANS(AG67))))&gt;90,0,$F$4*$F$5/E76^2*(SIN(RADIANS(G74))*SIN(RADIANS(E77))+COS(RADIANS(G74))*COS(RADIANS(E77))*COS(RADIANS(AG67))))</f>
        <v>#DIV/0!</v>
      </c>
      <c r="AH74" t="e">
        <f>IF(DEGREES(ACOS(SIN(RADIANS(G74))*SIN(RADIANS(E77))+COS(RADIANS(G74))*COS(RADIANS(E77))*COS(RADIANS(AH67))))&gt;90,0,$F$4*$F$5/E76^2*(SIN(RADIANS(G74))*SIN(RADIANS(E77))+COS(RADIANS(G74))*COS(RADIANS(E77))*COS(RADIANS(AH67))))</f>
        <v>#DIV/0!</v>
      </c>
      <c r="AI74" t="e">
        <f>IF(DEGREES(ACOS(SIN(RADIANS(G74))*SIN(RADIANS(E77))+COS(RADIANS(G74))*COS(RADIANS(E77))*COS(RADIANS(AI67))))&gt;90,0,$F$4*$F$5/E76^2*(SIN(RADIANS(G74))*SIN(RADIANS(E77))+COS(RADIANS(G74))*COS(RADIANS(E77))*COS(RADIANS(AI67))))</f>
        <v>#DIV/0!</v>
      </c>
      <c r="AJ74" t="e">
        <f>IF(DEGREES(ACOS(SIN(RADIANS(G74))*SIN(RADIANS(E77))+COS(RADIANS(G74))*COS(RADIANS(E77))*COS(RADIANS(AJ67))))&gt;90,0,$F$4*$F$5/E76^2*(SIN(RADIANS(G74))*SIN(RADIANS(E77))+COS(RADIANS(G74))*COS(RADIANS(E77))*COS(RADIANS(AJ67))))</f>
        <v>#DIV/0!</v>
      </c>
      <c r="AK74">
        <f>IF(DEGREES(ACOS(SIN(RADIANS(G74))*SIN(RADIANS(E77))+COS(RADIANS(G74))*COS(RADIANS(E77))*COS(RADIANS(AK67))))&gt;90,0,$F$4*$F$5/E76^2*(SIN(RADIANS(G74))*SIN(RADIANS(E77))+COS(RADIANS(G74))*COS(RADIANS(E77))*COS(RADIANS(AK67))))</f>
        <v>0</v>
      </c>
      <c r="AL74">
        <f>IF(DEGREES(ACOS(SIN(RADIANS(G74))*SIN(RADIANS(E77))+COS(RADIANS(G74))*COS(RADIANS(E77))*COS(RADIANS(AL67))))&gt;90,0,$F$4*$F$5/E76^2*(SIN(RADIANS(G74))*SIN(RADIANS(E77))+COS(RADIANS(G74))*COS(RADIANS(E77))*COS(RADIANS(AL67))))</f>
        <v>0</v>
      </c>
      <c r="AM74">
        <f>IF(DEGREES(ACOS(SIN(RADIANS(G74))*SIN(RADIANS(E77))+COS(RADIANS(G74))*COS(RADIANS(E77))*COS(RADIANS(AM67))))&gt;90,0,$F$4*$F$5/E76^2*(SIN(RADIANS(G74))*SIN(RADIANS(E77))+COS(RADIANS(G74))*COS(RADIANS(E77))*COS(RADIANS(AM67))))</f>
        <v>0</v>
      </c>
      <c r="AN74">
        <f>IF(DEGREES(ACOS(SIN(RADIANS(G74))*SIN(RADIANS(E77))+COS(RADIANS(G74))*COS(RADIANS(E77))*COS(RADIANS(AN67))))&gt;90,0,$F$4*$F$5/E76^2*(SIN(RADIANS(G74))*SIN(RADIANS(E77))+COS(RADIANS(G74))*COS(RADIANS(E77))*COS(RADIANS(AN67))))</f>
        <v>0</v>
      </c>
      <c r="AO74">
        <f>IF(DEGREES(ACOS(SIN(RADIANS(G74))*SIN(RADIANS(E77))+COS(RADIANS(G74))*COS(RADIANS(E77))*COS(RADIANS(AO67))))&gt;90,0,$F$4*$F$5/E76^2*(SIN(RADIANS(G74))*SIN(RADIANS(E77))+COS(RADIANS(G74))*COS(RADIANS(E77))*COS(RADIANS(AO67))))</f>
        <v>0</v>
      </c>
      <c r="AP74">
        <f>IF(DEGREES(ACOS(SIN(RADIANS(G74))*SIN(RADIANS(E77))+COS(RADIANS(G74))*COS(RADIANS(E77))*COS(RADIANS(AP67))))&gt;90,0,$F$4*$F$5/E76^2*(SIN(RADIANS(G74))*SIN(RADIANS(E77))+COS(RADIANS(G74))*COS(RADIANS(E77))*COS(RADIANS(AP67))))</f>
        <v>0</v>
      </c>
      <c r="AQ74">
        <f>IF(DEGREES(ACOS(SIN(RADIANS(G74))*SIN(RADIANS(E77))+COS(RADIANS(G74))*COS(RADIANS(E77))*COS(RADIANS(AQ67))))&gt;90,0,$F$4*$F$5/E76^2*(SIN(RADIANS(G74))*SIN(RADIANS(E77))+COS(RADIANS(G74))*COS(RADIANS(E77))*COS(RADIANS(AQ67))))</f>
        <v>0</v>
      </c>
      <c r="AR74">
        <f>IF(DEGREES(ACOS(SIN(RADIANS(G74))*SIN(RADIANS(E77))+COS(RADIANS(G74))*COS(RADIANS(E77))*COS(RADIANS(AR67))))&gt;90,0,$F$4*$F$5/E76^2*(SIN(RADIANS(G74))*SIN(RADIANS(E77))+COS(RADIANS(G74))*COS(RADIANS(E77))*COS(RADIANS(AR67))))</f>
        <v>0</v>
      </c>
      <c r="AU74">
        <f t="shared" si="37"/>
        <v>0</v>
      </c>
      <c r="AV74">
        <f t="shared" si="38"/>
        <v>0</v>
      </c>
      <c r="AW74">
        <v>700</v>
      </c>
      <c r="AX74" cm="1">
        <f t="array" ref="AX74">INDEX($D$1751:$AM$1751,0,MATCH(AW74-IF(AW74&lt;720,IF(AW74&lt;360,0,360),720),$D$1700:$AM$1700,0))+IF(AW74&gt;350,360,0)</f>
        <v>700</v>
      </c>
      <c r="AY74">
        <f t="shared" si="29"/>
        <v>70</v>
      </c>
      <c r="AZ74">
        <f t="shared" si="30"/>
        <v>0</v>
      </c>
      <c r="BA74">
        <f t="shared" si="31"/>
        <v>0</v>
      </c>
      <c r="BB74">
        <f t="shared" si="32"/>
        <v>0</v>
      </c>
      <c r="BC74">
        <f t="shared" si="33"/>
        <v>0</v>
      </c>
      <c r="BD74">
        <f t="shared" si="34"/>
        <v>90</v>
      </c>
      <c r="BE74" t="e">
        <f t="shared" si="35"/>
        <v>#DIV/0!</v>
      </c>
      <c r="BF74">
        <f t="shared" si="36"/>
        <v>0</v>
      </c>
    </row>
    <row r="75" spans="2:58" x14ac:dyDescent="0.5">
      <c r="B75" s="40" t="s">
        <v>784</v>
      </c>
      <c r="E75" t="str">
        <f>IF($F$10=0,"N/A",E74*$F$11/$F$10)</f>
        <v>N/A</v>
      </c>
      <c r="G75">
        <v>30</v>
      </c>
      <c r="I75">
        <f>IF(DEGREES(ACOS(SIN(RADIANS(G75))*SIN(RADIANS(E77))+COS(RADIANS(G75))*COS(RADIANS(E77))*COS(RADIANS(I67))))&gt;90,0,$F$4*$F$5/E76^2*(SIN(RADIANS(G75))*SIN(RADIANS(E77))+COS(RADIANS(G75))*COS(RADIANS(E77))*COS(RADIANS(I67))))</f>
        <v>0</v>
      </c>
      <c r="J75">
        <f>IF(DEGREES(ACOS(SIN(RADIANS(G75))*SIN(RADIANS(E77))+COS(RADIANS(G75))*COS(RADIANS(E77))*COS(RADIANS(J67))))&gt;90,0,$F$4*$F$5/E76^2*(SIN(RADIANS(G75))*SIN(RADIANS(E77))+COS(RADIANS(G75))*COS(RADIANS(E77))*COS(RADIANS(J67))))</f>
        <v>0</v>
      </c>
      <c r="K75">
        <f>IF(DEGREES(ACOS(SIN(RADIANS(G75))*SIN(RADIANS(E77))+COS(RADIANS(G75))*COS(RADIANS(E77))*COS(RADIANS(K67))))&gt;90,0,$F$4*$F$5/E76^2*(SIN(RADIANS(G75))*SIN(RADIANS(E77))+COS(RADIANS(G75))*COS(RADIANS(E77))*COS(RADIANS(K67))))</f>
        <v>0</v>
      </c>
      <c r="L75">
        <f>IF(DEGREES(ACOS(SIN(RADIANS(G75))*SIN(RADIANS(E77))+COS(RADIANS(G75))*COS(RADIANS(E77))*COS(RADIANS(L67))))&gt;90,0,$F$4*$F$5/E76^2*(SIN(RADIANS(G75))*SIN(RADIANS(E77))+COS(RADIANS(G75))*COS(RADIANS(E77))*COS(RADIANS(L67))))</f>
        <v>0</v>
      </c>
      <c r="M75">
        <f>IF(DEGREES(ACOS(SIN(RADIANS(G75))*SIN(RADIANS(E77))+COS(RADIANS(G75))*COS(RADIANS(E77))*COS(RADIANS(M67))))&gt;90,0,$F$4*$F$5/E76^2*(SIN(RADIANS(G75))*SIN(RADIANS(E77))+COS(RADIANS(G75))*COS(RADIANS(E77))*COS(RADIANS(M67))))</f>
        <v>0</v>
      </c>
      <c r="N75">
        <f>IF(DEGREES(ACOS(SIN(RADIANS(G75))*SIN(RADIANS(E77))+COS(RADIANS(G75))*COS(RADIANS(E77))*COS(RADIANS(N67))))&gt;90,0,$F$4*$F$5/E76^2*(SIN(RADIANS(G75))*SIN(RADIANS(E77))+COS(RADIANS(G75))*COS(RADIANS(E77))*COS(RADIANS(N67))))</f>
        <v>0</v>
      </c>
      <c r="O75">
        <f>IF(DEGREES(ACOS(SIN(RADIANS(G75))*SIN(RADIANS(E77))+COS(RADIANS(G75))*COS(RADIANS(E77))*COS(RADIANS(O67))))&gt;90,0,$F$4*$F$5/E76^2*(SIN(RADIANS(G75))*SIN(RADIANS(E77))+COS(RADIANS(G75))*COS(RADIANS(E77))*COS(RADIANS(O67))))</f>
        <v>0</v>
      </c>
      <c r="P75">
        <f>IF(DEGREES(ACOS(SIN(RADIANS(G75))*SIN(RADIANS(E77))+COS(RADIANS(G75))*COS(RADIANS(E77))*COS(RADIANS(P67))))&gt;90,0,$F$4*$F$5/E76^2*(SIN(RADIANS(G75))*SIN(RADIANS(E77))+COS(RADIANS(G75))*COS(RADIANS(E77))*COS(RADIANS(P67))))</f>
        <v>0</v>
      </c>
      <c r="Q75">
        <f>IF(DEGREES(ACOS(SIN(RADIANS(G75))*SIN(RADIANS(E77))+COS(RADIANS(G75))*COS(RADIANS(E77))*COS(RADIANS(Q67))))&gt;90,0,$F$4*$F$5/E76^2*(SIN(RADIANS(G75))*SIN(RADIANS(E77))+COS(RADIANS(G75))*COS(RADIANS(E77))*COS(RADIANS(Q67))))</f>
        <v>0</v>
      </c>
      <c r="R75" t="e">
        <f>IF(DEGREES(ACOS(SIN(RADIANS(G75))*SIN(RADIANS(E77))+COS(RADIANS(G75))*COS(RADIANS(E77))*COS(RADIANS(R67))))&gt;90,0,$F$4*$F$5/E76^2*(SIN(RADIANS(G75))*SIN(RADIANS(E77))+COS(RADIANS(G75))*COS(RADIANS(E77))*COS(RADIANS(R67))))</f>
        <v>#DIV/0!</v>
      </c>
      <c r="S75" t="e">
        <f>IF(DEGREES(ACOS(SIN(RADIANS(G75))*SIN(RADIANS(E77))+COS(RADIANS(G75))*COS(RADIANS(E77))*COS(RADIANS(S67))))&gt;90,0,$F$4*$F$5/E76^2*(SIN(RADIANS(G75))*SIN(RADIANS(E77))+COS(RADIANS(G75))*COS(RADIANS(E77))*COS(RADIANS(S67))))</f>
        <v>#DIV/0!</v>
      </c>
      <c r="T75" t="e">
        <f>IF(DEGREES(ACOS(SIN(RADIANS(G75))*SIN(RADIANS(E77))+COS(RADIANS(G75))*COS(RADIANS(E77))*COS(RADIANS(T67))))&gt;90,0,$F$4*$F$5/E76^2*(SIN(RADIANS(G75))*SIN(RADIANS(E77))+COS(RADIANS(G75))*COS(RADIANS(E77))*COS(RADIANS(T67))))</f>
        <v>#DIV/0!</v>
      </c>
      <c r="U75" t="e">
        <f>IF(DEGREES(ACOS(SIN(RADIANS(G75))*SIN(RADIANS(E77))+COS(RADIANS(G75))*COS(RADIANS(E77))*COS(RADIANS(U67))))&gt;90,0,$F$4*$F$5/E76^2*(SIN(RADIANS(G75))*SIN(RADIANS(E77))+COS(RADIANS(G75))*COS(RADIANS(E77))*COS(RADIANS(U67))))</f>
        <v>#DIV/0!</v>
      </c>
      <c r="V75" t="e">
        <f>IF(DEGREES(ACOS(SIN(RADIANS(G75))*SIN(RADIANS(E77))+COS(RADIANS(G75))*COS(RADIANS(E77))*COS(RADIANS(V67))))&gt;90,0,$F$4*$F$5/E76^2*(SIN(RADIANS(G75))*SIN(RADIANS(E77))+COS(RADIANS(G75))*COS(RADIANS(E77))*COS(RADIANS(V67))))</f>
        <v>#DIV/0!</v>
      </c>
      <c r="W75" t="e">
        <f>IF(DEGREES(ACOS(SIN(RADIANS(G75))*SIN(RADIANS(E77))+COS(RADIANS(G75))*COS(RADIANS(E77))*COS(RADIANS(W67))))&gt;90,0,$F$4*$F$5/E76^2*(SIN(RADIANS(G75))*SIN(RADIANS(E77))+COS(RADIANS(G75))*COS(RADIANS(E77))*COS(RADIANS(W67))))</f>
        <v>#DIV/0!</v>
      </c>
      <c r="X75" t="e">
        <f>IF(DEGREES(ACOS(SIN(RADIANS(G75))*SIN(RADIANS(E77))+COS(RADIANS(G75))*COS(RADIANS(E77))*COS(RADIANS(X67))))&gt;90,0,$F$4*$F$5/E76^2*(SIN(RADIANS(G75))*SIN(RADIANS(E77))+COS(RADIANS(G75))*COS(RADIANS(E77))*COS(RADIANS(X67))))</f>
        <v>#DIV/0!</v>
      </c>
      <c r="Y75" t="e">
        <f>IF(DEGREES(ACOS(SIN(RADIANS(G75))*SIN(RADIANS(E77))+COS(RADIANS(G75))*COS(RADIANS(E77))*COS(RADIANS(Y67))))&gt;90,0,$F$4*$F$5/E76^2*(SIN(RADIANS(G75))*SIN(RADIANS(E77))+COS(RADIANS(G75))*COS(RADIANS(E77))*COS(RADIANS(Y67))))</f>
        <v>#DIV/0!</v>
      </c>
      <c r="Z75" t="e">
        <f>IF(DEGREES(ACOS(SIN(RADIANS(G75))*SIN(RADIANS(E77))+COS(RADIANS(G75))*COS(RADIANS(E77))*COS(RADIANS(Z67))))&gt;90,0,$F$4*$F$5/E76^2*(SIN(RADIANS(G75))*SIN(RADIANS(E77))+COS(RADIANS(G75))*COS(RADIANS(E77))*COS(RADIANS(Z67))))</f>
        <v>#DIV/0!</v>
      </c>
      <c r="AA75" t="e">
        <f>IF(DEGREES(ACOS(SIN(RADIANS(G75))*SIN(RADIANS(E77))+COS(RADIANS(G75))*COS(RADIANS(E77))*COS(RADIANS(AA67))))&gt;90,0,$F$4*$F$5/E76^2*(SIN(RADIANS(G75))*SIN(RADIANS(E77))+COS(RADIANS(G75))*COS(RADIANS(E77))*COS(RADIANS(AA67))))</f>
        <v>#DIV/0!</v>
      </c>
      <c r="AB75" t="e">
        <f>IF(DEGREES(ACOS(SIN(RADIANS(G75))*SIN(RADIANS(E77))+COS(RADIANS(G75))*COS(RADIANS(E77))*COS(RADIANS(AB67))))&gt;90,0,$F$4*$F$5/E76^2*(SIN(RADIANS(G75))*SIN(RADIANS(E77))+COS(RADIANS(G75))*COS(RADIANS(E77))*COS(RADIANS(AB67))))</f>
        <v>#DIV/0!</v>
      </c>
      <c r="AC75" t="e">
        <f>IF(DEGREES(ACOS(SIN(RADIANS(G75))*SIN(RADIANS(E77))+COS(RADIANS(G75))*COS(RADIANS(E77))*COS(RADIANS(AC67))))&gt;90,0,$F$4*$F$5/E76^2*(SIN(RADIANS(G75))*SIN(RADIANS(E77))+COS(RADIANS(G75))*COS(RADIANS(E77))*COS(RADIANS(AC67))))</f>
        <v>#DIV/0!</v>
      </c>
      <c r="AD75" t="e">
        <f>IF(DEGREES(ACOS(SIN(RADIANS(G75))*SIN(RADIANS(E77))+COS(RADIANS(G75))*COS(RADIANS(E77))*COS(RADIANS(AD67))))&gt;90,0,$F$4*$F$5/E76^2*(SIN(RADIANS(G75))*SIN(RADIANS(E77))+COS(RADIANS(G75))*COS(RADIANS(E77))*COS(RADIANS(AD67))))</f>
        <v>#DIV/0!</v>
      </c>
      <c r="AE75" t="e">
        <f>IF(DEGREES(ACOS(SIN(RADIANS(G75))*SIN(RADIANS(E77))+COS(RADIANS(G75))*COS(RADIANS(E77))*COS(RADIANS(AE67))))&gt;90,0,$F$4*$F$5/E76^2*(SIN(RADIANS(G75))*SIN(RADIANS(E77))+COS(RADIANS(G75))*COS(RADIANS(E77))*COS(RADIANS(AE67))))</f>
        <v>#DIV/0!</v>
      </c>
      <c r="AF75" t="e">
        <f>IF(DEGREES(ACOS(SIN(RADIANS(G75))*SIN(RADIANS(E77))+COS(RADIANS(G75))*COS(RADIANS(E77))*COS(RADIANS(AF67))))&gt;90,0,$F$4*$F$5/E76^2*(SIN(RADIANS(G75))*SIN(RADIANS(E77))+COS(RADIANS(G75))*COS(RADIANS(E77))*COS(RADIANS(AF67))))</f>
        <v>#DIV/0!</v>
      </c>
      <c r="AG75" t="e">
        <f>IF(DEGREES(ACOS(SIN(RADIANS(G75))*SIN(RADIANS(E77))+COS(RADIANS(G75))*COS(RADIANS(E77))*COS(RADIANS(AG67))))&gt;90,0,$F$4*$F$5/E76^2*(SIN(RADIANS(G75))*SIN(RADIANS(E77))+COS(RADIANS(G75))*COS(RADIANS(E77))*COS(RADIANS(AG67))))</f>
        <v>#DIV/0!</v>
      </c>
      <c r="AH75" t="e">
        <f>IF(DEGREES(ACOS(SIN(RADIANS(G75))*SIN(RADIANS(E77))+COS(RADIANS(G75))*COS(RADIANS(E77))*COS(RADIANS(AH67))))&gt;90,0,$F$4*$F$5/E76^2*(SIN(RADIANS(G75))*SIN(RADIANS(E77))+COS(RADIANS(G75))*COS(RADIANS(E77))*COS(RADIANS(AH67))))</f>
        <v>#DIV/0!</v>
      </c>
      <c r="AI75" t="e">
        <f>IF(DEGREES(ACOS(SIN(RADIANS(G75))*SIN(RADIANS(E77))+COS(RADIANS(G75))*COS(RADIANS(E77))*COS(RADIANS(AI67))))&gt;90,0,$F$4*$F$5/E76^2*(SIN(RADIANS(G75))*SIN(RADIANS(E77))+COS(RADIANS(G75))*COS(RADIANS(E77))*COS(RADIANS(AI67))))</f>
        <v>#DIV/0!</v>
      </c>
      <c r="AJ75" t="e">
        <f>IF(DEGREES(ACOS(SIN(RADIANS(G75))*SIN(RADIANS(E77))+COS(RADIANS(G75))*COS(RADIANS(E77))*COS(RADIANS(AJ67))))&gt;90,0,$F$4*$F$5/E76^2*(SIN(RADIANS(G75))*SIN(RADIANS(E77))+COS(RADIANS(G75))*COS(RADIANS(E77))*COS(RADIANS(AJ67))))</f>
        <v>#DIV/0!</v>
      </c>
      <c r="AK75">
        <f>IF(DEGREES(ACOS(SIN(RADIANS(G75))*SIN(RADIANS(E77))+COS(RADIANS(G75))*COS(RADIANS(E77))*COS(RADIANS(AK67))))&gt;90,0,$F$4*$F$5/E76^2*(SIN(RADIANS(G75))*SIN(RADIANS(E77))+COS(RADIANS(G75))*COS(RADIANS(E77))*COS(RADIANS(AK67))))</f>
        <v>0</v>
      </c>
      <c r="AL75">
        <f>IF(DEGREES(ACOS(SIN(RADIANS(G75))*SIN(RADIANS(E77))+COS(RADIANS(G75))*COS(RADIANS(E77))*COS(RADIANS(AL67))))&gt;90,0,$F$4*$F$5/E76^2*(SIN(RADIANS(G75))*SIN(RADIANS(E77))+COS(RADIANS(G75))*COS(RADIANS(E77))*COS(RADIANS(AL67))))</f>
        <v>0</v>
      </c>
      <c r="AM75">
        <f>IF(DEGREES(ACOS(SIN(RADIANS(G75))*SIN(RADIANS(E77))+COS(RADIANS(G75))*COS(RADIANS(E77))*COS(RADIANS(AM67))))&gt;90,0,$F$4*$F$5/E76^2*(SIN(RADIANS(G75))*SIN(RADIANS(E77))+COS(RADIANS(G75))*COS(RADIANS(E77))*COS(RADIANS(AM67))))</f>
        <v>0</v>
      </c>
      <c r="AN75">
        <f>IF(DEGREES(ACOS(SIN(RADIANS(G75))*SIN(RADIANS(E77))+COS(RADIANS(G75))*COS(RADIANS(E77))*COS(RADIANS(AN67))))&gt;90,0,$F$4*$F$5/E76^2*(SIN(RADIANS(G75))*SIN(RADIANS(E77))+COS(RADIANS(G75))*COS(RADIANS(E77))*COS(RADIANS(AN67))))</f>
        <v>0</v>
      </c>
      <c r="AO75">
        <f>IF(DEGREES(ACOS(SIN(RADIANS(G75))*SIN(RADIANS(E77))+COS(RADIANS(G75))*COS(RADIANS(E77))*COS(RADIANS(AO67))))&gt;90,0,$F$4*$F$5/E76^2*(SIN(RADIANS(G75))*SIN(RADIANS(E77))+COS(RADIANS(G75))*COS(RADIANS(E77))*COS(RADIANS(AO67))))</f>
        <v>0</v>
      </c>
      <c r="AP75">
        <f>IF(DEGREES(ACOS(SIN(RADIANS(G75))*SIN(RADIANS(E77))+COS(RADIANS(G75))*COS(RADIANS(E77))*COS(RADIANS(AP67))))&gt;90,0,$F$4*$F$5/E76^2*(SIN(RADIANS(G75))*SIN(RADIANS(E77))+COS(RADIANS(G75))*COS(RADIANS(E77))*COS(RADIANS(AP67))))</f>
        <v>0</v>
      </c>
      <c r="AQ75">
        <f>IF(DEGREES(ACOS(SIN(RADIANS(G75))*SIN(RADIANS(E77))+COS(RADIANS(G75))*COS(RADIANS(E77))*COS(RADIANS(AQ67))))&gt;90,0,$F$4*$F$5/E76^2*(SIN(RADIANS(G75))*SIN(RADIANS(E77))+COS(RADIANS(G75))*COS(RADIANS(E77))*COS(RADIANS(AQ67))))</f>
        <v>0</v>
      </c>
      <c r="AR75">
        <f>IF(DEGREES(ACOS(SIN(RADIANS(G75))*SIN(RADIANS(E77))+COS(RADIANS(G75))*COS(RADIANS(E77))*COS(RADIANS(AR67))))&gt;90,0,$F$4*$F$5/E76^2*(SIN(RADIANS(G75))*SIN(RADIANS(E77))+COS(RADIANS(G75))*COS(RADIANS(E77))*COS(RADIANS(AR67))))</f>
        <v>0</v>
      </c>
      <c r="AU75">
        <f t="shared" si="37"/>
        <v>0</v>
      </c>
      <c r="AV75">
        <f t="shared" si="38"/>
        <v>0</v>
      </c>
      <c r="AW75">
        <v>710</v>
      </c>
      <c r="AX75" cm="1">
        <f t="array" ref="AX75">INDEX($D$1751:$AM$1751,0,MATCH(AW75-IF(AW75&lt;720,IF(AW75&lt;360,0,360),720),$D$1700:$AM$1700,0))+IF(AW75&gt;350,360,0)</f>
        <v>710</v>
      </c>
      <c r="AY75">
        <f t="shared" si="29"/>
        <v>80</v>
      </c>
      <c r="AZ75">
        <f t="shared" si="30"/>
        <v>0</v>
      </c>
      <c r="BA75">
        <f t="shared" si="31"/>
        <v>0</v>
      </c>
      <c r="BB75">
        <f t="shared" si="32"/>
        <v>0</v>
      </c>
      <c r="BC75">
        <f t="shared" si="33"/>
        <v>0</v>
      </c>
      <c r="BD75">
        <f t="shared" si="34"/>
        <v>90</v>
      </c>
      <c r="BE75" t="e">
        <f t="shared" si="35"/>
        <v>#DIV/0!</v>
      </c>
      <c r="BF75">
        <f t="shared" si="36"/>
        <v>0</v>
      </c>
    </row>
    <row r="76" spans="2:58" x14ac:dyDescent="0.5">
      <c r="B76" s="40" t="s">
        <v>785</v>
      </c>
      <c r="E76">
        <f>$F$6*(1-$F$7^2)/(1+$F$7*COS(RADIANS(E70)))</f>
        <v>0</v>
      </c>
      <c r="G76">
        <v>20</v>
      </c>
      <c r="I76">
        <f>IF(DEGREES(ACOS(SIN(RADIANS(G76))*SIN(RADIANS(E77))+COS(RADIANS(G76))*COS(RADIANS(E77))*COS(RADIANS(I67))))&gt;90,0,$F$4*$F$5/E76^2*(SIN(RADIANS(G76))*SIN(RADIANS(E77))+COS(RADIANS(G76))*COS(RADIANS(E77))*COS(RADIANS(I67))))</f>
        <v>0</v>
      </c>
      <c r="J76">
        <f>IF(DEGREES(ACOS(SIN(RADIANS(G76))*SIN(RADIANS(E77))+COS(RADIANS(G76))*COS(RADIANS(E77))*COS(RADIANS(J67))))&gt;90,0,$F$4*$F$5/E76^2*(SIN(RADIANS(G76))*SIN(RADIANS(E77))+COS(RADIANS(G76))*COS(RADIANS(E77))*COS(RADIANS(J67))))</f>
        <v>0</v>
      </c>
      <c r="K76">
        <f>IF(DEGREES(ACOS(SIN(RADIANS(G76))*SIN(RADIANS(E77))+COS(RADIANS(G76))*COS(RADIANS(E77))*COS(RADIANS(K67))))&gt;90,0,$F$4*$F$5/E76^2*(SIN(RADIANS(G76))*SIN(RADIANS(E77))+COS(RADIANS(G76))*COS(RADIANS(E77))*COS(RADIANS(K67))))</f>
        <v>0</v>
      </c>
      <c r="L76">
        <f>IF(DEGREES(ACOS(SIN(RADIANS(G76))*SIN(RADIANS(E77))+COS(RADIANS(G76))*COS(RADIANS(E77))*COS(RADIANS(L67))))&gt;90,0,$F$4*$F$5/E76^2*(SIN(RADIANS(G76))*SIN(RADIANS(E77))+COS(RADIANS(G76))*COS(RADIANS(E77))*COS(RADIANS(L67))))</f>
        <v>0</v>
      </c>
      <c r="M76">
        <f>IF(DEGREES(ACOS(SIN(RADIANS(G76))*SIN(RADIANS(E77))+COS(RADIANS(G76))*COS(RADIANS(E77))*COS(RADIANS(M67))))&gt;90,0,$F$4*$F$5/E76^2*(SIN(RADIANS(G76))*SIN(RADIANS(E77))+COS(RADIANS(G76))*COS(RADIANS(E77))*COS(RADIANS(M67))))</f>
        <v>0</v>
      </c>
      <c r="N76">
        <f>IF(DEGREES(ACOS(SIN(RADIANS(G76))*SIN(RADIANS(E77))+COS(RADIANS(G76))*COS(RADIANS(E77))*COS(RADIANS(N67))))&gt;90,0,$F$4*$F$5/E76^2*(SIN(RADIANS(G76))*SIN(RADIANS(E77))+COS(RADIANS(G76))*COS(RADIANS(E77))*COS(RADIANS(N67))))</f>
        <v>0</v>
      </c>
      <c r="O76">
        <f>IF(DEGREES(ACOS(SIN(RADIANS(G76))*SIN(RADIANS(E77))+COS(RADIANS(G76))*COS(RADIANS(E77))*COS(RADIANS(O67))))&gt;90,0,$F$4*$F$5/E76^2*(SIN(RADIANS(G76))*SIN(RADIANS(E77))+COS(RADIANS(G76))*COS(RADIANS(E77))*COS(RADIANS(O67))))</f>
        <v>0</v>
      </c>
      <c r="P76">
        <f>IF(DEGREES(ACOS(SIN(RADIANS(G76))*SIN(RADIANS(E77))+COS(RADIANS(G76))*COS(RADIANS(E77))*COS(RADIANS(P67))))&gt;90,0,$F$4*$F$5/E76^2*(SIN(RADIANS(G76))*SIN(RADIANS(E77))+COS(RADIANS(G76))*COS(RADIANS(E77))*COS(RADIANS(P67))))</f>
        <v>0</v>
      </c>
      <c r="Q76">
        <f>IF(DEGREES(ACOS(SIN(RADIANS(G76))*SIN(RADIANS(E77))+COS(RADIANS(G76))*COS(RADIANS(E77))*COS(RADIANS(Q67))))&gt;90,0,$F$4*$F$5/E76^2*(SIN(RADIANS(G76))*SIN(RADIANS(E77))+COS(RADIANS(G76))*COS(RADIANS(E77))*COS(RADIANS(Q67))))</f>
        <v>0</v>
      </c>
      <c r="R76" t="e">
        <f>IF(DEGREES(ACOS(SIN(RADIANS(G76))*SIN(RADIANS(E77))+COS(RADIANS(G76))*COS(RADIANS(E77))*COS(RADIANS(R67))))&gt;90,0,$F$4*$F$5/E76^2*(SIN(RADIANS(G76))*SIN(RADIANS(E77))+COS(RADIANS(G76))*COS(RADIANS(E77))*COS(RADIANS(R67))))</f>
        <v>#DIV/0!</v>
      </c>
      <c r="S76" t="e">
        <f>IF(DEGREES(ACOS(SIN(RADIANS(G76))*SIN(RADIANS(E77))+COS(RADIANS(G76))*COS(RADIANS(E77))*COS(RADIANS(S67))))&gt;90,0,$F$4*$F$5/E76^2*(SIN(RADIANS(G76))*SIN(RADIANS(E77))+COS(RADIANS(G76))*COS(RADIANS(E77))*COS(RADIANS(S67))))</f>
        <v>#DIV/0!</v>
      </c>
      <c r="T76" t="e">
        <f>IF(DEGREES(ACOS(SIN(RADIANS(G76))*SIN(RADIANS(E77))+COS(RADIANS(G76))*COS(RADIANS(E77))*COS(RADIANS(T67))))&gt;90,0,$F$4*$F$5/E76^2*(SIN(RADIANS(G76))*SIN(RADIANS(E77))+COS(RADIANS(G76))*COS(RADIANS(E77))*COS(RADIANS(T67))))</f>
        <v>#DIV/0!</v>
      </c>
      <c r="U76" t="e">
        <f>IF(DEGREES(ACOS(SIN(RADIANS(G76))*SIN(RADIANS(E77))+COS(RADIANS(G76))*COS(RADIANS(E77))*COS(RADIANS(U67))))&gt;90,0,$F$4*$F$5/E76^2*(SIN(RADIANS(G76))*SIN(RADIANS(E77))+COS(RADIANS(G76))*COS(RADIANS(E77))*COS(RADIANS(U67))))</f>
        <v>#DIV/0!</v>
      </c>
      <c r="V76" t="e">
        <f>IF(DEGREES(ACOS(SIN(RADIANS(G76))*SIN(RADIANS(E77))+COS(RADIANS(G76))*COS(RADIANS(E77))*COS(RADIANS(V67))))&gt;90,0,$F$4*$F$5/E76^2*(SIN(RADIANS(G76))*SIN(RADIANS(E77))+COS(RADIANS(G76))*COS(RADIANS(E77))*COS(RADIANS(V67))))</f>
        <v>#DIV/0!</v>
      </c>
      <c r="W76" t="e">
        <f>IF(DEGREES(ACOS(SIN(RADIANS(G76))*SIN(RADIANS(E77))+COS(RADIANS(G76))*COS(RADIANS(E77))*COS(RADIANS(W67))))&gt;90,0,$F$4*$F$5/E76^2*(SIN(RADIANS(G76))*SIN(RADIANS(E77))+COS(RADIANS(G76))*COS(RADIANS(E77))*COS(RADIANS(W67))))</f>
        <v>#DIV/0!</v>
      </c>
      <c r="X76" t="e">
        <f>IF(DEGREES(ACOS(SIN(RADIANS(G76))*SIN(RADIANS(E77))+COS(RADIANS(G76))*COS(RADIANS(E77))*COS(RADIANS(X67))))&gt;90,0,$F$4*$F$5/E76^2*(SIN(RADIANS(G76))*SIN(RADIANS(E77))+COS(RADIANS(G76))*COS(RADIANS(E77))*COS(RADIANS(X67))))</f>
        <v>#DIV/0!</v>
      </c>
      <c r="Y76" t="e">
        <f>IF(DEGREES(ACOS(SIN(RADIANS(G76))*SIN(RADIANS(E77))+COS(RADIANS(G76))*COS(RADIANS(E77))*COS(RADIANS(Y67))))&gt;90,0,$F$4*$F$5/E76^2*(SIN(RADIANS(G76))*SIN(RADIANS(E77))+COS(RADIANS(G76))*COS(RADIANS(E77))*COS(RADIANS(Y67))))</f>
        <v>#DIV/0!</v>
      </c>
      <c r="Z76" t="e">
        <f>IF(DEGREES(ACOS(SIN(RADIANS(G76))*SIN(RADIANS(E77))+COS(RADIANS(G76))*COS(RADIANS(E77))*COS(RADIANS(Z67))))&gt;90,0,$F$4*$F$5/E76^2*(SIN(RADIANS(G76))*SIN(RADIANS(E77))+COS(RADIANS(G76))*COS(RADIANS(E77))*COS(RADIANS(Z67))))</f>
        <v>#DIV/0!</v>
      </c>
      <c r="AA76" t="e">
        <f>IF(DEGREES(ACOS(SIN(RADIANS(G76))*SIN(RADIANS(E77))+COS(RADIANS(G76))*COS(RADIANS(E77))*COS(RADIANS(AA67))))&gt;90,0,$F$4*$F$5/E76^2*(SIN(RADIANS(G76))*SIN(RADIANS(E77))+COS(RADIANS(G76))*COS(RADIANS(E77))*COS(RADIANS(AA67))))</f>
        <v>#DIV/0!</v>
      </c>
      <c r="AB76" t="e">
        <f>IF(DEGREES(ACOS(SIN(RADIANS(G76))*SIN(RADIANS(E77))+COS(RADIANS(G76))*COS(RADIANS(E77))*COS(RADIANS(AB67))))&gt;90,0,$F$4*$F$5/E76^2*(SIN(RADIANS(G76))*SIN(RADIANS(E77))+COS(RADIANS(G76))*COS(RADIANS(E77))*COS(RADIANS(AB67))))</f>
        <v>#DIV/0!</v>
      </c>
      <c r="AC76" t="e">
        <f>IF(DEGREES(ACOS(SIN(RADIANS(G76))*SIN(RADIANS(E77))+COS(RADIANS(G76))*COS(RADIANS(E77))*COS(RADIANS(AC67))))&gt;90,0,$F$4*$F$5/E76^2*(SIN(RADIANS(G76))*SIN(RADIANS(E77))+COS(RADIANS(G76))*COS(RADIANS(E77))*COS(RADIANS(AC67))))</f>
        <v>#DIV/0!</v>
      </c>
      <c r="AD76" t="e">
        <f>IF(DEGREES(ACOS(SIN(RADIANS(G76))*SIN(RADIANS(E77))+COS(RADIANS(G76))*COS(RADIANS(E77))*COS(RADIANS(AD67))))&gt;90,0,$F$4*$F$5/E76^2*(SIN(RADIANS(G76))*SIN(RADIANS(E77))+COS(RADIANS(G76))*COS(RADIANS(E77))*COS(RADIANS(AD67))))</f>
        <v>#DIV/0!</v>
      </c>
      <c r="AE76" t="e">
        <f>IF(DEGREES(ACOS(SIN(RADIANS(G76))*SIN(RADIANS(E77))+COS(RADIANS(G76))*COS(RADIANS(E77))*COS(RADIANS(AE67))))&gt;90,0,$F$4*$F$5/E76^2*(SIN(RADIANS(G76))*SIN(RADIANS(E77))+COS(RADIANS(G76))*COS(RADIANS(E77))*COS(RADIANS(AE67))))</f>
        <v>#DIV/0!</v>
      </c>
      <c r="AF76" t="e">
        <f>IF(DEGREES(ACOS(SIN(RADIANS(G76))*SIN(RADIANS(E77))+COS(RADIANS(G76))*COS(RADIANS(E77))*COS(RADIANS(AF67))))&gt;90,0,$F$4*$F$5/E76^2*(SIN(RADIANS(G76))*SIN(RADIANS(E77))+COS(RADIANS(G76))*COS(RADIANS(E77))*COS(RADIANS(AF67))))</f>
        <v>#DIV/0!</v>
      </c>
      <c r="AG76" t="e">
        <f>IF(DEGREES(ACOS(SIN(RADIANS(G76))*SIN(RADIANS(E77))+COS(RADIANS(G76))*COS(RADIANS(E77))*COS(RADIANS(AG67))))&gt;90,0,$F$4*$F$5/E76^2*(SIN(RADIANS(G76))*SIN(RADIANS(E77))+COS(RADIANS(G76))*COS(RADIANS(E77))*COS(RADIANS(AG67))))</f>
        <v>#DIV/0!</v>
      </c>
      <c r="AH76" t="e">
        <f>IF(DEGREES(ACOS(SIN(RADIANS(G76))*SIN(RADIANS(E77))+COS(RADIANS(G76))*COS(RADIANS(E77))*COS(RADIANS(AH67))))&gt;90,0,$F$4*$F$5/E76^2*(SIN(RADIANS(G76))*SIN(RADIANS(E77))+COS(RADIANS(G76))*COS(RADIANS(E77))*COS(RADIANS(AH67))))</f>
        <v>#DIV/0!</v>
      </c>
      <c r="AI76" t="e">
        <f>IF(DEGREES(ACOS(SIN(RADIANS(G76))*SIN(RADIANS(E77))+COS(RADIANS(G76))*COS(RADIANS(E77))*COS(RADIANS(AI67))))&gt;90,0,$F$4*$F$5/E76^2*(SIN(RADIANS(G76))*SIN(RADIANS(E77))+COS(RADIANS(G76))*COS(RADIANS(E77))*COS(RADIANS(AI67))))</f>
        <v>#DIV/0!</v>
      </c>
      <c r="AJ76" t="e">
        <f>IF(DEGREES(ACOS(SIN(RADIANS(G76))*SIN(RADIANS(E77))+COS(RADIANS(G76))*COS(RADIANS(E77))*COS(RADIANS(AJ67))))&gt;90,0,$F$4*$F$5/E76^2*(SIN(RADIANS(G76))*SIN(RADIANS(E77))+COS(RADIANS(G76))*COS(RADIANS(E77))*COS(RADIANS(AJ67))))</f>
        <v>#DIV/0!</v>
      </c>
      <c r="AK76">
        <f>IF(DEGREES(ACOS(SIN(RADIANS(G76))*SIN(RADIANS(E77))+COS(RADIANS(G76))*COS(RADIANS(E77))*COS(RADIANS(AK67))))&gt;90,0,$F$4*$F$5/E76^2*(SIN(RADIANS(G76))*SIN(RADIANS(E77))+COS(RADIANS(G76))*COS(RADIANS(E77))*COS(RADIANS(AK67))))</f>
        <v>0</v>
      </c>
      <c r="AL76">
        <f>IF(DEGREES(ACOS(SIN(RADIANS(G76))*SIN(RADIANS(E77))+COS(RADIANS(G76))*COS(RADIANS(E77))*COS(RADIANS(AL67))))&gt;90,0,$F$4*$F$5/E76^2*(SIN(RADIANS(G76))*SIN(RADIANS(E77))+COS(RADIANS(G76))*COS(RADIANS(E77))*COS(RADIANS(AL67))))</f>
        <v>0</v>
      </c>
      <c r="AM76">
        <f>IF(DEGREES(ACOS(SIN(RADIANS(G76))*SIN(RADIANS(E77))+COS(RADIANS(G76))*COS(RADIANS(E77))*COS(RADIANS(AM67))))&gt;90,0,$F$4*$F$5/E76^2*(SIN(RADIANS(G76))*SIN(RADIANS(E77))+COS(RADIANS(G76))*COS(RADIANS(E77))*COS(RADIANS(AM67))))</f>
        <v>0</v>
      </c>
      <c r="AN76">
        <f>IF(DEGREES(ACOS(SIN(RADIANS(G76))*SIN(RADIANS(E77))+COS(RADIANS(G76))*COS(RADIANS(E77))*COS(RADIANS(AN67))))&gt;90,0,$F$4*$F$5/E76^2*(SIN(RADIANS(G76))*SIN(RADIANS(E77))+COS(RADIANS(G76))*COS(RADIANS(E77))*COS(RADIANS(AN67))))</f>
        <v>0</v>
      </c>
      <c r="AO76">
        <f>IF(DEGREES(ACOS(SIN(RADIANS(G76))*SIN(RADIANS(E77))+COS(RADIANS(G76))*COS(RADIANS(E77))*COS(RADIANS(AO67))))&gt;90,0,$F$4*$F$5/E76^2*(SIN(RADIANS(G76))*SIN(RADIANS(E77))+COS(RADIANS(G76))*COS(RADIANS(E77))*COS(RADIANS(AO67))))</f>
        <v>0</v>
      </c>
      <c r="AP76">
        <f>IF(DEGREES(ACOS(SIN(RADIANS(G76))*SIN(RADIANS(E77))+COS(RADIANS(G76))*COS(RADIANS(E77))*COS(RADIANS(AP67))))&gt;90,0,$F$4*$F$5/E76^2*(SIN(RADIANS(G76))*SIN(RADIANS(E77))+COS(RADIANS(G76))*COS(RADIANS(E77))*COS(RADIANS(AP67))))</f>
        <v>0</v>
      </c>
      <c r="AQ76">
        <f>IF(DEGREES(ACOS(SIN(RADIANS(G76))*SIN(RADIANS(E77))+COS(RADIANS(G76))*COS(RADIANS(E77))*COS(RADIANS(AQ67))))&gt;90,0,$F$4*$F$5/E76^2*(SIN(RADIANS(G76))*SIN(RADIANS(E77))+COS(RADIANS(G76))*COS(RADIANS(E77))*COS(RADIANS(AQ67))))</f>
        <v>0</v>
      </c>
      <c r="AR76">
        <f>IF(DEGREES(ACOS(SIN(RADIANS(G76))*SIN(RADIANS(E77))+COS(RADIANS(G76))*COS(RADIANS(E77))*COS(RADIANS(AR67))))&gt;90,0,$F$4*$F$5/E76^2*(SIN(RADIANS(G76))*SIN(RADIANS(E77))+COS(RADIANS(G76))*COS(RADIANS(E77))*COS(RADIANS(AR67))))</f>
        <v>0</v>
      </c>
      <c r="AU76">
        <f t="shared" si="37"/>
        <v>0</v>
      </c>
      <c r="AV76">
        <f t="shared" si="38"/>
        <v>0</v>
      </c>
      <c r="AW76">
        <v>720</v>
      </c>
      <c r="AX76" cm="1">
        <f t="array" ref="AX76">INDEX($D$1751:$AM$1751,0,MATCH(AW76-IF(AW76&lt;720,IF(AW76&lt;360,0,360),720),$D$1700:$AM$1700,0))+IF(AW76&gt;350,360,0)</f>
        <v>360</v>
      </c>
      <c r="AY76">
        <f t="shared" si="29"/>
        <v>90</v>
      </c>
      <c r="AZ76">
        <f t="shared" si="30"/>
        <v>0</v>
      </c>
      <c r="BA76">
        <f t="shared" si="31"/>
        <v>0</v>
      </c>
      <c r="BB76">
        <f>IF($F$10=0,IF(AW76&lt;360,AW76,AW76-360),($F$10+1)*AW76)-AX76-360*ROUNDDOWN((IF($F$10=0,IF(AW76&lt;360,AW76,AW76-360),($F$10+1)*AW76)-AX76)/360,0)</f>
        <v>0</v>
      </c>
      <c r="BC76">
        <f>IF(ABS(AV76-BB76)&gt;180,IF(ABS(AV76-BB76)&gt;360,ABS(AV76-BB76)-360,360-ABS(AV76-BB76)),ABS(AV76-BB76))</f>
        <v>0</v>
      </c>
      <c r="BD76">
        <f>IF(DEGREES(ACOS(SIN(RADIANS(AU76))*SIN(RADIANS(BA76))+COS(RADIANS(AU76))*COS(RADIANS(BA76))*COS(RADIANS(BC76))))&gt;90,0,90-DEGREES(ACOS(SIN(RADIANS(AU76))*SIN(RADIANS(BA76))+COS(RADIANS(AU76))*COS(RADIANS(BA76))*COS(RADIANS(BC76)))))</f>
        <v>90</v>
      </c>
      <c r="BE76" t="e">
        <f>$F$4*$F$5/AZ76^2*SIN(RADIANS(BD76))</f>
        <v>#DIV/0!</v>
      </c>
      <c r="BF76">
        <f t="shared" si="36"/>
        <v>0</v>
      </c>
    </row>
    <row r="77" spans="2:58" x14ac:dyDescent="0.5">
      <c r="B77" s="40" t="s">
        <v>735</v>
      </c>
      <c r="E77">
        <f>IF($F$8&gt;90,180-$F$8,$F$8)*SIN(RADIANS(E71))</f>
        <v>0</v>
      </c>
      <c r="G77">
        <v>10</v>
      </c>
      <c r="I77">
        <f>IF(DEGREES(ACOS(SIN(RADIANS(G77))*SIN(RADIANS(E77))+COS(RADIANS(G77))*COS(RADIANS(E77))*COS(RADIANS(I67))))&gt;90,0,$F$4*$F$5/E76^2*(SIN(RADIANS(G77))*SIN(RADIANS(E77))+COS(RADIANS(G77))*COS(RADIANS(E77))*COS(RADIANS(I67))))</f>
        <v>0</v>
      </c>
      <c r="J77">
        <f>IF(DEGREES(ACOS(SIN(RADIANS(G77))*SIN(RADIANS(E77))+COS(RADIANS(G77))*COS(RADIANS(E77))*COS(RADIANS(J67))))&gt;90,0,$F$4*$F$5/E76^2*(SIN(RADIANS(G77))*SIN(RADIANS(E77))+COS(RADIANS(G77))*COS(RADIANS(E77))*COS(RADIANS(J67))))</f>
        <v>0</v>
      </c>
      <c r="K77">
        <f>IF(DEGREES(ACOS(SIN(RADIANS(G77))*SIN(RADIANS(E77))+COS(RADIANS(G77))*COS(RADIANS(E77))*COS(RADIANS(K67))))&gt;90,0,$F$4*$F$5/E76^2*(SIN(RADIANS(G77))*SIN(RADIANS(E77))+COS(RADIANS(G77))*COS(RADIANS(E77))*COS(RADIANS(K67))))</f>
        <v>0</v>
      </c>
      <c r="L77">
        <f>IF(DEGREES(ACOS(SIN(RADIANS(G77))*SIN(RADIANS(E77))+COS(RADIANS(G77))*COS(RADIANS(E77))*COS(RADIANS(L67))))&gt;90,0,$F$4*$F$5/E76^2*(SIN(RADIANS(G77))*SIN(RADIANS(E77))+COS(RADIANS(G77))*COS(RADIANS(E77))*COS(RADIANS(L67))))</f>
        <v>0</v>
      </c>
      <c r="M77">
        <f>IF(DEGREES(ACOS(SIN(RADIANS(G77))*SIN(RADIANS(E77))+COS(RADIANS(G77))*COS(RADIANS(E77))*COS(RADIANS(M67))))&gt;90,0,$F$4*$F$5/E76^2*(SIN(RADIANS(G77))*SIN(RADIANS(E77))+COS(RADIANS(G77))*COS(RADIANS(E77))*COS(RADIANS(M67))))</f>
        <v>0</v>
      </c>
      <c r="N77">
        <f>IF(DEGREES(ACOS(SIN(RADIANS(G77))*SIN(RADIANS(E77))+COS(RADIANS(G77))*COS(RADIANS(E77))*COS(RADIANS(N67))))&gt;90,0,$F$4*$F$5/E76^2*(SIN(RADIANS(G77))*SIN(RADIANS(E77))+COS(RADIANS(G77))*COS(RADIANS(E77))*COS(RADIANS(N67))))</f>
        <v>0</v>
      </c>
      <c r="O77">
        <f>IF(DEGREES(ACOS(SIN(RADIANS(G77))*SIN(RADIANS(E77))+COS(RADIANS(G77))*COS(RADIANS(E77))*COS(RADIANS(O67))))&gt;90,0,$F$4*$F$5/E76^2*(SIN(RADIANS(G77))*SIN(RADIANS(E77))+COS(RADIANS(G77))*COS(RADIANS(E77))*COS(RADIANS(O67))))</f>
        <v>0</v>
      </c>
      <c r="P77">
        <f>IF(DEGREES(ACOS(SIN(RADIANS(G77))*SIN(RADIANS(E77))+COS(RADIANS(G77))*COS(RADIANS(E77))*COS(RADIANS(P67))))&gt;90,0,$F$4*$F$5/E76^2*(SIN(RADIANS(G77))*SIN(RADIANS(E77))+COS(RADIANS(G77))*COS(RADIANS(E77))*COS(RADIANS(P67))))</f>
        <v>0</v>
      </c>
      <c r="Q77">
        <f>IF(DEGREES(ACOS(SIN(RADIANS(G77))*SIN(RADIANS(E77))+COS(RADIANS(G77))*COS(RADIANS(E77))*COS(RADIANS(Q67))))&gt;90,0,$F$4*$F$5/E76^2*(SIN(RADIANS(G77))*SIN(RADIANS(E77))+COS(RADIANS(G77))*COS(RADIANS(E77))*COS(RADIANS(Q67))))</f>
        <v>0</v>
      </c>
      <c r="R77" t="e">
        <f>IF(DEGREES(ACOS(SIN(RADIANS(G77))*SIN(RADIANS(E77))+COS(RADIANS(G77))*COS(RADIANS(E77))*COS(RADIANS(R67))))&gt;90,0,$F$4*$F$5/E76^2*(SIN(RADIANS(G77))*SIN(RADIANS(E77))+COS(RADIANS(G77))*COS(RADIANS(E77))*COS(RADIANS(R67))))</f>
        <v>#DIV/0!</v>
      </c>
      <c r="S77" t="e">
        <f>IF(DEGREES(ACOS(SIN(RADIANS(G77))*SIN(RADIANS(E77))+COS(RADIANS(G77))*COS(RADIANS(E77))*COS(RADIANS(S67))))&gt;90,0,$F$4*$F$5/E76^2*(SIN(RADIANS(G77))*SIN(RADIANS(E77))+COS(RADIANS(G77))*COS(RADIANS(E77))*COS(RADIANS(S67))))</f>
        <v>#DIV/0!</v>
      </c>
      <c r="T77" t="e">
        <f>IF(DEGREES(ACOS(SIN(RADIANS(G77))*SIN(RADIANS(E77))+COS(RADIANS(G77))*COS(RADIANS(E77))*COS(RADIANS(T67))))&gt;90,0,$F$4*$F$5/E76^2*(SIN(RADIANS(G77))*SIN(RADIANS(E77))+COS(RADIANS(G77))*COS(RADIANS(E77))*COS(RADIANS(T67))))</f>
        <v>#DIV/0!</v>
      </c>
      <c r="U77" t="e">
        <f>IF(DEGREES(ACOS(SIN(RADIANS(G77))*SIN(RADIANS(E77))+COS(RADIANS(G77))*COS(RADIANS(E77))*COS(RADIANS(U67))))&gt;90,0,$F$4*$F$5/E76^2*(SIN(RADIANS(G77))*SIN(RADIANS(E77))+COS(RADIANS(G77))*COS(RADIANS(E77))*COS(RADIANS(U67))))</f>
        <v>#DIV/0!</v>
      </c>
      <c r="V77" t="e">
        <f>IF(DEGREES(ACOS(SIN(RADIANS(G77))*SIN(RADIANS(E77))+COS(RADIANS(G77))*COS(RADIANS(E77))*COS(RADIANS(V67))))&gt;90,0,$F$4*$F$5/E76^2*(SIN(RADIANS(G77))*SIN(RADIANS(E77))+COS(RADIANS(G77))*COS(RADIANS(E77))*COS(RADIANS(V67))))</f>
        <v>#DIV/0!</v>
      </c>
      <c r="W77" t="e">
        <f>IF(DEGREES(ACOS(SIN(RADIANS(G77))*SIN(RADIANS(E77))+COS(RADIANS(G77))*COS(RADIANS(E77))*COS(RADIANS(W67))))&gt;90,0,$F$4*$F$5/E76^2*(SIN(RADIANS(G77))*SIN(RADIANS(E77))+COS(RADIANS(G77))*COS(RADIANS(E77))*COS(RADIANS(W67))))</f>
        <v>#DIV/0!</v>
      </c>
      <c r="X77" t="e">
        <f>IF(DEGREES(ACOS(SIN(RADIANS(G77))*SIN(RADIANS(E77))+COS(RADIANS(G77))*COS(RADIANS(E77))*COS(RADIANS(X67))))&gt;90,0,$F$4*$F$5/E76^2*(SIN(RADIANS(G77))*SIN(RADIANS(E77))+COS(RADIANS(G77))*COS(RADIANS(E77))*COS(RADIANS(X67))))</f>
        <v>#DIV/0!</v>
      </c>
      <c r="Y77" t="e">
        <f>IF(DEGREES(ACOS(SIN(RADIANS(G77))*SIN(RADIANS(E77))+COS(RADIANS(G77))*COS(RADIANS(E77))*COS(RADIANS(Y67))))&gt;90,0,$F$4*$F$5/E76^2*(SIN(RADIANS(G77))*SIN(RADIANS(E77))+COS(RADIANS(G77))*COS(RADIANS(E77))*COS(RADIANS(Y67))))</f>
        <v>#DIV/0!</v>
      </c>
      <c r="Z77" t="e">
        <f>IF(DEGREES(ACOS(SIN(RADIANS(G77))*SIN(RADIANS(E77))+COS(RADIANS(G77))*COS(RADIANS(E77))*COS(RADIANS(Z67))))&gt;90,0,$F$4*$F$5/E76^2*(SIN(RADIANS(G77))*SIN(RADIANS(E77))+COS(RADIANS(G77))*COS(RADIANS(E77))*COS(RADIANS(Z67))))</f>
        <v>#DIV/0!</v>
      </c>
      <c r="AA77" t="e">
        <f>IF(DEGREES(ACOS(SIN(RADIANS(G77))*SIN(RADIANS(E77))+COS(RADIANS(G77))*COS(RADIANS(E77))*COS(RADIANS(AA67))))&gt;90,0,$F$4*$F$5/E76^2*(SIN(RADIANS(G77))*SIN(RADIANS(E77))+COS(RADIANS(G77))*COS(RADIANS(E77))*COS(RADIANS(AA67))))</f>
        <v>#DIV/0!</v>
      </c>
      <c r="AB77" t="e">
        <f>IF(DEGREES(ACOS(SIN(RADIANS(G77))*SIN(RADIANS(E77))+COS(RADIANS(G77))*COS(RADIANS(E77))*COS(RADIANS(AB67))))&gt;90,0,$F$4*$F$5/E76^2*(SIN(RADIANS(G77))*SIN(RADIANS(E77))+COS(RADIANS(G77))*COS(RADIANS(E77))*COS(RADIANS(AB67))))</f>
        <v>#DIV/0!</v>
      </c>
      <c r="AC77" t="e">
        <f>IF(DEGREES(ACOS(SIN(RADIANS(G77))*SIN(RADIANS(E77))+COS(RADIANS(G77))*COS(RADIANS(E77))*COS(RADIANS(AC67))))&gt;90,0,$F$4*$F$5/E76^2*(SIN(RADIANS(G77))*SIN(RADIANS(E77))+COS(RADIANS(G77))*COS(RADIANS(E77))*COS(RADIANS(AC67))))</f>
        <v>#DIV/0!</v>
      </c>
      <c r="AD77" t="e">
        <f>IF(DEGREES(ACOS(SIN(RADIANS(G77))*SIN(RADIANS(E77))+COS(RADIANS(G77))*COS(RADIANS(E77))*COS(RADIANS(AD67))))&gt;90,0,$F$4*$F$5/E76^2*(SIN(RADIANS(G77))*SIN(RADIANS(E77))+COS(RADIANS(G77))*COS(RADIANS(E77))*COS(RADIANS(AD67))))</f>
        <v>#DIV/0!</v>
      </c>
      <c r="AE77" t="e">
        <f>IF(DEGREES(ACOS(SIN(RADIANS(G77))*SIN(RADIANS(E77))+COS(RADIANS(G77))*COS(RADIANS(E77))*COS(RADIANS(AE67))))&gt;90,0,$F$4*$F$5/E76^2*(SIN(RADIANS(G77))*SIN(RADIANS(E77))+COS(RADIANS(G77))*COS(RADIANS(E77))*COS(RADIANS(AE67))))</f>
        <v>#DIV/0!</v>
      </c>
      <c r="AF77" t="e">
        <f>IF(DEGREES(ACOS(SIN(RADIANS(G77))*SIN(RADIANS(E77))+COS(RADIANS(G77))*COS(RADIANS(E77))*COS(RADIANS(AF67))))&gt;90,0,$F$4*$F$5/E76^2*(SIN(RADIANS(G77))*SIN(RADIANS(E77))+COS(RADIANS(G77))*COS(RADIANS(E77))*COS(RADIANS(AF67))))</f>
        <v>#DIV/0!</v>
      </c>
      <c r="AG77" t="e">
        <f>IF(DEGREES(ACOS(SIN(RADIANS(G77))*SIN(RADIANS(E77))+COS(RADIANS(G77))*COS(RADIANS(E77))*COS(RADIANS(AG67))))&gt;90,0,$F$4*$F$5/E76^2*(SIN(RADIANS(G77))*SIN(RADIANS(E77))+COS(RADIANS(G77))*COS(RADIANS(E77))*COS(RADIANS(AG67))))</f>
        <v>#DIV/0!</v>
      </c>
      <c r="AH77" t="e">
        <f>IF(DEGREES(ACOS(SIN(RADIANS(G77))*SIN(RADIANS(E77))+COS(RADIANS(G77))*COS(RADIANS(E77))*COS(RADIANS(AH67))))&gt;90,0,$F$4*$F$5/E76^2*(SIN(RADIANS(G77))*SIN(RADIANS(E77))+COS(RADIANS(G77))*COS(RADIANS(E77))*COS(RADIANS(AH67))))</f>
        <v>#DIV/0!</v>
      </c>
      <c r="AI77" t="e">
        <f>IF(DEGREES(ACOS(SIN(RADIANS(G77))*SIN(RADIANS(E77))+COS(RADIANS(G77))*COS(RADIANS(E77))*COS(RADIANS(AI67))))&gt;90,0,$F$4*$F$5/E76^2*(SIN(RADIANS(G77))*SIN(RADIANS(E77))+COS(RADIANS(G77))*COS(RADIANS(E77))*COS(RADIANS(AI67))))</f>
        <v>#DIV/0!</v>
      </c>
      <c r="AJ77" t="e">
        <f>IF(DEGREES(ACOS(SIN(RADIANS(G77))*SIN(RADIANS(E77))+COS(RADIANS(G77))*COS(RADIANS(E77))*COS(RADIANS(AJ67))))&gt;90,0,$F$4*$F$5/E76^2*(SIN(RADIANS(G77))*SIN(RADIANS(E77))+COS(RADIANS(G77))*COS(RADIANS(E77))*COS(RADIANS(AJ67))))</f>
        <v>#DIV/0!</v>
      </c>
      <c r="AK77">
        <f>IF(DEGREES(ACOS(SIN(RADIANS(G77))*SIN(RADIANS(E77))+COS(RADIANS(G77))*COS(RADIANS(E77))*COS(RADIANS(AK67))))&gt;90,0,$F$4*$F$5/E76^2*(SIN(RADIANS(G77))*SIN(RADIANS(E77))+COS(RADIANS(G77))*COS(RADIANS(E77))*COS(RADIANS(AK67))))</f>
        <v>0</v>
      </c>
      <c r="AL77">
        <f>IF(DEGREES(ACOS(SIN(RADIANS(G77))*SIN(RADIANS(E77))+COS(RADIANS(G77))*COS(RADIANS(E77))*COS(RADIANS(AL67))))&gt;90,0,$F$4*$F$5/E76^2*(SIN(RADIANS(G77))*SIN(RADIANS(E77))+COS(RADIANS(G77))*COS(RADIANS(E77))*COS(RADIANS(AL67))))</f>
        <v>0</v>
      </c>
      <c r="AM77">
        <f>IF(DEGREES(ACOS(SIN(RADIANS(G77))*SIN(RADIANS(E77))+COS(RADIANS(G77))*COS(RADIANS(E77))*COS(RADIANS(AM67))))&gt;90,0,$F$4*$F$5/E76^2*(SIN(RADIANS(G77))*SIN(RADIANS(E77))+COS(RADIANS(G77))*COS(RADIANS(E77))*COS(RADIANS(AM67))))</f>
        <v>0</v>
      </c>
      <c r="AN77">
        <f>IF(DEGREES(ACOS(SIN(RADIANS(G77))*SIN(RADIANS(E77))+COS(RADIANS(G77))*COS(RADIANS(E77))*COS(RADIANS(AN67))))&gt;90,0,$F$4*$F$5/E76^2*(SIN(RADIANS(G77))*SIN(RADIANS(E77))+COS(RADIANS(G77))*COS(RADIANS(E77))*COS(RADIANS(AN67))))</f>
        <v>0</v>
      </c>
      <c r="AO77">
        <f>IF(DEGREES(ACOS(SIN(RADIANS(G77))*SIN(RADIANS(E77))+COS(RADIANS(G77))*COS(RADIANS(E77))*COS(RADIANS(AO67))))&gt;90,0,$F$4*$F$5/E76^2*(SIN(RADIANS(G77))*SIN(RADIANS(E77))+COS(RADIANS(G77))*COS(RADIANS(E77))*COS(RADIANS(AO67))))</f>
        <v>0</v>
      </c>
      <c r="AP77">
        <f>IF(DEGREES(ACOS(SIN(RADIANS(G77))*SIN(RADIANS(E77))+COS(RADIANS(G77))*COS(RADIANS(E77))*COS(RADIANS(AP67))))&gt;90,0,$F$4*$F$5/E76^2*(SIN(RADIANS(G77))*SIN(RADIANS(E77))+COS(RADIANS(G77))*COS(RADIANS(E77))*COS(RADIANS(AP67))))</f>
        <v>0</v>
      </c>
      <c r="AQ77">
        <f>IF(DEGREES(ACOS(SIN(RADIANS(G77))*SIN(RADIANS(E77))+COS(RADIANS(G77))*COS(RADIANS(E77))*COS(RADIANS(AQ67))))&gt;90,0,$F$4*$F$5/E76^2*(SIN(RADIANS(G77))*SIN(RADIANS(E77))+COS(RADIANS(G77))*COS(RADIANS(E77))*COS(RADIANS(AQ67))))</f>
        <v>0</v>
      </c>
      <c r="AR77">
        <f>IF(DEGREES(ACOS(SIN(RADIANS(G77))*SIN(RADIANS(E77))+COS(RADIANS(G77))*COS(RADIANS(E77))*COS(RADIANS(AR67))))&gt;90,0,$F$4*$F$5/E76^2*(SIN(RADIANS(G77))*SIN(RADIANS(E77))+COS(RADIANS(G77))*COS(RADIANS(E77))*COS(RADIANS(AR67))))</f>
        <v>0</v>
      </c>
    </row>
    <row r="78" spans="2:58" x14ac:dyDescent="0.5">
      <c r="B78" s="40" t="s">
        <v>786</v>
      </c>
      <c r="E78">
        <f>IF($F$10=0,IF(E69&lt;360,E69,E69-360),($F$10+1)*E69)</f>
        <v>10</v>
      </c>
      <c r="G78">
        <v>0</v>
      </c>
      <c r="I78">
        <f>IF(DEGREES(ACOS(SIN(RADIANS(G78))*SIN(RADIANS(E77))+COS(RADIANS(G78))*COS(RADIANS(E77))*COS(RADIANS(I67))))&gt;90,0,$F$4*$F$5/E76^2*(SIN(RADIANS(G78))*SIN(RADIANS(E77))+COS(RADIANS(G78))*COS(RADIANS(E77))*COS(RADIANS(I67))))</f>
        <v>0</v>
      </c>
      <c r="J78">
        <f>IF(DEGREES(ACOS(SIN(RADIANS(G78))*SIN(RADIANS(E77))+COS(RADIANS(G78))*COS(RADIANS(E77))*COS(RADIANS(J67))))&gt;90,0,$F$4*$F$5/E76^2*(SIN(RADIANS(G78))*SIN(RADIANS(E77))+COS(RADIANS(G78))*COS(RADIANS(E77))*COS(RADIANS(J67))))</f>
        <v>0</v>
      </c>
      <c r="K78">
        <f>IF(DEGREES(ACOS(SIN(RADIANS(G78))*SIN(RADIANS(E77))+COS(RADIANS(G78))*COS(RADIANS(E77))*COS(RADIANS(K67))))&gt;90,0,$F$4*$F$5/E76^2*(SIN(RADIANS(G78))*SIN(RADIANS(E77))+COS(RADIANS(G78))*COS(RADIANS(E77))*COS(RADIANS(K67))))</f>
        <v>0</v>
      </c>
      <c r="L78">
        <f>IF(DEGREES(ACOS(SIN(RADIANS(G78))*SIN(RADIANS(E77))+COS(RADIANS(G78))*COS(RADIANS(E77))*COS(RADIANS(L67))))&gt;90,0,$F$4*$F$5/E76^2*(SIN(RADIANS(G78))*SIN(RADIANS(E77))+COS(RADIANS(G78))*COS(RADIANS(E77))*COS(RADIANS(L67))))</f>
        <v>0</v>
      </c>
      <c r="M78">
        <f>IF(DEGREES(ACOS(SIN(RADIANS(G78))*SIN(RADIANS(E77))+COS(RADIANS(G78))*COS(RADIANS(E77))*COS(RADIANS(M67))))&gt;90,0,$F$4*$F$5/E76^2*(SIN(RADIANS(G78))*SIN(RADIANS(E77))+COS(RADIANS(G78))*COS(RADIANS(E77))*COS(RADIANS(M67))))</f>
        <v>0</v>
      </c>
      <c r="N78">
        <f>IF(DEGREES(ACOS(SIN(RADIANS(G78))*SIN(RADIANS(E77))+COS(RADIANS(G78))*COS(RADIANS(E77))*COS(RADIANS(N67))))&gt;90,0,$F$4*$F$5/E76^2*(SIN(RADIANS(G78))*SIN(RADIANS(E77))+COS(RADIANS(G78))*COS(RADIANS(E77))*COS(RADIANS(N67))))</f>
        <v>0</v>
      </c>
      <c r="O78">
        <f>IF(DEGREES(ACOS(SIN(RADIANS(G78))*SIN(RADIANS(E77))+COS(RADIANS(G78))*COS(RADIANS(E77))*COS(RADIANS(O67))))&gt;90,0,$F$4*$F$5/E76^2*(SIN(RADIANS(G78))*SIN(RADIANS(E77))+COS(RADIANS(G78))*COS(RADIANS(E77))*COS(RADIANS(O67))))</f>
        <v>0</v>
      </c>
      <c r="P78">
        <f>IF(DEGREES(ACOS(SIN(RADIANS(G78))*SIN(RADIANS(E77))+COS(RADIANS(G78))*COS(RADIANS(E77))*COS(RADIANS(P67))))&gt;90,0,$F$4*$F$5/E76^2*(SIN(RADIANS(G78))*SIN(RADIANS(E77))+COS(RADIANS(G78))*COS(RADIANS(E77))*COS(RADIANS(P67))))</f>
        <v>0</v>
      </c>
      <c r="Q78">
        <f>IF(DEGREES(ACOS(SIN(RADIANS(G78))*SIN(RADIANS(E77))+COS(RADIANS(G78))*COS(RADIANS(E77))*COS(RADIANS(Q67))))&gt;90,0,$F$4*$F$5/E76^2*(SIN(RADIANS(G78))*SIN(RADIANS(E77))+COS(RADIANS(G78))*COS(RADIANS(E77))*COS(RADIANS(Q67))))</f>
        <v>0</v>
      </c>
      <c r="R78" t="e">
        <f>IF(DEGREES(ACOS(SIN(RADIANS(G78))*SIN(RADIANS(E77))+COS(RADIANS(G78))*COS(RADIANS(E77))*COS(RADIANS(R67))))&gt;90,0,$F$4*$F$5/E76^2*(SIN(RADIANS(G78))*SIN(RADIANS(E77))+COS(RADIANS(G78))*COS(RADIANS(E77))*COS(RADIANS(R67))))</f>
        <v>#DIV/0!</v>
      </c>
      <c r="S78" t="e">
        <f>IF(DEGREES(ACOS(SIN(RADIANS(G78))*SIN(RADIANS(E77))+COS(RADIANS(G78))*COS(RADIANS(E77))*COS(RADIANS(S67))))&gt;90,0,$F$4*$F$5/E76^2*(SIN(RADIANS(G78))*SIN(RADIANS(E77))+COS(RADIANS(G78))*COS(RADIANS(E77))*COS(RADIANS(S67))))</f>
        <v>#DIV/0!</v>
      </c>
      <c r="T78" t="e">
        <f>IF(DEGREES(ACOS(SIN(RADIANS(G78))*SIN(RADIANS(E77))+COS(RADIANS(G78))*COS(RADIANS(E77))*COS(RADIANS(T67))))&gt;90,0,$F$4*$F$5/E76^2*(SIN(RADIANS(G78))*SIN(RADIANS(E77))+COS(RADIANS(G78))*COS(RADIANS(E77))*COS(RADIANS(T67))))</f>
        <v>#DIV/0!</v>
      </c>
      <c r="U78" t="e">
        <f>IF(DEGREES(ACOS(SIN(RADIANS(G78))*SIN(RADIANS(E77))+COS(RADIANS(G78))*COS(RADIANS(E77))*COS(RADIANS(U67))))&gt;90,0,$F$4*$F$5/E76^2*(SIN(RADIANS(G78))*SIN(RADIANS(E77))+COS(RADIANS(G78))*COS(RADIANS(E77))*COS(RADIANS(U67))))</f>
        <v>#DIV/0!</v>
      </c>
      <c r="V78" t="e">
        <f>IF(DEGREES(ACOS(SIN(RADIANS(G78))*SIN(RADIANS(E77))+COS(RADIANS(G78))*COS(RADIANS(E77))*COS(RADIANS(V67))))&gt;90,0,$F$4*$F$5/E76^2*(SIN(RADIANS(G78))*SIN(RADIANS(E77))+COS(RADIANS(G78))*COS(RADIANS(E77))*COS(RADIANS(V67))))</f>
        <v>#DIV/0!</v>
      </c>
      <c r="W78" t="e">
        <f>IF(DEGREES(ACOS(SIN(RADIANS(G78))*SIN(RADIANS(E77))+COS(RADIANS(G78))*COS(RADIANS(E77))*COS(RADIANS(W67))))&gt;90,0,$F$4*$F$5/E76^2*(SIN(RADIANS(G78))*SIN(RADIANS(E77))+COS(RADIANS(G78))*COS(RADIANS(E77))*COS(RADIANS(W67))))</f>
        <v>#DIV/0!</v>
      </c>
      <c r="X78" t="e">
        <f>IF(DEGREES(ACOS(SIN(RADIANS(G78))*SIN(RADIANS(E77))+COS(RADIANS(G78))*COS(RADIANS(E77))*COS(RADIANS(X67))))&gt;90,0,$F$4*$F$5/E76^2*(SIN(RADIANS(G78))*SIN(RADIANS(E77))+COS(RADIANS(G78))*COS(RADIANS(E77))*COS(RADIANS(X67))))</f>
        <v>#DIV/0!</v>
      </c>
      <c r="Y78" t="e">
        <f>IF(DEGREES(ACOS(SIN(RADIANS(G78))*SIN(RADIANS(E77))+COS(RADIANS(G78))*COS(RADIANS(E77))*COS(RADIANS(Y67))))&gt;90,0,$F$4*$F$5/E76^2*(SIN(RADIANS(G78))*SIN(RADIANS(E77))+COS(RADIANS(G78))*COS(RADIANS(E77))*COS(RADIANS(Y67))))</f>
        <v>#DIV/0!</v>
      </c>
      <c r="Z78" t="e">
        <f>IF(DEGREES(ACOS(SIN(RADIANS(G78))*SIN(RADIANS(E77))+COS(RADIANS(G78))*COS(RADIANS(E77))*COS(RADIANS(Z67))))&gt;90,0,$F$4*$F$5/E76^2*(SIN(RADIANS(G78))*SIN(RADIANS(E77))+COS(RADIANS(G78))*COS(RADIANS(E77))*COS(RADIANS(Z67))))</f>
        <v>#DIV/0!</v>
      </c>
      <c r="AA78" t="e">
        <f>IF(DEGREES(ACOS(SIN(RADIANS(G78))*SIN(RADIANS(E77))+COS(RADIANS(G78))*COS(RADIANS(E77))*COS(RADIANS(AA67))))&gt;90,0,$F$4*$F$5/E76^2*(SIN(RADIANS(G78))*SIN(RADIANS(E77))+COS(RADIANS(G78))*COS(RADIANS(E77))*COS(RADIANS(AA67))))</f>
        <v>#DIV/0!</v>
      </c>
      <c r="AB78" t="e">
        <f>IF(DEGREES(ACOS(SIN(RADIANS(G78))*SIN(RADIANS(E77))+COS(RADIANS(G78))*COS(RADIANS(E77))*COS(RADIANS(AB67))))&gt;90,0,$F$4*$F$5/E76^2*(SIN(RADIANS(G78))*SIN(RADIANS(E77))+COS(RADIANS(G78))*COS(RADIANS(E77))*COS(RADIANS(AB67))))</f>
        <v>#DIV/0!</v>
      </c>
      <c r="AC78" t="e">
        <f>IF(DEGREES(ACOS(SIN(RADIANS(G78))*SIN(RADIANS(E77))+COS(RADIANS(G78))*COS(RADIANS(E77))*COS(RADIANS(AC67))))&gt;90,0,$F$4*$F$5/E76^2*(SIN(RADIANS(G78))*SIN(RADIANS(E77))+COS(RADIANS(G78))*COS(RADIANS(E77))*COS(RADIANS(AC67))))</f>
        <v>#DIV/0!</v>
      </c>
      <c r="AD78" t="e">
        <f>IF(DEGREES(ACOS(SIN(RADIANS(G78))*SIN(RADIANS(E77))+COS(RADIANS(G78))*COS(RADIANS(E77))*COS(RADIANS(AD67))))&gt;90,0,$F$4*$F$5/E76^2*(SIN(RADIANS(G78))*SIN(RADIANS(E77))+COS(RADIANS(G78))*COS(RADIANS(E77))*COS(RADIANS(AD67))))</f>
        <v>#DIV/0!</v>
      </c>
      <c r="AE78" t="e">
        <f>IF(DEGREES(ACOS(SIN(RADIANS(G78))*SIN(RADIANS(E77))+COS(RADIANS(G78))*COS(RADIANS(E77))*COS(RADIANS(AE67))))&gt;90,0,$F$4*$F$5/E76^2*(SIN(RADIANS(G78))*SIN(RADIANS(E77))+COS(RADIANS(G78))*COS(RADIANS(E77))*COS(RADIANS(AE67))))</f>
        <v>#DIV/0!</v>
      </c>
      <c r="AF78" t="e">
        <f>IF(DEGREES(ACOS(SIN(RADIANS(G78))*SIN(RADIANS(E77))+COS(RADIANS(G78))*COS(RADIANS(E77))*COS(RADIANS(AF67))))&gt;90,0,$F$4*$F$5/E76^2*(SIN(RADIANS(G78))*SIN(RADIANS(E77))+COS(RADIANS(G78))*COS(RADIANS(E77))*COS(RADIANS(AF67))))</f>
        <v>#DIV/0!</v>
      </c>
      <c r="AG78" t="e">
        <f>IF(DEGREES(ACOS(SIN(RADIANS(G78))*SIN(RADIANS(E77))+COS(RADIANS(G78))*COS(RADIANS(E77))*COS(RADIANS(AG67))))&gt;90,0,$F$4*$F$5/E76^2*(SIN(RADIANS(G78))*SIN(RADIANS(E77))+COS(RADIANS(G78))*COS(RADIANS(E77))*COS(RADIANS(AG67))))</f>
        <v>#DIV/0!</v>
      </c>
      <c r="AH78" t="e">
        <f>IF(DEGREES(ACOS(SIN(RADIANS(G78))*SIN(RADIANS(E77))+COS(RADIANS(G78))*COS(RADIANS(E77))*COS(RADIANS(AH67))))&gt;90,0,$F$4*$F$5/E76^2*(SIN(RADIANS(G78))*SIN(RADIANS(E77))+COS(RADIANS(G78))*COS(RADIANS(E77))*COS(RADIANS(AH67))))</f>
        <v>#DIV/0!</v>
      </c>
      <c r="AI78" t="e">
        <f>IF(DEGREES(ACOS(SIN(RADIANS(G78))*SIN(RADIANS(E77))+COS(RADIANS(G78))*COS(RADIANS(E77))*COS(RADIANS(AI67))))&gt;90,0,$F$4*$F$5/E76^2*(SIN(RADIANS(G78))*SIN(RADIANS(E77))+COS(RADIANS(G78))*COS(RADIANS(E77))*COS(RADIANS(AI67))))</f>
        <v>#DIV/0!</v>
      </c>
      <c r="AJ78" t="e">
        <f>IF(DEGREES(ACOS(SIN(RADIANS(G78))*SIN(RADIANS(E77))+COS(RADIANS(G78))*COS(RADIANS(E77))*COS(RADIANS(AJ67))))&gt;90,0,$F$4*$F$5/E76^2*(SIN(RADIANS(G78))*SIN(RADIANS(E77))+COS(RADIANS(G78))*COS(RADIANS(E77))*COS(RADIANS(AJ67))))</f>
        <v>#DIV/0!</v>
      </c>
      <c r="AK78">
        <f>IF(DEGREES(ACOS(SIN(RADIANS(G78))*SIN(RADIANS(E77))+COS(RADIANS(G78))*COS(RADIANS(E77))*COS(RADIANS(AK67))))&gt;90,0,$F$4*$F$5/E76^2*(SIN(RADIANS(G78))*SIN(RADIANS(E77))+COS(RADIANS(G78))*COS(RADIANS(E77))*COS(RADIANS(AK67))))</f>
        <v>0</v>
      </c>
      <c r="AL78">
        <f>IF(DEGREES(ACOS(SIN(RADIANS(G78))*SIN(RADIANS(E77))+COS(RADIANS(G78))*COS(RADIANS(E77))*COS(RADIANS(AL67))))&gt;90,0,$F$4*$F$5/E76^2*(SIN(RADIANS(G78))*SIN(RADIANS(E77))+COS(RADIANS(G78))*COS(RADIANS(E77))*COS(RADIANS(AL67))))</f>
        <v>0</v>
      </c>
      <c r="AM78">
        <f>IF(DEGREES(ACOS(SIN(RADIANS(G78))*SIN(RADIANS(E77))+COS(RADIANS(G78))*COS(RADIANS(E77))*COS(RADIANS(AM67))))&gt;90,0,$F$4*$F$5/E76^2*(SIN(RADIANS(G78))*SIN(RADIANS(E77))+COS(RADIANS(G78))*COS(RADIANS(E77))*COS(RADIANS(AM67))))</f>
        <v>0</v>
      </c>
      <c r="AN78">
        <f>IF(DEGREES(ACOS(SIN(RADIANS(G78))*SIN(RADIANS(E77))+COS(RADIANS(G78))*COS(RADIANS(E77))*COS(RADIANS(AN67))))&gt;90,0,$F$4*$F$5/E76^2*(SIN(RADIANS(G78))*SIN(RADIANS(E77))+COS(RADIANS(G78))*COS(RADIANS(E77))*COS(RADIANS(AN67))))</f>
        <v>0</v>
      </c>
      <c r="AO78">
        <f>IF(DEGREES(ACOS(SIN(RADIANS(G78))*SIN(RADIANS(E77))+COS(RADIANS(G78))*COS(RADIANS(E77))*COS(RADIANS(AO67))))&gt;90,0,$F$4*$F$5/E76^2*(SIN(RADIANS(G78))*SIN(RADIANS(E77))+COS(RADIANS(G78))*COS(RADIANS(E77))*COS(RADIANS(AO67))))</f>
        <v>0</v>
      </c>
      <c r="AP78">
        <f>IF(DEGREES(ACOS(SIN(RADIANS(G78))*SIN(RADIANS(E77))+COS(RADIANS(G78))*COS(RADIANS(E77))*COS(RADIANS(AP67))))&gt;90,0,$F$4*$F$5/E76^2*(SIN(RADIANS(G78))*SIN(RADIANS(E77))+COS(RADIANS(G78))*COS(RADIANS(E77))*COS(RADIANS(AP67))))</f>
        <v>0</v>
      </c>
      <c r="AQ78">
        <f>IF(DEGREES(ACOS(SIN(RADIANS(G78))*SIN(RADIANS(E77))+COS(RADIANS(G78))*COS(RADIANS(E77))*COS(RADIANS(AQ67))))&gt;90,0,$F$4*$F$5/E76^2*(SIN(RADIANS(G78))*SIN(RADIANS(E77))+COS(RADIANS(G78))*COS(RADIANS(E77))*COS(RADIANS(AQ67))))</f>
        <v>0</v>
      </c>
      <c r="AR78">
        <f>IF(DEGREES(ACOS(SIN(RADIANS(G78))*SIN(RADIANS(E77))+COS(RADIANS(G78))*COS(RADIANS(E77))*COS(RADIANS(AR67))))&gt;90,0,$F$4*$F$5/E76^2*(SIN(RADIANS(G78))*SIN(RADIANS(E77))+COS(RADIANS(G78))*COS(RADIANS(E77))*COS(RADIANS(AR67))))</f>
        <v>0</v>
      </c>
    </row>
    <row r="79" spans="2:58" x14ac:dyDescent="0.5">
      <c r="B79" s="40" t="s">
        <v>787</v>
      </c>
      <c r="E79">
        <f>E78-E70-360*ROUNDDOWN((E78-E70)/360,0)</f>
        <v>-1.4210854715202004E-14</v>
      </c>
      <c r="G79">
        <v>-10</v>
      </c>
      <c r="I79">
        <f>IF(DEGREES(ACOS(SIN(RADIANS(G79))*SIN(RADIANS(E77))+COS(RADIANS(G79))*COS(RADIANS(E77))*COS(RADIANS(I67))))&gt;90,0,$F$4*$F$5/E76^2*(SIN(RADIANS(G79))*SIN(RADIANS(E77))+COS(RADIANS(G79))*COS(RADIANS(E77))*COS(RADIANS(I67))))</f>
        <v>0</v>
      </c>
      <c r="J79">
        <f>IF(DEGREES(ACOS(SIN(RADIANS(G79))*SIN(RADIANS(E77))+COS(RADIANS(G79))*COS(RADIANS(E77))*COS(RADIANS(J67))))&gt;90,0,$F$4*$F$5/E76^2*(SIN(RADIANS(G79))*SIN(RADIANS(E77))+COS(RADIANS(G79))*COS(RADIANS(E77))*COS(RADIANS(J67))))</f>
        <v>0</v>
      </c>
      <c r="K79">
        <f>IF(DEGREES(ACOS(SIN(RADIANS(G79))*SIN(RADIANS(E77))+COS(RADIANS(G79))*COS(RADIANS(E77))*COS(RADIANS(K67))))&gt;90,0,$F$4*$F$5/E76^2*(SIN(RADIANS(G79))*SIN(RADIANS(E77))+COS(RADIANS(G79))*COS(RADIANS(E77))*COS(RADIANS(K67))))</f>
        <v>0</v>
      </c>
      <c r="L79">
        <f>IF(DEGREES(ACOS(SIN(RADIANS(G79))*SIN(RADIANS(E77))+COS(RADIANS(G79))*COS(RADIANS(E77))*COS(RADIANS(L67))))&gt;90,0,$F$4*$F$5/E76^2*(SIN(RADIANS(G79))*SIN(RADIANS(E77))+COS(RADIANS(G79))*COS(RADIANS(E77))*COS(RADIANS(L67))))</f>
        <v>0</v>
      </c>
      <c r="M79">
        <f>IF(DEGREES(ACOS(SIN(RADIANS(G79))*SIN(RADIANS(E77))+COS(RADIANS(G79))*COS(RADIANS(E77))*COS(RADIANS(M67))))&gt;90,0,$F$4*$F$5/E76^2*(SIN(RADIANS(G79))*SIN(RADIANS(E77))+COS(RADIANS(G79))*COS(RADIANS(E77))*COS(RADIANS(M67))))</f>
        <v>0</v>
      </c>
      <c r="N79">
        <f>IF(DEGREES(ACOS(SIN(RADIANS(G79))*SIN(RADIANS(E77))+COS(RADIANS(G79))*COS(RADIANS(E77))*COS(RADIANS(N67))))&gt;90,0,$F$4*$F$5/E76^2*(SIN(RADIANS(G79))*SIN(RADIANS(E77))+COS(RADIANS(G79))*COS(RADIANS(E77))*COS(RADIANS(N67))))</f>
        <v>0</v>
      </c>
      <c r="O79">
        <f>IF(DEGREES(ACOS(SIN(RADIANS(G79))*SIN(RADIANS(E77))+COS(RADIANS(G79))*COS(RADIANS(E77))*COS(RADIANS(O67))))&gt;90,0,$F$4*$F$5/E76^2*(SIN(RADIANS(G79))*SIN(RADIANS(E77))+COS(RADIANS(G79))*COS(RADIANS(E77))*COS(RADIANS(O67))))</f>
        <v>0</v>
      </c>
      <c r="P79">
        <f>IF(DEGREES(ACOS(SIN(RADIANS(G79))*SIN(RADIANS(E77))+COS(RADIANS(G79))*COS(RADIANS(E77))*COS(RADIANS(P67))))&gt;90,0,$F$4*$F$5/E76^2*(SIN(RADIANS(G79))*SIN(RADIANS(E77))+COS(RADIANS(G79))*COS(RADIANS(E77))*COS(RADIANS(P67))))</f>
        <v>0</v>
      </c>
      <c r="Q79">
        <f>IF(DEGREES(ACOS(SIN(RADIANS(G79))*SIN(RADIANS(E77))+COS(RADIANS(G79))*COS(RADIANS(E77))*COS(RADIANS(Q67))))&gt;90,0,$F$4*$F$5/E76^2*(SIN(RADIANS(G79))*SIN(RADIANS(E77))+COS(RADIANS(G79))*COS(RADIANS(E77))*COS(RADIANS(Q67))))</f>
        <v>0</v>
      </c>
      <c r="R79" t="e">
        <f>IF(DEGREES(ACOS(SIN(RADIANS(G79))*SIN(RADIANS(E77))+COS(RADIANS(G79))*COS(RADIANS(E77))*COS(RADIANS(R67))))&gt;90,0,$F$4*$F$5/E76^2*(SIN(RADIANS(G79))*SIN(RADIANS(E77))+COS(RADIANS(G79))*COS(RADIANS(E77))*COS(RADIANS(R67))))</f>
        <v>#DIV/0!</v>
      </c>
      <c r="S79" t="e">
        <f>IF(DEGREES(ACOS(SIN(RADIANS(G79))*SIN(RADIANS(E77))+COS(RADIANS(G79))*COS(RADIANS(E77))*COS(RADIANS(S67))))&gt;90,0,$F$4*$F$5/E76^2*(SIN(RADIANS(G79))*SIN(RADIANS(E77))+COS(RADIANS(G79))*COS(RADIANS(E77))*COS(RADIANS(S67))))</f>
        <v>#DIV/0!</v>
      </c>
      <c r="T79" t="e">
        <f>IF(DEGREES(ACOS(SIN(RADIANS(G79))*SIN(RADIANS(E77))+COS(RADIANS(G79))*COS(RADIANS(E77))*COS(RADIANS(T67))))&gt;90,0,$F$4*$F$5/E76^2*(SIN(RADIANS(G79))*SIN(RADIANS(E77))+COS(RADIANS(G79))*COS(RADIANS(E77))*COS(RADIANS(T67))))</f>
        <v>#DIV/0!</v>
      </c>
      <c r="U79" t="e">
        <f>IF(DEGREES(ACOS(SIN(RADIANS(G79))*SIN(RADIANS(E77))+COS(RADIANS(G79))*COS(RADIANS(E77))*COS(RADIANS(U67))))&gt;90,0,$F$4*$F$5/E76^2*(SIN(RADIANS(G79))*SIN(RADIANS(E77))+COS(RADIANS(G79))*COS(RADIANS(E77))*COS(RADIANS(U67))))</f>
        <v>#DIV/0!</v>
      </c>
      <c r="V79" t="e">
        <f>IF(DEGREES(ACOS(SIN(RADIANS(G79))*SIN(RADIANS(E77))+COS(RADIANS(G79))*COS(RADIANS(E77))*COS(RADIANS(V67))))&gt;90,0,$F$4*$F$5/E76^2*(SIN(RADIANS(G79))*SIN(RADIANS(E77))+COS(RADIANS(G79))*COS(RADIANS(E77))*COS(RADIANS(V67))))</f>
        <v>#DIV/0!</v>
      </c>
      <c r="W79" t="e">
        <f>IF(DEGREES(ACOS(SIN(RADIANS(G79))*SIN(RADIANS(E77))+COS(RADIANS(G79))*COS(RADIANS(E77))*COS(RADIANS(W67))))&gt;90,0,$F$4*$F$5/E76^2*(SIN(RADIANS(G79))*SIN(RADIANS(E77))+COS(RADIANS(G79))*COS(RADIANS(E77))*COS(RADIANS(W67))))</f>
        <v>#DIV/0!</v>
      </c>
      <c r="X79" t="e">
        <f>IF(DEGREES(ACOS(SIN(RADIANS(G79))*SIN(RADIANS(E77))+COS(RADIANS(G79))*COS(RADIANS(E77))*COS(RADIANS(X67))))&gt;90,0,$F$4*$F$5/E76^2*(SIN(RADIANS(G79))*SIN(RADIANS(E77))+COS(RADIANS(G79))*COS(RADIANS(E77))*COS(RADIANS(X67))))</f>
        <v>#DIV/0!</v>
      </c>
      <c r="Y79" t="e">
        <f>IF(DEGREES(ACOS(SIN(RADIANS(G79))*SIN(RADIANS(E77))+COS(RADIANS(G79))*COS(RADIANS(E77))*COS(RADIANS(Y67))))&gt;90,0,$F$4*$F$5/E76^2*(SIN(RADIANS(G79))*SIN(RADIANS(E77))+COS(RADIANS(G79))*COS(RADIANS(E77))*COS(RADIANS(Y67))))</f>
        <v>#DIV/0!</v>
      </c>
      <c r="Z79" t="e">
        <f>IF(DEGREES(ACOS(SIN(RADIANS(G79))*SIN(RADIANS(E77))+COS(RADIANS(G79))*COS(RADIANS(E77))*COS(RADIANS(Z67))))&gt;90,0,$F$4*$F$5/E76^2*(SIN(RADIANS(G79))*SIN(RADIANS(E77))+COS(RADIANS(G79))*COS(RADIANS(E77))*COS(RADIANS(Z67))))</f>
        <v>#DIV/0!</v>
      </c>
      <c r="AA79" t="e">
        <f>IF(DEGREES(ACOS(SIN(RADIANS(G79))*SIN(RADIANS(E77))+COS(RADIANS(G79))*COS(RADIANS(E77))*COS(RADIANS(AA67))))&gt;90,0,$F$4*$F$5/E76^2*(SIN(RADIANS(G79))*SIN(RADIANS(E77))+COS(RADIANS(G79))*COS(RADIANS(E77))*COS(RADIANS(AA67))))</f>
        <v>#DIV/0!</v>
      </c>
      <c r="AB79" t="e">
        <f>IF(DEGREES(ACOS(SIN(RADIANS(G79))*SIN(RADIANS(E77))+COS(RADIANS(G79))*COS(RADIANS(E77))*COS(RADIANS(AB67))))&gt;90,0,$F$4*$F$5/E76^2*(SIN(RADIANS(G79))*SIN(RADIANS(E77))+COS(RADIANS(G79))*COS(RADIANS(E77))*COS(RADIANS(AB67))))</f>
        <v>#DIV/0!</v>
      </c>
      <c r="AC79" t="e">
        <f>IF(DEGREES(ACOS(SIN(RADIANS(G79))*SIN(RADIANS(E77))+COS(RADIANS(G79))*COS(RADIANS(E77))*COS(RADIANS(AC67))))&gt;90,0,$F$4*$F$5/E76^2*(SIN(RADIANS(G79))*SIN(RADIANS(E77))+COS(RADIANS(G79))*COS(RADIANS(E77))*COS(RADIANS(AC67))))</f>
        <v>#DIV/0!</v>
      </c>
      <c r="AD79" t="e">
        <f>IF(DEGREES(ACOS(SIN(RADIANS(G79))*SIN(RADIANS(E77))+COS(RADIANS(G79))*COS(RADIANS(E77))*COS(RADIANS(AD67))))&gt;90,0,$F$4*$F$5/E76^2*(SIN(RADIANS(G79))*SIN(RADIANS(E77))+COS(RADIANS(G79))*COS(RADIANS(E77))*COS(RADIANS(AD67))))</f>
        <v>#DIV/0!</v>
      </c>
      <c r="AE79" t="e">
        <f>IF(DEGREES(ACOS(SIN(RADIANS(G79))*SIN(RADIANS(E77))+COS(RADIANS(G79))*COS(RADIANS(E77))*COS(RADIANS(AE67))))&gt;90,0,$F$4*$F$5/E76^2*(SIN(RADIANS(G79))*SIN(RADIANS(E77))+COS(RADIANS(G79))*COS(RADIANS(E77))*COS(RADIANS(AE67))))</f>
        <v>#DIV/0!</v>
      </c>
      <c r="AF79" t="e">
        <f>IF(DEGREES(ACOS(SIN(RADIANS(G79))*SIN(RADIANS(E77))+COS(RADIANS(G79))*COS(RADIANS(E77))*COS(RADIANS(AF67))))&gt;90,0,$F$4*$F$5/E76^2*(SIN(RADIANS(G79))*SIN(RADIANS(E77))+COS(RADIANS(G79))*COS(RADIANS(E77))*COS(RADIANS(AF67))))</f>
        <v>#DIV/0!</v>
      </c>
      <c r="AG79" t="e">
        <f>IF(DEGREES(ACOS(SIN(RADIANS(G79))*SIN(RADIANS(E77))+COS(RADIANS(G79))*COS(RADIANS(E77))*COS(RADIANS(AG67))))&gt;90,0,$F$4*$F$5/E76^2*(SIN(RADIANS(G79))*SIN(RADIANS(E77))+COS(RADIANS(G79))*COS(RADIANS(E77))*COS(RADIANS(AG67))))</f>
        <v>#DIV/0!</v>
      </c>
      <c r="AH79" t="e">
        <f>IF(DEGREES(ACOS(SIN(RADIANS(G79))*SIN(RADIANS(E77))+COS(RADIANS(G79))*COS(RADIANS(E77))*COS(RADIANS(AH67))))&gt;90,0,$F$4*$F$5/E76^2*(SIN(RADIANS(G79))*SIN(RADIANS(E77))+COS(RADIANS(G79))*COS(RADIANS(E77))*COS(RADIANS(AH67))))</f>
        <v>#DIV/0!</v>
      </c>
      <c r="AI79" t="e">
        <f>IF(DEGREES(ACOS(SIN(RADIANS(G79))*SIN(RADIANS(E77))+COS(RADIANS(G79))*COS(RADIANS(E77))*COS(RADIANS(AI67))))&gt;90,0,$F$4*$F$5/E76^2*(SIN(RADIANS(G79))*SIN(RADIANS(E77))+COS(RADIANS(G79))*COS(RADIANS(E77))*COS(RADIANS(AI67))))</f>
        <v>#DIV/0!</v>
      </c>
      <c r="AJ79" t="e">
        <f>IF(DEGREES(ACOS(SIN(RADIANS(G79))*SIN(RADIANS(E77))+COS(RADIANS(G79))*COS(RADIANS(E77))*COS(RADIANS(AJ67))))&gt;90,0,$F$4*$F$5/E76^2*(SIN(RADIANS(G79))*SIN(RADIANS(E77))+COS(RADIANS(G79))*COS(RADIANS(E77))*COS(RADIANS(AJ67))))</f>
        <v>#DIV/0!</v>
      </c>
      <c r="AK79">
        <f>IF(DEGREES(ACOS(SIN(RADIANS(G79))*SIN(RADIANS(E77))+COS(RADIANS(G79))*COS(RADIANS(E77))*COS(RADIANS(AK67))))&gt;90,0,$F$4*$F$5/E76^2*(SIN(RADIANS(G79))*SIN(RADIANS(E77))+COS(RADIANS(G79))*COS(RADIANS(E77))*COS(RADIANS(AK67))))</f>
        <v>0</v>
      </c>
      <c r="AL79">
        <f>IF(DEGREES(ACOS(SIN(RADIANS(G79))*SIN(RADIANS(E77))+COS(RADIANS(G79))*COS(RADIANS(E77))*COS(RADIANS(AL67))))&gt;90,0,$F$4*$F$5/E76^2*(SIN(RADIANS(G79))*SIN(RADIANS(E77))+COS(RADIANS(G79))*COS(RADIANS(E77))*COS(RADIANS(AL67))))</f>
        <v>0</v>
      </c>
      <c r="AM79">
        <f>IF(DEGREES(ACOS(SIN(RADIANS(G79))*SIN(RADIANS(E77))+COS(RADIANS(G79))*COS(RADIANS(E77))*COS(RADIANS(AM67))))&gt;90,0,$F$4*$F$5/E76^2*(SIN(RADIANS(G79))*SIN(RADIANS(E77))+COS(RADIANS(G79))*COS(RADIANS(E77))*COS(RADIANS(AM67))))</f>
        <v>0</v>
      </c>
      <c r="AN79">
        <f>IF(DEGREES(ACOS(SIN(RADIANS(G79))*SIN(RADIANS(E77))+COS(RADIANS(G79))*COS(RADIANS(E77))*COS(RADIANS(AN67))))&gt;90,0,$F$4*$F$5/E76^2*(SIN(RADIANS(G79))*SIN(RADIANS(E77))+COS(RADIANS(G79))*COS(RADIANS(E77))*COS(RADIANS(AN67))))</f>
        <v>0</v>
      </c>
      <c r="AO79">
        <f>IF(DEGREES(ACOS(SIN(RADIANS(G79))*SIN(RADIANS(E77))+COS(RADIANS(G79))*COS(RADIANS(E77))*COS(RADIANS(AO67))))&gt;90,0,$F$4*$F$5/E76^2*(SIN(RADIANS(G79))*SIN(RADIANS(E77))+COS(RADIANS(G79))*COS(RADIANS(E77))*COS(RADIANS(AO67))))</f>
        <v>0</v>
      </c>
      <c r="AP79">
        <f>IF(DEGREES(ACOS(SIN(RADIANS(G79))*SIN(RADIANS(E77))+COS(RADIANS(G79))*COS(RADIANS(E77))*COS(RADIANS(AP67))))&gt;90,0,$F$4*$F$5/E76^2*(SIN(RADIANS(G79))*SIN(RADIANS(E77))+COS(RADIANS(G79))*COS(RADIANS(E77))*COS(RADIANS(AP67))))</f>
        <v>0</v>
      </c>
      <c r="AQ79">
        <f>IF(DEGREES(ACOS(SIN(RADIANS(G79))*SIN(RADIANS(E77))+COS(RADIANS(G79))*COS(RADIANS(E77))*COS(RADIANS(AQ67))))&gt;90,0,$F$4*$F$5/E76^2*(SIN(RADIANS(G79))*SIN(RADIANS(E77))+COS(RADIANS(G79))*COS(RADIANS(E77))*COS(RADIANS(AQ67))))</f>
        <v>0</v>
      </c>
      <c r="AR79">
        <f>IF(DEGREES(ACOS(SIN(RADIANS(G79))*SIN(RADIANS(E77))+COS(RADIANS(G79))*COS(RADIANS(E77))*COS(RADIANS(AR67))))&gt;90,0,$F$4*$F$5/E76^2*(SIN(RADIANS(G79))*SIN(RADIANS(E77))+COS(RADIANS(G79))*COS(RADIANS(E77))*COS(RADIANS(AR67))))</f>
        <v>0</v>
      </c>
    </row>
    <row r="80" spans="2:58" x14ac:dyDescent="0.5">
      <c r="G80">
        <v>-20</v>
      </c>
      <c r="I80">
        <f>IF(DEGREES(ACOS(SIN(RADIANS(G80))*SIN(RADIANS(E77))+COS(RADIANS(G80))*COS(RADIANS(E77))*COS(RADIANS(I67))))&gt;90,0,$F$4*$F$5/E76^2*(SIN(RADIANS(G80))*SIN(RADIANS(E77))+COS(RADIANS(G80))*COS(RADIANS(E77))*COS(RADIANS(I67))))</f>
        <v>0</v>
      </c>
      <c r="J80">
        <f>IF(DEGREES(ACOS(SIN(RADIANS(G80))*SIN(RADIANS(E77))+COS(RADIANS(G80))*COS(RADIANS(E77))*COS(RADIANS(J67))))&gt;90,0,$F$4*$F$5/E76^2*(SIN(RADIANS(G80))*SIN(RADIANS(E77))+COS(RADIANS(G80))*COS(RADIANS(E77))*COS(RADIANS(J67))))</f>
        <v>0</v>
      </c>
      <c r="K80">
        <f>IF(DEGREES(ACOS(SIN(RADIANS(G80))*SIN(RADIANS(E77))+COS(RADIANS(G80))*COS(RADIANS(E77))*COS(RADIANS(K67))))&gt;90,0,$F$4*$F$5/E76^2*(SIN(RADIANS(G80))*SIN(RADIANS(E77))+COS(RADIANS(G80))*COS(RADIANS(E77))*COS(RADIANS(K67))))</f>
        <v>0</v>
      </c>
      <c r="L80">
        <f>IF(DEGREES(ACOS(SIN(RADIANS(G80))*SIN(RADIANS(E77))+COS(RADIANS(G80))*COS(RADIANS(E77))*COS(RADIANS(L67))))&gt;90,0,$F$4*$F$5/E76^2*(SIN(RADIANS(G80))*SIN(RADIANS(E77))+COS(RADIANS(G80))*COS(RADIANS(E77))*COS(RADIANS(L67))))</f>
        <v>0</v>
      </c>
      <c r="M80">
        <f>IF(DEGREES(ACOS(SIN(RADIANS(G80))*SIN(RADIANS(E77))+COS(RADIANS(G80))*COS(RADIANS(E77))*COS(RADIANS(M67))))&gt;90,0,$F$4*$F$5/E76^2*(SIN(RADIANS(G80))*SIN(RADIANS(E77))+COS(RADIANS(G80))*COS(RADIANS(E77))*COS(RADIANS(M67))))</f>
        <v>0</v>
      </c>
      <c r="N80">
        <f>IF(DEGREES(ACOS(SIN(RADIANS(G80))*SIN(RADIANS(E77))+COS(RADIANS(G80))*COS(RADIANS(E77))*COS(RADIANS(N67))))&gt;90,0,$F$4*$F$5/E76^2*(SIN(RADIANS(G80))*SIN(RADIANS(E77))+COS(RADIANS(G80))*COS(RADIANS(E77))*COS(RADIANS(N67))))</f>
        <v>0</v>
      </c>
      <c r="O80">
        <f>IF(DEGREES(ACOS(SIN(RADIANS(G80))*SIN(RADIANS(E77))+COS(RADIANS(G80))*COS(RADIANS(E77))*COS(RADIANS(O67))))&gt;90,0,$F$4*$F$5/E76^2*(SIN(RADIANS(G80))*SIN(RADIANS(E77))+COS(RADIANS(G80))*COS(RADIANS(E77))*COS(RADIANS(O67))))</f>
        <v>0</v>
      </c>
      <c r="P80">
        <f>IF(DEGREES(ACOS(SIN(RADIANS(G80))*SIN(RADIANS(E77))+COS(RADIANS(G80))*COS(RADIANS(E77))*COS(RADIANS(P67))))&gt;90,0,$F$4*$F$5/E76^2*(SIN(RADIANS(G80))*SIN(RADIANS(E77))+COS(RADIANS(G80))*COS(RADIANS(E77))*COS(RADIANS(P67))))</f>
        <v>0</v>
      </c>
      <c r="Q80">
        <f>IF(DEGREES(ACOS(SIN(RADIANS(G80))*SIN(RADIANS(E77))+COS(RADIANS(G80))*COS(RADIANS(E77))*COS(RADIANS(Q67))))&gt;90,0,$F$4*$F$5/E76^2*(SIN(RADIANS(G80))*SIN(RADIANS(E77))+COS(RADIANS(G80))*COS(RADIANS(E77))*COS(RADIANS(Q67))))</f>
        <v>0</v>
      </c>
      <c r="R80" t="e">
        <f>IF(DEGREES(ACOS(SIN(RADIANS(G80))*SIN(RADIANS(E77))+COS(RADIANS(G80))*COS(RADIANS(E77))*COS(RADIANS(R67))))&gt;90,0,$F$4*$F$5/E76^2*(SIN(RADIANS(G80))*SIN(RADIANS(E77))+COS(RADIANS(G80))*COS(RADIANS(E77))*COS(RADIANS(R67))))</f>
        <v>#DIV/0!</v>
      </c>
      <c r="S80" t="e">
        <f>IF(DEGREES(ACOS(SIN(RADIANS(G80))*SIN(RADIANS(E77))+COS(RADIANS(G80))*COS(RADIANS(E77))*COS(RADIANS(S67))))&gt;90,0,$F$4*$F$5/E76^2*(SIN(RADIANS(G80))*SIN(RADIANS(E77))+COS(RADIANS(G80))*COS(RADIANS(E77))*COS(RADIANS(S67))))</f>
        <v>#DIV/0!</v>
      </c>
      <c r="T80" t="e">
        <f>IF(DEGREES(ACOS(SIN(RADIANS(G80))*SIN(RADIANS(E77))+COS(RADIANS(G80))*COS(RADIANS(E77))*COS(RADIANS(T67))))&gt;90,0,$F$4*$F$5/E76^2*(SIN(RADIANS(G80))*SIN(RADIANS(E77))+COS(RADIANS(G80))*COS(RADIANS(E77))*COS(RADIANS(T67))))</f>
        <v>#DIV/0!</v>
      </c>
      <c r="U80" t="e">
        <f>IF(DEGREES(ACOS(SIN(RADIANS(G80))*SIN(RADIANS(E77))+COS(RADIANS(G80))*COS(RADIANS(E77))*COS(RADIANS(U67))))&gt;90,0,$F$4*$F$5/E76^2*(SIN(RADIANS(G80))*SIN(RADIANS(E77))+COS(RADIANS(G80))*COS(RADIANS(E77))*COS(RADIANS(U67))))</f>
        <v>#DIV/0!</v>
      </c>
      <c r="V80" t="e">
        <f>IF(DEGREES(ACOS(SIN(RADIANS(G80))*SIN(RADIANS(E77))+COS(RADIANS(G80))*COS(RADIANS(E77))*COS(RADIANS(V67))))&gt;90,0,$F$4*$F$5/E76^2*(SIN(RADIANS(G80))*SIN(RADIANS(E77))+COS(RADIANS(G80))*COS(RADIANS(E77))*COS(RADIANS(V67))))</f>
        <v>#DIV/0!</v>
      </c>
      <c r="W80" t="e">
        <f>IF(DEGREES(ACOS(SIN(RADIANS(G80))*SIN(RADIANS(E77))+COS(RADIANS(G80))*COS(RADIANS(E77))*COS(RADIANS(W67))))&gt;90,0,$F$4*$F$5/E76^2*(SIN(RADIANS(G80))*SIN(RADIANS(E77))+COS(RADIANS(G80))*COS(RADIANS(E77))*COS(RADIANS(W67))))</f>
        <v>#DIV/0!</v>
      </c>
      <c r="X80" t="e">
        <f>IF(DEGREES(ACOS(SIN(RADIANS(G80))*SIN(RADIANS(E77))+COS(RADIANS(G80))*COS(RADIANS(E77))*COS(RADIANS(X67))))&gt;90,0,$F$4*$F$5/E76^2*(SIN(RADIANS(G80))*SIN(RADIANS(E77))+COS(RADIANS(G80))*COS(RADIANS(E77))*COS(RADIANS(X67))))</f>
        <v>#DIV/0!</v>
      </c>
      <c r="Y80" t="e">
        <f>IF(DEGREES(ACOS(SIN(RADIANS(G80))*SIN(RADIANS(E77))+COS(RADIANS(G80))*COS(RADIANS(E77))*COS(RADIANS(Y67))))&gt;90,0,$F$4*$F$5/E76^2*(SIN(RADIANS(G80))*SIN(RADIANS(E77))+COS(RADIANS(G80))*COS(RADIANS(E77))*COS(RADIANS(Y67))))</f>
        <v>#DIV/0!</v>
      </c>
      <c r="Z80" t="e">
        <f>IF(DEGREES(ACOS(SIN(RADIANS(G80))*SIN(RADIANS(E77))+COS(RADIANS(G80))*COS(RADIANS(E77))*COS(RADIANS(Z67))))&gt;90,0,$F$4*$F$5/E76^2*(SIN(RADIANS(G80))*SIN(RADIANS(E77))+COS(RADIANS(G80))*COS(RADIANS(E77))*COS(RADIANS(Z67))))</f>
        <v>#DIV/0!</v>
      </c>
      <c r="AA80" t="e">
        <f>IF(DEGREES(ACOS(SIN(RADIANS(G80))*SIN(RADIANS(E77))+COS(RADIANS(G80))*COS(RADIANS(E77))*COS(RADIANS(AA67))))&gt;90,0,$F$4*$F$5/E76^2*(SIN(RADIANS(G80))*SIN(RADIANS(E77))+COS(RADIANS(G80))*COS(RADIANS(E77))*COS(RADIANS(AA67))))</f>
        <v>#DIV/0!</v>
      </c>
      <c r="AB80" t="e">
        <f>IF(DEGREES(ACOS(SIN(RADIANS(G80))*SIN(RADIANS(E77))+COS(RADIANS(G80))*COS(RADIANS(E77))*COS(RADIANS(AB67))))&gt;90,0,$F$4*$F$5/E76^2*(SIN(RADIANS(G80))*SIN(RADIANS(E77))+COS(RADIANS(G80))*COS(RADIANS(E77))*COS(RADIANS(AB67))))</f>
        <v>#DIV/0!</v>
      </c>
      <c r="AC80" t="e">
        <f>IF(DEGREES(ACOS(SIN(RADIANS(G80))*SIN(RADIANS(E77))+COS(RADIANS(G80))*COS(RADIANS(E77))*COS(RADIANS(AC67))))&gt;90,0,$F$4*$F$5/E76^2*(SIN(RADIANS(G80))*SIN(RADIANS(E77))+COS(RADIANS(G80))*COS(RADIANS(E77))*COS(RADIANS(AC67))))</f>
        <v>#DIV/0!</v>
      </c>
      <c r="AD80" t="e">
        <f>IF(DEGREES(ACOS(SIN(RADIANS(G80))*SIN(RADIANS(E77))+COS(RADIANS(G80))*COS(RADIANS(E77))*COS(RADIANS(AD67))))&gt;90,0,$F$4*$F$5/E76^2*(SIN(RADIANS(G80))*SIN(RADIANS(E77))+COS(RADIANS(G80))*COS(RADIANS(E77))*COS(RADIANS(AD67))))</f>
        <v>#DIV/0!</v>
      </c>
      <c r="AE80" t="e">
        <f>IF(DEGREES(ACOS(SIN(RADIANS(G80))*SIN(RADIANS(E77))+COS(RADIANS(G80))*COS(RADIANS(E77))*COS(RADIANS(AE67))))&gt;90,0,$F$4*$F$5/E76^2*(SIN(RADIANS(G80))*SIN(RADIANS(E77))+COS(RADIANS(G80))*COS(RADIANS(E77))*COS(RADIANS(AE67))))</f>
        <v>#DIV/0!</v>
      </c>
      <c r="AF80" t="e">
        <f>IF(DEGREES(ACOS(SIN(RADIANS(G80))*SIN(RADIANS(E77))+COS(RADIANS(G80))*COS(RADIANS(E77))*COS(RADIANS(AF67))))&gt;90,0,$F$4*$F$5/E76^2*(SIN(RADIANS(G80))*SIN(RADIANS(E77))+COS(RADIANS(G80))*COS(RADIANS(E77))*COS(RADIANS(AF67))))</f>
        <v>#DIV/0!</v>
      </c>
      <c r="AG80" t="e">
        <f>IF(DEGREES(ACOS(SIN(RADIANS(G80))*SIN(RADIANS(E77))+COS(RADIANS(G80))*COS(RADIANS(E77))*COS(RADIANS(AG67))))&gt;90,0,$F$4*$F$5/E76^2*(SIN(RADIANS(G80))*SIN(RADIANS(E77))+COS(RADIANS(G80))*COS(RADIANS(E77))*COS(RADIANS(AG67))))</f>
        <v>#DIV/0!</v>
      </c>
      <c r="AH80" t="e">
        <f>IF(DEGREES(ACOS(SIN(RADIANS(G80))*SIN(RADIANS(E77))+COS(RADIANS(G80))*COS(RADIANS(E77))*COS(RADIANS(AH67))))&gt;90,0,$F$4*$F$5/E76^2*(SIN(RADIANS(G80))*SIN(RADIANS(E77))+COS(RADIANS(G80))*COS(RADIANS(E77))*COS(RADIANS(AH67))))</f>
        <v>#DIV/0!</v>
      </c>
      <c r="AI80" t="e">
        <f>IF(DEGREES(ACOS(SIN(RADIANS(G80))*SIN(RADIANS(E77))+COS(RADIANS(G80))*COS(RADIANS(E77))*COS(RADIANS(AI67))))&gt;90,0,$F$4*$F$5/E76^2*(SIN(RADIANS(G80))*SIN(RADIANS(E77))+COS(RADIANS(G80))*COS(RADIANS(E77))*COS(RADIANS(AI67))))</f>
        <v>#DIV/0!</v>
      </c>
      <c r="AJ80" t="e">
        <f>IF(DEGREES(ACOS(SIN(RADIANS(G80))*SIN(RADIANS(E77))+COS(RADIANS(G80))*COS(RADIANS(E77))*COS(RADIANS(AJ67))))&gt;90,0,$F$4*$F$5/E76^2*(SIN(RADIANS(G80))*SIN(RADIANS(E77))+COS(RADIANS(G80))*COS(RADIANS(E77))*COS(RADIANS(AJ67))))</f>
        <v>#DIV/0!</v>
      </c>
      <c r="AK80">
        <f>IF(DEGREES(ACOS(SIN(RADIANS(G80))*SIN(RADIANS(E77))+COS(RADIANS(G80))*COS(RADIANS(E77))*COS(RADIANS(AK67))))&gt;90,0,$F$4*$F$5/E76^2*(SIN(RADIANS(G80))*SIN(RADIANS(E77))+COS(RADIANS(G80))*COS(RADIANS(E77))*COS(RADIANS(AK67))))</f>
        <v>0</v>
      </c>
      <c r="AL80">
        <f>IF(DEGREES(ACOS(SIN(RADIANS(G80))*SIN(RADIANS(E77))+COS(RADIANS(G80))*COS(RADIANS(E77))*COS(RADIANS(AL67))))&gt;90,0,$F$4*$F$5/E76^2*(SIN(RADIANS(G80))*SIN(RADIANS(E77))+COS(RADIANS(G80))*COS(RADIANS(E77))*COS(RADIANS(AL67))))</f>
        <v>0</v>
      </c>
      <c r="AM80">
        <f>IF(DEGREES(ACOS(SIN(RADIANS(G80))*SIN(RADIANS(E77))+COS(RADIANS(G80))*COS(RADIANS(E77))*COS(RADIANS(AM67))))&gt;90,0,$F$4*$F$5/E76^2*(SIN(RADIANS(G80))*SIN(RADIANS(E77))+COS(RADIANS(G80))*COS(RADIANS(E77))*COS(RADIANS(AM67))))</f>
        <v>0</v>
      </c>
      <c r="AN80">
        <f>IF(DEGREES(ACOS(SIN(RADIANS(G80))*SIN(RADIANS(E77))+COS(RADIANS(G80))*COS(RADIANS(E77))*COS(RADIANS(AN67))))&gt;90,0,$F$4*$F$5/E76^2*(SIN(RADIANS(G80))*SIN(RADIANS(E77))+COS(RADIANS(G80))*COS(RADIANS(E77))*COS(RADIANS(AN67))))</f>
        <v>0</v>
      </c>
      <c r="AO80">
        <f>IF(DEGREES(ACOS(SIN(RADIANS(G80))*SIN(RADIANS(E77))+COS(RADIANS(G80))*COS(RADIANS(E77))*COS(RADIANS(AO67))))&gt;90,0,$F$4*$F$5/E76^2*(SIN(RADIANS(G80))*SIN(RADIANS(E77))+COS(RADIANS(G80))*COS(RADIANS(E77))*COS(RADIANS(AO67))))</f>
        <v>0</v>
      </c>
      <c r="AP80">
        <f>IF(DEGREES(ACOS(SIN(RADIANS(G80))*SIN(RADIANS(E77))+COS(RADIANS(G80))*COS(RADIANS(E77))*COS(RADIANS(AP67))))&gt;90,0,$F$4*$F$5/E76^2*(SIN(RADIANS(G80))*SIN(RADIANS(E77))+COS(RADIANS(G80))*COS(RADIANS(E77))*COS(RADIANS(AP67))))</f>
        <v>0</v>
      </c>
      <c r="AQ80">
        <f>IF(DEGREES(ACOS(SIN(RADIANS(G80))*SIN(RADIANS(E77))+COS(RADIANS(G80))*COS(RADIANS(E77))*COS(RADIANS(AQ67))))&gt;90,0,$F$4*$F$5/E76^2*(SIN(RADIANS(G80))*SIN(RADIANS(E77))+COS(RADIANS(G80))*COS(RADIANS(E77))*COS(RADIANS(AQ67))))</f>
        <v>0</v>
      </c>
      <c r="AR80">
        <f>IF(DEGREES(ACOS(SIN(RADIANS(G80))*SIN(RADIANS(E77))+COS(RADIANS(G80))*COS(RADIANS(E77))*COS(RADIANS(AR67))))&gt;90,0,$F$4*$F$5/E76^2*(SIN(RADIANS(G80))*SIN(RADIANS(E77))+COS(RADIANS(G80))*COS(RADIANS(E77))*COS(RADIANS(AR67))))</f>
        <v>0</v>
      </c>
    </row>
    <row r="81" spans="2:44" x14ac:dyDescent="0.5">
      <c r="G81">
        <v>-30</v>
      </c>
      <c r="I81">
        <f>IF(DEGREES(ACOS(SIN(RADIANS(G81))*SIN(RADIANS(E77))+COS(RADIANS(G81))*COS(RADIANS(E77))*COS(RADIANS(I67))))&gt;90,0,$F$4*$F$5/E76^2*(SIN(RADIANS(G81))*SIN(RADIANS(E77))+COS(RADIANS(G81))*COS(RADIANS(E77))*COS(RADIANS(I67))))</f>
        <v>0</v>
      </c>
      <c r="J81">
        <f>IF(DEGREES(ACOS(SIN(RADIANS(G81))*SIN(RADIANS(E77))+COS(RADIANS(G81))*COS(RADIANS(E77))*COS(RADIANS(J67))))&gt;90,0,$F$4*$F$5/E76^2*(SIN(RADIANS(G81))*SIN(RADIANS(E77))+COS(RADIANS(G81))*COS(RADIANS(E77))*COS(RADIANS(J67))))</f>
        <v>0</v>
      </c>
      <c r="K81">
        <f>IF(DEGREES(ACOS(SIN(RADIANS(G81))*SIN(RADIANS(E77))+COS(RADIANS(G81))*COS(RADIANS(E77))*COS(RADIANS(K67))))&gt;90,0,$F$4*$F$5/E76^2*(SIN(RADIANS(G81))*SIN(RADIANS(E77))+COS(RADIANS(G81))*COS(RADIANS(E77))*COS(RADIANS(K67))))</f>
        <v>0</v>
      </c>
      <c r="L81">
        <f>IF(DEGREES(ACOS(SIN(RADIANS(G81))*SIN(RADIANS(E77))+COS(RADIANS(G81))*COS(RADIANS(E77))*COS(RADIANS(L67))))&gt;90,0,$F$4*$F$5/E76^2*(SIN(RADIANS(G81))*SIN(RADIANS(E77))+COS(RADIANS(G81))*COS(RADIANS(E77))*COS(RADIANS(L67))))</f>
        <v>0</v>
      </c>
      <c r="M81">
        <f>IF(DEGREES(ACOS(SIN(RADIANS(G81))*SIN(RADIANS(E77))+COS(RADIANS(G81))*COS(RADIANS(E77))*COS(RADIANS(M67))))&gt;90,0,$F$4*$F$5/E76^2*(SIN(RADIANS(G81))*SIN(RADIANS(E77))+COS(RADIANS(G81))*COS(RADIANS(E77))*COS(RADIANS(M67))))</f>
        <v>0</v>
      </c>
      <c r="N81">
        <f>IF(DEGREES(ACOS(SIN(RADIANS(G81))*SIN(RADIANS(E77))+COS(RADIANS(G81))*COS(RADIANS(E77))*COS(RADIANS(N67))))&gt;90,0,$F$4*$F$5/E76^2*(SIN(RADIANS(G81))*SIN(RADIANS(E77))+COS(RADIANS(G81))*COS(RADIANS(E77))*COS(RADIANS(N67))))</f>
        <v>0</v>
      </c>
      <c r="O81">
        <f>IF(DEGREES(ACOS(SIN(RADIANS(G81))*SIN(RADIANS(E77))+COS(RADIANS(G81))*COS(RADIANS(E77))*COS(RADIANS(O67))))&gt;90,0,$F$4*$F$5/E76^2*(SIN(RADIANS(G81))*SIN(RADIANS(E77))+COS(RADIANS(G81))*COS(RADIANS(E77))*COS(RADIANS(O67))))</f>
        <v>0</v>
      </c>
      <c r="P81">
        <f>IF(DEGREES(ACOS(SIN(RADIANS(G81))*SIN(RADIANS(E77))+COS(RADIANS(G81))*COS(RADIANS(E77))*COS(RADIANS(P67))))&gt;90,0,$F$4*$F$5/E76^2*(SIN(RADIANS(G81))*SIN(RADIANS(E77))+COS(RADIANS(G81))*COS(RADIANS(E77))*COS(RADIANS(P67))))</f>
        <v>0</v>
      </c>
      <c r="Q81">
        <f>IF(DEGREES(ACOS(SIN(RADIANS(G81))*SIN(RADIANS(E77))+COS(RADIANS(G81))*COS(RADIANS(E77))*COS(RADIANS(Q67))))&gt;90,0,$F$4*$F$5/E76^2*(SIN(RADIANS(G81))*SIN(RADIANS(E77))+COS(RADIANS(G81))*COS(RADIANS(E77))*COS(RADIANS(Q67))))</f>
        <v>0</v>
      </c>
      <c r="R81" t="e">
        <f>IF(DEGREES(ACOS(SIN(RADIANS(G81))*SIN(RADIANS(E77))+COS(RADIANS(G81))*COS(RADIANS(E77))*COS(RADIANS(R67))))&gt;90,0,$F$4*$F$5/E76^2*(SIN(RADIANS(G81))*SIN(RADIANS(E77))+COS(RADIANS(G81))*COS(RADIANS(E77))*COS(RADIANS(R67))))</f>
        <v>#DIV/0!</v>
      </c>
      <c r="S81" t="e">
        <f>IF(DEGREES(ACOS(SIN(RADIANS(G81))*SIN(RADIANS(E77))+COS(RADIANS(G81))*COS(RADIANS(E77))*COS(RADIANS(S67))))&gt;90,0,$F$4*$F$5/E76^2*(SIN(RADIANS(G81))*SIN(RADIANS(E77))+COS(RADIANS(G81))*COS(RADIANS(E77))*COS(RADIANS(S67))))</f>
        <v>#DIV/0!</v>
      </c>
      <c r="T81" t="e">
        <f>IF(DEGREES(ACOS(SIN(RADIANS(G81))*SIN(RADIANS(E77))+COS(RADIANS(G81))*COS(RADIANS(E77))*COS(RADIANS(T67))))&gt;90,0,$F$4*$F$5/E76^2*(SIN(RADIANS(G81))*SIN(RADIANS(E77))+COS(RADIANS(G81))*COS(RADIANS(E77))*COS(RADIANS(T67))))</f>
        <v>#DIV/0!</v>
      </c>
      <c r="U81" t="e">
        <f>IF(DEGREES(ACOS(SIN(RADIANS(G81))*SIN(RADIANS(E77))+COS(RADIANS(G81))*COS(RADIANS(E77))*COS(RADIANS(U67))))&gt;90,0,$F$4*$F$5/E76^2*(SIN(RADIANS(G81))*SIN(RADIANS(E77))+COS(RADIANS(G81))*COS(RADIANS(E77))*COS(RADIANS(U67))))</f>
        <v>#DIV/0!</v>
      </c>
      <c r="V81" t="e">
        <f>IF(DEGREES(ACOS(SIN(RADIANS(G81))*SIN(RADIANS(E77))+COS(RADIANS(G81))*COS(RADIANS(E77))*COS(RADIANS(V67))))&gt;90,0,$F$4*$F$5/E76^2*(SIN(RADIANS(G81))*SIN(RADIANS(E77))+COS(RADIANS(G81))*COS(RADIANS(E77))*COS(RADIANS(V67))))</f>
        <v>#DIV/0!</v>
      </c>
      <c r="W81" t="e">
        <f>IF(DEGREES(ACOS(SIN(RADIANS(G81))*SIN(RADIANS(E77))+COS(RADIANS(G81))*COS(RADIANS(E77))*COS(RADIANS(W67))))&gt;90,0,$F$4*$F$5/E76^2*(SIN(RADIANS(G81))*SIN(RADIANS(E77))+COS(RADIANS(G81))*COS(RADIANS(E77))*COS(RADIANS(W67))))</f>
        <v>#DIV/0!</v>
      </c>
      <c r="X81" t="e">
        <f>IF(DEGREES(ACOS(SIN(RADIANS(G81))*SIN(RADIANS(E77))+COS(RADIANS(G81))*COS(RADIANS(E77))*COS(RADIANS(X67))))&gt;90,0,$F$4*$F$5/E76^2*(SIN(RADIANS(G81))*SIN(RADIANS(E77))+COS(RADIANS(G81))*COS(RADIANS(E77))*COS(RADIANS(X67))))</f>
        <v>#DIV/0!</v>
      </c>
      <c r="Y81" t="e">
        <f>IF(DEGREES(ACOS(SIN(RADIANS(G81))*SIN(RADIANS(E77))+COS(RADIANS(G81))*COS(RADIANS(E77))*COS(RADIANS(Y67))))&gt;90,0,$F$4*$F$5/E76^2*(SIN(RADIANS(G81))*SIN(RADIANS(E77))+COS(RADIANS(G81))*COS(RADIANS(E77))*COS(RADIANS(Y67))))</f>
        <v>#DIV/0!</v>
      </c>
      <c r="Z81" t="e">
        <f>IF(DEGREES(ACOS(SIN(RADIANS(G81))*SIN(RADIANS(E77))+COS(RADIANS(G81))*COS(RADIANS(E77))*COS(RADIANS(Z67))))&gt;90,0,$F$4*$F$5/E76^2*(SIN(RADIANS(G81))*SIN(RADIANS(E77))+COS(RADIANS(G81))*COS(RADIANS(E77))*COS(RADIANS(Z67))))</f>
        <v>#DIV/0!</v>
      </c>
      <c r="AA81" t="e">
        <f>IF(DEGREES(ACOS(SIN(RADIANS(G81))*SIN(RADIANS(E77))+COS(RADIANS(G81))*COS(RADIANS(E77))*COS(RADIANS(AA67))))&gt;90,0,$F$4*$F$5/E76^2*(SIN(RADIANS(G81))*SIN(RADIANS(E77))+COS(RADIANS(G81))*COS(RADIANS(E77))*COS(RADIANS(AA67))))</f>
        <v>#DIV/0!</v>
      </c>
      <c r="AB81" t="e">
        <f>IF(DEGREES(ACOS(SIN(RADIANS(G81))*SIN(RADIANS(E77))+COS(RADIANS(G81))*COS(RADIANS(E77))*COS(RADIANS(AB67))))&gt;90,0,$F$4*$F$5/E76^2*(SIN(RADIANS(G81))*SIN(RADIANS(E77))+COS(RADIANS(G81))*COS(RADIANS(E77))*COS(RADIANS(AB67))))</f>
        <v>#DIV/0!</v>
      </c>
      <c r="AC81" t="e">
        <f>IF(DEGREES(ACOS(SIN(RADIANS(G81))*SIN(RADIANS(E77))+COS(RADIANS(G81))*COS(RADIANS(E77))*COS(RADIANS(AC67))))&gt;90,0,$F$4*$F$5/E76^2*(SIN(RADIANS(G81))*SIN(RADIANS(E77))+COS(RADIANS(G81))*COS(RADIANS(E77))*COS(RADIANS(AC67))))</f>
        <v>#DIV/0!</v>
      </c>
      <c r="AD81" t="e">
        <f>IF(DEGREES(ACOS(SIN(RADIANS(G81))*SIN(RADIANS(E77))+COS(RADIANS(G81))*COS(RADIANS(E77))*COS(RADIANS(AD67))))&gt;90,0,$F$4*$F$5/E76^2*(SIN(RADIANS(G81))*SIN(RADIANS(E77))+COS(RADIANS(G81))*COS(RADIANS(E77))*COS(RADIANS(AD67))))</f>
        <v>#DIV/0!</v>
      </c>
      <c r="AE81" t="e">
        <f>IF(DEGREES(ACOS(SIN(RADIANS(G81))*SIN(RADIANS(E77))+COS(RADIANS(G81))*COS(RADIANS(E77))*COS(RADIANS(AE67))))&gt;90,0,$F$4*$F$5/E76^2*(SIN(RADIANS(G81))*SIN(RADIANS(E77))+COS(RADIANS(G81))*COS(RADIANS(E77))*COS(RADIANS(AE67))))</f>
        <v>#DIV/0!</v>
      </c>
      <c r="AF81" t="e">
        <f>IF(DEGREES(ACOS(SIN(RADIANS(G81))*SIN(RADIANS(E77))+COS(RADIANS(G81))*COS(RADIANS(E77))*COS(RADIANS(AF67))))&gt;90,0,$F$4*$F$5/E76^2*(SIN(RADIANS(G81))*SIN(RADIANS(E77))+COS(RADIANS(G81))*COS(RADIANS(E77))*COS(RADIANS(AF67))))</f>
        <v>#DIV/0!</v>
      </c>
      <c r="AG81" t="e">
        <f>IF(DEGREES(ACOS(SIN(RADIANS(G81))*SIN(RADIANS(E77))+COS(RADIANS(G81))*COS(RADIANS(E77))*COS(RADIANS(AG67))))&gt;90,0,$F$4*$F$5/E76^2*(SIN(RADIANS(G81))*SIN(RADIANS(E77))+COS(RADIANS(G81))*COS(RADIANS(E77))*COS(RADIANS(AG67))))</f>
        <v>#DIV/0!</v>
      </c>
      <c r="AH81" t="e">
        <f>IF(DEGREES(ACOS(SIN(RADIANS(G81))*SIN(RADIANS(E77))+COS(RADIANS(G81))*COS(RADIANS(E77))*COS(RADIANS(AH67))))&gt;90,0,$F$4*$F$5/E76^2*(SIN(RADIANS(G81))*SIN(RADIANS(E77))+COS(RADIANS(G81))*COS(RADIANS(E77))*COS(RADIANS(AH67))))</f>
        <v>#DIV/0!</v>
      </c>
      <c r="AI81" t="e">
        <f>IF(DEGREES(ACOS(SIN(RADIANS(G81))*SIN(RADIANS(E77))+COS(RADIANS(G81))*COS(RADIANS(E77))*COS(RADIANS(AI67))))&gt;90,0,$F$4*$F$5/E76^2*(SIN(RADIANS(G81))*SIN(RADIANS(E77))+COS(RADIANS(G81))*COS(RADIANS(E77))*COS(RADIANS(AI67))))</f>
        <v>#DIV/0!</v>
      </c>
      <c r="AJ81" t="e">
        <f>IF(DEGREES(ACOS(SIN(RADIANS(G81))*SIN(RADIANS(E77))+COS(RADIANS(G81))*COS(RADIANS(E77))*COS(RADIANS(AJ67))))&gt;90,0,$F$4*$F$5/E76^2*(SIN(RADIANS(G81))*SIN(RADIANS(E77))+COS(RADIANS(G81))*COS(RADIANS(E77))*COS(RADIANS(AJ67))))</f>
        <v>#DIV/0!</v>
      </c>
      <c r="AK81">
        <f>IF(DEGREES(ACOS(SIN(RADIANS(G81))*SIN(RADIANS(E77))+COS(RADIANS(G81))*COS(RADIANS(E77))*COS(RADIANS(AK67))))&gt;90,0,$F$4*$F$5/E76^2*(SIN(RADIANS(G81))*SIN(RADIANS(E77))+COS(RADIANS(G81))*COS(RADIANS(E77))*COS(RADIANS(AK67))))</f>
        <v>0</v>
      </c>
      <c r="AL81">
        <f>IF(DEGREES(ACOS(SIN(RADIANS(G81))*SIN(RADIANS(E77))+COS(RADIANS(G81))*COS(RADIANS(E77))*COS(RADIANS(AL67))))&gt;90,0,$F$4*$F$5/E76^2*(SIN(RADIANS(G81))*SIN(RADIANS(E77))+COS(RADIANS(G81))*COS(RADIANS(E77))*COS(RADIANS(AL67))))</f>
        <v>0</v>
      </c>
      <c r="AM81">
        <f>IF(DEGREES(ACOS(SIN(RADIANS(G81))*SIN(RADIANS(E77))+COS(RADIANS(G81))*COS(RADIANS(E77))*COS(RADIANS(AM67))))&gt;90,0,$F$4*$F$5/E76^2*(SIN(RADIANS(G81))*SIN(RADIANS(E77))+COS(RADIANS(G81))*COS(RADIANS(E77))*COS(RADIANS(AM67))))</f>
        <v>0</v>
      </c>
      <c r="AN81">
        <f>IF(DEGREES(ACOS(SIN(RADIANS(G81))*SIN(RADIANS(E77))+COS(RADIANS(G81))*COS(RADIANS(E77))*COS(RADIANS(AN67))))&gt;90,0,$F$4*$F$5/E76^2*(SIN(RADIANS(G81))*SIN(RADIANS(E77))+COS(RADIANS(G81))*COS(RADIANS(E77))*COS(RADIANS(AN67))))</f>
        <v>0</v>
      </c>
      <c r="AO81">
        <f>IF(DEGREES(ACOS(SIN(RADIANS(G81))*SIN(RADIANS(E77))+COS(RADIANS(G81))*COS(RADIANS(E77))*COS(RADIANS(AO67))))&gt;90,0,$F$4*$F$5/E76^2*(SIN(RADIANS(G81))*SIN(RADIANS(E77))+COS(RADIANS(G81))*COS(RADIANS(E77))*COS(RADIANS(AO67))))</f>
        <v>0</v>
      </c>
      <c r="AP81">
        <f>IF(DEGREES(ACOS(SIN(RADIANS(G81))*SIN(RADIANS(E77))+COS(RADIANS(G81))*COS(RADIANS(E77))*COS(RADIANS(AP67))))&gt;90,0,$F$4*$F$5/E76^2*(SIN(RADIANS(G81))*SIN(RADIANS(E77))+COS(RADIANS(G81))*COS(RADIANS(E77))*COS(RADIANS(AP67))))</f>
        <v>0</v>
      </c>
      <c r="AQ81">
        <f>IF(DEGREES(ACOS(SIN(RADIANS(G81))*SIN(RADIANS(E77))+COS(RADIANS(G81))*COS(RADIANS(E77))*COS(RADIANS(AQ67))))&gt;90,0,$F$4*$F$5/E76^2*(SIN(RADIANS(G81))*SIN(RADIANS(E77))+COS(RADIANS(G81))*COS(RADIANS(E77))*COS(RADIANS(AQ67))))</f>
        <v>0</v>
      </c>
      <c r="AR81">
        <f>IF(DEGREES(ACOS(SIN(RADIANS(G81))*SIN(RADIANS(E77))+COS(RADIANS(G81))*COS(RADIANS(E77))*COS(RADIANS(AR67))))&gt;90,0,$F$4*$F$5/E76^2*(SIN(RADIANS(G81))*SIN(RADIANS(E77))+COS(RADIANS(G81))*COS(RADIANS(E77))*COS(RADIANS(AR67))))</f>
        <v>0</v>
      </c>
    </row>
    <row r="82" spans="2:44" x14ac:dyDescent="0.5">
      <c r="G82">
        <v>-40</v>
      </c>
      <c r="I82">
        <f>IF(DEGREES(ACOS(SIN(RADIANS(G82))*SIN(RADIANS(E77))+COS(RADIANS(G82))*COS(RADIANS(E77))*COS(RADIANS(I67))))&gt;90,0,$F$4*$F$5/E76^2*(SIN(RADIANS(G82))*SIN(RADIANS(E77))+COS(RADIANS(G82))*COS(RADIANS(E77))*COS(RADIANS(I67))))</f>
        <v>0</v>
      </c>
      <c r="J82">
        <f>IF(DEGREES(ACOS(SIN(RADIANS(G82))*SIN(RADIANS(E77))+COS(RADIANS(G82))*COS(RADIANS(E77))*COS(RADIANS(J67))))&gt;90,0,$F$4*$F$5/E76^2*(SIN(RADIANS(G82))*SIN(RADIANS(E77))+COS(RADIANS(G82))*COS(RADIANS(E77))*COS(RADIANS(J67))))</f>
        <v>0</v>
      </c>
      <c r="K82">
        <f>IF(DEGREES(ACOS(SIN(RADIANS(G82))*SIN(RADIANS(E77))+COS(RADIANS(G82))*COS(RADIANS(E77))*COS(RADIANS(K67))))&gt;90,0,$F$4*$F$5/E76^2*(SIN(RADIANS(G82))*SIN(RADIANS(E77))+COS(RADIANS(G82))*COS(RADIANS(E77))*COS(RADIANS(K67))))</f>
        <v>0</v>
      </c>
      <c r="L82">
        <f>IF(DEGREES(ACOS(SIN(RADIANS(G82))*SIN(RADIANS(E77))+COS(RADIANS(G82))*COS(RADIANS(E77))*COS(RADIANS(L67))))&gt;90,0,$F$4*$F$5/E76^2*(SIN(RADIANS(G82))*SIN(RADIANS(E77))+COS(RADIANS(G82))*COS(RADIANS(E77))*COS(RADIANS(L67))))</f>
        <v>0</v>
      </c>
      <c r="M82">
        <f>IF(DEGREES(ACOS(SIN(RADIANS(G82))*SIN(RADIANS(E77))+COS(RADIANS(G82))*COS(RADIANS(E77))*COS(RADIANS(M67))))&gt;90,0,$F$4*$F$5/E76^2*(SIN(RADIANS(G82))*SIN(RADIANS(E77))+COS(RADIANS(G82))*COS(RADIANS(E77))*COS(RADIANS(M67))))</f>
        <v>0</v>
      </c>
      <c r="N82">
        <f>IF(DEGREES(ACOS(SIN(RADIANS(G82))*SIN(RADIANS(E77))+COS(RADIANS(G82))*COS(RADIANS(E77))*COS(RADIANS(N67))))&gt;90,0,$F$4*$F$5/E76^2*(SIN(RADIANS(G82))*SIN(RADIANS(E77))+COS(RADIANS(G82))*COS(RADIANS(E77))*COS(RADIANS(N67))))</f>
        <v>0</v>
      </c>
      <c r="O82">
        <f>IF(DEGREES(ACOS(SIN(RADIANS(G82))*SIN(RADIANS(E77))+COS(RADIANS(G82))*COS(RADIANS(E77))*COS(RADIANS(O67))))&gt;90,0,$F$4*$F$5/E76^2*(SIN(RADIANS(G82))*SIN(RADIANS(E77))+COS(RADIANS(G82))*COS(RADIANS(E77))*COS(RADIANS(O67))))</f>
        <v>0</v>
      </c>
      <c r="P82">
        <f>IF(DEGREES(ACOS(SIN(RADIANS(G82))*SIN(RADIANS(E77))+COS(RADIANS(G82))*COS(RADIANS(E77))*COS(RADIANS(P67))))&gt;90,0,$F$4*$F$5/E76^2*(SIN(RADIANS(G82))*SIN(RADIANS(E77))+COS(RADIANS(G82))*COS(RADIANS(E77))*COS(RADIANS(P67))))</f>
        <v>0</v>
      </c>
      <c r="Q82">
        <f>IF(DEGREES(ACOS(SIN(RADIANS(G82))*SIN(RADIANS(E77))+COS(RADIANS(G82))*COS(RADIANS(E77))*COS(RADIANS(Q67))))&gt;90,0,$F$4*$F$5/E76^2*(SIN(RADIANS(G82))*SIN(RADIANS(E77))+COS(RADIANS(G82))*COS(RADIANS(E77))*COS(RADIANS(Q67))))</f>
        <v>0</v>
      </c>
      <c r="R82" t="e">
        <f>IF(DEGREES(ACOS(SIN(RADIANS(G82))*SIN(RADIANS(E77))+COS(RADIANS(G82))*COS(RADIANS(E77))*COS(RADIANS(R67))))&gt;90,0,$F$4*$F$5/E76^2*(SIN(RADIANS(G82))*SIN(RADIANS(E77))+COS(RADIANS(G82))*COS(RADIANS(E77))*COS(RADIANS(R67))))</f>
        <v>#DIV/0!</v>
      </c>
      <c r="S82" t="e">
        <f>IF(DEGREES(ACOS(SIN(RADIANS(G82))*SIN(RADIANS(E77))+COS(RADIANS(G82))*COS(RADIANS(E77))*COS(RADIANS(S67))))&gt;90,0,$F$4*$F$5/E76^2*(SIN(RADIANS(G82))*SIN(RADIANS(E77))+COS(RADIANS(G82))*COS(RADIANS(E77))*COS(RADIANS(S67))))</f>
        <v>#DIV/0!</v>
      </c>
      <c r="T82" t="e">
        <f>IF(DEGREES(ACOS(SIN(RADIANS(G82))*SIN(RADIANS(E77))+COS(RADIANS(G82))*COS(RADIANS(E77))*COS(RADIANS(T67))))&gt;90,0,$F$4*$F$5/E76^2*(SIN(RADIANS(G82))*SIN(RADIANS(E77))+COS(RADIANS(G82))*COS(RADIANS(E77))*COS(RADIANS(T67))))</f>
        <v>#DIV/0!</v>
      </c>
      <c r="U82" t="e">
        <f>IF(DEGREES(ACOS(SIN(RADIANS(G82))*SIN(RADIANS(E77))+COS(RADIANS(G82))*COS(RADIANS(E77))*COS(RADIANS(U67))))&gt;90,0,$F$4*$F$5/E76^2*(SIN(RADIANS(G82))*SIN(RADIANS(E77))+COS(RADIANS(G82))*COS(RADIANS(E77))*COS(RADIANS(U67))))</f>
        <v>#DIV/0!</v>
      </c>
      <c r="V82" t="e">
        <f>IF(DEGREES(ACOS(SIN(RADIANS(G82))*SIN(RADIANS(E77))+COS(RADIANS(G82))*COS(RADIANS(E77))*COS(RADIANS(V67))))&gt;90,0,$F$4*$F$5/E76^2*(SIN(RADIANS(G82))*SIN(RADIANS(E77))+COS(RADIANS(G82))*COS(RADIANS(E77))*COS(RADIANS(V67))))</f>
        <v>#DIV/0!</v>
      </c>
      <c r="W82" t="e">
        <f>IF(DEGREES(ACOS(SIN(RADIANS(G82))*SIN(RADIANS(E77))+COS(RADIANS(G82))*COS(RADIANS(E77))*COS(RADIANS(W67))))&gt;90,0,$F$4*$F$5/E76^2*(SIN(RADIANS(G82))*SIN(RADIANS(E77))+COS(RADIANS(G82))*COS(RADIANS(E77))*COS(RADIANS(W67))))</f>
        <v>#DIV/0!</v>
      </c>
      <c r="X82" t="e">
        <f>IF(DEGREES(ACOS(SIN(RADIANS(G82))*SIN(RADIANS(E77))+COS(RADIANS(G82))*COS(RADIANS(E77))*COS(RADIANS(X67))))&gt;90,0,$F$4*$F$5/E76^2*(SIN(RADIANS(G82))*SIN(RADIANS(E77))+COS(RADIANS(G82))*COS(RADIANS(E77))*COS(RADIANS(X67))))</f>
        <v>#DIV/0!</v>
      </c>
      <c r="Y82" t="e">
        <f>IF(DEGREES(ACOS(SIN(RADIANS(G82))*SIN(RADIANS(E77))+COS(RADIANS(G82))*COS(RADIANS(E77))*COS(RADIANS(Y67))))&gt;90,0,$F$4*$F$5/E76^2*(SIN(RADIANS(G82))*SIN(RADIANS(E77))+COS(RADIANS(G82))*COS(RADIANS(E77))*COS(RADIANS(Y67))))</f>
        <v>#DIV/0!</v>
      </c>
      <c r="Z82" t="e">
        <f>IF(DEGREES(ACOS(SIN(RADIANS(G82))*SIN(RADIANS(E77))+COS(RADIANS(G82))*COS(RADIANS(E77))*COS(RADIANS(Z67))))&gt;90,0,$F$4*$F$5/E76^2*(SIN(RADIANS(G82))*SIN(RADIANS(E77))+COS(RADIANS(G82))*COS(RADIANS(E77))*COS(RADIANS(Z67))))</f>
        <v>#DIV/0!</v>
      </c>
      <c r="AA82" t="e">
        <f>IF(DEGREES(ACOS(SIN(RADIANS(G82))*SIN(RADIANS(E77))+COS(RADIANS(G82))*COS(RADIANS(E77))*COS(RADIANS(AA67))))&gt;90,0,$F$4*$F$5/E76^2*(SIN(RADIANS(G82))*SIN(RADIANS(E77))+COS(RADIANS(G82))*COS(RADIANS(E77))*COS(RADIANS(AA67))))</f>
        <v>#DIV/0!</v>
      </c>
      <c r="AB82" t="e">
        <f>IF(DEGREES(ACOS(SIN(RADIANS(G82))*SIN(RADIANS(E77))+COS(RADIANS(G82))*COS(RADIANS(E77))*COS(RADIANS(AB67))))&gt;90,0,$F$4*$F$5/E76^2*(SIN(RADIANS(G82))*SIN(RADIANS(E77))+COS(RADIANS(G82))*COS(RADIANS(E77))*COS(RADIANS(AB67))))</f>
        <v>#DIV/0!</v>
      </c>
      <c r="AC82" t="e">
        <f>IF(DEGREES(ACOS(SIN(RADIANS(G82))*SIN(RADIANS(E77))+COS(RADIANS(G82))*COS(RADIANS(E77))*COS(RADIANS(AC67))))&gt;90,0,$F$4*$F$5/E76^2*(SIN(RADIANS(G82))*SIN(RADIANS(E77))+COS(RADIANS(G82))*COS(RADIANS(E77))*COS(RADIANS(AC67))))</f>
        <v>#DIV/0!</v>
      </c>
      <c r="AD82" t="e">
        <f>IF(DEGREES(ACOS(SIN(RADIANS(G82))*SIN(RADIANS(E77))+COS(RADIANS(G82))*COS(RADIANS(E77))*COS(RADIANS(AD67))))&gt;90,0,$F$4*$F$5/E76^2*(SIN(RADIANS(G82))*SIN(RADIANS(E77))+COS(RADIANS(G82))*COS(RADIANS(E77))*COS(RADIANS(AD67))))</f>
        <v>#DIV/0!</v>
      </c>
      <c r="AE82" t="e">
        <f>IF(DEGREES(ACOS(SIN(RADIANS(G82))*SIN(RADIANS(E77))+COS(RADIANS(G82))*COS(RADIANS(E77))*COS(RADIANS(AE67))))&gt;90,0,$F$4*$F$5/E76^2*(SIN(RADIANS(G82))*SIN(RADIANS(E77))+COS(RADIANS(G82))*COS(RADIANS(E77))*COS(RADIANS(AE67))))</f>
        <v>#DIV/0!</v>
      </c>
      <c r="AF82" t="e">
        <f>IF(DEGREES(ACOS(SIN(RADIANS(G82))*SIN(RADIANS(E77))+COS(RADIANS(G82))*COS(RADIANS(E77))*COS(RADIANS(AF67))))&gt;90,0,$F$4*$F$5/E76^2*(SIN(RADIANS(G82))*SIN(RADIANS(E77))+COS(RADIANS(G82))*COS(RADIANS(E77))*COS(RADIANS(AF67))))</f>
        <v>#DIV/0!</v>
      </c>
      <c r="AG82" t="e">
        <f>IF(DEGREES(ACOS(SIN(RADIANS(G82))*SIN(RADIANS(E77))+COS(RADIANS(G82))*COS(RADIANS(E77))*COS(RADIANS(AG67))))&gt;90,0,$F$4*$F$5/E76^2*(SIN(RADIANS(G82))*SIN(RADIANS(E77))+COS(RADIANS(G82))*COS(RADIANS(E77))*COS(RADIANS(AG67))))</f>
        <v>#DIV/0!</v>
      </c>
      <c r="AH82" t="e">
        <f>IF(DEGREES(ACOS(SIN(RADIANS(G82))*SIN(RADIANS(E77))+COS(RADIANS(G82))*COS(RADIANS(E77))*COS(RADIANS(AH67))))&gt;90,0,$F$4*$F$5/E76^2*(SIN(RADIANS(G82))*SIN(RADIANS(E77))+COS(RADIANS(G82))*COS(RADIANS(E77))*COS(RADIANS(AH67))))</f>
        <v>#DIV/0!</v>
      </c>
      <c r="AI82" t="e">
        <f>IF(DEGREES(ACOS(SIN(RADIANS(G82))*SIN(RADIANS(E77))+COS(RADIANS(G82))*COS(RADIANS(E77))*COS(RADIANS(AI67))))&gt;90,0,$F$4*$F$5/E76^2*(SIN(RADIANS(G82))*SIN(RADIANS(E77))+COS(RADIANS(G82))*COS(RADIANS(E77))*COS(RADIANS(AI67))))</f>
        <v>#DIV/0!</v>
      </c>
      <c r="AJ82" t="e">
        <f>IF(DEGREES(ACOS(SIN(RADIANS(G82))*SIN(RADIANS(E77))+COS(RADIANS(G82))*COS(RADIANS(E77))*COS(RADIANS(AJ67))))&gt;90,0,$F$4*$F$5/E76^2*(SIN(RADIANS(G82))*SIN(RADIANS(E77))+COS(RADIANS(G82))*COS(RADIANS(E77))*COS(RADIANS(AJ67))))</f>
        <v>#DIV/0!</v>
      </c>
      <c r="AK82">
        <f>IF(DEGREES(ACOS(SIN(RADIANS(G82))*SIN(RADIANS(E77))+COS(RADIANS(G82))*COS(RADIANS(E77))*COS(RADIANS(AK67))))&gt;90,0,$F$4*$F$5/E76^2*(SIN(RADIANS(G82))*SIN(RADIANS(E77))+COS(RADIANS(G82))*COS(RADIANS(E77))*COS(RADIANS(AK67))))</f>
        <v>0</v>
      </c>
      <c r="AL82">
        <f>IF(DEGREES(ACOS(SIN(RADIANS(G82))*SIN(RADIANS(E77))+COS(RADIANS(G82))*COS(RADIANS(E77))*COS(RADIANS(AL67))))&gt;90,0,$F$4*$F$5/E76^2*(SIN(RADIANS(G82))*SIN(RADIANS(E77))+COS(RADIANS(G82))*COS(RADIANS(E77))*COS(RADIANS(AL67))))</f>
        <v>0</v>
      </c>
      <c r="AM82">
        <f>IF(DEGREES(ACOS(SIN(RADIANS(G82))*SIN(RADIANS(E77))+COS(RADIANS(G82))*COS(RADIANS(E77))*COS(RADIANS(AM67))))&gt;90,0,$F$4*$F$5/E76^2*(SIN(RADIANS(G82))*SIN(RADIANS(E77))+COS(RADIANS(G82))*COS(RADIANS(E77))*COS(RADIANS(AM67))))</f>
        <v>0</v>
      </c>
      <c r="AN82">
        <f>IF(DEGREES(ACOS(SIN(RADIANS(G82))*SIN(RADIANS(E77))+COS(RADIANS(G82))*COS(RADIANS(E77))*COS(RADIANS(AN67))))&gt;90,0,$F$4*$F$5/E76^2*(SIN(RADIANS(G82))*SIN(RADIANS(E77))+COS(RADIANS(G82))*COS(RADIANS(E77))*COS(RADIANS(AN67))))</f>
        <v>0</v>
      </c>
      <c r="AO82">
        <f>IF(DEGREES(ACOS(SIN(RADIANS(G82))*SIN(RADIANS(E77))+COS(RADIANS(G82))*COS(RADIANS(E77))*COS(RADIANS(AO67))))&gt;90,0,$F$4*$F$5/E76^2*(SIN(RADIANS(G82))*SIN(RADIANS(E77))+COS(RADIANS(G82))*COS(RADIANS(E77))*COS(RADIANS(AO67))))</f>
        <v>0</v>
      </c>
      <c r="AP82">
        <f>IF(DEGREES(ACOS(SIN(RADIANS(G82))*SIN(RADIANS(E77))+COS(RADIANS(G82))*COS(RADIANS(E77))*COS(RADIANS(AP67))))&gt;90,0,$F$4*$F$5/E76^2*(SIN(RADIANS(G82))*SIN(RADIANS(E77))+COS(RADIANS(G82))*COS(RADIANS(E77))*COS(RADIANS(AP67))))</f>
        <v>0</v>
      </c>
      <c r="AQ82">
        <f>IF(DEGREES(ACOS(SIN(RADIANS(G82))*SIN(RADIANS(E77))+COS(RADIANS(G82))*COS(RADIANS(E77))*COS(RADIANS(AQ67))))&gt;90,0,$F$4*$F$5/E76^2*(SIN(RADIANS(G82))*SIN(RADIANS(E77))+COS(RADIANS(G82))*COS(RADIANS(E77))*COS(RADIANS(AQ67))))</f>
        <v>0</v>
      </c>
      <c r="AR82">
        <f>IF(DEGREES(ACOS(SIN(RADIANS(G82))*SIN(RADIANS(E77))+COS(RADIANS(G82))*COS(RADIANS(E77))*COS(RADIANS(AR67))))&gt;90,0,$F$4*$F$5/E76^2*(SIN(RADIANS(G82))*SIN(RADIANS(E77))+COS(RADIANS(G82))*COS(RADIANS(E77))*COS(RADIANS(AR67))))</f>
        <v>0</v>
      </c>
    </row>
    <row r="83" spans="2:44" x14ac:dyDescent="0.5">
      <c r="G83">
        <v>-50</v>
      </c>
      <c r="I83">
        <f>IF(DEGREES(ACOS(SIN(RADIANS(G83))*SIN(RADIANS(E77))+COS(RADIANS(G83))*COS(RADIANS(E77))*COS(RADIANS(I67))))&gt;90,0,$F$4*$F$5/E76^2*(SIN(RADIANS(G83))*SIN(RADIANS(E77))+COS(RADIANS(G83))*COS(RADIANS(E77))*COS(RADIANS(I67))))</f>
        <v>0</v>
      </c>
      <c r="J83">
        <f>IF(DEGREES(ACOS(SIN(RADIANS(G83))*SIN(RADIANS(E77))+COS(RADIANS(G83))*COS(RADIANS(E77))*COS(RADIANS(J67))))&gt;90,0,$F$4*$F$5/E76^2*(SIN(RADIANS(G83))*SIN(RADIANS(E77))+COS(RADIANS(G83))*COS(RADIANS(E77))*COS(RADIANS(J67))))</f>
        <v>0</v>
      </c>
      <c r="K83">
        <f>IF(DEGREES(ACOS(SIN(RADIANS(G83))*SIN(RADIANS(E77))+COS(RADIANS(G83))*COS(RADIANS(E77))*COS(RADIANS(K67))))&gt;90,0,$F$4*$F$5/E76^2*(SIN(RADIANS(G83))*SIN(RADIANS(E77))+COS(RADIANS(G83))*COS(RADIANS(E77))*COS(RADIANS(K67))))</f>
        <v>0</v>
      </c>
      <c r="L83">
        <f>IF(DEGREES(ACOS(SIN(RADIANS(G83))*SIN(RADIANS(E77))+COS(RADIANS(G83))*COS(RADIANS(E77))*COS(RADIANS(L67))))&gt;90,0,$F$4*$F$5/E76^2*(SIN(RADIANS(G83))*SIN(RADIANS(E77))+COS(RADIANS(G83))*COS(RADIANS(E77))*COS(RADIANS(L67))))</f>
        <v>0</v>
      </c>
      <c r="M83">
        <f>IF(DEGREES(ACOS(SIN(RADIANS(G83))*SIN(RADIANS(E77))+COS(RADIANS(G83))*COS(RADIANS(E77))*COS(RADIANS(M67))))&gt;90,0,$F$4*$F$5/E76^2*(SIN(RADIANS(G83))*SIN(RADIANS(E77))+COS(RADIANS(G83))*COS(RADIANS(E77))*COS(RADIANS(M67))))</f>
        <v>0</v>
      </c>
      <c r="N83">
        <f>IF(DEGREES(ACOS(SIN(RADIANS(G83))*SIN(RADIANS(E77))+COS(RADIANS(G83))*COS(RADIANS(E77))*COS(RADIANS(N67))))&gt;90,0,$F$4*$F$5/E76^2*(SIN(RADIANS(G83))*SIN(RADIANS(E77))+COS(RADIANS(G83))*COS(RADIANS(E77))*COS(RADIANS(N67))))</f>
        <v>0</v>
      </c>
      <c r="O83">
        <f>IF(DEGREES(ACOS(SIN(RADIANS(G83))*SIN(RADIANS(E77))+COS(RADIANS(G83))*COS(RADIANS(E77))*COS(RADIANS(O67))))&gt;90,0,$F$4*$F$5/E76^2*(SIN(RADIANS(G83))*SIN(RADIANS(E77))+COS(RADIANS(G83))*COS(RADIANS(E77))*COS(RADIANS(O67))))</f>
        <v>0</v>
      </c>
      <c r="P83">
        <f>IF(DEGREES(ACOS(SIN(RADIANS(G83))*SIN(RADIANS(E77))+COS(RADIANS(G83))*COS(RADIANS(E77))*COS(RADIANS(P67))))&gt;90,0,$F$4*$F$5/E76^2*(SIN(RADIANS(G83))*SIN(RADIANS(E77))+COS(RADIANS(G83))*COS(RADIANS(E77))*COS(RADIANS(P67))))</f>
        <v>0</v>
      </c>
      <c r="Q83">
        <f>IF(DEGREES(ACOS(SIN(RADIANS(G83))*SIN(RADIANS(E77))+COS(RADIANS(G83))*COS(RADIANS(E77))*COS(RADIANS(Q67))))&gt;90,0,$F$4*$F$5/E76^2*(SIN(RADIANS(G83))*SIN(RADIANS(E77))+COS(RADIANS(G83))*COS(RADIANS(E77))*COS(RADIANS(Q67))))</f>
        <v>0</v>
      </c>
      <c r="R83" t="e">
        <f>IF(DEGREES(ACOS(SIN(RADIANS(G83))*SIN(RADIANS(E77))+COS(RADIANS(G83))*COS(RADIANS(E77))*COS(RADIANS(R67))))&gt;90,0,$F$4*$F$5/E76^2*(SIN(RADIANS(G83))*SIN(RADIANS(E77))+COS(RADIANS(G83))*COS(RADIANS(E77))*COS(RADIANS(R67))))</f>
        <v>#DIV/0!</v>
      </c>
      <c r="S83" t="e">
        <f>IF(DEGREES(ACOS(SIN(RADIANS(G83))*SIN(RADIANS(E77))+COS(RADIANS(G83))*COS(RADIANS(E77))*COS(RADIANS(S67))))&gt;90,0,$F$4*$F$5/E76^2*(SIN(RADIANS(G83))*SIN(RADIANS(E77))+COS(RADIANS(G83))*COS(RADIANS(E77))*COS(RADIANS(S67))))</f>
        <v>#DIV/0!</v>
      </c>
      <c r="T83" t="e">
        <f>IF(DEGREES(ACOS(SIN(RADIANS(G83))*SIN(RADIANS(E77))+COS(RADIANS(G83))*COS(RADIANS(E77))*COS(RADIANS(T67))))&gt;90,0,$F$4*$F$5/E76^2*(SIN(RADIANS(G83))*SIN(RADIANS(E77))+COS(RADIANS(G83))*COS(RADIANS(E77))*COS(RADIANS(T67))))</f>
        <v>#DIV/0!</v>
      </c>
      <c r="U83" t="e">
        <f>IF(DEGREES(ACOS(SIN(RADIANS(G83))*SIN(RADIANS(E77))+COS(RADIANS(G83))*COS(RADIANS(E77))*COS(RADIANS(U67))))&gt;90,0,$F$4*$F$5/E76^2*(SIN(RADIANS(G83))*SIN(RADIANS(E77))+COS(RADIANS(G83))*COS(RADIANS(E77))*COS(RADIANS(U67))))</f>
        <v>#DIV/0!</v>
      </c>
      <c r="V83" t="e">
        <f>IF(DEGREES(ACOS(SIN(RADIANS(G83))*SIN(RADIANS(E77))+COS(RADIANS(G83))*COS(RADIANS(E77))*COS(RADIANS(V67))))&gt;90,0,$F$4*$F$5/E76^2*(SIN(RADIANS(G83))*SIN(RADIANS(E77))+COS(RADIANS(G83))*COS(RADIANS(E77))*COS(RADIANS(V67))))</f>
        <v>#DIV/0!</v>
      </c>
      <c r="W83" t="e">
        <f>IF(DEGREES(ACOS(SIN(RADIANS(G83))*SIN(RADIANS(E77))+COS(RADIANS(G83))*COS(RADIANS(E77))*COS(RADIANS(W67))))&gt;90,0,$F$4*$F$5/E76^2*(SIN(RADIANS(G83))*SIN(RADIANS(E77))+COS(RADIANS(G83))*COS(RADIANS(E77))*COS(RADIANS(W67))))</f>
        <v>#DIV/0!</v>
      </c>
      <c r="X83" t="e">
        <f>IF(DEGREES(ACOS(SIN(RADIANS(G83))*SIN(RADIANS(E77))+COS(RADIANS(G83))*COS(RADIANS(E77))*COS(RADIANS(X67))))&gt;90,0,$F$4*$F$5/E76^2*(SIN(RADIANS(G83))*SIN(RADIANS(E77))+COS(RADIANS(G83))*COS(RADIANS(E77))*COS(RADIANS(X67))))</f>
        <v>#DIV/0!</v>
      </c>
      <c r="Y83" t="e">
        <f>IF(DEGREES(ACOS(SIN(RADIANS(G83))*SIN(RADIANS(E77))+COS(RADIANS(G83))*COS(RADIANS(E77))*COS(RADIANS(Y67))))&gt;90,0,$F$4*$F$5/E76^2*(SIN(RADIANS(G83))*SIN(RADIANS(E77))+COS(RADIANS(G83))*COS(RADIANS(E77))*COS(RADIANS(Y67))))</f>
        <v>#DIV/0!</v>
      </c>
      <c r="Z83" t="e">
        <f>IF(DEGREES(ACOS(SIN(RADIANS(G83))*SIN(RADIANS(E77))+COS(RADIANS(G83))*COS(RADIANS(E77))*COS(RADIANS(Z67))))&gt;90,0,$F$4*$F$5/E76^2*(SIN(RADIANS(G83))*SIN(RADIANS(E77))+COS(RADIANS(G83))*COS(RADIANS(E77))*COS(RADIANS(Z67))))</f>
        <v>#DIV/0!</v>
      </c>
      <c r="AA83" t="e">
        <f>IF(DEGREES(ACOS(SIN(RADIANS(G83))*SIN(RADIANS(E77))+COS(RADIANS(G83))*COS(RADIANS(E77))*COS(RADIANS(AA67))))&gt;90,0,$F$4*$F$5/E76^2*(SIN(RADIANS(G83))*SIN(RADIANS(E77))+COS(RADIANS(G83))*COS(RADIANS(E77))*COS(RADIANS(AA67))))</f>
        <v>#DIV/0!</v>
      </c>
      <c r="AB83" t="e">
        <f>IF(DEGREES(ACOS(SIN(RADIANS(G83))*SIN(RADIANS(E77))+COS(RADIANS(G83))*COS(RADIANS(E77))*COS(RADIANS(AB67))))&gt;90,0,$F$4*$F$5/E76^2*(SIN(RADIANS(G83))*SIN(RADIANS(E77))+COS(RADIANS(G83))*COS(RADIANS(E77))*COS(RADIANS(AB67))))</f>
        <v>#DIV/0!</v>
      </c>
      <c r="AC83" t="e">
        <f>IF(DEGREES(ACOS(SIN(RADIANS(G83))*SIN(RADIANS(E77))+COS(RADIANS(G83))*COS(RADIANS(E77))*COS(RADIANS(AC67))))&gt;90,0,$F$4*$F$5/E76^2*(SIN(RADIANS(G83))*SIN(RADIANS(E77))+COS(RADIANS(G83))*COS(RADIANS(E77))*COS(RADIANS(AC67))))</f>
        <v>#DIV/0!</v>
      </c>
      <c r="AD83" t="e">
        <f>IF(DEGREES(ACOS(SIN(RADIANS(G83))*SIN(RADIANS(E77))+COS(RADIANS(G83))*COS(RADIANS(E77))*COS(RADIANS(AD67))))&gt;90,0,$F$4*$F$5/E76^2*(SIN(RADIANS(G83))*SIN(RADIANS(E77))+COS(RADIANS(G83))*COS(RADIANS(E77))*COS(RADIANS(AD67))))</f>
        <v>#DIV/0!</v>
      </c>
      <c r="AE83" t="e">
        <f>IF(DEGREES(ACOS(SIN(RADIANS(G83))*SIN(RADIANS(E77))+COS(RADIANS(G83))*COS(RADIANS(E77))*COS(RADIANS(AE67))))&gt;90,0,$F$4*$F$5/E76^2*(SIN(RADIANS(G83))*SIN(RADIANS(E77))+COS(RADIANS(G83))*COS(RADIANS(E77))*COS(RADIANS(AE67))))</f>
        <v>#DIV/0!</v>
      </c>
      <c r="AF83" t="e">
        <f>IF(DEGREES(ACOS(SIN(RADIANS(G83))*SIN(RADIANS(E77))+COS(RADIANS(G83))*COS(RADIANS(E77))*COS(RADIANS(AF67))))&gt;90,0,$F$4*$F$5/E76^2*(SIN(RADIANS(G83))*SIN(RADIANS(E77))+COS(RADIANS(G83))*COS(RADIANS(E77))*COS(RADIANS(AF67))))</f>
        <v>#DIV/0!</v>
      </c>
      <c r="AG83" t="e">
        <f>IF(DEGREES(ACOS(SIN(RADIANS(G83))*SIN(RADIANS(E77))+COS(RADIANS(G83))*COS(RADIANS(E77))*COS(RADIANS(AG67))))&gt;90,0,$F$4*$F$5/E76^2*(SIN(RADIANS(G83))*SIN(RADIANS(E77))+COS(RADIANS(G83))*COS(RADIANS(E77))*COS(RADIANS(AG67))))</f>
        <v>#DIV/0!</v>
      </c>
      <c r="AH83" t="e">
        <f>IF(DEGREES(ACOS(SIN(RADIANS(G83))*SIN(RADIANS(E77))+COS(RADIANS(G83))*COS(RADIANS(E77))*COS(RADIANS(AH67))))&gt;90,0,$F$4*$F$5/E76^2*(SIN(RADIANS(G83))*SIN(RADIANS(E77))+COS(RADIANS(G83))*COS(RADIANS(E77))*COS(RADIANS(AH67))))</f>
        <v>#DIV/0!</v>
      </c>
      <c r="AI83" t="e">
        <f>IF(DEGREES(ACOS(SIN(RADIANS(G83))*SIN(RADIANS(E77))+COS(RADIANS(G83))*COS(RADIANS(E77))*COS(RADIANS(AI67))))&gt;90,0,$F$4*$F$5/E76^2*(SIN(RADIANS(G83))*SIN(RADIANS(E77))+COS(RADIANS(G83))*COS(RADIANS(E77))*COS(RADIANS(AI67))))</f>
        <v>#DIV/0!</v>
      </c>
      <c r="AJ83" t="e">
        <f>IF(DEGREES(ACOS(SIN(RADIANS(G83))*SIN(RADIANS(E77))+COS(RADIANS(G83))*COS(RADIANS(E77))*COS(RADIANS(AJ67))))&gt;90,0,$F$4*$F$5/E76^2*(SIN(RADIANS(G83))*SIN(RADIANS(E77))+COS(RADIANS(G83))*COS(RADIANS(E77))*COS(RADIANS(AJ67))))</f>
        <v>#DIV/0!</v>
      </c>
      <c r="AK83">
        <f>IF(DEGREES(ACOS(SIN(RADIANS(G83))*SIN(RADIANS(E77))+COS(RADIANS(G83))*COS(RADIANS(E77))*COS(RADIANS(AK67))))&gt;90,0,$F$4*$F$5/E76^2*(SIN(RADIANS(G83))*SIN(RADIANS(E77))+COS(RADIANS(G83))*COS(RADIANS(E77))*COS(RADIANS(AK67))))</f>
        <v>0</v>
      </c>
      <c r="AL83">
        <f>IF(DEGREES(ACOS(SIN(RADIANS(G83))*SIN(RADIANS(E77))+COS(RADIANS(G83))*COS(RADIANS(E77))*COS(RADIANS(AL67))))&gt;90,0,$F$4*$F$5/E76^2*(SIN(RADIANS(G83))*SIN(RADIANS(E77))+COS(RADIANS(G83))*COS(RADIANS(E77))*COS(RADIANS(AL67))))</f>
        <v>0</v>
      </c>
      <c r="AM83">
        <f>IF(DEGREES(ACOS(SIN(RADIANS(G83))*SIN(RADIANS(E77))+COS(RADIANS(G83))*COS(RADIANS(E77))*COS(RADIANS(AM67))))&gt;90,0,$F$4*$F$5/E76^2*(SIN(RADIANS(G83))*SIN(RADIANS(E77))+COS(RADIANS(G83))*COS(RADIANS(E77))*COS(RADIANS(AM67))))</f>
        <v>0</v>
      </c>
      <c r="AN83">
        <f>IF(DEGREES(ACOS(SIN(RADIANS(G83))*SIN(RADIANS(E77))+COS(RADIANS(G83))*COS(RADIANS(E77))*COS(RADIANS(AN67))))&gt;90,0,$F$4*$F$5/E76^2*(SIN(RADIANS(G83))*SIN(RADIANS(E77))+COS(RADIANS(G83))*COS(RADIANS(E77))*COS(RADIANS(AN67))))</f>
        <v>0</v>
      </c>
      <c r="AO83">
        <f>IF(DEGREES(ACOS(SIN(RADIANS(G83))*SIN(RADIANS(E77))+COS(RADIANS(G83))*COS(RADIANS(E77))*COS(RADIANS(AO67))))&gt;90,0,$F$4*$F$5/E76^2*(SIN(RADIANS(G83))*SIN(RADIANS(E77))+COS(RADIANS(G83))*COS(RADIANS(E77))*COS(RADIANS(AO67))))</f>
        <v>0</v>
      </c>
      <c r="AP83">
        <f>IF(DEGREES(ACOS(SIN(RADIANS(G83))*SIN(RADIANS(E77))+COS(RADIANS(G83))*COS(RADIANS(E77))*COS(RADIANS(AP67))))&gt;90,0,$F$4*$F$5/E76^2*(SIN(RADIANS(G83))*SIN(RADIANS(E77))+COS(RADIANS(G83))*COS(RADIANS(E77))*COS(RADIANS(AP67))))</f>
        <v>0</v>
      </c>
      <c r="AQ83">
        <f>IF(DEGREES(ACOS(SIN(RADIANS(G83))*SIN(RADIANS(E77))+COS(RADIANS(G83))*COS(RADIANS(E77))*COS(RADIANS(AQ67))))&gt;90,0,$F$4*$F$5/E76^2*(SIN(RADIANS(G83))*SIN(RADIANS(E77))+COS(RADIANS(G83))*COS(RADIANS(E77))*COS(RADIANS(AQ67))))</f>
        <v>0</v>
      </c>
      <c r="AR83">
        <f>IF(DEGREES(ACOS(SIN(RADIANS(G83))*SIN(RADIANS(E77))+COS(RADIANS(G83))*COS(RADIANS(E77))*COS(RADIANS(AR67))))&gt;90,0,$F$4*$F$5/E76^2*(SIN(RADIANS(G83))*SIN(RADIANS(E77))+COS(RADIANS(G83))*COS(RADIANS(E77))*COS(RADIANS(AR67))))</f>
        <v>0</v>
      </c>
    </row>
    <row r="84" spans="2:44" x14ac:dyDescent="0.5">
      <c r="G84">
        <v>-60</v>
      </c>
      <c r="I84">
        <f>IF(DEGREES(ACOS(SIN(RADIANS(G84))*SIN(RADIANS(E77))+COS(RADIANS(G84))*COS(RADIANS(E77))*COS(RADIANS(I67))))&gt;90,0,$F$4*$F$5/E76^2*(SIN(RADIANS(G84))*SIN(RADIANS(E77))+COS(RADIANS(G84))*COS(RADIANS(E77))*COS(RADIANS(I67))))</f>
        <v>0</v>
      </c>
      <c r="J84">
        <f>IF(DEGREES(ACOS(SIN(RADIANS(G84))*SIN(RADIANS(E77))+COS(RADIANS(G84))*COS(RADIANS(E77))*COS(RADIANS(J67))))&gt;90,0,$F$4*$F$5/E76^2*(SIN(RADIANS(G84))*SIN(RADIANS(E77))+COS(RADIANS(G84))*COS(RADIANS(E77))*COS(RADIANS(J67))))</f>
        <v>0</v>
      </c>
      <c r="K84">
        <f>IF(DEGREES(ACOS(SIN(RADIANS(G84))*SIN(RADIANS(E77))+COS(RADIANS(G84))*COS(RADIANS(E77))*COS(RADIANS(K67))))&gt;90,0,$F$4*$F$5/E76^2*(SIN(RADIANS(G84))*SIN(RADIANS(E77))+COS(RADIANS(G84))*COS(RADIANS(E77))*COS(RADIANS(K67))))</f>
        <v>0</v>
      </c>
      <c r="L84">
        <f>IF(DEGREES(ACOS(SIN(RADIANS(G84))*SIN(RADIANS(E77))+COS(RADIANS(G84))*COS(RADIANS(E77))*COS(RADIANS(L67))))&gt;90,0,$F$4*$F$5/E76^2*(SIN(RADIANS(G84))*SIN(RADIANS(E77))+COS(RADIANS(G84))*COS(RADIANS(E77))*COS(RADIANS(L67))))</f>
        <v>0</v>
      </c>
      <c r="M84">
        <f>IF(DEGREES(ACOS(SIN(RADIANS(G84))*SIN(RADIANS(E77))+COS(RADIANS(G84))*COS(RADIANS(E77))*COS(RADIANS(M67))))&gt;90,0,$F$4*$F$5/E76^2*(SIN(RADIANS(G84))*SIN(RADIANS(E77))+COS(RADIANS(G84))*COS(RADIANS(E77))*COS(RADIANS(M67))))</f>
        <v>0</v>
      </c>
      <c r="N84">
        <f>IF(DEGREES(ACOS(SIN(RADIANS(G84))*SIN(RADIANS(E77))+COS(RADIANS(G84))*COS(RADIANS(E77))*COS(RADIANS(N67))))&gt;90,0,$F$4*$F$5/E76^2*(SIN(RADIANS(G84))*SIN(RADIANS(E77))+COS(RADIANS(G84))*COS(RADIANS(E77))*COS(RADIANS(N67))))</f>
        <v>0</v>
      </c>
      <c r="O84">
        <f>IF(DEGREES(ACOS(SIN(RADIANS(G84))*SIN(RADIANS(E77))+COS(RADIANS(G84))*COS(RADIANS(E77))*COS(RADIANS(O67))))&gt;90,0,$F$4*$F$5/E76^2*(SIN(RADIANS(G84))*SIN(RADIANS(E77))+COS(RADIANS(G84))*COS(RADIANS(E77))*COS(RADIANS(O67))))</f>
        <v>0</v>
      </c>
      <c r="P84">
        <f>IF(DEGREES(ACOS(SIN(RADIANS(G84))*SIN(RADIANS(E77))+COS(RADIANS(G84))*COS(RADIANS(E77))*COS(RADIANS(P67))))&gt;90,0,$F$4*$F$5/E76^2*(SIN(RADIANS(G84))*SIN(RADIANS(E77))+COS(RADIANS(G84))*COS(RADIANS(E77))*COS(RADIANS(P67))))</f>
        <v>0</v>
      </c>
      <c r="Q84">
        <f>IF(DEGREES(ACOS(SIN(RADIANS(G84))*SIN(RADIANS(E77))+COS(RADIANS(G84))*COS(RADIANS(E77))*COS(RADIANS(Q67))))&gt;90,0,$F$4*$F$5/E76^2*(SIN(RADIANS(G84))*SIN(RADIANS(E77))+COS(RADIANS(G84))*COS(RADIANS(E77))*COS(RADIANS(Q67))))</f>
        <v>0</v>
      </c>
      <c r="R84" t="e">
        <f>IF(DEGREES(ACOS(SIN(RADIANS(G84))*SIN(RADIANS(E77))+COS(RADIANS(G84))*COS(RADIANS(E77))*COS(RADIANS(R67))))&gt;90,0,$F$4*$F$5/E76^2*(SIN(RADIANS(G84))*SIN(RADIANS(E77))+COS(RADIANS(G84))*COS(RADIANS(E77))*COS(RADIANS(R67))))</f>
        <v>#DIV/0!</v>
      </c>
      <c r="S84" t="e">
        <f>IF(DEGREES(ACOS(SIN(RADIANS(G84))*SIN(RADIANS(E77))+COS(RADIANS(G84))*COS(RADIANS(E77))*COS(RADIANS(S67))))&gt;90,0,$F$4*$F$5/E76^2*(SIN(RADIANS(G84))*SIN(RADIANS(E77))+COS(RADIANS(G84))*COS(RADIANS(E77))*COS(RADIANS(S67))))</f>
        <v>#DIV/0!</v>
      </c>
      <c r="T84" t="e">
        <f>IF(DEGREES(ACOS(SIN(RADIANS(G84))*SIN(RADIANS(E77))+COS(RADIANS(G84))*COS(RADIANS(E77))*COS(RADIANS(T67))))&gt;90,0,$F$4*$F$5/E76^2*(SIN(RADIANS(G84))*SIN(RADIANS(E77))+COS(RADIANS(G84))*COS(RADIANS(E77))*COS(RADIANS(T67))))</f>
        <v>#DIV/0!</v>
      </c>
      <c r="U84" t="e">
        <f>IF(DEGREES(ACOS(SIN(RADIANS(G84))*SIN(RADIANS(E77))+COS(RADIANS(G84))*COS(RADIANS(E77))*COS(RADIANS(U67))))&gt;90,0,$F$4*$F$5/E76^2*(SIN(RADIANS(G84))*SIN(RADIANS(E77))+COS(RADIANS(G84))*COS(RADIANS(E77))*COS(RADIANS(U67))))</f>
        <v>#DIV/0!</v>
      </c>
      <c r="V84" t="e">
        <f>IF(DEGREES(ACOS(SIN(RADIANS(G84))*SIN(RADIANS(E77))+COS(RADIANS(G84))*COS(RADIANS(E77))*COS(RADIANS(V67))))&gt;90,0,$F$4*$F$5/E76^2*(SIN(RADIANS(G84))*SIN(RADIANS(E77))+COS(RADIANS(G84))*COS(RADIANS(E77))*COS(RADIANS(V67))))</f>
        <v>#DIV/0!</v>
      </c>
      <c r="W84" t="e">
        <f>IF(DEGREES(ACOS(SIN(RADIANS(G84))*SIN(RADIANS(E77))+COS(RADIANS(G84))*COS(RADIANS(E77))*COS(RADIANS(W67))))&gt;90,0,$F$4*$F$5/E76^2*(SIN(RADIANS(G84))*SIN(RADIANS(E77))+COS(RADIANS(G84))*COS(RADIANS(E77))*COS(RADIANS(W67))))</f>
        <v>#DIV/0!</v>
      </c>
      <c r="X84" t="e">
        <f>IF(DEGREES(ACOS(SIN(RADIANS(G84))*SIN(RADIANS(E77))+COS(RADIANS(G84))*COS(RADIANS(E77))*COS(RADIANS(X67))))&gt;90,0,$F$4*$F$5/E76^2*(SIN(RADIANS(G84))*SIN(RADIANS(E77))+COS(RADIANS(G84))*COS(RADIANS(E77))*COS(RADIANS(X67))))</f>
        <v>#DIV/0!</v>
      </c>
      <c r="Y84" t="e">
        <f>IF(DEGREES(ACOS(SIN(RADIANS(G84))*SIN(RADIANS(E77))+COS(RADIANS(G84))*COS(RADIANS(E77))*COS(RADIANS(Y67))))&gt;90,0,$F$4*$F$5/E76^2*(SIN(RADIANS(G84))*SIN(RADIANS(E77))+COS(RADIANS(G84))*COS(RADIANS(E77))*COS(RADIANS(Y67))))</f>
        <v>#DIV/0!</v>
      </c>
      <c r="Z84" t="e">
        <f>IF(DEGREES(ACOS(SIN(RADIANS(G84))*SIN(RADIANS(E77))+COS(RADIANS(G84))*COS(RADIANS(E77))*COS(RADIANS(Z67))))&gt;90,0,$F$4*$F$5/E76^2*(SIN(RADIANS(G84))*SIN(RADIANS(E77))+COS(RADIANS(G84))*COS(RADIANS(E77))*COS(RADIANS(Z67))))</f>
        <v>#DIV/0!</v>
      </c>
      <c r="AA84" t="e">
        <f>IF(DEGREES(ACOS(SIN(RADIANS(G84))*SIN(RADIANS(E77))+COS(RADIANS(G84))*COS(RADIANS(E77))*COS(RADIANS(AA67))))&gt;90,0,$F$4*$F$5/E76^2*(SIN(RADIANS(G84))*SIN(RADIANS(E77))+COS(RADIANS(G84))*COS(RADIANS(E77))*COS(RADIANS(AA67))))</f>
        <v>#DIV/0!</v>
      </c>
      <c r="AB84" t="e">
        <f>IF(DEGREES(ACOS(SIN(RADIANS(G84))*SIN(RADIANS(E77))+COS(RADIANS(G84))*COS(RADIANS(E77))*COS(RADIANS(AB67))))&gt;90,0,$F$4*$F$5/E76^2*(SIN(RADIANS(G84))*SIN(RADIANS(E77))+COS(RADIANS(G84))*COS(RADIANS(E77))*COS(RADIANS(AB67))))</f>
        <v>#DIV/0!</v>
      </c>
      <c r="AC84" t="e">
        <f>IF(DEGREES(ACOS(SIN(RADIANS(G84))*SIN(RADIANS(E77))+COS(RADIANS(G84))*COS(RADIANS(E77))*COS(RADIANS(AC67))))&gt;90,0,$F$4*$F$5/E76^2*(SIN(RADIANS(G84))*SIN(RADIANS(E77))+COS(RADIANS(G84))*COS(RADIANS(E77))*COS(RADIANS(AC67))))</f>
        <v>#DIV/0!</v>
      </c>
      <c r="AD84" t="e">
        <f>IF(DEGREES(ACOS(SIN(RADIANS(G84))*SIN(RADIANS(E77))+COS(RADIANS(G84))*COS(RADIANS(E77))*COS(RADIANS(AD67))))&gt;90,0,$F$4*$F$5/E76^2*(SIN(RADIANS(G84))*SIN(RADIANS(E77))+COS(RADIANS(G84))*COS(RADIANS(E77))*COS(RADIANS(AD67))))</f>
        <v>#DIV/0!</v>
      </c>
      <c r="AE84" t="e">
        <f>IF(DEGREES(ACOS(SIN(RADIANS(G84))*SIN(RADIANS(E77))+COS(RADIANS(G84))*COS(RADIANS(E77))*COS(RADIANS(AE67))))&gt;90,0,$F$4*$F$5/E76^2*(SIN(RADIANS(G84))*SIN(RADIANS(E77))+COS(RADIANS(G84))*COS(RADIANS(E77))*COS(RADIANS(AE67))))</f>
        <v>#DIV/0!</v>
      </c>
      <c r="AF84" t="e">
        <f>IF(DEGREES(ACOS(SIN(RADIANS(G84))*SIN(RADIANS(E77))+COS(RADIANS(G84))*COS(RADIANS(E77))*COS(RADIANS(AF67))))&gt;90,0,$F$4*$F$5/E76^2*(SIN(RADIANS(G84))*SIN(RADIANS(E77))+COS(RADIANS(G84))*COS(RADIANS(E77))*COS(RADIANS(AF67))))</f>
        <v>#DIV/0!</v>
      </c>
      <c r="AG84" t="e">
        <f>IF(DEGREES(ACOS(SIN(RADIANS(G84))*SIN(RADIANS(E77))+COS(RADIANS(G84))*COS(RADIANS(E77))*COS(RADIANS(AG67))))&gt;90,0,$F$4*$F$5/E76^2*(SIN(RADIANS(G84))*SIN(RADIANS(E77))+COS(RADIANS(G84))*COS(RADIANS(E77))*COS(RADIANS(AG67))))</f>
        <v>#DIV/0!</v>
      </c>
      <c r="AH84" t="e">
        <f>IF(DEGREES(ACOS(SIN(RADIANS(G84))*SIN(RADIANS(E77))+COS(RADIANS(G84))*COS(RADIANS(E77))*COS(RADIANS(AH67))))&gt;90,0,$F$4*$F$5/E76^2*(SIN(RADIANS(G84))*SIN(RADIANS(E77))+COS(RADIANS(G84))*COS(RADIANS(E77))*COS(RADIANS(AH67))))</f>
        <v>#DIV/0!</v>
      </c>
      <c r="AI84" t="e">
        <f>IF(DEGREES(ACOS(SIN(RADIANS(G84))*SIN(RADIANS(E77))+COS(RADIANS(G84))*COS(RADIANS(E77))*COS(RADIANS(AI67))))&gt;90,0,$F$4*$F$5/E76^2*(SIN(RADIANS(G84))*SIN(RADIANS(E77))+COS(RADIANS(G84))*COS(RADIANS(E77))*COS(RADIANS(AI67))))</f>
        <v>#DIV/0!</v>
      </c>
      <c r="AJ84" t="e">
        <f>IF(DEGREES(ACOS(SIN(RADIANS(G84))*SIN(RADIANS(E77))+COS(RADIANS(G84))*COS(RADIANS(E77))*COS(RADIANS(AJ67))))&gt;90,0,$F$4*$F$5/E76^2*(SIN(RADIANS(G84))*SIN(RADIANS(E77))+COS(RADIANS(G84))*COS(RADIANS(E77))*COS(RADIANS(AJ67))))</f>
        <v>#DIV/0!</v>
      </c>
      <c r="AK84">
        <f>IF(DEGREES(ACOS(SIN(RADIANS(G84))*SIN(RADIANS(E77))+COS(RADIANS(G84))*COS(RADIANS(E77))*COS(RADIANS(AK67))))&gt;90,0,$F$4*$F$5/E76^2*(SIN(RADIANS(G84))*SIN(RADIANS(E77))+COS(RADIANS(G84))*COS(RADIANS(E77))*COS(RADIANS(AK67))))</f>
        <v>0</v>
      </c>
      <c r="AL84">
        <f>IF(DEGREES(ACOS(SIN(RADIANS(G84))*SIN(RADIANS(E77))+COS(RADIANS(G84))*COS(RADIANS(E77))*COS(RADIANS(AL67))))&gt;90,0,$F$4*$F$5/E76^2*(SIN(RADIANS(G84))*SIN(RADIANS(E77))+COS(RADIANS(G84))*COS(RADIANS(E77))*COS(RADIANS(AL67))))</f>
        <v>0</v>
      </c>
      <c r="AM84">
        <f>IF(DEGREES(ACOS(SIN(RADIANS(G84))*SIN(RADIANS(E77))+COS(RADIANS(G84))*COS(RADIANS(E77))*COS(RADIANS(AM67))))&gt;90,0,$F$4*$F$5/E76^2*(SIN(RADIANS(G84))*SIN(RADIANS(E77))+COS(RADIANS(G84))*COS(RADIANS(E77))*COS(RADIANS(AM67))))</f>
        <v>0</v>
      </c>
      <c r="AN84">
        <f>IF(DEGREES(ACOS(SIN(RADIANS(G84))*SIN(RADIANS(E77))+COS(RADIANS(G84))*COS(RADIANS(E77))*COS(RADIANS(AN67))))&gt;90,0,$F$4*$F$5/E76^2*(SIN(RADIANS(G84))*SIN(RADIANS(E77))+COS(RADIANS(G84))*COS(RADIANS(E77))*COS(RADIANS(AN67))))</f>
        <v>0</v>
      </c>
      <c r="AO84">
        <f>IF(DEGREES(ACOS(SIN(RADIANS(G84))*SIN(RADIANS(E77))+COS(RADIANS(G84))*COS(RADIANS(E77))*COS(RADIANS(AO67))))&gt;90,0,$F$4*$F$5/E76^2*(SIN(RADIANS(G84))*SIN(RADIANS(E77))+COS(RADIANS(G84))*COS(RADIANS(E77))*COS(RADIANS(AO67))))</f>
        <v>0</v>
      </c>
      <c r="AP84">
        <f>IF(DEGREES(ACOS(SIN(RADIANS(G84))*SIN(RADIANS(E77))+COS(RADIANS(G84))*COS(RADIANS(E77))*COS(RADIANS(AP67))))&gt;90,0,$F$4*$F$5/E76^2*(SIN(RADIANS(G84))*SIN(RADIANS(E77))+COS(RADIANS(G84))*COS(RADIANS(E77))*COS(RADIANS(AP67))))</f>
        <v>0</v>
      </c>
      <c r="AQ84">
        <f>IF(DEGREES(ACOS(SIN(RADIANS(G84))*SIN(RADIANS(E77))+COS(RADIANS(G84))*COS(RADIANS(E77))*COS(RADIANS(AQ67))))&gt;90,0,$F$4*$F$5/E76^2*(SIN(RADIANS(G84))*SIN(RADIANS(E77))+COS(RADIANS(G84))*COS(RADIANS(E77))*COS(RADIANS(AQ67))))</f>
        <v>0</v>
      </c>
      <c r="AR84">
        <f>IF(DEGREES(ACOS(SIN(RADIANS(G84))*SIN(RADIANS(E77))+COS(RADIANS(G84))*COS(RADIANS(E77))*COS(RADIANS(AR67))))&gt;90,0,$F$4*$F$5/E76^2*(SIN(RADIANS(G84))*SIN(RADIANS(E77))+COS(RADIANS(G84))*COS(RADIANS(E77))*COS(RADIANS(AR67))))</f>
        <v>0</v>
      </c>
    </row>
    <row r="85" spans="2:44" x14ac:dyDescent="0.5">
      <c r="G85">
        <v>-70</v>
      </c>
      <c r="I85">
        <f>IF(DEGREES(ACOS(SIN(RADIANS(G85))*SIN(RADIANS(E77))+COS(RADIANS(G85))*COS(RADIANS(E77))*COS(RADIANS(I67))))&gt;90,0,$F$4*$F$5/E76^2*(SIN(RADIANS(G85))*SIN(RADIANS(E77))+COS(RADIANS(G85))*COS(RADIANS(E77))*COS(RADIANS(I67))))</f>
        <v>0</v>
      </c>
      <c r="J85">
        <f>IF(DEGREES(ACOS(SIN(RADIANS(G85))*SIN(RADIANS(E77))+COS(RADIANS(G85))*COS(RADIANS(E77))*COS(RADIANS(J67))))&gt;90,0,$F$4*$F$5/E76^2*(SIN(RADIANS(G85))*SIN(RADIANS(E77))+COS(RADIANS(G85))*COS(RADIANS(E77))*COS(RADIANS(J67))))</f>
        <v>0</v>
      </c>
      <c r="K85">
        <f>IF(DEGREES(ACOS(SIN(RADIANS(G85))*SIN(RADIANS(E77))+COS(RADIANS(G85))*COS(RADIANS(E77))*COS(RADIANS(K67))))&gt;90,0,$F$4*$F$5/E76^2*(SIN(RADIANS(G85))*SIN(RADIANS(E77))+COS(RADIANS(G85))*COS(RADIANS(E77))*COS(RADIANS(K67))))</f>
        <v>0</v>
      </c>
      <c r="L85">
        <f>IF(DEGREES(ACOS(SIN(RADIANS(G85))*SIN(RADIANS(E77))+COS(RADIANS(G85))*COS(RADIANS(E77))*COS(RADIANS(L67))))&gt;90,0,$F$4*$F$5/E76^2*(SIN(RADIANS(G85))*SIN(RADIANS(E77))+COS(RADIANS(G85))*COS(RADIANS(E77))*COS(RADIANS(L67))))</f>
        <v>0</v>
      </c>
      <c r="M85">
        <f>IF(DEGREES(ACOS(SIN(RADIANS(G85))*SIN(RADIANS(E77))+COS(RADIANS(G85))*COS(RADIANS(E77))*COS(RADIANS(M67))))&gt;90,0,$F$4*$F$5/E76^2*(SIN(RADIANS(G85))*SIN(RADIANS(E77))+COS(RADIANS(G85))*COS(RADIANS(E77))*COS(RADIANS(M67))))</f>
        <v>0</v>
      </c>
      <c r="N85">
        <f>IF(DEGREES(ACOS(SIN(RADIANS(G85))*SIN(RADIANS(E77))+COS(RADIANS(G85))*COS(RADIANS(E77))*COS(RADIANS(N67))))&gt;90,0,$F$4*$F$5/E76^2*(SIN(RADIANS(G85))*SIN(RADIANS(E77))+COS(RADIANS(G85))*COS(RADIANS(E77))*COS(RADIANS(N67))))</f>
        <v>0</v>
      </c>
      <c r="O85">
        <f>IF(DEGREES(ACOS(SIN(RADIANS(G85))*SIN(RADIANS(E77))+COS(RADIANS(G85))*COS(RADIANS(E77))*COS(RADIANS(O67))))&gt;90,0,$F$4*$F$5/E76^2*(SIN(RADIANS(G85))*SIN(RADIANS(E77))+COS(RADIANS(G85))*COS(RADIANS(E77))*COS(RADIANS(O67))))</f>
        <v>0</v>
      </c>
      <c r="P85">
        <f>IF(DEGREES(ACOS(SIN(RADIANS(G85))*SIN(RADIANS(E77))+COS(RADIANS(G85))*COS(RADIANS(E77))*COS(RADIANS(P67))))&gt;90,0,$F$4*$F$5/E76^2*(SIN(RADIANS(G85))*SIN(RADIANS(E77))+COS(RADIANS(G85))*COS(RADIANS(E77))*COS(RADIANS(P67))))</f>
        <v>0</v>
      </c>
      <c r="Q85">
        <f>IF(DEGREES(ACOS(SIN(RADIANS(G85))*SIN(RADIANS(E77))+COS(RADIANS(G85))*COS(RADIANS(E77))*COS(RADIANS(Q67))))&gt;90,0,$F$4*$F$5/E76^2*(SIN(RADIANS(G85))*SIN(RADIANS(E77))+COS(RADIANS(G85))*COS(RADIANS(E77))*COS(RADIANS(Q67))))</f>
        <v>0</v>
      </c>
      <c r="R85" t="e">
        <f>IF(DEGREES(ACOS(SIN(RADIANS(G85))*SIN(RADIANS(E77))+COS(RADIANS(G85))*COS(RADIANS(E77))*COS(RADIANS(R67))))&gt;90,0,$F$4*$F$5/E76^2*(SIN(RADIANS(G85))*SIN(RADIANS(E77))+COS(RADIANS(G85))*COS(RADIANS(E77))*COS(RADIANS(R67))))</f>
        <v>#DIV/0!</v>
      </c>
      <c r="S85" t="e">
        <f>IF(DEGREES(ACOS(SIN(RADIANS(G85))*SIN(RADIANS(E77))+COS(RADIANS(G85))*COS(RADIANS(E77))*COS(RADIANS(S67))))&gt;90,0,$F$4*$F$5/E76^2*(SIN(RADIANS(G85))*SIN(RADIANS(E77))+COS(RADIANS(G85))*COS(RADIANS(E77))*COS(RADIANS(S67))))</f>
        <v>#DIV/0!</v>
      </c>
      <c r="T85" t="e">
        <f>IF(DEGREES(ACOS(SIN(RADIANS(G85))*SIN(RADIANS(E77))+COS(RADIANS(G85))*COS(RADIANS(E77))*COS(RADIANS(T67))))&gt;90,0,$F$4*$F$5/E76^2*(SIN(RADIANS(G85))*SIN(RADIANS(E77))+COS(RADIANS(G85))*COS(RADIANS(E77))*COS(RADIANS(T67))))</f>
        <v>#DIV/0!</v>
      </c>
      <c r="U85" t="e">
        <f>IF(DEGREES(ACOS(SIN(RADIANS(G85))*SIN(RADIANS(E77))+COS(RADIANS(G85))*COS(RADIANS(E77))*COS(RADIANS(U67))))&gt;90,0,$F$4*$F$5/E76^2*(SIN(RADIANS(G85))*SIN(RADIANS(E77))+COS(RADIANS(G85))*COS(RADIANS(E77))*COS(RADIANS(U67))))</f>
        <v>#DIV/0!</v>
      </c>
      <c r="V85" t="e">
        <f>IF(DEGREES(ACOS(SIN(RADIANS(G85))*SIN(RADIANS(E77))+COS(RADIANS(G85))*COS(RADIANS(E77))*COS(RADIANS(V67))))&gt;90,0,$F$4*$F$5/E76^2*(SIN(RADIANS(G85))*SIN(RADIANS(E77))+COS(RADIANS(G85))*COS(RADIANS(E77))*COS(RADIANS(V67))))</f>
        <v>#DIV/0!</v>
      </c>
      <c r="W85" t="e">
        <f>IF(DEGREES(ACOS(SIN(RADIANS(G85))*SIN(RADIANS(E77))+COS(RADIANS(G85))*COS(RADIANS(E77))*COS(RADIANS(W67))))&gt;90,0,$F$4*$F$5/E76^2*(SIN(RADIANS(G85))*SIN(RADIANS(E77))+COS(RADIANS(G85))*COS(RADIANS(E77))*COS(RADIANS(W67))))</f>
        <v>#DIV/0!</v>
      </c>
      <c r="X85" t="e">
        <f>IF(DEGREES(ACOS(SIN(RADIANS(G85))*SIN(RADIANS(E77))+COS(RADIANS(G85))*COS(RADIANS(E77))*COS(RADIANS(X67))))&gt;90,0,$F$4*$F$5/E76^2*(SIN(RADIANS(G85))*SIN(RADIANS(E77))+COS(RADIANS(G85))*COS(RADIANS(E77))*COS(RADIANS(X67))))</f>
        <v>#DIV/0!</v>
      </c>
      <c r="Y85" t="e">
        <f>IF(DEGREES(ACOS(SIN(RADIANS(G85))*SIN(RADIANS(E77))+COS(RADIANS(G85))*COS(RADIANS(E77))*COS(RADIANS(Y67))))&gt;90,0,$F$4*$F$5/E76^2*(SIN(RADIANS(G85))*SIN(RADIANS(E77))+COS(RADIANS(G85))*COS(RADIANS(E77))*COS(RADIANS(Y67))))</f>
        <v>#DIV/0!</v>
      </c>
      <c r="Z85" t="e">
        <f>IF(DEGREES(ACOS(SIN(RADIANS(G85))*SIN(RADIANS(E77))+COS(RADIANS(G85))*COS(RADIANS(E77))*COS(RADIANS(Z67))))&gt;90,0,$F$4*$F$5/E76^2*(SIN(RADIANS(G85))*SIN(RADIANS(E77))+COS(RADIANS(G85))*COS(RADIANS(E77))*COS(RADIANS(Z67))))</f>
        <v>#DIV/0!</v>
      </c>
      <c r="AA85" t="e">
        <f>IF(DEGREES(ACOS(SIN(RADIANS(G85))*SIN(RADIANS(E77))+COS(RADIANS(G85))*COS(RADIANS(E77))*COS(RADIANS(AA67))))&gt;90,0,$F$4*$F$5/E76^2*(SIN(RADIANS(G85))*SIN(RADIANS(E77))+COS(RADIANS(G85))*COS(RADIANS(E77))*COS(RADIANS(AA67))))</f>
        <v>#DIV/0!</v>
      </c>
      <c r="AB85" t="e">
        <f>IF(DEGREES(ACOS(SIN(RADIANS(G85))*SIN(RADIANS(E77))+COS(RADIANS(G85))*COS(RADIANS(E77))*COS(RADIANS(AB67))))&gt;90,0,$F$4*$F$5/E76^2*(SIN(RADIANS(G85))*SIN(RADIANS(E77))+COS(RADIANS(G85))*COS(RADIANS(E77))*COS(RADIANS(AB67))))</f>
        <v>#DIV/0!</v>
      </c>
      <c r="AC85" t="e">
        <f>IF(DEGREES(ACOS(SIN(RADIANS(G85))*SIN(RADIANS(E77))+COS(RADIANS(G85))*COS(RADIANS(E77))*COS(RADIANS(AC67))))&gt;90,0,$F$4*$F$5/E76^2*(SIN(RADIANS(G85))*SIN(RADIANS(E77))+COS(RADIANS(G85))*COS(RADIANS(E77))*COS(RADIANS(AC67))))</f>
        <v>#DIV/0!</v>
      </c>
      <c r="AD85" t="e">
        <f>IF(DEGREES(ACOS(SIN(RADIANS(G85))*SIN(RADIANS(E77))+COS(RADIANS(G85))*COS(RADIANS(E77))*COS(RADIANS(AD67))))&gt;90,0,$F$4*$F$5/E76^2*(SIN(RADIANS(G85))*SIN(RADIANS(E77))+COS(RADIANS(G85))*COS(RADIANS(E77))*COS(RADIANS(AD67))))</f>
        <v>#DIV/0!</v>
      </c>
      <c r="AE85" t="e">
        <f>IF(DEGREES(ACOS(SIN(RADIANS(G85))*SIN(RADIANS(E77))+COS(RADIANS(G85))*COS(RADIANS(E77))*COS(RADIANS(AE67))))&gt;90,0,$F$4*$F$5/E76^2*(SIN(RADIANS(G85))*SIN(RADIANS(E77))+COS(RADIANS(G85))*COS(RADIANS(E77))*COS(RADIANS(AE67))))</f>
        <v>#DIV/0!</v>
      </c>
      <c r="AF85" t="e">
        <f>IF(DEGREES(ACOS(SIN(RADIANS(G85))*SIN(RADIANS(E77))+COS(RADIANS(G85))*COS(RADIANS(E77))*COS(RADIANS(AF67))))&gt;90,0,$F$4*$F$5/E76^2*(SIN(RADIANS(G85))*SIN(RADIANS(E77))+COS(RADIANS(G85))*COS(RADIANS(E77))*COS(RADIANS(AF67))))</f>
        <v>#DIV/0!</v>
      </c>
      <c r="AG85" t="e">
        <f>IF(DEGREES(ACOS(SIN(RADIANS(G85))*SIN(RADIANS(E77))+COS(RADIANS(G85))*COS(RADIANS(E77))*COS(RADIANS(AG67))))&gt;90,0,$F$4*$F$5/E76^2*(SIN(RADIANS(G85))*SIN(RADIANS(E77))+COS(RADIANS(G85))*COS(RADIANS(E77))*COS(RADIANS(AG67))))</f>
        <v>#DIV/0!</v>
      </c>
      <c r="AH85" t="e">
        <f>IF(DEGREES(ACOS(SIN(RADIANS(G85))*SIN(RADIANS(E77))+COS(RADIANS(G85))*COS(RADIANS(E77))*COS(RADIANS(AH67))))&gt;90,0,$F$4*$F$5/E76^2*(SIN(RADIANS(G85))*SIN(RADIANS(E77))+COS(RADIANS(G85))*COS(RADIANS(E77))*COS(RADIANS(AH67))))</f>
        <v>#DIV/0!</v>
      </c>
      <c r="AI85" t="e">
        <f>IF(DEGREES(ACOS(SIN(RADIANS(G85))*SIN(RADIANS(E77))+COS(RADIANS(G85))*COS(RADIANS(E77))*COS(RADIANS(AI67))))&gt;90,0,$F$4*$F$5/E76^2*(SIN(RADIANS(G85))*SIN(RADIANS(E77))+COS(RADIANS(G85))*COS(RADIANS(E77))*COS(RADIANS(AI67))))</f>
        <v>#DIV/0!</v>
      </c>
      <c r="AJ85" t="e">
        <f>IF(DEGREES(ACOS(SIN(RADIANS(G85))*SIN(RADIANS(E77))+COS(RADIANS(G85))*COS(RADIANS(E77))*COS(RADIANS(AJ67))))&gt;90,0,$F$4*$F$5/E76^2*(SIN(RADIANS(G85))*SIN(RADIANS(E77))+COS(RADIANS(G85))*COS(RADIANS(E77))*COS(RADIANS(AJ67))))</f>
        <v>#DIV/0!</v>
      </c>
      <c r="AK85">
        <f>IF(DEGREES(ACOS(SIN(RADIANS(G85))*SIN(RADIANS(E77))+COS(RADIANS(G85))*COS(RADIANS(E77))*COS(RADIANS(AK67))))&gt;90,0,$F$4*$F$5/E76^2*(SIN(RADIANS(G85))*SIN(RADIANS(E77))+COS(RADIANS(G85))*COS(RADIANS(E77))*COS(RADIANS(AK67))))</f>
        <v>0</v>
      </c>
      <c r="AL85">
        <f>IF(DEGREES(ACOS(SIN(RADIANS(G85))*SIN(RADIANS(E77))+COS(RADIANS(G85))*COS(RADIANS(E77))*COS(RADIANS(AL67))))&gt;90,0,$F$4*$F$5/E76^2*(SIN(RADIANS(G85))*SIN(RADIANS(E77))+COS(RADIANS(G85))*COS(RADIANS(E77))*COS(RADIANS(AL67))))</f>
        <v>0</v>
      </c>
      <c r="AM85">
        <f>IF(DEGREES(ACOS(SIN(RADIANS(G85))*SIN(RADIANS(E77))+COS(RADIANS(G85))*COS(RADIANS(E77))*COS(RADIANS(AM67))))&gt;90,0,$F$4*$F$5/E76^2*(SIN(RADIANS(G85))*SIN(RADIANS(E77))+COS(RADIANS(G85))*COS(RADIANS(E77))*COS(RADIANS(AM67))))</f>
        <v>0</v>
      </c>
      <c r="AN85">
        <f>IF(DEGREES(ACOS(SIN(RADIANS(G85))*SIN(RADIANS(E77))+COS(RADIANS(G85))*COS(RADIANS(E77))*COS(RADIANS(AN67))))&gt;90,0,$F$4*$F$5/E76^2*(SIN(RADIANS(G85))*SIN(RADIANS(E77))+COS(RADIANS(G85))*COS(RADIANS(E77))*COS(RADIANS(AN67))))</f>
        <v>0</v>
      </c>
      <c r="AO85">
        <f>IF(DEGREES(ACOS(SIN(RADIANS(G85))*SIN(RADIANS(E77))+COS(RADIANS(G85))*COS(RADIANS(E77))*COS(RADIANS(AO67))))&gt;90,0,$F$4*$F$5/E76^2*(SIN(RADIANS(G85))*SIN(RADIANS(E77))+COS(RADIANS(G85))*COS(RADIANS(E77))*COS(RADIANS(AO67))))</f>
        <v>0</v>
      </c>
      <c r="AP85">
        <f>IF(DEGREES(ACOS(SIN(RADIANS(G85))*SIN(RADIANS(E77))+COS(RADIANS(G85))*COS(RADIANS(E77))*COS(RADIANS(AP67))))&gt;90,0,$F$4*$F$5/E76^2*(SIN(RADIANS(G85))*SIN(RADIANS(E77))+COS(RADIANS(G85))*COS(RADIANS(E77))*COS(RADIANS(AP67))))</f>
        <v>0</v>
      </c>
      <c r="AQ85">
        <f>IF(DEGREES(ACOS(SIN(RADIANS(G85))*SIN(RADIANS(E77))+COS(RADIANS(G85))*COS(RADIANS(E77))*COS(RADIANS(AQ67))))&gt;90,0,$F$4*$F$5/E76^2*(SIN(RADIANS(G85))*SIN(RADIANS(E77))+COS(RADIANS(G85))*COS(RADIANS(E77))*COS(RADIANS(AQ67))))</f>
        <v>0</v>
      </c>
      <c r="AR85">
        <f>IF(DEGREES(ACOS(SIN(RADIANS(G85))*SIN(RADIANS(E77))+COS(RADIANS(G85))*COS(RADIANS(E77))*COS(RADIANS(AR67))))&gt;90,0,$F$4*$F$5/E76^2*(SIN(RADIANS(G85))*SIN(RADIANS(E77))+COS(RADIANS(G85))*COS(RADIANS(E77))*COS(RADIANS(AR67))))</f>
        <v>0</v>
      </c>
    </row>
    <row r="86" spans="2:44" x14ac:dyDescent="0.5">
      <c r="G86">
        <v>-80</v>
      </c>
      <c r="I86">
        <f>IF(DEGREES(ACOS(SIN(RADIANS(G86))*SIN(RADIANS(E77))+COS(RADIANS(G86))*COS(RADIANS(E77))*COS(RADIANS(I67))))&gt;90,0,$F$4*$F$5/E76^2*(SIN(RADIANS(G86))*SIN(RADIANS(E77))+COS(RADIANS(G86))*COS(RADIANS(E77))*COS(RADIANS(I67))))</f>
        <v>0</v>
      </c>
      <c r="J86">
        <f>IF(DEGREES(ACOS(SIN(RADIANS(G86))*SIN(RADIANS(E77))+COS(RADIANS(G86))*COS(RADIANS(E77))*COS(RADIANS(J67))))&gt;90,0,$F$4*$F$5/E76^2*(SIN(RADIANS(G86))*SIN(RADIANS(E77))+COS(RADIANS(G86))*COS(RADIANS(E77))*COS(RADIANS(J67))))</f>
        <v>0</v>
      </c>
      <c r="K86">
        <f>IF(DEGREES(ACOS(SIN(RADIANS(G86))*SIN(RADIANS(E77))+COS(RADIANS(G86))*COS(RADIANS(E77))*COS(RADIANS(K67))))&gt;90,0,$F$4*$F$5/E76^2*(SIN(RADIANS(G86))*SIN(RADIANS(E77))+COS(RADIANS(G86))*COS(RADIANS(E77))*COS(RADIANS(K67))))</f>
        <v>0</v>
      </c>
      <c r="L86">
        <f>IF(DEGREES(ACOS(SIN(RADIANS(G86))*SIN(RADIANS(E77))+COS(RADIANS(G86))*COS(RADIANS(E77))*COS(RADIANS(L67))))&gt;90,0,$F$4*$F$5/E76^2*(SIN(RADIANS(G86))*SIN(RADIANS(E77))+COS(RADIANS(G86))*COS(RADIANS(E77))*COS(RADIANS(L67))))</f>
        <v>0</v>
      </c>
      <c r="M86">
        <f>IF(DEGREES(ACOS(SIN(RADIANS(G86))*SIN(RADIANS(E77))+COS(RADIANS(G86))*COS(RADIANS(E77))*COS(RADIANS(M67))))&gt;90,0,$F$4*$F$5/E76^2*(SIN(RADIANS(G86))*SIN(RADIANS(E77))+COS(RADIANS(G86))*COS(RADIANS(E77))*COS(RADIANS(M67))))</f>
        <v>0</v>
      </c>
      <c r="N86">
        <f>IF(DEGREES(ACOS(SIN(RADIANS(G86))*SIN(RADIANS(E77))+COS(RADIANS(G86))*COS(RADIANS(E77))*COS(RADIANS(N67))))&gt;90,0,$F$4*$F$5/E76^2*(SIN(RADIANS(G86))*SIN(RADIANS(E77))+COS(RADIANS(G86))*COS(RADIANS(E77))*COS(RADIANS(N67))))</f>
        <v>0</v>
      </c>
      <c r="O86">
        <f>IF(DEGREES(ACOS(SIN(RADIANS(G86))*SIN(RADIANS(E77))+COS(RADIANS(G86))*COS(RADIANS(E77))*COS(RADIANS(O67))))&gt;90,0,$F$4*$F$5/E76^2*(SIN(RADIANS(G86))*SIN(RADIANS(E77))+COS(RADIANS(G86))*COS(RADIANS(E77))*COS(RADIANS(O67))))</f>
        <v>0</v>
      </c>
      <c r="P86">
        <f>IF(DEGREES(ACOS(SIN(RADIANS(G86))*SIN(RADIANS(E77))+COS(RADIANS(G86))*COS(RADIANS(E77))*COS(RADIANS(P67))))&gt;90,0,$F$4*$F$5/E76^2*(SIN(RADIANS(G86))*SIN(RADIANS(E77))+COS(RADIANS(G86))*COS(RADIANS(E77))*COS(RADIANS(P67))))</f>
        <v>0</v>
      </c>
      <c r="Q86">
        <f>IF(DEGREES(ACOS(SIN(RADIANS(G86))*SIN(RADIANS(E77))+COS(RADIANS(G86))*COS(RADIANS(E77))*COS(RADIANS(Q67))))&gt;90,0,$F$4*$F$5/E76^2*(SIN(RADIANS(G86))*SIN(RADIANS(E77))+COS(RADIANS(G86))*COS(RADIANS(E77))*COS(RADIANS(Q67))))</f>
        <v>0</v>
      </c>
      <c r="R86" t="e">
        <f>IF(DEGREES(ACOS(SIN(RADIANS(G86))*SIN(RADIANS(E77))+COS(RADIANS(G86))*COS(RADIANS(E77))*COS(RADIANS(R67))))&gt;90,0,$F$4*$F$5/E76^2*(SIN(RADIANS(G86))*SIN(RADIANS(E77))+COS(RADIANS(G86))*COS(RADIANS(E77))*COS(RADIANS(R67))))</f>
        <v>#DIV/0!</v>
      </c>
      <c r="S86" t="e">
        <f>IF(DEGREES(ACOS(SIN(RADIANS(G86))*SIN(RADIANS(E77))+COS(RADIANS(G86))*COS(RADIANS(E77))*COS(RADIANS(S67))))&gt;90,0,$F$4*$F$5/E76^2*(SIN(RADIANS(G86))*SIN(RADIANS(E77))+COS(RADIANS(G86))*COS(RADIANS(E77))*COS(RADIANS(S67))))</f>
        <v>#DIV/0!</v>
      </c>
      <c r="T86" t="e">
        <f>IF(DEGREES(ACOS(SIN(RADIANS(G86))*SIN(RADIANS(E77))+COS(RADIANS(G86))*COS(RADIANS(E77))*COS(RADIANS(T67))))&gt;90,0,$F$4*$F$5/E76^2*(SIN(RADIANS(G86))*SIN(RADIANS(E77))+COS(RADIANS(G86))*COS(RADIANS(E77))*COS(RADIANS(T67))))</f>
        <v>#DIV/0!</v>
      </c>
      <c r="U86" t="e">
        <f>IF(DEGREES(ACOS(SIN(RADIANS(G86))*SIN(RADIANS(E77))+COS(RADIANS(G86))*COS(RADIANS(E77))*COS(RADIANS(U67))))&gt;90,0,$F$4*$F$5/E76^2*(SIN(RADIANS(G86))*SIN(RADIANS(E77))+COS(RADIANS(G86))*COS(RADIANS(E77))*COS(RADIANS(U67))))</f>
        <v>#DIV/0!</v>
      </c>
      <c r="V86" t="e">
        <f>IF(DEGREES(ACOS(SIN(RADIANS(G86))*SIN(RADIANS(E77))+COS(RADIANS(G86))*COS(RADIANS(E77))*COS(RADIANS(V67))))&gt;90,0,$F$4*$F$5/E76^2*(SIN(RADIANS(G86))*SIN(RADIANS(E77))+COS(RADIANS(G86))*COS(RADIANS(E77))*COS(RADIANS(V67))))</f>
        <v>#DIV/0!</v>
      </c>
      <c r="W86" t="e">
        <f>IF(DEGREES(ACOS(SIN(RADIANS(G86))*SIN(RADIANS(E77))+COS(RADIANS(G86))*COS(RADIANS(E77))*COS(RADIANS(W67))))&gt;90,0,$F$4*$F$5/E76^2*(SIN(RADIANS(G86))*SIN(RADIANS(E77))+COS(RADIANS(G86))*COS(RADIANS(E77))*COS(RADIANS(W67))))</f>
        <v>#DIV/0!</v>
      </c>
      <c r="X86" t="e">
        <f>IF(DEGREES(ACOS(SIN(RADIANS(G86))*SIN(RADIANS(E77))+COS(RADIANS(G86))*COS(RADIANS(E77))*COS(RADIANS(X67))))&gt;90,0,$F$4*$F$5/E76^2*(SIN(RADIANS(G86))*SIN(RADIANS(E77))+COS(RADIANS(G86))*COS(RADIANS(E77))*COS(RADIANS(X67))))</f>
        <v>#DIV/0!</v>
      </c>
      <c r="Y86" t="e">
        <f>IF(DEGREES(ACOS(SIN(RADIANS(G86))*SIN(RADIANS(E77))+COS(RADIANS(G86))*COS(RADIANS(E77))*COS(RADIANS(Y67))))&gt;90,0,$F$4*$F$5/E76^2*(SIN(RADIANS(G86))*SIN(RADIANS(E77))+COS(RADIANS(G86))*COS(RADIANS(E77))*COS(RADIANS(Y67))))</f>
        <v>#DIV/0!</v>
      </c>
      <c r="Z86" t="e">
        <f>IF(DEGREES(ACOS(SIN(RADIANS(G86))*SIN(RADIANS(E77))+COS(RADIANS(G86))*COS(RADIANS(E77))*COS(RADIANS(Z67))))&gt;90,0,$F$4*$F$5/E76^2*(SIN(RADIANS(G86))*SIN(RADIANS(E77))+COS(RADIANS(G86))*COS(RADIANS(E77))*COS(RADIANS(Z67))))</f>
        <v>#DIV/0!</v>
      </c>
      <c r="AA86" t="e">
        <f>IF(DEGREES(ACOS(SIN(RADIANS(G86))*SIN(RADIANS(E77))+COS(RADIANS(G86))*COS(RADIANS(E77))*COS(RADIANS(AA67))))&gt;90,0,$F$4*$F$5/E76^2*(SIN(RADIANS(G86))*SIN(RADIANS(E77))+COS(RADIANS(G86))*COS(RADIANS(E77))*COS(RADIANS(AA67))))</f>
        <v>#DIV/0!</v>
      </c>
      <c r="AB86" t="e">
        <f>IF(DEGREES(ACOS(SIN(RADIANS(G86))*SIN(RADIANS(E77))+COS(RADIANS(G86))*COS(RADIANS(E77))*COS(RADIANS(AB67))))&gt;90,0,$F$4*$F$5/E76^2*(SIN(RADIANS(G86))*SIN(RADIANS(E77))+COS(RADIANS(G86))*COS(RADIANS(E77))*COS(RADIANS(AB67))))</f>
        <v>#DIV/0!</v>
      </c>
      <c r="AC86" t="e">
        <f>IF(DEGREES(ACOS(SIN(RADIANS(G86))*SIN(RADIANS(E77))+COS(RADIANS(G86))*COS(RADIANS(E77))*COS(RADIANS(AC67))))&gt;90,0,$F$4*$F$5/E76^2*(SIN(RADIANS(G86))*SIN(RADIANS(E77))+COS(RADIANS(G86))*COS(RADIANS(E77))*COS(RADIANS(AC67))))</f>
        <v>#DIV/0!</v>
      </c>
      <c r="AD86" t="e">
        <f>IF(DEGREES(ACOS(SIN(RADIANS(G86))*SIN(RADIANS(E77))+COS(RADIANS(G86))*COS(RADIANS(E77))*COS(RADIANS(AD67))))&gt;90,0,$F$4*$F$5/E76^2*(SIN(RADIANS(G86))*SIN(RADIANS(E77))+COS(RADIANS(G86))*COS(RADIANS(E77))*COS(RADIANS(AD67))))</f>
        <v>#DIV/0!</v>
      </c>
      <c r="AE86" t="e">
        <f>IF(DEGREES(ACOS(SIN(RADIANS(G86))*SIN(RADIANS(E77))+COS(RADIANS(G86))*COS(RADIANS(E77))*COS(RADIANS(AE67))))&gt;90,0,$F$4*$F$5/E76^2*(SIN(RADIANS(G86))*SIN(RADIANS(E77))+COS(RADIANS(G86))*COS(RADIANS(E77))*COS(RADIANS(AE67))))</f>
        <v>#DIV/0!</v>
      </c>
      <c r="AF86" t="e">
        <f>IF(DEGREES(ACOS(SIN(RADIANS(G86))*SIN(RADIANS(E77))+COS(RADIANS(G86))*COS(RADIANS(E77))*COS(RADIANS(AF67))))&gt;90,0,$F$4*$F$5/E76^2*(SIN(RADIANS(G86))*SIN(RADIANS(E77))+COS(RADIANS(G86))*COS(RADIANS(E77))*COS(RADIANS(AF67))))</f>
        <v>#DIV/0!</v>
      </c>
      <c r="AG86" t="e">
        <f>IF(DEGREES(ACOS(SIN(RADIANS(G86))*SIN(RADIANS(E77))+COS(RADIANS(G86))*COS(RADIANS(E77))*COS(RADIANS(AG67))))&gt;90,0,$F$4*$F$5/E76^2*(SIN(RADIANS(G86))*SIN(RADIANS(E77))+COS(RADIANS(G86))*COS(RADIANS(E77))*COS(RADIANS(AG67))))</f>
        <v>#DIV/0!</v>
      </c>
      <c r="AH86" t="e">
        <f>IF(DEGREES(ACOS(SIN(RADIANS(G86))*SIN(RADIANS(E77))+COS(RADIANS(G86))*COS(RADIANS(E77))*COS(RADIANS(AH67))))&gt;90,0,$F$4*$F$5/E76^2*(SIN(RADIANS(G86))*SIN(RADIANS(E77))+COS(RADIANS(G86))*COS(RADIANS(E77))*COS(RADIANS(AH67))))</f>
        <v>#DIV/0!</v>
      </c>
      <c r="AI86" t="e">
        <f>IF(DEGREES(ACOS(SIN(RADIANS(G86))*SIN(RADIANS(E77))+COS(RADIANS(G86))*COS(RADIANS(E77))*COS(RADIANS(AI67))))&gt;90,0,$F$4*$F$5/E76^2*(SIN(RADIANS(G86))*SIN(RADIANS(E77))+COS(RADIANS(G86))*COS(RADIANS(E77))*COS(RADIANS(AI67))))</f>
        <v>#DIV/0!</v>
      </c>
      <c r="AJ86" t="e">
        <f>IF(DEGREES(ACOS(SIN(RADIANS(G86))*SIN(RADIANS(E77))+COS(RADIANS(G86))*COS(RADIANS(E77))*COS(RADIANS(AJ67))))&gt;90,0,$F$4*$F$5/E76^2*(SIN(RADIANS(G86))*SIN(RADIANS(E77))+COS(RADIANS(G86))*COS(RADIANS(E77))*COS(RADIANS(AJ67))))</f>
        <v>#DIV/0!</v>
      </c>
      <c r="AK86">
        <f>IF(DEGREES(ACOS(SIN(RADIANS(G86))*SIN(RADIANS(E77))+COS(RADIANS(G86))*COS(RADIANS(E77))*COS(RADIANS(AK67))))&gt;90,0,$F$4*$F$5/E76^2*(SIN(RADIANS(G86))*SIN(RADIANS(E77))+COS(RADIANS(G86))*COS(RADIANS(E77))*COS(RADIANS(AK67))))</f>
        <v>0</v>
      </c>
      <c r="AL86">
        <f>IF(DEGREES(ACOS(SIN(RADIANS(G86))*SIN(RADIANS(E77))+COS(RADIANS(G86))*COS(RADIANS(E77))*COS(RADIANS(AL67))))&gt;90,0,$F$4*$F$5/E76^2*(SIN(RADIANS(G86))*SIN(RADIANS(E77))+COS(RADIANS(G86))*COS(RADIANS(E77))*COS(RADIANS(AL67))))</f>
        <v>0</v>
      </c>
      <c r="AM86">
        <f>IF(DEGREES(ACOS(SIN(RADIANS(G86))*SIN(RADIANS(E77))+COS(RADIANS(G86))*COS(RADIANS(E77))*COS(RADIANS(AM67))))&gt;90,0,$F$4*$F$5/E76^2*(SIN(RADIANS(G86))*SIN(RADIANS(E77))+COS(RADIANS(G86))*COS(RADIANS(E77))*COS(RADIANS(AM67))))</f>
        <v>0</v>
      </c>
      <c r="AN86">
        <f>IF(DEGREES(ACOS(SIN(RADIANS(G86))*SIN(RADIANS(E77))+COS(RADIANS(G86))*COS(RADIANS(E77))*COS(RADIANS(AN67))))&gt;90,0,$F$4*$F$5/E76^2*(SIN(RADIANS(G86))*SIN(RADIANS(E77))+COS(RADIANS(G86))*COS(RADIANS(E77))*COS(RADIANS(AN67))))</f>
        <v>0</v>
      </c>
      <c r="AO86">
        <f>IF(DEGREES(ACOS(SIN(RADIANS(G86))*SIN(RADIANS(E77))+COS(RADIANS(G86))*COS(RADIANS(E77))*COS(RADIANS(AO67))))&gt;90,0,$F$4*$F$5/E76^2*(SIN(RADIANS(G86))*SIN(RADIANS(E77))+COS(RADIANS(G86))*COS(RADIANS(E77))*COS(RADIANS(AO67))))</f>
        <v>0</v>
      </c>
      <c r="AP86">
        <f>IF(DEGREES(ACOS(SIN(RADIANS(G86))*SIN(RADIANS(E77))+COS(RADIANS(G86))*COS(RADIANS(E77))*COS(RADIANS(AP67))))&gt;90,0,$F$4*$F$5/E76^2*(SIN(RADIANS(G86))*SIN(RADIANS(E77))+COS(RADIANS(G86))*COS(RADIANS(E77))*COS(RADIANS(AP67))))</f>
        <v>0</v>
      </c>
      <c r="AQ86">
        <f>IF(DEGREES(ACOS(SIN(RADIANS(G86))*SIN(RADIANS(E77))+COS(RADIANS(G86))*COS(RADIANS(E77))*COS(RADIANS(AQ67))))&gt;90,0,$F$4*$F$5/E76^2*(SIN(RADIANS(G86))*SIN(RADIANS(E77))+COS(RADIANS(G86))*COS(RADIANS(E77))*COS(RADIANS(AQ67))))</f>
        <v>0</v>
      </c>
      <c r="AR86">
        <f>IF(DEGREES(ACOS(SIN(RADIANS(G86))*SIN(RADIANS(E77))+COS(RADIANS(G86))*COS(RADIANS(E77))*COS(RADIANS(AR67))))&gt;90,0,$F$4*$F$5/E76^2*(SIN(RADIANS(G86))*SIN(RADIANS(E77))+COS(RADIANS(G86))*COS(RADIANS(E77))*COS(RADIANS(AR67))))</f>
        <v>0</v>
      </c>
    </row>
    <row r="87" spans="2:44" x14ac:dyDescent="0.5">
      <c r="G87">
        <v>-90</v>
      </c>
      <c r="I87" t="e">
        <f>IF(DEGREES(ACOS(SIN(RADIANS(G87))*SIN(RADIANS(E77))+COS(RADIANS(G87))*COS(RADIANS(E77))*COS(RADIANS(I67))))&gt;90,0,$F$4*$F$5/E76^2*(SIN(RADIANS(G87))*SIN(RADIANS(E77))+COS(RADIANS(G87))*COS(RADIANS(E77))*COS(RADIANS(I67))))</f>
        <v>#DIV/0!</v>
      </c>
      <c r="J87" t="e">
        <f>IF(DEGREES(ACOS(SIN(RADIANS(G87))*SIN(RADIANS(E77))+COS(RADIANS(G87))*COS(RADIANS(E77))*COS(RADIANS(J67))))&gt;90,0,$F$4*$F$5/E76^2*(SIN(RADIANS(G87))*SIN(RADIANS(E77))+COS(RADIANS(G87))*COS(RADIANS(E77))*COS(RADIANS(J67))))</f>
        <v>#DIV/0!</v>
      </c>
      <c r="K87" t="e">
        <f>IF(DEGREES(ACOS(SIN(RADIANS(G87))*SIN(RADIANS(E77))+COS(RADIANS(G87))*COS(RADIANS(E77))*COS(RADIANS(K67))))&gt;90,0,$F$4*$F$5/E76^2*(SIN(RADIANS(G87))*SIN(RADIANS(E77))+COS(RADIANS(G87))*COS(RADIANS(E77))*COS(RADIANS(K67))))</f>
        <v>#DIV/0!</v>
      </c>
      <c r="L87" t="e">
        <f>IF(DEGREES(ACOS(SIN(RADIANS(G87))*SIN(RADIANS(E77))+COS(RADIANS(G87))*COS(RADIANS(E77))*COS(RADIANS(L67))))&gt;90,0,$F$4*$F$5/E76^2*(SIN(RADIANS(G87))*SIN(RADIANS(E77))+COS(RADIANS(G87))*COS(RADIANS(E77))*COS(RADIANS(L67))))</f>
        <v>#DIV/0!</v>
      </c>
      <c r="M87" t="e">
        <f>IF(DEGREES(ACOS(SIN(RADIANS(G87))*SIN(RADIANS(E77))+COS(RADIANS(G87))*COS(RADIANS(E77))*COS(RADIANS(M67))))&gt;90,0,$F$4*$F$5/E76^2*(SIN(RADIANS(G87))*SIN(RADIANS(E77))+COS(RADIANS(G87))*COS(RADIANS(E77))*COS(RADIANS(M67))))</f>
        <v>#DIV/0!</v>
      </c>
      <c r="N87" t="e">
        <f>IF(DEGREES(ACOS(SIN(RADIANS(G87))*SIN(RADIANS(E77))+COS(RADIANS(G87))*COS(RADIANS(E77))*COS(RADIANS(N67))))&gt;90,0,$F$4*$F$5/E76^2*(SIN(RADIANS(G87))*SIN(RADIANS(E77))+COS(RADIANS(G87))*COS(RADIANS(E77))*COS(RADIANS(N67))))</f>
        <v>#DIV/0!</v>
      </c>
      <c r="O87" t="e">
        <f>IF(DEGREES(ACOS(SIN(RADIANS(G87))*SIN(RADIANS(E77))+COS(RADIANS(G87))*COS(RADIANS(E77))*COS(RADIANS(O67))))&gt;90,0,$F$4*$F$5/E76^2*(SIN(RADIANS(G87))*SIN(RADIANS(E77))+COS(RADIANS(G87))*COS(RADIANS(E77))*COS(RADIANS(O67))))</f>
        <v>#DIV/0!</v>
      </c>
      <c r="P87" t="e">
        <f>IF(DEGREES(ACOS(SIN(RADIANS(G87))*SIN(RADIANS(E77))+COS(RADIANS(G87))*COS(RADIANS(E77))*COS(RADIANS(P67))))&gt;90,0,$F$4*$F$5/E76^2*(SIN(RADIANS(G87))*SIN(RADIANS(E77))+COS(RADIANS(G87))*COS(RADIANS(E77))*COS(RADIANS(P67))))</f>
        <v>#DIV/0!</v>
      </c>
      <c r="Q87" t="e">
        <f>IF(DEGREES(ACOS(SIN(RADIANS(G87))*SIN(RADIANS(E77))+COS(RADIANS(G87))*COS(RADIANS(E77))*COS(RADIANS(Q67))))&gt;90,0,$F$4*$F$5/E76^2*(SIN(RADIANS(G87))*SIN(RADIANS(E77))+COS(RADIANS(G87))*COS(RADIANS(E77))*COS(RADIANS(Q67))))</f>
        <v>#DIV/0!</v>
      </c>
      <c r="R87" t="e">
        <f>IF(DEGREES(ACOS(SIN(RADIANS(G87))*SIN(RADIANS(E77))+COS(RADIANS(G87))*COS(RADIANS(E77))*COS(RADIANS(R67))))&gt;90,0,$F$4*$F$5/E76^2*(SIN(RADIANS(G87))*SIN(RADIANS(E77))+COS(RADIANS(G87))*COS(RADIANS(E77))*COS(RADIANS(R67))))</f>
        <v>#DIV/0!</v>
      </c>
      <c r="S87" t="e">
        <f>IF(DEGREES(ACOS(SIN(RADIANS(G87))*SIN(RADIANS(E77))+COS(RADIANS(G87))*COS(RADIANS(E77))*COS(RADIANS(S67))))&gt;90,0,$F$4*$F$5/E76^2*(SIN(RADIANS(G87))*SIN(RADIANS(E77))+COS(RADIANS(G87))*COS(RADIANS(E77))*COS(RADIANS(S67))))</f>
        <v>#DIV/0!</v>
      </c>
      <c r="T87" t="e">
        <f>IF(DEGREES(ACOS(SIN(RADIANS(G87))*SIN(RADIANS(E77))+COS(RADIANS(G87))*COS(RADIANS(E77))*COS(RADIANS(T67))))&gt;90,0,$F$4*$F$5/E76^2*(SIN(RADIANS(G87))*SIN(RADIANS(E77))+COS(RADIANS(G87))*COS(RADIANS(E77))*COS(RADIANS(T67))))</f>
        <v>#DIV/0!</v>
      </c>
      <c r="U87" t="e">
        <f>IF(DEGREES(ACOS(SIN(RADIANS(G87))*SIN(RADIANS(E77))+COS(RADIANS(G87))*COS(RADIANS(E77))*COS(RADIANS(U67))))&gt;90,0,$F$4*$F$5/E76^2*(SIN(RADIANS(G87))*SIN(RADIANS(E77))+COS(RADIANS(G87))*COS(RADIANS(E77))*COS(RADIANS(U67))))</f>
        <v>#DIV/0!</v>
      </c>
      <c r="V87" t="e">
        <f>IF(DEGREES(ACOS(SIN(RADIANS(G87))*SIN(RADIANS(E77))+COS(RADIANS(G87))*COS(RADIANS(E77))*COS(RADIANS(V67))))&gt;90,0,$F$4*$F$5/E76^2*(SIN(RADIANS(G87))*SIN(RADIANS(E77))+COS(RADIANS(G87))*COS(RADIANS(E77))*COS(RADIANS(V67))))</f>
        <v>#DIV/0!</v>
      </c>
      <c r="W87" t="e">
        <f>IF(DEGREES(ACOS(SIN(RADIANS(G87))*SIN(RADIANS(E77))+COS(RADIANS(G87))*COS(RADIANS(E77))*COS(RADIANS(W67))))&gt;90,0,$F$4*$F$5/E76^2*(SIN(RADIANS(G87))*SIN(RADIANS(E77))+COS(RADIANS(G87))*COS(RADIANS(E77))*COS(RADIANS(W67))))</f>
        <v>#DIV/0!</v>
      </c>
      <c r="X87" t="e">
        <f>IF(DEGREES(ACOS(SIN(RADIANS(G87))*SIN(RADIANS(E77))+COS(RADIANS(G87))*COS(RADIANS(E77))*COS(RADIANS(X67))))&gt;90,0,$F$4*$F$5/E76^2*(SIN(RADIANS(G87))*SIN(RADIANS(E77))+COS(RADIANS(G87))*COS(RADIANS(E77))*COS(RADIANS(X67))))</f>
        <v>#DIV/0!</v>
      </c>
      <c r="Y87" t="e">
        <f>IF(DEGREES(ACOS(SIN(RADIANS(G87))*SIN(RADIANS(E77))+COS(RADIANS(G87))*COS(RADIANS(E77))*COS(RADIANS(Y67))))&gt;90,0,$F$4*$F$5/E76^2*(SIN(RADIANS(G87))*SIN(RADIANS(E77))+COS(RADIANS(G87))*COS(RADIANS(E77))*COS(RADIANS(Y67))))</f>
        <v>#DIV/0!</v>
      </c>
      <c r="Z87" t="e">
        <f>IF(DEGREES(ACOS(SIN(RADIANS(G87))*SIN(RADIANS(E77))+COS(RADIANS(G87))*COS(RADIANS(E77))*COS(RADIANS(Z67))))&gt;90,0,$F$4*$F$5/E76^2*(SIN(RADIANS(G87))*SIN(RADIANS(E77))+COS(RADIANS(G87))*COS(RADIANS(E77))*COS(RADIANS(Z67))))</f>
        <v>#DIV/0!</v>
      </c>
      <c r="AA87" t="e">
        <f>IF(DEGREES(ACOS(SIN(RADIANS(G87))*SIN(RADIANS(E77))+COS(RADIANS(G87))*COS(RADIANS(E77))*COS(RADIANS(AA67))))&gt;90,0,$F$4*$F$5/E76^2*(SIN(RADIANS(G87))*SIN(RADIANS(E77))+COS(RADIANS(G87))*COS(RADIANS(E77))*COS(RADIANS(AA67))))</f>
        <v>#DIV/0!</v>
      </c>
      <c r="AB87" t="e">
        <f>IF(DEGREES(ACOS(SIN(RADIANS(G87))*SIN(RADIANS(E77))+COS(RADIANS(G87))*COS(RADIANS(E77))*COS(RADIANS(AB67))))&gt;90,0,$F$4*$F$5/E76^2*(SIN(RADIANS(G87))*SIN(RADIANS(E77))+COS(RADIANS(G87))*COS(RADIANS(E77))*COS(RADIANS(AB67))))</f>
        <v>#DIV/0!</v>
      </c>
      <c r="AC87" t="e">
        <f>IF(DEGREES(ACOS(SIN(RADIANS(G87))*SIN(RADIANS(E77))+COS(RADIANS(G87))*COS(RADIANS(E77))*COS(RADIANS(AC67))))&gt;90,0,$F$4*$F$5/E76^2*(SIN(RADIANS(G87))*SIN(RADIANS(E77))+COS(RADIANS(G87))*COS(RADIANS(E77))*COS(RADIANS(AC67))))</f>
        <v>#DIV/0!</v>
      </c>
      <c r="AD87" t="e">
        <f>IF(DEGREES(ACOS(SIN(RADIANS(G87))*SIN(RADIANS(E77))+COS(RADIANS(G87))*COS(RADIANS(E77))*COS(RADIANS(AD67))))&gt;90,0,$F$4*$F$5/E76^2*(SIN(RADIANS(G87))*SIN(RADIANS(E77))+COS(RADIANS(G87))*COS(RADIANS(E77))*COS(RADIANS(AD67))))</f>
        <v>#DIV/0!</v>
      </c>
      <c r="AE87" t="e">
        <f>IF(DEGREES(ACOS(SIN(RADIANS(G87))*SIN(RADIANS(E77))+COS(RADIANS(G87))*COS(RADIANS(E77))*COS(RADIANS(AE67))))&gt;90,0,$F$4*$F$5/E76^2*(SIN(RADIANS(G87))*SIN(RADIANS(E77))+COS(RADIANS(G87))*COS(RADIANS(E77))*COS(RADIANS(AE67))))</f>
        <v>#DIV/0!</v>
      </c>
      <c r="AF87" t="e">
        <f>IF(DEGREES(ACOS(SIN(RADIANS(G87))*SIN(RADIANS(E77))+COS(RADIANS(G87))*COS(RADIANS(E77))*COS(RADIANS(AF67))))&gt;90,0,$F$4*$F$5/E76^2*(SIN(RADIANS(G87))*SIN(RADIANS(E77))+COS(RADIANS(G87))*COS(RADIANS(E77))*COS(RADIANS(AF67))))</f>
        <v>#DIV/0!</v>
      </c>
      <c r="AG87" t="e">
        <f>IF(DEGREES(ACOS(SIN(RADIANS(G87))*SIN(RADIANS(E77))+COS(RADIANS(G87))*COS(RADIANS(E77))*COS(RADIANS(AG67))))&gt;90,0,$F$4*$F$5/E76^2*(SIN(RADIANS(G87))*SIN(RADIANS(E77))+COS(RADIANS(G87))*COS(RADIANS(E77))*COS(RADIANS(AG67))))</f>
        <v>#DIV/0!</v>
      </c>
      <c r="AH87" t="e">
        <f>IF(DEGREES(ACOS(SIN(RADIANS(G87))*SIN(RADIANS(E77))+COS(RADIANS(G87))*COS(RADIANS(E77))*COS(RADIANS(AH67))))&gt;90,0,$F$4*$F$5/E76^2*(SIN(RADIANS(G87))*SIN(RADIANS(E77))+COS(RADIANS(G87))*COS(RADIANS(E77))*COS(RADIANS(AH67))))</f>
        <v>#DIV/0!</v>
      </c>
      <c r="AI87" t="e">
        <f>IF(DEGREES(ACOS(SIN(RADIANS(G87))*SIN(RADIANS(E77))+COS(RADIANS(G87))*COS(RADIANS(E77))*COS(RADIANS(AI67))))&gt;90,0,$F$4*$F$5/E76^2*(SIN(RADIANS(G87))*SIN(RADIANS(E77))+COS(RADIANS(G87))*COS(RADIANS(E77))*COS(RADIANS(AI67))))</f>
        <v>#DIV/0!</v>
      </c>
      <c r="AJ87" t="e">
        <f>IF(DEGREES(ACOS(SIN(RADIANS(G87))*SIN(RADIANS(E77))+COS(RADIANS(G87))*COS(RADIANS(E77))*COS(RADIANS(AJ67))))&gt;90,0,$F$4*$F$5/E76^2*(SIN(RADIANS(G87))*SIN(RADIANS(E77))+COS(RADIANS(G87))*COS(RADIANS(E77))*COS(RADIANS(AJ67))))</f>
        <v>#DIV/0!</v>
      </c>
      <c r="AK87" t="e">
        <f>IF(DEGREES(ACOS(SIN(RADIANS(G87))*SIN(RADIANS(E77))+COS(RADIANS(G87))*COS(RADIANS(E77))*COS(RADIANS(AK67))))&gt;90,0,$F$4*$F$5/E76^2*(SIN(RADIANS(G87))*SIN(RADIANS(E77))+COS(RADIANS(G87))*COS(RADIANS(E77))*COS(RADIANS(AK67))))</f>
        <v>#DIV/0!</v>
      </c>
      <c r="AL87" t="e">
        <f>IF(DEGREES(ACOS(SIN(RADIANS(G87))*SIN(RADIANS(E77))+COS(RADIANS(G87))*COS(RADIANS(E77))*COS(RADIANS(AL67))))&gt;90,0,$F$4*$F$5/E76^2*(SIN(RADIANS(G87))*SIN(RADIANS(E77))+COS(RADIANS(G87))*COS(RADIANS(E77))*COS(RADIANS(AL67))))</f>
        <v>#DIV/0!</v>
      </c>
      <c r="AM87" t="e">
        <f>IF(DEGREES(ACOS(SIN(RADIANS(G87))*SIN(RADIANS(E77))+COS(RADIANS(G87))*COS(RADIANS(E77))*COS(RADIANS(AM67))))&gt;90,0,$F$4*$F$5/E76^2*(SIN(RADIANS(G87))*SIN(RADIANS(E77))+COS(RADIANS(G87))*COS(RADIANS(E77))*COS(RADIANS(AM67))))</f>
        <v>#DIV/0!</v>
      </c>
      <c r="AN87" t="e">
        <f>IF(DEGREES(ACOS(SIN(RADIANS(G87))*SIN(RADIANS(E77))+COS(RADIANS(G87))*COS(RADIANS(E77))*COS(RADIANS(AN67))))&gt;90,0,$F$4*$F$5/E76^2*(SIN(RADIANS(G87))*SIN(RADIANS(E77))+COS(RADIANS(G87))*COS(RADIANS(E77))*COS(RADIANS(AN67))))</f>
        <v>#DIV/0!</v>
      </c>
      <c r="AO87" t="e">
        <f>IF(DEGREES(ACOS(SIN(RADIANS(G87))*SIN(RADIANS(E77))+COS(RADIANS(G87))*COS(RADIANS(E77))*COS(RADIANS(AO67))))&gt;90,0,$F$4*$F$5/E76^2*(SIN(RADIANS(G87))*SIN(RADIANS(E77))+COS(RADIANS(G87))*COS(RADIANS(E77))*COS(RADIANS(AO67))))</f>
        <v>#DIV/0!</v>
      </c>
      <c r="AP87" t="e">
        <f>IF(DEGREES(ACOS(SIN(RADIANS(G87))*SIN(RADIANS(E77))+COS(RADIANS(G87))*COS(RADIANS(E77))*COS(RADIANS(AP67))))&gt;90,0,$F$4*$F$5/E76^2*(SIN(RADIANS(G87))*SIN(RADIANS(E77))+COS(RADIANS(G87))*COS(RADIANS(E77))*COS(RADIANS(AP67))))</f>
        <v>#DIV/0!</v>
      </c>
      <c r="AQ87" t="e">
        <f>IF(DEGREES(ACOS(SIN(RADIANS(G87))*SIN(RADIANS(E77))+COS(RADIANS(G87))*COS(RADIANS(E77))*COS(RADIANS(AQ67))))&gt;90,0,$F$4*$F$5/E76^2*(SIN(RADIANS(G87))*SIN(RADIANS(E77))+COS(RADIANS(G87))*COS(RADIANS(E77))*COS(RADIANS(AQ67))))</f>
        <v>#DIV/0!</v>
      </c>
      <c r="AR87" t="e">
        <f>IF(DEGREES(ACOS(SIN(RADIANS(G87))*SIN(RADIANS(E77))+COS(RADIANS(G87))*COS(RADIANS(E77))*COS(RADIANS(AR67))))&gt;90,0,$F$4*$F$5/E76^2*(SIN(RADIANS(G87))*SIN(RADIANS(E77))+COS(RADIANS(G87))*COS(RADIANS(E77))*COS(RADIANS(AR67))))</f>
        <v>#DIV/0!</v>
      </c>
    </row>
    <row r="89" spans="2:44" x14ac:dyDescent="0.5">
      <c r="H89" t="s">
        <v>769</v>
      </c>
      <c r="I89">
        <v>180</v>
      </c>
      <c r="J89">
        <v>170</v>
      </c>
      <c r="K89">
        <v>160</v>
      </c>
      <c r="L89">
        <v>150</v>
      </c>
      <c r="M89">
        <v>140</v>
      </c>
      <c r="N89">
        <v>130</v>
      </c>
      <c r="O89">
        <v>120</v>
      </c>
      <c r="P89">
        <v>110</v>
      </c>
      <c r="Q89">
        <v>100</v>
      </c>
      <c r="R89">
        <v>90</v>
      </c>
      <c r="S89">
        <v>80</v>
      </c>
      <c r="T89">
        <v>70</v>
      </c>
      <c r="U89">
        <v>60</v>
      </c>
      <c r="V89">
        <v>50</v>
      </c>
      <c r="W89">
        <v>40</v>
      </c>
      <c r="X89">
        <v>30</v>
      </c>
      <c r="Y89">
        <v>20</v>
      </c>
      <c r="Z89">
        <v>10</v>
      </c>
      <c r="AA89">
        <v>0</v>
      </c>
      <c r="AB89">
        <v>-10</v>
      </c>
      <c r="AC89">
        <v>-20</v>
      </c>
      <c r="AD89">
        <v>-30</v>
      </c>
      <c r="AE89">
        <v>-40</v>
      </c>
      <c r="AF89">
        <v>-50</v>
      </c>
      <c r="AG89">
        <v>-60</v>
      </c>
      <c r="AH89">
        <v>-70</v>
      </c>
      <c r="AI89">
        <v>-80</v>
      </c>
      <c r="AJ89">
        <v>-90</v>
      </c>
      <c r="AK89">
        <v>-100</v>
      </c>
      <c r="AL89">
        <v>-110</v>
      </c>
      <c r="AM89">
        <v>-120</v>
      </c>
      <c r="AN89">
        <v>-130</v>
      </c>
      <c r="AO89">
        <v>-140</v>
      </c>
      <c r="AP89">
        <v>-150</v>
      </c>
      <c r="AQ89">
        <v>-160</v>
      </c>
      <c r="AR89">
        <v>-170</v>
      </c>
    </row>
    <row r="90" spans="2:44" x14ac:dyDescent="0.5">
      <c r="H90" t="s">
        <v>779</v>
      </c>
      <c r="I90">
        <f>IF(ABS(I89-E102)&gt;180,IF(ABS(I89-E102)&gt;360,ABS(I89-E102)-360,360-ABS(I89-E102)),ABS(I89-E102))</f>
        <v>180</v>
      </c>
      <c r="J90">
        <f>IF(ABS(J89-E102)&gt;180,IF(ABS(J89-E102)&gt;360,ABS(J89-E102)-360,360-ABS(J89-E102)),ABS(J89-E102))</f>
        <v>170</v>
      </c>
      <c r="K90">
        <f>IF(ABS(K89-E102)&gt;180,IF(ABS(K89-E102)&gt;360,ABS(K89-E102)-360,360-ABS(K89-E102)),ABS(K89-E102))</f>
        <v>160</v>
      </c>
      <c r="L90">
        <f>IF(ABS(L89-E102)&gt;180,IF(ABS(L89-E102)&gt;360,ABS(L89-E102)-360,360-ABS(L89-E102)),ABS(L89-E102))</f>
        <v>150</v>
      </c>
      <c r="M90">
        <f>IF(ABS(M89-E102)&gt;180,IF(ABS(M89-E102)&gt;360,ABS(M89-E102)-360,360-ABS(M89-E102)),ABS(M89-E102))</f>
        <v>140</v>
      </c>
      <c r="N90">
        <f>IF(ABS(N89-E102)&gt;180,IF(ABS(N89-E102)&gt;360,ABS(N89-E102)-360,360-ABS(N89-E102)),ABS(N89-E102))</f>
        <v>130</v>
      </c>
      <c r="O90">
        <f>IF(ABS(O89-E102)&gt;180,IF(ABS(O89-E102)&gt;360,ABS(O89-E102)-360,360-ABS(O89-E102)),ABS(O89-E102))</f>
        <v>119.99999999999999</v>
      </c>
      <c r="P90">
        <f>IF(ABS(P89-E102)&gt;180,IF(ABS(P89-E102)&gt;360,ABS(P89-E102)-360,360-ABS(P89-E102)),ABS(P89-E102))</f>
        <v>109.99999999999999</v>
      </c>
      <c r="Q90">
        <f>IF(ABS(Q89-E102)&gt;180,IF(ABS(Q89-E102)&gt;360,ABS(Q89-E102)-360,360-ABS(Q89-E102)),ABS(Q89-E102))</f>
        <v>99.999999999999986</v>
      </c>
      <c r="R90">
        <f>IF(ABS(R89-E102)&gt;180,IF(ABS(R89-E102)&gt;360,ABS(R89-E102)-360,360-ABS(R89-E102)),ABS(R89-E102))</f>
        <v>89.999999999999986</v>
      </c>
      <c r="S90">
        <f>IF(ABS(S89-E102)&gt;180,IF(ABS(S89-E102)&gt;360,ABS(S89-E102)-360,360-ABS(S89-E102)),ABS(S89-E102))</f>
        <v>79.999999999999986</v>
      </c>
      <c r="T90">
        <f>IF(ABS(T89-E102)&gt;180,IF(ABS(T89-E102)&gt;360,ABS(T89-E102)-360,360-ABS(T89-E102)),ABS(T89-E102))</f>
        <v>69.999999999999986</v>
      </c>
      <c r="U90">
        <f>IF(ABS(U89-E102)&gt;180,IF(ABS(U89-E102)&gt;360,ABS(U89-E102)-360,360-ABS(U89-E102)),ABS(U89-E102))</f>
        <v>59.999999999999986</v>
      </c>
      <c r="V90">
        <f>IF(ABS(V89-E102)&gt;180,IF(ABS(V89-E102)&gt;360,ABS(V89-E102)-360,360-ABS(V89-E102)),ABS(V89-E102))</f>
        <v>49.999999999999986</v>
      </c>
      <c r="W90">
        <f>IF(ABS(W89-E102)&gt;180,IF(ABS(W89-E102)&gt;360,ABS(W89-E102)-360,360-ABS(W89-E102)),ABS(W89-E102))</f>
        <v>39.999999999999986</v>
      </c>
      <c r="X90">
        <f>IF(ABS(X89-E102)&gt;180,IF(ABS(X89-E102)&gt;360,ABS(X89-E102)-360,360-ABS(X89-E102)),ABS(X89-E102))</f>
        <v>29.999999999999989</v>
      </c>
      <c r="Y90">
        <f>IF(ABS(Y89-E102)&gt;180,IF(ABS(Y89-E102)&gt;360,ABS(Y89-E102)-360,360-ABS(Y89-E102)),ABS(Y89-E102))</f>
        <v>19.999999999999989</v>
      </c>
      <c r="Z90">
        <f>IF(ABS(Z89-E102)&gt;180,IF(ABS(Z89-E102)&gt;360,ABS(Z89-E102)-360,360-ABS(Z89-E102)),ABS(Z89-E102))</f>
        <v>9.9999999999999893</v>
      </c>
      <c r="AA90">
        <f>IF(ABS(AA89-E102)&gt;180,IF(ABS(AA89-E102)&gt;360,ABS(AA89-E102)-360,360-ABS(AA89-E102)),ABS(AA89-E102))</f>
        <v>1.0658141036401503E-14</v>
      </c>
      <c r="AB90">
        <f>IF(ABS(AB89-E102)&gt;180,IF(ABS(AB89-E102)&gt;360,ABS(AB89-E102)-360,360-ABS(AB89-E102)),ABS(AB89-E102))</f>
        <v>10.000000000000011</v>
      </c>
      <c r="AC90">
        <f>IF(ABS(AC89-E102)&gt;180,IF(ABS(AC89-E102)&gt;360,ABS(AC89-E102)-360,360-ABS(AC89-E102)),ABS(AC89-E102))</f>
        <v>20.000000000000011</v>
      </c>
      <c r="AD90">
        <f>IF(ABS(AD89-E102)&gt;180,IF(ABS(AD89-E102)&gt;360,ABS(AD89-E102)-360,360-ABS(AD89-E102)),ABS(AD89-E102))</f>
        <v>30.000000000000011</v>
      </c>
      <c r="AE90">
        <f>IF(ABS(AE89-E102)&gt;180,IF(ABS(AE89-E102)&gt;360,ABS(AE89-E102)-360,360-ABS(AE89-E102)),ABS(AE89-E102))</f>
        <v>40.000000000000014</v>
      </c>
      <c r="AF90">
        <f>IF(ABS(AF89-E102)&gt;180,IF(ABS(AF89-E102)&gt;360,ABS(AF89-E102)-360,360-ABS(AF89-E102)),ABS(AF89-E102))</f>
        <v>50.000000000000014</v>
      </c>
      <c r="AG90">
        <f>IF(ABS(AG89-E102)&gt;180,IF(ABS(AG89-E102)&gt;360,ABS(AG89-E102)-360,360-ABS(AG89-E102)),ABS(AG89-E102))</f>
        <v>60.000000000000014</v>
      </c>
      <c r="AH90">
        <f>IF(ABS(AH89-E102)&gt;180,IF(ABS(AH89-E102)&gt;360,ABS(AH89-E102)-360,360-ABS(AH89-E102)),ABS(AH89-E102))</f>
        <v>70.000000000000014</v>
      </c>
      <c r="AI90">
        <f>IF(ABS(AI89-E102)&gt;180,IF(ABS(AI89-E102)&gt;360,ABS(AI89-E102)-360,360-ABS(AI89-E102)),ABS(AI89-E102))</f>
        <v>80.000000000000014</v>
      </c>
      <c r="AJ90">
        <f>IF(ABS(AJ89-E102)&gt;180,IF(ABS(AJ89-E102)&gt;360,ABS(AJ89-E102)-360,360-ABS(AJ89-E102)),ABS(AJ89-E102))</f>
        <v>90.000000000000014</v>
      </c>
      <c r="AK90">
        <f>IF(ABS(AK89-E102)&gt;180,IF(ABS(AK89-E102)&gt;360,ABS(AK89-E102)-360,360-ABS(AK89-E102)),ABS(AK89-E102))</f>
        <v>100.00000000000001</v>
      </c>
      <c r="AL90">
        <f>IF(ABS(AL89-E102)&gt;180,IF(ABS(AL89-E102)&gt;360,ABS(AL89-E102)-360,360-ABS(AL89-E102)),ABS(AL89-E102))</f>
        <v>110.00000000000001</v>
      </c>
      <c r="AM90">
        <f>IF(ABS(AM89-E102)&gt;180,IF(ABS(AM89-E102)&gt;360,ABS(AM89-E102)-360,360-ABS(AM89-E102)),ABS(AM89-E102))</f>
        <v>120.00000000000001</v>
      </c>
      <c r="AN90">
        <f>IF(ABS(AN89-E102)&gt;180,IF(ABS(AN89-E102)&gt;360,ABS(AN89-E102)-360,360-ABS(AN89-E102)),ABS(AN89-E102))</f>
        <v>130</v>
      </c>
      <c r="AO90">
        <f>IF(ABS(AO89-E102)&gt;180,IF(ABS(AO89-E102)&gt;360,ABS(AO89-E102)-360,360-ABS(AO89-E102)),ABS(AO89-E102))</f>
        <v>140</v>
      </c>
      <c r="AP90">
        <f>IF(ABS(AP89-E102)&gt;180,IF(ABS(AP89-E102)&gt;360,ABS(AP89-E102)-360,360-ABS(AP89-E102)),ABS(AP89-E102))</f>
        <v>150</v>
      </c>
      <c r="AQ90">
        <f>IF(ABS(AQ89-E102)&gt;180,IF(ABS(AQ89-E102)&gt;360,ABS(AQ89-E102)-360,360-ABS(AQ89-E102)),ABS(AQ89-E102))</f>
        <v>160</v>
      </c>
      <c r="AR90">
        <f>IF(ABS(AR89-E102)&gt;180,IF(ABS(AR89-E102)&gt;360,ABS(AR89-E102)-360,360-ABS(AR89-E102)),ABS(AR89-E102))</f>
        <v>170</v>
      </c>
    </row>
    <row r="91" spans="2:44" x14ac:dyDescent="0.5">
      <c r="G91" t="s">
        <v>734</v>
      </c>
    </row>
    <row r="92" spans="2:44" x14ac:dyDescent="0.5">
      <c r="B92" t="s">
        <v>788</v>
      </c>
      <c r="E92">
        <v>20</v>
      </c>
      <c r="G92">
        <v>90</v>
      </c>
      <c r="I92" t="e">
        <f>IF(DEGREES(ACOS(SIN(RADIANS(G92))*SIN(RADIANS(E100))+COS(RADIANS(G92))*COS(RADIANS(E100))*COS(RADIANS(I90))))&gt;90,0,$F$4*$F$5/E99^2*(SIN(RADIANS(G92))*SIN(RADIANS(E100))+COS(RADIANS(G92))*COS(RADIANS(E100))*COS(RADIANS(I90))))</f>
        <v>#DIV/0!</v>
      </c>
      <c r="J92" t="e">
        <f>IF(DEGREES(ACOS(SIN(RADIANS(G92))*SIN(RADIANS(E100))+COS(RADIANS(G92))*COS(RADIANS(E100))*COS(RADIANS(J90))))&gt;90,0,$F$4*$F$5/E99^2*(SIN(RADIANS(G92))*SIN(RADIANS(E100))+COS(RADIANS(G92))*COS(RADIANS(E100))*COS(RADIANS(J90))))</f>
        <v>#DIV/0!</v>
      </c>
      <c r="K92" t="e">
        <f>IF(DEGREES(ACOS(SIN(RADIANS(G92))*SIN(RADIANS(E100))+COS(RADIANS(G92))*COS(RADIANS(E100))*COS(RADIANS(K90))))&gt;90,0,$F$4*$F$5/E99^2*(SIN(RADIANS(G92))*SIN(RADIANS(E100))+COS(RADIANS(G92))*COS(RADIANS(E100))*COS(RADIANS(K90))))</f>
        <v>#DIV/0!</v>
      </c>
      <c r="L92" t="e">
        <f>IF(DEGREES(ACOS(SIN(RADIANS(G92))*SIN(RADIANS(E100))+COS(RADIANS(G92))*COS(RADIANS(E100))*COS(RADIANS(L90))))&gt;90,0,$F$4*$F$5/E99^2*(SIN(RADIANS(G92))*SIN(RADIANS(E100))+COS(RADIANS(G92))*COS(RADIANS(E100))*COS(RADIANS(L90))))</f>
        <v>#DIV/0!</v>
      </c>
      <c r="M92" t="e">
        <f>IF(DEGREES(ACOS(SIN(RADIANS(G92))*SIN(RADIANS(E100))+COS(RADIANS(G92))*COS(RADIANS(E100))*COS(RADIANS(M90))))&gt;90,0,$F$4*$F$5/E99^2*(SIN(RADIANS(G92))*SIN(RADIANS(E100))+COS(RADIANS(G92))*COS(RADIANS(E100))*COS(RADIANS(M90))))</f>
        <v>#DIV/0!</v>
      </c>
      <c r="N92" t="e">
        <f>IF(DEGREES(ACOS(SIN(RADIANS(G92))*SIN(RADIANS(E100))+COS(RADIANS(G92))*COS(RADIANS(E100))*COS(RADIANS(N90))))&gt;90,0,$F$4*$F$5/E99^2*(SIN(RADIANS(G92))*SIN(RADIANS(E100))+COS(RADIANS(G92))*COS(RADIANS(E100))*COS(RADIANS(N90))))</f>
        <v>#DIV/0!</v>
      </c>
      <c r="O92" t="e">
        <f>IF(DEGREES(ACOS(SIN(RADIANS(G92))*SIN(RADIANS(E100))+COS(RADIANS(G92))*COS(RADIANS(E100))*COS(RADIANS(O90))))&gt;90,0,$F$4*$F$5/E99^2*(SIN(RADIANS(G92))*SIN(RADIANS(E100))+COS(RADIANS(G92))*COS(RADIANS(E100))*COS(RADIANS(O90))))</f>
        <v>#DIV/0!</v>
      </c>
      <c r="P92" t="e">
        <f>IF(DEGREES(ACOS(SIN(RADIANS(G92))*SIN(RADIANS(E100))+COS(RADIANS(G92))*COS(RADIANS(E100))*COS(RADIANS(P90))))&gt;90,0,$F$4*$F$5/E99^2*(SIN(RADIANS(G92))*SIN(RADIANS(E100))+COS(RADIANS(G92))*COS(RADIANS(E100))*COS(RADIANS(P90))))</f>
        <v>#DIV/0!</v>
      </c>
      <c r="Q92" t="e">
        <f>IF(DEGREES(ACOS(SIN(RADIANS(G92))*SIN(RADIANS(E100))+COS(RADIANS(G92))*COS(RADIANS(E100))*COS(RADIANS(Q90))))&gt;90,0,$F$4*$F$5/E99^2*(SIN(RADIANS(G92))*SIN(RADIANS(E100))+COS(RADIANS(G92))*COS(RADIANS(E100))*COS(RADIANS(Q90))))</f>
        <v>#DIV/0!</v>
      </c>
      <c r="R92" t="e">
        <f>IF(DEGREES(ACOS(SIN(RADIANS(G92))*SIN(RADIANS(E100))+COS(RADIANS(G92))*COS(RADIANS(E100))*COS(RADIANS(R90))))&gt;90,0,$F$4*$F$5/E99^2*(SIN(RADIANS(G92))*SIN(RADIANS(E100))+COS(RADIANS(G92))*COS(RADIANS(E100))*COS(RADIANS(R90))))</f>
        <v>#DIV/0!</v>
      </c>
      <c r="S92" t="e">
        <f>IF(DEGREES(ACOS(SIN(RADIANS(G92))*SIN(RADIANS(E100))+COS(RADIANS(G92))*COS(RADIANS(E100))*COS(RADIANS(S90))))&gt;90,0,$F$4*$F$5/E99^2*(SIN(RADIANS(G92))*SIN(RADIANS(E100))+COS(RADIANS(G92))*COS(RADIANS(E100))*COS(RADIANS(S90))))</f>
        <v>#DIV/0!</v>
      </c>
      <c r="T92" t="e">
        <f>IF(DEGREES(ACOS(SIN(RADIANS(G92))*SIN(RADIANS(E100))+COS(RADIANS(G92))*COS(RADIANS(E100))*COS(RADIANS(T90))))&gt;90,0,$F$4*$F$5/E99^2*(SIN(RADIANS(G92))*SIN(RADIANS(E100))+COS(RADIANS(G92))*COS(RADIANS(E100))*COS(RADIANS(T90))))</f>
        <v>#DIV/0!</v>
      </c>
      <c r="U92" t="e">
        <f>IF(DEGREES(ACOS(SIN(RADIANS(G92))*SIN(RADIANS(E100))+COS(RADIANS(G92))*COS(RADIANS(E100))*COS(RADIANS(U90))))&gt;90,0,$F$4*$F$5/E99^2*(SIN(RADIANS(G92))*SIN(RADIANS(E100))+COS(RADIANS(G92))*COS(RADIANS(E100))*COS(RADIANS(U90))))</f>
        <v>#DIV/0!</v>
      </c>
      <c r="V92" t="e">
        <f>IF(DEGREES(ACOS(SIN(RADIANS(G92))*SIN(RADIANS(E100))+COS(RADIANS(G92))*COS(RADIANS(E100))*COS(RADIANS(V90))))&gt;90,0,$F$4*$F$5/E99^2*(SIN(RADIANS(G92))*SIN(RADIANS(E100))+COS(RADIANS(G92))*COS(RADIANS(E100))*COS(RADIANS(V90))))</f>
        <v>#DIV/0!</v>
      </c>
      <c r="W92" t="e">
        <f>IF(DEGREES(ACOS(SIN(RADIANS(G92))*SIN(RADIANS(E100))+COS(RADIANS(G92))*COS(RADIANS(E100))*COS(RADIANS(W90))))&gt;90,0,$F$4*$F$5/E99^2*(SIN(RADIANS(G92))*SIN(RADIANS(E100))+COS(RADIANS(G92))*COS(RADIANS(E100))*COS(RADIANS(W90))))</f>
        <v>#DIV/0!</v>
      </c>
      <c r="X92" t="e">
        <f>IF(DEGREES(ACOS(SIN(RADIANS(G92))*SIN(RADIANS(E100))+COS(RADIANS(G92))*COS(RADIANS(E100))*COS(RADIANS(X90))))&gt;90,0,$F$4*$F$5/E99^2*(SIN(RADIANS(G92))*SIN(RADIANS(E100))+COS(RADIANS(G92))*COS(RADIANS(E100))*COS(RADIANS(X90))))</f>
        <v>#DIV/0!</v>
      </c>
      <c r="Y92" t="e">
        <f>IF(DEGREES(ACOS(SIN(RADIANS(G92))*SIN(RADIANS(E100))+COS(RADIANS(G92))*COS(RADIANS(E100))*COS(RADIANS(Y90))))&gt;90,0,$F$4*$F$5/E99^2*(SIN(RADIANS(G92))*SIN(RADIANS(E100))+COS(RADIANS(G92))*COS(RADIANS(E100))*COS(RADIANS(Y90))))</f>
        <v>#DIV/0!</v>
      </c>
      <c r="Z92" t="e">
        <f>IF(DEGREES(ACOS(SIN(RADIANS(G92))*SIN(RADIANS(E100))+COS(RADIANS(G92))*COS(RADIANS(E100))*COS(RADIANS(Z90))))&gt;90,0,$F$4*$F$5/E99^2*(SIN(RADIANS(G92))*SIN(RADIANS(E100))+COS(RADIANS(G92))*COS(RADIANS(E100))*COS(RADIANS(Z90))))</f>
        <v>#DIV/0!</v>
      </c>
      <c r="AA92" t="e">
        <f>IF(DEGREES(ACOS(SIN(RADIANS(G92))*SIN(RADIANS(E100))+COS(RADIANS(G92))*COS(RADIANS(E100))*COS(RADIANS(AA90))))&gt;90,0,$F$4*$F$5/E99^2*(SIN(RADIANS(G92))*SIN(RADIANS(E100))+COS(RADIANS(G92))*COS(RADIANS(E100))*COS(RADIANS(AA90))))</f>
        <v>#DIV/0!</v>
      </c>
      <c r="AB92" t="e">
        <f>IF(DEGREES(ACOS(SIN(RADIANS(G92))*SIN(RADIANS(E100))+COS(RADIANS(G92))*COS(RADIANS(E100))*COS(RADIANS(AB90))))&gt;90,0,$F$4*$F$5/E99^2*(SIN(RADIANS(G92))*SIN(RADIANS(E100))+COS(RADIANS(G92))*COS(RADIANS(E100))*COS(RADIANS(AB90))))</f>
        <v>#DIV/0!</v>
      </c>
      <c r="AC92" t="e">
        <f>IF(DEGREES(ACOS(SIN(RADIANS(G92))*SIN(RADIANS(E100))+COS(RADIANS(G92))*COS(RADIANS(E100))*COS(RADIANS(AC90))))&gt;90,0,$F$4*$F$5/E99^2*(SIN(RADIANS(G92))*SIN(RADIANS(E100))+COS(RADIANS(G92))*COS(RADIANS(E100))*COS(RADIANS(AC90))))</f>
        <v>#DIV/0!</v>
      </c>
      <c r="AD92" t="e">
        <f>IF(DEGREES(ACOS(SIN(RADIANS(G92))*SIN(RADIANS(E100))+COS(RADIANS(G92))*COS(RADIANS(E100))*COS(RADIANS(AD90))))&gt;90,0,$F$4*$F$5/E99^2*(SIN(RADIANS(G92))*SIN(RADIANS(E100))+COS(RADIANS(G92))*COS(RADIANS(E100))*COS(RADIANS(AD90))))</f>
        <v>#DIV/0!</v>
      </c>
      <c r="AE92" t="e">
        <f>IF(DEGREES(ACOS(SIN(RADIANS(G92))*SIN(RADIANS(E100))+COS(RADIANS(G92))*COS(RADIANS(E100))*COS(RADIANS(AE90))))&gt;90,0,$F$4*$F$5/E99^2*(SIN(RADIANS(G92))*SIN(RADIANS(E100))+COS(RADIANS(G92))*COS(RADIANS(E100))*COS(RADIANS(AE90))))</f>
        <v>#DIV/0!</v>
      </c>
      <c r="AF92" t="e">
        <f>IF(DEGREES(ACOS(SIN(RADIANS(G92))*SIN(RADIANS(E100))+COS(RADIANS(G92))*COS(RADIANS(E100))*COS(RADIANS(AF90))))&gt;90,0,$F$4*$F$5/E99^2*(SIN(RADIANS(G92))*SIN(RADIANS(E100))+COS(RADIANS(G92))*COS(RADIANS(E100))*COS(RADIANS(AF90))))</f>
        <v>#DIV/0!</v>
      </c>
      <c r="AG92" t="e">
        <f>IF(DEGREES(ACOS(SIN(RADIANS(G92))*SIN(RADIANS(E100))+COS(RADIANS(G92))*COS(RADIANS(E100))*COS(RADIANS(AG90))))&gt;90,0,$F$4*$F$5/E99^2*(SIN(RADIANS(G92))*SIN(RADIANS(E100))+COS(RADIANS(G92))*COS(RADIANS(E100))*COS(RADIANS(AG90))))</f>
        <v>#DIV/0!</v>
      </c>
      <c r="AH92" t="e">
        <f>IF(DEGREES(ACOS(SIN(RADIANS(G92))*SIN(RADIANS(E100))+COS(RADIANS(G92))*COS(RADIANS(E100))*COS(RADIANS(AH90))))&gt;90,0,$F$4*$F$5/E99^2*(SIN(RADIANS(G92))*SIN(RADIANS(E100))+COS(RADIANS(G92))*COS(RADIANS(E100))*COS(RADIANS(AH90))))</f>
        <v>#DIV/0!</v>
      </c>
      <c r="AI92" t="e">
        <f>IF(DEGREES(ACOS(SIN(RADIANS(G92))*SIN(RADIANS(E100))+COS(RADIANS(G92))*COS(RADIANS(E100))*COS(RADIANS(AI90))))&gt;90,0,$F$4*$F$5/E99^2*(SIN(RADIANS(G92))*SIN(RADIANS(E100))+COS(RADIANS(G92))*COS(RADIANS(E100))*COS(RADIANS(AI90))))</f>
        <v>#DIV/0!</v>
      </c>
      <c r="AJ92" t="e">
        <f>IF(DEGREES(ACOS(SIN(RADIANS(G92))*SIN(RADIANS(E100))+COS(RADIANS(G92))*COS(RADIANS(E100))*COS(RADIANS(AJ90))))&gt;90,0,$F$4*$F$5/E99^2*(SIN(RADIANS(G92))*SIN(RADIANS(E100))+COS(RADIANS(G92))*COS(RADIANS(E100))*COS(RADIANS(AJ90))))</f>
        <v>#DIV/0!</v>
      </c>
      <c r="AK92" t="e">
        <f>IF(DEGREES(ACOS(SIN(RADIANS(G92))*SIN(RADIANS(E100))+COS(RADIANS(G92))*COS(RADIANS(E100))*COS(RADIANS(AK90))))&gt;90,0,$F$4*$F$5/E99^2*(SIN(RADIANS(G92))*SIN(RADIANS(E100))+COS(RADIANS(G92))*COS(RADIANS(E100))*COS(RADIANS(AK90))))</f>
        <v>#DIV/0!</v>
      </c>
      <c r="AL92" t="e">
        <f>IF(DEGREES(ACOS(SIN(RADIANS(G92))*SIN(RADIANS(E100))+COS(RADIANS(G92))*COS(RADIANS(E100))*COS(RADIANS(AL90))))&gt;90,0,$F$4*$F$5/E99^2*(SIN(RADIANS(G92))*SIN(RADIANS(E100))+COS(RADIANS(G92))*COS(RADIANS(E100))*COS(RADIANS(AL90))))</f>
        <v>#DIV/0!</v>
      </c>
      <c r="AM92" t="e">
        <f>IF(DEGREES(ACOS(SIN(RADIANS(G92))*SIN(RADIANS(E100))+COS(RADIANS(G92))*COS(RADIANS(E100))*COS(RADIANS(AM90))))&gt;90,0,$F$4*$F$5/E99^2*(SIN(RADIANS(G92))*SIN(RADIANS(E100))+COS(RADIANS(G92))*COS(RADIANS(E100))*COS(RADIANS(AM90))))</f>
        <v>#DIV/0!</v>
      </c>
      <c r="AN92" t="e">
        <f>IF(DEGREES(ACOS(SIN(RADIANS(G92))*SIN(RADIANS(E100))+COS(RADIANS(G92))*COS(RADIANS(E100))*COS(RADIANS(AN90))))&gt;90,0,$F$4*$F$5/E99^2*(SIN(RADIANS(G92))*SIN(RADIANS(E100))+COS(RADIANS(G92))*COS(RADIANS(E100))*COS(RADIANS(AN90))))</f>
        <v>#DIV/0!</v>
      </c>
      <c r="AO92" t="e">
        <f>IF(DEGREES(ACOS(SIN(RADIANS(G92))*SIN(RADIANS(E100))+COS(RADIANS(G92))*COS(RADIANS(E100))*COS(RADIANS(AO90))))&gt;90,0,$F$4*$F$5/E99^2*(SIN(RADIANS(G92))*SIN(RADIANS(E100))+COS(RADIANS(G92))*COS(RADIANS(E100))*COS(RADIANS(AO90))))</f>
        <v>#DIV/0!</v>
      </c>
      <c r="AP92" t="e">
        <f>IF(DEGREES(ACOS(SIN(RADIANS(G92))*SIN(RADIANS(E100))+COS(RADIANS(G92))*COS(RADIANS(E100))*COS(RADIANS(AP90))))&gt;90,0,$F$4*$F$5/E99^2*(SIN(RADIANS(G92))*SIN(RADIANS(E100))+COS(RADIANS(G92))*COS(RADIANS(E100))*COS(RADIANS(AP90))))</f>
        <v>#DIV/0!</v>
      </c>
      <c r="AQ92" t="e">
        <f>IF(DEGREES(ACOS(SIN(RADIANS(G92))*SIN(RADIANS(E100))+COS(RADIANS(G92))*COS(RADIANS(E100))*COS(RADIANS(AQ90))))&gt;90,0,$F$4*$F$5/E99^2*(SIN(RADIANS(G92))*SIN(RADIANS(E100))+COS(RADIANS(G92))*COS(RADIANS(E100))*COS(RADIANS(AQ90))))</f>
        <v>#DIV/0!</v>
      </c>
      <c r="AR92" t="e">
        <f>IF(DEGREES(ACOS(SIN(RADIANS(G92))*SIN(RADIANS(E100))+COS(RADIANS(G92))*COS(RADIANS(E100))*COS(RADIANS(AR90))))&gt;90,0,$F$4*$F$5/E99^2*(SIN(RADIANS(G92))*SIN(RADIANS(E100))+COS(RADIANS(G92))*COS(RADIANS(E100))*COS(RADIANS(AR90))))</f>
        <v>#DIV/0!</v>
      </c>
    </row>
    <row r="93" spans="2:44" x14ac:dyDescent="0.5">
      <c r="B93" t="s">
        <v>726</v>
      </c>
      <c r="E93" cm="1">
        <f t="array" ref="E93">INDEX($D$1751:$AM$1751,0,MATCH(E92-IF(E92&lt;360,0,360),$D$1700:$AM$1700,0))+IF(E92&gt;350,360,0)</f>
        <v>19.999999999999989</v>
      </c>
      <c r="G93">
        <v>80</v>
      </c>
      <c r="I93">
        <f>IF(DEGREES(ACOS(SIN(RADIANS(G93))*SIN(RADIANS(E100))+COS(RADIANS(G93))*COS(RADIANS(E100))*COS(RADIANS(I90))))&gt;90,0,$F$4*$F$5/E99^2*(SIN(RADIANS(G93))*SIN(RADIANS(E100))+COS(RADIANS(G93))*COS(RADIANS(E100))*COS(RADIANS(I90))))</f>
        <v>0</v>
      </c>
      <c r="J93">
        <f>IF(DEGREES(ACOS(SIN(RADIANS(G93))*SIN(RADIANS(E100))+COS(RADIANS(G93))*COS(RADIANS(E100))*COS(RADIANS(J90))))&gt;90,0,$F$4*$F$5/E99^2*(SIN(RADIANS(G93))*SIN(RADIANS(E100))+COS(RADIANS(G93))*COS(RADIANS(E100))*COS(RADIANS(J90))))</f>
        <v>0</v>
      </c>
      <c r="K93">
        <f>IF(DEGREES(ACOS(SIN(RADIANS(G93))*SIN(RADIANS(E100))+COS(RADIANS(G93))*COS(RADIANS(E100))*COS(RADIANS(K90))))&gt;90,0,$F$4*$F$5/E99^2*(SIN(RADIANS(G93))*SIN(RADIANS(E100))+COS(RADIANS(G93))*COS(RADIANS(E100))*COS(RADIANS(K90))))</f>
        <v>0</v>
      </c>
      <c r="L93">
        <f>IF(DEGREES(ACOS(SIN(RADIANS(G93))*SIN(RADIANS(E100))+COS(RADIANS(G93))*COS(RADIANS(E100))*COS(RADIANS(L90))))&gt;90,0,$F$4*$F$5/E99^2*(SIN(RADIANS(G93))*SIN(RADIANS(E100))+COS(RADIANS(G93))*COS(RADIANS(E100))*COS(RADIANS(L90))))</f>
        <v>0</v>
      </c>
      <c r="M93">
        <f>IF(DEGREES(ACOS(SIN(RADIANS(G93))*SIN(RADIANS(E100))+COS(RADIANS(G93))*COS(RADIANS(E100))*COS(RADIANS(M90))))&gt;90,0,$F$4*$F$5/E99^2*(SIN(RADIANS(G93))*SIN(RADIANS(E100))+COS(RADIANS(G93))*COS(RADIANS(E100))*COS(RADIANS(M90))))</f>
        <v>0</v>
      </c>
      <c r="N93">
        <f>IF(DEGREES(ACOS(SIN(RADIANS(G93))*SIN(RADIANS(E100))+COS(RADIANS(G93))*COS(RADIANS(E100))*COS(RADIANS(N90))))&gt;90,0,$F$4*$F$5/E99^2*(SIN(RADIANS(G93))*SIN(RADIANS(E100))+COS(RADIANS(G93))*COS(RADIANS(E100))*COS(RADIANS(N90))))</f>
        <v>0</v>
      </c>
      <c r="O93">
        <f>IF(DEGREES(ACOS(SIN(RADIANS(G93))*SIN(RADIANS(E100))+COS(RADIANS(G93))*COS(RADIANS(E100))*COS(RADIANS(O90))))&gt;90,0,$F$4*$F$5/E99^2*(SIN(RADIANS(G93))*SIN(RADIANS(E100))+COS(RADIANS(G93))*COS(RADIANS(E100))*COS(RADIANS(O90))))</f>
        <v>0</v>
      </c>
      <c r="P93">
        <f>IF(DEGREES(ACOS(SIN(RADIANS(G93))*SIN(RADIANS(E100))+COS(RADIANS(G93))*COS(RADIANS(E100))*COS(RADIANS(P90))))&gt;90,0,$F$4*$F$5/E99^2*(SIN(RADIANS(G93))*SIN(RADIANS(E100))+COS(RADIANS(G93))*COS(RADIANS(E100))*COS(RADIANS(P90))))</f>
        <v>0</v>
      </c>
      <c r="Q93">
        <f>IF(DEGREES(ACOS(SIN(RADIANS(G93))*SIN(RADIANS(E100))+COS(RADIANS(G93))*COS(RADIANS(E100))*COS(RADIANS(Q90))))&gt;90,0,$F$4*$F$5/E99^2*(SIN(RADIANS(G93))*SIN(RADIANS(E100))+COS(RADIANS(G93))*COS(RADIANS(E100))*COS(RADIANS(Q90))))</f>
        <v>0</v>
      </c>
      <c r="R93" t="e">
        <f>IF(DEGREES(ACOS(SIN(RADIANS(G93))*SIN(RADIANS(E100))+COS(RADIANS(G93))*COS(RADIANS(E100))*COS(RADIANS(R90))))&gt;90,0,$F$4*$F$5/E99^2*(SIN(RADIANS(G93))*SIN(RADIANS(E100))+COS(RADIANS(G93))*COS(RADIANS(E100))*COS(RADIANS(R90))))</f>
        <v>#DIV/0!</v>
      </c>
      <c r="S93" t="e">
        <f>IF(DEGREES(ACOS(SIN(RADIANS(G93))*SIN(RADIANS(E100))+COS(RADIANS(G93))*COS(RADIANS(E100))*COS(RADIANS(S90))))&gt;90,0,$F$4*$F$5/E99^2*(SIN(RADIANS(G93))*SIN(RADIANS(E100))+COS(RADIANS(G93))*COS(RADIANS(E100))*COS(RADIANS(S90))))</f>
        <v>#DIV/0!</v>
      </c>
      <c r="T93" t="e">
        <f>IF(DEGREES(ACOS(SIN(RADIANS(G93))*SIN(RADIANS(E100))+COS(RADIANS(G93))*COS(RADIANS(E100))*COS(RADIANS(T90))))&gt;90,0,$F$4*$F$5/E99^2*(SIN(RADIANS(G93))*SIN(RADIANS(E100))+COS(RADIANS(G93))*COS(RADIANS(E100))*COS(RADIANS(T90))))</f>
        <v>#DIV/0!</v>
      </c>
      <c r="U93" t="e">
        <f>IF(DEGREES(ACOS(SIN(RADIANS(G93))*SIN(RADIANS(E100))+COS(RADIANS(G93))*COS(RADIANS(E100))*COS(RADIANS(U90))))&gt;90,0,$F$4*$F$5/E99^2*(SIN(RADIANS(G93))*SIN(RADIANS(E100))+COS(RADIANS(G93))*COS(RADIANS(E100))*COS(RADIANS(U90))))</f>
        <v>#DIV/0!</v>
      </c>
      <c r="V93" t="e">
        <f>IF(DEGREES(ACOS(SIN(RADIANS(G93))*SIN(RADIANS(E100))+COS(RADIANS(G93))*COS(RADIANS(E100))*COS(RADIANS(V90))))&gt;90,0,$F$4*$F$5/E99^2*(SIN(RADIANS(G93))*SIN(RADIANS(E100))+COS(RADIANS(G93))*COS(RADIANS(E100))*COS(RADIANS(V90))))</f>
        <v>#DIV/0!</v>
      </c>
      <c r="W93" t="e">
        <f>IF(DEGREES(ACOS(SIN(RADIANS(G93))*SIN(RADIANS(E100))+COS(RADIANS(G93))*COS(RADIANS(E100))*COS(RADIANS(W90))))&gt;90,0,$F$4*$F$5/E99^2*(SIN(RADIANS(G93))*SIN(RADIANS(E100))+COS(RADIANS(G93))*COS(RADIANS(E100))*COS(RADIANS(W90))))</f>
        <v>#DIV/0!</v>
      </c>
      <c r="X93" t="e">
        <f>IF(DEGREES(ACOS(SIN(RADIANS(G93))*SIN(RADIANS(E100))+COS(RADIANS(G93))*COS(RADIANS(E100))*COS(RADIANS(X90))))&gt;90,0,$F$4*$F$5/E99^2*(SIN(RADIANS(G93))*SIN(RADIANS(E100))+COS(RADIANS(G93))*COS(RADIANS(E100))*COS(RADIANS(X90))))</f>
        <v>#DIV/0!</v>
      </c>
      <c r="Y93" t="e">
        <f>IF(DEGREES(ACOS(SIN(RADIANS(G93))*SIN(RADIANS(E100))+COS(RADIANS(G93))*COS(RADIANS(E100))*COS(RADIANS(Y90))))&gt;90,0,$F$4*$F$5/E99^2*(SIN(RADIANS(G93))*SIN(RADIANS(E100))+COS(RADIANS(G93))*COS(RADIANS(E100))*COS(RADIANS(Y90))))</f>
        <v>#DIV/0!</v>
      </c>
      <c r="Z93" t="e">
        <f>IF(DEGREES(ACOS(SIN(RADIANS(G93))*SIN(RADIANS(E100))+COS(RADIANS(G93))*COS(RADIANS(E100))*COS(RADIANS(Z90))))&gt;90,0,$F$4*$F$5/E99^2*(SIN(RADIANS(G93))*SIN(RADIANS(E100))+COS(RADIANS(G93))*COS(RADIANS(E100))*COS(RADIANS(Z90))))</f>
        <v>#DIV/0!</v>
      </c>
      <c r="AA93" t="e">
        <f>IF(DEGREES(ACOS(SIN(RADIANS(G93))*SIN(RADIANS(E100))+COS(RADIANS(G93))*COS(RADIANS(E100))*COS(RADIANS(AA90))))&gt;90,0,$F$4*$F$5/E99^2*(SIN(RADIANS(G93))*SIN(RADIANS(E100))+COS(RADIANS(G93))*COS(RADIANS(E100))*COS(RADIANS(AA90))))</f>
        <v>#DIV/0!</v>
      </c>
      <c r="AB93" t="e">
        <f>IF(DEGREES(ACOS(SIN(RADIANS(G93))*SIN(RADIANS(E100))+COS(RADIANS(G93))*COS(RADIANS(E100))*COS(RADIANS(AB90))))&gt;90,0,$F$4*$F$5/E99^2*(SIN(RADIANS(G93))*SIN(RADIANS(E100))+COS(RADIANS(G93))*COS(RADIANS(E100))*COS(RADIANS(AB90))))</f>
        <v>#DIV/0!</v>
      </c>
      <c r="AC93" t="e">
        <f>IF(DEGREES(ACOS(SIN(RADIANS(G93))*SIN(RADIANS(E100))+COS(RADIANS(G93))*COS(RADIANS(E100))*COS(RADIANS(AC90))))&gt;90,0,$F$4*$F$5/E99^2*(SIN(RADIANS(G93))*SIN(RADIANS(E100))+COS(RADIANS(G93))*COS(RADIANS(E100))*COS(RADIANS(AC90))))</f>
        <v>#DIV/0!</v>
      </c>
      <c r="AD93" t="e">
        <f>IF(DEGREES(ACOS(SIN(RADIANS(G93))*SIN(RADIANS(E100))+COS(RADIANS(G93))*COS(RADIANS(E100))*COS(RADIANS(AD90))))&gt;90,0,$F$4*$F$5/E99^2*(SIN(RADIANS(G93))*SIN(RADIANS(E100))+COS(RADIANS(G93))*COS(RADIANS(E100))*COS(RADIANS(AD90))))</f>
        <v>#DIV/0!</v>
      </c>
      <c r="AE93" t="e">
        <f>IF(DEGREES(ACOS(SIN(RADIANS(G93))*SIN(RADIANS(E100))+COS(RADIANS(G93))*COS(RADIANS(E100))*COS(RADIANS(AE90))))&gt;90,0,$F$4*$F$5/E99^2*(SIN(RADIANS(G93))*SIN(RADIANS(E100))+COS(RADIANS(G93))*COS(RADIANS(E100))*COS(RADIANS(AE90))))</f>
        <v>#DIV/0!</v>
      </c>
      <c r="AF93" t="e">
        <f>IF(DEGREES(ACOS(SIN(RADIANS(G93))*SIN(RADIANS(E100))+COS(RADIANS(G93))*COS(RADIANS(E100))*COS(RADIANS(AF90))))&gt;90,0,$F$4*$F$5/E99^2*(SIN(RADIANS(G93))*SIN(RADIANS(E100))+COS(RADIANS(G93))*COS(RADIANS(E100))*COS(RADIANS(AF90))))</f>
        <v>#DIV/0!</v>
      </c>
      <c r="AG93" t="e">
        <f>IF(DEGREES(ACOS(SIN(RADIANS(G93))*SIN(RADIANS(E100))+COS(RADIANS(G93))*COS(RADIANS(E100))*COS(RADIANS(AG90))))&gt;90,0,$F$4*$F$5/E99^2*(SIN(RADIANS(G93))*SIN(RADIANS(E100))+COS(RADIANS(G93))*COS(RADIANS(E100))*COS(RADIANS(AG90))))</f>
        <v>#DIV/0!</v>
      </c>
      <c r="AH93" t="e">
        <f>IF(DEGREES(ACOS(SIN(RADIANS(G93))*SIN(RADIANS(E100))+COS(RADIANS(G93))*COS(RADIANS(E100))*COS(RADIANS(AH90))))&gt;90,0,$F$4*$F$5/E99^2*(SIN(RADIANS(G93))*SIN(RADIANS(E100))+COS(RADIANS(G93))*COS(RADIANS(E100))*COS(RADIANS(AH90))))</f>
        <v>#DIV/0!</v>
      </c>
      <c r="AI93" t="e">
        <f>IF(DEGREES(ACOS(SIN(RADIANS(G93))*SIN(RADIANS(E100))+COS(RADIANS(G93))*COS(RADIANS(E100))*COS(RADIANS(AI90))))&gt;90,0,$F$4*$F$5/E99^2*(SIN(RADIANS(G93))*SIN(RADIANS(E100))+COS(RADIANS(G93))*COS(RADIANS(E100))*COS(RADIANS(AI90))))</f>
        <v>#DIV/0!</v>
      </c>
      <c r="AJ93" t="e">
        <f>IF(DEGREES(ACOS(SIN(RADIANS(G93))*SIN(RADIANS(E100))+COS(RADIANS(G93))*COS(RADIANS(E100))*COS(RADIANS(AJ90))))&gt;90,0,$F$4*$F$5/E99^2*(SIN(RADIANS(G93))*SIN(RADIANS(E100))+COS(RADIANS(G93))*COS(RADIANS(E100))*COS(RADIANS(AJ90))))</f>
        <v>#DIV/0!</v>
      </c>
      <c r="AK93">
        <f>IF(DEGREES(ACOS(SIN(RADIANS(G93))*SIN(RADIANS(E100))+COS(RADIANS(G93))*COS(RADIANS(E100))*COS(RADIANS(AK90))))&gt;90,0,$F$4*$F$5/E99^2*(SIN(RADIANS(G93))*SIN(RADIANS(E100))+COS(RADIANS(G93))*COS(RADIANS(E100))*COS(RADIANS(AK90))))</f>
        <v>0</v>
      </c>
      <c r="AL93">
        <f>IF(DEGREES(ACOS(SIN(RADIANS(G93))*SIN(RADIANS(E100))+COS(RADIANS(G93))*COS(RADIANS(E100))*COS(RADIANS(AL90))))&gt;90,0,$F$4*$F$5/E99^2*(SIN(RADIANS(G93))*SIN(RADIANS(E100))+COS(RADIANS(G93))*COS(RADIANS(E100))*COS(RADIANS(AL90))))</f>
        <v>0</v>
      </c>
      <c r="AM93">
        <f>IF(DEGREES(ACOS(SIN(RADIANS(G93))*SIN(RADIANS(E100))+COS(RADIANS(G93))*COS(RADIANS(E100))*COS(RADIANS(AM90))))&gt;90,0,$F$4*$F$5/E99^2*(SIN(RADIANS(G93))*SIN(RADIANS(E100))+COS(RADIANS(G93))*COS(RADIANS(E100))*COS(RADIANS(AM90))))</f>
        <v>0</v>
      </c>
      <c r="AN93">
        <f>IF(DEGREES(ACOS(SIN(RADIANS(G93))*SIN(RADIANS(E100))+COS(RADIANS(G93))*COS(RADIANS(E100))*COS(RADIANS(AN90))))&gt;90,0,$F$4*$F$5/E99^2*(SIN(RADIANS(G93))*SIN(RADIANS(E100))+COS(RADIANS(G93))*COS(RADIANS(E100))*COS(RADIANS(AN90))))</f>
        <v>0</v>
      </c>
      <c r="AO93">
        <f>IF(DEGREES(ACOS(SIN(RADIANS(G93))*SIN(RADIANS(E100))+COS(RADIANS(G93))*COS(RADIANS(E100))*COS(RADIANS(AO90))))&gt;90,0,$F$4*$F$5/E99^2*(SIN(RADIANS(G93))*SIN(RADIANS(E100))+COS(RADIANS(G93))*COS(RADIANS(E100))*COS(RADIANS(AO90))))</f>
        <v>0</v>
      </c>
      <c r="AP93">
        <f>IF(DEGREES(ACOS(SIN(RADIANS(G93))*SIN(RADIANS(E100))+COS(RADIANS(G93))*COS(RADIANS(E100))*COS(RADIANS(AP90))))&gt;90,0,$F$4*$F$5/E99^2*(SIN(RADIANS(G93))*SIN(RADIANS(E100))+COS(RADIANS(G93))*COS(RADIANS(E100))*COS(RADIANS(AP90))))</f>
        <v>0</v>
      </c>
      <c r="AQ93">
        <f>IF(DEGREES(ACOS(SIN(RADIANS(G93))*SIN(RADIANS(E100))+COS(RADIANS(G93))*COS(RADIANS(E100))*COS(RADIANS(AQ90))))&gt;90,0,$F$4*$F$5/E99^2*(SIN(RADIANS(G93))*SIN(RADIANS(E100))+COS(RADIANS(G93))*COS(RADIANS(E100))*COS(RADIANS(AQ90))))</f>
        <v>0</v>
      </c>
      <c r="AR93">
        <f>IF(DEGREES(ACOS(SIN(RADIANS(G93))*SIN(RADIANS(E100))+COS(RADIANS(G93))*COS(RADIANS(E100))*COS(RADIANS(AR90))))&gt;90,0,$F$4*$F$5/E99^2*(SIN(RADIANS(G93))*SIN(RADIANS(E100))+COS(RADIANS(G93))*COS(RADIANS(E100))*COS(RADIANS(AR90))))</f>
        <v>0</v>
      </c>
    </row>
    <row r="94" spans="2:44" x14ac:dyDescent="0.5">
      <c r="B94" s="40" t="s">
        <v>781</v>
      </c>
      <c r="E94">
        <f>IF(E93-$F$13&lt;0,E93-$F$13+360,IF(E93-$F$13&gt;360,E93-$F$13-360,E93-$F$13))</f>
        <v>110</v>
      </c>
      <c r="G94">
        <v>70</v>
      </c>
      <c r="I94">
        <f>IF(DEGREES(ACOS(SIN(RADIANS(G94))*SIN(RADIANS(E100))+COS(RADIANS(G94))*COS(RADIANS(E100))*COS(RADIANS(I90))))&gt;90,0,$F$4*$F$5/E99^2*(SIN(RADIANS(G94))*SIN(RADIANS(E100))+COS(RADIANS(G94))*COS(RADIANS(E100))*COS(RADIANS(I90))))</f>
        <v>0</v>
      </c>
      <c r="J94">
        <f>IF(DEGREES(ACOS(SIN(RADIANS(G94))*SIN(RADIANS(E100))+COS(RADIANS(G94))*COS(RADIANS(E100))*COS(RADIANS(J90))))&gt;90,0,$F$4*$F$5/E99^2*(SIN(RADIANS(G94))*SIN(RADIANS(E100))+COS(RADIANS(G94))*COS(RADIANS(E100))*COS(RADIANS(J90))))</f>
        <v>0</v>
      </c>
      <c r="K94">
        <f>IF(DEGREES(ACOS(SIN(RADIANS(G94))*SIN(RADIANS(E100))+COS(RADIANS(G94))*COS(RADIANS(E100))*COS(RADIANS(K90))))&gt;90,0,$F$4*$F$5/E99^2*(SIN(RADIANS(G94))*SIN(RADIANS(E100))+COS(RADIANS(G94))*COS(RADIANS(E100))*COS(RADIANS(K90))))</f>
        <v>0</v>
      </c>
      <c r="L94">
        <f>IF(DEGREES(ACOS(SIN(RADIANS(G94))*SIN(RADIANS(E100))+COS(RADIANS(G94))*COS(RADIANS(E100))*COS(RADIANS(L90))))&gt;90,0,$F$4*$F$5/E99^2*(SIN(RADIANS(G94))*SIN(RADIANS(E100))+COS(RADIANS(G94))*COS(RADIANS(E100))*COS(RADIANS(L90))))</f>
        <v>0</v>
      </c>
      <c r="M94">
        <f>IF(DEGREES(ACOS(SIN(RADIANS(G94))*SIN(RADIANS(E100))+COS(RADIANS(G94))*COS(RADIANS(E100))*COS(RADIANS(M90))))&gt;90,0,$F$4*$F$5/E99^2*(SIN(RADIANS(G94))*SIN(RADIANS(E100))+COS(RADIANS(G94))*COS(RADIANS(E100))*COS(RADIANS(M90))))</f>
        <v>0</v>
      </c>
      <c r="N94">
        <f>IF(DEGREES(ACOS(SIN(RADIANS(G94))*SIN(RADIANS(E100))+COS(RADIANS(G94))*COS(RADIANS(E100))*COS(RADIANS(N90))))&gt;90,0,$F$4*$F$5/E99^2*(SIN(RADIANS(G94))*SIN(RADIANS(E100))+COS(RADIANS(G94))*COS(RADIANS(E100))*COS(RADIANS(N90))))</f>
        <v>0</v>
      </c>
      <c r="O94">
        <f>IF(DEGREES(ACOS(SIN(RADIANS(G94))*SIN(RADIANS(E100))+COS(RADIANS(G94))*COS(RADIANS(E100))*COS(RADIANS(O90))))&gt;90,0,$F$4*$F$5/E99^2*(SIN(RADIANS(G94))*SIN(RADIANS(E100))+COS(RADIANS(G94))*COS(RADIANS(E100))*COS(RADIANS(O90))))</f>
        <v>0</v>
      </c>
      <c r="P94">
        <f>IF(DEGREES(ACOS(SIN(RADIANS(G94))*SIN(RADIANS(E100))+COS(RADIANS(G94))*COS(RADIANS(E100))*COS(RADIANS(P90))))&gt;90,0,$F$4*$F$5/E99^2*(SIN(RADIANS(G94))*SIN(RADIANS(E100))+COS(RADIANS(G94))*COS(RADIANS(E100))*COS(RADIANS(P90))))</f>
        <v>0</v>
      </c>
      <c r="Q94">
        <f>IF(DEGREES(ACOS(SIN(RADIANS(G94))*SIN(RADIANS(E100))+COS(RADIANS(G94))*COS(RADIANS(E100))*COS(RADIANS(Q90))))&gt;90,0,$F$4*$F$5/E99^2*(SIN(RADIANS(G94))*SIN(RADIANS(E100))+COS(RADIANS(G94))*COS(RADIANS(E100))*COS(RADIANS(Q90))))</f>
        <v>0</v>
      </c>
      <c r="R94" t="e">
        <f>IF(DEGREES(ACOS(SIN(RADIANS(G94))*SIN(RADIANS(E100))+COS(RADIANS(G94))*COS(RADIANS(E100))*COS(RADIANS(R90))))&gt;90,0,$F$4*$F$5/E99^2*(SIN(RADIANS(G94))*SIN(RADIANS(E100))+COS(RADIANS(G94))*COS(RADIANS(E100))*COS(RADIANS(R90))))</f>
        <v>#DIV/0!</v>
      </c>
      <c r="S94" t="e">
        <f>IF(DEGREES(ACOS(SIN(RADIANS(G94))*SIN(RADIANS(E100))+COS(RADIANS(G94))*COS(RADIANS(E100))*COS(RADIANS(S90))))&gt;90,0,$F$4*$F$5/E99^2*(SIN(RADIANS(G94))*SIN(RADIANS(E100))+COS(RADIANS(G94))*COS(RADIANS(E100))*COS(RADIANS(S90))))</f>
        <v>#DIV/0!</v>
      </c>
      <c r="T94" t="e">
        <f>IF(DEGREES(ACOS(SIN(RADIANS(G94))*SIN(RADIANS(E100))+COS(RADIANS(G94))*COS(RADIANS(E100))*COS(RADIANS(T90))))&gt;90,0,$F$4*$F$5/E99^2*(SIN(RADIANS(G94))*SIN(RADIANS(E100))+COS(RADIANS(G94))*COS(RADIANS(E100))*COS(RADIANS(T90))))</f>
        <v>#DIV/0!</v>
      </c>
      <c r="U94" t="e">
        <f>IF(DEGREES(ACOS(SIN(RADIANS(G94))*SIN(RADIANS(E100))+COS(RADIANS(G94))*COS(RADIANS(E100))*COS(RADIANS(U90))))&gt;90,0,$F$4*$F$5/E99^2*(SIN(RADIANS(G94))*SIN(RADIANS(E100))+COS(RADIANS(G94))*COS(RADIANS(E100))*COS(RADIANS(U90))))</f>
        <v>#DIV/0!</v>
      </c>
      <c r="V94" t="e">
        <f>IF(DEGREES(ACOS(SIN(RADIANS(G94))*SIN(RADIANS(E100))+COS(RADIANS(G94))*COS(RADIANS(E100))*COS(RADIANS(V90))))&gt;90,0,$F$4*$F$5/E99^2*(SIN(RADIANS(G94))*SIN(RADIANS(E100))+COS(RADIANS(G94))*COS(RADIANS(E100))*COS(RADIANS(V90))))</f>
        <v>#DIV/0!</v>
      </c>
      <c r="W94" t="e">
        <f>IF(DEGREES(ACOS(SIN(RADIANS(G94))*SIN(RADIANS(E100))+COS(RADIANS(G94))*COS(RADIANS(E100))*COS(RADIANS(W90))))&gt;90,0,$F$4*$F$5/E99^2*(SIN(RADIANS(G94))*SIN(RADIANS(E100))+COS(RADIANS(G94))*COS(RADIANS(E100))*COS(RADIANS(W90))))</f>
        <v>#DIV/0!</v>
      </c>
      <c r="X94" t="e">
        <f>IF(DEGREES(ACOS(SIN(RADIANS(G94))*SIN(RADIANS(E100))+COS(RADIANS(G94))*COS(RADIANS(E100))*COS(RADIANS(X90))))&gt;90,0,$F$4*$F$5/E99^2*(SIN(RADIANS(G94))*SIN(RADIANS(E100))+COS(RADIANS(G94))*COS(RADIANS(E100))*COS(RADIANS(X90))))</f>
        <v>#DIV/0!</v>
      </c>
      <c r="Y94" t="e">
        <f>IF(DEGREES(ACOS(SIN(RADIANS(G94))*SIN(RADIANS(E100))+COS(RADIANS(G94))*COS(RADIANS(E100))*COS(RADIANS(Y90))))&gt;90,0,$F$4*$F$5/E99^2*(SIN(RADIANS(G94))*SIN(RADIANS(E100))+COS(RADIANS(G94))*COS(RADIANS(E100))*COS(RADIANS(Y90))))</f>
        <v>#DIV/0!</v>
      </c>
      <c r="Z94" t="e">
        <f>IF(DEGREES(ACOS(SIN(RADIANS(G94))*SIN(RADIANS(E100))+COS(RADIANS(G94))*COS(RADIANS(E100))*COS(RADIANS(Z90))))&gt;90,0,$F$4*$F$5/E99^2*(SIN(RADIANS(G94))*SIN(RADIANS(E100))+COS(RADIANS(G94))*COS(RADIANS(E100))*COS(RADIANS(Z90))))</f>
        <v>#DIV/0!</v>
      </c>
      <c r="AA94" t="e">
        <f>IF(DEGREES(ACOS(SIN(RADIANS(G94))*SIN(RADIANS(E100))+COS(RADIANS(G94))*COS(RADIANS(E100))*COS(RADIANS(AA90))))&gt;90,0,$F$4*$F$5/E99^2*(SIN(RADIANS(G94))*SIN(RADIANS(E100))+COS(RADIANS(G94))*COS(RADIANS(E100))*COS(RADIANS(AA90))))</f>
        <v>#DIV/0!</v>
      </c>
      <c r="AB94" t="e">
        <f>IF(DEGREES(ACOS(SIN(RADIANS(G94))*SIN(RADIANS(E100))+COS(RADIANS(G94))*COS(RADIANS(E100))*COS(RADIANS(AB90))))&gt;90,0,$F$4*$F$5/E99^2*(SIN(RADIANS(G94))*SIN(RADIANS(E100))+COS(RADIANS(G94))*COS(RADIANS(E100))*COS(RADIANS(AB90))))</f>
        <v>#DIV/0!</v>
      </c>
      <c r="AC94" t="e">
        <f>IF(DEGREES(ACOS(SIN(RADIANS(G94))*SIN(RADIANS(E100))+COS(RADIANS(G94))*COS(RADIANS(E100))*COS(RADIANS(AC90))))&gt;90,0,$F$4*$F$5/E99^2*(SIN(RADIANS(G94))*SIN(RADIANS(E100))+COS(RADIANS(G94))*COS(RADIANS(E100))*COS(RADIANS(AC90))))</f>
        <v>#DIV/0!</v>
      </c>
      <c r="AD94" t="e">
        <f>IF(DEGREES(ACOS(SIN(RADIANS(G94))*SIN(RADIANS(E100))+COS(RADIANS(G94))*COS(RADIANS(E100))*COS(RADIANS(AD90))))&gt;90,0,$F$4*$F$5/E99^2*(SIN(RADIANS(G94))*SIN(RADIANS(E100))+COS(RADIANS(G94))*COS(RADIANS(E100))*COS(RADIANS(AD90))))</f>
        <v>#DIV/0!</v>
      </c>
      <c r="AE94" t="e">
        <f>IF(DEGREES(ACOS(SIN(RADIANS(G94))*SIN(RADIANS(E100))+COS(RADIANS(G94))*COS(RADIANS(E100))*COS(RADIANS(AE90))))&gt;90,0,$F$4*$F$5/E99^2*(SIN(RADIANS(G94))*SIN(RADIANS(E100))+COS(RADIANS(G94))*COS(RADIANS(E100))*COS(RADIANS(AE90))))</f>
        <v>#DIV/0!</v>
      </c>
      <c r="AF94" t="e">
        <f>IF(DEGREES(ACOS(SIN(RADIANS(G94))*SIN(RADIANS(E100))+COS(RADIANS(G94))*COS(RADIANS(E100))*COS(RADIANS(AF90))))&gt;90,0,$F$4*$F$5/E99^2*(SIN(RADIANS(G94))*SIN(RADIANS(E100))+COS(RADIANS(G94))*COS(RADIANS(E100))*COS(RADIANS(AF90))))</f>
        <v>#DIV/0!</v>
      </c>
      <c r="AG94" t="e">
        <f>IF(DEGREES(ACOS(SIN(RADIANS(G94))*SIN(RADIANS(E100))+COS(RADIANS(G94))*COS(RADIANS(E100))*COS(RADIANS(AG90))))&gt;90,0,$F$4*$F$5/E99^2*(SIN(RADIANS(G94))*SIN(RADIANS(E100))+COS(RADIANS(G94))*COS(RADIANS(E100))*COS(RADIANS(AG90))))</f>
        <v>#DIV/0!</v>
      </c>
      <c r="AH94" t="e">
        <f>IF(DEGREES(ACOS(SIN(RADIANS(G94))*SIN(RADIANS(E100))+COS(RADIANS(G94))*COS(RADIANS(E100))*COS(RADIANS(AH90))))&gt;90,0,$F$4*$F$5/E99^2*(SIN(RADIANS(G94))*SIN(RADIANS(E100))+COS(RADIANS(G94))*COS(RADIANS(E100))*COS(RADIANS(AH90))))</f>
        <v>#DIV/0!</v>
      </c>
      <c r="AI94" t="e">
        <f>IF(DEGREES(ACOS(SIN(RADIANS(G94))*SIN(RADIANS(E100))+COS(RADIANS(G94))*COS(RADIANS(E100))*COS(RADIANS(AI90))))&gt;90,0,$F$4*$F$5/E99^2*(SIN(RADIANS(G94))*SIN(RADIANS(E100))+COS(RADIANS(G94))*COS(RADIANS(E100))*COS(RADIANS(AI90))))</f>
        <v>#DIV/0!</v>
      </c>
      <c r="AJ94" t="e">
        <f>IF(DEGREES(ACOS(SIN(RADIANS(G94))*SIN(RADIANS(E100))+COS(RADIANS(G94))*COS(RADIANS(E100))*COS(RADIANS(AJ90))))&gt;90,0,$F$4*$F$5/E99^2*(SIN(RADIANS(G94))*SIN(RADIANS(E100))+COS(RADIANS(G94))*COS(RADIANS(E100))*COS(RADIANS(AJ90))))</f>
        <v>#DIV/0!</v>
      </c>
      <c r="AK94">
        <f>IF(DEGREES(ACOS(SIN(RADIANS(G94))*SIN(RADIANS(E100))+COS(RADIANS(G94))*COS(RADIANS(E100))*COS(RADIANS(AK90))))&gt;90,0,$F$4*$F$5/E99^2*(SIN(RADIANS(G94))*SIN(RADIANS(E100))+COS(RADIANS(G94))*COS(RADIANS(E100))*COS(RADIANS(AK90))))</f>
        <v>0</v>
      </c>
      <c r="AL94">
        <f>IF(DEGREES(ACOS(SIN(RADIANS(G94))*SIN(RADIANS(E100))+COS(RADIANS(G94))*COS(RADIANS(E100))*COS(RADIANS(AL90))))&gt;90,0,$F$4*$F$5/E99^2*(SIN(RADIANS(G94))*SIN(RADIANS(E100))+COS(RADIANS(G94))*COS(RADIANS(E100))*COS(RADIANS(AL90))))</f>
        <v>0</v>
      </c>
      <c r="AM94">
        <f>IF(DEGREES(ACOS(SIN(RADIANS(G94))*SIN(RADIANS(E100))+COS(RADIANS(G94))*COS(RADIANS(E100))*COS(RADIANS(AM90))))&gt;90,0,$F$4*$F$5/E99^2*(SIN(RADIANS(G94))*SIN(RADIANS(E100))+COS(RADIANS(G94))*COS(RADIANS(E100))*COS(RADIANS(AM90))))</f>
        <v>0</v>
      </c>
      <c r="AN94">
        <f>IF(DEGREES(ACOS(SIN(RADIANS(G94))*SIN(RADIANS(E100))+COS(RADIANS(G94))*COS(RADIANS(E100))*COS(RADIANS(AN90))))&gt;90,0,$F$4*$F$5/E99^2*(SIN(RADIANS(G94))*SIN(RADIANS(E100))+COS(RADIANS(G94))*COS(RADIANS(E100))*COS(RADIANS(AN90))))</f>
        <v>0</v>
      </c>
      <c r="AO94">
        <f>IF(DEGREES(ACOS(SIN(RADIANS(G94))*SIN(RADIANS(E100))+COS(RADIANS(G94))*COS(RADIANS(E100))*COS(RADIANS(AO90))))&gt;90,0,$F$4*$F$5/E99^2*(SIN(RADIANS(G94))*SIN(RADIANS(E100))+COS(RADIANS(G94))*COS(RADIANS(E100))*COS(RADIANS(AO90))))</f>
        <v>0</v>
      </c>
      <c r="AP94">
        <f>IF(DEGREES(ACOS(SIN(RADIANS(G94))*SIN(RADIANS(E100))+COS(RADIANS(G94))*COS(RADIANS(E100))*COS(RADIANS(AP90))))&gt;90,0,$F$4*$F$5/E99^2*(SIN(RADIANS(G94))*SIN(RADIANS(E100))+COS(RADIANS(G94))*COS(RADIANS(E100))*COS(RADIANS(AP90))))</f>
        <v>0</v>
      </c>
      <c r="AQ94">
        <f>IF(DEGREES(ACOS(SIN(RADIANS(G94))*SIN(RADIANS(E100))+COS(RADIANS(G94))*COS(RADIANS(E100))*COS(RADIANS(AQ90))))&gt;90,0,$F$4*$F$5/E99^2*(SIN(RADIANS(G94))*SIN(RADIANS(E100))+COS(RADIANS(G94))*COS(RADIANS(E100))*COS(RADIANS(AQ90))))</f>
        <v>0</v>
      </c>
      <c r="AR94">
        <f>IF(DEGREES(ACOS(SIN(RADIANS(G94))*SIN(RADIANS(E100))+COS(RADIANS(G94))*COS(RADIANS(E100))*COS(RADIANS(AR90))))&gt;90,0,$F$4*$F$5/E99^2*(SIN(RADIANS(G94))*SIN(RADIANS(E100))+COS(RADIANS(G94))*COS(RADIANS(E100))*COS(RADIANS(AR90))))</f>
        <v>0</v>
      </c>
    </row>
    <row r="95" spans="2:44" x14ac:dyDescent="0.5">
      <c r="B95" s="40" t="s">
        <v>727</v>
      </c>
      <c r="E95">
        <f>IF(E92&lt;360,E92/360,(E92-360)/360)</f>
        <v>5.5555555555555552E-2</v>
      </c>
      <c r="G95">
        <v>60</v>
      </c>
      <c r="I95">
        <f>IF(DEGREES(ACOS(SIN(RADIANS(G95))*SIN(RADIANS(E100))+COS(RADIANS(G95))*COS(RADIANS(E100))*COS(RADIANS(I90))))&gt;90,0,$F$4*$F$5/E99^2*(SIN(RADIANS(G95))*SIN(RADIANS(E100))+COS(RADIANS(G95))*COS(RADIANS(E100))*COS(RADIANS(I90))))</f>
        <v>0</v>
      </c>
      <c r="J95">
        <f>IF(DEGREES(ACOS(SIN(RADIANS(G95))*SIN(RADIANS(E100))+COS(RADIANS(G95))*COS(RADIANS(E100))*COS(RADIANS(J90))))&gt;90,0,$F$4*$F$5/E99^2*(SIN(RADIANS(G95))*SIN(RADIANS(E100))+COS(RADIANS(G95))*COS(RADIANS(E100))*COS(RADIANS(J90))))</f>
        <v>0</v>
      </c>
      <c r="K95">
        <f>IF(DEGREES(ACOS(SIN(RADIANS(G95))*SIN(RADIANS(E100))+COS(RADIANS(G95))*COS(RADIANS(E100))*COS(RADIANS(K90))))&gt;90,0,$F$4*$F$5/E99^2*(SIN(RADIANS(G95))*SIN(RADIANS(E100))+COS(RADIANS(G95))*COS(RADIANS(E100))*COS(RADIANS(K90))))</f>
        <v>0</v>
      </c>
      <c r="L95">
        <f>IF(DEGREES(ACOS(SIN(RADIANS(G95))*SIN(RADIANS(E100))+COS(RADIANS(G95))*COS(RADIANS(E100))*COS(RADIANS(L90))))&gt;90,0,$F$4*$F$5/E99^2*(SIN(RADIANS(G95))*SIN(RADIANS(E100))+COS(RADIANS(G95))*COS(RADIANS(E100))*COS(RADIANS(L90))))</f>
        <v>0</v>
      </c>
      <c r="M95">
        <f>IF(DEGREES(ACOS(SIN(RADIANS(G95))*SIN(RADIANS(E100))+COS(RADIANS(G95))*COS(RADIANS(E100))*COS(RADIANS(M90))))&gt;90,0,$F$4*$F$5/E99^2*(SIN(RADIANS(G95))*SIN(RADIANS(E100))+COS(RADIANS(G95))*COS(RADIANS(E100))*COS(RADIANS(M90))))</f>
        <v>0</v>
      </c>
      <c r="N95">
        <f>IF(DEGREES(ACOS(SIN(RADIANS(G95))*SIN(RADIANS(E100))+COS(RADIANS(G95))*COS(RADIANS(E100))*COS(RADIANS(N90))))&gt;90,0,$F$4*$F$5/E99^2*(SIN(RADIANS(G95))*SIN(RADIANS(E100))+COS(RADIANS(G95))*COS(RADIANS(E100))*COS(RADIANS(N90))))</f>
        <v>0</v>
      </c>
      <c r="O95">
        <f>IF(DEGREES(ACOS(SIN(RADIANS(G95))*SIN(RADIANS(E100))+COS(RADIANS(G95))*COS(RADIANS(E100))*COS(RADIANS(O90))))&gt;90,0,$F$4*$F$5/E99^2*(SIN(RADIANS(G95))*SIN(RADIANS(E100))+COS(RADIANS(G95))*COS(RADIANS(E100))*COS(RADIANS(O90))))</f>
        <v>0</v>
      </c>
      <c r="P95">
        <f>IF(DEGREES(ACOS(SIN(RADIANS(G95))*SIN(RADIANS(E100))+COS(RADIANS(G95))*COS(RADIANS(E100))*COS(RADIANS(P90))))&gt;90,0,$F$4*$F$5/E99^2*(SIN(RADIANS(G95))*SIN(RADIANS(E100))+COS(RADIANS(G95))*COS(RADIANS(E100))*COS(RADIANS(P90))))</f>
        <v>0</v>
      </c>
      <c r="Q95">
        <f>IF(DEGREES(ACOS(SIN(RADIANS(G95))*SIN(RADIANS(E100))+COS(RADIANS(G95))*COS(RADIANS(E100))*COS(RADIANS(Q90))))&gt;90,0,$F$4*$F$5/E99^2*(SIN(RADIANS(G95))*SIN(RADIANS(E100))+COS(RADIANS(G95))*COS(RADIANS(E100))*COS(RADIANS(Q90))))</f>
        <v>0</v>
      </c>
      <c r="R95" t="e">
        <f>IF(DEGREES(ACOS(SIN(RADIANS(G95))*SIN(RADIANS(E100))+COS(RADIANS(G95))*COS(RADIANS(E100))*COS(RADIANS(R90))))&gt;90,0,$F$4*$F$5/E99^2*(SIN(RADIANS(G95))*SIN(RADIANS(E100))+COS(RADIANS(G95))*COS(RADIANS(E100))*COS(RADIANS(R90))))</f>
        <v>#DIV/0!</v>
      </c>
      <c r="S95" t="e">
        <f>IF(DEGREES(ACOS(SIN(RADIANS(G95))*SIN(RADIANS(E100))+COS(RADIANS(G95))*COS(RADIANS(E100))*COS(RADIANS(S90))))&gt;90,0,$F$4*$F$5/E99^2*(SIN(RADIANS(G95))*SIN(RADIANS(E100))+COS(RADIANS(G95))*COS(RADIANS(E100))*COS(RADIANS(S90))))</f>
        <v>#DIV/0!</v>
      </c>
      <c r="T95" t="e">
        <f>IF(DEGREES(ACOS(SIN(RADIANS(G95))*SIN(RADIANS(E100))+COS(RADIANS(G95))*COS(RADIANS(E100))*COS(RADIANS(T90))))&gt;90,0,$F$4*$F$5/E99^2*(SIN(RADIANS(G95))*SIN(RADIANS(E100))+COS(RADIANS(G95))*COS(RADIANS(E100))*COS(RADIANS(T90))))</f>
        <v>#DIV/0!</v>
      </c>
      <c r="U95" t="e">
        <f>IF(DEGREES(ACOS(SIN(RADIANS(G95))*SIN(RADIANS(E100))+COS(RADIANS(G95))*COS(RADIANS(E100))*COS(RADIANS(U90))))&gt;90,0,$F$4*$F$5/E99^2*(SIN(RADIANS(G95))*SIN(RADIANS(E100))+COS(RADIANS(G95))*COS(RADIANS(E100))*COS(RADIANS(U90))))</f>
        <v>#DIV/0!</v>
      </c>
      <c r="V95" t="e">
        <f>IF(DEGREES(ACOS(SIN(RADIANS(G95))*SIN(RADIANS(E100))+COS(RADIANS(G95))*COS(RADIANS(E100))*COS(RADIANS(V90))))&gt;90,0,$F$4*$F$5/E99^2*(SIN(RADIANS(G95))*SIN(RADIANS(E100))+COS(RADIANS(G95))*COS(RADIANS(E100))*COS(RADIANS(V90))))</f>
        <v>#DIV/0!</v>
      </c>
      <c r="W95" t="e">
        <f>IF(DEGREES(ACOS(SIN(RADIANS(G95))*SIN(RADIANS(E100))+COS(RADIANS(G95))*COS(RADIANS(E100))*COS(RADIANS(W90))))&gt;90,0,$F$4*$F$5/E99^2*(SIN(RADIANS(G95))*SIN(RADIANS(E100))+COS(RADIANS(G95))*COS(RADIANS(E100))*COS(RADIANS(W90))))</f>
        <v>#DIV/0!</v>
      </c>
      <c r="X95" t="e">
        <f>IF(DEGREES(ACOS(SIN(RADIANS(G95))*SIN(RADIANS(E100))+COS(RADIANS(G95))*COS(RADIANS(E100))*COS(RADIANS(X90))))&gt;90,0,$F$4*$F$5/E99^2*(SIN(RADIANS(G95))*SIN(RADIANS(E100))+COS(RADIANS(G95))*COS(RADIANS(E100))*COS(RADIANS(X90))))</f>
        <v>#DIV/0!</v>
      </c>
      <c r="Y95" t="e">
        <f>IF(DEGREES(ACOS(SIN(RADIANS(G95))*SIN(RADIANS(E100))+COS(RADIANS(G95))*COS(RADIANS(E100))*COS(RADIANS(Y90))))&gt;90,0,$F$4*$F$5/E99^2*(SIN(RADIANS(G95))*SIN(RADIANS(E100))+COS(RADIANS(G95))*COS(RADIANS(E100))*COS(RADIANS(Y90))))</f>
        <v>#DIV/0!</v>
      </c>
      <c r="Z95" t="e">
        <f>IF(DEGREES(ACOS(SIN(RADIANS(G95))*SIN(RADIANS(E100))+COS(RADIANS(G95))*COS(RADIANS(E100))*COS(RADIANS(Z90))))&gt;90,0,$F$4*$F$5/E99^2*(SIN(RADIANS(G95))*SIN(RADIANS(E100))+COS(RADIANS(G95))*COS(RADIANS(E100))*COS(RADIANS(Z90))))</f>
        <v>#DIV/0!</v>
      </c>
      <c r="AA95" t="e">
        <f>IF(DEGREES(ACOS(SIN(RADIANS(G95))*SIN(RADIANS(E100))+COS(RADIANS(G95))*COS(RADIANS(E100))*COS(RADIANS(AA90))))&gt;90,0,$F$4*$F$5/E99^2*(SIN(RADIANS(G95))*SIN(RADIANS(E100))+COS(RADIANS(G95))*COS(RADIANS(E100))*COS(RADIANS(AA90))))</f>
        <v>#DIV/0!</v>
      </c>
      <c r="AB95" t="e">
        <f>IF(DEGREES(ACOS(SIN(RADIANS(G95))*SIN(RADIANS(E100))+COS(RADIANS(G95))*COS(RADIANS(E100))*COS(RADIANS(AB90))))&gt;90,0,$F$4*$F$5/E99^2*(SIN(RADIANS(G95))*SIN(RADIANS(E100))+COS(RADIANS(G95))*COS(RADIANS(E100))*COS(RADIANS(AB90))))</f>
        <v>#DIV/0!</v>
      </c>
      <c r="AC95" t="e">
        <f>IF(DEGREES(ACOS(SIN(RADIANS(G95))*SIN(RADIANS(E100))+COS(RADIANS(G95))*COS(RADIANS(E100))*COS(RADIANS(AC90))))&gt;90,0,$F$4*$F$5/E99^2*(SIN(RADIANS(G95))*SIN(RADIANS(E100))+COS(RADIANS(G95))*COS(RADIANS(E100))*COS(RADIANS(AC90))))</f>
        <v>#DIV/0!</v>
      </c>
      <c r="AD95" t="e">
        <f>IF(DEGREES(ACOS(SIN(RADIANS(G95))*SIN(RADIANS(E100))+COS(RADIANS(G95))*COS(RADIANS(E100))*COS(RADIANS(AD90))))&gt;90,0,$F$4*$F$5/E99^2*(SIN(RADIANS(G95))*SIN(RADIANS(E100))+COS(RADIANS(G95))*COS(RADIANS(E100))*COS(RADIANS(AD90))))</f>
        <v>#DIV/0!</v>
      </c>
      <c r="AE95" t="e">
        <f>IF(DEGREES(ACOS(SIN(RADIANS(G95))*SIN(RADIANS(E100))+COS(RADIANS(G95))*COS(RADIANS(E100))*COS(RADIANS(AE90))))&gt;90,0,$F$4*$F$5/E99^2*(SIN(RADIANS(G95))*SIN(RADIANS(E100))+COS(RADIANS(G95))*COS(RADIANS(E100))*COS(RADIANS(AE90))))</f>
        <v>#DIV/0!</v>
      </c>
      <c r="AF95" t="e">
        <f>IF(DEGREES(ACOS(SIN(RADIANS(G95))*SIN(RADIANS(E100))+COS(RADIANS(G95))*COS(RADIANS(E100))*COS(RADIANS(AF90))))&gt;90,0,$F$4*$F$5/E99^2*(SIN(RADIANS(G95))*SIN(RADIANS(E100))+COS(RADIANS(G95))*COS(RADIANS(E100))*COS(RADIANS(AF90))))</f>
        <v>#DIV/0!</v>
      </c>
      <c r="AG95" t="e">
        <f>IF(DEGREES(ACOS(SIN(RADIANS(G95))*SIN(RADIANS(E100))+COS(RADIANS(G95))*COS(RADIANS(E100))*COS(RADIANS(AG90))))&gt;90,0,$F$4*$F$5/E99^2*(SIN(RADIANS(G95))*SIN(RADIANS(E100))+COS(RADIANS(G95))*COS(RADIANS(E100))*COS(RADIANS(AG90))))</f>
        <v>#DIV/0!</v>
      </c>
      <c r="AH95" t="e">
        <f>IF(DEGREES(ACOS(SIN(RADIANS(G95))*SIN(RADIANS(E100))+COS(RADIANS(G95))*COS(RADIANS(E100))*COS(RADIANS(AH90))))&gt;90,0,$F$4*$F$5/E99^2*(SIN(RADIANS(G95))*SIN(RADIANS(E100))+COS(RADIANS(G95))*COS(RADIANS(E100))*COS(RADIANS(AH90))))</f>
        <v>#DIV/0!</v>
      </c>
      <c r="AI95" t="e">
        <f>IF(DEGREES(ACOS(SIN(RADIANS(G95))*SIN(RADIANS(E100))+COS(RADIANS(G95))*COS(RADIANS(E100))*COS(RADIANS(AI90))))&gt;90,0,$F$4*$F$5/E99^2*(SIN(RADIANS(G95))*SIN(RADIANS(E100))+COS(RADIANS(G95))*COS(RADIANS(E100))*COS(RADIANS(AI90))))</f>
        <v>#DIV/0!</v>
      </c>
      <c r="AJ95" t="e">
        <f>IF(DEGREES(ACOS(SIN(RADIANS(G95))*SIN(RADIANS(E100))+COS(RADIANS(G95))*COS(RADIANS(E100))*COS(RADIANS(AJ90))))&gt;90,0,$F$4*$F$5/E99^2*(SIN(RADIANS(G95))*SIN(RADIANS(E100))+COS(RADIANS(G95))*COS(RADIANS(E100))*COS(RADIANS(AJ90))))</f>
        <v>#DIV/0!</v>
      </c>
      <c r="AK95">
        <f>IF(DEGREES(ACOS(SIN(RADIANS(G95))*SIN(RADIANS(E100))+COS(RADIANS(G95))*COS(RADIANS(E100))*COS(RADIANS(AK90))))&gt;90,0,$F$4*$F$5/E99^2*(SIN(RADIANS(G95))*SIN(RADIANS(E100))+COS(RADIANS(G95))*COS(RADIANS(E100))*COS(RADIANS(AK90))))</f>
        <v>0</v>
      </c>
      <c r="AL95">
        <f>IF(DEGREES(ACOS(SIN(RADIANS(G95))*SIN(RADIANS(E100))+COS(RADIANS(G95))*COS(RADIANS(E100))*COS(RADIANS(AL90))))&gt;90,0,$F$4*$F$5/E99^2*(SIN(RADIANS(G95))*SIN(RADIANS(E100))+COS(RADIANS(G95))*COS(RADIANS(E100))*COS(RADIANS(AL90))))</f>
        <v>0</v>
      </c>
      <c r="AM95">
        <f>IF(DEGREES(ACOS(SIN(RADIANS(G95))*SIN(RADIANS(E100))+COS(RADIANS(G95))*COS(RADIANS(E100))*COS(RADIANS(AM90))))&gt;90,0,$F$4*$F$5/E99^2*(SIN(RADIANS(G95))*SIN(RADIANS(E100))+COS(RADIANS(G95))*COS(RADIANS(E100))*COS(RADIANS(AM90))))</f>
        <v>0</v>
      </c>
      <c r="AN95">
        <f>IF(DEGREES(ACOS(SIN(RADIANS(G95))*SIN(RADIANS(E100))+COS(RADIANS(G95))*COS(RADIANS(E100))*COS(RADIANS(AN90))))&gt;90,0,$F$4*$F$5/E99^2*(SIN(RADIANS(G95))*SIN(RADIANS(E100))+COS(RADIANS(G95))*COS(RADIANS(E100))*COS(RADIANS(AN90))))</f>
        <v>0</v>
      </c>
      <c r="AO95">
        <f>IF(DEGREES(ACOS(SIN(RADIANS(G95))*SIN(RADIANS(E100))+COS(RADIANS(G95))*COS(RADIANS(E100))*COS(RADIANS(AO90))))&gt;90,0,$F$4*$F$5/E99^2*(SIN(RADIANS(G95))*SIN(RADIANS(E100))+COS(RADIANS(G95))*COS(RADIANS(E100))*COS(RADIANS(AO90))))</f>
        <v>0</v>
      </c>
      <c r="AP95">
        <f>IF(DEGREES(ACOS(SIN(RADIANS(G95))*SIN(RADIANS(E100))+COS(RADIANS(G95))*COS(RADIANS(E100))*COS(RADIANS(AP90))))&gt;90,0,$F$4*$F$5/E99^2*(SIN(RADIANS(G95))*SIN(RADIANS(E100))+COS(RADIANS(G95))*COS(RADIANS(E100))*COS(RADIANS(AP90))))</f>
        <v>0</v>
      </c>
      <c r="AQ95">
        <f>IF(DEGREES(ACOS(SIN(RADIANS(G95))*SIN(RADIANS(E100))+COS(RADIANS(G95))*COS(RADIANS(E100))*COS(RADIANS(AQ90))))&gt;90,0,$F$4*$F$5/E99^2*(SIN(RADIANS(G95))*SIN(RADIANS(E100))+COS(RADIANS(G95))*COS(RADIANS(E100))*COS(RADIANS(AQ90))))</f>
        <v>0</v>
      </c>
      <c r="AR95">
        <f>IF(DEGREES(ACOS(SIN(RADIANS(G95))*SIN(RADIANS(E100))+COS(RADIANS(G95))*COS(RADIANS(E100))*COS(RADIANS(AR90))))&gt;90,0,$F$4*$F$5/E99^2*(SIN(RADIANS(G95))*SIN(RADIANS(E100))+COS(RADIANS(G95))*COS(RADIANS(E100))*COS(RADIANS(AR90))))</f>
        <v>0</v>
      </c>
    </row>
    <row r="96" spans="2:44" x14ac:dyDescent="0.5">
      <c r="B96" s="40" t="s">
        <v>782</v>
      </c>
      <c r="E96">
        <f>E95*$F$11</f>
        <v>0</v>
      </c>
      <c r="G96">
        <v>50</v>
      </c>
      <c r="I96">
        <f>IF(DEGREES(ACOS(SIN(RADIANS(G96))*SIN(RADIANS(E100))+COS(RADIANS(G96))*COS(RADIANS(E100))*COS(RADIANS(I90))))&gt;90,0,$F$4*$F$5/E99^2*(SIN(RADIANS(G96))*SIN(RADIANS(E100))+COS(RADIANS(G96))*COS(RADIANS(E100))*COS(RADIANS(I90))))</f>
        <v>0</v>
      </c>
      <c r="J96">
        <f>IF(DEGREES(ACOS(SIN(RADIANS(G96))*SIN(RADIANS(E100))+COS(RADIANS(G96))*COS(RADIANS(E100))*COS(RADIANS(J90))))&gt;90,0,$F$4*$F$5/E99^2*(SIN(RADIANS(G96))*SIN(RADIANS(E100))+COS(RADIANS(G96))*COS(RADIANS(E100))*COS(RADIANS(J90))))</f>
        <v>0</v>
      </c>
      <c r="K96">
        <f>IF(DEGREES(ACOS(SIN(RADIANS(G96))*SIN(RADIANS(E100))+COS(RADIANS(G96))*COS(RADIANS(E100))*COS(RADIANS(K90))))&gt;90,0,$F$4*$F$5/E99^2*(SIN(RADIANS(G96))*SIN(RADIANS(E100))+COS(RADIANS(G96))*COS(RADIANS(E100))*COS(RADIANS(K90))))</f>
        <v>0</v>
      </c>
      <c r="L96">
        <f>IF(DEGREES(ACOS(SIN(RADIANS(G96))*SIN(RADIANS(E100))+COS(RADIANS(G96))*COS(RADIANS(E100))*COS(RADIANS(L90))))&gt;90,0,$F$4*$F$5/E99^2*(SIN(RADIANS(G96))*SIN(RADIANS(E100))+COS(RADIANS(G96))*COS(RADIANS(E100))*COS(RADIANS(L90))))</f>
        <v>0</v>
      </c>
      <c r="M96">
        <f>IF(DEGREES(ACOS(SIN(RADIANS(G96))*SIN(RADIANS(E100))+COS(RADIANS(G96))*COS(RADIANS(E100))*COS(RADIANS(M90))))&gt;90,0,$F$4*$F$5/E99^2*(SIN(RADIANS(G96))*SIN(RADIANS(E100))+COS(RADIANS(G96))*COS(RADIANS(E100))*COS(RADIANS(M90))))</f>
        <v>0</v>
      </c>
      <c r="N96">
        <f>IF(DEGREES(ACOS(SIN(RADIANS(G96))*SIN(RADIANS(E100))+COS(RADIANS(G96))*COS(RADIANS(E100))*COS(RADIANS(N90))))&gt;90,0,$F$4*$F$5/E99^2*(SIN(RADIANS(G96))*SIN(RADIANS(E100))+COS(RADIANS(G96))*COS(RADIANS(E100))*COS(RADIANS(N90))))</f>
        <v>0</v>
      </c>
      <c r="O96">
        <f>IF(DEGREES(ACOS(SIN(RADIANS(G96))*SIN(RADIANS(E100))+COS(RADIANS(G96))*COS(RADIANS(E100))*COS(RADIANS(O90))))&gt;90,0,$F$4*$F$5/E99^2*(SIN(RADIANS(G96))*SIN(RADIANS(E100))+COS(RADIANS(G96))*COS(RADIANS(E100))*COS(RADIANS(O90))))</f>
        <v>0</v>
      </c>
      <c r="P96">
        <f>IF(DEGREES(ACOS(SIN(RADIANS(G96))*SIN(RADIANS(E100))+COS(RADIANS(G96))*COS(RADIANS(E100))*COS(RADIANS(P90))))&gt;90,0,$F$4*$F$5/E99^2*(SIN(RADIANS(G96))*SIN(RADIANS(E100))+COS(RADIANS(G96))*COS(RADIANS(E100))*COS(RADIANS(P90))))</f>
        <v>0</v>
      </c>
      <c r="Q96">
        <f>IF(DEGREES(ACOS(SIN(RADIANS(G96))*SIN(RADIANS(E100))+COS(RADIANS(G96))*COS(RADIANS(E100))*COS(RADIANS(Q90))))&gt;90,0,$F$4*$F$5/E99^2*(SIN(RADIANS(G96))*SIN(RADIANS(E100))+COS(RADIANS(G96))*COS(RADIANS(E100))*COS(RADIANS(Q90))))</f>
        <v>0</v>
      </c>
      <c r="R96" t="e">
        <f>IF(DEGREES(ACOS(SIN(RADIANS(G96))*SIN(RADIANS(E100))+COS(RADIANS(G96))*COS(RADIANS(E100))*COS(RADIANS(R90))))&gt;90,0,$F$4*$F$5/E99^2*(SIN(RADIANS(G96))*SIN(RADIANS(E100))+COS(RADIANS(G96))*COS(RADIANS(E100))*COS(RADIANS(R90))))</f>
        <v>#DIV/0!</v>
      </c>
      <c r="S96" t="e">
        <f>IF(DEGREES(ACOS(SIN(RADIANS(G96))*SIN(RADIANS(E100))+COS(RADIANS(G96))*COS(RADIANS(E100))*COS(RADIANS(S90))))&gt;90,0,$F$4*$F$5/E99^2*(SIN(RADIANS(G96))*SIN(RADIANS(E100))+COS(RADIANS(G96))*COS(RADIANS(E100))*COS(RADIANS(S90))))</f>
        <v>#DIV/0!</v>
      </c>
      <c r="T96" t="e">
        <f>IF(DEGREES(ACOS(SIN(RADIANS(G96))*SIN(RADIANS(E100))+COS(RADIANS(G96))*COS(RADIANS(E100))*COS(RADIANS(T90))))&gt;90,0,$F$4*$F$5/E99^2*(SIN(RADIANS(G96))*SIN(RADIANS(E100))+COS(RADIANS(G96))*COS(RADIANS(E100))*COS(RADIANS(T90))))</f>
        <v>#DIV/0!</v>
      </c>
      <c r="U96" t="e">
        <f>IF(DEGREES(ACOS(SIN(RADIANS(G96))*SIN(RADIANS(E100))+COS(RADIANS(G96))*COS(RADIANS(E100))*COS(RADIANS(U90))))&gt;90,0,$F$4*$F$5/E99^2*(SIN(RADIANS(G96))*SIN(RADIANS(E100))+COS(RADIANS(G96))*COS(RADIANS(E100))*COS(RADIANS(U90))))</f>
        <v>#DIV/0!</v>
      </c>
      <c r="V96" t="e">
        <f>IF(DEGREES(ACOS(SIN(RADIANS(G96))*SIN(RADIANS(E100))+COS(RADIANS(G96))*COS(RADIANS(E100))*COS(RADIANS(V90))))&gt;90,0,$F$4*$F$5/E99^2*(SIN(RADIANS(G96))*SIN(RADIANS(E100))+COS(RADIANS(G96))*COS(RADIANS(E100))*COS(RADIANS(V90))))</f>
        <v>#DIV/0!</v>
      </c>
      <c r="W96" t="e">
        <f>IF(DEGREES(ACOS(SIN(RADIANS(G96))*SIN(RADIANS(E100))+COS(RADIANS(G96))*COS(RADIANS(E100))*COS(RADIANS(W90))))&gt;90,0,$F$4*$F$5/E99^2*(SIN(RADIANS(G96))*SIN(RADIANS(E100))+COS(RADIANS(G96))*COS(RADIANS(E100))*COS(RADIANS(W90))))</f>
        <v>#DIV/0!</v>
      </c>
      <c r="X96" t="e">
        <f>IF(DEGREES(ACOS(SIN(RADIANS(G96))*SIN(RADIANS(E100))+COS(RADIANS(G96))*COS(RADIANS(E100))*COS(RADIANS(X90))))&gt;90,0,$F$4*$F$5/E99^2*(SIN(RADIANS(G96))*SIN(RADIANS(E100))+COS(RADIANS(G96))*COS(RADIANS(E100))*COS(RADIANS(X90))))</f>
        <v>#DIV/0!</v>
      </c>
      <c r="Y96" t="e">
        <f>IF(DEGREES(ACOS(SIN(RADIANS(G96))*SIN(RADIANS(E100))+COS(RADIANS(G96))*COS(RADIANS(E100))*COS(RADIANS(Y90))))&gt;90,0,$F$4*$F$5/E99^2*(SIN(RADIANS(G96))*SIN(RADIANS(E100))+COS(RADIANS(G96))*COS(RADIANS(E100))*COS(RADIANS(Y90))))</f>
        <v>#DIV/0!</v>
      </c>
      <c r="Z96" t="e">
        <f>IF(DEGREES(ACOS(SIN(RADIANS(G96))*SIN(RADIANS(E100))+COS(RADIANS(G96))*COS(RADIANS(E100))*COS(RADIANS(Z90))))&gt;90,0,$F$4*$F$5/E99^2*(SIN(RADIANS(G96))*SIN(RADIANS(E100))+COS(RADIANS(G96))*COS(RADIANS(E100))*COS(RADIANS(Z90))))</f>
        <v>#DIV/0!</v>
      </c>
      <c r="AA96" t="e">
        <f>IF(DEGREES(ACOS(SIN(RADIANS(G96))*SIN(RADIANS(E100))+COS(RADIANS(G96))*COS(RADIANS(E100))*COS(RADIANS(AA90))))&gt;90,0,$F$4*$F$5/E99^2*(SIN(RADIANS(G96))*SIN(RADIANS(E100))+COS(RADIANS(G96))*COS(RADIANS(E100))*COS(RADIANS(AA90))))</f>
        <v>#DIV/0!</v>
      </c>
      <c r="AB96" t="e">
        <f>IF(DEGREES(ACOS(SIN(RADIANS(G96))*SIN(RADIANS(E100))+COS(RADIANS(G96))*COS(RADIANS(E100))*COS(RADIANS(AB90))))&gt;90,0,$F$4*$F$5/E99^2*(SIN(RADIANS(G96))*SIN(RADIANS(E100))+COS(RADIANS(G96))*COS(RADIANS(E100))*COS(RADIANS(AB90))))</f>
        <v>#DIV/0!</v>
      </c>
      <c r="AC96" t="e">
        <f>IF(DEGREES(ACOS(SIN(RADIANS(G96))*SIN(RADIANS(E100))+COS(RADIANS(G96))*COS(RADIANS(E100))*COS(RADIANS(AC90))))&gt;90,0,$F$4*$F$5/E99^2*(SIN(RADIANS(G96))*SIN(RADIANS(E100))+COS(RADIANS(G96))*COS(RADIANS(E100))*COS(RADIANS(AC90))))</f>
        <v>#DIV/0!</v>
      </c>
      <c r="AD96" t="e">
        <f>IF(DEGREES(ACOS(SIN(RADIANS(G96))*SIN(RADIANS(E100))+COS(RADIANS(G96))*COS(RADIANS(E100))*COS(RADIANS(AD90))))&gt;90,0,$F$4*$F$5/E99^2*(SIN(RADIANS(G96))*SIN(RADIANS(E100))+COS(RADIANS(G96))*COS(RADIANS(E100))*COS(RADIANS(AD90))))</f>
        <v>#DIV/0!</v>
      </c>
      <c r="AE96" t="e">
        <f>IF(DEGREES(ACOS(SIN(RADIANS(G96))*SIN(RADIANS(E100))+COS(RADIANS(G96))*COS(RADIANS(E100))*COS(RADIANS(AE90))))&gt;90,0,$F$4*$F$5/E99^2*(SIN(RADIANS(G96))*SIN(RADIANS(E100))+COS(RADIANS(G96))*COS(RADIANS(E100))*COS(RADIANS(AE90))))</f>
        <v>#DIV/0!</v>
      </c>
      <c r="AF96" t="e">
        <f>IF(DEGREES(ACOS(SIN(RADIANS(G96))*SIN(RADIANS(E100))+COS(RADIANS(G96))*COS(RADIANS(E100))*COS(RADIANS(AF90))))&gt;90,0,$F$4*$F$5/E99^2*(SIN(RADIANS(G96))*SIN(RADIANS(E100))+COS(RADIANS(G96))*COS(RADIANS(E100))*COS(RADIANS(AF90))))</f>
        <v>#DIV/0!</v>
      </c>
      <c r="AG96" t="e">
        <f>IF(DEGREES(ACOS(SIN(RADIANS(G96))*SIN(RADIANS(E100))+COS(RADIANS(G96))*COS(RADIANS(E100))*COS(RADIANS(AG90))))&gt;90,0,$F$4*$F$5/E99^2*(SIN(RADIANS(G96))*SIN(RADIANS(E100))+COS(RADIANS(G96))*COS(RADIANS(E100))*COS(RADIANS(AG90))))</f>
        <v>#DIV/0!</v>
      </c>
      <c r="AH96" t="e">
        <f>IF(DEGREES(ACOS(SIN(RADIANS(G96))*SIN(RADIANS(E100))+COS(RADIANS(G96))*COS(RADIANS(E100))*COS(RADIANS(AH90))))&gt;90,0,$F$4*$F$5/E99^2*(SIN(RADIANS(G96))*SIN(RADIANS(E100))+COS(RADIANS(G96))*COS(RADIANS(E100))*COS(RADIANS(AH90))))</f>
        <v>#DIV/0!</v>
      </c>
      <c r="AI96" t="e">
        <f>IF(DEGREES(ACOS(SIN(RADIANS(G96))*SIN(RADIANS(E100))+COS(RADIANS(G96))*COS(RADIANS(E100))*COS(RADIANS(AI90))))&gt;90,0,$F$4*$F$5/E99^2*(SIN(RADIANS(G96))*SIN(RADIANS(E100))+COS(RADIANS(G96))*COS(RADIANS(E100))*COS(RADIANS(AI90))))</f>
        <v>#DIV/0!</v>
      </c>
      <c r="AJ96" t="e">
        <f>IF(DEGREES(ACOS(SIN(RADIANS(G96))*SIN(RADIANS(E100))+COS(RADIANS(G96))*COS(RADIANS(E100))*COS(RADIANS(AJ90))))&gt;90,0,$F$4*$F$5/E99^2*(SIN(RADIANS(G96))*SIN(RADIANS(E100))+COS(RADIANS(G96))*COS(RADIANS(E100))*COS(RADIANS(AJ90))))</f>
        <v>#DIV/0!</v>
      </c>
      <c r="AK96">
        <f>IF(DEGREES(ACOS(SIN(RADIANS(G96))*SIN(RADIANS(E100))+COS(RADIANS(G96))*COS(RADIANS(E100))*COS(RADIANS(AK90))))&gt;90,0,$F$4*$F$5/E99^2*(SIN(RADIANS(G96))*SIN(RADIANS(E100))+COS(RADIANS(G96))*COS(RADIANS(E100))*COS(RADIANS(AK90))))</f>
        <v>0</v>
      </c>
      <c r="AL96">
        <f>IF(DEGREES(ACOS(SIN(RADIANS(G96))*SIN(RADIANS(E100))+COS(RADIANS(G96))*COS(RADIANS(E100))*COS(RADIANS(AL90))))&gt;90,0,$F$4*$F$5/E99^2*(SIN(RADIANS(G96))*SIN(RADIANS(E100))+COS(RADIANS(G96))*COS(RADIANS(E100))*COS(RADIANS(AL90))))</f>
        <v>0</v>
      </c>
      <c r="AM96">
        <f>IF(DEGREES(ACOS(SIN(RADIANS(G96))*SIN(RADIANS(E100))+COS(RADIANS(G96))*COS(RADIANS(E100))*COS(RADIANS(AM90))))&gt;90,0,$F$4*$F$5/E99^2*(SIN(RADIANS(G96))*SIN(RADIANS(E100))+COS(RADIANS(G96))*COS(RADIANS(E100))*COS(RADIANS(AM90))))</f>
        <v>0</v>
      </c>
      <c r="AN96">
        <f>IF(DEGREES(ACOS(SIN(RADIANS(G96))*SIN(RADIANS(E100))+COS(RADIANS(G96))*COS(RADIANS(E100))*COS(RADIANS(AN90))))&gt;90,0,$F$4*$F$5/E99^2*(SIN(RADIANS(G96))*SIN(RADIANS(E100))+COS(RADIANS(G96))*COS(RADIANS(E100))*COS(RADIANS(AN90))))</f>
        <v>0</v>
      </c>
      <c r="AO96">
        <f>IF(DEGREES(ACOS(SIN(RADIANS(G96))*SIN(RADIANS(E100))+COS(RADIANS(G96))*COS(RADIANS(E100))*COS(RADIANS(AO90))))&gt;90,0,$F$4*$F$5/E99^2*(SIN(RADIANS(G96))*SIN(RADIANS(E100))+COS(RADIANS(G96))*COS(RADIANS(E100))*COS(RADIANS(AO90))))</f>
        <v>0</v>
      </c>
      <c r="AP96">
        <f>IF(DEGREES(ACOS(SIN(RADIANS(G96))*SIN(RADIANS(E100))+COS(RADIANS(G96))*COS(RADIANS(E100))*COS(RADIANS(AP90))))&gt;90,0,$F$4*$F$5/E99^2*(SIN(RADIANS(G96))*SIN(RADIANS(E100))+COS(RADIANS(G96))*COS(RADIANS(E100))*COS(RADIANS(AP90))))</f>
        <v>0</v>
      </c>
      <c r="AQ96">
        <f>IF(DEGREES(ACOS(SIN(RADIANS(G96))*SIN(RADIANS(E100))+COS(RADIANS(G96))*COS(RADIANS(E100))*COS(RADIANS(AQ90))))&gt;90,0,$F$4*$F$5/E99^2*(SIN(RADIANS(G96))*SIN(RADIANS(E100))+COS(RADIANS(G96))*COS(RADIANS(E100))*COS(RADIANS(AQ90))))</f>
        <v>0</v>
      </c>
      <c r="AR96">
        <f>IF(DEGREES(ACOS(SIN(RADIANS(G96))*SIN(RADIANS(E100))+COS(RADIANS(G96))*COS(RADIANS(E100))*COS(RADIANS(AR90))))&gt;90,0,$F$4*$F$5/E99^2*(SIN(RADIANS(G96))*SIN(RADIANS(E100))+COS(RADIANS(G96))*COS(RADIANS(E100))*COS(RADIANS(AR90))))</f>
        <v>0</v>
      </c>
    </row>
    <row r="97" spans="2:44" x14ac:dyDescent="0.5">
      <c r="B97" s="40" t="s">
        <v>783</v>
      </c>
      <c r="E97" t="str">
        <f>IF($F$10=0,"N/A",$F$10*(E92/360)-ROUNDDOWN($F$10*(E92/360),0))</f>
        <v>N/A</v>
      </c>
      <c r="G97">
        <v>40</v>
      </c>
      <c r="I97">
        <f>IF(DEGREES(ACOS(SIN(RADIANS(G97))*SIN(RADIANS(E100))+COS(RADIANS(G97))*COS(RADIANS(E100))*COS(RADIANS(I90))))&gt;90,0,$F$4*$F$5/E99^2*(SIN(RADIANS(G97))*SIN(RADIANS(E100))+COS(RADIANS(G97))*COS(RADIANS(E100))*COS(RADIANS(I90))))</f>
        <v>0</v>
      </c>
      <c r="J97">
        <f>IF(DEGREES(ACOS(SIN(RADIANS(G97))*SIN(RADIANS(E100))+COS(RADIANS(G97))*COS(RADIANS(E100))*COS(RADIANS(J90))))&gt;90,0,$F$4*$F$5/E99^2*(SIN(RADIANS(G97))*SIN(RADIANS(E100))+COS(RADIANS(G97))*COS(RADIANS(E100))*COS(RADIANS(J90))))</f>
        <v>0</v>
      </c>
      <c r="K97">
        <f>IF(DEGREES(ACOS(SIN(RADIANS(G97))*SIN(RADIANS(E100))+COS(RADIANS(G97))*COS(RADIANS(E100))*COS(RADIANS(K90))))&gt;90,0,$F$4*$F$5/E99^2*(SIN(RADIANS(G97))*SIN(RADIANS(E100))+COS(RADIANS(G97))*COS(RADIANS(E100))*COS(RADIANS(K90))))</f>
        <v>0</v>
      </c>
      <c r="L97">
        <f>IF(DEGREES(ACOS(SIN(RADIANS(G97))*SIN(RADIANS(E100))+COS(RADIANS(G97))*COS(RADIANS(E100))*COS(RADIANS(L90))))&gt;90,0,$F$4*$F$5/E99^2*(SIN(RADIANS(G97))*SIN(RADIANS(E100))+COS(RADIANS(G97))*COS(RADIANS(E100))*COS(RADIANS(L90))))</f>
        <v>0</v>
      </c>
      <c r="M97">
        <f>IF(DEGREES(ACOS(SIN(RADIANS(G97))*SIN(RADIANS(E100))+COS(RADIANS(G97))*COS(RADIANS(E100))*COS(RADIANS(M90))))&gt;90,0,$F$4*$F$5/E99^2*(SIN(RADIANS(G97))*SIN(RADIANS(E100))+COS(RADIANS(G97))*COS(RADIANS(E100))*COS(RADIANS(M90))))</f>
        <v>0</v>
      </c>
      <c r="N97">
        <f>IF(DEGREES(ACOS(SIN(RADIANS(G97))*SIN(RADIANS(E100))+COS(RADIANS(G97))*COS(RADIANS(E100))*COS(RADIANS(N90))))&gt;90,0,$F$4*$F$5/E99^2*(SIN(RADIANS(G97))*SIN(RADIANS(E100))+COS(RADIANS(G97))*COS(RADIANS(E100))*COS(RADIANS(N90))))</f>
        <v>0</v>
      </c>
      <c r="O97">
        <f>IF(DEGREES(ACOS(SIN(RADIANS(G97))*SIN(RADIANS(E100))+COS(RADIANS(G97))*COS(RADIANS(E100))*COS(RADIANS(O90))))&gt;90,0,$F$4*$F$5/E99^2*(SIN(RADIANS(G97))*SIN(RADIANS(E100))+COS(RADIANS(G97))*COS(RADIANS(E100))*COS(RADIANS(O90))))</f>
        <v>0</v>
      </c>
      <c r="P97">
        <f>IF(DEGREES(ACOS(SIN(RADIANS(G97))*SIN(RADIANS(E100))+COS(RADIANS(G97))*COS(RADIANS(E100))*COS(RADIANS(P90))))&gt;90,0,$F$4*$F$5/E99^2*(SIN(RADIANS(G97))*SIN(RADIANS(E100))+COS(RADIANS(G97))*COS(RADIANS(E100))*COS(RADIANS(P90))))</f>
        <v>0</v>
      </c>
      <c r="Q97">
        <f>IF(DEGREES(ACOS(SIN(RADIANS(G97))*SIN(RADIANS(E100))+COS(RADIANS(G97))*COS(RADIANS(E100))*COS(RADIANS(Q90))))&gt;90,0,$F$4*$F$5/E99^2*(SIN(RADIANS(G97))*SIN(RADIANS(E100))+COS(RADIANS(G97))*COS(RADIANS(E100))*COS(RADIANS(Q90))))</f>
        <v>0</v>
      </c>
      <c r="R97" t="e">
        <f>IF(DEGREES(ACOS(SIN(RADIANS(G97))*SIN(RADIANS(E100))+COS(RADIANS(G97))*COS(RADIANS(E100))*COS(RADIANS(R90))))&gt;90,0,$F$4*$F$5/E99^2*(SIN(RADIANS(G97))*SIN(RADIANS(E100))+COS(RADIANS(G97))*COS(RADIANS(E100))*COS(RADIANS(R90))))</f>
        <v>#DIV/0!</v>
      </c>
      <c r="S97" t="e">
        <f>IF(DEGREES(ACOS(SIN(RADIANS(G97))*SIN(RADIANS(E100))+COS(RADIANS(G97))*COS(RADIANS(E100))*COS(RADIANS(S90))))&gt;90,0,$F$4*$F$5/E99^2*(SIN(RADIANS(G97))*SIN(RADIANS(E100))+COS(RADIANS(G97))*COS(RADIANS(E100))*COS(RADIANS(S90))))</f>
        <v>#DIV/0!</v>
      </c>
      <c r="T97" t="e">
        <f>IF(DEGREES(ACOS(SIN(RADIANS(G97))*SIN(RADIANS(E100))+COS(RADIANS(G97))*COS(RADIANS(E100))*COS(RADIANS(T90))))&gt;90,0,$F$4*$F$5/E99^2*(SIN(RADIANS(G97))*SIN(RADIANS(E100))+COS(RADIANS(G97))*COS(RADIANS(E100))*COS(RADIANS(T90))))</f>
        <v>#DIV/0!</v>
      </c>
      <c r="U97" t="e">
        <f>IF(DEGREES(ACOS(SIN(RADIANS(G97))*SIN(RADIANS(E100))+COS(RADIANS(G97))*COS(RADIANS(E100))*COS(RADIANS(U90))))&gt;90,0,$F$4*$F$5/E99^2*(SIN(RADIANS(G97))*SIN(RADIANS(E100))+COS(RADIANS(G97))*COS(RADIANS(E100))*COS(RADIANS(U90))))</f>
        <v>#DIV/0!</v>
      </c>
      <c r="V97" t="e">
        <f>IF(DEGREES(ACOS(SIN(RADIANS(G97))*SIN(RADIANS(E100))+COS(RADIANS(G97))*COS(RADIANS(E100))*COS(RADIANS(V90))))&gt;90,0,$F$4*$F$5/E99^2*(SIN(RADIANS(G97))*SIN(RADIANS(E100))+COS(RADIANS(G97))*COS(RADIANS(E100))*COS(RADIANS(V90))))</f>
        <v>#DIV/0!</v>
      </c>
      <c r="W97" t="e">
        <f>IF(DEGREES(ACOS(SIN(RADIANS(G97))*SIN(RADIANS(E100))+COS(RADIANS(G97))*COS(RADIANS(E100))*COS(RADIANS(W90))))&gt;90,0,$F$4*$F$5/E99^2*(SIN(RADIANS(G97))*SIN(RADIANS(E100))+COS(RADIANS(G97))*COS(RADIANS(E100))*COS(RADIANS(W90))))</f>
        <v>#DIV/0!</v>
      </c>
      <c r="X97" t="e">
        <f>IF(DEGREES(ACOS(SIN(RADIANS(G97))*SIN(RADIANS(E100))+COS(RADIANS(G97))*COS(RADIANS(E100))*COS(RADIANS(X90))))&gt;90,0,$F$4*$F$5/E99^2*(SIN(RADIANS(G97))*SIN(RADIANS(E100))+COS(RADIANS(G97))*COS(RADIANS(E100))*COS(RADIANS(X90))))</f>
        <v>#DIV/0!</v>
      </c>
      <c r="Y97" t="e">
        <f>IF(DEGREES(ACOS(SIN(RADIANS(G97))*SIN(RADIANS(E100))+COS(RADIANS(G97))*COS(RADIANS(E100))*COS(RADIANS(Y90))))&gt;90,0,$F$4*$F$5/E99^2*(SIN(RADIANS(G97))*SIN(RADIANS(E100))+COS(RADIANS(G97))*COS(RADIANS(E100))*COS(RADIANS(Y90))))</f>
        <v>#DIV/0!</v>
      </c>
      <c r="Z97" t="e">
        <f>IF(DEGREES(ACOS(SIN(RADIANS(G97))*SIN(RADIANS(E100))+COS(RADIANS(G97))*COS(RADIANS(E100))*COS(RADIANS(Z90))))&gt;90,0,$F$4*$F$5/E99^2*(SIN(RADIANS(G97))*SIN(RADIANS(E100))+COS(RADIANS(G97))*COS(RADIANS(E100))*COS(RADIANS(Z90))))</f>
        <v>#DIV/0!</v>
      </c>
      <c r="AA97" t="e">
        <f>IF(DEGREES(ACOS(SIN(RADIANS(G97))*SIN(RADIANS(E100))+COS(RADIANS(G97))*COS(RADIANS(E100))*COS(RADIANS(AA90))))&gt;90,0,$F$4*$F$5/E99^2*(SIN(RADIANS(G97))*SIN(RADIANS(E100))+COS(RADIANS(G97))*COS(RADIANS(E100))*COS(RADIANS(AA90))))</f>
        <v>#DIV/0!</v>
      </c>
      <c r="AB97" t="e">
        <f>IF(DEGREES(ACOS(SIN(RADIANS(G97))*SIN(RADIANS(E100))+COS(RADIANS(G97))*COS(RADIANS(E100))*COS(RADIANS(AB90))))&gt;90,0,$F$4*$F$5/E99^2*(SIN(RADIANS(G97))*SIN(RADIANS(E100))+COS(RADIANS(G97))*COS(RADIANS(E100))*COS(RADIANS(AB90))))</f>
        <v>#DIV/0!</v>
      </c>
      <c r="AC97" t="e">
        <f>IF(DEGREES(ACOS(SIN(RADIANS(G97))*SIN(RADIANS(E100))+COS(RADIANS(G97))*COS(RADIANS(E100))*COS(RADIANS(AC90))))&gt;90,0,$F$4*$F$5/E99^2*(SIN(RADIANS(G97))*SIN(RADIANS(E100))+COS(RADIANS(G97))*COS(RADIANS(E100))*COS(RADIANS(AC90))))</f>
        <v>#DIV/0!</v>
      </c>
      <c r="AD97" t="e">
        <f>IF(DEGREES(ACOS(SIN(RADIANS(G97))*SIN(RADIANS(E100))+COS(RADIANS(G97))*COS(RADIANS(E100))*COS(RADIANS(AD90))))&gt;90,0,$F$4*$F$5/E99^2*(SIN(RADIANS(G97))*SIN(RADIANS(E100))+COS(RADIANS(G97))*COS(RADIANS(E100))*COS(RADIANS(AD90))))</f>
        <v>#DIV/0!</v>
      </c>
      <c r="AE97" t="e">
        <f>IF(DEGREES(ACOS(SIN(RADIANS(G97))*SIN(RADIANS(E100))+COS(RADIANS(G97))*COS(RADIANS(E100))*COS(RADIANS(AE90))))&gt;90,0,$F$4*$F$5/E99^2*(SIN(RADIANS(G97))*SIN(RADIANS(E100))+COS(RADIANS(G97))*COS(RADIANS(E100))*COS(RADIANS(AE90))))</f>
        <v>#DIV/0!</v>
      </c>
      <c r="AF97" t="e">
        <f>IF(DEGREES(ACOS(SIN(RADIANS(G97))*SIN(RADIANS(E100))+COS(RADIANS(G97))*COS(RADIANS(E100))*COS(RADIANS(AF90))))&gt;90,0,$F$4*$F$5/E99^2*(SIN(RADIANS(G97))*SIN(RADIANS(E100))+COS(RADIANS(G97))*COS(RADIANS(E100))*COS(RADIANS(AF90))))</f>
        <v>#DIV/0!</v>
      </c>
      <c r="AG97" t="e">
        <f>IF(DEGREES(ACOS(SIN(RADIANS(G97))*SIN(RADIANS(E100))+COS(RADIANS(G97))*COS(RADIANS(E100))*COS(RADIANS(AG90))))&gt;90,0,$F$4*$F$5/E99^2*(SIN(RADIANS(G97))*SIN(RADIANS(E100))+COS(RADIANS(G97))*COS(RADIANS(E100))*COS(RADIANS(AG90))))</f>
        <v>#DIV/0!</v>
      </c>
      <c r="AH97" t="e">
        <f>IF(DEGREES(ACOS(SIN(RADIANS(G97))*SIN(RADIANS(E100))+COS(RADIANS(G97))*COS(RADIANS(E100))*COS(RADIANS(AH90))))&gt;90,0,$F$4*$F$5/E99^2*(SIN(RADIANS(G97))*SIN(RADIANS(E100))+COS(RADIANS(G97))*COS(RADIANS(E100))*COS(RADIANS(AH90))))</f>
        <v>#DIV/0!</v>
      </c>
      <c r="AI97" t="e">
        <f>IF(DEGREES(ACOS(SIN(RADIANS(G97))*SIN(RADIANS(E100))+COS(RADIANS(G97))*COS(RADIANS(E100))*COS(RADIANS(AI90))))&gt;90,0,$F$4*$F$5/E99^2*(SIN(RADIANS(G97))*SIN(RADIANS(E100))+COS(RADIANS(G97))*COS(RADIANS(E100))*COS(RADIANS(AI90))))</f>
        <v>#DIV/0!</v>
      </c>
      <c r="AJ97" t="e">
        <f>IF(DEGREES(ACOS(SIN(RADIANS(G97))*SIN(RADIANS(E100))+COS(RADIANS(G97))*COS(RADIANS(E100))*COS(RADIANS(AJ90))))&gt;90,0,$F$4*$F$5/E99^2*(SIN(RADIANS(G97))*SIN(RADIANS(E100))+COS(RADIANS(G97))*COS(RADIANS(E100))*COS(RADIANS(AJ90))))</f>
        <v>#DIV/0!</v>
      </c>
      <c r="AK97">
        <f>IF(DEGREES(ACOS(SIN(RADIANS(G97))*SIN(RADIANS(E100))+COS(RADIANS(G97))*COS(RADIANS(E100))*COS(RADIANS(AK90))))&gt;90,0,$F$4*$F$5/E99^2*(SIN(RADIANS(G97))*SIN(RADIANS(E100))+COS(RADIANS(G97))*COS(RADIANS(E100))*COS(RADIANS(AK90))))</f>
        <v>0</v>
      </c>
      <c r="AL97">
        <f>IF(DEGREES(ACOS(SIN(RADIANS(G97))*SIN(RADIANS(E100))+COS(RADIANS(G97))*COS(RADIANS(E100))*COS(RADIANS(AL90))))&gt;90,0,$F$4*$F$5/E99^2*(SIN(RADIANS(G97))*SIN(RADIANS(E100))+COS(RADIANS(G97))*COS(RADIANS(E100))*COS(RADIANS(AL90))))</f>
        <v>0</v>
      </c>
      <c r="AM97">
        <f>IF(DEGREES(ACOS(SIN(RADIANS(G97))*SIN(RADIANS(E100))+COS(RADIANS(G97))*COS(RADIANS(E100))*COS(RADIANS(AM90))))&gt;90,0,$F$4*$F$5/E99^2*(SIN(RADIANS(G97))*SIN(RADIANS(E100))+COS(RADIANS(G97))*COS(RADIANS(E100))*COS(RADIANS(AM90))))</f>
        <v>0</v>
      </c>
      <c r="AN97">
        <f>IF(DEGREES(ACOS(SIN(RADIANS(G97))*SIN(RADIANS(E100))+COS(RADIANS(G97))*COS(RADIANS(E100))*COS(RADIANS(AN90))))&gt;90,0,$F$4*$F$5/E99^2*(SIN(RADIANS(G97))*SIN(RADIANS(E100))+COS(RADIANS(G97))*COS(RADIANS(E100))*COS(RADIANS(AN90))))</f>
        <v>0</v>
      </c>
      <c r="AO97">
        <f>IF(DEGREES(ACOS(SIN(RADIANS(G97))*SIN(RADIANS(E100))+COS(RADIANS(G97))*COS(RADIANS(E100))*COS(RADIANS(AO90))))&gt;90,0,$F$4*$F$5/E99^2*(SIN(RADIANS(G97))*SIN(RADIANS(E100))+COS(RADIANS(G97))*COS(RADIANS(E100))*COS(RADIANS(AO90))))</f>
        <v>0</v>
      </c>
      <c r="AP97">
        <f>IF(DEGREES(ACOS(SIN(RADIANS(G97))*SIN(RADIANS(E100))+COS(RADIANS(G97))*COS(RADIANS(E100))*COS(RADIANS(AP90))))&gt;90,0,$F$4*$F$5/E99^2*(SIN(RADIANS(G97))*SIN(RADIANS(E100))+COS(RADIANS(G97))*COS(RADIANS(E100))*COS(RADIANS(AP90))))</f>
        <v>0</v>
      </c>
      <c r="AQ97">
        <f>IF(DEGREES(ACOS(SIN(RADIANS(G97))*SIN(RADIANS(E100))+COS(RADIANS(G97))*COS(RADIANS(E100))*COS(RADIANS(AQ90))))&gt;90,0,$F$4*$F$5/E99^2*(SIN(RADIANS(G97))*SIN(RADIANS(E100))+COS(RADIANS(G97))*COS(RADIANS(E100))*COS(RADIANS(AQ90))))</f>
        <v>0</v>
      </c>
      <c r="AR97">
        <f>IF(DEGREES(ACOS(SIN(RADIANS(G97))*SIN(RADIANS(E100))+COS(RADIANS(G97))*COS(RADIANS(E100))*COS(RADIANS(AR90))))&gt;90,0,$F$4*$F$5/E99^2*(SIN(RADIANS(G97))*SIN(RADIANS(E100))+COS(RADIANS(G97))*COS(RADIANS(E100))*COS(RADIANS(AR90))))</f>
        <v>0</v>
      </c>
    </row>
    <row r="98" spans="2:44" x14ac:dyDescent="0.5">
      <c r="B98" s="40" t="s">
        <v>784</v>
      </c>
      <c r="E98" t="str">
        <f>IF($F$10=0,"N/A",E97*$F$11/$F$10)</f>
        <v>N/A</v>
      </c>
      <c r="G98">
        <v>30</v>
      </c>
      <c r="I98">
        <f>IF(DEGREES(ACOS(SIN(RADIANS(G98))*SIN(RADIANS(E100))+COS(RADIANS(G98))*COS(RADIANS(E100))*COS(RADIANS(I90))))&gt;90,0,$F$4*$F$5/E99^2*(SIN(RADIANS(G98))*SIN(RADIANS(E100))+COS(RADIANS(G98))*COS(RADIANS(E100))*COS(RADIANS(I90))))</f>
        <v>0</v>
      </c>
      <c r="J98">
        <f>IF(DEGREES(ACOS(SIN(RADIANS(G98))*SIN(RADIANS(E100))+COS(RADIANS(G98))*COS(RADIANS(E100))*COS(RADIANS(J90))))&gt;90,0,$F$4*$F$5/E99^2*(SIN(RADIANS(G98))*SIN(RADIANS(E100))+COS(RADIANS(G98))*COS(RADIANS(E100))*COS(RADIANS(J90))))</f>
        <v>0</v>
      </c>
      <c r="K98">
        <f>IF(DEGREES(ACOS(SIN(RADIANS(G98))*SIN(RADIANS(E100))+COS(RADIANS(G98))*COS(RADIANS(E100))*COS(RADIANS(K90))))&gt;90,0,$F$4*$F$5/E99^2*(SIN(RADIANS(G98))*SIN(RADIANS(E100))+COS(RADIANS(G98))*COS(RADIANS(E100))*COS(RADIANS(K90))))</f>
        <v>0</v>
      </c>
      <c r="L98">
        <f>IF(DEGREES(ACOS(SIN(RADIANS(G98))*SIN(RADIANS(E100))+COS(RADIANS(G98))*COS(RADIANS(E100))*COS(RADIANS(L90))))&gt;90,0,$F$4*$F$5/E99^2*(SIN(RADIANS(G98))*SIN(RADIANS(E100))+COS(RADIANS(G98))*COS(RADIANS(E100))*COS(RADIANS(L90))))</f>
        <v>0</v>
      </c>
      <c r="M98">
        <f>IF(DEGREES(ACOS(SIN(RADIANS(G98))*SIN(RADIANS(E100))+COS(RADIANS(G98))*COS(RADIANS(E100))*COS(RADIANS(M90))))&gt;90,0,$F$4*$F$5/E99^2*(SIN(RADIANS(G98))*SIN(RADIANS(E100))+COS(RADIANS(G98))*COS(RADIANS(E100))*COS(RADIANS(M90))))</f>
        <v>0</v>
      </c>
      <c r="N98">
        <f>IF(DEGREES(ACOS(SIN(RADIANS(G98))*SIN(RADIANS(E100))+COS(RADIANS(G98))*COS(RADIANS(E100))*COS(RADIANS(N90))))&gt;90,0,$F$4*$F$5/E99^2*(SIN(RADIANS(G98))*SIN(RADIANS(E100))+COS(RADIANS(G98))*COS(RADIANS(E100))*COS(RADIANS(N90))))</f>
        <v>0</v>
      </c>
      <c r="O98">
        <f>IF(DEGREES(ACOS(SIN(RADIANS(G98))*SIN(RADIANS(E100))+COS(RADIANS(G98))*COS(RADIANS(E100))*COS(RADIANS(O90))))&gt;90,0,$F$4*$F$5/E99^2*(SIN(RADIANS(G98))*SIN(RADIANS(E100))+COS(RADIANS(G98))*COS(RADIANS(E100))*COS(RADIANS(O90))))</f>
        <v>0</v>
      </c>
      <c r="P98">
        <f>IF(DEGREES(ACOS(SIN(RADIANS(G98))*SIN(RADIANS(E100))+COS(RADIANS(G98))*COS(RADIANS(E100))*COS(RADIANS(P90))))&gt;90,0,$F$4*$F$5/E99^2*(SIN(RADIANS(G98))*SIN(RADIANS(E100))+COS(RADIANS(G98))*COS(RADIANS(E100))*COS(RADIANS(P90))))</f>
        <v>0</v>
      </c>
      <c r="Q98">
        <f>IF(DEGREES(ACOS(SIN(RADIANS(G98))*SIN(RADIANS(E100))+COS(RADIANS(G98))*COS(RADIANS(E100))*COS(RADIANS(Q90))))&gt;90,0,$F$4*$F$5/E99^2*(SIN(RADIANS(G98))*SIN(RADIANS(E100))+COS(RADIANS(G98))*COS(RADIANS(E100))*COS(RADIANS(Q90))))</f>
        <v>0</v>
      </c>
      <c r="R98" t="e">
        <f>IF(DEGREES(ACOS(SIN(RADIANS(G98))*SIN(RADIANS(E100))+COS(RADIANS(G98))*COS(RADIANS(E100))*COS(RADIANS(R90))))&gt;90,0,$F$4*$F$5/E99^2*(SIN(RADIANS(G98))*SIN(RADIANS(E100))+COS(RADIANS(G98))*COS(RADIANS(E100))*COS(RADIANS(R90))))</f>
        <v>#DIV/0!</v>
      </c>
      <c r="S98" t="e">
        <f>IF(DEGREES(ACOS(SIN(RADIANS(G98))*SIN(RADIANS(E100))+COS(RADIANS(G98))*COS(RADIANS(E100))*COS(RADIANS(S90))))&gt;90,0,$F$4*$F$5/E99^2*(SIN(RADIANS(G98))*SIN(RADIANS(E100))+COS(RADIANS(G98))*COS(RADIANS(E100))*COS(RADIANS(S90))))</f>
        <v>#DIV/0!</v>
      </c>
      <c r="T98" t="e">
        <f>IF(DEGREES(ACOS(SIN(RADIANS(G98))*SIN(RADIANS(E100))+COS(RADIANS(G98))*COS(RADIANS(E100))*COS(RADIANS(T90))))&gt;90,0,$F$4*$F$5/E99^2*(SIN(RADIANS(G98))*SIN(RADIANS(E100))+COS(RADIANS(G98))*COS(RADIANS(E100))*COS(RADIANS(T90))))</f>
        <v>#DIV/0!</v>
      </c>
      <c r="U98" t="e">
        <f>IF(DEGREES(ACOS(SIN(RADIANS(G98))*SIN(RADIANS(E100))+COS(RADIANS(G98))*COS(RADIANS(E100))*COS(RADIANS(U90))))&gt;90,0,$F$4*$F$5/E99^2*(SIN(RADIANS(G98))*SIN(RADIANS(E100))+COS(RADIANS(G98))*COS(RADIANS(E100))*COS(RADIANS(U90))))</f>
        <v>#DIV/0!</v>
      </c>
      <c r="V98" t="e">
        <f>IF(DEGREES(ACOS(SIN(RADIANS(G98))*SIN(RADIANS(E100))+COS(RADIANS(G98))*COS(RADIANS(E100))*COS(RADIANS(V90))))&gt;90,0,$F$4*$F$5/E99^2*(SIN(RADIANS(G98))*SIN(RADIANS(E100))+COS(RADIANS(G98))*COS(RADIANS(E100))*COS(RADIANS(V90))))</f>
        <v>#DIV/0!</v>
      </c>
      <c r="W98" t="e">
        <f>IF(DEGREES(ACOS(SIN(RADIANS(G98))*SIN(RADIANS(E100))+COS(RADIANS(G98))*COS(RADIANS(E100))*COS(RADIANS(W90))))&gt;90,0,$F$4*$F$5/E99^2*(SIN(RADIANS(G98))*SIN(RADIANS(E100))+COS(RADIANS(G98))*COS(RADIANS(E100))*COS(RADIANS(W90))))</f>
        <v>#DIV/0!</v>
      </c>
      <c r="X98" t="e">
        <f>IF(DEGREES(ACOS(SIN(RADIANS(G98))*SIN(RADIANS(E100))+COS(RADIANS(G98))*COS(RADIANS(E100))*COS(RADIANS(X90))))&gt;90,0,$F$4*$F$5/E99^2*(SIN(RADIANS(G98))*SIN(RADIANS(E100))+COS(RADIANS(G98))*COS(RADIANS(E100))*COS(RADIANS(X90))))</f>
        <v>#DIV/0!</v>
      </c>
      <c r="Y98" t="e">
        <f>IF(DEGREES(ACOS(SIN(RADIANS(G98))*SIN(RADIANS(E100))+COS(RADIANS(G98))*COS(RADIANS(E100))*COS(RADIANS(Y90))))&gt;90,0,$F$4*$F$5/E99^2*(SIN(RADIANS(G98))*SIN(RADIANS(E100))+COS(RADIANS(G98))*COS(RADIANS(E100))*COS(RADIANS(Y90))))</f>
        <v>#DIV/0!</v>
      </c>
      <c r="Z98" t="e">
        <f>IF(DEGREES(ACOS(SIN(RADIANS(G98))*SIN(RADIANS(E100))+COS(RADIANS(G98))*COS(RADIANS(E100))*COS(RADIANS(Z90))))&gt;90,0,$F$4*$F$5/E99^2*(SIN(RADIANS(G98))*SIN(RADIANS(E100))+COS(RADIANS(G98))*COS(RADIANS(E100))*COS(RADIANS(Z90))))</f>
        <v>#DIV/0!</v>
      </c>
      <c r="AA98" t="e">
        <f>IF(DEGREES(ACOS(SIN(RADIANS(G98))*SIN(RADIANS(E100))+COS(RADIANS(G98))*COS(RADIANS(E100))*COS(RADIANS(AA90))))&gt;90,0,$F$4*$F$5/E99^2*(SIN(RADIANS(G98))*SIN(RADIANS(E100))+COS(RADIANS(G98))*COS(RADIANS(E100))*COS(RADIANS(AA90))))</f>
        <v>#DIV/0!</v>
      </c>
      <c r="AB98" t="e">
        <f>IF(DEGREES(ACOS(SIN(RADIANS(G98))*SIN(RADIANS(E100))+COS(RADIANS(G98))*COS(RADIANS(E100))*COS(RADIANS(AB90))))&gt;90,0,$F$4*$F$5/E99^2*(SIN(RADIANS(G98))*SIN(RADIANS(E100))+COS(RADIANS(G98))*COS(RADIANS(E100))*COS(RADIANS(AB90))))</f>
        <v>#DIV/0!</v>
      </c>
      <c r="AC98" t="e">
        <f>IF(DEGREES(ACOS(SIN(RADIANS(G98))*SIN(RADIANS(E100))+COS(RADIANS(G98))*COS(RADIANS(E100))*COS(RADIANS(AC90))))&gt;90,0,$F$4*$F$5/E99^2*(SIN(RADIANS(G98))*SIN(RADIANS(E100))+COS(RADIANS(G98))*COS(RADIANS(E100))*COS(RADIANS(AC90))))</f>
        <v>#DIV/0!</v>
      </c>
      <c r="AD98" t="e">
        <f>IF(DEGREES(ACOS(SIN(RADIANS(G98))*SIN(RADIANS(E100))+COS(RADIANS(G98))*COS(RADIANS(E100))*COS(RADIANS(AD90))))&gt;90,0,$F$4*$F$5/E99^2*(SIN(RADIANS(G98))*SIN(RADIANS(E100))+COS(RADIANS(G98))*COS(RADIANS(E100))*COS(RADIANS(AD90))))</f>
        <v>#DIV/0!</v>
      </c>
      <c r="AE98" t="e">
        <f>IF(DEGREES(ACOS(SIN(RADIANS(G98))*SIN(RADIANS(E100))+COS(RADIANS(G98))*COS(RADIANS(E100))*COS(RADIANS(AE90))))&gt;90,0,$F$4*$F$5/E99^2*(SIN(RADIANS(G98))*SIN(RADIANS(E100))+COS(RADIANS(G98))*COS(RADIANS(E100))*COS(RADIANS(AE90))))</f>
        <v>#DIV/0!</v>
      </c>
      <c r="AF98" t="e">
        <f>IF(DEGREES(ACOS(SIN(RADIANS(G98))*SIN(RADIANS(E100))+COS(RADIANS(G98))*COS(RADIANS(E100))*COS(RADIANS(AF90))))&gt;90,0,$F$4*$F$5/E99^2*(SIN(RADIANS(G98))*SIN(RADIANS(E100))+COS(RADIANS(G98))*COS(RADIANS(E100))*COS(RADIANS(AF90))))</f>
        <v>#DIV/0!</v>
      </c>
      <c r="AG98" t="e">
        <f>IF(DEGREES(ACOS(SIN(RADIANS(G98))*SIN(RADIANS(E100))+COS(RADIANS(G98))*COS(RADIANS(E100))*COS(RADIANS(AG90))))&gt;90,0,$F$4*$F$5/E99^2*(SIN(RADIANS(G98))*SIN(RADIANS(E100))+COS(RADIANS(G98))*COS(RADIANS(E100))*COS(RADIANS(AG90))))</f>
        <v>#DIV/0!</v>
      </c>
      <c r="AH98" t="e">
        <f>IF(DEGREES(ACOS(SIN(RADIANS(G98))*SIN(RADIANS(E100))+COS(RADIANS(G98))*COS(RADIANS(E100))*COS(RADIANS(AH90))))&gt;90,0,$F$4*$F$5/E99^2*(SIN(RADIANS(G98))*SIN(RADIANS(E100))+COS(RADIANS(G98))*COS(RADIANS(E100))*COS(RADIANS(AH90))))</f>
        <v>#DIV/0!</v>
      </c>
      <c r="AI98" t="e">
        <f>IF(DEGREES(ACOS(SIN(RADIANS(G98))*SIN(RADIANS(E100))+COS(RADIANS(G98))*COS(RADIANS(E100))*COS(RADIANS(AI90))))&gt;90,0,$F$4*$F$5/E99^2*(SIN(RADIANS(G98))*SIN(RADIANS(E100))+COS(RADIANS(G98))*COS(RADIANS(E100))*COS(RADIANS(AI90))))</f>
        <v>#DIV/0!</v>
      </c>
      <c r="AJ98" t="e">
        <f>IF(DEGREES(ACOS(SIN(RADIANS(G98))*SIN(RADIANS(E100))+COS(RADIANS(G98))*COS(RADIANS(E100))*COS(RADIANS(AJ90))))&gt;90,0,$F$4*$F$5/E99^2*(SIN(RADIANS(G98))*SIN(RADIANS(E100))+COS(RADIANS(G98))*COS(RADIANS(E100))*COS(RADIANS(AJ90))))</f>
        <v>#DIV/0!</v>
      </c>
      <c r="AK98">
        <f>IF(DEGREES(ACOS(SIN(RADIANS(G98))*SIN(RADIANS(E100))+COS(RADIANS(G98))*COS(RADIANS(E100))*COS(RADIANS(AK90))))&gt;90,0,$F$4*$F$5/E99^2*(SIN(RADIANS(G98))*SIN(RADIANS(E100))+COS(RADIANS(G98))*COS(RADIANS(E100))*COS(RADIANS(AK90))))</f>
        <v>0</v>
      </c>
      <c r="AL98">
        <f>IF(DEGREES(ACOS(SIN(RADIANS(G98))*SIN(RADIANS(E100))+COS(RADIANS(G98))*COS(RADIANS(E100))*COS(RADIANS(AL90))))&gt;90,0,$F$4*$F$5/E99^2*(SIN(RADIANS(G98))*SIN(RADIANS(E100))+COS(RADIANS(G98))*COS(RADIANS(E100))*COS(RADIANS(AL90))))</f>
        <v>0</v>
      </c>
      <c r="AM98">
        <f>IF(DEGREES(ACOS(SIN(RADIANS(G98))*SIN(RADIANS(E100))+COS(RADIANS(G98))*COS(RADIANS(E100))*COS(RADIANS(AM90))))&gt;90,0,$F$4*$F$5/E99^2*(SIN(RADIANS(G98))*SIN(RADIANS(E100))+COS(RADIANS(G98))*COS(RADIANS(E100))*COS(RADIANS(AM90))))</f>
        <v>0</v>
      </c>
      <c r="AN98">
        <f>IF(DEGREES(ACOS(SIN(RADIANS(G98))*SIN(RADIANS(E100))+COS(RADIANS(G98))*COS(RADIANS(E100))*COS(RADIANS(AN90))))&gt;90,0,$F$4*$F$5/E99^2*(SIN(RADIANS(G98))*SIN(RADIANS(E100))+COS(RADIANS(G98))*COS(RADIANS(E100))*COS(RADIANS(AN90))))</f>
        <v>0</v>
      </c>
      <c r="AO98">
        <f>IF(DEGREES(ACOS(SIN(RADIANS(G98))*SIN(RADIANS(E100))+COS(RADIANS(G98))*COS(RADIANS(E100))*COS(RADIANS(AO90))))&gt;90,0,$F$4*$F$5/E99^2*(SIN(RADIANS(G98))*SIN(RADIANS(E100))+COS(RADIANS(G98))*COS(RADIANS(E100))*COS(RADIANS(AO90))))</f>
        <v>0</v>
      </c>
      <c r="AP98">
        <f>IF(DEGREES(ACOS(SIN(RADIANS(G98))*SIN(RADIANS(E100))+COS(RADIANS(G98))*COS(RADIANS(E100))*COS(RADIANS(AP90))))&gt;90,0,$F$4*$F$5/E99^2*(SIN(RADIANS(G98))*SIN(RADIANS(E100))+COS(RADIANS(G98))*COS(RADIANS(E100))*COS(RADIANS(AP90))))</f>
        <v>0</v>
      </c>
      <c r="AQ98">
        <f>IF(DEGREES(ACOS(SIN(RADIANS(G98))*SIN(RADIANS(E100))+COS(RADIANS(G98))*COS(RADIANS(E100))*COS(RADIANS(AQ90))))&gt;90,0,$F$4*$F$5/E99^2*(SIN(RADIANS(G98))*SIN(RADIANS(E100))+COS(RADIANS(G98))*COS(RADIANS(E100))*COS(RADIANS(AQ90))))</f>
        <v>0</v>
      </c>
      <c r="AR98">
        <f>IF(DEGREES(ACOS(SIN(RADIANS(G98))*SIN(RADIANS(E100))+COS(RADIANS(G98))*COS(RADIANS(E100))*COS(RADIANS(AR90))))&gt;90,0,$F$4*$F$5/E99^2*(SIN(RADIANS(G98))*SIN(RADIANS(E100))+COS(RADIANS(G98))*COS(RADIANS(E100))*COS(RADIANS(AR90))))</f>
        <v>0</v>
      </c>
    </row>
    <row r="99" spans="2:44" x14ac:dyDescent="0.5">
      <c r="B99" s="40" t="s">
        <v>785</v>
      </c>
      <c r="E99">
        <f>$F$6*(1-$F$7^2)/(1+$F$7*COS(RADIANS(E93)))</f>
        <v>0</v>
      </c>
      <c r="G99">
        <v>20</v>
      </c>
      <c r="I99">
        <f>IF(DEGREES(ACOS(SIN(RADIANS(G99))*SIN(RADIANS(E100))+COS(RADIANS(G99))*COS(RADIANS(E100))*COS(RADIANS(I90))))&gt;90,0,$F$4*$F$5/E99^2*(SIN(RADIANS(G99))*SIN(RADIANS(E100))+COS(RADIANS(G99))*COS(RADIANS(E100))*COS(RADIANS(I90))))</f>
        <v>0</v>
      </c>
      <c r="J99">
        <f>IF(DEGREES(ACOS(SIN(RADIANS(G99))*SIN(RADIANS(E100))+COS(RADIANS(G99))*COS(RADIANS(E100))*COS(RADIANS(J90))))&gt;90,0,$F$4*$F$5/E99^2*(SIN(RADIANS(G99))*SIN(RADIANS(E100))+COS(RADIANS(G99))*COS(RADIANS(E100))*COS(RADIANS(J90))))</f>
        <v>0</v>
      </c>
      <c r="K99">
        <f>IF(DEGREES(ACOS(SIN(RADIANS(G99))*SIN(RADIANS(E100))+COS(RADIANS(G99))*COS(RADIANS(E100))*COS(RADIANS(K90))))&gt;90,0,$F$4*$F$5/E99^2*(SIN(RADIANS(G99))*SIN(RADIANS(E100))+COS(RADIANS(G99))*COS(RADIANS(E100))*COS(RADIANS(K90))))</f>
        <v>0</v>
      </c>
      <c r="L99">
        <f>IF(DEGREES(ACOS(SIN(RADIANS(G99))*SIN(RADIANS(E100))+COS(RADIANS(G99))*COS(RADIANS(E100))*COS(RADIANS(L90))))&gt;90,0,$F$4*$F$5/E99^2*(SIN(RADIANS(G99))*SIN(RADIANS(E100))+COS(RADIANS(G99))*COS(RADIANS(E100))*COS(RADIANS(L90))))</f>
        <v>0</v>
      </c>
      <c r="M99">
        <f>IF(DEGREES(ACOS(SIN(RADIANS(G99))*SIN(RADIANS(E100))+COS(RADIANS(G99))*COS(RADIANS(E100))*COS(RADIANS(M90))))&gt;90,0,$F$4*$F$5/E99^2*(SIN(RADIANS(G99))*SIN(RADIANS(E100))+COS(RADIANS(G99))*COS(RADIANS(E100))*COS(RADIANS(M90))))</f>
        <v>0</v>
      </c>
      <c r="N99">
        <f>IF(DEGREES(ACOS(SIN(RADIANS(G99))*SIN(RADIANS(E100))+COS(RADIANS(G99))*COS(RADIANS(E100))*COS(RADIANS(N90))))&gt;90,0,$F$4*$F$5/E99^2*(SIN(RADIANS(G99))*SIN(RADIANS(E100))+COS(RADIANS(G99))*COS(RADIANS(E100))*COS(RADIANS(N90))))</f>
        <v>0</v>
      </c>
      <c r="O99">
        <f>IF(DEGREES(ACOS(SIN(RADIANS(G99))*SIN(RADIANS(E100))+COS(RADIANS(G99))*COS(RADIANS(E100))*COS(RADIANS(O90))))&gt;90,0,$F$4*$F$5/E99^2*(SIN(RADIANS(G99))*SIN(RADIANS(E100))+COS(RADIANS(G99))*COS(RADIANS(E100))*COS(RADIANS(O90))))</f>
        <v>0</v>
      </c>
      <c r="P99">
        <f>IF(DEGREES(ACOS(SIN(RADIANS(G99))*SIN(RADIANS(E100))+COS(RADIANS(G99))*COS(RADIANS(E100))*COS(RADIANS(P90))))&gt;90,0,$F$4*$F$5/E99^2*(SIN(RADIANS(G99))*SIN(RADIANS(E100))+COS(RADIANS(G99))*COS(RADIANS(E100))*COS(RADIANS(P90))))</f>
        <v>0</v>
      </c>
      <c r="Q99">
        <f>IF(DEGREES(ACOS(SIN(RADIANS(G99))*SIN(RADIANS(E100))+COS(RADIANS(G99))*COS(RADIANS(E100))*COS(RADIANS(Q90))))&gt;90,0,$F$4*$F$5/E99^2*(SIN(RADIANS(G99))*SIN(RADIANS(E100))+COS(RADIANS(G99))*COS(RADIANS(E100))*COS(RADIANS(Q90))))</f>
        <v>0</v>
      </c>
      <c r="R99" t="e">
        <f>IF(DEGREES(ACOS(SIN(RADIANS(G99))*SIN(RADIANS(E100))+COS(RADIANS(G99))*COS(RADIANS(E100))*COS(RADIANS(R90))))&gt;90,0,$F$4*$F$5/E99^2*(SIN(RADIANS(G99))*SIN(RADIANS(E100))+COS(RADIANS(G99))*COS(RADIANS(E100))*COS(RADIANS(R90))))</f>
        <v>#DIV/0!</v>
      </c>
      <c r="S99" t="e">
        <f>IF(DEGREES(ACOS(SIN(RADIANS(G99))*SIN(RADIANS(E100))+COS(RADIANS(G99))*COS(RADIANS(E100))*COS(RADIANS(S90))))&gt;90,0,$F$4*$F$5/E99^2*(SIN(RADIANS(G99))*SIN(RADIANS(E100))+COS(RADIANS(G99))*COS(RADIANS(E100))*COS(RADIANS(S90))))</f>
        <v>#DIV/0!</v>
      </c>
      <c r="T99" t="e">
        <f>IF(DEGREES(ACOS(SIN(RADIANS(G99))*SIN(RADIANS(E100))+COS(RADIANS(G99))*COS(RADIANS(E100))*COS(RADIANS(T90))))&gt;90,0,$F$4*$F$5/E99^2*(SIN(RADIANS(G99))*SIN(RADIANS(E100))+COS(RADIANS(G99))*COS(RADIANS(E100))*COS(RADIANS(T90))))</f>
        <v>#DIV/0!</v>
      </c>
      <c r="U99" t="e">
        <f>IF(DEGREES(ACOS(SIN(RADIANS(G99))*SIN(RADIANS(E100))+COS(RADIANS(G99))*COS(RADIANS(E100))*COS(RADIANS(U90))))&gt;90,0,$F$4*$F$5/E99^2*(SIN(RADIANS(G99))*SIN(RADIANS(E100))+COS(RADIANS(G99))*COS(RADIANS(E100))*COS(RADIANS(U90))))</f>
        <v>#DIV/0!</v>
      </c>
      <c r="V99" t="e">
        <f>IF(DEGREES(ACOS(SIN(RADIANS(G99))*SIN(RADIANS(E100))+COS(RADIANS(G99))*COS(RADIANS(E100))*COS(RADIANS(V90))))&gt;90,0,$F$4*$F$5/E99^2*(SIN(RADIANS(G99))*SIN(RADIANS(E100))+COS(RADIANS(G99))*COS(RADIANS(E100))*COS(RADIANS(V90))))</f>
        <v>#DIV/0!</v>
      </c>
      <c r="W99" t="e">
        <f>IF(DEGREES(ACOS(SIN(RADIANS(G99))*SIN(RADIANS(E100))+COS(RADIANS(G99))*COS(RADIANS(E100))*COS(RADIANS(W90))))&gt;90,0,$F$4*$F$5/E99^2*(SIN(RADIANS(G99))*SIN(RADIANS(E100))+COS(RADIANS(G99))*COS(RADIANS(E100))*COS(RADIANS(W90))))</f>
        <v>#DIV/0!</v>
      </c>
      <c r="X99" t="e">
        <f>IF(DEGREES(ACOS(SIN(RADIANS(G99))*SIN(RADIANS(E100))+COS(RADIANS(G99))*COS(RADIANS(E100))*COS(RADIANS(X90))))&gt;90,0,$F$4*$F$5/E99^2*(SIN(RADIANS(G99))*SIN(RADIANS(E100))+COS(RADIANS(G99))*COS(RADIANS(E100))*COS(RADIANS(X90))))</f>
        <v>#DIV/0!</v>
      </c>
      <c r="Y99" t="e">
        <f>IF(DEGREES(ACOS(SIN(RADIANS(G99))*SIN(RADIANS(E100))+COS(RADIANS(G99))*COS(RADIANS(E100))*COS(RADIANS(Y90))))&gt;90,0,$F$4*$F$5/E99^2*(SIN(RADIANS(G99))*SIN(RADIANS(E100))+COS(RADIANS(G99))*COS(RADIANS(E100))*COS(RADIANS(Y90))))</f>
        <v>#DIV/0!</v>
      </c>
      <c r="Z99" t="e">
        <f>IF(DEGREES(ACOS(SIN(RADIANS(G99))*SIN(RADIANS(E100))+COS(RADIANS(G99))*COS(RADIANS(E100))*COS(RADIANS(Z90))))&gt;90,0,$F$4*$F$5/E99^2*(SIN(RADIANS(G99))*SIN(RADIANS(E100))+COS(RADIANS(G99))*COS(RADIANS(E100))*COS(RADIANS(Z90))))</f>
        <v>#DIV/0!</v>
      </c>
      <c r="AA99" t="e">
        <f>IF(DEGREES(ACOS(SIN(RADIANS(G99))*SIN(RADIANS(E100))+COS(RADIANS(G99))*COS(RADIANS(E100))*COS(RADIANS(AA90))))&gt;90,0,$F$4*$F$5/E99^2*(SIN(RADIANS(G99))*SIN(RADIANS(E100))+COS(RADIANS(G99))*COS(RADIANS(E100))*COS(RADIANS(AA90))))</f>
        <v>#DIV/0!</v>
      </c>
      <c r="AB99" t="e">
        <f>IF(DEGREES(ACOS(SIN(RADIANS(G99))*SIN(RADIANS(E100))+COS(RADIANS(G99))*COS(RADIANS(E100))*COS(RADIANS(AB90))))&gt;90,0,$F$4*$F$5/E99^2*(SIN(RADIANS(G99))*SIN(RADIANS(E100))+COS(RADIANS(G99))*COS(RADIANS(E100))*COS(RADIANS(AB90))))</f>
        <v>#DIV/0!</v>
      </c>
      <c r="AC99" t="e">
        <f>IF(DEGREES(ACOS(SIN(RADIANS(G99))*SIN(RADIANS(E100))+COS(RADIANS(G99))*COS(RADIANS(E100))*COS(RADIANS(AC90))))&gt;90,0,$F$4*$F$5/E99^2*(SIN(RADIANS(G99))*SIN(RADIANS(E100))+COS(RADIANS(G99))*COS(RADIANS(E100))*COS(RADIANS(AC90))))</f>
        <v>#DIV/0!</v>
      </c>
      <c r="AD99" t="e">
        <f>IF(DEGREES(ACOS(SIN(RADIANS(G99))*SIN(RADIANS(E100))+COS(RADIANS(G99))*COS(RADIANS(E100))*COS(RADIANS(AD90))))&gt;90,0,$F$4*$F$5/E99^2*(SIN(RADIANS(G99))*SIN(RADIANS(E100))+COS(RADIANS(G99))*COS(RADIANS(E100))*COS(RADIANS(AD90))))</f>
        <v>#DIV/0!</v>
      </c>
      <c r="AE99" t="e">
        <f>IF(DEGREES(ACOS(SIN(RADIANS(G99))*SIN(RADIANS(E100))+COS(RADIANS(G99))*COS(RADIANS(E100))*COS(RADIANS(AE90))))&gt;90,0,$F$4*$F$5/E99^2*(SIN(RADIANS(G99))*SIN(RADIANS(E100))+COS(RADIANS(G99))*COS(RADIANS(E100))*COS(RADIANS(AE90))))</f>
        <v>#DIV/0!</v>
      </c>
      <c r="AF99" t="e">
        <f>IF(DEGREES(ACOS(SIN(RADIANS(G99))*SIN(RADIANS(E100))+COS(RADIANS(G99))*COS(RADIANS(E100))*COS(RADIANS(AF90))))&gt;90,0,$F$4*$F$5/E99^2*(SIN(RADIANS(G99))*SIN(RADIANS(E100))+COS(RADIANS(G99))*COS(RADIANS(E100))*COS(RADIANS(AF90))))</f>
        <v>#DIV/0!</v>
      </c>
      <c r="AG99" t="e">
        <f>IF(DEGREES(ACOS(SIN(RADIANS(G99))*SIN(RADIANS(E100))+COS(RADIANS(G99))*COS(RADIANS(E100))*COS(RADIANS(AG90))))&gt;90,0,$F$4*$F$5/E99^2*(SIN(RADIANS(G99))*SIN(RADIANS(E100))+COS(RADIANS(G99))*COS(RADIANS(E100))*COS(RADIANS(AG90))))</f>
        <v>#DIV/0!</v>
      </c>
      <c r="AH99" t="e">
        <f>IF(DEGREES(ACOS(SIN(RADIANS(G99))*SIN(RADIANS(E100))+COS(RADIANS(G99))*COS(RADIANS(E100))*COS(RADIANS(AH90))))&gt;90,0,$F$4*$F$5/E99^2*(SIN(RADIANS(G99))*SIN(RADIANS(E100))+COS(RADIANS(G99))*COS(RADIANS(E100))*COS(RADIANS(AH90))))</f>
        <v>#DIV/0!</v>
      </c>
      <c r="AI99" t="e">
        <f>IF(DEGREES(ACOS(SIN(RADIANS(G99))*SIN(RADIANS(E100))+COS(RADIANS(G99))*COS(RADIANS(E100))*COS(RADIANS(AI90))))&gt;90,0,$F$4*$F$5/E99^2*(SIN(RADIANS(G99))*SIN(RADIANS(E100))+COS(RADIANS(G99))*COS(RADIANS(E100))*COS(RADIANS(AI90))))</f>
        <v>#DIV/0!</v>
      </c>
      <c r="AJ99" t="e">
        <f>IF(DEGREES(ACOS(SIN(RADIANS(G99))*SIN(RADIANS(E100))+COS(RADIANS(G99))*COS(RADIANS(E100))*COS(RADIANS(AJ90))))&gt;90,0,$F$4*$F$5/E99^2*(SIN(RADIANS(G99))*SIN(RADIANS(E100))+COS(RADIANS(G99))*COS(RADIANS(E100))*COS(RADIANS(AJ90))))</f>
        <v>#DIV/0!</v>
      </c>
      <c r="AK99">
        <f>IF(DEGREES(ACOS(SIN(RADIANS(G99))*SIN(RADIANS(E100))+COS(RADIANS(G99))*COS(RADIANS(E100))*COS(RADIANS(AK90))))&gt;90,0,$F$4*$F$5/E99^2*(SIN(RADIANS(G99))*SIN(RADIANS(E100))+COS(RADIANS(G99))*COS(RADIANS(E100))*COS(RADIANS(AK90))))</f>
        <v>0</v>
      </c>
      <c r="AL99">
        <f>IF(DEGREES(ACOS(SIN(RADIANS(G99))*SIN(RADIANS(E100))+COS(RADIANS(G99))*COS(RADIANS(E100))*COS(RADIANS(AL90))))&gt;90,0,$F$4*$F$5/E99^2*(SIN(RADIANS(G99))*SIN(RADIANS(E100))+COS(RADIANS(G99))*COS(RADIANS(E100))*COS(RADIANS(AL90))))</f>
        <v>0</v>
      </c>
      <c r="AM99">
        <f>IF(DEGREES(ACOS(SIN(RADIANS(G99))*SIN(RADIANS(E100))+COS(RADIANS(G99))*COS(RADIANS(E100))*COS(RADIANS(AM90))))&gt;90,0,$F$4*$F$5/E99^2*(SIN(RADIANS(G99))*SIN(RADIANS(E100))+COS(RADIANS(G99))*COS(RADIANS(E100))*COS(RADIANS(AM90))))</f>
        <v>0</v>
      </c>
      <c r="AN99">
        <f>IF(DEGREES(ACOS(SIN(RADIANS(G99))*SIN(RADIANS(E100))+COS(RADIANS(G99))*COS(RADIANS(E100))*COS(RADIANS(AN90))))&gt;90,0,$F$4*$F$5/E99^2*(SIN(RADIANS(G99))*SIN(RADIANS(E100))+COS(RADIANS(G99))*COS(RADIANS(E100))*COS(RADIANS(AN90))))</f>
        <v>0</v>
      </c>
      <c r="AO99">
        <f>IF(DEGREES(ACOS(SIN(RADIANS(G99))*SIN(RADIANS(E100))+COS(RADIANS(G99))*COS(RADIANS(E100))*COS(RADIANS(AO90))))&gt;90,0,$F$4*$F$5/E99^2*(SIN(RADIANS(G99))*SIN(RADIANS(E100))+COS(RADIANS(G99))*COS(RADIANS(E100))*COS(RADIANS(AO90))))</f>
        <v>0</v>
      </c>
      <c r="AP99">
        <f>IF(DEGREES(ACOS(SIN(RADIANS(G99))*SIN(RADIANS(E100))+COS(RADIANS(G99))*COS(RADIANS(E100))*COS(RADIANS(AP90))))&gt;90,0,$F$4*$F$5/E99^2*(SIN(RADIANS(G99))*SIN(RADIANS(E100))+COS(RADIANS(G99))*COS(RADIANS(E100))*COS(RADIANS(AP90))))</f>
        <v>0</v>
      </c>
      <c r="AQ99">
        <f>IF(DEGREES(ACOS(SIN(RADIANS(G99))*SIN(RADIANS(E100))+COS(RADIANS(G99))*COS(RADIANS(E100))*COS(RADIANS(AQ90))))&gt;90,0,$F$4*$F$5/E99^2*(SIN(RADIANS(G99))*SIN(RADIANS(E100))+COS(RADIANS(G99))*COS(RADIANS(E100))*COS(RADIANS(AQ90))))</f>
        <v>0</v>
      </c>
      <c r="AR99">
        <f>IF(DEGREES(ACOS(SIN(RADIANS(G99))*SIN(RADIANS(E100))+COS(RADIANS(G99))*COS(RADIANS(E100))*COS(RADIANS(AR90))))&gt;90,0,$F$4*$F$5/E99^2*(SIN(RADIANS(G99))*SIN(RADIANS(E100))+COS(RADIANS(G99))*COS(RADIANS(E100))*COS(RADIANS(AR90))))</f>
        <v>0</v>
      </c>
    </row>
    <row r="100" spans="2:44" x14ac:dyDescent="0.5">
      <c r="B100" s="40" t="s">
        <v>735</v>
      </c>
      <c r="E100">
        <f>IF($F$8&gt;90,180-$F$8,$F$8)*SIN(RADIANS(E94))</f>
        <v>0</v>
      </c>
      <c r="G100">
        <v>10</v>
      </c>
      <c r="I100">
        <f>IF(DEGREES(ACOS(SIN(RADIANS(G100))*SIN(RADIANS(E100))+COS(RADIANS(G100))*COS(RADIANS(E100))*COS(RADIANS(I90))))&gt;90,0,$F$4*$F$5/E99^2*(SIN(RADIANS(G100))*SIN(RADIANS(E100))+COS(RADIANS(G100))*COS(RADIANS(E100))*COS(RADIANS(I90))))</f>
        <v>0</v>
      </c>
      <c r="J100">
        <f>IF(DEGREES(ACOS(SIN(RADIANS(G100))*SIN(RADIANS(E100))+COS(RADIANS(G100))*COS(RADIANS(E100))*COS(RADIANS(J90))))&gt;90,0,$F$4*$F$5/E99^2*(SIN(RADIANS(G100))*SIN(RADIANS(E100))+COS(RADIANS(G100))*COS(RADIANS(E100))*COS(RADIANS(J90))))</f>
        <v>0</v>
      </c>
      <c r="K100">
        <f>IF(DEGREES(ACOS(SIN(RADIANS(G100))*SIN(RADIANS(E100))+COS(RADIANS(G100))*COS(RADIANS(E100))*COS(RADIANS(K90))))&gt;90,0,$F$4*$F$5/E99^2*(SIN(RADIANS(G100))*SIN(RADIANS(E100))+COS(RADIANS(G100))*COS(RADIANS(E100))*COS(RADIANS(K90))))</f>
        <v>0</v>
      </c>
      <c r="L100">
        <f>IF(DEGREES(ACOS(SIN(RADIANS(G100))*SIN(RADIANS(E100))+COS(RADIANS(G100))*COS(RADIANS(E100))*COS(RADIANS(L90))))&gt;90,0,$F$4*$F$5/E99^2*(SIN(RADIANS(G100))*SIN(RADIANS(E100))+COS(RADIANS(G100))*COS(RADIANS(E100))*COS(RADIANS(L90))))</f>
        <v>0</v>
      </c>
      <c r="M100">
        <f>IF(DEGREES(ACOS(SIN(RADIANS(G100))*SIN(RADIANS(E100))+COS(RADIANS(G100))*COS(RADIANS(E100))*COS(RADIANS(M90))))&gt;90,0,$F$4*$F$5/E99^2*(SIN(RADIANS(G100))*SIN(RADIANS(E100))+COS(RADIANS(G100))*COS(RADIANS(E100))*COS(RADIANS(M90))))</f>
        <v>0</v>
      </c>
      <c r="N100">
        <f>IF(DEGREES(ACOS(SIN(RADIANS(G100))*SIN(RADIANS(E100))+COS(RADIANS(G100))*COS(RADIANS(E100))*COS(RADIANS(N90))))&gt;90,0,$F$4*$F$5/E99^2*(SIN(RADIANS(G100))*SIN(RADIANS(E100))+COS(RADIANS(G100))*COS(RADIANS(E100))*COS(RADIANS(N90))))</f>
        <v>0</v>
      </c>
      <c r="O100">
        <f>IF(DEGREES(ACOS(SIN(RADIANS(G100))*SIN(RADIANS(E100))+COS(RADIANS(G100))*COS(RADIANS(E100))*COS(RADIANS(O90))))&gt;90,0,$F$4*$F$5/E99^2*(SIN(RADIANS(G100))*SIN(RADIANS(E100))+COS(RADIANS(G100))*COS(RADIANS(E100))*COS(RADIANS(O90))))</f>
        <v>0</v>
      </c>
      <c r="P100">
        <f>IF(DEGREES(ACOS(SIN(RADIANS(G100))*SIN(RADIANS(E100))+COS(RADIANS(G100))*COS(RADIANS(E100))*COS(RADIANS(P90))))&gt;90,0,$F$4*$F$5/E99^2*(SIN(RADIANS(G100))*SIN(RADIANS(E100))+COS(RADIANS(G100))*COS(RADIANS(E100))*COS(RADIANS(P90))))</f>
        <v>0</v>
      </c>
      <c r="Q100">
        <f>IF(DEGREES(ACOS(SIN(RADIANS(G100))*SIN(RADIANS(E100))+COS(RADIANS(G100))*COS(RADIANS(E100))*COS(RADIANS(Q90))))&gt;90,0,$F$4*$F$5/E99^2*(SIN(RADIANS(G100))*SIN(RADIANS(E100))+COS(RADIANS(G100))*COS(RADIANS(E100))*COS(RADIANS(Q90))))</f>
        <v>0</v>
      </c>
      <c r="R100" t="e">
        <f>IF(DEGREES(ACOS(SIN(RADIANS(G100))*SIN(RADIANS(E100))+COS(RADIANS(G100))*COS(RADIANS(E100))*COS(RADIANS(R90))))&gt;90,0,$F$4*$F$5/E99^2*(SIN(RADIANS(G100))*SIN(RADIANS(E100))+COS(RADIANS(G100))*COS(RADIANS(E100))*COS(RADIANS(R90))))</f>
        <v>#DIV/0!</v>
      </c>
      <c r="S100" t="e">
        <f>IF(DEGREES(ACOS(SIN(RADIANS(G100))*SIN(RADIANS(E100))+COS(RADIANS(G100))*COS(RADIANS(E100))*COS(RADIANS(S90))))&gt;90,0,$F$4*$F$5/E99^2*(SIN(RADIANS(G100))*SIN(RADIANS(E100))+COS(RADIANS(G100))*COS(RADIANS(E100))*COS(RADIANS(S90))))</f>
        <v>#DIV/0!</v>
      </c>
      <c r="T100" t="e">
        <f>IF(DEGREES(ACOS(SIN(RADIANS(G100))*SIN(RADIANS(E100))+COS(RADIANS(G100))*COS(RADIANS(E100))*COS(RADIANS(T90))))&gt;90,0,$F$4*$F$5/E99^2*(SIN(RADIANS(G100))*SIN(RADIANS(E100))+COS(RADIANS(G100))*COS(RADIANS(E100))*COS(RADIANS(T90))))</f>
        <v>#DIV/0!</v>
      </c>
      <c r="U100" t="e">
        <f>IF(DEGREES(ACOS(SIN(RADIANS(G100))*SIN(RADIANS(E100))+COS(RADIANS(G100))*COS(RADIANS(E100))*COS(RADIANS(U90))))&gt;90,0,$F$4*$F$5/E99^2*(SIN(RADIANS(G100))*SIN(RADIANS(E100))+COS(RADIANS(G100))*COS(RADIANS(E100))*COS(RADIANS(U90))))</f>
        <v>#DIV/0!</v>
      </c>
      <c r="V100" t="e">
        <f>IF(DEGREES(ACOS(SIN(RADIANS(G100))*SIN(RADIANS(E100))+COS(RADIANS(G100))*COS(RADIANS(E100))*COS(RADIANS(V90))))&gt;90,0,$F$4*$F$5/E99^2*(SIN(RADIANS(G100))*SIN(RADIANS(E100))+COS(RADIANS(G100))*COS(RADIANS(E100))*COS(RADIANS(V90))))</f>
        <v>#DIV/0!</v>
      </c>
      <c r="W100" t="e">
        <f>IF(DEGREES(ACOS(SIN(RADIANS(G100))*SIN(RADIANS(E100))+COS(RADIANS(G100))*COS(RADIANS(E100))*COS(RADIANS(W90))))&gt;90,0,$F$4*$F$5/E99^2*(SIN(RADIANS(G100))*SIN(RADIANS(E100))+COS(RADIANS(G100))*COS(RADIANS(E100))*COS(RADIANS(W90))))</f>
        <v>#DIV/0!</v>
      </c>
      <c r="X100" t="e">
        <f>IF(DEGREES(ACOS(SIN(RADIANS(G100))*SIN(RADIANS(E100))+COS(RADIANS(G100))*COS(RADIANS(E100))*COS(RADIANS(X90))))&gt;90,0,$F$4*$F$5/E99^2*(SIN(RADIANS(G100))*SIN(RADIANS(E100))+COS(RADIANS(G100))*COS(RADIANS(E100))*COS(RADIANS(X90))))</f>
        <v>#DIV/0!</v>
      </c>
      <c r="Y100" t="e">
        <f>IF(DEGREES(ACOS(SIN(RADIANS(G100))*SIN(RADIANS(E100))+COS(RADIANS(G100))*COS(RADIANS(E100))*COS(RADIANS(Y90))))&gt;90,0,$F$4*$F$5/E99^2*(SIN(RADIANS(G100))*SIN(RADIANS(E100))+COS(RADIANS(G100))*COS(RADIANS(E100))*COS(RADIANS(Y90))))</f>
        <v>#DIV/0!</v>
      </c>
      <c r="Z100" t="e">
        <f>IF(DEGREES(ACOS(SIN(RADIANS(G100))*SIN(RADIANS(E100))+COS(RADIANS(G100))*COS(RADIANS(E100))*COS(RADIANS(Z90))))&gt;90,0,$F$4*$F$5/E99^2*(SIN(RADIANS(G100))*SIN(RADIANS(E100))+COS(RADIANS(G100))*COS(RADIANS(E100))*COS(RADIANS(Z90))))</f>
        <v>#DIV/0!</v>
      </c>
      <c r="AA100" t="e">
        <f>IF(DEGREES(ACOS(SIN(RADIANS(G100))*SIN(RADIANS(E100))+COS(RADIANS(G100))*COS(RADIANS(E100))*COS(RADIANS(AA90))))&gt;90,0,$F$4*$F$5/E99^2*(SIN(RADIANS(G100))*SIN(RADIANS(E100))+COS(RADIANS(G100))*COS(RADIANS(E100))*COS(RADIANS(AA90))))</f>
        <v>#DIV/0!</v>
      </c>
      <c r="AB100" t="e">
        <f>IF(DEGREES(ACOS(SIN(RADIANS(G100))*SIN(RADIANS(E100))+COS(RADIANS(G100))*COS(RADIANS(E100))*COS(RADIANS(AB90))))&gt;90,0,$F$4*$F$5/E99^2*(SIN(RADIANS(G100))*SIN(RADIANS(E100))+COS(RADIANS(G100))*COS(RADIANS(E100))*COS(RADIANS(AB90))))</f>
        <v>#DIV/0!</v>
      </c>
      <c r="AC100" t="e">
        <f>IF(DEGREES(ACOS(SIN(RADIANS(G100))*SIN(RADIANS(E100))+COS(RADIANS(G100))*COS(RADIANS(E100))*COS(RADIANS(AC90))))&gt;90,0,$F$4*$F$5/E99^2*(SIN(RADIANS(G100))*SIN(RADIANS(E100))+COS(RADIANS(G100))*COS(RADIANS(E100))*COS(RADIANS(AC90))))</f>
        <v>#DIV/0!</v>
      </c>
      <c r="AD100" t="e">
        <f>IF(DEGREES(ACOS(SIN(RADIANS(G100))*SIN(RADIANS(E100))+COS(RADIANS(G100))*COS(RADIANS(E100))*COS(RADIANS(AD90))))&gt;90,0,$F$4*$F$5/E99^2*(SIN(RADIANS(G100))*SIN(RADIANS(E100))+COS(RADIANS(G100))*COS(RADIANS(E100))*COS(RADIANS(AD90))))</f>
        <v>#DIV/0!</v>
      </c>
      <c r="AE100" t="e">
        <f>IF(DEGREES(ACOS(SIN(RADIANS(G100))*SIN(RADIANS(E100))+COS(RADIANS(G100))*COS(RADIANS(E100))*COS(RADIANS(AE90))))&gt;90,0,$F$4*$F$5/E99^2*(SIN(RADIANS(G100))*SIN(RADIANS(E100))+COS(RADIANS(G100))*COS(RADIANS(E100))*COS(RADIANS(AE90))))</f>
        <v>#DIV/0!</v>
      </c>
      <c r="AF100" t="e">
        <f>IF(DEGREES(ACOS(SIN(RADIANS(G100))*SIN(RADIANS(E100))+COS(RADIANS(G100))*COS(RADIANS(E100))*COS(RADIANS(AF90))))&gt;90,0,$F$4*$F$5/E99^2*(SIN(RADIANS(G100))*SIN(RADIANS(E100))+COS(RADIANS(G100))*COS(RADIANS(E100))*COS(RADIANS(AF90))))</f>
        <v>#DIV/0!</v>
      </c>
      <c r="AG100" t="e">
        <f>IF(DEGREES(ACOS(SIN(RADIANS(G100))*SIN(RADIANS(E100))+COS(RADIANS(G100))*COS(RADIANS(E100))*COS(RADIANS(AG90))))&gt;90,0,$F$4*$F$5/E99^2*(SIN(RADIANS(G100))*SIN(RADIANS(E100))+COS(RADIANS(G100))*COS(RADIANS(E100))*COS(RADIANS(AG90))))</f>
        <v>#DIV/0!</v>
      </c>
      <c r="AH100" t="e">
        <f>IF(DEGREES(ACOS(SIN(RADIANS(G100))*SIN(RADIANS(E100))+COS(RADIANS(G100))*COS(RADIANS(E100))*COS(RADIANS(AH90))))&gt;90,0,$F$4*$F$5/E99^2*(SIN(RADIANS(G100))*SIN(RADIANS(E100))+COS(RADIANS(G100))*COS(RADIANS(E100))*COS(RADIANS(AH90))))</f>
        <v>#DIV/0!</v>
      </c>
      <c r="AI100" t="e">
        <f>IF(DEGREES(ACOS(SIN(RADIANS(G100))*SIN(RADIANS(E100))+COS(RADIANS(G100))*COS(RADIANS(E100))*COS(RADIANS(AI90))))&gt;90,0,$F$4*$F$5/E99^2*(SIN(RADIANS(G100))*SIN(RADIANS(E100))+COS(RADIANS(G100))*COS(RADIANS(E100))*COS(RADIANS(AI90))))</f>
        <v>#DIV/0!</v>
      </c>
      <c r="AJ100" t="e">
        <f>IF(DEGREES(ACOS(SIN(RADIANS(G100))*SIN(RADIANS(E100))+COS(RADIANS(G100))*COS(RADIANS(E100))*COS(RADIANS(AJ90))))&gt;90,0,$F$4*$F$5/E99^2*(SIN(RADIANS(G100))*SIN(RADIANS(E100))+COS(RADIANS(G100))*COS(RADIANS(E100))*COS(RADIANS(AJ90))))</f>
        <v>#DIV/0!</v>
      </c>
      <c r="AK100">
        <f>IF(DEGREES(ACOS(SIN(RADIANS(G100))*SIN(RADIANS(E100))+COS(RADIANS(G100))*COS(RADIANS(E100))*COS(RADIANS(AK90))))&gt;90,0,$F$4*$F$5/E99^2*(SIN(RADIANS(G100))*SIN(RADIANS(E100))+COS(RADIANS(G100))*COS(RADIANS(E100))*COS(RADIANS(AK90))))</f>
        <v>0</v>
      </c>
      <c r="AL100">
        <f>IF(DEGREES(ACOS(SIN(RADIANS(G100))*SIN(RADIANS(E100))+COS(RADIANS(G100))*COS(RADIANS(E100))*COS(RADIANS(AL90))))&gt;90,0,$F$4*$F$5/E99^2*(SIN(RADIANS(G100))*SIN(RADIANS(E100))+COS(RADIANS(G100))*COS(RADIANS(E100))*COS(RADIANS(AL90))))</f>
        <v>0</v>
      </c>
      <c r="AM100">
        <f>IF(DEGREES(ACOS(SIN(RADIANS(G100))*SIN(RADIANS(E100))+COS(RADIANS(G100))*COS(RADIANS(E100))*COS(RADIANS(AM90))))&gt;90,0,$F$4*$F$5/E99^2*(SIN(RADIANS(G100))*SIN(RADIANS(E100))+COS(RADIANS(G100))*COS(RADIANS(E100))*COS(RADIANS(AM90))))</f>
        <v>0</v>
      </c>
      <c r="AN100">
        <f>IF(DEGREES(ACOS(SIN(RADIANS(G100))*SIN(RADIANS(E100))+COS(RADIANS(G100))*COS(RADIANS(E100))*COS(RADIANS(AN90))))&gt;90,0,$F$4*$F$5/E99^2*(SIN(RADIANS(G100))*SIN(RADIANS(E100))+COS(RADIANS(G100))*COS(RADIANS(E100))*COS(RADIANS(AN90))))</f>
        <v>0</v>
      </c>
      <c r="AO100">
        <f>IF(DEGREES(ACOS(SIN(RADIANS(G100))*SIN(RADIANS(E100))+COS(RADIANS(G100))*COS(RADIANS(E100))*COS(RADIANS(AO90))))&gt;90,0,$F$4*$F$5/E99^2*(SIN(RADIANS(G100))*SIN(RADIANS(E100))+COS(RADIANS(G100))*COS(RADIANS(E100))*COS(RADIANS(AO90))))</f>
        <v>0</v>
      </c>
      <c r="AP100">
        <f>IF(DEGREES(ACOS(SIN(RADIANS(G100))*SIN(RADIANS(E100))+COS(RADIANS(G100))*COS(RADIANS(E100))*COS(RADIANS(AP90))))&gt;90,0,$F$4*$F$5/E99^2*(SIN(RADIANS(G100))*SIN(RADIANS(E100))+COS(RADIANS(G100))*COS(RADIANS(E100))*COS(RADIANS(AP90))))</f>
        <v>0</v>
      </c>
      <c r="AQ100">
        <f>IF(DEGREES(ACOS(SIN(RADIANS(G100))*SIN(RADIANS(E100))+COS(RADIANS(G100))*COS(RADIANS(E100))*COS(RADIANS(AQ90))))&gt;90,0,$F$4*$F$5/E99^2*(SIN(RADIANS(G100))*SIN(RADIANS(E100))+COS(RADIANS(G100))*COS(RADIANS(E100))*COS(RADIANS(AQ90))))</f>
        <v>0</v>
      </c>
      <c r="AR100">
        <f>IF(DEGREES(ACOS(SIN(RADIANS(G100))*SIN(RADIANS(E100))+COS(RADIANS(G100))*COS(RADIANS(E100))*COS(RADIANS(AR90))))&gt;90,0,$F$4*$F$5/E99^2*(SIN(RADIANS(G100))*SIN(RADIANS(E100))+COS(RADIANS(G100))*COS(RADIANS(E100))*COS(RADIANS(AR90))))</f>
        <v>0</v>
      </c>
    </row>
    <row r="101" spans="2:44" x14ac:dyDescent="0.5">
      <c r="B101" s="40" t="s">
        <v>786</v>
      </c>
      <c r="E101">
        <f>IF($F$10=0,IF(E92&lt;360,E92,E92-360),($F$10+1)*E92)</f>
        <v>20</v>
      </c>
      <c r="G101">
        <v>0</v>
      </c>
      <c r="I101">
        <f>IF(DEGREES(ACOS(SIN(RADIANS(G101))*SIN(RADIANS(E100))+COS(RADIANS(G101))*COS(RADIANS(E100))*COS(RADIANS(I90))))&gt;90,0,$F$4*$F$5/E99^2*(SIN(RADIANS(G101))*SIN(RADIANS(E100))+COS(RADIANS(G101))*COS(RADIANS(E100))*COS(RADIANS(I90))))</f>
        <v>0</v>
      </c>
      <c r="J101">
        <f>IF(DEGREES(ACOS(SIN(RADIANS(G101))*SIN(RADIANS(E100))+COS(RADIANS(G101))*COS(RADIANS(E100))*COS(RADIANS(J90))))&gt;90,0,$F$4*$F$5/E99^2*(SIN(RADIANS(G101))*SIN(RADIANS(E100))+COS(RADIANS(G101))*COS(RADIANS(E100))*COS(RADIANS(J90))))</f>
        <v>0</v>
      </c>
      <c r="K101">
        <f>IF(DEGREES(ACOS(SIN(RADIANS(G101))*SIN(RADIANS(E100))+COS(RADIANS(G101))*COS(RADIANS(E100))*COS(RADIANS(K90))))&gt;90,0,$F$4*$F$5/E99^2*(SIN(RADIANS(G101))*SIN(RADIANS(E100))+COS(RADIANS(G101))*COS(RADIANS(E100))*COS(RADIANS(K90))))</f>
        <v>0</v>
      </c>
      <c r="L101">
        <f>IF(DEGREES(ACOS(SIN(RADIANS(G101))*SIN(RADIANS(E100))+COS(RADIANS(G101))*COS(RADIANS(E100))*COS(RADIANS(L90))))&gt;90,0,$F$4*$F$5/E99^2*(SIN(RADIANS(G101))*SIN(RADIANS(E100))+COS(RADIANS(G101))*COS(RADIANS(E100))*COS(RADIANS(L90))))</f>
        <v>0</v>
      </c>
      <c r="M101">
        <f>IF(DEGREES(ACOS(SIN(RADIANS(G101))*SIN(RADIANS(E100))+COS(RADIANS(G101))*COS(RADIANS(E100))*COS(RADIANS(M90))))&gt;90,0,$F$4*$F$5/E99^2*(SIN(RADIANS(G101))*SIN(RADIANS(E100))+COS(RADIANS(G101))*COS(RADIANS(E100))*COS(RADIANS(M90))))</f>
        <v>0</v>
      </c>
      <c r="N101">
        <f>IF(DEGREES(ACOS(SIN(RADIANS(G101))*SIN(RADIANS(E100))+COS(RADIANS(G101))*COS(RADIANS(E100))*COS(RADIANS(N90))))&gt;90,0,$F$4*$F$5/E99^2*(SIN(RADIANS(G101))*SIN(RADIANS(E100))+COS(RADIANS(G101))*COS(RADIANS(E100))*COS(RADIANS(N90))))</f>
        <v>0</v>
      </c>
      <c r="O101">
        <f>IF(DEGREES(ACOS(SIN(RADIANS(G101))*SIN(RADIANS(E100))+COS(RADIANS(G101))*COS(RADIANS(E100))*COS(RADIANS(O90))))&gt;90,0,$F$4*$F$5/E99^2*(SIN(RADIANS(G101))*SIN(RADIANS(E100))+COS(RADIANS(G101))*COS(RADIANS(E100))*COS(RADIANS(O90))))</f>
        <v>0</v>
      </c>
      <c r="P101">
        <f>IF(DEGREES(ACOS(SIN(RADIANS(G101))*SIN(RADIANS(E100))+COS(RADIANS(G101))*COS(RADIANS(E100))*COS(RADIANS(P90))))&gt;90,0,$F$4*$F$5/E99^2*(SIN(RADIANS(G101))*SIN(RADIANS(E100))+COS(RADIANS(G101))*COS(RADIANS(E100))*COS(RADIANS(P90))))</f>
        <v>0</v>
      </c>
      <c r="Q101">
        <f>IF(DEGREES(ACOS(SIN(RADIANS(G101))*SIN(RADIANS(E100))+COS(RADIANS(G101))*COS(RADIANS(E100))*COS(RADIANS(Q90))))&gt;90,0,$F$4*$F$5/E99^2*(SIN(RADIANS(G101))*SIN(RADIANS(E100))+COS(RADIANS(G101))*COS(RADIANS(E100))*COS(RADIANS(Q90))))</f>
        <v>0</v>
      </c>
      <c r="R101" t="e">
        <f>IF(DEGREES(ACOS(SIN(RADIANS(G101))*SIN(RADIANS(E100))+COS(RADIANS(G101))*COS(RADIANS(E100))*COS(RADIANS(R90))))&gt;90,0,$F$4*$F$5/E99^2*(SIN(RADIANS(G101))*SIN(RADIANS(E100))+COS(RADIANS(G101))*COS(RADIANS(E100))*COS(RADIANS(R90))))</f>
        <v>#DIV/0!</v>
      </c>
      <c r="S101" t="e">
        <f>IF(DEGREES(ACOS(SIN(RADIANS(G101))*SIN(RADIANS(E100))+COS(RADIANS(G101))*COS(RADIANS(E100))*COS(RADIANS(S90))))&gt;90,0,$F$4*$F$5/E99^2*(SIN(RADIANS(G101))*SIN(RADIANS(E100))+COS(RADIANS(G101))*COS(RADIANS(E100))*COS(RADIANS(S90))))</f>
        <v>#DIV/0!</v>
      </c>
      <c r="T101" t="e">
        <f>IF(DEGREES(ACOS(SIN(RADIANS(G101))*SIN(RADIANS(E100))+COS(RADIANS(G101))*COS(RADIANS(E100))*COS(RADIANS(T90))))&gt;90,0,$F$4*$F$5/E99^2*(SIN(RADIANS(G101))*SIN(RADIANS(E100))+COS(RADIANS(G101))*COS(RADIANS(E100))*COS(RADIANS(T90))))</f>
        <v>#DIV/0!</v>
      </c>
      <c r="U101" t="e">
        <f>IF(DEGREES(ACOS(SIN(RADIANS(G101))*SIN(RADIANS(E100))+COS(RADIANS(G101))*COS(RADIANS(E100))*COS(RADIANS(U90))))&gt;90,0,$F$4*$F$5/E99^2*(SIN(RADIANS(G101))*SIN(RADIANS(E100))+COS(RADIANS(G101))*COS(RADIANS(E100))*COS(RADIANS(U90))))</f>
        <v>#DIV/0!</v>
      </c>
      <c r="V101" t="e">
        <f>IF(DEGREES(ACOS(SIN(RADIANS(G101))*SIN(RADIANS(E100))+COS(RADIANS(G101))*COS(RADIANS(E100))*COS(RADIANS(V90))))&gt;90,0,$F$4*$F$5/E99^2*(SIN(RADIANS(G101))*SIN(RADIANS(E100))+COS(RADIANS(G101))*COS(RADIANS(E100))*COS(RADIANS(V90))))</f>
        <v>#DIV/0!</v>
      </c>
      <c r="W101" t="e">
        <f>IF(DEGREES(ACOS(SIN(RADIANS(G101))*SIN(RADIANS(E100))+COS(RADIANS(G101))*COS(RADIANS(E100))*COS(RADIANS(W90))))&gt;90,0,$F$4*$F$5/E99^2*(SIN(RADIANS(G101))*SIN(RADIANS(E100))+COS(RADIANS(G101))*COS(RADIANS(E100))*COS(RADIANS(W90))))</f>
        <v>#DIV/0!</v>
      </c>
      <c r="X101" t="e">
        <f>IF(DEGREES(ACOS(SIN(RADIANS(G101))*SIN(RADIANS(E100))+COS(RADIANS(G101))*COS(RADIANS(E100))*COS(RADIANS(X90))))&gt;90,0,$F$4*$F$5/E99^2*(SIN(RADIANS(G101))*SIN(RADIANS(E100))+COS(RADIANS(G101))*COS(RADIANS(E100))*COS(RADIANS(X90))))</f>
        <v>#DIV/0!</v>
      </c>
      <c r="Y101" t="e">
        <f>IF(DEGREES(ACOS(SIN(RADIANS(G101))*SIN(RADIANS(E100))+COS(RADIANS(G101))*COS(RADIANS(E100))*COS(RADIANS(Y90))))&gt;90,0,$F$4*$F$5/E99^2*(SIN(RADIANS(G101))*SIN(RADIANS(E100))+COS(RADIANS(G101))*COS(RADIANS(E100))*COS(RADIANS(Y90))))</f>
        <v>#DIV/0!</v>
      </c>
      <c r="Z101" t="e">
        <f>IF(DEGREES(ACOS(SIN(RADIANS(G101))*SIN(RADIANS(E100))+COS(RADIANS(G101))*COS(RADIANS(E100))*COS(RADIANS(Z90))))&gt;90,0,$F$4*$F$5/E99^2*(SIN(RADIANS(G101))*SIN(RADIANS(E100))+COS(RADIANS(G101))*COS(RADIANS(E100))*COS(RADIANS(Z90))))</f>
        <v>#DIV/0!</v>
      </c>
      <c r="AA101" t="e">
        <f>IF(DEGREES(ACOS(SIN(RADIANS(G101))*SIN(RADIANS(E100))+COS(RADIANS(G101))*COS(RADIANS(E100))*COS(RADIANS(AA90))))&gt;90,0,$F$4*$F$5/E99^2*(SIN(RADIANS(G101))*SIN(RADIANS(E100))+COS(RADIANS(G101))*COS(RADIANS(E100))*COS(RADIANS(AA90))))</f>
        <v>#DIV/0!</v>
      </c>
      <c r="AB101" t="e">
        <f>IF(DEGREES(ACOS(SIN(RADIANS(G101))*SIN(RADIANS(E100))+COS(RADIANS(G101))*COS(RADIANS(E100))*COS(RADIANS(AB90))))&gt;90,0,$F$4*$F$5/E99^2*(SIN(RADIANS(G101))*SIN(RADIANS(E100))+COS(RADIANS(G101))*COS(RADIANS(E100))*COS(RADIANS(AB90))))</f>
        <v>#DIV/0!</v>
      </c>
      <c r="AC101" t="e">
        <f>IF(DEGREES(ACOS(SIN(RADIANS(G101))*SIN(RADIANS(E100))+COS(RADIANS(G101))*COS(RADIANS(E100))*COS(RADIANS(AC90))))&gt;90,0,$F$4*$F$5/E99^2*(SIN(RADIANS(G101))*SIN(RADIANS(E100))+COS(RADIANS(G101))*COS(RADIANS(E100))*COS(RADIANS(AC90))))</f>
        <v>#DIV/0!</v>
      </c>
      <c r="AD101" t="e">
        <f>IF(DEGREES(ACOS(SIN(RADIANS(G101))*SIN(RADIANS(E100))+COS(RADIANS(G101))*COS(RADIANS(E100))*COS(RADIANS(AD90))))&gt;90,0,$F$4*$F$5/E99^2*(SIN(RADIANS(G101))*SIN(RADIANS(E100))+COS(RADIANS(G101))*COS(RADIANS(E100))*COS(RADIANS(AD90))))</f>
        <v>#DIV/0!</v>
      </c>
      <c r="AE101" t="e">
        <f>IF(DEGREES(ACOS(SIN(RADIANS(G101))*SIN(RADIANS(E100))+COS(RADIANS(G101))*COS(RADIANS(E100))*COS(RADIANS(AE90))))&gt;90,0,$F$4*$F$5/E99^2*(SIN(RADIANS(G101))*SIN(RADIANS(E100))+COS(RADIANS(G101))*COS(RADIANS(E100))*COS(RADIANS(AE90))))</f>
        <v>#DIV/0!</v>
      </c>
      <c r="AF101" t="e">
        <f>IF(DEGREES(ACOS(SIN(RADIANS(G101))*SIN(RADIANS(E100))+COS(RADIANS(G101))*COS(RADIANS(E100))*COS(RADIANS(AF90))))&gt;90,0,$F$4*$F$5/E99^2*(SIN(RADIANS(G101))*SIN(RADIANS(E100))+COS(RADIANS(G101))*COS(RADIANS(E100))*COS(RADIANS(AF90))))</f>
        <v>#DIV/0!</v>
      </c>
      <c r="AG101" t="e">
        <f>IF(DEGREES(ACOS(SIN(RADIANS(G101))*SIN(RADIANS(E100))+COS(RADIANS(G101))*COS(RADIANS(E100))*COS(RADIANS(AG90))))&gt;90,0,$F$4*$F$5/E99^2*(SIN(RADIANS(G101))*SIN(RADIANS(E100))+COS(RADIANS(G101))*COS(RADIANS(E100))*COS(RADIANS(AG90))))</f>
        <v>#DIV/0!</v>
      </c>
      <c r="AH101" t="e">
        <f>IF(DEGREES(ACOS(SIN(RADIANS(G101))*SIN(RADIANS(E100))+COS(RADIANS(G101))*COS(RADIANS(E100))*COS(RADIANS(AH90))))&gt;90,0,$F$4*$F$5/E99^2*(SIN(RADIANS(G101))*SIN(RADIANS(E100))+COS(RADIANS(G101))*COS(RADIANS(E100))*COS(RADIANS(AH90))))</f>
        <v>#DIV/0!</v>
      </c>
      <c r="AI101" t="e">
        <f>IF(DEGREES(ACOS(SIN(RADIANS(G101))*SIN(RADIANS(E100))+COS(RADIANS(G101))*COS(RADIANS(E100))*COS(RADIANS(AI90))))&gt;90,0,$F$4*$F$5/E99^2*(SIN(RADIANS(G101))*SIN(RADIANS(E100))+COS(RADIANS(G101))*COS(RADIANS(E100))*COS(RADIANS(AI90))))</f>
        <v>#DIV/0!</v>
      </c>
      <c r="AJ101" t="e">
        <f>IF(DEGREES(ACOS(SIN(RADIANS(G101))*SIN(RADIANS(E100))+COS(RADIANS(G101))*COS(RADIANS(E100))*COS(RADIANS(AJ90))))&gt;90,0,$F$4*$F$5/E99^2*(SIN(RADIANS(G101))*SIN(RADIANS(E100))+COS(RADIANS(G101))*COS(RADIANS(E100))*COS(RADIANS(AJ90))))</f>
        <v>#DIV/0!</v>
      </c>
      <c r="AK101">
        <f>IF(DEGREES(ACOS(SIN(RADIANS(G101))*SIN(RADIANS(E100))+COS(RADIANS(G101))*COS(RADIANS(E100))*COS(RADIANS(AK90))))&gt;90,0,$F$4*$F$5/E99^2*(SIN(RADIANS(G101))*SIN(RADIANS(E100))+COS(RADIANS(G101))*COS(RADIANS(E100))*COS(RADIANS(AK90))))</f>
        <v>0</v>
      </c>
      <c r="AL101">
        <f>IF(DEGREES(ACOS(SIN(RADIANS(G101))*SIN(RADIANS(E100))+COS(RADIANS(G101))*COS(RADIANS(E100))*COS(RADIANS(AL90))))&gt;90,0,$F$4*$F$5/E99^2*(SIN(RADIANS(G101))*SIN(RADIANS(E100))+COS(RADIANS(G101))*COS(RADIANS(E100))*COS(RADIANS(AL90))))</f>
        <v>0</v>
      </c>
      <c r="AM101">
        <f>IF(DEGREES(ACOS(SIN(RADIANS(G101))*SIN(RADIANS(E100))+COS(RADIANS(G101))*COS(RADIANS(E100))*COS(RADIANS(AM90))))&gt;90,0,$F$4*$F$5/E99^2*(SIN(RADIANS(G101))*SIN(RADIANS(E100))+COS(RADIANS(G101))*COS(RADIANS(E100))*COS(RADIANS(AM90))))</f>
        <v>0</v>
      </c>
      <c r="AN101">
        <f>IF(DEGREES(ACOS(SIN(RADIANS(G101))*SIN(RADIANS(E100))+COS(RADIANS(G101))*COS(RADIANS(E100))*COS(RADIANS(AN90))))&gt;90,0,$F$4*$F$5/E99^2*(SIN(RADIANS(G101))*SIN(RADIANS(E100))+COS(RADIANS(G101))*COS(RADIANS(E100))*COS(RADIANS(AN90))))</f>
        <v>0</v>
      </c>
      <c r="AO101">
        <f>IF(DEGREES(ACOS(SIN(RADIANS(G101))*SIN(RADIANS(E100))+COS(RADIANS(G101))*COS(RADIANS(E100))*COS(RADIANS(AO90))))&gt;90,0,$F$4*$F$5/E99^2*(SIN(RADIANS(G101))*SIN(RADIANS(E100))+COS(RADIANS(G101))*COS(RADIANS(E100))*COS(RADIANS(AO90))))</f>
        <v>0</v>
      </c>
      <c r="AP101">
        <f>IF(DEGREES(ACOS(SIN(RADIANS(G101))*SIN(RADIANS(E100))+COS(RADIANS(G101))*COS(RADIANS(E100))*COS(RADIANS(AP90))))&gt;90,0,$F$4*$F$5/E99^2*(SIN(RADIANS(G101))*SIN(RADIANS(E100))+COS(RADIANS(G101))*COS(RADIANS(E100))*COS(RADIANS(AP90))))</f>
        <v>0</v>
      </c>
      <c r="AQ101">
        <f>IF(DEGREES(ACOS(SIN(RADIANS(G101))*SIN(RADIANS(E100))+COS(RADIANS(G101))*COS(RADIANS(E100))*COS(RADIANS(AQ90))))&gt;90,0,$F$4*$F$5/E99^2*(SIN(RADIANS(G101))*SIN(RADIANS(E100))+COS(RADIANS(G101))*COS(RADIANS(E100))*COS(RADIANS(AQ90))))</f>
        <v>0</v>
      </c>
      <c r="AR101">
        <f>IF(DEGREES(ACOS(SIN(RADIANS(G101))*SIN(RADIANS(E100))+COS(RADIANS(G101))*COS(RADIANS(E100))*COS(RADIANS(AR90))))&gt;90,0,$F$4*$F$5/E99^2*(SIN(RADIANS(G101))*SIN(RADIANS(E100))+COS(RADIANS(G101))*COS(RADIANS(E100))*COS(RADIANS(AR90))))</f>
        <v>0</v>
      </c>
    </row>
    <row r="102" spans="2:44" x14ac:dyDescent="0.5">
      <c r="B102" s="40" t="s">
        <v>787</v>
      </c>
      <c r="E102">
        <f>E101-E93-360*ROUNDDOWN((E101-E93)/360,0)</f>
        <v>1.0658141036401503E-14</v>
      </c>
      <c r="G102">
        <v>-10</v>
      </c>
      <c r="I102">
        <f>IF(DEGREES(ACOS(SIN(RADIANS(G102))*SIN(RADIANS(E100))+COS(RADIANS(G102))*COS(RADIANS(E100))*COS(RADIANS(I90))))&gt;90,0,$F$4*$F$5/E99^2*(SIN(RADIANS(G102))*SIN(RADIANS(E100))+COS(RADIANS(G102))*COS(RADIANS(E100))*COS(RADIANS(I90))))</f>
        <v>0</v>
      </c>
      <c r="J102">
        <f>IF(DEGREES(ACOS(SIN(RADIANS(G102))*SIN(RADIANS(E100))+COS(RADIANS(G102))*COS(RADIANS(E100))*COS(RADIANS(J90))))&gt;90,0,$F$4*$F$5/E99^2*(SIN(RADIANS(G102))*SIN(RADIANS(E100))+COS(RADIANS(G102))*COS(RADIANS(E100))*COS(RADIANS(J90))))</f>
        <v>0</v>
      </c>
      <c r="K102">
        <f>IF(DEGREES(ACOS(SIN(RADIANS(G102))*SIN(RADIANS(E100))+COS(RADIANS(G102))*COS(RADIANS(E100))*COS(RADIANS(K90))))&gt;90,0,$F$4*$F$5/E99^2*(SIN(RADIANS(G102))*SIN(RADIANS(E100))+COS(RADIANS(G102))*COS(RADIANS(E100))*COS(RADIANS(K90))))</f>
        <v>0</v>
      </c>
      <c r="L102">
        <f>IF(DEGREES(ACOS(SIN(RADIANS(G102))*SIN(RADIANS(E100))+COS(RADIANS(G102))*COS(RADIANS(E100))*COS(RADIANS(L90))))&gt;90,0,$F$4*$F$5/E99^2*(SIN(RADIANS(G102))*SIN(RADIANS(E100))+COS(RADIANS(G102))*COS(RADIANS(E100))*COS(RADIANS(L90))))</f>
        <v>0</v>
      </c>
      <c r="M102">
        <f>IF(DEGREES(ACOS(SIN(RADIANS(G102))*SIN(RADIANS(E100))+COS(RADIANS(G102))*COS(RADIANS(E100))*COS(RADIANS(M90))))&gt;90,0,$F$4*$F$5/E99^2*(SIN(RADIANS(G102))*SIN(RADIANS(E100))+COS(RADIANS(G102))*COS(RADIANS(E100))*COS(RADIANS(M90))))</f>
        <v>0</v>
      </c>
      <c r="N102">
        <f>IF(DEGREES(ACOS(SIN(RADIANS(G102))*SIN(RADIANS(E100))+COS(RADIANS(G102))*COS(RADIANS(E100))*COS(RADIANS(N90))))&gt;90,0,$F$4*$F$5/E99^2*(SIN(RADIANS(G102))*SIN(RADIANS(E100))+COS(RADIANS(G102))*COS(RADIANS(E100))*COS(RADIANS(N90))))</f>
        <v>0</v>
      </c>
      <c r="O102">
        <f>IF(DEGREES(ACOS(SIN(RADIANS(G102))*SIN(RADIANS(E100))+COS(RADIANS(G102))*COS(RADIANS(E100))*COS(RADIANS(O90))))&gt;90,0,$F$4*$F$5/E99^2*(SIN(RADIANS(G102))*SIN(RADIANS(E100))+COS(RADIANS(G102))*COS(RADIANS(E100))*COS(RADIANS(O90))))</f>
        <v>0</v>
      </c>
      <c r="P102">
        <f>IF(DEGREES(ACOS(SIN(RADIANS(G102))*SIN(RADIANS(E100))+COS(RADIANS(G102))*COS(RADIANS(E100))*COS(RADIANS(P90))))&gt;90,0,$F$4*$F$5/E99^2*(SIN(RADIANS(G102))*SIN(RADIANS(E100))+COS(RADIANS(G102))*COS(RADIANS(E100))*COS(RADIANS(P90))))</f>
        <v>0</v>
      </c>
      <c r="Q102">
        <f>IF(DEGREES(ACOS(SIN(RADIANS(G102))*SIN(RADIANS(E100))+COS(RADIANS(G102))*COS(RADIANS(E100))*COS(RADIANS(Q90))))&gt;90,0,$F$4*$F$5/E99^2*(SIN(RADIANS(G102))*SIN(RADIANS(E100))+COS(RADIANS(G102))*COS(RADIANS(E100))*COS(RADIANS(Q90))))</f>
        <v>0</v>
      </c>
      <c r="R102" t="e">
        <f>IF(DEGREES(ACOS(SIN(RADIANS(G102))*SIN(RADIANS(E100))+COS(RADIANS(G102))*COS(RADIANS(E100))*COS(RADIANS(R90))))&gt;90,0,$F$4*$F$5/E99^2*(SIN(RADIANS(G102))*SIN(RADIANS(E100))+COS(RADIANS(G102))*COS(RADIANS(E100))*COS(RADIANS(R90))))</f>
        <v>#DIV/0!</v>
      </c>
      <c r="S102" t="e">
        <f>IF(DEGREES(ACOS(SIN(RADIANS(G102))*SIN(RADIANS(E100))+COS(RADIANS(G102))*COS(RADIANS(E100))*COS(RADIANS(S90))))&gt;90,0,$F$4*$F$5/E99^2*(SIN(RADIANS(G102))*SIN(RADIANS(E100))+COS(RADIANS(G102))*COS(RADIANS(E100))*COS(RADIANS(S90))))</f>
        <v>#DIV/0!</v>
      </c>
      <c r="T102" t="e">
        <f>IF(DEGREES(ACOS(SIN(RADIANS(G102))*SIN(RADIANS(E100))+COS(RADIANS(G102))*COS(RADIANS(E100))*COS(RADIANS(T90))))&gt;90,0,$F$4*$F$5/E99^2*(SIN(RADIANS(G102))*SIN(RADIANS(E100))+COS(RADIANS(G102))*COS(RADIANS(E100))*COS(RADIANS(T90))))</f>
        <v>#DIV/0!</v>
      </c>
      <c r="U102" t="e">
        <f>IF(DEGREES(ACOS(SIN(RADIANS(G102))*SIN(RADIANS(E100))+COS(RADIANS(G102))*COS(RADIANS(E100))*COS(RADIANS(U90))))&gt;90,0,$F$4*$F$5/E99^2*(SIN(RADIANS(G102))*SIN(RADIANS(E100))+COS(RADIANS(G102))*COS(RADIANS(E100))*COS(RADIANS(U90))))</f>
        <v>#DIV/0!</v>
      </c>
      <c r="V102" t="e">
        <f>IF(DEGREES(ACOS(SIN(RADIANS(G102))*SIN(RADIANS(E100))+COS(RADIANS(G102))*COS(RADIANS(E100))*COS(RADIANS(V90))))&gt;90,0,$F$4*$F$5/E99^2*(SIN(RADIANS(G102))*SIN(RADIANS(E100))+COS(RADIANS(G102))*COS(RADIANS(E100))*COS(RADIANS(V90))))</f>
        <v>#DIV/0!</v>
      </c>
      <c r="W102" t="e">
        <f>IF(DEGREES(ACOS(SIN(RADIANS(G102))*SIN(RADIANS(E100))+COS(RADIANS(G102))*COS(RADIANS(E100))*COS(RADIANS(W90))))&gt;90,0,$F$4*$F$5/E99^2*(SIN(RADIANS(G102))*SIN(RADIANS(E100))+COS(RADIANS(G102))*COS(RADIANS(E100))*COS(RADIANS(W90))))</f>
        <v>#DIV/0!</v>
      </c>
      <c r="X102" t="e">
        <f>IF(DEGREES(ACOS(SIN(RADIANS(G102))*SIN(RADIANS(E100))+COS(RADIANS(G102))*COS(RADIANS(E100))*COS(RADIANS(X90))))&gt;90,0,$F$4*$F$5/E99^2*(SIN(RADIANS(G102))*SIN(RADIANS(E100))+COS(RADIANS(G102))*COS(RADIANS(E100))*COS(RADIANS(X90))))</f>
        <v>#DIV/0!</v>
      </c>
      <c r="Y102" t="e">
        <f>IF(DEGREES(ACOS(SIN(RADIANS(G102))*SIN(RADIANS(E100))+COS(RADIANS(G102))*COS(RADIANS(E100))*COS(RADIANS(Y90))))&gt;90,0,$F$4*$F$5/E99^2*(SIN(RADIANS(G102))*SIN(RADIANS(E100))+COS(RADIANS(G102))*COS(RADIANS(E100))*COS(RADIANS(Y90))))</f>
        <v>#DIV/0!</v>
      </c>
      <c r="Z102" t="e">
        <f>IF(DEGREES(ACOS(SIN(RADIANS(G102))*SIN(RADIANS(E100))+COS(RADIANS(G102))*COS(RADIANS(E100))*COS(RADIANS(Z90))))&gt;90,0,$F$4*$F$5/E99^2*(SIN(RADIANS(G102))*SIN(RADIANS(E100))+COS(RADIANS(G102))*COS(RADIANS(E100))*COS(RADIANS(Z90))))</f>
        <v>#DIV/0!</v>
      </c>
      <c r="AA102" t="e">
        <f>IF(DEGREES(ACOS(SIN(RADIANS(G102))*SIN(RADIANS(E100))+COS(RADIANS(G102))*COS(RADIANS(E100))*COS(RADIANS(AA90))))&gt;90,0,$F$4*$F$5/E99^2*(SIN(RADIANS(G102))*SIN(RADIANS(E100))+COS(RADIANS(G102))*COS(RADIANS(E100))*COS(RADIANS(AA90))))</f>
        <v>#DIV/0!</v>
      </c>
      <c r="AB102" t="e">
        <f>IF(DEGREES(ACOS(SIN(RADIANS(G102))*SIN(RADIANS(E100))+COS(RADIANS(G102))*COS(RADIANS(E100))*COS(RADIANS(AB90))))&gt;90,0,$F$4*$F$5/E99^2*(SIN(RADIANS(G102))*SIN(RADIANS(E100))+COS(RADIANS(G102))*COS(RADIANS(E100))*COS(RADIANS(AB90))))</f>
        <v>#DIV/0!</v>
      </c>
      <c r="AC102" t="e">
        <f>IF(DEGREES(ACOS(SIN(RADIANS(G102))*SIN(RADIANS(E100))+COS(RADIANS(G102))*COS(RADIANS(E100))*COS(RADIANS(AC90))))&gt;90,0,$F$4*$F$5/E99^2*(SIN(RADIANS(G102))*SIN(RADIANS(E100))+COS(RADIANS(G102))*COS(RADIANS(E100))*COS(RADIANS(AC90))))</f>
        <v>#DIV/0!</v>
      </c>
      <c r="AD102" t="e">
        <f>IF(DEGREES(ACOS(SIN(RADIANS(G102))*SIN(RADIANS(E100))+COS(RADIANS(G102))*COS(RADIANS(E100))*COS(RADIANS(AD90))))&gt;90,0,$F$4*$F$5/E99^2*(SIN(RADIANS(G102))*SIN(RADIANS(E100))+COS(RADIANS(G102))*COS(RADIANS(E100))*COS(RADIANS(AD90))))</f>
        <v>#DIV/0!</v>
      </c>
      <c r="AE102" t="e">
        <f>IF(DEGREES(ACOS(SIN(RADIANS(G102))*SIN(RADIANS(E100))+COS(RADIANS(G102))*COS(RADIANS(E100))*COS(RADIANS(AE90))))&gt;90,0,$F$4*$F$5/E99^2*(SIN(RADIANS(G102))*SIN(RADIANS(E100))+COS(RADIANS(G102))*COS(RADIANS(E100))*COS(RADIANS(AE90))))</f>
        <v>#DIV/0!</v>
      </c>
      <c r="AF102" t="e">
        <f>IF(DEGREES(ACOS(SIN(RADIANS(G102))*SIN(RADIANS(E100))+COS(RADIANS(G102))*COS(RADIANS(E100))*COS(RADIANS(AF90))))&gt;90,0,$F$4*$F$5/E99^2*(SIN(RADIANS(G102))*SIN(RADIANS(E100))+COS(RADIANS(G102))*COS(RADIANS(E100))*COS(RADIANS(AF90))))</f>
        <v>#DIV/0!</v>
      </c>
      <c r="AG102" t="e">
        <f>IF(DEGREES(ACOS(SIN(RADIANS(G102))*SIN(RADIANS(E100))+COS(RADIANS(G102))*COS(RADIANS(E100))*COS(RADIANS(AG90))))&gt;90,0,$F$4*$F$5/E99^2*(SIN(RADIANS(G102))*SIN(RADIANS(E100))+COS(RADIANS(G102))*COS(RADIANS(E100))*COS(RADIANS(AG90))))</f>
        <v>#DIV/0!</v>
      </c>
      <c r="AH102" t="e">
        <f>IF(DEGREES(ACOS(SIN(RADIANS(G102))*SIN(RADIANS(E100))+COS(RADIANS(G102))*COS(RADIANS(E100))*COS(RADIANS(AH90))))&gt;90,0,$F$4*$F$5/E99^2*(SIN(RADIANS(G102))*SIN(RADIANS(E100))+COS(RADIANS(G102))*COS(RADIANS(E100))*COS(RADIANS(AH90))))</f>
        <v>#DIV/0!</v>
      </c>
      <c r="AI102" t="e">
        <f>IF(DEGREES(ACOS(SIN(RADIANS(G102))*SIN(RADIANS(E100))+COS(RADIANS(G102))*COS(RADIANS(E100))*COS(RADIANS(AI90))))&gt;90,0,$F$4*$F$5/E99^2*(SIN(RADIANS(G102))*SIN(RADIANS(E100))+COS(RADIANS(G102))*COS(RADIANS(E100))*COS(RADIANS(AI90))))</f>
        <v>#DIV/0!</v>
      </c>
      <c r="AJ102" t="e">
        <f>IF(DEGREES(ACOS(SIN(RADIANS(G102))*SIN(RADIANS(E100))+COS(RADIANS(G102))*COS(RADIANS(E100))*COS(RADIANS(AJ90))))&gt;90,0,$F$4*$F$5/E99^2*(SIN(RADIANS(G102))*SIN(RADIANS(E100))+COS(RADIANS(G102))*COS(RADIANS(E100))*COS(RADIANS(AJ90))))</f>
        <v>#DIV/0!</v>
      </c>
      <c r="AK102">
        <f>IF(DEGREES(ACOS(SIN(RADIANS(G102))*SIN(RADIANS(E100))+COS(RADIANS(G102))*COS(RADIANS(E100))*COS(RADIANS(AK90))))&gt;90,0,$F$4*$F$5/E99^2*(SIN(RADIANS(G102))*SIN(RADIANS(E100))+COS(RADIANS(G102))*COS(RADIANS(E100))*COS(RADIANS(AK90))))</f>
        <v>0</v>
      </c>
      <c r="AL102">
        <f>IF(DEGREES(ACOS(SIN(RADIANS(G102))*SIN(RADIANS(E100))+COS(RADIANS(G102))*COS(RADIANS(E100))*COS(RADIANS(AL90))))&gt;90,0,$F$4*$F$5/E99^2*(SIN(RADIANS(G102))*SIN(RADIANS(E100))+COS(RADIANS(G102))*COS(RADIANS(E100))*COS(RADIANS(AL90))))</f>
        <v>0</v>
      </c>
      <c r="AM102">
        <f>IF(DEGREES(ACOS(SIN(RADIANS(G102))*SIN(RADIANS(E100))+COS(RADIANS(G102))*COS(RADIANS(E100))*COS(RADIANS(AM90))))&gt;90,0,$F$4*$F$5/E99^2*(SIN(RADIANS(G102))*SIN(RADIANS(E100))+COS(RADIANS(G102))*COS(RADIANS(E100))*COS(RADIANS(AM90))))</f>
        <v>0</v>
      </c>
      <c r="AN102">
        <f>IF(DEGREES(ACOS(SIN(RADIANS(G102))*SIN(RADIANS(E100))+COS(RADIANS(G102))*COS(RADIANS(E100))*COS(RADIANS(AN90))))&gt;90,0,$F$4*$F$5/E99^2*(SIN(RADIANS(G102))*SIN(RADIANS(E100))+COS(RADIANS(G102))*COS(RADIANS(E100))*COS(RADIANS(AN90))))</f>
        <v>0</v>
      </c>
      <c r="AO102">
        <f>IF(DEGREES(ACOS(SIN(RADIANS(G102))*SIN(RADIANS(E100))+COS(RADIANS(G102))*COS(RADIANS(E100))*COS(RADIANS(AO90))))&gt;90,0,$F$4*$F$5/E99^2*(SIN(RADIANS(G102))*SIN(RADIANS(E100))+COS(RADIANS(G102))*COS(RADIANS(E100))*COS(RADIANS(AO90))))</f>
        <v>0</v>
      </c>
      <c r="AP102">
        <f>IF(DEGREES(ACOS(SIN(RADIANS(G102))*SIN(RADIANS(E100))+COS(RADIANS(G102))*COS(RADIANS(E100))*COS(RADIANS(AP90))))&gt;90,0,$F$4*$F$5/E99^2*(SIN(RADIANS(G102))*SIN(RADIANS(E100))+COS(RADIANS(G102))*COS(RADIANS(E100))*COS(RADIANS(AP90))))</f>
        <v>0</v>
      </c>
      <c r="AQ102">
        <f>IF(DEGREES(ACOS(SIN(RADIANS(G102))*SIN(RADIANS(E100))+COS(RADIANS(G102))*COS(RADIANS(E100))*COS(RADIANS(AQ90))))&gt;90,0,$F$4*$F$5/E99^2*(SIN(RADIANS(G102))*SIN(RADIANS(E100))+COS(RADIANS(G102))*COS(RADIANS(E100))*COS(RADIANS(AQ90))))</f>
        <v>0</v>
      </c>
      <c r="AR102">
        <f>IF(DEGREES(ACOS(SIN(RADIANS(G102))*SIN(RADIANS(E100))+COS(RADIANS(G102))*COS(RADIANS(E100))*COS(RADIANS(AR90))))&gt;90,0,$F$4*$F$5/E99^2*(SIN(RADIANS(G102))*SIN(RADIANS(E100))+COS(RADIANS(G102))*COS(RADIANS(E100))*COS(RADIANS(AR90))))</f>
        <v>0</v>
      </c>
    </row>
    <row r="103" spans="2:44" x14ac:dyDescent="0.5">
      <c r="G103">
        <v>-20</v>
      </c>
      <c r="I103">
        <f>IF(DEGREES(ACOS(SIN(RADIANS(G103))*SIN(RADIANS(E100))+COS(RADIANS(G103))*COS(RADIANS(E100))*COS(RADIANS(I90))))&gt;90,0,$F$4*$F$5/E99^2*(SIN(RADIANS(G103))*SIN(RADIANS(E100))+COS(RADIANS(G103))*COS(RADIANS(E100))*COS(RADIANS(I90))))</f>
        <v>0</v>
      </c>
      <c r="J103">
        <f>IF(DEGREES(ACOS(SIN(RADIANS(G103))*SIN(RADIANS(E100))+COS(RADIANS(G103))*COS(RADIANS(E100))*COS(RADIANS(J90))))&gt;90,0,$F$4*$F$5/E99^2*(SIN(RADIANS(G103))*SIN(RADIANS(E100))+COS(RADIANS(G103))*COS(RADIANS(E100))*COS(RADIANS(J90))))</f>
        <v>0</v>
      </c>
      <c r="K103">
        <f>IF(DEGREES(ACOS(SIN(RADIANS(G103))*SIN(RADIANS(E100))+COS(RADIANS(G103))*COS(RADIANS(E100))*COS(RADIANS(K90))))&gt;90,0,$F$4*$F$5/E99^2*(SIN(RADIANS(G103))*SIN(RADIANS(E100))+COS(RADIANS(G103))*COS(RADIANS(E100))*COS(RADIANS(K90))))</f>
        <v>0</v>
      </c>
      <c r="L103">
        <f>IF(DEGREES(ACOS(SIN(RADIANS(G103))*SIN(RADIANS(E100))+COS(RADIANS(G103))*COS(RADIANS(E100))*COS(RADIANS(L90))))&gt;90,0,$F$4*$F$5/E99^2*(SIN(RADIANS(G103))*SIN(RADIANS(E100))+COS(RADIANS(G103))*COS(RADIANS(E100))*COS(RADIANS(L90))))</f>
        <v>0</v>
      </c>
      <c r="M103">
        <f>IF(DEGREES(ACOS(SIN(RADIANS(G103))*SIN(RADIANS(E100))+COS(RADIANS(G103))*COS(RADIANS(E100))*COS(RADIANS(M90))))&gt;90,0,$F$4*$F$5/E99^2*(SIN(RADIANS(G103))*SIN(RADIANS(E100))+COS(RADIANS(G103))*COS(RADIANS(E100))*COS(RADIANS(M90))))</f>
        <v>0</v>
      </c>
      <c r="N103">
        <f>IF(DEGREES(ACOS(SIN(RADIANS(G103))*SIN(RADIANS(E100))+COS(RADIANS(G103))*COS(RADIANS(E100))*COS(RADIANS(N90))))&gt;90,0,$F$4*$F$5/E99^2*(SIN(RADIANS(G103))*SIN(RADIANS(E100))+COS(RADIANS(G103))*COS(RADIANS(E100))*COS(RADIANS(N90))))</f>
        <v>0</v>
      </c>
      <c r="O103">
        <f>IF(DEGREES(ACOS(SIN(RADIANS(G103))*SIN(RADIANS(E100))+COS(RADIANS(G103))*COS(RADIANS(E100))*COS(RADIANS(O90))))&gt;90,0,$F$4*$F$5/E99^2*(SIN(RADIANS(G103))*SIN(RADIANS(E100))+COS(RADIANS(G103))*COS(RADIANS(E100))*COS(RADIANS(O90))))</f>
        <v>0</v>
      </c>
      <c r="P103">
        <f>IF(DEGREES(ACOS(SIN(RADIANS(G103))*SIN(RADIANS(E100))+COS(RADIANS(G103))*COS(RADIANS(E100))*COS(RADIANS(P90))))&gt;90,0,$F$4*$F$5/E99^2*(SIN(RADIANS(G103))*SIN(RADIANS(E100))+COS(RADIANS(G103))*COS(RADIANS(E100))*COS(RADIANS(P90))))</f>
        <v>0</v>
      </c>
      <c r="Q103">
        <f>IF(DEGREES(ACOS(SIN(RADIANS(G103))*SIN(RADIANS(E100))+COS(RADIANS(G103))*COS(RADIANS(E100))*COS(RADIANS(Q90))))&gt;90,0,$F$4*$F$5/E99^2*(SIN(RADIANS(G103))*SIN(RADIANS(E100))+COS(RADIANS(G103))*COS(RADIANS(E100))*COS(RADIANS(Q90))))</f>
        <v>0</v>
      </c>
      <c r="R103" t="e">
        <f>IF(DEGREES(ACOS(SIN(RADIANS(G103))*SIN(RADIANS(E100))+COS(RADIANS(G103))*COS(RADIANS(E100))*COS(RADIANS(R90))))&gt;90,0,$F$4*$F$5/E99^2*(SIN(RADIANS(G103))*SIN(RADIANS(E100))+COS(RADIANS(G103))*COS(RADIANS(E100))*COS(RADIANS(R90))))</f>
        <v>#DIV/0!</v>
      </c>
      <c r="S103" t="e">
        <f>IF(DEGREES(ACOS(SIN(RADIANS(G103))*SIN(RADIANS(E100))+COS(RADIANS(G103))*COS(RADIANS(E100))*COS(RADIANS(S90))))&gt;90,0,$F$4*$F$5/E99^2*(SIN(RADIANS(G103))*SIN(RADIANS(E100))+COS(RADIANS(G103))*COS(RADIANS(E100))*COS(RADIANS(S90))))</f>
        <v>#DIV/0!</v>
      </c>
      <c r="T103" t="e">
        <f>IF(DEGREES(ACOS(SIN(RADIANS(G103))*SIN(RADIANS(E100))+COS(RADIANS(G103))*COS(RADIANS(E100))*COS(RADIANS(T90))))&gt;90,0,$F$4*$F$5/E99^2*(SIN(RADIANS(G103))*SIN(RADIANS(E100))+COS(RADIANS(G103))*COS(RADIANS(E100))*COS(RADIANS(T90))))</f>
        <v>#DIV/0!</v>
      </c>
      <c r="U103" t="e">
        <f>IF(DEGREES(ACOS(SIN(RADIANS(G103))*SIN(RADIANS(E100))+COS(RADIANS(G103))*COS(RADIANS(E100))*COS(RADIANS(U90))))&gt;90,0,$F$4*$F$5/E99^2*(SIN(RADIANS(G103))*SIN(RADIANS(E100))+COS(RADIANS(G103))*COS(RADIANS(E100))*COS(RADIANS(U90))))</f>
        <v>#DIV/0!</v>
      </c>
      <c r="V103" t="e">
        <f>IF(DEGREES(ACOS(SIN(RADIANS(G103))*SIN(RADIANS(E100))+COS(RADIANS(G103))*COS(RADIANS(E100))*COS(RADIANS(V90))))&gt;90,0,$F$4*$F$5/E99^2*(SIN(RADIANS(G103))*SIN(RADIANS(E100))+COS(RADIANS(G103))*COS(RADIANS(E100))*COS(RADIANS(V90))))</f>
        <v>#DIV/0!</v>
      </c>
      <c r="W103" t="e">
        <f>IF(DEGREES(ACOS(SIN(RADIANS(G103))*SIN(RADIANS(E100))+COS(RADIANS(G103))*COS(RADIANS(E100))*COS(RADIANS(W90))))&gt;90,0,$F$4*$F$5/E99^2*(SIN(RADIANS(G103))*SIN(RADIANS(E100))+COS(RADIANS(G103))*COS(RADIANS(E100))*COS(RADIANS(W90))))</f>
        <v>#DIV/0!</v>
      </c>
      <c r="X103" t="e">
        <f>IF(DEGREES(ACOS(SIN(RADIANS(G103))*SIN(RADIANS(E100))+COS(RADIANS(G103))*COS(RADIANS(E100))*COS(RADIANS(X90))))&gt;90,0,$F$4*$F$5/E99^2*(SIN(RADIANS(G103))*SIN(RADIANS(E100))+COS(RADIANS(G103))*COS(RADIANS(E100))*COS(RADIANS(X90))))</f>
        <v>#DIV/0!</v>
      </c>
      <c r="Y103" t="e">
        <f>IF(DEGREES(ACOS(SIN(RADIANS(G103))*SIN(RADIANS(E100))+COS(RADIANS(G103))*COS(RADIANS(E100))*COS(RADIANS(Y90))))&gt;90,0,$F$4*$F$5/E99^2*(SIN(RADIANS(G103))*SIN(RADIANS(E100))+COS(RADIANS(G103))*COS(RADIANS(E100))*COS(RADIANS(Y90))))</f>
        <v>#DIV/0!</v>
      </c>
      <c r="Z103" t="e">
        <f>IF(DEGREES(ACOS(SIN(RADIANS(G103))*SIN(RADIANS(E100))+COS(RADIANS(G103))*COS(RADIANS(E100))*COS(RADIANS(Z90))))&gt;90,0,$F$4*$F$5/E99^2*(SIN(RADIANS(G103))*SIN(RADIANS(E100))+COS(RADIANS(G103))*COS(RADIANS(E100))*COS(RADIANS(Z90))))</f>
        <v>#DIV/0!</v>
      </c>
      <c r="AA103" t="e">
        <f>IF(DEGREES(ACOS(SIN(RADIANS(G103))*SIN(RADIANS(E100))+COS(RADIANS(G103))*COS(RADIANS(E100))*COS(RADIANS(AA90))))&gt;90,0,$F$4*$F$5/E99^2*(SIN(RADIANS(G103))*SIN(RADIANS(E100))+COS(RADIANS(G103))*COS(RADIANS(E100))*COS(RADIANS(AA90))))</f>
        <v>#DIV/0!</v>
      </c>
      <c r="AB103" t="e">
        <f>IF(DEGREES(ACOS(SIN(RADIANS(G103))*SIN(RADIANS(E100))+COS(RADIANS(G103))*COS(RADIANS(E100))*COS(RADIANS(AB90))))&gt;90,0,$F$4*$F$5/E99^2*(SIN(RADIANS(G103))*SIN(RADIANS(E100))+COS(RADIANS(G103))*COS(RADIANS(E100))*COS(RADIANS(AB90))))</f>
        <v>#DIV/0!</v>
      </c>
      <c r="AC103" t="e">
        <f>IF(DEGREES(ACOS(SIN(RADIANS(G103))*SIN(RADIANS(E100))+COS(RADIANS(G103))*COS(RADIANS(E100))*COS(RADIANS(AC90))))&gt;90,0,$F$4*$F$5/E99^2*(SIN(RADIANS(G103))*SIN(RADIANS(E100))+COS(RADIANS(G103))*COS(RADIANS(E100))*COS(RADIANS(AC90))))</f>
        <v>#DIV/0!</v>
      </c>
      <c r="AD103" t="e">
        <f>IF(DEGREES(ACOS(SIN(RADIANS(G103))*SIN(RADIANS(E100))+COS(RADIANS(G103))*COS(RADIANS(E100))*COS(RADIANS(AD90))))&gt;90,0,$F$4*$F$5/E99^2*(SIN(RADIANS(G103))*SIN(RADIANS(E100))+COS(RADIANS(G103))*COS(RADIANS(E100))*COS(RADIANS(AD90))))</f>
        <v>#DIV/0!</v>
      </c>
      <c r="AE103" t="e">
        <f>IF(DEGREES(ACOS(SIN(RADIANS(G103))*SIN(RADIANS(E100))+COS(RADIANS(G103))*COS(RADIANS(E100))*COS(RADIANS(AE90))))&gt;90,0,$F$4*$F$5/E99^2*(SIN(RADIANS(G103))*SIN(RADIANS(E100))+COS(RADIANS(G103))*COS(RADIANS(E100))*COS(RADIANS(AE90))))</f>
        <v>#DIV/0!</v>
      </c>
      <c r="AF103" t="e">
        <f>IF(DEGREES(ACOS(SIN(RADIANS(G103))*SIN(RADIANS(E100))+COS(RADIANS(G103))*COS(RADIANS(E100))*COS(RADIANS(AF90))))&gt;90,0,$F$4*$F$5/E99^2*(SIN(RADIANS(G103))*SIN(RADIANS(E100))+COS(RADIANS(G103))*COS(RADIANS(E100))*COS(RADIANS(AF90))))</f>
        <v>#DIV/0!</v>
      </c>
      <c r="AG103" t="e">
        <f>IF(DEGREES(ACOS(SIN(RADIANS(G103))*SIN(RADIANS(E100))+COS(RADIANS(G103))*COS(RADIANS(E100))*COS(RADIANS(AG90))))&gt;90,0,$F$4*$F$5/E99^2*(SIN(RADIANS(G103))*SIN(RADIANS(E100))+COS(RADIANS(G103))*COS(RADIANS(E100))*COS(RADIANS(AG90))))</f>
        <v>#DIV/0!</v>
      </c>
      <c r="AH103" t="e">
        <f>IF(DEGREES(ACOS(SIN(RADIANS(G103))*SIN(RADIANS(E100))+COS(RADIANS(G103))*COS(RADIANS(E100))*COS(RADIANS(AH90))))&gt;90,0,$F$4*$F$5/E99^2*(SIN(RADIANS(G103))*SIN(RADIANS(E100))+COS(RADIANS(G103))*COS(RADIANS(E100))*COS(RADIANS(AH90))))</f>
        <v>#DIV/0!</v>
      </c>
      <c r="AI103" t="e">
        <f>IF(DEGREES(ACOS(SIN(RADIANS(G103))*SIN(RADIANS(E100))+COS(RADIANS(G103))*COS(RADIANS(E100))*COS(RADIANS(AI90))))&gt;90,0,$F$4*$F$5/E99^2*(SIN(RADIANS(G103))*SIN(RADIANS(E100))+COS(RADIANS(G103))*COS(RADIANS(E100))*COS(RADIANS(AI90))))</f>
        <v>#DIV/0!</v>
      </c>
      <c r="AJ103" t="e">
        <f>IF(DEGREES(ACOS(SIN(RADIANS(G103))*SIN(RADIANS(E100))+COS(RADIANS(G103))*COS(RADIANS(E100))*COS(RADIANS(AJ90))))&gt;90,0,$F$4*$F$5/E99^2*(SIN(RADIANS(G103))*SIN(RADIANS(E100))+COS(RADIANS(G103))*COS(RADIANS(E100))*COS(RADIANS(AJ90))))</f>
        <v>#DIV/0!</v>
      </c>
      <c r="AK103">
        <f>IF(DEGREES(ACOS(SIN(RADIANS(G103))*SIN(RADIANS(E100))+COS(RADIANS(G103))*COS(RADIANS(E100))*COS(RADIANS(AK90))))&gt;90,0,$F$4*$F$5/E99^2*(SIN(RADIANS(G103))*SIN(RADIANS(E100))+COS(RADIANS(G103))*COS(RADIANS(E100))*COS(RADIANS(AK90))))</f>
        <v>0</v>
      </c>
      <c r="AL103">
        <f>IF(DEGREES(ACOS(SIN(RADIANS(G103))*SIN(RADIANS(E100))+COS(RADIANS(G103))*COS(RADIANS(E100))*COS(RADIANS(AL90))))&gt;90,0,$F$4*$F$5/E99^2*(SIN(RADIANS(G103))*SIN(RADIANS(E100))+COS(RADIANS(G103))*COS(RADIANS(E100))*COS(RADIANS(AL90))))</f>
        <v>0</v>
      </c>
      <c r="AM103">
        <f>IF(DEGREES(ACOS(SIN(RADIANS(G103))*SIN(RADIANS(E100))+COS(RADIANS(G103))*COS(RADIANS(E100))*COS(RADIANS(AM90))))&gt;90,0,$F$4*$F$5/E99^2*(SIN(RADIANS(G103))*SIN(RADIANS(E100))+COS(RADIANS(G103))*COS(RADIANS(E100))*COS(RADIANS(AM90))))</f>
        <v>0</v>
      </c>
      <c r="AN103">
        <f>IF(DEGREES(ACOS(SIN(RADIANS(G103))*SIN(RADIANS(E100))+COS(RADIANS(G103))*COS(RADIANS(E100))*COS(RADIANS(AN90))))&gt;90,0,$F$4*$F$5/E99^2*(SIN(RADIANS(G103))*SIN(RADIANS(E100))+COS(RADIANS(G103))*COS(RADIANS(E100))*COS(RADIANS(AN90))))</f>
        <v>0</v>
      </c>
      <c r="AO103">
        <f>IF(DEGREES(ACOS(SIN(RADIANS(G103))*SIN(RADIANS(E100))+COS(RADIANS(G103))*COS(RADIANS(E100))*COS(RADIANS(AO90))))&gt;90,0,$F$4*$F$5/E99^2*(SIN(RADIANS(G103))*SIN(RADIANS(E100))+COS(RADIANS(G103))*COS(RADIANS(E100))*COS(RADIANS(AO90))))</f>
        <v>0</v>
      </c>
      <c r="AP103">
        <f>IF(DEGREES(ACOS(SIN(RADIANS(G103))*SIN(RADIANS(E100))+COS(RADIANS(G103))*COS(RADIANS(E100))*COS(RADIANS(AP90))))&gt;90,0,$F$4*$F$5/E99^2*(SIN(RADIANS(G103))*SIN(RADIANS(E100))+COS(RADIANS(G103))*COS(RADIANS(E100))*COS(RADIANS(AP90))))</f>
        <v>0</v>
      </c>
      <c r="AQ103">
        <f>IF(DEGREES(ACOS(SIN(RADIANS(G103))*SIN(RADIANS(E100))+COS(RADIANS(G103))*COS(RADIANS(E100))*COS(RADIANS(AQ90))))&gt;90,0,$F$4*$F$5/E99^2*(SIN(RADIANS(G103))*SIN(RADIANS(E100))+COS(RADIANS(G103))*COS(RADIANS(E100))*COS(RADIANS(AQ90))))</f>
        <v>0</v>
      </c>
      <c r="AR103">
        <f>IF(DEGREES(ACOS(SIN(RADIANS(G103))*SIN(RADIANS(E100))+COS(RADIANS(G103))*COS(RADIANS(E100))*COS(RADIANS(AR90))))&gt;90,0,$F$4*$F$5/E99^2*(SIN(RADIANS(G103))*SIN(RADIANS(E100))+COS(RADIANS(G103))*COS(RADIANS(E100))*COS(RADIANS(AR90))))</f>
        <v>0</v>
      </c>
    </row>
    <row r="104" spans="2:44" x14ac:dyDescent="0.5">
      <c r="G104">
        <v>-30</v>
      </c>
      <c r="I104">
        <f>IF(DEGREES(ACOS(SIN(RADIANS(G104))*SIN(RADIANS(E100))+COS(RADIANS(G104))*COS(RADIANS(E100))*COS(RADIANS(I90))))&gt;90,0,$F$4*$F$5/E99^2*(SIN(RADIANS(G104))*SIN(RADIANS(E100))+COS(RADIANS(G104))*COS(RADIANS(E100))*COS(RADIANS(I90))))</f>
        <v>0</v>
      </c>
      <c r="J104">
        <f>IF(DEGREES(ACOS(SIN(RADIANS(G104))*SIN(RADIANS(E100))+COS(RADIANS(G104))*COS(RADIANS(E100))*COS(RADIANS(J90))))&gt;90,0,$F$4*$F$5/E99^2*(SIN(RADIANS(G104))*SIN(RADIANS(E100))+COS(RADIANS(G104))*COS(RADIANS(E100))*COS(RADIANS(J90))))</f>
        <v>0</v>
      </c>
      <c r="K104">
        <f>IF(DEGREES(ACOS(SIN(RADIANS(G104))*SIN(RADIANS(E100))+COS(RADIANS(G104))*COS(RADIANS(E100))*COS(RADIANS(K90))))&gt;90,0,$F$4*$F$5/E99^2*(SIN(RADIANS(G104))*SIN(RADIANS(E100))+COS(RADIANS(G104))*COS(RADIANS(E100))*COS(RADIANS(K90))))</f>
        <v>0</v>
      </c>
      <c r="L104">
        <f>IF(DEGREES(ACOS(SIN(RADIANS(G104))*SIN(RADIANS(E100))+COS(RADIANS(G104))*COS(RADIANS(E100))*COS(RADIANS(L90))))&gt;90,0,$F$4*$F$5/E99^2*(SIN(RADIANS(G104))*SIN(RADIANS(E100))+COS(RADIANS(G104))*COS(RADIANS(E100))*COS(RADIANS(L90))))</f>
        <v>0</v>
      </c>
      <c r="M104">
        <f>IF(DEGREES(ACOS(SIN(RADIANS(G104))*SIN(RADIANS(E100))+COS(RADIANS(G104))*COS(RADIANS(E100))*COS(RADIANS(M90))))&gt;90,0,$F$4*$F$5/E99^2*(SIN(RADIANS(G104))*SIN(RADIANS(E100))+COS(RADIANS(G104))*COS(RADIANS(E100))*COS(RADIANS(M90))))</f>
        <v>0</v>
      </c>
      <c r="N104">
        <f>IF(DEGREES(ACOS(SIN(RADIANS(G104))*SIN(RADIANS(E100))+COS(RADIANS(G104))*COS(RADIANS(E100))*COS(RADIANS(N90))))&gt;90,0,$F$4*$F$5/E99^2*(SIN(RADIANS(G104))*SIN(RADIANS(E100))+COS(RADIANS(G104))*COS(RADIANS(E100))*COS(RADIANS(N90))))</f>
        <v>0</v>
      </c>
      <c r="O104">
        <f>IF(DEGREES(ACOS(SIN(RADIANS(G104))*SIN(RADIANS(E100))+COS(RADIANS(G104))*COS(RADIANS(E100))*COS(RADIANS(O90))))&gt;90,0,$F$4*$F$5/E99^2*(SIN(RADIANS(G104))*SIN(RADIANS(E100))+COS(RADIANS(G104))*COS(RADIANS(E100))*COS(RADIANS(O90))))</f>
        <v>0</v>
      </c>
      <c r="P104">
        <f>IF(DEGREES(ACOS(SIN(RADIANS(G104))*SIN(RADIANS(E100))+COS(RADIANS(G104))*COS(RADIANS(E100))*COS(RADIANS(P90))))&gt;90,0,$F$4*$F$5/E99^2*(SIN(RADIANS(G104))*SIN(RADIANS(E100))+COS(RADIANS(G104))*COS(RADIANS(E100))*COS(RADIANS(P90))))</f>
        <v>0</v>
      </c>
      <c r="Q104">
        <f>IF(DEGREES(ACOS(SIN(RADIANS(G104))*SIN(RADIANS(E100))+COS(RADIANS(G104))*COS(RADIANS(E100))*COS(RADIANS(Q90))))&gt;90,0,$F$4*$F$5/E99^2*(SIN(RADIANS(G104))*SIN(RADIANS(E100))+COS(RADIANS(G104))*COS(RADIANS(E100))*COS(RADIANS(Q90))))</f>
        <v>0</v>
      </c>
      <c r="R104" t="e">
        <f>IF(DEGREES(ACOS(SIN(RADIANS(G104))*SIN(RADIANS(E100))+COS(RADIANS(G104))*COS(RADIANS(E100))*COS(RADIANS(R90))))&gt;90,0,$F$4*$F$5/E99^2*(SIN(RADIANS(G104))*SIN(RADIANS(E100))+COS(RADIANS(G104))*COS(RADIANS(E100))*COS(RADIANS(R90))))</f>
        <v>#DIV/0!</v>
      </c>
      <c r="S104" t="e">
        <f>IF(DEGREES(ACOS(SIN(RADIANS(G104))*SIN(RADIANS(E100))+COS(RADIANS(G104))*COS(RADIANS(E100))*COS(RADIANS(S90))))&gt;90,0,$F$4*$F$5/E99^2*(SIN(RADIANS(G104))*SIN(RADIANS(E100))+COS(RADIANS(G104))*COS(RADIANS(E100))*COS(RADIANS(S90))))</f>
        <v>#DIV/0!</v>
      </c>
      <c r="T104" t="e">
        <f>IF(DEGREES(ACOS(SIN(RADIANS(G104))*SIN(RADIANS(E100))+COS(RADIANS(G104))*COS(RADIANS(E100))*COS(RADIANS(T90))))&gt;90,0,$F$4*$F$5/E99^2*(SIN(RADIANS(G104))*SIN(RADIANS(E100))+COS(RADIANS(G104))*COS(RADIANS(E100))*COS(RADIANS(T90))))</f>
        <v>#DIV/0!</v>
      </c>
      <c r="U104" t="e">
        <f>IF(DEGREES(ACOS(SIN(RADIANS(G104))*SIN(RADIANS(E100))+COS(RADIANS(G104))*COS(RADIANS(E100))*COS(RADIANS(U90))))&gt;90,0,$F$4*$F$5/E99^2*(SIN(RADIANS(G104))*SIN(RADIANS(E100))+COS(RADIANS(G104))*COS(RADIANS(E100))*COS(RADIANS(U90))))</f>
        <v>#DIV/0!</v>
      </c>
      <c r="V104" t="e">
        <f>IF(DEGREES(ACOS(SIN(RADIANS(G104))*SIN(RADIANS(E100))+COS(RADIANS(G104))*COS(RADIANS(E100))*COS(RADIANS(V90))))&gt;90,0,$F$4*$F$5/E99^2*(SIN(RADIANS(G104))*SIN(RADIANS(E100))+COS(RADIANS(G104))*COS(RADIANS(E100))*COS(RADIANS(V90))))</f>
        <v>#DIV/0!</v>
      </c>
      <c r="W104" t="e">
        <f>IF(DEGREES(ACOS(SIN(RADIANS(G104))*SIN(RADIANS(E100))+COS(RADIANS(G104))*COS(RADIANS(E100))*COS(RADIANS(W90))))&gt;90,0,$F$4*$F$5/E99^2*(SIN(RADIANS(G104))*SIN(RADIANS(E100))+COS(RADIANS(G104))*COS(RADIANS(E100))*COS(RADIANS(W90))))</f>
        <v>#DIV/0!</v>
      </c>
      <c r="X104" t="e">
        <f>IF(DEGREES(ACOS(SIN(RADIANS(G104))*SIN(RADIANS(E100))+COS(RADIANS(G104))*COS(RADIANS(E100))*COS(RADIANS(X90))))&gt;90,0,$F$4*$F$5/E99^2*(SIN(RADIANS(G104))*SIN(RADIANS(E100))+COS(RADIANS(G104))*COS(RADIANS(E100))*COS(RADIANS(X90))))</f>
        <v>#DIV/0!</v>
      </c>
      <c r="Y104" t="e">
        <f>IF(DEGREES(ACOS(SIN(RADIANS(G104))*SIN(RADIANS(E100))+COS(RADIANS(G104))*COS(RADIANS(E100))*COS(RADIANS(Y90))))&gt;90,0,$F$4*$F$5/E99^2*(SIN(RADIANS(G104))*SIN(RADIANS(E100))+COS(RADIANS(G104))*COS(RADIANS(E100))*COS(RADIANS(Y90))))</f>
        <v>#DIV/0!</v>
      </c>
      <c r="Z104" t="e">
        <f>IF(DEGREES(ACOS(SIN(RADIANS(G104))*SIN(RADIANS(E100))+COS(RADIANS(G104))*COS(RADIANS(E100))*COS(RADIANS(Z90))))&gt;90,0,$F$4*$F$5/E99^2*(SIN(RADIANS(G104))*SIN(RADIANS(E100))+COS(RADIANS(G104))*COS(RADIANS(E100))*COS(RADIANS(Z90))))</f>
        <v>#DIV/0!</v>
      </c>
      <c r="AA104" t="e">
        <f>IF(DEGREES(ACOS(SIN(RADIANS(G104))*SIN(RADIANS(E100))+COS(RADIANS(G104))*COS(RADIANS(E100))*COS(RADIANS(AA90))))&gt;90,0,$F$4*$F$5/E99^2*(SIN(RADIANS(G104))*SIN(RADIANS(E100))+COS(RADIANS(G104))*COS(RADIANS(E100))*COS(RADIANS(AA90))))</f>
        <v>#DIV/0!</v>
      </c>
      <c r="AB104" t="e">
        <f>IF(DEGREES(ACOS(SIN(RADIANS(G104))*SIN(RADIANS(E100))+COS(RADIANS(G104))*COS(RADIANS(E100))*COS(RADIANS(AB90))))&gt;90,0,$F$4*$F$5/E99^2*(SIN(RADIANS(G104))*SIN(RADIANS(E100))+COS(RADIANS(G104))*COS(RADIANS(E100))*COS(RADIANS(AB90))))</f>
        <v>#DIV/0!</v>
      </c>
      <c r="AC104" t="e">
        <f>IF(DEGREES(ACOS(SIN(RADIANS(G104))*SIN(RADIANS(E100))+COS(RADIANS(G104))*COS(RADIANS(E100))*COS(RADIANS(AC90))))&gt;90,0,$F$4*$F$5/E99^2*(SIN(RADIANS(G104))*SIN(RADIANS(E100))+COS(RADIANS(G104))*COS(RADIANS(E100))*COS(RADIANS(AC90))))</f>
        <v>#DIV/0!</v>
      </c>
      <c r="AD104" t="e">
        <f>IF(DEGREES(ACOS(SIN(RADIANS(G104))*SIN(RADIANS(E100))+COS(RADIANS(G104))*COS(RADIANS(E100))*COS(RADIANS(AD90))))&gt;90,0,$F$4*$F$5/E99^2*(SIN(RADIANS(G104))*SIN(RADIANS(E100))+COS(RADIANS(G104))*COS(RADIANS(E100))*COS(RADIANS(AD90))))</f>
        <v>#DIV/0!</v>
      </c>
      <c r="AE104" t="e">
        <f>IF(DEGREES(ACOS(SIN(RADIANS(G104))*SIN(RADIANS(E100))+COS(RADIANS(G104))*COS(RADIANS(E100))*COS(RADIANS(AE90))))&gt;90,0,$F$4*$F$5/E99^2*(SIN(RADIANS(G104))*SIN(RADIANS(E100))+COS(RADIANS(G104))*COS(RADIANS(E100))*COS(RADIANS(AE90))))</f>
        <v>#DIV/0!</v>
      </c>
      <c r="AF104" t="e">
        <f>IF(DEGREES(ACOS(SIN(RADIANS(G104))*SIN(RADIANS(E100))+COS(RADIANS(G104))*COS(RADIANS(E100))*COS(RADIANS(AF90))))&gt;90,0,$F$4*$F$5/E99^2*(SIN(RADIANS(G104))*SIN(RADIANS(E100))+COS(RADIANS(G104))*COS(RADIANS(E100))*COS(RADIANS(AF90))))</f>
        <v>#DIV/0!</v>
      </c>
      <c r="AG104" t="e">
        <f>IF(DEGREES(ACOS(SIN(RADIANS(G104))*SIN(RADIANS(E100))+COS(RADIANS(G104))*COS(RADIANS(E100))*COS(RADIANS(AG90))))&gt;90,0,$F$4*$F$5/E99^2*(SIN(RADIANS(G104))*SIN(RADIANS(E100))+COS(RADIANS(G104))*COS(RADIANS(E100))*COS(RADIANS(AG90))))</f>
        <v>#DIV/0!</v>
      </c>
      <c r="AH104" t="e">
        <f>IF(DEGREES(ACOS(SIN(RADIANS(G104))*SIN(RADIANS(E100))+COS(RADIANS(G104))*COS(RADIANS(E100))*COS(RADIANS(AH90))))&gt;90,0,$F$4*$F$5/E99^2*(SIN(RADIANS(G104))*SIN(RADIANS(E100))+COS(RADIANS(G104))*COS(RADIANS(E100))*COS(RADIANS(AH90))))</f>
        <v>#DIV/0!</v>
      </c>
      <c r="AI104" t="e">
        <f>IF(DEGREES(ACOS(SIN(RADIANS(G104))*SIN(RADIANS(E100))+COS(RADIANS(G104))*COS(RADIANS(E100))*COS(RADIANS(AI90))))&gt;90,0,$F$4*$F$5/E99^2*(SIN(RADIANS(G104))*SIN(RADIANS(E100))+COS(RADIANS(G104))*COS(RADIANS(E100))*COS(RADIANS(AI90))))</f>
        <v>#DIV/0!</v>
      </c>
      <c r="AJ104" t="e">
        <f>IF(DEGREES(ACOS(SIN(RADIANS(G104))*SIN(RADIANS(E100))+COS(RADIANS(G104))*COS(RADIANS(E100))*COS(RADIANS(AJ90))))&gt;90,0,$F$4*$F$5/E99^2*(SIN(RADIANS(G104))*SIN(RADIANS(E100))+COS(RADIANS(G104))*COS(RADIANS(E100))*COS(RADIANS(AJ90))))</f>
        <v>#DIV/0!</v>
      </c>
      <c r="AK104">
        <f>IF(DEGREES(ACOS(SIN(RADIANS(G104))*SIN(RADIANS(E100))+COS(RADIANS(G104))*COS(RADIANS(E100))*COS(RADIANS(AK90))))&gt;90,0,$F$4*$F$5/E99^2*(SIN(RADIANS(G104))*SIN(RADIANS(E100))+COS(RADIANS(G104))*COS(RADIANS(E100))*COS(RADIANS(AK90))))</f>
        <v>0</v>
      </c>
      <c r="AL104">
        <f>IF(DEGREES(ACOS(SIN(RADIANS(G104))*SIN(RADIANS(E100))+COS(RADIANS(G104))*COS(RADIANS(E100))*COS(RADIANS(AL90))))&gt;90,0,$F$4*$F$5/E99^2*(SIN(RADIANS(G104))*SIN(RADIANS(E100))+COS(RADIANS(G104))*COS(RADIANS(E100))*COS(RADIANS(AL90))))</f>
        <v>0</v>
      </c>
      <c r="AM104">
        <f>IF(DEGREES(ACOS(SIN(RADIANS(G104))*SIN(RADIANS(E100))+COS(RADIANS(G104))*COS(RADIANS(E100))*COS(RADIANS(AM90))))&gt;90,0,$F$4*$F$5/E99^2*(SIN(RADIANS(G104))*SIN(RADIANS(E100))+COS(RADIANS(G104))*COS(RADIANS(E100))*COS(RADIANS(AM90))))</f>
        <v>0</v>
      </c>
      <c r="AN104">
        <f>IF(DEGREES(ACOS(SIN(RADIANS(G104))*SIN(RADIANS(E100))+COS(RADIANS(G104))*COS(RADIANS(E100))*COS(RADIANS(AN90))))&gt;90,0,$F$4*$F$5/E99^2*(SIN(RADIANS(G104))*SIN(RADIANS(E100))+COS(RADIANS(G104))*COS(RADIANS(E100))*COS(RADIANS(AN90))))</f>
        <v>0</v>
      </c>
      <c r="AO104">
        <f>IF(DEGREES(ACOS(SIN(RADIANS(G104))*SIN(RADIANS(E100))+COS(RADIANS(G104))*COS(RADIANS(E100))*COS(RADIANS(AO90))))&gt;90,0,$F$4*$F$5/E99^2*(SIN(RADIANS(G104))*SIN(RADIANS(E100))+COS(RADIANS(G104))*COS(RADIANS(E100))*COS(RADIANS(AO90))))</f>
        <v>0</v>
      </c>
      <c r="AP104">
        <f>IF(DEGREES(ACOS(SIN(RADIANS(G104))*SIN(RADIANS(E100))+COS(RADIANS(G104))*COS(RADIANS(E100))*COS(RADIANS(AP90))))&gt;90,0,$F$4*$F$5/E99^2*(SIN(RADIANS(G104))*SIN(RADIANS(E100))+COS(RADIANS(G104))*COS(RADIANS(E100))*COS(RADIANS(AP90))))</f>
        <v>0</v>
      </c>
      <c r="AQ104">
        <f>IF(DEGREES(ACOS(SIN(RADIANS(G104))*SIN(RADIANS(E100))+COS(RADIANS(G104))*COS(RADIANS(E100))*COS(RADIANS(AQ90))))&gt;90,0,$F$4*$F$5/E99^2*(SIN(RADIANS(G104))*SIN(RADIANS(E100))+COS(RADIANS(G104))*COS(RADIANS(E100))*COS(RADIANS(AQ90))))</f>
        <v>0</v>
      </c>
      <c r="AR104">
        <f>IF(DEGREES(ACOS(SIN(RADIANS(G104))*SIN(RADIANS(E100))+COS(RADIANS(G104))*COS(RADIANS(E100))*COS(RADIANS(AR90))))&gt;90,0,$F$4*$F$5/E99^2*(SIN(RADIANS(G104))*SIN(RADIANS(E100))+COS(RADIANS(G104))*COS(RADIANS(E100))*COS(RADIANS(AR90))))</f>
        <v>0</v>
      </c>
    </row>
    <row r="105" spans="2:44" x14ac:dyDescent="0.5">
      <c r="G105">
        <v>-40</v>
      </c>
      <c r="I105">
        <f>IF(DEGREES(ACOS(SIN(RADIANS(G105))*SIN(RADIANS(E100))+COS(RADIANS(G105))*COS(RADIANS(E100))*COS(RADIANS(I90))))&gt;90,0,$F$4*$F$5/E99^2*(SIN(RADIANS(G105))*SIN(RADIANS(E100))+COS(RADIANS(G105))*COS(RADIANS(E100))*COS(RADIANS(I90))))</f>
        <v>0</v>
      </c>
      <c r="J105">
        <f>IF(DEGREES(ACOS(SIN(RADIANS(G105))*SIN(RADIANS(E100))+COS(RADIANS(G105))*COS(RADIANS(E100))*COS(RADIANS(J90))))&gt;90,0,$F$4*$F$5/E99^2*(SIN(RADIANS(G105))*SIN(RADIANS(E100))+COS(RADIANS(G105))*COS(RADIANS(E100))*COS(RADIANS(J90))))</f>
        <v>0</v>
      </c>
      <c r="K105">
        <f>IF(DEGREES(ACOS(SIN(RADIANS(G105))*SIN(RADIANS(E100))+COS(RADIANS(G105))*COS(RADIANS(E100))*COS(RADIANS(K90))))&gt;90,0,$F$4*$F$5/E99^2*(SIN(RADIANS(G105))*SIN(RADIANS(E100))+COS(RADIANS(G105))*COS(RADIANS(E100))*COS(RADIANS(K90))))</f>
        <v>0</v>
      </c>
      <c r="L105">
        <f>IF(DEGREES(ACOS(SIN(RADIANS(G105))*SIN(RADIANS(E100))+COS(RADIANS(G105))*COS(RADIANS(E100))*COS(RADIANS(L90))))&gt;90,0,$F$4*$F$5/E99^2*(SIN(RADIANS(G105))*SIN(RADIANS(E100))+COS(RADIANS(G105))*COS(RADIANS(E100))*COS(RADIANS(L90))))</f>
        <v>0</v>
      </c>
      <c r="M105">
        <f>IF(DEGREES(ACOS(SIN(RADIANS(G105))*SIN(RADIANS(E100))+COS(RADIANS(G105))*COS(RADIANS(E100))*COS(RADIANS(M90))))&gt;90,0,$F$4*$F$5/E99^2*(SIN(RADIANS(G105))*SIN(RADIANS(E100))+COS(RADIANS(G105))*COS(RADIANS(E100))*COS(RADIANS(M90))))</f>
        <v>0</v>
      </c>
      <c r="N105">
        <f>IF(DEGREES(ACOS(SIN(RADIANS(G105))*SIN(RADIANS(E100))+COS(RADIANS(G105))*COS(RADIANS(E100))*COS(RADIANS(N90))))&gt;90,0,$F$4*$F$5/E99^2*(SIN(RADIANS(G105))*SIN(RADIANS(E100))+COS(RADIANS(G105))*COS(RADIANS(E100))*COS(RADIANS(N90))))</f>
        <v>0</v>
      </c>
      <c r="O105">
        <f>IF(DEGREES(ACOS(SIN(RADIANS(G105))*SIN(RADIANS(E100))+COS(RADIANS(G105))*COS(RADIANS(E100))*COS(RADIANS(O90))))&gt;90,0,$F$4*$F$5/E99^2*(SIN(RADIANS(G105))*SIN(RADIANS(E100))+COS(RADIANS(G105))*COS(RADIANS(E100))*COS(RADIANS(O90))))</f>
        <v>0</v>
      </c>
      <c r="P105">
        <f>IF(DEGREES(ACOS(SIN(RADIANS(G105))*SIN(RADIANS(E100))+COS(RADIANS(G105))*COS(RADIANS(E100))*COS(RADIANS(P90))))&gt;90,0,$F$4*$F$5/E99^2*(SIN(RADIANS(G105))*SIN(RADIANS(E100))+COS(RADIANS(G105))*COS(RADIANS(E100))*COS(RADIANS(P90))))</f>
        <v>0</v>
      </c>
      <c r="Q105">
        <f>IF(DEGREES(ACOS(SIN(RADIANS(G105))*SIN(RADIANS(E100))+COS(RADIANS(G105))*COS(RADIANS(E100))*COS(RADIANS(Q90))))&gt;90,0,$F$4*$F$5/E99^2*(SIN(RADIANS(G105))*SIN(RADIANS(E100))+COS(RADIANS(G105))*COS(RADIANS(E100))*COS(RADIANS(Q90))))</f>
        <v>0</v>
      </c>
      <c r="R105" t="e">
        <f>IF(DEGREES(ACOS(SIN(RADIANS(G105))*SIN(RADIANS(E100))+COS(RADIANS(G105))*COS(RADIANS(E100))*COS(RADIANS(R90))))&gt;90,0,$F$4*$F$5/E99^2*(SIN(RADIANS(G105))*SIN(RADIANS(E100))+COS(RADIANS(G105))*COS(RADIANS(E100))*COS(RADIANS(R90))))</f>
        <v>#DIV/0!</v>
      </c>
      <c r="S105" t="e">
        <f>IF(DEGREES(ACOS(SIN(RADIANS(G105))*SIN(RADIANS(E100))+COS(RADIANS(G105))*COS(RADIANS(E100))*COS(RADIANS(S90))))&gt;90,0,$F$4*$F$5/E99^2*(SIN(RADIANS(G105))*SIN(RADIANS(E100))+COS(RADIANS(G105))*COS(RADIANS(E100))*COS(RADIANS(S90))))</f>
        <v>#DIV/0!</v>
      </c>
      <c r="T105" t="e">
        <f>IF(DEGREES(ACOS(SIN(RADIANS(G105))*SIN(RADIANS(E100))+COS(RADIANS(G105))*COS(RADIANS(E100))*COS(RADIANS(T90))))&gt;90,0,$F$4*$F$5/E99^2*(SIN(RADIANS(G105))*SIN(RADIANS(E100))+COS(RADIANS(G105))*COS(RADIANS(E100))*COS(RADIANS(T90))))</f>
        <v>#DIV/0!</v>
      </c>
      <c r="U105" t="e">
        <f>IF(DEGREES(ACOS(SIN(RADIANS(G105))*SIN(RADIANS(E100))+COS(RADIANS(G105))*COS(RADIANS(E100))*COS(RADIANS(U90))))&gt;90,0,$F$4*$F$5/E99^2*(SIN(RADIANS(G105))*SIN(RADIANS(E100))+COS(RADIANS(G105))*COS(RADIANS(E100))*COS(RADIANS(U90))))</f>
        <v>#DIV/0!</v>
      </c>
      <c r="V105" t="e">
        <f>IF(DEGREES(ACOS(SIN(RADIANS(G105))*SIN(RADIANS(E100))+COS(RADIANS(G105))*COS(RADIANS(E100))*COS(RADIANS(V90))))&gt;90,0,$F$4*$F$5/E99^2*(SIN(RADIANS(G105))*SIN(RADIANS(E100))+COS(RADIANS(G105))*COS(RADIANS(E100))*COS(RADIANS(V90))))</f>
        <v>#DIV/0!</v>
      </c>
      <c r="W105" t="e">
        <f>IF(DEGREES(ACOS(SIN(RADIANS(G105))*SIN(RADIANS(E100))+COS(RADIANS(G105))*COS(RADIANS(E100))*COS(RADIANS(W90))))&gt;90,0,$F$4*$F$5/E99^2*(SIN(RADIANS(G105))*SIN(RADIANS(E100))+COS(RADIANS(G105))*COS(RADIANS(E100))*COS(RADIANS(W90))))</f>
        <v>#DIV/0!</v>
      </c>
      <c r="X105" t="e">
        <f>IF(DEGREES(ACOS(SIN(RADIANS(G105))*SIN(RADIANS(E100))+COS(RADIANS(G105))*COS(RADIANS(E100))*COS(RADIANS(X90))))&gt;90,0,$F$4*$F$5/E99^2*(SIN(RADIANS(G105))*SIN(RADIANS(E100))+COS(RADIANS(G105))*COS(RADIANS(E100))*COS(RADIANS(X90))))</f>
        <v>#DIV/0!</v>
      </c>
      <c r="Y105" t="e">
        <f>IF(DEGREES(ACOS(SIN(RADIANS(G105))*SIN(RADIANS(E100))+COS(RADIANS(G105))*COS(RADIANS(E100))*COS(RADIANS(Y90))))&gt;90,0,$F$4*$F$5/E99^2*(SIN(RADIANS(G105))*SIN(RADIANS(E100))+COS(RADIANS(G105))*COS(RADIANS(E100))*COS(RADIANS(Y90))))</f>
        <v>#DIV/0!</v>
      </c>
      <c r="Z105" t="e">
        <f>IF(DEGREES(ACOS(SIN(RADIANS(G105))*SIN(RADIANS(E100))+COS(RADIANS(G105))*COS(RADIANS(E100))*COS(RADIANS(Z90))))&gt;90,0,$F$4*$F$5/E99^2*(SIN(RADIANS(G105))*SIN(RADIANS(E100))+COS(RADIANS(G105))*COS(RADIANS(E100))*COS(RADIANS(Z90))))</f>
        <v>#DIV/0!</v>
      </c>
      <c r="AA105" t="e">
        <f>IF(DEGREES(ACOS(SIN(RADIANS(G105))*SIN(RADIANS(E100))+COS(RADIANS(G105))*COS(RADIANS(E100))*COS(RADIANS(AA90))))&gt;90,0,$F$4*$F$5/E99^2*(SIN(RADIANS(G105))*SIN(RADIANS(E100))+COS(RADIANS(G105))*COS(RADIANS(E100))*COS(RADIANS(AA90))))</f>
        <v>#DIV/0!</v>
      </c>
      <c r="AB105" t="e">
        <f>IF(DEGREES(ACOS(SIN(RADIANS(G105))*SIN(RADIANS(E100))+COS(RADIANS(G105))*COS(RADIANS(E100))*COS(RADIANS(AB90))))&gt;90,0,$F$4*$F$5/E99^2*(SIN(RADIANS(G105))*SIN(RADIANS(E100))+COS(RADIANS(G105))*COS(RADIANS(E100))*COS(RADIANS(AB90))))</f>
        <v>#DIV/0!</v>
      </c>
      <c r="AC105" t="e">
        <f>IF(DEGREES(ACOS(SIN(RADIANS(G105))*SIN(RADIANS(E100))+COS(RADIANS(G105))*COS(RADIANS(E100))*COS(RADIANS(AC90))))&gt;90,0,$F$4*$F$5/E99^2*(SIN(RADIANS(G105))*SIN(RADIANS(E100))+COS(RADIANS(G105))*COS(RADIANS(E100))*COS(RADIANS(AC90))))</f>
        <v>#DIV/0!</v>
      </c>
      <c r="AD105" t="e">
        <f>IF(DEGREES(ACOS(SIN(RADIANS(G105))*SIN(RADIANS(E100))+COS(RADIANS(G105))*COS(RADIANS(E100))*COS(RADIANS(AD90))))&gt;90,0,$F$4*$F$5/E99^2*(SIN(RADIANS(G105))*SIN(RADIANS(E100))+COS(RADIANS(G105))*COS(RADIANS(E100))*COS(RADIANS(AD90))))</f>
        <v>#DIV/0!</v>
      </c>
      <c r="AE105" t="e">
        <f>IF(DEGREES(ACOS(SIN(RADIANS(G105))*SIN(RADIANS(E100))+COS(RADIANS(G105))*COS(RADIANS(E100))*COS(RADIANS(AE90))))&gt;90,0,$F$4*$F$5/E99^2*(SIN(RADIANS(G105))*SIN(RADIANS(E100))+COS(RADIANS(G105))*COS(RADIANS(E100))*COS(RADIANS(AE90))))</f>
        <v>#DIV/0!</v>
      </c>
      <c r="AF105" t="e">
        <f>IF(DEGREES(ACOS(SIN(RADIANS(G105))*SIN(RADIANS(E100))+COS(RADIANS(G105))*COS(RADIANS(E100))*COS(RADIANS(AF90))))&gt;90,0,$F$4*$F$5/E99^2*(SIN(RADIANS(G105))*SIN(RADIANS(E100))+COS(RADIANS(G105))*COS(RADIANS(E100))*COS(RADIANS(AF90))))</f>
        <v>#DIV/0!</v>
      </c>
      <c r="AG105" t="e">
        <f>IF(DEGREES(ACOS(SIN(RADIANS(G105))*SIN(RADIANS(E100))+COS(RADIANS(G105))*COS(RADIANS(E100))*COS(RADIANS(AG90))))&gt;90,0,$F$4*$F$5/E99^2*(SIN(RADIANS(G105))*SIN(RADIANS(E100))+COS(RADIANS(G105))*COS(RADIANS(E100))*COS(RADIANS(AG90))))</f>
        <v>#DIV/0!</v>
      </c>
      <c r="AH105" t="e">
        <f>IF(DEGREES(ACOS(SIN(RADIANS(G105))*SIN(RADIANS(E100))+COS(RADIANS(G105))*COS(RADIANS(E100))*COS(RADIANS(AH90))))&gt;90,0,$F$4*$F$5/E99^2*(SIN(RADIANS(G105))*SIN(RADIANS(E100))+COS(RADIANS(G105))*COS(RADIANS(E100))*COS(RADIANS(AH90))))</f>
        <v>#DIV/0!</v>
      </c>
      <c r="AI105" t="e">
        <f>IF(DEGREES(ACOS(SIN(RADIANS(G105))*SIN(RADIANS(E100))+COS(RADIANS(G105))*COS(RADIANS(E100))*COS(RADIANS(AI90))))&gt;90,0,$F$4*$F$5/E99^2*(SIN(RADIANS(G105))*SIN(RADIANS(E100))+COS(RADIANS(G105))*COS(RADIANS(E100))*COS(RADIANS(AI90))))</f>
        <v>#DIV/0!</v>
      </c>
      <c r="AJ105" t="e">
        <f>IF(DEGREES(ACOS(SIN(RADIANS(G105))*SIN(RADIANS(E100))+COS(RADIANS(G105))*COS(RADIANS(E100))*COS(RADIANS(AJ90))))&gt;90,0,$F$4*$F$5/E99^2*(SIN(RADIANS(G105))*SIN(RADIANS(E100))+COS(RADIANS(G105))*COS(RADIANS(E100))*COS(RADIANS(AJ90))))</f>
        <v>#DIV/0!</v>
      </c>
      <c r="AK105">
        <f>IF(DEGREES(ACOS(SIN(RADIANS(G105))*SIN(RADIANS(E100))+COS(RADIANS(G105))*COS(RADIANS(E100))*COS(RADIANS(AK90))))&gt;90,0,$F$4*$F$5/E99^2*(SIN(RADIANS(G105))*SIN(RADIANS(E100))+COS(RADIANS(G105))*COS(RADIANS(E100))*COS(RADIANS(AK90))))</f>
        <v>0</v>
      </c>
      <c r="AL105">
        <f>IF(DEGREES(ACOS(SIN(RADIANS(G105))*SIN(RADIANS(E100))+COS(RADIANS(G105))*COS(RADIANS(E100))*COS(RADIANS(AL90))))&gt;90,0,$F$4*$F$5/E99^2*(SIN(RADIANS(G105))*SIN(RADIANS(E100))+COS(RADIANS(G105))*COS(RADIANS(E100))*COS(RADIANS(AL90))))</f>
        <v>0</v>
      </c>
      <c r="AM105">
        <f>IF(DEGREES(ACOS(SIN(RADIANS(G105))*SIN(RADIANS(E100))+COS(RADIANS(G105))*COS(RADIANS(E100))*COS(RADIANS(AM90))))&gt;90,0,$F$4*$F$5/E99^2*(SIN(RADIANS(G105))*SIN(RADIANS(E100))+COS(RADIANS(G105))*COS(RADIANS(E100))*COS(RADIANS(AM90))))</f>
        <v>0</v>
      </c>
      <c r="AN105">
        <f>IF(DEGREES(ACOS(SIN(RADIANS(G105))*SIN(RADIANS(E100))+COS(RADIANS(G105))*COS(RADIANS(E100))*COS(RADIANS(AN90))))&gt;90,0,$F$4*$F$5/E99^2*(SIN(RADIANS(G105))*SIN(RADIANS(E100))+COS(RADIANS(G105))*COS(RADIANS(E100))*COS(RADIANS(AN90))))</f>
        <v>0</v>
      </c>
      <c r="AO105">
        <f>IF(DEGREES(ACOS(SIN(RADIANS(G105))*SIN(RADIANS(E100))+COS(RADIANS(G105))*COS(RADIANS(E100))*COS(RADIANS(AO90))))&gt;90,0,$F$4*$F$5/E99^2*(SIN(RADIANS(G105))*SIN(RADIANS(E100))+COS(RADIANS(G105))*COS(RADIANS(E100))*COS(RADIANS(AO90))))</f>
        <v>0</v>
      </c>
      <c r="AP105">
        <f>IF(DEGREES(ACOS(SIN(RADIANS(G105))*SIN(RADIANS(E100))+COS(RADIANS(G105))*COS(RADIANS(E100))*COS(RADIANS(AP90))))&gt;90,0,$F$4*$F$5/E99^2*(SIN(RADIANS(G105))*SIN(RADIANS(E100))+COS(RADIANS(G105))*COS(RADIANS(E100))*COS(RADIANS(AP90))))</f>
        <v>0</v>
      </c>
      <c r="AQ105">
        <f>IF(DEGREES(ACOS(SIN(RADIANS(G105))*SIN(RADIANS(E100))+COS(RADIANS(G105))*COS(RADIANS(E100))*COS(RADIANS(AQ90))))&gt;90,0,$F$4*$F$5/E99^2*(SIN(RADIANS(G105))*SIN(RADIANS(E100))+COS(RADIANS(G105))*COS(RADIANS(E100))*COS(RADIANS(AQ90))))</f>
        <v>0</v>
      </c>
      <c r="AR105">
        <f>IF(DEGREES(ACOS(SIN(RADIANS(G105))*SIN(RADIANS(E100))+COS(RADIANS(G105))*COS(RADIANS(E100))*COS(RADIANS(AR90))))&gt;90,0,$F$4*$F$5/E99^2*(SIN(RADIANS(G105))*SIN(RADIANS(E100))+COS(RADIANS(G105))*COS(RADIANS(E100))*COS(RADIANS(AR90))))</f>
        <v>0</v>
      </c>
    </row>
    <row r="106" spans="2:44" x14ac:dyDescent="0.5">
      <c r="G106">
        <v>-50</v>
      </c>
      <c r="I106">
        <f>IF(DEGREES(ACOS(SIN(RADIANS(G106))*SIN(RADIANS(E100))+COS(RADIANS(G106))*COS(RADIANS(E100))*COS(RADIANS(I90))))&gt;90,0,$F$4*$F$5/E99^2*(SIN(RADIANS(G106))*SIN(RADIANS(E100))+COS(RADIANS(G106))*COS(RADIANS(E100))*COS(RADIANS(I90))))</f>
        <v>0</v>
      </c>
      <c r="J106">
        <f>IF(DEGREES(ACOS(SIN(RADIANS(G106))*SIN(RADIANS(E100))+COS(RADIANS(G106))*COS(RADIANS(E100))*COS(RADIANS(J90))))&gt;90,0,$F$4*$F$5/E99^2*(SIN(RADIANS(G106))*SIN(RADIANS(E100))+COS(RADIANS(G106))*COS(RADIANS(E100))*COS(RADIANS(J90))))</f>
        <v>0</v>
      </c>
      <c r="K106">
        <f>IF(DEGREES(ACOS(SIN(RADIANS(G106))*SIN(RADIANS(E100))+COS(RADIANS(G106))*COS(RADIANS(E100))*COS(RADIANS(K90))))&gt;90,0,$F$4*$F$5/E99^2*(SIN(RADIANS(G106))*SIN(RADIANS(E100))+COS(RADIANS(G106))*COS(RADIANS(E100))*COS(RADIANS(K90))))</f>
        <v>0</v>
      </c>
      <c r="L106">
        <f>IF(DEGREES(ACOS(SIN(RADIANS(G106))*SIN(RADIANS(E100))+COS(RADIANS(G106))*COS(RADIANS(E100))*COS(RADIANS(L90))))&gt;90,0,$F$4*$F$5/E99^2*(SIN(RADIANS(G106))*SIN(RADIANS(E100))+COS(RADIANS(G106))*COS(RADIANS(E100))*COS(RADIANS(L90))))</f>
        <v>0</v>
      </c>
      <c r="M106">
        <f>IF(DEGREES(ACOS(SIN(RADIANS(G106))*SIN(RADIANS(E100))+COS(RADIANS(G106))*COS(RADIANS(E100))*COS(RADIANS(M90))))&gt;90,0,$F$4*$F$5/E99^2*(SIN(RADIANS(G106))*SIN(RADIANS(E100))+COS(RADIANS(G106))*COS(RADIANS(E100))*COS(RADIANS(M90))))</f>
        <v>0</v>
      </c>
      <c r="N106">
        <f>IF(DEGREES(ACOS(SIN(RADIANS(G106))*SIN(RADIANS(E100))+COS(RADIANS(G106))*COS(RADIANS(E100))*COS(RADIANS(N90))))&gt;90,0,$F$4*$F$5/E99^2*(SIN(RADIANS(G106))*SIN(RADIANS(E100))+COS(RADIANS(G106))*COS(RADIANS(E100))*COS(RADIANS(N90))))</f>
        <v>0</v>
      </c>
      <c r="O106">
        <f>IF(DEGREES(ACOS(SIN(RADIANS(G106))*SIN(RADIANS(E100))+COS(RADIANS(G106))*COS(RADIANS(E100))*COS(RADIANS(O90))))&gt;90,0,$F$4*$F$5/E99^2*(SIN(RADIANS(G106))*SIN(RADIANS(E100))+COS(RADIANS(G106))*COS(RADIANS(E100))*COS(RADIANS(O90))))</f>
        <v>0</v>
      </c>
      <c r="P106">
        <f>IF(DEGREES(ACOS(SIN(RADIANS(G106))*SIN(RADIANS(E100))+COS(RADIANS(G106))*COS(RADIANS(E100))*COS(RADIANS(P90))))&gt;90,0,$F$4*$F$5/E99^2*(SIN(RADIANS(G106))*SIN(RADIANS(E100))+COS(RADIANS(G106))*COS(RADIANS(E100))*COS(RADIANS(P90))))</f>
        <v>0</v>
      </c>
      <c r="Q106">
        <f>IF(DEGREES(ACOS(SIN(RADIANS(G106))*SIN(RADIANS(E100))+COS(RADIANS(G106))*COS(RADIANS(E100))*COS(RADIANS(Q90))))&gt;90,0,$F$4*$F$5/E99^2*(SIN(RADIANS(G106))*SIN(RADIANS(E100))+COS(RADIANS(G106))*COS(RADIANS(E100))*COS(RADIANS(Q90))))</f>
        <v>0</v>
      </c>
      <c r="R106" t="e">
        <f>IF(DEGREES(ACOS(SIN(RADIANS(G106))*SIN(RADIANS(E100))+COS(RADIANS(G106))*COS(RADIANS(E100))*COS(RADIANS(R90))))&gt;90,0,$F$4*$F$5/E99^2*(SIN(RADIANS(G106))*SIN(RADIANS(E100))+COS(RADIANS(G106))*COS(RADIANS(E100))*COS(RADIANS(R90))))</f>
        <v>#DIV/0!</v>
      </c>
      <c r="S106" t="e">
        <f>IF(DEGREES(ACOS(SIN(RADIANS(G106))*SIN(RADIANS(E100))+COS(RADIANS(G106))*COS(RADIANS(E100))*COS(RADIANS(S90))))&gt;90,0,$F$4*$F$5/E99^2*(SIN(RADIANS(G106))*SIN(RADIANS(E100))+COS(RADIANS(G106))*COS(RADIANS(E100))*COS(RADIANS(S90))))</f>
        <v>#DIV/0!</v>
      </c>
      <c r="T106" t="e">
        <f>IF(DEGREES(ACOS(SIN(RADIANS(G106))*SIN(RADIANS(E100))+COS(RADIANS(G106))*COS(RADIANS(E100))*COS(RADIANS(T90))))&gt;90,0,$F$4*$F$5/E99^2*(SIN(RADIANS(G106))*SIN(RADIANS(E100))+COS(RADIANS(G106))*COS(RADIANS(E100))*COS(RADIANS(T90))))</f>
        <v>#DIV/0!</v>
      </c>
      <c r="U106" t="e">
        <f>IF(DEGREES(ACOS(SIN(RADIANS(G106))*SIN(RADIANS(E100))+COS(RADIANS(G106))*COS(RADIANS(E100))*COS(RADIANS(U90))))&gt;90,0,$F$4*$F$5/E99^2*(SIN(RADIANS(G106))*SIN(RADIANS(E100))+COS(RADIANS(G106))*COS(RADIANS(E100))*COS(RADIANS(U90))))</f>
        <v>#DIV/0!</v>
      </c>
      <c r="V106" t="e">
        <f>IF(DEGREES(ACOS(SIN(RADIANS(G106))*SIN(RADIANS(E100))+COS(RADIANS(G106))*COS(RADIANS(E100))*COS(RADIANS(V90))))&gt;90,0,$F$4*$F$5/E99^2*(SIN(RADIANS(G106))*SIN(RADIANS(E100))+COS(RADIANS(G106))*COS(RADIANS(E100))*COS(RADIANS(V90))))</f>
        <v>#DIV/0!</v>
      </c>
      <c r="W106" t="e">
        <f>IF(DEGREES(ACOS(SIN(RADIANS(G106))*SIN(RADIANS(E100))+COS(RADIANS(G106))*COS(RADIANS(E100))*COS(RADIANS(W90))))&gt;90,0,$F$4*$F$5/E99^2*(SIN(RADIANS(G106))*SIN(RADIANS(E100))+COS(RADIANS(G106))*COS(RADIANS(E100))*COS(RADIANS(W90))))</f>
        <v>#DIV/0!</v>
      </c>
      <c r="X106" t="e">
        <f>IF(DEGREES(ACOS(SIN(RADIANS(G106))*SIN(RADIANS(E100))+COS(RADIANS(G106))*COS(RADIANS(E100))*COS(RADIANS(X90))))&gt;90,0,$F$4*$F$5/E99^2*(SIN(RADIANS(G106))*SIN(RADIANS(E100))+COS(RADIANS(G106))*COS(RADIANS(E100))*COS(RADIANS(X90))))</f>
        <v>#DIV/0!</v>
      </c>
      <c r="Y106" t="e">
        <f>IF(DEGREES(ACOS(SIN(RADIANS(G106))*SIN(RADIANS(E100))+COS(RADIANS(G106))*COS(RADIANS(E100))*COS(RADIANS(Y90))))&gt;90,0,$F$4*$F$5/E99^2*(SIN(RADIANS(G106))*SIN(RADIANS(E100))+COS(RADIANS(G106))*COS(RADIANS(E100))*COS(RADIANS(Y90))))</f>
        <v>#DIV/0!</v>
      </c>
      <c r="Z106" t="e">
        <f>IF(DEGREES(ACOS(SIN(RADIANS(G106))*SIN(RADIANS(E100))+COS(RADIANS(G106))*COS(RADIANS(E100))*COS(RADIANS(Z90))))&gt;90,0,$F$4*$F$5/E99^2*(SIN(RADIANS(G106))*SIN(RADIANS(E100))+COS(RADIANS(G106))*COS(RADIANS(E100))*COS(RADIANS(Z90))))</f>
        <v>#DIV/0!</v>
      </c>
      <c r="AA106" t="e">
        <f>IF(DEGREES(ACOS(SIN(RADIANS(G106))*SIN(RADIANS(E100))+COS(RADIANS(G106))*COS(RADIANS(E100))*COS(RADIANS(AA90))))&gt;90,0,$F$4*$F$5/E99^2*(SIN(RADIANS(G106))*SIN(RADIANS(E100))+COS(RADIANS(G106))*COS(RADIANS(E100))*COS(RADIANS(AA90))))</f>
        <v>#DIV/0!</v>
      </c>
      <c r="AB106" t="e">
        <f>IF(DEGREES(ACOS(SIN(RADIANS(G106))*SIN(RADIANS(E100))+COS(RADIANS(G106))*COS(RADIANS(E100))*COS(RADIANS(AB90))))&gt;90,0,$F$4*$F$5/E99^2*(SIN(RADIANS(G106))*SIN(RADIANS(E100))+COS(RADIANS(G106))*COS(RADIANS(E100))*COS(RADIANS(AB90))))</f>
        <v>#DIV/0!</v>
      </c>
      <c r="AC106" t="e">
        <f>IF(DEGREES(ACOS(SIN(RADIANS(G106))*SIN(RADIANS(E100))+COS(RADIANS(G106))*COS(RADIANS(E100))*COS(RADIANS(AC90))))&gt;90,0,$F$4*$F$5/E99^2*(SIN(RADIANS(G106))*SIN(RADIANS(E100))+COS(RADIANS(G106))*COS(RADIANS(E100))*COS(RADIANS(AC90))))</f>
        <v>#DIV/0!</v>
      </c>
      <c r="AD106" t="e">
        <f>IF(DEGREES(ACOS(SIN(RADIANS(G106))*SIN(RADIANS(E100))+COS(RADIANS(G106))*COS(RADIANS(E100))*COS(RADIANS(AD90))))&gt;90,0,$F$4*$F$5/E99^2*(SIN(RADIANS(G106))*SIN(RADIANS(E100))+COS(RADIANS(G106))*COS(RADIANS(E100))*COS(RADIANS(AD90))))</f>
        <v>#DIV/0!</v>
      </c>
      <c r="AE106" t="e">
        <f>IF(DEGREES(ACOS(SIN(RADIANS(G106))*SIN(RADIANS(E100))+COS(RADIANS(G106))*COS(RADIANS(E100))*COS(RADIANS(AE90))))&gt;90,0,$F$4*$F$5/E99^2*(SIN(RADIANS(G106))*SIN(RADIANS(E100))+COS(RADIANS(G106))*COS(RADIANS(E100))*COS(RADIANS(AE90))))</f>
        <v>#DIV/0!</v>
      </c>
      <c r="AF106" t="e">
        <f>IF(DEGREES(ACOS(SIN(RADIANS(G106))*SIN(RADIANS(E100))+COS(RADIANS(G106))*COS(RADIANS(E100))*COS(RADIANS(AF90))))&gt;90,0,$F$4*$F$5/E99^2*(SIN(RADIANS(G106))*SIN(RADIANS(E100))+COS(RADIANS(G106))*COS(RADIANS(E100))*COS(RADIANS(AF90))))</f>
        <v>#DIV/0!</v>
      </c>
      <c r="AG106" t="e">
        <f>IF(DEGREES(ACOS(SIN(RADIANS(G106))*SIN(RADIANS(E100))+COS(RADIANS(G106))*COS(RADIANS(E100))*COS(RADIANS(AG90))))&gt;90,0,$F$4*$F$5/E99^2*(SIN(RADIANS(G106))*SIN(RADIANS(E100))+COS(RADIANS(G106))*COS(RADIANS(E100))*COS(RADIANS(AG90))))</f>
        <v>#DIV/0!</v>
      </c>
      <c r="AH106" t="e">
        <f>IF(DEGREES(ACOS(SIN(RADIANS(G106))*SIN(RADIANS(E100))+COS(RADIANS(G106))*COS(RADIANS(E100))*COS(RADIANS(AH90))))&gt;90,0,$F$4*$F$5/E99^2*(SIN(RADIANS(G106))*SIN(RADIANS(E100))+COS(RADIANS(G106))*COS(RADIANS(E100))*COS(RADIANS(AH90))))</f>
        <v>#DIV/0!</v>
      </c>
      <c r="AI106" t="e">
        <f>IF(DEGREES(ACOS(SIN(RADIANS(G106))*SIN(RADIANS(E100))+COS(RADIANS(G106))*COS(RADIANS(E100))*COS(RADIANS(AI90))))&gt;90,0,$F$4*$F$5/E99^2*(SIN(RADIANS(G106))*SIN(RADIANS(E100))+COS(RADIANS(G106))*COS(RADIANS(E100))*COS(RADIANS(AI90))))</f>
        <v>#DIV/0!</v>
      </c>
      <c r="AJ106" t="e">
        <f>IF(DEGREES(ACOS(SIN(RADIANS(G106))*SIN(RADIANS(E100))+COS(RADIANS(G106))*COS(RADIANS(E100))*COS(RADIANS(AJ90))))&gt;90,0,$F$4*$F$5/E99^2*(SIN(RADIANS(G106))*SIN(RADIANS(E100))+COS(RADIANS(G106))*COS(RADIANS(E100))*COS(RADIANS(AJ90))))</f>
        <v>#DIV/0!</v>
      </c>
      <c r="AK106">
        <f>IF(DEGREES(ACOS(SIN(RADIANS(G106))*SIN(RADIANS(E100))+COS(RADIANS(G106))*COS(RADIANS(E100))*COS(RADIANS(AK90))))&gt;90,0,$F$4*$F$5/E99^2*(SIN(RADIANS(G106))*SIN(RADIANS(E100))+COS(RADIANS(G106))*COS(RADIANS(E100))*COS(RADIANS(AK90))))</f>
        <v>0</v>
      </c>
      <c r="AL106">
        <f>IF(DEGREES(ACOS(SIN(RADIANS(G106))*SIN(RADIANS(E100))+COS(RADIANS(G106))*COS(RADIANS(E100))*COS(RADIANS(AL90))))&gt;90,0,$F$4*$F$5/E99^2*(SIN(RADIANS(G106))*SIN(RADIANS(E100))+COS(RADIANS(G106))*COS(RADIANS(E100))*COS(RADIANS(AL90))))</f>
        <v>0</v>
      </c>
      <c r="AM106">
        <f>IF(DEGREES(ACOS(SIN(RADIANS(G106))*SIN(RADIANS(E100))+COS(RADIANS(G106))*COS(RADIANS(E100))*COS(RADIANS(AM90))))&gt;90,0,$F$4*$F$5/E99^2*(SIN(RADIANS(G106))*SIN(RADIANS(E100))+COS(RADIANS(G106))*COS(RADIANS(E100))*COS(RADIANS(AM90))))</f>
        <v>0</v>
      </c>
      <c r="AN106">
        <f>IF(DEGREES(ACOS(SIN(RADIANS(G106))*SIN(RADIANS(E100))+COS(RADIANS(G106))*COS(RADIANS(E100))*COS(RADIANS(AN90))))&gt;90,0,$F$4*$F$5/E99^2*(SIN(RADIANS(G106))*SIN(RADIANS(E100))+COS(RADIANS(G106))*COS(RADIANS(E100))*COS(RADIANS(AN90))))</f>
        <v>0</v>
      </c>
      <c r="AO106">
        <f>IF(DEGREES(ACOS(SIN(RADIANS(G106))*SIN(RADIANS(E100))+COS(RADIANS(G106))*COS(RADIANS(E100))*COS(RADIANS(AO90))))&gt;90,0,$F$4*$F$5/E99^2*(SIN(RADIANS(G106))*SIN(RADIANS(E100))+COS(RADIANS(G106))*COS(RADIANS(E100))*COS(RADIANS(AO90))))</f>
        <v>0</v>
      </c>
      <c r="AP106">
        <f>IF(DEGREES(ACOS(SIN(RADIANS(G106))*SIN(RADIANS(E100))+COS(RADIANS(G106))*COS(RADIANS(E100))*COS(RADIANS(AP90))))&gt;90,0,$F$4*$F$5/E99^2*(SIN(RADIANS(G106))*SIN(RADIANS(E100))+COS(RADIANS(G106))*COS(RADIANS(E100))*COS(RADIANS(AP90))))</f>
        <v>0</v>
      </c>
      <c r="AQ106">
        <f>IF(DEGREES(ACOS(SIN(RADIANS(G106))*SIN(RADIANS(E100))+COS(RADIANS(G106))*COS(RADIANS(E100))*COS(RADIANS(AQ90))))&gt;90,0,$F$4*$F$5/E99^2*(SIN(RADIANS(G106))*SIN(RADIANS(E100))+COS(RADIANS(G106))*COS(RADIANS(E100))*COS(RADIANS(AQ90))))</f>
        <v>0</v>
      </c>
      <c r="AR106">
        <f>IF(DEGREES(ACOS(SIN(RADIANS(G106))*SIN(RADIANS(E100))+COS(RADIANS(G106))*COS(RADIANS(E100))*COS(RADIANS(AR90))))&gt;90,0,$F$4*$F$5/E99^2*(SIN(RADIANS(G106))*SIN(RADIANS(E100))+COS(RADIANS(G106))*COS(RADIANS(E100))*COS(RADIANS(AR90))))</f>
        <v>0</v>
      </c>
    </row>
    <row r="107" spans="2:44" x14ac:dyDescent="0.5">
      <c r="G107">
        <v>-60</v>
      </c>
      <c r="I107">
        <f>IF(DEGREES(ACOS(SIN(RADIANS(G107))*SIN(RADIANS(E100))+COS(RADIANS(G107))*COS(RADIANS(E100))*COS(RADIANS(I90))))&gt;90,0,$F$4*$F$5/E99^2*(SIN(RADIANS(G107))*SIN(RADIANS(E100))+COS(RADIANS(G107))*COS(RADIANS(E100))*COS(RADIANS(I90))))</f>
        <v>0</v>
      </c>
      <c r="J107">
        <f>IF(DEGREES(ACOS(SIN(RADIANS(G107))*SIN(RADIANS(E100))+COS(RADIANS(G107))*COS(RADIANS(E100))*COS(RADIANS(J90))))&gt;90,0,$F$4*$F$5/E99^2*(SIN(RADIANS(G107))*SIN(RADIANS(E100))+COS(RADIANS(G107))*COS(RADIANS(E100))*COS(RADIANS(J90))))</f>
        <v>0</v>
      </c>
      <c r="K107">
        <f>IF(DEGREES(ACOS(SIN(RADIANS(G107))*SIN(RADIANS(E100))+COS(RADIANS(G107))*COS(RADIANS(E100))*COS(RADIANS(K90))))&gt;90,0,$F$4*$F$5/E99^2*(SIN(RADIANS(G107))*SIN(RADIANS(E100))+COS(RADIANS(G107))*COS(RADIANS(E100))*COS(RADIANS(K90))))</f>
        <v>0</v>
      </c>
      <c r="L107">
        <f>IF(DEGREES(ACOS(SIN(RADIANS(G107))*SIN(RADIANS(E100))+COS(RADIANS(G107))*COS(RADIANS(E100))*COS(RADIANS(L90))))&gt;90,0,$F$4*$F$5/E99^2*(SIN(RADIANS(G107))*SIN(RADIANS(E100))+COS(RADIANS(G107))*COS(RADIANS(E100))*COS(RADIANS(L90))))</f>
        <v>0</v>
      </c>
      <c r="M107">
        <f>IF(DEGREES(ACOS(SIN(RADIANS(G107))*SIN(RADIANS(E100))+COS(RADIANS(G107))*COS(RADIANS(E100))*COS(RADIANS(M90))))&gt;90,0,$F$4*$F$5/E99^2*(SIN(RADIANS(G107))*SIN(RADIANS(E100))+COS(RADIANS(G107))*COS(RADIANS(E100))*COS(RADIANS(M90))))</f>
        <v>0</v>
      </c>
      <c r="N107">
        <f>IF(DEGREES(ACOS(SIN(RADIANS(G107))*SIN(RADIANS(E100))+COS(RADIANS(G107))*COS(RADIANS(E100))*COS(RADIANS(N90))))&gt;90,0,$F$4*$F$5/E99^2*(SIN(RADIANS(G107))*SIN(RADIANS(E100))+COS(RADIANS(G107))*COS(RADIANS(E100))*COS(RADIANS(N90))))</f>
        <v>0</v>
      </c>
      <c r="O107">
        <f>IF(DEGREES(ACOS(SIN(RADIANS(G107))*SIN(RADIANS(E100))+COS(RADIANS(G107))*COS(RADIANS(E100))*COS(RADIANS(O90))))&gt;90,0,$F$4*$F$5/E99^2*(SIN(RADIANS(G107))*SIN(RADIANS(E100))+COS(RADIANS(G107))*COS(RADIANS(E100))*COS(RADIANS(O90))))</f>
        <v>0</v>
      </c>
      <c r="P107">
        <f>IF(DEGREES(ACOS(SIN(RADIANS(G107))*SIN(RADIANS(E100))+COS(RADIANS(G107))*COS(RADIANS(E100))*COS(RADIANS(P90))))&gt;90,0,$F$4*$F$5/E99^2*(SIN(RADIANS(G107))*SIN(RADIANS(E100))+COS(RADIANS(G107))*COS(RADIANS(E100))*COS(RADIANS(P90))))</f>
        <v>0</v>
      </c>
      <c r="Q107">
        <f>IF(DEGREES(ACOS(SIN(RADIANS(G107))*SIN(RADIANS(E100))+COS(RADIANS(G107))*COS(RADIANS(E100))*COS(RADIANS(Q90))))&gt;90,0,$F$4*$F$5/E99^2*(SIN(RADIANS(G107))*SIN(RADIANS(E100))+COS(RADIANS(G107))*COS(RADIANS(E100))*COS(RADIANS(Q90))))</f>
        <v>0</v>
      </c>
      <c r="R107" t="e">
        <f>IF(DEGREES(ACOS(SIN(RADIANS(G107))*SIN(RADIANS(E100))+COS(RADIANS(G107))*COS(RADIANS(E100))*COS(RADIANS(R90))))&gt;90,0,$F$4*$F$5/E99^2*(SIN(RADIANS(G107))*SIN(RADIANS(E100))+COS(RADIANS(G107))*COS(RADIANS(E100))*COS(RADIANS(R90))))</f>
        <v>#DIV/0!</v>
      </c>
      <c r="S107" t="e">
        <f>IF(DEGREES(ACOS(SIN(RADIANS(G107))*SIN(RADIANS(E100))+COS(RADIANS(G107))*COS(RADIANS(E100))*COS(RADIANS(S90))))&gt;90,0,$F$4*$F$5/E99^2*(SIN(RADIANS(G107))*SIN(RADIANS(E100))+COS(RADIANS(G107))*COS(RADIANS(E100))*COS(RADIANS(S90))))</f>
        <v>#DIV/0!</v>
      </c>
      <c r="T107" t="e">
        <f>IF(DEGREES(ACOS(SIN(RADIANS(G107))*SIN(RADIANS(E100))+COS(RADIANS(G107))*COS(RADIANS(E100))*COS(RADIANS(T90))))&gt;90,0,$F$4*$F$5/E99^2*(SIN(RADIANS(G107))*SIN(RADIANS(E100))+COS(RADIANS(G107))*COS(RADIANS(E100))*COS(RADIANS(T90))))</f>
        <v>#DIV/0!</v>
      </c>
      <c r="U107" t="e">
        <f>IF(DEGREES(ACOS(SIN(RADIANS(G107))*SIN(RADIANS(E100))+COS(RADIANS(G107))*COS(RADIANS(E100))*COS(RADIANS(U90))))&gt;90,0,$F$4*$F$5/E99^2*(SIN(RADIANS(G107))*SIN(RADIANS(E100))+COS(RADIANS(G107))*COS(RADIANS(E100))*COS(RADIANS(U90))))</f>
        <v>#DIV/0!</v>
      </c>
      <c r="V107" t="e">
        <f>IF(DEGREES(ACOS(SIN(RADIANS(G107))*SIN(RADIANS(E100))+COS(RADIANS(G107))*COS(RADIANS(E100))*COS(RADIANS(V90))))&gt;90,0,$F$4*$F$5/E99^2*(SIN(RADIANS(G107))*SIN(RADIANS(E100))+COS(RADIANS(G107))*COS(RADIANS(E100))*COS(RADIANS(V90))))</f>
        <v>#DIV/0!</v>
      </c>
      <c r="W107" t="e">
        <f>IF(DEGREES(ACOS(SIN(RADIANS(G107))*SIN(RADIANS(E100))+COS(RADIANS(G107))*COS(RADIANS(E100))*COS(RADIANS(W90))))&gt;90,0,$F$4*$F$5/E99^2*(SIN(RADIANS(G107))*SIN(RADIANS(E100))+COS(RADIANS(G107))*COS(RADIANS(E100))*COS(RADIANS(W90))))</f>
        <v>#DIV/0!</v>
      </c>
      <c r="X107" t="e">
        <f>IF(DEGREES(ACOS(SIN(RADIANS(G107))*SIN(RADIANS(E100))+COS(RADIANS(G107))*COS(RADIANS(E100))*COS(RADIANS(X90))))&gt;90,0,$F$4*$F$5/E99^2*(SIN(RADIANS(G107))*SIN(RADIANS(E100))+COS(RADIANS(G107))*COS(RADIANS(E100))*COS(RADIANS(X90))))</f>
        <v>#DIV/0!</v>
      </c>
      <c r="Y107" t="e">
        <f>IF(DEGREES(ACOS(SIN(RADIANS(G107))*SIN(RADIANS(E100))+COS(RADIANS(G107))*COS(RADIANS(E100))*COS(RADIANS(Y90))))&gt;90,0,$F$4*$F$5/E99^2*(SIN(RADIANS(G107))*SIN(RADIANS(E100))+COS(RADIANS(G107))*COS(RADIANS(E100))*COS(RADIANS(Y90))))</f>
        <v>#DIV/0!</v>
      </c>
      <c r="Z107" t="e">
        <f>IF(DEGREES(ACOS(SIN(RADIANS(G107))*SIN(RADIANS(E100))+COS(RADIANS(G107))*COS(RADIANS(E100))*COS(RADIANS(Z90))))&gt;90,0,$F$4*$F$5/E99^2*(SIN(RADIANS(G107))*SIN(RADIANS(E100))+COS(RADIANS(G107))*COS(RADIANS(E100))*COS(RADIANS(Z90))))</f>
        <v>#DIV/0!</v>
      </c>
      <c r="AA107" t="e">
        <f>IF(DEGREES(ACOS(SIN(RADIANS(G107))*SIN(RADIANS(E100))+COS(RADIANS(G107))*COS(RADIANS(E100))*COS(RADIANS(AA90))))&gt;90,0,$F$4*$F$5/E99^2*(SIN(RADIANS(G107))*SIN(RADIANS(E100))+COS(RADIANS(G107))*COS(RADIANS(E100))*COS(RADIANS(AA90))))</f>
        <v>#DIV/0!</v>
      </c>
      <c r="AB107" t="e">
        <f>IF(DEGREES(ACOS(SIN(RADIANS(G107))*SIN(RADIANS(E100))+COS(RADIANS(G107))*COS(RADIANS(E100))*COS(RADIANS(AB90))))&gt;90,0,$F$4*$F$5/E99^2*(SIN(RADIANS(G107))*SIN(RADIANS(E100))+COS(RADIANS(G107))*COS(RADIANS(E100))*COS(RADIANS(AB90))))</f>
        <v>#DIV/0!</v>
      </c>
      <c r="AC107" t="e">
        <f>IF(DEGREES(ACOS(SIN(RADIANS(G107))*SIN(RADIANS(E100))+COS(RADIANS(G107))*COS(RADIANS(E100))*COS(RADIANS(AC90))))&gt;90,0,$F$4*$F$5/E99^2*(SIN(RADIANS(G107))*SIN(RADIANS(E100))+COS(RADIANS(G107))*COS(RADIANS(E100))*COS(RADIANS(AC90))))</f>
        <v>#DIV/0!</v>
      </c>
      <c r="AD107" t="e">
        <f>IF(DEGREES(ACOS(SIN(RADIANS(G107))*SIN(RADIANS(E100))+COS(RADIANS(G107))*COS(RADIANS(E100))*COS(RADIANS(AD90))))&gt;90,0,$F$4*$F$5/E99^2*(SIN(RADIANS(G107))*SIN(RADIANS(E100))+COS(RADIANS(G107))*COS(RADIANS(E100))*COS(RADIANS(AD90))))</f>
        <v>#DIV/0!</v>
      </c>
      <c r="AE107" t="e">
        <f>IF(DEGREES(ACOS(SIN(RADIANS(G107))*SIN(RADIANS(E100))+COS(RADIANS(G107))*COS(RADIANS(E100))*COS(RADIANS(AE90))))&gt;90,0,$F$4*$F$5/E99^2*(SIN(RADIANS(G107))*SIN(RADIANS(E100))+COS(RADIANS(G107))*COS(RADIANS(E100))*COS(RADIANS(AE90))))</f>
        <v>#DIV/0!</v>
      </c>
      <c r="AF107" t="e">
        <f>IF(DEGREES(ACOS(SIN(RADIANS(G107))*SIN(RADIANS(E100))+COS(RADIANS(G107))*COS(RADIANS(E100))*COS(RADIANS(AF90))))&gt;90,0,$F$4*$F$5/E99^2*(SIN(RADIANS(G107))*SIN(RADIANS(E100))+COS(RADIANS(G107))*COS(RADIANS(E100))*COS(RADIANS(AF90))))</f>
        <v>#DIV/0!</v>
      </c>
      <c r="AG107" t="e">
        <f>IF(DEGREES(ACOS(SIN(RADIANS(G107))*SIN(RADIANS(E100))+COS(RADIANS(G107))*COS(RADIANS(E100))*COS(RADIANS(AG90))))&gt;90,0,$F$4*$F$5/E99^2*(SIN(RADIANS(G107))*SIN(RADIANS(E100))+COS(RADIANS(G107))*COS(RADIANS(E100))*COS(RADIANS(AG90))))</f>
        <v>#DIV/0!</v>
      </c>
      <c r="AH107" t="e">
        <f>IF(DEGREES(ACOS(SIN(RADIANS(G107))*SIN(RADIANS(E100))+COS(RADIANS(G107))*COS(RADIANS(E100))*COS(RADIANS(AH90))))&gt;90,0,$F$4*$F$5/E99^2*(SIN(RADIANS(G107))*SIN(RADIANS(E100))+COS(RADIANS(G107))*COS(RADIANS(E100))*COS(RADIANS(AH90))))</f>
        <v>#DIV/0!</v>
      </c>
      <c r="AI107" t="e">
        <f>IF(DEGREES(ACOS(SIN(RADIANS(G107))*SIN(RADIANS(E100))+COS(RADIANS(G107))*COS(RADIANS(E100))*COS(RADIANS(AI90))))&gt;90,0,$F$4*$F$5/E99^2*(SIN(RADIANS(G107))*SIN(RADIANS(E100))+COS(RADIANS(G107))*COS(RADIANS(E100))*COS(RADIANS(AI90))))</f>
        <v>#DIV/0!</v>
      </c>
      <c r="AJ107" t="e">
        <f>IF(DEGREES(ACOS(SIN(RADIANS(G107))*SIN(RADIANS(E100))+COS(RADIANS(G107))*COS(RADIANS(E100))*COS(RADIANS(AJ90))))&gt;90,0,$F$4*$F$5/E99^2*(SIN(RADIANS(G107))*SIN(RADIANS(E100))+COS(RADIANS(G107))*COS(RADIANS(E100))*COS(RADIANS(AJ90))))</f>
        <v>#DIV/0!</v>
      </c>
      <c r="AK107">
        <f>IF(DEGREES(ACOS(SIN(RADIANS(G107))*SIN(RADIANS(E100))+COS(RADIANS(G107))*COS(RADIANS(E100))*COS(RADIANS(AK90))))&gt;90,0,$F$4*$F$5/E99^2*(SIN(RADIANS(G107))*SIN(RADIANS(E100))+COS(RADIANS(G107))*COS(RADIANS(E100))*COS(RADIANS(AK90))))</f>
        <v>0</v>
      </c>
      <c r="AL107">
        <f>IF(DEGREES(ACOS(SIN(RADIANS(G107))*SIN(RADIANS(E100))+COS(RADIANS(G107))*COS(RADIANS(E100))*COS(RADIANS(AL90))))&gt;90,0,$F$4*$F$5/E99^2*(SIN(RADIANS(G107))*SIN(RADIANS(E100))+COS(RADIANS(G107))*COS(RADIANS(E100))*COS(RADIANS(AL90))))</f>
        <v>0</v>
      </c>
      <c r="AM107">
        <f>IF(DEGREES(ACOS(SIN(RADIANS(G107))*SIN(RADIANS(E100))+COS(RADIANS(G107))*COS(RADIANS(E100))*COS(RADIANS(AM90))))&gt;90,0,$F$4*$F$5/E99^2*(SIN(RADIANS(G107))*SIN(RADIANS(E100))+COS(RADIANS(G107))*COS(RADIANS(E100))*COS(RADIANS(AM90))))</f>
        <v>0</v>
      </c>
      <c r="AN107">
        <f>IF(DEGREES(ACOS(SIN(RADIANS(G107))*SIN(RADIANS(E100))+COS(RADIANS(G107))*COS(RADIANS(E100))*COS(RADIANS(AN90))))&gt;90,0,$F$4*$F$5/E99^2*(SIN(RADIANS(G107))*SIN(RADIANS(E100))+COS(RADIANS(G107))*COS(RADIANS(E100))*COS(RADIANS(AN90))))</f>
        <v>0</v>
      </c>
      <c r="AO107">
        <f>IF(DEGREES(ACOS(SIN(RADIANS(G107))*SIN(RADIANS(E100))+COS(RADIANS(G107))*COS(RADIANS(E100))*COS(RADIANS(AO90))))&gt;90,0,$F$4*$F$5/E99^2*(SIN(RADIANS(G107))*SIN(RADIANS(E100))+COS(RADIANS(G107))*COS(RADIANS(E100))*COS(RADIANS(AO90))))</f>
        <v>0</v>
      </c>
      <c r="AP107">
        <f>IF(DEGREES(ACOS(SIN(RADIANS(G107))*SIN(RADIANS(E100))+COS(RADIANS(G107))*COS(RADIANS(E100))*COS(RADIANS(AP90))))&gt;90,0,$F$4*$F$5/E99^2*(SIN(RADIANS(G107))*SIN(RADIANS(E100))+COS(RADIANS(G107))*COS(RADIANS(E100))*COS(RADIANS(AP90))))</f>
        <v>0</v>
      </c>
      <c r="AQ107">
        <f>IF(DEGREES(ACOS(SIN(RADIANS(G107))*SIN(RADIANS(E100))+COS(RADIANS(G107))*COS(RADIANS(E100))*COS(RADIANS(AQ90))))&gt;90,0,$F$4*$F$5/E99^2*(SIN(RADIANS(G107))*SIN(RADIANS(E100))+COS(RADIANS(G107))*COS(RADIANS(E100))*COS(RADIANS(AQ90))))</f>
        <v>0</v>
      </c>
      <c r="AR107">
        <f>IF(DEGREES(ACOS(SIN(RADIANS(G107))*SIN(RADIANS(E100))+COS(RADIANS(G107))*COS(RADIANS(E100))*COS(RADIANS(AR90))))&gt;90,0,$F$4*$F$5/E99^2*(SIN(RADIANS(G107))*SIN(RADIANS(E100))+COS(RADIANS(G107))*COS(RADIANS(E100))*COS(RADIANS(AR90))))</f>
        <v>0</v>
      </c>
    </row>
    <row r="108" spans="2:44" x14ac:dyDescent="0.5">
      <c r="G108">
        <v>-70</v>
      </c>
      <c r="I108">
        <f>IF(DEGREES(ACOS(SIN(RADIANS(G108))*SIN(RADIANS(E100))+COS(RADIANS(G108))*COS(RADIANS(E100))*COS(RADIANS(I90))))&gt;90,0,$F$4*$F$5/E99^2*(SIN(RADIANS(G108))*SIN(RADIANS(E100))+COS(RADIANS(G108))*COS(RADIANS(E100))*COS(RADIANS(I90))))</f>
        <v>0</v>
      </c>
      <c r="J108">
        <f>IF(DEGREES(ACOS(SIN(RADIANS(G108))*SIN(RADIANS(E100))+COS(RADIANS(G108))*COS(RADIANS(E100))*COS(RADIANS(J90))))&gt;90,0,$F$4*$F$5/E99^2*(SIN(RADIANS(G108))*SIN(RADIANS(E100))+COS(RADIANS(G108))*COS(RADIANS(E100))*COS(RADIANS(J90))))</f>
        <v>0</v>
      </c>
      <c r="K108">
        <f>IF(DEGREES(ACOS(SIN(RADIANS(G108))*SIN(RADIANS(E100))+COS(RADIANS(G108))*COS(RADIANS(E100))*COS(RADIANS(K90))))&gt;90,0,$F$4*$F$5/E99^2*(SIN(RADIANS(G108))*SIN(RADIANS(E100))+COS(RADIANS(G108))*COS(RADIANS(E100))*COS(RADIANS(K90))))</f>
        <v>0</v>
      </c>
      <c r="L108">
        <f>IF(DEGREES(ACOS(SIN(RADIANS(G108))*SIN(RADIANS(E100))+COS(RADIANS(G108))*COS(RADIANS(E100))*COS(RADIANS(L90))))&gt;90,0,$F$4*$F$5/E99^2*(SIN(RADIANS(G108))*SIN(RADIANS(E100))+COS(RADIANS(G108))*COS(RADIANS(E100))*COS(RADIANS(L90))))</f>
        <v>0</v>
      </c>
      <c r="M108">
        <f>IF(DEGREES(ACOS(SIN(RADIANS(G108))*SIN(RADIANS(E100))+COS(RADIANS(G108))*COS(RADIANS(E100))*COS(RADIANS(M90))))&gt;90,0,$F$4*$F$5/E99^2*(SIN(RADIANS(G108))*SIN(RADIANS(E100))+COS(RADIANS(G108))*COS(RADIANS(E100))*COS(RADIANS(M90))))</f>
        <v>0</v>
      </c>
      <c r="N108">
        <f>IF(DEGREES(ACOS(SIN(RADIANS(G108))*SIN(RADIANS(E100))+COS(RADIANS(G108))*COS(RADIANS(E100))*COS(RADIANS(N90))))&gt;90,0,$F$4*$F$5/E99^2*(SIN(RADIANS(G108))*SIN(RADIANS(E100))+COS(RADIANS(G108))*COS(RADIANS(E100))*COS(RADIANS(N90))))</f>
        <v>0</v>
      </c>
      <c r="O108">
        <f>IF(DEGREES(ACOS(SIN(RADIANS(G108))*SIN(RADIANS(E100))+COS(RADIANS(G108))*COS(RADIANS(E100))*COS(RADIANS(O90))))&gt;90,0,$F$4*$F$5/E99^2*(SIN(RADIANS(G108))*SIN(RADIANS(E100))+COS(RADIANS(G108))*COS(RADIANS(E100))*COS(RADIANS(O90))))</f>
        <v>0</v>
      </c>
      <c r="P108">
        <f>IF(DEGREES(ACOS(SIN(RADIANS(G108))*SIN(RADIANS(E100))+COS(RADIANS(G108))*COS(RADIANS(E100))*COS(RADIANS(P90))))&gt;90,0,$F$4*$F$5/E99^2*(SIN(RADIANS(G108))*SIN(RADIANS(E100))+COS(RADIANS(G108))*COS(RADIANS(E100))*COS(RADIANS(P90))))</f>
        <v>0</v>
      </c>
      <c r="Q108">
        <f>IF(DEGREES(ACOS(SIN(RADIANS(G108))*SIN(RADIANS(E100))+COS(RADIANS(G108))*COS(RADIANS(E100))*COS(RADIANS(Q90))))&gt;90,0,$F$4*$F$5/E99^2*(SIN(RADIANS(G108))*SIN(RADIANS(E100))+COS(RADIANS(G108))*COS(RADIANS(E100))*COS(RADIANS(Q90))))</f>
        <v>0</v>
      </c>
      <c r="R108" t="e">
        <f>IF(DEGREES(ACOS(SIN(RADIANS(G108))*SIN(RADIANS(E100))+COS(RADIANS(G108))*COS(RADIANS(E100))*COS(RADIANS(R90))))&gt;90,0,$F$4*$F$5/E99^2*(SIN(RADIANS(G108))*SIN(RADIANS(E100))+COS(RADIANS(G108))*COS(RADIANS(E100))*COS(RADIANS(R90))))</f>
        <v>#DIV/0!</v>
      </c>
      <c r="S108" t="e">
        <f>IF(DEGREES(ACOS(SIN(RADIANS(G108))*SIN(RADIANS(E100))+COS(RADIANS(G108))*COS(RADIANS(E100))*COS(RADIANS(S90))))&gt;90,0,$F$4*$F$5/E99^2*(SIN(RADIANS(G108))*SIN(RADIANS(E100))+COS(RADIANS(G108))*COS(RADIANS(E100))*COS(RADIANS(S90))))</f>
        <v>#DIV/0!</v>
      </c>
      <c r="T108" t="e">
        <f>IF(DEGREES(ACOS(SIN(RADIANS(G108))*SIN(RADIANS(E100))+COS(RADIANS(G108))*COS(RADIANS(E100))*COS(RADIANS(T90))))&gt;90,0,$F$4*$F$5/E99^2*(SIN(RADIANS(G108))*SIN(RADIANS(E100))+COS(RADIANS(G108))*COS(RADIANS(E100))*COS(RADIANS(T90))))</f>
        <v>#DIV/0!</v>
      </c>
      <c r="U108" t="e">
        <f>IF(DEGREES(ACOS(SIN(RADIANS(G108))*SIN(RADIANS(E100))+COS(RADIANS(G108))*COS(RADIANS(E100))*COS(RADIANS(U90))))&gt;90,0,$F$4*$F$5/E99^2*(SIN(RADIANS(G108))*SIN(RADIANS(E100))+COS(RADIANS(G108))*COS(RADIANS(E100))*COS(RADIANS(U90))))</f>
        <v>#DIV/0!</v>
      </c>
      <c r="V108" t="e">
        <f>IF(DEGREES(ACOS(SIN(RADIANS(G108))*SIN(RADIANS(E100))+COS(RADIANS(G108))*COS(RADIANS(E100))*COS(RADIANS(V90))))&gt;90,0,$F$4*$F$5/E99^2*(SIN(RADIANS(G108))*SIN(RADIANS(E100))+COS(RADIANS(G108))*COS(RADIANS(E100))*COS(RADIANS(V90))))</f>
        <v>#DIV/0!</v>
      </c>
      <c r="W108" t="e">
        <f>IF(DEGREES(ACOS(SIN(RADIANS(G108))*SIN(RADIANS(E100))+COS(RADIANS(G108))*COS(RADIANS(E100))*COS(RADIANS(W90))))&gt;90,0,$F$4*$F$5/E99^2*(SIN(RADIANS(G108))*SIN(RADIANS(E100))+COS(RADIANS(G108))*COS(RADIANS(E100))*COS(RADIANS(W90))))</f>
        <v>#DIV/0!</v>
      </c>
      <c r="X108" t="e">
        <f>IF(DEGREES(ACOS(SIN(RADIANS(G108))*SIN(RADIANS(E100))+COS(RADIANS(G108))*COS(RADIANS(E100))*COS(RADIANS(X90))))&gt;90,0,$F$4*$F$5/E99^2*(SIN(RADIANS(G108))*SIN(RADIANS(E100))+COS(RADIANS(G108))*COS(RADIANS(E100))*COS(RADIANS(X90))))</f>
        <v>#DIV/0!</v>
      </c>
      <c r="Y108" t="e">
        <f>IF(DEGREES(ACOS(SIN(RADIANS(G108))*SIN(RADIANS(E100))+COS(RADIANS(G108))*COS(RADIANS(E100))*COS(RADIANS(Y90))))&gt;90,0,$F$4*$F$5/E99^2*(SIN(RADIANS(G108))*SIN(RADIANS(E100))+COS(RADIANS(G108))*COS(RADIANS(E100))*COS(RADIANS(Y90))))</f>
        <v>#DIV/0!</v>
      </c>
      <c r="Z108" t="e">
        <f>IF(DEGREES(ACOS(SIN(RADIANS(G108))*SIN(RADIANS(E100))+COS(RADIANS(G108))*COS(RADIANS(E100))*COS(RADIANS(Z90))))&gt;90,0,$F$4*$F$5/E99^2*(SIN(RADIANS(G108))*SIN(RADIANS(E100))+COS(RADIANS(G108))*COS(RADIANS(E100))*COS(RADIANS(Z90))))</f>
        <v>#DIV/0!</v>
      </c>
      <c r="AA108" t="e">
        <f>IF(DEGREES(ACOS(SIN(RADIANS(G108))*SIN(RADIANS(E100))+COS(RADIANS(G108))*COS(RADIANS(E100))*COS(RADIANS(AA90))))&gt;90,0,$F$4*$F$5/E99^2*(SIN(RADIANS(G108))*SIN(RADIANS(E100))+COS(RADIANS(G108))*COS(RADIANS(E100))*COS(RADIANS(AA90))))</f>
        <v>#DIV/0!</v>
      </c>
      <c r="AB108" t="e">
        <f>IF(DEGREES(ACOS(SIN(RADIANS(G108))*SIN(RADIANS(E100))+COS(RADIANS(G108))*COS(RADIANS(E100))*COS(RADIANS(AB90))))&gt;90,0,$F$4*$F$5/E99^2*(SIN(RADIANS(G108))*SIN(RADIANS(E100))+COS(RADIANS(G108))*COS(RADIANS(E100))*COS(RADIANS(AB90))))</f>
        <v>#DIV/0!</v>
      </c>
      <c r="AC108" t="e">
        <f>IF(DEGREES(ACOS(SIN(RADIANS(G108))*SIN(RADIANS(E100))+COS(RADIANS(G108))*COS(RADIANS(E100))*COS(RADIANS(AC90))))&gt;90,0,$F$4*$F$5/E99^2*(SIN(RADIANS(G108))*SIN(RADIANS(E100))+COS(RADIANS(G108))*COS(RADIANS(E100))*COS(RADIANS(AC90))))</f>
        <v>#DIV/0!</v>
      </c>
      <c r="AD108" t="e">
        <f>IF(DEGREES(ACOS(SIN(RADIANS(G108))*SIN(RADIANS(E100))+COS(RADIANS(G108))*COS(RADIANS(E100))*COS(RADIANS(AD90))))&gt;90,0,$F$4*$F$5/E99^2*(SIN(RADIANS(G108))*SIN(RADIANS(E100))+COS(RADIANS(G108))*COS(RADIANS(E100))*COS(RADIANS(AD90))))</f>
        <v>#DIV/0!</v>
      </c>
      <c r="AE108" t="e">
        <f>IF(DEGREES(ACOS(SIN(RADIANS(G108))*SIN(RADIANS(E100))+COS(RADIANS(G108))*COS(RADIANS(E100))*COS(RADIANS(AE90))))&gt;90,0,$F$4*$F$5/E99^2*(SIN(RADIANS(G108))*SIN(RADIANS(E100))+COS(RADIANS(G108))*COS(RADIANS(E100))*COS(RADIANS(AE90))))</f>
        <v>#DIV/0!</v>
      </c>
      <c r="AF108" t="e">
        <f>IF(DEGREES(ACOS(SIN(RADIANS(G108))*SIN(RADIANS(E100))+COS(RADIANS(G108))*COS(RADIANS(E100))*COS(RADIANS(AF90))))&gt;90,0,$F$4*$F$5/E99^2*(SIN(RADIANS(G108))*SIN(RADIANS(E100))+COS(RADIANS(G108))*COS(RADIANS(E100))*COS(RADIANS(AF90))))</f>
        <v>#DIV/0!</v>
      </c>
      <c r="AG108" t="e">
        <f>IF(DEGREES(ACOS(SIN(RADIANS(G108))*SIN(RADIANS(E100))+COS(RADIANS(G108))*COS(RADIANS(E100))*COS(RADIANS(AG90))))&gt;90,0,$F$4*$F$5/E99^2*(SIN(RADIANS(G108))*SIN(RADIANS(E100))+COS(RADIANS(G108))*COS(RADIANS(E100))*COS(RADIANS(AG90))))</f>
        <v>#DIV/0!</v>
      </c>
      <c r="AH108" t="e">
        <f>IF(DEGREES(ACOS(SIN(RADIANS(G108))*SIN(RADIANS(E100))+COS(RADIANS(G108))*COS(RADIANS(E100))*COS(RADIANS(AH90))))&gt;90,0,$F$4*$F$5/E99^2*(SIN(RADIANS(G108))*SIN(RADIANS(E100))+COS(RADIANS(G108))*COS(RADIANS(E100))*COS(RADIANS(AH90))))</f>
        <v>#DIV/0!</v>
      </c>
      <c r="AI108" t="e">
        <f>IF(DEGREES(ACOS(SIN(RADIANS(G108))*SIN(RADIANS(E100))+COS(RADIANS(G108))*COS(RADIANS(E100))*COS(RADIANS(AI90))))&gt;90,0,$F$4*$F$5/E99^2*(SIN(RADIANS(G108))*SIN(RADIANS(E100))+COS(RADIANS(G108))*COS(RADIANS(E100))*COS(RADIANS(AI90))))</f>
        <v>#DIV/0!</v>
      </c>
      <c r="AJ108" t="e">
        <f>IF(DEGREES(ACOS(SIN(RADIANS(G108))*SIN(RADIANS(E100))+COS(RADIANS(G108))*COS(RADIANS(E100))*COS(RADIANS(AJ90))))&gt;90,0,$F$4*$F$5/E99^2*(SIN(RADIANS(G108))*SIN(RADIANS(E100))+COS(RADIANS(G108))*COS(RADIANS(E100))*COS(RADIANS(AJ90))))</f>
        <v>#DIV/0!</v>
      </c>
      <c r="AK108">
        <f>IF(DEGREES(ACOS(SIN(RADIANS(G108))*SIN(RADIANS(E100))+COS(RADIANS(G108))*COS(RADIANS(E100))*COS(RADIANS(AK90))))&gt;90,0,$F$4*$F$5/E99^2*(SIN(RADIANS(G108))*SIN(RADIANS(E100))+COS(RADIANS(G108))*COS(RADIANS(E100))*COS(RADIANS(AK90))))</f>
        <v>0</v>
      </c>
      <c r="AL108">
        <f>IF(DEGREES(ACOS(SIN(RADIANS(G108))*SIN(RADIANS(E100))+COS(RADIANS(G108))*COS(RADIANS(E100))*COS(RADIANS(AL90))))&gt;90,0,$F$4*$F$5/E99^2*(SIN(RADIANS(G108))*SIN(RADIANS(E100))+COS(RADIANS(G108))*COS(RADIANS(E100))*COS(RADIANS(AL90))))</f>
        <v>0</v>
      </c>
      <c r="AM108">
        <f>IF(DEGREES(ACOS(SIN(RADIANS(G108))*SIN(RADIANS(E100))+COS(RADIANS(G108))*COS(RADIANS(E100))*COS(RADIANS(AM90))))&gt;90,0,$F$4*$F$5/E99^2*(SIN(RADIANS(G108))*SIN(RADIANS(E100))+COS(RADIANS(G108))*COS(RADIANS(E100))*COS(RADIANS(AM90))))</f>
        <v>0</v>
      </c>
      <c r="AN108">
        <f>IF(DEGREES(ACOS(SIN(RADIANS(G108))*SIN(RADIANS(E100))+COS(RADIANS(G108))*COS(RADIANS(E100))*COS(RADIANS(AN90))))&gt;90,0,$F$4*$F$5/E99^2*(SIN(RADIANS(G108))*SIN(RADIANS(E100))+COS(RADIANS(G108))*COS(RADIANS(E100))*COS(RADIANS(AN90))))</f>
        <v>0</v>
      </c>
      <c r="AO108">
        <f>IF(DEGREES(ACOS(SIN(RADIANS(G108))*SIN(RADIANS(E100))+COS(RADIANS(G108))*COS(RADIANS(E100))*COS(RADIANS(AO90))))&gt;90,0,$F$4*$F$5/E99^2*(SIN(RADIANS(G108))*SIN(RADIANS(E100))+COS(RADIANS(G108))*COS(RADIANS(E100))*COS(RADIANS(AO90))))</f>
        <v>0</v>
      </c>
      <c r="AP108">
        <f>IF(DEGREES(ACOS(SIN(RADIANS(G108))*SIN(RADIANS(E100))+COS(RADIANS(G108))*COS(RADIANS(E100))*COS(RADIANS(AP90))))&gt;90,0,$F$4*$F$5/E99^2*(SIN(RADIANS(G108))*SIN(RADIANS(E100))+COS(RADIANS(G108))*COS(RADIANS(E100))*COS(RADIANS(AP90))))</f>
        <v>0</v>
      </c>
      <c r="AQ108">
        <f>IF(DEGREES(ACOS(SIN(RADIANS(G108))*SIN(RADIANS(E100))+COS(RADIANS(G108))*COS(RADIANS(E100))*COS(RADIANS(AQ90))))&gt;90,0,$F$4*$F$5/E99^2*(SIN(RADIANS(G108))*SIN(RADIANS(E100))+COS(RADIANS(G108))*COS(RADIANS(E100))*COS(RADIANS(AQ90))))</f>
        <v>0</v>
      </c>
      <c r="AR108">
        <f>IF(DEGREES(ACOS(SIN(RADIANS(G108))*SIN(RADIANS(E100))+COS(RADIANS(G108))*COS(RADIANS(E100))*COS(RADIANS(AR90))))&gt;90,0,$F$4*$F$5/E99^2*(SIN(RADIANS(G108))*SIN(RADIANS(E100))+COS(RADIANS(G108))*COS(RADIANS(E100))*COS(RADIANS(AR90))))</f>
        <v>0</v>
      </c>
    </row>
    <row r="109" spans="2:44" x14ac:dyDescent="0.5">
      <c r="G109">
        <v>-80</v>
      </c>
      <c r="I109">
        <f>IF(DEGREES(ACOS(SIN(RADIANS(G109))*SIN(RADIANS(E100))+COS(RADIANS(G109))*COS(RADIANS(E100))*COS(RADIANS(I90))))&gt;90,0,$F$4*$F$5/E99^2*(SIN(RADIANS(G109))*SIN(RADIANS(E100))+COS(RADIANS(G109))*COS(RADIANS(E100))*COS(RADIANS(I90))))</f>
        <v>0</v>
      </c>
      <c r="J109">
        <f>IF(DEGREES(ACOS(SIN(RADIANS(G109))*SIN(RADIANS(E100))+COS(RADIANS(G109))*COS(RADIANS(E100))*COS(RADIANS(J90))))&gt;90,0,$F$4*$F$5/E99^2*(SIN(RADIANS(G109))*SIN(RADIANS(E100))+COS(RADIANS(G109))*COS(RADIANS(E100))*COS(RADIANS(J90))))</f>
        <v>0</v>
      </c>
      <c r="K109">
        <f>IF(DEGREES(ACOS(SIN(RADIANS(G109))*SIN(RADIANS(E100))+COS(RADIANS(G109))*COS(RADIANS(E100))*COS(RADIANS(K90))))&gt;90,0,$F$4*$F$5/E99^2*(SIN(RADIANS(G109))*SIN(RADIANS(E100))+COS(RADIANS(G109))*COS(RADIANS(E100))*COS(RADIANS(K90))))</f>
        <v>0</v>
      </c>
      <c r="L109">
        <f>IF(DEGREES(ACOS(SIN(RADIANS(G109))*SIN(RADIANS(E100))+COS(RADIANS(G109))*COS(RADIANS(E100))*COS(RADIANS(L90))))&gt;90,0,$F$4*$F$5/E99^2*(SIN(RADIANS(G109))*SIN(RADIANS(E100))+COS(RADIANS(G109))*COS(RADIANS(E100))*COS(RADIANS(L90))))</f>
        <v>0</v>
      </c>
      <c r="M109">
        <f>IF(DEGREES(ACOS(SIN(RADIANS(G109))*SIN(RADIANS(E100))+COS(RADIANS(G109))*COS(RADIANS(E100))*COS(RADIANS(M90))))&gt;90,0,$F$4*$F$5/E99^2*(SIN(RADIANS(G109))*SIN(RADIANS(E100))+COS(RADIANS(G109))*COS(RADIANS(E100))*COS(RADIANS(M90))))</f>
        <v>0</v>
      </c>
      <c r="N109">
        <f>IF(DEGREES(ACOS(SIN(RADIANS(G109))*SIN(RADIANS(E100))+COS(RADIANS(G109))*COS(RADIANS(E100))*COS(RADIANS(N90))))&gt;90,0,$F$4*$F$5/E99^2*(SIN(RADIANS(G109))*SIN(RADIANS(E100))+COS(RADIANS(G109))*COS(RADIANS(E100))*COS(RADIANS(N90))))</f>
        <v>0</v>
      </c>
      <c r="O109">
        <f>IF(DEGREES(ACOS(SIN(RADIANS(G109))*SIN(RADIANS(E100))+COS(RADIANS(G109))*COS(RADIANS(E100))*COS(RADIANS(O90))))&gt;90,0,$F$4*$F$5/E99^2*(SIN(RADIANS(G109))*SIN(RADIANS(E100))+COS(RADIANS(G109))*COS(RADIANS(E100))*COS(RADIANS(O90))))</f>
        <v>0</v>
      </c>
      <c r="P109">
        <f>IF(DEGREES(ACOS(SIN(RADIANS(G109))*SIN(RADIANS(E100))+COS(RADIANS(G109))*COS(RADIANS(E100))*COS(RADIANS(P90))))&gt;90,0,$F$4*$F$5/E99^2*(SIN(RADIANS(G109))*SIN(RADIANS(E100))+COS(RADIANS(G109))*COS(RADIANS(E100))*COS(RADIANS(P90))))</f>
        <v>0</v>
      </c>
      <c r="Q109">
        <f>IF(DEGREES(ACOS(SIN(RADIANS(G109))*SIN(RADIANS(E100))+COS(RADIANS(G109))*COS(RADIANS(E100))*COS(RADIANS(Q90))))&gt;90,0,$F$4*$F$5/E99^2*(SIN(RADIANS(G109))*SIN(RADIANS(E100))+COS(RADIANS(G109))*COS(RADIANS(E100))*COS(RADIANS(Q90))))</f>
        <v>0</v>
      </c>
      <c r="R109" t="e">
        <f>IF(DEGREES(ACOS(SIN(RADIANS(G109))*SIN(RADIANS(E100))+COS(RADIANS(G109))*COS(RADIANS(E100))*COS(RADIANS(R90))))&gt;90,0,$F$4*$F$5/E99^2*(SIN(RADIANS(G109))*SIN(RADIANS(E100))+COS(RADIANS(G109))*COS(RADIANS(E100))*COS(RADIANS(R90))))</f>
        <v>#DIV/0!</v>
      </c>
      <c r="S109" t="e">
        <f>IF(DEGREES(ACOS(SIN(RADIANS(G109))*SIN(RADIANS(E100))+COS(RADIANS(G109))*COS(RADIANS(E100))*COS(RADIANS(S90))))&gt;90,0,$F$4*$F$5/E99^2*(SIN(RADIANS(G109))*SIN(RADIANS(E100))+COS(RADIANS(G109))*COS(RADIANS(E100))*COS(RADIANS(S90))))</f>
        <v>#DIV/0!</v>
      </c>
      <c r="T109" t="e">
        <f>IF(DEGREES(ACOS(SIN(RADIANS(G109))*SIN(RADIANS(E100))+COS(RADIANS(G109))*COS(RADIANS(E100))*COS(RADIANS(T90))))&gt;90,0,$F$4*$F$5/E99^2*(SIN(RADIANS(G109))*SIN(RADIANS(E100))+COS(RADIANS(G109))*COS(RADIANS(E100))*COS(RADIANS(T90))))</f>
        <v>#DIV/0!</v>
      </c>
      <c r="U109" t="e">
        <f>IF(DEGREES(ACOS(SIN(RADIANS(G109))*SIN(RADIANS(E100))+COS(RADIANS(G109))*COS(RADIANS(E100))*COS(RADIANS(U90))))&gt;90,0,$F$4*$F$5/E99^2*(SIN(RADIANS(G109))*SIN(RADIANS(E100))+COS(RADIANS(G109))*COS(RADIANS(E100))*COS(RADIANS(U90))))</f>
        <v>#DIV/0!</v>
      </c>
      <c r="V109" t="e">
        <f>IF(DEGREES(ACOS(SIN(RADIANS(G109))*SIN(RADIANS(E100))+COS(RADIANS(G109))*COS(RADIANS(E100))*COS(RADIANS(V90))))&gt;90,0,$F$4*$F$5/E99^2*(SIN(RADIANS(G109))*SIN(RADIANS(E100))+COS(RADIANS(G109))*COS(RADIANS(E100))*COS(RADIANS(V90))))</f>
        <v>#DIV/0!</v>
      </c>
      <c r="W109" t="e">
        <f>IF(DEGREES(ACOS(SIN(RADIANS(G109))*SIN(RADIANS(E100))+COS(RADIANS(G109))*COS(RADIANS(E100))*COS(RADIANS(W90))))&gt;90,0,$F$4*$F$5/E99^2*(SIN(RADIANS(G109))*SIN(RADIANS(E100))+COS(RADIANS(G109))*COS(RADIANS(E100))*COS(RADIANS(W90))))</f>
        <v>#DIV/0!</v>
      </c>
      <c r="X109" t="e">
        <f>IF(DEGREES(ACOS(SIN(RADIANS(G109))*SIN(RADIANS(E100))+COS(RADIANS(G109))*COS(RADIANS(E100))*COS(RADIANS(X90))))&gt;90,0,$F$4*$F$5/E99^2*(SIN(RADIANS(G109))*SIN(RADIANS(E100))+COS(RADIANS(G109))*COS(RADIANS(E100))*COS(RADIANS(X90))))</f>
        <v>#DIV/0!</v>
      </c>
      <c r="Y109" t="e">
        <f>IF(DEGREES(ACOS(SIN(RADIANS(G109))*SIN(RADIANS(E100))+COS(RADIANS(G109))*COS(RADIANS(E100))*COS(RADIANS(Y90))))&gt;90,0,$F$4*$F$5/E99^2*(SIN(RADIANS(G109))*SIN(RADIANS(E100))+COS(RADIANS(G109))*COS(RADIANS(E100))*COS(RADIANS(Y90))))</f>
        <v>#DIV/0!</v>
      </c>
      <c r="Z109" t="e">
        <f>IF(DEGREES(ACOS(SIN(RADIANS(G109))*SIN(RADIANS(E100))+COS(RADIANS(G109))*COS(RADIANS(E100))*COS(RADIANS(Z90))))&gt;90,0,$F$4*$F$5/E99^2*(SIN(RADIANS(G109))*SIN(RADIANS(E100))+COS(RADIANS(G109))*COS(RADIANS(E100))*COS(RADIANS(Z90))))</f>
        <v>#DIV/0!</v>
      </c>
      <c r="AA109" t="e">
        <f>IF(DEGREES(ACOS(SIN(RADIANS(G109))*SIN(RADIANS(E100))+COS(RADIANS(G109))*COS(RADIANS(E100))*COS(RADIANS(AA90))))&gt;90,0,$F$4*$F$5/E99^2*(SIN(RADIANS(G109))*SIN(RADIANS(E100))+COS(RADIANS(G109))*COS(RADIANS(E100))*COS(RADIANS(AA90))))</f>
        <v>#DIV/0!</v>
      </c>
      <c r="AB109" t="e">
        <f>IF(DEGREES(ACOS(SIN(RADIANS(G109))*SIN(RADIANS(E100))+COS(RADIANS(G109))*COS(RADIANS(E100))*COS(RADIANS(AB90))))&gt;90,0,$F$4*$F$5/E99^2*(SIN(RADIANS(G109))*SIN(RADIANS(E100))+COS(RADIANS(G109))*COS(RADIANS(E100))*COS(RADIANS(AB90))))</f>
        <v>#DIV/0!</v>
      </c>
      <c r="AC109" t="e">
        <f>IF(DEGREES(ACOS(SIN(RADIANS(G109))*SIN(RADIANS(E100))+COS(RADIANS(G109))*COS(RADIANS(E100))*COS(RADIANS(AC90))))&gt;90,0,$F$4*$F$5/E99^2*(SIN(RADIANS(G109))*SIN(RADIANS(E100))+COS(RADIANS(G109))*COS(RADIANS(E100))*COS(RADIANS(AC90))))</f>
        <v>#DIV/0!</v>
      </c>
      <c r="AD109" t="e">
        <f>IF(DEGREES(ACOS(SIN(RADIANS(G109))*SIN(RADIANS(E100))+COS(RADIANS(G109))*COS(RADIANS(E100))*COS(RADIANS(AD90))))&gt;90,0,$F$4*$F$5/E99^2*(SIN(RADIANS(G109))*SIN(RADIANS(E100))+COS(RADIANS(G109))*COS(RADIANS(E100))*COS(RADIANS(AD90))))</f>
        <v>#DIV/0!</v>
      </c>
      <c r="AE109" t="e">
        <f>IF(DEGREES(ACOS(SIN(RADIANS(G109))*SIN(RADIANS(E100))+COS(RADIANS(G109))*COS(RADIANS(E100))*COS(RADIANS(AE90))))&gt;90,0,$F$4*$F$5/E99^2*(SIN(RADIANS(G109))*SIN(RADIANS(E100))+COS(RADIANS(G109))*COS(RADIANS(E100))*COS(RADIANS(AE90))))</f>
        <v>#DIV/0!</v>
      </c>
      <c r="AF109" t="e">
        <f>IF(DEGREES(ACOS(SIN(RADIANS(G109))*SIN(RADIANS(E100))+COS(RADIANS(G109))*COS(RADIANS(E100))*COS(RADIANS(AF90))))&gt;90,0,$F$4*$F$5/E99^2*(SIN(RADIANS(G109))*SIN(RADIANS(E100))+COS(RADIANS(G109))*COS(RADIANS(E100))*COS(RADIANS(AF90))))</f>
        <v>#DIV/0!</v>
      </c>
      <c r="AG109" t="e">
        <f>IF(DEGREES(ACOS(SIN(RADIANS(G109))*SIN(RADIANS(E100))+COS(RADIANS(G109))*COS(RADIANS(E100))*COS(RADIANS(AG90))))&gt;90,0,$F$4*$F$5/E99^2*(SIN(RADIANS(G109))*SIN(RADIANS(E100))+COS(RADIANS(G109))*COS(RADIANS(E100))*COS(RADIANS(AG90))))</f>
        <v>#DIV/0!</v>
      </c>
      <c r="AH109" t="e">
        <f>IF(DEGREES(ACOS(SIN(RADIANS(G109))*SIN(RADIANS(E100))+COS(RADIANS(G109))*COS(RADIANS(E100))*COS(RADIANS(AH90))))&gt;90,0,$F$4*$F$5/E99^2*(SIN(RADIANS(G109))*SIN(RADIANS(E100))+COS(RADIANS(G109))*COS(RADIANS(E100))*COS(RADIANS(AH90))))</f>
        <v>#DIV/0!</v>
      </c>
      <c r="AI109" t="e">
        <f>IF(DEGREES(ACOS(SIN(RADIANS(G109))*SIN(RADIANS(E100))+COS(RADIANS(G109))*COS(RADIANS(E100))*COS(RADIANS(AI90))))&gt;90,0,$F$4*$F$5/E99^2*(SIN(RADIANS(G109))*SIN(RADIANS(E100))+COS(RADIANS(G109))*COS(RADIANS(E100))*COS(RADIANS(AI90))))</f>
        <v>#DIV/0!</v>
      </c>
      <c r="AJ109" t="e">
        <f>IF(DEGREES(ACOS(SIN(RADIANS(G109))*SIN(RADIANS(E100))+COS(RADIANS(G109))*COS(RADIANS(E100))*COS(RADIANS(AJ90))))&gt;90,0,$F$4*$F$5/E99^2*(SIN(RADIANS(G109))*SIN(RADIANS(E100))+COS(RADIANS(G109))*COS(RADIANS(E100))*COS(RADIANS(AJ90))))</f>
        <v>#DIV/0!</v>
      </c>
      <c r="AK109">
        <f>IF(DEGREES(ACOS(SIN(RADIANS(G109))*SIN(RADIANS(E100))+COS(RADIANS(G109))*COS(RADIANS(E100))*COS(RADIANS(AK90))))&gt;90,0,$F$4*$F$5/E99^2*(SIN(RADIANS(G109))*SIN(RADIANS(E100))+COS(RADIANS(G109))*COS(RADIANS(E100))*COS(RADIANS(AK90))))</f>
        <v>0</v>
      </c>
      <c r="AL109">
        <f>IF(DEGREES(ACOS(SIN(RADIANS(G109))*SIN(RADIANS(E100))+COS(RADIANS(G109))*COS(RADIANS(E100))*COS(RADIANS(AL90))))&gt;90,0,$F$4*$F$5/E99^2*(SIN(RADIANS(G109))*SIN(RADIANS(E100))+COS(RADIANS(G109))*COS(RADIANS(E100))*COS(RADIANS(AL90))))</f>
        <v>0</v>
      </c>
      <c r="AM109">
        <f>IF(DEGREES(ACOS(SIN(RADIANS(G109))*SIN(RADIANS(E100))+COS(RADIANS(G109))*COS(RADIANS(E100))*COS(RADIANS(AM90))))&gt;90,0,$F$4*$F$5/E99^2*(SIN(RADIANS(G109))*SIN(RADIANS(E100))+COS(RADIANS(G109))*COS(RADIANS(E100))*COS(RADIANS(AM90))))</f>
        <v>0</v>
      </c>
      <c r="AN109">
        <f>IF(DEGREES(ACOS(SIN(RADIANS(G109))*SIN(RADIANS(E100))+COS(RADIANS(G109))*COS(RADIANS(E100))*COS(RADIANS(AN90))))&gt;90,0,$F$4*$F$5/E99^2*(SIN(RADIANS(G109))*SIN(RADIANS(E100))+COS(RADIANS(G109))*COS(RADIANS(E100))*COS(RADIANS(AN90))))</f>
        <v>0</v>
      </c>
      <c r="AO109">
        <f>IF(DEGREES(ACOS(SIN(RADIANS(G109))*SIN(RADIANS(E100))+COS(RADIANS(G109))*COS(RADIANS(E100))*COS(RADIANS(AO90))))&gt;90,0,$F$4*$F$5/E99^2*(SIN(RADIANS(G109))*SIN(RADIANS(E100))+COS(RADIANS(G109))*COS(RADIANS(E100))*COS(RADIANS(AO90))))</f>
        <v>0</v>
      </c>
      <c r="AP109">
        <f>IF(DEGREES(ACOS(SIN(RADIANS(G109))*SIN(RADIANS(E100))+COS(RADIANS(G109))*COS(RADIANS(E100))*COS(RADIANS(AP90))))&gt;90,0,$F$4*$F$5/E99^2*(SIN(RADIANS(G109))*SIN(RADIANS(E100))+COS(RADIANS(G109))*COS(RADIANS(E100))*COS(RADIANS(AP90))))</f>
        <v>0</v>
      </c>
      <c r="AQ109">
        <f>IF(DEGREES(ACOS(SIN(RADIANS(G109))*SIN(RADIANS(E100))+COS(RADIANS(G109))*COS(RADIANS(E100))*COS(RADIANS(AQ90))))&gt;90,0,$F$4*$F$5/E99^2*(SIN(RADIANS(G109))*SIN(RADIANS(E100))+COS(RADIANS(G109))*COS(RADIANS(E100))*COS(RADIANS(AQ90))))</f>
        <v>0</v>
      </c>
      <c r="AR109">
        <f>IF(DEGREES(ACOS(SIN(RADIANS(G109))*SIN(RADIANS(E100))+COS(RADIANS(G109))*COS(RADIANS(E100))*COS(RADIANS(AR90))))&gt;90,0,$F$4*$F$5/E99^2*(SIN(RADIANS(G109))*SIN(RADIANS(E100))+COS(RADIANS(G109))*COS(RADIANS(E100))*COS(RADIANS(AR90))))</f>
        <v>0</v>
      </c>
    </row>
    <row r="110" spans="2:44" x14ac:dyDescent="0.5">
      <c r="G110">
        <v>-90</v>
      </c>
      <c r="I110" t="e">
        <f>IF(DEGREES(ACOS(SIN(RADIANS(G110))*SIN(RADIANS(E100))+COS(RADIANS(G110))*COS(RADIANS(E100))*COS(RADIANS(I90))))&gt;90,0,$F$4*$F$5/E99^2*(SIN(RADIANS(G110))*SIN(RADIANS(E100))+COS(RADIANS(G110))*COS(RADIANS(E100))*COS(RADIANS(I90))))</f>
        <v>#DIV/0!</v>
      </c>
      <c r="J110" t="e">
        <f>IF(DEGREES(ACOS(SIN(RADIANS(G110))*SIN(RADIANS(E100))+COS(RADIANS(G110))*COS(RADIANS(E100))*COS(RADIANS(J90))))&gt;90,0,$F$4*$F$5/E99^2*(SIN(RADIANS(G110))*SIN(RADIANS(E100))+COS(RADIANS(G110))*COS(RADIANS(E100))*COS(RADIANS(J90))))</f>
        <v>#DIV/0!</v>
      </c>
      <c r="K110" t="e">
        <f>IF(DEGREES(ACOS(SIN(RADIANS(G110))*SIN(RADIANS(E100))+COS(RADIANS(G110))*COS(RADIANS(E100))*COS(RADIANS(K90))))&gt;90,0,$F$4*$F$5/E99^2*(SIN(RADIANS(G110))*SIN(RADIANS(E100))+COS(RADIANS(G110))*COS(RADIANS(E100))*COS(RADIANS(K90))))</f>
        <v>#DIV/0!</v>
      </c>
      <c r="L110" t="e">
        <f>IF(DEGREES(ACOS(SIN(RADIANS(G110))*SIN(RADIANS(E100))+COS(RADIANS(G110))*COS(RADIANS(E100))*COS(RADIANS(L90))))&gt;90,0,$F$4*$F$5/E99^2*(SIN(RADIANS(G110))*SIN(RADIANS(E100))+COS(RADIANS(G110))*COS(RADIANS(E100))*COS(RADIANS(L90))))</f>
        <v>#DIV/0!</v>
      </c>
      <c r="M110" t="e">
        <f>IF(DEGREES(ACOS(SIN(RADIANS(G110))*SIN(RADIANS(E100))+COS(RADIANS(G110))*COS(RADIANS(E100))*COS(RADIANS(M90))))&gt;90,0,$F$4*$F$5/E99^2*(SIN(RADIANS(G110))*SIN(RADIANS(E100))+COS(RADIANS(G110))*COS(RADIANS(E100))*COS(RADIANS(M90))))</f>
        <v>#DIV/0!</v>
      </c>
      <c r="N110" t="e">
        <f>IF(DEGREES(ACOS(SIN(RADIANS(G110))*SIN(RADIANS(E100))+COS(RADIANS(G110))*COS(RADIANS(E100))*COS(RADIANS(N90))))&gt;90,0,$F$4*$F$5/E99^2*(SIN(RADIANS(G110))*SIN(RADIANS(E100))+COS(RADIANS(G110))*COS(RADIANS(E100))*COS(RADIANS(N90))))</f>
        <v>#DIV/0!</v>
      </c>
      <c r="O110" t="e">
        <f>IF(DEGREES(ACOS(SIN(RADIANS(G110))*SIN(RADIANS(E100))+COS(RADIANS(G110))*COS(RADIANS(E100))*COS(RADIANS(O90))))&gt;90,0,$F$4*$F$5/E99^2*(SIN(RADIANS(G110))*SIN(RADIANS(E100))+COS(RADIANS(G110))*COS(RADIANS(E100))*COS(RADIANS(O90))))</f>
        <v>#DIV/0!</v>
      </c>
      <c r="P110" t="e">
        <f>IF(DEGREES(ACOS(SIN(RADIANS(G110))*SIN(RADIANS(E100))+COS(RADIANS(G110))*COS(RADIANS(E100))*COS(RADIANS(P90))))&gt;90,0,$F$4*$F$5/E99^2*(SIN(RADIANS(G110))*SIN(RADIANS(E100))+COS(RADIANS(G110))*COS(RADIANS(E100))*COS(RADIANS(P90))))</f>
        <v>#DIV/0!</v>
      </c>
      <c r="Q110" t="e">
        <f>IF(DEGREES(ACOS(SIN(RADIANS(G110))*SIN(RADIANS(E100))+COS(RADIANS(G110))*COS(RADIANS(E100))*COS(RADIANS(Q90))))&gt;90,0,$F$4*$F$5/E99^2*(SIN(RADIANS(G110))*SIN(RADIANS(E100))+COS(RADIANS(G110))*COS(RADIANS(E100))*COS(RADIANS(Q90))))</f>
        <v>#DIV/0!</v>
      </c>
      <c r="R110" t="e">
        <f>IF(DEGREES(ACOS(SIN(RADIANS(G110))*SIN(RADIANS(E100))+COS(RADIANS(G110))*COS(RADIANS(E100))*COS(RADIANS(R90))))&gt;90,0,$F$4*$F$5/E99^2*(SIN(RADIANS(G110))*SIN(RADIANS(E100))+COS(RADIANS(G110))*COS(RADIANS(E100))*COS(RADIANS(R90))))</f>
        <v>#DIV/0!</v>
      </c>
      <c r="S110" t="e">
        <f>IF(DEGREES(ACOS(SIN(RADIANS(G110))*SIN(RADIANS(E100))+COS(RADIANS(G110))*COS(RADIANS(E100))*COS(RADIANS(S90))))&gt;90,0,$F$4*$F$5/E99^2*(SIN(RADIANS(G110))*SIN(RADIANS(E100))+COS(RADIANS(G110))*COS(RADIANS(E100))*COS(RADIANS(S90))))</f>
        <v>#DIV/0!</v>
      </c>
      <c r="T110" t="e">
        <f>IF(DEGREES(ACOS(SIN(RADIANS(G110))*SIN(RADIANS(E100))+COS(RADIANS(G110))*COS(RADIANS(E100))*COS(RADIANS(T90))))&gt;90,0,$F$4*$F$5/E99^2*(SIN(RADIANS(G110))*SIN(RADIANS(E100))+COS(RADIANS(G110))*COS(RADIANS(E100))*COS(RADIANS(T90))))</f>
        <v>#DIV/0!</v>
      </c>
      <c r="U110" t="e">
        <f>IF(DEGREES(ACOS(SIN(RADIANS(G110))*SIN(RADIANS(E100))+COS(RADIANS(G110))*COS(RADIANS(E100))*COS(RADIANS(U90))))&gt;90,0,$F$4*$F$5/E99^2*(SIN(RADIANS(G110))*SIN(RADIANS(E100))+COS(RADIANS(G110))*COS(RADIANS(E100))*COS(RADIANS(U90))))</f>
        <v>#DIV/0!</v>
      </c>
      <c r="V110" t="e">
        <f>IF(DEGREES(ACOS(SIN(RADIANS(G110))*SIN(RADIANS(E100))+COS(RADIANS(G110))*COS(RADIANS(E100))*COS(RADIANS(V90))))&gt;90,0,$F$4*$F$5/E99^2*(SIN(RADIANS(G110))*SIN(RADIANS(E100))+COS(RADIANS(G110))*COS(RADIANS(E100))*COS(RADIANS(V90))))</f>
        <v>#DIV/0!</v>
      </c>
      <c r="W110" t="e">
        <f>IF(DEGREES(ACOS(SIN(RADIANS(G110))*SIN(RADIANS(E100))+COS(RADIANS(G110))*COS(RADIANS(E100))*COS(RADIANS(W90))))&gt;90,0,$F$4*$F$5/E99^2*(SIN(RADIANS(G110))*SIN(RADIANS(E100))+COS(RADIANS(G110))*COS(RADIANS(E100))*COS(RADIANS(W90))))</f>
        <v>#DIV/0!</v>
      </c>
      <c r="X110" t="e">
        <f>IF(DEGREES(ACOS(SIN(RADIANS(G110))*SIN(RADIANS(E100))+COS(RADIANS(G110))*COS(RADIANS(E100))*COS(RADIANS(X90))))&gt;90,0,$F$4*$F$5/E99^2*(SIN(RADIANS(G110))*SIN(RADIANS(E100))+COS(RADIANS(G110))*COS(RADIANS(E100))*COS(RADIANS(X90))))</f>
        <v>#DIV/0!</v>
      </c>
      <c r="Y110" t="e">
        <f>IF(DEGREES(ACOS(SIN(RADIANS(G110))*SIN(RADIANS(E100))+COS(RADIANS(G110))*COS(RADIANS(E100))*COS(RADIANS(Y90))))&gt;90,0,$F$4*$F$5/E99^2*(SIN(RADIANS(G110))*SIN(RADIANS(E100))+COS(RADIANS(G110))*COS(RADIANS(E100))*COS(RADIANS(Y90))))</f>
        <v>#DIV/0!</v>
      </c>
      <c r="Z110" t="e">
        <f>IF(DEGREES(ACOS(SIN(RADIANS(G110))*SIN(RADIANS(E100))+COS(RADIANS(G110))*COS(RADIANS(E100))*COS(RADIANS(Z90))))&gt;90,0,$F$4*$F$5/E99^2*(SIN(RADIANS(G110))*SIN(RADIANS(E100))+COS(RADIANS(G110))*COS(RADIANS(E100))*COS(RADIANS(Z90))))</f>
        <v>#DIV/0!</v>
      </c>
      <c r="AA110" t="e">
        <f>IF(DEGREES(ACOS(SIN(RADIANS(G110))*SIN(RADIANS(E100))+COS(RADIANS(G110))*COS(RADIANS(E100))*COS(RADIANS(AA90))))&gt;90,0,$F$4*$F$5/E99^2*(SIN(RADIANS(G110))*SIN(RADIANS(E100))+COS(RADIANS(G110))*COS(RADIANS(E100))*COS(RADIANS(AA90))))</f>
        <v>#DIV/0!</v>
      </c>
      <c r="AB110" t="e">
        <f>IF(DEGREES(ACOS(SIN(RADIANS(G110))*SIN(RADIANS(E100))+COS(RADIANS(G110))*COS(RADIANS(E100))*COS(RADIANS(AB90))))&gt;90,0,$F$4*$F$5/E99^2*(SIN(RADIANS(G110))*SIN(RADIANS(E100))+COS(RADIANS(G110))*COS(RADIANS(E100))*COS(RADIANS(AB90))))</f>
        <v>#DIV/0!</v>
      </c>
      <c r="AC110" t="e">
        <f>IF(DEGREES(ACOS(SIN(RADIANS(G110))*SIN(RADIANS(E100))+COS(RADIANS(G110))*COS(RADIANS(E100))*COS(RADIANS(AC90))))&gt;90,0,$F$4*$F$5/E99^2*(SIN(RADIANS(G110))*SIN(RADIANS(E100))+COS(RADIANS(G110))*COS(RADIANS(E100))*COS(RADIANS(AC90))))</f>
        <v>#DIV/0!</v>
      </c>
      <c r="AD110" t="e">
        <f>IF(DEGREES(ACOS(SIN(RADIANS(G110))*SIN(RADIANS(E100))+COS(RADIANS(G110))*COS(RADIANS(E100))*COS(RADIANS(AD90))))&gt;90,0,$F$4*$F$5/E99^2*(SIN(RADIANS(G110))*SIN(RADIANS(E100))+COS(RADIANS(G110))*COS(RADIANS(E100))*COS(RADIANS(AD90))))</f>
        <v>#DIV/0!</v>
      </c>
      <c r="AE110" t="e">
        <f>IF(DEGREES(ACOS(SIN(RADIANS(G110))*SIN(RADIANS(E100))+COS(RADIANS(G110))*COS(RADIANS(E100))*COS(RADIANS(AE90))))&gt;90,0,$F$4*$F$5/E99^2*(SIN(RADIANS(G110))*SIN(RADIANS(E100))+COS(RADIANS(G110))*COS(RADIANS(E100))*COS(RADIANS(AE90))))</f>
        <v>#DIV/0!</v>
      </c>
      <c r="AF110" t="e">
        <f>IF(DEGREES(ACOS(SIN(RADIANS(G110))*SIN(RADIANS(E100))+COS(RADIANS(G110))*COS(RADIANS(E100))*COS(RADIANS(AF90))))&gt;90,0,$F$4*$F$5/E99^2*(SIN(RADIANS(G110))*SIN(RADIANS(E100))+COS(RADIANS(G110))*COS(RADIANS(E100))*COS(RADIANS(AF90))))</f>
        <v>#DIV/0!</v>
      </c>
      <c r="AG110" t="e">
        <f>IF(DEGREES(ACOS(SIN(RADIANS(G110))*SIN(RADIANS(E100))+COS(RADIANS(G110))*COS(RADIANS(E100))*COS(RADIANS(AG90))))&gt;90,0,$F$4*$F$5/E99^2*(SIN(RADIANS(G110))*SIN(RADIANS(E100))+COS(RADIANS(G110))*COS(RADIANS(E100))*COS(RADIANS(AG90))))</f>
        <v>#DIV/0!</v>
      </c>
      <c r="AH110" t="e">
        <f>IF(DEGREES(ACOS(SIN(RADIANS(G110))*SIN(RADIANS(E100))+COS(RADIANS(G110))*COS(RADIANS(E100))*COS(RADIANS(AH90))))&gt;90,0,$F$4*$F$5/E99^2*(SIN(RADIANS(G110))*SIN(RADIANS(E100))+COS(RADIANS(G110))*COS(RADIANS(E100))*COS(RADIANS(AH90))))</f>
        <v>#DIV/0!</v>
      </c>
      <c r="AI110" t="e">
        <f>IF(DEGREES(ACOS(SIN(RADIANS(G110))*SIN(RADIANS(E100))+COS(RADIANS(G110))*COS(RADIANS(E100))*COS(RADIANS(AI90))))&gt;90,0,$F$4*$F$5/E99^2*(SIN(RADIANS(G110))*SIN(RADIANS(E100))+COS(RADIANS(G110))*COS(RADIANS(E100))*COS(RADIANS(AI90))))</f>
        <v>#DIV/0!</v>
      </c>
      <c r="AJ110" t="e">
        <f>IF(DEGREES(ACOS(SIN(RADIANS(G110))*SIN(RADIANS(E100))+COS(RADIANS(G110))*COS(RADIANS(E100))*COS(RADIANS(AJ90))))&gt;90,0,$F$4*$F$5/E99^2*(SIN(RADIANS(G110))*SIN(RADIANS(E100))+COS(RADIANS(G110))*COS(RADIANS(E100))*COS(RADIANS(AJ90))))</f>
        <v>#DIV/0!</v>
      </c>
      <c r="AK110" t="e">
        <f>IF(DEGREES(ACOS(SIN(RADIANS(G110))*SIN(RADIANS(E100))+COS(RADIANS(G110))*COS(RADIANS(E100))*COS(RADIANS(AK90))))&gt;90,0,$F$4*$F$5/E99^2*(SIN(RADIANS(G110))*SIN(RADIANS(E100))+COS(RADIANS(G110))*COS(RADIANS(E100))*COS(RADIANS(AK90))))</f>
        <v>#DIV/0!</v>
      </c>
      <c r="AL110" t="e">
        <f>IF(DEGREES(ACOS(SIN(RADIANS(G110))*SIN(RADIANS(E100))+COS(RADIANS(G110))*COS(RADIANS(E100))*COS(RADIANS(AL90))))&gt;90,0,$F$4*$F$5/E99^2*(SIN(RADIANS(G110))*SIN(RADIANS(E100))+COS(RADIANS(G110))*COS(RADIANS(E100))*COS(RADIANS(AL90))))</f>
        <v>#DIV/0!</v>
      </c>
      <c r="AM110" t="e">
        <f>IF(DEGREES(ACOS(SIN(RADIANS(G110))*SIN(RADIANS(E100))+COS(RADIANS(G110))*COS(RADIANS(E100))*COS(RADIANS(AM90))))&gt;90,0,$F$4*$F$5/E99^2*(SIN(RADIANS(G110))*SIN(RADIANS(E100))+COS(RADIANS(G110))*COS(RADIANS(E100))*COS(RADIANS(AM90))))</f>
        <v>#DIV/0!</v>
      </c>
      <c r="AN110" t="e">
        <f>IF(DEGREES(ACOS(SIN(RADIANS(G110))*SIN(RADIANS(E100))+COS(RADIANS(G110))*COS(RADIANS(E100))*COS(RADIANS(AN90))))&gt;90,0,$F$4*$F$5/E99^2*(SIN(RADIANS(G110))*SIN(RADIANS(E100))+COS(RADIANS(G110))*COS(RADIANS(E100))*COS(RADIANS(AN90))))</f>
        <v>#DIV/0!</v>
      </c>
      <c r="AO110" t="e">
        <f>IF(DEGREES(ACOS(SIN(RADIANS(G110))*SIN(RADIANS(E100))+COS(RADIANS(G110))*COS(RADIANS(E100))*COS(RADIANS(AO90))))&gt;90,0,$F$4*$F$5/E99^2*(SIN(RADIANS(G110))*SIN(RADIANS(E100))+COS(RADIANS(G110))*COS(RADIANS(E100))*COS(RADIANS(AO90))))</f>
        <v>#DIV/0!</v>
      </c>
      <c r="AP110" t="e">
        <f>IF(DEGREES(ACOS(SIN(RADIANS(G110))*SIN(RADIANS(E100))+COS(RADIANS(G110))*COS(RADIANS(E100))*COS(RADIANS(AP90))))&gt;90,0,$F$4*$F$5/E99^2*(SIN(RADIANS(G110))*SIN(RADIANS(E100))+COS(RADIANS(G110))*COS(RADIANS(E100))*COS(RADIANS(AP90))))</f>
        <v>#DIV/0!</v>
      </c>
      <c r="AQ110" t="e">
        <f>IF(DEGREES(ACOS(SIN(RADIANS(G110))*SIN(RADIANS(E100))+COS(RADIANS(G110))*COS(RADIANS(E100))*COS(RADIANS(AQ90))))&gt;90,0,$F$4*$F$5/E99^2*(SIN(RADIANS(G110))*SIN(RADIANS(E100))+COS(RADIANS(G110))*COS(RADIANS(E100))*COS(RADIANS(AQ90))))</f>
        <v>#DIV/0!</v>
      </c>
      <c r="AR110" t="e">
        <f>IF(DEGREES(ACOS(SIN(RADIANS(G110))*SIN(RADIANS(E100))+COS(RADIANS(G110))*COS(RADIANS(E100))*COS(RADIANS(AR90))))&gt;90,0,$F$4*$F$5/E99^2*(SIN(RADIANS(G110))*SIN(RADIANS(E100))+COS(RADIANS(G110))*COS(RADIANS(E100))*COS(RADIANS(AR90))))</f>
        <v>#DIV/0!</v>
      </c>
    </row>
    <row r="112" spans="2:44" x14ac:dyDescent="0.5">
      <c r="H112" t="s">
        <v>769</v>
      </c>
      <c r="I112">
        <v>180</v>
      </c>
      <c r="J112">
        <v>170</v>
      </c>
      <c r="K112">
        <v>160</v>
      </c>
      <c r="L112">
        <v>150</v>
      </c>
      <c r="M112">
        <v>140</v>
      </c>
      <c r="N112">
        <v>130</v>
      </c>
      <c r="O112">
        <v>120</v>
      </c>
      <c r="P112">
        <v>110</v>
      </c>
      <c r="Q112">
        <v>100</v>
      </c>
      <c r="R112">
        <v>90</v>
      </c>
      <c r="S112">
        <v>80</v>
      </c>
      <c r="T112">
        <v>70</v>
      </c>
      <c r="U112">
        <v>60</v>
      </c>
      <c r="V112">
        <v>50</v>
      </c>
      <c r="W112">
        <v>40</v>
      </c>
      <c r="X112">
        <v>30</v>
      </c>
      <c r="Y112">
        <v>20</v>
      </c>
      <c r="Z112">
        <v>10</v>
      </c>
      <c r="AA112">
        <v>0</v>
      </c>
      <c r="AB112">
        <v>-10</v>
      </c>
      <c r="AC112">
        <v>-20</v>
      </c>
      <c r="AD112">
        <v>-30</v>
      </c>
      <c r="AE112">
        <v>-40</v>
      </c>
      <c r="AF112">
        <v>-50</v>
      </c>
      <c r="AG112">
        <v>-60</v>
      </c>
      <c r="AH112">
        <v>-70</v>
      </c>
      <c r="AI112">
        <v>-80</v>
      </c>
      <c r="AJ112">
        <v>-90</v>
      </c>
      <c r="AK112">
        <v>-100</v>
      </c>
      <c r="AL112">
        <v>-110</v>
      </c>
      <c r="AM112">
        <v>-120</v>
      </c>
      <c r="AN112">
        <v>-130</v>
      </c>
      <c r="AO112">
        <v>-140</v>
      </c>
      <c r="AP112">
        <v>-150</v>
      </c>
      <c r="AQ112">
        <v>-160</v>
      </c>
      <c r="AR112">
        <v>-170</v>
      </c>
    </row>
    <row r="113" spans="2:44" x14ac:dyDescent="0.5">
      <c r="H113" t="s">
        <v>779</v>
      </c>
      <c r="I113">
        <f>IF(ABS(I112-E125)&gt;180,IF(ABS(I112-E125)&gt;360,ABS(I112-E125)-360,360-ABS(I112-E125)),ABS(I112-E125))</f>
        <v>180</v>
      </c>
      <c r="J113">
        <f>IF(ABS(J112-E125)&gt;180,IF(ABS(J112-E125)&gt;360,ABS(J112-E125)-360,360-ABS(J112-E125)),ABS(J112-E125))</f>
        <v>170</v>
      </c>
      <c r="K113">
        <f>IF(ABS(K112-E125)&gt;180,IF(ABS(K112-E125)&gt;360,ABS(K112-E125)-360,360-ABS(K112-E125)),ABS(K112-E125))</f>
        <v>160</v>
      </c>
      <c r="L113">
        <f>IF(ABS(L112-E125)&gt;180,IF(ABS(L112-E125)&gt;360,ABS(L112-E125)-360,360-ABS(L112-E125)),ABS(L112-E125))</f>
        <v>150</v>
      </c>
      <c r="M113">
        <f>IF(ABS(M112-E125)&gt;180,IF(ABS(M112-E125)&gt;360,ABS(M112-E125)-360,360-ABS(M112-E125)),ABS(M112-E125))</f>
        <v>140</v>
      </c>
      <c r="N113">
        <f>IF(ABS(N112-E125)&gt;180,IF(ABS(N112-E125)&gt;360,ABS(N112-E125)-360,360-ABS(N112-E125)),ABS(N112-E125))</f>
        <v>130</v>
      </c>
      <c r="O113">
        <f>IF(ABS(O112-E125)&gt;180,IF(ABS(O112-E125)&gt;360,ABS(O112-E125)-360,360-ABS(O112-E125)),ABS(O112-E125))</f>
        <v>120</v>
      </c>
      <c r="P113">
        <f>IF(ABS(P112-E125)&gt;180,IF(ABS(P112-E125)&gt;360,ABS(P112-E125)-360,360-ABS(P112-E125)),ABS(P112-E125))</f>
        <v>110</v>
      </c>
      <c r="Q113">
        <f>IF(ABS(Q112-E125)&gt;180,IF(ABS(Q112-E125)&gt;360,ABS(Q112-E125)-360,360-ABS(Q112-E125)),ABS(Q112-E125))</f>
        <v>100</v>
      </c>
      <c r="R113">
        <f>IF(ABS(R112-E125)&gt;180,IF(ABS(R112-E125)&gt;360,ABS(R112-E125)-360,360-ABS(R112-E125)),ABS(R112-E125))</f>
        <v>90</v>
      </c>
      <c r="S113">
        <f>IF(ABS(S112-E125)&gt;180,IF(ABS(S112-E125)&gt;360,ABS(S112-E125)-360,360-ABS(S112-E125)),ABS(S112-E125))</f>
        <v>80</v>
      </c>
      <c r="T113">
        <f>IF(ABS(T112-E125)&gt;180,IF(ABS(T112-E125)&gt;360,ABS(T112-E125)-360,360-ABS(T112-E125)),ABS(T112-E125))</f>
        <v>70</v>
      </c>
      <c r="U113">
        <f>IF(ABS(U112-E125)&gt;180,IF(ABS(U112-E125)&gt;360,ABS(U112-E125)-360,360-ABS(U112-E125)),ABS(U112-E125))</f>
        <v>59.999999999999993</v>
      </c>
      <c r="V113">
        <f>IF(ABS(V112-E125)&gt;180,IF(ABS(V112-E125)&gt;360,ABS(V112-E125)-360,360-ABS(V112-E125)),ABS(V112-E125))</f>
        <v>49.999999999999993</v>
      </c>
      <c r="W113">
        <f>IF(ABS(W112-E125)&gt;180,IF(ABS(W112-E125)&gt;360,ABS(W112-E125)-360,360-ABS(W112-E125)),ABS(W112-E125))</f>
        <v>39.999999999999993</v>
      </c>
      <c r="X113">
        <f>IF(ABS(X112-E125)&gt;180,IF(ABS(X112-E125)&gt;360,ABS(X112-E125)-360,360-ABS(X112-E125)),ABS(X112-E125))</f>
        <v>29.999999999999993</v>
      </c>
      <c r="Y113">
        <f>IF(ABS(Y112-E125)&gt;180,IF(ABS(Y112-E125)&gt;360,ABS(Y112-E125)-360,360-ABS(Y112-E125)),ABS(Y112-E125))</f>
        <v>19.999999999999993</v>
      </c>
      <c r="Z113">
        <f>IF(ABS(Z112-E125)&gt;180,IF(ABS(Z112-E125)&gt;360,ABS(Z112-E125)-360,360-ABS(Z112-E125)),ABS(Z112-E125))</f>
        <v>9.9999999999999929</v>
      </c>
      <c r="AA113">
        <f>IF(ABS(AA112-E125)&gt;180,IF(ABS(AA112-E125)&gt;360,ABS(AA112-E125)-360,360-ABS(AA112-E125)),ABS(AA112-E125))</f>
        <v>7.1054273576010019E-15</v>
      </c>
      <c r="AB113">
        <f>IF(ABS(AB112-E125)&gt;180,IF(ABS(AB112-E125)&gt;360,ABS(AB112-E125)-360,360-ABS(AB112-E125)),ABS(AB112-E125))</f>
        <v>10.000000000000007</v>
      </c>
      <c r="AC113">
        <f>IF(ABS(AC112-E125)&gt;180,IF(ABS(AC112-E125)&gt;360,ABS(AC112-E125)-360,360-ABS(AC112-E125)),ABS(AC112-E125))</f>
        <v>20.000000000000007</v>
      </c>
      <c r="AD113">
        <f>IF(ABS(AD112-E125)&gt;180,IF(ABS(AD112-E125)&gt;360,ABS(AD112-E125)-360,360-ABS(AD112-E125)),ABS(AD112-E125))</f>
        <v>30.000000000000007</v>
      </c>
      <c r="AE113">
        <f>IF(ABS(AE112-E125)&gt;180,IF(ABS(AE112-E125)&gt;360,ABS(AE112-E125)-360,360-ABS(AE112-E125)),ABS(AE112-E125))</f>
        <v>40.000000000000007</v>
      </c>
      <c r="AF113">
        <f>IF(ABS(AF112-E125)&gt;180,IF(ABS(AF112-E125)&gt;360,ABS(AF112-E125)-360,360-ABS(AF112-E125)),ABS(AF112-E125))</f>
        <v>50.000000000000007</v>
      </c>
      <c r="AG113">
        <f>IF(ABS(AG112-E125)&gt;180,IF(ABS(AG112-E125)&gt;360,ABS(AG112-E125)-360,360-ABS(AG112-E125)),ABS(AG112-E125))</f>
        <v>60.000000000000007</v>
      </c>
      <c r="AH113">
        <f>IF(ABS(AH112-E125)&gt;180,IF(ABS(AH112-E125)&gt;360,ABS(AH112-E125)-360,360-ABS(AH112-E125)),ABS(AH112-E125))</f>
        <v>70</v>
      </c>
      <c r="AI113">
        <f>IF(ABS(AI112-E125)&gt;180,IF(ABS(AI112-E125)&gt;360,ABS(AI112-E125)-360,360-ABS(AI112-E125)),ABS(AI112-E125))</f>
        <v>80</v>
      </c>
      <c r="AJ113">
        <f>IF(ABS(AJ112-E125)&gt;180,IF(ABS(AJ112-E125)&gt;360,ABS(AJ112-E125)-360,360-ABS(AJ112-E125)),ABS(AJ112-E125))</f>
        <v>90</v>
      </c>
      <c r="AK113">
        <f>IF(ABS(AK112-E125)&gt;180,IF(ABS(AK112-E125)&gt;360,ABS(AK112-E125)-360,360-ABS(AK112-E125)),ABS(AK112-E125))</f>
        <v>100</v>
      </c>
      <c r="AL113">
        <f>IF(ABS(AL112-E125)&gt;180,IF(ABS(AL112-E125)&gt;360,ABS(AL112-E125)-360,360-ABS(AL112-E125)),ABS(AL112-E125))</f>
        <v>110</v>
      </c>
      <c r="AM113">
        <f>IF(ABS(AM112-E125)&gt;180,IF(ABS(AM112-E125)&gt;360,ABS(AM112-E125)-360,360-ABS(AM112-E125)),ABS(AM112-E125))</f>
        <v>120</v>
      </c>
      <c r="AN113">
        <f>IF(ABS(AN112-E125)&gt;180,IF(ABS(AN112-E125)&gt;360,ABS(AN112-E125)-360,360-ABS(AN112-E125)),ABS(AN112-E125))</f>
        <v>130</v>
      </c>
      <c r="AO113">
        <f>IF(ABS(AO112-E125)&gt;180,IF(ABS(AO112-E125)&gt;360,ABS(AO112-E125)-360,360-ABS(AO112-E125)),ABS(AO112-E125))</f>
        <v>140</v>
      </c>
      <c r="AP113">
        <f>IF(ABS(AP112-E125)&gt;180,IF(ABS(AP112-E125)&gt;360,ABS(AP112-E125)-360,360-ABS(AP112-E125)),ABS(AP112-E125))</f>
        <v>150</v>
      </c>
      <c r="AQ113">
        <f>IF(ABS(AQ112-E125)&gt;180,IF(ABS(AQ112-E125)&gt;360,ABS(AQ112-E125)-360,360-ABS(AQ112-E125)),ABS(AQ112-E125))</f>
        <v>160</v>
      </c>
      <c r="AR113">
        <f>IF(ABS(AR112-E125)&gt;180,IF(ABS(AR112-E125)&gt;360,ABS(AR112-E125)-360,360-ABS(AR112-E125)),ABS(AR112-E125))</f>
        <v>170</v>
      </c>
    </row>
    <row r="114" spans="2:44" x14ac:dyDescent="0.5">
      <c r="G114" t="s">
        <v>734</v>
      </c>
    </row>
    <row r="115" spans="2:44" x14ac:dyDescent="0.5">
      <c r="B115" t="s">
        <v>788</v>
      </c>
      <c r="E115">
        <v>30</v>
      </c>
      <c r="G115">
        <v>90</v>
      </c>
      <c r="I115" t="e">
        <f>IF(DEGREES(ACOS(SIN(RADIANS(G115))*SIN(RADIANS(E123))+COS(RADIANS(G115))*COS(RADIANS(E123))*COS(RADIANS(I113))))&gt;90,0,$F$4*$F$5/E122^2*(SIN(RADIANS(G115))*SIN(RADIANS(E123))+COS(RADIANS(G115))*COS(RADIANS(E123))*COS(RADIANS(I113))))</f>
        <v>#DIV/0!</v>
      </c>
      <c r="J115" t="e">
        <f>IF(DEGREES(ACOS(SIN(RADIANS(G115))*SIN(RADIANS(E123))+COS(RADIANS(G115))*COS(RADIANS(E123))*COS(RADIANS(J113))))&gt;90,0,$F$4*$F$5/E122^2*(SIN(RADIANS(G115))*SIN(RADIANS(E123))+COS(RADIANS(G115))*COS(RADIANS(E123))*COS(RADIANS(J113))))</f>
        <v>#DIV/0!</v>
      </c>
      <c r="K115" t="e">
        <f>IF(DEGREES(ACOS(SIN(RADIANS(G115))*SIN(RADIANS(E123))+COS(RADIANS(G115))*COS(RADIANS(E123))*COS(RADIANS(K113))))&gt;90,0,$F$4*$F$5/E122^2*(SIN(RADIANS(G115))*SIN(RADIANS(E123))+COS(RADIANS(G115))*COS(RADIANS(E123))*COS(RADIANS(K113))))</f>
        <v>#DIV/0!</v>
      </c>
      <c r="L115" t="e">
        <f>IF(DEGREES(ACOS(SIN(RADIANS(G115))*SIN(RADIANS(E123))+COS(RADIANS(G115))*COS(RADIANS(E123))*COS(RADIANS(L113))))&gt;90,0,$F$4*$F$5/E122^2*(SIN(RADIANS(G115))*SIN(RADIANS(E123))+COS(RADIANS(G115))*COS(RADIANS(E123))*COS(RADIANS(L113))))</f>
        <v>#DIV/0!</v>
      </c>
      <c r="M115" t="e">
        <f>IF(DEGREES(ACOS(SIN(RADIANS(G115))*SIN(RADIANS(E123))+COS(RADIANS(G115))*COS(RADIANS(E123))*COS(RADIANS(M113))))&gt;90,0,$F$4*$F$5/E122^2*(SIN(RADIANS(G115))*SIN(RADIANS(E123))+COS(RADIANS(G115))*COS(RADIANS(E123))*COS(RADIANS(M113))))</f>
        <v>#DIV/0!</v>
      </c>
      <c r="N115" t="e">
        <f>IF(DEGREES(ACOS(SIN(RADIANS(G115))*SIN(RADIANS(E123))+COS(RADIANS(G115))*COS(RADIANS(E123))*COS(RADIANS(N113))))&gt;90,0,$F$4*$F$5/E122^2*(SIN(RADIANS(G115))*SIN(RADIANS(E123))+COS(RADIANS(G115))*COS(RADIANS(E123))*COS(RADIANS(N113))))</f>
        <v>#DIV/0!</v>
      </c>
      <c r="O115" t="e">
        <f>IF(DEGREES(ACOS(SIN(RADIANS(G115))*SIN(RADIANS(E123))+COS(RADIANS(G115))*COS(RADIANS(E123))*COS(RADIANS(O113))))&gt;90,0,$F$4*$F$5/E122^2*(SIN(RADIANS(G115))*SIN(RADIANS(E123))+COS(RADIANS(G115))*COS(RADIANS(E123))*COS(RADIANS(O113))))</f>
        <v>#DIV/0!</v>
      </c>
      <c r="P115" t="e">
        <f>IF(DEGREES(ACOS(SIN(RADIANS(G115))*SIN(RADIANS(E123))+COS(RADIANS(G115))*COS(RADIANS(E123))*COS(RADIANS(P113))))&gt;90,0,$F$4*$F$5/E122^2*(SIN(RADIANS(G115))*SIN(RADIANS(E123))+COS(RADIANS(G115))*COS(RADIANS(E123))*COS(RADIANS(P113))))</f>
        <v>#DIV/0!</v>
      </c>
      <c r="Q115" t="e">
        <f>IF(DEGREES(ACOS(SIN(RADIANS(G115))*SIN(RADIANS(E123))+COS(RADIANS(G115))*COS(RADIANS(E123))*COS(RADIANS(Q113))))&gt;90,0,$F$4*$F$5/E122^2*(SIN(RADIANS(G115))*SIN(RADIANS(E123))+COS(RADIANS(G115))*COS(RADIANS(E123))*COS(RADIANS(Q113))))</f>
        <v>#DIV/0!</v>
      </c>
      <c r="R115" t="e">
        <f>IF(DEGREES(ACOS(SIN(RADIANS(G115))*SIN(RADIANS(E123))+COS(RADIANS(G115))*COS(RADIANS(E123))*COS(RADIANS(R113))))&gt;90,0,$F$4*$F$5/E122^2*(SIN(RADIANS(G115))*SIN(RADIANS(E123))+COS(RADIANS(G115))*COS(RADIANS(E123))*COS(RADIANS(R113))))</f>
        <v>#DIV/0!</v>
      </c>
      <c r="S115" t="e">
        <f>IF(DEGREES(ACOS(SIN(RADIANS(G115))*SIN(RADIANS(E123))+COS(RADIANS(G115))*COS(RADIANS(E123))*COS(RADIANS(S113))))&gt;90,0,$F$4*$F$5/E122^2*(SIN(RADIANS(G115))*SIN(RADIANS(E123))+COS(RADIANS(G115))*COS(RADIANS(E123))*COS(RADIANS(S113))))</f>
        <v>#DIV/0!</v>
      </c>
      <c r="T115" t="e">
        <f>IF(DEGREES(ACOS(SIN(RADIANS(G115))*SIN(RADIANS(E123))+COS(RADIANS(G115))*COS(RADIANS(E123))*COS(RADIANS(T113))))&gt;90,0,$F$4*$F$5/E122^2*(SIN(RADIANS(G115))*SIN(RADIANS(E123))+COS(RADIANS(G115))*COS(RADIANS(E123))*COS(RADIANS(T113))))</f>
        <v>#DIV/0!</v>
      </c>
      <c r="U115" t="e">
        <f>IF(DEGREES(ACOS(SIN(RADIANS(G115))*SIN(RADIANS(E123))+COS(RADIANS(G115))*COS(RADIANS(E123))*COS(RADIANS(U113))))&gt;90,0,$F$4*$F$5/E122^2*(SIN(RADIANS(G115))*SIN(RADIANS(E123))+COS(RADIANS(G115))*COS(RADIANS(E123))*COS(RADIANS(U113))))</f>
        <v>#DIV/0!</v>
      </c>
      <c r="V115" t="e">
        <f>IF(DEGREES(ACOS(SIN(RADIANS(G115))*SIN(RADIANS(E123))+COS(RADIANS(G115))*COS(RADIANS(E123))*COS(RADIANS(V113))))&gt;90,0,$F$4*$F$5/E122^2*(SIN(RADIANS(G115))*SIN(RADIANS(E123))+COS(RADIANS(G115))*COS(RADIANS(E123))*COS(RADIANS(V113))))</f>
        <v>#DIV/0!</v>
      </c>
      <c r="W115" t="e">
        <f>IF(DEGREES(ACOS(SIN(RADIANS(G115))*SIN(RADIANS(E123))+COS(RADIANS(G115))*COS(RADIANS(E123))*COS(RADIANS(W113))))&gt;90,0,$F$4*$F$5/E122^2*(SIN(RADIANS(G115))*SIN(RADIANS(E123))+COS(RADIANS(G115))*COS(RADIANS(E123))*COS(RADIANS(W113))))</f>
        <v>#DIV/0!</v>
      </c>
      <c r="X115" t="e">
        <f>IF(DEGREES(ACOS(SIN(RADIANS(G115))*SIN(RADIANS(E123))+COS(RADIANS(G115))*COS(RADIANS(E123))*COS(RADIANS(X113))))&gt;90,0,$F$4*$F$5/E122^2*(SIN(RADIANS(G115))*SIN(RADIANS(E123))+COS(RADIANS(G115))*COS(RADIANS(E123))*COS(RADIANS(X113))))</f>
        <v>#DIV/0!</v>
      </c>
      <c r="Y115" t="e">
        <f>IF(DEGREES(ACOS(SIN(RADIANS(G115))*SIN(RADIANS(E123))+COS(RADIANS(G115))*COS(RADIANS(E123))*COS(RADIANS(Y113))))&gt;90,0,$F$4*$F$5/E122^2*(SIN(RADIANS(G115))*SIN(RADIANS(E123))+COS(RADIANS(G115))*COS(RADIANS(E123))*COS(RADIANS(Y113))))</f>
        <v>#DIV/0!</v>
      </c>
      <c r="Z115" t="e">
        <f>IF(DEGREES(ACOS(SIN(RADIANS(G115))*SIN(RADIANS(E123))+COS(RADIANS(G115))*COS(RADIANS(E123))*COS(RADIANS(Z113))))&gt;90,0,$F$4*$F$5/E122^2*(SIN(RADIANS(G115))*SIN(RADIANS(E123))+COS(RADIANS(G115))*COS(RADIANS(E123))*COS(RADIANS(Z113))))</f>
        <v>#DIV/0!</v>
      </c>
      <c r="AA115" t="e">
        <f>IF(DEGREES(ACOS(SIN(RADIANS(G115))*SIN(RADIANS(E123))+COS(RADIANS(G115))*COS(RADIANS(E123))*COS(RADIANS(AA113))))&gt;90,0,$F$4*$F$5/E122^2*(SIN(RADIANS(G115))*SIN(RADIANS(E123))+COS(RADIANS(G115))*COS(RADIANS(E123))*COS(RADIANS(AA113))))</f>
        <v>#DIV/0!</v>
      </c>
      <c r="AB115" t="e">
        <f>IF(DEGREES(ACOS(SIN(RADIANS(G115))*SIN(RADIANS(E123))+COS(RADIANS(G115))*COS(RADIANS(E123))*COS(RADIANS(AB113))))&gt;90,0,$F$4*$F$5/E122^2*(SIN(RADIANS(G115))*SIN(RADIANS(E123))+COS(RADIANS(G115))*COS(RADIANS(E123))*COS(RADIANS(AB113))))</f>
        <v>#DIV/0!</v>
      </c>
      <c r="AC115" t="e">
        <f>IF(DEGREES(ACOS(SIN(RADIANS(G115))*SIN(RADIANS(E123))+COS(RADIANS(G115))*COS(RADIANS(E123))*COS(RADIANS(AC113))))&gt;90,0,$F$4*$F$5/E122^2*(SIN(RADIANS(G115))*SIN(RADIANS(E123))+COS(RADIANS(G115))*COS(RADIANS(E123))*COS(RADIANS(AC113))))</f>
        <v>#DIV/0!</v>
      </c>
      <c r="AD115" t="e">
        <f>IF(DEGREES(ACOS(SIN(RADIANS(G115))*SIN(RADIANS(E123))+COS(RADIANS(G115))*COS(RADIANS(E123))*COS(RADIANS(AD113))))&gt;90,0,$F$4*$F$5/E122^2*(SIN(RADIANS(G115))*SIN(RADIANS(E123))+COS(RADIANS(G115))*COS(RADIANS(E123))*COS(RADIANS(AD113))))</f>
        <v>#DIV/0!</v>
      </c>
      <c r="AE115" t="e">
        <f>IF(DEGREES(ACOS(SIN(RADIANS(G115))*SIN(RADIANS(E123))+COS(RADIANS(G115))*COS(RADIANS(E123))*COS(RADIANS(AE113))))&gt;90,0,$F$4*$F$5/E122^2*(SIN(RADIANS(G115))*SIN(RADIANS(E123))+COS(RADIANS(G115))*COS(RADIANS(E123))*COS(RADIANS(AE113))))</f>
        <v>#DIV/0!</v>
      </c>
      <c r="AF115" t="e">
        <f>IF(DEGREES(ACOS(SIN(RADIANS(G115))*SIN(RADIANS(E123))+COS(RADIANS(G115))*COS(RADIANS(E123))*COS(RADIANS(AF113))))&gt;90,0,$F$4*$F$5/E122^2*(SIN(RADIANS(G115))*SIN(RADIANS(E123))+COS(RADIANS(G115))*COS(RADIANS(E123))*COS(RADIANS(AF113))))</f>
        <v>#DIV/0!</v>
      </c>
      <c r="AG115" t="e">
        <f>IF(DEGREES(ACOS(SIN(RADIANS(G115))*SIN(RADIANS(E123))+COS(RADIANS(G115))*COS(RADIANS(E123))*COS(RADIANS(AG113))))&gt;90,0,$F$4*$F$5/E122^2*(SIN(RADIANS(G115))*SIN(RADIANS(E123))+COS(RADIANS(G115))*COS(RADIANS(E123))*COS(RADIANS(AG113))))</f>
        <v>#DIV/0!</v>
      </c>
      <c r="AH115" t="e">
        <f>IF(DEGREES(ACOS(SIN(RADIANS(G115))*SIN(RADIANS(E123))+COS(RADIANS(G115))*COS(RADIANS(E123))*COS(RADIANS(AH113))))&gt;90,0,$F$4*$F$5/E122^2*(SIN(RADIANS(G115))*SIN(RADIANS(E123))+COS(RADIANS(G115))*COS(RADIANS(E123))*COS(RADIANS(AH113))))</f>
        <v>#DIV/0!</v>
      </c>
      <c r="AI115" t="e">
        <f>IF(DEGREES(ACOS(SIN(RADIANS(G115))*SIN(RADIANS(E123))+COS(RADIANS(G115))*COS(RADIANS(E123))*COS(RADIANS(AI113))))&gt;90,0,$F$4*$F$5/E122^2*(SIN(RADIANS(G115))*SIN(RADIANS(E123))+COS(RADIANS(G115))*COS(RADIANS(E123))*COS(RADIANS(AI113))))</f>
        <v>#DIV/0!</v>
      </c>
      <c r="AJ115" t="e">
        <f>IF(DEGREES(ACOS(SIN(RADIANS(G115))*SIN(RADIANS(E123))+COS(RADIANS(G115))*COS(RADIANS(E123))*COS(RADIANS(AJ113))))&gt;90,0,$F$4*$F$5/E122^2*(SIN(RADIANS(G115))*SIN(RADIANS(E123))+COS(RADIANS(G115))*COS(RADIANS(E123))*COS(RADIANS(AJ113))))</f>
        <v>#DIV/0!</v>
      </c>
      <c r="AK115" t="e">
        <f>IF(DEGREES(ACOS(SIN(RADIANS(G115))*SIN(RADIANS(E123))+COS(RADIANS(G115))*COS(RADIANS(E123))*COS(RADIANS(AK113))))&gt;90,0,$F$4*$F$5/E122^2*(SIN(RADIANS(G115))*SIN(RADIANS(E123))+COS(RADIANS(G115))*COS(RADIANS(E123))*COS(RADIANS(AK113))))</f>
        <v>#DIV/0!</v>
      </c>
      <c r="AL115" t="e">
        <f>IF(DEGREES(ACOS(SIN(RADIANS(G115))*SIN(RADIANS(E123))+COS(RADIANS(G115))*COS(RADIANS(E123))*COS(RADIANS(AL113))))&gt;90,0,$F$4*$F$5/E122^2*(SIN(RADIANS(G115))*SIN(RADIANS(E123))+COS(RADIANS(G115))*COS(RADIANS(E123))*COS(RADIANS(AL113))))</f>
        <v>#DIV/0!</v>
      </c>
      <c r="AM115" t="e">
        <f>IF(DEGREES(ACOS(SIN(RADIANS(G115))*SIN(RADIANS(E123))+COS(RADIANS(G115))*COS(RADIANS(E123))*COS(RADIANS(AM113))))&gt;90,0,$F$4*$F$5/E122^2*(SIN(RADIANS(G115))*SIN(RADIANS(E123))+COS(RADIANS(G115))*COS(RADIANS(E123))*COS(RADIANS(AM113))))</f>
        <v>#DIV/0!</v>
      </c>
      <c r="AN115" t="e">
        <f>IF(DEGREES(ACOS(SIN(RADIANS(G115))*SIN(RADIANS(E123))+COS(RADIANS(G115))*COS(RADIANS(E123))*COS(RADIANS(AN113))))&gt;90,0,$F$4*$F$5/E122^2*(SIN(RADIANS(G115))*SIN(RADIANS(E123))+COS(RADIANS(G115))*COS(RADIANS(E123))*COS(RADIANS(AN113))))</f>
        <v>#DIV/0!</v>
      </c>
      <c r="AO115" t="e">
        <f>IF(DEGREES(ACOS(SIN(RADIANS(G115))*SIN(RADIANS(E123))+COS(RADIANS(G115))*COS(RADIANS(E123))*COS(RADIANS(AO113))))&gt;90,0,$F$4*$F$5/E122^2*(SIN(RADIANS(G115))*SIN(RADIANS(E123))+COS(RADIANS(G115))*COS(RADIANS(E123))*COS(RADIANS(AO113))))</f>
        <v>#DIV/0!</v>
      </c>
      <c r="AP115" t="e">
        <f>IF(DEGREES(ACOS(SIN(RADIANS(G115))*SIN(RADIANS(E123))+COS(RADIANS(G115))*COS(RADIANS(E123))*COS(RADIANS(AP113))))&gt;90,0,$F$4*$F$5/E122^2*(SIN(RADIANS(G115))*SIN(RADIANS(E123))+COS(RADIANS(G115))*COS(RADIANS(E123))*COS(RADIANS(AP113))))</f>
        <v>#DIV/0!</v>
      </c>
      <c r="AQ115" t="e">
        <f>IF(DEGREES(ACOS(SIN(RADIANS(G115))*SIN(RADIANS(E123))+COS(RADIANS(G115))*COS(RADIANS(E123))*COS(RADIANS(AQ113))))&gt;90,0,$F$4*$F$5/E122^2*(SIN(RADIANS(G115))*SIN(RADIANS(E123))+COS(RADIANS(G115))*COS(RADIANS(E123))*COS(RADIANS(AQ113))))</f>
        <v>#DIV/0!</v>
      </c>
      <c r="AR115" t="e">
        <f>IF(DEGREES(ACOS(SIN(RADIANS(G115))*SIN(RADIANS(E123))+COS(RADIANS(G115))*COS(RADIANS(E123))*COS(RADIANS(AR113))))&gt;90,0,$F$4*$F$5/E122^2*(SIN(RADIANS(G115))*SIN(RADIANS(E123))+COS(RADIANS(G115))*COS(RADIANS(E123))*COS(RADIANS(AR113))))</f>
        <v>#DIV/0!</v>
      </c>
    </row>
    <row r="116" spans="2:44" x14ac:dyDescent="0.5">
      <c r="B116" t="s">
        <v>726</v>
      </c>
      <c r="E116" cm="1">
        <f t="array" ref="E116">INDEX($D$1751:$AM$1751,0,MATCH(E115-IF(E115&lt;360,0,360),$D$1700:$AM$1700,0))+IF(E115&gt;350,360,0)</f>
        <v>29.999999999999993</v>
      </c>
      <c r="G116">
        <v>80</v>
      </c>
      <c r="I116">
        <f>IF(DEGREES(ACOS(SIN(RADIANS(G116))*SIN(RADIANS(E123))+COS(RADIANS(G116))*COS(RADIANS(E123))*COS(RADIANS(I113))))&gt;90,0,$F$4*$F$5/E122^2*(SIN(RADIANS(G116))*SIN(RADIANS(E123))+COS(RADIANS(G116))*COS(RADIANS(E123))*COS(RADIANS(I113))))</f>
        <v>0</v>
      </c>
      <c r="J116">
        <f>IF(DEGREES(ACOS(SIN(RADIANS(G116))*SIN(RADIANS(E123))+COS(RADIANS(G116))*COS(RADIANS(E123))*COS(RADIANS(J113))))&gt;90,0,$F$4*$F$5/E122^2*(SIN(RADIANS(G116))*SIN(RADIANS(E123))+COS(RADIANS(G116))*COS(RADIANS(E123))*COS(RADIANS(J113))))</f>
        <v>0</v>
      </c>
      <c r="K116">
        <f>IF(DEGREES(ACOS(SIN(RADIANS(G116))*SIN(RADIANS(E123))+COS(RADIANS(G116))*COS(RADIANS(E123))*COS(RADIANS(K113))))&gt;90,0,$F$4*$F$5/E122^2*(SIN(RADIANS(G116))*SIN(RADIANS(E123))+COS(RADIANS(G116))*COS(RADIANS(E123))*COS(RADIANS(K113))))</f>
        <v>0</v>
      </c>
      <c r="L116">
        <f>IF(DEGREES(ACOS(SIN(RADIANS(G116))*SIN(RADIANS(E123))+COS(RADIANS(G116))*COS(RADIANS(E123))*COS(RADIANS(L113))))&gt;90,0,$F$4*$F$5/E122^2*(SIN(RADIANS(G116))*SIN(RADIANS(E123))+COS(RADIANS(G116))*COS(RADIANS(E123))*COS(RADIANS(L113))))</f>
        <v>0</v>
      </c>
      <c r="M116">
        <f>IF(DEGREES(ACOS(SIN(RADIANS(G116))*SIN(RADIANS(E123))+COS(RADIANS(G116))*COS(RADIANS(E123))*COS(RADIANS(M113))))&gt;90,0,$F$4*$F$5/E122^2*(SIN(RADIANS(G116))*SIN(RADIANS(E123))+COS(RADIANS(G116))*COS(RADIANS(E123))*COS(RADIANS(M113))))</f>
        <v>0</v>
      </c>
      <c r="N116">
        <f>IF(DEGREES(ACOS(SIN(RADIANS(G116))*SIN(RADIANS(E123))+COS(RADIANS(G116))*COS(RADIANS(E123))*COS(RADIANS(N113))))&gt;90,0,$F$4*$F$5/E122^2*(SIN(RADIANS(G116))*SIN(RADIANS(E123))+COS(RADIANS(G116))*COS(RADIANS(E123))*COS(RADIANS(N113))))</f>
        <v>0</v>
      </c>
      <c r="O116">
        <f>IF(DEGREES(ACOS(SIN(RADIANS(G116))*SIN(RADIANS(E123))+COS(RADIANS(G116))*COS(RADIANS(E123))*COS(RADIANS(O113))))&gt;90,0,$F$4*$F$5/E122^2*(SIN(RADIANS(G116))*SIN(RADIANS(E123))+COS(RADIANS(G116))*COS(RADIANS(E123))*COS(RADIANS(O113))))</f>
        <v>0</v>
      </c>
      <c r="P116">
        <f>IF(DEGREES(ACOS(SIN(RADIANS(G116))*SIN(RADIANS(E123))+COS(RADIANS(G116))*COS(RADIANS(E123))*COS(RADIANS(P113))))&gt;90,0,$F$4*$F$5/E122^2*(SIN(RADIANS(G116))*SIN(RADIANS(E123))+COS(RADIANS(G116))*COS(RADIANS(E123))*COS(RADIANS(P113))))</f>
        <v>0</v>
      </c>
      <c r="Q116">
        <f>IF(DEGREES(ACOS(SIN(RADIANS(G116))*SIN(RADIANS(E123))+COS(RADIANS(G116))*COS(RADIANS(E123))*COS(RADIANS(Q113))))&gt;90,0,$F$4*$F$5/E122^2*(SIN(RADIANS(G116))*SIN(RADIANS(E123))+COS(RADIANS(G116))*COS(RADIANS(E123))*COS(RADIANS(Q113))))</f>
        <v>0</v>
      </c>
      <c r="R116" t="e">
        <f>IF(DEGREES(ACOS(SIN(RADIANS(G116))*SIN(RADIANS(E123))+COS(RADIANS(G116))*COS(RADIANS(E123))*COS(RADIANS(R113))))&gt;90,0,$F$4*$F$5/E122^2*(SIN(RADIANS(G116))*SIN(RADIANS(E123))+COS(RADIANS(G116))*COS(RADIANS(E123))*COS(RADIANS(R113))))</f>
        <v>#DIV/0!</v>
      </c>
      <c r="S116" t="e">
        <f>IF(DEGREES(ACOS(SIN(RADIANS(G116))*SIN(RADIANS(E123))+COS(RADIANS(G116))*COS(RADIANS(E123))*COS(RADIANS(S113))))&gt;90,0,$F$4*$F$5/E122^2*(SIN(RADIANS(G116))*SIN(RADIANS(E123))+COS(RADIANS(G116))*COS(RADIANS(E123))*COS(RADIANS(S113))))</f>
        <v>#DIV/0!</v>
      </c>
      <c r="T116" t="e">
        <f>IF(DEGREES(ACOS(SIN(RADIANS(G116))*SIN(RADIANS(E123))+COS(RADIANS(G116))*COS(RADIANS(E123))*COS(RADIANS(T113))))&gt;90,0,$F$4*$F$5/E122^2*(SIN(RADIANS(G116))*SIN(RADIANS(E123))+COS(RADIANS(G116))*COS(RADIANS(E123))*COS(RADIANS(T113))))</f>
        <v>#DIV/0!</v>
      </c>
      <c r="U116" t="e">
        <f>IF(DEGREES(ACOS(SIN(RADIANS(G116))*SIN(RADIANS(E123))+COS(RADIANS(G116))*COS(RADIANS(E123))*COS(RADIANS(U113))))&gt;90,0,$F$4*$F$5/E122^2*(SIN(RADIANS(G116))*SIN(RADIANS(E123))+COS(RADIANS(G116))*COS(RADIANS(E123))*COS(RADIANS(U113))))</f>
        <v>#DIV/0!</v>
      </c>
      <c r="V116" t="e">
        <f>IF(DEGREES(ACOS(SIN(RADIANS(G116))*SIN(RADIANS(E123))+COS(RADIANS(G116))*COS(RADIANS(E123))*COS(RADIANS(V113))))&gt;90,0,$F$4*$F$5/E122^2*(SIN(RADIANS(G116))*SIN(RADIANS(E123))+COS(RADIANS(G116))*COS(RADIANS(E123))*COS(RADIANS(V113))))</f>
        <v>#DIV/0!</v>
      </c>
      <c r="W116" t="e">
        <f>IF(DEGREES(ACOS(SIN(RADIANS(G116))*SIN(RADIANS(E123))+COS(RADIANS(G116))*COS(RADIANS(E123))*COS(RADIANS(W113))))&gt;90,0,$F$4*$F$5/E122^2*(SIN(RADIANS(G116))*SIN(RADIANS(E123))+COS(RADIANS(G116))*COS(RADIANS(E123))*COS(RADIANS(W113))))</f>
        <v>#DIV/0!</v>
      </c>
      <c r="X116" t="e">
        <f>IF(DEGREES(ACOS(SIN(RADIANS(G116))*SIN(RADIANS(E123))+COS(RADIANS(G116))*COS(RADIANS(E123))*COS(RADIANS(X113))))&gt;90,0,$F$4*$F$5/E122^2*(SIN(RADIANS(G116))*SIN(RADIANS(E123))+COS(RADIANS(G116))*COS(RADIANS(E123))*COS(RADIANS(X113))))</f>
        <v>#DIV/0!</v>
      </c>
      <c r="Y116" t="e">
        <f>IF(DEGREES(ACOS(SIN(RADIANS(G116))*SIN(RADIANS(E123))+COS(RADIANS(G116))*COS(RADIANS(E123))*COS(RADIANS(Y113))))&gt;90,0,$F$4*$F$5/E122^2*(SIN(RADIANS(G116))*SIN(RADIANS(E123))+COS(RADIANS(G116))*COS(RADIANS(E123))*COS(RADIANS(Y113))))</f>
        <v>#DIV/0!</v>
      </c>
      <c r="Z116" t="e">
        <f>IF(DEGREES(ACOS(SIN(RADIANS(G116))*SIN(RADIANS(E123))+COS(RADIANS(G116))*COS(RADIANS(E123))*COS(RADIANS(Z113))))&gt;90,0,$F$4*$F$5/E122^2*(SIN(RADIANS(G116))*SIN(RADIANS(E123))+COS(RADIANS(G116))*COS(RADIANS(E123))*COS(RADIANS(Z113))))</f>
        <v>#DIV/0!</v>
      </c>
      <c r="AA116" t="e">
        <f>IF(DEGREES(ACOS(SIN(RADIANS(G116))*SIN(RADIANS(E123))+COS(RADIANS(G116))*COS(RADIANS(E123))*COS(RADIANS(AA113))))&gt;90,0,$F$4*$F$5/E122^2*(SIN(RADIANS(G116))*SIN(RADIANS(E123))+COS(RADIANS(G116))*COS(RADIANS(E123))*COS(RADIANS(AA113))))</f>
        <v>#DIV/0!</v>
      </c>
      <c r="AB116" t="e">
        <f>IF(DEGREES(ACOS(SIN(RADIANS(G116))*SIN(RADIANS(E123))+COS(RADIANS(G116))*COS(RADIANS(E123))*COS(RADIANS(AB113))))&gt;90,0,$F$4*$F$5/E122^2*(SIN(RADIANS(G116))*SIN(RADIANS(E123))+COS(RADIANS(G116))*COS(RADIANS(E123))*COS(RADIANS(AB113))))</f>
        <v>#DIV/0!</v>
      </c>
      <c r="AC116" t="e">
        <f>IF(DEGREES(ACOS(SIN(RADIANS(G116))*SIN(RADIANS(E123))+COS(RADIANS(G116))*COS(RADIANS(E123))*COS(RADIANS(AC113))))&gt;90,0,$F$4*$F$5/E122^2*(SIN(RADIANS(G116))*SIN(RADIANS(E123))+COS(RADIANS(G116))*COS(RADIANS(E123))*COS(RADIANS(AC113))))</f>
        <v>#DIV/0!</v>
      </c>
      <c r="AD116" t="e">
        <f>IF(DEGREES(ACOS(SIN(RADIANS(G116))*SIN(RADIANS(E123))+COS(RADIANS(G116))*COS(RADIANS(E123))*COS(RADIANS(AD113))))&gt;90,0,$F$4*$F$5/E122^2*(SIN(RADIANS(G116))*SIN(RADIANS(E123))+COS(RADIANS(G116))*COS(RADIANS(E123))*COS(RADIANS(AD113))))</f>
        <v>#DIV/0!</v>
      </c>
      <c r="AE116" t="e">
        <f>IF(DEGREES(ACOS(SIN(RADIANS(G116))*SIN(RADIANS(E123))+COS(RADIANS(G116))*COS(RADIANS(E123))*COS(RADIANS(AE113))))&gt;90,0,$F$4*$F$5/E122^2*(SIN(RADIANS(G116))*SIN(RADIANS(E123))+COS(RADIANS(G116))*COS(RADIANS(E123))*COS(RADIANS(AE113))))</f>
        <v>#DIV/0!</v>
      </c>
      <c r="AF116" t="e">
        <f>IF(DEGREES(ACOS(SIN(RADIANS(G116))*SIN(RADIANS(E123))+COS(RADIANS(G116))*COS(RADIANS(E123))*COS(RADIANS(AF113))))&gt;90,0,$F$4*$F$5/E122^2*(SIN(RADIANS(G116))*SIN(RADIANS(E123))+COS(RADIANS(G116))*COS(RADIANS(E123))*COS(RADIANS(AF113))))</f>
        <v>#DIV/0!</v>
      </c>
      <c r="AG116" t="e">
        <f>IF(DEGREES(ACOS(SIN(RADIANS(G116))*SIN(RADIANS(E123))+COS(RADIANS(G116))*COS(RADIANS(E123))*COS(RADIANS(AG113))))&gt;90,0,$F$4*$F$5/E122^2*(SIN(RADIANS(G116))*SIN(RADIANS(E123))+COS(RADIANS(G116))*COS(RADIANS(E123))*COS(RADIANS(AG113))))</f>
        <v>#DIV/0!</v>
      </c>
      <c r="AH116" t="e">
        <f>IF(DEGREES(ACOS(SIN(RADIANS(G116))*SIN(RADIANS(E123))+COS(RADIANS(G116))*COS(RADIANS(E123))*COS(RADIANS(AH113))))&gt;90,0,$F$4*$F$5/E122^2*(SIN(RADIANS(G116))*SIN(RADIANS(E123))+COS(RADIANS(G116))*COS(RADIANS(E123))*COS(RADIANS(AH113))))</f>
        <v>#DIV/0!</v>
      </c>
      <c r="AI116" t="e">
        <f>IF(DEGREES(ACOS(SIN(RADIANS(G116))*SIN(RADIANS(E123))+COS(RADIANS(G116))*COS(RADIANS(E123))*COS(RADIANS(AI113))))&gt;90,0,$F$4*$F$5/E122^2*(SIN(RADIANS(G116))*SIN(RADIANS(E123))+COS(RADIANS(G116))*COS(RADIANS(E123))*COS(RADIANS(AI113))))</f>
        <v>#DIV/0!</v>
      </c>
      <c r="AJ116" t="e">
        <f>IF(DEGREES(ACOS(SIN(RADIANS(G116))*SIN(RADIANS(E123))+COS(RADIANS(G116))*COS(RADIANS(E123))*COS(RADIANS(AJ113))))&gt;90,0,$F$4*$F$5/E122^2*(SIN(RADIANS(G116))*SIN(RADIANS(E123))+COS(RADIANS(G116))*COS(RADIANS(E123))*COS(RADIANS(AJ113))))</f>
        <v>#DIV/0!</v>
      </c>
      <c r="AK116">
        <f>IF(DEGREES(ACOS(SIN(RADIANS(G116))*SIN(RADIANS(E123))+COS(RADIANS(G116))*COS(RADIANS(E123))*COS(RADIANS(AK113))))&gt;90,0,$F$4*$F$5/E122^2*(SIN(RADIANS(G116))*SIN(RADIANS(E123))+COS(RADIANS(G116))*COS(RADIANS(E123))*COS(RADIANS(AK113))))</f>
        <v>0</v>
      </c>
      <c r="AL116">
        <f>IF(DEGREES(ACOS(SIN(RADIANS(G116))*SIN(RADIANS(E123))+COS(RADIANS(G116))*COS(RADIANS(E123))*COS(RADIANS(AL113))))&gt;90,0,$F$4*$F$5/E122^2*(SIN(RADIANS(G116))*SIN(RADIANS(E123))+COS(RADIANS(G116))*COS(RADIANS(E123))*COS(RADIANS(AL113))))</f>
        <v>0</v>
      </c>
      <c r="AM116">
        <f>IF(DEGREES(ACOS(SIN(RADIANS(G116))*SIN(RADIANS(E123))+COS(RADIANS(G116))*COS(RADIANS(E123))*COS(RADIANS(AM113))))&gt;90,0,$F$4*$F$5/E122^2*(SIN(RADIANS(G116))*SIN(RADIANS(E123))+COS(RADIANS(G116))*COS(RADIANS(E123))*COS(RADIANS(AM113))))</f>
        <v>0</v>
      </c>
      <c r="AN116">
        <f>IF(DEGREES(ACOS(SIN(RADIANS(G116))*SIN(RADIANS(E123))+COS(RADIANS(G116))*COS(RADIANS(E123))*COS(RADIANS(AN113))))&gt;90,0,$F$4*$F$5/E122^2*(SIN(RADIANS(G116))*SIN(RADIANS(E123))+COS(RADIANS(G116))*COS(RADIANS(E123))*COS(RADIANS(AN113))))</f>
        <v>0</v>
      </c>
      <c r="AO116">
        <f>IF(DEGREES(ACOS(SIN(RADIANS(G116))*SIN(RADIANS(E123))+COS(RADIANS(G116))*COS(RADIANS(E123))*COS(RADIANS(AO113))))&gt;90,0,$F$4*$F$5/E122^2*(SIN(RADIANS(G116))*SIN(RADIANS(E123))+COS(RADIANS(G116))*COS(RADIANS(E123))*COS(RADIANS(AO113))))</f>
        <v>0</v>
      </c>
      <c r="AP116">
        <f>IF(DEGREES(ACOS(SIN(RADIANS(G116))*SIN(RADIANS(E123))+COS(RADIANS(G116))*COS(RADIANS(E123))*COS(RADIANS(AP113))))&gt;90,0,$F$4*$F$5/E122^2*(SIN(RADIANS(G116))*SIN(RADIANS(E123))+COS(RADIANS(G116))*COS(RADIANS(E123))*COS(RADIANS(AP113))))</f>
        <v>0</v>
      </c>
      <c r="AQ116">
        <f>IF(DEGREES(ACOS(SIN(RADIANS(G116))*SIN(RADIANS(E123))+COS(RADIANS(G116))*COS(RADIANS(E123))*COS(RADIANS(AQ113))))&gt;90,0,$F$4*$F$5/E122^2*(SIN(RADIANS(G116))*SIN(RADIANS(E123))+COS(RADIANS(G116))*COS(RADIANS(E123))*COS(RADIANS(AQ113))))</f>
        <v>0</v>
      </c>
      <c r="AR116">
        <f>IF(DEGREES(ACOS(SIN(RADIANS(G116))*SIN(RADIANS(E123))+COS(RADIANS(G116))*COS(RADIANS(E123))*COS(RADIANS(AR113))))&gt;90,0,$F$4*$F$5/E122^2*(SIN(RADIANS(G116))*SIN(RADIANS(E123))+COS(RADIANS(G116))*COS(RADIANS(E123))*COS(RADIANS(AR113))))</f>
        <v>0</v>
      </c>
    </row>
    <row r="117" spans="2:44" x14ac:dyDescent="0.5">
      <c r="B117" s="40" t="s">
        <v>781</v>
      </c>
      <c r="E117">
        <f>IF(E116-$F$13&lt;0,E116-$F$13+360,IF(E116-$F$13&gt;360,E116-$F$13-360,E116-$F$13))</f>
        <v>120</v>
      </c>
      <c r="G117">
        <v>70</v>
      </c>
      <c r="I117">
        <f>IF(DEGREES(ACOS(SIN(RADIANS(G117))*SIN(RADIANS(E123))+COS(RADIANS(G117))*COS(RADIANS(E123))*COS(RADIANS(I113))))&gt;90,0,$F$4*$F$5/E122^2*(SIN(RADIANS(G117))*SIN(RADIANS(E123))+COS(RADIANS(G117))*COS(RADIANS(E123))*COS(RADIANS(I113))))</f>
        <v>0</v>
      </c>
      <c r="J117">
        <f>IF(DEGREES(ACOS(SIN(RADIANS(G117))*SIN(RADIANS(E123))+COS(RADIANS(G117))*COS(RADIANS(E123))*COS(RADIANS(J113))))&gt;90,0,$F$4*$F$5/E122^2*(SIN(RADIANS(G117))*SIN(RADIANS(E123))+COS(RADIANS(G117))*COS(RADIANS(E123))*COS(RADIANS(J113))))</f>
        <v>0</v>
      </c>
      <c r="K117">
        <f>IF(DEGREES(ACOS(SIN(RADIANS(G117))*SIN(RADIANS(E123))+COS(RADIANS(G117))*COS(RADIANS(E123))*COS(RADIANS(K113))))&gt;90,0,$F$4*$F$5/E122^2*(SIN(RADIANS(G117))*SIN(RADIANS(E123))+COS(RADIANS(G117))*COS(RADIANS(E123))*COS(RADIANS(K113))))</f>
        <v>0</v>
      </c>
      <c r="L117">
        <f>IF(DEGREES(ACOS(SIN(RADIANS(G117))*SIN(RADIANS(E123))+COS(RADIANS(G117))*COS(RADIANS(E123))*COS(RADIANS(L113))))&gt;90,0,$F$4*$F$5/E122^2*(SIN(RADIANS(G117))*SIN(RADIANS(E123))+COS(RADIANS(G117))*COS(RADIANS(E123))*COS(RADIANS(L113))))</f>
        <v>0</v>
      </c>
      <c r="M117">
        <f>IF(DEGREES(ACOS(SIN(RADIANS(G117))*SIN(RADIANS(E123))+COS(RADIANS(G117))*COS(RADIANS(E123))*COS(RADIANS(M113))))&gt;90,0,$F$4*$F$5/E122^2*(SIN(RADIANS(G117))*SIN(RADIANS(E123))+COS(RADIANS(G117))*COS(RADIANS(E123))*COS(RADIANS(M113))))</f>
        <v>0</v>
      </c>
      <c r="N117">
        <f>IF(DEGREES(ACOS(SIN(RADIANS(G117))*SIN(RADIANS(E123))+COS(RADIANS(G117))*COS(RADIANS(E123))*COS(RADIANS(N113))))&gt;90,0,$F$4*$F$5/E122^2*(SIN(RADIANS(G117))*SIN(RADIANS(E123))+COS(RADIANS(G117))*COS(RADIANS(E123))*COS(RADIANS(N113))))</f>
        <v>0</v>
      </c>
      <c r="O117">
        <f>IF(DEGREES(ACOS(SIN(RADIANS(G117))*SIN(RADIANS(E123))+COS(RADIANS(G117))*COS(RADIANS(E123))*COS(RADIANS(O113))))&gt;90,0,$F$4*$F$5/E122^2*(SIN(RADIANS(G117))*SIN(RADIANS(E123))+COS(RADIANS(G117))*COS(RADIANS(E123))*COS(RADIANS(O113))))</f>
        <v>0</v>
      </c>
      <c r="P117">
        <f>IF(DEGREES(ACOS(SIN(RADIANS(G117))*SIN(RADIANS(E123))+COS(RADIANS(G117))*COS(RADIANS(E123))*COS(RADIANS(P113))))&gt;90,0,$F$4*$F$5/E122^2*(SIN(RADIANS(G117))*SIN(RADIANS(E123))+COS(RADIANS(G117))*COS(RADIANS(E123))*COS(RADIANS(P113))))</f>
        <v>0</v>
      </c>
      <c r="Q117">
        <f>IF(DEGREES(ACOS(SIN(RADIANS(G117))*SIN(RADIANS(E123))+COS(RADIANS(G117))*COS(RADIANS(E123))*COS(RADIANS(Q113))))&gt;90,0,$F$4*$F$5/E122^2*(SIN(RADIANS(G117))*SIN(RADIANS(E123))+COS(RADIANS(G117))*COS(RADIANS(E123))*COS(RADIANS(Q113))))</f>
        <v>0</v>
      </c>
      <c r="R117" t="e">
        <f>IF(DEGREES(ACOS(SIN(RADIANS(G117))*SIN(RADIANS(E123))+COS(RADIANS(G117))*COS(RADIANS(E123))*COS(RADIANS(R113))))&gt;90,0,$F$4*$F$5/E122^2*(SIN(RADIANS(G117))*SIN(RADIANS(E123))+COS(RADIANS(G117))*COS(RADIANS(E123))*COS(RADIANS(R113))))</f>
        <v>#DIV/0!</v>
      </c>
      <c r="S117" t="e">
        <f>IF(DEGREES(ACOS(SIN(RADIANS(G117))*SIN(RADIANS(E123))+COS(RADIANS(G117))*COS(RADIANS(E123))*COS(RADIANS(S113))))&gt;90,0,$F$4*$F$5/E122^2*(SIN(RADIANS(G117))*SIN(RADIANS(E123))+COS(RADIANS(G117))*COS(RADIANS(E123))*COS(RADIANS(S113))))</f>
        <v>#DIV/0!</v>
      </c>
      <c r="T117" t="e">
        <f>IF(DEGREES(ACOS(SIN(RADIANS(G117))*SIN(RADIANS(E123))+COS(RADIANS(G117))*COS(RADIANS(E123))*COS(RADIANS(T113))))&gt;90,0,$F$4*$F$5/E122^2*(SIN(RADIANS(G117))*SIN(RADIANS(E123))+COS(RADIANS(G117))*COS(RADIANS(E123))*COS(RADIANS(T113))))</f>
        <v>#DIV/0!</v>
      </c>
      <c r="U117" t="e">
        <f>IF(DEGREES(ACOS(SIN(RADIANS(G117))*SIN(RADIANS(E123))+COS(RADIANS(G117))*COS(RADIANS(E123))*COS(RADIANS(U113))))&gt;90,0,$F$4*$F$5/E122^2*(SIN(RADIANS(G117))*SIN(RADIANS(E123))+COS(RADIANS(G117))*COS(RADIANS(E123))*COS(RADIANS(U113))))</f>
        <v>#DIV/0!</v>
      </c>
      <c r="V117" t="e">
        <f>IF(DEGREES(ACOS(SIN(RADIANS(G117))*SIN(RADIANS(E123))+COS(RADIANS(G117))*COS(RADIANS(E123))*COS(RADIANS(V113))))&gt;90,0,$F$4*$F$5/E122^2*(SIN(RADIANS(G117))*SIN(RADIANS(E123))+COS(RADIANS(G117))*COS(RADIANS(E123))*COS(RADIANS(V113))))</f>
        <v>#DIV/0!</v>
      </c>
      <c r="W117" t="e">
        <f>IF(DEGREES(ACOS(SIN(RADIANS(G117))*SIN(RADIANS(E123))+COS(RADIANS(G117))*COS(RADIANS(E123))*COS(RADIANS(W113))))&gt;90,0,$F$4*$F$5/E122^2*(SIN(RADIANS(G117))*SIN(RADIANS(E123))+COS(RADIANS(G117))*COS(RADIANS(E123))*COS(RADIANS(W113))))</f>
        <v>#DIV/0!</v>
      </c>
      <c r="X117" t="e">
        <f>IF(DEGREES(ACOS(SIN(RADIANS(G117))*SIN(RADIANS(E123))+COS(RADIANS(G117))*COS(RADIANS(E123))*COS(RADIANS(X113))))&gt;90,0,$F$4*$F$5/E122^2*(SIN(RADIANS(G117))*SIN(RADIANS(E123))+COS(RADIANS(G117))*COS(RADIANS(E123))*COS(RADIANS(X113))))</f>
        <v>#DIV/0!</v>
      </c>
      <c r="Y117" t="e">
        <f>IF(DEGREES(ACOS(SIN(RADIANS(G117))*SIN(RADIANS(E123))+COS(RADIANS(G117))*COS(RADIANS(E123))*COS(RADIANS(Y113))))&gt;90,0,$F$4*$F$5/E122^2*(SIN(RADIANS(G117))*SIN(RADIANS(E123))+COS(RADIANS(G117))*COS(RADIANS(E123))*COS(RADIANS(Y113))))</f>
        <v>#DIV/0!</v>
      </c>
      <c r="Z117" t="e">
        <f>IF(DEGREES(ACOS(SIN(RADIANS(G117))*SIN(RADIANS(E123))+COS(RADIANS(G117))*COS(RADIANS(E123))*COS(RADIANS(Z113))))&gt;90,0,$F$4*$F$5/E122^2*(SIN(RADIANS(G117))*SIN(RADIANS(E123))+COS(RADIANS(G117))*COS(RADIANS(E123))*COS(RADIANS(Z113))))</f>
        <v>#DIV/0!</v>
      </c>
      <c r="AA117" t="e">
        <f>IF(DEGREES(ACOS(SIN(RADIANS(G117))*SIN(RADIANS(E123))+COS(RADIANS(G117))*COS(RADIANS(E123))*COS(RADIANS(AA113))))&gt;90,0,$F$4*$F$5/E122^2*(SIN(RADIANS(G117))*SIN(RADIANS(E123))+COS(RADIANS(G117))*COS(RADIANS(E123))*COS(RADIANS(AA113))))</f>
        <v>#DIV/0!</v>
      </c>
      <c r="AB117" t="e">
        <f>IF(DEGREES(ACOS(SIN(RADIANS(G117))*SIN(RADIANS(E123))+COS(RADIANS(G117))*COS(RADIANS(E123))*COS(RADIANS(AB113))))&gt;90,0,$F$4*$F$5/E122^2*(SIN(RADIANS(G117))*SIN(RADIANS(E123))+COS(RADIANS(G117))*COS(RADIANS(E123))*COS(RADIANS(AB113))))</f>
        <v>#DIV/0!</v>
      </c>
      <c r="AC117" t="e">
        <f>IF(DEGREES(ACOS(SIN(RADIANS(G117))*SIN(RADIANS(E123))+COS(RADIANS(G117))*COS(RADIANS(E123))*COS(RADIANS(AC113))))&gt;90,0,$F$4*$F$5/E122^2*(SIN(RADIANS(G117))*SIN(RADIANS(E123))+COS(RADIANS(G117))*COS(RADIANS(E123))*COS(RADIANS(AC113))))</f>
        <v>#DIV/0!</v>
      </c>
      <c r="AD117" t="e">
        <f>IF(DEGREES(ACOS(SIN(RADIANS(G117))*SIN(RADIANS(E123))+COS(RADIANS(G117))*COS(RADIANS(E123))*COS(RADIANS(AD113))))&gt;90,0,$F$4*$F$5/E122^2*(SIN(RADIANS(G117))*SIN(RADIANS(E123))+COS(RADIANS(G117))*COS(RADIANS(E123))*COS(RADIANS(AD113))))</f>
        <v>#DIV/0!</v>
      </c>
      <c r="AE117" t="e">
        <f>IF(DEGREES(ACOS(SIN(RADIANS(G117))*SIN(RADIANS(E123))+COS(RADIANS(G117))*COS(RADIANS(E123))*COS(RADIANS(AE113))))&gt;90,0,$F$4*$F$5/E122^2*(SIN(RADIANS(G117))*SIN(RADIANS(E123))+COS(RADIANS(G117))*COS(RADIANS(E123))*COS(RADIANS(AE113))))</f>
        <v>#DIV/0!</v>
      </c>
      <c r="AF117" t="e">
        <f>IF(DEGREES(ACOS(SIN(RADIANS(G117))*SIN(RADIANS(E123))+COS(RADIANS(G117))*COS(RADIANS(E123))*COS(RADIANS(AF113))))&gt;90,0,$F$4*$F$5/E122^2*(SIN(RADIANS(G117))*SIN(RADIANS(E123))+COS(RADIANS(G117))*COS(RADIANS(E123))*COS(RADIANS(AF113))))</f>
        <v>#DIV/0!</v>
      </c>
      <c r="AG117" t="e">
        <f>IF(DEGREES(ACOS(SIN(RADIANS(G117))*SIN(RADIANS(E123))+COS(RADIANS(G117))*COS(RADIANS(E123))*COS(RADIANS(AG113))))&gt;90,0,$F$4*$F$5/E122^2*(SIN(RADIANS(G117))*SIN(RADIANS(E123))+COS(RADIANS(G117))*COS(RADIANS(E123))*COS(RADIANS(AG113))))</f>
        <v>#DIV/0!</v>
      </c>
      <c r="AH117" t="e">
        <f>IF(DEGREES(ACOS(SIN(RADIANS(G117))*SIN(RADIANS(E123))+COS(RADIANS(G117))*COS(RADIANS(E123))*COS(RADIANS(AH113))))&gt;90,0,$F$4*$F$5/E122^2*(SIN(RADIANS(G117))*SIN(RADIANS(E123))+COS(RADIANS(G117))*COS(RADIANS(E123))*COS(RADIANS(AH113))))</f>
        <v>#DIV/0!</v>
      </c>
      <c r="AI117" t="e">
        <f>IF(DEGREES(ACOS(SIN(RADIANS(G117))*SIN(RADIANS(E123))+COS(RADIANS(G117))*COS(RADIANS(E123))*COS(RADIANS(AI113))))&gt;90,0,$F$4*$F$5/E122^2*(SIN(RADIANS(G117))*SIN(RADIANS(E123))+COS(RADIANS(G117))*COS(RADIANS(E123))*COS(RADIANS(AI113))))</f>
        <v>#DIV/0!</v>
      </c>
      <c r="AJ117" t="e">
        <f>IF(DEGREES(ACOS(SIN(RADIANS(G117))*SIN(RADIANS(E123))+COS(RADIANS(G117))*COS(RADIANS(E123))*COS(RADIANS(AJ113))))&gt;90,0,$F$4*$F$5/E122^2*(SIN(RADIANS(G117))*SIN(RADIANS(E123))+COS(RADIANS(G117))*COS(RADIANS(E123))*COS(RADIANS(AJ113))))</f>
        <v>#DIV/0!</v>
      </c>
      <c r="AK117">
        <f>IF(DEGREES(ACOS(SIN(RADIANS(G117))*SIN(RADIANS(E123))+COS(RADIANS(G117))*COS(RADIANS(E123))*COS(RADIANS(AK113))))&gt;90,0,$F$4*$F$5/E122^2*(SIN(RADIANS(G117))*SIN(RADIANS(E123))+COS(RADIANS(G117))*COS(RADIANS(E123))*COS(RADIANS(AK113))))</f>
        <v>0</v>
      </c>
      <c r="AL117">
        <f>IF(DEGREES(ACOS(SIN(RADIANS(G117))*SIN(RADIANS(E123))+COS(RADIANS(G117))*COS(RADIANS(E123))*COS(RADIANS(AL113))))&gt;90,0,$F$4*$F$5/E122^2*(SIN(RADIANS(G117))*SIN(RADIANS(E123))+COS(RADIANS(G117))*COS(RADIANS(E123))*COS(RADIANS(AL113))))</f>
        <v>0</v>
      </c>
      <c r="AM117">
        <f>IF(DEGREES(ACOS(SIN(RADIANS(G117))*SIN(RADIANS(E123))+COS(RADIANS(G117))*COS(RADIANS(E123))*COS(RADIANS(AM113))))&gt;90,0,$F$4*$F$5/E122^2*(SIN(RADIANS(G117))*SIN(RADIANS(E123))+COS(RADIANS(G117))*COS(RADIANS(E123))*COS(RADIANS(AM113))))</f>
        <v>0</v>
      </c>
      <c r="AN117">
        <f>IF(DEGREES(ACOS(SIN(RADIANS(G117))*SIN(RADIANS(E123))+COS(RADIANS(G117))*COS(RADIANS(E123))*COS(RADIANS(AN113))))&gt;90,0,$F$4*$F$5/E122^2*(SIN(RADIANS(G117))*SIN(RADIANS(E123))+COS(RADIANS(G117))*COS(RADIANS(E123))*COS(RADIANS(AN113))))</f>
        <v>0</v>
      </c>
      <c r="AO117">
        <f>IF(DEGREES(ACOS(SIN(RADIANS(G117))*SIN(RADIANS(E123))+COS(RADIANS(G117))*COS(RADIANS(E123))*COS(RADIANS(AO113))))&gt;90,0,$F$4*$F$5/E122^2*(SIN(RADIANS(G117))*SIN(RADIANS(E123))+COS(RADIANS(G117))*COS(RADIANS(E123))*COS(RADIANS(AO113))))</f>
        <v>0</v>
      </c>
      <c r="AP117">
        <f>IF(DEGREES(ACOS(SIN(RADIANS(G117))*SIN(RADIANS(E123))+COS(RADIANS(G117))*COS(RADIANS(E123))*COS(RADIANS(AP113))))&gt;90,0,$F$4*$F$5/E122^2*(SIN(RADIANS(G117))*SIN(RADIANS(E123))+COS(RADIANS(G117))*COS(RADIANS(E123))*COS(RADIANS(AP113))))</f>
        <v>0</v>
      </c>
      <c r="AQ117">
        <f>IF(DEGREES(ACOS(SIN(RADIANS(G117))*SIN(RADIANS(E123))+COS(RADIANS(G117))*COS(RADIANS(E123))*COS(RADIANS(AQ113))))&gt;90,0,$F$4*$F$5/E122^2*(SIN(RADIANS(G117))*SIN(RADIANS(E123))+COS(RADIANS(G117))*COS(RADIANS(E123))*COS(RADIANS(AQ113))))</f>
        <v>0</v>
      </c>
      <c r="AR117">
        <f>IF(DEGREES(ACOS(SIN(RADIANS(G117))*SIN(RADIANS(E123))+COS(RADIANS(G117))*COS(RADIANS(E123))*COS(RADIANS(AR113))))&gt;90,0,$F$4*$F$5/E122^2*(SIN(RADIANS(G117))*SIN(RADIANS(E123))+COS(RADIANS(G117))*COS(RADIANS(E123))*COS(RADIANS(AR113))))</f>
        <v>0</v>
      </c>
    </row>
    <row r="118" spans="2:44" x14ac:dyDescent="0.5">
      <c r="B118" s="40" t="s">
        <v>727</v>
      </c>
      <c r="E118">
        <f>IF(E115&lt;360,E115/360,(E115-360)/360)</f>
        <v>8.3333333333333329E-2</v>
      </c>
      <c r="G118">
        <v>60</v>
      </c>
      <c r="I118">
        <f>IF(DEGREES(ACOS(SIN(RADIANS(G118))*SIN(RADIANS(E123))+COS(RADIANS(G118))*COS(RADIANS(E123))*COS(RADIANS(I113))))&gt;90,0,$F$4*$F$5/E122^2*(SIN(RADIANS(G118))*SIN(RADIANS(E123))+COS(RADIANS(G118))*COS(RADIANS(E123))*COS(RADIANS(I113))))</f>
        <v>0</v>
      </c>
      <c r="J118">
        <f>IF(DEGREES(ACOS(SIN(RADIANS(G118))*SIN(RADIANS(E123))+COS(RADIANS(G118))*COS(RADIANS(E123))*COS(RADIANS(J113))))&gt;90,0,$F$4*$F$5/E122^2*(SIN(RADIANS(G118))*SIN(RADIANS(E123))+COS(RADIANS(G118))*COS(RADIANS(E123))*COS(RADIANS(J113))))</f>
        <v>0</v>
      </c>
      <c r="K118">
        <f>IF(DEGREES(ACOS(SIN(RADIANS(G118))*SIN(RADIANS(E123))+COS(RADIANS(G118))*COS(RADIANS(E123))*COS(RADIANS(K113))))&gt;90,0,$F$4*$F$5/E122^2*(SIN(RADIANS(G118))*SIN(RADIANS(E123))+COS(RADIANS(G118))*COS(RADIANS(E123))*COS(RADIANS(K113))))</f>
        <v>0</v>
      </c>
      <c r="L118">
        <f>IF(DEGREES(ACOS(SIN(RADIANS(G118))*SIN(RADIANS(E123))+COS(RADIANS(G118))*COS(RADIANS(E123))*COS(RADIANS(L113))))&gt;90,0,$F$4*$F$5/E122^2*(SIN(RADIANS(G118))*SIN(RADIANS(E123))+COS(RADIANS(G118))*COS(RADIANS(E123))*COS(RADIANS(L113))))</f>
        <v>0</v>
      </c>
      <c r="M118">
        <f>IF(DEGREES(ACOS(SIN(RADIANS(G118))*SIN(RADIANS(E123))+COS(RADIANS(G118))*COS(RADIANS(E123))*COS(RADIANS(M113))))&gt;90,0,$F$4*$F$5/E122^2*(SIN(RADIANS(G118))*SIN(RADIANS(E123))+COS(RADIANS(G118))*COS(RADIANS(E123))*COS(RADIANS(M113))))</f>
        <v>0</v>
      </c>
      <c r="N118">
        <f>IF(DEGREES(ACOS(SIN(RADIANS(G118))*SIN(RADIANS(E123))+COS(RADIANS(G118))*COS(RADIANS(E123))*COS(RADIANS(N113))))&gt;90,0,$F$4*$F$5/E122^2*(SIN(RADIANS(G118))*SIN(RADIANS(E123))+COS(RADIANS(G118))*COS(RADIANS(E123))*COS(RADIANS(N113))))</f>
        <v>0</v>
      </c>
      <c r="O118">
        <f>IF(DEGREES(ACOS(SIN(RADIANS(G118))*SIN(RADIANS(E123))+COS(RADIANS(G118))*COS(RADIANS(E123))*COS(RADIANS(O113))))&gt;90,0,$F$4*$F$5/E122^2*(SIN(RADIANS(G118))*SIN(RADIANS(E123))+COS(RADIANS(G118))*COS(RADIANS(E123))*COS(RADIANS(O113))))</f>
        <v>0</v>
      </c>
      <c r="P118">
        <f>IF(DEGREES(ACOS(SIN(RADIANS(G118))*SIN(RADIANS(E123))+COS(RADIANS(G118))*COS(RADIANS(E123))*COS(RADIANS(P113))))&gt;90,0,$F$4*$F$5/E122^2*(SIN(RADIANS(G118))*SIN(RADIANS(E123))+COS(RADIANS(G118))*COS(RADIANS(E123))*COS(RADIANS(P113))))</f>
        <v>0</v>
      </c>
      <c r="Q118">
        <f>IF(DEGREES(ACOS(SIN(RADIANS(G118))*SIN(RADIANS(E123))+COS(RADIANS(G118))*COS(RADIANS(E123))*COS(RADIANS(Q113))))&gt;90,0,$F$4*$F$5/E122^2*(SIN(RADIANS(G118))*SIN(RADIANS(E123))+COS(RADIANS(G118))*COS(RADIANS(E123))*COS(RADIANS(Q113))))</f>
        <v>0</v>
      </c>
      <c r="R118" t="e">
        <f>IF(DEGREES(ACOS(SIN(RADIANS(G118))*SIN(RADIANS(E123))+COS(RADIANS(G118))*COS(RADIANS(E123))*COS(RADIANS(R113))))&gt;90,0,$F$4*$F$5/E122^2*(SIN(RADIANS(G118))*SIN(RADIANS(E123))+COS(RADIANS(G118))*COS(RADIANS(E123))*COS(RADIANS(R113))))</f>
        <v>#DIV/0!</v>
      </c>
      <c r="S118" t="e">
        <f>IF(DEGREES(ACOS(SIN(RADIANS(G118))*SIN(RADIANS(E123))+COS(RADIANS(G118))*COS(RADIANS(E123))*COS(RADIANS(S113))))&gt;90,0,$F$4*$F$5/E122^2*(SIN(RADIANS(G118))*SIN(RADIANS(E123))+COS(RADIANS(G118))*COS(RADIANS(E123))*COS(RADIANS(S113))))</f>
        <v>#DIV/0!</v>
      </c>
      <c r="T118" t="e">
        <f>IF(DEGREES(ACOS(SIN(RADIANS(G118))*SIN(RADIANS(E123))+COS(RADIANS(G118))*COS(RADIANS(E123))*COS(RADIANS(T113))))&gt;90,0,$F$4*$F$5/E122^2*(SIN(RADIANS(G118))*SIN(RADIANS(E123))+COS(RADIANS(G118))*COS(RADIANS(E123))*COS(RADIANS(T113))))</f>
        <v>#DIV/0!</v>
      </c>
      <c r="U118" t="e">
        <f>IF(DEGREES(ACOS(SIN(RADIANS(G118))*SIN(RADIANS(E123))+COS(RADIANS(G118))*COS(RADIANS(E123))*COS(RADIANS(U113))))&gt;90,0,$F$4*$F$5/E122^2*(SIN(RADIANS(G118))*SIN(RADIANS(E123))+COS(RADIANS(G118))*COS(RADIANS(E123))*COS(RADIANS(U113))))</f>
        <v>#DIV/0!</v>
      </c>
      <c r="V118" t="e">
        <f>IF(DEGREES(ACOS(SIN(RADIANS(G118))*SIN(RADIANS(E123))+COS(RADIANS(G118))*COS(RADIANS(E123))*COS(RADIANS(V113))))&gt;90,0,$F$4*$F$5/E122^2*(SIN(RADIANS(G118))*SIN(RADIANS(E123))+COS(RADIANS(G118))*COS(RADIANS(E123))*COS(RADIANS(V113))))</f>
        <v>#DIV/0!</v>
      </c>
      <c r="W118" t="e">
        <f>IF(DEGREES(ACOS(SIN(RADIANS(G118))*SIN(RADIANS(E123))+COS(RADIANS(G118))*COS(RADIANS(E123))*COS(RADIANS(W113))))&gt;90,0,$F$4*$F$5/E122^2*(SIN(RADIANS(G118))*SIN(RADIANS(E123))+COS(RADIANS(G118))*COS(RADIANS(E123))*COS(RADIANS(W113))))</f>
        <v>#DIV/0!</v>
      </c>
      <c r="X118" t="e">
        <f>IF(DEGREES(ACOS(SIN(RADIANS(G118))*SIN(RADIANS(E123))+COS(RADIANS(G118))*COS(RADIANS(E123))*COS(RADIANS(X113))))&gt;90,0,$F$4*$F$5/E122^2*(SIN(RADIANS(G118))*SIN(RADIANS(E123))+COS(RADIANS(G118))*COS(RADIANS(E123))*COS(RADIANS(X113))))</f>
        <v>#DIV/0!</v>
      </c>
      <c r="Y118" t="e">
        <f>IF(DEGREES(ACOS(SIN(RADIANS(G118))*SIN(RADIANS(E123))+COS(RADIANS(G118))*COS(RADIANS(E123))*COS(RADIANS(Y113))))&gt;90,0,$F$4*$F$5/E122^2*(SIN(RADIANS(G118))*SIN(RADIANS(E123))+COS(RADIANS(G118))*COS(RADIANS(E123))*COS(RADIANS(Y113))))</f>
        <v>#DIV/0!</v>
      </c>
      <c r="Z118" t="e">
        <f>IF(DEGREES(ACOS(SIN(RADIANS(G118))*SIN(RADIANS(E123))+COS(RADIANS(G118))*COS(RADIANS(E123))*COS(RADIANS(Z113))))&gt;90,0,$F$4*$F$5/E122^2*(SIN(RADIANS(G118))*SIN(RADIANS(E123))+COS(RADIANS(G118))*COS(RADIANS(E123))*COS(RADIANS(Z113))))</f>
        <v>#DIV/0!</v>
      </c>
      <c r="AA118" t="e">
        <f>IF(DEGREES(ACOS(SIN(RADIANS(G118))*SIN(RADIANS(E123))+COS(RADIANS(G118))*COS(RADIANS(E123))*COS(RADIANS(AA113))))&gt;90,0,$F$4*$F$5/E122^2*(SIN(RADIANS(G118))*SIN(RADIANS(E123))+COS(RADIANS(G118))*COS(RADIANS(E123))*COS(RADIANS(AA113))))</f>
        <v>#DIV/0!</v>
      </c>
      <c r="AB118" t="e">
        <f>IF(DEGREES(ACOS(SIN(RADIANS(G118))*SIN(RADIANS(E123))+COS(RADIANS(G118))*COS(RADIANS(E123))*COS(RADIANS(AB113))))&gt;90,0,$F$4*$F$5/E122^2*(SIN(RADIANS(G118))*SIN(RADIANS(E123))+COS(RADIANS(G118))*COS(RADIANS(E123))*COS(RADIANS(AB113))))</f>
        <v>#DIV/0!</v>
      </c>
      <c r="AC118" t="e">
        <f>IF(DEGREES(ACOS(SIN(RADIANS(G118))*SIN(RADIANS(E123))+COS(RADIANS(G118))*COS(RADIANS(E123))*COS(RADIANS(AC113))))&gt;90,0,$F$4*$F$5/E122^2*(SIN(RADIANS(G118))*SIN(RADIANS(E123))+COS(RADIANS(G118))*COS(RADIANS(E123))*COS(RADIANS(AC113))))</f>
        <v>#DIV/0!</v>
      </c>
      <c r="AD118" t="e">
        <f>IF(DEGREES(ACOS(SIN(RADIANS(G118))*SIN(RADIANS(E123))+COS(RADIANS(G118))*COS(RADIANS(E123))*COS(RADIANS(AD113))))&gt;90,0,$F$4*$F$5/E122^2*(SIN(RADIANS(G118))*SIN(RADIANS(E123))+COS(RADIANS(G118))*COS(RADIANS(E123))*COS(RADIANS(AD113))))</f>
        <v>#DIV/0!</v>
      </c>
      <c r="AE118" t="e">
        <f>IF(DEGREES(ACOS(SIN(RADIANS(G118))*SIN(RADIANS(E123))+COS(RADIANS(G118))*COS(RADIANS(E123))*COS(RADIANS(AE113))))&gt;90,0,$F$4*$F$5/E122^2*(SIN(RADIANS(G118))*SIN(RADIANS(E123))+COS(RADIANS(G118))*COS(RADIANS(E123))*COS(RADIANS(AE113))))</f>
        <v>#DIV/0!</v>
      </c>
      <c r="AF118" t="e">
        <f>IF(DEGREES(ACOS(SIN(RADIANS(G118))*SIN(RADIANS(E123))+COS(RADIANS(G118))*COS(RADIANS(E123))*COS(RADIANS(AF113))))&gt;90,0,$F$4*$F$5/E122^2*(SIN(RADIANS(G118))*SIN(RADIANS(E123))+COS(RADIANS(G118))*COS(RADIANS(E123))*COS(RADIANS(AF113))))</f>
        <v>#DIV/0!</v>
      </c>
      <c r="AG118" t="e">
        <f>IF(DEGREES(ACOS(SIN(RADIANS(G118))*SIN(RADIANS(E123))+COS(RADIANS(G118))*COS(RADIANS(E123))*COS(RADIANS(AG113))))&gt;90,0,$F$4*$F$5/E122^2*(SIN(RADIANS(G118))*SIN(RADIANS(E123))+COS(RADIANS(G118))*COS(RADIANS(E123))*COS(RADIANS(AG113))))</f>
        <v>#DIV/0!</v>
      </c>
      <c r="AH118" t="e">
        <f>IF(DEGREES(ACOS(SIN(RADIANS(G118))*SIN(RADIANS(E123))+COS(RADIANS(G118))*COS(RADIANS(E123))*COS(RADIANS(AH113))))&gt;90,0,$F$4*$F$5/E122^2*(SIN(RADIANS(G118))*SIN(RADIANS(E123))+COS(RADIANS(G118))*COS(RADIANS(E123))*COS(RADIANS(AH113))))</f>
        <v>#DIV/0!</v>
      </c>
      <c r="AI118" t="e">
        <f>IF(DEGREES(ACOS(SIN(RADIANS(G118))*SIN(RADIANS(E123))+COS(RADIANS(G118))*COS(RADIANS(E123))*COS(RADIANS(AI113))))&gt;90,0,$F$4*$F$5/E122^2*(SIN(RADIANS(G118))*SIN(RADIANS(E123))+COS(RADIANS(G118))*COS(RADIANS(E123))*COS(RADIANS(AI113))))</f>
        <v>#DIV/0!</v>
      </c>
      <c r="AJ118" t="e">
        <f>IF(DEGREES(ACOS(SIN(RADIANS(G118))*SIN(RADIANS(E123))+COS(RADIANS(G118))*COS(RADIANS(E123))*COS(RADIANS(AJ113))))&gt;90,0,$F$4*$F$5/E122^2*(SIN(RADIANS(G118))*SIN(RADIANS(E123))+COS(RADIANS(G118))*COS(RADIANS(E123))*COS(RADIANS(AJ113))))</f>
        <v>#DIV/0!</v>
      </c>
      <c r="AK118">
        <f>IF(DEGREES(ACOS(SIN(RADIANS(G118))*SIN(RADIANS(E123))+COS(RADIANS(G118))*COS(RADIANS(E123))*COS(RADIANS(AK113))))&gt;90,0,$F$4*$F$5/E122^2*(SIN(RADIANS(G118))*SIN(RADIANS(E123))+COS(RADIANS(G118))*COS(RADIANS(E123))*COS(RADIANS(AK113))))</f>
        <v>0</v>
      </c>
      <c r="AL118">
        <f>IF(DEGREES(ACOS(SIN(RADIANS(G118))*SIN(RADIANS(E123))+COS(RADIANS(G118))*COS(RADIANS(E123))*COS(RADIANS(AL113))))&gt;90,0,$F$4*$F$5/E122^2*(SIN(RADIANS(G118))*SIN(RADIANS(E123))+COS(RADIANS(G118))*COS(RADIANS(E123))*COS(RADIANS(AL113))))</f>
        <v>0</v>
      </c>
      <c r="AM118">
        <f>IF(DEGREES(ACOS(SIN(RADIANS(G118))*SIN(RADIANS(E123))+COS(RADIANS(G118))*COS(RADIANS(E123))*COS(RADIANS(AM113))))&gt;90,0,$F$4*$F$5/E122^2*(SIN(RADIANS(G118))*SIN(RADIANS(E123))+COS(RADIANS(G118))*COS(RADIANS(E123))*COS(RADIANS(AM113))))</f>
        <v>0</v>
      </c>
      <c r="AN118">
        <f>IF(DEGREES(ACOS(SIN(RADIANS(G118))*SIN(RADIANS(E123))+COS(RADIANS(G118))*COS(RADIANS(E123))*COS(RADIANS(AN113))))&gt;90,0,$F$4*$F$5/E122^2*(SIN(RADIANS(G118))*SIN(RADIANS(E123))+COS(RADIANS(G118))*COS(RADIANS(E123))*COS(RADIANS(AN113))))</f>
        <v>0</v>
      </c>
      <c r="AO118">
        <f>IF(DEGREES(ACOS(SIN(RADIANS(G118))*SIN(RADIANS(E123))+COS(RADIANS(G118))*COS(RADIANS(E123))*COS(RADIANS(AO113))))&gt;90,0,$F$4*$F$5/E122^2*(SIN(RADIANS(G118))*SIN(RADIANS(E123))+COS(RADIANS(G118))*COS(RADIANS(E123))*COS(RADIANS(AO113))))</f>
        <v>0</v>
      </c>
      <c r="AP118">
        <f>IF(DEGREES(ACOS(SIN(RADIANS(G118))*SIN(RADIANS(E123))+COS(RADIANS(G118))*COS(RADIANS(E123))*COS(RADIANS(AP113))))&gt;90,0,$F$4*$F$5/E122^2*(SIN(RADIANS(G118))*SIN(RADIANS(E123))+COS(RADIANS(G118))*COS(RADIANS(E123))*COS(RADIANS(AP113))))</f>
        <v>0</v>
      </c>
      <c r="AQ118">
        <f>IF(DEGREES(ACOS(SIN(RADIANS(G118))*SIN(RADIANS(E123))+COS(RADIANS(G118))*COS(RADIANS(E123))*COS(RADIANS(AQ113))))&gt;90,0,$F$4*$F$5/E122^2*(SIN(RADIANS(G118))*SIN(RADIANS(E123))+COS(RADIANS(G118))*COS(RADIANS(E123))*COS(RADIANS(AQ113))))</f>
        <v>0</v>
      </c>
      <c r="AR118">
        <f>IF(DEGREES(ACOS(SIN(RADIANS(G118))*SIN(RADIANS(E123))+COS(RADIANS(G118))*COS(RADIANS(E123))*COS(RADIANS(AR113))))&gt;90,0,$F$4*$F$5/E122^2*(SIN(RADIANS(G118))*SIN(RADIANS(E123))+COS(RADIANS(G118))*COS(RADIANS(E123))*COS(RADIANS(AR113))))</f>
        <v>0</v>
      </c>
    </row>
    <row r="119" spans="2:44" x14ac:dyDescent="0.5">
      <c r="B119" s="40" t="s">
        <v>782</v>
      </c>
      <c r="E119">
        <f>E118*$F$11</f>
        <v>0</v>
      </c>
      <c r="G119">
        <v>50</v>
      </c>
      <c r="I119">
        <f>IF(DEGREES(ACOS(SIN(RADIANS(G119))*SIN(RADIANS(E123))+COS(RADIANS(G119))*COS(RADIANS(E123))*COS(RADIANS(I113))))&gt;90,0,$F$4*$F$5/E122^2*(SIN(RADIANS(G119))*SIN(RADIANS(E123))+COS(RADIANS(G119))*COS(RADIANS(E123))*COS(RADIANS(I113))))</f>
        <v>0</v>
      </c>
      <c r="J119">
        <f>IF(DEGREES(ACOS(SIN(RADIANS(G119))*SIN(RADIANS(E123))+COS(RADIANS(G119))*COS(RADIANS(E123))*COS(RADIANS(J113))))&gt;90,0,$F$4*$F$5/E122^2*(SIN(RADIANS(G119))*SIN(RADIANS(E123))+COS(RADIANS(G119))*COS(RADIANS(E123))*COS(RADIANS(J113))))</f>
        <v>0</v>
      </c>
      <c r="K119">
        <f>IF(DEGREES(ACOS(SIN(RADIANS(G119))*SIN(RADIANS(E123))+COS(RADIANS(G119))*COS(RADIANS(E123))*COS(RADIANS(K113))))&gt;90,0,$F$4*$F$5/E122^2*(SIN(RADIANS(G119))*SIN(RADIANS(E123))+COS(RADIANS(G119))*COS(RADIANS(E123))*COS(RADIANS(K113))))</f>
        <v>0</v>
      </c>
      <c r="L119">
        <f>IF(DEGREES(ACOS(SIN(RADIANS(G119))*SIN(RADIANS(E123))+COS(RADIANS(G119))*COS(RADIANS(E123))*COS(RADIANS(L113))))&gt;90,0,$F$4*$F$5/E122^2*(SIN(RADIANS(G119))*SIN(RADIANS(E123))+COS(RADIANS(G119))*COS(RADIANS(E123))*COS(RADIANS(L113))))</f>
        <v>0</v>
      </c>
      <c r="M119">
        <f>IF(DEGREES(ACOS(SIN(RADIANS(G119))*SIN(RADIANS(E123))+COS(RADIANS(G119))*COS(RADIANS(E123))*COS(RADIANS(M113))))&gt;90,0,$F$4*$F$5/E122^2*(SIN(RADIANS(G119))*SIN(RADIANS(E123))+COS(RADIANS(G119))*COS(RADIANS(E123))*COS(RADIANS(M113))))</f>
        <v>0</v>
      </c>
      <c r="N119">
        <f>IF(DEGREES(ACOS(SIN(RADIANS(G119))*SIN(RADIANS(E123))+COS(RADIANS(G119))*COS(RADIANS(E123))*COS(RADIANS(N113))))&gt;90,0,$F$4*$F$5/E122^2*(SIN(RADIANS(G119))*SIN(RADIANS(E123))+COS(RADIANS(G119))*COS(RADIANS(E123))*COS(RADIANS(N113))))</f>
        <v>0</v>
      </c>
      <c r="O119">
        <f>IF(DEGREES(ACOS(SIN(RADIANS(G119))*SIN(RADIANS(E123))+COS(RADIANS(G119))*COS(RADIANS(E123))*COS(RADIANS(O113))))&gt;90,0,$F$4*$F$5/E122^2*(SIN(RADIANS(G119))*SIN(RADIANS(E123))+COS(RADIANS(G119))*COS(RADIANS(E123))*COS(RADIANS(O113))))</f>
        <v>0</v>
      </c>
      <c r="P119">
        <f>IF(DEGREES(ACOS(SIN(RADIANS(G119))*SIN(RADIANS(E123))+COS(RADIANS(G119))*COS(RADIANS(E123))*COS(RADIANS(P113))))&gt;90,0,$F$4*$F$5/E122^2*(SIN(RADIANS(G119))*SIN(RADIANS(E123))+COS(RADIANS(G119))*COS(RADIANS(E123))*COS(RADIANS(P113))))</f>
        <v>0</v>
      </c>
      <c r="Q119">
        <f>IF(DEGREES(ACOS(SIN(RADIANS(G119))*SIN(RADIANS(E123))+COS(RADIANS(G119))*COS(RADIANS(E123))*COS(RADIANS(Q113))))&gt;90,0,$F$4*$F$5/E122^2*(SIN(RADIANS(G119))*SIN(RADIANS(E123))+COS(RADIANS(G119))*COS(RADIANS(E123))*COS(RADIANS(Q113))))</f>
        <v>0</v>
      </c>
      <c r="R119" t="e">
        <f>IF(DEGREES(ACOS(SIN(RADIANS(G119))*SIN(RADIANS(E123))+COS(RADIANS(G119))*COS(RADIANS(E123))*COS(RADIANS(R113))))&gt;90,0,$F$4*$F$5/E122^2*(SIN(RADIANS(G119))*SIN(RADIANS(E123))+COS(RADIANS(G119))*COS(RADIANS(E123))*COS(RADIANS(R113))))</f>
        <v>#DIV/0!</v>
      </c>
      <c r="S119" t="e">
        <f>IF(DEGREES(ACOS(SIN(RADIANS(G119))*SIN(RADIANS(E123))+COS(RADIANS(G119))*COS(RADIANS(E123))*COS(RADIANS(S113))))&gt;90,0,$F$4*$F$5/E122^2*(SIN(RADIANS(G119))*SIN(RADIANS(E123))+COS(RADIANS(G119))*COS(RADIANS(E123))*COS(RADIANS(S113))))</f>
        <v>#DIV/0!</v>
      </c>
      <c r="T119" t="e">
        <f>IF(DEGREES(ACOS(SIN(RADIANS(G119))*SIN(RADIANS(E123))+COS(RADIANS(G119))*COS(RADIANS(E123))*COS(RADIANS(T113))))&gt;90,0,$F$4*$F$5/E122^2*(SIN(RADIANS(G119))*SIN(RADIANS(E123))+COS(RADIANS(G119))*COS(RADIANS(E123))*COS(RADIANS(T113))))</f>
        <v>#DIV/0!</v>
      </c>
      <c r="U119" t="e">
        <f>IF(DEGREES(ACOS(SIN(RADIANS(G119))*SIN(RADIANS(E123))+COS(RADIANS(G119))*COS(RADIANS(E123))*COS(RADIANS(U113))))&gt;90,0,$F$4*$F$5/E122^2*(SIN(RADIANS(G119))*SIN(RADIANS(E123))+COS(RADIANS(G119))*COS(RADIANS(E123))*COS(RADIANS(U113))))</f>
        <v>#DIV/0!</v>
      </c>
      <c r="V119" t="e">
        <f>IF(DEGREES(ACOS(SIN(RADIANS(G119))*SIN(RADIANS(E123))+COS(RADIANS(G119))*COS(RADIANS(E123))*COS(RADIANS(V113))))&gt;90,0,$F$4*$F$5/E122^2*(SIN(RADIANS(G119))*SIN(RADIANS(E123))+COS(RADIANS(G119))*COS(RADIANS(E123))*COS(RADIANS(V113))))</f>
        <v>#DIV/0!</v>
      </c>
      <c r="W119" t="e">
        <f>IF(DEGREES(ACOS(SIN(RADIANS(G119))*SIN(RADIANS(E123))+COS(RADIANS(G119))*COS(RADIANS(E123))*COS(RADIANS(W113))))&gt;90,0,$F$4*$F$5/E122^2*(SIN(RADIANS(G119))*SIN(RADIANS(E123))+COS(RADIANS(G119))*COS(RADIANS(E123))*COS(RADIANS(W113))))</f>
        <v>#DIV/0!</v>
      </c>
      <c r="X119" t="e">
        <f>IF(DEGREES(ACOS(SIN(RADIANS(G119))*SIN(RADIANS(E123))+COS(RADIANS(G119))*COS(RADIANS(E123))*COS(RADIANS(X113))))&gt;90,0,$F$4*$F$5/E122^2*(SIN(RADIANS(G119))*SIN(RADIANS(E123))+COS(RADIANS(G119))*COS(RADIANS(E123))*COS(RADIANS(X113))))</f>
        <v>#DIV/0!</v>
      </c>
      <c r="Y119" t="e">
        <f>IF(DEGREES(ACOS(SIN(RADIANS(G119))*SIN(RADIANS(E123))+COS(RADIANS(G119))*COS(RADIANS(E123))*COS(RADIANS(Y113))))&gt;90,0,$F$4*$F$5/E122^2*(SIN(RADIANS(G119))*SIN(RADIANS(E123))+COS(RADIANS(G119))*COS(RADIANS(E123))*COS(RADIANS(Y113))))</f>
        <v>#DIV/0!</v>
      </c>
      <c r="Z119" t="e">
        <f>IF(DEGREES(ACOS(SIN(RADIANS(G119))*SIN(RADIANS(E123))+COS(RADIANS(G119))*COS(RADIANS(E123))*COS(RADIANS(Z113))))&gt;90,0,$F$4*$F$5/E122^2*(SIN(RADIANS(G119))*SIN(RADIANS(E123))+COS(RADIANS(G119))*COS(RADIANS(E123))*COS(RADIANS(Z113))))</f>
        <v>#DIV/0!</v>
      </c>
      <c r="AA119" t="e">
        <f>IF(DEGREES(ACOS(SIN(RADIANS(G119))*SIN(RADIANS(E123))+COS(RADIANS(G119))*COS(RADIANS(E123))*COS(RADIANS(AA113))))&gt;90,0,$F$4*$F$5/E122^2*(SIN(RADIANS(G119))*SIN(RADIANS(E123))+COS(RADIANS(G119))*COS(RADIANS(E123))*COS(RADIANS(AA113))))</f>
        <v>#DIV/0!</v>
      </c>
      <c r="AB119" t="e">
        <f>IF(DEGREES(ACOS(SIN(RADIANS(G119))*SIN(RADIANS(E123))+COS(RADIANS(G119))*COS(RADIANS(E123))*COS(RADIANS(AB113))))&gt;90,0,$F$4*$F$5/E122^2*(SIN(RADIANS(G119))*SIN(RADIANS(E123))+COS(RADIANS(G119))*COS(RADIANS(E123))*COS(RADIANS(AB113))))</f>
        <v>#DIV/0!</v>
      </c>
      <c r="AC119" t="e">
        <f>IF(DEGREES(ACOS(SIN(RADIANS(G119))*SIN(RADIANS(E123))+COS(RADIANS(G119))*COS(RADIANS(E123))*COS(RADIANS(AC113))))&gt;90,0,$F$4*$F$5/E122^2*(SIN(RADIANS(G119))*SIN(RADIANS(E123))+COS(RADIANS(G119))*COS(RADIANS(E123))*COS(RADIANS(AC113))))</f>
        <v>#DIV/0!</v>
      </c>
      <c r="AD119" t="e">
        <f>IF(DEGREES(ACOS(SIN(RADIANS(G119))*SIN(RADIANS(E123))+COS(RADIANS(G119))*COS(RADIANS(E123))*COS(RADIANS(AD113))))&gt;90,0,$F$4*$F$5/E122^2*(SIN(RADIANS(G119))*SIN(RADIANS(E123))+COS(RADIANS(G119))*COS(RADIANS(E123))*COS(RADIANS(AD113))))</f>
        <v>#DIV/0!</v>
      </c>
      <c r="AE119" t="e">
        <f>IF(DEGREES(ACOS(SIN(RADIANS(G119))*SIN(RADIANS(E123))+COS(RADIANS(G119))*COS(RADIANS(E123))*COS(RADIANS(AE113))))&gt;90,0,$F$4*$F$5/E122^2*(SIN(RADIANS(G119))*SIN(RADIANS(E123))+COS(RADIANS(G119))*COS(RADIANS(E123))*COS(RADIANS(AE113))))</f>
        <v>#DIV/0!</v>
      </c>
      <c r="AF119" t="e">
        <f>IF(DEGREES(ACOS(SIN(RADIANS(G119))*SIN(RADIANS(E123))+COS(RADIANS(G119))*COS(RADIANS(E123))*COS(RADIANS(AF113))))&gt;90,0,$F$4*$F$5/E122^2*(SIN(RADIANS(G119))*SIN(RADIANS(E123))+COS(RADIANS(G119))*COS(RADIANS(E123))*COS(RADIANS(AF113))))</f>
        <v>#DIV/0!</v>
      </c>
      <c r="AG119" t="e">
        <f>IF(DEGREES(ACOS(SIN(RADIANS(G119))*SIN(RADIANS(E123))+COS(RADIANS(G119))*COS(RADIANS(E123))*COS(RADIANS(AG113))))&gt;90,0,$F$4*$F$5/E122^2*(SIN(RADIANS(G119))*SIN(RADIANS(E123))+COS(RADIANS(G119))*COS(RADIANS(E123))*COS(RADIANS(AG113))))</f>
        <v>#DIV/0!</v>
      </c>
      <c r="AH119" t="e">
        <f>IF(DEGREES(ACOS(SIN(RADIANS(G119))*SIN(RADIANS(E123))+COS(RADIANS(G119))*COS(RADIANS(E123))*COS(RADIANS(AH113))))&gt;90,0,$F$4*$F$5/E122^2*(SIN(RADIANS(G119))*SIN(RADIANS(E123))+COS(RADIANS(G119))*COS(RADIANS(E123))*COS(RADIANS(AH113))))</f>
        <v>#DIV/0!</v>
      </c>
      <c r="AI119" t="e">
        <f>IF(DEGREES(ACOS(SIN(RADIANS(G119))*SIN(RADIANS(E123))+COS(RADIANS(G119))*COS(RADIANS(E123))*COS(RADIANS(AI113))))&gt;90,0,$F$4*$F$5/E122^2*(SIN(RADIANS(G119))*SIN(RADIANS(E123))+COS(RADIANS(G119))*COS(RADIANS(E123))*COS(RADIANS(AI113))))</f>
        <v>#DIV/0!</v>
      </c>
      <c r="AJ119" t="e">
        <f>IF(DEGREES(ACOS(SIN(RADIANS(G119))*SIN(RADIANS(E123))+COS(RADIANS(G119))*COS(RADIANS(E123))*COS(RADIANS(AJ113))))&gt;90,0,$F$4*$F$5/E122^2*(SIN(RADIANS(G119))*SIN(RADIANS(E123))+COS(RADIANS(G119))*COS(RADIANS(E123))*COS(RADIANS(AJ113))))</f>
        <v>#DIV/0!</v>
      </c>
      <c r="AK119">
        <f>IF(DEGREES(ACOS(SIN(RADIANS(G119))*SIN(RADIANS(E123))+COS(RADIANS(G119))*COS(RADIANS(E123))*COS(RADIANS(AK113))))&gt;90,0,$F$4*$F$5/E122^2*(SIN(RADIANS(G119))*SIN(RADIANS(E123))+COS(RADIANS(G119))*COS(RADIANS(E123))*COS(RADIANS(AK113))))</f>
        <v>0</v>
      </c>
      <c r="AL119">
        <f>IF(DEGREES(ACOS(SIN(RADIANS(G119))*SIN(RADIANS(E123))+COS(RADIANS(G119))*COS(RADIANS(E123))*COS(RADIANS(AL113))))&gt;90,0,$F$4*$F$5/E122^2*(SIN(RADIANS(G119))*SIN(RADIANS(E123))+COS(RADIANS(G119))*COS(RADIANS(E123))*COS(RADIANS(AL113))))</f>
        <v>0</v>
      </c>
      <c r="AM119">
        <f>IF(DEGREES(ACOS(SIN(RADIANS(G119))*SIN(RADIANS(E123))+COS(RADIANS(G119))*COS(RADIANS(E123))*COS(RADIANS(AM113))))&gt;90,0,$F$4*$F$5/E122^2*(SIN(RADIANS(G119))*SIN(RADIANS(E123))+COS(RADIANS(G119))*COS(RADIANS(E123))*COS(RADIANS(AM113))))</f>
        <v>0</v>
      </c>
      <c r="AN119">
        <f>IF(DEGREES(ACOS(SIN(RADIANS(G119))*SIN(RADIANS(E123))+COS(RADIANS(G119))*COS(RADIANS(E123))*COS(RADIANS(AN113))))&gt;90,0,$F$4*$F$5/E122^2*(SIN(RADIANS(G119))*SIN(RADIANS(E123))+COS(RADIANS(G119))*COS(RADIANS(E123))*COS(RADIANS(AN113))))</f>
        <v>0</v>
      </c>
      <c r="AO119">
        <f>IF(DEGREES(ACOS(SIN(RADIANS(G119))*SIN(RADIANS(E123))+COS(RADIANS(G119))*COS(RADIANS(E123))*COS(RADIANS(AO113))))&gt;90,0,$F$4*$F$5/E122^2*(SIN(RADIANS(G119))*SIN(RADIANS(E123))+COS(RADIANS(G119))*COS(RADIANS(E123))*COS(RADIANS(AO113))))</f>
        <v>0</v>
      </c>
      <c r="AP119">
        <f>IF(DEGREES(ACOS(SIN(RADIANS(G119))*SIN(RADIANS(E123))+COS(RADIANS(G119))*COS(RADIANS(E123))*COS(RADIANS(AP113))))&gt;90,0,$F$4*$F$5/E122^2*(SIN(RADIANS(G119))*SIN(RADIANS(E123))+COS(RADIANS(G119))*COS(RADIANS(E123))*COS(RADIANS(AP113))))</f>
        <v>0</v>
      </c>
      <c r="AQ119">
        <f>IF(DEGREES(ACOS(SIN(RADIANS(G119))*SIN(RADIANS(E123))+COS(RADIANS(G119))*COS(RADIANS(E123))*COS(RADIANS(AQ113))))&gt;90,0,$F$4*$F$5/E122^2*(SIN(RADIANS(G119))*SIN(RADIANS(E123))+COS(RADIANS(G119))*COS(RADIANS(E123))*COS(RADIANS(AQ113))))</f>
        <v>0</v>
      </c>
      <c r="AR119">
        <f>IF(DEGREES(ACOS(SIN(RADIANS(G119))*SIN(RADIANS(E123))+COS(RADIANS(G119))*COS(RADIANS(E123))*COS(RADIANS(AR113))))&gt;90,0,$F$4*$F$5/E122^2*(SIN(RADIANS(G119))*SIN(RADIANS(E123))+COS(RADIANS(G119))*COS(RADIANS(E123))*COS(RADIANS(AR113))))</f>
        <v>0</v>
      </c>
    </row>
    <row r="120" spans="2:44" x14ac:dyDescent="0.5">
      <c r="B120" s="40" t="s">
        <v>783</v>
      </c>
      <c r="E120" t="str">
        <f>IF($F$10=0,"N/A",$F$10*(E115/360)-ROUNDDOWN($F$10*(E115/360),0))</f>
        <v>N/A</v>
      </c>
      <c r="G120">
        <v>40</v>
      </c>
      <c r="I120">
        <f>IF(DEGREES(ACOS(SIN(RADIANS(G120))*SIN(RADIANS(E123))+COS(RADIANS(G120))*COS(RADIANS(E123))*COS(RADIANS(I113))))&gt;90,0,$F$4*$F$5/E122^2*(SIN(RADIANS(G120))*SIN(RADIANS(E123))+COS(RADIANS(G120))*COS(RADIANS(E123))*COS(RADIANS(I113))))</f>
        <v>0</v>
      </c>
      <c r="J120">
        <f>IF(DEGREES(ACOS(SIN(RADIANS(G120))*SIN(RADIANS(E123))+COS(RADIANS(G120))*COS(RADIANS(E123))*COS(RADIANS(J113))))&gt;90,0,$F$4*$F$5/E122^2*(SIN(RADIANS(G120))*SIN(RADIANS(E123))+COS(RADIANS(G120))*COS(RADIANS(E123))*COS(RADIANS(J113))))</f>
        <v>0</v>
      </c>
      <c r="K120">
        <f>IF(DEGREES(ACOS(SIN(RADIANS(G120))*SIN(RADIANS(E123))+COS(RADIANS(G120))*COS(RADIANS(E123))*COS(RADIANS(K113))))&gt;90,0,$F$4*$F$5/E122^2*(SIN(RADIANS(G120))*SIN(RADIANS(E123))+COS(RADIANS(G120))*COS(RADIANS(E123))*COS(RADIANS(K113))))</f>
        <v>0</v>
      </c>
      <c r="L120">
        <f>IF(DEGREES(ACOS(SIN(RADIANS(G120))*SIN(RADIANS(E123))+COS(RADIANS(G120))*COS(RADIANS(E123))*COS(RADIANS(L113))))&gt;90,0,$F$4*$F$5/E122^2*(SIN(RADIANS(G120))*SIN(RADIANS(E123))+COS(RADIANS(G120))*COS(RADIANS(E123))*COS(RADIANS(L113))))</f>
        <v>0</v>
      </c>
      <c r="M120">
        <f>IF(DEGREES(ACOS(SIN(RADIANS(G120))*SIN(RADIANS(E123))+COS(RADIANS(G120))*COS(RADIANS(E123))*COS(RADIANS(M113))))&gt;90,0,$F$4*$F$5/E122^2*(SIN(RADIANS(G120))*SIN(RADIANS(E123))+COS(RADIANS(G120))*COS(RADIANS(E123))*COS(RADIANS(M113))))</f>
        <v>0</v>
      </c>
      <c r="N120">
        <f>IF(DEGREES(ACOS(SIN(RADIANS(G120))*SIN(RADIANS(E123))+COS(RADIANS(G120))*COS(RADIANS(E123))*COS(RADIANS(N113))))&gt;90,0,$F$4*$F$5/E122^2*(SIN(RADIANS(G120))*SIN(RADIANS(E123))+COS(RADIANS(G120))*COS(RADIANS(E123))*COS(RADIANS(N113))))</f>
        <v>0</v>
      </c>
      <c r="O120">
        <f>IF(DEGREES(ACOS(SIN(RADIANS(G120))*SIN(RADIANS(E123))+COS(RADIANS(G120))*COS(RADIANS(E123))*COS(RADIANS(O113))))&gt;90,0,$F$4*$F$5/E122^2*(SIN(RADIANS(G120))*SIN(RADIANS(E123))+COS(RADIANS(G120))*COS(RADIANS(E123))*COS(RADIANS(O113))))</f>
        <v>0</v>
      </c>
      <c r="P120">
        <f>IF(DEGREES(ACOS(SIN(RADIANS(G120))*SIN(RADIANS(E123))+COS(RADIANS(G120))*COS(RADIANS(E123))*COS(RADIANS(P113))))&gt;90,0,$F$4*$F$5/E122^2*(SIN(RADIANS(G120))*SIN(RADIANS(E123))+COS(RADIANS(G120))*COS(RADIANS(E123))*COS(RADIANS(P113))))</f>
        <v>0</v>
      </c>
      <c r="Q120">
        <f>IF(DEGREES(ACOS(SIN(RADIANS(G120))*SIN(RADIANS(E123))+COS(RADIANS(G120))*COS(RADIANS(E123))*COS(RADIANS(Q113))))&gt;90,0,$F$4*$F$5/E122^2*(SIN(RADIANS(G120))*SIN(RADIANS(E123))+COS(RADIANS(G120))*COS(RADIANS(E123))*COS(RADIANS(Q113))))</f>
        <v>0</v>
      </c>
      <c r="R120" t="e">
        <f>IF(DEGREES(ACOS(SIN(RADIANS(G120))*SIN(RADIANS(E123))+COS(RADIANS(G120))*COS(RADIANS(E123))*COS(RADIANS(R113))))&gt;90,0,$F$4*$F$5/E122^2*(SIN(RADIANS(G120))*SIN(RADIANS(E123))+COS(RADIANS(G120))*COS(RADIANS(E123))*COS(RADIANS(R113))))</f>
        <v>#DIV/0!</v>
      </c>
      <c r="S120" t="e">
        <f>IF(DEGREES(ACOS(SIN(RADIANS(G120))*SIN(RADIANS(E123))+COS(RADIANS(G120))*COS(RADIANS(E123))*COS(RADIANS(S113))))&gt;90,0,$F$4*$F$5/E122^2*(SIN(RADIANS(G120))*SIN(RADIANS(E123))+COS(RADIANS(G120))*COS(RADIANS(E123))*COS(RADIANS(S113))))</f>
        <v>#DIV/0!</v>
      </c>
      <c r="T120" t="e">
        <f>IF(DEGREES(ACOS(SIN(RADIANS(G120))*SIN(RADIANS(E123))+COS(RADIANS(G120))*COS(RADIANS(E123))*COS(RADIANS(T113))))&gt;90,0,$F$4*$F$5/E122^2*(SIN(RADIANS(G120))*SIN(RADIANS(E123))+COS(RADIANS(G120))*COS(RADIANS(E123))*COS(RADIANS(T113))))</f>
        <v>#DIV/0!</v>
      </c>
      <c r="U120" t="e">
        <f>IF(DEGREES(ACOS(SIN(RADIANS(G120))*SIN(RADIANS(E123))+COS(RADIANS(G120))*COS(RADIANS(E123))*COS(RADIANS(U113))))&gt;90,0,$F$4*$F$5/E122^2*(SIN(RADIANS(G120))*SIN(RADIANS(E123))+COS(RADIANS(G120))*COS(RADIANS(E123))*COS(RADIANS(U113))))</f>
        <v>#DIV/0!</v>
      </c>
      <c r="V120" t="e">
        <f>IF(DEGREES(ACOS(SIN(RADIANS(G120))*SIN(RADIANS(E123))+COS(RADIANS(G120))*COS(RADIANS(E123))*COS(RADIANS(V113))))&gt;90,0,$F$4*$F$5/E122^2*(SIN(RADIANS(G120))*SIN(RADIANS(E123))+COS(RADIANS(G120))*COS(RADIANS(E123))*COS(RADIANS(V113))))</f>
        <v>#DIV/0!</v>
      </c>
      <c r="W120" t="e">
        <f>IF(DEGREES(ACOS(SIN(RADIANS(G120))*SIN(RADIANS(E123))+COS(RADIANS(G120))*COS(RADIANS(E123))*COS(RADIANS(W113))))&gt;90,0,$F$4*$F$5/E122^2*(SIN(RADIANS(G120))*SIN(RADIANS(E123))+COS(RADIANS(G120))*COS(RADIANS(E123))*COS(RADIANS(W113))))</f>
        <v>#DIV/0!</v>
      </c>
      <c r="X120" t="e">
        <f>IF(DEGREES(ACOS(SIN(RADIANS(G120))*SIN(RADIANS(E123))+COS(RADIANS(G120))*COS(RADIANS(E123))*COS(RADIANS(X113))))&gt;90,0,$F$4*$F$5/E122^2*(SIN(RADIANS(G120))*SIN(RADIANS(E123))+COS(RADIANS(G120))*COS(RADIANS(E123))*COS(RADIANS(X113))))</f>
        <v>#DIV/0!</v>
      </c>
      <c r="Y120" t="e">
        <f>IF(DEGREES(ACOS(SIN(RADIANS(G120))*SIN(RADIANS(E123))+COS(RADIANS(G120))*COS(RADIANS(E123))*COS(RADIANS(Y113))))&gt;90,0,$F$4*$F$5/E122^2*(SIN(RADIANS(G120))*SIN(RADIANS(E123))+COS(RADIANS(G120))*COS(RADIANS(E123))*COS(RADIANS(Y113))))</f>
        <v>#DIV/0!</v>
      </c>
      <c r="Z120" t="e">
        <f>IF(DEGREES(ACOS(SIN(RADIANS(G120))*SIN(RADIANS(E123))+COS(RADIANS(G120))*COS(RADIANS(E123))*COS(RADIANS(Z113))))&gt;90,0,$F$4*$F$5/E122^2*(SIN(RADIANS(G120))*SIN(RADIANS(E123))+COS(RADIANS(G120))*COS(RADIANS(E123))*COS(RADIANS(Z113))))</f>
        <v>#DIV/0!</v>
      </c>
      <c r="AA120" t="e">
        <f>IF(DEGREES(ACOS(SIN(RADIANS(G120))*SIN(RADIANS(E123))+COS(RADIANS(G120))*COS(RADIANS(E123))*COS(RADIANS(AA113))))&gt;90,0,$F$4*$F$5/E122^2*(SIN(RADIANS(G120))*SIN(RADIANS(E123))+COS(RADIANS(G120))*COS(RADIANS(E123))*COS(RADIANS(AA113))))</f>
        <v>#DIV/0!</v>
      </c>
      <c r="AB120" t="e">
        <f>IF(DEGREES(ACOS(SIN(RADIANS(G120))*SIN(RADIANS(E123))+COS(RADIANS(G120))*COS(RADIANS(E123))*COS(RADIANS(AB113))))&gt;90,0,$F$4*$F$5/E122^2*(SIN(RADIANS(G120))*SIN(RADIANS(E123))+COS(RADIANS(G120))*COS(RADIANS(E123))*COS(RADIANS(AB113))))</f>
        <v>#DIV/0!</v>
      </c>
      <c r="AC120" t="e">
        <f>IF(DEGREES(ACOS(SIN(RADIANS(G120))*SIN(RADIANS(E123))+COS(RADIANS(G120))*COS(RADIANS(E123))*COS(RADIANS(AC113))))&gt;90,0,$F$4*$F$5/E122^2*(SIN(RADIANS(G120))*SIN(RADIANS(E123))+COS(RADIANS(G120))*COS(RADIANS(E123))*COS(RADIANS(AC113))))</f>
        <v>#DIV/0!</v>
      </c>
      <c r="AD120" t="e">
        <f>IF(DEGREES(ACOS(SIN(RADIANS(G120))*SIN(RADIANS(E123))+COS(RADIANS(G120))*COS(RADIANS(E123))*COS(RADIANS(AD113))))&gt;90,0,$F$4*$F$5/E122^2*(SIN(RADIANS(G120))*SIN(RADIANS(E123))+COS(RADIANS(G120))*COS(RADIANS(E123))*COS(RADIANS(AD113))))</f>
        <v>#DIV/0!</v>
      </c>
      <c r="AE120" t="e">
        <f>IF(DEGREES(ACOS(SIN(RADIANS(G120))*SIN(RADIANS(E123))+COS(RADIANS(G120))*COS(RADIANS(E123))*COS(RADIANS(AE113))))&gt;90,0,$F$4*$F$5/E122^2*(SIN(RADIANS(G120))*SIN(RADIANS(E123))+COS(RADIANS(G120))*COS(RADIANS(E123))*COS(RADIANS(AE113))))</f>
        <v>#DIV/0!</v>
      </c>
      <c r="AF120" t="e">
        <f>IF(DEGREES(ACOS(SIN(RADIANS(G120))*SIN(RADIANS(E123))+COS(RADIANS(G120))*COS(RADIANS(E123))*COS(RADIANS(AF113))))&gt;90,0,$F$4*$F$5/E122^2*(SIN(RADIANS(G120))*SIN(RADIANS(E123))+COS(RADIANS(G120))*COS(RADIANS(E123))*COS(RADIANS(AF113))))</f>
        <v>#DIV/0!</v>
      </c>
      <c r="AG120" t="e">
        <f>IF(DEGREES(ACOS(SIN(RADIANS(G120))*SIN(RADIANS(E123))+COS(RADIANS(G120))*COS(RADIANS(E123))*COS(RADIANS(AG113))))&gt;90,0,$F$4*$F$5/E122^2*(SIN(RADIANS(G120))*SIN(RADIANS(E123))+COS(RADIANS(G120))*COS(RADIANS(E123))*COS(RADIANS(AG113))))</f>
        <v>#DIV/0!</v>
      </c>
      <c r="AH120" t="e">
        <f>IF(DEGREES(ACOS(SIN(RADIANS(G120))*SIN(RADIANS(E123))+COS(RADIANS(G120))*COS(RADIANS(E123))*COS(RADIANS(AH113))))&gt;90,0,$F$4*$F$5/E122^2*(SIN(RADIANS(G120))*SIN(RADIANS(E123))+COS(RADIANS(G120))*COS(RADIANS(E123))*COS(RADIANS(AH113))))</f>
        <v>#DIV/0!</v>
      </c>
      <c r="AI120" t="e">
        <f>IF(DEGREES(ACOS(SIN(RADIANS(G120))*SIN(RADIANS(E123))+COS(RADIANS(G120))*COS(RADIANS(E123))*COS(RADIANS(AI113))))&gt;90,0,$F$4*$F$5/E122^2*(SIN(RADIANS(G120))*SIN(RADIANS(E123))+COS(RADIANS(G120))*COS(RADIANS(E123))*COS(RADIANS(AI113))))</f>
        <v>#DIV/0!</v>
      </c>
      <c r="AJ120" t="e">
        <f>IF(DEGREES(ACOS(SIN(RADIANS(G120))*SIN(RADIANS(E123))+COS(RADIANS(G120))*COS(RADIANS(E123))*COS(RADIANS(AJ113))))&gt;90,0,$F$4*$F$5/E122^2*(SIN(RADIANS(G120))*SIN(RADIANS(E123))+COS(RADIANS(G120))*COS(RADIANS(E123))*COS(RADIANS(AJ113))))</f>
        <v>#DIV/0!</v>
      </c>
      <c r="AK120">
        <f>IF(DEGREES(ACOS(SIN(RADIANS(G120))*SIN(RADIANS(E123))+COS(RADIANS(G120))*COS(RADIANS(E123))*COS(RADIANS(AK113))))&gt;90,0,$F$4*$F$5/E122^2*(SIN(RADIANS(G120))*SIN(RADIANS(E123))+COS(RADIANS(G120))*COS(RADIANS(E123))*COS(RADIANS(AK113))))</f>
        <v>0</v>
      </c>
      <c r="AL120">
        <f>IF(DEGREES(ACOS(SIN(RADIANS(G120))*SIN(RADIANS(E123))+COS(RADIANS(G120))*COS(RADIANS(E123))*COS(RADIANS(AL113))))&gt;90,0,$F$4*$F$5/E122^2*(SIN(RADIANS(G120))*SIN(RADIANS(E123))+COS(RADIANS(G120))*COS(RADIANS(E123))*COS(RADIANS(AL113))))</f>
        <v>0</v>
      </c>
      <c r="AM120">
        <f>IF(DEGREES(ACOS(SIN(RADIANS(G120))*SIN(RADIANS(E123))+COS(RADIANS(G120))*COS(RADIANS(E123))*COS(RADIANS(AM113))))&gt;90,0,$F$4*$F$5/E122^2*(SIN(RADIANS(G120))*SIN(RADIANS(E123))+COS(RADIANS(G120))*COS(RADIANS(E123))*COS(RADIANS(AM113))))</f>
        <v>0</v>
      </c>
      <c r="AN120">
        <f>IF(DEGREES(ACOS(SIN(RADIANS(G120))*SIN(RADIANS(E123))+COS(RADIANS(G120))*COS(RADIANS(E123))*COS(RADIANS(AN113))))&gt;90,0,$F$4*$F$5/E122^2*(SIN(RADIANS(G120))*SIN(RADIANS(E123))+COS(RADIANS(G120))*COS(RADIANS(E123))*COS(RADIANS(AN113))))</f>
        <v>0</v>
      </c>
      <c r="AO120">
        <f>IF(DEGREES(ACOS(SIN(RADIANS(G120))*SIN(RADIANS(E123))+COS(RADIANS(G120))*COS(RADIANS(E123))*COS(RADIANS(AO113))))&gt;90,0,$F$4*$F$5/E122^2*(SIN(RADIANS(G120))*SIN(RADIANS(E123))+COS(RADIANS(G120))*COS(RADIANS(E123))*COS(RADIANS(AO113))))</f>
        <v>0</v>
      </c>
      <c r="AP120">
        <f>IF(DEGREES(ACOS(SIN(RADIANS(G120))*SIN(RADIANS(E123))+COS(RADIANS(G120))*COS(RADIANS(E123))*COS(RADIANS(AP113))))&gt;90,0,$F$4*$F$5/E122^2*(SIN(RADIANS(G120))*SIN(RADIANS(E123))+COS(RADIANS(G120))*COS(RADIANS(E123))*COS(RADIANS(AP113))))</f>
        <v>0</v>
      </c>
      <c r="AQ120">
        <f>IF(DEGREES(ACOS(SIN(RADIANS(G120))*SIN(RADIANS(E123))+COS(RADIANS(G120))*COS(RADIANS(E123))*COS(RADIANS(AQ113))))&gt;90,0,$F$4*$F$5/E122^2*(SIN(RADIANS(G120))*SIN(RADIANS(E123))+COS(RADIANS(G120))*COS(RADIANS(E123))*COS(RADIANS(AQ113))))</f>
        <v>0</v>
      </c>
      <c r="AR120">
        <f>IF(DEGREES(ACOS(SIN(RADIANS(G120))*SIN(RADIANS(E123))+COS(RADIANS(G120))*COS(RADIANS(E123))*COS(RADIANS(AR113))))&gt;90,0,$F$4*$F$5/E122^2*(SIN(RADIANS(G120))*SIN(RADIANS(E123))+COS(RADIANS(G120))*COS(RADIANS(E123))*COS(RADIANS(AR113))))</f>
        <v>0</v>
      </c>
    </row>
    <row r="121" spans="2:44" x14ac:dyDescent="0.5">
      <c r="B121" s="40" t="s">
        <v>784</v>
      </c>
      <c r="E121" t="str">
        <f>IF($F$10=0,"N/A",E120*$F$11/$F$10)</f>
        <v>N/A</v>
      </c>
      <c r="G121">
        <v>30</v>
      </c>
      <c r="I121">
        <f>IF(DEGREES(ACOS(SIN(RADIANS(G121))*SIN(RADIANS(E123))+COS(RADIANS(G121))*COS(RADIANS(E123))*COS(RADIANS(I113))))&gt;90,0,$F$4*$F$5/E122^2*(SIN(RADIANS(G121))*SIN(RADIANS(E123))+COS(RADIANS(G121))*COS(RADIANS(E123))*COS(RADIANS(I113))))</f>
        <v>0</v>
      </c>
      <c r="J121">
        <f>IF(DEGREES(ACOS(SIN(RADIANS(G121))*SIN(RADIANS(E123))+COS(RADIANS(G121))*COS(RADIANS(E123))*COS(RADIANS(J113))))&gt;90,0,$F$4*$F$5/E122^2*(SIN(RADIANS(G121))*SIN(RADIANS(E123))+COS(RADIANS(G121))*COS(RADIANS(E123))*COS(RADIANS(J113))))</f>
        <v>0</v>
      </c>
      <c r="K121">
        <f>IF(DEGREES(ACOS(SIN(RADIANS(G121))*SIN(RADIANS(E123))+COS(RADIANS(G121))*COS(RADIANS(E123))*COS(RADIANS(K113))))&gt;90,0,$F$4*$F$5/E122^2*(SIN(RADIANS(G121))*SIN(RADIANS(E123))+COS(RADIANS(G121))*COS(RADIANS(E123))*COS(RADIANS(K113))))</f>
        <v>0</v>
      </c>
      <c r="L121">
        <f>IF(DEGREES(ACOS(SIN(RADIANS(G121))*SIN(RADIANS(E123))+COS(RADIANS(G121))*COS(RADIANS(E123))*COS(RADIANS(L113))))&gt;90,0,$F$4*$F$5/E122^2*(SIN(RADIANS(G121))*SIN(RADIANS(E123))+COS(RADIANS(G121))*COS(RADIANS(E123))*COS(RADIANS(L113))))</f>
        <v>0</v>
      </c>
      <c r="M121">
        <f>IF(DEGREES(ACOS(SIN(RADIANS(G121))*SIN(RADIANS(E123))+COS(RADIANS(G121))*COS(RADIANS(E123))*COS(RADIANS(M113))))&gt;90,0,$F$4*$F$5/E122^2*(SIN(RADIANS(G121))*SIN(RADIANS(E123))+COS(RADIANS(G121))*COS(RADIANS(E123))*COS(RADIANS(M113))))</f>
        <v>0</v>
      </c>
      <c r="N121">
        <f>IF(DEGREES(ACOS(SIN(RADIANS(G121))*SIN(RADIANS(E123))+COS(RADIANS(G121))*COS(RADIANS(E123))*COS(RADIANS(N113))))&gt;90,0,$F$4*$F$5/E122^2*(SIN(RADIANS(G121))*SIN(RADIANS(E123))+COS(RADIANS(G121))*COS(RADIANS(E123))*COS(RADIANS(N113))))</f>
        <v>0</v>
      </c>
      <c r="O121">
        <f>IF(DEGREES(ACOS(SIN(RADIANS(G121))*SIN(RADIANS(E123))+COS(RADIANS(G121))*COS(RADIANS(E123))*COS(RADIANS(O113))))&gt;90,0,$F$4*$F$5/E122^2*(SIN(RADIANS(G121))*SIN(RADIANS(E123))+COS(RADIANS(G121))*COS(RADIANS(E123))*COS(RADIANS(O113))))</f>
        <v>0</v>
      </c>
      <c r="P121">
        <f>IF(DEGREES(ACOS(SIN(RADIANS(G121))*SIN(RADIANS(E123))+COS(RADIANS(G121))*COS(RADIANS(E123))*COS(RADIANS(P113))))&gt;90,0,$F$4*$F$5/E122^2*(SIN(RADIANS(G121))*SIN(RADIANS(E123))+COS(RADIANS(G121))*COS(RADIANS(E123))*COS(RADIANS(P113))))</f>
        <v>0</v>
      </c>
      <c r="Q121">
        <f>IF(DEGREES(ACOS(SIN(RADIANS(G121))*SIN(RADIANS(E123))+COS(RADIANS(G121))*COS(RADIANS(E123))*COS(RADIANS(Q113))))&gt;90,0,$F$4*$F$5/E122^2*(SIN(RADIANS(G121))*SIN(RADIANS(E123))+COS(RADIANS(G121))*COS(RADIANS(E123))*COS(RADIANS(Q113))))</f>
        <v>0</v>
      </c>
      <c r="R121" t="e">
        <f>IF(DEGREES(ACOS(SIN(RADIANS(G121))*SIN(RADIANS(E123))+COS(RADIANS(G121))*COS(RADIANS(E123))*COS(RADIANS(R113))))&gt;90,0,$F$4*$F$5/E122^2*(SIN(RADIANS(G121))*SIN(RADIANS(E123))+COS(RADIANS(G121))*COS(RADIANS(E123))*COS(RADIANS(R113))))</f>
        <v>#DIV/0!</v>
      </c>
      <c r="S121" t="e">
        <f>IF(DEGREES(ACOS(SIN(RADIANS(G121))*SIN(RADIANS(E123))+COS(RADIANS(G121))*COS(RADIANS(E123))*COS(RADIANS(S113))))&gt;90,0,$F$4*$F$5/E122^2*(SIN(RADIANS(G121))*SIN(RADIANS(E123))+COS(RADIANS(G121))*COS(RADIANS(E123))*COS(RADIANS(S113))))</f>
        <v>#DIV/0!</v>
      </c>
      <c r="T121" t="e">
        <f>IF(DEGREES(ACOS(SIN(RADIANS(G121))*SIN(RADIANS(E123))+COS(RADIANS(G121))*COS(RADIANS(E123))*COS(RADIANS(T113))))&gt;90,0,$F$4*$F$5/E122^2*(SIN(RADIANS(G121))*SIN(RADIANS(E123))+COS(RADIANS(G121))*COS(RADIANS(E123))*COS(RADIANS(T113))))</f>
        <v>#DIV/0!</v>
      </c>
      <c r="U121" t="e">
        <f>IF(DEGREES(ACOS(SIN(RADIANS(G121))*SIN(RADIANS(E123))+COS(RADIANS(G121))*COS(RADIANS(E123))*COS(RADIANS(U113))))&gt;90,0,$F$4*$F$5/E122^2*(SIN(RADIANS(G121))*SIN(RADIANS(E123))+COS(RADIANS(G121))*COS(RADIANS(E123))*COS(RADIANS(U113))))</f>
        <v>#DIV/0!</v>
      </c>
      <c r="V121" t="e">
        <f>IF(DEGREES(ACOS(SIN(RADIANS(G121))*SIN(RADIANS(E123))+COS(RADIANS(G121))*COS(RADIANS(E123))*COS(RADIANS(V113))))&gt;90,0,$F$4*$F$5/E122^2*(SIN(RADIANS(G121))*SIN(RADIANS(E123))+COS(RADIANS(G121))*COS(RADIANS(E123))*COS(RADIANS(V113))))</f>
        <v>#DIV/0!</v>
      </c>
      <c r="W121" t="e">
        <f>IF(DEGREES(ACOS(SIN(RADIANS(G121))*SIN(RADIANS(E123))+COS(RADIANS(G121))*COS(RADIANS(E123))*COS(RADIANS(W113))))&gt;90,0,$F$4*$F$5/E122^2*(SIN(RADIANS(G121))*SIN(RADIANS(E123))+COS(RADIANS(G121))*COS(RADIANS(E123))*COS(RADIANS(W113))))</f>
        <v>#DIV/0!</v>
      </c>
      <c r="X121" t="e">
        <f>IF(DEGREES(ACOS(SIN(RADIANS(G121))*SIN(RADIANS(E123))+COS(RADIANS(G121))*COS(RADIANS(E123))*COS(RADIANS(X113))))&gt;90,0,$F$4*$F$5/E122^2*(SIN(RADIANS(G121))*SIN(RADIANS(E123))+COS(RADIANS(G121))*COS(RADIANS(E123))*COS(RADIANS(X113))))</f>
        <v>#DIV/0!</v>
      </c>
      <c r="Y121" t="e">
        <f>IF(DEGREES(ACOS(SIN(RADIANS(G121))*SIN(RADIANS(E123))+COS(RADIANS(G121))*COS(RADIANS(E123))*COS(RADIANS(Y113))))&gt;90,0,$F$4*$F$5/E122^2*(SIN(RADIANS(G121))*SIN(RADIANS(E123))+COS(RADIANS(G121))*COS(RADIANS(E123))*COS(RADIANS(Y113))))</f>
        <v>#DIV/0!</v>
      </c>
      <c r="Z121" t="e">
        <f>IF(DEGREES(ACOS(SIN(RADIANS(G121))*SIN(RADIANS(E123))+COS(RADIANS(G121))*COS(RADIANS(E123))*COS(RADIANS(Z113))))&gt;90,0,$F$4*$F$5/E122^2*(SIN(RADIANS(G121))*SIN(RADIANS(E123))+COS(RADIANS(G121))*COS(RADIANS(E123))*COS(RADIANS(Z113))))</f>
        <v>#DIV/0!</v>
      </c>
      <c r="AA121" t="e">
        <f>IF(DEGREES(ACOS(SIN(RADIANS(G121))*SIN(RADIANS(E123))+COS(RADIANS(G121))*COS(RADIANS(E123))*COS(RADIANS(AA113))))&gt;90,0,$F$4*$F$5/E122^2*(SIN(RADIANS(G121))*SIN(RADIANS(E123))+COS(RADIANS(G121))*COS(RADIANS(E123))*COS(RADIANS(AA113))))</f>
        <v>#DIV/0!</v>
      </c>
      <c r="AB121" t="e">
        <f>IF(DEGREES(ACOS(SIN(RADIANS(G121))*SIN(RADIANS(E123))+COS(RADIANS(G121))*COS(RADIANS(E123))*COS(RADIANS(AB113))))&gt;90,0,$F$4*$F$5/E122^2*(SIN(RADIANS(G121))*SIN(RADIANS(E123))+COS(RADIANS(G121))*COS(RADIANS(E123))*COS(RADIANS(AB113))))</f>
        <v>#DIV/0!</v>
      </c>
      <c r="AC121" t="e">
        <f>IF(DEGREES(ACOS(SIN(RADIANS(G121))*SIN(RADIANS(E123))+COS(RADIANS(G121))*COS(RADIANS(E123))*COS(RADIANS(AC113))))&gt;90,0,$F$4*$F$5/E122^2*(SIN(RADIANS(G121))*SIN(RADIANS(E123))+COS(RADIANS(G121))*COS(RADIANS(E123))*COS(RADIANS(AC113))))</f>
        <v>#DIV/0!</v>
      </c>
      <c r="AD121" t="e">
        <f>IF(DEGREES(ACOS(SIN(RADIANS(G121))*SIN(RADIANS(E123))+COS(RADIANS(G121))*COS(RADIANS(E123))*COS(RADIANS(AD113))))&gt;90,0,$F$4*$F$5/E122^2*(SIN(RADIANS(G121))*SIN(RADIANS(E123))+COS(RADIANS(G121))*COS(RADIANS(E123))*COS(RADIANS(AD113))))</f>
        <v>#DIV/0!</v>
      </c>
      <c r="AE121" t="e">
        <f>IF(DEGREES(ACOS(SIN(RADIANS(G121))*SIN(RADIANS(E123))+COS(RADIANS(G121))*COS(RADIANS(E123))*COS(RADIANS(AE113))))&gt;90,0,$F$4*$F$5/E122^2*(SIN(RADIANS(G121))*SIN(RADIANS(E123))+COS(RADIANS(G121))*COS(RADIANS(E123))*COS(RADIANS(AE113))))</f>
        <v>#DIV/0!</v>
      </c>
      <c r="AF121" t="e">
        <f>IF(DEGREES(ACOS(SIN(RADIANS(G121))*SIN(RADIANS(E123))+COS(RADIANS(G121))*COS(RADIANS(E123))*COS(RADIANS(AF113))))&gt;90,0,$F$4*$F$5/E122^2*(SIN(RADIANS(G121))*SIN(RADIANS(E123))+COS(RADIANS(G121))*COS(RADIANS(E123))*COS(RADIANS(AF113))))</f>
        <v>#DIV/0!</v>
      </c>
      <c r="AG121" t="e">
        <f>IF(DEGREES(ACOS(SIN(RADIANS(G121))*SIN(RADIANS(E123))+COS(RADIANS(G121))*COS(RADIANS(E123))*COS(RADIANS(AG113))))&gt;90,0,$F$4*$F$5/E122^2*(SIN(RADIANS(G121))*SIN(RADIANS(E123))+COS(RADIANS(G121))*COS(RADIANS(E123))*COS(RADIANS(AG113))))</f>
        <v>#DIV/0!</v>
      </c>
      <c r="AH121" t="e">
        <f>IF(DEGREES(ACOS(SIN(RADIANS(G121))*SIN(RADIANS(E123))+COS(RADIANS(G121))*COS(RADIANS(E123))*COS(RADIANS(AH113))))&gt;90,0,$F$4*$F$5/E122^2*(SIN(RADIANS(G121))*SIN(RADIANS(E123))+COS(RADIANS(G121))*COS(RADIANS(E123))*COS(RADIANS(AH113))))</f>
        <v>#DIV/0!</v>
      </c>
      <c r="AI121" t="e">
        <f>IF(DEGREES(ACOS(SIN(RADIANS(G121))*SIN(RADIANS(E123))+COS(RADIANS(G121))*COS(RADIANS(E123))*COS(RADIANS(AI113))))&gt;90,0,$F$4*$F$5/E122^2*(SIN(RADIANS(G121))*SIN(RADIANS(E123))+COS(RADIANS(G121))*COS(RADIANS(E123))*COS(RADIANS(AI113))))</f>
        <v>#DIV/0!</v>
      </c>
      <c r="AJ121" t="e">
        <f>IF(DEGREES(ACOS(SIN(RADIANS(G121))*SIN(RADIANS(E123))+COS(RADIANS(G121))*COS(RADIANS(E123))*COS(RADIANS(AJ113))))&gt;90,0,$F$4*$F$5/E122^2*(SIN(RADIANS(G121))*SIN(RADIANS(E123))+COS(RADIANS(G121))*COS(RADIANS(E123))*COS(RADIANS(AJ113))))</f>
        <v>#DIV/0!</v>
      </c>
      <c r="AK121">
        <f>IF(DEGREES(ACOS(SIN(RADIANS(G121))*SIN(RADIANS(E123))+COS(RADIANS(G121))*COS(RADIANS(E123))*COS(RADIANS(AK113))))&gt;90,0,$F$4*$F$5/E122^2*(SIN(RADIANS(G121))*SIN(RADIANS(E123))+COS(RADIANS(G121))*COS(RADIANS(E123))*COS(RADIANS(AK113))))</f>
        <v>0</v>
      </c>
      <c r="AL121">
        <f>IF(DEGREES(ACOS(SIN(RADIANS(G121))*SIN(RADIANS(E123))+COS(RADIANS(G121))*COS(RADIANS(E123))*COS(RADIANS(AL113))))&gt;90,0,$F$4*$F$5/E122^2*(SIN(RADIANS(G121))*SIN(RADIANS(E123))+COS(RADIANS(G121))*COS(RADIANS(E123))*COS(RADIANS(AL113))))</f>
        <v>0</v>
      </c>
      <c r="AM121">
        <f>IF(DEGREES(ACOS(SIN(RADIANS(G121))*SIN(RADIANS(E123))+COS(RADIANS(G121))*COS(RADIANS(E123))*COS(RADIANS(AM113))))&gt;90,0,$F$4*$F$5/E122^2*(SIN(RADIANS(G121))*SIN(RADIANS(E123))+COS(RADIANS(G121))*COS(RADIANS(E123))*COS(RADIANS(AM113))))</f>
        <v>0</v>
      </c>
      <c r="AN121">
        <f>IF(DEGREES(ACOS(SIN(RADIANS(G121))*SIN(RADIANS(E123))+COS(RADIANS(G121))*COS(RADIANS(E123))*COS(RADIANS(AN113))))&gt;90,0,$F$4*$F$5/E122^2*(SIN(RADIANS(G121))*SIN(RADIANS(E123))+COS(RADIANS(G121))*COS(RADIANS(E123))*COS(RADIANS(AN113))))</f>
        <v>0</v>
      </c>
      <c r="AO121">
        <f>IF(DEGREES(ACOS(SIN(RADIANS(G121))*SIN(RADIANS(E123))+COS(RADIANS(G121))*COS(RADIANS(E123))*COS(RADIANS(AO113))))&gt;90,0,$F$4*$F$5/E122^2*(SIN(RADIANS(G121))*SIN(RADIANS(E123))+COS(RADIANS(G121))*COS(RADIANS(E123))*COS(RADIANS(AO113))))</f>
        <v>0</v>
      </c>
      <c r="AP121">
        <f>IF(DEGREES(ACOS(SIN(RADIANS(G121))*SIN(RADIANS(E123))+COS(RADIANS(G121))*COS(RADIANS(E123))*COS(RADIANS(AP113))))&gt;90,0,$F$4*$F$5/E122^2*(SIN(RADIANS(G121))*SIN(RADIANS(E123))+COS(RADIANS(G121))*COS(RADIANS(E123))*COS(RADIANS(AP113))))</f>
        <v>0</v>
      </c>
      <c r="AQ121">
        <f>IF(DEGREES(ACOS(SIN(RADIANS(G121))*SIN(RADIANS(E123))+COS(RADIANS(G121))*COS(RADIANS(E123))*COS(RADIANS(AQ113))))&gt;90,0,$F$4*$F$5/E122^2*(SIN(RADIANS(G121))*SIN(RADIANS(E123))+COS(RADIANS(G121))*COS(RADIANS(E123))*COS(RADIANS(AQ113))))</f>
        <v>0</v>
      </c>
      <c r="AR121">
        <f>IF(DEGREES(ACOS(SIN(RADIANS(G121))*SIN(RADIANS(E123))+COS(RADIANS(G121))*COS(RADIANS(E123))*COS(RADIANS(AR113))))&gt;90,0,$F$4*$F$5/E122^2*(SIN(RADIANS(G121))*SIN(RADIANS(E123))+COS(RADIANS(G121))*COS(RADIANS(E123))*COS(RADIANS(AR113))))</f>
        <v>0</v>
      </c>
    </row>
    <row r="122" spans="2:44" x14ac:dyDescent="0.5">
      <c r="B122" s="40" t="s">
        <v>785</v>
      </c>
      <c r="E122">
        <f>$F$6*(1-$F$7^2)/(1+$F$7*COS(RADIANS(E116)))</f>
        <v>0</v>
      </c>
      <c r="G122">
        <v>20</v>
      </c>
      <c r="I122">
        <f>IF(DEGREES(ACOS(SIN(RADIANS(G122))*SIN(RADIANS(E123))+COS(RADIANS(G122))*COS(RADIANS(E123))*COS(RADIANS(I113))))&gt;90,0,$F$4*$F$5/E122^2*(SIN(RADIANS(G122))*SIN(RADIANS(E123))+COS(RADIANS(G122))*COS(RADIANS(E123))*COS(RADIANS(I113))))</f>
        <v>0</v>
      </c>
      <c r="J122">
        <f>IF(DEGREES(ACOS(SIN(RADIANS(G122))*SIN(RADIANS(E123))+COS(RADIANS(G122))*COS(RADIANS(E123))*COS(RADIANS(J113))))&gt;90,0,$F$4*$F$5/E122^2*(SIN(RADIANS(G122))*SIN(RADIANS(E123))+COS(RADIANS(G122))*COS(RADIANS(E123))*COS(RADIANS(J113))))</f>
        <v>0</v>
      </c>
      <c r="K122">
        <f>IF(DEGREES(ACOS(SIN(RADIANS(G122))*SIN(RADIANS(E123))+COS(RADIANS(G122))*COS(RADIANS(E123))*COS(RADIANS(K113))))&gt;90,0,$F$4*$F$5/E122^2*(SIN(RADIANS(G122))*SIN(RADIANS(E123))+COS(RADIANS(G122))*COS(RADIANS(E123))*COS(RADIANS(K113))))</f>
        <v>0</v>
      </c>
      <c r="L122">
        <f>IF(DEGREES(ACOS(SIN(RADIANS(G122))*SIN(RADIANS(E123))+COS(RADIANS(G122))*COS(RADIANS(E123))*COS(RADIANS(L113))))&gt;90,0,$F$4*$F$5/E122^2*(SIN(RADIANS(G122))*SIN(RADIANS(E123))+COS(RADIANS(G122))*COS(RADIANS(E123))*COS(RADIANS(L113))))</f>
        <v>0</v>
      </c>
      <c r="M122">
        <f>IF(DEGREES(ACOS(SIN(RADIANS(G122))*SIN(RADIANS(E123))+COS(RADIANS(G122))*COS(RADIANS(E123))*COS(RADIANS(M113))))&gt;90,0,$F$4*$F$5/E122^2*(SIN(RADIANS(G122))*SIN(RADIANS(E123))+COS(RADIANS(G122))*COS(RADIANS(E123))*COS(RADIANS(M113))))</f>
        <v>0</v>
      </c>
      <c r="N122">
        <f>IF(DEGREES(ACOS(SIN(RADIANS(G122))*SIN(RADIANS(E123))+COS(RADIANS(G122))*COS(RADIANS(E123))*COS(RADIANS(N113))))&gt;90,0,$F$4*$F$5/E122^2*(SIN(RADIANS(G122))*SIN(RADIANS(E123))+COS(RADIANS(G122))*COS(RADIANS(E123))*COS(RADIANS(N113))))</f>
        <v>0</v>
      </c>
      <c r="O122">
        <f>IF(DEGREES(ACOS(SIN(RADIANS(G122))*SIN(RADIANS(E123))+COS(RADIANS(G122))*COS(RADIANS(E123))*COS(RADIANS(O113))))&gt;90,0,$F$4*$F$5/E122^2*(SIN(RADIANS(G122))*SIN(RADIANS(E123))+COS(RADIANS(G122))*COS(RADIANS(E123))*COS(RADIANS(O113))))</f>
        <v>0</v>
      </c>
      <c r="P122">
        <f>IF(DEGREES(ACOS(SIN(RADIANS(G122))*SIN(RADIANS(E123))+COS(RADIANS(G122))*COS(RADIANS(E123))*COS(RADIANS(P113))))&gt;90,0,$F$4*$F$5/E122^2*(SIN(RADIANS(G122))*SIN(RADIANS(E123))+COS(RADIANS(G122))*COS(RADIANS(E123))*COS(RADIANS(P113))))</f>
        <v>0</v>
      </c>
      <c r="Q122">
        <f>IF(DEGREES(ACOS(SIN(RADIANS(G122))*SIN(RADIANS(E123))+COS(RADIANS(G122))*COS(RADIANS(E123))*COS(RADIANS(Q113))))&gt;90,0,$F$4*$F$5/E122^2*(SIN(RADIANS(G122))*SIN(RADIANS(E123))+COS(RADIANS(G122))*COS(RADIANS(E123))*COS(RADIANS(Q113))))</f>
        <v>0</v>
      </c>
      <c r="R122" t="e">
        <f>IF(DEGREES(ACOS(SIN(RADIANS(G122))*SIN(RADIANS(E123))+COS(RADIANS(G122))*COS(RADIANS(E123))*COS(RADIANS(R113))))&gt;90,0,$F$4*$F$5/E122^2*(SIN(RADIANS(G122))*SIN(RADIANS(E123))+COS(RADIANS(G122))*COS(RADIANS(E123))*COS(RADIANS(R113))))</f>
        <v>#DIV/0!</v>
      </c>
      <c r="S122" t="e">
        <f>IF(DEGREES(ACOS(SIN(RADIANS(G122))*SIN(RADIANS(E123))+COS(RADIANS(G122))*COS(RADIANS(E123))*COS(RADIANS(S113))))&gt;90,0,$F$4*$F$5/E122^2*(SIN(RADIANS(G122))*SIN(RADIANS(E123))+COS(RADIANS(G122))*COS(RADIANS(E123))*COS(RADIANS(S113))))</f>
        <v>#DIV/0!</v>
      </c>
      <c r="T122" t="e">
        <f>IF(DEGREES(ACOS(SIN(RADIANS(G122))*SIN(RADIANS(E123))+COS(RADIANS(G122))*COS(RADIANS(E123))*COS(RADIANS(T113))))&gt;90,0,$F$4*$F$5/E122^2*(SIN(RADIANS(G122))*SIN(RADIANS(E123))+COS(RADIANS(G122))*COS(RADIANS(E123))*COS(RADIANS(T113))))</f>
        <v>#DIV/0!</v>
      </c>
      <c r="U122" t="e">
        <f>IF(DEGREES(ACOS(SIN(RADIANS(G122))*SIN(RADIANS(E123))+COS(RADIANS(G122))*COS(RADIANS(E123))*COS(RADIANS(U113))))&gt;90,0,$F$4*$F$5/E122^2*(SIN(RADIANS(G122))*SIN(RADIANS(E123))+COS(RADIANS(G122))*COS(RADIANS(E123))*COS(RADIANS(U113))))</f>
        <v>#DIV/0!</v>
      </c>
      <c r="V122" t="e">
        <f>IF(DEGREES(ACOS(SIN(RADIANS(G122))*SIN(RADIANS(E123))+COS(RADIANS(G122))*COS(RADIANS(E123))*COS(RADIANS(V113))))&gt;90,0,$F$4*$F$5/E122^2*(SIN(RADIANS(G122))*SIN(RADIANS(E123))+COS(RADIANS(G122))*COS(RADIANS(E123))*COS(RADIANS(V113))))</f>
        <v>#DIV/0!</v>
      </c>
      <c r="W122" t="e">
        <f>IF(DEGREES(ACOS(SIN(RADIANS(G122))*SIN(RADIANS(E123))+COS(RADIANS(G122))*COS(RADIANS(E123))*COS(RADIANS(W113))))&gt;90,0,$F$4*$F$5/E122^2*(SIN(RADIANS(G122))*SIN(RADIANS(E123))+COS(RADIANS(G122))*COS(RADIANS(E123))*COS(RADIANS(W113))))</f>
        <v>#DIV/0!</v>
      </c>
      <c r="X122" t="e">
        <f>IF(DEGREES(ACOS(SIN(RADIANS(G122))*SIN(RADIANS(E123))+COS(RADIANS(G122))*COS(RADIANS(E123))*COS(RADIANS(X113))))&gt;90,0,$F$4*$F$5/E122^2*(SIN(RADIANS(G122))*SIN(RADIANS(E123))+COS(RADIANS(G122))*COS(RADIANS(E123))*COS(RADIANS(X113))))</f>
        <v>#DIV/0!</v>
      </c>
      <c r="Y122" t="e">
        <f>IF(DEGREES(ACOS(SIN(RADIANS(G122))*SIN(RADIANS(E123))+COS(RADIANS(G122))*COS(RADIANS(E123))*COS(RADIANS(Y113))))&gt;90,0,$F$4*$F$5/E122^2*(SIN(RADIANS(G122))*SIN(RADIANS(E123))+COS(RADIANS(G122))*COS(RADIANS(E123))*COS(RADIANS(Y113))))</f>
        <v>#DIV/0!</v>
      </c>
      <c r="Z122" t="e">
        <f>IF(DEGREES(ACOS(SIN(RADIANS(G122))*SIN(RADIANS(E123))+COS(RADIANS(G122))*COS(RADIANS(E123))*COS(RADIANS(Z113))))&gt;90,0,$F$4*$F$5/E122^2*(SIN(RADIANS(G122))*SIN(RADIANS(E123))+COS(RADIANS(G122))*COS(RADIANS(E123))*COS(RADIANS(Z113))))</f>
        <v>#DIV/0!</v>
      </c>
      <c r="AA122" t="e">
        <f>IF(DEGREES(ACOS(SIN(RADIANS(G122))*SIN(RADIANS(E123))+COS(RADIANS(G122))*COS(RADIANS(E123))*COS(RADIANS(AA113))))&gt;90,0,$F$4*$F$5/E122^2*(SIN(RADIANS(G122))*SIN(RADIANS(E123))+COS(RADIANS(G122))*COS(RADIANS(E123))*COS(RADIANS(AA113))))</f>
        <v>#DIV/0!</v>
      </c>
      <c r="AB122" t="e">
        <f>IF(DEGREES(ACOS(SIN(RADIANS(G122))*SIN(RADIANS(E123))+COS(RADIANS(G122))*COS(RADIANS(E123))*COS(RADIANS(AB113))))&gt;90,0,$F$4*$F$5/E122^2*(SIN(RADIANS(G122))*SIN(RADIANS(E123))+COS(RADIANS(G122))*COS(RADIANS(E123))*COS(RADIANS(AB113))))</f>
        <v>#DIV/0!</v>
      </c>
      <c r="AC122" t="e">
        <f>IF(DEGREES(ACOS(SIN(RADIANS(G122))*SIN(RADIANS(E123))+COS(RADIANS(G122))*COS(RADIANS(E123))*COS(RADIANS(AC113))))&gt;90,0,$F$4*$F$5/E122^2*(SIN(RADIANS(G122))*SIN(RADIANS(E123))+COS(RADIANS(G122))*COS(RADIANS(E123))*COS(RADIANS(AC113))))</f>
        <v>#DIV/0!</v>
      </c>
      <c r="AD122" t="e">
        <f>IF(DEGREES(ACOS(SIN(RADIANS(G122))*SIN(RADIANS(E123))+COS(RADIANS(G122))*COS(RADIANS(E123))*COS(RADIANS(AD113))))&gt;90,0,$F$4*$F$5/E122^2*(SIN(RADIANS(G122))*SIN(RADIANS(E123))+COS(RADIANS(G122))*COS(RADIANS(E123))*COS(RADIANS(AD113))))</f>
        <v>#DIV/0!</v>
      </c>
      <c r="AE122" t="e">
        <f>IF(DEGREES(ACOS(SIN(RADIANS(G122))*SIN(RADIANS(E123))+COS(RADIANS(G122))*COS(RADIANS(E123))*COS(RADIANS(AE113))))&gt;90,0,$F$4*$F$5/E122^2*(SIN(RADIANS(G122))*SIN(RADIANS(E123))+COS(RADIANS(G122))*COS(RADIANS(E123))*COS(RADIANS(AE113))))</f>
        <v>#DIV/0!</v>
      </c>
      <c r="AF122" t="e">
        <f>IF(DEGREES(ACOS(SIN(RADIANS(G122))*SIN(RADIANS(E123))+COS(RADIANS(G122))*COS(RADIANS(E123))*COS(RADIANS(AF113))))&gt;90,0,$F$4*$F$5/E122^2*(SIN(RADIANS(G122))*SIN(RADIANS(E123))+COS(RADIANS(G122))*COS(RADIANS(E123))*COS(RADIANS(AF113))))</f>
        <v>#DIV/0!</v>
      </c>
      <c r="AG122" t="e">
        <f>IF(DEGREES(ACOS(SIN(RADIANS(G122))*SIN(RADIANS(E123))+COS(RADIANS(G122))*COS(RADIANS(E123))*COS(RADIANS(AG113))))&gt;90,0,$F$4*$F$5/E122^2*(SIN(RADIANS(G122))*SIN(RADIANS(E123))+COS(RADIANS(G122))*COS(RADIANS(E123))*COS(RADIANS(AG113))))</f>
        <v>#DIV/0!</v>
      </c>
      <c r="AH122" t="e">
        <f>IF(DEGREES(ACOS(SIN(RADIANS(G122))*SIN(RADIANS(E123))+COS(RADIANS(G122))*COS(RADIANS(E123))*COS(RADIANS(AH113))))&gt;90,0,$F$4*$F$5/E122^2*(SIN(RADIANS(G122))*SIN(RADIANS(E123))+COS(RADIANS(G122))*COS(RADIANS(E123))*COS(RADIANS(AH113))))</f>
        <v>#DIV/0!</v>
      </c>
      <c r="AI122" t="e">
        <f>IF(DEGREES(ACOS(SIN(RADIANS(G122))*SIN(RADIANS(E123))+COS(RADIANS(G122))*COS(RADIANS(E123))*COS(RADIANS(AI113))))&gt;90,0,$F$4*$F$5/E122^2*(SIN(RADIANS(G122))*SIN(RADIANS(E123))+COS(RADIANS(G122))*COS(RADIANS(E123))*COS(RADIANS(AI113))))</f>
        <v>#DIV/0!</v>
      </c>
      <c r="AJ122" t="e">
        <f>IF(DEGREES(ACOS(SIN(RADIANS(G122))*SIN(RADIANS(E123))+COS(RADIANS(G122))*COS(RADIANS(E123))*COS(RADIANS(AJ113))))&gt;90,0,$F$4*$F$5/E122^2*(SIN(RADIANS(G122))*SIN(RADIANS(E123))+COS(RADIANS(G122))*COS(RADIANS(E123))*COS(RADIANS(AJ113))))</f>
        <v>#DIV/0!</v>
      </c>
      <c r="AK122">
        <f>IF(DEGREES(ACOS(SIN(RADIANS(G122))*SIN(RADIANS(E123))+COS(RADIANS(G122))*COS(RADIANS(E123))*COS(RADIANS(AK113))))&gt;90,0,$F$4*$F$5/E122^2*(SIN(RADIANS(G122))*SIN(RADIANS(E123))+COS(RADIANS(G122))*COS(RADIANS(E123))*COS(RADIANS(AK113))))</f>
        <v>0</v>
      </c>
      <c r="AL122">
        <f>IF(DEGREES(ACOS(SIN(RADIANS(G122))*SIN(RADIANS(E123))+COS(RADIANS(G122))*COS(RADIANS(E123))*COS(RADIANS(AL113))))&gt;90,0,$F$4*$F$5/E122^2*(SIN(RADIANS(G122))*SIN(RADIANS(E123))+COS(RADIANS(G122))*COS(RADIANS(E123))*COS(RADIANS(AL113))))</f>
        <v>0</v>
      </c>
      <c r="AM122">
        <f>IF(DEGREES(ACOS(SIN(RADIANS(G122))*SIN(RADIANS(E123))+COS(RADIANS(G122))*COS(RADIANS(E123))*COS(RADIANS(AM113))))&gt;90,0,$F$4*$F$5/E122^2*(SIN(RADIANS(G122))*SIN(RADIANS(E123))+COS(RADIANS(G122))*COS(RADIANS(E123))*COS(RADIANS(AM113))))</f>
        <v>0</v>
      </c>
      <c r="AN122">
        <f>IF(DEGREES(ACOS(SIN(RADIANS(G122))*SIN(RADIANS(E123))+COS(RADIANS(G122))*COS(RADIANS(E123))*COS(RADIANS(AN113))))&gt;90,0,$F$4*$F$5/E122^2*(SIN(RADIANS(G122))*SIN(RADIANS(E123))+COS(RADIANS(G122))*COS(RADIANS(E123))*COS(RADIANS(AN113))))</f>
        <v>0</v>
      </c>
      <c r="AO122">
        <f>IF(DEGREES(ACOS(SIN(RADIANS(G122))*SIN(RADIANS(E123))+COS(RADIANS(G122))*COS(RADIANS(E123))*COS(RADIANS(AO113))))&gt;90,0,$F$4*$F$5/E122^2*(SIN(RADIANS(G122))*SIN(RADIANS(E123))+COS(RADIANS(G122))*COS(RADIANS(E123))*COS(RADIANS(AO113))))</f>
        <v>0</v>
      </c>
      <c r="AP122">
        <f>IF(DEGREES(ACOS(SIN(RADIANS(G122))*SIN(RADIANS(E123))+COS(RADIANS(G122))*COS(RADIANS(E123))*COS(RADIANS(AP113))))&gt;90,0,$F$4*$F$5/E122^2*(SIN(RADIANS(G122))*SIN(RADIANS(E123))+COS(RADIANS(G122))*COS(RADIANS(E123))*COS(RADIANS(AP113))))</f>
        <v>0</v>
      </c>
      <c r="AQ122">
        <f>IF(DEGREES(ACOS(SIN(RADIANS(G122))*SIN(RADIANS(E123))+COS(RADIANS(G122))*COS(RADIANS(E123))*COS(RADIANS(AQ113))))&gt;90,0,$F$4*$F$5/E122^2*(SIN(RADIANS(G122))*SIN(RADIANS(E123))+COS(RADIANS(G122))*COS(RADIANS(E123))*COS(RADIANS(AQ113))))</f>
        <v>0</v>
      </c>
      <c r="AR122">
        <f>IF(DEGREES(ACOS(SIN(RADIANS(G122))*SIN(RADIANS(E123))+COS(RADIANS(G122))*COS(RADIANS(E123))*COS(RADIANS(AR113))))&gt;90,0,$F$4*$F$5/E122^2*(SIN(RADIANS(G122))*SIN(RADIANS(E123))+COS(RADIANS(G122))*COS(RADIANS(E123))*COS(RADIANS(AR113))))</f>
        <v>0</v>
      </c>
    </row>
    <row r="123" spans="2:44" x14ac:dyDescent="0.5">
      <c r="B123" s="40" t="s">
        <v>735</v>
      </c>
      <c r="E123">
        <f>IF($F$8&gt;90,180-$F$8,$F$8)*SIN(RADIANS(E117))</f>
        <v>0</v>
      </c>
      <c r="G123">
        <v>10</v>
      </c>
      <c r="I123">
        <f>IF(DEGREES(ACOS(SIN(RADIANS(G123))*SIN(RADIANS(E123))+COS(RADIANS(G123))*COS(RADIANS(E123))*COS(RADIANS(I113))))&gt;90,0,$F$4*$F$5/E122^2*(SIN(RADIANS(G123))*SIN(RADIANS(E123))+COS(RADIANS(G123))*COS(RADIANS(E123))*COS(RADIANS(I113))))</f>
        <v>0</v>
      </c>
      <c r="J123">
        <f>IF(DEGREES(ACOS(SIN(RADIANS(G123))*SIN(RADIANS(E123))+COS(RADIANS(G123))*COS(RADIANS(E123))*COS(RADIANS(J113))))&gt;90,0,$F$4*$F$5/E122^2*(SIN(RADIANS(G123))*SIN(RADIANS(E123))+COS(RADIANS(G123))*COS(RADIANS(E123))*COS(RADIANS(J113))))</f>
        <v>0</v>
      </c>
      <c r="K123">
        <f>IF(DEGREES(ACOS(SIN(RADIANS(G123))*SIN(RADIANS(E123))+COS(RADIANS(G123))*COS(RADIANS(E123))*COS(RADIANS(K113))))&gt;90,0,$F$4*$F$5/E122^2*(SIN(RADIANS(G123))*SIN(RADIANS(E123))+COS(RADIANS(G123))*COS(RADIANS(E123))*COS(RADIANS(K113))))</f>
        <v>0</v>
      </c>
      <c r="L123">
        <f>IF(DEGREES(ACOS(SIN(RADIANS(G123))*SIN(RADIANS(E123))+COS(RADIANS(G123))*COS(RADIANS(E123))*COS(RADIANS(L113))))&gt;90,0,$F$4*$F$5/E122^2*(SIN(RADIANS(G123))*SIN(RADIANS(E123))+COS(RADIANS(G123))*COS(RADIANS(E123))*COS(RADIANS(L113))))</f>
        <v>0</v>
      </c>
      <c r="M123">
        <f>IF(DEGREES(ACOS(SIN(RADIANS(G123))*SIN(RADIANS(E123))+COS(RADIANS(G123))*COS(RADIANS(E123))*COS(RADIANS(M113))))&gt;90,0,$F$4*$F$5/E122^2*(SIN(RADIANS(G123))*SIN(RADIANS(E123))+COS(RADIANS(G123))*COS(RADIANS(E123))*COS(RADIANS(M113))))</f>
        <v>0</v>
      </c>
      <c r="N123">
        <f>IF(DEGREES(ACOS(SIN(RADIANS(G123))*SIN(RADIANS(E123))+COS(RADIANS(G123))*COS(RADIANS(E123))*COS(RADIANS(N113))))&gt;90,0,$F$4*$F$5/E122^2*(SIN(RADIANS(G123))*SIN(RADIANS(E123))+COS(RADIANS(G123))*COS(RADIANS(E123))*COS(RADIANS(N113))))</f>
        <v>0</v>
      </c>
      <c r="O123">
        <f>IF(DEGREES(ACOS(SIN(RADIANS(G123))*SIN(RADIANS(E123))+COS(RADIANS(G123))*COS(RADIANS(E123))*COS(RADIANS(O113))))&gt;90,0,$F$4*$F$5/E122^2*(SIN(RADIANS(G123))*SIN(RADIANS(E123))+COS(RADIANS(G123))*COS(RADIANS(E123))*COS(RADIANS(O113))))</f>
        <v>0</v>
      </c>
      <c r="P123">
        <f>IF(DEGREES(ACOS(SIN(RADIANS(G123))*SIN(RADIANS(E123))+COS(RADIANS(G123))*COS(RADIANS(E123))*COS(RADIANS(P113))))&gt;90,0,$F$4*$F$5/E122^2*(SIN(RADIANS(G123))*SIN(RADIANS(E123))+COS(RADIANS(G123))*COS(RADIANS(E123))*COS(RADIANS(P113))))</f>
        <v>0</v>
      </c>
      <c r="Q123">
        <f>IF(DEGREES(ACOS(SIN(RADIANS(G123))*SIN(RADIANS(E123))+COS(RADIANS(G123))*COS(RADIANS(E123))*COS(RADIANS(Q113))))&gt;90,0,$F$4*$F$5/E122^2*(SIN(RADIANS(G123))*SIN(RADIANS(E123))+COS(RADIANS(G123))*COS(RADIANS(E123))*COS(RADIANS(Q113))))</f>
        <v>0</v>
      </c>
      <c r="R123" t="e">
        <f>IF(DEGREES(ACOS(SIN(RADIANS(G123))*SIN(RADIANS(E123))+COS(RADIANS(G123))*COS(RADIANS(E123))*COS(RADIANS(R113))))&gt;90,0,$F$4*$F$5/E122^2*(SIN(RADIANS(G123))*SIN(RADIANS(E123))+COS(RADIANS(G123))*COS(RADIANS(E123))*COS(RADIANS(R113))))</f>
        <v>#DIV/0!</v>
      </c>
      <c r="S123" t="e">
        <f>IF(DEGREES(ACOS(SIN(RADIANS(G123))*SIN(RADIANS(E123))+COS(RADIANS(G123))*COS(RADIANS(E123))*COS(RADIANS(S113))))&gt;90,0,$F$4*$F$5/E122^2*(SIN(RADIANS(G123))*SIN(RADIANS(E123))+COS(RADIANS(G123))*COS(RADIANS(E123))*COS(RADIANS(S113))))</f>
        <v>#DIV/0!</v>
      </c>
      <c r="T123" t="e">
        <f>IF(DEGREES(ACOS(SIN(RADIANS(G123))*SIN(RADIANS(E123))+COS(RADIANS(G123))*COS(RADIANS(E123))*COS(RADIANS(T113))))&gt;90,0,$F$4*$F$5/E122^2*(SIN(RADIANS(G123))*SIN(RADIANS(E123))+COS(RADIANS(G123))*COS(RADIANS(E123))*COS(RADIANS(T113))))</f>
        <v>#DIV/0!</v>
      </c>
      <c r="U123" t="e">
        <f>IF(DEGREES(ACOS(SIN(RADIANS(G123))*SIN(RADIANS(E123))+COS(RADIANS(G123))*COS(RADIANS(E123))*COS(RADIANS(U113))))&gt;90,0,$F$4*$F$5/E122^2*(SIN(RADIANS(G123))*SIN(RADIANS(E123))+COS(RADIANS(G123))*COS(RADIANS(E123))*COS(RADIANS(U113))))</f>
        <v>#DIV/0!</v>
      </c>
      <c r="V123" t="e">
        <f>IF(DEGREES(ACOS(SIN(RADIANS(G123))*SIN(RADIANS(E123))+COS(RADIANS(G123))*COS(RADIANS(E123))*COS(RADIANS(V113))))&gt;90,0,$F$4*$F$5/E122^2*(SIN(RADIANS(G123))*SIN(RADIANS(E123))+COS(RADIANS(G123))*COS(RADIANS(E123))*COS(RADIANS(V113))))</f>
        <v>#DIV/0!</v>
      </c>
      <c r="W123" t="e">
        <f>IF(DEGREES(ACOS(SIN(RADIANS(G123))*SIN(RADIANS(E123))+COS(RADIANS(G123))*COS(RADIANS(E123))*COS(RADIANS(W113))))&gt;90,0,$F$4*$F$5/E122^2*(SIN(RADIANS(G123))*SIN(RADIANS(E123))+COS(RADIANS(G123))*COS(RADIANS(E123))*COS(RADIANS(W113))))</f>
        <v>#DIV/0!</v>
      </c>
      <c r="X123" t="e">
        <f>IF(DEGREES(ACOS(SIN(RADIANS(G123))*SIN(RADIANS(E123))+COS(RADIANS(G123))*COS(RADIANS(E123))*COS(RADIANS(X113))))&gt;90,0,$F$4*$F$5/E122^2*(SIN(RADIANS(G123))*SIN(RADIANS(E123))+COS(RADIANS(G123))*COS(RADIANS(E123))*COS(RADIANS(X113))))</f>
        <v>#DIV/0!</v>
      </c>
      <c r="Y123" t="e">
        <f>IF(DEGREES(ACOS(SIN(RADIANS(G123))*SIN(RADIANS(E123))+COS(RADIANS(G123))*COS(RADIANS(E123))*COS(RADIANS(Y113))))&gt;90,0,$F$4*$F$5/E122^2*(SIN(RADIANS(G123))*SIN(RADIANS(E123))+COS(RADIANS(G123))*COS(RADIANS(E123))*COS(RADIANS(Y113))))</f>
        <v>#DIV/0!</v>
      </c>
      <c r="Z123" t="e">
        <f>IF(DEGREES(ACOS(SIN(RADIANS(G123))*SIN(RADIANS(E123))+COS(RADIANS(G123))*COS(RADIANS(E123))*COS(RADIANS(Z113))))&gt;90,0,$F$4*$F$5/E122^2*(SIN(RADIANS(G123))*SIN(RADIANS(E123))+COS(RADIANS(G123))*COS(RADIANS(E123))*COS(RADIANS(Z113))))</f>
        <v>#DIV/0!</v>
      </c>
      <c r="AA123" t="e">
        <f>IF(DEGREES(ACOS(SIN(RADIANS(G123))*SIN(RADIANS(E123))+COS(RADIANS(G123))*COS(RADIANS(E123))*COS(RADIANS(AA113))))&gt;90,0,$F$4*$F$5/E122^2*(SIN(RADIANS(G123))*SIN(RADIANS(E123))+COS(RADIANS(G123))*COS(RADIANS(E123))*COS(RADIANS(AA113))))</f>
        <v>#DIV/0!</v>
      </c>
      <c r="AB123" t="e">
        <f>IF(DEGREES(ACOS(SIN(RADIANS(G123))*SIN(RADIANS(E123))+COS(RADIANS(G123))*COS(RADIANS(E123))*COS(RADIANS(AB113))))&gt;90,0,$F$4*$F$5/E122^2*(SIN(RADIANS(G123))*SIN(RADIANS(E123))+COS(RADIANS(G123))*COS(RADIANS(E123))*COS(RADIANS(AB113))))</f>
        <v>#DIV/0!</v>
      </c>
      <c r="AC123" t="e">
        <f>IF(DEGREES(ACOS(SIN(RADIANS(G123))*SIN(RADIANS(E123))+COS(RADIANS(G123))*COS(RADIANS(E123))*COS(RADIANS(AC113))))&gt;90,0,$F$4*$F$5/E122^2*(SIN(RADIANS(G123))*SIN(RADIANS(E123))+COS(RADIANS(G123))*COS(RADIANS(E123))*COS(RADIANS(AC113))))</f>
        <v>#DIV/0!</v>
      </c>
      <c r="AD123" t="e">
        <f>IF(DEGREES(ACOS(SIN(RADIANS(G123))*SIN(RADIANS(E123))+COS(RADIANS(G123))*COS(RADIANS(E123))*COS(RADIANS(AD113))))&gt;90,0,$F$4*$F$5/E122^2*(SIN(RADIANS(G123))*SIN(RADIANS(E123))+COS(RADIANS(G123))*COS(RADIANS(E123))*COS(RADIANS(AD113))))</f>
        <v>#DIV/0!</v>
      </c>
      <c r="AE123" t="e">
        <f>IF(DEGREES(ACOS(SIN(RADIANS(G123))*SIN(RADIANS(E123))+COS(RADIANS(G123))*COS(RADIANS(E123))*COS(RADIANS(AE113))))&gt;90,0,$F$4*$F$5/E122^2*(SIN(RADIANS(G123))*SIN(RADIANS(E123))+COS(RADIANS(G123))*COS(RADIANS(E123))*COS(RADIANS(AE113))))</f>
        <v>#DIV/0!</v>
      </c>
      <c r="AF123" t="e">
        <f>IF(DEGREES(ACOS(SIN(RADIANS(G123))*SIN(RADIANS(E123))+COS(RADIANS(G123))*COS(RADIANS(E123))*COS(RADIANS(AF113))))&gt;90,0,$F$4*$F$5/E122^2*(SIN(RADIANS(G123))*SIN(RADIANS(E123))+COS(RADIANS(G123))*COS(RADIANS(E123))*COS(RADIANS(AF113))))</f>
        <v>#DIV/0!</v>
      </c>
      <c r="AG123" t="e">
        <f>IF(DEGREES(ACOS(SIN(RADIANS(G123))*SIN(RADIANS(E123))+COS(RADIANS(G123))*COS(RADIANS(E123))*COS(RADIANS(AG113))))&gt;90,0,$F$4*$F$5/E122^2*(SIN(RADIANS(G123))*SIN(RADIANS(E123))+COS(RADIANS(G123))*COS(RADIANS(E123))*COS(RADIANS(AG113))))</f>
        <v>#DIV/0!</v>
      </c>
      <c r="AH123" t="e">
        <f>IF(DEGREES(ACOS(SIN(RADIANS(G123))*SIN(RADIANS(E123))+COS(RADIANS(G123))*COS(RADIANS(E123))*COS(RADIANS(AH113))))&gt;90,0,$F$4*$F$5/E122^2*(SIN(RADIANS(G123))*SIN(RADIANS(E123))+COS(RADIANS(G123))*COS(RADIANS(E123))*COS(RADIANS(AH113))))</f>
        <v>#DIV/0!</v>
      </c>
      <c r="AI123" t="e">
        <f>IF(DEGREES(ACOS(SIN(RADIANS(G123))*SIN(RADIANS(E123))+COS(RADIANS(G123))*COS(RADIANS(E123))*COS(RADIANS(AI113))))&gt;90,0,$F$4*$F$5/E122^2*(SIN(RADIANS(G123))*SIN(RADIANS(E123))+COS(RADIANS(G123))*COS(RADIANS(E123))*COS(RADIANS(AI113))))</f>
        <v>#DIV/0!</v>
      </c>
      <c r="AJ123" t="e">
        <f>IF(DEGREES(ACOS(SIN(RADIANS(G123))*SIN(RADIANS(E123))+COS(RADIANS(G123))*COS(RADIANS(E123))*COS(RADIANS(AJ113))))&gt;90,0,$F$4*$F$5/E122^2*(SIN(RADIANS(G123))*SIN(RADIANS(E123))+COS(RADIANS(G123))*COS(RADIANS(E123))*COS(RADIANS(AJ113))))</f>
        <v>#DIV/0!</v>
      </c>
      <c r="AK123">
        <f>IF(DEGREES(ACOS(SIN(RADIANS(G123))*SIN(RADIANS(E123))+COS(RADIANS(G123))*COS(RADIANS(E123))*COS(RADIANS(AK113))))&gt;90,0,$F$4*$F$5/E122^2*(SIN(RADIANS(G123))*SIN(RADIANS(E123))+COS(RADIANS(G123))*COS(RADIANS(E123))*COS(RADIANS(AK113))))</f>
        <v>0</v>
      </c>
      <c r="AL123">
        <f>IF(DEGREES(ACOS(SIN(RADIANS(G123))*SIN(RADIANS(E123))+COS(RADIANS(G123))*COS(RADIANS(E123))*COS(RADIANS(AL113))))&gt;90,0,$F$4*$F$5/E122^2*(SIN(RADIANS(G123))*SIN(RADIANS(E123))+COS(RADIANS(G123))*COS(RADIANS(E123))*COS(RADIANS(AL113))))</f>
        <v>0</v>
      </c>
      <c r="AM123">
        <f>IF(DEGREES(ACOS(SIN(RADIANS(G123))*SIN(RADIANS(E123))+COS(RADIANS(G123))*COS(RADIANS(E123))*COS(RADIANS(AM113))))&gt;90,0,$F$4*$F$5/E122^2*(SIN(RADIANS(G123))*SIN(RADIANS(E123))+COS(RADIANS(G123))*COS(RADIANS(E123))*COS(RADIANS(AM113))))</f>
        <v>0</v>
      </c>
      <c r="AN123">
        <f>IF(DEGREES(ACOS(SIN(RADIANS(G123))*SIN(RADIANS(E123))+COS(RADIANS(G123))*COS(RADIANS(E123))*COS(RADIANS(AN113))))&gt;90,0,$F$4*$F$5/E122^2*(SIN(RADIANS(G123))*SIN(RADIANS(E123))+COS(RADIANS(G123))*COS(RADIANS(E123))*COS(RADIANS(AN113))))</f>
        <v>0</v>
      </c>
      <c r="AO123">
        <f>IF(DEGREES(ACOS(SIN(RADIANS(G123))*SIN(RADIANS(E123))+COS(RADIANS(G123))*COS(RADIANS(E123))*COS(RADIANS(AO113))))&gt;90,0,$F$4*$F$5/E122^2*(SIN(RADIANS(G123))*SIN(RADIANS(E123))+COS(RADIANS(G123))*COS(RADIANS(E123))*COS(RADIANS(AO113))))</f>
        <v>0</v>
      </c>
      <c r="AP123">
        <f>IF(DEGREES(ACOS(SIN(RADIANS(G123))*SIN(RADIANS(E123))+COS(RADIANS(G123))*COS(RADIANS(E123))*COS(RADIANS(AP113))))&gt;90,0,$F$4*$F$5/E122^2*(SIN(RADIANS(G123))*SIN(RADIANS(E123))+COS(RADIANS(G123))*COS(RADIANS(E123))*COS(RADIANS(AP113))))</f>
        <v>0</v>
      </c>
      <c r="AQ123">
        <f>IF(DEGREES(ACOS(SIN(RADIANS(G123))*SIN(RADIANS(E123))+COS(RADIANS(G123))*COS(RADIANS(E123))*COS(RADIANS(AQ113))))&gt;90,0,$F$4*$F$5/E122^2*(SIN(RADIANS(G123))*SIN(RADIANS(E123))+COS(RADIANS(G123))*COS(RADIANS(E123))*COS(RADIANS(AQ113))))</f>
        <v>0</v>
      </c>
      <c r="AR123">
        <f>IF(DEGREES(ACOS(SIN(RADIANS(G123))*SIN(RADIANS(E123))+COS(RADIANS(G123))*COS(RADIANS(E123))*COS(RADIANS(AR113))))&gt;90,0,$F$4*$F$5/E122^2*(SIN(RADIANS(G123))*SIN(RADIANS(E123))+COS(RADIANS(G123))*COS(RADIANS(E123))*COS(RADIANS(AR113))))</f>
        <v>0</v>
      </c>
    </row>
    <row r="124" spans="2:44" x14ac:dyDescent="0.5">
      <c r="B124" s="40" t="s">
        <v>786</v>
      </c>
      <c r="E124">
        <f>IF($F$10=0,IF(E115&lt;360,E115,E115-360),($F$10+1)*E115)</f>
        <v>30</v>
      </c>
      <c r="G124">
        <v>0</v>
      </c>
      <c r="I124">
        <f>IF(DEGREES(ACOS(SIN(RADIANS(G124))*SIN(RADIANS(E123))+COS(RADIANS(G124))*COS(RADIANS(E123))*COS(RADIANS(I113))))&gt;90,0,$F$4*$F$5/E122^2*(SIN(RADIANS(G124))*SIN(RADIANS(E123))+COS(RADIANS(G124))*COS(RADIANS(E123))*COS(RADIANS(I113))))</f>
        <v>0</v>
      </c>
      <c r="J124">
        <f>IF(DEGREES(ACOS(SIN(RADIANS(G124))*SIN(RADIANS(E123))+COS(RADIANS(G124))*COS(RADIANS(E123))*COS(RADIANS(J113))))&gt;90,0,$F$4*$F$5/E122^2*(SIN(RADIANS(G124))*SIN(RADIANS(E123))+COS(RADIANS(G124))*COS(RADIANS(E123))*COS(RADIANS(J113))))</f>
        <v>0</v>
      </c>
      <c r="K124">
        <f>IF(DEGREES(ACOS(SIN(RADIANS(G124))*SIN(RADIANS(E123))+COS(RADIANS(G124))*COS(RADIANS(E123))*COS(RADIANS(K113))))&gt;90,0,$F$4*$F$5/E122^2*(SIN(RADIANS(G124))*SIN(RADIANS(E123))+COS(RADIANS(G124))*COS(RADIANS(E123))*COS(RADIANS(K113))))</f>
        <v>0</v>
      </c>
      <c r="L124">
        <f>IF(DEGREES(ACOS(SIN(RADIANS(G124))*SIN(RADIANS(E123))+COS(RADIANS(G124))*COS(RADIANS(E123))*COS(RADIANS(L113))))&gt;90,0,$F$4*$F$5/E122^2*(SIN(RADIANS(G124))*SIN(RADIANS(E123))+COS(RADIANS(G124))*COS(RADIANS(E123))*COS(RADIANS(L113))))</f>
        <v>0</v>
      </c>
      <c r="M124">
        <f>IF(DEGREES(ACOS(SIN(RADIANS(G124))*SIN(RADIANS(E123))+COS(RADIANS(G124))*COS(RADIANS(E123))*COS(RADIANS(M113))))&gt;90,0,$F$4*$F$5/E122^2*(SIN(RADIANS(G124))*SIN(RADIANS(E123))+COS(RADIANS(G124))*COS(RADIANS(E123))*COS(RADIANS(M113))))</f>
        <v>0</v>
      </c>
      <c r="N124">
        <f>IF(DEGREES(ACOS(SIN(RADIANS(G124))*SIN(RADIANS(E123))+COS(RADIANS(G124))*COS(RADIANS(E123))*COS(RADIANS(N113))))&gt;90,0,$F$4*$F$5/E122^2*(SIN(RADIANS(G124))*SIN(RADIANS(E123))+COS(RADIANS(G124))*COS(RADIANS(E123))*COS(RADIANS(N113))))</f>
        <v>0</v>
      </c>
      <c r="O124">
        <f>IF(DEGREES(ACOS(SIN(RADIANS(G124))*SIN(RADIANS(E123))+COS(RADIANS(G124))*COS(RADIANS(E123))*COS(RADIANS(O113))))&gt;90,0,$F$4*$F$5/E122^2*(SIN(RADIANS(G124))*SIN(RADIANS(E123))+COS(RADIANS(G124))*COS(RADIANS(E123))*COS(RADIANS(O113))))</f>
        <v>0</v>
      </c>
      <c r="P124">
        <f>IF(DEGREES(ACOS(SIN(RADIANS(G124))*SIN(RADIANS(E123))+COS(RADIANS(G124))*COS(RADIANS(E123))*COS(RADIANS(P113))))&gt;90,0,$F$4*$F$5/E122^2*(SIN(RADIANS(G124))*SIN(RADIANS(E123))+COS(RADIANS(G124))*COS(RADIANS(E123))*COS(RADIANS(P113))))</f>
        <v>0</v>
      </c>
      <c r="Q124">
        <f>IF(DEGREES(ACOS(SIN(RADIANS(G124))*SIN(RADIANS(E123))+COS(RADIANS(G124))*COS(RADIANS(E123))*COS(RADIANS(Q113))))&gt;90,0,$F$4*$F$5/E122^2*(SIN(RADIANS(G124))*SIN(RADIANS(E123))+COS(RADIANS(G124))*COS(RADIANS(E123))*COS(RADIANS(Q113))))</f>
        <v>0</v>
      </c>
      <c r="R124" t="e">
        <f>IF(DEGREES(ACOS(SIN(RADIANS(G124))*SIN(RADIANS(E123))+COS(RADIANS(G124))*COS(RADIANS(E123))*COS(RADIANS(R113))))&gt;90,0,$F$4*$F$5/E122^2*(SIN(RADIANS(G124))*SIN(RADIANS(E123))+COS(RADIANS(G124))*COS(RADIANS(E123))*COS(RADIANS(R113))))</f>
        <v>#DIV/0!</v>
      </c>
      <c r="S124" t="e">
        <f>IF(DEGREES(ACOS(SIN(RADIANS(G124))*SIN(RADIANS(E123))+COS(RADIANS(G124))*COS(RADIANS(E123))*COS(RADIANS(S113))))&gt;90,0,$F$4*$F$5/E122^2*(SIN(RADIANS(G124))*SIN(RADIANS(E123))+COS(RADIANS(G124))*COS(RADIANS(E123))*COS(RADIANS(S113))))</f>
        <v>#DIV/0!</v>
      </c>
      <c r="T124" t="e">
        <f>IF(DEGREES(ACOS(SIN(RADIANS(G124))*SIN(RADIANS(E123))+COS(RADIANS(G124))*COS(RADIANS(E123))*COS(RADIANS(T113))))&gt;90,0,$F$4*$F$5/E122^2*(SIN(RADIANS(G124))*SIN(RADIANS(E123))+COS(RADIANS(G124))*COS(RADIANS(E123))*COS(RADIANS(T113))))</f>
        <v>#DIV/0!</v>
      </c>
      <c r="U124" t="e">
        <f>IF(DEGREES(ACOS(SIN(RADIANS(G124))*SIN(RADIANS(E123))+COS(RADIANS(G124))*COS(RADIANS(E123))*COS(RADIANS(U113))))&gt;90,0,$F$4*$F$5/E122^2*(SIN(RADIANS(G124))*SIN(RADIANS(E123))+COS(RADIANS(G124))*COS(RADIANS(E123))*COS(RADIANS(U113))))</f>
        <v>#DIV/0!</v>
      </c>
      <c r="V124" t="e">
        <f>IF(DEGREES(ACOS(SIN(RADIANS(G124))*SIN(RADIANS(E123))+COS(RADIANS(G124))*COS(RADIANS(E123))*COS(RADIANS(V113))))&gt;90,0,$F$4*$F$5/E122^2*(SIN(RADIANS(G124))*SIN(RADIANS(E123))+COS(RADIANS(G124))*COS(RADIANS(E123))*COS(RADIANS(V113))))</f>
        <v>#DIV/0!</v>
      </c>
      <c r="W124" t="e">
        <f>IF(DEGREES(ACOS(SIN(RADIANS(G124))*SIN(RADIANS(E123))+COS(RADIANS(G124))*COS(RADIANS(E123))*COS(RADIANS(W113))))&gt;90,0,$F$4*$F$5/E122^2*(SIN(RADIANS(G124))*SIN(RADIANS(E123))+COS(RADIANS(G124))*COS(RADIANS(E123))*COS(RADIANS(W113))))</f>
        <v>#DIV/0!</v>
      </c>
      <c r="X124" t="e">
        <f>IF(DEGREES(ACOS(SIN(RADIANS(G124))*SIN(RADIANS(E123))+COS(RADIANS(G124))*COS(RADIANS(E123))*COS(RADIANS(X113))))&gt;90,0,$F$4*$F$5/E122^2*(SIN(RADIANS(G124))*SIN(RADIANS(E123))+COS(RADIANS(G124))*COS(RADIANS(E123))*COS(RADIANS(X113))))</f>
        <v>#DIV/0!</v>
      </c>
      <c r="Y124" t="e">
        <f>IF(DEGREES(ACOS(SIN(RADIANS(G124))*SIN(RADIANS(E123))+COS(RADIANS(G124))*COS(RADIANS(E123))*COS(RADIANS(Y113))))&gt;90,0,$F$4*$F$5/E122^2*(SIN(RADIANS(G124))*SIN(RADIANS(E123))+COS(RADIANS(G124))*COS(RADIANS(E123))*COS(RADIANS(Y113))))</f>
        <v>#DIV/0!</v>
      </c>
      <c r="Z124" t="e">
        <f>IF(DEGREES(ACOS(SIN(RADIANS(G124))*SIN(RADIANS(E123))+COS(RADIANS(G124))*COS(RADIANS(E123))*COS(RADIANS(Z113))))&gt;90,0,$F$4*$F$5/E122^2*(SIN(RADIANS(G124))*SIN(RADIANS(E123))+COS(RADIANS(G124))*COS(RADIANS(E123))*COS(RADIANS(Z113))))</f>
        <v>#DIV/0!</v>
      </c>
      <c r="AA124" t="e">
        <f>IF(DEGREES(ACOS(SIN(RADIANS(G124))*SIN(RADIANS(E123))+COS(RADIANS(G124))*COS(RADIANS(E123))*COS(RADIANS(AA113))))&gt;90,0,$F$4*$F$5/E122^2*(SIN(RADIANS(G124))*SIN(RADIANS(E123))+COS(RADIANS(G124))*COS(RADIANS(E123))*COS(RADIANS(AA113))))</f>
        <v>#DIV/0!</v>
      </c>
      <c r="AB124" t="e">
        <f>IF(DEGREES(ACOS(SIN(RADIANS(G124))*SIN(RADIANS(E123))+COS(RADIANS(G124))*COS(RADIANS(E123))*COS(RADIANS(AB113))))&gt;90,0,$F$4*$F$5/E122^2*(SIN(RADIANS(G124))*SIN(RADIANS(E123))+COS(RADIANS(G124))*COS(RADIANS(E123))*COS(RADIANS(AB113))))</f>
        <v>#DIV/0!</v>
      </c>
      <c r="AC124" t="e">
        <f>IF(DEGREES(ACOS(SIN(RADIANS(G124))*SIN(RADIANS(E123))+COS(RADIANS(G124))*COS(RADIANS(E123))*COS(RADIANS(AC113))))&gt;90,0,$F$4*$F$5/E122^2*(SIN(RADIANS(G124))*SIN(RADIANS(E123))+COS(RADIANS(G124))*COS(RADIANS(E123))*COS(RADIANS(AC113))))</f>
        <v>#DIV/0!</v>
      </c>
      <c r="AD124" t="e">
        <f>IF(DEGREES(ACOS(SIN(RADIANS(G124))*SIN(RADIANS(E123))+COS(RADIANS(G124))*COS(RADIANS(E123))*COS(RADIANS(AD113))))&gt;90,0,$F$4*$F$5/E122^2*(SIN(RADIANS(G124))*SIN(RADIANS(E123))+COS(RADIANS(G124))*COS(RADIANS(E123))*COS(RADIANS(AD113))))</f>
        <v>#DIV/0!</v>
      </c>
      <c r="AE124" t="e">
        <f>IF(DEGREES(ACOS(SIN(RADIANS(G124))*SIN(RADIANS(E123))+COS(RADIANS(G124))*COS(RADIANS(E123))*COS(RADIANS(AE113))))&gt;90,0,$F$4*$F$5/E122^2*(SIN(RADIANS(G124))*SIN(RADIANS(E123))+COS(RADIANS(G124))*COS(RADIANS(E123))*COS(RADIANS(AE113))))</f>
        <v>#DIV/0!</v>
      </c>
      <c r="AF124" t="e">
        <f>IF(DEGREES(ACOS(SIN(RADIANS(G124))*SIN(RADIANS(E123))+COS(RADIANS(G124))*COS(RADIANS(E123))*COS(RADIANS(AF113))))&gt;90,0,$F$4*$F$5/E122^2*(SIN(RADIANS(G124))*SIN(RADIANS(E123))+COS(RADIANS(G124))*COS(RADIANS(E123))*COS(RADIANS(AF113))))</f>
        <v>#DIV/0!</v>
      </c>
      <c r="AG124" t="e">
        <f>IF(DEGREES(ACOS(SIN(RADIANS(G124))*SIN(RADIANS(E123))+COS(RADIANS(G124))*COS(RADIANS(E123))*COS(RADIANS(AG113))))&gt;90,0,$F$4*$F$5/E122^2*(SIN(RADIANS(G124))*SIN(RADIANS(E123))+COS(RADIANS(G124))*COS(RADIANS(E123))*COS(RADIANS(AG113))))</f>
        <v>#DIV/0!</v>
      </c>
      <c r="AH124" t="e">
        <f>IF(DEGREES(ACOS(SIN(RADIANS(G124))*SIN(RADIANS(E123))+COS(RADIANS(G124))*COS(RADIANS(E123))*COS(RADIANS(AH113))))&gt;90,0,$F$4*$F$5/E122^2*(SIN(RADIANS(G124))*SIN(RADIANS(E123))+COS(RADIANS(G124))*COS(RADIANS(E123))*COS(RADIANS(AH113))))</f>
        <v>#DIV/0!</v>
      </c>
      <c r="AI124" t="e">
        <f>IF(DEGREES(ACOS(SIN(RADIANS(G124))*SIN(RADIANS(E123))+COS(RADIANS(G124))*COS(RADIANS(E123))*COS(RADIANS(AI113))))&gt;90,0,$F$4*$F$5/E122^2*(SIN(RADIANS(G124))*SIN(RADIANS(E123))+COS(RADIANS(G124))*COS(RADIANS(E123))*COS(RADIANS(AI113))))</f>
        <v>#DIV/0!</v>
      </c>
      <c r="AJ124" t="e">
        <f>IF(DEGREES(ACOS(SIN(RADIANS(G124))*SIN(RADIANS(E123))+COS(RADIANS(G124))*COS(RADIANS(E123))*COS(RADIANS(AJ113))))&gt;90,0,$F$4*$F$5/E122^2*(SIN(RADIANS(G124))*SIN(RADIANS(E123))+COS(RADIANS(G124))*COS(RADIANS(E123))*COS(RADIANS(AJ113))))</f>
        <v>#DIV/0!</v>
      </c>
      <c r="AK124">
        <f>IF(DEGREES(ACOS(SIN(RADIANS(G124))*SIN(RADIANS(E123))+COS(RADIANS(G124))*COS(RADIANS(E123))*COS(RADIANS(AK113))))&gt;90,0,$F$4*$F$5/E122^2*(SIN(RADIANS(G124))*SIN(RADIANS(E123))+COS(RADIANS(G124))*COS(RADIANS(E123))*COS(RADIANS(AK113))))</f>
        <v>0</v>
      </c>
      <c r="AL124">
        <f>IF(DEGREES(ACOS(SIN(RADIANS(G124))*SIN(RADIANS(E123))+COS(RADIANS(G124))*COS(RADIANS(E123))*COS(RADIANS(AL113))))&gt;90,0,$F$4*$F$5/E122^2*(SIN(RADIANS(G124))*SIN(RADIANS(E123))+COS(RADIANS(G124))*COS(RADIANS(E123))*COS(RADIANS(AL113))))</f>
        <v>0</v>
      </c>
      <c r="AM124">
        <f>IF(DEGREES(ACOS(SIN(RADIANS(G124))*SIN(RADIANS(E123))+COS(RADIANS(G124))*COS(RADIANS(E123))*COS(RADIANS(AM113))))&gt;90,0,$F$4*$F$5/E122^2*(SIN(RADIANS(G124))*SIN(RADIANS(E123))+COS(RADIANS(G124))*COS(RADIANS(E123))*COS(RADIANS(AM113))))</f>
        <v>0</v>
      </c>
      <c r="AN124">
        <f>IF(DEGREES(ACOS(SIN(RADIANS(G124))*SIN(RADIANS(E123))+COS(RADIANS(G124))*COS(RADIANS(E123))*COS(RADIANS(AN113))))&gt;90,0,$F$4*$F$5/E122^2*(SIN(RADIANS(G124))*SIN(RADIANS(E123))+COS(RADIANS(G124))*COS(RADIANS(E123))*COS(RADIANS(AN113))))</f>
        <v>0</v>
      </c>
      <c r="AO124">
        <f>IF(DEGREES(ACOS(SIN(RADIANS(G124))*SIN(RADIANS(E123))+COS(RADIANS(G124))*COS(RADIANS(E123))*COS(RADIANS(AO113))))&gt;90,0,$F$4*$F$5/E122^2*(SIN(RADIANS(G124))*SIN(RADIANS(E123))+COS(RADIANS(G124))*COS(RADIANS(E123))*COS(RADIANS(AO113))))</f>
        <v>0</v>
      </c>
      <c r="AP124">
        <f>IF(DEGREES(ACOS(SIN(RADIANS(G124))*SIN(RADIANS(E123))+COS(RADIANS(G124))*COS(RADIANS(E123))*COS(RADIANS(AP113))))&gt;90,0,$F$4*$F$5/E122^2*(SIN(RADIANS(G124))*SIN(RADIANS(E123))+COS(RADIANS(G124))*COS(RADIANS(E123))*COS(RADIANS(AP113))))</f>
        <v>0</v>
      </c>
      <c r="AQ124">
        <f>IF(DEGREES(ACOS(SIN(RADIANS(G124))*SIN(RADIANS(E123))+COS(RADIANS(G124))*COS(RADIANS(E123))*COS(RADIANS(AQ113))))&gt;90,0,$F$4*$F$5/E122^2*(SIN(RADIANS(G124))*SIN(RADIANS(E123))+COS(RADIANS(G124))*COS(RADIANS(E123))*COS(RADIANS(AQ113))))</f>
        <v>0</v>
      </c>
      <c r="AR124">
        <f>IF(DEGREES(ACOS(SIN(RADIANS(G124))*SIN(RADIANS(E123))+COS(RADIANS(G124))*COS(RADIANS(E123))*COS(RADIANS(AR113))))&gt;90,0,$F$4*$F$5/E122^2*(SIN(RADIANS(G124))*SIN(RADIANS(E123))+COS(RADIANS(G124))*COS(RADIANS(E123))*COS(RADIANS(AR113))))</f>
        <v>0</v>
      </c>
    </row>
    <row r="125" spans="2:44" x14ac:dyDescent="0.5">
      <c r="B125" s="40" t="s">
        <v>787</v>
      </c>
      <c r="E125">
        <f>E124-E116-360*ROUNDDOWN((E124-E116)/360,0)</f>
        <v>7.1054273576010019E-15</v>
      </c>
      <c r="G125">
        <v>-10</v>
      </c>
      <c r="I125">
        <f>IF(DEGREES(ACOS(SIN(RADIANS(G125))*SIN(RADIANS(E123))+COS(RADIANS(G125))*COS(RADIANS(E123))*COS(RADIANS(I113))))&gt;90,0,$F$4*$F$5/E122^2*(SIN(RADIANS(G125))*SIN(RADIANS(E123))+COS(RADIANS(G125))*COS(RADIANS(E123))*COS(RADIANS(I113))))</f>
        <v>0</v>
      </c>
      <c r="J125">
        <f>IF(DEGREES(ACOS(SIN(RADIANS(G125))*SIN(RADIANS(E123))+COS(RADIANS(G125))*COS(RADIANS(E123))*COS(RADIANS(J113))))&gt;90,0,$F$4*$F$5/E122^2*(SIN(RADIANS(G125))*SIN(RADIANS(E123))+COS(RADIANS(G125))*COS(RADIANS(E123))*COS(RADIANS(J113))))</f>
        <v>0</v>
      </c>
      <c r="K125">
        <f>IF(DEGREES(ACOS(SIN(RADIANS(G125))*SIN(RADIANS(E123))+COS(RADIANS(G125))*COS(RADIANS(E123))*COS(RADIANS(K113))))&gt;90,0,$F$4*$F$5/E122^2*(SIN(RADIANS(G125))*SIN(RADIANS(E123))+COS(RADIANS(G125))*COS(RADIANS(E123))*COS(RADIANS(K113))))</f>
        <v>0</v>
      </c>
      <c r="L125">
        <f>IF(DEGREES(ACOS(SIN(RADIANS(G125))*SIN(RADIANS(E123))+COS(RADIANS(G125))*COS(RADIANS(E123))*COS(RADIANS(L113))))&gt;90,0,$F$4*$F$5/E122^2*(SIN(RADIANS(G125))*SIN(RADIANS(E123))+COS(RADIANS(G125))*COS(RADIANS(E123))*COS(RADIANS(L113))))</f>
        <v>0</v>
      </c>
      <c r="M125">
        <f>IF(DEGREES(ACOS(SIN(RADIANS(G125))*SIN(RADIANS(E123))+COS(RADIANS(G125))*COS(RADIANS(E123))*COS(RADIANS(M113))))&gt;90,0,$F$4*$F$5/E122^2*(SIN(RADIANS(G125))*SIN(RADIANS(E123))+COS(RADIANS(G125))*COS(RADIANS(E123))*COS(RADIANS(M113))))</f>
        <v>0</v>
      </c>
      <c r="N125">
        <f>IF(DEGREES(ACOS(SIN(RADIANS(G125))*SIN(RADIANS(E123))+COS(RADIANS(G125))*COS(RADIANS(E123))*COS(RADIANS(N113))))&gt;90,0,$F$4*$F$5/E122^2*(SIN(RADIANS(G125))*SIN(RADIANS(E123))+COS(RADIANS(G125))*COS(RADIANS(E123))*COS(RADIANS(N113))))</f>
        <v>0</v>
      </c>
      <c r="O125">
        <f>IF(DEGREES(ACOS(SIN(RADIANS(G125))*SIN(RADIANS(E123))+COS(RADIANS(G125))*COS(RADIANS(E123))*COS(RADIANS(O113))))&gt;90,0,$F$4*$F$5/E122^2*(SIN(RADIANS(G125))*SIN(RADIANS(E123))+COS(RADIANS(G125))*COS(RADIANS(E123))*COS(RADIANS(O113))))</f>
        <v>0</v>
      </c>
      <c r="P125">
        <f>IF(DEGREES(ACOS(SIN(RADIANS(G125))*SIN(RADIANS(E123))+COS(RADIANS(G125))*COS(RADIANS(E123))*COS(RADIANS(P113))))&gt;90,0,$F$4*$F$5/E122^2*(SIN(RADIANS(G125))*SIN(RADIANS(E123))+COS(RADIANS(G125))*COS(RADIANS(E123))*COS(RADIANS(P113))))</f>
        <v>0</v>
      </c>
      <c r="Q125">
        <f>IF(DEGREES(ACOS(SIN(RADIANS(G125))*SIN(RADIANS(E123))+COS(RADIANS(G125))*COS(RADIANS(E123))*COS(RADIANS(Q113))))&gt;90,0,$F$4*$F$5/E122^2*(SIN(RADIANS(G125))*SIN(RADIANS(E123))+COS(RADIANS(G125))*COS(RADIANS(E123))*COS(RADIANS(Q113))))</f>
        <v>0</v>
      </c>
      <c r="R125" t="e">
        <f>IF(DEGREES(ACOS(SIN(RADIANS(G125))*SIN(RADIANS(E123))+COS(RADIANS(G125))*COS(RADIANS(E123))*COS(RADIANS(R113))))&gt;90,0,$F$4*$F$5/E122^2*(SIN(RADIANS(G125))*SIN(RADIANS(E123))+COS(RADIANS(G125))*COS(RADIANS(E123))*COS(RADIANS(R113))))</f>
        <v>#DIV/0!</v>
      </c>
      <c r="S125" t="e">
        <f>IF(DEGREES(ACOS(SIN(RADIANS(G125))*SIN(RADIANS(E123))+COS(RADIANS(G125))*COS(RADIANS(E123))*COS(RADIANS(S113))))&gt;90,0,$F$4*$F$5/E122^2*(SIN(RADIANS(G125))*SIN(RADIANS(E123))+COS(RADIANS(G125))*COS(RADIANS(E123))*COS(RADIANS(S113))))</f>
        <v>#DIV/0!</v>
      </c>
      <c r="T125" t="e">
        <f>IF(DEGREES(ACOS(SIN(RADIANS(G125))*SIN(RADIANS(E123))+COS(RADIANS(G125))*COS(RADIANS(E123))*COS(RADIANS(T113))))&gt;90,0,$F$4*$F$5/E122^2*(SIN(RADIANS(G125))*SIN(RADIANS(E123))+COS(RADIANS(G125))*COS(RADIANS(E123))*COS(RADIANS(T113))))</f>
        <v>#DIV/0!</v>
      </c>
      <c r="U125" t="e">
        <f>IF(DEGREES(ACOS(SIN(RADIANS(G125))*SIN(RADIANS(E123))+COS(RADIANS(G125))*COS(RADIANS(E123))*COS(RADIANS(U113))))&gt;90,0,$F$4*$F$5/E122^2*(SIN(RADIANS(G125))*SIN(RADIANS(E123))+COS(RADIANS(G125))*COS(RADIANS(E123))*COS(RADIANS(U113))))</f>
        <v>#DIV/0!</v>
      </c>
      <c r="V125" t="e">
        <f>IF(DEGREES(ACOS(SIN(RADIANS(G125))*SIN(RADIANS(E123))+COS(RADIANS(G125))*COS(RADIANS(E123))*COS(RADIANS(V113))))&gt;90,0,$F$4*$F$5/E122^2*(SIN(RADIANS(G125))*SIN(RADIANS(E123))+COS(RADIANS(G125))*COS(RADIANS(E123))*COS(RADIANS(V113))))</f>
        <v>#DIV/0!</v>
      </c>
      <c r="W125" t="e">
        <f>IF(DEGREES(ACOS(SIN(RADIANS(G125))*SIN(RADIANS(E123))+COS(RADIANS(G125))*COS(RADIANS(E123))*COS(RADIANS(W113))))&gt;90,0,$F$4*$F$5/E122^2*(SIN(RADIANS(G125))*SIN(RADIANS(E123))+COS(RADIANS(G125))*COS(RADIANS(E123))*COS(RADIANS(W113))))</f>
        <v>#DIV/0!</v>
      </c>
      <c r="X125" t="e">
        <f>IF(DEGREES(ACOS(SIN(RADIANS(G125))*SIN(RADIANS(E123))+COS(RADIANS(G125))*COS(RADIANS(E123))*COS(RADIANS(X113))))&gt;90,0,$F$4*$F$5/E122^2*(SIN(RADIANS(G125))*SIN(RADIANS(E123))+COS(RADIANS(G125))*COS(RADIANS(E123))*COS(RADIANS(X113))))</f>
        <v>#DIV/0!</v>
      </c>
      <c r="Y125" t="e">
        <f>IF(DEGREES(ACOS(SIN(RADIANS(G125))*SIN(RADIANS(E123))+COS(RADIANS(G125))*COS(RADIANS(E123))*COS(RADIANS(Y113))))&gt;90,0,$F$4*$F$5/E122^2*(SIN(RADIANS(G125))*SIN(RADIANS(E123))+COS(RADIANS(G125))*COS(RADIANS(E123))*COS(RADIANS(Y113))))</f>
        <v>#DIV/0!</v>
      </c>
      <c r="Z125" t="e">
        <f>IF(DEGREES(ACOS(SIN(RADIANS(G125))*SIN(RADIANS(E123))+COS(RADIANS(G125))*COS(RADIANS(E123))*COS(RADIANS(Z113))))&gt;90,0,$F$4*$F$5/E122^2*(SIN(RADIANS(G125))*SIN(RADIANS(E123))+COS(RADIANS(G125))*COS(RADIANS(E123))*COS(RADIANS(Z113))))</f>
        <v>#DIV/0!</v>
      </c>
      <c r="AA125" t="e">
        <f>IF(DEGREES(ACOS(SIN(RADIANS(G125))*SIN(RADIANS(E123))+COS(RADIANS(G125))*COS(RADIANS(E123))*COS(RADIANS(AA113))))&gt;90,0,$F$4*$F$5/E122^2*(SIN(RADIANS(G125))*SIN(RADIANS(E123))+COS(RADIANS(G125))*COS(RADIANS(E123))*COS(RADIANS(AA113))))</f>
        <v>#DIV/0!</v>
      </c>
      <c r="AB125" t="e">
        <f>IF(DEGREES(ACOS(SIN(RADIANS(G125))*SIN(RADIANS(E123))+COS(RADIANS(G125))*COS(RADIANS(E123))*COS(RADIANS(AB113))))&gt;90,0,$F$4*$F$5/E122^2*(SIN(RADIANS(G125))*SIN(RADIANS(E123))+COS(RADIANS(G125))*COS(RADIANS(E123))*COS(RADIANS(AB113))))</f>
        <v>#DIV/0!</v>
      </c>
      <c r="AC125" t="e">
        <f>IF(DEGREES(ACOS(SIN(RADIANS(G125))*SIN(RADIANS(E123))+COS(RADIANS(G125))*COS(RADIANS(E123))*COS(RADIANS(AC113))))&gt;90,0,$F$4*$F$5/E122^2*(SIN(RADIANS(G125))*SIN(RADIANS(E123))+COS(RADIANS(G125))*COS(RADIANS(E123))*COS(RADIANS(AC113))))</f>
        <v>#DIV/0!</v>
      </c>
      <c r="AD125" t="e">
        <f>IF(DEGREES(ACOS(SIN(RADIANS(G125))*SIN(RADIANS(E123))+COS(RADIANS(G125))*COS(RADIANS(E123))*COS(RADIANS(AD113))))&gt;90,0,$F$4*$F$5/E122^2*(SIN(RADIANS(G125))*SIN(RADIANS(E123))+COS(RADIANS(G125))*COS(RADIANS(E123))*COS(RADIANS(AD113))))</f>
        <v>#DIV/0!</v>
      </c>
      <c r="AE125" t="e">
        <f>IF(DEGREES(ACOS(SIN(RADIANS(G125))*SIN(RADIANS(E123))+COS(RADIANS(G125))*COS(RADIANS(E123))*COS(RADIANS(AE113))))&gt;90,0,$F$4*$F$5/E122^2*(SIN(RADIANS(G125))*SIN(RADIANS(E123))+COS(RADIANS(G125))*COS(RADIANS(E123))*COS(RADIANS(AE113))))</f>
        <v>#DIV/0!</v>
      </c>
      <c r="AF125" t="e">
        <f>IF(DEGREES(ACOS(SIN(RADIANS(G125))*SIN(RADIANS(E123))+COS(RADIANS(G125))*COS(RADIANS(E123))*COS(RADIANS(AF113))))&gt;90,0,$F$4*$F$5/E122^2*(SIN(RADIANS(G125))*SIN(RADIANS(E123))+COS(RADIANS(G125))*COS(RADIANS(E123))*COS(RADIANS(AF113))))</f>
        <v>#DIV/0!</v>
      </c>
      <c r="AG125" t="e">
        <f>IF(DEGREES(ACOS(SIN(RADIANS(G125))*SIN(RADIANS(E123))+COS(RADIANS(G125))*COS(RADIANS(E123))*COS(RADIANS(AG113))))&gt;90,0,$F$4*$F$5/E122^2*(SIN(RADIANS(G125))*SIN(RADIANS(E123))+COS(RADIANS(G125))*COS(RADIANS(E123))*COS(RADIANS(AG113))))</f>
        <v>#DIV/0!</v>
      </c>
      <c r="AH125" t="e">
        <f>IF(DEGREES(ACOS(SIN(RADIANS(G125))*SIN(RADIANS(E123))+COS(RADIANS(G125))*COS(RADIANS(E123))*COS(RADIANS(AH113))))&gt;90,0,$F$4*$F$5/E122^2*(SIN(RADIANS(G125))*SIN(RADIANS(E123))+COS(RADIANS(G125))*COS(RADIANS(E123))*COS(RADIANS(AH113))))</f>
        <v>#DIV/0!</v>
      </c>
      <c r="AI125" t="e">
        <f>IF(DEGREES(ACOS(SIN(RADIANS(G125))*SIN(RADIANS(E123))+COS(RADIANS(G125))*COS(RADIANS(E123))*COS(RADIANS(AI113))))&gt;90,0,$F$4*$F$5/E122^2*(SIN(RADIANS(G125))*SIN(RADIANS(E123))+COS(RADIANS(G125))*COS(RADIANS(E123))*COS(RADIANS(AI113))))</f>
        <v>#DIV/0!</v>
      </c>
      <c r="AJ125" t="e">
        <f>IF(DEGREES(ACOS(SIN(RADIANS(G125))*SIN(RADIANS(E123))+COS(RADIANS(G125))*COS(RADIANS(E123))*COS(RADIANS(AJ113))))&gt;90,0,$F$4*$F$5/E122^2*(SIN(RADIANS(G125))*SIN(RADIANS(E123))+COS(RADIANS(G125))*COS(RADIANS(E123))*COS(RADIANS(AJ113))))</f>
        <v>#DIV/0!</v>
      </c>
      <c r="AK125">
        <f>IF(DEGREES(ACOS(SIN(RADIANS(G125))*SIN(RADIANS(E123))+COS(RADIANS(G125))*COS(RADIANS(E123))*COS(RADIANS(AK113))))&gt;90,0,$F$4*$F$5/E122^2*(SIN(RADIANS(G125))*SIN(RADIANS(E123))+COS(RADIANS(G125))*COS(RADIANS(E123))*COS(RADIANS(AK113))))</f>
        <v>0</v>
      </c>
      <c r="AL125">
        <f>IF(DEGREES(ACOS(SIN(RADIANS(G125))*SIN(RADIANS(E123))+COS(RADIANS(G125))*COS(RADIANS(E123))*COS(RADIANS(AL113))))&gt;90,0,$F$4*$F$5/E122^2*(SIN(RADIANS(G125))*SIN(RADIANS(E123))+COS(RADIANS(G125))*COS(RADIANS(E123))*COS(RADIANS(AL113))))</f>
        <v>0</v>
      </c>
      <c r="AM125">
        <f>IF(DEGREES(ACOS(SIN(RADIANS(G125))*SIN(RADIANS(E123))+COS(RADIANS(G125))*COS(RADIANS(E123))*COS(RADIANS(AM113))))&gt;90,0,$F$4*$F$5/E122^2*(SIN(RADIANS(G125))*SIN(RADIANS(E123))+COS(RADIANS(G125))*COS(RADIANS(E123))*COS(RADIANS(AM113))))</f>
        <v>0</v>
      </c>
      <c r="AN125">
        <f>IF(DEGREES(ACOS(SIN(RADIANS(G125))*SIN(RADIANS(E123))+COS(RADIANS(G125))*COS(RADIANS(E123))*COS(RADIANS(AN113))))&gt;90,0,$F$4*$F$5/E122^2*(SIN(RADIANS(G125))*SIN(RADIANS(E123))+COS(RADIANS(G125))*COS(RADIANS(E123))*COS(RADIANS(AN113))))</f>
        <v>0</v>
      </c>
      <c r="AO125">
        <f>IF(DEGREES(ACOS(SIN(RADIANS(G125))*SIN(RADIANS(E123))+COS(RADIANS(G125))*COS(RADIANS(E123))*COS(RADIANS(AO113))))&gt;90,0,$F$4*$F$5/E122^2*(SIN(RADIANS(G125))*SIN(RADIANS(E123))+COS(RADIANS(G125))*COS(RADIANS(E123))*COS(RADIANS(AO113))))</f>
        <v>0</v>
      </c>
      <c r="AP125">
        <f>IF(DEGREES(ACOS(SIN(RADIANS(G125))*SIN(RADIANS(E123))+COS(RADIANS(G125))*COS(RADIANS(E123))*COS(RADIANS(AP113))))&gt;90,0,$F$4*$F$5/E122^2*(SIN(RADIANS(G125))*SIN(RADIANS(E123))+COS(RADIANS(G125))*COS(RADIANS(E123))*COS(RADIANS(AP113))))</f>
        <v>0</v>
      </c>
      <c r="AQ125">
        <f>IF(DEGREES(ACOS(SIN(RADIANS(G125))*SIN(RADIANS(E123))+COS(RADIANS(G125))*COS(RADIANS(E123))*COS(RADIANS(AQ113))))&gt;90,0,$F$4*$F$5/E122^2*(SIN(RADIANS(G125))*SIN(RADIANS(E123))+COS(RADIANS(G125))*COS(RADIANS(E123))*COS(RADIANS(AQ113))))</f>
        <v>0</v>
      </c>
      <c r="AR125">
        <f>IF(DEGREES(ACOS(SIN(RADIANS(G125))*SIN(RADIANS(E123))+COS(RADIANS(G125))*COS(RADIANS(E123))*COS(RADIANS(AR113))))&gt;90,0,$F$4*$F$5/E122^2*(SIN(RADIANS(G125))*SIN(RADIANS(E123))+COS(RADIANS(G125))*COS(RADIANS(E123))*COS(RADIANS(AR113))))</f>
        <v>0</v>
      </c>
    </row>
    <row r="126" spans="2:44" x14ac:dyDescent="0.5">
      <c r="G126">
        <v>-20</v>
      </c>
      <c r="I126">
        <f>IF(DEGREES(ACOS(SIN(RADIANS(G126))*SIN(RADIANS(E123))+COS(RADIANS(G126))*COS(RADIANS(E123))*COS(RADIANS(I113))))&gt;90,0,$F$4*$F$5/E122^2*(SIN(RADIANS(G126))*SIN(RADIANS(E123))+COS(RADIANS(G126))*COS(RADIANS(E123))*COS(RADIANS(I113))))</f>
        <v>0</v>
      </c>
      <c r="J126">
        <f>IF(DEGREES(ACOS(SIN(RADIANS(G126))*SIN(RADIANS(E123))+COS(RADIANS(G126))*COS(RADIANS(E123))*COS(RADIANS(J113))))&gt;90,0,$F$4*$F$5/E122^2*(SIN(RADIANS(G126))*SIN(RADIANS(E123))+COS(RADIANS(G126))*COS(RADIANS(E123))*COS(RADIANS(J113))))</f>
        <v>0</v>
      </c>
      <c r="K126">
        <f>IF(DEGREES(ACOS(SIN(RADIANS(G126))*SIN(RADIANS(E123))+COS(RADIANS(G126))*COS(RADIANS(E123))*COS(RADIANS(K113))))&gt;90,0,$F$4*$F$5/E122^2*(SIN(RADIANS(G126))*SIN(RADIANS(E123))+COS(RADIANS(G126))*COS(RADIANS(E123))*COS(RADIANS(K113))))</f>
        <v>0</v>
      </c>
      <c r="L126">
        <f>IF(DEGREES(ACOS(SIN(RADIANS(G126))*SIN(RADIANS(E123))+COS(RADIANS(G126))*COS(RADIANS(E123))*COS(RADIANS(L113))))&gt;90,0,$F$4*$F$5/E122^2*(SIN(RADIANS(G126))*SIN(RADIANS(E123))+COS(RADIANS(G126))*COS(RADIANS(E123))*COS(RADIANS(L113))))</f>
        <v>0</v>
      </c>
      <c r="M126">
        <f>IF(DEGREES(ACOS(SIN(RADIANS(G126))*SIN(RADIANS(E123))+COS(RADIANS(G126))*COS(RADIANS(E123))*COS(RADIANS(M113))))&gt;90,0,$F$4*$F$5/E122^2*(SIN(RADIANS(G126))*SIN(RADIANS(E123))+COS(RADIANS(G126))*COS(RADIANS(E123))*COS(RADIANS(M113))))</f>
        <v>0</v>
      </c>
      <c r="N126">
        <f>IF(DEGREES(ACOS(SIN(RADIANS(G126))*SIN(RADIANS(E123))+COS(RADIANS(G126))*COS(RADIANS(E123))*COS(RADIANS(N113))))&gt;90,0,$F$4*$F$5/E122^2*(SIN(RADIANS(G126))*SIN(RADIANS(E123))+COS(RADIANS(G126))*COS(RADIANS(E123))*COS(RADIANS(N113))))</f>
        <v>0</v>
      </c>
      <c r="O126">
        <f>IF(DEGREES(ACOS(SIN(RADIANS(G126))*SIN(RADIANS(E123))+COS(RADIANS(G126))*COS(RADIANS(E123))*COS(RADIANS(O113))))&gt;90,0,$F$4*$F$5/E122^2*(SIN(RADIANS(G126))*SIN(RADIANS(E123))+COS(RADIANS(G126))*COS(RADIANS(E123))*COS(RADIANS(O113))))</f>
        <v>0</v>
      </c>
      <c r="P126">
        <f>IF(DEGREES(ACOS(SIN(RADIANS(G126))*SIN(RADIANS(E123))+COS(RADIANS(G126))*COS(RADIANS(E123))*COS(RADIANS(P113))))&gt;90,0,$F$4*$F$5/E122^2*(SIN(RADIANS(G126))*SIN(RADIANS(E123))+COS(RADIANS(G126))*COS(RADIANS(E123))*COS(RADIANS(P113))))</f>
        <v>0</v>
      </c>
      <c r="Q126">
        <f>IF(DEGREES(ACOS(SIN(RADIANS(G126))*SIN(RADIANS(E123))+COS(RADIANS(G126))*COS(RADIANS(E123))*COS(RADIANS(Q113))))&gt;90,0,$F$4*$F$5/E122^2*(SIN(RADIANS(G126))*SIN(RADIANS(E123))+COS(RADIANS(G126))*COS(RADIANS(E123))*COS(RADIANS(Q113))))</f>
        <v>0</v>
      </c>
      <c r="R126" t="e">
        <f>IF(DEGREES(ACOS(SIN(RADIANS(G126))*SIN(RADIANS(E123))+COS(RADIANS(G126))*COS(RADIANS(E123))*COS(RADIANS(R113))))&gt;90,0,$F$4*$F$5/E122^2*(SIN(RADIANS(G126))*SIN(RADIANS(E123))+COS(RADIANS(G126))*COS(RADIANS(E123))*COS(RADIANS(R113))))</f>
        <v>#DIV/0!</v>
      </c>
      <c r="S126" t="e">
        <f>IF(DEGREES(ACOS(SIN(RADIANS(G126))*SIN(RADIANS(E123))+COS(RADIANS(G126))*COS(RADIANS(E123))*COS(RADIANS(S113))))&gt;90,0,$F$4*$F$5/E122^2*(SIN(RADIANS(G126))*SIN(RADIANS(E123))+COS(RADIANS(G126))*COS(RADIANS(E123))*COS(RADIANS(S113))))</f>
        <v>#DIV/0!</v>
      </c>
      <c r="T126" t="e">
        <f>IF(DEGREES(ACOS(SIN(RADIANS(G126))*SIN(RADIANS(E123))+COS(RADIANS(G126))*COS(RADIANS(E123))*COS(RADIANS(T113))))&gt;90,0,$F$4*$F$5/E122^2*(SIN(RADIANS(G126))*SIN(RADIANS(E123))+COS(RADIANS(G126))*COS(RADIANS(E123))*COS(RADIANS(T113))))</f>
        <v>#DIV/0!</v>
      </c>
      <c r="U126" t="e">
        <f>IF(DEGREES(ACOS(SIN(RADIANS(G126))*SIN(RADIANS(E123))+COS(RADIANS(G126))*COS(RADIANS(E123))*COS(RADIANS(U113))))&gt;90,0,$F$4*$F$5/E122^2*(SIN(RADIANS(G126))*SIN(RADIANS(E123))+COS(RADIANS(G126))*COS(RADIANS(E123))*COS(RADIANS(U113))))</f>
        <v>#DIV/0!</v>
      </c>
      <c r="V126" t="e">
        <f>IF(DEGREES(ACOS(SIN(RADIANS(G126))*SIN(RADIANS(E123))+COS(RADIANS(G126))*COS(RADIANS(E123))*COS(RADIANS(V113))))&gt;90,0,$F$4*$F$5/E122^2*(SIN(RADIANS(G126))*SIN(RADIANS(E123))+COS(RADIANS(G126))*COS(RADIANS(E123))*COS(RADIANS(V113))))</f>
        <v>#DIV/0!</v>
      </c>
      <c r="W126" t="e">
        <f>IF(DEGREES(ACOS(SIN(RADIANS(G126))*SIN(RADIANS(E123))+COS(RADIANS(G126))*COS(RADIANS(E123))*COS(RADIANS(W113))))&gt;90,0,$F$4*$F$5/E122^2*(SIN(RADIANS(G126))*SIN(RADIANS(E123))+COS(RADIANS(G126))*COS(RADIANS(E123))*COS(RADIANS(W113))))</f>
        <v>#DIV/0!</v>
      </c>
      <c r="X126" t="e">
        <f>IF(DEGREES(ACOS(SIN(RADIANS(G126))*SIN(RADIANS(E123))+COS(RADIANS(G126))*COS(RADIANS(E123))*COS(RADIANS(X113))))&gt;90,0,$F$4*$F$5/E122^2*(SIN(RADIANS(G126))*SIN(RADIANS(E123))+COS(RADIANS(G126))*COS(RADIANS(E123))*COS(RADIANS(X113))))</f>
        <v>#DIV/0!</v>
      </c>
      <c r="Y126" t="e">
        <f>IF(DEGREES(ACOS(SIN(RADIANS(G126))*SIN(RADIANS(E123))+COS(RADIANS(G126))*COS(RADIANS(E123))*COS(RADIANS(Y113))))&gt;90,0,$F$4*$F$5/E122^2*(SIN(RADIANS(G126))*SIN(RADIANS(E123))+COS(RADIANS(G126))*COS(RADIANS(E123))*COS(RADIANS(Y113))))</f>
        <v>#DIV/0!</v>
      </c>
      <c r="Z126" t="e">
        <f>IF(DEGREES(ACOS(SIN(RADIANS(G126))*SIN(RADIANS(E123))+COS(RADIANS(G126))*COS(RADIANS(E123))*COS(RADIANS(Z113))))&gt;90,0,$F$4*$F$5/E122^2*(SIN(RADIANS(G126))*SIN(RADIANS(E123))+COS(RADIANS(G126))*COS(RADIANS(E123))*COS(RADIANS(Z113))))</f>
        <v>#DIV/0!</v>
      </c>
      <c r="AA126" t="e">
        <f>IF(DEGREES(ACOS(SIN(RADIANS(G126))*SIN(RADIANS(E123))+COS(RADIANS(G126))*COS(RADIANS(E123))*COS(RADIANS(AA113))))&gt;90,0,$F$4*$F$5/E122^2*(SIN(RADIANS(G126))*SIN(RADIANS(E123))+COS(RADIANS(G126))*COS(RADIANS(E123))*COS(RADIANS(AA113))))</f>
        <v>#DIV/0!</v>
      </c>
      <c r="AB126" t="e">
        <f>IF(DEGREES(ACOS(SIN(RADIANS(G126))*SIN(RADIANS(E123))+COS(RADIANS(G126))*COS(RADIANS(E123))*COS(RADIANS(AB113))))&gt;90,0,$F$4*$F$5/E122^2*(SIN(RADIANS(G126))*SIN(RADIANS(E123))+COS(RADIANS(G126))*COS(RADIANS(E123))*COS(RADIANS(AB113))))</f>
        <v>#DIV/0!</v>
      </c>
      <c r="AC126" t="e">
        <f>IF(DEGREES(ACOS(SIN(RADIANS(G126))*SIN(RADIANS(E123))+COS(RADIANS(G126))*COS(RADIANS(E123))*COS(RADIANS(AC113))))&gt;90,0,$F$4*$F$5/E122^2*(SIN(RADIANS(G126))*SIN(RADIANS(E123))+COS(RADIANS(G126))*COS(RADIANS(E123))*COS(RADIANS(AC113))))</f>
        <v>#DIV/0!</v>
      </c>
      <c r="AD126" t="e">
        <f>IF(DEGREES(ACOS(SIN(RADIANS(G126))*SIN(RADIANS(E123))+COS(RADIANS(G126))*COS(RADIANS(E123))*COS(RADIANS(AD113))))&gt;90,0,$F$4*$F$5/E122^2*(SIN(RADIANS(G126))*SIN(RADIANS(E123))+COS(RADIANS(G126))*COS(RADIANS(E123))*COS(RADIANS(AD113))))</f>
        <v>#DIV/0!</v>
      </c>
      <c r="AE126" t="e">
        <f>IF(DEGREES(ACOS(SIN(RADIANS(G126))*SIN(RADIANS(E123))+COS(RADIANS(G126))*COS(RADIANS(E123))*COS(RADIANS(AE113))))&gt;90,0,$F$4*$F$5/E122^2*(SIN(RADIANS(G126))*SIN(RADIANS(E123))+COS(RADIANS(G126))*COS(RADIANS(E123))*COS(RADIANS(AE113))))</f>
        <v>#DIV/0!</v>
      </c>
      <c r="AF126" t="e">
        <f>IF(DEGREES(ACOS(SIN(RADIANS(G126))*SIN(RADIANS(E123))+COS(RADIANS(G126))*COS(RADIANS(E123))*COS(RADIANS(AF113))))&gt;90,0,$F$4*$F$5/E122^2*(SIN(RADIANS(G126))*SIN(RADIANS(E123))+COS(RADIANS(G126))*COS(RADIANS(E123))*COS(RADIANS(AF113))))</f>
        <v>#DIV/0!</v>
      </c>
      <c r="AG126" t="e">
        <f>IF(DEGREES(ACOS(SIN(RADIANS(G126))*SIN(RADIANS(E123))+COS(RADIANS(G126))*COS(RADIANS(E123))*COS(RADIANS(AG113))))&gt;90,0,$F$4*$F$5/E122^2*(SIN(RADIANS(G126))*SIN(RADIANS(E123))+COS(RADIANS(G126))*COS(RADIANS(E123))*COS(RADIANS(AG113))))</f>
        <v>#DIV/0!</v>
      </c>
      <c r="AH126" t="e">
        <f>IF(DEGREES(ACOS(SIN(RADIANS(G126))*SIN(RADIANS(E123))+COS(RADIANS(G126))*COS(RADIANS(E123))*COS(RADIANS(AH113))))&gt;90,0,$F$4*$F$5/E122^2*(SIN(RADIANS(G126))*SIN(RADIANS(E123))+COS(RADIANS(G126))*COS(RADIANS(E123))*COS(RADIANS(AH113))))</f>
        <v>#DIV/0!</v>
      </c>
      <c r="AI126" t="e">
        <f>IF(DEGREES(ACOS(SIN(RADIANS(G126))*SIN(RADIANS(E123))+COS(RADIANS(G126))*COS(RADIANS(E123))*COS(RADIANS(AI113))))&gt;90,0,$F$4*$F$5/E122^2*(SIN(RADIANS(G126))*SIN(RADIANS(E123))+COS(RADIANS(G126))*COS(RADIANS(E123))*COS(RADIANS(AI113))))</f>
        <v>#DIV/0!</v>
      </c>
      <c r="AJ126" t="e">
        <f>IF(DEGREES(ACOS(SIN(RADIANS(G126))*SIN(RADIANS(E123))+COS(RADIANS(G126))*COS(RADIANS(E123))*COS(RADIANS(AJ113))))&gt;90,0,$F$4*$F$5/E122^2*(SIN(RADIANS(G126))*SIN(RADIANS(E123))+COS(RADIANS(G126))*COS(RADIANS(E123))*COS(RADIANS(AJ113))))</f>
        <v>#DIV/0!</v>
      </c>
      <c r="AK126">
        <f>IF(DEGREES(ACOS(SIN(RADIANS(G126))*SIN(RADIANS(E123))+COS(RADIANS(G126))*COS(RADIANS(E123))*COS(RADIANS(AK113))))&gt;90,0,$F$4*$F$5/E122^2*(SIN(RADIANS(G126))*SIN(RADIANS(E123))+COS(RADIANS(G126))*COS(RADIANS(E123))*COS(RADIANS(AK113))))</f>
        <v>0</v>
      </c>
      <c r="AL126">
        <f>IF(DEGREES(ACOS(SIN(RADIANS(G126))*SIN(RADIANS(E123))+COS(RADIANS(G126))*COS(RADIANS(E123))*COS(RADIANS(AL113))))&gt;90,0,$F$4*$F$5/E122^2*(SIN(RADIANS(G126))*SIN(RADIANS(E123))+COS(RADIANS(G126))*COS(RADIANS(E123))*COS(RADIANS(AL113))))</f>
        <v>0</v>
      </c>
      <c r="AM126">
        <f>IF(DEGREES(ACOS(SIN(RADIANS(G126))*SIN(RADIANS(E123))+COS(RADIANS(G126))*COS(RADIANS(E123))*COS(RADIANS(AM113))))&gt;90,0,$F$4*$F$5/E122^2*(SIN(RADIANS(G126))*SIN(RADIANS(E123))+COS(RADIANS(G126))*COS(RADIANS(E123))*COS(RADIANS(AM113))))</f>
        <v>0</v>
      </c>
      <c r="AN126">
        <f>IF(DEGREES(ACOS(SIN(RADIANS(G126))*SIN(RADIANS(E123))+COS(RADIANS(G126))*COS(RADIANS(E123))*COS(RADIANS(AN113))))&gt;90,0,$F$4*$F$5/E122^2*(SIN(RADIANS(G126))*SIN(RADIANS(E123))+COS(RADIANS(G126))*COS(RADIANS(E123))*COS(RADIANS(AN113))))</f>
        <v>0</v>
      </c>
      <c r="AO126">
        <f>IF(DEGREES(ACOS(SIN(RADIANS(G126))*SIN(RADIANS(E123))+COS(RADIANS(G126))*COS(RADIANS(E123))*COS(RADIANS(AO113))))&gt;90,0,$F$4*$F$5/E122^2*(SIN(RADIANS(G126))*SIN(RADIANS(E123))+COS(RADIANS(G126))*COS(RADIANS(E123))*COS(RADIANS(AO113))))</f>
        <v>0</v>
      </c>
      <c r="AP126">
        <f>IF(DEGREES(ACOS(SIN(RADIANS(G126))*SIN(RADIANS(E123))+COS(RADIANS(G126))*COS(RADIANS(E123))*COS(RADIANS(AP113))))&gt;90,0,$F$4*$F$5/E122^2*(SIN(RADIANS(G126))*SIN(RADIANS(E123))+COS(RADIANS(G126))*COS(RADIANS(E123))*COS(RADIANS(AP113))))</f>
        <v>0</v>
      </c>
      <c r="AQ126">
        <f>IF(DEGREES(ACOS(SIN(RADIANS(G126))*SIN(RADIANS(E123))+COS(RADIANS(G126))*COS(RADIANS(E123))*COS(RADIANS(AQ113))))&gt;90,0,$F$4*$F$5/E122^2*(SIN(RADIANS(G126))*SIN(RADIANS(E123))+COS(RADIANS(G126))*COS(RADIANS(E123))*COS(RADIANS(AQ113))))</f>
        <v>0</v>
      </c>
      <c r="AR126">
        <f>IF(DEGREES(ACOS(SIN(RADIANS(G126))*SIN(RADIANS(E123))+COS(RADIANS(G126))*COS(RADIANS(E123))*COS(RADIANS(AR113))))&gt;90,0,$F$4*$F$5/E122^2*(SIN(RADIANS(G126))*SIN(RADIANS(E123))+COS(RADIANS(G126))*COS(RADIANS(E123))*COS(RADIANS(AR113))))</f>
        <v>0</v>
      </c>
    </row>
    <row r="127" spans="2:44" x14ac:dyDescent="0.5">
      <c r="G127">
        <v>-30</v>
      </c>
      <c r="I127">
        <f>IF(DEGREES(ACOS(SIN(RADIANS(G127))*SIN(RADIANS(E123))+COS(RADIANS(G127))*COS(RADIANS(E123))*COS(RADIANS(I113))))&gt;90,0,$F$4*$F$5/E122^2*(SIN(RADIANS(G127))*SIN(RADIANS(E123))+COS(RADIANS(G127))*COS(RADIANS(E123))*COS(RADIANS(I113))))</f>
        <v>0</v>
      </c>
      <c r="J127">
        <f>IF(DEGREES(ACOS(SIN(RADIANS(G127))*SIN(RADIANS(E123))+COS(RADIANS(G127))*COS(RADIANS(E123))*COS(RADIANS(J113))))&gt;90,0,$F$4*$F$5/E122^2*(SIN(RADIANS(G127))*SIN(RADIANS(E123))+COS(RADIANS(G127))*COS(RADIANS(E123))*COS(RADIANS(J113))))</f>
        <v>0</v>
      </c>
      <c r="K127">
        <f>IF(DEGREES(ACOS(SIN(RADIANS(G127))*SIN(RADIANS(E123))+COS(RADIANS(G127))*COS(RADIANS(E123))*COS(RADIANS(K113))))&gt;90,0,$F$4*$F$5/E122^2*(SIN(RADIANS(G127))*SIN(RADIANS(E123))+COS(RADIANS(G127))*COS(RADIANS(E123))*COS(RADIANS(K113))))</f>
        <v>0</v>
      </c>
      <c r="L127">
        <f>IF(DEGREES(ACOS(SIN(RADIANS(G127))*SIN(RADIANS(E123))+COS(RADIANS(G127))*COS(RADIANS(E123))*COS(RADIANS(L113))))&gt;90,0,$F$4*$F$5/E122^2*(SIN(RADIANS(G127))*SIN(RADIANS(E123))+COS(RADIANS(G127))*COS(RADIANS(E123))*COS(RADIANS(L113))))</f>
        <v>0</v>
      </c>
      <c r="M127">
        <f>IF(DEGREES(ACOS(SIN(RADIANS(G127))*SIN(RADIANS(E123))+COS(RADIANS(G127))*COS(RADIANS(E123))*COS(RADIANS(M113))))&gt;90,0,$F$4*$F$5/E122^2*(SIN(RADIANS(G127))*SIN(RADIANS(E123))+COS(RADIANS(G127))*COS(RADIANS(E123))*COS(RADIANS(M113))))</f>
        <v>0</v>
      </c>
      <c r="N127">
        <f>IF(DEGREES(ACOS(SIN(RADIANS(G127))*SIN(RADIANS(E123))+COS(RADIANS(G127))*COS(RADIANS(E123))*COS(RADIANS(N113))))&gt;90,0,$F$4*$F$5/E122^2*(SIN(RADIANS(G127))*SIN(RADIANS(E123))+COS(RADIANS(G127))*COS(RADIANS(E123))*COS(RADIANS(N113))))</f>
        <v>0</v>
      </c>
      <c r="O127">
        <f>IF(DEGREES(ACOS(SIN(RADIANS(G127))*SIN(RADIANS(E123))+COS(RADIANS(G127))*COS(RADIANS(E123))*COS(RADIANS(O113))))&gt;90,0,$F$4*$F$5/E122^2*(SIN(RADIANS(G127))*SIN(RADIANS(E123))+COS(RADIANS(G127))*COS(RADIANS(E123))*COS(RADIANS(O113))))</f>
        <v>0</v>
      </c>
      <c r="P127">
        <f>IF(DEGREES(ACOS(SIN(RADIANS(G127))*SIN(RADIANS(E123))+COS(RADIANS(G127))*COS(RADIANS(E123))*COS(RADIANS(P113))))&gt;90,0,$F$4*$F$5/E122^2*(SIN(RADIANS(G127))*SIN(RADIANS(E123))+COS(RADIANS(G127))*COS(RADIANS(E123))*COS(RADIANS(P113))))</f>
        <v>0</v>
      </c>
      <c r="Q127">
        <f>IF(DEGREES(ACOS(SIN(RADIANS(G127))*SIN(RADIANS(E123))+COS(RADIANS(G127))*COS(RADIANS(E123))*COS(RADIANS(Q113))))&gt;90,0,$F$4*$F$5/E122^2*(SIN(RADIANS(G127))*SIN(RADIANS(E123))+COS(RADIANS(G127))*COS(RADIANS(E123))*COS(RADIANS(Q113))))</f>
        <v>0</v>
      </c>
      <c r="R127" t="e">
        <f>IF(DEGREES(ACOS(SIN(RADIANS(G127))*SIN(RADIANS(E123))+COS(RADIANS(G127))*COS(RADIANS(E123))*COS(RADIANS(R113))))&gt;90,0,$F$4*$F$5/E122^2*(SIN(RADIANS(G127))*SIN(RADIANS(E123))+COS(RADIANS(G127))*COS(RADIANS(E123))*COS(RADIANS(R113))))</f>
        <v>#DIV/0!</v>
      </c>
      <c r="S127" t="e">
        <f>IF(DEGREES(ACOS(SIN(RADIANS(G127))*SIN(RADIANS(E123))+COS(RADIANS(G127))*COS(RADIANS(E123))*COS(RADIANS(S113))))&gt;90,0,$F$4*$F$5/E122^2*(SIN(RADIANS(G127))*SIN(RADIANS(E123))+COS(RADIANS(G127))*COS(RADIANS(E123))*COS(RADIANS(S113))))</f>
        <v>#DIV/0!</v>
      </c>
      <c r="T127" t="e">
        <f>IF(DEGREES(ACOS(SIN(RADIANS(G127))*SIN(RADIANS(E123))+COS(RADIANS(G127))*COS(RADIANS(E123))*COS(RADIANS(T113))))&gt;90,0,$F$4*$F$5/E122^2*(SIN(RADIANS(G127))*SIN(RADIANS(E123))+COS(RADIANS(G127))*COS(RADIANS(E123))*COS(RADIANS(T113))))</f>
        <v>#DIV/0!</v>
      </c>
      <c r="U127" t="e">
        <f>IF(DEGREES(ACOS(SIN(RADIANS(G127))*SIN(RADIANS(E123))+COS(RADIANS(G127))*COS(RADIANS(E123))*COS(RADIANS(U113))))&gt;90,0,$F$4*$F$5/E122^2*(SIN(RADIANS(G127))*SIN(RADIANS(E123))+COS(RADIANS(G127))*COS(RADIANS(E123))*COS(RADIANS(U113))))</f>
        <v>#DIV/0!</v>
      </c>
      <c r="V127" t="e">
        <f>IF(DEGREES(ACOS(SIN(RADIANS(G127))*SIN(RADIANS(E123))+COS(RADIANS(G127))*COS(RADIANS(E123))*COS(RADIANS(V113))))&gt;90,0,$F$4*$F$5/E122^2*(SIN(RADIANS(G127))*SIN(RADIANS(E123))+COS(RADIANS(G127))*COS(RADIANS(E123))*COS(RADIANS(V113))))</f>
        <v>#DIV/0!</v>
      </c>
      <c r="W127" t="e">
        <f>IF(DEGREES(ACOS(SIN(RADIANS(G127))*SIN(RADIANS(E123))+COS(RADIANS(G127))*COS(RADIANS(E123))*COS(RADIANS(W113))))&gt;90,0,$F$4*$F$5/E122^2*(SIN(RADIANS(G127))*SIN(RADIANS(E123))+COS(RADIANS(G127))*COS(RADIANS(E123))*COS(RADIANS(W113))))</f>
        <v>#DIV/0!</v>
      </c>
      <c r="X127" t="e">
        <f>IF(DEGREES(ACOS(SIN(RADIANS(G127))*SIN(RADIANS(E123))+COS(RADIANS(G127))*COS(RADIANS(E123))*COS(RADIANS(X113))))&gt;90,0,$F$4*$F$5/E122^2*(SIN(RADIANS(G127))*SIN(RADIANS(E123))+COS(RADIANS(G127))*COS(RADIANS(E123))*COS(RADIANS(X113))))</f>
        <v>#DIV/0!</v>
      </c>
      <c r="Y127" t="e">
        <f>IF(DEGREES(ACOS(SIN(RADIANS(G127))*SIN(RADIANS(E123))+COS(RADIANS(G127))*COS(RADIANS(E123))*COS(RADIANS(Y113))))&gt;90,0,$F$4*$F$5/E122^2*(SIN(RADIANS(G127))*SIN(RADIANS(E123))+COS(RADIANS(G127))*COS(RADIANS(E123))*COS(RADIANS(Y113))))</f>
        <v>#DIV/0!</v>
      </c>
      <c r="Z127" t="e">
        <f>IF(DEGREES(ACOS(SIN(RADIANS(G127))*SIN(RADIANS(E123))+COS(RADIANS(G127))*COS(RADIANS(E123))*COS(RADIANS(Z113))))&gt;90,0,$F$4*$F$5/E122^2*(SIN(RADIANS(G127))*SIN(RADIANS(E123))+COS(RADIANS(G127))*COS(RADIANS(E123))*COS(RADIANS(Z113))))</f>
        <v>#DIV/0!</v>
      </c>
      <c r="AA127" t="e">
        <f>IF(DEGREES(ACOS(SIN(RADIANS(G127))*SIN(RADIANS(E123))+COS(RADIANS(G127))*COS(RADIANS(E123))*COS(RADIANS(AA113))))&gt;90,0,$F$4*$F$5/E122^2*(SIN(RADIANS(G127))*SIN(RADIANS(E123))+COS(RADIANS(G127))*COS(RADIANS(E123))*COS(RADIANS(AA113))))</f>
        <v>#DIV/0!</v>
      </c>
      <c r="AB127" t="e">
        <f>IF(DEGREES(ACOS(SIN(RADIANS(G127))*SIN(RADIANS(E123))+COS(RADIANS(G127))*COS(RADIANS(E123))*COS(RADIANS(AB113))))&gt;90,0,$F$4*$F$5/E122^2*(SIN(RADIANS(G127))*SIN(RADIANS(E123))+COS(RADIANS(G127))*COS(RADIANS(E123))*COS(RADIANS(AB113))))</f>
        <v>#DIV/0!</v>
      </c>
      <c r="AC127" t="e">
        <f>IF(DEGREES(ACOS(SIN(RADIANS(G127))*SIN(RADIANS(E123))+COS(RADIANS(G127))*COS(RADIANS(E123))*COS(RADIANS(AC113))))&gt;90,0,$F$4*$F$5/E122^2*(SIN(RADIANS(G127))*SIN(RADIANS(E123))+COS(RADIANS(G127))*COS(RADIANS(E123))*COS(RADIANS(AC113))))</f>
        <v>#DIV/0!</v>
      </c>
      <c r="AD127" t="e">
        <f>IF(DEGREES(ACOS(SIN(RADIANS(G127))*SIN(RADIANS(E123))+COS(RADIANS(G127))*COS(RADIANS(E123))*COS(RADIANS(AD113))))&gt;90,0,$F$4*$F$5/E122^2*(SIN(RADIANS(G127))*SIN(RADIANS(E123))+COS(RADIANS(G127))*COS(RADIANS(E123))*COS(RADIANS(AD113))))</f>
        <v>#DIV/0!</v>
      </c>
      <c r="AE127" t="e">
        <f>IF(DEGREES(ACOS(SIN(RADIANS(G127))*SIN(RADIANS(E123))+COS(RADIANS(G127))*COS(RADIANS(E123))*COS(RADIANS(AE113))))&gt;90,0,$F$4*$F$5/E122^2*(SIN(RADIANS(G127))*SIN(RADIANS(E123))+COS(RADIANS(G127))*COS(RADIANS(E123))*COS(RADIANS(AE113))))</f>
        <v>#DIV/0!</v>
      </c>
      <c r="AF127" t="e">
        <f>IF(DEGREES(ACOS(SIN(RADIANS(G127))*SIN(RADIANS(E123))+COS(RADIANS(G127))*COS(RADIANS(E123))*COS(RADIANS(AF113))))&gt;90,0,$F$4*$F$5/E122^2*(SIN(RADIANS(G127))*SIN(RADIANS(E123))+COS(RADIANS(G127))*COS(RADIANS(E123))*COS(RADIANS(AF113))))</f>
        <v>#DIV/0!</v>
      </c>
      <c r="AG127" t="e">
        <f>IF(DEGREES(ACOS(SIN(RADIANS(G127))*SIN(RADIANS(E123))+COS(RADIANS(G127))*COS(RADIANS(E123))*COS(RADIANS(AG113))))&gt;90,0,$F$4*$F$5/E122^2*(SIN(RADIANS(G127))*SIN(RADIANS(E123))+COS(RADIANS(G127))*COS(RADIANS(E123))*COS(RADIANS(AG113))))</f>
        <v>#DIV/0!</v>
      </c>
      <c r="AH127" t="e">
        <f>IF(DEGREES(ACOS(SIN(RADIANS(G127))*SIN(RADIANS(E123))+COS(RADIANS(G127))*COS(RADIANS(E123))*COS(RADIANS(AH113))))&gt;90,0,$F$4*$F$5/E122^2*(SIN(RADIANS(G127))*SIN(RADIANS(E123))+COS(RADIANS(G127))*COS(RADIANS(E123))*COS(RADIANS(AH113))))</f>
        <v>#DIV/0!</v>
      </c>
      <c r="AI127" t="e">
        <f>IF(DEGREES(ACOS(SIN(RADIANS(G127))*SIN(RADIANS(E123))+COS(RADIANS(G127))*COS(RADIANS(E123))*COS(RADIANS(AI113))))&gt;90,0,$F$4*$F$5/E122^2*(SIN(RADIANS(G127))*SIN(RADIANS(E123))+COS(RADIANS(G127))*COS(RADIANS(E123))*COS(RADIANS(AI113))))</f>
        <v>#DIV/0!</v>
      </c>
      <c r="AJ127" t="e">
        <f>IF(DEGREES(ACOS(SIN(RADIANS(G127))*SIN(RADIANS(E123))+COS(RADIANS(G127))*COS(RADIANS(E123))*COS(RADIANS(AJ113))))&gt;90,0,$F$4*$F$5/E122^2*(SIN(RADIANS(G127))*SIN(RADIANS(E123))+COS(RADIANS(G127))*COS(RADIANS(E123))*COS(RADIANS(AJ113))))</f>
        <v>#DIV/0!</v>
      </c>
      <c r="AK127">
        <f>IF(DEGREES(ACOS(SIN(RADIANS(G127))*SIN(RADIANS(E123))+COS(RADIANS(G127))*COS(RADIANS(E123))*COS(RADIANS(AK113))))&gt;90,0,$F$4*$F$5/E122^2*(SIN(RADIANS(G127))*SIN(RADIANS(E123))+COS(RADIANS(G127))*COS(RADIANS(E123))*COS(RADIANS(AK113))))</f>
        <v>0</v>
      </c>
      <c r="AL127">
        <f>IF(DEGREES(ACOS(SIN(RADIANS(G127))*SIN(RADIANS(E123))+COS(RADIANS(G127))*COS(RADIANS(E123))*COS(RADIANS(AL113))))&gt;90,0,$F$4*$F$5/E122^2*(SIN(RADIANS(G127))*SIN(RADIANS(E123))+COS(RADIANS(G127))*COS(RADIANS(E123))*COS(RADIANS(AL113))))</f>
        <v>0</v>
      </c>
      <c r="AM127">
        <f>IF(DEGREES(ACOS(SIN(RADIANS(G127))*SIN(RADIANS(E123))+COS(RADIANS(G127))*COS(RADIANS(E123))*COS(RADIANS(AM113))))&gt;90,0,$F$4*$F$5/E122^2*(SIN(RADIANS(G127))*SIN(RADIANS(E123))+COS(RADIANS(G127))*COS(RADIANS(E123))*COS(RADIANS(AM113))))</f>
        <v>0</v>
      </c>
      <c r="AN127">
        <f>IF(DEGREES(ACOS(SIN(RADIANS(G127))*SIN(RADIANS(E123))+COS(RADIANS(G127))*COS(RADIANS(E123))*COS(RADIANS(AN113))))&gt;90,0,$F$4*$F$5/E122^2*(SIN(RADIANS(G127))*SIN(RADIANS(E123))+COS(RADIANS(G127))*COS(RADIANS(E123))*COS(RADIANS(AN113))))</f>
        <v>0</v>
      </c>
      <c r="AO127">
        <f>IF(DEGREES(ACOS(SIN(RADIANS(G127))*SIN(RADIANS(E123))+COS(RADIANS(G127))*COS(RADIANS(E123))*COS(RADIANS(AO113))))&gt;90,0,$F$4*$F$5/E122^2*(SIN(RADIANS(G127))*SIN(RADIANS(E123))+COS(RADIANS(G127))*COS(RADIANS(E123))*COS(RADIANS(AO113))))</f>
        <v>0</v>
      </c>
      <c r="AP127">
        <f>IF(DEGREES(ACOS(SIN(RADIANS(G127))*SIN(RADIANS(E123))+COS(RADIANS(G127))*COS(RADIANS(E123))*COS(RADIANS(AP113))))&gt;90,0,$F$4*$F$5/E122^2*(SIN(RADIANS(G127))*SIN(RADIANS(E123))+COS(RADIANS(G127))*COS(RADIANS(E123))*COS(RADIANS(AP113))))</f>
        <v>0</v>
      </c>
      <c r="AQ127">
        <f>IF(DEGREES(ACOS(SIN(RADIANS(G127))*SIN(RADIANS(E123))+COS(RADIANS(G127))*COS(RADIANS(E123))*COS(RADIANS(AQ113))))&gt;90,0,$F$4*$F$5/E122^2*(SIN(RADIANS(G127))*SIN(RADIANS(E123))+COS(RADIANS(G127))*COS(RADIANS(E123))*COS(RADIANS(AQ113))))</f>
        <v>0</v>
      </c>
      <c r="AR127">
        <f>IF(DEGREES(ACOS(SIN(RADIANS(G127))*SIN(RADIANS(E123))+COS(RADIANS(G127))*COS(RADIANS(E123))*COS(RADIANS(AR113))))&gt;90,0,$F$4*$F$5/E122^2*(SIN(RADIANS(G127))*SIN(RADIANS(E123))+COS(RADIANS(G127))*COS(RADIANS(E123))*COS(RADIANS(AR113))))</f>
        <v>0</v>
      </c>
    </row>
    <row r="128" spans="2:44" x14ac:dyDescent="0.5">
      <c r="G128">
        <v>-40</v>
      </c>
      <c r="I128">
        <f>IF(DEGREES(ACOS(SIN(RADIANS(G128))*SIN(RADIANS(E123))+COS(RADIANS(G128))*COS(RADIANS(E123))*COS(RADIANS(I113))))&gt;90,0,$F$4*$F$5/E122^2*(SIN(RADIANS(G128))*SIN(RADIANS(E123))+COS(RADIANS(G128))*COS(RADIANS(E123))*COS(RADIANS(I113))))</f>
        <v>0</v>
      </c>
      <c r="J128">
        <f>IF(DEGREES(ACOS(SIN(RADIANS(G128))*SIN(RADIANS(E123))+COS(RADIANS(G128))*COS(RADIANS(E123))*COS(RADIANS(J113))))&gt;90,0,$F$4*$F$5/E122^2*(SIN(RADIANS(G128))*SIN(RADIANS(E123))+COS(RADIANS(G128))*COS(RADIANS(E123))*COS(RADIANS(J113))))</f>
        <v>0</v>
      </c>
      <c r="K128">
        <f>IF(DEGREES(ACOS(SIN(RADIANS(G128))*SIN(RADIANS(E123))+COS(RADIANS(G128))*COS(RADIANS(E123))*COS(RADIANS(K113))))&gt;90,0,$F$4*$F$5/E122^2*(SIN(RADIANS(G128))*SIN(RADIANS(E123))+COS(RADIANS(G128))*COS(RADIANS(E123))*COS(RADIANS(K113))))</f>
        <v>0</v>
      </c>
      <c r="L128">
        <f>IF(DEGREES(ACOS(SIN(RADIANS(G128))*SIN(RADIANS(E123))+COS(RADIANS(G128))*COS(RADIANS(E123))*COS(RADIANS(L113))))&gt;90,0,$F$4*$F$5/E122^2*(SIN(RADIANS(G128))*SIN(RADIANS(E123))+COS(RADIANS(G128))*COS(RADIANS(E123))*COS(RADIANS(L113))))</f>
        <v>0</v>
      </c>
      <c r="M128">
        <f>IF(DEGREES(ACOS(SIN(RADIANS(G128))*SIN(RADIANS(E123))+COS(RADIANS(G128))*COS(RADIANS(E123))*COS(RADIANS(M113))))&gt;90,0,$F$4*$F$5/E122^2*(SIN(RADIANS(G128))*SIN(RADIANS(E123))+COS(RADIANS(G128))*COS(RADIANS(E123))*COS(RADIANS(M113))))</f>
        <v>0</v>
      </c>
      <c r="N128">
        <f>IF(DEGREES(ACOS(SIN(RADIANS(G128))*SIN(RADIANS(E123))+COS(RADIANS(G128))*COS(RADIANS(E123))*COS(RADIANS(N113))))&gt;90,0,$F$4*$F$5/E122^2*(SIN(RADIANS(G128))*SIN(RADIANS(E123))+COS(RADIANS(G128))*COS(RADIANS(E123))*COS(RADIANS(N113))))</f>
        <v>0</v>
      </c>
      <c r="O128">
        <f>IF(DEGREES(ACOS(SIN(RADIANS(G128))*SIN(RADIANS(E123))+COS(RADIANS(G128))*COS(RADIANS(E123))*COS(RADIANS(O113))))&gt;90,0,$F$4*$F$5/E122^2*(SIN(RADIANS(G128))*SIN(RADIANS(E123))+COS(RADIANS(G128))*COS(RADIANS(E123))*COS(RADIANS(O113))))</f>
        <v>0</v>
      </c>
      <c r="P128">
        <f>IF(DEGREES(ACOS(SIN(RADIANS(G128))*SIN(RADIANS(E123))+COS(RADIANS(G128))*COS(RADIANS(E123))*COS(RADIANS(P113))))&gt;90,0,$F$4*$F$5/E122^2*(SIN(RADIANS(G128))*SIN(RADIANS(E123))+COS(RADIANS(G128))*COS(RADIANS(E123))*COS(RADIANS(P113))))</f>
        <v>0</v>
      </c>
      <c r="Q128">
        <f>IF(DEGREES(ACOS(SIN(RADIANS(G128))*SIN(RADIANS(E123))+COS(RADIANS(G128))*COS(RADIANS(E123))*COS(RADIANS(Q113))))&gt;90,0,$F$4*$F$5/E122^2*(SIN(RADIANS(G128))*SIN(RADIANS(E123))+COS(RADIANS(G128))*COS(RADIANS(E123))*COS(RADIANS(Q113))))</f>
        <v>0</v>
      </c>
      <c r="R128" t="e">
        <f>IF(DEGREES(ACOS(SIN(RADIANS(G128))*SIN(RADIANS(E123))+COS(RADIANS(G128))*COS(RADIANS(E123))*COS(RADIANS(R113))))&gt;90,0,$F$4*$F$5/E122^2*(SIN(RADIANS(G128))*SIN(RADIANS(E123))+COS(RADIANS(G128))*COS(RADIANS(E123))*COS(RADIANS(R113))))</f>
        <v>#DIV/0!</v>
      </c>
      <c r="S128" t="e">
        <f>IF(DEGREES(ACOS(SIN(RADIANS(G128))*SIN(RADIANS(E123))+COS(RADIANS(G128))*COS(RADIANS(E123))*COS(RADIANS(S113))))&gt;90,0,$F$4*$F$5/E122^2*(SIN(RADIANS(G128))*SIN(RADIANS(E123))+COS(RADIANS(G128))*COS(RADIANS(E123))*COS(RADIANS(S113))))</f>
        <v>#DIV/0!</v>
      </c>
      <c r="T128" t="e">
        <f>IF(DEGREES(ACOS(SIN(RADIANS(G128))*SIN(RADIANS(E123))+COS(RADIANS(G128))*COS(RADIANS(E123))*COS(RADIANS(T113))))&gt;90,0,$F$4*$F$5/E122^2*(SIN(RADIANS(G128))*SIN(RADIANS(E123))+COS(RADIANS(G128))*COS(RADIANS(E123))*COS(RADIANS(T113))))</f>
        <v>#DIV/0!</v>
      </c>
      <c r="U128" t="e">
        <f>IF(DEGREES(ACOS(SIN(RADIANS(G128))*SIN(RADIANS(E123))+COS(RADIANS(G128))*COS(RADIANS(E123))*COS(RADIANS(U113))))&gt;90,0,$F$4*$F$5/E122^2*(SIN(RADIANS(G128))*SIN(RADIANS(E123))+COS(RADIANS(G128))*COS(RADIANS(E123))*COS(RADIANS(U113))))</f>
        <v>#DIV/0!</v>
      </c>
      <c r="V128" t="e">
        <f>IF(DEGREES(ACOS(SIN(RADIANS(G128))*SIN(RADIANS(E123))+COS(RADIANS(G128))*COS(RADIANS(E123))*COS(RADIANS(V113))))&gt;90,0,$F$4*$F$5/E122^2*(SIN(RADIANS(G128))*SIN(RADIANS(E123))+COS(RADIANS(G128))*COS(RADIANS(E123))*COS(RADIANS(V113))))</f>
        <v>#DIV/0!</v>
      </c>
      <c r="W128" t="e">
        <f>IF(DEGREES(ACOS(SIN(RADIANS(G128))*SIN(RADIANS(E123))+COS(RADIANS(G128))*COS(RADIANS(E123))*COS(RADIANS(W113))))&gt;90,0,$F$4*$F$5/E122^2*(SIN(RADIANS(G128))*SIN(RADIANS(E123))+COS(RADIANS(G128))*COS(RADIANS(E123))*COS(RADIANS(W113))))</f>
        <v>#DIV/0!</v>
      </c>
      <c r="X128" t="e">
        <f>IF(DEGREES(ACOS(SIN(RADIANS(G128))*SIN(RADIANS(E123))+COS(RADIANS(G128))*COS(RADIANS(E123))*COS(RADIANS(X113))))&gt;90,0,$F$4*$F$5/E122^2*(SIN(RADIANS(G128))*SIN(RADIANS(E123))+COS(RADIANS(G128))*COS(RADIANS(E123))*COS(RADIANS(X113))))</f>
        <v>#DIV/0!</v>
      </c>
      <c r="Y128" t="e">
        <f>IF(DEGREES(ACOS(SIN(RADIANS(G128))*SIN(RADIANS(E123))+COS(RADIANS(G128))*COS(RADIANS(E123))*COS(RADIANS(Y113))))&gt;90,0,$F$4*$F$5/E122^2*(SIN(RADIANS(G128))*SIN(RADIANS(E123))+COS(RADIANS(G128))*COS(RADIANS(E123))*COS(RADIANS(Y113))))</f>
        <v>#DIV/0!</v>
      </c>
      <c r="Z128" t="e">
        <f>IF(DEGREES(ACOS(SIN(RADIANS(G128))*SIN(RADIANS(E123))+COS(RADIANS(G128))*COS(RADIANS(E123))*COS(RADIANS(Z113))))&gt;90,0,$F$4*$F$5/E122^2*(SIN(RADIANS(G128))*SIN(RADIANS(E123))+COS(RADIANS(G128))*COS(RADIANS(E123))*COS(RADIANS(Z113))))</f>
        <v>#DIV/0!</v>
      </c>
      <c r="AA128" t="e">
        <f>IF(DEGREES(ACOS(SIN(RADIANS(G128))*SIN(RADIANS(E123))+COS(RADIANS(G128))*COS(RADIANS(E123))*COS(RADIANS(AA113))))&gt;90,0,$F$4*$F$5/E122^2*(SIN(RADIANS(G128))*SIN(RADIANS(E123))+COS(RADIANS(G128))*COS(RADIANS(E123))*COS(RADIANS(AA113))))</f>
        <v>#DIV/0!</v>
      </c>
      <c r="AB128" t="e">
        <f>IF(DEGREES(ACOS(SIN(RADIANS(G128))*SIN(RADIANS(E123))+COS(RADIANS(G128))*COS(RADIANS(E123))*COS(RADIANS(AB113))))&gt;90,0,$F$4*$F$5/E122^2*(SIN(RADIANS(G128))*SIN(RADIANS(E123))+COS(RADIANS(G128))*COS(RADIANS(E123))*COS(RADIANS(AB113))))</f>
        <v>#DIV/0!</v>
      </c>
      <c r="AC128" t="e">
        <f>IF(DEGREES(ACOS(SIN(RADIANS(G128))*SIN(RADIANS(E123))+COS(RADIANS(G128))*COS(RADIANS(E123))*COS(RADIANS(AC113))))&gt;90,0,$F$4*$F$5/E122^2*(SIN(RADIANS(G128))*SIN(RADIANS(E123))+COS(RADIANS(G128))*COS(RADIANS(E123))*COS(RADIANS(AC113))))</f>
        <v>#DIV/0!</v>
      </c>
      <c r="AD128" t="e">
        <f>IF(DEGREES(ACOS(SIN(RADIANS(G128))*SIN(RADIANS(E123))+COS(RADIANS(G128))*COS(RADIANS(E123))*COS(RADIANS(AD113))))&gt;90,0,$F$4*$F$5/E122^2*(SIN(RADIANS(G128))*SIN(RADIANS(E123))+COS(RADIANS(G128))*COS(RADIANS(E123))*COS(RADIANS(AD113))))</f>
        <v>#DIV/0!</v>
      </c>
      <c r="AE128" t="e">
        <f>IF(DEGREES(ACOS(SIN(RADIANS(G128))*SIN(RADIANS(E123))+COS(RADIANS(G128))*COS(RADIANS(E123))*COS(RADIANS(AE113))))&gt;90,0,$F$4*$F$5/E122^2*(SIN(RADIANS(G128))*SIN(RADIANS(E123))+COS(RADIANS(G128))*COS(RADIANS(E123))*COS(RADIANS(AE113))))</f>
        <v>#DIV/0!</v>
      </c>
      <c r="AF128" t="e">
        <f>IF(DEGREES(ACOS(SIN(RADIANS(G128))*SIN(RADIANS(E123))+COS(RADIANS(G128))*COS(RADIANS(E123))*COS(RADIANS(AF113))))&gt;90,0,$F$4*$F$5/E122^2*(SIN(RADIANS(G128))*SIN(RADIANS(E123))+COS(RADIANS(G128))*COS(RADIANS(E123))*COS(RADIANS(AF113))))</f>
        <v>#DIV/0!</v>
      </c>
      <c r="AG128" t="e">
        <f>IF(DEGREES(ACOS(SIN(RADIANS(G128))*SIN(RADIANS(E123))+COS(RADIANS(G128))*COS(RADIANS(E123))*COS(RADIANS(AG113))))&gt;90,0,$F$4*$F$5/E122^2*(SIN(RADIANS(G128))*SIN(RADIANS(E123))+COS(RADIANS(G128))*COS(RADIANS(E123))*COS(RADIANS(AG113))))</f>
        <v>#DIV/0!</v>
      </c>
      <c r="AH128" t="e">
        <f>IF(DEGREES(ACOS(SIN(RADIANS(G128))*SIN(RADIANS(E123))+COS(RADIANS(G128))*COS(RADIANS(E123))*COS(RADIANS(AH113))))&gt;90,0,$F$4*$F$5/E122^2*(SIN(RADIANS(G128))*SIN(RADIANS(E123))+COS(RADIANS(G128))*COS(RADIANS(E123))*COS(RADIANS(AH113))))</f>
        <v>#DIV/0!</v>
      </c>
      <c r="AI128" t="e">
        <f>IF(DEGREES(ACOS(SIN(RADIANS(G128))*SIN(RADIANS(E123))+COS(RADIANS(G128))*COS(RADIANS(E123))*COS(RADIANS(AI113))))&gt;90,0,$F$4*$F$5/E122^2*(SIN(RADIANS(G128))*SIN(RADIANS(E123))+COS(RADIANS(G128))*COS(RADIANS(E123))*COS(RADIANS(AI113))))</f>
        <v>#DIV/0!</v>
      </c>
      <c r="AJ128" t="e">
        <f>IF(DEGREES(ACOS(SIN(RADIANS(G128))*SIN(RADIANS(E123))+COS(RADIANS(G128))*COS(RADIANS(E123))*COS(RADIANS(AJ113))))&gt;90,0,$F$4*$F$5/E122^2*(SIN(RADIANS(G128))*SIN(RADIANS(E123))+COS(RADIANS(G128))*COS(RADIANS(E123))*COS(RADIANS(AJ113))))</f>
        <v>#DIV/0!</v>
      </c>
      <c r="AK128">
        <f>IF(DEGREES(ACOS(SIN(RADIANS(G128))*SIN(RADIANS(E123))+COS(RADIANS(G128))*COS(RADIANS(E123))*COS(RADIANS(AK113))))&gt;90,0,$F$4*$F$5/E122^2*(SIN(RADIANS(G128))*SIN(RADIANS(E123))+COS(RADIANS(G128))*COS(RADIANS(E123))*COS(RADIANS(AK113))))</f>
        <v>0</v>
      </c>
      <c r="AL128">
        <f>IF(DEGREES(ACOS(SIN(RADIANS(G128))*SIN(RADIANS(E123))+COS(RADIANS(G128))*COS(RADIANS(E123))*COS(RADIANS(AL113))))&gt;90,0,$F$4*$F$5/E122^2*(SIN(RADIANS(G128))*SIN(RADIANS(E123))+COS(RADIANS(G128))*COS(RADIANS(E123))*COS(RADIANS(AL113))))</f>
        <v>0</v>
      </c>
      <c r="AM128">
        <f>IF(DEGREES(ACOS(SIN(RADIANS(G128))*SIN(RADIANS(E123))+COS(RADIANS(G128))*COS(RADIANS(E123))*COS(RADIANS(AM113))))&gt;90,0,$F$4*$F$5/E122^2*(SIN(RADIANS(G128))*SIN(RADIANS(E123))+COS(RADIANS(G128))*COS(RADIANS(E123))*COS(RADIANS(AM113))))</f>
        <v>0</v>
      </c>
      <c r="AN128">
        <f>IF(DEGREES(ACOS(SIN(RADIANS(G128))*SIN(RADIANS(E123))+COS(RADIANS(G128))*COS(RADIANS(E123))*COS(RADIANS(AN113))))&gt;90,0,$F$4*$F$5/E122^2*(SIN(RADIANS(G128))*SIN(RADIANS(E123))+COS(RADIANS(G128))*COS(RADIANS(E123))*COS(RADIANS(AN113))))</f>
        <v>0</v>
      </c>
      <c r="AO128">
        <f>IF(DEGREES(ACOS(SIN(RADIANS(G128))*SIN(RADIANS(E123))+COS(RADIANS(G128))*COS(RADIANS(E123))*COS(RADIANS(AO113))))&gt;90,0,$F$4*$F$5/E122^2*(SIN(RADIANS(G128))*SIN(RADIANS(E123))+COS(RADIANS(G128))*COS(RADIANS(E123))*COS(RADIANS(AO113))))</f>
        <v>0</v>
      </c>
      <c r="AP128">
        <f>IF(DEGREES(ACOS(SIN(RADIANS(G128))*SIN(RADIANS(E123))+COS(RADIANS(G128))*COS(RADIANS(E123))*COS(RADIANS(AP113))))&gt;90,0,$F$4*$F$5/E122^2*(SIN(RADIANS(G128))*SIN(RADIANS(E123))+COS(RADIANS(G128))*COS(RADIANS(E123))*COS(RADIANS(AP113))))</f>
        <v>0</v>
      </c>
      <c r="AQ128">
        <f>IF(DEGREES(ACOS(SIN(RADIANS(G128))*SIN(RADIANS(E123))+COS(RADIANS(G128))*COS(RADIANS(E123))*COS(RADIANS(AQ113))))&gt;90,0,$F$4*$F$5/E122^2*(SIN(RADIANS(G128))*SIN(RADIANS(E123))+COS(RADIANS(G128))*COS(RADIANS(E123))*COS(RADIANS(AQ113))))</f>
        <v>0</v>
      </c>
      <c r="AR128">
        <f>IF(DEGREES(ACOS(SIN(RADIANS(G128))*SIN(RADIANS(E123))+COS(RADIANS(G128))*COS(RADIANS(E123))*COS(RADIANS(AR113))))&gt;90,0,$F$4*$F$5/E122^2*(SIN(RADIANS(G128))*SIN(RADIANS(E123))+COS(RADIANS(G128))*COS(RADIANS(E123))*COS(RADIANS(AR113))))</f>
        <v>0</v>
      </c>
    </row>
    <row r="129" spans="2:44" x14ac:dyDescent="0.5">
      <c r="G129">
        <v>-50</v>
      </c>
      <c r="I129">
        <f>IF(DEGREES(ACOS(SIN(RADIANS(G129))*SIN(RADIANS(E123))+COS(RADIANS(G129))*COS(RADIANS(E123))*COS(RADIANS(I113))))&gt;90,0,$F$4*$F$5/E122^2*(SIN(RADIANS(G129))*SIN(RADIANS(E123))+COS(RADIANS(G129))*COS(RADIANS(E123))*COS(RADIANS(I113))))</f>
        <v>0</v>
      </c>
      <c r="J129">
        <f>IF(DEGREES(ACOS(SIN(RADIANS(G129))*SIN(RADIANS(E123))+COS(RADIANS(G129))*COS(RADIANS(E123))*COS(RADIANS(J113))))&gt;90,0,$F$4*$F$5/E122^2*(SIN(RADIANS(G129))*SIN(RADIANS(E123))+COS(RADIANS(G129))*COS(RADIANS(E123))*COS(RADIANS(J113))))</f>
        <v>0</v>
      </c>
      <c r="K129">
        <f>IF(DEGREES(ACOS(SIN(RADIANS(G129))*SIN(RADIANS(E123))+COS(RADIANS(G129))*COS(RADIANS(E123))*COS(RADIANS(K113))))&gt;90,0,$F$4*$F$5/E122^2*(SIN(RADIANS(G129))*SIN(RADIANS(E123))+COS(RADIANS(G129))*COS(RADIANS(E123))*COS(RADIANS(K113))))</f>
        <v>0</v>
      </c>
      <c r="L129">
        <f>IF(DEGREES(ACOS(SIN(RADIANS(G129))*SIN(RADIANS(E123))+COS(RADIANS(G129))*COS(RADIANS(E123))*COS(RADIANS(L113))))&gt;90,0,$F$4*$F$5/E122^2*(SIN(RADIANS(G129))*SIN(RADIANS(E123))+COS(RADIANS(G129))*COS(RADIANS(E123))*COS(RADIANS(L113))))</f>
        <v>0</v>
      </c>
      <c r="M129">
        <f>IF(DEGREES(ACOS(SIN(RADIANS(G129))*SIN(RADIANS(E123))+COS(RADIANS(G129))*COS(RADIANS(E123))*COS(RADIANS(M113))))&gt;90,0,$F$4*$F$5/E122^2*(SIN(RADIANS(G129))*SIN(RADIANS(E123))+COS(RADIANS(G129))*COS(RADIANS(E123))*COS(RADIANS(M113))))</f>
        <v>0</v>
      </c>
      <c r="N129">
        <f>IF(DEGREES(ACOS(SIN(RADIANS(G129))*SIN(RADIANS(E123))+COS(RADIANS(G129))*COS(RADIANS(E123))*COS(RADIANS(N113))))&gt;90,0,$F$4*$F$5/E122^2*(SIN(RADIANS(G129))*SIN(RADIANS(E123))+COS(RADIANS(G129))*COS(RADIANS(E123))*COS(RADIANS(N113))))</f>
        <v>0</v>
      </c>
      <c r="O129">
        <f>IF(DEGREES(ACOS(SIN(RADIANS(G129))*SIN(RADIANS(E123))+COS(RADIANS(G129))*COS(RADIANS(E123))*COS(RADIANS(O113))))&gt;90,0,$F$4*$F$5/E122^2*(SIN(RADIANS(G129))*SIN(RADIANS(E123))+COS(RADIANS(G129))*COS(RADIANS(E123))*COS(RADIANS(O113))))</f>
        <v>0</v>
      </c>
      <c r="P129">
        <f>IF(DEGREES(ACOS(SIN(RADIANS(G129))*SIN(RADIANS(E123))+COS(RADIANS(G129))*COS(RADIANS(E123))*COS(RADIANS(P113))))&gt;90,0,$F$4*$F$5/E122^2*(SIN(RADIANS(G129))*SIN(RADIANS(E123))+COS(RADIANS(G129))*COS(RADIANS(E123))*COS(RADIANS(P113))))</f>
        <v>0</v>
      </c>
      <c r="Q129">
        <f>IF(DEGREES(ACOS(SIN(RADIANS(G129))*SIN(RADIANS(E123))+COS(RADIANS(G129))*COS(RADIANS(E123))*COS(RADIANS(Q113))))&gt;90,0,$F$4*$F$5/E122^2*(SIN(RADIANS(G129))*SIN(RADIANS(E123))+COS(RADIANS(G129))*COS(RADIANS(E123))*COS(RADIANS(Q113))))</f>
        <v>0</v>
      </c>
      <c r="R129" t="e">
        <f>IF(DEGREES(ACOS(SIN(RADIANS(G129))*SIN(RADIANS(E123))+COS(RADIANS(G129))*COS(RADIANS(E123))*COS(RADIANS(R113))))&gt;90,0,$F$4*$F$5/E122^2*(SIN(RADIANS(G129))*SIN(RADIANS(E123))+COS(RADIANS(G129))*COS(RADIANS(E123))*COS(RADIANS(R113))))</f>
        <v>#DIV/0!</v>
      </c>
      <c r="S129" t="e">
        <f>IF(DEGREES(ACOS(SIN(RADIANS(G129))*SIN(RADIANS(E123))+COS(RADIANS(G129))*COS(RADIANS(E123))*COS(RADIANS(S113))))&gt;90,0,$F$4*$F$5/E122^2*(SIN(RADIANS(G129))*SIN(RADIANS(E123))+COS(RADIANS(G129))*COS(RADIANS(E123))*COS(RADIANS(S113))))</f>
        <v>#DIV/0!</v>
      </c>
      <c r="T129" t="e">
        <f>IF(DEGREES(ACOS(SIN(RADIANS(G129))*SIN(RADIANS(E123))+COS(RADIANS(G129))*COS(RADIANS(E123))*COS(RADIANS(T113))))&gt;90,0,$F$4*$F$5/E122^2*(SIN(RADIANS(G129))*SIN(RADIANS(E123))+COS(RADIANS(G129))*COS(RADIANS(E123))*COS(RADIANS(T113))))</f>
        <v>#DIV/0!</v>
      </c>
      <c r="U129" t="e">
        <f>IF(DEGREES(ACOS(SIN(RADIANS(G129))*SIN(RADIANS(E123))+COS(RADIANS(G129))*COS(RADIANS(E123))*COS(RADIANS(U113))))&gt;90,0,$F$4*$F$5/E122^2*(SIN(RADIANS(G129))*SIN(RADIANS(E123))+COS(RADIANS(G129))*COS(RADIANS(E123))*COS(RADIANS(U113))))</f>
        <v>#DIV/0!</v>
      </c>
      <c r="V129" t="e">
        <f>IF(DEGREES(ACOS(SIN(RADIANS(G129))*SIN(RADIANS(E123))+COS(RADIANS(G129))*COS(RADIANS(E123))*COS(RADIANS(V113))))&gt;90,0,$F$4*$F$5/E122^2*(SIN(RADIANS(G129))*SIN(RADIANS(E123))+COS(RADIANS(G129))*COS(RADIANS(E123))*COS(RADIANS(V113))))</f>
        <v>#DIV/0!</v>
      </c>
      <c r="W129" t="e">
        <f>IF(DEGREES(ACOS(SIN(RADIANS(G129))*SIN(RADIANS(E123))+COS(RADIANS(G129))*COS(RADIANS(E123))*COS(RADIANS(W113))))&gt;90,0,$F$4*$F$5/E122^2*(SIN(RADIANS(G129))*SIN(RADIANS(E123))+COS(RADIANS(G129))*COS(RADIANS(E123))*COS(RADIANS(W113))))</f>
        <v>#DIV/0!</v>
      </c>
      <c r="X129" t="e">
        <f>IF(DEGREES(ACOS(SIN(RADIANS(G129))*SIN(RADIANS(E123))+COS(RADIANS(G129))*COS(RADIANS(E123))*COS(RADIANS(X113))))&gt;90,0,$F$4*$F$5/E122^2*(SIN(RADIANS(G129))*SIN(RADIANS(E123))+COS(RADIANS(G129))*COS(RADIANS(E123))*COS(RADIANS(X113))))</f>
        <v>#DIV/0!</v>
      </c>
      <c r="Y129" t="e">
        <f>IF(DEGREES(ACOS(SIN(RADIANS(G129))*SIN(RADIANS(E123))+COS(RADIANS(G129))*COS(RADIANS(E123))*COS(RADIANS(Y113))))&gt;90,0,$F$4*$F$5/E122^2*(SIN(RADIANS(G129))*SIN(RADIANS(E123))+COS(RADIANS(G129))*COS(RADIANS(E123))*COS(RADIANS(Y113))))</f>
        <v>#DIV/0!</v>
      </c>
      <c r="Z129" t="e">
        <f>IF(DEGREES(ACOS(SIN(RADIANS(G129))*SIN(RADIANS(E123))+COS(RADIANS(G129))*COS(RADIANS(E123))*COS(RADIANS(Z113))))&gt;90,0,$F$4*$F$5/E122^2*(SIN(RADIANS(G129))*SIN(RADIANS(E123))+COS(RADIANS(G129))*COS(RADIANS(E123))*COS(RADIANS(Z113))))</f>
        <v>#DIV/0!</v>
      </c>
      <c r="AA129" t="e">
        <f>IF(DEGREES(ACOS(SIN(RADIANS(G129))*SIN(RADIANS(E123))+COS(RADIANS(G129))*COS(RADIANS(E123))*COS(RADIANS(AA113))))&gt;90,0,$F$4*$F$5/E122^2*(SIN(RADIANS(G129))*SIN(RADIANS(E123))+COS(RADIANS(G129))*COS(RADIANS(E123))*COS(RADIANS(AA113))))</f>
        <v>#DIV/0!</v>
      </c>
      <c r="AB129" t="e">
        <f>IF(DEGREES(ACOS(SIN(RADIANS(G129))*SIN(RADIANS(E123))+COS(RADIANS(G129))*COS(RADIANS(E123))*COS(RADIANS(AB113))))&gt;90,0,$F$4*$F$5/E122^2*(SIN(RADIANS(G129))*SIN(RADIANS(E123))+COS(RADIANS(G129))*COS(RADIANS(E123))*COS(RADIANS(AB113))))</f>
        <v>#DIV/0!</v>
      </c>
      <c r="AC129" t="e">
        <f>IF(DEGREES(ACOS(SIN(RADIANS(G129))*SIN(RADIANS(E123))+COS(RADIANS(G129))*COS(RADIANS(E123))*COS(RADIANS(AC113))))&gt;90,0,$F$4*$F$5/E122^2*(SIN(RADIANS(G129))*SIN(RADIANS(E123))+COS(RADIANS(G129))*COS(RADIANS(E123))*COS(RADIANS(AC113))))</f>
        <v>#DIV/0!</v>
      </c>
      <c r="AD129" t="e">
        <f>IF(DEGREES(ACOS(SIN(RADIANS(G129))*SIN(RADIANS(E123))+COS(RADIANS(G129))*COS(RADIANS(E123))*COS(RADIANS(AD113))))&gt;90,0,$F$4*$F$5/E122^2*(SIN(RADIANS(G129))*SIN(RADIANS(E123))+COS(RADIANS(G129))*COS(RADIANS(E123))*COS(RADIANS(AD113))))</f>
        <v>#DIV/0!</v>
      </c>
      <c r="AE129" t="e">
        <f>IF(DEGREES(ACOS(SIN(RADIANS(G129))*SIN(RADIANS(E123))+COS(RADIANS(G129))*COS(RADIANS(E123))*COS(RADIANS(AE113))))&gt;90,0,$F$4*$F$5/E122^2*(SIN(RADIANS(G129))*SIN(RADIANS(E123))+COS(RADIANS(G129))*COS(RADIANS(E123))*COS(RADIANS(AE113))))</f>
        <v>#DIV/0!</v>
      </c>
      <c r="AF129" t="e">
        <f>IF(DEGREES(ACOS(SIN(RADIANS(G129))*SIN(RADIANS(E123))+COS(RADIANS(G129))*COS(RADIANS(E123))*COS(RADIANS(AF113))))&gt;90,0,$F$4*$F$5/E122^2*(SIN(RADIANS(G129))*SIN(RADIANS(E123))+COS(RADIANS(G129))*COS(RADIANS(E123))*COS(RADIANS(AF113))))</f>
        <v>#DIV/0!</v>
      </c>
      <c r="AG129" t="e">
        <f>IF(DEGREES(ACOS(SIN(RADIANS(G129))*SIN(RADIANS(E123))+COS(RADIANS(G129))*COS(RADIANS(E123))*COS(RADIANS(AG113))))&gt;90,0,$F$4*$F$5/E122^2*(SIN(RADIANS(G129))*SIN(RADIANS(E123))+COS(RADIANS(G129))*COS(RADIANS(E123))*COS(RADIANS(AG113))))</f>
        <v>#DIV/0!</v>
      </c>
      <c r="AH129" t="e">
        <f>IF(DEGREES(ACOS(SIN(RADIANS(G129))*SIN(RADIANS(E123))+COS(RADIANS(G129))*COS(RADIANS(E123))*COS(RADIANS(AH113))))&gt;90,0,$F$4*$F$5/E122^2*(SIN(RADIANS(G129))*SIN(RADIANS(E123))+COS(RADIANS(G129))*COS(RADIANS(E123))*COS(RADIANS(AH113))))</f>
        <v>#DIV/0!</v>
      </c>
      <c r="AI129" t="e">
        <f>IF(DEGREES(ACOS(SIN(RADIANS(G129))*SIN(RADIANS(E123))+COS(RADIANS(G129))*COS(RADIANS(E123))*COS(RADIANS(AI113))))&gt;90,0,$F$4*$F$5/E122^2*(SIN(RADIANS(G129))*SIN(RADIANS(E123))+COS(RADIANS(G129))*COS(RADIANS(E123))*COS(RADIANS(AI113))))</f>
        <v>#DIV/0!</v>
      </c>
      <c r="AJ129" t="e">
        <f>IF(DEGREES(ACOS(SIN(RADIANS(G129))*SIN(RADIANS(E123))+COS(RADIANS(G129))*COS(RADIANS(E123))*COS(RADIANS(AJ113))))&gt;90,0,$F$4*$F$5/E122^2*(SIN(RADIANS(G129))*SIN(RADIANS(E123))+COS(RADIANS(G129))*COS(RADIANS(E123))*COS(RADIANS(AJ113))))</f>
        <v>#DIV/0!</v>
      </c>
      <c r="AK129">
        <f>IF(DEGREES(ACOS(SIN(RADIANS(G129))*SIN(RADIANS(E123))+COS(RADIANS(G129))*COS(RADIANS(E123))*COS(RADIANS(AK113))))&gt;90,0,$F$4*$F$5/E122^2*(SIN(RADIANS(G129))*SIN(RADIANS(E123))+COS(RADIANS(G129))*COS(RADIANS(E123))*COS(RADIANS(AK113))))</f>
        <v>0</v>
      </c>
      <c r="AL129">
        <f>IF(DEGREES(ACOS(SIN(RADIANS(G129))*SIN(RADIANS(E123))+COS(RADIANS(G129))*COS(RADIANS(E123))*COS(RADIANS(AL113))))&gt;90,0,$F$4*$F$5/E122^2*(SIN(RADIANS(G129))*SIN(RADIANS(E123))+COS(RADIANS(G129))*COS(RADIANS(E123))*COS(RADIANS(AL113))))</f>
        <v>0</v>
      </c>
      <c r="AM129">
        <f>IF(DEGREES(ACOS(SIN(RADIANS(G129))*SIN(RADIANS(E123))+COS(RADIANS(G129))*COS(RADIANS(E123))*COS(RADIANS(AM113))))&gt;90,0,$F$4*$F$5/E122^2*(SIN(RADIANS(G129))*SIN(RADIANS(E123))+COS(RADIANS(G129))*COS(RADIANS(E123))*COS(RADIANS(AM113))))</f>
        <v>0</v>
      </c>
      <c r="AN129">
        <f>IF(DEGREES(ACOS(SIN(RADIANS(G129))*SIN(RADIANS(E123))+COS(RADIANS(G129))*COS(RADIANS(E123))*COS(RADIANS(AN113))))&gt;90,0,$F$4*$F$5/E122^2*(SIN(RADIANS(G129))*SIN(RADIANS(E123))+COS(RADIANS(G129))*COS(RADIANS(E123))*COS(RADIANS(AN113))))</f>
        <v>0</v>
      </c>
      <c r="AO129">
        <f>IF(DEGREES(ACOS(SIN(RADIANS(G129))*SIN(RADIANS(E123))+COS(RADIANS(G129))*COS(RADIANS(E123))*COS(RADIANS(AO113))))&gt;90,0,$F$4*$F$5/E122^2*(SIN(RADIANS(G129))*SIN(RADIANS(E123))+COS(RADIANS(G129))*COS(RADIANS(E123))*COS(RADIANS(AO113))))</f>
        <v>0</v>
      </c>
      <c r="AP129">
        <f>IF(DEGREES(ACOS(SIN(RADIANS(G129))*SIN(RADIANS(E123))+COS(RADIANS(G129))*COS(RADIANS(E123))*COS(RADIANS(AP113))))&gt;90,0,$F$4*$F$5/E122^2*(SIN(RADIANS(G129))*SIN(RADIANS(E123))+COS(RADIANS(G129))*COS(RADIANS(E123))*COS(RADIANS(AP113))))</f>
        <v>0</v>
      </c>
      <c r="AQ129">
        <f>IF(DEGREES(ACOS(SIN(RADIANS(G129))*SIN(RADIANS(E123))+COS(RADIANS(G129))*COS(RADIANS(E123))*COS(RADIANS(AQ113))))&gt;90,0,$F$4*$F$5/E122^2*(SIN(RADIANS(G129))*SIN(RADIANS(E123))+COS(RADIANS(G129))*COS(RADIANS(E123))*COS(RADIANS(AQ113))))</f>
        <v>0</v>
      </c>
      <c r="AR129">
        <f>IF(DEGREES(ACOS(SIN(RADIANS(G129))*SIN(RADIANS(E123))+COS(RADIANS(G129))*COS(RADIANS(E123))*COS(RADIANS(AR113))))&gt;90,0,$F$4*$F$5/E122^2*(SIN(RADIANS(G129))*SIN(RADIANS(E123))+COS(RADIANS(G129))*COS(RADIANS(E123))*COS(RADIANS(AR113))))</f>
        <v>0</v>
      </c>
    </row>
    <row r="130" spans="2:44" x14ac:dyDescent="0.5">
      <c r="G130">
        <v>-60</v>
      </c>
      <c r="I130">
        <f>IF(DEGREES(ACOS(SIN(RADIANS(G130))*SIN(RADIANS(E123))+COS(RADIANS(G130))*COS(RADIANS(E123))*COS(RADIANS(I113))))&gt;90,0,$F$4*$F$5/E122^2*(SIN(RADIANS(G130))*SIN(RADIANS(E123))+COS(RADIANS(G130))*COS(RADIANS(E123))*COS(RADIANS(I113))))</f>
        <v>0</v>
      </c>
      <c r="J130">
        <f>IF(DEGREES(ACOS(SIN(RADIANS(G130))*SIN(RADIANS(E123))+COS(RADIANS(G130))*COS(RADIANS(E123))*COS(RADIANS(J113))))&gt;90,0,$F$4*$F$5/E122^2*(SIN(RADIANS(G130))*SIN(RADIANS(E123))+COS(RADIANS(G130))*COS(RADIANS(E123))*COS(RADIANS(J113))))</f>
        <v>0</v>
      </c>
      <c r="K130">
        <f>IF(DEGREES(ACOS(SIN(RADIANS(G130))*SIN(RADIANS(E123))+COS(RADIANS(G130))*COS(RADIANS(E123))*COS(RADIANS(K113))))&gt;90,0,$F$4*$F$5/E122^2*(SIN(RADIANS(G130))*SIN(RADIANS(E123))+COS(RADIANS(G130))*COS(RADIANS(E123))*COS(RADIANS(K113))))</f>
        <v>0</v>
      </c>
      <c r="L130">
        <f>IF(DEGREES(ACOS(SIN(RADIANS(G130))*SIN(RADIANS(E123))+COS(RADIANS(G130))*COS(RADIANS(E123))*COS(RADIANS(L113))))&gt;90,0,$F$4*$F$5/E122^2*(SIN(RADIANS(G130))*SIN(RADIANS(E123))+COS(RADIANS(G130))*COS(RADIANS(E123))*COS(RADIANS(L113))))</f>
        <v>0</v>
      </c>
      <c r="M130">
        <f>IF(DEGREES(ACOS(SIN(RADIANS(G130))*SIN(RADIANS(E123))+COS(RADIANS(G130))*COS(RADIANS(E123))*COS(RADIANS(M113))))&gt;90,0,$F$4*$F$5/E122^2*(SIN(RADIANS(G130))*SIN(RADIANS(E123))+COS(RADIANS(G130))*COS(RADIANS(E123))*COS(RADIANS(M113))))</f>
        <v>0</v>
      </c>
      <c r="N130">
        <f>IF(DEGREES(ACOS(SIN(RADIANS(G130))*SIN(RADIANS(E123))+COS(RADIANS(G130))*COS(RADIANS(E123))*COS(RADIANS(N113))))&gt;90,0,$F$4*$F$5/E122^2*(SIN(RADIANS(G130))*SIN(RADIANS(E123))+COS(RADIANS(G130))*COS(RADIANS(E123))*COS(RADIANS(N113))))</f>
        <v>0</v>
      </c>
      <c r="O130">
        <f>IF(DEGREES(ACOS(SIN(RADIANS(G130))*SIN(RADIANS(E123))+COS(RADIANS(G130))*COS(RADIANS(E123))*COS(RADIANS(O113))))&gt;90,0,$F$4*$F$5/E122^2*(SIN(RADIANS(G130))*SIN(RADIANS(E123))+COS(RADIANS(G130))*COS(RADIANS(E123))*COS(RADIANS(O113))))</f>
        <v>0</v>
      </c>
      <c r="P130">
        <f>IF(DEGREES(ACOS(SIN(RADIANS(G130))*SIN(RADIANS(E123))+COS(RADIANS(G130))*COS(RADIANS(E123))*COS(RADIANS(P113))))&gt;90,0,$F$4*$F$5/E122^2*(SIN(RADIANS(G130))*SIN(RADIANS(E123))+COS(RADIANS(G130))*COS(RADIANS(E123))*COS(RADIANS(P113))))</f>
        <v>0</v>
      </c>
      <c r="Q130">
        <f>IF(DEGREES(ACOS(SIN(RADIANS(G130))*SIN(RADIANS(E123))+COS(RADIANS(G130))*COS(RADIANS(E123))*COS(RADIANS(Q113))))&gt;90,0,$F$4*$F$5/E122^2*(SIN(RADIANS(G130))*SIN(RADIANS(E123))+COS(RADIANS(G130))*COS(RADIANS(E123))*COS(RADIANS(Q113))))</f>
        <v>0</v>
      </c>
      <c r="R130" t="e">
        <f>IF(DEGREES(ACOS(SIN(RADIANS(G130))*SIN(RADIANS(E123))+COS(RADIANS(G130))*COS(RADIANS(E123))*COS(RADIANS(R113))))&gt;90,0,$F$4*$F$5/E122^2*(SIN(RADIANS(G130))*SIN(RADIANS(E123))+COS(RADIANS(G130))*COS(RADIANS(E123))*COS(RADIANS(R113))))</f>
        <v>#DIV/0!</v>
      </c>
      <c r="S130" t="e">
        <f>IF(DEGREES(ACOS(SIN(RADIANS(G130))*SIN(RADIANS(E123))+COS(RADIANS(G130))*COS(RADIANS(E123))*COS(RADIANS(S113))))&gt;90,0,$F$4*$F$5/E122^2*(SIN(RADIANS(G130))*SIN(RADIANS(E123))+COS(RADIANS(G130))*COS(RADIANS(E123))*COS(RADIANS(S113))))</f>
        <v>#DIV/0!</v>
      </c>
      <c r="T130" t="e">
        <f>IF(DEGREES(ACOS(SIN(RADIANS(G130))*SIN(RADIANS(E123))+COS(RADIANS(G130))*COS(RADIANS(E123))*COS(RADIANS(T113))))&gt;90,0,$F$4*$F$5/E122^2*(SIN(RADIANS(G130))*SIN(RADIANS(E123))+COS(RADIANS(G130))*COS(RADIANS(E123))*COS(RADIANS(T113))))</f>
        <v>#DIV/0!</v>
      </c>
      <c r="U130" t="e">
        <f>IF(DEGREES(ACOS(SIN(RADIANS(G130))*SIN(RADIANS(E123))+COS(RADIANS(G130))*COS(RADIANS(E123))*COS(RADIANS(U113))))&gt;90,0,$F$4*$F$5/E122^2*(SIN(RADIANS(G130))*SIN(RADIANS(E123))+COS(RADIANS(G130))*COS(RADIANS(E123))*COS(RADIANS(U113))))</f>
        <v>#DIV/0!</v>
      </c>
      <c r="V130" t="e">
        <f>IF(DEGREES(ACOS(SIN(RADIANS(G130))*SIN(RADIANS(E123))+COS(RADIANS(G130))*COS(RADIANS(E123))*COS(RADIANS(V113))))&gt;90,0,$F$4*$F$5/E122^2*(SIN(RADIANS(G130))*SIN(RADIANS(E123))+COS(RADIANS(G130))*COS(RADIANS(E123))*COS(RADIANS(V113))))</f>
        <v>#DIV/0!</v>
      </c>
      <c r="W130" t="e">
        <f>IF(DEGREES(ACOS(SIN(RADIANS(G130))*SIN(RADIANS(E123))+COS(RADIANS(G130))*COS(RADIANS(E123))*COS(RADIANS(W113))))&gt;90,0,$F$4*$F$5/E122^2*(SIN(RADIANS(G130))*SIN(RADIANS(E123))+COS(RADIANS(G130))*COS(RADIANS(E123))*COS(RADIANS(W113))))</f>
        <v>#DIV/0!</v>
      </c>
      <c r="X130" t="e">
        <f>IF(DEGREES(ACOS(SIN(RADIANS(G130))*SIN(RADIANS(E123))+COS(RADIANS(G130))*COS(RADIANS(E123))*COS(RADIANS(X113))))&gt;90,0,$F$4*$F$5/E122^2*(SIN(RADIANS(G130))*SIN(RADIANS(E123))+COS(RADIANS(G130))*COS(RADIANS(E123))*COS(RADIANS(X113))))</f>
        <v>#DIV/0!</v>
      </c>
      <c r="Y130" t="e">
        <f>IF(DEGREES(ACOS(SIN(RADIANS(G130))*SIN(RADIANS(E123))+COS(RADIANS(G130))*COS(RADIANS(E123))*COS(RADIANS(Y113))))&gt;90,0,$F$4*$F$5/E122^2*(SIN(RADIANS(G130))*SIN(RADIANS(E123))+COS(RADIANS(G130))*COS(RADIANS(E123))*COS(RADIANS(Y113))))</f>
        <v>#DIV/0!</v>
      </c>
      <c r="Z130" t="e">
        <f>IF(DEGREES(ACOS(SIN(RADIANS(G130))*SIN(RADIANS(E123))+COS(RADIANS(G130))*COS(RADIANS(E123))*COS(RADIANS(Z113))))&gt;90,0,$F$4*$F$5/E122^2*(SIN(RADIANS(G130))*SIN(RADIANS(E123))+COS(RADIANS(G130))*COS(RADIANS(E123))*COS(RADIANS(Z113))))</f>
        <v>#DIV/0!</v>
      </c>
      <c r="AA130" t="e">
        <f>IF(DEGREES(ACOS(SIN(RADIANS(G130))*SIN(RADIANS(E123))+COS(RADIANS(G130))*COS(RADIANS(E123))*COS(RADIANS(AA113))))&gt;90,0,$F$4*$F$5/E122^2*(SIN(RADIANS(G130))*SIN(RADIANS(E123))+COS(RADIANS(G130))*COS(RADIANS(E123))*COS(RADIANS(AA113))))</f>
        <v>#DIV/0!</v>
      </c>
      <c r="AB130" t="e">
        <f>IF(DEGREES(ACOS(SIN(RADIANS(G130))*SIN(RADIANS(E123))+COS(RADIANS(G130))*COS(RADIANS(E123))*COS(RADIANS(AB113))))&gt;90,0,$F$4*$F$5/E122^2*(SIN(RADIANS(G130))*SIN(RADIANS(E123))+COS(RADIANS(G130))*COS(RADIANS(E123))*COS(RADIANS(AB113))))</f>
        <v>#DIV/0!</v>
      </c>
      <c r="AC130" t="e">
        <f>IF(DEGREES(ACOS(SIN(RADIANS(G130))*SIN(RADIANS(E123))+COS(RADIANS(G130))*COS(RADIANS(E123))*COS(RADIANS(AC113))))&gt;90,0,$F$4*$F$5/E122^2*(SIN(RADIANS(G130))*SIN(RADIANS(E123))+COS(RADIANS(G130))*COS(RADIANS(E123))*COS(RADIANS(AC113))))</f>
        <v>#DIV/0!</v>
      </c>
      <c r="AD130" t="e">
        <f>IF(DEGREES(ACOS(SIN(RADIANS(G130))*SIN(RADIANS(E123))+COS(RADIANS(G130))*COS(RADIANS(E123))*COS(RADIANS(AD113))))&gt;90,0,$F$4*$F$5/E122^2*(SIN(RADIANS(G130))*SIN(RADIANS(E123))+COS(RADIANS(G130))*COS(RADIANS(E123))*COS(RADIANS(AD113))))</f>
        <v>#DIV/0!</v>
      </c>
      <c r="AE130" t="e">
        <f>IF(DEGREES(ACOS(SIN(RADIANS(G130))*SIN(RADIANS(E123))+COS(RADIANS(G130))*COS(RADIANS(E123))*COS(RADIANS(AE113))))&gt;90,0,$F$4*$F$5/E122^2*(SIN(RADIANS(G130))*SIN(RADIANS(E123))+COS(RADIANS(G130))*COS(RADIANS(E123))*COS(RADIANS(AE113))))</f>
        <v>#DIV/0!</v>
      </c>
      <c r="AF130" t="e">
        <f>IF(DEGREES(ACOS(SIN(RADIANS(G130))*SIN(RADIANS(E123))+COS(RADIANS(G130))*COS(RADIANS(E123))*COS(RADIANS(AF113))))&gt;90,0,$F$4*$F$5/E122^2*(SIN(RADIANS(G130))*SIN(RADIANS(E123))+COS(RADIANS(G130))*COS(RADIANS(E123))*COS(RADIANS(AF113))))</f>
        <v>#DIV/0!</v>
      </c>
      <c r="AG130" t="e">
        <f>IF(DEGREES(ACOS(SIN(RADIANS(G130))*SIN(RADIANS(E123))+COS(RADIANS(G130))*COS(RADIANS(E123))*COS(RADIANS(AG113))))&gt;90,0,$F$4*$F$5/E122^2*(SIN(RADIANS(G130))*SIN(RADIANS(E123))+COS(RADIANS(G130))*COS(RADIANS(E123))*COS(RADIANS(AG113))))</f>
        <v>#DIV/0!</v>
      </c>
      <c r="AH130" t="e">
        <f>IF(DEGREES(ACOS(SIN(RADIANS(G130))*SIN(RADIANS(E123))+COS(RADIANS(G130))*COS(RADIANS(E123))*COS(RADIANS(AH113))))&gt;90,0,$F$4*$F$5/E122^2*(SIN(RADIANS(G130))*SIN(RADIANS(E123))+COS(RADIANS(G130))*COS(RADIANS(E123))*COS(RADIANS(AH113))))</f>
        <v>#DIV/0!</v>
      </c>
      <c r="AI130" t="e">
        <f>IF(DEGREES(ACOS(SIN(RADIANS(G130))*SIN(RADIANS(E123))+COS(RADIANS(G130))*COS(RADIANS(E123))*COS(RADIANS(AI113))))&gt;90,0,$F$4*$F$5/E122^2*(SIN(RADIANS(G130))*SIN(RADIANS(E123))+COS(RADIANS(G130))*COS(RADIANS(E123))*COS(RADIANS(AI113))))</f>
        <v>#DIV/0!</v>
      </c>
      <c r="AJ130" t="e">
        <f>IF(DEGREES(ACOS(SIN(RADIANS(G130))*SIN(RADIANS(E123))+COS(RADIANS(G130))*COS(RADIANS(E123))*COS(RADIANS(AJ113))))&gt;90,0,$F$4*$F$5/E122^2*(SIN(RADIANS(G130))*SIN(RADIANS(E123))+COS(RADIANS(G130))*COS(RADIANS(E123))*COS(RADIANS(AJ113))))</f>
        <v>#DIV/0!</v>
      </c>
      <c r="AK130">
        <f>IF(DEGREES(ACOS(SIN(RADIANS(G130))*SIN(RADIANS(E123))+COS(RADIANS(G130))*COS(RADIANS(E123))*COS(RADIANS(AK113))))&gt;90,0,$F$4*$F$5/E122^2*(SIN(RADIANS(G130))*SIN(RADIANS(E123))+COS(RADIANS(G130))*COS(RADIANS(E123))*COS(RADIANS(AK113))))</f>
        <v>0</v>
      </c>
      <c r="AL130">
        <f>IF(DEGREES(ACOS(SIN(RADIANS(G130))*SIN(RADIANS(E123))+COS(RADIANS(G130))*COS(RADIANS(E123))*COS(RADIANS(AL113))))&gt;90,0,$F$4*$F$5/E122^2*(SIN(RADIANS(G130))*SIN(RADIANS(E123))+COS(RADIANS(G130))*COS(RADIANS(E123))*COS(RADIANS(AL113))))</f>
        <v>0</v>
      </c>
      <c r="AM130">
        <f>IF(DEGREES(ACOS(SIN(RADIANS(G130))*SIN(RADIANS(E123))+COS(RADIANS(G130))*COS(RADIANS(E123))*COS(RADIANS(AM113))))&gt;90,0,$F$4*$F$5/E122^2*(SIN(RADIANS(G130))*SIN(RADIANS(E123))+COS(RADIANS(G130))*COS(RADIANS(E123))*COS(RADIANS(AM113))))</f>
        <v>0</v>
      </c>
      <c r="AN130">
        <f>IF(DEGREES(ACOS(SIN(RADIANS(G130))*SIN(RADIANS(E123))+COS(RADIANS(G130))*COS(RADIANS(E123))*COS(RADIANS(AN113))))&gt;90,0,$F$4*$F$5/E122^2*(SIN(RADIANS(G130))*SIN(RADIANS(E123))+COS(RADIANS(G130))*COS(RADIANS(E123))*COS(RADIANS(AN113))))</f>
        <v>0</v>
      </c>
      <c r="AO130">
        <f>IF(DEGREES(ACOS(SIN(RADIANS(G130))*SIN(RADIANS(E123))+COS(RADIANS(G130))*COS(RADIANS(E123))*COS(RADIANS(AO113))))&gt;90,0,$F$4*$F$5/E122^2*(SIN(RADIANS(G130))*SIN(RADIANS(E123))+COS(RADIANS(G130))*COS(RADIANS(E123))*COS(RADIANS(AO113))))</f>
        <v>0</v>
      </c>
      <c r="AP130">
        <f>IF(DEGREES(ACOS(SIN(RADIANS(G130))*SIN(RADIANS(E123))+COS(RADIANS(G130))*COS(RADIANS(E123))*COS(RADIANS(AP113))))&gt;90,0,$F$4*$F$5/E122^2*(SIN(RADIANS(G130))*SIN(RADIANS(E123))+COS(RADIANS(G130))*COS(RADIANS(E123))*COS(RADIANS(AP113))))</f>
        <v>0</v>
      </c>
      <c r="AQ130">
        <f>IF(DEGREES(ACOS(SIN(RADIANS(G130))*SIN(RADIANS(E123))+COS(RADIANS(G130))*COS(RADIANS(E123))*COS(RADIANS(AQ113))))&gt;90,0,$F$4*$F$5/E122^2*(SIN(RADIANS(G130))*SIN(RADIANS(E123))+COS(RADIANS(G130))*COS(RADIANS(E123))*COS(RADIANS(AQ113))))</f>
        <v>0</v>
      </c>
      <c r="AR130">
        <f>IF(DEGREES(ACOS(SIN(RADIANS(G130))*SIN(RADIANS(E123))+COS(RADIANS(G130))*COS(RADIANS(E123))*COS(RADIANS(AR113))))&gt;90,0,$F$4*$F$5/E122^2*(SIN(RADIANS(G130))*SIN(RADIANS(E123))+COS(RADIANS(G130))*COS(RADIANS(E123))*COS(RADIANS(AR113))))</f>
        <v>0</v>
      </c>
    </row>
    <row r="131" spans="2:44" x14ac:dyDescent="0.5">
      <c r="G131">
        <v>-70</v>
      </c>
      <c r="I131">
        <f>IF(DEGREES(ACOS(SIN(RADIANS(G131))*SIN(RADIANS(E123))+COS(RADIANS(G131))*COS(RADIANS(E123))*COS(RADIANS(I113))))&gt;90,0,$F$4*$F$5/E122^2*(SIN(RADIANS(G131))*SIN(RADIANS(E123))+COS(RADIANS(G131))*COS(RADIANS(E123))*COS(RADIANS(I113))))</f>
        <v>0</v>
      </c>
      <c r="J131">
        <f>IF(DEGREES(ACOS(SIN(RADIANS(G131))*SIN(RADIANS(E123))+COS(RADIANS(G131))*COS(RADIANS(E123))*COS(RADIANS(J113))))&gt;90,0,$F$4*$F$5/E122^2*(SIN(RADIANS(G131))*SIN(RADIANS(E123))+COS(RADIANS(G131))*COS(RADIANS(E123))*COS(RADIANS(J113))))</f>
        <v>0</v>
      </c>
      <c r="K131">
        <f>IF(DEGREES(ACOS(SIN(RADIANS(G131))*SIN(RADIANS(E123))+COS(RADIANS(G131))*COS(RADIANS(E123))*COS(RADIANS(K113))))&gt;90,0,$F$4*$F$5/E122^2*(SIN(RADIANS(G131))*SIN(RADIANS(E123))+COS(RADIANS(G131))*COS(RADIANS(E123))*COS(RADIANS(K113))))</f>
        <v>0</v>
      </c>
      <c r="L131">
        <f>IF(DEGREES(ACOS(SIN(RADIANS(G131))*SIN(RADIANS(E123))+COS(RADIANS(G131))*COS(RADIANS(E123))*COS(RADIANS(L113))))&gt;90,0,$F$4*$F$5/E122^2*(SIN(RADIANS(G131))*SIN(RADIANS(E123))+COS(RADIANS(G131))*COS(RADIANS(E123))*COS(RADIANS(L113))))</f>
        <v>0</v>
      </c>
      <c r="M131">
        <f>IF(DEGREES(ACOS(SIN(RADIANS(G131))*SIN(RADIANS(E123))+COS(RADIANS(G131))*COS(RADIANS(E123))*COS(RADIANS(M113))))&gt;90,0,$F$4*$F$5/E122^2*(SIN(RADIANS(G131))*SIN(RADIANS(E123))+COS(RADIANS(G131))*COS(RADIANS(E123))*COS(RADIANS(M113))))</f>
        <v>0</v>
      </c>
      <c r="N131">
        <f>IF(DEGREES(ACOS(SIN(RADIANS(G131))*SIN(RADIANS(E123))+COS(RADIANS(G131))*COS(RADIANS(E123))*COS(RADIANS(N113))))&gt;90,0,$F$4*$F$5/E122^2*(SIN(RADIANS(G131))*SIN(RADIANS(E123))+COS(RADIANS(G131))*COS(RADIANS(E123))*COS(RADIANS(N113))))</f>
        <v>0</v>
      </c>
      <c r="O131">
        <f>IF(DEGREES(ACOS(SIN(RADIANS(G131))*SIN(RADIANS(E123))+COS(RADIANS(G131))*COS(RADIANS(E123))*COS(RADIANS(O113))))&gt;90,0,$F$4*$F$5/E122^2*(SIN(RADIANS(G131))*SIN(RADIANS(E123))+COS(RADIANS(G131))*COS(RADIANS(E123))*COS(RADIANS(O113))))</f>
        <v>0</v>
      </c>
      <c r="P131">
        <f>IF(DEGREES(ACOS(SIN(RADIANS(G131))*SIN(RADIANS(E123))+COS(RADIANS(G131))*COS(RADIANS(E123))*COS(RADIANS(P113))))&gt;90,0,$F$4*$F$5/E122^2*(SIN(RADIANS(G131))*SIN(RADIANS(E123))+COS(RADIANS(G131))*COS(RADIANS(E123))*COS(RADIANS(P113))))</f>
        <v>0</v>
      </c>
      <c r="Q131">
        <f>IF(DEGREES(ACOS(SIN(RADIANS(G131))*SIN(RADIANS(E123))+COS(RADIANS(G131))*COS(RADIANS(E123))*COS(RADIANS(Q113))))&gt;90,0,$F$4*$F$5/E122^2*(SIN(RADIANS(G131))*SIN(RADIANS(E123))+COS(RADIANS(G131))*COS(RADIANS(E123))*COS(RADIANS(Q113))))</f>
        <v>0</v>
      </c>
      <c r="R131" t="e">
        <f>IF(DEGREES(ACOS(SIN(RADIANS(G131))*SIN(RADIANS(E123))+COS(RADIANS(G131))*COS(RADIANS(E123))*COS(RADIANS(R113))))&gt;90,0,$F$4*$F$5/E122^2*(SIN(RADIANS(G131))*SIN(RADIANS(E123))+COS(RADIANS(G131))*COS(RADIANS(E123))*COS(RADIANS(R113))))</f>
        <v>#DIV/0!</v>
      </c>
      <c r="S131" t="e">
        <f>IF(DEGREES(ACOS(SIN(RADIANS(G131))*SIN(RADIANS(E123))+COS(RADIANS(G131))*COS(RADIANS(E123))*COS(RADIANS(S113))))&gt;90,0,$F$4*$F$5/E122^2*(SIN(RADIANS(G131))*SIN(RADIANS(E123))+COS(RADIANS(G131))*COS(RADIANS(E123))*COS(RADIANS(S113))))</f>
        <v>#DIV/0!</v>
      </c>
      <c r="T131" t="e">
        <f>IF(DEGREES(ACOS(SIN(RADIANS(G131))*SIN(RADIANS(E123))+COS(RADIANS(G131))*COS(RADIANS(E123))*COS(RADIANS(T113))))&gt;90,0,$F$4*$F$5/E122^2*(SIN(RADIANS(G131))*SIN(RADIANS(E123))+COS(RADIANS(G131))*COS(RADIANS(E123))*COS(RADIANS(T113))))</f>
        <v>#DIV/0!</v>
      </c>
      <c r="U131" t="e">
        <f>IF(DEGREES(ACOS(SIN(RADIANS(G131))*SIN(RADIANS(E123))+COS(RADIANS(G131))*COS(RADIANS(E123))*COS(RADIANS(U113))))&gt;90,0,$F$4*$F$5/E122^2*(SIN(RADIANS(G131))*SIN(RADIANS(E123))+COS(RADIANS(G131))*COS(RADIANS(E123))*COS(RADIANS(U113))))</f>
        <v>#DIV/0!</v>
      </c>
      <c r="V131" t="e">
        <f>IF(DEGREES(ACOS(SIN(RADIANS(G131))*SIN(RADIANS(E123))+COS(RADIANS(G131))*COS(RADIANS(E123))*COS(RADIANS(V113))))&gt;90,0,$F$4*$F$5/E122^2*(SIN(RADIANS(G131))*SIN(RADIANS(E123))+COS(RADIANS(G131))*COS(RADIANS(E123))*COS(RADIANS(V113))))</f>
        <v>#DIV/0!</v>
      </c>
      <c r="W131" t="e">
        <f>IF(DEGREES(ACOS(SIN(RADIANS(G131))*SIN(RADIANS(E123))+COS(RADIANS(G131))*COS(RADIANS(E123))*COS(RADIANS(W113))))&gt;90,0,$F$4*$F$5/E122^2*(SIN(RADIANS(G131))*SIN(RADIANS(E123))+COS(RADIANS(G131))*COS(RADIANS(E123))*COS(RADIANS(W113))))</f>
        <v>#DIV/0!</v>
      </c>
      <c r="X131" t="e">
        <f>IF(DEGREES(ACOS(SIN(RADIANS(G131))*SIN(RADIANS(E123))+COS(RADIANS(G131))*COS(RADIANS(E123))*COS(RADIANS(X113))))&gt;90,0,$F$4*$F$5/E122^2*(SIN(RADIANS(G131))*SIN(RADIANS(E123))+COS(RADIANS(G131))*COS(RADIANS(E123))*COS(RADIANS(X113))))</f>
        <v>#DIV/0!</v>
      </c>
      <c r="Y131" t="e">
        <f>IF(DEGREES(ACOS(SIN(RADIANS(G131))*SIN(RADIANS(E123))+COS(RADIANS(G131))*COS(RADIANS(E123))*COS(RADIANS(Y113))))&gt;90,0,$F$4*$F$5/E122^2*(SIN(RADIANS(G131))*SIN(RADIANS(E123))+COS(RADIANS(G131))*COS(RADIANS(E123))*COS(RADIANS(Y113))))</f>
        <v>#DIV/0!</v>
      </c>
      <c r="Z131" t="e">
        <f>IF(DEGREES(ACOS(SIN(RADIANS(G131))*SIN(RADIANS(E123))+COS(RADIANS(G131))*COS(RADIANS(E123))*COS(RADIANS(Z113))))&gt;90,0,$F$4*$F$5/E122^2*(SIN(RADIANS(G131))*SIN(RADIANS(E123))+COS(RADIANS(G131))*COS(RADIANS(E123))*COS(RADIANS(Z113))))</f>
        <v>#DIV/0!</v>
      </c>
      <c r="AA131" t="e">
        <f>IF(DEGREES(ACOS(SIN(RADIANS(G131))*SIN(RADIANS(E123))+COS(RADIANS(G131))*COS(RADIANS(E123))*COS(RADIANS(AA113))))&gt;90,0,$F$4*$F$5/E122^2*(SIN(RADIANS(G131))*SIN(RADIANS(E123))+COS(RADIANS(G131))*COS(RADIANS(E123))*COS(RADIANS(AA113))))</f>
        <v>#DIV/0!</v>
      </c>
      <c r="AB131" t="e">
        <f>IF(DEGREES(ACOS(SIN(RADIANS(G131))*SIN(RADIANS(E123))+COS(RADIANS(G131))*COS(RADIANS(E123))*COS(RADIANS(AB113))))&gt;90,0,$F$4*$F$5/E122^2*(SIN(RADIANS(G131))*SIN(RADIANS(E123))+COS(RADIANS(G131))*COS(RADIANS(E123))*COS(RADIANS(AB113))))</f>
        <v>#DIV/0!</v>
      </c>
      <c r="AC131" t="e">
        <f>IF(DEGREES(ACOS(SIN(RADIANS(G131))*SIN(RADIANS(E123))+COS(RADIANS(G131))*COS(RADIANS(E123))*COS(RADIANS(AC113))))&gt;90,0,$F$4*$F$5/E122^2*(SIN(RADIANS(G131))*SIN(RADIANS(E123))+COS(RADIANS(G131))*COS(RADIANS(E123))*COS(RADIANS(AC113))))</f>
        <v>#DIV/0!</v>
      </c>
      <c r="AD131" t="e">
        <f>IF(DEGREES(ACOS(SIN(RADIANS(G131))*SIN(RADIANS(E123))+COS(RADIANS(G131))*COS(RADIANS(E123))*COS(RADIANS(AD113))))&gt;90,0,$F$4*$F$5/E122^2*(SIN(RADIANS(G131))*SIN(RADIANS(E123))+COS(RADIANS(G131))*COS(RADIANS(E123))*COS(RADIANS(AD113))))</f>
        <v>#DIV/0!</v>
      </c>
      <c r="AE131" t="e">
        <f>IF(DEGREES(ACOS(SIN(RADIANS(G131))*SIN(RADIANS(E123))+COS(RADIANS(G131))*COS(RADIANS(E123))*COS(RADIANS(AE113))))&gt;90,0,$F$4*$F$5/E122^2*(SIN(RADIANS(G131))*SIN(RADIANS(E123))+COS(RADIANS(G131))*COS(RADIANS(E123))*COS(RADIANS(AE113))))</f>
        <v>#DIV/0!</v>
      </c>
      <c r="AF131" t="e">
        <f>IF(DEGREES(ACOS(SIN(RADIANS(G131))*SIN(RADIANS(E123))+COS(RADIANS(G131))*COS(RADIANS(E123))*COS(RADIANS(AF113))))&gt;90,0,$F$4*$F$5/E122^2*(SIN(RADIANS(G131))*SIN(RADIANS(E123))+COS(RADIANS(G131))*COS(RADIANS(E123))*COS(RADIANS(AF113))))</f>
        <v>#DIV/0!</v>
      </c>
      <c r="AG131" t="e">
        <f>IF(DEGREES(ACOS(SIN(RADIANS(G131))*SIN(RADIANS(E123))+COS(RADIANS(G131))*COS(RADIANS(E123))*COS(RADIANS(AG113))))&gt;90,0,$F$4*$F$5/E122^2*(SIN(RADIANS(G131))*SIN(RADIANS(E123))+COS(RADIANS(G131))*COS(RADIANS(E123))*COS(RADIANS(AG113))))</f>
        <v>#DIV/0!</v>
      </c>
      <c r="AH131" t="e">
        <f>IF(DEGREES(ACOS(SIN(RADIANS(G131))*SIN(RADIANS(E123))+COS(RADIANS(G131))*COS(RADIANS(E123))*COS(RADIANS(AH113))))&gt;90,0,$F$4*$F$5/E122^2*(SIN(RADIANS(G131))*SIN(RADIANS(E123))+COS(RADIANS(G131))*COS(RADIANS(E123))*COS(RADIANS(AH113))))</f>
        <v>#DIV/0!</v>
      </c>
      <c r="AI131" t="e">
        <f>IF(DEGREES(ACOS(SIN(RADIANS(G131))*SIN(RADIANS(E123))+COS(RADIANS(G131))*COS(RADIANS(E123))*COS(RADIANS(AI113))))&gt;90,0,$F$4*$F$5/E122^2*(SIN(RADIANS(G131))*SIN(RADIANS(E123))+COS(RADIANS(G131))*COS(RADIANS(E123))*COS(RADIANS(AI113))))</f>
        <v>#DIV/0!</v>
      </c>
      <c r="AJ131" t="e">
        <f>IF(DEGREES(ACOS(SIN(RADIANS(G131))*SIN(RADIANS(E123))+COS(RADIANS(G131))*COS(RADIANS(E123))*COS(RADIANS(AJ113))))&gt;90,0,$F$4*$F$5/E122^2*(SIN(RADIANS(G131))*SIN(RADIANS(E123))+COS(RADIANS(G131))*COS(RADIANS(E123))*COS(RADIANS(AJ113))))</f>
        <v>#DIV/0!</v>
      </c>
      <c r="AK131">
        <f>IF(DEGREES(ACOS(SIN(RADIANS(G131))*SIN(RADIANS(E123))+COS(RADIANS(G131))*COS(RADIANS(E123))*COS(RADIANS(AK113))))&gt;90,0,$F$4*$F$5/E122^2*(SIN(RADIANS(G131))*SIN(RADIANS(E123))+COS(RADIANS(G131))*COS(RADIANS(E123))*COS(RADIANS(AK113))))</f>
        <v>0</v>
      </c>
      <c r="AL131">
        <f>IF(DEGREES(ACOS(SIN(RADIANS(G131))*SIN(RADIANS(E123))+COS(RADIANS(G131))*COS(RADIANS(E123))*COS(RADIANS(AL113))))&gt;90,0,$F$4*$F$5/E122^2*(SIN(RADIANS(G131))*SIN(RADIANS(E123))+COS(RADIANS(G131))*COS(RADIANS(E123))*COS(RADIANS(AL113))))</f>
        <v>0</v>
      </c>
      <c r="AM131">
        <f>IF(DEGREES(ACOS(SIN(RADIANS(G131))*SIN(RADIANS(E123))+COS(RADIANS(G131))*COS(RADIANS(E123))*COS(RADIANS(AM113))))&gt;90,0,$F$4*$F$5/E122^2*(SIN(RADIANS(G131))*SIN(RADIANS(E123))+COS(RADIANS(G131))*COS(RADIANS(E123))*COS(RADIANS(AM113))))</f>
        <v>0</v>
      </c>
      <c r="AN131">
        <f>IF(DEGREES(ACOS(SIN(RADIANS(G131))*SIN(RADIANS(E123))+COS(RADIANS(G131))*COS(RADIANS(E123))*COS(RADIANS(AN113))))&gt;90,0,$F$4*$F$5/E122^2*(SIN(RADIANS(G131))*SIN(RADIANS(E123))+COS(RADIANS(G131))*COS(RADIANS(E123))*COS(RADIANS(AN113))))</f>
        <v>0</v>
      </c>
      <c r="AO131">
        <f>IF(DEGREES(ACOS(SIN(RADIANS(G131))*SIN(RADIANS(E123))+COS(RADIANS(G131))*COS(RADIANS(E123))*COS(RADIANS(AO113))))&gt;90,0,$F$4*$F$5/E122^2*(SIN(RADIANS(G131))*SIN(RADIANS(E123))+COS(RADIANS(G131))*COS(RADIANS(E123))*COS(RADIANS(AO113))))</f>
        <v>0</v>
      </c>
      <c r="AP131">
        <f>IF(DEGREES(ACOS(SIN(RADIANS(G131))*SIN(RADIANS(E123))+COS(RADIANS(G131))*COS(RADIANS(E123))*COS(RADIANS(AP113))))&gt;90,0,$F$4*$F$5/E122^2*(SIN(RADIANS(G131))*SIN(RADIANS(E123))+COS(RADIANS(G131))*COS(RADIANS(E123))*COS(RADIANS(AP113))))</f>
        <v>0</v>
      </c>
      <c r="AQ131">
        <f>IF(DEGREES(ACOS(SIN(RADIANS(G131))*SIN(RADIANS(E123))+COS(RADIANS(G131))*COS(RADIANS(E123))*COS(RADIANS(AQ113))))&gt;90,0,$F$4*$F$5/E122^2*(SIN(RADIANS(G131))*SIN(RADIANS(E123))+COS(RADIANS(G131))*COS(RADIANS(E123))*COS(RADIANS(AQ113))))</f>
        <v>0</v>
      </c>
      <c r="AR131">
        <f>IF(DEGREES(ACOS(SIN(RADIANS(G131))*SIN(RADIANS(E123))+COS(RADIANS(G131))*COS(RADIANS(E123))*COS(RADIANS(AR113))))&gt;90,0,$F$4*$F$5/E122^2*(SIN(RADIANS(G131))*SIN(RADIANS(E123))+COS(RADIANS(G131))*COS(RADIANS(E123))*COS(RADIANS(AR113))))</f>
        <v>0</v>
      </c>
    </row>
    <row r="132" spans="2:44" x14ac:dyDescent="0.5">
      <c r="G132">
        <v>-80</v>
      </c>
      <c r="I132">
        <f>IF(DEGREES(ACOS(SIN(RADIANS(G132))*SIN(RADIANS(E123))+COS(RADIANS(G132))*COS(RADIANS(E123))*COS(RADIANS(I113))))&gt;90,0,$F$4*$F$5/E122^2*(SIN(RADIANS(G132))*SIN(RADIANS(E123))+COS(RADIANS(G132))*COS(RADIANS(E123))*COS(RADIANS(I113))))</f>
        <v>0</v>
      </c>
      <c r="J132">
        <f>IF(DEGREES(ACOS(SIN(RADIANS(G132))*SIN(RADIANS(E123))+COS(RADIANS(G132))*COS(RADIANS(E123))*COS(RADIANS(J113))))&gt;90,0,$F$4*$F$5/E122^2*(SIN(RADIANS(G132))*SIN(RADIANS(E123))+COS(RADIANS(G132))*COS(RADIANS(E123))*COS(RADIANS(J113))))</f>
        <v>0</v>
      </c>
      <c r="K132">
        <f>IF(DEGREES(ACOS(SIN(RADIANS(G132))*SIN(RADIANS(E123))+COS(RADIANS(G132))*COS(RADIANS(E123))*COS(RADIANS(K113))))&gt;90,0,$F$4*$F$5/E122^2*(SIN(RADIANS(G132))*SIN(RADIANS(E123))+COS(RADIANS(G132))*COS(RADIANS(E123))*COS(RADIANS(K113))))</f>
        <v>0</v>
      </c>
      <c r="L132">
        <f>IF(DEGREES(ACOS(SIN(RADIANS(G132))*SIN(RADIANS(E123))+COS(RADIANS(G132))*COS(RADIANS(E123))*COS(RADIANS(L113))))&gt;90,0,$F$4*$F$5/E122^2*(SIN(RADIANS(G132))*SIN(RADIANS(E123))+COS(RADIANS(G132))*COS(RADIANS(E123))*COS(RADIANS(L113))))</f>
        <v>0</v>
      </c>
      <c r="M132">
        <f>IF(DEGREES(ACOS(SIN(RADIANS(G132))*SIN(RADIANS(E123))+COS(RADIANS(G132))*COS(RADIANS(E123))*COS(RADIANS(M113))))&gt;90,0,$F$4*$F$5/E122^2*(SIN(RADIANS(G132))*SIN(RADIANS(E123))+COS(RADIANS(G132))*COS(RADIANS(E123))*COS(RADIANS(M113))))</f>
        <v>0</v>
      </c>
      <c r="N132">
        <f>IF(DEGREES(ACOS(SIN(RADIANS(G132))*SIN(RADIANS(E123))+COS(RADIANS(G132))*COS(RADIANS(E123))*COS(RADIANS(N113))))&gt;90,0,$F$4*$F$5/E122^2*(SIN(RADIANS(G132))*SIN(RADIANS(E123))+COS(RADIANS(G132))*COS(RADIANS(E123))*COS(RADIANS(N113))))</f>
        <v>0</v>
      </c>
      <c r="O132">
        <f>IF(DEGREES(ACOS(SIN(RADIANS(G132))*SIN(RADIANS(E123))+COS(RADIANS(G132))*COS(RADIANS(E123))*COS(RADIANS(O113))))&gt;90,0,$F$4*$F$5/E122^2*(SIN(RADIANS(G132))*SIN(RADIANS(E123))+COS(RADIANS(G132))*COS(RADIANS(E123))*COS(RADIANS(O113))))</f>
        <v>0</v>
      </c>
      <c r="P132">
        <f>IF(DEGREES(ACOS(SIN(RADIANS(G132))*SIN(RADIANS(E123))+COS(RADIANS(G132))*COS(RADIANS(E123))*COS(RADIANS(P113))))&gt;90,0,$F$4*$F$5/E122^2*(SIN(RADIANS(G132))*SIN(RADIANS(E123))+COS(RADIANS(G132))*COS(RADIANS(E123))*COS(RADIANS(P113))))</f>
        <v>0</v>
      </c>
      <c r="Q132">
        <f>IF(DEGREES(ACOS(SIN(RADIANS(G132))*SIN(RADIANS(E123))+COS(RADIANS(G132))*COS(RADIANS(E123))*COS(RADIANS(Q113))))&gt;90,0,$F$4*$F$5/E122^2*(SIN(RADIANS(G132))*SIN(RADIANS(E123))+COS(RADIANS(G132))*COS(RADIANS(E123))*COS(RADIANS(Q113))))</f>
        <v>0</v>
      </c>
      <c r="R132" t="e">
        <f>IF(DEGREES(ACOS(SIN(RADIANS(G132))*SIN(RADIANS(E123))+COS(RADIANS(G132))*COS(RADIANS(E123))*COS(RADIANS(R113))))&gt;90,0,$F$4*$F$5/E122^2*(SIN(RADIANS(G132))*SIN(RADIANS(E123))+COS(RADIANS(G132))*COS(RADIANS(E123))*COS(RADIANS(R113))))</f>
        <v>#DIV/0!</v>
      </c>
      <c r="S132" t="e">
        <f>IF(DEGREES(ACOS(SIN(RADIANS(G132))*SIN(RADIANS(E123))+COS(RADIANS(G132))*COS(RADIANS(E123))*COS(RADIANS(S113))))&gt;90,0,$F$4*$F$5/E122^2*(SIN(RADIANS(G132))*SIN(RADIANS(E123))+COS(RADIANS(G132))*COS(RADIANS(E123))*COS(RADIANS(S113))))</f>
        <v>#DIV/0!</v>
      </c>
      <c r="T132" t="e">
        <f>IF(DEGREES(ACOS(SIN(RADIANS(G132))*SIN(RADIANS(E123))+COS(RADIANS(G132))*COS(RADIANS(E123))*COS(RADIANS(T113))))&gt;90,0,$F$4*$F$5/E122^2*(SIN(RADIANS(G132))*SIN(RADIANS(E123))+COS(RADIANS(G132))*COS(RADIANS(E123))*COS(RADIANS(T113))))</f>
        <v>#DIV/0!</v>
      </c>
      <c r="U132" t="e">
        <f>IF(DEGREES(ACOS(SIN(RADIANS(G132))*SIN(RADIANS(E123))+COS(RADIANS(G132))*COS(RADIANS(E123))*COS(RADIANS(U113))))&gt;90,0,$F$4*$F$5/E122^2*(SIN(RADIANS(G132))*SIN(RADIANS(E123))+COS(RADIANS(G132))*COS(RADIANS(E123))*COS(RADIANS(U113))))</f>
        <v>#DIV/0!</v>
      </c>
      <c r="V132" t="e">
        <f>IF(DEGREES(ACOS(SIN(RADIANS(G132))*SIN(RADIANS(E123))+COS(RADIANS(G132))*COS(RADIANS(E123))*COS(RADIANS(V113))))&gt;90,0,$F$4*$F$5/E122^2*(SIN(RADIANS(G132))*SIN(RADIANS(E123))+COS(RADIANS(G132))*COS(RADIANS(E123))*COS(RADIANS(V113))))</f>
        <v>#DIV/0!</v>
      </c>
      <c r="W132" t="e">
        <f>IF(DEGREES(ACOS(SIN(RADIANS(G132))*SIN(RADIANS(E123))+COS(RADIANS(G132))*COS(RADIANS(E123))*COS(RADIANS(W113))))&gt;90,0,$F$4*$F$5/E122^2*(SIN(RADIANS(G132))*SIN(RADIANS(E123))+COS(RADIANS(G132))*COS(RADIANS(E123))*COS(RADIANS(W113))))</f>
        <v>#DIV/0!</v>
      </c>
      <c r="X132" t="e">
        <f>IF(DEGREES(ACOS(SIN(RADIANS(G132))*SIN(RADIANS(E123))+COS(RADIANS(G132))*COS(RADIANS(E123))*COS(RADIANS(X113))))&gt;90,0,$F$4*$F$5/E122^2*(SIN(RADIANS(G132))*SIN(RADIANS(E123))+COS(RADIANS(G132))*COS(RADIANS(E123))*COS(RADIANS(X113))))</f>
        <v>#DIV/0!</v>
      </c>
      <c r="Y132" t="e">
        <f>IF(DEGREES(ACOS(SIN(RADIANS(G132))*SIN(RADIANS(E123))+COS(RADIANS(G132))*COS(RADIANS(E123))*COS(RADIANS(Y113))))&gt;90,0,$F$4*$F$5/E122^2*(SIN(RADIANS(G132))*SIN(RADIANS(E123))+COS(RADIANS(G132))*COS(RADIANS(E123))*COS(RADIANS(Y113))))</f>
        <v>#DIV/0!</v>
      </c>
      <c r="Z132" t="e">
        <f>IF(DEGREES(ACOS(SIN(RADIANS(G132))*SIN(RADIANS(E123))+COS(RADIANS(G132))*COS(RADIANS(E123))*COS(RADIANS(Z113))))&gt;90,0,$F$4*$F$5/E122^2*(SIN(RADIANS(G132))*SIN(RADIANS(E123))+COS(RADIANS(G132))*COS(RADIANS(E123))*COS(RADIANS(Z113))))</f>
        <v>#DIV/0!</v>
      </c>
      <c r="AA132" t="e">
        <f>IF(DEGREES(ACOS(SIN(RADIANS(G132))*SIN(RADIANS(E123))+COS(RADIANS(G132))*COS(RADIANS(E123))*COS(RADIANS(AA113))))&gt;90,0,$F$4*$F$5/E122^2*(SIN(RADIANS(G132))*SIN(RADIANS(E123))+COS(RADIANS(G132))*COS(RADIANS(E123))*COS(RADIANS(AA113))))</f>
        <v>#DIV/0!</v>
      </c>
      <c r="AB132" t="e">
        <f>IF(DEGREES(ACOS(SIN(RADIANS(G132))*SIN(RADIANS(E123))+COS(RADIANS(G132))*COS(RADIANS(E123))*COS(RADIANS(AB113))))&gt;90,0,$F$4*$F$5/E122^2*(SIN(RADIANS(G132))*SIN(RADIANS(E123))+COS(RADIANS(G132))*COS(RADIANS(E123))*COS(RADIANS(AB113))))</f>
        <v>#DIV/0!</v>
      </c>
      <c r="AC132" t="e">
        <f>IF(DEGREES(ACOS(SIN(RADIANS(G132))*SIN(RADIANS(E123))+COS(RADIANS(G132))*COS(RADIANS(E123))*COS(RADIANS(AC113))))&gt;90,0,$F$4*$F$5/E122^2*(SIN(RADIANS(G132))*SIN(RADIANS(E123))+COS(RADIANS(G132))*COS(RADIANS(E123))*COS(RADIANS(AC113))))</f>
        <v>#DIV/0!</v>
      </c>
      <c r="AD132" t="e">
        <f>IF(DEGREES(ACOS(SIN(RADIANS(G132))*SIN(RADIANS(E123))+COS(RADIANS(G132))*COS(RADIANS(E123))*COS(RADIANS(AD113))))&gt;90,0,$F$4*$F$5/E122^2*(SIN(RADIANS(G132))*SIN(RADIANS(E123))+COS(RADIANS(G132))*COS(RADIANS(E123))*COS(RADIANS(AD113))))</f>
        <v>#DIV/0!</v>
      </c>
      <c r="AE132" t="e">
        <f>IF(DEGREES(ACOS(SIN(RADIANS(G132))*SIN(RADIANS(E123))+COS(RADIANS(G132))*COS(RADIANS(E123))*COS(RADIANS(AE113))))&gt;90,0,$F$4*$F$5/E122^2*(SIN(RADIANS(G132))*SIN(RADIANS(E123))+COS(RADIANS(G132))*COS(RADIANS(E123))*COS(RADIANS(AE113))))</f>
        <v>#DIV/0!</v>
      </c>
      <c r="AF132" t="e">
        <f>IF(DEGREES(ACOS(SIN(RADIANS(G132))*SIN(RADIANS(E123))+COS(RADIANS(G132))*COS(RADIANS(E123))*COS(RADIANS(AF113))))&gt;90,0,$F$4*$F$5/E122^2*(SIN(RADIANS(G132))*SIN(RADIANS(E123))+COS(RADIANS(G132))*COS(RADIANS(E123))*COS(RADIANS(AF113))))</f>
        <v>#DIV/0!</v>
      </c>
      <c r="AG132" t="e">
        <f>IF(DEGREES(ACOS(SIN(RADIANS(G132))*SIN(RADIANS(E123))+COS(RADIANS(G132))*COS(RADIANS(E123))*COS(RADIANS(AG113))))&gt;90,0,$F$4*$F$5/E122^2*(SIN(RADIANS(G132))*SIN(RADIANS(E123))+COS(RADIANS(G132))*COS(RADIANS(E123))*COS(RADIANS(AG113))))</f>
        <v>#DIV/0!</v>
      </c>
      <c r="AH132" t="e">
        <f>IF(DEGREES(ACOS(SIN(RADIANS(G132))*SIN(RADIANS(E123))+COS(RADIANS(G132))*COS(RADIANS(E123))*COS(RADIANS(AH113))))&gt;90,0,$F$4*$F$5/E122^2*(SIN(RADIANS(G132))*SIN(RADIANS(E123))+COS(RADIANS(G132))*COS(RADIANS(E123))*COS(RADIANS(AH113))))</f>
        <v>#DIV/0!</v>
      </c>
      <c r="AI132" t="e">
        <f>IF(DEGREES(ACOS(SIN(RADIANS(G132))*SIN(RADIANS(E123))+COS(RADIANS(G132))*COS(RADIANS(E123))*COS(RADIANS(AI113))))&gt;90,0,$F$4*$F$5/E122^2*(SIN(RADIANS(G132))*SIN(RADIANS(E123))+COS(RADIANS(G132))*COS(RADIANS(E123))*COS(RADIANS(AI113))))</f>
        <v>#DIV/0!</v>
      </c>
      <c r="AJ132" t="e">
        <f>IF(DEGREES(ACOS(SIN(RADIANS(G132))*SIN(RADIANS(E123))+COS(RADIANS(G132))*COS(RADIANS(E123))*COS(RADIANS(AJ113))))&gt;90,0,$F$4*$F$5/E122^2*(SIN(RADIANS(G132))*SIN(RADIANS(E123))+COS(RADIANS(G132))*COS(RADIANS(E123))*COS(RADIANS(AJ113))))</f>
        <v>#DIV/0!</v>
      </c>
      <c r="AK132">
        <f>IF(DEGREES(ACOS(SIN(RADIANS(G132))*SIN(RADIANS(E123))+COS(RADIANS(G132))*COS(RADIANS(E123))*COS(RADIANS(AK113))))&gt;90,0,$F$4*$F$5/E122^2*(SIN(RADIANS(G132))*SIN(RADIANS(E123))+COS(RADIANS(G132))*COS(RADIANS(E123))*COS(RADIANS(AK113))))</f>
        <v>0</v>
      </c>
      <c r="AL132">
        <f>IF(DEGREES(ACOS(SIN(RADIANS(G132))*SIN(RADIANS(E123))+COS(RADIANS(G132))*COS(RADIANS(E123))*COS(RADIANS(AL113))))&gt;90,0,$F$4*$F$5/E122^2*(SIN(RADIANS(G132))*SIN(RADIANS(E123))+COS(RADIANS(G132))*COS(RADIANS(E123))*COS(RADIANS(AL113))))</f>
        <v>0</v>
      </c>
      <c r="AM132">
        <f>IF(DEGREES(ACOS(SIN(RADIANS(G132))*SIN(RADIANS(E123))+COS(RADIANS(G132))*COS(RADIANS(E123))*COS(RADIANS(AM113))))&gt;90,0,$F$4*$F$5/E122^2*(SIN(RADIANS(G132))*SIN(RADIANS(E123))+COS(RADIANS(G132))*COS(RADIANS(E123))*COS(RADIANS(AM113))))</f>
        <v>0</v>
      </c>
      <c r="AN132">
        <f>IF(DEGREES(ACOS(SIN(RADIANS(G132))*SIN(RADIANS(E123))+COS(RADIANS(G132))*COS(RADIANS(E123))*COS(RADIANS(AN113))))&gt;90,0,$F$4*$F$5/E122^2*(SIN(RADIANS(G132))*SIN(RADIANS(E123))+COS(RADIANS(G132))*COS(RADIANS(E123))*COS(RADIANS(AN113))))</f>
        <v>0</v>
      </c>
      <c r="AO132">
        <f>IF(DEGREES(ACOS(SIN(RADIANS(G132))*SIN(RADIANS(E123))+COS(RADIANS(G132))*COS(RADIANS(E123))*COS(RADIANS(AO113))))&gt;90,0,$F$4*$F$5/E122^2*(SIN(RADIANS(G132))*SIN(RADIANS(E123))+COS(RADIANS(G132))*COS(RADIANS(E123))*COS(RADIANS(AO113))))</f>
        <v>0</v>
      </c>
      <c r="AP132">
        <f>IF(DEGREES(ACOS(SIN(RADIANS(G132))*SIN(RADIANS(E123))+COS(RADIANS(G132))*COS(RADIANS(E123))*COS(RADIANS(AP113))))&gt;90,0,$F$4*$F$5/E122^2*(SIN(RADIANS(G132))*SIN(RADIANS(E123))+COS(RADIANS(G132))*COS(RADIANS(E123))*COS(RADIANS(AP113))))</f>
        <v>0</v>
      </c>
      <c r="AQ132">
        <f>IF(DEGREES(ACOS(SIN(RADIANS(G132))*SIN(RADIANS(E123))+COS(RADIANS(G132))*COS(RADIANS(E123))*COS(RADIANS(AQ113))))&gt;90,0,$F$4*$F$5/E122^2*(SIN(RADIANS(G132))*SIN(RADIANS(E123))+COS(RADIANS(G132))*COS(RADIANS(E123))*COS(RADIANS(AQ113))))</f>
        <v>0</v>
      </c>
      <c r="AR132">
        <f>IF(DEGREES(ACOS(SIN(RADIANS(G132))*SIN(RADIANS(E123))+COS(RADIANS(G132))*COS(RADIANS(E123))*COS(RADIANS(AR113))))&gt;90,0,$F$4*$F$5/E122^2*(SIN(RADIANS(G132))*SIN(RADIANS(E123))+COS(RADIANS(G132))*COS(RADIANS(E123))*COS(RADIANS(AR113))))</f>
        <v>0</v>
      </c>
    </row>
    <row r="133" spans="2:44" x14ac:dyDescent="0.5">
      <c r="G133">
        <v>-90</v>
      </c>
      <c r="I133" t="e">
        <f>IF(DEGREES(ACOS(SIN(RADIANS(G133))*SIN(RADIANS(E123))+COS(RADIANS(G133))*COS(RADIANS(E123))*COS(RADIANS(I113))))&gt;90,0,$F$4*$F$5/E122^2*(SIN(RADIANS(G133))*SIN(RADIANS(E123))+COS(RADIANS(G133))*COS(RADIANS(E123))*COS(RADIANS(I113))))</f>
        <v>#DIV/0!</v>
      </c>
      <c r="J133" t="e">
        <f>IF(DEGREES(ACOS(SIN(RADIANS(G133))*SIN(RADIANS(E123))+COS(RADIANS(G133))*COS(RADIANS(E123))*COS(RADIANS(J113))))&gt;90,0,$F$4*$F$5/E122^2*(SIN(RADIANS(G133))*SIN(RADIANS(E123))+COS(RADIANS(G133))*COS(RADIANS(E123))*COS(RADIANS(J113))))</f>
        <v>#DIV/0!</v>
      </c>
      <c r="K133" t="e">
        <f>IF(DEGREES(ACOS(SIN(RADIANS(G133))*SIN(RADIANS(E123))+COS(RADIANS(G133))*COS(RADIANS(E123))*COS(RADIANS(K113))))&gt;90,0,$F$4*$F$5/E122^2*(SIN(RADIANS(G133))*SIN(RADIANS(E123))+COS(RADIANS(G133))*COS(RADIANS(E123))*COS(RADIANS(K113))))</f>
        <v>#DIV/0!</v>
      </c>
      <c r="L133" t="e">
        <f>IF(DEGREES(ACOS(SIN(RADIANS(G133))*SIN(RADIANS(E123))+COS(RADIANS(G133))*COS(RADIANS(E123))*COS(RADIANS(L113))))&gt;90,0,$F$4*$F$5/E122^2*(SIN(RADIANS(G133))*SIN(RADIANS(E123))+COS(RADIANS(G133))*COS(RADIANS(E123))*COS(RADIANS(L113))))</f>
        <v>#DIV/0!</v>
      </c>
      <c r="M133" t="e">
        <f>IF(DEGREES(ACOS(SIN(RADIANS(G133))*SIN(RADIANS(E123))+COS(RADIANS(G133))*COS(RADIANS(E123))*COS(RADIANS(M113))))&gt;90,0,$F$4*$F$5/E122^2*(SIN(RADIANS(G133))*SIN(RADIANS(E123))+COS(RADIANS(G133))*COS(RADIANS(E123))*COS(RADIANS(M113))))</f>
        <v>#DIV/0!</v>
      </c>
      <c r="N133" t="e">
        <f>IF(DEGREES(ACOS(SIN(RADIANS(G133))*SIN(RADIANS(E123))+COS(RADIANS(G133))*COS(RADIANS(E123))*COS(RADIANS(N113))))&gt;90,0,$F$4*$F$5/E122^2*(SIN(RADIANS(G133))*SIN(RADIANS(E123))+COS(RADIANS(G133))*COS(RADIANS(E123))*COS(RADIANS(N113))))</f>
        <v>#DIV/0!</v>
      </c>
      <c r="O133" t="e">
        <f>IF(DEGREES(ACOS(SIN(RADIANS(G133))*SIN(RADIANS(E123))+COS(RADIANS(G133))*COS(RADIANS(E123))*COS(RADIANS(O113))))&gt;90,0,$F$4*$F$5/E122^2*(SIN(RADIANS(G133))*SIN(RADIANS(E123))+COS(RADIANS(G133))*COS(RADIANS(E123))*COS(RADIANS(O113))))</f>
        <v>#DIV/0!</v>
      </c>
      <c r="P133" t="e">
        <f>IF(DEGREES(ACOS(SIN(RADIANS(G133))*SIN(RADIANS(E123))+COS(RADIANS(G133))*COS(RADIANS(E123))*COS(RADIANS(P113))))&gt;90,0,$F$4*$F$5/E122^2*(SIN(RADIANS(G133))*SIN(RADIANS(E123))+COS(RADIANS(G133))*COS(RADIANS(E123))*COS(RADIANS(P113))))</f>
        <v>#DIV/0!</v>
      </c>
      <c r="Q133" t="e">
        <f>IF(DEGREES(ACOS(SIN(RADIANS(G133))*SIN(RADIANS(E123))+COS(RADIANS(G133))*COS(RADIANS(E123))*COS(RADIANS(Q113))))&gt;90,0,$F$4*$F$5/E122^2*(SIN(RADIANS(G133))*SIN(RADIANS(E123))+COS(RADIANS(G133))*COS(RADIANS(E123))*COS(RADIANS(Q113))))</f>
        <v>#DIV/0!</v>
      </c>
      <c r="R133" t="e">
        <f>IF(DEGREES(ACOS(SIN(RADIANS(G133))*SIN(RADIANS(E123))+COS(RADIANS(G133))*COS(RADIANS(E123))*COS(RADIANS(R113))))&gt;90,0,$F$4*$F$5/E122^2*(SIN(RADIANS(G133))*SIN(RADIANS(E123))+COS(RADIANS(G133))*COS(RADIANS(E123))*COS(RADIANS(R113))))</f>
        <v>#DIV/0!</v>
      </c>
      <c r="S133" t="e">
        <f>IF(DEGREES(ACOS(SIN(RADIANS(G133))*SIN(RADIANS(E123))+COS(RADIANS(G133))*COS(RADIANS(E123))*COS(RADIANS(S113))))&gt;90,0,$F$4*$F$5/E122^2*(SIN(RADIANS(G133))*SIN(RADIANS(E123))+COS(RADIANS(G133))*COS(RADIANS(E123))*COS(RADIANS(S113))))</f>
        <v>#DIV/0!</v>
      </c>
      <c r="T133" t="e">
        <f>IF(DEGREES(ACOS(SIN(RADIANS(G133))*SIN(RADIANS(E123))+COS(RADIANS(G133))*COS(RADIANS(E123))*COS(RADIANS(T113))))&gt;90,0,$F$4*$F$5/E122^2*(SIN(RADIANS(G133))*SIN(RADIANS(E123))+COS(RADIANS(G133))*COS(RADIANS(E123))*COS(RADIANS(T113))))</f>
        <v>#DIV/0!</v>
      </c>
      <c r="U133" t="e">
        <f>IF(DEGREES(ACOS(SIN(RADIANS(G133))*SIN(RADIANS(E123))+COS(RADIANS(G133))*COS(RADIANS(E123))*COS(RADIANS(U113))))&gt;90,0,$F$4*$F$5/E122^2*(SIN(RADIANS(G133))*SIN(RADIANS(E123))+COS(RADIANS(G133))*COS(RADIANS(E123))*COS(RADIANS(U113))))</f>
        <v>#DIV/0!</v>
      </c>
      <c r="V133" t="e">
        <f>IF(DEGREES(ACOS(SIN(RADIANS(G133))*SIN(RADIANS(E123))+COS(RADIANS(G133))*COS(RADIANS(E123))*COS(RADIANS(V113))))&gt;90,0,$F$4*$F$5/E122^2*(SIN(RADIANS(G133))*SIN(RADIANS(E123))+COS(RADIANS(G133))*COS(RADIANS(E123))*COS(RADIANS(V113))))</f>
        <v>#DIV/0!</v>
      </c>
      <c r="W133" t="e">
        <f>IF(DEGREES(ACOS(SIN(RADIANS(G133))*SIN(RADIANS(E123))+COS(RADIANS(G133))*COS(RADIANS(E123))*COS(RADIANS(W113))))&gt;90,0,$F$4*$F$5/E122^2*(SIN(RADIANS(G133))*SIN(RADIANS(E123))+COS(RADIANS(G133))*COS(RADIANS(E123))*COS(RADIANS(W113))))</f>
        <v>#DIV/0!</v>
      </c>
      <c r="X133" t="e">
        <f>IF(DEGREES(ACOS(SIN(RADIANS(G133))*SIN(RADIANS(E123))+COS(RADIANS(G133))*COS(RADIANS(E123))*COS(RADIANS(X113))))&gt;90,0,$F$4*$F$5/E122^2*(SIN(RADIANS(G133))*SIN(RADIANS(E123))+COS(RADIANS(G133))*COS(RADIANS(E123))*COS(RADIANS(X113))))</f>
        <v>#DIV/0!</v>
      </c>
      <c r="Y133" t="e">
        <f>IF(DEGREES(ACOS(SIN(RADIANS(G133))*SIN(RADIANS(E123))+COS(RADIANS(G133))*COS(RADIANS(E123))*COS(RADIANS(Y113))))&gt;90,0,$F$4*$F$5/E122^2*(SIN(RADIANS(G133))*SIN(RADIANS(E123))+COS(RADIANS(G133))*COS(RADIANS(E123))*COS(RADIANS(Y113))))</f>
        <v>#DIV/0!</v>
      </c>
      <c r="Z133" t="e">
        <f>IF(DEGREES(ACOS(SIN(RADIANS(G133))*SIN(RADIANS(E123))+COS(RADIANS(G133))*COS(RADIANS(E123))*COS(RADIANS(Z113))))&gt;90,0,$F$4*$F$5/E122^2*(SIN(RADIANS(G133))*SIN(RADIANS(E123))+COS(RADIANS(G133))*COS(RADIANS(E123))*COS(RADIANS(Z113))))</f>
        <v>#DIV/0!</v>
      </c>
      <c r="AA133" t="e">
        <f>IF(DEGREES(ACOS(SIN(RADIANS(G133))*SIN(RADIANS(E123))+COS(RADIANS(G133))*COS(RADIANS(E123))*COS(RADIANS(AA113))))&gt;90,0,$F$4*$F$5/E122^2*(SIN(RADIANS(G133))*SIN(RADIANS(E123))+COS(RADIANS(G133))*COS(RADIANS(E123))*COS(RADIANS(AA113))))</f>
        <v>#DIV/0!</v>
      </c>
      <c r="AB133" t="e">
        <f>IF(DEGREES(ACOS(SIN(RADIANS(G133))*SIN(RADIANS(E123))+COS(RADIANS(G133))*COS(RADIANS(E123))*COS(RADIANS(AB113))))&gt;90,0,$F$4*$F$5/E122^2*(SIN(RADIANS(G133))*SIN(RADIANS(E123))+COS(RADIANS(G133))*COS(RADIANS(E123))*COS(RADIANS(AB113))))</f>
        <v>#DIV/0!</v>
      </c>
      <c r="AC133" t="e">
        <f>IF(DEGREES(ACOS(SIN(RADIANS(G133))*SIN(RADIANS(E123))+COS(RADIANS(G133))*COS(RADIANS(E123))*COS(RADIANS(AC113))))&gt;90,0,$F$4*$F$5/E122^2*(SIN(RADIANS(G133))*SIN(RADIANS(E123))+COS(RADIANS(G133))*COS(RADIANS(E123))*COS(RADIANS(AC113))))</f>
        <v>#DIV/0!</v>
      </c>
      <c r="AD133" t="e">
        <f>IF(DEGREES(ACOS(SIN(RADIANS(G133))*SIN(RADIANS(E123))+COS(RADIANS(G133))*COS(RADIANS(E123))*COS(RADIANS(AD113))))&gt;90,0,$F$4*$F$5/E122^2*(SIN(RADIANS(G133))*SIN(RADIANS(E123))+COS(RADIANS(G133))*COS(RADIANS(E123))*COS(RADIANS(AD113))))</f>
        <v>#DIV/0!</v>
      </c>
      <c r="AE133" t="e">
        <f>IF(DEGREES(ACOS(SIN(RADIANS(G133))*SIN(RADIANS(E123))+COS(RADIANS(G133))*COS(RADIANS(E123))*COS(RADIANS(AE113))))&gt;90,0,$F$4*$F$5/E122^2*(SIN(RADIANS(G133))*SIN(RADIANS(E123))+COS(RADIANS(G133))*COS(RADIANS(E123))*COS(RADIANS(AE113))))</f>
        <v>#DIV/0!</v>
      </c>
      <c r="AF133" t="e">
        <f>IF(DEGREES(ACOS(SIN(RADIANS(G133))*SIN(RADIANS(E123))+COS(RADIANS(G133))*COS(RADIANS(E123))*COS(RADIANS(AF113))))&gt;90,0,$F$4*$F$5/E122^2*(SIN(RADIANS(G133))*SIN(RADIANS(E123))+COS(RADIANS(G133))*COS(RADIANS(E123))*COS(RADIANS(AF113))))</f>
        <v>#DIV/0!</v>
      </c>
      <c r="AG133" t="e">
        <f>IF(DEGREES(ACOS(SIN(RADIANS(G133))*SIN(RADIANS(E123))+COS(RADIANS(G133))*COS(RADIANS(E123))*COS(RADIANS(AG113))))&gt;90,0,$F$4*$F$5/E122^2*(SIN(RADIANS(G133))*SIN(RADIANS(E123))+COS(RADIANS(G133))*COS(RADIANS(E123))*COS(RADIANS(AG113))))</f>
        <v>#DIV/0!</v>
      </c>
      <c r="AH133" t="e">
        <f>IF(DEGREES(ACOS(SIN(RADIANS(G133))*SIN(RADIANS(E123))+COS(RADIANS(G133))*COS(RADIANS(E123))*COS(RADIANS(AH113))))&gt;90,0,$F$4*$F$5/E122^2*(SIN(RADIANS(G133))*SIN(RADIANS(E123))+COS(RADIANS(G133))*COS(RADIANS(E123))*COS(RADIANS(AH113))))</f>
        <v>#DIV/0!</v>
      </c>
      <c r="AI133" t="e">
        <f>IF(DEGREES(ACOS(SIN(RADIANS(G133))*SIN(RADIANS(E123))+COS(RADIANS(G133))*COS(RADIANS(E123))*COS(RADIANS(AI113))))&gt;90,0,$F$4*$F$5/E122^2*(SIN(RADIANS(G133))*SIN(RADIANS(E123))+COS(RADIANS(G133))*COS(RADIANS(E123))*COS(RADIANS(AI113))))</f>
        <v>#DIV/0!</v>
      </c>
      <c r="AJ133" t="e">
        <f>IF(DEGREES(ACOS(SIN(RADIANS(G133))*SIN(RADIANS(E123))+COS(RADIANS(G133))*COS(RADIANS(E123))*COS(RADIANS(AJ113))))&gt;90,0,$F$4*$F$5/E122^2*(SIN(RADIANS(G133))*SIN(RADIANS(E123))+COS(RADIANS(G133))*COS(RADIANS(E123))*COS(RADIANS(AJ113))))</f>
        <v>#DIV/0!</v>
      </c>
      <c r="AK133" t="e">
        <f>IF(DEGREES(ACOS(SIN(RADIANS(G133))*SIN(RADIANS(E123))+COS(RADIANS(G133))*COS(RADIANS(E123))*COS(RADIANS(AK113))))&gt;90,0,$F$4*$F$5/E122^2*(SIN(RADIANS(G133))*SIN(RADIANS(E123))+COS(RADIANS(G133))*COS(RADIANS(E123))*COS(RADIANS(AK113))))</f>
        <v>#DIV/0!</v>
      </c>
      <c r="AL133" t="e">
        <f>IF(DEGREES(ACOS(SIN(RADIANS(G133))*SIN(RADIANS(E123))+COS(RADIANS(G133))*COS(RADIANS(E123))*COS(RADIANS(AL113))))&gt;90,0,$F$4*$F$5/E122^2*(SIN(RADIANS(G133))*SIN(RADIANS(E123))+COS(RADIANS(G133))*COS(RADIANS(E123))*COS(RADIANS(AL113))))</f>
        <v>#DIV/0!</v>
      </c>
      <c r="AM133" t="e">
        <f>IF(DEGREES(ACOS(SIN(RADIANS(G133))*SIN(RADIANS(E123))+COS(RADIANS(G133))*COS(RADIANS(E123))*COS(RADIANS(AM113))))&gt;90,0,$F$4*$F$5/E122^2*(SIN(RADIANS(G133))*SIN(RADIANS(E123))+COS(RADIANS(G133))*COS(RADIANS(E123))*COS(RADIANS(AM113))))</f>
        <v>#DIV/0!</v>
      </c>
      <c r="AN133" t="e">
        <f>IF(DEGREES(ACOS(SIN(RADIANS(G133))*SIN(RADIANS(E123))+COS(RADIANS(G133))*COS(RADIANS(E123))*COS(RADIANS(AN113))))&gt;90,0,$F$4*$F$5/E122^2*(SIN(RADIANS(G133))*SIN(RADIANS(E123))+COS(RADIANS(G133))*COS(RADIANS(E123))*COS(RADIANS(AN113))))</f>
        <v>#DIV/0!</v>
      </c>
      <c r="AO133" t="e">
        <f>IF(DEGREES(ACOS(SIN(RADIANS(G133))*SIN(RADIANS(E123))+COS(RADIANS(G133))*COS(RADIANS(E123))*COS(RADIANS(AO113))))&gt;90,0,$F$4*$F$5/E122^2*(SIN(RADIANS(G133))*SIN(RADIANS(E123))+COS(RADIANS(G133))*COS(RADIANS(E123))*COS(RADIANS(AO113))))</f>
        <v>#DIV/0!</v>
      </c>
      <c r="AP133" t="e">
        <f>IF(DEGREES(ACOS(SIN(RADIANS(G133))*SIN(RADIANS(E123))+COS(RADIANS(G133))*COS(RADIANS(E123))*COS(RADIANS(AP113))))&gt;90,0,$F$4*$F$5/E122^2*(SIN(RADIANS(G133))*SIN(RADIANS(E123))+COS(RADIANS(G133))*COS(RADIANS(E123))*COS(RADIANS(AP113))))</f>
        <v>#DIV/0!</v>
      </c>
      <c r="AQ133" t="e">
        <f>IF(DEGREES(ACOS(SIN(RADIANS(G133))*SIN(RADIANS(E123))+COS(RADIANS(G133))*COS(RADIANS(E123))*COS(RADIANS(AQ113))))&gt;90,0,$F$4*$F$5/E122^2*(SIN(RADIANS(G133))*SIN(RADIANS(E123))+COS(RADIANS(G133))*COS(RADIANS(E123))*COS(RADIANS(AQ113))))</f>
        <v>#DIV/0!</v>
      </c>
      <c r="AR133" t="e">
        <f>IF(DEGREES(ACOS(SIN(RADIANS(G133))*SIN(RADIANS(E123))+COS(RADIANS(G133))*COS(RADIANS(E123))*COS(RADIANS(AR113))))&gt;90,0,$F$4*$F$5/E122^2*(SIN(RADIANS(G133))*SIN(RADIANS(E123))+COS(RADIANS(G133))*COS(RADIANS(E123))*COS(RADIANS(AR113))))</f>
        <v>#DIV/0!</v>
      </c>
    </row>
    <row r="135" spans="2:44" x14ac:dyDescent="0.5">
      <c r="H135" t="s">
        <v>769</v>
      </c>
      <c r="I135">
        <v>180</v>
      </c>
      <c r="J135">
        <v>170</v>
      </c>
      <c r="K135">
        <v>160</v>
      </c>
      <c r="L135">
        <v>150</v>
      </c>
      <c r="M135">
        <v>140</v>
      </c>
      <c r="N135">
        <v>130</v>
      </c>
      <c r="O135">
        <v>120</v>
      </c>
      <c r="P135">
        <v>110</v>
      </c>
      <c r="Q135">
        <v>100</v>
      </c>
      <c r="R135">
        <v>90</v>
      </c>
      <c r="S135">
        <v>80</v>
      </c>
      <c r="T135">
        <v>70</v>
      </c>
      <c r="U135">
        <v>60</v>
      </c>
      <c r="V135">
        <v>50</v>
      </c>
      <c r="W135">
        <v>40</v>
      </c>
      <c r="X135">
        <v>30</v>
      </c>
      <c r="Y135">
        <v>20</v>
      </c>
      <c r="Z135">
        <v>10</v>
      </c>
      <c r="AA135">
        <v>0</v>
      </c>
      <c r="AB135">
        <v>-10</v>
      </c>
      <c r="AC135">
        <v>-20</v>
      </c>
      <c r="AD135">
        <v>-30</v>
      </c>
      <c r="AE135">
        <v>-40</v>
      </c>
      <c r="AF135">
        <v>-50</v>
      </c>
      <c r="AG135">
        <v>-60</v>
      </c>
      <c r="AH135">
        <v>-70</v>
      </c>
      <c r="AI135">
        <v>-80</v>
      </c>
      <c r="AJ135">
        <v>-90</v>
      </c>
      <c r="AK135">
        <v>-100</v>
      </c>
      <c r="AL135">
        <v>-110</v>
      </c>
      <c r="AM135">
        <v>-120</v>
      </c>
      <c r="AN135">
        <v>-130</v>
      </c>
      <c r="AO135">
        <v>-140</v>
      </c>
      <c r="AP135">
        <v>-150</v>
      </c>
      <c r="AQ135">
        <v>-160</v>
      </c>
      <c r="AR135">
        <v>-170</v>
      </c>
    </row>
    <row r="136" spans="2:44" x14ac:dyDescent="0.5">
      <c r="H136" t="s">
        <v>779</v>
      </c>
      <c r="I136">
        <f>IF(ABS(I135-E148)&gt;180,IF(ABS(I135-E148)&gt;360,ABS(I135-E148)-360,360-ABS(I135-E148)),ABS(I135-E148))</f>
        <v>180</v>
      </c>
      <c r="J136">
        <f>IF(ABS(J135-E148)&gt;180,IF(ABS(J135-E148)&gt;360,ABS(J135-E148)-360,360-ABS(J135-E148)),ABS(J135-E148))</f>
        <v>170</v>
      </c>
      <c r="K136">
        <f>IF(ABS(K135-E148)&gt;180,IF(ABS(K135-E148)&gt;360,ABS(K135-E148)-360,360-ABS(K135-E148)),ABS(K135-E148))</f>
        <v>160</v>
      </c>
      <c r="L136">
        <f>IF(ABS(L135-E148)&gt;180,IF(ABS(L135-E148)&gt;360,ABS(L135-E148)-360,360-ABS(L135-E148)),ABS(L135-E148))</f>
        <v>150</v>
      </c>
      <c r="M136">
        <f>IF(ABS(M135-E148)&gt;180,IF(ABS(M135-E148)&gt;360,ABS(M135-E148)-360,360-ABS(M135-E148)),ABS(M135-E148))</f>
        <v>140</v>
      </c>
      <c r="N136">
        <f>IF(ABS(N135-E148)&gt;180,IF(ABS(N135-E148)&gt;360,ABS(N135-E148)-360,360-ABS(N135-E148)),ABS(N135-E148))</f>
        <v>130</v>
      </c>
      <c r="O136">
        <f>IF(ABS(O135-E148)&gt;180,IF(ABS(O135-E148)&gt;360,ABS(O135-E148)-360,360-ABS(O135-E148)),ABS(O135-E148))</f>
        <v>120</v>
      </c>
      <c r="P136">
        <f>IF(ABS(P135-E148)&gt;180,IF(ABS(P135-E148)&gt;360,ABS(P135-E148)-360,360-ABS(P135-E148)),ABS(P135-E148))</f>
        <v>110</v>
      </c>
      <c r="Q136">
        <f>IF(ABS(Q135-E148)&gt;180,IF(ABS(Q135-E148)&gt;360,ABS(Q135-E148)-360,360-ABS(Q135-E148)),ABS(Q135-E148))</f>
        <v>100</v>
      </c>
      <c r="R136">
        <f>IF(ABS(R135-E148)&gt;180,IF(ABS(R135-E148)&gt;360,ABS(R135-E148)-360,360-ABS(R135-E148)),ABS(R135-E148))</f>
        <v>90</v>
      </c>
      <c r="S136">
        <f>IF(ABS(S135-E148)&gt;180,IF(ABS(S135-E148)&gt;360,ABS(S135-E148)-360,360-ABS(S135-E148)),ABS(S135-E148))</f>
        <v>80</v>
      </c>
      <c r="T136">
        <f>IF(ABS(T135-E148)&gt;180,IF(ABS(T135-E148)&gt;360,ABS(T135-E148)-360,360-ABS(T135-E148)),ABS(T135-E148))</f>
        <v>70</v>
      </c>
      <c r="U136">
        <f>IF(ABS(U135-E148)&gt;180,IF(ABS(U135-E148)&gt;360,ABS(U135-E148)-360,360-ABS(U135-E148)),ABS(U135-E148))</f>
        <v>60.000000000000007</v>
      </c>
      <c r="V136">
        <f>IF(ABS(V135-E148)&gt;180,IF(ABS(V135-E148)&gt;360,ABS(V135-E148)-360,360-ABS(V135-E148)),ABS(V135-E148))</f>
        <v>50.000000000000007</v>
      </c>
      <c r="W136">
        <f>IF(ABS(W135-E148)&gt;180,IF(ABS(W135-E148)&gt;360,ABS(W135-E148)-360,360-ABS(W135-E148)),ABS(W135-E148))</f>
        <v>40.000000000000007</v>
      </c>
      <c r="X136">
        <f>IF(ABS(X135-E148)&gt;180,IF(ABS(X135-E148)&gt;360,ABS(X135-E148)-360,360-ABS(X135-E148)),ABS(X135-E148))</f>
        <v>30.000000000000007</v>
      </c>
      <c r="Y136">
        <f>IF(ABS(Y135-E148)&gt;180,IF(ABS(Y135-E148)&gt;360,ABS(Y135-E148)-360,360-ABS(Y135-E148)),ABS(Y135-E148))</f>
        <v>20.000000000000007</v>
      </c>
      <c r="Z136">
        <f>IF(ABS(Z135-E148)&gt;180,IF(ABS(Z135-E148)&gt;360,ABS(Z135-E148)-360,360-ABS(Z135-E148)),ABS(Z135-E148))</f>
        <v>10.000000000000007</v>
      </c>
      <c r="AA136">
        <f>IF(ABS(AA135-E148)&gt;180,IF(ABS(AA135-E148)&gt;360,ABS(AA135-E148)-360,360-ABS(AA135-E148)),ABS(AA135-E148))</f>
        <v>7.1054273576010019E-15</v>
      </c>
      <c r="AB136">
        <f>IF(ABS(AB135-E148)&gt;180,IF(ABS(AB135-E148)&gt;360,ABS(AB135-E148)-360,360-ABS(AB135-E148)),ABS(AB135-E148))</f>
        <v>9.9999999999999929</v>
      </c>
      <c r="AC136">
        <f>IF(ABS(AC135-E148)&gt;180,IF(ABS(AC135-E148)&gt;360,ABS(AC135-E148)-360,360-ABS(AC135-E148)),ABS(AC135-E148))</f>
        <v>19.999999999999993</v>
      </c>
      <c r="AD136">
        <f>IF(ABS(AD135-E148)&gt;180,IF(ABS(AD135-E148)&gt;360,ABS(AD135-E148)-360,360-ABS(AD135-E148)),ABS(AD135-E148))</f>
        <v>29.999999999999993</v>
      </c>
      <c r="AE136">
        <f>IF(ABS(AE135-E148)&gt;180,IF(ABS(AE135-E148)&gt;360,ABS(AE135-E148)-360,360-ABS(AE135-E148)),ABS(AE135-E148))</f>
        <v>39.999999999999993</v>
      </c>
      <c r="AF136">
        <f>IF(ABS(AF135-E148)&gt;180,IF(ABS(AF135-E148)&gt;360,ABS(AF135-E148)-360,360-ABS(AF135-E148)),ABS(AF135-E148))</f>
        <v>49.999999999999993</v>
      </c>
      <c r="AG136">
        <f>IF(ABS(AG135-E148)&gt;180,IF(ABS(AG135-E148)&gt;360,ABS(AG135-E148)-360,360-ABS(AG135-E148)),ABS(AG135-E148))</f>
        <v>59.999999999999993</v>
      </c>
      <c r="AH136">
        <f>IF(ABS(AH135-E148)&gt;180,IF(ABS(AH135-E148)&gt;360,ABS(AH135-E148)-360,360-ABS(AH135-E148)),ABS(AH135-E148))</f>
        <v>70</v>
      </c>
      <c r="AI136">
        <f>IF(ABS(AI135-E148)&gt;180,IF(ABS(AI135-E148)&gt;360,ABS(AI135-E148)-360,360-ABS(AI135-E148)),ABS(AI135-E148))</f>
        <v>80</v>
      </c>
      <c r="AJ136">
        <f>IF(ABS(AJ135-E148)&gt;180,IF(ABS(AJ135-E148)&gt;360,ABS(AJ135-E148)-360,360-ABS(AJ135-E148)),ABS(AJ135-E148))</f>
        <v>90</v>
      </c>
      <c r="AK136">
        <f>IF(ABS(AK135-E148)&gt;180,IF(ABS(AK135-E148)&gt;360,ABS(AK135-E148)-360,360-ABS(AK135-E148)),ABS(AK135-E148))</f>
        <v>100</v>
      </c>
      <c r="AL136">
        <f>IF(ABS(AL135-E148)&gt;180,IF(ABS(AL135-E148)&gt;360,ABS(AL135-E148)-360,360-ABS(AL135-E148)),ABS(AL135-E148))</f>
        <v>110</v>
      </c>
      <c r="AM136">
        <f>IF(ABS(AM135-E148)&gt;180,IF(ABS(AM135-E148)&gt;360,ABS(AM135-E148)-360,360-ABS(AM135-E148)),ABS(AM135-E148))</f>
        <v>120</v>
      </c>
      <c r="AN136">
        <f>IF(ABS(AN135-E148)&gt;180,IF(ABS(AN135-E148)&gt;360,ABS(AN135-E148)-360,360-ABS(AN135-E148)),ABS(AN135-E148))</f>
        <v>130</v>
      </c>
      <c r="AO136">
        <f>IF(ABS(AO135-E148)&gt;180,IF(ABS(AO135-E148)&gt;360,ABS(AO135-E148)-360,360-ABS(AO135-E148)),ABS(AO135-E148))</f>
        <v>140</v>
      </c>
      <c r="AP136">
        <f>IF(ABS(AP135-E148)&gt;180,IF(ABS(AP135-E148)&gt;360,ABS(AP135-E148)-360,360-ABS(AP135-E148)),ABS(AP135-E148))</f>
        <v>150</v>
      </c>
      <c r="AQ136">
        <f>IF(ABS(AQ135-E148)&gt;180,IF(ABS(AQ135-E148)&gt;360,ABS(AQ135-E148)-360,360-ABS(AQ135-E148)),ABS(AQ135-E148))</f>
        <v>160</v>
      </c>
      <c r="AR136">
        <f>IF(ABS(AR135-E148)&gt;180,IF(ABS(AR135-E148)&gt;360,ABS(AR135-E148)-360,360-ABS(AR135-E148)),ABS(AR135-E148))</f>
        <v>170</v>
      </c>
    </row>
    <row r="137" spans="2:44" x14ac:dyDescent="0.5">
      <c r="G137" t="s">
        <v>734</v>
      </c>
    </row>
    <row r="138" spans="2:44" x14ac:dyDescent="0.5">
      <c r="B138" t="s">
        <v>788</v>
      </c>
      <c r="E138">
        <v>40</v>
      </c>
      <c r="G138">
        <v>90</v>
      </c>
      <c r="I138" t="e">
        <f>IF(DEGREES(ACOS(SIN(RADIANS(G138))*SIN(RADIANS(E146))+COS(RADIANS(G138))*COS(RADIANS(E146))*COS(RADIANS(I136))))&gt;90,0,$F$4*$F$5/E145^2*(SIN(RADIANS(G138))*SIN(RADIANS(E146))+COS(RADIANS(G138))*COS(RADIANS(E146))*COS(RADIANS(I136))))</f>
        <v>#DIV/0!</v>
      </c>
      <c r="J138" t="e">
        <f>IF(DEGREES(ACOS(SIN(RADIANS(G138))*SIN(RADIANS(E146))+COS(RADIANS(G138))*COS(RADIANS(E146))*COS(RADIANS(J136))))&gt;90,0,$F$4*$F$5/E145^2*(SIN(RADIANS(G138))*SIN(RADIANS(E146))+COS(RADIANS(G138))*COS(RADIANS(E146))*COS(RADIANS(J136))))</f>
        <v>#DIV/0!</v>
      </c>
      <c r="K138" t="e">
        <f>IF(DEGREES(ACOS(SIN(RADIANS(G138))*SIN(RADIANS(E146))+COS(RADIANS(G138))*COS(RADIANS(E146))*COS(RADIANS(K136))))&gt;90,0,$F$4*$F$5/E145^2*(SIN(RADIANS(G138))*SIN(RADIANS(E146))+COS(RADIANS(G138))*COS(RADIANS(E146))*COS(RADIANS(K136))))</f>
        <v>#DIV/0!</v>
      </c>
      <c r="L138" t="e">
        <f>IF(DEGREES(ACOS(SIN(RADIANS(G138))*SIN(RADIANS(E146))+COS(RADIANS(G138))*COS(RADIANS(E146))*COS(RADIANS(L136))))&gt;90,0,$F$4*$F$5/E145^2*(SIN(RADIANS(G138))*SIN(RADIANS(E146))+COS(RADIANS(G138))*COS(RADIANS(E146))*COS(RADIANS(L136))))</f>
        <v>#DIV/0!</v>
      </c>
      <c r="M138" t="e">
        <f>IF(DEGREES(ACOS(SIN(RADIANS(G138))*SIN(RADIANS(E146))+COS(RADIANS(G138))*COS(RADIANS(E146))*COS(RADIANS(M136))))&gt;90,0,$F$4*$F$5/E145^2*(SIN(RADIANS(G138))*SIN(RADIANS(E146))+COS(RADIANS(G138))*COS(RADIANS(E146))*COS(RADIANS(M136))))</f>
        <v>#DIV/0!</v>
      </c>
      <c r="N138" t="e">
        <f>IF(DEGREES(ACOS(SIN(RADIANS(G138))*SIN(RADIANS(E146))+COS(RADIANS(G138))*COS(RADIANS(E146))*COS(RADIANS(N136))))&gt;90,0,$F$4*$F$5/E145^2*(SIN(RADIANS(G138))*SIN(RADIANS(E146))+COS(RADIANS(G138))*COS(RADIANS(E146))*COS(RADIANS(N136))))</f>
        <v>#DIV/0!</v>
      </c>
      <c r="O138" t="e">
        <f>IF(DEGREES(ACOS(SIN(RADIANS(G138))*SIN(RADIANS(E146))+COS(RADIANS(G138))*COS(RADIANS(E146))*COS(RADIANS(O136))))&gt;90,0,$F$4*$F$5/E145^2*(SIN(RADIANS(G138))*SIN(RADIANS(E146))+COS(RADIANS(G138))*COS(RADIANS(E146))*COS(RADIANS(O136))))</f>
        <v>#DIV/0!</v>
      </c>
      <c r="P138" t="e">
        <f>IF(DEGREES(ACOS(SIN(RADIANS(G138))*SIN(RADIANS(E146))+COS(RADIANS(G138))*COS(RADIANS(E146))*COS(RADIANS(P136))))&gt;90,0,$F$4*$F$5/E145^2*(SIN(RADIANS(G138))*SIN(RADIANS(E146))+COS(RADIANS(G138))*COS(RADIANS(E146))*COS(RADIANS(P136))))</f>
        <v>#DIV/0!</v>
      </c>
      <c r="Q138" t="e">
        <f>IF(DEGREES(ACOS(SIN(RADIANS(G138))*SIN(RADIANS(E146))+COS(RADIANS(G138))*COS(RADIANS(E146))*COS(RADIANS(Q136))))&gt;90,0,$F$4*$F$5/E145^2*(SIN(RADIANS(G138))*SIN(RADIANS(E146))+COS(RADIANS(G138))*COS(RADIANS(E146))*COS(RADIANS(Q136))))</f>
        <v>#DIV/0!</v>
      </c>
      <c r="R138" t="e">
        <f>IF(DEGREES(ACOS(SIN(RADIANS(G138))*SIN(RADIANS(E146))+COS(RADIANS(G138))*COS(RADIANS(E146))*COS(RADIANS(R136))))&gt;90,0,$F$4*$F$5/E145^2*(SIN(RADIANS(G138))*SIN(RADIANS(E146))+COS(RADIANS(G138))*COS(RADIANS(E146))*COS(RADIANS(R136))))</f>
        <v>#DIV/0!</v>
      </c>
      <c r="S138" t="e">
        <f>IF(DEGREES(ACOS(SIN(RADIANS(G138))*SIN(RADIANS(E146))+COS(RADIANS(G138))*COS(RADIANS(E146))*COS(RADIANS(S136))))&gt;90,0,$F$4*$F$5/E145^2*(SIN(RADIANS(G138))*SIN(RADIANS(E146))+COS(RADIANS(G138))*COS(RADIANS(E146))*COS(RADIANS(S136))))</f>
        <v>#DIV/0!</v>
      </c>
      <c r="T138" t="e">
        <f>IF(DEGREES(ACOS(SIN(RADIANS(G138))*SIN(RADIANS(E146))+COS(RADIANS(G138))*COS(RADIANS(E146))*COS(RADIANS(T136))))&gt;90,0,$F$4*$F$5/E145^2*(SIN(RADIANS(G138))*SIN(RADIANS(E146))+COS(RADIANS(G138))*COS(RADIANS(E146))*COS(RADIANS(T136))))</f>
        <v>#DIV/0!</v>
      </c>
      <c r="U138" t="e">
        <f>IF(DEGREES(ACOS(SIN(RADIANS(G138))*SIN(RADIANS(E146))+COS(RADIANS(G138))*COS(RADIANS(E146))*COS(RADIANS(U136))))&gt;90,0,$F$4*$F$5/E145^2*(SIN(RADIANS(G138))*SIN(RADIANS(E146))+COS(RADIANS(G138))*COS(RADIANS(E146))*COS(RADIANS(U136))))</f>
        <v>#DIV/0!</v>
      </c>
      <c r="V138" t="e">
        <f>IF(DEGREES(ACOS(SIN(RADIANS(G138))*SIN(RADIANS(E146))+COS(RADIANS(G138))*COS(RADIANS(E146))*COS(RADIANS(V136))))&gt;90,0,$F$4*$F$5/E145^2*(SIN(RADIANS(G138))*SIN(RADIANS(E146))+COS(RADIANS(G138))*COS(RADIANS(E146))*COS(RADIANS(V136))))</f>
        <v>#DIV/0!</v>
      </c>
      <c r="W138" t="e">
        <f>IF(DEGREES(ACOS(SIN(RADIANS(G138))*SIN(RADIANS(E146))+COS(RADIANS(G138))*COS(RADIANS(E146))*COS(RADIANS(W136))))&gt;90,0,$F$4*$F$5/E145^2*(SIN(RADIANS(G138))*SIN(RADIANS(E146))+COS(RADIANS(G138))*COS(RADIANS(E146))*COS(RADIANS(W136))))</f>
        <v>#DIV/0!</v>
      </c>
      <c r="X138" t="e">
        <f>IF(DEGREES(ACOS(SIN(RADIANS(G138))*SIN(RADIANS(E146))+COS(RADIANS(G138))*COS(RADIANS(E146))*COS(RADIANS(X136))))&gt;90,0,$F$4*$F$5/E145^2*(SIN(RADIANS(G138))*SIN(RADIANS(E146))+COS(RADIANS(G138))*COS(RADIANS(E146))*COS(RADIANS(X136))))</f>
        <v>#DIV/0!</v>
      </c>
      <c r="Y138" t="e">
        <f>IF(DEGREES(ACOS(SIN(RADIANS(G138))*SIN(RADIANS(E146))+COS(RADIANS(G138))*COS(RADIANS(E146))*COS(RADIANS(Y136))))&gt;90,0,$F$4*$F$5/E145^2*(SIN(RADIANS(G138))*SIN(RADIANS(E146))+COS(RADIANS(G138))*COS(RADIANS(E146))*COS(RADIANS(Y136))))</f>
        <v>#DIV/0!</v>
      </c>
      <c r="Z138" t="e">
        <f>IF(DEGREES(ACOS(SIN(RADIANS(G138))*SIN(RADIANS(E146))+COS(RADIANS(G138))*COS(RADIANS(E146))*COS(RADIANS(Z136))))&gt;90,0,$F$4*$F$5/E145^2*(SIN(RADIANS(G138))*SIN(RADIANS(E146))+COS(RADIANS(G138))*COS(RADIANS(E146))*COS(RADIANS(Z136))))</f>
        <v>#DIV/0!</v>
      </c>
      <c r="AA138" t="e">
        <f>IF(DEGREES(ACOS(SIN(RADIANS(G138))*SIN(RADIANS(E146))+COS(RADIANS(G138))*COS(RADIANS(E146))*COS(RADIANS(AA136))))&gt;90,0,$F$4*$F$5/E145^2*(SIN(RADIANS(G138))*SIN(RADIANS(E146))+COS(RADIANS(G138))*COS(RADIANS(E146))*COS(RADIANS(AA136))))</f>
        <v>#DIV/0!</v>
      </c>
      <c r="AB138" t="e">
        <f>IF(DEGREES(ACOS(SIN(RADIANS(G138))*SIN(RADIANS(E146))+COS(RADIANS(G138))*COS(RADIANS(E146))*COS(RADIANS(AB136))))&gt;90,0,$F$4*$F$5/E145^2*(SIN(RADIANS(G138))*SIN(RADIANS(E146))+COS(RADIANS(G138))*COS(RADIANS(E146))*COS(RADIANS(AB136))))</f>
        <v>#DIV/0!</v>
      </c>
      <c r="AC138" t="e">
        <f>IF(DEGREES(ACOS(SIN(RADIANS(G138))*SIN(RADIANS(E146))+COS(RADIANS(G138))*COS(RADIANS(E146))*COS(RADIANS(AC136))))&gt;90,0,$F$4*$F$5/E145^2*(SIN(RADIANS(G138))*SIN(RADIANS(E146))+COS(RADIANS(G138))*COS(RADIANS(E146))*COS(RADIANS(AC136))))</f>
        <v>#DIV/0!</v>
      </c>
      <c r="AD138" t="e">
        <f>IF(DEGREES(ACOS(SIN(RADIANS(G138))*SIN(RADIANS(E146))+COS(RADIANS(G138))*COS(RADIANS(E146))*COS(RADIANS(AD136))))&gt;90,0,$F$4*$F$5/E145^2*(SIN(RADIANS(G138))*SIN(RADIANS(E146))+COS(RADIANS(G138))*COS(RADIANS(E146))*COS(RADIANS(AD136))))</f>
        <v>#DIV/0!</v>
      </c>
      <c r="AE138" t="e">
        <f>IF(DEGREES(ACOS(SIN(RADIANS(G138))*SIN(RADIANS(E146))+COS(RADIANS(G138))*COS(RADIANS(E146))*COS(RADIANS(AE136))))&gt;90,0,$F$4*$F$5/E145^2*(SIN(RADIANS(G138))*SIN(RADIANS(E146))+COS(RADIANS(G138))*COS(RADIANS(E146))*COS(RADIANS(AE136))))</f>
        <v>#DIV/0!</v>
      </c>
      <c r="AF138" t="e">
        <f>IF(DEGREES(ACOS(SIN(RADIANS(G138))*SIN(RADIANS(E146))+COS(RADIANS(G138))*COS(RADIANS(E146))*COS(RADIANS(AF136))))&gt;90,0,$F$4*$F$5/E145^2*(SIN(RADIANS(G138))*SIN(RADIANS(E146))+COS(RADIANS(G138))*COS(RADIANS(E146))*COS(RADIANS(AF136))))</f>
        <v>#DIV/0!</v>
      </c>
      <c r="AG138" t="e">
        <f>IF(DEGREES(ACOS(SIN(RADIANS(G138))*SIN(RADIANS(E146))+COS(RADIANS(G138))*COS(RADIANS(E146))*COS(RADIANS(AG136))))&gt;90,0,$F$4*$F$5/E145^2*(SIN(RADIANS(G138))*SIN(RADIANS(E146))+COS(RADIANS(G138))*COS(RADIANS(E146))*COS(RADIANS(AG136))))</f>
        <v>#DIV/0!</v>
      </c>
      <c r="AH138" t="e">
        <f>IF(DEGREES(ACOS(SIN(RADIANS(G138))*SIN(RADIANS(E146))+COS(RADIANS(G138))*COS(RADIANS(E146))*COS(RADIANS(AH136))))&gt;90,0,$F$4*$F$5/E145^2*(SIN(RADIANS(G138))*SIN(RADIANS(E146))+COS(RADIANS(G138))*COS(RADIANS(E146))*COS(RADIANS(AH136))))</f>
        <v>#DIV/0!</v>
      </c>
      <c r="AI138" t="e">
        <f>IF(DEGREES(ACOS(SIN(RADIANS(G138))*SIN(RADIANS(E146))+COS(RADIANS(G138))*COS(RADIANS(E146))*COS(RADIANS(AI136))))&gt;90,0,$F$4*$F$5/E145^2*(SIN(RADIANS(G138))*SIN(RADIANS(E146))+COS(RADIANS(G138))*COS(RADIANS(E146))*COS(RADIANS(AI136))))</f>
        <v>#DIV/0!</v>
      </c>
      <c r="AJ138" t="e">
        <f>IF(DEGREES(ACOS(SIN(RADIANS(G138))*SIN(RADIANS(E146))+COS(RADIANS(G138))*COS(RADIANS(E146))*COS(RADIANS(AJ136))))&gt;90,0,$F$4*$F$5/E145^2*(SIN(RADIANS(G138))*SIN(RADIANS(E146))+COS(RADIANS(G138))*COS(RADIANS(E146))*COS(RADIANS(AJ136))))</f>
        <v>#DIV/0!</v>
      </c>
      <c r="AK138" t="e">
        <f>IF(DEGREES(ACOS(SIN(RADIANS(G138))*SIN(RADIANS(E146))+COS(RADIANS(G138))*COS(RADIANS(E146))*COS(RADIANS(AK136))))&gt;90,0,$F$4*$F$5/E145^2*(SIN(RADIANS(G138))*SIN(RADIANS(E146))+COS(RADIANS(G138))*COS(RADIANS(E146))*COS(RADIANS(AK136))))</f>
        <v>#DIV/0!</v>
      </c>
      <c r="AL138" t="e">
        <f>IF(DEGREES(ACOS(SIN(RADIANS(G138))*SIN(RADIANS(E146))+COS(RADIANS(G138))*COS(RADIANS(E146))*COS(RADIANS(AL136))))&gt;90,0,$F$4*$F$5/E145^2*(SIN(RADIANS(G138))*SIN(RADIANS(E146))+COS(RADIANS(G138))*COS(RADIANS(E146))*COS(RADIANS(AL136))))</f>
        <v>#DIV/0!</v>
      </c>
      <c r="AM138" t="e">
        <f>IF(DEGREES(ACOS(SIN(RADIANS(G138))*SIN(RADIANS(E146))+COS(RADIANS(G138))*COS(RADIANS(E146))*COS(RADIANS(AM136))))&gt;90,0,$F$4*$F$5/E145^2*(SIN(RADIANS(G138))*SIN(RADIANS(E146))+COS(RADIANS(G138))*COS(RADIANS(E146))*COS(RADIANS(AM136))))</f>
        <v>#DIV/0!</v>
      </c>
      <c r="AN138" t="e">
        <f>IF(DEGREES(ACOS(SIN(RADIANS(G138))*SIN(RADIANS(E146))+COS(RADIANS(G138))*COS(RADIANS(E146))*COS(RADIANS(AN136))))&gt;90,0,$F$4*$F$5/E145^2*(SIN(RADIANS(G138))*SIN(RADIANS(E146))+COS(RADIANS(G138))*COS(RADIANS(E146))*COS(RADIANS(AN136))))</f>
        <v>#DIV/0!</v>
      </c>
      <c r="AO138" t="e">
        <f>IF(DEGREES(ACOS(SIN(RADIANS(G138))*SIN(RADIANS(E146))+COS(RADIANS(G138))*COS(RADIANS(E146))*COS(RADIANS(AO136))))&gt;90,0,$F$4*$F$5/E145^2*(SIN(RADIANS(G138))*SIN(RADIANS(E146))+COS(RADIANS(G138))*COS(RADIANS(E146))*COS(RADIANS(AO136))))</f>
        <v>#DIV/0!</v>
      </c>
      <c r="AP138" t="e">
        <f>IF(DEGREES(ACOS(SIN(RADIANS(G138))*SIN(RADIANS(E146))+COS(RADIANS(G138))*COS(RADIANS(E146))*COS(RADIANS(AP136))))&gt;90,0,$F$4*$F$5/E145^2*(SIN(RADIANS(G138))*SIN(RADIANS(E146))+COS(RADIANS(G138))*COS(RADIANS(E146))*COS(RADIANS(AP136))))</f>
        <v>#DIV/0!</v>
      </c>
      <c r="AQ138" t="e">
        <f>IF(DEGREES(ACOS(SIN(RADIANS(G138))*SIN(RADIANS(E146))+COS(RADIANS(G138))*COS(RADIANS(E146))*COS(RADIANS(AQ136))))&gt;90,0,$F$4*$F$5/E145^2*(SIN(RADIANS(G138))*SIN(RADIANS(E146))+COS(RADIANS(G138))*COS(RADIANS(E146))*COS(RADIANS(AQ136))))</f>
        <v>#DIV/0!</v>
      </c>
      <c r="AR138" t="e">
        <f>IF(DEGREES(ACOS(SIN(RADIANS(G138))*SIN(RADIANS(E146))+COS(RADIANS(G138))*COS(RADIANS(E146))*COS(RADIANS(AR136))))&gt;90,0,$F$4*$F$5/E145^2*(SIN(RADIANS(G138))*SIN(RADIANS(E146))+COS(RADIANS(G138))*COS(RADIANS(E146))*COS(RADIANS(AR136))))</f>
        <v>#DIV/0!</v>
      </c>
    </row>
    <row r="139" spans="2:44" x14ac:dyDescent="0.5">
      <c r="B139" t="s">
        <v>726</v>
      </c>
      <c r="E139" cm="1">
        <f t="array" ref="E139">INDEX($D$1751:$AM$1751,0,MATCH(E138-IF(E138&lt;360,0,360),$D$1700:$AM$1700,0))+IF(E138&gt;350,360,0)</f>
        <v>40.000000000000007</v>
      </c>
      <c r="G139">
        <v>80</v>
      </c>
      <c r="I139">
        <f>IF(DEGREES(ACOS(SIN(RADIANS(G139))*SIN(RADIANS(E146))+COS(RADIANS(G139))*COS(RADIANS(E146))*COS(RADIANS(I136))))&gt;90,0,$F$4*$F$5/E145^2*(SIN(RADIANS(G139))*SIN(RADIANS(E146))+COS(RADIANS(G139))*COS(RADIANS(E146))*COS(RADIANS(I136))))</f>
        <v>0</v>
      </c>
      <c r="J139">
        <f>IF(DEGREES(ACOS(SIN(RADIANS(G139))*SIN(RADIANS(E146))+COS(RADIANS(G139))*COS(RADIANS(E146))*COS(RADIANS(J136))))&gt;90,0,$F$4*$F$5/E145^2*(SIN(RADIANS(G139))*SIN(RADIANS(E146))+COS(RADIANS(G139))*COS(RADIANS(E146))*COS(RADIANS(J136))))</f>
        <v>0</v>
      </c>
      <c r="K139">
        <f>IF(DEGREES(ACOS(SIN(RADIANS(G139))*SIN(RADIANS(E146))+COS(RADIANS(G139))*COS(RADIANS(E146))*COS(RADIANS(K136))))&gt;90,0,$F$4*$F$5/E145^2*(SIN(RADIANS(G139))*SIN(RADIANS(E146))+COS(RADIANS(G139))*COS(RADIANS(E146))*COS(RADIANS(K136))))</f>
        <v>0</v>
      </c>
      <c r="L139">
        <f>IF(DEGREES(ACOS(SIN(RADIANS(G139))*SIN(RADIANS(E146))+COS(RADIANS(G139))*COS(RADIANS(E146))*COS(RADIANS(L136))))&gt;90,0,$F$4*$F$5/E145^2*(SIN(RADIANS(G139))*SIN(RADIANS(E146))+COS(RADIANS(G139))*COS(RADIANS(E146))*COS(RADIANS(L136))))</f>
        <v>0</v>
      </c>
      <c r="M139">
        <f>IF(DEGREES(ACOS(SIN(RADIANS(G139))*SIN(RADIANS(E146))+COS(RADIANS(G139))*COS(RADIANS(E146))*COS(RADIANS(M136))))&gt;90,0,$F$4*$F$5/E145^2*(SIN(RADIANS(G139))*SIN(RADIANS(E146))+COS(RADIANS(G139))*COS(RADIANS(E146))*COS(RADIANS(M136))))</f>
        <v>0</v>
      </c>
      <c r="N139">
        <f>IF(DEGREES(ACOS(SIN(RADIANS(G139))*SIN(RADIANS(E146))+COS(RADIANS(G139))*COS(RADIANS(E146))*COS(RADIANS(N136))))&gt;90,0,$F$4*$F$5/E145^2*(SIN(RADIANS(G139))*SIN(RADIANS(E146))+COS(RADIANS(G139))*COS(RADIANS(E146))*COS(RADIANS(N136))))</f>
        <v>0</v>
      </c>
      <c r="O139">
        <f>IF(DEGREES(ACOS(SIN(RADIANS(G139))*SIN(RADIANS(E146))+COS(RADIANS(G139))*COS(RADIANS(E146))*COS(RADIANS(O136))))&gt;90,0,$F$4*$F$5/E145^2*(SIN(RADIANS(G139))*SIN(RADIANS(E146))+COS(RADIANS(G139))*COS(RADIANS(E146))*COS(RADIANS(O136))))</f>
        <v>0</v>
      </c>
      <c r="P139">
        <f>IF(DEGREES(ACOS(SIN(RADIANS(G139))*SIN(RADIANS(E146))+COS(RADIANS(G139))*COS(RADIANS(E146))*COS(RADIANS(P136))))&gt;90,0,$F$4*$F$5/E145^2*(SIN(RADIANS(G139))*SIN(RADIANS(E146))+COS(RADIANS(G139))*COS(RADIANS(E146))*COS(RADIANS(P136))))</f>
        <v>0</v>
      </c>
      <c r="Q139">
        <f>IF(DEGREES(ACOS(SIN(RADIANS(G139))*SIN(RADIANS(E146))+COS(RADIANS(G139))*COS(RADIANS(E146))*COS(RADIANS(Q136))))&gt;90,0,$F$4*$F$5/E145^2*(SIN(RADIANS(G139))*SIN(RADIANS(E146))+COS(RADIANS(G139))*COS(RADIANS(E146))*COS(RADIANS(Q136))))</f>
        <v>0</v>
      </c>
      <c r="R139" t="e">
        <f>IF(DEGREES(ACOS(SIN(RADIANS(G139))*SIN(RADIANS(E146))+COS(RADIANS(G139))*COS(RADIANS(E146))*COS(RADIANS(R136))))&gt;90,0,$F$4*$F$5/E145^2*(SIN(RADIANS(G139))*SIN(RADIANS(E146))+COS(RADIANS(G139))*COS(RADIANS(E146))*COS(RADIANS(R136))))</f>
        <v>#DIV/0!</v>
      </c>
      <c r="S139" t="e">
        <f>IF(DEGREES(ACOS(SIN(RADIANS(G139))*SIN(RADIANS(E146))+COS(RADIANS(G139))*COS(RADIANS(E146))*COS(RADIANS(S136))))&gt;90,0,$F$4*$F$5/E145^2*(SIN(RADIANS(G139))*SIN(RADIANS(E146))+COS(RADIANS(G139))*COS(RADIANS(E146))*COS(RADIANS(S136))))</f>
        <v>#DIV/0!</v>
      </c>
      <c r="T139" t="e">
        <f>IF(DEGREES(ACOS(SIN(RADIANS(G139))*SIN(RADIANS(E146))+COS(RADIANS(G139))*COS(RADIANS(E146))*COS(RADIANS(T136))))&gt;90,0,$F$4*$F$5/E145^2*(SIN(RADIANS(G139))*SIN(RADIANS(E146))+COS(RADIANS(G139))*COS(RADIANS(E146))*COS(RADIANS(T136))))</f>
        <v>#DIV/0!</v>
      </c>
      <c r="U139" t="e">
        <f>IF(DEGREES(ACOS(SIN(RADIANS(G139))*SIN(RADIANS(E146))+COS(RADIANS(G139))*COS(RADIANS(E146))*COS(RADIANS(U136))))&gt;90,0,$F$4*$F$5/E145^2*(SIN(RADIANS(G139))*SIN(RADIANS(E146))+COS(RADIANS(G139))*COS(RADIANS(E146))*COS(RADIANS(U136))))</f>
        <v>#DIV/0!</v>
      </c>
      <c r="V139" t="e">
        <f>IF(DEGREES(ACOS(SIN(RADIANS(G139))*SIN(RADIANS(E146))+COS(RADIANS(G139))*COS(RADIANS(E146))*COS(RADIANS(V136))))&gt;90,0,$F$4*$F$5/E145^2*(SIN(RADIANS(G139))*SIN(RADIANS(E146))+COS(RADIANS(G139))*COS(RADIANS(E146))*COS(RADIANS(V136))))</f>
        <v>#DIV/0!</v>
      </c>
      <c r="W139" t="e">
        <f>IF(DEGREES(ACOS(SIN(RADIANS(G139))*SIN(RADIANS(E146))+COS(RADIANS(G139))*COS(RADIANS(E146))*COS(RADIANS(W136))))&gt;90,0,$F$4*$F$5/E145^2*(SIN(RADIANS(G139))*SIN(RADIANS(E146))+COS(RADIANS(G139))*COS(RADIANS(E146))*COS(RADIANS(W136))))</f>
        <v>#DIV/0!</v>
      </c>
      <c r="X139" t="e">
        <f>IF(DEGREES(ACOS(SIN(RADIANS(G139))*SIN(RADIANS(E146))+COS(RADIANS(G139))*COS(RADIANS(E146))*COS(RADIANS(X136))))&gt;90,0,$F$4*$F$5/E145^2*(SIN(RADIANS(G139))*SIN(RADIANS(E146))+COS(RADIANS(G139))*COS(RADIANS(E146))*COS(RADIANS(X136))))</f>
        <v>#DIV/0!</v>
      </c>
      <c r="Y139" t="e">
        <f>IF(DEGREES(ACOS(SIN(RADIANS(G139))*SIN(RADIANS(E146))+COS(RADIANS(G139))*COS(RADIANS(E146))*COS(RADIANS(Y136))))&gt;90,0,$F$4*$F$5/E145^2*(SIN(RADIANS(G139))*SIN(RADIANS(E146))+COS(RADIANS(G139))*COS(RADIANS(E146))*COS(RADIANS(Y136))))</f>
        <v>#DIV/0!</v>
      </c>
      <c r="Z139" t="e">
        <f>IF(DEGREES(ACOS(SIN(RADIANS(G139))*SIN(RADIANS(E146))+COS(RADIANS(G139))*COS(RADIANS(E146))*COS(RADIANS(Z136))))&gt;90,0,$F$4*$F$5/E145^2*(SIN(RADIANS(G139))*SIN(RADIANS(E146))+COS(RADIANS(G139))*COS(RADIANS(E146))*COS(RADIANS(Z136))))</f>
        <v>#DIV/0!</v>
      </c>
      <c r="AA139" t="e">
        <f>IF(DEGREES(ACOS(SIN(RADIANS(G139))*SIN(RADIANS(E146))+COS(RADIANS(G139))*COS(RADIANS(E146))*COS(RADIANS(AA136))))&gt;90,0,$F$4*$F$5/E145^2*(SIN(RADIANS(G139))*SIN(RADIANS(E146))+COS(RADIANS(G139))*COS(RADIANS(E146))*COS(RADIANS(AA136))))</f>
        <v>#DIV/0!</v>
      </c>
      <c r="AB139" t="e">
        <f>IF(DEGREES(ACOS(SIN(RADIANS(G139))*SIN(RADIANS(E146))+COS(RADIANS(G139))*COS(RADIANS(E146))*COS(RADIANS(AB136))))&gt;90,0,$F$4*$F$5/E145^2*(SIN(RADIANS(G139))*SIN(RADIANS(E146))+COS(RADIANS(G139))*COS(RADIANS(E146))*COS(RADIANS(AB136))))</f>
        <v>#DIV/0!</v>
      </c>
      <c r="AC139" t="e">
        <f>IF(DEGREES(ACOS(SIN(RADIANS(G139))*SIN(RADIANS(E146))+COS(RADIANS(G139))*COS(RADIANS(E146))*COS(RADIANS(AC136))))&gt;90,0,$F$4*$F$5/E145^2*(SIN(RADIANS(G139))*SIN(RADIANS(E146))+COS(RADIANS(G139))*COS(RADIANS(E146))*COS(RADIANS(AC136))))</f>
        <v>#DIV/0!</v>
      </c>
      <c r="AD139" t="e">
        <f>IF(DEGREES(ACOS(SIN(RADIANS(G139))*SIN(RADIANS(E146))+COS(RADIANS(G139))*COS(RADIANS(E146))*COS(RADIANS(AD136))))&gt;90,0,$F$4*$F$5/E145^2*(SIN(RADIANS(G139))*SIN(RADIANS(E146))+COS(RADIANS(G139))*COS(RADIANS(E146))*COS(RADIANS(AD136))))</f>
        <v>#DIV/0!</v>
      </c>
      <c r="AE139" t="e">
        <f>IF(DEGREES(ACOS(SIN(RADIANS(G139))*SIN(RADIANS(E146))+COS(RADIANS(G139))*COS(RADIANS(E146))*COS(RADIANS(AE136))))&gt;90,0,$F$4*$F$5/E145^2*(SIN(RADIANS(G139))*SIN(RADIANS(E146))+COS(RADIANS(G139))*COS(RADIANS(E146))*COS(RADIANS(AE136))))</f>
        <v>#DIV/0!</v>
      </c>
      <c r="AF139" t="e">
        <f>IF(DEGREES(ACOS(SIN(RADIANS(G139))*SIN(RADIANS(E146))+COS(RADIANS(G139))*COS(RADIANS(E146))*COS(RADIANS(AF136))))&gt;90,0,$F$4*$F$5/E145^2*(SIN(RADIANS(G139))*SIN(RADIANS(E146))+COS(RADIANS(G139))*COS(RADIANS(E146))*COS(RADIANS(AF136))))</f>
        <v>#DIV/0!</v>
      </c>
      <c r="AG139" t="e">
        <f>IF(DEGREES(ACOS(SIN(RADIANS(G139))*SIN(RADIANS(E146))+COS(RADIANS(G139))*COS(RADIANS(E146))*COS(RADIANS(AG136))))&gt;90,0,$F$4*$F$5/E145^2*(SIN(RADIANS(G139))*SIN(RADIANS(E146))+COS(RADIANS(G139))*COS(RADIANS(E146))*COS(RADIANS(AG136))))</f>
        <v>#DIV/0!</v>
      </c>
      <c r="AH139" t="e">
        <f>IF(DEGREES(ACOS(SIN(RADIANS(G139))*SIN(RADIANS(E146))+COS(RADIANS(G139))*COS(RADIANS(E146))*COS(RADIANS(AH136))))&gt;90,0,$F$4*$F$5/E145^2*(SIN(RADIANS(G139))*SIN(RADIANS(E146))+COS(RADIANS(G139))*COS(RADIANS(E146))*COS(RADIANS(AH136))))</f>
        <v>#DIV/0!</v>
      </c>
      <c r="AI139" t="e">
        <f>IF(DEGREES(ACOS(SIN(RADIANS(G139))*SIN(RADIANS(E146))+COS(RADIANS(G139))*COS(RADIANS(E146))*COS(RADIANS(AI136))))&gt;90,0,$F$4*$F$5/E145^2*(SIN(RADIANS(G139))*SIN(RADIANS(E146))+COS(RADIANS(G139))*COS(RADIANS(E146))*COS(RADIANS(AI136))))</f>
        <v>#DIV/0!</v>
      </c>
      <c r="AJ139" t="e">
        <f>IF(DEGREES(ACOS(SIN(RADIANS(G139))*SIN(RADIANS(E146))+COS(RADIANS(G139))*COS(RADIANS(E146))*COS(RADIANS(AJ136))))&gt;90,0,$F$4*$F$5/E145^2*(SIN(RADIANS(G139))*SIN(RADIANS(E146))+COS(RADIANS(G139))*COS(RADIANS(E146))*COS(RADIANS(AJ136))))</f>
        <v>#DIV/0!</v>
      </c>
      <c r="AK139">
        <f>IF(DEGREES(ACOS(SIN(RADIANS(G139))*SIN(RADIANS(E146))+COS(RADIANS(G139))*COS(RADIANS(E146))*COS(RADIANS(AK136))))&gt;90,0,$F$4*$F$5/E145^2*(SIN(RADIANS(G139))*SIN(RADIANS(E146))+COS(RADIANS(G139))*COS(RADIANS(E146))*COS(RADIANS(AK136))))</f>
        <v>0</v>
      </c>
      <c r="AL139">
        <f>IF(DEGREES(ACOS(SIN(RADIANS(G139))*SIN(RADIANS(E146))+COS(RADIANS(G139))*COS(RADIANS(E146))*COS(RADIANS(AL136))))&gt;90,0,$F$4*$F$5/E145^2*(SIN(RADIANS(G139))*SIN(RADIANS(E146))+COS(RADIANS(G139))*COS(RADIANS(E146))*COS(RADIANS(AL136))))</f>
        <v>0</v>
      </c>
      <c r="AM139">
        <f>IF(DEGREES(ACOS(SIN(RADIANS(G139))*SIN(RADIANS(E146))+COS(RADIANS(G139))*COS(RADIANS(E146))*COS(RADIANS(AM136))))&gt;90,0,$F$4*$F$5/E145^2*(SIN(RADIANS(G139))*SIN(RADIANS(E146))+COS(RADIANS(G139))*COS(RADIANS(E146))*COS(RADIANS(AM136))))</f>
        <v>0</v>
      </c>
      <c r="AN139">
        <f>IF(DEGREES(ACOS(SIN(RADIANS(G139))*SIN(RADIANS(E146))+COS(RADIANS(G139))*COS(RADIANS(E146))*COS(RADIANS(AN136))))&gt;90,0,$F$4*$F$5/E145^2*(SIN(RADIANS(G139))*SIN(RADIANS(E146))+COS(RADIANS(G139))*COS(RADIANS(E146))*COS(RADIANS(AN136))))</f>
        <v>0</v>
      </c>
      <c r="AO139">
        <f>IF(DEGREES(ACOS(SIN(RADIANS(G139))*SIN(RADIANS(E146))+COS(RADIANS(G139))*COS(RADIANS(E146))*COS(RADIANS(AO136))))&gt;90,0,$F$4*$F$5/E145^2*(SIN(RADIANS(G139))*SIN(RADIANS(E146))+COS(RADIANS(G139))*COS(RADIANS(E146))*COS(RADIANS(AO136))))</f>
        <v>0</v>
      </c>
      <c r="AP139">
        <f>IF(DEGREES(ACOS(SIN(RADIANS(G139))*SIN(RADIANS(E146))+COS(RADIANS(G139))*COS(RADIANS(E146))*COS(RADIANS(AP136))))&gt;90,0,$F$4*$F$5/E145^2*(SIN(RADIANS(G139))*SIN(RADIANS(E146))+COS(RADIANS(G139))*COS(RADIANS(E146))*COS(RADIANS(AP136))))</f>
        <v>0</v>
      </c>
      <c r="AQ139">
        <f>IF(DEGREES(ACOS(SIN(RADIANS(G139))*SIN(RADIANS(E146))+COS(RADIANS(G139))*COS(RADIANS(E146))*COS(RADIANS(AQ136))))&gt;90,0,$F$4*$F$5/E145^2*(SIN(RADIANS(G139))*SIN(RADIANS(E146))+COS(RADIANS(G139))*COS(RADIANS(E146))*COS(RADIANS(AQ136))))</f>
        <v>0</v>
      </c>
      <c r="AR139">
        <f>IF(DEGREES(ACOS(SIN(RADIANS(G139))*SIN(RADIANS(E146))+COS(RADIANS(G139))*COS(RADIANS(E146))*COS(RADIANS(AR136))))&gt;90,0,$F$4*$F$5/E145^2*(SIN(RADIANS(G139))*SIN(RADIANS(E146))+COS(RADIANS(G139))*COS(RADIANS(E146))*COS(RADIANS(AR136))))</f>
        <v>0</v>
      </c>
    </row>
    <row r="140" spans="2:44" x14ac:dyDescent="0.5">
      <c r="B140" s="40" t="s">
        <v>781</v>
      </c>
      <c r="E140">
        <f>IF(E139-$F$13&lt;0,E139-$F$13+360,IF(E139-$F$13&gt;360,E139-$F$13-360,E139-$F$13))</f>
        <v>130</v>
      </c>
      <c r="G140">
        <v>70</v>
      </c>
      <c r="I140">
        <f>IF(DEGREES(ACOS(SIN(RADIANS(G140))*SIN(RADIANS(E146))+COS(RADIANS(G140))*COS(RADIANS(E146))*COS(RADIANS(I136))))&gt;90,0,$F$4*$F$5/E145^2*(SIN(RADIANS(G140))*SIN(RADIANS(E146))+COS(RADIANS(G140))*COS(RADIANS(E146))*COS(RADIANS(I136))))</f>
        <v>0</v>
      </c>
      <c r="J140">
        <f>IF(DEGREES(ACOS(SIN(RADIANS(G140))*SIN(RADIANS(E146))+COS(RADIANS(G140))*COS(RADIANS(E146))*COS(RADIANS(J136))))&gt;90,0,$F$4*$F$5/E145^2*(SIN(RADIANS(G140))*SIN(RADIANS(E146))+COS(RADIANS(G140))*COS(RADIANS(E146))*COS(RADIANS(J136))))</f>
        <v>0</v>
      </c>
      <c r="K140">
        <f>IF(DEGREES(ACOS(SIN(RADIANS(G140))*SIN(RADIANS(E146))+COS(RADIANS(G140))*COS(RADIANS(E146))*COS(RADIANS(K136))))&gt;90,0,$F$4*$F$5/E145^2*(SIN(RADIANS(G140))*SIN(RADIANS(E146))+COS(RADIANS(G140))*COS(RADIANS(E146))*COS(RADIANS(K136))))</f>
        <v>0</v>
      </c>
      <c r="L140">
        <f>IF(DEGREES(ACOS(SIN(RADIANS(G140))*SIN(RADIANS(E146))+COS(RADIANS(G140))*COS(RADIANS(E146))*COS(RADIANS(L136))))&gt;90,0,$F$4*$F$5/E145^2*(SIN(RADIANS(G140))*SIN(RADIANS(E146))+COS(RADIANS(G140))*COS(RADIANS(E146))*COS(RADIANS(L136))))</f>
        <v>0</v>
      </c>
      <c r="M140">
        <f>IF(DEGREES(ACOS(SIN(RADIANS(G140))*SIN(RADIANS(E146))+COS(RADIANS(G140))*COS(RADIANS(E146))*COS(RADIANS(M136))))&gt;90,0,$F$4*$F$5/E145^2*(SIN(RADIANS(G140))*SIN(RADIANS(E146))+COS(RADIANS(G140))*COS(RADIANS(E146))*COS(RADIANS(M136))))</f>
        <v>0</v>
      </c>
      <c r="N140">
        <f>IF(DEGREES(ACOS(SIN(RADIANS(G140))*SIN(RADIANS(E146))+COS(RADIANS(G140))*COS(RADIANS(E146))*COS(RADIANS(N136))))&gt;90,0,$F$4*$F$5/E145^2*(SIN(RADIANS(G140))*SIN(RADIANS(E146))+COS(RADIANS(G140))*COS(RADIANS(E146))*COS(RADIANS(N136))))</f>
        <v>0</v>
      </c>
      <c r="O140">
        <f>IF(DEGREES(ACOS(SIN(RADIANS(G140))*SIN(RADIANS(E146))+COS(RADIANS(G140))*COS(RADIANS(E146))*COS(RADIANS(O136))))&gt;90,0,$F$4*$F$5/E145^2*(SIN(RADIANS(G140))*SIN(RADIANS(E146))+COS(RADIANS(G140))*COS(RADIANS(E146))*COS(RADIANS(O136))))</f>
        <v>0</v>
      </c>
      <c r="P140">
        <f>IF(DEGREES(ACOS(SIN(RADIANS(G140))*SIN(RADIANS(E146))+COS(RADIANS(G140))*COS(RADIANS(E146))*COS(RADIANS(P136))))&gt;90,0,$F$4*$F$5/E145^2*(SIN(RADIANS(G140))*SIN(RADIANS(E146))+COS(RADIANS(G140))*COS(RADIANS(E146))*COS(RADIANS(P136))))</f>
        <v>0</v>
      </c>
      <c r="Q140">
        <f>IF(DEGREES(ACOS(SIN(RADIANS(G140))*SIN(RADIANS(E146))+COS(RADIANS(G140))*COS(RADIANS(E146))*COS(RADIANS(Q136))))&gt;90,0,$F$4*$F$5/E145^2*(SIN(RADIANS(G140))*SIN(RADIANS(E146))+COS(RADIANS(G140))*COS(RADIANS(E146))*COS(RADIANS(Q136))))</f>
        <v>0</v>
      </c>
      <c r="R140" t="e">
        <f>IF(DEGREES(ACOS(SIN(RADIANS(G140))*SIN(RADIANS(E146))+COS(RADIANS(G140))*COS(RADIANS(E146))*COS(RADIANS(R136))))&gt;90,0,$F$4*$F$5/E145^2*(SIN(RADIANS(G140))*SIN(RADIANS(E146))+COS(RADIANS(G140))*COS(RADIANS(E146))*COS(RADIANS(R136))))</f>
        <v>#DIV/0!</v>
      </c>
      <c r="S140" t="e">
        <f>IF(DEGREES(ACOS(SIN(RADIANS(G140))*SIN(RADIANS(E146))+COS(RADIANS(G140))*COS(RADIANS(E146))*COS(RADIANS(S136))))&gt;90,0,$F$4*$F$5/E145^2*(SIN(RADIANS(G140))*SIN(RADIANS(E146))+COS(RADIANS(G140))*COS(RADIANS(E146))*COS(RADIANS(S136))))</f>
        <v>#DIV/0!</v>
      </c>
      <c r="T140" t="e">
        <f>IF(DEGREES(ACOS(SIN(RADIANS(G140))*SIN(RADIANS(E146))+COS(RADIANS(G140))*COS(RADIANS(E146))*COS(RADIANS(T136))))&gt;90,0,$F$4*$F$5/E145^2*(SIN(RADIANS(G140))*SIN(RADIANS(E146))+COS(RADIANS(G140))*COS(RADIANS(E146))*COS(RADIANS(T136))))</f>
        <v>#DIV/0!</v>
      </c>
      <c r="U140" t="e">
        <f>IF(DEGREES(ACOS(SIN(RADIANS(G140))*SIN(RADIANS(E146))+COS(RADIANS(G140))*COS(RADIANS(E146))*COS(RADIANS(U136))))&gt;90,0,$F$4*$F$5/E145^2*(SIN(RADIANS(G140))*SIN(RADIANS(E146))+COS(RADIANS(G140))*COS(RADIANS(E146))*COS(RADIANS(U136))))</f>
        <v>#DIV/0!</v>
      </c>
      <c r="V140" t="e">
        <f>IF(DEGREES(ACOS(SIN(RADIANS(G140))*SIN(RADIANS(E146))+COS(RADIANS(G140))*COS(RADIANS(E146))*COS(RADIANS(V136))))&gt;90,0,$F$4*$F$5/E145^2*(SIN(RADIANS(G140))*SIN(RADIANS(E146))+COS(RADIANS(G140))*COS(RADIANS(E146))*COS(RADIANS(V136))))</f>
        <v>#DIV/0!</v>
      </c>
      <c r="W140" t="e">
        <f>IF(DEGREES(ACOS(SIN(RADIANS(G140))*SIN(RADIANS(E146))+COS(RADIANS(G140))*COS(RADIANS(E146))*COS(RADIANS(W136))))&gt;90,0,$F$4*$F$5/E145^2*(SIN(RADIANS(G140))*SIN(RADIANS(E146))+COS(RADIANS(G140))*COS(RADIANS(E146))*COS(RADIANS(W136))))</f>
        <v>#DIV/0!</v>
      </c>
      <c r="X140" t="e">
        <f>IF(DEGREES(ACOS(SIN(RADIANS(G140))*SIN(RADIANS(E146))+COS(RADIANS(G140))*COS(RADIANS(E146))*COS(RADIANS(X136))))&gt;90,0,$F$4*$F$5/E145^2*(SIN(RADIANS(G140))*SIN(RADIANS(E146))+COS(RADIANS(G140))*COS(RADIANS(E146))*COS(RADIANS(X136))))</f>
        <v>#DIV/0!</v>
      </c>
      <c r="Y140" t="e">
        <f>IF(DEGREES(ACOS(SIN(RADIANS(G140))*SIN(RADIANS(E146))+COS(RADIANS(G140))*COS(RADIANS(E146))*COS(RADIANS(Y136))))&gt;90,0,$F$4*$F$5/E145^2*(SIN(RADIANS(G140))*SIN(RADIANS(E146))+COS(RADIANS(G140))*COS(RADIANS(E146))*COS(RADIANS(Y136))))</f>
        <v>#DIV/0!</v>
      </c>
      <c r="Z140" t="e">
        <f>IF(DEGREES(ACOS(SIN(RADIANS(G140))*SIN(RADIANS(E146))+COS(RADIANS(G140))*COS(RADIANS(E146))*COS(RADIANS(Z136))))&gt;90,0,$F$4*$F$5/E145^2*(SIN(RADIANS(G140))*SIN(RADIANS(E146))+COS(RADIANS(G140))*COS(RADIANS(E146))*COS(RADIANS(Z136))))</f>
        <v>#DIV/0!</v>
      </c>
      <c r="AA140" t="e">
        <f>IF(DEGREES(ACOS(SIN(RADIANS(G140))*SIN(RADIANS(E146))+COS(RADIANS(G140))*COS(RADIANS(E146))*COS(RADIANS(AA136))))&gt;90,0,$F$4*$F$5/E145^2*(SIN(RADIANS(G140))*SIN(RADIANS(E146))+COS(RADIANS(G140))*COS(RADIANS(E146))*COS(RADIANS(AA136))))</f>
        <v>#DIV/0!</v>
      </c>
      <c r="AB140" t="e">
        <f>IF(DEGREES(ACOS(SIN(RADIANS(G140))*SIN(RADIANS(E146))+COS(RADIANS(G140))*COS(RADIANS(E146))*COS(RADIANS(AB136))))&gt;90,0,$F$4*$F$5/E145^2*(SIN(RADIANS(G140))*SIN(RADIANS(E146))+COS(RADIANS(G140))*COS(RADIANS(E146))*COS(RADIANS(AB136))))</f>
        <v>#DIV/0!</v>
      </c>
      <c r="AC140" t="e">
        <f>IF(DEGREES(ACOS(SIN(RADIANS(G140))*SIN(RADIANS(E146))+COS(RADIANS(G140))*COS(RADIANS(E146))*COS(RADIANS(AC136))))&gt;90,0,$F$4*$F$5/E145^2*(SIN(RADIANS(G140))*SIN(RADIANS(E146))+COS(RADIANS(G140))*COS(RADIANS(E146))*COS(RADIANS(AC136))))</f>
        <v>#DIV/0!</v>
      </c>
      <c r="AD140" t="e">
        <f>IF(DEGREES(ACOS(SIN(RADIANS(G140))*SIN(RADIANS(E146))+COS(RADIANS(G140))*COS(RADIANS(E146))*COS(RADIANS(AD136))))&gt;90,0,$F$4*$F$5/E145^2*(SIN(RADIANS(G140))*SIN(RADIANS(E146))+COS(RADIANS(G140))*COS(RADIANS(E146))*COS(RADIANS(AD136))))</f>
        <v>#DIV/0!</v>
      </c>
      <c r="AE140" t="e">
        <f>IF(DEGREES(ACOS(SIN(RADIANS(G140))*SIN(RADIANS(E146))+COS(RADIANS(G140))*COS(RADIANS(E146))*COS(RADIANS(AE136))))&gt;90,0,$F$4*$F$5/E145^2*(SIN(RADIANS(G140))*SIN(RADIANS(E146))+COS(RADIANS(G140))*COS(RADIANS(E146))*COS(RADIANS(AE136))))</f>
        <v>#DIV/0!</v>
      </c>
      <c r="AF140" t="e">
        <f>IF(DEGREES(ACOS(SIN(RADIANS(G140))*SIN(RADIANS(E146))+COS(RADIANS(G140))*COS(RADIANS(E146))*COS(RADIANS(AF136))))&gt;90,0,$F$4*$F$5/E145^2*(SIN(RADIANS(G140))*SIN(RADIANS(E146))+COS(RADIANS(G140))*COS(RADIANS(E146))*COS(RADIANS(AF136))))</f>
        <v>#DIV/0!</v>
      </c>
      <c r="AG140" t="e">
        <f>IF(DEGREES(ACOS(SIN(RADIANS(G140))*SIN(RADIANS(E146))+COS(RADIANS(G140))*COS(RADIANS(E146))*COS(RADIANS(AG136))))&gt;90,0,$F$4*$F$5/E145^2*(SIN(RADIANS(G140))*SIN(RADIANS(E146))+COS(RADIANS(G140))*COS(RADIANS(E146))*COS(RADIANS(AG136))))</f>
        <v>#DIV/0!</v>
      </c>
      <c r="AH140" t="e">
        <f>IF(DEGREES(ACOS(SIN(RADIANS(G140))*SIN(RADIANS(E146))+COS(RADIANS(G140))*COS(RADIANS(E146))*COS(RADIANS(AH136))))&gt;90,0,$F$4*$F$5/E145^2*(SIN(RADIANS(G140))*SIN(RADIANS(E146))+COS(RADIANS(G140))*COS(RADIANS(E146))*COS(RADIANS(AH136))))</f>
        <v>#DIV/0!</v>
      </c>
      <c r="AI140" t="e">
        <f>IF(DEGREES(ACOS(SIN(RADIANS(G140))*SIN(RADIANS(E146))+COS(RADIANS(G140))*COS(RADIANS(E146))*COS(RADIANS(AI136))))&gt;90,0,$F$4*$F$5/E145^2*(SIN(RADIANS(G140))*SIN(RADIANS(E146))+COS(RADIANS(G140))*COS(RADIANS(E146))*COS(RADIANS(AI136))))</f>
        <v>#DIV/0!</v>
      </c>
      <c r="AJ140" t="e">
        <f>IF(DEGREES(ACOS(SIN(RADIANS(G140))*SIN(RADIANS(E146))+COS(RADIANS(G140))*COS(RADIANS(E146))*COS(RADIANS(AJ136))))&gt;90,0,$F$4*$F$5/E145^2*(SIN(RADIANS(G140))*SIN(RADIANS(E146))+COS(RADIANS(G140))*COS(RADIANS(E146))*COS(RADIANS(AJ136))))</f>
        <v>#DIV/0!</v>
      </c>
      <c r="AK140">
        <f>IF(DEGREES(ACOS(SIN(RADIANS(G140))*SIN(RADIANS(E146))+COS(RADIANS(G140))*COS(RADIANS(E146))*COS(RADIANS(AK136))))&gt;90,0,$F$4*$F$5/E145^2*(SIN(RADIANS(G140))*SIN(RADIANS(E146))+COS(RADIANS(G140))*COS(RADIANS(E146))*COS(RADIANS(AK136))))</f>
        <v>0</v>
      </c>
      <c r="AL140">
        <f>IF(DEGREES(ACOS(SIN(RADIANS(G140))*SIN(RADIANS(E146))+COS(RADIANS(G140))*COS(RADIANS(E146))*COS(RADIANS(AL136))))&gt;90,0,$F$4*$F$5/E145^2*(SIN(RADIANS(G140))*SIN(RADIANS(E146))+COS(RADIANS(G140))*COS(RADIANS(E146))*COS(RADIANS(AL136))))</f>
        <v>0</v>
      </c>
      <c r="AM140">
        <f>IF(DEGREES(ACOS(SIN(RADIANS(G140))*SIN(RADIANS(E146))+COS(RADIANS(G140))*COS(RADIANS(E146))*COS(RADIANS(AM136))))&gt;90,0,$F$4*$F$5/E145^2*(SIN(RADIANS(G140))*SIN(RADIANS(E146))+COS(RADIANS(G140))*COS(RADIANS(E146))*COS(RADIANS(AM136))))</f>
        <v>0</v>
      </c>
      <c r="AN140">
        <f>IF(DEGREES(ACOS(SIN(RADIANS(G140))*SIN(RADIANS(E146))+COS(RADIANS(G140))*COS(RADIANS(E146))*COS(RADIANS(AN136))))&gt;90,0,$F$4*$F$5/E145^2*(SIN(RADIANS(G140))*SIN(RADIANS(E146))+COS(RADIANS(G140))*COS(RADIANS(E146))*COS(RADIANS(AN136))))</f>
        <v>0</v>
      </c>
      <c r="AO140">
        <f>IF(DEGREES(ACOS(SIN(RADIANS(G140))*SIN(RADIANS(E146))+COS(RADIANS(G140))*COS(RADIANS(E146))*COS(RADIANS(AO136))))&gt;90,0,$F$4*$F$5/E145^2*(SIN(RADIANS(G140))*SIN(RADIANS(E146))+COS(RADIANS(G140))*COS(RADIANS(E146))*COS(RADIANS(AO136))))</f>
        <v>0</v>
      </c>
      <c r="AP140">
        <f>IF(DEGREES(ACOS(SIN(RADIANS(G140))*SIN(RADIANS(E146))+COS(RADIANS(G140))*COS(RADIANS(E146))*COS(RADIANS(AP136))))&gt;90,0,$F$4*$F$5/E145^2*(SIN(RADIANS(G140))*SIN(RADIANS(E146))+COS(RADIANS(G140))*COS(RADIANS(E146))*COS(RADIANS(AP136))))</f>
        <v>0</v>
      </c>
      <c r="AQ140">
        <f>IF(DEGREES(ACOS(SIN(RADIANS(G140))*SIN(RADIANS(E146))+COS(RADIANS(G140))*COS(RADIANS(E146))*COS(RADIANS(AQ136))))&gt;90,0,$F$4*$F$5/E145^2*(SIN(RADIANS(G140))*SIN(RADIANS(E146))+COS(RADIANS(G140))*COS(RADIANS(E146))*COS(RADIANS(AQ136))))</f>
        <v>0</v>
      </c>
      <c r="AR140">
        <f>IF(DEGREES(ACOS(SIN(RADIANS(G140))*SIN(RADIANS(E146))+COS(RADIANS(G140))*COS(RADIANS(E146))*COS(RADIANS(AR136))))&gt;90,0,$F$4*$F$5/E145^2*(SIN(RADIANS(G140))*SIN(RADIANS(E146))+COS(RADIANS(G140))*COS(RADIANS(E146))*COS(RADIANS(AR136))))</f>
        <v>0</v>
      </c>
    </row>
    <row r="141" spans="2:44" x14ac:dyDescent="0.5">
      <c r="B141" s="40" t="s">
        <v>727</v>
      </c>
      <c r="E141">
        <f>IF(E138&lt;360,E138/360,(E138-360)/360)</f>
        <v>0.1111111111111111</v>
      </c>
      <c r="G141">
        <v>60</v>
      </c>
      <c r="I141">
        <f>IF(DEGREES(ACOS(SIN(RADIANS(G141))*SIN(RADIANS(E146))+COS(RADIANS(G141))*COS(RADIANS(E146))*COS(RADIANS(I136))))&gt;90,0,$F$4*$F$5/E145^2*(SIN(RADIANS(G141))*SIN(RADIANS(E146))+COS(RADIANS(G141))*COS(RADIANS(E146))*COS(RADIANS(I136))))</f>
        <v>0</v>
      </c>
      <c r="J141">
        <f>IF(DEGREES(ACOS(SIN(RADIANS(G141))*SIN(RADIANS(E146))+COS(RADIANS(G141))*COS(RADIANS(E146))*COS(RADIANS(J136))))&gt;90,0,$F$4*$F$5/E145^2*(SIN(RADIANS(G141))*SIN(RADIANS(E146))+COS(RADIANS(G141))*COS(RADIANS(E146))*COS(RADIANS(J136))))</f>
        <v>0</v>
      </c>
      <c r="K141">
        <f>IF(DEGREES(ACOS(SIN(RADIANS(G141))*SIN(RADIANS(E146))+COS(RADIANS(G141))*COS(RADIANS(E146))*COS(RADIANS(K136))))&gt;90,0,$F$4*$F$5/E145^2*(SIN(RADIANS(G141))*SIN(RADIANS(E146))+COS(RADIANS(G141))*COS(RADIANS(E146))*COS(RADIANS(K136))))</f>
        <v>0</v>
      </c>
      <c r="L141">
        <f>IF(DEGREES(ACOS(SIN(RADIANS(G141))*SIN(RADIANS(E146))+COS(RADIANS(G141))*COS(RADIANS(E146))*COS(RADIANS(L136))))&gt;90,0,$F$4*$F$5/E145^2*(SIN(RADIANS(G141))*SIN(RADIANS(E146))+COS(RADIANS(G141))*COS(RADIANS(E146))*COS(RADIANS(L136))))</f>
        <v>0</v>
      </c>
      <c r="M141">
        <f>IF(DEGREES(ACOS(SIN(RADIANS(G141))*SIN(RADIANS(E146))+COS(RADIANS(G141))*COS(RADIANS(E146))*COS(RADIANS(M136))))&gt;90,0,$F$4*$F$5/E145^2*(SIN(RADIANS(G141))*SIN(RADIANS(E146))+COS(RADIANS(G141))*COS(RADIANS(E146))*COS(RADIANS(M136))))</f>
        <v>0</v>
      </c>
      <c r="N141">
        <f>IF(DEGREES(ACOS(SIN(RADIANS(G141))*SIN(RADIANS(E146))+COS(RADIANS(G141))*COS(RADIANS(E146))*COS(RADIANS(N136))))&gt;90,0,$F$4*$F$5/E145^2*(SIN(RADIANS(G141))*SIN(RADIANS(E146))+COS(RADIANS(G141))*COS(RADIANS(E146))*COS(RADIANS(N136))))</f>
        <v>0</v>
      </c>
      <c r="O141">
        <f>IF(DEGREES(ACOS(SIN(RADIANS(G141))*SIN(RADIANS(E146))+COS(RADIANS(G141))*COS(RADIANS(E146))*COS(RADIANS(O136))))&gt;90,0,$F$4*$F$5/E145^2*(SIN(RADIANS(G141))*SIN(RADIANS(E146))+COS(RADIANS(G141))*COS(RADIANS(E146))*COS(RADIANS(O136))))</f>
        <v>0</v>
      </c>
      <c r="P141">
        <f>IF(DEGREES(ACOS(SIN(RADIANS(G141))*SIN(RADIANS(E146))+COS(RADIANS(G141))*COS(RADIANS(E146))*COS(RADIANS(P136))))&gt;90,0,$F$4*$F$5/E145^2*(SIN(RADIANS(G141))*SIN(RADIANS(E146))+COS(RADIANS(G141))*COS(RADIANS(E146))*COS(RADIANS(P136))))</f>
        <v>0</v>
      </c>
      <c r="Q141">
        <f>IF(DEGREES(ACOS(SIN(RADIANS(G141))*SIN(RADIANS(E146))+COS(RADIANS(G141))*COS(RADIANS(E146))*COS(RADIANS(Q136))))&gt;90,0,$F$4*$F$5/E145^2*(SIN(RADIANS(G141))*SIN(RADIANS(E146))+COS(RADIANS(G141))*COS(RADIANS(E146))*COS(RADIANS(Q136))))</f>
        <v>0</v>
      </c>
      <c r="R141" t="e">
        <f>IF(DEGREES(ACOS(SIN(RADIANS(G141))*SIN(RADIANS(E146))+COS(RADIANS(G141))*COS(RADIANS(E146))*COS(RADIANS(R136))))&gt;90,0,$F$4*$F$5/E145^2*(SIN(RADIANS(G141))*SIN(RADIANS(E146))+COS(RADIANS(G141))*COS(RADIANS(E146))*COS(RADIANS(R136))))</f>
        <v>#DIV/0!</v>
      </c>
      <c r="S141" t="e">
        <f>IF(DEGREES(ACOS(SIN(RADIANS(G141))*SIN(RADIANS(E146))+COS(RADIANS(G141))*COS(RADIANS(E146))*COS(RADIANS(S136))))&gt;90,0,$F$4*$F$5/E145^2*(SIN(RADIANS(G141))*SIN(RADIANS(E146))+COS(RADIANS(G141))*COS(RADIANS(E146))*COS(RADIANS(S136))))</f>
        <v>#DIV/0!</v>
      </c>
      <c r="T141" t="e">
        <f>IF(DEGREES(ACOS(SIN(RADIANS(G141))*SIN(RADIANS(E146))+COS(RADIANS(G141))*COS(RADIANS(E146))*COS(RADIANS(T136))))&gt;90,0,$F$4*$F$5/E145^2*(SIN(RADIANS(G141))*SIN(RADIANS(E146))+COS(RADIANS(G141))*COS(RADIANS(E146))*COS(RADIANS(T136))))</f>
        <v>#DIV/0!</v>
      </c>
      <c r="U141" t="e">
        <f>IF(DEGREES(ACOS(SIN(RADIANS(G141))*SIN(RADIANS(E146))+COS(RADIANS(G141))*COS(RADIANS(E146))*COS(RADIANS(U136))))&gt;90,0,$F$4*$F$5/E145^2*(SIN(RADIANS(G141))*SIN(RADIANS(E146))+COS(RADIANS(G141))*COS(RADIANS(E146))*COS(RADIANS(U136))))</f>
        <v>#DIV/0!</v>
      </c>
      <c r="V141" t="e">
        <f>IF(DEGREES(ACOS(SIN(RADIANS(G141))*SIN(RADIANS(E146))+COS(RADIANS(G141))*COS(RADIANS(E146))*COS(RADIANS(V136))))&gt;90,0,$F$4*$F$5/E145^2*(SIN(RADIANS(G141))*SIN(RADIANS(E146))+COS(RADIANS(G141))*COS(RADIANS(E146))*COS(RADIANS(V136))))</f>
        <v>#DIV/0!</v>
      </c>
      <c r="W141" t="e">
        <f>IF(DEGREES(ACOS(SIN(RADIANS(G141))*SIN(RADIANS(E146))+COS(RADIANS(G141))*COS(RADIANS(E146))*COS(RADIANS(W136))))&gt;90,0,$F$4*$F$5/E145^2*(SIN(RADIANS(G141))*SIN(RADIANS(E146))+COS(RADIANS(G141))*COS(RADIANS(E146))*COS(RADIANS(W136))))</f>
        <v>#DIV/0!</v>
      </c>
      <c r="X141" t="e">
        <f>IF(DEGREES(ACOS(SIN(RADIANS(G141))*SIN(RADIANS(E146))+COS(RADIANS(G141))*COS(RADIANS(E146))*COS(RADIANS(X136))))&gt;90,0,$F$4*$F$5/E145^2*(SIN(RADIANS(G141))*SIN(RADIANS(E146))+COS(RADIANS(G141))*COS(RADIANS(E146))*COS(RADIANS(X136))))</f>
        <v>#DIV/0!</v>
      </c>
      <c r="Y141" t="e">
        <f>IF(DEGREES(ACOS(SIN(RADIANS(G141))*SIN(RADIANS(E146))+COS(RADIANS(G141))*COS(RADIANS(E146))*COS(RADIANS(Y136))))&gt;90,0,$F$4*$F$5/E145^2*(SIN(RADIANS(G141))*SIN(RADIANS(E146))+COS(RADIANS(G141))*COS(RADIANS(E146))*COS(RADIANS(Y136))))</f>
        <v>#DIV/0!</v>
      </c>
      <c r="Z141" t="e">
        <f>IF(DEGREES(ACOS(SIN(RADIANS(G141))*SIN(RADIANS(E146))+COS(RADIANS(G141))*COS(RADIANS(E146))*COS(RADIANS(Z136))))&gt;90,0,$F$4*$F$5/E145^2*(SIN(RADIANS(G141))*SIN(RADIANS(E146))+COS(RADIANS(G141))*COS(RADIANS(E146))*COS(RADIANS(Z136))))</f>
        <v>#DIV/0!</v>
      </c>
      <c r="AA141" t="e">
        <f>IF(DEGREES(ACOS(SIN(RADIANS(G141))*SIN(RADIANS(E146))+COS(RADIANS(G141))*COS(RADIANS(E146))*COS(RADIANS(AA136))))&gt;90,0,$F$4*$F$5/E145^2*(SIN(RADIANS(G141))*SIN(RADIANS(E146))+COS(RADIANS(G141))*COS(RADIANS(E146))*COS(RADIANS(AA136))))</f>
        <v>#DIV/0!</v>
      </c>
      <c r="AB141" t="e">
        <f>IF(DEGREES(ACOS(SIN(RADIANS(G141))*SIN(RADIANS(E146))+COS(RADIANS(G141))*COS(RADIANS(E146))*COS(RADIANS(AB136))))&gt;90,0,$F$4*$F$5/E145^2*(SIN(RADIANS(G141))*SIN(RADIANS(E146))+COS(RADIANS(G141))*COS(RADIANS(E146))*COS(RADIANS(AB136))))</f>
        <v>#DIV/0!</v>
      </c>
      <c r="AC141" t="e">
        <f>IF(DEGREES(ACOS(SIN(RADIANS(G141))*SIN(RADIANS(E146))+COS(RADIANS(G141))*COS(RADIANS(E146))*COS(RADIANS(AC136))))&gt;90,0,$F$4*$F$5/E145^2*(SIN(RADIANS(G141))*SIN(RADIANS(E146))+COS(RADIANS(G141))*COS(RADIANS(E146))*COS(RADIANS(AC136))))</f>
        <v>#DIV/0!</v>
      </c>
      <c r="AD141" t="e">
        <f>IF(DEGREES(ACOS(SIN(RADIANS(G141))*SIN(RADIANS(E146))+COS(RADIANS(G141))*COS(RADIANS(E146))*COS(RADIANS(AD136))))&gt;90,0,$F$4*$F$5/E145^2*(SIN(RADIANS(G141))*SIN(RADIANS(E146))+COS(RADIANS(G141))*COS(RADIANS(E146))*COS(RADIANS(AD136))))</f>
        <v>#DIV/0!</v>
      </c>
      <c r="AE141" t="e">
        <f>IF(DEGREES(ACOS(SIN(RADIANS(G141))*SIN(RADIANS(E146))+COS(RADIANS(G141))*COS(RADIANS(E146))*COS(RADIANS(AE136))))&gt;90,0,$F$4*$F$5/E145^2*(SIN(RADIANS(G141))*SIN(RADIANS(E146))+COS(RADIANS(G141))*COS(RADIANS(E146))*COS(RADIANS(AE136))))</f>
        <v>#DIV/0!</v>
      </c>
      <c r="AF141" t="e">
        <f>IF(DEGREES(ACOS(SIN(RADIANS(G141))*SIN(RADIANS(E146))+COS(RADIANS(G141))*COS(RADIANS(E146))*COS(RADIANS(AF136))))&gt;90,0,$F$4*$F$5/E145^2*(SIN(RADIANS(G141))*SIN(RADIANS(E146))+COS(RADIANS(G141))*COS(RADIANS(E146))*COS(RADIANS(AF136))))</f>
        <v>#DIV/0!</v>
      </c>
      <c r="AG141" t="e">
        <f>IF(DEGREES(ACOS(SIN(RADIANS(G141))*SIN(RADIANS(E146))+COS(RADIANS(G141))*COS(RADIANS(E146))*COS(RADIANS(AG136))))&gt;90,0,$F$4*$F$5/E145^2*(SIN(RADIANS(G141))*SIN(RADIANS(E146))+COS(RADIANS(G141))*COS(RADIANS(E146))*COS(RADIANS(AG136))))</f>
        <v>#DIV/0!</v>
      </c>
      <c r="AH141" t="e">
        <f>IF(DEGREES(ACOS(SIN(RADIANS(G141))*SIN(RADIANS(E146))+COS(RADIANS(G141))*COS(RADIANS(E146))*COS(RADIANS(AH136))))&gt;90,0,$F$4*$F$5/E145^2*(SIN(RADIANS(G141))*SIN(RADIANS(E146))+COS(RADIANS(G141))*COS(RADIANS(E146))*COS(RADIANS(AH136))))</f>
        <v>#DIV/0!</v>
      </c>
      <c r="AI141" t="e">
        <f>IF(DEGREES(ACOS(SIN(RADIANS(G141))*SIN(RADIANS(E146))+COS(RADIANS(G141))*COS(RADIANS(E146))*COS(RADIANS(AI136))))&gt;90,0,$F$4*$F$5/E145^2*(SIN(RADIANS(G141))*SIN(RADIANS(E146))+COS(RADIANS(G141))*COS(RADIANS(E146))*COS(RADIANS(AI136))))</f>
        <v>#DIV/0!</v>
      </c>
      <c r="AJ141" t="e">
        <f>IF(DEGREES(ACOS(SIN(RADIANS(G141))*SIN(RADIANS(E146))+COS(RADIANS(G141))*COS(RADIANS(E146))*COS(RADIANS(AJ136))))&gt;90,0,$F$4*$F$5/E145^2*(SIN(RADIANS(G141))*SIN(RADIANS(E146))+COS(RADIANS(G141))*COS(RADIANS(E146))*COS(RADIANS(AJ136))))</f>
        <v>#DIV/0!</v>
      </c>
      <c r="AK141">
        <f>IF(DEGREES(ACOS(SIN(RADIANS(G141))*SIN(RADIANS(E146))+COS(RADIANS(G141))*COS(RADIANS(E146))*COS(RADIANS(AK136))))&gt;90,0,$F$4*$F$5/E145^2*(SIN(RADIANS(G141))*SIN(RADIANS(E146))+COS(RADIANS(G141))*COS(RADIANS(E146))*COS(RADIANS(AK136))))</f>
        <v>0</v>
      </c>
      <c r="AL141">
        <f>IF(DEGREES(ACOS(SIN(RADIANS(G141))*SIN(RADIANS(E146))+COS(RADIANS(G141))*COS(RADIANS(E146))*COS(RADIANS(AL136))))&gt;90,0,$F$4*$F$5/E145^2*(SIN(RADIANS(G141))*SIN(RADIANS(E146))+COS(RADIANS(G141))*COS(RADIANS(E146))*COS(RADIANS(AL136))))</f>
        <v>0</v>
      </c>
      <c r="AM141">
        <f>IF(DEGREES(ACOS(SIN(RADIANS(G141))*SIN(RADIANS(E146))+COS(RADIANS(G141))*COS(RADIANS(E146))*COS(RADIANS(AM136))))&gt;90,0,$F$4*$F$5/E145^2*(SIN(RADIANS(G141))*SIN(RADIANS(E146))+COS(RADIANS(G141))*COS(RADIANS(E146))*COS(RADIANS(AM136))))</f>
        <v>0</v>
      </c>
      <c r="AN141">
        <f>IF(DEGREES(ACOS(SIN(RADIANS(G141))*SIN(RADIANS(E146))+COS(RADIANS(G141))*COS(RADIANS(E146))*COS(RADIANS(AN136))))&gt;90,0,$F$4*$F$5/E145^2*(SIN(RADIANS(G141))*SIN(RADIANS(E146))+COS(RADIANS(G141))*COS(RADIANS(E146))*COS(RADIANS(AN136))))</f>
        <v>0</v>
      </c>
      <c r="AO141">
        <f>IF(DEGREES(ACOS(SIN(RADIANS(G141))*SIN(RADIANS(E146))+COS(RADIANS(G141))*COS(RADIANS(E146))*COS(RADIANS(AO136))))&gt;90,0,$F$4*$F$5/E145^2*(SIN(RADIANS(G141))*SIN(RADIANS(E146))+COS(RADIANS(G141))*COS(RADIANS(E146))*COS(RADIANS(AO136))))</f>
        <v>0</v>
      </c>
      <c r="AP141">
        <f>IF(DEGREES(ACOS(SIN(RADIANS(G141))*SIN(RADIANS(E146))+COS(RADIANS(G141))*COS(RADIANS(E146))*COS(RADIANS(AP136))))&gt;90,0,$F$4*$F$5/E145^2*(SIN(RADIANS(G141))*SIN(RADIANS(E146))+COS(RADIANS(G141))*COS(RADIANS(E146))*COS(RADIANS(AP136))))</f>
        <v>0</v>
      </c>
      <c r="AQ141">
        <f>IF(DEGREES(ACOS(SIN(RADIANS(G141))*SIN(RADIANS(E146))+COS(RADIANS(G141))*COS(RADIANS(E146))*COS(RADIANS(AQ136))))&gt;90,0,$F$4*$F$5/E145^2*(SIN(RADIANS(G141))*SIN(RADIANS(E146))+COS(RADIANS(G141))*COS(RADIANS(E146))*COS(RADIANS(AQ136))))</f>
        <v>0</v>
      </c>
      <c r="AR141">
        <f>IF(DEGREES(ACOS(SIN(RADIANS(G141))*SIN(RADIANS(E146))+COS(RADIANS(G141))*COS(RADIANS(E146))*COS(RADIANS(AR136))))&gt;90,0,$F$4*$F$5/E145^2*(SIN(RADIANS(G141))*SIN(RADIANS(E146))+COS(RADIANS(G141))*COS(RADIANS(E146))*COS(RADIANS(AR136))))</f>
        <v>0</v>
      </c>
    </row>
    <row r="142" spans="2:44" x14ac:dyDescent="0.5">
      <c r="B142" s="40" t="s">
        <v>782</v>
      </c>
      <c r="E142">
        <f>E141*$F$11</f>
        <v>0</v>
      </c>
      <c r="G142">
        <v>50</v>
      </c>
      <c r="I142">
        <f>IF(DEGREES(ACOS(SIN(RADIANS(G142))*SIN(RADIANS(E146))+COS(RADIANS(G142))*COS(RADIANS(E146))*COS(RADIANS(I136))))&gt;90,0,$F$4*$F$5/E145^2*(SIN(RADIANS(G142))*SIN(RADIANS(E146))+COS(RADIANS(G142))*COS(RADIANS(E146))*COS(RADIANS(I136))))</f>
        <v>0</v>
      </c>
      <c r="J142">
        <f>IF(DEGREES(ACOS(SIN(RADIANS(G142))*SIN(RADIANS(E146))+COS(RADIANS(G142))*COS(RADIANS(E146))*COS(RADIANS(J136))))&gt;90,0,$F$4*$F$5/E145^2*(SIN(RADIANS(G142))*SIN(RADIANS(E146))+COS(RADIANS(G142))*COS(RADIANS(E146))*COS(RADIANS(J136))))</f>
        <v>0</v>
      </c>
      <c r="K142">
        <f>IF(DEGREES(ACOS(SIN(RADIANS(G142))*SIN(RADIANS(E146))+COS(RADIANS(G142))*COS(RADIANS(E146))*COS(RADIANS(K136))))&gt;90,0,$F$4*$F$5/E145^2*(SIN(RADIANS(G142))*SIN(RADIANS(E146))+COS(RADIANS(G142))*COS(RADIANS(E146))*COS(RADIANS(K136))))</f>
        <v>0</v>
      </c>
      <c r="L142">
        <f>IF(DEGREES(ACOS(SIN(RADIANS(G142))*SIN(RADIANS(E146))+COS(RADIANS(G142))*COS(RADIANS(E146))*COS(RADIANS(L136))))&gt;90,0,$F$4*$F$5/E145^2*(SIN(RADIANS(G142))*SIN(RADIANS(E146))+COS(RADIANS(G142))*COS(RADIANS(E146))*COS(RADIANS(L136))))</f>
        <v>0</v>
      </c>
      <c r="M142">
        <f>IF(DEGREES(ACOS(SIN(RADIANS(G142))*SIN(RADIANS(E146))+COS(RADIANS(G142))*COS(RADIANS(E146))*COS(RADIANS(M136))))&gt;90,0,$F$4*$F$5/E145^2*(SIN(RADIANS(G142))*SIN(RADIANS(E146))+COS(RADIANS(G142))*COS(RADIANS(E146))*COS(RADIANS(M136))))</f>
        <v>0</v>
      </c>
      <c r="N142">
        <f>IF(DEGREES(ACOS(SIN(RADIANS(G142))*SIN(RADIANS(E146))+COS(RADIANS(G142))*COS(RADIANS(E146))*COS(RADIANS(N136))))&gt;90,0,$F$4*$F$5/E145^2*(SIN(RADIANS(G142))*SIN(RADIANS(E146))+COS(RADIANS(G142))*COS(RADIANS(E146))*COS(RADIANS(N136))))</f>
        <v>0</v>
      </c>
      <c r="O142">
        <f>IF(DEGREES(ACOS(SIN(RADIANS(G142))*SIN(RADIANS(E146))+COS(RADIANS(G142))*COS(RADIANS(E146))*COS(RADIANS(O136))))&gt;90,0,$F$4*$F$5/E145^2*(SIN(RADIANS(G142))*SIN(RADIANS(E146))+COS(RADIANS(G142))*COS(RADIANS(E146))*COS(RADIANS(O136))))</f>
        <v>0</v>
      </c>
      <c r="P142">
        <f>IF(DEGREES(ACOS(SIN(RADIANS(G142))*SIN(RADIANS(E146))+COS(RADIANS(G142))*COS(RADIANS(E146))*COS(RADIANS(P136))))&gt;90,0,$F$4*$F$5/E145^2*(SIN(RADIANS(G142))*SIN(RADIANS(E146))+COS(RADIANS(G142))*COS(RADIANS(E146))*COS(RADIANS(P136))))</f>
        <v>0</v>
      </c>
      <c r="Q142">
        <f>IF(DEGREES(ACOS(SIN(RADIANS(G142))*SIN(RADIANS(E146))+COS(RADIANS(G142))*COS(RADIANS(E146))*COS(RADIANS(Q136))))&gt;90,0,$F$4*$F$5/E145^2*(SIN(RADIANS(G142))*SIN(RADIANS(E146))+COS(RADIANS(G142))*COS(RADIANS(E146))*COS(RADIANS(Q136))))</f>
        <v>0</v>
      </c>
      <c r="R142" t="e">
        <f>IF(DEGREES(ACOS(SIN(RADIANS(G142))*SIN(RADIANS(E146))+COS(RADIANS(G142))*COS(RADIANS(E146))*COS(RADIANS(R136))))&gt;90,0,$F$4*$F$5/E145^2*(SIN(RADIANS(G142))*SIN(RADIANS(E146))+COS(RADIANS(G142))*COS(RADIANS(E146))*COS(RADIANS(R136))))</f>
        <v>#DIV/0!</v>
      </c>
      <c r="S142" t="e">
        <f>IF(DEGREES(ACOS(SIN(RADIANS(G142))*SIN(RADIANS(E146))+COS(RADIANS(G142))*COS(RADIANS(E146))*COS(RADIANS(S136))))&gt;90,0,$F$4*$F$5/E145^2*(SIN(RADIANS(G142))*SIN(RADIANS(E146))+COS(RADIANS(G142))*COS(RADIANS(E146))*COS(RADIANS(S136))))</f>
        <v>#DIV/0!</v>
      </c>
      <c r="T142" t="e">
        <f>IF(DEGREES(ACOS(SIN(RADIANS(G142))*SIN(RADIANS(E146))+COS(RADIANS(G142))*COS(RADIANS(E146))*COS(RADIANS(T136))))&gt;90,0,$F$4*$F$5/E145^2*(SIN(RADIANS(G142))*SIN(RADIANS(E146))+COS(RADIANS(G142))*COS(RADIANS(E146))*COS(RADIANS(T136))))</f>
        <v>#DIV/0!</v>
      </c>
      <c r="U142" t="e">
        <f>IF(DEGREES(ACOS(SIN(RADIANS(G142))*SIN(RADIANS(E146))+COS(RADIANS(G142))*COS(RADIANS(E146))*COS(RADIANS(U136))))&gt;90,0,$F$4*$F$5/E145^2*(SIN(RADIANS(G142))*SIN(RADIANS(E146))+COS(RADIANS(G142))*COS(RADIANS(E146))*COS(RADIANS(U136))))</f>
        <v>#DIV/0!</v>
      </c>
      <c r="V142" t="e">
        <f>IF(DEGREES(ACOS(SIN(RADIANS(G142))*SIN(RADIANS(E146))+COS(RADIANS(G142))*COS(RADIANS(E146))*COS(RADIANS(V136))))&gt;90,0,$F$4*$F$5/E145^2*(SIN(RADIANS(G142))*SIN(RADIANS(E146))+COS(RADIANS(G142))*COS(RADIANS(E146))*COS(RADIANS(V136))))</f>
        <v>#DIV/0!</v>
      </c>
      <c r="W142" t="e">
        <f>IF(DEGREES(ACOS(SIN(RADIANS(G142))*SIN(RADIANS(E146))+COS(RADIANS(G142))*COS(RADIANS(E146))*COS(RADIANS(W136))))&gt;90,0,$F$4*$F$5/E145^2*(SIN(RADIANS(G142))*SIN(RADIANS(E146))+COS(RADIANS(G142))*COS(RADIANS(E146))*COS(RADIANS(W136))))</f>
        <v>#DIV/0!</v>
      </c>
      <c r="X142" t="e">
        <f>IF(DEGREES(ACOS(SIN(RADIANS(G142))*SIN(RADIANS(E146))+COS(RADIANS(G142))*COS(RADIANS(E146))*COS(RADIANS(X136))))&gt;90,0,$F$4*$F$5/E145^2*(SIN(RADIANS(G142))*SIN(RADIANS(E146))+COS(RADIANS(G142))*COS(RADIANS(E146))*COS(RADIANS(X136))))</f>
        <v>#DIV/0!</v>
      </c>
      <c r="Y142" t="e">
        <f>IF(DEGREES(ACOS(SIN(RADIANS(G142))*SIN(RADIANS(E146))+COS(RADIANS(G142))*COS(RADIANS(E146))*COS(RADIANS(Y136))))&gt;90,0,$F$4*$F$5/E145^2*(SIN(RADIANS(G142))*SIN(RADIANS(E146))+COS(RADIANS(G142))*COS(RADIANS(E146))*COS(RADIANS(Y136))))</f>
        <v>#DIV/0!</v>
      </c>
      <c r="Z142" t="e">
        <f>IF(DEGREES(ACOS(SIN(RADIANS(G142))*SIN(RADIANS(E146))+COS(RADIANS(G142))*COS(RADIANS(E146))*COS(RADIANS(Z136))))&gt;90,0,$F$4*$F$5/E145^2*(SIN(RADIANS(G142))*SIN(RADIANS(E146))+COS(RADIANS(G142))*COS(RADIANS(E146))*COS(RADIANS(Z136))))</f>
        <v>#DIV/0!</v>
      </c>
      <c r="AA142" t="e">
        <f>IF(DEGREES(ACOS(SIN(RADIANS(G142))*SIN(RADIANS(E146))+COS(RADIANS(G142))*COS(RADIANS(E146))*COS(RADIANS(AA136))))&gt;90,0,$F$4*$F$5/E145^2*(SIN(RADIANS(G142))*SIN(RADIANS(E146))+COS(RADIANS(G142))*COS(RADIANS(E146))*COS(RADIANS(AA136))))</f>
        <v>#DIV/0!</v>
      </c>
      <c r="AB142" t="e">
        <f>IF(DEGREES(ACOS(SIN(RADIANS(G142))*SIN(RADIANS(E146))+COS(RADIANS(G142))*COS(RADIANS(E146))*COS(RADIANS(AB136))))&gt;90,0,$F$4*$F$5/E145^2*(SIN(RADIANS(G142))*SIN(RADIANS(E146))+COS(RADIANS(G142))*COS(RADIANS(E146))*COS(RADIANS(AB136))))</f>
        <v>#DIV/0!</v>
      </c>
      <c r="AC142" t="e">
        <f>IF(DEGREES(ACOS(SIN(RADIANS(G142))*SIN(RADIANS(E146))+COS(RADIANS(G142))*COS(RADIANS(E146))*COS(RADIANS(AC136))))&gt;90,0,$F$4*$F$5/E145^2*(SIN(RADIANS(G142))*SIN(RADIANS(E146))+COS(RADIANS(G142))*COS(RADIANS(E146))*COS(RADIANS(AC136))))</f>
        <v>#DIV/0!</v>
      </c>
      <c r="AD142" t="e">
        <f>IF(DEGREES(ACOS(SIN(RADIANS(G142))*SIN(RADIANS(E146))+COS(RADIANS(G142))*COS(RADIANS(E146))*COS(RADIANS(AD136))))&gt;90,0,$F$4*$F$5/E145^2*(SIN(RADIANS(G142))*SIN(RADIANS(E146))+COS(RADIANS(G142))*COS(RADIANS(E146))*COS(RADIANS(AD136))))</f>
        <v>#DIV/0!</v>
      </c>
      <c r="AE142" t="e">
        <f>IF(DEGREES(ACOS(SIN(RADIANS(G142))*SIN(RADIANS(E146))+COS(RADIANS(G142))*COS(RADIANS(E146))*COS(RADIANS(AE136))))&gt;90,0,$F$4*$F$5/E145^2*(SIN(RADIANS(G142))*SIN(RADIANS(E146))+COS(RADIANS(G142))*COS(RADIANS(E146))*COS(RADIANS(AE136))))</f>
        <v>#DIV/0!</v>
      </c>
      <c r="AF142" t="e">
        <f>IF(DEGREES(ACOS(SIN(RADIANS(G142))*SIN(RADIANS(E146))+COS(RADIANS(G142))*COS(RADIANS(E146))*COS(RADIANS(AF136))))&gt;90,0,$F$4*$F$5/E145^2*(SIN(RADIANS(G142))*SIN(RADIANS(E146))+COS(RADIANS(G142))*COS(RADIANS(E146))*COS(RADIANS(AF136))))</f>
        <v>#DIV/0!</v>
      </c>
      <c r="AG142" t="e">
        <f>IF(DEGREES(ACOS(SIN(RADIANS(G142))*SIN(RADIANS(E146))+COS(RADIANS(G142))*COS(RADIANS(E146))*COS(RADIANS(AG136))))&gt;90,0,$F$4*$F$5/E145^2*(SIN(RADIANS(G142))*SIN(RADIANS(E146))+COS(RADIANS(G142))*COS(RADIANS(E146))*COS(RADIANS(AG136))))</f>
        <v>#DIV/0!</v>
      </c>
      <c r="AH142" t="e">
        <f>IF(DEGREES(ACOS(SIN(RADIANS(G142))*SIN(RADIANS(E146))+COS(RADIANS(G142))*COS(RADIANS(E146))*COS(RADIANS(AH136))))&gt;90,0,$F$4*$F$5/E145^2*(SIN(RADIANS(G142))*SIN(RADIANS(E146))+COS(RADIANS(G142))*COS(RADIANS(E146))*COS(RADIANS(AH136))))</f>
        <v>#DIV/0!</v>
      </c>
      <c r="AI142" t="e">
        <f>IF(DEGREES(ACOS(SIN(RADIANS(G142))*SIN(RADIANS(E146))+COS(RADIANS(G142))*COS(RADIANS(E146))*COS(RADIANS(AI136))))&gt;90,0,$F$4*$F$5/E145^2*(SIN(RADIANS(G142))*SIN(RADIANS(E146))+COS(RADIANS(G142))*COS(RADIANS(E146))*COS(RADIANS(AI136))))</f>
        <v>#DIV/0!</v>
      </c>
      <c r="AJ142" t="e">
        <f>IF(DEGREES(ACOS(SIN(RADIANS(G142))*SIN(RADIANS(E146))+COS(RADIANS(G142))*COS(RADIANS(E146))*COS(RADIANS(AJ136))))&gt;90,0,$F$4*$F$5/E145^2*(SIN(RADIANS(G142))*SIN(RADIANS(E146))+COS(RADIANS(G142))*COS(RADIANS(E146))*COS(RADIANS(AJ136))))</f>
        <v>#DIV/0!</v>
      </c>
      <c r="AK142">
        <f>IF(DEGREES(ACOS(SIN(RADIANS(G142))*SIN(RADIANS(E146))+COS(RADIANS(G142))*COS(RADIANS(E146))*COS(RADIANS(AK136))))&gt;90,0,$F$4*$F$5/E145^2*(SIN(RADIANS(G142))*SIN(RADIANS(E146))+COS(RADIANS(G142))*COS(RADIANS(E146))*COS(RADIANS(AK136))))</f>
        <v>0</v>
      </c>
      <c r="AL142">
        <f>IF(DEGREES(ACOS(SIN(RADIANS(G142))*SIN(RADIANS(E146))+COS(RADIANS(G142))*COS(RADIANS(E146))*COS(RADIANS(AL136))))&gt;90,0,$F$4*$F$5/E145^2*(SIN(RADIANS(G142))*SIN(RADIANS(E146))+COS(RADIANS(G142))*COS(RADIANS(E146))*COS(RADIANS(AL136))))</f>
        <v>0</v>
      </c>
      <c r="AM142">
        <f>IF(DEGREES(ACOS(SIN(RADIANS(G142))*SIN(RADIANS(E146))+COS(RADIANS(G142))*COS(RADIANS(E146))*COS(RADIANS(AM136))))&gt;90,0,$F$4*$F$5/E145^2*(SIN(RADIANS(G142))*SIN(RADIANS(E146))+COS(RADIANS(G142))*COS(RADIANS(E146))*COS(RADIANS(AM136))))</f>
        <v>0</v>
      </c>
      <c r="AN142">
        <f>IF(DEGREES(ACOS(SIN(RADIANS(G142))*SIN(RADIANS(E146))+COS(RADIANS(G142))*COS(RADIANS(E146))*COS(RADIANS(AN136))))&gt;90,0,$F$4*$F$5/E145^2*(SIN(RADIANS(G142))*SIN(RADIANS(E146))+COS(RADIANS(G142))*COS(RADIANS(E146))*COS(RADIANS(AN136))))</f>
        <v>0</v>
      </c>
      <c r="AO142">
        <f>IF(DEGREES(ACOS(SIN(RADIANS(G142))*SIN(RADIANS(E146))+COS(RADIANS(G142))*COS(RADIANS(E146))*COS(RADIANS(AO136))))&gt;90,0,$F$4*$F$5/E145^2*(SIN(RADIANS(G142))*SIN(RADIANS(E146))+COS(RADIANS(G142))*COS(RADIANS(E146))*COS(RADIANS(AO136))))</f>
        <v>0</v>
      </c>
      <c r="AP142">
        <f>IF(DEGREES(ACOS(SIN(RADIANS(G142))*SIN(RADIANS(E146))+COS(RADIANS(G142))*COS(RADIANS(E146))*COS(RADIANS(AP136))))&gt;90,0,$F$4*$F$5/E145^2*(SIN(RADIANS(G142))*SIN(RADIANS(E146))+COS(RADIANS(G142))*COS(RADIANS(E146))*COS(RADIANS(AP136))))</f>
        <v>0</v>
      </c>
      <c r="AQ142">
        <f>IF(DEGREES(ACOS(SIN(RADIANS(G142))*SIN(RADIANS(E146))+COS(RADIANS(G142))*COS(RADIANS(E146))*COS(RADIANS(AQ136))))&gt;90,0,$F$4*$F$5/E145^2*(SIN(RADIANS(G142))*SIN(RADIANS(E146))+COS(RADIANS(G142))*COS(RADIANS(E146))*COS(RADIANS(AQ136))))</f>
        <v>0</v>
      </c>
      <c r="AR142">
        <f>IF(DEGREES(ACOS(SIN(RADIANS(G142))*SIN(RADIANS(E146))+COS(RADIANS(G142))*COS(RADIANS(E146))*COS(RADIANS(AR136))))&gt;90,0,$F$4*$F$5/E145^2*(SIN(RADIANS(G142))*SIN(RADIANS(E146))+COS(RADIANS(G142))*COS(RADIANS(E146))*COS(RADIANS(AR136))))</f>
        <v>0</v>
      </c>
    </row>
    <row r="143" spans="2:44" x14ac:dyDescent="0.5">
      <c r="B143" s="40" t="s">
        <v>783</v>
      </c>
      <c r="E143" t="str">
        <f>IF($F$10=0,"N/A",$F$10*(E138/360)-ROUNDDOWN($F$10*(E138/360),0))</f>
        <v>N/A</v>
      </c>
      <c r="G143">
        <v>40</v>
      </c>
      <c r="I143">
        <f>IF(DEGREES(ACOS(SIN(RADIANS(G143))*SIN(RADIANS(E146))+COS(RADIANS(G143))*COS(RADIANS(E146))*COS(RADIANS(I136))))&gt;90,0,$F$4*$F$5/E145^2*(SIN(RADIANS(G143))*SIN(RADIANS(E146))+COS(RADIANS(G143))*COS(RADIANS(E146))*COS(RADIANS(I136))))</f>
        <v>0</v>
      </c>
      <c r="J143">
        <f>IF(DEGREES(ACOS(SIN(RADIANS(G143))*SIN(RADIANS(E146))+COS(RADIANS(G143))*COS(RADIANS(E146))*COS(RADIANS(J136))))&gt;90,0,$F$4*$F$5/E145^2*(SIN(RADIANS(G143))*SIN(RADIANS(E146))+COS(RADIANS(G143))*COS(RADIANS(E146))*COS(RADIANS(J136))))</f>
        <v>0</v>
      </c>
      <c r="K143">
        <f>IF(DEGREES(ACOS(SIN(RADIANS(G143))*SIN(RADIANS(E146))+COS(RADIANS(G143))*COS(RADIANS(E146))*COS(RADIANS(K136))))&gt;90,0,$F$4*$F$5/E145^2*(SIN(RADIANS(G143))*SIN(RADIANS(E146))+COS(RADIANS(G143))*COS(RADIANS(E146))*COS(RADIANS(K136))))</f>
        <v>0</v>
      </c>
      <c r="L143">
        <f>IF(DEGREES(ACOS(SIN(RADIANS(G143))*SIN(RADIANS(E146))+COS(RADIANS(G143))*COS(RADIANS(E146))*COS(RADIANS(L136))))&gt;90,0,$F$4*$F$5/E145^2*(SIN(RADIANS(G143))*SIN(RADIANS(E146))+COS(RADIANS(G143))*COS(RADIANS(E146))*COS(RADIANS(L136))))</f>
        <v>0</v>
      </c>
      <c r="M143">
        <f>IF(DEGREES(ACOS(SIN(RADIANS(G143))*SIN(RADIANS(E146))+COS(RADIANS(G143))*COS(RADIANS(E146))*COS(RADIANS(M136))))&gt;90,0,$F$4*$F$5/E145^2*(SIN(RADIANS(G143))*SIN(RADIANS(E146))+COS(RADIANS(G143))*COS(RADIANS(E146))*COS(RADIANS(M136))))</f>
        <v>0</v>
      </c>
      <c r="N143">
        <f>IF(DEGREES(ACOS(SIN(RADIANS(G143))*SIN(RADIANS(E146))+COS(RADIANS(G143))*COS(RADIANS(E146))*COS(RADIANS(N136))))&gt;90,0,$F$4*$F$5/E145^2*(SIN(RADIANS(G143))*SIN(RADIANS(E146))+COS(RADIANS(G143))*COS(RADIANS(E146))*COS(RADIANS(N136))))</f>
        <v>0</v>
      </c>
      <c r="O143">
        <f>IF(DEGREES(ACOS(SIN(RADIANS(G143))*SIN(RADIANS(E146))+COS(RADIANS(G143))*COS(RADIANS(E146))*COS(RADIANS(O136))))&gt;90,0,$F$4*$F$5/E145^2*(SIN(RADIANS(G143))*SIN(RADIANS(E146))+COS(RADIANS(G143))*COS(RADIANS(E146))*COS(RADIANS(O136))))</f>
        <v>0</v>
      </c>
      <c r="P143">
        <f>IF(DEGREES(ACOS(SIN(RADIANS(G143))*SIN(RADIANS(E146))+COS(RADIANS(G143))*COS(RADIANS(E146))*COS(RADIANS(P136))))&gt;90,0,$F$4*$F$5/E145^2*(SIN(RADIANS(G143))*SIN(RADIANS(E146))+COS(RADIANS(G143))*COS(RADIANS(E146))*COS(RADIANS(P136))))</f>
        <v>0</v>
      </c>
      <c r="Q143">
        <f>IF(DEGREES(ACOS(SIN(RADIANS(G143))*SIN(RADIANS(E146))+COS(RADIANS(G143))*COS(RADIANS(E146))*COS(RADIANS(Q136))))&gt;90,0,$F$4*$F$5/E145^2*(SIN(RADIANS(G143))*SIN(RADIANS(E146))+COS(RADIANS(G143))*COS(RADIANS(E146))*COS(RADIANS(Q136))))</f>
        <v>0</v>
      </c>
      <c r="R143" t="e">
        <f>IF(DEGREES(ACOS(SIN(RADIANS(G143))*SIN(RADIANS(E146))+COS(RADIANS(G143))*COS(RADIANS(E146))*COS(RADIANS(R136))))&gt;90,0,$F$4*$F$5/E145^2*(SIN(RADIANS(G143))*SIN(RADIANS(E146))+COS(RADIANS(G143))*COS(RADIANS(E146))*COS(RADIANS(R136))))</f>
        <v>#DIV/0!</v>
      </c>
      <c r="S143" t="e">
        <f>IF(DEGREES(ACOS(SIN(RADIANS(G143))*SIN(RADIANS(E146))+COS(RADIANS(G143))*COS(RADIANS(E146))*COS(RADIANS(S136))))&gt;90,0,$F$4*$F$5/E145^2*(SIN(RADIANS(G143))*SIN(RADIANS(E146))+COS(RADIANS(G143))*COS(RADIANS(E146))*COS(RADIANS(S136))))</f>
        <v>#DIV/0!</v>
      </c>
      <c r="T143" t="e">
        <f>IF(DEGREES(ACOS(SIN(RADIANS(G143))*SIN(RADIANS(E146))+COS(RADIANS(G143))*COS(RADIANS(E146))*COS(RADIANS(T136))))&gt;90,0,$F$4*$F$5/E145^2*(SIN(RADIANS(G143))*SIN(RADIANS(E146))+COS(RADIANS(G143))*COS(RADIANS(E146))*COS(RADIANS(T136))))</f>
        <v>#DIV/0!</v>
      </c>
      <c r="U143" t="e">
        <f>IF(DEGREES(ACOS(SIN(RADIANS(G143))*SIN(RADIANS(E146))+COS(RADIANS(G143))*COS(RADIANS(E146))*COS(RADIANS(U136))))&gt;90,0,$F$4*$F$5/E145^2*(SIN(RADIANS(G143))*SIN(RADIANS(E146))+COS(RADIANS(G143))*COS(RADIANS(E146))*COS(RADIANS(U136))))</f>
        <v>#DIV/0!</v>
      </c>
      <c r="V143" t="e">
        <f>IF(DEGREES(ACOS(SIN(RADIANS(G143))*SIN(RADIANS(E146))+COS(RADIANS(G143))*COS(RADIANS(E146))*COS(RADIANS(V136))))&gt;90,0,$F$4*$F$5/E145^2*(SIN(RADIANS(G143))*SIN(RADIANS(E146))+COS(RADIANS(G143))*COS(RADIANS(E146))*COS(RADIANS(V136))))</f>
        <v>#DIV/0!</v>
      </c>
      <c r="W143" t="e">
        <f>IF(DEGREES(ACOS(SIN(RADIANS(G143))*SIN(RADIANS(E146))+COS(RADIANS(G143))*COS(RADIANS(E146))*COS(RADIANS(W136))))&gt;90,0,$F$4*$F$5/E145^2*(SIN(RADIANS(G143))*SIN(RADIANS(E146))+COS(RADIANS(G143))*COS(RADIANS(E146))*COS(RADIANS(W136))))</f>
        <v>#DIV/0!</v>
      </c>
      <c r="X143" t="e">
        <f>IF(DEGREES(ACOS(SIN(RADIANS(G143))*SIN(RADIANS(E146))+COS(RADIANS(G143))*COS(RADIANS(E146))*COS(RADIANS(X136))))&gt;90,0,$F$4*$F$5/E145^2*(SIN(RADIANS(G143))*SIN(RADIANS(E146))+COS(RADIANS(G143))*COS(RADIANS(E146))*COS(RADIANS(X136))))</f>
        <v>#DIV/0!</v>
      </c>
      <c r="Y143" t="e">
        <f>IF(DEGREES(ACOS(SIN(RADIANS(G143))*SIN(RADIANS(E146))+COS(RADIANS(G143))*COS(RADIANS(E146))*COS(RADIANS(Y136))))&gt;90,0,$F$4*$F$5/E145^2*(SIN(RADIANS(G143))*SIN(RADIANS(E146))+COS(RADIANS(G143))*COS(RADIANS(E146))*COS(RADIANS(Y136))))</f>
        <v>#DIV/0!</v>
      </c>
      <c r="Z143" t="e">
        <f>IF(DEGREES(ACOS(SIN(RADIANS(G143))*SIN(RADIANS(E146))+COS(RADIANS(G143))*COS(RADIANS(E146))*COS(RADIANS(Z136))))&gt;90,0,$F$4*$F$5/E145^2*(SIN(RADIANS(G143))*SIN(RADIANS(E146))+COS(RADIANS(G143))*COS(RADIANS(E146))*COS(RADIANS(Z136))))</f>
        <v>#DIV/0!</v>
      </c>
      <c r="AA143" t="e">
        <f>IF(DEGREES(ACOS(SIN(RADIANS(G143))*SIN(RADIANS(E146))+COS(RADIANS(G143))*COS(RADIANS(E146))*COS(RADIANS(AA136))))&gt;90,0,$F$4*$F$5/E145^2*(SIN(RADIANS(G143))*SIN(RADIANS(E146))+COS(RADIANS(G143))*COS(RADIANS(E146))*COS(RADIANS(AA136))))</f>
        <v>#DIV/0!</v>
      </c>
      <c r="AB143" t="e">
        <f>IF(DEGREES(ACOS(SIN(RADIANS(G143))*SIN(RADIANS(E146))+COS(RADIANS(G143))*COS(RADIANS(E146))*COS(RADIANS(AB136))))&gt;90,0,$F$4*$F$5/E145^2*(SIN(RADIANS(G143))*SIN(RADIANS(E146))+COS(RADIANS(G143))*COS(RADIANS(E146))*COS(RADIANS(AB136))))</f>
        <v>#DIV/0!</v>
      </c>
      <c r="AC143" t="e">
        <f>IF(DEGREES(ACOS(SIN(RADIANS(G143))*SIN(RADIANS(E146))+COS(RADIANS(G143))*COS(RADIANS(E146))*COS(RADIANS(AC136))))&gt;90,0,$F$4*$F$5/E145^2*(SIN(RADIANS(G143))*SIN(RADIANS(E146))+COS(RADIANS(G143))*COS(RADIANS(E146))*COS(RADIANS(AC136))))</f>
        <v>#DIV/0!</v>
      </c>
      <c r="AD143" t="e">
        <f>IF(DEGREES(ACOS(SIN(RADIANS(G143))*SIN(RADIANS(E146))+COS(RADIANS(G143))*COS(RADIANS(E146))*COS(RADIANS(AD136))))&gt;90,0,$F$4*$F$5/E145^2*(SIN(RADIANS(G143))*SIN(RADIANS(E146))+COS(RADIANS(G143))*COS(RADIANS(E146))*COS(RADIANS(AD136))))</f>
        <v>#DIV/0!</v>
      </c>
      <c r="AE143" t="e">
        <f>IF(DEGREES(ACOS(SIN(RADIANS(G143))*SIN(RADIANS(E146))+COS(RADIANS(G143))*COS(RADIANS(E146))*COS(RADIANS(AE136))))&gt;90,0,$F$4*$F$5/E145^2*(SIN(RADIANS(G143))*SIN(RADIANS(E146))+COS(RADIANS(G143))*COS(RADIANS(E146))*COS(RADIANS(AE136))))</f>
        <v>#DIV/0!</v>
      </c>
      <c r="AF143" t="e">
        <f>IF(DEGREES(ACOS(SIN(RADIANS(G143))*SIN(RADIANS(E146))+COS(RADIANS(G143))*COS(RADIANS(E146))*COS(RADIANS(AF136))))&gt;90,0,$F$4*$F$5/E145^2*(SIN(RADIANS(G143))*SIN(RADIANS(E146))+COS(RADIANS(G143))*COS(RADIANS(E146))*COS(RADIANS(AF136))))</f>
        <v>#DIV/0!</v>
      </c>
      <c r="AG143" t="e">
        <f>IF(DEGREES(ACOS(SIN(RADIANS(G143))*SIN(RADIANS(E146))+COS(RADIANS(G143))*COS(RADIANS(E146))*COS(RADIANS(AG136))))&gt;90,0,$F$4*$F$5/E145^2*(SIN(RADIANS(G143))*SIN(RADIANS(E146))+COS(RADIANS(G143))*COS(RADIANS(E146))*COS(RADIANS(AG136))))</f>
        <v>#DIV/0!</v>
      </c>
      <c r="AH143" t="e">
        <f>IF(DEGREES(ACOS(SIN(RADIANS(G143))*SIN(RADIANS(E146))+COS(RADIANS(G143))*COS(RADIANS(E146))*COS(RADIANS(AH136))))&gt;90,0,$F$4*$F$5/E145^2*(SIN(RADIANS(G143))*SIN(RADIANS(E146))+COS(RADIANS(G143))*COS(RADIANS(E146))*COS(RADIANS(AH136))))</f>
        <v>#DIV/0!</v>
      </c>
      <c r="AI143" t="e">
        <f>IF(DEGREES(ACOS(SIN(RADIANS(G143))*SIN(RADIANS(E146))+COS(RADIANS(G143))*COS(RADIANS(E146))*COS(RADIANS(AI136))))&gt;90,0,$F$4*$F$5/E145^2*(SIN(RADIANS(G143))*SIN(RADIANS(E146))+COS(RADIANS(G143))*COS(RADIANS(E146))*COS(RADIANS(AI136))))</f>
        <v>#DIV/0!</v>
      </c>
      <c r="AJ143" t="e">
        <f>IF(DEGREES(ACOS(SIN(RADIANS(G143))*SIN(RADIANS(E146))+COS(RADIANS(G143))*COS(RADIANS(E146))*COS(RADIANS(AJ136))))&gt;90,0,$F$4*$F$5/E145^2*(SIN(RADIANS(G143))*SIN(RADIANS(E146))+COS(RADIANS(G143))*COS(RADIANS(E146))*COS(RADIANS(AJ136))))</f>
        <v>#DIV/0!</v>
      </c>
      <c r="AK143">
        <f>IF(DEGREES(ACOS(SIN(RADIANS(G143))*SIN(RADIANS(E146))+COS(RADIANS(G143))*COS(RADIANS(E146))*COS(RADIANS(AK136))))&gt;90,0,$F$4*$F$5/E145^2*(SIN(RADIANS(G143))*SIN(RADIANS(E146))+COS(RADIANS(G143))*COS(RADIANS(E146))*COS(RADIANS(AK136))))</f>
        <v>0</v>
      </c>
      <c r="AL143">
        <f>IF(DEGREES(ACOS(SIN(RADIANS(G143))*SIN(RADIANS(E146))+COS(RADIANS(G143))*COS(RADIANS(E146))*COS(RADIANS(AL136))))&gt;90,0,$F$4*$F$5/E145^2*(SIN(RADIANS(G143))*SIN(RADIANS(E146))+COS(RADIANS(G143))*COS(RADIANS(E146))*COS(RADIANS(AL136))))</f>
        <v>0</v>
      </c>
      <c r="AM143">
        <f>IF(DEGREES(ACOS(SIN(RADIANS(G143))*SIN(RADIANS(E146))+COS(RADIANS(G143))*COS(RADIANS(E146))*COS(RADIANS(AM136))))&gt;90,0,$F$4*$F$5/E145^2*(SIN(RADIANS(G143))*SIN(RADIANS(E146))+COS(RADIANS(G143))*COS(RADIANS(E146))*COS(RADIANS(AM136))))</f>
        <v>0</v>
      </c>
      <c r="AN143">
        <f>IF(DEGREES(ACOS(SIN(RADIANS(G143))*SIN(RADIANS(E146))+COS(RADIANS(G143))*COS(RADIANS(E146))*COS(RADIANS(AN136))))&gt;90,0,$F$4*$F$5/E145^2*(SIN(RADIANS(G143))*SIN(RADIANS(E146))+COS(RADIANS(G143))*COS(RADIANS(E146))*COS(RADIANS(AN136))))</f>
        <v>0</v>
      </c>
      <c r="AO143">
        <f>IF(DEGREES(ACOS(SIN(RADIANS(G143))*SIN(RADIANS(E146))+COS(RADIANS(G143))*COS(RADIANS(E146))*COS(RADIANS(AO136))))&gt;90,0,$F$4*$F$5/E145^2*(SIN(RADIANS(G143))*SIN(RADIANS(E146))+COS(RADIANS(G143))*COS(RADIANS(E146))*COS(RADIANS(AO136))))</f>
        <v>0</v>
      </c>
      <c r="AP143">
        <f>IF(DEGREES(ACOS(SIN(RADIANS(G143))*SIN(RADIANS(E146))+COS(RADIANS(G143))*COS(RADIANS(E146))*COS(RADIANS(AP136))))&gt;90,0,$F$4*$F$5/E145^2*(SIN(RADIANS(G143))*SIN(RADIANS(E146))+COS(RADIANS(G143))*COS(RADIANS(E146))*COS(RADIANS(AP136))))</f>
        <v>0</v>
      </c>
      <c r="AQ143">
        <f>IF(DEGREES(ACOS(SIN(RADIANS(G143))*SIN(RADIANS(E146))+COS(RADIANS(G143))*COS(RADIANS(E146))*COS(RADIANS(AQ136))))&gt;90,0,$F$4*$F$5/E145^2*(SIN(RADIANS(G143))*SIN(RADIANS(E146))+COS(RADIANS(G143))*COS(RADIANS(E146))*COS(RADIANS(AQ136))))</f>
        <v>0</v>
      </c>
      <c r="AR143">
        <f>IF(DEGREES(ACOS(SIN(RADIANS(G143))*SIN(RADIANS(E146))+COS(RADIANS(G143))*COS(RADIANS(E146))*COS(RADIANS(AR136))))&gt;90,0,$F$4*$F$5/E145^2*(SIN(RADIANS(G143))*SIN(RADIANS(E146))+COS(RADIANS(G143))*COS(RADIANS(E146))*COS(RADIANS(AR136))))</f>
        <v>0</v>
      </c>
    </row>
    <row r="144" spans="2:44" x14ac:dyDescent="0.5">
      <c r="B144" s="40" t="s">
        <v>784</v>
      </c>
      <c r="E144" t="str">
        <f>IF($F$10=0,"N/A",E143*$F$11/$F$10)</f>
        <v>N/A</v>
      </c>
      <c r="G144">
        <v>30</v>
      </c>
      <c r="I144">
        <f>IF(DEGREES(ACOS(SIN(RADIANS(G144))*SIN(RADIANS(E146))+COS(RADIANS(G144))*COS(RADIANS(E146))*COS(RADIANS(I136))))&gt;90,0,$F$4*$F$5/E145^2*(SIN(RADIANS(G144))*SIN(RADIANS(E146))+COS(RADIANS(G144))*COS(RADIANS(E146))*COS(RADIANS(I136))))</f>
        <v>0</v>
      </c>
      <c r="J144">
        <f>IF(DEGREES(ACOS(SIN(RADIANS(G144))*SIN(RADIANS(E146))+COS(RADIANS(G144))*COS(RADIANS(E146))*COS(RADIANS(J136))))&gt;90,0,$F$4*$F$5/E145^2*(SIN(RADIANS(G144))*SIN(RADIANS(E146))+COS(RADIANS(G144))*COS(RADIANS(E146))*COS(RADIANS(J136))))</f>
        <v>0</v>
      </c>
      <c r="K144">
        <f>IF(DEGREES(ACOS(SIN(RADIANS(G144))*SIN(RADIANS(E146))+COS(RADIANS(G144))*COS(RADIANS(E146))*COS(RADIANS(K136))))&gt;90,0,$F$4*$F$5/E145^2*(SIN(RADIANS(G144))*SIN(RADIANS(E146))+COS(RADIANS(G144))*COS(RADIANS(E146))*COS(RADIANS(K136))))</f>
        <v>0</v>
      </c>
      <c r="L144">
        <f>IF(DEGREES(ACOS(SIN(RADIANS(G144))*SIN(RADIANS(E146))+COS(RADIANS(G144))*COS(RADIANS(E146))*COS(RADIANS(L136))))&gt;90,0,$F$4*$F$5/E145^2*(SIN(RADIANS(G144))*SIN(RADIANS(E146))+COS(RADIANS(G144))*COS(RADIANS(E146))*COS(RADIANS(L136))))</f>
        <v>0</v>
      </c>
      <c r="M144">
        <f>IF(DEGREES(ACOS(SIN(RADIANS(G144))*SIN(RADIANS(E146))+COS(RADIANS(G144))*COS(RADIANS(E146))*COS(RADIANS(M136))))&gt;90,0,$F$4*$F$5/E145^2*(SIN(RADIANS(G144))*SIN(RADIANS(E146))+COS(RADIANS(G144))*COS(RADIANS(E146))*COS(RADIANS(M136))))</f>
        <v>0</v>
      </c>
      <c r="N144">
        <f>IF(DEGREES(ACOS(SIN(RADIANS(G144))*SIN(RADIANS(E146))+COS(RADIANS(G144))*COS(RADIANS(E146))*COS(RADIANS(N136))))&gt;90,0,$F$4*$F$5/E145^2*(SIN(RADIANS(G144))*SIN(RADIANS(E146))+COS(RADIANS(G144))*COS(RADIANS(E146))*COS(RADIANS(N136))))</f>
        <v>0</v>
      </c>
      <c r="O144">
        <f>IF(DEGREES(ACOS(SIN(RADIANS(G144))*SIN(RADIANS(E146))+COS(RADIANS(G144))*COS(RADIANS(E146))*COS(RADIANS(O136))))&gt;90,0,$F$4*$F$5/E145^2*(SIN(RADIANS(G144))*SIN(RADIANS(E146))+COS(RADIANS(G144))*COS(RADIANS(E146))*COS(RADIANS(O136))))</f>
        <v>0</v>
      </c>
      <c r="P144">
        <f>IF(DEGREES(ACOS(SIN(RADIANS(G144))*SIN(RADIANS(E146))+COS(RADIANS(G144))*COS(RADIANS(E146))*COS(RADIANS(P136))))&gt;90,0,$F$4*$F$5/E145^2*(SIN(RADIANS(G144))*SIN(RADIANS(E146))+COS(RADIANS(G144))*COS(RADIANS(E146))*COS(RADIANS(P136))))</f>
        <v>0</v>
      </c>
      <c r="Q144">
        <f>IF(DEGREES(ACOS(SIN(RADIANS(G144))*SIN(RADIANS(E146))+COS(RADIANS(G144))*COS(RADIANS(E146))*COS(RADIANS(Q136))))&gt;90,0,$F$4*$F$5/E145^2*(SIN(RADIANS(G144))*SIN(RADIANS(E146))+COS(RADIANS(G144))*COS(RADIANS(E146))*COS(RADIANS(Q136))))</f>
        <v>0</v>
      </c>
      <c r="R144" t="e">
        <f>IF(DEGREES(ACOS(SIN(RADIANS(G144))*SIN(RADIANS(E146))+COS(RADIANS(G144))*COS(RADIANS(E146))*COS(RADIANS(R136))))&gt;90,0,$F$4*$F$5/E145^2*(SIN(RADIANS(G144))*SIN(RADIANS(E146))+COS(RADIANS(G144))*COS(RADIANS(E146))*COS(RADIANS(R136))))</f>
        <v>#DIV/0!</v>
      </c>
      <c r="S144" t="e">
        <f>IF(DEGREES(ACOS(SIN(RADIANS(G144))*SIN(RADIANS(E146))+COS(RADIANS(G144))*COS(RADIANS(E146))*COS(RADIANS(S136))))&gt;90,0,$F$4*$F$5/E145^2*(SIN(RADIANS(G144))*SIN(RADIANS(E146))+COS(RADIANS(G144))*COS(RADIANS(E146))*COS(RADIANS(S136))))</f>
        <v>#DIV/0!</v>
      </c>
      <c r="T144" t="e">
        <f>IF(DEGREES(ACOS(SIN(RADIANS(G144))*SIN(RADIANS(E146))+COS(RADIANS(G144))*COS(RADIANS(E146))*COS(RADIANS(T136))))&gt;90,0,$F$4*$F$5/E145^2*(SIN(RADIANS(G144))*SIN(RADIANS(E146))+COS(RADIANS(G144))*COS(RADIANS(E146))*COS(RADIANS(T136))))</f>
        <v>#DIV/0!</v>
      </c>
      <c r="U144" t="e">
        <f>IF(DEGREES(ACOS(SIN(RADIANS(G144))*SIN(RADIANS(E146))+COS(RADIANS(G144))*COS(RADIANS(E146))*COS(RADIANS(U136))))&gt;90,0,$F$4*$F$5/E145^2*(SIN(RADIANS(G144))*SIN(RADIANS(E146))+COS(RADIANS(G144))*COS(RADIANS(E146))*COS(RADIANS(U136))))</f>
        <v>#DIV/0!</v>
      </c>
      <c r="V144" t="e">
        <f>IF(DEGREES(ACOS(SIN(RADIANS(G144))*SIN(RADIANS(E146))+COS(RADIANS(G144))*COS(RADIANS(E146))*COS(RADIANS(V136))))&gt;90,0,$F$4*$F$5/E145^2*(SIN(RADIANS(G144))*SIN(RADIANS(E146))+COS(RADIANS(G144))*COS(RADIANS(E146))*COS(RADIANS(V136))))</f>
        <v>#DIV/0!</v>
      </c>
      <c r="W144" t="e">
        <f>IF(DEGREES(ACOS(SIN(RADIANS(G144))*SIN(RADIANS(E146))+COS(RADIANS(G144))*COS(RADIANS(E146))*COS(RADIANS(W136))))&gt;90,0,$F$4*$F$5/E145^2*(SIN(RADIANS(G144))*SIN(RADIANS(E146))+COS(RADIANS(G144))*COS(RADIANS(E146))*COS(RADIANS(W136))))</f>
        <v>#DIV/0!</v>
      </c>
      <c r="X144" t="e">
        <f>IF(DEGREES(ACOS(SIN(RADIANS(G144))*SIN(RADIANS(E146))+COS(RADIANS(G144))*COS(RADIANS(E146))*COS(RADIANS(X136))))&gt;90,0,$F$4*$F$5/E145^2*(SIN(RADIANS(G144))*SIN(RADIANS(E146))+COS(RADIANS(G144))*COS(RADIANS(E146))*COS(RADIANS(X136))))</f>
        <v>#DIV/0!</v>
      </c>
      <c r="Y144" t="e">
        <f>IF(DEGREES(ACOS(SIN(RADIANS(G144))*SIN(RADIANS(E146))+COS(RADIANS(G144))*COS(RADIANS(E146))*COS(RADIANS(Y136))))&gt;90,0,$F$4*$F$5/E145^2*(SIN(RADIANS(G144))*SIN(RADIANS(E146))+COS(RADIANS(G144))*COS(RADIANS(E146))*COS(RADIANS(Y136))))</f>
        <v>#DIV/0!</v>
      </c>
      <c r="Z144" t="e">
        <f>IF(DEGREES(ACOS(SIN(RADIANS(G144))*SIN(RADIANS(E146))+COS(RADIANS(G144))*COS(RADIANS(E146))*COS(RADIANS(Z136))))&gt;90,0,$F$4*$F$5/E145^2*(SIN(RADIANS(G144))*SIN(RADIANS(E146))+COS(RADIANS(G144))*COS(RADIANS(E146))*COS(RADIANS(Z136))))</f>
        <v>#DIV/0!</v>
      </c>
      <c r="AA144" t="e">
        <f>IF(DEGREES(ACOS(SIN(RADIANS(G144))*SIN(RADIANS(E146))+COS(RADIANS(G144))*COS(RADIANS(E146))*COS(RADIANS(AA136))))&gt;90,0,$F$4*$F$5/E145^2*(SIN(RADIANS(G144))*SIN(RADIANS(E146))+COS(RADIANS(G144))*COS(RADIANS(E146))*COS(RADIANS(AA136))))</f>
        <v>#DIV/0!</v>
      </c>
      <c r="AB144" t="e">
        <f>IF(DEGREES(ACOS(SIN(RADIANS(G144))*SIN(RADIANS(E146))+COS(RADIANS(G144))*COS(RADIANS(E146))*COS(RADIANS(AB136))))&gt;90,0,$F$4*$F$5/E145^2*(SIN(RADIANS(G144))*SIN(RADIANS(E146))+COS(RADIANS(G144))*COS(RADIANS(E146))*COS(RADIANS(AB136))))</f>
        <v>#DIV/0!</v>
      </c>
      <c r="AC144" t="e">
        <f>IF(DEGREES(ACOS(SIN(RADIANS(G144))*SIN(RADIANS(E146))+COS(RADIANS(G144))*COS(RADIANS(E146))*COS(RADIANS(AC136))))&gt;90,0,$F$4*$F$5/E145^2*(SIN(RADIANS(G144))*SIN(RADIANS(E146))+COS(RADIANS(G144))*COS(RADIANS(E146))*COS(RADIANS(AC136))))</f>
        <v>#DIV/0!</v>
      </c>
      <c r="AD144" t="e">
        <f>IF(DEGREES(ACOS(SIN(RADIANS(G144))*SIN(RADIANS(E146))+COS(RADIANS(G144))*COS(RADIANS(E146))*COS(RADIANS(AD136))))&gt;90,0,$F$4*$F$5/E145^2*(SIN(RADIANS(G144))*SIN(RADIANS(E146))+COS(RADIANS(G144))*COS(RADIANS(E146))*COS(RADIANS(AD136))))</f>
        <v>#DIV/0!</v>
      </c>
      <c r="AE144" t="e">
        <f>IF(DEGREES(ACOS(SIN(RADIANS(G144))*SIN(RADIANS(E146))+COS(RADIANS(G144))*COS(RADIANS(E146))*COS(RADIANS(AE136))))&gt;90,0,$F$4*$F$5/E145^2*(SIN(RADIANS(G144))*SIN(RADIANS(E146))+COS(RADIANS(G144))*COS(RADIANS(E146))*COS(RADIANS(AE136))))</f>
        <v>#DIV/0!</v>
      </c>
      <c r="AF144" t="e">
        <f>IF(DEGREES(ACOS(SIN(RADIANS(G144))*SIN(RADIANS(E146))+COS(RADIANS(G144))*COS(RADIANS(E146))*COS(RADIANS(AF136))))&gt;90,0,$F$4*$F$5/E145^2*(SIN(RADIANS(G144))*SIN(RADIANS(E146))+COS(RADIANS(G144))*COS(RADIANS(E146))*COS(RADIANS(AF136))))</f>
        <v>#DIV/0!</v>
      </c>
      <c r="AG144" t="e">
        <f>IF(DEGREES(ACOS(SIN(RADIANS(G144))*SIN(RADIANS(E146))+COS(RADIANS(G144))*COS(RADIANS(E146))*COS(RADIANS(AG136))))&gt;90,0,$F$4*$F$5/E145^2*(SIN(RADIANS(G144))*SIN(RADIANS(E146))+COS(RADIANS(G144))*COS(RADIANS(E146))*COS(RADIANS(AG136))))</f>
        <v>#DIV/0!</v>
      </c>
      <c r="AH144" t="e">
        <f>IF(DEGREES(ACOS(SIN(RADIANS(G144))*SIN(RADIANS(E146))+COS(RADIANS(G144))*COS(RADIANS(E146))*COS(RADIANS(AH136))))&gt;90,0,$F$4*$F$5/E145^2*(SIN(RADIANS(G144))*SIN(RADIANS(E146))+COS(RADIANS(G144))*COS(RADIANS(E146))*COS(RADIANS(AH136))))</f>
        <v>#DIV/0!</v>
      </c>
      <c r="AI144" t="e">
        <f>IF(DEGREES(ACOS(SIN(RADIANS(G144))*SIN(RADIANS(E146))+COS(RADIANS(G144))*COS(RADIANS(E146))*COS(RADIANS(AI136))))&gt;90,0,$F$4*$F$5/E145^2*(SIN(RADIANS(G144))*SIN(RADIANS(E146))+COS(RADIANS(G144))*COS(RADIANS(E146))*COS(RADIANS(AI136))))</f>
        <v>#DIV/0!</v>
      </c>
      <c r="AJ144" t="e">
        <f>IF(DEGREES(ACOS(SIN(RADIANS(G144))*SIN(RADIANS(E146))+COS(RADIANS(G144))*COS(RADIANS(E146))*COS(RADIANS(AJ136))))&gt;90,0,$F$4*$F$5/E145^2*(SIN(RADIANS(G144))*SIN(RADIANS(E146))+COS(RADIANS(G144))*COS(RADIANS(E146))*COS(RADIANS(AJ136))))</f>
        <v>#DIV/0!</v>
      </c>
      <c r="AK144">
        <f>IF(DEGREES(ACOS(SIN(RADIANS(G144))*SIN(RADIANS(E146))+COS(RADIANS(G144))*COS(RADIANS(E146))*COS(RADIANS(AK136))))&gt;90,0,$F$4*$F$5/E145^2*(SIN(RADIANS(G144))*SIN(RADIANS(E146))+COS(RADIANS(G144))*COS(RADIANS(E146))*COS(RADIANS(AK136))))</f>
        <v>0</v>
      </c>
      <c r="AL144">
        <f>IF(DEGREES(ACOS(SIN(RADIANS(G144))*SIN(RADIANS(E146))+COS(RADIANS(G144))*COS(RADIANS(E146))*COS(RADIANS(AL136))))&gt;90,0,$F$4*$F$5/E145^2*(SIN(RADIANS(G144))*SIN(RADIANS(E146))+COS(RADIANS(G144))*COS(RADIANS(E146))*COS(RADIANS(AL136))))</f>
        <v>0</v>
      </c>
      <c r="AM144">
        <f>IF(DEGREES(ACOS(SIN(RADIANS(G144))*SIN(RADIANS(E146))+COS(RADIANS(G144))*COS(RADIANS(E146))*COS(RADIANS(AM136))))&gt;90,0,$F$4*$F$5/E145^2*(SIN(RADIANS(G144))*SIN(RADIANS(E146))+COS(RADIANS(G144))*COS(RADIANS(E146))*COS(RADIANS(AM136))))</f>
        <v>0</v>
      </c>
      <c r="AN144">
        <f>IF(DEGREES(ACOS(SIN(RADIANS(G144))*SIN(RADIANS(E146))+COS(RADIANS(G144))*COS(RADIANS(E146))*COS(RADIANS(AN136))))&gt;90,0,$F$4*$F$5/E145^2*(SIN(RADIANS(G144))*SIN(RADIANS(E146))+COS(RADIANS(G144))*COS(RADIANS(E146))*COS(RADIANS(AN136))))</f>
        <v>0</v>
      </c>
      <c r="AO144">
        <f>IF(DEGREES(ACOS(SIN(RADIANS(G144))*SIN(RADIANS(E146))+COS(RADIANS(G144))*COS(RADIANS(E146))*COS(RADIANS(AO136))))&gt;90,0,$F$4*$F$5/E145^2*(SIN(RADIANS(G144))*SIN(RADIANS(E146))+COS(RADIANS(G144))*COS(RADIANS(E146))*COS(RADIANS(AO136))))</f>
        <v>0</v>
      </c>
      <c r="AP144">
        <f>IF(DEGREES(ACOS(SIN(RADIANS(G144))*SIN(RADIANS(E146))+COS(RADIANS(G144))*COS(RADIANS(E146))*COS(RADIANS(AP136))))&gt;90,0,$F$4*$F$5/E145^2*(SIN(RADIANS(G144))*SIN(RADIANS(E146))+COS(RADIANS(G144))*COS(RADIANS(E146))*COS(RADIANS(AP136))))</f>
        <v>0</v>
      </c>
      <c r="AQ144">
        <f>IF(DEGREES(ACOS(SIN(RADIANS(G144))*SIN(RADIANS(E146))+COS(RADIANS(G144))*COS(RADIANS(E146))*COS(RADIANS(AQ136))))&gt;90,0,$F$4*$F$5/E145^2*(SIN(RADIANS(G144))*SIN(RADIANS(E146))+COS(RADIANS(G144))*COS(RADIANS(E146))*COS(RADIANS(AQ136))))</f>
        <v>0</v>
      </c>
      <c r="AR144">
        <f>IF(DEGREES(ACOS(SIN(RADIANS(G144))*SIN(RADIANS(E146))+COS(RADIANS(G144))*COS(RADIANS(E146))*COS(RADIANS(AR136))))&gt;90,0,$F$4*$F$5/E145^2*(SIN(RADIANS(G144))*SIN(RADIANS(E146))+COS(RADIANS(G144))*COS(RADIANS(E146))*COS(RADIANS(AR136))))</f>
        <v>0</v>
      </c>
    </row>
    <row r="145" spans="2:44" x14ac:dyDescent="0.5">
      <c r="B145" s="40" t="s">
        <v>785</v>
      </c>
      <c r="E145">
        <f>$F$6*(1-$F$7^2)/(1+$F$7*COS(RADIANS(E139)))</f>
        <v>0</v>
      </c>
      <c r="G145">
        <v>20</v>
      </c>
      <c r="I145">
        <f>IF(DEGREES(ACOS(SIN(RADIANS(G145))*SIN(RADIANS(E146))+COS(RADIANS(G145))*COS(RADIANS(E146))*COS(RADIANS(I136))))&gt;90,0,$F$4*$F$5/E145^2*(SIN(RADIANS(G145))*SIN(RADIANS(E146))+COS(RADIANS(G145))*COS(RADIANS(E146))*COS(RADIANS(I136))))</f>
        <v>0</v>
      </c>
      <c r="J145">
        <f>IF(DEGREES(ACOS(SIN(RADIANS(G145))*SIN(RADIANS(E146))+COS(RADIANS(G145))*COS(RADIANS(E146))*COS(RADIANS(J136))))&gt;90,0,$F$4*$F$5/E145^2*(SIN(RADIANS(G145))*SIN(RADIANS(E146))+COS(RADIANS(G145))*COS(RADIANS(E146))*COS(RADIANS(J136))))</f>
        <v>0</v>
      </c>
      <c r="K145">
        <f>IF(DEGREES(ACOS(SIN(RADIANS(G145))*SIN(RADIANS(E146))+COS(RADIANS(G145))*COS(RADIANS(E146))*COS(RADIANS(K136))))&gt;90,0,$F$4*$F$5/E145^2*(SIN(RADIANS(G145))*SIN(RADIANS(E146))+COS(RADIANS(G145))*COS(RADIANS(E146))*COS(RADIANS(K136))))</f>
        <v>0</v>
      </c>
      <c r="L145">
        <f>IF(DEGREES(ACOS(SIN(RADIANS(G145))*SIN(RADIANS(E146))+COS(RADIANS(G145))*COS(RADIANS(E146))*COS(RADIANS(L136))))&gt;90,0,$F$4*$F$5/E145^2*(SIN(RADIANS(G145))*SIN(RADIANS(E146))+COS(RADIANS(G145))*COS(RADIANS(E146))*COS(RADIANS(L136))))</f>
        <v>0</v>
      </c>
      <c r="M145">
        <f>IF(DEGREES(ACOS(SIN(RADIANS(G145))*SIN(RADIANS(E146))+COS(RADIANS(G145))*COS(RADIANS(E146))*COS(RADIANS(M136))))&gt;90,0,$F$4*$F$5/E145^2*(SIN(RADIANS(G145))*SIN(RADIANS(E146))+COS(RADIANS(G145))*COS(RADIANS(E146))*COS(RADIANS(M136))))</f>
        <v>0</v>
      </c>
      <c r="N145">
        <f>IF(DEGREES(ACOS(SIN(RADIANS(G145))*SIN(RADIANS(E146))+COS(RADIANS(G145))*COS(RADIANS(E146))*COS(RADIANS(N136))))&gt;90,0,$F$4*$F$5/E145^2*(SIN(RADIANS(G145))*SIN(RADIANS(E146))+COS(RADIANS(G145))*COS(RADIANS(E146))*COS(RADIANS(N136))))</f>
        <v>0</v>
      </c>
      <c r="O145">
        <f>IF(DEGREES(ACOS(SIN(RADIANS(G145))*SIN(RADIANS(E146))+COS(RADIANS(G145))*COS(RADIANS(E146))*COS(RADIANS(O136))))&gt;90,0,$F$4*$F$5/E145^2*(SIN(RADIANS(G145))*SIN(RADIANS(E146))+COS(RADIANS(G145))*COS(RADIANS(E146))*COS(RADIANS(O136))))</f>
        <v>0</v>
      </c>
      <c r="P145">
        <f>IF(DEGREES(ACOS(SIN(RADIANS(G145))*SIN(RADIANS(E146))+COS(RADIANS(G145))*COS(RADIANS(E146))*COS(RADIANS(P136))))&gt;90,0,$F$4*$F$5/E145^2*(SIN(RADIANS(G145))*SIN(RADIANS(E146))+COS(RADIANS(G145))*COS(RADIANS(E146))*COS(RADIANS(P136))))</f>
        <v>0</v>
      </c>
      <c r="Q145">
        <f>IF(DEGREES(ACOS(SIN(RADIANS(G145))*SIN(RADIANS(E146))+COS(RADIANS(G145))*COS(RADIANS(E146))*COS(RADIANS(Q136))))&gt;90,0,$F$4*$F$5/E145^2*(SIN(RADIANS(G145))*SIN(RADIANS(E146))+COS(RADIANS(G145))*COS(RADIANS(E146))*COS(RADIANS(Q136))))</f>
        <v>0</v>
      </c>
      <c r="R145" t="e">
        <f>IF(DEGREES(ACOS(SIN(RADIANS(G145))*SIN(RADIANS(E146))+COS(RADIANS(G145))*COS(RADIANS(E146))*COS(RADIANS(R136))))&gt;90,0,$F$4*$F$5/E145^2*(SIN(RADIANS(G145))*SIN(RADIANS(E146))+COS(RADIANS(G145))*COS(RADIANS(E146))*COS(RADIANS(R136))))</f>
        <v>#DIV/0!</v>
      </c>
      <c r="S145" t="e">
        <f>IF(DEGREES(ACOS(SIN(RADIANS(G145))*SIN(RADIANS(E146))+COS(RADIANS(G145))*COS(RADIANS(E146))*COS(RADIANS(S136))))&gt;90,0,$F$4*$F$5/E145^2*(SIN(RADIANS(G145))*SIN(RADIANS(E146))+COS(RADIANS(G145))*COS(RADIANS(E146))*COS(RADIANS(S136))))</f>
        <v>#DIV/0!</v>
      </c>
      <c r="T145" t="e">
        <f>IF(DEGREES(ACOS(SIN(RADIANS(G145))*SIN(RADIANS(E146))+COS(RADIANS(G145))*COS(RADIANS(E146))*COS(RADIANS(T136))))&gt;90,0,$F$4*$F$5/E145^2*(SIN(RADIANS(G145))*SIN(RADIANS(E146))+COS(RADIANS(G145))*COS(RADIANS(E146))*COS(RADIANS(T136))))</f>
        <v>#DIV/0!</v>
      </c>
      <c r="U145" t="e">
        <f>IF(DEGREES(ACOS(SIN(RADIANS(G145))*SIN(RADIANS(E146))+COS(RADIANS(G145))*COS(RADIANS(E146))*COS(RADIANS(U136))))&gt;90,0,$F$4*$F$5/E145^2*(SIN(RADIANS(G145))*SIN(RADIANS(E146))+COS(RADIANS(G145))*COS(RADIANS(E146))*COS(RADIANS(U136))))</f>
        <v>#DIV/0!</v>
      </c>
      <c r="V145" t="e">
        <f>IF(DEGREES(ACOS(SIN(RADIANS(G145))*SIN(RADIANS(E146))+COS(RADIANS(G145))*COS(RADIANS(E146))*COS(RADIANS(V136))))&gt;90,0,$F$4*$F$5/E145^2*(SIN(RADIANS(G145))*SIN(RADIANS(E146))+COS(RADIANS(G145))*COS(RADIANS(E146))*COS(RADIANS(V136))))</f>
        <v>#DIV/0!</v>
      </c>
      <c r="W145" t="e">
        <f>IF(DEGREES(ACOS(SIN(RADIANS(G145))*SIN(RADIANS(E146))+COS(RADIANS(G145))*COS(RADIANS(E146))*COS(RADIANS(W136))))&gt;90,0,$F$4*$F$5/E145^2*(SIN(RADIANS(G145))*SIN(RADIANS(E146))+COS(RADIANS(G145))*COS(RADIANS(E146))*COS(RADIANS(W136))))</f>
        <v>#DIV/0!</v>
      </c>
      <c r="X145" t="e">
        <f>IF(DEGREES(ACOS(SIN(RADIANS(G145))*SIN(RADIANS(E146))+COS(RADIANS(G145))*COS(RADIANS(E146))*COS(RADIANS(X136))))&gt;90,0,$F$4*$F$5/E145^2*(SIN(RADIANS(G145))*SIN(RADIANS(E146))+COS(RADIANS(G145))*COS(RADIANS(E146))*COS(RADIANS(X136))))</f>
        <v>#DIV/0!</v>
      </c>
      <c r="Y145" t="e">
        <f>IF(DEGREES(ACOS(SIN(RADIANS(G145))*SIN(RADIANS(E146))+COS(RADIANS(G145))*COS(RADIANS(E146))*COS(RADIANS(Y136))))&gt;90,0,$F$4*$F$5/E145^2*(SIN(RADIANS(G145))*SIN(RADIANS(E146))+COS(RADIANS(G145))*COS(RADIANS(E146))*COS(RADIANS(Y136))))</f>
        <v>#DIV/0!</v>
      </c>
      <c r="Z145" t="e">
        <f>IF(DEGREES(ACOS(SIN(RADIANS(G145))*SIN(RADIANS(E146))+COS(RADIANS(G145))*COS(RADIANS(E146))*COS(RADIANS(Z136))))&gt;90,0,$F$4*$F$5/E145^2*(SIN(RADIANS(G145))*SIN(RADIANS(E146))+COS(RADIANS(G145))*COS(RADIANS(E146))*COS(RADIANS(Z136))))</f>
        <v>#DIV/0!</v>
      </c>
      <c r="AA145" t="e">
        <f>IF(DEGREES(ACOS(SIN(RADIANS(G145))*SIN(RADIANS(E146))+COS(RADIANS(G145))*COS(RADIANS(E146))*COS(RADIANS(AA136))))&gt;90,0,$F$4*$F$5/E145^2*(SIN(RADIANS(G145))*SIN(RADIANS(E146))+COS(RADIANS(G145))*COS(RADIANS(E146))*COS(RADIANS(AA136))))</f>
        <v>#DIV/0!</v>
      </c>
      <c r="AB145" t="e">
        <f>IF(DEGREES(ACOS(SIN(RADIANS(G145))*SIN(RADIANS(E146))+COS(RADIANS(G145))*COS(RADIANS(E146))*COS(RADIANS(AB136))))&gt;90,0,$F$4*$F$5/E145^2*(SIN(RADIANS(G145))*SIN(RADIANS(E146))+COS(RADIANS(G145))*COS(RADIANS(E146))*COS(RADIANS(AB136))))</f>
        <v>#DIV/0!</v>
      </c>
      <c r="AC145" t="e">
        <f>IF(DEGREES(ACOS(SIN(RADIANS(G145))*SIN(RADIANS(E146))+COS(RADIANS(G145))*COS(RADIANS(E146))*COS(RADIANS(AC136))))&gt;90,0,$F$4*$F$5/E145^2*(SIN(RADIANS(G145))*SIN(RADIANS(E146))+COS(RADIANS(G145))*COS(RADIANS(E146))*COS(RADIANS(AC136))))</f>
        <v>#DIV/0!</v>
      </c>
      <c r="AD145" t="e">
        <f>IF(DEGREES(ACOS(SIN(RADIANS(G145))*SIN(RADIANS(E146))+COS(RADIANS(G145))*COS(RADIANS(E146))*COS(RADIANS(AD136))))&gt;90,0,$F$4*$F$5/E145^2*(SIN(RADIANS(G145))*SIN(RADIANS(E146))+COS(RADIANS(G145))*COS(RADIANS(E146))*COS(RADIANS(AD136))))</f>
        <v>#DIV/0!</v>
      </c>
      <c r="AE145" t="e">
        <f>IF(DEGREES(ACOS(SIN(RADIANS(G145))*SIN(RADIANS(E146))+COS(RADIANS(G145))*COS(RADIANS(E146))*COS(RADIANS(AE136))))&gt;90,0,$F$4*$F$5/E145^2*(SIN(RADIANS(G145))*SIN(RADIANS(E146))+COS(RADIANS(G145))*COS(RADIANS(E146))*COS(RADIANS(AE136))))</f>
        <v>#DIV/0!</v>
      </c>
      <c r="AF145" t="e">
        <f>IF(DEGREES(ACOS(SIN(RADIANS(G145))*SIN(RADIANS(E146))+COS(RADIANS(G145))*COS(RADIANS(E146))*COS(RADIANS(AF136))))&gt;90,0,$F$4*$F$5/E145^2*(SIN(RADIANS(G145))*SIN(RADIANS(E146))+COS(RADIANS(G145))*COS(RADIANS(E146))*COS(RADIANS(AF136))))</f>
        <v>#DIV/0!</v>
      </c>
      <c r="AG145" t="e">
        <f>IF(DEGREES(ACOS(SIN(RADIANS(G145))*SIN(RADIANS(E146))+COS(RADIANS(G145))*COS(RADIANS(E146))*COS(RADIANS(AG136))))&gt;90,0,$F$4*$F$5/E145^2*(SIN(RADIANS(G145))*SIN(RADIANS(E146))+COS(RADIANS(G145))*COS(RADIANS(E146))*COS(RADIANS(AG136))))</f>
        <v>#DIV/0!</v>
      </c>
      <c r="AH145" t="e">
        <f>IF(DEGREES(ACOS(SIN(RADIANS(G145))*SIN(RADIANS(E146))+COS(RADIANS(G145))*COS(RADIANS(E146))*COS(RADIANS(AH136))))&gt;90,0,$F$4*$F$5/E145^2*(SIN(RADIANS(G145))*SIN(RADIANS(E146))+COS(RADIANS(G145))*COS(RADIANS(E146))*COS(RADIANS(AH136))))</f>
        <v>#DIV/0!</v>
      </c>
      <c r="AI145" t="e">
        <f>IF(DEGREES(ACOS(SIN(RADIANS(G145))*SIN(RADIANS(E146))+COS(RADIANS(G145))*COS(RADIANS(E146))*COS(RADIANS(AI136))))&gt;90,0,$F$4*$F$5/E145^2*(SIN(RADIANS(G145))*SIN(RADIANS(E146))+COS(RADIANS(G145))*COS(RADIANS(E146))*COS(RADIANS(AI136))))</f>
        <v>#DIV/0!</v>
      </c>
      <c r="AJ145" t="e">
        <f>IF(DEGREES(ACOS(SIN(RADIANS(G145))*SIN(RADIANS(E146))+COS(RADIANS(G145))*COS(RADIANS(E146))*COS(RADIANS(AJ136))))&gt;90,0,$F$4*$F$5/E145^2*(SIN(RADIANS(G145))*SIN(RADIANS(E146))+COS(RADIANS(G145))*COS(RADIANS(E146))*COS(RADIANS(AJ136))))</f>
        <v>#DIV/0!</v>
      </c>
      <c r="AK145">
        <f>IF(DEGREES(ACOS(SIN(RADIANS(G145))*SIN(RADIANS(E146))+COS(RADIANS(G145))*COS(RADIANS(E146))*COS(RADIANS(AK136))))&gt;90,0,$F$4*$F$5/E145^2*(SIN(RADIANS(G145))*SIN(RADIANS(E146))+COS(RADIANS(G145))*COS(RADIANS(E146))*COS(RADIANS(AK136))))</f>
        <v>0</v>
      </c>
      <c r="AL145">
        <f>IF(DEGREES(ACOS(SIN(RADIANS(G145))*SIN(RADIANS(E146))+COS(RADIANS(G145))*COS(RADIANS(E146))*COS(RADIANS(AL136))))&gt;90,0,$F$4*$F$5/E145^2*(SIN(RADIANS(G145))*SIN(RADIANS(E146))+COS(RADIANS(G145))*COS(RADIANS(E146))*COS(RADIANS(AL136))))</f>
        <v>0</v>
      </c>
      <c r="AM145">
        <f>IF(DEGREES(ACOS(SIN(RADIANS(G145))*SIN(RADIANS(E146))+COS(RADIANS(G145))*COS(RADIANS(E146))*COS(RADIANS(AM136))))&gt;90,0,$F$4*$F$5/E145^2*(SIN(RADIANS(G145))*SIN(RADIANS(E146))+COS(RADIANS(G145))*COS(RADIANS(E146))*COS(RADIANS(AM136))))</f>
        <v>0</v>
      </c>
      <c r="AN145">
        <f>IF(DEGREES(ACOS(SIN(RADIANS(G145))*SIN(RADIANS(E146))+COS(RADIANS(G145))*COS(RADIANS(E146))*COS(RADIANS(AN136))))&gt;90,0,$F$4*$F$5/E145^2*(SIN(RADIANS(G145))*SIN(RADIANS(E146))+COS(RADIANS(G145))*COS(RADIANS(E146))*COS(RADIANS(AN136))))</f>
        <v>0</v>
      </c>
      <c r="AO145">
        <f>IF(DEGREES(ACOS(SIN(RADIANS(G145))*SIN(RADIANS(E146))+COS(RADIANS(G145))*COS(RADIANS(E146))*COS(RADIANS(AO136))))&gt;90,0,$F$4*$F$5/E145^2*(SIN(RADIANS(G145))*SIN(RADIANS(E146))+COS(RADIANS(G145))*COS(RADIANS(E146))*COS(RADIANS(AO136))))</f>
        <v>0</v>
      </c>
      <c r="AP145">
        <f>IF(DEGREES(ACOS(SIN(RADIANS(G145))*SIN(RADIANS(E146))+COS(RADIANS(G145))*COS(RADIANS(E146))*COS(RADIANS(AP136))))&gt;90,0,$F$4*$F$5/E145^2*(SIN(RADIANS(G145))*SIN(RADIANS(E146))+COS(RADIANS(G145))*COS(RADIANS(E146))*COS(RADIANS(AP136))))</f>
        <v>0</v>
      </c>
      <c r="AQ145">
        <f>IF(DEGREES(ACOS(SIN(RADIANS(G145))*SIN(RADIANS(E146))+COS(RADIANS(G145))*COS(RADIANS(E146))*COS(RADIANS(AQ136))))&gt;90,0,$F$4*$F$5/E145^2*(SIN(RADIANS(G145))*SIN(RADIANS(E146))+COS(RADIANS(G145))*COS(RADIANS(E146))*COS(RADIANS(AQ136))))</f>
        <v>0</v>
      </c>
      <c r="AR145">
        <f>IF(DEGREES(ACOS(SIN(RADIANS(G145))*SIN(RADIANS(E146))+COS(RADIANS(G145))*COS(RADIANS(E146))*COS(RADIANS(AR136))))&gt;90,0,$F$4*$F$5/E145^2*(SIN(RADIANS(G145))*SIN(RADIANS(E146))+COS(RADIANS(G145))*COS(RADIANS(E146))*COS(RADIANS(AR136))))</f>
        <v>0</v>
      </c>
    </row>
    <row r="146" spans="2:44" x14ac:dyDescent="0.5">
      <c r="B146" s="40" t="s">
        <v>735</v>
      </c>
      <c r="E146">
        <f>IF($F$8&gt;90,180-$F$8,$F$8)*SIN(RADIANS(E140))</f>
        <v>0</v>
      </c>
      <c r="G146">
        <v>10</v>
      </c>
      <c r="I146">
        <f>IF(DEGREES(ACOS(SIN(RADIANS(G146))*SIN(RADIANS(E146))+COS(RADIANS(G146))*COS(RADIANS(E146))*COS(RADIANS(I136))))&gt;90,0,$F$4*$F$5/E145^2*(SIN(RADIANS(G146))*SIN(RADIANS(E146))+COS(RADIANS(G146))*COS(RADIANS(E146))*COS(RADIANS(I136))))</f>
        <v>0</v>
      </c>
      <c r="J146">
        <f>IF(DEGREES(ACOS(SIN(RADIANS(G146))*SIN(RADIANS(E146))+COS(RADIANS(G146))*COS(RADIANS(E146))*COS(RADIANS(J136))))&gt;90,0,$F$4*$F$5/E145^2*(SIN(RADIANS(G146))*SIN(RADIANS(E146))+COS(RADIANS(G146))*COS(RADIANS(E146))*COS(RADIANS(J136))))</f>
        <v>0</v>
      </c>
      <c r="K146">
        <f>IF(DEGREES(ACOS(SIN(RADIANS(G146))*SIN(RADIANS(E146))+COS(RADIANS(G146))*COS(RADIANS(E146))*COS(RADIANS(K136))))&gt;90,0,$F$4*$F$5/E145^2*(SIN(RADIANS(G146))*SIN(RADIANS(E146))+COS(RADIANS(G146))*COS(RADIANS(E146))*COS(RADIANS(K136))))</f>
        <v>0</v>
      </c>
      <c r="L146">
        <f>IF(DEGREES(ACOS(SIN(RADIANS(G146))*SIN(RADIANS(E146))+COS(RADIANS(G146))*COS(RADIANS(E146))*COS(RADIANS(L136))))&gt;90,0,$F$4*$F$5/E145^2*(SIN(RADIANS(G146))*SIN(RADIANS(E146))+COS(RADIANS(G146))*COS(RADIANS(E146))*COS(RADIANS(L136))))</f>
        <v>0</v>
      </c>
      <c r="M146">
        <f>IF(DEGREES(ACOS(SIN(RADIANS(G146))*SIN(RADIANS(E146))+COS(RADIANS(G146))*COS(RADIANS(E146))*COS(RADIANS(M136))))&gt;90,0,$F$4*$F$5/E145^2*(SIN(RADIANS(G146))*SIN(RADIANS(E146))+COS(RADIANS(G146))*COS(RADIANS(E146))*COS(RADIANS(M136))))</f>
        <v>0</v>
      </c>
      <c r="N146">
        <f>IF(DEGREES(ACOS(SIN(RADIANS(G146))*SIN(RADIANS(E146))+COS(RADIANS(G146))*COS(RADIANS(E146))*COS(RADIANS(N136))))&gt;90,0,$F$4*$F$5/E145^2*(SIN(RADIANS(G146))*SIN(RADIANS(E146))+COS(RADIANS(G146))*COS(RADIANS(E146))*COS(RADIANS(N136))))</f>
        <v>0</v>
      </c>
      <c r="O146">
        <f>IF(DEGREES(ACOS(SIN(RADIANS(G146))*SIN(RADIANS(E146))+COS(RADIANS(G146))*COS(RADIANS(E146))*COS(RADIANS(O136))))&gt;90,0,$F$4*$F$5/E145^2*(SIN(RADIANS(G146))*SIN(RADIANS(E146))+COS(RADIANS(G146))*COS(RADIANS(E146))*COS(RADIANS(O136))))</f>
        <v>0</v>
      </c>
      <c r="P146">
        <f>IF(DEGREES(ACOS(SIN(RADIANS(G146))*SIN(RADIANS(E146))+COS(RADIANS(G146))*COS(RADIANS(E146))*COS(RADIANS(P136))))&gt;90,0,$F$4*$F$5/E145^2*(SIN(RADIANS(G146))*SIN(RADIANS(E146))+COS(RADIANS(G146))*COS(RADIANS(E146))*COS(RADIANS(P136))))</f>
        <v>0</v>
      </c>
      <c r="Q146">
        <f>IF(DEGREES(ACOS(SIN(RADIANS(G146))*SIN(RADIANS(E146))+COS(RADIANS(G146))*COS(RADIANS(E146))*COS(RADIANS(Q136))))&gt;90,0,$F$4*$F$5/E145^2*(SIN(RADIANS(G146))*SIN(RADIANS(E146))+COS(RADIANS(G146))*COS(RADIANS(E146))*COS(RADIANS(Q136))))</f>
        <v>0</v>
      </c>
      <c r="R146" t="e">
        <f>IF(DEGREES(ACOS(SIN(RADIANS(G146))*SIN(RADIANS(E146))+COS(RADIANS(G146))*COS(RADIANS(E146))*COS(RADIANS(R136))))&gt;90,0,$F$4*$F$5/E145^2*(SIN(RADIANS(G146))*SIN(RADIANS(E146))+COS(RADIANS(G146))*COS(RADIANS(E146))*COS(RADIANS(R136))))</f>
        <v>#DIV/0!</v>
      </c>
      <c r="S146" t="e">
        <f>IF(DEGREES(ACOS(SIN(RADIANS(G146))*SIN(RADIANS(E146))+COS(RADIANS(G146))*COS(RADIANS(E146))*COS(RADIANS(S136))))&gt;90,0,$F$4*$F$5/E145^2*(SIN(RADIANS(G146))*SIN(RADIANS(E146))+COS(RADIANS(G146))*COS(RADIANS(E146))*COS(RADIANS(S136))))</f>
        <v>#DIV/0!</v>
      </c>
      <c r="T146" t="e">
        <f>IF(DEGREES(ACOS(SIN(RADIANS(G146))*SIN(RADIANS(E146))+COS(RADIANS(G146))*COS(RADIANS(E146))*COS(RADIANS(T136))))&gt;90,0,$F$4*$F$5/E145^2*(SIN(RADIANS(G146))*SIN(RADIANS(E146))+COS(RADIANS(G146))*COS(RADIANS(E146))*COS(RADIANS(T136))))</f>
        <v>#DIV/0!</v>
      </c>
      <c r="U146" t="e">
        <f>IF(DEGREES(ACOS(SIN(RADIANS(G146))*SIN(RADIANS(E146))+COS(RADIANS(G146))*COS(RADIANS(E146))*COS(RADIANS(U136))))&gt;90,0,$F$4*$F$5/E145^2*(SIN(RADIANS(G146))*SIN(RADIANS(E146))+COS(RADIANS(G146))*COS(RADIANS(E146))*COS(RADIANS(U136))))</f>
        <v>#DIV/0!</v>
      </c>
      <c r="V146" t="e">
        <f>IF(DEGREES(ACOS(SIN(RADIANS(G146))*SIN(RADIANS(E146))+COS(RADIANS(G146))*COS(RADIANS(E146))*COS(RADIANS(V136))))&gt;90,0,$F$4*$F$5/E145^2*(SIN(RADIANS(G146))*SIN(RADIANS(E146))+COS(RADIANS(G146))*COS(RADIANS(E146))*COS(RADIANS(V136))))</f>
        <v>#DIV/0!</v>
      </c>
      <c r="W146" t="e">
        <f>IF(DEGREES(ACOS(SIN(RADIANS(G146))*SIN(RADIANS(E146))+COS(RADIANS(G146))*COS(RADIANS(E146))*COS(RADIANS(W136))))&gt;90,0,$F$4*$F$5/E145^2*(SIN(RADIANS(G146))*SIN(RADIANS(E146))+COS(RADIANS(G146))*COS(RADIANS(E146))*COS(RADIANS(W136))))</f>
        <v>#DIV/0!</v>
      </c>
      <c r="X146" t="e">
        <f>IF(DEGREES(ACOS(SIN(RADIANS(G146))*SIN(RADIANS(E146))+COS(RADIANS(G146))*COS(RADIANS(E146))*COS(RADIANS(X136))))&gt;90,0,$F$4*$F$5/E145^2*(SIN(RADIANS(G146))*SIN(RADIANS(E146))+COS(RADIANS(G146))*COS(RADIANS(E146))*COS(RADIANS(X136))))</f>
        <v>#DIV/0!</v>
      </c>
      <c r="Y146" t="e">
        <f>IF(DEGREES(ACOS(SIN(RADIANS(G146))*SIN(RADIANS(E146))+COS(RADIANS(G146))*COS(RADIANS(E146))*COS(RADIANS(Y136))))&gt;90,0,$F$4*$F$5/E145^2*(SIN(RADIANS(G146))*SIN(RADIANS(E146))+COS(RADIANS(G146))*COS(RADIANS(E146))*COS(RADIANS(Y136))))</f>
        <v>#DIV/0!</v>
      </c>
      <c r="Z146" t="e">
        <f>IF(DEGREES(ACOS(SIN(RADIANS(G146))*SIN(RADIANS(E146))+COS(RADIANS(G146))*COS(RADIANS(E146))*COS(RADIANS(Z136))))&gt;90,0,$F$4*$F$5/E145^2*(SIN(RADIANS(G146))*SIN(RADIANS(E146))+COS(RADIANS(G146))*COS(RADIANS(E146))*COS(RADIANS(Z136))))</f>
        <v>#DIV/0!</v>
      </c>
      <c r="AA146" t="e">
        <f>IF(DEGREES(ACOS(SIN(RADIANS(G146))*SIN(RADIANS(E146))+COS(RADIANS(G146))*COS(RADIANS(E146))*COS(RADIANS(AA136))))&gt;90,0,$F$4*$F$5/E145^2*(SIN(RADIANS(G146))*SIN(RADIANS(E146))+COS(RADIANS(G146))*COS(RADIANS(E146))*COS(RADIANS(AA136))))</f>
        <v>#DIV/0!</v>
      </c>
      <c r="AB146" t="e">
        <f>IF(DEGREES(ACOS(SIN(RADIANS(G146))*SIN(RADIANS(E146))+COS(RADIANS(G146))*COS(RADIANS(E146))*COS(RADIANS(AB136))))&gt;90,0,$F$4*$F$5/E145^2*(SIN(RADIANS(G146))*SIN(RADIANS(E146))+COS(RADIANS(G146))*COS(RADIANS(E146))*COS(RADIANS(AB136))))</f>
        <v>#DIV/0!</v>
      </c>
      <c r="AC146" t="e">
        <f>IF(DEGREES(ACOS(SIN(RADIANS(G146))*SIN(RADIANS(E146))+COS(RADIANS(G146))*COS(RADIANS(E146))*COS(RADIANS(AC136))))&gt;90,0,$F$4*$F$5/E145^2*(SIN(RADIANS(G146))*SIN(RADIANS(E146))+COS(RADIANS(G146))*COS(RADIANS(E146))*COS(RADIANS(AC136))))</f>
        <v>#DIV/0!</v>
      </c>
      <c r="AD146" t="e">
        <f>IF(DEGREES(ACOS(SIN(RADIANS(G146))*SIN(RADIANS(E146))+COS(RADIANS(G146))*COS(RADIANS(E146))*COS(RADIANS(AD136))))&gt;90,0,$F$4*$F$5/E145^2*(SIN(RADIANS(G146))*SIN(RADIANS(E146))+COS(RADIANS(G146))*COS(RADIANS(E146))*COS(RADIANS(AD136))))</f>
        <v>#DIV/0!</v>
      </c>
      <c r="AE146" t="e">
        <f>IF(DEGREES(ACOS(SIN(RADIANS(G146))*SIN(RADIANS(E146))+COS(RADIANS(G146))*COS(RADIANS(E146))*COS(RADIANS(AE136))))&gt;90,0,$F$4*$F$5/E145^2*(SIN(RADIANS(G146))*SIN(RADIANS(E146))+COS(RADIANS(G146))*COS(RADIANS(E146))*COS(RADIANS(AE136))))</f>
        <v>#DIV/0!</v>
      </c>
      <c r="AF146" t="e">
        <f>IF(DEGREES(ACOS(SIN(RADIANS(G146))*SIN(RADIANS(E146))+COS(RADIANS(G146))*COS(RADIANS(E146))*COS(RADIANS(AF136))))&gt;90,0,$F$4*$F$5/E145^2*(SIN(RADIANS(G146))*SIN(RADIANS(E146))+COS(RADIANS(G146))*COS(RADIANS(E146))*COS(RADIANS(AF136))))</f>
        <v>#DIV/0!</v>
      </c>
      <c r="AG146" t="e">
        <f>IF(DEGREES(ACOS(SIN(RADIANS(G146))*SIN(RADIANS(E146))+COS(RADIANS(G146))*COS(RADIANS(E146))*COS(RADIANS(AG136))))&gt;90,0,$F$4*$F$5/E145^2*(SIN(RADIANS(G146))*SIN(RADIANS(E146))+COS(RADIANS(G146))*COS(RADIANS(E146))*COS(RADIANS(AG136))))</f>
        <v>#DIV/0!</v>
      </c>
      <c r="AH146" t="e">
        <f>IF(DEGREES(ACOS(SIN(RADIANS(G146))*SIN(RADIANS(E146))+COS(RADIANS(G146))*COS(RADIANS(E146))*COS(RADIANS(AH136))))&gt;90,0,$F$4*$F$5/E145^2*(SIN(RADIANS(G146))*SIN(RADIANS(E146))+COS(RADIANS(G146))*COS(RADIANS(E146))*COS(RADIANS(AH136))))</f>
        <v>#DIV/0!</v>
      </c>
      <c r="AI146" t="e">
        <f>IF(DEGREES(ACOS(SIN(RADIANS(G146))*SIN(RADIANS(E146))+COS(RADIANS(G146))*COS(RADIANS(E146))*COS(RADIANS(AI136))))&gt;90,0,$F$4*$F$5/E145^2*(SIN(RADIANS(G146))*SIN(RADIANS(E146))+COS(RADIANS(G146))*COS(RADIANS(E146))*COS(RADIANS(AI136))))</f>
        <v>#DIV/0!</v>
      </c>
      <c r="AJ146" t="e">
        <f>IF(DEGREES(ACOS(SIN(RADIANS(G146))*SIN(RADIANS(E146))+COS(RADIANS(G146))*COS(RADIANS(E146))*COS(RADIANS(AJ136))))&gt;90,0,$F$4*$F$5/E145^2*(SIN(RADIANS(G146))*SIN(RADIANS(E146))+COS(RADIANS(G146))*COS(RADIANS(E146))*COS(RADIANS(AJ136))))</f>
        <v>#DIV/0!</v>
      </c>
      <c r="AK146">
        <f>IF(DEGREES(ACOS(SIN(RADIANS(G146))*SIN(RADIANS(E146))+COS(RADIANS(G146))*COS(RADIANS(E146))*COS(RADIANS(AK136))))&gt;90,0,$F$4*$F$5/E145^2*(SIN(RADIANS(G146))*SIN(RADIANS(E146))+COS(RADIANS(G146))*COS(RADIANS(E146))*COS(RADIANS(AK136))))</f>
        <v>0</v>
      </c>
      <c r="AL146">
        <f>IF(DEGREES(ACOS(SIN(RADIANS(G146))*SIN(RADIANS(E146))+COS(RADIANS(G146))*COS(RADIANS(E146))*COS(RADIANS(AL136))))&gt;90,0,$F$4*$F$5/E145^2*(SIN(RADIANS(G146))*SIN(RADIANS(E146))+COS(RADIANS(G146))*COS(RADIANS(E146))*COS(RADIANS(AL136))))</f>
        <v>0</v>
      </c>
      <c r="AM146">
        <f>IF(DEGREES(ACOS(SIN(RADIANS(G146))*SIN(RADIANS(E146))+COS(RADIANS(G146))*COS(RADIANS(E146))*COS(RADIANS(AM136))))&gt;90,0,$F$4*$F$5/E145^2*(SIN(RADIANS(G146))*SIN(RADIANS(E146))+COS(RADIANS(G146))*COS(RADIANS(E146))*COS(RADIANS(AM136))))</f>
        <v>0</v>
      </c>
      <c r="AN146">
        <f>IF(DEGREES(ACOS(SIN(RADIANS(G146))*SIN(RADIANS(E146))+COS(RADIANS(G146))*COS(RADIANS(E146))*COS(RADIANS(AN136))))&gt;90,0,$F$4*$F$5/E145^2*(SIN(RADIANS(G146))*SIN(RADIANS(E146))+COS(RADIANS(G146))*COS(RADIANS(E146))*COS(RADIANS(AN136))))</f>
        <v>0</v>
      </c>
      <c r="AO146">
        <f>IF(DEGREES(ACOS(SIN(RADIANS(G146))*SIN(RADIANS(E146))+COS(RADIANS(G146))*COS(RADIANS(E146))*COS(RADIANS(AO136))))&gt;90,0,$F$4*$F$5/E145^2*(SIN(RADIANS(G146))*SIN(RADIANS(E146))+COS(RADIANS(G146))*COS(RADIANS(E146))*COS(RADIANS(AO136))))</f>
        <v>0</v>
      </c>
      <c r="AP146">
        <f>IF(DEGREES(ACOS(SIN(RADIANS(G146))*SIN(RADIANS(E146))+COS(RADIANS(G146))*COS(RADIANS(E146))*COS(RADIANS(AP136))))&gt;90,0,$F$4*$F$5/E145^2*(SIN(RADIANS(G146))*SIN(RADIANS(E146))+COS(RADIANS(G146))*COS(RADIANS(E146))*COS(RADIANS(AP136))))</f>
        <v>0</v>
      </c>
      <c r="AQ146">
        <f>IF(DEGREES(ACOS(SIN(RADIANS(G146))*SIN(RADIANS(E146))+COS(RADIANS(G146))*COS(RADIANS(E146))*COS(RADIANS(AQ136))))&gt;90,0,$F$4*$F$5/E145^2*(SIN(RADIANS(G146))*SIN(RADIANS(E146))+COS(RADIANS(G146))*COS(RADIANS(E146))*COS(RADIANS(AQ136))))</f>
        <v>0</v>
      </c>
      <c r="AR146">
        <f>IF(DEGREES(ACOS(SIN(RADIANS(G146))*SIN(RADIANS(E146))+COS(RADIANS(G146))*COS(RADIANS(E146))*COS(RADIANS(AR136))))&gt;90,0,$F$4*$F$5/E145^2*(SIN(RADIANS(G146))*SIN(RADIANS(E146))+COS(RADIANS(G146))*COS(RADIANS(E146))*COS(RADIANS(AR136))))</f>
        <v>0</v>
      </c>
    </row>
    <row r="147" spans="2:44" x14ac:dyDescent="0.5">
      <c r="B147" s="40" t="s">
        <v>786</v>
      </c>
      <c r="E147">
        <f>IF($F$10=0,IF(E138&lt;360,E138,E138-360),($F$10+1)*E138)</f>
        <v>40</v>
      </c>
      <c r="G147">
        <v>0</v>
      </c>
      <c r="I147">
        <f>IF(DEGREES(ACOS(SIN(RADIANS(G147))*SIN(RADIANS(E146))+COS(RADIANS(G147))*COS(RADIANS(E146))*COS(RADIANS(I136))))&gt;90,0,$F$4*$F$5/E145^2*(SIN(RADIANS(G147))*SIN(RADIANS(E146))+COS(RADIANS(G147))*COS(RADIANS(E146))*COS(RADIANS(I136))))</f>
        <v>0</v>
      </c>
      <c r="J147">
        <f>IF(DEGREES(ACOS(SIN(RADIANS(G147))*SIN(RADIANS(E146))+COS(RADIANS(G147))*COS(RADIANS(E146))*COS(RADIANS(J136))))&gt;90,0,$F$4*$F$5/E145^2*(SIN(RADIANS(G147))*SIN(RADIANS(E146))+COS(RADIANS(G147))*COS(RADIANS(E146))*COS(RADIANS(J136))))</f>
        <v>0</v>
      </c>
      <c r="K147">
        <f>IF(DEGREES(ACOS(SIN(RADIANS(G147))*SIN(RADIANS(E146))+COS(RADIANS(G147))*COS(RADIANS(E146))*COS(RADIANS(K136))))&gt;90,0,$F$4*$F$5/E145^2*(SIN(RADIANS(G147))*SIN(RADIANS(E146))+COS(RADIANS(G147))*COS(RADIANS(E146))*COS(RADIANS(K136))))</f>
        <v>0</v>
      </c>
      <c r="L147">
        <f>IF(DEGREES(ACOS(SIN(RADIANS(G147))*SIN(RADIANS(E146))+COS(RADIANS(G147))*COS(RADIANS(E146))*COS(RADIANS(L136))))&gt;90,0,$F$4*$F$5/E145^2*(SIN(RADIANS(G147))*SIN(RADIANS(E146))+COS(RADIANS(G147))*COS(RADIANS(E146))*COS(RADIANS(L136))))</f>
        <v>0</v>
      </c>
      <c r="M147">
        <f>IF(DEGREES(ACOS(SIN(RADIANS(G147))*SIN(RADIANS(E146))+COS(RADIANS(G147))*COS(RADIANS(E146))*COS(RADIANS(M136))))&gt;90,0,$F$4*$F$5/E145^2*(SIN(RADIANS(G147))*SIN(RADIANS(E146))+COS(RADIANS(G147))*COS(RADIANS(E146))*COS(RADIANS(M136))))</f>
        <v>0</v>
      </c>
      <c r="N147">
        <f>IF(DEGREES(ACOS(SIN(RADIANS(G147))*SIN(RADIANS(E146))+COS(RADIANS(G147))*COS(RADIANS(E146))*COS(RADIANS(N136))))&gt;90,0,$F$4*$F$5/E145^2*(SIN(RADIANS(G147))*SIN(RADIANS(E146))+COS(RADIANS(G147))*COS(RADIANS(E146))*COS(RADIANS(N136))))</f>
        <v>0</v>
      </c>
      <c r="O147">
        <f>IF(DEGREES(ACOS(SIN(RADIANS(G147))*SIN(RADIANS(E146))+COS(RADIANS(G147))*COS(RADIANS(E146))*COS(RADIANS(O136))))&gt;90,0,$F$4*$F$5/E145^2*(SIN(RADIANS(G147))*SIN(RADIANS(E146))+COS(RADIANS(G147))*COS(RADIANS(E146))*COS(RADIANS(O136))))</f>
        <v>0</v>
      </c>
      <c r="P147">
        <f>IF(DEGREES(ACOS(SIN(RADIANS(G147))*SIN(RADIANS(E146))+COS(RADIANS(G147))*COS(RADIANS(E146))*COS(RADIANS(P136))))&gt;90,0,$F$4*$F$5/E145^2*(SIN(RADIANS(G147))*SIN(RADIANS(E146))+COS(RADIANS(G147))*COS(RADIANS(E146))*COS(RADIANS(P136))))</f>
        <v>0</v>
      </c>
      <c r="Q147">
        <f>IF(DEGREES(ACOS(SIN(RADIANS(G147))*SIN(RADIANS(E146))+COS(RADIANS(G147))*COS(RADIANS(E146))*COS(RADIANS(Q136))))&gt;90,0,$F$4*$F$5/E145^2*(SIN(RADIANS(G147))*SIN(RADIANS(E146))+COS(RADIANS(G147))*COS(RADIANS(E146))*COS(RADIANS(Q136))))</f>
        <v>0</v>
      </c>
      <c r="R147" t="e">
        <f>IF(DEGREES(ACOS(SIN(RADIANS(G147))*SIN(RADIANS(E146))+COS(RADIANS(G147))*COS(RADIANS(E146))*COS(RADIANS(R136))))&gt;90,0,$F$4*$F$5/E145^2*(SIN(RADIANS(G147))*SIN(RADIANS(E146))+COS(RADIANS(G147))*COS(RADIANS(E146))*COS(RADIANS(R136))))</f>
        <v>#DIV/0!</v>
      </c>
      <c r="S147" t="e">
        <f>IF(DEGREES(ACOS(SIN(RADIANS(G147))*SIN(RADIANS(E146))+COS(RADIANS(G147))*COS(RADIANS(E146))*COS(RADIANS(S136))))&gt;90,0,$F$4*$F$5/E145^2*(SIN(RADIANS(G147))*SIN(RADIANS(E146))+COS(RADIANS(G147))*COS(RADIANS(E146))*COS(RADIANS(S136))))</f>
        <v>#DIV/0!</v>
      </c>
      <c r="T147" t="e">
        <f>IF(DEGREES(ACOS(SIN(RADIANS(G147))*SIN(RADIANS(E146))+COS(RADIANS(G147))*COS(RADIANS(E146))*COS(RADIANS(T136))))&gt;90,0,$F$4*$F$5/E145^2*(SIN(RADIANS(G147))*SIN(RADIANS(E146))+COS(RADIANS(G147))*COS(RADIANS(E146))*COS(RADIANS(T136))))</f>
        <v>#DIV/0!</v>
      </c>
      <c r="U147" t="e">
        <f>IF(DEGREES(ACOS(SIN(RADIANS(G147))*SIN(RADIANS(E146))+COS(RADIANS(G147))*COS(RADIANS(E146))*COS(RADIANS(U136))))&gt;90,0,$F$4*$F$5/E145^2*(SIN(RADIANS(G147))*SIN(RADIANS(E146))+COS(RADIANS(G147))*COS(RADIANS(E146))*COS(RADIANS(U136))))</f>
        <v>#DIV/0!</v>
      </c>
      <c r="V147" t="e">
        <f>IF(DEGREES(ACOS(SIN(RADIANS(G147))*SIN(RADIANS(E146))+COS(RADIANS(G147))*COS(RADIANS(E146))*COS(RADIANS(V136))))&gt;90,0,$F$4*$F$5/E145^2*(SIN(RADIANS(G147))*SIN(RADIANS(E146))+COS(RADIANS(G147))*COS(RADIANS(E146))*COS(RADIANS(V136))))</f>
        <v>#DIV/0!</v>
      </c>
      <c r="W147" t="e">
        <f>IF(DEGREES(ACOS(SIN(RADIANS(G147))*SIN(RADIANS(E146))+COS(RADIANS(G147))*COS(RADIANS(E146))*COS(RADIANS(W136))))&gt;90,0,$F$4*$F$5/E145^2*(SIN(RADIANS(G147))*SIN(RADIANS(E146))+COS(RADIANS(G147))*COS(RADIANS(E146))*COS(RADIANS(W136))))</f>
        <v>#DIV/0!</v>
      </c>
      <c r="X147" t="e">
        <f>IF(DEGREES(ACOS(SIN(RADIANS(G147))*SIN(RADIANS(E146))+COS(RADIANS(G147))*COS(RADIANS(E146))*COS(RADIANS(X136))))&gt;90,0,$F$4*$F$5/E145^2*(SIN(RADIANS(G147))*SIN(RADIANS(E146))+COS(RADIANS(G147))*COS(RADIANS(E146))*COS(RADIANS(X136))))</f>
        <v>#DIV/0!</v>
      </c>
      <c r="Y147" t="e">
        <f>IF(DEGREES(ACOS(SIN(RADIANS(G147))*SIN(RADIANS(E146))+COS(RADIANS(G147))*COS(RADIANS(E146))*COS(RADIANS(Y136))))&gt;90,0,$F$4*$F$5/E145^2*(SIN(RADIANS(G147))*SIN(RADIANS(E146))+COS(RADIANS(G147))*COS(RADIANS(E146))*COS(RADIANS(Y136))))</f>
        <v>#DIV/0!</v>
      </c>
      <c r="Z147" t="e">
        <f>IF(DEGREES(ACOS(SIN(RADIANS(G147))*SIN(RADIANS(E146))+COS(RADIANS(G147))*COS(RADIANS(E146))*COS(RADIANS(Z136))))&gt;90,0,$F$4*$F$5/E145^2*(SIN(RADIANS(G147))*SIN(RADIANS(E146))+COS(RADIANS(G147))*COS(RADIANS(E146))*COS(RADIANS(Z136))))</f>
        <v>#DIV/0!</v>
      </c>
      <c r="AA147" t="e">
        <f>IF(DEGREES(ACOS(SIN(RADIANS(G147))*SIN(RADIANS(E146))+COS(RADIANS(G147))*COS(RADIANS(E146))*COS(RADIANS(AA136))))&gt;90,0,$F$4*$F$5/E145^2*(SIN(RADIANS(G147))*SIN(RADIANS(E146))+COS(RADIANS(G147))*COS(RADIANS(E146))*COS(RADIANS(AA136))))</f>
        <v>#DIV/0!</v>
      </c>
      <c r="AB147" t="e">
        <f>IF(DEGREES(ACOS(SIN(RADIANS(G147))*SIN(RADIANS(E146))+COS(RADIANS(G147))*COS(RADIANS(E146))*COS(RADIANS(AB136))))&gt;90,0,$F$4*$F$5/E145^2*(SIN(RADIANS(G147))*SIN(RADIANS(E146))+COS(RADIANS(G147))*COS(RADIANS(E146))*COS(RADIANS(AB136))))</f>
        <v>#DIV/0!</v>
      </c>
      <c r="AC147" t="e">
        <f>IF(DEGREES(ACOS(SIN(RADIANS(G147))*SIN(RADIANS(E146))+COS(RADIANS(G147))*COS(RADIANS(E146))*COS(RADIANS(AC136))))&gt;90,0,$F$4*$F$5/E145^2*(SIN(RADIANS(G147))*SIN(RADIANS(E146))+COS(RADIANS(G147))*COS(RADIANS(E146))*COS(RADIANS(AC136))))</f>
        <v>#DIV/0!</v>
      </c>
      <c r="AD147" t="e">
        <f>IF(DEGREES(ACOS(SIN(RADIANS(G147))*SIN(RADIANS(E146))+COS(RADIANS(G147))*COS(RADIANS(E146))*COS(RADIANS(AD136))))&gt;90,0,$F$4*$F$5/E145^2*(SIN(RADIANS(G147))*SIN(RADIANS(E146))+COS(RADIANS(G147))*COS(RADIANS(E146))*COS(RADIANS(AD136))))</f>
        <v>#DIV/0!</v>
      </c>
      <c r="AE147" t="e">
        <f>IF(DEGREES(ACOS(SIN(RADIANS(G147))*SIN(RADIANS(E146))+COS(RADIANS(G147))*COS(RADIANS(E146))*COS(RADIANS(AE136))))&gt;90,0,$F$4*$F$5/E145^2*(SIN(RADIANS(G147))*SIN(RADIANS(E146))+COS(RADIANS(G147))*COS(RADIANS(E146))*COS(RADIANS(AE136))))</f>
        <v>#DIV/0!</v>
      </c>
      <c r="AF147" t="e">
        <f>IF(DEGREES(ACOS(SIN(RADIANS(G147))*SIN(RADIANS(E146))+COS(RADIANS(G147))*COS(RADIANS(E146))*COS(RADIANS(AF136))))&gt;90,0,$F$4*$F$5/E145^2*(SIN(RADIANS(G147))*SIN(RADIANS(E146))+COS(RADIANS(G147))*COS(RADIANS(E146))*COS(RADIANS(AF136))))</f>
        <v>#DIV/0!</v>
      </c>
      <c r="AG147" t="e">
        <f>IF(DEGREES(ACOS(SIN(RADIANS(G147))*SIN(RADIANS(E146))+COS(RADIANS(G147))*COS(RADIANS(E146))*COS(RADIANS(AG136))))&gt;90,0,$F$4*$F$5/E145^2*(SIN(RADIANS(G147))*SIN(RADIANS(E146))+COS(RADIANS(G147))*COS(RADIANS(E146))*COS(RADIANS(AG136))))</f>
        <v>#DIV/0!</v>
      </c>
      <c r="AH147" t="e">
        <f>IF(DEGREES(ACOS(SIN(RADIANS(G147))*SIN(RADIANS(E146))+COS(RADIANS(G147))*COS(RADIANS(E146))*COS(RADIANS(AH136))))&gt;90,0,$F$4*$F$5/E145^2*(SIN(RADIANS(G147))*SIN(RADIANS(E146))+COS(RADIANS(G147))*COS(RADIANS(E146))*COS(RADIANS(AH136))))</f>
        <v>#DIV/0!</v>
      </c>
      <c r="AI147" t="e">
        <f>IF(DEGREES(ACOS(SIN(RADIANS(G147))*SIN(RADIANS(E146))+COS(RADIANS(G147))*COS(RADIANS(E146))*COS(RADIANS(AI136))))&gt;90,0,$F$4*$F$5/E145^2*(SIN(RADIANS(G147))*SIN(RADIANS(E146))+COS(RADIANS(G147))*COS(RADIANS(E146))*COS(RADIANS(AI136))))</f>
        <v>#DIV/0!</v>
      </c>
      <c r="AJ147" t="e">
        <f>IF(DEGREES(ACOS(SIN(RADIANS(G147))*SIN(RADIANS(E146))+COS(RADIANS(G147))*COS(RADIANS(E146))*COS(RADIANS(AJ136))))&gt;90,0,$F$4*$F$5/E145^2*(SIN(RADIANS(G147))*SIN(RADIANS(E146))+COS(RADIANS(G147))*COS(RADIANS(E146))*COS(RADIANS(AJ136))))</f>
        <v>#DIV/0!</v>
      </c>
      <c r="AK147">
        <f>IF(DEGREES(ACOS(SIN(RADIANS(G147))*SIN(RADIANS(E146))+COS(RADIANS(G147))*COS(RADIANS(E146))*COS(RADIANS(AK136))))&gt;90,0,$F$4*$F$5/E145^2*(SIN(RADIANS(G147))*SIN(RADIANS(E146))+COS(RADIANS(G147))*COS(RADIANS(E146))*COS(RADIANS(AK136))))</f>
        <v>0</v>
      </c>
      <c r="AL147">
        <f>IF(DEGREES(ACOS(SIN(RADIANS(G147))*SIN(RADIANS(E146))+COS(RADIANS(G147))*COS(RADIANS(E146))*COS(RADIANS(AL136))))&gt;90,0,$F$4*$F$5/E145^2*(SIN(RADIANS(G147))*SIN(RADIANS(E146))+COS(RADIANS(G147))*COS(RADIANS(E146))*COS(RADIANS(AL136))))</f>
        <v>0</v>
      </c>
      <c r="AM147">
        <f>IF(DEGREES(ACOS(SIN(RADIANS(G147))*SIN(RADIANS(E146))+COS(RADIANS(G147))*COS(RADIANS(E146))*COS(RADIANS(AM136))))&gt;90,0,$F$4*$F$5/E145^2*(SIN(RADIANS(G147))*SIN(RADIANS(E146))+COS(RADIANS(G147))*COS(RADIANS(E146))*COS(RADIANS(AM136))))</f>
        <v>0</v>
      </c>
      <c r="AN147">
        <f>IF(DEGREES(ACOS(SIN(RADIANS(G147))*SIN(RADIANS(E146))+COS(RADIANS(G147))*COS(RADIANS(E146))*COS(RADIANS(AN136))))&gt;90,0,$F$4*$F$5/E145^2*(SIN(RADIANS(G147))*SIN(RADIANS(E146))+COS(RADIANS(G147))*COS(RADIANS(E146))*COS(RADIANS(AN136))))</f>
        <v>0</v>
      </c>
      <c r="AO147">
        <f>IF(DEGREES(ACOS(SIN(RADIANS(G147))*SIN(RADIANS(E146))+COS(RADIANS(G147))*COS(RADIANS(E146))*COS(RADIANS(AO136))))&gt;90,0,$F$4*$F$5/E145^2*(SIN(RADIANS(G147))*SIN(RADIANS(E146))+COS(RADIANS(G147))*COS(RADIANS(E146))*COS(RADIANS(AO136))))</f>
        <v>0</v>
      </c>
      <c r="AP147">
        <f>IF(DEGREES(ACOS(SIN(RADIANS(G147))*SIN(RADIANS(E146))+COS(RADIANS(G147))*COS(RADIANS(E146))*COS(RADIANS(AP136))))&gt;90,0,$F$4*$F$5/E145^2*(SIN(RADIANS(G147))*SIN(RADIANS(E146))+COS(RADIANS(G147))*COS(RADIANS(E146))*COS(RADIANS(AP136))))</f>
        <v>0</v>
      </c>
      <c r="AQ147">
        <f>IF(DEGREES(ACOS(SIN(RADIANS(G147))*SIN(RADIANS(E146))+COS(RADIANS(G147))*COS(RADIANS(E146))*COS(RADIANS(AQ136))))&gt;90,0,$F$4*$F$5/E145^2*(SIN(RADIANS(G147))*SIN(RADIANS(E146))+COS(RADIANS(G147))*COS(RADIANS(E146))*COS(RADIANS(AQ136))))</f>
        <v>0</v>
      </c>
      <c r="AR147">
        <f>IF(DEGREES(ACOS(SIN(RADIANS(G147))*SIN(RADIANS(E146))+COS(RADIANS(G147))*COS(RADIANS(E146))*COS(RADIANS(AR136))))&gt;90,0,$F$4*$F$5/E145^2*(SIN(RADIANS(G147))*SIN(RADIANS(E146))+COS(RADIANS(G147))*COS(RADIANS(E146))*COS(RADIANS(AR136))))</f>
        <v>0</v>
      </c>
    </row>
    <row r="148" spans="2:44" x14ac:dyDescent="0.5">
      <c r="B148" s="40" t="s">
        <v>787</v>
      </c>
      <c r="E148">
        <f>E147-E139-360*ROUNDDOWN((E147-E139)/360,0)</f>
        <v>-7.1054273576010019E-15</v>
      </c>
      <c r="G148">
        <v>-10</v>
      </c>
      <c r="I148">
        <f>IF(DEGREES(ACOS(SIN(RADIANS(G148))*SIN(RADIANS(E146))+COS(RADIANS(G148))*COS(RADIANS(E146))*COS(RADIANS(I136))))&gt;90,0,$F$4*$F$5/E145^2*(SIN(RADIANS(G148))*SIN(RADIANS(E146))+COS(RADIANS(G148))*COS(RADIANS(E146))*COS(RADIANS(I136))))</f>
        <v>0</v>
      </c>
      <c r="J148">
        <f>IF(DEGREES(ACOS(SIN(RADIANS(G148))*SIN(RADIANS(E146))+COS(RADIANS(G148))*COS(RADIANS(E146))*COS(RADIANS(J136))))&gt;90,0,$F$4*$F$5/E145^2*(SIN(RADIANS(G148))*SIN(RADIANS(E146))+COS(RADIANS(G148))*COS(RADIANS(E146))*COS(RADIANS(J136))))</f>
        <v>0</v>
      </c>
      <c r="K148">
        <f>IF(DEGREES(ACOS(SIN(RADIANS(G148))*SIN(RADIANS(E146))+COS(RADIANS(G148))*COS(RADIANS(E146))*COS(RADIANS(K136))))&gt;90,0,$F$4*$F$5/E145^2*(SIN(RADIANS(G148))*SIN(RADIANS(E146))+COS(RADIANS(G148))*COS(RADIANS(E146))*COS(RADIANS(K136))))</f>
        <v>0</v>
      </c>
      <c r="L148">
        <f>IF(DEGREES(ACOS(SIN(RADIANS(G148))*SIN(RADIANS(E146))+COS(RADIANS(G148))*COS(RADIANS(E146))*COS(RADIANS(L136))))&gt;90,0,$F$4*$F$5/E145^2*(SIN(RADIANS(G148))*SIN(RADIANS(E146))+COS(RADIANS(G148))*COS(RADIANS(E146))*COS(RADIANS(L136))))</f>
        <v>0</v>
      </c>
      <c r="M148">
        <f>IF(DEGREES(ACOS(SIN(RADIANS(G148))*SIN(RADIANS(E146))+COS(RADIANS(G148))*COS(RADIANS(E146))*COS(RADIANS(M136))))&gt;90,0,$F$4*$F$5/E145^2*(SIN(RADIANS(G148))*SIN(RADIANS(E146))+COS(RADIANS(G148))*COS(RADIANS(E146))*COS(RADIANS(M136))))</f>
        <v>0</v>
      </c>
      <c r="N148">
        <f>IF(DEGREES(ACOS(SIN(RADIANS(G148))*SIN(RADIANS(E146))+COS(RADIANS(G148))*COS(RADIANS(E146))*COS(RADIANS(N136))))&gt;90,0,$F$4*$F$5/E145^2*(SIN(RADIANS(G148))*SIN(RADIANS(E146))+COS(RADIANS(G148))*COS(RADIANS(E146))*COS(RADIANS(N136))))</f>
        <v>0</v>
      </c>
      <c r="O148">
        <f>IF(DEGREES(ACOS(SIN(RADIANS(G148))*SIN(RADIANS(E146))+COS(RADIANS(G148))*COS(RADIANS(E146))*COS(RADIANS(O136))))&gt;90,0,$F$4*$F$5/E145^2*(SIN(RADIANS(G148))*SIN(RADIANS(E146))+COS(RADIANS(G148))*COS(RADIANS(E146))*COS(RADIANS(O136))))</f>
        <v>0</v>
      </c>
      <c r="P148">
        <f>IF(DEGREES(ACOS(SIN(RADIANS(G148))*SIN(RADIANS(E146))+COS(RADIANS(G148))*COS(RADIANS(E146))*COS(RADIANS(P136))))&gt;90,0,$F$4*$F$5/E145^2*(SIN(RADIANS(G148))*SIN(RADIANS(E146))+COS(RADIANS(G148))*COS(RADIANS(E146))*COS(RADIANS(P136))))</f>
        <v>0</v>
      </c>
      <c r="Q148">
        <f>IF(DEGREES(ACOS(SIN(RADIANS(G148))*SIN(RADIANS(E146))+COS(RADIANS(G148))*COS(RADIANS(E146))*COS(RADIANS(Q136))))&gt;90,0,$F$4*$F$5/E145^2*(SIN(RADIANS(G148))*SIN(RADIANS(E146))+COS(RADIANS(G148))*COS(RADIANS(E146))*COS(RADIANS(Q136))))</f>
        <v>0</v>
      </c>
      <c r="R148" t="e">
        <f>IF(DEGREES(ACOS(SIN(RADIANS(G148))*SIN(RADIANS(E146))+COS(RADIANS(G148))*COS(RADIANS(E146))*COS(RADIANS(R136))))&gt;90,0,$F$4*$F$5/E145^2*(SIN(RADIANS(G148))*SIN(RADIANS(E146))+COS(RADIANS(G148))*COS(RADIANS(E146))*COS(RADIANS(R136))))</f>
        <v>#DIV/0!</v>
      </c>
      <c r="S148" t="e">
        <f>IF(DEGREES(ACOS(SIN(RADIANS(G148))*SIN(RADIANS(E146))+COS(RADIANS(G148))*COS(RADIANS(E146))*COS(RADIANS(S136))))&gt;90,0,$F$4*$F$5/E145^2*(SIN(RADIANS(G148))*SIN(RADIANS(E146))+COS(RADIANS(G148))*COS(RADIANS(E146))*COS(RADIANS(S136))))</f>
        <v>#DIV/0!</v>
      </c>
      <c r="T148" t="e">
        <f>IF(DEGREES(ACOS(SIN(RADIANS(G148))*SIN(RADIANS(E146))+COS(RADIANS(G148))*COS(RADIANS(E146))*COS(RADIANS(T136))))&gt;90,0,$F$4*$F$5/E145^2*(SIN(RADIANS(G148))*SIN(RADIANS(E146))+COS(RADIANS(G148))*COS(RADIANS(E146))*COS(RADIANS(T136))))</f>
        <v>#DIV/0!</v>
      </c>
      <c r="U148" t="e">
        <f>IF(DEGREES(ACOS(SIN(RADIANS(G148))*SIN(RADIANS(E146))+COS(RADIANS(G148))*COS(RADIANS(E146))*COS(RADIANS(U136))))&gt;90,0,$F$4*$F$5/E145^2*(SIN(RADIANS(G148))*SIN(RADIANS(E146))+COS(RADIANS(G148))*COS(RADIANS(E146))*COS(RADIANS(U136))))</f>
        <v>#DIV/0!</v>
      </c>
      <c r="V148" t="e">
        <f>IF(DEGREES(ACOS(SIN(RADIANS(G148))*SIN(RADIANS(E146))+COS(RADIANS(G148))*COS(RADIANS(E146))*COS(RADIANS(V136))))&gt;90,0,$F$4*$F$5/E145^2*(SIN(RADIANS(G148))*SIN(RADIANS(E146))+COS(RADIANS(G148))*COS(RADIANS(E146))*COS(RADIANS(V136))))</f>
        <v>#DIV/0!</v>
      </c>
      <c r="W148" t="e">
        <f>IF(DEGREES(ACOS(SIN(RADIANS(G148))*SIN(RADIANS(E146))+COS(RADIANS(G148))*COS(RADIANS(E146))*COS(RADIANS(W136))))&gt;90,0,$F$4*$F$5/E145^2*(SIN(RADIANS(G148))*SIN(RADIANS(E146))+COS(RADIANS(G148))*COS(RADIANS(E146))*COS(RADIANS(W136))))</f>
        <v>#DIV/0!</v>
      </c>
      <c r="X148" t="e">
        <f>IF(DEGREES(ACOS(SIN(RADIANS(G148))*SIN(RADIANS(E146))+COS(RADIANS(G148))*COS(RADIANS(E146))*COS(RADIANS(X136))))&gt;90,0,$F$4*$F$5/E145^2*(SIN(RADIANS(G148))*SIN(RADIANS(E146))+COS(RADIANS(G148))*COS(RADIANS(E146))*COS(RADIANS(X136))))</f>
        <v>#DIV/0!</v>
      </c>
      <c r="Y148" t="e">
        <f>IF(DEGREES(ACOS(SIN(RADIANS(G148))*SIN(RADIANS(E146))+COS(RADIANS(G148))*COS(RADIANS(E146))*COS(RADIANS(Y136))))&gt;90,0,$F$4*$F$5/E145^2*(SIN(RADIANS(G148))*SIN(RADIANS(E146))+COS(RADIANS(G148))*COS(RADIANS(E146))*COS(RADIANS(Y136))))</f>
        <v>#DIV/0!</v>
      </c>
      <c r="Z148" t="e">
        <f>IF(DEGREES(ACOS(SIN(RADIANS(G148))*SIN(RADIANS(E146))+COS(RADIANS(G148))*COS(RADIANS(E146))*COS(RADIANS(Z136))))&gt;90,0,$F$4*$F$5/E145^2*(SIN(RADIANS(G148))*SIN(RADIANS(E146))+COS(RADIANS(G148))*COS(RADIANS(E146))*COS(RADIANS(Z136))))</f>
        <v>#DIV/0!</v>
      </c>
      <c r="AA148" t="e">
        <f>IF(DEGREES(ACOS(SIN(RADIANS(G148))*SIN(RADIANS(E146))+COS(RADIANS(G148))*COS(RADIANS(E146))*COS(RADIANS(AA136))))&gt;90,0,$F$4*$F$5/E145^2*(SIN(RADIANS(G148))*SIN(RADIANS(E146))+COS(RADIANS(G148))*COS(RADIANS(E146))*COS(RADIANS(AA136))))</f>
        <v>#DIV/0!</v>
      </c>
      <c r="AB148" t="e">
        <f>IF(DEGREES(ACOS(SIN(RADIANS(G148))*SIN(RADIANS(E146))+COS(RADIANS(G148))*COS(RADIANS(E146))*COS(RADIANS(AB136))))&gt;90,0,$F$4*$F$5/E145^2*(SIN(RADIANS(G148))*SIN(RADIANS(E146))+COS(RADIANS(G148))*COS(RADIANS(E146))*COS(RADIANS(AB136))))</f>
        <v>#DIV/0!</v>
      </c>
      <c r="AC148" t="e">
        <f>IF(DEGREES(ACOS(SIN(RADIANS(G148))*SIN(RADIANS(E146))+COS(RADIANS(G148))*COS(RADIANS(E146))*COS(RADIANS(AC136))))&gt;90,0,$F$4*$F$5/E145^2*(SIN(RADIANS(G148))*SIN(RADIANS(E146))+COS(RADIANS(G148))*COS(RADIANS(E146))*COS(RADIANS(AC136))))</f>
        <v>#DIV/0!</v>
      </c>
      <c r="AD148" t="e">
        <f>IF(DEGREES(ACOS(SIN(RADIANS(G148))*SIN(RADIANS(E146))+COS(RADIANS(G148))*COS(RADIANS(E146))*COS(RADIANS(AD136))))&gt;90,0,$F$4*$F$5/E145^2*(SIN(RADIANS(G148))*SIN(RADIANS(E146))+COS(RADIANS(G148))*COS(RADIANS(E146))*COS(RADIANS(AD136))))</f>
        <v>#DIV/0!</v>
      </c>
      <c r="AE148" t="e">
        <f>IF(DEGREES(ACOS(SIN(RADIANS(G148))*SIN(RADIANS(E146))+COS(RADIANS(G148))*COS(RADIANS(E146))*COS(RADIANS(AE136))))&gt;90,0,$F$4*$F$5/E145^2*(SIN(RADIANS(G148))*SIN(RADIANS(E146))+COS(RADIANS(G148))*COS(RADIANS(E146))*COS(RADIANS(AE136))))</f>
        <v>#DIV/0!</v>
      </c>
      <c r="AF148" t="e">
        <f>IF(DEGREES(ACOS(SIN(RADIANS(G148))*SIN(RADIANS(E146))+COS(RADIANS(G148))*COS(RADIANS(E146))*COS(RADIANS(AF136))))&gt;90,0,$F$4*$F$5/E145^2*(SIN(RADIANS(G148))*SIN(RADIANS(E146))+COS(RADIANS(G148))*COS(RADIANS(E146))*COS(RADIANS(AF136))))</f>
        <v>#DIV/0!</v>
      </c>
      <c r="AG148" t="e">
        <f>IF(DEGREES(ACOS(SIN(RADIANS(G148))*SIN(RADIANS(E146))+COS(RADIANS(G148))*COS(RADIANS(E146))*COS(RADIANS(AG136))))&gt;90,0,$F$4*$F$5/E145^2*(SIN(RADIANS(G148))*SIN(RADIANS(E146))+COS(RADIANS(G148))*COS(RADIANS(E146))*COS(RADIANS(AG136))))</f>
        <v>#DIV/0!</v>
      </c>
      <c r="AH148" t="e">
        <f>IF(DEGREES(ACOS(SIN(RADIANS(G148))*SIN(RADIANS(E146))+COS(RADIANS(G148))*COS(RADIANS(E146))*COS(RADIANS(AH136))))&gt;90,0,$F$4*$F$5/E145^2*(SIN(RADIANS(G148))*SIN(RADIANS(E146))+COS(RADIANS(G148))*COS(RADIANS(E146))*COS(RADIANS(AH136))))</f>
        <v>#DIV/0!</v>
      </c>
      <c r="AI148" t="e">
        <f>IF(DEGREES(ACOS(SIN(RADIANS(G148))*SIN(RADIANS(E146))+COS(RADIANS(G148))*COS(RADIANS(E146))*COS(RADIANS(AI136))))&gt;90,0,$F$4*$F$5/E145^2*(SIN(RADIANS(G148))*SIN(RADIANS(E146))+COS(RADIANS(G148))*COS(RADIANS(E146))*COS(RADIANS(AI136))))</f>
        <v>#DIV/0!</v>
      </c>
      <c r="AJ148" t="e">
        <f>IF(DEGREES(ACOS(SIN(RADIANS(G148))*SIN(RADIANS(E146))+COS(RADIANS(G148))*COS(RADIANS(E146))*COS(RADIANS(AJ136))))&gt;90,0,$F$4*$F$5/E145^2*(SIN(RADIANS(G148))*SIN(RADIANS(E146))+COS(RADIANS(G148))*COS(RADIANS(E146))*COS(RADIANS(AJ136))))</f>
        <v>#DIV/0!</v>
      </c>
      <c r="AK148">
        <f>IF(DEGREES(ACOS(SIN(RADIANS(G148))*SIN(RADIANS(E146))+COS(RADIANS(G148))*COS(RADIANS(E146))*COS(RADIANS(AK136))))&gt;90,0,$F$4*$F$5/E145^2*(SIN(RADIANS(G148))*SIN(RADIANS(E146))+COS(RADIANS(G148))*COS(RADIANS(E146))*COS(RADIANS(AK136))))</f>
        <v>0</v>
      </c>
      <c r="AL148">
        <f>IF(DEGREES(ACOS(SIN(RADIANS(G148))*SIN(RADIANS(E146))+COS(RADIANS(G148))*COS(RADIANS(E146))*COS(RADIANS(AL136))))&gt;90,0,$F$4*$F$5/E145^2*(SIN(RADIANS(G148))*SIN(RADIANS(E146))+COS(RADIANS(G148))*COS(RADIANS(E146))*COS(RADIANS(AL136))))</f>
        <v>0</v>
      </c>
      <c r="AM148">
        <f>IF(DEGREES(ACOS(SIN(RADIANS(G148))*SIN(RADIANS(E146))+COS(RADIANS(G148))*COS(RADIANS(E146))*COS(RADIANS(AM136))))&gt;90,0,$F$4*$F$5/E145^2*(SIN(RADIANS(G148))*SIN(RADIANS(E146))+COS(RADIANS(G148))*COS(RADIANS(E146))*COS(RADIANS(AM136))))</f>
        <v>0</v>
      </c>
      <c r="AN148">
        <f>IF(DEGREES(ACOS(SIN(RADIANS(G148))*SIN(RADIANS(E146))+COS(RADIANS(G148))*COS(RADIANS(E146))*COS(RADIANS(AN136))))&gt;90,0,$F$4*$F$5/E145^2*(SIN(RADIANS(G148))*SIN(RADIANS(E146))+COS(RADIANS(G148))*COS(RADIANS(E146))*COS(RADIANS(AN136))))</f>
        <v>0</v>
      </c>
      <c r="AO148">
        <f>IF(DEGREES(ACOS(SIN(RADIANS(G148))*SIN(RADIANS(E146))+COS(RADIANS(G148))*COS(RADIANS(E146))*COS(RADIANS(AO136))))&gt;90,0,$F$4*$F$5/E145^2*(SIN(RADIANS(G148))*SIN(RADIANS(E146))+COS(RADIANS(G148))*COS(RADIANS(E146))*COS(RADIANS(AO136))))</f>
        <v>0</v>
      </c>
      <c r="AP148">
        <f>IF(DEGREES(ACOS(SIN(RADIANS(G148))*SIN(RADIANS(E146))+COS(RADIANS(G148))*COS(RADIANS(E146))*COS(RADIANS(AP136))))&gt;90,0,$F$4*$F$5/E145^2*(SIN(RADIANS(G148))*SIN(RADIANS(E146))+COS(RADIANS(G148))*COS(RADIANS(E146))*COS(RADIANS(AP136))))</f>
        <v>0</v>
      </c>
      <c r="AQ148">
        <f>IF(DEGREES(ACOS(SIN(RADIANS(G148))*SIN(RADIANS(E146))+COS(RADIANS(G148))*COS(RADIANS(E146))*COS(RADIANS(AQ136))))&gt;90,0,$F$4*$F$5/E145^2*(SIN(RADIANS(G148))*SIN(RADIANS(E146))+COS(RADIANS(G148))*COS(RADIANS(E146))*COS(RADIANS(AQ136))))</f>
        <v>0</v>
      </c>
      <c r="AR148">
        <f>IF(DEGREES(ACOS(SIN(RADIANS(G148))*SIN(RADIANS(E146))+COS(RADIANS(G148))*COS(RADIANS(E146))*COS(RADIANS(AR136))))&gt;90,0,$F$4*$F$5/E145^2*(SIN(RADIANS(G148))*SIN(RADIANS(E146))+COS(RADIANS(G148))*COS(RADIANS(E146))*COS(RADIANS(AR136))))</f>
        <v>0</v>
      </c>
    </row>
    <row r="149" spans="2:44" x14ac:dyDescent="0.5">
      <c r="G149">
        <v>-20</v>
      </c>
      <c r="I149">
        <f>IF(DEGREES(ACOS(SIN(RADIANS(G149))*SIN(RADIANS(E146))+COS(RADIANS(G149))*COS(RADIANS(E146))*COS(RADIANS(I136))))&gt;90,0,$F$4*$F$5/E145^2*(SIN(RADIANS(G149))*SIN(RADIANS(E146))+COS(RADIANS(G149))*COS(RADIANS(E146))*COS(RADIANS(I136))))</f>
        <v>0</v>
      </c>
      <c r="J149">
        <f>IF(DEGREES(ACOS(SIN(RADIANS(G149))*SIN(RADIANS(E146))+COS(RADIANS(G149))*COS(RADIANS(E146))*COS(RADIANS(J136))))&gt;90,0,$F$4*$F$5/E145^2*(SIN(RADIANS(G149))*SIN(RADIANS(E146))+COS(RADIANS(G149))*COS(RADIANS(E146))*COS(RADIANS(J136))))</f>
        <v>0</v>
      </c>
      <c r="K149">
        <f>IF(DEGREES(ACOS(SIN(RADIANS(G149))*SIN(RADIANS(E146))+COS(RADIANS(G149))*COS(RADIANS(E146))*COS(RADIANS(K136))))&gt;90,0,$F$4*$F$5/E145^2*(SIN(RADIANS(G149))*SIN(RADIANS(E146))+COS(RADIANS(G149))*COS(RADIANS(E146))*COS(RADIANS(K136))))</f>
        <v>0</v>
      </c>
      <c r="L149">
        <f>IF(DEGREES(ACOS(SIN(RADIANS(G149))*SIN(RADIANS(E146))+COS(RADIANS(G149))*COS(RADIANS(E146))*COS(RADIANS(L136))))&gt;90,0,$F$4*$F$5/E145^2*(SIN(RADIANS(G149))*SIN(RADIANS(E146))+COS(RADIANS(G149))*COS(RADIANS(E146))*COS(RADIANS(L136))))</f>
        <v>0</v>
      </c>
      <c r="M149">
        <f>IF(DEGREES(ACOS(SIN(RADIANS(G149))*SIN(RADIANS(E146))+COS(RADIANS(G149))*COS(RADIANS(E146))*COS(RADIANS(M136))))&gt;90,0,$F$4*$F$5/E145^2*(SIN(RADIANS(G149))*SIN(RADIANS(E146))+COS(RADIANS(G149))*COS(RADIANS(E146))*COS(RADIANS(M136))))</f>
        <v>0</v>
      </c>
      <c r="N149">
        <f>IF(DEGREES(ACOS(SIN(RADIANS(G149))*SIN(RADIANS(E146))+COS(RADIANS(G149))*COS(RADIANS(E146))*COS(RADIANS(N136))))&gt;90,0,$F$4*$F$5/E145^2*(SIN(RADIANS(G149))*SIN(RADIANS(E146))+COS(RADIANS(G149))*COS(RADIANS(E146))*COS(RADIANS(N136))))</f>
        <v>0</v>
      </c>
      <c r="O149">
        <f>IF(DEGREES(ACOS(SIN(RADIANS(G149))*SIN(RADIANS(E146))+COS(RADIANS(G149))*COS(RADIANS(E146))*COS(RADIANS(O136))))&gt;90,0,$F$4*$F$5/E145^2*(SIN(RADIANS(G149))*SIN(RADIANS(E146))+COS(RADIANS(G149))*COS(RADIANS(E146))*COS(RADIANS(O136))))</f>
        <v>0</v>
      </c>
      <c r="P149">
        <f>IF(DEGREES(ACOS(SIN(RADIANS(G149))*SIN(RADIANS(E146))+COS(RADIANS(G149))*COS(RADIANS(E146))*COS(RADIANS(P136))))&gt;90,0,$F$4*$F$5/E145^2*(SIN(RADIANS(G149))*SIN(RADIANS(E146))+COS(RADIANS(G149))*COS(RADIANS(E146))*COS(RADIANS(P136))))</f>
        <v>0</v>
      </c>
      <c r="Q149">
        <f>IF(DEGREES(ACOS(SIN(RADIANS(G149))*SIN(RADIANS(E146))+COS(RADIANS(G149))*COS(RADIANS(E146))*COS(RADIANS(Q136))))&gt;90,0,$F$4*$F$5/E145^2*(SIN(RADIANS(G149))*SIN(RADIANS(E146))+COS(RADIANS(G149))*COS(RADIANS(E146))*COS(RADIANS(Q136))))</f>
        <v>0</v>
      </c>
      <c r="R149" t="e">
        <f>IF(DEGREES(ACOS(SIN(RADIANS(G149))*SIN(RADIANS(E146))+COS(RADIANS(G149))*COS(RADIANS(E146))*COS(RADIANS(R136))))&gt;90,0,$F$4*$F$5/E145^2*(SIN(RADIANS(G149))*SIN(RADIANS(E146))+COS(RADIANS(G149))*COS(RADIANS(E146))*COS(RADIANS(R136))))</f>
        <v>#DIV/0!</v>
      </c>
      <c r="S149" t="e">
        <f>IF(DEGREES(ACOS(SIN(RADIANS(G149))*SIN(RADIANS(E146))+COS(RADIANS(G149))*COS(RADIANS(E146))*COS(RADIANS(S136))))&gt;90,0,$F$4*$F$5/E145^2*(SIN(RADIANS(G149))*SIN(RADIANS(E146))+COS(RADIANS(G149))*COS(RADIANS(E146))*COS(RADIANS(S136))))</f>
        <v>#DIV/0!</v>
      </c>
      <c r="T149" t="e">
        <f>IF(DEGREES(ACOS(SIN(RADIANS(G149))*SIN(RADIANS(E146))+COS(RADIANS(G149))*COS(RADIANS(E146))*COS(RADIANS(T136))))&gt;90,0,$F$4*$F$5/E145^2*(SIN(RADIANS(G149))*SIN(RADIANS(E146))+COS(RADIANS(G149))*COS(RADIANS(E146))*COS(RADIANS(T136))))</f>
        <v>#DIV/0!</v>
      </c>
      <c r="U149" t="e">
        <f>IF(DEGREES(ACOS(SIN(RADIANS(G149))*SIN(RADIANS(E146))+COS(RADIANS(G149))*COS(RADIANS(E146))*COS(RADIANS(U136))))&gt;90,0,$F$4*$F$5/E145^2*(SIN(RADIANS(G149))*SIN(RADIANS(E146))+COS(RADIANS(G149))*COS(RADIANS(E146))*COS(RADIANS(U136))))</f>
        <v>#DIV/0!</v>
      </c>
      <c r="V149" t="e">
        <f>IF(DEGREES(ACOS(SIN(RADIANS(G149))*SIN(RADIANS(E146))+COS(RADIANS(G149))*COS(RADIANS(E146))*COS(RADIANS(V136))))&gt;90,0,$F$4*$F$5/E145^2*(SIN(RADIANS(G149))*SIN(RADIANS(E146))+COS(RADIANS(G149))*COS(RADIANS(E146))*COS(RADIANS(V136))))</f>
        <v>#DIV/0!</v>
      </c>
      <c r="W149" t="e">
        <f>IF(DEGREES(ACOS(SIN(RADIANS(G149))*SIN(RADIANS(E146))+COS(RADIANS(G149))*COS(RADIANS(E146))*COS(RADIANS(W136))))&gt;90,0,$F$4*$F$5/E145^2*(SIN(RADIANS(G149))*SIN(RADIANS(E146))+COS(RADIANS(G149))*COS(RADIANS(E146))*COS(RADIANS(W136))))</f>
        <v>#DIV/0!</v>
      </c>
      <c r="X149" t="e">
        <f>IF(DEGREES(ACOS(SIN(RADIANS(G149))*SIN(RADIANS(E146))+COS(RADIANS(G149))*COS(RADIANS(E146))*COS(RADIANS(X136))))&gt;90,0,$F$4*$F$5/E145^2*(SIN(RADIANS(G149))*SIN(RADIANS(E146))+COS(RADIANS(G149))*COS(RADIANS(E146))*COS(RADIANS(X136))))</f>
        <v>#DIV/0!</v>
      </c>
      <c r="Y149" t="e">
        <f>IF(DEGREES(ACOS(SIN(RADIANS(G149))*SIN(RADIANS(E146))+COS(RADIANS(G149))*COS(RADIANS(E146))*COS(RADIANS(Y136))))&gt;90,0,$F$4*$F$5/E145^2*(SIN(RADIANS(G149))*SIN(RADIANS(E146))+COS(RADIANS(G149))*COS(RADIANS(E146))*COS(RADIANS(Y136))))</f>
        <v>#DIV/0!</v>
      </c>
      <c r="Z149" t="e">
        <f>IF(DEGREES(ACOS(SIN(RADIANS(G149))*SIN(RADIANS(E146))+COS(RADIANS(G149))*COS(RADIANS(E146))*COS(RADIANS(Z136))))&gt;90,0,$F$4*$F$5/E145^2*(SIN(RADIANS(G149))*SIN(RADIANS(E146))+COS(RADIANS(G149))*COS(RADIANS(E146))*COS(RADIANS(Z136))))</f>
        <v>#DIV/0!</v>
      </c>
      <c r="AA149" t="e">
        <f>IF(DEGREES(ACOS(SIN(RADIANS(G149))*SIN(RADIANS(E146))+COS(RADIANS(G149))*COS(RADIANS(E146))*COS(RADIANS(AA136))))&gt;90,0,$F$4*$F$5/E145^2*(SIN(RADIANS(G149))*SIN(RADIANS(E146))+COS(RADIANS(G149))*COS(RADIANS(E146))*COS(RADIANS(AA136))))</f>
        <v>#DIV/0!</v>
      </c>
      <c r="AB149" t="e">
        <f>IF(DEGREES(ACOS(SIN(RADIANS(G149))*SIN(RADIANS(E146))+COS(RADIANS(G149))*COS(RADIANS(E146))*COS(RADIANS(AB136))))&gt;90,0,$F$4*$F$5/E145^2*(SIN(RADIANS(G149))*SIN(RADIANS(E146))+COS(RADIANS(G149))*COS(RADIANS(E146))*COS(RADIANS(AB136))))</f>
        <v>#DIV/0!</v>
      </c>
      <c r="AC149" t="e">
        <f>IF(DEGREES(ACOS(SIN(RADIANS(G149))*SIN(RADIANS(E146))+COS(RADIANS(G149))*COS(RADIANS(E146))*COS(RADIANS(AC136))))&gt;90,0,$F$4*$F$5/E145^2*(SIN(RADIANS(G149))*SIN(RADIANS(E146))+COS(RADIANS(G149))*COS(RADIANS(E146))*COS(RADIANS(AC136))))</f>
        <v>#DIV/0!</v>
      </c>
      <c r="AD149" t="e">
        <f>IF(DEGREES(ACOS(SIN(RADIANS(G149))*SIN(RADIANS(E146))+COS(RADIANS(G149))*COS(RADIANS(E146))*COS(RADIANS(AD136))))&gt;90,0,$F$4*$F$5/E145^2*(SIN(RADIANS(G149))*SIN(RADIANS(E146))+COS(RADIANS(G149))*COS(RADIANS(E146))*COS(RADIANS(AD136))))</f>
        <v>#DIV/0!</v>
      </c>
      <c r="AE149" t="e">
        <f>IF(DEGREES(ACOS(SIN(RADIANS(G149))*SIN(RADIANS(E146))+COS(RADIANS(G149))*COS(RADIANS(E146))*COS(RADIANS(AE136))))&gt;90,0,$F$4*$F$5/E145^2*(SIN(RADIANS(G149))*SIN(RADIANS(E146))+COS(RADIANS(G149))*COS(RADIANS(E146))*COS(RADIANS(AE136))))</f>
        <v>#DIV/0!</v>
      </c>
      <c r="AF149" t="e">
        <f>IF(DEGREES(ACOS(SIN(RADIANS(G149))*SIN(RADIANS(E146))+COS(RADIANS(G149))*COS(RADIANS(E146))*COS(RADIANS(AF136))))&gt;90,0,$F$4*$F$5/E145^2*(SIN(RADIANS(G149))*SIN(RADIANS(E146))+COS(RADIANS(G149))*COS(RADIANS(E146))*COS(RADIANS(AF136))))</f>
        <v>#DIV/0!</v>
      </c>
      <c r="AG149" t="e">
        <f>IF(DEGREES(ACOS(SIN(RADIANS(G149))*SIN(RADIANS(E146))+COS(RADIANS(G149))*COS(RADIANS(E146))*COS(RADIANS(AG136))))&gt;90,0,$F$4*$F$5/E145^2*(SIN(RADIANS(G149))*SIN(RADIANS(E146))+COS(RADIANS(G149))*COS(RADIANS(E146))*COS(RADIANS(AG136))))</f>
        <v>#DIV/0!</v>
      </c>
      <c r="AH149" t="e">
        <f>IF(DEGREES(ACOS(SIN(RADIANS(G149))*SIN(RADIANS(E146))+COS(RADIANS(G149))*COS(RADIANS(E146))*COS(RADIANS(AH136))))&gt;90,0,$F$4*$F$5/E145^2*(SIN(RADIANS(G149))*SIN(RADIANS(E146))+COS(RADIANS(G149))*COS(RADIANS(E146))*COS(RADIANS(AH136))))</f>
        <v>#DIV/0!</v>
      </c>
      <c r="AI149" t="e">
        <f>IF(DEGREES(ACOS(SIN(RADIANS(G149))*SIN(RADIANS(E146))+COS(RADIANS(G149))*COS(RADIANS(E146))*COS(RADIANS(AI136))))&gt;90,0,$F$4*$F$5/E145^2*(SIN(RADIANS(G149))*SIN(RADIANS(E146))+COS(RADIANS(G149))*COS(RADIANS(E146))*COS(RADIANS(AI136))))</f>
        <v>#DIV/0!</v>
      </c>
      <c r="AJ149" t="e">
        <f>IF(DEGREES(ACOS(SIN(RADIANS(G149))*SIN(RADIANS(E146))+COS(RADIANS(G149))*COS(RADIANS(E146))*COS(RADIANS(AJ136))))&gt;90,0,$F$4*$F$5/E145^2*(SIN(RADIANS(G149))*SIN(RADIANS(E146))+COS(RADIANS(G149))*COS(RADIANS(E146))*COS(RADIANS(AJ136))))</f>
        <v>#DIV/0!</v>
      </c>
      <c r="AK149">
        <f>IF(DEGREES(ACOS(SIN(RADIANS(G149))*SIN(RADIANS(E146))+COS(RADIANS(G149))*COS(RADIANS(E146))*COS(RADIANS(AK136))))&gt;90,0,$F$4*$F$5/E145^2*(SIN(RADIANS(G149))*SIN(RADIANS(E146))+COS(RADIANS(G149))*COS(RADIANS(E146))*COS(RADIANS(AK136))))</f>
        <v>0</v>
      </c>
      <c r="AL149">
        <f>IF(DEGREES(ACOS(SIN(RADIANS(G149))*SIN(RADIANS(E146))+COS(RADIANS(G149))*COS(RADIANS(E146))*COS(RADIANS(AL136))))&gt;90,0,$F$4*$F$5/E145^2*(SIN(RADIANS(G149))*SIN(RADIANS(E146))+COS(RADIANS(G149))*COS(RADIANS(E146))*COS(RADIANS(AL136))))</f>
        <v>0</v>
      </c>
      <c r="AM149">
        <f>IF(DEGREES(ACOS(SIN(RADIANS(G149))*SIN(RADIANS(E146))+COS(RADIANS(G149))*COS(RADIANS(E146))*COS(RADIANS(AM136))))&gt;90,0,$F$4*$F$5/E145^2*(SIN(RADIANS(G149))*SIN(RADIANS(E146))+COS(RADIANS(G149))*COS(RADIANS(E146))*COS(RADIANS(AM136))))</f>
        <v>0</v>
      </c>
      <c r="AN149">
        <f>IF(DEGREES(ACOS(SIN(RADIANS(G149))*SIN(RADIANS(E146))+COS(RADIANS(G149))*COS(RADIANS(E146))*COS(RADIANS(AN136))))&gt;90,0,$F$4*$F$5/E145^2*(SIN(RADIANS(G149))*SIN(RADIANS(E146))+COS(RADIANS(G149))*COS(RADIANS(E146))*COS(RADIANS(AN136))))</f>
        <v>0</v>
      </c>
      <c r="AO149">
        <f>IF(DEGREES(ACOS(SIN(RADIANS(G149))*SIN(RADIANS(E146))+COS(RADIANS(G149))*COS(RADIANS(E146))*COS(RADIANS(AO136))))&gt;90,0,$F$4*$F$5/E145^2*(SIN(RADIANS(G149))*SIN(RADIANS(E146))+COS(RADIANS(G149))*COS(RADIANS(E146))*COS(RADIANS(AO136))))</f>
        <v>0</v>
      </c>
      <c r="AP149">
        <f>IF(DEGREES(ACOS(SIN(RADIANS(G149))*SIN(RADIANS(E146))+COS(RADIANS(G149))*COS(RADIANS(E146))*COS(RADIANS(AP136))))&gt;90,0,$F$4*$F$5/E145^2*(SIN(RADIANS(G149))*SIN(RADIANS(E146))+COS(RADIANS(G149))*COS(RADIANS(E146))*COS(RADIANS(AP136))))</f>
        <v>0</v>
      </c>
      <c r="AQ149">
        <f>IF(DEGREES(ACOS(SIN(RADIANS(G149))*SIN(RADIANS(E146))+COS(RADIANS(G149))*COS(RADIANS(E146))*COS(RADIANS(AQ136))))&gt;90,0,$F$4*$F$5/E145^2*(SIN(RADIANS(G149))*SIN(RADIANS(E146))+COS(RADIANS(G149))*COS(RADIANS(E146))*COS(RADIANS(AQ136))))</f>
        <v>0</v>
      </c>
      <c r="AR149">
        <f>IF(DEGREES(ACOS(SIN(RADIANS(G149))*SIN(RADIANS(E146))+COS(RADIANS(G149))*COS(RADIANS(E146))*COS(RADIANS(AR136))))&gt;90,0,$F$4*$F$5/E145^2*(SIN(RADIANS(G149))*SIN(RADIANS(E146))+COS(RADIANS(G149))*COS(RADIANS(E146))*COS(RADIANS(AR136))))</f>
        <v>0</v>
      </c>
    </row>
    <row r="150" spans="2:44" x14ac:dyDescent="0.5">
      <c r="G150">
        <v>-30</v>
      </c>
      <c r="I150">
        <f>IF(DEGREES(ACOS(SIN(RADIANS(G150))*SIN(RADIANS(E146))+COS(RADIANS(G150))*COS(RADIANS(E146))*COS(RADIANS(I136))))&gt;90,0,$F$4*$F$5/E145^2*(SIN(RADIANS(G150))*SIN(RADIANS(E146))+COS(RADIANS(G150))*COS(RADIANS(E146))*COS(RADIANS(I136))))</f>
        <v>0</v>
      </c>
      <c r="J150">
        <f>IF(DEGREES(ACOS(SIN(RADIANS(G150))*SIN(RADIANS(E146))+COS(RADIANS(G150))*COS(RADIANS(E146))*COS(RADIANS(J136))))&gt;90,0,$F$4*$F$5/E145^2*(SIN(RADIANS(G150))*SIN(RADIANS(E146))+COS(RADIANS(G150))*COS(RADIANS(E146))*COS(RADIANS(J136))))</f>
        <v>0</v>
      </c>
      <c r="K150">
        <f>IF(DEGREES(ACOS(SIN(RADIANS(G150))*SIN(RADIANS(E146))+COS(RADIANS(G150))*COS(RADIANS(E146))*COS(RADIANS(K136))))&gt;90,0,$F$4*$F$5/E145^2*(SIN(RADIANS(G150))*SIN(RADIANS(E146))+COS(RADIANS(G150))*COS(RADIANS(E146))*COS(RADIANS(K136))))</f>
        <v>0</v>
      </c>
      <c r="L150">
        <f>IF(DEGREES(ACOS(SIN(RADIANS(G150))*SIN(RADIANS(E146))+COS(RADIANS(G150))*COS(RADIANS(E146))*COS(RADIANS(L136))))&gt;90,0,$F$4*$F$5/E145^2*(SIN(RADIANS(G150))*SIN(RADIANS(E146))+COS(RADIANS(G150))*COS(RADIANS(E146))*COS(RADIANS(L136))))</f>
        <v>0</v>
      </c>
      <c r="M150">
        <f>IF(DEGREES(ACOS(SIN(RADIANS(G150))*SIN(RADIANS(E146))+COS(RADIANS(G150))*COS(RADIANS(E146))*COS(RADIANS(M136))))&gt;90,0,$F$4*$F$5/E145^2*(SIN(RADIANS(G150))*SIN(RADIANS(E146))+COS(RADIANS(G150))*COS(RADIANS(E146))*COS(RADIANS(M136))))</f>
        <v>0</v>
      </c>
      <c r="N150">
        <f>IF(DEGREES(ACOS(SIN(RADIANS(G150))*SIN(RADIANS(E146))+COS(RADIANS(G150))*COS(RADIANS(E146))*COS(RADIANS(N136))))&gt;90,0,$F$4*$F$5/E145^2*(SIN(RADIANS(G150))*SIN(RADIANS(E146))+COS(RADIANS(G150))*COS(RADIANS(E146))*COS(RADIANS(N136))))</f>
        <v>0</v>
      </c>
      <c r="O150">
        <f>IF(DEGREES(ACOS(SIN(RADIANS(G150))*SIN(RADIANS(E146))+COS(RADIANS(G150))*COS(RADIANS(E146))*COS(RADIANS(O136))))&gt;90,0,$F$4*$F$5/E145^2*(SIN(RADIANS(G150))*SIN(RADIANS(E146))+COS(RADIANS(G150))*COS(RADIANS(E146))*COS(RADIANS(O136))))</f>
        <v>0</v>
      </c>
      <c r="P150">
        <f>IF(DEGREES(ACOS(SIN(RADIANS(G150))*SIN(RADIANS(E146))+COS(RADIANS(G150))*COS(RADIANS(E146))*COS(RADIANS(P136))))&gt;90,0,$F$4*$F$5/E145^2*(SIN(RADIANS(G150))*SIN(RADIANS(E146))+COS(RADIANS(G150))*COS(RADIANS(E146))*COS(RADIANS(P136))))</f>
        <v>0</v>
      </c>
      <c r="Q150">
        <f>IF(DEGREES(ACOS(SIN(RADIANS(G150))*SIN(RADIANS(E146))+COS(RADIANS(G150))*COS(RADIANS(E146))*COS(RADIANS(Q136))))&gt;90,0,$F$4*$F$5/E145^2*(SIN(RADIANS(G150))*SIN(RADIANS(E146))+COS(RADIANS(G150))*COS(RADIANS(E146))*COS(RADIANS(Q136))))</f>
        <v>0</v>
      </c>
      <c r="R150" t="e">
        <f>IF(DEGREES(ACOS(SIN(RADIANS(G150))*SIN(RADIANS(E146))+COS(RADIANS(G150))*COS(RADIANS(E146))*COS(RADIANS(R136))))&gt;90,0,$F$4*$F$5/E145^2*(SIN(RADIANS(G150))*SIN(RADIANS(E146))+COS(RADIANS(G150))*COS(RADIANS(E146))*COS(RADIANS(R136))))</f>
        <v>#DIV/0!</v>
      </c>
      <c r="S150" t="e">
        <f>IF(DEGREES(ACOS(SIN(RADIANS(G150))*SIN(RADIANS(E146))+COS(RADIANS(G150))*COS(RADIANS(E146))*COS(RADIANS(S136))))&gt;90,0,$F$4*$F$5/E145^2*(SIN(RADIANS(G150))*SIN(RADIANS(E146))+COS(RADIANS(G150))*COS(RADIANS(E146))*COS(RADIANS(S136))))</f>
        <v>#DIV/0!</v>
      </c>
      <c r="T150" t="e">
        <f>IF(DEGREES(ACOS(SIN(RADIANS(G150))*SIN(RADIANS(E146))+COS(RADIANS(G150))*COS(RADIANS(E146))*COS(RADIANS(T136))))&gt;90,0,$F$4*$F$5/E145^2*(SIN(RADIANS(G150))*SIN(RADIANS(E146))+COS(RADIANS(G150))*COS(RADIANS(E146))*COS(RADIANS(T136))))</f>
        <v>#DIV/0!</v>
      </c>
      <c r="U150" t="e">
        <f>IF(DEGREES(ACOS(SIN(RADIANS(G150))*SIN(RADIANS(E146))+COS(RADIANS(G150))*COS(RADIANS(E146))*COS(RADIANS(U136))))&gt;90,0,$F$4*$F$5/E145^2*(SIN(RADIANS(G150))*SIN(RADIANS(E146))+COS(RADIANS(G150))*COS(RADIANS(E146))*COS(RADIANS(U136))))</f>
        <v>#DIV/0!</v>
      </c>
      <c r="V150" t="e">
        <f>IF(DEGREES(ACOS(SIN(RADIANS(G150))*SIN(RADIANS(E146))+COS(RADIANS(G150))*COS(RADIANS(E146))*COS(RADIANS(V136))))&gt;90,0,$F$4*$F$5/E145^2*(SIN(RADIANS(G150))*SIN(RADIANS(E146))+COS(RADIANS(G150))*COS(RADIANS(E146))*COS(RADIANS(V136))))</f>
        <v>#DIV/0!</v>
      </c>
      <c r="W150" t="e">
        <f>IF(DEGREES(ACOS(SIN(RADIANS(G150))*SIN(RADIANS(E146))+COS(RADIANS(G150))*COS(RADIANS(E146))*COS(RADIANS(W136))))&gt;90,0,$F$4*$F$5/E145^2*(SIN(RADIANS(G150))*SIN(RADIANS(E146))+COS(RADIANS(G150))*COS(RADIANS(E146))*COS(RADIANS(W136))))</f>
        <v>#DIV/0!</v>
      </c>
      <c r="X150" t="e">
        <f>IF(DEGREES(ACOS(SIN(RADIANS(G150))*SIN(RADIANS(E146))+COS(RADIANS(G150))*COS(RADIANS(E146))*COS(RADIANS(X136))))&gt;90,0,$F$4*$F$5/E145^2*(SIN(RADIANS(G150))*SIN(RADIANS(E146))+COS(RADIANS(G150))*COS(RADIANS(E146))*COS(RADIANS(X136))))</f>
        <v>#DIV/0!</v>
      </c>
      <c r="Y150" t="e">
        <f>IF(DEGREES(ACOS(SIN(RADIANS(G150))*SIN(RADIANS(E146))+COS(RADIANS(G150))*COS(RADIANS(E146))*COS(RADIANS(Y136))))&gt;90,0,$F$4*$F$5/E145^2*(SIN(RADIANS(G150))*SIN(RADIANS(E146))+COS(RADIANS(G150))*COS(RADIANS(E146))*COS(RADIANS(Y136))))</f>
        <v>#DIV/0!</v>
      </c>
      <c r="Z150" t="e">
        <f>IF(DEGREES(ACOS(SIN(RADIANS(G150))*SIN(RADIANS(E146))+COS(RADIANS(G150))*COS(RADIANS(E146))*COS(RADIANS(Z136))))&gt;90,0,$F$4*$F$5/E145^2*(SIN(RADIANS(G150))*SIN(RADIANS(E146))+COS(RADIANS(G150))*COS(RADIANS(E146))*COS(RADIANS(Z136))))</f>
        <v>#DIV/0!</v>
      </c>
      <c r="AA150" t="e">
        <f>IF(DEGREES(ACOS(SIN(RADIANS(G150))*SIN(RADIANS(E146))+COS(RADIANS(G150))*COS(RADIANS(E146))*COS(RADIANS(AA136))))&gt;90,0,$F$4*$F$5/E145^2*(SIN(RADIANS(G150))*SIN(RADIANS(E146))+COS(RADIANS(G150))*COS(RADIANS(E146))*COS(RADIANS(AA136))))</f>
        <v>#DIV/0!</v>
      </c>
      <c r="AB150" t="e">
        <f>IF(DEGREES(ACOS(SIN(RADIANS(G150))*SIN(RADIANS(E146))+COS(RADIANS(G150))*COS(RADIANS(E146))*COS(RADIANS(AB136))))&gt;90,0,$F$4*$F$5/E145^2*(SIN(RADIANS(G150))*SIN(RADIANS(E146))+COS(RADIANS(G150))*COS(RADIANS(E146))*COS(RADIANS(AB136))))</f>
        <v>#DIV/0!</v>
      </c>
      <c r="AC150" t="e">
        <f>IF(DEGREES(ACOS(SIN(RADIANS(G150))*SIN(RADIANS(E146))+COS(RADIANS(G150))*COS(RADIANS(E146))*COS(RADIANS(AC136))))&gt;90,0,$F$4*$F$5/E145^2*(SIN(RADIANS(G150))*SIN(RADIANS(E146))+COS(RADIANS(G150))*COS(RADIANS(E146))*COS(RADIANS(AC136))))</f>
        <v>#DIV/0!</v>
      </c>
      <c r="AD150" t="e">
        <f>IF(DEGREES(ACOS(SIN(RADIANS(G150))*SIN(RADIANS(E146))+COS(RADIANS(G150))*COS(RADIANS(E146))*COS(RADIANS(AD136))))&gt;90,0,$F$4*$F$5/E145^2*(SIN(RADIANS(G150))*SIN(RADIANS(E146))+COS(RADIANS(G150))*COS(RADIANS(E146))*COS(RADIANS(AD136))))</f>
        <v>#DIV/0!</v>
      </c>
      <c r="AE150" t="e">
        <f>IF(DEGREES(ACOS(SIN(RADIANS(G150))*SIN(RADIANS(E146))+COS(RADIANS(G150))*COS(RADIANS(E146))*COS(RADIANS(AE136))))&gt;90,0,$F$4*$F$5/E145^2*(SIN(RADIANS(G150))*SIN(RADIANS(E146))+COS(RADIANS(G150))*COS(RADIANS(E146))*COS(RADIANS(AE136))))</f>
        <v>#DIV/0!</v>
      </c>
      <c r="AF150" t="e">
        <f>IF(DEGREES(ACOS(SIN(RADIANS(G150))*SIN(RADIANS(E146))+COS(RADIANS(G150))*COS(RADIANS(E146))*COS(RADIANS(AF136))))&gt;90,0,$F$4*$F$5/E145^2*(SIN(RADIANS(G150))*SIN(RADIANS(E146))+COS(RADIANS(G150))*COS(RADIANS(E146))*COS(RADIANS(AF136))))</f>
        <v>#DIV/0!</v>
      </c>
      <c r="AG150" t="e">
        <f>IF(DEGREES(ACOS(SIN(RADIANS(G150))*SIN(RADIANS(E146))+COS(RADIANS(G150))*COS(RADIANS(E146))*COS(RADIANS(AG136))))&gt;90,0,$F$4*$F$5/E145^2*(SIN(RADIANS(G150))*SIN(RADIANS(E146))+COS(RADIANS(G150))*COS(RADIANS(E146))*COS(RADIANS(AG136))))</f>
        <v>#DIV/0!</v>
      </c>
      <c r="AH150" t="e">
        <f>IF(DEGREES(ACOS(SIN(RADIANS(G150))*SIN(RADIANS(E146))+COS(RADIANS(G150))*COS(RADIANS(E146))*COS(RADIANS(AH136))))&gt;90,0,$F$4*$F$5/E145^2*(SIN(RADIANS(G150))*SIN(RADIANS(E146))+COS(RADIANS(G150))*COS(RADIANS(E146))*COS(RADIANS(AH136))))</f>
        <v>#DIV/0!</v>
      </c>
      <c r="AI150" t="e">
        <f>IF(DEGREES(ACOS(SIN(RADIANS(G150))*SIN(RADIANS(E146))+COS(RADIANS(G150))*COS(RADIANS(E146))*COS(RADIANS(AI136))))&gt;90,0,$F$4*$F$5/E145^2*(SIN(RADIANS(G150))*SIN(RADIANS(E146))+COS(RADIANS(G150))*COS(RADIANS(E146))*COS(RADIANS(AI136))))</f>
        <v>#DIV/0!</v>
      </c>
      <c r="AJ150" t="e">
        <f>IF(DEGREES(ACOS(SIN(RADIANS(G150))*SIN(RADIANS(E146))+COS(RADIANS(G150))*COS(RADIANS(E146))*COS(RADIANS(AJ136))))&gt;90,0,$F$4*$F$5/E145^2*(SIN(RADIANS(G150))*SIN(RADIANS(E146))+COS(RADIANS(G150))*COS(RADIANS(E146))*COS(RADIANS(AJ136))))</f>
        <v>#DIV/0!</v>
      </c>
      <c r="AK150">
        <f>IF(DEGREES(ACOS(SIN(RADIANS(G150))*SIN(RADIANS(E146))+COS(RADIANS(G150))*COS(RADIANS(E146))*COS(RADIANS(AK136))))&gt;90,0,$F$4*$F$5/E145^2*(SIN(RADIANS(G150))*SIN(RADIANS(E146))+COS(RADIANS(G150))*COS(RADIANS(E146))*COS(RADIANS(AK136))))</f>
        <v>0</v>
      </c>
      <c r="AL150">
        <f>IF(DEGREES(ACOS(SIN(RADIANS(G150))*SIN(RADIANS(E146))+COS(RADIANS(G150))*COS(RADIANS(E146))*COS(RADIANS(AL136))))&gt;90,0,$F$4*$F$5/E145^2*(SIN(RADIANS(G150))*SIN(RADIANS(E146))+COS(RADIANS(G150))*COS(RADIANS(E146))*COS(RADIANS(AL136))))</f>
        <v>0</v>
      </c>
      <c r="AM150">
        <f>IF(DEGREES(ACOS(SIN(RADIANS(G150))*SIN(RADIANS(E146))+COS(RADIANS(G150))*COS(RADIANS(E146))*COS(RADIANS(AM136))))&gt;90,0,$F$4*$F$5/E145^2*(SIN(RADIANS(G150))*SIN(RADIANS(E146))+COS(RADIANS(G150))*COS(RADIANS(E146))*COS(RADIANS(AM136))))</f>
        <v>0</v>
      </c>
      <c r="AN150">
        <f>IF(DEGREES(ACOS(SIN(RADIANS(G150))*SIN(RADIANS(E146))+COS(RADIANS(G150))*COS(RADIANS(E146))*COS(RADIANS(AN136))))&gt;90,0,$F$4*$F$5/E145^2*(SIN(RADIANS(G150))*SIN(RADIANS(E146))+COS(RADIANS(G150))*COS(RADIANS(E146))*COS(RADIANS(AN136))))</f>
        <v>0</v>
      </c>
      <c r="AO150">
        <f>IF(DEGREES(ACOS(SIN(RADIANS(G150))*SIN(RADIANS(E146))+COS(RADIANS(G150))*COS(RADIANS(E146))*COS(RADIANS(AO136))))&gt;90,0,$F$4*$F$5/E145^2*(SIN(RADIANS(G150))*SIN(RADIANS(E146))+COS(RADIANS(G150))*COS(RADIANS(E146))*COS(RADIANS(AO136))))</f>
        <v>0</v>
      </c>
      <c r="AP150">
        <f>IF(DEGREES(ACOS(SIN(RADIANS(G150))*SIN(RADIANS(E146))+COS(RADIANS(G150))*COS(RADIANS(E146))*COS(RADIANS(AP136))))&gt;90,0,$F$4*$F$5/E145^2*(SIN(RADIANS(G150))*SIN(RADIANS(E146))+COS(RADIANS(G150))*COS(RADIANS(E146))*COS(RADIANS(AP136))))</f>
        <v>0</v>
      </c>
      <c r="AQ150">
        <f>IF(DEGREES(ACOS(SIN(RADIANS(G150))*SIN(RADIANS(E146))+COS(RADIANS(G150))*COS(RADIANS(E146))*COS(RADIANS(AQ136))))&gt;90,0,$F$4*$F$5/E145^2*(SIN(RADIANS(G150))*SIN(RADIANS(E146))+COS(RADIANS(G150))*COS(RADIANS(E146))*COS(RADIANS(AQ136))))</f>
        <v>0</v>
      </c>
      <c r="AR150">
        <f>IF(DEGREES(ACOS(SIN(RADIANS(G150))*SIN(RADIANS(E146))+COS(RADIANS(G150))*COS(RADIANS(E146))*COS(RADIANS(AR136))))&gt;90,0,$F$4*$F$5/E145^2*(SIN(RADIANS(G150))*SIN(RADIANS(E146))+COS(RADIANS(G150))*COS(RADIANS(E146))*COS(RADIANS(AR136))))</f>
        <v>0</v>
      </c>
    </row>
    <row r="151" spans="2:44" x14ac:dyDescent="0.5">
      <c r="G151">
        <v>-40</v>
      </c>
      <c r="I151">
        <f>IF(DEGREES(ACOS(SIN(RADIANS(G151))*SIN(RADIANS(E146))+COS(RADIANS(G151))*COS(RADIANS(E146))*COS(RADIANS(I136))))&gt;90,0,$F$4*$F$5/E145^2*(SIN(RADIANS(G151))*SIN(RADIANS(E146))+COS(RADIANS(G151))*COS(RADIANS(E146))*COS(RADIANS(I136))))</f>
        <v>0</v>
      </c>
      <c r="J151">
        <f>IF(DEGREES(ACOS(SIN(RADIANS(G151))*SIN(RADIANS(E146))+COS(RADIANS(G151))*COS(RADIANS(E146))*COS(RADIANS(J136))))&gt;90,0,$F$4*$F$5/E145^2*(SIN(RADIANS(G151))*SIN(RADIANS(E146))+COS(RADIANS(G151))*COS(RADIANS(E146))*COS(RADIANS(J136))))</f>
        <v>0</v>
      </c>
      <c r="K151">
        <f>IF(DEGREES(ACOS(SIN(RADIANS(G151))*SIN(RADIANS(E146))+COS(RADIANS(G151))*COS(RADIANS(E146))*COS(RADIANS(K136))))&gt;90,0,$F$4*$F$5/E145^2*(SIN(RADIANS(G151))*SIN(RADIANS(E146))+COS(RADIANS(G151))*COS(RADIANS(E146))*COS(RADIANS(K136))))</f>
        <v>0</v>
      </c>
      <c r="L151">
        <f>IF(DEGREES(ACOS(SIN(RADIANS(G151))*SIN(RADIANS(E146))+COS(RADIANS(G151))*COS(RADIANS(E146))*COS(RADIANS(L136))))&gt;90,0,$F$4*$F$5/E145^2*(SIN(RADIANS(G151))*SIN(RADIANS(E146))+COS(RADIANS(G151))*COS(RADIANS(E146))*COS(RADIANS(L136))))</f>
        <v>0</v>
      </c>
      <c r="M151">
        <f>IF(DEGREES(ACOS(SIN(RADIANS(G151))*SIN(RADIANS(E146))+COS(RADIANS(G151))*COS(RADIANS(E146))*COS(RADIANS(M136))))&gt;90,0,$F$4*$F$5/E145^2*(SIN(RADIANS(G151))*SIN(RADIANS(E146))+COS(RADIANS(G151))*COS(RADIANS(E146))*COS(RADIANS(M136))))</f>
        <v>0</v>
      </c>
      <c r="N151">
        <f>IF(DEGREES(ACOS(SIN(RADIANS(G151))*SIN(RADIANS(E146))+COS(RADIANS(G151))*COS(RADIANS(E146))*COS(RADIANS(N136))))&gt;90,0,$F$4*$F$5/E145^2*(SIN(RADIANS(G151))*SIN(RADIANS(E146))+COS(RADIANS(G151))*COS(RADIANS(E146))*COS(RADIANS(N136))))</f>
        <v>0</v>
      </c>
      <c r="O151">
        <f>IF(DEGREES(ACOS(SIN(RADIANS(G151))*SIN(RADIANS(E146))+COS(RADIANS(G151))*COS(RADIANS(E146))*COS(RADIANS(O136))))&gt;90,0,$F$4*$F$5/E145^2*(SIN(RADIANS(G151))*SIN(RADIANS(E146))+COS(RADIANS(G151))*COS(RADIANS(E146))*COS(RADIANS(O136))))</f>
        <v>0</v>
      </c>
      <c r="P151">
        <f>IF(DEGREES(ACOS(SIN(RADIANS(G151))*SIN(RADIANS(E146))+COS(RADIANS(G151))*COS(RADIANS(E146))*COS(RADIANS(P136))))&gt;90,0,$F$4*$F$5/E145^2*(SIN(RADIANS(G151))*SIN(RADIANS(E146))+COS(RADIANS(G151))*COS(RADIANS(E146))*COS(RADIANS(P136))))</f>
        <v>0</v>
      </c>
      <c r="Q151">
        <f>IF(DEGREES(ACOS(SIN(RADIANS(G151))*SIN(RADIANS(E146))+COS(RADIANS(G151))*COS(RADIANS(E146))*COS(RADIANS(Q136))))&gt;90,0,$F$4*$F$5/E145^2*(SIN(RADIANS(G151))*SIN(RADIANS(E146))+COS(RADIANS(G151))*COS(RADIANS(E146))*COS(RADIANS(Q136))))</f>
        <v>0</v>
      </c>
      <c r="R151" t="e">
        <f>IF(DEGREES(ACOS(SIN(RADIANS(G151))*SIN(RADIANS(E146))+COS(RADIANS(G151))*COS(RADIANS(E146))*COS(RADIANS(R136))))&gt;90,0,$F$4*$F$5/E145^2*(SIN(RADIANS(G151))*SIN(RADIANS(E146))+COS(RADIANS(G151))*COS(RADIANS(E146))*COS(RADIANS(R136))))</f>
        <v>#DIV/0!</v>
      </c>
      <c r="S151" t="e">
        <f>IF(DEGREES(ACOS(SIN(RADIANS(G151))*SIN(RADIANS(E146))+COS(RADIANS(G151))*COS(RADIANS(E146))*COS(RADIANS(S136))))&gt;90,0,$F$4*$F$5/E145^2*(SIN(RADIANS(G151))*SIN(RADIANS(E146))+COS(RADIANS(G151))*COS(RADIANS(E146))*COS(RADIANS(S136))))</f>
        <v>#DIV/0!</v>
      </c>
      <c r="T151" t="e">
        <f>IF(DEGREES(ACOS(SIN(RADIANS(G151))*SIN(RADIANS(E146))+COS(RADIANS(G151))*COS(RADIANS(E146))*COS(RADIANS(T136))))&gt;90,0,$F$4*$F$5/E145^2*(SIN(RADIANS(G151))*SIN(RADIANS(E146))+COS(RADIANS(G151))*COS(RADIANS(E146))*COS(RADIANS(T136))))</f>
        <v>#DIV/0!</v>
      </c>
      <c r="U151" t="e">
        <f>IF(DEGREES(ACOS(SIN(RADIANS(G151))*SIN(RADIANS(E146))+COS(RADIANS(G151))*COS(RADIANS(E146))*COS(RADIANS(U136))))&gt;90,0,$F$4*$F$5/E145^2*(SIN(RADIANS(G151))*SIN(RADIANS(E146))+COS(RADIANS(G151))*COS(RADIANS(E146))*COS(RADIANS(U136))))</f>
        <v>#DIV/0!</v>
      </c>
      <c r="V151" t="e">
        <f>IF(DEGREES(ACOS(SIN(RADIANS(G151))*SIN(RADIANS(E146))+COS(RADIANS(G151))*COS(RADIANS(E146))*COS(RADIANS(V136))))&gt;90,0,$F$4*$F$5/E145^2*(SIN(RADIANS(G151))*SIN(RADIANS(E146))+COS(RADIANS(G151))*COS(RADIANS(E146))*COS(RADIANS(V136))))</f>
        <v>#DIV/0!</v>
      </c>
      <c r="W151" t="e">
        <f>IF(DEGREES(ACOS(SIN(RADIANS(G151))*SIN(RADIANS(E146))+COS(RADIANS(G151))*COS(RADIANS(E146))*COS(RADIANS(W136))))&gt;90,0,$F$4*$F$5/E145^2*(SIN(RADIANS(G151))*SIN(RADIANS(E146))+COS(RADIANS(G151))*COS(RADIANS(E146))*COS(RADIANS(W136))))</f>
        <v>#DIV/0!</v>
      </c>
      <c r="X151" t="e">
        <f>IF(DEGREES(ACOS(SIN(RADIANS(G151))*SIN(RADIANS(E146))+COS(RADIANS(G151))*COS(RADIANS(E146))*COS(RADIANS(X136))))&gt;90,0,$F$4*$F$5/E145^2*(SIN(RADIANS(G151))*SIN(RADIANS(E146))+COS(RADIANS(G151))*COS(RADIANS(E146))*COS(RADIANS(X136))))</f>
        <v>#DIV/0!</v>
      </c>
      <c r="Y151" t="e">
        <f>IF(DEGREES(ACOS(SIN(RADIANS(G151))*SIN(RADIANS(E146))+COS(RADIANS(G151))*COS(RADIANS(E146))*COS(RADIANS(Y136))))&gt;90,0,$F$4*$F$5/E145^2*(SIN(RADIANS(G151))*SIN(RADIANS(E146))+COS(RADIANS(G151))*COS(RADIANS(E146))*COS(RADIANS(Y136))))</f>
        <v>#DIV/0!</v>
      </c>
      <c r="Z151" t="e">
        <f>IF(DEGREES(ACOS(SIN(RADIANS(G151))*SIN(RADIANS(E146))+COS(RADIANS(G151))*COS(RADIANS(E146))*COS(RADIANS(Z136))))&gt;90,0,$F$4*$F$5/E145^2*(SIN(RADIANS(G151))*SIN(RADIANS(E146))+COS(RADIANS(G151))*COS(RADIANS(E146))*COS(RADIANS(Z136))))</f>
        <v>#DIV/0!</v>
      </c>
      <c r="AA151" t="e">
        <f>IF(DEGREES(ACOS(SIN(RADIANS(G151))*SIN(RADIANS(E146))+COS(RADIANS(G151))*COS(RADIANS(E146))*COS(RADIANS(AA136))))&gt;90,0,$F$4*$F$5/E145^2*(SIN(RADIANS(G151))*SIN(RADIANS(E146))+COS(RADIANS(G151))*COS(RADIANS(E146))*COS(RADIANS(AA136))))</f>
        <v>#DIV/0!</v>
      </c>
      <c r="AB151" t="e">
        <f>IF(DEGREES(ACOS(SIN(RADIANS(G151))*SIN(RADIANS(E146))+COS(RADIANS(G151))*COS(RADIANS(E146))*COS(RADIANS(AB136))))&gt;90,0,$F$4*$F$5/E145^2*(SIN(RADIANS(G151))*SIN(RADIANS(E146))+COS(RADIANS(G151))*COS(RADIANS(E146))*COS(RADIANS(AB136))))</f>
        <v>#DIV/0!</v>
      </c>
      <c r="AC151" t="e">
        <f>IF(DEGREES(ACOS(SIN(RADIANS(G151))*SIN(RADIANS(E146))+COS(RADIANS(G151))*COS(RADIANS(E146))*COS(RADIANS(AC136))))&gt;90,0,$F$4*$F$5/E145^2*(SIN(RADIANS(G151))*SIN(RADIANS(E146))+COS(RADIANS(G151))*COS(RADIANS(E146))*COS(RADIANS(AC136))))</f>
        <v>#DIV/0!</v>
      </c>
      <c r="AD151" t="e">
        <f>IF(DEGREES(ACOS(SIN(RADIANS(G151))*SIN(RADIANS(E146))+COS(RADIANS(G151))*COS(RADIANS(E146))*COS(RADIANS(AD136))))&gt;90,0,$F$4*$F$5/E145^2*(SIN(RADIANS(G151))*SIN(RADIANS(E146))+COS(RADIANS(G151))*COS(RADIANS(E146))*COS(RADIANS(AD136))))</f>
        <v>#DIV/0!</v>
      </c>
      <c r="AE151" t="e">
        <f>IF(DEGREES(ACOS(SIN(RADIANS(G151))*SIN(RADIANS(E146))+COS(RADIANS(G151))*COS(RADIANS(E146))*COS(RADIANS(AE136))))&gt;90,0,$F$4*$F$5/E145^2*(SIN(RADIANS(G151))*SIN(RADIANS(E146))+COS(RADIANS(G151))*COS(RADIANS(E146))*COS(RADIANS(AE136))))</f>
        <v>#DIV/0!</v>
      </c>
      <c r="AF151" t="e">
        <f>IF(DEGREES(ACOS(SIN(RADIANS(G151))*SIN(RADIANS(E146))+COS(RADIANS(G151))*COS(RADIANS(E146))*COS(RADIANS(AF136))))&gt;90,0,$F$4*$F$5/E145^2*(SIN(RADIANS(G151))*SIN(RADIANS(E146))+COS(RADIANS(G151))*COS(RADIANS(E146))*COS(RADIANS(AF136))))</f>
        <v>#DIV/0!</v>
      </c>
      <c r="AG151" t="e">
        <f>IF(DEGREES(ACOS(SIN(RADIANS(G151))*SIN(RADIANS(E146))+COS(RADIANS(G151))*COS(RADIANS(E146))*COS(RADIANS(AG136))))&gt;90,0,$F$4*$F$5/E145^2*(SIN(RADIANS(G151))*SIN(RADIANS(E146))+COS(RADIANS(G151))*COS(RADIANS(E146))*COS(RADIANS(AG136))))</f>
        <v>#DIV/0!</v>
      </c>
      <c r="AH151" t="e">
        <f>IF(DEGREES(ACOS(SIN(RADIANS(G151))*SIN(RADIANS(E146))+COS(RADIANS(G151))*COS(RADIANS(E146))*COS(RADIANS(AH136))))&gt;90,0,$F$4*$F$5/E145^2*(SIN(RADIANS(G151))*SIN(RADIANS(E146))+COS(RADIANS(G151))*COS(RADIANS(E146))*COS(RADIANS(AH136))))</f>
        <v>#DIV/0!</v>
      </c>
      <c r="AI151" t="e">
        <f>IF(DEGREES(ACOS(SIN(RADIANS(G151))*SIN(RADIANS(E146))+COS(RADIANS(G151))*COS(RADIANS(E146))*COS(RADIANS(AI136))))&gt;90,0,$F$4*$F$5/E145^2*(SIN(RADIANS(G151))*SIN(RADIANS(E146))+COS(RADIANS(G151))*COS(RADIANS(E146))*COS(RADIANS(AI136))))</f>
        <v>#DIV/0!</v>
      </c>
      <c r="AJ151" t="e">
        <f>IF(DEGREES(ACOS(SIN(RADIANS(G151))*SIN(RADIANS(E146))+COS(RADIANS(G151))*COS(RADIANS(E146))*COS(RADIANS(AJ136))))&gt;90,0,$F$4*$F$5/E145^2*(SIN(RADIANS(G151))*SIN(RADIANS(E146))+COS(RADIANS(G151))*COS(RADIANS(E146))*COS(RADIANS(AJ136))))</f>
        <v>#DIV/0!</v>
      </c>
      <c r="AK151">
        <f>IF(DEGREES(ACOS(SIN(RADIANS(G151))*SIN(RADIANS(E146))+COS(RADIANS(G151))*COS(RADIANS(E146))*COS(RADIANS(AK136))))&gt;90,0,$F$4*$F$5/E145^2*(SIN(RADIANS(G151))*SIN(RADIANS(E146))+COS(RADIANS(G151))*COS(RADIANS(E146))*COS(RADIANS(AK136))))</f>
        <v>0</v>
      </c>
      <c r="AL151">
        <f>IF(DEGREES(ACOS(SIN(RADIANS(G151))*SIN(RADIANS(E146))+COS(RADIANS(G151))*COS(RADIANS(E146))*COS(RADIANS(AL136))))&gt;90,0,$F$4*$F$5/E145^2*(SIN(RADIANS(G151))*SIN(RADIANS(E146))+COS(RADIANS(G151))*COS(RADIANS(E146))*COS(RADIANS(AL136))))</f>
        <v>0</v>
      </c>
      <c r="AM151">
        <f>IF(DEGREES(ACOS(SIN(RADIANS(G151))*SIN(RADIANS(E146))+COS(RADIANS(G151))*COS(RADIANS(E146))*COS(RADIANS(AM136))))&gt;90,0,$F$4*$F$5/E145^2*(SIN(RADIANS(G151))*SIN(RADIANS(E146))+COS(RADIANS(G151))*COS(RADIANS(E146))*COS(RADIANS(AM136))))</f>
        <v>0</v>
      </c>
      <c r="AN151">
        <f>IF(DEGREES(ACOS(SIN(RADIANS(G151))*SIN(RADIANS(E146))+COS(RADIANS(G151))*COS(RADIANS(E146))*COS(RADIANS(AN136))))&gt;90,0,$F$4*$F$5/E145^2*(SIN(RADIANS(G151))*SIN(RADIANS(E146))+COS(RADIANS(G151))*COS(RADIANS(E146))*COS(RADIANS(AN136))))</f>
        <v>0</v>
      </c>
      <c r="AO151">
        <f>IF(DEGREES(ACOS(SIN(RADIANS(G151))*SIN(RADIANS(E146))+COS(RADIANS(G151))*COS(RADIANS(E146))*COS(RADIANS(AO136))))&gt;90,0,$F$4*$F$5/E145^2*(SIN(RADIANS(G151))*SIN(RADIANS(E146))+COS(RADIANS(G151))*COS(RADIANS(E146))*COS(RADIANS(AO136))))</f>
        <v>0</v>
      </c>
      <c r="AP151">
        <f>IF(DEGREES(ACOS(SIN(RADIANS(G151))*SIN(RADIANS(E146))+COS(RADIANS(G151))*COS(RADIANS(E146))*COS(RADIANS(AP136))))&gt;90,0,$F$4*$F$5/E145^2*(SIN(RADIANS(G151))*SIN(RADIANS(E146))+COS(RADIANS(G151))*COS(RADIANS(E146))*COS(RADIANS(AP136))))</f>
        <v>0</v>
      </c>
      <c r="AQ151">
        <f>IF(DEGREES(ACOS(SIN(RADIANS(G151))*SIN(RADIANS(E146))+COS(RADIANS(G151))*COS(RADIANS(E146))*COS(RADIANS(AQ136))))&gt;90,0,$F$4*$F$5/E145^2*(SIN(RADIANS(G151))*SIN(RADIANS(E146))+COS(RADIANS(G151))*COS(RADIANS(E146))*COS(RADIANS(AQ136))))</f>
        <v>0</v>
      </c>
      <c r="AR151">
        <f>IF(DEGREES(ACOS(SIN(RADIANS(G151))*SIN(RADIANS(E146))+COS(RADIANS(G151))*COS(RADIANS(E146))*COS(RADIANS(AR136))))&gt;90,0,$F$4*$F$5/E145^2*(SIN(RADIANS(G151))*SIN(RADIANS(E146))+COS(RADIANS(G151))*COS(RADIANS(E146))*COS(RADIANS(AR136))))</f>
        <v>0</v>
      </c>
    </row>
    <row r="152" spans="2:44" x14ac:dyDescent="0.5">
      <c r="G152">
        <v>-50</v>
      </c>
      <c r="I152">
        <f>IF(DEGREES(ACOS(SIN(RADIANS(G152))*SIN(RADIANS(E146))+COS(RADIANS(G152))*COS(RADIANS(E146))*COS(RADIANS(I136))))&gt;90,0,$F$4*$F$5/E145^2*(SIN(RADIANS(G152))*SIN(RADIANS(E146))+COS(RADIANS(G152))*COS(RADIANS(E146))*COS(RADIANS(I136))))</f>
        <v>0</v>
      </c>
      <c r="J152">
        <f>IF(DEGREES(ACOS(SIN(RADIANS(G152))*SIN(RADIANS(E146))+COS(RADIANS(G152))*COS(RADIANS(E146))*COS(RADIANS(J136))))&gt;90,0,$F$4*$F$5/E145^2*(SIN(RADIANS(G152))*SIN(RADIANS(E146))+COS(RADIANS(G152))*COS(RADIANS(E146))*COS(RADIANS(J136))))</f>
        <v>0</v>
      </c>
      <c r="K152">
        <f>IF(DEGREES(ACOS(SIN(RADIANS(G152))*SIN(RADIANS(E146))+COS(RADIANS(G152))*COS(RADIANS(E146))*COS(RADIANS(K136))))&gt;90,0,$F$4*$F$5/E145^2*(SIN(RADIANS(G152))*SIN(RADIANS(E146))+COS(RADIANS(G152))*COS(RADIANS(E146))*COS(RADIANS(K136))))</f>
        <v>0</v>
      </c>
      <c r="L152">
        <f>IF(DEGREES(ACOS(SIN(RADIANS(G152))*SIN(RADIANS(E146))+COS(RADIANS(G152))*COS(RADIANS(E146))*COS(RADIANS(L136))))&gt;90,0,$F$4*$F$5/E145^2*(SIN(RADIANS(G152))*SIN(RADIANS(E146))+COS(RADIANS(G152))*COS(RADIANS(E146))*COS(RADIANS(L136))))</f>
        <v>0</v>
      </c>
      <c r="M152">
        <f>IF(DEGREES(ACOS(SIN(RADIANS(G152))*SIN(RADIANS(E146))+COS(RADIANS(G152))*COS(RADIANS(E146))*COS(RADIANS(M136))))&gt;90,0,$F$4*$F$5/E145^2*(SIN(RADIANS(G152))*SIN(RADIANS(E146))+COS(RADIANS(G152))*COS(RADIANS(E146))*COS(RADIANS(M136))))</f>
        <v>0</v>
      </c>
      <c r="N152">
        <f>IF(DEGREES(ACOS(SIN(RADIANS(G152))*SIN(RADIANS(E146))+COS(RADIANS(G152))*COS(RADIANS(E146))*COS(RADIANS(N136))))&gt;90,0,$F$4*$F$5/E145^2*(SIN(RADIANS(G152))*SIN(RADIANS(E146))+COS(RADIANS(G152))*COS(RADIANS(E146))*COS(RADIANS(N136))))</f>
        <v>0</v>
      </c>
      <c r="O152">
        <f>IF(DEGREES(ACOS(SIN(RADIANS(G152))*SIN(RADIANS(E146))+COS(RADIANS(G152))*COS(RADIANS(E146))*COS(RADIANS(O136))))&gt;90,0,$F$4*$F$5/E145^2*(SIN(RADIANS(G152))*SIN(RADIANS(E146))+COS(RADIANS(G152))*COS(RADIANS(E146))*COS(RADIANS(O136))))</f>
        <v>0</v>
      </c>
      <c r="P152">
        <f>IF(DEGREES(ACOS(SIN(RADIANS(G152))*SIN(RADIANS(E146))+COS(RADIANS(G152))*COS(RADIANS(E146))*COS(RADIANS(P136))))&gt;90,0,$F$4*$F$5/E145^2*(SIN(RADIANS(G152))*SIN(RADIANS(E146))+COS(RADIANS(G152))*COS(RADIANS(E146))*COS(RADIANS(P136))))</f>
        <v>0</v>
      </c>
      <c r="Q152">
        <f>IF(DEGREES(ACOS(SIN(RADIANS(G152))*SIN(RADIANS(E146))+COS(RADIANS(G152))*COS(RADIANS(E146))*COS(RADIANS(Q136))))&gt;90,0,$F$4*$F$5/E145^2*(SIN(RADIANS(G152))*SIN(RADIANS(E146))+COS(RADIANS(G152))*COS(RADIANS(E146))*COS(RADIANS(Q136))))</f>
        <v>0</v>
      </c>
      <c r="R152" t="e">
        <f>IF(DEGREES(ACOS(SIN(RADIANS(G152))*SIN(RADIANS(E146))+COS(RADIANS(G152))*COS(RADIANS(E146))*COS(RADIANS(R136))))&gt;90,0,$F$4*$F$5/E145^2*(SIN(RADIANS(G152))*SIN(RADIANS(E146))+COS(RADIANS(G152))*COS(RADIANS(E146))*COS(RADIANS(R136))))</f>
        <v>#DIV/0!</v>
      </c>
      <c r="S152" t="e">
        <f>IF(DEGREES(ACOS(SIN(RADIANS(G152))*SIN(RADIANS(E146))+COS(RADIANS(G152))*COS(RADIANS(E146))*COS(RADIANS(S136))))&gt;90,0,$F$4*$F$5/E145^2*(SIN(RADIANS(G152))*SIN(RADIANS(E146))+COS(RADIANS(G152))*COS(RADIANS(E146))*COS(RADIANS(S136))))</f>
        <v>#DIV/0!</v>
      </c>
      <c r="T152" t="e">
        <f>IF(DEGREES(ACOS(SIN(RADIANS(G152))*SIN(RADIANS(E146))+COS(RADIANS(G152))*COS(RADIANS(E146))*COS(RADIANS(T136))))&gt;90,0,$F$4*$F$5/E145^2*(SIN(RADIANS(G152))*SIN(RADIANS(E146))+COS(RADIANS(G152))*COS(RADIANS(E146))*COS(RADIANS(T136))))</f>
        <v>#DIV/0!</v>
      </c>
      <c r="U152" t="e">
        <f>IF(DEGREES(ACOS(SIN(RADIANS(G152))*SIN(RADIANS(E146))+COS(RADIANS(G152))*COS(RADIANS(E146))*COS(RADIANS(U136))))&gt;90,0,$F$4*$F$5/E145^2*(SIN(RADIANS(G152))*SIN(RADIANS(E146))+COS(RADIANS(G152))*COS(RADIANS(E146))*COS(RADIANS(U136))))</f>
        <v>#DIV/0!</v>
      </c>
      <c r="V152" t="e">
        <f>IF(DEGREES(ACOS(SIN(RADIANS(G152))*SIN(RADIANS(E146))+COS(RADIANS(G152))*COS(RADIANS(E146))*COS(RADIANS(V136))))&gt;90,0,$F$4*$F$5/E145^2*(SIN(RADIANS(G152))*SIN(RADIANS(E146))+COS(RADIANS(G152))*COS(RADIANS(E146))*COS(RADIANS(V136))))</f>
        <v>#DIV/0!</v>
      </c>
      <c r="W152" t="e">
        <f>IF(DEGREES(ACOS(SIN(RADIANS(G152))*SIN(RADIANS(E146))+COS(RADIANS(G152))*COS(RADIANS(E146))*COS(RADIANS(W136))))&gt;90,0,$F$4*$F$5/E145^2*(SIN(RADIANS(G152))*SIN(RADIANS(E146))+COS(RADIANS(G152))*COS(RADIANS(E146))*COS(RADIANS(W136))))</f>
        <v>#DIV/0!</v>
      </c>
      <c r="X152" t="e">
        <f>IF(DEGREES(ACOS(SIN(RADIANS(G152))*SIN(RADIANS(E146))+COS(RADIANS(G152))*COS(RADIANS(E146))*COS(RADIANS(X136))))&gt;90,0,$F$4*$F$5/E145^2*(SIN(RADIANS(G152))*SIN(RADIANS(E146))+COS(RADIANS(G152))*COS(RADIANS(E146))*COS(RADIANS(X136))))</f>
        <v>#DIV/0!</v>
      </c>
      <c r="Y152" t="e">
        <f>IF(DEGREES(ACOS(SIN(RADIANS(G152))*SIN(RADIANS(E146))+COS(RADIANS(G152))*COS(RADIANS(E146))*COS(RADIANS(Y136))))&gt;90,0,$F$4*$F$5/E145^2*(SIN(RADIANS(G152))*SIN(RADIANS(E146))+COS(RADIANS(G152))*COS(RADIANS(E146))*COS(RADIANS(Y136))))</f>
        <v>#DIV/0!</v>
      </c>
      <c r="Z152" t="e">
        <f>IF(DEGREES(ACOS(SIN(RADIANS(G152))*SIN(RADIANS(E146))+COS(RADIANS(G152))*COS(RADIANS(E146))*COS(RADIANS(Z136))))&gt;90,0,$F$4*$F$5/E145^2*(SIN(RADIANS(G152))*SIN(RADIANS(E146))+COS(RADIANS(G152))*COS(RADIANS(E146))*COS(RADIANS(Z136))))</f>
        <v>#DIV/0!</v>
      </c>
      <c r="AA152" t="e">
        <f>IF(DEGREES(ACOS(SIN(RADIANS(G152))*SIN(RADIANS(E146))+COS(RADIANS(G152))*COS(RADIANS(E146))*COS(RADIANS(AA136))))&gt;90,0,$F$4*$F$5/E145^2*(SIN(RADIANS(G152))*SIN(RADIANS(E146))+COS(RADIANS(G152))*COS(RADIANS(E146))*COS(RADIANS(AA136))))</f>
        <v>#DIV/0!</v>
      </c>
      <c r="AB152" t="e">
        <f>IF(DEGREES(ACOS(SIN(RADIANS(G152))*SIN(RADIANS(E146))+COS(RADIANS(G152))*COS(RADIANS(E146))*COS(RADIANS(AB136))))&gt;90,0,$F$4*$F$5/E145^2*(SIN(RADIANS(G152))*SIN(RADIANS(E146))+COS(RADIANS(G152))*COS(RADIANS(E146))*COS(RADIANS(AB136))))</f>
        <v>#DIV/0!</v>
      </c>
      <c r="AC152" t="e">
        <f>IF(DEGREES(ACOS(SIN(RADIANS(G152))*SIN(RADIANS(E146))+COS(RADIANS(G152))*COS(RADIANS(E146))*COS(RADIANS(AC136))))&gt;90,0,$F$4*$F$5/E145^2*(SIN(RADIANS(G152))*SIN(RADIANS(E146))+COS(RADIANS(G152))*COS(RADIANS(E146))*COS(RADIANS(AC136))))</f>
        <v>#DIV/0!</v>
      </c>
      <c r="AD152" t="e">
        <f>IF(DEGREES(ACOS(SIN(RADIANS(G152))*SIN(RADIANS(E146))+COS(RADIANS(G152))*COS(RADIANS(E146))*COS(RADIANS(AD136))))&gt;90,0,$F$4*$F$5/E145^2*(SIN(RADIANS(G152))*SIN(RADIANS(E146))+COS(RADIANS(G152))*COS(RADIANS(E146))*COS(RADIANS(AD136))))</f>
        <v>#DIV/0!</v>
      </c>
      <c r="AE152" t="e">
        <f>IF(DEGREES(ACOS(SIN(RADIANS(G152))*SIN(RADIANS(E146))+COS(RADIANS(G152))*COS(RADIANS(E146))*COS(RADIANS(AE136))))&gt;90,0,$F$4*$F$5/E145^2*(SIN(RADIANS(G152))*SIN(RADIANS(E146))+COS(RADIANS(G152))*COS(RADIANS(E146))*COS(RADIANS(AE136))))</f>
        <v>#DIV/0!</v>
      </c>
      <c r="AF152" t="e">
        <f>IF(DEGREES(ACOS(SIN(RADIANS(G152))*SIN(RADIANS(E146))+COS(RADIANS(G152))*COS(RADIANS(E146))*COS(RADIANS(AF136))))&gt;90,0,$F$4*$F$5/E145^2*(SIN(RADIANS(G152))*SIN(RADIANS(E146))+COS(RADIANS(G152))*COS(RADIANS(E146))*COS(RADIANS(AF136))))</f>
        <v>#DIV/0!</v>
      </c>
      <c r="AG152" t="e">
        <f>IF(DEGREES(ACOS(SIN(RADIANS(G152))*SIN(RADIANS(E146))+COS(RADIANS(G152))*COS(RADIANS(E146))*COS(RADIANS(AG136))))&gt;90,0,$F$4*$F$5/E145^2*(SIN(RADIANS(G152))*SIN(RADIANS(E146))+COS(RADIANS(G152))*COS(RADIANS(E146))*COS(RADIANS(AG136))))</f>
        <v>#DIV/0!</v>
      </c>
      <c r="AH152" t="e">
        <f>IF(DEGREES(ACOS(SIN(RADIANS(G152))*SIN(RADIANS(E146))+COS(RADIANS(G152))*COS(RADIANS(E146))*COS(RADIANS(AH136))))&gt;90,0,$F$4*$F$5/E145^2*(SIN(RADIANS(G152))*SIN(RADIANS(E146))+COS(RADIANS(G152))*COS(RADIANS(E146))*COS(RADIANS(AH136))))</f>
        <v>#DIV/0!</v>
      </c>
      <c r="AI152" t="e">
        <f>IF(DEGREES(ACOS(SIN(RADIANS(G152))*SIN(RADIANS(E146))+COS(RADIANS(G152))*COS(RADIANS(E146))*COS(RADIANS(AI136))))&gt;90,0,$F$4*$F$5/E145^2*(SIN(RADIANS(G152))*SIN(RADIANS(E146))+COS(RADIANS(G152))*COS(RADIANS(E146))*COS(RADIANS(AI136))))</f>
        <v>#DIV/0!</v>
      </c>
      <c r="AJ152" t="e">
        <f>IF(DEGREES(ACOS(SIN(RADIANS(G152))*SIN(RADIANS(E146))+COS(RADIANS(G152))*COS(RADIANS(E146))*COS(RADIANS(AJ136))))&gt;90,0,$F$4*$F$5/E145^2*(SIN(RADIANS(G152))*SIN(RADIANS(E146))+COS(RADIANS(G152))*COS(RADIANS(E146))*COS(RADIANS(AJ136))))</f>
        <v>#DIV/0!</v>
      </c>
      <c r="AK152">
        <f>IF(DEGREES(ACOS(SIN(RADIANS(G152))*SIN(RADIANS(E146))+COS(RADIANS(G152))*COS(RADIANS(E146))*COS(RADIANS(AK136))))&gt;90,0,$F$4*$F$5/E145^2*(SIN(RADIANS(G152))*SIN(RADIANS(E146))+COS(RADIANS(G152))*COS(RADIANS(E146))*COS(RADIANS(AK136))))</f>
        <v>0</v>
      </c>
      <c r="AL152">
        <f>IF(DEGREES(ACOS(SIN(RADIANS(G152))*SIN(RADIANS(E146))+COS(RADIANS(G152))*COS(RADIANS(E146))*COS(RADIANS(AL136))))&gt;90,0,$F$4*$F$5/E145^2*(SIN(RADIANS(G152))*SIN(RADIANS(E146))+COS(RADIANS(G152))*COS(RADIANS(E146))*COS(RADIANS(AL136))))</f>
        <v>0</v>
      </c>
      <c r="AM152">
        <f>IF(DEGREES(ACOS(SIN(RADIANS(G152))*SIN(RADIANS(E146))+COS(RADIANS(G152))*COS(RADIANS(E146))*COS(RADIANS(AM136))))&gt;90,0,$F$4*$F$5/E145^2*(SIN(RADIANS(G152))*SIN(RADIANS(E146))+COS(RADIANS(G152))*COS(RADIANS(E146))*COS(RADIANS(AM136))))</f>
        <v>0</v>
      </c>
      <c r="AN152">
        <f>IF(DEGREES(ACOS(SIN(RADIANS(G152))*SIN(RADIANS(E146))+COS(RADIANS(G152))*COS(RADIANS(E146))*COS(RADIANS(AN136))))&gt;90,0,$F$4*$F$5/E145^2*(SIN(RADIANS(G152))*SIN(RADIANS(E146))+COS(RADIANS(G152))*COS(RADIANS(E146))*COS(RADIANS(AN136))))</f>
        <v>0</v>
      </c>
      <c r="AO152">
        <f>IF(DEGREES(ACOS(SIN(RADIANS(G152))*SIN(RADIANS(E146))+COS(RADIANS(G152))*COS(RADIANS(E146))*COS(RADIANS(AO136))))&gt;90,0,$F$4*$F$5/E145^2*(SIN(RADIANS(G152))*SIN(RADIANS(E146))+COS(RADIANS(G152))*COS(RADIANS(E146))*COS(RADIANS(AO136))))</f>
        <v>0</v>
      </c>
      <c r="AP152">
        <f>IF(DEGREES(ACOS(SIN(RADIANS(G152))*SIN(RADIANS(E146))+COS(RADIANS(G152))*COS(RADIANS(E146))*COS(RADIANS(AP136))))&gt;90,0,$F$4*$F$5/E145^2*(SIN(RADIANS(G152))*SIN(RADIANS(E146))+COS(RADIANS(G152))*COS(RADIANS(E146))*COS(RADIANS(AP136))))</f>
        <v>0</v>
      </c>
      <c r="AQ152">
        <f>IF(DEGREES(ACOS(SIN(RADIANS(G152))*SIN(RADIANS(E146))+COS(RADIANS(G152))*COS(RADIANS(E146))*COS(RADIANS(AQ136))))&gt;90,0,$F$4*$F$5/E145^2*(SIN(RADIANS(G152))*SIN(RADIANS(E146))+COS(RADIANS(G152))*COS(RADIANS(E146))*COS(RADIANS(AQ136))))</f>
        <v>0</v>
      </c>
      <c r="AR152">
        <f>IF(DEGREES(ACOS(SIN(RADIANS(G152))*SIN(RADIANS(E146))+COS(RADIANS(G152))*COS(RADIANS(E146))*COS(RADIANS(AR136))))&gt;90,0,$F$4*$F$5/E145^2*(SIN(RADIANS(G152))*SIN(RADIANS(E146))+COS(RADIANS(G152))*COS(RADIANS(E146))*COS(RADIANS(AR136))))</f>
        <v>0</v>
      </c>
    </row>
    <row r="153" spans="2:44" x14ac:dyDescent="0.5">
      <c r="G153">
        <v>-60</v>
      </c>
      <c r="I153">
        <f>IF(DEGREES(ACOS(SIN(RADIANS(G153))*SIN(RADIANS(E146))+COS(RADIANS(G153))*COS(RADIANS(E146))*COS(RADIANS(I136))))&gt;90,0,$F$4*$F$5/E145^2*(SIN(RADIANS(G153))*SIN(RADIANS(E146))+COS(RADIANS(G153))*COS(RADIANS(E146))*COS(RADIANS(I136))))</f>
        <v>0</v>
      </c>
      <c r="J153">
        <f>IF(DEGREES(ACOS(SIN(RADIANS(G153))*SIN(RADIANS(E146))+COS(RADIANS(G153))*COS(RADIANS(E146))*COS(RADIANS(J136))))&gt;90,0,$F$4*$F$5/E145^2*(SIN(RADIANS(G153))*SIN(RADIANS(E146))+COS(RADIANS(G153))*COS(RADIANS(E146))*COS(RADIANS(J136))))</f>
        <v>0</v>
      </c>
      <c r="K153">
        <f>IF(DEGREES(ACOS(SIN(RADIANS(G153))*SIN(RADIANS(E146))+COS(RADIANS(G153))*COS(RADIANS(E146))*COS(RADIANS(K136))))&gt;90,0,$F$4*$F$5/E145^2*(SIN(RADIANS(G153))*SIN(RADIANS(E146))+COS(RADIANS(G153))*COS(RADIANS(E146))*COS(RADIANS(K136))))</f>
        <v>0</v>
      </c>
      <c r="L153">
        <f>IF(DEGREES(ACOS(SIN(RADIANS(G153))*SIN(RADIANS(E146))+COS(RADIANS(G153))*COS(RADIANS(E146))*COS(RADIANS(L136))))&gt;90,0,$F$4*$F$5/E145^2*(SIN(RADIANS(G153))*SIN(RADIANS(E146))+COS(RADIANS(G153))*COS(RADIANS(E146))*COS(RADIANS(L136))))</f>
        <v>0</v>
      </c>
      <c r="M153">
        <f>IF(DEGREES(ACOS(SIN(RADIANS(G153))*SIN(RADIANS(E146))+COS(RADIANS(G153))*COS(RADIANS(E146))*COS(RADIANS(M136))))&gt;90,0,$F$4*$F$5/E145^2*(SIN(RADIANS(G153))*SIN(RADIANS(E146))+COS(RADIANS(G153))*COS(RADIANS(E146))*COS(RADIANS(M136))))</f>
        <v>0</v>
      </c>
      <c r="N153">
        <f>IF(DEGREES(ACOS(SIN(RADIANS(G153))*SIN(RADIANS(E146))+COS(RADIANS(G153))*COS(RADIANS(E146))*COS(RADIANS(N136))))&gt;90,0,$F$4*$F$5/E145^2*(SIN(RADIANS(G153))*SIN(RADIANS(E146))+COS(RADIANS(G153))*COS(RADIANS(E146))*COS(RADIANS(N136))))</f>
        <v>0</v>
      </c>
      <c r="O153">
        <f>IF(DEGREES(ACOS(SIN(RADIANS(G153))*SIN(RADIANS(E146))+COS(RADIANS(G153))*COS(RADIANS(E146))*COS(RADIANS(O136))))&gt;90,0,$F$4*$F$5/E145^2*(SIN(RADIANS(G153))*SIN(RADIANS(E146))+COS(RADIANS(G153))*COS(RADIANS(E146))*COS(RADIANS(O136))))</f>
        <v>0</v>
      </c>
      <c r="P153">
        <f>IF(DEGREES(ACOS(SIN(RADIANS(G153))*SIN(RADIANS(E146))+COS(RADIANS(G153))*COS(RADIANS(E146))*COS(RADIANS(P136))))&gt;90,0,$F$4*$F$5/E145^2*(SIN(RADIANS(G153))*SIN(RADIANS(E146))+COS(RADIANS(G153))*COS(RADIANS(E146))*COS(RADIANS(P136))))</f>
        <v>0</v>
      </c>
      <c r="Q153">
        <f>IF(DEGREES(ACOS(SIN(RADIANS(G153))*SIN(RADIANS(E146))+COS(RADIANS(G153))*COS(RADIANS(E146))*COS(RADIANS(Q136))))&gt;90,0,$F$4*$F$5/E145^2*(SIN(RADIANS(G153))*SIN(RADIANS(E146))+COS(RADIANS(G153))*COS(RADIANS(E146))*COS(RADIANS(Q136))))</f>
        <v>0</v>
      </c>
      <c r="R153" t="e">
        <f>IF(DEGREES(ACOS(SIN(RADIANS(G153))*SIN(RADIANS(E146))+COS(RADIANS(G153))*COS(RADIANS(E146))*COS(RADIANS(R136))))&gt;90,0,$F$4*$F$5/E145^2*(SIN(RADIANS(G153))*SIN(RADIANS(E146))+COS(RADIANS(G153))*COS(RADIANS(E146))*COS(RADIANS(R136))))</f>
        <v>#DIV/0!</v>
      </c>
      <c r="S153" t="e">
        <f>IF(DEGREES(ACOS(SIN(RADIANS(G153))*SIN(RADIANS(E146))+COS(RADIANS(G153))*COS(RADIANS(E146))*COS(RADIANS(S136))))&gt;90,0,$F$4*$F$5/E145^2*(SIN(RADIANS(G153))*SIN(RADIANS(E146))+COS(RADIANS(G153))*COS(RADIANS(E146))*COS(RADIANS(S136))))</f>
        <v>#DIV/0!</v>
      </c>
      <c r="T153" t="e">
        <f>IF(DEGREES(ACOS(SIN(RADIANS(G153))*SIN(RADIANS(E146))+COS(RADIANS(G153))*COS(RADIANS(E146))*COS(RADIANS(T136))))&gt;90,0,$F$4*$F$5/E145^2*(SIN(RADIANS(G153))*SIN(RADIANS(E146))+COS(RADIANS(G153))*COS(RADIANS(E146))*COS(RADIANS(T136))))</f>
        <v>#DIV/0!</v>
      </c>
      <c r="U153" t="e">
        <f>IF(DEGREES(ACOS(SIN(RADIANS(G153))*SIN(RADIANS(E146))+COS(RADIANS(G153))*COS(RADIANS(E146))*COS(RADIANS(U136))))&gt;90,0,$F$4*$F$5/E145^2*(SIN(RADIANS(G153))*SIN(RADIANS(E146))+COS(RADIANS(G153))*COS(RADIANS(E146))*COS(RADIANS(U136))))</f>
        <v>#DIV/0!</v>
      </c>
      <c r="V153" t="e">
        <f>IF(DEGREES(ACOS(SIN(RADIANS(G153))*SIN(RADIANS(E146))+COS(RADIANS(G153))*COS(RADIANS(E146))*COS(RADIANS(V136))))&gt;90,0,$F$4*$F$5/E145^2*(SIN(RADIANS(G153))*SIN(RADIANS(E146))+COS(RADIANS(G153))*COS(RADIANS(E146))*COS(RADIANS(V136))))</f>
        <v>#DIV/0!</v>
      </c>
      <c r="W153" t="e">
        <f>IF(DEGREES(ACOS(SIN(RADIANS(G153))*SIN(RADIANS(E146))+COS(RADIANS(G153))*COS(RADIANS(E146))*COS(RADIANS(W136))))&gt;90,0,$F$4*$F$5/E145^2*(SIN(RADIANS(G153))*SIN(RADIANS(E146))+COS(RADIANS(G153))*COS(RADIANS(E146))*COS(RADIANS(W136))))</f>
        <v>#DIV/0!</v>
      </c>
      <c r="X153" t="e">
        <f>IF(DEGREES(ACOS(SIN(RADIANS(G153))*SIN(RADIANS(E146))+COS(RADIANS(G153))*COS(RADIANS(E146))*COS(RADIANS(X136))))&gt;90,0,$F$4*$F$5/E145^2*(SIN(RADIANS(G153))*SIN(RADIANS(E146))+COS(RADIANS(G153))*COS(RADIANS(E146))*COS(RADIANS(X136))))</f>
        <v>#DIV/0!</v>
      </c>
      <c r="Y153" t="e">
        <f>IF(DEGREES(ACOS(SIN(RADIANS(G153))*SIN(RADIANS(E146))+COS(RADIANS(G153))*COS(RADIANS(E146))*COS(RADIANS(Y136))))&gt;90,0,$F$4*$F$5/E145^2*(SIN(RADIANS(G153))*SIN(RADIANS(E146))+COS(RADIANS(G153))*COS(RADIANS(E146))*COS(RADIANS(Y136))))</f>
        <v>#DIV/0!</v>
      </c>
      <c r="Z153" t="e">
        <f>IF(DEGREES(ACOS(SIN(RADIANS(G153))*SIN(RADIANS(E146))+COS(RADIANS(G153))*COS(RADIANS(E146))*COS(RADIANS(Z136))))&gt;90,0,$F$4*$F$5/E145^2*(SIN(RADIANS(G153))*SIN(RADIANS(E146))+COS(RADIANS(G153))*COS(RADIANS(E146))*COS(RADIANS(Z136))))</f>
        <v>#DIV/0!</v>
      </c>
      <c r="AA153" t="e">
        <f>IF(DEGREES(ACOS(SIN(RADIANS(G153))*SIN(RADIANS(E146))+COS(RADIANS(G153))*COS(RADIANS(E146))*COS(RADIANS(AA136))))&gt;90,0,$F$4*$F$5/E145^2*(SIN(RADIANS(G153))*SIN(RADIANS(E146))+COS(RADIANS(G153))*COS(RADIANS(E146))*COS(RADIANS(AA136))))</f>
        <v>#DIV/0!</v>
      </c>
      <c r="AB153" t="e">
        <f>IF(DEGREES(ACOS(SIN(RADIANS(G153))*SIN(RADIANS(E146))+COS(RADIANS(G153))*COS(RADIANS(E146))*COS(RADIANS(AB136))))&gt;90,0,$F$4*$F$5/E145^2*(SIN(RADIANS(G153))*SIN(RADIANS(E146))+COS(RADIANS(G153))*COS(RADIANS(E146))*COS(RADIANS(AB136))))</f>
        <v>#DIV/0!</v>
      </c>
      <c r="AC153" t="e">
        <f>IF(DEGREES(ACOS(SIN(RADIANS(G153))*SIN(RADIANS(E146))+COS(RADIANS(G153))*COS(RADIANS(E146))*COS(RADIANS(AC136))))&gt;90,0,$F$4*$F$5/E145^2*(SIN(RADIANS(G153))*SIN(RADIANS(E146))+COS(RADIANS(G153))*COS(RADIANS(E146))*COS(RADIANS(AC136))))</f>
        <v>#DIV/0!</v>
      </c>
      <c r="AD153" t="e">
        <f>IF(DEGREES(ACOS(SIN(RADIANS(G153))*SIN(RADIANS(E146))+COS(RADIANS(G153))*COS(RADIANS(E146))*COS(RADIANS(AD136))))&gt;90,0,$F$4*$F$5/E145^2*(SIN(RADIANS(G153))*SIN(RADIANS(E146))+COS(RADIANS(G153))*COS(RADIANS(E146))*COS(RADIANS(AD136))))</f>
        <v>#DIV/0!</v>
      </c>
      <c r="AE153" t="e">
        <f>IF(DEGREES(ACOS(SIN(RADIANS(G153))*SIN(RADIANS(E146))+COS(RADIANS(G153))*COS(RADIANS(E146))*COS(RADIANS(AE136))))&gt;90,0,$F$4*$F$5/E145^2*(SIN(RADIANS(G153))*SIN(RADIANS(E146))+COS(RADIANS(G153))*COS(RADIANS(E146))*COS(RADIANS(AE136))))</f>
        <v>#DIV/0!</v>
      </c>
      <c r="AF153" t="e">
        <f>IF(DEGREES(ACOS(SIN(RADIANS(G153))*SIN(RADIANS(E146))+COS(RADIANS(G153))*COS(RADIANS(E146))*COS(RADIANS(AF136))))&gt;90,0,$F$4*$F$5/E145^2*(SIN(RADIANS(G153))*SIN(RADIANS(E146))+COS(RADIANS(G153))*COS(RADIANS(E146))*COS(RADIANS(AF136))))</f>
        <v>#DIV/0!</v>
      </c>
      <c r="AG153" t="e">
        <f>IF(DEGREES(ACOS(SIN(RADIANS(G153))*SIN(RADIANS(E146))+COS(RADIANS(G153))*COS(RADIANS(E146))*COS(RADIANS(AG136))))&gt;90,0,$F$4*$F$5/E145^2*(SIN(RADIANS(G153))*SIN(RADIANS(E146))+COS(RADIANS(G153))*COS(RADIANS(E146))*COS(RADIANS(AG136))))</f>
        <v>#DIV/0!</v>
      </c>
      <c r="AH153" t="e">
        <f>IF(DEGREES(ACOS(SIN(RADIANS(G153))*SIN(RADIANS(E146))+COS(RADIANS(G153))*COS(RADIANS(E146))*COS(RADIANS(AH136))))&gt;90,0,$F$4*$F$5/E145^2*(SIN(RADIANS(G153))*SIN(RADIANS(E146))+COS(RADIANS(G153))*COS(RADIANS(E146))*COS(RADIANS(AH136))))</f>
        <v>#DIV/0!</v>
      </c>
      <c r="AI153" t="e">
        <f>IF(DEGREES(ACOS(SIN(RADIANS(G153))*SIN(RADIANS(E146))+COS(RADIANS(G153))*COS(RADIANS(E146))*COS(RADIANS(AI136))))&gt;90,0,$F$4*$F$5/E145^2*(SIN(RADIANS(G153))*SIN(RADIANS(E146))+COS(RADIANS(G153))*COS(RADIANS(E146))*COS(RADIANS(AI136))))</f>
        <v>#DIV/0!</v>
      </c>
      <c r="AJ153" t="e">
        <f>IF(DEGREES(ACOS(SIN(RADIANS(G153))*SIN(RADIANS(E146))+COS(RADIANS(G153))*COS(RADIANS(E146))*COS(RADIANS(AJ136))))&gt;90,0,$F$4*$F$5/E145^2*(SIN(RADIANS(G153))*SIN(RADIANS(E146))+COS(RADIANS(G153))*COS(RADIANS(E146))*COS(RADIANS(AJ136))))</f>
        <v>#DIV/0!</v>
      </c>
      <c r="AK153">
        <f>IF(DEGREES(ACOS(SIN(RADIANS(G153))*SIN(RADIANS(E146))+COS(RADIANS(G153))*COS(RADIANS(E146))*COS(RADIANS(AK136))))&gt;90,0,$F$4*$F$5/E145^2*(SIN(RADIANS(G153))*SIN(RADIANS(E146))+COS(RADIANS(G153))*COS(RADIANS(E146))*COS(RADIANS(AK136))))</f>
        <v>0</v>
      </c>
      <c r="AL153">
        <f>IF(DEGREES(ACOS(SIN(RADIANS(G153))*SIN(RADIANS(E146))+COS(RADIANS(G153))*COS(RADIANS(E146))*COS(RADIANS(AL136))))&gt;90,0,$F$4*$F$5/E145^2*(SIN(RADIANS(G153))*SIN(RADIANS(E146))+COS(RADIANS(G153))*COS(RADIANS(E146))*COS(RADIANS(AL136))))</f>
        <v>0</v>
      </c>
      <c r="AM153">
        <f>IF(DEGREES(ACOS(SIN(RADIANS(G153))*SIN(RADIANS(E146))+COS(RADIANS(G153))*COS(RADIANS(E146))*COS(RADIANS(AM136))))&gt;90,0,$F$4*$F$5/E145^2*(SIN(RADIANS(G153))*SIN(RADIANS(E146))+COS(RADIANS(G153))*COS(RADIANS(E146))*COS(RADIANS(AM136))))</f>
        <v>0</v>
      </c>
      <c r="AN153">
        <f>IF(DEGREES(ACOS(SIN(RADIANS(G153))*SIN(RADIANS(E146))+COS(RADIANS(G153))*COS(RADIANS(E146))*COS(RADIANS(AN136))))&gt;90,0,$F$4*$F$5/E145^2*(SIN(RADIANS(G153))*SIN(RADIANS(E146))+COS(RADIANS(G153))*COS(RADIANS(E146))*COS(RADIANS(AN136))))</f>
        <v>0</v>
      </c>
      <c r="AO153">
        <f>IF(DEGREES(ACOS(SIN(RADIANS(G153))*SIN(RADIANS(E146))+COS(RADIANS(G153))*COS(RADIANS(E146))*COS(RADIANS(AO136))))&gt;90,0,$F$4*$F$5/E145^2*(SIN(RADIANS(G153))*SIN(RADIANS(E146))+COS(RADIANS(G153))*COS(RADIANS(E146))*COS(RADIANS(AO136))))</f>
        <v>0</v>
      </c>
      <c r="AP153">
        <f>IF(DEGREES(ACOS(SIN(RADIANS(G153))*SIN(RADIANS(E146))+COS(RADIANS(G153))*COS(RADIANS(E146))*COS(RADIANS(AP136))))&gt;90,0,$F$4*$F$5/E145^2*(SIN(RADIANS(G153))*SIN(RADIANS(E146))+COS(RADIANS(G153))*COS(RADIANS(E146))*COS(RADIANS(AP136))))</f>
        <v>0</v>
      </c>
      <c r="AQ153">
        <f>IF(DEGREES(ACOS(SIN(RADIANS(G153))*SIN(RADIANS(E146))+COS(RADIANS(G153))*COS(RADIANS(E146))*COS(RADIANS(AQ136))))&gt;90,0,$F$4*$F$5/E145^2*(SIN(RADIANS(G153))*SIN(RADIANS(E146))+COS(RADIANS(G153))*COS(RADIANS(E146))*COS(RADIANS(AQ136))))</f>
        <v>0</v>
      </c>
      <c r="AR153">
        <f>IF(DEGREES(ACOS(SIN(RADIANS(G153))*SIN(RADIANS(E146))+COS(RADIANS(G153))*COS(RADIANS(E146))*COS(RADIANS(AR136))))&gt;90,0,$F$4*$F$5/E145^2*(SIN(RADIANS(G153))*SIN(RADIANS(E146))+COS(RADIANS(G153))*COS(RADIANS(E146))*COS(RADIANS(AR136))))</f>
        <v>0</v>
      </c>
    </row>
    <row r="154" spans="2:44" x14ac:dyDescent="0.5">
      <c r="G154">
        <v>-70</v>
      </c>
      <c r="I154">
        <f>IF(DEGREES(ACOS(SIN(RADIANS(G154))*SIN(RADIANS(E146))+COS(RADIANS(G154))*COS(RADIANS(E146))*COS(RADIANS(I136))))&gt;90,0,$F$4*$F$5/E145^2*(SIN(RADIANS(G154))*SIN(RADIANS(E146))+COS(RADIANS(G154))*COS(RADIANS(E146))*COS(RADIANS(I136))))</f>
        <v>0</v>
      </c>
      <c r="J154">
        <f>IF(DEGREES(ACOS(SIN(RADIANS(G154))*SIN(RADIANS(E146))+COS(RADIANS(G154))*COS(RADIANS(E146))*COS(RADIANS(J136))))&gt;90,0,$F$4*$F$5/E145^2*(SIN(RADIANS(G154))*SIN(RADIANS(E146))+COS(RADIANS(G154))*COS(RADIANS(E146))*COS(RADIANS(J136))))</f>
        <v>0</v>
      </c>
      <c r="K154">
        <f>IF(DEGREES(ACOS(SIN(RADIANS(G154))*SIN(RADIANS(E146))+COS(RADIANS(G154))*COS(RADIANS(E146))*COS(RADIANS(K136))))&gt;90,0,$F$4*$F$5/E145^2*(SIN(RADIANS(G154))*SIN(RADIANS(E146))+COS(RADIANS(G154))*COS(RADIANS(E146))*COS(RADIANS(K136))))</f>
        <v>0</v>
      </c>
      <c r="L154">
        <f>IF(DEGREES(ACOS(SIN(RADIANS(G154))*SIN(RADIANS(E146))+COS(RADIANS(G154))*COS(RADIANS(E146))*COS(RADIANS(L136))))&gt;90,0,$F$4*$F$5/E145^2*(SIN(RADIANS(G154))*SIN(RADIANS(E146))+COS(RADIANS(G154))*COS(RADIANS(E146))*COS(RADIANS(L136))))</f>
        <v>0</v>
      </c>
      <c r="M154">
        <f>IF(DEGREES(ACOS(SIN(RADIANS(G154))*SIN(RADIANS(E146))+COS(RADIANS(G154))*COS(RADIANS(E146))*COS(RADIANS(M136))))&gt;90,0,$F$4*$F$5/E145^2*(SIN(RADIANS(G154))*SIN(RADIANS(E146))+COS(RADIANS(G154))*COS(RADIANS(E146))*COS(RADIANS(M136))))</f>
        <v>0</v>
      </c>
      <c r="N154">
        <f>IF(DEGREES(ACOS(SIN(RADIANS(G154))*SIN(RADIANS(E146))+COS(RADIANS(G154))*COS(RADIANS(E146))*COS(RADIANS(N136))))&gt;90,0,$F$4*$F$5/E145^2*(SIN(RADIANS(G154))*SIN(RADIANS(E146))+COS(RADIANS(G154))*COS(RADIANS(E146))*COS(RADIANS(N136))))</f>
        <v>0</v>
      </c>
      <c r="O154">
        <f>IF(DEGREES(ACOS(SIN(RADIANS(G154))*SIN(RADIANS(E146))+COS(RADIANS(G154))*COS(RADIANS(E146))*COS(RADIANS(O136))))&gt;90,0,$F$4*$F$5/E145^2*(SIN(RADIANS(G154))*SIN(RADIANS(E146))+COS(RADIANS(G154))*COS(RADIANS(E146))*COS(RADIANS(O136))))</f>
        <v>0</v>
      </c>
      <c r="P154">
        <f>IF(DEGREES(ACOS(SIN(RADIANS(G154))*SIN(RADIANS(E146))+COS(RADIANS(G154))*COS(RADIANS(E146))*COS(RADIANS(P136))))&gt;90,0,$F$4*$F$5/E145^2*(SIN(RADIANS(G154))*SIN(RADIANS(E146))+COS(RADIANS(G154))*COS(RADIANS(E146))*COS(RADIANS(P136))))</f>
        <v>0</v>
      </c>
      <c r="Q154">
        <f>IF(DEGREES(ACOS(SIN(RADIANS(G154))*SIN(RADIANS(E146))+COS(RADIANS(G154))*COS(RADIANS(E146))*COS(RADIANS(Q136))))&gt;90,0,$F$4*$F$5/E145^2*(SIN(RADIANS(G154))*SIN(RADIANS(E146))+COS(RADIANS(G154))*COS(RADIANS(E146))*COS(RADIANS(Q136))))</f>
        <v>0</v>
      </c>
      <c r="R154" t="e">
        <f>IF(DEGREES(ACOS(SIN(RADIANS(G154))*SIN(RADIANS(E146))+COS(RADIANS(G154))*COS(RADIANS(E146))*COS(RADIANS(R136))))&gt;90,0,$F$4*$F$5/E145^2*(SIN(RADIANS(G154))*SIN(RADIANS(E146))+COS(RADIANS(G154))*COS(RADIANS(E146))*COS(RADIANS(R136))))</f>
        <v>#DIV/0!</v>
      </c>
      <c r="S154" t="e">
        <f>IF(DEGREES(ACOS(SIN(RADIANS(G154))*SIN(RADIANS(E146))+COS(RADIANS(G154))*COS(RADIANS(E146))*COS(RADIANS(S136))))&gt;90,0,$F$4*$F$5/E145^2*(SIN(RADIANS(G154))*SIN(RADIANS(E146))+COS(RADIANS(G154))*COS(RADIANS(E146))*COS(RADIANS(S136))))</f>
        <v>#DIV/0!</v>
      </c>
      <c r="T154" t="e">
        <f>IF(DEGREES(ACOS(SIN(RADIANS(G154))*SIN(RADIANS(E146))+COS(RADIANS(G154))*COS(RADIANS(E146))*COS(RADIANS(T136))))&gt;90,0,$F$4*$F$5/E145^2*(SIN(RADIANS(G154))*SIN(RADIANS(E146))+COS(RADIANS(G154))*COS(RADIANS(E146))*COS(RADIANS(T136))))</f>
        <v>#DIV/0!</v>
      </c>
      <c r="U154" t="e">
        <f>IF(DEGREES(ACOS(SIN(RADIANS(G154))*SIN(RADIANS(E146))+COS(RADIANS(G154))*COS(RADIANS(E146))*COS(RADIANS(U136))))&gt;90,0,$F$4*$F$5/E145^2*(SIN(RADIANS(G154))*SIN(RADIANS(E146))+COS(RADIANS(G154))*COS(RADIANS(E146))*COS(RADIANS(U136))))</f>
        <v>#DIV/0!</v>
      </c>
      <c r="V154" t="e">
        <f>IF(DEGREES(ACOS(SIN(RADIANS(G154))*SIN(RADIANS(E146))+COS(RADIANS(G154))*COS(RADIANS(E146))*COS(RADIANS(V136))))&gt;90,0,$F$4*$F$5/E145^2*(SIN(RADIANS(G154))*SIN(RADIANS(E146))+COS(RADIANS(G154))*COS(RADIANS(E146))*COS(RADIANS(V136))))</f>
        <v>#DIV/0!</v>
      </c>
      <c r="W154" t="e">
        <f>IF(DEGREES(ACOS(SIN(RADIANS(G154))*SIN(RADIANS(E146))+COS(RADIANS(G154))*COS(RADIANS(E146))*COS(RADIANS(W136))))&gt;90,0,$F$4*$F$5/E145^2*(SIN(RADIANS(G154))*SIN(RADIANS(E146))+COS(RADIANS(G154))*COS(RADIANS(E146))*COS(RADIANS(W136))))</f>
        <v>#DIV/0!</v>
      </c>
      <c r="X154" t="e">
        <f>IF(DEGREES(ACOS(SIN(RADIANS(G154))*SIN(RADIANS(E146))+COS(RADIANS(G154))*COS(RADIANS(E146))*COS(RADIANS(X136))))&gt;90,0,$F$4*$F$5/E145^2*(SIN(RADIANS(G154))*SIN(RADIANS(E146))+COS(RADIANS(G154))*COS(RADIANS(E146))*COS(RADIANS(X136))))</f>
        <v>#DIV/0!</v>
      </c>
      <c r="Y154" t="e">
        <f>IF(DEGREES(ACOS(SIN(RADIANS(G154))*SIN(RADIANS(E146))+COS(RADIANS(G154))*COS(RADIANS(E146))*COS(RADIANS(Y136))))&gt;90,0,$F$4*$F$5/E145^2*(SIN(RADIANS(G154))*SIN(RADIANS(E146))+COS(RADIANS(G154))*COS(RADIANS(E146))*COS(RADIANS(Y136))))</f>
        <v>#DIV/0!</v>
      </c>
      <c r="Z154" t="e">
        <f>IF(DEGREES(ACOS(SIN(RADIANS(G154))*SIN(RADIANS(E146))+COS(RADIANS(G154))*COS(RADIANS(E146))*COS(RADIANS(Z136))))&gt;90,0,$F$4*$F$5/E145^2*(SIN(RADIANS(G154))*SIN(RADIANS(E146))+COS(RADIANS(G154))*COS(RADIANS(E146))*COS(RADIANS(Z136))))</f>
        <v>#DIV/0!</v>
      </c>
      <c r="AA154" t="e">
        <f>IF(DEGREES(ACOS(SIN(RADIANS(G154))*SIN(RADIANS(E146))+COS(RADIANS(G154))*COS(RADIANS(E146))*COS(RADIANS(AA136))))&gt;90,0,$F$4*$F$5/E145^2*(SIN(RADIANS(G154))*SIN(RADIANS(E146))+COS(RADIANS(G154))*COS(RADIANS(E146))*COS(RADIANS(AA136))))</f>
        <v>#DIV/0!</v>
      </c>
      <c r="AB154" t="e">
        <f>IF(DEGREES(ACOS(SIN(RADIANS(G154))*SIN(RADIANS(E146))+COS(RADIANS(G154))*COS(RADIANS(E146))*COS(RADIANS(AB136))))&gt;90,0,$F$4*$F$5/E145^2*(SIN(RADIANS(G154))*SIN(RADIANS(E146))+COS(RADIANS(G154))*COS(RADIANS(E146))*COS(RADIANS(AB136))))</f>
        <v>#DIV/0!</v>
      </c>
      <c r="AC154" t="e">
        <f>IF(DEGREES(ACOS(SIN(RADIANS(G154))*SIN(RADIANS(E146))+COS(RADIANS(G154))*COS(RADIANS(E146))*COS(RADIANS(AC136))))&gt;90,0,$F$4*$F$5/E145^2*(SIN(RADIANS(G154))*SIN(RADIANS(E146))+COS(RADIANS(G154))*COS(RADIANS(E146))*COS(RADIANS(AC136))))</f>
        <v>#DIV/0!</v>
      </c>
      <c r="AD154" t="e">
        <f>IF(DEGREES(ACOS(SIN(RADIANS(G154))*SIN(RADIANS(E146))+COS(RADIANS(G154))*COS(RADIANS(E146))*COS(RADIANS(AD136))))&gt;90,0,$F$4*$F$5/E145^2*(SIN(RADIANS(G154))*SIN(RADIANS(E146))+COS(RADIANS(G154))*COS(RADIANS(E146))*COS(RADIANS(AD136))))</f>
        <v>#DIV/0!</v>
      </c>
      <c r="AE154" t="e">
        <f>IF(DEGREES(ACOS(SIN(RADIANS(G154))*SIN(RADIANS(E146))+COS(RADIANS(G154))*COS(RADIANS(E146))*COS(RADIANS(AE136))))&gt;90,0,$F$4*$F$5/E145^2*(SIN(RADIANS(G154))*SIN(RADIANS(E146))+COS(RADIANS(G154))*COS(RADIANS(E146))*COS(RADIANS(AE136))))</f>
        <v>#DIV/0!</v>
      </c>
      <c r="AF154" t="e">
        <f>IF(DEGREES(ACOS(SIN(RADIANS(G154))*SIN(RADIANS(E146))+COS(RADIANS(G154))*COS(RADIANS(E146))*COS(RADIANS(AF136))))&gt;90,0,$F$4*$F$5/E145^2*(SIN(RADIANS(G154))*SIN(RADIANS(E146))+COS(RADIANS(G154))*COS(RADIANS(E146))*COS(RADIANS(AF136))))</f>
        <v>#DIV/0!</v>
      </c>
      <c r="AG154" t="e">
        <f>IF(DEGREES(ACOS(SIN(RADIANS(G154))*SIN(RADIANS(E146))+COS(RADIANS(G154))*COS(RADIANS(E146))*COS(RADIANS(AG136))))&gt;90,0,$F$4*$F$5/E145^2*(SIN(RADIANS(G154))*SIN(RADIANS(E146))+COS(RADIANS(G154))*COS(RADIANS(E146))*COS(RADIANS(AG136))))</f>
        <v>#DIV/0!</v>
      </c>
      <c r="AH154" t="e">
        <f>IF(DEGREES(ACOS(SIN(RADIANS(G154))*SIN(RADIANS(E146))+COS(RADIANS(G154))*COS(RADIANS(E146))*COS(RADIANS(AH136))))&gt;90,0,$F$4*$F$5/E145^2*(SIN(RADIANS(G154))*SIN(RADIANS(E146))+COS(RADIANS(G154))*COS(RADIANS(E146))*COS(RADIANS(AH136))))</f>
        <v>#DIV/0!</v>
      </c>
      <c r="AI154" t="e">
        <f>IF(DEGREES(ACOS(SIN(RADIANS(G154))*SIN(RADIANS(E146))+COS(RADIANS(G154))*COS(RADIANS(E146))*COS(RADIANS(AI136))))&gt;90,0,$F$4*$F$5/E145^2*(SIN(RADIANS(G154))*SIN(RADIANS(E146))+COS(RADIANS(G154))*COS(RADIANS(E146))*COS(RADIANS(AI136))))</f>
        <v>#DIV/0!</v>
      </c>
      <c r="AJ154" t="e">
        <f>IF(DEGREES(ACOS(SIN(RADIANS(G154))*SIN(RADIANS(E146))+COS(RADIANS(G154))*COS(RADIANS(E146))*COS(RADIANS(AJ136))))&gt;90,0,$F$4*$F$5/E145^2*(SIN(RADIANS(G154))*SIN(RADIANS(E146))+COS(RADIANS(G154))*COS(RADIANS(E146))*COS(RADIANS(AJ136))))</f>
        <v>#DIV/0!</v>
      </c>
      <c r="AK154">
        <f>IF(DEGREES(ACOS(SIN(RADIANS(G154))*SIN(RADIANS(E146))+COS(RADIANS(G154))*COS(RADIANS(E146))*COS(RADIANS(AK136))))&gt;90,0,$F$4*$F$5/E145^2*(SIN(RADIANS(G154))*SIN(RADIANS(E146))+COS(RADIANS(G154))*COS(RADIANS(E146))*COS(RADIANS(AK136))))</f>
        <v>0</v>
      </c>
      <c r="AL154">
        <f>IF(DEGREES(ACOS(SIN(RADIANS(G154))*SIN(RADIANS(E146))+COS(RADIANS(G154))*COS(RADIANS(E146))*COS(RADIANS(AL136))))&gt;90,0,$F$4*$F$5/E145^2*(SIN(RADIANS(G154))*SIN(RADIANS(E146))+COS(RADIANS(G154))*COS(RADIANS(E146))*COS(RADIANS(AL136))))</f>
        <v>0</v>
      </c>
      <c r="AM154">
        <f>IF(DEGREES(ACOS(SIN(RADIANS(G154))*SIN(RADIANS(E146))+COS(RADIANS(G154))*COS(RADIANS(E146))*COS(RADIANS(AM136))))&gt;90,0,$F$4*$F$5/E145^2*(SIN(RADIANS(G154))*SIN(RADIANS(E146))+COS(RADIANS(G154))*COS(RADIANS(E146))*COS(RADIANS(AM136))))</f>
        <v>0</v>
      </c>
      <c r="AN154">
        <f>IF(DEGREES(ACOS(SIN(RADIANS(G154))*SIN(RADIANS(E146))+COS(RADIANS(G154))*COS(RADIANS(E146))*COS(RADIANS(AN136))))&gt;90,0,$F$4*$F$5/E145^2*(SIN(RADIANS(G154))*SIN(RADIANS(E146))+COS(RADIANS(G154))*COS(RADIANS(E146))*COS(RADIANS(AN136))))</f>
        <v>0</v>
      </c>
      <c r="AO154">
        <f>IF(DEGREES(ACOS(SIN(RADIANS(G154))*SIN(RADIANS(E146))+COS(RADIANS(G154))*COS(RADIANS(E146))*COS(RADIANS(AO136))))&gt;90,0,$F$4*$F$5/E145^2*(SIN(RADIANS(G154))*SIN(RADIANS(E146))+COS(RADIANS(G154))*COS(RADIANS(E146))*COS(RADIANS(AO136))))</f>
        <v>0</v>
      </c>
      <c r="AP154">
        <f>IF(DEGREES(ACOS(SIN(RADIANS(G154))*SIN(RADIANS(E146))+COS(RADIANS(G154))*COS(RADIANS(E146))*COS(RADIANS(AP136))))&gt;90,0,$F$4*$F$5/E145^2*(SIN(RADIANS(G154))*SIN(RADIANS(E146))+COS(RADIANS(G154))*COS(RADIANS(E146))*COS(RADIANS(AP136))))</f>
        <v>0</v>
      </c>
      <c r="AQ154">
        <f>IF(DEGREES(ACOS(SIN(RADIANS(G154))*SIN(RADIANS(E146))+COS(RADIANS(G154))*COS(RADIANS(E146))*COS(RADIANS(AQ136))))&gt;90,0,$F$4*$F$5/E145^2*(SIN(RADIANS(G154))*SIN(RADIANS(E146))+COS(RADIANS(G154))*COS(RADIANS(E146))*COS(RADIANS(AQ136))))</f>
        <v>0</v>
      </c>
      <c r="AR154">
        <f>IF(DEGREES(ACOS(SIN(RADIANS(G154))*SIN(RADIANS(E146))+COS(RADIANS(G154))*COS(RADIANS(E146))*COS(RADIANS(AR136))))&gt;90,0,$F$4*$F$5/E145^2*(SIN(RADIANS(G154))*SIN(RADIANS(E146))+COS(RADIANS(G154))*COS(RADIANS(E146))*COS(RADIANS(AR136))))</f>
        <v>0</v>
      </c>
    </row>
    <row r="155" spans="2:44" x14ac:dyDescent="0.5">
      <c r="G155">
        <v>-80</v>
      </c>
      <c r="I155">
        <f>IF(DEGREES(ACOS(SIN(RADIANS(G155))*SIN(RADIANS(E146))+COS(RADIANS(G155))*COS(RADIANS(E146))*COS(RADIANS(I136))))&gt;90,0,$F$4*$F$5/E145^2*(SIN(RADIANS(G155))*SIN(RADIANS(E146))+COS(RADIANS(G155))*COS(RADIANS(E146))*COS(RADIANS(I136))))</f>
        <v>0</v>
      </c>
      <c r="J155">
        <f>IF(DEGREES(ACOS(SIN(RADIANS(G155))*SIN(RADIANS(E146))+COS(RADIANS(G155))*COS(RADIANS(E146))*COS(RADIANS(J136))))&gt;90,0,$F$4*$F$5/E145^2*(SIN(RADIANS(G155))*SIN(RADIANS(E146))+COS(RADIANS(G155))*COS(RADIANS(E146))*COS(RADIANS(J136))))</f>
        <v>0</v>
      </c>
      <c r="K155">
        <f>IF(DEGREES(ACOS(SIN(RADIANS(G155))*SIN(RADIANS(E146))+COS(RADIANS(G155))*COS(RADIANS(E146))*COS(RADIANS(K136))))&gt;90,0,$F$4*$F$5/E145^2*(SIN(RADIANS(G155))*SIN(RADIANS(E146))+COS(RADIANS(G155))*COS(RADIANS(E146))*COS(RADIANS(K136))))</f>
        <v>0</v>
      </c>
      <c r="L155">
        <f>IF(DEGREES(ACOS(SIN(RADIANS(G155))*SIN(RADIANS(E146))+COS(RADIANS(G155))*COS(RADIANS(E146))*COS(RADIANS(L136))))&gt;90,0,$F$4*$F$5/E145^2*(SIN(RADIANS(G155))*SIN(RADIANS(E146))+COS(RADIANS(G155))*COS(RADIANS(E146))*COS(RADIANS(L136))))</f>
        <v>0</v>
      </c>
      <c r="M155">
        <f>IF(DEGREES(ACOS(SIN(RADIANS(G155))*SIN(RADIANS(E146))+COS(RADIANS(G155))*COS(RADIANS(E146))*COS(RADIANS(M136))))&gt;90,0,$F$4*$F$5/E145^2*(SIN(RADIANS(G155))*SIN(RADIANS(E146))+COS(RADIANS(G155))*COS(RADIANS(E146))*COS(RADIANS(M136))))</f>
        <v>0</v>
      </c>
      <c r="N155">
        <f>IF(DEGREES(ACOS(SIN(RADIANS(G155))*SIN(RADIANS(E146))+COS(RADIANS(G155))*COS(RADIANS(E146))*COS(RADIANS(N136))))&gt;90,0,$F$4*$F$5/E145^2*(SIN(RADIANS(G155))*SIN(RADIANS(E146))+COS(RADIANS(G155))*COS(RADIANS(E146))*COS(RADIANS(N136))))</f>
        <v>0</v>
      </c>
      <c r="O155">
        <f>IF(DEGREES(ACOS(SIN(RADIANS(G155))*SIN(RADIANS(E146))+COS(RADIANS(G155))*COS(RADIANS(E146))*COS(RADIANS(O136))))&gt;90,0,$F$4*$F$5/E145^2*(SIN(RADIANS(G155))*SIN(RADIANS(E146))+COS(RADIANS(G155))*COS(RADIANS(E146))*COS(RADIANS(O136))))</f>
        <v>0</v>
      </c>
      <c r="P155">
        <f>IF(DEGREES(ACOS(SIN(RADIANS(G155))*SIN(RADIANS(E146))+COS(RADIANS(G155))*COS(RADIANS(E146))*COS(RADIANS(P136))))&gt;90,0,$F$4*$F$5/E145^2*(SIN(RADIANS(G155))*SIN(RADIANS(E146))+COS(RADIANS(G155))*COS(RADIANS(E146))*COS(RADIANS(P136))))</f>
        <v>0</v>
      </c>
      <c r="Q155">
        <f>IF(DEGREES(ACOS(SIN(RADIANS(G155))*SIN(RADIANS(E146))+COS(RADIANS(G155))*COS(RADIANS(E146))*COS(RADIANS(Q136))))&gt;90,0,$F$4*$F$5/E145^2*(SIN(RADIANS(G155))*SIN(RADIANS(E146))+COS(RADIANS(G155))*COS(RADIANS(E146))*COS(RADIANS(Q136))))</f>
        <v>0</v>
      </c>
      <c r="R155" t="e">
        <f>IF(DEGREES(ACOS(SIN(RADIANS(G155))*SIN(RADIANS(E146))+COS(RADIANS(G155))*COS(RADIANS(E146))*COS(RADIANS(R136))))&gt;90,0,$F$4*$F$5/E145^2*(SIN(RADIANS(G155))*SIN(RADIANS(E146))+COS(RADIANS(G155))*COS(RADIANS(E146))*COS(RADIANS(R136))))</f>
        <v>#DIV/0!</v>
      </c>
      <c r="S155" t="e">
        <f>IF(DEGREES(ACOS(SIN(RADIANS(G155))*SIN(RADIANS(E146))+COS(RADIANS(G155))*COS(RADIANS(E146))*COS(RADIANS(S136))))&gt;90,0,$F$4*$F$5/E145^2*(SIN(RADIANS(G155))*SIN(RADIANS(E146))+COS(RADIANS(G155))*COS(RADIANS(E146))*COS(RADIANS(S136))))</f>
        <v>#DIV/0!</v>
      </c>
      <c r="T155" t="e">
        <f>IF(DEGREES(ACOS(SIN(RADIANS(G155))*SIN(RADIANS(E146))+COS(RADIANS(G155))*COS(RADIANS(E146))*COS(RADIANS(T136))))&gt;90,0,$F$4*$F$5/E145^2*(SIN(RADIANS(G155))*SIN(RADIANS(E146))+COS(RADIANS(G155))*COS(RADIANS(E146))*COS(RADIANS(T136))))</f>
        <v>#DIV/0!</v>
      </c>
      <c r="U155" t="e">
        <f>IF(DEGREES(ACOS(SIN(RADIANS(G155))*SIN(RADIANS(E146))+COS(RADIANS(G155))*COS(RADIANS(E146))*COS(RADIANS(U136))))&gt;90,0,$F$4*$F$5/E145^2*(SIN(RADIANS(G155))*SIN(RADIANS(E146))+COS(RADIANS(G155))*COS(RADIANS(E146))*COS(RADIANS(U136))))</f>
        <v>#DIV/0!</v>
      </c>
      <c r="V155" t="e">
        <f>IF(DEGREES(ACOS(SIN(RADIANS(G155))*SIN(RADIANS(E146))+COS(RADIANS(G155))*COS(RADIANS(E146))*COS(RADIANS(V136))))&gt;90,0,$F$4*$F$5/E145^2*(SIN(RADIANS(G155))*SIN(RADIANS(E146))+COS(RADIANS(G155))*COS(RADIANS(E146))*COS(RADIANS(V136))))</f>
        <v>#DIV/0!</v>
      </c>
      <c r="W155" t="e">
        <f>IF(DEGREES(ACOS(SIN(RADIANS(G155))*SIN(RADIANS(E146))+COS(RADIANS(G155))*COS(RADIANS(E146))*COS(RADIANS(W136))))&gt;90,0,$F$4*$F$5/E145^2*(SIN(RADIANS(G155))*SIN(RADIANS(E146))+COS(RADIANS(G155))*COS(RADIANS(E146))*COS(RADIANS(W136))))</f>
        <v>#DIV/0!</v>
      </c>
      <c r="X155" t="e">
        <f>IF(DEGREES(ACOS(SIN(RADIANS(G155))*SIN(RADIANS(E146))+COS(RADIANS(G155))*COS(RADIANS(E146))*COS(RADIANS(X136))))&gt;90,0,$F$4*$F$5/E145^2*(SIN(RADIANS(G155))*SIN(RADIANS(E146))+COS(RADIANS(G155))*COS(RADIANS(E146))*COS(RADIANS(X136))))</f>
        <v>#DIV/0!</v>
      </c>
      <c r="Y155" t="e">
        <f>IF(DEGREES(ACOS(SIN(RADIANS(G155))*SIN(RADIANS(E146))+COS(RADIANS(G155))*COS(RADIANS(E146))*COS(RADIANS(Y136))))&gt;90,0,$F$4*$F$5/E145^2*(SIN(RADIANS(G155))*SIN(RADIANS(E146))+COS(RADIANS(G155))*COS(RADIANS(E146))*COS(RADIANS(Y136))))</f>
        <v>#DIV/0!</v>
      </c>
      <c r="Z155" t="e">
        <f>IF(DEGREES(ACOS(SIN(RADIANS(G155))*SIN(RADIANS(E146))+COS(RADIANS(G155))*COS(RADIANS(E146))*COS(RADIANS(Z136))))&gt;90,0,$F$4*$F$5/E145^2*(SIN(RADIANS(G155))*SIN(RADIANS(E146))+COS(RADIANS(G155))*COS(RADIANS(E146))*COS(RADIANS(Z136))))</f>
        <v>#DIV/0!</v>
      </c>
      <c r="AA155" t="e">
        <f>IF(DEGREES(ACOS(SIN(RADIANS(G155))*SIN(RADIANS(E146))+COS(RADIANS(G155))*COS(RADIANS(E146))*COS(RADIANS(AA136))))&gt;90,0,$F$4*$F$5/E145^2*(SIN(RADIANS(G155))*SIN(RADIANS(E146))+COS(RADIANS(G155))*COS(RADIANS(E146))*COS(RADIANS(AA136))))</f>
        <v>#DIV/0!</v>
      </c>
      <c r="AB155" t="e">
        <f>IF(DEGREES(ACOS(SIN(RADIANS(G155))*SIN(RADIANS(E146))+COS(RADIANS(G155))*COS(RADIANS(E146))*COS(RADIANS(AB136))))&gt;90,0,$F$4*$F$5/E145^2*(SIN(RADIANS(G155))*SIN(RADIANS(E146))+COS(RADIANS(G155))*COS(RADIANS(E146))*COS(RADIANS(AB136))))</f>
        <v>#DIV/0!</v>
      </c>
      <c r="AC155" t="e">
        <f>IF(DEGREES(ACOS(SIN(RADIANS(G155))*SIN(RADIANS(E146))+COS(RADIANS(G155))*COS(RADIANS(E146))*COS(RADIANS(AC136))))&gt;90,0,$F$4*$F$5/E145^2*(SIN(RADIANS(G155))*SIN(RADIANS(E146))+COS(RADIANS(G155))*COS(RADIANS(E146))*COS(RADIANS(AC136))))</f>
        <v>#DIV/0!</v>
      </c>
      <c r="AD155" t="e">
        <f>IF(DEGREES(ACOS(SIN(RADIANS(G155))*SIN(RADIANS(E146))+COS(RADIANS(G155))*COS(RADIANS(E146))*COS(RADIANS(AD136))))&gt;90,0,$F$4*$F$5/E145^2*(SIN(RADIANS(G155))*SIN(RADIANS(E146))+COS(RADIANS(G155))*COS(RADIANS(E146))*COS(RADIANS(AD136))))</f>
        <v>#DIV/0!</v>
      </c>
      <c r="AE155" t="e">
        <f>IF(DEGREES(ACOS(SIN(RADIANS(G155))*SIN(RADIANS(E146))+COS(RADIANS(G155))*COS(RADIANS(E146))*COS(RADIANS(AE136))))&gt;90,0,$F$4*$F$5/E145^2*(SIN(RADIANS(G155))*SIN(RADIANS(E146))+COS(RADIANS(G155))*COS(RADIANS(E146))*COS(RADIANS(AE136))))</f>
        <v>#DIV/0!</v>
      </c>
      <c r="AF155" t="e">
        <f>IF(DEGREES(ACOS(SIN(RADIANS(G155))*SIN(RADIANS(E146))+COS(RADIANS(G155))*COS(RADIANS(E146))*COS(RADIANS(AF136))))&gt;90,0,$F$4*$F$5/E145^2*(SIN(RADIANS(G155))*SIN(RADIANS(E146))+COS(RADIANS(G155))*COS(RADIANS(E146))*COS(RADIANS(AF136))))</f>
        <v>#DIV/0!</v>
      </c>
      <c r="AG155" t="e">
        <f>IF(DEGREES(ACOS(SIN(RADIANS(G155))*SIN(RADIANS(E146))+COS(RADIANS(G155))*COS(RADIANS(E146))*COS(RADIANS(AG136))))&gt;90,0,$F$4*$F$5/E145^2*(SIN(RADIANS(G155))*SIN(RADIANS(E146))+COS(RADIANS(G155))*COS(RADIANS(E146))*COS(RADIANS(AG136))))</f>
        <v>#DIV/0!</v>
      </c>
      <c r="AH155" t="e">
        <f>IF(DEGREES(ACOS(SIN(RADIANS(G155))*SIN(RADIANS(E146))+COS(RADIANS(G155))*COS(RADIANS(E146))*COS(RADIANS(AH136))))&gt;90,0,$F$4*$F$5/E145^2*(SIN(RADIANS(G155))*SIN(RADIANS(E146))+COS(RADIANS(G155))*COS(RADIANS(E146))*COS(RADIANS(AH136))))</f>
        <v>#DIV/0!</v>
      </c>
      <c r="AI155" t="e">
        <f>IF(DEGREES(ACOS(SIN(RADIANS(G155))*SIN(RADIANS(E146))+COS(RADIANS(G155))*COS(RADIANS(E146))*COS(RADIANS(AI136))))&gt;90,0,$F$4*$F$5/E145^2*(SIN(RADIANS(G155))*SIN(RADIANS(E146))+COS(RADIANS(G155))*COS(RADIANS(E146))*COS(RADIANS(AI136))))</f>
        <v>#DIV/0!</v>
      </c>
      <c r="AJ155" t="e">
        <f>IF(DEGREES(ACOS(SIN(RADIANS(G155))*SIN(RADIANS(E146))+COS(RADIANS(G155))*COS(RADIANS(E146))*COS(RADIANS(AJ136))))&gt;90,0,$F$4*$F$5/E145^2*(SIN(RADIANS(G155))*SIN(RADIANS(E146))+COS(RADIANS(G155))*COS(RADIANS(E146))*COS(RADIANS(AJ136))))</f>
        <v>#DIV/0!</v>
      </c>
      <c r="AK155">
        <f>IF(DEGREES(ACOS(SIN(RADIANS(G155))*SIN(RADIANS(E146))+COS(RADIANS(G155))*COS(RADIANS(E146))*COS(RADIANS(AK136))))&gt;90,0,$F$4*$F$5/E145^2*(SIN(RADIANS(G155))*SIN(RADIANS(E146))+COS(RADIANS(G155))*COS(RADIANS(E146))*COS(RADIANS(AK136))))</f>
        <v>0</v>
      </c>
      <c r="AL155">
        <f>IF(DEGREES(ACOS(SIN(RADIANS(G155))*SIN(RADIANS(E146))+COS(RADIANS(G155))*COS(RADIANS(E146))*COS(RADIANS(AL136))))&gt;90,0,$F$4*$F$5/E145^2*(SIN(RADIANS(G155))*SIN(RADIANS(E146))+COS(RADIANS(G155))*COS(RADIANS(E146))*COS(RADIANS(AL136))))</f>
        <v>0</v>
      </c>
      <c r="AM155">
        <f>IF(DEGREES(ACOS(SIN(RADIANS(G155))*SIN(RADIANS(E146))+COS(RADIANS(G155))*COS(RADIANS(E146))*COS(RADIANS(AM136))))&gt;90,0,$F$4*$F$5/E145^2*(SIN(RADIANS(G155))*SIN(RADIANS(E146))+COS(RADIANS(G155))*COS(RADIANS(E146))*COS(RADIANS(AM136))))</f>
        <v>0</v>
      </c>
      <c r="AN155">
        <f>IF(DEGREES(ACOS(SIN(RADIANS(G155))*SIN(RADIANS(E146))+COS(RADIANS(G155))*COS(RADIANS(E146))*COS(RADIANS(AN136))))&gt;90,0,$F$4*$F$5/E145^2*(SIN(RADIANS(G155))*SIN(RADIANS(E146))+COS(RADIANS(G155))*COS(RADIANS(E146))*COS(RADIANS(AN136))))</f>
        <v>0</v>
      </c>
      <c r="AO155">
        <f>IF(DEGREES(ACOS(SIN(RADIANS(G155))*SIN(RADIANS(E146))+COS(RADIANS(G155))*COS(RADIANS(E146))*COS(RADIANS(AO136))))&gt;90,0,$F$4*$F$5/E145^2*(SIN(RADIANS(G155))*SIN(RADIANS(E146))+COS(RADIANS(G155))*COS(RADIANS(E146))*COS(RADIANS(AO136))))</f>
        <v>0</v>
      </c>
      <c r="AP155">
        <f>IF(DEGREES(ACOS(SIN(RADIANS(G155))*SIN(RADIANS(E146))+COS(RADIANS(G155))*COS(RADIANS(E146))*COS(RADIANS(AP136))))&gt;90,0,$F$4*$F$5/E145^2*(SIN(RADIANS(G155))*SIN(RADIANS(E146))+COS(RADIANS(G155))*COS(RADIANS(E146))*COS(RADIANS(AP136))))</f>
        <v>0</v>
      </c>
      <c r="AQ155">
        <f>IF(DEGREES(ACOS(SIN(RADIANS(G155))*SIN(RADIANS(E146))+COS(RADIANS(G155))*COS(RADIANS(E146))*COS(RADIANS(AQ136))))&gt;90,0,$F$4*$F$5/E145^2*(SIN(RADIANS(G155))*SIN(RADIANS(E146))+COS(RADIANS(G155))*COS(RADIANS(E146))*COS(RADIANS(AQ136))))</f>
        <v>0</v>
      </c>
      <c r="AR155">
        <f>IF(DEGREES(ACOS(SIN(RADIANS(G155))*SIN(RADIANS(E146))+COS(RADIANS(G155))*COS(RADIANS(E146))*COS(RADIANS(AR136))))&gt;90,0,$F$4*$F$5/E145^2*(SIN(RADIANS(G155))*SIN(RADIANS(E146))+COS(RADIANS(G155))*COS(RADIANS(E146))*COS(RADIANS(AR136))))</f>
        <v>0</v>
      </c>
    </row>
    <row r="156" spans="2:44" x14ac:dyDescent="0.5">
      <c r="G156">
        <v>-90</v>
      </c>
      <c r="I156" t="e">
        <f>IF(DEGREES(ACOS(SIN(RADIANS(G156))*SIN(RADIANS(E146))+COS(RADIANS(G156))*COS(RADIANS(E146))*COS(RADIANS(I136))))&gt;90,0,$F$4*$F$5/E145^2*(SIN(RADIANS(G156))*SIN(RADIANS(E146))+COS(RADIANS(G156))*COS(RADIANS(E146))*COS(RADIANS(I136))))</f>
        <v>#DIV/0!</v>
      </c>
      <c r="J156" t="e">
        <f>IF(DEGREES(ACOS(SIN(RADIANS(G156))*SIN(RADIANS(E146))+COS(RADIANS(G156))*COS(RADIANS(E146))*COS(RADIANS(J136))))&gt;90,0,$F$4*$F$5/E145^2*(SIN(RADIANS(G156))*SIN(RADIANS(E146))+COS(RADIANS(G156))*COS(RADIANS(E146))*COS(RADIANS(J136))))</f>
        <v>#DIV/0!</v>
      </c>
      <c r="K156" t="e">
        <f>IF(DEGREES(ACOS(SIN(RADIANS(G156))*SIN(RADIANS(E146))+COS(RADIANS(G156))*COS(RADIANS(E146))*COS(RADIANS(K136))))&gt;90,0,$F$4*$F$5/E145^2*(SIN(RADIANS(G156))*SIN(RADIANS(E146))+COS(RADIANS(G156))*COS(RADIANS(E146))*COS(RADIANS(K136))))</f>
        <v>#DIV/0!</v>
      </c>
      <c r="L156" t="e">
        <f>IF(DEGREES(ACOS(SIN(RADIANS(G156))*SIN(RADIANS(E146))+COS(RADIANS(G156))*COS(RADIANS(E146))*COS(RADIANS(L136))))&gt;90,0,$F$4*$F$5/E145^2*(SIN(RADIANS(G156))*SIN(RADIANS(E146))+COS(RADIANS(G156))*COS(RADIANS(E146))*COS(RADIANS(L136))))</f>
        <v>#DIV/0!</v>
      </c>
      <c r="M156" t="e">
        <f>IF(DEGREES(ACOS(SIN(RADIANS(G156))*SIN(RADIANS(E146))+COS(RADIANS(G156))*COS(RADIANS(E146))*COS(RADIANS(M136))))&gt;90,0,$F$4*$F$5/E145^2*(SIN(RADIANS(G156))*SIN(RADIANS(E146))+COS(RADIANS(G156))*COS(RADIANS(E146))*COS(RADIANS(M136))))</f>
        <v>#DIV/0!</v>
      </c>
      <c r="N156" t="e">
        <f>IF(DEGREES(ACOS(SIN(RADIANS(G156))*SIN(RADIANS(E146))+COS(RADIANS(G156))*COS(RADIANS(E146))*COS(RADIANS(N136))))&gt;90,0,$F$4*$F$5/E145^2*(SIN(RADIANS(G156))*SIN(RADIANS(E146))+COS(RADIANS(G156))*COS(RADIANS(E146))*COS(RADIANS(N136))))</f>
        <v>#DIV/0!</v>
      </c>
      <c r="O156" t="e">
        <f>IF(DEGREES(ACOS(SIN(RADIANS(G156))*SIN(RADIANS(E146))+COS(RADIANS(G156))*COS(RADIANS(E146))*COS(RADIANS(O136))))&gt;90,0,$F$4*$F$5/E145^2*(SIN(RADIANS(G156))*SIN(RADIANS(E146))+COS(RADIANS(G156))*COS(RADIANS(E146))*COS(RADIANS(O136))))</f>
        <v>#DIV/0!</v>
      </c>
      <c r="P156" t="e">
        <f>IF(DEGREES(ACOS(SIN(RADIANS(G156))*SIN(RADIANS(E146))+COS(RADIANS(G156))*COS(RADIANS(E146))*COS(RADIANS(P136))))&gt;90,0,$F$4*$F$5/E145^2*(SIN(RADIANS(G156))*SIN(RADIANS(E146))+COS(RADIANS(G156))*COS(RADIANS(E146))*COS(RADIANS(P136))))</f>
        <v>#DIV/0!</v>
      </c>
      <c r="Q156" t="e">
        <f>IF(DEGREES(ACOS(SIN(RADIANS(G156))*SIN(RADIANS(E146))+COS(RADIANS(G156))*COS(RADIANS(E146))*COS(RADIANS(Q136))))&gt;90,0,$F$4*$F$5/E145^2*(SIN(RADIANS(G156))*SIN(RADIANS(E146))+COS(RADIANS(G156))*COS(RADIANS(E146))*COS(RADIANS(Q136))))</f>
        <v>#DIV/0!</v>
      </c>
      <c r="R156" t="e">
        <f>IF(DEGREES(ACOS(SIN(RADIANS(G156))*SIN(RADIANS(E146))+COS(RADIANS(G156))*COS(RADIANS(E146))*COS(RADIANS(R136))))&gt;90,0,$F$4*$F$5/E145^2*(SIN(RADIANS(G156))*SIN(RADIANS(E146))+COS(RADIANS(G156))*COS(RADIANS(E146))*COS(RADIANS(R136))))</f>
        <v>#DIV/0!</v>
      </c>
      <c r="S156" t="e">
        <f>IF(DEGREES(ACOS(SIN(RADIANS(G156))*SIN(RADIANS(E146))+COS(RADIANS(G156))*COS(RADIANS(E146))*COS(RADIANS(S136))))&gt;90,0,$F$4*$F$5/E145^2*(SIN(RADIANS(G156))*SIN(RADIANS(E146))+COS(RADIANS(G156))*COS(RADIANS(E146))*COS(RADIANS(S136))))</f>
        <v>#DIV/0!</v>
      </c>
      <c r="T156" t="e">
        <f>IF(DEGREES(ACOS(SIN(RADIANS(G156))*SIN(RADIANS(E146))+COS(RADIANS(G156))*COS(RADIANS(E146))*COS(RADIANS(T136))))&gt;90,0,$F$4*$F$5/E145^2*(SIN(RADIANS(G156))*SIN(RADIANS(E146))+COS(RADIANS(G156))*COS(RADIANS(E146))*COS(RADIANS(T136))))</f>
        <v>#DIV/0!</v>
      </c>
      <c r="U156" t="e">
        <f>IF(DEGREES(ACOS(SIN(RADIANS(G156))*SIN(RADIANS(E146))+COS(RADIANS(G156))*COS(RADIANS(E146))*COS(RADIANS(U136))))&gt;90,0,$F$4*$F$5/E145^2*(SIN(RADIANS(G156))*SIN(RADIANS(E146))+COS(RADIANS(G156))*COS(RADIANS(E146))*COS(RADIANS(U136))))</f>
        <v>#DIV/0!</v>
      </c>
      <c r="V156" t="e">
        <f>IF(DEGREES(ACOS(SIN(RADIANS(G156))*SIN(RADIANS(E146))+COS(RADIANS(G156))*COS(RADIANS(E146))*COS(RADIANS(V136))))&gt;90,0,$F$4*$F$5/E145^2*(SIN(RADIANS(G156))*SIN(RADIANS(E146))+COS(RADIANS(G156))*COS(RADIANS(E146))*COS(RADIANS(V136))))</f>
        <v>#DIV/0!</v>
      </c>
      <c r="W156" t="e">
        <f>IF(DEGREES(ACOS(SIN(RADIANS(G156))*SIN(RADIANS(E146))+COS(RADIANS(G156))*COS(RADIANS(E146))*COS(RADIANS(W136))))&gt;90,0,$F$4*$F$5/E145^2*(SIN(RADIANS(G156))*SIN(RADIANS(E146))+COS(RADIANS(G156))*COS(RADIANS(E146))*COS(RADIANS(W136))))</f>
        <v>#DIV/0!</v>
      </c>
      <c r="X156" t="e">
        <f>IF(DEGREES(ACOS(SIN(RADIANS(G156))*SIN(RADIANS(E146))+COS(RADIANS(G156))*COS(RADIANS(E146))*COS(RADIANS(X136))))&gt;90,0,$F$4*$F$5/E145^2*(SIN(RADIANS(G156))*SIN(RADIANS(E146))+COS(RADIANS(G156))*COS(RADIANS(E146))*COS(RADIANS(X136))))</f>
        <v>#DIV/0!</v>
      </c>
      <c r="Y156" t="e">
        <f>IF(DEGREES(ACOS(SIN(RADIANS(G156))*SIN(RADIANS(E146))+COS(RADIANS(G156))*COS(RADIANS(E146))*COS(RADIANS(Y136))))&gt;90,0,$F$4*$F$5/E145^2*(SIN(RADIANS(G156))*SIN(RADIANS(E146))+COS(RADIANS(G156))*COS(RADIANS(E146))*COS(RADIANS(Y136))))</f>
        <v>#DIV/0!</v>
      </c>
      <c r="Z156" t="e">
        <f>IF(DEGREES(ACOS(SIN(RADIANS(G156))*SIN(RADIANS(E146))+COS(RADIANS(G156))*COS(RADIANS(E146))*COS(RADIANS(Z136))))&gt;90,0,$F$4*$F$5/E145^2*(SIN(RADIANS(G156))*SIN(RADIANS(E146))+COS(RADIANS(G156))*COS(RADIANS(E146))*COS(RADIANS(Z136))))</f>
        <v>#DIV/0!</v>
      </c>
      <c r="AA156" t="e">
        <f>IF(DEGREES(ACOS(SIN(RADIANS(G156))*SIN(RADIANS(E146))+COS(RADIANS(G156))*COS(RADIANS(E146))*COS(RADIANS(AA136))))&gt;90,0,$F$4*$F$5/E145^2*(SIN(RADIANS(G156))*SIN(RADIANS(E146))+COS(RADIANS(G156))*COS(RADIANS(E146))*COS(RADIANS(AA136))))</f>
        <v>#DIV/0!</v>
      </c>
      <c r="AB156" t="e">
        <f>IF(DEGREES(ACOS(SIN(RADIANS(G156))*SIN(RADIANS(E146))+COS(RADIANS(G156))*COS(RADIANS(E146))*COS(RADIANS(AB136))))&gt;90,0,$F$4*$F$5/E145^2*(SIN(RADIANS(G156))*SIN(RADIANS(E146))+COS(RADIANS(G156))*COS(RADIANS(E146))*COS(RADIANS(AB136))))</f>
        <v>#DIV/0!</v>
      </c>
      <c r="AC156" t="e">
        <f>IF(DEGREES(ACOS(SIN(RADIANS(G156))*SIN(RADIANS(E146))+COS(RADIANS(G156))*COS(RADIANS(E146))*COS(RADIANS(AC136))))&gt;90,0,$F$4*$F$5/E145^2*(SIN(RADIANS(G156))*SIN(RADIANS(E146))+COS(RADIANS(G156))*COS(RADIANS(E146))*COS(RADIANS(AC136))))</f>
        <v>#DIV/0!</v>
      </c>
      <c r="AD156" t="e">
        <f>IF(DEGREES(ACOS(SIN(RADIANS(G156))*SIN(RADIANS(E146))+COS(RADIANS(G156))*COS(RADIANS(E146))*COS(RADIANS(AD136))))&gt;90,0,$F$4*$F$5/E145^2*(SIN(RADIANS(G156))*SIN(RADIANS(E146))+COS(RADIANS(G156))*COS(RADIANS(E146))*COS(RADIANS(AD136))))</f>
        <v>#DIV/0!</v>
      </c>
      <c r="AE156" t="e">
        <f>IF(DEGREES(ACOS(SIN(RADIANS(G156))*SIN(RADIANS(E146))+COS(RADIANS(G156))*COS(RADIANS(E146))*COS(RADIANS(AE136))))&gt;90,0,$F$4*$F$5/E145^2*(SIN(RADIANS(G156))*SIN(RADIANS(E146))+COS(RADIANS(G156))*COS(RADIANS(E146))*COS(RADIANS(AE136))))</f>
        <v>#DIV/0!</v>
      </c>
      <c r="AF156" t="e">
        <f>IF(DEGREES(ACOS(SIN(RADIANS(G156))*SIN(RADIANS(E146))+COS(RADIANS(G156))*COS(RADIANS(E146))*COS(RADIANS(AF136))))&gt;90,0,$F$4*$F$5/E145^2*(SIN(RADIANS(G156))*SIN(RADIANS(E146))+COS(RADIANS(G156))*COS(RADIANS(E146))*COS(RADIANS(AF136))))</f>
        <v>#DIV/0!</v>
      </c>
      <c r="AG156" t="e">
        <f>IF(DEGREES(ACOS(SIN(RADIANS(G156))*SIN(RADIANS(E146))+COS(RADIANS(G156))*COS(RADIANS(E146))*COS(RADIANS(AG136))))&gt;90,0,$F$4*$F$5/E145^2*(SIN(RADIANS(G156))*SIN(RADIANS(E146))+COS(RADIANS(G156))*COS(RADIANS(E146))*COS(RADIANS(AG136))))</f>
        <v>#DIV/0!</v>
      </c>
      <c r="AH156" t="e">
        <f>IF(DEGREES(ACOS(SIN(RADIANS(G156))*SIN(RADIANS(E146))+COS(RADIANS(G156))*COS(RADIANS(E146))*COS(RADIANS(AH136))))&gt;90,0,$F$4*$F$5/E145^2*(SIN(RADIANS(G156))*SIN(RADIANS(E146))+COS(RADIANS(G156))*COS(RADIANS(E146))*COS(RADIANS(AH136))))</f>
        <v>#DIV/0!</v>
      </c>
      <c r="AI156" t="e">
        <f>IF(DEGREES(ACOS(SIN(RADIANS(G156))*SIN(RADIANS(E146))+COS(RADIANS(G156))*COS(RADIANS(E146))*COS(RADIANS(AI136))))&gt;90,0,$F$4*$F$5/E145^2*(SIN(RADIANS(G156))*SIN(RADIANS(E146))+COS(RADIANS(G156))*COS(RADIANS(E146))*COS(RADIANS(AI136))))</f>
        <v>#DIV/0!</v>
      </c>
      <c r="AJ156" t="e">
        <f>IF(DEGREES(ACOS(SIN(RADIANS(G156))*SIN(RADIANS(E146))+COS(RADIANS(G156))*COS(RADIANS(E146))*COS(RADIANS(AJ136))))&gt;90,0,$F$4*$F$5/E145^2*(SIN(RADIANS(G156))*SIN(RADIANS(E146))+COS(RADIANS(G156))*COS(RADIANS(E146))*COS(RADIANS(AJ136))))</f>
        <v>#DIV/0!</v>
      </c>
      <c r="AK156" t="e">
        <f>IF(DEGREES(ACOS(SIN(RADIANS(G156))*SIN(RADIANS(E146))+COS(RADIANS(G156))*COS(RADIANS(E146))*COS(RADIANS(AK136))))&gt;90,0,$F$4*$F$5/E145^2*(SIN(RADIANS(G156))*SIN(RADIANS(E146))+COS(RADIANS(G156))*COS(RADIANS(E146))*COS(RADIANS(AK136))))</f>
        <v>#DIV/0!</v>
      </c>
      <c r="AL156" t="e">
        <f>IF(DEGREES(ACOS(SIN(RADIANS(G156))*SIN(RADIANS(E146))+COS(RADIANS(G156))*COS(RADIANS(E146))*COS(RADIANS(AL136))))&gt;90,0,$F$4*$F$5/E145^2*(SIN(RADIANS(G156))*SIN(RADIANS(E146))+COS(RADIANS(G156))*COS(RADIANS(E146))*COS(RADIANS(AL136))))</f>
        <v>#DIV/0!</v>
      </c>
      <c r="AM156" t="e">
        <f>IF(DEGREES(ACOS(SIN(RADIANS(G156))*SIN(RADIANS(E146))+COS(RADIANS(G156))*COS(RADIANS(E146))*COS(RADIANS(AM136))))&gt;90,0,$F$4*$F$5/E145^2*(SIN(RADIANS(G156))*SIN(RADIANS(E146))+COS(RADIANS(G156))*COS(RADIANS(E146))*COS(RADIANS(AM136))))</f>
        <v>#DIV/0!</v>
      </c>
      <c r="AN156" t="e">
        <f>IF(DEGREES(ACOS(SIN(RADIANS(G156))*SIN(RADIANS(E146))+COS(RADIANS(G156))*COS(RADIANS(E146))*COS(RADIANS(AN136))))&gt;90,0,$F$4*$F$5/E145^2*(SIN(RADIANS(G156))*SIN(RADIANS(E146))+COS(RADIANS(G156))*COS(RADIANS(E146))*COS(RADIANS(AN136))))</f>
        <v>#DIV/0!</v>
      </c>
      <c r="AO156" t="e">
        <f>IF(DEGREES(ACOS(SIN(RADIANS(G156))*SIN(RADIANS(E146))+COS(RADIANS(G156))*COS(RADIANS(E146))*COS(RADIANS(AO136))))&gt;90,0,$F$4*$F$5/E145^2*(SIN(RADIANS(G156))*SIN(RADIANS(E146))+COS(RADIANS(G156))*COS(RADIANS(E146))*COS(RADIANS(AO136))))</f>
        <v>#DIV/0!</v>
      </c>
      <c r="AP156" t="e">
        <f>IF(DEGREES(ACOS(SIN(RADIANS(G156))*SIN(RADIANS(E146))+COS(RADIANS(G156))*COS(RADIANS(E146))*COS(RADIANS(AP136))))&gt;90,0,$F$4*$F$5/E145^2*(SIN(RADIANS(G156))*SIN(RADIANS(E146))+COS(RADIANS(G156))*COS(RADIANS(E146))*COS(RADIANS(AP136))))</f>
        <v>#DIV/0!</v>
      </c>
      <c r="AQ156" t="e">
        <f>IF(DEGREES(ACOS(SIN(RADIANS(G156))*SIN(RADIANS(E146))+COS(RADIANS(G156))*COS(RADIANS(E146))*COS(RADIANS(AQ136))))&gt;90,0,$F$4*$F$5/E145^2*(SIN(RADIANS(G156))*SIN(RADIANS(E146))+COS(RADIANS(G156))*COS(RADIANS(E146))*COS(RADIANS(AQ136))))</f>
        <v>#DIV/0!</v>
      </c>
      <c r="AR156" t="e">
        <f>IF(DEGREES(ACOS(SIN(RADIANS(G156))*SIN(RADIANS(E146))+COS(RADIANS(G156))*COS(RADIANS(E146))*COS(RADIANS(AR136))))&gt;90,0,$F$4*$F$5/E145^2*(SIN(RADIANS(G156))*SIN(RADIANS(E146))+COS(RADIANS(G156))*COS(RADIANS(E146))*COS(RADIANS(AR136))))</f>
        <v>#DIV/0!</v>
      </c>
    </row>
    <row r="158" spans="2:44" x14ac:dyDescent="0.5">
      <c r="H158" t="s">
        <v>769</v>
      </c>
      <c r="I158">
        <v>180</v>
      </c>
      <c r="J158">
        <v>170</v>
      </c>
      <c r="K158">
        <v>160</v>
      </c>
      <c r="L158">
        <v>150</v>
      </c>
      <c r="M158">
        <v>140</v>
      </c>
      <c r="N158">
        <v>130</v>
      </c>
      <c r="O158">
        <v>120</v>
      </c>
      <c r="P158">
        <v>110</v>
      </c>
      <c r="Q158">
        <v>100</v>
      </c>
      <c r="R158">
        <v>90</v>
      </c>
      <c r="S158">
        <v>80</v>
      </c>
      <c r="T158">
        <v>70</v>
      </c>
      <c r="U158">
        <v>60</v>
      </c>
      <c r="V158">
        <v>50</v>
      </c>
      <c r="W158">
        <v>40</v>
      </c>
      <c r="X158">
        <v>30</v>
      </c>
      <c r="Y158">
        <v>20</v>
      </c>
      <c r="Z158">
        <v>10</v>
      </c>
      <c r="AA158">
        <v>0</v>
      </c>
      <c r="AB158">
        <v>-10</v>
      </c>
      <c r="AC158">
        <v>-20</v>
      </c>
      <c r="AD158">
        <v>-30</v>
      </c>
      <c r="AE158">
        <v>-40</v>
      </c>
      <c r="AF158">
        <v>-50</v>
      </c>
      <c r="AG158">
        <v>-60</v>
      </c>
      <c r="AH158">
        <v>-70</v>
      </c>
      <c r="AI158">
        <v>-80</v>
      </c>
      <c r="AJ158">
        <v>-90</v>
      </c>
      <c r="AK158">
        <v>-100</v>
      </c>
      <c r="AL158">
        <v>-110</v>
      </c>
      <c r="AM158">
        <v>-120</v>
      </c>
      <c r="AN158">
        <v>-130</v>
      </c>
      <c r="AO158">
        <v>-140</v>
      </c>
      <c r="AP158">
        <v>-150</v>
      </c>
      <c r="AQ158">
        <v>-160</v>
      </c>
      <c r="AR158">
        <v>-170</v>
      </c>
    </row>
    <row r="159" spans="2:44" x14ac:dyDescent="0.5">
      <c r="H159" t="s">
        <v>779</v>
      </c>
      <c r="I159">
        <f>IF(ABS(I158-E171)&gt;180,IF(ABS(I158-E171)&gt;360,ABS(I158-E171)-360,360-ABS(I158-E171)),ABS(I158-E171))</f>
        <v>180</v>
      </c>
      <c r="J159">
        <f>IF(ABS(J158-E171)&gt;180,IF(ABS(J158-E171)&gt;360,ABS(J158-E171)-360,360-ABS(J158-E171)),ABS(J158-E171))</f>
        <v>170</v>
      </c>
      <c r="K159">
        <f>IF(ABS(K158-E171)&gt;180,IF(ABS(K158-E171)&gt;360,ABS(K158-E171)-360,360-ABS(K158-E171)),ABS(K158-E171))</f>
        <v>160</v>
      </c>
      <c r="L159">
        <f>IF(ABS(L158-E171)&gt;180,IF(ABS(L158-E171)&gt;360,ABS(L158-E171)-360,360-ABS(L158-E171)),ABS(L158-E171))</f>
        <v>150</v>
      </c>
      <c r="M159">
        <f>IF(ABS(M158-E171)&gt;180,IF(ABS(M158-E171)&gt;360,ABS(M158-E171)-360,360-ABS(M158-E171)),ABS(M158-E171))</f>
        <v>140</v>
      </c>
      <c r="N159">
        <f>IF(ABS(N158-E171)&gt;180,IF(ABS(N158-E171)&gt;360,ABS(N158-E171)-360,360-ABS(N158-E171)),ABS(N158-E171))</f>
        <v>130</v>
      </c>
      <c r="O159">
        <f>IF(ABS(O158-E171)&gt;180,IF(ABS(O158-E171)&gt;360,ABS(O158-E171)-360,360-ABS(O158-E171)),ABS(O158-E171))</f>
        <v>119.99999999999999</v>
      </c>
      <c r="P159">
        <f>IF(ABS(P158-E171)&gt;180,IF(ABS(P158-E171)&gt;360,ABS(P158-E171)-360,360-ABS(P158-E171)),ABS(P158-E171))</f>
        <v>109.99999999999999</v>
      </c>
      <c r="Q159">
        <f>IF(ABS(Q158-E171)&gt;180,IF(ABS(Q158-E171)&gt;360,ABS(Q158-E171)-360,360-ABS(Q158-E171)),ABS(Q158-E171))</f>
        <v>99.999999999999986</v>
      </c>
      <c r="R159">
        <f>IF(ABS(R158-E171)&gt;180,IF(ABS(R158-E171)&gt;360,ABS(R158-E171)-360,360-ABS(R158-E171)),ABS(R158-E171))</f>
        <v>89.999999999999986</v>
      </c>
      <c r="S159">
        <f>IF(ABS(S158-E171)&gt;180,IF(ABS(S158-E171)&gt;360,ABS(S158-E171)-360,360-ABS(S158-E171)),ABS(S158-E171))</f>
        <v>79.999999999999986</v>
      </c>
      <c r="T159">
        <f>IF(ABS(T158-E171)&gt;180,IF(ABS(T158-E171)&gt;360,ABS(T158-E171)-360,360-ABS(T158-E171)),ABS(T158-E171))</f>
        <v>69.999999999999986</v>
      </c>
      <c r="U159">
        <f>IF(ABS(U158-E171)&gt;180,IF(ABS(U158-E171)&gt;360,ABS(U158-E171)-360,360-ABS(U158-E171)),ABS(U158-E171))</f>
        <v>59.999999999999986</v>
      </c>
      <c r="V159">
        <f>IF(ABS(V158-E171)&gt;180,IF(ABS(V158-E171)&gt;360,ABS(V158-E171)-360,360-ABS(V158-E171)),ABS(V158-E171))</f>
        <v>49.999999999999986</v>
      </c>
      <c r="W159">
        <f>IF(ABS(W158-E171)&gt;180,IF(ABS(W158-E171)&gt;360,ABS(W158-E171)-360,360-ABS(W158-E171)),ABS(W158-E171))</f>
        <v>39.999999999999986</v>
      </c>
      <c r="X159">
        <f>IF(ABS(X158-E171)&gt;180,IF(ABS(X158-E171)&gt;360,ABS(X158-E171)-360,360-ABS(X158-E171)),ABS(X158-E171))</f>
        <v>29.999999999999986</v>
      </c>
      <c r="Y159">
        <f>IF(ABS(Y158-E171)&gt;180,IF(ABS(Y158-E171)&gt;360,ABS(Y158-E171)-360,360-ABS(Y158-E171)),ABS(Y158-E171))</f>
        <v>19.999999999999986</v>
      </c>
      <c r="Z159">
        <f>IF(ABS(Z158-E171)&gt;180,IF(ABS(Z158-E171)&gt;360,ABS(Z158-E171)-360,360-ABS(Z158-E171)),ABS(Z158-E171))</f>
        <v>9.9999999999999858</v>
      </c>
      <c r="AA159">
        <f>IF(ABS(AA158-E171)&gt;180,IF(ABS(AA158-E171)&gt;360,ABS(AA158-E171)-360,360-ABS(AA158-E171)),ABS(AA158-E171))</f>
        <v>1.4210854715202004E-14</v>
      </c>
      <c r="AB159">
        <f>IF(ABS(AB158-E171)&gt;180,IF(ABS(AB158-E171)&gt;360,ABS(AB158-E171)-360,360-ABS(AB158-E171)),ABS(AB158-E171))</f>
        <v>10.000000000000014</v>
      </c>
      <c r="AC159">
        <f>IF(ABS(AC158-E171)&gt;180,IF(ABS(AC158-E171)&gt;360,ABS(AC158-E171)-360,360-ABS(AC158-E171)),ABS(AC158-E171))</f>
        <v>20.000000000000014</v>
      </c>
      <c r="AD159">
        <f>IF(ABS(AD158-E171)&gt;180,IF(ABS(AD158-E171)&gt;360,ABS(AD158-E171)-360,360-ABS(AD158-E171)),ABS(AD158-E171))</f>
        <v>30.000000000000014</v>
      </c>
      <c r="AE159">
        <f>IF(ABS(AE158-E171)&gt;180,IF(ABS(AE158-E171)&gt;360,ABS(AE158-E171)-360,360-ABS(AE158-E171)),ABS(AE158-E171))</f>
        <v>40.000000000000014</v>
      </c>
      <c r="AF159">
        <f>IF(ABS(AF158-E171)&gt;180,IF(ABS(AF158-E171)&gt;360,ABS(AF158-E171)-360,360-ABS(AF158-E171)),ABS(AF158-E171))</f>
        <v>50.000000000000014</v>
      </c>
      <c r="AG159">
        <f>IF(ABS(AG158-E171)&gt;180,IF(ABS(AG158-E171)&gt;360,ABS(AG158-E171)-360,360-ABS(AG158-E171)),ABS(AG158-E171))</f>
        <v>60.000000000000014</v>
      </c>
      <c r="AH159">
        <f>IF(ABS(AH158-E171)&gt;180,IF(ABS(AH158-E171)&gt;360,ABS(AH158-E171)-360,360-ABS(AH158-E171)),ABS(AH158-E171))</f>
        <v>70.000000000000014</v>
      </c>
      <c r="AI159">
        <f>IF(ABS(AI158-E171)&gt;180,IF(ABS(AI158-E171)&gt;360,ABS(AI158-E171)-360,360-ABS(AI158-E171)),ABS(AI158-E171))</f>
        <v>80.000000000000014</v>
      </c>
      <c r="AJ159">
        <f>IF(ABS(AJ158-E171)&gt;180,IF(ABS(AJ158-E171)&gt;360,ABS(AJ158-E171)-360,360-ABS(AJ158-E171)),ABS(AJ158-E171))</f>
        <v>90.000000000000014</v>
      </c>
      <c r="AK159">
        <f>IF(ABS(AK158-E171)&gt;180,IF(ABS(AK158-E171)&gt;360,ABS(AK158-E171)-360,360-ABS(AK158-E171)),ABS(AK158-E171))</f>
        <v>100.00000000000001</v>
      </c>
      <c r="AL159">
        <f>IF(ABS(AL158-E171)&gt;180,IF(ABS(AL158-E171)&gt;360,ABS(AL158-E171)-360,360-ABS(AL158-E171)),ABS(AL158-E171))</f>
        <v>110.00000000000001</v>
      </c>
      <c r="AM159">
        <f>IF(ABS(AM158-E171)&gt;180,IF(ABS(AM158-E171)&gt;360,ABS(AM158-E171)-360,360-ABS(AM158-E171)),ABS(AM158-E171))</f>
        <v>120.00000000000001</v>
      </c>
      <c r="AN159">
        <f>IF(ABS(AN158-E171)&gt;180,IF(ABS(AN158-E171)&gt;360,ABS(AN158-E171)-360,360-ABS(AN158-E171)),ABS(AN158-E171))</f>
        <v>130</v>
      </c>
      <c r="AO159">
        <f>IF(ABS(AO158-E171)&gt;180,IF(ABS(AO158-E171)&gt;360,ABS(AO158-E171)-360,360-ABS(AO158-E171)),ABS(AO158-E171))</f>
        <v>140</v>
      </c>
      <c r="AP159">
        <f>IF(ABS(AP158-E171)&gt;180,IF(ABS(AP158-E171)&gt;360,ABS(AP158-E171)-360,360-ABS(AP158-E171)),ABS(AP158-E171))</f>
        <v>150</v>
      </c>
      <c r="AQ159">
        <f>IF(ABS(AQ158-E171)&gt;180,IF(ABS(AQ158-E171)&gt;360,ABS(AQ158-E171)-360,360-ABS(AQ158-E171)),ABS(AQ158-E171))</f>
        <v>160</v>
      </c>
      <c r="AR159">
        <f>IF(ABS(AR158-E171)&gt;180,IF(ABS(AR158-E171)&gt;360,ABS(AR158-E171)-360,360-ABS(AR158-E171)),ABS(AR158-E171))</f>
        <v>170</v>
      </c>
    </row>
    <row r="160" spans="2:44" x14ac:dyDescent="0.5">
      <c r="G160" t="s">
        <v>734</v>
      </c>
    </row>
    <row r="161" spans="2:44" x14ac:dyDescent="0.5">
      <c r="B161" t="s">
        <v>788</v>
      </c>
      <c r="E161">
        <v>50</v>
      </c>
      <c r="G161">
        <v>90</v>
      </c>
      <c r="I161" t="e">
        <f>IF(DEGREES(ACOS(SIN(RADIANS(G161))*SIN(RADIANS(E169))+COS(RADIANS(G161))*COS(RADIANS(E169))*COS(RADIANS(I159))))&gt;90,0,$F$4*$F$5/E168^2*(SIN(RADIANS(G161))*SIN(RADIANS(E169))+COS(RADIANS(G161))*COS(RADIANS(E169))*COS(RADIANS(I159))))</f>
        <v>#DIV/0!</v>
      </c>
      <c r="J161" t="e">
        <f>IF(DEGREES(ACOS(SIN(RADIANS(G161))*SIN(RADIANS(E169))+COS(RADIANS(G161))*COS(RADIANS(E169))*COS(RADIANS(J159))))&gt;90,0,$F$4*$F$5/E168^2*(SIN(RADIANS(G161))*SIN(RADIANS(E169))+COS(RADIANS(G161))*COS(RADIANS(E169))*COS(RADIANS(J159))))</f>
        <v>#DIV/0!</v>
      </c>
      <c r="K161" t="e">
        <f>IF(DEGREES(ACOS(SIN(RADIANS(G161))*SIN(RADIANS(E169))+COS(RADIANS(G161))*COS(RADIANS(E169))*COS(RADIANS(K159))))&gt;90,0,$F$4*$F$5/E168^2*(SIN(RADIANS(G161))*SIN(RADIANS(E169))+COS(RADIANS(G161))*COS(RADIANS(E169))*COS(RADIANS(K159))))</f>
        <v>#DIV/0!</v>
      </c>
      <c r="L161" t="e">
        <f>IF(DEGREES(ACOS(SIN(RADIANS(G161))*SIN(RADIANS(E169))+COS(RADIANS(G161))*COS(RADIANS(E169))*COS(RADIANS(L159))))&gt;90,0,$F$4*$F$5/E168^2*(SIN(RADIANS(G161))*SIN(RADIANS(E169))+COS(RADIANS(G161))*COS(RADIANS(E169))*COS(RADIANS(L159))))</f>
        <v>#DIV/0!</v>
      </c>
      <c r="M161" t="e">
        <f>IF(DEGREES(ACOS(SIN(RADIANS(G161))*SIN(RADIANS(E169))+COS(RADIANS(G161))*COS(RADIANS(E169))*COS(RADIANS(M159))))&gt;90,0,$F$4*$F$5/E168^2*(SIN(RADIANS(G161))*SIN(RADIANS(E169))+COS(RADIANS(G161))*COS(RADIANS(E169))*COS(RADIANS(M159))))</f>
        <v>#DIV/0!</v>
      </c>
      <c r="N161" t="e">
        <f>IF(DEGREES(ACOS(SIN(RADIANS(G161))*SIN(RADIANS(E169))+COS(RADIANS(G161))*COS(RADIANS(E169))*COS(RADIANS(N159))))&gt;90,0,$F$4*$F$5/E168^2*(SIN(RADIANS(G161))*SIN(RADIANS(E169))+COS(RADIANS(G161))*COS(RADIANS(E169))*COS(RADIANS(N159))))</f>
        <v>#DIV/0!</v>
      </c>
      <c r="O161" t="e">
        <f>IF(DEGREES(ACOS(SIN(RADIANS(G161))*SIN(RADIANS(E169))+COS(RADIANS(G161))*COS(RADIANS(E169))*COS(RADIANS(O159))))&gt;90,0,$F$4*$F$5/E168^2*(SIN(RADIANS(G161))*SIN(RADIANS(E169))+COS(RADIANS(G161))*COS(RADIANS(E169))*COS(RADIANS(O159))))</f>
        <v>#DIV/0!</v>
      </c>
      <c r="P161" t="e">
        <f>IF(DEGREES(ACOS(SIN(RADIANS(G161))*SIN(RADIANS(E169))+COS(RADIANS(G161))*COS(RADIANS(E169))*COS(RADIANS(P159))))&gt;90,0,$F$4*$F$5/E168^2*(SIN(RADIANS(G161))*SIN(RADIANS(E169))+COS(RADIANS(G161))*COS(RADIANS(E169))*COS(RADIANS(P159))))</f>
        <v>#DIV/0!</v>
      </c>
      <c r="Q161" t="e">
        <f>IF(DEGREES(ACOS(SIN(RADIANS(G161))*SIN(RADIANS(E169))+COS(RADIANS(G161))*COS(RADIANS(E169))*COS(RADIANS(Q159))))&gt;90,0,$F$4*$F$5/E168^2*(SIN(RADIANS(G161))*SIN(RADIANS(E169))+COS(RADIANS(G161))*COS(RADIANS(E169))*COS(RADIANS(Q159))))</f>
        <v>#DIV/0!</v>
      </c>
      <c r="R161" t="e">
        <f>IF(DEGREES(ACOS(SIN(RADIANS(G161))*SIN(RADIANS(E169))+COS(RADIANS(G161))*COS(RADIANS(E169))*COS(RADIANS(R159))))&gt;90,0,$F$4*$F$5/E168^2*(SIN(RADIANS(G161))*SIN(RADIANS(E169))+COS(RADIANS(G161))*COS(RADIANS(E169))*COS(RADIANS(R159))))</f>
        <v>#DIV/0!</v>
      </c>
      <c r="S161" t="e">
        <f>IF(DEGREES(ACOS(SIN(RADIANS(G161))*SIN(RADIANS(E169))+COS(RADIANS(G161))*COS(RADIANS(E169))*COS(RADIANS(S159))))&gt;90,0,$F$4*$F$5/E168^2*(SIN(RADIANS(G161))*SIN(RADIANS(E169))+COS(RADIANS(G161))*COS(RADIANS(E169))*COS(RADIANS(S159))))</f>
        <v>#DIV/0!</v>
      </c>
      <c r="T161" t="e">
        <f>IF(DEGREES(ACOS(SIN(RADIANS(G161))*SIN(RADIANS(E169))+COS(RADIANS(G161))*COS(RADIANS(E169))*COS(RADIANS(T159))))&gt;90,0,$F$4*$F$5/E168^2*(SIN(RADIANS(G161))*SIN(RADIANS(E169))+COS(RADIANS(G161))*COS(RADIANS(E169))*COS(RADIANS(T159))))</f>
        <v>#DIV/0!</v>
      </c>
      <c r="U161" t="e">
        <f>IF(DEGREES(ACOS(SIN(RADIANS(G161))*SIN(RADIANS(E169))+COS(RADIANS(G161))*COS(RADIANS(E169))*COS(RADIANS(U159))))&gt;90,0,$F$4*$F$5/E168^2*(SIN(RADIANS(G161))*SIN(RADIANS(E169))+COS(RADIANS(G161))*COS(RADIANS(E169))*COS(RADIANS(U159))))</f>
        <v>#DIV/0!</v>
      </c>
      <c r="V161" t="e">
        <f>IF(DEGREES(ACOS(SIN(RADIANS(G161))*SIN(RADIANS(E169))+COS(RADIANS(G161))*COS(RADIANS(E169))*COS(RADIANS(V159))))&gt;90,0,$F$4*$F$5/E168^2*(SIN(RADIANS(G161))*SIN(RADIANS(E169))+COS(RADIANS(G161))*COS(RADIANS(E169))*COS(RADIANS(V159))))</f>
        <v>#DIV/0!</v>
      </c>
      <c r="W161" t="e">
        <f>IF(DEGREES(ACOS(SIN(RADIANS(G161))*SIN(RADIANS(E169))+COS(RADIANS(G161))*COS(RADIANS(E169))*COS(RADIANS(W159))))&gt;90,0,$F$4*$F$5/E168^2*(SIN(RADIANS(G161))*SIN(RADIANS(E169))+COS(RADIANS(G161))*COS(RADIANS(E169))*COS(RADIANS(W159))))</f>
        <v>#DIV/0!</v>
      </c>
      <c r="X161" t="e">
        <f>IF(DEGREES(ACOS(SIN(RADIANS(G161))*SIN(RADIANS(E169))+COS(RADIANS(G161))*COS(RADIANS(E169))*COS(RADIANS(X159))))&gt;90,0,$F$4*$F$5/E168^2*(SIN(RADIANS(G161))*SIN(RADIANS(E169))+COS(RADIANS(G161))*COS(RADIANS(E169))*COS(RADIANS(X159))))</f>
        <v>#DIV/0!</v>
      </c>
      <c r="Y161" t="e">
        <f>IF(DEGREES(ACOS(SIN(RADIANS(G161))*SIN(RADIANS(E169))+COS(RADIANS(G161))*COS(RADIANS(E169))*COS(RADIANS(Y159))))&gt;90,0,$F$4*$F$5/E168^2*(SIN(RADIANS(G161))*SIN(RADIANS(E169))+COS(RADIANS(G161))*COS(RADIANS(E169))*COS(RADIANS(Y159))))</f>
        <v>#DIV/0!</v>
      </c>
      <c r="Z161" t="e">
        <f>IF(DEGREES(ACOS(SIN(RADIANS(G161))*SIN(RADIANS(E169))+COS(RADIANS(G161))*COS(RADIANS(E169))*COS(RADIANS(Z159))))&gt;90,0,$F$4*$F$5/E168^2*(SIN(RADIANS(G161))*SIN(RADIANS(E169))+COS(RADIANS(G161))*COS(RADIANS(E169))*COS(RADIANS(Z159))))</f>
        <v>#DIV/0!</v>
      </c>
      <c r="AA161" t="e">
        <f>IF(DEGREES(ACOS(SIN(RADIANS(G161))*SIN(RADIANS(E169))+COS(RADIANS(G161))*COS(RADIANS(E169))*COS(RADIANS(AA159))))&gt;90,0,$F$4*$F$5/E168^2*(SIN(RADIANS(G161))*SIN(RADIANS(E169))+COS(RADIANS(G161))*COS(RADIANS(E169))*COS(RADIANS(AA159))))</f>
        <v>#DIV/0!</v>
      </c>
      <c r="AB161" t="e">
        <f>IF(DEGREES(ACOS(SIN(RADIANS(G161))*SIN(RADIANS(E169))+COS(RADIANS(G161))*COS(RADIANS(E169))*COS(RADIANS(AB159))))&gt;90,0,$F$4*$F$5/E168^2*(SIN(RADIANS(G161))*SIN(RADIANS(E169))+COS(RADIANS(G161))*COS(RADIANS(E169))*COS(RADIANS(AB159))))</f>
        <v>#DIV/0!</v>
      </c>
      <c r="AC161" t="e">
        <f>IF(DEGREES(ACOS(SIN(RADIANS(G161))*SIN(RADIANS(E169))+COS(RADIANS(G161))*COS(RADIANS(E169))*COS(RADIANS(AC159))))&gt;90,0,$F$4*$F$5/E168^2*(SIN(RADIANS(G161))*SIN(RADIANS(E169))+COS(RADIANS(G161))*COS(RADIANS(E169))*COS(RADIANS(AC159))))</f>
        <v>#DIV/0!</v>
      </c>
      <c r="AD161" t="e">
        <f>IF(DEGREES(ACOS(SIN(RADIANS(G161))*SIN(RADIANS(E169))+COS(RADIANS(G161))*COS(RADIANS(E169))*COS(RADIANS(AD159))))&gt;90,0,$F$4*$F$5/E168^2*(SIN(RADIANS(G161))*SIN(RADIANS(E169))+COS(RADIANS(G161))*COS(RADIANS(E169))*COS(RADIANS(AD159))))</f>
        <v>#DIV/0!</v>
      </c>
      <c r="AE161" t="e">
        <f>IF(DEGREES(ACOS(SIN(RADIANS(G161))*SIN(RADIANS(E169))+COS(RADIANS(G161))*COS(RADIANS(E169))*COS(RADIANS(AE159))))&gt;90,0,$F$4*$F$5/E168^2*(SIN(RADIANS(G161))*SIN(RADIANS(E169))+COS(RADIANS(G161))*COS(RADIANS(E169))*COS(RADIANS(AE159))))</f>
        <v>#DIV/0!</v>
      </c>
      <c r="AF161" t="e">
        <f>IF(DEGREES(ACOS(SIN(RADIANS(G161))*SIN(RADIANS(E169))+COS(RADIANS(G161))*COS(RADIANS(E169))*COS(RADIANS(AF159))))&gt;90,0,$F$4*$F$5/E168^2*(SIN(RADIANS(G161))*SIN(RADIANS(E169))+COS(RADIANS(G161))*COS(RADIANS(E169))*COS(RADIANS(AF159))))</f>
        <v>#DIV/0!</v>
      </c>
      <c r="AG161" t="e">
        <f>IF(DEGREES(ACOS(SIN(RADIANS(G161))*SIN(RADIANS(E169))+COS(RADIANS(G161))*COS(RADIANS(E169))*COS(RADIANS(AG159))))&gt;90,0,$F$4*$F$5/E168^2*(SIN(RADIANS(G161))*SIN(RADIANS(E169))+COS(RADIANS(G161))*COS(RADIANS(E169))*COS(RADIANS(AG159))))</f>
        <v>#DIV/0!</v>
      </c>
      <c r="AH161" t="e">
        <f>IF(DEGREES(ACOS(SIN(RADIANS(G161))*SIN(RADIANS(E169))+COS(RADIANS(G161))*COS(RADIANS(E169))*COS(RADIANS(AH159))))&gt;90,0,$F$4*$F$5/E168^2*(SIN(RADIANS(G161))*SIN(RADIANS(E169))+COS(RADIANS(G161))*COS(RADIANS(E169))*COS(RADIANS(AH159))))</f>
        <v>#DIV/0!</v>
      </c>
      <c r="AI161" t="e">
        <f>IF(DEGREES(ACOS(SIN(RADIANS(G161))*SIN(RADIANS(E169))+COS(RADIANS(G161))*COS(RADIANS(E169))*COS(RADIANS(AI159))))&gt;90,0,$F$4*$F$5/E168^2*(SIN(RADIANS(G161))*SIN(RADIANS(E169))+COS(RADIANS(G161))*COS(RADIANS(E169))*COS(RADIANS(AI159))))</f>
        <v>#DIV/0!</v>
      </c>
      <c r="AJ161" t="e">
        <f>IF(DEGREES(ACOS(SIN(RADIANS(G161))*SIN(RADIANS(E169))+COS(RADIANS(G161))*COS(RADIANS(E169))*COS(RADIANS(AJ159))))&gt;90,0,$F$4*$F$5/E168^2*(SIN(RADIANS(G161))*SIN(RADIANS(E169))+COS(RADIANS(G161))*COS(RADIANS(E169))*COS(RADIANS(AJ159))))</f>
        <v>#DIV/0!</v>
      </c>
      <c r="AK161" t="e">
        <f>IF(DEGREES(ACOS(SIN(RADIANS(G161))*SIN(RADIANS(E169))+COS(RADIANS(G161))*COS(RADIANS(E169))*COS(RADIANS(AK159))))&gt;90,0,$F$4*$F$5/E168^2*(SIN(RADIANS(G161))*SIN(RADIANS(E169))+COS(RADIANS(G161))*COS(RADIANS(E169))*COS(RADIANS(AK159))))</f>
        <v>#DIV/0!</v>
      </c>
      <c r="AL161" t="e">
        <f>IF(DEGREES(ACOS(SIN(RADIANS(G161))*SIN(RADIANS(E169))+COS(RADIANS(G161))*COS(RADIANS(E169))*COS(RADIANS(AL159))))&gt;90,0,$F$4*$F$5/E168^2*(SIN(RADIANS(G161))*SIN(RADIANS(E169))+COS(RADIANS(G161))*COS(RADIANS(E169))*COS(RADIANS(AL159))))</f>
        <v>#DIV/0!</v>
      </c>
      <c r="AM161" t="e">
        <f>IF(DEGREES(ACOS(SIN(RADIANS(G161))*SIN(RADIANS(E169))+COS(RADIANS(G161))*COS(RADIANS(E169))*COS(RADIANS(AM159))))&gt;90,0,$F$4*$F$5/E168^2*(SIN(RADIANS(G161))*SIN(RADIANS(E169))+COS(RADIANS(G161))*COS(RADIANS(E169))*COS(RADIANS(AM159))))</f>
        <v>#DIV/0!</v>
      </c>
      <c r="AN161" t="e">
        <f>IF(DEGREES(ACOS(SIN(RADIANS(G161))*SIN(RADIANS(E169))+COS(RADIANS(G161))*COS(RADIANS(E169))*COS(RADIANS(AN159))))&gt;90,0,$F$4*$F$5/E168^2*(SIN(RADIANS(G161))*SIN(RADIANS(E169))+COS(RADIANS(G161))*COS(RADIANS(E169))*COS(RADIANS(AN159))))</f>
        <v>#DIV/0!</v>
      </c>
      <c r="AO161" t="e">
        <f>IF(DEGREES(ACOS(SIN(RADIANS(G161))*SIN(RADIANS(E169))+COS(RADIANS(G161))*COS(RADIANS(E169))*COS(RADIANS(AO159))))&gt;90,0,$F$4*$F$5/E168^2*(SIN(RADIANS(G161))*SIN(RADIANS(E169))+COS(RADIANS(G161))*COS(RADIANS(E169))*COS(RADIANS(AO159))))</f>
        <v>#DIV/0!</v>
      </c>
      <c r="AP161" t="e">
        <f>IF(DEGREES(ACOS(SIN(RADIANS(G161))*SIN(RADIANS(E169))+COS(RADIANS(G161))*COS(RADIANS(E169))*COS(RADIANS(AP159))))&gt;90,0,$F$4*$F$5/E168^2*(SIN(RADIANS(G161))*SIN(RADIANS(E169))+COS(RADIANS(G161))*COS(RADIANS(E169))*COS(RADIANS(AP159))))</f>
        <v>#DIV/0!</v>
      </c>
      <c r="AQ161" t="e">
        <f>IF(DEGREES(ACOS(SIN(RADIANS(G161))*SIN(RADIANS(E169))+COS(RADIANS(G161))*COS(RADIANS(E169))*COS(RADIANS(AQ159))))&gt;90,0,$F$4*$F$5/E168^2*(SIN(RADIANS(G161))*SIN(RADIANS(E169))+COS(RADIANS(G161))*COS(RADIANS(E169))*COS(RADIANS(AQ159))))</f>
        <v>#DIV/0!</v>
      </c>
      <c r="AR161" t="e">
        <f>IF(DEGREES(ACOS(SIN(RADIANS(G161))*SIN(RADIANS(E169))+COS(RADIANS(G161))*COS(RADIANS(E169))*COS(RADIANS(AR159))))&gt;90,0,$F$4*$F$5/E168^2*(SIN(RADIANS(G161))*SIN(RADIANS(E169))+COS(RADIANS(G161))*COS(RADIANS(E169))*COS(RADIANS(AR159))))</f>
        <v>#DIV/0!</v>
      </c>
    </row>
    <row r="162" spans="2:44" x14ac:dyDescent="0.5">
      <c r="B162" t="s">
        <v>726</v>
      </c>
      <c r="E162" cm="1">
        <f t="array" ref="E162">INDEX($D$1751:$AM$1751,0,MATCH(E161-IF(E161&lt;360,0,360),$D$1700:$AM$1700,0))+IF(E161&gt;350,360,0)</f>
        <v>49.999999999999986</v>
      </c>
      <c r="G162">
        <v>80</v>
      </c>
      <c r="I162">
        <f>IF(DEGREES(ACOS(SIN(RADIANS(G162))*SIN(RADIANS(E169))+COS(RADIANS(G162))*COS(RADIANS(E169))*COS(RADIANS(I159))))&gt;90,0,$F$4*$F$5/E168^2*(SIN(RADIANS(G162))*SIN(RADIANS(E169))+COS(RADIANS(G162))*COS(RADIANS(E169))*COS(RADIANS(I159))))</f>
        <v>0</v>
      </c>
      <c r="J162">
        <f>IF(DEGREES(ACOS(SIN(RADIANS(G162))*SIN(RADIANS(E169))+COS(RADIANS(G162))*COS(RADIANS(E169))*COS(RADIANS(J159))))&gt;90,0,$F$4*$F$5/E168^2*(SIN(RADIANS(G162))*SIN(RADIANS(E169))+COS(RADIANS(G162))*COS(RADIANS(E169))*COS(RADIANS(J159))))</f>
        <v>0</v>
      </c>
      <c r="K162">
        <f>IF(DEGREES(ACOS(SIN(RADIANS(G162))*SIN(RADIANS(E169))+COS(RADIANS(G162))*COS(RADIANS(E169))*COS(RADIANS(K159))))&gt;90,0,$F$4*$F$5/E168^2*(SIN(RADIANS(G162))*SIN(RADIANS(E169))+COS(RADIANS(G162))*COS(RADIANS(E169))*COS(RADIANS(K159))))</f>
        <v>0</v>
      </c>
      <c r="L162">
        <f>IF(DEGREES(ACOS(SIN(RADIANS(G162))*SIN(RADIANS(E169))+COS(RADIANS(G162))*COS(RADIANS(E169))*COS(RADIANS(L159))))&gt;90,0,$F$4*$F$5/E168^2*(SIN(RADIANS(G162))*SIN(RADIANS(E169))+COS(RADIANS(G162))*COS(RADIANS(E169))*COS(RADIANS(L159))))</f>
        <v>0</v>
      </c>
      <c r="M162">
        <f>IF(DEGREES(ACOS(SIN(RADIANS(G162))*SIN(RADIANS(E169))+COS(RADIANS(G162))*COS(RADIANS(E169))*COS(RADIANS(M159))))&gt;90,0,$F$4*$F$5/E168^2*(SIN(RADIANS(G162))*SIN(RADIANS(E169))+COS(RADIANS(G162))*COS(RADIANS(E169))*COS(RADIANS(M159))))</f>
        <v>0</v>
      </c>
      <c r="N162">
        <f>IF(DEGREES(ACOS(SIN(RADIANS(G162))*SIN(RADIANS(E169))+COS(RADIANS(G162))*COS(RADIANS(E169))*COS(RADIANS(N159))))&gt;90,0,$F$4*$F$5/E168^2*(SIN(RADIANS(G162))*SIN(RADIANS(E169))+COS(RADIANS(G162))*COS(RADIANS(E169))*COS(RADIANS(N159))))</f>
        <v>0</v>
      </c>
      <c r="O162">
        <f>IF(DEGREES(ACOS(SIN(RADIANS(G162))*SIN(RADIANS(E169))+COS(RADIANS(G162))*COS(RADIANS(E169))*COS(RADIANS(O159))))&gt;90,0,$F$4*$F$5/E168^2*(SIN(RADIANS(G162))*SIN(RADIANS(E169))+COS(RADIANS(G162))*COS(RADIANS(E169))*COS(RADIANS(O159))))</f>
        <v>0</v>
      </c>
      <c r="P162">
        <f>IF(DEGREES(ACOS(SIN(RADIANS(G162))*SIN(RADIANS(E169))+COS(RADIANS(G162))*COS(RADIANS(E169))*COS(RADIANS(P159))))&gt;90,0,$F$4*$F$5/E168^2*(SIN(RADIANS(G162))*SIN(RADIANS(E169))+COS(RADIANS(G162))*COS(RADIANS(E169))*COS(RADIANS(P159))))</f>
        <v>0</v>
      </c>
      <c r="Q162">
        <f>IF(DEGREES(ACOS(SIN(RADIANS(G162))*SIN(RADIANS(E169))+COS(RADIANS(G162))*COS(RADIANS(E169))*COS(RADIANS(Q159))))&gt;90,0,$F$4*$F$5/E168^2*(SIN(RADIANS(G162))*SIN(RADIANS(E169))+COS(RADIANS(G162))*COS(RADIANS(E169))*COS(RADIANS(Q159))))</f>
        <v>0</v>
      </c>
      <c r="R162" t="e">
        <f>IF(DEGREES(ACOS(SIN(RADIANS(G162))*SIN(RADIANS(E169))+COS(RADIANS(G162))*COS(RADIANS(E169))*COS(RADIANS(R159))))&gt;90,0,$F$4*$F$5/E168^2*(SIN(RADIANS(G162))*SIN(RADIANS(E169))+COS(RADIANS(G162))*COS(RADIANS(E169))*COS(RADIANS(R159))))</f>
        <v>#DIV/0!</v>
      </c>
      <c r="S162" t="e">
        <f>IF(DEGREES(ACOS(SIN(RADIANS(G162))*SIN(RADIANS(E169))+COS(RADIANS(G162))*COS(RADIANS(E169))*COS(RADIANS(S159))))&gt;90,0,$F$4*$F$5/E168^2*(SIN(RADIANS(G162))*SIN(RADIANS(E169))+COS(RADIANS(G162))*COS(RADIANS(E169))*COS(RADIANS(S159))))</f>
        <v>#DIV/0!</v>
      </c>
      <c r="T162" t="e">
        <f>IF(DEGREES(ACOS(SIN(RADIANS(G162))*SIN(RADIANS(E169))+COS(RADIANS(G162))*COS(RADIANS(E169))*COS(RADIANS(T159))))&gt;90,0,$F$4*$F$5/E168^2*(SIN(RADIANS(G162))*SIN(RADIANS(E169))+COS(RADIANS(G162))*COS(RADIANS(E169))*COS(RADIANS(T159))))</f>
        <v>#DIV/0!</v>
      </c>
      <c r="U162" t="e">
        <f>IF(DEGREES(ACOS(SIN(RADIANS(G162))*SIN(RADIANS(E169))+COS(RADIANS(G162))*COS(RADIANS(E169))*COS(RADIANS(U159))))&gt;90,0,$F$4*$F$5/E168^2*(SIN(RADIANS(G162))*SIN(RADIANS(E169))+COS(RADIANS(G162))*COS(RADIANS(E169))*COS(RADIANS(U159))))</f>
        <v>#DIV/0!</v>
      </c>
      <c r="V162" t="e">
        <f>IF(DEGREES(ACOS(SIN(RADIANS(G162))*SIN(RADIANS(E169))+COS(RADIANS(G162))*COS(RADIANS(E169))*COS(RADIANS(V159))))&gt;90,0,$F$4*$F$5/E168^2*(SIN(RADIANS(G162))*SIN(RADIANS(E169))+COS(RADIANS(G162))*COS(RADIANS(E169))*COS(RADIANS(V159))))</f>
        <v>#DIV/0!</v>
      </c>
      <c r="W162" t="e">
        <f>IF(DEGREES(ACOS(SIN(RADIANS(G162))*SIN(RADIANS(E169))+COS(RADIANS(G162))*COS(RADIANS(E169))*COS(RADIANS(W159))))&gt;90,0,$F$4*$F$5/E168^2*(SIN(RADIANS(G162))*SIN(RADIANS(E169))+COS(RADIANS(G162))*COS(RADIANS(E169))*COS(RADIANS(W159))))</f>
        <v>#DIV/0!</v>
      </c>
      <c r="X162" t="e">
        <f>IF(DEGREES(ACOS(SIN(RADIANS(G162))*SIN(RADIANS(E169))+COS(RADIANS(G162))*COS(RADIANS(E169))*COS(RADIANS(X159))))&gt;90,0,$F$4*$F$5/E168^2*(SIN(RADIANS(G162))*SIN(RADIANS(E169))+COS(RADIANS(G162))*COS(RADIANS(E169))*COS(RADIANS(X159))))</f>
        <v>#DIV/0!</v>
      </c>
      <c r="Y162" t="e">
        <f>IF(DEGREES(ACOS(SIN(RADIANS(G162))*SIN(RADIANS(E169))+COS(RADIANS(G162))*COS(RADIANS(E169))*COS(RADIANS(Y159))))&gt;90,0,$F$4*$F$5/E168^2*(SIN(RADIANS(G162))*SIN(RADIANS(E169))+COS(RADIANS(G162))*COS(RADIANS(E169))*COS(RADIANS(Y159))))</f>
        <v>#DIV/0!</v>
      </c>
      <c r="Z162" t="e">
        <f>IF(DEGREES(ACOS(SIN(RADIANS(G162))*SIN(RADIANS(E169))+COS(RADIANS(G162))*COS(RADIANS(E169))*COS(RADIANS(Z159))))&gt;90,0,$F$4*$F$5/E168^2*(SIN(RADIANS(G162))*SIN(RADIANS(E169))+COS(RADIANS(G162))*COS(RADIANS(E169))*COS(RADIANS(Z159))))</f>
        <v>#DIV/0!</v>
      </c>
      <c r="AA162" t="e">
        <f>IF(DEGREES(ACOS(SIN(RADIANS(G162))*SIN(RADIANS(E169))+COS(RADIANS(G162))*COS(RADIANS(E169))*COS(RADIANS(AA159))))&gt;90,0,$F$4*$F$5/E168^2*(SIN(RADIANS(G162))*SIN(RADIANS(E169))+COS(RADIANS(G162))*COS(RADIANS(E169))*COS(RADIANS(AA159))))</f>
        <v>#DIV/0!</v>
      </c>
      <c r="AB162" t="e">
        <f>IF(DEGREES(ACOS(SIN(RADIANS(G162))*SIN(RADIANS(E169))+COS(RADIANS(G162))*COS(RADIANS(E169))*COS(RADIANS(AB159))))&gt;90,0,$F$4*$F$5/E168^2*(SIN(RADIANS(G162))*SIN(RADIANS(E169))+COS(RADIANS(G162))*COS(RADIANS(E169))*COS(RADIANS(AB159))))</f>
        <v>#DIV/0!</v>
      </c>
      <c r="AC162" t="e">
        <f>IF(DEGREES(ACOS(SIN(RADIANS(G162))*SIN(RADIANS(E169))+COS(RADIANS(G162))*COS(RADIANS(E169))*COS(RADIANS(AC159))))&gt;90,0,$F$4*$F$5/E168^2*(SIN(RADIANS(G162))*SIN(RADIANS(E169))+COS(RADIANS(G162))*COS(RADIANS(E169))*COS(RADIANS(AC159))))</f>
        <v>#DIV/0!</v>
      </c>
      <c r="AD162" t="e">
        <f>IF(DEGREES(ACOS(SIN(RADIANS(G162))*SIN(RADIANS(E169))+COS(RADIANS(G162))*COS(RADIANS(E169))*COS(RADIANS(AD159))))&gt;90,0,$F$4*$F$5/E168^2*(SIN(RADIANS(G162))*SIN(RADIANS(E169))+COS(RADIANS(G162))*COS(RADIANS(E169))*COS(RADIANS(AD159))))</f>
        <v>#DIV/0!</v>
      </c>
      <c r="AE162" t="e">
        <f>IF(DEGREES(ACOS(SIN(RADIANS(G162))*SIN(RADIANS(E169))+COS(RADIANS(G162))*COS(RADIANS(E169))*COS(RADIANS(AE159))))&gt;90,0,$F$4*$F$5/E168^2*(SIN(RADIANS(G162))*SIN(RADIANS(E169))+COS(RADIANS(G162))*COS(RADIANS(E169))*COS(RADIANS(AE159))))</f>
        <v>#DIV/0!</v>
      </c>
      <c r="AF162" t="e">
        <f>IF(DEGREES(ACOS(SIN(RADIANS(G162))*SIN(RADIANS(E169))+COS(RADIANS(G162))*COS(RADIANS(E169))*COS(RADIANS(AF159))))&gt;90,0,$F$4*$F$5/E168^2*(SIN(RADIANS(G162))*SIN(RADIANS(E169))+COS(RADIANS(G162))*COS(RADIANS(E169))*COS(RADIANS(AF159))))</f>
        <v>#DIV/0!</v>
      </c>
      <c r="AG162" t="e">
        <f>IF(DEGREES(ACOS(SIN(RADIANS(G162))*SIN(RADIANS(E169))+COS(RADIANS(G162))*COS(RADIANS(E169))*COS(RADIANS(AG159))))&gt;90,0,$F$4*$F$5/E168^2*(SIN(RADIANS(G162))*SIN(RADIANS(E169))+COS(RADIANS(G162))*COS(RADIANS(E169))*COS(RADIANS(AG159))))</f>
        <v>#DIV/0!</v>
      </c>
      <c r="AH162" t="e">
        <f>IF(DEGREES(ACOS(SIN(RADIANS(G162))*SIN(RADIANS(E169))+COS(RADIANS(G162))*COS(RADIANS(E169))*COS(RADIANS(AH159))))&gt;90,0,$F$4*$F$5/E168^2*(SIN(RADIANS(G162))*SIN(RADIANS(E169))+COS(RADIANS(G162))*COS(RADIANS(E169))*COS(RADIANS(AH159))))</f>
        <v>#DIV/0!</v>
      </c>
      <c r="AI162" t="e">
        <f>IF(DEGREES(ACOS(SIN(RADIANS(G162))*SIN(RADIANS(E169))+COS(RADIANS(G162))*COS(RADIANS(E169))*COS(RADIANS(AI159))))&gt;90,0,$F$4*$F$5/E168^2*(SIN(RADIANS(G162))*SIN(RADIANS(E169))+COS(RADIANS(G162))*COS(RADIANS(E169))*COS(RADIANS(AI159))))</f>
        <v>#DIV/0!</v>
      </c>
      <c r="AJ162" t="e">
        <f>IF(DEGREES(ACOS(SIN(RADIANS(G162))*SIN(RADIANS(E169))+COS(RADIANS(G162))*COS(RADIANS(E169))*COS(RADIANS(AJ159))))&gt;90,0,$F$4*$F$5/E168^2*(SIN(RADIANS(G162))*SIN(RADIANS(E169))+COS(RADIANS(G162))*COS(RADIANS(E169))*COS(RADIANS(AJ159))))</f>
        <v>#DIV/0!</v>
      </c>
      <c r="AK162">
        <f>IF(DEGREES(ACOS(SIN(RADIANS(G162))*SIN(RADIANS(E169))+COS(RADIANS(G162))*COS(RADIANS(E169))*COS(RADIANS(AK159))))&gt;90,0,$F$4*$F$5/E168^2*(SIN(RADIANS(G162))*SIN(RADIANS(E169))+COS(RADIANS(G162))*COS(RADIANS(E169))*COS(RADIANS(AK159))))</f>
        <v>0</v>
      </c>
      <c r="AL162">
        <f>IF(DEGREES(ACOS(SIN(RADIANS(G162))*SIN(RADIANS(E169))+COS(RADIANS(G162))*COS(RADIANS(E169))*COS(RADIANS(AL159))))&gt;90,0,$F$4*$F$5/E168^2*(SIN(RADIANS(G162))*SIN(RADIANS(E169))+COS(RADIANS(G162))*COS(RADIANS(E169))*COS(RADIANS(AL159))))</f>
        <v>0</v>
      </c>
      <c r="AM162">
        <f>IF(DEGREES(ACOS(SIN(RADIANS(G162))*SIN(RADIANS(E169))+COS(RADIANS(G162))*COS(RADIANS(E169))*COS(RADIANS(AM159))))&gt;90,0,$F$4*$F$5/E168^2*(SIN(RADIANS(G162))*SIN(RADIANS(E169))+COS(RADIANS(G162))*COS(RADIANS(E169))*COS(RADIANS(AM159))))</f>
        <v>0</v>
      </c>
      <c r="AN162">
        <f>IF(DEGREES(ACOS(SIN(RADIANS(G162))*SIN(RADIANS(E169))+COS(RADIANS(G162))*COS(RADIANS(E169))*COS(RADIANS(AN159))))&gt;90,0,$F$4*$F$5/E168^2*(SIN(RADIANS(G162))*SIN(RADIANS(E169))+COS(RADIANS(G162))*COS(RADIANS(E169))*COS(RADIANS(AN159))))</f>
        <v>0</v>
      </c>
      <c r="AO162">
        <f>IF(DEGREES(ACOS(SIN(RADIANS(G162))*SIN(RADIANS(E169))+COS(RADIANS(G162))*COS(RADIANS(E169))*COS(RADIANS(AO159))))&gt;90,0,$F$4*$F$5/E168^2*(SIN(RADIANS(G162))*SIN(RADIANS(E169))+COS(RADIANS(G162))*COS(RADIANS(E169))*COS(RADIANS(AO159))))</f>
        <v>0</v>
      </c>
      <c r="AP162">
        <f>IF(DEGREES(ACOS(SIN(RADIANS(G162))*SIN(RADIANS(E169))+COS(RADIANS(G162))*COS(RADIANS(E169))*COS(RADIANS(AP159))))&gt;90,0,$F$4*$F$5/E168^2*(SIN(RADIANS(G162))*SIN(RADIANS(E169))+COS(RADIANS(G162))*COS(RADIANS(E169))*COS(RADIANS(AP159))))</f>
        <v>0</v>
      </c>
      <c r="AQ162">
        <f>IF(DEGREES(ACOS(SIN(RADIANS(G162))*SIN(RADIANS(E169))+COS(RADIANS(G162))*COS(RADIANS(E169))*COS(RADIANS(AQ159))))&gt;90,0,$F$4*$F$5/E168^2*(SIN(RADIANS(G162))*SIN(RADIANS(E169))+COS(RADIANS(G162))*COS(RADIANS(E169))*COS(RADIANS(AQ159))))</f>
        <v>0</v>
      </c>
      <c r="AR162">
        <f>IF(DEGREES(ACOS(SIN(RADIANS(G162))*SIN(RADIANS(E169))+COS(RADIANS(G162))*COS(RADIANS(E169))*COS(RADIANS(AR159))))&gt;90,0,$F$4*$F$5/E168^2*(SIN(RADIANS(G162))*SIN(RADIANS(E169))+COS(RADIANS(G162))*COS(RADIANS(E169))*COS(RADIANS(AR159))))</f>
        <v>0</v>
      </c>
    </row>
    <row r="163" spans="2:44" x14ac:dyDescent="0.5">
      <c r="B163" s="40" t="s">
        <v>781</v>
      </c>
      <c r="E163">
        <f>IF(E162-$F$13&lt;0,E162-$F$13+360,IF(E162-$F$13&gt;360,E162-$F$13-360,E162-$F$13))</f>
        <v>140</v>
      </c>
      <c r="G163">
        <v>70</v>
      </c>
      <c r="I163">
        <f>IF(DEGREES(ACOS(SIN(RADIANS(G163))*SIN(RADIANS(E169))+COS(RADIANS(G163))*COS(RADIANS(E169))*COS(RADIANS(I159))))&gt;90,0,$F$4*$F$5/E168^2*(SIN(RADIANS(G163))*SIN(RADIANS(E169))+COS(RADIANS(G163))*COS(RADIANS(E169))*COS(RADIANS(I159))))</f>
        <v>0</v>
      </c>
      <c r="J163">
        <f>IF(DEGREES(ACOS(SIN(RADIANS(G163))*SIN(RADIANS(E169))+COS(RADIANS(G163))*COS(RADIANS(E169))*COS(RADIANS(J159))))&gt;90,0,$F$4*$F$5/E168^2*(SIN(RADIANS(G163))*SIN(RADIANS(E169))+COS(RADIANS(G163))*COS(RADIANS(E169))*COS(RADIANS(J159))))</f>
        <v>0</v>
      </c>
      <c r="K163">
        <f>IF(DEGREES(ACOS(SIN(RADIANS(G163))*SIN(RADIANS(E169))+COS(RADIANS(G163))*COS(RADIANS(E169))*COS(RADIANS(K159))))&gt;90,0,$F$4*$F$5/E168^2*(SIN(RADIANS(G163))*SIN(RADIANS(E169))+COS(RADIANS(G163))*COS(RADIANS(E169))*COS(RADIANS(K159))))</f>
        <v>0</v>
      </c>
      <c r="L163">
        <f>IF(DEGREES(ACOS(SIN(RADIANS(G163))*SIN(RADIANS(E169))+COS(RADIANS(G163))*COS(RADIANS(E169))*COS(RADIANS(L159))))&gt;90,0,$F$4*$F$5/E168^2*(SIN(RADIANS(G163))*SIN(RADIANS(E169))+COS(RADIANS(G163))*COS(RADIANS(E169))*COS(RADIANS(L159))))</f>
        <v>0</v>
      </c>
      <c r="M163">
        <f>IF(DEGREES(ACOS(SIN(RADIANS(G163))*SIN(RADIANS(E169))+COS(RADIANS(G163))*COS(RADIANS(E169))*COS(RADIANS(M159))))&gt;90,0,$F$4*$F$5/E168^2*(SIN(RADIANS(G163))*SIN(RADIANS(E169))+COS(RADIANS(G163))*COS(RADIANS(E169))*COS(RADIANS(M159))))</f>
        <v>0</v>
      </c>
      <c r="N163">
        <f>IF(DEGREES(ACOS(SIN(RADIANS(G163))*SIN(RADIANS(E169))+COS(RADIANS(G163))*COS(RADIANS(E169))*COS(RADIANS(N159))))&gt;90,0,$F$4*$F$5/E168^2*(SIN(RADIANS(G163))*SIN(RADIANS(E169))+COS(RADIANS(G163))*COS(RADIANS(E169))*COS(RADIANS(N159))))</f>
        <v>0</v>
      </c>
      <c r="O163">
        <f>IF(DEGREES(ACOS(SIN(RADIANS(G163))*SIN(RADIANS(E169))+COS(RADIANS(G163))*COS(RADIANS(E169))*COS(RADIANS(O159))))&gt;90,0,$F$4*$F$5/E168^2*(SIN(RADIANS(G163))*SIN(RADIANS(E169))+COS(RADIANS(G163))*COS(RADIANS(E169))*COS(RADIANS(O159))))</f>
        <v>0</v>
      </c>
      <c r="P163">
        <f>IF(DEGREES(ACOS(SIN(RADIANS(G163))*SIN(RADIANS(E169))+COS(RADIANS(G163))*COS(RADIANS(E169))*COS(RADIANS(P159))))&gt;90,0,$F$4*$F$5/E168^2*(SIN(RADIANS(G163))*SIN(RADIANS(E169))+COS(RADIANS(G163))*COS(RADIANS(E169))*COS(RADIANS(P159))))</f>
        <v>0</v>
      </c>
      <c r="Q163">
        <f>IF(DEGREES(ACOS(SIN(RADIANS(G163))*SIN(RADIANS(E169))+COS(RADIANS(G163))*COS(RADIANS(E169))*COS(RADIANS(Q159))))&gt;90,0,$F$4*$F$5/E168^2*(SIN(RADIANS(G163))*SIN(RADIANS(E169))+COS(RADIANS(G163))*COS(RADIANS(E169))*COS(RADIANS(Q159))))</f>
        <v>0</v>
      </c>
      <c r="R163" t="e">
        <f>IF(DEGREES(ACOS(SIN(RADIANS(G163))*SIN(RADIANS(E169))+COS(RADIANS(G163))*COS(RADIANS(E169))*COS(RADIANS(R159))))&gt;90,0,$F$4*$F$5/E168^2*(SIN(RADIANS(G163))*SIN(RADIANS(E169))+COS(RADIANS(G163))*COS(RADIANS(E169))*COS(RADIANS(R159))))</f>
        <v>#DIV/0!</v>
      </c>
      <c r="S163" t="e">
        <f>IF(DEGREES(ACOS(SIN(RADIANS(G163))*SIN(RADIANS(E169))+COS(RADIANS(G163))*COS(RADIANS(E169))*COS(RADIANS(S159))))&gt;90,0,$F$4*$F$5/E168^2*(SIN(RADIANS(G163))*SIN(RADIANS(E169))+COS(RADIANS(G163))*COS(RADIANS(E169))*COS(RADIANS(S159))))</f>
        <v>#DIV/0!</v>
      </c>
      <c r="T163" t="e">
        <f>IF(DEGREES(ACOS(SIN(RADIANS(G163))*SIN(RADIANS(E169))+COS(RADIANS(G163))*COS(RADIANS(E169))*COS(RADIANS(T159))))&gt;90,0,$F$4*$F$5/E168^2*(SIN(RADIANS(G163))*SIN(RADIANS(E169))+COS(RADIANS(G163))*COS(RADIANS(E169))*COS(RADIANS(T159))))</f>
        <v>#DIV/0!</v>
      </c>
      <c r="U163" t="e">
        <f>IF(DEGREES(ACOS(SIN(RADIANS(G163))*SIN(RADIANS(E169))+COS(RADIANS(G163))*COS(RADIANS(E169))*COS(RADIANS(U159))))&gt;90,0,$F$4*$F$5/E168^2*(SIN(RADIANS(G163))*SIN(RADIANS(E169))+COS(RADIANS(G163))*COS(RADIANS(E169))*COS(RADIANS(U159))))</f>
        <v>#DIV/0!</v>
      </c>
      <c r="V163" t="e">
        <f>IF(DEGREES(ACOS(SIN(RADIANS(G163))*SIN(RADIANS(E169))+COS(RADIANS(G163))*COS(RADIANS(E169))*COS(RADIANS(V159))))&gt;90,0,$F$4*$F$5/E168^2*(SIN(RADIANS(G163))*SIN(RADIANS(E169))+COS(RADIANS(G163))*COS(RADIANS(E169))*COS(RADIANS(V159))))</f>
        <v>#DIV/0!</v>
      </c>
      <c r="W163" t="e">
        <f>IF(DEGREES(ACOS(SIN(RADIANS(G163))*SIN(RADIANS(E169))+COS(RADIANS(G163))*COS(RADIANS(E169))*COS(RADIANS(W159))))&gt;90,0,$F$4*$F$5/E168^2*(SIN(RADIANS(G163))*SIN(RADIANS(E169))+COS(RADIANS(G163))*COS(RADIANS(E169))*COS(RADIANS(W159))))</f>
        <v>#DIV/0!</v>
      </c>
      <c r="X163" t="e">
        <f>IF(DEGREES(ACOS(SIN(RADIANS(G163))*SIN(RADIANS(E169))+COS(RADIANS(G163))*COS(RADIANS(E169))*COS(RADIANS(X159))))&gt;90,0,$F$4*$F$5/E168^2*(SIN(RADIANS(G163))*SIN(RADIANS(E169))+COS(RADIANS(G163))*COS(RADIANS(E169))*COS(RADIANS(X159))))</f>
        <v>#DIV/0!</v>
      </c>
      <c r="Y163" t="e">
        <f>IF(DEGREES(ACOS(SIN(RADIANS(G163))*SIN(RADIANS(E169))+COS(RADIANS(G163))*COS(RADIANS(E169))*COS(RADIANS(Y159))))&gt;90,0,$F$4*$F$5/E168^2*(SIN(RADIANS(G163))*SIN(RADIANS(E169))+COS(RADIANS(G163))*COS(RADIANS(E169))*COS(RADIANS(Y159))))</f>
        <v>#DIV/0!</v>
      </c>
      <c r="Z163" t="e">
        <f>IF(DEGREES(ACOS(SIN(RADIANS(G163))*SIN(RADIANS(E169))+COS(RADIANS(G163))*COS(RADIANS(E169))*COS(RADIANS(Z159))))&gt;90,0,$F$4*$F$5/E168^2*(SIN(RADIANS(G163))*SIN(RADIANS(E169))+COS(RADIANS(G163))*COS(RADIANS(E169))*COS(RADIANS(Z159))))</f>
        <v>#DIV/0!</v>
      </c>
      <c r="AA163" t="e">
        <f>IF(DEGREES(ACOS(SIN(RADIANS(G163))*SIN(RADIANS(E169))+COS(RADIANS(G163))*COS(RADIANS(E169))*COS(RADIANS(AA159))))&gt;90,0,$F$4*$F$5/E168^2*(SIN(RADIANS(G163))*SIN(RADIANS(E169))+COS(RADIANS(G163))*COS(RADIANS(E169))*COS(RADIANS(AA159))))</f>
        <v>#DIV/0!</v>
      </c>
      <c r="AB163" t="e">
        <f>IF(DEGREES(ACOS(SIN(RADIANS(G163))*SIN(RADIANS(E169))+COS(RADIANS(G163))*COS(RADIANS(E169))*COS(RADIANS(AB159))))&gt;90,0,$F$4*$F$5/E168^2*(SIN(RADIANS(G163))*SIN(RADIANS(E169))+COS(RADIANS(G163))*COS(RADIANS(E169))*COS(RADIANS(AB159))))</f>
        <v>#DIV/0!</v>
      </c>
      <c r="AC163" t="e">
        <f>IF(DEGREES(ACOS(SIN(RADIANS(G163))*SIN(RADIANS(E169))+COS(RADIANS(G163))*COS(RADIANS(E169))*COS(RADIANS(AC159))))&gt;90,0,$F$4*$F$5/E168^2*(SIN(RADIANS(G163))*SIN(RADIANS(E169))+COS(RADIANS(G163))*COS(RADIANS(E169))*COS(RADIANS(AC159))))</f>
        <v>#DIV/0!</v>
      </c>
      <c r="AD163" t="e">
        <f>IF(DEGREES(ACOS(SIN(RADIANS(G163))*SIN(RADIANS(E169))+COS(RADIANS(G163))*COS(RADIANS(E169))*COS(RADIANS(AD159))))&gt;90,0,$F$4*$F$5/E168^2*(SIN(RADIANS(G163))*SIN(RADIANS(E169))+COS(RADIANS(G163))*COS(RADIANS(E169))*COS(RADIANS(AD159))))</f>
        <v>#DIV/0!</v>
      </c>
      <c r="AE163" t="e">
        <f>IF(DEGREES(ACOS(SIN(RADIANS(G163))*SIN(RADIANS(E169))+COS(RADIANS(G163))*COS(RADIANS(E169))*COS(RADIANS(AE159))))&gt;90,0,$F$4*$F$5/E168^2*(SIN(RADIANS(G163))*SIN(RADIANS(E169))+COS(RADIANS(G163))*COS(RADIANS(E169))*COS(RADIANS(AE159))))</f>
        <v>#DIV/0!</v>
      </c>
      <c r="AF163" t="e">
        <f>IF(DEGREES(ACOS(SIN(RADIANS(G163))*SIN(RADIANS(E169))+COS(RADIANS(G163))*COS(RADIANS(E169))*COS(RADIANS(AF159))))&gt;90,0,$F$4*$F$5/E168^2*(SIN(RADIANS(G163))*SIN(RADIANS(E169))+COS(RADIANS(G163))*COS(RADIANS(E169))*COS(RADIANS(AF159))))</f>
        <v>#DIV/0!</v>
      </c>
      <c r="AG163" t="e">
        <f>IF(DEGREES(ACOS(SIN(RADIANS(G163))*SIN(RADIANS(E169))+COS(RADIANS(G163))*COS(RADIANS(E169))*COS(RADIANS(AG159))))&gt;90,0,$F$4*$F$5/E168^2*(SIN(RADIANS(G163))*SIN(RADIANS(E169))+COS(RADIANS(G163))*COS(RADIANS(E169))*COS(RADIANS(AG159))))</f>
        <v>#DIV/0!</v>
      </c>
      <c r="AH163" t="e">
        <f>IF(DEGREES(ACOS(SIN(RADIANS(G163))*SIN(RADIANS(E169))+COS(RADIANS(G163))*COS(RADIANS(E169))*COS(RADIANS(AH159))))&gt;90,0,$F$4*$F$5/E168^2*(SIN(RADIANS(G163))*SIN(RADIANS(E169))+COS(RADIANS(G163))*COS(RADIANS(E169))*COS(RADIANS(AH159))))</f>
        <v>#DIV/0!</v>
      </c>
      <c r="AI163" t="e">
        <f>IF(DEGREES(ACOS(SIN(RADIANS(G163))*SIN(RADIANS(E169))+COS(RADIANS(G163))*COS(RADIANS(E169))*COS(RADIANS(AI159))))&gt;90,0,$F$4*$F$5/E168^2*(SIN(RADIANS(G163))*SIN(RADIANS(E169))+COS(RADIANS(G163))*COS(RADIANS(E169))*COS(RADIANS(AI159))))</f>
        <v>#DIV/0!</v>
      </c>
      <c r="AJ163" t="e">
        <f>IF(DEGREES(ACOS(SIN(RADIANS(G163))*SIN(RADIANS(E169))+COS(RADIANS(G163))*COS(RADIANS(E169))*COS(RADIANS(AJ159))))&gt;90,0,$F$4*$F$5/E168^2*(SIN(RADIANS(G163))*SIN(RADIANS(E169))+COS(RADIANS(G163))*COS(RADIANS(E169))*COS(RADIANS(AJ159))))</f>
        <v>#DIV/0!</v>
      </c>
      <c r="AK163">
        <f>IF(DEGREES(ACOS(SIN(RADIANS(G163))*SIN(RADIANS(E169))+COS(RADIANS(G163))*COS(RADIANS(E169))*COS(RADIANS(AK159))))&gt;90,0,$F$4*$F$5/E168^2*(SIN(RADIANS(G163))*SIN(RADIANS(E169))+COS(RADIANS(G163))*COS(RADIANS(E169))*COS(RADIANS(AK159))))</f>
        <v>0</v>
      </c>
      <c r="AL163">
        <f>IF(DEGREES(ACOS(SIN(RADIANS(G163))*SIN(RADIANS(E169))+COS(RADIANS(G163))*COS(RADIANS(E169))*COS(RADIANS(AL159))))&gt;90,0,$F$4*$F$5/E168^2*(SIN(RADIANS(G163))*SIN(RADIANS(E169))+COS(RADIANS(G163))*COS(RADIANS(E169))*COS(RADIANS(AL159))))</f>
        <v>0</v>
      </c>
      <c r="AM163">
        <f>IF(DEGREES(ACOS(SIN(RADIANS(G163))*SIN(RADIANS(E169))+COS(RADIANS(G163))*COS(RADIANS(E169))*COS(RADIANS(AM159))))&gt;90,0,$F$4*$F$5/E168^2*(SIN(RADIANS(G163))*SIN(RADIANS(E169))+COS(RADIANS(G163))*COS(RADIANS(E169))*COS(RADIANS(AM159))))</f>
        <v>0</v>
      </c>
      <c r="AN163">
        <f>IF(DEGREES(ACOS(SIN(RADIANS(G163))*SIN(RADIANS(E169))+COS(RADIANS(G163))*COS(RADIANS(E169))*COS(RADIANS(AN159))))&gt;90,0,$F$4*$F$5/E168^2*(SIN(RADIANS(G163))*SIN(RADIANS(E169))+COS(RADIANS(G163))*COS(RADIANS(E169))*COS(RADIANS(AN159))))</f>
        <v>0</v>
      </c>
      <c r="AO163">
        <f>IF(DEGREES(ACOS(SIN(RADIANS(G163))*SIN(RADIANS(E169))+COS(RADIANS(G163))*COS(RADIANS(E169))*COS(RADIANS(AO159))))&gt;90,0,$F$4*$F$5/E168^2*(SIN(RADIANS(G163))*SIN(RADIANS(E169))+COS(RADIANS(G163))*COS(RADIANS(E169))*COS(RADIANS(AO159))))</f>
        <v>0</v>
      </c>
      <c r="AP163">
        <f>IF(DEGREES(ACOS(SIN(RADIANS(G163))*SIN(RADIANS(E169))+COS(RADIANS(G163))*COS(RADIANS(E169))*COS(RADIANS(AP159))))&gt;90,0,$F$4*$F$5/E168^2*(SIN(RADIANS(G163))*SIN(RADIANS(E169))+COS(RADIANS(G163))*COS(RADIANS(E169))*COS(RADIANS(AP159))))</f>
        <v>0</v>
      </c>
      <c r="AQ163">
        <f>IF(DEGREES(ACOS(SIN(RADIANS(G163))*SIN(RADIANS(E169))+COS(RADIANS(G163))*COS(RADIANS(E169))*COS(RADIANS(AQ159))))&gt;90,0,$F$4*$F$5/E168^2*(SIN(RADIANS(G163))*SIN(RADIANS(E169))+COS(RADIANS(G163))*COS(RADIANS(E169))*COS(RADIANS(AQ159))))</f>
        <v>0</v>
      </c>
      <c r="AR163">
        <f>IF(DEGREES(ACOS(SIN(RADIANS(G163))*SIN(RADIANS(E169))+COS(RADIANS(G163))*COS(RADIANS(E169))*COS(RADIANS(AR159))))&gt;90,0,$F$4*$F$5/E168^2*(SIN(RADIANS(G163))*SIN(RADIANS(E169))+COS(RADIANS(G163))*COS(RADIANS(E169))*COS(RADIANS(AR159))))</f>
        <v>0</v>
      </c>
    </row>
    <row r="164" spans="2:44" x14ac:dyDescent="0.5">
      <c r="B164" s="40" t="s">
        <v>727</v>
      </c>
      <c r="E164">
        <f>IF(E161&lt;360,E161/360,(E161-360)/360)</f>
        <v>0.1388888888888889</v>
      </c>
      <c r="G164">
        <v>60</v>
      </c>
      <c r="I164">
        <f>IF(DEGREES(ACOS(SIN(RADIANS(G164))*SIN(RADIANS(E169))+COS(RADIANS(G164))*COS(RADIANS(E169))*COS(RADIANS(I159))))&gt;90,0,$F$4*$F$5/E168^2*(SIN(RADIANS(G164))*SIN(RADIANS(E169))+COS(RADIANS(G164))*COS(RADIANS(E169))*COS(RADIANS(I159))))</f>
        <v>0</v>
      </c>
      <c r="J164">
        <f>IF(DEGREES(ACOS(SIN(RADIANS(G164))*SIN(RADIANS(E169))+COS(RADIANS(G164))*COS(RADIANS(E169))*COS(RADIANS(J159))))&gt;90,0,$F$4*$F$5/E168^2*(SIN(RADIANS(G164))*SIN(RADIANS(E169))+COS(RADIANS(G164))*COS(RADIANS(E169))*COS(RADIANS(J159))))</f>
        <v>0</v>
      </c>
      <c r="K164">
        <f>IF(DEGREES(ACOS(SIN(RADIANS(G164))*SIN(RADIANS(E169))+COS(RADIANS(G164))*COS(RADIANS(E169))*COS(RADIANS(K159))))&gt;90,0,$F$4*$F$5/E168^2*(SIN(RADIANS(G164))*SIN(RADIANS(E169))+COS(RADIANS(G164))*COS(RADIANS(E169))*COS(RADIANS(K159))))</f>
        <v>0</v>
      </c>
      <c r="L164">
        <f>IF(DEGREES(ACOS(SIN(RADIANS(G164))*SIN(RADIANS(E169))+COS(RADIANS(G164))*COS(RADIANS(E169))*COS(RADIANS(L159))))&gt;90,0,$F$4*$F$5/E168^2*(SIN(RADIANS(G164))*SIN(RADIANS(E169))+COS(RADIANS(G164))*COS(RADIANS(E169))*COS(RADIANS(L159))))</f>
        <v>0</v>
      </c>
      <c r="M164">
        <f>IF(DEGREES(ACOS(SIN(RADIANS(G164))*SIN(RADIANS(E169))+COS(RADIANS(G164))*COS(RADIANS(E169))*COS(RADIANS(M159))))&gt;90,0,$F$4*$F$5/E168^2*(SIN(RADIANS(G164))*SIN(RADIANS(E169))+COS(RADIANS(G164))*COS(RADIANS(E169))*COS(RADIANS(M159))))</f>
        <v>0</v>
      </c>
      <c r="N164">
        <f>IF(DEGREES(ACOS(SIN(RADIANS(G164))*SIN(RADIANS(E169))+COS(RADIANS(G164))*COS(RADIANS(E169))*COS(RADIANS(N159))))&gt;90,0,$F$4*$F$5/E168^2*(SIN(RADIANS(G164))*SIN(RADIANS(E169))+COS(RADIANS(G164))*COS(RADIANS(E169))*COS(RADIANS(N159))))</f>
        <v>0</v>
      </c>
      <c r="O164">
        <f>IF(DEGREES(ACOS(SIN(RADIANS(G164))*SIN(RADIANS(E169))+COS(RADIANS(G164))*COS(RADIANS(E169))*COS(RADIANS(O159))))&gt;90,0,$F$4*$F$5/E168^2*(SIN(RADIANS(G164))*SIN(RADIANS(E169))+COS(RADIANS(G164))*COS(RADIANS(E169))*COS(RADIANS(O159))))</f>
        <v>0</v>
      </c>
      <c r="P164">
        <f>IF(DEGREES(ACOS(SIN(RADIANS(G164))*SIN(RADIANS(E169))+COS(RADIANS(G164))*COS(RADIANS(E169))*COS(RADIANS(P159))))&gt;90,0,$F$4*$F$5/E168^2*(SIN(RADIANS(G164))*SIN(RADIANS(E169))+COS(RADIANS(G164))*COS(RADIANS(E169))*COS(RADIANS(P159))))</f>
        <v>0</v>
      </c>
      <c r="Q164">
        <f>IF(DEGREES(ACOS(SIN(RADIANS(G164))*SIN(RADIANS(E169))+COS(RADIANS(G164))*COS(RADIANS(E169))*COS(RADIANS(Q159))))&gt;90,0,$F$4*$F$5/E168^2*(SIN(RADIANS(G164))*SIN(RADIANS(E169))+COS(RADIANS(G164))*COS(RADIANS(E169))*COS(RADIANS(Q159))))</f>
        <v>0</v>
      </c>
      <c r="R164" t="e">
        <f>IF(DEGREES(ACOS(SIN(RADIANS(G164))*SIN(RADIANS(E169))+COS(RADIANS(G164))*COS(RADIANS(E169))*COS(RADIANS(R159))))&gt;90,0,$F$4*$F$5/E168^2*(SIN(RADIANS(G164))*SIN(RADIANS(E169))+COS(RADIANS(G164))*COS(RADIANS(E169))*COS(RADIANS(R159))))</f>
        <v>#DIV/0!</v>
      </c>
      <c r="S164" t="e">
        <f>IF(DEGREES(ACOS(SIN(RADIANS(G164))*SIN(RADIANS(E169))+COS(RADIANS(G164))*COS(RADIANS(E169))*COS(RADIANS(S159))))&gt;90,0,$F$4*$F$5/E168^2*(SIN(RADIANS(G164))*SIN(RADIANS(E169))+COS(RADIANS(G164))*COS(RADIANS(E169))*COS(RADIANS(S159))))</f>
        <v>#DIV/0!</v>
      </c>
      <c r="T164" t="e">
        <f>IF(DEGREES(ACOS(SIN(RADIANS(G164))*SIN(RADIANS(E169))+COS(RADIANS(G164))*COS(RADIANS(E169))*COS(RADIANS(T159))))&gt;90,0,$F$4*$F$5/E168^2*(SIN(RADIANS(G164))*SIN(RADIANS(E169))+COS(RADIANS(G164))*COS(RADIANS(E169))*COS(RADIANS(T159))))</f>
        <v>#DIV/0!</v>
      </c>
      <c r="U164" t="e">
        <f>IF(DEGREES(ACOS(SIN(RADIANS(G164))*SIN(RADIANS(E169))+COS(RADIANS(G164))*COS(RADIANS(E169))*COS(RADIANS(U159))))&gt;90,0,$F$4*$F$5/E168^2*(SIN(RADIANS(G164))*SIN(RADIANS(E169))+COS(RADIANS(G164))*COS(RADIANS(E169))*COS(RADIANS(U159))))</f>
        <v>#DIV/0!</v>
      </c>
      <c r="V164" t="e">
        <f>IF(DEGREES(ACOS(SIN(RADIANS(G164))*SIN(RADIANS(E169))+COS(RADIANS(G164))*COS(RADIANS(E169))*COS(RADIANS(V159))))&gt;90,0,$F$4*$F$5/E168^2*(SIN(RADIANS(G164))*SIN(RADIANS(E169))+COS(RADIANS(G164))*COS(RADIANS(E169))*COS(RADIANS(V159))))</f>
        <v>#DIV/0!</v>
      </c>
      <c r="W164" t="e">
        <f>IF(DEGREES(ACOS(SIN(RADIANS(G164))*SIN(RADIANS(E169))+COS(RADIANS(G164))*COS(RADIANS(E169))*COS(RADIANS(W159))))&gt;90,0,$F$4*$F$5/E168^2*(SIN(RADIANS(G164))*SIN(RADIANS(E169))+COS(RADIANS(G164))*COS(RADIANS(E169))*COS(RADIANS(W159))))</f>
        <v>#DIV/0!</v>
      </c>
      <c r="X164" t="e">
        <f>IF(DEGREES(ACOS(SIN(RADIANS(G164))*SIN(RADIANS(E169))+COS(RADIANS(G164))*COS(RADIANS(E169))*COS(RADIANS(X159))))&gt;90,0,$F$4*$F$5/E168^2*(SIN(RADIANS(G164))*SIN(RADIANS(E169))+COS(RADIANS(G164))*COS(RADIANS(E169))*COS(RADIANS(X159))))</f>
        <v>#DIV/0!</v>
      </c>
      <c r="Y164" t="e">
        <f>IF(DEGREES(ACOS(SIN(RADIANS(G164))*SIN(RADIANS(E169))+COS(RADIANS(G164))*COS(RADIANS(E169))*COS(RADIANS(Y159))))&gt;90,0,$F$4*$F$5/E168^2*(SIN(RADIANS(G164))*SIN(RADIANS(E169))+COS(RADIANS(G164))*COS(RADIANS(E169))*COS(RADIANS(Y159))))</f>
        <v>#DIV/0!</v>
      </c>
      <c r="Z164" t="e">
        <f>IF(DEGREES(ACOS(SIN(RADIANS(G164))*SIN(RADIANS(E169))+COS(RADIANS(G164))*COS(RADIANS(E169))*COS(RADIANS(Z159))))&gt;90,0,$F$4*$F$5/E168^2*(SIN(RADIANS(G164))*SIN(RADIANS(E169))+COS(RADIANS(G164))*COS(RADIANS(E169))*COS(RADIANS(Z159))))</f>
        <v>#DIV/0!</v>
      </c>
      <c r="AA164" t="e">
        <f>IF(DEGREES(ACOS(SIN(RADIANS(G164))*SIN(RADIANS(E169))+COS(RADIANS(G164))*COS(RADIANS(E169))*COS(RADIANS(AA159))))&gt;90,0,$F$4*$F$5/E168^2*(SIN(RADIANS(G164))*SIN(RADIANS(E169))+COS(RADIANS(G164))*COS(RADIANS(E169))*COS(RADIANS(AA159))))</f>
        <v>#DIV/0!</v>
      </c>
      <c r="AB164" t="e">
        <f>IF(DEGREES(ACOS(SIN(RADIANS(G164))*SIN(RADIANS(E169))+COS(RADIANS(G164))*COS(RADIANS(E169))*COS(RADIANS(AB159))))&gt;90,0,$F$4*$F$5/E168^2*(SIN(RADIANS(G164))*SIN(RADIANS(E169))+COS(RADIANS(G164))*COS(RADIANS(E169))*COS(RADIANS(AB159))))</f>
        <v>#DIV/0!</v>
      </c>
      <c r="AC164" t="e">
        <f>IF(DEGREES(ACOS(SIN(RADIANS(G164))*SIN(RADIANS(E169))+COS(RADIANS(G164))*COS(RADIANS(E169))*COS(RADIANS(AC159))))&gt;90,0,$F$4*$F$5/E168^2*(SIN(RADIANS(G164))*SIN(RADIANS(E169))+COS(RADIANS(G164))*COS(RADIANS(E169))*COS(RADIANS(AC159))))</f>
        <v>#DIV/0!</v>
      </c>
      <c r="AD164" t="e">
        <f>IF(DEGREES(ACOS(SIN(RADIANS(G164))*SIN(RADIANS(E169))+COS(RADIANS(G164))*COS(RADIANS(E169))*COS(RADIANS(AD159))))&gt;90,0,$F$4*$F$5/E168^2*(SIN(RADIANS(G164))*SIN(RADIANS(E169))+COS(RADIANS(G164))*COS(RADIANS(E169))*COS(RADIANS(AD159))))</f>
        <v>#DIV/0!</v>
      </c>
      <c r="AE164" t="e">
        <f>IF(DEGREES(ACOS(SIN(RADIANS(G164))*SIN(RADIANS(E169))+COS(RADIANS(G164))*COS(RADIANS(E169))*COS(RADIANS(AE159))))&gt;90,0,$F$4*$F$5/E168^2*(SIN(RADIANS(G164))*SIN(RADIANS(E169))+COS(RADIANS(G164))*COS(RADIANS(E169))*COS(RADIANS(AE159))))</f>
        <v>#DIV/0!</v>
      </c>
      <c r="AF164" t="e">
        <f>IF(DEGREES(ACOS(SIN(RADIANS(G164))*SIN(RADIANS(E169))+COS(RADIANS(G164))*COS(RADIANS(E169))*COS(RADIANS(AF159))))&gt;90,0,$F$4*$F$5/E168^2*(SIN(RADIANS(G164))*SIN(RADIANS(E169))+COS(RADIANS(G164))*COS(RADIANS(E169))*COS(RADIANS(AF159))))</f>
        <v>#DIV/0!</v>
      </c>
      <c r="AG164" t="e">
        <f>IF(DEGREES(ACOS(SIN(RADIANS(G164))*SIN(RADIANS(E169))+COS(RADIANS(G164))*COS(RADIANS(E169))*COS(RADIANS(AG159))))&gt;90,0,$F$4*$F$5/E168^2*(SIN(RADIANS(G164))*SIN(RADIANS(E169))+COS(RADIANS(G164))*COS(RADIANS(E169))*COS(RADIANS(AG159))))</f>
        <v>#DIV/0!</v>
      </c>
      <c r="AH164" t="e">
        <f>IF(DEGREES(ACOS(SIN(RADIANS(G164))*SIN(RADIANS(E169))+COS(RADIANS(G164))*COS(RADIANS(E169))*COS(RADIANS(AH159))))&gt;90,0,$F$4*$F$5/E168^2*(SIN(RADIANS(G164))*SIN(RADIANS(E169))+COS(RADIANS(G164))*COS(RADIANS(E169))*COS(RADIANS(AH159))))</f>
        <v>#DIV/0!</v>
      </c>
      <c r="AI164" t="e">
        <f>IF(DEGREES(ACOS(SIN(RADIANS(G164))*SIN(RADIANS(E169))+COS(RADIANS(G164))*COS(RADIANS(E169))*COS(RADIANS(AI159))))&gt;90,0,$F$4*$F$5/E168^2*(SIN(RADIANS(G164))*SIN(RADIANS(E169))+COS(RADIANS(G164))*COS(RADIANS(E169))*COS(RADIANS(AI159))))</f>
        <v>#DIV/0!</v>
      </c>
      <c r="AJ164" t="e">
        <f>IF(DEGREES(ACOS(SIN(RADIANS(G164))*SIN(RADIANS(E169))+COS(RADIANS(G164))*COS(RADIANS(E169))*COS(RADIANS(AJ159))))&gt;90,0,$F$4*$F$5/E168^2*(SIN(RADIANS(G164))*SIN(RADIANS(E169))+COS(RADIANS(G164))*COS(RADIANS(E169))*COS(RADIANS(AJ159))))</f>
        <v>#DIV/0!</v>
      </c>
      <c r="AK164">
        <f>IF(DEGREES(ACOS(SIN(RADIANS(G164))*SIN(RADIANS(E169))+COS(RADIANS(G164))*COS(RADIANS(E169))*COS(RADIANS(AK159))))&gt;90,0,$F$4*$F$5/E168^2*(SIN(RADIANS(G164))*SIN(RADIANS(E169))+COS(RADIANS(G164))*COS(RADIANS(E169))*COS(RADIANS(AK159))))</f>
        <v>0</v>
      </c>
      <c r="AL164">
        <f>IF(DEGREES(ACOS(SIN(RADIANS(G164))*SIN(RADIANS(E169))+COS(RADIANS(G164))*COS(RADIANS(E169))*COS(RADIANS(AL159))))&gt;90,0,$F$4*$F$5/E168^2*(SIN(RADIANS(G164))*SIN(RADIANS(E169))+COS(RADIANS(G164))*COS(RADIANS(E169))*COS(RADIANS(AL159))))</f>
        <v>0</v>
      </c>
      <c r="AM164">
        <f>IF(DEGREES(ACOS(SIN(RADIANS(G164))*SIN(RADIANS(E169))+COS(RADIANS(G164))*COS(RADIANS(E169))*COS(RADIANS(AM159))))&gt;90,0,$F$4*$F$5/E168^2*(SIN(RADIANS(G164))*SIN(RADIANS(E169))+COS(RADIANS(G164))*COS(RADIANS(E169))*COS(RADIANS(AM159))))</f>
        <v>0</v>
      </c>
      <c r="AN164">
        <f>IF(DEGREES(ACOS(SIN(RADIANS(G164))*SIN(RADIANS(E169))+COS(RADIANS(G164))*COS(RADIANS(E169))*COS(RADIANS(AN159))))&gt;90,0,$F$4*$F$5/E168^2*(SIN(RADIANS(G164))*SIN(RADIANS(E169))+COS(RADIANS(G164))*COS(RADIANS(E169))*COS(RADIANS(AN159))))</f>
        <v>0</v>
      </c>
      <c r="AO164">
        <f>IF(DEGREES(ACOS(SIN(RADIANS(G164))*SIN(RADIANS(E169))+COS(RADIANS(G164))*COS(RADIANS(E169))*COS(RADIANS(AO159))))&gt;90,0,$F$4*$F$5/E168^2*(SIN(RADIANS(G164))*SIN(RADIANS(E169))+COS(RADIANS(G164))*COS(RADIANS(E169))*COS(RADIANS(AO159))))</f>
        <v>0</v>
      </c>
      <c r="AP164">
        <f>IF(DEGREES(ACOS(SIN(RADIANS(G164))*SIN(RADIANS(E169))+COS(RADIANS(G164))*COS(RADIANS(E169))*COS(RADIANS(AP159))))&gt;90,0,$F$4*$F$5/E168^2*(SIN(RADIANS(G164))*SIN(RADIANS(E169))+COS(RADIANS(G164))*COS(RADIANS(E169))*COS(RADIANS(AP159))))</f>
        <v>0</v>
      </c>
      <c r="AQ164">
        <f>IF(DEGREES(ACOS(SIN(RADIANS(G164))*SIN(RADIANS(E169))+COS(RADIANS(G164))*COS(RADIANS(E169))*COS(RADIANS(AQ159))))&gt;90,0,$F$4*$F$5/E168^2*(SIN(RADIANS(G164))*SIN(RADIANS(E169))+COS(RADIANS(G164))*COS(RADIANS(E169))*COS(RADIANS(AQ159))))</f>
        <v>0</v>
      </c>
      <c r="AR164">
        <f>IF(DEGREES(ACOS(SIN(RADIANS(G164))*SIN(RADIANS(E169))+COS(RADIANS(G164))*COS(RADIANS(E169))*COS(RADIANS(AR159))))&gt;90,0,$F$4*$F$5/E168^2*(SIN(RADIANS(G164))*SIN(RADIANS(E169))+COS(RADIANS(G164))*COS(RADIANS(E169))*COS(RADIANS(AR159))))</f>
        <v>0</v>
      </c>
    </row>
    <row r="165" spans="2:44" x14ac:dyDescent="0.5">
      <c r="B165" s="40" t="s">
        <v>782</v>
      </c>
      <c r="E165">
        <f>E164*$F$11</f>
        <v>0</v>
      </c>
      <c r="G165">
        <v>50</v>
      </c>
      <c r="I165">
        <f>IF(DEGREES(ACOS(SIN(RADIANS(G165))*SIN(RADIANS(E169))+COS(RADIANS(G165))*COS(RADIANS(E169))*COS(RADIANS(I159))))&gt;90,0,$F$4*$F$5/E168^2*(SIN(RADIANS(G165))*SIN(RADIANS(E169))+COS(RADIANS(G165))*COS(RADIANS(E169))*COS(RADIANS(I159))))</f>
        <v>0</v>
      </c>
      <c r="J165">
        <f>IF(DEGREES(ACOS(SIN(RADIANS(G165))*SIN(RADIANS(E169))+COS(RADIANS(G165))*COS(RADIANS(E169))*COS(RADIANS(J159))))&gt;90,0,$F$4*$F$5/E168^2*(SIN(RADIANS(G165))*SIN(RADIANS(E169))+COS(RADIANS(G165))*COS(RADIANS(E169))*COS(RADIANS(J159))))</f>
        <v>0</v>
      </c>
      <c r="K165">
        <f>IF(DEGREES(ACOS(SIN(RADIANS(G165))*SIN(RADIANS(E169))+COS(RADIANS(G165))*COS(RADIANS(E169))*COS(RADIANS(K159))))&gt;90,0,$F$4*$F$5/E168^2*(SIN(RADIANS(G165))*SIN(RADIANS(E169))+COS(RADIANS(G165))*COS(RADIANS(E169))*COS(RADIANS(K159))))</f>
        <v>0</v>
      </c>
      <c r="L165">
        <f>IF(DEGREES(ACOS(SIN(RADIANS(G165))*SIN(RADIANS(E169))+COS(RADIANS(G165))*COS(RADIANS(E169))*COS(RADIANS(L159))))&gt;90,0,$F$4*$F$5/E168^2*(SIN(RADIANS(G165))*SIN(RADIANS(E169))+COS(RADIANS(G165))*COS(RADIANS(E169))*COS(RADIANS(L159))))</f>
        <v>0</v>
      </c>
      <c r="M165">
        <f>IF(DEGREES(ACOS(SIN(RADIANS(G165))*SIN(RADIANS(E169))+COS(RADIANS(G165))*COS(RADIANS(E169))*COS(RADIANS(M159))))&gt;90,0,$F$4*$F$5/E168^2*(SIN(RADIANS(G165))*SIN(RADIANS(E169))+COS(RADIANS(G165))*COS(RADIANS(E169))*COS(RADIANS(M159))))</f>
        <v>0</v>
      </c>
      <c r="N165">
        <f>IF(DEGREES(ACOS(SIN(RADIANS(G165))*SIN(RADIANS(E169))+COS(RADIANS(G165))*COS(RADIANS(E169))*COS(RADIANS(N159))))&gt;90,0,$F$4*$F$5/E168^2*(SIN(RADIANS(G165))*SIN(RADIANS(E169))+COS(RADIANS(G165))*COS(RADIANS(E169))*COS(RADIANS(N159))))</f>
        <v>0</v>
      </c>
      <c r="O165">
        <f>IF(DEGREES(ACOS(SIN(RADIANS(G165))*SIN(RADIANS(E169))+COS(RADIANS(G165))*COS(RADIANS(E169))*COS(RADIANS(O159))))&gt;90,0,$F$4*$F$5/E168^2*(SIN(RADIANS(G165))*SIN(RADIANS(E169))+COS(RADIANS(G165))*COS(RADIANS(E169))*COS(RADIANS(O159))))</f>
        <v>0</v>
      </c>
      <c r="P165">
        <f>IF(DEGREES(ACOS(SIN(RADIANS(G165))*SIN(RADIANS(E169))+COS(RADIANS(G165))*COS(RADIANS(E169))*COS(RADIANS(P159))))&gt;90,0,$F$4*$F$5/E168^2*(SIN(RADIANS(G165))*SIN(RADIANS(E169))+COS(RADIANS(G165))*COS(RADIANS(E169))*COS(RADIANS(P159))))</f>
        <v>0</v>
      </c>
      <c r="Q165">
        <f>IF(DEGREES(ACOS(SIN(RADIANS(G165))*SIN(RADIANS(E169))+COS(RADIANS(G165))*COS(RADIANS(E169))*COS(RADIANS(Q159))))&gt;90,0,$F$4*$F$5/E168^2*(SIN(RADIANS(G165))*SIN(RADIANS(E169))+COS(RADIANS(G165))*COS(RADIANS(E169))*COS(RADIANS(Q159))))</f>
        <v>0</v>
      </c>
      <c r="R165" t="e">
        <f>IF(DEGREES(ACOS(SIN(RADIANS(G165))*SIN(RADIANS(E169))+COS(RADIANS(G165))*COS(RADIANS(E169))*COS(RADIANS(R159))))&gt;90,0,$F$4*$F$5/E168^2*(SIN(RADIANS(G165))*SIN(RADIANS(E169))+COS(RADIANS(G165))*COS(RADIANS(E169))*COS(RADIANS(R159))))</f>
        <v>#DIV/0!</v>
      </c>
      <c r="S165" t="e">
        <f>IF(DEGREES(ACOS(SIN(RADIANS(G165))*SIN(RADIANS(E169))+COS(RADIANS(G165))*COS(RADIANS(E169))*COS(RADIANS(S159))))&gt;90,0,$F$4*$F$5/E168^2*(SIN(RADIANS(G165))*SIN(RADIANS(E169))+COS(RADIANS(G165))*COS(RADIANS(E169))*COS(RADIANS(S159))))</f>
        <v>#DIV/0!</v>
      </c>
      <c r="T165" t="e">
        <f>IF(DEGREES(ACOS(SIN(RADIANS(G165))*SIN(RADIANS(E169))+COS(RADIANS(G165))*COS(RADIANS(E169))*COS(RADIANS(T159))))&gt;90,0,$F$4*$F$5/E168^2*(SIN(RADIANS(G165))*SIN(RADIANS(E169))+COS(RADIANS(G165))*COS(RADIANS(E169))*COS(RADIANS(T159))))</f>
        <v>#DIV/0!</v>
      </c>
      <c r="U165" t="e">
        <f>IF(DEGREES(ACOS(SIN(RADIANS(G165))*SIN(RADIANS(E169))+COS(RADIANS(G165))*COS(RADIANS(E169))*COS(RADIANS(U159))))&gt;90,0,$F$4*$F$5/E168^2*(SIN(RADIANS(G165))*SIN(RADIANS(E169))+COS(RADIANS(G165))*COS(RADIANS(E169))*COS(RADIANS(U159))))</f>
        <v>#DIV/0!</v>
      </c>
      <c r="V165" t="e">
        <f>IF(DEGREES(ACOS(SIN(RADIANS(G165))*SIN(RADIANS(E169))+COS(RADIANS(G165))*COS(RADIANS(E169))*COS(RADIANS(V159))))&gt;90,0,$F$4*$F$5/E168^2*(SIN(RADIANS(G165))*SIN(RADIANS(E169))+COS(RADIANS(G165))*COS(RADIANS(E169))*COS(RADIANS(V159))))</f>
        <v>#DIV/0!</v>
      </c>
      <c r="W165" t="e">
        <f>IF(DEGREES(ACOS(SIN(RADIANS(G165))*SIN(RADIANS(E169))+COS(RADIANS(G165))*COS(RADIANS(E169))*COS(RADIANS(W159))))&gt;90,0,$F$4*$F$5/E168^2*(SIN(RADIANS(G165))*SIN(RADIANS(E169))+COS(RADIANS(G165))*COS(RADIANS(E169))*COS(RADIANS(W159))))</f>
        <v>#DIV/0!</v>
      </c>
      <c r="X165" t="e">
        <f>IF(DEGREES(ACOS(SIN(RADIANS(G165))*SIN(RADIANS(E169))+COS(RADIANS(G165))*COS(RADIANS(E169))*COS(RADIANS(X159))))&gt;90,0,$F$4*$F$5/E168^2*(SIN(RADIANS(G165))*SIN(RADIANS(E169))+COS(RADIANS(G165))*COS(RADIANS(E169))*COS(RADIANS(X159))))</f>
        <v>#DIV/0!</v>
      </c>
      <c r="Y165" t="e">
        <f>IF(DEGREES(ACOS(SIN(RADIANS(G165))*SIN(RADIANS(E169))+COS(RADIANS(G165))*COS(RADIANS(E169))*COS(RADIANS(Y159))))&gt;90,0,$F$4*$F$5/E168^2*(SIN(RADIANS(G165))*SIN(RADIANS(E169))+COS(RADIANS(G165))*COS(RADIANS(E169))*COS(RADIANS(Y159))))</f>
        <v>#DIV/0!</v>
      </c>
      <c r="Z165" t="e">
        <f>IF(DEGREES(ACOS(SIN(RADIANS(G165))*SIN(RADIANS(E169))+COS(RADIANS(G165))*COS(RADIANS(E169))*COS(RADIANS(Z159))))&gt;90,0,$F$4*$F$5/E168^2*(SIN(RADIANS(G165))*SIN(RADIANS(E169))+COS(RADIANS(G165))*COS(RADIANS(E169))*COS(RADIANS(Z159))))</f>
        <v>#DIV/0!</v>
      </c>
      <c r="AA165" t="e">
        <f>IF(DEGREES(ACOS(SIN(RADIANS(G165))*SIN(RADIANS(E169))+COS(RADIANS(G165))*COS(RADIANS(E169))*COS(RADIANS(AA159))))&gt;90,0,$F$4*$F$5/E168^2*(SIN(RADIANS(G165))*SIN(RADIANS(E169))+COS(RADIANS(G165))*COS(RADIANS(E169))*COS(RADIANS(AA159))))</f>
        <v>#DIV/0!</v>
      </c>
      <c r="AB165" t="e">
        <f>IF(DEGREES(ACOS(SIN(RADIANS(G165))*SIN(RADIANS(E169))+COS(RADIANS(G165))*COS(RADIANS(E169))*COS(RADIANS(AB159))))&gt;90,0,$F$4*$F$5/E168^2*(SIN(RADIANS(G165))*SIN(RADIANS(E169))+COS(RADIANS(G165))*COS(RADIANS(E169))*COS(RADIANS(AB159))))</f>
        <v>#DIV/0!</v>
      </c>
      <c r="AC165" t="e">
        <f>IF(DEGREES(ACOS(SIN(RADIANS(G165))*SIN(RADIANS(E169))+COS(RADIANS(G165))*COS(RADIANS(E169))*COS(RADIANS(AC159))))&gt;90,0,$F$4*$F$5/E168^2*(SIN(RADIANS(G165))*SIN(RADIANS(E169))+COS(RADIANS(G165))*COS(RADIANS(E169))*COS(RADIANS(AC159))))</f>
        <v>#DIV/0!</v>
      </c>
      <c r="AD165" t="e">
        <f>IF(DEGREES(ACOS(SIN(RADIANS(G165))*SIN(RADIANS(E169))+COS(RADIANS(G165))*COS(RADIANS(E169))*COS(RADIANS(AD159))))&gt;90,0,$F$4*$F$5/E168^2*(SIN(RADIANS(G165))*SIN(RADIANS(E169))+COS(RADIANS(G165))*COS(RADIANS(E169))*COS(RADIANS(AD159))))</f>
        <v>#DIV/0!</v>
      </c>
      <c r="AE165" t="e">
        <f>IF(DEGREES(ACOS(SIN(RADIANS(G165))*SIN(RADIANS(E169))+COS(RADIANS(G165))*COS(RADIANS(E169))*COS(RADIANS(AE159))))&gt;90,0,$F$4*$F$5/E168^2*(SIN(RADIANS(G165))*SIN(RADIANS(E169))+COS(RADIANS(G165))*COS(RADIANS(E169))*COS(RADIANS(AE159))))</f>
        <v>#DIV/0!</v>
      </c>
      <c r="AF165" t="e">
        <f>IF(DEGREES(ACOS(SIN(RADIANS(G165))*SIN(RADIANS(E169))+COS(RADIANS(G165))*COS(RADIANS(E169))*COS(RADIANS(AF159))))&gt;90,0,$F$4*$F$5/E168^2*(SIN(RADIANS(G165))*SIN(RADIANS(E169))+COS(RADIANS(G165))*COS(RADIANS(E169))*COS(RADIANS(AF159))))</f>
        <v>#DIV/0!</v>
      </c>
      <c r="AG165" t="e">
        <f>IF(DEGREES(ACOS(SIN(RADIANS(G165))*SIN(RADIANS(E169))+COS(RADIANS(G165))*COS(RADIANS(E169))*COS(RADIANS(AG159))))&gt;90,0,$F$4*$F$5/E168^2*(SIN(RADIANS(G165))*SIN(RADIANS(E169))+COS(RADIANS(G165))*COS(RADIANS(E169))*COS(RADIANS(AG159))))</f>
        <v>#DIV/0!</v>
      </c>
      <c r="AH165" t="e">
        <f>IF(DEGREES(ACOS(SIN(RADIANS(G165))*SIN(RADIANS(E169))+COS(RADIANS(G165))*COS(RADIANS(E169))*COS(RADIANS(AH159))))&gt;90,0,$F$4*$F$5/E168^2*(SIN(RADIANS(G165))*SIN(RADIANS(E169))+COS(RADIANS(G165))*COS(RADIANS(E169))*COS(RADIANS(AH159))))</f>
        <v>#DIV/0!</v>
      </c>
      <c r="AI165" t="e">
        <f>IF(DEGREES(ACOS(SIN(RADIANS(G165))*SIN(RADIANS(E169))+COS(RADIANS(G165))*COS(RADIANS(E169))*COS(RADIANS(AI159))))&gt;90,0,$F$4*$F$5/E168^2*(SIN(RADIANS(G165))*SIN(RADIANS(E169))+COS(RADIANS(G165))*COS(RADIANS(E169))*COS(RADIANS(AI159))))</f>
        <v>#DIV/0!</v>
      </c>
      <c r="AJ165" t="e">
        <f>IF(DEGREES(ACOS(SIN(RADIANS(G165))*SIN(RADIANS(E169))+COS(RADIANS(G165))*COS(RADIANS(E169))*COS(RADIANS(AJ159))))&gt;90,0,$F$4*$F$5/E168^2*(SIN(RADIANS(G165))*SIN(RADIANS(E169))+COS(RADIANS(G165))*COS(RADIANS(E169))*COS(RADIANS(AJ159))))</f>
        <v>#DIV/0!</v>
      </c>
      <c r="AK165">
        <f>IF(DEGREES(ACOS(SIN(RADIANS(G165))*SIN(RADIANS(E169))+COS(RADIANS(G165))*COS(RADIANS(E169))*COS(RADIANS(AK159))))&gt;90,0,$F$4*$F$5/E168^2*(SIN(RADIANS(G165))*SIN(RADIANS(E169))+COS(RADIANS(G165))*COS(RADIANS(E169))*COS(RADIANS(AK159))))</f>
        <v>0</v>
      </c>
      <c r="AL165">
        <f>IF(DEGREES(ACOS(SIN(RADIANS(G165))*SIN(RADIANS(E169))+COS(RADIANS(G165))*COS(RADIANS(E169))*COS(RADIANS(AL159))))&gt;90,0,$F$4*$F$5/E168^2*(SIN(RADIANS(G165))*SIN(RADIANS(E169))+COS(RADIANS(G165))*COS(RADIANS(E169))*COS(RADIANS(AL159))))</f>
        <v>0</v>
      </c>
      <c r="AM165">
        <f>IF(DEGREES(ACOS(SIN(RADIANS(G165))*SIN(RADIANS(E169))+COS(RADIANS(G165))*COS(RADIANS(E169))*COS(RADIANS(AM159))))&gt;90,0,$F$4*$F$5/E168^2*(SIN(RADIANS(G165))*SIN(RADIANS(E169))+COS(RADIANS(G165))*COS(RADIANS(E169))*COS(RADIANS(AM159))))</f>
        <v>0</v>
      </c>
      <c r="AN165">
        <f>IF(DEGREES(ACOS(SIN(RADIANS(G165))*SIN(RADIANS(E169))+COS(RADIANS(G165))*COS(RADIANS(E169))*COS(RADIANS(AN159))))&gt;90,0,$F$4*$F$5/E168^2*(SIN(RADIANS(G165))*SIN(RADIANS(E169))+COS(RADIANS(G165))*COS(RADIANS(E169))*COS(RADIANS(AN159))))</f>
        <v>0</v>
      </c>
      <c r="AO165">
        <f>IF(DEGREES(ACOS(SIN(RADIANS(G165))*SIN(RADIANS(E169))+COS(RADIANS(G165))*COS(RADIANS(E169))*COS(RADIANS(AO159))))&gt;90,0,$F$4*$F$5/E168^2*(SIN(RADIANS(G165))*SIN(RADIANS(E169))+COS(RADIANS(G165))*COS(RADIANS(E169))*COS(RADIANS(AO159))))</f>
        <v>0</v>
      </c>
      <c r="AP165">
        <f>IF(DEGREES(ACOS(SIN(RADIANS(G165))*SIN(RADIANS(E169))+COS(RADIANS(G165))*COS(RADIANS(E169))*COS(RADIANS(AP159))))&gt;90,0,$F$4*$F$5/E168^2*(SIN(RADIANS(G165))*SIN(RADIANS(E169))+COS(RADIANS(G165))*COS(RADIANS(E169))*COS(RADIANS(AP159))))</f>
        <v>0</v>
      </c>
      <c r="AQ165">
        <f>IF(DEGREES(ACOS(SIN(RADIANS(G165))*SIN(RADIANS(E169))+COS(RADIANS(G165))*COS(RADIANS(E169))*COS(RADIANS(AQ159))))&gt;90,0,$F$4*$F$5/E168^2*(SIN(RADIANS(G165))*SIN(RADIANS(E169))+COS(RADIANS(G165))*COS(RADIANS(E169))*COS(RADIANS(AQ159))))</f>
        <v>0</v>
      </c>
      <c r="AR165">
        <f>IF(DEGREES(ACOS(SIN(RADIANS(G165))*SIN(RADIANS(E169))+COS(RADIANS(G165))*COS(RADIANS(E169))*COS(RADIANS(AR159))))&gt;90,0,$F$4*$F$5/E168^2*(SIN(RADIANS(G165))*SIN(RADIANS(E169))+COS(RADIANS(G165))*COS(RADIANS(E169))*COS(RADIANS(AR159))))</f>
        <v>0</v>
      </c>
    </row>
    <row r="166" spans="2:44" x14ac:dyDescent="0.5">
      <c r="B166" s="40" t="s">
        <v>783</v>
      </c>
      <c r="E166" t="str">
        <f>IF($F$10=0,"N/A",$F$10*(E161/360)-ROUNDDOWN($F$10*(E161/360),0))</f>
        <v>N/A</v>
      </c>
      <c r="G166">
        <v>40</v>
      </c>
      <c r="I166">
        <f>IF(DEGREES(ACOS(SIN(RADIANS(G166))*SIN(RADIANS(E169))+COS(RADIANS(G166))*COS(RADIANS(E169))*COS(RADIANS(I159))))&gt;90,0,$F$4*$F$5/E168^2*(SIN(RADIANS(G166))*SIN(RADIANS(E169))+COS(RADIANS(G166))*COS(RADIANS(E169))*COS(RADIANS(I159))))</f>
        <v>0</v>
      </c>
      <c r="J166">
        <f>IF(DEGREES(ACOS(SIN(RADIANS(G166))*SIN(RADIANS(E169))+COS(RADIANS(G166))*COS(RADIANS(E169))*COS(RADIANS(J159))))&gt;90,0,$F$4*$F$5/E168^2*(SIN(RADIANS(G166))*SIN(RADIANS(E169))+COS(RADIANS(G166))*COS(RADIANS(E169))*COS(RADIANS(J159))))</f>
        <v>0</v>
      </c>
      <c r="K166">
        <f>IF(DEGREES(ACOS(SIN(RADIANS(G166))*SIN(RADIANS(E169))+COS(RADIANS(G166))*COS(RADIANS(E169))*COS(RADIANS(K159))))&gt;90,0,$F$4*$F$5/E168^2*(SIN(RADIANS(G166))*SIN(RADIANS(E169))+COS(RADIANS(G166))*COS(RADIANS(E169))*COS(RADIANS(K159))))</f>
        <v>0</v>
      </c>
      <c r="L166">
        <f>IF(DEGREES(ACOS(SIN(RADIANS(G166))*SIN(RADIANS(E169))+COS(RADIANS(G166))*COS(RADIANS(E169))*COS(RADIANS(L159))))&gt;90,0,$F$4*$F$5/E168^2*(SIN(RADIANS(G166))*SIN(RADIANS(E169))+COS(RADIANS(G166))*COS(RADIANS(E169))*COS(RADIANS(L159))))</f>
        <v>0</v>
      </c>
      <c r="M166">
        <f>IF(DEGREES(ACOS(SIN(RADIANS(G166))*SIN(RADIANS(E169))+COS(RADIANS(G166))*COS(RADIANS(E169))*COS(RADIANS(M159))))&gt;90,0,$F$4*$F$5/E168^2*(SIN(RADIANS(G166))*SIN(RADIANS(E169))+COS(RADIANS(G166))*COS(RADIANS(E169))*COS(RADIANS(M159))))</f>
        <v>0</v>
      </c>
      <c r="N166">
        <f>IF(DEGREES(ACOS(SIN(RADIANS(G166))*SIN(RADIANS(E169))+COS(RADIANS(G166))*COS(RADIANS(E169))*COS(RADIANS(N159))))&gt;90,0,$F$4*$F$5/E168^2*(SIN(RADIANS(G166))*SIN(RADIANS(E169))+COS(RADIANS(G166))*COS(RADIANS(E169))*COS(RADIANS(N159))))</f>
        <v>0</v>
      </c>
      <c r="O166">
        <f>IF(DEGREES(ACOS(SIN(RADIANS(G166))*SIN(RADIANS(E169))+COS(RADIANS(G166))*COS(RADIANS(E169))*COS(RADIANS(O159))))&gt;90,0,$F$4*$F$5/E168^2*(SIN(RADIANS(G166))*SIN(RADIANS(E169))+COS(RADIANS(G166))*COS(RADIANS(E169))*COS(RADIANS(O159))))</f>
        <v>0</v>
      </c>
      <c r="P166">
        <f>IF(DEGREES(ACOS(SIN(RADIANS(G166))*SIN(RADIANS(E169))+COS(RADIANS(G166))*COS(RADIANS(E169))*COS(RADIANS(P159))))&gt;90,0,$F$4*$F$5/E168^2*(SIN(RADIANS(G166))*SIN(RADIANS(E169))+COS(RADIANS(G166))*COS(RADIANS(E169))*COS(RADIANS(P159))))</f>
        <v>0</v>
      </c>
      <c r="Q166">
        <f>IF(DEGREES(ACOS(SIN(RADIANS(G166))*SIN(RADIANS(E169))+COS(RADIANS(G166))*COS(RADIANS(E169))*COS(RADIANS(Q159))))&gt;90,0,$F$4*$F$5/E168^2*(SIN(RADIANS(G166))*SIN(RADIANS(E169))+COS(RADIANS(G166))*COS(RADIANS(E169))*COS(RADIANS(Q159))))</f>
        <v>0</v>
      </c>
      <c r="R166" t="e">
        <f>IF(DEGREES(ACOS(SIN(RADIANS(G166))*SIN(RADIANS(E169))+COS(RADIANS(G166))*COS(RADIANS(E169))*COS(RADIANS(R159))))&gt;90,0,$F$4*$F$5/E168^2*(SIN(RADIANS(G166))*SIN(RADIANS(E169))+COS(RADIANS(G166))*COS(RADIANS(E169))*COS(RADIANS(R159))))</f>
        <v>#DIV/0!</v>
      </c>
      <c r="S166" t="e">
        <f>IF(DEGREES(ACOS(SIN(RADIANS(G166))*SIN(RADIANS(E169))+COS(RADIANS(G166))*COS(RADIANS(E169))*COS(RADIANS(S159))))&gt;90,0,$F$4*$F$5/E168^2*(SIN(RADIANS(G166))*SIN(RADIANS(E169))+COS(RADIANS(G166))*COS(RADIANS(E169))*COS(RADIANS(S159))))</f>
        <v>#DIV/0!</v>
      </c>
      <c r="T166" t="e">
        <f>IF(DEGREES(ACOS(SIN(RADIANS(G166))*SIN(RADIANS(E169))+COS(RADIANS(G166))*COS(RADIANS(E169))*COS(RADIANS(T159))))&gt;90,0,$F$4*$F$5/E168^2*(SIN(RADIANS(G166))*SIN(RADIANS(E169))+COS(RADIANS(G166))*COS(RADIANS(E169))*COS(RADIANS(T159))))</f>
        <v>#DIV/0!</v>
      </c>
      <c r="U166" t="e">
        <f>IF(DEGREES(ACOS(SIN(RADIANS(G166))*SIN(RADIANS(E169))+COS(RADIANS(G166))*COS(RADIANS(E169))*COS(RADIANS(U159))))&gt;90,0,$F$4*$F$5/E168^2*(SIN(RADIANS(G166))*SIN(RADIANS(E169))+COS(RADIANS(G166))*COS(RADIANS(E169))*COS(RADIANS(U159))))</f>
        <v>#DIV/0!</v>
      </c>
      <c r="V166" t="e">
        <f>IF(DEGREES(ACOS(SIN(RADIANS(G166))*SIN(RADIANS(E169))+COS(RADIANS(G166))*COS(RADIANS(E169))*COS(RADIANS(V159))))&gt;90,0,$F$4*$F$5/E168^2*(SIN(RADIANS(G166))*SIN(RADIANS(E169))+COS(RADIANS(G166))*COS(RADIANS(E169))*COS(RADIANS(V159))))</f>
        <v>#DIV/0!</v>
      </c>
      <c r="W166" t="e">
        <f>IF(DEGREES(ACOS(SIN(RADIANS(G166))*SIN(RADIANS(E169))+COS(RADIANS(G166))*COS(RADIANS(E169))*COS(RADIANS(W159))))&gt;90,0,$F$4*$F$5/E168^2*(SIN(RADIANS(G166))*SIN(RADIANS(E169))+COS(RADIANS(G166))*COS(RADIANS(E169))*COS(RADIANS(W159))))</f>
        <v>#DIV/0!</v>
      </c>
      <c r="X166" t="e">
        <f>IF(DEGREES(ACOS(SIN(RADIANS(G166))*SIN(RADIANS(E169))+COS(RADIANS(G166))*COS(RADIANS(E169))*COS(RADIANS(X159))))&gt;90,0,$F$4*$F$5/E168^2*(SIN(RADIANS(G166))*SIN(RADIANS(E169))+COS(RADIANS(G166))*COS(RADIANS(E169))*COS(RADIANS(X159))))</f>
        <v>#DIV/0!</v>
      </c>
      <c r="Y166" t="e">
        <f>IF(DEGREES(ACOS(SIN(RADIANS(G166))*SIN(RADIANS(E169))+COS(RADIANS(G166))*COS(RADIANS(E169))*COS(RADIANS(Y159))))&gt;90,0,$F$4*$F$5/E168^2*(SIN(RADIANS(G166))*SIN(RADIANS(E169))+COS(RADIANS(G166))*COS(RADIANS(E169))*COS(RADIANS(Y159))))</f>
        <v>#DIV/0!</v>
      </c>
      <c r="Z166" t="e">
        <f>IF(DEGREES(ACOS(SIN(RADIANS(G166))*SIN(RADIANS(E169))+COS(RADIANS(G166))*COS(RADIANS(E169))*COS(RADIANS(Z159))))&gt;90,0,$F$4*$F$5/E168^2*(SIN(RADIANS(G166))*SIN(RADIANS(E169))+COS(RADIANS(G166))*COS(RADIANS(E169))*COS(RADIANS(Z159))))</f>
        <v>#DIV/0!</v>
      </c>
      <c r="AA166" t="e">
        <f>IF(DEGREES(ACOS(SIN(RADIANS(G166))*SIN(RADIANS(E169))+COS(RADIANS(G166))*COS(RADIANS(E169))*COS(RADIANS(AA159))))&gt;90,0,$F$4*$F$5/E168^2*(SIN(RADIANS(G166))*SIN(RADIANS(E169))+COS(RADIANS(G166))*COS(RADIANS(E169))*COS(RADIANS(AA159))))</f>
        <v>#DIV/0!</v>
      </c>
      <c r="AB166" t="e">
        <f>IF(DEGREES(ACOS(SIN(RADIANS(G166))*SIN(RADIANS(E169))+COS(RADIANS(G166))*COS(RADIANS(E169))*COS(RADIANS(AB159))))&gt;90,0,$F$4*$F$5/E168^2*(SIN(RADIANS(G166))*SIN(RADIANS(E169))+COS(RADIANS(G166))*COS(RADIANS(E169))*COS(RADIANS(AB159))))</f>
        <v>#DIV/0!</v>
      </c>
      <c r="AC166" t="e">
        <f>IF(DEGREES(ACOS(SIN(RADIANS(G166))*SIN(RADIANS(E169))+COS(RADIANS(G166))*COS(RADIANS(E169))*COS(RADIANS(AC159))))&gt;90,0,$F$4*$F$5/E168^2*(SIN(RADIANS(G166))*SIN(RADIANS(E169))+COS(RADIANS(G166))*COS(RADIANS(E169))*COS(RADIANS(AC159))))</f>
        <v>#DIV/0!</v>
      </c>
      <c r="AD166" t="e">
        <f>IF(DEGREES(ACOS(SIN(RADIANS(G166))*SIN(RADIANS(E169))+COS(RADIANS(G166))*COS(RADIANS(E169))*COS(RADIANS(AD159))))&gt;90,0,$F$4*$F$5/E168^2*(SIN(RADIANS(G166))*SIN(RADIANS(E169))+COS(RADIANS(G166))*COS(RADIANS(E169))*COS(RADIANS(AD159))))</f>
        <v>#DIV/0!</v>
      </c>
      <c r="AE166" t="e">
        <f>IF(DEGREES(ACOS(SIN(RADIANS(G166))*SIN(RADIANS(E169))+COS(RADIANS(G166))*COS(RADIANS(E169))*COS(RADIANS(AE159))))&gt;90,0,$F$4*$F$5/E168^2*(SIN(RADIANS(G166))*SIN(RADIANS(E169))+COS(RADIANS(G166))*COS(RADIANS(E169))*COS(RADIANS(AE159))))</f>
        <v>#DIV/0!</v>
      </c>
      <c r="AF166" t="e">
        <f>IF(DEGREES(ACOS(SIN(RADIANS(G166))*SIN(RADIANS(E169))+COS(RADIANS(G166))*COS(RADIANS(E169))*COS(RADIANS(AF159))))&gt;90,0,$F$4*$F$5/E168^2*(SIN(RADIANS(G166))*SIN(RADIANS(E169))+COS(RADIANS(G166))*COS(RADIANS(E169))*COS(RADIANS(AF159))))</f>
        <v>#DIV/0!</v>
      </c>
      <c r="AG166" t="e">
        <f>IF(DEGREES(ACOS(SIN(RADIANS(G166))*SIN(RADIANS(E169))+COS(RADIANS(G166))*COS(RADIANS(E169))*COS(RADIANS(AG159))))&gt;90,0,$F$4*$F$5/E168^2*(SIN(RADIANS(G166))*SIN(RADIANS(E169))+COS(RADIANS(G166))*COS(RADIANS(E169))*COS(RADIANS(AG159))))</f>
        <v>#DIV/0!</v>
      </c>
      <c r="AH166" t="e">
        <f>IF(DEGREES(ACOS(SIN(RADIANS(G166))*SIN(RADIANS(E169))+COS(RADIANS(G166))*COS(RADIANS(E169))*COS(RADIANS(AH159))))&gt;90,0,$F$4*$F$5/E168^2*(SIN(RADIANS(G166))*SIN(RADIANS(E169))+COS(RADIANS(G166))*COS(RADIANS(E169))*COS(RADIANS(AH159))))</f>
        <v>#DIV/0!</v>
      </c>
      <c r="AI166" t="e">
        <f>IF(DEGREES(ACOS(SIN(RADIANS(G166))*SIN(RADIANS(E169))+COS(RADIANS(G166))*COS(RADIANS(E169))*COS(RADIANS(AI159))))&gt;90,0,$F$4*$F$5/E168^2*(SIN(RADIANS(G166))*SIN(RADIANS(E169))+COS(RADIANS(G166))*COS(RADIANS(E169))*COS(RADIANS(AI159))))</f>
        <v>#DIV/0!</v>
      </c>
      <c r="AJ166" t="e">
        <f>IF(DEGREES(ACOS(SIN(RADIANS(G166))*SIN(RADIANS(E169))+COS(RADIANS(G166))*COS(RADIANS(E169))*COS(RADIANS(AJ159))))&gt;90,0,$F$4*$F$5/E168^2*(SIN(RADIANS(G166))*SIN(RADIANS(E169))+COS(RADIANS(G166))*COS(RADIANS(E169))*COS(RADIANS(AJ159))))</f>
        <v>#DIV/0!</v>
      </c>
      <c r="AK166">
        <f>IF(DEGREES(ACOS(SIN(RADIANS(G166))*SIN(RADIANS(E169))+COS(RADIANS(G166))*COS(RADIANS(E169))*COS(RADIANS(AK159))))&gt;90,0,$F$4*$F$5/E168^2*(SIN(RADIANS(G166))*SIN(RADIANS(E169))+COS(RADIANS(G166))*COS(RADIANS(E169))*COS(RADIANS(AK159))))</f>
        <v>0</v>
      </c>
      <c r="AL166">
        <f>IF(DEGREES(ACOS(SIN(RADIANS(G166))*SIN(RADIANS(E169))+COS(RADIANS(G166))*COS(RADIANS(E169))*COS(RADIANS(AL159))))&gt;90,0,$F$4*$F$5/E168^2*(SIN(RADIANS(G166))*SIN(RADIANS(E169))+COS(RADIANS(G166))*COS(RADIANS(E169))*COS(RADIANS(AL159))))</f>
        <v>0</v>
      </c>
      <c r="AM166">
        <f>IF(DEGREES(ACOS(SIN(RADIANS(G166))*SIN(RADIANS(E169))+COS(RADIANS(G166))*COS(RADIANS(E169))*COS(RADIANS(AM159))))&gt;90,0,$F$4*$F$5/E168^2*(SIN(RADIANS(G166))*SIN(RADIANS(E169))+COS(RADIANS(G166))*COS(RADIANS(E169))*COS(RADIANS(AM159))))</f>
        <v>0</v>
      </c>
      <c r="AN166">
        <f>IF(DEGREES(ACOS(SIN(RADIANS(G166))*SIN(RADIANS(E169))+COS(RADIANS(G166))*COS(RADIANS(E169))*COS(RADIANS(AN159))))&gt;90,0,$F$4*$F$5/E168^2*(SIN(RADIANS(G166))*SIN(RADIANS(E169))+COS(RADIANS(G166))*COS(RADIANS(E169))*COS(RADIANS(AN159))))</f>
        <v>0</v>
      </c>
      <c r="AO166">
        <f>IF(DEGREES(ACOS(SIN(RADIANS(G166))*SIN(RADIANS(E169))+COS(RADIANS(G166))*COS(RADIANS(E169))*COS(RADIANS(AO159))))&gt;90,0,$F$4*$F$5/E168^2*(SIN(RADIANS(G166))*SIN(RADIANS(E169))+COS(RADIANS(G166))*COS(RADIANS(E169))*COS(RADIANS(AO159))))</f>
        <v>0</v>
      </c>
      <c r="AP166">
        <f>IF(DEGREES(ACOS(SIN(RADIANS(G166))*SIN(RADIANS(E169))+COS(RADIANS(G166))*COS(RADIANS(E169))*COS(RADIANS(AP159))))&gt;90,0,$F$4*$F$5/E168^2*(SIN(RADIANS(G166))*SIN(RADIANS(E169))+COS(RADIANS(G166))*COS(RADIANS(E169))*COS(RADIANS(AP159))))</f>
        <v>0</v>
      </c>
      <c r="AQ166">
        <f>IF(DEGREES(ACOS(SIN(RADIANS(G166))*SIN(RADIANS(E169))+COS(RADIANS(G166))*COS(RADIANS(E169))*COS(RADIANS(AQ159))))&gt;90,0,$F$4*$F$5/E168^2*(SIN(RADIANS(G166))*SIN(RADIANS(E169))+COS(RADIANS(G166))*COS(RADIANS(E169))*COS(RADIANS(AQ159))))</f>
        <v>0</v>
      </c>
      <c r="AR166">
        <f>IF(DEGREES(ACOS(SIN(RADIANS(G166))*SIN(RADIANS(E169))+COS(RADIANS(G166))*COS(RADIANS(E169))*COS(RADIANS(AR159))))&gt;90,0,$F$4*$F$5/E168^2*(SIN(RADIANS(G166))*SIN(RADIANS(E169))+COS(RADIANS(G166))*COS(RADIANS(E169))*COS(RADIANS(AR159))))</f>
        <v>0</v>
      </c>
    </row>
    <row r="167" spans="2:44" x14ac:dyDescent="0.5">
      <c r="B167" s="40" t="s">
        <v>784</v>
      </c>
      <c r="E167" t="str">
        <f>IF($F$10=0,"N/A",E166*$F$11/$F$10)</f>
        <v>N/A</v>
      </c>
      <c r="G167">
        <v>30</v>
      </c>
      <c r="I167">
        <f>IF(DEGREES(ACOS(SIN(RADIANS(G167))*SIN(RADIANS(E169))+COS(RADIANS(G167))*COS(RADIANS(E169))*COS(RADIANS(I159))))&gt;90,0,$F$4*$F$5/E168^2*(SIN(RADIANS(G167))*SIN(RADIANS(E169))+COS(RADIANS(G167))*COS(RADIANS(E169))*COS(RADIANS(I159))))</f>
        <v>0</v>
      </c>
      <c r="J167">
        <f>IF(DEGREES(ACOS(SIN(RADIANS(G167))*SIN(RADIANS(E169))+COS(RADIANS(G167))*COS(RADIANS(E169))*COS(RADIANS(J159))))&gt;90,0,$F$4*$F$5/E168^2*(SIN(RADIANS(G167))*SIN(RADIANS(E169))+COS(RADIANS(G167))*COS(RADIANS(E169))*COS(RADIANS(J159))))</f>
        <v>0</v>
      </c>
      <c r="K167">
        <f>IF(DEGREES(ACOS(SIN(RADIANS(G167))*SIN(RADIANS(E169))+COS(RADIANS(G167))*COS(RADIANS(E169))*COS(RADIANS(K159))))&gt;90,0,$F$4*$F$5/E168^2*(SIN(RADIANS(G167))*SIN(RADIANS(E169))+COS(RADIANS(G167))*COS(RADIANS(E169))*COS(RADIANS(K159))))</f>
        <v>0</v>
      </c>
      <c r="L167">
        <f>IF(DEGREES(ACOS(SIN(RADIANS(G167))*SIN(RADIANS(E169))+COS(RADIANS(G167))*COS(RADIANS(E169))*COS(RADIANS(L159))))&gt;90,0,$F$4*$F$5/E168^2*(SIN(RADIANS(G167))*SIN(RADIANS(E169))+COS(RADIANS(G167))*COS(RADIANS(E169))*COS(RADIANS(L159))))</f>
        <v>0</v>
      </c>
      <c r="M167">
        <f>IF(DEGREES(ACOS(SIN(RADIANS(G167))*SIN(RADIANS(E169))+COS(RADIANS(G167))*COS(RADIANS(E169))*COS(RADIANS(M159))))&gt;90,0,$F$4*$F$5/E168^2*(SIN(RADIANS(G167))*SIN(RADIANS(E169))+COS(RADIANS(G167))*COS(RADIANS(E169))*COS(RADIANS(M159))))</f>
        <v>0</v>
      </c>
      <c r="N167">
        <f>IF(DEGREES(ACOS(SIN(RADIANS(G167))*SIN(RADIANS(E169))+COS(RADIANS(G167))*COS(RADIANS(E169))*COS(RADIANS(N159))))&gt;90,0,$F$4*$F$5/E168^2*(SIN(RADIANS(G167))*SIN(RADIANS(E169))+COS(RADIANS(G167))*COS(RADIANS(E169))*COS(RADIANS(N159))))</f>
        <v>0</v>
      </c>
      <c r="O167">
        <f>IF(DEGREES(ACOS(SIN(RADIANS(G167))*SIN(RADIANS(E169))+COS(RADIANS(G167))*COS(RADIANS(E169))*COS(RADIANS(O159))))&gt;90,0,$F$4*$F$5/E168^2*(SIN(RADIANS(G167))*SIN(RADIANS(E169))+COS(RADIANS(G167))*COS(RADIANS(E169))*COS(RADIANS(O159))))</f>
        <v>0</v>
      </c>
      <c r="P167">
        <f>IF(DEGREES(ACOS(SIN(RADIANS(G167))*SIN(RADIANS(E169))+COS(RADIANS(G167))*COS(RADIANS(E169))*COS(RADIANS(P159))))&gt;90,0,$F$4*$F$5/E168^2*(SIN(RADIANS(G167))*SIN(RADIANS(E169))+COS(RADIANS(G167))*COS(RADIANS(E169))*COS(RADIANS(P159))))</f>
        <v>0</v>
      </c>
      <c r="Q167">
        <f>IF(DEGREES(ACOS(SIN(RADIANS(G167))*SIN(RADIANS(E169))+COS(RADIANS(G167))*COS(RADIANS(E169))*COS(RADIANS(Q159))))&gt;90,0,$F$4*$F$5/E168^2*(SIN(RADIANS(G167))*SIN(RADIANS(E169))+COS(RADIANS(G167))*COS(RADIANS(E169))*COS(RADIANS(Q159))))</f>
        <v>0</v>
      </c>
      <c r="R167" t="e">
        <f>IF(DEGREES(ACOS(SIN(RADIANS(G167))*SIN(RADIANS(E169))+COS(RADIANS(G167))*COS(RADIANS(E169))*COS(RADIANS(R159))))&gt;90,0,$F$4*$F$5/E168^2*(SIN(RADIANS(G167))*SIN(RADIANS(E169))+COS(RADIANS(G167))*COS(RADIANS(E169))*COS(RADIANS(R159))))</f>
        <v>#DIV/0!</v>
      </c>
      <c r="S167" t="e">
        <f>IF(DEGREES(ACOS(SIN(RADIANS(G167))*SIN(RADIANS(E169))+COS(RADIANS(G167))*COS(RADIANS(E169))*COS(RADIANS(S159))))&gt;90,0,$F$4*$F$5/E168^2*(SIN(RADIANS(G167))*SIN(RADIANS(E169))+COS(RADIANS(G167))*COS(RADIANS(E169))*COS(RADIANS(S159))))</f>
        <v>#DIV/0!</v>
      </c>
      <c r="T167" t="e">
        <f>IF(DEGREES(ACOS(SIN(RADIANS(G167))*SIN(RADIANS(E169))+COS(RADIANS(G167))*COS(RADIANS(E169))*COS(RADIANS(T159))))&gt;90,0,$F$4*$F$5/E168^2*(SIN(RADIANS(G167))*SIN(RADIANS(E169))+COS(RADIANS(G167))*COS(RADIANS(E169))*COS(RADIANS(T159))))</f>
        <v>#DIV/0!</v>
      </c>
      <c r="U167" t="e">
        <f>IF(DEGREES(ACOS(SIN(RADIANS(G167))*SIN(RADIANS(E169))+COS(RADIANS(G167))*COS(RADIANS(E169))*COS(RADIANS(U159))))&gt;90,0,$F$4*$F$5/E168^2*(SIN(RADIANS(G167))*SIN(RADIANS(E169))+COS(RADIANS(G167))*COS(RADIANS(E169))*COS(RADIANS(U159))))</f>
        <v>#DIV/0!</v>
      </c>
      <c r="V167" t="e">
        <f>IF(DEGREES(ACOS(SIN(RADIANS(G167))*SIN(RADIANS(E169))+COS(RADIANS(G167))*COS(RADIANS(E169))*COS(RADIANS(V159))))&gt;90,0,$F$4*$F$5/E168^2*(SIN(RADIANS(G167))*SIN(RADIANS(E169))+COS(RADIANS(G167))*COS(RADIANS(E169))*COS(RADIANS(V159))))</f>
        <v>#DIV/0!</v>
      </c>
      <c r="W167" t="e">
        <f>IF(DEGREES(ACOS(SIN(RADIANS(G167))*SIN(RADIANS(E169))+COS(RADIANS(G167))*COS(RADIANS(E169))*COS(RADIANS(W159))))&gt;90,0,$F$4*$F$5/E168^2*(SIN(RADIANS(G167))*SIN(RADIANS(E169))+COS(RADIANS(G167))*COS(RADIANS(E169))*COS(RADIANS(W159))))</f>
        <v>#DIV/0!</v>
      </c>
      <c r="X167" t="e">
        <f>IF(DEGREES(ACOS(SIN(RADIANS(G167))*SIN(RADIANS(E169))+COS(RADIANS(G167))*COS(RADIANS(E169))*COS(RADIANS(X159))))&gt;90,0,$F$4*$F$5/E168^2*(SIN(RADIANS(G167))*SIN(RADIANS(E169))+COS(RADIANS(G167))*COS(RADIANS(E169))*COS(RADIANS(X159))))</f>
        <v>#DIV/0!</v>
      </c>
      <c r="Y167" t="e">
        <f>IF(DEGREES(ACOS(SIN(RADIANS(G167))*SIN(RADIANS(E169))+COS(RADIANS(G167))*COS(RADIANS(E169))*COS(RADIANS(Y159))))&gt;90,0,$F$4*$F$5/E168^2*(SIN(RADIANS(G167))*SIN(RADIANS(E169))+COS(RADIANS(G167))*COS(RADIANS(E169))*COS(RADIANS(Y159))))</f>
        <v>#DIV/0!</v>
      </c>
      <c r="Z167" t="e">
        <f>IF(DEGREES(ACOS(SIN(RADIANS(G167))*SIN(RADIANS(E169))+COS(RADIANS(G167))*COS(RADIANS(E169))*COS(RADIANS(Z159))))&gt;90,0,$F$4*$F$5/E168^2*(SIN(RADIANS(G167))*SIN(RADIANS(E169))+COS(RADIANS(G167))*COS(RADIANS(E169))*COS(RADIANS(Z159))))</f>
        <v>#DIV/0!</v>
      </c>
      <c r="AA167" t="e">
        <f>IF(DEGREES(ACOS(SIN(RADIANS(G167))*SIN(RADIANS(E169))+COS(RADIANS(G167))*COS(RADIANS(E169))*COS(RADIANS(AA159))))&gt;90,0,$F$4*$F$5/E168^2*(SIN(RADIANS(G167))*SIN(RADIANS(E169))+COS(RADIANS(G167))*COS(RADIANS(E169))*COS(RADIANS(AA159))))</f>
        <v>#DIV/0!</v>
      </c>
      <c r="AB167" t="e">
        <f>IF(DEGREES(ACOS(SIN(RADIANS(G167))*SIN(RADIANS(E169))+COS(RADIANS(G167))*COS(RADIANS(E169))*COS(RADIANS(AB159))))&gt;90,0,$F$4*$F$5/E168^2*(SIN(RADIANS(G167))*SIN(RADIANS(E169))+COS(RADIANS(G167))*COS(RADIANS(E169))*COS(RADIANS(AB159))))</f>
        <v>#DIV/0!</v>
      </c>
      <c r="AC167" t="e">
        <f>IF(DEGREES(ACOS(SIN(RADIANS(G167))*SIN(RADIANS(E169))+COS(RADIANS(G167))*COS(RADIANS(E169))*COS(RADIANS(AC159))))&gt;90,0,$F$4*$F$5/E168^2*(SIN(RADIANS(G167))*SIN(RADIANS(E169))+COS(RADIANS(G167))*COS(RADIANS(E169))*COS(RADIANS(AC159))))</f>
        <v>#DIV/0!</v>
      </c>
      <c r="AD167" t="e">
        <f>IF(DEGREES(ACOS(SIN(RADIANS(G167))*SIN(RADIANS(E169))+COS(RADIANS(G167))*COS(RADIANS(E169))*COS(RADIANS(AD159))))&gt;90,0,$F$4*$F$5/E168^2*(SIN(RADIANS(G167))*SIN(RADIANS(E169))+COS(RADIANS(G167))*COS(RADIANS(E169))*COS(RADIANS(AD159))))</f>
        <v>#DIV/0!</v>
      </c>
      <c r="AE167" t="e">
        <f>IF(DEGREES(ACOS(SIN(RADIANS(G167))*SIN(RADIANS(E169))+COS(RADIANS(G167))*COS(RADIANS(E169))*COS(RADIANS(AE159))))&gt;90,0,$F$4*$F$5/E168^2*(SIN(RADIANS(G167))*SIN(RADIANS(E169))+COS(RADIANS(G167))*COS(RADIANS(E169))*COS(RADIANS(AE159))))</f>
        <v>#DIV/0!</v>
      </c>
      <c r="AF167" t="e">
        <f>IF(DEGREES(ACOS(SIN(RADIANS(G167))*SIN(RADIANS(E169))+COS(RADIANS(G167))*COS(RADIANS(E169))*COS(RADIANS(AF159))))&gt;90,0,$F$4*$F$5/E168^2*(SIN(RADIANS(G167))*SIN(RADIANS(E169))+COS(RADIANS(G167))*COS(RADIANS(E169))*COS(RADIANS(AF159))))</f>
        <v>#DIV/0!</v>
      </c>
      <c r="AG167" t="e">
        <f>IF(DEGREES(ACOS(SIN(RADIANS(G167))*SIN(RADIANS(E169))+COS(RADIANS(G167))*COS(RADIANS(E169))*COS(RADIANS(AG159))))&gt;90,0,$F$4*$F$5/E168^2*(SIN(RADIANS(G167))*SIN(RADIANS(E169))+COS(RADIANS(G167))*COS(RADIANS(E169))*COS(RADIANS(AG159))))</f>
        <v>#DIV/0!</v>
      </c>
      <c r="AH167" t="e">
        <f>IF(DEGREES(ACOS(SIN(RADIANS(G167))*SIN(RADIANS(E169))+COS(RADIANS(G167))*COS(RADIANS(E169))*COS(RADIANS(AH159))))&gt;90,0,$F$4*$F$5/E168^2*(SIN(RADIANS(G167))*SIN(RADIANS(E169))+COS(RADIANS(G167))*COS(RADIANS(E169))*COS(RADIANS(AH159))))</f>
        <v>#DIV/0!</v>
      </c>
      <c r="AI167" t="e">
        <f>IF(DEGREES(ACOS(SIN(RADIANS(G167))*SIN(RADIANS(E169))+COS(RADIANS(G167))*COS(RADIANS(E169))*COS(RADIANS(AI159))))&gt;90,0,$F$4*$F$5/E168^2*(SIN(RADIANS(G167))*SIN(RADIANS(E169))+COS(RADIANS(G167))*COS(RADIANS(E169))*COS(RADIANS(AI159))))</f>
        <v>#DIV/0!</v>
      </c>
      <c r="AJ167" t="e">
        <f>IF(DEGREES(ACOS(SIN(RADIANS(G167))*SIN(RADIANS(E169))+COS(RADIANS(G167))*COS(RADIANS(E169))*COS(RADIANS(AJ159))))&gt;90,0,$F$4*$F$5/E168^2*(SIN(RADIANS(G167))*SIN(RADIANS(E169))+COS(RADIANS(G167))*COS(RADIANS(E169))*COS(RADIANS(AJ159))))</f>
        <v>#DIV/0!</v>
      </c>
      <c r="AK167">
        <f>IF(DEGREES(ACOS(SIN(RADIANS(G167))*SIN(RADIANS(E169))+COS(RADIANS(G167))*COS(RADIANS(E169))*COS(RADIANS(AK159))))&gt;90,0,$F$4*$F$5/E168^2*(SIN(RADIANS(G167))*SIN(RADIANS(E169))+COS(RADIANS(G167))*COS(RADIANS(E169))*COS(RADIANS(AK159))))</f>
        <v>0</v>
      </c>
      <c r="AL167">
        <f>IF(DEGREES(ACOS(SIN(RADIANS(G167))*SIN(RADIANS(E169))+COS(RADIANS(G167))*COS(RADIANS(E169))*COS(RADIANS(AL159))))&gt;90,0,$F$4*$F$5/E168^2*(SIN(RADIANS(G167))*SIN(RADIANS(E169))+COS(RADIANS(G167))*COS(RADIANS(E169))*COS(RADIANS(AL159))))</f>
        <v>0</v>
      </c>
      <c r="AM167">
        <f>IF(DEGREES(ACOS(SIN(RADIANS(G167))*SIN(RADIANS(E169))+COS(RADIANS(G167))*COS(RADIANS(E169))*COS(RADIANS(AM159))))&gt;90,0,$F$4*$F$5/E168^2*(SIN(RADIANS(G167))*SIN(RADIANS(E169))+COS(RADIANS(G167))*COS(RADIANS(E169))*COS(RADIANS(AM159))))</f>
        <v>0</v>
      </c>
      <c r="AN167">
        <f>IF(DEGREES(ACOS(SIN(RADIANS(G167))*SIN(RADIANS(E169))+COS(RADIANS(G167))*COS(RADIANS(E169))*COS(RADIANS(AN159))))&gt;90,0,$F$4*$F$5/E168^2*(SIN(RADIANS(G167))*SIN(RADIANS(E169))+COS(RADIANS(G167))*COS(RADIANS(E169))*COS(RADIANS(AN159))))</f>
        <v>0</v>
      </c>
      <c r="AO167">
        <f>IF(DEGREES(ACOS(SIN(RADIANS(G167))*SIN(RADIANS(E169))+COS(RADIANS(G167))*COS(RADIANS(E169))*COS(RADIANS(AO159))))&gt;90,0,$F$4*$F$5/E168^2*(SIN(RADIANS(G167))*SIN(RADIANS(E169))+COS(RADIANS(G167))*COS(RADIANS(E169))*COS(RADIANS(AO159))))</f>
        <v>0</v>
      </c>
      <c r="AP167">
        <f>IF(DEGREES(ACOS(SIN(RADIANS(G167))*SIN(RADIANS(E169))+COS(RADIANS(G167))*COS(RADIANS(E169))*COS(RADIANS(AP159))))&gt;90,0,$F$4*$F$5/E168^2*(SIN(RADIANS(G167))*SIN(RADIANS(E169))+COS(RADIANS(G167))*COS(RADIANS(E169))*COS(RADIANS(AP159))))</f>
        <v>0</v>
      </c>
      <c r="AQ167">
        <f>IF(DEGREES(ACOS(SIN(RADIANS(G167))*SIN(RADIANS(E169))+COS(RADIANS(G167))*COS(RADIANS(E169))*COS(RADIANS(AQ159))))&gt;90,0,$F$4*$F$5/E168^2*(SIN(RADIANS(G167))*SIN(RADIANS(E169))+COS(RADIANS(G167))*COS(RADIANS(E169))*COS(RADIANS(AQ159))))</f>
        <v>0</v>
      </c>
      <c r="AR167">
        <f>IF(DEGREES(ACOS(SIN(RADIANS(G167))*SIN(RADIANS(E169))+COS(RADIANS(G167))*COS(RADIANS(E169))*COS(RADIANS(AR159))))&gt;90,0,$F$4*$F$5/E168^2*(SIN(RADIANS(G167))*SIN(RADIANS(E169))+COS(RADIANS(G167))*COS(RADIANS(E169))*COS(RADIANS(AR159))))</f>
        <v>0</v>
      </c>
    </row>
    <row r="168" spans="2:44" x14ac:dyDescent="0.5">
      <c r="B168" s="40" t="s">
        <v>785</v>
      </c>
      <c r="E168">
        <f>$F$6*(1-$F$7^2)/(1+$F$7*COS(RADIANS(E162)))</f>
        <v>0</v>
      </c>
      <c r="G168">
        <v>20</v>
      </c>
      <c r="I168">
        <f>IF(DEGREES(ACOS(SIN(RADIANS(G168))*SIN(RADIANS(E169))+COS(RADIANS(G168))*COS(RADIANS(E169))*COS(RADIANS(I159))))&gt;90,0,$F$4*$F$5/E168^2*(SIN(RADIANS(G168))*SIN(RADIANS(E169))+COS(RADIANS(G168))*COS(RADIANS(E169))*COS(RADIANS(I159))))</f>
        <v>0</v>
      </c>
      <c r="J168">
        <f>IF(DEGREES(ACOS(SIN(RADIANS(G168))*SIN(RADIANS(E169))+COS(RADIANS(G168))*COS(RADIANS(E169))*COS(RADIANS(J159))))&gt;90,0,$F$4*$F$5/E168^2*(SIN(RADIANS(G168))*SIN(RADIANS(E169))+COS(RADIANS(G168))*COS(RADIANS(E169))*COS(RADIANS(J159))))</f>
        <v>0</v>
      </c>
      <c r="K168">
        <f>IF(DEGREES(ACOS(SIN(RADIANS(G168))*SIN(RADIANS(E169))+COS(RADIANS(G168))*COS(RADIANS(E169))*COS(RADIANS(K159))))&gt;90,0,$F$4*$F$5/E168^2*(SIN(RADIANS(G168))*SIN(RADIANS(E169))+COS(RADIANS(G168))*COS(RADIANS(E169))*COS(RADIANS(K159))))</f>
        <v>0</v>
      </c>
      <c r="L168">
        <f>IF(DEGREES(ACOS(SIN(RADIANS(G168))*SIN(RADIANS(E169))+COS(RADIANS(G168))*COS(RADIANS(E169))*COS(RADIANS(L159))))&gt;90,0,$F$4*$F$5/E168^2*(SIN(RADIANS(G168))*SIN(RADIANS(E169))+COS(RADIANS(G168))*COS(RADIANS(E169))*COS(RADIANS(L159))))</f>
        <v>0</v>
      </c>
      <c r="M168">
        <f>IF(DEGREES(ACOS(SIN(RADIANS(G168))*SIN(RADIANS(E169))+COS(RADIANS(G168))*COS(RADIANS(E169))*COS(RADIANS(M159))))&gt;90,0,$F$4*$F$5/E168^2*(SIN(RADIANS(G168))*SIN(RADIANS(E169))+COS(RADIANS(G168))*COS(RADIANS(E169))*COS(RADIANS(M159))))</f>
        <v>0</v>
      </c>
      <c r="N168">
        <f>IF(DEGREES(ACOS(SIN(RADIANS(G168))*SIN(RADIANS(E169))+COS(RADIANS(G168))*COS(RADIANS(E169))*COS(RADIANS(N159))))&gt;90,0,$F$4*$F$5/E168^2*(SIN(RADIANS(G168))*SIN(RADIANS(E169))+COS(RADIANS(G168))*COS(RADIANS(E169))*COS(RADIANS(N159))))</f>
        <v>0</v>
      </c>
      <c r="O168">
        <f>IF(DEGREES(ACOS(SIN(RADIANS(G168))*SIN(RADIANS(E169))+COS(RADIANS(G168))*COS(RADIANS(E169))*COS(RADIANS(O159))))&gt;90,0,$F$4*$F$5/E168^2*(SIN(RADIANS(G168))*SIN(RADIANS(E169))+COS(RADIANS(G168))*COS(RADIANS(E169))*COS(RADIANS(O159))))</f>
        <v>0</v>
      </c>
      <c r="P168">
        <f>IF(DEGREES(ACOS(SIN(RADIANS(G168))*SIN(RADIANS(E169))+COS(RADIANS(G168))*COS(RADIANS(E169))*COS(RADIANS(P159))))&gt;90,0,$F$4*$F$5/E168^2*(SIN(RADIANS(G168))*SIN(RADIANS(E169))+COS(RADIANS(G168))*COS(RADIANS(E169))*COS(RADIANS(P159))))</f>
        <v>0</v>
      </c>
      <c r="Q168">
        <f>IF(DEGREES(ACOS(SIN(RADIANS(G168))*SIN(RADIANS(E169))+COS(RADIANS(G168))*COS(RADIANS(E169))*COS(RADIANS(Q159))))&gt;90,0,$F$4*$F$5/E168^2*(SIN(RADIANS(G168))*SIN(RADIANS(E169))+COS(RADIANS(G168))*COS(RADIANS(E169))*COS(RADIANS(Q159))))</f>
        <v>0</v>
      </c>
      <c r="R168" t="e">
        <f>IF(DEGREES(ACOS(SIN(RADIANS(G168))*SIN(RADIANS(E169))+COS(RADIANS(G168))*COS(RADIANS(E169))*COS(RADIANS(R159))))&gt;90,0,$F$4*$F$5/E168^2*(SIN(RADIANS(G168))*SIN(RADIANS(E169))+COS(RADIANS(G168))*COS(RADIANS(E169))*COS(RADIANS(R159))))</f>
        <v>#DIV/0!</v>
      </c>
      <c r="S168" t="e">
        <f>IF(DEGREES(ACOS(SIN(RADIANS(G168))*SIN(RADIANS(E169))+COS(RADIANS(G168))*COS(RADIANS(E169))*COS(RADIANS(S159))))&gt;90,0,$F$4*$F$5/E168^2*(SIN(RADIANS(G168))*SIN(RADIANS(E169))+COS(RADIANS(G168))*COS(RADIANS(E169))*COS(RADIANS(S159))))</f>
        <v>#DIV/0!</v>
      </c>
      <c r="T168" t="e">
        <f>IF(DEGREES(ACOS(SIN(RADIANS(G168))*SIN(RADIANS(E169))+COS(RADIANS(G168))*COS(RADIANS(E169))*COS(RADIANS(T159))))&gt;90,0,$F$4*$F$5/E168^2*(SIN(RADIANS(G168))*SIN(RADIANS(E169))+COS(RADIANS(G168))*COS(RADIANS(E169))*COS(RADIANS(T159))))</f>
        <v>#DIV/0!</v>
      </c>
      <c r="U168" t="e">
        <f>IF(DEGREES(ACOS(SIN(RADIANS(G168))*SIN(RADIANS(E169))+COS(RADIANS(G168))*COS(RADIANS(E169))*COS(RADIANS(U159))))&gt;90,0,$F$4*$F$5/E168^2*(SIN(RADIANS(G168))*SIN(RADIANS(E169))+COS(RADIANS(G168))*COS(RADIANS(E169))*COS(RADIANS(U159))))</f>
        <v>#DIV/0!</v>
      </c>
      <c r="V168" t="e">
        <f>IF(DEGREES(ACOS(SIN(RADIANS(G168))*SIN(RADIANS(E169))+COS(RADIANS(G168))*COS(RADIANS(E169))*COS(RADIANS(V159))))&gt;90,0,$F$4*$F$5/E168^2*(SIN(RADIANS(G168))*SIN(RADIANS(E169))+COS(RADIANS(G168))*COS(RADIANS(E169))*COS(RADIANS(V159))))</f>
        <v>#DIV/0!</v>
      </c>
      <c r="W168" t="e">
        <f>IF(DEGREES(ACOS(SIN(RADIANS(G168))*SIN(RADIANS(E169))+COS(RADIANS(G168))*COS(RADIANS(E169))*COS(RADIANS(W159))))&gt;90,0,$F$4*$F$5/E168^2*(SIN(RADIANS(G168))*SIN(RADIANS(E169))+COS(RADIANS(G168))*COS(RADIANS(E169))*COS(RADIANS(W159))))</f>
        <v>#DIV/0!</v>
      </c>
      <c r="X168" t="e">
        <f>IF(DEGREES(ACOS(SIN(RADIANS(G168))*SIN(RADIANS(E169))+COS(RADIANS(G168))*COS(RADIANS(E169))*COS(RADIANS(X159))))&gt;90,0,$F$4*$F$5/E168^2*(SIN(RADIANS(G168))*SIN(RADIANS(E169))+COS(RADIANS(G168))*COS(RADIANS(E169))*COS(RADIANS(X159))))</f>
        <v>#DIV/0!</v>
      </c>
      <c r="Y168" t="e">
        <f>IF(DEGREES(ACOS(SIN(RADIANS(G168))*SIN(RADIANS(E169))+COS(RADIANS(G168))*COS(RADIANS(E169))*COS(RADIANS(Y159))))&gt;90,0,$F$4*$F$5/E168^2*(SIN(RADIANS(G168))*SIN(RADIANS(E169))+COS(RADIANS(G168))*COS(RADIANS(E169))*COS(RADIANS(Y159))))</f>
        <v>#DIV/0!</v>
      </c>
      <c r="Z168" t="e">
        <f>IF(DEGREES(ACOS(SIN(RADIANS(G168))*SIN(RADIANS(E169))+COS(RADIANS(G168))*COS(RADIANS(E169))*COS(RADIANS(Z159))))&gt;90,0,$F$4*$F$5/E168^2*(SIN(RADIANS(G168))*SIN(RADIANS(E169))+COS(RADIANS(G168))*COS(RADIANS(E169))*COS(RADIANS(Z159))))</f>
        <v>#DIV/0!</v>
      </c>
      <c r="AA168" t="e">
        <f>IF(DEGREES(ACOS(SIN(RADIANS(G168))*SIN(RADIANS(E169))+COS(RADIANS(G168))*COS(RADIANS(E169))*COS(RADIANS(AA159))))&gt;90,0,$F$4*$F$5/E168^2*(SIN(RADIANS(G168))*SIN(RADIANS(E169))+COS(RADIANS(G168))*COS(RADIANS(E169))*COS(RADIANS(AA159))))</f>
        <v>#DIV/0!</v>
      </c>
      <c r="AB168" t="e">
        <f>IF(DEGREES(ACOS(SIN(RADIANS(G168))*SIN(RADIANS(E169))+COS(RADIANS(G168))*COS(RADIANS(E169))*COS(RADIANS(AB159))))&gt;90,0,$F$4*$F$5/E168^2*(SIN(RADIANS(G168))*SIN(RADIANS(E169))+COS(RADIANS(G168))*COS(RADIANS(E169))*COS(RADIANS(AB159))))</f>
        <v>#DIV/0!</v>
      </c>
      <c r="AC168" t="e">
        <f>IF(DEGREES(ACOS(SIN(RADIANS(G168))*SIN(RADIANS(E169))+COS(RADIANS(G168))*COS(RADIANS(E169))*COS(RADIANS(AC159))))&gt;90,0,$F$4*$F$5/E168^2*(SIN(RADIANS(G168))*SIN(RADIANS(E169))+COS(RADIANS(G168))*COS(RADIANS(E169))*COS(RADIANS(AC159))))</f>
        <v>#DIV/0!</v>
      </c>
      <c r="AD168" t="e">
        <f>IF(DEGREES(ACOS(SIN(RADIANS(G168))*SIN(RADIANS(E169))+COS(RADIANS(G168))*COS(RADIANS(E169))*COS(RADIANS(AD159))))&gt;90,0,$F$4*$F$5/E168^2*(SIN(RADIANS(G168))*SIN(RADIANS(E169))+COS(RADIANS(G168))*COS(RADIANS(E169))*COS(RADIANS(AD159))))</f>
        <v>#DIV/0!</v>
      </c>
      <c r="AE168" t="e">
        <f>IF(DEGREES(ACOS(SIN(RADIANS(G168))*SIN(RADIANS(E169))+COS(RADIANS(G168))*COS(RADIANS(E169))*COS(RADIANS(AE159))))&gt;90,0,$F$4*$F$5/E168^2*(SIN(RADIANS(G168))*SIN(RADIANS(E169))+COS(RADIANS(G168))*COS(RADIANS(E169))*COS(RADIANS(AE159))))</f>
        <v>#DIV/0!</v>
      </c>
      <c r="AF168" t="e">
        <f>IF(DEGREES(ACOS(SIN(RADIANS(G168))*SIN(RADIANS(E169))+COS(RADIANS(G168))*COS(RADIANS(E169))*COS(RADIANS(AF159))))&gt;90,0,$F$4*$F$5/E168^2*(SIN(RADIANS(G168))*SIN(RADIANS(E169))+COS(RADIANS(G168))*COS(RADIANS(E169))*COS(RADIANS(AF159))))</f>
        <v>#DIV/0!</v>
      </c>
      <c r="AG168" t="e">
        <f>IF(DEGREES(ACOS(SIN(RADIANS(G168))*SIN(RADIANS(E169))+COS(RADIANS(G168))*COS(RADIANS(E169))*COS(RADIANS(AG159))))&gt;90,0,$F$4*$F$5/E168^2*(SIN(RADIANS(G168))*SIN(RADIANS(E169))+COS(RADIANS(G168))*COS(RADIANS(E169))*COS(RADIANS(AG159))))</f>
        <v>#DIV/0!</v>
      </c>
      <c r="AH168" t="e">
        <f>IF(DEGREES(ACOS(SIN(RADIANS(G168))*SIN(RADIANS(E169))+COS(RADIANS(G168))*COS(RADIANS(E169))*COS(RADIANS(AH159))))&gt;90,0,$F$4*$F$5/E168^2*(SIN(RADIANS(G168))*SIN(RADIANS(E169))+COS(RADIANS(G168))*COS(RADIANS(E169))*COS(RADIANS(AH159))))</f>
        <v>#DIV/0!</v>
      </c>
      <c r="AI168" t="e">
        <f>IF(DEGREES(ACOS(SIN(RADIANS(G168))*SIN(RADIANS(E169))+COS(RADIANS(G168))*COS(RADIANS(E169))*COS(RADIANS(AI159))))&gt;90,0,$F$4*$F$5/E168^2*(SIN(RADIANS(G168))*SIN(RADIANS(E169))+COS(RADIANS(G168))*COS(RADIANS(E169))*COS(RADIANS(AI159))))</f>
        <v>#DIV/0!</v>
      </c>
      <c r="AJ168" t="e">
        <f>IF(DEGREES(ACOS(SIN(RADIANS(G168))*SIN(RADIANS(E169))+COS(RADIANS(G168))*COS(RADIANS(E169))*COS(RADIANS(AJ159))))&gt;90,0,$F$4*$F$5/E168^2*(SIN(RADIANS(G168))*SIN(RADIANS(E169))+COS(RADIANS(G168))*COS(RADIANS(E169))*COS(RADIANS(AJ159))))</f>
        <v>#DIV/0!</v>
      </c>
      <c r="AK168">
        <f>IF(DEGREES(ACOS(SIN(RADIANS(G168))*SIN(RADIANS(E169))+COS(RADIANS(G168))*COS(RADIANS(E169))*COS(RADIANS(AK159))))&gt;90,0,$F$4*$F$5/E168^2*(SIN(RADIANS(G168))*SIN(RADIANS(E169))+COS(RADIANS(G168))*COS(RADIANS(E169))*COS(RADIANS(AK159))))</f>
        <v>0</v>
      </c>
      <c r="AL168">
        <f>IF(DEGREES(ACOS(SIN(RADIANS(G168))*SIN(RADIANS(E169))+COS(RADIANS(G168))*COS(RADIANS(E169))*COS(RADIANS(AL159))))&gt;90,0,$F$4*$F$5/E168^2*(SIN(RADIANS(G168))*SIN(RADIANS(E169))+COS(RADIANS(G168))*COS(RADIANS(E169))*COS(RADIANS(AL159))))</f>
        <v>0</v>
      </c>
      <c r="AM168">
        <f>IF(DEGREES(ACOS(SIN(RADIANS(G168))*SIN(RADIANS(E169))+COS(RADIANS(G168))*COS(RADIANS(E169))*COS(RADIANS(AM159))))&gt;90,0,$F$4*$F$5/E168^2*(SIN(RADIANS(G168))*SIN(RADIANS(E169))+COS(RADIANS(G168))*COS(RADIANS(E169))*COS(RADIANS(AM159))))</f>
        <v>0</v>
      </c>
      <c r="AN168">
        <f>IF(DEGREES(ACOS(SIN(RADIANS(G168))*SIN(RADIANS(E169))+COS(RADIANS(G168))*COS(RADIANS(E169))*COS(RADIANS(AN159))))&gt;90,0,$F$4*$F$5/E168^2*(SIN(RADIANS(G168))*SIN(RADIANS(E169))+COS(RADIANS(G168))*COS(RADIANS(E169))*COS(RADIANS(AN159))))</f>
        <v>0</v>
      </c>
      <c r="AO168">
        <f>IF(DEGREES(ACOS(SIN(RADIANS(G168))*SIN(RADIANS(E169))+COS(RADIANS(G168))*COS(RADIANS(E169))*COS(RADIANS(AO159))))&gt;90,0,$F$4*$F$5/E168^2*(SIN(RADIANS(G168))*SIN(RADIANS(E169))+COS(RADIANS(G168))*COS(RADIANS(E169))*COS(RADIANS(AO159))))</f>
        <v>0</v>
      </c>
      <c r="AP168">
        <f>IF(DEGREES(ACOS(SIN(RADIANS(G168))*SIN(RADIANS(E169))+COS(RADIANS(G168))*COS(RADIANS(E169))*COS(RADIANS(AP159))))&gt;90,0,$F$4*$F$5/E168^2*(SIN(RADIANS(G168))*SIN(RADIANS(E169))+COS(RADIANS(G168))*COS(RADIANS(E169))*COS(RADIANS(AP159))))</f>
        <v>0</v>
      </c>
      <c r="AQ168">
        <f>IF(DEGREES(ACOS(SIN(RADIANS(G168))*SIN(RADIANS(E169))+COS(RADIANS(G168))*COS(RADIANS(E169))*COS(RADIANS(AQ159))))&gt;90,0,$F$4*$F$5/E168^2*(SIN(RADIANS(G168))*SIN(RADIANS(E169))+COS(RADIANS(G168))*COS(RADIANS(E169))*COS(RADIANS(AQ159))))</f>
        <v>0</v>
      </c>
      <c r="AR168">
        <f>IF(DEGREES(ACOS(SIN(RADIANS(G168))*SIN(RADIANS(E169))+COS(RADIANS(G168))*COS(RADIANS(E169))*COS(RADIANS(AR159))))&gt;90,0,$F$4*$F$5/E168^2*(SIN(RADIANS(G168))*SIN(RADIANS(E169))+COS(RADIANS(G168))*COS(RADIANS(E169))*COS(RADIANS(AR159))))</f>
        <v>0</v>
      </c>
    </row>
    <row r="169" spans="2:44" x14ac:dyDescent="0.5">
      <c r="B169" s="40" t="s">
        <v>735</v>
      </c>
      <c r="E169">
        <f>IF($F$8&gt;90,180-$F$8,$F$8)*SIN(RADIANS(E163))</f>
        <v>0</v>
      </c>
      <c r="G169">
        <v>10</v>
      </c>
      <c r="I169">
        <f>IF(DEGREES(ACOS(SIN(RADIANS(G169))*SIN(RADIANS(E169))+COS(RADIANS(G169))*COS(RADIANS(E169))*COS(RADIANS(I159))))&gt;90,0,$F$4*$F$5/E168^2*(SIN(RADIANS(G169))*SIN(RADIANS(E169))+COS(RADIANS(G169))*COS(RADIANS(E169))*COS(RADIANS(I159))))</f>
        <v>0</v>
      </c>
      <c r="J169">
        <f>IF(DEGREES(ACOS(SIN(RADIANS(G169))*SIN(RADIANS(E169))+COS(RADIANS(G169))*COS(RADIANS(E169))*COS(RADIANS(J159))))&gt;90,0,$F$4*$F$5/E168^2*(SIN(RADIANS(G169))*SIN(RADIANS(E169))+COS(RADIANS(G169))*COS(RADIANS(E169))*COS(RADIANS(J159))))</f>
        <v>0</v>
      </c>
      <c r="K169">
        <f>IF(DEGREES(ACOS(SIN(RADIANS(G169))*SIN(RADIANS(E169))+COS(RADIANS(G169))*COS(RADIANS(E169))*COS(RADIANS(K159))))&gt;90,0,$F$4*$F$5/E168^2*(SIN(RADIANS(G169))*SIN(RADIANS(E169))+COS(RADIANS(G169))*COS(RADIANS(E169))*COS(RADIANS(K159))))</f>
        <v>0</v>
      </c>
      <c r="L169">
        <f>IF(DEGREES(ACOS(SIN(RADIANS(G169))*SIN(RADIANS(E169))+COS(RADIANS(G169))*COS(RADIANS(E169))*COS(RADIANS(L159))))&gt;90,0,$F$4*$F$5/E168^2*(SIN(RADIANS(G169))*SIN(RADIANS(E169))+COS(RADIANS(G169))*COS(RADIANS(E169))*COS(RADIANS(L159))))</f>
        <v>0</v>
      </c>
      <c r="M169">
        <f>IF(DEGREES(ACOS(SIN(RADIANS(G169))*SIN(RADIANS(E169))+COS(RADIANS(G169))*COS(RADIANS(E169))*COS(RADIANS(M159))))&gt;90,0,$F$4*$F$5/E168^2*(SIN(RADIANS(G169))*SIN(RADIANS(E169))+COS(RADIANS(G169))*COS(RADIANS(E169))*COS(RADIANS(M159))))</f>
        <v>0</v>
      </c>
      <c r="N169">
        <f>IF(DEGREES(ACOS(SIN(RADIANS(G169))*SIN(RADIANS(E169))+COS(RADIANS(G169))*COS(RADIANS(E169))*COS(RADIANS(N159))))&gt;90,0,$F$4*$F$5/E168^2*(SIN(RADIANS(G169))*SIN(RADIANS(E169))+COS(RADIANS(G169))*COS(RADIANS(E169))*COS(RADIANS(N159))))</f>
        <v>0</v>
      </c>
      <c r="O169">
        <f>IF(DEGREES(ACOS(SIN(RADIANS(G169))*SIN(RADIANS(E169))+COS(RADIANS(G169))*COS(RADIANS(E169))*COS(RADIANS(O159))))&gt;90,0,$F$4*$F$5/E168^2*(SIN(RADIANS(G169))*SIN(RADIANS(E169))+COS(RADIANS(G169))*COS(RADIANS(E169))*COS(RADIANS(O159))))</f>
        <v>0</v>
      </c>
      <c r="P169">
        <f>IF(DEGREES(ACOS(SIN(RADIANS(G169))*SIN(RADIANS(E169))+COS(RADIANS(G169))*COS(RADIANS(E169))*COS(RADIANS(P159))))&gt;90,0,$F$4*$F$5/E168^2*(SIN(RADIANS(G169))*SIN(RADIANS(E169))+COS(RADIANS(G169))*COS(RADIANS(E169))*COS(RADIANS(P159))))</f>
        <v>0</v>
      </c>
      <c r="Q169">
        <f>IF(DEGREES(ACOS(SIN(RADIANS(G169))*SIN(RADIANS(E169))+COS(RADIANS(G169))*COS(RADIANS(E169))*COS(RADIANS(Q159))))&gt;90,0,$F$4*$F$5/E168^2*(SIN(RADIANS(G169))*SIN(RADIANS(E169))+COS(RADIANS(G169))*COS(RADIANS(E169))*COS(RADIANS(Q159))))</f>
        <v>0</v>
      </c>
      <c r="R169" t="e">
        <f>IF(DEGREES(ACOS(SIN(RADIANS(G169))*SIN(RADIANS(E169))+COS(RADIANS(G169))*COS(RADIANS(E169))*COS(RADIANS(R159))))&gt;90,0,$F$4*$F$5/E168^2*(SIN(RADIANS(G169))*SIN(RADIANS(E169))+COS(RADIANS(G169))*COS(RADIANS(E169))*COS(RADIANS(R159))))</f>
        <v>#DIV/0!</v>
      </c>
      <c r="S169" t="e">
        <f>IF(DEGREES(ACOS(SIN(RADIANS(G169))*SIN(RADIANS(E169))+COS(RADIANS(G169))*COS(RADIANS(E169))*COS(RADIANS(S159))))&gt;90,0,$F$4*$F$5/E168^2*(SIN(RADIANS(G169))*SIN(RADIANS(E169))+COS(RADIANS(G169))*COS(RADIANS(E169))*COS(RADIANS(S159))))</f>
        <v>#DIV/0!</v>
      </c>
      <c r="T169" t="e">
        <f>IF(DEGREES(ACOS(SIN(RADIANS(G169))*SIN(RADIANS(E169))+COS(RADIANS(G169))*COS(RADIANS(E169))*COS(RADIANS(T159))))&gt;90,0,$F$4*$F$5/E168^2*(SIN(RADIANS(G169))*SIN(RADIANS(E169))+COS(RADIANS(G169))*COS(RADIANS(E169))*COS(RADIANS(T159))))</f>
        <v>#DIV/0!</v>
      </c>
      <c r="U169" t="e">
        <f>IF(DEGREES(ACOS(SIN(RADIANS(G169))*SIN(RADIANS(E169))+COS(RADIANS(G169))*COS(RADIANS(E169))*COS(RADIANS(U159))))&gt;90,0,$F$4*$F$5/E168^2*(SIN(RADIANS(G169))*SIN(RADIANS(E169))+COS(RADIANS(G169))*COS(RADIANS(E169))*COS(RADIANS(U159))))</f>
        <v>#DIV/0!</v>
      </c>
      <c r="V169" t="e">
        <f>IF(DEGREES(ACOS(SIN(RADIANS(G169))*SIN(RADIANS(E169))+COS(RADIANS(G169))*COS(RADIANS(E169))*COS(RADIANS(V159))))&gt;90,0,$F$4*$F$5/E168^2*(SIN(RADIANS(G169))*SIN(RADIANS(E169))+COS(RADIANS(G169))*COS(RADIANS(E169))*COS(RADIANS(V159))))</f>
        <v>#DIV/0!</v>
      </c>
      <c r="W169" t="e">
        <f>IF(DEGREES(ACOS(SIN(RADIANS(G169))*SIN(RADIANS(E169))+COS(RADIANS(G169))*COS(RADIANS(E169))*COS(RADIANS(W159))))&gt;90,0,$F$4*$F$5/E168^2*(SIN(RADIANS(G169))*SIN(RADIANS(E169))+COS(RADIANS(G169))*COS(RADIANS(E169))*COS(RADIANS(W159))))</f>
        <v>#DIV/0!</v>
      </c>
      <c r="X169" t="e">
        <f>IF(DEGREES(ACOS(SIN(RADIANS(G169))*SIN(RADIANS(E169))+COS(RADIANS(G169))*COS(RADIANS(E169))*COS(RADIANS(X159))))&gt;90,0,$F$4*$F$5/E168^2*(SIN(RADIANS(G169))*SIN(RADIANS(E169))+COS(RADIANS(G169))*COS(RADIANS(E169))*COS(RADIANS(X159))))</f>
        <v>#DIV/0!</v>
      </c>
      <c r="Y169" t="e">
        <f>IF(DEGREES(ACOS(SIN(RADIANS(G169))*SIN(RADIANS(E169))+COS(RADIANS(G169))*COS(RADIANS(E169))*COS(RADIANS(Y159))))&gt;90,0,$F$4*$F$5/E168^2*(SIN(RADIANS(G169))*SIN(RADIANS(E169))+COS(RADIANS(G169))*COS(RADIANS(E169))*COS(RADIANS(Y159))))</f>
        <v>#DIV/0!</v>
      </c>
      <c r="Z169" t="e">
        <f>IF(DEGREES(ACOS(SIN(RADIANS(G169))*SIN(RADIANS(E169))+COS(RADIANS(G169))*COS(RADIANS(E169))*COS(RADIANS(Z159))))&gt;90,0,$F$4*$F$5/E168^2*(SIN(RADIANS(G169))*SIN(RADIANS(E169))+COS(RADIANS(G169))*COS(RADIANS(E169))*COS(RADIANS(Z159))))</f>
        <v>#DIV/0!</v>
      </c>
      <c r="AA169" t="e">
        <f>IF(DEGREES(ACOS(SIN(RADIANS(G169))*SIN(RADIANS(E169))+COS(RADIANS(G169))*COS(RADIANS(E169))*COS(RADIANS(AA159))))&gt;90,0,$F$4*$F$5/E168^2*(SIN(RADIANS(G169))*SIN(RADIANS(E169))+COS(RADIANS(G169))*COS(RADIANS(E169))*COS(RADIANS(AA159))))</f>
        <v>#DIV/0!</v>
      </c>
      <c r="AB169" t="e">
        <f>IF(DEGREES(ACOS(SIN(RADIANS(G169))*SIN(RADIANS(E169))+COS(RADIANS(G169))*COS(RADIANS(E169))*COS(RADIANS(AB159))))&gt;90,0,$F$4*$F$5/E168^2*(SIN(RADIANS(G169))*SIN(RADIANS(E169))+COS(RADIANS(G169))*COS(RADIANS(E169))*COS(RADIANS(AB159))))</f>
        <v>#DIV/0!</v>
      </c>
      <c r="AC169" t="e">
        <f>IF(DEGREES(ACOS(SIN(RADIANS(G169))*SIN(RADIANS(E169))+COS(RADIANS(G169))*COS(RADIANS(E169))*COS(RADIANS(AC159))))&gt;90,0,$F$4*$F$5/E168^2*(SIN(RADIANS(G169))*SIN(RADIANS(E169))+COS(RADIANS(G169))*COS(RADIANS(E169))*COS(RADIANS(AC159))))</f>
        <v>#DIV/0!</v>
      </c>
      <c r="AD169" t="e">
        <f>IF(DEGREES(ACOS(SIN(RADIANS(G169))*SIN(RADIANS(E169))+COS(RADIANS(G169))*COS(RADIANS(E169))*COS(RADIANS(AD159))))&gt;90,0,$F$4*$F$5/E168^2*(SIN(RADIANS(G169))*SIN(RADIANS(E169))+COS(RADIANS(G169))*COS(RADIANS(E169))*COS(RADIANS(AD159))))</f>
        <v>#DIV/0!</v>
      </c>
      <c r="AE169" t="e">
        <f>IF(DEGREES(ACOS(SIN(RADIANS(G169))*SIN(RADIANS(E169))+COS(RADIANS(G169))*COS(RADIANS(E169))*COS(RADIANS(AE159))))&gt;90,0,$F$4*$F$5/E168^2*(SIN(RADIANS(G169))*SIN(RADIANS(E169))+COS(RADIANS(G169))*COS(RADIANS(E169))*COS(RADIANS(AE159))))</f>
        <v>#DIV/0!</v>
      </c>
      <c r="AF169" t="e">
        <f>IF(DEGREES(ACOS(SIN(RADIANS(G169))*SIN(RADIANS(E169))+COS(RADIANS(G169))*COS(RADIANS(E169))*COS(RADIANS(AF159))))&gt;90,0,$F$4*$F$5/E168^2*(SIN(RADIANS(G169))*SIN(RADIANS(E169))+COS(RADIANS(G169))*COS(RADIANS(E169))*COS(RADIANS(AF159))))</f>
        <v>#DIV/0!</v>
      </c>
      <c r="AG169" t="e">
        <f>IF(DEGREES(ACOS(SIN(RADIANS(G169))*SIN(RADIANS(E169))+COS(RADIANS(G169))*COS(RADIANS(E169))*COS(RADIANS(AG159))))&gt;90,0,$F$4*$F$5/E168^2*(SIN(RADIANS(G169))*SIN(RADIANS(E169))+COS(RADIANS(G169))*COS(RADIANS(E169))*COS(RADIANS(AG159))))</f>
        <v>#DIV/0!</v>
      </c>
      <c r="AH169" t="e">
        <f>IF(DEGREES(ACOS(SIN(RADIANS(G169))*SIN(RADIANS(E169))+COS(RADIANS(G169))*COS(RADIANS(E169))*COS(RADIANS(AH159))))&gt;90,0,$F$4*$F$5/E168^2*(SIN(RADIANS(G169))*SIN(RADIANS(E169))+COS(RADIANS(G169))*COS(RADIANS(E169))*COS(RADIANS(AH159))))</f>
        <v>#DIV/0!</v>
      </c>
      <c r="AI169" t="e">
        <f>IF(DEGREES(ACOS(SIN(RADIANS(G169))*SIN(RADIANS(E169))+COS(RADIANS(G169))*COS(RADIANS(E169))*COS(RADIANS(AI159))))&gt;90,0,$F$4*$F$5/E168^2*(SIN(RADIANS(G169))*SIN(RADIANS(E169))+COS(RADIANS(G169))*COS(RADIANS(E169))*COS(RADIANS(AI159))))</f>
        <v>#DIV/0!</v>
      </c>
      <c r="AJ169" t="e">
        <f>IF(DEGREES(ACOS(SIN(RADIANS(G169))*SIN(RADIANS(E169))+COS(RADIANS(G169))*COS(RADIANS(E169))*COS(RADIANS(AJ159))))&gt;90,0,$F$4*$F$5/E168^2*(SIN(RADIANS(G169))*SIN(RADIANS(E169))+COS(RADIANS(G169))*COS(RADIANS(E169))*COS(RADIANS(AJ159))))</f>
        <v>#DIV/0!</v>
      </c>
      <c r="AK169">
        <f>IF(DEGREES(ACOS(SIN(RADIANS(G169))*SIN(RADIANS(E169))+COS(RADIANS(G169))*COS(RADIANS(E169))*COS(RADIANS(AK159))))&gt;90,0,$F$4*$F$5/E168^2*(SIN(RADIANS(G169))*SIN(RADIANS(E169))+COS(RADIANS(G169))*COS(RADIANS(E169))*COS(RADIANS(AK159))))</f>
        <v>0</v>
      </c>
      <c r="AL169">
        <f>IF(DEGREES(ACOS(SIN(RADIANS(G169))*SIN(RADIANS(E169))+COS(RADIANS(G169))*COS(RADIANS(E169))*COS(RADIANS(AL159))))&gt;90,0,$F$4*$F$5/E168^2*(SIN(RADIANS(G169))*SIN(RADIANS(E169))+COS(RADIANS(G169))*COS(RADIANS(E169))*COS(RADIANS(AL159))))</f>
        <v>0</v>
      </c>
      <c r="AM169">
        <f>IF(DEGREES(ACOS(SIN(RADIANS(G169))*SIN(RADIANS(E169))+COS(RADIANS(G169))*COS(RADIANS(E169))*COS(RADIANS(AM159))))&gt;90,0,$F$4*$F$5/E168^2*(SIN(RADIANS(G169))*SIN(RADIANS(E169))+COS(RADIANS(G169))*COS(RADIANS(E169))*COS(RADIANS(AM159))))</f>
        <v>0</v>
      </c>
      <c r="AN169">
        <f>IF(DEGREES(ACOS(SIN(RADIANS(G169))*SIN(RADIANS(E169))+COS(RADIANS(G169))*COS(RADIANS(E169))*COS(RADIANS(AN159))))&gt;90,0,$F$4*$F$5/E168^2*(SIN(RADIANS(G169))*SIN(RADIANS(E169))+COS(RADIANS(G169))*COS(RADIANS(E169))*COS(RADIANS(AN159))))</f>
        <v>0</v>
      </c>
      <c r="AO169">
        <f>IF(DEGREES(ACOS(SIN(RADIANS(G169))*SIN(RADIANS(E169))+COS(RADIANS(G169))*COS(RADIANS(E169))*COS(RADIANS(AO159))))&gt;90,0,$F$4*$F$5/E168^2*(SIN(RADIANS(G169))*SIN(RADIANS(E169))+COS(RADIANS(G169))*COS(RADIANS(E169))*COS(RADIANS(AO159))))</f>
        <v>0</v>
      </c>
      <c r="AP169">
        <f>IF(DEGREES(ACOS(SIN(RADIANS(G169))*SIN(RADIANS(E169))+COS(RADIANS(G169))*COS(RADIANS(E169))*COS(RADIANS(AP159))))&gt;90,0,$F$4*$F$5/E168^2*(SIN(RADIANS(G169))*SIN(RADIANS(E169))+COS(RADIANS(G169))*COS(RADIANS(E169))*COS(RADIANS(AP159))))</f>
        <v>0</v>
      </c>
      <c r="AQ169">
        <f>IF(DEGREES(ACOS(SIN(RADIANS(G169))*SIN(RADIANS(E169))+COS(RADIANS(G169))*COS(RADIANS(E169))*COS(RADIANS(AQ159))))&gt;90,0,$F$4*$F$5/E168^2*(SIN(RADIANS(G169))*SIN(RADIANS(E169))+COS(RADIANS(G169))*COS(RADIANS(E169))*COS(RADIANS(AQ159))))</f>
        <v>0</v>
      </c>
      <c r="AR169">
        <f>IF(DEGREES(ACOS(SIN(RADIANS(G169))*SIN(RADIANS(E169))+COS(RADIANS(G169))*COS(RADIANS(E169))*COS(RADIANS(AR159))))&gt;90,0,$F$4*$F$5/E168^2*(SIN(RADIANS(G169))*SIN(RADIANS(E169))+COS(RADIANS(G169))*COS(RADIANS(E169))*COS(RADIANS(AR159))))</f>
        <v>0</v>
      </c>
    </row>
    <row r="170" spans="2:44" x14ac:dyDescent="0.5">
      <c r="B170" s="40" t="s">
        <v>786</v>
      </c>
      <c r="E170">
        <f>IF($F$10=0,IF(E161&lt;360,E161,E161-360),($F$10+1)*E161)</f>
        <v>50</v>
      </c>
      <c r="G170">
        <v>0</v>
      </c>
      <c r="I170">
        <f>IF(DEGREES(ACOS(SIN(RADIANS(G170))*SIN(RADIANS(E169))+COS(RADIANS(G170))*COS(RADIANS(E169))*COS(RADIANS(I159))))&gt;90,0,$F$4*$F$5/E168^2*(SIN(RADIANS(G170))*SIN(RADIANS(E169))+COS(RADIANS(G170))*COS(RADIANS(E169))*COS(RADIANS(I159))))</f>
        <v>0</v>
      </c>
      <c r="J170">
        <f>IF(DEGREES(ACOS(SIN(RADIANS(G170))*SIN(RADIANS(E169))+COS(RADIANS(G170))*COS(RADIANS(E169))*COS(RADIANS(J159))))&gt;90,0,$F$4*$F$5/E168^2*(SIN(RADIANS(G170))*SIN(RADIANS(E169))+COS(RADIANS(G170))*COS(RADIANS(E169))*COS(RADIANS(J159))))</f>
        <v>0</v>
      </c>
      <c r="K170">
        <f>IF(DEGREES(ACOS(SIN(RADIANS(G170))*SIN(RADIANS(E169))+COS(RADIANS(G170))*COS(RADIANS(E169))*COS(RADIANS(K159))))&gt;90,0,$F$4*$F$5/E168^2*(SIN(RADIANS(G170))*SIN(RADIANS(E169))+COS(RADIANS(G170))*COS(RADIANS(E169))*COS(RADIANS(K159))))</f>
        <v>0</v>
      </c>
      <c r="L170">
        <f>IF(DEGREES(ACOS(SIN(RADIANS(G170))*SIN(RADIANS(E169))+COS(RADIANS(G170))*COS(RADIANS(E169))*COS(RADIANS(L159))))&gt;90,0,$F$4*$F$5/E168^2*(SIN(RADIANS(G170))*SIN(RADIANS(E169))+COS(RADIANS(G170))*COS(RADIANS(E169))*COS(RADIANS(L159))))</f>
        <v>0</v>
      </c>
      <c r="M170">
        <f>IF(DEGREES(ACOS(SIN(RADIANS(G170))*SIN(RADIANS(E169))+COS(RADIANS(G170))*COS(RADIANS(E169))*COS(RADIANS(M159))))&gt;90,0,$F$4*$F$5/E168^2*(SIN(RADIANS(G170))*SIN(RADIANS(E169))+COS(RADIANS(G170))*COS(RADIANS(E169))*COS(RADIANS(M159))))</f>
        <v>0</v>
      </c>
      <c r="N170">
        <f>IF(DEGREES(ACOS(SIN(RADIANS(G170))*SIN(RADIANS(E169))+COS(RADIANS(G170))*COS(RADIANS(E169))*COS(RADIANS(N159))))&gt;90,0,$F$4*$F$5/E168^2*(SIN(RADIANS(G170))*SIN(RADIANS(E169))+COS(RADIANS(G170))*COS(RADIANS(E169))*COS(RADIANS(N159))))</f>
        <v>0</v>
      </c>
      <c r="O170">
        <f>IF(DEGREES(ACOS(SIN(RADIANS(G170))*SIN(RADIANS(E169))+COS(RADIANS(G170))*COS(RADIANS(E169))*COS(RADIANS(O159))))&gt;90,0,$F$4*$F$5/E168^2*(SIN(RADIANS(G170))*SIN(RADIANS(E169))+COS(RADIANS(G170))*COS(RADIANS(E169))*COS(RADIANS(O159))))</f>
        <v>0</v>
      </c>
      <c r="P170">
        <f>IF(DEGREES(ACOS(SIN(RADIANS(G170))*SIN(RADIANS(E169))+COS(RADIANS(G170))*COS(RADIANS(E169))*COS(RADIANS(P159))))&gt;90,0,$F$4*$F$5/E168^2*(SIN(RADIANS(G170))*SIN(RADIANS(E169))+COS(RADIANS(G170))*COS(RADIANS(E169))*COS(RADIANS(P159))))</f>
        <v>0</v>
      </c>
      <c r="Q170">
        <f>IF(DEGREES(ACOS(SIN(RADIANS(G170))*SIN(RADIANS(E169))+COS(RADIANS(G170))*COS(RADIANS(E169))*COS(RADIANS(Q159))))&gt;90,0,$F$4*$F$5/E168^2*(SIN(RADIANS(G170))*SIN(RADIANS(E169))+COS(RADIANS(G170))*COS(RADIANS(E169))*COS(RADIANS(Q159))))</f>
        <v>0</v>
      </c>
      <c r="R170" t="e">
        <f>IF(DEGREES(ACOS(SIN(RADIANS(G170))*SIN(RADIANS(E169))+COS(RADIANS(G170))*COS(RADIANS(E169))*COS(RADIANS(R159))))&gt;90,0,$F$4*$F$5/E168^2*(SIN(RADIANS(G170))*SIN(RADIANS(E169))+COS(RADIANS(G170))*COS(RADIANS(E169))*COS(RADIANS(R159))))</f>
        <v>#DIV/0!</v>
      </c>
      <c r="S170" t="e">
        <f>IF(DEGREES(ACOS(SIN(RADIANS(G170))*SIN(RADIANS(E169))+COS(RADIANS(G170))*COS(RADIANS(E169))*COS(RADIANS(S159))))&gt;90,0,$F$4*$F$5/E168^2*(SIN(RADIANS(G170))*SIN(RADIANS(E169))+COS(RADIANS(G170))*COS(RADIANS(E169))*COS(RADIANS(S159))))</f>
        <v>#DIV/0!</v>
      </c>
      <c r="T170" t="e">
        <f>IF(DEGREES(ACOS(SIN(RADIANS(G170))*SIN(RADIANS(E169))+COS(RADIANS(G170))*COS(RADIANS(E169))*COS(RADIANS(T159))))&gt;90,0,$F$4*$F$5/E168^2*(SIN(RADIANS(G170))*SIN(RADIANS(E169))+COS(RADIANS(G170))*COS(RADIANS(E169))*COS(RADIANS(T159))))</f>
        <v>#DIV/0!</v>
      </c>
      <c r="U170" t="e">
        <f>IF(DEGREES(ACOS(SIN(RADIANS(G170))*SIN(RADIANS(E169))+COS(RADIANS(G170))*COS(RADIANS(E169))*COS(RADIANS(U159))))&gt;90,0,$F$4*$F$5/E168^2*(SIN(RADIANS(G170))*SIN(RADIANS(E169))+COS(RADIANS(G170))*COS(RADIANS(E169))*COS(RADIANS(U159))))</f>
        <v>#DIV/0!</v>
      </c>
      <c r="V170" t="e">
        <f>IF(DEGREES(ACOS(SIN(RADIANS(G170))*SIN(RADIANS(E169))+COS(RADIANS(G170))*COS(RADIANS(E169))*COS(RADIANS(V159))))&gt;90,0,$F$4*$F$5/E168^2*(SIN(RADIANS(G170))*SIN(RADIANS(E169))+COS(RADIANS(G170))*COS(RADIANS(E169))*COS(RADIANS(V159))))</f>
        <v>#DIV/0!</v>
      </c>
      <c r="W170" t="e">
        <f>IF(DEGREES(ACOS(SIN(RADIANS(G170))*SIN(RADIANS(E169))+COS(RADIANS(G170))*COS(RADIANS(E169))*COS(RADIANS(W159))))&gt;90,0,$F$4*$F$5/E168^2*(SIN(RADIANS(G170))*SIN(RADIANS(E169))+COS(RADIANS(G170))*COS(RADIANS(E169))*COS(RADIANS(W159))))</f>
        <v>#DIV/0!</v>
      </c>
      <c r="X170" t="e">
        <f>IF(DEGREES(ACOS(SIN(RADIANS(G170))*SIN(RADIANS(E169))+COS(RADIANS(G170))*COS(RADIANS(E169))*COS(RADIANS(X159))))&gt;90,0,$F$4*$F$5/E168^2*(SIN(RADIANS(G170))*SIN(RADIANS(E169))+COS(RADIANS(G170))*COS(RADIANS(E169))*COS(RADIANS(X159))))</f>
        <v>#DIV/0!</v>
      </c>
      <c r="Y170" t="e">
        <f>IF(DEGREES(ACOS(SIN(RADIANS(G170))*SIN(RADIANS(E169))+COS(RADIANS(G170))*COS(RADIANS(E169))*COS(RADIANS(Y159))))&gt;90,0,$F$4*$F$5/E168^2*(SIN(RADIANS(G170))*SIN(RADIANS(E169))+COS(RADIANS(G170))*COS(RADIANS(E169))*COS(RADIANS(Y159))))</f>
        <v>#DIV/0!</v>
      </c>
      <c r="Z170" t="e">
        <f>IF(DEGREES(ACOS(SIN(RADIANS(G170))*SIN(RADIANS(E169))+COS(RADIANS(G170))*COS(RADIANS(E169))*COS(RADIANS(Z159))))&gt;90,0,$F$4*$F$5/E168^2*(SIN(RADIANS(G170))*SIN(RADIANS(E169))+COS(RADIANS(G170))*COS(RADIANS(E169))*COS(RADIANS(Z159))))</f>
        <v>#DIV/0!</v>
      </c>
      <c r="AA170" t="e">
        <f>IF(DEGREES(ACOS(SIN(RADIANS(G170))*SIN(RADIANS(E169))+COS(RADIANS(G170))*COS(RADIANS(E169))*COS(RADIANS(AA159))))&gt;90,0,$F$4*$F$5/E168^2*(SIN(RADIANS(G170))*SIN(RADIANS(E169))+COS(RADIANS(G170))*COS(RADIANS(E169))*COS(RADIANS(AA159))))</f>
        <v>#DIV/0!</v>
      </c>
      <c r="AB170" t="e">
        <f>IF(DEGREES(ACOS(SIN(RADIANS(G170))*SIN(RADIANS(E169))+COS(RADIANS(G170))*COS(RADIANS(E169))*COS(RADIANS(AB159))))&gt;90,0,$F$4*$F$5/E168^2*(SIN(RADIANS(G170))*SIN(RADIANS(E169))+COS(RADIANS(G170))*COS(RADIANS(E169))*COS(RADIANS(AB159))))</f>
        <v>#DIV/0!</v>
      </c>
      <c r="AC170" t="e">
        <f>IF(DEGREES(ACOS(SIN(RADIANS(G170))*SIN(RADIANS(E169))+COS(RADIANS(G170))*COS(RADIANS(E169))*COS(RADIANS(AC159))))&gt;90,0,$F$4*$F$5/E168^2*(SIN(RADIANS(G170))*SIN(RADIANS(E169))+COS(RADIANS(G170))*COS(RADIANS(E169))*COS(RADIANS(AC159))))</f>
        <v>#DIV/0!</v>
      </c>
      <c r="AD170" t="e">
        <f>IF(DEGREES(ACOS(SIN(RADIANS(G170))*SIN(RADIANS(E169))+COS(RADIANS(G170))*COS(RADIANS(E169))*COS(RADIANS(AD159))))&gt;90,0,$F$4*$F$5/E168^2*(SIN(RADIANS(G170))*SIN(RADIANS(E169))+COS(RADIANS(G170))*COS(RADIANS(E169))*COS(RADIANS(AD159))))</f>
        <v>#DIV/0!</v>
      </c>
      <c r="AE170" t="e">
        <f>IF(DEGREES(ACOS(SIN(RADIANS(G170))*SIN(RADIANS(E169))+COS(RADIANS(G170))*COS(RADIANS(E169))*COS(RADIANS(AE159))))&gt;90,0,$F$4*$F$5/E168^2*(SIN(RADIANS(G170))*SIN(RADIANS(E169))+COS(RADIANS(G170))*COS(RADIANS(E169))*COS(RADIANS(AE159))))</f>
        <v>#DIV/0!</v>
      </c>
      <c r="AF170" t="e">
        <f>IF(DEGREES(ACOS(SIN(RADIANS(G170))*SIN(RADIANS(E169))+COS(RADIANS(G170))*COS(RADIANS(E169))*COS(RADIANS(AF159))))&gt;90,0,$F$4*$F$5/E168^2*(SIN(RADIANS(G170))*SIN(RADIANS(E169))+COS(RADIANS(G170))*COS(RADIANS(E169))*COS(RADIANS(AF159))))</f>
        <v>#DIV/0!</v>
      </c>
      <c r="AG170" t="e">
        <f>IF(DEGREES(ACOS(SIN(RADIANS(G170))*SIN(RADIANS(E169))+COS(RADIANS(G170))*COS(RADIANS(E169))*COS(RADIANS(AG159))))&gt;90,0,$F$4*$F$5/E168^2*(SIN(RADIANS(G170))*SIN(RADIANS(E169))+COS(RADIANS(G170))*COS(RADIANS(E169))*COS(RADIANS(AG159))))</f>
        <v>#DIV/0!</v>
      </c>
      <c r="AH170" t="e">
        <f>IF(DEGREES(ACOS(SIN(RADIANS(G170))*SIN(RADIANS(E169))+COS(RADIANS(G170))*COS(RADIANS(E169))*COS(RADIANS(AH159))))&gt;90,0,$F$4*$F$5/E168^2*(SIN(RADIANS(G170))*SIN(RADIANS(E169))+COS(RADIANS(G170))*COS(RADIANS(E169))*COS(RADIANS(AH159))))</f>
        <v>#DIV/0!</v>
      </c>
      <c r="AI170" t="e">
        <f>IF(DEGREES(ACOS(SIN(RADIANS(G170))*SIN(RADIANS(E169))+COS(RADIANS(G170))*COS(RADIANS(E169))*COS(RADIANS(AI159))))&gt;90,0,$F$4*$F$5/E168^2*(SIN(RADIANS(G170))*SIN(RADIANS(E169))+COS(RADIANS(G170))*COS(RADIANS(E169))*COS(RADIANS(AI159))))</f>
        <v>#DIV/0!</v>
      </c>
      <c r="AJ170" t="e">
        <f>IF(DEGREES(ACOS(SIN(RADIANS(G170))*SIN(RADIANS(E169))+COS(RADIANS(G170))*COS(RADIANS(E169))*COS(RADIANS(AJ159))))&gt;90,0,$F$4*$F$5/E168^2*(SIN(RADIANS(G170))*SIN(RADIANS(E169))+COS(RADIANS(G170))*COS(RADIANS(E169))*COS(RADIANS(AJ159))))</f>
        <v>#DIV/0!</v>
      </c>
      <c r="AK170">
        <f>IF(DEGREES(ACOS(SIN(RADIANS(G170))*SIN(RADIANS(E169))+COS(RADIANS(G170))*COS(RADIANS(E169))*COS(RADIANS(AK159))))&gt;90,0,$F$4*$F$5/E168^2*(SIN(RADIANS(G170))*SIN(RADIANS(E169))+COS(RADIANS(G170))*COS(RADIANS(E169))*COS(RADIANS(AK159))))</f>
        <v>0</v>
      </c>
      <c r="AL170">
        <f>IF(DEGREES(ACOS(SIN(RADIANS(G170))*SIN(RADIANS(E169))+COS(RADIANS(G170))*COS(RADIANS(E169))*COS(RADIANS(AL159))))&gt;90,0,$F$4*$F$5/E168^2*(SIN(RADIANS(G170))*SIN(RADIANS(E169))+COS(RADIANS(G170))*COS(RADIANS(E169))*COS(RADIANS(AL159))))</f>
        <v>0</v>
      </c>
      <c r="AM170">
        <f>IF(DEGREES(ACOS(SIN(RADIANS(G170))*SIN(RADIANS(E169))+COS(RADIANS(G170))*COS(RADIANS(E169))*COS(RADIANS(AM159))))&gt;90,0,$F$4*$F$5/E168^2*(SIN(RADIANS(G170))*SIN(RADIANS(E169))+COS(RADIANS(G170))*COS(RADIANS(E169))*COS(RADIANS(AM159))))</f>
        <v>0</v>
      </c>
      <c r="AN170">
        <f>IF(DEGREES(ACOS(SIN(RADIANS(G170))*SIN(RADIANS(E169))+COS(RADIANS(G170))*COS(RADIANS(E169))*COS(RADIANS(AN159))))&gt;90,0,$F$4*$F$5/E168^2*(SIN(RADIANS(G170))*SIN(RADIANS(E169))+COS(RADIANS(G170))*COS(RADIANS(E169))*COS(RADIANS(AN159))))</f>
        <v>0</v>
      </c>
      <c r="AO170">
        <f>IF(DEGREES(ACOS(SIN(RADIANS(G170))*SIN(RADIANS(E169))+COS(RADIANS(G170))*COS(RADIANS(E169))*COS(RADIANS(AO159))))&gt;90,0,$F$4*$F$5/E168^2*(SIN(RADIANS(G170))*SIN(RADIANS(E169))+COS(RADIANS(G170))*COS(RADIANS(E169))*COS(RADIANS(AO159))))</f>
        <v>0</v>
      </c>
      <c r="AP170">
        <f>IF(DEGREES(ACOS(SIN(RADIANS(G170))*SIN(RADIANS(E169))+COS(RADIANS(G170))*COS(RADIANS(E169))*COS(RADIANS(AP159))))&gt;90,0,$F$4*$F$5/E168^2*(SIN(RADIANS(G170))*SIN(RADIANS(E169))+COS(RADIANS(G170))*COS(RADIANS(E169))*COS(RADIANS(AP159))))</f>
        <v>0</v>
      </c>
      <c r="AQ170">
        <f>IF(DEGREES(ACOS(SIN(RADIANS(G170))*SIN(RADIANS(E169))+COS(RADIANS(G170))*COS(RADIANS(E169))*COS(RADIANS(AQ159))))&gt;90,0,$F$4*$F$5/E168^2*(SIN(RADIANS(G170))*SIN(RADIANS(E169))+COS(RADIANS(G170))*COS(RADIANS(E169))*COS(RADIANS(AQ159))))</f>
        <v>0</v>
      </c>
      <c r="AR170">
        <f>IF(DEGREES(ACOS(SIN(RADIANS(G170))*SIN(RADIANS(E169))+COS(RADIANS(G170))*COS(RADIANS(E169))*COS(RADIANS(AR159))))&gt;90,0,$F$4*$F$5/E168^2*(SIN(RADIANS(G170))*SIN(RADIANS(E169))+COS(RADIANS(G170))*COS(RADIANS(E169))*COS(RADIANS(AR159))))</f>
        <v>0</v>
      </c>
    </row>
    <row r="171" spans="2:44" x14ac:dyDescent="0.5">
      <c r="B171" s="40" t="s">
        <v>787</v>
      </c>
      <c r="E171">
        <f>E170-E162-360*ROUNDDOWN((E170-E162)/360,0)</f>
        <v>1.4210854715202004E-14</v>
      </c>
      <c r="G171">
        <v>-10</v>
      </c>
      <c r="I171">
        <f>IF(DEGREES(ACOS(SIN(RADIANS(G171))*SIN(RADIANS(E169))+COS(RADIANS(G171))*COS(RADIANS(E169))*COS(RADIANS(I159))))&gt;90,0,$F$4*$F$5/E168^2*(SIN(RADIANS(G171))*SIN(RADIANS(E169))+COS(RADIANS(G171))*COS(RADIANS(E169))*COS(RADIANS(I159))))</f>
        <v>0</v>
      </c>
      <c r="J171">
        <f>IF(DEGREES(ACOS(SIN(RADIANS(G171))*SIN(RADIANS(E169))+COS(RADIANS(G171))*COS(RADIANS(E169))*COS(RADIANS(J159))))&gt;90,0,$F$4*$F$5/E168^2*(SIN(RADIANS(G171))*SIN(RADIANS(E169))+COS(RADIANS(G171))*COS(RADIANS(E169))*COS(RADIANS(J159))))</f>
        <v>0</v>
      </c>
      <c r="K171">
        <f>IF(DEGREES(ACOS(SIN(RADIANS(G171))*SIN(RADIANS(E169))+COS(RADIANS(G171))*COS(RADIANS(E169))*COS(RADIANS(K159))))&gt;90,0,$F$4*$F$5/E168^2*(SIN(RADIANS(G171))*SIN(RADIANS(E169))+COS(RADIANS(G171))*COS(RADIANS(E169))*COS(RADIANS(K159))))</f>
        <v>0</v>
      </c>
      <c r="L171">
        <f>IF(DEGREES(ACOS(SIN(RADIANS(G171))*SIN(RADIANS(E169))+COS(RADIANS(G171))*COS(RADIANS(E169))*COS(RADIANS(L159))))&gt;90,0,$F$4*$F$5/E168^2*(SIN(RADIANS(G171))*SIN(RADIANS(E169))+COS(RADIANS(G171))*COS(RADIANS(E169))*COS(RADIANS(L159))))</f>
        <v>0</v>
      </c>
      <c r="M171">
        <f>IF(DEGREES(ACOS(SIN(RADIANS(G171))*SIN(RADIANS(E169))+COS(RADIANS(G171))*COS(RADIANS(E169))*COS(RADIANS(M159))))&gt;90,0,$F$4*$F$5/E168^2*(SIN(RADIANS(G171))*SIN(RADIANS(E169))+COS(RADIANS(G171))*COS(RADIANS(E169))*COS(RADIANS(M159))))</f>
        <v>0</v>
      </c>
      <c r="N171">
        <f>IF(DEGREES(ACOS(SIN(RADIANS(G171))*SIN(RADIANS(E169))+COS(RADIANS(G171))*COS(RADIANS(E169))*COS(RADIANS(N159))))&gt;90,0,$F$4*$F$5/E168^2*(SIN(RADIANS(G171))*SIN(RADIANS(E169))+COS(RADIANS(G171))*COS(RADIANS(E169))*COS(RADIANS(N159))))</f>
        <v>0</v>
      </c>
      <c r="O171">
        <f>IF(DEGREES(ACOS(SIN(RADIANS(G171))*SIN(RADIANS(E169))+COS(RADIANS(G171))*COS(RADIANS(E169))*COS(RADIANS(O159))))&gt;90,0,$F$4*$F$5/E168^2*(SIN(RADIANS(G171))*SIN(RADIANS(E169))+COS(RADIANS(G171))*COS(RADIANS(E169))*COS(RADIANS(O159))))</f>
        <v>0</v>
      </c>
      <c r="P171">
        <f>IF(DEGREES(ACOS(SIN(RADIANS(G171))*SIN(RADIANS(E169))+COS(RADIANS(G171))*COS(RADIANS(E169))*COS(RADIANS(P159))))&gt;90,0,$F$4*$F$5/E168^2*(SIN(RADIANS(G171))*SIN(RADIANS(E169))+COS(RADIANS(G171))*COS(RADIANS(E169))*COS(RADIANS(P159))))</f>
        <v>0</v>
      </c>
      <c r="Q171">
        <f>IF(DEGREES(ACOS(SIN(RADIANS(G171))*SIN(RADIANS(E169))+COS(RADIANS(G171))*COS(RADIANS(E169))*COS(RADIANS(Q159))))&gt;90,0,$F$4*$F$5/E168^2*(SIN(RADIANS(G171))*SIN(RADIANS(E169))+COS(RADIANS(G171))*COS(RADIANS(E169))*COS(RADIANS(Q159))))</f>
        <v>0</v>
      </c>
      <c r="R171" t="e">
        <f>IF(DEGREES(ACOS(SIN(RADIANS(G171))*SIN(RADIANS(E169))+COS(RADIANS(G171))*COS(RADIANS(E169))*COS(RADIANS(R159))))&gt;90,0,$F$4*$F$5/E168^2*(SIN(RADIANS(G171))*SIN(RADIANS(E169))+COS(RADIANS(G171))*COS(RADIANS(E169))*COS(RADIANS(R159))))</f>
        <v>#DIV/0!</v>
      </c>
      <c r="S171" t="e">
        <f>IF(DEGREES(ACOS(SIN(RADIANS(G171))*SIN(RADIANS(E169))+COS(RADIANS(G171))*COS(RADIANS(E169))*COS(RADIANS(S159))))&gt;90,0,$F$4*$F$5/E168^2*(SIN(RADIANS(G171))*SIN(RADIANS(E169))+COS(RADIANS(G171))*COS(RADIANS(E169))*COS(RADIANS(S159))))</f>
        <v>#DIV/0!</v>
      </c>
      <c r="T171" t="e">
        <f>IF(DEGREES(ACOS(SIN(RADIANS(G171))*SIN(RADIANS(E169))+COS(RADIANS(G171))*COS(RADIANS(E169))*COS(RADIANS(T159))))&gt;90,0,$F$4*$F$5/E168^2*(SIN(RADIANS(G171))*SIN(RADIANS(E169))+COS(RADIANS(G171))*COS(RADIANS(E169))*COS(RADIANS(T159))))</f>
        <v>#DIV/0!</v>
      </c>
      <c r="U171" t="e">
        <f>IF(DEGREES(ACOS(SIN(RADIANS(G171))*SIN(RADIANS(E169))+COS(RADIANS(G171))*COS(RADIANS(E169))*COS(RADIANS(U159))))&gt;90,0,$F$4*$F$5/E168^2*(SIN(RADIANS(G171))*SIN(RADIANS(E169))+COS(RADIANS(G171))*COS(RADIANS(E169))*COS(RADIANS(U159))))</f>
        <v>#DIV/0!</v>
      </c>
      <c r="V171" t="e">
        <f>IF(DEGREES(ACOS(SIN(RADIANS(G171))*SIN(RADIANS(E169))+COS(RADIANS(G171))*COS(RADIANS(E169))*COS(RADIANS(V159))))&gt;90,0,$F$4*$F$5/E168^2*(SIN(RADIANS(G171))*SIN(RADIANS(E169))+COS(RADIANS(G171))*COS(RADIANS(E169))*COS(RADIANS(V159))))</f>
        <v>#DIV/0!</v>
      </c>
      <c r="W171" t="e">
        <f>IF(DEGREES(ACOS(SIN(RADIANS(G171))*SIN(RADIANS(E169))+COS(RADIANS(G171))*COS(RADIANS(E169))*COS(RADIANS(W159))))&gt;90,0,$F$4*$F$5/E168^2*(SIN(RADIANS(G171))*SIN(RADIANS(E169))+COS(RADIANS(G171))*COS(RADIANS(E169))*COS(RADIANS(W159))))</f>
        <v>#DIV/0!</v>
      </c>
      <c r="X171" t="e">
        <f>IF(DEGREES(ACOS(SIN(RADIANS(G171))*SIN(RADIANS(E169))+COS(RADIANS(G171))*COS(RADIANS(E169))*COS(RADIANS(X159))))&gt;90,0,$F$4*$F$5/E168^2*(SIN(RADIANS(G171))*SIN(RADIANS(E169))+COS(RADIANS(G171))*COS(RADIANS(E169))*COS(RADIANS(X159))))</f>
        <v>#DIV/0!</v>
      </c>
      <c r="Y171" t="e">
        <f>IF(DEGREES(ACOS(SIN(RADIANS(G171))*SIN(RADIANS(E169))+COS(RADIANS(G171))*COS(RADIANS(E169))*COS(RADIANS(Y159))))&gt;90,0,$F$4*$F$5/E168^2*(SIN(RADIANS(G171))*SIN(RADIANS(E169))+COS(RADIANS(G171))*COS(RADIANS(E169))*COS(RADIANS(Y159))))</f>
        <v>#DIV/0!</v>
      </c>
      <c r="Z171" t="e">
        <f>IF(DEGREES(ACOS(SIN(RADIANS(G171))*SIN(RADIANS(E169))+COS(RADIANS(G171))*COS(RADIANS(E169))*COS(RADIANS(Z159))))&gt;90,0,$F$4*$F$5/E168^2*(SIN(RADIANS(G171))*SIN(RADIANS(E169))+COS(RADIANS(G171))*COS(RADIANS(E169))*COS(RADIANS(Z159))))</f>
        <v>#DIV/0!</v>
      </c>
      <c r="AA171" t="e">
        <f>IF(DEGREES(ACOS(SIN(RADIANS(G171))*SIN(RADIANS(E169))+COS(RADIANS(G171))*COS(RADIANS(E169))*COS(RADIANS(AA159))))&gt;90,0,$F$4*$F$5/E168^2*(SIN(RADIANS(G171))*SIN(RADIANS(E169))+COS(RADIANS(G171))*COS(RADIANS(E169))*COS(RADIANS(AA159))))</f>
        <v>#DIV/0!</v>
      </c>
      <c r="AB171" t="e">
        <f>IF(DEGREES(ACOS(SIN(RADIANS(G171))*SIN(RADIANS(E169))+COS(RADIANS(G171))*COS(RADIANS(E169))*COS(RADIANS(AB159))))&gt;90,0,$F$4*$F$5/E168^2*(SIN(RADIANS(G171))*SIN(RADIANS(E169))+COS(RADIANS(G171))*COS(RADIANS(E169))*COS(RADIANS(AB159))))</f>
        <v>#DIV/0!</v>
      </c>
      <c r="AC171" t="e">
        <f>IF(DEGREES(ACOS(SIN(RADIANS(G171))*SIN(RADIANS(E169))+COS(RADIANS(G171))*COS(RADIANS(E169))*COS(RADIANS(AC159))))&gt;90,0,$F$4*$F$5/E168^2*(SIN(RADIANS(G171))*SIN(RADIANS(E169))+COS(RADIANS(G171))*COS(RADIANS(E169))*COS(RADIANS(AC159))))</f>
        <v>#DIV/0!</v>
      </c>
      <c r="AD171" t="e">
        <f>IF(DEGREES(ACOS(SIN(RADIANS(G171))*SIN(RADIANS(E169))+COS(RADIANS(G171))*COS(RADIANS(E169))*COS(RADIANS(AD159))))&gt;90,0,$F$4*$F$5/E168^2*(SIN(RADIANS(G171))*SIN(RADIANS(E169))+COS(RADIANS(G171))*COS(RADIANS(E169))*COS(RADIANS(AD159))))</f>
        <v>#DIV/0!</v>
      </c>
      <c r="AE171" t="e">
        <f>IF(DEGREES(ACOS(SIN(RADIANS(G171))*SIN(RADIANS(E169))+COS(RADIANS(G171))*COS(RADIANS(E169))*COS(RADIANS(AE159))))&gt;90,0,$F$4*$F$5/E168^2*(SIN(RADIANS(G171))*SIN(RADIANS(E169))+COS(RADIANS(G171))*COS(RADIANS(E169))*COS(RADIANS(AE159))))</f>
        <v>#DIV/0!</v>
      </c>
      <c r="AF171" t="e">
        <f>IF(DEGREES(ACOS(SIN(RADIANS(G171))*SIN(RADIANS(E169))+COS(RADIANS(G171))*COS(RADIANS(E169))*COS(RADIANS(AF159))))&gt;90,0,$F$4*$F$5/E168^2*(SIN(RADIANS(G171))*SIN(RADIANS(E169))+COS(RADIANS(G171))*COS(RADIANS(E169))*COS(RADIANS(AF159))))</f>
        <v>#DIV/0!</v>
      </c>
      <c r="AG171" t="e">
        <f>IF(DEGREES(ACOS(SIN(RADIANS(G171))*SIN(RADIANS(E169))+COS(RADIANS(G171))*COS(RADIANS(E169))*COS(RADIANS(AG159))))&gt;90,0,$F$4*$F$5/E168^2*(SIN(RADIANS(G171))*SIN(RADIANS(E169))+COS(RADIANS(G171))*COS(RADIANS(E169))*COS(RADIANS(AG159))))</f>
        <v>#DIV/0!</v>
      </c>
      <c r="AH171" t="e">
        <f>IF(DEGREES(ACOS(SIN(RADIANS(G171))*SIN(RADIANS(E169))+COS(RADIANS(G171))*COS(RADIANS(E169))*COS(RADIANS(AH159))))&gt;90,0,$F$4*$F$5/E168^2*(SIN(RADIANS(G171))*SIN(RADIANS(E169))+COS(RADIANS(G171))*COS(RADIANS(E169))*COS(RADIANS(AH159))))</f>
        <v>#DIV/0!</v>
      </c>
      <c r="AI171" t="e">
        <f>IF(DEGREES(ACOS(SIN(RADIANS(G171))*SIN(RADIANS(E169))+COS(RADIANS(G171))*COS(RADIANS(E169))*COS(RADIANS(AI159))))&gt;90,0,$F$4*$F$5/E168^2*(SIN(RADIANS(G171))*SIN(RADIANS(E169))+COS(RADIANS(G171))*COS(RADIANS(E169))*COS(RADIANS(AI159))))</f>
        <v>#DIV/0!</v>
      </c>
      <c r="AJ171" t="e">
        <f>IF(DEGREES(ACOS(SIN(RADIANS(G171))*SIN(RADIANS(E169))+COS(RADIANS(G171))*COS(RADIANS(E169))*COS(RADIANS(AJ159))))&gt;90,0,$F$4*$F$5/E168^2*(SIN(RADIANS(G171))*SIN(RADIANS(E169))+COS(RADIANS(G171))*COS(RADIANS(E169))*COS(RADIANS(AJ159))))</f>
        <v>#DIV/0!</v>
      </c>
      <c r="AK171">
        <f>IF(DEGREES(ACOS(SIN(RADIANS(G171))*SIN(RADIANS(E169))+COS(RADIANS(G171))*COS(RADIANS(E169))*COS(RADIANS(AK159))))&gt;90,0,$F$4*$F$5/E168^2*(SIN(RADIANS(G171))*SIN(RADIANS(E169))+COS(RADIANS(G171))*COS(RADIANS(E169))*COS(RADIANS(AK159))))</f>
        <v>0</v>
      </c>
      <c r="AL171">
        <f>IF(DEGREES(ACOS(SIN(RADIANS(G171))*SIN(RADIANS(E169))+COS(RADIANS(G171))*COS(RADIANS(E169))*COS(RADIANS(AL159))))&gt;90,0,$F$4*$F$5/E168^2*(SIN(RADIANS(G171))*SIN(RADIANS(E169))+COS(RADIANS(G171))*COS(RADIANS(E169))*COS(RADIANS(AL159))))</f>
        <v>0</v>
      </c>
      <c r="AM171">
        <f>IF(DEGREES(ACOS(SIN(RADIANS(G171))*SIN(RADIANS(E169))+COS(RADIANS(G171))*COS(RADIANS(E169))*COS(RADIANS(AM159))))&gt;90,0,$F$4*$F$5/E168^2*(SIN(RADIANS(G171))*SIN(RADIANS(E169))+COS(RADIANS(G171))*COS(RADIANS(E169))*COS(RADIANS(AM159))))</f>
        <v>0</v>
      </c>
      <c r="AN171">
        <f>IF(DEGREES(ACOS(SIN(RADIANS(G171))*SIN(RADIANS(E169))+COS(RADIANS(G171))*COS(RADIANS(E169))*COS(RADIANS(AN159))))&gt;90,0,$F$4*$F$5/E168^2*(SIN(RADIANS(G171))*SIN(RADIANS(E169))+COS(RADIANS(G171))*COS(RADIANS(E169))*COS(RADIANS(AN159))))</f>
        <v>0</v>
      </c>
      <c r="AO171">
        <f>IF(DEGREES(ACOS(SIN(RADIANS(G171))*SIN(RADIANS(E169))+COS(RADIANS(G171))*COS(RADIANS(E169))*COS(RADIANS(AO159))))&gt;90,0,$F$4*$F$5/E168^2*(SIN(RADIANS(G171))*SIN(RADIANS(E169))+COS(RADIANS(G171))*COS(RADIANS(E169))*COS(RADIANS(AO159))))</f>
        <v>0</v>
      </c>
      <c r="AP171">
        <f>IF(DEGREES(ACOS(SIN(RADIANS(G171))*SIN(RADIANS(E169))+COS(RADIANS(G171))*COS(RADIANS(E169))*COS(RADIANS(AP159))))&gt;90,0,$F$4*$F$5/E168^2*(SIN(RADIANS(G171))*SIN(RADIANS(E169))+COS(RADIANS(G171))*COS(RADIANS(E169))*COS(RADIANS(AP159))))</f>
        <v>0</v>
      </c>
      <c r="AQ171">
        <f>IF(DEGREES(ACOS(SIN(RADIANS(G171))*SIN(RADIANS(E169))+COS(RADIANS(G171))*COS(RADIANS(E169))*COS(RADIANS(AQ159))))&gt;90,0,$F$4*$F$5/E168^2*(SIN(RADIANS(G171))*SIN(RADIANS(E169))+COS(RADIANS(G171))*COS(RADIANS(E169))*COS(RADIANS(AQ159))))</f>
        <v>0</v>
      </c>
      <c r="AR171">
        <f>IF(DEGREES(ACOS(SIN(RADIANS(G171))*SIN(RADIANS(E169))+COS(RADIANS(G171))*COS(RADIANS(E169))*COS(RADIANS(AR159))))&gt;90,0,$F$4*$F$5/E168^2*(SIN(RADIANS(G171))*SIN(RADIANS(E169))+COS(RADIANS(G171))*COS(RADIANS(E169))*COS(RADIANS(AR159))))</f>
        <v>0</v>
      </c>
    </row>
    <row r="172" spans="2:44" x14ac:dyDescent="0.5">
      <c r="G172">
        <v>-20</v>
      </c>
      <c r="I172">
        <f>IF(DEGREES(ACOS(SIN(RADIANS(G172))*SIN(RADIANS(E169))+COS(RADIANS(G172))*COS(RADIANS(E169))*COS(RADIANS(I159))))&gt;90,0,$F$4*$F$5/E168^2*(SIN(RADIANS(G172))*SIN(RADIANS(E169))+COS(RADIANS(G172))*COS(RADIANS(E169))*COS(RADIANS(I159))))</f>
        <v>0</v>
      </c>
      <c r="J172">
        <f>IF(DEGREES(ACOS(SIN(RADIANS(G172))*SIN(RADIANS(E169))+COS(RADIANS(G172))*COS(RADIANS(E169))*COS(RADIANS(J159))))&gt;90,0,$F$4*$F$5/E168^2*(SIN(RADIANS(G172))*SIN(RADIANS(E169))+COS(RADIANS(G172))*COS(RADIANS(E169))*COS(RADIANS(J159))))</f>
        <v>0</v>
      </c>
      <c r="K172">
        <f>IF(DEGREES(ACOS(SIN(RADIANS(G172))*SIN(RADIANS(E169))+COS(RADIANS(G172))*COS(RADIANS(E169))*COS(RADIANS(K159))))&gt;90,0,$F$4*$F$5/E168^2*(SIN(RADIANS(G172))*SIN(RADIANS(E169))+COS(RADIANS(G172))*COS(RADIANS(E169))*COS(RADIANS(K159))))</f>
        <v>0</v>
      </c>
      <c r="L172">
        <f>IF(DEGREES(ACOS(SIN(RADIANS(G172))*SIN(RADIANS(E169))+COS(RADIANS(G172))*COS(RADIANS(E169))*COS(RADIANS(L159))))&gt;90,0,$F$4*$F$5/E168^2*(SIN(RADIANS(G172))*SIN(RADIANS(E169))+COS(RADIANS(G172))*COS(RADIANS(E169))*COS(RADIANS(L159))))</f>
        <v>0</v>
      </c>
      <c r="M172">
        <f>IF(DEGREES(ACOS(SIN(RADIANS(G172))*SIN(RADIANS(E169))+COS(RADIANS(G172))*COS(RADIANS(E169))*COS(RADIANS(M159))))&gt;90,0,$F$4*$F$5/E168^2*(SIN(RADIANS(G172))*SIN(RADIANS(E169))+COS(RADIANS(G172))*COS(RADIANS(E169))*COS(RADIANS(M159))))</f>
        <v>0</v>
      </c>
      <c r="N172">
        <f>IF(DEGREES(ACOS(SIN(RADIANS(G172))*SIN(RADIANS(E169))+COS(RADIANS(G172))*COS(RADIANS(E169))*COS(RADIANS(N159))))&gt;90,0,$F$4*$F$5/E168^2*(SIN(RADIANS(G172))*SIN(RADIANS(E169))+COS(RADIANS(G172))*COS(RADIANS(E169))*COS(RADIANS(N159))))</f>
        <v>0</v>
      </c>
      <c r="O172">
        <f>IF(DEGREES(ACOS(SIN(RADIANS(G172))*SIN(RADIANS(E169))+COS(RADIANS(G172))*COS(RADIANS(E169))*COS(RADIANS(O159))))&gt;90,0,$F$4*$F$5/E168^2*(SIN(RADIANS(G172))*SIN(RADIANS(E169))+COS(RADIANS(G172))*COS(RADIANS(E169))*COS(RADIANS(O159))))</f>
        <v>0</v>
      </c>
      <c r="P172">
        <f>IF(DEGREES(ACOS(SIN(RADIANS(G172))*SIN(RADIANS(E169))+COS(RADIANS(G172))*COS(RADIANS(E169))*COS(RADIANS(P159))))&gt;90,0,$F$4*$F$5/E168^2*(SIN(RADIANS(G172))*SIN(RADIANS(E169))+COS(RADIANS(G172))*COS(RADIANS(E169))*COS(RADIANS(P159))))</f>
        <v>0</v>
      </c>
      <c r="Q172">
        <f>IF(DEGREES(ACOS(SIN(RADIANS(G172))*SIN(RADIANS(E169))+COS(RADIANS(G172))*COS(RADIANS(E169))*COS(RADIANS(Q159))))&gt;90,0,$F$4*$F$5/E168^2*(SIN(RADIANS(G172))*SIN(RADIANS(E169))+COS(RADIANS(G172))*COS(RADIANS(E169))*COS(RADIANS(Q159))))</f>
        <v>0</v>
      </c>
      <c r="R172" t="e">
        <f>IF(DEGREES(ACOS(SIN(RADIANS(G172))*SIN(RADIANS(E169))+COS(RADIANS(G172))*COS(RADIANS(E169))*COS(RADIANS(R159))))&gt;90,0,$F$4*$F$5/E168^2*(SIN(RADIANS(G172))*SIN(RADIANS(E169))+COS(RADIANS(G172))*COS(RADIANS(E169))*COS(RADIANS(R159))))</f>
        <v>#DIV/0!</v>
      </c>
      <c r="S172" t="e">
        <f>IF(DEGREES(ACOS(SIN(RADIANS(G172))*SIN(RADIANS(E169))+COS(RADIANS(G172))*COS(RADIANS(E169))*COS(RADIANS(S159))))&gt;90,0,$F$4*$F$5/E168^2*(SIN(RADIANS(G172))*SIN(RADIANS(E169))+COS(RADIANS(G172))*COS(RADIANS(E169))*COS(RADIANS(S159))))</f>
        <v>#DIV/0!</v>
      </c>
      <c r="T172" t="e">
        <f>IF(DEGREES(ACOS(SIN(RADIANS(G172))*SIN(RADIANS(E169))+COS(RADIANS(G172))*COS(RADIANS(E169))*COS(RADIANS(T159))))&gt;90,0,$F$4*$F$5/E168^2*(SIN(RADIANS(G172))*SIN(RADIANS(E169))+COS(RADIANS(G172))*COS(RADIANS(E169))*COS(RADIANS(T159))))</f>
        <v>#DIV/0!</v>
      </c>
      <c r="U172" t="e">
        <f>IF(DEGREES(ACOS(SIN(RADIANS(G172))*SIN(RADIANS(E169))+COS(RADIANS(G172))*COS(RADIANS(E169))*COS(RADIANS(U159))))&gt;90,0,$F$4*$F$5/E168^2*(SIN(RADIANS(G172))*SIN(RADIANS(E169))+COS(RADIANS(G172))*COS(RADIANS(E169))*COS(RADIANS(U159))))</f>
        <v>#DIV/0!</v>
      </c>
      <c r="V172" t="e">
        <f>IF(DEGREES(ACOS(SIN(RADIANS(G172))*SIN(RADIANS(E169))+COS(RADIANS(G172))*COS(RADIANS(E169))*COS(RADIANS(V159))))&gt;90,0,$F$4*$F$5/E168^2*(SIN(RADIANS(G172))*SIN(RADIANS(E169))+COS(RADIANS(G172))*COS(RADIANS(E169))*COS(RADIANS(V159))))</f>
        <v>#DIV/0!</v>
      </c>
      <c r="W172" t="e">
        <f>IF(DEGREES(ACOS(SIN(RADIANS(G172))*SIN(RADIANS(E169))+COS(RADIANS(G172))*COS(RADIANS(E169))*COS(RADIANS(W159))))&gt;90,0,$F$4*$F$5/E168^2*(SIN(RADIANS(G172))*SIN(RADIANS(E169))+COS(RADIANS(G172))*COS(RADIANS(E169))*COS(RADIANS(W159))))</f>
        <v>#DIV/0!</v>
      </c>
      <c r="X172" t="e">
        <f>IF(DEGREES(ACOS(SIN(RADIANS(G172))*SIN(RADIANS(E169))+COS(RADIANS(G172))*COS(RADIANS(E169))*COS(RADIANS(X159))))&gt;90,0,$F$4*$F$5/E168^2*(SIN(RADIANS(G172))*SIN(RADIANS(E169))+COS(RADIANS(G172))*COS(RADIANS(E169))*COS(RADIANS(X159))))</f>
        <v>#DIV/0!</v>
      </c>
      <c r="Y172" t="e">
        <f>IF(DEGREES(ACOS(SIN(RADIANS(G172))*SIN(RADIANS(E169))+COS(RADIANS(G172))*COS(RADIANS(E169))*COS(RADIANS(Y159))))&gt;90,0,$F$4*$F$5/E168^2*(SIN(RADIANS(G172))*SIN(RADIANS(E169))+COS(RADIANS(G172))*COS(RADIANS(E169))*COS(RADIANS(Y159))))</f>
        <v>#DIV/0!</v>
      </c>
      <c r="Z172" t="e">
        <f>IF(DEGREES(ACOS(SIN(RADIANS(G172))*SIN(RADIANS(E169))+COS(RADIANS(G172))*COS(RADIANS(E169))*COS(RADIANS(Z159))))&gt;90,0,$F$4*$F$5/E168^2*(SIN(RADIANS(G172))*SIN(RADIANS(E169))+COS(RADIANS(G172))*COS(RADIANS(E169))*COS(RADIANS(Z159))))</f>
        <v>#DIV/0!</v>
      </c>
      <c r="AA172" t="e">
        <f>IF(DEGREES(ACOS(SIN(RADIANS(G172))*SIN(RADIANS(E169))+COS(RADIANS(G172))*COS(RADIANS(E169))*COS(RADIANS(AA159))))&gt;90,0,$F$4*$F$5/E168^2*(SIN(RADIANS(G172))*SIN(RADIANS(E169))+COS(RADIANS(G172))*COS(RADIANS(E169))*COS(RADIANS(AA159))))</f>
        <v>#DIV/0!</v>
      </c>
      <c r="AB172" t="e">
        <f>IF(DEGREES(ACOS(SIN(RADIANS(G172))*SIN(RADIANS(E169))+COS(RADIANS(G172))*COS(RADIANS(E169))*COS(RADIANS(AB159))))&gt;90,0,$F$4*$F$5/E168^2*(SIN(RADIANS(G172))*SIN(RADIANS(E169))+COS(RADIANS(G172))*COS(RADIANS(E169))*COS(RADIANS(AB159))))</f>
        <v>#DIV/0!</v>
      </c>
      <c r="AC172" t="e">
        <f>IF(DEGREES(ACOS(SIN(RADIANS(G172))*SIN(RADIANS(E169))+COS(RADIANS(G172))*COS(RADIANS(E169))*COS(RADIANS(AC159))))&gt;90,0,$F$4*$F$5/E168^2*(SIN(RADIANS(G172))*SIN(RADIANS(E169))+COS(RADIANS(G172))*COS(RADIANS(E169))*COS(RADIANS(AC159))))</f>
        <v>#DIV/0!</v>
      </c>
      <c r="AD172" t="e">
        <f>IF(DEGREES(ACOS(SIN(RADIANS(G172))*SIN(RADIANS(E169))+COS(RADIANS(G172))*COS(RADIANS(E169))*COS(RADIANS(AD159))))&gt;90,0,$F$4*$F$5/E168^2*(SIN(RADIANS(G172))*SIN(RADIANS(E169))+COS(RADIANS(G172))*COS(RADIANS(E169))*COS(RADIANS(AD159))))</f>
        <v>#DIV/0!</v>
      </c>
      <c r="AE172" t="e">
        <f>IF(DEGREES(ACOS(SIN(RADIANS(G172))*SIN(RADIANS(E169))+COS(RADIANS(G172))*COS(RADIANS(E169))*COS(RADIANS(AE159))))&gt;90,0,$F$4*$F$5/E168^2*(SIN(RADIANS(G172))*SIN(RADIANS(E169))+COS(RADIANS(G172))*COS(RADIANS(E169))*COS(RADIANS(AE159))))</f>
        <v>#DIV/0!</v>
      </c>
      <c r="AF172" t="e">
        <f>IF(DEGREES(ACOS(SIN(RADIANS(G172))*SIN(RADIANS(E169))+COS(RADIANS(G172))*COS(RADIANS(E169))*COS(RADIANS(AF159))))&gt;90,0,$F$4*$F$5/E168^2*(SIN(RADIANS(G172))*SIN(RADIANS(E169))+COS(RADIANS(G172))*COS(RADIANS(E169))*COS(RADIANS(AF159))))</f>
        <v>#DIV/0!</v>
      </c>
      <c r="AG172" t="e">
        <f>IF(DEGREES(ACOS(SIN(RADIANS(G172))*SIN(RADIANS(E169))+COS(RADIANS(G172))*COS(RADIANS(E169))*COS(RADIANS(AG159))))&gt;90,0,$F$4*$F$5/E168^2*(SIN(RADIANS(G172))*SIN(RADIANS(E169))+COS(RADIANS(G172))*COS(RADIANS(E169))*COS(RADIANS(AG159))))</f>
        <v>#DIV/0!</v>
      </c>
      <c r="AH172" t="e">
        <f>IF(DEGREES(ACOS(SIN(RADIANS(G172))*SIN(RADIANS(E169))+COS(RADIANS(G172))*COS(RADIANS(E169))*COS(RADIANS(AH159))))&gt;90,0,$F$4*$F$5/E168^2*(SIN(RADIANS(G172))*SIN(RADIANS(E169))+COS(RADIANS(G172))*COS(RADIANS(E169))*COS(RADIANS(AH159))))</f>
        <v>#DIV/0!</v>
      </c>
      <c r="AI172" t="e">
        <f>IF(DEGREES(ACOS(SIN(RADIANS(G172))*SIN(RADIANS(E169))+COS(RADIANS(G172))*COS(RADIANS(E169))*COS(RADIANS(AI159))))&gt;90,0,$F$4*$F$5/E168^2*(SIN(RADIANS(G172))*SIN(RADIANS(E169))+COS(RADIANS(G172))*COS(RADIANS(E169))*COS(RADIANS(AI159))))</f>
        <v>#DIV/0!</v>
      </c>
      <c r="AJ172" t="e">
        <f>IF(DEGREES(ACOS(SIN(RADIANS(G172))*SIN(RADIANS(E169))+COS(RADIANS(G172))*COS(RADIANS(E169))*COS(RADIANS(AJ159))))&gt;90,0,$F$4*$F$5/E168^2*(SIN(RADIANS(G172))*SIN(RADIANS(E169))+COS(RADIANS(G172))*COS(RADIANS(E169))*COS(RADIANS(AJ159))))</f>
        <v>#DIV/0!</v>
      </c>
      <c r="AK172">
        <f>IF(DEGREES(ACOS(SIN(RADIANS(G172))*SIN(RADIANS(E169))+COS(RADIANS(G172))*COS(RADIANS(E169))*COS(RADIANS(AK159))))&gt;90,0,$F$4*$F$5/E168^2*(SIN(RADIANS(G172))*SIN(RADIANS(E169))+COS(RADIANS(G172))*COS(RADIANS(E169))*COS(RADIANS(AK159))))</f>
        <v>0</v>
      </c>
      <c r="AL172">
        <f>IF(DEGREES(ACOS(SIN(RADIANS(G172))*SIN(RADIANS(E169))+COS(RADIANS(G172))*COS(RADIANS(E169))*COS(RADIANS(AL159))))&gt;90,0,$F$4*$F$5/E168^2*(SIN(RADIANS(G172))*SIN(RADIANS(E169))+COS(RADIANS(G172))*COS(RADIANS(E169))*COS(RADIANS(AL159))))</f>
        <v>0</v>
      </c>
      <c r="AM172">
        <f>IF(DEGREES(ACOS(SIN(RADIANS(G172))*SIN(RADIANS(E169))+COS(RADIANS(G172))*COS(RADIANS(E169))*COS(RADIANS(AM159))))&gt;90,0,$F$4*$F$5/E168^2*(SIN(RADIANS(G172))*SIN(RADIANS(E169))+COS(RADIANS(G172))*COS(RADIANS(E169))*COS(RADIANS(AM159))))</f>
        <v>0</v>
      </c>
      <c r="AN172">
        <f>IF(DEGREES(ACOS(SIN(RADIANS(G172))*SIN(RADIANS(E169))+COS(RADIANS(G172))*COS(RADIANS(E169))*COS(RADIANS(AN159))))&gt;90,0,$F$4*$F$5/E168^2*(SIN(RADIANS(G172))*SIN(RADIANS(E169))+COS(RADIANS(G172))*COS(RADIANS(E169))*COS(RADIANS(AN159))))</f>
        <v>0</v>
      </c>
      <c r="AO172">
        <f>IF(DEGREES(ACOS(SIN(RADIANS(G172))*SIN(RADIANS(E169))+COS(RADIANS(G172))*COS(RADIANS(E169))*COS(RADIANS(AO159))))&gt;90,0,$F$4*$F$5/E168^2*(SIN(RADIANS(G172))*SIN(RADIANS(E169))+COS(RADIANS(G172))*COS(RADIANS(E169))*COS(RADIANS(AO159))))</f>
        <v>0</v>
      </c>
      <c r="AP172">
        <f>IF(DEGREES(ACOS(SIN(RADIANS(G172))*SIN(RADIANS(E169))+COS(RADIANS(G172))*COS(RADIANS(E169))*COS(RADIANS(AP159))))&gt;90,0,$F$4*$F$5/E168^2*(SIN(RADIANS(G172))*SIN(RADIANS(E169))+COS(RADIANS(G172))*COS(RADIANS(E169))*COS(RADIANS(AP159))))</f>
        <v>0</v>
      </c>
      <c r="AQ172">
        <f>IF(DEGREES(ACOS(SIN(RADIANS(G172))*SIN(RADIANS(E169))+COS(RADIANS(G172))*COS(RADIANS(E169))*COS(RADIANS(AQ159))))&gt;90,0,$F$4*$F$5/E168^2*(SIN(RADIANS(G172))*SIN(RADIANS(E169))+COS(RADIANS(G172))*COS(RADIANS(E169))*COS(RADIANS(AQ159))))</f>
        <v>0</v>
      </c>
      <c r="AR172">
        <f>IF(DEGREES(ACOS(SIN(RADIANS(G172))*SIN(RADIANS(E169))+COS(RADIANS(G172))*COS(RADIANS(E169))*COS(RADIANS(AR159))))&gt;90,0,$F$4*$F$5/E168^2*(SIN(RADIANS(G172))*SIN(RADIANS(E169))+COS(RADIANS(G172))*COS(RADIANS(E169))*COS(RADIANS(AR159))))</f>
        <v>0</v>
      </c>
    </row>
    <row r="173" spans="2:44" x14ac:dyDescent="0.5">
      <c r="G173">
        <v>-30</v>
      </c>
      <c r="I173">
        <f>IF(DEGREES(ACOS(SIN(RADIANS(G173))*SIN(RADIANS(E169))+COS(RADIANS(G173))*COS(RADIANS(E169))*COS(RADIANS(I159))))&gt;90,0,$F$4*$F$5/E168^2*(SIN(RADIANS(G173))*SIN(RADIANS(E169))+COS(RADIANS(G173))*COS(RADIANS(E169))*COS(RADIANS(I159))))</f>
        <v>0</v>
      </c>
      <c r="J173">
        <f>IF(DEGREES(ACOS(SIN(RADIANS(G173))*SIN(RADIANS(E169))+COS(RADIANS(G173))*COS(RADIANS(E169))*COS(RADIANS(J159))))&gt;90,0,$F$4*$F$5/E168^2*(SIN(RADIANS(G173))*SIN(RADIANS(E169))+COS(RADIANS(G173))*COS(RADIANS(E169))*COS(RADIANS(J159))))</f>
        <v>0</v>
      </c>
      <c r="K173">
        <f>IF(DEGREES(ACOS(SIN(RADIANS(G173))*SIN(RADIANS(E169))+COS(RADIANS(G173))*COS(RADIANS(E169))*COS(RADIANS(K159))))&gt;90,0,$F$4*$F$5/E168^2*(SIN(RADIANS(G173))*SIN(RADIANS(E169))+COS(RADIANS(G173))*COS(RADIANS(E169))*COS(RADIANS(K159))))</f>
        <v>0</v>
      </c>
      <c r="L173">
        <f>IF(DEGREES(ACOS(SIN(RADIANS(G173))*SIN(RADIANS(E169))+COS(RADIANS(G173))*COS(RADIANS(E169))*COS(RADIANS(L159))))&gt;90,0,$F$4*$F$5/E168^2*(SIN(RADIANS(G173))*SIN(RADIANS(E169))+COS(RADIANS(G173))*COS(RADIANS(E169))*COS(RADIANS(L159))))</f>
        <v>0</v>
      </c>
      <c r="M173">
        <f>IF(DEGREES(ACOS(SIN(RADIANS(G173))*SIN(RADIANS(E169))+COS(RADIANS(G173))*COS(RADIANS(E169))*COS(RADIANS(M159))))&gt;90,0,$F$4*$F$5/E168^2*(SIN(RADIANS(G173))*SIN(RADIANS(E169))+COS(RADIANS(G173))*COS(RADIANS(E169))*COS(RADIANS(M159))))</f>
        <v>0</v>
      </c>
      <c r="N173">
        <f>IF(DEGREES(ACOS(SIN(RADIANS(G173))*SIN(RADIANS(E169))+COS(RADIANS(G173))*COS(RADIANS(E169))*COS(RADIANS(N159))))&gt;90,0,$F$4*$F$5/E168^2*(SIN(RADIANS(G173))*SIN(RADIANS(E169))+COS(RADIANS(G173))*COS(RADIANS(E169))*COS(RADIANS(N159))))</f>
        <v>0</v>
      </c>
      <c r="O173">
        <f>IF(DEGREES(ACOS(SIN(RADIANS(G173))*SIN(RADIANS(E169))+COS(RADIANS(G173))*COS(RADIANS(E169))*COS(RADIANS(O159))))&gt;90,0,$F$4*$F$5/E168^2*(SIN(RADIANS(G173))*SIN(RADIANS(E169))+COS(RADIANS(G173))*COS(RADIANS(E169))*COS(RADIANS(O159))))</f>
        <v>0</v>
      </c>
      <c r="P173">
        <f>IF(DEGREES(ACOS(SIN(RADIANS(G173))*SIN(RADIANS(E169))+COS(RADIANS(G173))*COS(RADIANS(E169))*COS(RADIANS(P159))))&gt;90,0,$F$4*$F$5/E168^2*(SIN(RADIANS(G173))*SIN(RADIANS(E169))+COS(RADIANS(G173))*COS(RADIANS(E169))*COS(RADIANS(P159))))</f>
        <v>0</v>
      </c>
      <c r="Q173">
        <f>IF(DEGREES(ACOS(SIN(RADIANS(G173))*SIN(RADIANS(E169))+COS(RADIANS(G173))*COS(RADIANS(E169))*COS(RADIANS(Q159))))&gt;90,0,$F$4*$F$5/E168^2*(SIN(RADIANS(G173))*SIN(RADIANS(E169))+COS(RADIANS(G173))*COS(RADIANS(E169))*COS(RADIANS(Q159))))</f>
        <v>0</v>
      </c>
      <c r="R173" t="e">
        <f>IF(DEGREES(ACOS(SIN(RADIANS(G173))*SIN(RADIANS(E169))+COS(RADIANS(G173))*COS(RADIANS(E169))*COS(RADIANS(R159))))&gt;90,0,$F$4*$F$5/E168^2*(SIN(RADIANS(G173))*SIN(RADIANS(E169))+COS(RADIANS(G173))*COS(RADIANS(E169))*COS(RADIANS(R159))))</f>
        <v>#DIV/0!</v>
      </c>
      <c r="S173" t="e">
        <f>IF(DEGREES(ACOS(SIN(RADIANS(G173))*SIN(RADIANS(E169))+COS(RADIANS(G173))*COS(RADIANS(E169))*COS(RADIANS(S159))))&gt;90,0,$F$4*$F$5/E168^2*(SIN(RADIANS(G173))*SIN(RADIANS(E169))+COS(RADIANS(G173))*COS(RADIANS(E169))*COS(RADIANS(S159))))</f>
        <v>#DIV/0!</v>
      </c>
      <c r="T173" t="e">
        <f>IF(DEGREES(ACOS(SIN(RADIANS(G173))*SIN(RADIANS(E169))+COS(RADIANS(G173))*COS(RADIANS(E169))*COS(RADIANS(T159))))&gt;90,0,$F$4*$F$5/E168^2*(SIN(RADIANS(G173))*SIN(RADIANS(E169))+COS(RADIANS(G173))*COS(RADIANS(E169))*COS(RADIANS(T159))))</f>
        <v>#DIV/0!</v>
      </c>
      <c r="U173" t="e">
        <f>IF(DEGREES(ACOS(SIN(RADIANS(G173))*SIN(RADIANS(E169))+COS(RADIANS(G173))*COS(RADIANS(E169))*COS(RADIANS(U159))))&gt;90,0,$F$4*$F$5/E168^2*(SIN(RADIANS(G173))*SIN(RADIANS(E169))+COS(RADIANS(G173))*COS(RADIANS(E169))*COS(RADIANS(U159))))</f>
        <v>#DIV/0!</v>
      </c>
      <c r="V173" t="e">
        <f>IF(DEGREES(ACOS(SIN(RADIANS(G173))*SIN(RADIANS(E169))+COS(RADIANS(G173))*COS(RADIANS(E169))*COS(RADIANS(V159))))&gt;90,0,$F$4*$F$5/E168^2*(SIN(RADIANS(G173))*SIN(RADIANS(E169))+COS(RADIANS(G173))*COS(RADIANS(E169))*COS(RADIANS(V159))))</f>
        <v>#DIV/0!</v>
      </c>
      <c r="W173" t="e">
        <f>IF(DEGREES(ACOS(SIN(RADIANS(G173))*SIN(RADIANS(E169))+COS(RADIANS(G173))*COS(RADIANS(E169))*COS(RADIANS(W159))))&gt;90,0,$F$4*$F$5/E168^2*(SIN(RADIANS(G173))*SIN(RADIANS(E169))+COS(RADIANS(G173))*COS(RADIANS(E169))*COS(RADIANS(W159))))</f>
        <v>#DIV/0!</v>
      </c>
      <c r="X173" t="e">
        <f>IF(DEGREES(ACOS(SIN(RADIANS(G173))*SIN(RADIANS(E169))+COS(RADIANS(G173))*COS(RADIANS(E169))*COS(RADIANS(X159))))&gt;90,0,$F$4*$F$5/E168^2*(SIN(RADIANS(G173))*SIN(RADIANS(E169))+COS(RADIANS(G173))*COS(RADIANS(E169))*COS(RADIANS(X159))))</f>
        <v>#DIV/0!</v>
      </c>
      <c r="Y173" t="e">
        <f>IF(DEGREES(ACOS(SIN(RADIANS(G173))*SIN(RADIANS(E169))+COS(RADIANS(G173))*COS(RADIANS(E169))*COS(RADIANS(Y159))))&gt;90,0,$F$4*$F$5/E168^2*(SIN(RADIANS(G173))*SIN(RADIANS(E169))+COS(RADIANS(G173))*COS(RADIANS(E169))*COS(RADIANS(Y159))))</f>
        <v>#DIV/0!</v>
      </c>
      <c r="Z173" t="e">
        <f>IF(DEGREES(ACOS(SIN(RADIANS(G173))*SIN(RADIANS(E169))+COS(RADIANS(G173))*COS(RADIANS(E169))*COS(RADIANS(Z159))))&gt;90,0,$F$4*$F$5/E168^2*(SIN(RADIANS(G173))*SIN(RADIANS(E169))+COS(RADIANS(G173))*COS(RADIANS(E169))*COS(RADIANS(Z159))))</f>
        <v>#DIV/0!</v>
      </c>
      <c r="AA173" t="e">
        <f>IF(DEGREES(ACOS(SIN(RADIANS(G173))*SIN(RADIANS(E169))+COS(RADIANS(G173))*COS(RADIANS(E169))*COS(RADIANS(AA159))))&gt;90,0,$F$4*$F$5/E168^2*(SIN(RADIANS(G173))*SIN(RADIANS(E169))+COS(RADIANS(G173))*COS(RADIANS(E169))*COS(RADIANS(AA159))))</f>
        <v>#DIV/0!</v>
      </c>
      <c r="AB173" t="e">
        <f>IF(DEGREES(ACOS(SIN(RADIANS(G173))*SIN(RADIANS(E169))+COS(RADIANS(G173))*COS(RADIANS(E169))*COS(RADIANS(AB159))))&gt;90,0,$F$4*$F$5/E168^2*(SIN(RADIANS(G173))*SIN(RADIANS(E169))+COS(RADIANS(G173))*COS(RADIANS(E169))*COS(RADIANS(AB159))))</f>
        <v>#DIV/0!</v>
      </c>
      <c r="AC173" t="e">
        <f>IF(DEGREES(ACOS(SIN(RADIANS(G173))*SIN(RADIANS(E169))+COS(RADIANS(G173))*COS(RADIANS(E169))*COS(RADIANS(AC159))))&gt;90,0,$F$4*$F$5/E168^2*(SIN(RADIANS(G173))*SIN(RADIANS(E169))+COS(RADIANS(G173))*COS(RADIANS(E169))*COS(RADIANS(AC159))))</f>
        <v>#DIV/0!</v>
      </c>
      <c r="AD173" t="e">
        <f>IF(DEGREES(ACOS(SIN(RADIANS(G173))*SIN(RADIANS(E169))+COS(RADIANS(G173))*COS(RADIANS(E169))*COS(RADIANS(AD159))))&gt;90,0,$F$4*$F$5/E168^2*(SIN(RADIANS(G173))*SIN(RADIANS(E169))+COS(RADIANS(G173))*COS(RADIANS(E169))*COS(RADIANS(AD159))))</f>
        <v>#DIV/0!</v>
      </c>
      <c r="AE173" t="e">
        <f>IF(DEGREES(ACOS(SIN(RADIANS(G173))*SIN(RADIANS(E169))+COS(RADIANS(G173))*COS(RADIANS(E169))*COS(RADIANS(AE159))))&gt;90,0,$F$4*$F$5/E168^2*(SIN(RADIANS(G173))*SIN(RADIANS(E169))+COS(RADIANS(G173))*COS(RADIANS(E169))*COS(RADIANS(AE159))))</f>
        <v>#DIV/0!</v>
      </c>
      <c r="AF173" t="e">
        <f>IF(DEGREES(ACOS(SIN(RADIANS(G173))*SIN(RADIANS(E169))+COS(RADIANS(G173))*COS(RADIANS(E169))*COS(RADIANS(AF159))))&gt;90,0,$F$4*$F$5/E168^2*(SIN(RADIANS(G173))*SIN(RADIANS(E169))+COS(RADIANS(G173))*COS(RADIANS(E169))*COS(RADIANS(AF159))))</f>
        <v>#DIV/0!</v>
      </c>
      <c r="AG173" t="e">
        <f>IF(DEGREES(ACOS(SIN(RADIANS(G173))*SIN(RADIANS(E169))+COS(RADIANS(G173))*COS(RADIANS(E169))*COS(RADIANS(AG159))))&gt;90,0,$F$4*$F$5/E168^2*(SIN(RADIANS(G173))*SIN(RADIANS(E169))+COS(RADIANS(G173))*COS(RADIANS(E169))*COS(RADIANS(AG159))))</f>
        <v>#DIV/0!</v>
      </c>
      <c r="AH173" t="e">
        <f>IF(DEGREES(ACOS(SIN(RADIANS(G173))*SIN(RADIANS(E169))+COS(RADIANS(G173))*COS(RADIANS(E169))*COS(RADIANS(AH159))))&gt;90,0,$F$4*$F$5/E168^2*(SIN(RADIANS(G173))*SIN(RADIANS(E169))+COS(RADIANS(G173))*COS(RADIANS(E169))*COS(RADIANS(AH159))))</f>
        <v>#DIV/0!</v>
      </c>
      <c r="AI173" t="e">
        <f>IF(DEGREES(ACOS(SIN(RADIANS(G173))*SIN(RADIANS(E169))+COS(RADIANS(G173))*COS(RADIANS(E169))*COS(RADIANS(AI159))))&gt;90,0,$F$4*$F$5/E168^2*(SIN(RADIANS(G173))*SIN(RADIANS(E169))+COS(RADIANS(G173))*COS(RADIANS(E169))*COS(RADIANS(AI159))))</f>
        <v>#DIV/0!</v>
      </c>
      <c r="AJ173" t="e">
        <f>IF(DEGREES(ACOS(SIN(RADIANS(G173))*SIN(RADIANS(E169))+COS(RADIANS(G173))*COS(RADIANS(E169))*COS(RADIANS(AJ159))))&gt;90,0,$F$4*$F$5/E168^2*(SIN(RADIANS(G173))*SIN(RADIANS(E169))+COS(RADIANS(G173))*COS(RADIANS(E169))*COS(RADIANS(AJ159))))</f>
        <v>#DIV/0!</v>
      </c>
      <c r="AK173">
        <f>IF(DEGREES(ACOS(SIN(RADIANS(G173))*SIN(RADIANS(E169))+COS(RADIANS(G173))*COS(RADIANS(E169))*COS(RADIANS(AK159))))&gt;90,0,$F$4*$F$5/E168^2*(SIN(RADIANS(G173))*SIN(RADIANS(E169))+COS(RADIANS(G173))*COS(RADIANS(E169))*COS(RADIANS(AK159))))</f>
        <v>0</v>
      </c>
      <c r="AL173">
        <f>IF(DEGREES(ACOS(SIN(RADIANS(G173))*SIN(RADIANS(E169))+COS(RADIANS(G173))*COS(RADIANS(E169))*COS(RADIANS(AL159))))&gt;90,0,$F$4*$F$5/E168^2*(SIN(RADIANS(G173))*SIN(RADIANS(E169))+COS(RADIANS(G173))*COS(RADIANS(E169))*COS(RADIANS(AL159))))</f>
        <v>0</v>
      </c>
      <c r="AM173">
        <f>IF(DEGREES(ACOS(SIN(RADIANS(G173))*SIN(RADIANS(E169))+COS(RADIANS(G173))*COS(RADIANS(E169))*COS(RADIANS(AM159))))&gt;90,0,$F$4*$F$5/E168^2*(SIN(RADIANS(G173))*SIN(RADIANS(E169))+COS(RADIANS(G173))*COS(RADIANS(E169))*COS(RADIANS(AM159))))</f>
        <v>0</v>
      </c>
      <c r="AN173">
        <f>IF(DEGREES(ACOS(SIN(RADIANS(G173))*SIN(RADIANS(E169))+COS(RADIANS(G173))*COS(RADIANS(E169))*COS(RADIANS(AN159))))&gt;90,0,$F$4*$F$5/E168^2*(SIN(RADIANS(G173))*SIN(RADIANS(E169))+COS(RADIANS(G173))*COS(RADIANS(E169))*COS(RADIANS(AN159))))</f>
        <v>0</v>
      </c>
      <c r="AO173">
        <f>IF(DEGREES(ACOS(SIN(RADIANS(G173))*SIN(RADIANS(E169))+COS(RADIANS(G173))*COS(RADIANS(E169))*COS(RADIANS(AO159))))&gt;90,0,$F$4*$F$5/E168^2*(SIN(RADIANS(G173))*SIN(RADIANS(E169))+COS(RADIANS(G173))*COS(RADIANS(E169))*COS(RADIANS(AO159))))</f>
        <v>0</v>
      </c>
      <c r="AP173">
        <f>IF(DEGREES(ACOS(SIN(RADIANS(G173))*SIN(RADIANS(E169))+COS(RADIANS(G173))*COS(RADIANS(E169))*COS(RADIANS(AP159))))&gt;90,0,$F$4*$F$5/E168^2*(SIN(RADIANS(G173))*SIN(RADIANS(E169))+COS(RADIANS(G173))*COS(RADIANS(E169))*COS(RADIANS(AP159))))</f>
        <v>0</v>
      </c>
      <c r="AQ173">
        <f>IF(DEGREES(ACOS(SIN(RADIANS(G173))*SIN(RADIANS(E169))+COS(RADIANS(G173))*COS(RADIANS(E169))*COS(RADIANS(AQ159))))&gt;90,0,$F$4*$F$5/E168^2*(SIN(RADIANS(G173))*SIN(RADIANS(E169))+COS(RADIANS(G173))*COS(RADIANS(E169))*COS(RADIANS(AQ159))))</f>
        <v>0</v>
      </c>
      <c r="AR173">
        <f>IF(DEGREES(ACOS(SIN(RADIANS(G173))*SIN(RADIANS(E169))+COS(RADIANS(G173))*COS(RADIANS(E169))*COS(RADIANS(AR159))))&gt;90,0,$F$4*$F$5/E168^2*(SIN(RADIANS(G173))*SIN(RADIANS(E169))+COS(RADIANS(G173))*COS(RADIANS(E169))*COS(RADIANS(AR159))))</f>
        <v>0</v>
      </c>
    </row>
    <row r="174" spans="2:44" x14ac:dyDescent="0.5">
      <c r="G174">
        <v>-40</v>
      </c>
      <c r="I174">
        <f>IF(DEGREES(ACOS(SIN(RADIANS(G174))*SIN(RADIANS(E169))+COS(RADIANS(G174))*COS(RADIANS(E169))*COS(RADIANS(I159))))&gt;90,0,$F$4*$F$5/E168^2*(SIN(RADIANS(G174))*SIN(RADIANS(E169))+COS(RADIANS(G174))*COS(RADIANS(E169))*COS(RADIANS(I159))))</f>
        <v>0</v>
      </c>
      <c r="J174">
        <f>IF(DEGREES(ACOS(SIN(RADIANS(G174))*SIN(RADIANS(E169))+COS(RADIANS(G174))*COS(RADIANS(E169))*COS(RADIANS(J159))))&gt;90,0,$F$4*$F$5/E168^2*(SIN(RADIANS(G174))*SIN(RADIANS(E169))+COS(RADIANS(G174))*COS(RADIANS(E169))*COS(RADIANS(J159))))</f>
        <v>0</v>
      </c>
      <c r="K174">
        <f>IF(DEGREES(ACOS(SIN(RADIANS(G174))*SIN(RADIANS(E169))+COS(RADIANS(G174))*COS(RADIANS(E169))*COS(RADIANS(K159))))&gt;90,0,$F$4*$F$5/E168^2*(SIN(RADIANS(G174))*SIN(RADIANS(E169))+COS(RADIANS(G174))*COS(RADIANS(E169))*COS(RADIANS(K159))))</f>
        <v>0</v>
      </c>
      <c r="L174">
        <f>IF(DEGREES(ACOS(SIN(RADIANS(G174))*SIN(RADIANS(E169))+COS(RADIANS(G174))*COS(RADIANS(E169))*COS(RADIANS(L159))))&gt;90,0,$F$4*$F$5/E168^2*(SIN(RADIANS(G174))*SIN(RADIANS(E169))+COS(RADIANS(G174))*COS(RADIANS(E169))*COS(RADIANS(L159))))</f>
        <v>0</v>
      </c>
      <c r="M174">
        <f>IF(DEGREES(ACOS(SIN(RADIANS(G174))*SIN(RADIANS(E169))+COS(RADIANS(G174))*COS(RADIANS(E169))*COS(RADIANS(M159))))&gt;90,0,$F$4*$F$5/E168^2*(SIN(RADIANS(G174))*SIN(RADIANS(E169))+COS(RADIANS(G174))*COS(RADIANS(E169))*COS(RADIANS(M159))))</f>
        <v>0</v>
      </c>
      <c r="N174">
        <f>IF(DEGREES(ACOS(SIN(RADIANS(G174))*SIN(RADIANS(E169))+COS(RADIANS(G174))*COS(RADIANS(E169))*COS(RADIANS(N159))))&gt;90,0,$F$4*$F$5/E168^2*(SIN(RADIANS(G174))*SIN(RADIANS(E169))+COS(RADIANS(G174))*COS(RADIANS(E169))*COS(RADIANS(N159))))</f>
        <v>0</v>
      </c>
      <c r="O174">
        <f>IF(DEGREES(ACOS(SIN(RADIANS(G174))*SIN(RADIANS(E169))+COS(RADIANS(G174))*COS(RADIANS(E169))*COS(RADIANS(O159))))&gt;90,0,$F$4*$F$5/E168^2*(SIN(RADIANS(G174))*SIN(RADIANS(E169))+COS(RADIANS(G174))*COS(RADIANS(E169))*COS(RADIANS(O159))))</f>
        <v>0</v>
      </c>
      <c r="P174">
        <f>IF(DEGREES(ACOS(SIN(RADIANS(G174))*SIN(RADIANS(E169))+COS(RADIANS(G174))*COS(RADIANS(E169))*COS(RADIANS(P159))))&gt;90,0,$F$4*$F$5/E168^2*(SIN(RADIANS(G174))*SIN(RADIANS(E169))+COS(RADIANS(G174))*COS(RADIANS(E169))*COS(RADIANS(P159))))</f>
        <v>0</v>
      </c>
      <c r="Q174">
        <f>IF(DEGREES(ACOS(SIN(RADIANS(G174))*SIN(RADIANS(E169))+COS(RADIANS(G174))*COS(RADIANS(E169))*COS(RADIANS(Q159))))&gt;90,0,$F$4*$F$5/E168^2*(SIN(RADIANS(G174))*SIN(RADIANS(E169))+COS(RADIANS(G174))*COS(RADIANS(E169))*COS(RADIANS(Q159))))</f>
        <v>0</v>
      </c>
      <c r="R174" t="e">
        <f>IF(DEGREES(ACOS(SIN(RADIANS(G174))*SIN(RADIANS(E169))+COS(RADIANS(G174))*COS(RADIANS(E169))*COS(RADIANS(R159))))&gt;90,0,$F$4*$F$5/E168^2*(SIN(RADIANS(G174))*SIN(RADIANS(E169))+COS(RADIANS(G174))*COS(RADIANS(E169))*COS(RADIANS(R159))))</f>
        <v>#DIV/0!</v>
      </c>
      <c r="S174" t="e">
        <f>IF(DEGREES(ACOS(SIN(RADIANS(G174))*SIN(RADIANS(E169))+COS(RADIANS(G174))*COS(RADIANS(E169))*COS(RADIANS(S159))))&gt;90,0,$F$4*$F$5/E168^2*(SIN(RADIANS(G174))*SIN(RADIANS(E169))+COS(RADIANS(G174))*COS(RADIANS(E169))*COS(RADIANS(S159))))</f>
        <v>#DIV/0!</v>
      </c>
      <c r="T174" t="e">
        <f>IF(DEGREES(ACOS(SIN(RADIANS(G174))*SIN(RADIANS(E169))+COS(RADIANS(G174))*COS(RADIANS(E169))*COS(RADIANS(T159))))&gt;90,0,$F$4*$F$5/E168^2*(SIN(RADIANS(G174))*SIN(RADIANS(E169))+COS(RADIANS(G174))*COS(RADIANS(E169))*COS(RADIANS(T159))))</f>
        <v>#DIV/0!</v>
      </c>
      <c r="U174" t="e">
        <f>IF(DEGREES(ACOS(SIN(RADIANS(G174))*SIN(RADIANS(E169))+COS(RADIANS(G174))*COS(RADIANS(E169))*COS(RADIANS(U159))))&gt;90,0,$F$4*$F$5/E168^2*(SIN(RADIANS(G174))*SIN(RADIANS(E169))+COS(RADIANS(G174))*COS(RADIANS(E169))*COS(RADIANS(U159))))</f>
        <v>#DIV/0!</v>
      </c>
      <c r="V174" t="e">
        <f>IF(DEGREES(ACOS(SIN(RADIANS(G174))*SIN(RADIANS(E169))+COS(RADIANS(G174))*COS(RADIANS(E169))*COS(RADIANS(V159))))&gt;90,0,$F$4*$F$5/E168^2*(SIN(RADIANS(G174))*SIN(RADIANS(E169))+COS(RADIANS(G174))*COS(RADIANS(E169))*COS(RADIANS(V159))))</f>
        <v>#DIV/0!</v>
      </c>
      <c r="W174" t="e">
        <f>IF(DEGREES(ACOS(SIN(RADIANS(G174))*SIN(RADIANS(E169))+COS(RADIANS(G174))*COS(RADIANS(E169))*COS(RADIANS(W159))))&gt;90,0,$F$4*$F$5/E168^2*(SIN(RADIANS(G174))*SIN(RADIANS(E169))+COS(RADIANS(G174))*COS(RADIANS(E169))*COS(RADIANS(W159))))</f>
        <v>#DIV/0!</v>
      </c>
      <c r="X174" t="e">
        <f>IF(DEGREES(ACOS(SIN(RADIANS(G174))*SIN(RADIANS(E169))+COS(RADIANS(G174))*COS(RADIANS(E169))*COS(RADIANS(X159))))&gt;90,0,$F$4*$F$5/E168^2*(SIN(RADIANS(G174))*SIN(RADIANS(E169))+COS(RADIANS(G174))*COS(RADIANS(E169))*COS(RADIANS(X159))))</f>
        <v>#DIV/0!</v>
      </c>
      <c r="Y174" t="e">
        <f>IF(DEGREES(ACOS(SIN(RADIANS(G174))*SIN(RADIANS(E169))+COS(RADIANS(G174))*COS(RADIANS(E169))*COS(RADIANS(Y159))))&gt;90,0,$F$4*$F$5/E168^2*(SIN(RADIANS(G174))*SIN(RADIANS(E169))+COS(RADIANS(G174))*COS(RADIANS(E169))*COS(RADIANS(Y159))))</f>
        <v>#DIV/0!</v>
      </c>
      <c r="Z174" t="e">
        <f>IF(DEGREES(ACOS(SIN(RADIANS(G174))*SIN(RADIANS(E169))+COS(RADIANS(G174))*COS(RADIANS(E169))*COS(RADIANS(Z159))))&gt;90,0,$F$4*$F$5/E168^2*(SIN(RADIANS(G174))*SIN(RADIANS(E169))+COS(RADIANS(G174))*COS(RADIANS(E169))*COS(RADIANS(Z159))))</f>
        <v>#DIV/0!</v>
      </c>
      <c r="AA174" t="e">
        <f>IF(DEGREES(ACOS(SIN(RADIANS(G174))*SIN(RADIANS(E169))+COS(RADIANS(G174))*COS(RADIANS(E169))*COS(RADIANS(AA159))))&gt;90,0,$F$4*$F$5/E168^2*(SIN(RADIANS(G174))*SIN(RADIANS(E169))+COS(RADIANS(G174))*COS(RADIANS(E169))*COS(RADIANS(AA159))))</f>
        <v>#DIV/0!</v>
      </c>
      <c r="AB174" t="e">
        <f>IF(DEGREES(ACOS(SIN(RADIANS(G174))*SIN(RADIANS(E169))+COS(RADIANS(G174))*COS(RADIANS(E169))*COS(RADIANS(AB159))))&gt;90,0,$F$4*$F$5/E168^2*(SIN(RADIANS(G174))*SIN(RADIANS(E169))+COS(RADIANS(G174))*COS(RADIANS(E169))*COS(RADIANS(AB159))))</f>
        <v>#DIV/0!</v>
      </c>
      <c r="AC174" t="e">
        <f>IF(DEGREES(ACOS(SIN(RADIANS(G174))*SIN(RADIANS(E169))+COS(RADIANS(G174))*COS(RADIANS(E169))*COS(RADIANS(AC159))))&gt;90,0,$F$4*$F$5/E168^2*(SIN(RADIANS(G174))*SIN(RADIANS(E169))+COS(RADIANS(G174))*COS(RADIANS(E169))*COS(RADIANS(AC159))))</f>
        <v>#DIV/0!</v>
      </c>
      <c r="AD174" t="e">
        <f>IF(DEGREES(ACOS(SIN(RADIANS(G174))*SIN(RADIANS(E169))+COS(RADIANS(G174))*COS(RADIANS(E169))*COS(RADIANS(AD159))))&gt;90,0,$F$4*$F$5/E168^2*(SIN(RADIANS(G174))*SIN(RADIANS(E169))+COS(RADIANS(G174))*COS(RADIANS(E169))*COS(RADIANS(AD159))))</f>
        <v>#DIV/0!</v>
      </c>
      <c r="AE174" t="e">
        <f>IF(DEGREES(ACOS(SIN(RADIANS(G174))*SIN(RADIANS(E169))+COS(RADIANS(G174))*COS(RADIANS(E169))*COS(RADIANS(AE159))))&gt;90,0,$F$4*$F$5/E168^2*(SIN(RADIANS(G174))*SIN(RADIANS(E169))+COS(RADIANS(G174))*COS(RADIANS(E169))*COS(RADIANS(AE159))))</f>
        <v>#DIV/0!</v>
      </c>
      <c r="AF174" t="e">
        <f>IF(DEGREES(ACOS(SIN(RADIANS(G174))*SIN(RADIANS(E169))+COS(RADIANS(G174))*COS(RADIANS(E169))*COS(RADIANS(AF159))))&gt;90,0,$F$4*$F$5/E168^2*(SIN(RADIANS(G174))*SIN(RADIANS(E169))+COS(RADIANS(G174))*COS(RADIANS(E169))*COS(RADIANS(AF159))))</f>
        <v>#DIV/0!</v>
      </c>
      <c r="AG174" t="e">
        <f>IF(DEGREES(ACOS(SIN(RADIANS(G174))*SIN(RADIANS(E169))+COS(RADIANS(G174))*COS(RADIANS(E169))*COS(RADIANS(AG159))))&gt;90,0,$F$4*$F$5/E168^2*(SIN(RADIANS(G174))*SIN(RADIANS(E169))+COS(RADIANS(G174))*COS(RADIANS(E169))*COS(RADIANS(AG159))))</f>
        <v>#DIV/0!</v>
      </c>
      <c r="AH174" t="e">
        <f>IF(DEGREES(ACOS(SIN(RADIANS(G174))*SIN(RADIANS(E169))+COS(RADIANS(G174))*COS(RADIANS(E169))*COS(RADIANS(AH159))))&gt;90,0,$F$4*$F$5/E168^2*(SIN(RADIANS(G174))*SIN(RADIANS(E169))+COS(RADIANS(G174))*COS(RADIANS(E169))*COS(RADIANS(AH159))))</f>
        <v>#DIV/0!</v>
      </c>
      <c r="AI174" t="e">
        <f>IF(DEGREES(ACOS(SIN(RADIANS(G174))*SIN(RADIANS(E169))+COS(RADIANS(G174))*COS(RADIANS(E169))*COS(RADIANS(AI159))))&gt;90,0,$F$4*$F$5/E168^2*(SIN(RADIANS(G174))*SIN(RADIANS(E169))+COS(RADIANS(G174))*COS(RADIANS(E169))*COS(RADIANS(AI159))))</f>
        <v>#DIV/0!</v>
      </c>
      <c r="AJ174" t="e">
        <f>IF(DEGREES(ACOS(SIN(RADIANS(G174))*SIN(RADIANS(E169))+COS(RADIANS(G174))*COS(RADIANS(E169))*COS(RADIANS(AJ159))))&gt;90,0,$F$4*$F$5/E168^2*(SIN(RADIANS(G174))*SIN(RADIANS(E169))+COS(RADIANS(G174))*COS(RADIANS(E169))*COS(RADIANS(AJ159))))</f>
        <v>#DIV/0!</v>
      </c>
      <c r="AK174">
        <f>IF(DEGREES(ACOS(SIN(RADIANS(G174))*SIN(RADIANS(E169))+COS(RADIANS(G174))*COS(RADIANS(E169))*COS(RADIANS(AK159))))&gt;90,0,$F$4*$F$5/E168^2*(SIN(RADIANS(G174))*SIN(RADIANS(E169))+COS(RADIANS(G174))*COS(RADIANS(E169))*COS(RADIANS(AK159))))</f>
        <v>0</v>
      </c>
      <c r="AL174">
        <f>IF(DEGREES(ACOS(SIN(RADIANS(G174))*SIN(RADIANS(E169))+COS(RADIANS(G174))*COS(RADIANS(E169))*COS(RADIANS(AL159))))&gt;90,0,$F$4*$F$5/E168^2*(SIN(RADIANS(G174))*SIN(RADIANS(E169))+COS(RADIANS(G174))*COS(RADIANS(E169))*COS(RADIANS(AL159))))</f>
        <v>0</v>
      </c>
      <c r="AM174">
        <f>IF(DEGREES(ACOS(SIN(RADIANS(G174))*SIN(RADIANS(E169))+COS(RADIANS(G174))*COS(RADIANS(E169))*COS(RADIANS(AM159))))&gt;90,0,$F$4*$F$5/E168^2*(SIN(RADIANS(G174))*SIN(RADIANS(E169))+COS(RADIANS(G174))*COS(RADIANS(E169))*COS(RADIANS(AM159))))</f>
        <v>0</v>
      </c>
      <c r="AN174">
        <f>IF(DEGREES(ACOS(SIN(RADIANS(G174))*SIN(RADIANS(E169))+COS(RADIANS(G174))*COS(RADIANS(E169))*COS(RADIANS(AN159))))&gt;90,0,$F$4*$F$5/E168^2*(SIN(RADIANS(G174))*SIN(RADIANS(E169))+COS(RADIANS(G174))*COS(RADIANS(E169))*COS(RADIANS(AN159))))</f>
        <v>0</v>
      </c>
      <c r="AO174">
        <f>IF(DEGREES(ACOS(SIN(RADIANS(G174))*SIN(RADIANS(E169))+COS(RADIANS(G174))*COS(RADIANS(E169))*COS(RADIANS(AO159))))&gt;90,0,$F$4*$F$5/E168^2*(SIN(RADIANS(G174))*SIN(RADIANS(E169))+COS(RADIANS(G174))*COS(RADIANS(E169))*COS(RADIANS(AO159))))</f>
        <v>0</v>
      </c>
      <c r="AP174">
        <f>IF(DEGREES(ACOS(SIN(RADIANS(G174))*SIN(RADIANS(E169))+COS(RADIANS(G174))*COS(RADIANS(E169))*COS(RADIANS(AP159))))&gt;90,0,$F$4*$F$5/E168^2*(SIN(RADIANS(G174))*SIN(RADIANS(E169))+COS(RADIANS(G174))*COS(RADIANS(E169))*COS(RADIANS(AP159))))</f>
        <v>0</v>
      </c>
      <c r="AQ174">
        <f>IF(DEGREES(ACOS(SIN(RADIANS(G174))*SIN(RADIANS(E169))+COS(RADIANS(G174))*COS(RADIANS(E169))*COS(RADIANS(AQ159))))&gt;90,0,$F$4*$F$5/E168^2*(SIN(RADIANS(G174))*SIN(RADIANS(E169))+COS(RADIANS(G174))*COS(RADIANS(E169))*COS(RADIANS(AQ159))))</f>
        <v>0</v>
      </c>
      <c r="AR174">
        <f>IF(DEGREES(ACOS(SIN(RADIANS(G174))*SIN(RADIANS(E169))+COS(RADIANS(G174))*COS(RADIANS(E169))*COS(RADIANS(AR159))))&gt;90,0,$F$4*$F$5/E168^2*(SIN(RADIANS(G174))*SIN(RADIANS(E169))+COS(RADIANS(G174))*COS(RADIANS(E169))*COS(RADIANS(AR159))))</f>
        <v>0</v>
      </c>
    </row>
    <row r="175" spans="2:44" x14ac:dyDescent="0.5">
      <c r="G175">
        <v>-50</v>
      </c>
      <c r="I175">
        <f>IF(DEGREES(ACOS(SIN(RADIANS(G175))*SIN(RADIANS(E169))+COS(RADIANS(G175))*COS(RADIANS(E169))*COS(RADIANS(I159))))&gt;90,0,$F$4*$F$5/E168^2*(SIN(RADIANS(G175))*SIN(RADIANS(E169))+COS(RADIANS(G175))*COS(RADIANS(E169))*COS(RADIANS(I159))))</f>
        <v>0</v>
      </c>
      <c r="J175">
        <f>IF(DEGREES(ACOS(SIN(RADIANS(G175))*SIN(RADIANS(E169))+COS(RADIANS(G175))*COS(RADIANS(E169))*COS(RADIANS(J159))))&gt;90,0,$F$4*$F$5/E168^2*(SIN(RADIANS(G175))*SIN(RADIANS(E169))+COS(RADIANS(G175))*COS(RADIANS(E169))*COS(RADIANS(J159))))</f>
        <v>0</v>
      </c>
      <c r="K175">
        <f>IF(DEGREES(ACOS(SIN(RADIANS(G175))*SIN(RADIANS(E169))+COS(RADIANS(G175))*COS(RADIANS(E169))*COS(RADIANS(K159))))&gt;90,0,$F$4*$F$5/E168^2*(SIN(RADIANS(G175))*SIN(RADIANS(E169))+COS(RADIANS(G175))*COS(RADIANS(E169))*COS(RADIANS(K159))))</f>
        <v>0</v>
      </c>
      <c r="L175">
        <f>IF(DEGREES(ACOS(SIN(RADIANS(G175))*SIN(RADIANS(E169))+COS(RADIANS(G175))*COS(RADIANS(E169))*COS(RADIANS(L159))))&gt;90,0,$F$4*$F$5/E168^2*(SIN(RADIANS(G175))*SIN(RADIANS(E169))+COS(RADIANS(G175))*COS(RADIANS(E169))*COS(RADIANS(L159))))</f>
        <v>0</v>
      </c>
      <c r="M175">
        <f>IF(DEGREES(ACOS(SIN(RADIANS(G175))*SIN(RADIANS(E169))+COS(RADIANS(G175))*COS(RADIANS(E169))*COS(RADIANS(M159))))&gt;90,0,$F$4*$F$5/E168^2*(SIN(RADIANS(G175))*SIN(RADIANS(E169))+COS(RADIANS(G175))*COS(RADIANS(E169))*COS(RADIANS(M159))))</f>
        <v>0</v>
      </c>
      <c r="N175">
        <f>IF(DEGREES(ACOS(SIN(RADIANS(G175))*SIN(RADIANS(E169))+COS(RADIANS(G175))*COS(RADIANS(E169))*COS(RADIANS(N159))))&gt;90,0,$F$4*$F$5/E168^2*(SIN(RADIANS(G175))*SIN(RADIANS(E169))+COS(RADIANS(G175))*COS(RADIANS(E169))*COS(RADIANS(N159))))</f>
        <v>0</v>
      </c>
      <c r="O175">
        <f>IF(DEGREES(ACOS(SIN(RADIANS(G175))*SIN(RADIANS(E169))+COS(RADIANS(G175))*COS(RADIANS(E169))*COS(RADIANS(O159))))&gt;90,0,$F$4*$F$5/E168^2*(SIN(RADIANS(G175))*SIN(RADIANS(E169))+COS(RADIANS(G175))*COS(RADIANS(E169))*COS(RADIANS(O159))))</f>
        <v>0</v>
      </c>
      <c r="P175">
        <f>IF(DEGREES(ACOS(SIN(RADIANS(G175))*SIN(RADIANS(E169))+COS(RADIANS(G175))*COS(RADIANS(E169))*COS(RADIANS(P159))))&gt;90,0,$F$4*$F$5/E168^2*(SIN(RADIANS(G175))*SIN(RADIANS(E169))+COS(RADIANS(G175))*COS(RADIANS(E169))*COS(RADIANS(P159))))</f>
        <v>0</v>
      </c>
      <c r="Q175">
        <f>IF(DEGREES(ACOS(SIN(RADIANS(G175))*SIN(RADIANS(E169))+COS(RADIANS(G175))*COS(RADIANS(E169))*COS(RADIANS(Q159))))&gt;90,0,$F$4*$F$5/E168^2*(SIN(RADIANS(G175))*SIN(RADIANS(E169))+COS(RADIANS(G175))*COS(RADIANS(E169))*COS(RADIANS(Q159))))</f>
        <v>0</v>
      </c>
      <c r="R175" t="e">
        <f>IF(DEGREES(ACOS(SIN(RADIANS(G175))*SIN(RADIANS(E169))+COS(RADIANS(G175))*COS(RADIANS(E169))*COS(RADIANS(R159))))&gt;90,0,$F$4*$F$5/E168^2*(SIN(RADIANS(G175))*SIN(RADIANS(E169))+COS(RADIANS(G175))*COS(RADIANS(E169))*COS(RADIANS(R159))))</f>
        <v>#DIV/0!</v>
      </c>
      <c r="S175" t="e">
        <f>IF(DEGREES(ACOS(SIN(RADIANS(G175))*SIN(RADIANS(E169))+COS(RADIANS(G175))*COS(RADIANS(E169))*COS(RADIANS(S159))))&gt;90,0,$F$4*$F$5/E168^2*(SIN(RADIANS(G175))*SIN(RADIANS(E169))+COS(RADIANS(G175))*COS(RADIANS(E169))*COS(RADIANS(S159))))</f>
        <v>#DIV/0!</v>
      </c>
      <c r="T175" t="e">
        <f>IF(DEGREES(ACOS(SIN(RADIANS(G175))*SIN(RADIANS(E169))+COS(RADIANS(G175))*COS(RADIANS(E169))*COS(RADIANS(T159))))&gt;90,0,$F$4*$F$5/E168^2*(SIN(RADIANS(G175))*SIN(RADIANS(E169))+COS(RADIANS(G175))*COS(RADIANS(E169))*COS(RADIANS(T159))))</f>
        <v>#DIV/0!</v>
      </c>
      <c r="U175" t="e">
        <f>IF(DEGREES(ACOS(SIN(RADIANS(G175))*SIN(RADIANS(E169))+COS(RADIANS(G175))*COS(RADIANS(E169))*COS(RADIANS(U159))))&gt;90,0,$F$4*$F$5/E168^2*(SIN(RADIANS(G175))*SIN(RADIANS(E169))+COS(RADIANS(G175))*COS(RADIANS(E169))*COS(RADIANS(U159))))</f>
        <v>#DIV/0!</v>
      </c>
      <c r="V175" t="e">
        <f>IF(DEGREES(ACOS(SIN(RADIANS(G175))*SIN(RADIANS(E169))+COS(RADIANS(G175))*COS(RADIANS(E169))*COS(RADIANS(V159))))&gt;90,0,$F$4*$F$5/E168^2*(SIN(RADIANS(G175))*SIN(RADIANS(E169))+COS(RADIANS(G175))*COS(RADIANS(E169))*COS(RADIANS(V159))))</f>
        <v>#DIV/0!</v>
      </c>
      <c r="W175" t="e">
        <f>IF(DEGREES(ACOS(SIN(RADIANS(G175))*SIN(RADIANS(E169))+COS(RADIANS(G175))*COS(RADIANS(E169))*COS(RADIANS(W159))))&gt;90,0,$F$4*$F$5/E168^2*(SIN(RADIANS(G175))*SIN(RADIANS(E169))+COS(RADIANS(G175))*COS(RADIANS(E169))*COS(RADIANS(W159))))</f>
        <v>#DIV/0!</v>
      </c>
      <c r="X175" t="e">
        <f>IF(DEGREES(ACOS(SIN(RADIANS(G175))*SIN(RADIANS(E169))+COS(RADIANS(G175))*COS(RADIANS(E169))*COS(RADIANS(X159))))&gt;90,0,$F$4*$F$5/E168^2*(SIN(RADIANS(G175))*SIN(RADIANS(E169))+COS(RADIANS(G175))*COS(RADIANS(E169))*COS(RADIANS(X159))))</f>
        <v>#DIV/0!</v>
      </c>
      <c r="Y175" t="e">
        <f>IF(DEGREES(ACOS(SIN(RADIANS(G175))*SIN(RADIANS(E169))+COS(RADIANS(G175))*COS(RADIANS(E169))*COS(RADIANS(Y159))))&gt;90,0,$F$4*$F$5/E168^2*(SIN(RADIANS(G175))*SIN(RADIANS(E169))+COS(RADIANS(G175))*COS(RADIANS(E169))*COS(RADIANS(Y159))))</f>
        <v>#DIV/0!</v>
      </c>
      <c r="Z175" t="e">
        <f>IF(DEGREES(ACOS(SIN(RADIANS(G175))*SIN(RADIANS(E169))+COS(RADIANS(G175))*COS(RADIANS(E169))*COS(RADIANS(Z159))))&gt;90,0,$F$4*$F$5/E168^2*(SIN(RADIANS(G175))*SIN(RADIANS(E169))+COS(RADIANS(G175))*COS(RADIANS(E169))*COS(RADIANS(Z159))))</f>
        <v>#DIV/0!</v>
      </c>
      <c r="AA175" t="e">
        <f>IF(DEGREES(ACOS(SIN(RADIANS(G175))*SIN(RADIANS(E169))+COS(RADIANS(G175))*COS(RADIANS(E169))*COS(RADIANS(AA159))))&gt;90,0,$F$4*$F$5/E168^2*(SIN(RADIANS(G175))*SIN(RADIANS(E169))+COS(RADIANS(G175))*COS(RADIANS(E169))*COS(RADIANS(AA159))))</f>
        <v>#DIV/0!</v>
      </c>
      <c r="AB175" t="e">
        <f>IF(DEGREES(ACOS(SIN(RADIANS(G175))*SIN(RADIANS(E169))+COS(RADIANS(G175))*COS(RADIANS(E169))*COS(RADIANS(AB159))))&gt;90,0,$F$4*$F$5/E168^2*(SIN(RADIANS(G175))*SIN(RADIANS(E169))+COS(RADIANS(G175))*COS(RADIANS(E169))*COS(RADIANS(AB159))))</f>
        <v>#DIV/0!</v>
      </c>
      <c r="AC175" t="e">
        <f>IF(DEGREES(ACOS(SIN(RADIANS(G175))*SIN(RADIANS(E169))+COS(RADIANS(G175))*COS(RADIANS(E169))*COS(RADIANS(AC159))))&gt;90,0,$F$4*$F$5/E168^2*(SIN(RADIANS(G175))*SIN(RADIANS(E169))+COS(RADIANS(G175))*COS(RADIANS(E169))*COS(RADIANS(AC159))))</f>
        <v>#DIV/0!</v>
      </c>
      <c r="AD175" t="e">
        <f>IF(DEGREES(ACOS(SIN(RADIANS(G175))*SIN(RADIANS(E169))+COS(RADIANS(G175))*COS(RADIANS(E169))*COS(RADIANS(AD159))))&gt;90,0,$F$4*$F$5/E168^2*(SIN(RADIANS(G175))*SIN(RADIANS(E169))+COS(RADIANS(G175))*COS(RADIANS(E169))*COS(RADIANS(AD159))))</f>
        <v>#DIV/0!</v>
      </c>
      <c r="AE175" t="e">
        <f>IF(DEGREES(ACOS(SIN(RADIANS(G175))*SIN(RADIANS(E169))+COS(RADIANS(G175))*COS(RADIANS(E169))*COS(RADIANS(AE159))))&gt;90,0,$F$4*$F$5/E168^2*(SIN(RADIANS(G175))*SIN(RADIANS(E169))+COS(RADIANS(G175))*COS(RADIANS(E169))*COS(RADIANS(AE159))))</f>
        <v>#DIV/0!</v>
      </c>
      <c r="AF175" t="e">
        <f>IF(DEGREES(ACOS(SIN(RADIANS(G175))*SIN(RADIANS(E169))+COS(RADIANS(G175))*COS(RADIANS(E169))*COS(RADIANS(AF159))))&gt;90,0,$F$4*$F$5/E168^2*(SIN(RADIANS(G175))*SIN(RADIANS(E169))+COS(RADIANS(G175))*COS(RADIANS(E169))*COS(RADIANS(AF159))))</f>
        <v>#DIV/0!</v>
      </c>
      <c r="AG175" t="e">
        <f>IF(DEGREES(ACOS(SIN(RADIANS(G175))*SIN(RADIANS(E169))+COS(RADIANS(G175))*COS(RADIANS(E169))*COS(RADIANS(AG159))))&gt;90,0,$F$4*$F$5/E168^2*(SIN(RADIANS(G175))*SIN(RADIANS(E169))+COS(RADIANS(G175))*COS(RADIANS(E169))*COS(RADIANS(AG159))))</f>
        <v>#DIV/0!</v>
      </c>
      <c r="AH175" t="e">
        <f>IF(DEGREES(ACOS(SIN(RADIANS(G175))*SIN(RADIANS(E169))+COS(RADIANS(G175))*COS(RADIANS(E169))*COS(RADIANS(AH159))))&gt;90,0,$F$4*$F$5/E168^2*(SIN(RADIANS(G175))*SIN(RADIANS(E169))+COS(RADIANS(G175))*COS(RADIANS(E169))*COS(RADIANS(AH159))))</f>
        <v>#DIV/0!</v>
      </c>
      <c r="AI175" t="e">
        <f>IF(DEGREES(ACOS(SIN(RADIANS(G175))*SIN(RADIANS(E169))+COS(RADIANS(G175))*COS(RADIANS(E169))*COS(RADIANS(AI159))))&gt;90,0,$F$4*$F$5/E168^2*(SIN(RADIANS(G175))*SIN(RADIANS(E169))+COS(RADIANS(G175))*COS(RADIANS(E169))*COS(RADIANS(AI159))))</f>
        <v>#DIV/0!</v>
      </c>
      <c r="AJ175" t="e">
        <f>IF(DEGREES(ACOS(SIN(RADIANS(G175))*SIN(RADIANS(E169))+COS(RADIANS(G175))*COS(RADIANS(E169))*COS(RADIANS(AJ159))))&gt;90,0,$F$4*$F$5/E168^2*(SIN(RADIANS(G175))*SIN(RADIANS(E169))+COS(RADIANS(G175))*COS(RADIANS(E169))*COS(RADIANS(AJ159))))</f>
        <v>#DIV/0!</v>
      </c>
      <c r="AK175">
        <f>IF(DEGREES(ACOS(SIN(RADIANS(G175))*SIN(RADIANS(E169))+COS(RADIANS(G175))*COS(RADIANS(E169))*COS(RADIANS(AK159))))&gt;90,0,$F$4*$F$5/E168^2*(SIN(RADIANS(G175))*SIN(RADIANS(E169))+COS(RADIANS(G175))*COS(RADIANS(E169))*COS(RADIANS(AK159))))</f>
        <v>0</v>
      </c>
      <c r="AL175">
        <f>IF(DEGREES(ACOS(SIN(RADIANS(G175))*SIN(RADIANS(E169))+COS(RADIANS(G175))*COS(RADIANS(E169))*COS(RADIANS(AL159))))&gt;90,0,$F$4*$F$5/E168^2*(SIN(RADIANS(G175))*SIN(RADIANS(E169))+COS(RADIANS(G175))*COS(RADIANS(E169))*COS(RADIANS(AL159))))</f>
        <v>0</v>
      </c>
      <c r="AM175">
        <f>IF(DEGREES(ACOS(SIN(RADIANS(G175))*SIN(RADIANS(E169))+COS(RADIANS(G175))*COS(RADIANS(E169))*COS(RADIANS(AM159))))&gt;90,0,$F$4*$F$5/E168^2*(SIN(RADIANS(G175))*SIN(RADIANS(E169))+COS(RADIANS(G175))*COS(RADIANS(E169))*COS(RADIANS(AM159))))</f>
        <v>0</v>
      </c>
      <c r="AN175">
        <f>IF(DEGREES(ACOS(SIN(RADIANS(G175))*SIN(RADIANS(E169))+COS(RADIANS(G175))*COS(RADIANS(E169))*COS(RADIANS(AN159))))&gt;90,0,$F$4*$F$5/E168^2*(SIN(RADIANS(G175))*SIN(RADIANS(E169))+COS(RADIANS(G175))*COS(RADIANS(E169))*COS(RADIANS(AN159))))</f>
        <v>0</v>
      </c>
      <c r="AO175">
        <f>IF(DEGREES(ACOS(SIN(RADIANS(G175))*SIN(RADIANS(E169))+COS(RADIANS(G175))*COS(RADIANS(E169))*COS(RADIANS(AO159))))&gt;90,0,$F$4*$F$5/E168^2*(SIN(RADIANS(G175))*SIN(RADIANS(E169))+COS(RADIANS(G175))*COS(RADIANS(E169))*COS(RADIANS(AO159))))</f>
        <v>0</v>
      </c>
      <c r="AP175">
        <f>IF(DEGREES(ACOS(SIN(RADIANS(G175))*SIN(RADIANS(E169))+COS(RADIANS(G175))*COS(RADIANS(E169))*COS(RADIANS(AP159))))&gt;90,0,$F$4*$F$5/E168^2*(SIN(RADIANS(G175))*SIN(RADIANS(E169))+COS(RADIANS(G175))*COS(RADIANS(E169))*COS(RADIANS(AP159))))</f>
        <v>0</v>
      </c>
      <c r="AQ175">
        <f>IF(DEGREES(ACOS(SIN(RADIANS(G175))*SIN(RADIANS(E169))+COS(RADIANS(G175))*COS(RADIANS(E169))*COS(RADIANS(AQ159))))&gt;90,0,$F$4*$F$5/E168^2*(SIN(RADIANS(G175))*SIN(RADIANS(E169))+COS(RADIANS(G175))*COS(RADIANS(E169))*COS(RADIANS(AQ159))))</f>
        <v>0</v>
      </c>
      <c r="AR175">
        <f>IF(DEGREES(ACOS(SIN(RADIANS(G175))*SIN(RADIANS(E169))+COS(RADIANS(G175))*COS(RADIANS(E169))*COS(RADIANS(AR159))))&gt;90,0,$F$4*$F$5/E168^2*(SIN(RADIANS(G175))*SIN(RADIANS(E169))+COS(RADIANS(G175))*COS(RADIANS(E169))*COS(RADIANS(AR159))))</f>
        <v>0</v>
      </c>
    </row>
    <row r="176" spans="2:44" x14ac:dyDescent="0.5">
      <c r="G176">
        <v>-60</v>
      </c>
      <c r="I176">
        <f>IF(DEGREES(ACOS(SIN(RADIANS(G176))*SIN(RADIANS(E169))+COS(RADIANS(G176))*COS(RADIANS(E169))*COS(RADIANS(I159))))&gt;90,0,$F$4*$F$5/E168^2*(SIN(RADIANS(G176))*SIN(RADIANS(E169))+COS(RADIANS(G176))*COS(RADIANS(E169))*COS(RADIANS(I159))))</f>
        <v>0</v>
      </c>
      <c r="J176">
        <f>IF(DEGREES(ACOS(SIN(RADIANS(G176))*SIN(RADIANS(E169))+COS(RADIANS(G176))*COS(RADIANS(E169))*COS(RADIANS(J159))))&gt;90,0,$F$4*$F$5/E168^2*(SIN(RADIANS(G176))*SIN(RADIANS(E169))+COS(RADIANS(G176))*COS(RADIANS(E169))*COS(RADIANS(J159))))</f>
        <v>0</v>
      </c>
      <c r="K176">
        <f>IF(DEGREES(ACOS(SIN(RADIANS(G176))*SIN(RADIANS(E169))+COS(RADIANS(G176))*COS(RADIANS(E169))*COS(RADIANS(K159))))&gt;90,0,$F$4*$F$5/E168^2*(SIN(RADIANS(G176))*SIN(RADIANS(E169))+COS(RADIANS(G176))*COS(RADIANS(E169))*COS(RADIANS(K159))))</f>
        <v>0</v>
      </c>
      <c r="L176">
        <f>IF(DEGREES(ACOS(SIN(RADIANS(G176))*SIN(RADIANS(E169))+COS(RADIANS(G176))*COS(RADIANS(E169))*COS(RADIANS(L159))))&gt;90,0,$F$4*$F$5/E168^2*(SIN(RADIANS(G176))*SIN(RADIANS(E169))+COS(RADIANS(G176))*COS(RADIANS(E169))*COS(RADIANS(L159))))</f>
        <v>0</v>
      </c>
      <c r="M176">
        <f>IF(DEGREES(ACOS(SIN(RADIANS(G176))*SIN(RADIANS(E169))+COS(RADIANS(G176))*COS(RADIANS(E169))*COS(RADIANS(M159))))&gt;90,0,$F$4*$F$5/E168^2*(SIN(RADIANS(G176))*SIN(RADIANS(E169))+COS(RADIANS(G176))*COS(RADIANS(E169))*COS(RADIANS(M159))))</f>
        <v>0</v>
      </c>
      <c r="N176">
        <f>IF(DEGREES(ACOS(SIN(RADIANS(G176))*SIN(RADIANS(E169))+COS(RADIANS(G176))*COS(RADIANS(E169))*COS(RADIANS(N159))))&gt;90,0,$F$4*$F$5/E168^2*(SIN(RADIANS(G176))*SIN(RADIANS(E169))+COS(RADIANS(G176))*COS(RADIANS(E169))*COS(RADIANS(N159))))</f>
        <v>0</v>
      </c>
      <c r="O176">
        <f>IF(DEGREES(ACOS(SIN(RADIANS(G176))*SIN(RADIANS(E169))+COS(RADIANS(G176))*COS(RADIANS(E169))*COS(RADIANS(O159))))&gt;90,0,$F$4*$F$5/E168^2*(SIN(RADIANS(G176))*SIN(RADIANS(E169))+COS(RADIANS(G176))*COS(RADIANS(E169))*COS(RADIANS(O159))))</f>
        <v>0</v>
      </c>
      <c r="P176">
        <f>IF(DEGREES(ACOS(SIN(RADIANS(G176))*SIN(RADIANS(E169))+COS(RADIANS(G176))*COS(RADIANS(E169))*COS(RADIANS(P159))))&gt;90,0,$F$4*$F$5/E168^2*(SIN(RADIANS(G176))*SIN(RADIANS(E169))+COS(RADIANS(G176))*COS(RADIANS(E169))*COS(RADIANS(P159))))</f>
        <v>0</v>
      </c>
      <c r="Q176">
        <f>IF(DEGREES(ACOS(SIN(RADIANS(G176))*SIN(RADIANS(E169))+COS(RADIANS(G176))*COS(RADIANS(E169))*COS(RADIANS(Q159))))&gt;90,0,$F$4*$F$5/E168^2*(SIN(RADIANS(G176))*SIN(RADIANS(E169))+COS(RADIANS(G176))*COS(RADIANS(E169))*COS(RADIANS(Q159))))</f>
        <v>0</v>
      </c>
      <c r="R176" t="e">
        <f>IF(DEGREES(ACOS(SIN(RADIANS(G176))*SIN(RADIANS(E169))+COS(RADIANS(G176))*COS(RADIANS(E169))*COS(RADIANS(R159))))&gt;90,0,$F$4*$F$5/E168^2*(SIN(RADIANS(G176))*SIN(RADIANS(E169))+COS(RADIANS(G176))*COS(RADIANS(E169))*COS(RADIANS(R159))))</f>
        <v>#DIV/0!</v>
      </c>
      <c r="S176" t="e">
        <f>IF(DEGREES(ACOS(SIN(RADIANS(G176))*SIN(RADIANS(E169))+COS(RADIANS(G176))*COS(RADIANS(E169))*COS(RADIANS(S159))))&gt;90,0,$F$4*$F$5/E168^2*(SIN(RADIANS(G176))*SIN(RADIANS(E169))+COS(RADIANS(G176))*COS(RADIANS(E169))*COS(RADIANS(S159))))</f>
        <v>#DIV/0!</v>
      </c>
      <c r="T176" t="e">
        <f>IF(DEGREES(ACOS(SIN(RADIANS(G176))*SIN(RADIANS(E169))+COS(RADIANS(G176))*COS(RADIANS(E169))*COS(RADIANS(T159))))&gt;90,0,$F$4*$F$5/E168^2*(SIN(RADIANS(G176))*SIN(RADIANS(E169))+COS(RADIANS(G176))*COS(RADIANS(E169))*COS(RADIANS(T159))))</f>
        <v>#DIV/0!</v>
      </c>
      <c r="U176" t="e">
        <f>IF(DEGREES(ACOS(SIN(RADIANS(G176))*SIN(RADIANS(E169))+COS(RADIANS(G176))*COS(RADIANS(E169))*COS(RADIANS(U159))))&gt;90,0,$F$4*$F$5/E168^2*(SIN(RADIANS(G176))*SIN(RADIANS(E169))+COS(RADIANS(G176))*COS(RADIANS(E169))*COS(RADIANS(U159))))</f>
        <v>#DIV/0!</v>
      </c>
      <c r="V176" t="e">
        <f>IF(DEGREES(ACOS(SIN(RADIANS(G176))*SIN(RADIANS(E169))+COS(RADIANS(G176))*COS(RADIANS(E169))*COS(RADIANS(V159))))&gt;90,0,$F$4*$F$5/E168^2*(SIN(RADIANS(G176))*SIN(RADIANS(E169))+COS(RADIANS(G176))*COS(RADIANS(E169))*COS(RADIANS(V159))))</f>
        <v>#DIV/0!</v>
      </c>
      <c r="W176" t="e">
        <f>IF(DEGREES(ACOS(SIN(RADIANS(G176))*SIN(RADIANS(E169))+COS(RADIANS(G176))*COS(RADIANS(E169))*COS(RADIANS(W159))))&gt;90,0,$F$4*$F$5/E168^2*(SIN(RADIANS(G176))*SIN(RADIANS(E169))+COS(RADIANS(G176))*COS(RADIANS(E169))*COS(RADIANS(W159))))</f>
        <v>#DIV/0!</v>
      </c>
      <c r="X176" t="e">
        <f>IF(DEGREES(ACOS(SIN(RADIANS(G176))*SIN(RADIANS(E169))+COS(RADIANS(G176))*COS(RADIANS(E169))*COS(RADIANS(X159))))&gt;90,0,$F$4*$F$5/E168^2*(SIN(RADIANS(G176))*SIN(RADIANS(E169))+COS(RADIANS(G176))*COS(RADIANS(E169))*COS(RADIANS(X159))))</f>
        <v>#DIV/0!</v>
      </c>
      <c r="Y176" t="e">
        <f>IF(DEGREES(ACOS(SIN(RADIANS(G176))*SIN(RADIANS(E169))+COS(RADIANS(G176))*COS(RADIANS(E169))*COS(RADIANS(Y159))))&gt;90,0,$F$4*$F$5/E168^2*(SIN(RADIANS(G176))*SIN(RADIANS(E169))+COS(RADIANS(G176))*COS(RADIANS(E169))*COS(RADIANS(Y159))))</f>
        <v>#DIV/0!</v>
      </c>
      <c r="Z176" t="e">
        <f>IF(DEGREES(ACOS(SIN(RADIANS(G176))*SIN(RADIANS(E169))+COS(RADIANS(G176))*COS(RADIANS(E169))*COS(RADIANS(Z159))))&gt;90,0,$F$4*$F$5/E168^2*(SIN(RADIANS(G176))*SIN(RADIANS(E169))+COS(RADIANS(G176))*COS(RADIANS(E169))*COS(RADIANS(Z159))))</f>
        <v>#DIV/0!</v>
      </c>
      <c r="AA176" t="e">
        <f>IF(DEGREES(ACOS(SIN(RADIANS(G176))*SIN(RADIANS(E169))+COS(RADIANS(G176))*COS(RADIANS(E169))*COS(RADIANS(AA159))))&gt;90,0,$F$4*$F$5/E168^2*(SIN(RADIANS(G176))*SIN(RADIANS(E169))+COS(RADIANS(G176))*COS(RADIANS(E169))*COS(RADIANS(AA159))))</f>
        <v>#DIV/0!</v>
      </c>
      <c r="AB176" t="e">
        <f>IF(DEGREES(ACOS(SIN(RADIANS(G176))*SIN(RADIANS(E169))+COS(RADIANS(G176))*COS(RADIANS(E169))*COS(RADIANS(AB159))))&gt;90,0,$F$4*$F$5/E168^2*(SIN(RADIANS(G176))*SIN(RADIANS(E169))+COS(RADIANS(G176))*COS(RADIANS(E169))*COS(RADIANS(AB159))))</f>
        <v>#DIV/0!</v>
      </c>
      <c r="AC176" t="e">
        <f>IF(DEGREES(ACOS(SIN(RADIANS(G176))*SIN(RADIANS(E169))+COS(RADIANS(G176))*COS(RADIANS(E169))*COS(RADIANS(AC159))))&gt;90,0,$F$4*$F$5/E168^2*(SIN(RADIANS(G176))*SIN(RADIANS(E169))+COS(RADIANS(G176))*COS(RADIANS(E169))*COS(RADIANS(AC159))))</f>
        <v>#DIV/0!</v>
      </c>
      <c r="AD176" t="e">
        <f>IF(DEGREES(ACOS(SIN(RADIANS(G176))*SIN(RADIANS(E169))+COS(RADIANS(G176))*COS(RADIANS(E169))*COS(RADIANS(AD159))))&gt;90,0,$F$4*$F$5/E168^2*(SIN(RADIANS(G176))*SIN(RADIANS(E169))+COS(RADIANS(G176))*COS(RADIANS(E169))*COS(RADIANS(AD159))))</f>
        <v>#DIV/0!</v>
      </c>
      <c r="AE176" t="e">
        <f>IF(DEGREES(ACOS(SIN(RADIANS(G176))*SIN(RADIANS(E169))+COS(RADIANS(G176))*COS(RADIANS(E169))*COS(RADIANS(AE159))))&gt;90,0,$F$4*$F$5/E168^2*(SIN(RADIANS(G176))*SIN(RADIANS(E169))+COS(RADIANS(G176))*COS(RADIANS(E169))*COS(RADIANS(AE159))))</f>
        <v>#DIV/0!</v>
      </c>
      <c r="AF176" t="e">
        <f>IF(DEGREES(ACOS(SIN(RADIANS(G176))*SIN(RADIANS(E169))+COS(RADIANS(G176))*COS(RADIANS(E169))*COS(RADIANS(AF159))))&gt;90,0,$F$4*$F$5/E168^2*(SIN(RADIANS(G176))*SIN(RADIANS(E169))+COS(RADIANS(G176))*COS(RADIANS(E169))*COS(RADIANS(AF159))))</f>
        <v>#DIV/0!</v>
      </c>
      <c r="AG176" t="e">
        <f>IF(DEGREES(ACOS(SIN(RADIANS(G176))*SIN(RADIANS(E169))+COS(RADIANS(G176))*COS(RADIANS(E169))*COS(RADIANS(AG159))))&gt;90,0,$F$4*$F$5/E168^2*(SIN(RADIANS(G176))*SIN(RADIANS(E169))+COS(RADIANS(G176))*COS(RADIANS(E169))*COS(RADIANS(AG159))))</f>
        <v>#DIV/0!</v>
      </c>
      <c r="AH176" t="e">
        <f>IF(DEGREES(ACOS(SIN(RADIANS(G176))*SIN(RADIANS(E169))+COS(RADIANS(G176))*COS(RADIANS(E169))*COS(RADIANS(AH159))))&gt;90,0,$F$4*$F$5/E168^2*(SIN(RADIANS(G176))*SIN(RADIANS(E169))+COS(RADIANS(G176))*COS(RADIANS(E169))*COS(RADIANS(AH159))))</f>
        <v>#DIV/0!</v>
      </c>
      <c r="AI176" t="e">
        <f>IF(DEGREES(ACOS(SIN(RADIANS(G176))*SIN(RADIANS(E169))+COS(RADIANS(G176))*COS(RADIANS(E169))*COS(RADIANS(AI159))))&gt;90,0,$F$4*$F$5/E168^2*(SIN(RADIANS(G176))*SIN(RADIANS(E169))+COS(RADIANS(G176))*COS(RADIANS(E169))*COS(RADIANS(AI159))))</f>
        <v>#DIV/0!</v>
      </c>
      <c r="AJ176" t="e">
        <f>IF(DEGREES(ACOS(SIN(RADIANS(G176))*SIN(RADIANS(E169))+COS(RADIANS(G176))*COS(RADIANS(E169))*COS(RADIANS(AJ159))))&gt;90,0,$F$4*$F$5/E168^2*(SIN(RADIANS(G176))*SIN(RADIANS(E169))+COS(RADIANS(G176))*COS(RADIANS(E169))*COS(RADIANS(AJ159))))</f>
        <v>#DIV/0!</v>
      </c>
      <c r="AK176">
        <f>IF(DEGREES(ACOS(SIN(RADIANS(G176))*SIN(RADIANS(E169))+COS(RADIANS(G176))*COS(RADIANS(E169))*COS(RADIANS(AK159))))&gt;90,0,$F$4*$F$5/E168^2*(SIN(RADIANS(G176))*SIN(RADIANS(E169))+COS(RADIANS(G176))*COS(RADIANS(E169))*COS(RADIANS(AK159))))</f>
        <v>0</v>
      </c>
      <c r="AL176">
        <f>IF(DEGREES(ACOS(SIN(RADIANS(G176))*SIN(RADIANS(E169))+COS(RADIANS(G176))*COS(RADIANS(E169))*COS(RADIANS(AL159))))&gt;90,0,$F$4*$F$5/E168^2*(SIN(RADIANS(G176))*SIN(RADIANS(E169))+COS(RADIANS(G176))*COS(RADIANS(E169))*COS(RADIANS(AL159))))</f>
        <v>0</v>
      </c>
      <c r="AM176">
        <f>IF(DEGREES(ACOS(SIN(RADIANS(G176))*SIN(RADIANS(E169))+COS(RADIANS(G176))*COS(RADIANS(E169))*COS(RADIANS(AM159))))&gt;90,0,$F$4*$F$5/E168^2*(SIN(RADIANS(G176))*SIN(RADIANS(E169))+COS(RADIANS(G176))*COS(RADIANS(E169))*COS(RADIANS(AM159))))</f>
        <v>0</v>
      </c>
      <c r="AN176">
        <f>IF(DEGREES(ACOS(SIN(RADIANS(G176))*SIN(RADIANS(E169))+COS(RADIANS(G176))*COS(RADIANS(E169))*COS(RADIANS(AN159))))&gt;90,0,$F$4*$F$5/E168^2*(SIN(RADIANS(G176))*SIN(RADIANS(E169))+COS(RADIANS(G176))*COS(RADIANS(E169))*COS(RADIANS(AN159))))</f>
        <v>0</v>
      </c>
      <c r="AO176">
        <f>IF(DEGREES(ACOS(SIN(RADIANS(G176))*SIN(RADIANS(E169))+COS(RADIANS(G176))*COS(RADIANS(E169))*COS(RADIANS(AO159))))&gt;90,0,$F$4*$F$5/E168^2*(SIN(RADIANS(G176))*SIN(RADIANS(E169))+COS(RADIANS(G176))*COS(RADIANS(E169))*COS(RADIANS(AO159))))</f>
        <v>0</v>
      </c>
      <c r="AP176">
        <f>IF(DEGREES(ACOS(SIN(RADIANS(G176))*SIN(RADIANS(E169))+COS(RADIANS(G176))*COS(RADIANS(E169))*COS(RADIANS(AP159))))&gt;90,0,$F$4*$F$5/E168^2*(SIN(RADIANS(G176))*SIN(RADIANS(E169))+COS(RADIANS(G176))*COS(RADIANS(E169))*COS(RADIANS(AP159))))</f>
        <v>0</v>
      </c>
      <c r="AQ176">
        <f>IF(DEGREES(ACOS(SIN(RADIANS(G176))*SIN(RADIANS(E169))+COS(RADIANS(G176))*COS(RADIANS(E169))*COS(RADIANS(AQ159))))&gt;90,0,$F$4*$F$5/E168^2*(SIN(RADIANS(G176))*SIN(RADIANS(E169))+COS(RADIANS(G176))*COS(RADIANS(E169))*COS(RADIANS(AQ159))))</f>
        <v>0</v>
      </c>
      <c r="AR176">
        <f>IF(DEGREES(ACOS(SIN(RADIANS(G176))*SIN(RADIANS(E169))+COS(RADIANS(G176))*COS(RADIANS(E169))*COS(RADIANS(AR159))))&gt;90,0,$F$4*$F$5/E168^2*(SIN(RADIANS(G176))*SIN(RADIANS(E169))+COS(RADIANS(G176))*COS(RADIANS(E169))*COS(RADIANS(AR159))))</f>
        <v>0</v>
      </c>
    </row>
    <row r="177" spans="2:44" x14ac:dyDescent="0.5">
      <c r="G177">
        <v>-70</v>
      </c>
      <c r="I177">
        <f>IF(DEGREES(ACOS(SIN(RADIANS(G177))*SIN(RADIANS(E169))+COS(RADIANS(G177))*COS(RADIANS(E169))*COS(RADIANS(I159))))&gt;90,0,$F$4*$F$5/E168^2*(SIN(RADIANS(G177))*SIN(RADIANS(E169))+COS(RADIANS(G177))*COS(RADIANS(E169))*COS(RADIANS(I159))))</f>
        <v>0</v>
      </c>
      <c r="J177">
        <f>IF(DEGREES(ACOS(SIN(RADIANS(G177))*SIN(RADIANS(E169))+COS(RADIANS(G177))*COS(RADIANS(E169))*COS(RADIANS(J159))))&gt;90,0,$F$4*$F$5/E168^2*(SIN(RADIANS(G177))*SIN(RADIANS(E169))+COS(RADIANS(G177))*COS(RADIANS(E169))*COS(RADIANS(J159))))</f>
        <v>0</v>
      </c>
      <c r="K177">
        <f>IF(DEGREES(ACOS(SIN(RADIANS(G177))*SIN(RADIANS(E169))+COS(RADIANS(G177))*COS(RADIANS(E169))*COS(RADIANS(K159))))&gt;90,0,$F$4*$F$5/E168^2*(SIN(RADIANS(G177))*SIN(RADIANS(E169))+COS(RADIANS(G177))*COS(RADIANS(E169))*COS(RADIANS(K159))))</f>
        <v>0</v>
      </c>
      <c r="L177">
        <f>IF(DEGREES(ACOS(SIN(RADIANS(G177))*SIN(RADIANS(E169))+COS(RADIANS(G177))*COS(RADIANS(E169))*COS(RADIANS(L159))))&gt;90,0,$F$4*$F$5/E168^2*(SIN(RADIANS(G177))*SIN(RADIANS(E169))+COS(RADIANS(G177))*COS(RADIANS(E169))*COS(RADIANS(L159))))</f>
        <v>0</v>
      </c>
      <c r="M177">
        <f>IF(DEGREES(ACOS(SIN(RADIANS(G177))*SIN(RADIANS(E169))+COS(RADIANS(G177))*COS(RADIANS(E169))*COS(RADIANS(M159))))&gt;90,0,$F$4*$F$5/E168^2*(SIN(RADIANS(G177))*SIN(RADIANS(E169))+COS(RADIANS(G177))*COS(RADIANS(E169))*COS(RADIANS(M159))))</f>
        <v>0</v>
      </c>
      <c r="N177">
        <f>IF(DEGREES(ACOS(SIN(RADIANS(G177))*SIN(RADIANS(E169))+COS(RADIANS(G177))*COS(RADIANS(E169))*COS(RADIANS(N159))))&gt;90,0,$F$4*$F$5/E168^2*(SIN(RADIANS(G177))*SIN(RADIANS(E169))+COS(RADIANS(G177))*COS(RADIANS(E169))*COS(RADIANS(N159))))</f>
        <v>0</v>
      </c>
      <c r="O177">
        <f>IF(DEGREES(ACOS(SIN(RADIANS(G177))*SIN(RADIANS(E169))+COS(RADIANS(G177))*COS(RADIANS(E169))*COS(RADIANS(O159))))&gt;90,0,$F$4*$F$5/E168^2*(SIN(RADIANS(G177))*SIN(RADIANS(E169))+COS(RADIANS(G177))*COS(RADIANS(E169))*COS(RADIANS(O159))))</f>
        <v>0</v>
      </c>
      <c r="P177">
        <f>IF(DEGREES(ACOS(SIN(RADIANS(G177))*SIN(RADIANS(E169))+COS(RADIANS(G177))*COS(RADIANS(E169))*COS(RADIANS(P159))))&gt;90,0,$F$4*$F$5/E168^2*(SIN(RADIANS(G177))*SIN(RADIANS(E169))+COS(RADIANS(G177))*COS(RADIANS(E169))*COS(RADIANS(P159))))</f>
        <v>0</v>
      </c>
      <c r="Q177">
        <f>IF(DEGREES(ACOS(SIN(RADIANS(G177))*SIN(RADIANS(E169))+COS(RADIANS(G177))*COS(RADIANS(E169))*COS(RADIANS(Q159))))&gt;90,0,$F$4*$F$5/E168^2*(SIN(RADIANS(G177))*SIN(RADIANS(E169))+COS(RADIANS(G177))*COS(RADIANS(E169))*COS(RADIANS(Q159))))</f>
        <v>0</v>
      </c>
      <c r="R177" t="e">
        <f>IF(DEGREES(ACOS(SIN(RADIANS(G177))*SIN(RADIANS(E169))+COS(RADIANS(G177))*COS(RADIANS(E169))*COS(RADIANS(R159))))&gt;90,0,$F$4*$F$5/E168^2*(SIN(RADIANS(G177))*SIN(RADIANS(E169))+COS(RADIANS(G177))*COS(RADIANS(E169))*COS(RADIANS(R159))))</f>
        <v>#DIV/0!</v>
      </c>
      <c r="S177" t="e">
        <f>IF(DEGREES(ACOS(SIN(RADIANS(G177))*SIN(RADIANS(E169))+COS(RADIANS(G177))*COS(RADIANS(E169))*COS(RADIANS(S159))))&gt;90,0,$F$4*$F$5/E168^2*(SIN(RADIANS(G177))*SIN(RADIANS(E169))+COS(RADIANS(G177))*COS(RADIANS(E169))*COS(RADIANS(S159))))</f>
        <v>#DIV/0!</v>
      </c>
      <c r="T177" t="e">
        <f>IF(DEGREES(ACOS(SIN(RADIANS(G177))*SIN(RADIANS(E169))+COS(RADIANS(G177))*COS(RADIANS(E169))*COS(RADIANS(T159))))&gt;90,0,$F$4*$F$5/E168^2*(SIN(RADIANS(G177))*SIN(RADIANS(E169))+COS(RADIANS(G177))*COS(RADIANS(E169))*COS(RADIANS(T159))))</f>
        <v>#DIV/0!</v>
      </c>
      <c r="U177" t="e">
        <f>IF(DEGREES(ACOS(SIN(RADIANS(G177))*SIN(RADIANS(E169))+COS(RADIANS(G177))*COS(RADIANS(E169))*COS(RADIANS(U159))))&gt;90,0,$F$4*$F$5/E168^2*(SIN(RADIANS(G177))*SIN(RADIANS(E169))+COS(RADIANS(G177))*COS(RADIANS(E169))*COS(RADIANS(U159))))</f>
        <v>#DIV/0!</v>
      </c>
      <c r="V177" t="e">
        <f>IF(DEGREES(ACOS(SIN(RADIANS(G177))*SIN(RADIANS(E169))+COS(RADIANS(G177))*COS(RADIANS(E169))*COS(RADIANS(V159))))&gt;90,0,$F$4*$F$5/E168^2*(SIN(RADIANS(G177))*SIN(RADIANS(E169))+COS(RADIANS(G177))*COS(RADIANS(E169))*COS(RADIANS(V159))))</f>
        <v>#DIV/0!</v>
      </c>
      <c r="W177" t="e">
        <f>IF(DEGREES(ACOS(SIN(RADIANS(G177))*SIN(RADIANS(E169))+COS(RADIANS(G177))*COS(RADIANS(E169))*COS(RADIANS(W159))))&gt;90,0,$F$4*$F$5/E168^2*(SIN(RADIANS(G177))*SIN(RADIANS(E169))+COS(RADIANS(G177))*COS(RADIANS(E169))*COS(RADIANS(W159))))</f>
        <v>#DIV/0!</v>
      </c>
      <c r="X177" t="e">
        <f>IF(DEGREES(ACOS(SIN(RADIANS(G177))*SIN(RADIANS(E169))+COS(RADIANS(G177))*COS(RADIANS(E169))*COS(RADIANS(X159))))&gt;90,0,$F$4*$F$5/E168^2*(SIN(RADIANS(G177))*SIN(RADIANS(E169))+COS(RADIANS(G177))*COS(RADIANS(E169))*COS(RADIANS(X159))))</f>
        <v>#DIV/0!</v>
      </c>
      <c r="Y177" t="e">
        <f>IF(DEGREES(ACOS(SIN(RADIANS(G177))*SIN(RADIANS(E169))+COS(RADIANS(G177))*COS(RADIANS(E169))*COS(RADIANS(Y159))))&gt;90,0,$F$4*$F$5/E168^2*(SIN(RADIANS(G177))*SIN(RADIANS(E169))+COS(RADIANS(G177))*COS(RADIANS(E169))*COS(RADIANS(Y159))))</f>
        <v>#DIV/0!</v>
      </c>
      <c r="Z177" t="e">
        <f>IF(DEGREES(ACOS(SIN(RADIANS(G177))*SIN(RADIANS(E169))+COS(RADIANS(G177))*COS(RADIANS(E169))*COS(RADIANS(Z159))))&gt;90,0,$F$4*$F$5/E168^2*(SIN(RADIANS(G177))*SIN(RADIANS(E169))+COS(RADIANS(G177))*COS(RADIANS(E169))*COS(RADIANS(Z159))))</f>
        <v>#DIV/0!</v>
      </c>
      <c r="AA177" t="e">
        <f>IF(DEGREES(ACOS(SIN(RADIANS(G177))*SIN(RADIANS(E169))+COS(RADIANS(G177))*COS(RADIANS(E169))*COS(RADIANS(AA159))))&gt;90,0,$F$4*$F$5/E168^2*(SIN(RADIANS(G177))*SIN(RADIANS(E169))+COS(RADIANS(G177))*COS(RADIANS(E169))*COS(RADIANS(AA159))))</f>
        <v>#DIV/0!</v>
      </c>
      <c r="AB177" t="e">
        <f>IF(DEGREES(ACOS(SIN(RADIANS(G177))*SIN(RADIANS(E169))+COS(RADIANS(G177))*COS(RADIANS(E169))*COS(RADIANS(AB159))))&gt;90,0,$F$4*$F$5/E168^2*(SIN(RADIANS(G177))*SIN(RADIANS(E169))+COS(RADIANS(G177))*COS(RADIANS(E169))*COS(RADIANS(AB159))))</f>
        <v>#DIV/0!</v>
      </c>
      <c r="AC177" t="e">
        <f>IF(DEGREES(ACOS(SIN(RADIANS(G177))*SIN(RADIANS(E169))+COS(RADIANS(G177))*COS(RADIANS(E169))*COS(RADIANS(AC159))))&gt;90,0,$F$4*$F$5/E168^2*(SIN(RADIANS(G177))*SIN(RADIANS(E169))+COS(RADIANS(G177))*COS(RADIANS(E169))*COS(RADIANS(AC159))))</f>
        <v>#DIV/0!</v>
      </c>
      <c r="AD177" t="e">
        <f>IF(DEGREES(ACOS(SIN(RADIANS(G177))*SIN(RADIANS(E169))+COS(RADIANS(G177))*COS(RADIANS(E169))*COS(RADIANS(AD159))))&gt;90,0,$F$4*$F$5/E168^2*(SIN(RADIANS(G177))*SIN(RADIANS(E169))+COS(RADIANS(G177))*COS(RADIANS(E169))*COS(RADIANS(AD159))))</f>
        <v>#DIV/0!</v>
      </c>
      <c r="AE177" t="e">
        <f>IF(DEGREES(ACOS(SIN(RADIANS(G177))*SIN(RADIANS(E169))+COS(RADIANS(G177))*COS(RADIANS(E169))*COS(RADIANS(AE159))))&gt;90,0,$F$4*$F$5/E168^2*(SIN(RADIANS(G177))*SIN(RADIANS(E169))+COS(RADIANS(G177))*COS(RADIANS(E169))*COS(RADIANS(AE159))))</f>
        <v>#DIV/0!</v>
      </c>
      <c r="AF177" t="e">
        <f>IF(DEGREES(ACOS(SIN(RADIANS(G177))*SIN(RADIANS(E169))+COS(RADIANS(G177))*COS(RADIANS(E169))*COS(RADIANS(AF159))))&gt;90,0,$F$4*$F$5/E168^2*(SIN(RADIANS(G177))*SIN(RADIANS(E169))+COS(RADIANS(G177))*COS(RADIANS(E169))*COS(RADIANS(AF159))))</f>
        <v>#DIV/0!</v>
      </c>
      <c r="AG177" t="e">
        <f>IF(DEGREES(ACOS(SIN(RADIANS(G177))*SIN(RADIANS(E169))+COS(RADIANS(G177))*COS(RADIANS(E169))*COS(RADIANS(AG159))))&gt;90,0,$F$4*$F$5/E168^2*(SIN(RADIANS(G177))*SIN(RADIANS(E169))+COS(RADIANS(G177))*COS(RADIANS(E169))*COS(RADIANS(AG159))))</f>
        <v>#DIV/0!</v>
      </c>
      <c r="AH177" t="e">
        <f>IF(DEGREES(ACOS(SIN(RADIANS(G177))*SIN(RADIANS(E169))+COS(RADIANS(G177))*COS(RADIANS(E169))*COS(RADIANS(AH159))))&gt;90,0,$F$4*$F$5/E168^2*(SIN(RADIANS(G177))*SIN(RADIANS(E169))+COS(RADIANS(G177))*COS(RADIANS(E169))*COS(RADIANS(AH159))))</f>
        <v>#DIV/0!</v>
      </c>
      <c r="AI177" t="e">
        <f>IF(DEGREES(ACOS(SIN(RADIANS(G177))*SIN(RADIANS(E169))+COS(RADIANS(G177))*COS(RADIANS(E169))*COS(RADIANS(AI159))))&gt;90,0,$F$4*$F$5/E168^2*(SIN(RADIANS(G177))*SIN(RADIANS(E169))+COS(RADIANS(G177))*COS(RADIANS(E169))*COS(RADIANS(AI159))))</f>
        <v>#DIV/0!</v>
      </c>
      <c r="AJ177" t="e">
        <f>IF(DEGREES(ACOS(SIN(RADIANS(G177))*SIN(RADIANS(E169))+COS(RADIANS(G177))*COS(RADIANS(E169))*COS(RADIANS(AJ159))))&gt;90,0,$F$4*$F$5/E168^2*(SIN(RADIANS(G177))*SIN(RADIANS(E169))+COS(RADIANS(G177))*COS(RADIANS(E169))*COS(RADIANS(AJ159))))</f>
        <v>#DIV/0!</v>
      </c>
      <c r="AK177">
        <f>IF(DEGREES(ACOS(SIN(RADIANS(G177))*SIN(RADIANS(E169))+COS(RADIANS(G177))*COS(RADIANS(E169))*COS(RADIANS(AK159))))&gt;90,0,$F$4*$F$5/E168^2*(SIN(RADIANS(G177))*SIN(RADIANS(E169))+COS(RADIANS(G177))*COS(RADIANS(E169))*COS(RADIANS(AK159))))</f>
        <v>0</v>
      </c>
      <c r="AL177">
        <f>IF(DEGREES(ACOS(SIN(RADIANS(G177))*SIN(RADIANS(E169))+COS(RADIANS(G177))*COS(RADIANS(E169))*COS(RADIANS(AL159))))&gt;90,0,$F$4*$F$5/E168^2*(SIN(RADIANS(G177))*SIN(RADIANS(E169))+COS(RADIANS(G177))*COS(RADIANS(E169))*COS(RADIANS(AL159))))</f>
        <v>0</v>
      </c>
      <c r="AM177">
        <f>IF(DEGREES(ACOS(SIN(RADIANS(G177))*SIN(RADIANS(E169))+COS(RADIANS(G177))*COS(RADIANS(E169))*COS(RADIANS(AM159))))&gt;90,0,$F$4*$F$5/E168^2*(SIN(RADIANS(G177))*SIN(RADIANS(E169))+COS(RADIANS(G177))*COS(RADIANS(E169))*COS(RADIANS(AM159))))</f>
        <v>0</v>
      </c>
      <c r="AN177">
        <f>IF(DEGREES(ACOS(SIN(RADIANS(G177))*SIN(RADIANS(E169))+COS(RADIANS(G177))*COS(RADIANS(E169))*COS(RADIANS(AN159))))&gt;90,0,$F$4*$F$5/E168^2*(SIN(RADIANS(G177))*SIN(RADIANS(E169))+COS(RADIANS(G177))*COS(RADIANS(E169))*COS(RADIANS(AN159))))</f>
        <v>0</v>
      </c>
      <c r="AO177">
        <f>IF(DEGREES(ACOS(SIN(RADIANS(G177))*SIN(RADIANS(E169))+COS(RADIANS(G177))*COS(RADIANS(E169))*COS(RADIANS(AO159))))&gt;90,0,$F$4*$F$5/E168^2*(SIN(RADIANS(G177))*SIN(RADIANS(E169))+COS(RADIANS(G177))*COS(RADIANS(E169))*COS(RADIANS(AO159))))</f>
        <v>0</v>
      </c>
      <c r="AP177">
        <f>IF(DEGREES(ACOS(SIN(RADIANS(G177))*SIN(RADIANS(E169))+COS(RADIANS(G177))*COS(RADIANS(E169))*COS(RADIANS(AP159))))&gt;90,0,$F$4*$F$5/E168^2*(SIN(RADIANS(G177))*SIN(RADIANS(E169))+COS(RADIANS(G177))*COS(RADIANS(E169))*COS(RADIANS(AP159))))</f>
        <v>0</v>
      </c>
      <c r="AQ177">
        <f>IF(DEGREES(ACOS(SIN(RADIANS(G177))*SIN(RADIANS(E169))+COS(RADIANS(G177))*COS(RADIANS(E169))*COS(RADIANS(AQ159))))&gt;90,0,$F$4*$F$5/E168^2*(SIN(RADIANS(G177))*SIN(RADIANS(E169))+COS(RADIANS(G177))*COS(RADIANS(E169))*COS(RADIANS(AQ159))))</f>
        <v>0</v>
      </c>
      <c r="AR177">
        <f>IF(DEGREES(ACOS(SIN(RADIANS(G177))*SIN(RADIANS(E169))+COS(RADIANS(G177))*COS(RADIANS(E169))*COS(RADIANS(AR159))))&gt;90,0,$F$4*$F$5/E168^2*(SIN(RADIANS(G177))*SIN(RADIANS(E169))+COS(RADIANS(G177))*COS(RADIANS(E169))*COS(RADIANS(AR159))))</f>
        <v>0</v>
      </c>
    </row>
    <row r="178" spans="2:44" x14ac:dyDescent="0.5">
      <c r="G178">
        <v>-80</v>
      </c>
      <c r="I178">
        <f>IF(DEGREES(ACOS(SIN(RADIANS(G178))*SIN(RADIANS(E169))+COS(RADIANS(G178))*COS(RADIANS(E169))*COS(RADIANS(I159))))&gt;90,0,$F$4*$F$5/E168^2*(SIN(RADIANS(G178))*SIN(RADIANS(E169))+COS(RADIANS(G178))*COS(RADIANS(E169))*COS(RADIANS(I159))))</f>
        <v>0</v>
      </c>
      <c r="J178">
        <f>IF(DEGREES(ACOS(SIN(RADIANS(G178))*SIN(RADIANS(E169))+COS(RADIANS(G178))*COS(RADIANS(E169))*COS(RADIANS(J159))))&gt;90,0,$F$4*$F$5/E168^2*(SIN(RADIANS(G178))*SIN(RADIANS(E169))+COS(RADIANS(G178))*COS(RADIANS(E169))*COS(RADIANS(J159))))</f>
        <v>0</v>
      </c>
      <c r="K178">
        <f>IF(DEGREES(ACOS(SIN(RADIANS(G178))*SIN(RADIANS(E169))+COS(RADIANS(G178))*COS(RADIANS(E169))*COS(RADIANS(K159))))&gt;90,0,$F$4*$F$5/E168^2*(SIN(RADIANS(G178))*SIN(RADIANS(E169))+COS(RADIANS(G178))*COS(RADIANS(E169))*COS(RADIANS(K159))))</f>
        <v>0</v>
      </c>
      <c r="L178">
        <f>IF(DEGREES(ACOS(SIN(RADIANS(G178))*SIN(RADIANS(E169))+COS(RADIANS(G178))*COS(RADIANS(E169))*COS(RADIANS(L159))))&gt;90,0,$F$4*$F$5/E168^2*(SIN(RADIANS(G178))*SIN(RADIANS(E169))+COS(RADIANS(G178))*COS(RADIANS(E169))*COS(RADIANS(L159))))</f>
        <v>0</v>
      </c>
      <c r="M178">
        <f>IF(DEGREES(ACOS(SIN(RADIANS(G178))*SIN(RADIANS(E169))+COS(RADIANS(G178))*COS(RADIANS(E169))*COS(RADIANS(M159))))&gt;90,0,$F$4*$F$5/E168^2*(SIN(RADIANS(G178))*SIN(RADIANS(E169))+COS(RADIANS(G178))*COS(RADIANS(E169))*COS(RADIANS(M159))))</f>
        <v>0</v>
      </c>
      <c r="N178">
        <f>IF(DEGREES(ACOS(SIN(RADIANS(G178))*SIN(RADIANS(E169))+COS(RADIANS(G178))*COS(RADIANS(E169))*COS(RADIANS(N159))))&gt;90,0,$F$4*$F$5/E168^2*(SIN(RADIANS(G178))*SIN(RADIANS(E169))+COS(RADIANS(G178))*COS(RADIANS(E169))*COS(RADIANS(N159))))</f>
        <v>0</v>
      </c>
      <c r="O178">
        <f>IF(DEGREES(ACOS(SIN(RADIANS(G178))*SIN(RADIANS(E169))+COS(RADIANS(G178))*COS(RADIANS(E169))*COS(RADIANS(O159))))&gt;90,0,$F$4*$F$5/E168^2*(SIN(RADIANS(G178))*SIN(RADIANS(E169))+COS(RADIANS(G178))*COS(RADIANS(E169))*COS(RADIANS(O159))))</f>
        <v>0</v>
      </c>
      <c r="P178">
        <f>IF(DEGREES(ACOS(SIN(RADIANS(G178))*SIN(RADIANS(E169))+COS(RADIANS(G178))*COS(RADIANS(E169))*COS(RADIANS(P159))))&gt;90,0,$F$4*$F$5/E168^2*(SIN(RADIANS(G178))*SIN(RADIANS(E169))+COS(RADIANS(G178))*COS(RADIANS(E169))*COS(RADIANS(P159))))</f>
        <v>0</v>
      </c>
      <c r="Q178">
        <f>IF(DEGREES(ACOS(SIN(RADIANS(G178))*SIN(RADIANS(E169))+COS(RADIANS(G178))*COS(RADIANS(E169))*COS(RADIANS(Q159))))&gt;90,0,$F$4*$F$5/E168^2*(SIN(RADIANS(G178))*SIN(RADIANS(E169))+COS(RADIANS(G178))*COS(RADIANS(E169))*COS(RADIANS(Q159))))</f>
        <v>0</v>
      </c>
      <c r="R178" t="e">
        <f>IF(DEGREES(ACOS(SIN(RADIANS(G178))*SIN(RADIANS(E169))+COS(RADIANS(G178))*COS(RADIANS(E169))*COS(RADIANS(R159))))&gt;90,0,$F$4*$F$5/E168^2*(SIN(RADIANS(G178))*SIN(RADIANS(E169))+COS(RADIANS(G178))*COS(RADIANS(E169))*COS(RADIANS(R159))))</f>
        <v>#DIV/0!</v>
      </c>
      <c r="S178" t="e">
        <f>IF(DEGREES(ACOS(SIN(RADIANS(G178))*SIN(RADIANS(E169))+COS(RADIANS(G178))*COS(RADIANS(E169))*COS(RADIANS(S159))))&gt;90,0,$F$4*$F$5/E168^2*(SIN(RADIANS(G178))*SIN(RADIANS(E169))+COS(RADIANS(G178))*COS(RADIANS(E169))*COS(RADIANS(S159))))</f>
        <v>#DIV/0!</v>
      </c>
      <c r="T178" t="e">
        <f>IF(DEGREES(ACOS(SIN(RADIANS(G178))*SIN(RADIANS(E169))+COS(RADIANS(G178))*COS(RADIANS(E169))*COS(RADIANS(T159))))&gt;90,0,$F$4*$F$5/E168^2*(SIN(RADIANS(G178))*SIN(RADIANS(E169))+COS(RADIANS(G178))*COS(RADIANS(E169))*COS(RADIANS(T159))))</f>
        <v>#DIV/0!</v>
      </c>
      <c r="U178" t="e">
        <f>IF(DEGREES(ACOS(SIN(RADIANS(G178))*SIN(RADIANS(E169))+COS(RADIANS(G178))*COS(RADIANS(E169))*COS(RADIANS(U159))))&gt;90,0,$F$4*$F$5/E168^2*(SIN(RADIANS(G178))*SIN(RADIANS(E169))+COS(RADIANS(G178))*COS(RADIANS(E169))*COS(RADIANS(U159))))</f>
        <v>#DIV/0!</v>
      </c>
      <c r="V178" t="e">
        <f>IF(DEGREES(ACOS(SIN(RADIANS(G178))*SIN(RADIANS(E169))+COS(RADIANS(G178))*COS(RADIANS(E169))*COS(RADIANS(V159))))&gt;90,0,$F$4*$F$5/E168^2*(SIN(RADIANS(G178))*SIN(RADIANS(E169))+COS(RADIANS(G178))*COS(RADIANS(E169))*COS(RADIANS(V159))))</f>
        <v>#DIV/0!</v>
      </c>
      <c r="W178" t="e">
        <f>IF(DEGREES(ACOS(SIN(RADIANS(G178))*SIN(RADIANS(E169))+COS(RADIANS(G178))*COS(RADIANS(E169))*COS(RADIANS(W159))))&gt;90,0,$F$4*$F$5/E168^2*(SIN(RADIANS(G178))*SIN(RADIANS(E169))+COS(RADIANS(G178))*COS(RADIANS(E169))*COS(RADIANS(W159))))</f>
        <v>#DIV/0!</v>
      </c>
      <c r="X178" t="e">
        <f>IF(DEGREES(ACOS(SIN(RADIANS(G178))*SIN(RADIANS(E169))+COS(RADIANS(G178))*COS(RADIANS(E169))*COS(RADIANS(X159))))&gt;90,0,$F$4*$F$5/E168^2*(SIN(RADIANS(G178))*SIN(RADIANS(E169))+COS(RADIANS(G178))*COS(RADIANS(E169))*COS(RADIANS(X159))))</f>
        <v>#DIV/0!</v>
      </c>
      <c r="Y178" t="e">
        <f>IF(DEGREES(ACOS(SIN(RADIANS(G178))*SIN(RADIANS(E169))+COS(RADIANS(G178))*COS(RADIANS(E169))*COS(RADIANS(Y159))))&gt;90,0,$F$4*$F$5/E168^2*(SIN(RADIANS(G178))*SIN(RADIANS(E169))+COS(RADIANS(G178))*COS(RADIANS(E169))*COS(RADIANS(Y159))))</f>
        <v>#DIV/0!</v>
      </c>
      <c r="Z178" t="e">
        <f>IF(DEGREES(ACOS(SIN(RADIANS(G178))*SIN(RADIANS(E169))+COS(RADIANS(G178))*COS(RADIANS(E169))*COS(RADIANS(Z159))))&gt;90,0,$F$4*$F$5/E168^2*(SIN(RADIANS(G178))*SIN(RADIANS(E169))+COS(RADIANS(G178))*COS(RADIANS(E169))*COS(RADIANS(Z159))))</f>
        <v>#DIV/0!</v>
      </c>
      <c r="AA178" t="e">
        <f>IF(DEGREES(ACOS(SIN(RADIANS(G178))*SIN(RADIANS(E169))+COS(RADIANS(G178))*COS(RADIANS(E169))*COS(RADIANS(AA159))))&gt;90,0,$F$4*$F$5/E168^2*(SIN(RADIANS(G178))*SIN(RADIANS(E169))+COS(RADIANS(G178))*COS(RADIANS(E169))*COS(RADIANS(AA159))))</f>
        <v>#DIV/0!</v>
      </c>
      <c r="AB178" t="e">
        <f>IF(DEGREES(ACOS(SIN(RADIANS(G178))*SIN(RADIANS(E169))+COS(RADIANS(G178))*COS(RADIANS(E169))*COS(RADIANS(AB159))))&gt;90,0,$F$4*$F$5/E168^2*(SIN(RADIANS(G178))*SIN(RADIANS(E169))+COS(RADIANS(G178))*COS(RADIANS(E169))*COS(RADIANS(AB159))))</f>
        <v>#DIV/0!</v>
      </c>
      <c r="AC178" t="e">
        <f>IF(DEGREES(ACOS(SIN(RADIANS(G178))*SIN(RADIANS(E169))+COS(RADIANS(G178))*COS(RADIANS(E169))*COS(RADIANS(AC159))))&gt;90,0,$F$4*$F$5/E168^2*(SIN(RADIANS(G178))*SIN(RADIANS(E169))+COS(RADIANS(G178))*COS(RADIANS(E169))*COS(RADIANS(AC159))))</f>
        <v>#DIV/0!</v>
      </c>
      <c r="AD178" t="e">
        <f>IF(DEGREES(ACOS(SIN(RADIANS(G178))*SIN(RADIANS(E169))+COS(RADIANS(G178))*COS(RADIANS(E169))*COS(RADIANS(AD159))))&gt;90,0,$F$4*$F$5/E168^2*(SIN(RADIANS(G178))*SIN(RADIANS(E169))+COS(RADIANS(G178))*COS(RADIANS(E169))*COS(RADIANS(AD159))))</f>
        <v>#DIV/0!</v>
      </c>
      <c r="AE178" t="e">
        <f>IF(DEGREES(ACOS(SIN(RADIANS(G178))*SIN(RADIANS(E169))+COS(RADIANS(G178))*COS(RADIANS(E169))*COS(RADIANS(AE159))))&gt;90,0,$F$4*$F$5/E168^2*(SIN(RADIANS(G178))*SIN(RADIANS(E169))+COS(RADIANS(G178))*COS(RADIANS(E169))*COS(RADIANS(AE159))))</f>
        <v>#DIV/0!</v>
      </c>
      <c r="AF178" t="e">
        <f>IF(DEGREES(ACOS(SIN(RADIANS(G178))*SIN(RADIANS(E169))+COS(RADIANS(G178))*COS(RADIANS(E169))*COS(RADIANS(AF159))))&gt;90,0,$F$4*$F$5/E168^2*(SIN(RADIANS(G178))*SIN(RADIANS(E169))+COS(RADIANS(G178))*COS(RADIANS(E169))*COS(RADIANS(AF159))))</f>
        <v>#DIV/0!</v>
      </c>
      <c r="AG178" t="e">
        <f>IF(DEGREES(ACOS(SIN(RADIANS(G178))*SIN(RADIANS(E169))+COS(RADIANS(G178))*COS(RADIANS(E169))*COS(RADIANS(AG159))))&gt;90,0,$F$4*$F$5/E168^2*(SIN(RADIANS(G178))*SIN(RADIANS(E169))+COS(RADIANS(G178))*COS(RADIANS(E169))*COS(RADIANS(AG159))))</f>
        <v>#DIV/0!</v>
      </c>
      <c r="AH178" t="e">
        <f>IF(DEGREES(ACOS(SIN(RADIANS(G178))*SIN(RADIANS(E169))+COS(RADIANS(G178))*COS(RADIANS(E169))*COS(RADIANS(AH159))))&gt;90,0,$F$4*$F$5/E168^2*(SIN(RADIANS(G178))*SIN(RADIANS(E169))+COS(RADIANS(G178))*COS(RADIANS(E169))*COS(RADIANS(AH159))))</f>
        <v>#DIV/0!</v>
      </c>
      <c r="AI178" t="e">
        <f>IF(DEGREES(ACOS(SIN(RADIANS(G178))*SIN(RADIANS(E169))+COS(RADIANS(G178))*COS(RADIANS(E169))*COS(RADIANS(AI159))))&gt;90,0,$F$4*$F$5/E168^2*(SIN(RADIANS(G178))*SIN(RADIANS(E169))+COS(RADIANS(G178))*COS(RADIANS(E169))*COS(RADIANS(AI159))))</f>
        <v>#DIV/0!</v>
      </c>
      <c r="AJ178" t="e">
        <f>IF(DEGREES(ACOS(SIN(RADIANS(G178))*SIN(RADIANS(E169))+COS(RADIANS(G178))*COS(RADIANS(E169))*COS(RADIANS(AJ159))))&gt;90,0,$F$4*$F$5/E168^2*(SIN(RADIANS(G178))*SIN(RADIANS(E169))+COS(RADIANS(G178))*COS(RADIANS(E169))*COS(RADIANS(AJ159))))</f>
        <v>#DIV/0!</v>
      </c>
      <c r="AK178">
        <f>IF(DEGREES(ACOS(SIN(RADIANS(G178))*SIN(RADIANS(E169))+COS(RADIANS(G178))*COS(RADIANS(E169))*COS(RADIANS(AK159))))&gt;90,0,$F$4*$F$5/E168^2*(SIN(RADIANS(G178))*SIN(RADIANS(E169))+COS(RADIANS(G178))*COS(RADIANS(E169))*COS(RADIANS(AK159))))</f>
        <v>0</v>
      </c>
      <c r="AL178">
        <f>IF(DEGREES(ACOS(SIN(RADIANS(G178))*SIN(RADIANS(E169))+COS(RADIANS(G178))*COS(RADIANS(E169))*COS(RADIANS(AL159))))&gt;90,0,$F$4*$F$5/E168^2*(SIN(RADIANS(G178))*SIN(RADIANS(E169))+COS(RADIANS(G178))*COS(RADIANS(E169))*COS(RADIANS(AL159))))</f>
        <v>0</v>
      </c>
      <c r="AM178">
        <f>IF(DEGREES(ACOS(SIN(RADIANS(G178))*SIN(RADIANS(E169))+COS(RADIANS(G178))*COS(RADIANS(E169))*COS(RADIANS(AM159))))&gt;90,0,$F$4*$F$5/E168^2*(SIN(RADIANS(G178))*SIN(RADIANS(E169))+COS(RADIANS(G178))*COS(RADIANS(E169))*COS(RADIANS(AM159))))</f>
        <v>0</v>
      </c>
      <c r="AN178">
        <f>IF(DEGREES(ACOS(SIN(RADIANS(G178))*SIN(RADIANS(E169))+COS(RADIANS(G178))*COS(RADIANS(E169))*COS(RADIANS(AN159))))&gt;90,0,$F$4*$F$5/E168^2*(SIN(RADIANS(G178))*SIN(RADIANS(E169))+COS(RADIANS(G178))*COS(RADIANS(E169))*COS(RADIANS(AN159))))</f>
        <v>0</v>
      </c>
      <c r="AO178">
        <f>IF(DEGREES(ACOS(SIN(RADIANS(G178))*SIN(RADIANS(E169))+COS(RADIANS(G178))*COS(RADIANS(E169))*COS(RADIANS(AO159))))&gt;90,0,$F$4*$F$5/E168^2*(SIN(RADIANS(G178))*SIN(RADIANS(E169))+COS(RADIANS(G178))*COS(RADIANS(E169))*COS(RADIANS(AO159))))</f>
        <v>0</v>
      </c>
      <c r="AP178">
        <f>IF(DEGREES(ACOS(SIN(RADIANS(G178))*SIN(RADIANS(E169))+COS(RADIANS(G178))*COS(RADIANS(E169))*COS(RADIANS(AP159))))&gt;90,0,$F$4*$F$5/E168^2*(SIN(RADIANS(G178))*SIN(RADIANS(E169))+COS(RADIANS(G178))*COS(RADIANS(E169))*COS(RADIANS(AP159))))</f>
        <v>0</v>
      </c>
      <c r="AQ178">
        <f>IF(DEGREES(ACOS(SIN(RADIANS(G178))*SIN(RADIANS(E169))+COS(RADIANS(G178))*COS(RADIANS(E169))*COS(RADIANS(AQ159))))&gt;90,0,$F$4*$F$5/E168^2*(SIN(RADIANS(G178))*SIN(RADIANS(E169))+COS(RADIANS(G178))*COS(RADIANS(E169))*COS(RADIANS(AQ159))))</f>
        <v>0</v>
      </c>
      <c r="AR178">
        <f>IF(DEGREES(ACOS(SIN(RADIANS(G178))*SIN(RADIANS(E169))+COS(RADIANS(G178))*COS(RADIANS(E169))*COS(RADIANS(AR159))))&gt;90,0,$F$4*$F$5/E168^2*(SIN(RADIANS(G178))*SIN(RADIANS(E169))+COS(RADIANS(G178))*COS(RADIANS(E169))*COS(RADIANS(AR159))))</f>
        <v>0</v>
      </c>
    </row>
    <row r="179" spans="2:44" x14ac:dyDescent="0.5">
      <c r="G179">
        <v>-90</v>
      </c>
      <c r="I179" t="e">
        <f>IF(DEGREES(ACOS(SIN(RADIANS(G179))*SIN(RADIANS(E169))+COS(RADIANS(G179))*COS(RADIANS(E169))*COS(RADIANS(I159))))&gt;90,0,$F$4*$F$5/E168^2*(SIN(RADIANS(G179))*SIN(RADIANS(E169))+COS(RADIANS(G179))*COS(RADIANS(E169))*COS(RADIANS(I159))))</f>
        <v>#DIV/0!</v>
      </c>
      <c r="J179" t="e">
        <f>IF(DEGREES(ACOS(SIN(RADIANS(G179))*SIN(RADIANS(E169))+COS(RADIANS(G179))*COS(RADIANS(E169))*COS(RADIANS(J159))))&gt;90,0,$F$4*$F$5/E168^2*(SIN(RADIANS(G179))*SIN(RADIANS(E169))+COS(RADIANS(G179))*COS(RADIANS(E169))*COS(RADIANS(J159))))</f>
        <v>#DIV/0!</v>
      </c>
      <c r="K179" t="e">
        <f>IF(DEGREES(ACOS(SIN(RADIANS(G179))*SIN(RADIANS(E169))+COS(RADIANS(G179))*COS(RADIANS(E169))*COS(RADIANS(K159))))&gt;90,0,$F$4*$F$5/E168^2*(SIN(RADIANS(G179))*SIN(RADIANS(E169))+COS(RADIANS(G179))*COS(RADIANS(E169))*COS(RADIANS(K159))))</f>
        <v>#DIV/0!</v>
      </c>
      <c r="L179" t="e">
        <f>IF(DEGREES(ACOS(SIN(RADIANS(G179))*SIN(RADIANS(E169))+COS(RADIANS(G179))*COS(RADIANS(E169))*COS(RADIANS(L159))))&gt;90,0,$F$4*$F$5/E168^2*(SIN(RADIANS(G179))*SIN(RADIANS(E169))+COS(RADIANS(G179))*COS(RADIANS(E169))*COS(RADIANS(L159))))</f>
        <v>#DIV/0!</v>
      </c>
      <c r="M179" t="e">
        <f>IF(DEGREES(ACOS(SIN(RADIANS(G179))*SIN(RADIANS(E169))+COS(RADIANS(G179))*COS(RADIANS(E169))*COS(RADIANS(M159))))&gt;90,0,$F$4*$F$5/E168^2*(SIN(RADIANS(G179))*SIN(RADIANS(E169))+COS(RADIANS(G179))*COS(RADIANS(E169))*COS(RADIANS(M159))))</f>
        <v>#DIV/0!</v>
      </c>
      <c r="N179" t="e">
        <f>IF(DEGREES(ACOS(SIN(RADIANS(G179))*SIN(RADIANS(E169))+COS(RADIANS(G179))*COS(RADIANS(E169))*COS(RADIANS(N159))))&gt;90,0,$F$4*$F$5/E168^2*(SIN(RADIANS(G179))*SIN(RADIANS(E169))+COS(RADIANS(G179))*COS(RADIANS(E169))*COS(RADIANS(N159))))</f>
        <v>#DIV/0!</v>
      </c>
      <c r="O179" t="e">
        <f>IF(DEGREES(ACOS(SIN(RADIANS(G179))*SIN(RADIANS(E169))+COS(RADIANS(G179))*COS(RADIANS(E169))*COS(RADIANS(O159))))&gt;90,0,$F$4*$F$5/E168^2*(SIN(RADIANS(G179))*SIN(RADIANS(E169))+COS(RADIANS(G179))*COS(RADIANS(E169))*COS(RADIANS(O159))))</f>
        <v>#DIV/0!</v>
      </c>
      <c r="P179" t="e">
        <f>IF(DEGREES(ACOS(SIN(RADIANS(G179))*SIN(RADIANS(E169))+COS(RADIANS(G179))*COS(RADIANS(E169))*COS(RADIANS(P159))))&gt;90,0,$F$4*$F$5/E168^2*(SIN(RADIANS(G179))*SIN(RADIANS(E169))+COS(RADIANS(G179))*COS(RADIANS(E169))*COS(RADIANS(P159))))</f>
        <v>#DIV/0!</v>
      </c>
      <c r="Q179" t="e">
        <f>IF(DEGREES(ACOS(SIN(RADIANS(G179))*SIN(RADIANS(E169))+COS(RADIANS(G179))*COS(RADIANS(E169))*COS(RADIANS(Q159))))&gt;90,0,$F$4*$F$5/E168^2*(SIN(RADIANS(G179))*SIN(RADIANS(E169))+COS(RADIANS(G179))*COS(RADIANS(E169))*COS(RADIANS(Q159))))</f>
        <v>#DIV/0!</v>
      </c>
      <c r="R179" t="e">
        <f>IF(DEGREES(ACOS(SIN(RADIANS(G179))*SIN(RADIANS(E169))+COS(RADIANS(G179))*COS(RADIANS(E169))*COS(RADIANS(R159))))&gt;90,0,$F$4*$F$5/E168^2*(SIN(RADIANS(G179))*SIN(RADIANS(E169))+COS(RADIANS(G179))*COS(RADIANS(E169))*COS(RADIANS(R159))))</f>
        <v>#DIV/0!</v>
      </c>
      <c r="S179" t="e">
        <f>IF(DEGREES(ACOS(SIN(RADIANS(G179))*SIN(RADIANS(E169))+COS(RADIANS(G179))*COS(RADIANS(E169))*COS(RADIANS(S159))))&gt;90,0,$F$4*$F$5/E168^2*(SIN(RADIANS(G179))*SIN(RADIANS(E169))+COS(RADIANS(G179))*COS(RADIANS(E169))*COS(RADIANS(S159))))</f>
        <v>#DIV/0!</v>
      </c>
      <c r="T179" t="e">
        <f>IF(DEGREES(ACOS(SIN(RADIANS(G179))*SIN(RADIANS(E169))+COS(RADIANS(G179))*COS(RADIANS(E169))*COS(RADIANS(T159))))&gt;90,0,$F$4*$F$5/E168^2*(SIN(RADIANS(G179))*SIN(RADIANS(E169))+COS(RADIANS(G179))*COS(RADIANS(E169))*COS(RADIANS(T159))))</f>
        <v>#DIV/0!</v>
      </c>
      <c r="U179" t="e">
        <f>IF(DEGREES(ACOS(SIN(RADIANS(G179))*SIN(RADIANS(E169))+COS(RADIANS(G179))*COS(RADIANS(E169))*COS(RADIANS(U159))))&gt;90,0,$F$4*$F$5/E168^2*(SIN(RADIANS(G179))*SIN(RADIANS(E169))+COS(RADIANS(G179))*COS(RADIANS(E169))*COS(RADIANS(U159))))</f>
        <v>#DIV/0!</v>
      </c>
      <c r="V179" t="e">
        <f>IF(DEGREES(ACOS(SIN(RADIANS(G179))*SIN(RADIANS(E169))+COS(RADIANS(G179))*COS(RADIANS(E169))*COS(RADIANS(V159))))&gt;90,0,$F$4*$F$5/E168^2*(SIN(RADIANS(G179))*SIN(RADIANS(E169))+COS(RADIANS(G179))*COS(RADIANS(E169))*COS(RADIANS(V159))))</f>
        <v>#DIV/0!</v>
      </c>
      <c r="W179" t="e">
        <f>IF(DEGREES(ACOS(SIN(RADIANS(G179))*SIN(RADIANS(E169))+COS(RADIANS(G179))*COS(RADIANS(E169))*COS(RADIANS(W159))))&gt;90,0,$F$4*$F$5/E168^2*(SIN(RADIANS(G179))*SIN(RADIANS(E169))+COS(RADIANS(G179))*COS(RADIANS(E169))*COS(RADIANS(W159))))</f>
        <v>#DIV/0!</v>
      </c>
      <c r="X179" t="e">
        <f>IF(DEGREES(ACOS(SIN(RADIANS(G179))*SIN(RADIANS(E169))+COS(RADIANS(G179))*COS(RADIANS(E169))*COS(RADIANS(X159))))&gt;90,0,$F$4*$F$5/E168^2*(SIN(RADIANS(G179))*SIN(RADIANS(E169))+COS(RADIANS(G179))*COS(RADIANS(E169))*COS(RADIANS(X159))))</f>
        <v>#DIV/0!</v>
      </c>
      <c r="Y179" t="e">
        <f>IF(DEGREES(ACOS(SIN(RADIANS(G179))*SIN(RADIANS(E169))+COS(RADIANS(G179))*COS(RADIANS(E169))*COS(RADIANS(Y159))))&gt;90,0,$F$4*$F$5/E168^2*(SIN(RADIANS(G179))*SIN(RADIANS(E169))+COS(RADIANS(G179))*COS(RADIANS(E169))*COS(RADIANS(Y159))))</f>
        <v>#DIV/0!</v>
      </c>
      <c r="Z179" t="e">
        <f>IF(DEGREES(ACOS(SIN(RADIANS(G179))*SIN(RADIANS(E169))+COS(RADIANS(G179))*COS(RADIANS(E169))*COS(RADIANS(Z159))))&gt;90,0,$F$4*$F$5/E168^2*(SIN(RADIANS(G179))*SIN(RADIANS(E169))+COS(RADIANS(G179))*COS(RADIANS(E169))*COS(RADIANS(Z159))))</f>
        <v>#DIV/0!</v>
      </c>
      <c r="AA179" t="e">
        <f>IF(DEGREES(ACOS(SIN(RADIANS(G179))*SIN(RADIANS(E169))+COS(RADIANS(G179))*COS(RADIANS(E169))*COS(RADIANS(AA159))))&gt;90,0,$F$4*$F$5/E168^2*(SIN(RADIANS(G179))*SIN(RADIANS(E169))+COS(RADIANS(G179))*COS(RADIANS(E169))*COS(RADIANS(AA159))))</f>
        <v>#DIV/0!</v>
      </c>
      <c r="AB179" t="e">
        <f>IF(DEGREES(ACOS(SIN(RADIANS(G179))*SIN(RADIANS(E169))+COS(RADIANS(G179))*COS(RADIANS(E169))*COS(RADIANS(AB159))))&gt;90,0,$F$4*$F$5/E168^2*(SIN(RADIANS(G179))*SIN(RADIANS(E169))+COS(RADIANS(G179))*COS(RADIANS(E169))*COS(RADIANS(AB159))))</f>
        <v>#DIV/0!</v>
      </c>
      <c r="AC179" t="e">
        <f>IF(DEGREES(ACOS(SIN(RADIANS(G179))*SIN(RADIANS(E169))+COS(RADIANS(G179))*COS(RADIANS(E169))*COS(RADIANS(AC159))))&gt;90,0,$F$4*$F$5/E168^2*(SIN(RADIANS(G179))*SIN(RADIANS(E169))+COS(RADIANS(G179))*COS(RADIANS(E169))*COS(RADIANS(AC159))))</f>
        <v>#DIV/0!</v>
      </c>
      <c r="AD179" t="e">
        <f>IF(DEGREES(ACOS(SIN(RADIANS(G179))*SIN(RADIANS(E169))+COS(RADIANS(G179))*COS(RADIANS(E169))*COS(RADIANS(AD159))))&gt;90,0,$F$4*$F$5/E168^2*(SIN(RADIANS(G179))*SIN(RADIANS(E169))+COS(RADIANS(G179))*COS(RADIANS(E169))*COS(RADIANS(AD159))))</f>
        <v>#DIV/0!</v>
      </c>
      <c r="AE179" t="e">
        <f>IF(DEGREES(ACOS(SIN(RADIANS(G179))*SIN(RADIANS(E169))+COS(RADIANS(G179))*COS(RADIANS(E169))*COS(RADIANS(AE159))))&gt;90,0,$F$4*$F$5/E168^2*(SIN(RADIANS(G179))*SIN(RADIANS(E169))+COS(RADIANS(G179))*COS(RADIANS(E169))*COS(RADIANS(AE159))))</f>
        <v>#DIV/0!</v>
      </c>
      <c r="AF179" t="e">
        <f>IF(DEGREES(ACOS(SIN(RADIANS(G179))*SIN(RADIANS(E169))+COS(RADIANS(G179))*COS(RADIANS(E169))*COS(RADIANS(AF159))))&gt;90,0,$F$4*$F$5/E168^2*(SIN(RADIANS(G179))*SIN(RADIANS(E169))+COS(RADIANS(G179))*COS(RADIANS(E169))*COS(RADIANS(AF159))))</f>
        <v>#DIV/0!</v>
      </c>
      <c r="AG179" t="e">
        <f>IF(DEGREES(ACOS(SIN(RADIANS(G179))*SIN(RADIANS(E169))+COS(RADIANS(G179))*COS(RADIANS(E169))*COS(RADIANS(AG159))))&gt;90,0,$F$4*$F$5/E168^2*(SIN(RADIANS(G179))*SIN(RADIANS(E169))+COS(RADIANS(G179))*COS(RADIANS(E169))*COS(RADIANS(AG159))))</f>
        <v>#DIV/0!</v>
      </c>
      <c r="AH179" t="e">
        <f>IF(DEGREES(ACOS(SIN(RADIANS(G179))*SIN(RADIANS(E169))+COS(RADIANS(G179))*COS(RADIANS(E169))*COS(RADIANS(AH159))))&gt;90,0,$F$4*$F$5/E168^2*(SIN(RADIANS(G179))*SIN(RADIANS(E169))+COS(RADIANS(G179))*COS(RADIANS(E169))*COS(RADIANS(AH159))))</f>
        <v>#DIV/0!</v>
      </c>
      <c r="AI179" t="e">
        <f>IF(DEGREES(ACOS(SIN(RADIANS(G179))*SIN(RADIANS(E169))+COS(RADIANS(G179))*COS(RADIANS(E169))*COS(RADIANS(AI159))))&gt;90,0,$F$4*$F$5/E168^2*(SIN(RADIANS(G179))*SIN(RADIANS(E169))+COS(RADIANS(G179))*COS(RADIANS(E169))*COS(RADIANS(AI159))))</f>
        <v>#DIV/0!</v>
      </c>
      <c r="AJ179" t="e">
        <f>IF(DEGREES(ACOS(SIN(RADIANS(G179))*SIN(RADIANS(E169))+COS(RADIANS(G179))*COS(RADIANS(E169))*COS(RADIANS(AJ159))))&gt;90,0,$F$4*$F$5/E168^2*(SIN(RADIANS(G179))*SIN(RADIANS(E169))+COS(RADIANS(G179))*COS(RADIANS(E169))*COS(RADIANS(AJ159))))</f>
        <v>#DIV/0!</v>
      </c>
      <c r="AK179" t="e">
        <f>IF(DEGREES(ACOS(SIN(RADIANS(G179))*SIN(RADIANS(E169))+COS(RADIANS(G179))*COS(RADIANS(E169))*COS(RADIANS(AK159))))&gt;90,0,$F$4*$F$5/E168^2*(SIN(RADIANS(G179))*SIN(RADIANS(E169))+COS(RADIANS(G179))*COS(RADIANS(E169))*COS(RADIANS(AK159))))</f>
        <v>#DIV/0!</v>
      </c>
      <c r="AL179" t="e">
        <f>IF(DEGREES(ACOS(SIN(RADIANS(G179))*SIN(RADIANS(E169))+COS(RADIANS(G179))*COS(RADIANS(E169))*COS(RADIANS(AL159))))&gt;90,0,$F$4*$F$5/E168^2*(SIN(RADIANS(G179))*SIN(RADIANS(E169))+COS(RADIANS(G179))*COS(RADIANS(E169))*COS(RADIANS(AL159))))</f>
        <v>#DIV/0!</v>
      </c>
      <c r="AM179" t="e">
        <f>IF(DEGREES(ACOS(SIN(RADIANS(G179))*SIN(RADIANS(E169))+COS(RADIANS(G179))*COS(RADIANS(E169))*COS(RADIANS(AM159))))&gt;90,0,$F$4*$F$5/E168^2*(SIN(RADIANS(G179))*SIN(RADIANS(E169))+COS(RADIANS(G179))*COS(RADIANS(E169))*COS(RADIANS(AM159))))</f>
        <v>#DIV/0!</v>
      </c>
      <c r="AN179" t="e">
        <f>IF(DEGREES(ACOS(SIN(RADIANS(G179))*SIN(RADIANS(E169))+COS(RADIANS(G179))*COS(RADIANS(E169))*COS(RADIANS(AN159))))&gt;90,0,$F$4*$F$5/E168^2*(SIN(RADIANS(G179))*SIN(RADIANS(E169))+COS(RADIANS(G179))*COS(RADIANS(E169))*COS(RADIANS(AN159))))</f>
        <v>#DIV/0!</v>
      </c>
      <c r="AO179" t="e">
        <f>IF(DEGREES(ACOS(SIN(RADIANS(G179))*SIN(RADIANS(E169))+COS(RADIANS(G179))*COS(RADIANS(E169))*COS(RADIANS(AO159))))&gt;90,0,$F$4*$F$5/E168^2*(SIN(RADIANS(G179))*SIN(RADIANS(E169))+COS(RADIANS(G179))*COS(RADIANS(E169))*COS(RADIANS(AO159))))</f>
        <v>#DIV/0!</v>
      </c>
      <c r="AP179" t="e">
        <f>IF(DEGREES(ACOS(SIN(RADIANS(G179))*SIN(RADIANS(E169))+COS(RADIANS(G179))*COS(RADIANS(E169))*COS(RADIANS(AP159))))&gt;90,0,$F$4*$F$5/E168^2*(SIN(RADIANS(G179))*SIN(RADIANS(E169))+COS(RADIANS(G179))*COS(RADIANS(E169))*COS(RADIANS(AP159))))</f>
        <v>#DIV/0!</v>
      </c>
      <c r="AQ179" t="e">
        <f>IF(DEGREES(ACOS(SIN(RADIANS(G179))*SIN(RADIANS(E169))+COS(RADIANS(G179))*COS(RADIANS(E169))*COS(RADIANS(AQ159))))&gt;90,0,$F$4*$F$5/E168^2*(SIN(RADIANS(G179))*SIN(RADIANS(E169))+COS(RADIANS(G179))*COS(RADIANS(E169))*COS(RADIANS(AQ159))))</f>
        <v>#DIV/0!</v>
      </c>
      <c r="AR179" t="e">
        <f>IF(DEGREES(ACOS(SIN(RADIANS(G179))*SIN(RADIANS(E169))+COS(RADIANS(G179))*COS(RADIANS(E169))*COS(RADIANS(AR159))))&gt;90,0,$F$4*$F$5/E168^2*(SIN(RADIANS(G179))*SIN(RADIANS(E169))+COS(RADIANS(G179))*COS(RADIANS(E169))*COS(RADIANS(AR159))))</f>
        <v>#DIV/0!</v>
      </c>
    </row>
    <row r="181" spans="2:44" x14ac:dyDescent="0.5">
      <c r="H181" t="s">
        <v>769</v>
      </c>
      <c r="I181">
        <v>180</v>
      </c>
      <c r="J181">
        <v>170</v>
      </c>
      <c r="K181">
        <v>160</v>
      </c>
      <c r="L181">
        <v>150</v>
      </c>
      <c r="M181">
        <v>140</v>
      </c>
      <c r="N181">
        <v>130</v>
      </c>
      <c r="O181">
        <v>120</v>
      </c>
      <c r="P181">
        <v>110</v>
      </c>
      <c r="Q181">
        <v>100</v>
      </c>
      <c r="R181">
        <v>90</v>
      </c>
      <c r="S181">
        <v>80</v>
      </c>
      <c r="T181">
        <v>70</v>
      </c>
      <c r="U181">
        <v>60</v>
      </c>
      <c r="V181">
        <v>50</v>
      </c>
      <c r="W181">
        <v>40</v>
      </c>
      <c r="X181">
        <v>30</v>
      </c>
      <c r="Y181">
        <v>20</v>
      </c>
      <c r="Z181">
        <v>10</v>
      </c>
      <c r="AA181">
        <v>0</v>
      </c>
      <c r="AB181">
        <v>-10</v>
      </c>
      <c r="AC181">
        <v>-20</v>
      </c>
      <c r="AD181">
        <v>-30</v>
      </c>
      <c r="AE181">
        <v>-40</v>
      </c>
      <c r="AF181">
        <v>-50</v>
      </c>
      <c r="AG181">
        <v>-60</v>
      </c>
      <c r="AH181">
        <v>-70</v>
      </c>
      <c r="AI181">
        <v>-80</v>
      </c>
      <c r="AJ181">
        <v>-90</v>
      </c>
      <c r="AK181">
        <v>-100</v>
      </c>
      <c r="AL181">
        <v>-110</v>
      </c>
      <c r="AM181">
        <v>-120</v>
      </c>
      <c r="AN181">
        <v>-130</v>
      </c>
      <c r="AO181">
        <v>-140</v>
      </c>
      <c r="AP181">
        <v>-150</v>
      </c>
      <c r="AQ181">
        <v>-160</v>
      </c>
      <c r="AR181">
        <v>-170</v>
      </c>
    </row>
    <row r="182" spans="2:44" x14ac:dyDescent="0.5">
      <c r="H182" t="s">
        <v>779</v>
      </c>
      <c r="I182">
        <f>IF(ABS(I181-E194)&gt;180,IF(ABS(I181-E194)&gt;360,ABS(I181-E194)-360,360-ABS(I181-E194)),ABS(I181-E194))</f>
        <v>180</v>
      </c>
      <c r="J182">
        <f>IF(ABS(J181-E194)&gt;180,IF(ABS(J181-E194)&gt;360,ABS(J181-E194)-360,360-ABS(J181-E194)),ABS(J181-E194))</f>
        <v>170</v>
      </c>
      <c r="K182">
        <f>IF(ABS(K181-E194)&gt;180,IF(ABS(K181-E194)&gt;360,ABS(K181-E194)-360,360-ABS(K181-E194)),ABS(K181-E194))</f>
        <v>160</v>
      </c>
      <c r="L182">
        <f>IF(ABS(L181-E194)&gt;180,IF(ABS(L181-E194)&gt;360,ABS(L181-E194)-360,360-ABS(L181-E194)),ABS(L181-E194))</f>
        <v>150</v>
      </c>
      <c r="M182">
        <f>IF(ABS(M181-E194)&gt;180,IF(ABS(M181-E194)&gt;360,ABS(M181-E194)-360,360-ABS(M181-E194)),ABS(M181-E194))</f>
        <v>140</v>
      </c>
      <c r="N182">
        <f>IF(ABS(N181-E194)&gt;180,IF(ABS(N181-E194)&gt;360,ABS(N181-E194)-360,360-ABS(N181-E194)),ABS(N181-E194))</f>
        <v>130</v>
      </c>
      <c r="O182">
        <f>IF(ABS(O181-E194)&gt;180,IF(ABS(O181-E194)&gt;360,ABS(O181-E194)-360,360-ABS(O181-E194)),ABS(O181-E194))</f>
        <v>119.99999999999999</v>
      </c>
      <c r="P182">
        <f>IF(ABS(P181-E194)&gt;180,IF(ABS(P181-E194)&gt;360,ABS(P181-E194)-360,360-ABS(P181-E194)),ABS(P181-E194))</f>
        <v>109.99999999999999</v>
      </c>
      <c r="Q182">
        <f>IF(ABS(Q181-E194)&gt;180,IF(ABS(Q181-E194)&gt;360,ABS(Q181-E194)-360,360-ABS(Q181-E194)),ABS(Q181-E194))</f>
        <v>99.999999999999986</v>
      </c>
      <c r="R182">
        <f>IF(ABS(R181-E194)&gt;180,IF(ABS(R181-E194)&gt;360,ABS(R181-E194)-360,360-ABS(R181-E194)),ABS(R181-E194))</f>
        <v>89.999999999999986</v>
      </c>
      <c r="S182">
        <f>IF(ABS(S181-E194)&gt;180,IF(ABS(S181-E194)&gt;360,ABS(S181-E194)-360,360-ABS(S181-E194)),ABS(S181-E194))</f>
        <v>79.999999999999986</v>
      </c>
      <c r="T182">
        <f>IF(ABS(T181-E194)&gt;180,IF(ABS(T181-E194)&gt;360,ABS(T181-E194)-360,360-ABS(T181-E194)),ABS(T181-E194))</f>
        <v>69.999999999999986</v>
      </c>
      <c r="U182">
        <f>IF(ABS(U181-E194)&gt;180,IF(ABS(U181-E194)&gt;360,ABS(U181-E194)-360,360-ABS(U181-E194)),ABS(U181-E194))</f>
        <v>59.999999999999986</v>
      </c>
      <c r="V182">
        <f>IF(ABS(V181-E194)&gt;180,IF(ABS(V181-E194)&gt;360,ABS(V181-E194)-360,360-ABS(V181-E194)),ABS(V181-E194))</f>
        <v>49.999999999999986</v>
      </c>
      <c r="W182">
        <f>IF(ABS(W181-E194)&gt;180,IF(ABS(W181-E194)&gt;360,ABS(W181-E194)-360,360-ABS(W181-E194)),ABS(W181-E194))</f>
        <v>39.999999999999986</v>
      </c>
      <c r="X182">
        <f>IF(ABS(X181-E194)&gt;180,IF(ABS(X181-E194)&gt;360,ABS(X181-E194)-360,360-ABS(X181-E194)),ABS(X181-E194))</f>
        <v>29.999999999999986</v>
      </c>
      <c r="Y182">
        <f>IF(ABS(Y181-E194)&gt;180,IF(ABS(Y181-E194)&gt;360,ABS(Y181-E194)-360,360-ABS(Y181-E194)),ABS(Y181-E194))</f>
        <v>19.999999999999986</v>
      </c>
      <c r="Z182">
        <f>IF(ABS(Z181-E194)&gt;180,IF(ABS(Z181-E194)&gt;360,ABS(Z181-E194)-360,360-ABS(Z181-E194)),ABS(Z181-E194))</f>
        <v>9.9999999999999858</v>
      </c>
      <c r="AA182">
        <f>IF(ABS(AA181-E194)&gt;180,IF(ABS(AA181-E194)&gt;360,ABS(AA181-E194)-360,360-ABS(AA181-E194)),ABS(AA181-E194))</f>
        <v>1.4210854715202004E-14</v>
      </c>
      <c r="AB182">
        <f>IF(ABS(AB181-E194)&gt;180,IF(ABS(AB181-E194)&gt;360,ABS(AB181-E194)-360,360-ABS(AB181-E194)),ABS(AB181-E194))</f>
        <v>10.000000000000014</v>
      </c>
      <c r="AC182">
        <f>IF(ABS(AC181-E194)&gt;180,IF(ABS(AC181-E194)&gt;360,ABS(AC181-E194)-360,360-ABS(AC181-E194)),ABS(AC181-E194))</f>
        <v>20.000000000000014</v>
      </c>
      <c r="AD182">
        <f>IF(ABS(AD181-E194)&gt;180,IF(ABS(AD181-E194)&gt;360,ABS(AD181-E194)-360,360-ABS(AD181-E194)),ABS(AD181-E194))</f>
        <v>30.000000000000014</v>
      </c>
      <c r="AE182">
        <f>IF(ABS(AE181-E194)&gt;180,IF(ABS(AE181-E194)&gt;360,ABS(AE181-E194)-360,360-ABS(AE181-E194)),ABS(AE181-E194))</f>
        <v>40.000000000000014</v>
      </c>
      <c r="AF182">
        <f>IF(ABS(AF181-E194)&gt;180,IF(ABS(AF181-E194)&gt;360,ABS(AF181-E194)-360,360-ABS(AF181-E194)),ABS(AF181-E194))</f>
        <v>50.000000000000014</v>
      </c>
      <c r="AG182">
        <f>IF(ABS(AG181-E194)&gt;180,IF(ABS(AG181-E194)&gt;360,ABS(AG181-E194)-360,360-ABS(AG181-E194)),ABS(AG181-E194))</f>
        <v>60.000000000000014</v>
      </c>
      <c r="AH182">
        <f>IF(ABS(AH181-E194)&gt;180,IF(ABS(AH181-E194)&gt;360,ABS(AH181-E194)-360,360-ABS(AH181-E194)),ABS(AH181-E194))</f>
        <v>70.000000000000014</v>
      </c>
      <c r="AI182">
        <f>IF(ABS(AI181-E194)&gt;180,IF(ABS(AI181-E194)&gt;360,ABS(AI181-E194)-360,360-ABS(AI181-E194)),ABS(AI181-E194))</f>
        <v>80.000000000000014</v>
      </c>
      <c r="AJ182">
        <f>IF(ABS(AJ181-E194)&gt;180,IF(ABS(AJ181-E194)&gt;360,ABS(AJ181-E194)-360,360-ABS(AJ181-E194)),ABS(AJ181-E194))</f>
        <v>90.000000000000014</v>
      </c>
      <c r="AK182">
        <f>IF(ABS(AK181-E194)&gt;180,IF(ABS(AK181-E194)&gt;360,ABS(AK181-E194)-360,360-ABS(AK181-E194)),ABS(AK181-E194))</f>
        <v>100.00000000000001</v>
      </c>
      <c r="AL182">
        <f>IF(ABS(AL181-E194)&gt;180,IF(ABS(AL181-E194)&gt;360,ABS(AL181-E194)-360,360-ABS(AL181-E194)),ABS(AL181-E194))</f>
        <v>110.00000000000001</v>
      </c>
      <c r="AM182">
        <f>IF(ABS(AM181-E194)&gt;180,IF(ABS(AM181-E194)&gt;360,ABS(AM181-E194)-360,360-ABS(AM181-E194)),ABS(AM181-E194))</f>
        <v>120.00000000000001</v>
      </c>
      <c r="AN182">
        <f>IF(ABS(AN181-E194)&gt;180,IF(ABS(AN181-E194)&gt;360,ABS(AN181-E194)-360,360-ABS(AN181-E194)),ABS(AN181-E194))</f>
        <v>130</v>
      </c>
      <c r="AO182">
        <f>IF(ABS(AO181-E194)&gt;180,IF(ABS(AO181-E194)&gt;360,ABS(AO181-E194)-360,360-ABS(AO181-E194)),ABS(AO181-E194))</f>
        <v>140</v>
      </c>
      <c r="AP182">
        <f>IF(ABS(AP181-E194)&gt;180,IF(ABS(AP181-E194)&gt;360,ABS(AP181-E194)-360,360-ABS(AP181-E194)),ABS(AP181-E194))</f>
        <v>150</v>
      </c>
      <c r="AQ182">
        <f>IF(ABS(AQ181-E194)&gt;180,IF(ABS(AQ181-E194)&gt;360,ABS(AQ181-E194)-360,360-ABS(AQ181-E194)),ABS(AQ181-E194))</f>
        <v>160</v>
      </c>
      <c r="AR182">
        <f>IF(ABS(AR181-E194)&gt;180,IF(ABS(AR181-E194)&gt;360,ABS(AR181-E194)-360,360-ABS(AR181-E194)),ABS(AR181-E194))</f>
        <v>170</v>
      </c>
    </row>
    <row r="183" spans="2:44" x14ac:dyDescent="0.5">
      <c r="G183" t="s">
        <v>734</v>
      </c>
    </row>
    <row r="184" spans="2:44" x14ac:dyDescent="0.5">
      <c r="B184" t="s">
        <v>788</v>
      </c>
      <c r="E184">
        <v>60</v>
      </c>
      <c r="G184">
        <v>90</v>
      </c>
      <c r="I184" t="e">
        <f>IF(DEGREES(ACOS(SIN(RADIANS(G184))*SIN(RADIANS(E192))+COS(RADIANS(G184))*COS(RADIANS(E192))*COS(RADIANS(I182))))&gt;90,0,$F$4*$F$5/E191^2*(SIN(RADIANS(G184))*SIN(RADIANS(E192))+COS(RADIANS(G184))*COS(RADIANS(E192))*COS(RADIANS(I182))))</f>
        <v>#DIV/0!</v>
      </c>
      <c r="J184" t="e">
        <f>IF(DEGREES(ACOS(SIN(RADIANS(G184))*SIN(RADIANS(E192))+COS(RADIANS(G184))*COS(RADIANS(E192))*COS(RADIANS(J182))))&gt;90,0,$F$4*$F$5/E191^2*(SIN(RADIANS(G184))*SIN(RADIANS(E192))+COS(RADIANS(G184))*COS(RADIANS(E192))*COS(RADIANS(J182))))</f>
        <v>#DIV/0!</v>
      </c>
      <c r="K184" t="e">
        <f>IF(DEGREES(ACOS(SIN(RADIANS(G184))*SIN(RADIANS(E192))+COS(RADIANS(G184))*COS(RADIANS(E192))*COS(RADIANS(K182))))&gt;90,0,$F$4*$F$5/E191^2*(SIN(RADIANS(G184))*SIN(RADIANS(E192))+COS(RADIANS(G184))*COS(RADIANS(E192))*COS(RADIANS(K182))))</f>
        <v>#DIV/0!</v>
      </c>
      <c r="L184" t="e">
        <f>IF(DEGREES(ACOS(SIN(RADIANS(G184))*SIN(RADIANS(E192))+COS(RADIANS(G184))*COS(RADIANS(E192))*COS(RADIANS(L182))))&gt;90,0,$F$4*$F$5/E191^2*(SIN(RADIANS(G184))*SIN(RADIANS(E192))+COS(RADIANS(G184))*COS(RADIANS(E192))*COS(RADIANS(L182))))</f>
        <v>#DIV/0!</v>
      </c>
      <c r="M184" t="e">
        <f>IF(DEGREES(ACOS(SIN(RADIANS(G184))*SIN(RADIANS(E192))+COS(RADIANS(G184))*COS(RADIANS(E192))*COS(RADIANS(M182))))&gt;90,0,$F$4*$F$5/E191^2*(SIN(RADIANS(G184))*SIN(RADIANS(E192))+COS(RADIANS(G184))*COS(RADIANS(E192))*COS(RADIANS(M182))))</f>
        <v>#DIV/0!</v>
      </c>
      <c r="N184" t="e">
        <f>IF(DEGREES(ACOS(SIN(RADIANS(G184))*SIN(RADIANS(E192))+COS(RADIANS(G184))*COS(RADIANS(E192))*COS(RADIANS(N182))))&gt;90,0,$F$4*$F$5/E191^2*(SIN(RADIANS(G184))*SIN(RADIANS(E192))+COS(RADIANS(G184))*COS(RADIANS(E192))*COS(RADIANS(N182))))</f>
        <v>#DIV/0!</v>
      </c>
      <c r="O184" t="e">
        <f>IF(DEGREES(ACOS(SIN(RADIANS(G184))*SIN(RADIANS(E192))+COS(RADIANS(G184))*COS(RADIANS(E192))*COS(RADIANS(O182))))&gt;90,0,$F$4*$F$5/E191^2*(SIN(RADIANS(G184))*SIN(RADIANS(E192))+COS(RADIANS(G184))*COS(RADIANS(E192))*COS(RADIANS(O182))))</f>
        <v>#DIV/0!</v>
      </c>
      <c r="P184" t="e">
        <f>IF(DEGREES(ACOS(SIN(RADIANS(G184))*SIN(RADIANS(E192))+COS(RADIANS(G184))*COS(RADIANS(E192))*COS(RADIANS(P182))))&gt;90,0,$F$4*$F$5/E191^2*(SIN(RADIANS(G184))*SIN(RADIANS(E192))+COS(RADIANS(G184))*COS(RADIANS(E192))*COS(RADIANS(P182))))</f>
        <v>#DIV/0!</v>
      </c>
      <c r="Q184" t="e">
        <f>IF(DEGREES(ACOS(SIN(RADIANS(G184))*SIN(RADIANS(E192))+COS(RADIANS(G184))*COS(RADIANS(E192))*COS(RADIANS(Q182))))&gt;90,0,$F$4*$F$5/E191^2*(SIN(RADIANS(G184))*SIN(RADIANS(E192))+COS(RADIANS(G184))*COS(RADIANS(E192))*COS(RADIANS(Q182))))</f>
        <v>#DIV/0!</v>
      </c>
      <c r="R184" t="e">
        <f>IF(DEGREES(ACOS(SIN(RADIANS(G184))*SIN(RADIANS(E192))+COS(RADIANS(G184))*COS(RADIANS(E192))*COS(RADIANS(R182))))&gt;90,0,$F$4*$F$5/E191^2*(SIN(RADIANS(G184))*SIN(RADIANS(E192))+COS(RADIANS(G184))*COS(RADIANS(E192))*COS(RADIANS(R182))))</f>
        <v>#DIV/0!</v>
      </c>
      <c r="S184" t="e">
        <f>IF(DEGREES(ACOS(SIN(RADIANS(G184))*SIN(RADIANS(E192))+COS(RADIANS(G184))*COS(RADIANS(E192))*COS(RADIANS(S182))))&gt;90,0,$F$4*$F$5/E191^2*(SIN(RADIANS(G184))*SIN(RADIANS(E192))+COS(RADIANS(G184))*COS(RADIANS(E192))*COS(RADIANS(S182))))</f>
        <v>#DIV/0!</v>
      </c>
      <c r="T184" t="e">
        <f>IF(DEGREES(ACOS(SIN(RADIANS(G184))*SIN(RADIANS(E192))+COS(RADIANS(G184))*COS(RADIANS(E192))*COS(RADIANS(T182))))&gt;90,0,$F$4*$F$5/E191^2*(SIN(RADIANS(G184))*SIN(RADIANS(E192))+COS(RADIANS(G184))*COS(RADIANS(E192))*COS(RADIANS(T182))))</f>
        <v>#DIV/0!</v>
      </c>
      <c r="U184" t="e">
        <f>IF(DEGREES(ACOS(SIN(RADIANS(G184))*SIN(RADIANS(E192))+COS(RADIANS(G184))*COS(RADIANS(E192))*COS(RADIANS(U182))))&gt;90,0,$F$4*$F$5/E191^2*(SIN(RADIANS(G184))*SIN(RADIANS(E192))+COS(RADIANS(G184))*COS(RADIANS(E192))*COS(RADIANS(U182))))</f>
        <v>#DIV/0!</v>
      </c>
      <c r="V184" t="e">
        <f>IF(DEGREES(ACOS(SIN(RADIANS(G184))*SIN(RADIANS(E192))+COS(RADIANS(G184))*COS(RADIANS(E192))*COS(RADIANS(V182))))&gt;90,0,$F$4*$F$5/E191^2*(SIN(RADIANS(G184))*SIN(RADIANS(E192))+COS(RADIANS(G184))*COS(RADIANS(E192))*COS(RADIANS(V182))))</f>
        <v>#DIV/0!</v>
      </c>
      <c r="W184" t="e">
        <f>IF(DEGREES(ACOS(SIN(RADIANS(G184))*SIN(RADIANS(E192))+COS(RADIANS(G184))*COS(RADIANS(E192))*COS(RADIANS(W182))))&gt;90,0,$F$4*$F$5/E191^2*(SIN(RADIANS(G184))*SIN(RADIANS(E192))+COS(RADIANS(G184))*COS(RADIANS(E192))*COS(RADIANS(W182))))</f>
        <v>#DIV/0!</v>
      </c>
      <c r="X184" t="e">
        <f>IF(DEGREES(ACOS(SIN(RADIANS(G184))*SIN(RADIANS(E192))+COS(RADIANS(G184))*COS(RADIANS(E192))*COS(RADIANS(X182))))&gt;90,0,$F$4*$F$5/E191^2*(SIN(RADIANS(G184))*SIN(RADIANS(E192))+COS(RADIANS(G184))*COS(RADIANS(E192))*COS(RADIANS(X182))))</f>
        <v>#DIV/0!</v>
      </c>
      <c r="Y184" t="e">
        <f>IF(DEGREES(ACOS(SIN(RADIANS(G184))*SIN(RADIANS(E192))+COS(RADIANS(G184))*COS(RADIANS(E192))*COS(RADIANS(Y182))))&gt;90,0,$F$4*$F$5/E191^2*(SIN(RADIANS(G184))*SIN(RADIANS(E192))+COS(RADIANS(G184))*COS(RADIANS(E192))*COS(RADIANS(Y182))))</f>
        <v>#DIV/0!</v>
      </c>
      <c r="Z184" t="e">
        <f>IF(DEGREES(ACOS(SIN(RADIANS(G184))*SIN(RADIANS(E192))+COS(RADIANS(G184))*COS(RADIANS(E192))*COS(RADIANS(Z182))))&gt;90,0,$F$4*$F$5/E191^2*(SIN(RADIANS(G184))*SIN(RADIANS(E192))+COS(RADIANS(G184))*COS(RADIANS(E192))*COS(RADIANS(Z182))))</f>
        <v>#DIV/0!</v>
      </c>
      <c r="AA184" t="e">
        <f>IF(DEGREES(ACOS(SIN(RADIANS(G184))*SIN(RADIANS(E192))+COS(RADIANS(G184))*COS(RADIANS(E192))*COS(RADIANS(AA182))))&gt;90,0,$F$4*$F$5/E191^2*(SIN(RADIANS(G184))*SIN(RADIANS(E192))+COS(RADIANS(G184))*COS(RADIANS(E192))*COS(RADIANS(AA182))))</f>
        <v>#DIV/0!</v>
      </c>
      <c r="AB184" t="e">
        <f>IF(DEGREES(ACOS(SIN(RADIANS(G184))*SIN(RADIANS(E192))+COS(RADIANS(G184))*COS(RADIANS(E192))*COS(RADIANS(AB182))))&gt;90,0,$F$4*$F$5/E191^2*(SIN(RADIANS(G184))*SIN(RADIANS(E192))+COS(RADIANS(G184))*COS(RADIANS(E192))*COS(RADIANS(AB182))))</f>
        <v>#DIV/0!</v>
      </c>
      <c r="AC184" t="e">
        <f>IF(DEGREES(ACOS(SIN(RADIANS(G184))*SIN(RADIANS(E192))+COS(RADIANS(G184))*COS(RADIANS(E192))*COS(RADIANS(AC182))))&gt;90,0,$F$4*$F$5/E191^2*(SIN(RADIANS(G184))*SIN(RADIANS(E192))+COS(RADIANS(G184))*COS(RADIANS(E192))*COS(RADIANS(AC182))))</f>
        <v>#DIV/0!</v>
      </c>
      <c r="AD184" t="e">
        <f>IF(DEGREES(ACOS(SIN(RADIANS(G184))*SIN(RADIANS(E192))+COS(RADIANS(G184))*COS(RADIANS(E192))*COS(RADIANS(AD182))))&gt;90,0,$F$4*$F$5/E191^2*(SIN(RADIANS(G184))*SIN(RADIANS(E192))+COS(RADIANS(G184))*COS(RADIANS(E192))*COS(RADIANS(AD182))))</f>
        <v>#DIV/0!</v>
      </c>
      <c r="AE184" t="e">
        <f>IF(DEGREES(ACOS(SIN(RADIANS(G184))*SIN(RADIANS(E192))+COS(RADIANS(G184))*COS(RADIANS(E192))*COS(RADIANS(AE182))))&gt;90,0,$F$4*$F$5/E191^2*(SIN(RADIANS(G184))*SIN(RADIANS(E192))+COS(RADIANS(G184))*COS(RADIANS(E192))*COS(RADIANS(AE182))))</f>
        <v>#DIV/0!</v>
      </c>
      <c r="AF184" t="e">
        <f>IF(DEGREES(ACOS(SIN(RADIANS(G184))*SIN(RADIANS(E192))+COS(RADIANS(G184))*COS(RADIANS(E192))*COS(RADIANS(AF182))))&gt;90,0,$F$4*$F$5/E191^2*(SIN(RADIANS(G184))*SIN(RADIANS(E192))+COS(RADIANS(G184))*COS(RADIANS(E192))*COS(RADIANS(AF182))))</f>
        <v>#DIV/0!</v>
      </c>
      <c r="AG184" t="e">
        <f>IF(DEGREES(ACOS(SIN(RADIANS(G184))*SIN(RADIANS(E192))+COS(RADIANS(G184))*COS(RADIANS(E192))*COS(RADIANS(AG182))))&gt;90,0,$F$4*$F$5/E191^2*(SIN(RADIANS(G184))*SIN(RADIANS(E192))+COS(RADIANS(G184))*COS(RADIANS(E192))*COS(RADIANS(AG182))))</f>
        <v>#DIV/0!</v>
      </c>
      <c r="AH184" t="e">
        <f>IF(DEGREES(ACOS(SIN(RADIANS(G184))*SIN(RADIANS(E192))+COS(RADIANS(G184))*COS(RADIANS(E192))*COS(RADIANS(AH182))))&gt;90,0,$F$4*$F$5/E191^2*(SIN(RADIANS(G184))*SIN(RADIANS(E192))+COS(RADIANS(G184))*COS(RADIANS(E192))*COS(RADIANS(AH182))))</f>
        <v>#DIV/0!</v>
      </c>
      <c r="AI184" t="e">
        <f>IF(DEGREES(ACOS(SIN(RADIANS(G184))*SIN(RADIANS(E192))+COS(RADIANS(G184))*COS(RADIANS(E192))*COS(RADIANS(AI182))))&gt;90,0,$F$4*$F$5/E191^2*(SIN(RADIANS(G184))*SIN(RADIANS(E192))+COS(RADIANS(G184))*COS(RADIANS(E192))*COS(RADIANS(AI182))))</f>
        <v>#DIV/0!</v>
      </c>
      <c r="AJ184" t="e">
        <f>IF(DEGREES(ACOS(SIN(RADIANS(G184))*SIN(RADIANS(E192))+COS(RADIANS(G184))*COS(RADIANS(E192))*COS(RADIANS(AJ182))))&gt;90,0,$F$4*$F$5/E191^2*(SIN(RADIANS(G184))*SIN(RADIANS(E192))+COS(RADIANS(G184))*COS(RADIANS(E192))*COS(RADIANS(AJ182))))</f>
        <v>#DIV/0!</v>
      </c>
      <c r="AK184" t="e">
        <f>IF(DEGREES(ACOS(SIN(RADIANS(G184))*SIN(RADIANS(E192))+COS(RADIANS(G184))*COS(RADIANS(E192))*COS(RADIANS(AK182))))&gt;90,0,$F$4*$F$5/E191^2*(SIN(RADIANS(G184))*SIN(RADIANS(E192))+COS(RADIANS(G184))*COS(RADIANS(E192))*COS(RADIANS(AK182))))</f>
        <v>#DIV/0!</v>
      </c>
      <c r="AL184" t="e">
        <f>IF(DEGREES(ACOS(SIN(RADIANS(G184))*SIN(RADIANS(E192))+COS(RADIANS(G184))*COS(RADIANS(E192))*COS(RADIANS(AL182))))&gt;90,0,$F$4*$F$5/E191^2*(SIN(RADIANS(G184))*SIN(RADIANS(E192))+COS(RADIANS(G184))*COS(RADIANS(E192))*COS(RADIANS(AL182))))</f>
        <v>#DIV/0!</v>
      </c>
      <c r="AM184" t="e">
        <f>IF(DEGREES(ACOS(SIN(RADIANS(G184))*SIN(RADIANS(E192))+COS(RADIANS(G184))*COS(RADIANS(E192))*COS(RADIANS(AM182))))&gt;90,0,$F$4*$F$5/E191^2*(SIN(RADIANS(G184))*SIN(RADIANS(E192))+COS(RADIANS(G184))*COS(RADIANS(E192))*COS(RADIANS(AM182))))</f>
        <v>#DIV/0!</v>
      </c>
      <c r="AN184" t="e">
        <f>IF(DEGREES(ACOS(SIN(RADIANS(G184))*SIN(RADIANS(E192))+COS(RADIANS(G184))*COS(RADIANS(E192))*COS(RADIANS(AN182))))&gt;90,0,$F$4*$F$5/E191^2*(SIN(RADIANS(G184))*SIN(RADIANS(E192))+COS(RADIANS(G184))*COS(RADIANS(E192))*COS(RADIANS(AN182))))</f>
        <v>#DIV/0!</v>
      </c>
      <c r="AO184" t="e">
        <f>IF(DEGREES(ACOS(SIN(RADIANS(G184))*SIN(RADIANS(E192))+COS(RADIANS(G184))*COS(RADIANS(E192))*COS(RADIANS(AO182))))&gt;90,0,$F$4*$F$5/E191^2*(SIN(RADIANS(G184))*SIN(RADIANS(E192))+COS(RADIANS(G184))*COS(RADIANS(E192))*COS(RADIANS(AO182))))</f>
        <v>#DIV/0!</v>
      </c>
      <c r="AP184" t="e">
        <f>IF(DEGREES(ACOS(SIN(RADIANS(G184))*SIN(RADIANS(E192))+COS(RADIANS(G184))*COS(RADIANS(E192))*COS(RADIANS(AP182))))&gt;90,0,$F$4*$F$5/E191^2*(SIN(RADIANS(G184))*SIN(RADIANS(E192))+COS(RADIANS(G184))*COS(RADIANS(E192))*COS(RADIANS(AP182))))</f>
        <v>#DIV/0!</v>
      </c>
      <c r="AQ184" t="e">
        <f>IF(DEGREES(ACOS(SIN(RADIANS(G184))*SIN(RADIANS(E192))+COS(RADIANS(G184))*COS(RADIANS(E192))*COS(RADIANS(AQ182))))&gt;90,0,$F$4*$F$5/E191^2*(SIN(RADIANS(G184))*SIN(RADIANS(E192))+COS(RADIANS(G184))*COS(RADIANS(E192))*COS(RADIANS(AQ182))))</f>
        <v>#DIV/0!</v>
      </c>
      <c r="AR184" t="e">
        <f>IF(DEGREES(ACOS(SIN(RADIANS(G184))*SIN(RADIANS(E192))+COS(RADIANS(G184))*COS(RADIANS(E192))*COS(RADIANS(AR182))))&gt;90,0,$F$4*$F$5/E191^2*(SIN(RADIANS(G184))*SIN(RADIANS(E192))+COS(RADIANS(G184))*COS(RADIANS(E192))*COS(RADIANS(AR182))))</f>
        <v>#DIV/0!</v>
      </c>
    </row>
    <row r="185" spans="2:44" x14ac:dyDescent="0.5">
      <c r="B185" t="s">
        <v>726</v>
      </c>
      <c r="E185" cm="1">
        <f t="array" ref="E185">INDEX($D$1751:$AM$1751,0,MATCH(E184-IF(E184&lt;360,0,360),$D$1700:$AM$1700,0))+IF(E184&gt;350,360,0)</f>
        <v>59.999999999999986</v>
      </c>
      <c r="G185">
        <v>80</v>
      </c>
      <c r="I185">
        <f>IF(DEGREES(ACOS(SIN(RADIANS(G185))*SIN(RADIANS(E192))+COS(RADIANS(G185))*COS(RADIANS(E192))*COS(RADIANS(I182))))&gt;90,0,$F$4*$F$5/E191^2*(SIN(RADIANS(G185))*SIN(RADIANS(E192))+COS(RADIANS(G185))*COS(RADIANS(E192))*COS(RADIANS(I182))))</f>
        <v>0</v>
      </c>
      <c r="J185">
        <f>IF(DEGREES(ACOS(SIN(RADIANS(G185))*SIN(RADIANS(E192))+COS(RADIANS(G185))*COS(RADIANS(E192))*COS(RADIANS(J182))))&gt;90,0,$F$4*$F$5/E191^2*(SIN(RADIANS(G185))*SIN(RADIANS(E192))+COS(RADIANS(G185))*COS(RADIANS(E192))*COS(RADIANS(J182))))</f>
        <v>0</v>
      </c>
      <c r="K185">
        <f>IF(DEGREES(ACOS(SIN(RADIANS(G185))*SIN(RADIANS(E192))+COS(RADIANS(G185))*COS(RADIANS(E192))*COS(RADIANS(K182))))&gt;90,0,$F$4*$F$5/E191^2*(SIN(RADIANS(G185))*SIN(RADIANS(E192))+COS(RADIANS(G185))*COS(RADIANS(E192))*COS(RADIANS(K182))))</f>
        <v>0</v>
      </c>
      <c r="L185">
        <f>IF(DEGREES(ACOS(SIN(RADIANS(G185))*SIN(RADIANS(E192))+COS(RADIANS(G185))*COS(RADIANS(E192))*COS(RADIANS(L182))))&gt;90,0,$F$4*$F$5/E191^2*(SIN(RADIANS(G185))*SIN(RADIANS(E192))+COS(RADIANS(G185))*COS(RADIANS(E192))*COS(RADIANS(L182))))</f>
        <v>0</v>
      </c>
      <c r="M185">
        <f>IF(DEGREES(ACOS(SIN(RADIANS(G185))*SIN(RADIANS(E192))+COS(RADIANS(G185))*COS(RADIANS(E192))*COS(RADIANS(M182))))&gt;90,0,$F$4*$F$5/E191^2*(SIN(RADIANS(G185))*SIN(RADIANS(E192))+COS(RADIANS(G185))*COS(RADIANS(E192))*COS(RADIANS(M182))))</f>
        <v>0</v>
      </c>
      <c r="N185">
        <f>IF(DEGREES(ACOS(SIN(RADIANS(G185))*SIN(RADIANS(E192))+COS(RADIANS(G185))*COS(RADIANS(E192))*COS(RADIANS(N182))))&gt;90,0,$F$4*$F$5/E191^2*(SIN(RADIANS(G185))*SIN(RADIANS(E192))+COS(RADIANS(G185))*COS(RADIANS(E192))*COS(RADIANS(N182))))</f>
        <v>0</v>
      </c>
      <c r="O185">
        <f>IF(DEGREES(ACOS(SIN(RADIANS(G185))*SIN(RADIANS(E192))+COS(RADIANS(G185))*COS(RADIANS(E192))*COS(RADIANS(O182))))&gt;90,0,$F$4*$F$5/E191^2*(SIN(RADIANS(G185))*SIN(RADIANS(E192))+COS(RADIANS(G185))*COS(RADIANS(E192))*COS(RADIANS(O182))))</f>
        <v>0</v>
      </c>
      <c r="P185">
        <f>IF(DEGREES(ACOS(SIN(RADIANS(G185))*SIN(RADIANS(E192))+COS(RADIANS(G185))*COS(RADIANS(E192))*COS(RADIANS(P182))))&gt;90,0,$F$4*$F$5/E191^2*(SIN(RADIANS(G185))*SIN(RADIANS(E192))+COS(RADIANS(G185))*COS(RADIANS(E192))*COS(RADIANS(P182))))</f>
        <v>0</v>
      </c>
      <c r="Q185">
        <f>IF(DEGREES(ACOS(SIN(RADIANS(G185))*SIN(RADIANS(E192))+COS(RADIANS(G185))*COS(RADIANS(E192))*COS(RADIANS(Q182))))&gt;90,0,$F$4*$F$5/E191^2*(SIN(RADIANS(G185))*SIN(RADIANS(E192))+COS(RADIANS(G185))*COS(RADIANS(E192))*COS(RADIANS(Q182))))</f>
        <v>0</v>
      </c>
      <c r="R185" t="e">
        <f>IF(DEGREES(ACOS(SIN(RADIANS(G185))*SIN(RADIANS(E192))+COS(RADIANS(G185))*COS(RADIANS(E192))*COS(RADIANS(R182))))&gt;90,0,$F$4*$F$5/E191^2*(SIN(RADIANS(G185))*SIN(RADIANS(E192))+COS(RADIANS(G185))*COS(RADIANS(E192))*COS(RADIANS(R182))))</f>
        <v>#DIV/0!</v>
      </c>
      <c r="S185" t="e">
        <f>IF(DEGREES(ACOS(SIN(RADIANS(G185))*SIN(RADIANS(E192))+COS(RADIANS(G185))*COS(RADIANS(E192))*COS(RADIANS(S182))))&gt;90,0,$F$4*$F$5/E191^2*(SIN(RADIANS(G185))*SIN(RADIANS(E192))+COS(RADIANS(G185))*COS(RADIANS(E192))*COS(RADIANS(S182))))</f>
        <v>#DIV/0!</v>
      </c>
      <c r="T185" t="e">
        <f>IF(DEGREES(ACOS(SIN(RADIANS(G185))*SIN(RADIANS(E192))+COS(RADIANS(G185))*COS(RADIANS(E192))*COS(RADIANS(T182))))&gt;90,0,$F$4*$F$5/E191^2*(SIN(RADIANS(G185))*SIN(RADIANS(E192))+COS(RADIANS(G185))*COS(RADIANS(E192))*COS(RADIANS(T182))))</f>
        <v>#DIV/0!</v>
      </c>
      <c r="U185" t="e">
        <f>IF(DEGREES(ACOS(SIN(RADIANS(G185))*SIN(RADIANS(E192))+COS(RADIANS(G185))*COS(RADIANS(E192))*COS(RADIANS(U182))))&gt;90,0,$F$4*$F$5/E191^2*(SIN(RADIANS(G185))*SIN(RADIANS(E192))+COS(RADIANS(G185))*COS(RADIANS(E192))*COS(RADIANS(U182))))</f>
        <v>#DIV/0!</v>
      </c>
      <c r="V185" t="e">
        <f>IF(DEGREES(ACOS(SIN(RADIANS(G185))*SIN(RADIANS(E192))+COS(RADIANS(G185))*COS(RADIANS(E192))*COS(RADIANS(V182))))&gt;90,0,$F$4*$F$5/E191^2*(SIN(RADIANS(G185))*SIN(RADIANS(E192))+COS(RADIANS(G185))*COS(RADIANS(E192))*COS(RADIANS(V182))))</f>
        <v>#DIV/0!</v>
      </c>
      <c r="W185" t="e">
        <f>IF(DEGREES(ACOS(SIN(RADIANS(G185))*SIN(RADIANS(E192))+COS(RADIANS(G185))*COS(RADIANS(E192))*COS(RADIANS(W182))))&gt;90,0,$F$4*$F$5/E191^2*(SIN(RADIANS(G185))*SIN(RADIANS(E192))+COS(RADIANS(G185))*COS(RADIANS(E192))*COS(RADIANS(W182))))</f>
        <v>#DIV/0!</v>
      </c>
      <c r="X185" t="e">
        <f>IF(DEGREES(ACOS(SIN(RADIANS(G185))*SIN(RADIANS(E192))+COS(RADIANS(G185))*COS(RADIANS(E192))*COS(RADIANS(X182))))&gt;90,0,$F$4*$F$5/E191^2*(SIN(RADIANS(G185))*SIN(RADIANS(E192))+COS(RADIANS(G185))*COS(RADIANS(E192))*COS(RADIANS(X182))))</f>
        <v>#DIV/0!</v>
      </c>
      <c r="Y185" t="e">
        <f>IF(DEGREES(ACOS(SIN(RADIANS(G185))*SIN(RADIANS(E192))+COS(RADIANS(G185))*COS(RADIANS(E192))*COS(RADIANS(Y182))))&gt;90,0,$F$4*$F$5/E191^2*(SIN(RADIANS(G185))*SIN(RADIANS(E192))+COS(RADIANS(G185))*COS(RADIANS(E192))*COS(RADIANS(Y182))))</f>
        <v>#DIV/0!</v>
      </c>
      <c r="Z185" t="e">
        <f>IF(DEGREES(ACOS(SIN(RADIANS(G185))*SIN(RADIANS(E192))+COS(RADIANS(G185))*COS(RADIANS(E192))*COS(RADIANS(Z182))))&gt;90,0,$F$4*$F$5/E191^2*(SIN(RADIANS(G185))*SIN(RADIANS(E192))+COS(RADIANS(G185))*COS(RADIANS(E192))*COS(RADIANS(Z182))))</f>
        <v>#DIV/0!</v>
      </c>
      <c r="AA185" t="e">
        <f>IF(DEGREES(ACOS(SIN(RADIANS(G185))*SIN(RADIANS(E192))+COS(RADIANS(G185))*COS(RADIANS(E192))*COS(RADIANS(AA182))))&gt;90,0,$F$4*$F$5/E191^2*(SIN(RADIANS(G185))*SIN(RADIANS(E192))+COS(RADIANS(G185))*COS(RADIANS(E192))*COS(RADIANS(AA182))))</f>
        <v>#DIV/0!</v>
      </c>
      <c r="AB185" t="e">
        <f>IF(DEGREES(ACOS(SIN(RADIANS(G185))*SIN(RADIANS(E192))+COS(RADIANS(G185))*COS(RADIANS(E192))*COS(RADIANS(AB182))))&gt;90,0,$F$4*$F$5/E191^2*(SIN(RADIANS(G185))*SIN(RADIANS(E192))+COS(RADIANS(G185))*COS(RADIANS(E192))*COS(RADIANS(AB182))))</f>
        <v>#DIV/0!</v>
      </c>
      <c r="AC185" t="e">
        <f>IF(DEGREES(ACOS(SIN(RADIANS(G185))*SIN(RADIANS(E192))+COS(RADIANS(G185))*COS(RADIANS(E192))*COS(RADIANS(AC182))))&gt;90,0,$F$4*$F$5/E191^2*(SIN(RADIANS(G185))*SIN(RADIANS(E192))+COS(RADIANS(G185))*COS(RADIANS(E192))*COS(RADIANS(AC182))))</f>
        <v>#DIV/0!</v>
      </c>
      <c r="AD185" t="e">
        <f>IF(DEGREES(ACOS(SIN(RADIANS(G185))*SIN(RADIANS(E192))+COS(RADIANS(G185))*COS(RADIANS(E192))*COS(RADIANS(AD182))))&gt;90,0,$F$4*$F$5/E191^2*(SIN(RADIANS(G185))*SIN(RADIANS(E192))+COS(RADIANS(G185))*COS(RADIANS(E192))*COS(RADIANS(AD182))))</f>
        <v>#DIV/0!</v>
      </c>
      <c r="AE185" t="e">
        <f>IF(DEGREES(ACOS(SIN(RADIANS(G185))*SIN(RADIANS(E192))+COS(RADIANS(G185))*COS(RADIANS(E192))*COS(RADIANS(AE182))))&gt;90,0,$F$4*$F$5/E191^2*(SIN(RADIANS(G185))*SIN(RADIANS(E192))+COS(RADIANS(G185))*COS(RADIANS(E192))*COS(RADIANS(AE182))))</f>
        <v>#DIV/0!</v>
      </c>
      <c r="AF185" t="e">
        <f>IF(DEGREES(ACOS(SIN(RADIANS(G185))*SIN(RADIANS(E192))+COS(RADIANS(G185))*COS(RADIANS(E192))*COS(RADIANS(AF182))))&gt;90,0,$F$4*$F$5/E191^2*(SIN(RADIANS(G185))*SIN(RADIANS(E192))+COS(RADIANS(G185))*COS(RADIANS(E192))*COS(RADIANS(AF182))))</f>
        <v>#DIV/0!</v>
      </c>
      <c r="AG185" t="e">
        <f>IF(DEGREES(ACOS(SIN(RADIANS(G185))*SIN(RADIANS(E192))+COS(RADIANS(G185))*COS(RADIANS(E192))*COS(RADIANS(AG182))))&gt;90,0,$F$4*$F$5/E191^2*(SIN(RADIANS(G185))*SIN(RADIANS(E192))+COS(RADIANS(G185))*COS(RADIANS(E192))*COS(RADIANS(AG182))))</f>
        <v>#DIV/0!</v>
      </c>
      <c r="AH185" t="e">
        <f>IF(DEGREES(ACOS(SIN(RADIANS(G185))*SIN(RADIANS(E192))+COS(RADIANS(G185))*COS(RADIANS(E192))*COS(RADIANS(AH182))))&gt;90,0,$F$4*$F$5/E191^2*(SIN(RADIANS(G185))*SIN(RADIANS(E192))+COS(RADIANS(G185))*COS(RADIANS(E192))*COS(RADIANS(AH182))))</f>
        <v>#DIV/0!</v>
      </c>
      <c r="AI185" t="e">
        <f>IF(DEGREES(ACOS(SIN(RADIANS(G185))*SIN(RADIANS(E192))+COS(RADIANS(G185))*COS(RADIANS(E192))*COS(RADIANS(AI182))))&gt;90,0,$F$4*$F$5/E191^2*(SIN(RADIANS(G185))*SIN(RADIANS(E192))+COS(RADIANS(G185))*COS(RADIANS(E192))*COS(RADIANS(AI182))))</f>
        <v>#DIV/0!</v>
      </c>
      <c r="AJ185" t="e">
        <f>IF(DEGREES(ACOS(SIN(RADIANS(G185))*SIN(RADIANS(E192))+COS(RADIANS(G185))*COS(RADIANS(E192))*COS(RADIANS(AJ182))))&gt;90,0,$F$4*$F$5/E191^2*(SIN(RADIANS(G185))*SIN(RADIANS(E192))+COS(RADIANS(G185))*COS(RADIANS(E192))*COS(RADIANS(AJ182))))</f>
        <v>#DIV/0!</v>
      </c>
      <c r="AK185">
        <f>IF(DEGREES(ACOS(SIN(RADIANS(G185))*SIN(RADIANS(E192))+COS(RADIANS(G185))*COS(RADIANS(E192))*COS(RADIANS(AK182))))&gt;90,0,$F$4*$F$5/E191^2*(SIN(RADIANS(G185))*SIN(RADIANS(E192))+COS(RADIANS(G185))*COS(RADIANS(E192))*COS(RADIANS(AK182))))</f>
        <v>0</v>
      </c>
      <c r="AL185">
        <f>IF(DEGREES(ACOS(SIN(RADIANS(G185))*SIN(RADIANS(E192))+COS(RADIANS(G185))*COS(RADIANS(E192))*COS(RADIANS(AL182))))&gt;90,0,$F$4*$F$5/E191^2*(SIN(RADIANS(G185))*SIN(RADIANS(E192))+COS(RADIANS(G185))*COS(RADIANS(E192))*COS(RADIANS(AL182))))</f>
        <v>0</v>
      </c>
      <c r="AM185">
        <f>IF(DEGREES(ACOS(SIN(RADIANS(G185))*SIN(RADIANS(E192))+COS(RADIANS(G185))*COS(RADIANS(E192))*COS(RADIANS(AM182))))&gt;90,0,$F$4*$F$5/E191^2*(SIN(RADIANS(G185))*SIN(RADIANS(E192))+COS(RADIANS(G185))*COS(RADIANS(E192))*COS(RADIANS(AM182))))</f>
        <v>0</v>
      </c>
      <c r="AN185">
        <f>IF(DEGREES(ACOS(SIN(RADIANS(G185))*SIN(RADIANS(E192))+COS(RADIANS(G185))*COS(RADIANS(E192))*COS(RADIANS(AN182))))&gt;90,0,$F$4*$F$5/E191^2*(SIN(RADIANS(G185))*SIN(RADIANS(E192))+COS(RADIANS(G185))*COS(RADIANS(E192))*COS(RADIANS(AN182))))</f>
        <v>0</v>
      </c>
      <c r="AO185">
        <f>IF(DEGREES(ACOS(SIN(RADIANS(G185))*SIN(RADIANS(E192))+COS(RADIANS(G185))*COS(RADIANS(E192))*COS(RADIANS(AO182))))&gt;90,0,$F$4*$F$5/E191^2*(SIN(RADIANS(G185))*SIN(RADIANS(E192))+COS(RADIANS(G185))*COS(RADIANS(E192))*COS(RADIANS(AO182))))</f>
        <v>0</v>
      </c>
      <c r="AP185">
        <f>IF(DEGREES(ACOS(SIN(RADIANS(G185))*SIN(RADIANS(E192))+COS(RADIANS(G185))*COS(RADIANS(E192))*COS(RADIANS(AP182))))&gt;90,0,$F$4*$F$5/E191^2*(SIN(RADIANS(G185))*SIN(RADIANS(E192))+COS(RADIANS(G185))*COS(RADIANS(E192))*COS(RADIANS(AP182))))</f>
        <v>0</v>
      </c>
      <c r="AQ185">
        <f>IF(DEGREES(ACOS(SIN(RADIANS(G185))*SIN(RADIANS(E192))+COS(RADIANS(G185))*COS(RADIANS(E192))*COS(RADIANS(AQ182))))&gt;90,0,$F$4*$F$5/E191^2*(SIN(RADIANS(G185))*SIN(RADIANS(E192))+COS(RADIANS(G185))*COS(RADIANS(E192))*COS(RADIANS(AQ182))))</f>
        <v>0</v>
      </c>
      <c r="AR185">
        <f>IF(DEGREES(ACOS(SIN(RADIANS(G185))*SIN(RADIANS(E192))+COS(RADIANS(G185))*COS(RADIANS(E192))*COS(RADIANS(AR182))))&gt;90,0,$F$4*$F$5/E191^2*(SIN(RADIANS(G185))*SIN(RADIANS(E192))+COS(RADIANS(G185))*COS(RADIANS(E192))*COS(RADIANS(AR182))))</f>
        <v>0</v>
      </c>
    </row>
    <row r="186" spans="2:44" x14ac:dyDescent="0.5">
      <c r="B186" s="40" t="s">
        <v>781</v>
      </c>
      <c r="E186">
        <f>IF(E185-$F$13&lt;0,E185-$F$13+360,IF(E185-$F$13&gt;360,E185-$F$13-360,E185-$F$13))</f>
        <v>150</v>
      </c>
      <c r="G186">
        <v>70</v>
      </c>
      <c r="I186">
        <f>IF(DEGREES(ACOS(SIN(RADIANS(G186))*SIN(RADIANS(E192))+COS(RADIANS(G186))*COS(RADIANS(E192))*COS(RADIANS(I182))))&gt;90,0,$F$4*$F$5/E191^2*(SIN(RADIANS(G186))*SIN(RADIANS(E192))+COS(RADIANS(G186))*COS(RADIANS(E192))*COS(RADIANS(I182))))</f>
        <v>0</v>
      </c>
      <c r="J186">
        <f>IF(DEGREES(ACOS(SIN(RADIANS(G186))*SIN(RADIANS(E192))+COS(RADIANS(G186))*COS(RADIANS(E192))*COS(RADIANS(J182))))&gt;90,0,$F$4*$F$5/E191^2*(SIN(RADIANS(G186))*SIN(RADIANS(E192))+COS(RADIANS(G186))*COS(RADIANS(E192))*COS(RADIANS(J182))))</f>
        <v>0</v>
      </c>
      <c r="K186">
        <f>IF(DEGREES(ACOS(SIN(RADIANS(G186))*SIN(RADIANS(E192))+COS(RADIANS(G186))*COS(RADIANS(E192))*COS(RADIANS(K182))))&gt;90,0,$F$4*$F$5/E191^2*(SIN(RADIANS(G186))*SIN(RADIANS(E192))+COS(RADIANS(G186))*COS(RADIANS(E192))*COS(RADIANS(K182))))</f>
        <v>0</v>
      </c>
      <c r="L186">
        <f>IF(DEGREES(ACOS(SIN(RADIANS(G186))*SIN(RADIANS(E192))+COS(RADIANS(G186))*COS(RADIANS(E192))*COS(RADIANS(L182))))&gt;90,0,$F$4*$F$5/E191^2*(SIN(RADIANS(G186))*SIN(RADIANS(E192))+COS(RADIANS(G186))*COS(RADIANS(E192))*COS(RADIANS(L182))))</f>
        <v>0</v>
      </c>
      <c r="M186">
        <f>IF(DEGREES(ACOS(SIN(RADIANS(G186))*SIN(RADIANS(E192))+COS(RADIANS(G186))*COS(RADIANS(E192))*COS(RADIANS(M182))))&gt;90,0,$F$4*$F$5/E191^2*(SIN(RADIANS(G186))*SIN(RADIANS(E192))+COS(RADIANS(G186))*COS(RADIANS(E192))*COS(RADIANS(M182))))</f>
        <v>0</v>
      </c>
      <c r="N186">
        <f>IF(DEGREES(ACOS(SIN(RADIANS(G186))*SIN(RADIANS(E192))+COS(RADIANS(G186))*COS(RADIANS(E192))*COS(RADIANS(N182))))&gt;90,0,$F$4*$F$5/E191^2*(SIN(RADIANS(G186))*SIN(RADIANS(E192))+COS(RADIANS(G186))*COS(RADIANS(E192))*COS(RADIANS(N182))))</f>
        <v>0</v>
      </c>
      <c r="O186">
        <f>IF(DEGREES(ACOS(SIN(RADIANS(G186))*SIN(RADIANS(E192))+COS(RADIANS(G186))*COS(RADIANS(E192))*COS(RADIANS(O182))))&gt;90,0,$F$4*$F$5/E191^2*(SIN(RADIANS(G186))*SIN(RADIANS(E192))+COS(RADIANS(G186))*COS(RADIANS(E192))*COS(RADIANS(O182))))</f>
        <v>0</v>
      </c>
      <c r="P186">
        <f>IF(DEGREES(ACOS(SIN(RADIANS(G186))*SIN(RADIANS(E192))+COS(RADIANS(G186))*COS(RADIANS(E192))*COS(RADIANS(P182))))&gt;90,0,$F$4*$F$5/E191^2*(SIN(RADIANS(G186))*SIN(RADIANS(E192))+COS(RADIANS(G186))*COS(RADIANS(E192))*COS(RADIANS(P182))))</f>
        <v>0</v>
      </c>
      <c r="Q186">
        <f>IF(DEGREES(ACOS(SIN(RADIANS(G186))*SIN(RADIANS(E192))+COS(RADIANS(G186))*COS(RADIANS(E192))*COS(RADIANS(Q182))))&gt;90,0,$F$4*$F$5/E191^2*(SIN(RADIANS(G186))*SIN(RADIANS(E192))+COS(RADIANS(G186))*COS(RADIANS(E192))*COS(RADIANS(Q182))))</f>
        <v>0</v>
      </c>
      <c r="R186" t="e">
        <f>IF(DEGREES(ACOS(SIN(RADIANS(G186))*SIN(RADIANS(E192))+COS(RADIANS(G186))*COS(RADIANS(E192))*COS(RADIANS(R182))))&gt;90,0,$F$4*$F$5/E191^2*(SIN(RADIANS(G186))*SIN(RADIANS(E192))+COS(RADIANS(G186))*COS(RADIANS(E192))*COS(RADIANS(R182))))</f>
        <v>#DIV/0!</v>
      </c>
      <c r="S186" t="e">
        <f>IF(DEGREES(ACOS(SIN(RADIANS(G186))*SIN(RADIANS(E192))+COS(RADIANS(G186))*COS(RADIANS(E192))*COS(RADIANS(S182))))&gt;90,0,$F$4*$F$5/E191^2*(SIN(RADIANS(G186))*SIN(RADIANS(E192))+COS(RADIANS(G186))*COS(RADIANS(E192))*COS(RADIANS(S182))))</f>
        <v>#DIV/0!</v>
      </c>
      <c r="T186" t="e">
        <f>IF(DEGREES(ACOS(SIN(RADIANS(G186))*SIN(RADIANS(E192))+COS(RADIANS(G186))*COS(RADIANS(E192))*COS(RADIANS(T182))))&gt;90,0,$F$4*$F$5/E191^2*(SIN(RADIANS(G186))*SIN(RADIANS(E192))+COS(RADIANS(G186))*COS(RADIANS(E192))*COS(RADIANS(T182))))</f>
        <v>#DIV/0!</v>
      </c>
      <c r="U186" t="e">
        <f>IF(DEGREES(ACOS(SIN(RADIANS(G186))*SIN(RADIANS(E192))+COS(RADIANS(G186))*COS(RADIANS(E192))*COS(RADIANS(U182))))&gt;90,0,$F$4*$F$5/E191^2*(SIN(RADIANS(G186))*SIN(RADIANS(E192))+COS(RADIANS(G186))*COS(RADIANS(E192))*COS(RADIANS(U182))))</f>
        <v>#DIV/0!</v>
      </c>
      <c r="V186" t="e">
        <f>IF(DEGREES(ACOS(SIN(RADIANS(G186))*SIN(RADIANS(E192))+COS(RADIANS(G186))*COS(RADIANS(E192))*COS(RADIANS(V182))))&gt;90,0,$F$4*$F$5/E191^2*(SIN(RADIANS(G186))*SIN(RADIANS(E192))+COS(RADIANS(G186))*COS(RADIANS(E192))*COS(RADIANS(V182))))</f>
        <v>#DIV/0!</v>
      </c>
      <c r="W186" t="e">
        <f>IF(DEGREES(ACOS(SIN(RADIANS(G186))*SIN(RADIANS(E192))+COS(RADIANS(G186))*COS(RADIANS(E192))*COS(RADIANS(W182))))&gt;90,0,$F$4*$F$5/E191^2*(SIN(RADIANS(G186))*SIN(RADIANS(E192))+COS(RADIANS(G186))*COS(RADIANS(E192))*COS(RADIANS(W182))))</f>
        <v>#DIV/0!</v>
      </c>
      <c r="X186" t="e">
        <f>IF(DEGREES(ACOS(SIN(RADIANS(G186))*SIN(RADIANS(E192))+COS(RADIANS(G186))*COS(RADIANS(E192))*COS(RADIANS(X182))))&gt;90,0,$F$4*$F$5/E191^2*(SIN(RADIANS(G186))*SIN(RADIANS(E192))+COS(RADIANS(G186))*COS(RADIANS(E192))*COS(RADIANS(X182))))</f>
        <v>#DIV/0!</v>
      </c>
      <c r="Y186" t="e">
        <f>IF(DEGREES(ACOS(SIN(RADIANS(G186))*SIN(RADIANS(E192))+COS(RADIANS(G186))*COS(RADIANS(E192))*COS(RADIANS(Y182))))&gt;90,0,$F$4*$F$5/E191^2*(SIN(RADIANS(G186))*SIN(RADIANS(E192))+COS(RADIANS(G186))*COS(RADIANS(E192))*COS(RADIANS(Y182))))</f>
        <v>#DIV/0!</v>
      </c>
      <c r="Z186" t="e">
        <f>IF(DEGREES(ACOS(SIN(RADIANS(G186))*SIN(RADIANS(E192))+COS(RADIANS(G186))*COS(RADIANS(E192))*COS(RADIANS(Z182))))&gt;90,0,$F$4*$F$5/E191^2*(SIN(RADIANS(G186))*SIN(RADIANS(E192))+COS(RADIANS(G186))*COS(RADIANS(E192))*COS(RADIANS(Z182))))</f>
        <v>#DIV/0!</v>
      </c>
      <c r="AA186" t="e">
        <f>IF(DEGREES(ACOS(SIN(RADIANS(G186))*SIN(RADIANS(E192))+COS(RADIANS(G186))*COS(RADIANS(E192))*COS(RADIANS(AA182))))&gt;90,0,$F$4*$F$5/E191^2*(SIN(RADIANS(G186))*SIN(RADIANS(E192))+COS(RADIANS(G186))*COS(RADIANS(E192))*COS(RADIANS(AA182))))</f>
        <v>#DIV/0!</v>
      </c>
      <c r="AB186" t="e">
        <f>IF(DEGREES(ACOS(SIN(RADIANS(G186))*SIN(RADIANS(E192))+COS(RADIANS(G186))*COS(RADIANS(E192))*COS(RADIANS(AB182))))&gt;90,0,$F$4*$F$5/E191^2*(SIN(RADIANS(G186))*SIN(RADIANS(E192))+COS(RADIANS(G186))*COS(RADIANS(E192))*COS(RADIANS(AB182))))</f>
        <v>#DIV/0!</v>
      </c>
      <c r="AC186" t="e">
        <f>IF(DEGREES(ACOS(SIN(RADIANS(G186))*SIN(RADIANS(E192))+COS(RADIANS(G186))*COS(RADIANS(E192))*COS(RADIANS(AC182))))&gt;90,0,$F$4*$F$5/E191^2*(SIN(RADIANS(G186))*SIN(RADIANS(E192))+COS(RADIANS(G186))*COS(RADIANS(E192))*COS(RADIANS(AC182))))</f>
        <v>#DIV/0!</v>
      </c>
      <c r="AD186" t="e">
        <f>IF(DEGREES(ACOS(SIN(RADIANS(G186))*SIN(RADIANS(E192))+COS(RADIANS(G186))*COS(RADIANS(E192))*COS(RADIANS(AD182))))&gt;90,0,$F$4*$F$5/E191^2*(SIN(RADIANS(G186))*SIN(RADIANS(E192))+COS(RADIANS(G186))*COS(RADIANS(E192))*COS(RADIANS(AD182))))</f>
        <v>#DIV/0!</v>
      </c>
      <c r="AE186" t="e">
        <f>IF(DEGREES(ACOS(SIN(RADIANS(G186))*SIN(RADIANS(E192))+COS(RADIANS(G186))*COS(RADIANS(E192))*COS(RADIANS(AE182))))&gt;90,0,$F$4*$F$5/E191^2*(SIN(RADIANS(G186))*SIN(RADIANS(E192))+COS(RADIANS(G186))*COS(RADIANS(E192))*COS(RADIANS(AE182))))</f>
        <v>#DIV/0!</v>
      </c>
      <c r="AF186" t="e">
        <f>IF(DEGREES(ACOS(SIN(RADIANS(G186))*SIN(RADIANS(E192))+COS(RADIANS(G186))*COS(RADIANS(E192))*COS(RADIANS(AF182))))&gt;90,0,$F$4*$F$5/E191^2*(SIN(RADIANS(G186))*SIN(RADIANS(E192))+COS(RADIANS(G186))*COS(RADIANS(E192))*COS(RADIANS(AF182))))</f>
        <v>#DIV/0!</v>
      </c>
      <c r="AG186" t="e">
        <f>IF(DEGREES(ACOS(SIN(RADIANS(G186))*SIN(RADIANS(E192))+COS(RADIANS(G186))*COS(RADIANS(E192))*COS(RADIANS(AG182))))&gt;90,0,$F$4*$F$5/E191^2*(SIN(RADIANS(G186))*SIN(RADIANS(E192))+COS(RADIANS(G186))*COS(RADIANS(E192))*COS(RADIANS(AG182))))</f>
        <v>#DIV/0!</v>
      </c>
      <c r="AH186" t="e">
        <f>IF(DEGREES(ACOS(SIN(RADIANS(G186))*SIN(RADIANS(E192))+COS(RADIANS(G186))*COS(RADIANS(E192))*COS(RADIANS(AH182))))&gt;90,0,$F$4*$F$5/E191^2*(SIN(RADIANS(G186))*SIN(RADIANS(E192))+COS(RADIANS(G186))*COS(RADIANS(E192))*COS(RADIANS(AH182))))</f>
        <v>#DIV/0!</v>
      </c>
      <c r="AI186" t="e">
        <f>IF(DEGREES(ACOS(SIN(RADIANS(G186))*SIN(RADIANS(E192))+COS(RADIANS(G186))*COS(RADIANS(E192))*COS(RADIANS(AI182))))&gt;90,0,$F$4*$F$5/E191^2*(SIN(RADIANS(G186))*SIN(RADIANS(E192))+COS(RADIANS(G186))*COS(RADIANS(E192))*COS(RADIANS(AI182))))</f>
        <v>#DIV/0!</v>
      </c>
      <c r="AJ186" t="e">
        <f>IF(DEGREES(ACOS(SIN(RADIANS(G186))*SIN(RADIANS(E192))+COS(RADIANS(G186))*COS(RADIANS(E192))*COS(RADIANS(AJ182))))&gt;90,0,$F$4*$F$5/E191^2*(SIN(RADIANS(G186))*SIN(RADIANS(E192))+COS(RADIANS(G186))*COS(RADIANS(E192))*COS(RADIANS(AJ182))))</f>
        <v>#DIV/0!</v>
      </c>
      <c r="AK186">
        <f>IF(DEGREES(ACOS(SIN(RADIANS(G186))*SIN(RADIANS(E192))+COS(RADIANS(G186))*COS(RADIANS(E192))*COS(RADIANS(AK182))))&gt;90,0,$F$4*$F$5/E191^2*(SIN(RADIANS(G186))*SIN(RADIANS(E192))+COS(RADIANS(G186))*COS(RADIANS(E192))*COS(RADIANS(AK182))))</f>
        <v>0</v>
      </c>
      <c r="AL186">
        <f>IF(DEGREES(ACOS(SIN(RADIANS(G186))*SIN(RADIANS(E192))+COS(RADIANS(G186))*COS(RADIANS(E192))*COS(RADIANS(AL182))))&gt;90,0,$F$4*$F$5/E191^2*(SIN(RADIANS(G186))*SIN(RADIANS(E192))+COS(RADIANS(G186))*COS(RADIANS(E192))*COS(RADIANS(AL182))))</f>
        <v>0</v>
      </c>
      <c r="AM186">
        <f>IF(DEGREES(ACOS(SIN(RADIANS(G186))*SIN(RADIANS(E192))+COS(RADIANS(G186))*COS(RADIANS(E192))*COS(RADIANS(AM182))))&gt;90,0,$F$4*$F$5/E191^2*(SIN(RADIANS(G186))*SIN(RADIANS(E192))+COS(RADIANS(G186))*COS(RADIANS(E192))*COS(RADIANS(AM182))))</f>
        <v>0</v>
      </c>
      <c r="AN186">
        <f>IF(DEGREES(ACOS(SIN(RADIANS(G186))*SIN(RADIANS(E192))+COS(RADIANS(G186))*COS(RADIANS(E192))*COS(RADIANS(AN182))))&gt;90,0,$F$4*$F$5/E191^2*(SIN(RADIANS(G186))*SIN(RADIANS(E192))+COS(RADIANS(G186))*COS(RADIANS(E192))*COS(RADIANS(AN182))))</f>
        <v>0</v>
      </c>
      <c r="AO186">
        <f>IF(DEGREES(ACOS(SIN(RADIANS(G186))*SIN(RADIANS(E192))+COS(RADIANS(G186))*COS(RADIANS(E192))*COS(RADIANS(AO182))))&gt;90,0,$F$4*$F$5/E191^2*(SIN(RADIANS(G186))*SIN(RADIANS(E192))+COS(RADIANS(G186))*COS(RADIANS(E192))*COS(RADIANS(AO182))))</f>
        <v>0</v>
      </c>
      <c r="AP186">
        <f>IF(DEGREES(ACOS(SIN(RADIANS(G186))*SIN(RADIANS(E192))+COS(RADIANS(G186))*COS(RADIANS(E192))*COS(RADIANS(AP182))))&gt;90,0,$F$4*$F$5/E191^2*(SIN(RADIANS(G186))*SIN(RADIANS(E192))+COS(RADIANS(G186))*COS(RADIANS(E192))*COS(RADIANS(AP182))))</f>
        <v>0</v>
      </c>
      <c r="AQ186">
        <f>IF(DEGREES(ACOS(SIN(RADIANS(G186))*SIN(RADIANS(E192))+COS(RADIANS(G186))*COS(RADIANS(E192))*COS(RADIANS(AQ182))))&gt;90,0,$F$4*$F$5/E191^2*(SIN(RADIANS(G186))*SIN(RADIANS(E192))+COS(RADIANS(G186))*COS(RADIANS(E192))*COS(RADIANS(AQ182))))</f>
        <v>0</v>
      </c>
      <c r="AR186">
        <f>IF(DEGREES(ACOS(SIN(RADIANS(G186))*SIN(RADIANS(E192))+COS(RADIANS(G186))*COS(RADIANS(E192))*COS(RADIANS(AR182))))&gt;90,0,$F$4*$F$5/E191^2*(SIN(RADIANS(G186))*SIN(RADIANS(E192))+COS(RADIANS(G186))*COS(RADIANS(E192))*COS(RADIANS(AR182))))</f>
        <v>0</v>
      </c>
    </row>
    <row r="187" spans="2:44" x14ac:dyDescent="0.5">
      <c r="B187" s="40" t="s">
        <v>727</v>
      </c>
      <c r="E187">
        <f>IF(E184&lt;360,E184/360,(E184-360)/360)</f>
        <v>0.16666666666666666</v>
      </c>
      <c r="G187">
        <v>60</v>
      </c>
      <c r="I187">
        <f>IF(DEGREES(ACOS(SIN(RADIANS(G187))*SIN(RADIANS(E192))+COS(RADIANS(G187))*COS(RADIANS(E192))*COS(RADIANS(I182))))&gt;90,0,$F$4*$F$5/E191^2*(SIN(RADIANS(G187))*SIN(RADIANS(E192))+COS(RADIANS(G187))*COS(RADIANS(E192))*COS(RADIANS(I182))))</f>
        <v>0</v>
      </c>
      <c r="J187">
        <f>IF(DEGREES(ACOS(SIN(RADIANS(G187))*SIN(RADIANS(E192))+COS(RADIANS(G187))*COS(RADIANS(E192))*COS(RADIANS(J182))))&gt;90,0,$F$4*$F$5/E191^2*(SIN(RADIANS(G187))*SIN(RADIANS(E192))+COS(RADIANS(G187))*COS(RADIANS(E192))*COS(RADIANS(J182))))</f>
        <v>0</v>
      </c>
      <c r="K187">
        <f>IF(DEGREES(ACOS(SIN(RADIANS(G187))*SIN(RADIANS(E192))+COS(RADIANS(G187))*COS(RADIANS(E192))*COS(RADIANS(K182))))&gt;90,0,$F$4*$F$5/E191^2*(SIN(RADIANS(G187))*SIN(RADIANS(E192))+COS(RADIANS(G187))*COS(RADIANS(E192))*COS(RADIANS(K182))))</f>
        <v>0</v>
      </c>
      <c r="L187">
        <f>IF(DEGREES(ACOS(SIN(RADIANS(G187))*SIN(RADIANS(E192))+COS(RADIANS(G187))*COS(RADIANS(E192))*COS(RADIANS(L182))))&gt;90,0,$F$4*$F$5/E191^2*(SIN(RADIANS(G187))*SIN(RADIANS(E192))+COS(RADIANS(G187))*COS(RADIANS(E192))*COS(RADIANS(L182))))</f>
        <v>0</v>
      </c>
      <c r="M187">
        <f>IF(DEGREES(ACOS(SIN(RADIANS(G187))*SIN(RADIANS(E192))+COS(RADIANS(G187))*COS(RADIANS(E192))*COS(RADIANS(M182))))&gt;90,0,$F$4*$F$5/E191^2*(SIN(RADIANS(G187))*SIN(RADIANS(E192))+COS(RADIANS(G187))*COS(RADIANS(E192))*COS(RADIANS(M182))))</f>
        <v>0</v>
      </c>
      <c r="N187">
        <f>IF(DEGREES(ACOS(SIN(RADIANS(G187))*SIN(RADIANS(E192))+COS(RADIANS(G187))*COS(RADIANS(E192))*COS(RADIANS(N182))))&gt;90,0,$F$4*$F$5/E191^2*(SIN(RADIANS(G187))*SIN(RADIANS(E192))+COS(RADIANS(G187))*COS(RADIANS(E192))*COS(RADIANS(N182))))</f>
        <v>0</v>
      </c>
      <c r="O187">
        <f>IF(DEGREES(ACOS(SIN(RADIANS(G187))*SIN(RADIANS(E192))+COS(RADIANS(G187))*COS(RADIANS(E192))*COS(RADIANS(O182))))&gt;90,0,$F$4*$F$5/E191^2*(SIN(RADIANS(G187))*SIN(RADIANS(E192))+COS(RADIANS(G187))*COS(RADIANS(E192))*COS(RADIANS(O182))))</f>
        <v>0</v>
      </c>
      <c r="P187">
        <f>IF(DEGREES(ACOS(SIN(RADIANS(G187))*SIN(RADIANS(E192))+COS(RADIANS(G187))*COS(RADIANS(E192))*COS(RADIANS(P182))))&gt;90,0,$F$4*$F$5/E191^2*(SIN(RADIANS(G187))*SIN(RADIANS(E192))+COS(RADIANS(G187))*COS(RADIANS(E192))*COS(RADIANS(P182))))</f>
        <v>0</v>
      </c>
      <c r="Q187">
        <f>IF(DEGREES(ACOS(SIN(RADIANS(G187))*SIN(RADIANS(E192))+COS(RADIANS(G187))*COS(RADIANS(E192))*COS(RADIANS(Q182))))&gt;90,0,$F$4*$F$5/E191^2*(SIN(RADIANS(G187))*SIN(RADIANS(E192))+COS(RADIANS(G187))*COS(RADIANS(E192))*COS(RADIANS(Q182))))</f>
        <v>0</v>
      </c>
      <c r="R187" t="e">
        <f>IF(DEGREES(ACOS(SIN(RADIANS(G187))*SIN(RADIANS(E192))+COS(RADIANS(G187))*COS(RADIANS(E192))*COS(RADIANS(R182))))&gt;90,0,$F$4*$F$5/E191^2*(SIN(RADIANS(G187))*SIN(RADIANS(E192))+COS(RADIANS(G187))*COS(RADIANS(E192))*COS(RADIANS(R182))))</f>
        <v>#DIV/0!</v>
      </c>
      <c r="S187" t="e">
        <f>IF(DEGREES(ACOS(SIN(RADIANS(G187))*SIN(RADIANS(E192))+COS(RADIANS(G187))*COS(RADIANS(E192))*COS(RADIANS(S182))))&gt;90,0,$F$4*$F$5/E191^2*(SIN(RADIANS(G187))*SIN(RADIANS(E192))+COS(RADIANS(G187))*COS(RADIANS(E192))*COS(RADIANS(S182))))</f>
        <v>#DIV/0!</v>
      </c>
      <c r="T187" t="e">
        <f>IF(DEGREES(ACOS(SIN(RADIANS(G187))*SIN(RADIANS(E192))+COS(RADIANS(G187))*COS(RADIANS(E192))*COS(RADIANS(T182))))&gt;90,0,$F$4*$F$5/E191^2*(SIN(RADIANS(G187))*SIN(RADIANS(E192))+COS(RADIANS(G187))*COS(RADIANS(E192))*COS(RADIANS(T182))))</f>
        <v>#DIV/0!</v>
      </c>
      <c r="U187" t="e">
        <f>IF(DEGREES(ACOS(SIN(RADIANS(G187))*SIN(RADIANS(E192))+COS(RADIANS(G187))*COS(RADIANS(E192))*COS(RADIANS(U182))))&gt;90,0,$F$4*$F$5/E191^2*(SIN(RADIANS(G187))*SIN(RADIANS(E192))+COS(RADIANS(G187))*COS(RADIANS(E192))*COS(RADIANS(U182))))</f>
        <v>#DIV/0!</v>
      </c>
      <c r="V187" t="e">
        <f>IF(DEGREES(ACOS(SIN(RADIANS(G187))*SIN(RADIANS(E192))+COS(RADIANS(G187))*COS(RADIANS(E192))*COS(RADIANS(V182))))&gt;90,0,$F$4*$F$5/E191^2*(SIN(RADIANS(G187))*SIN(RADIANS(E192))+COS(RADIANS(G187))*COS(RADIANS(E192))*COS(RADIANS(V182))))</f>
        <v>#DIV/0!</v>
      </c>
      <c r="W187" t="e">
        <f>IF(DEGREES(ACOS(SIN(RADIANS(G187))*SIN(RADIANS(E192))+COS(RADIANS(G187))*COS(RADIANS(E192))*COS(RADIANS(W182))))&gt;90,0,$F$4*$F$5/E191^2*(SIN(RADIANS(G187))*SIN(RADIANS(E192))+COS(RADIANS(G187))*COS(RADIANS(E192))*COS(RADIANS(W182))))</f>
        <v>#DIV/0!</v>
      </c>
      <c r="X187" t="e">
        <f>IF(DEGREES(ACOS(SIN(RADIANS(G187))*SIN(RADIANS(E192))+COS(RADIANS(G187))*COS(RADIANS(E192))*COS(RADIANS(X182))))&gt;90,0,$F$4*$F$5/E191^2*(SIN(RADIANS(G187))*SIN(RADIANS(E192))+COS(RADIANS(G187))*COS(RADIANS(E192))*COS(RADIANS(X182))))</f>
        <v>#DIV/0!</v>
      </c>
      <c r="Y187" t="e">
        <f>IF(DEGREES(ACOS(SIN(RADIANS(G187))*SIN(RADIANS(E192))+COS(RADIANS(G187))*COS(RADIANS(E192))*COS(RADIANS(Y182))))&gt;90,0,$F$4*$F$5/E191^2*(SIN(RADIANS(G187))*SIN(RADIANS(E192))+COS(RADIANS(G187))*COS(RADIANS(E192))*COS(RADIANS(Y182))))</f>
        <v>#DIV/0!</v>
      </c>
      <c r="Z187" t="e">
        <f>IF(DEGREES(ACOS(SIN(RADIANS(G187))*SIN(RADIANS(E192))+COS(RADIANS(G187))*COS(RADIANS(E192))*COS(RADIANS(Z182))))&gt;90,0,$F$4*$F$5/E191^2*(SIN(RADIANS(G187))*SIN(RADIANS(E192))+COS(RADIANS(G187))*COS(RADIANS(E192))*COS(RADIANS(Z182))))</f>
        <v>#DIV/0!</v>
      </c>
      <c r="AA187" t="e">
        <f>IF(DEGREES(ACOS(SIN(RADIANS(G187))*SIN(RADIANS(E192))+COS(RADIANS(G187))*COS(RADIANS(E192))*COS(RADIANS(AA182))))&gt;90,0,$F$4*$F$5/E191^2*(SIN(RADIANS(G187))*SIN(RADIANS(E192))+COS(RADIANS(G187))*COS(RADIANS(E192))*COS(RADIANS(AA182))))</f>
        <v>#DIV/0!</v>
      </c>
      <c r="AB187" t="e">
        <f>IF(DEGREES(ACOS(SIN(RADIANS(G187))*SIN(RADIANS(E192))+COS(RADIANS(G187))*COS(RADIANS(E192))*COS(RADIANS(AB182))))&gt;90,0,$F$4*$F$5/E191^2*(SIN(RADIANS(G187))*SIN(RADIANS(E192))+COS(RADIANS(G187))*COS(RADIANS(E192))*COS(RADIANS(AB182))))</f>
        <v>#DIV/0!</v>
      </c>
      <c r="AC187" t="e">
        <f>IF(DEGREES(ACOS(SIN(RADIANS(G187))*SIN(RADIANS(E192))+COS(RADIANS(G187))*COS(RADIANS(E192))*COS(RADIANS(AC182))))&gt;90,0,$F$4*$F$5/E191^2*(SIN(RADIANS(G187))*SIN(RADIANS(E192))+COS(RADIANS(G187))*COS(RADIANS(E192))*COS(RADIANS(AC182))))</f>
        <v>#DIV/0!</v>
      </c>
      <c r="AD187" t="e">
        <f>IF(DEGREES(ACOS(SIN(RADIANS(G187))*SIN(RADIANS(E192))+COS(RADIANS(G187))*COS(RADIANS(E192))*COS(RADIANS(AD182))))&gt;90,0,$F$4*$F$5/E191^2*(SIN(RADIANS(G187))*SIN(RADIANS(E192))+COS(RADIANS(G187))*COS(RADIANS(E192))*COS(RADIANS(AD182))))</f>
        <v>#DIV/0!</v>
      </c>
      <c r="AE187" t="e">
        <f>IF(DEGREES(ACOS(SIN(RADIANS(G187))*SIN(RADIANS(E192))+COS(RADIANS(G187))*COS(RADIANS(E192))*COS(RADIANS(AE182))))&gt;90,0,$F$4*$F$5/E191^2*(SIN(RADIANS(G187))*SIN(RADIANS(E192))+COS(RADIANS(G187))*COS(RADIANS(E192))*COS(RADIANS(AE182))))</f>
        <v>#DIV/0!</v>
      </c>
      <c r="AF187" t="e">
        <f>IF(DEGREES(ACOS(SIN(RADIANS(G187))*SIN(RADIANS(E192))+COS(RADIANS(G187))*COS(RADIANS(E192))*COS(RADIANS(AF182))))&gt;90,0,$F$4*$F$5/E191^2*(SIN(RADIANS(G187))*SIN(RADIANS(E192))+COS(RADIANS(G187))*COS(RADIANS(E192))*COS(RADIANS(AF182))))</f>
        <v>#DIV/0!</v>
      </c>
      <c r="AG187" t="e">
        <f>IF(DEGREES(ACOS(SIN(RADIANS(G187))*SIN(RADIANS(E192))+COS(RADIANS(G187))*COS(RADIANS(E192))*COS(RADIANS(AG182))))&gt;90,0,$F$4*$F$5/E191^2*(SIN(RADIANS(G187))*SIN(RADIANS(E192))+COS(RADIANS(G187))*COS(RADIANS(E192))*COS(RADIANS(AG182))))</f>
        <v>#DIV/0!</v>
      </c>
      <c r="AH187" t="e">
        <f>IF(DEGREES(ACOS(SIN(RADIANS(G187))*SIN(RADIANS(E192))+COS(RADIANS(G187))*COS(RADIANS(E192))*COS(RADIANS(AH182))))&gt;90,0,$F$4*$F$5/E191^2*(SIN(RADIANS(G187))*SIN(RADIANS(E192))+COS(RADIANS(G187))*COS(RADIANS(E192))*COS(RADIANS(AH182))))</f>
        <v>#DIV/0!</v>
      </c>
      <c r="AI187" t="e">
        <f>IF(DEGREES(ACOS(SIN(RADIANS(G187))*SIN(RADIANS(E192))+COS(RADIANS(G187))*COS(RADIANS(E192))*COS(RADIANS(AI182))))&gt;90,0,$F$4*$F$5/E191^2*(SIN(RADIANS(G187))*SIN(RADIANS(E192))+COS(RADIANS(G187))*COS(RADIANS(E192))*COS(RADIANS(AI182))))</f>
        <v>#DIV/0!</v>
      </c>
      <c r="AJ187" t="e">
        <f>IF(DEGREES(ACOS(SIN(RADIANS(G187))*SIN(RADIANS(E192))+COS(RADIANS(G187))*COS(RADIANS(E192))*COS(RADIANS(AJ182))))&gt;90,0,$F$4*$F$5/E191^2*(SIN(RADIANS(G187))*SIN(RADIANS(E192))+COS(RADIANS(G187))*COS(RADIANS(E192))*COS(RADIANS(AJ182))))</f>
        <v>#DIV/0!</v>
      </c>
      <c r="AK187">
        <f>IF(DEGREES(ACOS(SIN(RADIANS(G187))*SIN(RADIANS(E192))+COS(RADIANS(G187))*COS(RADIANS(E192))*COS(RADIANS(AK182))))&gt;90,0,$F$4*$F$5/E191^2*(SIN(RADIANS(G187))*SIN(RADIANS(E192))+COS(RADIANS(G187))*COS(RADIANS(E192))*COS(RADIANS(AK182))))</f>
        <v>0</v>
      </c>
      <c r="AL187">
        <f>IF(DEGREES(ACOS(SIN(RADIANS(G187))*SIN(RADIANS(E192))+COS(RADIANS(G187))*COS(RADIANS(E192))*COS(RADIANS(AL182))))&gt;90,0,$F$4*$F$5/E191^2*(SIN(RADIANS(G187))*SIN(RADIANS(E192))+COS(RADIANS(G187))*COS(RADIANS(E192))*COS(RADIANS(AL182))))</f>
        <v>0</v>
      </c>
      <c r="AM187">
        <f>IF(DEGREES(ACOS(SIN(RADIANS(G187))*SIN(RADIANS(E192))+COS(RADIANS(G187))*COS(RADIANS(E192))*COS(RADIANS(AM182))))&gt;90,0,$F$4*$F$5/E191^2*(SIN(RADIANS(G187))*SIN(RADIANS(E192))+COS(RADIANS(G187))*COS(RADIANS(E192))*COS(RADIANS(AM182))))</f>
        <v>0</v>
      </c>
      <c r="AN187">
        <f>IF(DEGREES(ACOS(SIN(RADIANS(G187))*SIN(RADIANS(E192))+COS(RADIANS(G187))*COS(RADIANS(E192))*COS(RADIANS(AN182))))&gt;90,0,$F$4*$F$5/E191^2*(SIN(RADIANS(G187))*SIN(RADIANS(E192))+COS(RADIANS(G187))*COS(RADIANS(E192))*COS(RADIANS(AN182))))</f>
        <v>0</v>
      </c>
      <c r="AO187">
        <f>IF(DEGREES(ACOS(SIN(RADIANS(G187))*SIN(RADIANS(E192))+COS(RADIANS(G187))*COS(RADIANS(E192))*COS(RADIANS(AO182))))&gt;90,0,$F$4*$F$5/E191^2*(SIN(RADIANS(G187))*SIN(RADIANS(E192))+COS(RADIANS(G187))*COS(RADIANS(E192))*COS(RADIANS(AO182))))</f>
        <v>0</v>
      </c>
      <c r="AP187">
        <f>IF(DEGREES(ACOS(SIN(RADIANS(G187))*SIN(RADIANS(E192))+COS(RADIANS(G187))*COS(RADIANS(E192))*COS(RADIANS(AP182))))&gt;90,0,$F$4*$F$5/E191^2*(SIN(RADIANS(G187))*SIN(RADIANS(E192))+COS(RADIANS(G187))*COS(RADIANS(E192))*COS(RADIANS(AP182))))</f>
        <v>0</v>
      </c>
      <c r="AQ187">
        <f>IF(DEGREES(ACOS(SIN(RADIANS(G187))*SIN(RADIANS(E192))+COS(RADIANS(G187))*COS(RADIANS(E192))*COS(RADIANS(AQ182))))&gt;90,0,$F$4*$F$5/E191^2*(SIN(RADIANS(G187))*SIN(RADIANS(E192))+COS(RADIANS(G187))*COS(RADIANS(E192))*COS(RADIANS(AQ182))))</f>
        <v>0</v>
      </c>
      <c r="AR187">
        <f>IF(DEGREES(ACOS(SIN(RADIANS(G187))*SIN(RADIANS(E192))+COS(RADIANS(G187))*COS(RADIANS(E192))*COS(RADIANS(AR182))))&gt;90,0,$F$4*$F$5/E191^2*(SIN(RADIANS(G187))*SIN(RADIANS(E192))+COS(RADIANS(G187))*COS(RADIANS(E192))*COS(RADIANS(AR182))))</f>
        <v>0</v>
      </c>
    </row>
    <row r="188" spans="2:44" x14ac:dyDescent="0.5">
      <c r="B188" s="40" t="s">
        <v>782</v>
      </c>
      <c r="E188">
        <f>E187*$F$11</f>
        <v>0</v>
      </c>
      <c r="G188">
        <v>50</v>
      </c>
      <c r="I188">
        <f>IF(DEGREES(ACOS(SIN(RADIANS(G188))*SIN(RADIANS(E192))+COS(RADIANS(G188))*COS(RADIANS(E192))*COS(RADIANS(I182))))&gt;90,0,$F$4*$F$5/E191^2*(SIN(RADIANS(G188))*SIN(RADIANS(E192))+COS(RADIANS(G188))*COS(RADIANS(E192))*COS(RADIANS(I182))))</f>
        <v>0</v>
      </c>
      <c r="J188">
        <f>IF(DEGREES(ACOS(SIN(RADIANS(G188))*SIN(RADIANS(E192))+COS(RADIANS(G188))*COS(RADIANS(E192))*COS(RADIANS(J182))))&gt;90,0,$F$4*$F$5/E191^2*(SIN(RADIANS(G188))*SIN(RADIANS(E192))+COS(RADIANS(G188))*COS(RADIANS(E192))*COS(RADIANS(J182))))</f>
        <v>0</v>
      </c>
      <c r="K188">
        <f>IF(DEGREES(ACOS(SIN(RADIANS(G188))*SIN(RADIANS(E192))+COS(RADIANS(G188))*COS(RADIANS(E192))*COS(RADIANS(K182))))&gt;90,0,$F$4*$F$5/E191^2*(SIN(RADIANS(G188))*SIN(RADIANS(E192))+COS(RADIANS(G188))*COS(RADIANS(E192))*COS(RADIANS(K182))))</f>
        <v>0</v>
      </c>
      <c r="L188">
        <f>IF(DEGREES(ACOS(SIN(RADIANS(G188))*SIN(RADIANS(E192))+COS(RADIANS(G188))*COS(RADIANS(E192))*COS(RADIANS(L182))))&gt;90,0,$F$4*$F$5/E191^2*(SIN(RADIANS(G188))*SIN(RADIANS(E192))+COS(RADIANS(G188))*COS(RADIANS(E192))*COS(RADIANS(L182))))</f>
        <v>0</v>
      </c>
      <c r="M188">
        <f>IF(DEGREES(ACOS(SIN(RADIANS(G188))*SIN(RADIANS(E192))+COS(RADIANS(G188))*COS(RADIANS(E192))*COS(RADIANS(M182))))&gt;90,0,$F$4*$F$5/E191^2*(SIN(RADIANS(G188))*SIN(RADIANS(E192))+COS(RADIANS(G188))*COS(RADIANS(E192))*COS(RADIANS(M182))))</f>
        <v>0</v>
      </c>
      <c r="N188">
        <f>IF(DEGREES(ACOS(SIN(RADIANS(G188))*SIN(RADIANS(E192))+COS(RADIANS(G188))*COS(RADIANS(E192))*COS(RADIANS(N182))))&gt;90,0,$F$4*$F$5/E191^2*(SIN(RADIANS(G188))*SIN(RADIANS(E192))+COS(RADIANS(G188))*COS(RADIANS(E192))*COS(RADIANS(N182))))</f>
        <v>0</v>
      </c>
      <c r="O188">
        <f>IF(DEGREES(ACOS(SIN(RADIANS(G188))*SIN(RADIANS(E192))+COS(RADIANS(G188))*COS(RADIANS(E192))*COS(RADIANS(O182))))&gt;90,0,$F$4*$F$5/E191^2*(SIN(RADIANS(G188))*SIN(RADIANS(E192))+COS(RADIANS(G188))*COS(RADIANS(E192))*COS(RADIANS(O182))))</f>
        <v>0</v>
      </c>
      <c r="P188">
        <f>IF(DEGREES(ACOS(SIN(RADIANS(G188))*SIN(RADIANS(E192))+COS(RADIANS(G188))*COS(RADIANS(E192))*COS(RADIANS(P182))))&gt;90,0,$F$4*$F$5/E191^2*(SIN(RADIANS(G188))*SIN(RADIANS(E192))+COS(RADIANS(G188))*COS(RADIANS(E192))*COS(RADIANS(P182))))</f>
        <v>0</v>
      </c>
      <c r="Q188">
        <f>IF(DEGREES(ACOS(SIN(RADIANS(G188))*SIN(RADIANS(E192))+COS(RADIANS(G188))*COS(RADIANS(E192))*COS(RADIANS(Q182))))&gt;90,0,$F$4*$F$5/E191^2*(SIN(RADIANS(G188))*SIN(RADIANS(E192))+COS(RADIANS(G188))*COS(RADIANS(E192))*COS(RADIANS(Q182))))</f>
        <v>0</v>
      </c>
      <c r="R188" t="e">
        <f>IF(DEGREES(ACOS(SIN(RADIANS(G188))*SIN(RADIANS(E192))+COS(RADIANS(G188))*COS(RADIANS(E192))*COS(RADIANS(R182))))&gt;90,0,$F$4*$F$5/E191^2*(SIN(RADIANS(G188))*SIN(RADIANS(E192))+COS(RADIANS(G188))*COS(RADIANS(E192))*COS(RADIANS(R182))))</f>
        <v>#DIV/0!</v>
      </c>
      <c r="S188" t="e">
        <f>IF(DEGREES(ACOS(SIN(RADIANS(G188))*SIN(RADIANS(E192))+COS(RADIANS(G188))*COS(RADIANS(E192))*COS(RADIANS(S182))))&gt;90,0,$F$4*$F$5/E191^2*(SIN(RADIANS(G188))*SIN(RADIANS(E192))+COS(RADIANS(G188))*COS(RADIANS(E192))*COS(RADIANS(S182))))</f>
        <v>#DIV/0!</v>
      </c>
      <c r="T188" t="e">
        <f>IF(DEGREES(ACOS(SIN(RADIANS(G188))*SIN(RADIANS(E192))+COS(RADIANS(G188))*COS(RADIANS(E192))*COS(RADIANS(T182))))&gt;90,0,$F$4*$F$5/E191^2*(SIN(RADIANS(G188))*SIN(RADIANS(E192))+COS(RADIANS(G188))*COS(RADIANS(E192))*COS(RADIANS(T182))))</f>
        <v>#DIV/0!</v>
      </c>
      <c r="U188" t="e">
        <f>IF(DEGREES(ACOS(SIN(RADIANS(G188))*SIN(RADIANS(E192))+COS(RADIANS(G188))*COS(RADIANS(E192))*COS(RADIANS(U182))))&gt;90,0,$F$4*$F$5/E191^2*(SIN(RADIANS(G188))*SIN(RADIANS(E192))+COS(RADIANS(G188))*COS(RADIANS(E192))*COS(RADIANS(U182))))</f>
        <v>#DIV/0!</v>
      </c>
      <c r="V188" t="e">
        <f>IF(DEGREES(ACOS(SIN(RADIANS(G188))*SIN(RADIANS(E192))+COS(RADIANS(G188))*COS(RADIANS(E192))*COS(RADIANS(V182))))&gt;90,0,$F$4*$F$5/E191^2*(SIN(RADIANS(G188))*SIN(RADIANS(E192))+COS(RADIANS(G188))*COS(RADIANS(E192))*COS(RADIANS(V182))))</f>
        <v>#DIV/0!</v>
      </c>
      <c r="W188" t="e">
        <f>IF(DEGREES(ACOS(SIN(RADIANS(G188))*SIN(RADIANS(E192))+COS(RADIANS(G188))*COS(RADIANS(E192))*COS(RADIANS(W182))))&gt;90,0,$F$4*$F$5/E191^2*(SIN(RADIANS(G188))*SIN(RADIANS(E192))+COS(RADIANS(G188))*COS(RADIANS(E192))*COS(RADIANS(W182))))</f>
        <v>#DIV/0!</v>
      </c>
      <c r="X188" t="e">
        <f>IF(DEGREES(ACOS(SIN(RADIANS(G188))*SIN(RADIANS(E192))+COS(RADIANS(G188))*COS(RADIANS(E192))*COS(RADIANS(X182))))&gt;90,0,$F$4*$F$5/E191^2*(SIN(RADIANS(G188))*SIN(RADIANS(E192))+COS(RADIANS(G188))*COS(RADIANS(E192))*COS(RADIANS(X182))))</f>
        <v>#DIV/0!</v>
      </c>
      <c r="Y188" t="e">
        <f>IF(DEGREES(ACOS(SIN(RADIANS(G188))*SIN(RADIANS(E192))+COS(RADIANS(G188))*COS(RADIANS(E192))*COS(RADIANS(Y182))))&gt;90,0,$F$4*$F$5/E191^2*(SIN(RADIANS(G188))*SIN(RADIANS(E192))+COS(RADIANS(G188))*COS(RADIANS(E192))*COS(RADIANS(Y182))))</f>
        <v>#DIV/0!</v>
      </c>
      <c r="Z188" t="e">
        <f>IF(DEGREES(ACOS(SIN(RADIANS(G188))*SIN(RADIANS(E192))+COS(RADIANS(G188))*COS(RADIANS(E192))*COS(RADIANS(Z182))))&gt;90,0,$F$4*$F$5/E191^2*(SIN(RADIANS(G188))*SIN(RADIANS(E192))+COS(RADIANS(G188))*COS(RADIANS(E192))*COS(RADIANS(Z182))))</f>
        <v>#DIV/0!</v>
      </c>
      <c r="AA188" t="e">
        <f>IF(DEGREES(ACOS(SIN(RADIANS(G188))*SIN(RADIANS(E192))+COS(RADIANS(G188))*COS(RADIANS(E192))*COS(RADIANS(AA182))))&gt;90,0,$F$4*$F$5/E191^2*(SIN(RADIANS(G188))*SIN(RADIANS(E192))+COS(RADIANS(G188))*COS(RADIANS(E192))*COS(RADIANS(AA182))))</f>
        <v>#DIV/0!</v>
      </c>
      <c r="AB188" t="e">
        <f>IF(DEGREES(ACOS(SIN(RADIANS(G188))*SIN(RADIANS(E192))+COS(RADIANS(G188))*COS(RADIANS(E192))*COS(RADIANS(AB182))))&gt;90,0,$F$4*$F$5/E191^2*(SIN(RADIANS(G188))*SIN(RADIANS(E192))+COS(RADIANS(G188))*COS(RADIANS(E192))*COS(RADIANS(AB182))))</f>
        <v>#DIV/0!</v>
      </c>
      <c r="AC188" t="e">
        <f>IF(DEGREES(ACOS(SIN(RADIANS(G188))*SIN(RADIANS(E192))+COS(RADIANS(G188))*COS(RADIANS(E192))*COS(RADIANS(AC182))))&gt;90,0,$F$4*$F$5/E191^2*(SIN(RADIANS(G188))*SIN(RADIANS(E192))+COS(RADIANS(G188))*COS(RADIANS(E192))*COS(RADIANS(AC182))))</f>
        <v>#DIV/0!</v>
      </c>
      <c r="AD188" t="e">
        <f>IF(DEGREES(ACOS(SIN(RADIANS(G188))*SIN(RADIANS(E192))+COS(RADIANS(G188))*COS(RADIANS(E192))*COS(RADIANS(AD182))))&gt;90,0,$F$4*$F$5/E191^2*(SIN(RADIANS(G188))*SIN(RADIANS(E192))+COS(RADIANS(G188))*COS(RADIANS(E192))*COS(RADIANS(AD182))))</f>
        <v>#DIV/0!</v>
      </c>
      <c r="AE188" t="e">
        <f>IF(DEGREES(ACOS(SIN(RADIANS(G188))*SIN(RADIANS(E192))+COS(RADIANS(G188))*COS(RADIANS(E192))*COS(RADIANS(AE182))))&gt;90,0,$F$4*$F$5/E191^2*(SIN(RADIANS(G188))*SIN(RADIANS(E192))+COS(RADIANS(G188))*COS(RADIANS(E192))*COS(RADIANS(AE182))))</f>
        <v>#DIV/0!</v>
      </c>
      <c r="AF188" t="e">
        <f>IF(DEGREES(ACOS(SIN(RADIANS(G188))*SIN(RADIANS(E192))+COS(RADIANS(G188))*COS(RADIANS(E192))*COS(RADIANS(AF182))))&gt;90,0,$F$4*$F$5/E191^2*(SIN(RADIANS(G188))*SIN(RADIANS(E192))+COS(RADIANS(G188))*COS(RADIANS(E192))*COS(RADIANS(AF182))))</f>
        <v>#DIV/0!</v>
      </c>
      <c r="AG188" t="e">
        <f>IF(DEGREES(ACOS(SIN(RADIANS(G188))*SIN(RADIANS(E192))+COS(RADIANS(G188))*COS(RADIANS(E192))*COS(RADIANS(AG182))))&gt;90,0,$F$4*$F$5/E191^2*(SIN(RADIANS(G188))*SIN(RADIANS(E192))+COS(RADIANS(G188))*COS(RADIANS(E192))*COS(RADIANS(AG182))))</f>
        <v>#DIV/0!</v>
      </c>
      <c r="AH188" t="e">
        <f>IF(DEGREES(ACOS(SIN(RADIANS(G188))*SIN(RADIANS(E192))+COS(RADIANS(G188))*COS(RADIANS(E192))*COS(RADIANS(AH182))))&gt;90,0,$F$4*$F$5/E191^2*(SIN(RADIANS(G188))*SIN(RADIANS(E192))+COS(RADIANS(G188))*COS(RADIANS(E192))*COS(RADIANS(AH182))))</f>
        <v>#DIV/0!</v>
      </c>
      <c r="AI188" t="e">
        <f>IF(DEGREES(ACOS(SIN(RADIANS(G188))*SIN(RADIANS(E192))+COS(RADIANS(G188))*COS(RADIANS(E192))*COS(RADIANS(AI182))))&gt;90,0,$F$4*$F$5/E191^2*(SIN(RADIANS(G188))*SIN(RADIANS(E192))+COS(RADIANS(G188))*COS(RADIANS(E192))*COS(RADIANS(AI182))))</f>
        <v>#DIV/0!</v>
      </c>
      <c r="AJ188" t="e">
        <f>IF(DEGREES(ACOS(SIN(RADIANS(G188))*SIN(RADIANS(E192))+COS(RADIANS(G188))*COS(RADIANS(E192))*COS(RADIANS(AJ182))))&gt;90,0,$F$4*$F$5/E191^2*(SIN(RADIANS(G188))*SIN(RADIANS(E192))+COS(RADIANS(G188))*COS(RADIANS(E192))*COS(RADIANS(AJ182))))</f>
        <v>#DIV/0!</v>
      </c>
      <c r="AK188">
        <f>IF(DEGREES(ACOS(SIN(RADIANS(G188))*SIN(RADIANS(E192))+COS(RADIANS(G188))*COS(RADIANS(E192))*COS(RADIANS(AK182))))&gt;90,0,$F$4*$F$5/E191^2*(SIN(RADIANS(G188))*SIN(RADIANS(E192))+COS(RADIANS(G188))*COS(RADIANS(E192))*COS(RADIANS(AK182))))</f>
        <v>0</v>
      </c>
      <c r="AL188">
        <f>IF(DEGREES(ACOS(SIN(RADIANS(G188))*SIN(RADIANS(E192))+COS(RADIANS(G188))*COS(RADIANS(E192))*COS(RADIANS(AL182))))&gt;90,0,$F$4*$F$5/E191^2*(SIN(RADIANS(G188))*SIN(RADIANS(E192))+COS(RADIANS(G188))*COS(RADIANS(E192))*COS(RADIANS(AL182))))</f>
        <v>0</v>
      </c>
      <c r="AM188">
        <f>IF(DEGREES(ACOS(SIN(RADIANS(G188))*SIN(RADIANS(E192))+COS(RADIANS(G188))*COS(RADIANS(E192))*COS(RADIANS(AM182))))&gt;90,0,$F$4*$F$5/E191^2*(SIN(RADIANS(G188))*SIN(RADIANS(E192))+COS(RADIANS(G188))*COS(RADIANS(E192))*COS(RADIANS(AM182))))</f>
        <v>0</v>
      </c>
      <c r="AN188">
        <f>IF(DEGREES(ACOS(SIN(RADIANS(G188))*SIN(RADIANS(E192))+COS(RADIANS(G188))*COS(RADIANS(E192))*COS(RADIANS(AN182))))&gt;90,0,$F$4*$F$5/E191^2*(SIN(RADIANS(G188))*SIN(RADIANS(E192))+COS(RADIANS(G188))*COS(RADIANS(E192))*COS(RADIANS(AN182))))</f>
        <v>0</v>
      </c>
      <c r="AO188">
        <f>IF(DEGREES(ACOS(SIN(RADIANS(G188))*SIN(RADIANS(E192))+COS(RADIANS(G188))*COS(RADIANS(E192))*COS(RADIANS(AO182))))&gt;90,0,$F$4*$F$5/E191^2*(SIN(RADIANS(G188))*SIN(RADIANS(E192))+COS(RADIANS(G188))*COS(RADIANS(E192))*COS(RADIANS(AO182))))</f>
        <v>0</v>
      </c>
      <c r="AP188">
        <f>IF(DEGREES(ACOS(SIN(RADIANS(G188))*SIN(RADIANS(E192))+COS(RADIANS(G188))*COS(RADIANS(E192))*COS(RADIANS(AP182))))&gt;90,0,$F$4*$F$5/E191^2*(SIN(RADIANS(G188))*SIN(RADIANS(E192))+COS(RADIANS(G188))*COS(RADIANS(E192))*COS(RADIANS(AP182))))</f>
        <v>0</v>
      </c>
      <c r="AQ188">
        <f>IF(DEGREES(ACOS(SIN(RADIANS(G188))*SIN(RADIANS(E192))+COS(RADIANS(G188))*COS(RADIANS(E192))*COS(RADIANS(AQ182))))&gt;90,0,$F$4*$F$5/E191^2*(SIN(RADIANS(G188))*SIN(RADIANS(E192))+COS(RADIANS(G188))*COS(RADIANS(E192))*COS(RADIANS(AQ182))))</f>
        <v>0</v>
      </c>
      <c r="AR188">
        <f>IF(DEGREES(ACOS(SIN(RADIANS(G188))*SIN(RADIANS(E192))+COS(RADIANS(G188))*COS(RADIANS(E192))*COS(RADIANS(AR182))))&gt;90,0,$F$4*$F$5/E191^2*(SIN(RADIANS(G188))*SIN(RADIANS(E192))+COS(RADIANS(G188))*COS(RADIANS(E192))*COS(RADIANS(AR182))))</f>
        <v>0</v>
      </c>
    </row>
    <row r="189" spans="2:44" x14ac:dyDescent="0.5">
      <c r="B189" s="40" t="s">
        <v>783</v>
      </c>
      <c r="E189" t="str">
        <f>IF($F$10=0,"N/A",$F$10*(E184/360)-ROUNDDOWN($F$10*(E184/360),0))</f>
        <v>N/A</v>
      </c>
      <c r="G189">
        <v>40</v>
      </c>
      <c r="I189">
        <f>IF(DEGREES(ACOS(SIN(RADIANS(G189))*SIN(RADIANS(E192))+COS(RADIANS(G189))*COS(RADIANS(E192))*COS(RADIANS(I182))))&gt;90,0,$F$4*$F$5/E191^2*(SIN(RADIANS(G189))*SIN(RADIANS(E192))+COS(RADIANS(G189))*COS(RADIANS(E192))*COS(RADIANS(I182))))</f>
        <v>0</v>
      </c>
      <c r="J189">
        <f>IF(DEGREES(ACOS(SIN(RADIANS(G189))*SIN(RADIANS(E192))+COS(RADIANS(G189))*COS(RADIANS(E192))*COS(RADIANS(J182))))&gt;90,0,$F$4*$F$5/E191^2*(SIN(RADIANS(G189))*SIN(RADIANS(E192))+COS(RADIANS(G189))*COS(RADIANS(E192))*COS(RADIANS(J182))))</f>
        <v>0</v>
      </c>
      <c r="K189">
        <f>IF(DEGREES(ACOS(SIN(RADIANS(G189))*SIN(RADIANS(E192))+COS(RADIANS(G189))*COS(RADIANS(E192))*COS(RADIANS(K182))))&gt;90,0,$F$4*$F$5/E191^2*(SIN(RADIANS(G189))*SIN(RADIANS(E192))+COS(RADIANS(G189))*COS(RADIANS(E192))*COS(RADIANS(K182))))</f>
        <v>0</v>
      </c>
      <c r="L189">
        <f>IF(DEGREES(ACOS(SIN(RADIANS(G189))*SIN(RADIANS(E192))+COS(RADIANS(G189))*COS(RADIANS(E192))*COS(RADIANS(L182))))&gt;90,0,$F$4*$F$5/E191^2*(SIN(RADIANS(G189))*SIN(RADIANS(E192))+COS(RADIANS(G189))*COS(RADIANS(E192))*COS(RADIANS(L182))))</f>
        <v>0</v>
      </c>
      <c r="M189">
        <f>IF(DEGREES(ACOS(SIN(RADIANS(G189))*SIN(RADIANS(E192))+COS(RADIANS(G189))*COS(RADIANS(E192))*COS(RADIANS(M182))))&gt;90,0,$F$4*$F$5/E191^2*(SIN(RADIANS(G189))*SIN(RADIANS(E192))+COS(RADIANS(G189))*COS(RADIANS(E192))*COS(RADIANS(M182))))</f>
        <v>0</v>
      </c>
      <c r="N189">
        <f>IF(DEGREES(ACOS(SIN(RADIANS(G189))*SIN(RADIANS(E192))+COS(RADIANS(G189))*COS(RADIANS(E192))*COS(RADIANS(N182))))&gt;90,0,$F$4*$F$5/E191^2*(SIN(RADIANS(G189))*SIN(RADIANS(E192))+COS(RADIANS(G189))*COS(RADIANS(E192))*COS(RADIANS(N182))))</f>
        <v>0</v>
      </c>
      <c r="O189">
        <f>IF(DEGREES(ACOS(SIN(RADIANS(G189))*SIN(RADIANS(E192))+COS(RADIANS(G189))*COS(RADIANS(E192))*COS(RADIANS(O182))))&gt;90,0,$F$4*$F$5/E191^2*(SIN(RADIANS(G189))*SIN(RADIANS(E192))+COS(RADIANS(G189))*COS(RADIANS(E192))*COS(RADIANS(O182))))</f>
        <v>0</v>
      </c>
      <c r="P189">
        <f>IF(DEGREES(ACOS(SIN(RADIANS(G189))*SIN(RADIANS(E192))+COS(RADIANS(G189))*COS(RADIANS(E192))*COS(RADIANS(P182))))&gt;90,0,$F$4*$F$5/E191^2*(SIN(RADIANS(G189))*SIN(RADIANS(E192))+COS(RADIANS(G189))*COS(RADIANS(E192))*COS(RADIANS(P182))))</f>
        <v>0</v>
      </c>
      <c r="Q189">
        <f>IF(DEGREES(ACOS(SIN(RADIANS(G189))*SIN(RADIANS(E192))+COS(RADIANS(G189))*COS(RADIANS(E192))*COS(RADIANS(Q182))))&gt;90,0,$F$4*$F$5/E191^2*(SIN(RADIANS(G189))*SIN(RADIANS(E192))+COS(RADIANS(G189))*COS(RADIANS(E192))*COS(RADIANS(Q182))))</f>
        <v>0</v>
      </c>
      <c r="R189" t="e">
        <f>IF(DEGREES(ACOS(SIN(RADIANS(G189))*SIN(RADIANS(E192))+COS(RADIANS(G189))*COS(RADIANS(E192))*COS(RADIANS(R182))))&gt;90,0,$F$4*$F$5/E191^2*(SIN(RADIANS(G189))*SIN(RADIANS(E192))+COS(RADIANS(G189))*COS(RADIANS(E192))*COS(RADIANS(R182))))</f>
        <v>#DIV/0!</v>
      </c>
      <c r="S189" t="e">
        <f>IF(DEGREES(ACOS(SIN(RADIANS(G189))*SIN(RADIANS(E192))+COS(RADIANS(G189))*COS(RADIANS(E192))*COS(RADIANS(S182))))&gt;90,0,$F$4*$F$5/E191^2*(SIN(RADIANS(G189))*SIN(RADIANS(E192))+COS(RADIANS(G189))*COS(RADIANS(E192))*COS(RADIANS(S182))))</f>
        <v>#DIV/0!</v>
      </c>
      <c r="T189" t="e">
        <f>IF(DEGREES(ACOS(SIN(RADIANS(G189))*SIN(RADIANS(E192))+COS(RADIANS(G189))*COS(RADIANS(E192))*COS(RADIANS(T182))))&gt;90,0,$F$4*$F$5/E191^2*(SIN(RADIANS(G189))*SIN(RADIANS(E192))+COS(RADIANS(G189))*COS(RADIANS(E192))*COS(RADIANS(T182))))</f>
        <v>#DIV/0!</v>
      </c>
      <c r="U189" t="e">
        <f>IF(DEGREES(ACOS(SIN(RADIANS(G189))*SIN(RADIANS(E192))+COS(RADIANS(G189))*COS(RADIANS(E192))*COS(RADIANS(U182))))&gt;90,0,$F$4*$F$5/E191^2*(SIN(RADIANS(G189))*SIN(RADIANS(E192))+COS(RADIANS(G189))*COS(RADIANS(E192))*COS(RADIANS(U182))))</f>
        <v>#DIV/0!</v>
      </c>
      <c r="V189" t="e">
        <f>IF(DEGREES(ACOS(SIN(RADIANS(G189))*SIN(RADIANS(E192))+COS(RADIANS(G189))*COS(RADIANS(E192))*COS(RADIANS(V182))))&gt;90,0,$F$4*$F$5/E191^2*(SIN(RADIANS(G189))*SIN(RADIANS(E192))+COS(RADIANS(G189))*COS(RADIANS(E192))*COS(RADIANS(V182))))</f>
        <v>#DIV/0!</v>
      </c>
      <c r="W189" t="e">
        <f>IF(DEGREES(ACOS(SIN(RADIANS(G189))*SIN(RADIANS(E192))+COS(RADIANS(G189))*COS(RADIANS(E192))*COS(RADIANS(W182))))&gt;90,0,$F$4*$F$5/E191^2*(SIN(RADIANS(G189))*SIN(RADIANS(E192))+COS(RADIANS(G189))*COS(RADIANS(E192))*COS(RADIANS(W182))))</f>
        <v>#DIV/0!</v>
      </c>
      <c r="X189" t="e">
        <f>IF(DEGREES(ACOS(SIN(RADIANS(G189))*SIN(RADIANS(E192))+COS(RADIANS(G189))*COS(RADIANS(E192))*COS(RADIANS(X182))))&gt;90,0,$F$4*$F$5/E191^2*(SIN(RADIANS(G189))*SIN(RADIANS(E192))+COS(RADIANS(G189))*COS(RADIANS(E192))*COS(RADIANS(X182))))</f>
        <v>#DIV/0!</v>
      </c>
      <c r="Y189" t="e">
        <f>IF(DEGREES(ACOS(SIN(RADIANS(G189))*SIN(RADIANS(E192))+COS(RADIANS(G189))*COS(RADIANS(E192))*COS(RADIANS(Y182))))&gt;90,0,$F$4*$F$5/E191^2*(SIN(RADIANS(G189))*SIN(RADIANS(E192))+COS(RADIANS(G189))*COS(RADIANS(E192))*COS(RADIANS(Y182))))</f>
        <v>#DIV/0!</v>
      </c>
      <c r="Z189" t="e">
        <f>IF(DEGREES(ACOS(SIN(RADIANS(G189))*SIN(RADIANS(E192))+COS(RADIANS(G189))*COS(RADIANS(E192))*COS(RADIANS(Z182))))&gt;90,0,$F$4*$F$5/E191^2*(SIN(RADIANS(G189))*SIN(RADIANS(E192))+COS(RADIANS(G189))*COS(RADIANS(E192))*COS(RADIANS(Z182))))</f>
        <v>#DIV/0!</v>
      </c>
      <c r="AA189" t="e">
        <f>IF(DEGREES(ACOS(SIN(RADIANS(G189))*SIN(RADIANS(E192))+COS(RADIANS(G189))*COS(RADIANS(E192))*COS(RADIANS(AA182))))&gt;90,0,$F$4*$F$5/E191^2*(SIN(RADIANS(G189))*SIN(RADIANS(E192))+COS(RADIANS(G189))*COS(RADIANS(E192))*COS(RADIANS(AA182))))</f>
        <v>#DIV/0!</v>
      </c>
      <c r="AB189" t="e">
        <f>IF(DEGREES(ACOS(SIN(RADIANS(G189))*SIN(RADIANS(E192))+COS(RADIANS(G189))*COS(RADIANS(E192))*COS(RADIANS(AB182))))&gt;90,0,$F$4*$F$5/E191^2*(SIN(RADIANS(G189))*SIN(RADIANS(E192))+COS(RADIANS(G189))*COS(RADIANS(E192))*COS(RADIANS(AB182))))</f>
        <v>#DIV/0!</v>
      </c>
      <c r="AC189" t="e">
        <f>IF(DEGREES(ACOS(SIN(RADIANS(G189))*SIN(RADIANS(E192))+COS(RADIANS(G189))*COS(RADIANS(E192))*COS(RADIANS(AC182))))&gt;90,0,$F$4*$F$5/E191^2*(SIN(RADIANS(G189))*SIN(RADIANS(E192))+COS(RADIANS(G189))*COS(RADIANS(E192))*COS(RADIANS(AC182))))</f>
        <v>#DIV/0!</v>
      </c>
      <c r="AD189" t="e">
        <f>IF(DEGREES(ACOS(SIN(RADIANS(G189))*SIN(RADIANS(E192))+COS(RADIANS(G189))*COS(RADIANS(E192))*COS(RADIANS(AD182))))&gt;90,0,$F$4*$F$5/E191^2*(SIN(RADIANS(G189))*SIN(RADIANS(E192))+COS(RADIANS(G189))*COS(RADIANS(E192))*COS(RADIANS(AD182))))</f>
        <v>#DIV/0!</v>
      </c>
      <c r="AE189" t="e">
        <f>IF(DEGREES(ACOS(SIN(RADIANS(G189))*SIN(RADIANS(E192))+COS(RADIANS(G189))*COS(RADIANS(E192))*COS(RADIANS(AE182))))&gt;90,0,$F$4*$F$5/E191^2*(SIN(RADIANS(G189))*SIN(RADIANS(E192))+COS(RADIANS(G189))*COS(RADIANS(E192))*COS(RADIANS(AE182))))</f>
        <v>#DIV/0!</v>
      </c>
      <c r="AF189" t="e">
        <f>IF(DEGREES(ACOS(SIN(RADIANS(G189))*SIN(RADIANS(E192))+COS(RADIANS(G189))*COS(RADIANS(E192))*COS(RADIANS(AF182))))&gt;90,0,$F$4*$F$5/E191^2*(SIN(RADIANS(G189))*SIN(RADIANS(E192))+COS(RADIANS(G189))*COS(RADIANS(E192))*COS(RADIANS(AF182))))</f>
        <v>#DIV/0!</v>
      </c>
      <c r="AG189" t="e">
        <f>IF(DEGREES(ACOS(SIN(RADIANS(G189))*SIN(RADIANS(E192))+COS(RADIANS(G189))*COS(RADIANS(E192))*COS(RADIANS(AG182))))&gt;90,0,$F$4*$F$5/E191^2*(SIN(RADIANS(G189))*SIN(RADIANS(E192))+COS(RADIANS(G189))*COS(RADIANS(E192))*COS(RADIANS(AG182))))</f>
        <v>#DIV/0!</v>
      </c>
      <c r="AH189" t="e">
        <f>IF(DEGREES(ACOS(SIN(RADIANS(G189))*SIN(RADIANS(E192))+COS(RADIANS(G189))*COS(RADIANS(E192))*COS(RADIANS(AH182))))&gt;90,0,$F$4*$F$5/E191^2*(SIN(RADIANS(G189))*SIN(RADIANS(E192))+COS(RADIANS(G189))*COS(RADIANS(E192))*COS(RADIANS(AH182))))</f>
        <v>#DIV/0!</v>
      </c>
      <c r="AI189" t="e">
        <f>IF(DEGREES(ACOS(SIN(RADIANS(G189))*SIN(RADIANS(E192))+COS(RADIANS(G189))*COS(RADIANS(E192))*COS(RADIANS(AI182))))&gt;90,0,$F$4*$F$5/E191^2*(SIN(RADIANS(G189))*SIN(RADIANS(E192))+COS(RADIANS(G189))*COS(RADIANS(E192))*COS(RADIANS(AI182))))</f>
        <v>#DIV/0!</v>
      </c>
      <c r="AJ189" t="e">
        <f>IF(DEGREES(ACOS(SIN(RADIANS(G189))*SIN(RADIANS(E192))+COS(RADIANS(G189))*COS(RADIANS(E192))*COS(RADIANS(AJ182))))&gt;90,0,$F$4*$F$5/E191^2*(SIN(RADIANS(G189))*SIN(RADIANS(E192))+COS(RADIANS(G189))*COS(RADIANS(E192))*COS(RADIANS(AJ182))))</f>
        <v>#DIV/0!</v>
      </c>
      <c r="AK189">
        <f>IF(DEGREES(ACOS(SIN(RADIANS(G189))*SIN(RADIANS(E192))+COS(RADIANS(G189))*COS(RADIANS(E192))*COS(RADIANS(AK182))))&gt;90,0,$F$4*$F$5/E191^2*(SIN(RADIANS(G189))*SIN(RADIANS(E192))+COS(RADIANS(G189))*COS(RADIANS(E192))*COS(RADIANS(AK182))))</f>
        <v>0</v>
      </c>
      <c r="AL189">
        <f>IF(DEGREES(ACOS(SIN(RADIANS(G189))*SIN(RADIANS(E192))+COS(RADIANS(G189))*COS(RADIANS(E192))*COS(RADIANS(AL182))))&gt;90,0,$F$4*$F$5/E191^2*(SIN(RADIANS(G189))*SIN(RADIANS(E192))+COS(RADIANS(G189))*COS(RADIANS(E192))*COS(RADIANS(AL182))))</f>
        <v>0</v>
      </c>
      <c r="AM189">
        <f>IF(DEGREES(ACOS(SIN(RADIANS(G189))*SIN(RADIANS(E192))+COS(RADIANS(G189))*COS(RADIANS(E192))*COS(RADIANS(AM182))))&gt;90,0,$F$4*$F$5/E191^2*(SIN(RADIANS(G189))*SIN(RADIANS(E192))+COS(RADIANS(G189))*COS(RADIANS(E192))*COS(RADIANS(AM182))))</f>
        <v>0</v>
      </c>
      <c r="AN189">
        <f>IF(DEGREES(ACOS(SIN(RADIANS(G189))*SIN(RADIANS(E192))+COS(RADIANS(G189))*COS(RADIANS(E192))*COS(RADIANS(AN182))))&gt;90,0,$F$4*$F$5/E191^2*(SIN(RADIANS(G189))*SIN(RADIANS(E192))+COS(RADIANS(G189))*COS(RADIANS(E192))*COS(RADIANS(AN182))))</f>
        <v>0</v>
      </c>
      <c r="AO189">
        <f>IF(DEGREES(ACOS(SIN(RADIANS(G189))*SIN(RADIANS(E192))+COS(RADIANS(G189))*COS(RADIANS(E192))*COS(RADIANS(AO182))))&gt;90,0,$F$4*$F$5/E191^2*(SIN(RADIANS(G189))*SIN(RADIANS(E192))+COS(RADIANS(G189))*COS(RADIANS(E192))*COS(RADIANS(AO182))))</f>
        <v>0</v>
      </c>
      <c r="AP189">
        <f>IF(DEGREES(ACOS(SIN(RADIANS(G189))*SIN(RADIANS(E192))+COS(RADIANS(G189))*COS(RADIANS(E192))*COS(RADIANS(AP182))))&gt;90,0,$F$4*$F$5/E191^2*(SIN(RADIANS(G189))*SIN(RADIANS(E192))+COS(RADIANS(G189))*COS(RADIANS(E192))*COS(RADIANS(AP182))))</f>
        <v>0</v>
      </c>
      <c r="AQ189">
        <f>IF(DEGREES(ACOS(SIN(RADIANS(G189))*SIN(RADIANS(E192))+COS(RADIANS(G189))*COS(RADIANS(E192))*COS(RADIANS(AQ182))))&gt;90,0,$F$4*$F$5/E191^2*(SIN(RADIANS(G189))*SIN(RADIANS(E192))+COS(RADIANS(G189))*COS(RADIANS(E192))*COS(RADIANS(AQ182))))</f>
        <v>0</v>
      </c>
      <c r="AR189">
        <f>IF(DEGREES(ACOS(SIN(RADIANS(G189))*SIN(RADIANS(E192))+COS(RADIANS(G189))*COS(RADIANS(E192))*COS(RADIANS(AR182))))&gt;90,0,$F$4*$F$5/E191^2*(SIN(RADIANS(G189))*SIN(RADIANS(E192))+COS(RADIANS(G189))*COS(RADIANS(E192))*COS(RADIANS(AR182))))</f>
        <v>0</v>
      </c>
    </row>
    <row r="190" spans="2:44" x14ac:dyDescent="0.5">
      <c r="B190" s="40" t="s">
        <v>784</v>
      </c>
      <c r="E190" t="str">
        <f>IF($F$10=0,"N/A",E189*$F$11/$F$10)</f>
        <v>N/A</v>
      </c>
      <c r="G190">
        <v>30</v>
      </c>
      <c r="I190">
        <f>IF(DEGREES(ACOS(SIN(RADIANS(G190))*SIN(RADIANS(E192))+COS(RADIANS(G190))*COS(RADIANS(E192))*COS(RADIANS(I182))))&gt;90,0,$F$4*$F$5/E191^2*(SIN(RADIANS(G190))*SIN(RADIANS(E192))+COS(RADIANS(G190))*COS(RADIANS(E192))*COS(RADIANS(I182))))</f>
        <v>0</v>
      </c>
      <c r="J190">
        <f>IF(DEGREES(ACOS(SIN(RADIANS(G190))*SIN(RADIANS(E192))+COS(RADIANS(G190))*COS(RADIANS(E192))*COS(RADIANS(J182))))&gt;90,0,$F$4*$F$5/E191^2*(SIN(RADIANS(G190))*SIN(RADIANS(E192))+COS(RADIANS(G190))*COS(RADIANS(E192))*COS(RADIANS(J182))))</f>
        <v>0</v>
      </c>
      <c r="K190">
        <f>IF(DEGREES(ACOS(SIN(RADIANS(G190))*SIN(RADIANS(E192))+COS(RADIANS(G190))*COS(RADIANS(E192))*COS(RADIANS(K182))))&gt;90,0,$F$4*$F$5/E191^2*(SIN(RADIANS(G190))*SIN(RADIANS(E192))+COS(RADIANS(G190))*COS(RADIANS(E192))*COS(RADIANS(K182))))</f>
        <v>0</v>
      </c>
      <c r="L190">
        <f>IF(DEGREES(ACOS(SIN(RADIANS(G190))*SIN(RADIANS(E192))+COS(RADIANS(G190))*COS(RADIANS(E192))*COS(RADIANS(L182))))&gt;90,0,$F$4*$F$5/E191^2*(SIN(RADIANS(G190))*SIN(RADIANS(E192))+COS(RADIANS(G190))*COS(RADIANS(E192))*COS(RADIANS(L182))))</f>
        <v>0</v>
      </c>
      <c r="M190">
        <f>IF(DEGREES(ACOS(SIN(RADIANS(G190))*SIN(RADIANS(E192))+COS(RADIANS(G190))*COS(RADIANS(E192))*COS(RADIANS(M182))))&gt;90,0,$F$4*$F$5/E191^2*(SIN(RADIANS(G190))*SIN(RADIANS(E192))+COS(RADIANS(G190))*COS(RADIANS(E192))*COS(RADIANS(M182))))</f>
        <v>0</v>
      </c>
      <c r="N190">
        <f>IF(DEGREES(ACOS(SIN(RADIANS(G190))*SIN(RADIANS(E192))+COS(RADIANS(G190))*COS(RADIANS(E192))*COS(RADIANS(N182))))&gt;90,0,$F$4*$F$5/E191^2*(SIN(RADIANS(G190))*SIN(RADIANS(E192))+COS(RADIANS(G190))*COS(RADIANS(E192))*COS(RADIANS(N182))))</f>
        <v>0</v>
      </c>
      <c r="O190">
        <f>IF(DEGREES(ACOS(SIN(RADIANS(G190))*SIN(RADIANS(E192))+COS(RADIANS(G190))*COS(RADIANS(E192))*COS(RADIANS(O182))))&gt;90,0,$F$4*$F$5/E191^2*(SIN(RADIANS(G190))*SIN(RADIANS(E192))+COS(RADIANS(G190))*COS(RADIANS(E192))*COS(RADIANS(O182))))</f>
        <v>0</v>
      </c>
      <c r="P190">
        <f>IF(DEGREES(ACOS(SIN(RADIANS(G190))*SIN(RADIANS(E192))+COS(RADIANS(G190))*COS(RADIANS(E192))*COS(RADIANS(P182))))&gt;90,0,$F$4*$F$5/E191^2*(SIN(RADIANS(G190))*SIN(RADIANS(E192))+COS(RADIANS(G190))*COS(RADIANS(E192))*COS(RADIANS(P182))))</f>
        <v>0</v>
      </c>
      <c r="Q190">
        <f>IF(DEGREES(ACOS(SIN(RADIANS(G190))*SIN(RADIANS(E192))+COS(RADIANS(G190))*COS(RADIANS(E192))*COS(RADIANS(Q182))))&gt;90,0,$F$4*$F$5/E191^2*(SIN(RADIANS(G190))*SIN(RADIANS(E192))+COS(RADIANS(G190))*COS(RADIANS(E192))*COS(RADIANS(Q182))))</f>
        <v>0</v>
      </c>
      <c r="R190" t="e">
        <f>IF(DEGREES(ACOS(SIN(RADIANS(G190))*SIN(RADIANS(E192))+COS(RADIANS(G190))*COS(RADIANS(E192))*COS(RADIANS(R182))))&gt;90,0,$F$4*$F$5/E191^2*(SIN(RADIANS(G190))*SIN(RADIANS(E192))+COS(RADIANS(G190))*COS(RADIANS(E192))*COS(RADIANS(R182))))</f>
        <v>#DIV/0!</v>
      </c>
      <c r="S190" t="e">
        <f>IF(DEGREES(ACOS(SIN(RADIANS(G190))*SIN(RADIANS(E192))+COS(RADIANS(G190))*COS(RADIANS(E192))*COS(RADIANS(S182))))&gt;90,0,$F$4*$F$5/E191^2*(SIN(RADIANS(G190))*SIN(RADIANS(E192))+COS(RADIANS(G190))*COS(RADIANS(E192))*COS(RADIANS(S182))))</f>
        <v>#DIV/0!</v>
      </c>
      <c r="T190" t="e">
        <f>IF(DEGREES(ACOS(SIN(RADIANS(G190))*SIN(RADIANS(E192))+COS(RADIANS(G190))*COS(RADIANS(E192))*COS(RADIANS(T182))))&gt;90,0,$F$4*$F$5/E191^2*(SIN(RADIANS(G190))*SIN(RADIANS(E192))+COS(RADIANS(G190))*COS(RADIANS(E192))*COS(RADIANS(T182))))</f>
        <v>#DIV/0!</v>
      </c>
      <c r="U190" t="e">
        <f>IF(DEGREES(ACOS(SIN(RADIANS(G190))*SIN(RADIANS(E192))+COS(RADIANS(G190))*COS(RADIANS(E192))*COS(RADIANS(U182))))&gt;90,0,$F$4*$F$5/E191^2*(SIN(RADIANS(G190))*SIN(RADIANS(E192))+COS(RADIANS(G190))*COS(RADIANS(E192))*COS(RADIANS(U182))))</f>
        <v>#DIV/0!</v>
      </c>
      <c r="V190" t="e">
        <f>IF(DEGREES(ACOS(SIN(RADIANS(G190))*SIN(RADIANS(E192))+COS(RADIANS(G190))*COS(RADIANS(E192))*COS(RADIANS(V182))))&gt;90,0,$F$4*$F$5/E191^2*(SIN(RADIANS(G190))*SIN(RADIANS(E192))+COS(RADIANS(G190))*COS(RADIANS(E192))*COS(RADIANS(V182))))</f>
        <v>#DIV/0!</v>
      </c>
      <c r="W190" t="e">
        <f>IF(DEGREES(ACOS(SIN(RADIANS(G190))*SIN(RADIANS(E192))+COS(RADIANS(G190))*COS(RADIANS(E192))*COS(RADIANS(W182))))&gt;90,0,$F$4*$F$5/E191^2*(SIN(RADIANS(G190))*SIN(RADIANS(E192))+COS(RADIANS(G190))*COS(RADIANS(E192))*COS(RADIANS(W182))))</f>
        <v>#DIV/0!</v>
      </c>
      <c r="X190" t="e">
        <f>IF(DEGREES(ACOS(SIN(RADIANS(G190))*SIN(RADIANS(E192))+COS(RADIANS(G190))*COS(RADIANS(E192))*COS(RADIANS(X182))))&gt;90,0,$F$4*$F$5/E191^2*(SIN(RADIANS(G190))*SIN(RADIANS(E192))+COS(RADIANS(G190))*COS(RADIANS(E192))*COS(RADIANS(X182))))</f>
        <v>#DIV/0!</v>
      </c>
      <c r="Y190" t="e">
        <f>IF(DEGREES(ACOS(SIN(RADIANS(G190))*SIN(RADIANS(E192))+COS(RADIANS(G190))*COS(RADIANS(E192))*COS(RADIANS(Y182))))&gt;90,0,$F$4*$F$5/E191^2*(SIN(RADIANS(G190))*SIN(RADIANS(E192))+COS(RADIANS(G190))*COS(RADIANS(E192))*COS(RADIANS(Y182))))</f>
        <v>#DIV/0!</v>
      </c>
      <c r="Z190" t="e">
        <f>IF(DEGREES(ACOS(SIN(RADIANS(G190))*SIN(RADIANS(E192))+COS(RADIANS(G190))*COS(RADIANS(E192))*COS(RADIANS(Z182))))&gt;90,0,$F$4*$F$5/E191^2*(SIN(RADIANS(G190))*SIN(RADIANS(E192))+COS(RADIANS(G190))*COS(RADIANS(E192))*COS(RADIANS(Z182))))</f>
        <v>#DIV/0!</v>
      </c>
      <c r="AA190" t="e">
        <f>IF(DEGREES(ACOS(SIN(RADIANS(G190))*SIN(RADIANS(E192))+COS(RADIANS(G190))*COS(RADIANS(E192))*COS(RADIANS(AA182))))&gt;90,0,$F$4*$F$5/E191^2*(SIN(RADIANS(G190))*SIN(RADIANS(E192))+COS(RADIANS(G190))*COS(RADIANS(E192))*COS(RADIANS(AA182))))</f>
        <v>#DIV/0!</v>
      </c>
      <c r="AB190" t="e">
        <f>IF(DEGREES(ACOS(SIN(RADIANS(G190))*SIN(RADIANS(E192))+COS(RADIANS(G190))*COS(RADIANS(E192))*COS(RADIANS(AB182))))&gt;90,0,$F$4*$F$5/E191^2*(SIN(RADIANS(G190))*SIN(RADIANS(E192))+COS(RADIANS(G190))*COS(RADIANS(E192))*COS(RADIANS(AB182))))</f>
        <v>#DIV/0!</v>
      </c>
      <c r="AC190" t="e">
        <f>IF(DEGREES(ACOS(SIN(RADIANS(G190))*SIN(RADIANS(E192))+COS(RADIANS(G190))*COS(RADIANS(E192))*COS(RADIANS(AC182))))&gt;90,0,$F$4*$F$5/E191^2*(SIN(RADIANS(G190))*SIN(RADIANS(E192))+COS(RADIANS(G190))*COS(RADIANS(E192))*COS(RADIANS(AC182))))</f>
        <v>#DIV/0!</v>
      </c>
      <c r="AD190" t="e">
        <f>IF(DEGREES(ACOS(SIN(RADIANS(G190))*SIN(RADIANS(E192))+COS(RADIANS(G190))*COS(RADIANS(E192))*COS(RADIANS(AD182))))&gt;90,0,$F$4*$F$5/E191^2*(SIN(RADIANS(G190))*SIN(RADIANS(E192))+COS(RADIANS(G190))*COS(RADIANS(E192))*COS(RADIANS(AD182))))</f>
        <v>#DIV/0!</v>
      </c>
      <c r="AE190" t="e">
        <f>IF(DEGREES(ACOS(SIN(RADIANS(G190))*SIN(RADIANS(E192))+COS(RADIANS(G190))*COS(RADIANS(E192))*COS(RADIANS(AE182))))&gt;90,0,$F$4*$F$5/E191^2*(SIN(RADIANS(G190))*SIN(RADIANS(E192))+COS(RADIANS(G190))*COS(RADIANS(E192))*COS(RADIANS(AE182))))</f>
        <v>#DIV/0!</v>
      </c>
      <c r="AF190" t="e">
        <f>IF(DEGREES(ACOS(SIN(RADIANS(G190))*SIN(RADIANS(E192))+COS(RADIANS(G190))*COS(RADIANS(E192))*COS(RADIANS(AF182))))&gt;90,0,$F$4*$F$5/E191^2*(SIN(RADIANS(G190))*SIN(RADIANS(E192))+COS(RADIANS(G190))*COS(RADIANS(E192))*COS(RADIANS(AF182))))</f>
        <v>#DIV/0!</v>
      </c>
      <c r="AG190" t="e">
        <f>IF(DEGREES(ACOS(SIN(RADIANS(G190))*SIN(RADIANS(E192))+COS(RADIANS(G190))*COS(RADIANS(E192))*COS(RADIANS(AG182))))&gt;90,0,$F$4*$F$5/E191^2*(SIN(RADIANS(G190))*SIN(RADIANS(E192))+COS(RADIANS(G190))*COS(RADIANS(E192))*COS(RADIANS(AG182))))</f>
        <v>#DIV/0!</v>
      </c>
      <c r="AH190" t="e">
        <f>IF(DEGREES(ACOS(SIN(RADIANS(G190))*SIN(RADIANS(E192))+COS(RADIANS(G190))*COS(RADIANS(E192))*COS(RADIANS(AH182))))&gt;90,0,$F$4*$F$5/E191^2*(SIN(RADIANS(G190))*SIN(RADIANS(E192))+COS(RADIANS(G190))*COS(RADIANS(E192))*COS(RADIANS(AH182))))</f>
        <v>#DIV/0!</v>
      </c>
      <c r="AI190" t="e">
        <f>IF(DEGREES(ACOS(SIN(RADIANS(G190))*SIN(RADIANS(E192))+COS(RADIANS(G190))*COS(RADIANS(E192))*COS(RADIANS(AI182))))&gt;90,0,$F$4*$F$5/E191^2*(SIN(RADIANS(G190))*SIN(RADIANS(E192))+COS(RADIANS(G190))*COS(RADIANS(E192))*COS(RADIANS(AI182))))</f>
        <v>#DIV/0!</v>
      </c>
      <c r="AJ190" t="e">
        <f>IF(DEGREES(ACOS(SIN(RADIANS(G190))*SIN(RADIANS(E192))+COS(RADIANS(G190))*COS(RADIANS(E192))*COS(RADIANS(AJ182))))&gt;90,0,$F$4*$F$5/E191^2*(SIN(RADIANS(G190))*SIN(RADIANS(E192))+COS(RADIANS(G190))*COS(RADIANS(E192))*COS(RADIANS(AJ182))))</f>
        <v>#DIV/0!</v>
      </c>
      <c r="AK190">
        <f>IF(DEGREES(ACOS(SIN(RADIANS(G190))*SIN(RADIANS(E192))+COS(RADIANS(G190))*COS(RADIANS(E192))*COS(RADIANS(AK182))))&gt;90,0,$F$4*$F$5/E191^2*(SIN(RADIANS(G190))*SIN(RADIANS(E192))+COS(RADIANS(G190))*COS(RADIANS(E192))*COS(RADIANS(AK182))))</f>
        <v>0</v>
      </c>
      <c r="AL190">
        <f>IF(DEGREES(ACOS(SIN(RADIANS(G190))*SIN(RADIANS(E192))+COS(RADIANS(G190))*COS(RADIANS(E192))*COS(RADIANS(AL182))))&gt;90,0,$F$4*$F$5/E191^2*(SIN(RADIANS(G190))*SIN(RADIANS(E192))+COS(RADIANS(G190))*COS(RADIANS(E192))*COS(RADIANS(AL182))))</f>
        <v>0</v>
      </c>
      <c r="AM190">
        <f>IF(DEGREES(ACOS(SIN(RADIANS(G190))*SIN(RADIANS(E192))+COS(RADIANS(G190))*COS(RADIANS(E192))*COS(RADIANS(AM182))))&gt;90,0,$F$4*$F$5/E191^2*(SIN(RADIANS(G190))*SIN(RADIANS(E192))+COS(RADIANS(G190))*COS(RADIANS(E192))*COS(RADIANS(AM182))))</f>
        <v>0</v>
      </c>
      <c r="AN190">
        <f>IF(DEGREES(ACOS(SIN(RADIANS(G190))*SIN(RADIANS(E192))+COS(RADIANS(G190))*COS(RADIANS(E192))*COS(RADIANS(AN182))))&gt;90,0,$F$4*$F$5/E191^2*(SIN(RADIANS(G190))*SIN(RADIANS(E192))+COS(RADIANS(G190))*COS(RADIANS(E192))*COS(RADIANS(AN182))))</f>
        <v>0</v>
      </c>
      <c r="AO190">
        <f>IF(DEGREES(ACOS(SIN(RADIANS(G190))*SIN(RADIANS(E192))+COS(RADIANS(G190))*COS(RADIANS(E192))*COS(RADIANS(AO182))))&gt;90,0,$F$4*$F$5/E191^2*(SIN(RADIANS(G190))*SIN(RADIANS(E192))+COS(RADIANS(G190))*COS(RADIANS(E192))*COS(RADIANS(AO182))))</f>
        <v>0</v>
      </c>
      <c r="AP190">
        <f>IF(DEGREES(ACOS(SIN(RADIANS(G190))*SIN(RADIANS(E192))+COS(RADIANS(G190))*COS(RADIANS(E192))*COS(RADIANS(AP182))))&gt;90,0,$F$4*$F$5/E191^2*(SIN(RADIANS(G190))*SIN(RADIANS(E192))+COS(RADIANS(G190))*COS(RADIANS(E192))*COS(RADIANS(AP182))))</f>
        <v>0</v>
      </c>
      <c r="AQ190">
        <f>IF(DEGREES(ACOS(SIN(RADIANS(G190))*SIN(RADIANS(E192))+COS(RADIANS(G190))*COS(RADIANS(E192))*COS(RADIANS(AQ182))))&gt;90,0,$F$4*$F$5/E191^2*(SIN(RADIANS(G190))*SIN(RADIANS(E192))+COS(RADIANS(G190))*COS(RADIANS(E192))*COS(RADIANS(AQ182))))</f>
        <v>0</v>
      </c>
      <c r="AR190">
        <f>IF(DEGREES(ACOS(SIN(RADIANS(G190))*SIN(RADIANS(E192))+COS(RADIANS(G190))*COS(RADIANS(E192))*COS(RADIANS(AR182))))&gt;90,0,$F$4*$F$5/E191^2*(SIN(RADIANS(G190))*SIN(RADIANS(E192))+COS(RADIANS(G190))*COS(RADIANS(E192))*COS(RADIANS(AR182))))</f>
        <v>0</v>
      </c>
    </row>
    <row r="191" spans="2:44" x14ac:dyDescent="0.5">
      <c r="B191" s="40" t="s">
        <v>785</v>
      </c>
      <c r="E191">
        <f>$F$6*(1-$F$7^2)/(1+$F$7*COS(RADIANS(E185)))</f>
        <v>0</v>
      </c>
      <c r="G191">
        <v>20</v>
      </c>
      <c r="I191">
        <f>IF(DEGREES(ACOS(SIN(RADIANS(G191))*SIN(RADIANS(E192))+COS(RADIANS(G191))*COS(RADIANS(E192))*COS(RADIANS(I182))))&gt;90,0,$F$4*$F$5/E191^2*(SIN(RADIANS(G191))*SIN(RADIANS(E192))+COS(RADIANS(G191))*COS(RADIANS(E192))*COS(RADIANS(I182))))</f>
        <v>0</v>
      </c>
      <c r="J191">
        <f>IF(DEGREES(ACOS(SIN(RADIANS(G191))*SIN(RADIANS(E192))+COS(RADIANS(G191))*COS(RADIANS(E192))*COS(RADIANS(J182))))&gt;90,0,$F$4*$F$5/E191^2*(SIN(RADIANS(G191))*SIN(RADIANS(E192))+COS(RADIANS(G191))*COS(RADIANS(E192))*COS(RADIANS(J182))))</f>
        <v>0</v>
      </c>
      <c r="K191">
        <f>IF(DEGREES(ACOS(SIN(RADIANS(G191))*SIN(RADIANS(E192))+COS(RADIANS(G191))*COS(RADIANS(E192))*COS(RADIANS(K182))))&gt;90,0,$F$4*$F$5/E191^2*(SIN(RADIANS(G191))*SIN(RADIANS(E192))+COS(RADIANS(G191))*COS(RADIANS(E192))*COS(RADIANS(K182))))</f>
        <v>0</v>
      </c>
      <c r="L191">
        <f>IF(DEGREES(ACOS(SIN(RADIANS(G191))*SIN(RADIANS(E192))+COS(RADIANS(G191))*COS(RADIANS(E192))*COS(RADIANS(L182))))&gt;90,0,$F$4*$F$5/E191^2*(SIN(RADIANS(G191))*SIN(RADIANS(E192))+COS(RADIANS(G191))*COS(RADIANS(E192))*COS(RADIANS(L182))))</f>
        <v>0</v>
      </c>
      <c r="M191">
        <f>IF(DEGREES(ACOS(SIN(RADIANS(G191))*SIN(RADIANS(E192))+COS(RADIANS(G191))*COS(RADIANS(E192))*COS(RADIANS(M182))))&gt;90,0,$F$4*$F$5/E191^2*(SIN(RADIANS(G191))*SIN(RADIANS(E192))+COS(RADIANS(G191))*COS(RADIANS(E192))*COS(RADIANS(M182))))</f>
        <v>0</v>
      </c>
      <c r="N191">
        <f>IF(DEGREES(ACOS(SIN(RADIANS(G191))*SIN(RADIANS(E192))+COS(RADIANS(G191))*COS(RADIANS(E192))*COS(RADIANS(N182))))&gt;90,0,$F$4*$F$5/E191^2*(SIN(RADIANS(G191))*SIN(RADIANS(E192))+COS(RADIANS(G191))*COS(RADIANS(E192))*COS(RADIANS(N182))))</f>
        <v>0</v>
      </c>
      <c r="O191">
        <f>IF(DEGREES(ACOS(SIN(RADIANS(G191))*SIN(RADIANS(E192))+COS(RADIANS(G191))*COS(RADIANS(E192))*COS(RADIANS(O182))))&gt;90,0,$F$4*$F$5/E191^2*(SIN(RADIANS(G191))*SIN(RADIANS(E192))+COS(RADIANS(G191))*COS(RADIANS(E192))*COS(RADIANS(O182))))</f>
        <v>0</v>
      </c>
      <c r="P191">
        <f>IF(DEGREES(ACOS(SIN(RADIANS(G191))*SIN(RADIANS(E192))+COS(RADIANS(G191))*COS(RADIANS(E192))*COS(RADIANS(P182))))&gt;90,0,$F$4*$F$5/E191^2*(SIN(RADIANS(G191))*SIN(RADIANS(E192))+COS(RADIANS(G191))*COS(RADIANS(E192))*COS(RADIANS(P182))))</f>
        <v>0</v>
      </c>
      <c r="Q191">
        <f>IF(DEGREES(ACOS(SIN(RADIANS(G191))*SIN(RADIANS(E192))+COS(RADIANS(G191))*COS(RADIANS(E192))*COS(RADIANS(Q182))))&gt;90,0,$F$4*$F$5/E191^2*(SIN(RADIANS(G191))*SIN(RADIANS(E192))+COS(RADIANS(G191))*COS(RADIANS(E192))*COS(RADIANS(Q182))))</f>
        <v>0</v>
      </c>
      <c r="R191" t="e">
        <f>IF(DEGREES(ACOS(SIN(RADIANS(G191))*SIN(RADIANS(E192))+COS(RADIANS(G191))*COS(RADIANS(E192))*COS(RADIANS(R182))))&gt;90,0,$F$4*$F$5/E191^2*(SIN(RADIANS(G191))*SIN(RADIANS(E192))+COS(RADIANS(G191))*COS(RADIANS(E192))*COS(RADIANS(R182))))</f>
        <v>#DIV/0!</v>
      </c>
      <c r="S191" t="e">
        <f>IF(DEGREES(ACOS(SIN(RADIANS(G191))*SIN(RADIANS(E192))+COS(RADIANS(G191))*COS(RADIANS(E192))*COS(RADIANS(S182))))&gt;90,0,$F$4*$F$5/E191^2*(SIN(RADIANS(G191))*SIN(RADIANS(E192))+COS(RADIANS(G191))*COS(RADIANS(E192))*COS(RADIANS(S182))))</f>
        <v>#DIV/0!</v>
      </c>
      <c r="T191" t="e">
        <f>IF(DEGREES(ACOS(SIN(RADIANS(G191))*SIN(RADIANS(E192))+COS(RADIANS(G191))*COS(RADIANS(E192))*COS(RADIANS(T182))))&gt;90,0,$F$4*$F$5/E191^2*(SIN(RADIANS(G191))*SIN(RADIANS(E192))+COS(RADIANS(G191))*COS(RADIANS(E192))*COS(RADIANS(T182))))</f>
        <v>#DIV/0!</v>
      </c>
      <c r="U191" t="e">
        <f>IF(DEGREES(ACOS(SIN(RADIANS(G191))*SIN(RADIANS(E192))+COS(RADIANS(G191))*COS(RADIANS(E192))*COS(RADIANS(U182))))&gt;90,0,$F$4*$F$5/E191^2*(SIN(RADIANS(G191))*SIN(RADIANS(E192))+COS(RADIANS(G191))*COS(RADIANS(E192))*COS(RADIANS(U182))))</f>
        <v>#DIV/0!</v>
      </c>
      <c r="V191" t="e">
        <f>IF(DEGREES(ACOS(SIN(RADIANS(G191))*SIN(RADIANS(E192))+COS(RADIANS(G191))*COS(RADIANS(E192))*COS(RADIANS(V182))))&gt;90,0,$F$4*$F$5/E191^2*(SIN(RADIANS(G191))*SIN(RADIANS(E192))+COS(RADIANS(G191))*COS(RADIANS(E192))*COS(RADIANS(V182))))</f>
        <v>#DIV/0!</v>
      </c>
      <c r="W191" t="e">
        <f>IF(DEGREES(ACOS(SIN(RADIANS(G191))*SIN(RADIANS(E192))+COS(RADIANS(G191))*COS(RADIANS(E192))*COS(RADIANS(W182))))&gt;90,0,$F$4*$F$5/E191^2*(SIN(RADIANS(G191))*SIN(RADIANS(E192))+COS(RADIANS(G191))*COS(RADIANS(E192))*COS(RADIANS(W182))))</f>
        <v>#DIV/0!</v>
      </c>
      <c r="X191" t="e">
        <f>IF(DEGREES(ACOS(SIN(RADIANS(G191))*SIN(RADIANS(E192))+COS(RADIANS(G191))*COS(RADIANS(E192))*COS(RADIANS(X182))))&gt;90,0,$F$4*$F$5/E191^2*(SIN(RADIANS(G191))*SIN(RADIANS(E192))+COS(RADIANS(G191))*COS(RADIANS(E192))*COS(RADIANS(X182))))</f>
        <v>#DIV/0!</v>
      </c>
      <c r="Y191" t="e">
        <f>IF(DEGREES(ACOS(SIN(RADIANS(G191))*SIN(RADIANS(E192))+COS(RADIANS(G191))*COS(RADIANS(E192))*COS(RADIANS(Y182))))&gt;90,0,$F$4*$F$5/E191^2*(SIN(RADIANS(G191))*SIN(RADIANS(E192))+COS(RADIANS(G191))*COS(RADIANS(E192))*COS(RADIANS(Y182))))</f>
        <v>#DIV/0!</v>
      </c>
      <c r="Z191" t="e">
        <f>IF(DEGREES(ACOS(SIN(RADIANS(G191))*SIN(RADIANS(E192))+COS(RADIANS(G191))*COS(RADIANS(E192))*COS(RADIANS(Z182))))&gt;90,0,$F$4*$F$5/E191^2*(SIN(RADIANS(G191))*SIN(RADIANS(E192))+COS(RADIANS(G191))*COS(RADIANS(E192))*COS(RADIANS(Z182))))</f>
        <v>#DIV/0!</v>
      </c>
      <c r="AA191" t="e">
        <f>IF(DEGREES(ACOS(SIN(RADIANS(G191))*SIN(RADIANS(E192))+COS(RADIANS(G191))*COS(RADIANS(E192))*COS(RADIANS(AA182))))&gt;90,0,$F$4*$F$5/E191^2*(SIN(RADIANS(G191))*SIN(RADIANS(E192))+COS(RADIANS(G191))*COS(RADIANS(E192))*COS(RADIANS(AA182))))</f>
        <v>#DIV/0!</v>
      </c>
      <c r="AB191" t="e">
        <f>IF(DEGREES(ACOS(SIN(RADIANS(G191))*SIN(RADIANS(E192))+COS(RADIANS(G191))*COS(RADIANS(E192))*COS(RADIANS(AB182))))&gt;90,0,$F$4*$F$5/E191^2*(SIN(RADIANS(G191))*SIN(RADIANS(E192))+COS(RADIANS(G191))*COS(RADIANS(E192))*COS(RADIANS(AB182))))</f>
        <v>#DIV/0!</v>
      </c>
      <c r="AC191" t="e">
        <f>IF(DEGREES(ACOS(SIN(RADIANS(G191))*SIN(RADIANS(E192))+COS(RADIANS(G191))*COS(RADIANS(E192))*COS(RADIANS(AC182))))&gt;90,0,$F$4*$F$5/E191^2*(SIN(RADIANS(G191))*SIN(RADIANS(E192))+COS(RADIANS(G191))*COS(RADIANS(E192))*COS(RADIANS(AC182))))</f>
        <v>#DIV/0!</v>
      </c>
      <c r="AD191" t="e">
        <f>IF(DEGREES(ACOS(SIN(RADIANS(G191))*SIN(RADIANS(E192))+COS(RADIANS(G191))*COS(RADIANS(E192))*COS(RADIANS(AD182))))&gt;90,0,$F$4*$F$5/E191^2*(SIN(RADIANS(G191))*SIN(RADIANS(E192))+COS(RADIANS(G191))*COS(RADIANS(E192))*COS(RADIANS(AD182))))</f>
        <v>#DIV/0!</v>
      </c>
      <c r="AE191" t="e">
        <f>IF(DEGREES(ACOS(SIN(RADIANS(G191))*SIN(RADIANS(E192))+COS(RADIANS(G191))*COS(RADIANS(E192))*COS(RADIANS(AE182))))&gt;90,0,$F$4*$F$5/E191^2*(SIN(RADIANS(G191))*SIN(RADIANS(E192))+COS(RADIANS(G191))*COS(RADIANS(E192))*COS(RADIANS(AE182))))</f>
        <v>#DIV/0!</v>
      </c>
      <c r="AF191" t="e">
        <f>IF(DEGREES(ACOS(SIN(RADIANS(G191))*SIN(RADIANS(E192))+COS(RADIANS(G191))*COS(RADIANS(E192))*COS(RADIANS(AF182))))&gt;90,0,$F$4*$F$5/E191^2*(SIN(RADIANS(G191))*SIN(RADIANS(E192))+COS(RADIANS(G191))*COS(RADIANS(E192))*COS(RADIANS(AF182))))</f>
        <v>#DIV/0!</v>
      </c>
      <c r="AG191" t="e">
        <f>IF(DEGREES(ACOS(SIN(RADIANS(G191))*SIN(RADIANS(E192))+COS(RADIANS(G191))*COS(RADIANS(E192))*COS(RADIANS(AG182))))&gt;90,0,$F$4*$F$5/E191^2*(SIN(RADIANS(G191))*SIN(RADIANS(E192))+COS(RADIANS(G191))*COS(RADIANS(E192))*COS(RADIANS(AG182))))</f>
        <v>#DIV/0!</v>
      </c>
      <c r="AH191" t="e">
        <f>IF(DEGREES(ACOS(SIN(RADIANS(G191))*SIN(RADIANS(E192))+COS(RADIANS(G191))*COS(RADIANS(E192))*COS(RADIANS(AH182))))&gt;90,0,$F$4*$F$5/E191^2*(SIN(RADIANS(G191))*SIN(RADIANS(E192))+COS(RADIANS(G191))*COS(RADIANS(E192))*COS(RADIANS(AH182))))</f>
        <v>#DIV/0!</v>
      </c>
      <c r="AI191" t="e">
        <f>IF(DEGREES(ACOS(SIN(RADIANS(G191))*SIN(RADIANS(E192))+COS(RADIANS(G191))*COS(RADIANS(E192))*COS(RADIANS(AI182))))&gt;90,0,$F$4*$F$5/E191^2*(SIN(RADIANS(G191))*SIN(RADIANS(E192))+COS(RADIANS(G191))*COS(RADIANS(E192))*COS(RADIANS(AI182))))</f>
        <v>#DIV/0!</v>
      </c>
      <c r="AJ191" t="e">
        <f>IF(DEGREES(ACOS(SIN(RADIANS(G191))*SIN(RADIANS(E192))+COS(RADIANS(G191))*COS(RADIANS(E192))*COS(RADIANS(AJ182))))&gt;90,0,$F$4*$F$5/E191^2*(SIN(RADIANS(G191))*SIN(RADIANS(E192))+COS(RADIANS(G191))*COS(RADIANS(E192))*COS(RADIANS(AJ182))))</f>
        <v>#DIV/0!</v>
      </c>
      <c r="AK191">
        <f>IF(DEGREES(ACOS(SIN(RADIANS(G191))*SIN(RADIANS(E192))+COS(RADIANS(G191))*COS(RADIANS(E192))*COS(RADIANS(AK182))))&gt;90,0,$F$4*$F$5/E191^2*(SIN(RADIANS(G191))*SIN(RADIANS(E192))+COS(RADIANS(G191))*COS(RADIANS(E192))*COS(RADIANS(AK182))))</f>
        <v>0</v>
      </c>
      <c r="AL191">
        <f>IF(DEGREES(ACOS(SIN(RADIANS(G191))*SIN(RADIANS(E192))+COS(RADIANS(G191))*COS(RADIANS(E192))*COS(RADIANS(AL182))))&gt;90,0,$F$4*$F$5/E191^2*(SIN(RADIANS(G191))*SIN(RADIANS(E192))+COS(RADIANS(G191))*COS(RADIANS(E192))*COS(RADIANS(AL182))))</f>
        <v>0</v>
      </c>
      <c r="AM191">
        <f>IF(DEGREES(ACOS(SIN(RADIANS(G191))*SIN(RADIANS(E192))+COS(RADIANS(G191))*COS(RADIANS(E192))*COS(RADIANS(AM182))))&gt;90,0,$F$4*$F$5/E191^2*(SIN(RADIANS(G191))*SIN(RADIANS(E192))+COS(RADIANS(G191))*COS(RADIANS(E192))*COS(RADIANS(AM182))))</f>
        <v>0</v>
      </c>
      <c r="AN191">
        <f>IF(DEGREES(ACOS(SIN(RADIANS(G191))*SIN(RADIANS(E192))+COS(RADIANS(G191))*COS(RADIANS(E192))*COS(RADIANS(AN182))))&gt;90,0,$F$4*$F$5/E191^2*(SIN(RADIANS(G191))*SIN(RADIANS(E192))+COS(RADIANS(G191))*COS(RADIANS(E192))*COS(RADIANS(AN182))))</f>
        <v>0</v>
      </c>
      <c r="AO191">
        <f>IF(DEGREES(ACOS(SIN(RADIANS(G191))*SIN(RADIANS(E192))+COS(RADIANS(G191))*COS(RADIANS(E192))*COS(RADIANS(AO182))))&gt;90,0,$F$4*$F$5/E191^2*(SIN(RADIANS(G191))*SIN(RADIANS(E192))+COS(RADIANS(G191))*COS(RADIANS(E192))*COS(RADIANS(AO182))))</f>
        <v>0</v>
      </c>
      <c r="AP191">
        <f>IF(DEGREES(ACOS(SIN(RADIANS(G191))*SIN(RADIANS(E192))+COS(RADIANS(G191))*COS(RADIANS(E192))*COS(RADIANS(AP182))))&gt;90,0,$F$4*$F$5/E191^2*(SIN(RADIANS(G191))*SIN(RADIANS(E192))+COS(RADIANS(G191))*COS(RADIANS(E192))*COS(RADIANS(AP182))))</f>
        <v>0</v>
      </c>
      <c r="AQ191">
        <f>IF(DEGREES(ACOS(SIN(RADIANS(G191))*SIN(RADIANS(E192))+COS(RADIANS(G191))*COS(RADIANS(E192))*COS(RADIANS(AQ182))))&gt;90,0,$F$4*$F$5/E191^2*(SIN(RADIANS(G191))*SIN(RADIANS(E192))+COS(RADIANS(G191))*COS(RADIANS(E192))*COS(RADIANS(AQ182))))</f>
        <v>0</v>
      </c>
      <c r="AR191">
        <f>IF(DEGREES(ACOS(SIN(RADIANS(G191))*SIN(RADIANS(E192))+COS(RADIANS(G191))*COS(RADIANS(E192))*COS(RADIANS(AR182))))&gt;90,0,$F$4*$F$5/E191^2*(SIN(RADIANS(G191))*SIN(RADIANS(E192))+COS(RADIANS(G191))*COS(RADIANS(E192))*COS(RADIANS(AR182))))</f>
        <v>0</v>
      </c>
    </row>
    <row r="192" spans="2:44" x14ac:dyDescent="0.5">
      <c r="B192" s="40" t="s">
        <v>735</v>
      </c>
      <c r="E192">
        <f>IF($F$8&gt;90,180-$F$8,$F$8)*SIN(RADIANS(E186))</f>
        <v>0</v>
      </c>
      <c r="G192">
        <v>10</v>
      </c>
      <c r="I192">
        <f>IF(DEGREES(ACOS(SIN(RADIANS(G192))*SIN(RADIANS(E192))+COS(RADIANS(G192))*COS(RADIANS(E192))*COS(RADIANS(I182))))&gt;90,0,$F$4*$F$5/E191^2*(SIN(RADIANS(G192))*SIN(RADIANS(E192))+COS(RADIANS(G192))*COS(RADIANS(E192))*COS(RADIANS(I182))))</f>
        <v>0</v>
      </c>
      <c r="J192">
        <f>IF(DEGREES(ACOS(SIN(RADIANS(G192))*SIN(RADIANS(E192))+COS(RADIANS(G192))*COS(RADIANS(E192))*COS(RADIANS(J182))))&gt;90,0,$F$4*$F$5/E191^2*(SIN(RADIANS(G192))*SIN(RADIANS(E192))+COS(RADIANS(G192))*COS(RADIANS(E192))*COS(RADIANS(J182))))</f>
        <v>0</v>
      </c>
      <c r="K192">
        <f>IF(DEGREES(ACOS(SIN(RADIANS(G192))*SIN(RADIANS(E192))+COS(RADIANS(G192))*COS(RADIANS(E192))*COS(RADIANS(K182))))&gt;90,0,$F$4*$F$5/E191^2*(SIN(RADIANS(G192))*SIN(RADIANS(E192))+COS(RADIANS(G192))*COS(RADIANS(E192))*COS(RADIANS(K182))))</f>
        <v>0</v>
      </c>
      <c r="L192">
        <f>IF(DEGREES(ACOS(SIN(RADIANS(G192))*SIN(RADIANS(E192))+COS(RADIANS(G192))*COS(RADIANS(E192))*COS(RADIANS(L182))))&gt;90,0,$F$4*$F$5/E191^2*(SIN(RADIANS(G192))*SIN(RADIANS(E192))+COS(RADIANS(G192))*COS(RADIANS(E192))*COS(RADIANS(L182))))</f>
        <v>0</v>
      </c>
      <c r="M192">
        <f>IF(DEGREES(ACOS(SIN(RADIANS(G192))*SIN(RADIANS(E192))+COS(RADIANS(G192))*COS(RADIANS(E192))*COS(RADIANS(M182))))&gt;90,0,$F$4*$F$5/E191^2*(SIN(RADIANS(G192))*SIN(RADIANS(E192))+COS(RADIANS(G192))*COS(RADIANS(E192))*COS(RADIANS(M182))))</f>
        <v>0</v>
      </c>
      <c r="N192">
        <f>IF(DEGREES(ACOS(SIN(RADIANS(G192))*SIN(RADIANS(E192))+COS(RADIANS(G192))*COS(RADIANS(E192))*COS(RADIANS(N182))))&gt;90,0,$F$4*$F$5/E191^2*(SIN(RADIANS(G192))*SIN(RADIANS(E192))+COS(RADIANS(G192))*COS(RADIANS(E192))*COS(RADIANS(N182))))</f>
        <v>0</v>
      </c>
      <c r="O192">
        <f>IF(DEGREES(ACOS(SIN(RADIANS(G192))*SIN(RADIANS(E192))+COS(RADIANS(G192))*COS(RADIANS(E192))*COS(RADIANS(O182))))&gt;90,0,$F$4*$F$5/E191^2*(SIN(RADIANS(G192))*SIN(RADIANS(E192))+COS(RADIANS(G192))*COS(RADIANS(E192))*COS(RADIANS(O182))))</f>
        <v>0</v>
      </c>
      <c r="P192">
        <f>IF(DEGREES(ACOS(SIN(RADIANS(G192))*SIN(RADIANS(E192))+COS(RADIANS(G192))*COS(RADIANS(E192))*COS(RADIANS(P182))))&gt;90,0,$F$4*$F$5/E191^2*(SIN(RADIANS(G192))*SIN(RADIANS(E192))+COS(RADIANS(G192))*COS(RADIANS(E192))*COS(RADIANS(P182))))</f>
        <v>0</v>
      </c>
      <c r="Q192">
        <f>IF(DEGREES(ACOS(SIN(RADIANS(G192))*SIN(RADIANS(E192))+COS(RADIANS(G192))*COS(RADIANS(E192))*COS(RADIANS(Q182))))&gt;90,0,$F$4*$F$5/E191^2*(SIN(RADIANS(G192))*SIN(RADIANS(E192))+COS(RADIANS(G192))*COS(RADIANS(E192))*COS(RADIANS(Q182))))</f>
        <v>0</v>
      </c>
      <c r="R192" t="e">
        <f>IF(DEGREES(ACOS(SIN(RADIANS(G192))*SIN(RADIANS(E192))+COS(RADIANS(G192))*COS(RADIANS(E192))*COS(RADIANS(R182))))&gt;90,0,$F$4*$F$5/E191^2*(SIN(RADIANS(G192))*SIN(RADIANS(E192))+COS(RADIANS(G192))*COS(RADIANS(E192))*COS(RADIANS(R182))))</f>
        <v>#DIV/0!</v>
      </c>
      <c r="S192" t="e">
        <f>IF(DEGREES(ACOS(SIN(RADIANS(G192))*SIN(RADIANS(E192))+COS(RADIANS(G192))*COS(RADIANS(E192))*COS(RADIANS(S182))))&gt;90,0,$F$4*$F$5/E191^2*(SIN(RADIANS(G192))*SIN(RADIANS(E192))+COS(RADIANS(G192))*COS(RADIANS(E192))*COS(RADIANS(S182))))</f>
        <v>#DIV/0!</v>
      </c>
      <c r="T192" t="e">
        <f>IF(DEGREES(ACOS(SIN(RADIANS(G192))*SIN(RADIANS(E192))+COS(RADIANS(G192))*COS(RADIANS(E192))*COS(RADIANS(T182))))&gt;90,0,$F$4*$F$5/E191^2*(SIN(RADIANS(G192))*SIN(RADIANS(E192))+COS(RADIANS(G192))*COS(RADIANS(E192))*COS(RADIANS(T182))))</f>
        <v>#DIV/0!</v>
      </c>
      <c r="U192" t="e">
        <f>IF(DEGREES(ACOS(SIN(RADIANS(G192))*SIN(RADIANS(E192))+COS(RADIANS(G192))*COS(RADIANS(E192))*COS(RADIANS(U182))))&gt;90,0,$F$4*$F$5/E191^2*(SIN(RADIANS(G192))*SIN(RADIANS(E192))+COS(RADIANS(G192))*COS(RADIANS(E192))*COS(RADIANS(U182))))</f>
        <v>#DIV/0!</v>
      </c>
      <c r="V192" t="e">
        <f>IF(DEGREES(ACOS(SIN(RADIANS(G192))*SIN(RADIANS(E192))+COS(RADIANS(G192))*COS(RADIANS(E192))*COS(RADIANS(V182))))&gt;90,0,$F$4*$F$5/E191^2*(SIN(RADIANS(G192))*SIN(RADIANS(E192))+COS(RADIANS(G192))*COS(RADIANS(E192))*COS(RADIANS(V182))))</f>
        <v>#DIV/0!</v>
      </c>
      <c r="W192" t="e">
        <f>IF(DEGREES(ACOS(SIN(RADIANS(G192))*SIN(RADIANS(E192))+COS(RADIANS(G192))*COS(RADIANS(E192))*COS(RADIANS(W182))))&gt;90,0,$F$4*$F$5/E191^2*(SIN(RADIANS(G192))*SIN(RADIANS(E192))+COS(RADIANS(G192))*COS(RADIANS(E192))*COS(RADIANS(W182))))</f>
        <v>#DIV/0!</v>
      </c>
      <c r="X192" t="e">
        <f>IF(DEGREES(ACOS(SIN(RADIANS(G192))*SIN(RADIANS(E192))+COS(RADIANS(G192))*COS(RADIANS(E192))*COS(RADIANS(X182))))&gt;90,0,$F$4*$F$5/E191^2*(SIN(RADIANS(G192))*SIN(RADIANS(E192))+COS(RADIANS(G192))*COS(RADIANS(E192))*COS(RADIANS(X182))))</f>
        <v>#DIV/0!</v>
      </c>
      <c r="Y192" t="e">
        <f>IF(DEGREES(ACOS(SIN(RADIANS(G192))*SIN(RADIANS(E192))+COS(RADIANS(G192))*COS(RADIANS(E192))*COS(RADIANS(Y182))))&gt;90,0,$F$4*$F$5/E191^2*(SIN(RADIANS(G192))*SIN(RADIANS(E192))+COS(RADIANS(G192))*COS(RADIANS(E192))*COS(RADIANS(Y182))))</f>
        <v>#DIV/0!</v>
      </c>
      <c r="Z192" t="e">
        <f>IF(DEGREES(ACOS(SIN(RADIANS(G192))*SIN(RADIANS(E192))+COS(RADIANS(G192))*COS(RADIANS(E192))*COS(RADIANS(Z182))))&gt;90,0,$F$4*$F$5/E191^2*(SIN(RADIANS(G192))*SIN(RADIANS(E192))+COS(RADIANS(G192))*COS(RADIANS(E192))*COS(RADIANS(Z182))))</f>
        <v>#DIV/0!</v>
      </c>
      <c r="AA192" t="e">
        <f>IF(DEGREES(ACOS(SIN(RADIANS(G192))*SIN(RADIANS(E192))+COS(RADIANS(G192))*COS(RADIANS(E192))*COS(RADIANS(AA182))))&gt;90,0,$F$4*$F$5/E191^2*(SIN(RADIANS(G192))*SIN(RADIANS(E192))+COS(RADIANS(G192))*COS(RADIANS(E192))*COS(RADIANS(AA182))))</f>
        <v>#DIV/0!</v>
      </c>
      <c r="AB192" t="e">
        <f>IF(DEGREES(ACOS(SIN(RADIANS(G192))*SIN(RADIANS(E192))+COS(RADIANS(G192))*COS(RADIANS(E192))*COS(RADIANS(AB182))))&gt;90,0,$F$4*$F$5/E191^2*(SIN(RADIANS(G192))*SIN(RADIANS(E192))+COS(RADIANS(G192))*COS(RADIANS(E192))*COS(RADIANS(AB182))))</f>
        <v>#DIV/0!</v>
      </c>
      <c r="AC192" t="e">
        <f>IF(DEGREES(ACOS(SIN(RADIANS(G192))*SIN(RADIANS(E192))+COS(RADIANS(G192))*COS(RADIANS(E192))*COS(RADIANS(AC182))))&gt;90,0,$F$4*$F$5/E191^2*(SIN(RADIANS(G192))*SIN(RADIANS(E192))+COS(RADIANS(G192))*COS(RADIANS(E192))*COS(RADIANS(AC182))))</f>
        <v>#DIV/0!</v>
      </c>
      <c r="AD192" t="e">
        <f>IF(DEGREES(ACOS(SIN(RADIANS(G192))*SIN(RADIANS(E192))+COS(RADIANS(G192))*COS(RADIANS(E192))*COS(RADIANS(AD182))))&gt;90,0,$F$4*$F$5/E191^2*(SIN(RADIANS(G192))*SIN(RADIANS(E192))+COS(RADIANS(G192))*COS(RADIANS(E192))*COS(RADIANS(AD182))))</f>
        <v>#DIV/0!</v>
      </c>
      <c r="AE192" t="e">
        <f>IF(DEGREES(ACOS(SIN(RADIANS(G192))*SIN(RADIANS(E192))+COS(RADIANS(G192))*COS(RADIANS(E192))*COS(RADIANS(AE182))))&gt;90,0,$F$4*$F$5/E191^2*(SIN(RADIANS(G192))*SIN(RADIANS(E192))+COS(RADIANS(G192))*COS(RADIANS(E192))*COS(RADIANS(AE182))))</f>
        <v>#DIV/0!</v>
      </c>
      <c r="AF192" t="e">
        <f>IF(DEGREES(ACOS(SIN(RADIANS(G192))*SIN(RADIANS(E192))+COS(RADIANS(G192))*COS(RADIANS(E192))*COS(RADIANS(AF182))))&gt;90,0,$F$4*$F$5/E191^2*(SIN(RADIANS(G192))*SIN(RADIANS(E192))+COS(RADIANS(G192))*COS(RADIANS(E192))*COS(RADIANS(AF182))))</f>
        <v>#DIV/0!</v>
      </c>
      <c r="AG192" t="e">
        <f>IF(DEGREES(ACOS(SIN(RADIANS(G192))*SIN(RADIANS(E192))+COS(RADIANS(G192))*COS(RADIANS(E192))*COS(RADIANS(AG182))))&gt;90,0,$F$4*$F$5/E191^2*(SIN(RADIANS(G192))*SIN(RADIANS(E192))+COS(RADIANS(G192))*COS(RADIANS(E192))*COS(RADIANS(AG182))))</f>
        <v>#DIV/0!</v>
      </c>
      <c r="AH192" t="e">
        <f>IF(DEGREES(ACOS(SIN(RADIANS(G192))*SIN(RADIANS(E192))+COS(RADIANS(G192))*COS(RADIANS(E192))*COS(RADIANS(AH182))))&gt;90,0,$F$4*$F$5/E191^2*(SIN(RADIANS(G192))*SIN(RADIANS(E192))+COS(RADIANS(G192))*COS(RADIANS(E192))*COS(RADIANS(AH182))))</f>
        <v>#DIV/0!</v>
      </c>
      <c r="AI192" t="e">
        <f>IF(DEGREES(ACOS(SIN(RADIANS(G192))*SIN(RADIANS(E192))+COS(RADIANS(G192))*COS(RADIANS(E192))*COS(RADIANS(AI182))))&gt;90,0,$F$4*$F$5/E191^2*(SIN(RADIANS(G192))*SIN(RADIANS(E192))+COS(RADIANS(G192))*COS(RADIANS(E192))*COS(RADIANS(AI182))))</f>
        <v>#DIV/0!</v>
      </c>
      <c r="AJ192" t="e">
        <f>IF(DEGREES(ACOS(SIN(RADIANS(G192))*SIN(RADIANS(E192))+COS(RADIANS(G192))*COS(RADIANS(E192))*COS(RADIANS(AJ182))))&gt;90,0,$F$4*$F$5/E191^2*(SIN(RADIANS(G192))*SIN(RADIANS(E192))+COS(RADIANS(G192))*COS(RADIANS(E192))*COS(RADIANS(AJ182))))</f>
        <v>#DIV/0!</v>
      </c>
      <c r="AK192">
        <f>IF(DEGREES(ACOS(SIN(RADIANS(G192))*SIN(RADIANS(E192))+COS(RADIANS(G192))*COS(RADIANS(E192))*COS(RADIANS(AK182))))&gt;90,0,$F$4*$F$5/E191^2*(SIN(RADIANS(G192))*SIN(RADIANS(E192))+COS(RADIANS(G192))*COS(RADIANS(E192))*COS(RADIANS(AK182))))</f>
        <v>0</v>
      </c>
      <c r="AL192">
        <f>IF(DEGREES(ACOS(SIN(RADIANS(G192))*SIN(RADIANS(E192))+COS(RADIANS(G192))*COS(RADIANS(E192))*COS(RADIANS(AL182))))&gt;90,0,$F$4*$F$5/E191^2*(SIN(RADIANS(G192))*SIN(RADIANS(E192))+COS(RADIANS(G192))*COS(RADIANS(E192))*COS(RADIANS(AL182))))</f>
        <v>0</v>
      </c>
      <c r="AM192">
        <f>IF(DEGREES(ACOS(SIN(RADIANS(G192))*SIN(RADIANS(E192))+COS(RADIANS(G192))*COS(RADIANS(E192))*COS(RADIANS(AM182))))&gt;90,0,$F$4*$F$5/E191^2*(SIN(RADIANS(G192))*SIN(RADIANS(E192))+COS(RADIANS(G192))*COS(RADIANS(E192))*COS(RADIANS(AM182))))</f>
        <v>0</v>
      </c>
      <c r="AN192">
        <f>IF(DEGREES(ACOS(SIN(RADIANS(G192))*SIN(RADIANS(E192))+COS(RADIANS(G192))*COS(RADIANS(E192))*COS(RADIANS(AN182))))&gt;90,0,$F$4*$F$5/E191^2*(SIN(RADIANS(G192))*SIN(RADIANS(E192))+COS(RADIANS(G192))*COS(RADIANS(E192))*COS(RADIANS(AN182))))</f>
        <v>0</v>
      </c>
      <c r="AO192">
        <f>IF(DEGREES(ACOS(SIN(RADIANS(G192))*SIN(RADIANS(E192))+COS(RADIANS(G192))*COS(RADIANS(E192))*COS(RADIANS(AO182))))&gt;90,0,$F$4*$F$5/E191^2*(SIN(RADIANS(G192))*SIN(RADIANS(E192))+COS(RADIANS(G192))*COS(RADIANS(E192))*COS(RADIANS(AO182))))</f>
        <v>0</v>
      </c>
      <c r="AP192">
        <f>IF(DEGREES(ACOS(SIN(RADIANS(G192))*SIN(RADIANS(E192))+COS(RADIANS(G192))*COS(RADIANS(E192))*COS(RADIANS(AP182))))&gt;90,0,$F$4*$F$5/E191^2*(SIN(RADIANS(G192))*SIN(RADIANS(E192))+COS(RADIANS(G192))*COS(RADIANS(E192))*COS(RADIANS(AP182))))</f>
        <v>0</v>
      </c>
      <c r="AQ192">
        <f>IF(DEGREES(ACOS(SIN(RADIANS(G192))*SIN(RADIANS(E192))+COS(RADIANS(G192))*COS(RADIANS(E192))*COS(RADIANS(AQ182))))&gt;90,0,$F$4*$F$5/E191^2*(SIN(RADIANS(G192))*SIN(RADIANS(E192))+COS(RADIANS(G192))*COS(RADIANS(E192))*COS(RADIANS(AQ182))))</f>
        <v>0</v>
      </c>
      <c r="AR192">
        <f>IF(DEGREES(ACOS(SIN(RADIANS(G192))*SIN(RADIANS(E192))+COS(RADIANS(G192))*COS(RADIANS(E192))*COS(RADIANS(AR182))))&gt;90,0,$F$4*$F$5/E191^2*(SIN(RADIANS(G192))*SIN(RADIANS(E192))+COS(RADIANS(G192))*COS(RADIANS(E192))*COS(RADIANS(AR182))))</f>
        <v>0</v>
      </c>
    </row>
    <row r="193" spans="2:44" x14ac:dyDescent="0.5">
      <c r="B193" s="40" t="s">
        <v>786</v>
      </c>
      <c r="E193">
        <f>IF($F$10=0,IF(E184&lt;360,E184,E184-360),($F$10+1)*E184)</f>
        <v>60</v>
      </c>
      <c r="G193">
        <v>0</v>
      </c>
      <c r="I193">
        <f>IF(DEGREES(ACOS(SIN(RADIANS(G193))*SIN(RADIANS(E192))+COS(RADIANS(G193))*COS(RADIANS(E192))*COS(RADIANS(I182))))&gt;90,0,$F$4*$F$5/E191^2*(SIN(RADIANS(G193))*SIN(RADIANS(E192))+COS(RADIANS(G193))*COS(RADIANS(E192))*COS(RADIANS(I182))))</f>
        <v>0</v>
      </c>
      <c r="J193">
        <f>IF(DEGREES(ACOS(SIN(RADIANS(G193))*SIN(RADIANS(E192))+COS(RADIANS(G193))*COS(RADIANS(E192))*COS(RADIANS(J182))))&gt;90,0,$F$4*$F$5/E191^2*(SIN(RADIANS(G193))*SIN(RADIANS(E192))+COS(RADIANS(G193))*COS(RADIANS(E192))*COS(RADIANS(J182))))</f>
        <v>0</v>
      </c>
      <c r="K193">
        <f>IF(DEGREES(ACOS(SIN(RADIANS(G193))*SIN(RADIANS(E192))+COS(RADIANS(G193))*COS(RADIANS(E192))*COS(RADIANS(K182))))&gt;90,0,$F$4*$F$5/E191^2*(SIN(RADIANS(G193))*SIN(RADIANS(E192))+COS(RADIANS(G193))*COS(RADIANS(E192))*COS(RADIANS(K182))))</f>
        <v>0</v>
      </c>
      <c r="L193">
        <f>IF(DEGREES(ACOS(SIN(RADIANS(G193))*SIN(RADIANS(E192))+COS(RADIANS(G193))*COS(RADIANS(E192))*COS(RADIANS(L182))))&gt;90,0,$F$4*$F$5/E191^2*(SIN(RADIANS(G193))*SIN(RADIANS(E192))+COS(RADIANS(G193))*COS(RADIANS(E192))*COS(RADIANS(L182))))</f>
        <v>0</v>
      </c>
      <c r="M193">
        <f>IF(DEGREES(ACOS(SIN(RADIANS(G193))*SIN(RADIANS(E192))+COS(RADIANS(G193))*COS(RADIANS(E192))*COS(RADIANS(M182))))&gt;90,0,$F$4*$F$5/E191^2*(SIN(RADIANS(G193))*SIN(RADIANS(E192))+COS(RADIANS(G193))*COS(RADIANS(E192))*COS(RADIANS(M182))))</f>
        <v>0</v>
      </c>
      <c r="N193">
        <f>IF(DEGREES(ACOS(SIN(RADIANS(G193))*SIN(RADIANS(E192))+COS(RADIANS(G193))*COS(RADIANS(E192))*COS(RADIANS(N182))))&gt;90,0,$F$4*$F$5/E191^2*(SIN(RADIANS(G193))*SIN(RADIANS(E192))+COS(RADIANS(G193))*COS(RADIANS(E192))*COS(RADIANS(N182))))</f>
        <v>0</v>
      </c>
      <c r="O193">
        <f>IF(DEGREES(ACOS(SIN(RADIANS(G193))*SIN(RADIANS(E192))+COS(RADIANS(G193))*COS(RADIANS(E192))*COS(RADIANS(O182))))&gt;90,0,$F$4*$F$5/E191^2*(SIN(RADIANS(G193))*SIN(RADIANS(E192))+COS(RADIANS(G193))*COS(RADIANS(E192))*COS(RADIANS(O182))))</f>
        <v>0</v>
      </c>
      <c r="P193">
        <f>IF(DEGREES(ACOS(SIN(RADIANS(G193))*SIN(RADIANS(E192))+COS(RADIANS(G193))*COS(RADIANS(E192))*COS(RADIANS(P182))))&gt;90,0,$F$4*$F$5/E191^2*(SIN(RADIANS(G193))*SIN(RADIANS(E192))+COS(RADIANS(G193))*COS(RADIANS(E192))*COS(RADIANS(P182))))</f>
        <v>0</v>
      </c>
      <c r="Q193">
        <f>IF(DEGREES(ACOS(SIN(RADIANS(G193))*SIN(RADIANS(E192))+COS(RADIANS(G193))*COS(RADIANS(E192))*COS(RADIANS(Q182))))&gt;90,0,$F$4*$F$5/E191^2*(SIN(RADIANS(G193))*SIN(RADIANS(E192))+COS(RADIANS(G193))*COS(RADIANS(E192))*COS(RADIANS(Q182))))</f>
        <v>0</v>
      </c>
      <c r="R193" t="e">
        <f>IF(DEGREES(ACOS(SIN(RADIANS(G193))*SIN(RADIANS(E192))+COS(RADIANS(G193))*COS(RADIANS(E192))*COS(RADIANS(R182))))&gt;90,0,$F$4*$F$5/E191^2*(SIN(RADIANS(G193))*SIN(RADIANS(E192))+COS(RADIANS(G193))*COS(RADIANS(E192))*COS(RADIANS(R182))))</f>
        <v>#DIV/0!</v>
      </c>
      <c r="S193" t="e">
        <f>IF(DEGREES(ACOS(SIN(RADIANS(G193))*SIN(RADIANS(E192))+COS(RADIANS(G193))*COS(RADIANS(E192))*COS(RADIANS(S182))))&gt;90,0,$F$4*$F$5/E191^2*(SIN(RADIANS(G193))*SIN(RADIANS(E192))+COS(RADIANS(G193))*COS(RADIANS(E192))*COS(RADIANS(S182))))</f>
        <v>#DIV/0!</v>
      </c>
      <c r="T193" t="e">
        <f>IF(DEGREES(ACOS(SIN(RADIANS(G193))*SIN(RADIANS(E192))+COS(RADIANS(G193))*COS(RADIANS(E192))*COS(RADIANS(T182))))&gt;90,0,$F$4*$F$5/E191^2*(SIN(RADIANS(G193))*SIN(RADIANS(E192))+COS(RADIANS(G193))*COS(RADIANS(E192))*COS(RADIANS(T182))))</f>
        <v>#DIV/0!</v>
      </c>
      <c r="U193" t="e">
        <f>IF(DEGREES(ACOS(SIN(RADIANS(G193))*SIN(RADIANS(E192))+COS(RADIANS(G193))*COS(RADIANS(E192))*COS(RADIANS(U182))))&gt;90,0,$F$4*$F$5/E191^2*(SIN(RADIANS(G193))*SIN(RADIANS(E192))+COS(RADIANS(G193))*COS(RADIANS(E192))*COS(RADIANS(U182))))</f>
        <v>#DIV/0!</v>
      </c>
      <c r="V193" t="e">
        <f>IF(DEGREES(ACOS(SIN(RADIANS(G193))*SIN(RADIANS(E192))+COS(RADIANS(G193))*COS(RADIANS(E192))*COS(RADIANS(V182))))&gt;90,0,$F$4*$F$5/E191^2*(SIN(RADIANS(G193))*SIN(RADIANS(E192))+COS(RADIANS(G193))*COS(RADIANS(E192))*COS(RADIANS(V182))))</f>
        <v>#DIV/0!</v>
      </c>
      <c r="W193" t="e">
        <f>IF(DEGREES(ACOS(SIN(RADIANS(G193))*SIN(RADIANS(E192))+COS(RADIANS(G193))*COS(RADIANS(E192))*COS(RADIANS(W182))))&gt;90,0,$F$4*$F$5/E191^2*(SIN(RADIANS(G193))*SIN(RADIANS(E192))+COS(RADIANS(G193))*COS(RADIANS(E192))*COS(RADIANS(W182))))</f>
        <v>#DIV/0!</v>
      </c>
      <c r="X193" t="e">
        <f>IF(DEGREES(ACOS(SIN(RADIANS(G193))*SIN(RADIANS(E192))+COS(RADIANS(G193))*COS(RADIANS(E192))*COS(RADIANS(X182))))&gt;90,0,$F$4*$F$5/E191^2*(SIN(RADIANS(G193))*SIN(RADIANS(E192))+COS(RADIANS(G193))*COS(RADIANS(E192))*COS(RADIANS(X182))))</f>
        <v>#DIV/0!</v>
      </c>
      <c r="Y193" t="e">
        <f>IF(DEGREES(ACOS(SIN(RADIANS(G193))*SIN(RADIANS(E192))+COS(RADIANS(G193))*COS(RADIANS(E192))*COS(RADIANS(Y182))))&gt;90,0,$F$4*$F$5/E191^2*(SIN(RADIANS(G193))*SIN(RADIANS(E192))+COS(RADIANS(G193))*COS(RADIANS(E192))*COS(RADIANS(Y182))))</f>
        <v>#DIV/0!</v>
      </c>
      <c r="Z193" t="e">
        <f>IF(DEGREES(ACOS(SIN(RADIANS(G193))*SIN(RADIANS(E192))+COS(RADIANS(G193))*COS(RADIANS(E192))*COS(RADIANS(Z182))))&gt;90,0,$F$4*$F$5/E191^2*(SIN(RADIANS(G193))*SIN(RADIANS(E192))+COS(RADIANS(G193))*COS(RADIANS(E192))*COS(RADIANS(Z182))))</f>
        <v>#DIV/0!</v>
      </c>
      <c r="AA193" t="e">
        <f>IF(DEGREES(ACOS(SIN(RADIANS(G193))*SIN(RADIANS(E192))+COS(RADIANS(G193))*COS(RADIANS(E192))*COS(RADIANS(AA182))))&gt;90,0,$F$4*$F$5/E191^2*(SIN(RADIANS(G193))*SIN(RADIANS(E192))+COS(RADIANS(G193))*COS(RADIANS(E192))*COS(RADIANS(AA182))))</f>
        <v>#DIV/0!</v>
      </c>
      <c r="AB193" t="e">
        <f>IF(DEGREES(ACOS(SIN(RADIANS(G193))*SIN(RADIANS(E192))+COS(RADIANS(G193))*COS(RADIANS(E192))*COS(RADIANS(AB182))))&gt;90,0,$F$4*$F$5/E191^2*(SIN(RADIANS(G193))*SIN(RADIANS(E192))+COS(RADIANS(G193))*COS(RADIANS(E192))*COS(RADIANS(AB182))))</f>
        <v>#DIV/0!</v>
      </c>
      <c r="AC193" t="e">
        <f>IF(DEGREES(ACOS(SIN(RADIANS(G193))*SIN(RADIANS(E192))+COS(RADIANS(G193))*COS(RADIANS(E192))*COS(RADIANS(AC182))))&gt;90,0,$F$4*$F$5/E191^2*(SIN(RADIANS(G193))*SIN(RADIANS(E192))+COS(RADIANS(G193))*COS(RADIANS(E192))*COS(RADIANS(AC182))))</f>
        <v>#DIV/0!</v>
      </c>
      <c r="AD193" t="e">
        <f>IF(DEGREES(ACOS(SIN(RADIANS(G193))*SIN(RADIANS(E192))+COS(RADIANS(G193))*COS(RADIANS(E192))*COS(RADIANS(AD182))))&gt;90,0,$F$4*$F$5/E191^2*(SIN(RADIANS(G193))*SIN(RADIANS(E192))+COS(RADIANS(G193))*COS(RADIANS(E192))*COS(RADIANS(AD182))))</f>
        <v>#DIV/0!</v>
      </c>
      <c r="AE193" t="e">
        <f>IF(DEGREES(ACOS(SIN(RADIANS(G193))*SIN(RADIANS(E192))+COS(RADIANS(G193))*COS(RADIANS(E192))*COS(RADIANS(AE182))))&gt;90,0,$F$4*$F$5/E191^2*(SIN(RADIANS(G193))*SIN(RADIANS(E192))+COS(RADIANS(G193))*COS(RADIANS(E192))*COS(RADIANS(AE182))))</f>
        <v>#DIV/0!</v>
      </c>
      <c r="AF193" t="e">
        <f>IF(DEGREES(ACOS(SIN(RADIANS(G193))*SIN(RADIANS(E192))+COS(RADIANS(G193))*COS(RADIANS(E192))*COS(RADIANS(AF182))))&gt;90,0,$F$4*$F$5/E191^2*(SIN(RADIANS(G193))*SIN(RADIANS(E192))+COS(RADIANS(G193))*COS(RADIANS(E192))*COS(RADIANS(AF182))))</f>
        <v>#DIV/0!</v>
      </c>
      <c r="AG193" t="e">
        <f>IF(DEGREES(ACOS(SIN(RADIANS(G193))*SIN(RADIANS(E192))+COS(RADIANS(G193))*COS(RADIANS(E192))*COS(RADIANS(AG182))))&gt;90,0,$F$4*$F$5/E191^2*(SIN(RADIANS(G193))*SIN(RADIANS(E192))+COS(RADIANS(G193))*COS(RADIANS(E192))*COS(RADIANS(AG182))))</f>
        <v>#DIV/0!</v>
      </c>
      <c r="AH193" t="e">
        <f>IF(DEGREES(ACOS(SIN(RADIANS(G193))*SIN(RADIANS(E192))+COS(RADIANS(G193))*COS(RADIANS(E192))*COS(RADIANS(AH182))))&gt;90,0,$F$4*$F$5/E191^2*(SIN(RADIANS(G193))*SIN(RADIANS(E192))+COS(RADIANS(G193))*COS(RADIANS(E192))*COS(RADIANS(AH182))))</f>
        <v>#DIV/0!</v>
      </c>
      <c r="AI193" t="e">
        <f>IF(DEGREES(ACOS(SIN(RADIANS(G193))*SIN(RADIANS(E192))+COS(RADIANS(G193))*COS(RADIANS(E192))*COS(RADIANS(AI182))))&gt;90,0,$F$4*$F$5/E191^2*(SIN(RADIANS(G193))*SIN(RADIANS(E192))+COS(RADIANS(G193))*COS(RADIANS(E192))*COS(RADIANS(AI182))))</f>
        <v>#DIV/0!</v>
      </c>
      <c r="AJ193" t="e">
        <f>IF(DEGREES(ACOS(SIN(RADIANS(G193))*SIN(RADIANS(E192))+COS(RADIANS(G193))*COS(RADIANS(E192))*COS(RADIANS(AJ182))))&gt;90,0,$F$4*$F$5/E191^2*(SIN(RADIANS(G193))*SIN(RADIANS(E192))+COS(RADIANS(G193))*COS(RADIANS(E192))*COS(RADIANS(AJ182))))</f>
        <v>#DIV/0!</v>
      </c>
      <c r="AK193">
        <f>IF(DEGREES(ACOS(SIN(RADIANS(G193))*SIN(RADIANS(E192))+COS(RADIANS(G193))*COS(RADIANS(E192))*COS(RADIANS(AK182))))&gt;90,0,$F$4*$F$5/E191^2*(SIN(RADIANS(G193))*SIN(RADIANS(E192))+COS(RADIANS(G193))*COS(RADIANS(E192))*COS(RADIANS(AK182))))</f>
        <v>0</v>
      </c>
      <c r="AL193">
        <f>IF(DEGREES(ACOS(SIN(RADIANS(G193))*SIN(RADIANS(E192))+COS(RADIANS(G193))*COS(RADIANS(E192))*COS(RADIANS(AL182))))&gt;90,0,$F$4*$F$5/E191^2*(SIN(RADIANS(G193))*SIN(RADIANS(E192))+COS(RADIANS(G193))*COS(RADIANS(E192))*COS(RADIANS(AL182))))</f>
        <v>0</v>
      </c>
      <c r="AM193">
        <f>IF(DEGREES(ACOS(SIN(RADIANS(G193))*SIN(RADIANS(E192))+COS(RADIANS(G193))*COS(RADIANS(E192))*COS(RADIANS(AM182))))&gt;90,0,$F$4*$F$5/E191^2*(SIN(RADIANS(G193))*SIN(RADIANS(E192))+COS(RADIANS(G193))*COS(RADIANS(E192))*COS(RADIANS(AM182))))</f>
        <v>0</v>
      </c>
      <c r="AN193">
        <f>IF(DEGREES(ACOS(SIN(RADIANS(G193))*SIN(RADIANS(E192))+COS(RADIANS(G193))*COS(RADIANS(E192))*COS(RADIANS(AN182))))&gt;90,0,$F$4*$F$5/E191^2*(SIN(RADIANS(G193))*SIN(RADIANS(E192))+COS(RADIANS(G193))*COS(RADIANS(E192))*COS(RADIANS(AN182))))</f>
        <v>0</v>
      </c>
      <c r="AO193">
        <f>IF(DEGREES(ACOS(SIN(RADIANS(G193))*SIN(RADIANS(E192))+COS(RADIANS(G193))*COS(RADIANS(E192))*COS(RADIANS(AO182))))&gt;90,0,$F$4*$F$5/E191^2*(SIN(RADIANS(G193))*SIN(RADIANS(E192))+COS(RADIANS(G193))*COS(RADIANS(E192))*COS(RADIANS(AO182))))</f>
        <v>0</v>
      </c>
      <c r="AP193">
        <f>IF(DEGREES(ACOS(SIN(RADIANS(G193))*SIN(RADIANS(E192))+COS(RADIANS(G193))*COS(RADIANS(E192))*COS(RADIANS(AP182))))&gt;90,0,$F$4*$F$5/E191^2*(SIN(RADIANS(G193))*SIN(RADIANS(E192))+COS(RADIANS(G193))*COS(RADIANS(E192))*COS(RADIANS(AP182))))</f>
        <v>0</v>
      </c>
      <c r="AQ193">
        <f>IF(DEGREES(ACOS(SIN(RADIANS(G193))*SIN(RADIANS(E192))+COS(RADIANS(G193))*COS(RADIANS(E192))*COS(RADIANS(AQ182))))&gt;90,0,$F$4*$F$5/E191^2*(SIN(RADIANS(G193))*SIN(RADIANS(E192))+COS(RADIANS(G193))*COS(RADIANS(E192))*COS(RADIANS(AQ182))))</f>
        <v>0</v>
      </c>
      <c r="AR193">
        <f>IF(DEGREES(ACOS(SIN(RADIANS(G193))*SIN(RADIANS(E192))+COS(RADIANS(G193))*COS(RADIANS(E192))*COS(RADIANS(AR182))))&gt;90,0,$F$4*$F$5/E191^2*(SIN(RADIANS(G193))*SIN(RADIANS(E192))+COS(RADIANS(G193))*COS(RADIANS(E192))*COS(RADIANS(AR182))))</f>
        <v>0</v>
      </c>
    </row>
    <row r="194" spans="2:44" x14ac:dyDescent="0.5">
      <c r="B194" s="40" t="s">
        <v>787</v>
      </c>
      <c r="E194">
        <f>E193-E185-360*ROUNDDOWN((E193-E185)/360,0)</f>
        <v>1.4210854715202004E-14</v>
      </c>
      <c r="G194">
        <v>-10</v>
      </c>
      <c r="I194">
        <f>IF(DEGREES(ACOS(SIN(RADIANS(G194))*SIN(RADIANS(E192))+COS(RADIANS(G194))*COS(RADIANS(E192))*COS(RADIANS(I182))))&gt;90,0,$F$4*$F$5/E191^2*(SIN(RADIANS(G194))*SIN(RADIANS(E192))+COS(RADIANS(G194))*COS(RADIANS(E192))*COS(RADIANS(I182))))</f>
        <v>0</v>
      </c>
      <c r="J194">
        <f>IF(DEGREES(ACOS(SIN(RADIANS(G194))*SIN(RADIANS(E192))+COS(RADIANS(G194))*COS(RADIANS(E192))*COS(RADIANS(J182))))&gt;90,0,$F$4*$F$5/E191^2*(SIN(RADIANS(G194))*SIN(RADIANS(E192))+COS(RADIANS(G194))*COS(RADIANS(E192))*COS(RADIANS(J182))))</f>
        <v>0</v>
      </c>
      <c r="K194">
        <f>IF(DEGREES(ACOS(SIN(RADIANS(G194))*SIN(RADIANS(E192))+COS(RADIANS(G194))*COS(RADIANS(E192))*COS(RADIANS(K182))))&gt;90,0,$F$4*$F$5/E191^2*(SIN(RADIANS(G194))*SIN(RADIANS(E192))+COS(RADIANS(G194))*COS(RADIANS(E192))*COS(RADIANS(K182))))</f>
        <v>0</v>
      </c>
      <c r="L194">
        <f>IF(DEGREES(ACOS(SIN(RADIANS(G194))*SIN(RADIANS(E192))+COS(RADIANS(G194))*COS(RADIANS(E192))*COS(RADIANS(L182))))&gt;90,0,$F$4*$F$5/E191^2*(SIN(RADIANS(G194))*SIN(RADIANS(E192))+COS(RADIANS(G194))*COS(RADIANS(E192))*COS(RADIANS(L182))))</f>
        <v>0</v>
      </c>
      <c r="M194">
        <f>IF(DEGREES(ACOS(SIN(RADIANS(G194))*SIN(RADIANS(E192))+COS(RADIANS(G194))*COS(RADIANS(E192))*COS(RADIANS(M182))))&gt;90,0,$F$4*$F$5/E191^2*(SIN(RADIANS(G194))*SIN(RADIANS(E192))+COS(RADIANS(G194))*COS(RADIANS(E192))*COS(RADIANS(M182))))</f>
        <v>0</v>
      </c>
      <c r="N194">
        <f>IF(DEGREES(ACOS(SIN(RADIANS(G194))*SIN(RADIANS(E192))+COS(RADIANS(G194))*COS(RADIANS(E192))*COS(RADIANS(N182))))&gt;90,0,$F$4*$F$5/E191^2*(SIN(RADIANS(G194))*SIN(RADIANS(E192))+COS(RADIANS(G194))*COS(RADIANS(E192))*COS(RADIANS(N182))))</f>
        <v>0</v>
      </c>
      <c r="O194">
        <f>IF(DEGREES(ACOS(SIN(RADIANS(G194))*SIN(RADIANS(E192))+COS(RADIANS(G194))*COS(RADIANS(E192))*COS(RADIANS(O182))))&gt;90,0,$F$4*$F$5/E191^2*(SIN(RADIANS(G194))*SIN(RADIANS(E192))+COS(RADIANS(G194))*COS(RADIANS(E192))*COS(RADIANS(O182))))</f>
        <v>0</v>
      </c>
      <c r="P194">
        <f>IF(DEGREES(ACOS(SIN(RADIANS(G194))*SIN(RADIANS(E192))+COS(RADIANS(G194))*COS(RADIANS(E192))*COS(RADIANS(P182))))&gt;90,0,$F$4*$F$5/E191^2*(SIN(RADIANS(G194))*SIN(RADIANS(E192))+COS(RADIANS(G194))*COS(RADIANS(E192))*COS(RADIANS(P182))))</f>
        <v>0</v>
      </c>
      <c r="Q194">
        <f>IF(DEGREES(ACOS(SIN(RADIANS(G194))*SIN(RADIANS(E192))+COS(RADIANS(G194))*COS(RADIANS(E192))*COS(RADIANS(Q182))))&gt;90,0,$F$4*$F$5/E191^2*(SIN(RADIANS(G194))*SIN(RADIANS(E192))+COS(RADIANS(G194))*COS(RADIANS(E192))*COS(RADIANS(Q182))))</f>
        <v>0</v>
      </c>
      <c r="R194" t="e">
        <f>IF(DEGREES(ACOS(SIN(RADIANS(G194))*SIN(RADIANS(E192))+COS(RADIANS(G194))*COS(RADIANS(E192))*COS(RADIANS(R182))))&gt;90,0,$F$4*$F$5/E191^2*(SIN(RADIANS(G194))*SIN(RADIANS(E192))+COS(RADIANS(G194))*COS(RADIANS(E192))*COS(RADIANS(R182))))</f>
        <v>#DIV/0!</v>
      </c>
      <c r="S194" t="e">
        <f>IF(DEGREES(ACOS(SIN(RADIANS(G194))*SIN(RADIANS(E192))+COS(RADIANS(G194))*COS(RADIANS(E192))*COS(RADIANS(S182))))&gt;90,0,$F$4*$F$5/E191^2*(SIN(RADIANS(G194))*SIN(RADIANS(E192))+COS(RADIANS(G194))*COS(RADIANS(E192))*COS(RADIANS(S182))))</f>
        <v>#DIV/0!</v>
      </c>
      <c r="T194" t="e">
        <f>IF(DEGREES(ACOS(SIN(RADIANS(G194))*SIN(RADIANS(E192))+COS(RADIANS(G194))*COS(RADIANS(E192))*COS(RADIANS(T182))))&gt;90,0,$F$4*$F$5/E191^2*(SIN(RADIANS(G194))*SIN(RADIANS(E192))+COS(RADIANS(G194))*COS(RADIANS(E192))*COS(RADIANS(T182))))</f>
        <v>#DIV/0!</v>
      </c>
      <c r="U194" t="e">
        <f>IF(DEGREES(ACOS(SIN(RADIANS(G194))*SIN(RADIANS(E192))+COS(RADIANS(G194))*COS(RADIANS(E192))*COS(RADIANS(U182))))&gt;90,0,$F$4*$F$5/E191^2*(SIN(RADIANS(G194))*SIN(RADIANS(E192))+COS(RADIANS(G194))*COS(RADIANS(E192))*COS(RADIANS(U182))))</f>
        <v>#DIV/0!</v>
      </c>
      <c r="V194" t="e">
        <f>IF(DEGREES(ACOS(SIN(RADIANS(G194))*SIN(RADIANS(E192))+COS(RADIANS(G194))*COS(RADIANS(E192))*COS(RADIANS(V182))))&gt;90,0,$F$4*$F$5/E191^2*(SIN(RADIANS(G194))*SIN(RADIANS(E192))+COS(RADIANS(G194))*COS(RADIANS(E192))*COS(RADIANS(V182))))</f>
        <v>#DIV/0!</v>
      </c>
      <c r="W194" t="e">
        <f>IF(DEGREES(ACOS(SIN(RADIANS(G194))*SIN(RADIANS(E192))+COS(RADIANS(G194))*COS(RADIANS(E192))*COS(RADIANS(W182))))&gt;90,0,$F$4*$F$5/E191^2*(SIN(RADIANS(G194))*SIN(RADIANS(E192))+COS(RADIANS(G194))*COS(RADIANS(E192))*COS(RADIANS(W182))))</f>
        <v>#DIV/0!</v>
      </c>
      <c r="X194" t="e">
        <f>IF(DEGREES(ACOS(SIN(RADIANS(G194))*SIN(RADIANS(E192))+COS(RADIANS(G194))*COS(RADIANS(E192))*COS(RADIANS(X182))))&gt;90,0,$F$4*$F$5/E191^2*(SIN(RADIANS(G194))*SIN(RADIANS(E192))+COS(RADIANS(G194))*COS(RADIANS(E192))*COS(RADIANS(X182))))</f>
        <v>#DIV/0!</v>
      </c>
      <c r="Y194" t="e">
        <f>IF(DEGREES(ACOS(SIN(RADIANS(G194))*SIN(RADIANS(E192))+COS(RADIANS(G194))*COS(RADIANS(E192))*COS(RADIANS(Y182))))&gt;90,0,$F$4*$F$5/E191^2*(SIN(RADIANS(G194))*SIN(RADIANS(E192))+COS(RADIANS(G194))*COS(RADIANS(E192))*COS(RADIANS(Y182))))</f>
        <v>#DIV/0!</v>
      </c>
      <c r="Z194" t="e">
        <f>IF(DEGREES(ACOS(SIN(RADIANS(G194))*SIN(RADIANS(E192))+COS(RADIANS(G194))*COS(RADIANS(E192))*COS(RADIANS(Z182))))&gt;90,0,$F$4*$F$5/E191^2*(SIN(RADIANS(G194))*SIN(RADIANS(E192))+COS(RADIANS(G194))*COS(RADIANS(E192))*COS(RADIANS(Z182))))</f>
        <v>#DIV/0!</v>
      </c>
      <c r="AA194" t="e">
        <f>IF(DEGREES(ACOS(SIN(RADIANS(G194))*SIN(RADIANS(E192))+COS(RADIANS(G194))*COS(RADIANS(E192))*COS(RADIANS(AA182))))&gt;90,0,$F$4*$F$5/E191^2*(SIN(RADIANS(G194))*SIN(RADIANS(E192))+COS(RADIANS(G194))*COS(RADIANS(E192))*COS(RADIANS(AA182))))</f>
        <v>#DIV/0!</v>
      </c>
      <c r="AB194" t="e">
        <f>IF(DEGREES(ACOS(SIN(RADIANS(G194))*SIN(RADIANS(E192))+COS(RADIANS(G194))*COS(RADIANS(E192))*COS(RADIANS(AB182))))&gt;90,0,$F$4*$F$5/E191^2*(SIN(RADIANS(G194))*SIN(RADIANS(E192))+COS(RADIANS(G194))*COS(RADIANS(E192))*COS(RADIANS(AB182))))</f>
        <v>#DIV/0!</v>
      </c>
      <c r="AC194" t="e">
        <f>IF(DEGREES(ACOS(SIN(RADIANS(G194))*SIN(RADIANS(E192))+COS(RADIANS(G194))*COS(RADIANS(E192))*COS(RADIANS(AC182))))&gt;90,0,$F$4*$F$5/E191^2*(SIN(RADIANS(G194))*SIN(RADIANS(E192))+COS(RADIANS(G194))*COS(RADIANS(E192))*COS(RADIANS(AC182))))</f>
        <v>#DIV/0!</v>
      </c>
      <c r="AD194" t="e">
        <f>IF(DEGREES(ACOS(SIN(RADIANS(G194))*SIN(RADIANS(E192))+COS(RADIANS(G194))*COS(RADIANS(E192))*COS(RADIANS(AD182))))&gt;90,0,$F$4*$F$5/E191^2*(SIN(RADIANS(G194))*SIN(RADIANS(E192))+COS(RADIANS(G194))*COS(RADIANS(E192))*COS(RADIANS(AD182))))</f>
        <v>#DIV/0!</v>
      </c>
      <c r="AE194" t="e">
        <f>IF(DEGREES(ACOS(SIN(RADIANS(G194))*SIN(RADIANS(E192))+COS(RADIANS(G194))*COS(RADIANS(E192))*COS(RADIANS(AE182))))&gt;90,0,$F$4*$F$5/E191^2*(SIN(RADIANS(G194))*SIN(RADIANS(E192))+COS(RADIANS(G194))*COS(RADIANS(E192))*COS(RADIANS(AE182))))</f>
        <v>#DIV/0!</v>
      </c>
      <c r="AF194" t="e">
        <f>IF(DEGREES(ACOS(SIN(RADIANS(G194))*SIN(RADIANS(E192))+COS(RADIANS(G194))*COS(RADIANS(E192))*COS(RADIANS(AF182))))&gt;90,0,$F$4*$F$5/E191^2*(SIN(RADIANS(G194))*SIN(RADIANS(E192))+COS(RADIANS(G194))*COS(RADIANS(E192))*COS(RADIANS(AF182))))</f>
        <v>#DIV/0!</v>
      </c>
      <c r="AG194" t="e">
        <f>IF(DEGREES(ACOS(SIN(RADIANS(G194))*SIN(RADIANS(E192))+COS(RADIANS(G194))*COS(RADIANS(E192))*COS(RADIANS(AG182))))&gt;90,0,$F$4*$F$5/E191^2*(SIN(RADIANS(G194))*SIN(RADIANS(E192))+COS(RADIANS(G194))*COS(RADIANS(E192))*COS(RADIANS(AG182))))</f>
        <v>#DIV/0!</v>
      </c>
      <c r="AH194" t="e">
        <f>IF(DEGREES(ACOS(SIN(RADIANS(G194))*SIN(RADIANS(E192))+COS(RADIANS(G194))*COS(RADIANS(E192))*COS(RADIANS(AH182))))&gt;90,0,$F$4*$F$5/E191^2*(SIN(RADIANS(G194))*SIN(RADIANS(E192))+COS(RADIANS(G194))*COS(RADIANS(E192))*COS(RADIANS(AH182))))</f>
        <v>#DIV/0!</v>
      </c>
      <c r="AI194" t="e">
        <f>IF(DEGREES(ACOS(SIN(RADIANS(G194))*SIN(RADIANS(E192))+COS(RADIANS(G194))*COS(RADIANS(E192))*COS(RADIANS(AI182))))&gt;90,0,$F$4*$F$5/E191^2*(SIN(RADIANS(G194))*SIN(RADIANS(E192))+COS(RADIANS(G194))*COS(RADIANS(E192))*COS(RADIANS(AI182))))</f>
        <v>#DIV/0!</v>
      </c>
      <c r="AJ194" t="e">
        <f>IF(DEGREES(ACOS(SIN(RADIANS(G194))*SIN(RADIANS(E192))+COS(RADIANS(G194))*COS(RADIANS(E192))*COS(RADIANS(AJ182))))&gt;90,0,$F$4*$F$5/E191^2*(SIN(RADIANS(G194))*SIN(RADIANS(E192))+COS(RADIANS(G194))*COS(RADIANS(E192))*COS(RADIANS(AJ182))))</f>
        <v>#DIV/0!</v>
      </c>
      <c r="AK194">
        <f>IF(DEGREES(ACOS(SIN(RADIANS(G194))*SIN(RADIANS(E192))+COS(RADIANS(G194))*COS(RADIANS(E192))*COS(RADIANS(AK182))))&gt;90,0,$F$4*$F$5/E191^2*(SIN(RADIANS(G194))*SIN(RADIANS(E192))+COS(RADIANS(G194))*COS(RADIANS(E192))*COS(RADIANS(AK182))))</f>
        <v>0</v>
      </c>
      <c r="AL194">
        <f>IF(DEGREES(ACOS(SIN(RADIANS(G194))*SIN(RADIANS(E192))+COS(RADIANS(G194))*COS(RADIANS(E192))*COS(RADIANS(AL182))))&gt;90,0,$F$4*$F$5/E191^2*(SIN(RADIANS(G194))*SIN(RADIANS(E192))+COS(RADIANS(G194))*COS(RADIANS(E192))*COS(RADIANS(AL182))))</f>
        <v>0</v>
      </c>
      <c r="AM194">
        <f>IF(DEGREES(ACOS(SIN(RADIANS(G194))*SIN(RADIANS(E192))+COS(RADIANS(G194))*COS(RADIANS(E192))*COS(RADIANS(AM182))))&gt;90,0,$F$4*$F$5/E191^2*(SIN(RADIANS(G194))*SIN(RADIANS(E192))+COS(RADIANS(G194))*COS(RADIANS(E192))*COS(RADIANS(AM182))))</f>
        <v>0</v>
      </c>
      <c r="AN194">
        <f>IF(DEGREES(ACOS(SIN(RADIANS(G194))*SIN(RADIANS(E192))+COS(RADIANS(G194))*COS(RADIANS(E192))*COS(RADIANS(AN182))))&gt;90,0,$F$4*$F$5/E191^2*(SIN(RADIANS(G194))*SIN(RADIANS(E192))+COS(RADIANS(G194))*COS(RADIANS(E192))*COS(RADIANS(AN182))))</f>
        <v>0</v>
      </c>
      <c r="AO194">
        <f>IF(DEGREES(ACOS(SIN(RADIANS(G194))*SIN(RADIANS(E192))+COS(RADIANS(G194))*COS(RADIANS(E192))*COS(RADIANS(AO182))))&gt;90,0,$F$4*$F$5/E191^2*(SIN(RADIANS(G194))*SIN(RADIANS(E192))+COS(RADIANS(G194))*COS(RADIANS(E192))*COS(RADIANS(AO182))))</f>
        <v>0</v>
      </c>
      <c r="AP194">
        <f>IF(DEGREES(ACOS(SIN(RADIANS(G194))*SIN(RADIANS(E192))+COS(RADIANS(G194))*COS(RADIANS(E192))*COS(RADIANS(AP182))))&gt;90,0,$F$4*$F$5/E191^2*(SIN(RADIANS(G194))*SIN(RADIANS(E192))+COS(RADIANS(G194))*COS(RADIANS(E192))*COS(RADIANS(AP182))))</f>
        <v>0</v>
      </c>
      <c r="AQ194">
        <f>IF(DEGREES(ACOS(SIN(RADIANS(G194))*SIN(RADIANS(E192))+COS(RADIANS(G194))*COS(RADIANS(E192))*COS(RADIANS(AQ182))))&gt;90,0,$F$4*$F$5/E191^2*(SIN(RADIANS(G194))*SIN(RADIANS(E192))+COS(RADIANS(G194))*COS(RADIANS(E192))*COS(RADIANS(AQ182))))</f>
        <v>0</v>
      </c>
      <c r="AR194">
        <f>IF(DEGREES(ACOS(SIN(RADIANS(G194))*SIN(RADIANS(E192))+COS(RADIANS(G194))*COS(RADIANS(E192))*COS(RADIANS(AR182))))&gt;90,0,$F$4*$F$5/E191^2*(SIN(RADIANS(G194))*SIN(RADIANS(E192))+COS(RADIANS(G194))*COS(RADIANS(E192))*COS(RADIANS(AR182))))</f>
        <v>0</v>
      </c>
    </row>
    <row r="195" spans="2:44" x14ac:dyDescent="0.5">
      <c r="G195">
        <v>-20</v>
      </c>
      <c r="I195">
        <f>IF(DEGREES(ACOS(SIN(RADIANS(G195))*SIN(RADIANS(E192))+COS(RADIANS(G195))*COS(RADIANS(E192))*COS(RADIANS(I182))))&gt;90,0,$F$4*$F$5/E191^2*(SIN(RADIANS(G195))*SIN(RADIANS(E192))+COS(RADIANS(G195))*COS(RADIANS(E192))*COS(RADIANS(I182))))</f>
        <v>0</v>
      </c>
      <c r="J195">
        <f>IF(DEGREES(ACOS(SIN(RADIANS(G195))*SIN(RADIANS(E192))+COS(RADIANS(G195))*COS(RADIANS(E192))*COS(RADIANS(J182))))&gt;90,0,$F$4*$F$5/E191^2*(SIN(RADIANS(G195))*SIN(RADIANS(E192))+COS(RADIANS(G195))*COS(RADIANS(E192))*COS(RADIANS(J182))))</f>
        <v>0</v>
      </c>
      <c r="K195">
        <f>IF(DEGREES(ACOS(SIN(RADIANS(G195))*SIN(RADIANS(E192))+COS(RADIANS(G195))*COS(RADIANS(E192))*COS(RADIANS(K182))))&gt;90,0,$F$4*$F$5/E191^2*(SIN(RADIANS(G195))*SIN(RADIANS(E192))+COS(RADIANS(G195))*COS(RADIANS(E192))*COS(RADIANS(K182))))</f>
        <v>0</v>
      </c>
      <c r="L195">
        <f>IF(DEGREES(ACOS(SIN(RADIANS(G195))*SIN(RADIANS(E192))+COS(RADIANS(G195))*COS(RADIANS(E192))*COS(RADIANS(L182))))&gt;90,0,$F$4*$F$5/E191^2*(SIN(RADIANS(G195))*SIN(RADIANS(E192))+COS(RADIANS(G195))*COS(RADIANS(E192))*COS(RADIANS(L182))))</f>
        <v>0</v>
      </c>
      <c r="M195">
        <f>IF(DEGREES(ACOS(SIN(RADIANS(G195))*SIN(RADIANS(E192))+COS(RADIANS(G195))*COS(RADIANS(E192))*COS(RADIANS(M182))))&gt;90,0,$F$4*$F$5/E191^2*(SIN(RADIANS(G195))*SIN(RADIANS(E192))+COS(RADIANS(G195))*COS(RADIANS(E192))*COS(RADIANS(M182))))</f>
        <v>0</v>
      </c>
      <c r="N195">
        <f>IF(DEGREES(ACOS(SIN(RADIANS(G195))*SIN(RADIANS(E192))+COS(RADIANS(G195))*COS(RADIANS(E192))*COS(RADIANS(N182))))&gt;90,0,$F$4*$F$5/E191^2*(SIN(RADIANS(G195))*SIN(RADIANS(E192))+COS(RADIANS(G195))*COS(RADIANS(E192))*COS(RADIANS(N182))))</f>
        <v>0</v>
      </c>
      <c r="O195">
        <f>IF(DEGREES(ACOS(SIN(RADIANS(G195))*SIN(RADIANS(E192))+COS(RADIANS(G195))*COS(RADIANS(E192))*COS(RADIANS(O182))))&gt;90,0,$F$4*$F$5/E191^2*(SIN(RADIANS(G195))*SIN(RADIANS(E192))+COS(RADIANS(G195))*COS(RADIANS(E192))*COS(RADIANS(O182))))</f>
        <v>0</v>
      </c>
      <c r="P195">
        <f>IF(DEGREES(ACOS(SIN(RADIANS(G195))*SIN(RADIANS(E192))+COS(RADIANS(G195))*COS(RADIANS(E192))*COS(RADIANS(P182))))&gt;90,0,$F$4*$F$5/E191^2*(SIN(RADIANS(G195))*SIN(RADIANS(E192))+COS(RADIANS(G195))*COS(RADIANS(E192))*COS(RADIANS(P182))))</f>
        <v>0</v>
      </c>
      <c r="Q195">
        <f>IF(DEGREES(ACOS(SIN(RADIANS(G195))*SIN(RADIANS(E192))+COS(RADIANS(G195))*COS(RADIANS(E192))*COS(RADIANS(Q182))))&gt;90,0,$F$4*$F$5/E191^2*(SIN(RADIANS(G195))*SIN(RADIANS(E192))+COS(RADIANS(G195))*COS(RADIANS(E192))*COS(RADIANS(Q182))))</f>
        <v>0</v>
      </c>
      <c r="R195" t="e">
        <f>IF(DEGREES(ACOS(SIN(RADIANS(G195))*SIN(RADIANS(E192))+COS(RADIANS(G195))*COS(RADIANS(E192))*COS(RADIANS(R182))))&gt;90,0,$F$4*$F$5/E191^2*(SIN(RADIANS(G195))*SIN(RADIANS(E192))+COS(RADIANS(G195))*COS(RADIANS(E192))*COS(RADIANS(R182))))</f>
        <v>#DIV/0!</v>
      </c>
      <c r="S195" t="e">
        <f>IF(DEGREES(ACOS(SIN(RADIANS(G195))*SIN(RADIANS(E192))+COS(RADIANS(G195))*COS(RADIANS(E192))*COS(RADIANS(S182))))&gt;90,0,$F$4*$F$5/E191^2*(SIN(RADIANS(G195))*SIN(RADIANS(E192))+COS(RADIANS(G195))*COS(RADIANS(E192))*COS(RADIANS(S182))))</f>
        <v>#DIV/0!</v>
      </c>
      <c r="T195" t="e">
        <f>IF(DEGREES(ACOS(SIN(RADIANS(G195))*SIN(RADIANS(E192))+COS(RADIANS(G195))*COS(RADIANS(E192))*COS(RADIANS(T182))))&gt;90,0,$F$4*$F$5/E191^2*(SIN(RADIANS(G195))*SIN(RADIANS(E192))+COS(RADIANS(G195))*COS(RADIANS(E192))*COS(RADIANS(T182))))</f>
        <v>#DIV/0!</v>
      </c>
      <c r="U195" t="e">
        <f>IF(DEGREES(ACOS(SIN(RADIANS(G195))*SIN(RADIANS(E192))+COS(RADIANS(G195))*COS(RADIANS(E192))*COS(RADIANS(U182))))&gt;90,0,$F$4*$F$5/E191^2*(SIN(RADIANS(G195))*SIN(RADIANS(E192))+COS(RADIANS(G195))*COS(RADIANS(E192))*COS(RADIANS(U182))))</f>
        <v>#DIV/0!</v>
      </c>
      <c r="V195" t="e">
        <f>IF(DEGREES(ACOS(SIN(RADIANS(G195))*SIN(RADIANS(E192))+COS(RADIANS(G195))*COS(RADIANS(E192))*COS(RADIANS(V182))))&gt;90,0,$F$4*$F$5/E191^2*(SIN(RADIANS(G195))*SIN(RADIANS(E192))+COS(RADIANS(G195))*COS(RADIANS(E192))*COS(RADIANS(V182))))</f>
        <v>#DIV/0!</v>
      </c>
      <c r="W195" t="e">
        <f>IF(DEGREES(ACOS(SIN(RADIANS(G195))*SIN(RADIANS(E192))+COS(RADIANS(G195))*COS(RADIANS(E192))*COS(RADIANS(W182))))&gt;90,0,$F$4*$F$5/E191^2*(SIN(RADIANS(G195))*SIN(RADIANS(E192))+COS(RADIANS(G195))*COS(RADIANS(E192))*COS(RADIANS(W182))))</f>
        <v>#DIV/0!</v>
      </c>
      <c r="X195" t="e">
        <f>IF(DEGREES(ACOS(SIN(RADIANS(G195))*SIN(RADIANS(E192))+COS(RADIANS(G195))*COS(RADIANS(E192))*COS(RADIANS(X182))))&gt;90,0,$F$4*$F$5/E191^2*(SIN(RADIANS(G195))*SIN(RADIANS(E192))+COS(RADIANS(G195))*COS(RADIANS(E192))*COS(RADIANS(X182))))</f>
        <v>#DIV/0!</v>
      </c>
      <c r="Y195" t="e">
        <f>IF(DEGREES(ACOS(SIN(RADIANS(G195))*SIN(RADIANS(E192))+COS(RADIANS(G195))*COS(RADIANS(E192))*COS(RADIANS(Y182))))&gt;90,0,$F$4*$F$5/E191^2*(SIN(RADIANS(G195))*SIN(RADIANS(E192))+COS(RADIANS(G195))*COS(RADIANS(E192))*COS(RADIANS(Y182))))</f>
        <v>#DIV/0!</v>
      </c>
      <c r="Z195" t="e">
        <f>IF(DEGREES(ACOS(SIN(RADIANS(G195))*SIN(RADIANS(E192))+COS(RADIANS(G195))*COS(RADIANS(E192))*COS(RADIANS(Z182))))&gt;90,0,$F$4*$F$5/E191^2*(SIN(RADIANS(G195))*SIN(RADIANS(E192))+COS(RADIANS(G195))*COS(RADIANS(E192))*COS(RADIANS(Z182))))</f>
        <v>#DIV/0!</v>
      </c>
      <c r="AA195" t="e">
        <f>IF(DEGREES(ACOS(SIN(RADIANS(G195))*SIN(RADIANS(E192))+COS(RADIANS(G195))*COS(RADIANS(E192))*COS(RADIANS(AA182))))&gt;90,0,$F$4*$F$5/E191^2*(SIN(RADIANS(G195))*SIN(RADIANS(E192))+COS(RADIANS(G195))*COS(RADIANS(E192))*COS(RADIANS(AA182))))</f>
        <v>#DIV/0!</v>
      </c>
      <c r="AB195" t="e">
        <f>IF(DEGREES(ACOS(SIN(RADIANS(G195))*SIN(RADIANS(E192))+COS(RADIANS(G195))*COS(RADIANS(E192))*COS(RADIANS(AB182))))&gt;90,0,$F$4*$F$5/E191^2*(SIN(RADIANS(G195))*SIN(RADIANS(E192))+COS(RADIANS(G195))*COS(RADIANS(E192))*COS(RADIANS(AB182))))</f>
        <v>#DIV/0!</v>
      </c>
      <c r="AC195" t="e">
        <f>IF(DEGREES(ACOS(SIN(RADIANS(G195))*SIN(RADIANS(E192))+COS(RADIANS(G195))*COS(RADIANS(E192))*COS(RADIANS(AC182))))&gt;90,0,$F$4*$F$5/E191^2*(SIN(RADIANS(G195))*SIN(RADIANS(E192))+COS(RADIANS(G195))*COS(RADIANS(E192))*COS(RADIANS(AC182))))</f>
        <v>#DIV/0!</v>
      </c>
      <c r="AD195" t="e">
        <f>IF(DEGREES(ACOS(SIN(RADIANS(G195))*SIN(RADIANS(E192))+COS(RADIANS(G195))*COS(RADIANS(E192))*COS(RADIANS(AD182))))&gt;90,0,$F$4*$F$5/E191^2*(SIN(RADIANS(G195))*SIN(RADIANS(E192))+COS(RADIANS(G195))*COS(RADIANS(E192))*COS(RADIANS(AD182))))</f>
        <v>#DIV/0!</v>
      </c>
      <c r="AE195" t="e">
        <f>IF(DEGREES(ACOS(SIN(RADIANS(G195))*SIN(RADIANS(E192))+COS(RADIANS(G195))*COS(RADIANS(E192))*COS(RADIANS(AE182))))&gt;90,0,$F$4*$F$5/E191^2*(SIN(RADIANS(G195))*SIN(RADIANS(E192))+COS(RADIANS(G195))*COS(RADIANS(E192))*COS(RADIANS(AE182))))</f>
        <v>#DIV/0!</v>
      </c>
      <c r="AF195" t="e">
        <f>IF(DEGREES(ACOS(SIN(RADIANS(G195))*SIN(RADIANS(E192))+COS(RADIANS(G195))*COS(RADIANS(E192))*COS(RADIANS(AF182))))&gt;90,0,$F$4*$F$5/E191^2*(SIN(RADIANS(G195))*SIN(RADIANS(E192))+COS(RADIANS(G195))*COS(RADIANS(E192))*COS(RADIANS(AF182))))</f>
        <v>#DIV/0!</v>
      </c>
      <c r="AG195" t="e">
        <f>IF(DEGREES(ACOS(SIN(RADIANS(G195))*SIN(RADIANS(E192))+COS(RADIANS(G195))*COS(RADIANS(E192))*COS(RADIANS(AG182))))&gt;90,0,$F$4*$F$5/E191^2*(SIN(RADIANS(G195))*SIN(RADIANS(E192))+COS(RADIANS(G195))*COS(RADIANS(E192))*COS(RADIANS(AG182))))</f>
        <v>#DIV/0!</v>
      </c>
      <c r="AH195" t="e">
        <f>IF(DEGREES(ACOS(SIN(RADIANS(G195))*SIN(RADIANS(E192))+COS(RADIANS(G195))*COS(RADIANS(E192))*COS(RADIANS(AH182))))&gt;90,0,$F$4*$F$5/E191^2*(SIN(RADIANS(G195))*SIN(RADIANS(E192))+COS(RADIANS(G195))*COS(RADIANS(E192))*COS(RADIANS(AH182))))</f>
        <v>#DIV/0!</v>
      </c>
      <c r="AI195" t="e">
        <f>IF(DEGREES(ACOS(SIN(RADIANS(G195))*SIN(RADIANS(E192))+COS(RADIANS(G195))*COS(RADIANS(E192))*COS(RADIANS(AI182))))&gt;90,0,$F$4*$F$5/E191^2*(SIN(RADIANS(G195))*SIN(RADIANS(E192))+COS(RADIANS(G195))*COS(RADIANS(E192))*COS(RADIANS(AI182))))</f>
        <v>#DIV/0!</v>
      </c>
      <c r="AJ195" t="e">
        <f>IF(DEGREES(ACOS(SIN(RADIANS(G195))*SIN(RADIANS(E192))+COS(RADIANS(G195))*COS(RADIANS(E192))*COS(RADIANS(AJ182))))&gt;90,0,$F$4*$F$5/E191^2*(SIN(RADIANS(G195))*SIN(RADIANS(E192))+COS(RADIANS(G195))*COS(RADIANS(E192))*COS(RADIANS(AJ182))))</f>
        <v>#DIV/0!</v>
      </c>
      <c r="AK195">
        <f>IF(DEGREES(ACOS(SIN(RADIANS(G195))*SIN(RADIANS(E192))+COS(RADIANS(G195))*COS(RADIANS(E192))*COS(RADIANS(AK182))))&gt;90,0,$F$4*$F$5/E191^2*(SIN(RADIANS(G195))*SIN(RADIANS(E192))+COS(RADIANS(G195))*COS(RADIANS(E192))*COS(RADIANS(AK182))))</f>
        <v>0</v>
      </c>
      <c r="AL195">
        <f>IF(DEGREES(ACOS(SIN(RADIANS(G195))*SIN(RADIANS(E192))+COS(RADIANS(G195))*COS(RADIANS(E192))*COS(RADIANS(AL182))))&gt;90,0,$F$4*$F$5/E191^2*(SIN(RADIANS(G195))*SIN(RADIANS(E192))+COS(RADIANS(G195))*COS(RADIANS(E192))*COS(RADIANS(AL182))))</f>
        <v>0</v>
      </c>
      <c r="AM195">
        <f>IF(DEGREES(ACOS(SIN(RADIANS(G195))*SIN(RADIANS(E192))+COS(RADIANS(G195))*COS(RADIANS(E192))*COS(RADIANS(AM182))))&gt;90,0,$F$4*$F$5/E191^2*(SIN(RADIANS(G195))*SIN(RADIANS(E192))+COS(RADIANS(G195))*COS(RADIANS(E192))*COS(RADIANS(AM182))))</f>
        <v>0</v>
      </c>
      <c r="AN195">
        <f>IF(DEGREES(ACOS(SIN(RADIANS(G195))*SIN(RADIANS(E192))+COS(RADIANS(G195))*COS(RADIANS(E192))*COS(RADIANS(AN182))))&gt;90,0,$F$4*$F$5/E191^2*(SIN(RADIANS(G195))*SIN(RADIANS(E192))+COS(RADIANS(G195))*COS(RADIANS(E192))*COS(RADIANS(AN182))))</f>
        <v>0</v>
      </c>
      <c r="AO195">
        <f>IF(DEGREES(ACOS(SIN(RADIANS(G195))*SIN(RADIANS(E192))+COS(RADIANS(G195))*COS(RADIANS(E192))*COS(RADIANS(AO182))))&gt;90,0,$F$4*$F$5/E191^2*(SIN(RADIANS(G195))*SIN(RADIANS(E192))+COS(RADIANS(G195))*COS(RADIANS(E192))*COS(RADIANS(AO182))))</f>
        <v>0</v>
      </c>
      <c r="AP195">
        <f>IF(DEGREES(ACOS(SIN(RADIANS(G195))*SIN(RADIANS(E192))+COS(RADIANS(G195))*COS(RADIANS(E192))*COS(RADIANS(AP182))))&gt;90,0,$F$4*$F$5/E191^2*(SIN(RADIANS(G195))*SIN(RADIANS(E192))+COS(RADIANS(G195))*COS(RADIANS(E192))*COS(RADIANS(AP182))))</f>
        <v>0</v>
      </c>
      <c r="AQ195">
        <f>IF(DEGREES(ACOS(SIN(RADIANS(G195))*SIN(RADIANS(E192))+COS(RADIANS(G195))*COS(RADIANS(E192))*COS(RADIANS(AQ182))))&gt;90,0,$F$4*$F$5/E191^2*(SIN(RADIANS(G195))*SIN(RADIANS(E192))+COS(RADIANS(G195))*COS(RADIANS(E192))*COS(RADIANS(AQ182))))</f>
        <v>0</v>
      </c>
      <c r="AR195">
        <f>IF(DEGREES(ACOS(SIN(RADIANS(G195))*SIN(RADIANS(E192))+COS(RADIANS(G195))*COS(RADIANS(E192))*COS(RADIANS(AR182))))&gt;90,0,$F$4*$F$5/E191^2*(SIN(RADIANS(G195))*SIN(RADIANS(E192))+COS(RADIANS(G195))*COS(RADIANS(E192))*COS(RADIANS(AR182))))</f>
        <v>0</v>
      </c>
    </row>
    <row r="196" spans="2:44" x14ac:dyDescent="0.5">
      <c r="G196">
        <v>-30</v>
      </c>
      <c r="I196">
        <f>IF(DEGREES(ACOS(SIN(RADIANS(G196))*SIN(RADIANS(E192))+COS(RADIANS(G196))*COS(RADIANS(E192))*COS(RADIANS(I182))))&gt;90,0,$F$4*$F$5/E191^2*(SIN(RADIANS(G196))*SIN(RADIANS(E192))+COS(RADIANS(G196))*COS(RADIANS(E192))*COS(RADIANS(I182))))</f>
        <v>0</v>
      </c>
      <c r="J196">
        <f>IF(DEGREES(ACOS(SIN(RADIANS(G196))*SIN(RADIANS(E192))+COS(RADIANS(G196))*COS(RADIANS(E192))*COS(RADIANS(J182))))&gt;90,0,$F$4*$F$5/E191^2*(SIN(RADIANS(G196))*SIN(RADIANS(E192))+COS(RADIANS(G196))*COS(RADIANS(E192))*COS(RADIANS(J182))))</f>
        <v>0</v>
      </c>
      <c r="K196">
        <f>IF(DEGREES(ACOS(SIN(RADIANS(G196))*SIN(RADIANS(E192))+COS(RADIANS(G196))*COS(RADIANS(E192))*COS(RADIANS(K182))))&gt;90,0,$F$4*$F$5/E191^2*(SIN(RADIANS(G196))*SIN(RADIANS(E192))+COS(RADIANS(G196))*COS(RADIANS(E192))*COS(RADIANS(K182))))</f>
        <v>0</v>
      </c>
      <c r="L196">
        <f>IF(DEGREES(ACOS(SIN(RADIANS(G196))*SIN(RADIANS(E192))+COS(RADIANS(G196))*COS(RADIANS(E192))*COS(RADIANS(L182))))&gt;90,0,$F$4*$F$5/E191^2*(SIN(RADIANS(G196))*SIN(RADIANS(E192))+COS(RADIANS(G196))*COS(RADIANS(E192))*COS(RADIANS(L182))))</f>
        <v>0</v>
      </c>
      <c r="M196">
        <f>IF(DEGREES(ACOS(SIN(RADIANS(G196))*SIN(RADIANS(E192))+COS(RADIANS(G196))*COS(RADIANS(E192))*COS(RADIANS(M182))))&gt;90,0,$F$4*$F$5/E191^2*(SIN(RADIANS(G196))*SIN(RADIANS(E192))+COS(RADIANS(G196))*COS(RADIANS(E192))*COS(RADIANS(M182))))</f>
        <v>0</v>
      </c>
      <c r="N196">
        <f>IF(DEGREES(ACOS(SIN(RADIANS(G196))*SIN(RADIANS(E192))+COS(RADIANS(G196))*COS(RADIANS(E192))*COS(RADIANS(N182))))&gt;90,0,$F$4*$F$5/E191^2*(SIN(RADIANS(G196))*SIN(RADIANS(E192))+COS(RADIANS(G196))*COS(RADIANS(E192))*COS(RADIANS(N182))))</f>
        <v>0</v>
      </c>
      <c r="O196">
        <f>IF(DEGREES(ACOS(SIN(RADIANS(G196))*SIN(RADIANS(E192))+COS(RADIANS(G196))*COS(RADIANS(E192))*COS(RADIANS(O182))))&gt;90,0,$F$4*$F$5/E191^2*(SIN(RADIANS(G196))*SIN(RADIANS(E192))+COS(RADIANS(G196))*COS(RADIANS(E192))*COS(RADIANS(O182))))</f>
        <v>0</v>
      </c>
      <c r="P196">
        <f>IF(DEGREES(ACOS(SIN(RADIANS(G196))*SIN(RADIANS(E192))+COS(RADIANS(G196))*COS(RADIANS(E192))*COS(RADIANS(P182))))&gt;90,0,$F$4*$F$5/E191^2*(SIN(RADIANS(G196))*SIN(RADIANS(E192))+COS(RADIANS(G196))*COS(RADIANS(E192))*COS(RADIANS(P182))))</f>
        <v>0</v>
      </c>
      <c r="Q196">
        <f>IF(DEGREES(ACOS(SIN(RADIANS(G196))*SIN(RADIANS(E192))+COS(RADIANS(G196))*COS(RADIANS(E192))*COS(RADIANS(Q182))))&gt;90,0,$F$4*$F$5/E191^2*(SIN(RADIANS(G196))*SIN(RADIANS(E192))+COS(RADIANS(G196))*COS(RADIANS(E192))*COS(RADIANS(Q182))))</f>
        <v>0</v>
      </c>
      <c r="R196" t="e">
        <f>IF(DEGREES(ACOS(SIN(RADIANS(G196))*SIN(RADIANS(E192))+COS(RADIANS(G196))*COS(RADIANS(E192))*COS(RADIANS(R182))))&gt;90,0,$F$4*$F$5/E191^2*(SIN(RADIANS(G196))*SIN(RADIANS(E192))+COS(RADIANS(G196))*COS(RADIANS(E192))*COS(RADIANS(R182))))</f>
        <v>#DIV/0!</v>
      </c>
      <c r="S196" t="e">
        <f>IF(DEGREES(ACOS(SIN(RADIANS(G196))*SIN(RADIANS(E192))+COS(RADIANS(G196))*COS(RADIANS(E192))*COS(RADIANS(S182))))&gt;90,0,$F$4*$F$5/E191^2*(SIN(RADIANS(G196))*SIN(RADIANS(E192))+COS(RADIANS(G196))*COS(RADIANS(E192))*COS(RADIANS(S182))))</f>
        <v>#DIV/0!</v>
      </c>
      <c r="T196" t="e">
        <f>IF(DEGREES(ACOS(SIN(RADIANS(G196))*SIN(RADIANS(E192))+COS(RADIANS(G196))*COS(RADIANS(E192))*COS(RADIANS(T182))))&gt;90,0,$F$4*$F$5/E191^2*(SIN(RADIANS(G196))*SIN(RADIANS(E192))+COS(RADIANS(G196))*COS(RADIANS(E192))*COS(RADIANS(T182))))</f>
        <v>#DIV/0!</v>
      </c>
      <c r="U196" t="e">
        <f>IF(DEGREES(ACOS(SIN(RADIANS(G196))*SIN(RADIANS(E192))+COS(RADIANS(G196))*COS(RADIANS(E192))*COS(RADIANS(U182))))&gt;90,0,$F$4*$F$5/E191^2*(SIN(RADIANS(G196))*SIN(RADIANS(E192))+COS(RADIANS(G196))*COS(RADIANS(E192))*COS(RADIANS(U182))))</f>
        <v>#DIV/0!</v>
      </c>
      <c r="V196" t="e">
        <f>IF(DEGREES(ACOS(SIN(RADIANS(G196))*SIN(RADIANS(E192))+COS(RADIANS(G196))*COS(RADIANS(E192))*COS(RADIANS(V182))))&gt;90,0,$F$4*$F$5/E191^2*(SIN(RADIANS(G196))*SIN(RADIANS(E192))+COS(RADIANS(G196))*COS(RADIANS(E192))*COS(RADIANS(V182))))</f>
        <v>#DIV/0!</v>
      </c>
      <c r="W196" t="e">
        <f>IF(DEGREES(ACOS(SIN(RADIANS(G196))*SIN(RADIANS(E192))+COS(RADIANS(G196))*COS(RADIANS(E192))*COS(RADIANS(W182))))&gt;90,0,$F$4*$F$5/E191^2*(SIN(RADIANS(G196))*SIN(RADIANS(E192))+COS(RADIANS(G196))*COS(RADIANS(E192))*COS(RADIANS(W182))))</f>
        <v>#DIV/0!</v>
      </c>
      <c r="X196" t="e">
        <f>IF(DEGREES(ACOS(SIN(RADIANS(G196))*SIN(RADIANS(E192))+COS(RADIANS(G196))*COS(RADIANS(E192))*COS(RADIANS(X182))))&gt;90,0,$F$4*$F$5/E191^2*(SIN(RADIANS(G196))*SIN(RADIANS(E192))+COS(RADIANS(G196))*COS(RADIANS(E192))*COS(RADIANS(X182))))</f>
        <v>#DIV/0!</v>
      </c>
      <c r="Y196" t="e">
        <f>IF(DEGREES(ACOS(SIN(RADIANS(G196))*SIN(RADIANS(E192))+COS(RADIANS(G196))*COS(RADIANS(E192))*COS(RADIANS(Y182))))&gt;90,0,$F$4*$F$5/E191^2*(SIN(RADIANS(G196))*SIN(RADIANS(E192))+COS(RADIANS(G196))*COS(RADIANS(E192))*COS(RADIANS(Y182))))</f>
        <v>#DIV/0!</v>
      </c>
      <c r="Z196" t="e">
        <f>IF(DEGREES(ACOS(SIN(RADIANS(G196))*SIN(RADIANS(E192))+COS(RADIANS(G196))*COS(RADIANS(E192))*COS(RADIANS(Z182))))&gt;90,0,$F$4*$F$5/E191^2*(SIN(RADIANS(G196))*SIN(RADIANS(E192))+COS(RADIANS(G196))*COS(RADIANS(E192))*COS(RADIANS(Z182))))</f>
        <v>#DIV/0!</v>
      </c>
      <c r="AA196" t="e">
        <f>IF(DEGREES(ACOS(SIN(RADIANS(G196))*SIN(RADIANS(E192))+COS(RADIANS(G196))*COS(RADIANS(E192))*COS(RADIANS(AA182))))&gt;90,0,$F$4*$F$5/E191^2*(SIN(RADIANS(G196))*SIN(RADIANS(E192))+COS(RADIANS(G196))*COS(RADIANS(E192))*COS(RADIANS(AA182))))</f>
        <v>#DIV/0!</v>
      </c>
      <c r="AB196" t="e">
        <f>IF(DEGREES(ACOS(SIN(RADIANS(G196))*SIN(RADIANS(E192))+COS(RADIANS(G196))*COS(RADIANS(E192))*COS(RADIANS(AB182))))&gt;90,0,$F$4*$F$5/E191^2*(SIN(RADIANS(G196))*SIN(RADIANS(E192))+COS(RADIANS(G196))*COS(RADIANS(E192))*COS(RADIANS(AB182))))</f>
        <v>#DIV/0!</v>
      </c>
      <c r="AC196" t="e">
        <f>IF(DEGREES(ACOS(SIN(RADIANS(G196))*SIN(RADIANS(E192))+COS(RADIANS(G196))*COS(RADIANS(E192))*COS(RADIANS(AC182))))&gt;90,0,$F$4*$F$5/E191^2*(SIN(RADIANS(G196))*SIN(RADIANS(E192))+COS(RADIANS(G196))*COS(RADIANS(E192))*COS(RADIANS(AC182))))</f>
        <v>#DIV/0!</v>
      </c>
      <c r="AD196" t="e">
        <f>IF(DEGREES(ACOS(SIN(RADIANS(G196))*SIN(RADIANS(E192))+COS(RADIANS(G196))*COS(RADIANS(E192))*COS(RADIANS(AD182))))&gt;90,0,$F$4*$F$5/E191^2*(SIN(RADIANS(G196))*SIN(RADIANS(E192))+COS(RADIANS(G196))*COS(RADIANS(E192))*COS(RADIANS(AD182))))</f>
        <v>#DIV/0!</v>
      </c>
      <c r="AE196" t="e">
        <f>IF(DEGREES(ACOS(SIN(RADIANS(G196))*SIN(RADIANS(E192))+COS(RADIANS(G196))*COS(RADIANS(E192))*COS(RADIANS(AE182))))&gt;90,0,$F$4*$F$5/E191^2*(SIN(RADIANS(G196))*SIN(RADIANS(E192))+COS(RADIANS(G196))*COS(RADIANS(E192))*COS(RADIANS(AE182))))</f>
        <v>#DIV/0!</v>
      </c>
      <c r="AF196" t="e">
        <f>IF(DEGREES(ACOS(SIN(RADIANS(G196))*SIN(RADIANS(E192))+COS(RADIANS(G196))*COS(RADIANS(E192))*COS(RADIANS(AF182))))&gt;90,0,$F$4*$F$5/E191^2*(SIN(RADIANS(G196))*SIN(RADIANS(E192))+COS(RADIANS(G196))*COS(RADIANS(E192))*COS(RADIANS(AF182))))</f>
        <v>#DIV/0!</v>
      </c>
      <c r="AG196" t="e">
        <f>IF(DEGREES(ACOS(SIN(RADIANS(G196))*SIN(RADIANS(E192))+COS(RADIANS(G196))*COS(RADIANS(E192))*COS(RADIANS(AG182))))&gt;90,0,$F$4*$F$5/E191^2*(SIN(RADIANS(G196))*SIN(RADIANS(E192))+COS(RADIANS(G196))*COS(RADIANS(E192))*COS(RADIANS(AG182))))</f>
        <v>#DIV/0!</v>
      </c>
      <c r="AH196" t="e">
        <f>IF(DEGREES(ACOS(SIN(RADIANS(G196))*SIN(RADIANS(E192))+COS(RADIANS(G196))*COS(RADIANS(E192))*COS(RADIANS(AH182))))&gt;90,0,$F$4*$F$5/E191^2*(SIN(RADIANS(G196))*SIN(RADIANS(E192))+COS(RADIANS(G196))*COS(RADIANS(E192))*COS(RADIANS(AH182))))</f>
        <v>#DIV/0!</v>
      </c>
      <c r="AI196" t="e">
        <f>IF(DEGREES(ACOS(SIN(RADIANS(G196))*SIN(RADIANS(E192))+COS(RADIANS(G196))*COS(RADIANS(E192))*COS(RADIANS(AI182))))&gt;90,0,$F$4*$F$5/E191^2*(SIN(RADIANS(G196))*SIN(RADIANS(E192))+COS(RADIANS(G196))*COS(RADIANS(E192))*COS(RADIANS(AI182))))</f>
        <v>#DIV/0!</v>
      </c>
      <c r="AJ196" t="e">
        <f>IF(DEGREES(ACOS(SIN(RADIANS(G196))*SIN(RADIANS(E192))+COS(RADIANS(G196))*COS(RADIANS(E192))*COS(RADIANS(AJ182))))&gt;90,0,$F$4*$F$5/E191^2*(SIN(RADIANS(G196))*SIN(RADIANS(E192))+COS(RADIANS(G196))*COS(RADIANS(E192))*COS(RADIANS(AJ182))))</f>
        <v>#DIV/0!</v>
      </c>
      <c r="AK196">
        <f>IF(DEGREES(ACOS(SIN(RADIANS(G196))*SIN(RADIANS(E192))+COS(RADIANS(G196))*COS(RADIANS(E192))*COS(RADIANS(AK182))))&gt;90,0,$F$4*$F$5/E191^2*(SIN(RADIANS(G196))*SIN(RADIANS(E192))+COS(RADIANS(G196))*COS(RADIANS(E192))*COS(RADIANS(AK182))))</f>
        <v>0</v>
      </c>
      <c r="AL196">
        <f>IF(DEGREES(ACOS(SIN(RADIANS(G196))*SIN(RADIANS(E192))+COS(RADIANS(G196))*COS(RADIANS(E192))*COS(RADIANS(AL182))))&gt;90,0,$F$4*$F$5/E191^2*(SIN(RADIANS(G196))*SIN(RADIANS(E192))+COS(RADIANS(G196))*COS(RADIANS(E192))*COS(RADIANS(AL182))))</f>
        <v>0</v>
      </c>
      <c r="AM196">
        <f>IF(DEGREES(ACOS(SIN(RADIANS(G196))*SIN(RADIANS(E192))+COS(RADIANS(G196))*COS(RADIANS(E192))*COS(RADIANS(AM182))))&gt;90,0,$F$4*$F$5/E191^2*(SIN(RADIANS(G196))*SIN(RADIANS(E192))+COS(RADIANS(G196))*COS(RADIANS(E192))*COS(RADIANS(AM182))))</f>
        <v>0</v>
      </c>
      <c r="AN196">
        <f>IF(DEGREES(ACOS(SIN(RADIANS(G196))*SIN(RADIANS(E192))+COS(RADIANS(G196))*COS(RADIANS(E192))*COS(RADIANS(AN182))))&gt;90,0,$F$4*$F$5/E191^2*(SIN(RADIANS(G196))*SIN(RADIANS(E192))+COS(RADIANS(G196))*COS(RADIANS(E192))*COS(RADIANS(AN182))))</f>
        <v>0</v>
      </c>
      <c r="AO196">
        <f>IF(DEGREES(ACOS(SIN(RADIANS(G196))*SIN(RADIANS(E192))+COS(RADIANS(G196))*COS(RADIANS(E192))*COS(RADIANS(AO182))))&gt;90,0,$F$4*$F$5/E191^2*(SIN(RADIANS(G196))*SIN(RADIANS(E192))+COS(RADIANS(G196))*COS(RADIANS(E192))*COS(RADIANS(AO182))))</f>
        <v>0</v>
      </c>
      <c r="AP196">
        <f>IF(DEGREES(ACOS(SIN(RADIANS(G196))*SIN(RADIANS(E192))+COS(RADIANS(G196))*COS(RADIANS(E192))*COS(RADIANS(AP182))))&gt;90,0,$F$4*$F$5/E191^2*(SIN(RADIANS(G196))*SIN(RADIANS(E192))+COS(RADIANS(G196))*COS(RADIANS(E192))*COS(RADIANS(AP182))))</f>
        <v>0</v>
      </c>
      <c r="AQ196">
        <f>IF(DEGREES(ACOS(SIN(RADIANS(G196))*SIN(RADIANS(E192))+COS(RADIANS(G196))*COS(RADIANS(E192))*COS(RADIANS(AQ182))))&gt;90,0,$F$4*$F$5/E191^2*(SIN(RADIANS(G196))*SIN(RADIANS(E192))+COS(RADIANS(G196))*COS(RADIANS(E192))*COS(RADIANS(AQ182))))</f>
        <v>0</v>
      </c>
      <c r="AR196">
        <f>IF(DEGREES(ACOS(SIN(RADIANS(G196))*SIN(RADIANS(E192))+COS(RADIANS(G196))*COS(RADIANS(E192))*COS(RADIANS(AR182))))&gt;90,0,$F$4*$F$5/E191^2*(SIN(RADIANS(G196))*SIN(RADIANS(E192))+COS(RADIANS(G196))*COS(RADIANS(E192))*COS(RADIANS(AR182))))</f>
        <v>0</v>
      </c>
    </row>
    <row r="197" spans="2:44" x14ac:dyDescent="0.5">
      <c r="G197">
        <v>-40</v>
      </c>
      <c r="I197">
        <f>IF(DEGREES(ACOS(SIN(RADIANS(G197))*SIN(RADIANS(E192))+COS(RADIANS(G197))*COS(RADIANS(E192))*COS(RADIANS(I182))))&gt;90,0,$F$4*$F$5/E191^2*(SIN(RADIANS(G197))*SIN(RADIANS(E192))+COS(RADIANS(G197))*COS(RADIANS(E192))*COS(RADIANS(I182))))</f>
        <v>0</v>
      </c>
      <c r="J197">
        <f>IF(DEGREES(ACOS(SIN(RADIANS(G197))*SIN(RADIANS(E192))+COS(RADIANS(G197))*COS(RADIANS(E192))*COS(RADIANS(J182))))&gt;90,0,$F$4*$F$5/E191^2*(SIN(RADIANS(G197))*SIN(RADIANS(E192))+COS(RADIANS(G197))*COS(RADIANS(E192))*COS(RADIANS(J182))))</f>
        <v>0</v>
      </c>
      <c r="K197">
        <f>IF(DEGREES(ACOS(SIN(RADIANS(G197))*SIN(RADIANS(E192))+COS(RADIANS(G197))*COS(RADIANS(E192))*COS(RADIANS(K182))))&gt;90,0,$F$4*$F$5/E191^2*(SIN(RADIANS(G197))*SIN(RADIANS(E192))+COS(RADIANS(G197))*COS(RADIANS(E192))*COS(RADIANS(K182))))</f>
        <v>0</v>
      </c>
      <c r="L197">
        <f>IF(DEGREES(ACOS(SIN(RADIANS(G197))*SIN(RADIANS(E192))+COS(RADIANS(G197))*COS(RADIANS(E192))*COS(RADIANS(L182))))&gt;90,0,$F$4*$F$5/E191^2*(SIN(RADIANS(G197))*SIN(RADIANS(E192))+COS(RADIANS(G197))*COS(RADIANS(E192))*COS(RADIANS(L182))))</f>
        <v>0</v>
      </c>
      <c r="M197">
        <f>IF(DEGREES(ACOS(SIN(RADIANS(G197))*SIN(RADIANS(E192))+COS(RADIANS(G197))*COS(RADIANS(E192))*COS(RADIANS(M182))))&gt;90,0,$F$4*$F$5/E191^2*(SIN(RADIANS(G197))*SIN(RADIANS(E192))+COS(RADIANS(G197))*COS(RADIANS(E192))*COS(RADIANS(M182))))</f>
        <v>0</v>
      </c>
      <c r="N197">
        <f>IF(DEGREES(ACOS(SIN(RADIANS(G197))*SIN(RADIANS(E192))+COS(RADIANS(G197))*COS(RADIANS(E192))*COS(RADIANS(N182))))&gt;90,0,$F$4*$F$5/E191^2*(SIN(RADIANS(G197))*SIN(RADIANS(E192))+COS(RADIANS(G197))*COS(RADIANS(E192))*COS(RADIANS(N182))))</f>
        <v>0</v>
      </c>
      <c r="O197">
        <f>IF(DEGREES(ACOS(SIN(RADIANS(G197))*SIN(RADIANS(E192))+COS(RADIANS(G197))*COS(RADIANS(E192))*COS(RADIANS(O182))))&gt;90,0,$F$4*$F$5/E191^2*(SIN(RADIANS(G197))*SIN(RADIANS(E192))+COS(RADIANS(G197))*COS(RADIANS(E192))*COS(RADIANS(O182))))</f>
        <v>0</v>
      </c>
      <c r="P197">
        <f>IF(DEGREES(ACOS(SIN(RADIANS(G197))*SIN(RADIANS(E192))+COS(RADIANS(G197))*COS(RADIANS(E192))*COS(RADIANS(P182))))&gt;90,0,$F$4*$F$5/E191^2*(SIN(RADIANS(G197))*SIN(RADIANS(E192))+COS(RADIANS(G197))*COS(RADIANS(E192))*COS(RADIANS(P182))))</f>
        <v>0</v>
      </c>
      <c r="Q197">
        <f>IF(DEGREES(ACOS(SIN(RADIANS(G197))*SIN(RADIANS(E192))+COS(RADIANS(G197))*COS(RADIANS(E192))*COS(RADIANS(Q182))))&gt;90,0,$F$4*$F$5/E191^2*(SIN(RADIANS(G197))*SIN(RADIANS(E192))+COS(RADIANS(G197))*COS(RADIANS(E192))*COS(RADIANS(Q182))))</f>
        <v>0</v>
      </c>
      <c r="R197" t="e">
        <f>IF(DEGREES(ACOS(SIN(RADIANS(G197))*SIN(RADIANS(E192))+COS(RADIANS(G197))*COS(RADIANS(E192))*COS(RADIANS(R182))))&gt;90,0,$F$4*$F$5/E191^2*(SIN(RADIANS(G197))*SIN(RADIANS(E192))+COS(RADIANS(G197))*COS(RADIANS(E192))*COS(RADIANS(R182))))</f>
        <v>#DIV/0!</v>
      </c>
      <c r="S197" t="e">
        <f>IF(DEGREES(ACOS(SIN(RADIANS(G197))*SIN(RADIANS(E192))+COS(RADIANS(G197))*COS(RADIANS(E192))*COS(RADIANS(S182))))&gt;90,0,$F$4*$F$5/E191^2*(SIN(RADIANS(G197))*SIN(RADIANS(E192))+COS(RADIANS(G197))*COS(RADIANS(E192))*COS(RADIANS(S182))))</f>
        <v>#DIV/0!</v>
      </c>
      <c r="T197" t="e">
        <f>IF(DEGREES(ACOS(SIN(RADIANS(G197))*SIN(RADIANS(E192))+COS(RADIANS(G197))*COS(RADIANS(E192))*COS(RADIANS(T182))))&gt;90,0,$F$4*$F$5/E191^2*(SIN(RADIANS(G197))*SIN(RADIANS(E192))+COS(RADIANS(G197))*COS(RADIANS(E192))*COS(RADIANS(T182))))</f>
        <v>#DIV/0!</v>
      </c>
      <c r="U197" t="e">
        <f>IF(DEGREES(ACOS(SIN(RADIANS(G197))*SIN(RADIANS(E192))+COS(RADIANS(G197))*COS(RADIANS(E192))*COS(RADIANS(U182))))&gt;90,0,$F$4*$F$5/E191^2*(SIN(RADIANS(G197))*SIN(RADIANS(E192))+COS(RADIANS(G197))*COS(RADIANS(E192))*COS(RADIANS(U182))))</f>
        <v>#DIV/0!</v>
      </c>
      <c r="V197" t="e">
        <f>IF(DEGREES(ACOS(SIN(RADIANS(G197))*SIN(RADIANS(E192))+COS(RADIANS(G197))*COS(RADIANS(E192))*COS(RADIANS(V182))))&gt;90,0,$F$4*$F$5/E191^2*(SIN(RADIANS(G197))*SIN(RADIANS(E192))+COS(RADIANS(G197))*COS(RADIANS(E192))*COS(RADIANS(V182))))</f>
        <v>#DIV/0!</v>
      </c>
      <c r="W197" t="e">
        <f>IF(DEGREES(ACOS(SIN(RADIANS(G197))*SIN(RADIANS(E192))+COS(RADIANS(G197))*COS(RADIANS(E192))*COS(RADIANS(W182))))&gt;90,0,$F$4*$F$5/E191^2*(SIN(RADIANS(G197))*SIN(RADIANS(E192))+COS(RADIANS(G197))*COS(RADIANS(E192))*COS(RADIANS(W182))))</f>
        <v>#DIV/0!</v>
      </c>
      <c r="X197" t="e">
        <f>IF(DEGREES(ACOS(SIN(RADIANS(G197))*SIN(RADIANS(E192))+COS(RADIANS(G197))*COS(RADIANS(E192))*COS(RADIANS(X182))))&gt;90,0,$F$4*$F$5/E191^2*(SIN(RADIANS(G197))*SIN(RADIANS(E192))+COS(RADIANS(G197))*COS(RADIANS(E192))*COS(RADIANS(X182))))</f>
        <v>#DIV/0!</v>
      </c>
      <c r="Y197" t="e">
        <f>IF(DEGREES(ACOS(SIN(RADIANS(G197))*SIN(RADIANS(E192))+COS(RADIANS(G197))*COS(RADIANS(E192))*COS(RADIANS(Y182))))&gt;90,0,$F$4*$F$5/E191^2*(SIN(RADIANS(G197))*SIN(RADIANS(E192))+COS(RADIANS(G197))*COS(RADIANS(E192))*COS(RADIANS(Y182))))</f>
        <v>#DIV/0!</v>
      </c>
      <c r="Z197" t="e">
        <f>IF(DEGREES(ACOS(SIN(RADIANS(G197))*SIN(RADIANS(E192))+COS(RADIANS(G197))*COS(RADIANS(E192))*COS(RADIANS(Z182))))&gt;90,0,$F$4*$F$5/E191^2*(SIN(RADIANS(G197))*SIN(RADIANS(E192))+COS(RADIANS(G197))*COS(RADIANS(E192))*COS(RADIANS(Z182))))</f>
        <v>#DIV/0!</v>
      </c>
      <c r="AA197" t="e">
        <f>IF(DEGREES(ACOS(SIN(RADIANS(G197))*SIN(RADIANS(E192))+COS(RADIANS(G197))*COS(RADIANS(E192))*COS(RADIANS(AA182))))&gt;90,0,$F$4*$F$5/E191^2*(SIN(RADIANS(G197))*SIN(RADIANS(E192))+COS(RADIANS(G197))*COS(RADIANS(E192))*COS(RADIANS(AA182))))</f>
        <v>#DIV/0!</v>
      </c>
      <c r="AB197" t="e">
        <f>IF(DEGREES(ACOS(SIN(RADIANS(G197))*SIN(RADIANS(E192))+COS(RADIANS(G197))*COS(RADIANS(E192))*COS(RADIANS(AB182))))&gt;90,0,$F$4*$F$5/E191^2*(SIN(RADIANS(G197))*SIN(RADIANS(E192))+COS(RADIANS(G197))*COS(RADIANS(E192))*COS(RADIANS(AB182))))</f>
        <v>#DIV/0!</v>
      </c>
      <c r="AC197" t="e">
        <f>IF(DEGREES(ACOS(SIN(RADIANS(G197))*SIN(RADIANS(E192))+COS(RADIANS(G197))*COS(RADIANS(E192))*COS(RADIANS(AC182))))&gt;90,0,$F$4*$F$5/E191^2*(SIN(RADIANS(G197))*SIN(RADIANS(E192))+COS(RADIANS(G197))*COS(RADIANS(E192))*COS(RADIANS(AC182))))</f>
        <v>#DIV/0!</v>
      </c>
      <c r="AD197" t="e">
        <f>IF(DEGREES(ACOS(SIN(RADIANS(G197))*SIN(RADIANS(E192))+COS(RADIANS(G197))*COS(RADIANS(E192))*COS(RADIANS(AD182))))&gt;90,0,$F$4*$F$5/E191^2*(SIN(RADIANS(G197))*SIN(RADIANS(E192))+COS(RADIANS(G197))*COS(RADIANS(E192))*COS(RADIANS(AD182))))</f>
        <v>#DIV/0!</v>
      </c>
      <c r="AE197" t="e">
        <f>IF(DEGREES(ACOS(SIN(RADIANS(G197))*SIN(RADIANS(E192))+COS(RADIANS(G197))*COS(RADIANS(E192))*COS(RADIANS(AE182))))&gt;90,0,$F$4*$F$5/E191^2*(SIN(RADIANS(G197))*SIN(RADIANS(E192))+COS(RADIANS(G197))*COS(RADIANS(E192))*COS(RADIANS(AE182))))</f>
        <v>#DIV/0!</v>
      </c>
      <c r="AF197" t="e">
        <f>IF(DEGREES(ACOS(SIN(RADIANS(G197))*SIN(RADIANS(E192))+COS(RADIANS(G197))*COS(RADIANS(E192))*COS(RADIANS(AF182))))&gt;90,0,$F$4*$F$5/E191^2*(SIN(RADIANS(G197))*SIN(RADIANS(E192))+COS(RADIANS(G197))*COS(RADIANS(E192))*COS(RADIANS(AF182))))</f>
        <v>#DIV/0!</v>
      </c>
      <c r="AG197" t="e">
        <f>IF(DEGREES(ACOS(SIN(RADIANS(G197))*SIN(RADIANS(E192))+COS(RADIANS(G197))*COS(RADIANS(E192))*COS(RADIANS(AG182))))&gt;90,0,$F$4*$F$5/E191^2*(SIN(RADIANS(G197))*SIN(RADIANS(E192))+COS(RADIANS(G197))*COS(RADIANS(E192))*COS(RADIANS(AG182))))</f>
        <v>#DIV/0!</v>
      </c>
      <c r="AH197" t="e">
        <f>IF(DEGREES(ACOS(SIN(RADIANS(G197))*SIN(RADIANS(E192))+COS(RADIANS(G197))*COS(RADIANS(E192))*COS(RADIANS(AH182))))&gt;90,0,$F$4*$F$5/E191^2*(SIN(RADIANS(G197))*SIN(RADIANS(E192))+COS(RADIANS(G197))*COS(RADIANS(E192))*COS(RADIANS(AH182))))</f>
        <v>#DIV/0!</v>
      </c>
      <c r="AI197" t="e">
        <f>IF(DEGREES(ACOS(SIN(RADIANS(G197))*SIN(RADIANS(E192))+COS(RADIANS(G197))*COS(RADIANS(E192))*COS(RADIANS(AI182))))&gt;90,0,$F$4*$F$5/E191^2*(SIN(RADIANS(G197))*SIN(RADIANS(E192))+COS(RADIANS(G197))*COS(RADIANS(E192))*COS(RADIANS(AI182))))</f>
        <v>#DIV/0!</v>
      </c>
      <c r="AJ197" t="e">
        <f>IF(DEGREES(ACOS(SIN(RADIANS(G197))*SIN(RADIANS(E192))+COS(RADIANS(G197))*COS(RADIANS(E192))*COS(RADIANS(AJ182))))&gt;90,0,$F$4*$F$5/E191^2*(SIN(RADIANS(G197))*SIN(RADIANS(E192))+COS(RADIANS(G197))*COS(RADIANS(E192))*COS(RADIANS(AJ182))))</f>
        <v>#DIV/0!</v>
      </c>
      <c r="AK197">
        <f>IF(DEGREES(ACOS(SIN(RADIANS(G197))*SIN(RADIANS(E192))+COS(RADIANS(G197))*COS(RADIANS(E192))*COS(RADIANS(AK182))))&gt;90,0,$F$4*$F$5/E191^2*(SIN(RADIANS(G197))*SIN(RADIANS(E192))+COS(RADIANS(G197))*COS(RADIANS(E192))*COS(RADIANS(AK182))))</f>
        <v>0</v>
      </c>
      <c r="AL197">
        <f>IF(DEGREES(ACOS(SIN(RADIANS(G197))*SIN(RADIANS(E192))+COS(RADIANS(G197))*COS(RADIANS(E192))*COS(RADIANS(AL182))))&gt;90,0,$F$4*$F$5/E191^2*(SIN(RADIANS(G197))*SIN(RADIANS(E192))+COS(RADIANS(G197))*COS(RADIANS(E192))*COS(RADIANS(AL182))))</f>
        <v>0</v>
      </c>
      <c r="AM197">
        <f>IF(DEGREES(ACOS(SIN(RADIANS(G197))*SIN(RADIANS(E192))+COS(RADIANS(G197))*COS(RADIANS(E192))*COS(RADIANS(AM182))))&gt;90,0,$F$4*$F$5/E191^2*(SIN(RADIANS(G197))*SIN(RADIANS(E192))+COS(RADIANS(G197))*COS(RADIANS(E192))*COS(RADIANS(AM182))))</f>
        <v>0</v>
      </c>
      <c r="AN197">
        <f>IF(DEGREES(ACOS(SIN(RADIANS(G197))*SIN(RADIANS(E192))+COS(RADIANS(G197))*COS(RADIANS(E192))*COS(RADIANS(AN182))))&gt;90,0,$F$4*$F$5/E191^2*(SIN(RADIANS(G197))*SIN(RADIANS(E192))+COS(RADIANS(G197))*COS(RADIANS(E192))*COS(RADIANS(AN182))))</f>
        <v>0</v>
      </c>
      <c r="AO197">
        <f>IF(DEGREES(ACOS(SIN(RADIANS(G197))*SIN(RADIANS(E192))+COS(RADIANS(G197))*COS(RADIANS(E192))*COS(RADIANS(AO182))))&gt;90,0,$F$4*$F$5/E191^2*(SIN(RADIANS(G197))*SIN(RADIANS(E192))+COS(RADIANS(G197))*COS(RADIANS(E192))*COS(RADIANS(AO182))))</f>
        <v>0</v>
      </c>
      <c r="AP197">
        <f>IF(DEGREES(ACOS(SIN(RADIANS(G197))*SIN(RADIANS(E192))+COS(RADIANS(G197))*COS(RADIANS(E192))*COS(RADIANS(AP182))))&gt;90,0,$F$4*$F$5/E191^2*(SIN(RADIANS(G197))*SIN(RADIANS(E192))+COS(RADIANS(G197))*COS(RADIANS(E192))*COS(RADIANS(AP182))))</f>
        <v>0</v>
      </c>
      <c r="AQ197">
        <f>IF(DEGREES(ACOS(SIN(RADIANS(G197))*SIN(RADIANS(E192))+COS(RADIANS(G197))*COS(RADIANS(E192))*COS(RADIANS(AQ182))))&gt;90,0,$F$4*$F$5/E191^2*(SIN(RADIANS(G197))*SIN(RADIANS(E192))+COS(RADIANS(G197))*COS(RADIANS(E192))*COS(RADIANS(AQ182))))</f>
        <v>0</v>
      </c>
      <c r="AR197">
        <f>IF(DEGREES(ACOS(SIN(RADIANS(G197))*SIN(RADIANS(E192))+COS(RADIANS(G197))*COS(RADIANS(E192))*COS(RADIANS(AR182))))&gt;90,0,$F$4*$F$5/E191^2*(SIN(RADIANS(G197))*SIN(RADIANS(E192))+COS(RADIANS(G197))*COS(RADIANS(E192))*COS(RADIANS(AR182))))</f>
        <v>0</v>
      </c>
    </row>
    <row r="198" spans="2:44" x14ac:dyDescent="0.5">
      <c r="G198">
        <v>-50</v>
      </c>
      <c r="I198">
        <f>IF(DEGREES(ACOS(SIN(RADIANS(G198))*SIN(RADIANS(E192))+COS(RADIANS(G198))*COS(RADIANS(E192))*COS(RADIANS(I182))))&gt;90,0,$F$4*$F$5/E191^2*(SIN(RADIANS(G198))*SIN(RADIANS(E192))+COS(RADIANS(G198))*COS(RADIANS(E192))*COS(RADIANS(I182))))</f>
        <v>0</v>
      </c>
      <c r="J198">
        <f>IF(DEGREES(ACOS(SIN(RADIANS(G198))*SIN(RADIANS(E192))+COS(RADIANS(G198))*COS(RADIANS(E192))*COS(RADIANS(J182))))&gt;90,0,$F$4*$F$5/E191^2*(SIN(RADIANS(G198))*SIN(RADIANS(E192))+COS(RADIANS(G198))*COS(RADIANS(E192))*COS(RADIANS(J182))))</f>
        <v>0</v>
      </c>
      <c r="K198">
        <f>IF(DEGREES(ACOS(SIN(RADIANS(G198))*SIN(RADIANS(E192))+COS(RADIANS(G198))*COS(RADIANS(E192))*COS(RADIANS(K182))))&gt;90,0,$F$4*$F$5/E191^2*(SIN(RADIANS(G198))*SIN(RADIANS(E192))+COS(RADIANS(G198))*COS(RADIANS(E192))*COS(RADIANS(K182))))</f>
        <v>0</v>
      </c>
      <c r="L198">
        <f>IF(DEGREES(ACOS(SIN(RADIANS(G198))*SIN(RADIANS(E192))+COS(RADIANS(G198))*COS(RADIANS(E192))*COS(RADIANS(L182))))&gt;90,0,$F$4*$F$5/E191^2*(SIN(RADIANS(G198))*SIN(RADIANS(E192))+COS(RADIANS(G198))*COS(RADIANS(E192))*COS(RADIANS(L182))))</f>
        <v>0</v>
      </c>
      <c r="M198">
        <f>IF(DEGREES(ACOS(SIN(RADIANS(G198))*SIN(RADIANS(E192))+COS(RADIANS(G198))*COS(RADIANS(E192))*COS(RADIANS(M182))))&gt;90,0,$F$4*$F$5/E191^2*(SIN(RADIANS(G198))*SIN(RADIANS(E192))+COS(RADIANS(G198))*COS(RADIANS(E192))*COS(RADIANS(M182))))</f>
        <v>0</v>
      </c>
      <c r="N198">
        <f>IF(DEGREES(ACOS(SIN(RADIANS(G198))*SIN(RADIANS(E192))+COS(RADIANS(G198))*COS(RADIANS(E192))*COS(RADIANS(N182))))&gt;90,0,$F$4*$F$5/E191^2*(SIN(RADIANS(G198))*SIN(RADIANS(E192))+COS(RADIANS(G198))*COS(RADIANS(E192))*COS(RADIANS(N182))))</f>
        <v>0</v>
      </c>
      <c r="O198">
        <f>IF(DEGREES(ACOS(SIN(RADIANS(G198))*SIN(RADIANS(E192))+COS(RADIANS(G198))*COS(RADIANS(E192))*COS(RADIANS(O182))))&gt;90,0,$F$4*$F$5/E191^2*(SIN(RADIANS(G198))*SIN(RADIANS(E192))+COS(RADIANS(G198))*COS(RADIANS(E192))*COS(RADIANS(O182))))</f>
        <v>0</v>
      </c>
      <c r="P198">
        <f>IF(DEGREES(ACOS(SIN(RADIANS(G198))*SIN(RADIANS(E192))+COS(RADIANS(G198))*COS(RADIANS(E192))*COS(RADIANS(P182))))&gt;90,0,$F$4*$F$5/E191^2*(SIN(RADIANS(G198))*SIN(RADIANS(E192))+COS(RADIANS(G198))*COS(RADIANS(E192))*COS(RADIANS(P182))))</f>
        <v>0</v>
      </c>
      <c r="Q198">
        <f>IF(DEGREES(ACOS(SIN(RADIANS(G198))*SIN(RADIANS(E192))+COS(RADIANS(G198))*COS(RADIANS(E192))*COS(RADIANS(Q182))))&gt;90,0,$F$4*$F$5/E191^2*(SIN(RADIANS(G198))*SIN(RADIANS(E192))+COS(RADIANS(G198))*COS(RADIANS(E192))*COS(RADIANS(Q182))))</f>
        <v>0</v>
      </c>
      <c r="R198" t="e">
        <f>IF(DEGREES(ACOS(SIN(RADIANS(G198))*SIN(RADIANS(E192))+COS(RADIANS(G198))*COS(RADIANS(E192))*COS(RADIANS(R182))))&gt;90,0,$F$4*$F$5/E191^2*(SIN(RADIANS(G198))*SIN(RADIANS(E192))+COS(RADIANS(G198))*COS(RADIANS(E192))*COS(RADIANS(R182))))</f>
        <v>#DIV/0!</v>
      </c>
      <c r="S198" t="e">
        <f>IF(DEGREES(ACOS(SIN(RADIANS(G198))*SIN(RADIANS(E192))+COS(RADIANS(G198))*COS(RADIANS(E192))*COS(RADIANS(S182))))&gt;90,0,$F$4*$F$5/E191^2*(SIN(RADIANS(G198))*SIN(RADIANS(E192))+COS(RADIANS(G198))*COS(RADIANS(E192))*COS(RADIANS(S182))))</f>
        <v>#DIV/0!</v>
      </c>
      <c r="T198" t="e">
        <f>IF(DEGREES(ACOS(SIN(RADIANS(G198))*SIN(RADIANS(E192))+COS(RADIANS(G198))*COS(RADIANS(E192))*COS(RADIANS(T182))))&gt;90,0,$F$4*$F$5/E191^2*(SIN(RADIANS(G198))*SIN(RADIANS(E192))+COS(RADIANS(G198))*COS(RADIANS(E192))*COS(RADIANS(T182))))</f>
        <v>#DIV/0!</v>
      </c>
      <c r="U198" t="e">
        <f>IF(DEGREES(ACOS(SIN(RADIANS(G198))*SIN(RADIANS(E192))+COS(RADIANS(G198))*COS(RADIANS(E192))*COS(RADIANS(U182))))&gt;90,0,$F$4*$F$5/E191^2*(SIN(RADIANS(G198))*SIN(RADIANS(E192))+COS(RADIANS(G198))*COS(RADIANS(E192))*COS(RADIANS(U182))))</f>
        <v>#DIV/0!</v>
      </c>
      <c r="V198" t="e">
        <f>IF(DEGREES(ACOS(SIN(RADIANS(G198))*SIN(RADIANS(E192))+COS(RADIANS(G198))*COS(RADIANS(E192))*COS(RADIANS(V182))))&gt;90,0,$F$4*$F$5/E191^2*(SIN(RADIANS(G198))*SIN(RADIANS(E192))+COS(RADIANS(G198))*COS(RADIANS(E192))*COS(RADIANS(V182))))</f>
        <v>#DIV/0!</v>
      </c>
      <c r="W198" t="e">
        <f>IF(DEGREES(ACOS(SIN(RADIANS(G198))*SIN(RADIANS(E192))+COS(RADIANS(G198))*COS(RADIANS(E192))*COS(RADIANS(W182))))&gt;90,0,$F$4*$F$5/E191^2*(SIN(RADIANS(G198))*SIN(RADIANS(E192))+COS(RADIANS(G198))*COS(RADIANS(E192))*COS(RADIANS(W182))))</f>
        <v>#DIV/0!</v>
      </c>
      <c r="X198" t="e">
        <f>IF(DEGREES(ACOS(SIN(RADIANS(G198))*SIN(RADIANS(E192))+COS(RADIANS(G198))*COS(RADIANS(E192))*COS(RADIANS(X182))))&gt;90,0,$F$4*$F$5/E191^2*(SIN(RADIANS(G198))*SIN(RADIANS(E192))+COS(RADIANS(G198))*COS(RADIANS(E192))*COS(RADIANS(X182))))</f>
        <v>#DIV/0!</v>
      </c>
      <c r="Y198" t="e">
        <f>IF(DEGREES(ACOS(SIN(RADIANS(G198))*SIN(RADIANS(E192))+COS(RADIANS(G198))*COS(RADIANS(E192))*COS(RADIANS(Y182))))&gt;90,0,$F$4*$F$5/E191^2*(SIN(RADIANS(G198))*SIN(RADIANS(E192))+COS(RADIANS(G198))*COS(RADIANS(E192))*COS(RADIANS(Y182))))</f>
        <v>#DIV/0!</v>
      </c>
      <c r="Z198" t="e">
        <f>IF(DEGREES(ACOS(SIN(RADIANS(G198))*SIN(RADIANS(E192))+COS(RADIANS(G198))*COS(RADIANS(E192))*COS(RADIANS(Z182))))&gt;90,0,$F$4*$F$5/E191^2*(SIN(RADIANS(G198))*SIN(RADIANS(E192))+COS(RADIANS(G198))*COS(RADIANS(E192))*COS(RADIANS(Z182))))</f>
        <v>#DIV/0!</v>
      </c>
      <c r="AA198" t="e">
        <f>IF(DEGREES(ACOS(SIN(RADIANS(G198))*SIN(RADIANS(E192))+COS(RADIANS(G198))*COS(RADIANS(E192))*COS(RADIANS(AA182))))&gt;90,0,$F$4*$F$5/E191^2*(SIN(RADIANS(G198))*SIN(RADIANS(E192))+COS(RADIANS(G198))*COS(RADIANS(E192))*COS(RADIANS(AA182))))</f>
        <v>#DIV/0!</v>
      </c>
      <c r="AB198" t="e">
        <f>IF(DEGREES(ACOS(SIN(RADIANS(G198))*SIN(RADIANS(E192))+COS(RADIANS(G198))*COS(RADIANS(E192))*COS(RADIANS(AB182))))&gt;90,0,$F$4*$F$5/E191^2*(SIN(RADIANS(G198))*SIN(RADIANS(E192))+COS(RADIANS(G198))*COS(RADIANS(E192))*COS(RADIANS(AB182))))</f>
        <v>#DIV/0!</v>
      </c>
      <c r="AC198" t="e">
        <f>IF(DEGREES(ACOS(SIN(RADIANS(G198))*SIN(RADIANS(E192))+COS(RADIANS(G198))*COS(RADIANS(E192))*COS(RADIANS(AC182))))&gt;90,0,$F$4*$F$5/E191^2*(SIN(RADIANS(G198))*SIN(RADIANS(E192))+COS(RADIANS(G198))*COS(RADIANS(E192))*COS(RADIANS(AC182))))</f>
        <v>#DIV/0!</v>
      </c>
      <c r="AD198" t="e">
        <f>IF(DEGREES(ACOS(SIN(RADIANS(G198))*SIN(RADIANS(E192))+COS(RADIANS(G198))*COS(RADIANS(E192))*COS(RADIANS(AD182))))&gt;90,0,$F$4*$F$5/E191^2*(SIN(RADIANS(G198))*SIN(RADIANS(E192))+COS(RADIANS(G198))*COS(RADIANS(E192))*COS(RADIANS(AD182))))</f>
        <v>#DIV/0!</v>
      </c>
      <c r="AE198" t="e">
        <f>IF(DEGREES(ACOS(SIN(RADIANS(G198))*SIN(RADIANS(E192))+COS(RADIANS(G198))*COS(RADIANS(E192))*COS(RADIANS(AE182))))&gt;90,0,$F$4*$F$5/E191^2*(SIN(RADIANS(G198))*SIN(RADIANS(E192))+COS(RADIANS(G198))*COS(RADIANS(E192))*COS(RADIANS(AE182))))</f>
        <v>#DIV/0!</v>
      </c>
      <c r="AF198" t="e">
        <f>IF(DEGREES(ACOS(SIN(RADIANS(G198))*SIN(RADIANS(E192))+COS(RADIANS(G198))*COS(RADIANS(E192))*COS(RADIANS(AF182))))&gt;90,0,$F$4*$F$5/E191^2*(SIN(RADIANS(G198))*SIN(RADIANS(E192))+COS(RADIANS(G198))*COS(RADIANS(E192))*COS(RADIANS(AF182))))</f>
        <v>#DIV/0!</v>
      </c>
      <c r="AG198" t="e">
        <f>IF(DEGREES(ACOS(SIN(RADIANS(G198))*SIN(RADIANS(E192))+COS(RADIANS(G198))*COS(RADIANS(E192))*COS(RADIANS(AG182))))&gt;90,0,$F$4*$F$5/E191^2*(SIN(RADIANS(G198))*SIN(RADIANS(E192))+COS(RADIANS(G198))*COS(RADIANS(E192))*COS(RADIANS(AG182))))</f>
        <v>#DIV/0!</v>
      </c>
      <c r="AH198" t="e">
        <f>IF(DEGREES(ACOS(SIN(RADIANS(G198))*SIN(RADIANS(E192))+COS(RADIANS(G198))*COS(RADIANS(E192))*COS(RADIANS(AH182))))&gt;90,0,$F$4*$F$5/E191^2*(SIN(RADIANS(G198))*SIN(RADIANS(E192))+COS(RADIANS(G198))*COS(RADIANS(E192))*COS(RADIANS(AH182))))</f>
        <v>#DIV/0!</v>
      </c>
      <c r="AI198" t="e">
        <f>IF(DEGREES(ACOS(SIN(RADIANS(G198))*SIN(RADIANS(E192))+COS(RADIANS(G198))*COS(RADIANS(E192))*COS(RADIANS(AI182))))&gt;90,0,$F$4*$F$5/E191^2*(SIN(RADIANS(G198))*SIN(RADIANS(E192))+COS(RADIANS(G198))*COS(RADIANS(E192))*COS(RADIANS(AI182))))</f>
        <v>#DIV/0!</v>
      </c>
      <c r="AJ198" t="e">
        <f>IF(DEGREES(ACOS(SIN(RADIANS(G198))*SIN(RADIANS(E192))+COS(RADIANS(G198))*COS(RADIANS(E192))*COS(RADIANS(AJ182))))&gt;90,0,$F$4*$F$5/E191^2*(SIN(RADIANS(G198))*SIN(RADIANS(E192))+COS(RADIANS(G198))*COS(RADIANS(E192))*COS(RADIANS(AJ182))))</f>
        <v>#DIV/0!</v>
      </c>
      <c r="AK198">
        <f>IF(DEGREES(ACOS(SIN(RADIANS(G198))*SIN(RADIANS(E192))+COS(RADIANS(G198))*COS(RADIANS(E192))*COS(RADIANS(AK182))))&gt;90,0,$F$4*$F$5/E191^2*(SIN(RADIANS(G198))*SIN(RADIANS(E192))+COS(RADIANS(G198))*COS(RADIANS(E192))*COS(RADIANS(AK182))))</f>
        <v>0</v>
      </c>
      <c r="AL198">
        <f>IF(DEGREES(ACOS(SIN(RADIANS(G198))*SIN(RADIANS(E192))+COS(RADIANS(G198))*COS(RADIANS(E192))*COS(RADIANS(AL182))))&gt;90,0,$F$4*$F$5/E191^2*(SIN(RADIANS(G198))*SIN(RADIANS(E192))+COS(RADIANS(G198))*COS(RADIANS(E192))*COS(RADIANS(AL182))))</f>
        <v>0</v>
      </c>
      <c r="AM198">
        <f>IF(DEGREES(ACOS(SIN(RADIANS(G198))*SIN(RADIANS(E192))+COS(RADIANS(G198))*COS(RADIANS(E192))*COS(RADIANS(AM182))))&gt;90,0,$F$4*$F$5/E191^2*(SIN(RADIANS(G198))*SIN(RADIANS(E192))+COS(RADIANS(G198))*COS(RADIANS(E192))*COS(RADIANS(AM182))))</f>
        <v>0</v>
      </c>
      <c r="AN198">
        <f>IF(DEGREES(ACOS(SIN(RADIANS(G198))*SIN(RADIANS(E192))+COS(RADIANS(G198))*COS(RADIANS(E192))*COS(RADIANS(AN182))))&gt;90,0,$F$4*$F$5/E191^2*(SIN(RADIANS(G198))*SIN(RADIANS(E192))+COS(RADIANS(G198))*COS(RADIANS(E192))*COS(RADIANS(AN182))))</f>
        <v>0</v>
      </c>
      <c r="AO198">
        <f>IF(DEGREES(ACOS(SIN(RADIANS(G198))*SIN(RADIANS(E192))+COS(RADIANS(G198))*COS(RADIANS(E192))*COS(RADIANS(AO182))))&gt;90,0,$F$4*$F$5/E191^2*(SIN(RADIANS(G198))*SIN(RADIANS(E192))+COS(RADIANS(G198))*COS(RADIANS(E192))*COS(RADIANS(AO182))))</f>
        <v>0</v>
      </c>
      <c r="AP198">
        <f>IF(DEGREES(ACOS(SIN(RADIANS(G198))*SIN(RADIANS(E192))+COS(RADIANS(G198))*COS(RADIANS(E192))*COS(RADIANS(AP182))))&gt;90,0,$F$4*$F$5/E191^2*(SIN(RADIANS(G198))*SIN(RADIANS(E192))+COS(RADIANS(G198))*COS(RADIANS(E192))*COS(RADIANS(AP182))))</f>
        <v>0</v>
      </c>
      <c r="AQ198">
        <f>IF(DEGREES(ACOS(SIN(RADIANS(G198))*SIN(RADIANS(E192))+COS(RADIANS(G198))*COS(RADIANS(E192))*COS(RADIANS(AQ182))))&gt;90,0,$F$4*$F$5/E191^2*(SIN(RADIANS(G198))*SIN(RADIANS(E192))+COS(RADIANS(G198))*COS(RADIANS(E192))*COS(RADIANS(AQ182))))</f>
        <v>0</v>
      </c>
      <c r="AR198">
        <f>IF(DEGREES(ACOS(SIN(RADIANS(G198))*SIN(RADIANS(E192))+COS(RADIANS(G198))*COS(RADIANS(E192))*COS(RADIANS(AR182))))&gt;90,0,$F$4*$F$5/E191^2*(SIN(RADIANS(G198))*SIN(RADIANS(E192))+COS(RADIANS(G198))*COS(RADIANS(E192))*COS(RADIANS(AR182))))</f>
        <v>0</v>
      </c>
    </row>
    <row r="199" spans="2:44" x14ac:dyDescent="0.5">
      <c r="G199">
        <v>-60</v>
      </c>
      <c r="I199">
        <f>IF(DEGREES(ACOS(SIN(RADIANS(G199))*SIN(RADIANS(E192))+COS(RADIANS(G199))*COS(RADIANS(E192))*COS(RADIANS(I182))))&gt;90,0,$F$4*$F$5/E191^2*(SIN(RADIANS(G199))*SIN(RADIANS(E192))+COS(RADIANS(G199))*COS(RADIANS(E192))*COS(RADIANS(I182))))</f>
        <v>0</v>
      </c>
      <c r="J199">
        <f>IF(DEGREES(ACOS(SIN(RADIANS(G199))*SIN(RADIANS(E192))+COS(RADIANS(G199))*COS(RADIANS(E192))*COS(RADIANS(J182))))&gt;90,0,$F$4*$F$5/E191^2*(SIN(RADIANS(G199))*SIN(RADIANS(E192))+COS(RADIANS(G199))*COS(RADIANS(E192))*COS(RADIANS(J182))))</f>
        <v>0</v>
      </c>
      <c r="K199">
        <f>IF(DEGREES(ACOS(SIN(RADIANS(G199))*SIN(RADIANS(E192))+COS(RADIANS(G199))*COS(RADIANS(E192))*COS(RADIANS(K182))))&gt;90,0,$F$4*$F$5/E191^2*(SIN(RADIANS(G199))*SIN(RADIANS(E192))+COS(RADIANS(G199))*COS(RADIANS(E192))*COS(RADIANS(K182))))</f>
        <v>0</v>
      </c>
      <c r="L199">
        <f>IF(DEGREES(ACOS(SIN(RADIANS(G199))*SIN(RADIANS(E192))+COS(RADIANS(G199))*COS(RADIANS(E192))*COS(RADIANS(L182))))&gt;90,0,$F$4*$F$5/E191^2*(SIN(RADIANS(G199))*SIN(RADIANS(E192))+COS(RADIANS(G199))*COS(RADIANS(E192))*COS(RADIANS(L182))))</f>
        <v>0</v>
      </c>
      <c r="M199">
        <f>IF(DEGREES(ACOS(SIN(RADIANS(G199))*SIN(RADIANS(E192))+COS(RADIANS(G199))*COS(RADIANS(E192))*COS(RADIANS(M182))))&gt;90,0,$F$4*$F$5/E191^2*(SIN(RADIANS(G199))*SIN(RADIANS(E192))+COS(RADIANS(G199))*COS(RADIANS(E192))*COS(RADIANS(M182))))</f>
        <v>0</v>
      </c>
      <c r="N199">
        <f>IF(DEGREES(ACOS(SIN(RADIANS(G199))*SIN(RADIANS(E192))+COS(RADIANS(G199))*COS(RADIANS(E192))*COS(RADIANS(N182))))&gt;90,0,$F$4*$F$5/E191^2*(SIN(RADIANS(G199))*SIN(RADIANS(E192))+COS(RADIANS(G199))*COS(RADIANS(E192))*COS(RADIANS(N182))))</f>
        <v>0</v>
      </c>
      <c r="O199">
        <f>IF(DEGREES(ACOS(SIN(RADIANS(G199))*SIN(RADIANS(E192))+COS(RADIANS(G199))*COS(RADIANS(E192))*COS(RADIANS(O182))))&gt;90,0,$F$4*$F$5/E191^2*(SIN(RADIANS(G199))*SIN(RADIANS(E192))+COS(RADIANS(G199))*COS(RADIANS(E192))*COS(RADIANS(O182))))</f>
        <v>0</v>
      </c>
      <c r="P199">
        <f>IF(DEGREES(ACOS(SIN(RADIANS(G199))*SIN(RADIANS(E192))+COS(RADIANS(G199))*COS(RADIANS(E192))*COS(RADIANS(P182))))&gt;90,0,$F$4*$F$5/E191^2*(SIN(RADIANS(G199))*SIN(RADIANS(E192))+COS(RADIANS(G199))*COS(RADIANS(E192))*COS(RADIANS(P182))))</f>
        <v>0</v>
      </c>
      <c r="Q199">
        <f>IF(DEGREES(ACOS(SIN(RADIANS(G199))*SIN(RADIANS(E192))+COS(RADIANS(G199))*COS(RADIANS(E192))*COS(RADIANS(Q182))))&gt;90,0,$F$4*$F$5/E191^2*(SIN(RADIANS(G199))*SIN(RADIANS(E192))+COS(RADIANS(G199))*COS(RADIANS(E192))*COS(RADIANS(Q182))))</f>
        <v>0</v>
      </c>
      <c r="R199" t="e">
        <f>IF(DEGREES(ACOS(SIN(RADIANS(G199))*SIN(RADIANS(E192))+COS(RADIANS(G199))*COS(RADIANS(E192))*COS(RADIANS(R182))))&gt;90,0,$F$4*$F$5/E191^2*(SIN(RADIANS(G199))*SIN(RADIANS(E192))+COS(RADIANS(G199))*COS(RADIANS(E192))*COS(RADIANS(R182))))</f>
        <v>#DIV/0!</v>
      </c>
      <c r="S199" t="e">
        <f>IF(DEGREES(ACOS(SIN(RADIANS(G199))*SIN(RADIANS(E192))+COS(RADIANS(G199))*COS(RADIANS(E192))*COS(RADIANS(S182))))&gt;90,0,$F$4*$F$5/E191^2*(SIN(RADIANS(G199))*SIN(RADIANS(E192))+COS(RADIANS(G199))*COS(RADIANS(E192))*COS(RADIANS(S182))))</f>
        <v>#DIV/0!</v>
      </c>
      <c r="T199" t="e">
        <f>IF(DEGREES(ACOS(SIN(RADIANS(G199))*SIN(RADIANS(E192))+COS(RADIANS(G199))*COS(RADIANS(E192))*COS(RADIANS(T182))))&gt;90,0,$F$4*$F$5/E191^2*(SIN(RADIANS(G199))*SIN(RADIANS(E192))+COS(RADIANS(G199))*COS(RADIANS(E192))*COS(RADIANS(T182))))</f>
        <v>#DIV/0!</v>
      </c>
      <c r="U199" t="e">
        <f>IF(DEGREES(ACOS(SIN(RADIANS(G199))*SIN(RADIANS(E192))+COS(RADIANS(G199))*COS(RADIANS(E192))*COS(RADIANS(U182))))&gt;90,0,$F$4*$F$5/E191^2*(SIN(RADIANS(G199))*SIN(RADIANS(E192))+COS(RADIANS(G199))*COS(RADIANS(E192))*COS(RADIANS(U182))))</f>
        <v>#DIV/0!</v>
      </c>
      <c r="V199" t="e">
        <f>IF(DEGREES(ACOS(SIN(RADIANS(G199))*SIN(RADIANS(E192))+COS(RADIANS(G199))*COS(RADIANS(E192))*COS(RADIANS(V182))))&gt;90,0,$F$4*$F$5/E191^2*(SIN(RADIANS(G199))*SIN(RADIANS(E192))+COS(RADIANS(G199))*COS(RADIANS(E192))*COS(RADIANS(V182))))</f>
        <v>#DIV/0!</v>
      </c>
      <c r="W199" t="e">
        <f>IF(DEGREES(ACOS(SIN(RADIANS(G199))*SIN(RADIANS(E192))+COS(RADIANS(G199))*COS(RADIANS(E192))*COS(RADIANS(W182))))&gt;90,0,$F$4*$F$5/E191^2*(SIN(RADIANS(G199))*SIN(RADIANS(E192))+COS(RADIANS(G199))*COS(RADIANS(E192))*COS(RADIANS(W182))))</f>
        <v>#DIV/0!</v>
      </c>
      <c r="X199" t="e">
        <f>IF(DEGREES(ACOS(SIN(RADIANS(G199))*SIN(RADIANS(E192))+COS(RADIANS(G199))*COS(RADIANS(E192))*COS(RADIANS(X182))))&gt;90,0,$F$4*$F$5/E191^2*(SIN(RADIANS(G199))*SIN(RADIANS(E192))+COS(RADIANS(G199))*COS(RADIANS(E192))*COS(RADIANS(X182))))</f>
        <v>#DIV/0!</v>
      </c>
      <c r="Y199" t="e">
        <f>IF(DEGREES(ACOS(SIN(RADIANS(G199))*SIN(RADIANS(E192))+COS(RADIANS(G199))*COS(RADIANS(E192))*COS(RADIANS(Y182))))&gt;90,0,$F$4*$F$5/E191^2*(SIN(RADIANS(G199))*SIN(RADIANS(E192))+COS(RADIANS(G199))*COS(RADIANS(E192))*COS(RADIANS(Y182))))</f>
        <v>#DIV/0!</v>
      </c>
      <c r="Z199" t="e">
        <f>IF(DEGREES(ACOS(SIN(RADIANS(G199))*SIN(RADIANS(E192))+COS(RADIANS(G199))*COS(RADIANS(E192))*COS(RADIANS(Z182))))&gt;90,0,$F$4*$F$5/E191^2*(SIN(RADIANS(G199))*SIN(RADIANS(E192))+COS(RADIANS(G199))*COS(RADIANS(E192))*COS(RADIANS(Z182))))</f>
        <v>#DIV/0!</v>
      </c>
      <c r="AA199" t="e">
        <f>IF(DEGREES(ACOS(SIN(RADIANS(G199))*SIN(RADIANS(E192))+COS(RADIANS(G199))*COS(RADIANS(E192))*COS(RADIANS(AA182))))&gt;90,0,$F$4*$F$5/E191^2*(SIN(RADIANS(G199))*SIN(RADIANS(E192))+COS(RADIANS(G199))*COS(RADIANS(E192))*COS(RADIANS(AA182))))</f>
        <v>#DIV/0!</v>
      </c>
      <c r="AB199" t="e">
        <f>IF(DEGREES(ACOS(SIN(RADIANS(G199))*SIN(RADIANS(E192))+COS(RADIANS(G199))*COS(RADIANS(E192))*COS(RADIANS(AB182))))&gt;90,0,$F$4*$F$5/E191^2*(SIN(RADIANS(G199))*SIN(RADIANS(E192))+COS(RADIANS(G199))*COS(RADIANS(E192))*COS(RADIANS(AB182))))</f>
        <v>#DIV/0!</v>
      </c>
      <c r="AC199" t="e">
        <f>IF(DEGREES(ACOS(SIN(RADIANS(G199))*SIN(RADIANS(E192))+COS(RADIANS(G199))*COS(RADIANS(E192))*COS(RADIANS(AC182))))&gt;90,0,$F$4*$F$5/E191^2*(SIN(RADIANS(G199))*SIN(RADIANS(E192))+COS(RADIANS(G199))*COS(RADIANS(E192))*COS(RADIANS(AC182))))</f>
        <v>#DIV/0!</v>
      </c>
      <c r="AD199" t="e">
        <f>IF(DEGREES(ACOS(SIN(RADIANS(G199))*SIN(RADIANS(E192))+COS(RADIANS(G199))*COS(RADIANS(E192))*COS(RADIANS(AD182))))&gt;90,0,$F$4*$F$5/E191^2*(SIN(RADIANS(G199))*SIN(RADIANS(E192))+COS(RADIANS(G199))*COS(RADIANS(E192))*COS(RADIANS(AD182))))</f>
        <v>#DIV/0!</v>
      </c>
      <c r="AE199" t="e">
        <f>IF(DEGREES(ACOS(SIN(RADIANS(G199))*SIN(RADIANS(E192))+COS(RADIANS(G199))*COS(RADIANS(E192))*COS(RADIANS(AE182))))&gt;90,0,$F$4*$F$5/E191^2*(SIN(RADIANS(G199))*SIN(RADIANS(E192))+COS(RADIANS(G199))*COS(RADIANS(E192))*COS(RADIANS(AE182))))</f>
        <v>#DIV/0!</v>
      </c>
      <c r="AF199" t="e">
        <f>IF(DEGREES(ACOS(SIN(RADIANS(G199))*SIN(RADIANS(E192))+COS(RADIANS(G199))*COS(RADIANS(E192))*COS(RADIANS(AF182))))&gt;90,0,$F$4*$F$5/E191^2*(SIN(RADIANS(G199))*SIN(RADIANS(E192))+COS(RADIANS(G199))*COS(RADIANS(E192))*COS(RADIANS(AF182))))</f>
        <v>#DIV/0!</v>
      </c>
      <c r="AG199" t="e">
        <f>IF(DEGREES(ACOS(SIN(RADIANS(G199))*SIN(RADIANS(E192))+COS(RADIANS(G199))*COS(RADIANS(E192))*COS(RADIANS(AG182))))&gt;90,0,$F$4*$F$5/E191^2*(SIN(RADIANS(G199))*SIN(RADIANS(E192))+COS(RADIANS(G199))*COS(RADIANS(E192))*COS(RADIANS(AG182))))</f>
        <v>#DIV/0!</v>
      </c>
      <c r="AH199" t="e">
        <f>IF(DEGREES(ACOS(SIN(RADIANS(G199))*SIN(RADIANS(E192))+COS(RADIANS(G199))*COS(RADIANS(E192))*COS(RADIANS(AH182))))&gt;90,0,$F$4*$F$5/E191^2*(SIN(RADIANS(G199))*SIN(RADIANS(E192))+COS(RADIANS(G199))*COS(RADIANS(E192))*COS(RADIANS(AH182))))</f>
        <v>#DIV/0!</v>
      </c>
      <c r="AI199" t="e">
        <f>IF(DEGREES(ACOS(SIN(RADIANS(G199))*SIN(RADIANS(E192))+COS(RADIANS(G199))*COS(RADIANS(E192))*COS(RADIANS(AI182))))&gt;90,0,$F$4*$F$5/E191^2*(SIN(RADIANS(G199))*SIN(RADIANS(E192))+COS(RADIANS(G199))*COS(RADIANS(E192))*COS(RADIANS(AI182))))</f>
        <v>#DIV/0!</v>
      </c>
      <c r="AJ199" t="e">
        <f>IF(DEGREES(ACOS(SIN(RADIANS(G199))*SIN(RADIANS(E192))+COS(RADIANS(G199))*COS(RADIANS(E192))*COS(RADIANS(AJ182))))&gt;90,0,$F$4*$F$5/E191^2*(SIN(RADIANS(G199))*SIN(RADIANS(E192))+COS(RADIANS(G199))*COS(RADIANS(E192))*COS(RADIANS(AJ182))))</f>
        <v>#DIV/0!</v>
      </c>
      <c r="AK199">
        <f>IF(DEGREES(ACOS(SIN(RADIANS(G199))*SIN(RADIANS(E192))+COS(RADIANS(G199))*COS(RADIANS(E192))*COS(RADIANS(AK182))))&gt;90,0,$F$4*$F$5/E191^2*(SIN(RADIANS(G199))*SIN(RADIANS(E192))+COS(RADIANS(G199))*COS(RADIANS(E192))*COS(RADIANS(AK182))))</f>
        <v>0</v>
      </c>
      <c r="AL199">
        <f>IF(DEGREES(ACOS(SIN(RADIANS(G199))*SIN(RADIANS(E192))+COS(RADIANS(G199))*COS(RADIANS(E192))*COS(RADIANS(AL182))))&gt;90,0,$F$4*$F$5/E191^2*(SIN(RADIANS(G199))*SIN(RADIANS(E192))+COS(RADIANS(G199))*COS(RADIANS(E192))*COS(RADIANS(AL182))))</f>
        <v>0</v>
      </c>
      <c r="AM199">
        <f>IF(DEGREES(ACOS(SIN(RADIANS(G199))*SIN(RADIANS(E192))+COS(RADIANS(G199))*COS(RADIANS(E192))*COS(RADIANS(AM182))))&gt;90,0,$F$4*$F$5/E191^2*(SIN(RADIANS(G199))*SIN(RADIANS(E192))+COS(RADIANS(G199))*COS(RADIANS(E192))*COS(RADIANS(AM182))))</f>
        <v>0</v>
      </c>
      <c r="AN199">
        <f>IF(DEGREES(ACOS(SIN(RADIANS(G199))*SIN(RADIANS(E192))+COS(RADIANS(G199))*COS(RADIANS(E192))*COS(RADIANS(AN182))))&gt;90,0,$F$4*$F$5/E191^2*(SIN(RADIANS(G199))*SIN(RADIANS(E192))+COS(RADIANS(G199))*COS(RADIANS(E192))*COS(RADIANS(AN182))))</f>
        <v>0</v>
      </c>
      <c r="AO199">
        <f>IF(DEGREES(ACOS(SIN(RADIANS(G199))*SIN(RADIANS(E192))+COS(RADIANS(G199))*COS(RADIANS(E192))*COS(RADIANS(AO182))))&gt;90,0,$F$4*$F$5/E191^2*(SIN(RADIANS(G199))*SIN(RADIANS(E192))+COS(RADIANS(G199))*COS(RADIANS(E192))*COS(RADIANS(AO182))))</f>
        <v>0</v>
      </c>
      <c r="AP199">
        <f>IF(DEGREES(ACOS(SIN(RADIANS(G199))*SIN(RADIANS(E192))+COS(RADIANS(G199))*COS(RADIANS(E192))*COS(RADIANS(AP182))))&gt;90,0,$F$4*$F$5/E191^2*(SIN(RADIANS(G199))*SIN(RADIANS(E192))+COS(RADIANS(G199))*COS(RADIANS(E192))*COS(RADIANS(AP182))))</f>
        <v>0</v>
      </c>
      <c r="AQ199">
        <f>IF(DEGREES(ACOS(SIN(RADIANS(G199))*SIN(RADIANS(E192))+COS(RADIANS(G199))*COS(RADIANS(E192))*COS(RADIANS(AQ182))))&gt;90,0,$F$4*$F$5/E191^2*(SIN(RADIANS(G199))*SIN(RADIANS(E192))+COS(RADIANS(G199))*COS(RADIANS(E192))*COS(RADIANS(AQ182))))</f>
        <v>0</v>
      </c>
      <c r="AR199">
        <f>IF(DEGREES(ACOS(SIN(RADIANS(G199))*SIN(RADIANS(E192))+COS(RADIANS(G199))*COS(RADIANS(E192))*COS(RADIANS(AR182))))&gt;90,0,$F$4*$F$5/E191^2*(SIN(RADIANS(G199))*SIN(RADIANS(E192))+COS(RADIANS(G199))*COS(RADIANS(E192))*COS(RADIANS(AR182))))</f>
        <v>0</v>
      </c>
    </row>
    <row r="200" spans="2:44" x14ac:dyDescent="0.5">
      <c r="G200">
        <v>-70</v>
      </c>
      <c r="I200">
        <f>IF(DEGREES(ACOS(SIN(RADIANS(G200))*SIN(RADIANS(E192))+COS(RADIANS(G200))*COS(RADIANS(E192))*COS(RADIANS(I182))))&gt;90,0,$F$4*$F$5/E191^2*(SIN(RADIANS(G200))*SIN(RADIANS(E192))+COS(RADIANS(G200))*COS(RADIANS(E192))*COS(RADIANS(I182))))</f>
        <v>0</v>
      </c>
      <c r="J200">
        <f>IF(DEGREES(ACOS(SIN(RADIANS(G200))*SIN(RADIANS(E192))+COS(RADIANS(G200))*COS(RADIANS(E192))*COS(RADIANS(J182))))&gt;90,0,$F$4*$F$5/E191^2*(SIN(RADIANS(G200))*SIN(RADIANS(E192))+COS(RADIANS(G200))*COS(RADIANS(E192))*COS(RADIANS(J182))))</f>
        <v>0</v>
      </c>
      <c r="K200">
        <f>IF(DEGREES(ACOS(SIN(RADIANS(G200))*SIN(RADIANS(E192))+COS(RADIANS(G200))*COS(RADIANS(E192))*COS(RADIANS(K182))))&gt;90,0,$F$4*$F$5/E191^2*(SIN(RADIANS(G200))*SIN(RADIANS(E192))+COS(RADIANS(G200))*COS(RADIANS(E192))*COS(RADIANS(K182))))</f>
        <v>0</v>
      </c>
      <c r="L200">
        <f>IF(DEGREES(ACOS(SIN(RADIANS(G200))*SIN(RADIANS(E192))+COS(RADIANS(G200))*COS(RADIANS(E192))*COS(RADIANS(L182))))&gt;90,0,$F$4*$F$5/E191^2*(SIN(RADIANS(G200))*SIN(RADIANS(E192))+COS(RADIANS(G200))*COS(RADIANS(E192))*COS(RADIANS(L182))))</f>
        <v>0</v>
      </c>
      <c r="M200">
        <f>IF(DEGREES(ACOS(SIN(RADIANS(G200))*SIN(RADIANS(E192))+COS(RADIANS(G200))*COS(RADIANS(E192))*COS(RADIANS(M182))))&gt;90,0,$F$4*$F$5/E191^2*(SIN(RADIANS(G200))*SIN(RADIANS(E192))+COS(RADIANS(G200))*COS(RADIANS(E192))*COS(RADIANS(M182))))</f>
        <v>0</v>
      </c>
      <c r="N200">
        <f>IF(DEGREES(ACOS(SIN(RADIANS(G200))*SIN(RADIANS(E192))+COS(RADIANS(G200))*COS(RADIANS(E192))*COS(RADIANS(N182))))&gt;90,0,$F$4*$F$5/E191^2*(SIN(RADIANS(G200))*SIN(RADIANS(E192))+COS(RADIANS(G200))*COS(RADIANS(E192))*COS(RADIANS(N182))))</f>
        <v>0</v>
      </c>
      <c r="O200">
        <f>IF(DEGREES(ACOS(SIN(RADIANS(G200))*SIN(RADIANS(E192))+COS(RADIANS(G200))*COS(RADIANS(E192))*COS(RADIANS(O182))))&gt;90,0,$F$4*$F$5/E191^2*(SIN(RADIANS(G200))*SIN(RADIANS(E192))+COS(RADIANS(G200))*COS(RADIANS(E192))*COS(RADIANS(O182))))</f>
        <v>0</v>
      </c>
      <c r="P200">
        <f>IF(DEGREES(ACOS(SIN(RADIANS(G200))*SIN(RADIANS(E192))+COS(RADIANS(G200))*COS(RADIANS(E192))*COS(RADIANS(P182))))&gt;90,0,$F$4*$F$5/E191^2*(SIN(RADIANS(G200))*SIN(RADIANS(E192))+COS(RADIANS(G200))*COS(RADIANS(E192))*COS(RADIANS(P182))))</f>
        <v>0</v>
      </c>
      <c r="Q200">
        <f>IF(DEGREES(ACOS(SIN(RADIANS(G200))*SIN(RADIANS(E192))+COS(RADIANS(G200))*COS(RADIANS(E192))*COS(RADIANS(Q182))))&gt;90,0,$F$4*$F$5/E191^2*(SIN(RADIANS(G200))*SIN(RADIANS(E192))+COS(RADIANS(G200))*COS(RADIANS(E192))*COS(RADIANS(Q182))))</f>
        <v>0</v>
      </c>
      <c r="R200" t="e">
        <f>IF(DEGREES(ACOS(SIN(RADIANS(G200))*SIN(RADIANS(E192))+COS(RADIANS(G200))*COS(RADIANS(E192))*COS(RADIANS(R182))))&gt;90,0,$F$4*$F$5/E191^2*(SIN(RADIANS(G200))*SIN(RADIANS(E192))+COS(RADIANS(G200))*COS(RADIANS(E192))*COS(RADIANS(R182))))</f>
        <v>#DIV/0!</v>
      </c>
      <c r="S200" t="e">
        <f>IF(DEGREES(ACOS(SIN(RADIANS(G200))*SIN(RADIANS(E192))+COS(RADIANS(G200))*COS(RADIANS(E192))*COS(RADIANS(S182))))&gt;90,0,$F$4*$F$5/E191^2*(SIN(RADIANS(G200))*SIN(RADIANS(E192))+COS(RADIANS(G200))*COS(RADIANS(E192))*COS(RADIANS(S182))))</f>
        <v>#DIV/0!</v>
      </c>
      <c r="T200" t="e">
        <f>IF(DEGREES(ACOS(SIN(RADIANS(G200))*SIN(RADIANS(E192))+COS(RADIANS(G200))*COS(RADIANS(E192))*COS(RADIANS(T182))))&gt;90,0,$F$4*$F$5/E191^2*(SIN(RADIANS(G200))*SIN(RADIANS(E192))+COS(RADIANS(G200))*COS(RADIANS(E192))*COS(RADIANS(T182))))</f>
        <v>#DIV/0!</v>
      </c>
      <c r="U200" t="e">
        <f>IF(DEGREES(ACOS(SIN(RADIANS(G200))*SIN(RADIANS(E192))+COS(RADIANS(G200))*COS(RADIANS(E192))*COS(RADIANS(U182))))&gt;90,0,$F$4*$F$5/E191^2*(SIN(RADIANS(G200))*SIN(RADIANS(E192))+COS(RADIANS(G200))*COS(RADIANS(E192))*COS(RADIANS(U182))))</f>
        <v>#DIV/0!</v>
      </c>
      <c r="V200" t="e">
        <f>IF(DEGREES(ACOS(SIN(RADIANS(G200))*SIN(RADIANS(E192))+COS(RADIANS(G200))*COS(RADIANS(E192))*COS(RADIANS(V182))))&gt;90,0,$F$4*$F$5/E191^2*(SIN(RADIANS(G200))*SIN(RADIANS(E192))+COS(RADIANS(G200))*COS(RADIANS(E192))*COS(RADIANS(V182))))</f>
        <v>#DIV/0!</v>
      </c>
      <c r="W200" t="e">
        <f>IF(DEGREES(ACOS(SIN(RADIANS(G200))*SIN(RADIANS(E192))+COS(RADIANS(G200))*COS(RADIANS(E192))*COS(RADIANS(W182))))&gt;90,0,$F$4*$F$5/E191^2*(SIN(RADIANS(G200))*SIN(RADIANS(E192))+COS(RADIANS(G200))*COS(RADIANS(E192))*COS(RADIANS(W182))))</f>
        <v>#DIV/0!</v>
      </c>
      <c r="X200" t="e">
        <f>IF(DEGREES(ACOS(SIN(RADIANS(G200))*SIN(RADIANS(E192))+COS(RADIANS(G200))*COS(RADIANS(E192))*COS(RADIANS(X182))))&gt;90,0,$F$4*$F$5/E191^2*(SIN(RADIANS(G200))*SIN(RADIANS(E192))+COS(RADIANS(G200))*COS(RADIANS(E192))*COS(RADIANS(X182))))</f>
        <v>#DIV/0!</v>
      </c>
      <c r="Y200" t="e">
        <f>IF(DEGREES(ACOS(SIN(RADIANS(G200))*SIN(RADIANS(E192))+COS(RADIANS(G200))*COS(RADIANS(E192))*COS(RADIANS(Y182))))&gt;90,0,$F$4*$F$5/E191^2*(SIN(RADIANS(G200))*SIN(RADIANS(E192))+COS(RADIANS(G200))*COS(RADIANS(E192))*COS(RADIANS(Y182))))</f>
        <v>#DIV/0!</v>
      </c>
      <c r="Z200" t="e">
        <f>IF(DEGREES(ACOS(SIN(RADIANS(G200))*SIN(RADIANS(E192))+COS(RADIANS(G200))*COS(RADIANS(E192))*COS(RADIANS(Z182))))&gt;90,0,$F$4*$F$5/E191^2*(SIN(RADIANS(G200))*SIN(RADIANS(E192))+COS(RADIANS(G200))*COS(RADIANS(E192))*COS(RADIANS(Z182))))</f>
        <v>#DIV/0!</v>
      </c>
      <c r="AA200" t="e">
        <f>IF(DEGREES(ACOS(SIN(RADIANS(G200))*SIN(RADIANS(E192))+COS(RADIANS(G200))*COS(RADIANS(E192))*COS(RADIANS(AA182))))&gt;90,0,$F$4*$F$5/E191^2*(SIN(RADIANS(G200))*SIN(RADIANS(E192))+COS(RADIANS(G200))*COS(RADIANS(E192))*COS(RADIANS(AA182))))</f>
        <v>#DIV/0!</v>
      </c>
      <c r="AB200" t="e">
        <f>IF(DEGREES(ACOS(SIN(RADIANS(G200))*SIN(RADIANS(E192))+COS(RADIANS(G200))*COS(RADIANS(E192))*COS(RADIANS(AB182))))&gt;90,0,$F$4*$F$5/E191^2*(SIN(RADIANS(G200))*SIN(RADIANS(E192))+COS(RADIANS(G200))*COS(RADIANS(E192))*COS(RADIANS(AB182))))</f>
        <v>#DIV/0!</v>
      </c>
      <c r="AC200" t="e">
        <f>IF(DEGREES(ACOS(SIN(RADIANS(G200))*SIN(RADIANS(E192))+COS(RADIANS(G200))*COS(RADIANS(E192))*COS(RADIANS(AC182))))&gt;90,0,$F$4*$F$5/E191^2*(SIN(RADIANS(G200))*SIN(RADIANS(E192))+COS(RADIANS(G200))*COS(RADIANS(E192))*COS(RADIANS(AC182))))</f>
        <v>#DIV/0!</v>
      </c>
      <c r="AD200" t="e">
        <f>IF(DEGREES(ACOS(SIN(RADIANS(G200))*SIN(RADIANS(E192))+COS(RADIANS(G200))*COS(RADIANS(E192))*COS(RADIANS(AD182))))&gt;90,0,$F$4*$F$5/E191^2*(SIN(RADIANS(G200))*SIN(RADIANS(E192))+COS(RADIANS(G200))*COS(RADIANS(E192))*COS(RADIANS(AD182))))</f>
        <v>#DIV/0!</v>
      </c>
      <c r="AE200" t="e">
        <f>IF(DEGREES(ACOS(SIN(RADIANS(G200))*SIN(RADIANS(E192))+COS(RADIANS(G200))*COS(RADIANS(E192))*COS(RADIANS(AE182))))&gt;90,0,$F$4*$F$5/E191^2*(SIN(RADIANS(G200))*SIN(RADIANS(E192))+COS(RADIANS(G200))*COS(RADIANS(E192))*COS(RADIANS(AE182))))</f>
        <v>#DIV/0!</v>
      </c>
      <c r="AF200" t="e">
        <f>IF(DEGREES(ACOS(SIN(RADIANS(G200))*SIN(RADIANS(E192))+COS(RADIANS(G200))*COS(RADIANS(E192))*COS(RADIANS(AF182))))&gt;90,0,$F$4*$F$5/E191^2*(SIN(RADIANS(G200))*SIN(RADIANS(E192))+COS(RADIANS(G200))*COS(RADIANS(E192))*COS(RADIANS(AF182))))</f>
        <v>#DIV/0!</v>
      </c>
      <c r="AG200" t="e">
        <f>IF(DEGREES(ACOS(SIN(RADIANS(G200))*SIN(RADIANS(E192))+COS(RADIANS(G200))*COS(RADIANS(E192))*COS(RADIANS(AG182))))&gt;90,0,$F$4*$F$5/E191^2*(SIN(RADIANS(G200))*SIN(RADIANS(E192))+COS(RADIANS(G200))*COS(RADIANS(E192))*COS(RADIANS(AG182))))</f>
        <v>#DIV/0!</v>
      </c>
      <c r="AH200" t="e">
        <f>IF(DEGREES(ACOS(SIN(RADIANS(G200))*SIN(RADIANS(E192))+COS(RADIANS(G200))*COS(RADIANS(E192))*COS(RADIANS(AH182))))&gt;90,0,$F$4*$F$5/E191^2*(SIN(RADIANS(G200))*SIN(RADIANS(E192))+COS(RADIANS(G200))*COS(RADIANS(E192))*COS(RADIANS(AH182))))</f>
        <v>#DIV/0!</v>
      </c>
      <c r="AI200" t="e">
        <f>IF(DEGREES(ACOS(SIN(RADIANS(G200))*SIN(RADIANS(E192))+COS(RADIANS(G200))*COS(RADIANS(E192))*COS(RADIANS(AI182))))&gt;90,0,$F$4*$F$5/E191^2*(SIN(RADIANS(G200))*SIN(RADIANS(E192))+COS(RADIANS(G200))*COS(RADIANS(E192))*COS(RADIANS(AI182))))</f>
        <v>#DIV/0!</v>
      </c>
      <c r="AJ200" t="e">
        <f>IF(DEGREES(ACOS(SIN(RADIANS(G200))*SIN(RADIANS(E192))+COS(RADIANS(G200))*COS(RADIANS(E192))*COS(RADIANS(AJ182))))&gt;90,0,$F$4*$F$5/E191^2*(SIN(RADIANS(G200))*SIN(RADIANS(E192))+COS(RADIANS(G200))*COS(RADIANS(E192))*COS(RADIANS(AJ182))))</f>
        <v>#DIV/0!</v>
      </c>
      <c r="AK200">
        <f>IF(DEGREES(ACOS(SIN(RADIANS(G200))*SIN(RADIANS(E192))+COS(RADIANS(G200))*COS(RADIANS(E192))*COS(RADIANS(AK182))))&gt;90,0,$F$4*$F$5/E191^2*(SIN(RADIANS(G200))*SIN(RADIANS(E192))+COS(RADIANS(G200))*COS(RADIANS(E192))*COS(RADIANS(AK182))))</f>
        <v>0</v>
      </c>
      <c r="AL200">
        <f>IF(DEGREES(ACOS(SIN(RADIANS(G200))*SIN(RADIANS(E192))+COS(RADIANS(G200))*COS(RADIANS(E192))*COS(RADIANS(AL182))))&gt;90,0,$F$4*$F$5/E191^2*(SIN(RADIANS(G200))*SIN(RADIANS(E192))+COS(RADIANS(G200))*COS(RADIANS(E192))*COS(RADIANS(AL182))))</f>
        <v>0</v>
      </c>
      <c r="AM200">
        <f>IF(DEGREES(ACOS(SIN(RADIANS(G200))*SIN(RADIANS(E192))+COS(RADIANS(G200))*COS(RADIANS(E192))*COS(RADIANS(AM182))))&gt;90,0,$F$4*$F$5/E191^2*(SIN(RADIANS(G200))*SIN(RADIANS(E192))+COS(RADIANS(G200))*COS(RADIANS(E192))*COS(RADIANS(AM182))))</f>
        <v>0</v>
      </c>
      <c r="AN200">
        <f>IF(DEGREES(ACOS(SIN(RADIANS(G200))*SIN(RADIANS(E192))+COS(RADIANS(G200))*COS(RADIANS(E192))*COS(RADIANS(AN182))))&gt;90,0,$F$4*$F$5/E191^2*(SIN(RADIANS(G200))*SIN(RADIANS(E192))+COS(RADIANS(G200))*COS(RADIANS(E192))*COS(RADIANS(AN182))))</f>
        <v>0</v>
      </c>
      <c r="AO200">
        <f>IF(DEGREES(ACOS(SIN(RADIANS(G200))*SIN(RADIANS(E192))+COS(RADIANS(G200))*COS(RADIANS(E192))*COS(RADIANS(AO182))))&gt;90,0,$F$4*$F$5/E191^2*(SIN(RADIANS(G200))*SIN(RADIANS(E192))+COS(RADIANS(G200))*COS(RADIANS(E192))*COS(RADIANS(AO182))))</f>
        <v>0</v>
      </c>
      <c r="AP200">
        <f>IF(DEGREES(ACOS(SIN(RADIANS(G200))*SIN(RADIANS(E192))+COS(RADIANS(G200))*COS(RADIANS(E192))*COS(RADIANS(AP182))))&gt;90,0,$F$4*$F$5/E191^2*(SIN(RADIANS(G200))*SIN(RADIANS(E192))+COS(RADIANS(G200))*COS(RADIANS(E192))*COS(RADIANS(AP182))))</f>
        <v>0</v>
      </c>
      <c r="AQ200">
        <f>IF(DEGREES(ACOS(SIN(RADIANS(G200))*SIN(RADIANS(E192))+COS(RADIANS(G200))*COS(RADIANS(E192))*COS(RADIANS(AQ182))))&gt;90,0,$F$4*$F$5/E191^2*(SIN(RADIANS(G200))*SIN(RADIANS(E192))+COS(RADIANS(G200))*COS(RADIANS(E192))*COS(RADIANS(AQ182))))</f>
        <v>0</v>
      </c>
      <c r="AR200">
        <f>IF(DEGREES(ACOS(SIN(RADIANS(G200))*SIN(RADIANS(E192))+COS(RADIANS(G200))*COS(RADIANS(E192))*COS(RADIANS(AR182))))&gt;90,0,$F$4*$F$5/E191^2*(SIN(RADIANS(G200))*SIN(RADIANS(E192))+COS(RADIANS(G200))*COS(RADIANS(E192))*COS(RADIANS(AR182))))</f>
        <v>0</v>
      </c>
    </row>
    <row r="201" spans="2:44" x14ac:dyDescent="0.5">
      <c r="G201">
        <v>-80</v>
      </c>
      <c r="I201">
        <f>IF(DEGREES(ACOS(SIN(RADIANS(G201))*SIN(RADIANS(E192))+COS(RADIANS(G201))*COS(RADIANS(E192))*COS(RADIANS(I182))))&gt;90,0,$F$4*$F$5/E191^2*(SIN(RADIANS(G201))*SIN(RADIANS(E192))+COS(RADIANS(G201))*COS(RADIANS(E192))*COS(RADIANS(I182))))</f>
        <v>0</v>
      </c>
      <c r="J201">
        <f>IF(DEGREES(ACOS(SIN(RADIANS(G201))*SIN(RADIANS(E192))+COS(RADIANS(G201))*COS(RADIANS(E192))*COS(RADIANS(J182))))&gt;90,0,$F$4*$F$5/E191^2*(SIN(RADIANS(G201))*SIN(RADIANS(E192))+COS(RADIANS(G201))*COS(RADIANS(E192))*COS(RADIANS(J182))))</f>
        <v>0</v>
      </c>
      <c r="K201">
        <f>IF(DEGREES(ACOS(SIN(RADIANS(G201))*SIN(RADIANS(E192))+COS(RADIANS(G201))*COS(RADIANS(E192))*COS(RADIANS(K182))))&gt;90,0,$F$4*$F$5/E191^2*(SIN(RADIANS(G201))*SIN(RADIANS(E192))+COS(RADIANS(G201))*COS(RADIANS(E192))*COS(RADIANS(K182))))</f>
        <v>0</v>
      </c>
      <c r="L201">
        <f>IF(DEGREES(ACOS(SIN(RADIANS(G201))*SIN(RADIANS(E192))+COS(RADIANS(G201))*COS(RADIANS(E192))*COS(RADIANS(L182))))&gt;90,0,$F$4*$F$5/E191^2*(SIN(RADIANS(G201))*SIN(RADIANS(E192))+COS(RADIANS(G201))*COS(RADIANS(E192))*COS(RADIANS(L182))))</f>
        <v>0</v>
      </c>
      <c r="M201">
        <f>IF(DEGREES(ACOS(SIN(RADIANS(G201))*SIN(RADIANS(E192))+COS(RADIANS(G201))*COS(RADIANS(E192))*COS(RADIANS(M182))))&gt;90,0,$F$4*$F$5/E191^2*(SIN(RADIANS(G201))*SIN(RADIANS(E192))+COS(RADIANS(G201))*COS(RADIANS(E192))*COS(RADIANS(M182))))</f>
        <v>0</v>
      </c>
      <c r="N201">
        <f>IF(DEGREES(ACOS(SIN(RADIANS(G201))*SIN(RADIANS(E192))+COS(RADIANS(G201))*COS(RADIANS(E192))*COS(RADIANS(N182))))&gt;90,0,$F$4*$F$5/E191^2*(SIN(RADIANS(G201))*SIN(RADIANS(E192))+COS(RADIANS(G201))*COS(RADIANS(E192))*COS(RADIANS(N182))))</f>
        <v>0</v>
      </c>
      <c r="O201">
        <f>IF(DEGREES(ACOS(SIN(RADIANS(G201))*SIN(RADIANS(E192))+COS(RADIANS(G201))*COS(RADIANS(E192))*COS(RADIANS(O182))))&gt;90,0,$F$4*$F$5/E191^2*(SIN(RADIANS(G201))*SIN(RADIANS(E192))+COS(RADIANS(G201))*COS(RADIANS(E192))*COS(RADIANS(O182))))</f>
        <v>0</v>
      </c>
      <c r="P201">
        <f>IF(DEGREES(ACOS(SIN(RADIANS(G201))*SIN(RADIANS(E192))+COS(RADIANS(G201))*COS(RADIANS(E192))*COS(RADIANS(P182))))&gt;90,0,$F$4*$F$5/E191^2*(SIN(RADIANS(G201))*SIN(RADIANS(E192))+COS(RADIANS(G201))*COS(RADIANS(E192))*COS(RADIANS(P182))))</f>
        <v>0</v>
      </c>
      <c r="Q201">
        <f>IF(DEGREES(ACOS(SIN(RADIANS(G201))*SIN(RADIANS(E192))+COS(RADIANS(G201))*COS(RADIANS(E192))*COS(RADIANS(Q182))))&gt;90,0,$F$4*$F$5/E191^2*(SIN(RADIANS(G201))*SIN(RADIANS(E192))+COS(RADIANS(G201))*COS(RADIANS(E192))*COS(RADIANS(Q182))))</f>
        <v>0</v>
      </c>
      <c r="R201" t="e">
        <f>IF(DEGREES(ACOS(SIN(RADIANS(G201))*SIN(RADIANS(E192))+COS(RADIANS(G201))*COS(RADIANS(E192))*COS(RADIANS(R182))))&gt;90,0,$F$4*$F$5/E191^2*(SIN(RADIANS(G201))*SIN(RADIANS(E192))+COS(RADIANS(G201))*COS(RADIANS(E192))*COS(RADIANS(R182))))</f>
        <v>#DIV/0!</v>
      </c>
      <c r="S201" t="e">
        <f>IF(DEGREES(ACOS(SIN(RADIANS(G201))*SIN(RADIANS(E192))+COS(RADIANS(G201))*COS(RADIANS(E192))*COS(RADIANS(S182))))&gt;90,0,$F$4*$F$5/E191^2*(SIN(RADIANS(G201))*SIN(RADIANS(E192))+COS(RADIANS(G201))*COS(RADIANS(E192))*COS(RADIANS(S182))))</f>
        <v>#DIV/0!</v>
      </c>
      <c r="T201" t="e">
        <f>IF(DEGREES(ACOS(SIN(RADIANS(G201))*SIN(RADIANS(E192))+COS(RADIANS(G201))*COS(RADIANS(E192))*COS(RADIANS(T182))))&gt;90,0,$F$4*$F$5/E191^2*(SIN(RADIANS(G201))*SIN(RADIANS(E192))+COS(RADIANS(G201))*COS(RADIANS(E192))*COS(RADIANS(T182))))</f>
        <v>#DIV/0!</v>
      </c>
      <c r="U201" t="e">
        <f>IF(DEGREES(ACOS(SIN(RADIANS(G201))*SIN(RADIANS(E192))+COS(RADIANS(G201))*COS(RADIANS(E192))*COS(RADIANS(U182))))&gt;90,0,$F$4*$F$5/E191^2*(SIN(RADIANS(G201))*SIN(RADIANS(E192))+COS(RADIANS(G201))*COS(RADIANS(E192))*COS(RADIANS(U182))))</f>
        <v>#DIV/0!</v>
      </c>
      <c r="V201" t="e">
        <f>IF(DEGREES(ACOS(SIN(RADIANS(G201))*SIN(RADIANS(E192))+COS(RADIANS(G201))*COS(RADIANS(E192))*COS(RADIANS(V182))))&gt;90,0,$F$4*$F$5/E191^2*(SIN(RADIANS(G201))*SIN(RADIANS(E192))+COS(RADIANS(G201))*COS(RADIANS(E192))*COS(RADIANS(V182))))</f>
        <v>#DIV/0!</v>
      </c>
      <c r="W201" t="e">
        <f>IF(DEGREES(ACOS(SIN(RADIANS(G201))*SIN(RADIANS(E192))+COS(RADIANS(G201))*COS(RADIANS(E192))*COS(RADIANS(W182))))&gt;90,0,$F$4*$F$5/E191^2*(SIN(RADIANS(G201))*SIN(RADIANS(E192))+COS(RADIANS(G201))*COS(RADIANS(E192))*COS(RADIANS(W182))))</f>
        <v>#DIV/0!</v>
      </c>
      <c r="X201" t="e">
        <f>IF(DEGREES(ACOS(SIN(RADIANS(G201))*SIN(RADIANS(E192))+COS(RADIANS(G201))*COS(RADIANS(E192))*COS(RADIANS(X182))))&gt;90,0,$F$4*$F$5/E191^2*(SIN(RADIANS(G201))*SIN(RADIANS(E192))+COS(RADIANS(G201))*COS(RADIANS(E192))*COS(RADIANS(X182))))</f>
        <v>#DIV/0!</v>
      </c>
      <c r="Y201" t="e">
        <f>IF(DEGREES(ACOS(SIN(RADIANS(G201))*SIN(RADIANS(E192))+COS(RADIANS(G201))*COS(RADIANS(E192))*COS(RADIANS(Y182))))&gt;90,0,$F$4*$F$5/E191^2*(SIN(RADIANS(G201))*SIN(RADIANS(E192))+COS(RADIANS(G201))*COS(RADIANS(E192))*COS(RADIANS(Y182))))</f>
        <v>#DIV/0!</v>
      </c>
      <c r="Z201" t="e">
        <f>IF(DEGREES(ACOS(SIN(RADIANS(G201))*SIN(RADIANS(E192))+COS(RADIANS(G201))*COS(RADIANS(E192))*COS(RADIANS(Z182))))&gt;90,0,$F$4*$F$5/E191^2*(SIN(RADIANS(G201))*SIN(RADIANS(E192))+COS(RADIANS(G201))*COS(RADIANS(E192))*COS(RADIANS(Z182))))</f>
        <v>#DIV/0!</v>
      </c>
      <c r="AA201" t="e">
        <f>IF(DEGREES(ACOS(SIN(RADIANS(G201))*SIN(RADIANS(E192))+COS(RADIANS(G201))*COS(RADIANS(E192))*COS(RADIANS(AA182))))&gt;90,0,$F$4*$F$5/E191^2*(SIN(RADIANS(G201))*SIN(RADIANS(E192))+COS(RADIANS(G201))*COS(RADIANS(E192))*COS(RADIANS(AA182))))</f>
        <v>#DIV/0!</v>
      </c>
      <c r="AB201" t="e">
        <f>IF(DEGREES(ACOS(SIN(RADIANS(G201))*SIN(RADIANS(E192))+COS(RADIANS(G201))*COS(RADIANS(E192))*COS(RADIANS(AB182))))&gt;90,0,$F$4*$F$5/E191^2*(SIN(RADIANS(G201))*SIN(RADIANS(E192))+COS(RADIANS(G201))*COS(RADIANS(E192))*COS(RADIANS(AB182))))</f>
        <v>#DIV/0!</v>
      </c>
      <c r="AC201" t="e">
        <f>IF(DEGREES(ACOS(SIN(RADIANS(G201))*SIN(RADIANS(E192))+COS(RADIANS(G201))*COS(RADIANS(E192))*COS(RADIANS(AC182))))&gt;90,0,$F$4*$F$5/E191^2*(SIN(RADIANS(G201))*SIN(RADIANS(E192))+COS(RADIANS(G201))*COS(RADIANS(E192))*COS(RADIANS(AC182))))</f>
        <v>#DIV/0!</v>
      </c>
      <c r="AD201" t="e">
        <f>IF(DEGREES(ACOS(SIN(RADIANS(G201))*SIN(RADIANS(E192))+COS(RADIANS(G201))*COS(RADIANS(E192))*COS(RADIANS(AD182))))&gt;90,0,$F$4*$F$5/E191^2*(SIN(RADIANS(G201))*SIN(RADIANS(E192))+COS(RADIANS(G201))*COS(RADIANS(E192))*COS(RADIANS(AD182))))</f>
        <v>#DIV/0!</v>
      </c>
      <c r="AE201" t="e">
        <f>IF(DEGREES(ACOS(SIN(RADIANS(G201))*SIN(RADIANS(E192))+COS(RADIANS(G201))*COS(RADIANS(E192))*COS(RADIANS(AE182))))&gt;90,0,$F$4*$F$5/E191^2*(SIN(RADIANS(G201))*SIN(RADIANS(E192))+COS(RADIANS(G201))*COS(RADIANS(E192))*COS(RADIANS(AE182))))</f>
        <v>#DIV/0!</v>
      </c>
      <c r="AF201" t="e">
        <f>IF(DEGREES(ACOS(SIN(RADIANS(G201))*SIN(RADIANS(E192))+COS(RADIANS(G201))*COS(RADIANS(E192))*COS(RADIANS(AF182))))&gt;90,0,$F$4*$F$5/E191^2*(SIN(RADIANS(G201))*SIN(RADIANS(E192))+COS(RADIANS(G201))*COS(RADIANS(E192))*COS(RADIANS(AF182))))</f>
        <v>#DIV/0!</v>
      </c>
      <c r="AG201" t="e">
        <f>IF(DEGREES(ACOS(SIN(RADIANS(G201))*SIN(RADIANS(E192))+COS(RADIANS(G201))*COS(RADIANS(E192))*COS(RADIANS(AG182))))&gt;90,0,$F$4*$F$5/E191^2*(SIN(RADIANS(G201))*SIN(RADIANS(E192))+COS(RADIANS(G201))*COS(RADIANS(E192))*COS(RADIANS(AG182))))</f>
        <v>#DIV/0!</v>
      </c>
      <c r="AH201" t="e">
        <f>IF(DEGREES(ACOS(SIN(RADIANS(G201))*SIN(RADIANS(E192))+COS(RADIANS(G201))*COS(RADIANS(E192))*COS(RADIANS(AH182))))&gt;90,0,$F$4*$F$5/E191^2*(SIN(RADIANS(G201))*SIN(RADIANS(E192))+COS(RADIANS(G201))*COS(RADIANS(E192))*COS(RADIANS(AH182))))</f>
        <v>#DIV/0!</v>
      </c>
      <c r="AI201" t="e">
        <f>IF(DEGREES(ACOS(SIN(RADIANS(G201))*SIN(RADIANS(E192))+COS(RADIANS(G201))*COS(RADIANS(E192))*COS(RADIANS(AI182))))&gt;90,0,$F$4*$F$5/E191^2*(SIN(RADIANS(G201))*SIN(RADIANS(E192))+COS(RADIANS(G201))*COS(RADIANS(E192))*COS(RADIANS(AI182))))</f>
        <v>#DIV/0!</v>
      </c>
      <c r="AJ201" t="e">
        <f>IF(DEGREES(ACOS(SIN(RADIANS(G201))*SIN(RADIANS(E192))+COS(RADIANS(G201))*COS(RADIANS(E192))*COS(RADIANS(AJ182))))&gt;90,0,$F$4*$F$5/E191^2*(SIN(RADIANS(G201))*SIN(RADIANS(E192))+COS(RADIANS(G201))*COS(RADIANS(E192))*COS(RADIANS(AJ182))))</f>
        <v>#DIV/0!</v>
      </c>
      <c r="AK201">
        <f>IF(DEGREES(ACOS(SIN(RADIANS(G201))*SIN(RADIANS(E192))+COS(RADIANS(G201))*COS(RADIANS(E192))*COS(RADIANS(AK182))))&gt;90,0,$F$4*$F$5/E191^2*(SIN(RADIANS(G201))*SIN(RADIANS(E192))+COS(RADIANS(G201))*COS(RADIANS(E192))*COS(RADIANS(AK182))))</f>
        <v>0</v>
      </c>
      <c r="AL201">
        <f>IF(DEGREES(ACOS(SIN(RADIANS(G201))*SIN(RADIANS(E192))+COS(RADIANS(G201))*COS(RADIANS(E192))*COS(RADIANS(AL182))))&gt;90,0,$F$4*$F$5/E191^2*(SIN(RADIANS(G201))*SIN(RADIANS(E192))+COS(RADIANS(G201))*COS(RADIANS(E192))*COS(RADIANS(AL182))))</f>
        <v>0</v>
      </c>
      <c r="AM201">
        <f>IF(DEGREES(ACOS(SIN(RADIANS(G201))*SIN(RADIANS(E192))+COS(RADIANS(G201))*COS(RADIANS(E192))*COS(RADIANS(AM182))))&gt;90,0,$F$4*$F$5/E191^2*(SIN(RADIANS(G201))*SIN(RADIANS(E192))+COS(RADIANS(G201))*COS(RADIANS(E192))*COS(RADIANS(AM182))))</f>
        <v>0</v>
      </c>
      <c r="AN201">
        <f>IF(DEGREES(ACOS(SIN(RADIANS(G201))*SIN(RADIANS(E192))+COS(RADIANS(G201))*COS(RADIANS(E192))*COS(RADIANS(AN182))))&gt;90,0,$F$4*$F$5/E191^2*(SIN(RADIANS(G201))*SIN(RADIANS(E192))+COS(RADIANS(G201))*COS(RADIANS(E192))*COS(RADIANS(AN182))))</f>
        <v>0</v>
      </c>
      <c r="AO201">
        <f>IF(DEGREES(ACOS(SIN(RADIANS(G201))*SIN(RADIANS(E192))+COS(RADIANS(G201))*COS(RADIANS(E192))*COS(RADIANS(AO182))))&gt;90,0,$F$4*$F$5/E191^2*(SIN(RADIANS(G201))*SIN(RADIANS(E192))+COS(RADIANS(G201))*COS(RADIANS(E192))*COS(RADIANS(AO182))))</f>
        <v>0</v>
      </c>
      <c r="AP201">
        <f>IF(DEGREES(ACOS(SIN(RADIANS(G201))*SIN(RADIANS(E192))+COS(RADIANS(G201))*COS(RADIANS(E192))*COS(RADIANS(AP182))))&gt;90,0,$F$4*$F$5/E191^2*(SIN(RADIANS(G201))*SIN(RADIANS(E192))+COS(RADIANS(G201))*COS(RADIANS(E192))*COS(RADIANS(AP182))))</f>
        <v>0</v>
      </c>
      <c r="AQ201">
        <f>IF(DEGREES(ACOS(SIN(RADIANS(G201))*SIN(RADIANS(E192))+COS(RADIANS(G201))*COS(RADIANS(E192))*COS(RADIANS(AQ182))))&gt;90,0,$F$4*$F$5/E191^2*(SIN(RADIANS(G201))*SIN(RADIANS(E192))+COS(RADIANS(G201))*COS(RADIANS(E192))*COS(RADIANS(AQ182))))</f>
        <v>0</v>
      </c>
      <c r="AR201">
        <f>IF(DEGREES(ACOS(SIN(RADIANS(G201))*SIN(RADIANS(E192))+COS(RADIANS(G201))*COS(RADIANS(E192))*COS(RADIANS(AR182))))&gt;90,0,$F$4*$F$5/E191^2*(SIN(RADIANS(G201))*SIN(RADIANS(E192))+COS(RADIANS(G201))*COS(RADIANS(E192))*COS(RADIANS(AR182))))</f>
        <v>0</v>
      </c>
    </row>
    <row r="202" spans="2:44" x14ac:dyDescent="0.5">
      <c r="G202">
        <v>-90</v>
      </c>
      <c r="I202" t="e">
        <f>IF(DEGREES(ACOS(SIN(RADIANS(G202))*SIN(RADIANS(E192))+COS(RADIANS(G202))*COS(RADIANS(E192))*COS(RADIANS(I182))))&gt;90,0,$F$4*$F$5/E191^2*(SIN(RADIANS(G202))*SIN(RADIANS(E192))+COS(RADIANS(G202))*COS(RADIANS(E192))*COS(RADIANS(I182))))</f>
        <v>#DIV/0!</v>
      </c>
      <c r="J202" t="e">
        <f>IF(DEGREES(ACOS(SIN(RADIANS(G202))*SIN(RADIANS(E192))+COS(RADIANS(G202))*COS(RADIANS(E192))*COS(RADIANS(J182))))&gt;90,0,$F$4*$F$5/E191^2*(SIN(RADIANS(G202))*SIN(RADIANS(E192))+COS(RADIANS(G202))*COS(RADIANS(E192))*COS(RADIANS(J182))))</f>
        <v>#DIV/0!</v>
      </c>
      <c r="K202" t="e">
        <f>IF(DEGREES(ACOS(SIN(RADIANS(G202))*SIN(RADIANS(E192))+COS(RADIANS(G202))*COS(RADIANS(E192))*COS(RADIANS(K182))))&gt;90,0,$F$4*$F$5/E191^2*(SIN(RADIANS(G202))*SIN(RADIANS(E192))+COS(RADIANS(G202))*COS(RADIANS(E192))*COS(RADIANS(K182))))</f>
        <v>#DIV/0!</v>
      </c>
      <c r="L202" t="e">
        <f>IF(DEGREES(ACOS(SIN(RADIANS(G202))*SIN(RADIANS(E192))+COS(RADIANS(G202))*COS(RADIANS(E192))*COS(RADIANS(L182))))&gt;90,0,$F$4*$F$5/E191^2*(SIN(RADIANS(G202))*SIN(RADIANS(E192))+COS(RADIANS(G202))*COS(RADIANS(E192))*COS(RADIANS(L182))))</f>
        <v>#DIV/0!</v>
      </c>
      <c r="M202" t="e">
        <f>IF(DEGREES(ACOS(SIN(RADIANS(G202))*SIN(RADIANS(E192))+COS(RADIANS(G202))*COS(RADIANS(E192))*COS(RADIANS(M182))))&gt;90,0,$F$4*$F$5/E191^2*(SIN(RADIANS(G202))*SIN(RADIANS(E192))+COS(RADIANS(G202))*COS(RADIANS(E192))*COS(RADIANS(M182))))</f>
        <v>#DIV/0!</v>
      </c>
      <c r="N202" t="e">
        <f>IF(DEGREES(ACOS(SIN(RADIANS(G202))*SIN(RADIANS(E192))+COS(RADIANS(G202))*COS(RADIANS(E192))*COS(RADIANS(N182))))&gt;90,0,$F$4*$F$5/E191^2*(SIN(RADIANS(G202))*SIN(RADIANS(E192))+COS(RADIANS(G202))*COS(RADIANS(E192))*COS(RADIANS(N182))))</f>
        <v>#DIV/0!</v>
      </c>
      <c r="O202" t="e">
        <f>IF(DEGREES(ACOS(SIN(RADIANS(G202))*SIN(RADIANS(E192))+COS(RADIANS(G202))*COS(RADIANS(E192))*COS(RADIANS(O182))))&gt;90,0,$F$4*$F$5/E191^2*(SIN(RADIANS(G202))*SIN(RADIANS(E192))+COS(RADIANS(G202))*COS(RADIANS(E192))*COS(RADIANS(O182))))</f>
        <v>#DIV/0!</v>
      </c>
      <c r="P202" t="e">
        <f>IF(DEGREES(ACOS(SIN(RADIANS(G202))*SIN(RADIANS(E192))+COS(RADIANS(G202))*COS(RADIANS(E192))*COS(RADIANS(P182))))&gt;90,0,$F$4*$F$5/E191^2*(SIN(RADIANS(G202))*SIN(RADIANS(E192))+COS(RADIANS(G202))*COS(RADIANS(E192))*COS(RADIANS(P182))))</f>
        <v>#DIV/0!</v>
      </c>
      <c r="Q202" t="e">
        <f>IF(DEGREES(ACOS(SIN(RADIANS(G202))*SIN(RADIANS(E192))+COS(RADIANS(G202))*COS(RADIANS(E192))*COS(RADIANS(Q182))))&gt;90,0,$F$4*$F$5/E191^2*(SIN(RADIANS(G202))*SIN(RADIANS(E192))+COS(RADIANS(G202))*COS(RADIANS(E192))*COS(RADIANS(Q182))))</f>
        <v>#DIV/0!</v>
      </c>
      <c r="R202" t="e">
        <f>IF(DEGREES(ACOS(SIN(RADIANS(G202))*SIN(RADIANS(E192))+COS(RADIANS(G202))*COS(RADIANS(E192))*COS(RADIANS(R182))))&gt;90,0,$F$4*$F$5/E191^2*(SIN(RADIANS(G202))*SIN(RADIANS(E192))+COS(RADIANS(G202))*COS(RADIANS(E192))*COS(RADIANS(R182))))</f>
        <v>#DIV/0!</v>
      </c>
      <c r="S202" t="e">
        <f>IF(DEGREES(ACOS(SIN(RADIANS(G202))*SIN(RADIANS(E192))+COS(RADIANS(G202))*COS(RADIANS(E192))*COS(RADIANS(S182))))&gt;90,0,$F$4*$F$5/E191^2*(SIN(RADIANS(G202))*SIN(RADIANS(E192))+COS(RADIANS(G202))*COS(RADIANS(E192))*COS(RADIANS(S182))))</f>
        <v>#DIV/0!</v>
      </c>
      <c r="T202" t="e">
        <f>IF(DEGREES(ACOS(SIN(RADIANS(G202))*SIN(RADIANS(E192))+COS(RADIANS(G202))*COS(RADIANS(E192))*COS(RADIANS(T182))))&gt;90,0,$F$4*$F$5/E191^2*(SIN(RADIANS(G202))*SIN(RADIANS(E192))+COS(RADIANS(G202))*COS(RADIANS(E192))*COS(RADIANS(T182))))</f>
        <v>#DIV/0!</v>
      </c>
      <c r="U202" t="e">
        <f>IF(DEGREES(ACOS(SIN(RADIANS(G202))*SIN(RADIANS(E192))+COS(RADIANS(G202))*COS(RADIANS(E192))*COS(RADIANS(U182))))&gt;90,0,$F$4*$F$5/E191^2*(SIN(RADIANS(G202))*SIN(RADIANS(E192))+COS(RADIANS(G202))*COS(RADIANS(E192))*COS(RADIANS(U182))))</f>
        <v>#DIV/0!</v>
      </c>
      <c r="V202" t="e">
        <f>IF(DEGREES(ACOS(SIN(RADIANS(G202))*SIN(RADIANS(E192))+COS(RADIANS(G202))*COS(RADIANS(E192))*COS(RADIANS(V182))))&gt;90,0,$F$4*$F$5/E191^2*(SIN(RADIANS(G202))*SIN(RADIANS(E192))+COS(RADIANS(G202))*COS(RADIANS(E192))*COS(RADIANS(V182))))</f>
        <v>#DIV/0!</v>
      </c>
      <c r="W202" t="e">
        <f>IF(DEGREES(ACOS(SIN(RADIANS(G202))*SIN(RADIANS(E192))+COS(RADIANS(G202))*COS(RADIANS(E192))*COS(RADIANS(W182))))&gt;90,0,$F$4*$F$5/E191^2*(SIN(RADIANS(G202))*SIN(RADIANS(E192))+COS(RADIANS(G202))*COS(RADIANS(E192))*COS(RADIANS(W182))))</f>
        <v>#DIV/0!</v>
      </c>
      <c r="X202" t="e">
        <f>IF(DEGREES(ACOS(SIN(RADIANS(G202))*SIN(RADIANS(E192))+COS(RADIANS(G202))*COS(RADIANS(E192))*COS(RADIANS(X182))))&gt;90,0,$F$4*$F$5/E191^2*(SIN(RADIANS(G202))*SIN(RADIANS(E192))+COS(RADIANS(G202))*COS(RADIANS(E192))*COS(RADIANS(X182))))</f>
        <v>#DIV/0!</v>
      </c>
      <c r="Y202" t="e">
        <f>IF(DEGREES(ACOS(SIN(RADIANS(G202))*SIN(RADIANS(E192))+COS(RADIANS(G202))*COS(RADIANS(E192))*COS(RADIANS(Y182))))&gt;90,0,$F$4*$F$5/E191^2*(SIN(RADIANS(G202))*SIN(RADIANS(E192))+COS(RADIANS(G202))*COS(RADIANS(E192))*COS(RADIANS(Y182))))</f>
        <v>#DIV/0!</v>
      </c>
      <c r="Z202" t="e">
        <f>IF(DEGREES(ACOS(SIN(RADIANS(G202))*SIN(RADIANS(E192))+COS(RADIANS(G202))*COS(RADIANS(E192))*COS(RADIANS(Z182))))&gt;90,0,$F$4*$F$5/E191^2*(SIN(RADIANS(G202))*SIN(RADIANS(E192))+COS(RADIANS(G202))*COS(RADIANS(E192))*COS(RADIANS(Z182))))</f>
        <v>#DIV/0!</v>
      </c>
      <c r="AA202" t="e">
        <f>IF(DEGREES(ACOS(SIN(RADIANS(G202))*SIN(RADIANS(E192))+COS(RADIANS(G202))*COS(RADIANS(E192))*COS(RADIANS(AA182))))&gt;90,0,$F$4*$F$5/E191^2*(SIN(RADIANS(G202))*SIN(RADIANS(E192))+COS(RADIANS(G202))*COS(RADIANS(E192))*COS(RADIANS(AA182))))</f>
        <v>#DIV/0!</v>
      </c>
      <c r="AB202" t="e">
        <f>IF(DEGREES(ACOS(SIN(RADIANS(G202))*SIN(RADIANS(E192))+COS(RADIANS(G202))*COS(RADIANS(E192))*COS(RADIANS(AB182))))&gt;90,0,$F$4*$F$5/E191^2*(SIN(RADIANS(G202))*SIN(RADIANS(E192))+COS(RADIANS(G202))*COS(RADIANS(E192))*COS(RADIANS(AB182))))</f>
        <v>#DIV/0!</v>
      </c>
      <c r="AC202" t="e">
        <f>IF(DEGREES(ACOS(SIN(RADIANS(G202))*SIN(RADIANS(E192))+COS(RADIANS(G202))*COS(RADIANS(E192))*COS(RADIANS(AC182))))&gt;90,0,$F$4*$F$5/E191^2*(SIN(RADIANS(G202))*SIN(RADIANS(E192))+COS(RADIANS(G202))*COS(RADIANS(E192))*COS(RADIANS(AC182))))</f>
        <v>#DIV/0!</v>
      </c>
      <c r="AD202" t="e">
        <f>IF(DEGREES(ACOS(SIN(RADIANS(G202))*SIN(RADIANS(E192))+COS(RADIANS(G202))*COS(RADIANS(E192))*COS(RADIANS(AD182))))&gt;90,0,$F$4*$F$5/E191^2*(SIN(RADIANS(G202))*SIN(RADIANS(E192))+COS(RADIANS(G202))*COS(RADIANS(E192))*COS(RADIANS(AD182))))</f>
        <v>#DIV/0!</v>
      </c>
      <c r="AE202" t="e">
        <f>IF(DEGREES(ACOS(SIN(RADIANS(G202))*SIN(RADIANS(E192))+COS(RADIANS(G202))*COS(RADIANS(E192))*COS(RADIANS(AE182))))&gt;90,0,$F$4*$F$5/E191^2*(SIN(RADIANS(G202))*SIN(RADIANS(E192))+COS(RADIANS(G202))*COS(RADIANS(E192))*COS(RADIANS(AE182))))</f>
        <v>#DIV/0!</v>
      </c>
      <c r="AF202" t="e">
        <f>IF(DEGREES(ACOS(SIN(RADIANS(G202))*SIN(RADIANS(E192))+COS(RADIANS(G202))*COS(RADIANS(E192))*COS(RADIANS(AF182))))&gt;90,0,$F$4*$F$5/E191^2*(SIN(RADIANS(G202))*SIN(RADIANS(E192))+COS(RADIANS(G202))*COS(RADIANS(E192))*COS(RADIANS(AF182))))</f>
        <v>#DIV/0!</v>
      </c>
      <c r="AG202" t="e">
        <f>IF(DEGREES(ACOS(SIN(RADIANS(G202))*SIN(RADIANS(E192))+COS(RADIANS(G202))*COS(RADIANS(E192))*COS(RADIANS(AG182))))&gt;90,0,$F$4*$F$5/E191^2*(SIN(RADIANS(G202))*SIN(RADIANS(E192))+COS(RADIANS(G202))*COS(RADIANS(E192))*COS(RADIANS(AG182))))</f>
        <v>#DIV/0!</v>
      </c>
      <c r="AH202" t="e">
        <f>IF(DEGREES(ACOS(SIN(RADIANS(G202))*SIN(RADIANS(E192))+COS(RADIANS(G202))*COS(RADIANS(E192))*COS(RADIANS(AH182))))&gt;90,0,$F$4*$F$5/E191^2*(SIN(RADIANS(G202))*SIN(RADIANS(E192))+COS(RADIANS(G202))*COS(RADIANS(E192))*COS(RADIANS(AH182))))</f>
        <v>#DIV/0!</v>
      </c>
      <c r="AI202" t="e">
        <f>IF(DEGREES(ACOS(SIN(RADIANS(G202))*SIN(RADIANS(E192))+COS(RADIANS(G202))*COS(RADIANS(E192))*COS(RADIANS(AI182))))&gt;90,0,$F$4*$F$5/E191^2*(SIN(RADIANS(G202))*SIN(RADIANS(E192))+COS(RADIANS(G202))*COS(RADIANS(E192))*COS(RADIANS(AI182))))</f>
        <v>#DIV/0!</v>
      </c>
      <c r="AJ202" t="e">
        <f>IF(DEGREES(ACOS(SIN(RADIANS(G202))*SIN(RADIANS(E192))+COS(RADIANS(G202))*COS(RADIANS(E192))*COS(RADIANS(AJ182))))&gt;90,0,$F$4*$F$5/E191^2*(SIN(RADIANS(G202))*SIN(RADIANS(E192))+COS(RADIANS(G202))*COS(RADIANS(E192))*COS(RADIANS(AJ182))))</f>
        <v>#DIV/0!</v>
      </c>
      <c r="AK202" t="e">
        <f>IF(DEGREES(ACOS(SIN(RADIANS(G202))*SIN(RADIANS(E192))+COS(RADIANS(G202))*COS(RADIANS(E192))*COS(RADIANS(AK182))))&gt;90,0,$F$4*$F$5/E191^2*(SIN(RADIANS(G202))*SIN(RADIANS(E192))+COS(RADIANS(G202))*COS(RADIANS(E192))*COS(RADIANS(AK182))))</f>
        <v>#DIV/0!</v>
      </c>
      <c r="AL202" t="e">
        <f>IF(DEGREES(ACOS(SIN(RADIANS(G202))*SIN(RADIANS(E192))+COS(RADIANS(G202))*COS(RADIANS(E192))*COS(RADIANS(AL182))))&gt;90,0,$F$4*$F$5/E191^2*(SIN(RADIANS(G202))*SIN(RADIANS(E192))+COS(RADIANS(G202))*COS(RADIANS(E192))*COS(RADIANS(AL182))))</f>
        <v>#DIV/0!</v>
      </c>
      <c r="AM202" t="e">
        <f>IF(DEGREES(ACOS(SIN(RADIANS(G202))*SIN(RADIANS(E192))+COS(RADIANS(G202))*COS(RADIANS(E192))*COS(RADIANS(AM182))))&gt;90,0,$F$4*$F$5/E191^2*(SIN(RADIANS(G202))*SIN(RADIANS(E192))+COS(RADIANS(G202))*COS(RADIANS(E192))*COS(RADIANS(AM182))))</f>
        <v>#DIV/0!</v>
      </c>
      <c r="AN202" t="e">
        <f>IF(DEGREES(ACOS(SIN(RADIANS(G202))*SIN(RADIANS(E192))+COS(RADIANS(G202))*COS(RADIANS(E192))*COS(RADIANS(AN182))))&gt;90,0,$F$4*$F$5/E191^2*(SIN(RADIANS(G202))*SIN(RADIANS(E192))+COS(RADIANS(G202))*COS(RADIANS(E192))*COS(RADIANS(AN182))))</f>
        <v>#DIV/0!</v>
      </c>
      <c r="AO202" t="e">
        <f>IF(DEGREES(ACOS(SIN(RADIANS(G202))*SIN(RADIANS(E192))+COS(RADIANS(G202))*COS(RADIANS(E192))*COS(RADIANS(AO182))))&gt;90,0,$F$4*$F$5/E191^2*(SIN(RADIANS(G202))*SIN(RADIANS(E192))+COS(RADIANS(G202))*COS(RADIANS(E192))*COS(RADIANS(AO182))))</f>
        <v>#DIV/0!</v>
      </c>
      <c r="AP202" t="e">
        <f>IF(DEGREES(ACOS(SIN(RADIANS(G202))*SIN(RADIANS(E192))+COS(RADIANS(G202))*COS(RADIANS(E192))*COS(RADIANS(AP182))))&gt;90,0,$F$4*$F$5/E191^2*(SIN(RADIANS(G202))*SIN(RADIANS(E192))+COS(RADIANS(G202))*COS(RADIANS(E192))*COS(RADIANS(AP182))))</f>
        <v>#DIV/0!</v>
      </c>
      <c r="AQ202" t="e">
        <f>IF(DEGREES(ACOS(SIN(RADIANS(G202))*SIN(RADIANS(E192))+COS(RADIANS(G202))*COS(RADIANS(E192))*COS(RADIANS(AQ182))))&gt;90,0,$F$4*$F$5/E191^2*(SIN(RADIANS(G202))*SIN(RADIANS(E192))+COS(RADIANS(G202))*COS(RADIANS(E192))*COS(RADIANS(AQ182))))</f>
        <v>#DIV/0!</v>
      </c>
      <c r="AR202" t="e">
        <f>IF(DEGREES(ACOS(SIN(RADIANS(G202))*SIN(RADIANS(E192))+COS(RADIANS(G202))*COS(RADIANS(E192))*COS(RADIANS(AR182))))&gt;90,0,$F$4*$F$5/E191^2*(SIN(RADIANS(G202))*SIN(RADIANS(E192))+COS(RADIANS(G202))*COS(RADIANS(E192))*COS(RADIANS(AR182))))</f>
        <v>#DIV/0!</v>
      </c>
    </row>
    <row r="204" spans="2:44" x14ac:dyDescent="0.5">
      <c r="H204" t="s">
        <v>769</v>
      </c>
      <c r="I204">
        <v>180</v>
      </c>
      <c r="J204">
        <v>170</v>
      </c>
      <c r="K204">
        <v>160</v>
      </c>
      <c r="L204">
        <v>150</v>
      </c>
      <c r="M204">
        <v>140</v>
      </c>
      <c r="N204">
        <v>130</v>
      </c>
      <c r="O204">
        <v>120</v>
      </c>
      <c r="P204">
        <v>110</v>
      </c>
      <c r="Q204">
        <v>100</v>
      </c>
      <c r="R204">
        <v>90</v>
      </c>
      <c r="S204">
        <v>80</v>
      </c>
      <c r="T204">
        <v>70</v>
      </c>
      <c r="U204">
        <v>60</v>
      </c>
      <c r="V204">
        <v>50</v>
      </c>
      <c r="W204">
        <v>40</v>
      </c>
      <c r="X204">
        <v>30</v>
      </c>
      <c r="Y204">
        <v>20</v>
      </c>
      <c r="Z204">
        <v>10</v>
      </c>
      <c r="AA204">
        <v>0</v>
      </c>
      <c r="AB204">
        <v>-10</v>
      </c>
      <c r="AC204">
        <v>-20</v>
      </c>
      <c r="AD204">
        <v>-30</v>
      </c>
      <c r="AE204">
        <v>-40</v>
      </c>
      <c r="AF204">
        <v>-50</v>
      </c>
      <c r="AG204">
        <v>-60</v>
      </c>
      <c r="AH204">
        <v>-70</v>
      </c>
      <c r="AI204">
        <v>-80</v>
      </c>
      <c r="AJ204">
        <v>-90</v>
      </c>
      <c r="AK204">
        <v>-100</v>
      </c>
      <c r="AL204">
        <v>-110</v>
      </c>
      <c r="AM204">
        <v>-120</v>
      </c>
      <c r="AN204">
        <v>-130</v>
      </c>
      <c r="AO204">
        <v>-140</v>
      </c>
      <c r="AP204">
        <v>-150</v>
      </c>
      <c r="AQ204">
        <v>-160</v>
      </c>
      <c r="AR204">
        <v>-170</v>
      </c>
    </row>
    <row r="205" spans="2:44" x14ac:dyDescent="0.5">
      <c r="H205" t="s">
        <v>779</v>
      </c>
      <c r="I205">
        <f>IF(ABS(I204-E217)&gt;180,IF(ABS(I204-E217)&gt;360,ABS(I204-E217)-360,360-ABS(I204-E217)),ABS(I204-E217))</f>
        <v>180</v>
      </c>
      <c r="J205">
        <f>IF(ABS(J204-E217)&gt;180,IF(ABS(J204-E217)&gt;360,ABS(J204-E217)-360,360-ABS(J204-E217)),ABS(J204-E217))</f>
        <v>170</v>
      </c>
      <c r="K205">
        <f>IF(ABS(K204-E217)&gt;180,IF(ABS(K204-E217)&gt;360,ABS(K204-E217)-360,360-ABS(K204-E217)),ABS(K204-E217))</f>
        <v>160</v>
      </c>
      <c r="L205">
        <f>IF(ABS(L204-E217)&gt;180,IF(ABS(L204-E217)&gt;360,ABS(L204-E217)-360,360-ABS(L204-E217)),ABS(L204-E217))</f>
        <v>150</v>
      </c>
      <c r="M205">
        <f>IF(ABS(M204-E217)&gt;180,IF(ABS(M204-E217)&gt;360,ABS(M204-E217)-360,360-ABS(M204-E217)),ABS(M204-E217))</f>
        <v>140</v>
      </c>
      <c r="N205">
        <f>IF(ABS(N204-E217)&gt;180,IF(ABS(N204-E217)&gt;360,ABS(N204-E217)-360,360-ABS(N204-E217)),ABS(N204-E217))</f>
        <v>130</v>
      </c>
      <c r="O205">
        <f>IF(ABS(O204-E217)&gt;180,IF(ABS(O204-E217)&gt;360,ABS(O204-E217)-360,360-ABS(O204-E217)),ABS(O204-E217))</f>
        <v>120</v>
      </c>
      <c r="P205">
        <f>IF(ABS(P204-E217)&gt;180,IF(ABS(P204-E217)&gt;360,ABS(P204-E217)-360,360-ABS(P204-E217)),ABS(P204-E217))</f>
        <v>110</v>
      </c>
      <c r="Q205">
        <f>IF(ABS(Q204-E217)&gt;180,IF(ABS(Q204-E217)&gt;360,ABS(Q204-E217)-360,360-ABS(Q204-E217)),ABS(Q204-E217))</f>
        <v>100</v>
      </c>
      <c r="R205">
        <f>IF(ABS(R204-E217)&gt;180,IF(ABS(R204-E217)&gt;360,ABS(R204-E217)-360,360-ABS(R204-E217)),ABS(R204-E217))</f>
        <v>90</v>
      </c>
      <c r="S205">
        <f>IF(ABS(S204-E217)&gt;180,IF(ABS(S204-E217)&gt;360,ABS(S204-E217)-360,360-ABS(S204-E217)),ABS(S204-E217))</f>
        <v>80</v>
      </c>
      <c r="T205">
        <f>IF(ABS(T204-E217)&gt;180,IF(ABS(T204-E217)&gt;360,ABS(T204-E217)-360,360-ABS(T204-E217)),ABS(T204-E217))</f>
        <v>70</v>
      </c>
      <c r="U205">
        <f>IF(ABS(U204-E217)&gt;180,IF(ABS(U204-E217)&gt;360,ABS(U204-E217)-360,360-ABS(U204-E217)),ABS(U204-E217))</f>
        <v>60</v>
      </c>
      <c r="V205">
        <f>IF(ABS(V204-E217)&gt;180,IF(ABS(V204-E217)&gt;360,ABS(V204-E217)-360,360-ABS(V204-E217)),ABS(V204-E217))</f>
        <v>50</v>
      </c>
      <c r="W205">
        <f>IF(ABS(W204-E217)&gt;180,IF(ABS(W204-E217)&gt;360,ABS(W204-E217)-360,360-ABS(W204-E217)),ABS(W204-E217))</f>
        <v>40</v>
      </c>
      <c r="X205">
        <f>IF(ABS(X204-E217)&gt;180,IF(ABS(X204-E217)&gt;360,ABS(X204-E217)-360,360-ABS(X204-E217)),ABS(X204-E217))</f>
        <v>30</v>
      </c>
      <c r="Y205">
        <f>IF(ABS(Y204-E217)&gt;180,IF(ABS(Y204-E217)&gt;360,ABS(Y204-E217)-360,360-ABS(Y204-E217)),ABS(Y204-E217))</f>
        <v>20</v>
      </c>
      <c r="Z205">
        <f>IF(ABS(Z204-E217)&gt;180,IF(ABS(Z204-E217)&gt;360,ABS(Z204-E217)-360,360-ABS(Z204-E217)),ABS(Z204-E217))</f>
        <v>10</v>
      </c>
      <c r="AA205">
        <f>IF(ABS(AA204-E217)&gt;180,IF(ABS(AA204-E217)&gt;360,ABS(AA204-E217)-360,360-ABS(AA204-E217)),ABS(AA204-E217))</f>
        <v>0</v>
      </c>
      <c r="AB205">
        <f>IF(ABS(AB204-E217)&gt;180,IF(ABS(AB204-E217)&gt;360,ABS(AB204-E217)-360,360-ABS(AB204-E217)),ABS(AB204-E217))</f>
        <v>10</v>
      </c>
      <c r="AC205">
        <f>IF(ABS(AC204-E217)&gt;180,IF(ABS(AC204-E217)&gt;360,ABS(AC204-E217)-360,360-ABS(AC204-E217)),ABS(AC204-E217))</f>
        <v>20</v>
      </c>
      <c r="AD205">
        <f>IF(ABS(AD204-E217)&gt;180,IF(ABS(AD204-E217)&gt;360,ABS(AD204-E217)-360,360-ABS(AD204-E217)),ABS(AD204-E217))</f>
        <v>30</v>
      </c>
      <c r="AE205">
        <f>IF(ABS(AE204-E217)&gt;180,IF(ABS(AE204-E217)&gt;360,ABS(AE204-E217)-360,360-ABS(AE204-E217)),ABS(AE204-E217))</f>
        <v>40</v>
      </c>
      <c r="AF205">
        <f>IF(ABS(AF204-E217)&gt;180,IF(ABS(AF204-E217)&gt;360,ABS(AF204-E217)-360,360-ABS(AF204-E217)),ABS(AF204-E217))</f>
        <v>50</v>
      </c>
      <c r="AG205">
        <f>IF(ABS(AG204-E217)&gt;180,IF(ABS(AG204-E217)&gt;360,ABS(AG204-E217)-360,360-ABS(AG204-E217)),ABS(AG204-E217))</f>
        <v>60</v>
      </c>
      <c r="AH205">
        <f>IF(ABS(AH204-E217)&gt;180,IF(ABS(AH204-E217)&gt;360,ABS(AH204-E217)-360,360-ABS(AH204-E217)),ABS(AH204-E217))</f>
        <v>70</v>
      </c>
      <c r="AI205">
        <f>IF(ABS(AI204-E217)&gt;180,IF(ABS(AI204-E217)&gt;360,ABS(AI204-E217)-360,360-ABS(AI204-E217)),ABS(AI204-E217))</f>
        <v>80</v>
      </c>
      <c r="AJ205">
        <f>IF(ABS(AJ204-E217)&gt;180,IF(ABS(AJ204-E217)&gt;360,ABS(AJ204-E217)-360,360-ABS(AJ204-E217)),ABS(AJ204-E217))</f>
        <v>90</v>
      </c>
      <c r="AK205">
        <f>IF(ABS(AK204-E217)&gt;180,IF(ABS(AK204-E217)&gt;360,ABS(AK204-E217)-360,360-ABS(AK204-E217)),ABS(AK204-E217))</f>
        <v>100</v>
      </c>
      <c r="AL205">
        <f>IF(ABS(AL204-E217)&gt;180,IF(ABS(AL204-E217)&gt;360,ABS(AL204-E217)-360,360-ABS(AL204-E217)),ABS(AL204-E217))</f>
        <v>110</v>
      </c>
      <c r="AM205">
        <f>IF(ABS(AM204-E217)&gt;180,IF(ABS(AM204-E217)&gt;360,ABS(AM204-E217)-360,360-ABS(AM204-E217)),ABS(AM204-E217))</f>
        <v>120</v>
      </c>
      <c r="AN205">
        <f>IF(ABS(AN204-E217)&gt;180,IF(ABS(AN204-E217)&gt;360,ABS(AN204-E217)-360,360-ABS(AN204-E217)),ABS(AN204-E217))</f>
        <v>130</v>
      </c>
      <c r="AO205">
        <f>IF(ABS(AO204-E217)&gt;180,IF(ABS(AO204-E217)&gt;360,ABS(AO204-E217)-360,360-ABS(AO204-E217)),ABS(AO204-E217))</f>
        <v>140</v>
      </c>
      <c r="AP205">
        <f>IF(ABS(AP204-E217)&gt;180,IF(ABS(AP204-E217)&gt;360,ABS(AP204-E217)-360,360-ABS(AP204-E217)),ABS(AP204-E217))</f>
        <v>150</v>
      </c>
      <c r="AQ205">
        <f>IF(ABS(AQ204-E217)&gt;180,IF(ABS(AQ204-E217)&gt;360,ABS(AQ204-E217)-360,360-ABS(AQ204-E217)),ABS(AQ204-E217))</f>
        <v>160</v>
      </c>
      <c r="AR205">
        <f>IF(ABS(AR204-E217)&gt;180,IF(ABS(AR204-E217)&gt;360,ABS(AR204-E217)-360,360-ABS(AR204-E217)),ABS(AR204-E217))</f>
        <v>170</v>
      </c>
    </row>
    <row r="206" spans="2:44" x14ac:dyDescent="0.5">
      <c r="G206" t="s">
        <v>734</v>
      </c>
    </row>
    <row r="207" spans="2:44" x14ac:dyDescent="0.5">
      <c r="B207" t="s">
        <v>788</v>
      </c>
      <c r="E207">
        <v>70</v>
      </c>
      <c r="G207">
        <v>90</v>
      </c>
      <c r="I207" t="e">
        <f>IF(DEGREES(ACOS(SIN(RADIANS(G207))*SIN(RADIANS(E215))+COS(RADIANS(G207))*COS(RADIANS(E215))*COS(RADIANS(I205))))&gt;90,0,$F$4*$F$5/E214^2*(SIN(RADIANS(G207))*SIN(RADIANS(E215))+COS(RADIANS(G207))*COS(RADIANS(E215))*COS(RADIANS(I205))))</f>
        <v>#DIV/0!</v>
      </c>
      <c r="J207" t="e">
        <f>IF(DEGREES(ACOS(SIN(RADIANS(G207))*SIN(RADIANS(E215))+COS(RADIANS(G207))*COS(RADIANS(E215))*COS(RADIANS(J205))))&gt;90,0,$F$4*$F$5/E214^2*(SIN(RADIANS(G207))*SIN(RADIANS(E215))+COS(RADIANS(G207))*COS(RADIANS(E215))*COS(RADIANS(J205))))</f>
        <v>#DIV/0!</v>
      </c>
      <c r="K207" t="e">
        <f>IF(DEGREES(ACOS(SIN(RADIANS(G207))*SIN(RADIANS(E215))+COS(RADIANS(G207))*COS(RADIANS(E215))*COS(RADIANS(K205))))&gt;90,0,$F$4*$F$5/E214^2*(SIN(RADIANS(G207))*SIN(RADIANS(E215))+COS(RADIANS(G207))*COS(RADIANS(E215))*COS(RADIANS(K205))))</f>
        <v>#DIV/0!</v>
      </c>
      <c r="L207" t="e">
        <f>IF(DEGREES(ACOS(SIN(RADIANS(G207))*SIN(RADIANS(E215))+COS(RADIANS(G207))*COS(RADIANS(E215))*COS(RADIANS(L205))))&gt;90,0,$F$4*$F$5/E214^2*(SIN(RADIANS(G207))*SIN(RADIANS(E215))+COS(RADIANS(G207))*COS(RADIANS(E215))*COS(RADIANS(L205))))</f>
        <v>#DIV/0!</v>
      </c>
      <c r="M207" t="e">
        <f>IF(DEGREES(ACOS(SIN(RADIANS(G207))*SIN(RADIANS(E215))+COS(RADIANS(G207))*COS(RADIANS(E215))*COS(RADIANS(M205))))&gt;90,0,$F$4*$F$5/E214^2*(SIN(RADIANS(G207))*SIN(RADIANS(E215))+COS(RADIANS(G207))*COS(RADIANS(E215))*COS(RADIANS(M205))))</f>
        <v>#DIV/0!</v>
      </c>
      <c r="N207" t="e">
        <f>IF(DEGREES(ACOS(SIN(RADIANS(G207))*SIN(RADIANS(E215))+COS(RADIANS(G207))*COS(RADIANS(E215))*COS(RADIANS(N205))))&gt;90,0,$F$4*$F$5/E214^2*(SIN(RADIANS(G207))*SIN(RADIANS(E215))+COS(RADIANS(G207))*COS(RADIANS(E215))*COS(RADIANS(N205))))</f>
        <v>#DIV/0!</v>
      </c>
      <c r="O207" t="e">
        <f>IF(DEGREES(ACOS(SIN(RADIANS(G207))*SIN(RADIANS(E215))+COS(RADIANS(G207))*COS(RADIANS(E215))*COS(RADIANS(O205))))&gt;90,0,$F$4*$F$5/E214^2*(SIN(RADIANS(G207))*SIN(RADIANS(E215))+COS(RADIANS(G207))*COS(RADIANS(E215))*COS(RADIANS(O205))))</f>
        <v>#DIV/0!</v>
      </c>
      <c r="P207" t="e">
        <f>IF(DEGREES(ACOS(SIN(RADIANS(G207))*SIN(RADIANS(E215))+COS(RADIANS(G207))*COS(RADIANS(E215))*COS(RADIANS(P205))))&gt;90,0,$F$4*$F$5/E214^2*(SIN(RADIANS(G207))*SIN(RADIANS(E215))+COS(RADIANS(G207))*COS(RADIANS(E215))*COS(RADIANS(P205))))</f>
        <v>#DIV/0!</v>
      </c>
      <c r="Q207" t="e">
        <f>IF(DEGREES(ACOS(SIN(RADIANS(G207))*SIN(RADIANS(E215))+COS(RADIANS(G207))*COS(RADIANS(E215))*COS(RADIANS(Q205))))&gt;90,0,$F$4*$F$5/E214^2*(SIN(RADIANS(G207))*SIN(RADIANS(E215))+COS(RADIANS(G207))*COS(RADIANS(E215))*COS(RADIANS(Q205))))</f>
        <v>#DIV/0!</v>
      </c>
      <c r="R207" t="e">
        <f>IF(DEGREES(ACOS(SIN(RADIANS(G207))*SIN(RADIANS(E215))+COS(RADIANS(G207))*COS(RADIANS(E215))*COS(RADIANS(R205))))&gt;90,0,$F$4*$F$5/E214^2*(SIN(RADIANS(G207))*SIN(RADIANS(E215))+COS(RADIANS(G207))*COS(RADIANS(E215))*COS(RADIANS(R205))))</f>
        <v>#DIV/0!</v>
      </c>
      <c r="S207" t="e">
        <f>IF(DEGREES(ACOS(SIN(RADIANS(G207))*SIN(RADIANS(E215))+COS(RADIANS(G207))*COS(RADIANS(E215))*COS(RADIANS(S205))))&gt;90,0,$F$4*$F$5/E214^2*(SIN(RADIANS(G207))*SIN(RADIANS(E215))+COS(RADIANS(G207))*COS(RADIANS(E215))*COS(RADIANS(S205))))</f>
        <v>#DIV/0!</v>
      </c>
      <c r="T207" t="e">
        <f>IF(DEGREES(ACOS(SIN(RADIANS(G207))*SIN(RADIANS(E215))+COS(RADIANS(G207))*COS(RADIANS(E215))*COS(RADIANS(T205))))&gt;90,0,$F$4*$F$5/E214^2*(SIN(RADIANS(G207))*SIN(RADIANS(E215))+COS(RADIANS(G207))*COS(RADIANS(E215))*COS(RADIANS(T205))))</f>
        <v>#DIV/0!</v>
      </c>
      <c r="U207" t="e">
        <f>IF(DEGREES(ACOS(SIN(RADIANS(G207))*SIN(RADIANS(E215))+COS(RADIANS(G207))*COS(RADIANS(E215))*COS(RADIANS(U205))))&gt;90,0,$F$4*$F$5/E214^2*(SIN(RADIANS(G207))*SIN(RADIANS(E215))+COS(RADIANS(G207))*COS(RADIANS(E215))*COS(RADIANS(U205))))</f>
        <v>#DIV/0!</v>
      </c>
      <c r="V207" t="e">
        <f>IF(DEGREES(ACOS(SIN(RADIANS(G207))*SIN(RADIANS(E215))+COS(RADIANS(G207))*COS(RADIANS(E215))*COS(RADIANS(V205))))&gt;90,0,$F$4*$F$5/E214^2*(SIN(RADIANS(G207))*SIN(RADIANS(E215))+COS(RADIANS(G207))*COS(RADIANS(E215))*COS(RADIANS(V205))))</f>
        <v>#DIV/0!</v>
      </c>
      <c r="W207" t="e">
        <f>IF(DEGREES(ACOS(SIN(RADIANS(G207))*SIN(RADIANS(E215))+COS(RADIANS(G207))*COS(RADIANS(E215))*COS(RADIANS(W205))))&gt;90,0,$F$4*$F$5/E214^2*(SIN(RADIANS(G207))*SIN(RADIANS(E215))+COS(RADIANS(G207))*COS(RADIANS(E215))*COS(RADIANS(W205))))</f>
        <v>#DIV/0!</v>
      </c>
      <c r="X207" t="e">
        <f>IF(DEGREES(ACOS(SIN(RADIANS(G207))*SIN(RADIANS(E215))+COS(RADIANS(G207))*COS(RADIANS(E215))*COS(RADIANS(X205))))&gt;90,0,$F$4*$F$5/E214^2*(SIN(RADIANS(G207))*SIN(RADIANS(E215))+COS(RADIANS(G207))*COS(RADIANS(E215))*COS(RADIANS(X205))))</f>
        <v>#DIV/0!</v>
      </c>
      <c r="Y207" t="e">
        <f>IF(DEGREES(ACOS(SIN(RADIANS(G207))*SIN(RADIANS(E215))+COS(RADIANS(G207))*COS(RADIANS(E215))*COS(RADIANS(Y205))))&gt;90,0,$F$4*$F$5/E214^2*(SIN(RADIANS(G207))*SIN(RADIANS(E215))+COS(RADIANS(G207))*COS(RADIANS(E215))*COS(RADIANS(Y205))))</f>
        <v>#DIV/0!</v>
      </c>
      <c r="Z207" t="e">
        <f>IF(DEGREES(ACOS(SIN(RADIANS(G207))*SIN(RADIANS(E215))+COS(RADIANS(G207))*COS(RADIANS(E215))*COS(RADIANS(Z205))))&gt;90,0,$F$4*$F$5/E214^2*(SIN(RADIANS(G207))*SIN(RADIANS(E215))+COS(RADIANS(G207))*COS(RADIANS(E215))*COS(RADIANS(Z205))))</f>
        <v>#DIV/0!</v>
      </c>
      <c r="AA207" t="e">
        <f>IF(DEGREES(ACOS(SIN(RADIANS(G207))*SIN(RADIANS(E215))+COS(RADIANS(G207))*COS(RADIANS(E215))*COS(RADIANS(AA205))))&gt;90,0,$F$4*$F$5/E214^2*(SIN(RADIANS(G207))*SIN(RADIANS(E215))+COS(RADIANS(G207))*COS(RADIANS(E215))*COS(RADIANS(AA205))))</f>
        <v>#DIV/0!</v>
      </c>
      <c r="AB207" t="e">
        <f>IF(DEGREES(ACOS(SIN(RADIANS(G207))*SIN(RADIANS(E215))+COS(RADIANS(G207))*COS(RADIANS(E215))*COS(RADIANS(AB205))))&gt;90,0,$F$4*$F$5/E214^2*(SIN(RADIANS(G207))*SIN(RADIANS(E215))+COS(RADIANS(G207))*COS(RADIANS(E215))*COS(RADIANS(AB205))))</f>
        <v>#DIV/0!</v>
      </c>
      <c r="AC207" t="e">
        <f>IF(DEGREES(ACOS(SIN(RADIANS(G207))*SIN(RADIANS(E215))+COS(RADIANS(G207))*COS(RADIANS(E215))*COS(RADIANS(AC205))))&gt;90,0,$F$4*$F$5/E214^2*(SIN(RADIANS(G207))*SIN(RADIANS(E215))+COS(RADIANS(G207))*COS(RADIANS(E215))*COS(RADIANS(AC205))))</f>
        <v>#DIV/0!</v>
      </c>
      <c r="AD207" t="e">
        <f>IF(DEGREES(ACOS(SIN(RADIANS(G207))*SIN(RADIANS(E215))+COS(RADIANS(G207))*COS(RADIANS(E215))*COS(RADIANS(AD205))))&gt;90,0,$F$4*$F$5/E214^2*(SIN(RADIANS(G207))*SIN(RADIANS(E215))+COS(RADIANS(G207))*COS(RADIANS(E215))*COS(RADIANS(AD205))))</f>
        <v>#DIV/0!</v>
      </c>
      <c r="AE207" t="e">
        <f>IF(DEGREES(ACOS(SIN(RADIANS(G207))*SIN(RADIANS(E215))+COS(RADIANS(G207))*COS(RADIANS(E215))*COS(RADIANS(AE205))))&gt;90,0,$F$4*$F$5/E214^2*(SIN(RADIANS(G207))*SIN(RADIANS(E215))+COS(RADIANS(G207))*COS(RADIANS(E215))*COS(RADIANS(AE205))))</f>
        <v>#DIV/0!</v>
      </c>
      <c r="AF207" t="e">
        <f>IF(DEGREES(ACOS(SIN(RADIANS(G207))*SIN(RADIANS(E215))+COS(RADIANS(G207))*COS(RADIANS(E215))*COS(RADIANS(AF205))))&gt;90,0,$F$4*$F$5/E214^2*(SIN(RADIANS(G207))*SIN(RADIANS(E215))+COS(RADIANS(G207))*COS(RADIANS(E215))*COS(RADIANS(AF205))))</f>
        <v>#DIV/0!</v>
      </c>
      <c r="AG207" t="e">
        <f>IF(DEGREES(ACOS(SIN(RADIANS(G207))*SIN(RADIANS(E215))+COS(RADIANS(G207))*COS(RADIANS(E215))*COS(RADIANS(AG205))))&gt;90,0,$F$4*$F$5/E214^2*(SIN(RADIANS(G207))*SIN(RADIANS(E215))+COS(RADIANS(G207))*COS(RADIANS(E215))*COS(RADIANS(AG205))))</f>
        <v>#DIV/0!</v>
      </c>
      <c r="AH207" t="e">
        <f>IF(DEGREES(ACOS(SIN(RADIANS(G207))*SIN(RADIANS(E215))+COS(RADIANS(G207))*COS(RADIANS(E215))*COS(RADIANS(AH205))))&gt;90,0,$F$4*$F$5/E214^2*(SIN(RADIANS(G207))*SIN(RADIANS(E215))+COS(RADIANS(G207))*COS(RADIANS(E215))*COS(RADIANS(AH205))))</f>
        <v>#DIV/0!</v>
      </c>
      <c r="AI207" t="e">
        <f>IF(DEGREES(ACOS(SIN(RADIANS(G207))*SIN(RADIANS(E215))+COS(RADIANS(G207))*COS(RADIANS(E215))*COS(RADIANS(AI205))))&gt;90,0,$F$4*$F$5/E214^2*(SIN(RADIANS(G207))*SIN(RADIANS(E215))+COS(RADIANS(G207))*COS(RADIANS(E215))*COS(RADIANS(AI205))))</f>
        <v>#DIV/0!</v>
      </c>
      <c r="AJ207" t="e">
        <f>IF(DEGREES(ACOS(SIN(RADIANS(G207))*SIN(RADIANS(E215))+COS(RADIANS(G207))*COS(RADIANS(E215))*COS(RADIANS(AJ205))))&gt;90,0,$F$4*$F$5/E214^2*(SIN(RADIANS(G207))*SIN(RADIANS(E215))+COS(RADIANS(G207))*COS(RADIANS(E215))*COS(RADIANS(AJ205))))</f>
        <v>#DIV/0!</v>
      </c>
      <c r="AK207" t="e">
        <f>IF(DEGREES(ACOS(SIN(RADIANS(G207))*SIN(RADIANS(E215))+COS(RADIANS(G207))*COS(RADIANS(E215))*COS(RADIANS(AK205))))&gt;90,0,$F$4*$F$5/E214^2*(SIN(RADIANS(G207))*SIN(RADIANS(E215))+COS(RADIANS(G207))*COS(RADIANS(E215))*COS(RADIANS(AK205))))</f>
        <v>#DIV/0!</v>
      </c>
      <c r="AL207" t="e">
        <f>IF(DEGREES(ACOS(SIN(RADIANS(G207))*SIN(RADIANS(E215))+COS(RADIANS(G207))*COS(RADIANS(E215))*COS(RADIANS(AL205))))&gt;90,0,$F$4*$F$5/E214^2*(SIN(RADIANS(G207))*SIN(RADIANS(E215))+COS(RADIANS(G207))*COS(RADIANS(E215))*COS(RADIANS(AL205))))</f>
        <v>#DIV/0!</v>
      </c>
      <c r="AM207" t="e">
        <f>IF(DEGREES(ACOS(SIN(RADIANS(G207))*SIN(RADIANS(E215))+COS(RADIANS(G207))*COS(RADIANS(E215))*COS(RADIANS(AM205))))&gt;90,0,$F$4*$F$5/E214^2*(SIN(RADIANS(G207))*SIN(RADIANS(E215))+COS(RADIANS(G207))*COS(RADIANS(E215))*COS(RADIANS(AM205))))</f>
        <v>#DIV/0!</v>
      </c>
      <c r="AN207" t="e">
        <f>IF(DEGREES(ACOS(SIN(RADIANS(G207))*SIN(RADIANS(E215))+COS(RADIANS(G207))*COS(RADIANS(E215))*COS(RADIANS(AN205))))&gt;90,0,$F$4*$F$5/E214^2*(SIN(RADIANS(G207))*SIN(RADIANS(E215))+COS(RADIANS(G207))*COS(RADIANS(E215))*COS(RADIANS(AN205))))</f>
        <v>#DIV/0!</v>
      </c>
      <c r="AO207" t="e">
        <f>IF(DEGREES(ACOS(SIN(RADIANS(G207))*SIN(RADIANS(E215))+COS(RADIANS(G207))*COS(RADIANS(E215))*COS(RADIANS(AO205))))&gt;90,0,$F$4*$F$5/E214^2*(SIN(RADIANS(G207))*SIN(RADIANS(E215))+COS(RADIANS(G207))*COS(RADIANS(E215))*COS(RADIANS(AO205))))</f>
        <v>#DIV/0!</v>
      </c>
      <c r="AP207" t="e">
        <f>IF(DEGREES(ACOS(SIN(RADIANS(G207))*SIN(RADIANS(E215))+COS(RADIANS(G207))*COS(RADIANS(E215))*COS(RADIANS(AP205))))&gt;90,0,$F$4*$F$5/E214^2*(SIN(RADIANS(G207))*SIN(RADIANS(E215))+COS(RADIANS(G207))*COS(RADIANS(E215))*COS(RADIANS(AP205))))</f>
        <v>#DIV/0!</v>
      </c>
      <c r="AQ207" t="e">
        <f>IF(DEGREES(ACOS(SIN(RADIANS(G207))*SIN(RADIANS(E215))+COS(RADIANS(G207))*COS(RADIANS(E215))*COS(RADIANS(AQ205))))&gt;90,0,$F$4*$F$5/E214^2*(SIN(RADIANS(G207))*SIN(RADIANS(E215))+COS(RADIANS(G207))*COS(RADIANS(E215))*COS(RADIANS(AQ205))))</f>
        <v>#DIV/0!</v>
      </c>
      <c r="AR207" t="e">
        <f>IF(DEGREES(ACOS(SIN(RADIANS(G207))*SIN(RADIANS(E215))+COS(RADIANS(G207))*COS(RADIANS(E215))*COS(RADIANS(AR205))))&gt;90,0,$F$4*$F$5/E214^2*(SIN(RADIANS(G207))*SIN(RADIANS(E215))+COS(RADIANS(G207))*COS(RADIANS(E215))*COS(RADIANS(AR205))))</f>
        <v>#DIV/0!</v>
      </c>
    </row>
    <row r="208" spans="2:44" x14ac:dyDescent="0.5">
      <c r="B208" t="s">
        <v>726</v>
      </c>
      <c r="E208" cm="1">
        <f t="array" ref="E208">INDEX($D$1751:$AM$1751,0,MATCH(E207-IF(E207&lt;360,0,360),$D$1700:$AM$1700,0))+IF(E207&gt;350,360,0)</f>
        <v>70</v>
      </c>
      <c r="G208">
        <v>80</v>
      </c>
      <c r="I208">
        <f>IF(DEGREES(ACOS(SIN(RADIANS(G208))*SIN(RADIANS(E215))+COS(RADIANS(G208))*COS(RADIANS(E215))*COS(RADIANS(I205))))&gt;90,0,$F$4*$F$5/E214^2*(SIN(RADIANS(G208))*SIN(RADIANS(E215))+COS(RADIANS(G208))*COS(RADIANS(E215))*COS(RADIANS(I205))))</f>
        <v>0</v>
      </c>
      <c r="J208">
        <f>IF(DEGREES(ACOS(SIN(RADIANS(G208))*SIN(RADIANS(E215))+COS(RADIANS(G208))*COS(RADIANS(E215))*COS(RADIANS(J205))))&gt;90,0,$F$4*$F$5/E214^2*(SIN(RADIANS(G208))*SIN(RADIANS(E215))+COS(RADIANS(G208))*COS(RADIANS(E215))*COS(RADIANS(J205))))</f>
        <v>0</v>
      </c>
      <c r="K208">
        <f>IF(DEGREES(ACOS(SIN(RADIANS(G208))*SIN(RADIANS(E215))+COS(RADIANS(G208))*COS(RADIANS(E215))*COS(RADIANS(K205))))&gt;90,0,$F$4*$F$5/E214^2*(SIN(RADIANS(G208))*SIN(RADIANS(E215))+COS(RADIANS(G208))*COS(RADIANS(E215))*COS(RADIANS(K205))))</f>
        <v>0</v>
      </c>
      <c r="L208">
        <f>IF(DEGREES(ACOS(SIN(RADIANS(G208))*SIN(RADIANS(E215))+COS(RADIANS(G208))*COS(RADIANS(E215))*COS(RADIANS(L205))))&gt;90,0,$F$4*$F$5/E214^2*(SIN(RADIANS(G208))*SIN(RADIANS(E215))+COS(RADIANS(G208))*COS(RADIANS(E215))*COS(RADIANS(L205))))</f>
        <v>0</v>
      </c>
      <c r="M208">
        <f>IF(DEGREES(ACOS(SIN(RADIANS(G208))*SIN(RADIANS(E215))+COS(RADIANS(G208))*COS(RADIANS(E215))*COS(RADIANS(M205))))&gt;90,0,$F$4*$F$5/E214^2*(SIN(RADIANS(G208))*SIN(RADIANS(E215))+COS(RADIANS(G208))*COS(RADIANS(E215))*COS(RADIANS(M205))))</f>
        <v>0</v>
      </c>
      <c r="N208">
        <f>IF(DEGREES(ACOS(SIN(RADIANS(G208))*SIN(RADIANS(E215))+COS(RADIANS(G208))*COS(RADIANS(E215))*COS(RADIANS(N205))))&gt;90,0,$F$4*$F$5/E214^2*(SIN(RADIANS(G208))*SIN(RADIANS(E215))+COS(RADIANS(G208))*COS(RADIANS(E215))*COS(RADIANS(N205))))</f>
        <v>0</v>
      </c>
      <c r="O208">
        <f>IF(DEGREES(ACOS(SIN(RADIANS(G208))*SIN(RADIANS(E215))+COS(RADIANS(G208))*COS(RADIANS(E215))*COS(RADIANS(O205))))&gt;90,0,$F$4*$F$5/E214^2*(SIN(RADIANS(G208))*SIN(RADIANS(E215))+COS(RADIANS(G208))*COS(RADIANS(E215))*COS(RADIANS(O205))))</f>
        <v>0</v>
      </c>
      <c r="P208">
        <f>IF(DEGREES(ACOS(SIN(RADIANS(G208))*SIN(RADIANS(E215))+COS(RADIANS(G208))*COS(RADIANS(E215))*COS(RADIANS(P205))))&gt;90,0,$F$4*$F$5/E214^2*(SIN(RADIANS(G208))*SIN(RADIANS(E215))+COS(RADIANS(G208))*COS(RADIANS(E215))*COS(RADIANS(P205))))</f>
        <v>0</v>
      </c>
      <c r="Q208">
        <f>IF(DEGREES(ACOS(SIN(RADIANS(G208))*SIN(RADIANS(E215))+COS(RADIANS(G208))*COS(RADIANS(E215))*COS(RADIANS(Q205))))&gt;90,0,$F$4*$F$5/E214^2*(SIN(RADIANS(G208))*SIN(RADIANS(E215))+COS(RADIANS(G208))*COS(RADIANS(E215))*COS(RADIANS(Q205))))</f>
        <v>0</v>
      </c>
      <c r="R208" t="e">
        <f>IF(DEGREES(ACOS(SIN(RADIANS(G208))*SIN(RADIANS(E215))+COS(RADIANS(G208))*COS(RADIANS(E215))*COS(RADIANS(R205))))&gt;90,0,$F$4*$F$5/E214^2*(SIN(RADIANS(G208))*SIN(RADIANS(E215))+COS(RADIANS(G208))*COS(RADIANS(E215))*COS(RADIANS(R205))))</f>
        <v>#DIV/0!</v>
      </c>
      <c r="S208" t="e">
        <f>IF(DEGREES(ACOS(SIN(RADIANS(G208))*SIN(RADIANS(E215))+COS(RADIANS(G208))*COS(RADIANS(E215))*COS(RADIANS(S205))))&gt;90,0,$F$4*$F$5/E214^2*(SIN(RADIANS(G208))*SIN(RADIANS(E215))+COS(RADIANS(G208))*COS(RADIANS(E215))*COS(RADIANS(S205))))</f>
        <v>#DIV/0!</v>
      </c>
      <c r="T208" t="e">
        <f>IF(DEGREES(ACOS(SIN(RADIANS(G208))*SIN(RADIANS(E215))+COS(RADIANS(G208))*COS(RADIANS(E215))*COS(RADIANS(T205))))&gt;90,0,$F$4*$F$5/E214^2*(SIN(RADIANS(G208))*SIN(RADIANS(E215))+COS(RADIANS(G208))*COS(RADIANS(E215))*COS(RADIANS(T205))))</f>
        <v>#DIV/0!</v>
      </c>
      <c r="U208" t="e">
        <f>IF(DEGREES(ACOS(SIN(RADIANS(G208))*SIN(RADIANS(E215))+COS(RADIANS(G208))*COS(RADIANS(E215))*COS(RADIANS(U205))))&gt;90,0,$F$4*$F$5/E214^2*(SIN(RADIANS(G208))*SIN(RADIANS(E215))+COS(RADIANS(G208))*COS(RADIANS(E215))*COS(RADIANS(U205))))</f>
        <v>#DIV/0!</v>
      </c>
      <c r="V208" t="e">
        <f>IF(DEGREES(ACOS(SIN(RADIANS(G208))*SIN(RADIANS(E215))+COS(RADIANS(G208))*COS(RADIANS(E215))*COS(RADIANS(V205))))&gt;90,0,$F$4*$F$5/E214^2*(SIN(RADIANS(G208))*SIN(RADIANS(E215))+COS(RADIANS(G208))*COS(RADIANS(E215))*COS(RADIANS(V205))))</f>
        <v>#DIV/0!</v>
      </c>
      <c r="W208" t="e">
        <f>IF(DEGREES(ACOS(SIN(RADIANS(G208))*SIN(RADIANS(E215))+COS(RADIANS(G208))*COS(RADIANS(E215))*COS(RADIANS(W205))))&gt;90,0,$F$4*$F$5/E214^2*(SIN(RADIANS(G208))*SIN(RADIANS(E215))+COS(RADIANS(G208))*COS(RADIANS(E215))*COS(RADIANS(W205))))</f>
        <v>#DIV/0!</v>
      </c>
      <c r="X208" t="e">
        <f>IF(DEGREES(ACOS(SIN(RADIANS(G208))*SIN(RADIANS(E215))+COS(RADIANS(G208))*COS(RADIANS(E215))*COS(RADIANS(X205))))&gt;90,0,$F$4*$F$5/E214^2*(SIN(RADIANS(G208))*SIN(RADIANS(E215))+COS(RADIANS(G208))*COS(RADIANS(E215))*COS(RADIANS(X205))))</f>
        <v>#DIV/0!</v>
      </c>
      <c r="Y208" t="e">
        <f>IF(DEGREES(ACOS(SIN(RADIANS(G208))*SIN(RADIANS(E215))+COS(RADIANS(G208))*COS(RADIANS(E215))*COS(RADIANS(Y205))))&gt;90,0,$F$4*$F$5/E214^2*(SIN(RADIANS(G208))*SIN(RADIANS(E215))+COS(RADIANS(G208))*COS(RADIANS(E215))*COS(RADIANS(Y205))))</f>
        <v>#DIV/0!</v>
      </c>
      <c r="Z208" t="e">
        <f>IF(DEGREES(ACOS(SIN(RADIANS(G208))*SIN(RADIANS(E215))+COS(RADIANS(G208))*COS(RADIANS(E215))*COS(RADIANS(Z205))))&gt;90,0,$F$4*$F$5/E214^2*(SIN(RADIANS(G208))*SIN(RADIANS(E215))+COS(RADIANS(G208))*COS(RADIANS(E215))*COS(RADIANS(Z205))))</f>
        <v>#DIV/0!</v>
      </c>
      <c r="AA208" t="e">
        <f>IF(DEGREES(ACOS(SIN(RADIANS(G208))*SIN(RADIANS(E215))+COS(RADIANS(G208))*COS(RADIANS(E215))*COS(RADIANS(AA205))))&gt;90,0,$F$4*$F$5/E214^2*(SIN(RADIANS(G208))*SIN(RADIANS(E215))+COS(RADIANS(G208))*COS(RADIANS(E215))*COS(RADIANS(AA205))))</f>
        <v>#DIV/0!</v>
      </c>
      <c r="AB208" t="e">
        <f>IF(DEGREES(ACOS(SIN(RADIANS(G208))*SIN(RADIANS(E215))+COS(RADIANS(G208))*COS(RADIANS(E215))*COS(RADIANS(AB205))))&gt;90,0,$F$4*$F$5/E214^2*(SIN(RADIANS(G208))*SIN(RADIANS(E215))+COS(RADIANS(G208))*COS(RADIANS(E215))*COS(RADIANS(AB205))))</f>
        <v>#DIV/0!</v>
      </c>
      <c r="AC208" t="e">
        <f>IF(DEGREES(ACOS(SIN(RADIANS(G208))*SIN(RADIANS(E215))+COS(RADIANS(G208))*COS(RADIANS(E215))*COS(RADIANS(AC205))))&gt;90,0,$F$4*$F$5/E214^2*(SIN(RADIANS(G208))*SIN(RADIANS(E215))+COS(RADIANS(G208))*COS(RADIANS(E215))*COS(RADIANS(AC205))))</f>
        <v>#DIV/0!</v>
      </c>
      <c r="AD208" t="e">
        <f>IF(DEGREES(ACOS(SIN(RADIANS(G208))*SIN(RADIANS(E215))+COS(RADIANS(G208))*COS(RADIANS(E215))*COS(RADIANS(AD205))))&gt;90,0,$F$4*$F$5/E214^2*(SIN(RADIANS(G208))*SIN(RADIANS(E215))+COS(RADIANS(G208))*COS(RADIANS(E215))*COS(RADIANS(AD205))))</f>
        <v>#DIV/0!</v>
      </c>
      <c r="AE208" t="e">
        <f>IF(DEGREES(ACOS(SIN(RADIANS(G208))*SIN(RADIANS(E215))+COS(RADIANS(G208))*COS(RADIANS(E215))*COS(RADIANS(AE205))))&gt;90,0,$F$4*$F$5/E214^2*(SIN(RADIANS(G208))*SIN(RADIANS(E215))+COS(RADIANS(G208))*COS(RADIANS(E215))*COS(RADIANS(AE205))))</f>
        <v>#DIV/0!</v>
      </c>
      <c r="AF208" t="e">
        <f>IF(DEGREES(ACOS(SIN(RADIANS(G208))*SIN(RADIANS(E215))+COS(RADIANS(G208))*COS(RADIANS(E215))*COS(RADIANS(AF205))))&gt;90,0,$F$4*$F$5/E214^2*(SIN(RADIANS(G208))*SIN(RADIANS(E215))+COS(RADIANS(G208))*COS(RADIANS(E215))*COS(RADIANS(AF205))))</f>
        <v>#DIV/0!</v>
      </c>
      <c r="AG208" t="e">
        <f>IF(DEGREES(ACOS(SIN(RADIANS(G208))*SIN(RADIANS(E215))+COS(RADIANS(G208))*COS(RADIANS(E215))*COS(RADIANS(AG205))))&gt;90,0,$F$4*$F$5/E214^2*(SIN(RADIANS(G208))*SIN(RADIANS(E215))+COS(RADIANS(G208))*COS(RADIANS(E215))*COS(RADIANS(AG205))))</f>
        <v>#DIV/0!</v>
      </c>
      <c r="AH208" t="e">
        <f>IF(DEGREES(ACOS(SIN(RADIANS(G208))*SIN(RADIANS(E215))+COS(RADIANS(G208))*COS(RADIANS(E215))*COS(RADIANS(AH205))))&gt;90,0,$F$4*$F$5/E214^2*(SIN(RADIANS(G208))*SIN(RADIANS(E215))+COS(RADIANS(G208))*COS(RADIANS(E215))*COS(RADIANS(AH205))))</f>
        <v>#DIV/0!</v>
      </c>
      <c r="AI208" t="e">
        <f>IF(DEGREES(ACOS(SIN(RADIANS(G208))*SIN(RADIANS(E215))+COS(RADIANS(G208))*COS(RADIANS(E215))*COS(RADIANS(AI205))))&gt;90,0,$F$4*$F$5/E214^2*(SIN(RADIANS(G208))*SIN(RADIANS(E215))+COS(RADIANS(G208))*COS(RADIANS(E215))*COS(RADIANS(AI205))))</f>
        <v>#DIV/0!</v>
      </c>
      <c r="AJ208" t="e">
        <f>IF(DEGREES(ACOS(SIN(RADIANS(G208))*SIN(RADIANS(E215))+COS(RADIANS(G208))*COS(RADIANS(E215))*COS(RADIANS(AJ205))))&gt;90,0,$F$4*$F$5/E214^2*(SIN(RADIANS(G208))*SIN(RADIANS(E215))+COS(RADIANS(G208))*COS(RADIANS(E215))*COS(RADIANS(AJ205))))</f>
        <v>#DIV/0!</v>
      </c>
      <c r="AK208">
        <f>IF(DEGREES(ACOS(SIN(RADIANS(G208))*SIN(RADIANS(E215))+COS(RADIANS(G208))*COS(RADIANS(E215))*COS(RADIANS(AK205))))&gt;90,0,$F$4*$F$5/E214^2*(SIN(RADIANS(G208))*SIN(RADIANS(E215))+COS(RADIANS(G208))*COS(RADIANS(E215))*COS(RADIANS(AK205))))</f>
        <v>0</v>
      </c>
      <c r="AL208">
        <f>IF(DEGREES(ACOS(SIN(RADIANS(G208))*SIN(RADIANS(E215))+COS(RADIANS(G208))*COS(RADIANS(E215))*COS(RADIANS(AL205))))&gt;90,0,$F$4*$F$5/E214^2*(SIN(RADIANS(G208))*SIN(RADIANS(E215))+COS(RADIANS(G208))*COS(RADIANS(E215))*COS(RADIANS(AL205))))</f>
        <v>0</v>
      </c>
      <c r="AM208">
        <f>IF(DEGREES(ACOS(SIN(RADIANS(G208))*SIN(RADIANS(E215))+COS(RADIANS(G208))*COS(RADIANS(E215))*COS(RADIANS(AM205))))&gt;90,0,$F$4*$F$5/E214^2*(SIN(RADIANS(G208))*SIN(RADIANS(E215))+COS(RADIANS(G208))*COS(RADIANS(E215))*COS(RADIANS(AM205))))</f>
        <v>0</v>
      </c>
      <c r="AN208">
        <f>IF(DEGREES(ACOS(SIN(RADIANS(G208))*SIN(RADIANS(E215))+COS(RADIANS(G208))*COS(RADIANS(E215))*COS(RADIANS(AN205))))&gt;90,0,$F$4*$F$5/E214^2*(SIN(RADIANS(G208))*SIN(RADIANS(E215))+COS(RADIANS(G208))*COS(RADIANS(E215))*COS(RADIANS(AN205))))</f>
        <v>0</v>
      </c>
      <c r="AO208">
        <f>IF(DEGREES(ACOS(SIN(RADIANS(G208))*SIN(RADIANS(E215))+COS(RADIANS(G208))*COS(RADIANS(E215))*COS(RADIANS(AO205))))&gt;90,0,$F$4*$F$5/E214^2*(SIN(RADIANS(G208))*SIN(RADIANS(E215))+COS(RADIANS(G208))*COS(RADIANS(E215))*COS(RADIANS(AO205))))</f>
        <v>0</v>
      </c>
      <c r="AP208">
        <f>IF(DEGREES(ACOS(SIN(RADIANS(G208))*SIN(RADIANS(E215))+COS(RADIANS(G208))*COS(RADIANS(E215))*COS(RADIANS(AP205))))&gt;90,0,$F$4*$F$5/E214^2*(SIN(RADIANS(G208))*SIN(RADIANS(E215))+COS(RADIANS(G208))*COS(RADIANS(E215))*COS(RADIANS(AP205))))</f>
        <v>0</v>
      </c>
      <c r="AQ208">
        <f>IF(DEGREES(ACOS(SIN(RADIANS(G208))*SIN(RADIANS(E215))+COS(RADIANS(G208))*COS(RADIANS(E215))*COS(RADIANS(AQ205))))&gt;90,0,$F$4*$F$5/E214^2*(SIN(RADIANS(G208))*SIN(RADIANS(E215))+COS(RADIANS(G208))*COS(RADIANS(E215))*COS(RADIANS(AQ205))))</f>
        <v>0</v>
      </c>
      <c r="AR208">
        <f>IF(DEGREES(ACOS(SIN(RADIANS(G208))*SIN(RADIANS(E215))+COS(RADIANS(G208))*COS(RADIANS(E215))*COS(RADIANS(AR205))))&gt;90,0,$F$4*$F$5/E214^2*(SIN(RADIANS(G208))*SIN(RADIANS(E215))+COS(RADIANS(G208))*COS(RADIANS(E215))*COS(RADIANS(AR205))))</f>
        <v>0</v>
      </c>
    </row>
    <row r="209" spans="2:44" x14ac:dyDescent="0.5">
      <c r="B209" s="40" t="s">
        <v>781</v>
      </c>
      <c r="E209">
        <f>IF(E208-$F$13&lt;0,E208-$F$13+360,IF(E208-$F$13&gt;360,E208-$F$13-360,E208-$F$13))</f>
        <v>160</v>
      </c>
      <c r="G209">
        <v>70</v>
      </c>
      <c r="I209">
        <f>IF(DEGREES(ACOS(SIN(RADIANS(G209))*SIN(RADIANS(E215))+COS(RADIANS(G209))*COS(RADIANS(E215))*COS(RADIANS(I205))))&gt;90,0,$F$4*$F$5/E214^2*(SIN(RADIANS(G209))*SIN(RADIANS(E215))+COS(RADIANS(G209))*COS(RADIANS(E215))*COS(RADIANS(I205))))</f>
        <v>0</v>
      </c>
      <c r="J209">
        <f>IF(DEGREES(ACOS(SIN(RADIANS(G209))*SIN(RADIANS(E215))+COS(RADIANS(G209))*COS(RADIANS(E215))*COS(RADIANS(J205))))&gt;90,0,$F$4*$F$5/E214^2*(SIN(RADIANS(G209))*SIN(RADIANS(E215))+COS(RADIANS(G209))*COS(RADIANS(E215))*COS(RADIANS(J205))))</f>
        <v>0</v>
      </c>
      <c r="K209">
        <f>IF(DEGREES(ACOS(SIN(RADIANS(G209))*SIN(RADIANS(E215))+COS(RADIANS(G209))*COS(RADIANS(E215))*COS(RADIANS(K205))))&gt;90,0,$F$4*$F$5/E214^2*(SIN(RADIANS(G209))*SIN(RADIANS(E215))+COS(RADIANS(G209))*COS(RADIANS(E215))*COS(RADIANS(K205))))</f>
        <v>0</v>
      </c>
      <c r="L209">
        <f>IF(DEGREES(ACOS(SIN(RADIANS(G209))*SIN(RADIANS(E215))+COS(RADIANS(G209))*COS(RADIANS(E215))*COS(RADIANS(L205))))&gt;90,0,$F$4*$F$5/E214^2*(SIN(RADIANS(G209))*SIN(RADIANS(E215))+COS(RADIANS(G209))*COS(RADIANS(E215))*COS(RADIANS(L205))))</f>
        <v>0</v>
      </c>
      <c r="M209">
        <f>IF(DEGREES(ACOS(SIN(RADIANS(G209))*SIN(RADIANS(E215))+COS(RADIANS(G209))*COS(RADIANS(E215))*COS(RADIANS(M205))))&gt;90,0,$F$4*$F$5/E214^2*(SIN(RADIANS(G209))*SIN(RADIANS(E215))+COS(RADIANS(G209))*COS(RADIANS(E215))*COS(RADIANS(M205))))</f>
        <v>0</v>
      </c>
      <c r="N209">
        <f>IF(DEGREES(ACOS(SIN(RADIANS(G209))*SIN(RADIANS(E215))+COS(RADIANS(G209))*COS(RADIANS(E215))*COS(RADIANS(N205))))&gt;90,0,$F$4*$F$5/E214^2*(SIN(RADIANS(G209))*SIN(RADIANS(E215))+COS(RADIANS(G209))*COS(RADIANS(E215))*COS(RADIANS(N205))))</f>
        <v>0</v>
      </c>
      <c r="O209">
        <f>IF(DEGREES(ACOS(SIN(RADIANS(G209))*SIN(RADIANS(E215))+COS(RADIANS(G209))*COS(RADIANS(E215))*COS(RADIANS(O205))))&gt;90,0,$F$4*$F$5/E214^2*(SIN(RADIANS(G209))*SIN(RADIANS(E215))+COS(RADIANS(G209))*COS(RADIANS(E215))*COS(RADIANS(O205))))</f>
        <v>0</v>
      </c>
      <c r="P209">
        <f>IF(DEGREES(ACOS(SIN(RADIANS(G209))*SIN(RADIANS(E215))+COS(RADIANS(G209))*COS(RADIANS(E215))*COS(RADIANS(P205))))&gt;90,0,$F$4*$F$5/E214^2*(SIN(RADIANS(G209))*SIN(RADIANS(E215))+COS(RADIANS(G209))*COS(RADIANS(E215))*COS(RADIANS(P205))))</f>
        <v>0</v>
      </c>
      <c r="Q209">
        <f>IF(DEGREES(ACOS(SIN(RADIANS(G209))*SIN(RADIANS(E215))+COS(RADIANS(G209))*COS(RADIANS(E215))*COS(RADIANS(Q205))))&gt;90,0,$F$4*$F$5/E214^2*(SIN(RADIANS(G209))*SIN(RADIANS(E215))+COS(RADIANS(G209))*COS(RADIANS(E215))*COS(RADIANS(Q205))))</f>
        <v>0</v>
      </c>
      <c r="R209" t="e">
        <f>IF(DEGREES(ACOS(SIN(RADIANS(G209))*SIN(RADIANS(E215))+COS(RADIANS(G209))*COS(RADIANS(E215))*COS(RADIANS(R205))))&gt;90,0,$F$4*$F$5/E214^2*(SIN(RADIANS(G209))*SIN(RADIANS(E215))+COS(RADIANS(G209))*COS(RADIANS(E215))*COS(RADIANS(R205))))</f>
        <v>#DIV/0!</v>
      </c>
      <c r="S209" t="e">
        <f>IF(DEGREES(ACOS(SIN(RADIANS(G209))*SIN(RADIANS(E215))+COS(RADIANS(G209))*COS(RADIANS(E215))*COS(RADIANS(S205))))&gt;90,0,$F$4*$F$5/E214^2*(SIN(RADIANS(G209))*SIN(RADIANS(E215))+COS(RADIANS(G209))*COS(RADIANS(E215))*COS(RADIANS(S205))))</f>
        <v>#DIV/0!</v>
      </c>
      <c r="T209" t="e">
        <f>IF(DEGREES(ACOS(SIN(RADIANS(G209))*SIN(RADIANS(E215))+COS(RADIANS(G209))*COS(RADIANS(E215))*COS(RADIANS(T205))))&gt;90,0,$F$4*$F$5/E214^2*(SIN(RADIANS(G209))*SIN(RADIANS(E215))+COS(RADIANS(G209))*COS(RADIANS(E215))*COS(RADIANS(T205))))</f>
        <v>#DIV/0!</v>
      </c>
      <c r="U209" t="e">
        <f>IF(DEGREES(ACOS(SIN(RADIANS(G209))*SIN(RADIANS(E215))+COS(RADIANS(G209))*COS(RADIANS(E215))*COS(RADIANS(U205))))&gt;90,0,$F$4*$F$5/E214^2*(SIN(RADIANS(G209))*SIN(RADIANS(E215))+COS(RADIANS(G209))*COS(RADIANS(E215))*COS(RADIANS(U205))))</f>
        <v>#DIV/0!</v>
      </c>
      <c r="V209" t="e">
        <f>IF(DEGREES(ACOS(SIN(RADIANS(G209))*SIN(RADIANS(E215))+COS(RADIANS(G209))*COS(RADIANS(E215))*COS(RADIANS(V205))))&gt;90,0,$F$4*$F$5/E214^2*(SIN(RADIANS(G209))*SIN(RADIANS(E215))+COS(RADIANS(G209))*COS(RADIANS(E215))*COS(RADIANS(V205))))</f>
        <v>#DIV/0!</v>
      </c>
      <c r="W209" t="e">
        <f>IF(DEGREES(ACOS(SIN(RADIANS(G209))*SIN(RADIANS(E215))+COS(RADIANS(G209))*COS(RADIANS(E215))*COS(RADIANS(W205))))&gt;90,0,$F$4*$F$5/E214^2*(SIN(RADIANS(G209))*SIN(RADIANS(E215))+COS(RADIANS(G209))*COS(RADIANS(E215))*COS(RADIANS(W205))))</f>
        <v>#DIV/0!</v>
      </c>
      <c r="X209" t="e">
        <f>IF(DEGREES(ACOS(SIN(RADIANS(G209))*SIN(RADIANS(E215))+COS(RADIANS(G209))*COS(RADIANS(E215))*COS(RADIANS(X205))))&gt;90,0,$F$4*$F$5/E214^2*(SIN(RADIANS(G209))*SIN(RADIANS(E215))+COS(RADIANS(G209))*COS(RADIANS(E215))*COS(RADIANS(X205))))</f>
        <v>#DIV/0!</v>
      </c>
      <c r="Y209" t="e">
        <f>IF(DEGREES(ACOS(SIN(RADIANS(G209))*SIN(RADIANS(E215))+COS(RADIANS(G209))*COS(RADIANS(E215))*COS(RADIANS(Y205))))&gt;90,0,$F$4*$F$5/E214^2*(SIN(RADIANS(G209))*SIN(RADIANS(E215))+COS(RADIANS(G209))*COS(RADIANS(E215))*COS(RADIANS(Y205))))</f>
        <v>#DIV/0!</v>
      </c>
      <c r="Z209" t="e">
        <f>IF(DEGREES(ACOS(SIN(RADIANS(G209))*SIN(RADIANS(E215))+COS(RADIANS(G209))*COS(RADIANS(E215))*COS(RADIANS(Z205))))&gt;90,0,$F$4*$F$5/E214^2*(SIN(RADIANS(G209))*SIN(RADIANS(E215))+COS(RADIANS(G209))*COS(RADIANS(E215))*COS(RADIANS(Z205))))</f>
        <v>#DIV/0!</v>
      </c>
      <c r="AA209" t="e">
        <f>IF(DEGREES(ACOS(SIN(RADIANS(G209))*SIN(RADIANS(E215))+COS(RADIANS(G209))*COS(RADIANS(E215))*COS(RADIANS(AA205))))&gt;90,0,$F$4*$F$5/E214^2*(SIN(RADIANS(G209))*SIN(RADIANS(E215))+COS(RADIANS(G209))*COS(RADIANS(E215))*COS(RADIANS(AA205))))</f>
        <v>#DIV/0!</v>
      </c>
      <c r="AB209" t="e">
        <f>IF(DEGREES(ACOS(SIN(RADIANS(G209))*SIN(RADIANS(E215))+COS(RADIANS(G209))*COS(RADIANS(E215))*COS(RADIANS(AB205))))&gt;90,0,$F$4*$F$5/E214^2*(SIN(RADIANS(G209))*SIN(RADIANS(E215))+COS(RADIANS(G209))*COS(RADIANS(E215))*COS(RADIANS(AB205))))</f>
        <v>#DIV/0!</v>
      </c>
      <c r="AC209" t="e">
        <f>IF(DEGREES(ACOS(SIN(RADIANS(G209))*SIN(RADIANS(E215))+COS(RADIANS(G209))*COS(RADIANS(E215))*COS(RADIANS(AC205))))&gt;90,0,$F$4*$F$5/E214^2*(SIN(RADIANS(G209))*SIN(RADIANS(E215))+COS(RADIANS(G209))*COS(RADIANS(E215))*COS(RADIANS(AC205))))</f>
        <v>#DIV/0!</v>
      </c>
      <c r="AD209" t="e">
        <f>IF(DEGREES(ACOS(SIN(RADIANS(G209))*SIN(RADIANS(E215))+COS(RADIANS(G209))*COS(RADIANS(E215))*COS(RADIANS(AD205))))&gt;90,0,$F$4*$F$5/E214^2*(SIN(RADIANS(G209))*SIN(RADIANS(E215))+COS(RADIANS(G209))*COS(RADIANS(E215))*COS(RADIANS(AD205))))</f>
        <v>#DIV/0!</v>
      </c>
      <c r="AE209" t="e">
        <f>IF(DEGREES(ACOS(SIN(RADIANS(G209))*SIN(RADIANS(E215))+COS(RADIANS(G209))*COS(RADIANS(E215))*COS(RADIANS(AE205))))&gt;90,0,$F$4*$F$5/E214^2*(SIN(RADIANS(G209))*SIN(RADIANS(E215))+COS(RADIANS(G209))*COS(RADIANS(E215))*COS(RADIANS(AE205))))</f>
        <v>#DIV/0!</v>
      </c>
      <c r="AF209" t="e">
        <f>IF(DEGREES(ACOS(SIN(RADIANS(G209))*SIN(RADIANS(E215))+COS(RADIANS(G209))*COS(RADIANS(E215))*COS(RADIANS(AF205))))&gt;90,0,$F$4*$F$5/E214^2*(SIN(RADIANS(G209))*SIN(RADIANS(E215))+COS(RADIANS(G209))*COS(RADIANS(E215))*COS(RADIANS(AF205))))</f>
        <v>#DIV/0!</v>
      </c>
      <c r="AG209" t="e">
        <f>IF(DEGREES(ACOS(SIN(RADIANS(G209))*SIN(RADIANS(E215))+COS(RADIANS(G209))*COS(RADIANS(E215))*COS(RADIANS(AG205))))&gt;90,0,$F$4*$F$5/E214^2*(SIN(RADIANS(G209))*SIN(RADIANS(E215))+COS(RADIANS(G209))*COS(RADIANS(E215))*COS(RADIANS(AG205))))</f>
        <v>#DIV/0!</v>
      </c>
      <c r="AH209" t="e">
        <f>IF(DEGREES(ACOS(SIN(RADIANS(G209))*SIN(RADIANS(E215))+COS(RADIANS(G209))*COS(RADIANS(E215))*COS(RADIANS(AH205))))&gt;90,0,$F$4*$F$5/E214^2*(SIN(RADIANS(G209))*SIN(RADIANS(E215))+COS(RADIANS(G209))*COS(RADIANS(E215))*COS(RADIANS(AH205))))</f>
        <v>#DIV/0!</v>
      </c>
      <c r="AI209" t="e">
        <f>IF(DEGREES(ACOS(SIN(RADIANS(G209))*SIN(RADIANS(E215))+COS(RADIANS(G209))*COS(RADIANS(E215))*COS(RADIANS(AI205))))&gt;90,0,$F$4*$F$5/E214^2*(SIN(RADIANS(G209))*SIN(RADIANS(E215))+COS(RADIANS(G209))*COS(RADIANS(E215))*COS(RADIANS(AI205))))</f>
        <v>#DIV/0!</v>
      </c>
      <c r="AJ209" t="e">
        <f>IF(DEGREES(ACOS(SIN(RADIANS(G209))*SIN(RADIANS(E215))+COS(RADIANS(G209))*COS(RADIANS(E215))*COS(RADIANS(AJ205))))&gt;90,0,$F$4*$F$5/E214^2*(SIN(RADIANS(G209))*SIN(RADIANS(E215))+COS(RADIANS(G209))*COS(RADIANS(E215))*COS(RADIANS(AJ205))))</f>
        <v>#DIV/0!</v>
      </c>
      <c r="AK209">
        <f>IF(DEGREES(ACOS(SIN(RADIANS(G209))*SIN(RADIANS(E215))+COS(RADIANS(G209))*COS(RADIANS(E215))*COS(RADIANS(AK205))))&gt;90,0,$F$4*$F$5/E214^2*(SIN(RADIANS(G209))*SIN(RADIANS(E215))+COS(RADIANS(G209))*COS(RADIANS(E215))*COS(RADIANS(AK205))))</f>
        <v>0</v>
      </c>
      <c r="AL209">
        <f>IF(DEGREES(ACOS(SIN(RADIANS(G209))*SIN(RADIANS(E215))+COS(RADIANS(G209))*COS(RADIANS(E215))*COS(RADIANS(AL205))))&gt;90,0,$F$4*$F$5/E214^2*(SIN(RADIANS(G209))*SIN(RADIANS(E215))+COS(RADIANS(G209))*COS(RADIANS(E215))*COS(RADIANS(AL205))))</f>
        <v>0</v>
      </c>
      <c r="AM209">
        <f>IF(DEGREES(ACOS(SIN(RADIANS(G209))*SIN(RADIANS(E215))+COS(RADIANS(G209))*COS(RADIANS(E215))*COS(RADIANS(AM205))))&gt;90,0,$F$4*$F$5/E214^2*(SIN(RADIANS(G209))*SIN(RADIANS(E215))+COS(RADIANS(G209))*COS(RADIANS(E215))*COS(RADIANS(AM205))))</f>
        <v>0</v>
      </c>
      <c r="AN209">
        <f>IF(DEGREES(ACOS(SIN(RADIANS(G209))*SIN(RADIANS(E215))+COS(RADIANS(G209))*COS(RADIANS(E215))*COS(RADIANS(AN205))))&gt;90,0,$F$4*$F$5/E214^2*(SIN(RADIANS(G209))*SIN(RADIANS(E215))+COS(RADIANS(G209))*COS(RADIANS(E215))*COS(RADIANS(AN205))))</f>
        <v>0</v>
      </c>
      <c r="AO209">
        <f>IF(DEGREES(ACOS(SIN(RADIANS(G209))*SIN(RADIANS(E215))+COS(RADIANS(G209))*COS(RADIANS(E215))*COS(RADIANS(AO205))))&gt;90,0,$F$4*$F$5/E214^2*(SIN(RADIANS(G209))*SIN(RADIANS(E215))+COS(RADIANS(G209))*COS(RADIANS(E215))*COS(RADIANS(AO205))))</f>
        <v>0</v>
      </c>
      <c r="AP209">
        <f>IF(DEGREES(ACOS(SIN(RADIANS(G209))*SIN(RADIANS(E215))+COS(RADIANS(G209))*COS(RADIANS(E215))*COS(RADIANS(AP205))))&gt;90,0,$F$4*$F$5/E214^2*(SIN(RADIANS(G209))*SIN(RADIANS(E215))+COS(RADIANS(G209))*COS(RADIANS(E215))*COS(RADIANS(AP205))))</f>
        <v>0</v>
      </c>
      <c r="AQ209">
        <f>IF(DEGREES(ACOS(SIN(RADIANS(G209))*SIN(RADIANS(E215))+COS(RADIANS(G209))*COS(RADIANS(E215))*COS(RADIANS(AQ205))))&gt;90,0,$F$4*$F$5/E214^2*(SIN(RADIANS(G209))*SIN(RADIANS(E215))+COS(RADIANS(G209))*COS(RADIANS(E215))*COS(RADIANS(AQ205))))</f>
        <v>0</v>
      </c>
      <c r="AR209">
        <f>IF(DEGREES(ACOS(SIN(RADIANS(G209))*SIN(RADIANS(E215))+COS(RADIANS(G209))*COS(RADIANS(E215))*COS(RADIANS(AR205))))&gt;90,0,$F$4*$F$5/E214^2*(SIN(RADIANS(G209))*SIN(RADIANS(E215))+COS(RADIANS(G209))*COS(RADIANS(E215))*COS(RADIANS(AR205))))</f>
        <v>0</v>
      </c>
    </row>
    <row r="210" spans="2:44" x14ac:dyDescent="0.5">
      <c r="B210" s="40" t="s">
        <v>727</v>
      </c>
      <c r="E210">
        <f>IF(E207&lt;360,E207/360,(E207-360)/360)</f>
        <v>0.19444444444444445</v>
      </c>
      <c r="G210">
        <v>60</v>
      </c>
      <c r="I210">
        <f>IF(DEGREES(ACOS(SIN(RADIANS(G210))*SIN(RADIANS(E215))+COS(RADIANS(G210))*COS(RADIANS(E215))*COS(RADIANS(I205))))&gt;90,0,$F$4*$F$5/E214^2*(SIN(RADIANS(G210))*SIN(RADIANS(E215))+COS(RADIANS(G210))*COS(RADIANS(E215))*COS(RADIANS(I205))))</f>
        <v>0</v>
      </c>
      <c r="J210">
        <f>IF(DEGREES(ACOS(SIN(RADIANS(G210))*SIN(RADIANS(E215))+COS(RADIANS(G210))*COS(RADIANS(E215))*COS(RADIANS(J205))))&gt;90,0,$F$4*$F$5/E214^2*(SIN(RADIANS(G210))*SIN(RADIANS(E215))+COS(RADIANS(G210))*COS(RADIANS(E215))*COS(RADIANS(J205))))</f>
        <v>0</v>
      </c>
      <c r="K210">
        <f>IF(DEGREES(ACOS(SIN(RADIANS(G210))*SIN(RADIANS(E215))+COS(RADIANS(G210))*COS(RADIANS(E215))*COS(RADIANS(K205))))&gt;90,0,$F$4*$F$5/E214^2*(SIN(RADIANS(G210))*SIN(RADIANS(E215))+COS(RADIANS(G210))*COS(RADIANS(E215))*COS(RADIANS(K205))))</f>
        <v>0</v>
      </c>
      <c r="L210">
        <f>IF(DEGREES(ACOS(SIN(RADIANS(G210))*SIN(RADIANS(E215))+COS(RADIANS(G210))*COS(RADIANS(E215))*COS(RADIANS(L205))))&gt;90,0,$F$4*$F$5/E214^2*(SIN(RADIANS(G210))*SIN(RADIANS(E215))+COS(RADIANS(G210))*COS(RADIANS(E215))*COS(RADIANS(L205))))</f>
        <v>0</v>
      </c>
      <c r="M210">
        <f>IF(DEGREES(ACOS(SIN(RADIANS(G210))*SIN(RADIANS(E215))+COS(RADIANS(G210))*COS(RADIANS(E215))*COS(RADIANS(M205))))&gt;90,0,$F$4*$F$5/E214^2*(SIN(RADIANS(G210))*SIN(RADIANS(E215))+COS(RADIANS(G210))*COS(RADIANS(E215))*COS(RADIANS(M205))))</f>
        <v>0</v>
      </c>
      <c r="N210">
        <f>IF(DEGREES(ACOS(SIN(RADIANS(G210))*SIN(RADIANS(E215))+COS(RADIANS(G210))*COS(RADIANS(E215))*COS(RADIANS(N205))))&gt;90,0,$F$4*$F$5/E214^2*(SIN(RADIANS(G210))*SIN(RADIANS(E215))+COS(RADIANS(G210))*COS(RADIANS(E215))*COS(RADIANS(N205))))</f>
        <v>0</v>
      </c>
      <c r="O210">
        <f>IF(DEGREES(ACOS(SIN(RADIANS(G210))*SIN(RADIANS(E215))+COS(RADIANS(G210))*COS(RADIANS(E215))*COS(RADIANS(O205))))&gt;90,0,$F$4*$F$5/E214^2*(SIN(RADIANS(G210))*SIN(RADIANS(E215))+COS(RADIANS(G210))*COS(RADIANS(E215))*COS(RADIANS(O205))))</f>
        <v>0</v>
      </c>
      <c r="P210">
        <f>IF(DEGREES(ACOS(SIN(RADIANS(G210))*SIN(RADIANS(E215))+COS(RADIANS(G210))*COS(RADIANS(E215))*COS(RADIANS(P205))))&gt;90,0,$F$4*$F$5/E214^2*(SIN(RADIANS(G210))*SIN(RADIANS(E215))+COS(RADIANS(G210))*COS(RADIANS(E215))*COS(RADIANS(P205))))</f>
        <v>0</v>
      </c>
      <c r="Q210">
        <f>IF(DEGREES(ACOS(SIN(RADIANS(G210))*SIN(RADIANS(E215))+COS(RADIANS(G210))*COS(RADIANS(E215))*COS(RADIANS(Q205))))&gt;90,0,$F$4*$F$5/E214^2*(SIN(RADIANS(G210))*SIN(RADIANS(E215))+COS(RADIANS(G210))*COS(RADIANS(E215))*COS(RADIANS(Q205))))</f>
        <v>0</v>
      </c>
      <c r="R210" t="e">
        <f>IF(DEGREES(ACOS(SIN(RADIANS(G210))*SIN(RADIANS(E215))+COS(RADIANS(G210))*COS(RADIANS(E215))*COS(RADIANS(R205))))&gt;90,0,$F$4*$F$5/E214^2*(SIN(RADIANS(G210))*SIN(RADIANS(E215))+COS(RADIANS(G210))*COS(RADIANS(E215))*COS(RADIANS(R205))))</f>
        <v>#DIV/0!</v>
      </c>
      <c r="S210" t="e">
        <f>IF(DEGREES(ACOS(SIN(RADIANS(G210))*SIN(RADIANS(E215))+COS(RADIANS(G210))*COS(RADIANS(E215))*COS(RADIANS(S205))))&gt;90,0,$F$4*$F$5/E214^2*(SIN(RADIANS(G210))*SIN(RADIANS(E215))+COS(RADIANS(G210))*COS(RADIANS(E215))*COS(RADIANS(S205))))</f>
        <v>#DIV/0!</v>
      </c>
      <c r="T210" t="e">
        <f>IF(DEGREES(ACOS(SIN(RADIANS(G210))*SIN(RADIANS(E215))+COS(RADIANS(G210))*COS(RADIANS(E215))*COS(RADIANS(T205))))&gt;90,0,$F$4*$F$5/E214^2*(SIN(RADIANS(G210))*SIN(RADIANS(E215))+COS(RADIANS(G210))*COS(RADIANS(E215))*COS(RADIANS(T205))))</f>
        <v>#DIV/0!</v>
      </c>
      <c r="U210" t="e">
        <f>IF(DEGREES(ACOS(SIN(RADIANS(G210))*SIN(RADIANS(E215))+COS(RADIANS(G210))*COS(RADIANS(E215))*COS(RADIANS(U205))))&gt;90,0,$F$4*$F$5/E214^2*(SIN(RADIANS(G210))*SIN(RADIANS(E215))+COS(RADIANS(G210))*COS(RADIANS(E215))*COS(RADIANS(U205))))</f>
        <v>#DIV/0!</v>
      </c>
      <c r="V210" t="e">
        <f>IF(DEGREES(ACOS(SIN(RADIANS(G210))*SIN(RADIANS(E215))+COS(RADIANS(G210))*COS(RADIANS(E215))*COS(RADIANS(V205))))&gt;90,0,$F$4*$F$5/E214^2*(SIN(RADIANS(G210))*SIN(RADIANS(E215))+COS(RADIANS(G210))*COS(RADIANS(E215))*COS(RADIANS(V205))))</f>
        <v>#DIV/0!</v>
      </c>
      <c r="W210" t="e">
        <f>IF(DEGREES(ACOS(SIN(RADIANS(G210))*SIN(RADIANS(E215))+COS(RADIANS(G210))*COS(RADIANS(E215))*COS(RADIANS(W205))))&gt;90,0,$F$4*$F$5/E214^2*(SIN(RADIANS(G210))*SIN(RADIANS(E215))+COS(RADIANS(G210))*COS(RADIANS(E215))*COS(RADIANS(W205))))</f>
        <v>#DIV/0!</v>
      </c>
      <c r="X210" t="e">
        <f>IF(DEGREES(ACOS(SIN(RADIANS(G210))*SIN(RADIANS(E215))+COS(RADIANS(G210))*COS(RADIANS(E215))*COS(RADIANS(X205))))&gt;90,0,$F$4*$F$5/E214^2*(SIN(RADIANS(G210))*SIN(RADIANS(E215))+COS(RADIANS(G210))*COS(RADIANS(E215))*COS(RADIANS(X205))))</f>
        <v>#DIV/0!</v>
      </c>
      <c r="Y210" t="e">
        <f>IF(DEGREES(ACOS(SIN(RADIANS(G210))*SIN(RADIANS(E215))+COS(RADIANS(G210))*COS(RADIANS(E215))*COS(RADIANS(Y205))))&gt;90,0,$F$4*$F$5/E214^2*(SIN(RADIANS(G210))*SIN(RADIANS(E215))+COS(RADIANS(G210))*COS(RADIANS(E215))*COS(RADIANS(Y205))))</f>
        <v>#DIV/0!</v>
      </c>
      <c r="Z210" t="e">
        <f>IF(DEGREES(ACOS(SIN(RADIANS(G210))*SIN(RADIANS(E215))+COS(RADIANS(G210))*COS(RADIANS(E215))*COS(RADIANS(Z205))))&gt;90,0,$F$4*$F$5/E214^2*(SIN(RADIANS(G210))*SIN(RADIANS(E215))+COS(RADIANS(G210))*COS(RADIANS(E215))*COS(RADIANS(Z205))))</f>
        <v>#DIV/0!</v>
      </c>
      <c r="AA210" t="e">
        <f>IF(DEGREES(ACOS(SIN(RADIANS(G210))*SIN(RADIANS(E215))+COS(RADIANS(G210))*COS(RADIANS(E215))*COS(RADIANS(AA205))))&gt;90,0,$F$4*$F$5/E214^2*(SIN(RADIANS(G210))*SIN(RADIANS(E215))+COS(RADIANS(G210))*COS(RADIANS(E215))*COS(RADIANS(AA205))))</f>
        <v>#DIV/0!</v>
      </c>
      <c r="AB210" t="e">
        <f>IF(DEGREES(ACOS(SIN(RADIANS(G210))*SIN(RADIANS(E215))+COS(RADIANS(G210))*COS(RADIANS(E215))*COS(RADIANS(AB205))))&gt;90,0,$F$4*$F$5/E214^2*(SIN(RADIANS(G210))*SIN(RADIANS(E215))+COS(RADIANS(G210))*COS(RADIANS(E215))*COS(RADIANS(AB205))))</f>
        <v>#DIV/0!</v>
      </c>
      <c r="AC210" t="e">
        <f>IF(DEGREES(ACOS(SIN(RADIANS(G210))*SIN(RADIANS(E215))+COS(RADIANS(G210))*COS(RADIANS(E215))*COS(RADIANS(AC205))))&gt;90,0,$F$4*$F$5/E214^2*(SIN(RADIANS(G210))*SIN(RADIANS(E215))+COS(RADIANS(G210))*COS(RADIANS(E215))*COS(RADIANS(AC205))))</f>
        <v>#DIV/0!</v>
      </c>
      <c r="AD210" t="e">
        <f>IF(DEGREES(ACOS(SIN(RADIANS(G210))*SIN(RADIANS(E215))+COS(RADIANS(G210))*COS(RADIANS(E215))*COS(RADIANS(AD205))))&gt;90,0,$F$4*$F$5/E214^2*(SIN(RADIANS(G210))*SIN(RADIANS(E215))+COS(RADIANS(G210))*COS(RADIANS(E215))*COS(RADIANS(AD205))))</f>
        <v>#DIV/0!</v>
      </c>
      <c r="AE210" t="e">
        <f>IF(DEGREES(ACOS(SIN(RADIANS(G210))*SIN(RADIANS(E215))+COS(RADIANS(G210))*COS(RADIANS(E215))*COS(RADIANS(AE205))))&gt;90,0,$F$4*$F$5/E214^2*(SIN(RADIANS(G210))*SIN(RADIANS(E215))+COS(RADIANS(G210))*COS(RADIANS(E215))*COS(RADIANS(AE205))))</f>
        <v>#DIV/0!</v>
      </c>
      <c r="AF210" t="e">
        <f>IF(DEGREES(ACOS(SIN(RADIANS(G210))*SIN(RADIANS(E215))+COS(RADIANS(G210))*COS(RADIANS(E215))*COS(RADIANS(AF205))))&gt;90,0,$F$4*$F$5/E214^2*(SIN(RADIANS(G210))*SIN(RADIANS(E215))+COS(RADIANS(G210))*COS(RADIANS(E215))*COS(RADIANS(AF205))))</f>
        <v>#DIV/0!</v>
      </c>
      <c r="AG210" t="e">
        <f>IF(DEGREES(ACOS(SIN(RADIANS(G210))*SIN(RADIANS(E215))+COS(RADIANS(G210))*COS(RADIANS(E215))*COS(RADIANS(AG205))))&gt;90,0,$F$4*$F$5/E214^2*(SIN(RADIANS(G210))*SIN(RADIANS(E215))+COS(RADIANS(G210))*COS(RADIANS(E215))*COS(RADIANS(AG205))))</f>
        <v>#DIV/0!</v>
      </c>
      <c r="AH210" t="e">
        <f>IF(DEGREES(ACOS(SIN(RADIANS(G210))*SIN(RADIANS(E215))+COS(RADIANS(G210))*COS(RADIANS(E215))*COS(RADIANS(AH205))))&gt;90,0,$F$4*$F$5/E214^2*(SIN(RADIANS(G210))*SIN(RADIANS(E215))+COS(RADIANS(G210))*COS(RADIANS(E215))*COS(RADIANS(AH205))))</f>
        <v>#DIV/0!</v>
      </c>
      <c r="AI210" t="e">
        <f>IF(DEGREES(ACOS(SIN(RADIANS(G210))*SIN(RADIANS(E215))+COS(RADIANS(G210))*COS(RADIANS(E215))*COS(RADIANS(AI205))))&gt;90,0,$F$4*$F$5/E214^2*(SIN(RADIANS(G210))*SIN(RADIANS(E215))+COS(RADIANS(G210))*COS(RADIANS(E215))*COS(RADIANS(AI205))))</f>
        <v>#DIV/0!</v>
      </c>
      <c r="AJ210" t="e">
        <f>IF(DEGREES(ACOS(SIN(RADIANS(G210))*SIN(RADIANS(E215))+COS(RADIANS(G210))*COS(RADIANS(E215))*COS(RADIANS(AJ205))))&gt;90,0,$F$4*$F$5/E214^2*(SIN(RADIANS(G210))*SIN(RADIANS(E215))+COS(RADIANS(G210))*COS(RADIANS(E215))*COS(RADIANS(AJ205))))</f>
        <v>#DIV/0!</v>
      </c>
      <c r="AK210">
        <f>IF(DEGREES(ACOS(SIN(RADIANS(G210))*SIN(RADIANS(E215))+COS(RADIANS(G210))*COS(RADIANS(E215))*COS(RADIANS(AK205))))&gt;90,0,$F$4*$F$5/E214^2*(SIN(RADIANS(G210))*SIN(RADIANS(E215))+COS(RADIANS(G210))*COS(RADIANS(E215))*COS(RADIANS(AK205))))</f>
        <v>0</v>
      </c>
      <c r="AL210">
        <f>IF(DEGREES(ACOS(SIN(RADIANS(G210))*SIN(RADIANS(E215))+COS(RADIANS(G210))*COS(RADIANS(E215))*COS(RADIANS(AL205))))&gt;90,0,$F$4*$F$5/E214^2*(SIN(RADIANS(G210))*SIN(RADIANS(E215))+COS(RADIANS(G210))*COS(RADIANS(E215))*COS(RADIANS(AL205))))</f>
        <v>0</v>
      </c>
      <c r="AM210">
        <f>IF(DEGREES(ACOS(SIN(RADIANS(G210))*SIN(RADIANS(E215))+COS(RADIANS(G210))*COS(RADIANS(E215))*COS(RADIANS(AM205))))&gt;90,0,$F$4*$F$5/E214^2*(SIN(RADIANS(G210))*SIN(RADIANS(E215))+COS(RADIANS(G210))*COS(RADIANS(E215))*COS(RADIANS(AM205))))</f>
        <v>0</v>
      </c>
      <c r="AN210">
        <f>IF(DEGREES(ACOS(SIN(RADIANS(G210))*SIN(RADIANS(E215))+COS(RADIANS(G210))*COS(RADIANS(E215))*COS(RADIANS(AN205))))&gt;90,0,$F$4*$F$5/E214^2*(SIN(RADIANS(G210))*SIN(RADIANS(E215))+COS(RADIANS(G210))*COS(RADIANS(E215))*COS(RADIANS(AN205))))</f>
        <v>0</v>
      </c>
      <c r="AO210">
        <f>IF(DEGREES(ACOS(SIN(RADIANS(G210))*SIN(RADIANS(E215))+COS(RADIANS(G210))*COS(RADIANS(E215))*COS(RADIANS(AO205))))&gt;90,0,$F$4*$F$5/E214^2*(SIN(RADIANS(G210))*SIN(RADIANS(E215))+COS(RADIANS(G210))*COS(RADIANS(E215))*COS(RADIANS(AO205))))</f>
        <v>0</v>
      </c>
      <c r="AP210">
        <f>IF(DEGREES(ACOS(SIN(RADIANS(G210))*SIN(RADIANS(E215))+COS(RADIANS(G210))*COS(RADIANS(E215))*COS(RADIANS(AP205))))&gt;90,0,$F$4*$F$5/E214^2*(SIN(RADIANS(G210))*SIN(RADIANS(E215))+COS(RADIANS(G210))*COS(RADIANS(E215))*COS(RADIANS(AP205))))</f>
        <v>0</v>
      </c>
      <c r="AQ210">
        <f>IF(DEGREES(ACOS(SIN(RADIANS(G210))*SIN(RADIANS(E215))+COS(RADIANS(G210))*COS(RADIANS(E215))*COS(RADIANS(AQ205))))&gt;90,0,$F$4*$F$5/E214^2*(SIN(RADIANS(G210))*SIN(RADIANS(E215))+COS(RADIANS(G210))*COS(RADIANS(E215))*COS(RADIANS(AQ205))))</f>
        <v>0</v>
      </c>
      <c r="AR210">
        <f>IF(DEGREES(ACOS(SIN(RADIANS(G210))*SIN(RADIANS(E215))+COS(RADIANS(G210))*COS(RADIANS(E215))*COS(RADIANS(AR205))))&gt;90,0,$F$4*$F$5/E214^2*(SIN(RADIANS(G210))*SIN(RADIANS(E215))+COS(RADIANS(G210))*COS(RADIANS(E215))*COS(RADIANS(AR205))))</f>
        <v>0</v>
      </c>
    </row>
    <row r="211" spans="2:44" x14ac:dyDescent="0.5">
      <c r="B211" s="40" t="s">
        <v>782</v>
      </c>
      <c r="E211">
        <f>E210*$F$11</f>
        <v>0</v>
      </c>
      <c r="G211">
        <v>50</v>
      </c>
      <c r="I211">
        <f>IF(DEGREES(ACOS(SIN(RADIANS(G211))*SIN(RADIANS(E215))+COS(RADIANS(G211))*COS(RADIANS(E215))*COS(RADIANS(I205))))&gt;90,0,$F$4*$F$5/E214^2*(SIN(RADIANS(G211))*SIN(RADIANS(E215))+COS(RADIANS(G211))*COS(RADIANS(E215))*COS(RADIANS(I205))))</f>
        <v>0</v>
      </c>
      <c r="J211">
        <f>IF(DEGREES(ACOS(SIN(RADIANS(G211))*SIN(RADIANS(E215))+COS(RADIANS(G211))*COS(RADIANS(E215))*COS(RADIANS(J205))))&gt;90,0,$F$4*$F$5/E214^2*(SIN(RADIANS(G211))*SIN(RADIANS(E215))+COS(RADIANS(G211))*COS(RADIANS(E215))*COS(RADIANS(J205))))</f>
        <v>0</v>
      </c>
      <c r="K211">
        <f>IF(DEGREES(ACOS(SIN(RADIANS(G211))*SIN(RADIANS(E215))+COS(RADIANS(G211))*COS(RADIANS(E215))*COS(RADIANS(K205))))&gt;90,0,$F$4*$F$5/E214^2*(SIN(RADIANS(G211))*SIN(RADIANS(E215))+COS(RADIANS(G211))*COS(RADIANS(E215))*COS(RADIANS(K205))))</f>
        <v>0</v>
      </c>
      <c r="L211">
        <f>IF(DEGREES(ACOS(SIN(RADIANS(G211))*SIN(RADIANS(E215))+COS(RADIANS(G211))*COS(RADIANS(E215))*COS(RADIANS(L205))))&gt;90,0,$F$4*$F$5/E214^2*(SIN(RADIANS(G211))*SIN(RADIANS(E215))+COS(RADIANS(G211))*COS(RADIANS(E215))*COS(RADIANS(L205))))</f>
        <v>0</v>
      </c>
      <c r="M211">
        <f>IF(DEGREES(ACOS(SIN(RADIANS(G211))*SIN(RADIANS(E215))+COS(RADIANS(G211))*COS(RADIANS(E215))*COS(RADIANS(M205))))&gt;90,0,$F$4*$F$5/E214^2*(SIN(RADIANS(G211))*SIN(RADIANS(E215))+COS(RADIANS(G211))*COS(RADIANS(E215))*COS(RADIANS(M205))))</f>
        <v>0</v>
      </c>
      <c r="N211">
        <f>IF(DEGREES(ACOS(SIN(RADIANS(G211))*SIN(RADIANS(E215))+COS(RADIANS(G211))*COS(RADIANS(E215))*COS(RADIANS(N205))))&gt;90,0,$F$4*$F$5/E214^2*(SIN(RADIANS(G211))*SIN(RADIANS(E215))+COS(RADIANS(G211))*COS(RADIANS(E215))*COS(RADIANS(N205))))</f>
        <v>0</v>
      </c>
      <c r="O211">
        <f>IF(DEGREES(ACOS(SIN(RADIANS(G211))*SIN(RADIANS(E215))+COS(RADIANS(G211))*COS(RADIANS(E215))*COS(RADIANS(O205))))&gt;90,0,$F$4*$F$5/E214^2*(SIN(RADIANS(G211))*SIN(RADIANS(E215))+COS(RADIANS(G211))*COS(RADIANS(E215))*COS(RADIANS(O205))))</f>
        <v>0</v>
      </c>
      <c r="P211">
        <f>IF(DEGREES(ACOS(SIN(RADIANS(G211))*SIN(RADIANS(E215))+COS(RADIANS(G211))*COS(RADIANS(E215))*COS(RADIANS(P205))))&gt;90,0,$F$4*$F$5/E214^2*(SIN(RADIANS(G211))*SIN(RADIANS(E215))+COS(RADIANS(G211))*COS(RADIANS(E215))*COS(RADIANS(P205))))</f>
        <v>0</v>
      </c>
      <c r="Q211">
        <f>IF(DEGREES(ACOS(SIN(RADIANS(G211))*SIN(RADIANS(E215))+COS(RADIANS(G211))*COS(RADIANS(E215))*COS(RADIANS(Q205))))&gt;90,0,$F$4*$F$5/E214^2*(SIN(RADIANS(G211))*SIN(RADIANS(E215))+COS(RADIANS(G211))*COS(RADIANS(E215))*COS(RADIANS(Q205))))</f>
        <v>0</v>
      </c>
      <c r="R211" t="e">
        <f>IF(DEGREES(ACOS(SIN(RADIANS(G211))*SIN(RADIANS(E215))+COS(RADIANS(G211))*COS(RADIANS(E215))*COS(RADIANS(R205))))&gt;90,0,$F$4*$F$5/E214^2*(SIN(RADIANS(G211))*SIN(RADIANS(E215))+COS(RADIANS(G211))*COS(RADIANS(E215))*COS(RADIANS(R205))))</f>
        <v>#DIV/0!</v>
      </c>
      <c r="S211" t="e">
        <f>IF(DEGREES(ACOS(SIN(RADIANS(G211))*SIN(RADIANS(E215))+COS(RADIANS(G211))*COS(RADIANS(E215))*COS(RADIANS(S205))))&gt;90,0,$F$4*$F$5/E214^2*(SIN(RADIANS(G211))*SIN(RADIANS(E215))+COS(RADIANS(G211))*COS(RADIANS(E215))*COS(RADIANS(S205))))</f>
        <v>#DIV/0!</v>
      </c>
      <c r="T211" t="e">
        <f>IF(DEGREES(ACOS(SIN(RADIANS(G211))*SIN(RADIANS(E215))+COS(RADIANS(G211))*COS(RADIANS(E215))*COS(RADIANS(T205))))&gt;90,0,$F$4*$F$5/E214^2*(SIN(RADIANS(G211))*SIN(RADIANS(E215))+COS(RADIANS(G211))*COS(RADIANS(E215))*COS(RADIANS(T205))))</f>
        <v>#DIV/0!</v>
      </c>
      <c r="U211" t="e">
        <f>IF(DEGREES(ACOS(SIN(RADIANS(G211))*SIN(RADIANS(E215))+COS(RADIANS(G211))*COS(RADIANS(E215))*COS(RADIANS(U205))))&gt;90,0,$F$4*$F$5/E214^2*(SIN(RADIANS(G211))*SIN(RADIANS(E215))+COS(RADIANS(G211))*COS(RADIANS(E215))*COS(RADIANS(U205))))</f>
        <v>#DIV/0!</v>
      </c>
      <c r="V211" t="e">
        <f>IF(DEGREES(ACOS(SIN(RADIANS(G211))*SIN(RADIANS(E215))+COS(RADIANS(G211))*COS(RADIANS(E215))*COS(RADIANS(V205))))&gt;90,0,$F$4*$F$5/E214^2*(SIN(RADIANS(G211))*SIN(RADIANS(E215))+COS(RADIANS(G211))*COS(RADIANS(E215))*COS(RADIANS(V205))))</f>
        <v>#DIV/0!</v>
      </c>
      <c r="W211" t="e">
        <f>IF(DEGREES(ACOS(SIN(RADIANS(G211))*SIN(RADIANS(E215))+COS(RADIANS(G211))*COS(RADIANS(E215))*COS(RADIANS(W205))))&gt;90,0,$F$4*$F$5/E214^2*(SIN(RADIANS(G211))*SIN(RADIANS(E215))+COS(RADIANS(G211))*COS(RADIANS(E215))*COS(RADIANS(W205))))</f>
        <v>#DIV/0!</v>
      </c>
      <c r="X211" t="e">
        <f>IF(DEGREES(ACOS(SIN(RADIANS(G211))*SIN(RADIANS(E215))+COS(RADIANS(G211))*COS(RADIANS(E215))*COS(RADIANS(X205))))&gt;90,0,$F$4*$F$5/E214^2*(SIN(RADIANS(G211))*SIN(RADIANS(E215))+COS(RADIANS(G211))*COS(RADIANS(E215))*COS(RADIANS(X205))))</f>
        <v>#DIV/0!</v>
      </c>
      <c r="Y211" t="e">
        <f>IF(DEGREES(ACOS(SIN(RADIANS(G211))*SIN(RADIANS(E215))+COS(RADIANS(G211))*COS(RADIANS(E215))*COS(RADIANS(Y205))))&gt;90,0,$F$4*$F$5/E214^2*(SIN(RADIANS(G211))*SIN(RADIANS(E215))+COS(RADIANS(G211))*COS(RADIANS(E215))*COS(RADIANS(Y205))))</f>
        <v>#DIV/0!</v>
      </c>
      <c r="Z211" t="e">
        <f>IF(DEGREES(ACOS(SIN(RADIANS(G211))*SIN(RADIANS(E215))+COS(RADIANS(G211))*COS(RADIANS(E215))*COS(RADIANS(Z205))))&gt;90,0,$F$4*$F$5/E214^2*(SIN(RADIANS(G211))*SIN(RADIANS(E215))+COS(RADIANS(G211))*COS(RADIANS(E215))*COS(RADIANS(Z205))))</f>
        <v>#DIV/0!</v>
      </c>
      <c r="AA211" t="e">
        <f>IF(DEGREES(ACOS(SIN(RADIANS(G211))*SIN(RADIANS(E215))+COS(RADIANS(G211))*COS(RADIANS(E215))*COS(RADIANS(AA205))))&gt;90,0,$F$4*$F$5/E214^2*(SIN(RADIANS(G211))*SIN(RADIANS(E215))+COS(RADIANS(G211))*COS(RADIANS(E215))*COS(RADIANS(AA205))))</f>
        <v>#DIV/0!</v>
      </c>
      <c r="AB211" t="e">
        <f>IF(DEGREES(ACOS(SIN(RADIANS(G211))*SIN(RADIANS(E215))+COS(RADIANS(G211))*COS(RADIANS(E215))*COS(RADIANS(AB205))))&gt;90,0,$F$4*$F$5/E214^2*(SIN(RADIANS(G211))*SIN(RADIANS(E215))+COS(RADIANS(G211))*COS(RADIANS(E215))*COS(RADIANS(AB205))))</f>
        <v>#DIV/0!</v>
      </c>
      <c r="AC211" t="e">
        <f>IF(DEGREES(ACOS(SIN(RADIANS(G211))*SIN(RADIANS(E215))+COS(RADIANS(G211))*COS(RADIANS(E215))*COS(RADIANS(AC205))))&gt;90,0,$F$4*$F$5/E214^2*(SIN(RADIANS(G211))*SIN(RADIANS(E215))+COS(RADIANS(G211))*COS(RADIANS(E215))*COS(RADIANS(AC205))))</f>
        <v>#DIV/0!</v>
      </c>
      <c r="AD211" t="e">
        <f>IF(DEGREES(ACOS(SIN(RADIANS(G211))*SIN(RADIANS(E215))+COS(RADIANS(G211))*COS(RADIANS(E215))*COS(RADIANS(AD205))))&gt;90,0,$F$4*$F$5/E214^2*(SIN(RADIANS(G211))*SIN(RADIANS(E215))+COS(RADIANS(G211))*COS(RADIANS(E215))*COS(RADIANS(AD205))))</f>
        <v>#DIV/0!</v>
      </c>
      <c r="AE211" t="e">
        <f>IF(DEGREES(ACOS(SIN(RADIANS(G211))*SIN(RADIANS(E215))+COS(RADIANS(G211))*COS(RADIANS(E215))*COS(RADIANS(AE205))))&gt;90,0,$F$4*$F$5/E214^2*(SIN(RADIANS(G211))*SIN(RADIANS(E215))+COS(RADIANS(G211))*COS(RADIANS(E215))*COS(RADIANS(AE205))))</f>
        <v>#DIV/0!</v>
      </c>
      <c r="AF211" t="e">
        <f>IF(DEGREES(ACOS(SIN(RADIANS(G211))*SIN(RADIANS(E215))+COS(RADIANS(G211))*COS(RADIANS(E215))*COS(RADIANS(AF205))))&gt;90,0,$F$4*$F$5/E214^2*(SIN(RADIANS(G211))*SIN(RADIANS(E215))+COS(RADIANS(G211))*COS(RADIANS(E215))*COS(RADIANS(AF205))))</f>
        <v>#DIV/0!</v>
      </c>
      <c r="AG211" t="e">
        <f>IF(DEGREES(ACOS(SIN(RADIANS(G211))*SIN(RADIANS(E215))+COS(RADIANS(G211))*COS(RADIANS(E215))*COS(RADIANS(AG205))))&gt;90,0,$F$4*$F$5/E214^2*(SIN(RADIANS(G211))*SIN(RADIANS(E215))+COS(RADIANS(G211))*COS(RADIANS(E215))*COS(RADIANS(AG205))))</f>
        <v>#DIV/0!</v>
      </c>
      <c r="AH211" t="e">
        <f>IF(DEGREES(ACOS(SIN(RADIANS(G211))*SIN(RADIANS(E215))+COS(RADIANS(G211))*COS(RADIANS(E215))*COS(RADIANS(AH205))))&gt;90,0,$F$4*$F$5/E214^2*(SIN(RADIANS(G211))*SIN(RADIANS(E215))+COS(RADIANS(G211))*COS(RADIANS(E215))*COS(RADIANS(AH205))))</f>
        <v>#DIV/0!</v>
      </c>
      <c r="AI211" t="e">
        <f>IF(DEGREES(ACOS(SIN(RADIANS(G211))*SIN(RADIANS(E215))+COS(RADIANS(G211))*COS(RADIANS(E215))*COS(RADIANS(AI205))))&gt;90,0,$F$4*$F$5/E214^2*(SIN(RADIANS(G211))*SIN(RADIANS(E215))+COS(RADIANS(G211))*COS(RADIANS(E215))*COS(RADIANS(AI205))))</f>
        <v>#DIV/0!</v>
      </c>
      <c r="AJ211" t="e">
        <f>IF(DEGREES(ACOS(SIN(RADIANS(G211))*SIN(RADIANS(E215))+COS(RADIANS(G211))*COS(RADIANS(E215))*COS(RADIANS(AJ205))))&gt;90,0,$F$4*$F$5/E214^2*(SIN(RADIANS(G211))*SIN(RADIANS(E215))+COS(RADIANS(G211))*COS(RADIANS(E215))*COS(RADIANS(AJ205))))</f>
        <v>#DIV/0!</v>
      </c>
      <c r="AK211">
        <f>IF(DEGREES(ACOS(SIN(RADIANS(G211))*SIN(RADIANS(E215))+COS(RADIANS(G211))*COS(RADIANS(E215))*COS(RADIANS(AK205))))&gt;90,0,$F$4*$F$5/E214^2*(SIN(RADIANS(G211))*SIN(RADIANS(E215))+COS(RADIANS(G211))*COS(RADIANS(E215))*COS(RADIANS(AK205))))</f>
        <v>0</v>
      </c>
      <c r="AL211">
        <f>IF(DEGREES(ACOS(SIN(RADIANS(G211))*SIN(RADIANS(E215))+COS(RADIANS(G211))*COS(RADIANS(E215))*COS(RADIANS(AL205))))&gt;90,0,$F$4*$F$5/E214^2*(SIN(RADIANS(G211))*SIN(RADIANS(E215))+COS(RADIANS(G211))*COS(RADIANS(E215))*COS(RADIANS(AL205))))</f>
        <v>0</v>
      </c>
      <c r="AM211">
        <f>IF(DEGREES(ACOS(SIN(RADIANS(G211))*SIN(RADIANS(E215))+COS(RADIANS(G211))*COS(RADIANS(E215))*COS(RADIANS(AM205))))&gt;90,0,$F$4*$F$5/E214^2*(SIN(RADIANS(G211))*SIN(RADIANS(E215))+COS(RADIANS(G211))*COS(RADIANS(E215))*COS(RADIANS(AM205))))</f>
        <v>0</v>
      </c>
      <c r="AN211">
        <f>IF(DEGREES(ACOS(SIN(RADIANS(G211))*SIN(RADIANS(E215))+COS(RADIANS(G211))*COS(RADIANS(E215))*COS(RADIANS(AN205))))&gt;90,0,$F$4*$F$5/E214^2*(SIN(RADIANS(G211))*SIN(RADIANS(E215))+COS(RADIANS(G211))*COS(RADIANS(E215))*COS(RADIANS(AN205))))</f>
        <v>0</v>
      </c>
      <c r="AO211">
        <f>IF(DEGREES(ACOS(SIN(RADIANS(G211))*SIN(RADIANS(E215))+COS(RADIANS(G211))*COS(RADIANS(E215))*COS(RADIANS(AO205))))&gt;90,0,$F$4*$F$5/E214^2*(SIN(RADIANS(G211))*SIN(RADIANS(E215))+COS(RADIANS(G211))*COS(RADIANS(E215))*COS(RADIANS(AO205))))</f>
        <v>0</v>
      </c>
      <c r="AP211">
        <f>IF(DEGREES(ACOS(SIN(RADIANS(G211))*SIN(RADIANS(E215))+COS(RADIANS(G211))*COS(RADIANS(E215))*COS(RADIANS(AP205))))&gt;90,0,$F$4*$F$5/E214^2*(SIN(RADIANS(G211))*SIN(RADIANS(E215))+COS(RADIANS(G211))*COS(RADIANS(E215))*COS(RADIANS(AP205))))</f>
        <v>0</v>
      </c>
      <c r="AQ211">
        <f>IF(DEGREES(ACOS(SIN(RADIANS(G211))*SIN(RADIANS(E215))+COS(RADIANS(G211))*COS(RADIANS(E215))*COS(RADIANS(AQ205))))&gt;90,0,$F$4*$F$5/E214^2*(SIN(RADIANS(G211))*SIN(RADIANS(E215))+COS(RADIANS(G211))*COS(RADIANS(E215))*COS(RADIANS(AQ205))))</f>
        <v>0</v>
      </c>
      <c r="AR211">
        <f>IF(DEGREES(ACOS(SIN(RADIANS(G211))*SIN(RADIANS(E215))+COS(RADIANS(G211))*COS(RADIANS(E215))*COS(RADIANS(AR205))))&gt;90,0,$F$4*$F$5/E214^2*(SIN(RADIANS(G211))*SIN(RADIANS(E215))+COS(RADIANS(G211))*COS(RADIANS(E215))*COS(RADIANS(AR205))))</f>
        <v>0</v>
      </c>
    </row>
    <row r="212" spans="2:44" x14ac:dyDescent="0.5">
      <c r="B212" s="40" t="s">
        <v>783</v>
      </c>
      <c r="E212" t="str">
        <f>IF($F$10=0,"N/A",$F$10*(E207/360)-ROUNDDOWN($F$10*(E207/360),0))</f>
        <v>N/A</v>
      </c>
      <c r="G212">
        <v>40</v>
      </c>
      <c r="I212">
        <f>IF(DEGREES(ACOS(SIN(RADIANS(G212))*SIN(RADIANS(E215))+COS(RADIANS(G212))*COS(RADIANS(E215))*COS(RADIANS(I205))))&gt;90,0,$F$4*$F$5/E214^2*(SIN(RADIANS(G212))*SIN(RADIANS(E215))+COS(RADIANS(G212))*COS(RADIANS(E215))*COS(RADIANS(I205))))</f>
        <v>0</v>
      </c>
      <c r="J212">
        <f>IF(DEGREES(ACOS(SIN(RADIANS(G212))*SIN(RADIANS(E215))+COS(RADIANS(G212))*COS(RADIANS(E215))*COS(RADIANS(J205))))&gt;90,0,$F$4*$F$5/E214^2*(SIN(RADIANS(G212))*SIN(RADIANS(E215))+COS(RADIANS(G212))*COS(RADIANS(E215))*COS(RADIANS(J205))))</f>
        <v>0</v>
      </c>
      <c r="K212">
        <f>IF(DEGREES(ACOS(SIN(RADIANS(G212))*SIN(RADIANS(E215))+COS(RADIANS(G212))*COS(RADIANS(E215))*COS(RADIANS(K205))))&gt;90,0,$F$4*$F$5/E214^2*(SIN(RADIANS(G212))*SIN(RADIANS(E215))+COS(RADIANS(G212))*COS(RADIANS(E215))*COS(RADIANS(K205))))</f>
        <v>0</v>
      </c>
      <c r="L212">
        <f>IF(DEGREES(ACOS(SIN(RADIANS(G212))*SIN(RADIANS(E215))+COS(RADIANS(G212))*COS(RADIANS(E215))*COS(RADIANS(L205))))&gt;90,0,$F$4*$F$5/E214^2*(SIN(RADIANS(G212))*SIN(RADIANS(E215))+COS(RADIANS(G212))*COS(RADIANS(E215))*COS(RADIANS(L205))))</f>
        <v>0</v>
      </c>
      <c r="M212">
        <f>IF(DEGREES(ACOS(SIN(RADIANS(G212))*SIN(RADIANS(E215))+COS(RADIANS(G212))*COS(RADIANS(E215))*COS(RADIANS(M205))))&gt;90,0,$F$4*$F$5/E214^2*(SIN(RADIANS(G212))*SIN(RADIANS(E215))+COS(RADIANS(G212))*COS(RADIANS(E215))*COS(RADIANS(M205))))</f>
        <v>0</v>
      </c>
      <c r="N212">
        <f>IF(DEGREES(ACOS(SIN(RADIANS(G212))*SIN(RADIANS(E215))+COS(RADIANS(G212))*COS(RADIANS(E215))*COS(RADIANS(N205))))&gt;90,0,$F$4*$F$5/E214^2*(SIN(RADIANS(G212))*SIN(RADIANS(E215))+COS(RADIANS(G212))*COS(RADIANS(E215))*COS(RADIANS(N205))))</f>
        <v>0</v>
      </c>
      <c r="O212">
        <f>IF(DEGREES(ACOS(SIN(RADIANS(G212))*SIN(RADIANS(E215))+COS(RADIANS(G212))*COS(RADIANS(E215))*COS(RADIANS(O205))))&gt;90,0,$F$4*$F$5/E214^2*(SIN(RADIANS(G212))*SIN(RADIANS(E215))+COS(RADIANS(G212))*COS(RADIANS(E215))*COS(RADIANS(O205))))</f>
        <v>0</v>
      </c>
      <c r="P212">
        <f>IF(DEGREES(ACOS(SIN(RADIANS(G212))*SIN(RADIANS(E215))+COS(RADIANS(G212))*COS(RADIANS(E215))*COS(RADIANS(P205))))&gt;90,0,$F$4*$F$5/E214^2*(SIN(RADIANS(G212))*SIN(RADIANS(E215))+COS(RADIANS(G212))*COS(RADIANS(E215))*COS(RADIANS(P205))))</f>
        <v>0</v>
      </c>
      <c r="Q212">
        <f>IF(DEGREES(ACOS(SIN(RADIANS(G212))*SIN(RADIANS(E215))+COS(RADIANS(G212))*COS(RADIANS(E215))*COS(RADIANS(Q205))))&gt;90,0,$F$4*$F$5/E214^2*(SIN(RADIANS(G212))*SIN(RADIANS(E215))+COS(RADIANS(G212))*COS(RADIANS(E215))*COS(RADIANS(Q205))))</f>
        <v>0</v>
      </c>
      <c r="R212" t="e">
        <f>IF(DEGREES(ACOS(SIN(RADIANS(G212))*SIN(RADIANS(E215))+COS(RADIANS(G212))*COS(RADIANS(E215))*COS(RADIANS(R205))))&gt;90,0,$F$4*$F$5/E214^2*(SIN(RADIANS(G212))*SIN(RADIANS(E215))+COS(RADIANS(G212))*COS(RADIANS(E215))*COS(RADIANS(R205))))</f>
        <v>#DIV/0!</v>
      </c>
      <c r="S212" t="e">
        <f>IF(DEGREES(ACOS(SIN(RADIANS(G212))*SIN(RADIANS(E215))+COS(RADIANS(G212))*COS(RADIANS(E215))*COS(RADIANS(S205))))&gt;90,0,$F$4*$F$5/E214^2*(SIN(RADIANS(G212))*SIN(RADIANS(E215))+COS(RADIANS(G212))*COS(RADIANS(E215))*COS(RADIANS(S205))))</f>
        <v>#DIV/0!</v>
      </c>
      <c r="T212" t="e">
        <f>IF(DEGREES(ACOS(SIN(RADIANS(G212))*SIN(RADIANS(E215))+COS(RADIANS(G212))*COS(RADIANS(E215))*COS(RADIANS(T205))))&gt;90,0,$F$4*$F$5/E214^2*(SIN(RADIANS(G212))*SIN(RADIANS(E215))+COS(RADIANS(G212))*COS(RADIANS(E215))*COS(RADIANS(T205))))</f>
        <v>#DIV/0!</v>
      </c>
      <c r="U212" t="e">
        <f>IF(DEGREES(ACOS(SIN(RADIANS(G212))*SIN(RADIANS(E215))+COS(RADIANS(G212))*COS(RADIANS(E215))*COS(RADIANS(U205))))&gt;90,0,$F$4*$F$5/E214^2*(SIN(RADIANS(G212))*SIN(RADIANS(E215))+COS(RADIANS(G212))*COS(RADIANS(E215))*COS(RADIANS(U205))))</f>
        <v>#DIV/0!</v>
      </c>
      <c r="V212" t="e">
        <f>IF(DEGREES(ACOS(SIN(RADIANS(G212))*SIN(RADIANS(E215))+COS(RADIANS(G212))*COS(RADIANS(E215))*COS(RADIANS(V205))))&gt;90,0,$F$4*$F$5/E214^2*(SIN(RADIANS(G212))*SIN(RADIANS(E215))+COS(RADIANS(G212))*COS(RADIANS(E215))*COS(RADIANS(V205))))</f>
        <v>#DIV/0!</v>
      </c>
      <c r="W212" t="e">
        <f>IF(DEGREES(ACOS(SIN(RADIANS(G212))*SIN(RADIANS(E215))+COS(RADIANS(G212))*COS(RADIANS(E215))*COS(RADIANS(W205))))&gt;90,0,$F$4*$F$5/E214^2*(SIN(RADIANS(G212))*SIN(RADIANS(E215))+COS(RADIANS(G212))*COS(RADIANS(E215))*COS(RADIANS(W205))))</f>
        <v>#DIV/0!</v>
      </c>
      <c r="X212" t="e">
        <f>IF(DEGREES(ACOS(SIN(RADIANS(G212))*SIN(RADIANS(E215))+COS(RADIANS(G212))*COS(RADIANS(E215))*COS(RADIANS(X205))))&gt;90,0,$F$4*$F$5/E214^2*(SIN(RADIANS(G212))*SIN(RADIANS(E215))+COS(RADIANS(G212))*COS(RADIANS(E215))*COS(RADIANS(X205))))</f>
        <v>#DIV/0!</v>
      </c>
      <c r="Y212" t="e">
        <f>IF(DEGREES(ACOS(SIN(RADIANS(G212))*SIN(RADIANS(E215))+COS(RADIANS(G212))*COS(RADIANS(E215))*COS(RADIANS(Y205))))&gt;90,0,$F$4*$F$5/E214^2*(SIN(RADIANS(G212))*SIN(RADIANS(E215))+COS(RADIANS(G212))*COS(RADIANS(E215))*COS(RADIANS(Y205))))</f>
        <v>#DIV/0!</v>
      </c>
      <c r="Z212" t="e">
        <f>IF(DEGREES(ACOS(SIN(RADIANS(G212))*SIN(RADIANS(E215))+COS(RADIANS(G212))*COS(RADIANS(E215))*COS(RADIANS(Z205))))&gt;90,0,$F$4*$F$5/E214^2*(SIN(RADIANS(G212))*SIN(RADIANS(E215))+COS(RADIANS(G212))*COS(RADIANS(E215))*COS(RADIANS(Z205))))</f>
        <v>#DIV/0!</v>
      </c>
      <c r="AA212" t="e">
        <f>IF(DEGREES(ACOS(SIN(RADIANS(G212))*SIN(RADIANS(E215))+COS(RADIANS(G212))*COS(RADIANS(E215))*COS(RADIANS(AA205))))&gt;90,0,$F$4*$F$5/E214^2*(SIN(RADIANS(G212))*SIN(RADIANS(E215))+COS(RADIANS(G212))*COS(RADIANS(E215))*COS(RADIANS(AA205))))</f>
        <v>#DIV/0!</v>
      </c>
      <c r="AB212" t="e">
        <f>IF(DEGREES(ACOS(SIN(RADIANS(G212))*SIN(RADIANS(E215))+COS(RADIANS(G212))*COS(RADIANS(E215))*COS(RADIANS(AB205))))&gt;90,0,$F$4*$F$5/E214^2*(SIN(RADIANS(G212))*SIN(RADIANS(E215))+COS(RADIANS(G212))*COS(RADIANS(E215))*COS(RADIANS(AB205))))</f>
        <v>#DIV/0!</v>
      </c>
      <c r="AC212" t="e">
        <f>IF(DEGREES(ACOS(SIN(RADIANS(G212))*SIN(RADIANS(E215))+COS(RADIANS(G212))*COS(RADIANS(E215))*COS(RADIANS(AC205))))&gt;90,0,$F$4*$F$5/E214^2*(SIN(RADIANS(G212))*SIN(RADIANS(E215))+COS(RADIANS(G212))*COS(RADIANS(E215))*COS(RADIANS(AC205))))</f>
        <v>#DIV/0!</v>
      </c>
      <c r="AD212" t="e">
        <f>IF(DEGREES(ACOS(SIN(RADIANS(G212))*SIN(RADIANS(E215))+COS(RADIANS(G212))*COS(RADIANS(E215))*COS(RADIANS(AD205))))&gt;90,0,$F$4*$F$5/E214^2*(SIN(RADIANS(G212))*SIN(RADIANS(E215))+COS(RADIANS(G212))*COS(RADIANS(E215))*COS(RADIANS(AD205))))</f>
        <v>#DIV/0!</v>
      </c>
      <c r="AE212" t="e">
        <f>IF(DEGREES(ACOS(SIN(RADIANS(G212))*SIN(RADIANS(E215))+COS(RADIANS(G212))*COS(RADIANS(E215))*COS(RADIANS(AE205))))&gt;90,0,$F$4*$F$5/E214^2*(SIN(RADIANS(G212))*SIN(RADIANS(E215))+COS(RADIANS(G212))*COS(RADIANS(E215))*COS(RADIANS(AE205))))</f>
        <v>#DIV/0!</v>
      </c>
      <c r="AF212" t="e">
        <f>IF(DEGREES(ACOS(SIN(RADIANS(G212))*SIN(RADIANS(E215))+COS(RADIANS(G212))*COS(RADIANS(E215))*COS(RADIANS(AF205))))&gt;90,0,$F$4*$F$5/E214^2*(SIN(RADIANS(G212))*SIN(RADIANS(E215))+COS(RADIANS(G212))*COS(RADIANS(E215))*COS(RADIANS(AF205))))</f>
        <v>#DIV/0!</v>
      </c>
      <c r="AG212" t="e">
        <f>IF(DEGREES(ACOS(SIN(RADIANS(G212))*SIN(RADIANS(E215))+COS(RADIANS(G212))*COS(RADIANS(E215))*COS(RADIANS(AG205))))&gt;90,0,$F$4*$F$5/E214^2*(SIN(RADIANS(G212))*SIN(RADIANS(E215))+COS(RADIANS(G212))*COS(RADIANS(E215))*COS(RADIANS(AG205))))</f>
        <v>#DIV/0!</v>
      </c>
      <c r="AH212" t="e">
        <f>IF(DEGREES(ACOS(SIN(RADIANS(G212))*SIN(RADIANS(E215))+COS(RADIANS(G212))*COS(RADIANS(E215))*COS(RADIANS(AH205))))&gt;90,0,$F$4*$F$5/E214^2*(SIN(RADIANS(G212))*SIN(RADIANS(E215))+COS(RADIANS(G212))*COS(RADIANS(E215))*COS(RADIANS(AH205))))</f>
        <v>#DIV/0!</v>
      </c>
      <c r="AI212" t="e">
        <f>IF(DEGREES(ACOS(SIN(RADIANS(G212))*SIN(RADIANS(E215))+COS(RADIANS(G212))*COS(RADIANS(E215))*COS(RADIANS(AI205))))&gt;90,0,$F$4*$F$5/E214^2*(SIN(RADIANS(G212))*SIN(RADIANS(E215))+COS(RADIANS(G212))*COS(RADIANS(E215))*COS(RADIANS(AI205))))</f>
        <v>#DIV/0!</v>
      </c>
      <c r="AJ212" t="e">
        <f>IF(DEGREES(ACOS(SIN(RADIANS(G212))*SIN(RADIANS(E215))+COS(RADIANS(G212))*COS(RADIANS(E215))*COS(RADIANS(AJ205))))&gt;90,0,$F$4*$F$5/E214^2*(SIN(RADIANS(G212))*SIN(RADIANS(E215))+COS(RADIANS(G212))*COS(RADIANS(E215))*COS(RADIANS(AJ205))))</f>
        <v>#DIV/0!</v>
      </c>
      <c r="AK212">
        <f>IF(DEGREES(ACOS(SIN(RADIANS(G212))*SIN(RADIANS(E215))+COS(RADIANS(G212))*COS(RADIANS(E215))*COS(RADIANS(AK205))))&gt;90,0,$F$4*$F$5/E214^2*(SIN(RADIANS(G212))*SIN(RADIANS(E215))+COS(RADIANS(G212))*COS(RADIANS(E215))*COS(RADIANS(AK205))))</f>
        <v>0</v>
      </c>
      <c r="AL212">
        <f>IF(DEGREES(ACOS(SIN(RADIANS(G212))*SIN(RADIANS(E215))+COS(RADIANS(G212))*COS(RADIANS(E215))*COS(RADIANS(AL205))))&gt;90,0,$F$4*$F$5/E214^2*(SIN(RADIANS(G212))*SIN(RADIANS(E215))+COS(RADIANS(G212))*COS(RADIANS(E215))*COS(RADIANS(AL205))))</f>
        <v>0</v>
      </c>
      <c r="AM212">
        <f>IF(DEGREES(ACOS(SIN(RADIANS(G212))*SIN(RADIANS(E215))+COS(RADIANS(G212))*COS(RADIANS(E215))*COS(RADIANS(AM205))))&gt;90,0,$F$4*$F$5/E214^2*(SIN(RADIANS(G212))*SIN(RADIANS(E215))+COS(RADIANS(G212))*COS(RADIANS(E215))*COS(RADIANS(AM205))))</f>
        <v>0</v>
      </c>
      <c r="AN212">
        <f>IF(DEGREES(ACOS(SIN(RADIANS(G212))*SIN(RADIANS(E215))+COS(RADIANS(G212))*COS(RADIANS(E215))*COS(RADIANS(AN205))))&gt;90,0,$F$4*$F$5/E214^2*(SIN(RADIANS(G212))*SIN(RADIANS(E215))+COS(RADIANS(G212))*COS(RADIANS(E215))*COS(RADIANS(AN205))))</f>
        <v>0</v>
      </c>
      <c r="AO212">
        <f>IF(DEGREES(ACOS(SIN(RADIANS(G212))*SIN(RADIANS(E215))+COS(RADIANS(G212))*COS(RADIANS(E215))*COS(RADIANS(AO205))))&gt;90,0,$F$4*$F$5/E214^2*(SIN(RADIANS(G212))*SIN(RADIANS(E215))+COS(RADIANS(G212))*COS(RADIANS(E215))*COS(RADIANS(AO205))))</f>
        <v>0</v>
      </c>
      <c r="AP212">
        <f>IF(DEGREES(ACOS(SIN(RADIANS(G212))*SIN(RADIANS(E215))+COS(RADIANS(G212))*COS(RADIANS(E215))*COS(RADIANS(AP205))))&gt;90,0,$F$4*$F$5/E214^2*(SIN(RADIANS(G212))*SIN(RADIANS(E215))+COS(RADIANS(G212))*COS(RADIANS(E215))*COS(RADIANS(AP205))))</f>
        <v>0</v>
      </c>
      <c r="AQ212">
        <f>IF(DEGREES(ACOS(SIN(RADIANS(G212))*SIN(RADIANS(E215))+COS(RADIANS(G212))*COS(RADIANS(E215))*COS(RADIANS(AQ205))))&gt;90,0,$F$4*$F$5/E214^2*(SIN(RADIANS(G212))*SIN(RADIANS(E215))+COS(RADIANS(G212))*COS(RADIANS(E215))*COS(RADIANS(AQ205))))</f>
        <v>0</v>
      </c>
      <c r="AR212">
        <f>IF(DEGREES(ACOS(SIN(RADIANS(G212))*SIN(RADIANS(E215))+COS(RADIANS(G212))*COS(RADIANS(E215))*COS(RADIANS(AR205))))&gt;90,0,$F$4*$F$5/E214^2*(SIN(RADIANS(G212))*SIN(RADIANS(E215))+COS(RADIANS(G212))*COS(RADIANS(E215))*COS(RADIANS(AR205))))</f>
        <v>0</v>
      </c>
    </row>
    <row r="213" spans="2:44" x14ac:dyDescent="0.5">
      <c r="B213" s="40" t="s">
        <v>784</v>
      </c>
      <c r="E213" t="str">
        <f>IF($F$10=0,"N/A",E212*$F$11/$F$10)</f>
        <v>N/A</v>
      </c>
      <c r="G213">
        <v>30</v>
      </c>
      <c r="I213">
        <f>IF(DEGREES(ACOS(SIN(RADIANS(G213))*SIN(RADIANS(E215))+COS(RADIANS(G213))*COS(RADIANS(E215))*COS(RADIANS(I205))))&gt;90,0,$F$4*$F$5/E214^2*(SIN(RADIANS(G213))*SIN(RADIANS(E215))+COS(RADIANS(G213))*COS(RADIANS(E215))*COS(RADIANS(I205))))</f>
        <v>0</v>
      </c>
      <c r="J213">
        <f>IF(DEGREES(ACOS(SIN(RADIANS(G213))*SIN(RADIANS(E215))+COS(RADIANS(G213))*COS(RADIANS(E215))*COS(RADIANS(J205))))&gt;90,0,$F$4*$F$5/E214^2*(SIN(RADIANS(G213))*SIN(RADIANS(E215))+COS(RADIANS(G213))*COS(RADIANS(E215))*COS(RADIANS(J205))))</f>
        <v>0</v>
      </c>
      <c r="K213">
        <f>IF(DEGREES(ACOS(SIN(RADIANS(G213))*SIN(RADIANS(E215))+COS(RADIANS(G213))*COS(RADIANS(E215))*COS(RADIANS(K205))))&gt;90,0,$F$4*$F$5/E214^2*(SIN(RADIANS(G213))*SIN(RADIANS(E215))+COS(RADIANS(G213))*COS(RADIANS(E215))*COS(RADIANS(K205))))</f>
        <v>0</v>
      </c>
      <c r="L213">
        <f>IF(DEGREES(ACOS(SIN(RADIANS(G213))*SIN(RADIANS(E215))+COS(RADIANS(G213))*COS(RADIANS(E215))*COS(RADIANS(L205))))&gt;90,0,$F$4*$F$5/E214^2*(SIN(RADIANS(G213))*SIN(RADIANS(E215))+COS(RADIANS(G213))*COS(RADIANS(E215))*COS(RADIANS(L205))))</f>
        <v>0</v>
      </c>
      <c r="M213">
        <f>IF(DEGREES(ACOS(SIN(RADIANS(G213))*SIN(RADIANS(E215))+COS(RADIANS(G213))*COS(RADIANS(E215))*COS(RADIANS(M205))))&gt;90,0,$F$4*$F$5/E214^2*(SIN(RADIANS(G213))*SIN(RADIANS(E215))+COS(RADIANS(G213))*COS(RADIANS(E215))*COS(RADIANS(M205))))</f>
        <v>0</v>
      </c>
      <c r="N213">
        <f>IF(DEGREES(ACOS(SIN(RADIANS(G213))*SIN(RADIANS(E215))+COS(RADIANS(G213))*COS(RADIANS(E215))*COS(RADIANS(N205))))&gt;90,0,$F$4*$F$5/E214^2*(SIN(RADIANS(G213))*SIN(RADIANS(E215))+COS(RADIANS(G213))*COS(RADIANS(E215))*COS(RADIANS(N205))))</f>
        <v>0</v>
      </c>
      <c r="O213">
        <f>IF(DEGREES(ACOS(SIN(RADIANS(G213))*SIN(RADIANS(E215))+COS(RADIANS(G213))*COS(RADIANS(E215))*COS(RADIANS(O205))))&gt;90,0,$F$4*$F$5/E214^2*(SIN(RADIANS(G213))*SIN(RADIANS(E215))+COS(RADIANS(G213))*COS(RADIANS(E215))*COS(RADIANS(O205))))</f>
        <v>0</v>
      </c>
      <c r="P213">
        <f>IF(DEGREES(ACOS(SIN(RADIANS(G213))*SIN(RADIANS(E215))+COS(RADIANS(G213))*COS(RADIANS(E215))*COS(RADIANS(P205))))&gt;90,0,$F$4*$F$5/E214^2*(SIN(RADIANS(G213))*SIN(RADIANS(E215))+COS(RADIANS(G213))*COS(RADIANS(E215))*COS(RADIANS(P205))))</f>
        <v>0</v>
      </c>
      <c r="Q213">
        <f>IF(DEGREES(ACOS(SIN(RADIANS(G213))*SIN(RADIANS(E215))+COS(RADIANS(G213))*COS(RADIANS(E215))*COS(RADIANS(Q205))))&gt;90,0,$F$4*$F$5/E214^2*(SIN(RADIANS(G213))*SIN(RADIANS(E215))+COS(RADIANS(G213))*COS(RADIANS(E215))*COS(RADIANS(Q205))))</f>
        <v>0</v>
      </c>
      <c r="R213" t="e">
        <f>IF(DEGREES(ACOS(SIN(RADIANS(G213))*SIN(RADIANS(E215))+COS(RADIANS(G213))*COS(RADIANS(E215))*COS(RADIANS(R205))))&gt;90,0,$F$4*$F$5/E214^2*(SIN(RADIANS(G213))*SIN(RADIANS(E215))+COS(RADIANS(G213))*COS(RADIANS(E215))*COS(RADIANS(R205))))</f>
        <v>#DIV/0!</v>
      </c>
      <c r="S213" t="e">
        <f>IF(DEGREES(ACOS(SIN(RADIANS(G213))*SIN(RADIANS(E215))+COS(RADIANS(G213))*COS(RADIANS(E215))*COS(RADIANS(S205))))&gt;90,0,$F$4*$F$5/E214^2*(SIN(RADIANS(G213))*SIN(RADIANS(E215))+COS(RADIANS(G213))*COS(RADIANS(E215))*COS(RADIANS(S205))))</f>
        <v>#DIV/0!</v>
      </c>
      <c r="T213" t="e">
        <f>IF(DEGREES(ACOS(SIN(RADIANS(G213))*SIN(RADIANS(E215))+COS(RADIANS(G213))*COS(RADIANS(E215))*COS(RADIANS(T205))))&gt;90,0,$F$4*$F$5/E214^2*(SIN(RADIANS(G213))*SIN(RADIANS(E215))+COS(RADIANS(G213))*COS(RADIANS(E215))*COS(RADIANS(T205))))</f>
        <v>#DIV/0!</v>
      </c>
      <c r="U213" t="e">
        <f>IF(DEGREES(ACOS(SIN(RADIANS(G213))*SIN(RADIANS(E215))+COS(RADIANS(G213))*COS(RADIANS(E215))*COS(RADIANS(U205))))&gt;90,0,$F$4*$F$5/E214^2*(SIN(RADIANS(G213))*SIN(RADIANS(E215))+COS(RADIANS(G213))*COS(RADIANS(E215))*COS(RADIANS(U205))))</f>
        <v>#DIV/0!</v>
      </c>
      <c r="V213" t="e">
        <f>IF(DEGREES(ACOS(SIN(RADIANS(G213))*SIN(RADIANS(E215))+COS(RADIANS(G213))*COS(RADIANS(E215))*COS(RADIANS(V205))))&gt;90,0,$F$4*$F$5/E214^2*(SIN(RADIANS(G213))*SIN(RADIANS(E215))+COS(RADIANS(G213))*COS(RADIANS(E215))*COS(RADIANS(V205))))</f>
        <v>#DIV/0!</v>
      </c>
      <c r="W213" t="e">
        <f>IF(DEGREES(ACOS(SIN(RADIANS(G213))*SIN(RADIANS(E215))+COS(RADIANS(G213))*COS(RADIANS(E215))*COS(RADIANS(W205))))&gt;90,0,$F$4*$F$5/E214^2*(SIN(RADIANS(G213))*SIN(RADIANS(E215))+COS(RADIANS(G213))*COS(RADIANS(E215))*COS(RADIANS(W205))))</f>
        <v>#DIV/0!</v>
      </c>
      <c r="X213" t="e">
        <f>IF(DEGREES(ACOS(SIN(RADIANS(G213))*SIN(RADIANS(E215))+COS(RADIANS(G213))*COS(RADIANS(E215))*COS(RADIANS(X205))))&gt;90,0,$F$4*$F$5/E214^2*(SIN(RADIANS(G213))*SIN(RADIANS(E215))+COS(RADIANS(G213))*COS(RADIANS(E215))*COS(RADIANS(X205))))</f>
        <v>#DIV/0!</v>
      </c>
      <c r="Y213" t="e">
        <f>IF(DEGREES(ACOS(SIN(RADIANS(G213))*SIN(RADIANS(E215))+COS(RADIANS(G213))*COS(RADIANS(E215))*COS(RADIANS(Y205))))&gt;90,0,$F$4*$F$5/E214^2*(SIN(RADIANS(G213))*SIN(RADIANS(E215))+COS(RADIANS(G213))*COS(RADIANS(E215))*COS(RADIANS(Y205))))</f>
        <v>#DIV/0!</v>
      </c>
      <c r="Z213" t="e">
        <f>IF(DEGREES(ACOS(SIN(RADIANS(G213))*SIN(RADIANS(E215))+COS(RADIANS(G213))*COS(RADIANS(E215))*COS(RADIANS(Z205))))&gt;90,0,$F$4*$F$5/E214^2*(SIN(RADIANS(G213))*SIN(RADIANS(E215))+COS(RADIANS(G213))*COS(RADIANS(E215))*COS(RADIANS(Z205))))</f>
        <v>#DIV/0!</v>
      </c>
      <c r="AA213" t="e">
        <f>IF(DEGREES(ACOS(SIN(RADIANS(G213))*SIN(RADIANS(E215))+COS(RADIANS(G213))*COS(RADIANS(E215))*COS(RADIANS(AA205))))&gt;90,0,$F$4*$F$5/E214^2*(SIN(RADIANS(G213))*SIN(RADIANS(E215))+COS(RADIANS(G213))*COS(RADIANS(E215))*COS(RADIANS(AA205))))</f>
        <v>#DIV/0!</v>
      </c>
      <c r="AB213" t="e">
        <f>IF(DEGREES(ACOS(SIN(RADIANS(G213))*SIN(RADIANS(E215))+COS(RADIANS(G213))*COS(RADIANS(E215))*COS(RADIANS(AB205))))&gt;90,0,$F$4*$F$5/E214^2*(SIN(RADIANS(G213))*SIN(RADIANS(E215))+COS(RADIANS(G213))*COS(RADIANS(E215))*COS(RADIANS(AB205))))</f>
        <v>#DIV/0!</v>
      </c>
      <c r="AC213" t="e">
        <f>IF(DEGREES(ACOS(SIN(RADIANS(G213))*SIN(RADIANS(E215))+COS(RADIANS(G213))*COS(RADIANS(E215))*COS(RADIANS(AC205))))&gt;90,0,$F$4*$F$5/E214^2*(SIN(RADIANS(G213))*SIN(RADIANS(E215))+COS(RADIANS(G213))*COS(RADIANS(E215))*COS(RADIANS(AC205))))</f>
        <v>#DIV/0!</v>
      </c>
      <c r="AD213" t="e">
        <f>IF(DEGREES(ACOS(SIN(RADIANS(G213))*SIN(RADIANS(E215))+COS(RADIANS(G213))*COS(RADIANS(E215))*COS(RADIANS(AD205))))&gt;90,0,$F$4*$F$5/E214^2*(SIN(RADIANS(G213))*SIN(RADIANS(E215))+COS(RADIANS(G213))*COS(RADIANS(E215))*COS(RADIANS(AD205))))</f>
        <v>#DIV/0!</v>
      </c>
      <c r="AE213" t="e">
        <f>IF(DEGREES(ACOS(SIN(RADIANS(G213))*SIN(RADIANS(E215))+COS(RADIANS(G213))*COS(RADIANS(E215))*COS(RADIANS(AE205))))&gt;90,0,$F$4*$F$5/E214^2*(SIN(RADIANS(G213))*SIN(RADIANS(E215))+COS(RADIANS(G213))*COS(RADIANS(E215))*COS(RADIANS(AE205))))</f>
        <v>#DIV/0!</v>
      </c>
      <c r="AF213" t="e">
        <f>IF(DEGREES(ACOS(SIN(RADIANS(G213))*SIN(RADIANS(E215))+COS(RADIANS(G213))*COS(RADIANS(E215))*COS(RADIANS(AF205))))&gt;90,0,$F$4*$F$5/E214^2*(SIN(RADIANS(G213))*SIN(RADIANS(E215))+COS(RADIANS(G213))*COS(RADIANS(E215))*COS(RADIANS(AF205))))</f>
        <v>#DIV/0!</v>
      </c>
      <c r="AG213" t="e">
        <f>IF(DEGREES(ACOS(SIN(RADIANS(G213))*SIN(RADIANS(E215))+COS(RADIANS(G213))*COS(RADIANS(E215))*COS(RADIANS(AG205))))&gt;90,0,$F$4*$F$5/E214^2*(SIN(RADIANS(G213))*SIN(RADIANS(E215))+COS(RADIANS(G213))*COS(RADIANS(E215))*COS(RADIANS(AG205))))</f>
        <v>#DIV/0!</v>
      </c>
      <c r="AH213" t="e">
        <f>IF(DEGREES(ACOS(SIN(RADIANS(G213))*SIN(RADIANS(E215))+COS(RADIANS(G213))*COS(RADIANS(E215))*COS(RADIANS(AH205))))&gt;90,0,$F$4*$F$5/E214^2*(SIN(RADIANS(G213))*SIN(RADIANS(E215))+COS(RADIANS(G213))*COS(RADIANS(E215))*COS(RADIANS(AH205))))</f>
        <v>#DIV/0!</v>
      </c>
      <c r="AI213" t="e">
        <f>IF(DEGREES(ACOS(SIN(RADIANS(G213))*SIN(RADIANS(E215))+COS(RADIANS(G213))*COS(RADIANS(E215))*COS(RADIANS(AI205))))&gt;90,0,$F$4*$F$5/E214^2*(SIN(RADIANS(G213))*SIN(RADIANS(E215))+COS(RADIANS(G213))*COS(RADIANS(E215))*COS(RADIANS(AI205))))</f>
        <v>#DIV/0!</v>
      </c>
      <c r="AJ213" t="e">
        <f>IF(DEGREES(ACOS(SIN(RADIANS(G213))*SIN(RADIANS(E215))+COS(RADIANS(G213))*COS(RADIANS(E215))*COS(RADIANS(AJ205))))&gt;90,0,$F$4*$F$5/E214^2*(SIN(RADIANS(G213))*SIN(RADIANS(E215))+COS(RADIANS(G213))*COS(RADIANS(E215))*COS(RADIANS(AJ205))))</f>
        <v>#DIV/0!</v>
      </c>
      <c r="AK213">
        <f>IF(DEGREES(ACOS(SIN(RADIANS(G213))*SIN(RADIANS(E215))+COS(RADIANS(G213))*COS(RADIANS(E215))*COS(RADIANS(AK205))))&gt;90,0,$F$4*$F$5/E214^2*(SIN(RADIANS(G213))*SIN(RADIANS(E215))+COS(RADIANS(G213))*COS(RADIANS(E215))*COS(RADIANS(AK205))))</f>
        <v>0</v>
      </c>
      <c r="AL213">
        <f>IF(DEGREES(ACOS(SIN(RADIANS(G213))*SIN(RADIANS(E215))+COS(RADIANS(G213))*COS(RADIANS(E215))*COS(RADIANS(AL205))))&gt;90,0,$F$4*$F$5/E214^2*(SIN(RADIANS(G213))*SIN(RADIANS(E215))+COS(RADIANS(G213))*COS(RADIANS(E215))*COS(RADIANS(AL205))))</f>
        <v>0</v>
      </c>
      <c r="AM213">
        <f>IF(DEGREES(ACOS(SIN(RADIANS(G213))*SIN(RADIANS(E215))+COS(RADIANS(G213))*COS(RADIANS(E215))*COS(RADIANS(AM205))))&gt;90,0,$F$4*$F$5/E214^2*(SIN(RADIANS(G213))*SIN(RADIANS(E215))+COS(RADIANS(G213))*COS(RADIANS(E215))*COS(RADIANS(AM205))))</f>
        <v>0</v>
      </c>
      <c r="AN213">
        <f>IF(DEGREES(ACOS(SIN(RADIANS(G213))*SIN(RADIANS(E215))+COS(RADIANS(G213))*COS(RADIANS(E215))*COS(RADIANS(AN205))))&gt;90,0,$F$4*$F$5/E214^2*(SIN(RADIANS(G213))*SIN(RADIANS(E215))+COS(RADIANS(G213))*COS(RADIANS(E215))*COS(RADIANS(AN205))))</f>
        <v>0</v>
      </c>
      <c r="AO213">
        <f>IF(DEGREES(ACOS(SIN(RADIANS(G213))*SIN(RADIANS(E215))+COS(RADIANS(G213))*COS(RADIANS(E215))*COS(RADIANS(AO205))))&gt;90,0,$F$4*$F$5/E214^2*(SIN(RADIANS(G213))*SIN(RADIANS(E215))+COS(RADIANS(G213))*COS(RADIANS(E215))*COS(RADIANS(AO205))))</f>
        <v>0</v>
      </c>
      <c r="AP213">
        <f>IF(DEGREES(ACOS(SIN(RADIANS(G213))*SIN(RADIANS(E215))+COS(RADIANS(G213))*COS(RADIANS(E215))*COS(RADIANS(AP205))))&gt;90,0,$F$4*$F$5/E214^2*(SIN(RADIANS(G213))*SIN(RADIANS(E215))+COS(RADIANS(G213))*COS(RADIANS(E215))*COS(RADIANS(AP205))))</f>
        <v>0</v>
      </c>
      <c r="AQ213">
        <f>IF(DEGREES(ACOS(SIN(RADIANS(G213))*SIN(RADIANS(E215))+COS(RADIANS(G213))*COS(RADIANS(E215))*COS(RADIANS(AQ205))))&gt;90,0,$F$4*$F$5/E214^2*(SIN(RADIANS(G213))*SIN(RADIANS(E215))+COS(RADIANS(G213))*COS(RADIANS(E215))*COS(RADIANS(AQ205))))</f>
        <v>0</v>
      </c>
      <c r="AR213">
        <f>IF(DEGREES(ACOS(SIN(RADIANS(G213))*SIN(RADIANS(E215))+COS(RADIANS(G213))*COS(RADIANS(E215))*COS(RADIANS(AR205))))&gt;90,0,$F$4*$F$5/E214^2*(SIN(RADIANS(G213))*SIN(RADIANS(E215))+COS(RADIANS(G213))*COS(RADIANS(E215))*COS(RADIANS(AR205))))</f>
        <v>0</v>
      </c>
    </row>
    <row r="214" spans="2:44" x14ac:dyDescent="0.5">
      <c r="B214" s="40" t="s">
        <v>785</v>
      </c>
      <c r="E214">
        <f>$F$6*(1-$F$7^2)/(1+$F$7*COS(RADIANS(E208)))</f>
        <v>0</v>
      </c>
      <c r="G214">
        <v>20</v>
      </c>
      <c r="I214">
        <f>IF(DEGREES(ACOS(SIN(RADIANS(G214))*SIN(RADIANS(E215))+COS(RADIANS(G214))*COS(RADIANS(E215))*COS(RADIANS(I205))))&gt;90,0,$F$4*$F$5/E214^2*(SIN(RADIANS(G214))*SIN(RADIANS(E215))+COS(RADIANS(G214))*COS(RADIANS(E215))*COS(RADIANS(I205))))</f>
        <v>0</v>
      </c>
      <c r="J214">
        <f>IF(DEGREES(ACOS(SIN(RADIANS(G214))*SIN(RADIANS(E215))+COS(RADIANS(G214))*COS(RADIANS(E215))*COS(RADIANS(J205))))&gt;90,0,$F$4*$F$5/E214^2*(SIN(RADIANS(G214))*SIN(RADIANS(E215))+COS(RADIANS(G214))*COS(RADIANS(E215))*COS(RADIANS(J205))))</f>
        <v>0</v>
      </c>
      <c r="K214">
        <f>IF(DEGREES(ACOS(SIN(RADIANS(G214))*SIN(RADIANS(E215))+COS(RADIANS(G214))*COS(RADIANS(E215))*COS(RADIANS(K205))))&gt;90,0,$F$4*$F$5/E214^2*(SIN(RADIANS(G214))*SIN(RADIANS(E215))+COS(RADIANS(G214))*COS(RADIANS(E215))*COS(RADIANS(K205))))</f>
        <v>0</v>
      </c>
      <c r="L214">
        <f>IF(DEGREES(ACOS(SIN(RADIANS(G214))*SIN(RADIANS(E215))+COS(RADIANS(G214))*COS(RADIANS(E215))*COS(RADIANS(L205))))&gt;90,0,$F$4*$F$5/E214^2*(SIN(RADIANS(G214))*SIN(RADIANS(E215))+COS(RADIANS(G214))*COS(RADIANS(E215))*COS(RADIANS(L205))))</f>
        <v>0</v>
      </c>
      <c r="M214">
        <f>IF(DEGREES(ACOS(SIN(RADIANS(G214))*SIN(RADIANS(E215))+COS(RADIANS(G214))*COS(RADIANS(E215))*COS(RADIANS(M205))))&gt;90,0,$F$4*$F$5/E214^2*(SIN(RADIANS(G214))*SIN(RADIANS(E215))+COS(RADIANS(G214))*COS(RADIANS(E215))*COS(RADIANS(M205))))</f>
        <v>0</v>
      </c>
      <c r="N214">
        <f>IF(DEGREES(ACOS(SIN(RADIANS(G214))*SIN(RADIANS(E215))+COS(RADIANS(G214))*COS(RADIANS(E215))*COS(RADIANS(N205))))&gt;90,0,$F$4*$F$5/E214^2*(SIN(RADIANS(G214))*SIN(RADIANS(E215))+COS(RADIANS(G214))*COS(RADIANS(E215))*COS(RADIANS(N205))))</f>
        <v>0</v>
      </c>
      <c r="O214">
        <f>IF(DEGREES(ACOS(SIN(RADIANS(G214))*SIN(RADIANS(E215))+COS(RADIANS(G214))*COS(RADIANS(E215))*COS(RADIANS(O205))))&gt;90,0,$F$4*$F$5/E214^2*(SIN(RADIANS(G214))*SIN(RADIANS(E215))+COS(RADIANS(G214))*COS(RADIANS(E215))*COS(RADIANS(O205))))</f>
        <v>0</v>
      </c>
      <c r="P214">
        <f>IF(DEGREES(ACOS(SIN(RADIANS(G214))*SIN(RADIANS(E215))+COS(RADIANS(G214))*COS(RADIANS(E215))*COS(RADIANS(P205))))&gt;90,0,$F$4*$F$5/E214^2*(SIN(RADIANS(G214))*SIN(RADIANS(E215))+COS(RADIANS(G214))*COS(RADIANS(E215))*COS(RADIANS(P205))))</f>
        <v>0</v>
      </c>
      <c r="Q214">
        <f>IF(DEGREES(ACOS(SIN(RADIANS(G214))*SIN(RADIANS(E215))+COS(RADIANS(G214))*COS(RADIANS(E215))*COS(RADIANS(Q205))))&gt;90,0,$F$4*$F$5/E214^2*(SIN(RADIANS(G214))*SIN(RADIANS(E215))+COS(RADIANS(G214))*COS(RADIANS(E215))*COS(RADIANS(Q205))))</f>
        <v>0</v>
      </c>
      <c r="R214" t="e">
        <f>IF(DEGREES(ACOS(SIN(RADIANS(G214))*SIN(RADIANS(E215))+COS(RADIANS(G214))*COS(RADIANS(E215))*COS(RADIANS(R205))))&gt;90,0,$F$4*$F$5/E214^2*(SIN(RADIANS(G214))*SIN(RADIANS(E215))+COS(RADIANS(G214))*COS(RADIANS(E215))*COS(RADIANS(R205))))</f>
        <v>#DIV/0!</v>
      </c>
      <c r="S214" t="e">
        <f>IF(DEGREES(ACOS(SIN(RADIANS(G214))*SIN(RADIANS(E215))+COS(RADIANS(G214))*COS(RADIANS(E215))*COS(RADIANS(S205))))&gt;90,0,$F$4*$F$5/E214^2*(SIN(RADIANS(G214))*SIN(RADIANS(E215))+COS(RADIANS(G214))*COS(RADIANS(E215))*COS(RADIANS(S205))))</f>
        <v>#DIV/0!</v>
      </c>
      <c r="T214" t="e">
        <f>IF(DEGREES(ACOS(SIN(RADIANS(G214))*SIN(RADIANS(E215))+COS(RADIANS(G214))*COS(RADIANS(E215))*COS(RADIANS(T205))))&gt;90,0,$F$4*$F$5/E214^2*(SIN(RADIANS(G214))*SIN(RADIANS(E215))+COS(RADIANS(G214))*COS(RADIANS(E215))*COS(RADIANS(T205))))</f>
        <v>#DIV/0!</v>
      </c>
      <c r="U214" t="e">
        <f>IF(DEGREES(ACOS(SIN(RADIANS(G214))*SIN(RADIANS(E215))+COS(RADIANS(G214))*COS(RADIANS(E215))*COS(RADIANS(U205))))&gt;90,0,$F$4*$F$5/E214^2*(SIN(RADIANS(G214))*SIN(RADIANS(E215))+COS(RADIANS(G214))*COS(RADIANS(E215))*COS(RADIANS(U205))))</f>
        <v>#DIV/0!</v>
      </c>
      <c r="V214" t="e">
        <f>IF(DEGREES(ACOS(SIN(RADIANS(G214))*SIN(RADIANS(E215))+COS(RADIANS(G214))*COS(RADIANS(E215))*COS(RADIANS(V205))))&gt;90,0,$F$4*$F$5/E214^2*(SIN(RADIANS(G214))*SIN(RADIANS(E215))+COS(RADIANS(G214))*COS(RADIANS(E215))*COS(RADIANS(V205))))</f>
        <v>#DIV/0!</v>
      </c>
      <c r="W214" t="e">
        <f>IF(DEGREES(ACOS(SIN(RADIANS(G214))*SIN(RADIANS(E215))+COS(RADIANS(G214))*COS(RADIANS(E215))*COS(RADIANS(W205))))&gt;90,0,$F$4*$F$5/E214^2*(SIN(RADIANS(G214))*SIN(RADIANS(E215))+COS(RADIANS(G214))*COS(RADIANS(E215))*COS(RADIANS(W205))))</f>
        <v>#DIV/0!</v>
      </c>
      <c r="X214" t="e">
        <f>IF(DEGREES(ACOS(SIN(RADIANS(G214))*SIN(RADIANS(E215))+COS(RADIANS(G214))*COS(RADIANS(E215))*COS(RADIANS(X205))))&gt;90,0,$F$4*$F$5/E214^2*(SIN(RADIANS(G214))*SIN(RADIANS(E215))+COS(RADIANS(G214))*COS(RADIANS(E215))*COS(RADIANS(X205))))</f>
        <v>#DIV/0!</v>
      </c>
      <c r="Y214" t="e">
        <f>IF(DEGREES(ACOS(SIN(RADIANS(G214))*SIN(RADIANS(E215))+COS(RADIANS(G214))*COS(RADIANS(E215))*COS(RADIANS(Y205))))&gt;90,0,$F$4*$F$5/E214^2*(SIN(RADIANS(G214))*SIN(RADIANS(E215))+COS(RADIANS(G214))*COS(RADIANS(E215))*COS(RADIANS(Y205))))</f>
        <v>#DIV/0!</v>
      </c>
      <c r="Z214" t="e">
        <f>IF(DEGREES(ACOS(SIN(RADIANS(G214))*SIN(RADIANS(E215))+COS(RADIANS(G214))*COS(RADIANS(E215))*COS(RADIANS(Z205))))&gt;90,0,$F$4*$F$5/E214^2*(SIN(RADIANS(G214))*SIN(RADIANS(E215))+COS(RADIANS(G214))*COS(RADIANS(E215))*COS(RADIANS(Z205))))</f>
        <v>#DIV/0!</v>
      </c>
      <c r="AA214" t="e">
        <f>IF(DEGREES(ACOS(SIN(RADIANS(G214))*SIN(RADIANS(E215))+COS(RADIANS(G214))*COS(RADIANS(E215))*COS(RADIANS(AA205))))&gt;90,0,$F$4*$F$5/E214^2*(SIN(RADIANS(G214))*SIN(RADIANS(E215))+COS(RADIANS(G214))*COS(RADIANS(E215))*COS(RADIANS(AA205))))</f>
        <v>#DIV/0!</v>
      </c>
      <c r="AB214" t="e">
        <f>IF(DEGREES(ACOS(SIN(RADIANS(G214))*SIN(RADIANS(E215))+COS(RADIANS(G214))*COS(RADIANS(E215))*COS(RADIANS(AB205))))&gt;90,0,$F$4*$F$5/E214^2*(SIN(RADIANS(G214))*SIN(RADIANS(E215))+COS(RADIANS(G214))*COS(RADIANS(E215))*COS(RADIANS(AB205))))</f>
        <v>#DIV/0!</v>
      </c>
      <c r="AC214" t="e">
        <f>IF(DEGREES(ACOS(SIN(RADIANS(G214))*SIN(RADIANS(E215))+COS(RADIANS(G214))*COS(RADIANS(E215))*COS(RADIANS(AC205))))&gt;90,0,$F$4*$F$5/E214^2*(SIN(RADIANS(G214))*SIN(RADIANS(E215))+COS(RADIANS(G214))*COS(RADIANS(E215))*COS(RADIANS(AC205))))</f>
        <v>#DIV/0!</v>
      </c>
      <c r="AD214" t="e">
        <f>IF(DEGREES(ACOS(SIN(RADIANS(G214))*SIN(RADIANS(E215))+COS(RADIANS(G214))*COS(RADIANS(E215))*COS(RADIANS(AD205))))&gt;90,0,$F$4*$F$5/E214^2*(SIN(RADIANS(G214))*SIN(RADIANS(E215))+COS(RADIANS(G214))*COS(RADIANS(E215))*COS(RADIANS(AD205))))</f>
        <v>#DIV/0!</v>
      </c>
      <c r="AE214" t="e">
        <f>IF(DEGREES(ACOS(SIN(RADIANS(G214))*SIN(RADIANS(E215))+COS(RADIANS(G214))*COS(RADIANS(E215))*COS(RADIANS(AE205))))&gt;90,0,$F$4*$F$5/E214^2*(SIN(RADIANS(G214))*SIN(RADIANS(E215))+COS(RADIANS(G214))*COS(RADIANS(E215))*COS(RADIANS(AE205))))</f>
        <v>#DIV/0!</v>
      </c>
      <c r="AF214" t="e">
        <f>IF(DEGREES(ACOS(SIN(RADIANS(G214))*SIN(RADIANS(E215))+COS(RADIANS(G214))*COS(RADIANS(E215))*COS(RADIANS(AF205))))&gt;90,0,$F$4*$F$5/E214^2*(SIN(RADIANS(G214))*SIN(RADIANS(E215))+COS(RADIANS(G214))*COS(RADIANS(E215))*COS(RADIANS(AF205))))</f>
        <v>#DIV/0!</v>
      </c>
      <c r="AG214" t="e">
        <f>IF(DEGREES(ACOS(SIN(RADIANS(G214))*SIN(RADIANS(E215))+COS(RADIANS(G214))*COS(RADIANS(E215))*COS(RADIANS(AG205))))&gt;90,0,$F$4*$F$5/E214^2*(SIN(RADIANS(G214))*SIN(RADIANS(E215))+COS(RADIANS(G214))*COS(RADIANS(E215))*COS(RADIANS(AG205))))</f>
        <v>#DIV/0!</v>
      </c>
      <c r="AH214" t="e">
        <f>IF(DEGREES(ACOS(SIN(RADIANS(G214))*SIN(RADIANS(E215))+COS(RADIANS(G214))*COS(RADIANS(E215))*COS(RADIANS(AH205))))&gt;90,0,$F$4*$F$5/E214^2*(SIN(RADIANS(G214))*SIN(RADIANS(E215))+COS(RADIANS(G214))*COS(RADIANS(E215))*COS(RADIANS(AH205))))</f>
        <v>#DIV/0!</v>
      </c>
      <c r="AI214" t="e">
        <f>IF(DEGREES(ACOS(SIN(RADIANS(G214))*SIN(RADIANS(E215))+COS(RADIANS(G214))*COS(RADIANS(E215))*COS(RADIANS(AI205))))&gt;90,0,$F$4*$F$5/E214^2*(SIN(RADIANS(G214))*SIN(RADIANS(E215))+COS(RADIANS(G214))*COS(RADIANS(E215))*COS(RADIANS(AI205))))</f>
        <v>#DIV/0!</v>
      </c>
      <c r="AJ214" t="e">
        <f>IF(DEGREES(ACOS(SIN(RADIANS(G214))*SIN(RADIANS(E215))+COS(RADIANS(G214))*COS(RADIANS(E215))*COS(RADIANS(AJ205))))&gt;90,0,$F$4*$F$5/E214^2*(SIN(RADIANS(G214))*SIN(RADIANS(E215))+COS(RADIANS(G214))*COS(RADIANS(E215))*COS(RADIANS(AJ205))))</f>
        <v>#DIV/0!</v>
      </c>
      <c r="AK214">
        <f>IF(DEGREES(ACOS(SIN(RADIANS(G214))*SIN(RADIANS(E215))+COS(RADIANS(G214))*COS(RADIANS(E215))*COS(RADIANS(AK205))))&gt;90,0,$F$4*$F$5/E214^2*(SIN(RADIANS(G214))*SIN(RADIANS(E215))+COS(RADIANS(G214))*COS(RADIANS(E215))*COS(RADIANS(AK205))))</f>
        <v>0</v>
      </c>
      <c r="AL214">
        <f>IF(DEGREES(ACOS(SIN(RADIANS(G214))*SIN(RADIANS(E215))+COS(RADIANS(G214))*COS(RADIANS(E215))*COS(RADIANS(AL205))))&gt;90,0,$F$4*$F$5/E214^2*(SIN(RADIANS(G214))*SIN(RADIANS(E215))+COS(RADIANS(G214))*COS(RADIANS(E215))*COS(RADIANS(AL205))))</f>
        <v>0</v>
      </c>
      <c r="AM214">
        <f>IF(DEGREES(ACOS(SIN(RADIANS(G214))*SIN(RADIANS(E215))+COS(RADIANS(G214))*COS(RADIANS(E215))*COS(RADIANS(AM205))))&gt;90,0,$F$4*$F$5/E214^2*(SIN(RADIANS(G214))*SIN(RADIANS(E215))+COS(RADIANS(G214))*COS(RADIANS(E215))*COS(RADIANS(AM205))))</f>
        <v>0</v>
      </c>
      <c r="AN214">
        <f>IF(DEGREES(ACOS(SIN(RADIANS(G214))*SIN(RADIANS(E215))+COS(RADIANS(G214))*COS(RADIANS(E215))*COS(RADIANS(AN205))))&gt;90,0,$F$4*$F$5/E214^2*(SIN(RADIANS(G214))*SIN(RADIANS(E215))+COS(RADIANS(G214))*COS(RADIANS(E215))*COS(RADIANS(AN205))))</f>
        <v>0</v>
      </c>
      <c r="AO214">
        <f>IF(DEGREES(ACOS(SIN(RADIANS(G214))*SIN(RADIANS(E215))+COS(RADIANS(G214))*COS(RADIANS(E215))*COS(RADIANS(AO205))))&gt;90,0,$F$4*$F$5/E214^2*(SIN(RADIANS(G214))*SIN(RADIANS(E215))+COS(RADIANS(G214))*COS(RADIANS(E215))*COS(RADIANS(AO205))))</f>
        <v>0</v>
      </c>
      <c r="AP214">
        <f>IF(DEGREES(ACOS(SIN(RADIANS(G214))*SIN(RADIANS(E215))+COS(RADIANS(G214))*COS(RADIANS(E215))*COS(RADIANS(AP205))))&gt;90,0,$F$4*$F$5/E214^2*(SIN(RADIANS(G214))*SIN(RADIANS(E215))+COS(RADIANS(G214))*COS(RADIANS(E215))*COS(RADIANS(AP205))))</f>
        <v>0</v>
      </c>
      <c r="AQ214">
        <f>IF(DEGREES(ACOS(SIN(RADIANS(G214))*SIN(RADIANS(E215))+COS(RADIANS(G214))*COS(RADIANS(E215))*COS(RADIANS(AQ205))))&gt;90,0,$F$4*$F$5/E214^2*(SIN(RADIANS(G214))*SIN(RADIANS(E215))+COS(RADIANS(G214))*COS(RADIANS(E215))*COS(RADIANS(AQ205))))</f>
        <v>0</v>
      </c>
      <c r="AR214">
        <f>IF(DEGREES(ACOS(SIN(RADIANS(G214))*SIN(RADIANS(E215))+COS(RADIANS(G214))*COS(RADIANS(E215))*COS(RADIANS(AR205))))&gt;90,0,$F$4*$F$5/E214^2*(SIN(RADIANS(G214))*SIN(RADIANS(E215))+COS(RADIANS(G214))*COS(RADIANS(E215))*COS(RADIANS(AR205))))</f>
        <v>0</v>
      </c>
    </row>
    <row r="215" spans="2:44" x14ac:dyDescent="0.5">
      <c r="B215" s="40" t="s">
        <v>735</v>
      </c>
      <c r="E215">
        <f>IF($F$8&gt;90,180-$F$8,$F$8)*SIN(RADIANS(E209))</f>
        <v>0</v>
      </c>
      <c r="G215">
        <v>10</v>
      </c>
      <c r="I215">
        <f>IF(DEGREES(ACOS(SIN(RADIANS(G215))*SIN(RADIANS(E215))+COS(RADIANS(G215))*COS(RADIANS(E215))*COS(RADIANS(I205))))&gt;90,0,$F$4*$F$5/E214^2*(SIN(RADIANS(G215))*SIN(RADIANS(E215))+COS(RADIANS(G215))*COS(RADIANS(E215))*COS(RADIANS(I205))))</f>
        <v>0</v>
      </c>
      <c r="J215">
        <f>IF(DEGREES(ACOS(SIN(RADIANS(G215))*SIN(RADIANS(E215))+COS(RADIANS(G215))*COS(RADIANS(E215))*COS(RADIANS(J205))))&gt;90,0,$F$4*$F$5/E214^2*(SIN(RADIANS(G215))*SIN(RADIANS(E215))+COS(RADIANS(G215))*COS(RADIANS(E215))*COS(RADIANS(J205))))</f>
        <v>0</v>
      </c>
      <c r="K215">
        <f>IF(DEGREES(ACOS(SIN(RADIANS(G215))*SIN(RADIANS(E215))+COS(RADIANS(G215))*COS(RADIANS(E215))*COS(RADIANS(K205))))&gt;90,0,$F$4*$F$5/E214^2*(SIN(RADIANS(G215))*SIN(RADIANS(E215))+COS(RADIANS(G215))*COS(RADIANS(E215))*COS(RADIANS(K205))))</f>
        <v>0</v>
      </c>
      <c r="L215">
        <f>IF(DEGREES(ACOS(SIN(RADIANS(G215))*SIN(RADIANS(E215))+COS(RADIANS(G215))*COS(RADIANS(E215))*COS(RADIANS(L205))))&gt;90,0,$F$4*$F$5/E214^2*(SIN(RADIANS(G215))*SIN(RADIANS(E215))+COS(RADIANS(G215))*COS(RADIANS(E215))*COS(RADIANS(L205))))</f>
        <v>0</v>
      </c>
      <c r="M215">
        <f>IF(DEGREES(ACOS(SIN(RADIANS(G215))*SIN(RADIANS(E215))+COS(RADIANS(G215))*COS(RADIANS(E215))*COS(RADIANS(M205))))&gt;90,0,$F$4*$F$5/E214^2*(SIN(RADIANS(G215))*SIN(RADIANS(E215))+COS(RADIANS(G215))*COS(RADIANS(E215))*COS(RADIANS(M205))))</f>
        <v>0</v>
      </c>
      <c r="N215">
        <f>IF(DEGREES(ACOS(SIN(RADIANS(G215))*SIN(RADIANS(E215))+COS(RADIANS(G215))*COS(RADIANS(E215))*COS(RADIANS(N205))))&gt;90,0,$F$4*$F$5/E214^2*(SIN(RADIANS(G215))*SIN(RADIANS(E215))+COS(RADIANS(G215))*COS(RADIANS(E215))*COS(RADIANS(N205))))</f>
        <v>0</v>
      </c>
      <c r="O215">
        <f>IF(DEGREES(ACOS(SIN(RADIANS(G215))*SIN(RADIANS(E215))+COS(RADIANS(G215))*COS(RADIANS(E215))*COS(RADIANS(O205))))&gt;90,0,$F$4*$F$5/E214^2*(SIN(RADIANS(G215))*SIN(RADIANS(E215))+COS(RADIANS(G215))*COS(RADIANS(E215))*COS(RADIANS(O205))))</f>
        <v>0</v>
      </c>
      <c r="P215">
        <f>IF(DEGREES(ACOS(SIN(RADIANS(G215))*SIN(RADIANS(E215))+COS(RADIANS(G215))*COS(RADIANS(E215))*COS(RADIANS(P205))))&gt;90,0,$F$4*$F$5/E214^2*(SIN(RADIANS(G215))*SIN(RADIANS(E215))+COS(RADIANS(G215))*COS(RADIANS(E215))*COS(RADIANS(P205))))</f>
        <v>0</v>
      </c>
      <c r="Q215">
        <f>IF(DEGREES(ACOS(SIN(RADIANS(G215))*SIN(RADIANS(E215))+COS(RADIANS(G215))*COS(RADIANS(E215))*COS(RADIANS(Q205))))&gt;90,0,$F$4*$F$5/E214^2*(SIN(RADIANS(G215))*SIN(RADIANS(E215))+COS(RADIANS(G215))*COS(RADIANS(E215))*COS(RADIANS(Q205))))</f>
        <v>0</v>
      </c>
      <c r="R215" t="e">
        <f>IF(DEGREES(ACOS(SIN(RADIANS(G215))*SIN(RADIANS(E215))+COS(RADIANS(G215))*COS(RADIANS(E215))*COS(RADIANS(R205))))&gt;90,0,$F$4*$F$5/E214^2*(SIN(RADIANS(G215))*SIN(RADIANS(E215))+COS(RADIANS(G215))*COS(RADIANS(E215))*COS(RADIANS(R205))))</f>
        <v>#DIV/0!</v>
      </c>
      <c r="S215" t="e">
        <f>IF(DEGREES(ACOS(SIN(RADIANS(G215))*SIN(RADIANS(E215))+COS(RADIANS(G215))*COS(RADIANS(E215))*COS(RADIANS(S205))))&gt;90,0,$F$4*$F$5/E214^2*(SIN(RADIANS(G215))*SIN(RADIANS(E215))+COS(RADIANS(G215))*COS(RADIANS(E215))*COS(RADIANS(S205))))</f>
        <v>#DIV/0!</v>
      </c>
      <c r="T215" t="e">
        <f>IF(DEGREES(ACOS(SIN(RADIANS(G215))*SIN(RADIANS(E215))+COS(RADIANS(G215))*COS(RADIANS(E215))*COS(RADIANS(T205))))&gt;90,0,$F$4*$F$5/E214^2*(SIN(RADIANS(G215))*SIN(RADIANS(E215))+COS(RADIANS(G215))*COS(RADIANS(E215))*COS(RADIANS(T205))))</f>
        <v>#DIV/0!</v>
      </c>
      <c r="U215" t="e">
        <f>IF(DEGREES(ACOS(SIN(RADIANS(G215))*SIN(RADIANS(E215))+COS(RADIANS(G215))*COS(RADIANS(E215))*COS(RADIANS(U205))))&gt;90,0,$F$4*$F$5/E214^2*(SIN(RADIANS(G215))*SIN(RADIANS(E215))+COS(RADIANS(G215))*COS(RADIANS(E215))*COS(RADIANS(U205))))</f>
        <v>#DIV/0!</v>
      </c>
      <c r="V215" t="e">
        <f>IF(DEGREES(ACOS(SIN(RADIANS(G215))*SIN(RADIANS(E215))+COS(RADIANS(G215))*COS(RADIANS(E215))*COS(RADIANS(V205))))&gt;90,0,$F$4*$F$5/E214^2*(SIN(RADIANS(G215))*SIN(RADIANS(E215))+COS(RADIANS(G215))*COS(RADIANS(E215))*COS(RADIANS(V205))))</f>
        <v>#DIV/0!</v>
      </c>
      <c r="W215" t="e">
        <f>IF(DEGREES(ACOS(SIN(RADIANS(G215))*SIN(RADIANS(E215))+COS(RADIANS(G215))*COS(RADIANS(E215))*COS(RADIANS(W205))))&gt;90,0,$F$4*$F$5/E214^2*(SIN(RADIANS(G215))*SIN(RADIANS(E215))+COS(RADIANS(G215))*COS(RADIANS(E215))*COS(RADIANS(W205))))</f>
        <v>#DIV/0!</v>
      </c>
      <c r="X215" t="e">
        <f>IF(DEGREES(ACOS(SIN(RADIANS(G215))*SIN(RADIANS(E215))+COS(RADIANS(G215))*COS(RADIANS(E215))*COS(RADIANS(X205))))&gt;90,0,$F$4*$F$5/E214^2*(SIN(RADIANS(G215))*SIN(RADIANS(E215))+COS(RADIANS(G215))*COS(RADIANS(E215))*COS(RADIANS(X205))))</f>
        <v>#DIV/0!</v>
      </c>
      <c r="Y215" t="e">
        <f>IF(DEGREES(ACOS(SIN(RADIANS(G215))*SIN(RADIANS(E215))+COS(RADIANS(G215))*COS(RADIANS(E215))*COS(RADIANS(Y205))))&gt;90,0,$F$4*$F$5/E214^2*(SIN(RADIANS(G215))*SIN(RADIANS(E215))+COS(RADIANS(G215))*COS(RADIANS(E215))*COS(RADIANS(Y205))))</f>
        <v>#DIV/0!</v>
      </c>
      <c r="Z215" t="e">
        <f>IF(DEGREES(ACOS(SIN(RADIANS(G215))*SIN(RADIANS(E215))+COS(RADIANS(G215))*COS(RADIANS(E215))*COS(RADIANS(Z205))))&gt;90,0,$F$4*$F$5/E214^2*(SIN(RADIANS(G215))*SIN(RADIANS(E215))+COS(RADIANS(G215))*COS(RADIANS(E215))*COS(RADIANS(Z205))))</f>
        <v>#DIV/0!</v>
      </c>
      <c r="AA215" t="e">
        <f>IF(DEGREES(ACOS(SIN(RADIANS(G215))*SIN(RADIANS(E215))+COS(RADIANS(G215))*COS(RADIANS(E215))*COS(RADIANS(AA205))))&gt;90,0,$F$4*$F$5/E214^2*(SIN(RADIANS(G215))*SIN(RADIANS(E215))+COS(RADIANS(G215))*COS(RADIANS(E215))*COS(RADIANS(AA205))))</f>
        <v>#DIV/0!</v>
      </c>
      <c r="AB215" t="e">
        <f>IF(DEGREES(ACOS(SIN(RADIANS(G215))*SIN(RADIANS(E215))+COS(RADIANS(G215))*COS(RADIANS(E215))*COS(RADIANS(AB205))))&gt;90,0,$F$4*$F$5/E214^2*(SIN(RADIANS(G215))*SIN(RADIANS(E215))+COS(RADIANS(G215))*COS(RADIANS(E215))*COS(RADIANS(AB205))))</f>
        <v>#DIV/0!</v>
      </c>
      <c r="AC215" t="e">
        <f>IF(DEGREES(ACOS(SIN(RADIANS(G215))*SIN(RADIANS(E215))+COS(RADIANS(G215))*COS(RADIANS(E215))*COS(RADIANS(AC205))))&gt;90,0,$F$4*$F$5/E214^2*(SIN(RADIANS(G215))*SIN(RADIANS(E215))+COS(RADIANS(G215))*COS(RADIANS(E215))*COS(RADIANS(AC205))))</f>
        <v>#DIV/0!</v>
      </c>
      <c r="AD215" t="e">
        <f>IF(DEGREES(ACOS(SIN(RADIANS(G215))*SIN(RADIANS(E215))+COS(RADIANS(G215))*COS(RADIANS(E215))*COS(RADIANS(AD205))))&gt;90,0,$F$4*$F$5/E214^2*(SIN(RADIANS(G215))*SIN(RADIANS(E215))+COS(RADIANS(G215))*COS(RADIANS(E215))*COS(RADIANS(AD205))))</f>
        <v>#DIV/0!</v>
      </c>
      <c r="AE215" t="e">
        <f>IF(DEGREES(ACOS(SIN(RADIANS(G215))*SIN(RADIANS(E215))+COS(RADIANS(G215))*COS(RADIANS(E215))*COS(RADIANS(AE205))))&gt;90,0,$F$4*$F$5/E214^2*(SIN(RADIANS(G215))*SIN(RADIANS(E215))+COS(RADIANS(G215))*COS(RADIANS(E215))*COS(RADIANS(AE205))))</f>
        <v>#DIV/0!</v>
      </c>
      <c r="AF215" t="e">
        <f>IF(DEGREES(ACOS(SIN(RADIANS(G215))*SIN(RADIANS(E215))+COS(RADIANS(G215))*COS(RADIANS(E215))*COS(RADIANS(AF205))))&gt;90,0,$F$4*$F$5/E214^2*(SIN(RADIANS(G215))*SIN(RADIANS(E215))+COS(RADIANS(G215))*COS(RADIANS(E215))*COS(RADIANS(AF205))))</f>
        <v>#DIV/0!</v>
      </c>
      <c r="AG215" t="e">
        <f>IF(DEGREES(ACOS(SIN(RADIANS(G215))*SIN(RADIANS(E215))+COS(RADIANS(G215))*COS(RADIANS(E215))*COS(RADIANS(AG205))))&gt;90,0,$F$4*$F$5/E214^2*(SIN(RADIANS(G215))*SIN(RADIANS(E215))+COS(RADIANS(G215))*COS(RADIANS(E215))*COS(RADIANS(AG205))))</f>
        <v>#DIV/0!</v>
      </c>
      <c r="AH215" t="e">
        <f>IF(DEGREES(ACOS(SIN(RADIANS(G215))*SIN(RADIANS(E215))+COS(RADIANS(G215))*COS(RADIANS(E215))*COS(RADIANS(AH205))))&gt;90,0,$F$4*$F$5/E214^2*(SIN(RADIANS(G215))*SIN(RADIANS(E215))+COS(RADIANS(G215))*COS(RADIANS(E215))*COS(RADIANS(AH205))))</f>
        <v>#DIV/0!</v>
      </c>
      <c r="AI215" t="e">
        <f>IF(DEGREES(ACOS(SIN(RADIANS(G215))*SIN(RADIANS(E215))+COS(RADIANS(G215))*COS(RADIANS(E215))*COS(RADIANS(AI205))))&gt;90,0,$F$4*$F$5/E214^2*(SIN(RADIANS(G215))*SIN(RADIANS(E215))+COS(RADIANS(G215))*COS(RADIANS(E215))*COS(RADIANS(AI205))))</f>
        <v>#DIV/0!</v>
      </c>
      <c r="AJ215" t="e">
        <f>IF(DEGREES(ACOS(SIN(RADIANS(G215))*SIN(RADIANS(E215))+COS(RADIANS(G215))*COS(RADIANS(E215))*COS(RADIANS(AJ205))))&gt;90,0,$F$4*$F$5/E214^2*(SIN(RADIANS(G215))*SIN(RADIANS(E215))+COS(RADIANS(G215))*COS(RADIANS(E215))*COS(RADIANS(AJ205))))</f>
        <v>#DIV/0!</v>
      </c>
      <c r="AK215">
        <f>IF(DEGREES(ACOS(SIN(RADIANS(G215))*SIN(RADIANS(E215))+COS(RADIANS(G215))*COS(RADIANS(E215))*COS(RADIANS(AK205))))&gt;90,0,$F$4*$F$5/E214^2*(SIN(RADIANS(G215))*SIN(RADIANS(E215))+COS(RADIANS(G215))*COS(RADIANS(E215))*COS(RADIANS(AK205))))</f>
        <v>0</v>
      </c>
      <c r="AL215">
        <f>IF(DEGREES(ACOS(SIN(RADIANS(G215))*SIN(RADIANS(E215))+COS(RADIANS(G215))*COS(RADIANS(E215))*COS(RADIANS(AL205))))&gt;90,0,$F$4*$F$5/E214^2*(SIN(RADIANS(G215))*SIN(RADIANS(E215))+COS(RADIANS(G215))*COS(RADIANS(E215))*COS(RADIANS(AL205))))</f>
        <v>0</v>
      </c>
      <c r="AM215">
        <f>IF(DEGREES(ACOS(SIN(RADIANS(G215))*SIN(RADIANS(E215))+COS(RADIANS(G215))*COS(RADIANS(E215))*COS(RADIANS(AM205))))&gt;90,0,$F$4*$F$5/E214^2*(SIN(RADIANS(G215))*SIN(RADIANS(E215))+COS(RADIANS(G215))*COS(RADIANS(E215))*COS(RADIANS(AM205))))</f>
        <v>0</v>
      </c>
      <c r="AN215">
        <f>IF(DEGREES(ACOS(SIN(RADIANS(G215))*SIN(RADIANS(E215))+COS(RADIANS(G215))*COS(RADIANS(E215))*COS(RADIANS(AN205))))&gt;90,0,$F$4*$F$5/E214^2*(SIN(RADIANS(G215))*SIN(RADIANS(E215))+COS(RADIANS(G215))*COS(RADIANS(E215))*COS(RADIANS(AN205))))</f>
        <v>0</v>
      </c>
      <c r="AO215">
        <f>IF(DEGREES(ACOS(SIN(RADIANS(G215))*SIN(RADIANS(E215))+COS(RADIANS(G215))*COS(RADIANS(E215))*COS(RADIANS(AO205))))&gt;90,0,$F$4*$F$5/E214^2*(SIN(RADIANS(G215))*SIN(RADIANS(E215))+COS(RADIANS(G215))*COS(RADIANS(E215))*COS(RADIANS(AO205))))</f>
        <v>0</v>
      </c>
      <c r="AP215">
        <f>IF(DEGREES(ACOS(SIN(RADIANS(G215))*SIN(RADIANS(E215))+COS(RADIANS(G215))*COS(RADIANS(E215))*COS(RADIANS(AP205))))&gt;90,0,$F$4*$F$5/E214^2*(SIN(RADIANS(G215))*SIN(RADIANS(E215))+COS(RADIANS(G215))*COS(RADIANS(E215))*COS(RADIANS(AP205))))</f>
        <v>0</v>
      </c>
      <c r="AQ215">
        <f>IF(DEGREES(ACOS(SIN(RADIANS(G215))*SIN(RADIANS(E215))+COS(RADIANS(G215))*COS(RADIANS(E215))*COS(RADIANS(AQ205))))&gt;90,0,$F$4*$F$5/E214^2*(SIN(RADIANS(G215))*SIN(RADIANS(E215))+COS(RADIANS(G215))*COS(RADIANS(E215))*COS(RADIANS(AQ205))))</f>
        <v>0</v>
      </c>
      <c r="AR215">
        <f>IF(DEGREES(ACOS(SIN(RADIANS(G215))*SIN(RADIANS(E215))+COS(RADIANS(G215))*COS(RADIANS(E215))*COS(RADIANS(AR205))))&gt;90,0,$F$4*$F$5/E214^2*(SIN(RADIANS(G215))*SIN(RADIANS(E215))+COS(RADIANS(G215))*COS(RADIANS(E215))*COS(RADIANS(AR205))))</f>
        <v>0</v>
      </c>
    </row>
    <row r="216" spans="2:44" x14ac:dyDescent="0.5">
      <c r="B216" s="40" t="s">
        <v>786</v>
      </c>
      <c r="E216">
        <f>IF($F$10=0,IF(E207&lt;360,E207,E207-360),($F$10+1)*E207)</f>
        <v>70</v>
      </c>
      <c r="G216">
        <v>0</v>
      </c>
      <c r="I216">
        <f>IF(DEGREES(ACOS(SIN(RADIANS(G216))*SIN(RADIANS(E215))+COS(RADIANS(G216))*COS(RADIANS(E215))*COS(RADIANS(I205))))&gt;90,0,$F$4*$F$5/E214^2*(SIN(RADIANS(G216))*SIN(RADIANS(E215))+COS(RADIANS(G216))*COS(RADIANS(E215))*COS(RADIANS(I205))))</f>
        <v>0</v>
      </c>
      <c r="J216">
        <f>IF(DEGREES(ACOS(SIN(RADIANS(G216))*SIN(RADIANS(E215))+COS(RADIANS(G216))*COS(RADIANS(E215))*COS(RADIANS(J205))))&gt;90,0,$F$4*$F$5/E214^2*(SIN(RADIANS(G216))*SIN(RADIANS(E215))+COS(RADIANS(G216))*COS(RADIANS(E215))*COS(RADIANS(J205))))</f>
        <v>0</v>
      </c>
      <c r="K216">
        <f>IF(DEGREES(ACOS(SIN(RADIANS(G216))*SIN(RADIANS(E215))+COS(RADIANS(G216))*COS(RADIANS(E215))*COS(RADIANS(K205))))&gt;90,0,$F$4*$F$5/E214^2*(SIN(RADIANS(G216))*SIN(RADIANS(E215))+COS(RADIANS(G216))*COS(RADIANS(E215))*COS(RADIANS(K205))))</f>
        <v>0</v>
      </c>
      <c r="L216">
        <f>IF(DEGREES(ACOS(SIN(RADIANS(G216))*SIN(RADIANS(E215))+COS(RADIANS(G216))*COS(RADIANS(E215))*COS(RADIANS(L205))))&gt;90,0,$F$4*$F$5/E214^2*(SIN(RADIANS(G216))*SIN(RADIANS(E215))+COS(RADIANS(G216))*COS(RADIANS(E215))*COS(RADIANS(L205))))</f>
        <v>0</v>
      </c>
      <c r="M216">
        <f>IF(DEGREES(ACOS(SIN(RADIANS(G216))*SIN(RADIANS(E215))+COS(RADIANS(G216))*COS(RADIANS(E215))*COS(RADIANS(M205))))&gt;90,0,$F$4*$F$5/E214^2*(SIN(RADIANS(G216))*SIN(RADIANS(E215))+COS(RADIANS(G216))*COS(RADIANS(E215))*COS(RADIANS(M205))))</f>
        <v>0</v>
      </c>
      <c r="N216">
        <f>IF(DEGREES(ACOS(SIN(RADIANS(G216))*SIN(RADIANS(E215))+COS(RADIANS(G216))*COS(RADIANS(E215))*COS(RADIANS(N205))))&gt;90,0,$F$4*$F$5/E214^2*(SIN(RADIANS(G216))*SIN(RADIANS(E215))+COS(RADIANS(G216))*COS(RADIANS(E215))*COS(RADIANS(N205))))</f>
        <v>0</v>
      </c>
      <c r="O216">
        <f>IF(DEGREES(ACOS(SIN(RADIANS(G216))*SIN(RADIANS(E215))+COS(RADIANS(G216))*COS(RADIANS(E215))*COS(RADIANS(O205))))&gt;90,0,$F$4*$F$5/E214^2*(SIN(RADIANS(G216))*SIN(RADIANS(E215))+COS(RADIANS(G216))*COS(RADIANS(E215))*COS(RADIANS(O205))))</f>
        <v>0</v>
      </c>
      <c r="P216">
        <f>IF(DEGREES(ACOS(SIN(RADIANS(G216))*SIN(RADIANS(E215))+COS(RADIANS(G216))*COS(RADIANS(E215))*COS(RADIANS(P205))))&gt;90,0,$F$4*$F$5/E214^2*(SIN(RADIANS(G216))*SIN(RADIANS(E215))+COS(RADIANS(G216))*COS(RADIANS(E215))*COS(RADIANS(P205))))</f>
        <v>0</v>
      </c>
      <c r="Q216">
        <f>IF(DEGREES(ACOS(SIN(RADIANS(G216))*SIN(RADIANS(E215))+COS(RADIANS(G216))*COS(RADIANS(E215))*COS(RADIANS(Q205))))&gt;90,0,$F$4*$F$5/E214^2*(SIN(RADIANS(G216))*SIN(RADIANS(E215))+COS(RADIANS(G216))*COS(RADIANS(E215))*COS(RADIANS(Q205))))</f>
        <v>0</v>
      </c>
      <c r="R216" t="e">
        <f>IF(DEGREES(ACOS(SIN(RADIANS(G216))*SIN(RADIANS(E215))+COS(RADIANS(G216))*COS(RADIANS(E215))*COS(RADIANS(R205))))&gt;90,0,$F$4*$F$5/E214^2*(SIN(RADIANS(G216))*SIN(RADIANS(E215))+COS(RADIANS(G216))*COS(RADIANS(E215))*COS(RADIANS(R205))))</f>
        <v>#DIV/0!</v>
      </c>
      <c r="S216" t="e">
        <f>IF(DEGREES(ACOS(SIN(RADIANS(G216))*SIN(RADIANS(E215))+COS(RADIANS(G216))*COS(RADIANS(E215))*COS(RADIANS(S205))))&gt;90,0,$F$4*$F$5/E214^2*(SIN(RADIANS(G216))*SIN(RADIANS(E215))+COS(RADIANS(G216))*COS(RADIANS(E215))*COS(RADIANS(S205))))</f>
        <v>#DIV/0!</v>
      </c>
      <c r="T216" t="e">
        <f>IF(DEGREES(ACOS(SIN(RADIANS(G216))*SIN(RADIANS(E215))+COS(RADIANS(G216))*COS(RADIANS(E215))*COS(RADIANS(T205))))&gt;90,0,$F$4*$F$5/E214^2*(SIN(RADIANS(G216))*SIN(RADIANS(E215))+COS(RADIANS(G216))*COS(RADIANS(E215))*COS(RADIANS(T205))))</f>
        <v>#DIV/0!</v>
      </c>
      <c r="U216" t="e">
        <f>IF(DEGREES(ACOS(SIN(RADIANS(G216))*SIN(RADIANS(E215))+COS(RADIANS(G216))*COS(RADIANS(E215))*COS(RADIANS(U205))))&gt;90,0,$F$4*$F$5/E214^2*(SIN(RADIANS(G216))*SIN(RADIANS(E215))+COS(RADIANS(G216))*COS(RADIANS(E215))*COS(RADIANS(U205))))</f>
        <v>#DIV/0!</v>
      </c>
      <c r="V216" t="e">
        <f>IF(DEGREES(ACOS(SIN(RADIANS(G216))*SIN(RADIANS(E215))+COS(RADIANS(G216))*COS(RADIANS(E215))*COS(RADIANS(V205))))&gt;90,0,$F$4*$F$5/E214^2*(SIN(RADIANS(G216))*SIN(RADIANS(E215))+COS(RADIANS(G216))*COS(RADIANS(E215))*COS(RADIANS(V205))))</f>
        <v>#DIV/0!</v>
      </c>
      <c r="W216" t="e">
        <f>IF(DEGREES(ACOS(SIN(RADIANS(G216))*SIN(RADIANS(E215))+COS(RADIANS(G216))*COS(RADIANS(E215))*COS(RADIANS(W205))))&gt;90,0,$F$4*$F$5/E214^2*(SIN(RADIANS(G216))*SIN(RADIANS(E215))+COS(RADIANS(G216))*COS(RADIANS(E215))*COS(RADIANS(W205))))</f>
        <v>#DIV/0!</v>
      </c>
      <c r="X216" t="e">
        <f>IF(DEGREES(ACOS(SIN(RADIANS(G216))*SIN(RADIANS(E215))+COS(RADIANS(G216))*COS(RADIANS(E215))*COS(RADIANS(X205))))&gt;90,0,$F$4*$F$5/E214^2*(SIN(RADIANS(G216))*SIN(RADIANS(E215))+COS(RADIANS(G216))*COS(RADIANS(E215))*COS(RADIANS(X205))))</f>
        <v>#DIV/0!</v>
      </c>
      <c r="Y216" t="e">
        <f>IF(DEGREES(ACOS(SIN(RADIANS(G216))*SIN(RADIANS(E215))+COS(RADIANS(G216))*COS(RADIANS(E215))*COS(RADIANS(Y205))))&gt;90,0,$F$4*$F$5/E214^2*(SIN(RADIANS(G216))*SIN(RADIANS(E215))+COS(RADIANS(G216))*COS(RADIANS(E215))*COS(RADIANS(Y205))))</f>
        <v>#DIV/0!</v>
      </c>
      <c r="Z216" t="e">
        <f>IF(DEGREES(ACOS(SIN(RADIANS(G216))*SIN(RADIANS(E215))+COS(RADIANS(G216))*COS(RADIANS(E215))*COS(RADIANS(Z205))))&gt;90,0,$F$4*$F$5/E214^2*(SIN(RADIANS(G216))*SIN(RADIANS(E215))+COS(RADIANS(G216))*COS(RADIANS(E215))*COS(RADIANS(Z205))))</f>
        <v>#DIV/0!</v>
      </c>
      <c r="AA216" t="e">
        <f>IF(DEGREES(ACOS(SIN(RADIANS(G216))*SIN(RADIANS(E215))+COS(RADIANS(G216))*COS(RADIANS(E215))*COS(RADIANS(AA205))))&gt;90,0,$F$4*$F$5/E214^2*(SIN(RADIANS(G216))*SIN(RADIANS(E215))+COS(RADIANS(G216))*COS(RADIANS(E215))*COS(RADIANS(AA205))))</f>
        <v>#DIV/0!</v>
      </c>
      <c r="AB216" t="e">
        <f>IF(DEGREES(ACOS(SIN(RADIANS(G216))*SIN(RADIANS(E215))+COS(RADIANS(G216))*COS(RADIANS(E215))*COS(RADIANS(AB205))))&gt;90,0,$F$4*$F$5/E214^2*(SIN(RADIANS(G216))*SIN(RADIANS(E215))+COS(RADIANS(G216))*COS(RADIANS(E215))*COS(RADIANS(AB205))))</f>
        <v>#DIV/0!</v>
      </c>
      <c r="AC216" t="e">
        <f>IF(DEGREES(ACOS(SIN(RADIANS(G216))*SIN(RADIANS(E215))+COS(RADIANS(G216))*COS(RADIANS(E215))*COS(RADIANS(AC205))))&gt;90,0,$F$4*$F$5/E214^2*(SIN(RADIANS(G216))*SIN(RADIANS(E215))+COS(RADIANS(G216))*COS(RADIANS(E215))*COS(RADIANS(AC205))))</f>
        <v>#DIV/0!</v>
      </c>
      <c r="AD216" t="e">
        <f>IF(DEGREES(ACOS(SIN(RADIANS(G216))*SIN(RADIANS(E215))+COS(RADIANS(G216))*COS(RADIANS(E215))*COS(RADIANS(AD205))))&gt;90,0,$F$4*$F$5/E214^2*(SIN(RADIANS(G216))*SIN(RADIANS(E215))+COS(RADIANS(G216))*COS(RADIANS(E215))*COS(RADIANS(AD205))))</f>
        <v>#DIV/0!</v>
      </c>
      <c r="AE216" t="e">
        <f>IF(DEGREES(ACOS(SIN(RADIANS(G216))*SIN(RADIANS(E215))+COS(RADIANS(G216))*COS(RADIANS(E215))*COS(RADIANS(AE205))))&gt;90,0,$F$4*$F$5/E214^2*(SIN(RADIANS(G216))*SIN(RADIANS(E215))+COS(RADIANS(G216))*COS(RADIANS(E215))*COS(RADIANS(AE205))))</f>
        <v>#DIV/0!</v>
      </c>
      <c r="AF216" t="e">
        <f>IF(DEGREES(ACOS(SIN(RADIANS(G216))*SIN(RADIANS(E215))+COS(RADIANS(G216))*COS(RADIANS(E215))*COS(RADIANS(AF205))))&gt;90,0,$F$4*$F$5/E214^2*(SIN(RADIANS(G216))*SIN(RADIANS(E215))+COS(RADIANS(G216))*COS(RADIANS(E215))*COS(RADIANS(AF205))))</f>
        <v>#DIV/0!</v>
      </c>
      <c r="AG216" t="e">
        <f>IF(DEGREES(ACOS(SIN(RADIANS(G216))*SIN(RADIANS(E215))+COS(RADIANS(G216))*COS(RADIANS(E215))*COS(RADIANS(AG205))))&gt;90,0,$F$4*$F$5/E214^2*(SIN(RADIANS(G216))*SIN(RADIANS(E215))+COS(RADIANS(G216))*COS(RADIANS(E215))*COS(RADIANS(AG205))))</f>
        <v>#DIV/0!</v>
      </c>
      <c r="AH216" t="e">
        <f>IF(DEGREES(ACOS(SIN(RADIANS(G216))*SIN(RADIANS(E215))+COS(RADIANS(G216))*COS(RADIANS(E215))*COS(RADIANS(AH205))))&gt;90,0,$F$4*$F$5/E214^2*(SIN(RADIANS(G216))*SIN(RADIANS(E215))+COS(RADIANS(G216))*COS(RADIANS(E215))*COS(RADIANS(AH205))))</f>
        <v>#DIV/0!</v>
      </c>
      <c r="AI216" t="e">
        <f>IF(DEGREES(ACOS(SIN(RADIANS(G216))*SIN(RADIANS(E215))+COS(RADIANS(G216))*COS(RADIANS(E215))*COS(RADIANS(AI205))))&gt;90,0,$F$4*$F$5/E214^2*(SIN(RADIANS(G216))*SIN(RADIANS(E215))+COS(RADIANS(G216))*COS(RADIANS(E215))*COS(RADIANS(AI205))))</f>
        <v>#DIV/0!</v>
      </c>
      <c r="AJ216" t="e">
        <f>IF(DEGREES(ACOS(SIN(RADIANS(G216))*SIN(RADIANS(E215))+COS(RADIANS(G216))*COS(RADIANS(E215))*COS(RADIANS(AJ205))))&gt;90,0,$F$4*$F$5/E214^2*(SIN(RADIANS(G216))*SIN(RADIANS(E215))+COS(RADIANS(G216))*COS(RADIANS(E215))*COS(RADIANS(AJ205))))</f>
        <v>#DIV/0!</v>
      </c>
      <c r="AK216">
        <f>IF(DEGREES(ACOS(SIN(RADIANS(G216))*SIN(RADIANS(E215))+COS(RADIANS(G216))*COS(RADIANS(E215))*COS(RADIANS(AK205))))&gt;90,0,$F$4*$F$5/E214^2*(SIN(RADIANS(G216))*SIN(RADIANS(E215))+COS(RADIANS(G216))*COS(RADIANS(E215))*COS(RADIANS(AK205))))</f>
        <v>0</v>
      </c>
      <c r="AL216">
        <f>IF(DEGREES(ACOS(SIN(RADIANS(G216))*SIN(RADIANS(E215))+COS(RADIANS(G216))*COS(RADIANS(E215))*COS(RADIANS(AL205))))&gt;90,0,$F$4*$F$5/E214^2*(SIN(RADIANS(G216))*SIN(RADIANS(E215))+COS(RADIANS(G216))*COS(RADIANS(E215))*COS(RADIANS(AL205))))</f>
        <v>0</v>
      </c>
      <c r="AM216">
        <f>IF(DEGREES(ACOS(SIN(RADIANS(G216))*SIN(RADIANS(E215))+COS(RADIANS(G216))*COS(RADIANS(E215))*COS(RADIANS(AM205))))&gt;90,0,$F$4*$F$5/E214^2*(SIN(RADIANS(G216))*SIN(RADIANS(E215))+COS(RADIANS(G216))*COS(RADIANS(E215))*COS(RADIANS(AM205))))</f>
        <v>0</v>
      </c>
      <c r="AN216">
        <f>IF(DEGREES(ACOS(SIN(RADIANS(G216))*SIN(RADIANS(E215))+COS(RADIANS(G216))*COS(RADIANS(E215))*COS(RADIANS(AN205))))&gt;90,0,$F$4*$F$5/E214^2*(SIN(RADIANS(G216))*SIN(RADIANS(E215))+COS(RADIANS(G216))*COS(RADIANS(E215))*COS(RADIANS(AN205))))</f>
        <v>0</v>
      </c>
      <c r="AO216">
        <f>IF(DEGREES(ACOS(SIN(RADIANS(G216))*SIN(RADIANS(E215))+COS(RADIANS(G216))*COS(RADIANS(E215))*COS(RADIANS(AO205))))&gt;90,0,$F$4*$F$5/E214^2*(SIN(RADIANS(G216))*SIN(RADIANS(E215))+COS(RADIANS(G216))*COS(RADIANS(E215))*COS(RADIANS(AO205))))</f>
        <v>0</v>
      </c>
      <c r="AP216">
        <f>IF(DEGREES(ACOS(SIN(RADIANS(G216))*SIN(RADIANS(E215))+COS(RADIANS(G216))*COS(RADIANS(E215))*COS(RADIANS(AP205))))&gt;90,0,$F$4*$F$5/E214^2*(SIN(RADIANS(G216))*SIN(RADIANS(E215))+COS(RADIANS(G216))*COS(RADIANS(E215))*COS(RADIANS(AP205))))</f>
        <v>0</v>
      </c>
      <c r="AQ216">
        <f>IF(DEGREES(ACOS(SIN(RADIANS(G216))*SIN(RADIANS(E215))+COS(RADIANS(G216))*COS(RADIANS(E215))*COS(RADIANS(AQ205))))&gt;90,0,$F$4*$F$5/E214^2*(SIN(RADIANS(G216))*SIN(RADIANS(E215))+COS(RADIANS(G216))*COS(RADIANS(E215))*COS(RADIANS(AQ205))))</f>
        <v>0</v>
      </c>
      <c r="AR216">
        <f>IF(DEGREES(ACOS(SIN(RADIANS(G216))*SIN(RADIANS(E215))+COS(RADIANS(G216))*COS(RADIANS(E215))*COS(RADIANS(AR205))))&gt;90,0,$F$4*$F$5/E214^2*(SIN(RADIANS(G216))*SIN(RADIANS(E215))+COS(RADIANS(G216))*COS(RADIANS(E215))*COS(RADIANS(AR205))))</f>
        <v>0</v>
      </c>
    </row>
    <row r="217" spans="2:44" x14ac:dyDescent="0.5">
      <c r="B217" s="40" t="s">
        <v>787</v>
      </c>
      <c r="E217">
        <f>E216-E208-360*ROUNDDOWN((E216-E208)/360,0)</f>
        <v>0</v>
      </c>
      <c r="G217">
        <v>-10</v>
      </c>
      <c r="I217">
        <f>IF(DEGREES(ACOS(SIN(RADIANS(G217))*SIN(RADIANS(E215))+COS(RADIANS(G217))*COS(RADIANS(E215))*COS(RADIANS(I205))))&gt;90,0,$F$4*$F$5/E214^2*(SIN(RADIANS(G217))*SIN(RADIANS(E215))+COS(RADIANS(G217))*COS(RADIANS(E215))*COS(RADIANS(I205))))</f>
        <v>0</v>
      </c>
      <c r="J217">
        <f>IF(DEGREES(ACOS(SIN(RADIANS(G217))*SIN(RADIANS(E215))+COS(RADIANS(G217))*COS(RADIANS(E215))*COS(RADIANS(J205))))&gt;90,0,$F$4*$F$5/E214^2*(SIN(RADIANS(G217))*SIN(RADIANS(E215))+COS(RADIANS(G217))*COS(RADIANS(E215))*COS(RADIANS(J205))))</f>
        <v>0</v>
      </c>
      <c r="K217">
        <f>IF(DEGREES(ACOS(SIN(RADIANS(G217))*SIN(RADIANS(E215))+COS(RADIANS(G217))*COS(RADIANS(E215))*COS(RADIANS(K205))))&gt;90,0,$F$4*$F$5/E214^2*(SIN(RADIANS(G217))*SIN(RADIANS(E215))+COS(RADIANS(G217))*COS(RADIANS(E215))*COS(RADIANS(K205))))</f>
        <v>0</v>
      </c>
      <c r="L217">
        <f>IF(DEGREES(ACOS(SIN(RADIANS(G217))*SIN(RADIANS(E215))+COS(RADIANS(G217))*COS(RADIANS(E215))*COS(RADIANS(L205))))&gt;90,0,$F$4*$F$5/E214^2*(SIN(RADIANS(G217))*SIN(RADIANS(E215))+COS(RADIANS(G217))*COS(RADIANS(E215))*COS(RADIANS(L205))))</f>
        <v>0</v>
      </c>
      <c r="M217">
        <f>IF(DEGREES(ACOS(SIN(RADIANS(G217))*SIN(RADIANS(E215))+COS(RADIANS(G217))*COS(RADIANS(E215))*COS(RADIANS(M205))))&gt;90,0,$F$4*$F$5/E214^2*(SIN(RADIANS(G217))*SIN(RADIANS(E215))+COS(RADIANS(G217))*COS(RADIANS(E215))*COS(RADIANS(M205))))</f>
        <v>0</v>
      </c>
      <c r="N217">
        <f>IF(DEGREES(ACOS(SIN(RADIANS(G217))*SIN(RADIANS(E215))+COS(RADIANS(G217))*COS(RADIANS(E215))*COS(RADIANS(N205))))&gt;90,0,$F$4*$F$5/E214^2*(SIN(RADIANS(G217))*SIN(RADIANS(E215))+COS(RADIANS(G217))*COS(RADIANS(E215))*COS(RADIANS(N205))))</f>
        <v>0</v>
      </c>
      <c r="O217">
        <f>IF(DEGREES(ACOS(SIN(RADIANS(G217))*SIN(RADIANS(E215))+COS(RADIANS(G217))*COS(RADIANS(E215))*COS(RADIANS(O205))))&gt;90,0,$F$4*$F$5/E214^2*(SIN(RADIANS(G217))*SIN(RADIANS(E215))+COS(RADIANS(G217))*COS(RADIANS(E215))*COS(RADIANS(O205))))</f>
        <v>0</v>
      </c>
      <c r="P217">
        <f>IF(DEGREES(ACOS(SIN(RADIANS(G217))*SIN(RADIANS(E215))+COS(RADIANS(G217))*COS(RADIANS(E215))*COS(RADIANS(P205))))&gt;90,0,$F$4*$F$5/E214^2*(SIN(RADIANS(G217))*SIN(RADIANS(E215))+COS(RADIANS(G217))*COS(RADIANS(E215))*COS(RADIANS(P205))))</f>
        <v>0</v>
      </c>
      <c r="Q217">
        <f>IF(DEGREES(ACOS(SIN(RADIANS(G217))*SIN(RADIANS(E215))+COS(RADIANS(G217))*COS(RADIANS(E215))*COS(RADIANS(Q205))))&gt;90,0,$F$4*$F$5/E214^2*(SIN(RADIANS(G217))*SIN(RADIANS(E215))+COS(RADIANS(G217))*COS(RADIANS(E215))*COS(RADIANS(Q205))))</f>
        <v>0</v>
      </c>
      <c r="R217" t="e">
        <f>IF(DEGREES(ACOS(SIN(RADIANS(G217))*SIN(RADIANS(E215))+COS(RADIANS(G217))*COS(RADIANS(E215))*COS(RADIANS(R205))))&gt;90,0,$F$4*$F$5/E214^2*(SIN(RADIANS(G217))*SIN(RADIANS(E215))+COS(RADIANS(G217))*COS(RADIANS(E215))*COS(RADIANS(R205))))</f>
        <v>#DIV/0!</v>
      </c>
      <c r="S217" t="e">
        <f>IF(DEGREES(ACOS(SIN(RADIANS(G217))*SIN(RADIANS(E215))+COS(RADIANS(G217))*COS(RADIANS(E215))*COS(RADIANS(S205))))&gt;90,0,$F$4*$F$5/E214^2*(SIN(RADIANS(G217))*SIN(RADIANS(E215))+COS(RADIANS(G217))*COS(RADIANS(E215))*COS(RADIANS(S205))))</f>
        <v>#DIV/0!</v>
      </c>
      <c r="T217" t="e">
        <f>IF(DEGREES(ACOS(SIN(RADIANS(G217))*SIN(RADIANS(E215))+COS(RADIANS(G217))*COS(RADIANS(E215))*COS(RADIANS(T205))))&gt;90,0,$F$4*$F$5/E214^2*(SIN(RADIANS(G217))*SIN(RADIANS(E215))+COS(RADIANS(G217))*COS(RADIANS(E215))*COS(RADIANS(T205))))</f>
        <v>#DIV/0!</v>
      </c>
      <c r="U217" t="e">
        <f>IF(DEGREES(ACOS(SIN(RADIANS(G217))*SIN(RADIANS(E215))+COS(RADIANS(G217))*COS(RADIANS(E215))*COS(RADIANS(U205))))&gt;90,0,$F$4*$F$5/E214^2*(SIN(RADIANS(G217))*SIN(RADIANS(E215))+COS(RADIANS(G217))*COS(RADIANS(E215))*COS(RADIANS(U205))))</f>
        <v>#DIV/0!</v>
      </c>
      <c r="V217" t="e">
        <f>IF(DEGREES(ACOS(SIN(RADIANS(G217))*SIN(RADIANS(E215))+COS(RADIANS(G217))*COS(RADIANS(E215))*COS(RADIANS(V205))))&gt;90,0,$F$4*$F$5/E214^2*(SIN(RADIANS(G217))*SIN(RADIANS(E215))+COS(RADIANS(G217))*COS(RADIANS(E215))*COS(RADIANS(V205))))</f>
        <v>#DIV/0!</v>
      </c>
      <c r="W217" t="e">
        <f>IF(DEGREES(ACOS(SIN(RADIANS(G217))*SIN(RADIANS(E215))+COS(RADIANS(G217))*COS(RADIANS(E215))*COS(RADIANS(W205))))&gt;90,0,$F$4*$F$5/E214^2*(SIN(RADIANS(G217))*SIN(RADIANS(E215))+COS(RADIANS(G217))*COS(RADIANS(E215))*COS(RADIANS(W205))))</f>
        <v>#DIV/0!</v>
      </c>
      <c r="X217" t="e">
        <f>IF(DEGREES(ACOS(SIN(RADIANS(G217))*SIN(RADIANS(E215))+COS(RADIANS(G217))*COS(RADIANS(E215))*COS(RADIANS(X205))))&gt;90,0,$F$4*$F$5/E214^2*(SIN(RADIANS(G217))*SIN(RADIANS(E215))+COS(RADIANS(G217))*COS(RADIANS(E215))*COS(RADIANS(X205))))</f>
        <v>#DIV/0!</v>
      </c>
      <c r="Y217" t="e">
        <f>IF(DEGREES(ACOS(SIN(RADIANS(G217))*SIN(RADIANS(E215))+COS(RADIANS(G217))*COS(RADIANS(E215))*COS(RADIANS(Y205))))&gt;90,0,$F$4*$F$5/E214^2*(SIN(RADIANS(G217))*SIN(RADIANS(E215))+COS(RADIANS(G217))*COS(RADIANS(E215))*COS(RADIANS(Y205))))</f>
        <v>#DIV/0!</v>
      </c>
      <c r="Z217" t="e">
        <f>IF(DEGREES(ACOS(SIN(RADIANS(G217))*SIN(RADIANS(E215))+COS(RADIANS(G217))*COS(RADIANS(E215))*COS(RADIANS(Z205))))&gt;90,0,$F$4*$F$5/E214^2*(SIN(RADIANS(G217))*SIN(RADIANS(E215))+COS(RADIANS(G217))*COS(RADIANS(E215))*COS(RADIANS(Z205))))</f>
        <v>#DIV/0!</v>
      </c>
      <c r="AA217" t="e">
        <f>IF(DEGREES(ACOS(SIN(RADIANS(G217))*SIN(RADIANS(E215))+COS(RADIANS(G217))*COS(RADIANS(E215))*COS(RADIANS(AA205))))&gt;90,0,$F$4*$F$5/E214^2*(SIN(RADIANS(G217))*SIN(RADIANS(E215))+COS(RADIANS(G217))*COS(RADIANS(E215))*COS(RADIANS(AA205))))</f>
        <v>#DIV/0!</v>
      </c>
      <c r="AB217" t="e">
        <f>IF(DEGREES(ACOS(SIN(RADIANS(G217))*SIN(RADIANS(E215))+COS(RADIANS(G217))*COS(RADIANS(E215))*COS(RADIANS(AB205))))&gt;90,0,$F$4*$F$5/E214^2*(SIN(RADIANS(G217))*SIN(RADIANS(E215))+COS(RADIANS(G217))*COS(RADIANS(E215))*COS(RADIANS(AB205))))</f>
        <v>#DIV/0!</v>
      </c>
      <c r="AC217" t="e">
        <f>IF(DEGREES(ACOS(SIN(RADIANS(G217))*SIN(RADIANS(E215))+COS(RADIANS(G217))*COS(RADIANS(E215))*COS(RADIANS(AC205))))&gt;90,0,$F$4*$F$5/E214^2*(SIN(RADIANS(G217))*SIN(RADIANS(E215))+COS(RADIANS(G217))*COS(RADIANS(E215))*COS(RADIANS(AC205))))</f>
        <v>#DIV/0!</v>
      </c>
      <c r="AD217" t="e">
        <f>IF(DEGREES(ACOS(SIN(RADIANS(G217))*SIN(RADIANS(E215))+COS(RADIANS(G217))*COS(RADIANS(E215))*COS(RADIANS(AD205))))&gt;90,0,$F$4*$F$5/E214^2*(SIN(RADIANS(G217))*SIN(RADIANS(E215))+COS(RADIANS(G217))*COS(RADIANS(E215))*COS(RADIANS(AD205))))</f>
        <v>#DIV/0!</v>
      </c>
      <c r="AE217" t="e">
        <f>IF(DEGREES(ACOS(SIN(RADIANS(G217))*SIN(RADIANS(E215))+COS(RADIANS(G217))*COS(RADIANS(E215))*COS(RADIANS(AE205))))&gt;90,0,$F$4*$F$5/E214^2*(SIN(RADIANS(G217))*SIN(RADIANS(E215))+COS(RADIANS(G217))*COS(RADIANS(E215))*COS(RADIANS(AE205))))</f>
        <v>#DIV/0!</v>
      </c>
      <c r="AF217" t="e">
        <f>IF(DEGREES(ACOS(SIN(RADIANS(G217))*SIN(RADIANS(E215))+COS(RADIANS(G217))*COS(RADIANS(E215))*COS(RADIANS(AF205))))&gt;90,0,$F$4*$F$5/E214^2*(SIN(RADIANS(G217))*SIN(RADIANS(E215))+COS(RADIANS(G217))*COS(RADIANS(E215))*COS(RADIANS(AF205))))</f>
        <v>#DIV/0!</v>
      </c>
      <c r="AG217" t="e">
        <f>IF(DEGREES(ACOS(SIN(RADIANS(G217))*SIN(RADIANS(E215))+COS(RADIANS(G217))*COS(RADIANS(E215))*COS(RADIANS(AG205))))&gt;90,0,$F$4*$F$5/E214^2*(SIN(RADIANS(G217))*SIN(RADIANS(E215))+COS(RADIANS(G217))*COS(RADIANS(E215))*COS(RADIANS(AG205))))</f>
        <v>#DIV/0!</v>
      </c>
      <c r="AH217" t="e">
        <f>IF(DEGREES(ACOS(SIN(RADIANS(G217))*SIN(RADIANS(E215))+COS(RADIANS(G217))*COS(RADIANS(E215))*COS(RADIANS(AH205))))&gt;90,0,$F$4*$F$5/E214^2*(SIN(RADIANS(G217))*SIN(RADIANS(E215))+COS(RADIANS(G217))*COS(RADIANS(E215))*COS(RADIANS(AH205))))</f>
        <v>#DIV/0!</v>
      </c>
      <c r="AI217" t="e">
        <f>IF(DEGREES(ACOS(SIN(RADIANS(G217))*SIN(RADIANS(E215))+COS(RADIANS(G217))*COS(RADIANS(E215))*COS(RADIANS(AI205))))&gt;90,0,$F$4*$F$5/E214^2*(SIN(RADIANS(G217))*SIN(RADIANS(E215))+COS(RADIANS(G217))*COS(RADIANS(E215))*COS(RADIANS(AI205))))</f>
        <v>#DIV/0!</v>
      </c>
      <c r="AJ217" t="e">
        <f>IF(DEGREES(ACOS(SIN(RADIANS(G217))*SIN(RADIANS(E215))+COS(RADIANS(G217))*COS(RADIANS(E215))*COS(RADIANS(AJ205))))&gt;90,0,$F$4*$F$5/E214^2*(SIN(RADIANS(G217))*SIN(RADIANS(E215))+COS(RADIANS(G217))*COS(RADIANS(E215))*COS(RADIANS(AJ205))))</f>
        <v>#DIV/0!</v>
      </c>
      <c r="AK217">
        <f>IF(DEGREES(ACOS(SIN(RADIANS(G217))*SIN(RADIANS(E215))+COS(RADIANS(G217))*COS(RADIANS(E215))*COS(RADIANS(AK205))))&gt;90,0,$F$4*$F$5/E214^2*(SIN(RADIANS(G217))*SIN(RADIANS(E215))+COS(RADIANS(G217))*COS(RADIANS(E215))*COS(RADIANS(AK205))))</f>
        <v>0</v>
      </c>
      <c r="AL217">
        <f>IF(DEGREES(ACOS(SIN(RADIANS(G217))*SIN(RADIANS(E215))+COS(RADIANS(G217))*COS(RADIANS(E215))*COS(RADIANS(AL205))))&gt;90,0,$F$4*$F$5/E214^2*(SIN(RADIANS(G217))*SIN(RADIANS(E215))+COS(RADIANS(G217))*COS(RADIANS(E215))*COS(RADIANS(AL205))))</f>
        <v>0</v>
      </c>
      <c r="AM217">
        <f>IF(DEGREES(ACOS(SIN(RADIANS(G217))*SIN(RADIANS(E215))+COS(RADIANS(G217))*COS(RADIANS(E215))*COS(RADIANS(AM205))))&gt;90,0,$F$4*$F$5/E214^2*(SIN(RADIANS(G217))*SIN(RADIANS(E215))+COS(RADIANS(G217))*COS(RADIANS(E215))*COS(RADIANS(AM205))))</f>
        <v>0</v>
      </c>
      <c r="AN217">
        <f>IF(DEGREES(ACOS(SIN(RADIANS(G217))*SIN(RADIANS(E215))+COS(RADIANS(G217))*COS(RADIANS(E215))*COS(RADIANS(AN205))))&gt;90,0,$F$4*$F$5/E214^2*(SIN(RADIANS(G217))*SIN(RADIANS(E215))+COS(RADIANS(G217))*COS(RADIANS(E215))*COS(RADIANS(AN205))))</f>
        <v>0</v>
      </c>
      <c r="AO217">
        <f>IF(DEGREES(ACOS(SIN(RADIANS(G217))*SIN(RADIANS(E215))+COS(RADIANS(G217))*COS(RADIANS(E215))*COS(RADIANS(AO205))))&gt;90,0,$F$4*$F$5/E214^2*(SIN(RADIANS(G217))*SIN(RADIANS(E215))+COS(RADIANS(G217))*COS(RADIANS(E215))*COS(RADIANS(AO205))))</f>
        <v>0</v>
      </c>
      <c r="AP217">
        <f>IF(DEGREES(ACOS(SIN(RADIANS(G217))*SIN(RADIANS(E215))+COS(RADIANS(G217))*COS(RADIANS(E215))*COS(RADIANS(AP205))))&gt;90,0,$F$4*$F$5/E214^2*(SIN(RADIANS(G217))*SIN(RADIANS(E215))+COS(RADIANS(G217))*COS(RADIANS(E215))*COS(RADIANS(AP205))))</f>
        <v>0</v>
      </c>
      <c r="AQ217">
        <f>IF(DEGREES(ACOS(SIN(RADIANS(G217))*SIN(RADIANS(E215))+COS(RADIANS(G217))*COS(RADIANS(E215))*COS(RADIANS(AQ205))))&gt;90,0,$F$4*$F$5/E214^2*(SIN(RADIANS(G217))*SIN(RADIANS(E215))+COS(RADIANS(G217))*COS(RADIANS(E215))*COS(RADIANS(AQ205))))</f>
        <v>0</v>
      </c>
      <c r="AR217">
        <f>IF(DEGREES(ACOS(SIN(RADIANS(G217))*SIN(RADIANS(E215))+COS(RADIANS(G217))*COS(RADIANS(E215))*COS(RADIANS(AR205))))&gt;90,0,$F$4*$F$5/E214^2*(SIN(RADIANS(G217))*SIN(RADIANS(E215))+COS(RADIANS(G217))*COS(RADIANS(E215))*COS(RADIANS(AR205))))</f>
        <v>0</v>
      </c>
    </row>
    <row r="218" spans="2:44" x14ac:dyDescent="0.5">
      <c r="G218">
        <v>-20</v>
      </c>
      <c r="I218">
        <f>IF(DEGREES(ACOS(SIN(RADIANS(G218))*SIN(RADIANS(E215))+COS(RADIANS(G218))*COS(RADIANS(E215))*COS(RADIANS(I205))))&gt;90,0,$F$4*$F$5/E214^2*(SIN(RADIANS(G218))*SIN(RADIANS(E215))+COS(RADIANS(G218))*COS(RADIANS(E215))*COS(RADIANS(I205))))</f>
        <v>0</v>
      </c>
      <c r="J218">
        <f>IF(DEGREES(ACOS(SIN(RADIANS(G218))*SIN(RADIANS(E215))+COS(RADIANS(G218))*COS(RADIANS(E215))*COS(RADIANS(J205))))&gt;90,0,$F$4*$F$5/E214^2*(SIN(RADIANS(G218))*SIN(RADIANS(E215))+COS(RADIANS(G218))*COS(RADIANS(E215))*COS(RADIANS(J205))))</f>
        <v>0</v>
      </c>
      <c r="K218">
        <f>IF(DEGREES(ACOS(SIN(RADIANS(G218))*SIN(RADIANS(E215))+COS(RADIANS(G218))*COS(RADIANS(E215))*COS(RADIANS(K205))))&gt;90,0,$F$4*$F$5/E214^2*(SIN(RADIANS(G218))*SIN(RADIANS(E215))+COS(RADIANS(G218))*COS(RADIANS(E215))*COS(RADIANS(K205))))</f>
        <v>0</v>
      </c>
      <c r="L218">
        <f>IF(DEGREES(ACOS(SIN(RADIANS(G218))*SIN(RADIANS(E215))+COS(RADIANS(G218))*COS(RADIANS(E215))*COS(RADIANS(L205))))&gt;90,0,$F$4*$F$5/E214^2*(SIN(RADIANS(G218))*SIN(RADIANS(E215))+COS(RADIANS(G218))*COS(RADIANS(E215))*COS(RADIANS(L205))))</f>
        <v>0</v>
      </c>
      <c r="M218">
        <f>IF(DEGREES(ACOS(SIN(RADIANS(G218))*SIN(RADIANS(E215))+COS(RADIANS(G218))*COS(RADIANS(E215))*COS(RADIANS(M205))))&gt;90,0,$F$4*$F$5/E214^2*(SIN(RADIANS(G218))*SIN(RADIANS(E215))+COS(RADIANS(G218))*COS(RADIANS(E215))*COS(RADIANS(M205))))</f>
        <v>0</v>
      </c>
      <c r="N218">
        <f>IF(DEGREES(ACOS(SIN(RADIANS(G218))*SIN(RADIANS(E215))+COS(RADIANS(G218))*COS(RADIANS(E215))*COS(RADIANS(N205))))&gt;90,0,$F$4*$F$5/E214^2*(SIN(RADIANS(G218))*SIN(RADIANS(E215))+COS(RADIANS(G218))*COS(RADIANS(E215))*COS(RADIANS(N205))))</f>
        <v>0</v>
      </c>
      <c r="O218">
        <f>IF(DEGREES(ACOS(SIN(RADIANS(G218))*SIN(RADIANS(E215))+COS(RADIANS(G218))*COS(RADIANS(E215))*COS(RADIANS(O205))))&gt;90,0,$F$4*$F$5/E214^2*(SIN(RADIANS(G218))*SIN(RADIANS(E215))+COS(RADIANS(G218))*COS(RADIANS(E215))*COS(RADIANS(O205))))</f>
        <v>0</v>
      </c>
      <c r="P218">
        <f>IF(DEGREES(ACOS(SIN(RADIANS(G218))*SIN(RADIANS(E215))+COS(RADIANS(G218))*COS(RADIANS(E215))*COS(RADIANS(P205))))&gt;90,0,$F$4*$F$5/E214^2*(SIN(RADIANS(G218))*SIN(RADIANS(E215))+COS(RADIANS(G218))*COS(RADIANS(E215))*COS(RADIANS(P205))))</f>
        <v>0</v>
      </c>
      <c r="Q218">
        <f>IF(DEGREES(ACOS(SIN(RADIANS(G218))*SIN(RADIANS(E215))+COS(RADIANS(G218))*COS(RADIANS(E215))*COS(RADIANS(Q205))))&gt;90,0,$F$4*$F$5/E214^2*(SIN(RADIANS(G218))*SIN(RADIANS(E215))+COS(RADIANS(G218))*COS(RADIANS(E215))*COS(RADIANS(Q205))))</f>
        <v>0</v>
      </c>
      <c r="R218" t="e">
        <f>IF(DEGREES(ACOS(SIN(RADIANS(G218))*SIN(RADIANS(E215))+COS(RADIANS(G218))*COS(RADIANS(E215))*COS(RADIANS(R205))))&gt;90,0,$F$4*$F$5/E214^2*(SIN(RADIANS(G218))*SIN(RADIANS(E215))+COS(RADIANS(G218))*COS(RADIANS(E215))*COS(RADIANS(R205))))</f>
        <v>#DIV/0!</v>
      </c>
      <c r="S218" t="e">
        <f>IF(DEGREES(ACOS(SIN(RADIANS(G218))*SIN(RADIANS(E215))+COS(RADIANS(G218))*COS(RADIANS(E215))*COS(RADIANS(S205))))&gt;90,0,$F$4*$F$5/E214^2*(SIN(RADIANS(G218))*SIN(RADIANS(E215))+COS(RADIANS(G218))*COS(RADIANS(E215))*COS(RADIANS(S205))))</f>
        <v>#DIV/0!</v>
      </c>
      <c r="T218" t="e">
        <f>IF(DEGREES(ACOS(SIN(RADIANS(G218))*SIN(RADIANS(E215))+COS(RADIANS(G218))*COS(RADIANS(E215))*COS(RADIANS(T205))))&gt;90,0,$F$4*$F$5/E214^2*(SIN(RADIANS(G218))*SIN(RADIANS(E215))+COS(RADIANS(G218))*COS(RADIANS(E215))*COS(RADIANS(T205))))</f>
        <v>#DIV/0!</v>
      </c>
      <c r="U218" t="e">
        <f>IF(DEGREES(ACOS(SIN(RADIANS(G218))*SIN(RADIANS(E215))+COS(RADIANS(G218))*COS(RADIANS(E215))*COS(RADIANS(U205))))&gt;90,0,$F$4*$F$5/E214^2*(SIN(RADIANS(G218))*SIN(RADIANS(E215))+COS(RADIANS(G218))*COS(RADIANS(E215))*COS(RADIANS(U205))))</f>
        <v>#DIV/0!</v>
      </c>
      <c r="V218" t="e">
        <f>IF(DEGREES(ACOS(SIN(RADIANS(G218))*SIN(RADIANS(E215))+COS(RADIANS(G218))*COS(RADIANS(E215))*COS(RADIANS(V205))))&gt;90,0,$F$4*$F$5/E214^2*(SIN(RADIANS(G218))*SIN(RADIANS(E215))+COS(RADIANS(G218))*COS(RADIANS(E215))*COS(RADIANS(V205))))</f>
        <v>#DIV/0!</v>
      </c>
      <c r="W218" t="e">
        <f>IF(DEGREES(ACOS(SIN(RADIANS(G218))*SIN(RADIANS(E215))+COS(RADIANS(G218))*COS(RADIANS(E215))*COS(RADIANS(W205))))&gt;90,0,$F$4*$F$5/E214^2*(SIN(RADIANS(G218))*SIN(RADIANS(E215))+COS(RADIANS(G218))*COS(RADIANS(E215))*COS(RADIANS(W205))))</f>
        <v>#DIV/0!</v>
      </c>
      <c r="X218" t="e">
        <f>IF(DEGREES(ACOS(SIN(RADIANS(G218))*SIN(RADIANS(E215))+COS(RADIANS(G218))*COS(RADIANS(E215))*COS(RADIANS(X205))))&gt;90,0,$F$4*$F$5/E214^2*(SIN(RADIANS(G218))*SIN(RADIANS(E215))+COS(RADIANS(G218))*COS(RADIANS(E215))*COS(RADIANS(X205))))</f>
        <v>#DIV/0!</v>
      </c>
      <c r="Y218" t="e">
        <f>IF(DEGREES(ACOS(SIN(RADIANS(G218))*SIN(RADIANS(E215))+COS(RADIANS(G218))*COS(RADIANS(E215))*COS(RADIANS(Y205))))&gt;90,0,$F$4*$F$5/E214^2*(SIN(RADIANS(G218))*SIN(RADIANS(E215))+COS(RADIANS(G218))*COS(RADIANS(E215))*COS(RADIANS(Y205))))</f>
        <v>#DIV/0!</v>
      </c>
      <c r="Z218" t="e">
        <f>IF(DEGREES(ACOS(SIN(RADIANS(G218))*SIN(RADIANS(E215))+COS(RADIANS(G218))*COS(RADIANS(E215))*COS(RADIANS(Z205))))&gt;90,0,$F$4*$F$5/E214^2*(SIN(RADIANS(G218))*SIN(RADIANS(E215))+COS(RADIANS(G218))*COS(RADIANS(E215))*COS(RADIANS(Z205))))</f>
        <v>#DIV/0!</v>
      </c>
      <c r="AA218" t="e">
        <f>IF(DEGREES(ACOS(SIN(RADIANS(G218))*SIN(RADIANS(E215))+COS(RADIANS(G218))*COS(RADIANS(E215))*COS(RADIANS(AA205))))&gt;90,0,$F$4*$F$5/E214^2*(SIN(RADIANS(G218))*SIN(RADIANS(E215))+COS(RADIANS(G218))*COS(RADIANS(E215))*COS(RADIANS(AA205))))</f>
        <v>#DIV/0!</v>
      </c>
      <c r="AB218" t="e">
        <f>IF(DEGREES(ACOS(SIN(RADIANS(G218))*SIN(RADIANS(E215))+COS(RADIANS(G218))*COS(RADIANS(E215))*COS(RADIANS(AB205))))&gt;90,0,$F$4*$F$5/E214^2*(SIN(RADIANS(G218))*SIN(RADIANS(E215))+COS(RADIANS(G218))*COS(RADIANS(E215))*COS(RADIANS(AB205))))</f>
        <v>#DIV/0!</v>
      </c>
      <c r="AC218" t="e">
        <f>IF(DEGREES(ACOS(SIN(RADIANS(G218))*SIN(RADIANS(E215))+COS(RADIANS(G218))*COS(RADIANS(E215))*COS(RADIANS(AC205))))&gt;90,0,$F$4*$F$5/E214^2*(SIN(RADIANS(G218))*SIN(RADIANS(E215))+COS(RADIANS(G218))*COS(RADIANS(E215))*COS(RADIANS(AC205))))</f>
        <v>#DIV/0!</v>
      </c>
      <c r="AD218" t="e">
        <f>IF(DEGREES(ACOS(SIN(RADIANS(G218))*SIN(RADIANS(E215))+COS(RADIANS(G218))*COS(RADIANS(E215))*COS(RADIANS(AD205))))&gt;90,0,$F$4*$F$5/E214^2*(SIN(RADIANS(G218))*SIN(RADIANS(E215))+COS(RADIANS(G218))*COS(RADIANS(E215))*COS(RADIANS(AD205))))</f>
        <v>#DIV/0!</v>
      </c>
      <c r="AE218" t="e">
        <f>IF(DEGREES(ACOS(SIN(RADIANS(G218))*SIN(RADIANS(E215))+COS(RADIANS(G218))*COS(RADIANS(E215))*COS(RADIANS(AE205))))&gt;90,0,$F$4*$F$5/E214^2*(SIN(RADIANS(G218))*SIN(RADIANS(E215))+COS(RADIANS(G218))*COS(RADIANS(E215))*COS(RADIANS(AE205))))</f>
        <v>#DIV/0!</v>
      </c>
      <c r="AF218" t="e">
        <f>IF(DEGREES(ACOS(SIN(RADIANS(G218))*SIN(RADIANS(E215))+COS(RADIANS(G218))*COS(RADIANS(E215))*COS(RADIANS(AF205))))&gt;90,0,$F$4*$F$5/E214^2*(SIN(RADIANS(G218))*SIN(RADIANS(E215))+COS(RADIANS(G218))*COS(RADIANS(E215))*COS(RADIANS(AF205))))</f>
        <v>#DIV/0!</v>
      </c>
      <c r="AG218" t="e">
        <f>IF(DEGREES(ACOS(SIN(RADIANS(G218))*SIN(RADIANS(E215))+COS(RADIANS(G218))*COS(RADIANS(E215))*COS(RADIANS(AG205))))&gt;90,0,$F$4*$F$5/E214^2*(SIN(RADIANS(G218))*SIN(RADIANS(E215))+COS(RADIANS(G218))*COS(RADIANS(E215))*COS(RADIANS(AG205))))</f>
        <v>#DIV/0!</v>
      </c>
      <c r="AH218" t="e">
        <f>IF(DEGREES(ACOS(SIN(RADIANS(G218))*SIN(RADIANS(E215))+COS(RADIANS(G218))*COS(RADIANS(E215))*COS(RADIANS(AH205))))&gt;90,0,$F$4*$F$5/E214^2*(SIN(RADIANS(G218))*SIN(RADIANS(E215))+COS(RADIANS(G218))*COS(RADIANS(E215))*COS(RADIANS(AH205))))</f>
        <v>#DIV/0!</v>
      </c>
      <c r="AI218" t="e">
        <f>IF(DEGREES(ACOS(SIN(RADIANS(G218))*SIN(RADIANS(E215))+COS(RADIANS(G218))*COS(RADIANS(E215))*COS(RADIANS(AI205))))&gt;90,0,$F$4*$F$5/E214^2*(SIN(RADIANS(G218))*SIN(RADIANS(E215))+COS(RADIANS(G218))*COS(RADIANS(E215))*COS(RADIANS(AI205))))</f>
        <v>#DIV/0!</v>
      </c>
      <c r="AJ218" t="e">
        <f>IF(DEGREES(ACOS(SIN(RADIANS(G218))*SIN(RADIANS(E215))+COS(RADIANS(G218))*COS(RADIANS(E215))*COS(RADIANS(AJ205))))&gt;90,0,$F$4*$F$5/E214^2*(SIN(RADIANS(G218))*SIN(RADIANS(E215))+COS(RADIANS(G218))*COS(RADIANS(E215))*COS(RADIANS(AJ205))))</f>
        <v>#DIV/0!</v>
      </c>
      <c r="AK218">
        <f>IF(DEGREES(ACOS(SIN(RADIANS(G218))*SIN(RADIANS(E215))+COS(RADIANS(G218))*COS(RADIANS(E215))*COS(RADIANS(AK205))))&gt;90,0,$F$4*$F$5/E214^2*(SIN(RADIANS(G218))*SIN(RADIANS(E215))+COS(RADIANS(G218))*COS(RADIANS(E215))*COS(RADIANS(AK205))))</f>
        <v>0</v>
      </c>
      <c r="AL218">
        <f>IF(DEGREES(ACOS(SIN(RADIANS(G218))*SIN(RADIANS(E215))+COS(RADIANS(G218))*COS(RADIANS(E215))*COS(RADIANS(AL205))))&gt;90,0,$F$4*$F$5/E214^2*(SIN(RADIANS(G218))*SIN(RADIANS(E215))+COS(RADIANS(G218))*COS(RADIANS(E215))*COS(RADIANS(AL205))))</f>
        <v>0</v>
      </c>
      <c r="AM218">
        <f>IF(DEGREES(ACOS(SIN(RADIANS(G218))*SIN(RADIANS(E215))+COS(RADIANS(G218))*COS(RADIANS(E215))*COS(RADIANS(AM205))))&gt;90,0,$F$4*$F$5/E214^2*(SIN(RADIANS(G218))*SIN(RADIANS(E215))+COS(RADIANS(G218))*COS(RADIANS(E215))*COS(RADIANS(AM205))))</f>
        <v>0</v>
      </c>
      <c r="AN218">
        <f>IF(DEGREES(ACOS(SIN(RADIANS(G218))*SIN(RADIANS(E215))+COS(RADIANS(G218))*COS(RADIANS(E215))*COS(RADIANS(AN205))))&gt;90,0,$F$4*$F$5/E214^2*(SIN(RADIANS(G218))*SIN(RADIANS(E215))+COS(RADIANS(G218))*COS(RADIANS(E215))*COS(RADIANS(AN205))))</f>
        <v>0</v>
      </c>
      <c r="AO218">
        <f>IF(DEGREES(ACOS(SIN(RADIANS(G218))*SIN(RADIANS(E215))+COS(RADIANS(G218))*COS(RADIANS(E215))*COS(RADIANS(AO205))))&gt;90,0,$F$4*$F$5/E214^2*(SIN(RADIANS(G218))*SIN(RADIANS(E215))+COS(RADIANS(G218))*COS(RADIANS(E215))*COS(RADIANS(AO205))))</f>
        <v>0</v>
      </c>
      <c r="AP218">
        <f>IF(DEGREES(ACOS(SIN(RADIANS(G218))*SIN(RADIANS(E215))+COS(RADIANS(G218))*COS(RADIANS(E215))*COS(RADIANS(AP205))))&gt;90,0,$F$4*$F$5/E214^2*(SIN(RADIANS(G218))*SIN(RADIANS(E215))+COS(RADIANS(G218))*COS(RADIANS(E215))*COS(RADIANS(AP205))))</f>
        <v>0</v>
      </c>
      <c r="AQ218">
        <f>IF(DEGREES(ACOS(SIN(RADIANS(G218))*SIN(RADIANS(E215))+COS(RADIANS(G218))*COS(RADIANS(E215))*COS(RADIANS(AQ205))))&gt;90,0,$F$4*$F$5/E214^2*(SIN(RADIANS(G218))*SIN(RADIANS(E215))+COS(RADIANS(G218))*COS(RADIANS(E215))*COS(RADIANS(AQ205))))</f>
        <v>0</v>
      </c>
      <c r="AR218">
        <f>IF(DEGREES(ACOS(SIN(RADIANS(G218))*SIN(RADIANS(E215))+COS(RADIANS(G218))*COS(RADIANS(E215))*COS(RADIANS(AR205))))&gt;90,0,$F$4*$F$5/E214^2*(SIN(RADIANS(G218))*SIN(RADIANS(E215))+COS(RADIANS(G218))*COS(RADIANS(E215))*COS(RADIANS(AR205))))</f>
        <v>0</v>
      </c>
    </row>
    <row r="219" spans="2:44" x14ac:dyDescent="0.5">
      <c r="G219">
        <v>-30</v>
      </c>
      <c r="I219">
        <f>IF(DEGREES(ACOS(SIN(RADIANS(G219))*SIN(RADIANS(E215))+COS(RADIANS(G219))*COS(RADIANS(E215))*COS(RADIANS(I205))))&gt;90,0,$F$4*$F$5/E214^2*(SIN(RADIANS(G219))*SIN(RADIANS(E215))+COS(RADIANS(G219))*COS(RADIANS(E215))*COS(RADIANS(I205))))</f>
        <v>0</v>
      </c>
      <c r="J219">
        <f>IF(DEGREES(ACOS(SIN(RADIANS(G219))*SIN(RADIANS(E215))+COS(RADIANS(G219))*COS(RADIANS(E215))*COS(RADIANS(J205))))&gt;90,0,$F$4*$F$5/E214^2*(SIN(RADIANS(G219))*SIN(RADIANS(E215))+COS(RADIANS(G219))*COS(RADIANS(E215))*COS(RADIANS(J205))))</f>
        <v>0</v>
      </c>
      <c r="K219">
        <f>IF(DEGREES(ACOS(SIN(RADIANS(G219))*SIN(RADIANS(E215))+COS(RADIANS(G219))*COS(RADIANS(E215))*COS(RADIANS(K205))))&gt;90,0,$F$4*$F$5/E214^2*(SIN(RADIANS(G219))*SIN(RADIANS(E215))+COS(RADIANS(G219))*COS(RADIANS(E215))*COS(RADIANS(K205))))</f>
        <v>0</v>
      </c>
      <c r="L219">
        <f>IF(DEGREES(ACOS(SIN(RADIANS(G219))*SIN(RADIANS(E215))+COS(RADIANS(G219))*COS(RADIANS(E215))*COS(RADIANS(L205))))&gt;90,0,$F$4*$F$5/E214^2*(SIN(RADIANS(G219))*SIN(RADIANS(E215))+COS(RADIANS(G219))*COS(RADIANS(E215))*COS(RADIANS(L205))))</f>
        <v>0</v>
      </c>
      <c r="M219">
        <f>IF(DEGREES(ACOS(SIN(RADIANS(G219))*SIN(RADIANS(E215))+COS(RADIANS(G219))*COS(RADIANS(E215))*COS(RADIANS(M205))))&gt;90,0,$F$4*$F$5/E214^2*(SIN(RADIANS(G219))*SIN(RADIANS(E215))+COS(RADIANS(G219))*COS(RADIANS(E215))*COS(RADIANS(M205))))</f>
        <v>0</v>
      </c>
      <c r="N219">
        <f>IF(DEGREES(ACOS(SIN(RADIANS(G219))*SIN(RADIANS(E215))+COS(RADIANS(G219))*COS(RADIANS(E215))*COS(RADIANS(N205))))&gt;90,0,$F$4*$F$5/E214^2*(SIN(RADIANS(G219))*SIN(RADIANS(E215))+COS(RADIANS(G219))*COS(RADIANS(E215))*COS(RADIANS(N205))))</f>
        <v>0</v>
      </c>
      <c r="O219">
        <f>IF(DEGREES(ACOS(SIN(RADIANS(G219))*SIN(RADIANS(E215))+COS(RADIANS(G219))*COS(RADIANS(E215))*COS(RADIANS(O205))))&gt;90,0,$F$4*$F$5/E214^2*(SIN(RADIANS(G219))*SIN(RADIANS(E215))+COS(RADIANS(G219))*COS(RADIANS(E215))*COS(RADIANS(O205))))</f>
        <v>0</v>
      </c>
      <c r="P219">
        <f>IF(DEGREES(ACOS(SIN(RADIANS(G219))*SIN(RADIANS(E215))+COS(RADIANS(G219))*COS(RADIANS(E215))*COS(RADIANS(P205))))&gt;90,0,$F$4*$F$5/E214^2*(SIN(RADIANS(G219))*SIN(RADIANS(E215))+COS(RADIANS(G219))*COS(RADIANS(E215))*COS(RADIANS(P205))))</f>
        <v>0</v>
      </c>
      <c r="Q219">
        <f>IF(DEGREES(ACOS(SIN(RADIANS(G219))*SIN(RADIANS(E215))+COS(RADIANS(G219))*COS(RADIANS(E215))*COS(RADIANS(Q205))))&gt;90,0,$F$4*$F$5/E214^2*(SIN(RADIANS(G219))*SIN(RADIANS(E215))+COS(RADIANS(G219))*COS(RADIANS(E215))*COS(RADIANS(Q205))))</f>
        <v>0</v>
      </c>
      <c r="R219" t="e">
        <f>IF(DEGREES(ACOS(SIN(RADIANS(G219))*SIN(RADIANS(E215))+COS(RADIANS(G219))*COS(RADIANS(E215))*COS(RADIANS(R205))))&gt;90,0,$F$4*$F$5/E214^2*(SIN(RADIANS(G219))*SIN(RADIANS(E215))+COS(RADIANS(G219))*COS(RADIANS(E215))*COS(RADIANS(R205))))</f>
        <v>#DIV/0!</v>
      </c>
      <c r="S219" t="e">
        <f>IF(DEGREES(ACOS(SIN(RADIANS(G219))*SIN(RADIANS(E215))+COS(RADIANS(G219))*COS(RADIANS(E215))*COS(RADIANS(S205))))&gt;90,0,$F$4*$F$5/E214^2*(SIN(RADIANS(G219))*SIN(RADIANS(E215))+COS(RADIANS(G219))*COS(RADIANS(E215))*COS(RADIANS(S205))))</f>
        <v>#DIV/0!</v>
      </c>
      <c r="T219" t="e">
        <f>IF(DEGREES(ACOS(SIN(RADIANS(G219))*SIN(RADIANS(E215))+COS(RADIANS(G219))*COS(RADIANS(E215))*COS(RADIANS(T205))))&gt;90,0,$F$4*$F$5/E214^2*(SIN(RADIANS(G219))*SIN(RADIANS(E215))+COS(RADIANS(G219))*COS(RADIANS(E215))*COS(RADIANS(T205))))</f>
        <v>#DIV/0!</v>
      </c>
      <c r="U219" t="e">
        <f>IF(DEGREES(ACOS(SIN(RADIANS(G219))*SIN(RADIANS(E215))+COS(RADIANS(G219))*COS(RADIANS(E215))*COS(RADIANS(U205))))&gt;90,0,$F$4*$F$5/E214^2*(SIN(RADIANS(G219))*SIN(RADIANS(E215))+COS(RADIANS(G219))*COS(RADIANS(E215))*COS(RADIANS(U205))))</f>
        <v>#DIV/0!</v>
      </c>
      <c r="V219" t="e">
        <f>IF(DEGREES(ACOS(SIN(RADIANS(G219))*SIN(RADIANS(E215))+COS(RADIANS(G219))*COS(RADIANS(E215))*COS(RADIANS(V205))))&gt;90,0,$F$4*$F$5/E214^2*(SIN(RADIANS(G219))*SIN(RADIANS(E215))+COS(RADIANS(G219))*COS(RADIANS(E215))*COS(RADIANS(V205))))</f>
        <v>#DIV/0!</v>
      </c>
      <c r="W219" t="e">
        <f>IF(DEGREES(ACOS(SIN(RADIANS(G219))*SIN(RADIANS(E215))+COS(RADIANS(G219))*COS(RADIANS(E215))*COS(RADIANS(W205))))&gt;90,0,$F$4*$F$5/E214^2*(SIN(RADIANS(G219))*SIN(RADIANS(E215))+COS(RADIANS(G219))*COS(RADIANS(E215))*COS(RADIANS(W205))))</f>
        <v>#DIV/0!</v>
      </c>
      <c r="X219" t="e">
        <f>IF(DEGREES(ACOS(SIN(RADIANS(G219))*SIN(RADIANS(E215))+COS(RADIANS(G219))*COS(RADIANS(E215))*COS(RADIANS(X205))))&gt;90,0,$F$4*$F$5/E214^2*(SIN(RADIANS(G219))*SIN(RADIANS(E215))+COS(RADIANS(G219))*COS(RADIANS(E215))*COS(RADIANS(X205))))</f>
        <v>#DIV/0!</v>
      </c>
      <c r="Y219" t="e">
        <f>IF(DEGREES(ACOS(SIN(RADIANS(G219))*SIN(RADIANS(E215))+COS(RADIANS(G219))*COS(RADIANS(E215))*COS(RADIANS(Y205))))&gt;90,0,$F$4*$F$5/E214^2*(SIN(RADIANS(G219))*SIN(RADIANS(E215))+COS(RADIANS(G219))*COS(RADIANS(E215))*COS(RADIANS(Y205))))</f>
        <v>#DIV/0!</v>
      </c>
      <c r="Z219" t="e">
        <f>IF(DEGREES(ACOS(SIN(RADIANS(G219))*SIN(RADIANS(E215))+COS(RADIANS(G219))*COS(RADIANS(E215))*COS(RADIANS(Z205))))&gt;90,0,$F$4*$F$5/E214^2*(SIN(RADIANS(G219))*SIN(RADIANS(E215))+COS(RADIANS(G219))*COS(RADIANS(E215))*COS(RADIANS(Z205))))</f>
        <v>#DIV/0!</v>
      </c>
      <c r="AA219" t="e">
        <f>IF(DEGREES(ACOS(SIN(RADIANS(G219))*SIN(RADIANS(E215))+COS(RADIANS(G219))*COS(RADIANS(E215))*COS(RADIANS(AA205))))&gt;90,0,$F$4*$F$5/E214^2*(SIN(RADIANS(G219))*SIN(RADIANS(E215))+COS(RADIANS(G219))*COS(RADIANS(E215))*COS(RADIANS(AA205))))</f>
        <v>#DIV/0!</v>
      </c>
      <c r="AB219" t="e">
        <f>IF(DEGREES(ACOS(SIN(RADIANS(G219))*SIN(RADIANS(E215))+COS(RADIANS(G219))*COS(RADIANS(E215))*COS(RADIANS(AB205))))&gt;90,0,$F$4*$F$5/E214^2*(SIN(RADIANS(G219))*SIN(RADIANS(E215))+COS(RADIANS(G219))*COS(RADIANS(E215))*COS(RADIANS(AB205))))</f>
        <v>#DIV/0!</v>
      </c>
      <c r="AC219" t="e">
        <f>IF(DEGREES(ACOS(SIN(RADIANS(G219))*SIN(RADIANS(E215))+COS(RADIANS(G219))*COS(RADIANS(E215))*COS(RADIANS(AC205))))&gt;90,0,$F$4*$F$5/E214^2*(SIN(RADIANS(G219))*SIN(RADIANS(E215))+COS(RADIANS(G219))*COS(RADIANS(E215))*COS(RADIANS(AC205))))</f>
        <v>#DIV/0!</v>
      </c>
      <c r="AD219" t="e">
        <f>IF(DEGREES(ACOS(SIN(RADIANS(G219))*SIN(RADIANS(E215))+COS(RADIANS(G219))*COS(RADIANS(E215))*COS(RADIANS(AD205))))&gt;90,0,$F$4*$F$5/E214^2*(SIN(RADIANS(G219))*SIN(RADIANS(E215))+COS(RADIANS(G219))*COS(RADIANS(E215))*COS(RADIANS(AD205))))</f>
        <v>#DIV/0!</v>
      </c>
      <c r="AE219" t="e">
        <f>IF(DEGREES(ACOS(SIN(RADIANS(G219))*SIN(RADIANS(E215))+COS(RADIANS(G219))*COS(RADIANS(E215))*COS(RADIANS(AE205))))&gt;90,0,$F$4*$F$5/E214^2*(SIN(RADIANS(G219))*SIN(RADIANS(E215))+COS(RADIANS(G219))*COS(RADIANS(E215))*COS(RADIANS(AE205))))</f>
        <v>#DIV/0!</v>
      </c>
      <c r="AF219" t="e">
        <f>IF(DEGREES(ACOS(SIN(RADIANS(G219))*SIN(RADIANS(E215))+COS(RADIANS(G219))*COS(RADIANS(E215))*COS(RADIANS(AF205))))&gt;90,0,$F$4*$F$5/E214^2*(SIN(RADIANS(G219))*SIN(RADIANS(E215))+COS(RADIANS(G219))*COS(RADIANS(E215))*COS(RADIANS(AF205))))</f>
        <v>#DIV/0!</v>
      </c>
      <c r="AG219" t="e">
        <f>IF(DEGREES(ACOS(SIN(RADIANS(G219))*SIN(RADIANS(E215))+COS(RADIANS(G219))*COS(RADIANS(E215))*COS(RADIANS(AG205))))&gt;90,0,$F$4*$F$5/E214^2*(SIN(RADIANS(G219))*SIN(RADIANS(E215))+COS(RADIANS(G219))*COS(RADIANS(E215))*COS(RADIANS(AG205))))</f>
        <v>#DIV/0!</v>
      </c>
      <c r="AH219" t="e">
        <f>IF(DEGREES(ACOS(SIN(RADIANS(G219))*SIN(RADIANS(E215))+COS(RADIANS(G219))*COS(RADIANS(E215))*COS(RADIANS(AH205))))&gt;90,0,$F$4*$F$5/E214^2*(SIN(RADIANS(G219))*SIN(RADIANS(E215))+COS(RADIANS(G219))*COS(RADIANS(E215))*COS(RADIANS(AH205))))</f>
        <v>#DIV/0!</v>
      </c>
      <c r="AI219" t="e">
        <f>IF(DEGREES(ACOS(SIN(RADIANS(G219))*SIN(RADIANS(E215))+COS(RADIANS(G219))*COS(RADIANS(E215))*COS(RADIANS(AI205))))&gt;90,0,$F$4*$F$5/E214^2*(SIN(RADIANS(G219))*SIN(RADIANS(E215))+COS(RADIANS(G219))*COS(RADIANS(E215))*COS(RADIANS(AI205))))</f>
        <v>#DIV/0!</v>
      </c>
      <c r="AJ219" t="e">
        <f>IF(DEGREES(ACOS(SIN(RADIANS(G219))*SIN(RADIANS(E215))+COS(RADIANS(G219))*COS(RADIANS(E215))*COS(RADIANS(AJ205))))&gt;90,0,$F$4*$F$5/E214^2*(SIN(RADIANS(G219))*SIN(RADIANS(E215))+COS(RADIANS(G219))*COS(RADIANS(E215))*COS(RADIANS(AJ205))))</f>
        <v>#DIV/0!</v>
      </c>
      <c r="AK219">
        <f>IF(DEGREES(ACOS(SIN(RADIANS(G219))*SIN(RADIANS(E215))+COS(RADIANS(G219))*COS(RADIANS(E215))*COS(RADIANS(AK205))))&gt;90,0,$F$4*$F$5/E214^2*(SIN(RADIANS(G219))*SIN(RADIANS(E215))+COS(RADIANS(G219))*COS(RADIANS(E215))*COS(RADIANS(AK205))))</f>
        <v>0</v>
      </c>
      <c r="AL219">
        <f>IF(DEGREES(ACOS(SIN(RADIANS(G219))*SIN(RADIANS(E215))+COS(RADIANS(G219))*COS(RADIANS(E215))*COS(RADIANS(AL205))))&gt;90,0,$F$4*$F$5/E214^2*(SIN(RADIANS(G219))*SIN(RADIANS(E215))+COS(RADIANS(G219))*COS(RADIANS(E215))*COS(RADIANS(AL205))))</f>
        <v>0</v>
      </c>
      <c r="AM219">
        <f>IF(DEGREES(ACOS(SIN(RADIANS(G219))*SIN(RADIANS(E215))+COS(RADIANS(G219))*COS(RADIANS(E215))*COS(RADIANS(AM205))))&gt;90,0,$F$4*$F$5/E214^2*(SIN(RADIANS(G219))*SIN(RADIANS(E215))+COS(RADIANS(G219))*COS(RADIANS(E215))*COS(RADIANS(AM205))))</f>
        <v>0</v>
      </c>
      <c r="AN219">
        <f>IF(DEGREES(ACOS(SIN(RADIANS(G219))*SIN(RADIANS(E215))+COS(RADIANS(G219))*COS(RADIANS(E215))*COS(RADIANS(AN205))))&gt;90,0,$F$4*$F$5/E214^2*(SIN(RADIANS(G219))*SIN(RADIANS(E215))+COS(RADIANS(G219))*COS(RADIANS(E215))*COS(RADIANS(AN205))))</f>
        <v>0</v>
      </c>
      <c r="AO219">
        <f>IF(DEGREES(ACOS(SIN(RADIANS(G219))*SIN(RADIANS(E215))+COS(RADIANS(G219))*COS(RADIANS(E215))*COS(RADIANS(AO205))))&gt;90,0,$F$4*$F$5/E214^2*(SIN(RADIANS(G219))*SIN(RADIANS(E215))+COS(RADIANS(G219))*COS(RADIANS(E215))*COS(RADIANS(AO205))))</f>
        <v>0</v>
      </c>
      <c r="AP219">
        <f>IF(DEGREES(ACOS(SIN(RADIANS(G219))*SIN(RADIANS(E215))+COS(RADIANS(G219))*COS(RADIANS(E215))*COS(RADIANS(AP205))))&gt;90,0,$F$4*$F$5/E214^2*(SIN(RADIANS(G219))*SIN(RADIANS(E215))+COS(RADIANS(G219))*COS(RADIANS(E215))*COS(RADIANS(AP205))))</f>
        <v>0</v>
      </c>
      <c r="AQ219">
        <f>IF(DEGREES(ACOS(SIN(RADIANS(G219))*SIN(RADIANS(E215))+COS(RADIANS(G219))*COS(RADIANS(E215))*COS(RADIANS(AQ205))))&gt;90,0,$F$4*$F$5/E214^2*(SIN(RADIANS(G219))*SIN(RADIANS(E215))+COS(RADIANS(G219))*COS(RADIANS(E215))*COS(RADIANS(AQ205))))</f>
        <v>0</v>
      </c>
      <c r="AR219">
        <f>IF(DEGREES(ACOS(SIN(RADIANS(G219))*SIN(RADIANS(E215))+COS(RADIANS(G219))*COS(RADIANS(E215))*COS(RADIANS(AR205))))&gt;90,0,$F$4*$F$5/E214^2*(SIN(RADIANS(G219))*SIN(RADIANS(E215))+COS(RADIANS(G219))*COS(RADIANS(E215))*COS(RADIANS(AR205))))</f>
        <v>0</v>
      </c>
    </row>
    <row r="220" spans="2:44" x14ac:dyDescent="0.5">
      <c r="G220">
        <v>-40</v>
      </c>
      <c r="I220">
        <f>IF(DEGREES(ACOS(SIN(RADIANS(G220))*SIN(RADIANS(E215))+COS(RADIANS(G220))*COS(RADIANS(E215))*COS(RADIANS(I205))))&gt;90,0,$F$4*$F$5/E214^2*(SIN(RADIANS(G220))*SIN(RADIANS(E215))+COS(RADIANS(G220))*COS(RADIANS(E215))*COS(RADIANS(I205))))</f>
        <v>0</v>
      </c>
      <c r="J220">
        <f>IF(DEGREES(ACOS(SIN(RADIANS(G220))*SIN(RADIANS(E215))+COS(RADIANS(G220))*COS(RADIANS(E215))*COS(RADIANS(J205))))&gt;90,0,$F$4*$F$5/E214^2*(SIN(RADIANS(G220))*SIN(RADIANS(E215))+COS(RADIANS(G220))*COS(RADIANS(E215))*COS(RADIANS(J205))))</f>
        <v>0</v>
      </c>
      <c r="K220">
        <f>IF(DEGREES(ACOS(SIN(RADIANS(G220))*SIN(RADIANS(E215))+COS(RADIANS(G220))*COS(RADIANS(E215))*COS(RADIANS(K205))))&gt;90,0,$F$4*$F$5/E214^2*(SIN(RADIANS(G220))*SIN(RADIANS(E215))+COS(RADIANS(G220))*COS(RADIANS(E215))*COS(RADIANS(K205))))</f>
        <v>0</v>
      </c>
      <c r="L220">
        <f>IF(DEGREES(ACOS(SIN(RADIANS(G220))*SIN(RADIANS(E215))+COS(RADIANS(G220))*COS(RADIANS(E215))*COS(RADIANS(L205))))&gt;90,0,$F$4*$F$5/E214^2*(SIN(RADIANS(G220))*SIN(RADIANS(E215))+COS(RADIANS(G220))*COS(RADIANS(E215))*COS(RADIANS(L205))))</f>
        <v>0</v>
      </c>
      <c r="M220">
        <f>IF(DEGREES(ACOS(SIN(RADIANS(G220))*SIN(RADIANS(E215))+COS(RADIANS(G220))*COS(RADIANS(E215))*COS(RADIANS(M205))))&gt;90,0,$F$4*$F$5/E214^2*(SIN(RADIANS(G220))*SIN(RADIANS(E215))+COS(RADIANS(G220))*COS(RADIANS(E215))*COS(RADIANS(M205))))</f>
        <v>0</v>
      </c>
      <c r="N220">
        <f>IF(DEGREES(ACOS(SIN(RADIANS(G220))*SIN(RADIANS(E215))+COS(RADIANS(G220))*COS(RADIANS(E215))*COS(RADIANS(N205))))&gt;90,0,$F$4*$F$5/E214^2*(SIN(RADIANS(G220))*SIN(RADIANS(E215))+COS(RADIANS(G220))*COS(RADIANS(E215))*COS(RADIANS(N205))))</f>
        <v>0</v>
      </c>
      <c r="O220">
        <f>IF(DEGREES(ACOS(SIN(RADIANS(G220))*SIN(RADIANS(E215))+COS(RADIANS(G220))*COS(RADIANS(E215))*COS(RADIANS(O205))))&gt;90,0,$F$4*$F$5/E214^2*(SIN(RADIANS(G220))*SIN(RADIANS(E215))+COS(RADIANS(G220))*COS(RADIANS(E215))*COS(RADIANS(O205))))</f>
        <v>0</v>
      </c>
      <c r="P220">
        <f>IF(DEGREES(ACOS(SIN(RADIANS(G220))*SIN(RADIANS(E215))+COS(RADIANS(G220))*COS(RADIANS(E215))*COS(RADIANS(P205))))&gt;90,0,$F$4*$F$5/E214^2*(SIN(RADIANS(G220))*SIN(RADIANS(E215))+COS(RADIANS(G220))*COS(RADIANS(E215))*COS(RADIANS(P205))))</f>
        <v>0</v>
      </c>
      <c r="Q220">
        <f>IF(DEGREES(ACOS(SIN(RADIANS(G220))*SIN(RADIANS(E215))+COS(RADIANS(G220))*COS(RADIANS(E215))*COS(RADIANS(Q205))))&gt;90,0,$F$4*$F$5/E214^2*(SIN(RADIANS(G220))*SIN(RADIANS(E215))+COS(RADIANS(G220))*COS(RADIANS(E215))*COS(RADIANS(Q205))))</f>
        <v>0</v>
      </c>
      <c r="R220" t="e">
        <f>IF(DEGREES(ACOS(SIN(RADIANS(G220))*SIN(RADIANS(E215))+COS(RADIANS(G220))*COS(RADIANS(E215))*COS(RADIANS(R205))))&gt;90,0,$F$4*$F$5/E214^2*(SIN(RADIANS(G220))*SIN(RADIANS(E215))+COS(RADIANS(G220))*COS(RADIANS(E215))*COS(RADIANS(R205))))</f>
        <v>#DIV/0!</v>
      </c>
      <c r="S220" t="e">
        <f>IF(DEGREES(ACOS(SIN(RADIANS(G220))*SIN(RADIANS(E215))+COS(RADIANS(G220))*COS(RADIANS(E215))*COS(RADIANS(S205))))&gt;90,0,$F$4*$F$5/E214^2*(SIN(RADIANS(G220))*SIN(RADIANS(E215))+COS(RADIANS(G220))*COS(RADIANS(E215))*COS(RADIANS(S205))))</f>
        <v>#DIV/0!</v>
      </c>
      <c r="T220" t="e">
        <f>IF(DEGREES(ACOS(SIN(RADIANS(G220))*SIN(RADIANS(E215))+COS(RADIANS(G220))*COS(RADIANS(E215))*COS(RADIANS(T205))))&gt;90,0,$F$4*$F$5/E214^2*(SIN(RADIANS(G220))*SIN(RADIANS(E215))+COS(RADIANS(G220))*COS(RADIANS(E215))*COS(RADIANS(T205))))</f>
        <v>#DIV/0!</v>
      </c>
      <c r="U220" t="e">
        <f>IF(DEGREES(ACOS(SIN(RADIANS(G220))*SIN(RADIANS(E215))+COS(RADIANS(G220))*COS(RADIANS(E215))*COS(RADIANS(U205))))&gt;90,0,$F$4*$F$5/E214^2*(SIN(RADIANS(G220))*SIN(RADIANS(E215))+COS(RADIANS(G220))*COS(RADIANS(E215))*COS(RADIANS(U205))))</f>
        <v>#DIV/0!</v>
      </c>
      <c r="V220" t="e">
        <f>IF(DEGREES(ACOS(SIN(RADIANS(G220))*SIN(RADIANS(E215))+COS(RADIANS(G220))*COS(RADIANS(E215))*COS(RADIANS(V205))))&gt;90,0,$F$4*$F$5/E214^2*(SIN(RADIANS(G220))*SIN(RADIANS(E215))+COS(RADIANS(G220))*COS(RADIANS(E215))*COS(RADIANS(V205))))</f>
        <v>#DIV/0!</v>
      </c>
      <c r="W220" t="e">
        <f>IF(DEGREES(ACOS(SIN(RADIANS(G220))*SIN(RADIANS(E215))+COS(RADIANS(G220))*COS(RADIANS(E215))*COS(RADIANS(W205))))&gt;90,0,$F$4*$F$5/E214^2*(SIN(RADIANS(G220))*SIN(RADIANS(E215))+COS(RADIANS(G220))*COS(RADIANS(E215))*COS(RADIANS(W205))))</f>
        <v>#DIV/0!</v>
      </c>
      <c r="X220" t="e">
        <f>IF(DEGREES(ACOS(SIN(RADIANS(G220))*SIN(RADIANS(E215))+COS(RADIANS(G220))*COS(RADIANS(E215))*COS(RADIANS(X205))))&gt;90,0,$F$4*$F$5/E214^2*(SIN(RADIANS(G220))*SIN(RADIANS(E215))+COS(RADIANS(G220))*COS(RADIANS(E215))*COS(RADIANS(X205))))</f>
        <v>#DIV/0!</v>
      </c>
      <c r="Y220" t="e">
        <f>IF(DEGREES(ACOS(SIN(RADIANS(G220))*SIN(RADIANS(E215))+COS(RADIANS(G220))*COS(RADIANS(E215))*COS(RADIANS(Y205))))&gt;90,0,$F$4*$F$5/E214^2*(SIN(RADIANS(G220))*SIN(RADIANS(E215))+COS(RADIANS(G220))*COS(RADIANS(E215))*COS(RADIANS(Y205))))</f>
        <v>#DIV/0!</v>
      </c>
      <c r="Z220" t="e">
        <f>IF(DEGREES(ACOS(SIN(RADIANS(G220))*SIN(RADIANS(E215))+COS(RADIANS(G220))*COS(RADIANS(E215))*COS(RADIANS(Z205))))&gt;90,0,$F$4*$F$5/E214^2*(SIN(RADIANS(G220))*SIN(RADIANS(E215))+COS(RADIANS(G220))*COS(RADIANS(E215))*COS(RADIANS(Z205))))</f>
        <v>#DIV/0!</v>
      </c>
      <c r="AA220" t="e">
        <f>IF(DEGREES(ACOS(SIN(RADIANS(G220))*SIN(RADIANS(E215))+COS(RADIANS(G220))*COS(RADIANS(E215))*COS(RADIANS(AA205))))&gt;90,0,$F$4*$F$5/E214^2*(SIN(RADIANS(G220))*SIN(RADIANS(E215))+COS(RADIANS(G220))*COS(RADIANS(E215))*COS(RADIANS(AA205))))</f>
        <v>#DIV/0!</v>
      </c>
      <c r="AB220" t="e">
        <f>IF(DEGREES(ACOS(SIN(RADIANS(G220))*SIN(RADIANS(E215))+COS(RADIANS(G220))*COS(RADIANS(E215))*COS(RADIANS(AB205))))&gt;90,0,$F$4*$F$5/E214^2*(SIN(RADIANS(G220))*SIN(RADIANS(E215))+COS(RADIANS(G220))*COS(RADIANS(E215))*COS(RADIANS(AB205))))</f>
        <v>#DIV/0!</v>
      </c>
      <c r="AC220" t="e">
        <f>IF(DEGREES(ACOS(SIN(RADIANS(G220))*SIN(RADIANS(E215))+COS(RADIANS(G220))*COS(RADIANS(E215))*COS(RADIANS(AC205))))&gt;90,0,$F$4*$F$5/E214^2*(SIN(RADIANS(G220))*SIN(RADIANS(E215))+COS(RADIANS(G220))*COS(RADIANS(E215))*COS(RADIANS(AC205))))</f>
        <v>#DIV/0!</v>
      </c>
      <c r="AD220" t="e">
        <f>IF(DEGREES(ACOS(SIN(RADIANS(G220))*SIN(RADIANS(E215))+COS(RADIANS(G220))*COS(RADIANS(E215))*COS(RADIANS(AD205))))&gt;90,0,$F$4*$F$5/E214^2*(SIN(RADIANS(G220))*SIN(RADIANS(E215))+COS(RADIANS(G220))*COS(RADIANS(E215))*COS(RADIANS(AD205))))</f>
        <v>#DIV/0!</v>
      </c>
      <c r="AE220" t="e">
        <f>IF(DEGREES(ACOS(SIN(RADIANS(G220))*SIN(RADIANS(E215))+COS(RADIANS(G220))*COS(RADIANS(E215))*COS(RADIANS(AE205))))&gt;90,0,$F$4*$F$5/E214^2*(SIN(RADIANS(G220))*SIN(RADIANS(E215))+COS(RADIANS(G220))*COS(RADIANS(E215))*COS(RADIANS(AE205))))</f>
        <v>#DIV/0!</v>
      </c>
      <c r="AF220" t="e">
        <f>IF(DEGREES(ACOS(SIN(RADIANS(G220))*SIN(RADIANS(E215))+COS(RADIANS(G220))*COS(RADIANS(E215))*COS(RADIANS(AF205))))&gt;90,0,$F$4*$F$5/E214^2*(SIN(RADIANS(G220))*SIN(RADIANS(E215))+COS(RADIANS(G220))*COS(RADIANS(E215))*COS(RADIANS(AF205))))</f>
        <v>#DIV/0!</v>
      </c>
      <c r="AG220" t="e">
        <f>IF(DEGREES(ACOS(SIN(RADIANS(G220))*SIN(RADIANS(E215))+COS(RADIANS(G220))*COS(RADIANS(E215))*COS(RADIANS(AG205))))&gt;90,0,$F$4*$F$5/E214^2*(SIN(RADIANS(G220))*SIN(RADIANS(E215))+COS(RADIANS(G220))*COS(RADIANS(E215))*COS(RADIANS(AG205))))</f>
        <v>#DIV/0!</v>
      </c>
      <c r="AH220" t="e">
        <f>IF(DEGREES(ACOS(SIN(RADIANS(G220))*SIN(RADIANS(E215))+COS(RADIANS(G220))*COS(RADIANS(E215))*COS(RADIANS(AH205))))&gt;90,0,$F$4*$F$5/E214^2*(SIN(RADIANS(G220))*SIN(RADIANS(E215))+COS(RADIANS(G220))*COS(RADIANS(E215))*COS(RADIANS(AH205))))</f>
        <v>#DIV/0!</v>
      </c>
      <c r="AI220" t="e">
        <f>IF(DEGREES(ACOS(SIN(RADIANS(G220))*SIN(RADIANS(E215))+COS(RADIANS(G220))*COS(RADIANS(E215))*COS(RADIANS(AI205))))&gt;90,0,$F$4*$F$5/E214^2*(SIN(RADIANS(G220))*SIN(RADIANS(E215))+COS(RADIANS(G220))*COS(RADIANS(E215))*COS(RADIANS(AI205))))</f>
        <v>#DIV/0!</v>
      </c>
      <c r="AJ220" t="e">
        <f>IF(DEGREES(ACOS(SIN(RADIANS(G220))*SIN(RADIANS(E215))+COS(RADIANS(G220))*COS(RADIANS(E215))*COS(RADIANS(AJ205))))&gt;90,0,$F$4*$F$5/E214^2*(SIN(RADIANS(G220))*SIN(RADIANS(E215))+COS(RADIANS(G220))*COS(RADIANS(E215))*COS(RADIANS(AJ205))))</f>
        <v>#DIV/0!</v>
      </c>
      <c r="AK220">
        <f>IF(DEGREES(ACOS(SIN(RADIANS(G220))*SIN(RADIANS(E215))+COS(RADIANS(G220))*COS(RADIANS(E215))*COS(RADIANS(AK205))))&gt;90,0,$F$4*$F$5/E214^2*(SIN(RADIANS(G220))*SIN(RADIANS(E215))+COS(RADIANS(G220))*COS(RADIANS(E215))*COS(RADIANS(AK205))))</f>
        <v>0</v>
      </c>
      <c r="AL220">
        <f>IF(DEGREES(ACOS(SIN(RADIANS(G220))*SIN(RADIANS(E215))+COS(RADIANS(G220))*COS(RADIANS(E215))*COS(RADIANS(AL205))))&gt;90,0,$F$4*$F$5/E214^2*(SIN(RADIANS(G220))*SIN(RADIANS(E215))+COS(RADIANS(G220))*COS(RADIANS(E215))*COS(RADIANS(AL205))))</f>
        <v>0</v>
      </c>
      <c r="AM220">
        <f>IF(DEGREES(ACOS(SIN(RADIANS(G220))*SIN(RADIANS(E215))+COS(RADIANS(G220))*COS(RADIANS(E215))*COS(RADIANS(AM205))))&gt;90,0,$F$4*$F$5/E214^2*(SIN(RADIANS(G220))*SIN(RADIANS(E215))+COS(RADIANS(G220))*COS(RADIANS(E215))*COS(RADIANS(AM205))))</f>
        <v>0</v>
      </c>
      <c r="AN220">
        <f>IF(DEGREES(ACOS(SIN(RADIANS(G220))*SIN(RADIANS(E215))+COS(RADIANS(G220))*COS(RADIANS(E215))*COS(RADIANS(AN205))))&gt;90,0,$F$4*$F$5/E214^2*(SIN(RADIANS(G220))*SIN(RADIANS(E215))+COS(RADIANS(G220))*COS(RADIANS(E215))*COS(RADIANS(AN205))))</f>
        <v>0</v>
      </c>
      <c r="AO220">
        <f>IF(DEGREES(ACOS(SIN(RADIANS(G220))*SIN(RADIANS(E215))+COS(RADIANS(G220))*COS(RADIANS(E215))*COS(RADIANS(AO205))))&gt;90,0,$F$4*$F$5/E214^2*(SIN(RADIANS(G220))*SIN(RADIANS(E215))+COS(RADIANS(G220))*COS(RADIANS(E215))*COS(RADIANS(AO205))))</f>
        <v>0</v>
      </c>
      <c r="AP220">
        <f>IF(DEGREES(ACOS(SIN(RADIANS(G220))*SIN(RADIANS(E215))+COS(RADIANS(G220))*COS(RADIANS(E215))*COS(RADIANS(AP205))))&gt;90,0,$F$4*$F$5/E214^2*(SIN(RADIANS(G220))*SIN(RADIANS(E215))+COS(RADIANS(G220))*COS(RADIANS(E215))*COS(RADIANS(AP205))))</f>
        <v>0</v>
      </c>
      <c r="AQ220">
        <f>IF(DEGREES(ACOS(SIN(RADIANS(G220))*SIN(RADIANS(E215))+COS(RADIANS(G220))*COS(RADIANS(E215))*COS(RADIANS(AQ205))))&gt;90,0,$F$4*$F$5/E214^2*(SIN(RADIANS(G220))*SIN(RADIANS(E215))+COS(RADIANS(G220))*COS(RADIANS(E215))*COS(RADIANS(AQ205))))</f>
        <v>0</v>
      </c>
      <c r="AR220">
        <f>IF(DEGREES(ACOS(SIN(RADIANS(G220))*SIN(RADIANS(E215))+COS(RADIANS(G220))*COS(RADIANS(E215))*COS(RADIANS(AR205))))&gt;90,0,$F$4*$F$5/E214^2*(SIN(RADIANS(G220))*SIN(RADIANS(E215))+COS(RADIANS(G220))*COS(RADIANS(E215))*COS(RADIANS(AR205))))</f>
        <v>0</v>
      </c>
    </row>
    <row r="221" spans="2:44" x14ac:dyDescent="0.5">
      <c r="G221">
        <v>-50</v>
      </c>
      <c r="I221">
        <f>IF(DEGREES(ACOS(SIN(RADIANS(G221))*SIN(RADIANS(E215))+COS(RADIANS(G221))*COS(RADIANS(E215))*COS(RADIANS(I205))))&gt;90,0,$F$4*$F$5/E214^2*(SIN(RADIANS(G221))*SIN(RADIANS(E215))+COS(RADIANS(G221))*COS(RADIANS(E215))*COS(RADIANS(I205))))</f>
        <v>0</v>
      </c>
      <c r="J221">
        <f>IF(DEGREES(ACOS(SIN(RADIANS(G221))*SIN(RADIANS(E215))+COS(RADIANS(G221))*COS(RADIANS(E215))*COS(RADIANS(J205))))&gt;90,0,$F$4*$F$5/E214^2*(SIN(RADIANS(G221))*SIN(RADIANS(E215))+COS(RADIANS(G221))*COS(RADIANS(E215))*COS(RADIANS(J205))))</f>
        <v>0</v>
      </c>
      <c r="K221">
        <f>IF(DEGREES(ACOS(SIN(RADIANS(G221))*SIN(RADIANS(E215))+COS(RADIANS(G221))*COS(RADIANS(E215))*COS(RADIANS(K205))))&gt;90,0,$F$4*$F$5/E214^2*(SIN(RADIANS(G221))*SIN(RADIANS(E215))+COS(RADIANS(G221))*COS(RADIANS(E215))*COS(RADIANS(K205))))</f>
        <v>0</v>
      </c>
      <c r="L221">
        <f>IF(DEGREES(ACOS(SIN(RADIANS(G221))*SIN(RADIANS(E215))+COS(RADIANS(G221))*COS(RADIANS(E215))*COS(RADIANS(L205))))&gt;90,0,$F$4*$F$5/E214^2*(SIN(RADIANS(G221))*SIN(RADIANS(E215))+COS(RADIANS(G221))*COS(RADIANS(E215))*COS(RADIANS(L205))))</f>
        <v>0</v>
      </c>
      <c r="M221">
        <f>IF(DEGREES(ACOS(SIN(RADIANS(G221))*SIN(RADIANS(E215))+COS(RADIANS(G221))*COS(RADIANS(E215))*COS(RADIANS(M205))))&gt;90,0,$F$4*$F$5/E214^2*(SIN(RADIANS(G221))*SIN(RADIANS(E215))+COS(RADIANS(G221))*COS(RADIANS(E215))*COS(RADIANS(M205))))</f>
        <v>0</v>
      </c>
      <c r="N221">
        <f>IF(DEGREES(ACOS(SIN(RADIANS(G221))*SIN(RADIANS(E215))+COS(RADIANS(G221))*COS(RADIANS(E215))*COS(RADIANS(N205))))&gt;90,0,$F$4*$F$5/E214^2*(SIN(RADIANS(G221))*SIN(RADIANS(E215))+COS(RADIANS(G221))*COS(RADIANS(E215))*COS(RADIANS(N205))))</f>
        <v>0</v>
      </c>
      <c r="O221">
        <f>IF(DEGREES(ACOS(SIN(RADIANS(G221))*SIN(RADIANS(E215))+COS(RADIANS(G221))*COS(RADIANS(E215))*COS(RADIANS(O205))))&gt;90,0,$F$4*$F$5/E214^2*(SIN(RADIANS(G221))*SIN(RADIANS(E215))+COS(RADIANS(G221))*COS(RADIANS(E215))*COS(RADIANS(O205))))</f>
        <v>0</v>
      </c>
      <c r="P221">
        <f>IF(DEGREES(ACOS(SIN(RADIANS(G221))*SIN(RADIANS(E215))+COS(RADIANS(G221))*COS(RADIANS(E215))*COS(RADIANS(P205))))&gt;90,0,$F$4*$F$5/E214^2*(SIN(RADIANS(G221))*SIN(RADIANS(E215))+COS(RADIANS(G221))*COS(RADIANS(E215))*COS(RADIANS(P205))))</f>
        <v>0</v>
      </c>
      <c r="Q221">
        <f>IF(DEGREES(ACOS(SIN(RADIANS(G221))*SIN(RADIANS(E215))+COS(RADIANS(G221))*COS(RADIANS(E215))*COS(RADIANS(Q205))))&gt;90,0,$F$4*$F$5/E214^2*(SIN(RADIANS(G221))*SIN(RADIANS(E215))+COS(RADIANS(G221))*COS(RADIANS(E215))*COS(RADIANS(Q205))))</f>
        <v>0</v>
      </c>
      <c r="R221" t="e">
        <f>IF(DEGREES(ACOS(SIN(RADIANS(G221))*SIN(RADIANS(E215))+COS(RADIANS(G221))*COS(RADIANS(E215))*COS(RADIANS(R205))))&gt;90,0,$F$4*$F$5/E214^2*(SIN(RADIANS(G221))*SIN(RADIANS(E215))+COS(RADIANS(G221))*COS(RADIANS(E215))*COS(RADIANS(R205))))</f>
        <v>#DIV/0!</v>
      </c>
      <c r="S221" t="e">
        <f>IF(DEGREES(ACOS(SIN(RADIANS(G221))*SIN(RADIANS(E215))+COS(RADIANS(G221))*COS(RADIANS(E215))*COS(RADIANS(S205))))&gt;90,0,$F$4*$F$5/E214^2*(SIN(RADIANS(G221))*SIN(RADIANS(E215))+COS(RADIANS(G221))*COS(RADIANS(E215))*COS(RADIANS(S205))))</f>
        <v>#DIV/0!</v>
      </c>
      <c r="T221" t="e">
        <f>IF(DEGREES(ACOS(SIN(RADIANS(G221))*SIN(RADIANS(E215))+COS(RADIANS(G221))*COS(RADIANS(E215))*COS(RADIANS(T205))))&gt;90,0,$F$4*$F$5/E214^2*(SIN(RADIANS(G221))*SIN(RADIANS(E215))+COS(RADIANS(G221))*COS(RADIANS(E215))*COS(RADIANS(T205))))</f>
        <v>#DIV/0!</v>
      </c>
      <c r="U221" t="e">
        <f>IF(DEGREES(ACOS(SIN(RADIANS(G221))*SIN(RADIANS(E215))+COS(RADIANS(G221))*COS(RADIANS(E215))*COS(RADIANS(U205))))&gt;90,0,$F$4*$F$5/E214^2*(SIN(RADIANS(G221))*SIN(RADIANS(E215))+COS(RADIANS(G221))*COS(RADIANS(E215))*COS(RADIANS(U205))))</f>
        <v>#DIV/0!</v>
      </c>
      <c r="V221" t="e">
        <f>IF(DEGREES(ACOS(SIN(RADIANS(G221))*SIN(RADIANS(E215))+COS(RADIANS(G221))*COS(RADIANS(E215))*COS(RADIANS(V205))))&gt;90,0,$F$4*$F$5/E214^2*(SIN(RADIANS(G221))*SIN(RADIANS(E215))+COS(RADIANS(G221))*COS(RADIANS(E215))*COS(RADIANS(V205))))</f>
        <v>#DIV/0!</v>
      </c>
      <c r="W221" t="e">
        <f>IF(DEGREES(ACOS(SIN(RADIANS(G221))*SIN(RADIANS(E215))+COS(RADIANS(G221))*COS(RADIANS(E215))*COS(RADIANS(W205))))&gt;90,0,$F$4*$F$5/E214^2*(SIN(RADIANS(G221))*SIN(RADIANS(E215))+COS(RADIANS(G221))*COS(RADIANS(E215))*COS(RADIANS(W205))))</f>
        <v>#DIV/0!</v>
      </c>
      <c r="X221" t="e">
        <f>IF(DEGREES(ACOS(SIN(RADIANS(G221))*SIN(RADIANS(E215))+COS(RADIANS(G221))*COS(RADIANS(E215))*COS(RADIANS(X205))))&gt;90,0,$F$4*$F$5/E214^2*(SIN(RADIANS(G221))*SIN(RADIANS(E215))+COS(RADIANS(G221))*COS(RADIANS(E215))*COS(RADIANS(X205))))</f>
        <v>#DIV/0!</v>
      </c>
      <c r="Y221" t="e">
        <f>IF(DEGREES(ACOS(SIN(RADIANS(G221))*SIN(RADIANS(E215))+COS(RADIANS(G221))*COS(RADIANS(E215))*COS(RADIANS(Y205))))&gt;90,0,$F$4*$F$5/E214^2*(SIN(RADIANS(G221))*SIN(RADIANS(E215))+COS(RADIANS(G221))*COS(RADIANS(E215))*COS(RADIANS(Y205))))</f>
        <v>#DIV/0!</v>
      </c>
      <c r="Z221" t="e">
        <f>IF(DEGREES(ACOS(SIN(RADIANS(G221))*SIN(RADIANS(E215))+COS(RADIANS(G221))*COS(RADIANS(E215))*COS(RADIANS(Z205))))&gt;90,0,$F$4*$F$5/E214^2*(SIN(RADIANS(G221))*SIN(RADIANS(E215))+COS(RADIANS(G221))*COS(RADIANS(E215))*COS(RADIANS(Z205))))</f>
        <v>#DIV/0!</v>
      </c>
      <c r="AA221" t="e">
        <f>IF(DEGREES(ACOS(SIN(RADIANS(G221))*SIN(RADIANS(E215))+COS(RADIANS(G221))*COS(RADIANS(E215))*COS(RADIANS(AA205))))&gt;90,0,$F$4*$F$5/E214^2*(SIN(RADIANS(G221))*SIN(RADIANS(E215))+COS(RADIANS(G221))*COS(RADIANS(E215))*COS(RADIANS(AA205))))</f>
        <v>#DIV/0!</v>
      </c>
      <c r="AB221" t="e">
        <f>IF(DEGREES(ACOS(SIN(RADIANS(G221))*SIN(RADIANS(E215))+COS(RADIANS(G221))*COS(RADIANS(E215))*COS(RADIANS(AB205))))&gt;90,0,$F$4*$F$5/E214^2*(SIN(RADIANS(G221))*SIN(RADIANS(E215))+COS(RADIANS(G221))*COS(RADIANS(E215))*COS(RADIANS(AB205))))</f>
        <v>#DIV/0!</v>
      </c>
      <c r="AC221" t="e">
        <f>IF(DEGREES(ACOS(SIN(RADIANS(G221))*SIN(RADIANS(E215))+COS(RADIANS(G221))*COS(RADIANS(E215))*COS(RADIANS(AC205))))&gt;90,0,$F$4*$F$5/E214^2*(SIN(RADIANS(G221))*SIN(RADIANS(E215))+COS(RADIANS(G221))*COS(RADIANS(E215))*COS(RADIANS(AC205))))</f>
        <v>#DIV/0!</v>
      </c>
      <c r="AD221" t="e">
        <f>IF(DEGREES(ACOS(SIN(RADIANS(G221))*SIN(RADIANS(E215))+COS(RADIANS(G221))*COS(RADIANS(E215))*COS(RADIANS(AD205))))&gt;90,0,$F$4*$F$5/E214^2*(SIN(RADIANS(G221))*SIN(RADIANS(E215))+COS(RADIANS(G221))*COS(RADIANS(E215))*COS(RADIANS(AD205))))</f>
        <v>#DIV/0!</v>
      </c>
      <c r="AE221" t="e">
        <f>IF(DEGREES(ACOS(SIN(RADIANS(G221))*SIN(RADIANS(E215))+COS(RADIANS(G221))*COS(RADIANS(E215))*COS(RADIANS(AE205))))&gt;90,0,$F$4*$F$5/E214^2*(SIN(RADIANS(G221))*SIN(RADIANS(E215))+COS(RADIANS(G221))*COS(RADIANS(E215))*COS(RADIANS(AE205))))</f>
        <v>#DIV/0!</v>
      </c>
      <c r="AF221" t="e">
        <f>IF(DEGREES(ACOS(SIN(RADIANS(G221))*SIN(RADIANS(E215))+COS(RADIANS(G221))*COS(RADIANS(E215))*COS(RADIANS(AF205))))&gt;90,0,$F$4*$F$5/E214^2*(SIN(RADIANS(G221))*SIN(RADIANS(E215))+COS(RADIANS(G221))*COS(RADIANS(E215))*COS(RADIANS(AF205))))</f>
        <v>#DIV/0!</v>
      </c>
      <c r="AG221" t="e">
        <f>IF(DEGREES(ACOS(SIN(RADIANS(G221))*SIN(RADIANS(E215))+COS(RADIANS(G221))*COS(RADIANS(E215))*COS(RADIANS(AG205))))&gt;90,0,$F$4*$F$5/E214^2*(SIN(RADIANS(G221))*SIN(RADIANS(E215))+COS(RADIANS(G221))*COS(RADIANS(E215))*COS(RADIANS(AG205))))</f>
        <v>#DIV/0!</v>
      </c>
      <c r="AH221" t="e">
        <f>IF(DEGREES(ACOS(SIN(RADIANS(G221))*SIN(RADIANS(E215))+COS(RADIANS(G221))*COS(RADIANS(E215))*COS(RADIANS(AH205))))&gt;90,0,$F$4*$F$5/E214^2*(SIN(RADIANS(G221))*SIN(RADIANS(E215))+COS(RADIANS(G221))*COS(RADIANS(E215))*COS(RADIANS(AH205))))</f>
        <v>#DIV/0!</v>
      </c>
      <c r="AI221" t="e">
        <f>IF(DEGREES(ACOS(SIN(RADIANS(G221))*SIN(RADIANS(E215))+COS(RADIANS(G221))*COS(RADIANS(E215))*COS(RADIANS(AI205))))&gt;90,0,$F$4*$F$5/E214^2*(SIN(RADIANS(G221))*SIN(RADIANS(E215))+COS(RADIANS(G221))*COS(RADIANS(E215))*COS(RADIANS(AI205))))</f>
        <v>#DIV/0!</v>
      </c>
      <c r="AJ221" t="e">
        <f>IF(DEGREES(ACOS(SIN(RADIANS(G221))*SIN(RADIANS(E215))+COS(RADIANS(G221))*COS(RADIANS(E215))*COS(RADIANS(AJ205))))&gt;90,0,$F$4*$F$5/E214^2*(SIN(RADIANS(G221))*SIN(RADIANS(E215))+COS(RADIANS(G221))*COS(RADIANS(E215))*COS(RADIANS(AJ205))))</f>
        <v>#DIV/0!</v>
      </c>
      <c r="AK221">
        <f>IF(DEGREES(ACOS(SIN(RADIANS(G221))*SIN(RADIANS(E215))+COS(RADIANS(G221))*COS(RADIANS(E215))*COS(RADIANS(AK205))))&gt;90,0,$F$4*$F$5/E214^2*(SIN(RADIANS(G221))*SIN(RADIANS(E215))+COS(RADIANS(G221))*COS(RADIANS(E215))*COS(RADIANS(AK205))))</f>
        <v>0</v>
      </c>
      <c r="AL221">
        <f>IF(DEGREES(ACOS(SIN(RADIANS(G221))*SIN(RADIANS(E215))+COS(RADIANS(G221))*COS(RADIANS(E215))*COS(RADIANS(AL205))))&gt;90,0,$F$4*$F$5/E214^2*(SIN(RADIANS(G221))*SIN(RADIANS(E215))+COS(RADIANS(G221))*COS(RADIANS(E215))*COS(RADIANS(AL205))))</f>
        <v>0</v>
      </c>
      <c r="AM221">
        <f>IF(DEGREES(ACOS(SIN(RADIANS(G221))*SIN(RADIANS(E215))+COS(RADIANS(G221))*COS(RADIANS(E215))*COS(RADIANS(AM205))))&gt;90,0,$F$4*$F$5/E214^2*(SIN(RADIANS(G221))*SIN(RADIANS(E215))+COS(RADIANS(G221))*COS(RADIANS(E215))*COS(RADIANS(AM205))))</f>
        <v>0</v>
      </c>
      <c r="AN221">
        <f>IF(DEGREES(ACOS(SIN(RADIANS(G221))*SIN(RADIANS(E215))+COS(RADIANS(G221))*COS(RADIANS(E215))*COS(RADIANS(AN205))))&gt;90,0,$F$4*$F$5/E214^2*(SIN(RADIANS(G221))*SIN(RADIANS(E215))+COS(RADIANS(G221))*COS(RADIANS(E215))*COS(RADIANS(AN205))))</f>
        <v>0</v>
      </c>
      <c r="AO221">
        <f>IF(DEGREES(ACOS(SIN(RADIANS(G221))*SIN(RADIANS(E215))+COS(RADIANS(G221))*COS(RADIANS(E215))*COS(RADIANS(AO205))))&gt;90,0,$F$4*$F$5/E214^2*(SIN(RADIANS(G221))*SIN(RADIANS(E215))+COS(RADIANS(G221))*COS(RADIANS(E215))*COS(RADIANS(AO205))))</f>
        <v>0</v>
      </c>
      <c r="AP221">
        <f>IF(DEGREES(ACOS(SIN(RADIANS(G221))*SIN(RADIANS(E215))+COS(RADIANS(G221))*COS(RADIANS(E215))*COS(RADIANS(AP205))))&gt;90,0,$F$4*$F$5/E214^2*(SIN(RADIANS(G221))*SIN(RADIANS(E215))+COS(RADIANS(G221))*COS(RADIANS(E215))*COS(RADIANS(AP205))))</f>
        <v>0</v>
      </c>
      <c r="AQ221">
        <f>IF(DEGREES(ACOS(SIN(RADIANS(G221))*SIN(RADIANS(E215))+COS(RADIANS(G221))*COS(RADIANS(E215))*COS(RADIANS(AQ205))))&gt;90,0,$F$4*$F$5/E214^2*(SIN(RADIANS(G221))*SIN(RADIANS(E215))+COS(RADIANS(G221))*COS(RADIANS(E215))*COS(RADIANS(AQ205))))</f>
        <v>0</v>
      </c>
      <c r="AR221">
        <f>IF(DEGREES(ACOS(SIN(RADIANS(G221))*SIN(RADIANS(E215))+COS(RADIANS(G221))*COS(RADIANS(E215))*COS(RADIANS(AR205))))&gt;90,0,$F$4*$F$5/E214^2*(SIN(RADIANS(G221))*SIN(RADIANS(E215))+COS(RADIANS(G221))*COS(RADIANS(E215))*COS(RADIANS(AR205))))</f>
        <v>0</v>
      </c>
    </row>
    <row r="222" spans="2:44" x14ac:dyDescent="0.5">
      <c r="G222">
        <v>-60</v>
      </c>
      <c r="I222">
        <f>IF(DEGREES(ACOS(SIN(RADIANS(G222))*SIN(RADIANS(E215))+COS(RADIANS(G222))*COS(RADIANS(E215))*COS(RADIANS(I205))))&gt;90,0,$F$4*$F$5/E214^2*(SIN(RADIANS(G222))*SIN(RADIANS(E215))+COS(RADIANS(G222))*COS(RADIANS(E215))*COS(RADIANS(I205))))</f>
        <v>0</v>
      </c>
      <c r="J222">
        <f>IF(DEGREES(ACOS(SIN(RADIANS(G222))*SIN(RADIANS(E215))+COS(RADIANS(G222))*COS(RADIANS(E215))*COS(RADIANS(J205))))&gt;90,0,$F$4*$F$5/E214^2*(SIN(RADIANS(G222))*SIN(RADIANS(E215))+COS(RADIANS(G222))*COS(RADIANS(E215))*COS(RADIANS(J205))))</f>
        <v>0</v>
      </c>
      <c r="K222">
        <f>IF(DEGREES(ACOS(SIN(RADIANS(G222))*SIN(RADIANS(E215))+COS(RADIANS(G222))*COS(RADIANS(E215))*COS(RADIANS(K205))))&gt;90,0,$F$4*$F$5/E214^2*(SIN(RADIANS(G222))*SIN(RADIANS(E215))+COS(RADIANS(G222))*COS(RADIANS(E215))*COS(RADIANS(K205))))</f>
        <v>0</v>
      </c>
      <c r="L222">
        <f>IF(DEGREES(ACOS(SIN(RADIANS(G222))*SIN(RADIANS(E215))+COS(RADIANS(G222))*COS(RADIANS(E215))*COS(RADIANS(L205))))&gt;90,0,$F$4*$F$5/E214^2*(SIN(RADIANS(G222))*SIN(RADIANS(E215))+COS(RADIANS(G222))*COS(RADIANS(E215))*COS(RADIANS(L205))))</f>
        <v>0</v>
      </c>
      <c r="M222">
        <f>IF(DEGREES(ACOS(SIN(RADIANS(G222))*SIN(RADIANS(E215))+COS(RADIANS(G222))*COS(RADIANS(E215))*COS(RADIANS(M205))))&gt;90,0,$F$4*$F$5/E214^2*(SIN(RADIANS(G222))*SIN(RADIANS(E215))+COS(RADIANS(G222))*COS(RADIANS(E215))*COS(RADIANS(M205))))</f>
        <v>0</v>
      </c>
      <c r="N222">
        <f>IF(DEGREES(ACOS(SIN(RADIANS(G222))*SIN(RADIANS(E215))+COS(RADIANS(G222))*COS(RADIANS(E215))*COS(RADIANS(N205))))&gt;90,0,$F$4*$F$5/E214^2*(SIN(RADIANS(G222))*SIN(RADIANS(E215))+COS(RADIANS(G222))*COS(RADIANS(E215))*COS(RADIANS(N205))))</f>
        <v>0</v>
      </c>
      <c r="O222">
        <f>IF(DEGREES(ACOS(SIN(RADIANS(G222))*SIN(RADIANS(E215))+COS(RADIANS(G222))*COS(RADIANS(E215))*COS(RADIANS(O205))))&gt;90,0,$F$4*$F$5/E214^2*(SIN(RADIANS(G222))*SIN(RADIANS(E215))+COS(RADIANS(G222))*COS(RADIANS(E215))*COS(RADIANS(O205))))</f>
        <v>0</v>
      </c>
      <c r="P222">
        <f>IF(DEGREES(ACOS(SIN(RADIANS(G222))*SIN(RADIANS(E215))+COS(RADIANS(G222))*COS(RADIANS(E215))*COS(RADIANS(P205))))&gt;90,0,$F$4*$F$5/E214^2*(SIN(RADIANS(G222))*SIN(RADIANS(E215))+COS(RADIANS(G222))*COS(RADIANS(E215))*COS(RADIANS(P205))))</f>
        <v>0</v>
      </c>
      <c r="Q222">
        <f>IF(DEGREES(ACOS(SIN(RADIANS(G222))*SIN(RADIANS(E215))+COS(RADIANS(G222))*COS(RADIANS(E215))*COS(RADIANS(Q205))))&gt;90,0,$F$4*$F$5/E214^2*(SIN(RADIANS(G222))*SIN(RADIANS(E215))+COS(RADIANS(G222))*COS(RADIANS(E215))*COS(RADIANS(Q205))))</f>
        <v>0</v>
      </c>
      <c r="R222" t="e">
        <f>IF(DEGREES(ACOS(SIN(RADIANS(G222))*SIN(RADIANS(E215))+COS(RADIANS(G222))*COS(RADIANS(E215))*COS(RADIANS(R205))))&gt;90,0,$F$4*$F$5/E214^2*(SIN(RADIANS(G222))*SIN(RADIANS(E215))+COS(RADIANS(G222))*COS(RADIANS(E215))*COS(RADIANS(R205))))</f>
        <v>#DIV/0!</v>
      </c>
      <c r="S222" t="e">
        <f>IF(DEGREES(ACOS(SIN(RADIANS(G222))*SIN(RADIANS(E215))+COS(RADIANS(G222))*COS(RADIANS(E215))*COS(RADIANS(S205))))&gt;90,0,$F$4*$F$5/E214^2*(SIN(RADIANS(G222))*SIN(RADIANS(E215))+COS(RADIANS(G222))*COS(RADIANS(E215))*COS(RADIANS(S205))))</f>
        <v>#DIV/0!</v>
      </c>
      <c r="T222" t="e">
        <f>IF(DEGREES(ACOS(SIN(RADIANS(G222))*SIN(RADIANS(E215))+COS(RADIANS(G222))*COS(RADIANS(E215))*COS(RADIANS(T205))))&gt;90,0,$F$4*$F$5/E214^2*(SIN(RADIANS(G222))*SIN(RADIANS(E215))+COS(RADIANS(G222))*COS(RADIANS(E215))*COS(RADIANS(T205))))</f>
        <v>#DIV/0!</v>
      </c>
      <c r="U222" t="e">
        <f>IF(DEGREES(ACOS(SIN(RADIANS(G222))*SIN(RADIANS(E215))+COS(RADIANS(G222))*COS(RADIANS(E215))*COS(RADIANS(U205))))&gt;90,0,$F$4*$F$5/E214^2*(SIN(RADIANS(G222))*SIN(RADIANS(E215))+COS(RADIANS(G222))*COS(RADIANS(E215))*COS(RADIANS(U205))))</f>
        <v>#DIV/0!</v>
      </c>
      <c r="V222" t="e">
        <f>IF(DEGREES(ACOS(SIN(RADIANS(G222))*SIN(RADIANS(E215))+COS(RADIANS(G222))*COS(RADIANS(E215))*COS(RADIANS(V205))))&gt;90,0,$F$4*$F$5/E214^2*(SIN(RADIANS(G222))*SIN(RADIANS(E215))+COS(RADIANS(G222))*COS(RADIANS(E215))*COS(RADIANS(V205))))</f>
        <v>#DIV/0!</v>
      </c>
      <c r="W222" t="e">
        <f>IF(DEGREES(ACOS(SIN(RADIANS(G222))*SIN(RADIANS(E215))+COS(RADIANS(G222))*COS(RADIANS(E215))*COS(RADIANS(W205))))&gt;90,0,$F$4*$F$5/E214^2*(SIN(RADIANS(G222))*SIN(RADIANS(E215))+COS(RADIANS(G222))*COS(RADIANS(E215))*COS(RADIANS(W205))))</f>
        <v>#DIV/0!</v>
      </c>
      <c r="X222" t="e">
        <f>IF(DEGREES(ACOS(SIN(RADIANS(G222))*SIN(RADIANS(E215))+COS(RADIANS(G222))*COS(RADIANS(E215))*COS(RADIANS(X205))))&gt;90,0,$F$4*$F$5/E214^2*(SIN(RADIANS(G222))*SIN(RADIANS(E215))+COS(RADIANS(G222))*COS(RADIANS(E215))*COS(RADIANS(X205))))</f>
        <v>#DIV/0!</v>
      </c>
      <c r="Y222" t="e">
        <f>IF(DEGREES(ACOS(SIN(RADIANS(G222))*SIN(RADIANS(E215))+COS(RADIANS(G222))*COS(RADIANS(E215))*COS(RADIANS(Y205))))&gt;90,0,$F$4*$F$5/E214^2*(SIN(RADIANS(G222))*SIN(RADIANS(E215))+COS(RADIANS(G222))*COS(RADIANS(E215))*COS(RADIANS(Y205))))</f>
        <v>#DIV/0!</v>
      </c>
      <c r="Z222" t="e">
        <f>IF(DEGREES(ACOS(SIN(RADIANS(G222))*SIN(RADIANS(E215))+COS(RADIANS(G222))*COS(RADIANS(E215))*COS(RADIANS(Z205))))&gt;90,0,$F$4*$F$5/E214^2*(SIN(RADIANS(G222))*SIN(RADIANS(E215))+COS(RADIANS(G222))*COS(RADIANS(E215))*COS(RADIANS(Z205))))</f>
        <v>#DIV/0!</v>
      </c>
      <c r="AA222" t="e">
        <f>IF(DEGREES(ACOS(SIN(RADIANS(G222))*SIN(RADIANS(E215))+COS(RADIANS(G222))*COS(RADIANS(E215))*COS(RADIANS(AA205))))&gt;90,0,$F$4*$F$5/E214^2*(SIN(RADIANS(G222))*SIN(RADIANS(E215))+COS(RADIANS(G222))*COS(RADIANS(E215))*COS(RADIANS(AA205))))</f>
        <v>#DIV/0!</v>
      </c>
      <c r="AB222" t="e">
        <f>IF(DEGREES(ACOS(SIN(RADIANS(G222))*SIN(RADIANS(E215))+COS(RADIANS(G222))*COS(RADIANS(E215))*COS(RADIANS(AB205))))&gt;90,0,$F$4*$F$5/E214^2*(SIN(RADIANS(G222))*SIN(RADIANS(E215))+COS(RADIANS(G222))*COS(RADIANS(E215))*COS(RADIANS(AB205))))</f>
        <v>#DIV/0!</v>
      </c>
      <c r="AC222" t="e">
        <f>IF(DEGREES(ACOS(SIN(RADIANS(G222))*SIN(RADIANS(E215))+COS(RADIANS(G222))*COS(RADIANS(E215))*COS(RADIANS(AC205))))&gt;90,0,$F$4*$F$5/E214^2*(SIN(RADIANS(G222))*SIN(RADIANS(E215))+COS(RADIANS(G222))*COS(RADIANS(E215))*COS(RADIANS(AC205))))</f>
        <v>#DIV/0!</v>
      </c>
      <c r="AD222" t="e">
        <f>IF(DEGREES(ACOS(SIN(RADIANS(G222))*SIN(RADIANS(E215))+COS(RADIANS(G222))*COS(RADIANS(E215))*COS(RADIANS(AD205))))&gt;90,0,$F$4*$F$5/E214^2*(SIN(RADIANS(G222))*SIN(RADIANS(E215))+COS(RADIANS(G222))*COS(RADIANS(E215))*COS(RADIANS(AD205))))</f>
        <v>#DIV/0!</v>
      </c>
      <c r="AE222" t="e">
        <f>IF(DEGREES(ACOS(SIN(RADIANS(G222))*SIN(RADIANS(E215))+COS(RADIANS(G222))*COS(RADIANS(E215))*COS(RADIANS(AE205))))&gt;90,0,$F$4*$F$5/E214^2*(SIN(RADIANS(G222))*SIN(RADIANS(E215))+COS(RADIANS(G222))*COS(RADIANS(E215))*COS(RADIANS(AE205))))</f>
        <v>#DIV/0!</v>
      </c>
      <c r="AF222" t="e">
        <f>IF(DEGREES(ACOS(SIN(RADIANS(G222))*SIN(RADIANS(E215))+COS(RADIANS(G222))*COS(RADIANS(E215))*COS(RADIANS(AF205))))&gt;90,0,$F$4*$F$5/E214^2*(SIN(RADIANS(G222))*SIN(RADIANS(E215))+COS(RADIANS(G222))*COS(RADIANS(E215))*COS(RADIANS(AF205))))</f>
        <v>#DIV/0!</v>
      </c>
      <c r="AG222" t="e">
        <f>IF(DEGREES(ACOS(SIN(RADIANS(G222))*SIN(RADIANS(E215))+COS(RADIANS(G222))*COS(RADIANS(E215))*COS(RADIANS(AG205))))&gt;90,0,$F$4*$F$5/E214^2*(SIN(RADIANS(G222))*SIN(RADIANS(E215))+COS(RADIANS(G222))*COS(RADIANS(E215))*COS(RADIANS(AG205))))</f>
        <v>#DIV/0!</v>
      </c>
      <c r="AH222" t="e">
        <f>IF(DEGREES(ACOS(SIN(RADIANS(G222))*SIN(RADIANS(E215))+COS(RADIANS(G222))*COS(RADIANS(E215))*COS(RADIANS(AH205))))&gt;90,0,$F$4*$F$5/E214^2*(SIN(RADIANS(G222))*SIN(RADIANS(E215))+COS(RADIANS(G222))*COS(RADIANS(E215))*COS(RADIANS(AH205))))</f>
        <v>#DIV/0!</v>
      </c>
      <c r="AI222" t="e">
        <f>IF(DEGREES(ACOS(SIN(RADIANS(G222))*SIN(RADIANS(E215))+COS(RADIANS(G222))*COS(RADIANS(E215))*COS(RADIANS(AI205))))&gt;90,0,$F$4*$F$5/E214^2*(SIN(RADIANS(G222))*SIN(RADIANS(E215))+COS(RADIANS(G222))*COS(RADIANS(E215))*COS(RADIANS(AI205))))</f>
        <v>#DIV/0!</v>
      </c>
      <c r="AJ222" t="e">
        <f>IF(DEGREES(ACOS(SIN(RADIANS(G222))*SIN(RADIANS(E215))+COS(RADIANS(G222))*COS(RADIANS(E215))*COS(RADIANS(AJ205))))&gt;90,0,$F$4*$F$5/E214^2*(SIN(RADIANS(G222))*SIN(RADIANS(E215))+COS(RADIANS(G222))*COS(RADIANS(E215))*COS(RADIANS(AJ205))))</f>
        <v>#DIV/0!</v>
      </c>
      <c r="AK222">
        <f>IF(DEGREES(ACOS(SIN(RADIANS(G222))*SIN(RADIANS(E215))+COS(RADIANS(G222))*COS(RADIANS(E215))*COS(RADIANS(AK205))))&gt;90,0,$F$4*$F$5/E214^2*(SIN(RADIANS(G222))*SIN(RADIANS(E215))+COS(RADIANS(G222))*COS(RADIANS(E215))*COS(RADIANS(AK205))))</f>
        <v>0</v>
      </c>
      <c r="AL222">
        <f>IF(DEGREES(ACOS(SIN(RADIANS(G222))*SIN(RADIANS(E215))+COS(RADIANS(G222))*COS(RADIANS(E215))*COS(RADIANS(AL205))))&gt;90,0,$F$4*$F$5/E214^2*(SIN(RADIANS(G222))*SIN(RADIANS(E215))+COS(RADIANS(G222))*COS(RADIANS(E215))*COS(RADIANS(AL205))))</f>
        <v>0</v>
      </c>
      <c r="AM222">
        <f>IF(DEGREES(ACOS(SIN(RADIANS(G222))*SIN(RADIANS(E215))+COS(RADIANS(G222))*COS(RADIANS(E215))*COS(RADIANS(AM205))))&gt;90,0,$F$4*$F$5/E214^2*(SIN(RADIANS(G222))*SIN(RADIANS(E215))+COS(RADIANS(G222))*COS(RADIANS(E215))*COS(RADIANS(AM205))))</f>
        <v>0</v>
      </c>
      <c r="AN222">
        <f>IF(DEGREES(ACOS(SIN(RADIANS(G222))*SIN(RADIANS(E215))+COS(RADIANS(G222))*COS(RADIANS(E215))*COS(RADIANS(AN205))))&gt;90,0,$F$4*$F$5/E214^2*(SIN(RADIANS(G222))*SIN(RADIANS(E215))+COS(RADIANS(G222))*COS(RADIANS(E215))*COS(RADIANS(AN205))))</f>
        <v>0</v>
      </c>
      <c r="AO222">
        <f>IF(DEGREES(ACOS(SIN(RADIANS(G222))*SIN(RADIANS(E215))+COS(RADIANS(G222))*COS(RADIANS(E215))*COS(RADIANS(AO205))))&gt;90,0,$F$4*$F$5/E214^2*(SIN(RADIANS(G222))*SIN(RADIANS(E215))+COS(RADIANS(G222))*COS(RADIANS(E215))*COS(RADIANS(AO205))))</f>
        <v>0</v>
      </c>
      <c r="AP222">
        <f>IF(DEGREES(ACOS(SIN(RADIANS(G222))*SIN(RADIANS(E215))+COS(RADIANS(G222))*COS(RADIANS(E215))*COS(RADIANS(AP205))))&gt;90,0,$F$4*$F$5/E214^2*(SIN(RADIANS(G222))*SIN(RADIANS(E215))+COS(RADIANS(G222))*COS(RADIANS(E215))*COS(RADIANS(AP205))))</f>
        <v>0</v>
      </c>
      <c r="AQ222">
        <f>IF(DEGREES(ACOS(SIN(RADIANS(G222))*SIN(RADIANS(E215))+COS(RADIANS(G222))*COS(RADIANS(E215))*COS(RADIANS(AQ205))))&gt;90,0,$F$4*$F$5/E214^2*(SIN(RADIANS(G222))*SIN(RADIANS(E215))+COS(RADIANS(G222))*COS(RADIANS(E215))*COS(RADIANS(AQ205))))</f>
        <v>0</v>
      </c>
      <c r="AR222">
        <f>IF(DEGREES(ACOS(SIN(RADIANS(G222))*SIN(RADIANS(E215))+COS(RADIANS(G222))*COS(RADIANS(E215))*COS(RADIANS(AR205))))&gt;90,0,$F$4*$F$5/E214^2*(SIN(RADIANS(G222))*SIN(RADIANS(E215))+COS(RADIANS(G222))*COS(RADIANS(E215))*COS(RADIANS(AR205))))</f>
        <v>0</v>
      </c>
    </row>
    <row r="223" spans="2:44" x14ac:dyDescent="0.5">
      <c r="G223">
        <v>-70</v>
      </c>
      <c r="I223">
        <f>IF(DEGREES(ACOS(SIN(RADIANS(G223))*SIN(RADIANS(E215))+COS(RADIANS(G223))*COS(RADIANS(E215))*COS(RADIANS(I205))))&gt;90,0,$F$4*$F$5/E214^2*(SIN(RADIANS(G223))*SIN(RADIANS(E215))+COS(RADIANS(G223))*COS(RADIANS(E215))*COS(RADIANS(I205))))</f>
        <v>0</v>
      </c>
      <c r="J223">
        <f>IF(DEGREES(ACOS(SIN(RADIANS(G223))*SIN(RADIANS(E215))+COS(RADIANS(G223))*COS(RADIANS(E215))*COS(RADIANS(J205))))&gt;90,0,$F$4*$F$5/E214^2*(SIN(RADIANS(G223))*SIN(RADIANS(E215))+COS(RADIANS(G223))*COS(RADIANS(E215))*COS(RADIANS(J205))))</f>
        <v>0</v>
      </c>
      <c r="K223">
        <f>IF(DEGREES(ACOS(SIN(RADIANS(G223))*SIN(RADIANS(E215))+COS(RADIANS(G223))*COS(RADIANS(E215))*COS(RADIANS(K205))))&gt;90,0,$F$4*$F$5/E214^2*(SIN(RADIANS(G223))*SIN(RADIANS(E215))+COS(RADIANS(G223))*COS(RADIANS(E215))*COS(RADIANS(K205))))</f>
        <v>0</v>
      </c>
      <c r="L223">
        <f>IF(DEGREES(ACOS(SIN(RADIANS(G223))*SIN(RADIANS(E215))+COS(RADIANS(G223))*COS(RADIANS(E215))*COS(RADIANS(L205))))&gt;90,0,$F$4*$F$5/E214^2*(SIN(RADIANS(G223))*SIN(RADIANS(E215))+COS(RADIANS(G223))*COS(RADIANS(E215))*COS(RADIANS(L205))))</f>
        <v>0</v>
      </c>
      <c r="M223">
        <f>IF(DEGREES(ACOS(SIN(RADIANS(G223))*SIN(RADIANS(E215))+COS(RADIANS(G223))*COS(RADIANS(E215))*COS(RADIANS(M205))))&gt;90,0,$F$4*$F$5/E214^2*(SIN(RADIANS(G223))*SIN(RADIANS(E215))+COS(RADIANS(G223))*COS(RADIANS(E215))*COS(RADIANS(M205))))</f>
        <v>0</v>
      </c>
      <c r="N223">
        <f>IF(DEGREES(ACOS(SIN(RADIANS(G223))*SIN(RADIANS(E215))+COS(RADIANS(G223))*COS(RADIANS(E215))*COS(RADIANS(N205))))&gt;90,0,$F$4*$F$5/E214^2*(SIN(RADIANS(G223))*SIN(RADIANS(E215))+COS(RADIANS(G223))*COS(RADIANS(E215))*COS(RADIANS(N205))))</f>
        <v>0</v>
      </c>
      <c r="O223">
        <f>IF(DEGREES(ACOS(SIN(RADIANS(G223))*SIN(RADIANS(E215))+COS(RADIANS(G223))*COS(RADIANS(E215))*COS(RADIANS(O205))))&gt;90,0,$F$4*$F$5/E214^2*(SIN(RADIANS(G223))*SIN(RADIANS(E215))+COS(RADIANS(G223))*COS(RADIANS(E215))*COS(RADIANS(O205))))</f>
        <v>0</v>
      </c>
      <c r="P223">
        <f>IF(DEGREES(ACOS(SIN(RADIANS(G223))*SIN(RADIANS(E215))+COS(RADIANS(G223))*COS(RADIANS(E215))*COS(RADIANS(P205))))&gt;90,0,$F$4*$F$5/E214^2*(SIN(RADIANS(G223))*SIN(RADIANS(E215))+COS(RADIANS(G223))*COS(RADIANS(E215))*COS(RADIANS(P205))))</f>
        <v>0</v>
      </c>
      <c r="Q223">
        <f>IF(DEGREES(ACOS(SIN(RADIANS(G223))*SIN(RADIANS(E215))+COS(RADIANS(G223))*COS(RADIANS(E215))*COS(RADIANS(Q205))))&gt;90,0,$F$4*$F$5/E214^2*(SIN(RADIANS(G223))*SIN(RADIANS(E215))+COS(RADIANS(G223))*COS(RADIANS(E215))*COS(RADIANS(Q205))))</f>
        <v>0</v>
      </c>
      <c r="R223" t="e">
        <f>IF(DEGREES(ACOS(SIN(RADIANS(G223))*SIN(RADIANS(E215))+COS(RADIANS(G223))*COS(RADIANS(E215))*COS(RADIANS(R205))))&gt;90,0,$F$4*$F$5/E214^2*(SIN(RADIANS(G223))*SIN(RADIANS(E215))+COS(RADIANS(G223))*COS(RADIANS(E215))*COS(RADIANS(R205))))</f>
        <v>#DIV/0!</v>
      </c>
      <c r="S223" t="e">
        <f>IF(DEGREES(ACOS(SIN(RADIANS(G223))*SIN(RADIANS(E215))+COS(RADIANS(G223))*COS(RADIANS(E215))*COS(RADIANS(S205))))&gt;90,0,$F$4*$F$5/E214^2*(SIN(RADIANS(G223))*SIN(RADIANS(E215))+COS(RADIANS(G223))*COS(RADIANS(E215))*COS(RADIANS(S205))))</f>
        <v>#DIV/0!</v>
      </c>
      <c r="T223" t="e">
        <f>IF(DEGREES(ACOS(SIN(RADIANS(G223))*SIN(RADIANS(E215))+COS(RADIANS(G223))*COS(RADIANS(E215))*COS(RADIANS(T205))))&gt;90,0,$F$4*$F$5/E214^2*(SIN(RADIANS(G223))*SIN(RADIANS(E215))+COS(RADIANS(G223))*COS(RADIANS(E215))*COS(RADIANS(T205))))</f>
        <v>#DIV/0!</v>
      </c>
      <c r="U223" t="e">
        <f>IF(DEGREES(ACOS(SIN(RADIANS(G223))*SIN(RADIANS(E215))+COS(RADIANS(G223))*COS(RADIANS(E215))*COS(RADIANS(U205))))&gt;90,0,$F$4*$F$5/E214^2*(SIN(RADIANS(G223))*SIN(RADIANS(E215))+COS(RADIANS(G223))*COS(RADIANS(E215))*COS(RADIANS(U205))))</f>
        <v>#DIV/0!</v>
      </c>
      <c r="V223" t="e">
        <f>IF(DEGREES(ACOS(SIN(RADIANS(G223))*SIN(RADIANS(E215))+COS(RADIANS(G223))*COS(RADIANS(E215))*COS(RADIANS(V205))))&gt;90,0,$F$4*$F$5/E214^2*(SIN(RADIANS(G223))*SIN(RADIANS(E215))+COS(RADIANS(G223))*COS(RADIANS(E215))*COS(RADIANS(V205))))</f>
        <v>#DIV/0!</v>
      </c>
      <c r="W223" t="e">
        <f>IF(DEGREES(ACOS(SIN(RADIANS(G223))*SIN(RADIANS(E215))+COS(RADIANS(G223))*COS(RADIANS(E215))*COS(RADIANS(W205))))&gt;90,0,$F$4*$F$5/E214^2*(SIN(RADIANS(G223))*SIN(RADIANS(E215))+COS(RADIANS(G223))*COS(RADIANS(E215))*COS(RADIANS(W205))))</f>
        <v>#DIV/0!</v>
      </c>
      <c r="X223" t="e">
        <f>IF(DEGREES(ACOS(SIN(RADIANS(G223))*SIN(RADIANS(E215))+COS(RADIANS(G223))*COS(RADIANS(E215))*COS(RADIANS(X205))))&gt;90,0,$F$4*$F$5/E214^2*(SIN(RADIANS(G223))*SIN(RADIANS(E215))+COS(RADIANS(G223))*COS(RADIANS(E215))*COS(RADIANS(X205))))</f>
        <v>#DIV/0!</v>
      </c>
      <c r="Y223" t="e">
        <f>IF(DEGREES(ACOS(SIN(RADIANS(G223))*SIN(RADIANS(E215))+COS(RADIANS(G223))*COS(RADIANS(E215))*COS(RADIANS(Y205))))&gt;90,0,$F$4*$F$5/E214^2*(SIN(RADIANS(G223))*SIN(RADIANS(E215))+COS(RADIANS(G223))*COS(RADIANS(E215))*COS(RADIANS(Y205))))</f>
        <v>#DIV/0!</v>
      </c>
      <c r="Z223" t="e">
        <f>IF(DEGREES(ACOS(SIN(RADIANS(G223))*SIN(RADIANS(E215))+COS(RADIANS(G223))*COS(RADIANS(E215))*COS(RADIANS(Z205))))&gt;90,0,$F$4*$F$5/E214^2*(SIN(RADIANS(G223))*SIN(RADIANS(E215))+COS(RADIANS(G223))*COS(RADIANS(E215))*COS(RADIANS(Z205))))</f>
        <v>#DIV/0!</v>
      </c>
      <c r="AA223" t="e">
        <f>IF(DEGREES(ACOS(SIN(RADIANS(G223))*SIN(RADIANS(E215))+COS(RADIANS(G223))*COS(RADIANS(E215))*COS(RADIANS(AA205))))&gt;90,0,$F$4*$F$5/E214^2*(SIN(RADIANS(G223))*SIN(RADIANS(E215))+COS(RADIANS(G223))*COS(RADIANS(E215))*COS(RADIANS(AA205))))</f>
        <v>#DIV/0!</v>
      </c>
      <c r="AB223" t="e">
        <f>IF(DEGREES(ACOS(SIN(RADIANS(G223))*SIN(RADIANS(E215))+COS(RADIANS(G223))*COS(RADIANS(E215))*COS(RADIANS(AB205))))&gt;90,0,$F$4*$F$5/E214^2*(SIN(RADIANS(G223))*SIN(RADIANS(E215))+COS(RADIANS(G223))*COS(RADIANS(E215))*COS(RADIANS(AB205))))</f>
        <v>#DIV/0!</v>
      </c>
      <c r="AC223" t="e">
        <f>IF(DEGREES(ACOS(SIN(RADIANS(G223))*SIN(RADIANS(E215))+COS(RADIANS(G223))*COS(RADIANS(E215))*COS(RADIANS(AC205))))&gt;90,0,$F$4*$F$5/E214^2*(SIN(RADIANS(G223))*SIN(RADIANS(E215))+COS(RADIANS(G223))*COS(RADIANS(E215))*COS(RADIANS(AC205))))</f>
        <v>#DIV/0!</v>
      </c>
      <c r="AD223" t="e">
        <f>IF(DEGREES(ACOS(SIN(RADIANS(G223))*SIN(RADIANS(E215))+COS(RADIANS(G223))*COS(RADIANS(E215))*COS(RADIANS(AD205))))&gt;90,0,$F$4*$F$5/E214^2*(SIN(RADIANS(G223))*SIN(RADIANS(E215))+COS(RADIANS(G223))*COS(RADIANS(E215))*COS(RADIANS(AD205))))</f>
        <v>#DIV/0!</v>
      </c>
      <c r="AE223" t="e">
        <f>IF(DEGREES(ACOS(SIN(RADIANS(G223))*SIN(RADIANS(E215))+COS(RADIANS(G223))*COS(RADIANS(E215))*COS(RADIANS(AE205))))&gt;90,0,$F$4*$F$5/E214^2*(SIN(RADIANS(G223))*SIN(RADIANS(E215))+COS(RADIANS(G223))*COS(RADIANS(E215))*COS(RADIANS(AE205))))</f>
        <v>#DIV/0!</v>
      </c>
      <c r="AF223" t="e">
        <f>IF(DEGREES(ACOS(SIN(RADIANS(G223))*SIN(RADIANS(E215))+COS(RADIANS(G223))*COS(RADIANS(E215))*COS(RADIANS(AF205))))&gt;90,0,$F$4*$F$5/E214^2*(SIN(RADIANS(G223))*SIN(RADIANS(E215))+COS(RADIANS(G223))*COS(RADIANS(E215))*COS(RADIANS(AF205))))</f>
        <v>#DIV/0!</v>
      </c>
      <c r="AG223" t="e">
        <f>IF(DEGREES(ACOS(SIN(RADIANS(G223))*SIN(RADIANS(E215))+COS(RADIANS(G223))*COS(RADIANS(E215))*COS(RADIANS(AG205))))&gt;90,0,$F$4*$F$5/E214^2*(SIN(RADIANS(G223))*SIN(RADIANS(E215))+COS(RADIANS(G223))*COS(RADIANS(E215))*COS(RADIANS(AG205))))</f>
        <v>#DIV/0!</v>
      </c>
      <c r="AH223" t="e">
        <f>IF(DEGREES(ACOS(SIN(RADIANS(G223))*SIN(RADIANS(E215))+COS(RADIANS(G223))*COS(RADIANS(E215))*COS(RADIANS(AH205))))&gt;90,0,$F$4*$F$5/E214^2*(SIN(RADIANS(G223))*SIN(RADIANS(E215))+COS(RADIANS(G223))*COS(RADIANS(E215))*COS(RADIANS(AH205))))</f>
        <v>#DIV/0!</v>
      </c>
      <c r="AI223" t="e">
        <f>IF(DEGREES(ACOS(SIN(RADIANS(G223))*SIN(RADIANS(E215))+COS(RADIANS(G223))*COS(RADIANS(E215))*COS(RADIANS(AI205))))&gt;90,0,$F$4*$F$5/E214^2*(SIN(RADIANS(G223))*SIN(RADIANS(E215))+COS(RADIANS(G223))*COS(RADIANS(E215))*COS(RADIANS(AI205))))</f>
        <v>#DIV/0!</v>
      </c>
      <c r="AJ223" t="e">
        <f>IF(DEGREES(ACOS(SIN(RADIANS(G223))*SIN(RADIANS(E215))+COS(RADIANS(G223))*COS(RADIANS(E215))*COS(RADIANS(AJ205))))&gt;90,0,$F$4*$F$5/E214^2*(SIN(RADIANS(G223))*SIN(RADIANS(E215))+COS(RADIANS(G223))*COS(RADIANS(E215))*COS(RADIANS(AJ205))))</f>
        <v>#DIV/0!</v>
      </c>
      <c r="AK223">
        <f>IF(DEGREES(ACOS(SIN(RADIANS(G223))*SIN(RADIANS(E215))+COS(RADIANS(G223))*COS(RADIANS(E215))*COS(RADIANS(AK205))))&gt;90,0,$F$4*$F$5/E214^2*(SIN(RADIANS(G223))*SIN(RADIANS(E215))+COS(RADIANS(G223))*COS(RADIANS(E215))*COS(RADIANS(AK205))))</f>
        <v>0</v>
      </c>
      <c r="AL223">
        <f>IF(DEGREES(ACOS(SIN(RADIANS(G223))*SIN(RADIANS(E215))+COS(RADIANS(G223))*COS(RADIANS(E215))*COS(RADIANS(AL205))))&gt;90,0,$F$4*$F$5/E214^2*(SIN(RADIANS(G223))*SIN(RADIANS(E215))+COS(RADIANS(G223))*COS(RADIANS(E215))*COS(RADIANS(AL205))))</f>
        <v>0</v>
      </c>
      <c r="AM223">
        <f>IF(DEGREES(ACOS(SIN(RADIANS(G223))*SIN(RADIANS(E215))+COS(RADIANS(G223))*COS(RADIANS(E215))*COS(RADIANS(AM205))))&gt;90,0,$F$4*$F$5/E214^2*(SIN(RADIANS(G223))*SIN(RADIANS(E215))+COS(RADIANS(G223))*COS(RADIANS(E215))*COS(RADIANS(AM205))))</f>
        <v>0</v>
      </c>
      <c r="AN223">
        <f>IF(DEGREES(ACOS(SIN(RADIANS(G223))*SIN(RADIANS(E215))+COS(RADIANS(G223))*COS(RADIANS(E215))*COS(RADIANS(AN205))))&gt;90,0,$F$4*$F$5/E214^2*(SIN(RADIANS(G223))*SIN(RADIANS(E215))+COS(RADIANS(G223))*COS(RADIANS(E215))*COS(RADIANS(AN205))))</f>
        <v>0</v>
      </c>
      <c r="AO223">
        <f>IF(DEGREES(ACOS(SIN(RADIANS(G223))*SIN(RADIANS(E215))+COS(RADIANS(G223))*COS(RADIANS(E215))*COS(RADIANS(AO205))))&gt;90,0,$F$4*$F$5/E214^2*(SIN(RADIANS(G223))*SIN(RADIANS(E215))+COS(RADIANS(G223))*COS(RADIANS(E215))*COS(RADIANS(AO205))))</f>
        <v>0</v>
      </c>
      <c r="AP223">
        <f>IF(DEGREES(ACOS(SIN(RADIANS(G223))*SIN(RADIANS(E215))+COS(RADIANS(G223))*COS(RADIANS(E215))*COS(RADIANS(AP205))))&gt;90,0,$F$4*$F$5/E214^2*(SIN(RADIANS(G223))*SIN(RADIANS(E215))+COS(RADIANS(G223))*COS(RADIANS(E215))*COS(RADIANS(AP205))))</f>
        <v>0</v>
      </c>
      <c r="AQ223">
        <f>IF(DEGREES(ACOS(SIN(RADIANS(G223))*SIN(RADIANS(E215))+COS(RADIANS(G223))*COS(RADIANS(E215))*COS(RADIANS(AQ205))))&gt;90,0,$F$4*$F$5/E214^2*(SIN(RADIANS(G223))*SIN(RADIANS(E215))+COS(RADIANS(G223))*COS(RADIANS(E215))*COS(RADIANS(AQ205))))</f>
        <v>0</v>
      </c>
      <c r="AR223">
        <f>IF(DEGREES(ACOS(SIN(RADIANS(G223))*SIN(RADIANS(E215))+COS(RADIANS(G223))*COS(RADIANS(E215))*COS(RADIANS(AR205))))&gt;90,0,$F$4*$F$5/E214^2*(SIN(RADIANS(G223))*SIN(RADIANS(E215))+COS(RADIANS(G223))*COS(RADIANS(E215))*COS(RADIANS(AR205))))</f>
        <v>0</v>
      </c>
    </row>
    <row r="224" spans="2:44" x14ac:dyDescent="0.5">
      <c r="G224">
        <v>-80</v>
      </c>
      <c r="I224">
        <f>IF(DEGREES(ACOS(SIN(RADIANS(G224))*SIN(RADIANS(E215))+COS(RADIANS(G224))*COS(RADIANS(E215))*COS(RADIANS(I205))))&gt;90,0,$F$4*$F$5/E214^2*(SIN(RADIANS(G224))*SIN(RADIANS(E215))+COS(RADIANS(G224))*COS(RADIANS(E215))*COS(RADIANS(I205))))</f>
        <v>0</v>
      </c>
      <c r="J224">
        <f>IF(DEGREES(ACOS(SIN(RADIANS(G224))*SIN(RADIANS(E215))+COS(RADIANS(G224))*COS(RADIANS(E215))*COS(RADIANS(J205))))&gt;90,0,$F$4*$F$5/E214^2*(SIN(RADIANS(G224))*SIN(RADIANS(E215))+COS(RADIANS(G224))*COS(RADIANS(E215))*COS(RADIANS(J205))))</f>
        <v>0</v>
      </c>
      <c r="K224">
        <f>IF(DEGREES(ACOS(SIN(RADIANS(G224))*SIN(RADIANS(E215))+COS(RADIANS(G224))*COS(RADIANS(E215))*COS(RADIANS(K205))))&gt;90,0,$F$4*$F$5/E214^2*(SIN(RADIANS(G224))*SIN(RADIANS(E215))+COS(RADIANS(G224))*COS(RADIANS(E215))*COS(RADIANS(K205))))</f>
        <v>0</v>
      </c>
      <c r="L224">
        <f>IF(DEGREES(ACOS(SIN(RADIANS(G224))*SIN(RADIANS(E215))+COS(RADIANS(G224))*COS(RADIANS(E215))*COS(RADIANS(L205))))&gt;90,0,$F$4*$F$5/E214^2*(SIN(RADIANS(G224))*SIN(RADIANS(E215))+COS(RADIANS(G224))*COS(RADIANS(E215))*COS(RADIANS(L205))))</f>
        <v>0</v>
      </c>
      <c r="M224">
        <f>IF(DEGREES(ACOS(SIN(RADIANS(G224))*SIN(RADIANS(E215))+COS(RADIANS(G224))*COS(RADIANS(E215))*COS(RADIANS(M205))))&gt;90,0,$F$4*$F$5/E214^2*(SIN(RADIANS(G224))*SIN(RADIANS(E215))+COS(RADIANS(G224))*COS(RADIANS(E215))*COS(RADIANS(M205))))</f>
        <v>0</v>
      </c>
      <c r="N224">
        <f>IF(DEGREES(ACOS(SIN(RADIANS(G224))*SIN(RADIANS(E215))+COS(RADIANS(G224))*COS(RADIANS(E215))*COS(RADIANS(N205))))&gt;90,0,$F$4*$F$5/E214^2*(SIN(RADIANS(G224))*SIN(RADIANS(E215))+COS(RADIANS(G224))*COS(RADIANS(E215))*COS(RADIANS(N205))))</f>
        <v>0</v>
      </c>
      <c r="O224">
        <f>IF(DEGREES(ACOS(SIN(RADIANS(G224))*SIN(RADIANS(E215))+COS(RADIANS(G224))*COS(RADIANS(E215))*COS(RADIANS(O205))))&gt;90,0,$F$4*$F$5/E214^2*(SIN(RADIANS(G224))*SIN(RADIANS(E215))+COS(RADIANS(G224))*COS(RADIANS(E215))*COS(RADIANS(O205))))</f>
        <v>0</v>
      </c>
      <c r="P224">
        <f>IF(DEGREES(ACOS(SIN(RADIANS(G224))*SIN(RADIANS(E215))+COS(RADIANS(G224))*COS(RADIANS(E215))*COS(RADIANS(P205))))&gt;90,0,$F$4*$F$5/E214^2*(SIN(RADIANS(G224))*SIN(RADIANS(E215))+COS(RADIANS(G224))*COS(RADIANS(E215))*COS(RADIANS(P205))))</f>
        <v>0</v>
      </c>
      <c r="Q224">
        <f>IF(DEGREES(ACOS(SIN(RADIANS(G224))*SIN(RADIANS(E215))+COS(RADIANS(G224))*COS(RADIANS(E215))*COS(RADIANS(Q205))))&gt;90,0,$F$4*$F$5/E214^2*(SIN(RADIANS(G224))*SIN(RADIANS(E215))+COS(RADIANS(G224))*COS(RADIANS(E215))*COS(RADIANS(Q205))))</f>
        <v>0</v>
      </c>
      <c r="R224" t="e">
        <f>IF(DEGREES(ACOS(SIN(RADIANS(G224))*SIN(RADIANS(E215))+COS(RADIANS(G224))*COS(RADIANS(E215))*COS(RADIANS(R205))))&gt;90,0,$F$4*$F$5/E214^2*(SIN(RADIANS(G224))*SIN(RADIANS(E215))+COS(RADIANS(G224))*COS(RADIANS(E215))*COS(RADIANS(R205))))</f>
        <v>#DIV/0!</v>
      </c>
      <c r="S224" t="e">
        <f>IF(DEGREES(ACOS(SIN(RADIANS(G224))*SIN(RADIANS(E215))+COS(RADIANS(G224))*COS(RADIANS(E215))*COS(RADIANS(S205))))&gt;90,0,$F$4*$F$5/E214^2*(SIN(RADIANS(G224))*SIN(RADIANS(E215))+COS(RADIANS(G224))*COS(RADIANS(E215))*COS(RADIANS(S205))))</f>
        <v>#DIV/0!</v>
      </c>
      <c r="T224" t="e">
        <f>IF(DEGREES(ACOS(SIN(RADIANS(G224))*SIN(RADIANS(E215))+COS(RADIANS(G224))*COS(RADIANS(E215))*COS(RADIANS(T205))))&gt;90,0,$F$4*$F$5/E214^2*(SIN(RADIANS(G224))*SIN(RADIANS(E215))+COS(RADIANS(G224))*COS(RADIANS(E215))*COS(RADIANS(T205))))</f>
        <v>#DIV/0!</v>
      </c>
      <c r="U224" t="e">
        <f>IF(DEGREES(ACOS(SIN(RADIANS(G224))*SIN(RADIANS(E215))+COS(RADIANS(G224))*COS(RADIANS(E215))*COS(RADIANS(U205))))&gt;90,0,$F$4*$F$5/E214^2*(SIN(RADIANS(G224))*SIN(RADIANS(E215))+COS(RADIANS(G224))*COS(RADIANS(E215))*COS(RADIANS(U205))))</f>
        <v>#DIV/0!</v>
      </c>
      <c r="V224" t="e">
        <f>IF(DEGREES(ACOS(SIN(RADIANS(G224))*SIN(RADIANS(E215))+COS(RADIANS(G224))*COS(RADIANS(E215))*COS(RADIANS(V205))))&gt;90,0,$F$4*$F$5/E214^2*(SIN(RADIANS(G224))*SIN(RADIANS(E215))+COS(RADIANS(G224))*COS(RADIANS(E215))*COS(RADIANS(V205))))</f>
        <v>#DIV/0!</v>
      </c>
      <c r="W224" t="e">
        <f>IF(DEGREES(ACOS(SIN(RADIANS(G224))*SIN(RADIANS(E215))+COS(RADIANS(G224))*COS(RADIANS(E215))*COS(RADIANS(W205))))&gt;90,0,$F$4*$F$5/E214^2*(SIN(RADIANS(G224))*SIN(RADIANS(E215))+COS(RADIANS(G224))*COS(RADIANS(E215))*COS(RADIANS(W205))))</f>
        <v>#DIV/0!</v>
      </c>
      <c r="X224" t="e">
        <f>IF(DEGREES(ACOS(SIN(RADIANS(G224))*SIN(RADIANS(E215))+COS(RADIANS(G224))*COS(RADIANS(E215))*COS(RADIANS(X205))))&gt;90,0,$F$4*$F$5/E214^2*(SIN(RADIANS(G224))*SIN(RADIANS(E215))+COS(RADIANS(G224))*COS(RADIANS(E215))*COS(RADIANS(X205))))</f>
        <v>#DIV/0!</v>
      </c>
      <c r="Y224" t="e">
        <f>IF(DEGREES(ACOS(SIN(RADIANS(G224))*SIN(RADIANS(E215))+COS(RADIANS(G224))*COS(RADIANS(E215))*COS(RADIANS(Y205))))&gt;90,0,$F$4*$F$5/E214^2*(SIN(RADIANS(G224))*SIN(RADIANS(E215))+COS(RADIANS(G224))*COS(RADIANS(E215))*COS(RADIANS(Y205))))</f>
        <v>#DIV/0!</v>
      </c>
      <c r="Z224" t="e">
        <f>IF(DEGREES(ACOS(SIN(RADIANS(G224))*SIN(RADIANS(E215))+COS(RADIANS(G224))*COS(RADIANS(E215))*COS(RADIANS(Z205))))&gt;90,0,$F$4*$F$5/E214^2*(SIN(RADIANS(G224))*SIN(RADIANS(E215))+COS(RADIANS(G224))*COS(RADIANS(E215))*COS(RADIANS(Z205))))</f>
        <v>#DIV/0!</v>
      </c>
      <c r="AA224" t="e">
        <f>IF(DEGREES(ACOS(SIN(RADIANS(G224))*SIN(RADIANS(E215))+COS(RADIANS(G224))*COS(RADIANS(E215))*COS(RADIANS(AA205))))&gt;90,0,$F$4*$F$5/E214^2*(SIN(RADIANS(G224))*SIN(RADIANS(E215))+COS(RADIANS(G224))*COS(RADIANS(E215))*COS(RADIANS(AA205))))</f>
        <v>#DIV/0!</v>
      </c>
      <c r="AB224" t="e">
        <f>IF(DEGREES(ACOS(SIN(RADIANS(G224))*SIN(RADIANS(E215))+COS(RADIANS(G224))*COS(RADIANS(E215))*COS(RADIANS(AB205))))&gt;90,0,$F$4*$F$5/E214^2*(SIN(RADIANS(G224))*SIN(RADIANS(E215))+COS(RADIANS(G224))*COS(RADIANS(E215))*COS(RADIANS(AB205))))</f>
        <v>#DIV/0!</v>
      </c>
      <c r="AC224" t="e">
        <f>IF(DEGREES(ACOS(SIN(RADIANS(G224))*SIN(RADIANS(E215))+COS(RADIANS(G224))*COS(RADIANS(E215))*COS(RADIANS(AC205))))&gt;90,0,$F$4*$F$5/E214^2*(SIN(RADIANS(G224))*SIN(RADIANS(E215))+COS(RADIANS(G224))*COS(RADIANS(E215))*COS(RADIANS(AC205))))</f>
        <v>#DIV/0!</v>
      </c>
      <c r="AD224" t="e">
        <f>IF(DEGREES(ACOS(SIN(RADIANS(G224))*SIN(RADIANS(E215))+COS(RADIANS(G224))*COS(RADIANS(E215))*COS(RADIANS(AD205))))&gt;90,0,$F$4*$F$5/E214^2*(SIN(RADIANS(G224))*SIN(RADIANS(E215))+COS(RADIANS(G224))*COS(RADIANS(E215))*COS(RADIANS(AD205))))</f>
        <v>#DIV/0!</v>
      </c>
      <c r="AE224" t="e">
        <f>IF(DEGREES(ACOS(SIN(RADIANS(G224))*SIN(RADIANS(E215))+COS(RADIANS(G224))*COS(RADIANS(E215))*COS(RADIANS(AE205))))&gt;90,0,$F$4*$F$5/E214^2*(SIN(RADIANS(G224))*SIN(RADIANS(E215))+COS(RADIANS(G224))*COS(RADIANS(E215))*COS(RADIANS(AE205))))</f>
        <v>#DIV/0!</v>
      </c>
      <c r="AF224" t="e">
        <f>IF(DEGREES(ACOS(SIN(RADIANS(G224))*SIN(RADIANS(E215))+COS(RADIANS(G224))*COS(RADIANS(E215))*COS(RADIANS(AF205))))&gt;90,0,$F$4*$F$5/E214^2*(SIN(RADIANS(G224))*SIN(RADIANS(E215))+COS(RADIANS(G224))*COS(RADIANS(E215))*COS(RADIANS(AF205))))</f>
        <v>#DIV/0!</v>
      </c>
      <c r="AG224" t="e">
        <f>IF(DEGREES(ACOS(SIN(RADIANS(G224))*SIN(RADIANS(E215))+COS(RADIANS(G224))*COS(RADIANS(E215))*COS(RADIANS(AG205))))&gt;90,0,$F$4*$F$5/E214^2*(SIN(RADIANS(G224))*SIN(RADIANS(E215))+COS(RADIANS(G224))*COS(RADIANS(E215))*COS(RADIANS(AG205))))</f>
        <v>#DIV/0!</v>
      </c>
      <c r="AH224" t="e">
        <f>IF(DEGREES(ACOS(SIN(RADIANS(G224))*SIN(RADIANS(E215))+COS(RADIANS(G224))*COS(RADIANS(E215))*COS(RADIANS(AH205))))&gt;90,0,$F$4*$F$5/E214^2*(SIN(RADIANS(G224))*SIN(RADIANS(E215))+COS(RADIANS(G224))*COS(RADIANS(E215))*COS(RADIANS(AH205))))</f>
        <v>#DIV/0!</v>
      </c>
      <c r="AI224" t="e">
        <f>IF(DEGREES(ACOS(SIN(RADIANS(G224))*SIN(RADIANS(E215))+COS(RADIANS(G224))*COS(RADIANS(E215))*COS(RADIANS(AI205))))&gt;90,0,$F$4*$F$5/E214^2*(SIN(RADIANS(G224))*SIN(RADIANS(E215))+COS(RADIANS(G224))*COS(RADIANS(E215))*COS(RADIANS(AI205))))</f>
        <v>#DIV/0!</v>
      </c>
      <c r="AJ224" t="e">
        <f>IF(DEGREES(ACOS(SIN(RADIANS(G224))*SIN(RADIANS(E215))+COS(RADIANS(G224))*COS(RADIANS(E215))*COS(RADIANS(AJ205))))&gt;90,0,$F$4*$F$5/E214^2*(SIN(RADIANS(G224))*SIN(RADIANS(E215))+COS(RADIANS(G224))*COS(RADIANS(E215))*COS(RADIANS(AJ205))))</f>
        <v>#DIV/0!</v>
      </c>
      <c r="AK224">
        <f>IF(DEGREES(ACOS(SIN(RADIANS(G224))*SIN(RADIANS(E215))+COS(RADIANS(G224))*COS(RADIANS(E215))*COS(RADIANS(AK205))))&gt;90,0,$F$4*$F$5/E214^2*(SIN(RADIANS(G224))*SIN(RADIANS(E215))+COS(RADIANS(G224))*COS(RADIANS(E215))*COS(RADIANS(AK205))))</f>
        <v>0</v>
      </c>
      <c r="AL224">
        <f>IF(DEGREES(ACOS(SIN(RADIANS(G224))*SIN(RADIANS(E215))+COS(RADIANS(G224))*COS(RADIANS(E215))*COS(RADIANS(AL205))))&gt;90,0,$F$4*$F$5/E214^2*(SIN(RADIANS(G224))*SIN(RADIANS(E215))+COS(RADIANS(G224))*COS(RADIANS(E215))*COS(RADIANS(AL205))))</f>
        <v>0</v>
      </c>
      <c r="AM224">
        <f>IF(DEGREES(ACOS(SIN(RADIANS(G224))*SIN(RADIANS(E215))+COS(RADIANS(G224))*COS(RADIANS(E215))*COS(RADIANS(AM205))))&gt;90,0,$F$4*$F$5/E214^2*(SIN(RADIANS(G224))*SIN(RADIANS(E215))+COS(RADIANS(G224))*COS(RADIANS(E215))*COS(RADIANS(AM205))))</f>
        <v>0</v>
      </c>
      <c r="AN224">
        <f>IF(DEGREES(ACOS(SIN(RADIANS(G224))*SIN(RADIANS(E215))+COS(RADIANS(G224))*COS(RADIANS(E215))*COS(RADIANS(AN205))))&gt;90,0,$F$4*$F$5/E214^2*(SIN(RADIANS(G224))*SIN(RADIANS(E215))+COS(RADIANS(G224))*COS(RADIANS(E215))*COS(RADIANS(AN205))))</f>
        <v>0</v>
      </c>
      <c r="AO224">
        <f>IF(DEGREES(ACOS(SIN(RADIANS(G224))*SIN(RADIANS(E215))+COS(RADIANS(G224))*COS(RADIANS(E215))*COS(RADIANS(AO205))))&gt;90,0,$F$4*$F$5/E214^2*(SIN(RADIANS(G224))*SIN(RADIANS(E215))+COS(RADIANS(G224))*COS(RADIANS(E215))*COS(RADIANS(AO205))))</f>
        <v>0</v>
      </c>
      <c r="AP224">
        <f>IF(DEGREES(ACOS(SIN(RADIANS(G224))*SIN(RADIANS(E215))+COS(RADIANS(G224))*COS(RADIANS(E215))*COS(RADIANS(AP205))))&gt;90,0,$F$4*$F$5/E214^2*(SIN(RADIANS(G224))*SIN(RADIANS(E215))+COS(RADIANS(G224))*COS(RADIANS(E215))*COS(RADIANS(AP205))))</f>
        <v>0</v>
      </c>
      <c r="AQ224">
        <f>IF(DEGREES(ACOS(SIN(RADIANS(G224))*SIN(RADIANS(E215))+COS(RADIANS(G224))*COS(RADIANS(E215))*COS(RADIANS(AQ205))))&gt;90,0,$F$4*$F$5/E214^2*(SIN(RADIANS(G224))*SIN(RADIANS(E215))+COS(RADIANS(G224))*COS(RADIANS(E215))*COS(RADIANS(AQ205))))</f>
        <v>0</v>
      </c>
      <c r="AR224">
        <f>IF(DEGREES(ACOS(SIN(RADIANS(G224))*SIN(RADIANS(E215))+COS(RADIANS(G224))*COS(RADIANS(E215))*COS(RADIANS(AR205))))&gt;90,0,$F$4*$F$5/E214^2*(SIN(RADIANS(G224))*SIN(RADIANS(E215))+COS(RADIANS(G224))*COS(RADIANS(E215))*COS(RADIANS(AR205))))</f>
        <v>0</v>
      </c>
    </row>
    <row r="225" spans="2:44" x14ac:dyDescent="0.5">
      <c r="G225">
        <v>-90</v>
      </c>
      <c r="I225" t="e">
        <f>IF(DEGREES(ACOS(SIN(RADIANS(G225))*SIN(RADIANS(E215))+COS(RADIANS(G225))*COS(RADIANS(E215))*COS(RADIANS(I205))))&gt;90,0,$F$4*$F$5/E214^2*(SIN(RADIANS(G225))*SIN(RADIANS(E215))+COS(RADIANS(G225))*COS(RADIANS(E215))*COS(RADIANS(I205))))</f>
        <v>#DIV/0!</v>
      </c>
      <c r="J225" t="e">
        <f>IF(DEGREES(ACOS(SIN(RADIANS(G225))*SIN(RADIANS(E215))+COS(RADIANS(G225))*COS(RADIANS(E215))*COS(RADIANS(J205))))&gt;90,0,$F$4*$F$5/E214^2*(SIN(RADIANS(G225))*SIN(RADIANS(E215))+COS(RADIANS(G225))*COS(RADIANS(E215))*COS(RADIANS(J205))))</f>
        <v>#DIV/0!</v>
      </c>
      <c r="K225" t="e">
        <f>IF(DEGREES(ACOS(SIN(RADIANS(G225))*SIN(RADIANS(E215))+COS(RADIANS(G225))*COS(RADIANS(E215))*COS(RADIANS(K205))))&gt;90,0,$F$4*$F$5/E214^2*(SIN(RADIANS(G225))*SIN(RADIANS(E215))+COS(RADIANS(G225))*COS(RADIANS(E215))*COS(RADIANS(K205))))</f>
        <v>#DIV/0!</v>
      </c>
      <c r="L225" t="e">
        <f>IF(DEGREES(ACOS(SIN(RADIANS(G225))*SIN(RADIANS(E215))+COS(RADIANS(G225))*COS(RADIANS(E215))*COS(RADIANS(L205))))&gt;90,0,$F$4*$F$5/E214^2*(SIN(RADIANS(G225))*SIN(RADIANS(E215))+COS(RADIANS(G225))*COS(RADIANS(E215))*COS(RADIANS(L205))))</f>
        <v>#DIV/0!</v>
      </c>
      <c r="M225" t="e">
        <f>IF(DEGREES(ACOS(SIN(RADIANS(G225))*SIN(RADIANS(E215))+COS(RADIANS(G225))*COS(RADIANS(E215))*COS(RADIANS(M205))))&gt;90,0,$F$4*$F$5/E214^2*(SIN(RADIANS(G225))*SIN(RADIANS(E215))+COS(RADIANS(G225))*COS(RADIANS(E215))*COS(RADIANS(M205))))</f>
        <v>#DIV/0!</v>
      </c>
      <c r="N225" t="e">
        <f>IF(DEGREES(ACOS(SIN(RADIANS(G225))*SIN(RADIANS(E215))+COS(RADIANS(G225))*COS(RADIANS(E215))*COS(RADIANS(N205))))&gt;90,0,$F$4*$F$5/E214^2*(SIN(RADIANS(G225))*SIN(RADIANS(E215))+COS(RADIANS(G225))*COS(RADIANS(E215))*COS(RADIANS(N205))))</f>
        <v>#DIV/0!</v>
      </c>
      <c r="O225" t="e">
        <f>IF(DEGREES(ACOS(SIN(RADIANS(G225))*SIN(RADIANS(E215))+COS(RADIANS(G225))*COS(RADIANS(E215))*COS(RADIANS(O205))))&gt;90,0,$F$4*$F$5/E214^2*(SIN(RADIANS(G225))*SIN(RADIANS(E215))+COS(RADIANS(G225))*COS(RADIANS(E215))*COS(RADIANS(O205))))</f>
        <v>#DIV/0!</v>
      </c>
      <c r="P225" t="e">
        <f>IF(DEGREES(ACOS(SIN(RADIANS(G225))*SIN(RADIANS(E215))+COS(RADIANS(G225))*COS(RADIANS(E215))*COS(RADIANS(P205))))&gt;90,0,$F$4*$F$5/E214^2*(SIN(RADIANS(G225))*SIN(RADIANS(E215))+COS(RADIANS(G225))*COS(RADIANS(E215))*COS(RADIANS(P205))))</f>
        <v>#DIV/0!</v>
      </c>
      <c r="Q225" t="e">
        <f>IF(DEGREES(ACOS(SIN(RADIANS(G225))*SIN(RADIANS(E215))+COS(RADIANS(G225))*COS(RADIANS(E215))*COS(RADIANS(Q205))))&gt;90,0,$F$4*$F$5/E214^2*(SIN(RADIANS(G225))*SIN(RADIANS(E215))+COS(RADIANS(G225))*COS(RADIANS(E215))*COS(RADIANS(Q205))))</f>
        <v>#DIV/0!</v>
      </c>
      <c r="R225" t="e">
        <f>IF(DEGREES(ACOS(SIN(RADIANS(G225))*SIN(RADIANS(E215))+COS(RADIANS(G225))*COS(RADIANS(E215))*COS(RADIANS(R205))))&gt;90,0,$F$4*$F$5/E214^2*(SIN(RADIANS(G225))*SIN(RADIANS(E215))+COS(RADIANS(G225))*COS(RADIANS(E215))*COS(RADIANS(R205))))</f>
        <v>#DIV/0!</v>
      </c>
      <c r="S225" t="e">
        <f>IF(DEGREES(ACOS(SIN(RADIANS(G225))*SIN(RADIANS(E215))+COS(RADIANS(G225))*COS(RADIANS(E215))*COS(RADIANS(S205))))&gt;90,0,$F$4*$F$5/E214^2*(SIN(RADIANS(G225))*SIN(RADIANS(E215))+COS(RADIANS(G225))*COS(RADIANS(E215))*COS(RADIANS(S205))))</f>
        <v>#DIV/0!</v>
      </c>
      <c r="T225" t="e">
        <f>IF(DEGREES(ACOS(SIN(RADIANS(G225))*SIN(RADIANS(E215))+COS(RADIANS(G225))*COS(RADIANS(E215))*COS(RADIANS(T205))))&gt;90,0,$F$4*$F$5/E214^2*(SIN(RADIANS(G225))*SIN(RADIANS(E215))+COS(RADIANS(G225))*COS(RADIANS(E215))*COS(RADIANS(T205))))</f>
        <v>#DIV/0!</v>
      </c>
      <c r="U225" t="e">
        <f>IF(DEGREES(ACOS(SIN(RADIANS(G225))*SIN(RADIANS(E215))+COS(RADIANS(G225))*COS(RADIANS(E215))*COS(RADIANS(U205))))&gt;90,0,$F$4*$F$5/E214^2*(SIN(RADIANS(G225))*SIN(RADIANS(E215))+COS(RADIANS(G225))*COS(RADIANS(E215))*COS(RADIANS(U205))))</f>
        <v>#DIV/0!</v>
      </c>
      <c r="V225" t="e">
        <f>IF(DEGREES(ACOS(SIN(RADIANS(G225))*SIN(RADIANS(E215))+COS(RADIANS(G225))*COS(RADIANS(E215))*COS(RADIANS(V205))))&gt;90,0,$F$4*$F$5/E214^2*(SIN(RADIANS(G225))*SIN(RADIANS(E215))+COS(RADIANS(G225))*COS(RADIANS(E215))*COS(RADIANS(V205))))</f>
        <v>#DIV/0!</v>
      </c>
      <c r="W225" t="e">
        <f>IF(DEGREES(ACOS(SIN(RADIANS(G225))*SIN(RADIANS(E215))+COS(RADIANS(G225))*COS(RADIANS(E215))*COS(RADIANS(W205))))&gt;90,0,$F$4*$F$5/E214^2*(SIN(RADIANS(G225))*SIN(RADIANS(E215))+COS(RADIANS(G225))*COS(RADIANS(E215))*COS(RADIANS(W205))))</f>
        <v>#DIV/0!</v>
      </c>
      <c r="X225" t="e">
        <f>IF(DEGREES(ACOS(SIN(RADIANS(G225))*SIN(RADIANS(E215))+COS(RADIANS(G225))*COS(RADIANS(E215))*COS(RADIANS(X205))))&gt;90,0,$F$4*$F$5/E214^2*(SIN(RADIANS(G225))*SIN(RADIANS(E215))+COS(RADIANS(G225))*COS(RADIANS(E215))*COS(RADIANS(X205))))</f>
        <v>#DIV/0!</v>
      </c>
      <c r="Y225" t="e">
        <f>IF(DEGREES(ACOS(SIN(RADIANS(G225))*SIN(RADIANS(E215))+COS(RADIANS(G225))*COS(RADIANS(E215))*COS(RADIANS(Y205))))&gt;90,0,$F$4*$F$5/E214^2*(SIN(RADIANS(G225))*SIN(RADIANS(E215))+COS(RADIANS(G225))*COS(RADIANS(E215))*COS(RADIANS(Y205))))</f>
        <v>#DIV/0!</v>
      </c>
      <c r="Z225" t="e">
        <f>IF(DEGREES(ACOS(SIN(RADIANS(G225))*SIN(RADIANS(E215))+COS(RADIANS(G225))*COS(RADIANS(E215))*COS(RADIANS(Z205))))&gt;90,0,$F$4*$F$5/E214^2*(SIN(RADIANS(G225))*SIN(RADIANS(E215))+COS(RADIANS(G225))*COS(RADIANS(E215))*COS(RADIANS(Z205))))</f>
        <v>#DIV/0!</v>
      </c>
      <c r="AA225" t="e">
        <f>IF(DEGREES(ACOS(SIN(RADIANS(G225))*SIN(RADIANS(E215))+COS(RADIANS(G225))*COS(RADIANS(E215))*COS(RADIANS(AA205))))&gt;90,0,$F$4*$F$5/E214^2*(SIN(RADIANS(G225))*SIN(RADIANS(E215))+COS(RADIANS(G225))*COS(RADIANS(E215))*COS(RADIANS(AA205))))</f>
        <v>#DIV/0!</v>
      </c>
      <c r="AB225" t="e">
        <f>IF(DEGREES(ACOS(SIN(RADIANS(G225))*SIN(RADIANS(E215))+COS(RADIANS(G225))*COS(RADIANS(E215))*COS(RADIANS(AB205))))&gt;90,0,$F$4*$F$5/E214^2*(SIN(RADIANS(G225))*SIN(RADIANS(E215))+COS(RADIANS(G225))*COS(RADIANS(E215))*COS(RADIANS(AB205))))</f>
        <v>#DIV/0!</v>
      </c>
      <c r="AC225" t="e">
        <f>IF(DEGREES(ACOS(SIN(RADIANS(G225))*SIN(RADIANS(E215))+COS(RADIANS(G225))*COS(RADIANS(E215))*COS(RADIANS(AC205))))&gt;90,0,$F$4*$F$5/E214^2*(SIN(RADIANS(G225))*SIN(RADIANS(E215))+COS(RADIANS(G225))*COS(RADIANS(E215))*COS(RADIANS(AC205))))</f>
        <v>#DIV/0!</v>
      </c>
      <c r="AD225" t="e">
        <f>IF(DEGREES(ACOS(SIN(RADIANS(G225))*SIN(RADIANS(E215))+COS(RADIANS(G225))*COS(RADIANS(E215))*COS(RADIANS(AD205))))&gt;90,0,$F$4*$F$5/E214^2*(SIN(RADIANS(G225))*SIN(RADIANS(E215))+COS(RADIANS(G225))*COS(RADIANS(E215))*COS(RADIANS(AD205))))</f>
        <v>#DIV/0!</v>
      </c>
      <c r="AE225" t="e">
        <f>IF(DEGREES(ACOS(SIN(RADIANS(G225))*SIN(RADIANS(E215))+COS(RADIANS(G225))*COS(RADIANS(E215))*COS(RADIANS(AE205))))&gt;90,0,$F$4*$F$5/E214^2*(SIN(RADIANS(G225))*SIN(RADIANS(E215))+COS(RADIANS(G225))*COS(RADIANS(E215))*COS(RADIANS(AE205))))</f>
        <v>#DIV/0!</v>
      </c>
      <c r="AF225" t="e">
        <f>IF(DEGREES(ACOS(SIN(RADIANS(G225))*SIN(RADIANS(E215))+COS(RADIANS(G225))*COS(RADIANS(E215))*COS(RADIANS(AF205))))&gt;90,0,$F$4*$F$5/E214^2*(SIN(RADIANS(G225))*SIN(RADIANS(E215))+COS(RADIANS(G225))*COS(RADIANS(E215))*COS(RADIANS(AF205))))</f>
        <v>#DIV/0!</v>
      </c>
      <c r="AG225" t="e">
        <f>IF(DEGREES(ACOS(SIN(RADIANS(G225))*SIN(RADIANS(E215))+COS(RADIANS(G225))*COS(RADIANS(E215))*COS(RADIANS(AG205))))&gt;90,0,$F$4*$F$5/E214^2*(SIN(RADIANS(G225))*SIN(RADIANS(E215))+COS(RADIANS(G225))*COS(RADIANS(E215))*COS(RADIANS(AG205))))</f>
        <v>#DIV/0!</v>
      </c>
      <c r="AH225" t="e">
        <f>IF(DEGREES(ACOS(SIN(RADIANS(G225))*SIN(RADIANS(E215))+COS(RADIANS(G225))*COS(RADIANS(E215))*COS(RADIANS(AH205))))&gt;90,0,$F$4*$F$5/E214^2*(SIN(RADIANS(G225))*SIN(RADIANS(E215))+COS(RADIANS(G225))*COS(RADIANS(E215))*COS(RADIANS(AH205))))</f>
        <v>#DIV/0!</v>
      </c>
      <c r="AI225" t="e">
        <f>IF(DEGREES(ACOS(SIN(RADIANS(G225))*SIN(RADIANS(E215))+COS(RADIANS(G225))*COS(RADIANS(E215))*COS(RADIANS(AI205))))&gt;90,0,$F$4*$F$5/E214^2*(SIN(RADIANS(G225))*SIN(RADIANS(E215))+COS(RADIANS(G225))*COS(RADIANS(E215))*COS(RADIANS(AI205))))</f>
        <v>#DIV/0!</v>
      </c>
      <c r="AJ225" t="e">
        <f>IF(DEGREES(ACOS(SIN(RADIANS(G225))*SIN(RADIANS(E215))+COS(RADIANS(G225))*COS(RADIANS(E215))*COS(RADIANS(AJ205))))&gt;90,0,$F$4*$F$5/E214^2*(SIN(RADIANS(G225))*SIN(RADIANS(E215))+COS(RADIANS(G225))*COS(RADIANS(E215))*COS(RADIANS(AJ205))))</f>
        <v>#DIV/0!</v>
      </c>
      <c r="AK225" t="e">
        <f>IF(DEGREES(ACOS(SIN(RADIANS(G225))*SIN(RADIANS(E215))+COS(RADIANS(G225))*COS(RADIANS(E215))*COS(RADIANS(AK205))))&gt;90,0,$F$4*$F$5/E214^2*(SIN(RADIANS(G225))*SIN(RADIANS(E215))+COS(RADIANS(G225))*COS(RADIANS(E215))*COS(RADIANS(AK205))))</f>
        <v>#DIV/0!</v>
      </c>
      <c r="AL225" t="e">
        <f>IF(DEGREES(ACOS(SIN(RADIANS(G225))*SIN(RADIANS(E215))+COS(RADIANS(G225))*COS(RADIANS(E215))*COS(RADIANS(AL205))))&gt;90,0,$F$4*$F$5/E214^2*(SIN(RADIANS(G225))*SIN(RADIANS(E215))+COS(RADIANS(G225))*COS(RADIANS(E215))*COS(RADIANS(AL205))))</f>
        <v>#DIV/0!</v>
      </c>
      <c r="AM225" t="e">
        <f>IF(DEGREES(ACOS(SIN(RADIANS(G225))*SIN(RADIANS(E215))+COS(RADIANS(G225))*COS(RADIANS(E215))*COS(RADIANS(AM205))))&gt;90,0,$F$4*$F$5/E214^2*(SIN(RADIANS(G225))*SIN(RADIANS(E215))+COS(RADIANS(G225))*COS(RADIANS(E215))*COS(RADIANS(AM205))))</f>
        <v>#DIV/0!</v>
      </c>
      <c r="AN225" t="e">
        <f>IF(DEGREES(ACOS(SIN(RADIANS(G225))*SIN(RADIANS(E215))+COS(RADIANS(G225))*COS(RADIANS(E215))*COS(RADIANS(AN205))))&gt;90,0,$F$4*$F$5/E214^2*(SIN(RADIANS(G225))*SIN(RADIANS(E215))+COS(RADIANS(G225))*COS(RADIANS(E215))*COS(RADIANS(AN205))))</f>
        <v>#DIV/0!</v>
      </c>
      <c r="AO225" t="e">
        <f>IF(DEGREES(ACOS(SIN(RADIANS(G225))*SIN(RADIANS(E215))+COS(RADIANS(G225))*COS(RADIANS(E215))*COS(RADIANS(AO205))))&gt;90,0,$F$4*$F$5/E214^2*(SIN(RADIANS(G225))*SIN(RADIANS(E215))+COS(RADIANS(G225))*COS(RADIANS(E215))*COS(RADIANS(AO205))))</f>
        <v>#DIV/0!</v>
      </c>
      <c r="AP225" t="e">
        <f>IF(DEGREES(ACOS(SIN(RADIANS(G225))*SIN(RADIANS(E215))+COS(RADIANS(G225))*COS(RADIANS(E215))*COS(RADIANS(AP205))))&gt;90,0,$F$4*$F$5/E214^2*(SIN(RADIANS(G225))*SIN(RADIANS(E215))+COS(RADIANS(G225))*COS(RADIANS(E215))*COS(RADIANS(AP205))))</f>
        <v>#DIV/0!</v>
      </c>
      <c r="AQ225" t="e">
        <f>IF(DEGREES(ACOS(SIN(RADIANS(G225))*SIN(RADIANS(E215))+COS(RADIANS(G225))*COS(RADIANS(E215))*COS(RADIANS(AQ205))))&gt;90,0,$F$4*$F$5/E214^2*(SIN(RADIANS(G225))*SIN(RADIANS(E215))+COS(RADIANS(G225))*COS(RADIANS(E215))*COS(RADIANS(AQ205))))</f>
        <v>#DIV/0!</v>
      </c>
      <c r="AR225" t="e">
        <f>IF(DEGREES(ACOS(SIN(RADIANS(G225))*SIN(RADIANS(E215))+COS(RADIANS(G225))*COS(RADIANS(E215))*COS(RADIANS(AR205))))&gt;90,0,$F$4*$F$5/E214^2*(SIN(RADIANS(G225))*SIN(RADIANS(E215))+COS(RADIANS(G225))*COS(RADIANS(E215))*COS(RADIANS(AR205))))</f>
        <v>#DIV/0!</v>
      </c>
    </row>
    <row r="227" spans="2:44" x14ac:dyDescent="0.5">
      <c r="H227" t="s">
        <v>769</v>
      </c>
      <c r="I227">
        <v>180</v>
      </c>
      <c r="J227">
        <v>170</v>
      </c>
      <c r="K227">
        <v>160</v>
      </c>
      <c r="L227">
        <v>150</v>
      </c>
      <c r="M227">
        <v>140</v>
      </c>
      <c r="N227">
        <v>130</v>
      </c>
      <c r="O227">
        <v>120</v>
      </c>
      <c r="P227">
        <v>110</v>
      </c>
      <c r="Q227">
        <v>100</v>
      </c>
      <c r="R227">
        <v>90</v>
      </c>
      <c r="S227">
        <v>80</v>
      </c>
      <c r="T227">
        <v>70</v>
      </c>
      <c r="U227">
        <v>60</v>
      </c>
      <c r="V227">
        <v>50</v>
      </c>
      <c r="W227">
        <v>40</v>
      </c>
      <c r="X227">
        <v>30</v>
      </c>
      <c r="Y227">
        <v>20</v>
      </c>
      <c r="Z227">
        <v>10</v>
      </c>
      <c r="AA227">
        <v>0</v>
      </c>
      <c r="AB227">
        <v>-10</v>
      </c>
      <c r="AC227">
        <v>-20</v>
      </c>
      <c r="AD227">
        <v>-30</v>
      </c>
      <c r="AE227">
        <v>-40</v>
      </c>
      <c r="AF227">
        <v>-50</v>
      </c>
      <c r="AG227">
        <v>-60</v>
      </c>
      <c r="AH227">
        <v>-70</v>
      </c>
      <c r="AI227">
        <v>-80</v>
      </c>
      <c r="AJ227">
        <v>-90</v>
      </c>
      <c r="AK227">
        <v>-100</v>
      </c>
      <c r="AL227">
        <v>-110</v>
      </c>
      <c r="AM227">
        <v>-120</v>
      </c>
      <c r="AN227">
        <v>-130</v>
      </c>
      <c r="AO227">
        <v>-140</v>
      </c>
      <c r="AP227">
        <v>-150</v>
      </c>
      <c r="AQ227">
        <v>-160</v>
      </c>
      <c r="AR227">
        <v>-170</v>
      </c>
    </row>
    <row r="228" spans="2:44" x14ac:dyDescent="0.5">
      <c r="H228" t="s">
        <v>779</v>
      </c>
      <c r="I228">
        <f>IF(ABS(I227-E240)&gt;180,IF(ABS(I227-E240)&gt;360,ABS(I227-E240)-360,360-ABS(I227-E240)),ABS(I227-E240))</f>
        <v>180</v>
      </c>
      <c r="J228">
        <f>IF(ABS(J227-E240)&gt;180,IF(ABS(J227-E240)&gt;360,ABS(J227-E240)-360,360-ABS(J227-E240)),ABS(J227-E240))</f>
        <v>170</v>
      </c>
      <c r="K228">
        <f>IF(ABS(K227-E240)&gt;180,IF(ABS(K227-E240)&gt;360,ABS(K227-E240)-360,360-ABS(K227-E240)),ABS(K227-E240))</f>
        <v>160</v>
      </c>
      <c r="L228">
        <f>IF(ABS(L227-E240)&gt;180,IF(ABS(L227-E240)&gt;360,ABS(L227-E240)-360,360-ABS(L227-E240)),ABS(L227-E240))</f>
        <v>150</v>
      </c>
      <c r="M228">
        <f>IF(ABS(M227-E240)&gt;180,IF(ABS(M227-E240)&gt;360,ABS(M227-E240)-360,360-ABS(M227-E240)),ABS(M227-E240))</f>
        <v>140</v>
      </c>
      <c r="N228">
        <f>IF(ABS(N227-E240)&gt;180,IF(ABS(N227-E240)&gt;360,ABS(N227-E240)-360,360-ABS(N227-E240)),ABS(N227-E240))</f>
        <v>130</v>
      </c>
      <c r="O228">
        <f>IF(ABS(O227-E240)&gt;180,IF(ABS(O227-E240)&gt;360,ABS(O227-E240)-360,360-ABS(O227-E240)),ABS(O227-E240))</f>
        <v>120</v>
      </c>
      <c r="P228">
        <f>IF(ABS(P227-E240)&gt;180,IF(ABS(P227-E240)&gt;360,ABS(P227-E240)-360,360-ABS(P227-E240)),ABS(P227-E240))</f>
        <v>110</v>
      </c>
      <c r="Q228">
        <f>IF(ABS(Q227-E240)&gt;180,IF(ABS(Q227-E240)&gt;360,ABS(Q227-E240)-360,360-ABS(Q227-E240)),ABS(Q227-E240))</f>
        <v>100</v>
      </c>
      <c r="R228">
        <f>IF(ABS(R227-E240)&gt;180,IF(ABS(R227-E240)&gt;360,ABS(R227-E240)-360,360-ABS(R227-E240)),ABS(R227-E240))</f>
        <v>90</v>
      </c>
      <c r="S228">
        <f>IF(ABS(S227-E240)&gt;180,IF(ABS(S227-E240)&gt;360,ABS(S227-E240)-360,360-ABS(S227-E240)),ABS(S227-E240))</f>
        <v>80</v>
      </c>
      <c r="T228">
        <f>IF(ABS(T227-E240)&gt;180,IF(ABS(T227-E240)&gt;360,ABS(T227-E240)-360,360-ABS(T227-E240)),ABS(T227-E240))</f>
        <v>70</v>
      </c>
      <c r="U228">
        <f>IF(ABS(U227-E240)&gt;180,IF(ABS(U227-E240)&gt;360,ABS(U227-E240)-360,360-ABS(U227-E240)),ABS(U227-E240))</f>
        <v>60</v>
      </c>
      <c r="V228">
        <f>IF(ABS(V227-E240)&gt;180,IF(ABS(V227-E240)&gt;360,ABS(V227-E240)-360,360-ABS(V227-E240)),ABS(V227-E240))</f>
        <v>50</v>
      </c>
      <c r="W228">
        <f>IF(ABS(W227-E240)&gt;180,IF(ABS(W227-E240)&gt;360,ABS(W227-E240)-360,360-ABS(W227-E240)),ABS(W227-E240))</f>
        <v>40</v>
      </c>
      <c r="X228">
        <f>IF(ABS(X227-E240)&gt;180,IF(ABS(X227-E240)&gt;360,ABS(X227-E240)-360,360-ABS(X227-E240)),ABS(X227-E240))</f>
        <v>30</v>
      </c>
      <c r="Y228">
        <f>IF(ABS(Y227-E240)&gt;180,IF(ABS(Y227-E240)&gt;360,ABS(Y227-E240)-360,360-ABS(Y227-E240)),ABS(Y227-E240))</f>
        <v>20</v>
      </c>
      <c r="Z228">
        <f>IF(ABS(Z227-E240)&gt;180,IF(ABS(Z227-E240)&gt;360,ABS(Z227-E240)-360,360-ABS(Z227-E240)),ABS(Z227-E240))</f>
        <v>10</v>
      </c>
      <c r="AA228">
        <f>IF(ABS(AA227-E240)&gt;180,IF(ABS(AA227-E240)&gt;360,ABS(AA227-E240)-360,360-ABS(AA227-E240)),ABS(AA227-E240))</f>
        <v>0</v>
      </c>
      <c r="AB228">
        <f>IF(ABS(AB227-E240)&gt;180,IF(ABS(AB227-E240)&gt;360,ABS(AB227-E240)-360,360-ABS(AB227-E240)),ABS(AB227-E240))</f>
        <v>10</v>
      </c>
      <c r="AC228">
        <f>IF(ABS(AC227-E240)&gt;180,IF(ABS(AC227-E240)&gt;360,ABS(AC227-E240)-360,360-ABS(AC227-E240)),ABS(AC227-E240))</f>
        <v>20</v>
      </c>
      <c r="AD228">
        <f>IF(ABS(AD227-E240)&gt;180,IF(ABS(AD227-E240)&gt;360,ABS(AD227-E240)-360,360-ABS(AD227-E240)),ABS(AD227-E240))</f>
        <v>30</v>
      </c>
      <c r="AE228">
        <f>IF(ABS(AE227-E240)&gt;180,IF(ABS(AE227-E240)&gt;360,ABS(AE227-E240)-360,360-ABS(AE227-E240)),ABS(AE227-E240))</f>
        <v>40</v>
      </c>
      <c r="AF228">
        <f>IF(ABS(AF227-E240)&gt;180,IF(ABS(AF227-E240)&gt;360,ABS(AF227-E240)-360,360-ABS(AF227-E240)),ABS(AF227-E240))</f>
        <v>50</v>
      </c>
      <c r="AG228">
        <f>IF(ABS(AG227-E240)&gt;180,IF(ABS(AG227-E240)&gt;360,ABS(AG227-E240)-360,360-ABS(AG227-E240)),ABS(AG227-E240))</f>
        <v>60</v>
      </c>
      <c r="AH228">
        <f>IF(ABS(AH227-E240)&gt;180,IF(ABS(AH227-E240)&gt;360,ABS(AH227-E240)-360,360-ABS(AH227-E240)),ABS(AH227-E240))</f>
        <v>70</v>
      </c>
      <c r="AI228">
        <f>IF(ABS(AI227-E240)&gt;180,IF(ABS(AI227-E240)&gt;360,ABS(AI227-E240)-360,360-ABS(AI227-E240)),ABS(AI227-E240))</f>
        <v>80</v>
      </c>
      <c r="AJ228">
        <f>IF(ABS(AJ227-E240)&gt;180,IF(ABS(AJ227-E240)&gt;360,ABS(AJ227-E240)-360,360-ABS(AJ227-E240)),ABS(AJ227-E240))</f>
        <v>90</v>
      </c>
      <c r="AK228">
        <f>IF(ABS(AK227-E240)&gt;180,IF(ABS(AK227-E240)&gt;360,ABS(AK227-E240)-360,360-ABS(AK227-E240)),ABS(AK227-E240))</f>
        <v>100</v>
      </c>
      <c r="AL228">
        <f>IF(ABS(AL227-E240)&gt;180,IF(ABS(AL227-E240)&gt;360,ABS(AL227-E240)-360,360-ABS(AL227-E240)),ABS(AL227-E240))</f>
        <v>110</v>
      </c>
      <c r="AM228">
        <f>IF(ABS(AM227-E240)&gt;180,IF(ABS(AM227-E240)&gt;360,ABS(AM227-E240)-360,360-ABS(AM227-E240)),ABS(AM227-E240))</f>
        <v>120</v>
      </c>
      <c r="AN228">
        <f>IF(ABS(AN227-E240)&gt;180,IF(ABS(AN227-E240)&gt;360,ABS(AN227-E240)-360,360-ABS(AN227-E240)),ABS(AN227-E240))</f>
        <v>130</v>
      </c>
      <c r="AO228">
        <f>IF(ABS(AO227-E240)&gt;180,IF(ABS(AO227-E240)&gt;360,ABS(AO227-E240)-360,360-ABS(AO227-E240)),ABS(AO227-E240))</f>
        <v>140</v>
      </c>
      <c r="AP228">
        <f>IF(ABS(AP227-E240)&gt;180,IF(ABS(AP227-E240)&gt;360,ABS(AP227-E240)-360,360-ABS(AP227-E240)),ABS(AP227-E240))</f>
        <v>150</v>
      </c>
      <c r="AQ228">
        <f>IF(ABS(AQ227-E240)&gt;180,IF(ABS(AQ227-E240)&gt;360,ABS(AQ227-E240)-360,360-ABS(AQ227-E240)),ABS(AQ227-E240))</f>
        <v>160</v>
      </c>
      <c r="AR228">
        <f>IF(ABS(AR227-E240)&gt;180,IF(ABS(AR227-E240)&gt;360,ABS(AR227-E240)-360,360-ABS(AR227-E240)),ABS(AR227-E240))</f>
        <v>170</v>
      </c>
    </row>
    <row r="229" spans="2:44" x14ac:dyDescent="0.5">
      <c r="G229" t="s">
        <v>734</v>
      </c>
    </row>
    <row r="230" spans="2:44" x14ac:dyDescent="0.5">
      <c r="B230" t="s">
        <v>788</v>
      </c>
      <c r="E230">
        <v>80</v>
      </c>
      <c r="G230">
        <v>90</v>
      </c>
      <c r="I230" t="e">
        <f>IF(DEGREES(ACOS(SIN(RADIANS(G230))*SIN(RADIANS(E238))+COS(RADIANS(G230))*COS(RADIANS(E238))*COS(RADIANS(I228))))&gt;90,0,$F$4*$F$5/E237^2*(SIN(RADIANS(G230))*SIN(RADIANS(E238))+COS(RADIANS(G230))*COS(RADIANS(E238))*COS(RADIANS(I228))))</f>
        <v>#DIV/0!</v>
      </c>
      <c r="J230" t="e">
        <f>IF(DEGREES(ACOS(SIN(RADIANS(G230))*SIN(RADIANS(E238))+COS(RADIANS(G230))*COS(RADIANS(E238))*COS(RADIANS(J228))))&gt;90,0,$F$4*$F$5/E237^2*(SIN(RADIANS(G230))*SIN(RADIANS(E238))+COS(RADIANS(G230))*COS(RADIANS(E238))*COS(RADIANS(J228))))</f>
        <v>#DIV/0!</v>
      </c>
      <c r="K230" t="e">
        <f>IF(DEGREES(ACOS(SIN(RADIANS(G230))*SIN(RADIANS(E238))+COS(RADIANS(G230))*COS(RADIANS(E238))*COS(RADIANS(K228))))&gt;90,0,$F$4*$F$5/E237^2*(SIN(RADIANS(G230))*SIN(RADIANS(E238))+COS(RADIANS(G230))*COS(RADIANS(E238))*COS(RADIANS(K228))))</f>
        <v>#DIV/0!</v>
      </c>
      <c r="L230" t="e">
        <f>IF(DEGREES(ACOS(SIN(RADIANS(G230))*SIN(RADIANS(E238))+COS(RADIANS(G230))*COS(RADIANS(E238))*COS(RADIANS(L228))))&gt;90,0,$F$4*$F$5/E237^2*(SIN(RADIANS(G230))*SIN(RADIANS(E238))+COS(RADIANS(G230))*COS(RADIANS(E238))*COS(RADIANS(L228))))</f>
        <v>#DIV/0!</v>
      </c>
      <c r="M230" t="e">
        <f>IF(DEGREES(ACOS(SIN(RADIANS(G230))*SIN(RADIANS(E238))+COS(RADIANS(G230))*COS(RADIANS(E238))*COS(RADIANS(M228))))&gt;90,0,$F$4*$F$5/E237^2*(SIN(RADIANS(G230))*SIN(RADIANS(E238))+COS(RADIANS(G230))*COS(RADIANS(E238))*COS(RADIANS(M228))))</f>
        <v>#DIV/0!</v>
      </c>
      <c r="N230" t="e">
        <f>IF(DEGREES(ACOS(SIN(RADIANS(G230))*SIN(RADIANS(E238))+COS(RADIANS(G230))*COS(RADIANS(E238))*COS(RADIANS(N228))))&gt;90,0,$F$4*$F$5/E237^2*(SIN(RADIANS(G230))*SIN(RADIANS(E238))+COS(RADIANS(G230))*COS(RADIANS(E238))*COS(RADIANS(N228))))</f>
        <v>#DIV/0!</v>
      </c>
      <c r="O230" t="e">
        <f>IF(DEGREES(ACOS(SIN(RADIANS(G230))*SIN(RADIANS(E238))+COS(RADIANS(G230))*COS(RADIANS(E238))*COS(RADIANS(O228))))&gt;90,0,$F$4*$F$5/E237^2*(SIN(RADIANS(G230))*SIN(RADIANS(E238))+COS(RADIANS(G230))*COS(RADIANS(E238))*COS(RADIANS(O228))))</f>
        <v>#DIV/0!</v>
      </c>
      <c r="P230" t="e">
        <f>IF(DEGREES(ACOS(SIN(RADIANS(G230))*SIN(RADIANS(E238))+COS(RADIANS(G230))*COS(RADIANS(E238))*COS(RADIANS(P228))))&gt;90,0,$F$4*$F$5/E237^2*(SIN(RADIANS(G230))*SIN(RADIANS(E238))+COS(RADIANS(G230))*COS(RADIANS(E238))*COS(RADIANS(P228))))</f>
        <v>#DIV/0!</v>
      </c>
      <c r="Q230" t="e">
        <f>IF(DEGREES(ACOS(SIN(RADIANS(G230))*SIN(RADIANS(E238))+COS(RADIANS(G230))*COS(RADIANS(E238))*COS(RADIANS(Q228))))&gt;90,0,$F$4*$F$5/E237^2*(SIN(RADIANS(G230))*SIN(RADIANS(E238))+COS(RADIANS(G230))*COS(RADIANS(E238))*COS(RADIANS(Q228))))</f>
        <v>#DIV/0!</v>
      </c>
      <c r="R230" t="e">
        <f>IF(DEGREES(ACOS(SIN(RADIANS(G230))*SIN(RADIANS(E238))+COS(RADIANS(G230))*COS(RADIANS(E238))*COS(RADIANS(R228))))&gt;90,0,$F$4*$F$5/E237^2*(SIN(RADIANS(G230))*SIN(RADIANS(E238))+COS(RADIANS(G230))*COS(RADIANS(E238))*COS(RADIANS(R228))))</f>
        <v>#DIV/0!</v>
      </c>
      <c r="S230" t="e">
        <f>IF(DEGREES(ACOS(SIN(RADIANS(G230))*SIN(RADIANS(E238))+COS(RADIANS(G230))*COS(RADIANS(E238))*COS(RADIANS(S228))))&gt;90,0,$F$4*$F$5/E237^2*(SIN(RADIANS(G230))*SIN(RADIANS(E238))+COS(RADIANS(G230))*COS(RADIANS(E238))*COS(RADIANS(S228))))</f>
        <v>#DIV/0!</v>
      </c>
      <c r="T230" t="e">
        <f>IF(DEGREES(ACOS(SIN(RADIANS(G230))*SIN(RADIANS(E238))+COS(RADIANS(G230))*COS(RADIANS(E238))*COS(RADIANS(T228))))&gt;90,0,$F$4*$F$5/E237^2*(SIN(RADIANS(G230))*SIN(RADIANS(E238))+COS(RADIANS(G230))*COS(RADIANS(E238))*COS(RADIANS(T228))))</f>
        <v>#DIV/0!</v>
      </c>
      <c r="U230" t="e">
        <f>IF(DEGREES(ACOS(SIN(RADIANS(G230))*SIN(RADIANS(E238))+COS(RADIANS(G230))*COS(RADIANS(E238))*COS(RADIANS(U228))))&gt;90,0,$F$4*$F$5/E237^2*(SIN(RADIANS(G230))*SIN(RADIANS(E238))+COS(RADIANS(G230))*COS(RADIANS(E238))*COS(RADIANS(U228))))</f>
        <v>#DIV/0!</v>
      </c>
      <c r="V230" t="e">
        <f>IF(DEGREES(ACOS(SIN(RADIANS(G230))*SIN(RADIANS(E238))+COS(RADIANS(G230))*COS(RADIANS(E238))*COS(RADIANS(V228))))&gt;90,0,$F$4*$F$5/E237^2*(SIN(RADIANS(G230))*SIN(RADIANS(E238))+COS(RADIANS(G230))*COS(RADIANS(E238))*COS(RADIANS(V228))))</f>
        <v>#DIV/0!</v>
      </c>
      <c r="W230" t="e">
        <f>IF(DEGREES(ACOS(SIN(RADIANS(G230))*SIN(RADIANS(E238))+COS(RADIANS(G230))*COS(RADIANS(E238))*COS(RADIANS(W228))))&gt;90,0,$F$4*$F$5/E237^2*(SIN(RADIANS(G230))*SIN(RADIANS(E238))+COS(RADIANS(G230))*COS(RADIANS(E238))*COS(RADIANS(W228))))</f>
        <v>#DIV/0!</v>
      </c>
      <c r="X230" t="e">
        <f>IF(DEGREES(ACOS(SIN(RADIANS(G230))*SIN(RADIANS(E238))+COS(RADIANS(G230))*COS(RADIANS(E238))*COS(RADIANS(X228))))&gt;90,0,$F$4*$F$5/E237^2*(SIN(RADIANS(G230))*SIN(RADIANS(E238))+COS(RADIANS(G230))*COS(RADIANS(E238))*COS(RADIANS(X228))))</f>
        <v>#DIV/0!</v>
      </c>
      <c r="Y230" t="e">
        <f>IF(DEGREES(ACOS(SIN(RADIANS(G230))*SIN(RADIANS(E238))+COS(RADIANS(G230))*COS(RADIANS(E238))*COS(RADIANS(Y228))))&gt;90,0,$F$4*$F$5/E237^2*(SIN(RADIANS(G230))*SIN(RADIANS(E238))+COS(RADIANS(G230))*COS(RADIANS(E238))*COS(RADIANS(Y228))))</f>
        <v>#DIV/0!</v>
      </c>
      <c r="Z230" t="e">
        <f>IF(DEGREES(ACOS(SIN(RADIANS(G230))*SIN(RADIANS(E238))+COS(RADIANS(G230))*COS(RADIANS(E238))*COS(RADIANS(Z228))))&gt;90,0,$F$4*$F$5/E237^2*(SIN(RADIANS(G230))*SIN(RADIANS(E238))+COS(RADIANS(G230))*COS(RADIANS(E238))*COS(RADIANS(Z228))))</f>
        <v>#DIV/0!</v>
      </c>
      <c r="AA230" t="e">
        <f>IF(DEGREES(ACOS(SIN(RADIANS(G230))*SIN(RADIANS(E238))+COS(RADIANS(G230))*COS(RADIANS(E238))*COS(RADIANS(AA228))))&gt;90,0,$F$4*$F$5/E237^2*(SIN(RADIANS(G230))*SIN(RADIANS(E238))+COS(RADIANS(G230))*COS(RADIANS(E238))*COS(RADIANS(AA228))))</f>
        <v>#DIV/0!</v>
      </c>
      <c r="AB230" t="e">
        <f>IF(DEGREES(ACOS(SIN(RADIANS(G230))*SIN(RADIANS(E238))+COS(RADIANS(G230))*COS(RADIANS(E238))*COS(RADIANS(AB228))))&gt;90,0,$F$4*$F$5/E237^2*(SIN(RADIANS(G230))*SIN(RADIANS(E238))+COS(RADIANS(G230))*COS(RADIANS(E238))*COS(RADIANS(AB228))))</f>
        <v>#DIV/0!</v>
      </c>
      <c r="AC230" t="e">
        <f>IF(DEGREES(ACOS(SIN(RADIANS(G230))*SIN(RADIANS(E238))+COS(RADIANS(G230))*COS(RADIANS(E238))*COS(RADIANS(AC228))))&gt;90,0,$F$4*$F$5/E237^2*(SIN(RADIANS(G230))*SIN(RADIANS(E238))+COS(RADIANS(G230))*COS(RADIANS(E238))*COS(RADIANS(AC228))))</f>
        <v>#DIV/0!</v>
      </c>
      <c r="AD230" t="e">
        <f>IF(DEGREES(ACOS(SIN(RADIANS(G230))*SIN(RADIANS(E238))+COS(RADIANS(G230))*COS(RADIANS(E238))*COS(RADIANS(AD228))))&gt;90,0,$F$4*$F$5/E237^2*(SIN(RADIANS(G230))*SIN(RADIANS(E238))+COS(RADIANS(G230))*COS(RADIANS(E238))*COS(RADIANS(AD228))))</f>
        <v>#DIV/0!</v>
      </c>
      <c r="AE230" t="e">
        <f>IF(DEGREES(ACOS(SIN(RADIANS(G230))*SIN(RADIANS(E238))+COS(RADIANS(G230))*COS(RADIANS(E238))*COS(RADIANS(AE228))))&gt;90,0,$F$4*$F$5/E237^2*(SIN(RADIANS(G230))*SIN(RADIANS(E238))+COS(RADIANS(G230))*COS(RADIANS(E238))*COS(RADIANS(AE228))))</f>
        <v>#DIV/0!</v>
      </c>
      <c r="AF230" t="e">
        <f>IF(DEGREES(ACOS(SIN(RADIANS(G230))*SIN(RADIANS(E238))+COS(RADIANS(G230))*COS(RADIANS(E238))*COS(RADIANS(AF228))))&gt;90,0,$F$4*$F$5/E237^2*(SIN(RADIANS(G230))*SIN(RADIANS(E238))+COS(RADIANS(G230))*COS(RADIANS(E238))*COS(RADIANS(AF228))))</f>
        <v>#DIV/0!</v>
      </c>
      <c r="AG230" t="e">
        <f>IF(DEGREES(ACOS(SIN(RADIANS(G230))*SIN(RADIANS(E238))+COS(RADIANS(G230))*COS(RADIANS(E238))*COS(RADIANS(AG228))))&gt;90,0,$F$4*$F$5/E237^2*(SIN(RADIANS(G230))*SIN(RADIANS(E238))+COS(RADIANS(G230))*COS(RADIANS(E238))*COS(RADIANS(AG228))))</f>
        <v>#DIV/0!</v>
      </c>
      <c r="AH230" t="e">
        <f>IF(DEGREES(ACOS(SIN(RADIANS(G230))*SIN(RADIANS(E238))+COS(RADIANS(G230))*COS(RADIANS(E238))*COS(RADIANS(AH228))))&gt;90,0,$F$4*$F$5/E237^2*(SIN(RADIANS(G230))*SIN(RADIANS(E238))+COS(RADIANS(G230))*COS(RADIANS(E238))*COS(RADIANS(AH228))))</f>
        <v>#DIV/0!</v>
      </c>
      <c r="AI230" t="e">
        <f>IF(DEGREES(ACOS(SIN(RADIANS(G230))*SIN(RADIANS(E238))+COS(RADIANS(G230))*COS(RADIANS(E238))*COS(RADIANS(AI228))))&gt;90,0,$F$4*$F$5/E237^2*(SIN(RADIANS(G230))*SIN(RADIANS(E238))+COS(RADIANS(G230))*COS(RADIANS(E238))*COS(RADIANS(AI228))))</f>
        <v>#DIV/0!</v>
      </c>
      <c r="AJ230" t="e">
        <f>IF(DEGREES(ACOS(SIN(RADIANS(G230))*SIN(RADIANS(E238))+COS(RADIANS(G230))*COS(RADIANS(E238))*COS(RADIANS(AJ228))))&gt;90,0,$F$4*$F$5/E237^2*(SIN(RADIANS(G230))*SIN(RADIANS(E238))+COS(RADIANS(G230))*COS(RADIANS(E238))*COS(RADIANS(AJ228))))</f>
        <v>#DIV/0!</v>
      </c>
      <c r="AK230" t="e">
        <f>IF(DEGREES(ACOS(SIN(RADIANS(G230))*SIN(RADIANS(E238))+COS(RADIANS(G230))*COS(RADIANS(E238))*COS(RADIANS(AK228))))&gt;90,0,$F$4*$F$5/E237^2*(SIN(RADIANS(G230))*SIN(RADIANS(E238))+COS(RADIANS(G230))*COS(RADIANS(E238))*COS(RADIANS(AK228))))</f>
        <v>#DIV/0!</v>
      </c>
      <c r="AL230" t="e">
        <f>IF(DEGREES(ACOS(SIN(RADIANS(G230))*SIN(RADIANS(E238))+COS(RADIANS(G230))*COS(RADIANS(E238))*COS(RADIANS(AL228))))&gt;90,0,$F$4*$F$5/E237^2*(SIN(RADIANS(G230))*SIN(RADIANS(E238))+COS(RADIANS(G230))*COS(RADIANS(E238))*COS(RADIANS(AL228))))</f>
        <v>#DIV/0!</v>
      </c>
      <c r="AM230" t="e">
        <f>IF(DEGREES(ACOS(SIN(RADIANS(G230))*SIN(RADIANS(E238))+COS(RADIANS(G230))*COS(RADIANS(E238))*COS(RADIANS(AM228))))&gt;90,0,$F$4*$F$5/E237^2*(SIN(RADIANS(G230))*SIN(RADIANS(E238))+COS(RADIANS(G230))*COS(RADIANS(E238))*COS(RADIANS(AM228))))</f>
        <v>#DIV/0!</v>
      </c>
      <c r="AN230" t="e">
        <f>IF(DEGREES(ACOS(SIN(RADIANS(G230))*SIN(RADIANS(E238))+COS(RADIANS(G230))*COS(RADIANS(E238))*COS(RADIANS(AN228))))&gt;90,0,$F$4*$F$5/E237^2*(SIN(RADIANS(G230))*SIN(RADIANS(E238))+COS(RADIANS(G230))*COS(RADIANS(E238))*COS(RADIANS(AN228))))</f>
        <v>#DIV/0!</v>
      </c>
      <c r="AO230" t="e">
        <f>IF(DEGREES(ACOS(SIN(RADIANS(G230))*SIN(RADIANS(E238))+COS(RADIANS(G230))*COS(RADIANS(E238))*COS(RADIANS(AO228))))&gt;90,0,$F$4*$F$5/E237^2*(SIN(RADIANS(G230))*SIN(RADIANS(E238))+COS(RADIANS(G230))*COS(RADIANS(E238))*COS(RADIANS(AO228))))</f>
        <v>#DIV/0!</v>
      </c>
      <c r="AP230" t="e">
        <f>IF(DEGREES(ACOS(SIN(RADIANS(G230))*SIN(RADIANS(E238))+COS(RADIANS(G230))*COS(RADIANS(E238))*COS(RADIANS(AP228))))&gt;90,0,$F$4*$F$5/E237^2*(SIN(RADIANS(G230))*SIN(RADIANS(E238))+COS(RADIANS(G230))*COS(RADIANS(E238))*COS(RADIANS(AP228))))</f>
        <v>#DIV/0!</v>
      </c>
      <c r="AQ230" t="e">
        <f>IF(DEGREES(ACOS(SIN(RADIANS(G230))*SIN(RADIANS(E238))+COS(RADIANS(G230))*COS(RADIANS(E238))*COS(RADIANS(AQ228))))&gt;90,0,$F$4*$F$5/E237^2*(SIN(RADIANS(G230))*SIN(RADIANS(E238))+COS(RADIANS(G230))*COS(RADIANS(E238))*COS(RADIANS(AQ228))))</f>
        <v>#DIV/0!</v>
      </c>
      <c r="AR230" t="e">
        <f>IF(DEGREES(ACOS(SIN(RADIANS(G230))*SIN(RADIANS(E238))+COS(RADIANS(G230))*COS(RADIANS(E238))*COS(RADIANS(AR228))))&gt;90,0,$F$4*$F$5/E237^2*(SIN(RADIANS(G230))*SIN(RADIANS(E238))+COS(RADIANS(G230))*COS(RADIANS(E238))*COS(RADIANS(AR228))))</f>
        <v>#DIV/0!</v>
      </c>
    </row>
    <row r="231" spans="2:44" x14ac:dyDescent="0.5">
      <c r="B231" t="s">
        <v>726</v>
      </c>
      <c r="E231" cm="1">
        <f t="array" ref="E231">INDEX($D$1751:$AM$1751,0,MATCH(E230-IF(E230&lt;360,0,360),$D$1700:$AM$1700,0))+IF(E230&gt;350,360,0)</f>
        <v>80</v>
      </c>
      <c r="G231">
        <v>80</v>
      </c>
      <c r="I231">
        <f>IF(DEGREES(ACOS(SIN(RADIANS(G231))*SIN(RADIANS(E238))+COS(RADIANS(G231))*COS(RADIANS(E238))*COS(RADIANS(I228))))&gt;90,0,$F$4*$F$5/E237^2*(SIN(RADIANS(G231))*SIN(RADIANS(E238))+COS(RADIANS(G231))*COS(RADIANS(E238))*COS(RADIANS(I228))))</f>
        <v>0</v>
      </c>
      <c r="J231">
        <f>IF(DEGREES(ACOS(SIN(RADIANS(G231))*SIN(RADIANS(E238))+COS(RADIANS(G231))*COS(RADIANS(E238))*COS(RADIANS(J228))))&gt;90,0,$F$4*$F$5/E237^2*(SIN(RADIANS(G231))*SIN(RADIANS(E238))+COS(RADIANS(G231))*COS(RADIANS(E238))*COS(RADIANS(J228))))</f>
        <v>0</v>
      </c>
      <c r="K231">
        <f>IF(DEGREES(ACOS(SIN(RADIANS(G231))*SIN(RADIANS(E238))+COS(RADIANS(G231))*COS(RADIANS(E238))*COS(RADIANS(K228))))&gt;90,0,$F$4*$F$5/E237^2*(SIN(RADIANS(G231))*SIN(RADIANS(E238))+COS(RADIANS(G231))*COS(RADIANS(E238))*COS(RADIANS(K228))))</f>
        <v>0</v>
      </c>
      <c r="L231">
        <f>IF(DEGREES(ACOS(SIN(RADIANS(G231))*SIN(RADIANS(E238))+COS(RADIANS(G231))*COS(RADIANS(E238))*COS(RADIANS(L228))))&gt;90,0,$F$4*$F$5/E237^2*(SIN(RADIANS(G231))*SIN(RADIANS(E238))+COS(RADIANS(G231))*COS(RADIANS(E238))*COS(RADIANS(L228))))</f>
        <v>0</v>
      </c>
      <c r="M231">
        <f>IF(DEGREES(ACOS(SIN(RADIANS(G231))*SIN(RADIANS(E238))+COS(RADIANS(G231))*COS(RADIANS(E238))*COS(RADIANS(M228))))&gt;90,0,$F$4*$F$5/E237^2*(SIN(RADIANS(G231))*SIN(RADIANS(E238))+COS(RADIANS(G231))*COS(RADIANS(E238))*COS(RADIANS(M228))))</f>
        <v>0</v>
      </c>
      <c r="N231">
        <f>IF(DEGREES(ACOS(SIN(RADIANS(G231))*SIN(RADIANS(E238))+COS(RADIANS(G231))*COS(RADIANS(E238))*COS(RADIANS(N228))))&gt;90,0,$F$4*$F$5/E237^2*(SIN(RADIANS(G231))*SIN(RADIANS(E238))+COS(RADIANS(G231))*COS(RADIANS(E238))*COS(RADIANS(N228))))</f>
        <v>0</v>
      </c>
      <c r="O231">
        <f>IF(DEGREES(ACOS(SIN(RADIANS(G231))*SIN(RADIANS(E238))+COS(RADIANS(G231))*COS(RADIANS(E238))*COS(RADIANS(O228))))&gt;90,0,$F$4*$F$5/E237^2*(SIN(RADIANS(G231))*SIN(RADIANS(E238))+COS(RADIANS(G231))*COS(RADIANS(E238))*COS(RADIANS(O228))))</f>
        <v>0</v>
      </c>
      <c r="P231">
        <f>IF(DEGREES(ACOS(SIN(RADIANS(G231))*SIN(RADIANS(E238))+COS(RADIANS(G231))*COS(RADIANS(E238))*COS(RADIANS(P228))))&gt;90,0,$F$4*$F$5/E237^2*(SIN(RADIANS(G231))*SIN(RADIANS(E238))+COS(RADIANS(G231))*COS(RADIANS(E238))*COS(RADIANS(P228))))</f>
        <v>0</v>
      </c>
      <c r="Q231">
        <f>IF(DEGREES(ACOS(SIN(RADIANS(G231))*SIN(RADIANS(E238))+COS(RADIANS(G231))*COS(RADIANS(E238))*COS(RADIANS(Q228))))&gt;90,0,$F$4*$F$5/E237^2*(SIN(RADIANS(G231))*SIN(RADIANS(E238))+COS(RADIANS(G231))*COS(RADIANS(E238))*COS(RADIANS(Q228))))</f>
        <v>0</v>
      </c>
      <c r="R231" t="e">
        <f>IF(DEGREES(ACOS(SIN(RADIANS(G231))*SIN(RADIANS(E238))+COS(RADIANS(G231))*COS(RADIANS(E238))*COS(RADIANS(R228))))&gt;90,0,$F$4*$F$5/E237^2*(SIN(RADIANS(G231))*SIN(RADIANS(E238))+COS(RADIANS(G231))*COS(RADIANS(E238))*COS(RADIANS(R228))))</f>
        <v>#DIV/0!</v>
      </c>
      <c r="S231" t="e">
        <f>IF(DEGREES(ACOS(SIN(RADIANS(G231))*SIN(RADIANS(E238))+COS(RADIANS(G231))*COS(RADIANS(E238))*COS(RADIANS(S228))))&gt;90,0,$F$4*$F$5/E237^2*(SIN(RADIANS(G231))*SIN(RADIANS(E238))+COS(RADIANS(G231))*COS(RADIANS(E238))*COS(RADIANS(S228))))</f>
        <v>#DIV/0!</v>
      </c>
      <c r="T231" t="e">
        <f>IF(DEGREES(ACOS(SIN(RADIANS(G231))*SIN(RADIANS(E238))+COS(RADIANS(G231))*COS(RADIANS(E238))*COS(RADIANS(T228))))&gt;90,0,$F$4*$F$5/E237^2*(SIN(RADIANS(G231))*SIN(RADIANS(E238))+COS(RADIANS(G231))*COS(RADIANS(E238))*COS(RADIANS(T228))))</f>
        <v>#DIV/0!</v>
      </c>
      <c r="U231" t="e">
        <f>IF(DEGREES(ACOS(SIN(RADIANS(G231))*SIN(RADIANS(E238))+COS(RADIANS(G231))*COS(RADIANS(E238))*COS(RADIANS(U228))))&gt;90,0,$F$4*$F$5/E237^2*(SIN(RADIANS(G231))*SIN(RADIANS(E238))+COS(RADIANS(G231))*COS(RADIANS(E238))*COS(RADIANS(U228))))</f>
        <v>#DIV/0!</v>
      </c>
      <c r="V231" t="e">
        <f>IF(DEGREES(ACOS(SIN(RADIANS(G231))*SIN(RADIANS(E238))+COS(RADIANS(G231))*COS(RADIANS(E238))*COS(RADIANS(V228))))&gt;90,0,$F$4*$F$5/E237^2*(SIN(RADIANS(G231))*SIN(RADIANS(E238))+COS(RADIANS(G231))*COS(RADIANS(E238))*COS(RADIANS(V228))))</f>
        <v>#DIV/0!</v>
      </c>
      <c r="W231" t="e">
        <f>IF(DEGREES(ACOS(SIN(RADIANS(G231))*SIN(RADIANS(E238))+COS(RADIANS(G231))*COS(RADIANS(E238))*COS(RADIANS(W228))))&gt;90,0,$F$4*$F$5/E237^2*(SIN(RADIANS(G231))*SIN(RADIANS(E238))+COS(RADIANS(G231))*COS(RADIANS(E238))*COS(RADIANS(W228))))</f>
        <v>#DIV/0!</v>
      </c>
      <c r="X231" t="e">
        <f>IF(DEGREES(ACOS(SIN(RADIANS(G231))*SIN(RADIANS(E238))+COS(RADIANS(G231))*COS(RADIANS(E238))*COS(RADIANS(X228))))&gt;90,0,$F$4*$F$5/E237^2*(SIN(RADIANS(G231))*SIN(RADIANS(E238))+COS(RADIANS(G231))*COS(RADIANS(E238))*COS(RADIANS(X228))))</f>
        <v>#DIV/0!</v>
      </c>
      <c r="Y231" t="e">
        <f>IF(DEGREES(ACOS(SIN(RADIANS(G231))*SIN(RADIANS(E238))+COS(RADIANS(G231))*COS(RADIANS(E238))*COS(RADIANS(Y228))))&gt;90,0,$F$4*$F$5/E237^2*(SIN(RADIANS(G231))*SIN(RADIANS(E238))+COS(RADIANS(G231))*COS(RADIANS(E238))*COS(RADIANS(Y228))))</f>
        <v>#DIV/0!</v>
      </c>
      <c r="Z231" t="e">
        <f>IF(DEGREES(ACOS(SIN(RADIANS(G231))*SIN(RADIANS(E238))+COS(RADIANS(G231))*COS(RADIANS(E238))*COS(RADIANS(Z228))))&gt;90,0,$F$4*$F$5/E237^2*(SIN(RADIANS(G231))*SIN(RADIANS(E238))+COS(RADIANS(G231))*COS(RADIANS(E238))*COS(RADIANS(Z228))))</f>
        <v>#DIV/0!</v>
      </c>
      <c r="AA231" t="e">
        <f>IF(DEGREES(ACOS(SIN(RADIANS(G231))*SIN(RADIANS(E238))+COS(RADIANS(G231))*COS(RADIANS(E238))*COS(RADIANS(AA228))))&gt;90,0,$F$4*$F$5/E237^2*(SIN(RADIANS(G231))*SIN(RADIANS(E238))+COS(RADIANS(G231))*COS(RADIANS(E238))*COS(RADIANS(AA228))))</f>
        <v>#DIV/0!</v>
      </c>
      <c r="AB231" t="e">
        <f>IF(DEGREES(ACOS(SIN(RADIANS(G231))*SIN(RADIANS(E238))+COS(RADIANS(G231))*COS(RADIANS(E238))*COS(RADIANS(AB228))))&gt;90,0,$F$4*$F$5/E237^2*(SIN(RADIANS(G231))*SIN(RADIANS(E238))+COS(RADIANS(G231))*COS(RADIANS(E238))*COS(RADIANS(AB228))))</f>
        <v>#DIV/0!</v>
      </c>
      <c r="AC231" t="e">
        <f>IF(DEGREES(ACOS(SIN(RADIANS(G231))*SIN(RADIANS(E238))+COS(RADIANS(G231))*COS(RADIANS(E238))*COS(RADIANS(AC228))))&gt;90,0,$F$4*$F$5/E237^2*(SIN(RADIANS(G231))*SIN(RADIANS(E238))+COS(RADIANS(G231))*COS(RADIANS(E238))*COS(RADIANS(AC228))))</f>
        <v>#DIV/0!</v>
      </c>
      <c r="AD231" t="e">
        <f>IF(DEGREES(ACOS(SIN(RADIANS(G231))*SIN(RADIANS(E238))+COS(RADIANS(G231))*COS(RADIANS(E238))*COS(RADIANS(AD228))))&gt;90,0,$F$4*$F$5/E237^2*(SIN(RADIANS(G231))*SIN(RADIANS(E238))+COS(RADIANS(G231))*COS(RADIANS(E238))*COS(RADIANS(AD228))))</f>
        <v>#DIV/0!</v>
      </c>
      <c r="AE231" t="e">
        <f>IF(DEGREES(ACOS(SIN(RADIANS(G231))*SIN(RADIANS(E238))+COS(RADIANS(G231))*COS(RADIANS(E238))*COS(RADIANS(AE228))))&gt;90,0,$F$4*$F$5/E237^2*(SIN(RADIANS(G231))*SIN(RADIANS(E238))+COS(RADIANS(G231))*COS(RADIANS(E238))*COS(RADIANS(AE228))))</f>
        <v>#DIV/0!</v>
      </c>
      <c r="AF231" t="e">
        <f>IF(DEGREES(ACOS(SIN(RADIANS(G231))*SIN(RADIANS(E238))+COS(RADIANS(G231))*COS(RADIANS(E238))*COS(RADIANS(AF228))))&gt;90,0,$F$4*$F$5/E237^2*(SIN(RADIANS(G231))*SIN(RADIANS(E238))+COS(RADIANS(G231))*COS(RADIANS(E238))*COS(RADIANS(AF228))))</f>
        <v>#DIV/0!</v>
      </c>
      <c r="AG231" t="e">
        <f>IF(DEGREES(ACOS(SIN(RADIANS(G231))*SIN(RADIANS(E238))+COS(RADIANS(G231))*COS(RADIANS(E238))*COS(RADIANS(AG228))))&gt;90,0,$F$4*$F$5/E237^2*(SIN(RADIANS(G231))*SIN(RADIANS(E238))+COS(RADIANS(G231))*COS(RADIANS(E238))*COS(RADIANS(AG228))))</f>
        <v>#DIV/0!</v>
      </c>
      <c r="AH231" t="e">
        <f>IF(DEGREES(ACOS(SIN(RADIANS(G231))*SIN(RADIANS(E238))+COS(RADIANS(G231))*COS(RADIANS(E238))*COS(RADIANS(AH228))))&gt;90,0,$F$4*$F$5/E237^2*(SIN(RADIANS(G231))*SIN(RADIANS(E238))+COS(RADIANS(G231))*COS(RADIANS(E238))*COS(RADIANS(AH228))))</f>
        <v>#DIV/0!</v>
      </c>
      <c r="AI231" t="e">
        <f>IF(DEGREES(ACOS(SIN(RADIANS(G231))*SIN(RADIANS(E238))+COS(RADIANS(G231))*COS(RADIANS(E238))*COS(RADIANS(AI228))))&gt;90,0,$F$4*$F$5/E237^2*(SIN(RADIANS(G231))*SIN(RADIANS(E238))+COS(RADIANS(G231))*COS(RADIANS(E238))*COS(RADIANS(AI228))))</f>
        <v>#DIV/0!</v>
      </c>
      <c r="AJ231" t="e">
        <f>IF(DEGREES(ACOS(SIN(RADIANS(G231))*SIN(RADIANS(E238))+COS(RADIANS(G231))*COS(RADIANS(E238))*COS(RADIANS(AJ228))))&gt;90,0,$F$4*$F$5/E237^2*(SIN(RADIANS(G231))*SIN(RADIANS(E238))+COS(RADIANS(G231))*COS(RADIANS(E238))*COS(RADIANS(AJ228))))</f>
        <v>#DIV/0!</v>
      </c>
      <c r="AK231">
        <f>IF(DEGREES(ACOS(SIN(RADIANS(G231))*SIN(RADIANS(E238))+COS(RADIANS(G231))*COS(RADIANS(E238))*COS(RADIANS(AK228))))&gt;90,0,$F$4*$F$5/E237^2*(SIN(RADIANS(G231))*SIN(RADIANS(E238))+COS(RADIANS(G231))*COS(RADIANS(E238))*COS(RADIANS(AK228))))</f>
        <v>0</v>
      </c>
      <c r="AL231">
        <f>IF(DEGREES(ACOS(SIN(RADIANS(G231))*SIN(RADIANS(E238))+COS(RADIANS(G231))*COS(RADIANS(E238))*COS(RADIANS(AL228))))&gt;90,0,$F$4*$F$5/E237^2*(SIN(RADIANS(G231))*SIN(RADIANS(E238))+COS(RADIANS(G231))*COS(RADIANS(E238))*COS(RADIANS(AL228))))</f>
        <v>0</v>
      </c>
      <c r="AM231">
        <f>IF(DEGREES(ACOS(SIN(RADIANS(G231))*SIN(RADIANS(E238))+COS(RADIANS(G231))*COS(RADIANS(E238))*COS(RADIANS(AM228))))&gt;90,0,$F$4*$F$5/E237^2*(SIN(RADIANS(G231))*SIN(RADIANS(E238))+COS(RADIANS(G231))*COS(RADIANS(E238))*COS(RADIANS(AM228))))</f>
        <v>0</v>
      </c>
      <c r="AN231">
        <f>IF(DEGREES(ACOS(SIN(RADIANS(G231))*SIN(RADIANS(E238))+COS(RADIANS(G231))*COS(RADIANS(E238))*COS(RADIANS(AN228))))&gt;90,0,$F$4*$F$5/E237^2*(SIN(RADIANS(G231))*SIN(RADIANS(E238))+COS(RADIANS(G231))*COS(RADIANS(E238))*COS(RADIANS(AN228))))</f>
        <v>0</v>
      </c>
      <c r="AO231">
        <f>IF(DEGREES(ACOS(SIN(RADIANS(G231))*SIN(RADIANS(E238))+COS(RADIANS(G231))*COS(RADIANS(E238))*COS(RADIANS(AO228))))&gt;90,0,$F$4*$F$5/E237^2*(SIN(RADIANS(G231))*SIN(RADIANS(E238))+COS(RADIANS(G231))*COS(RADIANS(E238))*COS(RADIANS(AO228))))</f>
        <v>0</v>
      </c>
      <c r="AP231">
        <f>IF(DEGREES(ACOS(SIN(RADIANS(G231))*SIN(RADIANS(E238))+COS(RADIANS(G231))*COS(RADIANS(E238))*COS(RADIANS(AP228))))&gt;90,0,$F$4*$F$5/E237^2*(SIN(RADIANS(G231))*SIN(RADIANS(E238))+COS(RADIANS(G231))*COS(RADIANS(E238))*COS(RADIANS(AP228))))</f>
        <v>0</v>
      </c>
      <c r="AQ231">
        <f>IF(DEGREES(ACOS(SIN(RADIANS(G231))*SIN(RADIANS(E238))+COS(RADIANS(G231))*COS(RADIANS(E238))*COS(RADIANS(AQ228))))&gt;90,0,$F$4*$F$5/E237^2*(SIN(RADIANS(G231))*SIN(RADIANS(E238))+COS(RADIANS(G231))*COS(RADIANS(E238))*COS(RADIANS(AQ228))))</f>
        <v>0</v>
      </c>
      <c r="AR231">
        <f>IF(DEGREES(ACOS(SIN(RADIANS(G231))*SIN(RADIANS(E238))+COS(RADIANS(G231))*COS(RADIANS(E238))*COS(RADIANS(AR228))))&gt;90,0,$F$4*$F$5/E237^2*(SIN(RADIANS(G231))*SIN(RADIANS(E238))+COS(RADIANS(G231))*COS(RADIANS(E238))*COS(RADIANS(AR228))))</f>
        <v>0</v>
      </c>
    </row>
    <row r="232" spans="2:44" x14ac:dyDescent="0.5">
      <c r="B232" s="40" t="s">
        <v>781</v>
      </c>
      <c r="E232">
        <f>IF(E231-$F$13&lt;0,E231-$F$13+360,IF(E231-$F$13&gt;360,E231-$F$13-360,E231-$F$13))</f>
        <v>170</v>
      </c>
      <c r="G232">
        <v>70</v>
      </c>
      <c r="I232">
        <f>IF(DEGREES(ACOS(SIN(RADIANS(G232))*SIN(RADIANS(E238))+COS(RADIANS(G232))*COS(RADIANS(E238))*COS(RADIANS(I228))))&gt;90,0,$F$4*$F$5/E237^2*(SIN(RADIANS(G232))*SIN(RADIANS(E238))+COS(RADIANS(G232))*COS(RADIANS(E238))*COS(RADIANS(I228))))</f>
        <v>0</v>
      </c>
      <c r="J232">
        <f>IF(DEGREES(ACOS(SIN(RADIANS(G232))*SIN(RADIANS(E238))+COS(RADIANS(G232))*COS(RADIANS(E238))*COS(RADIANS(J228))))&gt;90,0,$F$4*$F$5/E237^2*(SIN(RADIANS(G232))*SIN(RADIANS(E238))+COS(RADIANS(G232))*COS(RADIANS(E238))*COS(RADIANS(J228))))</f>
        <v>0</v>
      </c>
      <c r="K232">
        <f>IF(DEGREES(ACOS(SIN(RADIANS(G232))*SIN(RADIANS(E238))+COS(RADIANS(G232))*COS(RADIANS(E238))*COS(RADIANS(K228))))&gt;90,0,$F$4*$F$5/E237^2*(SIN(RADIANS(G232))*SIN(RADIANS(E238))+COS(RADIANS(G232))*COS(RADIANS(E238))*COS(RADIANS(K228))))</f>
        <v>0</v>
      </c>
      <c r="L232">
        <f>IF(DEGREES(ACOS(SIN(RADIANS(G232))*SIN(RADIANS(E238))+COS(RADIANS(G232))*COS(RADIANS(E238))*COS(RADIANS(L228))))&gt;90,0,$F$4*$F$5/E237^2*(SIN(RADIANS(G232))*SIN(RADIANS(E238))+COS(RADIANS(G232))*COS(RADIANS(E238))*COS(RADIANS(L228))))</f>
        <v>0</v>
      </c>
      <c r="M232">
        <f>IF(DEGREES(ACOS(SIN(RADIANS(G232))*SIN(RADIANS(E238))+COS(RADIANS(G232))*COS(RADIANS(E238))*COS(RADIANS(M228))))&gt;90,0,$F$4*$F$5/E237^2*(SIN(RADIANS(G232))*SIN(RADIANS(E238))+COS(RADIANS(G232))*COS(RADIANS(E238))*COS(RADIANS(M228))))</f>
        <v>0</v>
      </c>
      <c r="N232">
        <f>IF(DEGREES(ACOS(SIN(RADIANS(G232))*SIN(RADIANS(E238))+COS(RADIANS(G232))*COS(RADIANS(E238))*COS(RADIANS(N228))))&gt;90,0,$F$4*$F$5/E237^2*(SIN(RADIANS(G232))*SIN(RADIANS(E238))+COS(RADIANS(G232))*COS(RADIANS(E238))*COS(RADIANS(N228))))</f>
        <v>0</v>
      </c>
      <c r="O232">
        <f>IF(DEGREES(ACOS(SIN(RADIANS(G232))*SIN(RADIANS(E238))+COS(RADIANS(G232))*COS(RADIANS(E238))*COS(RADIANS(O228))))&gt;90,0,$F$4*$F$5/E237^2*(SIN(RADIANS(G232))*SIN(RADIANS(E238))+COS(RADIANS(G232))*COS(RADIANS(E238))*COS(RADIANS(O228))))</f>
        <v>0</v>
      </c>
      <c r="P232">
        <f>IF(DEGREES(ACOS(SIN(RADIANS(G232))*SIN(RADIANS(E238))+COS(RADIANS(G232))*COS(RADIANS(E238))*COS(RADIANS(P228))))&gt;90,0,$F$4*$F$5/E237^2*(SIN(RADIANS(G232))*SIN(RADIANS(E238))+COS(RADIANS(G232))*COS(RADIANS(E238))*COS(RADIANS(P228))))</f>
        <v>0</v>
      </c>
      <c r="Q232">
        <f>IF(DEGREES(ACOS(SIN(RADIANS(G232))*SIN(RADIANS(E238))+COS(RADIANS(G232))*COS(RADIANS(E238))*COS(RADIANS(Q228))))&gt;90,0,$F$4*$F$5/E237^2*(SIN(RADIANS(G232))*SIN(RADIANS(E238))+COS(RADIANS(G232))*COS(RADIANS(E238))*COS(RADIANS(Q228))))</f>
        <v>0</v>
      </c>
      <c r="R232" t="e">
        <f>IF(DEGREES(ACOS(SIN(RADIANS(G232))*SIN(RADIANS(E238))+COS(RADIANS(G232))*COS(RADIANS(E238))*COS(RADIANS(R228))))&gt;90,0,$F$4*$F$5/E237^2*(SIN(RADIANS(G232))*SIN(RADIANS(E238))+COS(RADIANS(G232))*COS(RADIANS(E238))*COS(RADIANS(R228))))</f>
        <v>#DIV/0!</v>
      </c>
      <c r="S232" t="e">
        <f>IF(DEGREES(ACOS(SIN(RADIANS(G232))*SIN(RADIANS(E238))+COS(RADIANS(G232))*COS(RADIANS(E238))*COS(RADIANS(S228))))&gt;90,0,$F$4*$F$5/E237^2*(SIN(RADIANS(G232))*SIN(RADIANS(E238))+COS(RADIANS(G232))*COS(RADIANS(E238))*COS(RADIANS(S228))))</f>
        <v>#DIV/0!</v>
      </c>
      <c r="T232" t="e">
        <f>IF(DEGREES(ACOS(SIN(RADIANS(G232))*SIN(RADIANS(E238))+COS(RADIANS(G232))*COS(RADIANS(E238))*COS(RADIANS(T228))))&gt;90,0,$F$4*$F$5/E237^2*(SIN(RADIANS(G232))*SIN(RADIANS(E238))+COS(RADIANS(G232))*COS(RADIANS(E238))*COS(RADIANS(T228))))</f>
        <v>#DIV/0!</v>
      </c>
      <c r="U232" t="e">
        <f>IF(DEGREES(ACOS(SIN(RADIANS(G232))*SIN(RADIANS(E238))+COS(RADIANS(G232))*COS(RADIANS(E238))*COS(RADIANS(U228))))&gt;90,0,$F$4*$F$5/E237^2*(SIN(RADIANS(G232))*SIN(RADIANS(E238))+COS(RADIANS(G232))*COS(RADIANS(E238))*COS(RADIANS(U228))))</f>
        <v>#DIV/0!</v>
      </c>
      <c r="V232" t="e">
        <f>IF(DEGREES(ACOS(SIN(RADIANS(G232))*SIN(RADIANS(E238))+COS(RADIANS(G232))*COS(RADIANS(E238))*COS(RADIANS(V228))))&gt;90,0,$F$4*$F$5/E237^2*(SIN(RADIANS(G232))*SIN(RADIANS(E238))+COS(RADIANS(G232))*COS(RADIANS(E238))*COS(RADIANS(V228))))</f>
        <v>#DIV/0!</v>
      </c>
      <c r="W232" t="e">
        <f>IF(DEGREES(ACOS(SIN(RADIANS(G232))*SIN(RADIANS(E238))+COS(RADIANS(G232))*COS(RADIANS(E238))*COS(RADIANS(W228))))&gt;90,0,$F$4*$F$5/E237^2*(SIN(RADIANS(G232))*SIN(RADIANS(E238))+COS(RADIANS(G232))*COS(RADIANS(E238))*COS(RADIANS(W228))))</f>
        <v>#DIV/0!</v>
      </c>
      <c r="X232" t="e">
        <f>IF(DEGREES(ACOS(SIN(RADIANS(G232))*SIN(RADIANS(E238))+COS(RADIANS(G232))*COS(RADIANS(E238))*COS(RADIANS(X228))))&gt;90,0,$F$4*$F$5/E237^2*(SIN(RADIANS(G232))*SIN(RADIANS(E238))+COS(RADIANS(G232))*COS(RADIANS(E238))*COS(RADIANS(X228))))</f>
        <v>#DIV/0!</v>
      </c>
      <c r="Y232" t="e">
        <f>IF(DEGREES(ACOS(SIN(RADIANS(G232))*SIN(RADIANS(E238))+COS(RADIANS(G232))*COS(RADIANS(E238))*COS(RADIANS(Y228))))&gt;90,0,$F$4*$F$5/E237^2*(SIN(RADIANS(G232))*SIN(RADIANS(E238))+COS(RADIANS(G232))*COS(RADIANS(E238))*COS(RADIANS(Y228))))</f>
        <v>#DIV/0!</v>
      </c>
      <c r="Z232" t="e">
        <f>IF(DEGREES(ACOS(SIN(RADIANS(G232))*SIN(RADIANS(E238))+COS(RADIANS(G232))*COS(RADIANS(E238))*COS(RADIANS(Z228))))&gt;90,0,$F$4*$F$5/E237^2*(SIN(RADIANS(G232))*SIN(RADIANS(E238))+COS(RADIANS(G232))*COS(RADIANS(E238))*COS(RADIANS(Z228))))</f>
        <v>#DIV/0!</v>
      </c>
      <c r="AA232" t="e">
        <f>IF(DEGREES(ACOS(SIN(RADIANS(G232))*SIN(RADIANS(E238))+COS(RADIANS(G232))*COS(RADIANS(E238))*COS(RADIANS(AA228))))&gt;90,0,$F$4*$F$5/E237^2*(SIN(RADIANS(G232))*SIN(RADIANS(E238))+COS(RADIANS(G232))*COS(RADIANS(E238))*COS(RADIANS(AA228))))</f>
        <v>#DIV/0!</v>
      </c>
      <c r="AB232" t="e">
        <f>IF(DEGREES(ACOS(SIN(RADIANS(G232))*SIN(RADIANS(E238))+COS(RADIANS(G232))*COS(RADIANS(E238))*COS(RADIANS(AB228))))&gt;90,0,$F$4*$F$5/E237^2*(SIN(RADIANS(G232))*SIN(RADIANS(E238))+COS(RADIANS(G232))*COS(RADIANS(E238))*COS(RADIANS(AB228))))</f>
        <v>#DIV/0!</v>
      </c>
      <c r="AC232" t="e">
        <f>IF(DEGREES(ACOS(SIN(RADIANS(G232))*SIN(RADIANS(E238))+COS(RADIANS(G232))*COS(RADIANS(E238))*COS(RADIANS(AC228))))&gt;90,0,$F$4*$F$5/E237^2*(SIN(RADIANS(G232))*SIN(RADIANS(E238))+COS(RADIANS(G232))*COS(RADIANS(E238))*COS(RADIANS(AC228))))</f>
        <v>#DIV/0!</v>
      </c>
      <c r="AD232" t="e">
        <f>IF(DEGREES(ACOS(SIN(RADIANS(G232))*SIN(RADIANS(E238))+COS(RADIANS(G232))*COS(RADIANS(E238))*COS(RADIANS(AD228))))&gt;90,0,$F$4*$F$5/E237^2*(SIN(RADIANS(G232))*SIN(RADIANS(E238))+COS(RADIANS(G232))*COS(RADIANS(E238))*COS(RADIANS(AD228))))</f>
        <v>#DIV/0!</v>
      </c>
      <c r="AE232" t="e">
        <f>IF(DEGREES(ACOS(SIN(RADIANS(G232))*SIN(RADIANS(E238))+COS(RADIANS(G232))*COS(RADIANS(E238))*COS(RADIANS(AE228))))&gt;90,0,$F$4*$F$5/E237^2*(SIN(RADIANS(G232))*SIN(RADIANS(E238))+COS(RADIANS(G232))*COS(RADIANS(E238))*COS(RADIANS(AE228))))</f>
        <v>#DIV/0!</v>
      </c>
      <c r="AF232" t="e">
        <f>IF(DEGREES(ACOS(SIN(RADIANS(G232))*SIN(RADIANS(E238))+COS(RADIANS(G232))*COS(RADIANS(E238))*COS(RADIANS(AF228))))&gt;90,0,$F$4*$F$5/E237^2*(SIN(RADIANS(G232))*SIN(RADIANS(E238))+COS(RADIANS(G232))*COS(RADIANS(E238))*COS(RADIANS(AF228))))</f>
        <v>#DIV/0!</v>
      </c>
      <c r="AG232" t="e">
        <f>IF(DEGREES(ACOS(SIN(RADIANS(G232))*SIN(RADIANS(E238))+COS(RADIANS(G232))*COS(RADIANS(E238))*COS(RADIANS(AG228))))&gt;90,0,$F$4*$F$5/E237^2*(SIN(RADIANS(G232))*SIN(RADIANS(E238))+COS(RADIANS(G232))*COS(RADIANS(E238))*COS(RADIANS(AG228))))</f>
        <v>#DIV/0!</v>
      </c>
      <c r="AH232" t="e">
        <f>IF(DEGREES(ACOS(SIN(RADIANS(G232))*SIN(RADIANS(E238))+COS(RADIANS(G232))*COS(RADIANS(E238))*COS(RADIANS(AH228))))&gt;90,0,$F$4*$F$5/E237^2*(SIN(RADIANS(G232))*SIN(RADIANS(E238))+COS(RADIANS(G232))*COS(RADIANS(E238))*COS(RADIANS(AH228))))</f>
        <v>#DIV/0!</v>
      </c>
      <c r="AI232" t="e">
        <f>IF(DEGREES(ACOS(SIN(RADIANS(G232))*SIN(RADIANS(E238))+COS(RADIANS(G232))*COS(RADIANS(E238))*COS(RADIANS(AI228))))&gt;90,0,$F$4*$F$5/E237^2*(SIN(RADIANS(G232))*SIN(RADIANS(E238))+COS(RADIANS(G232))*COS(RADIANS(E238))*COS(RADIANS(AI228))))</f>
        <v>#DIV/0!</v>
      </c>
      <c r="AJ232" t="e">
        <f>IF(DEGREES(ACOS(SIN(RADIANS(G232))*SIN(RADIANS(E238))+COS(RADIANS(G232))*COS(RADIANS(E238))*COS(RADIANS(AJ228))))&gt;90,0,$F$4*$F$5/E237^2*(SIN(RADIANS(G232))*SIN(RADIANS(E238))+COS(RADIANS(G232))*COS(RADIANS(E238))*COS(RADIANS(AJ228))))</f>
        <v>#DIV/0!</v>
      </c>
      <c r="AK232">
        <f>IF(DEGREES(ACOS(SIN(RADIANS(G232))*SIN(RADIANS(E238))+COS(RADIANS(G232))*COS(RADIANS(E238))*COS(RADIANS(AK228))))&gt;90,0,$F$4*$F$5/E237^2*(SIN(RADIANS(G232))*SIN(RADIANS(E238))+COS(RADIANS(G232))*COS(RADIANS(E238))*COS(RADIANS(AK228))))</f>
        <v>0</v>
      </c>
      <c r="AL232">
        <f>IF(DEGREES(ACOS(SIN(RADIANS(G232))*SIN(RADIANS(E238))+COS(RADIANS(G232))*COS(RADIANS(E238))*COS(RADIANS(AL228))))&gt;90,0,$F$4*$F$5/E237^2*(SIN(RADIANS(G232))*SIN(RADIANS(E238))+COS(RADIANS(G232))*COS(RADIANS(E238))*COS(RADIANS(AL228))))</f>
        <v>0</v>
      </c>
      <c r="AM232">
        <f>IF(DEGREES(ACOS(SIN(RADIANS(G232))*SIN(RADIANS(E238))+COS(RADIANS(G232))*COS(RADIANS(E238))*COS(RADIANS(AM228))))&gt;90,0,$F$4*$F$5/E237^2*(SIN(RADIANS(G232))*SIN(RADIANS(E238))+COS(RADIANS(G232))*COS(RADIANS(E238))*COS(RADIANS(AM228))))</f>
        <v>0</v>
      </c>
      <c r="AN232">
        <f>IF(DEGREES(ACOS(SIN(RADIANS(G232))*SIN(RADIANS(E238))+COS(RADIANS(G232))*COS(RADIANS(E238))*COS(RADIANS(AN228))))&gt;90,0,$F$4*$F$5/E237^2*(SIN(RADIANS(G232))*SIN(RADIANS(E238))+COS(RADIANS(G232))*COS(RADIANS(E238))*COS(RADIANS(AN228))))</f>
        <v>0</v>
      </c>
      <c r="AO232">
        <f>IF(DEGREES(ACOS(SIN(RADIANS(G232))*SIN(RADIANS(E238))+COS(RADIANS(G232))*COS(RADIANS(E238))*COS(RADIANS(AO228))))&gt;90,0,$F$4*$F$5/E237^2*(SIN(RADIANS(G232))*SIN(RADIANS(E238))+COS(RADIANS(G232))*COS(RADIANS(E238))*COS(RADIANS(AO228))))</f>
        <v>0</v>
      </c>
      <c r="AP232">
        <f>IF(DEGREES(ACOS(SIN(RADIANS(G232))*SIN(RADIANS(E238))+COS(RADIANS(G232))*COS(RADIANS(E238))*COS(RADIANS(AP228))))&gt;90,0,$F$4*$F$5/E237^2*(SIN(RADIANS(G232))*SIN(RADIANS(E238))+COS(RADIANS(G232))*COS(RADIANS(E238))*COS(RADIANS(AP228))))</f>
        <v>0</v>
      </c>
      <c r="AQ232">
        <f>IF(DEGREES(ACOS(SIN(RADIANS(G232))*SIN(RADIANS(E238))+COS(RADIANS(G232))*COS(RADIANS(E238))*COS(RADIANS(AQ228))))&gt;90,0,$F$4*$F$5/E237^2*(SIN(RADIANS(G232))*SIN(RADIANS(E238))+COS(RADIANS(G232))*COS(RADIANS(E238))*COS(RADIANS(AQ228))))</f>
        <v>0</v>
      </c>
      <c r="AR232">
        <f>IF(DEGREES(ACOS(SIN(RADIANS(G232))*SIN(RADIANS(E238))+COS(RADIANS(G232))*COS(RADIANS(E238))*COS(RADIANS(AR228))))&gt;90,0,$F$4*$F$5/E237^2*(SIN(RADIANS(G232))*SIN(RADIANS(E238))+COS(RADIANS(G232))*COS(RADIANS(E238))*COS(RADIANS(AR228))))</f>
        <v>0</v>
      </c>
    </row>
    <row r="233" spans="2:44" x14ac:dyDescent="0.5">
      <c r="B233" s="40" t="s">
        <v>727</v>
      </c>
      <c r="E233">
        <f>IF(E230&lt;360,E230/360,(E230-360)/360)</f>
        <v>0.22222222222222221</v>
      </c>
      <c r="G233">
        <v>60</v>
      </c>
      <c r="I233">
        <f>IF(DEGREES(ACOS(SIN(RADIANS(G233))*SIN(RADIANS(E238))+COS(RADIANS(G233))*COS(RADIANS(E238))*COS(RADIANS(I228))))&gt;90,0,$F$4*$F$5/E237^2*(SIN(RADIANS(G233))*SIN(RADIANS(E238))+COS(RADIANS(G233))*COS(RADIANS(E238))*COS(RADIANS(I228))))</f>
        <v>0</v>
      </c>
      <c r="J233">
        <f>IF(DEGREES(ACOS(SIN(RADIANS(G233))*SIN(RADIANS(E238))+COS(RADIANS(G233))*COS(RADIANS(E238))*COS(RADIANS(J228))))&gt;90,0,$F$4*$F$5/E237^2*(SIN(RADIANS(G233))*SIN(RADIANS(E238))+COS(RADIANS(G233))*COS(RADIANS(E238))*COS(RADIANS(J228))))</f>
        <v>0</v>
      </c>
      <c r="K233">
        <f>IF(DEGREES(ACOS(SIN(RADIANS(G233))*SIN(RADIANS(E238))+COS(RADIANS(G233))*COS(RADIANS(E238))*COS(RADIANS(K228))))&gt;90,0,$F$4*$F$5/E237^2*(SIN(RADIANS(G233))*SIN(RADIANS(E238))+COS(RADIANS(G233))*COS(RADIANS(E238))*COS(RADIANS(K228))))</f>
        <v>0</v>
      </c>
      <c r="L233">
        <f>IF(DEGREES(ACOS(SIN(RADIANS(G233))*SIN(RADIANS(E238))+COS(RADIANS(G233))*COS(RADIANS(E238))*COS(RADIANS(L228))))&gt;90,0,$F$4*$F$5/E237^2*(SIN(RADIANS(G233))*SIN(RADIANS(E238))+COS(RADIANS(G233))*COS(RADIANS(E238))*COS(RADIANS(L228))))</f>
        <v>0</v>
      </c>
      <c r="M233">
        <f>IF(DEGREES(ACOS(SIN(RADIANS(G233))*SIN(RADIANS(E238))+COS(RADIANS(G233))*COS(RADIANS(E238))*COS(RADIANS(M228))))&gt;90,0,$F$4*$F$5/E237^2*(SIN(RADIANS(G233))*SIN(RADIANS(E238))+COS(RADIANS(G233))*COS(RADIANS(E238))*COS(RADIANS(M228))))</f>
        <v>0</v>
      </c>
      <c r="N233">
        <f>IF(DEGREES(ACOS(SIN(RADIANS(G233))*SIN(RADIANS(E238))+COS(RADIANS(G233))*COS(RADIANS(E238))*COS(RADIANS(N228))))&gt;90,0,$F$4*$F$5/E237^2*(SIN(RADIANS(G233))*SIN(RADIANS(E238))+COS(RADIANS(G233))*COS(RADIANS(E238))*COS(RADIANS(N228))))</f>
        <v>0</v>
      </c>
      <c r="O233">
        <f>IF(DEGREES(ACOS(SIN(RADIANS(G233))*SIN(RADIANS(E238))+COS(RADIANS(G233))*COS(RADIANS(E238))*COS(RADIANS(O228))))&gt;90,0,$F$4*$F$5/E237^2*(SIN(RADIANS(G233))*SIN(RADIANS(E238))+COS(RADIANS(G233))*COS(RADIANS(E238))*COS(RADIANS(O228))))</f>
        <v>0</v>
      </c>
      <c r="P233">
        <f>IF(DEGREES(ACOS(SIN(RADIANS(G233))*SIN(RADIANS(E238))+COS(RADIANS(G233))*COS(RADIANS(E238))*COS(RADIANS(P228))))&gt;90,0,$F$4*$F$5/E237^2*(SIN(RADIANS(G233))*SIN(RADIANS(E238))+COS(RADIANS(G233))*COS(RADIANS(E238))*COS(RADIANS(P228))))</f>
        <v>0</v>
      </c>
      <c r="Q233">
        <f>IF(DEGREES(ACOS(SIN(RADIANS(G233))*SIN(RADIANS(E238))+COS(RADIANS(G233))*COS(RADIANS(E238))*COS(RADIANS(Q228))))&gt;90,0,$F$4*$F$5/E237^2*(SIN(RADIANS(G233))*SIN(RADIANS(E238))+COS(RADIANS(G233))*COS(RADIANS(E238))*COS(RADIANS(Q228))))</f>
        <v>0</v>
      </c>
      <c r="R233" t="e">
        <f>IF(DEGREES(ACOS(SIN(RADIANS(G233))*SIN(RADIANS(E238))+COS(RADIANS(G233))*COS(RADIANS(E238))*COS(RADIANS(R228))))&gt;90,0,$F$4*$F$5/E237^2*(SIN(RADIANS(G233))*SIN(RADIANS(E238))+COS(RADIANS(G233))*COS(RADIANS(E238))*COS(RADIANS(R228))))</f>
        <v>#DIV/0!</v>
      </c>
      <c r="S233" t="e">
        <f>IF(DEGREES(ACOS(SIN(RADIANS(G233))*SIN(RADIANS(E238))+COS(RADIANS(G233))*COS(RADIANS(E238))*COS(RADIANS(S228))))&gt;90,0,$F$4*$F$5/E237^2*(SIN(RADIANS(G233))*SIN(RADIANS(E238))+COS(RADIANS(G233))*COS(RADIANS(E238))*COS(RADIANS(S228))))</f>
        <v>#DIV/0!</v>
      </c>
      <c r="T233" t="e">
        <f>IF(DEGREES(ACOS(SIN(RADIANS(G233))*SIN(RADIANS(E238))+COS(RADIANS(G233))*COS(RADIANS(E238))*COS(RADIANS(T228))))&gt;90,0,$F$4*$F$5/E237^2*(SIN(RADIANS(G233))*SIN(RADIANS(E238))+COS(RADIANS(G233))*COS(RADIANS(E238))*COS(RADIANS(T228))))</f>
        <v>#DIV/0!</v>
      </c>
      <c r="U233" t="e">
        <f>IF(DEGREES(ACOS(SIN(RADIANS(G233))*SIN(RADIANS(E238))+COS(RADIANS(G233))*COS(RADIANS(E238))*COS(RADIANS(U228))))&gt;90,0,$F$4*$F$5/E237^2*(SIN(RADIANS(G233))*SIN(RADIANS(E238))+COS(RADIANS(G233))*COS(RADIANS(E238))*COS(RADIANS(U228))))</f>
        <v>#DIV/0!</v>
      </c>
      <c r="V233" t="e">
        <f>IF(DEGREES(ACOS(SIN(RADIANS(G233))*SIN(RADIANS(E238))+COS(RADIANS(G233))*COS(RADIANS(E238))*COS(RADIANS(V228))))&gt;90,0,$F$4*$F$5/E237^2*(SIN(RADIANS(G233))*SIN(RADIANS(E238))+COS(RADIANS(G233))*COS(RADIANS(E238))*COS(RADIANS(V228))))</f>
        <v>#DIV/0!</v>
      </c>
      <c r="W233" t="e">
        <f>IF(DEGREES(ACOS(SIN(RADIANS(G233))*SIN(RADIANS(E238))+COS(RADIANS(G233))*COS(RADIANS(E238))*COS(RADIANS(W228))))&gt;90,0,$F$4*$F$5/E237^2*(SIN(RADIANS(G233))*SIN(RADIANS(E238))+COS(RADIANS(G233))*COS(RADIANS(E238))*COS(RADIANS(W228))))</f>
        <v>#DIV/0!</v>
      </c>
      <c r="X233" t="e">
        <f>IF(DEGREES(ACOS(SIN(RADIANS(G233))*SIN(RADIANS(E238))+COS(RADIANS(G233))*COS(RADIANS(E238))*COS(RADIANS(X228))))&gt;90,0,$F$4*$F$5/E237^2*(SIN(RADIANS(G233))*SIN(RADIANS(E238))+COS(RADIANS(G233))*COS(RADIANS(E238))*COS(RADIANS(X228))))</f>
        <v>#DIV/0!</v>
      </c>
      <c r="Y233" t="e">
        <f>IF(DEGREES(ACOS(SIN(RADIANS(G233))*SIN(RADIANS(E238))+COS(RADIANS(G233))*COS(RADIANS(E238))*COS(RADIANS(Y228))))&gt;90,0,$F$4*$F$5/E237^2*(SIN(RADIANS(G233))*SIN(RADIANS(E238))+COS(RADIANS(G233))*COS(RADIANS(E238))*COS(RADIANS(Y228))))</f>
        <v>#DIV/0!</v>
      </c>
      <c r="Z233" t="e">
        <f>IF(DEGREES(ACOS(SIN(RADIANS(G233))*SIN(RADIANS(E238))+COS(RADIANS(G233))*COS(RADIANS(E238))*COS(RADIANS(Z228))))&gt;90,0,$F$4*$F$5/E237^2*(SIN(RADIANS(G233))*SIN(RADIANS(E238))+COS(RADIANS(G233))*COS(RADIANS(E238))*COS(RADIANS(Z228))))</f>
        <v>#DIV/0!</v>
      </c>
      <c r="AA233" t="e">
        <f>IF(DEGREES(ACOS(SIN(RADIANS(G233))*SIN(RADIANS(E238))+COS(RADIANS(G233))*COS(RADIANS(E238))*COS(RADIANS(AA228))))&gt;90,0,$F$4*$F$5/E237^2*(SIN(RADIANS(G233))*SIN(RADIANS(E238))+COS(RADIANS(G233))*COS(RADIANS(E238))*COS(RADIANS(AA228))))</f>
        <v>#DIV/0!</v>
      </c>
      <c r="AB233" t="e">
        <f>IF(DEGREES(ACOS(SIN(RADIANS(G233))*SIN(RADIANS(E238))+COS(RADIANS(G233))*COS(RADIANS(E238))*COS(RADIANS(AB228))))&gt;90,0,$F$4*$F$5/E237^2*(SIN(RADIANS(G233))*SIN(RADIANS(E238))+COS(RADIANS(G233))*COS(RADIANS(E238))*COS(RADIANS(AB228))))</f>
        <v>#DIV/0!</v>
      </c>
      <c r="AC233" t="e">
        <f>IF(DEGREES(ACOS(SIN(RADIANS(G233))*SIN(RADIANS(E238))+COS(RADIANS(G233))*COS(RADIANS(E238))*COS(RADIANS(AC228))))&gt;90,0,$F$4*$F$5/E237^2*(SIN(RADIANS(G233))*SIN(RADIANS(E238))+COS(RADIANS(G233))*COS(RADIANS(E238))*COS(RADIANS(AC228))))</f>
        <v>#DIV/0!</v>
      </c>
      <c r="AD233" t="e">
        <f>IF(DEGREES(ACOS(SIN(RADIANS(G233))*SIN(RADIANS(E238))+COS(RADIANS(G233))*COS(RADIANS(E238))*COS(RADIANS(AD228))))&gt;90,0,$F$4*$F$5/E237^2*(SIN(RADIANS(G233))*SIN(RADIANS(E238))+COS(RADIANS(G233))*COS(RADIANS(E238))*COS(RADIANS(AD228))))</f>
        <v>#DIV/0!</v>
      </c>
      <c r="AE233" t="e">
        <f>IF(DEGREES(ACOS(SIN(RADIANS(G233))*SIN(RADIANS(E238))+COS(RADIANS(G233))*COS(RADIANS(E238))*COS(RADIANS(AE228))))&gt;90,0,$F$4*$F$5/E237^2*(SIN(RADIANS(G233))*SIN(RADIANS(E238))+COS(RADIANS(G233))*COS(RADIANS(E238))*COS(RADIANS(AE228))))</f>
        <v>#DIV/0!</v>
      </c>
      <c r="AF233" t="e">
        <f>IF(DEGREES(ACOS(SIN(RADIANS(G233))*SIN(RADIANS(E238))+COS(RADIANS(G233))*COS(RADIANS(E238))*COS(RADIANS(AF228))))&gt;90,0,$F$4*$F$5/E237^2*(SIN(RADIANS(G233))*SIN(RADIANS(E238))+COS(RADIANS(G233))*COS(RADIANS(E238))*COS(RADIANS(AF228))))</f>
        <v>#DIV/0!</v>
      </c>
      <c r="AG233" t="e">
        <f>IF(DEGREES(ACOS(SIN(RADIANS(G233))*SIN(RADIANS(E238))+COS(RADIANS(G233))*COS(RADIANS(E238))*COS(RADIANS(AG228))))&gt;90,0,$F$4*$F$5/E237^2*(SIN(RADIANS(G233))*SIN(RADIANS(E238))+COS(RADIANS(G233))*COS(RADIANS(E238))*COS(RADIANS(AG228))))</f>
        <v>#DIV/0!</v>
      </c>
      <c r="AH233" t="e">
        <f>IF(DEGREES(ACOS(SIN(RADIANS(G233))*SIN(RADIANS(E238))+COS(RADIANS(G233))*COS(RADIANS(E238))*COS(RADIANS(AH228))))&gt;90,0,$F$4*$F$5/E237^2*(SIN(RADIANS(G233))*SIN(RADIANS(E238))+COS(RADIANS(G233))*COS(RADIANS(E238))*COS(RADIANS(AH228))))</f>
        <v>#DIV/0!</v>
      </c>
      <c r="AI233" t="e">
        <f>IF(DEGREES(ACOS(SIN(RADIANS(G233))*SIN(RADIANS(E238))+COS(RADIANS(G233))*COS(RADIANS(E238))*COS(RADIANS(AI228))))&gt;90,0,$F$4*$F$5/E237^2*(SIN(RADIANS(G233))*SIN(RADIANS(E238))+COS(RADIANS(G233))*COS(RADIANS(E238))*COS(RADIANS(AI228))))</f>
        <v>#DIV/0!</v>
      </c>
      <c r="AJ233" t="e">
        <f>IF(DEGREES(ACOS(SIN(RADIANS(G233))*SIN(RADIANS(E238))+COS(RADIANS(G233))*COS(RADIANS(E238))*COS(RADIANS(AJ228))))&gt;90,0,$F$4*$F$5/E237^2*(SIN(RADIANS(G233))*SIN(RADIANS(E238))+COS(RADIANS(G233))*COS(RADIANS(E238))*COS(RADIANS(AJ228))))</f>
        <v>#DIV/0!</v>
      </c>
      <c r="AK233">
        <f>IF(DEGREES(ACOS(SIN(RADIANS(G233))*SIN(RADIANS(E238))+COS(RADIANS(G233))*COS(RADIANS(E238))*COS(RADIANS(AK228))))&gt;90,0,$F$4*$F$5/E237^2*(SIN(RADIANS(G233))*SIN(RADIANS(E238))+COS(RADIANS(G233))*COS(RADIANS(E238))*COS(RADIANS(AK228))))</f>
        <v>0</v>
      </c>
      <c r="AL233">
        <f>IF(DEGREES(ACOS(SIN(RADIANS(G233))*SIN(RADIANS(E238))+COS(RADIANS(G233))*COS(RADIANS(E238))*COS(RADIANS(AL228))))&gt;90,0,$F$4*$F$5/E237^2*(SIN(RADIANS(G233))*SIN(RADIANS(E238))+COS(RADIANS(G233))*COS(RADIANS(E238))*COS(RADIANS(AL228))))</f>
        <v>0</v>
      </c>
      <c r="AM233">
        <f>IF(DEGREES(ACOS(SIN(RADIANS(G233))*SIN(RADIANS(E238))+COS(RADIANS(G233))*COS(RADIANS(E238))*COS(RADIANS(AM228))))&gt;90,0,$F$4*$F$5/E237^2*(SIN(RADIANS(G233))*SIN(RADIANS(E238))+COS(RADIANS(G233))*COS(RADIANS(E238))*COS(RADIANS(AM228))))</f>
        <v>0</v>
      </c>
      <c r="AN233">
        <f>IF(DEGREES(ACOS(SIN(RADIANS(G233))*SIN(RADIANS(E238))+COS(RADIANS(G233))*COS(RADIANS(E238))*COS(RADIANS(AN228))))&gt;90,0,$F$4*$F$5/E237^2*(SIN(RADIANS(G233))*SIN(RADIANS(E238))+COS(RADIANS(G233))*COS(RADIANS(E238))*COS(RADIANS(AN228))))</f>
        <v>0</v>
      </c>
      <c r="AO233">
        <f>IF(DEGREES(ACOS(SIN(RADIANS(G233))*SIN(RADIANS(E238))+COS(RADIANS(G233))*COS(RADIANS(E238))*COS(RADIANS(AO228))))&gt;90,0,$F$4*$F$5/E237^2*(SIN(RADIANS(G233))*SIN(RADIANS(E238))+COS(RADIANS(G233))*COS(RADIANS(E238))*COS(RADIANS(AO228))))</f>
        <v>0</v>
      </c>
      <c r="AP233">
        <f>IF(DEGREES(ACOS(SIN(RADIANS(G233))*SIN(RADIANS(E238))+COS(RADIANS(G233))*COS(RADIANS(E238))*COS(RADIANS(AP228))))&gt;90,0,$F$4*$F$5/E237^2*(SIN(RADIANS(G233))*SIN(RADIANS(E238))+COS(RADIANS(G233))*COS(RADIANS(E238))*COS(RADIANS(AP228))))</f>
        <v>0</v>
      </c>
      <c r="AQ233">
        <f>IF(DEGREES(ACOS(SIN(RADIANS(G233))*SIN(RADIANS(E238))+COS(RADIANS(G233))*COS(RADIANS(E238))*COS(RADIANS(AQ228))))&gt;90,0,$F$4*$F$5/E237^2*(SIN(RADIANS(G233))*SIN(RADIANS(E238))+COS(RADIANS(G233))*COS(RADIANS(E238))*COS(RADIANS(AQ228))))</f>
        <v>0</v>
      </c>
      <c r="AR233">
        <f>IF(DEGREES(ACOS(SIN(RADIANS(G233))*SIN(RADIANS(E238))+COS(RADIANS(G233))*COS(RADIANS(E238))*COS(RADIANS(AR228))))&gt;90,0,$F$4*$F$5/E237^2*(SIN(RADIANS(G233))*SIN(RADIANS(E238))+COS(RADIANS(G233))*COS(RADIANS(E238))*COS(RADIANS(AR228))))</f>
        <v>0</v>
      </c>
    </row>
    <row r="234" spans="2:44" x14ac:dyDescent="0.5">
      <c r="B234" s="40" t="s">
        <v>782</v>
      </c>
      <c r="E234">
        <f>E233*$F$11</f>
        <v>0</v>
      </c>
      <c r="G234">
        <v>50</v>
      </c>
      <c r="I234">
        <f>IF(DEGREES(ACOS(SIN(RADIANS(G234))*SIN(RADIANS(E238))+COS(RADIANS(G234))*COS(RADIANS(E238))*COS(RADIANS(I228))))&gt;90,0,$F$4*$F$5/E237^2*(SIN(RADIANS(G234))*SIN(RADIANS(E238))+COS(RADIANS(G234))*COS(RADIANS(E238))*COS(RADIANS(I228))))</f>
        <v>0</v>
      </c>
      <c r="J234">
        <f>IF(DEGREES(ACOS(SIN(RADIANS(G234))*SIN(RADIANS(E238))+COS(RADIANS(G234))*COS(RADIANS(E238))*COS(RADIANS(J228))))&gt;90,0,$F$4*$F$5/E237^2*(SIN(RADIANS(G234))*SIN(RADIANS(E238))+COS(RADIANS(G234))*COS(RADIANS(E238))*COS(RADIANS(J228))))</f>
        <v>0</v>
      </c>
      <c r="K234">
        <f>IF(DEGREES(ACOS(SIN(RADIANS(G234))*SIN(RADIANS(E238))+COS(RADIANS(G234))*COS(RADIANS(E238))*COS(RADIANS(K228))))&gt;90,0,$F$4*$F$5/E237^2*(SIN(RADIANS(G234))*SIN(RADIANS(E238))+COS(RADIANS(G234))*COS(RADIANS(E238))*COS(RADIANS(K228))))</f>
        <v>0</v>
      </c>
      <c r="L234">
        <f>IF(DEGREES(ACOS(SIN(RADIANS(G234))*SIN(RADIANS(E238))+COS(RADIANS(G234))*COS(RADIANS(E238))*COS(RADIANS(L228))))&gt;90,0,$F$4*$F$5/E237^2*(SIN(RADIANS(G234))*SIN(RADIANS(E238))+COS(RADIANS(G234))*COS(RADIANS(E238))*COS(RADIANS(L228))))</f>
        <v>0</v>
      </c>
      <c r="M234">
        <f>IF(DEGREES(ACOS(SIN(RADIANS(G234))*SIN(RADIANS(E238))+COS(RADIANS(G234))*COS(RADIANS(E238))*COS(RADIANS(M228))))&gt;90,0,$F$4*$F$5/E237^2*(SIN(RADIANS(G234))*SIN(RADIANS(E238))+COS(RADIANS(G234))*COS(RADIANS(E238))*COS(RADIANS(M228))))</f>
        <v>0</v>
      </c>
      <c r="N234">
        <f>IF(DEGREES(ACOS(SIN(RADIANS(G234))*SIN(RADIANS(E238))+COS(RADIANS(G234))*COS(RADIANS(E238))*COS(RADIANS(N228))))&gt;90,0,$F$4*$F$5/E237^2*(SIN(RADIANS(G234))*SIN(RADIANS(E238))+COS(RADIANS(G234))*COS(RADIANS(E238))*COS(RADIANS(N228))))</f>
        <v>0</v>
      </c>
      <c r="O234">
        <f>IF(DEGREES(ACOS(SIN(RADIANS(G234))*SIN(RADIANS(E238))+COS(RADIANS(G234))*COS(RADIANS(E238))*COS(RADIANS(O228))))&gt;90,0,$F$4*$F$5/E237^2*(SIN(RADIANS(G234))*SIN(RADIANS(E238))+COS(RADIANS(G234))*COS(RADIANS(E238))*COS(RADIANS(O228))))</f>
        <v>0</v>
      </c>
      <c r="P234">
        <f>IF(DEGREES(ACOS(SIN(RADIANS(G234))*SIN(RADIANS(E238))+COS(RADIANS(G234))*COS(RADIANS(E238))*COS(RADIANS(P228))))&gt;90,0,$F$4*$F$5/E237^2*(SIN(RADIANS(G234))*SIN(RADIANS(E238))+COS(RADIANS(G234))*COS(RADIANS(E238))*COS(RADIANS(P228))))</f>
        <v>0</v>
      </c>
      <c r="Q234">
        <f>IF(DEGREES(ACOS(SIN(RADIANS(G234))*SIN(RADIANS(E238))+COS(RADIANS(G234))*COS(RADIANS(E238))*COS(RADIANS(Q228))))&gt;90,0,$F$4*$F$5/E237^2*(SIN(RADIANS(G234))*SIN(RADIANS(E238))+COS(RADIANS(G234))*COS(RADIANS(E238))*COS(RADIANS(Q228))))</f>
        <v>0</v>
      </c>
      <c r="R234" t="e">
        <f>IF(DEGREES(ACOS(SIN(RADIANS(G234))*SIN(RADIANS(E238))+COS(RADIANS(G234))*COS(RADIANS(E238))*COS(RADIANS(R228))))&gt;90,0,$F$4*$F$5/E237^2*(SIN(RADIANS(G234))*SIN(RADIANS(E238))+COS(RADIANS(G234))*COS(RADIANS(E238))*COS(RADIANS(R228))))</f>
        <v>#DIV/0!</v>
      </c>
      <c r="S234" t="e">
        <f>IF(DEGREES(ACOS(SIN(RADIANS(G234))*SIN(RADIANS(E238))+COS(RADIANS(G234))*COS(RADIANS(E238))*COS(RADIANS(S228))))&gt;90,0,$F$4*$F$5/E237^2*(SIN(RADIANS(G234))*SIN(RADIANS(E238))+COS(RADIANS(G234))*COS(RADIANS(E238))*COS(RADIANS(S228))))</f>
        <v>#DIV/0!</v>
      </c>
      <c r="T234" t="e">
        <f>IF(DEGREES(ACOS(SIN(RADIANS(G234))*SIN(RADIANS(E238))+COS(RADIANS(G234))*COS(RADIANS(E238))*COS(RADIANS(T228))))&gt;90,0,$F$4*$F$5/E237^2*(SIN(RADIANS(G234))*SIN(RADIANS(E238))+COS(RADIANS(G234))*COS(RADIANS(E238))*COS(RADIANS(T228))))</f>
        <v>#DIV/0!</v>
      </c>
      <c r="U234" t="e">
        <f>IF(DEGREES(ACOS(SIN(RADIANS(G234))*SIN(RADIANS(E238))+COS(RADIANS(G234))*COS(RADIANS(E238))*COS(RADIANS(U228))))&gt;90,0,$F$4*$F$5/E237^2*(SIN(RADIANS(G234))*SIN(RADIANS(E238))+COS(RADIANS(G234))*COS(RADIANS(E238))*COS(RADIANS(U228))))</f>
        <v>#DIV/0!</v>
      </c>
      <c r="V234" t="e">
        <f>IF(DEGREES(ACOS(SIN(RADIANS(G234))*SIN(RADIANS(E238))+COS(RADIANS(G234))*COS(RADIANS(E238))*COS(RADIANS(V228))))&gt;90,0,$F$4*$F$5/E237^2*(SIN(RADIANS(G234))*SIN(RADIANS(E238))+COS(RADIANS(G234))*COS(RADIANS(E238))*COS(RADIANS(V228))))</f>
        <v>#DIV/0!</v>
      </c>
      <c r="W234" t="e">
        <f>IF(DEGREES(ACOS(SIN(RADIANS(G234))*SIN(RADIANS(E238))+COS(RADIANS(G234))*COS(RADIANS(E238))*COS(RADIANS(W228))))&gt;90,0,$F$4*$F$5/E237^2*(SIN(RADIANS(G234))*SIN(RADIANS(E238))+COS(RADIANS(G234))*COS(RADIANS(E238))*COS(RADIANS(W228))))</f>
        <v>#DIV/0!</v>
      </c>
      <c r="X234" t="e">
        <f>IF(DEGREES(ACOS(SIN(RADIANS(G234))*SIN(RADIANS(E238))+COS(RADIANS(G234))*COS(RADIANS(E238))*COS(RADIANS(X228))))&gt;90,0,$F$4*$F$5/E237^2*(SIN(RADIANS(G234))*SIN(RADIANS(E238))+COS(RADIANS(G234))*COS(RADIANS(E238))*COS(RADIANS(X228))))</f>
        <v>#DIV/0!</v>
      </c>
      <c r="Y234" t="e">
        <f>IF(DEGREES(ACOS(SIN(RADIANS(G234))*SIN(RADIANS(E238))+COS(RADIANS(G234))*COS(RADIANS(E238))*COS(RADIANS(Y228))))&gt;90,0,$F$4*$F$5/E237^2*(SIN(RADIANS(G234))*SIN(RADIANS(E238))+COS(RADIANS(G234))*COS(RADIANS(E238))*COS(RADIANS(Y228))))</f>
        <v>#DIV/0!</v>
      </c>
      <c r="Z234" t="e">
        <f>IF(DEGREES(ACOS(SIN(RADIANS(G234))*SIN(RADIANS(E238))+COS(RADIANS(G234))*COS(RADIANS(E238))*COS(RADIANS(Z228))))&gt;90,0,$F$4*$F$5/E237^2*(SIN(RADIANS(G234))*SIN(RADIANS(E238))+COS(RADIANS(G234))*COS(RADIANS(E238))*COS(RADIANS(Z228))))</f>
        <v>#DIV/0!</v>
      </c>
      <c r="AA234" t="e">
        <f>IF(DEGREES(ACOS(SIN(RADIANS(G234))*SIN(RADIANS(E238))+COS(RADIANS(G234))*COS(RADIANS(E238))*COS(RADIANS(AA228))))&gt;90,0,$F$4*$F$5/E237^2*(SIN(RADIANS(G234))*SIN(RADIANS(E238))+COS(RADIANS(G234))*COS(RADIANS(E238))*COS(RADIANS(AA228))))</f>
        <v>#DIV/0!</v>
      </c>
      <c r="AB234" t="e">
        <f>IF(DEGREES(ACOS(SIN(RADIANS(G234))*SIN(RADIANS(E238))+COS(RADIANS(G234))*COS(RADIANS(E238))*COS(RADIANS(AB228))))&gt;90,0,$F$4*$F$5/E237^2*(SIN(RADIANS(G234))*SIN(RADIANS(E238))+COS(RADIANS(G234))*COS(RADIANS(E238))*COS(RADIANS(AB228))))</f>
        <v>#DIV/0!</v>
      </c>
      <c r="AC234" t="e">
        <f>IF(DEGREES(ACOS(SIN(RADIANS(G234))*SIN(RADIANS(E238))+COS(RADIANS(G234))*COS(RADIANS(E238))*COS(RADIANS(AC228))))&gt;90,0,$F$4*$F$5/E237^2*(SIN(RADIANS(G234))*SIN(RADIANS(E238))+COS(RADIANS(G234))*COS(RADIANS(E238))*COS(RADIANS(AC228))))</f>
        <v>#DIV/0!</v>
      </c>
      <c r="AD234" t="e">
        <f>IF(DEGREES(ACOS(SIN(RADIANS(G234))*SIN(RADIANS(E238))+COS(RADIANS(G234))*COS(RADIANS(E238))*COS(RADIANS(AD228))))&gt;90,0,$F$4*$F$5/E237^2*(SIN(RADIANS(G234))*SIN(RADIANS(E238))+COS(RADIANS(G234))*COS(RADIANS(E238))*COS(RADIANS(AD228))))</f>
        <v>#DIV/0!</v>
      </c>
      <c r="AE234" t="e">
        <f>IF(DEGREES(ACOS(SIN(RADIANS(G234))*SIN(RADIANS(E238))+COS(RADIANS(G234))*COS(RADIANS(E238))*COS(RADIANS(AE228))))&gt;90,0,$F$4*$F$5/E237^2*(SIN(RADIANS(G234))*SIN(RADIANS(E238))+COS(RADIANS(G234))*COS(RADIANS(E238))*COS(RADIANS(AE228))))</f>
        <v>#DIV/0!</v>
      </c>
      <c r="AF234" t="e">
        <f>IF(DEGREES(ACOS(SIN(RADIANS(G234))*SIN(RADIANS(E238))+COS(RADIANS(G234))*COS(RADIANS(E238))*COS(RADIANS(AF228))))&gt;90,0,$F$4*$F$5/E237^2*(SIN(RADIANS(G234))*SIN(RADIANS(E238))+COS(RADIANS(G234))*COS(RADIANS(E238))*COS(RADIANS(AF228))))</f>
        <v>#DIV/0!</v>
      </c>
      <c r="AG234" t="e">
        <f>IF(DEGREES(ACOS(SIN(RADIANS(G234))*SIN(RADIANS(E238))+COS(RADIANS(G234))*COS(RADIANS(E238))*COS(RADIANS(AG228))))&gt;90,0,$F$4*$F$5/E237^2*(SIN(RADIANS(G234))*SIN(RADIANS(E238))+COS(RADIANS(G234))*COS(RADIANS(E238))*COS(RADIANS(AG228))))</f>
        <v>#DIV/0!</v>
      </c>
      <c r="AH234" t="e">
        <f>IF(DEGREES(ACOS(SIN(RADIANS(G234))*SIN(RADIANS(E238))+COS(RADIANS(G234))*COS(RADIANS(E238))*COS(RADIANS(AH228))))&gt;90,0,$F$4*$F$5/E237^2*(SIN(RADIANS(G234))*SIN(RADIANS(E238))+COS(RADIANS(G234))*COS(RADIANS(E238))*COS(RADIANS(AH228))))</f>
        <v>#DIV/0!</v>
      </c>
      <c r="AI234" t="e">
        <f>IF(DEGREES(ACOS(SIN(RADIANS(G234))*SIN(RADIANS(E238))+COS(RADIANS(G234))*COS(RADIANS(E238))*COS(RADIANS(AI228))))&gt;90,0,$F$4*$F$5/E237^2*(SIN(RADIANS(G234))*SIN(RADIANS(E238))+COS(RADIANS(G234))*COS(RADIANS(E238))*COS(RADIANS(AI228))))</f>
        <v>#DIV/0!</v>
      </c>
      <c r="AJ234" t="e">
        <f>IF(DEGREES(ACOS(SIN(RADIANS(G234))*SIN(RADIANS(E238))+COS(RADIANS(G234))*COS(RADIANS(E238))*COS(RADIANS(AJ228))))&gt;90,0,$F$4*$F$5/E237^2*(SIN(RADIANS(G234))*SIN(RADIANS(E238))+COS(RADIANS(G234))*COS(RADIANS(E238))*COS(RADIANS(AJ228))))</f>
        <v>#DIV/0!</v>
      </c>
      <c r="AK234">
        <f>IF(DEGREES(ACOS(SIN(RADIANS(G234))*SIN(RADIANS(E238))+COS(RADIANS(G234))*COS(RADIANS(E238))*COS(RADIANS(AK228))))&gt;90,0,$F$4*$F$5/E237^2*(SIN(RADIANS(G234))*SIN(RADIANS(E238))+COS(RADIANS(G234))*COS(RADIANS(E238))*COS(RADIANS(AK228))))</f>
        <v>0</v>
      </c>
      <c r="AL234">
        <f>IF(DEGREES(ACOS(SIN(RADIANS(G234))*SIN(RADIANS(E238))+COS(RADIANS(G234))*COS(RADIANS(E238))*COS(RADIANS(AL228))))&gt;90,0,$F$4*$F$5/E237^2*(SIN(RADIANS(G234))*SIN(RADIANS(E238))+COS(RADIANS(G234))*COS(RADIANS(E238))*COS(RADIANS(AL228))))</f>
        <v>0</v>
      </c>
      <c r="AM234">
        <f>IF(DEGREES(ACOS(SIN(RADIANS(G234))*SIN(RADIANS(E238))+COS(RADIANS(G234))*COS(RADIANS(E238))*COS(RADIANS(AM228))))&gt;90,0,$F$4*$F$5/E237^2*(SIN(RADIANS(G234))*SIN(RADIANS(E238))+COS(RADIANS(G234))*COS(RADIANS(E238))*COS(RADIANS(AM228))))</f>
        <v>0</v>
      </c>
      <c r="AN234">
        <f>IF(DEGREES(ACOS(SIN(RADIANS(G234))*SIN(RADIANS(E238))+COS(RADIANS(G234))*COS(RADIANS(E238))*COS(RADIANS(AN228))))&gt;90,0,$F$4*$F$5/E237^2*(SIN(RADIANS(G234))*SIN(RADIANS(E238))+COS(RADIANS(G234))*COS(RADIANS(E238))*COS(RADIANS(AN228))))</f>
        <v>0</v>
      </c>
      <c r="AO234">
        <f>IF(DEGREES(ACOS(SIN(RADIANS(G234))*SIN(RADIANS(E238))+COS(RADIANS(G234))*COS(RADIANS(E238))*COS(RADIANS(AO228))))&gt;90,0,$F$4*$F$5/E237^2*(SIN(RADIANS(G234))*SIN(RADIANS(E238))+COS(RADIANS(G234))*COS(RADIANS(E238))*COS(RADIANS(AO228))))</f>
        <v>0</v>
      </c>
      <c r="AP234">
        <f>IF(DEGREES(ACOS(SIN(RADIANS(G234))*SIN(RADIANS(E238))+COS(RADIANS(G234))*COS(RADIANS(E238))*COS(RADIANS(AP228))))&gt;90,0,$F$4*$F$5/E237^2*(SIN(RADIANS(G234))*SIN(RADIANS(E238))+COS(RADIANS(G234))*COS(RADIANS(E238))*COS(RADIANS(AP228))))</f>
        <v>0</v>
      </c>
      <c r="AQ234">
        <f>IF(DEGREES(ACOS(SIN(RADIANS(G234))*SIN(RADIANS(E238))+COS(RADIANS(G234))*COS(RADIANS(E238))*COS(RADIANS(AQ228))))&gt;90,0,$F$4*$F$5/E237^2*(SIN(RADIANS(G234))*SIN(RADIANS(E238))+COS(RADIANS(G234))*COS(RADIANS(E238))*COS(RADIANS(AQ228))))</f>
        <v>0</v>
      </c>
      <c r="AR234">
        <f>IF(DEGREES(ACOS(SIN(RADIANS(G234))*SIN(RADIANS(E238))+COS(RADIANS(G234))*COS(RADIANS(E238))*COS(RADIANS(AR228))))&gt;90,0,$F$4*$F$5/E237^2*(SIN(RADIANS(G234))*SIN(RADIANS(E238))+COS(RADIANS(G234))*COS(RADIANS(E238))*COS(RADIANS(AR228))))</f>
        <v>0</v>
      </c>
    </row>
    <row r="235" spans="2:44" x14ac:dyDescent="0.5">
      <c r="B235" s="40" t="s">
        <v>783</v>
      </c>
      <c r="E235" t="str">
        <f>IF($F$10=0,"N/A",$F$10*(E230/360)-ROUNDDOWN($F$10*(E230/360),0))</f>
        <v>N/A</v>
      </c>
      <c r="G235">
        <v>40</v>
      </c>
      <c r="I235">
        <f>IF(DEGREES(ACOS(SIN(RADIANS(G235))*SIN(RADIANS(E238))+COS(RADIANS(G235))*COS(RADIANS(E238))*COS(RADIANS(I228))))&gt;90,0,$F$4*$F$5/E237^2*(SIN(RADIANS(G235))*SIN(RADIANS(E238))+COS(RADIANS(G235))*COS(RADIANS(E238))*COS(RADIANS(I228))))</f>
        <v>0</v>
      </c>
      <c r="J235">
        <f>IF(DEGREES(ACOS(SIN(RADIANS(G235))*SIN(RADIANS(E238))+COS(RADIANS(G235))*COS(RADIANS(E238))*COS(RADIANS(J228))))&gt;90,0,$F$4*$F$5/E237^2*(SIN(RADIANS(G235))*SIN(RADIANS(E238))+COS(RADIANS(G235))*COS(RADIANS(E238))*COS(RADIANS(J228))))</f>
        <v>0</v>
      </c>
      <c r="K235">
        <f>IF(DEGREES(ACOS(SIN(RADIANS(G235))*SIN(RADIANS(E238))+COS(RADIANS(G235))*COS(RADIANS(E238))*COS(RADIANS(K228))))&gt;90,0,$F$4*$F$5/E237^2*(SIN(RADIANS(G235))*SIN(RADIANS(E238))+COS(RADIANS(G235))*COS(RADIANS(E238))*COS(RADIANS(K228))))</f>
        <v>0</v>
      </c>
      <c r="L235">
        <f>IF(DEGREES(ACOS(SIN(RADIANS(G235))*SIN(RADIANS(E238))+COS(RADIANS(G235))*COS(RADIANS(E238))*COS(RADIANS(L228))))&gt;90,0,$F$4*$F$5/E237^2*(SIN(RADIANS(G235))*SIN(RADIANS(E238))+COS(RADIANS(G235))*COS(RADIANS(E238))*COS(RADIANS(L228))))</f>
        <v>0</v>
      </c>
      <c r="M235">
        <f>IF(DEGREES(ACOS(SIN(RADIANS(G235))*SIN(RADIANS(E238))+COS(RADIANS(G235))*COS(RADIANS(E238))*COS(RADIANS(M228))))&gt;90,0,$F$4*$F$5/E237^2*(SIN(RADIANS(G235))*SIN(RADIANS(E238))+COS(RADIANS(G235))*COS(RADIANS(E238))*COS(RADIANS(M228))))</f>
        <v>0</v>
      </c>
      <c r="N235">
        <f>IF(DEGREES(ACOS(SIN(RADIANS(G235))*SIN(RADIANS(E238))+COS(RADIANS(G235))*COS(RADIANS(E238))*COS(RADIANS(N228))))&gt;90,0,$F$4*$F$5/E237^2*(SIN(RADIANS(G235))*SIN(RADIANS(E238))+COS(RADIANS(G235))*COS(RADIANS(E238))*COS(RADIANS(N228))))</f>
        <v>0</v>
      </c>
      <c r="O235">
        <f>IF(DEGREES(ACOS(SIN(RADIANS(G235))*SIN(RADIANS(E238))+COS(RADIANS(G235))*COS(RADIANS(E238))*COS(RADIANS(O228))))&gt;90,0,$F$4*$F$5/E237^2*(SIN(RADIANS(G235))*SIN(RADIANS(E238))+COS(RADIANS(G235))*COS(RADIANS(E238))*COS(RADIANS(O228))))</f>
        <v>0</v>
      </c>
      <c r="P235">
        <f>IF(DEGREES(ACOS(SIN(RADIANS(G235))*SIN(RADIANS(E238))+COS(RADIANS(G235))*COS(RADIANS(E238))*COS(RADIANS(P228))))&gt;90,0,$F$4*$F$5/E237^2*(SIN(RADIANS(G235))*SIN(RADIANS(E238))+COS(RADIANS(G235))*COS(RADIANS(E238))*COS(RADIANS(P228))))</f>
        <v>0</v>
      </c>
      <c r="Q235">
        <f>IF(DEGREES(ACOS(SIN(RADIANS(G235))*SIN(RADIANS(E238))+COS(RADIANS(G235))*COS(RADIANS(E238))*COS(RADIANS(Q228))))&gt;90,0,$F$4*$F$5/E237^2*(SIN(RADIANS(G235))*SIN(RADIANS(E238))+COS(RADIANS(G235))*COS(RADIANS(E238))*COS(RADIANS(Q228))))</f>
        <v>0</v>
      </c>
      <c r="R235" t="e">
        <f>IF(DEGREES(ACOS(SIN(RADIANS(G235))*SIN(RADIANS(E238))+COS(RADIANS(G235))*COS(RADIANS(E238))*COS(RADIANS(R228))))&gt;90,0,$F$4*$F$5/E237^2*(SIN(RADIANS(G235))*SIN(RADIANS(E238))+COS(RADIANS(G235))*COS(RADIANS(E238))*COS(RADIANS(R228))))</f>
        <v>#DIV/0!</v>
      </c>
      <c r="S235" t="e">
        <f>IF(DEGREES(ACOS(SIN(RADIANS(G235))*SIN(RADIANS(E238))+COS(RADIANS(G235))*COS(RADIANS(E238))*COS(RADIANS(S228))))&gt;90,0,$F$4*$F$5/E237^2*(SIN(RADIANS(G235))*SIN(RADIANS(E238))+COS(RADIANS(G235))*COS(RADIANS(E238))*COS(RADIANS(S228))))</f>
        <v>#DIV/0!</v>
      </c>
      <c r="T235" t="e">
        <f>IF(DEGREES(ACOS(SIN(RADIANS(G235))*SIN(RADIANS(E238))+COS(RADIANS(G235))*COS(RADIANS(E238))*COS(RADIANS(T228))))&gt;90,0,$F$4*$F$5/E237^2*(SIN(RADIANS(G235))*SIN(RADIANS(E238))+COS(RADIANS(G235))*COS(RADIANS(E238))*COS(RADIANS(T228))))</f>
        <v>#DIV/0!</v>
      </c>
      <c r="U235" t="e">
        <f>IF(DEGREES(ACOS(SIN(RADIANS(G235))*SIN(RADIANS(E238))+COS(RADIANS(G235))*COS(RADIANS(E238))*COS(RADIANS(U228))))&gt;90,0,$F$4*$F$5/E237^2*(SIN(RADIANS(G235))*SIN(RADIANS(E238))+COS(RADIANS(G235))*COS(RADIANS(E238))*COS(RADIANS(U228))))</f>
        <v>#DIV/0!</v>
      </c>
      <c r="V235" t="e">
        <f>IF(DEGREES(ACOS(SIN(RADIANS(G235))*SIN(RADIANS(E238))+COS(RADIANS(G235))*COS(RADIANS(E238))*COS(RADIANS(V228))))&gt;90,0,$F$4*$F$5/E237^2*(SIN(RADIANS(G235))*SIN(RADIANS(E238))+COS(RADIANS(G235))*COS(RADIANS(E238))*COS(RADIANS(V228))))</f>
        <v>#DIV/0!</v>
      </c>
      <c r="W235" t="e">
        <f>IF(DEGREES(ACOS(SIN(RADIANS(G235))*SIN(RADIANS(E238))+COS(RADIANS(G235))*COS(RADIANS(E238))*COS(RADIANS(W228))))&gt;90,0,$F$4*$F$5/E237^2*(SIN(RADIANS(G235))*SIN(RADIANS(E238))+COS(RADIANS(G235))*COS(RADIANS(E238))*COS(RADIANS(W228))))</f>
        <v>#DIV/0!</v>
      </c>
      <c r="X235" t="e">
        <f>IF(DEGREES(ACOS(SIN(RADIANS(G235))*SIN(RADIANS(E238))+COS(RADIANS(G235))*COS(RADIANS(E238))*COS(RADIANS(X228))))&gt;90,0,$F$4*$F$5/E237^2*(SIN(RADIANS(G235))*SIN(RADIANS(E238))+COS(RADIANS(G235))*COS(RADIANS(E238))*COS(RADIANS(X228))))</f>
        <v>#DIV/0!</v>
      </c>
      <c r="Y235" t="e">
        <f>IF(DEGREES(ACOS(SIN(RADIANS(G235))*SIN(RADIANS(E238))+COS(RADIANS(G235))*COS(RADIANS(E238))*COS(RADIANS(Y228))))&gt;90,0,$F$4*$F$5/E237^2*(SIN(RADIANS(G235))*SIN(RADIANS(E238))+COS(RADIANS(G235))*COS(RADIANS(E238))*COS(RADIANS(Y228))))</f>
        <v>#DIV/0!</v>
      </c>
      <c r="Z235" t="e">
        <f>IF(DEGREES(ACOS(SIN(RADIANS(G235))*SIN(RADIANS(E238))+COS(RADIANS(G235))*COS(RADIANS(E238))*COS(RADIANS(Z228))))&gt;90,0,$F$4*$F$5/E237^2*(SIN(RADIANS(G235))*SIN(RADIANS(E238))+COS(RADIANS(G235))*COS(RADIANS(E238))*COS(RADIANS(Z228))))</f>
        <v>#DIV/0!</v>
      </c>
      <c r="AA235" t="e">
        <f>IF(DEGREES(ACOS(SIN(RADIANS(G235))*SIN(RADIANS(E238))+COS(RADIANS(G235))*COS(RADIANS(E238))*COS(RADIANS(AA228))))&gt;90,0,$F$4*$F$5/E237^2*(SIN(RADIANS(G235))*SIN(RADIANS(E238))+COS(RADIANS(G235))*COS(RADIANS(E238))*COS(RADIANS(AA228))))</f>
        <v>#DIV/0!</v>
      </c>
      <c r="AB235" t="e">
        <f>IF(DEGREES(ACOS(SIN(RADIANS(G235))*SIN(RADIANS(E238))+COS(RADIANS(G235))*COS(RADIANS(E238))*COS(RADIANS(AB228))))&gt;90,0,$F$4*$F$5/E237^2*(SIN(RADIANS(G235))*SIN(RADIANS(E238))+COS(RADIANS(G235))*COS(RADIANS(E238))*COS(RADIANS(AB228))))</f>
        <v>#DIV/0!</v>
      </c>
      <c r="AC235" t="e">
        <f>IF(DEGREES(ACOS(SIN(RADIANS(G235))*SIN(RADIANS(E238))+COS(RADIANS(G235))*COS(RADIANS(E238))*COS(RADIANS(AC228))))&gt;90,0,$F$4*$F$5/E237^2*(SIN(RADIANS(G235))*SIN(RADIANS(E238))+COS(RADIANS(G235))*COS(RADIANS(E238))*COS(RADIANS(AC228))))</f>
        <v>#DIV/0!</v>
      </c>
      <c r="AD235" t="e">
        <f>IF(DEGREES(ACOS(SIN(RADIANS(G235))*SIN(RADIANS(E238))+COS(RADIANS(G235))*COS(RADIANS(E238))*COS(RADIANS(AD228))))&gt;90,0,$F$4*$F$5/E237^2*(SIN(RADIANS(G235))*SIN(RADIANS(E238))+COS(RADIANS(G235))*COS(RADIANS(E238))*COS(RADIANS(AD228))))</f>
        <v>#DIV/0!</v>
      </c>
      <c r="AE235" t="e">
        <f>IF(DEGREES(ACOS(SIN(RADIANS(G235))*SIN(RADIANS(E238))+COS(RADIANS(G235))*COS(RADIANS(E238))*COS(RADIANS(AE228))))&gt;90,0,$F$4*$F$5/E237^2*(SIN(RADIANS(G235))*SIN(RADIANS(E238))+COS(RADIANS(G235))*COS(RADIANS(E238))*COS(RADIANS(AE228))))</f>
        <v>#DIV/0!</v>
      </c>
      <c r="AF235" t="e">
        <f>IF(DEGREES(ACOS(SIN(RADIANS(G235))*SIN(RADIANS(E238))+COS(RADIANS(G235))*COS(RADIANS(E238))*COS(RADIANS(AF228))))&gt;90,0,$F$4*$F$5/E237^2*(SIN(RADIANS(G235))*SIN(RADIANS(E238))+COS(RADIANS(G235))*COS(RADIANS(E238))*COS(RADIANS(AF228))))</f>
        <v>#DIV/0!</v>
      </c>
      <c r="AG235" t="e">
        <f>IF(DEGREES(ACOS(SIN(RADIANS(G235))*SIN(RADIANS(E238))+COS(RADIANS(G235))*COS(RADIANS(E238))*COS(RADIANS(AG228))))&gt;90,0,$F$4*$F$5/E237^2*(SIN(RADIANS(G235))*SIN(RADIANS(E238))+COS(RADIANS(G235))*COS(RADIANS(E238))*COS(RADIANS(AG228))))</f>
        <v>#DIV/0!</v>
      </c>
      <c r="AH235" t="e">
        <f>IF(DEGREES(ACOS(SIN(RADIANS(G235))*SIN(RADIANS(E238))+COS(RADIANS(G235))*COS(RADIANS(E238))*COS(RADIANS(AH228))))&gt;90,0,$F$4*$F$5/E237^2*(SIN(RADIANS(G235))*SIN(RADIANS(E238))+COS(RADIANS(G235))*COS(RADIANS(E238))*COS(RADIANS(AH228))))</f>
        <v>#DIV/0!</v>
      </c>
      <c r="AI235" t="e">
        <f>IF(DEGREES(ACOS(SIN(RADIANS(G235))*SIN(RADIANS(E238))+COS(RADIANS(G235))*COS(RADIANS(E238))*COS(RADIANS(AI228))))&gt;90,0,$F$4*$F$5/E237^2*(SIN(RADIANS(G235))*SIN(RADIANS(E238))+COS(RADIANS(G235))*COS(RADIANS(E238))*COS(RADIANS(AI228))))</f>
        <v>#DIV/0!</v>
      </c>
      <c r="AJ235" t="e">
        <f>IF(DEGREES(ACOS(SIN(RADIANS(G235))*SIN(RADIANS(E238))+COS(RADIANS(G235))*COS(RADIANS(E238))*COS(RADIANS(AJ228))))&gt;90,0,$F$4*$F$5/E237^2*(SIN(RADIANS(G235))*SIN(RADIANS(E238))+COS(RADIANS(G235))*COS(RADIANS(E238))*COS(RADIANS(AJ228))))</f>
        <v>#DIV/0!</v>
      </c>
      <c r="AK235">
        <f>IF(DEGREES(ACOS(SIN(RADIANS(G235))*SIN(RADIANS(E238))+COS(RADIANS(G235))*COS(RADIANS(E238))*COS(RADIANS(AK228))))&gt;90,0,$F$4*$F$5/E237^2*(SIN(RADIANS(G235))*SIN(RADIANS(E238))+COS(RADIANS(G235))*COS(RADIANS(E238))*COS(RADIANS(AK228))))</f>
        <v>0</v>
      </c>
      <c r="AL235">
        <f>IF(DEGREES(ACOS(SIN(RADIANS(G235))*SIN(RADIANS(E238))+COS(RADIANS(G235))*COS(RADIANS(E238))*COS(RADIANS(AL228))))&gt;90,0,$F$4*$F$5/E237^2*(SIN(RADIANS(G235))*SIN(RADIANS(E238))+COS(RADIANS(G235))*COS(RADIANS(E238))*COS(RADIANS(AL228))))</f>
        <v>0</v>
      </c>
      <c r="AM235">
        <f>IF(DEGREES(ACOS(SIN(RADIANS(G235))*SIN(RADIANS(E238))+COS(RADIANS(G235))*COS(RADIANS(E238))*COS(RADIANS(AM228))))&gt;90,0,$F$4*$F$5/E237^2*(SIN(RADIANS(G235))*SIN(RADIANS(E238))+COS(RADIANS(G235))*COS(RADIANS(E238))*COS(RADIANS(AM228))))</f>
        <v>0</v>
      </c>
      <c r="AN235">
        <f>IF(DEGREES(ACOS(SIN(RADIANS(G235))*SIN(RADIANS(E238))+COS(RADIANS(G235))*COS(RADIANS(E238))*COS(RADIANS(AN228))))&gt;90,0,$F$4*$F$5/E237^2*(SIN(RADIANS(G235))*SIN(RADIANS(E238))+COS(RADIANS(G235))*COS(RADIANS(E238))*COS(RADIANS(AN228))))</f>
        <v>0</v>
      </c>
      <c r="AO235">
        <f>IF(DEGREES(ACOS(SIN(RADIANS(G235))*SIN(RADIANS(E238))+COS(RADIANS(G235))*COS(RADIANS(E238))*COS(RADIANS(AO228))))&gt;90,0,$F$4*$F$5/E237^2*(SIN(RADIANS(G235))*SIN(RADIANS(E238))+COS(RADIANS(G235))*COS(RADIANS(E238))*COS(RADIANS(AO228))))</f>
        <v>0</v>
      </c>
      <c r="AP235">
        <f>IF(DEGREES(ACOS(SIN(RADIANS(G235))*SIN(RADIANS(E238))+COS(RADIANS(G235))*COS(RADIANS(E238))*COS(RADIANS(AP228))))&gt;90,0,$F$4*$F$5/E237^2*(SIN(RADIANS(G235))*SIN(RADIANS(E238))+COS(RADIANS(G235))*COS(RADIANS(E238))*COS(RADIANS(AP228))))</f>
        <v>0</v>
      </c>
      <c r="AQ235">
        <f>IF(DEGREES(ACOS(SIN(RADIANS(G235))*SIN(RADIANS(E238))+COS(RADIANS(G235))*COS(RADIANS(E238))*COS(RADIANS(AQ228))))&gt;90,0,$F$4*$F$5/E237^2*(SIN(RADIANS(G235))*SIN(RADIANS(E238))+COS(RADIANS(G235))*COS(RADIANS(E238))*COS(RADIANS(AQ228))))</f>
        <v>0</v>
      </c>
      <c r="AR235">
        <f>IF(DEGREES(ACOS(SIN(RADIANS(G235))*SIN(RADIANS(E238))+COS(RADIANS(G235))*COS(RADIANS(E238))*COS(RADIANS(AR228))))&gt;90,0,$F$4*$F$5/E237^2*(SIN(RADIANS(G235))*SIN(RADIANS(E238))+COS(RADIANS(G235))*COS(RADIANS(E238))*COS(RADIANS(AR228))))</f>
        <v>0</v>
      </c>
    </row>
    <row r="236" spans="2:44" x14ac:dyDescent="0.5">
      <c r="B236" s="40" t="s">
        <v>784</v>
      </c>
      <c r="E236" t="str">
        <f>IF($F$10=0,"N/A",E235*$F$11/$F$10)</f>
        <v>N/A</v>
      </c>
      <c r="G236">
        <v>30</v>
      </c>
      <c r="I236">
        <f>IF(DEGREES(ACOS(SIN(RADIANS(G236))*SIN(RADIANS(E238))+COS(RADIANS(G236))*COS(RADIANS(E238))*COS(RADIANS(I228))))&gt;90,0,$F$4*$F$5/E237^2*(SIN(RADIANS(G236))*SIN(RADIANS(E238))+COS(RADIANS(G236))*COS(RADIANS(E238))*COS(RADIANS(I228))))</f>
        <v>0</v>
      </c>
      <c r="J236">
        <f>IF(DEGREES(ACOS(SIN(RADIANS(G236))*SIN(RADIANS(E238))+COS(RADIANS(G236))*COS(RADIANS(E238))*COS(RADIANS(J228))))&gt;90,0,$F$4*$F$5/E237^2*(SIN(RADIANS(G236))*SIN(RADIANS(E238))+COS(RADIANS(G236))*COS(RADIANS(E238))*COS(RADIANS(J228))))</f>
        <v>0</v>
      </c>
      <c r="K236">
        <f>IF(DEGREES(ACOS(SIN(RADIANS(G236))*SIN(RADIANS(E238))+COS(RADIANS(G236))*COS(RADIANS(E238))*COS(RADIANS(K228))))&gt;90,0,$F$4*$F$5/E237^2*(SIN(RADIANS(G236))*SIN(RADIANS(E238))+COS(RADIANS(G236))*COS(RADIANS(E238))*COS(RADIANS(K228))))</f>
        <v>0</v>
      </c>
      <c r="L236">
        <f>IF(DEGREES(ACOS(SIN(RADIANS(G236))*SIN(RADIANS(E238))+COS(RADIANS(G236))*COS(RADIANS(E238))*COS(RADIANS(L228))))&gt;90,0,$F$4*$F$5/E237^2*(SIN(RADIANS(G236))*SIN(RADIANS(E238))+COS(RADIANS(G236))*COS(RADIANS(E238))*COS(RADIANS(L228))))</f>
        <v>0</v>
      </c>
      <c r="M236">
        <f>IF(DEGREES(ACOS(SIN(RADIANS(G236))*SIN(RADIANS(E238))+COS(RADIANS(G236))*COS(RADIANS(E238))*COS(RADIANS(M228))))&gt;90,0,$F$4*$F$5/E237^2*(SIN(RADIANS(G236))*SIN(RADIANS(E238))+COS(RADIANS(G236))*COS(RADIANS(E238))*COS(RADIANS(M228))))</f>
        <v>0</v>
      </c>
      <c r="N236">
        <f>IF(DEGREES(ACOS(SIN(RADIANS(G236))*SIN(RADIANS(E238))+COS(RADIANS(G236))*COS(RADIANS(E238))*COS(RADIANS(N228))))&gt;90,0,$F$4*$F$5/E237^2*(SIN(RADIANS(G236))*SIN(RADIANS(E238))+COS(RADIANS(G236))*COS(RADIANS(E238))*COS(RADIANS(N228))))</f>
        <v>0</v>
      </c>
      <c r="O236">
        <f>IF(DEGREES(ACOS(SIN(RADIANS(G236))*SIN(RADIANS(E238))+COS(RADIANS(G236))*COS(RADIANS(E238))*COS(RADIANS(O228))))&gt;90,0,$F$4*$F$5/E237^2*(SIN(RADIANS(G236))*SIN(RADIANS(E238))+COS(RADIANS(G236))*COS(RADIANS(E238))*COS(RADIANS(O228))))</f>
        <v>0</v>
      </c>
      <c r="P236">
        <f>IF(DEGREES(ACOS(SIN(RADIANS(G236))*SIN(RADIANS(E238))+COS(RADIANS(G236))*COS(RADIANS(E238))*COS(RADIANS(P228))))&gt;90,0,$F$4*$F$5/E237^2*(SIN(RADIANS(G236))*SIN(RADIANS(E238))+COS(RADIANS(G236))*COS(RADIANS(E238))*COS(RADIANS(P228))))</f>
        <v>0</v>
      </c>
      <c r="Q236">
        <f>IF(DEGREES(ACOS(SIN(RADIANS(G236))*SIN(RADIANS(E238))+COS(RADIANS(G236))*COS(RADIANS(E238))*COS(RADIANS(Q228))))&gt;90,0,$F$4*$F$5/E237^2*(SIN(RADIANS(G236))*SIN(RADIANS(E238))+COS(RADIANS(G236))*COS(RADIANS(E238))*COS(RADIANS(Q228))))</f>
        <v>0</v>
      </c>
      <c r="R236" t="e">
        <f>IF(DEGREES(ACOS(SIN(RADIANS(G236))*SIN(RADIANS(E238))+COS(RADIANS(G236))*COS(RADIANS(E238))*COS(RADIANS(R228))))&gt;90,0,$F$4*$F$5/E237^2*(SIN(RADIANS(G236))*SIN(RADIANS(E238))+COS(RADIANS(G236))*COS(RADIANS(E238))*COS(RADIANS(R228))))</f>
        <v>#DIV/0!</v>
      </c>
      <c r="S236" t="e">
        <f>IF(DEGREES(ACOS(SIN(RADIANS(G236))*SIN(RADIANS(E238))+COS(RADIANS(G236))*COS(RADIANS(E238))*COS(RADIANS(S228))))&gt;90,0,$F$4*$F$5/E237^2*(SIN(RADIANS(G236))*SIN(RADIANS(E238))+COS(RADIANS(G236))*COS(RADIANS(E238))*COS(RADIANS(S228))))</f>
        <v>#DIV/0!</v>
      </c>
      <c r="T236" t="e">
        <f>IF(DEGREES(ACOS(SIN(RADIANS(G236))*SIN(RADIANS(E238))+COS(RADIANS(G236))*COS(RADIANS(E238))*COS(RADIANS(T228))))&gt;90,0,$F$4*$F$5/E237^2*(SIN(RADIANS(G236))*SIN(RADIANS(E238))+COS(RADIANS(G236))*COS(RADIANS(E238))*COS(RADIANS(T228))))</f>
        <v>#DIV/0!</v>
      </c>
      <c r="U236" t="e">
        <f>IF(DEGREES(ACOS(SIN(RADIANS(G236))*SIN(RADIANS(E238))+COS(RADIANS(G236))*COS(RADIANS(E238))*COS(RADIANS(U228))))&gt;90,0,$F$4*$F$5/E237^2*(SIN(RADIANS(G236))*SIN(RADIANS(E238))+COS(RADIANS(G236))*COS(RADIANS(E238))*COS(RADIANS(U228))))</f>
        <v>#DIV/0!</v>
      </c>
      <c r="V236" t="e">
        <f>IF(DEGREES(ACOS(SIN(RADIANS(G236))*SIN(RADIANS(E238))+COS(RADIANS(G236))*COS(RADIANS(E238))*COS(RADIANS(V228))))&gt;90,0,$F$4*$F$5/E237^2*(SIN(RADIANS(G236))*SIN(RADIANS(E238))+COS(RADIANS(G236))*COS(RADIANS(E238))*COS(RADIANS(V228))))</f>
        <v>#DIV/0!</v>
      </c>
      <c r="W236" t="e">
        <f>IF(DEGREES(ACOS(SIN(RADIANS(G236))*SIN(RADIANS(E238))+COS(RADIANS(G236))*COS(RADIANS(E238))*COS(RADIANS(W228))))&gt;90,0,$F$4*$F$5/E237^2*(SIN(RADIANS(G236))*SIN(RADIANS(E238))+COS(RADIANS(G236))*COS(RADIANS(E238))*COS(RADIANS(W228))))</f>
        <v>#DIV/0!</v>
      </c>
      <c r="X236" t="e">
        <f>IF(DEGREES(ACOS(SIN(RADIANS(G236))*SIN(RADIANS(E238))+COS(RADIANS(G236))*COS(RADIANS(E238))*COS(RADIANS(X228))))&gt;90,0,$F$4*$F$5/E237^2*(SIN(RADIANS(G236))*SIN(RADIANS(E238))+COS(RADIANS(G236))*COS(RADIANS(E238))*COS(RADIANS(X228))))</f>
        <v>#DIV/0!</v>
      </c>
      <c r="Y236" t="e">
        <f>IF(DEGREES(ACOS(SIN(RADIANS(G236))*SIN(RADIANS(E238))+COS(RADIANS(G236))*COS(RADIANS(E238))*COS(RADIANS(Y228))))&gt;90,0,$F$4*$F$5/E237^2*(SIN(RADIANS(G236))*SIN(RADIANS(E238))+COS(RADIANS(G236))*COS(RADIANS(E238))*COS(RADIANS(Y228))))</f>
        <v>#DIV/0!</v>
      </c>
      <c r="Z236" t="e">
        <f>IF(DEGREES(ACOS(SIN(RADIANS(G236))*SIN(RADIANS(E238))+COS(RADIANS(G236))*COS(RADIANS(E238))*COS(RADIANS(Z228))))&gt;90,0,$F$4*$F$5/E237^2*(SIN(RADIANS(G236))*SIN(RADIANS(E238))+COS(RADIANS(G236))*COS(RADIANS(E238))*COS(RADIANS(Z228))))</f>
        <v>#DIV/0!</v>
      </c>
      <c r="AA236" t="e">
        <f>IF(DEGREES(ACOS(SIN(RADIANS(G236))*SIN(RADIANS(E238))+COS(RADIANS(G236))*COS(RADIANS(E238))*COS(RADIANS(AA228))))&gt;90,0,$F$4*$F$5/E237^2*(SIN(RADIANS(G236))*SIN(RADIANS(E238))+COS(RADIANS(G236))*COS(RADIANS(E238))*COS(RADIANS(AA228))))</f>
        <v>#DIV/0!</v>
      </c>
      <c r="AB236" t="e">
        <f>IF(DEGREES(ACOS(SIN(RADIANS(G236))*SIN(RADIANS(E238))+COS(RADIANS(G236))*COS(RADIANS(E238))*COS(RADIANS(AB228))))&gt;90,0,$F$4*$F$5/E237^2*(SIN(RADIANS(G236))*SIN(RADIANS(E238))+COS(RADIANS(G236))*COS(RADIANS(E238))*COS(RADIANS(AB228))))</f>
        <v>#DIV/0!</v>
      </c>
      <c r="AC236" t="e">
        <f>IF(DEGREES(ACOS(SIN(RADIANS(G236))*SIN(RADIANS(E238))+COS(RADIANS(G236))*COS(RADIANS(E238))*COS(RADIANS(AC228))))&gt;90,0,$F$4*$F$5/E237^2*(SIN(RADIANS(G236))*SIN(RADIANS(E238))+COS(RADIANS(G236))*COS(RADIANS(E238))*COS(RADIANS(AC228))))</f>
        <v>#DIV/0!</v>
      </c>
      <c r="AD236" t="e">
        <f>IF(DEGREES(ACOS(SIN(RADIANS(G236))*SIN(RADIANS(E238))+COS(RADIANS(G236))*COS(RADIANS(E238))*COS(RADIANS(AD228))))&gt;90,0,$F$4*$F$5/E237^2*(SIN(RADIANS(G236))*SIN(RADIANS(E238))+COS(RADIANS(G236))*COS(RADIANS(E238))*COS(RADIANS(AD228))))</f>
        <v>#DIV/0!</v>
      </c>
      <c r="AE236" t="e">
        <f>IF(DEGREES(ACOS(SIN(RADIANS(G236))*SIN(RADIANS(E238))+COS(RADIANS(G236))*COS(RADIANS(E238))*COS(RADIANS(AE228))))&gt;90,0,$F$4*$F$5/E237^2*(SIN(RADIANS(G236))*SIN(RADIANS(E238))+COS(RADIANS(G236))*COS(RADIANS(E238))*COS(RADIANS(AE228))))</f>
        <v>#DIV/0!</v>
      </c>
      <c r="AF236" t="e">
        <f>IF(DEGREES(ACOS(SIN(RADIANS(G236))*SIN(RADIANS(E238))+COS(RADIANS(G236))*COS(RADIANS(E238))*COS(RADIANS(AF228))))&gt;90,0,$F$4*$F$5/E237^2*(SIN(RADIANS(G236))*SIN(RADIANS(E238))+COS(RADIANS(G236))*COS(RADIANS(E238))*COS(RADIANS(AF228))))</f>
        <v>#DIV/0!</v>
      </c>
      <c r="AG236" t="e">
        <f>IF(DEGREES(ACOS(SIN(RADIANS(G236))*SIN(RADIANS(E238))+COS(RADIANS(G236))*COS(RADIANS(E238))*COS(RADIANS(AG228))))&gt;90,0,$F$4*$F$5/E237^2*(SIN(RADIANS(G236))*SIN(RADIANS(E238))+COS(RADIANS(G236))*COS(RADIANS(E238))*COS(RADIANS(AG228))))</f>
        <v>#DIV/0!</v>
      </c>
      <c r="AH236" t="e">
        <f>IF(DEGREES(ACOS(SIN(RADIANS(G236))*SIN(RADIANS(E238))+COS(RADIANS(G236))*COS(RADIANS(E238))*COS(RADIANS(AH228))))&gt;90,0,$F$4*$F$5/E237^2*(SIN(RADIANS(G236))*SIN(RADIANS(E238))+COS(RADIANS(G236))*COS(RADIANS(E238))*COS(RADIANS(AH228))))</f>
        <v>#DIV/0!</v>
      </c>
      <c r="AI236" t="e">
        <f>IF(DEGREES(ACOS(SIN(RADIANS(G236))*SIN(RADIANS(E238))+COS(RADIANS(G236))*COS(RADIANS(E238))*COS(RADIANS(AI228))))&gt;90,0,$F$4*$F$5/E237^2*(SIN(RADIANS(G236))*SIN(RADIANS(E238))+COS(RADIANS(G236))*COS(RADIANS(E238))*COS(RADIANS(AI228))))</f>
        <v>#DIV/0!</v>
      </c>
      <c r="AJ236" t="e">
        <f>IF(DEGREES(ACOS(SIN(RADIANS(G236))*SIN(RADIANS(E238))+COS(RADIANS(G236))*COS(RADIANS(E238))*COS(RADIANS(AJ228))))&gt;90,0,$F$4*$F$5/E237^2*(SIN(RADIANS(G236))*SIN(RADIANS(E238))+COS(RADIANS(G236))*COS(RADIANS(E238))*COS(RADIANS(AJ228))))</f>
        <v>#DIV/0!</v>
      </c>
      <c r="AK236">
        <f>IF(DEGREES(ACOS(SIN(RADIANS(G236))*SIN(RADIANS(E238))+COS(RADIANS(G236))*COS(RADIANS(E238))*COS(RADIANS(AK228))))&gt;90,0,$F$4*$F$5/E237^2*(SIN(RADIANS(G236))*SIN(RADIANS(E238))+COS(RADIANS(G236))*COS(RADIANS(E238))*COS(RADIANS(AK228))))</f>
        <v>0</v>
      </c>
      <c r="AL236">
        <f>IF(DEGREES(ACOS(SIN(RADIANS(G236))*SIN(RADIANS(E238))+COS(RADIANS(G236))*COS(RADIANS(E238))*COS(RADIANS(AL228))))&gt;90,0,$F$4*$F$5/E237^2*(SIN(RADIANS(G236))*SIN(RADIANS(E238))+COS(RADIANS(G236))*COS(RADIANS(E238))*COS(RADIANS(AL228))))</f>
        <v>0</v>
      </c>
      <c r="AM236">
        <f>IF(DEGREES(ACOS(SIN(RADIANS(G236))*SIN(RADIANS(E238))+COS(RADIANS(G236))*COS(RADIANS(E238))*COS(RADIANS(AM228))))&gt;90,0,$F$4*$F$5/E237^2*(SIN(RADIANS(G236))*SIN(RADIANS(E238))+COS(RADIANS(G236))*COS(RADIANS(E238))*COS(RADIANS(AM228))))</f>
        <v>0</v>
      </c>
      <c r="AN236">
        <f>IF(DEGREES(ACOS(SIN(RADIANS(G236))*SIN(RADIANS(E238))+COS(RADIANS(G236))*COS(RADIANS(E238))*COS(RADIANS(AN228))))&gt;90,0,$F$4*$F$5/E237^2*(SIN(RADIANS(G236))*SIN(RADIANS(E238))+COS(RADIANS(G236))*COS(RADIANS(E238))*COS(RADIANS(AN228))))</f>
        <v>0</v>
      </c>
      <c r="AO236">
        <f>IF(DEGREES(ACOS(SIN(RADIANS(G236))*SIN(RADIANS(E238))+COS(RADIANS(G236))*COS(RADIANS(E238))*COS(RADIANS(AO228))))&gt;90,0,$F$4*$F$5/E237^2*(SIN(RADIANS(G236))*SIN(RADIANS(E238))+COS(RADIANS(G236))*COS(RADIANS(E238))*COS(RADIANS(AO228))))</f>
        <v>0</v>
      </c>
      <c r="AP236">
        <f>IF(DEGREES(ACOS(SIN(RADIANS(G236))*SIN(RADIANS(E238))+COS(RADIANS(G236))*COS(RADIANS(E238))*COS(RADIANS(AP228))))&gt;90,0,$F$4*$F$5/E237^2*(SIN(RADIANS(G236))*SIN(RADIANS(E238))+COS(RADIANS(G236))*COS(RADIANS(E238))*COS(RADIANS(AP228))))</f>
        <v>0</v>
      </c>
      <c r="AQ236">
        <f>IF(DEGREES(ACOS(SIN(RADIANS(G236))*SIN(RADIANS(E238))+COS(RADIANS(G236))*COS(RADIANS(E238))*COS(RADIANS(AQ228))))&gt;90,0,$F$4*$F$5/E237^2*(SIN(RADIANS(G236))*SIN(RADIANS(E238))+COS(RADIANS(G236))*COS(RADIANS(E238))*COS(RADIANS(AQ228))))</f>
        <v>0</v>
      </c>
      <c r="AR236">
        <f>IF(DEGREES(ACOS(SIN(RADIANS(G236))*SIN(RADIANS(E238))+COS(RADIANS(G236))*COS(RADIANS(E238))*COS(RADIANS(AR228))))&gt;90,0,$F$4*$F$5/E237^2*(SIN(RADIANS(G236))*SIN(RADIANS(E238))+COS(RADIANS(G236))*COS(RADIANS(E238))*COS(RADIANS(AR228))))</f>
        <v>0</v>
      </c>
    </row>
    <row r="237" spans="2:44" x14ac:dyDescent="0.5">
      <c r="B237" s="40" t="s">
        <v>785</v>
      </c>
      <c r="E237">
        <f>$F$6*(1-$F$7^2)/(1+$F$7*COS(RADIANS(E231)))</f>
        <v>0</v>
      </c>
      <c r="G237">
        <v>20</v>
      </c>
      <c r="I237">
        <f>IF(DEGREES(ACOS(SIN(RADIANS(G237))*SIN(RADIANS(E238))+COS(RADIANS(G237))*COS(RADIANS(E238))*COS(RADIANS(I228))))&gt;90,0,$F$4*$F$5/E237^2*(SIN(RADIANS(G237))*SIN(RADIANS(E238))+COS(RADIANS(G237))*COS(RADIANS(E238))*COS(RADIANS(I228))))</f>
        <v>0</v>
      </c>
      <c r="J237">
        <f>IF(DEGREES(ACOS(SIN(RADIANS(G237))*SIN(RADIANS(E238))+COS(RADIANS(G237))*COS(RADIANS(E238))*COS(RADIANS(J228))))&gt;90,0,$F$4*$F$5/E237^2*(SIN(RADIANS(G237))*SIN(RADIANS(E238))+COS(RADIANS(G237))*COS(RADIANS(E238))*COS(RADIANS(J228))))</f>
        <v>0</v>
      </c>
      <c r="K237">
        <f>IF(DEGREES(ACOS(SIN(RADIANS(G237))*SIN(RADIANS(E238))+COS(RADIANS(G237))*COS(RADIANS(E238))*COS(RADIANS(K228))))&gt;90,0,$F$4*$F$5/E237^2*(SIN(RADIANS(G237))*SIN(RADIANS(E238))+COS(RADIANS(G237))*COS(RADIANS(E238))*COS(RADIANS(K228))))</f>
        <v>0</v>
      </c>
      <c r="L237">
        <f>IF(DEGREES(ACOS(SIN(RADIANS(G237))*SIN(RADIANS(E238))+COS(RADIANS(G237))*COS(RADIANS(E238))*COS(RADIANS(L228))))&gt;90,0,$F$4*$F$5/E237^2*(SIN(RADIANS(G237))*SIN(RADIANS(E238))+COS(RADIANS(G237))*COS(RADIANS(E238))*COS(RADIANS(L228))))</f>
        <v>0</v>
      </c>
      <c r="M237">
        <f>IF(DEGREES(ACOS(SIN(RADIANS(G237))*SIN(RADIANS(E238))+COS(RADIANS(G237))*COS(RADIANS(E238))*COS(RADIANS(M228))))&gt;90,0,$F$4*$F$5/E237^2*(SIN(RADIANS(G237))*SIN(RADIANS(E238))+COS(RADIANS(G237))*COS(RADIANS(E238))*COS(RADIANS(M228))))</f>
        <v>0</v>
      </c>
      <c r="N237">
        <f>IF(DEGREES(ACOS(SIN(RADIANS(G237))*SIN(RADIANS(E238))+COS(RADIANS(G237))*COS(RADIANS(E238))*COS(RADIANS(N228))))&gt;90,0,$F$4*$F$5/E237^2*(SIN(RADIANS(G237))*SIN(RADIANS(E238))+COS(RADIANS(G237))*COS(RADIANS(E238))*COS(RADIANS(N228))))</f>
        <v>0</v>
      </c>
      <c r="O237">
        <f>IF(DEGREES(ACOS(SIN(RADIANS(G237))*SIN(RADIANS(E238))+COS(RADIANS(G237))*COS(RADIANS(E238))*COS(RADIANS(O228))))&gt;90,0,$F$4*$F$5/E237^2*(SIN(RADIANS(G237))*SIN(RADIANS(E238))+COS(RADIANS(G237))*COS(RADIANS(E238))*COS(RADIANS(O228))))</f>
        <v>0</v>
      </c>
      <c r="P237">
        <f>IF(DEGREES(ACOS(SIN(RADIANS(G237))*SIN(RADIANS(E238))+COS(RADIANS(G237))*COS(RADIANS(E238))*COS(RADIANS(P228))))&gt;90,0,$F$4*$F$5/E237^2*(SIN(RADIANS(G237))*SIN(RADIANS(E238))+COS(RADIANS(G237))*COS(RADIANS(E238))*COS(RADIANS(P228))))</f>
        <v>0</v>
      </c>
      <c r="Q237">
        <f>IF(DEGREES(ACOS(SIN(RADIANS(G237))*SIN(RADIANS(E238))+COS(RADIANS(G237))*COS(RADIANS(E238))*COS(RADIANS(Q228))))&gt;90,0,$F$4*$F$5/E237^2*(SIN(RADIANS(G237))*SIN(RADIANS(E238))+COS(RADIANS(G237))*COS(RADIANS(E238))*COS(RADIANS(Q228))))</f>
        <v>0</v>
      </c>
      <c r="R237" t="e">
        <f>IF(DEGREES(ACOS(SIN(RADIANS(G237))*SIN(RADIANS(E238))+COS(RADIANS(G237))*COS(RADIANS(E238))*COS(RADIANS(R228))))&gt;90,0,$F$4*$F$5/E237^2*(SIN(RADIANS(G237))*SIN(RADIANS(E238))+COS(RADIANS(G237))*COS(RADIANS(E238))*COS(RADIANS(R228))))</f>
        <v>#DIV/0!</v>
      </c>
      <c r="S237" t="e">
        <f>IF(DEGREES(ACOS(SIN(RADIANS(G237))*SIN(RADIANS(E238))+COS(RADIANS(G237))*COS(RADIANS(E238))*COS(RADIANS(S228))))&gt;90,0,$F$4*$F$5/E237^2*(SIN(RADIANS(G237))*SIN(RADIANS(E238))+COS(RADIANS(G237))*COS(RADIANS(E238))*COS(RADIANS(S228))))</f>
        <v>#DIV/0!</v>
      </c>
      <c r="T237" t="e">
        <f>IF(DEGREES(ACOS(SIN(RADIANS(G237))*SIN(RADIANS(E238))+COS(RADIANS(G237))*COS(RADIANS(E238))*COS(RADIANS(T228))))&gt;90,0,$F$4*$F$5/E237^2*(SIN(RADIANS(G237))*SIN(RADIANS(E238))+COS(RADIANS(G237))*COS(RADIANS(E238))*COS(RADIANS(T228))))</f>
        <v>#DIV/0!</v>
      </c>
      <c r="U237" t="e">
        <f>IF(DEGREES(ACOS(SIN(RADIANS(G237))*SIN(RADIANS(E238))+COS(RADIANS(G237))*COS(RADIANS(E238))*COS(RADIANS(U228))))&gt;90,0,$F$4*$F$5/E237^2*(SIN(RADIANS(G237))*SIN(RADIANS(E238))+COS(RADIANS(G237))*COS(RADIANS(E238))*COS(RADIANS(U228))))</f>
        <v>#DIV/0!</v>
      </c>
      <c r="V237" t="e">
        <f>IF(DEGREES(ACOS(SIN(RADIANS(G237))*SIN(RADIANS(E238))+COS(RADIANS(G237))*COS(RADIANS(E238))*COS(RADIANS(V228))))&gt;90,0,$F$4*$F$5/E237^2*(SIN(RADIANS(G237))*SIN(RADIANS(E238))+COS(RADIANS(G237))*COS(RADIANS(E238))*COS(RADIANS(V228))))</f>
        <v>#DIV/0!</v>
      </c>
      <c r="W237" t="e">
        <f>IF(DEGREES(ACOS(SIN(RADIANS(G237))*SIN(RADIANS(E238))+COS(RADIANS(G237))*COS(RADIANS(E238))*COS(RADIANS(W228))))&gt;90,0,$F$4*$F$5/E237^2*(SIN(RADIANS(G237))*SIN(RADIANS(E238))+COS(RADIANS(G237))*COS(RADIANS(E238))*COS(RADIANS(W228))))</f>
        <v>#DIV/0!</v>
      </c>
      <c r="X237" t="e">
        <f>IF(DEGREES(ACOS(SIN(RADIANS(G237))*SIN(RADIANS(E238))+COS(RADIANS(G237))*COS(RADIANS(E238))*COS(RADIANS(X228))))&gt;90,0,$F$4*$F$5/E237^2*(SIN(RADIANS(G237))*SIN(RADIANS(E238))+COS(RADIANS(G237))*COS(RADIANS(E238))*COS(RADIANS(X228))))</f>
        <v>#DIV/0!</v>
      </c>
      <c r="Y237" t="e">
        <f>IF(DEGREES(ACOS(SIN(RADIANS(G237))*SIN(RADIANS(E238))+COS(RADIANS(G237))*COS(RADIANS(E238))*COS(RADIANS(Y228))))&gt;90,0,$F$4*$F$5/E237^2*(SIN(RADIANS(G237))*SIN(RADIANS(E238))+COS(RADIANS(G237))*COS(RADIANS(E238))*COS(RADIANS(Y228))))</f>
        <v>#DIV/0!</v>
      </c>
      <c r="Z237" t="e">
        <f>IF(DEGREES(ACOS(SIN(RADIANS(G237))*SIN(RADIANS(E238))+COS(RADIANS(G237))*COS(RADIANS(E238))*COS(RADIANS(Z228))))&gt;90,0,$F$4*$F$5/E237^2*(SIN(RADIANS(G237))*SIN(RADIANS(E238))+COS(RADIANS(G237))*COS(RADIANS(E238))*COS(RADIANS(Z228))))</f>
        <v>#DIV/0!</v>
      </c>
      <c r="AA237" t="e">
        <f>IF(DEGREES(ACOS(SIN(RADIANS(G237))*SIN(RADIANS(E238))+COS(RADIANS(G237))*COS(RADIANS(E238))*COS(RADIANS(AA228))))&gt;90,0,$F$4*$F$5/E237^2*(SIN(RADIANS(G237))*SIN(RADIANS(E238))+COS(RADIANS(G237))*COS(RADIANS(E238))*COS(RADIANS(AA228))))</f>
        <v>#DIV/0!</v>
      </c>
      <c r="AB237" t="e">
        <f>IF(DEGREES(ACOS(SIN(RADIANS(G237))*SIN(RADIANS(E238))+COS(RADIANS(G237))*COS(RADIANS(E238))*COS(RADIANS(AB228))))&gt;90,0,$F$4*$F$5/E237^2*(SIN(RADIANS(G237))*SIN(RADIANS(E238))+COS(RADIANS(G237))*COS(RADIANS(E238))*COS(RADIANS(AB228))))</f>
        <v>#DIV/0!</v>
      </c>
      <c r="AC237" t="e">
        <f>IF(DEGREES(ACOS(SIN(RADIANS(G237))*SIN(RADIANS(E238))+COS(RADIANS(G237))*COS(RADIANS(E238))*COS(RADIANS(AC228))))&gt;90,0,$F$4*$F$5/E237^2*(SIN(RADIANS(G237))*SIN(RADIANS(E238))+COS(RADIANS(G237))*COS(RADIANS(E238))*COS(RADIANS(AC228))))</f>
        <v>#DIV/0!</v>
      </c>
      <c r="AD237" t="e">
        <f>IF(DEGREES(ACOS(SIN(RADIANS(G237))*SIN(RADIANS(E238))+COS(RADIANS(G237))*COS(RADIANS(E238))*COS(RADIANS(AD228))))&gt;90,0,$F$4*$F$5/E237^2*(SIN(RADIANS(G237))*SIN(RADIANS(E238))+COS(RADIANS(G237))*COS(RADIANS(E238))*COS(RADIANS(AD228))))</f>
        <v>#DIV/0!</v>
      </c>
      <c r="AE237" t="e">
        <f>IF(DEGREES(ACOS(SIN(RADIANS(G237))*SIN(RADIANS(E238))+COS(RADIANS(G237))*COS(RADIANS(E238))*COS(RADIANS(AE228))))&gt;90,0,$F$4*$F$5/E237^2*(SIN(RADIANS(G237))*SIN(RADIANS(E238))+COS(RADIANS(G237))*COS(RADIANS(E238))*COS(RADIANS(AE228))))</f>
        <v>#DIV/0!</v>
      </c>
      <c r="AF237" t="e">
        <f>IF(DEGREES(ACOS(SIN(RADIANS(G237))*SIN(RADIANS(E238))+COS(RADIANS(G237))*COS(RADIANS(E238))*COS(RADIANS(AF228))))&gt;90,0,$F$4*$F$5/E237^2*(SIN(RADIANS(G237))*SIN(RADIANS(E238))+COS(RADIANS(G237))*COS(RADIANS(E238))*COS(RADIANS(AF228))))</f>
        <v>#DIV/0!</v>
      </c>
      <c r="AG237" t="e">
        <f>IF(DEGREES(ACOS(SIN(RADIANS(G237))*SIN(RADIANS(E238))+COS(RADIANS(G237))*COS(RADIANS(E238))*COS(RADIANS(AG228))))&gt;90,0,$F$4*$F$5/E237^2*(SIN(RADIANS(G237))*SIN(RADIANS(E238))+COS(RADIANS(G237))*COS(RADIANS(E238))*COS(RADIANS(AG228))))</f>
        <v>#DIV/0!</v>
      </c>
      <c r="AH237" t="e">
        <f>IF(DEGREES(ACOS(SIN(RADIANS(G237))*SIN(RADIANS(E238))+COS(RADIANS(G237))*COS(RADIANS(E238))*COS(RADIANS(AH228))))&gt;90,0,$F$4*$F$5/E237^2*(SIN(RADIANS(G237))*SIN(RADIANS(E238))+COS(RADIANS(G237))*COS(RADIANS(E238))*COS(RADIANS(AH228))))</f>
        <v>#DIV/0!</v>
      </c>
      <c r="AI237" t="e">
        <f>IF(DEGREES(ACOS(SIN(RADIANS(G237))*SIN(RADIANS(E238))+COS(RADIANS(G237))*COS(RADIANS(E238))*COS(RADIANS(AI228))))&gt;90,0,$F$4*$F$5/E237^2*(SIN(RADIANS(G237))*SIN(RADIANS(E238))+COS(RADIANS(G237))*COS(RADIANS(E238))*COS(RADIANS(AI228))))</f>
        <v>#DIV/0!</v>
      </c>
      <c r="AJ237" t="e">
        <f>IF(DEGREES(ACOS(SIN(RADIANS(G237))*SIN(RADIANS(E238))+COS(RADIANS(G237))*COS(RADIANS(E238))*COS(RADIANS(AJ228))))&gt;90,0,$F$4*$F$5/E237^2*(SIN(RADIANS(G237))*SIN(RADIANS(E238))+COS(RADIANS(G237))*COS(RADIANS(E238))*COS(RADIANS(AJ228))))</f>
        <v>#DIV/0!</v>
      </c>
      <c r="AK237">
        <f>IF(DEGREES(ACOS(SIN(RADIANS(G237))*SIN(RADIANS(E238))+COS(RADIANS(G237))*COS(RADIANS(E238))*COS(RADIANS(AK228))))&gt;90,0,$F$4*$F$5/E237^2*(SIN(RADIANS(G237))*SIN(RADIANS(E238))+COS(RADIANS(G237))*COS(RADIANS(E238))*COS(RADIANS(AK228))))</f>
        <v>0</v>
      </c>
      <c r="AL237">
        <f>IF(DEGREES(ACOS(SIN(RADIANS(G237))*SIN(RADIANS(E238))+COS(RADIANS(G237))*COS(RADIANS(E238))*COS(RADIANS(AL228))))&gt;90,0,$F$4*$F$5/E237^2*(SIN(RADIANS(G237))*SIN(RADIANS(E238))+COS(RADIANS(G237))*COS(RADIANS(E238))*COS(RADIANS(AL228))))</f>
        <v>0</v>
      </c>
      <c r="AM237">
        <f>IF(DEGREES(ACOS(SIN(RADIANS(G237))*SIN(RADIANS(E238))+COS(RADIANS(G237))*COS(RADIANS(E238))*COS(RADIANS(AM228))))&gt;90,0,$F$4*$F$5/E237^2*(SIN(RADIANS(G237))*SIN(RADIANS(E238))+COS(RADIANS(G237))*COS(RADIANS(E238))*COS(RADIANS(AM228))))</f>
        <v>0</v>
      </c>
      <c r="AN237">
        <f>IF(DEGREES(ACOS(SIN(RADIANS(G237))*SIN(RADIANS(E238))+COS(RADIANS(G237))*COS(RADIANS(E238))*COS(RADIANS(AN228))))&gt;90,0,$F$4*$F$5/E237^2*(SIN(RADIANS(G237))*SIN(RADIANS(E238))+COS(RADIANS(G237))*COS(RADIANS(E238))*COS(RADIANS(AN228))))</f>
        <v>0</v>
      </c>
      <c r="AO237">
        <f>IF(DEGREES(ACOS(SIN(RADIANS(G237))*SIN(RADIANS(E238))+COS(RADIANS(G237))*COS(RADIANS(E238))*COS(RADIANS(AO228))))&gt;90,0,$F$4*$F$5/E237^2*(SIN(RADIANS(G237))*SIN(RADIANS(E238))+COS(RADIANS(G237))*COS(RADIANS(E238))*COS(RADIANS(AO228))))</f>
        <v>0</v>
      </c>
      <c r="AP237">
        <f>IF(DEGREES(ACOS(SIN(RADIANS(G237))*SIN(RADIANS(E238))+COS(RADIANS(G237))*COS(RADIANS(E238))*COS(RADIANS(AP228))))&gt;90,0,$F$4*$F$5/E237^2*(SIN(RADIANS(G237))*SIN(RADIANS(E238))+COS(RADIANS(G237))*COS(RADIANS(E238))*COS(RADIANS(AP228))))</f>
        <v>0</v>
      </c>
      <c r="AQ237">
        <f>IF(DEGREES(ACOS(SIN(RADIANS(G237))*SIN(RADIANS(E238))+COS(RADIANS(G237))*COS(RADIANS(E238))*COS(RADIANS(AQ228))))&gt;90,0,$F$4*$F$5/E237^2*(SIN(RADIANS(G237))*SIN(RADIANS(E238))+COS(RADIANS(G237))*COS(RADIANS(E238))*COS(RADIANS(AQ228))))</f>
        <v>0</v>
      </c>
      <c r="AR237">
        <f>IF(DEGREES(ACOS(SIN(RADIANS(G237))*SIN(RADIANS(E238))+COS(RADIANS(G237))*COS(RADIANS(E238))*COS(RADIANS(AR228))))&gt;90,0,$F$4*$F$5/E237^2*(SIN(RADIANS(G237))*SIN(RADIANS(E238))+COS(RADIANS(G237))*COS(RADIANS(E238))*COS(RADIANS(AR228))))</f>
        <v>0</v>
      </c>
    </row>
    <row r="238" spans="2:44" x14ac:dyDescent="0.5">
      <c r="B238" s="40" t="s">
        <v>735</v>
      </c>
      <c r="E238">
        <f>IF($F$8&gt;90,180-$F$8,$F$8)*SIN(RADIANS(E232))</f>
        <v>0</v>
      </c>
      <c r="G238">
        <v>10</v>
      </c>
      <c r="I238">
        <f>IF(DEGREES(ACOS(SIN(RADIANS(G238))*SIN(RADIANS(E238))+COS(RADIANS(G238))*COS(RADIANS(E238))*COS(RADIANS(I228))))&gt;90,0,$F$4*$F$5/E237^2*(SIN(RADIANS(G238))*SIN(RADIANS(E238))+COS(RADIANS(G238))*COS(RADIANS(E238))*COS(RADIANS(I228))))</f>
        <v>0</v>
      </c>
      <c r="J238">
        <f>IF(DEGREES(ACOS(SIN(RADIANS(G238))*SIN(RADIANS(E238))+COS(RADIANS(G238))*COS(RADIANS(E238))*COS(RADIANS(J228))))&gt;90,0,$F$4*$F$5/E237^2*(SIN(RADIANS(G238))*SIN(RADIANS(E238))+COS(RADIANS(G238))*COS(RADIANS(E238))*COS(RADIANS(J228))))</f>
        <v>0</v>
      </c>
      <c r="K238">
        <f>IF(DEGREES(ACOS(SIN(RADIANS(G238))*SIN(RADIANS(E238))+COS(RADIANS(G238))*COS(RADIANS(E238))*COS(RADIANS(K228))))&gt;90,0,$F$4*$F$5/E237^2*(SIN(RADIANS(G238))*SIN(RADIANS(E238))+COS(RADIANS(G238))*COS(RADIANS(E238))*COS(RADIANS(K228))))</f>
        <v>0</v>
      </c>
      <c r="L238">
        <f>IF(DEGREES(ACOS(SIN(RADIANS(G238))*SIN(RADIANS(E238))+COS(RADIANS(G238))*COS(RADIANS(E238))*COS(RADIANS(L228))))&gt;90,0,$F$4*$F$5/E237^2*(SIN(RADIANS(G238))*SIN(RADIANS(E238))+COS(RADIANS(G238))*COS(RADIANS(E238))*COS(RADIANS(L228))))</f>
        <v>0</v>
      </c>
      <c r="M238">
        <f>IF(DEGREES(ACOS(SIN(RADIANS(G238))*SIN(RADIANS(E238))+COS(RADIANS(G238))*COS(RADIANS(E238))*COS(RADIANS(M228))))&gt;90,0,$F$4*$F$5/E237^2*(SIN(RADIANS(G238))*SIN(RADIANS(E238))+COS(RADIANS(G238))*COS(RADIANS(E238))*COS(RADIANS(M228))))</f>
        <v>0</v>
      </c>
      <c r="N238">
        <f>IF(DEGREES(ACOS(SIN(RADIANS(G238))*SIN(RADIANS(E238))+COS(RADIANS(G238))*COS(RADIANS(E238))*COS(RADIANS(N228))))&gt;90,0,$F$4*$F$5/E237^2*(SIN(RADIANS(G238))*SIN(RADIANS(E238))+COS(RADIANS(G238))*COS(RADIANS(E238))*COS(RADIANS(N228))))</f>
        <v>0</v>
      </c>
      <c r="O238">
        <f>IF(DEGREES(ACOS(SIN(RADIANS(G238))*SIN(RADIANS(E238))+COS(RADIANS(G238))*COS(RADIANS(E238))*COS(RADIANS(O228))))&gt;90,0,$F$4*$F$5/E237^2*(SIN(RADIANS(G238))*SIN(RADIANS(E238))+COS(RADIANS(G238))*COS(RADIANS(E238))*COS(RADIANS(O228))))</f>
        <v>0</v>
      </c>
      <c r="P238">
        <f>IF(DEGREES(ACOS(SIN(RADIANS(G238))*SIN(RADIANS(E238))+COS(RADIANS(G238))*COS(RADIANS(E238))*COS(RADIANS(P228))))&gt;90,0,$F$4*$F$5/E237^2*(SIN(RADIANS(G238))*SIN(RADIANS(E238))+COS(RADIANS(G238))*COS(RADIANS(E238))*COS(RADIANS(P228))))</f>
        <v>0</v>
      </c>
      <c r="Q238">
        <f>IF(DEGREES(ACOS(SIN(RADIANS(G238))*SIN(RADIANS(E238))+COS(RADIANS(G238))*COS(RADIANS(E238))*COS(RADIANS(Q228))))&gt;90,0,$F$4*$F$5/E237^2*(SIN(RADIANS(G238))*SIN(RADIANS(E238))+COS(RADIANS(G238))*COS(RADIANS(E238))*COS(RADIANS(Q228))))</f>
        <v>0</v>
      </c>
      <c r="R238" t="e">
        <f>IF(DEGREES(ACOS(SIN(RADIANS(G238))*SIN(RADIANS(E238))+COS(RADIANS(G238))*COS(RADIANS(E238))*COS(RADIANS(R228))))&gt;90,0,$F$4*$F$5/E237^2*(SIN(RADIANS(G238))*SIN(RADIANS(E238))+COS(RADIANS(G238))*COS(RADIANS(E238))*COS(RADIANS(R228))))</f>
        <v>#DIV/0!</v>
      </c>
      <c r="S238" t="e">
        <f>IF(DEGREES(ACOS(SIN(RADIANS(G238))*SIN(RADIANS(E238))+COS(RADIANS(G238))*COS(RADIANS(E238))*COS(RADIANS(S228))))&gt;90,0,$F$4*$F$5/E237^2*(SIN(RADIANS(G238))*SIN(RADIANS(E238))+COS(RADIANS(G238))*COS(RADIANS(E238))*COS(RADIANS(S228))))</f>
        <v>#DIV/0!</v>
      </c>
      <c r="T238" t="e">
        <f>IF(DEGREES(ACOS(SIN(RADIANS(G238))*SIN(RADIANS(E238))+COS(RADIANS(G238))*COS(RADIANS(E238))*COS(RADIANS(T228))))&gt;90,0,$F$4*$F$5/E237^2*(SIN(RADIANS(G238))*SIN(RADIANS(E238))+COS(RADIANS(G238))*COS(RADIANS(E238))*COS(RADIANS(T228))))</f>
        <v>#DIV/0!</v>
      </c>
      <c r="U238" t="e">
        <f>IF(DEGREES(ACOS(SIN(RADIANS(G238))*SIN(RADIANS(E238))+COS(RADIANS(G238))*COS(RADIANS(E238))*COS(RADIANS(U228))))&gt;90,0,$F$4*$F$5/E237^2*(SIN(RADIANS(G238))*SIN(RADIANS(E238))+COS(RADIANS(G238))*COS(RADIANS(E238))*COS(RADIANS(U228))))</f>
        <v>#DIV/0!</v>
      </c>
      <c r="V238" t="e">
        <f>IF(DEGREES(ACOS(SIN(RADIANS(G238))*SIN(RADIANS(E238))+COS(RADIANS(G238))*COS(RADIANS(E238))*COS(RADIANS(V228))))&gt;90,0,$F$4*$F$5/E237^2*(SIN(RADIANS(G238))*SIN(RADIANS(E238))+COS(RADIANS(G238))*COS(RADIANS(E238))*COS(RADIANS(V228))))</f>
        <v>#DIV/0!</v>
      </c>
      <c r="W238" t="e">
        <f>IF(DEGREES(ACOS(SIN(RADIANS(G238))*SIN(RADIANS(E238))+COS(RADIANS(G238))*COS(RADIANS(E238))*COS(RADIANS(W228))))&gt;90,0,$F$4*$F$5/E237^2*(SIN(RADIANS(G238))*SIN(RADIANS(E238))+COS(RADIANS(G238))*COS(RADIANS(E238))*COS(RADIANS(W228))))</f>
        <v>#DIV/0!</v>
      </c>
      <c r="X238" t="e">
        <f>IF(DEGREES(ACOS(SIN(RADIANS(G238))*SIN(RADIANS(E238))+COS(RADIANS(G238))*COS(RADIANS(E238))*COS(RADIANS(X228))))&gt;90,0,$F$4*$F$5/E237^2*(SIN(RADIANS(G238))*SIN(RADIANS(E238))+COS(RADIANS(G238))*COS(RADIANS(E238))*COS(RADIANS(X228))))</f>
        <v>#DIV/0!</v>
      </c>
      <c r="Y238" t="e">
        <f>IF(DEGREES(ACOS(SIN(RADIANS(G238))*SIN(RADIANS(E238))+COS(RADIANS(G238))*COS(RADIANS(E238))*COS(RADIANS(Y228))))&gt;90,0,$F$4*$F$5/E237^2*(SIN(RADIANS(G238))*SIN(RADIANS(E238))+COS(RADIANS(G238))*COS(RADIANS(E238))*COS(RADIANS(Y228))))</f>
        <v>#DIV/0!</v>
      </c>
      <c r="Z238" t="e">
        <f>IF(DEGREES(ACOS(SIN(RADIANS(G238))*SIN(RADIANS(E238))+COS(RADIANS(G238))*COS(RADIANS(E238))*COS(RADIANS(Z228))))&gt;90,0,$F$4*$F$5/E237^2*(SIN(RADIANS(G238))*SIN(RADIANS(E238))+COS(RADIANS(G238))*COS(RADIANS(E238))*COS(RADIANS(Z228))))</f>
        <v>#DIV/0!</v>
      </c>
      <c r="AA238" t="e">
        <f>IF(DEGREES(ACOS(SIN(RADIANS(G238))*SIN(RADIANS(E238))+COS(RADIANS(G238))*COS(RADIANS(E238))*COS(RADIANS(AA228))))&gt;90,0,$F$4*$F$5/E237^2*(SIN(RADIANS(G238))*SIN(RADIANS(E238))+COS(RADIANS(G238))*COS(RADIANS(E238))*COS(RADIANS(AA228))))</f>
        <v>#DIV/0!</v>
      </c>
      <c r="AB238" t="e">
        <f>IF(DEGREES(ACOS(SIN(RADIANS(G238))*SIN(RADIANS(E238))+COS(RADIANS(G238))*COS(RADIANS(E238))*COS(RADIANS(AB228))))&gt;90,0,$F$4*$F$5/E237^2*(SIN(RADIANS(G238))*SIN(RADIANS(E238))+COS(RADIANS(G238))*COS(RADIANS(E238))*COS(RADIANS(AB228))))</f>
        <v>#DIV/0!</v>
      </c>
      <c r="AC238" t="e">
        <f>IF(DEGREES(ACOS(SIN(RADIANS(G238))*SIN(RADIANS(E238))+COS(RADIANS(G238))*COS(RADIANS(E238))*COS(RADIANS(AC228))))&gt;90,0,$F$4*$F$5/E237^2*(SIN(RADIANS(G238))*SIN(RADIANS(E238))+COS(RADIANS(G238))*COS(RADIANS(E238))*COS(RADIANS(AC228))))</f>
        <v>#DIV/0!</v>
      </c>
      <c r="AD238" t="e">
        <f>IF(DEGREES(ACOS(SIN(RADIANS(G238))*SIN(RADIANS(E238))+COS(RADIANS(G238))*COS(RADIANS(E238))*COS(RADIANS(AD228))))&gt;90,0,$F$4*$F$5/E237^2*(SIN(RADIANS(G238))*SIN(RADIANS(E238))+COS(RADIANS(G238))*COS(RADIANS(E238))*COS(RADIANS(AD228))))</f>
        <v>#DIV/0!</v>
      </c>
      <c r="AE238" t="e">
        <f>IF(DEGREES(ACOS(SIN(RADIANS(G238))*SIN(RADIANS(E238))+COS(RADIANS(G238))*COS(RADIANS(E238))*COS(RADIANS(AE228))))&gt;90,0,$F$4*$F$5/E237^2*(SIN(RADIANS(G238))*SIN(RADIANS(E238))+COS(RADIANS(G238))*COS(RADIANS(E238))*COS(RADIANS(AE228))))</f>
        <v>#DIV/0!</v>
      </c>
      <c r="AF238" t="e">
        <f>IF(DEGREES(ACOS(SIN(RADIANS(G238))*SIN(RADIANS(E238))+COS(RADIANS(G238))*COS(RADIANS(E238))*COS(RADIANS(AF228))))&gt;90,0,$F$4*$F$5/E237^2*(SIN(RADIANS(G238))*SIN(RADIANS(E238))+COS(RADIANS(G238))*COS(RADIANS(E238))*COS(RADIANS(AF228))))</f>
        <v>#DIV/0!</v>
      </c>
      <c r="AG238" t="e">
        <f>IF(DEGREES(ACOS(SIN(RADIANS(G238))*SIN(RADIANS(E238))+COS(RADIANS(G238))*COS(RADIANS(E238))*COS(RADIANS(AG228))))&gt;90,0,$F$4*$F$5/E237^2*(SIN(RADIANS(G238))*SIN(RADIANS(E238))+COS(RADIANS(G238))*COS(RADIANS(E238))*COS(RADIANS(AG228))))</f>
        <v>#DIV/0!</v>
      </c>
      <c r="AH238" t="e">
        <f>IF(DEGREES(ACOS(SIN(RADIANS(G238))*SIN(RADIANS(E238))+COS(RADIANS(G238))*COS(RADIANS(E238))*COS(RADIANS(AH228))))&gt;90,0,$F$4*$F$5/E237^2*(SIN(RADIANS(G238))*SIN(RADIANS(E238))+COS(RADIANS(G238))*COS(RADIANS(E238))*COS(RADIANS(AH228))))</f>
        <v>#DIV/0!</v>
      </c>
      <c r="AI238" t="e">
        <f>IF(DEGREES(ACOS(SIN(RADIANS(G238))*SIN(RADIANS(E238))+COS(RADIANS(G238))*COS(RADIANS(E238))*COS(RADIANS(AI228))))&gt;90,0,$F$4*$F$5/E237^2*(SIN(RADIANS(G238))*SIN(RADIANS(E238))+COS(RADIANS(G238))*COS(RADIANS(E238))*COS(RADIANS(AI228))))</f>
        <v>#DIV/0!</v>
      </c>
      <c r="AJ238" t="e">
        <f>IF(DEGREES(ACOS(SIN(RADIANS(G238))*SIN(RADIANS(E238))+COS(RADIANS(G238))*COS(RADIANS(E238))*COS(RADIANS(AJ228))))&gt;90,0,$F$4*$F$5/E237^2*(SIN(RADIANS(G238))*SIN(RADIANS(E238))+COS(RADIANS(G238))*COS(RADIANS(E238))*COS(RADIANS(AJ228))))</f>
        <v>#DIV/0!</v>
      </c>
      <c r="AK238">
        <f>IF(DEGREES(ACOS(SIN(RADIANS(G238))*SIN(RADIANS(E238))+COS(RADIANS(G238))*COS(RADIANS(E238))*COS(RADIANS(AK228))))&gt;90,0,$F$4*$F$5/E237^2*(SIN(RADIANS(G238))*SIN(RADIANS(E238))+COS(RADIANS(G238))*COS(RADIANS(E238))*COS(RADIANS(AK228))))</f>
        <v>0</v>
      </c>
      <c r="AL238">
        <f>IF(DEGREES(ACOS(SIN(RADIANS(G238))*SIN(RADIANS(E238))+COS(RADIANS(G238))*COS(RADIANS(E238))*COS(RADIANS(AL228))))&gt;90,0,$F$4*$F$5/E237^2*(SIN(RADIANS(G238))*SIN(RADIANS(E238))+COS(RADIANS(G238))*COS(RADIANS(E238))*COS(RADIANS(AL228))))</f>
        <v>0</v>
      </c>
      <c r="AM238">
        <f>IF(DEGREES(ACOS(SIN(RADIANS(G238))*SIN(RADIANS(E238))+COS(RADIANS(G238))*COS(RADIANS(E238))*COS(RADIANS(AM228))))&gt;90,0,$F$4*$F$5/E237^2*(SIN(RADIANS(G238))*SIN(RADIANS(E238))+COS(RADIANS(G238))*COS(RADIANS(E238))*COS(RADIANS(AM228))))</f>
        <v>0</v>
      </c>
      <c r="AN238">
        <f>IF(DEGREES(ACOS(SIN(RADIANS(G238))*SIN(RADIANS(E238))+COS(RADIANS(G238))*COS(RADIANS(E238))*COS(RADIANS(AN228))))&gt;90,0,$F$4*$F$5/E237^2*(SIN(RADIANS(G238))*SIN(RADIANS(E238))+COS(RADIANS(G238))*COS(RADIANS(E238))*COS(RADIANS(AN228))))</f>
        <v>0</v>
      </c>
      <c r="AO238">
        <f>IF(DEGREES(ACOS(SIN(RADIANS(G238))*SIN(RADIANS(E238))+COS(RADIANS(G238))*COS(RADIANS(E238))*COS(RADIANS(AO228))))&gt;90,0,$F$4*$F$5/E237^2*(SIN(RADIANS(G238))*SIN(RADIANS(E238))+COS(RADIANS(G238))*COS(RADIANS(E238))*COS(RADIANS(AO228))))</f>
        <v>0</v>
      </c>
      <c r="AP238">
        <f>IF(DEGREES(ACOS(SIN(RADIANS(G238))*SIN(RADIANS(E238))+COS(RADIANS(G238))*COS(RADIANS(E238))*COS(RADIANS(AP228))))&gt;90,0,$F$4*$F$5/E237^2*(SIN(RADIANS(G238))*SIN(RADIANS(E238))+COS(RADIANS(G238))*COS(RADIANS(E238))*COS(RADIANS(AP228))))</f>
        <v>0</v>
      </c>
      <c r="AQ238">
        <f>IF(DEGREES(ACOS(SIN(RADIANS(G238))*SIN(RADIANS(E238))+COS(RADIANS(G238))*COS(RADIANS(E238))*COS(RADIANS(AQ228))))&gt;90,0,$F$4*$F$5/E237^2*(SIN(RADIANS(G238))*SIN(RADIANS(E238))+COS(RADIANS(G238))*COS(RADIANS(E238))*COS(RADIANS(AQ228))))</f>
        <v>0</v>
      </c>
      <c r="AR238">
        <f>IF(DEGREES(ACOS(SIN(RADIANS(G238))*SIN(RADIANS(E238))+COS(RADIANS(G238))*COS(RADIANS(E238))*COS(RADIANS(AR228))))&gt;90,0,$F$4*$F$5/E237^2*(SIN(RADIANS(G238))*SIN(RADIANS(E238))+COS(RADIANS(G238))*COS(RADIANS(E238))*COS(RADIANS(AR228))))</f>
        <v>0</v>
      </c>
    </row>
    <row r="239" spans="2:44" x14ac:dyDescent="0.5">
      <c r="B239" s="40" t="s">
        <v>786</v>
      </c>
      <c r="E239">
        <f>IF($F$10=0,IF(E230&lt;360,E230,E230-360),($F$10+1)*E230)</f>
        <v>80</v>
      </c>
      <c r="G239">
        <v>0</v>
      </c>
      <c r="I239">
        <f>IF(DEGREES(ACOS(SIN(RADIANS(G239))*SIN(RADIANS(E238))+COS(RADIANS(G239))*COS(RADIANS(E238))*COS(RADIANS(I228))))&gt;90,0,$F$4*$F$5/E237^2*(SIN(RADIANS(G239))*SIN(RADIANS(E238))+COS(RADIANS(G239))*COS(RADIANS(E238))*COS(RADIANS(I228))))</f>
        <v>0</v>
      </c>
      <c r="J239">
        <f>IF(DEGREES(ACOS(SIN(RADIANS(G239))*SIN(RADIANS(E238))+COS(RADIANS(G239))*COS(RADIANS(E238))*COS(RADIANS(J228))))&gt;90,0,$F$4*$F$5/E237^2*(SIN(RADIANS(G239))*SIN(RADIANS(E238))+COS(RADIANS(G239))*COS(RADIANS(E238))*COS(RADIANS(J228))))</f>
        <v>0</v>
      </c>
      <c r="K239">
        <f>IF(DEGREES(ACOS(SIN(RADIANS(G239))*SIN(RADIANS(E238))+COS(RADIANS(G239))*COS(RADIANS(E238))*COS(RADIANS(K228))))&gt;90,0,$F$4*$F$5/E237^2*(SIN(RADIANS(G239))*SIN(RADIANS(E238))+COS(RADIANS(G239))*COS(RADIANS(E238))*COS(RADIANS(K228))))</f>
        <v>0</v>
      </c>
      <c r="L239">
        <f>IF(DEGREES(ACOS(SIN(RADIANS(G239))*SIN(RADIANS(E238))+COS(RADIANS(G239))*COS(RADIANS(E238))*COS(RADIANS(L228))))&gt;90,0,$F$4*$F$5/E237^2*(SIN(RADIANS(G239))*SIN(RADIANS(E238))+COS(RADIANS(G239))*COS(RADIANS(E238))*COS(RADIANS(L228))))</f>
        <v>0</v>
      </c>
      <c r="M239">
        <f>IF(DEGREES(ACOS(SIN(RADIANS(G239))*SIN(RADIANS(E238))+COS(RADIANS(G239))*COS(RADIANS(E238))*COS(RADIANS(M228))))&gt;90,0,$F$4*$F$5/E237^2*(SIN(RADIANS(G239))*SIN(RADIANS(E238))+COS(RADIANS(G239))*COS(RADIANS(E238))*COS(RADIANS(M228))))</f>
        <v>0</v>
      </c>
      <c r="N239">
        <f>IF(DEGREES(ACOS(SIN(RADIANS(G239))*SIN(RADIANS(E238))+COS(RADIANS(G239))*COS(RADIANS(E238))*COS(RADIANS(N228))))&gt;90,0,$F$4*$F$5/E237^2*(SIN(RADIANS(G239))*SIN(RADIANS(E238))+COS(RADIANS(G239))*COS(RADIANS(E238))*COS(RADIANS(N228))))</f>
        <v>0</v>
      </c>
      <c r="O239">
        <f>IF(DEGREES(ACOS(SIN(RADIANS(G239))*SIN(RADIANS(E238))+COS(RADIANS(G239))*COS(RADIANS(E238))*COS(RADIANS(O228))))&gt;90,0,$F$4*$F$5/E237^2*(SIN(RADIANS(G239))*SIN(RADIANS(E238))+COS(RADIANS(G239))*COS(RADIANS(E238))*COS(RADIANS(O228))))</f>
        <v>0</v>
      </c>
      <c r="P239">
        <f>IF(DEGREES(ACOS(SIN(RADIANS(G239))*SIN(RADIANS(E238))+COS(RADIANS(G239))*COS(RADIANS(E238))*COS(RADIANS(P228))))&gt;90,0,$F$4*$F$5/E237^2*(SIN(RADIANS(G239))*SIN(RADIANS(E238))+COS(RADIANS(G239))*COS(RADIANS(E238))*COS(RADIANS(P228))))</f>
        <v>0</v>
      </c>
      <c r="Q239">
        <f>IF(DEGREES(ACOS(SIN(RADIANS(G239))*SIN(RADIANS(E238))+COS(RADIANS(G239))*COS(RADIANS(E238))*COS(RADIANS(Q228))))&gt;90,0,$F$4*$F$5/E237^2*(SIN(RADIANS(G239))*SIN(RADIANS(E238))+COS(RADIANS(G239))*COS(RADIANS(E238))*COS(RADIANS(Q228))))</f>
        <v>0</v>
      </c>
      <c r="R239" t="e">
        <f>IF(DEGREES(ACOS(SIN(RADIANS(G239))*SIN(RADIANS(E238))+COS(RADIANS(G239))*COS(RADIANS(E238))*COS(RADIANS(R228))))&gt;90,0,$F$4*$F$5/E237^2*(SIN(RADIANS(G239))*SIN(RADIANS(E238))+COS(RADIANS(G239))*COS(RADIANS(E238))*COS(RADIANS(R228))))</f>
        <v>#DIV/0!</v>
      </c>
      <c r="S239" t="e">
        <f>IF(DEGREES(ACOS(SIN(RADIANS(G239))*SIN(RADIANS(E238))+COS(RADIANS(G239))*COS(RADIANS(E238))*COS(RADIANS(S228))))&gt;90,0,$F$4*$F$5/E237^2*(SIN(RADIANS(G239))*SIN(RADIANS(E238))+COS(RADIANS(G239))*COS(RADIANS(E238))*COS(RADIANS(S228))))</f>
        <v>#DIV/0!</v>
      </c>
      <c r="T239" t="e">
        <f>IF(DEGREES(ACOS(SIN(RADIANS(G239))*SIN(RADIANS(E238))+COS(RADIANS(G239))*COS(RADIANS(E238))*COS(RADIANS(T228))))&gt;90,0,$F$4*$F$5/E237^2*(SIN(RADIANS(G239))*SIN(RADIANS(E238))+COS(RADIANS(G239))*COS(RADIANS(E238))*COS(RADIANS(T228))))</f>
        <v>#DIV/0!</v>
      </c>
      <c r="U239" t="e">
        <f>IF(DEGREES(ACOS(SIN(RADIANS(G239))*SIN(RADIANS(E238))+COS(RADIANS(G239))*COS(RADIANS(E238))*COS(RADIANS(U228))))&gt;90,0,$F$4*$F$5/E237^2*(SIN(RADIANS(G239))*SIN(RADIANS(E238))+COS(RADIANS(G239))*COS(RADIANS(E238))*COS(RADIANS(U228))))</f>
        <v>#DIV/0!</v>
      </c>
      <c r="V239" t="e">
        <f>IF(DEGREES(ACOS(SIN(RADIANS(G239))*SIN(RADIANS(E238))+COS(RADIANS(G239))*COS(RADIANS(E238))*COS(RADIANS(V228))))&gt;90,0,$F$4*$F$5/E237^2*(SIN(RADIANS(G239))*SIN(RADIANS(E238))+COS(RADIANS(G239))*COS(RADIANS(E238))*COS(RADIANS(V228))))</f>
        <v>#DIV/0!</v>
      </c>
      <c r="W239" t="e">
        <f>IF(DEGREES(ACOS(SIN(RADIANS(G239))*SIN(RADIANS(E238))+COS(RADIANS(G239))*COS(RADIANS(E238))*COS(RADIANS(W228))))&gt;90,0,$F$4*$F$5/E237^2*(SIN(RADIANS(G239))*SIN(RADIANS(E238))+COS(RADIANS(G239))*COS(RADIANS(E238))*COS(RADIANS(W228))))</f>
        <v>#DIV/0!</v>
      </c>
      <c r="X239" t="e">
        <f>IF(DEGREES(ACOS(SIN(RADIANS(G239))*SIN(RADIANS(E238))+COS(RADIANS(G239))*COS(RADIANS(E238))*COS(RADIANS(X228))))&gt;90,0,$F$4*$F$5/E237^2*(SIN(RADIANS(G239))*SIN(RADIANS(E238))+COS(RADIANS(G239))*COS(RADIANS(E238))*COS(RADIANS(X228))))</f>
        <v>#DIV/0!</v>
      </c>
      <c r="Y239" t="e">
        <f>IF(DEGREES(ACOS(SIN(RADIANS(G239))*SIN(RADIANS(E238))+COS(RADIANS(G239))*COS(RADIANS(E238))*COS(RADIANS(Y228))))&gt;90,0,$F$4*$F$5/E237^2*(SIN(RADIANS(G239))*SIN(RADIANS(E238))+COS(RADIANS(G239))*COS(RADIANS(E238))*COS(RADIANS(Y228))))</f>
        <v>#DIV/0!</v>
      </c>
      <c r="Z239" t="e">
        <f>IF(DEGREES(ACOS(SIN(RADIANS(G239))*SIN(RADIANS(E238))+COS(RADIANS(G239))*COS(RADIANS(E238))*COS(RADIANS(Z228))))&gt;90,0,$F$4*$F$5/E237^2*(SIN(RADIANS(G239))*SIN(RADIANS(E238))+COS(RADIANS(G239))*COS(RADIANS(E238))*COS(RADIANS(Z228))))</f>
        <v>#DIV/0!</v>
      </c>
      <c r="AA239" t="e">
        <f>IF(DEGREES(ACOS(SIN(RADIANS(G239))*SIN(RADIANS(E238))+COS(RADIANS(G239))*COS(RADIANS(E238))*COS(RADIANS(AA228))))&gt;90,0,$F$4*$F$5/E237^2*(SIN(RADIANS(G239))*SIN(RADIANS(E238))+COS(RADIANS(G239))*COS(RADIANS(E238))*COS(RADIANS(AA228))))</f>
        <v>#DIV/0!</v>
      </c>
      <c r="AB239" t="e">
        <f>IF(DEGREES(ACOS(SIN(RADIANS(G239))*SIN(RADIANS(E238))+COS(RADIANS(G239))*COS(RADIANS(E238))*COS(RADIANS(AB228))))&gt;90,0,$F$4*$F$5/E237^2*(SIN(RADIANS(G239))*SIN(RADIANS(E238))+COS(RADIANS(G239))*COS(RADIANS(E238))*COS(RADIANS(AB228))))</f>
        <v>#DIV/0!</v>
      </c>
      <c r="AC239" t="e">
        <f>IF(DEGREES(ACOS(SIN(RADIANS(G239))*SIN(RADIANS(E238))+COS(RADIANS(G239))*COS(RADIANS(E238))*COS(RADIANS(AC228))))&gt;90,0,$F$4*$F$5/E237^2*(SIN(RADIANS(G239))*SIN(RADIANS(E238))+COS(RADIANS(G239))*COS(RADIANS(E238))*COS(RADIANS(AC228))))</f>
        <v>#DIV/0!</v>
      </c>
      <c r="AD239" t="e">
        <f>IF(DEGREES(ACOS(SIN(RADIANS(G239))*SIN(RADIANS(E238))+COS(RADIANS(G239))*COS(RADIANS(E238))*COS(RADIANS(AD228))))&gt;90,0,$F$4*$F$5/E237^2*(SIN(RADIANS(G239))*SIN(RADIANS(E238))+COS(RADIANS(G239))*COS(RADIANS(E238))*COS(RADIANS(AD228))))</f>
        <v>#DIV/0!</v>
      </c>
      <c r="AE239" t="e">
        <f>IF(DEGREES(ACOS(SIN(RADIANS(G239))*SIN(RADIANS(E238))+COS(RADIANS(G239))*COS(RADIANS(E238))*COS(RADIANS(AE228))))&gt;90,0,$F$4*$F$5/E237^2*(SIN(RADIANS(G239))*SIN(RADIANS(E238))+COS(RADIANS(G239))*COS(RADIANS(E238))*COS(RADIANS(AE228))))</f>
        <v>#DIV/0!</v>
      </c>
      <c r="AF239" t="e">
        <f>IF(DEGREES(ACOS(SIN(RADIANS(G239))*SIN(RADIANS(E238))+COS(RADIANS(G239))*COS(RADIANS(E238))*COS(RADIANS(AF228))))&gt;90,0,$F$4*$F$5/E237^2*(SIN(RADIANS(G239))*SIN(RADIANS(E238))+COS(RADIANS(G239))*COS(RADIANS(E238))*COS(RADIANS(AF228))))</f>
        <v>#DIV/0!</v>
      </c>
      <c r="AG239" t="e">
        <f>IF(DEGREES(ACOS(SIN(RADIANS(G239))*SIN(RADIANS(E238))+COS(RADIANS(G239))*COS(RADIANS(E238))*COS(RADIANS(AG228))))&gt;90,0,$F$4*$F$5/E237^2*(SIN(RADIANS(G239))*SIN(RADIANS(E238))+COS(RADIANS(G239))*COS(RADIANS(E238))*COS(RADIANS(AG228))))</f>
        <v>#DIV/0!</v>
      </c>
      <c r="AH239" t="e">
        <f>IF(DEGREES(ACOS(SIN(RADIANS(G239))*SIN(RADIANS(E238))+COS(RADIANS(G239))*COS(RADIANS(E238))*COS(RADIANS(AH228))))&gt;90,0,$F$4*$F$5/E237^2*(SIN(RADIANS(G239))*SIN(RADIANS(E238))+COS(RADIANS(G239))*COS(RADIANS(E238))*COS(RADIANS(AH228))))</f>
        <v>#DIV/0!</v>
      </c>
      <c r="AI239" t="e">
        <f>IF(DEGREES(ACOS(SIN(RADIANS(G239))*SIN(RADIANS(E238))+COS(RADIANS(G239))*COS(RADIANS(E238))*COS(RADIANS(AI228))))&gt;90,0,$F$4*$F$5/E237^2*(SIN(RADIANS(G239))*SIN(RADIANS(E238))+COS(RADIANS(G239))*COS(RADIANS(E238))*COS(RADIANS(AI228))))</f>
        <v>#DIV/0!</v>
      </c>
      <c r="AJ239" t="e">
        <f>IF(DEGREES(ACOS(SIN(RADIANS(G239))*SIN(RADIANS(E238))+COS(RADIANS(G239))*COS(RADIANS(E238))*COS(RADIANS(AJ228))))&gt;90,0,$F$4*$F$5/E237^2*(SIN(RADIANS(G239))*SIN(RADIANS(E238))+COS(RADIANS(G239))*COS(RADIANS(E238))*COS(RADIANS(AJ228))))</f>
        <v>#DIV/0!</v>
      </c>
      <c r="AK239">
        <f>IF(DEGREES(ACOS(SIN(RADIANS(G239))*SIN(RADIANS(E238))+COS(RADIANS(G239))*COS(RADIANS(E238))*COS(RADIANS(AK228))))&gt;90,0,$F$4*$F$5/E237^2*(SIN(RADIANS(G239))*SIN(RADIANS(E238))+COS(RADIANS(G239))*COS(RADIANS(E238))*COS(RADIANS(AK228))))</f>
        <v>0</v>
      </c>
      <c r="AL239">
        <f>IF(DEGREES(ACOS(SIN(RADIANS(G239))*SIN(RADIANS(E238))+COS(RADIANS(G239))*COS(RADIANS(E238))*COS(RADIANS(AL228))))&gt;90,0,$F$4*$F$5/E237^2*(SIN(RADIANS(G239))*SIN(RADIANS(E238))+COS(RADIANS(G239))*COS(RADIANS(E238))*COS(RADIANS(AL228))))</f>
        <v>0</v>
      </c>
      <c r="AM239">
        <f>IF(DEGREES(ACOS(SIN(RADIANS(G239))*SIN(RADIANS(E238))+COS(RADIANS(G239))*COS(RADIANS(E238))*COS(RADIANS(AM228))))&gt;90,0,$F$4*$F$5/E237^2*(SIN(RADIANS(G239))*SIN(RADIANS(E238))+COS(RADIANS(G239))*COS(RADIANS(E238))*COS(RADIANS(AM228))))</f>
        <v>0</v>
      </c>
      <c r="AN239">
        <f>IF(DEGREES(ACOS(SIN(RADIANS(G239))*SIN(RADIANS(E238))+COS(RADIANS(G239))*COS(RADIANS(E238))*COS(RADIANS(AN228))))&gt;90,0,$F$4*$F$5/E237^2*(SIN(RADIANS(G239))*SIN(RADIANS(E238))+COS(RADIANS(G239))*COS(RADIANS(E238))*COS(RADIANS(AN228))))</f>
        <v>0</v>
      </c>
      <c r="AO239">
        <f>IF(DEGREES(ACOS(SIN(RADIANS(G239))*SIN(RADIANS(E238))+COS(RADIANS(G239))*COS(RADIANS(E238))*COS(RADIANS(AO228))))&gt;90,0,$F$4*$F$5/E237^2*(SIN(RADIANS(G239))*SIN(RADIANS(E238))+COS(RADIANS(G239))*COS(RADIANS(E238))*COS(RADIANS(AO228))))</f>
        <v>0</v>
      </c>
      <c r="AP239">
        <f>IF(DEGREES(ACOS(SIN(RADIANS(G239))*SIN(RADIANS(E238))+COS(RADIANS(G239))*COS(RADIANS(E238))*COS(RADIANS(AP228))))&gt;90,0,$F$4*$F$5/E237^2*(SIN(RADIANS(G239))*SIN(RADIANS(E238))+COS(RADIANS(G239))*COS(RADIANS(E238))*COS(RADIANS(AP228))))</f>
        <v>0</v>
      </c>
      <c r="AQ239">
        <f>IF(DEGREES(ACOS(SIN(RADIANS(G239))*SIN(RADIANS(E238))+COS(RADIANS(G239))*COS(RADIANS(E238))*COS(RADIANS(AQ228))))&gt;90,0,$F$4*$F$5/E237^2*(SIN(RADIANS(G239))*SIN(RADIANS(E238))+COS(RADIANS(G239))*COS(RADIANS(E238))*COS(RADIANS(AQ228))))</f>
        <v>0</v>
      </c>
      <c r="AR239">
        <f>IF(DEGREES(ACOS(SIN(RADIANS(G239))*SIN(RADIANS(E238))+COS(RADIANS(G239))*COS(RADIANS(E238))*COS(RADIANS(AR228))))&gt;90,0,$F$4*$F$5/E237^2*(SIN(RADIANS(G239))*SIN(RADIANS(E238))+COS(RADIANS(G239))*COS(RADIANS(E238))*COS(RADIANS(AR228))))</f>
        <v>0</v>
      </c>
    </row>
    <row r="240" spans="2:44" x14ac:dyDescent="0.5">
      <c r="B240" s="40" t="s">
        <v>787</v>
      </c>
      <c r="E240">
        <f>E239-E231-360*ROUNDDOWN((E239-E231)/360,0)</f>
        <v>0</v>
      </c>
      <c r="G240">
        <v>-10</v>
      </c>
      <c r="I240">
        <f>IF(DEGREES(ACOS(SIN(RADIANS(G240))*SIN(RADIANS(E238))+COS(RADIANS(G240))*COS(RADIANS(E238))*COS(RADIANS(I228))))&gt;90,0,$F$4*$F$5/E237^2*(SIN(RADIANS(G240))*SIN(RADIANS(E238))+COS(RADIANS(G240))*COS(RADIANS(E238))*COS(RADIANS(I228))))</f>
        <v>0</v>
      </c>
      <c r="J240">
        <f>IF(DEGREES(ACOS(SIN(RADIANS(G240))*SIN(RADIANS(E238))+COS(RADIANS(G240))*COS(RADIANS(E238))*COS(RADIANS(J228))))&gt;90,0,$F$4*$F$5/E237^2*(SIN(RADIANS(G240))*SIN(RADIANS(E238))+COS(RADIANS(G240))*COS(RADIANS(E238))*COS(RADIANS(J228))))</f>
        <v>0</v>
      </c>
      <c r="K240">
        <f>IF(DEGREES(ACOS(SIN(RADIANS(G240))*SIN(RADIANS(E238))+COS(RADIANS(G240))*COS(RADIANS(E238))*COS(RADIANS(K228))))&gt;90,0,$F$4*$F$5/E237^2*(SIN(RADIANS(G240))*SIN(RADIANS(E238))+COS(RADIANS(G240))*COS(RADIANS(E238))*COS(RADIANS(K228))))</f>
        <v>0</v>
      </c>
      <c r="L240">
        <f>IF(DEGREES(ACOS(SIN(RADIANS(G240))*SIN(RADIANS(E238))+COS(RADIANS(G240))*COS(RADIANS(E238))*COS(RADIANS(L228))))&gt;90,0,$F$4*$F$5/E237^2*(SIN(RADIANS(G240))*SIN(RADIANS(E238))+COS(RADIANS(G240))*COS(RADIANS(E238))*COS(RADIANS(L228))))</f>
        <v>0</v>
      </c>
      <c r="M240">
        <f>IF(DEGREES(ACOS(SIN(RADIANS(G240))*SIN(RADIANS(E238))+COS(RADIANS(G240))*COS(RADIANS(E238))*COS(RADIANS(M228))))&gt;90,0,$F$4*$F$5/E237^2*(SIN(RADIANS(G240))*SIN(RADIANS(E238))+COS(RADIANS(G240))*COS(RADIANS(E238))*COS(RADIANS(M228))))</f>
        <v>0</v>
      </c>
      <c r="N240">
        <f>IF(DEGREES(ACOS(SIN(RADIANS(G240))*SIN(RADIANS(E238))+COS(RADIANS(G240))*COS(RADIANS(E238))*COS(RADIANS(N228))))&gt;90,0,$F$4*$F$5/E237^2*(SIN(RADIANS(G240))*SIN(RADIANS(E238))+COS(RADIANS(G240))*COS(RADIANS(E238))*COS(RADIANS(N228))))</f>
        <v>0</v>
      </c>
      <c r="O240">
        <f>IF(DEGREES(ACOS(SIN(RADIANS(G240))*SIN(RADIANS(E238))+COS(RADIANS(G240))*COS(RADIANS(E238))*COS(RADIANS(O228))))&gt;90,0,$F$4*$F$5/E237^2*(SIN(RADIANS(G240))*SIN(RADIANS(E238))+COS(RADIANS(G240))*COS(RADIANS(E238))*COS(RADIANS(O228))))</f>
        <v>0</v>
      </c>
      <c r="P240">
        <f>IF(DEGREES(ACOS(SIN(RADIANS(G240))*SIN(RADIANS(E238))+COS(RADIANS(G240))*COS(RADIANS(E238))*COS(RADIANS(P228))))&gt;90,0,$F$4*$F$5/E237^2*(SIN(RADIANS(G240))*SIN(RADIANS(E238))+COS(RADIANS(G240))*COS(RADIANS(E238))*COS(RADIANS(P228))))</f>
        <v>0</v>
      </c>
      <c r="Q240">
        <f>IF(DEGREES(ACOS(SIN(RADIANS(G240))*SIN(RADIANS(E238))+COS(RADIANS(G240))*COS(RADIANS(E238))*COS(RADIANS(Q228))))&gt;90,0,$F$4*$F$5/E237^2*(SIN(RADIANS(G240))*SIN(RADIANS(E238))+COS(RADIANS(G240))*COS(RADIANS(E238))*COS(RADIANS(Q228))))</f>
        <v>0</v>
      </c>
      <c r="R240" t="e">
        <f>IF(DEGREES(ACOS(SIN(RADIANS(G240))*SIN(RADIANS(E238))+COS(RADIANS(G240))*COS(RADIANS(E238))*COS(RADIANS(R228))))&gt;90,0,$F$4*$F$5/E237^2*(SIN(RADIANS(G240))*SIN(RADIANS(E238))+COS(RADIANS(G240))*COS(RADIANS(E238))*COS(RADIANS(R228))))</f>
        <v>#DIV/0!</v>
      </c>
      <c r="S240" t="e">
        <f>IF(DEGREES(ACOS(SIN(RADIANS(G240))*SIN(RADIANS(E238))+COS(RADIANS(G240))*COS(RADIANS(E238))*COS(RADIANS(S228))))&gt;90,0,$F$4*$F$5/E237^2*(SIN(RADIANS(G240))*SIN(RADIANS(E238))+COS(RADIANS(G240))*COS(RADIANS(E238))*COS(RADIANS(S228))))</f>
        <v>#DIV/0!</v>
      </c>
      <c r="T240" t="e">
        <f>IF(DEGREES(ACOS(SIN(RADIANS(G240))*SIN(RADIANS(E238))+COS(RADIANS(G240))*COS(RADIANS(E238))*COS(RADIANS(T228))))&gt;90,0,$F$4*$F$5/E237^2*(SIN(RADIANS(G240))*SIN(RADIANS(E238))+COS(RADIANS(G240))*COS(RADIANS(E238))*COS(RADIANS(T228))))</f>
        <v>#DIV/0!</v>
      </c>
      <c r="U240" t="e">
        <f>IF(DEGREES(ACOS(SIN(RADIANS(G240))*SIN(RADIANS(E238))+COS(RADIANS(G240))*COS(RADIANS(E238))*COS(RADIANS(U228))))&gt;90,0,$F$4*$F$5/E237^2*(SIN(RADIANS(G240))*SIN(RADIANS(E238))+COS(RADIANS(G240))*COS(RADIANS(E238))*COS(RADIANS(U228))))</f>
        <v>#DIV/0!</v>
      </c>
      <c r="V240" t="e">
        <f>IF(DEGREES(ACOS(SIN(RADIANS(G240))*SIN(RADIANS(E238))+COS(RADIANS(G240))*COS(RADIANS(E238))*COS(RADIANS(V228))))&gt;90,0,$F$4*$F$5/E237^2*(SIN(RADIANS(G240))*SIN(RADIANS(E238))+COS(RADIANS(G240))*COS(RADIANS(E238))*COS(RADIANS(V228))))</f>
        <v>#DIV/0!</v>
      </c>
      <c r="W240" t="e">
        <f>IF(DEGREES(ACOS(SIN(RADIANS(G240))*SIN(RADIANS(E238))+COS(RADIANS(G240))*COS(RADIANS(E238))*COS(RADIANS(W228))))&gt;90,0,$F$4*$F$5/E237^2*(SIN(RADIANS(G240))*SIN(RADIANS(E238))+COS(RADIANS(G240))*COS(RADIANS(E238))*COS(RADIANS(W228))))</f>
        <v>#DIV/0!</v>
      </c>
      <c r="X240" t="e">
        <f>IF(DEGREES(ACOS(SIN(RADIANS(G240))*SIN(RADIANS(E238))+COS(RADIANS(G240))*COS(RADIANS(E238))*COS(RADIANS(X228))))&gt;90,0,$F$4*$F$5/E237^2*(SIN(RADIANS(G240))*SIN(RADIANS(E238))+COS(RADIANS(G240))*COS(RADIANS(E238))*COS(RADIANS(X228))))</f>
        <v>#DIV/0!</v>
      </c>
      <c r="Y240" t="e">
        <f>IF(DEGREES(ACOS(SIN(RADIANS(G240))*SIN(RADIANS(E238))+COS(RADIANS(G240))*COS(RADIANS(E238))*COS(RADIANS(Y228))))&gt;90,0,$F$4*$F$5/E237^2*(SIN(RADIANS(G240))*SIN(RADIANS(E238))+COS(RADIANS(G240))*COS(RADIANS(E238))*COS(RADIANS(Y228))))</f>
        <v>#DIV/0!</v>
      </c>
      <c r="Z240" t="e">
        <f>IF(DEGREES(ACOS(SIN(RADIANS(G240))*SIN(RADIANS(E238))+COS(RADIANS(G240))*COS(RADIANS(E238))*COS(RADIANS(Z228))))&gt;90,0,$F$4*$F$5/E237^2*(SIN(RADIANS(G240))*SIN(RADIANS(E238))+COS(RADIANS(G240))*COS(RADIANS(E238))*COS(RADIANS(Z228))))</f>
        <v>#DIV/0!</v>
      </c>
      <c r="AA240" t="e">
        <f>IF(DEGREES(ACOS(SIN(RADIANS(G240))*SIN(RADIANS(E238))+COS(RADIANS(G240))*COS(RADIANS(E238))*COS(RADIANS(AA228))))&gt;90,0,$F$4*$F$5/E237^2*(SIN(RADIANS(G240))*SIN(RADIANS(E238))+COS(RADIANS(G240))*COS(RADIANS(E238))*COS(RADIANS(AA228))))</f>
        <v>#DIV/0!</v>
      </c>
      <c r="AB240" t="e">
        <f>IF(DEGREES(ACOS(SIN(RADIANS(G240))*SIN(RADIANS(E238))+COS(RADIANS(G240))*COS(RADIANS(E238))*COS(RADIANS(AB228))))&gt;90,0,$F$4*$F$5/E237^2*(SIN(RADIANS(G240))*SIN(RADIANS(E238))+COS(RADIANS(G240))*COS(RADIANS(E238))*COS(RADIANS(AB228))))</f>
        <v>#DIV/0!</v>
      </c>
      <c r="AC240" t="e">
        <f>IF(DEGREES(ACOS(SIN(RADIANS(G240))*SIN(RADIANS(E238))+COS(RADIANS(G240))*COS(RADIANS(E238))*COS(RADIANS(AC228))))&gt;90,0,$F$4*$F$5/E237^2*(SIN(RADIANS(G240))*SIN(RADIANS(E238))+COS(RADIANS(G240))*COS(RADIANS(E238))*COS(RADIANS(AC228))))</f>
        <v>#DIV/0!</v>
      </c>
      <c r="AD240" t="e">
        <f>IF(DEGREES(ACOS(SIN(RADIANS(G240))*SIN(RADIANS(E238))+COS(RADIANS(G240))*COS(RADIANS(E238))*COS(RADIANS(AD228))))&gt;90,0,$F$4*$F$5/E237^2*(SIN(RADIANS(G240))*SIN(RADIANS(E238))+COS(RADIANS(G240))*COS(RADIANS(E238))*COS(RADIANS(AD228))))</f>
        <v>#DIV/0!</v>
      </c>
      <c r="AE240" t="e">
        <f>IF(DEGREES(ACOS(SIN(RADIANS(G240))*SIN(RADIANS(E238))+COS(RADIANS(G240))*COS(RADIANS(E238))*COS(RADIANS(AE228))))&gt;90,0,$F$4*$F$5/E237^2*(SIN(RADIANS(G240))*SIN(RADIANS(E238))+COS(RADIANS(G240))*COS(RADIANS(E238))*COS(RADIANS(AE228))))</f>
        <v>#DIV/0!</v>
      </c>
      <c r="AF240" t="e">
        <f>IF(DEGREES(ACOS(SIN(RADIANS(G240))*SIN(RADIANS(E238))+COS(RADIANS(G240))*COS(RADIANS(E238))*COS(RADIANS(AF228))))&gt;90,0,$F$4*$F$5/E237^2*(SIN(RADIANS(G240))*SIN(RADIANS(E238))+COS(RADIANS(G240))*COS(RADIANS(E238))*COS(RADIANS(AF228))))</f>
        <v>#DIV/0!</v>
      </c>
      <c r="AG240" t="e">
        <f>IF(DEGREES(ACOS(SIN(RADIANS(G240))*SIN(RADIANS(E238))+COS(RADIANS(G240))*COS(RADIANS(E238))*COS(RADIANS(AG228))))&gt;90,0,$F$4*$F$5/E237^2*(SIN(RADIANS(G240))*SIN(RADIANS(E238))+COS(RADIANS(G240))*COS(RADIANS(E238))*COS(RADIANS(AG228))))</f>
        <v>#DIV/0!</v>
      </c>
      <c r="AH240" t="e">
        <f>IF(DEGREES(ACOS(SIN(RADIANS(G240))*SIN(RADIANS(E238))+COS(RADIANS(G240))*COS(RADIANS(E238))*COS(RADIANS(AH228))))&gt;90,0,$F$4*$F$5/E237^2*(SIN(RADIANS(G240))*SIN(RADIANS(E238))+COS(RADIANS(G240))*COS(RADIANS(E238))*COS(RADIANS(AH228))))</f>
        <v>#DIV/0!</v>
      </c>
      <c r="AI240" t="e">
        <f>IF(DEGREES(ACOS(SIN(RADIANS(G240))*SIN(RADIANS(E238))+COS(RADIANS(G240))*COS(RADIANS(E238))*COS(RADIANS(AI228))))&gt;90,0,$F$4*$F$5/E237^2*(SIN(RADIANS(G240))*SIN(RADIANS(E238))+COS(RADIANS(G240))*COS(RADIANS(E238))*COS(RADIANS(AI228))))</f>
        <v>#DIV/0!</v>
      </c>
      <c r="AJ240" t="e">
        <f>IF(DEGREES(ACOS(SIN(RADIANS(G240))*SIN(RADIANS(E238))+COS(RADIANS(G240))*COS(RADIANS(E238))*COS(RADIANS(AJ228))))&gt;90,0,$F$4*$F$5/E237^2*(SIN(RADIANS(G240))*SIN(RADIANS(E238))+COS(RADIANS(G240))*COS(RADIANS(E238))*COS(RADIANS(AJ228))))</f>
        <v>#DIV/0!</v>
      </c>
      <c r="AK240">
        <f>IF(DEGREES(ACOS(SIN(RADIANS(G240))*SIN(RADIANS(E238))+COS(RADIANS(G240))*COS(RADIANS(E238))*COS(RADIANS(AK228))))&gt;90,0,$F$4*$F$5/E237^2*(SIN(RADIANS(G240))*SIN(RADIANS(E238))+COS(RADIANS(G240))*COS(RADIANS(E238))*COS(RADIANS(AK228))))</f>
        <v>0</v>
      </c>
      <c r="AL240">
        <f>IF(DEGREES(ACOS(SIN(RADIANS(G240))*SIN(RADIANS(E238))+COS(RADIANS(G240))*COS(RADIANS(E238))*COS(RADIANS(AL228))))&gt;90,0,$F$4*$F$5/E237^2*(SIN(RADIANS(G240))*SIN(RADIANS(E238))+COS(RADIANS(G240))*COS(RADIANS(E238))*COS(RADIANS(AL228))))</f>
        <v>0</v>
      </c>
      <c r="AM240">
        <f>IF(DEGREES(ACOS(SIN(RADIANS(G240))*SIN(RADIANS(E238))+COS(RADIANS(G240))*COS(RADIANS(E238))*COS(RADIANS(AM228))))&gt;90,0,$F$4*$F$5/E237^2*(SIN(RADIANS(G240))*SIN(RADIANS(E238))+COS(RADIANS(G240))*COS(RADIANS(E238))*COS(RADIANS(AM228))))</f>
        <v>0</v>
      </c>
      <c r="AN240">
        <f>IF(DEGREES(ACOS(SIN(RADIANS(G240))*SIN(RADIANS(E238))+COS(RADIANS(G240))*COS(RADIANS(E238))*COS(RADIANS(AN228))))&gt;90,0,$F$4*$F$5/E237^2*(SIN(RADIANS(G240))*SIN(RADIANS(E238))+COS(RADIANS(G240))*COS(RADIANS(E238))*COS(RADIANS(AN228))))</f>
        <v>0</v>
      </c>
      <c r="AO240">
        <f>IF(DEGREES(ACOS(SIN(RADIANS(G240))*SIN(RADIANS(E238))+COS(RADIANS(G240))*COS(RADIANS(E238))*COS(RADIANS(AO228))))&gt;90,0,$F$4*$F$5/E237^2*(SIN(RADIANS(G240))*SIN(RADIANS(E238))+COS(RADIANS(G240))*COS(RADIANS(E238))*COS(RADIANS(AO228))))</f>
        <v>0</v>
      </c>
      <c r="AP240">
        <f>IF(DEGREES(ACOS(SIN(RADIANS(G240))*SIN(RADIANS(E238))+COS(RADIANS(G240))*COS(RADIANS(E238))*COS(RADIANS(AP228))))&gt;90,0,$F$4*$F$5/E237^2*(SIN(RADIANS(G240))*SIN(RADIANS(E238))+COS(RADIANS(G240))*COS(RADIANS(E238))*COS(RADIANS(AP228))))</f>
        <v>0</v>
      </c>
      <c r="AQ240">
        <f>IF(DEGREES(ACOS(SIN(RADIANS(G240))*SIN(RADIANS(E238))+COS(RADIANS(G240))*COS(RADIANS(E238))*COS(RADIANS(AQ228))))&gt;90,0,$F$4*$F$5/E237^2*(SIN(RADIANS(G240))*SIN(RADIANS(E238))+COS(RADIANS(G240))*COS(RADIANS(E238))*COS(RADIANS(AQ228))))</f>
        <v>0</v>
      </c>
      <c r="AR240">
        <f>IF(DEGREES(ACOS(SIN(RADIANS(G240))*SIN(RADIANS(E238))+COS(RADIANS(G240))*COS(RADIANS(E238))*COS(RADIANS(AR228))))&gt;90,0,$F$4*$F$5/E237^2*(SIN(RADIANS(G240))*SIN(RADIANS(E238))+COS(RADIANS(G240))*COS(RADIANS(E238))*COS(RADIANS(AR228))))</f>
        <v>0</v>
      </c>
    </row>
    <row r="241" spans="2:44" x14ac:dyDescent="0.5">
      <c r="G241">
        <v>-20</v>
      </c>
      <c r="I241">
        <f>IF(DEGREES(ACOS(SIN(RADIANS(G241))*SIN(RADIANS(E238))+COS(RADIANS(G241))*COS(RADIANS(E238))*COS(RADIANS(I228))))&gt;90,0,$F$4*$F$5/E237^2*(SIN(RADIANS(G241))*SIN(RADIANS(E238))+COS(RADIANS(G241))*COS(RADIANS(E238))*COS(RADIANS(I228))))</f>
        <v>0</v>
      </c>
      <c r="J241">
        <f>IF(DEGREES(ACOS(SIN(RADIANS(G241))*SIN(RADIANS(E238))+COS(RADIANS(G241))*COS(RADIANS(E238))*COS(RADIANS(J228))))&gt;90,0,$F$4*$F$5/E237^2*(SIN(RADIANS(G241))*SIN(RADIANS(E238))+COS(RADIANS(G241))*COS(RADIANS(E238))*COS(RADIANS(J228))))</f>
        <v>0</v>
      </c>
      <c r="K241">
        <f>IF(DEGREES(ACOS(SIN(RADIANS(G241))*SIN(RADIANS(E238))+COS(RADIANS(G241))*COS(RADIANS(E238))*COS(RADIANS(K228))))&gt;90,0,$F$4*$F$5/E237^2*(SIN(RADIANS(G241))*SIN(RADIANS(E238))+COS(RADIANS(G241))*COS(RADIANS(E238))*COS(RADIANS(K228))))</f>
        <v>0</v>
      </c>
      <c r="L241">
        <f>IF(DEGREES(ACOS(SIN(RADIANS(G241))*SIN(RADIANS(E238))+COS(RADIANS(G241))*COS(RADIANS(E238))*COS(RADIANS(L228))))&gt;90,0,$F$4*$F$5/E237^2*(SIN(RADIANS(G241))*SIN(RADIANS(E238))+COS(RADIANS(G241))*COS(RADIANS(E238))*COS(RADIANS(L228))))</f>
        <v>0</v>
      </c>
      <c r="M241">
        <f>IF(DEGREES(ACOS(SIN(RADIANS(G241))*SIN(RADIANS(E238))+COS(RADIANS(G241))*COS(RADIANS(E238))*COS(RADIANS(M228))))&gt;90,0,$F$4*$F$5/E237^2*(SIN(RADIANS(G241))*SIN(RADIANS(E238))+COS(RADIANS(G241))*COS(RADIANS(E238))*COS(RADIANS(M228))))</f>
        <v>0</v>
      </c>
      <c r="N241">
        <f>IF(DEGREES(ACOS(SIN(RADIANS(G241))*SIN(RADIANS(E238))+COS(RADIANS(G241))*COS(RADIANS(E238))*COS(RADIANS(N228))))&gt;90,0,$F$4*$F$5/E237^2*(SIN(RADIANS(G241))*SIN(RADIANS(E238))+COS(RADIANS(G241))*COS(RADIANS(E238))*COS(RADIANS(N228))))</f>
        <v>0</v>
      </c>
      <c r="O241">
        <f>IF(DEGREES(ACOS(SIN(RADIANS(G241))*SIN(RADIANS(E238))+COS(RADIANS(G241))*COS(RADIANS(E238))*COS(RADIANS(O228))))&gt;90,0,$F$4*$F$5/E237^2*(SIN(RADIANS(G241))*SIN(RADIANS(E238))+COS(RADIANS(G241))*COS(RADIANS(E238))*COS(RADIANS(O228))))</f>
        <v>0</v>
      </c>
      <c r="P241">
        <f>IF(DEGREES(ACOS(SIN(RADIANS(G241))*SIN(RADIANS(E238))+COS(RADIANS(G241))*COS(RADIANS(E238))*COS(RADIANS(P228))))&gt;90,0,$F$4*$F$5/E237^2*(SIN(RADIANS(G241))*SIN(RADIANS(E238))+COS(RADIANS(G241))*COS(RADIANS(E238))*COS(RADIANS(P228))))</f>
        <v>0</v>
      </c>
      <c r="Q241">
        <f>IF(DEGREES(ACOS(SIN(RADIANS(G241))*SIN(RADIANS(E238))+COS(RADIANS(G241))*COS(RADIANS(E238))*COS(RADIANS(Q228))))&gt;90,0,$F$4*$F$5/E237^2*(SIN(RADIANS(G241))*SIN(RADIANS(E238))+COS(RADIANS(G241))*COS(RADIANS(E238))*COS(RADIANS(Q228))))</f>
        <v>0</v>
      </c>
      <c r="R241" t="e">
        <f>IF(DEGREES(ACOS(SIN(RADIANS(G241))*SIN(RADIANS(E238))+COS(RADIANS(G241))*COS(RADIANS(E238))*COS(RADIANS(R228))))&gt;90,0,$F$4*$F$5/E237^2*(SIN(RADIANS(G241))*SIN(RADIANS(E238))+COS(RADIANS(G241))*COS(RADIANS(E238))*COS(RADIANS(R228))))</f>
        <v>#DIV/0!</v>
      </c>
      <c r="S241" t="e">
        <f>IF(DEGREES(ACOS(SIN(RADIANS(G241))*SIN(RADIANS(E238))+COS(RADIANS(G241))*COS(RADIANS(E238))*COS(RADIANS(S228))))&gt;90,0,$F$4*$F$5/E237^2*(SIN(RADIANS(G241))*SIN(RADIANS(E238))+COS(RADIANS(G241))*COS(RADIANS(E238))*COS(RADIANS(S228))))</f>
        <v>#DIV/0!</v>
      </c>
      <c r="T241" t="e">
        <f>IF(DEGREES(ACOS(SIN(RADIANS(G241))*SIN(RADIANS(E238))+COS(RADIANS(G241))*COS(RADIANS(E238))*COS(RADIANS(T228))))&gt;90,0,$F$4*$F$5/E237^2*(SIN(RADIANS(G241))*SIN(RADIANS(E238))+COS(RADIANS(G241))*COS(RADIANS(E238))*COS(RADIANS(T228))))</f>
        <v>#DIV/0!</v>
      </c>
      <c r="U241" t="e">
        <f>IF(DEGREES(ACOS(SIN(RADIANS(G241))*SIN(RADIANS(E238))+COS(RADIANS(G241))*COS(RADIANS(E238))*COS(RADIANS(U228))))&gt;90,0,$F$4*$F$5/E237^2*(SIN(RADIANS(G241))*SIN(RADIANS(E238))+COS(RADIANS(G241))*COS(RADIANS(E238))*COS(RADIANS(U228))))</f>
        <v>#DIV/0!</v>
      </c>
      <c r="V241" t="e">
        <f>IF(DEGREES(ACOS(SIN(RADIANS(G241))*SIN(RADIANS(E238))+COS(RADIANS(G241))*COS(RADIANS(E238))*COS(RADIANS(V228))))&gt;90,0,$F$4*$F$5/E237^2*(SIN(RADIANS(G241))*SIN(RADIANS(E238))+COS(RADIANS(G241))*COS(RADIANS(E238))*COS(RADIANS(V228))))</f>
        <v>#DIV/0!</v>
      </c>
      <c r="W241" t="e">
        <f>IF(DEGREES(ACOS(SIN(RADIANS(G241))*SIN(RADIANS(E238))+COS(RADIANS(G241))*COS(RADIANS(E238))*COS(RADIANS(W228))))&gt;90,0,$F$4*$F$5/E237^2*(SIN(RADIANS(G241))*SIN(RADIANS(E238))+COS(RADIANS(G241))*COS(RADIANS(E238))*COS(RADIANS(W228))))</f>
        <v>#DIV/0!</v>
      </c>
      <c r="X241" t="e">
        <f>IF(DEGREES(ACOS(SIN(RADIANS(G241))*SIN(RADIANS(E238))+COS(RADIANS(G241))*COS(RADIANS(E238))*COS(RADIANS(X228))))&gt;90,0,$F$4*$F$5/E237^2*(SIN(RADIANS(G241))*SIN(RADIANS(E238))+COS(RADIANS(G241))*COS(RADIANS(E238))*COS(RADIANS(X228))))</f>
        <v>#DIV/0!</v>
      </c>
      <c r="Y241" t="e">
        <f>IF(DEGREES(ACOS(SIN(RADIANS(G241))*SIN(RADIANS(E238))+COS(RADIANS(G241))*COS(RADIANS(E238))*COS(RADIANS(Y228))))&gt;90,0,$F$4*$F$5/E237^2*(SIN(RADIANS(G241))*SIN(RADIANS(E238))+COS(RADIANS(G241))*COS(RADIANS(E238))*COS(RADIANS(Y228))))</f>
        <v>#DIV/0!</v>
      </c>
      <c r="Z241" t="e">
        <f>IF(DEGREES(ACOS(SIN(RADIANS(G241))*SIN(RADIANS(E238))+COS(RADIANS(G241))*COS(RADIANS(E238))*COS(RADIANS(Z228))))&gt;90,0,$F$4*$F$5/E237^2*(SIN(RADIANS(G241))*SIN(RADIANS(E238))+COS(RADIANS(G241))*COS(RADIANS(E238))*COS(RADIANS(Z228))))</f>
        <v>#DIV/0!</v>
      </c>
      <c r="AA241" t="e">
        <f>IF(DEGREES(ACOS(SIN(RADIANS(G241))*SIN(RADIANS(E238))+COS(RADIANS(G241))*COS(RADIANS(E238))*COS(RADIANS(AA228))))&gt;90,0,$F$4*$F$5/E237^2*(SIN(RADIANS(G241))*SIN(RADIANS(E238))+COS(RADIANS(G241))*COS(RADIANS(E238))*COS(RADIANS(AA228))))</f>
        <v>#DIV/0!</v>
      </c>
      <c r="AB241" t="e">
        <f>IF(DEGREES(ACOS(SIN(RADIANS(G241))*SIN(RADIANS(E238))+COS(RADIANS(G241))*COS(RADIANS(E238))*COS(RADIANS(AB228))))&gt;90,0,$F$4*$F$5/E237^2*(SIN(RADIANS(G241))*SIN(RADIANS(E238))+COS(RADIANS(G241))*COS(RADIANS(E238))*COS(RADIANS(AB228))))</f>
        <v>#DIV/0!</v>
      </c>
      <c r="AC241" t="e">
        <f>IF(DEGREES(ACOS(SIN(RADIANS(G241))*SIN(RADIANS(E238))+COS(RADIANS(G241))*COS(RADIANS(E238))*COS(RADIANS(AC228))))&gt;90,0,$F$4*$F$5/E237^2*(SIN(RADIANS(G241))*SIN(RADIANS(E238))+COS(RADIANS(G241))*COS(RADIANS(E238))*COS(RADIANS(AC228))))</f>
        <v>#DIV/0!</v>
      </c>
      <c r="AD241" t="e">
        <f>IF(DEGREES(ACOS(SIN(RADIANS(G241))*SIN(RADIANS(E238))+COS(RADIANS(G241))*COS(RADIANS(E238))*COS(RADIANS(AD228))))&gt;90,0,$F$4*$F$5/E237^2*(SIN(RADIANS(G241))*SIN(RADIANS(E238))+COS(RADIANS(G241))*COS(RADIANS(E238))*COS(RADIANS(AD228))))</f>
        <v>#DIV/0!</v>
      </c>
      <c r="AE241" t="e">
        <f>IF(DEGREES(ACOS(SIN(RADIANS(G241))*SIN(RADIANS(E238))+COS(RADIANS(G241))*COS(RADIANS(E238))*COS(RADIANS(AE228))))&gt;90,0,$F$4*$F$5/E237^2*(SIN(RADIANS(G241))*SIN(RADIANS(E238))+COS(RADIANS(G241))*COS(RADIANS(E238))*COS(RADIANS(AE228))))</f>
        <v>#DIV/0!</v>
      </c>
      <c r="AF241" t="e">
        <f>IF(DEGREES(ACOS(SIN(RADIANS(G241))*SIN(RADIANS(E238))+COS(RADIANS(G241))*COS(RADIANS(E238))*COS(RADIANS(AF228))))&gt;90,0,$F$4*$F$5/E237^2*(SIN(RADIANS(G241))*SIN(RADIANS(E238))+COS(RADIANS(G241))*COS(RADIANS(E238))*COS(RADIANS(AF228))))</f>
        <v>#DIV/0!</v>
      </c>
      <c r="AG241" t="e">
        <f>IF(DEGREES(ACOS(SIN(RADIANS(G241))*SIN(RADIANS(E238))+COS(RADIANS(G241))*COS(RADIANS(E238))*COS(RADIANS(AG228))))&gt;90,0,$F$4*$F$5/E237^2*(SIN(RADIANS(G241))*SIN(RADIANS(E238))+COS(RADIANS(G241))*COS(RADIANS(E238))*COS(RADIANS(AG228))))</f>
        <v>#DIV/0!</v>
      </c>
      <c r="AH241" t="e">
        <f>IF(DEGREES(ACOS(SIN(RADIANS(G241))*SIN(RADIANS(E238))+COS(RADIANS(G241))*COS(RADIANS(E238))*COS(RADIANS(AH228))))&gt;90,0,$F$4*$F$5/E237^2*(SIN(RADIANS(G241))*SIN(RADIANS(E238))+COS(RADIANS(G241))*COS(RADIANS(E238))*COS(RADIANS(AH228))))</f>
        <v>#DIV/0!</v>
      </c>
      <c r="AI241" t="e">
        <f>IF(DEGREES(ACOS(SIN(RADIANS(G241))*SIN(RADIANS(E238))+COS(RADIANS(G241))*COS(RADIANS(E238))*COS(RADIANS(AI228))))&gt;90,0,$F$4*$F$5/E237^2*(SIN(RADIANS(G241))*SIN(RADIANS(E238))+COS(RADIANS(G241))*COS(RADIANS(E238))*COS(RADIANS(AI228))))</f>
        <v>#DIV/0!</v>
      </c>
      <c r="AJ241" t="e">
        <f>IF(DEGREES(ACOS(SIN(RADIANS(G241))*SIN(RADIANS(E238))+COS(RADIANS(G241))*COS(RADIANS(E238))*COS(RADIANS(AJ228))))&gt;90,0,$F$4*$F$5/E237^2*(SIN(RADIANS(G241))*SIN(RADIANS(E238))+COS(RADIANS(G241))*COS(RADIANS(E238))*COS(RADIANS(AJ228))))</f>
        <v>#DIV/0!</v>
      </c>
      <c r="AK241">
        <f>IF(DEGREES(ACOS(SIN(RADIANS(G241))*SIN(RADIANS(E238))+COS(RADIANS(G241))*COS(RADIANS(E238))*COS(RADIANS(AK228))))&gt;90,0,$F$4*$F$5/E237^2*(SIN(RADIANS(G241))*SIN(RADIANS(E238))+COS(RADIANS(G241))*COS(RADIANS(E238))*COS(RADIANS(AK228))))</f>
        <v>0</v>
      </c>
      <c r="AL241">
        <f>IF(DEGREES(ACOS(SIN(RADIANS(G241))*SIN(RADIANS(E238))+COS(RADIANS(G241))*COS(RADIANS(E238))*COS(RADIANS(AL228))))&gt;90,0,$F$4*$F$5/E237^2*(SIN(RADIANS(G241))*SIN(RADIANS(E238))+COS(RADIANS(G241))*COS(RADIANS(E238))*COS(RADIANS(AL228))))</f>
        <v>0</v>
      </c>
      <c r="AM241">
        <f>IF(DEGREES(ACOS(SIN(RADIANS(G241))*SIN(RADIANS(E238))+COS(RADIANS(G241))*COS(RADIANS(E238))*COS(RADIANS(AM228))))&gt;90,0,$F$4*$F$5/E237^2*(SIN(RADIANS(G241))*SIN(RADIANS(E238))+COS(RADIANS(G241))*COS(RADIANS(E238))*COS(RADIANS(AM228))))</f>
        <v>0</v>
      </c>
      <c r="AN241">
        <f>IF(DEGREES(ACOS(SIN(RADIANS(G241))*SIN(RADIANS(E238))+COS(RADIANS(G241))*COS(RADIANS(E238))*COS(RADIANS(AN228))))&gt;90,0,$F$4*$F$5/E237^2*(SIN(RADIANS(G241))*SIN(RADIANS(E238))+COS(RADIANS(G241))*COS(RADIANS(E238))*COS(RADIANS(AN228))))</f>
        <v>0</v>
      </c>
      <c r="AO241">
        <f>IF(DEGREES(ACOS(SIN(RADIANS(G241))*SIN(RADIANS(E238))+COS(RADIANS(G241))*COS(RADIANS(E238))*COS(RADIANS(AO228))))&gt;90,0,$F$4*$F$5/E237^2*(SIN(RADIANS(G241))*SIN(RADIANS(E238))+COS(RADIANS(G241))*COS(RADIANS(E238))*COS(RADIANS(AO228))))</f>
        <v>0</v>
      </c>
      <c r="AP241">
        <f>IF(DEGREES(ACOS(SIN(RADIANS(G241))*SIN(RADIANS(E238))+COS(RADIANS(G241))*COS(RADIANS(E238))*COS(RADIANS(AP228))))&gt;90,0,$F$4*$F$5/E237^2*(SIN(RADIANS(G241))*SIN(RADIANS(E238))+COS(RADIANS(G241))*COS(RADIANS(E238))*COS(RADIANS(AP228))))</f>
        <v>0</v>
      </c>
      <c r="AQ241">
        <f>IF(DEGREES(ACOS(SIN(RADIANS(G241))*SIN(RADIANS(E238))+COS(RADIANS(G241))*COS(RADIANS(E238))*COS(RADIANS(AQ228))))&gt;90,0,$F$4*$F$5/E237^2*(SIN(RADIANS(G241))*SIN(RADIANS(E238))+COS(RADIANS(G241))*COS(RADIANS(E238))*COS(RADIANS(AQ228))))</f>
        <v>0</v>
      </c>
      <c r="AR241">
        <f>IF(DEGREES(ACOS(SIN(RADIANS(G241))*SIN(RADIANS(E238))+COS(RADIANS(G241))*COS(RADIANS(E238))*COS(RADIANS(AR228))))&gt;90,0,$F$4*$F$5/E237^2*(SIN(RADIANS(G241))*SIN(RADIANS(E238))+COS(RADIANS(G241))*COS(RADIANS(E238))*COS(RADIANS(AR228))))</f>
        <v>0</v>
      </c>
    </row>
    <row r="242" spans="2:44" x14ac:dyDescent="0.5">
      <c r="G242">
        <v>-30</v>
      </c>
      <c r="I242">
        <f>IF(DEGREES(ACOS(SIN(RADIANS(G242))*SIN(RADIANS(E238))+COS(RADIANS(G242))*COS(RADIANS(E238))*COS(RADIANS(I228))))&gt;90,0,$F$4*$F$5/E237^2*(SIN(RADIANS(G242))*SIN(RADIANS(E238))+COS(RADIANS(G242))*COS(RADIANS(E238))*COS(RADIANS(I228))))</f>
        <v>0</v>
      </c>
      <c r="J242">
        <f>IF(DEGREES(ACOS(SIN(RADIANS(G242))*SIN(RADIANS(E238))+COS(RADIANS(G242))*COS(RADIANS(E238))*COS(RADIANS(J228))))&gt;90,0,$F$4*$F$5/E237^2*(SIN(RADIANS(G242))*SIN(RADIANS(E238))+COS(RADIANS(G242))*COS(RADIANS(E238))*COS(RADIANS(J228))))</f>
        <v>0</v>
      </c>
      <c r="K242">
        <f>IF(DEGREES(ACOS(SIN(RADIANS(G242))*SIN(RADIANS(E238))+COS(RADIANS(G242))*COS(RADIANS(E238))*COS(RADIANS(K228))))&gt;90,0,$F$4*$F$5/E237^2*(SIN(RADIANS(G242))*SIN(RADIANS(E238))+COS(RADIANS(G242))*COS(RADIANS(E238))*COS(RADIANS(K228))))</f>
        <v>0</v>
      </c>
      <c r="L242">
        <f>IF(DEGREES(ACOS(SIN(RADIANS(G242))*SIN(RADIANS(E238))+COS(RADIANS(G242))*COS(RADIANS(E238))*COS(RADIANS(L228))))&gt;90,0,$F$4*$F$5/E237^2*(SIN(RADIANS(G242))*SIN(RADIANS(E238))+COS(RADIANS(G242))*COS(RADIANS(E238))*COS(RADIANS(L228))))</f>
        <v>0</v>
      </c>
      <c r="M242">
        <f>IF(DEGREES(ACOS(SIN(RADIANS(G242))*SIN(RADIANS(E238))+COS(RADIANS(G242))*COS(RADIANS(E238))*COS(RADIANS(M228))))&gt;90,0,$F$4*$F$5/E237^2*(SIN(RADIANS(G242))*SIN(RADIANS(E238))+COS(RADIANS(G242))*COS(RADIANS(E238))*COS(RADIANS(M228))))</f>
        <v>0</v>
      </c>
      <c r="N242">
        <f>IF(DEGREES(ACOS(SIN(RADIANS(G242))*SIN(RADIANS(E238))+COS(RADIANS(G242))*COS(RADIANS(E238))*COS(RADIANS(N228))))&gt;90,0,$F$4*$F$5/E237^2*(SIN(RADIANS(G242))*SIN(RADIANS(E238))+COS(RADIANS(G242))*COS(RADIANS(E238))*COS(RADIANS(N228))))</f>
        <v>0</v>
      </c>
      <c r="O242">
        <f>IF(DEGREES(ACOS(SIN(RADIANS(G242))*SIN(RADIANS(E238))+COS(RADIANS(G242))*COS(RADIANS(E238))*COS(RADIANS(O228))))&gt;90,0,$F$4*$F$5/E237^2*(SIN(RADIANS(G242))*SIN(RADIANS(E238))+COS(RADIANS(G242))*COS(RADIANS(E238))*COS(RADIANS(O228))))</f>
        <v>0</v>
      </c>
      <c r="P242">
        <f>IF(DEGREES(ACOS(SIN(RADIANS(G242))*SIN(RADIANS(E238))+COS(RADIANS(G242))*COS(RADIANS(E238))*COS(RADIANS(P228))))&gt;90,0,$F$4*$F$5/E237^2*(SIN(RADIANS(G242))*SIN(RADIANS(E238))+COS(RADIANS(G242))*COS(RADIANS(E238))*COS(RADIANS(P228))))</f>
        <v>0</v>
      </c>
      <c r="Q242">
        <f>IF(DEGREES(ACOS(SIN(RADIANS(G242))*SIN(RADIANS(E238))+COS(RADIANS(G242))*COS(RADIANS(E238))*COS(RADIANS(Q228))))&gt;90,0,$F$4*$F$5/E237^2*(SIN(RADIANS(G242))*SIN(RADIANS(E238))+COS(RADIANS(G242))*COS(RADIANS(E238))*COS(RADIANS(Q228))))</f>
        <v>0</v>
      </c>
      <c r="R242" t="e">
        <f>IF(DEGREES(ACOS(SIN(RADIANS(G242))*SIN(RADIANS(E238))+COS(RADIANS(G242))*COS(RADIANS(E238))*COS(RADIANS(R228))))&gt;90,0,$F$4*$F$5/E237^2*(SIN(RADIANS(G242))*SIN(RADIANS(E238))+COS(RADIANS(G242))*COS(RADIANS(E238))*COS(RADIANS(R228))))</f>
        <v>#DIV/0!</v>
      </c>
      <c r="S242" t="e">
        <f>IF(DEGREES(ACOS(SIN(RADIANS(G242))*SIN(RADIANS(E238))+COS(RADIANS(G242))*COS(RADIANS(E238))*COS(RADIANS(S228))))&gt;90,0,$F$4*$F$5/E237^2*(SIN(RADIANS(G242))*SIN(RADIANS(E238))+COS(RADIANS(G242))*COS(RADIANS(E238))*COS(RADIANS(S228))))</f>
        <v>#DIV/0!</v>
      </c>
      <c r="T242" t="e">
        <f>IF(DEGREES(ACOS(SIN(RADIANS(G242))*SIN(RADIANS(E238))+COS(RADIANS(G242))*COS(RADIANS(E238))*COS(RADIANS(T228))))&gt;90,0,$F$4*$F$5/E237^2*(SIN(RADIANS(G242))*SIN(RADIANS(E238))+COS(RADIANS(G242))*COS(RADIANS(E238))*COS(RADIANS(T228))))</f>
        <v>#DIV/0!</v>
      </c>
      <c r="U242" t="e">
        <f>IF(DEGREES(ACOS(SIN(RADIANS(G242))*SIN(RADIANS(E238))+COS(RADIANS(G242))*COS(RADIANS(E238))*COS(RADIANS(U228))))&gt;90,0,$F$4*$F$5/E237^2*(SIN(RADIANS(G242))*SIN(RADIANS(E238))+COS(RADIANS(G242))*COS(RADIANS(E238))*COS(RADIANS(U228))))</f>
        <v>#DIV/0!</v>
      </c>
      <c r="V242" t="e">
        <f>IF(DEGREES(ACOS(SIN(RADIANS(G242))*SIN(RADIANS(E238))+COS(RADIANS(G242))*COS(RADIANS(E238))*COS(RADIANS(V228))))&gt;90,0,$F$4*$F$5/E237^2*(SIN(RADIANS(G242))*SIN(RADIANS(E238))+COS(RADIANS(G242))*COS(RADIANS(E238))*COS(RADIANS(V228))))</f>
        <v>#DIV/0!</v>
      </c>
      <c r="W242" t="e">
        <f>IF(DEGREES(ACOS(SIN(RADIANS(G242))*SIN(RADIANS(E238))+COS(RADIANS(G242))*COS(RADIANS(E238))*COS(RADIANS(W228))))&gt;90,0,$F$4*$F$5/E237^2*(SIN(RADIANS(G242))*SIN(RADIANS(E238))+COS(RADIANS(G242))*COS(RADIANS(E238))*COS(RADIANS(W228))))</f>
        <v>#DIV/0!</v>
      </c>
      <c r="X242" t="e">
        <f>IF(DEGREES(ACOS(SIN(RADIANS(G242))*SIN(RADIANS(E238))+COS(RADIANS(G242))*COS(RADIANS(E238))*COS(RADIANS(X228))))&gt;90,0,$F$4*$F$5/E237^2*(SIN(RADIANS(G242))*SIN(RADIANS(E238))+COS(RADIANS(G242))*COS(RADIANS(E238))*COS(RADIANS(X228))))</f>
        <v>#DIV/0!</v>
      </c>
      <c r="Y242" t="e">
        <f>IF(DEGREES(ACOS(SIN(RADIANS(G242))*SIN(RADIANS(E238))+COS(RADIANS(G242))*COS(RADIANS(E238))*COS(RADIANS(Y228))))&gt;90,0,$F$4*$F$5/E237^2*(SIN(RADIANS(G242))*SIN(RADIANS(E238))+COS(RADIANS(G242))*COS(RADIANS(E238))*COS(RADIANS(Y228))))</f>
        <v>#DIV/0!</v>
      </c>
      <c r="Z242" t="e">
        <f>IF(DEGREES(ACOS(SIN(RADIANS(G242))*SIN(RADIANS(E238))+COS(RADIANS(G242))*COS(RADIANS(E238))*COS(RADIANS(Z228))))&gt;90,0,$F$4*$F$5/E237^2*(SIN(RADIANS(G242))*SIN(RADIANS(E238))+COS(RADIANS(G242))*COS(RADIANS(E238))*COS(RADIANS(Z228))))</f>
        <v>#DIV/0!</v>
      </c>
      <c r="AA242" t="e">
        <f>IF(DEGREES(ACOS(SIN(RADIANS(G242))*SIN(RADIANS(E238))+COS(RADIANS(G242))*COS(RADIANS(E238))*COS(RADIANS(AA228))))&gt;90,0,$F$4*$F$5/E237^2*(SIN(RADIANS(G242))*SIN(RADIANS(E238))+COS(RADIANS(G242))*COS(RADIANS(E238))*COS(RADIANS(AA228))))</f>
        <v>#DIV/0!</v>
      </c>
      <c r="AB242" t="e">
        <f>IF(DEGREES(ACOS(SIN(RADIANS(G242))*SIN(RADIANS(E238))+COS(RADIANS(G242))*COS(RADIANS(E238))*COS(RADIANS(AB228))))&gt;90,0,$F$4*$F$5/E237^2*(SIN(RADIANS(G242))*SIN(RADIANS(E238))+COS(RADIANS(G242))*COS(RADIANS(E238))*COS(RADIANS(AB228))))</f>
        <v>#DIV/0!</v>
      </c>
      <c r="AC242" t="e">
        <f>IF(DEGREES(ACOS(SIN(RADIANS(G242))*SIN(RADIANS(E238))+COS(RADIANS(G242))*COS(RADIANS(E238))*COS(RADIANS(AC228))))&gt;90,0,$F$4*$F$5/E237^2*(SIN(RADIANS(G242))*SIN(RADIANS(E238))+COS(RADIANS(G242))*COS(RADIANS(E238))*COS(RADIANS(AC228))))</f>
        <v>#DIV/0!</v>
      </c>
      <c r="AD242" t="e">
        <f>IF(DEGREES(ACOS(SIN(RADIANS(G242))*SIN(RADIANS(E238))+COS(RADIANS(G242))*COS(RADIANS(E238))*COS(RADIANS(AD228))))&gt;90,0,$F$4*$F$5/E237^2*(SIN(RADIANS(G242))*SIN(RADIANS(E238))+COS(RADIANS(G242))*COS(RADIANS(E238))*COS(RADIANS(AD228))))</f>
        <v>#DIV/0!</v>
      </c>
      <c r="AE242" t="e">
        <f>IF(DEGREES(ACOS(SIN(RADIANS(G242))*SIN(RADIANS(E238))+COS(RADIANS(G242))*COS(RADIANS(E238))*COS(RADIANS(AE228))))&gt;90,0,$F$4*$F$5/E237^2*(SIN(RADIANS(G242))*SIN(RADIANS(E238))+COS(RADIANS(G242))*COS(RADIANS(E238))*COS(RADIANS(AE228))))</f>
        <v>#DIV/0!</v>
      </c>
      <c r="AF242" t="e">
        <f>IF(DEGREES(ACOS(SIN(RADIANS(G242))*SIN(RADIANS(E238))+COS(RADIANS(G242))*COS(RADIANS(E238))*COS(RADIANS(AF228))))&gt;90,0,$F$4*$F$5/E237^2*(SIN(RADIANS(G242))*SIN(RADIANS(E238))+COS(RADIANS(G242))*COS(RADIANS(E238))*COS(RADIANS(AF228))))</f>
        <v>#DIV/0!</v>
      </c>
      <c r="AG242" t="e">
        <f>IF(DEGREES(ACOS(SIN(RADIANS(G242))*SIN(RADIANS(E238))+COS(RADIANS(G242))*COS(RADIANS(E238))*COS(RADIANS(AG228))))&gt;90,0,$F$4*$F$5/E237^2*(SIN(RADIANS(G242))*SIN(RADIANS(E238))+COS(RADIANS(G242))*COS(RADIANS(E238))*COS(RADIANS(AG228))))</f>
        <v>#DIV/0!</v>
      </c>
      <c r="AH242" t="e">
        <f>IF(DEGREES(ACOS(SIN(RADIANS(G242))*SIN(RADIANS(E238))+COS(RADIANS(G242))*COS(RADIANS(E238))*COS(RADIANS(AH228))))&gt;90,0,$F$4*$F$5/E237^2*(SIN(RADIANS(G242))*SIN(RADIANS(E238))+COS(RADIANS(G242))*COS(RADIANS(E238))*COS(RADIANS(AH228))))</f>
        <v>#DIV/0!</v>
      </c>
      <c r="AI242" t="e">
        <f>IF(DEGREES(ACOS(SIN(RADIANS(G242))*SIN(RADIANS(E238))+COS(RADIANS(G242))*COS(RADIANS(E238))*COS(RADIANS(AI228))))&gt;90,0,$F$4*$F$5/E237^2*(SIN(RADIANS(G242))*SIN(RADIANS(E238))+COS(RADIANS(G242))*COS(RADIANS(E238))*COS(RADIANS(AI228))))</f>
        <v>#DIV/0!</v>
      </c>
      <c r="AJ242" t="e">
        <f>IF(DEGREES(ACOS(SIN(RADIANS(G242))*SIN(RADIANS(E238))+COS(RADIANS(G242))*COS(RADIANS(E238))*COS(RADIANS(AJ228))))&gt;90,0,$F$4*$F$5/E237^2*(SIN(RADIANS(G242))*SIN(RADIANS(E238))+COS(RADIANS(G242))*COS(RADIANS(E238))*COS(RADIANS(AJ228))))</f>
        <v>#DIV/0!</v>
      </c>
      <c r="AK242">
        <f>IF(DEGREES(ACOS(SIN(RADIANS(G242))*SIN(RADIANS(E238))+COS(RADIANS(G242))*COS(RADIANS(E238))*COS(RADIANS(AK228))))&gt;90,0,$F$4*$F$5/E237^2*(SIN(RADIANS(G242))*SIN(RADIANS(E238))+COS(RADIANS(G242))*COS(RADIANS(E238))*COS(RADIANS(AK228))))</f>
        <v>0</v>
      </c>
      <c r="AL242">
        <f>IF(DEGREES(ACOS(SIN(RADIANS(G242))*SIN(RADIANS(E238))+COS(RADIANS(G242))*COS(RADIANS(E238))*COS(RADIANS(AL228))))&gt;90,0,$F$4*$F$5/E237^2*(SIN(RADIANS(G242))*SIN(RADIANS(E238))+COS(RADIANS(G242))*COS(RADIANS(E238))*COS(RADIANS(AL228))))</f>
        <v>0</v>
      </c>
      <c r="AM242">
        <f>IF(DEGREES(ACOS(SIN(RADIANS(G242))*SIN(RADIANS(E238))+COS(RADIANS(G242))*COS(RADIANS(E238))*COS(RADIANS(AM228))))&gt;90,0,$F$4*$F$5/E237^2*(SIN(RADIANS(G242))*SIN(RADIANS(E238))+COS(RADIANS(G242))*COS(RADIANS(E238))*COS(RADIANS(AM228))))</f>
        <v>0</v>
      </c>
      <c r="AN242">
        <f>IF(DEGREES(ACOS(SIN(RADIANS(G242))*SIN(RADIANS(E238))+COS(RADIANS(G242))*COS(RADIANS(E238))*COS(RADIANS(AN228))))&gt;90,0,$F$4*$F$5/E237^2*(SIN(RADIANS(G242))*SIN(RADIANS(E238))+COS(RADIANS(G242))*COS(RADIANS(E238))*COS(RADIANS(AN228))))</f>
        <v>0</v>
      </c>
      <c r="AO242">
        <f>IF(DEGREES(ACOS(SIN(RADIANS(G242))*SIN(RADIANS(E238))+COS(RADIANS(G242))*COS(RADIANS(E238))*COS(RADIANS(AO228))))&gt;90,0,$F$4*$F$5/E237^2*(SIN(RADIANS(G242))*SIN(RADIANS(E238))+COS(RADIANS(G242))*COS(RADIANS(E238))*COS(RADIANS(AO228))))</f>
        <v>0</v>
      </c>
      <c r="AP242">
        <f>IF(DEGREES(ACOS(SIN(RADIANS(G242))*SIN(RADIANS(E238))+COS(RADIANS(G242))*COS(RADIANS(E238))*COS(RADIANS(AP228))))&gt;90,0,$F$4*$F$5/E237^2*(SIN(RADIANS(G242))*SIN(RADIANS(E238))+COS(RADIANS(G242))*COS(RADIANS(E238))*COS(RADIANS(AP228))))</f>
        <v>0</v>
      </c>
      <c r="AQ242">
        <f>IF(DEGREES(ACOS(SIN(RADIANS(G242))*SIN(RADIANS(E238))+COS(RADIANS(G242))*COS(RADIANS(E238))*COS(RADIANS(AQ228))))&gt;90,0,$F$4*$F$5/E237^2*(SIN(RADIANS(G242))*SIN(RADIANS(E238))+COS(RADIANS(G242))*COS(RADIANS(E238))*COS(RADIANS(AQ228))))</f>
        <v>0</v>
      </c>
      <c r="AR242">
        <f>IF(DEGREES(ACOS(SIN(RADIANS(G242))*SIN(RADIANS(E238))+COS(RADIANS(G242))*COS(RADIANS(E238))*COS(RADIANS(AR228))))&gt;90,0,$F$4*$F$5/E237^2*(SIN(RADIANS(G242))*SIN(RADIANS(E238))+COS(RADIANS(G242))*COS(RADIANS(E238))*COS(RADIANS(AR228))))</f>
        <v>0</v>
      </c>
    </row>
    <row r="243" spans="2:44" x14ac:dyDescent="0.5">
      <c r="G243">
        <v>-40</v>
      </c>
      <c r="I243">
        <f>IF(DEGREES(ACOS(SIN(RADIANS(G243))*SIN(RADIANS(E238))+COS(RADIANS(G243))*COS(RADIANS(E238))*COS(RADIANS(I228))))&gt;90,0,$F$4*$F$5/E237^2*(SIN(RADIANS(G243))*SIN(RADIANS(E238))+COS(RADIANS(G243))*COS(RADIANS(E238))*COS(RADIANS(I228))))</f>
        <v>0</v>
      </c>
      <c r="J243">
        <f>IF(DEGREES(ACOS(SIN(RADIANS(G243))*SIN(RADIANS(E238))+COS(RADIANS(G243))*COS(RADIANS(E238))*COS(RADIANS(J228))))&gt;90,0,$F$4*$F$5/E237^2*(SIN(RADIANS(G243))*SIN(RADIANS(E238))+COS(RADIANS(G243))*COS(RADIANS(E238))*COS(RADIANS(J228))))</f>
        <v>0</v>
      </c>
      <c r="K243">
        <f>IF(DEGREES(ACOS(SIN(RADIANS(G243))*SIN(RADIANS(E238))+COS(RADIANS(G243))*COS(RADIANS(E238))*COS(RADIANS(K228))))&gt;90,0,$F$4*$F$5/E237^2*(SIN(RADIANS(G243))*SIN(RADIANS(E238))+COS(RADIANS(G243))*COS(RADIANS(E238))*COS(RADIANS(K228))))</f>
        <v>0</v>
      </c>
      <c r="L243">
        <f>IF(DEGREES(ACOS(SIN(RADIANS(G243))*SIN(RADIANS(E238))+COS(RADIANS(G243))*COS(RADIANS(E238))*COS(RADIANS(L228))))&gt;90,0,$F$4*$F$5/E237^2*(SIN(RADIANS(G243))*SIN(RADIANS(E238))+COS(RADIANS(G243))*COS(RADIANS(E238))*COS(RADIANS(L228))))</f>
        <v>0</v>
      </c>
      <c r="M243">
        <f>IF(DEGREES(ACOS(SIN(RADIANS(G243))*SIN(RADIANS(E238))+COS(RADIANS(G243))*COS(RADIANS(E238))*COS(RADIANS(M228))))&gt;90,0,$F$4*$F$5/E237^2*(SIN(RADIANS(G243))*SIN(RADIANS(E238))+COS(RADIANS(G243))*COS(RADIANS(E238))*COS(RADIANS(M228))))</f>
        <v>0</v>
      </c>
      <c r="N243">
        <f>IF(DEGREES(ACOS(SIN(RADIANS(G243))*SIN(RADIANS(E238))+COS(RADIANS(G243))*COS(RADIANS(E238))*COS(RADIANS(N228))))&gt;90,0,$F$4*$F$5/E237^2*(SIN(RADIANS(G243))*SIN(RADIANS(E238))+COS(RADIANS(G243))*COS(RADIANS(E238))*COS(RADIANS(N228))))</f>
        <v>0</v>
      </c>
      <c r="O243">
        <f>IF(DEGREES(ACOS(SIN(RADIANS(G243))*SIN(RADIANS(E238))+COS(RADIANS(G243))*COS(RADIANS(E238))*COS(RADIANS(O228))))&gt;90,0,$F$4*$F$5/E237^2*(SIN(RADIANS(G243))*SIN(RADIANS(E238))+COS(RADIANS(G243))*COS(RADIANS(E238))*COS(RADIANS(O228))))</f>
        <v>0</v>
      </c>
      <c r="P243">
        <f>IF(DEGREES(ACOS(SIN(RADIANS(G243))*SIN(RADIANS(E238))+COS(RADIANS(G243))*COS(RADIANS(E238))*COS(RADIANS(P228))))&gt;90,0,$F$4*$F$5/E237^2*(SIN(RADIANS(G243))*SIN(RADIANS(E238))+COS(RADIANS(G243))*COS(RADIANS(E238))*COS(RADIANS(P228))))</f>
        <v>0</v>
      </c>
      <c r="Q243">
        <f>IF(DEGREES(ACOS(SIN(RADIANS(G243))*SIN(RADIANS(E238))+COS(RADIANS(G243))*COS(RADIANS(E238))*COS(RADIANS(Q228))))&gt;90,0,$F$4*$F$5/E237^2*(SIN(RADIANS(G243))*SIN(RADIANS(E238))+COS(RADIANS(G243))*COS(RADIANS(E238))*COS(RADIANS(Q228))))</f>
        <v>0</v>
      </c>
      <c r="R243" t="e">
        <f>IF(DEGREES(ACOS(SIN(RADIANS(G243))*SIN(RADIANS(E238))+COS(RADIANS(G243))*COS(RADIANS(E238))*COS(RADIANS(R228))))&gt;90,0,$F$4*$F$5/E237^2*(SIN(RADIANS(G243))*SIN(RADIANS(E238))+COS(RADIANS(G243))*COS(RADIANS(E238))*COS(RADIANS(R228))))</f>
        <v>#DIV/0!</v>
      </c>
      <c r="S243" t="e">
        <f>IF(DEGREES(ACOS(SIN(RADIANS(G243))*SIN(RADIANS(E238))+COS(RADIANS(G243))*COS(RADIANS(E238))*COS(RADIANS(S228))))&gt;90,0,$F$4*$F$5/E237^2*(SIN(RADIANS(G243))*SIN(RADIANS(E238))+COS(RADIANS(G243))*COS(RADIANS(E238))*COS(RADIANS(S228))))</f>
        <v>#DIV/0!</v>
      </c>
      <c r="T243" t="e">
        <f>IF(DEGREES(ACOS(SIN(RADIANS(G243))*SIN(RADIANS(E238))+COS(RADIANS(G243))*COS(RADIANS(E238))*COS(RADIANS(T228))))&gt;90,0,$F$4*$F$5/E237^2*(SIN(RADIANS(G243))*SIN(RADIANS(E238))+COS(RADIANS(G243))*COS(RADIANS(E238))*COS(RADIANS(T228))))</f>
        <v>#DIV/0!</v>
      </c>
      <c r="U243" t="e">
        <f>IF(DEGREES(ACOS(SIN(RADIANS(G243))*SIN(RADIANS(E238))+COS(RADIANS(G243))*COS(RADIANS(E238))*COS(RADIANS(U228))))&gt;90,0,$F$4*$F$5/E237^2*(SIN(RADIANS(G243))*SIN(RADIANS(E238))+COS(RADIANS(G243))*COS(RADIANS(E238))*COS(RADIANS(U228))))</f>
        <v>#DIV/0!</v>
      </c>
      <c r="V243" t="e">
        <f>IF(DEGREES(ACOS(SIN(RADIANS(G243))*SIN(RADIANS(E238))+COS(RADIANS(G243))*COS(RADIANS(E238))*COS(RADIANS(V228))))&gt;90,0,$F$4*$F$5/E237^2*(SIN(RADIANS(G243))*SIN(RADIANS(E238))+COS(RADIANS(G243))*COS(RADIANS(E238))*COS(RADIANS(V228))))</f>
        <v>#DIV/0!</v>
      </c>
      <c r="W243" t="e">
        <f>IF(DEGREES(ACOS(SIN(RADIANS(G243))*SIN(RADIANS(E238))+COS(RADIANS(G243))*COS(RADIANS(E238))*COS(RADIANS(W228))))&gt;90,0,$F$4*$F$5/E237^2*(SIN(RADIANS(G243))*SIN(RADIANS(E238))+COS(RADIANS(G243))*COS(RADIANS(E238))*COS(RADIANS(W228))))</f>
        <v>#DIV/0!</v>
      </c>
      <c r="X243" t="e">
        <f>IF(DEGREES(ACOS(SIN(RADIANS(G243))*SIN(RADIANS(E238))+COS(RADIANS(G243))*COS(RADIANS(E238))*COS(RADIANS(X228))))&gt;90,0,$F$4*$F$5/E237^2*(SIN(RADIANS(G243))*SIN(RADIANS(E238))+COS(RADIANS(G243))*COS(RADIANS(E238))*COS(RADIANS(X228))))</f>
        <v>#DIV/0!</v>
      </c>
      <c r="Y243" t="e">
        <f>IF(DEGREES(ACOS(SIN(RADIANS(G243))*SIN(RADIANS(E238))+COS(RADIANS(G243))*COS(RADIANS(E238))*COS(RADIANS(Y228))))&gt;90,0,$F$4*$F$5/E237^2*(SIN(RADIANS(G243))*SIN(RADIANS(E238))+COS(RADIANS(G243))*COS(RADIANS(E238))*COS(RADIANS(Y228))))</f>
        <v>#DIV/0!</v>
      </c>
      <c r="Z243" t="e">
        <f>IF(DEGREES(ACOS(SIN(RADIANS(G243))*SIN(RADIANS(E238))+COS(RADIANS(G243))*COS(RADIANS(E238))*COS(RADIANS(Z228))))&gt;90,0,$F$4*$F$5/E237^2*(SIN(RADIANS(G243))*SIN(RADIANS(E238))+COS(RADIANS(G243))*COS(RADIANS(E238))*COS(RADIANS(Z228))))</f>
        <v>#DIV/0!</v>
      </c>
      <c r="AA243" t="e">
        <f>IF(DEGREES(ACOS(SIN(RADIANS(G243))*SIN(RADIANS(E238))+COS(RADIANS(G243))*COS(RADIANS(E238))*COS(RADIANS(AA228))))&gt;90,0,$F$4*$F$5/E237^2*(SIN(RADIANS(G243))*SIN(RADIANS(E238))+COS(RADIANS(G243))*COS(RADIANS(E238))*COS(RADIANS(AA228))))</f>
        <v>#DIV/0!</v>
      </c>
      <c r="AB243" t="e">
        <f>IF(DEGREES(ACOS(SIN(RADIANS(G243))*SIN(RADIANS(E238))+COS(RADIANS(G243))*COS(RADIANS(E238))*COS(RADIANS(AB228))))&gt;90,0,$F$4*$F$5/E237^2*(SIN(RADIANS(G243))*SIN(RADIANS(E238))+COS(RADIANS(G243))*COS(RADIANS(E238))*COS(RADIANS(AB228))))</f>
        <v>#DIV/0!</v>
      </c>
      <c r="AC243" t="e">
        <f>IF(DEGREES(ACOS(SIN(RADIANS(G243))*SIN(RADIANS(E238))+COS(RADIANS(G243))*COS(RADIANS(E238))*COS(RADIANS(AC228))))&gt;90,0,$F$4*$F$5/E237^2*(SIN(RADIANS(G243))*SIN(RADIANS(E238))+COS(RADIANS(G243))*COS(RADIANS(E238))*COS(RADIANS(AC228))))</f>
        <v>#DIV/0!</v>
      </c>
      <c r="AD243" t="e">
        <f>IF(DEGREES(ACOS(SIN(RADIANS(G243))*SIN(RADIANS(E238))+COS(RADIANS(G243))*COS(RADIANS(E238))*COS(RADIANS(AD228))))&gt;90,0,$F$4*$F$5/E237^2*(SIN(RADIANS(G243))*SIN(RADIANS(E238))+COS(RADIANS(G243))*COS(RADIANS(E238))*COS(RADIANS(AD228))))</f>
        <v>#DIV/0!</v>
      </c>
      <c r="AE243" t="e">
        <f>IF(DEGREES(ACOS(SIN(RADIANS(G243))*SIN(RADIANS(E238))+COS(RADIANS(G243))*COS(RADIANS(E238))*COS(RADIANS(AE228))))&gt;90,0,$F$4*$F$5/E237^2*(SIN(RADIANS(G243))*SIN(RADIANS(E238))+COS(RADIANS(G243))*COS(RADIANS(E238))*COS(RADIANS(AE228))))</f>
        <v>#DIV/0!</v>
      </c>
      <c r="AF243" t="e">
        <f>IF(DEGREES(ACOS(SIN(RADIANS(G243))*SIN(RADIANS(E238))+COS(RADIANS(G243))*COS(RADIANS(E238))*COS(RADIANS(AF228))))&gt;90,0,$F$4*$F$5/E237^2*(SIN(RADIANS(G243))*SIN(RADIANS(E238))+COS(RADIANS(G243))*COS(RADIANS(E238))*COS(RADIANS(AF228))))</f>
        <v>#DIV/0!</v>
      </c>
      <c r="AG243" t="e">
        <f>IF(DEGREES(ACOS(SIN(RADIANS(G243))*SIN(RADIANS(E238))+COS(RADIANS(G243))*COS(RADIANS(E238))*COS(RADIANS(AG228))))&gt;90,0,$F$4*$F$5/E237^2*(SIN(RADIANS(G243))*SIN(RADIANS(E238))+COS(RADIANS(G243))*COS(RADIANS(E238))*COS(RADIANS(AG228))))</f>
        <v>#DIV/0!</v>
      </c>
      <c r="AH243" t="e">
        <f>IF(DEGREES(ACOS(SIN(RADIANS(G243))*SIN(RADIANS(E238))+COS(RADIANS(G243))*COS(RADIANS(E238))*COS(RADIANS(AH228))))&gt;90,0,$F$4*$F$5/E237^2*(SIN(RADIANS(G243))*SIN(RADIANS(E238))+COS(RADIANS(G243))*COS(RADIANS(E238))*COS(RADIANS(AH228))))</f>
        <v>#DIV/0!</v>
      </c>
      <c r="AI243" t="e">
        <f>IF(DEGREES(ACOS(SIN(RADIANS(G243))*SIN(RADIANS(E238))+COS(RADIANS(G243))*COS(RADIANS(E238))*COS(RADIANS(AI228))))&gt;90,0,$F$4*$F$5/E237^2*(SIN(RADIANS(G243))*SIN(RADIANS(E238))+COS(RADIANS(G243))*COS(RADIANS(E238))*COS(RADIANS(AI228))))</f>
        <v>#DIV/0!</v>
      </c>
      <c r="AJ243" t="e">
        <f>IF(DEGREES(ACOS(SIN(RADIANS(G243))*SIN(RADIANS(E238))+COS(RADIANS(G243))*COS(RADIANS(E238))*COS(RADIANS(AJ228))))&gt;90,0,$F$4*$F$5/E237^2*(SIN(RADIANS(G243))*SIN(RADIANS(E238))+COS(RADIANS(G243))*COS(RADIANS(E238))*COS(RADIANS(AJ228))))</f>
        <v>#DIV/0!</v>
      </c>
      <c r="AK243">
        <f>IF(DEGREES(ACOS(SIN(RADIANS(G243))*SIN(RADIANS(E238))+COS(RADIANS(G243))*COS(RADIANS(E238))*COS(RADIANS(AK228))))&gt;90,0,$F$4*$F$5/E237^2*(SIN(RADIANS(G243))*SIN(RADIANS(E238))+COS(RADIANS(G243))*COS(RADIANS(E238))*COS(RADIANS(AK228))))</f>
        <v>0</v>
      </c>
      <c r="AL243">
        <f>IF(DEGREES(ACOS(SIN(RADIANS(G243))*SIN(RADIANS(E238))+COS(RADIANS(G243))*COS(RADIANS(E238))*COS(RADIANS(AL228))))&gt;90,0,$F$4*$F$5/E237^2*(SIN(RADIANS(G243))*SIN(RADIANS(E238))+COS(RADIANS(G243))*COS(RADIANS(E238))*COS(RADIANS(AL228))))</f>
        <v>0</v>
      </c>
      <c r="AM243">
        <f>IF(DEGREES(ACOS(SIN(RADIANS(G243))*SIN(RADIANS(E238))+COS(RADIANS(G243))*COS(RADIANS(E238))*COS(RADIANS(AM228))))&gt;90,0,$F$4*$F$5/E237^2*(SIN(RADIANS(G243))*SIN(RADIANS(E238))+COS(RADIANS(G243))*COS(RADIANS(E238))*COS(RADIANS(AM228))))</f>
        <v>0</v>
      </c>
      <c r="AN243">
        <f>IF(DEGREES(ACOS(SIN(RADIANS(G243))*SIN(RADIANS(E238))+COS(RADIANS(G243))*COS(RADIANS(E238))*COS(RADIANS(AN228))))&gt;90,0,$F$4*$F$5/E237^2*(SIN(RADIANS(G243))*SIN(RADIANS(E238))+COS(RADIANS(G243))*COS(RADIANS(E238))*COS(RADIANS(AN228))))</f>
        <v>0</v>
      </c>
      <c r="AO243">
        <f>IF(DEGREES(ACOS(SIN(RADIANS(G243))*SIN(RADIANS(E238))+COS(RADIANS(G243))*COS(RADIANS(E238))*COS(RADIANS(AO228))))&gt;90,0,$F$4*$F$5/E237^2*(SIN(RADIANS(G243))*SIN(RADIANS(E238))+COS(RADIANS(G243))*COS(RADIANS(E238))*COS(RADIANS(AO228))))</f>
        <v>0</v>
      </c>
      <c r="AP243">
        <f>IF(DEGREES(ACOS(SIN(RADIANS(G243))*SIN(RADIANS(E238))+COS(RADIANS(G243))*COS(RADIANS(E238))*COS(RADIANS(AP228))))&gt;90,0,$F$4*$F$5/E237^2*(SIN(RADIANS(G243))*SIN(RADIANS(E238))+COS(RADIANS(G243))*COS(RADIANS(E238))*COS(RADIANS(AP228))))</f>
        <v>0</v>
      </c>
      <c r="AQ243">
        <f>IF(DEGREES(ACOS(SIN(RADIANS(G243))*SIN(RADIANS(E238))+COS(RADIANS(G243))*COS(RADIANS(E238))*COS(RADIANS(AQ228))))&gt;90,0,$F$4*$F$5/E237^2*(SIN(RADIANS(G243))*SIN(RADIANS(E238))+COS(RADIANS(G243))*COS(RADIANS(E238))*COS(RADIANS(AQ228))))</f>
        <v>0</v>
      </c>
      <c r="AR243">
        <f>IF(DEGREES(ACOS(SIN(RADIANS(G243))*SIN(RADIANS(E238))+COS(RADIANS(G243))*COS(RADIANS(E238))*COS(RADIANS(AR228))))&gt;90,0,$F$4*$F$5/E237^2*(SIN(RADIANS(G243))*SIN(RADIANS(E238))+COS(RADIANS(G243))*COS(RADIANS(E238))*COS(RADIANS(AR228))))</f>
        <v>0</v>
      </c>
    </row>
    <row r="244" spans="2:44" x14ac:dyDescent="0.5">
      <c r="G244">
        <v>-50</v>
      </c>
      <c r="I244">
        <f>IF(DEGREES(ACOS(SIN(RADIANS(G244))*SIN(RADIANS(E238))+COS(RADIANS(G244))*COS(RADIANS(E238))*COS(RADIANS(I228))))&gt;90,0,$F$4*$F$5/E237^2*(SIN(RADIANS(G244))*SIN(RADIANS(E238))+COS(RADIANS(G244))*COS(RADIANS(E238))*COS(RADIANS(I228))))</f>
        <v>0</v>
      </c>
      <c r="J244">
        <f>IF(DEGREES(ACOS(SIN(RADIANS(G244))*SIN(RADIANS(E238))+COS(RADIANS(G244))*COS(RADIANS(E238))*COS(RADIANS(J228))))&gt;90,0,$F$4*$F$5/E237^2*(SIN(RADIANS(G244))*SIN(RADIANS(E238))+COS(RADIANS(G244))*COS(RADIANS(E238))*COS(RADIANS(J228))))</f>
        <v>0</v>
      </c>
      <c r="K244">
        <f>IF(DEGREES(ACOS(SIN(RADIANS(G244))*SIN(RADIANS(E238))+COS(RADIANS(G244))*COS(RADIANS(E238))*COS(RADIANS(K228))))&gt;90,0,$F$4*$F$5/E237^2*(SIN(RADIANS(G244))*SIN(RADIANS(E238))+COS(RADIANS(G244))*COS(RADIANS(E238))*COS(RADIANS(K228))))</f>
        <v>0</v>
      </c>
      <c r="L244">
        <f>IF(DEGREES(ACOS(SIN(RADIANS(G244))*SIN(RADIANS(E238))+COS(RADIANS(G244))*COS(RADIANS(E238))*COS(RADIANS(L228))))&gt;90,0,$F$4*$F$5/E237^2*(SIN(RADIANS(G244))*SIN(RADIANS(E238))+COS(RADIANS(G244))*COS(RADIANS(E238))*COS(RADIANS(L228))))</f>
        <v>0</v>
      </c>
      <c r="M244">
        <f>IF(DEGREES(ACOS(SIN(RADIANS(G244))*SIN(RADIANS(E238))+COS(RADIANS(G244))*COS(RADIANS(E238))*COS(RADIANS(M228))))&gt;90,0,$F$4*$F$5/E237^2*(SIN(RADIANS(G244))*SIN(RADIANS(E238))+COS(RADIANS(G244))*COS(RADIANS(E238))*COS(RADIANS(M228))))</f>
        <v>0</v>
      </c>
      <c r="N244">
        <f>IF(DEGREES(ACOS(SIN(RADIANS(G244))*SIN(RADIANS(E238))+COS(RADIANS(G244))*COS(RADIANS(E238))*COS(RADIANS(N228))))&gt;90,0,$F$4*$F$5/E237^2*(SIN(RADIANS(G244))*SIN(RADIANS(E238))+COS(RADIANS(G244))*COS(RADIANS(E238))*COS(RADIANS(N228))))</f>
        <v>0</v>
      </c>
      <c r="O244">
        <f>IF(DEGREES(ACOS(SIN(RADIANS(G244))*SIN(RADIANS(E238))+COS(RADIANS(G244))*COS(RADIANS(E238))*COS(RADIANS(O228))))&gt;90,0,$F$4*$F$5/E237^2*(SIN(RADIANS(G244))*SIN(RADIANS(E238))+COS(RADIANS(G244))*COS(RADIANS(E238))*COS(RADIANS(O228))))</f>
        <v>0</v>
      </c>
      <c r="P244">
        <f>IF(DEGREES(ACOS(SIN(RADIANS(G244))*SIN(RADIANS(E238))+COS(RADIANS(G244))*COS(RADIANS(E238))*COS(RADIANS(P228))))&gt;90,0,$F$4*$F$5/E237^2*(SIN(RADIANS(G244))*SIN(RADIANS(E238))+COS(RADIANS(G244))*COS(RADIANS(E238))*COS(RADIANS(P228))))</f>
        <v>0</v>
      </c>
      <c r="Q244">
        <f>IF(DEGREES(ACOS(SIN(RADIANS(G244))*SIN(RADIANS(E238))+COS(RADIANS(G244))*COS(RADIANS(E238))*COS(RADIANS(Q228))))&gt;90,0,$F$4*$F$5/E237^2*(SIN(RADIANS(G244))*SIN(RADIANS(E238))+COS(RADIANS(G244))*COS(RADIANS(E238))*COS(RADIANS(Q228))))</f>
        <v>0</v>
      </c>
      <c r="R244" t="e">
        <f>IF(DEGREES(ACOS(SIN(RADIANS(G244))*SIN(RADIANS(E238))+COS(RADIANS(G244))*COS(RADIANS(E238))*COS(RADIANS(R228))))&gt;90,0,$F$4*$F$5/E237^2*(SIN(RADIANS(G244))*SIN(RADIANS(E238))+COS(RADIANS(G244))*COS(RADIANS(E238))*COS(RADIANS(R228))))</f>
        <v>#DIV/0!</v>
      </c>
      <c r="S244" t="e">
        <f>IF(DEGREES(ACOS(SIN(RADIANS(G244))*SIN(RADIANS(E238))+COS(RADIANS(G244))*COS(RADIANS(E238))*COS(RADIANS(S228))))&gt;90,0,$F$4*$F$5/E237^2*(SIN(RADIANS(G244))*SIN(RADIANS(E238))+COS(RADIANS(G244))*COS(RADIANS(E238))*COS(RADIANS(S228))))</f>
        <v>#DIV/0!</v>
      </c>
      <c r="T244" t="e">
        <f>IF(DEGREES(ACOS(SIN(RADIANS(G244))*SIN(RADIANS(E238))+COS(RADIANS(G244))*COS(RADIANS(E238))*COS(RADIANS(T228))))&gt;90,0,$F$4*$F$5/E237^2*(SIN(RADIANS(G244))*SIN(RADIANS(E238))+COS(RADIANS(G244))*COS(RADIANS(E238))*COS(RADIANS(T228))))</f>
        <v>#DIV/0!</v>
      </c>
      <c r="U244" t="e">
        <f>IF(DEGREES(ACOS(SIN(RADIANS(G244))*SIN(RADIANS(E238))+COS(RADIANS(G244))*COS(RADIANS(E238))*COS(RADIANS(U228))))&gt;90,0,$F$4*$F$5/E237^2*(SIN(RADIANS(G244))*SIN(RADIANS(E238))+COS(RADIANS(G244))*COS(RADIANS(E238))*COS(RADIANS(U228))))</f>
        <v>#DIV/0!</v>
      </c>
      <c r="V244" t="e">
        <f>IF(DEGREES(ACOS(SIN(RADIANS(G244))*SIN(RADIANS(E238))+COS(RADIANS(G244))*COS(RADIANS(E238))*COS(RADIANS(V228))))&gt;90,0,$F$4*$F$5/E237^2*(SIN(RADIANS(G244))*SIN(RADIANS(E238))+COS(RADIANS(G244))*COS(RADIANS(E238))*COS(RADIANS(V228))))</f>
        <v>#DIV/0!</v>
      </c>
      <c r="W244" t="e">
        <f>IF(DEGREES(ACOS(SIN(RADIANS(G244))*SIN(RADIANS(E238))+COS(RADIANS(G244))*COS(RADIANS(E238))*COS(RADIANS(W228))))&gt;90,0,$F$4*$F$5/E237^2*(SIN(RADIANS(G244))*SIN(RADIANS(E238))+COS(RADIANS(G244))*COS(RADIANS(E238))*COS(RADIANS(W228))))</f>
        <v>#DIV/0!</v>
      </c>
      <c r="X244" t="e">
        <f>IF(DEGREES(ACOS(SIN(RADIANS(G244))*SIN(RADIANS(E238))+COS(RADIANS(G244))*COS(RADIANS(E238))*COS(RADIANS(X228))))&gt;90,0,$F$4*$F$5/E237^2*(SIN(RADIANS(G244))*SIN(RADIANS(E238))+COS(RADIANS(G244))*COS(RADIANS(E238))*COS(RADIANS(X228))))</f>
        <v>#DIV/0!</v>
      </c>
      <c r="Y244" t="e">
        <f>IF(DEGREES(ACOS(SIN(RADIANS(G244))*SIN(RADIANS(E238))+COS(RADIANS(G244))*COS(RADIANS(E238))*COS(RADIANS(Y228))))&gt;90,0,$F$4*$F$5/E237^2*(SIN(RADIANS(G244))*SIN(RADIANS(E238))+COS(RADIANS(G244))*COS(RADIANS(E238))*COS(RADIANS(Y228))))</f>
        <v>#DIV/0!</v>
      </c>
      <c r="Z244" t="e">
        <f>IF(DEGREES(ACOS(SIN(RADIANS(G244))*SIN(RADIANS(E238))+COS(RADIANS(G244))*COS(RADIANS(E238))*COS(RADIANS(Z228))))&gt;90,0,$F$4*$F$5/E237^2*(SIN(RADIANS(G244))*SIN(RADIANS(E238))+COS(RADIANS(G244))*COS(RADIANS(E238))*COS(RADIANS(Z228))))</f>
        <v>#DIV/0!</v>
      </c>
      <c r="AA244" t="e">
        <f>IF(DEGREES(ACOS(SIN(RADIANS(G244))*SIN(RADIANS(E238))+COS(RADIANS(G244))*COS(RADIANS(E238))*COS(RADIANS(AA228))))&gt;90,0,$F$4*$F$5/E237^2*(SIN(RADIANS(G244))*SIN(RADIANS(E238))+COS(RADIANS(G244))*COS(RADIANS(E238))*COS(RADIANS(AA228))))</f>
        <v>#DIV/0!</v>
      </c>
      <c r="AB244" t="e">
        <f>IF(DEGREES(ACOS(SIN(RADIANS(G244))*SIN(RADIANS(E238))+COS(RADIANS(G244))*COS(RADIANS(E238))*COS(RADIANS(AB228))))&gt;90,0,$F$4*$F$5/E237^2*(SIN(RADIANS(G244))*SIN(RADIANS(E238))+COS(RADIANS(G244))*COS(RADIANS(E238))*COS(RADIANS(AB228))))</f>
        <v>#DIV/0!</v>
      </c>
      <c r="AC244" t="e">
        <f>IF(DEGREES(ACOS(SIN(RADIANS(G244))*SIN(RADIANS(E238))+COS(RADIANS(G244))*COS(RADIANS(E238))*COS(RADIANS(AC228))))&gt;90,0,$F$4*$F$5/E237^2*(SIN(RADIANS(G244))*SIN(RADIANS(E238))+COS(RADIANS(G244))*COS(RADIANS(E238))*COS(RADIANS(AC228))))</f>
        <v>#DIV/0!</v>
      </c>
      <c r="AD244" t="e">
        <f>IF(DEGREES(ACOS(SIN(RADIANS(G244))*SIN(RADIANS(E238))+COS(RADIANS(G244))*COS(RADIANS(E238))*COS(RADIANS(AD228))))&gt;90,0,$F$4*$F$5/E237^2*(SIN(RADIANS(G244))*SIN(RADIANS(E238))+COS(RADIANS(G244))*COS(RADIANS(E238))*COS(RADIANS(AD228))))</f>
        <v>#DIV/0!</v>
      </c>
      <c r="AE244" t="e">
        <f>IF(DEGREES(ACOS(SIN(RADIANS(G244))*SIN(RADIANS(E238))+COS(RADIANS(G244))*COS(RADIANS(E238))*COS(RADIANS(AE228))))&gt;90,0,$F$4*$F$5/E237^2*(SIN(RADIANS(G244))*SIN(RADIANS(E238))+COS(RADIANS(G244))*COS(RADIANS(E238))*COS(RADIANS(AE228))))</f>
        <v>#DIV/0!</v>
      </c>
      <c r="AF244" t="e">
        <f>IF(DEGREES(ACOS(SIN(RADIANS(G244))*SIN(RADIANS(E238))+COS(RADIANS(G244))*COS(RADIANS(E238))*COS(RADIANS(AF228))))&gt;90,0,$F$4*$F$5/E237^2*(SIN(RADIANS(G244))*SIN(RADIANS(E238))+COS(RADIANS(G244))*COS(RADIANS(E238))*COS(RADIANS(AF228))))</f>
        <v>#DIV/0!</v>
      </c>
      <c r="AG244" t="e">
        <f>IF(DEGREES(ACOS(SIN(RADIANS(G244))*SIN(RADIANS(E238))+COS(RADIANS(G244))*COS(RADIANS(E238))*COS(RADIANS(AG228))))&gt;90,0,$F$4*$F$5/E237^2*(SIN(RADIANS(G244))*SIN(RADIANS(E238))+COS(RADIANS(G244))*COS(RADIANS(E238))*COS(RADIANS(AG228))))</f>
        <v>#DIV/0!</v>
      </c>
      <c r="AH244" t="e">
        <f>IF(DEGREES(ACOS(SIN(RADIANS(G244))*SIN(RADIANS(E238))+COS(RADIANS(G244))*COS(RADIANS(E238))*COS(RADIANS(AH228))))&gt;90,0,$F$4*$F$5/E237^2*(SIN(RADIANS(G244))*SIN(RADIANS(E238))+COS(RADIANS(G244))*COS(RADIANS(E238))*COS(RADIANS(AH228))))</f>
        <v>#DIV/0!</v>
      </c>
      <c r="AI244" t="e">
        <f>IF(DEGREES(ACOS(SIN(RADIANS(G244))*SIN(RADIANS(E238))+COS(RADIANS(G244))*COS(RADIANS(E238))*COS(RADIANS(AI228))))&gt;90,0,$F$4*$F$5/E237^2*(SIN(RADIANS(G244))*SIN(RADIANS(E238))+COS(RADIANS(G244))*COS(RADIANS(E238))*COS(RADIANS(AI228))))</f>
        <v>#DIV/0!</v>
      </c>
      <c r="AJ244" t="e">
        <f>IF(DEGREES(ACOS(SIN(RADIANS(G244))*SIN(RADIANS(E238))+COS(RADIANS(G244))*COS(RADIANS(E238))*COS(RADIANS(AJ228))))&gt;90,0,$F$4*$F$5/E237^2*(SIN(RADIANS(G244))*SIN(RADIANS(E238))+COS(RADIANS(G244))*COS(RADIANS(E238))*COS(RADIANS(AJ228))))</f>
        <v>#DIV/0!</v>
      </c>
      <c r="AK244">
        <f>IF(DEGREES(ACOS(SIN(RADIANS(G244))*SIN(RADIANS(E238))+COS(RADIANS(G244))*COS(RADIANS(E238))*COS(RADIANS(AK228))))&gt;90,0,$F$4*$F$5/E237^2*(SIN(RADIANS(G244))*SIN(RADIANS(E238))+COS(RADIANS(G244))*COS(RADIANS(E238))*COS(RADIANS(AK228))))</f>
        <v>0</v>
      </c>
      <c r="AL244">
        <f>IF(DEGREES(ACOS(SIN(RADIANS(G244))*SIN(RADIANS(E238))+COS(RADIANS(G244))*COS(RADIANS(E238))*COS(RADIANS(AL228))))&gt;90,0,$F$4*$F$5/E237^2*(SIN(RADIANS(G244))*SIN(RADIANS(E238))+COS(RADIANS(G244))*COS(RADIANS(E238))*COS(RADIANS(AL228))))</f>
        <v>0</v>
      </c>
      <c r="AM244">
        <f>IF(DEGREES(ACOS(SIN(RADIANS(G244))*SIN(RADIANS(E238))+COS(RADIANS(G244))*COS(RADIANS(E238))*COS(RADIANS(AM228))))&gt;90,0,$F$4*$F$5/E237^2*(SIN(RADIANS(G244))*SIN(RADIANS(E238))+COS(RADIANS(G244))*COS(RADIANS(E238))*COS(RADIANS(AM228))))</f>
        <v>0</v>
      </c>
      <c r="AN244">
        <f>IF(DEGREES(ACOS(SIN(RADIANS(G244))*SIN(RADIANS(E238))+COS(RADIANS(G244))*COS(RADIANS(E238))*COS(RADIANS(AN228))))&gt;90,0,$F$4*$F$5/E237^2*(SIN(RADIANS(G244))*SIN(RADIANS(E238))+COS(RADIANS(G244))*COS(RADIANS(E238))*COS(RADIANS(AN228))))</f>
        <v>0</v>
      </c>
      <c r="AO244">
        <f>IF(DEGREES(ACOS(SIN(RADIANS(G244))*SIN(RADIANS(E238))+COS(RADIANS(G244))*COS(RADIANS(E238))*COS(RADIANS(AO228))))&gt;90,0,$F$4*$F$5/E237^2*(SIN(RADIANS(G244))*SIN(RADIANS(E238))+COS(RADIANS(G244))*COS(RADIANS(E238))*COS(RADIANS(AO228))))</f>
        <v>0</v>
      </c>
      <c r="AP244">
        <f>IF(DEGREES(ACOS(SIN(RADIANS(G244))*SIN(RADIANS(E238))+COS(RADIANS(G244))*COS(RADIANS(E238))*COS(RADIANS(AP228))))&gt;90,0,$F$4*$F$5/E237^2*(SIN(RADIANS(G244))*SIN(RADIANS(E238))+COS(RADIANS(G244))*COS(RADIANS(E238))*COS(RADIANS(AP228))))</f>
        <v>0</v>
      </c>
      <c r="AQ244">
        <f>IF(DEGREES(ACOS(SIN(RADIANS(G244))*SIN(RADIANS(E238))+COS(RADIANS(G244))*COS(RADIANS(E238))*COS(RADIANS(AQ228))))&gt;90,0,$F$4*$F$5/E237^2*(SIN(RADIANS(G244))*SIN(RADIANS(E238))+COS(RADIANS(G244))*COS(RADIANS(E238))*COS(RADIANS(AQ228))))</f>
        <v>0</v>
      </c>
      <c r="AR244">
        <f>IF(DEGREES(ACOS(SIN(RADIANS(G244))*SIN(RADIANS(E238))+COS(RADIANS(G244))*COS(RADIANS(E238))*COS(RADIANS(AR228))))&gt;90,0,$F$4*$F$5/E237^2*(SIN(RADIANS(G244))*SIN(RADIANS(E238))+COS(RADIANS(G244))*COS(RADIANS(E238))*COS(RADIANS(AR228))))</f>
        <v>0</v>
      </c>
    </row>
    <row r="245" spans="2:44" x14ac:dyDescent="0.5">
      <c r="G245">
        <v>-60</v>
      </c>
      <c r="I245">
        <f>IF(DEGREES(ACOS(SIN(RADIANS(G245))*SIN(RADIANS(E238))+COS(RADIANS(G245))*COS(RADIANS(E238))*COS(RADIANS(I228))))&gt;90,0,$F$4*$F$5/E237^2*(SIN(RADIANS(G245))*SIN(RADIANS(E238))+COS(RADIANS(G245))*COS(RADIANS(E238))*COS(RADIANS(I228))))</f>
        <v>0</v>
      </c>
      <c r="J245">
        <f>IF(DEGREES(ACOS(SIN(RADIANS(G245))*SIN(RADIANS(E238))+COS(RADIANS(G245))*COS(RADIANS(E238))*COS(RADIANS(J228))))&gt;90,0,$F$4*$F$5/E237^2*(SIN(RADIANS(G245))*SIN(RADIANS(E238))+COS(RADIANS(G245))*COS(RADIANS(E238))*COS(RADIANS(J228))))</f>
        <v>0</v>
      </c>
      <c r="K245">
        <f>IF(DEGREES(ACOS(SIN(RADIANS(G245))*SIN(RADIANS(E238))+COS(RADIANS(G245))*COS(RADIANS(E238))*COS(RADIANS(K228))))&gt;90,0,$F$4*$F$5/E237^2*(SIN(RADIANS(G245))*SIN(RADIANS(E238))+COS(RADIANS(G245))*COS(RADIANS(E238))*COS(RADIANS(K228))))</f>
        <v>0</v>
      </c>
      <c r="L245">
        <f>IF(DEGREES(ACOS(SIN(RADIANS(G245))*SIN(RADIANS(E238))+COS(RADIANS(G245))*COS(RADIANS(E238))*COS(RADIANS(L228))))&gt;90,0,$F$4*$F$5/E237^2*(SIN(RADIANS(G245))*SIN(RADIANS(E238))+COS(RADIANS(G245))*COS(RADIANS(E238))*COS(RADIANS(L228))))</f>
        <v>0</v>
      </c>
      <c r="M245">
        <f>IF(DEGREES(ACOS(SIN(RADIANS(G245))*SIN(RADIANS(E238))+COS(RADIANS(G245))*COS(RADIANS(E238))*COS(RADIANS(M228))))&gt;90,0,$F$4*$F$5/E237^2*(SIN(RADIANS(G245))*SIN(RADIANS(E238))+COS(RADIANS(G245))*COS(RADIANS(E238))*COS(RADIANS(M228))))</f>
        <v>0</v>
      </c>
      <c r="N245">
        <f>IF(DEGREES(ACOS(SIN(RADIANS(G245))*SIN(RADIANS(E238))+COS(RADIANS(G245))*COS(RADIANS(E238))*COS(RADIANS(N228))))&gt;90,0,$F$4*$F$5/E237^2*(SIN(RADIANS(G245))*SIN(RADIANS(E238))+COS(RADIANS(G245))*COS(RADIANS(E238))*COS(RADIANS(N228))))</f>
        <v>0</v>
      </c>
      <c r="O245">
        <f>IF(DEGREES(ACOS(SIN(RADIANS(G245))*SIN(RADIANS(E238))+COS(RADIANS(G245))*COS(RADIANS(E238))*COS(RADIANS(O228))))&gt;90,0,$F$4*$F$5/E237^2*(SIN(RADIANS(G245))*SIN(RADIANS(E238))+COS(RADIANS(G245))*COS(RADIANS(E238))*COS(RADIANS(O228))))</f>
        <v>0</v>
      </c>
      <c r="P245">
        <f>IF(DEGREES(ACOS(SIN(RADIANS(G245))*SIN(RADIANS(E238))+COS(RADIANS(G245))*COS(RADIANS(E238))*COS(RADIANS(P228))))&gt;90,0,$F$4*$F$5/E237^2*(SIN(RADIANS(G245))*SIN(RADIANS(E238))+COS(RADIANS(G245))*COS(RADIANS(E238))*COS(RADIANS(P228))))</f>
        <v>0</v>
      </c>
      <c r="Q245">
        <f>IF(DEGREES(ACOS(SIN(RADIANS(G245))*SIN(RADIANS(E238))+COS(RADIANS(G245))*COS(RADIANS(E238))*COS(RADIANS(Q228))))&gt;90,0,$F$4*$F$5/E237^2*(SIN(RADIANS(G245))*SIN(RADIANS(E238))+COS(RADIANS(G245))*COS(RADIANS(E238))*COS(RADIANS(Q228))))</f>
        <v>0</v>
      </c>
      <c r="R245" t="e">
        <f>IF(DEGREES(ACOS(SIN(RADIANS(G245))*SIN(RADIANS(E238))+COS(RADIANS(G245))*COS(RADIANS(E238))*COS(RADIANS(R228))))&gt;90,0,$F$4*$F$5/E237^2*(SIN(RADIANS(G245))*SIN(RADIANS(E238))+COS(RADIANS(G245))*COS(RADIANS(E238))*COS(RADIANS(R228))))</f>
        <v>#DIV/0!</v>
      </c>
      <c r="S245" t="e">
        <f>IF(DEGREES(ACOS(SIN(RADIANS(G245))*SIN(RADIANS(E238))+COS(RADIANS(G245))*COS(RADIANS(E238))*COS(RADIANS(S228))))&gt;90,0,$F$4*$F$5/E237^2*(SIN(RADIANS(G245))*SIN(RADIANS(E238))+COS(RADIANS(G245))*COS(RADIANS(E238))*COS(RADIANS(S228))))</f>
        <v>#DIV/0!</v>
      </c>
      <c r="T245" t="e">
        <f>IF(DEGREES(ACOS(SIN(RADIANS(G245))*SIN(RADIANS(E238))+COS(RADIANS(G245))*COS(RADIANS(E238))*COS(RADIANS(T228))))&gt;90,0,$F$4*$F$5/E237^2*(SIN(RADIANS(G245))*SIN(RADIANS(E238))+COS(RADIANS(G245))*COS(RADIANS(E238))*COS(RADIANS(T228))))</f>
        <v>#DIV/0!</v>
      </c>
      <c r="U245" t="e">
        <f>IF(DEGREES(ACOS(SIN(RADIANS(G245))*SIN(RADIANS(E238))+COS(RADIANS(G245))*COS(RADIANS(E238))*COS(RADIANS(U228))))&gt;90,0,$F$4*$F$5/E237^2*(SIN(RADIANS(G245))*SIN(RADIANS(E238))+COS(RADIANS(G245))*COS(RADIANS(E238))*COS(RADIANS(U228))))</f>
        <v>#DIV/0!</v>
      </c>
      <c r="V245" t="e">
        <f>IF(DEGREES(ACOS(SIN(RADIANS(G245))*SIN(RADIANS(E238))+COS(RADIANS(G245))*COS(RADIANS(E238))*COS(RADIANS(V228))))&gt;90,0,$F$4*$F$5/E237^2*(SIN(RADIANS(G245))*SIN(RADIANS(E238))+COS(RADIANS(G245))*COS(RADIANS(E238))*COS(RADIANS(V228))))</f>
        <v>#DIV/0!</v>
      </c>
      <c r="W245" t="e">
        <f>IF(DEGREES(ACOS(SIN(RADIANS(G245))*SIN(RADIANS(E238))+COS(RADIANS(G245))*COS(RADIANS(E238))*COS(RADIANS(W228))))&gt;90,0,$F$4*$F$5/E237^2*(SIN(RADIANS(G245))*SIN(RADIANS(E238))+COS(RADIANS(G245))*COS(RADIANS(E238))*COS(RADIANS(W228))))</f>
        <v>#DIV/0!</v>
      </c>
      <c r="X245" t="e">
        <f>IF(DEGREES(ACOS(SIN(RADIANS(G245))*SIN(RADIANS(E238))+COS(RADIANS(G245))*COS(RADIANS(E238))*COS(RADIANS(X228))))&gt;90,0,$F$4*$F$5/E237^2*(SIN(RADIANS(G245))*SIN(RADIANS(E238))+COS(RADIANS(G245))*COS(RADIANS(E238))*COS(RADIANS(X228))))</f>
        <v>#DIV/0!</v>
      </c>
      <c r="Y245" t="e">
        <f>IF(DEGREES(ACOS(SIN(RADIANS(G245))*SIN(RADIANS(E238))+COS(RADIANS(G245))*COS(RADIANS(E238))*COS(RADIANS(Y228))))&gt;90,0,$F$4*$F$5/E237^2*(SIN(RADIANS(G245))*SIN(RADIANS(E238))+COS(RADIANS(G245))*COS(RADIANS(E238))*COS(RADIANS(Y228))))</f>
        <v>#DIV/0!</v>
      </c>
      <c r="Z245" t="e">
        <f>IF(DEGREES(ACOS(SIN(RADIANS(G245))*SIN(RADIANS(E238))+COS(RADIANS(G245))*COS(RADIANS(E238))*COS(RADIANS(Z228))))&gt;90,0,$F$4*$F$5/E237^2*(SIN(RADIANS(G245))*SIN(RADIANS(E238))+COS(RADIANS(G245))*COS(RADIANS(E238))*COS(RADIANS(Z228))))</f>
        <v>#DIV/0!</v>
      </c>
      <c r="AA245" t="e">
        <f>IF(DEGREES(ACOS(SIN(RADIANS(G245))*SIN(RADIANS(E238))+COS(RADIANS(G245))*COS(RADIANS(E238))*COS(RADIANS(AA228))))&gt;90,0,$F$4*$F$5/E237^2*(SIN(RADIANS(G245))*SIN(RADIANS(E238))+COS(RADIANS(G245))*COS(RADIANS(E238))*COS(RADIANS(AA228))))</f>
        <v>#DIV/0!</v>
      </c>
      <c r="AB245" t="e">
        <f>IF(DEGREES(ACOS(SIN(RADIANS(G245))*SIN(RADIANS(E238))+COS(RADIANS(G245))*COS(RADIANS(E238))*COS(RADIANS(AB228))))&gt;90,0,$F$4*$F$5/E237^2*(SIN(RADIANS(G245))*SIN(RADIANS(E238))+COS(RADIANS(G245))*COS(RADIANS(E238))*COS(RADIANS(AB228))))</f>
        <v>#DIV/0!</v>
      </c>
      <c r="AC245" t="e">
        <f>IF(DEGREES(ACOS(SIN(RADIANS(G245))*SIN(RADIANS(E238))+COS(RADIANS(G245))*COS(RADIANS(E238))*COS(RADIANS(AC228))))&gt;90,0,$F$4*$F$5/E237^2*(SIN(RADIANS(G245))*SIN(RADIANS(E238))+COS(RADIANS(G245))*COS(RADIANS(E238))*COS(RADIANS(AC228))))</f>
        <v>#DIV/0!</v>
      </c>
      <c r="AD245" t="e">
        <f>IF(DEGREES(ACOS(SIN(RADIANS(G245))*SIN(RADIANS(E238))+COS(RADIANS(G245))*COS(RADIANS(E238))*COS(RADIANS(AD228))))&gt;90,0,$F$4*$F$5/E237^2*(SIN(RADIANS(G245))*SIN(RADIANS(E238))+COS(RADIANS(G245))*COS(RADIANS(E238))*COS(RADIANS(AD228))))</f>
        <v>#DIV/0!</v>
      </c>
      <c r="AE245" t="e">
        <f>IF(DEGREES(ACOS(SIN(RADIANS(G245))*SIN(RADIANS(E238))+COS(RADIANS(G245))*COS(RADIANS(E238))*COS(RADIANS(AE228))))&gt;90,0,$F$4*$F$5/E237^2*(SIN(RADIANS(G245))*SIN(RADIANS(E238))+COS(RADIANS(G245))*COS(RADIANS(E238))*COS(RADIANS(AE228))))</f>
        <v>#DIV/0!</v>
      </c>
      <c r="AF245" t="e">
        <f>IF(DEGREES(ACOS(SIN(RADIANS(G245))*SIN(RADIANS(E238))+COS(RADIANS(G245))*COS(RADIANS(E238))*COS(RADIANS(AF228))))&gt;90,0,$F$4*$F$5/E237^2*(SIN(RADIANS(G245))*SIN(RADIANS(E238))+COS(RADIANS(G245))*COS(RADIANS(E238))*COS(RADIANS(AF228))))</f>
        <v>#DIV/0!</v>
      </c>
      <c r="AG245" t="e">
        <f>IF(DEGREES(ACOS(SIN(RADIANS(G245))*SIN(RADIANS(E238))+COS(RADIANS(G245))*COS(RADIANS(E238))*COS(RADIANS(AG228))))&gt;90,0,$F$4*$F$5/E237^2*(SIN(RADIANS(G245))*SIN(RADIANS(E238))+COS(RADIANS(G245))*COS(RADIANS(E238))*COS(RADIANS(AG228))))</f>
        <v>#DIV/0!</v>
      </c>
      <c r="AH245" t="e">
        <f>IF(DEGREES(ACOS(SIN(RADIANS(G245))*SIN(RADIANS(E238))+COS(RADIANS(G245))*COS(RADIANS(E238))*COS(RADIANS(AH228))))&gt;90,0,$F$4*$F$5/E237^2*(SIN(RADIANS(G245))*SIN(RADIANS(E238))+COS(RADIANS(G245))*COS(RADIANS(E238))*COS(RADIANS(AH228))))</f>
        <v>#DIV/0!</v>
      </c>
      <c r="AI245" t="e">
        <f>IF(DEGREES(ACOS(SIN(RADIANS(G245))*SIN(RADIANS(E238))+COS(RADIANS(G245))*COS(RADIANS(E238))*COS(RADIANS(AI228))))&gt;90,0,$F$4*$F$5/E237^2*(SIN(RADIANS(G245))*SIN(RADIANS(E238))+COS(RADIANS(G245))*COS(RADIANS(E238))*COS(RADIANS(AI228))))</f>
        <v>#DIV/0!</v>
      </c>
      <c r="AJ245" t="e">
        <f>IF(DEGREES(ACOS(SIN(RADIANS(G245))*SIN(RADIANS(E238))+COS(RADIANS(G245))*COS(RADIANS(E238))*COS(RADIANS(AJ228))))&gt;90,0,$F$4*$F$5/E237^2*(SIN(RADIANS(G245))*SIN(RADIANS(E238))+COS(RADIANS(G245))*COS(RADIANS(E238))*COS(RADIANS(AJ228))))</f>
        <v>#DIV/0!</v>
      </c>
      <c r="AK245">
        <f>IF(DEGREES(ACOS(SIN(RADIANS(G245))*SIN(RADIANS(E238))+COS(RADIANS(G245))*COS(RADIANS(E238))*COS(RADIANS(AK228))))&gt;90,0,$F$4*$F$5/E237^2*(SIN(RADIANS(G245))*SIN(RADIANS(E238))+COS(RADIANS(G245))*COS(RADIANS(E238))*COS(RADIANS(AK228))))</f>
        <v>0</v>
      </c>
      <c r="AL245">
        <f>IF(DEGREES(ACOS(SIN(RADIANS(G245))*SIN(RADIANS(E238))+COS(RADIANS(G245))*COS(RADIANS(E238))*COS(RADIANS(AL228))))&gt;90,0,$F$4*$F$5/E237^2*(SIN(RADIANS(G245))*SIN(RADIANS(E238))+COS(RADIANS(G245))*COS(RADIANS(E238))*COS(RADIANS(AL228))))</f>
        <v>0</v>
      </c>
      <c r="AM245">
        <f>IF(DEGREES(ACOS(SIN(RADIANS(G245))*SIN(RADIANS(E238))+COS(RADIANS(G245))*COS(RADIANS(E238))*COS(RADIANS(AM228))))&gt;90,0,$F$4*$F$5/E237^2*(SIN(RADIANS(G245))*SIN(RADIANS(E238))+COS(RADIANS(G245))*COS(RADIANS(E238))*COS(RADIANS(AM228))))</f>
        <v>0</v>
      </c>
      <c r="AN245">
        <f>IF(DEGREES(ACOS(SIN(RADIANS(G245))*SIN(RADIANS(E238))+COS(RADIANS(G245))*COS(RADIANS(E238))*COS(RADIANS(AN228))))&gt;90,0,$F$4*$F$5/E237^2*(SIN(RADIANS(G245))*SIN(RADIANS(E238))+COS(RADIANS(G245))*COS(RADIANS(E238))*COS(RADIANS(AN228))))</f>
        <v>0</v>
      </c>
      <c r="AO245">
        <f>IF(DEGREES(ACOS(SIN(RADIANS(G245))*SIN(RADIANS(E238))+COS(RADIANS(G245))*COS(RADIANS(E238))*COS(RADIANS(AO228))))&gt;90,0,$F$4*$F$5/E237^2*(SIN(RADIANS(G245))*SIN(RADIANS(E238))+COS(RADIANS(G245))*COS(RADIANS(E238))*COS(RADIANS(AO228))))</f>
        <v>0</v>
      </c>
      <c r="AP245">
        <f>IF(DEGREES(ACOS(SIN(RADIANS(G245))*SIN(RADIANS(E238))+COS(RADIANS(G245))*COS(RADIANS(E238))*COS(RADIANS(AP228))))&gt;90,0,$F$4*$F$5/E237^2*(SIN(RADIANS(G245))*SIN(RADIANS(E238))+COS(RADIANS(G245))*COS(RADIANS(E238))*COS(RADIANS(AP228))))</f>
        <v>0</v>
      </c>
      <c r="AQ245">
        <f>IF(DEGREES(ACOS(SIN(RADIANS(G245))*SIN(RADIANS(E238))+COS(RADIANS(G245))*COS(RADIANS(E238))*COS(RADIANS(AQ228))))&gt;90,0,$F$4*$F$5/E237^2*(SIN(RADIANS(G245))*SIN(RADIANS(E238))+COS(RADIANS(G245))*COS(RADIANS(E238))*COS(RADIANS(AQ228))))</f>
        <v>0</v>
      </c>
      <c r="AR245">
        <f>IF(DEGREES(ACOS(SIN(RADIANS(G245))*SIN(RADIANS(E238))+COS(RADIANS(G245))*COS(RADIANS(E238))*COS(RADIANS(AR228))))&gt;90,0,$F$4*$F$5/E237^2*(SIN(RADIANS(G245))*SIN(RADIANS(E238))+COS(RADIANS(G245))*COS(RADIANS(E238))*COS(RADIANS(AR228))))</f>
        <v>0</v>
      </c>
    </row>
    <row r="246" spans="2:44" x14ac:dyDescent="0.5">
      <c r="G246">
        <v>-70</v>
      </c>
      <c r="I246">
        <f>IF(DEGREES(ACOS(SIN(RADIANS(G246))*SIN(RADIANS(E238))+COS(RADIANS(G246))*COS(RADIANS(E238))*COS(RADIANS(I228))))&gt;90,0,$F$4*$F$5/E237^2*(SIN(RADIANS(G246))*SIN(RADIANS(E238))+COS(RADIANS(G246))*COS(RADIANS(E238))*COS(RADIANS(I228))))</f>
        <v>0</v>
      </c>
      <c r="J246">
        <f>IF(DEGREES(ACOS(SIN(RADIANS(G246))*SIN(RADIANS(E238))+COS(RADIANS(G246))*COS(RADIANS(E238))*COS(RADIANS(J228))))&gt;90,0,$F$4*$F$5/E237^2*(SIN(RADIANS(G246))*SIN(RADIANS(E238))+COS(RADIANS(G246))*COS(RADIANS(E238))*COS(RADIANS(J228))))</f>
        <v>0</v>
      </c>
      <c r="K246">
        <f>IF(DEGREES(ACOS(SIN(RADIANS(G246))*SIN(RADIANS(E238))+COS(RADIANS(G246))*COS(RADIANS(E238))*COS(RADIANS(K228))))&gt;90,0,$F$4*$F$5/E237^2*(SIN(RADIANS(G246))*SIN(RADIANS(E238))+COS(RADIANS(G246))*COS(RADIANS(E238))*COS(RADIANS(K228))))</f>
        <v>0</v>
      </c>
      <c r="L246">
        <f>IF(DEGREES(ACOS(SIN(RADIANS(G246))*SIN(RADIANS(E238))+COS(RADIANS(G246))*COS(RADIANS(E238))*COS(RADIANS(L228))))&gt;90,0,$F$4*$F$5/E237^2*(SIN(RADIANS(G246))*SIN(RADIANS(E238))+COS(RADIANS(G246))*COS(RADIANS(E238))*COS(RADIANS(L228))))</f>
        <v>0</v>
      </c>
      <c r="M246">
        <f>IF(DEGREES(ACOS(SIN(RADIANS(G246))*SIN(RADIANS(E238))+COS(RADIANS(G246))*COS(RADIANS(E238))*COS(RADIANS(M228))))&gt;90,0,$F$4*$F$5/E237^2*(SIN(RADIANS(G246))*SIN(RADIANS(E238))+COS(RADIANS(G246))*COS(RADIANS(E238))*COS(RADIANS(M228))))</f>
        <v>0</v>
      </c>
      <c r="N246">
        <f>IF(DEGREES(ACOS(SIN(RADIANS(G246))*SIN(RADIANS(E238))+COS(RADIANS(G246))*COS(RADIANS(E238))*COS(RADIANS(N228))))&gt;90,0,$F$4*$F$5/E237^2*(SIN(RADIANS(G246))*SIN(RADIANS(E238))+COS(RADIANS(G246))*COS(RADIANS(E238))*COS(RADIANS(N228))))</f>
        <v>0</v>
      </c>
      <c r="O246">
        <f>IF(DEGREES(ACOS(SIN(RADIANS(G246))*SIN(RADIANS(E238))+COS(RADIANS(G246))*COS(RADIANS(E238))*COS(RADIANS(O228))))&gt;90,0,$F$4*$F$5/E237^2*(SIN(RADIANS(G246))*SIN(RADIANS(E238))+COS(RADIANS(G246))*COS(RADIANS(E238))*COS(RADIANS(O228))))</f>
        <v>0</v>
      </c>
      <c r="P246">
        <f>IF(DEGREES(ACOS(SIN(RADIANS(G246))*SIN(RADIANS(E238))+COS(RADIANS(G246))*COS(RADIANS(E238))*COS(RADIANS(P228))))&gt;90,0,$F$4*$F$5/E237^2*(SIN(RADIANS(G246))*SIN(RADIANS(E238))+COS(RADIANS(G246))*COS(RADIANS(E238))*COS(RADIANS(P228))))</f>
        <v>0</v>
      </c>
      <c r="Q246">
        <f>IF(DEGREES(ACOS(SIN(RADIANS(G246))*SIN(RADIANS(E238))+COS(RADIANS(G246))*COS(RADIANS(E238))*COS(RADIANS(Q228))))&gt;90,0,$F$4*$F$5/E237^2*(SIN(RADIANS(G246))*SIN(RADIANS(E238))+COS(RADIANS(G246))*COS(RADIANS(E238))*COS(RADIANS(Q228))))</f>
        <v>0</v>
      </c>
      <c r="R246" t="e">
        <f>IF(DEGREES(ACOS(SIN(RADIANS(G246))*SIN(RADIANS(E238))+COS(RADIANS(G246))*COS(RADIANS(E238))*COS(RADIANS(R228))))&gt;90,0,$F$4*$F$5/E237^2*(SIN(RADIANS(G246))*SIN(RADIANS(E238))+COS(RADIANS(G246))*COS(RADIANS(E238))*COS(RADIANS(R228))))</f>
        <v>#DIV/0!</v>
      </c>
      <c r="S246" t="e">
        <f>IF(DEGREES(ACOS(SIN(RADIANS(G246))*SIN(RADIANS(E238))+COS(RADIANS(G246))*COS(RADIANS(E238))*COS(RADIANS(S228))))&gt;90,0,$F$4*$F$5/E237^2*(SIN(RADIANS(G246))*SIN(RADIANS(E238))+COS(RADIANS(G246))*COS(RADIANS(E238))*COS(RADIANS(S228))))</f>
        <v>#DIV/0!</v>
      </c>
      <c r="T246" t="e">
        <f>IF(DEGREES(ACOS(SIN(RADIANS(G246))*SIN(RADIANS(E238))+COS(RADIANS(G246))*COS(RADIANS(E238))*COS(RADIANS(T228))))&gt;90,0,$F$4*$F$5/E237^2*(SIN(RADIANS(G246))*SIN(RADIANS(E238))+COS(RADIANS(G246))*COS(RADIANS(E238))*COS(RADIANS(T228))))</f>
        <v>#DIV/0!</v>
      </c>
      <c r="U246" t="e">
        <f>IF(DEGREES(ACOS(SIN(RADIANS(G246))*SIN(RADIANS(E238))+COS(RADIANS(G246))*COS(RADIANS(E238))*COS(RADIANS(U228))))&gt;90,0,$F$4*$F$5/E237^2*(SIN(RADIANS(G246))*SIN(RADIANS(E238))+COS(RADIANS(G246))*COS(RADIANS(E238))*COS(RADIANS(U228))))</f>
        <v>#DIV/0!</v>
      </c>
      <c r="V246" t="e">
        <f>IF(DEGREES(ACOS(SIN(RADIANS(G246))*SIN(RADIANS(E238))+COS(RADIANS(G246))*COS(RADIANS(E238))*COS(RADIANS(V228))))&gt;90,0,$F$4*$F$5/E237^2*(SIN(RADIANS(G246))*SIN(RADIANS(E238))+COS(RADIANS(G246))*COS(RADIANS(E238))*COS(RADIANS(V228))))</f>
        <v>#DIV/0!</v>
      </c>
      <c r="W246" t="e">
        <f>IF(DEGREES(ACOS(SIN(RADIANS(G246))*SIN(RADIANS(E238))+COS(RADIANS(G246))*COS(RADIANS(E238))*COS(RADIANS(W228))))&gt;90,0,$F$4*$F$5/E237^2*(SIN(RADIANS(G246))*SIN(RADIANS(E238))+COS(RADIANS(G246))*COS(RADIANS(E238))*COS(RADIANS(W228))))</f>
        <v>#DIV/0!</v>
      </c>
      <c r="X246" t="e">
        <f>IF(DEGREES(ACOS(SIN(RADIANS(G246))*SIN(RADIANS(E238))+COS(RADIANS(G246))*COS(RADIANS(E238))*COS(RADIANS(X228))))&gt;90,0,$F$4*$F$5/E237^2*(SIN(RADIANS(G246))*SIN(RADIANS(E238))+COS(RADIANS(G246))*COS(RADIANS(E238))*COS(RADIANS(X228))))</f>
        <v>#DIV/0!</v>
      </c>
      <c r="Y246" t="e">
        <f>IF(DEGREES(ACOS(SIN(RADIANS(G246))*SIN(RADIANS(E238))+COS(RADIANS(G246))*COS(RADIANS(E238))*COS(RADIANS(Y228))))&gt;90,0,$F$4*$F$5/E237^2*(SIN(RADIANS(G246))*SIN(RADIANS(E238))+COS(RADIANS(G246))*COS(RADIANS(E238))*COS(RADIANS(Y228))))</f>
        <v>#DIV/0!</v>
      </c>
      <c r="Z246" t="e">
        <f>IF(DEGREES(ACOS(SIN(RADIANS(G246))*SIN(RADIANS(E238))+COS(RADIANS(G246))*COS(RADIANS(E238))*COS(RADIANS(Z228))))&gt;90,0,$F$4*$F$5/E237^2*(SIN(RADIANS(G246))*SIN(RADIANS(E238))+COS(RADIANS(G246))*COS(RADIANS(E238))*COS(RADIANS(Z228))))</f>
        <v>#DIV/0!</v>
      </c>
      <c r="AA246" t="e">
        <f>IF(DEGREES(ACOS(SIN(RADIANS(G246))*SIN(RADIANS(E238))+COS(RADIANS(G246))*COS(RADIANS(E238))*COS(RADIANS(AA228))))&gt;90,0,$F$4*$F$5/E237^2*(SIN(RADIANS(G246))*SIN(RADIANS(E238))+COS(RADIANS(G246))*COS(RADIANS(E238))*COS(RADIANS(AA228))))</f>
        <v>#DIV/0!</v>
      </c>
      <c r="AB246" t="e">
        <f>IF(DEGREES(ACOS(SIN(RADIANS(G246))*SIN(RADIANS(E238))+COS(RADIANS(G246))*COS(RADIANS(E238))*COS(RADIANS(AB228))))&gt;90,0,$F$4*$F$5/E237^2*(SIN(RADIANS(G246))*SIN(RADIANS(E238))+COS(RADIANS(G246))*COS(RADIANS(E238))*COS(RADIANS(AB228))))</f>
        <v>#DIV/0!</v>
      </c>
      <c r="AC246" t="e">
        <f>IF(DEGREES(ACOS(SIN(RADIANS(G246))*SIN(RADIANS(E238))+COS(RADIANS(G246))*COS(RADIANS(E238))*COS(RADIANS(AC228))))&gt;90,0,$F$4*$F$5/E237^2*(SIN(RADIANS(G246))*SIN(RADIANS(E238))+COS(RADIANS(G246))*COS(RADIANS(E238))*COS(RADIANS(AC228))))</f>
        <v>#DIV/0!</v>
      </c>
      <c r="AD246" t="e">
        <f>IF(DEGREES(ACOS(SIN(RADIANS(G246))*SIN(RADIANS(E238))+COS(RADIANS(G246))*COS(RADIANS(E238))*COS(RADIANS(AD228))))&gt;90,0,$F$4*$F$5/E237^2*(SIN(RADIANS(G246))*SIN(RADIANS(E238))+COS(RADIANS(G246))*COS(RADIANS(E238))*COS(RADIANS(AD228))))</f>
        <v>#DIV/0!</v>
      </c>
      <c r="AE246" t="e">
        <f>IF(DEGREES(ACOS(SIN(RADIANS(G246))*SIN(RADIANS(E238))+COS(RADIANS(G246))*COS(RADIANS(E238))*COS(RADIANS(AE228))))&gt;90,0,$F$4*$F$5/E237^2*(SIN(RADIANS(G246))*SIN(RADIANS(E238))+COS(RADIANS(G246))*COS(RADIANS(E238))*COS(RADIANS(AE228))))</f>
        <v>#DIV/0!</v>
      </c>
      <c r="AF246" t="e">
        <f>IF(DEGREES(ACOS(SIN(RADIANS(G246))*SIN(RADIANS(E238))+COS(RADIANS(G246))*COS(RADIANS(E238))*COS(RADIANS(AF228))))&gt;90,0,$F$4*$F$5/E237^2*(SIN(RADIANS(G246))*SIN(RADIANS(E238))+COS(RADIANS(G246))*COS(RADIANS(E238))*COS(RADIANS(AF228))))</f>
        <v>#DIV/0!</v>
      </c>
      <c r="AG246" t="e">
        <f>IF(DEGREES(ACOS(SIN(RADIANS(G246))*SIN(RADIANS(E238))+COS(RADIANS(G246))*COS(RADIANS(E238))*COS(RADIANS(AG228))))&gt;90,0,$F$4*$F$5/E237^2*(SIN(RADIANS(G246))*SIN(RADIANS(E238))+COS(RADIANS(G246))*COS(RADIANS(E238))*COS(RADIANS(AG228))))</f>
        <v>#DIV/0!</v>
      </c>
      <c r="AH246" t="e">
        <f>IF(DEGREES(ACOS(SIN(RADIANS(G246))*SIN(RADIANS(E238))+COS(RADIANS(G246))*COS(RADIANS(E238))*COS(RADIANS(AH228))))&gt;90,0,$F$4*$F$5/E237^2*(SIN(RADIANS(G246))*SIN(RADIANS(E238))+COS(RADIANS(G246))*COS(RADIANS(E238))*COS(RADIANS(AH228))))</f>
        <v>#DIV/0!</v>
      </c>
      <c r="AI246" t="e">
        <f>IF(DEGREES(ACOS(SIN(RADIANS(G246))*SIN(RADIANS(E238))+COS(RADIANS(G246))*COS(RADIANS(E238))*COS(RADIANS(AI228))))&gt;90,0,$F$4*$F$5/E237^2*(SIN(RADIANS(G246))*SIN(RADIANS(E238))+COS(RADIANS(G246))*COS(RADIANS(E238))*COS(RADIANS(AI228))))</f>
        <v>#DIV/0!</v>
      </c>
      <c r="AJ246" t="e">
        <f>IF(DEGREES(ACOS(SIN(RADIANS(G246))*SIN(RADIANS(E238))+COS(RADIANS(G246))*COS(RADIANS(E238))*COS(RADIANS(AJ228))))&gt;90,0,$F$4*$F$5/E237^2*(SIN(RADIANS(G246))*SIN(RADIANS(E238))+COS(RADIANS(G246))*COS(RADIANS(E238))*COS(RADIANS(AJ228))))</f>
        <v>#DIV/0!</v>
      </c>
      <c r="AK246">
        <f>IF(DEGREES(ACOS(SIN(RADIANS(G246))*SIN(RADIANS(E238))+COS(RADIANS(G246))*COS(RADIANS(E238))*COS(RADIANS(AK228))))&gt;90,0,$F$4*$F$5/E237^2*(SIN(RADIANS(G246))*SIN(RADIANS(E238))+COS(RADIANS(G246))*COS(RADIANS(E238))*COS(RADIANS(AK228))))</f>
        <v>0</v>
      </c>
      <c r="AL246">
        <f>IF(DEGREES(ACOS(SIN(RADIANS(G246))*SIN(RADIANS(E238))+COS(RADIANS(G246))*COS(RADIANS(E238))*COS(RADIANS(AL228))))&gt;90,0,$F$4*$F$5/E237^2*(SIN(RADIANS(G246))*SIN(RADIANS(E238))+COS(RADIANS(G246))*COS(RADIANS(E238))*COS(RADIANS(AL228))))</f>
        <v>0</v>
      </c>
      <c r="AM246">
        <f>IF(DEGREES(ACOS(SIN(RADIANS(G246))*SIN(RADIANS(E238))+COS(RADIANS(G246))*COS(RADIANS(E238))*COS(RADIANS(AM228))))&gt;90,0,$F$4*$F$5/E237^2*(SIN(RADIANS(G246))*SIN(RADIANS(E238))+COS(RADIANS(G246))*COS(RADIANS(E238))*COS(RADIANS(AM228))))</f>
        <v>0</v>
      </c>
      <c r="AN246">
        <f>IF(DEGREES(ACOS(SIN(RADIANS(G246))*SIN(RADIANS(E238))+COS(RADIANS(G246))*COS(RADIANS(E238))*COS(RADIANS(AN228))))&gt;90,0,$F$4*$F$5/E237^2*(SIN(RADIANS(G246))*SIN(RADIANS(E238))+COS(RADIANS(G246))*COS(RADIANS(E238))*COS(RADIANS(AN228))))</f>
        <v>0</v>
      </c>
      <c r="AO246">
        <f>IF(DEGREES(ACOS(SIN(RADIANS(G246))*SIN(RADIANS(E238))+COS(RADIANS(G246))*COS(RADIANS(E238))*COS(RADIANS(AO228))))&gt;90,0,$F$4*$F$5/E237^2*(SIN(RADIANS(G246))*SIN(RADIANS(E238))+COS(RADIANS(G246))*COS(RADIANS(E238))*COS(RADIANS(AO228))))</f>
        <v>0</v>
      </c>
      <c r="AP246">
        <f>IF(DEGREES(ACOS(SIN(RADIANS(G246))*SIN(RADIANS(E238))+COS(RADIANS(G246))*COS(RADIANS(E238))*COS(RADIANS(AP228))))&gt;90,0,$F$4*$F$5/E237^2*(SIN(RADIANS(G246))*SIN(RADIANS(E238))+COS(RADIANS(G246))*COS(RADIANS(E238))*COS(RADIANS(AP228))))</f>
        <v>0</v>
      </c>
      <c r="AQ246">
        <f>IF(DEGREES(ACOS(SIN(RADIANS(G246))*SIN(RADIANS(E238))+COS(RADIANS(G246))*COS(RADIANS(E238))*COS(RADIANS(AQ228))))&gt;90,0,$F$4*$F$5/E237^2*(SIN(RADIANS(G246))*SIN(RADIANS(E238))+COS(RADIANS(G246))*COS(RADIANS(E238))*COS(RADIANS(AQ228))))</f>
        <v>0</v>
      </c>
      <c r="AR246">
        <f>IF(DEGREES(ACOS(SIN(RADIANS(G246))*SIN(RADIANS(E238))+COS(RADIANS(G246))*COS(RADIANS(E238))*COS(RADIANS(AR228))))&gt;90,0,$F$4*$F$5/E237^2*(SIN(RADIANS(G246))*SIN(RADIANS(E238))+COS(RADIANS(G246))*COS(RADIANS(E238))*COS(RADIANS(AR228))))</f>
        <v>0</v>
      </c>
    </row>
    <row r="247" spans="2:44" x14ac:dyDescent="0.5">
      <c r="G247">
        <v>-80</v>
      </c>
      <c r="I247">
        <f>IF(DEGREES(ACOS(SIN(RADIANS(G247))*SIN(RADIANS(E238))+COS(RADIANS(G247))*COS(RADIANS(E238))*COS(RADIANS(I228))))&gt;90,0,$F$4*$F$5/E237^2*(SIN(RADIANS(G247))*SIN(RADIANS(E238))+COS(RADIANS(G247))*COS(RADIANS(E238))*COS(RADIANS(I228))))</f>
        <v>0</v>
      </c>
      <c r="J247">
        <f>IF(DEGREES(ACOS(SIN(RADIANS(G247))*SIN(RADIANS(E238))+COS(RADIANS(G247))*COS(RADIANS(E238))*COS(RADIANS(J228))))&gt;90,0,$F$4*$F$5/E237^2*(SIN(RADIANS(G247))*SIN(RADIANS(E238))+COS(RADIANS(G247))*COS(RADIANS(E238))*COS(RADIANS(J228))))</f>
        <v>0</v>
      </c>
      <c r="K247">
        <f>IF(DEGREES(ACOS(SIN(RADIANS(G247))*SIN(RADIANS(E238))+COS(RADIANS(G247))*COS(RADIANS(E238))*COS(RADIANS(K228))))&gt;90,0,$F$4*$F$5/E237^2*(SIN(RADIANS(G247))*SIN(RADIANS(E238))+COS(RADIANS(G247))*COS(RADIANS(E238))*COS(RADIANS(K228))))</f>
        <v>0</v>
      </c>
      <c r="L247">
        <f>IF(DEGREES(ACOS(SIN(RADIANS(G247))*SIN(RADIANS(E238))+COS(RADIANS(G247))*COS(RADIANS(E238))*COS(RADIANS(L228))))&gt;90,0,$F$4*$F$5/E237^2*(SIN(RADIANS(G247))*SIN(RADIANS(E238))+COS(RADIANS(G247))*COS(RADIANS(E238))*COS(RADIANS(L228))))</f>
        <v>0</v>
      </c>
      <c r="M247">
        <f>IF(DEGREES(ACOS(SIN(RADIANS(G247))*SIN(RADIANS(E238))+COS(RADIANS(G247))*COS(RADIANS(E238))*COS(RADIANS(M228))))&gt;90,0,$F$4*$F$5/E237^2*(SIN(RADIANS(G247))*SIN(RADIANS(E238))+COS(RADIANS(G247))*COS(RADIANS(E238))*COS(RADIANS(M228))))</f>
        <v>0</v>
      </c>
      <c r="N247">
        <f>IF(DEGREES(ACOS(SIN(RADIANS(G247))*SIN(RADIANS(E238))+COS(RADIANS(G247))*COS(RADIANS(E238))*COS(RADIANS(N228))))&gt;90,0,$F$4*$F$5/E237^2*(SIN(RADIANS(G247))*SIN(RADIANS(E238))+COS(RADIANS(G247))*COS(RADIANS(E238))*COS(RADIANS(N228))))</f>
        <v>0</v>
      </c>
      <c r="O247">
        <f>IF(DEGREES(ACOS(SIN(RADIANS(G247))*SIN(RADIANS(E238))+COS(RADIANS(G247))*COS(RADIANS(E238))*COS(RADIANS(O228))))&gt;90,0,$F$4*$F$5/E237^2*(SIN(RADIANS(G247))*SIN(RADIANS(E238))+COS(RADIANS(G247))*COS(RADIANS(E238))*COS(RADIANS(O228))))</f>
        <v>0</v>
      </c>
      <c r="P247">
        <f>IF(DEGREES(ACOS(SIN(RADIANS(G247))*SIN(RADIANS(E238))+COS(RADIANS(G247))*COS(RADIANS(E238))*COS(RADIANS(P228))))&gt;90,0,$F$4*$F$5/E237^2*(SIN(RADIANS(G247))*SIN(RADIANS(E238))+COS(RADIANS(G247))*COS(RADIANS(E238))*COS(RADIANS(P228))))</f>
        <v>0</v>
      </c>
      <c r="Q247">
        <f>IF(DEGREES(ACOS(SIN(RADIANS(G247))*SIN(RADIANS(E238))+COS(RADIANS(G247))*COS(RADIANS(E238))*COS(RADIANS(Q228))))&gt;90,0,$F$4*$F$5/E237^2*(SIN(RADIANS(G247))*SIN(RADIANS(E238))+COS(RADIANS(G247))*COS(RADIANS(E238))*COS(RADIANS(Q228))))</f>
        <v>0</v>
      </c>
      <c r="R247" t="e">
        <f>IF(DEGREES(ACOS(SIN(RADIANS(G247))*SIN(RADIANS(E238))+COS(RADIANS(G247))*COS(RADIANS(E238))*COS(RADIANS(R228))))&gt;90,0,$F$4*$F$5/E237^2*(SIN(RADIANS(G247))*SIN(RADIANS(E238))+COS(RADIANS(G247))*COS(RADIANS(E238))*COS(RADIANS(R228))))</f>
        <v>#DIV/0!</v>
      </c>
      <c r="S247" t="e">
        <f>IF(DEGREES(ACOS(SIN(RADIANS(G247))*SIN(RADIANS(E238))+COS(RADIANS(G247))*COS(RADIANS(E238))*COS(RADIANS(S228))))&gt;90,0,$F$4*$F$5/E237^2*(SIN(RADIANS(G247))*SIN(RADIANS(E238))+COS(RADIANS(G247))*COS(RADIANS(E238))*COS(RADIANS(S228))))</f>
        <v>#DIV/0!</v>
      </c>
      <c r="T247" t="e">
        <f>IF(DEGREES(ACOS(SIN(RADIANS(G247))*SIN(RADIANS(E238))+COS(RADIANS(G247))*COS(RADIANS(E238))*COS(RADIANS(T228))))&gt;90,0,$F$4*$F$5/E237^2*(SIN(RADIANS(G247))*SIN(RADIANS(E238))+COS(RADIANS(G247))*COS(RADIANS(E238))*COS(RADIANS(T228))))</f>
        <v>#DIV/0!</v>
      </c>
      <c r="U247" t="e">
        <f>IF(DEGREES(ACOS(SIN(RADIANS(G247))*SIN(RADIANS(E238))+COS(RADIANS(G247))*COS(RADIANS(E238))*COS(RADIANS(U228))))&gt;90,0,$F$4*$F$5/E237^2*(SIN(RADIANS(G247))*SIN(RADIANS(E238))+COS(RADIANS(G247))*COS(RADIANS(E238))*COS(RADIANS(U228))))</f>
        <v>#DIV/0!</v>
      </c>
      <c r="V247" t="e">
        <f>IF(DEGREES(ACOS(SIN(RADIANS(G247))*SIN(RADIANS(E238))+COS(RADIANS(G247))*COS(RADIANS(E238))*COS(RADIANS(V228))))&gt;90,0,$F$4*$F$5/E237^2*(SIN(RADIANS(G247))*SIN(RADIANS(E238))+COS(RADIANS(G247))*COS(RADIANS(E238))*COS(RADIANS(V228))))</f>
        <v>#DIV/0!</v>
      </c>
      <c r="W247" t="e">
        <f>IF(DEGREES(ACOS(SIN(RADIANS(G247))*SIN(RADIANS(E238))+COS(RADIANS(G247))*COS(RADIANS(E238))*COS(RADIANS(W228))))&gt;90,0,$F$4*$F$5/E237^2*(SIN(RADIANS(G247))*SIN(RADIANS(E238))+COS(RADIANS(G247))*COS(RADIANS(E238))*COS(RADIANS(W228))))</f>
        <v>#DIV/0!</v>
      </c>
      <c r="X247" t="e">
        <f>IF(DEGREES(ACOS(SIN(RADIANS(G247))*SIN(RADIANS(E238))+COS(RADIANS(G247))*COS(RADIANS(E238))*COS(RADIANS(X228))))&gt;90,0,$F$4*$F$5/E237^2*(SIN(RADIANS(G247))*SIN(RADIANS(E238))+COS(RADIANS(G247))*COS(RADIANS(E238))*COS(RADIANS(X228))))</f>
        <v>#DIV/0!</v>
      </c>
      <c r="Y247" t="e">
        <f>IF(DEGREES(ACOS(SIN(RADIANS(G247))*SIN(RADIANS(E238))+COS(RADIANS(G247))*COS(RADIANS(E238))*COS(RADIANS(Y228))))&gt;90,0,$F$4*$F$5/E237^2*(SIN(RADIANS(G247))*SIN(RADIANS(E238))+COS(RADIANS(G247))*COS(RADIANS(E238))*COS(RADIANS(Y228))))</f>
        <v>#DIV/0!</v>
      </c>
      <c r="Z247" t="e">
        <f>IF(DEGREES(ACOS(SIN(RADIANS(G247))*SIN(RADIANS(E238))+COS(RADIANS(G247))*COS(RADIANS(E238))*COS(RADIANS(Z228))))&gt;90,0,$F$4*$F$5/E237^2*(SIN(RADIANS(G247))*SIN(RADIANS(E238))+COS(RADIANS(G247))*COS(RADIANS(E238))*COS(RADIANS(Z228))))</f>
        <v>#DIV/0!</v>
      </c>
      <c r="AA247" t="e">
        <f>IF(DEGREES(ACOS(SIN(RADIANS(G247))*SIN(RADIANS(E238))+COS(RADIANS(G247))*COS(RADIANS(E238))*COS(RADIANS(AA228))))&gt;90,0,$F$4*$F$5/E237^2*(SIN(RADIANS(G247))*SIN(RADIANS(E238))+COS(RADIANS(G247))*COS(RADIANS(E238))*COS(RADIANS(AA228))))</f>
        <v>#DIV/0!</v>
      </c>
      <c r="AB247" t="e">
        <f>IF(DEGREES(ACOS(SIN(RADIANS(G247))*SIN(RADIANS(E238))+COS(RADIANS(G247))*COS(RADIANS(E238))*COS(RADIANS(AB228))))&gt;90,0,$F$4*$F$5/E237^2*(SIN(RADIANS(G247))*SIN(RADIANS(E238))+COS(RADIANS(G247))*COS(RADIANS(E238))*COS(RADIANS(AB228))))</f>
        <v>#DIV/0!</v>
      </c>
      <c r="AC247" t="e">
        <f>IF(DEGREES(ACOS(SIN(RADIANS(G247))*SIN(RADIANS(E238))+COS(RADIANS(G247))*COS(RADIANS(E238))*COS(RADIANS(AC228))))&gt;90,0,$F$4*$F$5/E237^2*(SIN(RADIANS(G247))*SIN(RADIANS(E238))+COS(RADIANS(G247))*COS(RADIANS(E238))*COS(RADIANS(AC228))))</f>
        <v>#DIV/0!</v>
      </c>
      <c r="AD247" t="e">
        <f>IF(DEGREES(ACOS(SIN(RADIANS(G247))*SIN(RADIANS(E238))+COS(RADIANS(G247))*COS(RADIANS(E238))*COS(RADIANS(AD228))))&gt;90,0,$F$4*$F$5/E237^2*(SIN(RADIANS(G247))*SIN(RADIANS(E238))+COS(RADIANS(G247))*COS(RADIANS(E238))*COS(RADIANS(AD228))))</f>
        <v>#DIV/0!</v>
      </c>
      <c r="AE247" t="e">
        <f>IF(DEGREES(ACOS(SIN(RADIANS(G247))*SIN(RADIANS(E238))+COS(RADIANS(G247))*COS(RADIANS(E238))*COS(RADIANS(AE228))))&gt;90,0,$F$4*$F$5/E237^2*(SIN(RADIANS(G247))*SIN(RADIANS(E238))+COS(RADIANS(G247))*COS(RADIANS(E238))*COS(RADIANS(AE228))))</f>
        <v>#DIV/0!</v>
      </c>
      <c r="AF247" t="e">
        <f>IF(DEGREES(ACOS(SIN(RADIANS(G247))*SIN(RADIANS(E238))+COS(RADIANS(G247))*COS(RADIANS(E238))*COS(RADIANS(AF228))))&gt;90,0,$F$4*$F$5/E237^2*(SIN(RADIANS(G247))*SIN(RADIANS(E238))+COS(RADIANS(G247))*COS(RADIANS(E238))*COS(RADIANS(AF228))))</f>
        <v>#DIV/0!</v>
      </c>
      <c r="AG247" t="e">
        <f>IF(DEGREES(ACOS(SIN(RADIANS(G247))*SIN(RADIANS(E238))+COS(RADIANS(G247))*COS(RADIANS(E238))*COS(RADIANS(AG228))))&gt;90,0,$F$4*$F$5/E237^2*(SIN(RADIANS(G247))*SIN(RADIANS(E238))+COS(RADIANS(G247))*COS(RADIANS(E238))*COS(RADIANS(AG228))))</f>
        <v>#DIV/0!</v>
      </c>
      <c r="AH247" t="e">
        <f>IF(DEGREES(ACOS(SIN(RADIANS(G247))*SIN(RADIANS(E238))+COS(RADIANS(G247))*COS(RADIANS(E238))*COS(RADIANS(AH228))))&gt;90,0,$F$4*$F$5/E237^2*(SIN(RADIANS(G247))*SIN(RADIANS(E238))+COS(RADIANS(G247))*COS(RADIANS(E238))*COS(RADIANS(AH228))))</f>
        <v>#DIV/0!</v>
      </c>
      <c r="AI247" t="e">
        <f>IF(DEGREES(ACOS(SIN(RADIANS(G247))*SIN(RADIANS(E238))+COS(RADIANS(G247))*COS(RADIANS(E238))*COS(RADIANS(AI228))))&gt;90,0,$F$4*$F$5/E237^2*(SIN(RADIANS(G247))*SIN(RADIANS(E238))+COS(RADIANS(G247))*COS(RADIANS(E238))*COS(RADIANS(AI228))))</f>
        <v>#DIV/0!</v>
      </c>
      <c r="AJ247" t="e">
        <f>IF(DEGREES(ACOS(SIN(RADIANS(G247))*SIN(RADIANS(E238))+COS(RADIANS(G247))*COS(RADIANS(E238))*COS(RADIANS(AJ228))))&gt;90,0,$F$4*$F$5/E237^2*(SIN(RADIANS(G247))*SIN(RADIANS(E238))+COS(RADIANS(G247))*COS(RADIANS(E238))*COS(RADIANS(AJ228))))</f>
        <v>#DIV/0!</v>
      </c>
      <c r="AK247">
        <f>IF(DEGREES(ACOS(SIN(RADIANS(G247))*SIN(RADIANS(E238))+COS(RADIANS(G247))*COS(RADIANS(E238))*COS(RADIANS(AK228))))&gt;90,0,$F$4*$F$5/E237^2*(SIN(RADIANS(G247))*SIN(RADIANS(E238))+COS(RADIANS(G247))*COS(RADIANS(E238))*COS(RADIANS(AK228))))</f>
        <v>0</v>
      </c>
      <c r="AL247">
        <f>IF(DEGREES(ACOS(SIN(RADIANS(G247))*SIN(RADIANS(E238))+COS(RADIANS(G247))*COS(RADIANS(E238))*COS(RADIANS(AL228))))&gt;90,0,$F$4*$F$5/E237^2*(SIN(RADIANS(G247))*SIN(RADIANS(E238))+COS(RADIANS(G247))*COS(RADIANS(E238))*COS(RADIANS(AL228))))</f>
        <v>0</v>
      </c>
      <c r="AM247">
        <f>IF(DEGREES(ACOS(SIN(RADIANS(G247))*SIN(RADIANS(E238))+COS(RADIANS(G247))*COS(RADIANS(E238))*COS(RADIANS(AM228))))&gt;90,0,$F$4*$F$5/E237^2*(SIN(RADIANS(G247))*SIN(RADIANS(E238))+COS(RADIANS(G247))*COS(RADIANS(E238))*COS(RADIANS(AM228))))</f>
        <v>0</v>
      </c>
      <c r="AN247">
        <f>IF(DEGREES(ACOS(SIN(RADIANS(G247))*SIN(RADIANS(E238))+COS(RADIANS(G247))*COS(RADIANS(E238))*COS(RADIANS(AN228))))&gt;90,0,$F$4*$F$5/E237^2*(SIN(RADIANS(G247))*SIN(RADIANS(E238))+COS(RADIANS(G247))*COS(RADIANS(E238))*COS(RADIANS(AN228))))</f>
        <v>0</v>
      </c>
      <c r="AO247">
        <f>IF(DEGREES(ACOS(SIN(RADIANS(G247))*SIN(RADIANS(E238))+COS(RADIANS(G247))*COS(RADIANS(E238))*COS(RADIANS(AO228))))&gt;90,0,$F$4*$F$5/E237^2*(SIN(RADIANS(G247))*SIN(RADIANS(E238))+COS(RADIANS(G247))*COS(RADIANS(E238))*COS(RADIANS(AO228))))</f>
        <v>0</v>
      </c>
      <c r="AP247">
        <f>IF(DEGREES(ACOS(SIN(RADIANS(G247))*SIN(RADIANS(E238))+COS(RADIANS(G247))*COS(RADIANS(E238))*COS(RADIANS(AP228))))&gt;90,0,$F$4*$F$5/E237^2*(SIN(RADIANS(G247))*SIN(RADIANS(E238))+COS(RADIANS(G247))*COS(RADIANS(E238))*COS(RADIANS(AP228))))</f>
        <v>0</v>
      </c>
      <c r="AQ247">
        <f>IF(DEGREES(ACOS(SIN(RADIANS(G247))*SIN(RADIANS(E238))+COS(RADIANS(G247))*COS(RADIANS(E238))*COS(RADIANS(AQ228))))&gt;90,0,$F$4*$F$5/E237^2*(SIN(RADIANS(G247))*SIN(RADIANS(E238))+COS(RADIANS(G247))*COS(RADIANS(E238))*COS(RADIANS(AQ228))))</f>
        <v>0</v>
      </c>
      <c r="AR247">
        <f>IF(DEGREES(ACOS(SIN(RADIANS(G247))*SIN(RADIANS(E238))+COS(RADIANS(G247))*COS(RADIANS(E238))*COS(RADIANS(AR228))))&gt;90,0,$F$4*$F$5/E237^2*(SIN(RADIANS(G247))*SIN(RADIANS(E238))+COS(RADIANS(G247))*COS(RADIANS(E238))*COS(RADIANS(AR228))))</f>
        <v>0</v>
      </c>
    </row>
    <row r="248" spans="2:44" x14ac:dyDescent="0.5">
      <c r="G248">
        <v>-90</v>
      </c>
      <c r="I248" t="e">
        <f>IF(DEGREES(ACOS(SIN(RADIANS(G248))*SIN(RADIANS(E238))+COS(RADIANS(G248))*COS(RADIANS(E238))*COS(RADIANS(I228))))&gt;90,0,$F$4*$F$5/E237^2*(SIN(RADIANS(G248))*SIN(RADIANS(E238))+COS(RADIANS(G248))*COS(RADIANS(E238))*COS(RADIANS(I228))))</f>
        <v>#DIV/0!</v>
      </c>
      <c r="J248" t="e">
        <f>IF(DEGREES(ACOS(SIN(RADIANS(G248))*SIN(RADIANS(E238))+COS(RADIANS(G248))*COS(RADIANS(E238))*COS(RADIANS(J228))))&gt;90,0,$F$4*$F$5/E237^2*(SIN(RADIANS(G248))*SIN(RADIANS(E238))+COS(RADIANS(G248))*COS(RADIANS(E238))*COS(RADIANS(J228))))</f>
        <v>#DIV/0!</v>
      </c>
      <c r="K248" t="e">
        <f>IF(DEGREES(ACOS(SIN(RADIANS(G248))*SIN(RADIANS(E238))+COS(RADIANS(G248))*COS(RADIANS(E238))*COS(RADIANS(K228))))&gt;90,0,$F$4*$F$5/E237^2*(SIN(RADIANS(G248))*SIN(RADIANS(E238))+COS(RADIANS(G248))*COS(RADIANS(E238))*COS(RADIANS(K228))))</f>
        <v>#DIV/0!</v>
      </c>
      <c r="L248" t="e">
        <f>IF(DEGREES(ACOS(SIN(RADIANS(G248))*SIN(RADIANS(E238))+COS(RADIANS(G248))*COS(RADIANS(E238))*COS(RADIANS(L228))))&gt;90,0,$F$4*$F$5/E237^2*(SIN(RADIANS(G248))*SIN(RADIANS(E238))+COS(RADIANS(G248))*COS(RADIANS(E238))*COS(RADIANS(L228))))</f>
        <v>#DIV/0!</v>
      </c>
      <c r="M248" t="e">
        <f>IF(DEGREES(ACOS(SIN(RADIANS(G248))*SIN(RADIANS(E238))+COS(RADIANS(G248))*COS(RADIANS(E238))*COS(RADIANS(M228))))&gt;90,0,$F$4*$F$5/E237^2*(SIN(RADIANS(G248))*SIN(RADIANS(E238))+COS(RADIANS(G248))*COS(RADIANS(E238))*COS(RADIANS(M228))))</f>
        <v>#DIV/0!</v>
      </c>
      <c r="N248" t="e">
        <f>IF(DEGREES(ACOS(SIN(RADIANS(G248))*SIN(RADIANS(E238))+COS(RADIANS(G248))*COS(RADIANS(E238))*COS(RADIANS(N228))))&gt;90,0,$F$4*$F$5/E237^2*(SIN(RADIANS(G248))*SIN(RADIANS(E238))+COS(RADIANS(G248))*COS(RADIANS(E238))*COS(RADIANS(N228))))</f>
        <v>#DIV/0!</v>
      </c>
      <c r="O248" t="e">
        <f>IF(DEGREES(ACOS(SIN(RADIANS(G248))*SIN(RADIANS(E238))+COS(RADIANS(G248))*COS(RADIANS(E238))*COS(RADIANS(O228))))&gt;90,0,$F$4*$F$5/E237^2*(SIN(RADIANS(G248))*SIN(RADIANS(E238))+COS(RADIANS(G248))*COS(RADIANS(E238))*COS(RADIANS(O228))))</f>
        <v>#DIV/0!</v>
      </c>
      <c r="P248" t="e">
        <f>IF(DEGREES(ACOS(SIN(RADIANS(G248))*SIN(RADIANS(E238))+COS(RADIANS(G248))*COS(RADIANS(E238))*COS(RADIANS(P228))))&gt;90,0,$F$4*$F$5/E237^2*(SIN(RADIANS(G248))*SIN(RADIANS(E238))+COS(RADIANS(G248))*COS(RADIANS(E238))*COS(RADIANS(P228))))</f>
        <v>#DIV/0!</v>
      </c>
      <c r="Q248" t="e">
        <f>IF(DEGREES(ACOS(SIN(RADIANS(G248))*SIN(RADIANS(E238))+COS(RADIANS(G248))*COS(RADIANS(E238))*COS(RADIANS(Q228))))&gt;90,0,$F$4*$F$5/E237^2*(SIN(RADIANS(G248))*SIN(RADIANS(E238))+COS(RADIANS(G248))*COS(RADIANS(E238))*COS(RADIANS(Q228))))</f>
        <v>#DIV/0!</v>
      </c>
      <c r="R248" t="e">
        <f>IF(DEGREES(ACOS(SIN(RADIANS(G248))*SIN(RADIANS(E238))+COS(RADIANS(G248))*COS(RADIANS(E238))*COS(RADIANS(R228))))&gt;90,0,$F$4*$F$5/E237^2*(SIN(RADIANS(G248))*SIN(RADIANS(E238))+COS(RADIANS(G248))*COS(RADIANS(E238))*COS(RADIANS(R228))))</f>
        <v>#DIV/0!</v>
      </c>
      <c r="S248" t="e">
        <f>IF(DEGREES(ACOS(SIN(RADIANS(G248))*SIN(RADIANS(E238))+COS(RADIANS(G248))*COS(RADIANS(E238))*COS(RADIANS(S228))))&gt;90,0,$F$4*$F$5/E237^2*(SIN(RADIANS(G248))*SIN(RADIANS(E238))+COS(RADIANS(G248))*COS(RADIANS(E238))*COS(RADIANS(S228))))</f>
        <v>#DIV/0!</v>
      </c>
      <c r="T248" t="e">
        <f>IF(DEGREES(ACOS(SIN(RADIANS(G248))*SIN(RADIANS(E238))+COS(RADIANS(G248))*COS(RADIANS(E238))*COS(RADIANS(T228))))&gt;90,0,$F$4*$F$5/E237^2*(SIN(RADIANS(G248))*SIN(RADIANS(E238))+COS(RADIANS(G248))*COS(RADIANS(E238))*COS(RADIANS(T228))))</f>
        <v>#DIV/0!</v>
      </c>
      <c r="U248" t="e">
        <f>IF(DEGREES(ACOS(SIN(RADIANS(G248))*SIN(RADIANS(E238))+COS(RADIANS(G248))*COS(RADIANS(E238))*COS(RADIANS(U228))))&gt;90,0,$F$4*$F$5/E237^2*(SIN(RADIANS(G248))*SIN(RADIANS(E238))+COS(RADIANS(G248))*COS(RADIANS(E238))*COS(RADIANS(U228))))</f>
        <v>#DIV/0!</v>
      </c>
      <c r="V248" t="e">
        <f>IF(DEGREES(ACOS(SIN(RADIANS(G248))*SIN(RADIANS(E238))+COS(RADIANS(G248))*COS(RADIANS(E238))*COS(RADIANS(V228))))&gt;90,0,$F$4*$F$5/E237^2*(SIN(RADIANS(G248))*SIN(RADIANS(E238))+COS(RADIANS(G248))*COS(RADIANS(E238))*COS(RADIANS(V228))))</f>
        <v>#DIV/0!</v>
      </c>
      <c r="W248" t="e">
        <f>IF(DEGREES(ACOS(SIN(RADIANS(G248))*SIN(RADIANS(E238))+COS(RADIANS(G248))*COS(RADIANS(E238))*COS(RADIANS(W228))))&gt;90,0,$F$4*$F$5/E237^2*(SIN(RADIANS(G248))*SIN(RADIANS(E238))+COS(RADIANS(G248))*COS(RADIANS(E238))*COS(RADIANS(W228))))</f>
        <v>#DIV/0!</v>
      </c>
      <c r="X248" t="e">
        <f>IF(DEGREES(ACOS(SIN(RADIANS(G248))*SIN(RADIANS(E238))+COS(RADIANS(G248))*COS(RADIANS(E238))*COS(RADIANS(X228))))&gt;90,0,$F$4*$F$5/E237^2*(SIN(RADIANS(G248))*SIN(RADIANS(E238))+COS(RADIANS(G248))*COS(RADIANS(E238))*COS(RADIANS(X228))))</f>
        <v>#DIV/0!</v>
      </c>
      <c r="Y248" t="e">
        <f>IF(DEGREES(ACOS(SIN(RADIANS(G248))*SIN(RADIANS(E238))+COS(RADIANS(G248))*COS(RADIANS(E238))*COS(RADIANS(Y228))))&gt;90,0,$F$4*$F$5/E237^2*(SIN(RADIANS(G248))*SIN(RADIANS(E238))+COS(RADIANS(G248))*COS(RADIANS(E238))*COS(RADIANS(Y228))))</f>
        <v>#DIV/0!</v>
      </c>
      <c r="Z248" t="e">
        <f>IF(DEGREES(ACOS(SIN(RADIANS(G248))*SIN(RADIANS(E238))+COS(RADIANS(G248))*COS(RADIANS(E238))*COS(RADIANS(Z228))))&gt;90,0,$F$4*$F$5/E237^2*(SIN(RADIANS(G248))*SIN(RADIANS(E238))+COS(RADIANS(G248))*COS(RADIANS(E238))*COS(RADIANS(Z228))))</f>
        <v>#DIV/0!</v>
      </c>
      <c r="AA248" t="e">
        <f>IF(DEGREES(ACOS(SIN(RADIANS(G248))*SIN(RADIANS(E238))+COS(RADIANS(G248))*COS(RADIANS(E238))*COS(RADIANS(AA228))))&gt;90,0,$F$4*$F$5/E237^2*(SIN(RADIANS(G248))*SIN(RADIANS(E238))+COS(RADIANS(G248))*COS(RADIANS(E238))*COS(RADIANS(AA228))))</f>
        <v>#DIV/0!</v>
      </c>
      <c r="AB248" t="e">
        <f>IF(DEGREES(ACOS(SIN(RADIANS(G248))*SIN(RADIANS(E238))+COS(RADIANS(G248))*COS(RADIANS(E238))*COS(RADIANS(AB228))))&gt;90,0,$F$4*$F$5/E237^2*(SIN(RADIANS(G248))*SIN(RADIANS(E238))+COS(RADIANS(G248))*COS(RADIANS(E238))*COS(RADIANS(AB228))))</f>
        <v>#DIV/0!</v>
      </c>
      <c r="AC248" t="e">
        <f>IF(DEGREES(ACOS(SIN(RADIANS(G248))*SIN(RADIANS(E238))+COS(RADIANS(G248))*COS(RADIANS(E238))*COS(RADIANS(AC228))))&gt;90,0,$F$4*$F$5/E237^2*(SIN(RADIANS(G248))*SIN(RADIANS(E238))+COS(RADIANS(G248))*COS(RADIANS(E238))*COS(RADIANS(AC228))))</f>
        <v>#DIV/0!</v>
      </c>
      <c r="AD248" t="e">
        <f>IF(DEGREES(ACOS(SIN(RADIANS(G248))*SIN(RADIANS(E238))+COS(RADIANS(G248))*COS(RADIANS(E238))*COS(RADIANS(AD228))))&gt;90,0,$F$4*$F$5/E237^2*(SIN(RADIANS(G248))*SIN(RADIANS(E238))+COS(RADIANS(G248))*COS(RADIANS(E238))*COS(RADIANS(AD228))))</f>
        <v>#DIV/0!</v>
      </c>
      <c r="AE248" t="e">
        <f>IF(DEGREES(ACOS(SIN(RADIANS(G248))*SIN(RADIANS(E238))+COS(RADIANS(G248))*COS(RADIANS(E238))*COS(RADIANS(AE228))))&gt;90,0,$F$4*$F$5/E237^2*(SIN(RADIANS(G248))*SIN(RADIANS(E238))+COS(RADIANS(G248))*COS(RADIANS(E238))*COS(RADIANS(AE228))))</f>
        <v>#DIV/0!</v>
      </c>
      <c r="AF248" t="e">
        <f>IF(DEGREES(ACOS(SIN(RADIANS(G248))*SIN(RADIANS(E238))+COS(RADIANS(G248))*COS(RADIANS(E238))*COS(RADIANS(AF228))))&gt;90,0,$F$4*$F$5/E237^2*(SIN(RADIANS(G248))*SIN(RADIANS(E238))+COS(RADIANS(G248))*COS(RADIANS(E238))*COS(RADIANS(AF228))))</f>
        <v>#DIV/0!</v>
      </c>
      <c r="AG248" t="e">
        <f>IF(DEGREES(ACOS(SIN(RADIANS(G248))*SIN(RADIANS(E238))+COS(RADIANS(G248))*COS(RADIANS(E238))*COS(RADIANS(AG228))))&gt;90,0,$F$4*$F$5/E237^2*(SIN(RADIANS(G248))*SIN(RADIANS(E238))+COS(RADIANS(G248))*COS(RADIANS(E238))*COS(RADIANS(AG228))))</f>
        <v>#DIV/0!</v>
      </c>
      <c r="AH248" t="e">
        <f>IF(DEGREES(ACOS(SIN(RADIANS(G248))*SIN(RADIANS(E238))+COS(RADIANS(G248))*COS(RADIANS(E238))*COS(RADIANS(AH228))))&gt;90,0,$F$4*$F$5/E237^2*(SIN(RADIANS(G248))*SIN(RADIANS(E238))+COS(RADIANS(G248))*COS(RADIANS(E238))*COS(RADIANS(AH228))))</f>
        <v>#DIV/0!</v>
      </c>
      <c r="AI248" t="e">
        <f>IF(DEGREES(ACOS(SIN(RADIANS(G248))*SIN(RADIANS(E238))+COS(RADIANS(G248))*COS(RADIANS(E238))*COS(RADIANS(AI228))))&gt;90,0,$F$4*$F$5/E237^2*(SIN(RADIANS(G248))*SIN(RADIANS(E238))+COS(RADIANS(G248))*COS(RADIANS(E238))*COS(RADIANS(AI228))))</f>
        <v>#DIV/0!</v>
      </c>
      <c r="AJ248" t="e">
        <f>IF(DEGREES(ACOS(SIN(RADIANS(G248))*SIN(RADIANS(E238))+COS(RADIANS(G248))*COS(RADIANS(E238))*COS(RADIANS(AJ228))))&gt;90,0,$F$4*$F$5/E237^2*(SIN(RADIANS(G248))*SIN(RADIANS(E238))+COS(RADIANS(G248))*COS(RADIANS(E238))*COS(RADIANS(AJ228))))</f>
        <v>#DIV/0!</v>
      </c>
      <c r="AK248" t="e">
        <f>IF(DEGREES(ACOS(SIN(RADIANS(G248))*SIN(RADIANS(E238))+COS(RADIANS(G248))*COS(RADIANS(E238))*COS(RADIANS(AK228))))&gt;90,0,$F$4*$F$5/E237^2*(SIN(RADIANS(G248))*SIN(RADIANS(E238))+COS(RADIANS(G248))*COS(RADIANS(E238))*COS(RADIANS(AK228))))</f>
        <v>#DIV/0!</v>
      </c>
      <c r="AL248" t="e">
        <f>IF(DEGREES(ACOS(SIN(RADIANS(G248))*SIN(RADIANS(E238))+COS(RADIANS(G248))*COS(RADIANS(E238))*COS(RADIANS(AL228))))&gt;90,0,$F$4*$F$5/E237^2*(SIN(RADIANS(G248))*SIN(RADIANS(E238))+COS(RADIANS(G248))*COS(RADIANS(E238))*COS(RADIANS(AL228))))</f>
        <v>#DIV/0!</v>
      </c>
      <c r="AM248" t="e">
        <f>IF(DEGREES(ACOS(SIN(RADIANS(G248))*SIN(RADIANS(E238))+COS(RADIANS(G248))*COS(RADIANS(E238))*COS(RADIANS(AM228))))&gt;90,0,$F$4*$F$5/E237^2*(SIN(RADIANS(G248))*SIN(RADIANS(E238))+COS(RADIANS(G248))*COS(RADIANS(E238))*COS(RADIANS(AM228))))</f>
        <v>#DIV/0!</v>
      </c>
      <c r="AN248" t="e">
        <f>IF(DEGREES(ACOS(SIN(RADIANS(G248))*SIN(RADIANS(E238))+COS(RADIANS(G248))*COS(RADIANS(E238))*COS(RADIANS(AN228))))&gt;90,0,$F$4*$F$5/E237^2*(SIN(RADIANS(G248))*SIN(RADIANS(E238))+COS(RADIANS(G248))*COS(RADIANS(E238))*COS(RADIANS(AN228))))</f>
        <v>#DIV/0!</v>
      </c>
      <c r="AO248" t="e">
        <f>IF(DEGREES(ACOS(SIN(RADIANS(G248))*SIN(RADIANS(E238))+COS(RADIANS(G248))*COS(RADIANS(E238))*COS(RADIANS(AO228))))&gt;90,0,$F$4*$F$5/E237^2*(SIN(RADIANS(G248))*SIN(RADIANS(E238))+COS(RADIANS(G248))*COS(RADIANS(E238))*COS(RADIANS(AO228))))</f>
        <v>#DIV/0!</v>
      </c>
      <c r="AP248" t="e">
        <f>IF(DEGREES(ACOS(SIN(RADIANS(G248))*SIN(RADIANS(E238))+COS(RADIANS(G248))*COS(RADIANS(E238))*COS(RADIANS(AP228))))&gt;90,0,$F$4*$F$5/E237^2*(SIN(RADIANS(G248))*SIN(RADIANS(E238))+COS(RADIANS(G248))*COS(RADIANS(E238))*COS(RADIANS(AP228))))</f>
        <v>#DIV/0!</v>
      </c>
      <c r="AQ248" t="e">
        <f>IF(DEGREES(ACOS(SIN(RADIANS(G248))*SIN(RADIANS(E238))+COS(RADIANS(G248))*COS(RADIANS(E238))*COS(RADIANS(AQ228))))&gt;90,0,$F$4*$F$5/E237^2*(SIN(RADIANS(G248))*SIN(RADIANS(E238))+COS(RADIANS(G248))*COS(RADIANS(E238))*COS(RADIANS(AQ228))))</f>
        <v>#DIV/0!</v>
      </c>
      <c r="AR248" t="e">
        <f>IF(DEGREES(ACOS(SIN(RADIANS(G248))*SIN(RADIANS(E238))+COS(RADIANS(G248))*COS(RADIANS(E238))*COS(RADIANS(AR228))))&gt;90,0,$F$4*$F$5/E237^2*(SIN(RADIANS(G248))*SIN(RADIANS(E238))+COS(RADIANS(G248))*COS(RADIANS(E238))*COS(RADIANS(AR228))))</f>
        <v>#DIV/0!</v>
      </c>
    </row>
    <row r="250" spans="2:44" x14ac:dyDescent="0.5">
      <c r="H250" t="s">
        <v>769</v>
      </c>
      <c r="I250">
        <v>180</v>
      </c>
      <c r="J250">
        <v>170</v>
      </c>
      <c r="K250">
        <v>160</v>
      </c>
      <c r="L250">
        <v>150</v>
      </c>
      <c r="M250">
        <v>140</v>
      </c>
      <c r="N250">
        <v>130</v>
      </c>
      <c r="O250">
        <v>120</v>
      </c>
      <c r="P250">
        <v>110</v>
      </c>
      <c r="Q250">
        <v>100</v>
      </c>
      <c r="R250">
        <v>90</v>
      </c>
      <c r="S250">
        <v>80</v>
      </c>
      <c r="T250">
        <v>70</v>
      </c>
      <c r="U250">
        <v>60</v>
      </c>
      <c r="V250">
        <v>50</v>
      </c>
      <c r="W250">
        <v>40</v>
      </c>
      <c r="X250">
        <v>30</v>
      </c>
      <c r="Y250">
        <v>20</v>
      </c>
      <c r="Z250">
        <v>10</v>
      </c>
      <c r="AA250">
        <v>0</v>
      </c>
      <c r="AB250">
        <v>-10</v>
      </c>
      <c r="AC250">
        <v>-20</v>
      </c>
      <c r="AD250">
        <v>-30</v>
      </c>
      <c r="AE250">
        <v>-40</v>
      </c>
      <c r="AF250">
        <v>-50</v>
      </c>
      <c r="AG250">
        <v>-60</v>
      </c>
      <c r="AH250">
        <v>-70</v>
      </c>
      <c r="AI250">
        <v>-80</v>
      </c>
      <c r="AJ250">
        <v>-90</v>
      </c>
      <c r="AK250">
        <v>-100</v>
      </c>
      <c r="AL250">
        <v>-110</v>
      </c>
      <c r="AM250">
        <v>-120</v>
      </c>
      <c r="AN250">
        <v>-130</v>
      </c>
      <c r="AO250">
        <v>-140</v>
      </c>
      <c r="AP250">
        <v>-150</v>
      </c>
      <c r="AQ250">
        <v>-160</v>
      </c>
      <c r="AR250">
        <v>-170</v>
      </c>
    </row>
    <row r="251" spans="2:44" x14ac:dyDescent="0.5">
      <c r="H251" t="s">
        <v>779</v>
      </c>
      <c r="I251">
        <f>IF(ABS(I250-E263)&gt;180,IF(ABS(I250-E263)&gt;360,ABS(I250-E263)-360,360-ABS(I250-E263)),ABS(I250-E263))</f>
        <v>180</v>
      </c>
      <c r="J251">
        <f>IF(ABS(J250-E263)&gt;180,IF(ABS(J250-E263)&gt;360,ABS(J250-E263)-360,360-ABS(J250-E263)),ABS(J250-E263))</f>
        <v>170</v>
      </c>
      <c r="K251">
        <f>IF(ABS(K250-E263)&gt;180,IF(ABS(K250-E263)&gt;360,ABS(K250-E263)-360,360-ABS(K250-E263)),ABS(K250-E263))</f>
        <v>160</v>
      </c>
      <c r="L251">
        <f>IF(ABS(L250-E263)&gt;180,IF(ABS(L250-E263)&gt;360,ABS(L250-E263)-360,360-ABS(L250-E263)),ABS(L250-E263))</f>
        <v>150</v>
      </c>
      <c r="M251">
        <f>IF(ABS(M250-E263)&gt;180,IF(ABS(M250-E263)&gt;360,ABS(M250-E263)-360,360-ABS(M250-E263)),ABS(M250-E263))</f>
        <v>140</v>
      </c>
      <c r="N251">
        <f>IF(ABS(N250-E263)&gt;180,IF(ABS(N250-E263)&gt;360,ABS(N250-E263)-360,360-ABS(N250-E263)),ABS(N250-E263))</f>
        <v>130</v>
      </c>
      <c r="O251">
        <f>IF(ABS(O250-E263)&gt;180,IF(ABS(O250-E263)&gt;360,ABS(O250-E263)-360,360-ABS(O250-E263)),ABS(O250-E263))</f>
        <v>120</v>
      </c>
      <c r="P251">
        <f>IF(ABS(P250-E263)&gt;180,IF(ABS(P250-E263)&gt;360,ABS(P250-E263)-360,360-ABS(P250-E263)),ABS(P250-E263))</f>
        <v>110</v>
      </c>
      <c r="Q251">
        <f>IF(ABS(Q250-E263)&gt;180,IF(ABS(Q250-E263)&gt;360,ABS(Q250-E263)-360,360-ABS(Q250-E263)),ABS(Q250-E263))</f>
        <v>100</v>
      </c>
      <c r="R251">
        <f>IF(ABS(R250-E263)&gt;180,IF(ABS(R250-E263)&gt;360,ABS(R250-E263)-360,360-ABS(R250-E263)),ABS(R250-E263))</f>
        <v>90</v>
      </c>
      <c r="S251">
        <f>IF(ABS(S250-E263)&gt;180,IF(ABS(S250-E263)&gt;360,ABS(S250-E263)-360,360-ABS(S250-E263)),ABS(S250-E263))</f>
        <v>80</v>
      </c>
      <c r="T251">
        <f>IF(ABS(T250-E263)&gt;180,IF(ABS(T250-E263)&gt;360,ABS(T250-E263)-360,360-ABS(T250-E263)),ABS(T250-E263))</f>
        <v>70</v>
      </c>
      <c r="U251">
        <f>IF(ABS(U250-E263)&gt;180,IF(ABS(U250-E263)&gt;360,ABS(U250-E263)-360,360-ABS(U250-E263)),ABS(U250-E263))</f>
        <v>60</v>
      </c>
      <c r="V251">
        <f>IF(ABS(V250-E263)&gt;180,IF(ABS(V250-E263)&gt;360,ABS(V250-E263)-360,360-ABS(V250-E263)),ABS(V250-E263))</f>
        <v>50</v>
      </c>
      <c r="W251">
        <f>IF(ABS(W250-E263)&gt;180,IF(ABS(W250-E263)&gt;360,ABS(W250-E263)-360,360-ABS(W250-E263)),ABS(W250-E263))</f>
        <v>40</v>
      </c>
      <c r="X251">
        <f>IF(ABS(X250-E263)&gt;180,IF(ABS(X250-E263)&gt;360,ABS(X250-E263)-360,360-ABS(X250-E263)),ABS(X250-E263))</f>
        <v>30</v>
      </c>
      <c r="Y251">
        <f>IF(ABS(Y250-E263)&gt;180,IF(ABS(Y250-E263)&gt;360,ABS(Y250-E263)-360,360-ABS(Y250-E263)),ABS(Y250-E263))</f>
        <v>20</v>
      </c>
      <c r="Z251">
        <f>IF(ABS(Z250-E263)&gt;180,IF(ABS(Z250-E263)&gt;360,ABS(Z250-E263)-360,360-ABS(Z250-E263)),ABS(Z250-E263))</f>
        <v>10</v>
      </c>
      <c r="AA251">
        <f>IF(ABS(AA250-E263)&gt;180,IF(ABS(AA250-E263)&gt;360,ABS(AA250-E263)-360,360-ABS(AA250-E263)),ABS(AA250-E263))</f>
        <v>0</v>
      </c>
      <c r="AB251">
        <f>IF(ABS(AB250-E263)&gt;180,IF(ABS(AB250-E263)&gt;360,ABS(AB250-E263)-360,360-ABS(AB250-E263)),ABS(AB250-E263))</f>
        <v>10</v>
      </c>
      <c r="AC251">
        <f>IF(ABS(AC250-E263)&gt;180,IF(ABS(AC250-E263)&gt;360,ABS(AC250-E263)-360,360-ABS(AC250-E263)),ABS(AC250-E263))</f>
        <v>20</v>
      </c>
      <c r="AD251">
        <f>IF(ABS(AD250-E263)&gt;180,IF(ABS(AD250-E263)&gt;360,ABS(AD250-E263)-360,360-ABS(AD250-E263)),ABS(AD250-E263))</f>
        <v>30</v>
      </c>
      <c r="AE251">
        <f>IF(ABS(AE250-E263)&gt;180,IF(ABS(AE250-E263)&gt;360,ABS(AE250-E263)-360,360-ABS(AE250-E263)),ABS(AE250-E263))</f>
        <v>40</v>
      </c>
      <c r="AF251">
        <f>IF(ABS(AF250-E263)&gt;180,IF(ABS(AF250-E263)&gt;360,ABS(AF250-E263)-360,360-ABS(AF250-E263)),ABS(AF250-E263))</f>
        <v>50</v>
      </c>
      <c r="AG251">
        <f>IF(ABS(AG250-E263)&gt;180,IF(ABS(AG250-E263)&gt;360,ABS(AG250-E263)-360,360-ABS(AG250-E263)),ABS(AG250-E263))</f>
        <v>60</v>
      </c>
      <c r="AH251">
        <f>IF(ABS(AH250-E263)&gt;180,IF(ABS(AH250-E263)&gt;360,ABS(AH250-E263)-360,360-ABS(AH250-E263)),ABS(AH250-E263))</f>
        <v>70</v>
      </c>
      <c r="AI251">
        <f>IF(ABS(AI250-E263)&gt;180,IF(ABS(AI250-E263)&gt;360,ABS(AI250-E263)-360,360-ABS(AI250-E263)),ABS(AI250-E263))</f>
        <v>80</v>
      </c>
      <c r="AJ251">
        <f>IF(ABS(AJ250-E263)&gt;180,IF(ABS(AJ250-E263)&gt;360,ABS(AJ250-E263)-360,360-ABS(AJ250-E263)),ABS(AJ250-E263))</f>
        <v>90</v>
      </c>
      <c r="AK251">
        <f>IF(ABS(AK250-E263)&gt;180,IF(ABS(AK250-E263)&gt;360,ABS(AK250-E263)-360,360-ABS(AK250-E263)),ABS(AK250-E263))</f>
        <v>100</v>
      </c>
      <c r="AL251">
        <f>IF(ABS(AL250-E263)&gt;180,IF(ABS(AL250-E263)&gt;360,ABS(AL250-E263)-360,360-ABS(AL250-E263)),ABS(AL250-E263))</f>
        <v>110</v>
      </c>
      <c r="AM251">
        <f>IF(ABS(AM250-E263)&gt;180,IF(ABS(AM250-E263)&gt;360,ABS(AM250-E263)-360,360-ABS(AM250-E263)),ABS(AM250-E263))</f>
        <v>120</v>
      </c>
      <c r="AN251">
        <f>IF(ABS(AN250-E263)&gt;180,IF(ABS(AN250-E263)&gt;360,ABS(AN250-E263)-360,360-ABS(AN250-E263)),ABS(AN250-E263))</f>
        <v>130</v>
      </c>
      <c r="AO251">
        <f>IF(ABS(AO250-E263)&gt;180,IF(ABS(AO250-E263)&gt;360,ABS(AO250-E263)-360,360-ABS(AO250-E263)),ABS(AO250-E263))</f>
        <v>140</v>
      </c>
      <c r="AP251">
        <f>IF(ABS(AP250-E263)&gt;180,IF(ABS(AP250-E263)&gt;360,ABS(AP250-E263)-360,360-ABS(AP250-E263)),ABS(AP250-E263))</f>
        <v>150</v>
      </c>
      <c r="AQ251">
        <f>IF(ABS(AQ250-E263)&gt;180,IF(ABS(AQ250-E263)&gt;360,ABS(AQ250-E263)-360,360-ABS(AQ250-E263)),ABS(AQ250-E263))</f>
        <v>160</v>
      </c>
      <c r="AR251">
        <f>IF(ABS(AR250-E263)&gt;180,IF(ABS(AR250-E263)&gt;360,ABS(AR250-E263)-360,360-ABS(AR250-E263)),ABS(AR250-E263))</f>
        <v>170</v>
      </c>
    </row>
    <row r="252" spans="2:44" x14ac:dyDescent="0.5">
      <c r="G252" t="s">
        <v>734</v>
      </c>
    </row>
    <row r="253" spans="2:44" x14ac:dyDescent="0.5">
      <c r="B253" t="s">
        <v>788</v>
      </c>
      <c r="E253">
        <v>90</v>
      </c>
      <c r="G253">
        <v>90</v>
      </c>
      <c r="I253" t="e">
        <f>IF(DEGREES(ACOS(SIN(RADIANS(G253))*SIN(RADIANS(E261))+COS(RADIANS(G253))*COS(RADIANS(E261))*COS(RADIANS(I251))))&gt;90,0,$F$4*$F$5/E260^2*(SIN(RADIANS(G253))*SIN(RADIANS(E261))+COS(RADIANS(G253))*COS(RADIANS(E261))*COS(RADIANS(I251))))</f>
        <v>#DIV/0!</v>
      </c>
      <c r="J253" t="e">
        <f>IF(DEGREES(ACOS(SIN(RADIANS(G253))*SIN(RADIANS(E261))+COS(RADIANS(G253))*COS(RADIANS(E261))*COS(RADIANS(J251))))&gt;90,0,$F$4*$F$5/E260^2*(SIN(RADIANS(G253))*SIN(RADIANS(E261))+COS(RADIANS(G253))*COS(RADIANS(E261))*COS(RADIANS(J251))))</f>
        <v>#DIV/0!</v>
      </c>
      <c r="K253" t="e">
        <f>IF(DEGREES(ACOS(SIN(RADIANS(G253))*SIN(RADIANS(E261))+COS(RADIANS(G253))*COS(RADIANS(E261))*COS(RADIANS(K251))))&gt;90,0,$F$4*$F$5/E260^2*(SIN(RADIANS(G253))*SIN(RADIANS(E261))+COS(RADIANS(G253))*COS(RADIANS(E261))*COS(RADIANS(K251))))</f>
        <v>#DIV/0!</v>
      </c>
      <c r="L253" t="e">
        <f>IF(DEGREES(ACOS(SIN(RADIANS(G253))*SIN(RADIANS(E261))+COS(RADIANS(G253))*COS(RADIANS(E261))*COS(RADIANS(L251))))&gt;90,0,$F$4*$F$5/E260^2*(SIN(RADIANS(G253))*SIN(RADIANS(E261))+COS(RADIANS(G253))*COS(RADIANS(E261))*COS(RADIANS(L251))))</f>
        <v>#DIV/0!</v>
      </c>
      <c r="M253" t="e">
        <f>IF(DEGREES(ACOS(SIN(RADIANS(G253))*SIN(RADIANS(E261))+COS(RADIANS(G253))*COS(RADIANS(E261))*COS(RADIANS(M251))))&gt;90,0,$F$4*$F$5/E260^2*(SIN(RADIANS(G253))*SIN(RADIANS(E261))+COS(RADIANS(G253))*COS(RADIANS(E261))*COS(RADIANS(M251))))</f>
        <v>#DIV/0!</v>
      </c>
      <c r="N253" t="e">
        <f>IF(DEGREES(ACOS(SIN(RADIANS(G253))*SIN(RADIANS(E261))+COS(RADIANS(G253))*COS(RADIANS(E261))*COS(RADIANS(N251))))&gt;90,0,$F$4*$F$5/E260^2*(SIN(RADIANS(G253))*SIN(RADIANS(E261))+COS(RADIANS(G253))*COS(RADIANS(E261))*COS(RADIANS(N251))))</f>
        <v>#DIV/0!</v>
      </c>
      <c r="O253" t="e">
        <f>IF(DEGREES(ACOS(SIN(RADIANS(G253))*SIN(RADIANS(E261))+COS(RADIANS(G253))*COS(RADIANS(E261))*COS(RADIANS(O251))))&gt;90,0,$F$4*$F$5/E260^2*(SIN(RADIANS(G253))*SIN(RADIANS(E261))+COS(RADIANS(G253))*COS(RADIANS(E261))*COS(RADIANS(O251))))</f>
        <v>#DIV/0!</v>
      </c>
      <c r="P253" t="e">
        <f>IF(DEGREES(ACOS(SIN(RADIANS(G253))*SIN(RADIANS(E261))+COS(RADIANS(G253))*COS(RADIANS(E261))*COS(RADIANS(P251))))&gt;90,0,$F$4*$F$5/E260^2*(SIN(RADIANS(G253))*SIN(RADIANS(E261))+COS(RADIANS(G253))*COS(RADIANS(E261))*COS(RADIANS(P251))))</f>
        <v>#DIV/0!</v>
      </c>
      <c r="Q253" t="e">
        <f>IF(DEGREES(ACOS(SIN(RADIANS(G253))*SIN(RADIANS(E261))+COS(RADIANS(G253))*COS(RADIANS(E261))*COS(RADIANS(Q251))))&gt;90,0,$F$4*$F$5/E260^2*(SIN(RADIANS(G253))*SIN(RADIANS(E261))+COS(RADIANS(G253))*COS(RADIANS(E261))*COS(RADIANS(Q251))))</f>
        <v>#DIV/0!</v>
      </c>
      <c r="R253" t="e">
        <f>IF(DEGREES(ACOS(SIN(RADIANS(G253))*SIN(RADIANS(E261))+COS(RADIANS(G253))*COS(RADIANS(E261))*COS(RADIANS(R251))))&gt;90,0,$F$4*$F$5/E260^2*(SIN(RADIANS(G253))*SIN(RADIANS(E261))+COS(RADIANS(G253))*COS(RADIANS(E261))*COS(RADIANS(R251))))</f>
        <v>#DIV/0!</v>
      </c>
      <c r="S253" t="e">
        <f>IF(DEGREES(ACOS(SIN(RADIANS(G253))*SIN(RADIANS(E261))+COS(RADIANS(G253))*COS(RADIANS(E261))*COS(RADIANS(S251))))&gt;90,0,$F$4*$F$5/E260^2*(SIN(RADIANS(G253))*SIN(RADIANS(E261))+COS(RADIANS(G253))*COS(RADIANS(E261))*COS(RADIANS(S251))))</f>
        <v>#DIV/0!</v>
      </c>
      <c r="T253" t="e">
        <f>IF(DEGREES(ACOS(SIN(RADIANS(G253))*SIN(RADIANS(E261))+COS(RADIANS(G253))*COS(RADIANS(E261))*COS(RADIANS(T251))))&gt;90,0,$F$4*$F$5/E260^2*(SIN(RADIANS(G253))*SIN(RADIANS(E261))+COS(RADIANS(G253))*COS(RADIANS(E261))*COS(RADIANS(T251))))</f>
        <v>#DIV/0!</v>
      </c>
      <c r="U253" t="e">
        <f>IF(DEGREES(ACOS(SIN(RADIANS(G253))*SIN(RADIANS(E261))+COS(RADIANS(G253))*COS(RADIANS(E261))*COS(RADIANS(U251))))&gt;90,0,$F$4*$F$5/E260^2*(SIN(RADIANS(G253))*SIN(RADIANS(E261))+COS(RADIANS(G253))*COS(RADIANS(E261))*COS(RADIANS(U251))))</f>
        <v>#DIV/0!</v>
      </c>
      <c r="V253" t="e">
        <f>IF(DEGREES(ACOS(SIN(RADIANS(G253))*SIN(RADIANS(E261))+COS(RADIANS(G253))*COS(RADIANS(E261))*COS(RADIANS(V251))))&gt;90,0,$F$4*$F$5/E260^2*(SIN(RADIANS(G253))*SIN(RADIANS(E261))+COS(RADIANS(G253))*COS(RADIANS(E261))*COS(RADIANS(V251))))</f>
        <v>#DIV/0!</v>
      </c>
      <c r="W253" t="e">
        <f>IF(DEGREES(ACOS(SIN(RADIANS(G253))*SIN(RADIANS(E261))+COS(RADIANS(G253))*COS(RADIANS(E261))*COS(RADIANS(W251))))&gt;90,0,$F$4*$F$5/E260^2*(SIN(RADIANS(G253))*SIN(RADIANS(E261))+COS(RADIANS(G253))*COS(RADIANS(E261))*COS(RADIANS(W251))))</f>
        <v>#DIV/0!</v>
      </c>
      <c r="X253" t="e">
        <f>IF(DEGREES(ACOS(SIN(RADIANS(G253))*SIN(RADIANS(E261))+COS(RADIANS(G253))*COS(RADIANS(E261))*COS(RADIANS(X251))))&gt;90,0,$F$4*$F$5/E260^2*(SIN(RADIANS(G253))*SIN(RADIANS(E261))+COS(RADIANS(G253))*COS(RADIANS(E261))*COS(RADIANS(X251))))</f>
        <v>#DIV/0!</v>
      </c>
      <c r="Y253" t="e">
        <f>IF(DEGREES(ACOS(SIN(RADIANS(G253))*SIN(RADIANS(E261))+COS(RADIANS(G253))*COS(RADIANS(E261))*COS(RADIANS(Y251))))&gt;90,0,$F$4*$F$5/E260^2*(SIN(RADIANS(G253))*SIN(RADIANS(E261))+COS(RADIANS(G253))*COS(RADIANS(E261))*COS(RADIANS(Y251))))</f>
        <v>#DIV/0!</v>
      </c>
      <c r="Z253" t="e">
        <f>IF(DEGREES(ACOS(SIN(RADIANS(G253))*SIN(RADIANS(E261))+COS(RADIANS(G253))*COS(RADIANS(E261))*COS(RADIANS(Z251))))&gt;90,0,$F$4*$F$5/E260^2*(SIN(RADIANS(G253))*SIN(RADIANS(E261))+COS(RADIANS(G253))*COS(RADIANS(E261))*COS(RADIANS(Z251))))</f>
        <v>#DIV/0!</v>
      </c>
      <c r="AA253" t="e">
        <f>IF(DEGREES(ACOS(SIN(RADIANS(G253))*SIN(RADIANS(E261))+COS(RADIANS(G253))*COS(RADIANS(E261))*COS(RADIANS(AA251))))&gt;90,0,$F$4*$F$5/E260^2*(SIN(RADIANS(G253))*SIN(RADIANS(E261))+COS(RADIANS(G253))*COS(RADIANS(E261))*COS(RADIANS(AA251))))</f>
        <v>#DIV/0!</v>
      </c>
      <c r="AB253" t="e">
        <f>IF(DEGREES(ACOS(SIN(RADIANS(G253))*SIN(RADIANS(E261))+COS(RADIANS(G253))*COS(RADIANS(E261))*COS(RADIANS(AB251))))&gt;90,0,$F$4*$F$5/E260^2*(SIN(RADIANS(G253))*SIN(RADIANS(E261))+COS(RADIANS(G253))*COS(RADIANS(E261))*COS(RADIANS(AB251))))</f>
        <v>#DIV/0!</v>
      </c>
      <c r="AC253" t="e">
        <f>IF(DEGREES(ACOS(SIN(RADIANS(G253))*SIN(RADIANS(E261))+COS(RADIANS(G253))*COS(RADIANS(E261))*COS(RADIANS(AC251))))&gt;90,0,$F$4*$F$5/E260^2*(SIN(RADIANS(G253))*SIN(RADIANS(E261))+COS(RADIANS(G253))*COS(RADIANS(E261))*COS(RADIANS(AC251))))</f>
        <v>#DIV/0!</v>
      </c>
      <c r="AD253" t="e">
        <f>IF(DEGREES(ACOS(SIN(RADIANS(G253))*SIN(RADIANS(E261))+COS(RADIANS(G253))*COS(RADIANS(E261))*COS(RADIANS(AD251))))&gt;90,0,$F$4*$F$5/E260^2*(SIN(RADIANS(G253))*SIN(RADIANS(E261))+COS(RADIANS(G253))*COS(RADIANS(E261))*COS(RADIANS(AD251))))</f>
        <v>#DIV/0!</v>
      </c>
      <c r="AE253" t="e">
        <f>IF(DEGREES(ACOS(SIN(RADIANS(G253))*SIN(RADIANS(E261))+COS(RADIANS(G253))*COS(RADIANS(E261))*COS(RADIANS(AE251))))&gt;90,0,$F$4*$F$5/E260^2*(SIN(RADIANS(G253))*SIN(RADIANS(E261))+COS(RADIANS(G253))*COS(RADIANS(E261))*COS(RADIANS(AE251))))</f>
        <v>#DIV/0!</v>
      </c>
      <c r="AF253" t="e">
        <f>IF(DEGREES(ACOS(SIN(RADIANS(G253))*SIN(RADIANS(E261))+COS(RADIANS(G253))*COS(RADIANS(E261))*COS(RADIANS(AF251))))&gt;90,0,$F$4*$F$5/E260^2*(SIN(RADIANS(G253))*SIN(RADIANS(E261))+COS(RADIANS(G253))*COS(RADIANS(E261))*COS(RADIANS(AF251))))</f>
        <v>#DIV/0!</v>
      </c>
      <c r="AG253" t="e">
        <f>IF(DEGREES(ACOS(SIN(RADIANS(G253))*SIN(RADIANS(E261))+COS(RADIANS(G253))*COS(RADIANS(E261))*COS(RADIANS(AG251))))&gt;90,0,$F$4*$F$5/E260^2*(SIN(RADIANS(G253))*SIN(RADIANS(E261))+COS(RADIANS(G253))*COS(RADIANS(E261))*COS(RADIANS(AG251))))</f>
        <v>#DIV/0!</v>
      </c>
      <c r="AH253" t="e">
        <f>IF(DEGREES(ACOS(SIN(RADIANS(G253))*SIN(RADIANS(E261))+COS(RADIANS(G253))*COS(RADIANS(E261))*COS(RADIANS(AH251))))&gt;90,0,$F$4*$F$5/E260^2*(SIN(RADIANS(G253))*SIN(RADIANS(E261))+COS(RADIANS(G253))*COS(RADIANS(E261))*COS(RADIANS(AH251))))</f>
        <v>#DIV/0!</v>
      </c>
      <c r="AI253" t="e">
        <f>IF(DEGREES(ACOS(SIN(RADIANS(G253))*SIN(RADIANS(E261))+COS(RADIANS(G253))*COS(RADIANS(E261))*COS(RADIANS(AI251))))&gt;90,0,$F$4*$F$5/E260^2*(SIN(RADIANS(G253))*SIN(RADIANS(E261))+COS(RADIANS(G253))*COS(RADIANS(E261))*COS(RADIANS(AI251))))</f>
        <v>#DIV/0!</v>
      </c>
      <c r="AJ253" t="e">
        <f>IF(DEGREES(ACOS(SIN(RADIANS(G253))*SIN(RADIANS(E261))+COS(RADIANS(G253))*COS(RADIANS(E261))*COS(RADIANS(AJ251))))&gt;90,0,$F$4*$F$5/E260^2*(SIN(RADIANS(G253))*SIN(RADIANS(E261))+COS(RADIANS(G253))*COS(RADIANS(E261))*COS(RADIANS(AJ251))))</f>
        <v>#DIV/0!</v>
      </c>
      <c r="AK253" t="e">
        <f>IF(DEGREES(ACOS(SIN(RADIANS(G253))*SIN(RADIANS(E261))+COS(RADIANS(G253))*COS(RADIANS(E261))*COS(RADIANS(AK251))))&gt;90,0,$F$4*$F$5/E260^2*(SIN(RADIANS(G253))*SIN(RADIANS(E261))+COS(RADIANS(G253))*COS(RADIANS(E261))*COS(RADIANS(AK251))))</f>
        <v>#DIV/0!</v>
      </c>
      <c r="AL253" t="e">
        <f>IF(DEGREES(ACOS(SIN(RADIANS(G253))*SIN(RADIANS(E261))+COS(RADIANS(G253))*COS(RADIANS(E261))*COS(RADIANS(AL251))))&gt;90,0,$F$4*$F$5/E260^2*(SIN(RADIANS(G253))*SIN(RADIANS(E261))+COS(RADIANS(G253))*COS(RADIANS(E261))*COS(RADIANS(AL251))))</f>
        <v>#DIV/0!</v>
      </c>
      <c r="AM253" t="e">
        <f>IF(DEGREES(ACOS(SIN(RADIANS(G253))*SIN(RADIANS(E261))+COS(RADIANS(G253))*COS(RADIANS(E261))*COS(RADIANS(AM251))))&gt;90,0,$F$4*$F$5/E260^2*(SIN(RADIANS(G253))*SIN(RADIANS(E261))+COS(RADIANS(G253))*COS(RADIANS(E261))*COS(RADIANS(AM251))))</f>
        <v>#DIV/0!</v>
      </c>
      <c r="AN253" t="e">
        <f>IF(DEGREES(ACOS(SIN(RADIANS(G253))*SIN(RADIANS(E261))+COS(RADIANS(G253))*COS(RADIANS(E261))*COS(RADIANS(AN251))))&gt;90,0,$F$4*$F$5/E260^2*(SIN(RADIANS(G253))*SIN(RADIANS(E261))+COS(RADIANS(G253))*COS(RADIANS(E261))*COS(RADIANS(AN251))))</f>
        <v>#DIV/0!</v>
      </c>
      <c r="AO253" t="e">
        <f>IF(DEGREES(ACOS(SIN(RADIANS(G253))*SIN(RADIANS(E261))+COS(RADIANS(G253))*COS(RADIANS(E261))*COS(RADIANS(AO251))))&gt;90,0,$F$4*$F$5/E260^2*(SIN(RADIANS(G253))*SIN(RADIANS(E261))+COS(RADIANS(G253))*COS(RADIANS(E261))*COS(RADIANS(AO251))))</f>
        <v>#DIV/0!</v>
      </c>
      <c r="AP253" t="e">
        <f>IF(DEGREES(ACOS(SIN(RADIANS(G253))*SIN(RADIANS(E261))+COS(RADIANS(G253))*COS(RADIANS(E261))*COS(RADIANS(AP251))))&gt;90,0,$F$4*$F$5/E260^2*(SIN(RADIANS(G253))*SIN(RADIANS(E261))+COS(RADIANS(G253))*COS(RADIANS(E261))*COS(RADIANS(AP251))))</f>
        <v>#DIV/0!</v>
      </c>
      <c r="AQ253" t="e">
        <f>IF(DEGREES(ACOS(SIN(RADIANS(G253))*SIN(RADIANS(E261))+COS(RADIANS(G253))*COS(RADIANS(E261))*COS(RADIANS(AQ251))))&gt;90,0,$F$4*$F$5/E260^2*(SIN(RADIANS(G253))*SIN(RADIANS(E261))+COS(RADIANS(G253))*COS(RADIANS(E261))*COS(RADIANS(AQ251))))</f>
        <v>#DIV/0!</v>
      </c>
      <c r="AR253" t="e">
        <f>IF(DEGREES(ACOS(SIN(RADIANS(G253))*SIN(RADIANS(E261))+COS(RADIANS(G253))*COS(RADIANS(E261))*COS(RADIANS(AR251))))&gt;90,0,$F$4*$F$5/E260^2*(SIN(RADIANS(G253))*SIN(RADIANS(E261))+COS(RADIANS(G253))*COS(RADIANS(E261))*COS(RADIANS(AR251))))</f>
        <v>#DIV/0!</v>
      </c>
    </row>
    <row r="254" spans="2:44" x14ac:dyDescent="0.5">
      <c r="B254" t="s">
        <v>726</v>
      </c>
      <c r="E254" cm="1">
        <f t="array" ref="E254">INDEX($D$1751:$AM$1751,0,MATCH(E253-IF(E253&lt;360,0,360),$D$1700:$AM$1700,0))+IF(E253&gt;350,360,0)</f>
        <v>90</v>
      </c>
      <c r="G254">
        <v>80</v>
      </c>
      <c r="I254">
        <f>IF(DEGREES(ACOS(SIN(RADIANS(G254))*SIN(RADIANS(E261))+COS(RADIANS(G254))*COS(RADIANS(E261))*COS(RADIANS(I251))))&gt;90,0,$F$4*$F$5/E260^2*(SIN(RADIANS(G254))*SIN(RADIANS(E261))+COS(RADIANS(G254))*COS(RADIANS(E261))*COS(RADIANS(I251))))</f>
        <v>0</v>
      </c>
      <c r="J254">
        <f>IF(DEGREES(ACOS(SIN(RADIANS(G254))*SIN(RADIANS(E261))+COS(RADIANS(G254))*COS(RADIANS(E261))*COS(RADIANS(J251))))&gt;90,0,$F$4*$F$5/E260^2*(SIN(RADIANS(G254))*SIN(RADIANS(E261))+COS(RADIANS(G254))*COS(RADIANS(E261))*COS(RADIANS(J251))))</f>
        <v>0</v>
      </c>
      <c r="K254">
        <f>IF(DEGREES(ACOS(SIN(RADIANS(G254))*SIN(RADIANS(E261))+COS(RADIANS(G254))*COS(RADIANS(E261))*COS(RADIANS(K251))))&gt;90,0,$F$4*$F$5/E260^2*(SIN(RADIANS(G254))*SIN(RADIANS(E261))+COS(RADIANS(G254))*COS(RADIANS(E261))*COS(RADIANS(K251))))</f>
        <v>0</v>
      </c>
      <c r="L254">
        <f>IF(DEGREES(ACOS(SIN(RADIANS(G254))*SIN(RADIANS(E261))+COS(RADIANS(G254))*COS(RADIANS(E261))*COS(RADIANS(L251))))&gt;90,0,$F$4*$F$5/E260^2*(SIN(RADIANS(G254))*SIN(RADIANS(E261))+COS(RADIANS(G254))*COS(RADIANS(E261))*COS(RADIANS(L251))))</f>
        <v>0</v>
      </c>
      <c r="M254">
        <f>IF(DEGREES(ACOS(SIN(RADIANS(G254))*SIN(RADIANS(E261))+COS(RADIANS(G254))*COS(RADIANS(E261))*COS(RADIANS(M251))))&gt;90,0,$F$4*$F$5/E260^2*(SIN(RADIANS(G254))*SIN(RADIANS(E261))+COS(RADIANS(G254))*COS(RADIANS(E261))*COS(RADIANS(M251))))</f>
        <v>0</v>
      </c>
      <c r="N254">
        <f>IF(DEGREES(ACOS(SIN(RADIANS(G254))*SIN(RADIANS(E261))+COS(RADIANS(G254))*COS(RADIANS(E261))*COS(RADIANS(N251))))&gt;90,0,$F$4*$F$5/E260^2*(SIN(RADIANS(G254))*SIN(RADIANS(E261))+COS(RADIANS(G254))*COS(RADIANS(E261))*COS(RADIANS(N251))))</f>
        <v>0</v>
      </c>
      <c r="O254">
        <f>IF(DEGREES(ACOS(SIN(RADIANS(G254))*SIN(RADIANS(E261))+COS(RADIANS(G254))*COS(RADIANS(E261))*COS(RADIANS(O251))))&gt;90,0,$F$4*$F$5/E260^2*(SIN(RADIANS(G254))*SIN(RADIANS(E261))+COS(RADIANS(G254))*COS(RADIANS(E261))*COS(RADIANS(O251))))</f>
        <v>0</v>
      </c>
      <c r="P254">
        <f>IF(DEGREES(ACOS(SIN(RADIANS(G254))*SIN(RADIANS(E261))+COS(RADIANS(G254))*COS(RADIANS(E261))*COS(RADIANS(P251))))&gt;90,0,$F$4*$F$5/E260^2*(SIN(RADIANS(G254))*SIN(RADIANS(E261))+COS(RADIANS(G254))*COS(RADIANS(E261))*COS(RADIANS(P251))))</f>
        <v>0</v>
      </c>
      <c r="Q254">
        <f>IF(DEGREES(ACOS(SIN(RADIANS(G254))*SIN(RADIANS(E261))+COS(RADIANS(G254))*COS(RADIANS(E261))*COS(RADIANS(Q251))))&gt;90,0,$F$4*$F$5/E260^2*(SIN(RADIANS(G254))*SIN(RADIANS(E261))+COS(RADIANS(G254))*COS(RADIANS(E261))*COS(RADIANS(Q251))))</f>
        <v>0</v>
      </c>
      <c r="R254" t="e">
        <f>IF(DEGREES(ACOS(SIN(RADIANS(G254))*SIN(RADIANS(E261))+COS(RADIANS(G254))*COS(RADIANS(E261))*COS(RADIANS(R251))))&gt;90,0,$F$4*$F$5/E260^2*(SIN(RADIANS(G254))*SIN(RADIANS(E261))+COS(RADIANS(G254))*COS(RADIANS(E261))*COS(RADIANS(R251))))</f>
        <v>#DIV/0!</v>
      </c>
      <c r="S254" t="e">
        <f>IF(DEGREES(ACOS(SIN(RADIANS(G254))*SIN(RADIANS(E261))+COS(RADIANS(G254))*COS(RADIANS(E261))*COS(RADIANS(S251))))&gt;90,0,$F$4*$F$5/E260^2*(SIN(RADIANS(G254))*SIN(RADIANS(E261))+COS(RADIANS(G254))*COS(RADIANS(E261))*COS(RADIANS(S251))))</f>
        <v>#DIV/0!</v>
      </c>
      <c r="T254" t="e">
        <f>IF(DEGREES(ACOS(SIN(RADIANS(G254))*SIN(RADIANS(E261))+COS(RADIANS(G254))*COS(RADIANS(E261))*COS(RADIANS(T251))))&gt;90,0,$F$4*$F$5/E260^2*(SIN(RADIANS(G254))*SIN(RADIANS(E261))+COS(RADIANS(G254))*COS(RADIANS(E261))*COS(RADIANS(T251))))</f>
        <v>#DIV/0!</v>
      </c>
      <c r="U254" t="e">
        <f>IF(DEGREES(ACOS(SIN(RADIANS(G254))*SIN(RADIANS(E261))+COS(RADIANS(G254))*COS(RADIANS(E261))*COS(RADIANS(U251))))&gt;90,0,$F$4*$F$5/E260^2*(SIN(RADIANS(G254))*SIN(RADIANS(E261))+COS(RADIANS(G254))*COS(RADIANS(E261))*COS(RADIANS(U251))))</f>
        <v>#DIV/0!</v>
      </c>
      <c r="V254" t="e">
        <f>IF(DEGREES(ACOS(SIN(RADIANS(G254))*SIN(RADIANS(E261))+COS(RADIANS(G254))*COS(RADIANS(E261))*COS(RADIANS(V251))))&gt;90,0,$F$4*$F$5/E260^2*(SIN(RADIANS(G254))*SIN(RADIANS(E261))+COS(RADIANS(G254))*COS(RADIANS(E261))*COS(RADIANS(V251))))</f>
        <v>#DIV/0!</v>
      </c>
      <c r="W254" t="e">
        <f>IF(DEGREES(ACOS(SIN(RADIANS(G254))*SIN(RADIANS(E261))+COS(RADIANS(G254))*COS(RADIANS(E261))*COS(RADIANS(W251))))&gt;90,0,$F$4*$F$5/E260^2*(SIN(RADIANS(G254))*SIN(RADIANS(E261))+COS(RADIANS(G254))*COS(RADIANS(E261))*COS(RADIANS(W251))))</f>
        <v>#DIV/0!</v>
      </c>
      <c r="X254" t="e">
        <f>IF(DEGREES(ACOS(SIN(RADIANS(G254))*SIN(RADIANS(E261))+COS(RADIANS(G254))*COS(RADIANS(E261))*COS(RADIANS(X251))))&gt;90,0,$F$4*$F$5/E260^2*(SIN(RADIANS(G254))*SIN(RADIANS(E261))+COS(RADIANS(G254))*COS(RADIANS(E261))*COS(RADIANS(X251))))</f>
        <v>#DIV/0!</v>
      </c>
      <c r="Y254" t="e">
        <f>IF(DEGREES(ACOS(SIN(RADIANS(G254))*SIN(RADIANS(E261))+COS(RADIANS(G254))*COS(RADIANS(E261))*COS(RADIANS(Y251))))&gt;90,0,$F$4*$F$5/E260^2*(SIN(RADIANS(G254))*SIN(RADIANS(E261))+COS(RADIANS(G254))*COS(RADIANS(E261))*COS(RADIANS(Y251))))</f>
        <v>#DIV/0!</v>
      </c>
      <c r="Z254" t="e">
        <f>IF(DEGREES(ACOS(SIN(RADIANS(G254))*SIN(RADIANS(E261))+COS(RADIANS(G254))*COS(RADIANS(E261))*COS(RADIANS(Z251))))&gt;90,0,$F$4*$F$5/E260^2*(SIN(RADIANS(G254))*SIN(RADIANS(E261))+COS(RADIANS(G254))*COS(RADIANS(E261))*COS(RADIANS(Z251))))</f>
        <v>#DIV/0!</v>
      </c>
      <c r="AA254" t="e">
        <f>IF(DEGREES(ACOS(SIN(RADIANS(G254))*SIN(RADIANS(E261))+COS(RADIANS(G254))*COS(RADIANS(E261))*COS(RADIANS(AA251))))&gt;90,0,$F$4*$F$5/E260^2*(SIN(RADIANS(G254))*SIN(RADIANS(E261))+COS(RADIANS(G254))*COS(RADIANS(E261))*COS(RADIANS(AA251))))</f>
        <v>#DIV/0!</v>
      </c>
      <c r="AB254" t="e">
        <f>IF(DEGREES(ACOS(SIN(RADIANS(G254))*SIN(RADIANS(E261))+COS(RADIANS(G254))*COS(RADIANS(E261))*COS(RADIANS(AB251))))&gt;90,0,$F$4*$F$5/E260^2*(SIN(RADIANS(G254))*SIN(RADIANS(E261))+COS(RADIANS(G254))*COS(RADIANS(E261))*COS(RADIANS(AB251))))</f>
        <v>#DIV/0!</v>
      </c>
      <c r="AC254" t="e">
        <f>IF(DEGREES(ACOS(SIN(RADIANS(G254))*SIN(RADIANS(E261))+COS(RADIANS(G254))*COS(RADIANS(E261))*COS(RADIANS(AC251))))&gt;90,0,$F$4*$F$5/E260^2*(SIN(RADIANS(G254))*SIN(RADIANS(E261))+COS(RADIANS(G254))*COS(RADIANS(E261))*COS(RADIANS(AC251))))</f>
        <v>#DIV/0!</v>
      </c>
      <c r="AD254" t="e">
        <f>IF(DEGREES(ACOS(SIN(RADIANS(G254))*SIN(RADIANS(E261))+COS(RADIANS(G254))*COS(RADIANS(E261))*COS(RADIANS(AD251))))&gt;90,0,$F$4*$F$5/E260^2*(SIN(RADIANS(G254))*SIN(RADIANS(E261))+COS(RADIANS(G254))*COS(RADIANS(E261))*COS(RADIANS(AD251))))</f>
        <v>#DIV/0!</v>
      </c>
      <c r="AE254" t="e">
        <f>IF(DEGREES(ACOS(SIN(RADIANS(G254))*SIN(RADIANS(E261))+COS(RADIANS(G254))*COS(RADIANS(E261))*COS(RADIANS(AE251))))&gt;90,0,$F$4*$F$5/E260^2*(SIN(RADIANS(G254))*SIN(RADIANS(E261))+COS(RADIANS(G254))*COS(RADIANS(E261))*COS(RADIANS(AE251))))</f>
        <v>#DIV/0!</v>
      </c>
      <c r="AF254" t="e">
        <f>IF(DEGREES(ACOS(SIN(RADIANS(G254))*SIN(RADIANS(E261))+COS(RADIANS(G254))*COS(RADIANS(E261))*COS(RADIANS(AF251))))&gt;90,0,$F$4*$F$5/E260^2*(SIN(RADIANS(G254))*SIN(RADIANS(E261))+COS(RADIANS(G254))*COS(RADIANS(E261))*COS(RADIANS(AF251))))</f>
        <v>#DIV/0!</v>
      </c>
      <c r="AG254" t="e">
        <f>IF(DEGREES(ACOS(SIN(RADIANS(G254))*SIN(RADIANS(E261))+COS(RADIANS(G254))*COS(RADIANS(E261))*COS(RADIANS(AG251))))&gt;90,0,$F$4*$F$5/E260^2*(SIN(RADIANS(G254))*SIN(RADIANS(E261))+COS(RADIANS(G254))*COS(RADIANS(E261))*COS(RADIANS(AG251))))</f>
        <v>#DIV/0!</v>
      </c>
      <c r="AH254" t="e">
        <f>IF(DEGREES(ACOS(SIN(RADIANS(G254))*SIN(RADIANS(E261))+COS(RADIANS(G254))*COS(RADIANS(E261))*COS(RADIANS(AH251))))&gt;90,0,$F$4*$F$5/E260^2*(SIN(RADIANS(G254))*SIN(RADIANS(E261))+COS(RADIANS(G254))*COS(RADIANS(E261))*COS(RADIANS(AH251))))</f>
        <v>#DIV/0!</v>
      </c>
      <c r="AI254" t="e">
        <f>IF(DEGREES(ACOS(SIN(RADIANS(G254))*SIN(RADIANS(E261))+COS(RADIANS(G254))*COS(RADIANS(E261))*COS(RADIANS(AI251))))&gt;90,0,$F$4*$F$5/E260^2*(SIN(RADIANS(G254))*SIN(RADIANS(E261))+COS(RADIANS(G254))*COS(RADIANS(E261))*COS(RADIANS(AI251))))</f>
        <v>#DIV/0!</v>
      </c>
      <c r="AJ254" t="e">
        <f>IF(DEGREES(ACOS(SIN(RADIANS(G254))*SIN(RADIANS(E261))+COS(RADIANS(G254))*COS(RADIANS(E261))*COS(RADIANS(AJ251))))&gt;90,0,$F$4*$F$5/E260^2*(SIN(RADIANS(G254))*SIN(RADIANS(E261))+COS(RADIANS(G254))*COS(RADIANS(E261))*COS(RADIANS(AJ251))))</f>
        <v>#DIV/0!</v>
      </c>
      <c r="AK254">
        <f>IF(DEGREES(ACOS(SIN(RADIANS(G254))*SIN(RADIANS(E261))+COS(RADIANS(G254))*COS(RADIANS(E261))*COS(RADIANS(AK251))))&gt;90,0,$F$4*$F$5/E260^2*(SIN(RADIANS(G254))*SIN(RADIANS(E261))+COS(RADIANS(G254))*COS(RADIANS(E261))*COS(RADIANS(AK251))))</f>
        <v>0</v>
      </c>
      <c r="AL254">
        <f>IF(DEGREES(ACOS(SIN(RADIANS(G254))*SIN(RADIANS(E261))+COS(RADIANS(G254))*COS(RADIANS(E261))*COS(RADIANS(AL251))))&gt;90,0,$F$4*$F$5/E260^2*(SIN(RADIANS(G254))*SIN(RADIANS(E261))+COS(RADIANS(G254))*COS(RADIANS(E261))*COS(RADIANS(AL251))))</f>
        <v>0</v>
      </c>
      <c r="AM254">
        <f>IF(DEGREES(ACOS(SIN(RADIANS(G254))*SIN(RADIANS(E261))+COS(RADIANS(G254))*COS(RADIANS(E261))*COS(RADIANS(AM251))))&gt;90,0,$F$4*$F$5/E260^2*(SIN(RADIANS(G254))*SIN(RADIANS(E261))+COS(RADIANS(G254))*COS(RADIANS(E261))*COS(RADIANS(AM251))))</f>
        <v>0</v>
      </c>
      <c r="AN254">
        <f>IF(DEGREES(ACOS(SIN(RADIANS(G254))*SIN(RADIANS(E261))+COS(RADIANS(G254))*COS(RADIANS(E261))*COS(RADIANS(AN251))))&gt;90,0,$F$4*$F$5/E260^2*(SIN(RADIANS(G254))*SIN(RADIANS(E261))+COS(RADIANS(G254))*COS(RADIANS(E261))*COS(RADIANS(AN251))))</f>
        <v>0</v>
      </c>
      <c r="AO254">
        <f>IF(DEGREES(ACOS(SIN(RADIANS(G254))*SIN(RADIANS(E261))+COS(RADIANS(G254))*COS(RADIANS(E261))*COS(RADIANS(AO251))))&gt;90,0,$F$4*$F$5/E260^2*(SIN(RADIANS(G254))*SIN(RADIANS(E261))+COS(RADIANS(G254))*COS(RADIANS(E261))*COS(RADIANS(AO251))))</f>
        <v>0</v>
      </c>
      <c r="AP254">
        <f>IF(DEGREES(ACOS(SIN(RADIANS(G254))*SIN(RADIANS(E261))+COS(RADIANS(G254))*COS(RADIANS(E261))*COS(RADIANS(AP251))))&gt;90,0,$F$4*$F$5/E260^2*(SIN(RADIANS(G254))*SIN(RADIANS(E261))+COS(RADIANS(G254))*COS(RADIANS(E261))*COS(RADIANS(AP251))))</f>
        <v>0</v>
      </c>
      <c r="AQ254">
        <f>IF(DEGREES(ACOS(SIN(RADIANS(G254))*SIN(RADIANS(E261))+COS(RADIANS(G254))*COS(RADIANS(E261))*COS(RADIANS(AQ251))))&gt;90,0,$F$4*$F$5/E260^2*(SIN(RADIANS(G254))*SIN(RADIANS(E261))+COS(RADIANS(G254))*COS(RADIANS(E261))*COS(RADIANS(AQ251))))</f>
        <v>0</v>
      </c>
      <c r="AR254">
        <f>IF(DEGREES(ACOS(SIN(RADIANS(G254))*SIN(RADIANS(E261))+COS(RADIANS(G254))*COS(RADIANS(E261))*COS(RADIANS(AR251))))&gt;90,0,$F$4*$F$5/E260^2*(SIN(RADIANS(G254))*SIN(RADIANS(E261))+COS(RADIANS(G254))*COS(RADIANS(E261))*COS(RADIANS(AR251))))</f>
        <v>0</v>
      </c>
    </row>
    <row r="255" spans="2:44" x14ac:dyDescent="0.5">
      <c r="B255" s="40" t="s">
        <v>781</v>
      </c>
      <c r="E255">
        <f>IF(E254-$F$13&lt;0,E254-$F$13+360,IF(E254-$F$13&gt;360,E254-$F$13-360,E254-$F$13))</f>
        <v>180</v>
      </c>
      <c r="G255">
        <v>70</v>
      </c>
      <c r="I255">
        <f>IF(DEGREES(ACOS(SIN(RADIANS(G255))*SIN(RADIANS(E261))+COS(RADIANS(G255))*COS(RADIANS(E261))*COS(RADIANS(I251))))&gt;90,0,$F$4*$F$5/E260^2*(SIN(RADIANS(G255))*SIN(RADIANS(E261))+COS(RADIANS(G255))*COS(RADIANS(E261))*COS(RADIANS(I251))))</f>
        <v>0</v>
      </c>
      <c r="J255">
        <f>IF(DEGREES(ACOS(SIN(RADIANS(G255))*SIN(RADIANS(E261))+COS(RADIANS(G255))*COS(RADIANS(E261))*COS(RADIANS(J251))))&gt;90,0,$F$4*$F$5/E260^2*(SIN(RADIANS(G255))*SIN(RADIANS(E261))+COS(RADIANS(G255))*COS(RADIANS(E261))*COS(RADIANS(J251))))</f>
        <v>0</v>
      </c>
      <c r="K255">
        <f>IF(DEGREES(ACOS(SIN(RADIANS(G255))*SIN(RADIANS(E261))+COS(RADIANS(G255))*COS(RADIANS(E261))*COS(RADIANS(K251))))&gt;90,0,$F$4*$F$5/E260^2*(SIN(RADIANS(G255))*SIN(RADIANS(E261))+COS(RADIANS(G255))*COS(RADIANS(E261))*COS(RADIANS(K251))))</f>
        <v>0</v>
      </c>
      <c r="L255">
        <f>IF(DEGREES(ACOS(SIN(RADIANS(G255))*SIN(RADIANS(E261))+COS(RADIANS(G255))*COS(RADIANS(E261))*COS(RADIANS(L251))))&gt;90,0,$F$4*$F$5/E260^2*(SIN(RADIANS(G255))*SIN(RADIANS(E261))+COS(RADIANS(G255))*COS(RADIANS(E261))*COS(RADIANS(L251))))</f>
        <v>0</v>
      </c>
      <c r="M255">
        <f>IF(DEGREES(ACOS(SIN(RADIANS(G255))*SIN(RADIANS(E261))+COS(RADIANS(G255))*COS(RADIANS(E261))*COS(RADIANS(M251))))&gt;90,0,$F$4*$F$5/E260^2*(SIN(RADIANS(G255))*SIN(RADIANS(E261))+COS(RADIANS(G255))*COS(RADIANS(E261))*COS(RADIANS(M251))))</f>
        <v>0</v>
      </c>
      <c r="N255">
        <f>IF(DEGREES(ACOS(SIN(RADIANS(G255))*SIN(RADIANS(E261))+COS(RADIANS(G255))*COS(RADIANS(E261))*COS(RADIANS(N251))))&gt;90,0,$F$4*$F$5/E260^2*(SIN(RADIANS(G255))*SIN(RADIANS(E261))+COS(RADIANS(G255))*COS(RADIANS(E261))*COS(RADIANS(N251))))</f>
        <v>0</v>
      </c>
      <c r="O255">
        <f>IF(DEGREES(ACOS(SIN(RADIANS(G255))*SIN(RADIANS(E261))+COS(RADIANS(G255))*COS(RADIANS(E261))*COS(RADIANS(O251))))&gt;90,0,$F$4*$F$5/E260^2*(SIN(RADIANS(G255))*SIN(RADIANS(E261))+COS(RADIANS(G255))*COS(RADIANS(E261))*COS(RADIANS(O251))))</f>
        <v>0</v>
      </c>
      <c r="P255">
        <f>IF(DEGREES(ACOS(SIN(RADIANS(G255))*SIN(RADIANS(E261))+COS(RADIANS(G255))*COS(RADIANS(E261))*COS(RADIANS(P251))))&gt;90,0,$F$4*$F$5/E260^2*(SIN(RADIANS(G255))*SIN(RADIANS(E261))+COS(RADIANS(G255))*COS(RADIANS(E261))*COS(RADIANS(P251))))</f>
        <v>0</v>
      </c>
      <c r="Q255">
        <f>IF(DEGREES(ACOS(SIN(RADIANS(G255))*SIN(RADIANS(E261))+COS(RADIANS(G255))*COS(RADIANS(E261))*COS(RADIANS(Q251))))&gt;90,0,$F$4*$F$5/E260^2*(SIN(RADIANS(G255))*SIN(RADIANS(E261))+COS(RADIANS(G255))*COS(RADIANS(E261))*COS(RADIANS(Q251))))</f>
        <v>0</v>
      </c>
      <c r="R255" t="e">
        <f>IF(DEGREES(ACOS(SIN(RADIANS(G255))*SIN(RADIANS(E261))+COS(RADIANS(G255))*COS(RADIANS(E261))*COS(RADIANS(R251))))&gt;90,0,$F$4*$F$5/E260^2*(SIN(RADIANS(G255))*SIN(RADIANS(E261))+COS(RADIANS(G255))*COS(RADIANS(E261))*COS(RADIANS(R251))))</f>
        <v>#DIV/0!</v>
      </c>
      <c r="S255" t="e">
        <f>IF(DEGREES(ACOS(SIN(RADIANS(G255))*SIN(RADIANS(E261))+COS(RADIANS(G255))*COS(RADIANS(E261))*COS(RADIANS(S251))))&gt;90,0,$F$4*$F$5/E260^2*(SIN(RADIANS(G255))*SIN(RADIANS(E261))+COS(RADIANS(G255))*COS(RADIANS(E261))*COS(RADIANS(S251))))</f>
        <v>#DIV/0!</v>
      </c>
      <c r="T255" t="e">
        <f>IF(DEGREES(ACOS(SIN(RADIANS(G255))*SIN(RADIANS(E261))+COS(RADIANS(G255))*COS(RADIANS(E261))*COS(RADIANS(T251))))&gt;90,0,$F$4*$F$5/E260^2*(SIN(RADIANS(G255))*SIN(RADIANS(E261))+COS(RADIANS(G255))*COS(RADIANS(E261))*COS(RADIANS(T251))))</f>
        <v>#DIV/0!</v>
      </c>
      <c r="U255" t="e">
        <f>IF(DEGREES(ACOS(SIN(RADIANS(G255))*SIN(RADIANS(E261))+COS(RADIANS(G255))*COS(RADIANS(E261))*COS(RADIANS(U251))))&gt;90,0,$F$4*$F$5/E260^2*(SIN(RADIANS(G255))*SIN(RADIANS(E261))+COS(RADIANS(G255))*COS(RADIANS(E261))*COS(RADIANS(U251))))</f>
        <v>#DIV/0!</v>
      </c>
      <c r="V255" t="e">
        <f>IF(DEGREES(ACOS(SIN(RADIANS(G255))*SIN(RADIANS(E261))+COS(RADIANS(G255))*COS(RADIANS(E261))*COS(RADIANS(V251))))&gt;90,0,$F$4*$F$5/E260^2*(SIN(RADIANS(G255))*SIN(RADIANS(E261))+COS(RADIANS(G255))*COS(RADIANS(E261))*COS(RADIANS(V251))))</f>
        <v>#DIV/0!</v>
      </c>
      <c r="W255" t="e">
        <f>IF(DEGREES(ACOS(SIN(RADIANS(G255))*SIN(RADIANS(E261))+COS(RADIANS(G255))*COS(RADIANS(E261))*COS(RADIANS(W251))))&gt;90,0,$F$4*$F$5/E260^2*(SIN(RADIANS(G255))*SIN(RADIANS(E261))+COS(RADIANS(G255))*COS(RADIANS(E261))*COS(RADIANS(W251))))</f>
        <v>#DIV/0!</v>
      </c>
      <c r="X255" t="e">
        <f>IF(DEGREES(ACOS(SIN(RADIANS(G255))*SIN(RADIANS(E261))+COS(RADIANS(G255))*COS(RADIANS(E261))*COS(RADIANS(X251))))&gt;90,0,$F$4*$F$5/E260^2*(SIN(RADIANS(G255))*SIN(RADIANS(E261))+COS(RADIANS(G255))*COS(RADIANS(E261))*COS(RADIANS(X251))))</f>
        <v>#DIV/0!</v>
      </c>
      <c r="Y255" t="e">
        <f>IF(DEGREES(ACOS(SIN(RADIANS(G255))*SIN(RADIANS(E261))+COS(RADIANS(G255))*COS(RADIANS(E261))*COS(RADIANS(Y251))))&gt;90,0,$F$4*$F$5/E260^2*(SIN(RADIANS(G255))*SIN(RADIANS(E261))+COS(RADIANS(G255))*COS(RADIANS(E261))*COS(RADIANS(Y251))))</f>
        <v>#DIV/0!</v>
      </c>
      <c r="Z255" t="e">
        <f>IF(DEGREES(ACOS(SIN(RADIANS(G255))*SIN(RADIANS(E261))+COS(RADIANS(G255))*COS(RADIANS(E261))*COS(RADIANS(Z251))))&gt;90,0,$F$4*$F$5/E260^2*(SIN(RADIANS(G255))*SIN(RADIANS(E261))+COS(RADIANS(G255))*COS(RADIANS(E261))*COS(RADIANS(Z251))))</f>
        <v>#DIV/0!</v>
      </c>
      <c r="AA255" t="e">
        <f>IF(DEGREES(ACOS(SIN(RADIANS(G255))*SIN(RADIANS(E261))+COS(RADIANS(G255))*COS(RADIANS(E261))*COS(RADIANS(AA251))))&gt;90,0,$F$4*$F$5/E260^2*(SIN(RADIANS(G255))*SIN(RADIANS(E261))+COS(RADIANS(G255))*COS(RADIANS(E261))*COS(RADIANS(AA251))))</f>
        <v>#DIV/0!</v>
      </c>
      <c r="AB255" t="e">
        <f>IF(DEGREES(ACOS(SIN(RADIANS(G255))*SIN(RADIANS(E261))+COS(RADIANS(G255))*COS(RADIANS(E261))*COS(RADIANS(AB251))))&gt;90,0,$F$4*$F$5/E260^2*(SIN(RADIANS(G255))*SIN(RADIANS(E261))+COS(RADIANS(G255))*COS(RADIANS(E261))*COS(RADIANS(AB251))))</f>
        <v>#DIV/0!</v>
      </c>
      <c r="AC255" t="e">
        <f>IF(DEGREES(ACOS(SIN(RADIANS(G255))*SIN(RADIANS(E261))+COS(RADIANS(G255))*COS(RADIANS(E261))*COS(RADIANS(AC251))))&gt;90,0,$F$4*$F$5/E260^2*(SIN(RADIANS(G255))*SIN(RADIANS(E261))+COS(RADIANS(G255))*COS(RADIANS(E261))*COS(RADIANS(AC251))))</f>
        <v>#DIV/0!</v>
      </c>
      <c r="AD255" t="e">
        <f>IF(DEGREES(ACOS(SIN(RADIANS(G255))*SIN(RADIANS(E261))+COS(RADIANS(G255))*COS(RADIANS(E261))*COS(RADIANS(AD251))))&gt;90,0,$F$4*$F$5/E260^2*(SIN(RADIANS(G255))*SIN(RADIANS(E261))+COS(RADIANS(G255))*COS(RADIANS(E261))*COS(RADIANS(AD251))))</f>
        <v>#DIV/0!</v>
      </c>
      <c r="AE255" t="e">
        <f>IF(DEGREES(ACOS(SIN(RADIANS(G255))*SIN(RADIANS(E261))+COS(RADIANS(G255))*COS(RADIANS(E261))*COS(RADIANS(AE251))))&gt;90,0,$F$4*$F$5/E260^2*(SIN(RADIANS(G255))*SIN(RADIANS(E261))+COS(RADIANS(G255))*COS(RADIANS(E261))*COS(RADIANS(AE251))))</f>
        <v>#DIV/0!</v>
      </c>
      <c r="AF255" t="e">
        <f>IF(DEGREES(ACOS(SIN(RADIANS(G255))*SIN(RADIANS(E261))+COS(RADIANS(G255))*COS(RADIANS(E261))*COS(RADIANS(AF251))))&gt;90,0,$F$4*$F$5/E260^2*(SIN(RADIANS(G255))*SIN(RADIANS(E261))+COS(RADIANS(G255))*COS(RADIANS(E261))*COS(RADIANS(AF251))))</f>
        <v>#DIV/0!</v>
      </c>
      <c r="AG255" t="e">
        <f>IF(DEGREES(ACOS(SIN(RADIANS(G255))*SIN(RADIANS(E261))+COS(RADIANS(G255))*COS(RADIANS(E261))*COS(RADIANS(AG251))))&gt;90,0,$F$4*$F$5/E260^2*(SIN(RADIANS(G255))*SIN(RADIANS(E261))+COS(RADIANS(G255))*COS(RADIANS(E261))*COS(RADIANS(AG251))))</f>
        <v>#DIV/0!</v>
      </c>
      <c r="AH255" t="e">
        <f>IF(DEGREES(ACOS(SIN(RADIANS(G255))*SIN(RADIANS(E261))+COS(RADIANS(G255))*COS(RADIANS(E261))*COS(RADIANS(AH251))))&gt;90,0,$F$4*$F$5/E260^2*(SIN(RADIANS(G255))*SIN(RADIANS(E261))+COS(RADIANS(G255))*COS(RADIANS(E261))*COS(RADIANS(AH251))))</f>
        <v>#DIV/0!</v>
      </c>
      <c r="AI255" t="e">
        <f>IF(DEGREES(ACOS(SIN(RADIANS(G255))*SIN(RADIANS(E261))+COS(RADIANS(G255))*COS(RADIANS(E261))*COS(RADIANS(AI251))))&gt;90,0,$F$4*$F$5/E260^2*(SIN(RADIANS(G255))*SIN(RADIANS(E261))+COS(RADIANS(G255))*COS(RADIANS(E261))*COS(RADIANS(AI251))))</f>
        <v>#DIV/0!</v>
      </c>
      <c r="AJ255" t="e">
        <f>IF(DEGREES(ACOS(SIN(RADIANS(G255))*SIN(RADIANS(E261))+COS(RADIANS(G255))*COS(RADIANS(E261))*COS(RADIANS(AJ251))))&gt;90,0,$F$4*$F$5/E260^2*(SIN(RADIANS(G255))*SIN(RADIANS(E261))+COS(RADIANS(G255))*COS(RADIANS(E261))*COS(RADIANS(AJ251))))</f>
        <v>#DIV/0!</v>
      </c>
      <c r="AK255">
        <f>IF(DEGREES(ACOS(SIN(RADIANS(G255))*SIN(RADIANS(E261))+COS(RADIANS(G255))*COS(RADIANS(E261))*COS(RADIANS(AK251))))&gt;90,0,$F$4*$F$5/E260^2*(SIN(RADIANS(G255))*SIN(RADIANS(E261))+COS(RADIANS(G255))*COS(RADIANS(E261))*COS(RADIANS(AK251))))</f>
        <v>0</v>
      </c>
      <c r="AL255">
        <f>IF(DEGREES(ACOS(SIN(RADIANS(G255))*SIN(RADIANS(E261))+COS(RADIANS(G255))*COS(RADIANS(E261))*COS(RADIANS(AL251))))&gt;90,0,$F$4*$F$5/E260^2*(SIN(RADIANS(G255))*SIN(RADIANS(E261))+COS(RADIANS(G255))*COS(RADIANS(E261))*COS(RADIANS(AL251))))</f>
        <v>0</v>
      </c>
      <c r="AM255">
        <f>IF(DEGREES(ACOS(SIN(RADIANS(G255))*SIN(RADIANS(E261))+COS(RADIANS(G255))*COS(RADIANS(E261))*COS(RADIANS(AM251))))&gt;90,0,$F$4*$F$5/E260^2*(SIN(RADIANS(G255))*SIN(RADIANS(E261))+COS(RADIANS(G255))*COS(RADIANS(E261))*COS(RADIANS(AM251))))</f>
        <v>0</v>
      </c>
      <c r="AN255">
        <f>IF(DEGREES(ACOS(SIN(RADIANS(G255))*SIN(RADIANS(E261))+COS(RADIANS(G255))*COS(RADIANS(E261))*COS(RADIANS(AN251))))&gt;90,0,$F$4*$F$5/E260^2*(SIN(RADIANS(G255))*SIN(RADIANS(E261))+COS(RADIANS(G255))*COS(RADIANS(E261))*COS(RADIANS(AN251))))</f>
        <v>0</v>
      </c>
      <c r="AO255">
        <f>IF(DEGREES(ACOS(SIN(RADIANS(G255))*SIN(RADIANS(E261))+COS(RADIANS(G255))*COS(RADIANS(E261))*COS(RADIANS(AO251))))&gt;90,0,$F$4*$F$5/E260^2*(SIN(RADIANS(G255))*SIN(RADIANS(E261))+COS(RADIANS(G255))*COS(RADIANS(E261))*COS(RADIANS(AO251))))</f>
        <v>0</v>
      </c>
      <c r="AP255">
        <f>IF(DEGREES(ACOS(SIN(RADIANS(G255))*SIN(RADIANS(E261))+COS(RADIANS(G255))*COS(RADIANS(E261))*COS(RADIANS(AP251))))&gt;90,0,$F$4*$F$5/E260^2*(SIN(RADIANS(G255))*SIN(RADIANS(E261))+COS(RADIANS(G255))*COS(RADIANS(E261))*COS(RADIANS(AP251))))</f>
        <v>0</v>
      </c>
      <c r="AQ255">
        <f>IF(DEGREES(ACOS(SIN(RADIANS(G255))*SIN(RADIANS(E261))+COS(RADIANS(G255))*COS(RADIANS(E261))*COS(RADIANS(AQ251))))&gt;90,0,$F$4*$F$5/E260^2*(SIN(RADIANS(G255))*SIN(RADIANS(E261))+COS(RADIANS(G255))*COS(RADIANS(E261))*COS(RADIANS(AQ251))))</f>
        <v>0</v>
      </c>
      <c r="AR255">
        <f>IF(DEGREES(ACOS(SIN(RADIANS(G255))*SIN(RADIANS(E261))+COS(RADIANS(G255))*COS(RADIANS(E261))*COS(RADIANS(AR251))))&gt;90,0,$F$4*$F$5/E260^2*(SIN(RADIANS(G255))*SIN(RADIANS(E261))+COS(RADIANS(G255))*COS(RADIANS(E261))*COS(RADIANS(AR251))))</f>
        <v>0</v>
      </c>
    </row>
    <row r="256" spans="2:44" x14ac:dyDescent="0.5">
      <c r="B256" s="40" t="s">
        <v>727</v>
      </c>
      <c r="E256">
        <f>IF(E253&lt;360,E253/360,(E253-360)/360)</f>
        <v>0.25</v>
      </c>
      <c r="G256">
        <v>60</v>
      </c>
      <c r="I256">
        <f>IF(DEGREES(ACOS(SIN(RADIANS(G256))*SIN(RADIANS(E261))+COS(RADIANS(G256))*COS(RADIANS(E261))*COS(RADIANS(I251))))&gt;90,0,$F$4*$F$5/E260^2*(SIN(RADIANS(G256))*SIN(RADIANS(E261))+COS(RADIANS(G256))*COS(RADIANS(E261))*COS(RADIANS(I251))))</f>
        <v>0</v>
      </c>
      <c r="J256">
        <f>IF(DEGREES(ACOS(SIN(RADIANS(G256))*SIN(RADIANS(E261))+COS(RADIANS(G256))*COS(RADIANS(E261))*COS(RADIANS(J251))))&gt;90,0,$F$4*$F$5/E260^2*(SIN(RADIANS(G256))*SIN(RADIANS(E261))+COS(RADIANS(G256))*COS(RADIANS(E261))*COS(RADIANS(J251))))</f>
        <v>0</v>
      </c>
      <c r="K256">
        <f>IF(DEGREES(ACOS(SIN(RADIANS(G256))*SIN(RADIANS(E261))+COS(RADIANS(G256))*COS(RADIANS(E261))*COS(RADIANS(K251))))&gt;90,0,$F$4*$F$5/E260^2*(SIN(RADIANS(G256))*SIN(RADIANS(E261))+COS(RADIANS(G256))*COS(RADIANS(E261))*COS(RADIANS(K251))))</f>
        <v>0</v>
      </c>
      <c r="L256">
        <f>IF(DEGREES(ACOS(SIN(RADIANS(G256))*SIN(RADIANS(E261))+COS(RADIANS(G256))*COS(RADIANS(E261))*COS(RADIANS(L251))))&gt;90,0,$F$4*$F$5/E260^2*(SIN(RADIANS(G256))*SIN(RADIANS(E261))+COS(RADIANS(G256))*COS(RADIANS(E261))*COS(RADIANS(L251))))</f>
        <v>0</v>
      </c>
      <c r="M256">
        <f>IF(DEGREES(ACOS(SIN(RADIANS(G256))*SIN(RADIANS(E261))+COS(RADIANS(G256))*COS(RADIANS(E261))*COS(RADIANS(M251))))&gt;90,0,$F$4*$F$5/E260^2*(SIN(RADIANS(G256))*SIN(RADIANS(E261))+COS(RADIANS(G256))*COS(RADIANS(E261))*COS(RADIANS(M251))))</f>
        <v>0</v>
      </c>
      <c r="N256">
        <f>IF(DEGREES(ACOS(SIN(RADIANS(G256))*SIN(RADIANS(E261))+COS(RADIANS(G256))*COS(RADIANS(E261))*COS(RADIANS(N251))))&gt;90,0,$F$4*$F$5/E260^2*(SIN(RADIANS(G256))*SIN(RADIANS(E261))+COS(RADIANS(G256))*COS(RADIANS(E261))*COS(RADIANS(N251))))</f>
        <v>0</v>
      </c>
      <c r="O256">
        <f>IF(DEGREES(ACOS(SIN(RADIANS(G256))*SIN(RADIANS(E261))+COS(RADIANS(G256))*COS(RADIANS(E261))*COS(RADIANS(O251))))&gt;90,0,$F$4*$F$5/E260^2*(SIN(RADIANS(G256))*SIN(RADIANS(E261))+COS(RADIANS(G256))*COS(RADIANS(E261))*COS(RADIANS(O251))))</f>
        <v>0</v>
      </c>
      <c r="P256">
        <f>IF(DEGREES(ACOS(SIN(RADIANS(G256))*SIN(RADIANS(E261))+COS(RADIANS(G256))*COS(RADIANS(E261))*COS(RADIANS(P251))))&gt;90,0,$F$4*$F$5/E260^2*(SIN(RADIANS(G256))*SIN(RADIANS(E261))+COS(RADIANS(G256))*COS(RADIANS(E261))*COS(RADIANS(P251))))</f>
        <v>0</v>
      </c>
      <c r="Q256">
        <f>IF(DEGREES(ACOS(SIN(RADIANS(G256))*SIN(RADIANS(E261))+COS(RADIANS(G256))*COS(RADIANS(E261))*COS(RADIANS(Q251))))&gt;90,0,$F$4*$F$5/E260^2*(SIN(RADIANS(G256))*SIN(RADIANS(E261))+COS(RADIANS(G256))*COS(RADIANS(E261))*COS(RADIANS(Q251))))</f>
        <v>0</v>
      </c>
      <c r="R256" t="e">
        <f>IF(DEGREES(ACOS(SIN(RADIANS(G256))*SIN(RADIANS(E261))+COS(RADIANS(G256))*COS(RADIANS(E261))*COS(RADIANS(R251))))&gt;90,0,$F$4*$F$5/E260^2*(SIN(RADIANS(G256))*SIN(RADIANS(E261))+COS(RADIANS(G256))*COS(RADIANS(E261))*COS(RADIANS(R251))))</f>
        <v>#DIV/0!</v>
      </c>
      <c r="S256" t="e">
        <f>IF(DEGREES(ACOS(SIN(RADIANS(G256))*SIN(RADIANS(E261))+COS(RADIANS(G256))*COS(RADIANS(E261))*COS(RADIANS(S251))))&gt;90,0,$F$4*$F$5/E260^2*(SIN(RADIANS(G256))*SIN(RADIANS(E261))+COS(RADIANS(G256))*COS(RADIANS(E261))*COS(RADIANS(S251))))</f>
        <v>#DIV/0!</v>
      </c>
      <c r="T256" t="e">
        <f>IF(DEGREES(ACOS(SIN(RADIANS(G256))*SIN(RADIANS(E261))+COS(RADIANS(G256))*COS(RADIANS(E261))*COS(RADIANS(T251))))&gt;90,0,$F$4*$F$5/E260^2*(SIN(RADIANS(G256))*SIN(RADIANS(E261))+COS(RADIANS(G256))*COS(RADIANS(E261))*COS(RADIANS(T251))))</f>
        <v>#DIV/0!</v>
      </c>
      <c r="U256" t="e">
        <f>IF(DEGREES(ACOS(SIN(RADIANS(G256))*SIN(RADIANS(E261))+COS(RADIANS(G256))*COS(RADIANS(E261))*COS(RADIANS(U251))))&gt;90,0,$F$4*$F$5/E260^2*(SIN(RADIANS(G256))*SIN(RADIANS(E261))+COS(RADIANS(G256))*COS(RADIANS(E261))*COS(RADIANS(U251))))</f>
        <v>#DIV/0!</v>
      </c>
      <c r="V256" t="e">
        <f>IF(DEGREES(ACOS(SIN(RADIANS(G256))*SIN(RADIANS(E261))+COS(RADIANS(G256))*COS(RADIANS(E261))*COS(RADIANS(V251))))&gt;90,0,$F$4*$F$5/E260^2*(SIN(RADIANS(G256))*SIN(RADIANS(E261))+COS(RADIANS(G256))*COS(RADIANS(E261))*COS(RADIANS(V251))))</f>
        <v>#DIV/0!</v>
      </c>
      <c r="W256" t="e">
        <f>IF(DEGREES(ACOS(SIN(RADIANS(G256))*SIN(RADIANS(E261))+COS(RADIANS(G256))*COS(RADIANS(E261))*COS(RADIANS(W251))))&gt;90,0,$F$4*$F$5/E260^2*(SIN(RADIANS(G256))*SIN(RADIANS(E261))+COS(RADIANS(G256))*COS(RADIANS(E261))*COS(RADIANS(W251))))</f>
        <v>#DIV/0!</v>
      </c>
      <c r="X256" t="e">
        <f>IF(DEGREES(ACOS(SIN(RADIANS(G256))*SIN(RADIANS(E261))+COS(RADIANS(G256))*COS(RADIANS(E261))*COS(RADIANS(X251))))&gt;90,0,$F$4*$F$5/E260^2*(SIN(RADIANS(G256))*SIN(RADIANS(E261))+COS(RADIANS(G256))*COS(RADIANS(E261))*COS(RADIANS(X251))))</f>
        <v>#DIV/0!</v>
      </c>
      <c r="Y256" t="e">
        <f>IF(DEGREES(ACOS(SIN(RADIANS(G256))*SIN(RADIANS(E261))+COS(RADIANS(G256))*COS(RADIANS(E261))*COS(RADIANS(Y251))))&gt;90,0,$F$4*$F$5/E260^2*(SIN(RADIANS(G256))*SIN(RADIANS(E261))+COS(RADIANS(G256))*COS(RADIANS(E261))*COS(RADIANS(Y251))))</f>
        <v>#DIV/0!</v>
      </c>
      <c r="Z256" t="e">
        <f>IF(DEGREES(ACOS(SIN(RADIANS(G256))*SIN(RADIANS(E261))+COS(RADIANS(G256))*COS(RADIANS(E261))*COS(RADIANS(Z251))))&gt;90,0,$F$4*$F$5/E260^2*(SIN(RADIANS(G256))*SIN(RADIANS(E261))+COS(RADIANS(G256))*COS(RADIANS(E261))*COS(RADIANS(Z251))))</f>
        <v>#DIV/0!</v>
      </c>
      <c r="AA256" t="e">
        <f>IF(DEGREES(ACOS(SIN(RADIANS(G256))*SIN(RADIANS(E261))+COS(RADIANS(G256))*COS(RADIANS(E261))*COS(RADIANS(AA251))))&gt;90,0,$F$4*$F$5/E260^2*(SIN(RADIANS(G256))*SIN(RADIANS(E261))+COS(RADIANS(G256))*COS(RADIANS(E261))*COS(RADIANS(AA251))))</f>
        <v>#DIV/0!</v>
      </c>
      <c r="AB256" t="e">
        <f>IF(DEGREES(ACOS(SIN(RADIANS(G256))*SIN(RADIANS(E261))+COS(RADIANS(G256))*COS(RADIANS(E261))*COS(RADIANS(AB251))))&gt;90,0,$F$4*$F$5/E260^2*(SIN(RADIANS(G256))*SIN(RADIANS(E261))+COS(RADIANS(G256))*COS(RADIANS(E261))*COS(RADIANS(AB251))))</f>
        <v>#DIV/0!</v>
      </c>
      <c r="AC256" t="e">
        <f>IF(DEGREES(ACOS(SIN(RADIANS(G256))*SIN(RADIANS(E261))+COS(RADIANS(G256))*COS(RADIANS(E261))*COS(RADIANS(AC251))))&gt;90,0,$F$4*$F$5/E260^2*(SIN(RADIANS(G256))*SIN(RADIANS(E261))+COS(RADIANS(G256))*COS(RADIANS(E261))*COS(RADIANS(AC251))))</f>
        <v>#DIV/0!</v>
      </c>
      <c r="AD256" t="e">
        <f>IF(DEGREES(ACOS(SIN(RADIANS(G256))*SIN(RADIANS(E261))+COS(RADIANS(G256))*COS(RADIANS(E261))*COS(RADIANS(AD251))))&gt;90,0,$F$4*$F$5/E260^2*(SIN(RADIANS(G256))*SIN(RADIANS(E261))+COS(RADIANS(G256))*COS(RADIANS(E261))*COS(RADIANS(AD251))))</f>
        <v>#DIV/0!</v>
      </c>
      <c r="AE256" t="e">
        <f>IF(DEGREES(ACOS(SIN(RADIANS(G256))*SIN(RADIANS(E261))+COS(RADIANS(G256))*COS(RADIANS(E261))*COS(RADIANS(AE251))))&gt;90,0,$F$4*$F$5/E260^2*(SIN(RADIANS(G256))*SIN(RADIANS(E261))+COS(RADIANS(G256))*COS(RADIANS(E261))*COS(RADIANS(AE251))))</f>
        <v>#DIV/0!</v>
      </c>
      <c r="AF256" t="e">
        <f>IF(DEGREES(ACOS(SIN(RADIANS(G256))*SIN(RADIANS(E261))+COS(RADIANS(G256))*COS(RADIANS(E261))*COS(RADIANS(AF251))))&gt;90,0,$F$4*$F$5/E260^2*(SIN(RADIANS(G256))*SIN(RADIANS(E261))+COS(RADIANS(G256))*COS(RADIANS(E261))*COS(RADIANS(AF251))))</f>
        <v>#DIV/0!</v>
      </c>
      <c r="AG256" t="e">
        <f>IF(DEGREES(ACOS(SIN(RADIANS(G256))*SIN(RADIANS(E261))+COS(RADIANS(G256))*COS(RADIANS(E261))*COS(RADIANS(AG251))))&gt;90,0,$F$4*$F$5/E260^2*(SIN(RADIANS(G256))*SIN(RADIANS(E261))+COS(RADIANS(G256))*COS(RADIANS(E261))*COS(RADIANS(AG251))))</f>
        <v>#DIV/0!</v>
      </c>
      <c r="AH256" t="e">
        <f>IF(DEGREES(ACOS(SIN(RADIANS(G256))*SIN(RADIANS(E261))+COS(RADIANS(G256))*COS(RADIANS(E261))*COS(RADIANS(AH251))))&gt;90,0,$F$4*$F$5/E260^2*(SIN(RADIANS(G256))*SIN(RADIANS(E261))+COS(RADIANS(G256))*COS(RADIANS(E261))*COS(RADIANS(AH251))))</f>
        <v>#DIV/0!</v>
      </c>
      <c r="AI256" t="e">
        <f>IF(DEGREES(ACOS(SIN(RADIANS(G256))*SIN(RADIANS(E261))+COS(RADIANS(G256))*COS(RADIANS(E261))*COS(RADIANS(AI251))))&gt;90,0,$F$4*$F$5/E260^2*(SIN(RADIANS(G256))*SIN(RADIANS(E261))+COS(RADIANS(G256))*COS(RADIANS(E261))*COS(RADIANS(AI251))))</f>
        <v>#DIV/0!</v>
      </c>
      <c r="AJ256" t="e">
        <f>IF(DEGREES(ACOS(SIN(RADIANS(G256))*SIN(RADIANS(E261))+COS(RADIANS(G256))*COS(RADIANS(E261))*COS(RADIANS(AJ251))))&gt;90,0,$F$4*$F$5/E260^2*(SIN(RADIANS(G256))*SIN(RADIANS(E261))+COS(RADIANS(G256))*COS(RADIANS(E261))*COS(RADIANS(AJ251))))</f>
        <v>#DIV/0!</v>
      </c>
      <c r="AK256">
        <f>IF(DEGREES(ACOS(SIN(RADIANS(G256))*SIN(RADIANS(E261))+COS(RADIANS(G256))*COS(RADIANS(E261))*COS(RADIANS(AK251))))&gt;90,0,$F$4*$F$5/E260^2*(SIN(RADIANS(G256))*SIN(RADIANS(E261))+COS(RADIANS(G256))*COS(RADIANS(E261))*COS(RADIANS(AK251))))</f>
        <v>0</v>
      </c>
      <c r="AL256">
        <f>IF(DEGREES(ACOS(SIN(RADIANS(G256))*SIN(RADIANS(E261))+COS(RADIANS(G256))*COS(RADIANS(E261))*COS(RADIANS(AL251))))&gt;90,0,$F$4*$F$5/E260^2*(SIN(RADIANS(G256))*SIN(RADIANS(E261))+COS(RADIANS(G256))*COS(RADIANS(E261))*COS(RADIANS(AL251))))</f>
        <v>0</v>
      </c>
      <c r="AM256">
        <f>IF(DEGREES(ACOS(SIN(RADIANS(G256))*SIN(RADIANS(E261))+COS(RADIANS(G256))*COS(RADIANS(E261))*COS(RADIANS(AM251))))&gt;90,0,$F$4*$F$5/E260^2*(SIN(RADIANS(G256))*SIN(RADIANS(E261))+COS(RADIANS(G256))*COS(RADIANS(E261))*COS(RADIANS(AM251))))</f>
        <v>0</v>
      </c>
      <c r="AN256">
        <f>IF(DEGREES(ACOS(SIN(RADIANS(G256))*SIN(RADIANS(E261))+COS(RADIANS(G256))*COS(RADIANS(E261))*COS(RADIANS(AN251))))&gt;90,0,$F$4*$F$5/E260^2*(SIN(RADIANS(G256))*SIN(RADIANS(E261))+COS(RADIANS(G256))*COS(RADIANS(E261))*COS(RADIANS(AN251))))</f>
        <v>0</v>
      </c>
      <c r="AO256">
        <f>IF(DEGREES(ACOS(SIN(RADIANS(G256))*SIN(RADIANS(E261))+COS(RADIANS(G256))*COS(RADIANS(E261))*COS(RADIANS(AO251))))&gt;90,0,$F$4*$F$5/E260^2*(SIN(RADIANS(G256))*SIN(RADIANS(E261))+COS(RADIANS(G256))*COS(RADIANS(E261))*COS(RADIANS(AO251))))</f>
        <v>0</v>
      </c>
      <c r="AP256">
        <f>IF(DEGREES(ACOS(SIN(RADIANS(G256))*SIN(RADIANS(E261))+COS(RADIANS(G256))*COS(RADIANS(E261))*COS(RADIANS(AP251))))&gt;90,0,$F$4*$F$5/E260^2*(SIN(RADIANS(G256))*SIN(RADIANS(E261))+COS(RADIANS(G256))*COS(RADIANS(E261))*COS(RADIANS(AP251))))</f>
        <v>0</v>
      </c>
      <c r="AQ256">
        <f>IF(DEGREES(ACOS(SIN(RADIANS(G256))*SIN(RADIANS(E261))+COS(RADIANS(G256))*COS(RADIANS(E261))*COS(RADIANS(AQ251))))&gt;90,0,$F$4*$F$5/E260^2*(SIN(RADIANS(G256))*SIN(RADIANS(E261))+COS(RADIANS(G256))*COS(RADIANS(E261))*COS(RADIANS(AQ251))))</f>
        <v>0</v>
      </c>
      <c r="AR256">
        <f>IF(DEGREES(ACOS(SIN(RADIANS(G256))*SIN(RADIANS(E261))+COS(RADIANS(G256))*COS(RADIANS(E261))*COS(RADIANS(AR251))))&gt;90,0,$F$4*$F$5/E260^2*(SIN(RADIANS(G256))*SIN(RADIANS(E261))+COS(RADIANS(G256))*COS(RADIANS(E261))*COS(RADIANS(AR251))))</f>
        <v>0</v>
      </c>
    </row>
    <row r="257" spans="2:44" x14ac:dyDescent="0.5">
      <c r="B257" s="40" t="s">
        <v>782</v>
      </c>
      <c r="E257">
        <f>E256*$F$11</f>
        <v>0</v>
      </c>
      <c r="G257">
        <v>50</v>
      </c>
      <c r="I257">
        <f>IF(DEGREES(ACOS(SIN(RADIANS(G257))*SIN(RADIANS(E261))+COS(RADIANS(G257))*COS(RADIANS(E261))*COS(RADIANS(I251))))&gt;90,0,$F$4*$F$5/E260^2*(SIN(RADIANS(G257))*SIN(RADIANS(E261))+COS(RADIANS(G257))*COS(RADIANS(E261))*COS(RADIANS(I251))))</f>
        <v>0</v>
      </c>
      <c r="J257">
        <f>IF(DEGREES(ACOS(SIN(RADIANS(G257))*SIN(RADIANS(E261))+COS(RADIANS(G257))*COS(RADIANS(E261))*COS(RADIANS(J251))))&gt;90,0,$F$4*$F$5/E260^2*(SIN(RADIANS(G257))*SIN(RADIANS(E261))+COS(RADIANS(G257))*COS(RADIANS(E261))*COS(RADIANS(J251))))</f>
        <v>0</v>
      </c>
      <c r="K257">
        <f>IF(DEGREES(ACOS(SIN(RADIANS(G257))*SIN(RADIANS(E261))+COS(RADIANS(G257))*COS(RADIANS(E261))*COS(RADIANS(K251))))&gt;90,0,$F$4*$F$5/E260^2*(SIN(RADIANS(G257))*SIN(RADIANS(E261))+COS(RADIANS(G257))*COS(RADIANS(E261))*COS(RADIANS(K251))))</f>
        <v>0</v>
      </c>
      <c r="L257">
        <f>IF(DEGREES(ACOS(SIN(RADIANS(G257))*SIN(RADIANS(E261))+COS(RADIANS(G257))*COS(RADIANS(E261))*COS(RADIANS(L251))))&gt;90,0,$F$4*$F$5/E260^2*(SIN(RADIANS(G257))*SIN(RADIANS(E261))+COS(RADIANS(G257))*COS(RADIANS(E261))*COS(RADIANS(L251))))</f>
        <v>0</v>
      </c>
      <c r="M257">
        <f>IF(DEGREES(ACOS(SIN(RADIANS(G257))*SIN(RADIANS(E261))+COS(RADIANS(G257))*COS(RADIANS(E261))*COS(RADIANS(M251))))&gt;90,0,$F$4*$F$5/E260^2*(SIN(RADIANS(G257))*SIN(RADIANS(E261))+COS(RADIANS(G257))*COS(RADIANS(E261))*COS(RADIANS(M251))))</f>
        <v>0</v>
      </c>
      <c r="N257">
        <f>IF(DEGREES(ACOS(SIN(RADIANS(G257))*SIN(RADIANS(E261))+COS(RADIANS(G257))*COS(RADIANS(E261))*COS(RADIANS(N251))))&gt;90,0,$F$4*$F$5/E260^2*(SIN(RADIANS(G257))*SIN(RADIANS(E261))+COS(RADIANS(G257))*COS(RADIANS(E261))*COS(RADIANS(N251))))</f>
        <v>0</v>
      </c>
      <c r="O257">
        <f>IF(DEGREES(ACOS(SIN(RADIANS(G257))*SIN(RADIANS(E261))+COS(RADIANS(G257))*COS(RADIANS(E261))*COS(RADIANS(O251))))&gt;90,0,$F$4*$F$5/E260^2*(SIN(RADIANS(G257))*SIN(RADIANS(E261))+COS(RADIANS(G257))*COS(RADIANS(E261))*COS(RADIANS(O251))))</f>
        <v>0</v>
      </c>
      <c r="P257">
        <f>IF(DEGREES(ACOS(SIN(RADIANS(G257))*SIN(RADIANS(E261))+COS(RADIANS(G257))*COS(RADIANS(E261))*COS(RADIANS(P251))))&gt;90,0,$F$4*$F$5/E260^2*(SIN(RADIANS(G257))*SIN(RADIANS(E261))+COS(RADIANS(G257))*COS(RADIANS(E261))*COS(RADIANS(P251))))</f>
        <v>0</v>
      </c>
      <c r="Q257">
        <f>IF(DEGREES(ACOS(SIN(RADIANS(G257))*SIN(RADIANS(E261))+COS(RADIANS(G257))*COS(RADIANS(E261))*COS(RADIANS(Q251))))&gt;90,0,$F$4*$F$5/E260^2*(SIN(RADIANS(G257))*SIN(RADIANS(E261))+COS(RADIANS(G257))*COS(RADIANS(E261))*COS(RADIANS(Q251))))</f>
        <v>0</v>
      </c>
      <c r="R257" t="e">
        <f>IF(DEGREES(ACOS(SIN(RADIANS(G257))*SIN(RADIANS(E261))+COS(RADIANS(G257))*COS(RADIANS(E261))*COS(RADIANS(R251))))&gt;90,0,$F$4*$F$5/E260^2*(SIN(RADIANS(G257))*SIN(RADIANS(E261))+COS(RADIANS(G257))*COS(RADIANS(E261))*COS(RADIANS(R251))))</f>
        <v>#DIV/0!</v>
      </c>
      <c r="S257" t="e">
        <f>IF(DEGREES(ACOS(SIN(RADIANS(G257))*SIN(RADIANS(E261))+COS(RADIANS(G257))*COS(RADIANS(E261))*COS(RADIANS(S251))))&gt;90,0,$F$4*$F$5/E260^2*(SIN(RADIANS(G257))*SIN(RADIANS(E261))+COS(RADIANS(G257))*COS(RADIANS(E261))*COS(RADIANS(S251))))</f>
        <v>#DIV/0!</v>
      </c>
      <c r="T257" t="e">
        <f>IF(DEGREES(ACOS(SIN(RADIANS(G257))*SIN(RADIANS(E261))+COS(RADIANS(G257))*COS(RADIANS(E261))*COS(RADIANS(T251))))&gt;90,0,$F$4*$F$5/E260^2*(SIN(RADIANS(G257))*SIN(RADIANS(E261))+COS(RADIANS(G257))*COS(RADIANS(E261))*COS(RADIANS(T251))))</f>
        <v>#DIV/0!</v>
      </c>
      <c r="U257" t="e">
        <f>IF(DEGREES(ACOS(SIN(RADIANS(G257))*SIN(RADIANS(E261))+COS(RADIANS(G257))*COS(RADIANS(E261))*COS(RADIANS(U251))))&gt;90,0,$F$4*$F$5/E260^2*(SIN(RADIANS(G257))*SIN(RADIANS(E261))+COS(RADIANS(G257))*COS(RADIANS(E261))*COS(RADIANS(U251))))</f>
        <v>#DIV/0!</v>
      </c>
      <c r="V257" t="e">
        <f>IF(DEGREES(ACOS(SIN(RADIANS(G257))*SIN(RADIANS(E261))+COS(RADIANS(G257))*COS(RADIANS(E261))*COS(RADIANS(V251))))&gt;90,0,$F$4*$F$5/E260^2*(SIN(RADIANS(G257))*SIN(RADIANS(E261))+COS(RADIANS(G257))*COS(RADIANS(E261))*COS(RADIANS(V251))))</f>
        <v>#DIV/0!</v>
      </c>
      <c r="W257" t="e">
        <f>IF(DEGREES(ACOS(SIN(RADIANS(G257))*SIN(RADIANS(E261))+COS(RADIANS(G257))*COS(RADIANS(E261))*COS(RADIANS(W251))))&gt;90,0,$F$4*$F$5/E260^2*(SIN(RADIANS(G257))*SIN(RADIANS(E261))+COS(RADIANS(G257))*COS(RADIANS(E261))*COS(RADIANS(W251))))</f>
        <v>#DIV/0!</v>
      </c>
      <c r="X257" t="e">
        <f>IF(DEGREES(ACOS(SIN(RADIANS(G257))*SIN(RADIANS(E261))+COS(RADIANS(G257))*COS(RADIANS(E261))*COS(RADIANS(X251))))&gt;90,0,$F$4*$F$5/E260^2*(SIN(RADIANS(G257))*SIN(RADIANS(E261))+COS(RADIANS(G257))*COS(RADIANS(E261))*COS(RADIANS(X251))))</f>
        <v>#DIV/0!</v>
      </c>
      <c r="Y257" t="e">
        <f>IF(DEGREES(ACOS(SIN(RADIANS(G257))*SIN(RADIANS(E261))+COS(RADIANS(G257))*COS(RADIANS(E261))*COS(RADIANS(Y251))))&gt;90,0,$F$4*$F$5/E260^2*(SIN(RADIANS(G257))*SIN(RADIANS(E261))+COS(RADIANS(G257))*COS(RADIANS(E261))*COS(RADIANS(Y251))))</f>
        <v>#DIV/0!</v>
      </c>
      <c r="Z257" t="e">
        <f>IF(DEGREES(ACOS(SIN(RADIANS(G257))*SIN(RADIANS(E261))+COS(RADIANS(G257))*COS(RADIANS(E261))*COS(RADIANS(Z251))))&gt;90,0,$F$4*$F$5/E260^2*(SIN(RADIANS(G257))*SIN(RADIANS(E261))+COS(RADIANS(G257))*COS(RADIANS(E261))*COS(RADIANS(Z251))))</f>
        <v>#DIV/0!</v>
      </c>
      <c r="AA257" t="e">
        <f>IF(DEGREES(ACOS(SIN(RADIANS(G257))*SIN(RADIANS(E261))+COS(RADIANS(G257))*COS(RADIANS(E261))*COS(RADIANS(AA251))))&gt;90,0,$F$4*$F$5/E260^2*(SIN(RADIANS(G257))*SIN(RADIANS(E261))+COS(RADIANS(G257))*COS(RADIANS(E261))*COS(RADIANS(AA251))))</f>
        <v>#DIV/0!</v>
      </c>
      <c r="AB257" t="e">
        <f>IF(DEGREES(ACOS(SIN(RADIANS(G257))*SIN(RADIANS(E261))+COS(RADIANS(G257))*COS(RADIANS(E261))*COS(RADIANS(AB251))))&gt;90,0,$F$4*$F$5/E260^2*(SIN(RADIANS(G257))*SIN(RADIANS(E261))+COS(RADIANS(G257))*COS(RADIANS(E261))*COS(RADIANS(AB251))))</f>
        <v>#DIV/0!</v>
      </c>
      <c r="AC257" t="e">
        <f>IF(DEGREES(ACOS(SIN(RADIANS(G257))*SIN(RADIANS(E261))+COS(RADIANS(G257))*COS(RADIANS(E261))*COS(RADIANS(AC251))))&gt;90,0,$F$4*$F$5/E260^2*(SIN(RADIANS(G257))*SIN(RADIANS(E261))+COS(RADIANS(G257))*COS(RADIANS(E261))*COS(RADIANS(AC251))))</f>
        <v>#DIV/0!</v>
      </c>
      <c r="AD257" t="e">
        <f>IF(DEGREES(ACOS(SIN(RADIANS(G257))*SIN(RADIANS(E261))+COS(RADIANS(G257))*COS(RADIANS(E261))*COS(RADIANS(AD251))))&gt;90,0,$F$4*$F$5/E260^2*(SIN(RADIANS(G257))*SIN(RADIANS(E261))+COS(RADIANS(G257))*COS(RADIANS(E261))*COS(RADIANS(AD251))))</f>
        <v>#DIV/0!</v>
      </c>
      <c r="AE257" t="e">
        <f>IF(DEGREES(ACOS(SIN(RADIANS(G257))*SIN(RADIANS(E261))+COS(RADIANS(G257))*COS(RADIANS(E261))*COS(RADIANS(AE251))))&gt;90,0,$F$4*$F$5/E260^2*(SIN(RADIANS(G257))*SIN(RADIANS(E261))+COS(RADIANS(G257))*COS(RADIANS(E261))*COS(RADIANS(AE251))))</f>
        <v>#DIV/0!</v>
      </c>
      <c r="AF257" t="e">
        <f>IF(DEGREES(ACOS(SIN(RADIANS(G257))*SIN(RADIANS(E261))+COS(RADIANS(G257))*COS(RADIANS(E261))*COS(RADIANS(AF251))))&gt;90,0,$F$4*$F$5/E260^2*(SIN(RADIANS(G257))*SIN(RADIANS(E261))+COS(RADIANS(G257))*COS(RADIANS(E261))*COS(RADIANS(AF251))))</f>
        <v>#DIV/0!</v>
      </c>
      <c r="AG257" t="e">
        <f>IF(DEGREES(ACOS(SIN(RADIANS(G257))*SIN(RADIANS(E261))+COS(RADIANS(G257))*COS(RADIANS(E261))*COS(RADIANS(AG251))))&gt;90,0,$F$4*$F$5/E260^2*(SIN(RADIANS(G257))*SIN(RADIANS(E261))+COS(RADIANS(G257))*COS(RADIANS(E261))*COS(RADIANS(AG251))))</f>
        <v>#DIV/0!</v>
      </c>
      <c r="AH257" t="e">
        <f>IF(DEGREES(ACOS(SIN(RADIANS(G257))*SIN(RADIANS(E261))+COS(RADIANS(G257))*COS(RADIANS(E261))*COS(RADIANS(AH251))))&gt;90,0,$F$4*$F$5/E260^2*(SIN(RADIANS(G257))*SIN(RADIANS(E261))+COS(RADIANS(G257))*COS(RADIANS(E261))*COS(RADIANS(AH251))))</f>
        <v>#DIV/0!</v>
      </c>
      <c r="AI257" t="e">
        <f>IF(DEGREES(ACOS(SIN(RADIANS(G257))*SIN(RADIANS(E261))+COS(RADIANS(G257))*COS(RADIANS(E261))*COS(RADIANS(AI251))))&gt;90,0,$F$4*$F$5/E260^2*(SIN(RADIANS(G257))*SIN(RADIANS(E261))+COS(RADIANS(G257))*COS(RADIANS(E261))*COS(RADIANS(AI251))))</f>
        <v>#DIV/0!</v>
      </c>
      <c r="AJ257" t="e">
        <f>IF(DEGREES(ACOS(SIN(RADIANS(G257))*SIN(RADIANS(E261))+COS(RADIANS(G257))*COS(RADIANS(E261))*COS(RADIANS(AJ251))))&gt;90,0,$F$4*$F$5/E260^2*(SIN(RADIANS(G257))*SIN(RADIANS(E261))+COS(RADIANS(G257))*COS(RADIANS(E261))*COS(RADIANS(AJ251))))</f>
        <v>#DIV/0!</v>
      </c>
      <c r="AK257">
        <f>IF(DEGREES(ACOS(SIN(RADIANS(G257))*SIN(RADIANS(E261))+COS(RADIANS(G257))*COS(RADIANS(E261))*COS(RADIANS(AK251))))&gt;90,0,$F$4*$F$5/E260^2*(SIN(RADIANS(G257))*SIN(RADIANS(E261))+COS(RADIANS(G257))*COS(RADIANS(E261))*COS(RADIANS(AK251))))</f>
        <v>0</v>
      </c>
      <c r="AL257">
        <f>IF(DEGREES(ACOS(SIN(RADIANS(G257))*SIN(RADIANS(E261))+COS(RADIANS(G257))*COS(RADIANS(E261))*COS(RADIANS(AL251))))&gt;90,0,$F$4*$F$5/E260^2*(SIN(RADIANS(G257))*SIN(RADIANS(E261))+COS(RADIANS(G257))*COS(RADIANS(E261))*COS(RADIANS(AL251))))</f>
        <v>0</v>
      </c>
      <c r="AM257">
        <f>IF(DEGREES(ACOS(SIN(RADIANS(G257))*SIN(RADIANS(E261))+COS(RADIANS(G257))*COS(RADIANS(E261))*COS(RADIANS(AM251))))&gt;90,0,$F$4*$F$5/E260^2*(SIN(RADIANS(G257))*SIN(RADIANS(E261))+COS(RADIANS(G257))*COS(RADIANS(E261))*COS(RADIANS(AM251))))</f>
        <v>0</v>
      </c>
      <c r="AN257">
        <f>IF(DEGREES(ACOS(SIN(RADIANS(G257))*SIN(RADIANS(E261))+COS(RADIANS(G257))*COS(RADIANS(E261))*COS(RADIANS(AN251))))&gt;90,0,$F$4*$F$5/E260^2*(SIN(RADIANS(G257))*SIN(RADIANS(E261))+COS(RADIANS(G257))*COS(RADIANS(E261))*COS(RADIANS(AN251))))</f>
        <v>0</v>
      </c>
      <c r="AO257">
        <f>IF(DEGREES(ACOS(SIN(RADIANS(G257))*SIN(RADIANS(E261))+COS(RADIANS(G257))*COS(RADIANS(E261))*COS(RADIANS(AO251))))&gt;90,0,$F$4*$F$5/E260^2*(SIN(RADIANS(G257))*SIN(RADIANS(E261))+COS(RADIANS(G257))*COS(RADIANS(E261))*COS(RADIANS(AO251))))</f>
        <v>0</v>
      </c>
      <c r="AP257">
        <f>IF(DEGREES(ACOS(SIN(RADIANS(G257))*SIN(RADIANS(E261))+COS(RADIANS(G257))*COS(RADIANS(E261))*COS(RADIANS(AP251))))&gt;90,0,$F$4*$F$5/E260^2*(SIN(RADIANS(G257))*SIN(RADIANS(E261))+COS(RADIANS(G257))*COS(RADIANS(E261))*COS(RADIANS(AP251))))</f>
        <v>0</v>
      </c>
      <c r="AQ257">
        <f>IF(DEGREES(ACOS(SIN(RADIANS(G257))*SIN(RADIANS(E261))+COS(RADIANS(G257))*COS(RADIANS(E261))*COS(RADIANS(AQ251))))&gt;90,0,$F$4*$F$5/E260^2*(SIN(RADIANS(G257))*SIN(RADIANS(E261))+COS(RADIANS(G257))*COS(RADIANS(E261))*COS(RADIANS(AQ251))))</f>
        <v>0</v>
      </c>
      <c r="AR257">
        <f>IF(DEGREES(ACOS(SIN(RADIANS(G257))*SIN(RADIANS(E261))+COS(RADIANS(G257))*COS(RADIANS(E261))*COS(RADIANS(AR251))))&gt;90,0,$F$4*$F$5/E260^2*(SIN(RADIANS(G257))*SIN(RADIANS(E261))+COS(RADIANS(G257))*COS(RADIANS(E261))*COS(RADIANS(AR251))))</f>
        <v>0</v>
      </c>
    </row>
    <row r="258" spans="2:44" x14ac:dyDescent="0.5">
      <c r="B258" s="40" t="s">
        <v>783</v>
      </c>
      <c r="E258" t="str">
        <f>IF($F$10=0,"N/A",$F$10*(E253/360)-ROUNDDOWN($F$10*(E253/360),0))</f>
        <v>N/A</v>
      </c>
      <c r="G258">
        <v>40</v>
      </c>
      <c r="I258">
        <f>IF(DEGREES(ACOS(SIN(RADIANS(G258))*SIN(RADIANS(E261))+COS(RADIANS(G258))*COS(RADIANS(E261))*COS(RADIANS(I251))))&gt;90,0,$F$4*$F$5/E260^2*(SIN(RADIANS(G258))*SIN(RADIANS(E261))+COS(RADIANS(G258))*COS(RADIANS(E261))*COS(RADIANS(I251))))</f>
        <v>0</v>
      </c>
      <c r="J258">
        <f>IF(DEGREES(ACOS(SIN(RADIANS(G258))*SIN(RADIANS(E261))+COS(RADIANS(G258))*COS(RADIANS(E261))*COS(RADIANS(J251))))&gt;90,0,$F$4*$F$5/E260^2*(SIN(RADIANS(G258))*SIN(RADIANS(E261))+COS(RADIANS(G258))*COS(RADIANS(E261))*COS(RADIANS(J251))))</f>
        <v>0</v>
      </c>
      <c r="K258">
        <f>IF(DEGREES(ACOS(SIN(RADIANS(G258))*SIN(RADIANS(E261))+COS(RADIANS(G258))*COS(RADIANS(E261))*COS(RADIANS(K251))))&gt;90,0,$F$4*$F$5/E260^2*(SIN(RADIANS(G258))*SIN(RADIANS(E261))+COS(RADIANS(G258))*COS(RADIANS(E261))*COS(RADIANS(K251))))</f>
        <v>0</v>
      </c>
      <c r="L258">
        <f>IF(DEGREES(ACOS(SIN(RADIANS(G258))*SIN(RADIANS(E261))+COS(RADIANS(G258))*COS(RADIANS(E261))*COS(RADIANS(L251))))&gt;90,0,$F$4*$F$5/E260^2*(SIN(RADIANS(G258))*SIN(RADIANS(E261))+COS(RADIANS(G258))*COS(RADIANS(E261))*COS(RADIANS(L251))))</f>
        <v>0</v>
      </c>
      <c r="M258">
        <f>IF(DEGREES(ACOS(SIN(RADIANS(G258))*SIN(RADIANS(E261))+COS(RADIANS(G258))*COS(RADIANS(E261))*COS(RADIANS(M251))))&gt;90,0,$F$4*$F$5/E260^2*(SIN(RADIANS(G258))*SIN(RADIANS(E261))+COS(RADIANS(G258))*COS(RADIANS(E261))*COS(RADIANS(M251))))</f>
        <v>0</v>
      </c>
      <c r="N258">
        <f>IF(DEGREES(ACOS(SIN(RADIANS(G258))*SIN(RADIANS(E261))+COS(RADIANS(G258))*COS(RADIANS(E261))*COS(RADIANS(N251))))&gt;90,0,$F$4*$F$5/E260^2*(SIN(RADIANS(G258))*SIN(RADIANS(E261))+COS(RADIANS(G258))*COS(RADIANS(E261))*COS(RADIANS(N251))))</f>
        <v>0</v>
      </c>
      <c r="O258">
        <f>IF(DEGREES(ACOS(SIN(RADIANS(G258))*SIN(RADIANS(E261))+COS(RADIANS(G258))*COS(RADIANS(E261))*COS(RADIANS(O251))))&gt;90,0,$F$4*$F$5/E260^2*(SIN(RADIANS(G258))*SIN(RADIANS(E261))+COS(RADIANS(G258))*COS(RADIANS(E261))*COS(RADIANS(O251))))</f>
        <v>0</v>
      </c>
      <c r="P258">
        <f>IF(DEGREES(ACOS(SIN(RADIANS(G258))*SIN(RADIANS(E261))+COS(RADIANS(G258))*COS(RADIANS(E261))*COS(RADIANS(P251))))&gt;90,0,$F$4*$F$5/E260^2*(SIN(RADIANS(G258))*SIN(RADIANS(E261))+COS(RADIANS(G258))*COS(RADIANS(E261))*COS(RADIANS(P251))))</f>
        <v>0</v>
      </c>
      <c r="Q258">
        <f>IF(DEGREES(ACOS(SIN(RADIANS(G258))*SIN(RADIANS(E261))+COS(RADIANS(G258))*COS(RADIANS(E261))*COS(RADIANS(Q251))))&gt;90,0,$F$4*$F$5/E260^2*(SIN(RADIANS(G258))*SIN(RADIANS(E261))+COS(RADIANS(G258))*COS(RADIANS(E261))*COS(RADIANS(Q251))))</f>
        <v>0</v>
      </c>
      <c r="R258" t="e">
        <f>IF(DEGREES(ACOS(SIN(RADIANS(G258))*SIN(RADIANS(E261))+COS(RADIANS(G258))*COS(RADIANS(E261))*COS(RADIANS(R251))))&gt;90,0,$F$4*$F$5/E260^2*(SIN(RADIANS(G258))*SIN(RADIANS(E261))+COS(RADIANS(G258))*COS(RADIANS(E261))*COS(RADIANS(R251))))</f>
        <v>#DIV/0!</v>
      </c>
      <c r="S258" t="e">
        <f>IF(DEGREES(ACOS(SIN(RADIANS(G258))*SIN(RADIANS(E261))+COS(RADIANS(G258))*COS(RADIANS(E261))*COS(RADIANS(S251))))&gt;90,0,$F$4*$F$5/E260^2*(SIN(RADIANS(G258))*SIN(RADIANS(E261))+COS(RADIANS(G258))*COS(RADIANS(E261))*COS(RADIANS(S251))))</f>
        <v>#DIV/0!</v>
      </c>
      <c r="T258" t="e">
        <f>IF(DEGREES(ACOS(SIN(RADIANS(G258))*SIN(RADIANS(E261))+COS(RADIANS(G258))*COS(RADIANS(E261))*COS(RADIANS(T251))))&gt;90,0,$F$4*$F$5/E260^2*(SIN(RADIANS(G258))*SIN(RADIANS(E261))+COS(RADIANS(G258))*COS(RADIANS(E261))*COS(RADIANS(T251))))</f>
        <v>#DIV/0!</v>
      </c>
      <c r="U258" t="e">
        <f>IF(DEGREES(ACOS(SIN(RADIANS(G258))*SIN(RADIANS(E261))+COS(RADIANS(G258))*COS(RADIANS(E261))*COS(RADIANS(U251))))&gt;90,0,$F$4*$F$5/E260^2*(SIN(RADIANS(G258))*SIN(RADIANS(E261))+COS(RADIANS(G258))*COS(RADIANS(E261))*COS(RADIANS(U251))))</f>
        <v>#DIV/0!</v>
      </c>
      <c r="V258" t="e">
        <f>IF(DEGREES(ACOS(SIN(RADIANS(G258))*SIN(RADIANS(E261))+COS(RADIANS(G258))*COS(RADIANS(E261))*COS(RADIANS(V251))))&gt;90,0,$F$4*$F$5/E260^2*(SIN(RADIANS(G258))*SIN(RADIANS(E261))+COS(RADIANS(G258))*COS(RADIANS(E261))*COS(RADIANS(V251))))</f>
        <v>#DIV/0!</v>
      </c>
      <c r="W258" t="e">
        <f>IF(DEGREES(ACOS(SIN(RADIANS(G258))*SIN(RADIANS(E261))+COS(RADIANS(G258))*COS(RADIANS(E261))*COS(RADIANS(W251))))&gt;90,0,$F$4*$F$5/E260^2*(SIN(RADIANS(G258))*SIN(RADIANS(E261))+COS(RADIANS(G258))*COS(RADIANS(E261))*COS(RADIANS(W251))))</f>
        <v>#DIV/0!</v>
      </c>
      <c r="X258" t="e">
        <f>IF(DEGREES(ACOS(SIN(RADIANS(G258))*SIN(RADIANS(E261))+COS(RADIANS(G258))*COS(RADIANS(E261))*COS(RADIANS(X251))))&gt;90,0,$F$4*$F$5/E260^2*(SIN(RADIANS(G258))*SIN(RADIANS(E261))+COS(RADIANS(G258))*COS(RADIANS(E261))*COS(RADIANS(X251))))</f>
        <v>#DIV/0!</v>
      </c>
      <c r="Y258" t="e">
        <f>IF(DEGREES(ACOS(SIN(RADIANS(G258))*SIN(RADIANS(E261))+COS(RADIANS(G258))*COS(RADIANS(E261))*COS(RADIANS(Y251))))&gt;90,0,$F$4*$F$5/E260^2*(SIN(RADIANS(G258))*SIN(RADIANS(E261))+COS(RADIANS(G258))*COS(RADIANS(E261))*COS(RADIANS(Y251))))</f>
        <v>#DIV/0!</v>
      </c>
      <c r="Z258" t="e">
        <f>IF(DEGREES(ACOS(SIN(RADIANS(G258))*SIN(RADIANS(E261))+COS(RADIANS(G258))*COS(RADIANS(E261))*COS(RADIANS(Z251))))&gt;90,0,$F$4*$F$5/E260^2*(SIN(RADIANS(G258))*SIN(RADIANS(E261))+COS(RADIANS(G258))*COS(RADIANS(E261))*COS(RADIANS(Z251))))</f>
        <v>#DIV/0!</v>
      </c>
      <c r="AA258" t="e">
        <f>IF(DEGREES(ACOS(SIN(RADIANS(G258))*SIN(RADIANS(E261))+COS(RADIANS(G258))*COS(RADIANS(E261))*COS(RADIANS(AA251))))&gt;90,0,$F$4*$F$5/E260^2*(SIN(RADIANS(G258))*SIN(RADIANS(E261))+COS(RADIANS(G258))*COS(RADIANS(E261))*COS(RADIANS(AA251))))</f>
        <v>#DIV/0!</v>
      </c>
      <c r="AB258" t="e">
        <f>IF(DEGREES(ACOS(SIN(RADIANS(G258))*SIN(RADIANS(E261))+COS(RADIANS(G258))*COS(RADIANS(E261))*COS(RADIANS(AB251))))&gt;90,0,$F$4*$F$5/E260^2*(SIN(RADIANS(G258))*SIN(RADIANS(E261))+COS(RADIANS(G258))*COS(RADIANS(E261))*COS(RADIANS(AB251))))</f>
        <v>#DIV/0!</v>
      </c>
      <c r="AC258" t="e">
        <f>IF(DEGREES(ACOS(SIN(RADIANS(G258))*SIN(RADIANS(E261))+COS(RADIANS(G258))*COS(RADIANS(E261))*COS(RADIANS(AC251))))&gt;90,0,$F$4*$F$5/E260^2*(SIN(RADIANS(G258))*SIN(RADIANS(E261))+COS(RADIANS(G258))*COS(RADIANS(E261))*COS(RADIANS(AC251))))</f>
        <v>#DIV/0!</v>
      </c>
      <c r="AD258" t="e">
        <f>IF(DEGREES(ACOS(SIN(RADIANS(G258))*SIN(RADIANS(E261))+COS(RADIANS(G258))*COS(RADIANS(E261))*COS(RADIANS(AD251))))&gt;90,0,$F$4*$F$5/E260^2*(SIN(RADIANS(G258))*SIN(RADIANS(E261))+COS(RADIANS(G258))*COS(RADIANS(E261))*COS(RADIANS(AD251))))</f>
        <v>#DIV/0!</v>
      </c>
      <c r="AE258" t="e">
        <f>IF(DEGREES(ACOS(SIN(RADIANS(G258))*SIN(RADIANS(E261))+COS(RADIANS(G258))*COS(RADIANS(E261))*COS(RADIANS(AE251))))&gt;90,0,$F$4*$F$5/E260^2*(SIN(RADIANS(G258))*SIN(RADIANS(E261))+COS(RADIANS(G258))*COS(RADIANS(E261))*COS(RADIANS(AE251))))</f>
        <v>#DIV/0!</v>
      </c>
      <c r="AF258" t="e">
        <f>IF(DEGREES(ACOS(SIN(RADIANS(G258))*SIN(RADIANS(E261))+COS(RADIANS(G258))*COS(RADIANS(E261))*COS(RADIANS(AF251))))&gt;90,0,$F$4*$F$5/E260^2*(SIN(RADIANS(G258))*SIN(RADIANS(E261))+COS(RADIANS(G258))*COS(RADIANS(E261))*COS(RADIANS(AF251))))</f>
        <v>#DIV/0!</v>
      </c>
      <c r="AG258" t="e">
        <f>IF(DEGREES(ACOS(SIN(RADIANS(G258))*SIN(RADIANS(E261))+COS(RADIANS(G258))*COS(RADIANS(E261))*COS(RADIANS(AG251))))&gt;90,0,$F$4*$F$5/E260^2*(SIN(RADIANS(G258))*SIN(RADIANS(E261))+COS(RADIANS(G258))*COS(RADIANS(E261))*COS(RADIANS(AG251))))</f>
        <v>#DIV/0!</v>
      </c>
      <c r="AH258" t="e">
        <f>IF(DEGREES(ACOS(SIN(RADIANS(G258))*SIN(RADIANS(E261))+COS(RADIANS(G258))*COS(RADIANS(E261))*COS(RADIANS(AH251))))&gt;90,0,$F$4*$F$5/E260^2*(SIN(RADIANS(G258))*SIN(RADIANS(E261))+COS(RADIANS(G258))*COS(RADIANS(E261))*COS(RADIANS(AH251))))</f>
        <v>#DIV/0!</v>
      </c>
      <c r="AI258" t="e">
        <f>IF(DEGREES(ACOS(SIN(RADIANS(G258))*SIN(RADIANS(E261))+COS(RADIANS(G258))*COS(RADIANS(E261))*COS(RADIANS(AI251))))&gt;90,0,$F$4*$F$5/E260^2*(SIN(RADIANS(G258))*SIN(RADIANS(E261))+COS(RADIANS(G258))*COS(RADIANS(E261))*COS(RADIANS(AI251))))</f>
        <v>#DIV/0!</v>
      </c>
      <c r="AJ258" t="e">
        <f>IF(DEGREES(ACOS(SIN(RADIANS(G258))*SIN(RADIANS(E261))+COS(RADIANS(G258))*COS(RADIANS(E261))*COS(RADIANS(AJ251))))&gt;90,0,$F$4*$F$5/E260^2*(SIN(RADIANS(G258))*SIN(RADIANS(E261))+COS(RADIANS(G258))*COS(RADIANS(E261))*COS(RADIANS(AJ251))))</f>
        <v>#DIV/0!</v>
      </c>
      <c r="AK258">
        <f>IF(DEGREES(ACOS(SIN(RADIANS(G258))*SIN(RADIANS(E261))+COS(RADIANS(G258))*COS(RADIANS(E261))*COS(RADIANS(AK251))))&gt;90,0,$F$4*$F$5/E260^2*(SIN(RADIANS(G258))*SIN(RADIANS(E261))+COS(RADIANS(G258))*COS(RADIANS(E261))*COS(RADIANS(AK251))))</f>
        <v>0</v>
      </c>
      <c r="AL258">
        <f>IF(DEGREES(ACOS(SIN(RADIANS(G258))*SIN(RADIANS(E261))+COS(RADIANS(G258))*COS(RADIANS(E261))*COS(RADIANS(AL251))))&gt;90,0,$F$4*$F$5/E260^2*(SIN(RADIANS(G258))*SIN(RADIANS(E261))+COS(RADIANS(G258))*COS(RADIANS(E261))*COS(RADIANS(AL251))))</f>
        <v>0</v>
      </c>
      <c r="AM258">
        <f>IF(DEGREES(ACOS(SIN(RADIANS(G258))*SIN(RADIANS(E261))+COS(RADIANS(G258))*COS(RADIANS(E261))*COS(RADIANS(AM251))))&gt;90,0,$F$4*$F$5/E260^2*(SIN(RADIANS(G258))*SIN(RADIANS(E261))+COS(RADIANS(G258))*COS(RADIANS(E261))*COS(RADIANS(AM251))))</f>
        <v>0</v>
      </c>
      <c r="AN258">
        <f>IF(DEGREES(ACOS(SIN(RADIANS(G258))*SIN(RADIANS(E261))+COS(RADIANS(G258))*COS(RADIANS(E261))*COS(RADIANS(AN251))))&gt;90,0,$F$4*$F$5/E260^2*(SIN(RADIANS(G258))*SIN(RADIANS(E261))+COS(RADIANS(G258))*COS(RADIANS(E261))*COS(RADIANS(AN251))))</f>
        <v>0</v>
      </c>
      <c r="AO258">
        <f>IF(DEGREES(ACOS(SIN(RADIANS(G258))*SIN(RADIANS(E261))+COS(RADIANS(G258))*COS(RADIANS(E261))*COS(RADIANS(AO251))))&gt;90,0,$F$4*$F$5/E260^2*(SIN(RADIANS(G258))*SIN(RADIANS(E261))+COS(RADIANS(G258))*COS(RADIANS(E261))*COS(RADIANS(AO251))))</f>
        <v>0</v>
      </c>
      <c r="AP258">
        <f>IF(DEGREES(ACOS(SIN(RADIANS(G258))*SIN(RADIANS(E261))+COS(RADIANS(G258))*COS(RADIANS(E261))*COS(RADIANS(AP251))))&gt;90,0,$F$4*$F$5/E260^2*(SIN(RADIANS(G258))*SIN(RADIANS(E261))+COS(RADIANS(G258))*COS(RADIANS(E261))*COS(RADIANS(AP251))))</f>
        <v>0</v>
      </c>
      <c r="AQ258">
        <f>IF(DEGREES(ACOS(SIN(RADIANS(G258))*SIN(RADIANS(E261))+COS(RADIANS(G258))*COS(RADIANS(E261))*COS(RADIANS(AQ251))))&gt;90,0,$F$4*$F$5/E260^2*(SIN(RADIANS(G258))*SIN(RADIANS(E261))+COS(RADIANS(G258))*COS(RADIANS(E261))*COS(RADIANS(AQ251))))</f>
        <v>0</v>
      </c>
      <c r="AR258">
        <f>IF(DEGREES(ACOS(SIN(RADIANS(G258))*SIN(RADIANS(E261))+COS(RADIANS(G258))*COS(RADIANS(E261))*COS(RADIANS(AR251))))&gt;90,0,$F$4*$F$5/E260^2*(SIN(RADIANS(G258))*SIN(RADIANS(E261))+COS(RADIANS(G258))*COS(RADIANS(E261))*COS(RADIANS(AR251))))</f>
        <v>0</v>
      </c>
    </row>
    <row r="259" spans="2:44" x14ac:dyDescent="0.5">
      <c r="B259" s="40" t="s">
        <v>784</v>
      </c>
      <c r="E259" t="str">
        <f>IF($F$10=0,"N/A",E258*$F$11/$F$10)</f>
        <v>N/A</v>
      </c>
      <c r="G259">
        <v>30</v>
      </c>
      <c r="I259">
        <f>IF(DEGREES(ACOS(SIN(RADIANS(G259))*SIN(RADIANS(E261))+COS(RADIANS(G259))*COS(RADIANS(E261))*COS(RADIANS(I251))))&gt;90,0,$F$4*$F$5/E260^2*(SIN(RADIANS(G259))*SIN(RADIANS(E261))+COS(RADIANS(G259))*COS(RADIANS(E261))*COS(RADIANS(I251))))</f>
        <v>0</v>
      </c>
      <c r="J259">
        <f>IF(DEGREES(ACOS(SIN(RADIANS(G259))*SIN(RADIANS(E261))+COS(RADIANS(G259))*COS(RADIANS(E261))*COS(RADIANS(J251))))&gt;90,0,$F$4*$F$5/E260^2*(SIN(RADIANS(G259))*SIN(RADIANS(E261))+COS(RADIANS(G259))*COS(RADIANS(E261))*COS(RADIANS(J251))))</f>
        <v>0</v>
      </c>
      <c r="K259">
        <f>IF(DEGREES(ACOS(SIN(RADIANS(G259))*SIN(RADIANS(E261))+COS(RADIANS(G259))*COS(RADIANS(E261))*COS(RADIANS(K251))))&gt;90,0,$F$4*$F$5/E260^2*(SIN(RADIANS(G259))*SIN(RADIANS(E261))+COS(RADIANS(G259))*COS(RADIANS(E261))*COS(RADIANS(K251))))</f>
        <v>0</v>
      </c>
      <c r="L259">
        <f>IF(DEGREES(ACOS(SIN(RADIANS(G259))*SIN(RADIANS(E261))+COS(RADIANS(G259))*COS(RADIANS(E261))*COS(RADIANS(L251))))&gt;90,0,$F$4*$F$5/E260^2*(SIN(RADIANS(G259))*SIN(RADIANS(E261))+COS(RADIANS(G259))*COS(RADIANS(E261))*COS(RADIANS(L251))))</f>
        <v>0</v>
      </c>
      <c r="M259">
        <f>IF(DEGREES(ACOS(SIN(RADIANS(G259))*SIN(RADIANS(E261))+COS(RADIANS(G259))*COS(RADIANS(E261))*COS(RADIANS(M251))))&gt;90,0,$F$4*$F$5/E260^2*(SIN(RADIANS(G259))*SIN(RADIANS(E261))+COS(RADIANS(G259))*COS(RADIANS(E261))*COS(RADIANS(M251))))</f>
        <v>0</v>
      </c>
      <c r="N259">
        <f>IF(DEGREES(ACOS(SIN(RADIANS(G259))*SIN(RADIANS(E261))+COS(RADIANS(G259))*COS(RADIANS(E261))*COS(RADIANS(N251))))&gt;90,0,$F$4*$F$5/E260^2*(SIN(RADIANS(G259))*SIN(RADIANS(E261))+COS(RADIANS(G259))*COS(RADIANS(E261))*COS(RADIANS(N251))))</f>
        <v>0</v>
      </c>
      <c r="O259">
        <f>IF(DEGREES(ACOS(SIN(RADIANS(G259))*SIN(RADIANS(E261))+COS(RADIANS(G259))*COS(RADIANS(E261))*COS(RADIANS(O251))))&gt;90,0,$F$4*$F$5/E260^2*(SIN(RADIANS(G259))*SIN(RADIANS(E261))+COS(RADIANS(G259))*COS(RADIANS(E261))*COS(RADIANS(O251))))</f>
        <v>0</v>
      </c>
      <c r="P259">
        <f>IF(DEGREES(ACOS(SIN(RADIANS(G259))*SIN(RADIANS(E261))+COS(RADIANS(G259))*COS(RADIANS(E261))*COS(RADIANS(P251))))&gt;90,0,$F$4*$F$5/E260^2*(SIN(RADIANS(G259))*SIN(RADIANS(E261))+COS(RADIANS(G259))*COS(RADIANS(E261))*COS(RADIANS(P251))))</f>
        <v>0</v>
      </c>
      <c r="Q259">
        <f>IF(DEGREES(ACOS(SIN(RADIANS(G259))*SIN(RADIANS(E261))+COS(RADIANS(G259))*COS(RADIANS(E261))*COS(RADIANS(Q251))))&gt;90,0,$F$4*$F$5/E260^2*(SIN(RADIANS(G259))*SIN(RADIANS(E261))+COS(RADIANS(G259))*COS(RADIANS(E261))*COS(RADIANS(Q251))))</f>
        <v>0</v>
      </c>
      <c r="R259" t="e">
        <f>IF(DEGREES(ACOS(SIN(RADIANS(G259))*SIN(RADIANS(E261))+COS(RADIANS(G259))*COS(RADIANS(E261))*COS(RADIANS(R251))))&gt;90,0,$F$4*$F$5/E260^2*(SIN(RADIANS(G259))*SIN(RADIANS(E261))+COS(RADIANS(G259))*COS(RADIANS(E261))*COS(RADIANS(R251))))</f>
        <v>#DIV/0!</v>
      </c>
      <c r="S259" t="e">
        <f>IF(DEGREES(ACOS(SIN(RADIANS(G259))*SIN(RADIANS(E261))+COS(RADIANS(G259))*COS(RADIANS(E261))*COS(RADIANS(S251))))&gt;90,0,$F$4*$F$5/E260^2*(SIN(RADIANS(G259))*SIN(RADIANS(E261))+COS(RADIANS(G259))*COS(RADIANS(E261))*COS(RADIANS(S251))))</f>
        <v>#DIV/0!</v>
      </c>
      <c r="T259" t="e">
        <f>IF(DEGREES(ACOS(SIN(RADIANS(G259))*SIN(RADIANS(E261))+COS(RADIANS(G259))*COS(RADIANS(E261))*COS(RADIANS(T251))))&gt;90,0,$F$4*$F$5/E260^2*(SIN(RADIANS(G259))*SIN(RADIANS(E261))+COS(RADIANS(G259))*COS(RADIANS(E261))*COS(RADIANS(T251))))</f>
        <v>#DIV/0!</v>
      </c>
      <c r="U259" t="e">
        <f>IF(DEGREES(ACOS(SIN(RADIANS(G259))*SIN(RADIANS(E261))+COS(RADIANS(G259))*COS(RADIANS(E261))*COS(RADIANS(U251))))&gt;90,0,$F$4*$F$5/E260^2*(SIN(RADIANS(G259))*SIN(RADIANS(E261))+COS(RADIANS(G259))*COS(RADIANS(E261))*COS(RADIANS(U251))))</f>
        <v>#DIV/0!</v>
      </c>
      <c r="V259" t="e">
        <f>IF(DEGREES(ACOS(SIN(RADIANS(G259))*SIN(RADIANS(E261))+COS(RADIANS(G259))*COS(RADIANS(E261))*COS(RADIANS(V251))))&gt;90,0,$F$4*$F$5/E260^2*(SIN(RADIANS(G259))*SIN(RADIANS(E261))+COS(RADIANS(G259))*COS(RADIANS(E261))*COS(RADIANS(V251))))</f>
        <v>#DIV/0!</v>
      </c>
      <c r="W259" t="e">
        <f>IF(DEGREES(ACOS(SIN(RADIANS(G259))*SIN(RADIANS(E261))+COS(RADIANS(G259))*COS(RADIANS(E261))*COS(RADIANS(W251))))&gt;90,0,$F$4*$F$5/E260^2*(SIN(RADIANS(G259))*SIN(RADIANS(E261))+COS(RADIANS(G259))*COS(RADIANS(E261))*COS(RADIANS(W251))))</f>
        <v>#DIV/0!</v>
      </c>
      <c r="X259" t="e">
        <f>IF(DEGREES(ACOS(SIN(RADIANS(G259))*SIN(RADIANS(E261))+COS(RADIANS(G259))*COS(RADIANS(E261))*COS(RADIANS(X251))))&gt;90,0,$F$4*$F$5/E260^2*(SIN(RADIANS(G259))*SIN(RADIANS(E261))+COS(RADIANS(G259))*COS(RADIANS(E261))*COS(RADIANS(X251))))</f>
        <v>#DIV/0!</v>
      </c>
      <c r="Y259" t="e">
        <f>IF(DEGREES(ACOS(SIN(RADIANS(G259))*SIN(RADIANS(E261))+COS(RADIANS(G259))*COS(RADIANS(E261))*COS(RADIANS(Y251))))&gt;90,0,$F$4*$F$5/E260^2*(SIN(RADIANS(G259))*SIN(RADIANS(E261))+COS(RADIANS(G259))*COS(RADIANS(E261))*COS(RADIANS(Y251))))</f>
        <v>#DIV/0!</v>
      </c>
      <c r="Z259" t="e">
        <f>IF(DEGREES(ACOS(SIN(RADIANS(G259))*SIN(RADIANS(E261))+COS(RADIANS(G259))*COS(RADIANS(E261))*COS(RADIANS(Z251))))&gt;90,0,$F$4*$F$5/E260^2*(SIN(RADIANS(G259))*SIN(RADIANS(E261))+COS(RADIANS(G259))*COS(RADIANS(E261))*COS(RADIANS(Z251))))</f>
        <v>#DIV/0!</v>
      </c>
      <c r="AA259" t="e">
        <f>IF(DEGREES(ACOS(SIN(RADIANS(G259))*SIN(RADIANS(E261))+COS(RADIANS(G259))*COS(RADIANS(E261))*COS(RADIANS(AA251))))&gt;90,0,$F$4*$F$5/E260^2*(SIN(RADIANS(G259))*SIN(RADIANS(E261))+COS(RADIANS(G259))*COS(RADIANS(E261))*COS(RADIANS(AA251))))</f>
        <v>#DIV/0!</v>
      </c>
      <c r="AB259" t="e">
        <f>IF(DEGREES(ACOS(SIN(RADIANS(G259))*SIN(RADIANS(E261))+COS(RADIANS(G259))*COS(RADIANS(E261))*COS(RADIANS(AB251))))&gt;90,0,$F$4*$F$5/E260^2*(SIN(RADIANS(G259))*SIN(RADIANS(E261))+COS(RADIANS(G259))*COS(RADIANS(E261))*COS(RADIANS(AB251))))</f>
        <v>#DIV/0!</v>
      </c>
      <c r="AC259" t="e">
        <f>IF(DEGREES(ACOS(SIN(RADIANS(G259))*SIN(RADIANS(E261))+COS(RADIANS(G259))*COS(RADIANS(E261))*COS(RADIANS(AC251))))&gt;90,0,$F$4*$F$5/E260^2*(SIN(RADIANS(G259))*SIN(RADIANS(E261))+COS(RADIANS(G259))*COS(RADIANS(E261))*COS(RADIANS(AC251))))</f>
        <v>#DIV/0!</v>
      </c>
      <c r="AD259" t="e">
        <f>IF(DEGREES(ACOS(SIN(RADIANS(G259))*SIN(RADIANS(E261))+COS(RADIANS(G259))*COS(RADIANS(E261))*COS(RADIANS(AD251))))&gt;90,0,$F$4*$F$5/E260^2*(SIN(RADIANS(G259))*SIN(RADIANS(E261))+COS(RADIANS(G259))*COS(RADIANS(E261))*COS(RADIANS(AD251))))</f>
        <v>#DIV/0!</v>
      </c>
      <c r="AE259" t="e">
        <f>IF(DEGREES(ACOS(SIN(RADIANS(G259))*SIN(RADIANS(E261))+COS(RADIANS(G259))*COS(RADIANS(E261))*COS(RADIANS(AE251))))&gt;90,0,$F$4*$F$5/E260^2*(SIN(RADIANS(G259))*SIN(RADIANS(E261))+COS(RADIANS(G259))*COS(RADIANS(E261))*COS(RADIANS(AE251))))</f>
        <v>#DIV/0!</v>
      </c>
      <c r="AF259" t="e">
        <f>IF(DEGREES(ACOS(SIN(RADIANS(G259))*SIN(RADIANS(E261))+COS(RADIANS(G259))*COS(RADIANS(E261))*COS(RADIANS(AF251))))&gt;90,0,$F$4*$F$5/E260^2*(SIN(RADIANS(G259))*SIN(RADIANS(E261))+COS(RADIANS(G259))*COS(RADIANS(E261))*COS(RADIANS(AF251))))</f>
        <v>#DIV/0!</v>
      </c>
      <c r="AG259" t="e">
        <f>IF(DEGREES(ACOS(SIN(RADIANS(G259))*SIN(RADIANS(E261))+COS(RADIANS(G259))*COS(RADIANS(E261))*COS(RADIANS(AG251))))&gt;90,0,$F$4*$F$5/E260^2*(SIN(RADIANS(G259))*SIN(RADIANS(E261))+COS(RADIANS(G259))*COS(RADIANS(E261))*COS(RADIANS(AG251))))</f>
        <v>#DIV/0!</v>
      </c>
      <c r="AH259" t="e">
        <f>IF(DEGREES(ACOS(SIN(RADIANS(G259))*SIN(RADIANS(E261))+COS(RADIANS(G259))*COS(RADIANS(E261))*COS(RADIANS(AH251))))&gt;90,0,$F$4*$F$5/E260^2*(SIN(RADIANS(G259))*SIN(RADIANS(E261))+COS(RADIANS(G259))*COS(RADIANS(E261))*COS(RADIANS(AH251))))</f>
        <v>#DIV/0!</v>
      </c>
      <c r="AI259" t="e">
        <f>IF(DEGREES(ACOS(SIN(RADIANS(G259))*SIN(RADIANS(E261))+COS(RADIANS(G259))*COS(RADIANS(E261))*COS(RADIANS(AI251))))&gt;90,0,$F$4*$F$5/E260^2*(SIN(RADIANS(G259))*SIN(RADIANS(E261))+COS(RADIANS(G259))*COS(RADIANS(E261))*COS(RADIANS(AI251))))</f>
        <v>#DIV/0!</v>
      </c>
      <c r="AJ259" t="e">
        <f>IF(DEGREES(ACOS(SIN(RADIANS(G259))*SIN(RADIANS(E261))+COS(RADIANS(G259))*COS(RADIANS(E261))*COS(RADIANS(AJ251))))&gt;90,0,$F$4*$F$5/E260^2*(SIN(RADIANS(G259))*SIN(RADIANS(E261))+COS(RADIANS(G259))*COS(RADIANS(E261))*COS(RADIANS(AJ251))))</f>
        <v>#DIV/0!</v>
      </c>
      <c r="AK259">
        <f>IF(DEGREES(ACOS(SIN(RADIANS(G259))*SIN(RADIANS(E261))+COS(RADIANS(G259))*COS(RADIANS(E261))*COS(RADIANS(AK251))))&gt;90,0,$F$4*$F$5/E260^2*(SIN(RADIANS(G259))*SIN(RADIANS(E261))+COS(RADIANS(G259))*COS(RADIANS(E261))*COS(RADIANS(AK251))))</f>
        <v>0</v>
      </c>
      <c r="AL259">
        <f>IF(DEGREES(ACOS(SIN(RADIANS(G259))*SIN(RADIANS(E261))+COS(RADIANS(G259))*COS(RADIANS(E261))*COS(RADIANS(AL251))))&gt;90,0,$F$4*$F$5/E260^2*(SIN(RADIANS(G259))*SIN(RADIANS(E261))+COS(RADIANS(G259))*COS(RADIANS(E261))*COS(RADIANS(AL251))))</f>
        <v>0</v>
      </c>
      <c r="AM259">
        <f>IF(DEGREES(ACOS(SIN(RADIANS(G259))*SIN(RADIANS(E261))+COS(RADIANS(G259))*COS(RADIANS(E261))*COS(RADIANS(AM251))))&gt;90,0,$F$4*$F$5/E260^2*(SIN(RADIANS(G259))*SIN(RADIANS(E261))+COS(RADIANS(G259))*COS(RADIANS(E261))*COS(RADIANS(AM251))))</f>
        <v>0</v>
      </c>
      <c r="AN259">
        <f>IF(DEGREES(ACOS(SIN(RADIANS(G259))*SIN(RADIANS(E261))+COS(RADIANS(G259))*COS(RADIANS(E261))*COS(RADIANS(AN251))))&gt;90,0,$F$4*$F$5/E260^2*(SIN(RADIANS(G259))*SIN(RADIANS(E261))+COS(RADIANS(G259))*COS(RADIANS(E261))*COS(RADIANS(AN251))))</f>
        <v>0</v>
      </c>
      <c r="AO259">
        <f>IF(DEGREES(ACOS(SIN(RADIANS(G259))*SIN(RADIANS(E261))+COS(RADIANS(G259))*COS(RADIANS(E261))*COS(RADIANS(AO251))))&gt;90,0,$F$4*$F$5/E260^2*(SIN(RADIANS(G259))*SIN(RADIANS(E261))+COS(RADIANS(G259))*COS(RADIANS(E261))*COS(RADIANS(AO251))))</f>
        <v>0</v>
      </c>
      <c r="AP259">
        <f>IF(DEGREES(ACOS(SIN(RADIANS(G259))*SIN(RADIANS(E261))+COS(RADIANS(G259))*COS(RADIANS(E261))*COS(RADIANS(AP251))))&gt;90,0,$F$4*$F$5/E260^2*(SIN(RADIANS(G259))*SIN(RADIANS(E261))+COS(RADIANS(G259))*COS(RADIANS(E261))*COS(RADIANS(AP251))))</f>
        <v>0</v>
      </c>
      <c r="AQ259">
        <f>IF(DEGREES(ACOS(SIN(RADIANS(G259))*SIN(RADIANS(E261))+COS(RADIANS(G259))*COS(RADIANS(E261))*COS(RADIANS(AQ251))))&gt;90,0,$F$4*$F$5/E260^2*(SIN(RADIANS(G259))*SIN(RADIANS(E261))+COS(RADIANS(G259))*COS(RADIANS(E261))*COS(RADIANS(AQ251))))</f>
        <v>0</v>
      </c>
      <c r="AR259">
        <f>IF(DEGREES(ACOS(SIN(RADIANS(G259))*SIN(RADIANS(E261))+COS(RADIANS(G259))*COS(RADIANS(E261))*COS(RADIANS(AR251))))&gt;90,0,$F$4*$F$5/E260^2*(SIN(RADIANS(G259))*SIN(RADIANS(E261))+COS(RADIANS(G259))*COS(RADIANS(E261))*COS(RADIANS(AR251))))</f>
        <v>0</v>
      </c>
    </row>
    <row r="260" spans="2:44" x14ac:dyDescent="0.5">
      <c r="B260" s="40" t="s">
        <v>785</v>
      </c>
      <c r="E260">
        <f>$F$6*(1-$F$7^2)/(1+$F$7*COS(RADIANS(E254)))</f>
        <v>0</v>
      </c>
      <c r="G260">
        <v>20</v>
      </c>
      <c r="I260">
        <f>IF(DEGREES(ACOS(SIN(RADIANS(G260))*SIN(RADIANS(E261))+COS(RADIANS(G260))*COS(RADIANS(E261))*COS(RADIANS(I251))))&gt;90,0,$F$4*$F$5/E260^2*(SIN(RADIANS(G260))*SIN(RADIANS(E261))+COS(RADIANS(G260))*COS(RADIANS(E261))*COS(RADIANS(I251))))</f>
        <v>0</v>
      </c>
      <c r="J260">
        <f>IF(DEGREES(ACOS(SIN(RADIANS(G260))*SIN(RADIANS(E261))+COS(RADIANS(G260))*COS(RADIANS(E261))*COS(RADIANS(J251))))&gt;90,0,$F$4*$F$5/E260^2*(SIN(RADIANS(G260))*SIN(RADIANS(E261))+COS(RADIANS(G260))*COS(RADIANS(E261))*COS(RADIANS(J251))))</f>
        <v>0</v>
      </c>
      <c r="K260">
        <f>IF(DEGREES(ACOS(SIN(RADIANS(G260))*SIN(RADIANS(E261))+COS(RADIANS(G260))*COS(RADIANS(E261))*COS(RADIANS(K251))))&gt;90,0,$F$4*$F$5/E260^2*(SIN(RADIANS(G260))*SIN(RADIANS(E261))+COS(RADIANS(G260))*COS(RADIANS(E261))*COS(RADIANS(K251))))</f>
        <v>0</v>
      </c>
      <c r="L260">
        <f>IF(DEGREES(ACOS(SIN(RADIANS(G260))*SIN(RADIANS(E261))+COS(RADIANS(G260))*COS(RADIANS(E261))*COS(RADIANS(L251))))&gt;90,0,$F$4*$F$5/E260^2*(SIN(RADIANS(G260))*SIN(RADIANS(E261))+COS(RADIANS(G260))*COS(RADIANS(E261))*COS(RADIANS(L251))))</f>
        <v>0</v>
      </c>
      <c r="M260">
        <f>IF(DEGREES(ACOS(SIN(RADIANS(G260))*SIN(RADIANS(E261))+COS(RADIANS(G260))*COS(RADIANS(E261))*COS(RADIANS(M251))))&gt;90,0,$F$4*$F$5/E260^2*(SIN(RADIANS(G260))*SIN(RADIANS(E261))+COS(RADIANS(G260))*COS(RADIANS(E261))*COS(RADIANS(M251))))</f>
        <v>0</v>
      </c>
      <c r="N260">
        <f>IF(DEGREES(ACOS(SIN(RADIANS(G260))*SIN(RADIANS(E261))+COS(RADIANS(G260))*COS(RADIANS(E261))*COS(RADIANS(N251))))&gt;90,0,$F$4*$F$5/E260^2*(SIN(RADIANS(G260))*SIN(RADIANS(E261))+COS(RADIANS(G260))*COS(RADIANS(E261))*COS(RADIANS(N251))))</f>
        <v>0</v>
      </c>
      <c r="O260">
        <f>IF(DEGREES(ACOS(SIN(RADIANS(G260))*SIN(RADIANS(E261))+COS(RADIANS(G260))*COS(RADIANS(E261))*COS(RADIANS(O251))))&gt;90,0,$F$4*$F$5/E260^2*(SIN(RADIANS(G260))*SIN(RADIANS(E261))+COS(RADIANS(G260))*COS(RADIANS(E261))*COS(RADIANS(O251))))</f>
        <v>0</v>
      </c>
      <c r="P260">
        <f>IF(DEGREES(ACOS(SIN(RADIANS(G260))*SIN(RADIANS(E261))+COS(RADIANS(G260))*COS(RADIANS(E261))*COS(RADIANS(P251))))&gt;90,0,$F$4*$F$5/E260^2*(SIN(RADIANS(G260))*SIN(RADIANS(E261))+COS(RADIANS(G260))*COS(RADIANS(E261))*COS(RADIANS(P251))))</f>
        <v>0</v>
      </c>
      <c r="Q260">
        <f>IF(DEGREES(ACOS(SIN(RADIANS(G260))*SIN(RADIANS(E261))+COS(RADIANS(G260))*COS(RADIANS(E261))*COS(RADIANS(Q251))))&gt;90,0,$F$4*$F$5/E260^2*(SIN(RADIANS(G260))*SIN(RADIANS(E261))+COS(RADIANS(G260))*COS(RADIANS(E261))*COS(RADIANS(Q251))))</f>
        <v>0</v>
      </c>
      <c r="R260" t="e">
        <f>IF(DEGREES(ACOS(SIN(RADIANS(G260))*SIN(RADIANS(E261))+COS(RADIANS(G260))*COS(RADIANS(E261))*COS(RADIANS(R251))))&gt;90,0,$F$4*$F$5/E260^2*(SIN(RADIANS(G260))*SIN(RADIANS(E261))+COS(RADIANS(G260))*COS(RADIANS(E261))*COS(RADIANS(R251))))</f>
        <v>#DIV/0!</v>
      </c>
      <c r="S260" t="e">
        <f>IF(DEGREES(ACOS(SIN(RADIANS(G260))*SIN(RADIANS(E261))+COS(RADIANS(G260))*COS(RADIANS(E261))*COS(RADIANS(S251))))&gt;90,0,$F$4*$F$5/E260^2*(SIN(RADIANS(G260))*SIN(RADIANS(E261))+COS(RADIANS(G260))*COS(RADIANS(E261))*COS(RADIANS(S251))))</f>
        <v>#DIV/0!</v>
      </c>
      <c r="T260" t="e">
        <f>IF(DEGREES(ACOS(SIN(RADIANS(G260))*SIN(RADIANS(E261))+COS(RADIANS(G260))*COS(RADIANS(E261))*COS(RADIANS(T251))))&gt;90,0,$F$4*$F$5/E260^2*(SIN(RADIANS(G260))*SIN(RADIANS(E261))+COS(RADIANS(G260))*COS(RADIANS(E261))*COS(RADIANS(T251))))</f>
        <v>#DIV/0!</v>
      </c>
      <c r="U260" t="e">
        <f>IF(DEGREES(ACOS(SIN(RADIANS(G260))*SIN(RADIANS(E261))+COS(RADIANS(G260))*COS(RADIANS(E261))*COS(RADIANS(U251))))&gt;90,0,$F$4*$F$5/E260^2*(SIN(RADIANS(G260))*SIN(RADIANS(E261))+COS(RADIANS(G260))*COS(RADIANS(E261))*COS(RADIANS(U251))))</f>
        <v>#DIV/0!</v>
      </c>
      <c r="V260" t="e">
        <f>IF(DEGREES(ACOS(SIN(RADIANS(G260))*SIN(RADIANS(E261))+COS(RADIANS(G260))*COS(RADIANS(E261))*COS(RADIANS(V251))))&gt;90,0,$F$4*$F$5/E260^2*(SIN(RADIANS(G260))*SIN(RADIANS(E261))+COS(RADIANS(G260))*COS(RADIANS(E261))*COS(RADIANS(V251))))</f>
        <v>#DIV/0!</v>
      </c>
      <c r="W260" t="e">
        <f>IF(DEGREES(ACOS(SIN(RADIANS(G260))*SIN(RADIANS(E261))+COS(RADIANS(G260))*COS(RADIANS(E261))*COS(RADIANS(W251))))&gt;90,0,$F$4*$F$5/E260^2*(SIN(RADIANS(G260))*SIN(RADIANS(E261))+COS(RADIANS(G260))*COS(RADIANS(E261))*COS(RADIANS(W251))))</f>
        <v>#DIV/0!</v>
      </c>
      <c r="X260" t="e">
        <f>IF(DEGREES(ACOS(SIN(RADIANS(G260))*SIN(RADIANS(E261))+COS(RADIANS(G260))*COS(RADIANS(E261))*COS(RADIANS(X251))))&gt;90,0,$F$4*$F$5/E260^2*(SIN(RADIANS(G260))*SIN(RADIANS(E261))+COS(RADIANS(G260))*COS(RADIANS(E261))*COS(RADIANS(X251))))</f>
        <v>#DIV/0!</v>
      </c>
      <c r="Y260" t="e">
        <f>IF(DEGREES(ACOS(SIN(RADIANS(G260))*SIN(RADIANS(E261))+COS(RADIANS(G260))*COS(RADIANS(E261))*COS(RADIANS(Y251))))&gt;90,0,$F$4*$F$5/E260^2*(SIN(RADIANS(G260))*SIN(RADIANS(E261))+COS(RADIANS(G260))*COS(RADIANS(E261))*COS(RADIANS(Y251))))</f>
        <v>#DIV/0!</v>
      </c>
      <c r="Z260" t="e">
        <f>IF(DEGREES(ACOS(SIN(RADIANS(G260))*SIN(RADIANS(E261))+COS(RADIANS(G260))*COS(RADIANS(E261))*COS(RADIANS(Z251))))&gt;90,0,$F$4*$F$5/E260^2*(SIN(RADIANS(G260))*SIN(RADIANS(E261))+COS(RADIANS(G260))*COS(RADIANS(E261))*COS(RADIANS(Z251))))</f>
        <v>#DIV/0!</v>
      </c>
      <c r="AA260" t="e">
        <f>IF(DEGREES(ACOS(SIN(RADIANS(G260))*SIN(RADIANS(E261))+COS(RADIANS(G260))*COS(RADIANS(E261))*COS(RADIANS(AA251))))&gt;90,0,$F$4*$F$5/E260^2*(SIN(RADIANS(G260))*SIN(RADIANS(E261))+COS(RADIANS(G260))*COS(RADIANS(E261))*COS(RADIANS(AA251))))</f>
        <v>#DIV/0!</v>
      </c>
      <c r="AB260" t="e">
        <f>IF(DEGREES(ACOS(SIN(RADIANS(G260))*SIN(RADIANS(E261))+COS(RADIANS(G260))*COS(RADIANS(E261))*COS(RADIANS(AB251))))&gt;90,0,$F$4*$F$5/E260^2*(SIN(RADIANS(G260))*SIN(RADIANS(E261))+COS(RADIANS(G260))*COS(RADIANS(E261))*COS(RADIANS(AB251))))</f>
        <v>#DIV/0!</v>
      </c>
      <c r="AC260" t="e">
        <f>IF(DEGREES(ACOS(SIN(RADIANS(G260))*SIN(RADIANS(E261))+COS(RADIANS(G260))*COS(RADIANS(E261))*COS(RADIANS(AC251))))&gt;90,0,$F$4*$F$5/E260^2*(SIN(RADIANS(G260))*SIN(RADIANS(E261))+COS(RADIANS(G260))*COS(RADIANS(E261))*COS(RADIANS(AC251))))</f>
        <v>#DIV/0!</v>
      </c>
      <c r="AD260" t="e">
        <f>IF(DEGREES(ACOS(SIN(RADIANS(G260))*SIN(RADIANS(E261))+COS(RADIANS(G260))*COS(RADIANS(E261))*COS(RADIANS(AD251))))&gt;90,0,$F$4*$F$5/E260^2*(SIN(RADIANS(G260))*SIN(RADIANS(E261))+COS(RADIANS(G260))*COS(RADIANS(E261))*COS(RADIANS(AD251))))</f>
        <v>#DIV/0!</v>
      </c>
      <c r="AE260" t="e">
        <f>IF(DEGREES(ACOS(SIN(RADIANS(G260))*SIN(RADIANS(E261))+COS(RADIANS(G260))*COS(RADIANS(E261))*COS(RADIANS(AE251))))&gt;90,0,$F$4*$F$5/E260^2*(SIN(RADIANS(G260))*SIN(RADIANS(E261))+COS(RADIANS(G260))*COS(RADIANS(E261))*COS(RADIANS(AE251))))</f>
        <v>#DIV/0!</v>
      </c>
      <c r="AF260" t="e">
        <f>IF(DEGREES(ACOS(SIN(RADIANS(G260))*SIN(RADIANS(E261))+COS(RADIANS(G260))*COS(RADIANS(E261))*COS(RADIANS(AF251))))&gt;90,0,$F$4*$F$5/E260^2*(SIN(RADIANS(G260))*SIN(RADIANS(E261))+COS(RADIANS(G260))*COS(RADIANS(E261))*COS(RADIANS(AF251))))</f>
        <v>#DIV/0!</v>
      </c>
      <c r="AG260" t="e">
        <f>IF(DEGREES(ACOS(SIN(RADIANS(G260))*SIN(RADIANS(E261))+COS(RADIANS(G260))*COS(RADIANS(E261))*COS(RADIANS(AG251))))&gt;90,0,$F$4*$F$5/E260^2*(SIN(RADIANS(G260))*SIN(RADIANS(E261))+COS(RADIANS(G260))*COS(RADIANS(E261))*COS(RADIANS(AG251))))</f>
        <v>#DIV/0!</v>
      </c>
      <c r="AH260" t="e">
        <f>IF(DEGREES(ACOS(SIN(RADIANS(G260))*SIN(RADIANS(E261))+COS(RADIANS(G260))*COS(RADIANS(E261))*COS(RADIANS(AH251))))&gt;90,0,$F$4*$F$5/E260^2*(SIN(RADIANS(G260))*SIN(RADIANS(E261))+COS(RADIANS(G260))*COS(RADIANS(E261))*COS(RADIANS(AH251))))</f>
        <v>#DIV/0!</v>
      </c>
      <c r="AI260" t="e">
        <f>IF(DEGREES(ACOS(SIN(RADIANS(G260))*SIN(RADIANS(E261))+COS(RADIANS(G260))*COS(RADIANS(E261))*COS(RADIANS(AI251))))&gt;90,0,$F$4*$F$5/E260^2*(SIN(RADIANS(G260))*SIN(RADIANS(E261))+COS(RADIANS(G260))*COS(RADIANS(E261))*COS(RADIANS(AI251))))</f>
        <v>#DIV/0!</v>
      </c>
      <c r="AJ260" t="e">
        <f>IF(DEGREES(ACOS(SIN(RADIANS(G260))*SIN(RADIANS(E261))+COS(RADIANS(G260))*COS(RADIANS(E261))*COS(RADIANS(AJ251))))&gt;90,0,$F$4*$F$5/E260^2*(SIN(RADIANS(G260))*SIN(RADIANS(E261))+COS(RADIANS(G260))*COS(RADIANS(E261))*COS(RADIANS(AJ251))))</f>
        <v>#DIV/0!</v>
      </c>
      <c r="AK260">
        <f>IF(DEGREES(ACOS(SIN(RADIANS(G260))*SIN(RADIANS(E261))+COS(RADIANS(G260))*COS(RADIANS(E261))*COS(RADIANS(AK251))))&gt;90,0,$F$4*$F$5/E260^2*(SIN(RADIANS(G260))*SIN(RADIANS(E261))+COS(RADIANS(G260))*COS(RADIANS(E261))*COS(RADIANS(AK251))))</f>
        <v>0</v>
      </c>
      <c r="AL260">
        <f>IF(DEGREES(ACOS(SIN(RADIANS(G260))*SIN(RADIANS(E261))+COS(RADIANS(G260))*COS(RADIANS(E261))*COS(RADIANS(AL251))))&gt;90,0,$F$4*$F$5/E260^2*(SIN(RADIANS(G260))*SIN(RADIANS(E261))+COS(RADIANS(G260))*COS(RADIANS(E261))*COS(RADIANS(AL251))))</f>
        <v>0</v>
      </c>
      <c r="AM260">
        <f>IF(DEGREES(ACOS(SIN(RADIANS(G260))*SIN(RADIANS(E261))+COS(RADIANS(G260))*COS(RADIANS(E261))*COS(RADIANS(AM251))))&gt;90,0,$F$4*$F$5/E260^2*(SIN(RADIANS(G260))*SIN(RADIANS(E261))+COS(RADIANS(G260))*COS(RADIANS(E261))*COS(RADIANS(AM251))))</f>
        <v>0</v>
      </c>
      <c r="AN260">
        <f>IF(DEGREES(ACOS(SIN(RADIANS(G260))*SIN(RADIANS(E261))+COS(RADIANS(G260))*COS(RADIANS(E261))*COS(RADIANS(AN251))))&gt;90,0,$F$4*$F$5/E260^2*(SIN(RADIANS(G260))*SIN(RADIANS(E261))+COS(RADIANS(G260))*COS(RADIANS(E261))*COS(RADIANS(AN251))))</f>
        <v>0</v>
      </c>
      <c r="AO260">
        <f>IF(DEGREES(ACOS(SIN(RADIANS(G260))*SIN(RADIANS(E261))+COS(RADIANS(G260))*COS(RADIANS(E261))*COS(RADIANS(AO251))))&gt;90,0,$F$4*$F$5/E260^2*(SIN(RADIANS(G260))*SIN(RADIANS(E261))+COS(RADIANS(G260))*COS(RADIANS(E261))*COS(RADIANS(AO251))))</f>
        <v>0</v>
      </c>
      <c r="AP260">
        <f>IF(DEGREES(ACOS(SIN(RADIANS(G260))*SIN(RADIANS(E261))+COS(RADIANS(G260))*COS(RADIANS(E261))*COS(RADIANS(AP251))))&gt;90,0,$F$4*$F$5/E260^2*(SIN(RADIANS(G260))*SIN(RADIANS(E261))+COS(RADIANS(G260))*COS(RADIANS(E261))*COS(RADIANS(AP251))))</f>
        <v>0</v>
      </c>
      <c r="AQ260">
        <f>IF(DEGREES(ACOS(SIN(RADIANS(G260))*SIN(RADIANS(E261))+COS(RADIANS(G260))*COS(RADIANS(E261))*COS(RADIANS(AQ251))))&gt;90,0,$F$4*$F$5/E260^2*(SIN(RADIANS(G260))*SIN(RADIANS(E261))+COS(RADIANS(G260))*COS(RADIANS(E261))*COS(RADIANS(AQ251))))</f>
        <v>0</v>
      </c>
      <c r="AR260">
        <f>IF(DEGREES(ACOS(SIN(RADIANS(G260))*SIN(RADIANS(E261))+COS(RADIANS(G260))*COS(RADIANS(E261))*COS(RADIANS(AR251))))&gt;90,0,$F$4*$F$5/E260^2*(SIN(RADIANS(G260))*SIN(RADIANS(E261))+COS(RADIANS(G260))*COS(RADIANS(E261))*COS(RADIANS(AR251))))</f>
        <v>0</v>
      </c>
    </row>
    <row r="261" spans="2:44" x14ac:dyDescent="0.5">
      <c r="B261" s="40" t="s">
        <v>735</v>
      </c>
      <c r="E261">
        <f>IF($F$8&gt;90,180-$F$8,$F$8)*SIN(RADIANS(E255))</f>
        <v>0</v>
      </c>
      <c r="G261">
        <v>10</v>
      </c>
      <c r="I261">
        <f>IF(DEGREES(ACOS(SIN(RADIANS(G261))*SIN(RADIANS(E261))+COS(RADIANS(G261))*COS(RADIANS(E261))*COS(RADIANS(I251))))&gt;90,0,$F$4*$F$5/E260^2*(SIN(RADIANS(G261))*SIN(RADIANS(E261))+COS(RADIANS(G261))*COS(RADIANS(E261))*COS(RADIANS(I251))))</f>
        <v>0</v>
      </c>
      <c r="J261">
        <f>IF(DEGREES(ACOS(SIN(RADIANS(G261))*SIN(RADIANS(E261))+COS(RADIANS(G261))*COS(RADIANS(E261))*COS(RADIANS(J251))))&gt;90,0,$F$4*$F$5/E260^2*(SIN(RADIANS(G261))*SIN(RADIANS(E261))+COS(RADIANS(G261))*COS(RADIANS(E261))*COS(RADIANS(J251))))</f>
        <v>0</v>
      </c>
      <c r="K261">
        <f>IF(DEGREES(ACOS(SIN(RADIANS(G261))*SIN(RADIANS(E261))+COS(RADIANS(G261))*COS(RADIANS(E261))*COS(RADIANS(K251))))&gt;90,0,$F$4*$F$5/E260^2*(SIN(RADIANS(G261))*SIN(RADIANS(E261))+COS(RADIANS(G261))*COS(RADIANS(E261))*COS(RADIANS(K251))))</f>
        <v>0</v>
      </c>
      <c r="L261">
        <f>IF(DEGREES(ACOS(SIN(RADIANS(G261))*SIN(RADIANS(E261))+COS(RADIANS(G261))*COS(RADIANS(E261))*COS(RADIANS(L251))))&gt;90,0,$F$4*$F$5/E260^2*(SIN(RADIANS(G261))*SIN(RADIANS(E261))+COS(RADIANS(G261))*COS(RADIANS(E261))*COS(RADIANS(L251))))</f>
        <v>0</v>
      </c>
      <c r="M261">
        <f>IF(DEGREES(ACOS(SIN(RADIANS(G261))*SIN(RADIANS(E261))+COS(RADIANS(G261))*COS(RADIANS(E261))*COS(RADIANS(M251))))&gt;90,0,$F$4*$F$5/E260^2*(SIN(RADIANS(G261))*SIN(RADIANS(E261))+COS(RADIANS(G261))*COS(RADIANS(E261))*COS(RADIANS(M251))))</f>
        <v>0</v>
      </c>
      <c r="N261">
        <f>IF(DEGREES(ACOS(SIN(RADIANS(G261))*SIN(RADIANS(E261))+COS(RADIANS(G261))*COS(RADIANS(E261))*COS(RADIANS(N251))))&gt;90,0,$F$4*$F$5/E260^2*(SIN(RADIANS(G261))*SIN(RADIANS(E261))+COS(RADIANS(G261))*COS(RADIANS(E261))*COS(RADIANS(N251))))</f>
        <v>0</v>
      </c>
      <c r="O261">
        <f>IF(DEGREES(ACOS(SIN(RADIANS(G261))*SIN(RADIANS(E261))+COS(RADIANS(G261))*COS(RADIANS(E261))*COS(RADIANS(O251))))&gt;90,0,$F$4*$F$5/E260^2*(SIN(RADIANS(G261))*SIN(RADIANS(E261))+COS(RADIANS(G261))*COS(RADIANS(E261))*COS(RADIANS(O251))))</f>
        <v>0</v>
      </c>
      <c r="P261">
        <f>IF(DEGREES(ACOS(SIN(RADIANS(G261))*SIN(RADIANS(E261))+COS(RADIANS(G261))*COS(RADIANS(E261))*COS(RADIANS(P251))))&gt;90,0,$F$4*$F$5/E260^2*(SIN(RADIANS(G261))*SIN(RADIANS(E261))+COS(RADIANS(G261))*COS(RADIANS(E261))*COS(RADIANS(P251))))</f>
        <v>0</v>
      </c>
      <c r="Q261">
        <f>IF(DEGREES(ACOS(SIN(RADIANS(G261))*SIN(RADIANS(E261))+COS(RADIANS(G261))*COS(RADIANS(E261))*COS(RADIANS(Q251))))&gt;90,0,$F$4*$F$5/E260^2*(SIN(RADIANS(G261))*SIN(RADIANS(E261))+COS(RADIANS(G261))*COS(RADIANS(E261))*COS(RADIANS(Q251))))</f>
        <v>0</v>
      </c>
      <c r="R261" t="e">
        <f>IF(DEGREES(ACOS(SIN(RADIANS(G261))*SIN(RADIANS(E261))+COS(RADIANS(G261))*COS(RADIANS(E261))*COS(RADIANS(R251))))&gt;90,0,$F$4*$F$5/E260^2*(SIN(RADIANS(G261))*SIN(RADIANS(E261))+COS(RADIANS(G261))*COS(RADIANS(E261))*COS(RADIANS(R251))))</f>
        <v>#DIV/0!</v>
      </c>
      <c r="S261" t="e">
        <f>IF(DEGREES(ACOS(SIN(RADIANS(G261))*SIN(RADIANS(E261))+COS(RADIANS(G261))*COS(RADIANS(E261))*COS(RADIANS(S251))))&gt;90,0,$F$4*$F$5/E260^2*(SIN(RADIANS(G261))*SIN(RADIANS(E261))+COS(RADIANS(G261))*COS(RADIANS(E261))*COS(RADIANS(S251))))</f>
        <v>#DIV/0!</v>
      </c>
      <c r="T261" t="e">
        <f>IF(DEGREES(ACOS(SIN(RADIANS(G261))*SIN(RADIANS(E261))+COS(RADIANS(G261))*COS(RADIANS(E261))*COS(RADIANS(T251))))&gt;90,0,$F$4*$F$5/E260^2*(SIN(RADIANS(G261))*SIN(RADIANS(E261))+COS(RADIANS(G261))*COS(RADIANS(E261))*COS(RADIANS(T251))))</f>
        <v>#DIV/0!</v>
      </c>
      <c r="U261" t="e">
        <f>IF(DEGREES(ACOS(SIN(RADIANS(G261))*SIN(RADIANS(E261))+COS(RADIANS(G261))*COS(RADIANS(E261))*COS(RADIANS(U251))))&gt;90,0,$F$4*$F$5/E260^2*(SIN(RADIANS(G261))*SIN(RADIANS(E261))+COS(RADIANS(G261))*COS(RADIANS(E261))*COS(RADIANS(U251))))</f>
        <v>#DIV/0!</v>
      </c>
      <c r="V261" t="e">
        <f>IF(DEGREES(ACOS(SIN(RADIANS(G261))*SIN(RADIANS(E261))+COS(RADIANS(G261))*COS(RADIANS(E261))*COS(RADIANS(V251))))&gt;90,0,$F$4*$F$5/E260^2*(SIN(RADIANS(G261))*SIN(RADIANS(E261))+COS(RADIANS(G261))*COS(RADIANS(E261))*COS(RADIANS(V251))))</f>
        <v>#DIV/0!</v>
      </c>
      <c r="W261" t="e">
        <f>IF(DEGREES(ACOS(SIN(RADIANS(G261))*SIN(RADIANS(E261))+COS(RADIANS(G261))*COS(RADIANS(E261))*COS(RADIANS(W251))))&gt;90,0,$F$4*$F$5/E260^2*(SIN(RADIANS(G261))*SIN(RADIANS(E261))+COS(RADIANS(G261))*COS(RADIANS(E261))*COS(RADIANS(W251))))</f>
        <v>#DIV/0!</v>
      </c>
      <c r="X261" t="e">
        <f>IF(DEGREES(ACOS(SIN(RADIANS(G261))*SIN(RADIANS(E261))+COS(RADIANS(G261))*COS(RADIANS(E261))*COS(RADIANS(X251))))&gt;90,0,$F$4*$F$5/E260^2*(SIN(RADIANS(G261))*SIN(RADIANS(E261))+COS(RADIANS(G261))*COS(RADIANS(E261))*COS(RADIANS(X251))))</f>
        <v>#DIV/0!</v>
      </c>
      <c r="Y261" t="e">
        <f>IF(DEGREES(ACOS(SIN(RADIANS(G261))*SIN(RADIANS(E261))+COS(RADIANS(G261))*COS(RADIANS(E261))*COS(RADIANS(Y251))))&gt;90,0,$F$4*$F$5/E260^2*(SIN(RADIANS(G261))*SIN(RADIANS(E261))+COS(RADIANS(G261))*COS(RADIANS(E261))*COS(RADIANS(Y251))))</f>
        <v>#DIV/0!</v>
      </c>
      <c r="Z261" t="e">
        <f>IF(DEGREES(ACOS(SIN(RADIANS(G261))*SIN(RADIANS(E261))+COS(RADIANS(G261))*COS(RADIANS(E261))*COS(RADIANS(Z251))))&gt;90,0,$F$4*$F$5/E260^2*(SIN(RADIANS(G261))*SIN(RADIANS(E261))+COS(RADIANS(G261))*COS(RADIANS(E261))*COS(RADIANS(Z251))))</f>
        <v>#DIV/0!</v>
      </c>
      <c r="AA261" t="e">
        <f>IF(DEGREES(ACOS(SIN(RADIANS(G261))*SIN(RADIANS(E261))+COS(RADIANS(G261))*COS(RADIANS(E261))*COS(RADIANS(AA251))))&gt;90,0,$F$4*$F$5/E260^2*(SIN(RADIANS(G261))*SIN(RADIANS(E261))+COS(RADIANS(G261))*COS(RADIANS(E261))*COS(RADIANS(AA251))))</f>
        <v>#DIV/0!</v>
      </c>
      <c r="AB261" t="e">
        <f>IF(DEGREES(ACOS(SIN(RADIANS(G261))*SIN(RADIANS(E261))+COS(RADIANS(G261))*COS(RADIANS(E261))*COS(RADIANS(AB251))))&gt;90,0,$F$4*$F$5/E260^2*(SIN(RADIANS(G261))*SIN(RADIANS(E261))+COS(RADIANS(G261))*COS(RADIANS(E261))*COS(RADIANS(AB251))))</f>
        <v>#DIV/0!</v>
      </c>
      <c r="AC261" t="e">
        <f>IF(DEGREES(ACOS(SIN(RADIANS(G261))*SIN(RADIANS(E261))+COS(RADIANS(G261))*COS(RADIANS(E261))*COS(RADIANS(AC251))))&gt;90,0,$F$4*$F$5/E260^2*(SIN(RADIANS(G261))*SIN(RADIANS(E261))+COS(RADIANS(G261))*COS(RADIANS(E261))*COS(RADIANS(AC251))))</f>
        <v>#DIV/0!</v>
      </c>
      <c r="AD261" t="e">
        <f>IF(DEGREES(ACOS(SIN(RADIANS(G261))*SIN(RADIANS(E261))+COS(RADIANS(G261))*COS(RADIANS(E261))*COS(RADIANS(AD251))))&gt;90,0,$F$4*$F$5/E260^2*(SIN(RADIANS(G261))*SIN(RADIANS(E261))+COS(RADIANS(G261))*COS(RADIANS(E261))*COS(RADIANS(AD251))))</f>
        <v>#DIV/0!</v>
      </c>
      <c r="AE261" t="e">
        <f>IF(DEGREES(ACOS(SIN(RADIANS(G261))*SIN(RADIANS(E261))+COS(RADIANS(G261))*COS(RADIANS(E261))*COS(RADIANS(AE251))))&gt;90,0,$F$4*$F$5/E260^2*(SIN(RADIANS(G261))*SIN(RADIANS(E261))+COS(RADIANS(G261))*COS(RADIANS(E261))*COS(RADIANS(AE251))))</f>
        <v>#DIV/0!</v>
      </c>
      <c r="AF261" t="e">
        <f>IF(DEGREES(ACOS(SIN(RADIANS(G261))*SIN(RADIANS(E261))+COS(RADIANS(G261))*COS(RADIANS(E261))*COS(RADIANS(AF251))))&gt;90,0,$F$4*$F$5/E260^2*(SIN(RADIANS(G261))*SIN(RADIANS(E261))+COS(RADIANS(G261))*COS(RADIANS(E261))*COS(RADIANS(AF251))))</f>
        <v>#DIV/0!</v>
      </c>
      <c r="AG261" t="e">
        <f>IF(DEGREES(ACOS(SIN(RADIANS(G261))*SIN(RADIANS(E261))+COS(RADIANS(G261))*COS(RADIANS(E261))*COS(RADIANS(AG251))))&gt;90,0,$F$4*$F$5/E260^2*(SIN(RADIANS(G261))*SIN(RADIANS(E261))+COS(RADIANS(G261))*COS(RADIANS(E261))*COS(RADIANS(AG251))))</f>
        <v>#DIV/0!</v>
      </c>
      <c r="AH261" t="e">
        <f>IF(DEGREES(ACOS(SIN(RADIANS(G261))*SIN(RADIANS(E261))+COS(RADIANS(G261))*COS(RADIANS(E261))*COS(RADIANS(AH251))))&gt;90,0,$F$4*$F$5/E260^2*(SIN(RADIANS(G261))*SIN(RADIANS(E261))+COS(RADIANS(G261))*COS(RADIANS(E261))*COS(RADIANS(AH251))))</f>
        <v>#DIV/0!</v>
      </c>
      <c r="AI261" t="e">
        <f>IF(DEGREES(ACOS(SIN(RADIANS(G261))*SIN(RADIANS(E261))+COS(RADIANS(G261))*COS(RADIANS(E261))*COS(RADIANS(AI251))))&gt;90,0,$F$4*$F$5/E260^2*(SIN(RADIANS(G261))*SIN(RADIANS(E261))+COS(RADIANS(G261))*COS(RADIANS(E261))*COS(RADIANS(AI251))))</f>
        <v>#DIV/0!</v>
      </c>
      <c r="AJ261" t="e">
        <f>IF(DEGREES(ACOS(SIN(RADIANS(G261))*SIN(RADIANS(E261))+COS(RADIANS(G261))*COS(RADIANS(E261))*COS(RADIANS(AJ251))))&gt;90,0,$F$4*$F$5/E260^2*(SIN(RADIANS(G261))*SIN(RADIANS(E261))+COS(RADIANS(G261))*COS(RADIANS(E261))*COS(RADIANS(AJ251))))</f>
        <v>#DIV/0!</v>
      </c>
      <c r="AK261">
        <f>IF(DEGREES(ACOS(SIN(RADIANS(G261))*SIN(RADIANS(E261))+COS(RADIANS(G261))*COS(RADIANS(E261))*COS(RADIANS(AK251))))&gt;90,0,$F$4*$F$5/E260^2*(SIN(RADIANS(G261))*SIN(RADIANS(E261))+COS(RADIANS(G261))*COS(RADIANS(E261))*COS(RADIANS(AK251))))</f>
        <v>0</v>
      </c>
      <c r="AL261">
        <f>IF(DEGREES(ACOS(SIN(RADIANS(G261))*SIN(RADIANS(E261))+COS(RADIANS(G261))*COS(RADIANS(E261))*COS(RADIANS(AL251))))&gt;90,0,$F$4*$F$5/E260^2*(SIN(RADIANS(G261))*SIN(RADIANS(E261))+COS(RADIANS(G261))*COS(RADIANS(E261))*COS(RADIANS(AL251))))</f>
        <v>0</v>
      </c>
      <c r="AM261">
        <f>IF(DEGREES(ACOS(SIN(RADIANS(G261))*SIN(RADIANS(E261))+COS(RADIANS(G261))*COS(RADIANS(E261))*COS(RADIANS(AM251))))&gt;90,0,$F$4*$F$5/E260^2*(SIN(RADIANS(G261))*SIN(RADIANS(E261))+COS(RADIANS(G261))*COS(RADIANS(E261))*COS(RADIANS(AM251))))</f>
        <v>0</v>
      </c>
      <c r="AN261">
        <f>IF(DEGREES(ACOS(SIN(RADIANS(G261))*SIN(RADIANS(E261))+COS(RADIANS(G261))*COS(RADIANS(E261))*COS(RADIANS(AN251))))&gt;90,0,$F$4*$F$5/E260^2*(SIN(RADIANS(G261))*SIN(RADIANS(E261))+COS(RADIANS(G261))*COS(RADIANS(E261))*COS(RADIANS(AN251))))</f>
        <v>0</v>
      </c>
      <c r="AO261">
        <f>IF(DEGREES(ACOS(SIN(RADIANS(G261))*SIN(RADIANS(E261))+COS(RADIANS(G261))*COS(RADIANS(E261))*COS(RADIANS(AO251))))&gt;90,0,$F$4*$F$5/E260^2*(SIN(RADIANS(G261))*SIN(RADIANS(E261))+COS(RADIANS(G261))*COS(RADIANS(E261))*COS(RADIANS(AO251))))</f>
        <v>0</v>
      </c>
      <c r="AP261">
        <f>IF(DEGREES(ACOS(SIN(RADIANS(G261))*SIN(RADIANS(E261))+COS(RADIANS(G261))*COS(RADIANS(E261))*COS(RADIANS(AP251))))&gt;90,0,$F$4*$F$5/E260^2*(SIN(RADIANS(G261))*SIN(RADIANS(E261))+COS(RADIANS(G261))*COS(RADIANS(E261))*COS(RADIANS(AP251))))</f>
        <v>0</v>
      </c>
      <c r="AQ261">
        <f>IF(DEGREES(ACOS(SIN(RADIANS(G261))*SIN(RADIANS(E261))+COS(RADIANS(G261))*COS(RADIANS(E261))*COS(RADIANS(AQ251))))&gt;90,0,$F$4*$F$5/E260^2*(SIN(RADIANS(G261))*SIN(RADIANS(E261))+COS(RADIANS(G261))*COS(RADIANS(E261))*COS(RADIANS(AQ251))))</f>
        <v>0</v>
      </c>
      <c r="AR261">
        <f>IF(DEGREES(ACOS(SIN(RADIANS(G261))*SIN(RADIANS(E261))+COS(RADIANS(G261))*COS(RADIANS(E261))*COS(RADIANS(AR251))))&gt;90,0,$F$4*$F$5/E260^2*(SIN(RADIANS(G261))*SIN(RADIANS(E261))+COS(RADIANS(G261))*COS(RADIANS(E261))*COS(RADIANS(AR251))))</f>
        <v>0</v>
      </c>
    </row>
    <row r="262" spans="2:44" x14ac:dyDescent="0.5">
      <c r="B262" s="40" t="s">
        <v>786</v>
      </c>
      <c r="E262">
        <f>IF($F$10=0,IF(E253&lt;360,E253,E253-360),($F$10+1)*E253)</f>
        <v>90</v>
      </c>
      <c r="G262">
        <v>0</v>
      </c>
      <c r="I262">
        <f>IF(DEGREES(ACOS(SIN(RADIANS(G262))*SIN(RADIANS(E261))+COS(RADIANS(G262))*COS(RADIANS(E261))*COS(RADIANS(I251))))&gt;90,0,$F$4*$F$5/E260^2*(SIN(RADIANS(G262))*SIN(RADIANS(E261))+COS(RADIANS(G262))*COS(RADIANS(E261))*COS(RADIANS(I251))))</f>
        <v>0</v>
      </c>
      <c r="J262">
        <f>IF(DEGREES(ACOS(SIN(RADIANS(G262))*SIN(RADIANS(E261))+COS(RADIANS(G262))*COS(RADIANS(E261))*COS(RADIANS(J251))))&gt;90,0,$F$4*$F$5/E260^2*(SIN(RADIANS(G262))*SIN(RADIANS(E261))+COS(RADIANS(G262))*COS(RADIANS(E261))*COS(RADIANS(J251))))</f>
        <v>0</v>
      </c>
      <c r="K262">
        <f>IF(DEGREES(ACOS(SIN(RADIANS(G262))*SIN(RADIANS(E261))+COS(RADIANS(G262))*COS(RADIANS(E261))*COS(RADIANS(K251))))&gt;90,0,$F$4*$F$5/E260^2*(SIN(RADIANS(G262))*SIN(RADIANS(E261))+COS(RADIANS(G262))*COS(RADIANS(E261))*COS(RADIANS(K251))))</f>
        <v>0</v>
      </c>
      <c r="L262">
        <f>IF(DEGREES(ACOS(SIN(RADIANS(G262))*SIN(RADIANS(E261))+COS(RADIANS(G262))*COS(RADIANS(E261))*COS(RADIANS(L251))))&gt;90,0,$F$4*$F$5/E260^2*(SIN(RADIANS(G262))*SIN(RADIANS(E261))+COS(RADIANS(G262))*COS(RADIANS(E261))*COS(RADIANS(L251))))</f>
        <v>0</v>
      </c>
      <c r="M262">
        <f>IF(DEGREES(ACOS(SIN(RADIANS(G262))*SIN(RADIANS(E261))+COS(RADIANS(G262))*COS(RADIANS(E261))*COS(RADIANS(M251))))&gt;90,0,$F$4*$F$5/E260^2*(SIN(RADIANS(G262))*SIN(RADIANS(E261))+COS(RADIANS(G262))*COS(RADIANS(E261))*COS(RADIANS(M251))))</f>
        <v>0</v>
      </c>
      <c r="N262">
        <f>IF(DEGREES(ACOS(SIN(RADIANS(G262))*SIN(RADIANS(E261))+COS(RADIANS(G262))*COS(RADIANS(E261))*COS(RADIANS(N251))))&gt;90,0,$F$4*$F$5/E260^2*(SIN(RADIANS(G262))*SIN(RADIANS(E261))+COS(RADIANS(G262))*COS(RADIANS(E261))*COS(RADIANS(N251))))</f>
        <v>0</v>
      </c>
      <c r="O262">
        <f>IF(DEGREES(ACOS(SIN(RADIANS(G262))*SIN(RADIANS(E261))+COS(RADIANS(G262))*COS(RADIANS(E261))*COS(RADIANS(O251))))&gt;90,0,$F$4*$F$5/E260^2*(SIN(RADIANS(G262))*SIN(RADIANS(E261))+COS(RADIANS(G262))*COS(RADIANS(E261))*COS(RADIANS(O251))))</f>
        <v>0</v>
      </c>
      <c r="P262">
        <f>IF(DEGREES(ACOS(SIN(RADIANS(G262))*SIN(RADIANS(E261))+COS(RADIANS(G262))*COS(RADIANS(E261))*COS(RADIANS(P251))))&gt;90,0,$F$4*$F$5/E260^2*(SIN(RADIANS(G262))*SIN(RADIANS(E261))+COS(RADIANS(G262))*COS(RADIANS(E261))*COS(RADIANS(P251))))</f>
        <v>0</v>
      </c>
      <c r="Q262">
        <f>IF(DEGREES(ACOS(SIN(RADIANS(G262))*SIN(RADIANS(E261))+COS(RADIANS(G262))*COS(RADIANS(E261))*COS(RADIANS(Q251))))&gt;90,0,$F$4*$F$5/E260^2*(SIN(RADIANS(G262))*SIN(RADIANS(E261))+COS(RADIANS(G262))*COS(RADIANS(E261))*COS(RADIANS(Q251))))</f>
        <v>0</v>
      </c>
      <c r="R262" t="e">
        <f>IF(DEGREES(ACOS(SIN(RADIANS(G262))*SIN(RADIANS(E261))+COS(RADIANS(G262))*COS(RADIANS(E261))*COS(RADIANS(R251))))&gt;90,0,$F$4*$F$5/E260^2*(SIN(RADIANS(G262))*SIN(RADIANS(E261))+COS(RADIANS(G262))*COS(RADIANS(E261))*COS(RADIANS(R251))))</f>
        <v>#DIV/0!</v>
      </c>
      <c r="S262" t="e">
        <f>IF(DEGREES(ACOS(SIN(RADIANS(G262))*SIN(RADIANS(E261))+COS(RADIANS(G262))*COS(RADIANS(E261))*COS(RADIANS(S251))))&gt;90,0,$F$4*$F$5/E260^2*(SIN(RADIANS(G262))*SIN(RADIANS(E261))+COS(RADIANS(G262))*COS(RADIANS(E261))*COS(RADIANS(S251))))</f>
        <v>#DIV/0!</v>
      </c>
      <c r="T262" t="e">
        <f>IF(DEGREES(ACOS(SIN(RADIANS(G262))*SIN(RADIANS(E261))+COS(RADIANS(G262))*COS(RADIANS(E261))*COS(RADIANS(T251))))&gt;90,0,$F$4*$F$5/E260^2*(SIN(RADIANS(G262))*SIN(RADIANS(E261))+COS(RADIANS(G262))*COS(RADIANS(E261))*COS(RADIANS(T251))))</f>
        <v>#DIV/0!</v>
      </c>
      <c r="U262" t="e">
        <f>IF(DEGREES(ACOS(SIN(RADIANS(G262))*SIN(RADIANS(E261))+COS(RADIANS(G262))*COS(RADIANS(E261))*COS(RADIANS(U251))))&gt;90,0,$F$4*$F$5/E260^2*(SIN(RADIANS(G262))*SIN(RADIANS(E261))+COS(RADIANS(G262))*COS(RADIANS(E261))*COS(RADIANS(U251))))</f>
        <v>#DIV/0!</v>
      </c>
      <c r="V262" t="e">
        <f>IF(DEGREES(ACOS(SIN(RADIANS(G262))*SIN(RADIANS(E261))+COS(RADIANS(G262))*COS(RADIANS(E261))*COS(RADIANS(V251))))&gt;90,0,$F$4*$F$5/E260^2*(SIN(RADIANS(G262))*SIN(RADIANS(E261))+COS(RADIANS(G262))*COS(RADIANS(E261))*COS(RADIANS(V251))))</f>
        <v>#DIV/0!</v>
      </c>
      <c r="W262" t="e">
        <f>IF(DEGREES(ACOS(SIN(RADIANS(G262))*SIN(RADIANS(E261))+COS(RADIANS(G262))*COS(RADIANS(E261))*COS(RADIANS(W251))))&gt;90,0,$F$4*$F$5/E260^2*(SIN(RADIANS(G262))*SIN(RADIANS(E261))+COS(RADIANS(G262))*COS(RADIANS(E261))*COS(RADIANS(W251))))</f>
        <v>#DIV/0!</v>
      </c>
      <c r="X262" t="e">
        <f>IF(DEGREES(ACOS(SIN(RADIANS(G262))*SIN(RADIANS(E261))+COS(RADIANS(G262))*COS(RADIANS(E261))*COS(RADIANS(X251))))&gt;90,0,$F$4*$F$5/E260^2*(SIN(RADIANS(G262))*SIN(RADIANS(E261))+COS(RADIANS(G262))*COS(RADIANS(E261))*COS(RADIANS(X251))))</f>
        <v>#DIV/0!</v>
      </c>
      <c r="Y262" t="e">
        <f>IF(DEGREES(ACOS(SIN(RADIANS(G262))*SIN(RADIANS(E261))+COS(RADIANS(G262))*COS(RADIANS(E261))*COS(RADIANS(Y251))))&gt;90,0,$F$4*$F$5/E260^2*(SIN(RADIANS(G262))*SIN(RADIANS(E261))+COS(RADIANS(G262))*COS(RADIANS(E261))*COS(RADIANS(Y251))))</f>
        <v>#DIV/0!</v>
      </c>
      <c r="Z262" t="e">
        <f>IF(DEGREES(ACOS(SIN(RADIANS(G262))*SIN(RADIANS(E261))+COS(RADIANS(G262))*COS(RADIANS(E261))*COS(RADIANS(Z251))))&gt;90,0,$F$4*$F$5/E260^2*(SIN(RADIANS(G262))*SIN(RADIANS(E261))+COS(RADIANS(G262))*COS(RADIANS(E261))*COS(RADIANS(Z251))))</f>
        <v>#DIV/0!</v>
      </c>
      <c r="AA262" t="e">
        <f>IF(DEGREES(ACOS(SIN(RADIANS(G262))*SIN(RADIANS(E261))+COS(RADIANS(G262))*COS(RADIANS(E261))*COS(RADIANS(AA251))))&gt;90,0,$F$4*$F$5/E260^2*(SIN(RADIANS(G262))*SIN(RADIANS(E261))+COS(RADIANS(G262))*COS(RADIANS(E261))*COS(RADIANS(AA251))))</f>
        <v>#DIV/0!</v>
      </c>
      <c r="AB262" t="e">
        <f>IF(DEGREES(ACOS(SIN(RADIANS(G262))*SIN(RADIANS(E261))+COS(RADIANS(G262))*COS(RADIANS(E261))*COS(RADIANS(AB251))))&gt;90,0,$F$4*$F$5/E260^2*(SIN(RADIANS(G262))*SIN(RADIANS(E261))+COS(RADIANS(G262))*COS(RADIANS(E261))*COS(RADIANS(AB251))))</f>
        <v>#DIV/0!</v>
      </c>
      <c r="AC262" t="e">
        <f>IF(DEGREES(ACOS(SIN(RADIANS(G262))*SIN(RADIANS(E261))+COS(RADIANS(G262))*COS(RADIANS(E261))*COS(RADIANS(AC251))))&gt;90,0,$F$4*$F$5/E260^2*(SIN(RADIANS(G262))*SIN(RADIANS(E261))+COS(RADIANS(G262))*COS(RADIANS(E261))*COS(RADIANS(AC251))))</f>
        <v>#DIV/0!</v>
      </c>
      <c r="AD262" t="e">
        <f>IF(DEGREES(ACOS(SIN(RADIANS(G262))*SIN(RADIANS(E261))+COS(RADIANS(G262))*COS(RADIANS(E261))*COS(RADIANS(AD251))))&gt;90,0,$F$4*$F$5/E260^2*(SIN(RADIANS(G262))*SIN(RADIANS(E261))+COS(RADIANS(G262))*COS(RADIANS(E261))*COS(RADIANS(AD251))))</f>
        <v>#DIV/0!</v>
      </c>
      <c r="AE262" t="e">
        <f>IF(DEGREES(ACOS(SIN(RADIANS(G262))*SIN(RADIANS(E261))+COS(RADIANS(G262))*COS(RADIANS(E261))*COS(RADIANS(AE251))))&gt;90,0,$F$4*$F$5/E260^2*(SIN(RADIANS(G262))*SIN(RADIANS(E261))+COS(RADIANS(G262))*COS(RADIANS(E261))*COS(RADIANS(AE251))))</f>
        <v>#DIV/0!</v>
      </c>
      <c r="AF262" t="e">
        <f>IF(DEGREES(ACOS(SIN(RADIANS(G262))*SIN(RADIANS(E261))+COS(RADIANS(G262))*COS(RADIANS(E261))*COS(RADIANS(AF251))))&gt;90,0,$F$4*$F$5/E260^2*(SIN(RADIANS(G262))*SIN(RADIANS(E261))+COS(RADIANS(G262))*COS(RADIANS(E261))*COS(RADIANS(AF251))))</f>
        <v>#DIV/0!</v>
      </c>
      <c r="AG262" t="e">
        <f>IF(DEGREES(ACOS(SIN(RADIANS(G262))*SIN(RADIANS(E261))+COS(RADIANS(G262))*COS(RADIANS(E261))*COS(RADIANS(AG251))))&gt;90,0,$F$4*$F$5/E260^2*(SIN(RADIANS(G262))*SIN(RADIANS(E261))+COS(RADIANS(G262))*COS(RADIANS(E261))*COS(RADIANS(AG251))))</f>
        <v>#DIV/0!</v>
      </c>
      <c r="AH262" t="e">
        <f>IF(DEGREES(ACOS(SIN(RADIANS(G262))*SIN(RADIANS(E261))+COS(RADIANS(G262))*COS(RADIANS(E261))*COS(RADIANS(AH251))))&gt;90,0,$F$4*$F$5/E260^2*(SIN(RADIANS(G262))*SIN(RADIANS(E261))+COS(RADIANS(G262))*COS(RADIANS(E261))*COS(RADIANS(AH251))))</f>
        <v>#DIV/0!</v>
      </c>
      <c r="AI262" t="e">
        <f>IF(DEGREES(ACOS(SIN(RADIANS(G262))*SIN(RADIANS(E261))+COS(RADIANS(G262))*COS(RADIANS(E261))*COS(RADIANS(AI251))))&gt;90,0,$F$4*$F$5/E260^2*(SIN(RADIANS(G262))*SIN(RADIANS(E261))+COS(RADIANS(G262))*COS(RADIANS(E261))*COS(RADIANS(AI251))))</f>
        <v>#DIV/0!</v>
      </c>
      <c r="AJ262" t="e">
        <f>IF(DEGREES(ACOS(SIN(RADIANS(G262))*SIN(RADIANS(E261))+COS(RADIANS(G262))*COS(RADIANS(E261))*COS(RADIANS(AJ251))))&gt;90,0,$F$4*$F$5/E260^2*(SIN(RADIANS(G262))*SIN(RADIANS(E261))+COS(RADIANS(G262))*COS(RADIANS(E261))*COS(RADIANS(AJ251))))</f>
        <v>#DIV/0!</v>
      </c>
      <c r="AK262">
        <f>IF(DEGREES(ACOS(SIN(RADIANS(G262))*SIN(RADIANS(E261))+COS(RADIANS(G262))*COS(RADIANS(E261))*COS(RADIANS(AK251))))&gt;90,0,$F$4*$F$5/E260^2*(SIN(RADIANS(G262))*SIN(RADIANS(E261))+COS(RADIANS(G262))*COS(RADIANS(E261))*COS(RADIANS(AK251))))</f>
        <v>0</v>
      </c>
      <c r="AL262">
        <f>IF(DEGREES(ACOS(SIN(RADIANS(G262))*SIN(RADIANS(E261))+COS(RADIANS(G262))*COS(RADIANS(E261))*COS(RADIANS(AL251))))&gt;90,0,$F$4*$F$5/E260^2*(SIN(RADIANS(G262))*SIN(RADIANS(E261))+COS(RADIANS(G262))*COS(RADIANS(E261))*COS(RADIANS(AL251))))</f>
        <v>0</v>
      </c>
      <c r="AM262">
        <f>IF(DEGREES(ACOS(SIN(RADIANS(G262))*SIN(RADIANS(E261))+COS(RADIANS(G262))*COS(RADIANS(E261))*COS(RADIANS(AM251))))&gt;90,0,$F$4*$F$5/E260^2*(SIN(RADIANS(G262))*SIN(RADIANS(E261))+COS(RADIANS(G262))*COS(RADIANS(E261))*COS(RADIANS(AM251))))</f>
        <v>0</v>
      </c>
      <c r="AN262">
        <f>IF(DEGREES(ACOS(SIN(RADIANS(G262))*SIN(RADIANS(E261))+COS(RADIANS(G262))*COS(RADIANS(E261))*COS(RADIANS(AN251))))&gt;90,0,$F$4*$F$5/E260^2*(SIN(RADIANS(G262))*SIN(RADIANS(E261))+COS(RADIANS(G262))*COS(RADIANS(E261))*COS(RADIANS(AN251))))</f>
        <v>0</v>
      </c>
      <c r="AO262">
        <f>IF(DEGREES(ACOS(SIN(RADIANS(G262))*SIN(RADIANS(E261))+COS(RADIANS(G262))*COS(RADIANS(E261))*COS(RADIANS(AO251))))&gt;90,0,$F$4*$F$5/E260^2*(SIN(RADIANS(G262))*SIN(RADIANS(E261))+COS(RADIANS(G262))*COS(RADIANS(E261))*COS(RADIANS(AO251))))</f>
        <v>0</v>
      </c>
      <c r="AP262">
        <f>IF(DEGREES(ACOS(SIN(RADIANS(G262))*SIN(RADIANS(E261))+COS(RADIANS(G262))*COS(RADIANS(E261))*COS(RADIANS(AP251))))&gt;90,0,$F$4*$F$5/E260^2*(SIN(RADIANS(G262))*SIN(RADIANS(E261))+COS(RADIANS(G262))*COS(RADIANS(E261))*COS(RADIANS(AP251))))</f>
        <v>0</v>
      </c>
      <c r="AQ262">
        <f>IF(DEGREES(ACOS(SIN(RADIANS(G262))*SIN(RADIANS(E261))+COS(RADIANS(G262))*COS(RADIANS(E261))*COS(RADIANS(AQ251))))&gt;90,0,$F$4*$F$5/E260^2*(SIN(RADIANS(G262))*SIN(RADIANS(E261))+COS(RADIANS(G262))*COS(RADIANS(E261))*COS(RADIANS(AQ251))))</f>
        <v>0</v>
      </c>
      <c r="AR262">
        <f>IF(DEGREES(ACOS(SIN(RADIANS(G262))*SIN(RADIANS(E261))+COS(RADIANS(G262))*COS(RADIANS(E261))*COS(RADIANS(AR251))))&gt;90,0,$F$4*$F$5/E260^2*(SIN(RADIANS(G262))*SIN(RADIANS(E261))+COS(RADIANS(G262))*COS(RADIANS(E261))*COS(RADIANS(AR251))))</f>
        <v>0</v>
      </c>
    </row>
    <row r="263" spans="2:44" x14ac:dyDescent="0.5">
      <c r="B263" s="40" t="s">
        <v>787</v>
      </c>
      <c r="E263">
        <f>E262-E254-360*ROUNDDOWN((E262-E254)/360,0)</f>
        <v>0</v>
      </c>
      <c r="G263">
        <v>-10</v>
      </c>
      <c r="I263">
        <f>IF(DEGREES(ACOS(SIN(RADIANS(G263))*SIN(RADIANS(E261))+COS(RADIANS(G263))*COS(RADIANS(E261))*COS(RADIANS(I251))))&gt;90,0,$F$4*$F$5/E260^2*(SIN(RADIANS(G263))*SIN(RADIANS(E261))+COS(RADIANS(G263))*COS(RADIANS(E261))*COS(RADIANS(I251))))</f>
        <v>0</v>
      </c>
      <c r="J263">
        <f>IF(DEGREES(ACOS(SIN(RADIANS(G263))*SIN(RADIANS(E261))+COS(RADIANS(G263))*COS(RADIANS(E261))*COS(RADIANS(J251))))&gt;90,0,$F$4*$F$5/E260^2*(SIN(RADIANS(G263))*SIN(RADIANS(E261))+COS(RADIANS(G263))*COS(RADIANS(E261))*COS(RADIANS(J251))))</f>
        <v>0</v>
      </c>
      <c r="K263">
        <f>IF(DEGREES(ACOS(SIN(RADIANS(G263))*SIN(RADIANS(E261))+COS(RADIANS(G263))*COS(RADIANS(E261))*COS(RADIANS(K251))))&gt;90,0,$F$4*$F$5/E260^2*(SIN(RADIANS(G263))*SIN(RADIANS(E261))+COS(RADIANS(G263))*COS(RADIANS(E261))*COS(RADIANS(K251))))</f>
        <v>0</v>
      </c>
      <c r="L263">
        <f>IF(DEGREES(ACOS(SIN(RADIANS(G263))*SIN(RADIANS(E261))+COS(RADIANS(G263))*COS(RADIANS(E261))*COS(RADIANS(L251))))&gt;90,0,$F$4*$F$5/E260^2*(SIN(RADIANS(G263))*SIN(RADIANS(E261))+COS(RADIANS(G263))*COS(RADIANS(E261))*COS(RADIANS(L251))))</f>
        <v>0</v>
      </c>
      <c r="M263">
        <f>IF(DEGREES(ACOS(SIN(RADIANS(G263))*SIN(RADIANS(E261))+COS(RADIANS(G263))*COS(RADIANS(E261))*COS(RADIANS(M251))))&gt;90,0,$F$4*$F$5/E260^2*(SIN(RADIANS(G263))*SIN(RADIANS(E261))+COS(RADIANS(G263))*COS(RADIANS(E261))*COS(RADIANS(M251))))</f>
        <v>0</v>
      </c>
      <c r="N263">
        <f>IF(DEGREES(ACOS(SIN(RADIANS(G263))*SIN(RADIANS(E261))+COS(RADIANS(G263))*COS(RADIANS(E261))*COS(RADIANS(N251))))&gt;90,0,$F$4*$F$5/E260^2*(SIN(RADIANS(G263))*SIN(RADIANS(E261))+COS(RADIANS(G263))*COS(RADIANS(E261))*COS(RADIANS(N251))))</f>
        <v>0</v>
      </c>
      <c r="O263">
        <f>IF(DEGREES(ACOS(SIN(RADIANS(G263))*SIN(RADIANS(E261))+COS(RADIANS(G263))*COS(RADIANS(E261))*COS(RADIANS(O251))))&gt;90,0,$F$4*$F$5/E260^2*(SIN(RADIANS(G263))*SIN(RADIANS(E261))+COS(RADIANS(G263))*COS(RADIANS(E261))*COS(RADIANS(O251))))</f>
        <v>0</v>
      </c>
      <c r="P263">
        <f>IF(DEGREES(ACOS(SIN(RADIANS(G263))*SIN(RADIANS(E261))+COS(RADIANS(G263))*COS(RADIANS(E261))*COS(RADIANS(P251))))&gt;90,0,$F$4*$F$5/E260^2*(SIN(RADIANS(G263))*SIN(RADIANS(E261))+COS(RADIANS(G263))*COS(RADIANS(E261))*COS(RADIANS(P251))))</f>
        <v>0</v>
      </c>
      <c r="Q263">
        <f>IF(DEGREES(ACOS(SIN(RADIANS(G263))*SIN(RADIANS(E261))+COS(RADIANS(G263))*COS(RADIANS(E261))*COS(RADIANS(Q251))))&gt;90,0,$F$4*$F$5/E260^2*(SIN(RADIANS(G263))*SIN(RADIANS(E261))+COS(RADIANS(G263))*COS(RADIANS(E261))*COS(RADIANS(Q251))))</f>
        <v>0</v>
      </c>
      <c r="R263" t="e">
        <f>IF(DEGREES(ACOS(SIN(RADIANS(G263))*SIN(RADIANS(E261))+COS(RADIANS(G263))*COS(RADIANS(E261))*COS(RADIANS(R251))))&gt;90,0,$F$4*$F$5/E260^2*(SIN(RADIANS(G263))*SIN(RADIANS(E261))+COS(RADIANS(G263))*COS(RADIANS(E261))*COS(RADIANS(R251))))</f>
        <v>#DIV/0!</v>
      </c>
      <c r="S263" t="e">
        <f>IF(DEGREES(ACOS(SIN(RADIANS(G263))*SIN(RADIANS(E261))+COS(RADIANS(G263))*COS(RADIANS(E261))*COS(RADIANS(S251))))&gt;90,0,$F$4*$F$5/E260^2*(SIN(RADIANS(G263))*SIN(RADIANS(E261))+COS(RADIANS(G263))*COS(RADIANS(E261))*COS(RADIANS(S251))))</f>
        <v>#DIV/0!</v>
      </c>
      <c r="T263" t="e">
        <f>IF(DEGREES(ACOS(SIN(RADIANS(G263))*SIN(RADIANS(E261))+COS(RADIANS(G263))*COS(RADIANS(E261))*COS(RADIANS(T251))))&gt;90,0,$F$4*$F$5/E260^2*(SIN(RADIANS(G263))*SIN(RADIANS(E261))+COS(RADIANS(G263))*COS(RADIANS(E261))*COS(RADIANS(T251))))</f>
        <v>#DIV/0!</v>
      </c>
      <c r="U263" t="e">
        <f>IF(DEGREES(ACOS(SIN(RADIANS(G263))*SIN(RADIANS(E261))+COS(RADIANS(G263))*COS(RADIANS(E261))*COS(RADIANS(U251))))&gt;90,0,$F$4*$F$5/E260^2*(SIN(RADIANS(G263))*SIN(RADIANS(E261))+COS(RADIANS(G263))*COS(RADIANS(E261))*COS(RADIANS(U251))))</f>
        <v>#DIV/0!</v>
      </c>
      <c r="V263" t="e">
        <f>IF(DEGREES(ACOS(SIN(RADIANS(G263))*SIN(RADIANS(E261))+COS(RADIANS(G263))*COS(RADIANS(E261))*COS(RADIANS(V251))))&gt;90,0,$F$4*$F$5/E260^2*(SIN(RADIANS(G263))*SIN(RADIANS(E261))+COS(RADIANS(G263))*COS(RADIANS(E261))*COS(RADIANS(V251))))</f>
        <v>#DIV/0!</v>
      </c>
      <c r="W263" t="e">
        <f>IF(DEGREES(ACOS(SIN(RADIANS(G263))*SIN(RADIANS(E261))+COS(RADIANS(G263))*COS(RADIANS(E261))*COS(RADIANS(W251))))&gt;90,0,$F$4*$F$5/E260^2*(SIN(RADIANS(G263))*SIN(RADIANS(E261))+COS(RADIANS(G263))*COS(RADIANS(E261))*COS(RADIANS(W251))))</f>
        <v>#DIV/0!</v>
      </c>
      <c r="X263" t="e">
        <f>IF(DEGREES(ACOS(SIN(RADIANS(G263))*SIN(RADIANS(E261))+COS(RADIANS(G263))*COS(RADIANS(E261))*COS(RADIANS(X251))))&gt;90,0,$F$4*$F$5/E260^2*(SIN(RADIANS(G263))*SIN(RADIANS(E261))+COS(RADIANS(G263))*COS(RADIANS(E261))*COS(RADIANS(X251))))</f>
        <v>#DIV/0!</v>
      </c>
      <c r="Y263" t="e">
        <f>IF(DEGREES(ACOS(SIN(RADIANS(G263))*SIN(RADIANS(E261))+COS(RADIANS(G263))*COS(RADIANS(E261))*COS(RADIANS(Y251))))&gt;90,0,$F$4*$F$5/E260^2*(SIN(RADIANS(G263))*SIN(RADIANS(E261))+COS(RADIANS(G263))*COS(RADIANS(E261))*COS(RADIANS(Y251))))</f>
        <v>#DIV/0!</v>
      </c>
      <c r="Z263" t="e">
        <f>IF(DEGREES(ACOS(SIN(RADIANS(G263))*SIN(RADIANS(E261))+COS(RADIANS(G263))*COS(RADIANS(E261))*COS(RADIANS(Z251))))&gt;90,0,$F$4*$F$5/E260^2*(SIN(RADIANS(G263))*SIN(RADIANS(E261))+COS(RADIANS(G263))*COS(RADIANS(E261))*COS(RADIANS(Z251))))</f>
        <v>#DIV/0!</v>
      </c>
      <c r="AA263" t="e">
        <f>IF(DEGREES(ACOS(SIN(RADIANS(G263))*SIN(RADIANS(E261))+COS(RADIANS(G263))*COS(RADIANS(E261))*COS(RADIANS(AA251))))&gt;90,0,$F$4*$F$5/E260^2*(SIN(RADIANS(G263))*SIN(RADIANS(E261))+COS(RADIANS(G263))*COS(RADIANS(E261))*COS(RADIANS(AA251))))</f>
        <v>#DIV/0!</v>
      </c>
      <c r="AB263" t="e">
        <f>IF(DEGREES(ACOS(SIN(RADIANS(G263))*SIN(RADIANS(E261))+COS(RADIANS(G263))*COS(RADIANS(E261))*COS(RADIANS(AB251))))&gt;90,0,$F$4*$F$5/E260^2*(SIN(RADIANS(G263))*SIN(RADIANS(E261))+COS(RADIANS(G263))*COS(RADIANS(E261))*COS(RADIANS(AB251))))</f>
        <v>#DIV/0!</v>
      </c>
      <c r="AC263" t="e">
        <f>IF(DEGREES(ACOS(SIN(RADIANS(G263))*SIN(RADIANS(E261))+COS(RADIANS(G263))*COS(RADIANS(E261))*COS(RADIANS(AC251))))&gt;90,0,$F$4*$F$5/E260^2*(SIN(RADIANS(G263))*SIN(RADIANS(E261))+COS(RADIANS(G263))*COS(RADIANS(E261))*COS(RADIANS(AC251))))</f>
        <v>#DIV/0!</v>
      </c>
      <c r="AD263" t="e">
        <f>IF(DEGREES(ACOS(SIN(RADIANS(G263))*SIN(RADIANS(E261))+COS(RADIANS(G263))*COS(RADIANS(E261))*COS(RADIANS(AD251))))&gt;90,0,$F$4*$F$5/E260^2*(SIN(RADIANS(G263))*SIN(RADIANS(E261))+COS(RADIANS(G263))*COS(RADIANS(E261))*COS(RADIANS(AD251))))</f>
        <v>#DIV/0!</v>
      </c>
      <c r="AE263" t="e">
        <f>IF(DEGREES(ACOS(SIN(RADIANS(G263))*SIN(RADIANS(E261))+COS(RADIANS(G263))*COS(RADIANS(E261))*COS(RADIANS(AE251))))&gt;90,0,$F$4*$F$5/E260^2*(SIN(RADIANS(G263))*SIN(RADIANS(E261))+COS(RADIANS(G263))*COS(RADIANS(E261))*COS(RADIANS(AE251))))</f>
        <v>#DIV/0!</v>
      </c>
      <c r="AF263" t="e">
        <f>IF(DEGREES(ACOS(SIN(RADIANS(G263))*SIN(RADIANS(E261))+COS(RADIANS(G263))*COS(RADIANS(E261))*COS(RADIANS(AF251))))&gt;90,0,$F$4*$F$5/E260^2*(SIN(RADIANS(G263))*SIN(RADIANS(E261))+COS(RADIANS(G263))*COS(RADIANS(E261))*COS(RADIANS(AF251))))</f>
        <v>#DIV/0!</v>
      </c>
      <c r="AG263" t="e">
        <f>IF(DEGREES(ACOS(SIN(RADIANS(G263))*SIN(RADIANS(E261))+COS(RADIANS(G263))*COS(RADIANS(E261))*COS(RADIANS(AG251))))&gt;90,0,$F$4*$F$5/E260^2*(SIN(RADIANS(G263))*SIN(RADIANS(E261))+COS(RADIANS(G263))*COS(RADIANS(E261))*COS(RADIANS(AG251))))</f>
        <v>#DIV/0!</v>
      </c>
      <c r="AH263" t="e">
        <f>IF(DEGREES(ACOS(SIN(RADIANS(G263))*SIN(RADIANS(E261))+COS(RADIANS(G263))*COS(RADIANS(E261))*COS(RADIANS(AH251))))&gt;90,0,$F$4*$F$5/E260^2*(SIN(RADIANS(G263))*SIN(RADIANS(E261))+COS(RADIANS(G263))*COS(RADIANS(E261))*COS(RADIANS(AH251))))</f>
        <v>#DIV/0!</v>
      </c>
      <c r="AI263" t="e">
        <f>IF(DEGREES(ACOS(SIN(RADIANS(G263))*SIN(RADIANS(E261))+COS(RADIANS(G263))*COS(RADIANS(E261))*COS(RADIANS(AI251))))&gt;90,0,$F$4*$F$5/E260^2*(SIN(RADIANS(G263))*SIN(RADIANS(E261))+COS(RADIANS(G263))*COS(RADIANS(E261))*COS(RADIANS(AI251))))</f>
        <v>#DIV/0!</v>
      </c>
      <c r="AJ263" t="e">
        <f>IF(DEGREES(ACOS(SIN(RADIANS(G263))*SIN(RADIANS(E261))+COS(RADIANS(G263))*COS(RADIANS(E261))*COS(RADIANS(AJ251))))&gt;90,0,$F$4*$F$5/E260^2*(SIN(RADIANS(G263))*SIN(RADIANS(E261))+COS(RADIANS(G263))*COS(RADIANS(E261))*COS(RADIANS(AJ251))))</f>
        <v>#DIV/0!</v>
      </c>
      <c r="AK263">
        <f>IF(DEGREES(ACOS(SIN(RADIANS(G263))*SIN(RADIANS(E261))+COS(RADIANS(G263))*COS(RADIANS(E261))*COS(RADIANS(AK251))))&gt;90,0,$F$4*$F$5/E260^2*(SIN(RADIANS(G263))*SIN(RADIANS(E261))+COS(RADIANS(G263))*COS(RADIANS(E261))*COS(RADIANS(AK251))))</f>
        <v>0</v>
      </c>
      <c r="AL263">
        <f>IF(DEGREES(ACOS(SIN(RADIANS(G263))*SIN(RADIANS(E261))+COS(RADIANS(G263))*COS(RADIANS(E261))*COS(RADIANS(AL251))))&gt;90,0,$F$4*$F$5/E260^2*(SIN(RADIANS(G263))*SIN(RADIANS(E261))+COS(RADIANS(G263))*COS(RADIANS(E261))*COS(RADIANS(AL251))))</f>
        <v>0</v>
      </c>
      <c r="AM263">
        <f>IF(DEGREES(ACOS(SIN(RADIANS(G263))*SIN(RADIANS(E261))+COS(RADIANS(G263))*COS(RADIANS(E261))*COS(RADIANS(AM251))))&gt;90,0,$F$4*$F$5/E260^2*(SIN(RADIANS(G263))*SIN(RADIANS(E261))+COS(RADIANS(G263))*COS(RADIANS(E261))*COS(RADIANS(AM251))))</f>
        <v>0</v>
      </c>
      <c r="AN263">
        <f>IF(DEGREES(ACOS(SIN(RADIANS(G263))*SIN(RADIANS(E261))+COS(RADIANS(G263))*COS(RADIANS(E261))*COS(RADIANS(AN251))))&gt;90,0,$F$4*$F$5/E260^2*(SIN(RADIANS(G263))*SIN(RADIANS(E261))+COS(RADIANS(G263))*COS(RADIANS(E261))*COS(RADIANS(AN251))))</f>
        <v>0</v>
      </c>
      <c r="AO263">
        <f>IF(DEGREES(ACOS(SIN(RADIANS(G263))*SIN(RADIANS(E261))+COS(RADIANS(G263))*COS(RADIANS(E261))*COS(RADIANS(AO251))))&gt;90,0,$F$4*$F$5/E260^2*(SIN(RADIANS(G263))*SIN(RADIANS(E261))+COS(RADIANS(G263))*COS(RADIANS(E261))*COS(RADIANS(AO251))))</f>
        <v>0</v>
      </c>
      <c r="AP263">
        <f>IF(DEGREES(ACOS(SIN(RADIANS(G263))*SIN(RADIANS(E261))+COS(RADIANS(G263))*COS(RADIANS(E261))*COS(RADIANS(AP251))))&gt;90,0,$F$4*$F$5/E260^2*(SIN(RADIANS(G263))*SIN(RADIANS(E261))+COS(RADIANS(G263))*COS(RADIANS(E261))*COS(RADIANS(AP251))))</f>
        <v>0</v>
      </c>
      <c r="AQ263">
        <f>IF(DEGREES(ACOS(SIN(RADIANS(G263))*SIN(RADIANS(E261))+COS(RADIANS(G263))*COS(RADIANS(E261))*COS(RADIANS(AQ251))))&gt;90,0,$F$4*$F$5/E260^2*(SIN(RADIANS(G263))*SIN(RADIANS(E261))+COS(RADIANS(G263))*COS(RADIANS(E261))*COS(RADIANS(AQ251))))</f>
        <v>0</v>
      </c>
      <c r="AR263">
        <f>IF(DEGREES(ACOS(SIN(RADIANS(G263))*SIN(RADIANS(E261))+COS(RADIANS(G263))*COS(RADIANS(E261))*COS(RADIANS(AR251))))&gt;90,0,$F$4*$F$5/E260^2*(SIN(RADIANS(G263))*SIN(RADIANS(E261))+COS(RADIANS(G263))*COS(RADIANS(E261))*COS(RADIANS(AR251))))</f>
        <v>0</v>
      </c>
    </row>
    <row r="264" spans="2:44" x14ac:dyDescent="0.5">
      <c r="G264">
        <v>-20</v>
      </c>
      <c r="I264">
        <f>IF(DEGREES(ACOS(SIN(RADIANS(G264))*SIN(RADIANS(E261))+COS(RADIANS(G264))*COS(RADIANS(E261))*COS(RADIANS(I251))))&gt;90,0,$F$4*$F$5/E260^2*(SIN(RADIANS(G264))*SIN(RADIANS(E261))+COS(RADIANS(G264))*COS(RADIANS(E261))*COS(RADIANS(I251))))</f>
        <v>0</v>
      </c>
      <c r="J264">
        <f>IF(DEGREES(ACOS(SIN(RADIANS(G264))*SIN(RADIANS(E261))+COS(RADIANS(G264))*COS(RADIANS(E261))*COS(RADIANS(J251))))&gt;90,0,$F$4*$F$5/E260^2*(SIN(RADIANS(G264))*SIN(RADIANS(E261))+COS(RADIANS(G264))*COS(RADIANS(E261))*COS(RADIANS(J251))))</f>
        <v>0</v>
      </c>
      <c r="K264">
        <f>IF(DEGREES(ACOS(SIN(RADIANS(G264))*SIN(RADIANS(E261))+COS(RADIANS(G264))*COS(RADIANS(E261))*COS(RADIANS(K251))))&gt;90,0,$F$4*$F$5/E260^2*(SIN(RADIANS(G264))*SIN(RADIANS(E261))+COS(RADIANS(G264))*COS(RADIANS(E261))*COS(RADIANS(K251))))</f>
        <v>0</v>
      </c>
      <c r="L264">
        <f>IF(DEGREES(ACOS(SIN(RADIANS(G264))*SIN(RADIANS(E261))+COS(RADIANS(G264))*COS(RADIANS(E261))*COS(RADIANS(L251))))&gt;90,0,$F$4*$F$5/E260^2*(SIN(RADIANS(G264))*SIN(RADIANS(E261))+COS(RADIANS(G264))*COS(RADIANS(E261))*COS(RADIANS(L251))))</f>
        <v>0</v>
      </c>
      <c r="M264">
        <f>IF(DEGREES(ACOS(SIN(RADIANS(G264))*SIN(RADIANS(E261))+COS(RADIANS(G264))*COS(RADIANS(E261))*COS(RADIANS(M251))))&gt;90,0,$F$4*$F$5/E260^2*(SIN(RADIANS(G264))*SIN(RADIANS(E261))+COS(RADIANS(G264))*COS(RADIANS(E261))*COS(RADIANS(M251))))</f>
        <v>0</v>
      </c>
      <c r="N264">
        <f>IF(DEGREES(ACOS(SIN(RADIANS(G264))*SIN(RADIANS(E261))+COS(RADIANS(G264))*COS(RADIANS(E261))*COS(RADIANS(N251))))&gt;90,0,$F$4*$F$5/E260^2*(SIN(RADIANS(G264))*SIN(RADIANS(E261))+COS(RADIANS(G264))*COS(RADIANS(E261))*COS(RADIANS(N251))))</f>
        <v>0</v>
      </c>
      <c r="O264">
        <f>IF(DEGREES(ACOS(SIN(RADIANS(G264))*SIN(RADIANS(E261))+COS(RADIANS(G264))*COS(RADIANS(E261))*COS(RADIANS(O251))))&gt;90,0,$F$4*$F$5/E260^2*(SIN(RADIANS(G264))*SIN(RADIANS(E261))+COS(RADIANS(G264))*COS(RADIANS(E261))*COS(RADIANS(O251))))</f>
        <v>0</v>
      </c>
      <c r="P264">
        <f>IF(DEGREES(ACOS(SIN(RADIANS(G264))*SIN(RADIANS(E261))+COS(RADIANS(G264))*COS(RADIANS(E261))*COS(RADIANS(P251))))&gt;90,0,$F$4*$F$5/E260^2*(SIN(RADIANS(G264))*SIN(RADIANS(E261))+COS(RADIANS(G264))*COS(RADIANS(E261))*COS(RADIANS(P251))))</f>
        <v>0</v>
      </c>
      <c r="Q264">
        <f>IF(DEGREES(ACOS(SIN(RADIANS(G264))*SIN(RADIANS(E261))+COS(RADIANS(G264))*COS(RADIANS(E261))*COS(RADIANS(Q251))))&gt;90,0,$F$4*$F$5/E260^2*(SIN(RADIANS(G264))*SIN(RADIANS(E261))+COS(RADIANS(G264))*COS(RADIANS(E261))*COS(RADIANS(Q251))))</f>
        <v>0</v>
      </c>
      <c r="R264" t="e">
        <f>IF(DEGREES(ACOS(SIN(RADIANS(G264))*SIN(RADIANS(E261))+COS(RADIANS(G264))*COS(RADIANS(E261))*COS(RADIANS(R251))))&gt;90,0,$F$4*$F$5/E260^2*(SIN(RADIANS(G264))*SIN(RADIANS(E261))+COS(RADIANS(G264))*COS(RADIANS(E261))*COS(RADIANS(R251))))</f>
        <v>#DIV/0!</v>
      </c>
      <c r="S264" t="e">
        <f>IF(DEGREES(ACOS(SIN(RADIANS(G264))*SIN(RADIANS(E261))+COS(RADIANS(G264))*COS(RADIANS(E261))*COS(RADIANS(S251))))&gt;90,0,$F$4*$F$5/E260^2*(SIN(RADIANS(G264))*SIN(RADIANS(E261))+COS(RADIANS(G264))*COS(RADIANS(E261))*COS(RADIANS(S251))))</f>
        <v>#DIV/0!</v>
      </c>
      <c r="T264" t="e">
        <f>IF(DEGREES(ACOS(SIN(RADIANS(G264))*SIN(RADIANS(E261))+COS(RADIANS(G264))*COS(RADIANS(E261))*COS(RADIANS(T251))))&gt;90,0,$F$4*$F$5/E260^2*(SIN(RADIANS(G264))*SIN(RADIANS(E261))+COS(RADIANS(G264))*COS(RADIANS(E261))*COS(RADIANS(T251))))</f>
        <v>#DIV/0!</v>
      </c>
      <c r="U264" t="e">
        <f>IF(DEGREES(ACOS(SIN(RADIANS(G264))*SIN(RADIANS(E261))+COS(RADIANS(G264))*COS(RADIANS(E261))*COS(RADIANS(U251))))&gt;90,0,$F$4*$F$5/E260^2*(SIN(RADIANS(G264))*SIN(RADIANS(E261))+COS(RADIANS(G264))*COS(RADIANS(E261))*COS(RADIANS(U251))))</f>
        <v>#DIV/0!</v>
      </c>
      <c r="V264" t="e">
        <f>IF(DEGREES(ACOS(SIN(RADIANS(G264))*SIN(RADIANS(E261))+COS(RADIANS(G264))*COS(RADIANS(E261))*COS(RADIANS(V251))))&gt;90,0,$F$4*$F$5/E260^2*(SIN(RADIANS(G264))*SIN(RADIANS(E261))+COS(RADIANS(G264))*COS(RADIANS(E261))*COS(RADIANS(V251))))</f>
        <v>#DIV/0!</v>
      </c>
      <c r="W264" t="e">
        <f>IF(DEGREES(ACOS(SIN(RADIANS(G264))*SIN(RADIANS(E261))+COS(RADIANS(G264))*COS(RADIANS(E261))*COS(RADIANS(W251))))&gt;90,0,$F$4*$F$5/E260^2*(SIN(RADIANS(G264))*SIN(RADIANS(E261))+COS(RADIANS(G264))*COS(RADIANS(E261))*COS(RADIANS(W251))))</f>
        <v>#DIV/0!</v>
      </c>
      <c r="X264" t="e">
        <f>IF(DEGREES(ACOS(SIN(RADIANS(G264))*SIN(RADIANS(E261))+COS(RADIANS(G264))*COS(RADIANS(E261))*COS(RADIANS(X251))))&gt;90,0,$F$4*$F$5/E260^2*(SIN(RADIANS(G264))*SIN(RADIANS(E261))+COS(RADIANS(G264))*COS(RADIANS(E261))*COS(RADIANS(X251))))</f>
        <v>#DIV/0!</v>
      </c>
      <c r="Y264" t="e">
        <f>IF(DEGREES(ACOS(SIN(RADIANS(G264))*SIN(RADIANS(E261))+COS(RADIANS(G264))*COS(RADIANS(E261))*COS(RADIANS(Y251))))&gt;90,0,$F$4*$F$5/E260^2*(SIN(RADIANS(G264))*SIN(RADIANS(E261))+COS(RADIANS(G264))*COS(RADIANS(E261))*COS(RADIANS(Y251))))</f>
        <v>#DIV/0!</v>
      </c>
      <c r="Z264" t="e">
        <f>IF(DEGREES(ACOS(SIN(RADIANS(G264))*SIN(RADIANS(E261))+COS(RADIANS(G264))*COS(RADIANS(E261))*COS(RADIANS(Z251))))&gt;90,0,$F$4*$F$5/E260^2*(SIN(RADIANS(G264))*SIN(RADIANS(E261))+COS(RADIANS(G264))*COS(RADIANS(E261))*COS(RADIANS(Z251))))</f>
        <v>#DIV/0!</v>
      </c>
      <c r="AA264" t="e">
        <f>IF(DEGREES(ACOS(SIN(RADIANS(G264))*SIN(RADIANS(E261))+COS(RADIANS(G264))*COS(RADIANS(E261))*COS(RADIANS(AA251))))&gt;90,0,$F$4*$F$5/E260^2*(SIN(RADIANS(G264))*SIN(RADIANS(E261))+COS(RADIANS(G264))*COS(RADIANS(E261))*COS(RADIANS(AA251))))</f>
        <v>#DIV/0!</v>
      </c>
      <c r="AB264" t="e">
        <f>IF(DEGREES(ACOS(SIN(RADIANS(G264))*SIN(RADIANS(E261))+COS(RADIANS(G264))*COS(RADIANS(E261))*COS(RADIANS(AB251))))&gt;90,0,$F$4*$F$5/E260^2*(SIN(RADIANS(G264))*SIN(RADIANS(E261))+COS(RADIANS(G264))*COS(RADIANS(E261))*COS(RADIANS(AB251))))</f>
        <v>#DIV/0!</v>
      </c>
      <c r="AC264" t="e">
        <f>IF(DEGREES(ACOS(SIN(RADIANS(G264))*SIN(RADIANS(E261))+COS(RADIANS(G264))*COS(RADIANS(E261))*COS(RADIANS(AC251))))&gt;90,0,$F$4*$F$5/E260^2*(SIN(RADIANS(G264))*SIN(RADIANS(E261))+COS(RADIANS(G264))*COS(RADIANS(E261))*COS(RADIANS(AC251))))</f>
        <v>#DIV/0!</v>
      </c>
      <c r="AD264" t="e">
        <f>IF(DEGREES(ACOS(SIN(RADIANS(G264))*SIN(RADIANS(E261))+COS(RADIANS(G264))*COS(RADIANS(E261))*COS(RADIANS(AD251))))&gt;90,0,$F$4*$F$5/E260^2*(SIN(RADIANS(G264))*SIN(RADIANS(E261))+COS(RADIANS(G264))*COS(RADIANS(E261))*COS(RADIANS(AD251))))</f>
        <v>#DIV/0!</v>
      </c>
      <c r="AE264" t="e">
        <f>IF(DEGREES(ACOS(SIN(RADIANS(G264))*SIN(RADIANS(E261))+COS(RADIANS(G264))*COS(RADIANS(E261))*COS(RADIANS(AE251))))&gt;90,0,$F$4*$F$5/E260^2*(SIN(RADIANS(G264))*SIN(RADIANS(E261))+COS(RADIANS(G264))*COS(RADIANS(E261))*COS(RADIANS(AE251))))</f>
        <v>#DIV/0!</v>
      </c>
      <c r="AF264" t="e">
        <f>IF(DEGREES(ACOS(SIN(RADIANS(G264))*SIN(RADIANS(E261))+COS(RADIANS(G264))*COS(RADIANS(E261))*COS(RADIANS(AF251))))&gt;90,0,$F$4*$F$5/E260^2*(SIN(RADIANS(G264))*SIN(RADIANS(E261))+COS(RADIANS(G264))*COS(RADIANS(E261))*COS(RADIANS(AF251))))</f>
        <v>#DIV/0!</v>
      </c>
      <c r="AG264" t="e">
        <f>IF(DEGREES(ACOS(SIN(RADIANS(G264))*SIN(RADIANS(E261))+COS(RADIANS(G264))*COS(RADIANS(E261))*COS(RADIANS(AG251))))&gt;90,0,$F$4*$F$5/E260^2*(SIN(RADIANS(G264))*SIN(RADIANS(E261))+COS(RADIANS(G264))*COS(RADIANS(E261))*COS(RADIANS(AG251))))</f>
        <v>#DIV/0!</v>
      </c>
      <c r="AH264" t="e">
        <f>IF(DEGREES(ACOS(SIN(RADIANS(G264))*SIN(RADIANS(E261))+COS(RADIANS(G264))*COS(RADIANS(E261))*COS(RADIANS(AH251))))&gt;90,0,$F$4*$F$5/E260^2*(SIN(RADIANS(G264))*SIN(RADIANS(E261))+COS(RADIANS(G264))*COS(RADIANS(E261))*COS(RADIANS(AH251))))</f>
        <v>#DIV/0!</v>
      </c>
      <c r="AI264" t="e">
        <f>IF(DEGREES(ACOS(SIN(RADIANS(G264))*SIN(RADIANS(E261))+COS(RADIANS(G264))*COS(RADIANS(E261))*COS(RADIANS(AI251))))&gt;90,0,$F$4*$F$5/E260^2*(SIN(RADIANS(G264))*SIN(RADIANS(E261))+COS(RADIANS(G264))*COS(RADIANS(E261))*COS(RADIANS(AI251))))</f>
        <v>#DIV/0!</v>
      </c>
      <c r="AJ264" t="e">
        <f>IF(DEGREES(ACOS(SIN(RADIANS(G264))*SIN(RADIANS(E261))+COS(RADIANS(G264))*COS(RADIANS(E261))*COS(RADIANS(AJ251))))&gt;90,0,$F$4*$F$5/E260^2*(SIN(RADIANS(G264))*SIN(RADIANS(E261))+COS(RADIANS(G264))*COS(RADIANS(E261))*COS(RADIANS(AJ251))))</f>
        <v>#DIV/0!</v>
      </c>
      <c r="AK264">
        <f>IF(DEGREES(ACOS(SIN(RADIANS(G264))*SIN(RADIANS(E261))+COS(RADIANS(G264))*COS(RADIANS(E261))*COS(RADIANS(AK251))))&gt;90,0,$F$4*$F$5/E260^2*(SIN(RADIANS(G264))*SIN(RADIANS(E261))+COS(RADIANS(G264))*COS(RADIANS(E261))*COS(RADIANS(AK251))))</f>
        <v>0</v>
      </c>
      <c r="AL264">
        <f>IF(DEGREES(ACOS(SIN(RADIANS(G264))*SIN(RADIANS(E261))+COS(RADIANS(G264))*COS(RADIANS(E261))*COS(RADIANS(AL251))))&gt;90,0,$F$4*$F$5/E260^2*(SIN(RADIANS(G264))*SIN(RADIANS(E261))+COS(RADIANS(G264))*COS(RADIANS(E261))*COS(RADIANS(AL251))))</f>
        <v>0</v>
      </c>
      <c r="AM264">
        <f>IF(DEGREES(ACOS(SIN(RADIANS(G264))*SIN(RADIANS(E261))+COS(RADIANS(G264))*COS(RADIANS(E261))*COS(RADIANS(AM251))))&gt;90,0,$F$4*$F$5/E260^2*(SIN(RADIANS(G264))*SIN(RADIANS(E261))+COS(RADIANS(G264))*COS(RADIANS(E261))*COS(RADIANS(AM251))))</f>
        <v>0</v>
      </c>
      <c r="AN264">
        <f>IF(DEGREES(ACOS(SIN(RADIANS(G264))*SIN(RADIANS(E261))+COS(RADIANS(G264))*COS(RADIANS(E261))*COS(RADIANS(AN251))))&gt;90,0,$F$4*$F$5/E260^2*(SIN(RADIANS(G264))*SIN(RADIANS(E261))+COS(RADIANS(G264))*COS(RADIANS(E261))*COS(RADIANS(AN251))))</f>
        <v>0</v>
      </c>
      <c r="AO264">
        <f>IF(DEGREES(ACOS(SIN(RADIANS(G264))*SIN(RADIANS(E261))+COS(RADIANS(G264))*COS(RADIANS(E261))*COS(RADIANS(AO251))))&gt;90,0,$F$4*$F$5/E260^2*(SIN(RADIANS(G264))*SIN(RADIANS(E261))+COS(RADIANS(G264))*COS(RADIANS(E261))*COS(RADIANS(AO251))))</f>
        <v>0</v>
      </c>
      <c r="AP264">
        <f>IF(DEGREES(ACOS(SIN(RADIANS(G264))*SIN(RADIANS(E261))+COS(RADIANS(G264))*COS(RADIANS(E261))*COS(RADIANS(AP251))))&gt;90,0,$F$4*$F$5/E260^2*(SIN(RADIANS(G264))*SIN(RADIANS(E261))+COS(RADIANS(G264))*COS(RADIANS(E261))*COS(RADIANS(AP251))))</f>
        <v>0</v>
      </c>
      <c r="AQ264">
        <f>IF(DEGREES(ACOS(SIN(RADIANS(G264))*SIN(RADIANS(E261))+COS(RADIANS(G264))*COS(RADIANS(E261))*COS(RADIANS(AQ251))))&gt;90,0,$F$4*$F$5/E260^2*(SIN(RADIANS(G264))*SIN(RADIANS(E261))+COS(RADIANS(G264))*COS(RADIANS(E261))*COS(RADIANS(AQ251))))</f>
        <v>0</v>
      </c>
      <c r="AR264">
        <f>IF(DEGREES(ACOS(SIN(RADIANS(G264))*SIN(RADIANS(E261))+COS(RADIANS(G264))*COS(RADIANS(E261))*COS(RADIANS(AR251))))&gt;90,0,$F$4*$F$5/E260^2*(SIN(RADIANS(G264))*SIN(RADIANS(E261))+COS(RADIANS(G264))*COS(RADIANS(E261))*COS(RADIANS(AR251))))</f>
        <v>0</v>
      </c>
    </row>
    <row r="265" spans="2:44" x14ac:dyDescent="0.5">
      <c r="G265">
        <v>-30</v>
      </c>
      <c r="I265">
        <f>IF(DEGREES(ACOS(SIN(RADIANS(G265))*SIN(RADIANS(E261))+COS(RADIANS(G265))*COS(RADIANS(E261))*COS(RADIANS(I251))))&gt;90,0,$F$4*$F$5/E260^2*(SIN(RADIANS(G265))*SIN(RADIANS(E261))+COS(RADIANS(G265))*COS(RADIANS(E261))*COS(RADIANS(I251))))</f>
        <v>0</v>
      </c>
      <c r="J265">
        <f>IF(DEGREES(ACOS(SIN(RADIANS(G265))*SIN(RADIANS(E261))+COS(RADIANS(G265))*COS(RADIANS(E261))*COS(RADIANS(J251))))&gt;90,0,$F$4*$F$5/E260^2*(SIN(RADIANS(G265))*SIN(RADIANS(E261))+COS(RADIANS(G265))*COS(RADIANS(E261))*COS(RADIANS(J251))))</f>
        <v>0</v>
      </c>
      <c r="K265">
        <f>IF(DEGREES(ACOS(SIN(RADIANS(G265))*SIN(RADIANS(E261))+COS(RADIANS(G265))*COS(RADIANS(E261))*COS(RADIANS(K251))))&gt;90,0,$F$4*$F$5/E260^2*(SIN(RADIANS(G265))*SIN(RADIANS(E261))+COS(RADIANS(G265))*COS(RADIANS(E261))*COS(RADIANS(K251))))</f>
        <v>0</v>
      </c>
      <c r="L265">
        <f>IF(DEGREES(ACOS(SIN(RADIANS(G265))*SIN(RADIANS(E261))+COS(RADIANS(G265))*COS(RADIANS(E261))*COS(RADIANS(L251))))&gt;90,0,$F$4*$F$5/E260^2*(SIN(RADIANS(G265))*SIN(RADIANS(E261))+COS(RADIANS(G265))*COS(RADIANS(E261))*COS(RADIANS(L251))))</f>
        <v>0</v>
      </c>
      <c r="M265">
        <f>IF(DEGREES(ACOS(SIN(RADIANS(G265))*SIN(RADIANS(E261))+COS(RADIANS(G265))*COS(RADIANS(E261))*COS(RADIANS(M251))))&gt;90,0,$F$4*$F$5/E260^2*(SIN(RADIANS(G265))*SIN(RADIANS(E261))+COS(RADIANS(G265))*COS(RADIANS(E261))*COS(RADIANS(M251))))</f>
        <v>0</v>
      </c>
      <c r="N265">
        <f>IF(DEGREES(ACOS(SIN(RADIANS(G265))*SIN(RADIANS(E261))+COS(RADIANS(G265))*COS(RADIANS(E261))*COS(RADIANS(N251))))&gt;90,0,$F$4*$F$5/E260^2*(SIN(RADIANS(G265))*SIN(RADIANS(E261))+COS(RADIANS(G265))*COS(RADIANS(E261))*COS(RADIANS(N251))))</f>
        <v>0</v>
      </c>
      <c r="O265">
        <f>IF(DEGREES(ACOS(SIN(RADIANS(G265))*SIN(RADIANS(E261))+COS(RADIANS(G265))*COS(RADIANS(E261))*COS(RADIANS(O251))))&gt;90,0,$F$4*$F$5/E260^2*(SIN(RADIANS(G265))*SIN(RADIANS(E261))+COS(RADIANS(G265))*COS(RADIANS(E261))*COS(RADIANS(O251))))</f>
        <v>0</v>
      </c>
      <c r="P265">
        <f>IF(DEGREES(ACOS(SIN(RADIANS(G265))*SIN(RADIANS(E261))+COS(RADIANS(G265))*COS(RADIANS(E261))*COS(RADIANS(P251))))&gt;90,0,$F$4*$F$5/E260^2*(SIN(RADIANS(G265))*SIN(RADIANS(E261))+COS(RADIANS(G265))*COS(RADIANS(E261))*COS(RADIANS(P251))))</f>
        <v>0</v>
      </c>
      <c r="Q265">
        <f>IF(DEGREES(ACOS(SIN(RADIANS(G265))*SIN(RADIANS(E261))+COS(RADIANS(G265))*COS(RADIANS(E261))*COS(RADIANS(Q251))))&gt;90,0,$F$4*$F$5/E260^2*(SIN(RADIANS(G265))*SIN(RADIANS(E261))+COS(RADIANS(G265))*COS(RADIANS(E261))*COS(RADIANS(Q251))))</f>
        <v>0</v>
      </c>
      <c r="R265" t="e">
        <f>IF(DEGREES(ACOS(SIN(RADIANS(G265))*SIN(RADIANS(E261))+COS(RADIANS(G265))*COS(RADIANS(E261))*COS(RADIANS(R251))))&gt;90,0,$F$4*$F$5/E260^2*(SIN(RADIANS(G265))*SIN(RADIANS(E261))+COS(RADIANS(G265))*COS(RADIANS(E261))*COS(RADIANS(R251))))</f>
        <v>#DIV/0!</v>
      </c>
      <c r="S265" t="e">
        <f>IF(DEGREES(ACOS(SIN(RADIANS(G265))*SIN(RADIANS(E261))+COS(RADIANS(G265))*COS(RADIANS(E261))*COS(RADIANS(S251))))&gt;90,0,$F$4*$F$5/E260^2*(SIN(RADIANS(G265))*SIN(RADIANS(E261))+COS(RADIANS(G265))*COS(RADIANS(E261))*COS(RADIANS(S251))))</f>
        <v>#DIV/0!</v>
      </c>
      <c r="T265" t="e">
        <f>IF(DEGREES(ACOS(SIN(RADIANS(G265))*SIN(RADIANS(E261))+COS(RADIANS(G265))*COS(RADIANS(E261))*COS(RADIANS(T251))))&gt;90,0,$F$4*$F$5/E260^2*(SIN(RADIANS(G265))*SIN(RADIANS(E261))+COS(RADIANS(G265))*COS(RADIANS(E261))*COS(RADIANS(T251))))</f>
        <v>#DIV/0!</v>
      </c>
      <c r="U265" t="e">
        <f>IF(DEGREES(ACOS(SIN(RADIANS(G265))*SIN(RADIANS(E261))+COS(RADIANS(G265))*COS(RADIANS(E261))*COS(RADIANS(U251))))&gt;90,0,$F$4*$F$5/E260^2*(SIN(RADIANS(G265))*SIN(RADIANS(E261))+COS(RADIANS(G265))*COS(RADIANS(E261))*COS(RADIANS(U251))))</f>
        <v>#DIV/0!</v>
      </c>
      <c r="V265" t="e">
        <f>IF(DEGREES(ACOS(SIN(RADIANS(G265))*SIN(RADIANS(E261))+COS(RADIANS(G265))*COS(RADIANS(E261))*COS(RADIANS(V251))))&gt;90,0,$F$4*$F$5/E260^2*(SIN(RADIANS(G265))*SIN(RADIANS(E261))+COS(RADIANS(G265))*COS(RADIANS(E261))*COS(RADIANS(V251))))</f>
        <v>#DIV/0!</v>
      </c>
      <c r="W265" t="e">
        <f>IF(DEGREES(ACOS(SIN(RADIANS(G265))*SIN(RADIANS(E261))+COS(RADIANS(G265))*COS(RADIANS(E261))*COS(RADIANS(W251))))&gt;90,0,$F$4*$F$5/E260^2*(SIN(RADIANS(G265))*SIN(RADIANS(E261))+COS(RADIANS(G265))*COS(RADIANS(E261))*COS(RADIANS(W251))))</f>
        <v>#DIV/0!</v>
      </c>
      <c r="X265" t="e">
        <f>IF(DEGREES(ACOS(SIN(RADIANS(G265))*SIN(RADIANS(E261))+COS(RADIANS(G265))*COS(RADIANS(E261))*COS(RADIANS(X251))))&gt;90,0,$F$4*$F$5/E260^2*(SIN(RADIANS(G265))*SIN(RADIANS(E261))+COS(RADIANS(G265))*COS(RADIANS(E261))*COS(RADIANS(X251))))</f>
        <v>#DIV/0!</v>
      </c>
      <c r="Y265" t="e">
        <f>IF(DEGREES(ACOS(SIN(RADIANS(G265))*SIN(RADIANS(E261))+COS(RADIANS(G265))*COS(RADIANS(E261))*COS(RADIANS(Y251))))&gt;90,0,$F$4*$F$5/E260^2*(SIN(RADIANS(G265))*SIN(RADIANS(E261))+COS(RADIANS(G265))*COS(RADIANS(E261))*COS(RADIANS(Y251))))</f>
        <v>#DIV/0!</v>
      </c>
      <c r="Z265" t="e">
        <f>IF(DEGREES(ACOS(SIN(RADIANS(G265))*SIN(RADIANS(E261))+COS(RADIANS(G265))*COS(RADIANS(E261))*COS(RADIANS(Z251))))&gt;90,0,$F$4*$F$5/E260^2*(SIN(RADIANS(G265))*SIN(RADIANS(E261))+COS(RADIANS(G265))*COS(RADIANS(E261))*COS(RADIANS(Z251))))</f>
        <v>#DIV/0!</v>
      </c>
      <c r="AA265" t="e">
        <f>IF(DEGREES(ACOS(SIN(RADIANS(G265))*SIN(RADIANS(E261))+COS(RADIANS(G265))*COS(RADIANS(E261))*COS(RADIANS(AA251))))&gt;90,0,$F$4*$F$5/E260^2*(SIN(RADIANS(G265))*SIN(RADIANS(E261))+COS(RADIANS(G265))*COS(RADIANS(E261))*COS(RADIANS(AA251))))</f>
        <v>#DIV/0!</v>
      </c>
      <c r="AB265" t="e">
        <f>IF(DEGREES(ACOS(SIN(RADIANS(G265))*SIN(RADIANS(E261))+COS(RADIANS(G265))*COS(RADIANS(E261))*COS(RADIANS(AB251))))&gt;90,0,$F$4*$F$5/E260^2*(SIN(RADIANS(G265))*SIN(RADIANS(E261))+COS(RADIANS(G265))*COS(RADIANS(E261))*COS(RADIANS(AB251))))</f>
        <v>#DIV/0!</v>
      </c>
      <c r="AC265" t="e">
        <f>IF(DEGREES(ACOS(SIN(RADIANS(G265))*SIN(RADIANS(E261))+COS(RADIANS(G265))*COS(RADIANS(E261))*COS(RADIANS(AC251))))&gt;90,0,$F$4*$F$5/E260^2*(SIN(RADIANS(G265))*SIN(RADIANS(E261))+COS(RADIANS(G265))*COS(RADIANS(E261))*COS(RADIANS(AC251))))</f>
        <v>#DIV/0!</v>
      </c>
      <c r="AD265" t="e">
        <f>IF(DEGREES(ACOS(SIN(RADIANS(G265))*SIN(RADIANS(E261))+COS(RADIANS(G265))*COS(RADIANS(E261))*COS(RADIANS(AD251))))&gt;90,0,$F$4*$F$5/E260^2*(SIN(RADIANS(G265))*SIN(RADIANS(E261))+COS(RADIANS(G265))*COS(RADIANS(E261))*COS(RADIANS(AD251))))</f>
        <v>#DIV/0!</v>
      </c>
      <c r="AE265" t="e">
        <f>IF(DEGREES(ACOS(SIN(RADIANS(G265))*SIN(RADIANS(E261))+COS(RADIANS(G265))*COS(RADIANS(E261))*COS(RADIANS(AE251))))&gt;90,0,$F$4*$F$5/E260^2*(SIN(RADIANS(G265))*SIN(RADIANS(E261))+COS(RADIANS(G265))*COS(RADIANS(E261))*COS(RADIANS(AE251))))</f>
        <v>#DIV/0!</v>
      </c>
      <c r="AF265" t="e">
        <f>IF(DEGREES(ACOS(SIN(RADIANS(G265))*SIN(RADIANS(E261))+COS(RADIANS(G265))*COS(RADIANS(E261))*COS(RADIANS(AF251))))&gt;90,0,$F$4*$F$5/E260^2*(SIN(RADIANS(G265))*SIN(RADIANS(E261))+COS(RADIANS(G265))*COS(RADIANS(E261))*COS(RADIANS(AF251))))</f>
        <v>#DIV/0!</v>
      </c>
      <c r="AG265" t="e">
        <f>IF(DEGREES(ACOS(SIN(RADIANS(G265))*SIN(RADIANS(E261))+COS(RADIANS(G265))*COS(RADIANS(E261))*COS(RADIANS(AG251))))&gt;90,0,$F$4*$F$5/E260^2*(SIN(RADIANS(G265))*SIN(RADIANS(E261))+COS(RADIANS(G265))*COS(RADIANS(E261))*COS(RADIANS(AG251))))</f>
        <v>#DIV/0!</v>
      </c>
      <c r="AH265" t="e">
        <f>IF(DEGREES(ACOS(SIN(RADIANS(G265))*SIN(RADIANS(E261))+COS(RADIANS(G265))*COS(RADIANS(E261))*COS(RADIANS(AH251))))&gt;90,0,$F$4*$F$5/E260^2*(SIN(RADIANS(G265))*SIN(RADIANS(E261))+COS(RADIANS(G265))*COS(RADIANS(E261))*COS(RADIANS(AH251))))</f>
        <v>#DIV/0!</v>
      </c>
      <c r="AI265" t="e">
        <f>IF(DEGREES(ACOS(SIN(RADIANS(G265))*SIN(RADIANS(E261))+COS(RADIANS(G265))*COS(RADIANS(E261))*COS(RADIANS(AI251))))&gt;90,0,$F$4*$F$5/E260^2*(SIN(RADIANS(G265))*SIN(RADIANS(E261))+COS(RADIANS(G265))*COS(RADIANS(E261))*COS(RADIANS(AI251))))</f>
        <v>#DIV/0!</v>
      </c>
      <c r="AJ265" t="e">
        <f>IF(DEGREES(ACOS(SIN(RADIANS(G265))*SIN(RADIANS(E261))+COS(RADIANS(G265))*COS(RADIANS(E261))*COS(RADIANS(AJ251))))&gt;90,0,$F$4*$F$5/E260^2*(SIN(RADIANS(G265))*SIN(RADIANS(E261))+COS(RADIANS(G265))*COS(RADIANS(E261))*COS(RADIANS(AJ251))))</f>
        <v>#DIV/0!</v>
      </c>
      <c r="AK265">
        <f>IF(DEGREES(ACOS(SIN(RADIANS(G265))*SIN(RADIANS(E261))+COS(RADIANS(G265))*COS(RADIANS(E261))*COS(RADIANS(AK251))))&gt;90,0,$F$4*$F$5/E260^2*(SIN(RADIANS(G265))*SIN(RADIANS(E261))+COS(RADIANS(G265))*COS(RADIANS(E261))*COS(RADIANS(AK251))))</f>
        <v>0</v>
      </c>
      <c r="AL265">
        <f>IF(DEGREES(ACOS(SIN(RADIANS(G265))*SIN(RADIANS(E261))+COS(RADIANS(G265))*COS(RADIANS(E261))*COS(RADIANS(AL251))))&gt;90,0,$F$4*$F$5/E260^2*(SIN(RADIANS(G265))*SIN(RADIANS(E261))+COS(RADIANS(G265))*COS(RADIANS(E261))*COS(RADIANS(AL251))))</f>
        <v>0</v>
      </c>
      <c r="AM265">
        <f>IF(DEGREES(ACOS(SIN(RADIANS(G265))*SIN(RADIANS(E261))+COS(RADIANS(G265))*COS(RADIANS(E261))*COS(RADIANS(AM251))))&gt;90,0,$F$4*$F$5/E260^2*(SIN(RADIANS(G265))*SIN(RADIANS(E261))+COS(RADIANS(G265))*COS(RADIANS(E261))*COS(RADIANS(AM251))))</f>
        <v>0</v>
      </c>
      <c r="AN265">
        <f>IF(DEGREES(ACOS(SIN(RADIANS(G265))*SIN(RADIANS(E261))+COS(RADIANS(G265))*COS(RADIANS(E261))*COS(RADIANS(AN251))))&gt;90,0,$F$4*$F$5/E260^2*(SIN(RADIANS(G265))*SIN(RADIANS(E261))+COS(RADIANS(G265))*COS(RADIANS(E261))*COS(RADIANS(AN251))))</f>
        <v>0</v>
      </c>
      <c r="AO265">
        <f>IF(DEGREES(ACOS(SIN(RADIANS(G265))*SIN(RADIANS(E261))+COS(RADIANS(G265))*COS(RADIANS(E261))*COS(RADIANS(AO251))))&gt;90,0,$F$4*$F$5/E260^2*(SIN(RADIANS(G265))*SIN(RADIANS(E261))+COS(RADIANS(G265))*COS(RADIANS(E261))*COS(RADIANS(AO251))))</f>
        <v>0</v>
      </c>
      <c r="AP265">
        <f>IF(DEGREES(ACOS(SIN(RADIANS(G265))*SIN(RADIANS(E261))+COS(RADIANS(G265))*COS(RADIANS(E261))*COS(RADIANS(AP251))))&gt;90,0,$F$4*$F$5/E260^2*(SIN(RADIANS(G265))*SIN(RADIANS(E261))+COS(RADIANS(G265))*COS(RADIANS(E261))*COS(RADIANS(AP251))))</f>
        <v>0</v>
      </c>
      <c r="AQ265">
        <f>IF(DEGREES(ACOS(SIN(RADIANS(G265))*SIN(RADIANS(E261))+COS(RADIANS(G265))*COS(RADIANS(E261))*COS(RADIANS(AQ251))))&gt;90,0,$F$4*$F$5/E260^2*(SIN(RADIANS(G265))*SIN(RADIANS(E261))+COS(RADIANS(G265))*COS(RADIANS(E261))*COS(RADIANS(AQ251))))</f>
        <v>0</v>
      </c>
      <c r="AR265">
        <f>IF(DEGREES(ACOS(SIN(RADIANS(G265))*SIN(RADIANS(E261))+COS(RADIANS(G265))*COS(RADIANS(E261))*COS(RADIANS(AR251))))&gt;90,0,$F$4*$F$5/E260^2*(SIN(RADIANS(G265))*SIN(RADIANS(E261))+COS(RADIANS(G265))*COS(RADIANS(E261))*COS(RADIANS(AR251))))</f>
        <v>0</v>
      </c>
    </row>
    <row r="266" spans="2:44" x14ac:dyDescent="0.5">
      <c r="G266">
        <v>-40</v>
      </c>
      <c r="I266">
        <f>IF(DEGREES(ACOS(SIN(RADIANS(G266))*SIN(RADIANS(E261))+COS(RADIANS(G266))*COS(RADIANS(E261))*COS(RADIANS(I251))))&gt;90,0,$F$4*$F$5/E260^2*(SIN(RADIANS(G266))*SIN(RADIANS(E261))+COS(RADIANS(G266))*COS(RADIANS(E261))*COS(RADIANS(I251))))</f>
        <v>0</v>
      </c>
      <c r="J266">
        <f>IF(DEGREES(ACOS(SIN(RADIANS(G266))*SIN(RADIANS(E261))+COS(RADIANS(G266))*COS(RADIANS(E261))*COS(RADIANS(J251))))&gt;90,0,$F$4*$F$5/E260^2*(SIN(RADIANS(G266))*SIN(RADIANS(E261))+COS(RADIANS(G266))*COS(RADIANS(E261))*COS(RADIANS(J251))))</f>
        <v>0</v>
      </c>
      <c r="K266">
        <f>IF(DEGREES(ACOS(SIN(RADIANS(G266))*SIN(RADIANS(E261))+COS(RADIANS(G266))*COS(RADIANS(E261))*COS(RADIANS(K251))))&gt;90,0,$F$4*$F$5/E260^2*(SIN(RADIANS(G266))*SIN(RADIANS(E261))+COS(RADIANS(G266))*COS(RADIANS(E261))*COS(RADIANS(K251))))</f>
        <v>0</v>
      </c>
      <c r="L266">
        <f>IF(DEGREES(ACOS(SIN(RADIANS(G266))*SIN(RADIANS(E261))+COS(RADIANS(G266))*COS(RADIANS(E261))*COS(RADIANS(L251))))&gt;90,0,$F$4*$F$5/E260^2*(SIN(RADIANS(G266))*SIN(RADIANS(E261))+COS(RADIANS(G266))*COS(RADIANS(E261))*COS(RADIANS(L251))))</f>
        <v>0</v>
      </c>
      <c r="M266">
        <f>IF(DEGREES(ACOS(SIN(RADIANS(G266))*SIN(RADIANS(E261))+COS(RADIANS(G266))*COS(RADIANS(E261))*COS(RADIANS(M251))))&gt;90,0,$F$4*$F$5/E260^2*(SIN(RADIANS(G266))*SIN(RADIANS(E261))+COS(RADIANS(G266))*COS(RADIANS(E261))*COS(RADIANS(M251))))</f>
        <v>0</v>
      </c>
      <c r="N266">
        <f>IF(DEGREES(ACOS(SIN(RADIANS(G266))*SIN(RADIANS(E261))+COS(RADIANS(G266))*COS(RADIANS(E261))*COS(RADIANS(N251))))&gt;90,0,$F$4*$F$5/E260^2*(SIN(RADIANS(G266))*SIN(RADIANS(E261))+COS(RADIANS(G266))*COS(RADIANS(E261))*COS(RADIANS(N251))))</f>
        <v>0</v>
      </c>
      <c r="O266">
        <f>IF(DEGREES(ACOS(SIN(RADIANS(G266))*SIN(RADIANS(E261))+COS(RADIANS(G266))*COS(RADIANS(E261))*COS(RADIANS(O251))))&gt;90,0,$F$4*$F$5/E260^2*(SIN(RADIANS(G266))*SIN(RADIANS(E261))+COS(RADIANS(G266))*COS(RADIANS(E261))*COS(RADIANS(O251))))</f>
        <v>0</v>
      </c>
      <c r="P266">
        <f>IF(DEGREES(ACOS(SIN(RADIANS(G266))*SIN(RADIANS(E261))+COS(RADIANS(G266))*COS(RADIANS(E261))*COS(RADIANS(P251))))&gt;90,0,$F$4*$F$5/E260^2*(SIN(RADIANS(G266))*SIN(RADIANS(E261))+COS(RADIANS(G266))*COS(RADIANS(E261))*COS(RADIANS(P251))))</f>
        <v>0</v>
      </c>
      <c r="Q266">
        <f>IF(DEGREES(ACOS(SIN(RADIANS(G266))*SIN(RADIANS(E261))+COS(RADIANS(G266))*COS(RADIANS(E261))*COS(RADIANS(Q251))))&gt;90,0,$F$4*$F$5/E260^2*(SIN(RADIANS(G266))*SIN(RADIANS(E261))+COS(RADIANS(G266))*COS(RADIANS(E261))*COS(RADIANS(Q251))))</f>
        <v>0</v>
      </c>
      <c r="R266" t="e">
        <f>IF(DEGREES(ACOS(SIN(RADIANS(G266))*SIN(RADIANS(E261))+COS(RADIANS(G266))*COS(RADIANS(E261))*COS(RADIANS(R251))))&gt;90,0,$F$4*$F$5/E260^2*(SIN(RADIANS(G266))*SIN(RADIANS(E261))+COS(RADIANS(G266))*COS(RADIANS(E261))*COS(RADIANS(R251))))</f>
        <v>#DIV/0!</v>
      </c>
      <c r="S266" t="e">
        <f>IF(DEGREES(ACOS(SIN(RADIANS(G266))*SIN(RADIANS(E261))+COS(RADIANS(G266))*COS(RADIANS(E261))*COS(RADIANS(S251))))&gt;90,0,$F$4*$F$5/E260^2*(SIN(RADIANS(G266))*SIN(RADIANS(E261))+COS(RADIANS(G266))*COS(RADIANS(E261))*COS(RADIANS(S251))))</f>
        <v>#DIV/0!</v>
      </c>
      <c r="T266" t="e">
        <f>IF(DEGREES(ACOS(SIN(RADIANS(G266))*SIN(RADIANS(E261))+COS(RADIANS(G266))*COS(RADIANS(E261))*COS(RADIANS(T251))))&gt;90,0,$F$4*$F$5/E260^2*(SIN(RADIANS(G266))*SIN(RADIANS(E261))+COS(RADIANS(G266))*COS(RADIANS(E261))*COS(RADIANS(T251))))</f>
        <v>#DIV/0!</v>
      </c>
      <c r="U266" t="e">
        <f>IF(DEGREES(ACOS(SIN(RADIANS(G266))*SIN(RADIANS(E261))+COS(RADIANS(G266))*COS(RADIANS(E261))*COS(RADIANS(U251))))&gt;90,0,$F$4*$F$5/E260^2*(SIN(RADIANS(G266))*SIN(RADIANS(E261))+COS(RADIANS(G266))*COS(RADIANS(E261))*COS(RADIANS(U251))))</f>
        <v>#DIV/0!</v>
      </c>
      <c r="V266" t="e">
        <f>IF(DEGREES(ACOS(SIN(RADIANS(G266))*SIN(RADIANS(E261))+COS(RADIANS(G266))*COS(RADIANS(E261))*COS(RADIANS(V251))))&gt;90,0,$F$4*$F$5/E260^2*(SIN(RADIANS(G266))*SIN(RADIANS(E261))+COS(RADIANS(G266))*COS(RADIANS(E261))*COS(RADIANS(V251))))</f>
        <v>#DIV/0!</v>
      </c>
      <c r="W266" t="e">
        <f>IF(DEGREES(ACOS(SIN(RADIANS(G266))*SIN(RADIANS(E261))+COS(RADIANS(G266))*COS(RADIANS(E261))*COS(RADIANS(W251))))&gt;90,0,$F$4*$F$5/E260^2*(SIN(RADIANS(G266))*SIN(RADIANS(E261))+COS(RADIANS(G266))*COS(RADIANS(E261))*COS(RADIANS(W251))))</f>
        <v>#DIV/0!</v>
      </c>
      <c r="X266" t="e">
        <f>IF(DEGREES(ACOS(SIN(RADIANS(G266))*SIN(RADIANS(E261))+COS(RADIANS(G266))*COS(RADIANS(E261))*COS(RADIANS(X251))))&gt;90,0,$F$4*$F$5/E260^2*(SIN(RADIANS(G266))*SIN(RADIANS(E261))+COS(RADIANS(G266))*COS(RADIANS(E261))*COS(RADIANS(X251))))</f>
        <v>#DIV/0!</v>
      </c>
      <c r="Y266" t="e">
        <f>IF(DEGREES(ACOS(SIN(RADIANS(G266))*SIN(RADIANS(E261))+COS(RADIANS(G266))*COS(RADIANS(E261))*COS(RADIANS(Y251))))&gt;90,0,$F$4*$F$5/E260^2*(SIN(RADIANS(G266))*SIN(RADIANS(E261))+COS(RADIANS(G266))*COS(RADIANS(E261))*COS(RADIANS(Y251))))</f>
        <v>#DIV/0!</v>
      </c>
      <c r="Z266" t="e">
        <f>IF(DEGREES(ACOS(SIN(RADIANS(G266))*SIN(RADIANS(E261))+COS(RADIANS(G266))*COS(RADIANS(E261))*COS(RADIANS(Z251))))&gt;90,0,$F$4*$F$5/E260^2*(SIN(RADIANS(G266))*SIN(RADIANS(E261))+COS(RADIANS(G266))*COS(RADIANS(E261))*COS(RADIANS(Z251))))</f>
        <v>#DIV/0!</v>
      </c>
      <c r="AA266" t="e">
        <f>IF(DEGREES(ACOS(SIN(RADIANS(G266))*SIN(RADIANS(E261))+COS(RADIANS(G266))*COS(RADIANS(E261))*COS(RADIANS(AA251))))&gt;90,0,$F$4*$F$5/E260^2*(SIN(RADIANS(G266))*SIN(RADIANS(E261))+COS(RADIANS(G266))*COS(RADIANS(E261))*COS(RADIANS(AA251))))</f>
        <v>#DIV/0!</v>
      </c>
      <c r="AB266" t="e">
        <f>IF(DEGREES(ACOS(SIN(RADIANS(G266))*SIN(RADIANS(E261))+COS(RADIANS(G266))*COS(RADIANS(E261))*COS(RADIANS(AB251))))&gt;90,0,$F$4*$F$5/E260^2*(SIN(RADIANS(G266))*SIN(RADIANS(E261))+COS(RADIANS(G266))*COS(RADIANS(E261))*COS(RADIANS(AB251))))</f>
        <v>#DIV/0!</v>
      </c>
      <c r="AC266" t="e">
        <f>IF(DEGREES(ACOS(SIN(RADIANS(G266))*SIN(RADIANS(E261))+COS(RADIANS(G266))*COS(RADIANS(E261))*COS(RADIANS(AC251))))&gt;90,0,$F$4*$F$5/E260^2*(SIN(RADIANS(G266))*SIN(RADIANS(E261))+COS(RADIANS(G266))*COS(RADIANS(E261))*COS(RADIANS(AC251))))</f>
        <v>#DIV/0!</v>
      </c>
      <c r="AD266" t="e">
        <f>IF(DEGREES(ACOS(SIN(RADIANS(G266))*SIN(RADIANS(E261))+COS(RADIANS(G266))*COS(RADIANS(E261))*COS(RADIANS(AD251))))&gt;90,0,$F$4*$F$5/E260^2*(SIN(RADIANS(G266))*SIN(RADIANS(E261))+COS(RADIANS(G266))*COS(RADIANS(E261))*COS(RADIANS(AD251))))</f>
        <v>#DIV/0!</v>
      </c>
      <c r="AE266" t="e">
        <f>IF(DEGREES(ACOS(SIN(RADIANS(G266))*SIN(RADIANS(E261))+COS(RADIANS(G266))*COS(RADIANS(E261))*COS(RADIANS(AE251))))&gt;90,0,$F$4*$F$5/E260^2*(SIN(RADIANS(G266))*SIN(RADIANS(E261))+COS(RADIANS(G266))*COS(RADIANS(E261))*COS(RADIANS(AE251))))</f>
        <v>#DIV/0!</v>
      </c>
      <c r="AF266" t="e">
        <f>IF(DEGREES(ACOS(SIN(RADIANS(G266))*SIN(RADIANS(E261))+COS(RADIANS(G266))*COS(RADIANS(E261))*COS(RADIANS(AF251))))&gt;90,0,$F$4*$F$5/E260^2*(SIN(RADIANS(G266))*SIN(RADIANS(E261))+COS(RADIANS(G266))*COS(RADIANS(E261))*COS(RADIANS(AF251))))</f>
        <v>#DIV/0!</v>
      </c>
      <c r="AG266" t="e">
        <f>IF(DEGREES(ACOS(SIN(RADIANS(G266))*SIN(RADIANS(E261))+COS(RADIANS(G266))*COS(RADIANS(E261))*COS(RADIANS(AG251))))&gt;90,0,$F$4*$F$5/E260^2*(SIN(RADIANS(G266))*SIN(RADIANS(E261))+COS(RADIANS(G266))*COS(RADIANS(E261))*COS(RADIANS(AG251))))</f>
        <v>#DIV/0!</v>
      </c>
      <c r="AH266" t="e">
        <f>IF(DEGREES(ACOS(SIN(RADIANS(G266))*SIN(RADIANS(E261))+COS(RADIANS(G266))*COS(RADIANS(E261))*COS(RADIANS(AH251))))&gt;90,0,$F$4*$F$5/E260^2*(SIN(RADIANS(G266))*SIN(RADIANS(E261))+COS(RADIANS(G266))*COS(RADIANS(E261))*COS(RADIANS(AH251))))</f>
        <v>#DIV/0!</v>
      </c>
      <c r="AI266" t="e">
        <f>IF(DEGREES(ACOS(SIN(RADIANS(G266))*SIN(RADIANS(E261))+COS(RADIANS(G266))*COS(RADIANS(E261))*COS(RADIANS(AI251))))&gt;90,0,$F$4*$F$5/E260^2*(SIN(RADIANS(G266))*SIN(RADIANS(E261))+COS(RADIANS(G266))*COS(RADIANS(E261))*COS(RADIANS(AI251))))</f>
        <v>#DIV/0!</v>
      </c>
      <c r="AJ266" t="e">
        <f>IF(DEGREES(ACOS(SIN(RADIANS(G266))*SIN(RADIANS(E261))+COS(RADIANS(G266))*COS(RADIANS(E261))*COS(RADIANS(AJ251))))&gt;90,0,$F$4*$F$5/E260^2*(SIN(RADIANS(G266))*SIN(RADIANS(E261))+COS(RADIANS(G266))*COS(RADIANS(E261))*COS(RADIANS(AJ251))))</f>
        <v>#DIV/0!</v>
      </c>
      <c r="AK266">
        <f>IF(DEGREES(ACOS(SIN(RADIANS(G266))*SIN(RADIANS(E261))+COS(RADIANS(G266))*COS(RADIANS(E261))*COS(RADIANS(AK251))))&gt;90,0,$F$4*$F$5/E260^2*(SIN(RADIANS(G266))*SIN(RADIANS(E261))+COS(RADIANS(G266))*COS(RADIANS(E261))*COS(RADIANS(AK251))))</f>
        <v>0</v>
      </c>
      <c r="AL266">
        <f>IF(DEGREES(ACOS(SIN(RADIANS(G266))*SIN(RADIANS(E261))+COS(RADIANS(G266))*COS(RADIANS(E261))*COS(RADIANS(AL251))))&gt;90,0,$F$4*$F$5/E260^2*(SIN(RADIANS(G266))*SIN(RADIANS(E261))+COS(RADIANS(G266))*COS(RADIANS(E261))*COS(RADIANS(AL251))))</f>
        <v>0</v>
      </c>
      <c r="AM266">
        <f>IF(DEGREES(ACOS(SIN(RADIANS(G266))*SIN(RADIANS(E261))+COS(RADIANS(G266))*COS(RADIANS(E261))*COS(RADIANS(AM251))))&gt;90,0,$F$4*$F$5/E260^2*(SIN(RADIANS(G266))*SIN(RADIANS(E261))+COS(RADIANS(G266))*COS(RADIANS(E261))*COS(RADIANS(AM251))))</f>
        <v>0</v>
      </c>
      <c r="AN266">
        <f>IF(DEGREES(ACOS(SIN(RADIANS(G266))*SIN(RADIANS(E261))+COS(RADIANS(G266))*COS(RADIANS(E261))*COS(RADIANS(AN251))))&gt;90,0,$F$4*$F$5/E260^2*(SIN(RADIANS(G266))*SIN(RADIANS(E261))+COS(RADIANS(G266))*COS(RADIANS(E261))*COS(RADIANS(AN251))))</f>
        <v>0</v>
      </c>
      <c r="AO266">
        <f>IF(DEGREES(ACOS(SIN(RADIANS(G266))*SIN(RADIANS(E261))+COS(RADIANS(G266))*COS(RADIANS(E261))*COS(RADIANS(AO251))))&gt;90,0,$F$4*$F$5/E260^2*(SIN(RADIANS(G266))*SIN(RADIANS(E261))+COS(RADIANS(G266))*COS(RADIANS(E261))*COS(RADIANS(AO251))))</f>
        <v>0</v>
      </c>
      <c r="AP266">
        <f>IF(DEGREES(ACOS(SIN(RADIANS(G266))*SIN(RADIANS(E261))+COS(RADIANS(G266))*COS(RADIANS(E261))*COS(RADIANS(AP251))))&gt;90,0,$F$4*$F$5/E260^2*(SIN(RADIANS(G266))*SIN(RADIANS(E261))+COS(RADIANS(G266))*COS(RADIANS(E261))*COS(RADIANS(AP251))))</f>
        <v>0</v>
      </c>
      <c r="AQ266">
        <f>IF(DEGREES(ACOS(SIN(RADIANS(G266))*SIN(RADIANS(E261))+COS(RADIANS(G266))*COS(RADIANS(E261))*COS(RADIANS(AQ251))))&gt;90,0,$F$4*$F$5/E260^2*(SIN(RADIANS(G266))*SIN(RADIANS(E261))+COS(RADIANS(G266))*COS(RADIANS(E261))*COS(RADIANS(AQ251))))</f>
        <v>0</v>
      </c>
      <c r="AR266">
        <f>IF(DEGREES(ACOS(SIN(RADIANS(G266))*SIN(RADIANS(E261))+COS(RADIANS(G266))*COS(RADIANS(E261))*COS(RADIANS(AR251))))&gt;90,0,$F$4*$F$5/E260^2*(SIN(RADIANS(G266))*SIN(RADIANS(E261))+COS(RADIANS(G266))*COS(RADIANS(E261))*COS(RADIANS(AR251))))</f>
        <v>0</v>
      </c>
    </row>
    <row r="267" spans="2:44" x14ac:dyDescent="0.5">
      <c r="G267">
        <v>-50</v>
      </c>
      <c r="I267">
        <f>IF(DEGREES(ACOS(SIN(RADIANS(G267))*SIN(RADIANS(E261))+COS(RADIANS(G267))*COS(RADIANS(E261))*COS(RADIANS(I251))))&gt;90,0,$F$4*$F$5/E260^2*(SIN(RADIANS(G267))*SIN(RADIANS(E261))+COS(RADIANS(G267))*COS(RADIANS(E261))*COS(RADIANS(I251))))</f>
        <v>0</v>
      </c>
      <c r="J267">
        <f>IF(DEGREES(ACOS(SIN(RADIANS(G267))*SIN(RADIANS(E261))+COS(RADIANS(G267))*COS(RADIANS(E261))*COS(RADIANS(J251))))&gt;90,0,$F$4*$F$5/E260^2*(SIN(RADIANS(G267))*SIN(RADIANS(E261))+COS(RADIANS(G267))*COS(RADIANS(E261))*COS(RADIANS(J251))))</f>
        <v>0</v>
      </c>
      <c r="K267">
        <f>IF(DEGREES(ACOS(SIN(RADIANS(G267))*SIN(RADIANS(E261))+COS(RADIANS(G267))*COS(RADIANS(E261))*COS(RADIANS(K251))))&gt;90,0,$F$4*$F$5/E260^2*(SIN(RADIANS(G267))*SIN(RADIANS(E261))+COS(RADIANS(G267))*COS(RADIANS(E261))*COS(RADIANS(K251))))</f>
        <v>0</v>
      </c>
      <c r="L267">
        <f>IF(DEGREES(ACOS(SIN(RADIANS(G267))*SIN(RADIANS(E261))+COS(RADIANS(G267))*COS(RADIANS(E261))*COS(RADIANS(L251))))&gt;90,0,$F$4*$F$5/E260^2*(SIN(RADIANS(G267))*SIN(RADIANS(E261))+COS(RADIANS(G267))*COS(RADIANS(E261))*COS(RADIANS(L251))))</f>
        <v>0</v>
      </c>
      <c r="M267">
        <f>IF(DEGREES(ACOS(SIN(RADIANS(G267))*SIN(RADIANS(E261))+COS(RADIANS(G267))*COS(RADIANS(E261))*COS(RADIANS(M251))))&gt;90,0,$F$4*$F$5/E260^2*(SIN(RADIANS(G267))*SIN(RADIANS(E261))+COS(RADIANS(G267))*COS(RADIANS(E261))*COS(RADIANS(M251))))</f>
        <v>0</v>
      </c>
      <c r="N267">
        <f>IF(DEGREES(ACOS(SIN(RADIANS(G267))*SIN(RADIANS(E261))+COS(RADIANS(G267))*COS(RADIANS(E261))*COS(RADIANS(N251))))&gt;90,0,$F$4*$F$5/E260^2*(SIN(RADIANS(G267))*SIN(RADIANS(E261))+COS(RADIANS(G267))*COS(RADIANS(E261))*COS(RADIANS(N251))))</f>
        <v>0</v>
      </c>
      <c r="O267">
        <f>IF(DEGREES(ACOS(SIN(RADIANS(G267))*SIN(RADIANS(E261))+COS(RADIANS(G267))*COS(RADIANS(E261))*COS(RADIANS(O251))))&gt;90,0,$F$4*$F$5/E260^2*(SIN(RADIANS(G267))*SIN(RADIANS(E261))+COS(RADIANS(G267))*COS(RADIANS(E261))*COS(RADIANS(O251))))</f>
        <v>0</v>
      </c>
      <c r="P267">
        <f>IF(DEGREES(ACOS(SIN(RADIANS(G267))*SIN(RADIANS(E261))+COS(RADIANS(G267))*COS(RADIANS(E261))*COS(RADIANS(P251))))&gt;90,0,$F$4*$F$5/E260^2*(SIN(RADIANS(G267))*SIN(RADIANS(E261))+COS(RADIANS(G267))*COS(RADIANS(E261))*COS(RADIANS(P251))))</f>
        <v>0</v>
      </c>
      <c r="Q267">
        <f>IF(DEGREES(ACOS(SIN(RADIANS(G267))*SIN(RADIANS(E261))+COS(RADIANS(G267))*COS(RADIANS(E261))*COS(RADIANS(Q251))))&gt;90,0,$F$4*$F$5/E260^2*(SIN(RADIANS(G267))*SIN(RADIANS(E261))+COS(RADIANS(G267))*COS(RADIANS(E261))*COS(RADIANS(Q251))))</f>
        <v>0</v>
      </c>
      <c r="R267" t="e">
        <f>IF(DEGREES(ACOS(SIN(RADIANS(G267))*SIN(RADIANS(E261))+COS(RADIANS(G267))*COS(RADIANS(E261))*COS(RADIANS(R251))))&gt;90,0,$F$4*$F$5/E260^2*(SIN(RADIANS(G267))*SIN(RADIANS(E261))+COS(RADIANS(G267))*COS(RADIANS(E261))*COS(RADIANS(R251))))</f>
        <v>#DIV/0!</v>
      </c>
      <c r="S267" t="e">
        <f>IF(DEGREES(ACOS(SIN(RADIANS(G267))*SIN(RADIANS(E261))+COS(RADIANS(G267))*COS(RADIANS(E261))*COS(RADIANS(S251))))&gt;90,0,$F$4*$F$5/E260^2*(SIN(RADIANS(G267))*SIN(RADIANS(E261))+COS(RADIANS(G267))*COS(RADIANS(E261))*COS(RADIANS(S251))))</f>
        <v>#DIV/0!</v>
      </c>
      <c r="T267" t="e">
        <f>IF(DEGREES(ACOS(SIN(RADIANS(G267))*SIN(RADIANS(E261))+COS(RADIANS(G267))*COS(RADIANS(E261))*COS(RADIANS(T251))))&gt;90,0,$F$4*$F$5/E260^2*(SIN(RADIANS(G267))*SIN(RADIANS(E261))+COS(RADIANS(G267))*COS(RADIANS(E261))*COS(RADIANS(T251))))</f>
        <v>#DIV/0!</v>
      </c>
      <c r="U267" t="e">
        <f>IF(DEGREES(ACOS(SIN(RADIANS(G267))*SIN(RADIANS(E261))+COS(RADIANS(G267))*COS(RADIANS(E261))*COS(RADIANS(U251))))&gt;90,0,$F$4*$F$5/E260^2*(SIN(RADIANS(G267))*SIN(RADIANS(E261))+COS(RADIANS(G267))*COS(RADIANS(E261))*COS(RADIANS(U251))))</f>
        <v>#DIV/0!</v>
      </c>
      <c r="V267" t="e">
        <f>IF(DEGREES(ACOS(SIN(RADIANS(G267))*SIN(RADIANS(E261))+COS(RADIANS(G267))*COS(RADIANS(E261))*COS(RADIANS(V251))))&gt;90,0,$F$4*$F$5/E260^2*(SIN(RADIANS(G267))*SIN(RADIANS(E261))+COS(RADIANS(G267))*COS(RADIANS(E261))*COS(RADIANS(V251))))</f>
        <v>#DIV/0!</v>
      </c>
      <c r="W267" t="e">
        <f>IF(DEGREES(ACOS(SIN(RADIANS(G267))*SIN(RADIANS(E261))+COS(RADIANS(G267))*COS(RADIANS(E261))*COS(RADIANS(W251))))&gt;90,0,$F$4*$F$5/E260^2*(SIN(RADIANS(G267))*SIN(RADIANS(E261))+COS(RADIANS(G267))*COS(RADIANS(E261))*COS(RADIANS(W251))))</f>
        <v>#DIV/0!</v>
      </c>
      <c r="X267" t="e">
        <f>IF(DEGREES(ACOS(SIN(RADIANS(G267))*SIN(RADIANS(E261))+COS(RADIANS(G267))*COS(RADIANS(E261))*COS(RADIANS(X251))))&gt;90,0,$F$4*$F$5/E260^2*(SIN(RADIANS(G267))*SIN(RADIANS(E261))+COS(RADIANS(G267))*COS(RADIANS(E261))*COS(RADIANS(X251))))</f>
        <v>#DIV/0!</v>
      </c>
      <c r="Y267" t="e">
        <f>IF(DEGREES(ACOS(SIN(RADIANS(G267))*SIN(RADIANS(E261))+COS(RADIANS(G267))*COS(RADIANS(E261))*COS(RADIANS(Y251))))&gt;90,0,$F$4*$F$5/E260^2*(SIN(RADIANS(G267))*SIN(RADIANS(E261))+COS(RADIANS(G267))*COS(RADIANS(E261))*COS(RADIANS(Y251))))</f>
        <v>#DIV/0!</v>
      </c>
      <c r="Z267" t="e">
        <f>IF(DEGREES(ACOS(SIN(RADIANS(G267))*SIN(RADIANS(E261))+COS(RADIANS(G267))*COS(RADIANS(E261))*COS(RADIANS(Z251))))&gt;90,0,$F$4*$F$5/E260^2*(SIN(RADIANS(G267))*SIN(RADIANS(E261))+COS(RADIANS(G267))*COS(RADIANS(E261))*COS(RADIANS(Z251))))</f>
        <v>#DIV/0!</v>
      </c>
      <c r="AA267" t="e">
        <f>IF(DEGREES(ACOS(SIN(RADIANS(G267))*SIN(RADIANS(E261))+COS(RADIANS(G267))*COS(RADIANS(E261))*COS(RADIANS(AA251))))&gt;90,0,$F$4*$F$5/E260^2*(SIN(RADIANS(G267))*SIN(RADIANS(E261))+COS(RADIANS(G267))*COS(RADIANS(E261))*COS(RADIANS(AA251))))</f>
        <v>#DIV/0!</v>
      </c>
      <c r="AB267" t="e">
        <f>IF(DEGREES(ACOS(SIN(RADIANS(G267))*SIN(RADIANS(E261))+COS(RADIANS(G267))*COS(RADIANS(E261))*COS(RADIANS(AB251))))&gt;90,0,$F$4*$F$5/E260^2*(SIN(RADIANS(G267))*SIN(RADIANS(E261))+COS(RADIANS(G267))*COS(RADIANS(E261))*COS(RADIANS(AB251))))</f>
        <v>#DIV/0!</v>
      </c>
      <c r="AC267" t="e">
        <f>IF(DEGREES(ACOS(SIN(RADIANS(G267))*SIN(RADIANS(E261))+COS(RADIANS(G267))*COS(RADIANS(E261))*COS(RADIANS(AC251))))&gt;90,0,$F$4*$F$5/E260^2*(SIN(RADIANS(G267))*SIN(RADIANS(E261))+COS(RADIANS(G267))*COS(RADIANS(E261))*COS(RADIANS(AC251))))</f>
        <v>#DIV/0!</v>
      </c>
      <c r="AD267" t="e">
        <f>IF(DEGREES(ACOS(SIN(RADIANS(G267))*SIN(RADIANS(E261))+COS(RADIANS(G267))*COS(RADIANS(E261))*COS(RADIANS(AD251))))&gt;90,0,$F$4*$F$5/E260^2*(SIN(RADIANS(G267))*SIN(RADIANS(E261))+COS(RADIANS(G267))*COS(RADIANS(E261))*COS(RADIANS(AD251))))</f>
        <v>#DIV/0!</v>
      </c>
      <c r="AE267" t="e">
        <f>IF(DEGREES(ACOS(SIN(RADIANS(G267))*SIN(RADIANS(E261))+COS(RADIANS(G267))*COS(RADIANS(E261))*COS(RADIANS(AE251))))&gt;90,0,$F$4*$F$5/E260^2*(SIN(RADIANS(G267))*SIN(RADIANS(E261))+COS(RADIANS(G267))*COS(RADIANS(E261))*COS(RADIANS(AE251))))</f>
        <v>#DIV/0!</v>
      </c>
      <c r="AF267" t="e">
        <f>IF(DEGREES(ACOS(SIN(RADIANS(G267))*SIN(RADIANS(E261))+COS(RADIANS(G267))*COS(RADIANS(E261))*COS(RADIANS(AF251))))&gt;90,0,$F$4*$F$5/E260^2*(SIN(RADIANS(G267))*SIN(RADIANS(E261))+COS(RADIANS(G267))*COS(RADIANS(E261))*COS(RADIANS(AF251))))</f>
        <v>#DIV/0!</v>
      </c>
      <c r="AG267" t="e">
        <f>IF(DEGREES(ACOS(SIN(RADIANS(G267))*SIN(RADIANS(E261))+COS(RADIANS(G267))*COS(RADIANS(E261))*COS(RADIANS(AG251))))&gt;90,0,$F$4*$F$5/E260^2*(SIN(RADIANS(G267))*SIN(RADIANS(E261))+COS(RADIANS(G267))*COS(RADIANS(E261))*COS(RADIANS(AG251))))</f>
        <v>#DIV/0!</v>
      </c>
      <c r="AH267" t="e">
        <f>IF(DEGREES(ACOS(SIN(RADIANS(G267))*SIN(RADIANS(E261))+COS(RADIANS(G267))*COS(RADIANS(E261))*COS(RADIANS(AH251))))&gt;90,0,$F$4*$F$5/E260^2*(SIN(RADIANS(G267))*SIN(RADIANS(E261))+COS(RADIANS(G267))*COS(RADIANS(E261))*COS(RADIANS(AH251))))</f>
        <v>#DIV/0!</v>
      </c>
      <c r="AI267" t="e">
        <f>IF(DEGREES(ACOS(SIN(RADIANS(G267))*SIN(RADIANS(E261))+COS(RADIANS(G267))*COS(RADIANS(E261))*COS(RADIANS(AI251))))&gt;90,0,$F$4*$F$5/E260^2*(SIN(RADIANS(G267))*SIN(RADIANS(E261))+COS(RADIANS(G267))*COS(RADIANS(E261))*COS(RADIANS(AI251))))</f>
        <v>#DIV/0!</v>
      </c>
      <c r="AJ267" t="e">
        <f>IF(DEGREES(ACOS(SIN(RADIANS(G267))*SIN(RADIANS(E261))+COS(RADIANS(G267))*COS(RADIANS(E261))*COS(RADIANS(AJ251))))&gt;90,0,$F$4*$F$5/E260^2*(SIN(RADIANS(G267))*SIN(RADIANS(E261))+COS(RADIANS(G267))*COS(RADIANS(E261))*COS(RADIANS(AJ251))))</f>
        <v>#DIV/0!</v>
      </c>
      <c r="AK267">
        <f>IF(DEGREES(ACOS(SIN(RADIANS(G267))*SIN(RADIANS(E261))+COS(RADIANS(G267))*COS(RADIANS(E261))*COS(RADIANS(AK251))))&gt;90,0,$F$4*$F$5/E260^2*(SIN(RADIANS(G267))*SIN(RADIANS(E261))+COS(RADIANS(G267))*COS(RADIANS(E261))*COS(RADIANS(AK251))))</f>
        <v>0</v>
      </c>
      <c r="AL267">
        <f>IF(DEGREES(ACOS(SIN(RADIANS(G267))*SIN(RADIANS(E261))+COS(RADIANS(G267))*COS(RADIANS(E261))*COS(RADIANS(AL251))))&gt;90,0,$F$4*$F$5/E260^2*(SIN(RADIANS(G267))*SIN(RADIANS(E261))+COS(RADIANS(G267))*COS(RADIANS(E261))*COS(RADIANS(AL251))))</f>
        <v>0</v>
      </c>
      <c r="AM267">
        <f>IF(DEGREES(ACOS(SIN(RADIANS(G267))*SIN(RADIANS(E261))+COS(RADIANS(G267))*COS(RADIANS(E261))*COS(RADIANS(AM251))))&gt;90,0,$F$4*$F$5/E260^2*(SIN(RADIANS(G267))*SIN(RADIANS(E261))+COS(RADIANS(G267))*COS(RADIANS(E261))*COS(RADIANS(AM251))))</f>
        <v>0</v>
      </c>
      <c r="AN267">
        <f>IF(DEGREES(ACOS(SIN(RADIANS(G267))*SIN(RADIANS(E261))+COS(RADIANS(G267))*COS(RADIANS(E261))*COS(RADIANS(AN251))))&gt;90,0,$F$4*$F$5/E260^2*(SIN(RADIANS(G267))*SIN(RADIANS(E261))+COS(RADIANS(G267))*COS(RADIANS(E261))*COS(RADIANS(AN251))))</f>
        <v>0</v>
      </c>
      <c r="AO267">
        <f>IF(DEGREES(ACOS(SIN(RADIANS(G267))*SIN(RADIANS(E261))+COS(RADIANS(G267))*COS(RADIANS(E261))*COS(RADIANS(AO251))))&gt;90,0,$F$4*$F$5/E260^2*(SIN(RADIANS(G267))*SIN(RADIANS(E261))+COS(RADIANS(G267))*COS(RADIANS(E261))*COS(RADIANS(AO251))))</f>
        <v>0</v>
      </c>
      <c r="AP267">
        <f>IF(DEGREES(ACOS(SIN(RADIANS(G267))*SIN(RADIANS(E261))+COS(RADIANS(G267))*COS(RADIANS(E261))*COS(RADIANS(AP251))))&gt;90,0,$F$4*$F$5/E260^2*(SIN(RADIANS(G267))*SIN(RADIANS(E261))+COS(RADIANS(G267))*COS(RADIANS(E261))*COS(RADIANS(AP251))))</f>
        <v>0</v>
      </c>
      <c r="AQ267">
        <f>IF(DEGREES(ACOS(SIN(RADIANS(G267))*SIN(RADIANS(E261))+COS(RADIANS(G267))*COS(RADIANS(E261))*COS(RADIANS(AQ251))))&gt;90,0,$F$4*$F$5/E260^2*(SIN(RADIANS(G267))*SIN(RADIANS(E261))+COS(RADIANS(G267))*COS(RADIANS(E261))*COS(RADIANS(AQ251))))</f>
        <v>0</v>
      </c>
      <c r="AR267">
        <f>IF(DEGREES(ACOS(SIN(RADIANS(G267))*SIN(RADIANS(E261))+COS(RADIANS(G267))*COS(RADIANS(E261))*COS(RADIANS(AR251))))&gt;90,0,$F$4*$F$5/E260^2*(SIN(RADIANS(G267))*SIN(RADIANS(E261))+COS(RADIANS(G267))*COS(RADIANS(E261))*COS(RADIANS(AR251))))</f>
        <v>0</v>
      </c>
    </row>
    <row r="268" spans="2:44" x14ac:dyDescent="0.5">
      <c r="G268">
        <v>-60</v>
      </c>
      <c r="I268">
        <f>IF(DEGREES(ACOS(SIN(RADIANS(G268))*SIN(RADIANS(E261))+COS(RADIANS(G268))*COS(RADIANS(E261))*COS(RADIANS(I251))))&gt;90,0,$F$4*$F$5/E260^2*(SIN(RADIANS(G268))*SIN(RADIANS(E261))+COS(RADIANS(G268))*COS(RADIANS(E261))*COS(RADIANS(I251))))</f>
        <v>0</v>
      </c>
      <c r="J268">
        <f>IF(DEGREES(ACOS(SIN(RADIANS(G268))*SIN(RADIANS(E261))+COS(RADIANS(G268))*COS(RADIANS(E261))*COS(RADIANS(J251))))&gt;90,0,$F$4*$F$5/E260^2*(SIN(RADIANS(G268))*SIN(RADIANS(E261))+COS(RADIANS(G268))*COS(RADIANS(E261))*COS(RADIANS(J251))))</f>
        <v>0</v>
      </c>
      <c r="K268">
        <f>IF(DEGREES(ACOS(SIN(RADIANS(G268))*SIN(RADIANS(E261))+COS(RADIANS(G268))*COS(RADIANS(E261))*COS(RADIANS(K251))))&gt;90,0,$F$4*$F$5/E260^2*(SIN(RADIANS(G268))*SIN(RADIANS(E261))+COS(RADIANS(G268))*COS(RADIANS(E261))*COS(RADIANS(K251))))</f>
        <v>0</v>
      </c>
      <c r="L268">
        <f>IF(DEGREES(ACOS(SIN(RADIANS(G268))*SIN(RADIANS(E261))+COS(RADIANS(G268))*COS(RADIANS(E261))*COS(RADIANS(L251))))&gt;90,0,$F$4*$F$5/E260^2*(SIN(RADIANS(G268))*SIN(RADIANS(E261))+COS(RADIANS(G268))*COS(RADIANS(E261))*COS(RADIANS(L251))))</f>
        <v>0</v>
      </c>
      <c r="M268">
        <f>IF(DEGREES(ACOS(SIN(RADIANS(G268))*SIN(RADIANS(E261))+COS(RADIANS(G268))*COS(RADIANS(E261))*COS(RADIANS(M251))))&gt;90,0,$F$4*$F$5/E260^2*(SIN(RADIANS(G268))*SIN(RADIANS(E261))+COS(RADIANS(G268))*COS(RADIANS(E261))*COS(RADIANS(M251))))</f>
        <v>0</v>
      </c>
      <c r="N268">
        <f>IF(DEGREES(ACOS(SIN(RADIANS(G268))*SIN(RADIANS(E261))+COS(RADIANS(G268))*COS(RADIANS(E261))*COS(RADIANS(N251))))&gt;90,0,$F$4*$F$5/E260^2*(SIN(RADIANS(G268))*SIN(RADIANS(E261))+COS(RADIANS(G268))*COS(RADIANS(E261))*COS(RADIANS(N251))))</f>
        <v>0</v>
      </c>
      <c r="O268">
        <f>IF(DEGREES(ACOS(SIN(RADIANS(G268))*SIN(RADIANS(E261))+COS(RADIANS(G268))*COS(RADIANS(E261))*COS(RADIANS(O251))))&gt;90,0,$F$4*$F$5/E260^2*(SIN(RADIANS(G268))*SIN(RADIANS(E261))+COS(RADIANS(G268))*COS(RADIANS(E261))*COS(RADIANS(O251))))</f>
        <v>0</v>
      </c>
      <c r="P268">
        <f>IF(DEGREES(ACOS(SIN(RADIANS(G268))*SIN(RADIANS(E261))+COS(RADIANS(G268))*COS(RADIANS(E261))*COS(RADIANS(P251))))&gt;90,0,$F$4*$F$5/E260^2*(SIN(RADIANS(G268))*SIN(RADIANS(E261))+COS(RADIANS(G268))*COS(RADIANS(E261))*COS(RADIANS(P251))))</f>
        <v>0</v>
      </c>
      <c r="Q268">
        <f>IF(DEGREES(ACOS(SIN(RADIANS(G268))*SIN(RADIANS(E261))+COS(RADIANS(G268))*COS(RADIANS(E261))*COS(RADIANS(Q251))))&gt;90,0,$F$4*$F$5/E260^2*(SIN(RADIANS(G268))*SIN(RADIANS(E261))+COS(RADIANS(G268))*COS(RADIANS(E261))*COS(RADIANS(Q251))))</f>
        <v>0</v>
      </c>
      <c r="R268" t="e">
        <f>IF(DEGREES(ACOS(SIN(RADIANS(G268))*SIN(RADIANS(E261))+COS(RADIANS(G268))*COS(RADIANS(E261))*COS(RADIANS(R251))))&gt;90,0,$F$4*$F$5/E260^2*(SIN(RADIANS(G268))*SIN(RADIANS(E261))+COS(RADIANS(G268))*COS(RADIANS(E261))*COS(RADIANS(R251))))</f>
        <v>#DIV/0!</v>
      </c>
      <c r="S268" t="e">
        <f>IF(DEGREES(ACOS(SIN(RADIANS(G268))*SIN(RADIANS(E261))+COS(RADIANS(G268))*COS(RADIANS(E261))*COS(RADIANS(S251))))&gt;90,0,$F$4*$F$5/E260^2*(SIN(RADIANS(G268))*SIN(RADIANS(E261))+COS(RADIANS(G268))*COS(RADIANS(E261))*COS(RADIANS(S251))))</f>
        <v>#DIV/0!</v>
      </c>
      <c r="T268" t="e">
        <f>IF(DEGREES(ACOS(SIN(RADIANS(G268))*SIN(RADIANS(E261))+COS(RADIANS(G268))*COS(RADIANS(E261))*COS(RADIANS(T251))))&gt;90,0,$F$4*$F$5/E260^2*(SIN(RADIANS(G268))*SIN(RADIANS(E261))+COS(RADIANS(G268))*COS(RADIANS(E261))*COS(RADIANS(T251))))</f>
        <v>#DIV/0!</v>
      </c>
      <c r="U268" t="e">
        <f>IF(DEGREES(ACOS(SIN(RADIANS(G268))*SIN(RADIANS(E261))+COS(RADIANS(G268))*COS(RADIANS(E261))*COS(RADIANS(U251))))&gt;90,0,$F$4*$F$5/E260^2*(SIN(RADIANS(G268))*SIN(RADIANS(E261))+COS(RADIANS(G268))*COS(RADIANS(E261))*COS(RADIANS(U251))))</f>
        <v>#DIV/0!</v>
      </c>
      <c r="V268" t="e">
        <f>IF(DEGREES(ACOS(SIN(RADIANS(G268))*SIN(RADIANS(E261))+COS(RADIANS(G268))*COS(RADIANS(E261))*COS(RADIANS(V251))))&gt;90,0,$F$4*$F$5/E260^2*(SIN(RADIANS(G268))*SIN(RADIANS(E261))+COS(RADIANS(G268))*COS(RADIANS(E261))*COS(RADIANS(V251))))</f>
        <v>#DIV/0!</v>
      </c>
      <c r="W268" t="e">
        <f>IF(DEGREES(ACOS(SIN(RADIANS(G268))*SIN(RADIANS(E261))+COS(RADIANS(G268))*COS(RADIANS(E261))*COS(RADIANS(W251))))&gt;90,0,$F$4*$F$5/E260^2*(SIN(RADIANS(G268))*SIN(RADIANS(E261))+COS(RADIANS(G268))*COS(RADIANS(E261))*COS(RADIANS(W251))))</f>
        <v>#DIV/0!</v>
      </c>
      <c r="X268" t="e">
        <f>IF(DEGREES(ACOS(SIN(RADIANS(G268))*SIN(RADIANS(E261))+COS(RADIANS(G268))*COS(RADIANS(E261))*COS(RADIANS(X251))))&gt;90,0,$F$4*$F$5/E260^2*(SIN(RADIANS(G268))*SIN(RADIANS(E261))+COS(RADIANS(G268))*COS(RADIANS(E261))*COS(RADIANS(X251))))</f>
        <v>#DIV/0!</v>
      </c>
      <c r="Y268" t="e">
        <f>IF(DEGREES(ACOS(SIN(RADIANS(G268))*SIN(RADIANS(E261))+COS(RADIANS(G268))*COS(RADIANS(E261))*COS(RADIANS(Y251))))&gt;90,0,$F$4*$F$5/E260^2*(SIN(RADIANS(G268))*SIN(RADIANS(E261))+COS(RADIANS(G268))*COS(RADIANS(E261))*COS(RADIANS(Y251))))</f>
        <v>#DIV/0!</v>
      </c>
      <c r="Z268" t="e">
        <f>IF(DEGREES(ACOS(SIN(RADIANS(G268))*SIN(RADIANS(E261))+COS(RADIANS(G268))*COS(RADIANS(E261))*COS(RADIANS(Z251))))&gt;90,0,$F$4*$F$5/E260^2*(SIN(RADIANS(G268))*SIN(RADIANS(E261))+COS(RADIANS(G268))*COS(RADIANS(E261))*COS(RADIANS(Z251))))</f>
        <v>#DIV/0!</v>
      </c>
      <c r="AA268" t="e">
        <f>IF(DEGREES(ACOS(SIN(RADIANS(G268))*SIN(RADIANS(E261))+COS(RADIANS(G268))*COS(RADIANS(E261))*COS(RADIANS(AA251))))&gt;90,0,$F$4*$F$5/E260^2*(SIN(RADIANS(G268))*SIN(RADIANS(E261))+COS(RADIANS(G268))*COS(RADIANS(E261))*COS(RADIANS(AA251))))</f>
        <v>#DIV/0!</v>
      </c>
      <c r="AB268" t="e">
        <f>IF(DEGREES(ACOS(SIN(RADIANS(G268))*SIN(RADIANS(E261))+COS(RADIANS(G268))*COS(RADIANS(E261))*COS(RADIANS(AB251))))&gt;90,0,$F$4*$F$5/E260^2*(SIN(RADIANS(G268))*SIN(RADIANS(E261))+COS(RADIANS(G268))*COS(RADIANS(E261))*COS(RADIANS(AB251))))</f>
        <v>#DIV/0!</v>
      </c>
      <c r="AC268" t="e">
        <f>IF(DEGREES(ACOS(SIN(RADIANS(G268))*SIN(RADIANS(E261))+COS(RADIANS(G268))*COS(RADIANS(E261))*COS(RADIANS(AC251))))&gt;90,0,$F$4*$F$5/E260^2*(SIN(RADIANS(G268))*SIN(RADIANS(E261))+COS(RADIANS(G268))*COS(RADIANS(E261))*COS(RADIANS(AC251))))</f>
        <v>#DIV/0!</v>
      </c>
      <c r="AD268" t="e">
        <f>IF(DEGREES(ACOS(SIN(RADIANS(G268))*SIN(RADIANS(E261))+COS(RADIANS(G268))*COS(RADIANS(E261))*COS(RADIANS(AD251))))&gt;90,0,$F$4*$F$5/E260^2*(SIN(RADIANS(G268))*SIN(RADIANS(E261))+COS(RADIANS(G268))*COS(RADIANS(E261))*COS(RADIANS(AD251))))</f>
        <v>#DIV/0!</v>
      </c>
      <c r="AE268" t="e">
        <f>IF(DEGREES(ACOS(SIN(RADIANS(G268))*SIN(RADIANS(E261))+COS(RADIANS(G268))*COS(RADIANS(E261))*COS(RADIANS(AE251))))&gt;90,0,$F$4*$F$5/E260^2*(SIN(RADIANS(G268))*SIN(RADIANS(E261))+COS(RADIANS(G268))*COS(RADIANS(E261))*COS(RADIANS(AE251))))</f>
        <v>#DIV/0!</v>
      </c>
      <c r="AF268" t="e">
        <f>IF(DEGREES(ACOS(SIN(RADIANS(G268))*SIN(RADIANS(E261))+COS(RADIANS(G268))*COS(RADIANS(E261))*COS(RADIANS(AF251))))&gt;90,0,$F$4*$F$5/E260^2*(SIN(RADIANS(G268))*SIN(RADIANS(E261))+COS(RADIANS(G268))*COS(RADIANS(E261))*COS(RADIANS(AF251))))</f>
        <v>#DIV/0!</v>
      </c>
      <c r="AG268" t="e">
        <f>IF(DEGREES(ACOS(SIN(RADIANS(G268))*SIN(RADIANS(E261))+COS(RADIANS(G268))*COS(RADIANS(E261))*COS(RADIANS(AG251))))&gt;90,0,$F$4*$F$5/E260^2*(SIN(RADIANS(G268))*SIN(RADIANS(E261))+COS(RADIANS(G268))*COS(RADIANS(E261))*COS(RADIANS(AG251))))</f>
        <v>#DIV/0!</v>
      </c>
      <c r="AH268" t="e">
        <f>IF(DEGREES(ACOS(SIN(RADIANS(G268))*SIN(RADIANS(E261))+COS(RADIANS(G268))*COS(RADIANS(E261))*COS(RADIANS(AH251))))&gt;90,0,$F$4*$F$5/E260^2*(SIN(RADIANS(G268))*SIN(RADIANS(E261))+COS(RADIANS(G268))*COS(RADIANS(E261))*COS(RADIANS(AH251))))</f>
        <v>#DIV/0!</v>
      </c>
      <c r="AI268" t="e">
        <f>IF(DEGREES(ACOS(SIN(RADIANS(G268))*SIN(RADIANS(E261))+COS(RADIANS(G268))*COS(RADIANS(E261))*COS(RADIANS(AI251))))&gt;90,0,$F$4*$F$5/E260^2*(SIN(RADIANS(G268))*SIN(RADIANS(E261))+COS(RADIANS(G268))*COS(RADIANS(E261))*COS(RADIANS(AI251))))</f>
        <v>#DIV/0!</v>
      </c>
      <c r="AJ268" t="e">
        <f>IF(DEGREES(ACOS(SIN(RADIANS(G268))*SIN(RADIANS(E261))+COS(RADIANS(G268))*COS(RADIANS(E261))*COS(RADIANS(AJ251))))&gt;90,0,$F$4*$F$5/E260^2*(SIN(RADIANS(G268))*SIN(RADIANS(E261))+COS(RADIANS(G268))*COS(RADIANS(E261))*COS(RADIANS(AJ251))))</f>
        <v>#DIV/0!</v>
      </c>
      <c r="AK268">
        <f>IF(DEGREES(ACOS(SIN(RADIANS(G268))*SIN(RADIANS(E261))+COS(RADIANS(G268))*COS(RADIANS(E261))*COS(RADIANS(AK251))))&gt;90,0,$F$4*$F$5/E260^2*(SIN(RADIANS(G268))*SIN(RADIANS(E261))+COS(RADIANS(G268))*COS(RADIANS(E261))*COS(RADIANS(AK251))))</f>
        <v>0</v>
      </c>
      <c r="AL268">
        <f>IF(DEGREES(ACOS(SIN(RADIANS(G268))*SIN(RADIANS(E261))+COS(RADIANS(G268))*COS(RADIANS(E261))*COS(RADIANS(AL251))))&gt;90,0,$F$4*$F$5/E260^2*(SIN(RADIANS(G268))*SIN(RADIANS(E261))+COS(RADIANS(G268))*COS(RADIANS(E261))*COS(RADIANS(AL251))))</f>
        <v>0</v>
      </c>
      <c r="AM268">
        <f>IF(DEGREES(ACOS(SIN(RADIANS(G268))*SIN(RADIANS(E261))+COS(RADIANS(G268))*COS(RADIANS(E261))*COS(RADIANS(AM251))))&gt;90,0,$F$4*$F$5/E260^2*(SIN(RADIANS(G268))*SIN(RADIANS(E261))+COS(RADIANS(G268))*COS(RADIANS(E261))*COS(RADIANS(AM251))))</f>
        <v>0</v>
      </c>
      <c r="AN268">
        <f>IF(DEGREES(ACOS(SIN(RADIANS(G268))*SIN(RADIANS(E261))+COS(RADIANS(G268))*COS(RADIANS(E261))*COS(RADIANS(AN251))))&gt;90,0,$F$4*$F$5/E260^2*(SIN(RADIANS(G268))*SIN(RADIANS(E261))+COS(RADIANS(G268))*COS(RADIANS(E261))*COS(RADIANS(AN251))))</f>
        <v>0</v>
      </c>
      <c r="AO268">
        <f>IF(DEGREES(ACOS(SIN(RADIANS(G268))*SIN(RADIANS(E261))+COS(RADIANS(G268))*COS(RADIANS(E261))*COS(RADIANS(AO251))))&gt;90,0,$F$4*$F$5/E260^2*(SIN(RADIANS(G268))*SIN(RADIANS(E261))+COS(RADIANS(G268))*COS(RADIANS(E261))*COS(RADIANS(AO251))))</f>
        <v>0</v>
      </c>
      <c r="AP268">
        <f>IF(DEGREES(ACOS(SIN(RADIANS(G268))*SIN(RADIANS(E261))+COS(RADIANS(G268))*COS(RADIANS(E261))*COS(RADIANS(AP251))))&gt;90,0,$F$4*$F$5/E260^2*(SIN(RADIANS(G268))*SIN(RADIANS(E261))+COS(RADIANS(G268))*COS(RADIANS(E261))*COS(RADIANS(AP251))))</f>
        <v>0</v>
      </c>
      <c r="AQ268">
        <f>IF(DEGREES(ACOS(SIN(RADIANS(G268))*SIN(RADIANS(E261))+COS(RADIANS(G268))*COS(RADIANS(E261))*COS(RADIANS(AQ251))))&gt;90,0,$F$4*$F$5/E260^2*(SIN(RADIANS(G268))*SIN(RADIANS(E261))+COS(RADIANS(G268))*COS(RADIANS(E261))*COS(RADIANS(AQ251))))</f>
        <v>0</v>
      </c>
      <c r="AR268">
        <f>IF(DEGREES(ACOS(SIN(RADIANS(G268))*SIN(RADIANS(E261))+COS(RADIANS(G268))*COS(RADIANS(E261))*COS(RADIANS(AR251))))&gt;90,0,$F$4*$F$5/E260^2*(SIN(RADIANS(G268))*SIN(RADIANS(E261))+COS(RADIANS(G268))*COS(RADIANS(E261))*COS(RADIANS(AR251))))</f>
        <v>0</v>
      </c>
    </row>
    <row r="269" spans="2:44" x14ac:dyDescent="0.5">
      <c r="G269">
        <v>-70</v>
      </c>
      <c r="I269">
        <f>IF(DEGREES(ACOS(SIN(RADIANS(G269))*SIN(RADIANS(E261))+COS(RADIANS(G269))*COS(RADIANS(E261))*COS(RADIANS(I251))))&gt;90,0,$F$4*$F$5/E260^2*(SIN(RADIANS(G269))*SIN(RADIANS(E261))+COS(RADIANS(G269))*COS(RADIANS(E261))*COS(RADIANS(I251))))</f>
        <v>0</v>
      </c>
      <c r="J269">
        <f>IF(DEGREES(ACOS(SIN(RADIANS(G269))*SIN(RADIANS(E261))+COS(RADIANS(G269))*COS(RADIANS(E261))*COS(RADIANS(J251))))&gt;90,0,$F$4*$F$5/E260^2*(SIN(RADIANS(G269))*SIN(RADIANS(E261))+COS(RADIANS(G269))*COS(RADIANS(E261))*COS(RADIANS(J251))))</f>
        <v>0</v>
      </c>
      <c r="K269">
        <f>IF(DEGREES(ACOS(SIN(RADIANS(G269))*SIN(RADIANS(E261))+COS(RADIANS(G269))*COS(RADIANS(E261))*COS(RADIANS(K251))))&gt;90,0,$F$4*$F$5/E260^2*(SIN(RADIANS(G269))*SIN(RADIANS(E261))+COS(RADIANS(G269))*COS(RADIANS(E261))*COS(RADIANS(K251))))</f>
        <v>0</v>
      </c>
      <c r="L269">
        <f>IF(DEGREES(ACOS(SIN(RADIANS(G269))*SIN(RADIANS(E261))+COS(RADIANS(G269))*COS(RADIANS(E261))*COS(RADIANS(L251))))&gt;90,0,$F$4*$F$5/E260^2*(SIN(RADIANS(G269))*SIN(RADIANS(E261))+COS(RADIANS(G269))*COS(RADIANS(E261))*COS(RADIANS(L251))))</f>
        <v>0</v>
      </c>
      <c r="M269">
        <f>IF(DEGREES(ACOS(SIN(RADIANS(G269))*SIN(RADIANS(E261))+COS(RADIANS(G269))*COS(RADIANS(E261))*COS(RADIANS(M251))))&gt;90,0,$F$4*$F$5/E260^2*(SIN(RADIANS(G269))*SIN(RADIANS(E261))+COS(RADIANS(G269))*COS(RADIANS(E261))*COS(RADIANS(M251))))</f>
        <v>0</v>
      </c>
      <c r="N269">
        <f>IF(DEGREES(ACOS(SIN(RADIANS(G269))*SIN(RADIANS(E261))+COS(RADIANS(G269))*COS(RADIANS(E261))*COS(RADIANS(N251))))&gt;90,0,$F$4*$F$5/E260^2*(SIN(RADIANS(G269))*SIN(RADIANS(E261))+COS(RADIANS(G269))*COS(RADIANS(E261))*COS(RADIANS(N251))))</f>
        <v>0</v>
      </c>
      <c r="O269">
        <f>IF(DEGREES(ACOS(SIN(RADIANS(G269))*SIN(RADIANS(E261))+COS(RADIANS(G269))*COS(RADIANS(E261))*COS(RADIANS(O251))))&gt;90,0,$F$4*$F$5/E260^2*(SIN(RADIANS(G269))*SIN(RADIANS(E261))+COS(RADIANS(G269))*COS(RADIANS(E261))*COS(RADIANS(O251))))</f>
        <v>0</v>
      </c>
      <c r="P269">
        <f>IF(DEGREES(ACOS(SIN(RADIANS(G269))*SIN(RADIANS(E261))+COS(RADIANS(G269))*COS(RADIANS(E261))*COS(RADIANS(P251))))&gt;90,0,$F$4*$F$5/E260^2*(SIN(RADIANS(G269))*SIN(RADIANS(E261))+COS(RADIANS(G269))*COS(RADIANS(E261))*COS(RADIANS(P251))))</f>
        <v>0</v>
      </c>
      <c r="Q269">
        <f>IF(DEGREES(ACOS(SIN(RADIANS(G269))*SIN(RADIANS(E261))+COS(RADIANS(G269))*COS(RADIANS(E261))*COS(RADIANS(Q251))))&gt;90,0,$F$4*$F$5/E260^2*(SIN(RADIANS(G269))*SIN(RADIANS(E261))+COS(RADIANS(G269))*COS(RADIANS(E261))*COS(RADIANS(Q251))))</f>
        <v>0</v>
      </c>
      <c r="R269" t="e">
        <f>IF(DEGREES(ACOS(SIN(RADIANS(G269))*SIN(RADIANS(E261))+COS(RADIANS(G269))*COS(RADIANS(E261))*COS(RADIANS(R251))))&gt;90,0,$F$4*$F$5/E260^2*(SIN(RADIANS(G269))*SIN(RADIANS(E261))+COS(RADIANS(G269))*COS(RADIANS(E261))*COS(RADIANS(R251))))</f>
        <v>#DIV/0!</v>
      </c>
      <c r="S269" t="e">
        <f>IF(DEGREES(ACOS(SIN(RADIANS(G269))*SIN(RADIANS(E261))+COS(RADIANS(G269))*COS(RADIANS(E261))*COS(RADIANS(S251))))&gt;90,0,$F$4*$F$5/E260^2*(SIN(RADIANS(G269))*SIN(RADIANS(E261))+COS(RADIANS(G269))*COS(RADIANS(E261))*COS(RADIANS(S251))))</f>
        <v>#DIV/0!</v>
      </c>
      <c r="T269" t="e">
        <f>IF(DEGREES(ACOS(SIN(RADIANS(G269))*SIN(RADIANS(E261))+COS(RADIANS(G269))*COS(RADIANS(E261))*COS(RADIANS(T251))))&gt;90,0,$F$4*$F$5/E260^2*(SIN(RADIANS(G269))*SIN(RADIANS(E261))+COS(RADIANS(G269))*COS(RADIANS(E261))*COS(RADIANS(T251))))</f>
        <v>#DIV/0!</v>
      </c>
      <c r="U269" t="e">
        <f>IF(DEGREES(ACOS(SIN(RADIANS(G269))*SIN(RADIANS(E261))+COS(RADIANS(G269))*COS(RADIANS(E261))*COS(RADIANS(U251))))&gt;90,0,$F$4*$F$5/E260^2*(SIN(RADIANS(G269))*SIN(RADIANS(E261))+COS(RADIANS(G269))*COS(RADIANS(E261))*COS(RADIANS(U251))))</f>
        <v>#DIV/0!</v>
      </c>
      <c r="V269" t="e">
        <f>IF(DEGREES(ACOS(SIN(RADIANS(G269))*SIN(RADIANS(E261))+COS(RADIANS(G269))*COS(RADIANS(E261))*COS(RADIANS(V251))))&gt;90,0,$F$4*$F$5/E260^2*(SIN(RADIANS(G269))*SIN(RADIANS(E261))+COS(RADIANS(G269))*COS(RADIANS(E261))*COS(RADIANS(V251))))</f>
        <v>#DIV/0!</v>
      </c>
      <c r="W269" t="e">
        <f>IF(DEGREES(ACOS(SIN(RADIANS(G269))*SIN(RADIANS(E261))+COS(RADIANS(G269))*COS(RADIANS(E261))*COS(RADIANS(W251))))&gt;90,0,$F$4*$F$5/E260^2*(SIN(RADIANS(G269))*SIN(RADIANS(E261))+COS(RADIANS(G269))*COS(RADIANS(E261))*COS(RADIANS(W251))))</f>
        <v>#DIV/0!</v>
      </c>
      <c r="X269" t="e">
        <f>IF(DEGREES(ACOS(SIN(RADIANS(G269))*SIN(RADIANS(E261))+COS(RADIANS(G269))*COS(RADIANS(E261))*COS(RADIANS(X251))))&gt;90,0,$F$4*$F$5/E260^2*(SIN(RADIANS(G269))*SIN(RADIANS(E261))+COS(RADIANS(G269))*COS(RADIANS(E261))*COS(RADIANS(X251))))</f>
        <v>#DIV/0!</v>
      </c>
      <c r="Y269" t="e">
        <f>IF(DEGREES(ACOS(SIN(RADIANS(G269))*SIN(RADIANS(E261))+COS(RADIANS(G269))*COS(RADIANS(E261))*COS(RADIANS(Y251))))&gt;90,0,$F$4*$F$5/E260^2*(SIN(RADIANS(G269))*SIN(RADIANS(E261))+COS(RADIANS(G269))*COS(RADIANS(E261))*COS(RADIANS(Y251))))</f>
        <v>#DIV/0!</v>
      </c>
      <c r="Z269" t="e">
        <f>IF(DEGREES(ACOS(SIN(RADIANS(G269))*SIN(RADIANS(E261))+COS(RADIANS(G269))*COS(RADIANS(E261))*COS(RADIANS(Z251))))&gt;90,0,$F$4*$F$5/E260^2*(SIN(RADIANS(G269))*SIN(RADIANS(E261))+COS(RADIANS(G269))*COS(RADIANS(E261))*COS(RADIANS(Z251))))</f>
        <v>#DIV/0!</v>
      </c>
      <c r="AA269" t="e">
        <f>IF(DEGREES(ACOS(SIN(RADIANS(G269))*SIN(RADIANS(E261))+COS(RADIANS(G269))*COS(RADIANS(E261))*COS(RADIANS(AA251))))&gt;90,0,$F$4*$F$5/E260^2*(SIN(RADIANS(G269))*SIN(RADIANS(E261))+COS(RADIANS(G269))*COS(RADIANS(E261))*COS(RADIANS(AA251))))</f>
        <v>#DIV/0!</v>
      </c>
      <c r="AB269" t="e">
        <f>IF(DEGREES(ACOS(SIN(RADIANS(G269))*SIN(RADIANS(E261))+COS(RADIANS(G269))*COS(RADIANS(E261))*COS(RADIANS(AB251))))&gt;90,0,$F$4*$F$5/E260^2*(SIN(RADIANS(G269))*SIN(RADIANS(E261))+COS(RADIANS(G269))*COS(RADIANS(E261))*COS(RADIANS(AB251))))</f>
        <v>#DIV/0!</v>
      </c>
      <c r="AC269" t="e">
        <f>IF(DEGREES(ACOS(SIN(RADIANS(G269))*SIN(RADIANS(E261))+COS(RADIANS(G269))*COS(RADIANS(E261))*COS(RADIANS(AC251))))&gt;90,0,$F$4*$F$5/E260^2*(SIN(RADIANS(G269))*SIN(RADIANS(E261))+COS(RADIANS(G269))*COS(RADIANS(E261))*COS(RADIANS(AC251))))</f>
        <v>#DIV/0!</v>
      </c>
      <c r="AD269" t="e">
        <f>IF(DEGREES(ACOS(SIN(RADIANS(G269))*SIN(RADIANS(E261))+COS(RADIANS(G269))*COS(RADIANS(E261))*COS(RADIANS(AD251))))&gt;90,0,$F$4*$F$5/E260^2*(SIN(RADIANS(G269))*SIN(RADIANS(E261))+COS(RADIANS(G269))*COS(RADIANS(E261))*COS(RADIANS(AD251))))</f>
        <v>#DIV/0!</v>
      </c>
      <c r="AE269" t="e">
        <f>IF(DEGREES(ACOS(SIN(RADIANS(G269))*SIN(RADIANS(E261))+COS(RADIANS(G269))*COS(RADIANS(E261))*COS(RADIANS(AE251))))&gt;90,0,$F$4*$F$5/E260^2*(SIN(RADIANS(G269))*SIN(RADIANS(E261))+COS(RADIANS(G269))*COS(RADIANS(E261))*COS(RADIANS(AE251))))</f>
        <v>#DIV/0!</v>
      </c>
      <c r="AF269" t="e">
        <f>IF(DEGREES(ACOS(SIN(RADIANS(G269))*SIN(RADIANS(E261))+COS(RADIANS(G269))*COS(RADIANS(E261))*COS(RADIANS(AF251))))&gt;90,0,$F$4*$F$5/E260^2*(SIN(RADIANS(G269))*SIN(RADIANS(E261))+COS(RADIANS(G269))*COS(RADIANS(E261))*COS(RADIANS(AF251))))</f>
        <v>#DIV/0!</v>
      </c>
      <c r="AG269" t="e">
        <f>IF(DEGREES(ACOS(SIN(RADIANS(G269))*SIN(RADIANS(E261))+COS(RADIANS(G269))*COS(RADIANS(E261))*COS(RADIANS(AG251))))&gt;90,0,$F$4*$F$5/E260^2*(SIN(RADIANS(G269))*SIN(RADIANS(E261))+COS(RADIANS(G269))*COS(RADIANS(E261))*COS(RADIANS(AG251))))</f>
        <v>#DIV/0!</v>
      </c>
      <c r="AH269" t="e">
        <f>IF(DEGREES(ACOS(SIN(RADIANS(G269))*SIN(RADIANS(E261))+COS(RADIANS(G269))*COS(RADIANS(E261))*COS(RADIANS(AH251))))&gt;90,0,$F$4*$F$5/E260^2*(SIN(RADIANS(G269))*SIN(RADIANS(E261))+COS(RADIANS(G269))*COS(RADIANS(E261))*COS(RADIANS(AH251))))</f>
        <v>#DIV/0!</v>
      </c>
      <c r="AI269" t="e">
        <f>IF(DEGREES(ACOS(SIN(RADIANS(G269))*SIN(RADIANS(E261))+COS(RADIANS(G269))*COS(RADIANS(E261))*COS(RADIANS(AI251))))&gt;90,0,$F$4*$F$5/E260^2*(SIN(RADIANS(G269))*SIN(RADIANS(E261))+COS(RADIANS(G269))*COS(RADIANS(E261))*COS(RADIANS(AI251))))</f>
        <v>#DIV/0!</v>
      </c>
      <c r="AJ269" t="e">
        <f>IF(DEGREES(ACOS(SIN(RADIANS(G269))*SIN(RADIANS(E261))+COS(RADIANS(G269))*COS(RADIANS(E261))*COS(RADIANS(AJ251))))&gt;90,0,$F$4*$F$5/E260^2*(SIN(RADIANS(G269))*SIN(RADIANS(E261))+COS(RADIANS(G269))*COS(RADIANS(E261))*COS(RADIANS(AJ251))))</f>
        <v>#DIV/0!</v>
      </c>
      <c r="AK269">
        <f>IF(DEGREES(ACOS(SIN(RADIANS(G269))*SIN(RADIANS(E261))+COS(RADIANS(G269))*COS(RADIANS(E261))*COS(RADIANS(AK251))))&gt;90,0,$F$4*$F$5/E260^2*(SIN(RADIANS(G269))*SIN(RADIANS(E261))+COS(RADIANS(G269))*COS(RADIANS(E261))*COS(RADIANS(AK251))))</f>
        <v>0</v>
      </c>
      <c r="AL269">
        <f>IF(DEGREES(ACOS(SIN(RADIANS(G269))*SIN(RADIANS(E261))+COS(RADIANS(G269))*COS(RADIANS(E261))*COS(RADIANS(AL251))))&gt;90,0,$F$4*$F$5/E260^2*(SIN(RADIANS(G269))*SIN(RADIANS(E261))+COS(RADIANS(G269))*COS(RADIANS(E261))*COS(RADIANS(AL251))))</f>
        <v>0</v>
      </c>
      <c r="AM269">
        <f>IF(DEGREES(ACOS(SIN(RADIANS(G269))*SIN(RADIANS(E261))+COS(RADIANS(G269))*COS(RADIANS(E261))*COS(RADIANS(AM251))))&gt;90,0,$F$4*$F$5/E260^2*(SIN(RADIANS(G269))*SIN(RADIANS(E261))+COS(RADIANS(G269))*COS(RADIANS(E261))*COS(RADIANS(AM251))))</f>
        <v>0</v>
      </c>
      <c r="AN269">
        <f>IF(DEGREES(ACOS(SIN(RADIANS(G269))*SIN(RADIANS(E261))+COS(RADIANS(G269))*COS(RADIANS(E261))*COS(RADIANS(AN251))))&gt;90,0,$F$4*$F$5/E260^2*(SIN(RADIANS(G269))*SIN(RADIANS(E261))+COS(RADIANS(G269))*COS(RADIANS(E261))*COS(RADIANS(AN251))))</f>
        <v>0</v>
      </c>
      <c r="AO269">
        <f>IF(DEGREES(ACOS(SIN(RADIANS(G269))*SIN(RADIANS(E261))+COS(RADIANS(G269))*COS(RADIANS(E261))*COS(RADIANS(AO251))))&gt;90,0,$F$4*$F$5/E260^2*(SIN(RADIANS(G269))*SIN(RADIANS(E261))+COS(RADIANS(G269))*COS(RADIANS(E261))*COS(RADIANS(AO251))))</f>
        <v>0</v>
      </c>
      <c r="AP269">
        <f>IF(DEGREES(ACOS(SIN(RADIANS(G269))*SIN(RADIANS(E261))+COS(RADIANS(G269))*COS(RADIANS(E261))*COS(RADIANS(AP251))))&gt;90,0,$F$4*$F$5/E260^2*(SIN(RADIANS(G269))*SIN(RADIANS(E261))+COS(RADIANS(G269))*COS(RADIANS(E261))*COS(RADIANS(AP251))))</f>
        <v>0</v>
      </c>
      <c r="AQ269">
        <f>IF(DEGREES(ACOS(SIN(RADIANS(G269))*SIN(RADIANS(E261))+COS(RADIANS(G269))*COS(RADIANS(E261))*COS(RADIANS(AQ251))))&gt;90,0,$F$4*$F$5/E260^2*(SIN(RADIANS(G269))*SIN(RADIANS(E261))+COS(RADIANS(G269))*COS(RADIANS(E261))*COS(RADIANS(AQ251))))</f>
        <v>0</v>
      </c>
      <c r="AR269">
        <f>IF(DEGREES(ACOS(SIN(RADIANS(G269))*SIN(RADIANS(E261))+COS(RADIANS(G269))*COS(RADIANS(E261))*COS(RADIANS(AR251))))&gt;90,0,$F$4*$F$5/E260^2*(SIN(RADIANS(G269))*SIN(RADIANS(E261))+COS(RADIANS(G269))*COS(RADIANS(E261))*COS(RADIANS(AR251))))</f>
        <v>0</v>
      </c>
    </row>
    <row r="270" spans="2:44" x14ac:dyDescent="0.5">
      <c r="G270">
        <v>-80</v>
      </c>
      <c r="I270">
        <f>IF(DEGREES(ACOS(SIN(RADIANS(G270))*SIN(RADIANS(E261))+COS(RADIANS(G270))*COS(RADIANS(E261))*COS(RADIANS(I251))))&gt;90,0,$F$4*$F$5/E260^2*(SIN(RADIANS(G270))*SIN(RADIANS(E261))+COS(RADIANS(G270))*COS(RADIANS(E261))*COS(RADIANS(I251))))</f>
        <v>0</v>
      </c>
      <c r="J270">
        <f>IF(DEGREES(ACOS(SIN(RADIANS(G270))*SIN(RADIANS(E261))+COS(RADIANS(G270))*COS(RADIANS(E261))*COS(RADIANS(J251))))&gt;90,0,$F$4*$F$5/E260^2*(SIN(RADIANS(G270))*SIN(RADIANS(E261))+COS(RADIANS(G270))*COS(RADIANS(E261))*COS(RADIANS(J251))))</f>
        <v>0</v>
      </c>
      <c r="K270">
        <f>IF(DEGREES(ACOS(SIN(RADIANS(G270))*SIN(RADIANS(E261))+COS(RADIANS(G270))*COS(RADIANS(E261))*COS(RADIANS(K251))))&gt;90,0,$F$4*$F$5/E260^2*(SIN(RADIANS(G270))*SIN(RADIANS(E261))+COS(RADIANS(G270))*COS(RADIANS(E261))*COS(RADIANS(K251))))</f>
        <v>0</v>
      </c>
      <c r="L270">
        <f>IF(DEGREES(ACOS(SIN(RADIANS(G270))*SIN(RADIANS(E261))+COS(RADIANS(G270))*COS(RADIANS(E261))*COS(RADIANS(L251))))&gt;90,0,$F$4*$F$5/E260^2*(SIN(RADIANS(G270))*SIN(RADIANS(E261))+COS(RADIANS(G270))*COS(RADIANS(E261))*COS(RADIANS(L251))))</f>
        <v>0</v>
      </c>
      <c r="M270">
        <f>IF(DEGREES(ACOS(SIN(RADIANS(G270))*SIN(RADIANS(E261))+COS(RADIANS(G270))*COS(RADIANS(E261))*COS(RADIANS(M251))))&gt;90,0,$F$4*$F$5/E260^2*(SIN(RADIANS(G270))*SIN(RADIANS(E261))+COS(RADIANS(G270))*COS(RADIANS(E261))*COS(RADIANS(M251))))</f>
        <v>0</v>
      </c>
      <c r="N270">
        <f>IF(DEGREES(ACOS(SIN(RADIANS(G270))*SIN(RADIANS(E261))+COS(RADIANS(G270))*COS(RADIANS(E261))*COS(RADIANS(N251))))&gt;90,0,$F$4*$F$5/E260^2*(SIN(RADIANS(G270))*SIN(RADIANS(E261))+COS(RADIANS(G270))*COS(RADIANS(E261))*COS(RADIANS(N251))))</f>
        <v>0</v>
      </c>
      <c r="O270">
        <f>IF(DEGREES(ACOS(SIN(RADIANS(G270))*SIN(RADIANS(E261))+COS(RADIANS(G270))*COS(RADIANS(E261))*COS(RADIANS(O251))))&gt;90,0,$F$4*$F$5/E260^2*(SIN(RADIANS(G270))*SIN(RADIANS(E261))+COS(RADIANS(G270))*COS(RADIANS(E261))*COS(RADIANS(O251))))</f>
        <v>0</v>
      </c>
      <c r="P270">
        <f>IF(DEGREES(ACOS(SIN(RADIANS(G270))*SIN(RADIANS(E261))+COS(RADIANS(G270))*COS(RADIANS(E261))*COS(RADIANS(P251))))&gt;90,0,$F$4*$F$5/E260^2*(SIN(RADIANS(G270))*SIN(RADIANS(E261))+COS(RADIANS(G270))*COS(RADIANS(E261))*COS(RADIANS(P251))))</f>
        <v>0</v>
      </c>
      <c r="Q270">
        <f>IF(DEGREES(ACOS(SIN(RADIANS(G270))*SIN(RADIANS(E261))+COS(RADIANS(G270))*COS(RADIANS(E261))*COS(RADIANS(Q251))))&gt;90,0,$F$4*$F$5/E260^2*(SIN(RADIANS(G270))*SIN(RADIANS(E261))+COS(RADIANS(G270))*COS(RADIANS(E261))*COS(RADIANS(Q251))))</f>
        <v>0</v>
      </c>
      <c r="R270" t="e">
        <f>IF(DEGREES(ACOS(SIN(RADIANS(G270))*SIN(RADIANS(E261))+COS(RADIANS(G270))*COS(RADIANS(E261))*COS(RADIANS(R251))))&gt;90,0,$F$4*$F$5/E260^2*(SIN(RADIANS(G270))*SIN(RADIANS(E261))+COS(RADIANS(G270))*COS(RADIANS(E261))*COS(RADIANS(R251))))</f>
        <v>#DIV/0!</v>
      </c>
      <c r="S270" t="e">
        <f>IF(DEGREES(ACOS(SIN(RADIANS(G270))*SIN(RADIANS(E261))+COS(RADIANS(G270))*COS(RADIANS(E261))*COS(RADIANS(S251))))&gt;90,0,$F$4*$F$5/E260^2*(SIN(RADIANS(G270))*SIN(RADIANS(E261))+COS(RADIANS(G270))*COS(RADIANS(E261))*COS(RADIANS(S251))))</f>
        <v>#DIV/0!</v>
      </c>
      <c r="T270" t="e">
        <f>IF(DEGREES(ACOS(SIN(RADIANS(G270))*SIN(RADIANS(E261))+COS(RADIANS(G270))*COS(RADIANS(E261))*COS(RADIANS(T251))))&gt;90,0,$F$4*$F$5/E260^2*(SIN(RADIANS(G270))*SIN(RADIANS(E261))+COS(RADIANS(G270))*COS(RADIANS(E261))*COS(RADIANS(T251))))</f>
        <v>#DIV/0!</v>
      </c>
      <c r="U270" t="e">
        <f>IF(DEGREES(ACOS(SIN(RADIANS(G270))*SIN(RADIANS(E261))+COS(RADIANS(G270))*COS(RADIANS(E261))*COS(RADIANS(U251))))&gt;90,0,$F$4*$F$5/E260^2*(SIN(RADIANS(G270))*SIN(RADIANS(E261))+COS(RADIANS(G270))*COS(RADIANS(E261))*COS(RADIANS(U251))))</f>
        <v>#DIV/0!</v>
      </c>
      <c r="V270" t="e">
        <f>IF(DEGREES(ACOS(SIN(RADIANS(G270))*SIN(RADIANS(E261))+COS(RADIANS(G270))*COS(RADIANS(E261))*COS(RADIANS(V251))))&gt;90,0,$F$4*$F$5/E260^2*(SIN(RADIANS(G270))*SIN(RADIANS(E261))+COS(RADIANS(G270))*COS(RADIANS(E261))*COS(RADIANS(V251))))</f>
        <v>#DIV/0!</v>
      </c>
      <c r="W270" t="e">
        <f>IF(DEGREES(ACOS(SIN(RADIANS(G270))*SIN(RADIANS(E261))+COS(RADIANS(G270))*COS(RADIANS(E261))*COS(RADIANS(W251))))&gt;90,0,$F$4*$F$5/E260^2*(SIN(RADIANS(G270))*SIN(RADIANS(E261))+COS(RADIANS(G270))*COS(RADIANS(E261))*COS(RADIANS(W251))))</f>
        <v>#DIV/0!</v>
      </c>
      <c r="X270" t="e">
        <f>IF(DEGREES(ACOS(SIN(RADIANS(G270))*SIN(RADIANS(E261))+COS(RADIANS(G270))*COS(RADIANS(E261))*COS(RADIANS(X251))))&gt;90,0,$F$4*$F$5/E260^2*(SIN(RADIANS(G270))*SIN(RADIANS(E261))+COS(RADIANS(G270))*COS(RADIANS(E261))*COS(RADIANS(X251))))</f>
        <v>#DIV/0!</v>
      </c>
      <c r="Y270" t="e">
        <f>IF(DEGREES(ACOS(SIN(RADIANS(G270))*SIN(RADIANS(E261))+COS(RADIANS(G270))*COS(RADIANS(E261))*COS(RADIANS(Y251))))&gt;90,0,$F$4*$F$5/E260^2*(SIN(RADIANS(G270))*SIN(RADIANS(E261))+COS(RADIANS(G270))*COS(RADIANS(E261))*COS(RADIANS(Y251))))</f>
        <v>#DIV/0!</v>
      </c>
      <c r="Z270" t="e">
        <f>IF(DEGREES(ACOS(SIN(RADIANS(G270))*SIN(RADIANS(E261))+COS(RADIANS(G270))*COS(RADIANS(E261))*COS(RADIANS(Z251))))&gt;90,0,$F$4*$F$5/E260^2*(SIN(RADIANS(G270))*SIN(RADIANS(E261))+COS(RADIANS(G270))*COS(RADIANS(E261))*COS(RADIANS(Z251))))</f>
        <v>#DIV/0!</v>
      </c>
      <c r="AA270" t="e">
        <f>IF(DEGREES(ACOS(SIN(RADIANS(G270))*SIN(RADIANS(E261))+COS(RADIANS(G270))*COS(RADIANS(E261))*COS(RADIANS(AA251))))&gt;90,0,$F$4*$F$5/E260^2*(SIN(RADIANS(G270))*SIN(RADIANS(E261))+COS(RADIANS(G270))*COS(RADIANS(E261))*COS(RADIANS(AA251))))</f>
        <v>#DIV/0!</v>
      </c>
      <c r="AB270" t="e">
        <f>IF(DEGREES(ACOS(SIN(RADIANS(G270))*SIN(RADIANS(E261))+COS(RADIANS(G270))*COS(RADIANS(E261))*COS(RADIANS(AB251))))&gt;90,0,$F$4*$F$5/E260^2*(SIN(RADIANS(G270))*SIN(RADIANS(E261))+COS(RADIANS(G270))*COS(RADIANS(E261))*COS(RADIANS(AB251))))</f>
        <v>#DIV/0!</v>
      </c>
      <c r="AC270" t="e">
        <f>IF(DEGREES(ACOS(SIN(RADIANS(G270))*SIN(RADIANS(E261))+COS(RADIANS(G270))*COS(RADIANS(E261))*COS(RADIANS(AC251))))&gt;90,0,$F$4*$F$5/E260^2*(SIN(RADIANS(G270))*SIN(RADIANS(E261))+COS(RADIANS(G270))*COS(RADIANS(E261))*COS(RADIANS(AC251))))</f>
        <v>#DIV/0!</v>
      </c>
      <c r="AD270" t="e">
        <f>IF(DEGREES(ACOS(SIN(RADIANS(G270))*SIN(RADIANS(E261))+COS(RADIANS(G270))*COS(RADIANS(E261))*COS(RADIANS(AD251))))&gt;90,0,$F$4*$F$5/E260^2*(SIN(RADIANS(G270))*SIN(RADIANS(E261))+COS(RADIANS(G270))*COS(RADIANS(E261))*COS(RADIANS(AD251))))</f>
        <v>#DIV/0!</v>
      </c>
      <c r="AE270" t="e">
        <f>IF(DEGREES(ACOS(SIN(RADIANS(G270))*SIN(RADIANS(E261))+COS(RADIANS(G270))*COS(RADIANS(E261))*COS(RADIANS(AE251))))&gt;90,0,$F$4*$F$5/E260^2*(SIN(RADIANS(G270))*SIN(RADIANS(E261))+COS(RADIANS(G270))*COS(RADIANS(E261))*COS(RADIANS(AE251))))</f>
        <v>#DIV/0!</v>
      </c>
      <c r="AF270" t="e">
        <f>IF(DEGREES(ACOS(SIN(RADIANS(G270))*SIN(RADIANS(E261))+COS(RADIANS(G270))*COS(RADIANS(E261))*COS(RADIANS(AF251))))&gt;90,0,$F$4*$F$5/E260^2*(SIN(RADIANS(G270))*SIN(RADIANS(E261))+COS(RADIANS(G270))*COS(RADIANS(E261))*COS(RADIANS(AF251))))</f>
        <v>#DIV/0!</v>
      </c>
      <c r="AG270" t="e">
        <f>IF(DEGREES(ACOS(SIN(RADIANS(G270))*SIN(RADIANS(E261))+COS(RADIANS(G270))*COS(RADIANS(E261))*COS(RADIANS(AG251))))&gt;90,0,$F$4*$F$5/E260^2*(SIN(RADIANS(G270))*SIN(RADIANS(E261))+COS(RADIANS(G270))*COS(RADIANS(E261))*COS(RADIANS(AG251))))</f>
        <v>#DIV/0!</v>
      </c>
      <c r="AH270" t="e">
        <f>IF(DEGREES(ACOS(SIN(RADIANS(G270))*SIN(RADIANS(E261))+COS(RADIANS(G270))*COS(RADIANS(E261))*COS(RADIANS(AH251))))&gt;90,0,$F$4*$F$5/E260^2*(SIN(RADIANS(G270))*SIN(RADIANS(E261))+COS(RADIANS(G270))*COS(RADIANS(E261))*COS(RADIANS(AH251))))</f>
        <v>#DIV/0!</v>
      </c>
      <c r="AI270" t="e">
        <f>IF(DEGREES(ACOS(SIN(RADIANS(G270))*SIN(RADIANS(E261))+COS(RADIANS(G270))*COS(RADIANS(E261))*COS(RADIANS(AI251))))&gt;90,0,$F$4*$F$5/E260^2*(SIN(RADIANS(G270))*SIN(RADIANS(E261))+COS(RADIANS(G270))*COS(RADIANS(E261))*COS(RADIANS(AI251))))</f>
        <v>#DIV/0!</v>
      </c>
      <c r="AJ270" t="e">
        <f>IF(DEGREES(ACOS(SIN(RADIANS(G270))*SIN(RADIANS(E261))+COS(RADIANS(G270))*COS(RADIANS(E261))*COS(RADIANS(AJ251))))&gt;90,0,$F$4*$F$5/E260^2*(SIN(RADIANS(G270))*SIN(RADIANS(E261))+COS(RADIANS(G270))*COS(RADIANS(E261))*COS(RADIANS(AJ251))))</f>
        <v>#DIV/0!</v>
      </c>
      <c r="AK270">
        <f>IF(DEGREES(ACOS(SIN(RADIANS(G270))*SIN(RADIANS(E261))+COS(RADIANS(G270))*COS(RADIANS(E261))*COS(RADIANS(AK251))))&gt;90,0,$F$4*$F$5/E260^2*(SIN(RADIANS(G270))*SIN(RADIANS(E261))+COS(RADIANS(G270))*COS(RADIANS(E261))*COS(RADIANS(AK251))))</f>
        <v>0</v>
      </c>
      <c r="AL270">
        <f>IF(DEGREES(ACOS(SIN(RADIANS(G270))*SIN(RADIANS(E261))+COS(RADIANS(G270))*COS(RADIANS(E261))*COS(RADIANS(AL251))))&gt;90,0,$F$4*$F$5/E260^2*(SIN(RADIANS(G270))*SIN(RADIANS(E261))+COS(RADIANS(G270))*COS(RADIANS(E261))*COS(RADIANS(AL251))))</f>
        <v>0</v>
      </c>
      <c r="AM270">
        <f>IF(DEGREES(ACOS(SIN(RADIANS(G270))*SIN(RADIANS(E261))+COS(RADIANS(G270))*COS(RADIANS(E261))*COS(RADIANS(AM251))))&gt;90,0,$F$4*$F$5/E260^2*(SIN(RADIANS(G270))*SIN(RADIANS(E261))+COS(RADIANS(G270))*COS(RADIANS(E261))*COS(RADIANS(AM251))))</f>
        <v>0</v>
      </c>
      <c r="AN270">
        <f>IF(DEGREES(ACOS(SIN(RADIANS(G270))*SIN(RADIANS(E261))+COS(RADIANS(G270))*COS(RADIANS(E261))*COS(RADIANS(AN251))))&gt;90,0,$F$4*$F$5/E260^2*(SIN(RADIANS(G270))*SIN(RADIANS(E261))+COS(RADIANS(G270))*COS(RADIANS(E261))*COS(RADIANS(AN251))))</f>
        <v>0</v>
      </c>
      <c r="AO270">
        <f>IF(DEGREES(ACOS(SIN(RADIANS(G270))*SIN(RADIANS(E261))+COS(RADIANS(G270))*COS(RADIANS(E261))*COS(RADIANS(AO251))))&gt;90,0,$F$4*$F$5/E260^2*(SIN(RADIANS(G270))*SIN(RADIANS(E261))+COS(RADIANS(G270))*COS(RADIANS(E261))*COS(RADIANS(AO251))))</f>
        <v>0</v>
      </c>
      <c r="AP270">
        <f>IF(DEGREES(ACOS(SIN(RADIANS(G270))*SIN(RADIANS(E261))+COS(RADIANS(G270))*COS(RADIANS(E261))*COS(RADIANS(AP251))))&gt;90,0,$F$4*$F$5/E260^2*(SIN(RADIANS(G270))*SIN(RADIANS(E261))+COS(RADIANS(G270))*COS(RADIANS(E261))*COS(RADIANS(AP251))))</f>
        <v>0</v>
      </c>
      <c r="AQ270">
        <f>IF(DEGREES(ACOS(SIN(RADIANS(G270))*SIN(RADIANS(E261))+COS(RADIANS(G270))*COS(RADIANS(E261))*COS(RADIANS(AQ251))))&gt;90,0,$F$4*$F$5/E260^2*(SIN(RADIANS(G270))*SIN(RADIANS(E261))+COS(RADIANS(G270))*COS(RADIANS(E261))*COS(RADIANS(AQ251))))</f>
        <v>0</v>
      </c>
      <c r="AR270">
        <f>IF(DEGREES(ACOS(SIN(RADIANS(G270))*SIN(RADIANS(E261))+COS(RADIANS(G270))*COS(RADIANS(E261))*COS(RADIANS(AR251))))&gt;90,0,$F$4*$F$5/E260^2*(SIN(RADIANS(G270))*SIN(RADIANS(E261))+COS(RADIANS(G270))*COS(RADIANS(E261))*COS(RADIANS(AR251))))</f>
        <v>0</v>
      </c>
    </row>
    <row r="271" spans="2:44" x14ac:dyDescent="0.5">
      <c r="G271">
        <v>-90</v>
      </c>
      <c r="I271" t="e">
        <f>IF(DEGREES(ACOS(SIN(RADIANS(G271))*SIN(RADIANS(E261))+COS(RADIANS(G271))*COS(RADIANS(E261))*COS(RADIANS(I251))))&gt;90,0,$F$4*$F$5/E260^2*(SIN(RADIANS(G271))*SIN(RADIANS(E261))+COS(RADIANS(G271))*COS(RADIANS(E261))*COS(RADIANS(I251))))</f>
        <v>#DIV/0!</v>
      </c>
      <c r="J271" t="e">
        <f>IF(DEGREES(ACOS(SIN(RADIANS(G271))*SIN(RADIANS(E261))+COS(RADIANS(G271))*COS(RADIANS(E261))*COS(RADIANS(J251))))&gt;90,0,$F$4*$F$5/E260^2*(SIN(RADIANS(G271))*SIN(RADIANS(E261))+COS(RADIANS(G271))*COS(RADIANS(E261))*COS(RADIANS(J251))))</f>
        <v>#DIV/0!</v>
      </c>
      <c r="K271" t="e">
        <f>IF(DEGREES(ACOS(SIN(RADIANS(G271))*SIN(RADIANS(E261))+COS(RADIANS(G271))*COS(RADIANS(E261))*COS(RADIANS(K251))))&gt;90,0,$F$4*$F$5/E260^2*(SIN(RADIANS(G271))*SIN(RADIANS(E261))+COS(RADIANS(G271))*COS(RADIANS(E261))*COS(RADIANS(K251))))</f>
        <v>#DIV/0!</v>
      </c>
      <c r="L271" t="e">
        <f>IF(DEGREES(ACOS(SIN(RADIANS(G271))*SIN(RADIANS(E261))+COS(RADIANS(G271))*COS(RADIANS(E261))*COS(RADIANS(L251))))&gt;90,0,$F$4*$F$5/E260^2*(SIN(RADIANS(G271))*SIN(RADIANS(E261))+COS(RADIANS(G271))*COS(RADIANS(E261))*COS(RADIANS(L251))))</f>
        <v>#DIV/0!</v>
      </c>
      <c r="M271" t="e">
        <f>IF(DEGREES(ACOS(SIN(RADIANS(G271))*SIN(RADIANS(E261))+COS(RADIANS(G271))*COS(RADIANS(E261))*COS(RADIANS(M251))))&gt;90,0,$F$4*$F$5/E260^2*(SIN(RADIANS(G271))*SIN(RADIANS(E261))+COS(RADIANS(G271))*COS(RADIANS(E261))*COS(RADIANS(M251))))</f>
        <v>#DIV/0!</v>
      </c>
      <c r="N271" t="e">
        <f>IF(DEGREES(ACOS(SIN(RADIANS(G271))*SIN(RADIANS(E261))+COS(RADIANS(G271))*COS(RADIANS(E261))*COS(RADIANS(N251))))&gt;90,0,$F$4*$F$5/E260^2*(SIN(RADIANS(G271))*SIN(RADIANS(E261))+COS(RADIANS(G271))*COS(RADIANS(E261))*COS(RADIANS(N251))))</f>
        <v>#DIV/0!</v>
      </c>
      <c r="O271" t="e">
        <f>IF(DEGREES(ACOS(SIN(RADIANS(G271))*SIN(RADIANS(E261))+COS(RADIANS(G271))*COS(RADIANS(E261))*COS(RADIANS(O251))))&gt;90,0,$F$4*$F$5/E260^2*(SIN(RADIANS(G271))*SIN(RADIANS(E261))+COS(RADIANS(G271))*COS(RADIANS(E261))*COS(RADIANS(O251))))</f>
        <v>#DIV/0!</v>
      </c>
      <c r="P271" t="e">
        <f>IF(DEGREES(ACOS(SIN(RADIANS(G271))*SIN(RADIANS(E261))+COS(RADIANS(G271))*COS(RADIANS(E261))*COS(RADIANS(P251))))&gt;90,0,$F$4*$F$5/E260^2*(SIN(RADIANS(G271))*SIN(RADIANS(E261))+COS(RADIANS(G271))*COS(RADIANS(E261))*COS(RADIANS(P251))))</f>
        <v>#DIV/0!</v>
      </c>
      <c r="Q271" t="e">
        <f>IF(DEGREES(ACOS(SIN(RADIANS(G271))*SIN(RADIANS(E261))+COS(RADIANS(G271))*COS(RADIANS(E261))*COS(RADIANS(Q251))))&gt;90,0,$F$4*$F$5/E260^2*(SIN(RADIANS(G271))*SIN(RADIANS(E261))+COS(RADIANS(G271))*COS(RADIANS(E261))*COS(RADIANS(Q251))))</f>
        <v>#DIV/0!</v>
      </c>
      <c r="R271" t="e">
        <f>IF(DEGREES(ACOS(SIN(RADIANS(G271))*SIN(RADIANS(E261))+COS(RADIANS(G271))*COS(RADIANS(E261))*COS(RADIANS(R251))))&gt;90,0,$F$4*$F$5/E260^2*(SIN(RADIANS(G271))*SIN(RADIANS(E261))+COS(RADIANS(G271))*COS(RADIANS(E261))*COS(RADIANS(R251))))</f>
        <v>#DIV/0!</v>
      </c>
      <c r="S271" t="e">
        <f>IF(DEGREES(ACOS(SIN(RADIANS(G271))*SIN(RADIANS(E261))+COS(RADIANS(G271))*COS(RADIANS(E261))*COS(RADIANS(S251))))&gt;90,0,$F$4*$F$5/E260^2*(SIN(RADIANS(G271))*SIN(RADIANS(E261))+COS(RADIANS(G271))*COS(RADIANS(E261))*COS(RADIANS(S251))))</f>
        <v>#DIV/0!</v>
      </c>
      <c r="T271" t="e">
        <f>IF(DEGREES(ACOS(SIN(RADIANS(G271))*SIN(RADIANS(E261))+COS(RADIANS(G271))*COS(RADIANS(E261))*COS(RADIANS(T251))))&gt;90,0,$F$4*$F$5/E260^2*(SIN(RADIANS(G271))*SIN(RADIANS(E261))+COS(RADIANS(G271))*COS(RADIANS(E261))*COS(RADIANS(T251))))</f>
        <v>#DIV/0!</v>
      </c>
      <c r="U271" t="e">
        <f>IF(DEGREES(ACOS(SIN(RADIANS(G271))*SIN(RADIANS(E261))+COS(RADIANS(G271))*COS(RADIANS(E261))*COS(RADIANS(U251))))&gt;90,0,$F$4*$F$5/E260^2*(SIN(RADIANS(G271))*SIN(RADIANS(E261))+COS(RADIANS(G271))*COS(RADIANS(E261))*COS(RADIANS(U251))))</f>
        <v>#DIV/0!</v>
      </c>
      <c r="V271" t="e">
        <f>IF(DEGREES(ACOS(SIN(RADIANS(G271))*SIN(RADIANS(E261))+COS(RADIANS(G271))*COS(RADIANS(E261))*COS(RADIANS(V251))))&gt;90,0,$F$4*$F$5/E260^2*(SIN(RADIANS(G271))*SIN(RADIANS(E261))+COS(RADIANS(G271))*COS(RADIANS(E261))*COS(RADIANS(V251))))</f>
        <v>#DIV/0!</v>
      </c>
      <c r="W271" t="e">
        <f>IF(DEGREES(ACOS(SIN(RADIANS(G271))*SIN(RADIANS(E261))+COS(RADIANS(G271))*COS(RADIANS(E261))*COS(RADIANS(W251))))&gt;90,0,$F$4*$F$5/E260^2*(SIN(RADIANS(G271))*SIN(RADIANS(E261))+COS(RADIANS(G271))*COS(RADIANS(E261))*COS(RADIANS(W251))))</f>
        <v>#DIV/0!</v>
      </c>
      <c r="X271" t="e">
        <f>IF(DEGREES(ACOS(SIN(RADIANS(G271))*SIN(RADIANS(E261))+COS(RADIANS(G271))*COS(RADIANS(E261))*COS(RADIANS(X251))))&gt;90,0,$F$4*$F$5/E260^2*(SIN(RADIANS(G271))*SIN(RADIANS(E261))+COS(RADIANS(G271))*COS(RADIANS(E261))*COS(RADIANS(X251))))</f>
        <v>#DIV/0!</v>
      </c>
      <c r="Y271" t="e">
        <f>IF(DEGREES(ACOS(SIN(RADIANS(G271))*SIN(RADIANS(E261))+COS(RADIANS(G271))*COS(RADIANS(E261))*COS(RADIANS(Y251))))&gt;90,0,$F$4*$F$5/E260^2*(SIN(RADIANS(G271))*SIN(RADIANS(E261))+COS(RADIANS(G271))*COS(RADIANS(E261))*COS(RADIANS(Y251))))</f>
        <v>#DIV/0!</v>
      </c>
      <c r="Z271" t="e">
        <f>IF(DEGREES(ACOS(SIN(RADIANS(G271))*SIN(RADIANS(E261))+COS(RADIANS(G271))*COS(RADIANS(E261))*COS(RADIANS(Z251))))&gt;90,0,$F$4*$F$5/E260^2*(SIN(RADIANS(G271))*SIN(RADIANS(E261))+COS(RADIANS(G271))*COS(RADIANS(E261))*COS(RADIANS(Z251))))</f>
        <v>#DIV/0!</v>
      </c>
      <c r="AA271" t="e">
        <f>IF(DEGREES(ACOS(SIN(RADIANS(G271))*SIN(RADIANS(E261))+COS(RADIANS(G271))*COS(RADIANS(E261))*COS(RADIANS(AA251))))&gt;90,0,$F$4*$F$5/E260^2*(SIN(RADIANS(G271))*SIN(RADIANS(E261))+COS(RADIANS(G271))*COS(RADIANS(E261))*COS(RADIANS(AA251))))</f>
        <v>#DIV/0!</v>
      </c>
      <c r="AB271" t="e">
        <f>IF(DEGREES(ACOS(SIN(RADIANS(G271))*SIN(RADIANS(E261))+COS(RADIANS(G271))*COS(RADIANS(E261))*COS(RADIANS(AB251))))&gt;90,0,$F$4*$F$5/E260^2*(SIN(RADIANS(G271))*SIN(RADIANS(E261))+COS(RADIANS(G271))*COS(RADIANS(E261))*COS(RADIANS(AB251))))</f>
        <v>#DIV/0!</v>
      </c>
      <c r="AC271" t="e">
        <f>IF(DEGREES(ACOS(SIN(RADIANS(G271))*SIN(RADIANS(E261))+COS(RADIANS(G271))*COS(RADIANS(E261))*COS(RADIANS(AC251))))&gt;90,0,$F$4*$F$5/E260^2*(SIN(RADIANS(G271))*SIN(RADIANS(E261))+COS(RADIANS(G271))*COS(RADIANS(E261))*COS(RADIANS(AC251))))</f>
        <v>#DIV/0!</v>
      </c>
      <c r="AD271" t="e">
        <f>IF(DEGREES(ACOS(SIN(RADIANS(G271))*SIN(RADIANS(E261))+COS(RADIANS(G271))*COS(RADIANS(E261))*COS(RADIANS(AD251))))&gt;90,0,$F$4*$F$5/E260^2*(SIN(RADIANS(G271))*SIN(RADIANS(E261))+COS(RADIANS(G271))*COS(RADIANS(E261))*COS(RADIANS(AD251))))</f>
        <v>#DIV/0!</v>
      </c>
      <c r="AE271" t="e">
        <f>IF(DEGREES(ACOS(SIN(RADIANS(G271))*SIN(RADIANS(E261))+COS(RADIANS(G271))*COS(RADIANS(E261))*COS(RADIANS(AE251))))&gt;90,0,$F$4*$F$5/E260^2*(SIN(RADIANS(G271))*SIN(RADIANS(E261))+COS(RADIANS(G271))*COS(RADIANS(E261))*COS(RADIANS(AE251))))</f>
        <v>#DIV/0!</v>
      </c>
      <c r="AF271" t="e">
        <f>IF(DEGREES(ACOS(SIN(RADIANS(G271))*SIN(RADIANS(E261))+COS(RADIANS(G271))*COS(RADIANS(E261))*COS(RADIANS(AF251))))&gt;90,0,$F$4*$F$5/E260^2*(SIN(RADIANS(G271))*SIN(RADIANS(E261))+COS(RADIANS(G271))*COS(RADIANS(E261))*COS(RADIANS(AF251))))</f>
        <v>#DIV/0!</v>
      </c>
      <c r="AG271" t="e">
        <f>IF(DEGREES(ACOS(SIN(RADIANS(G271))*SIN(RADIANS(E261))+COS(RADIANS(G271))*COS(RADIANS(E261))*COS(RADIANS(AG251))))&gt;90,0,$F$4*$F$5/E260^2*(SIN(RADIANS(G271))*SIN(RADIANS(E261))+COS(RADIANS(G271))*COS(RADIANS(E261))*COS(RADIANS(AG251))))</f>
        <v>#DIV/0!</v>
      </c>
      <c r="AH271" t="e">
        <f>IF(DEGREES(ACOS(SIN(RADIANS(G271))*SIN(RADIANS(E261))+COS(RADIANS(G271))*COS(RADIANS(E261))*COS(RADIANS(AH251))))&gt;90,0,$F$4*$F$5/E260^2*(SIN(RADIANS(G271))*SIN(RADIANS(E261))+COS(RADIANS(G271))*COS(RADIANS(E261))*COS(RADIANS(AH251))))</f>
        <v>#DIV/0!</v>
      </c>
      <c r="AI271" t="e">
        <f>IF(DEGREES(ACOS(SIN(RADIANS(G271))*SIN(RADIANS(E261))+COS(RADIANS(G271))*COS(RADIANS(E261))*COS(RADIANS(AI251))))&gt;90,0,$F$4*$F$5/E260^2*(SIN(RADIANS(G271))*SIN(RADIANS(E261))+COS(RADIANS(G271))*COS(RADIANS(E261))*COS(RADIANS(AI251))))</f>
        <v>#DIV/0!</v>
      </c>
      <c r="AJ271" t="e">
        <f>IF(DEGREES(ACOS(SIN(RADIANS(G271))*SIN(RADIANS(E261))+COS(RADIANS(G271))*COS(RADIANS(E261))*COS(RADIANS(AJ251))))&gt;90,0,$F$4*$F$5/E260^2*(SIN(RADIANS(G271))*SIN(RADIANS(E261))+COS(RADIANS(G271))*COS(RADIANS(E261))*COS(RADIANS(AJ251))))</f>
        <v>#DIV/0!</v>
      </c>
      <c r="AK271" t="e">
        <f>IF(DEGREES(ACOS(SIN(RADIANS(G271))*SIN(RADIANS(E261))+COS(RADIANS(G271))*COS(RADIANS(E261))*COS(RADIANS(AK251))))&gt;90,0,$F$4*$F$5/E260^2*(SIN(RADIANS(G271))*SIN(RADIANS(E261))+COS(RADIANS(G271))*COS(RADIANS(E261))*COS(RADIANS(AK251))))</f>
        <v>#DIV/0!</v>
      </c>
      <c r="AL271" t="e">
        <f>IF(DEGREES(ACOS(SIN(RADIANS(G271))*SIN(RADIANS(E261))+COS(RADIANS(G271))*COS(RADIANS(E261))*COS(RADIANS(AL251))))&gt;90,0,$F$4*$F$5/E260^2*(SIN(RADIANS(G271))*SIN(RADIANS(E261))+COS(RADIANS(G271))*COS(RADIANS(E261))*COS(RADIANS(AL251))))</f>
        <v>#DIV/0!</v>
      </c>
      <c r="AM271" t="e">
        <f>IF(DEGREES(ACOS(SIN(RADIANS(G271))*SIN(RADIANS(E261))+COS(RADIANS(G271))*COS(RADIANS(E261))*COS(RADIANS(AM251))))&gt;90,0,$F$4*$F$5/E260^2*(SIN(RADIANS(G271))*SIN(RADIANS(E261))+COS(RADIANS(G271))*COS(RADIANS(E261))*COS(RADIANS(AM251))))</f>
        <v>#DIV/0!</v>
      </c>
      <c r="AN271" t="e">
        <f>IF(DEGREES(ACOS(SIN(RADIANS(G271))*SIN(RADIANS(E261))+COS(RADIANS(G271))*COS(RADIANS(E261))*COS(RADIANS(AN251))))&gt;90,0,$F$4*$F$5/E260^2*(SIN(RADIANS(G271))*SIN(RADIANS(E261))+COS(RADIANS(G271))*COS(RADIANS(E261))*COS(RADIANS(AN251))))</f>
        <v>#DIV/0!</v>
      </c>
      <c r="AO271" t="e">
        <f>IF(DEGREES(ACOS(SIN(RADIANS(G271))*SIN(RADIANS(E261))+COS(RADIANS(G271))*COS(RADIANS(E261))*COS(RADIANS(AO251))))&gt;90,0,$F$4*$F$5/E260^2*(SIN(RADIANS(G271))*SIN(RADIANS(E261))+COS(RADIANS(G271))*COS(RADIANS(E261))*COS(RADIANS(AO251))))</f>
        <v>#DIV/0!</v>
      </c>
      <c r="AP271" t="e">
        <f>IF(DEGREES(ACOS(SIN(RADIANS(G271))*SIN(RADIANS(E261))+COS(RADIANS(G271))*COS(RADIANS(E261))*COS(RADIANS(AP251))))&gt;90,0,$F$4*$F$5/E260^2*(SIN(RADIANS(G271))*SIN(RADIANS(E261))+COS(RADIANS(G271))*COS(RADIANS(E261))*COS(RADIANS(AP251))))</f>
        <v>#DIV/0!</v>
      </c>
      <c r="AQ271" t="e">
        <f>IF(DEGREES(ACOS(SIN(RADIANS(G271))*SIN(RADIANS(E261))+COS(RADIANS(G271))*COS(RADIANS(E261))*COS(RADIANS(AQ251))))&gt;90,0,$F$4*$F$5/E260^2*(SIN(RADIANS(G271))*SIN(RADIANS(E261))+COS(RADIANS(G271))*COS(RADIANS(E261))*COS(RADIANS(AQ251))))</f>
        <v>#DIV/0!</v>
      </c>
      <c r="AR271" t="e">
        <f>IF(DEGREES(ACOS(SIN(RADIANS(G271))*SIN(RADIANS(E261))+COS(RADIANS(G271))*COS(RADIANS(E261))*COS(RADIANS(AR251))))&gt;90,0,$F$4*$F$5/E260^2*(SIN(RADIANS(G271))*SIN(RADIANS(E261))+COS(RADIANS(G271))*COS(RADIANS(E261))*COS(RADIANS(AR251))))</f>
        <v>#DIV/0!</v>
      </c>
    </row>
    <row r="273" spans="2:44" x14ac:dyDescent="0.5">
      <c r="H273" t="s">
        <v>769</v>
      </c>
      <c r="I273">
        <v>180</v>
      </c>
      <c r="J273">
        <v>170</v>
      </c>
      <c r="K273">
        <v>160</v>
      </c>
      <c r="L273">
        <v>150</v>
      </c>
      <c r="M273">
        <v>140</v>
      </c>
      <c r="N273">
        <v>130</v>
      </c>
      <c r="O273">
        <v>120</v>
      </c>
      <c r="P273">
        <v>110</v>
      </c>
      <c r="Q273">
        <v>100</v>
      </c>
      <c r="R273">
        <v>90</v>
      </c>
      <c r="S273">
        <v>80</v>
      </c>
      <c r="T273">
        <v>70</v>
      </c>
      <c r="U273">
        <v>60</v>
      </c>
      <c r="V273">
        <v>50</v>
      </c>
      <c r="W273">
        <v>40</v>
      </c>
      <c r="X273">
        <v>30</v>
      </c>
      <c r="Y273">
        <v>20</v>
      </c>
      <c r="Z273">
        <v>10</v>
      </c>
      <c r="AA273">
        <v>0</v>
      </c>
      <c r="AB273">
        <v>-10</v>
      </c>
      <c r="AC273">
        <v>-20</v>
      </c>
      <c r="AD273">
        <v>-30</v>
      </c>
      <c r="AE273">
        <v>-40</v>
      </c>
      <c r="AF273">
        <v>-50</v>
      </c>
      <c r="AG273">
        <v>-60</v>
      </c>
      <c r="AH273">
        <v>-70</v>
      </c>
      <c r="AI273">
        <v>-80</v>
      </c>
      <c r="AJ273">
        <v>-90</v>
      </c>
      <c r="AK273">
        <v>-100</v>
      </c>
      <c r="AL273">
        <v>-110</v>
      </c>
      <c r="AM273">
        <v>-120</v>
      </c>
      <c r="AN273">
        <v>-130</v>
      </c>
      <c r="AO273">
        <v>-140</v>
      </c>
      <c r="AP273">
        <v>-150</v>
      </c>
      <c r="AQ273">
        <v>-160</v>
      </c>
      <c r="AR273">
        <v>-170</v>
      </c>
    </row>
    <row r="274" spans="2:44" x14ac:dyDescent="0.5">
      <c r="H274" t="s">
        <v>779</v>
      </c>
      <c r="I274">
        <f>IF(ABS(I273-E286)&gt;180,IF(ABS(I273-E286)&gt;360,ABS(I273-E286)-360,360-ABS(I273-E286)),ABS(I273-E286))</f>
        <v>180</v>
      </c>
      <c r="J274">
        <f>IF(ABS(J273-E286)&gt;180,IF(ABS(J273-E286)&gt;360,ABS(J273-E286)-360,360-ABS(J273-E286)),ABS(J273-E286))</f>
        <v>170</v>
      </c>
      <c r="K274">
        <f>IF(ABS(K273-E286)&gt;180,IF(ABS(K273-E286)&gt;360,ABS(K273-E286)-360,360-ABS(K273-E286)),ABS(K273-E286))</f>
        <v>160</v>
      </c>
      <c r="L274">
        <f>IF(ABS(L273-E286)&gt;180,IF(ABS(L273-E286)&gt;360,ABS(L273-E286)-360,360-ABS(L273-E286)),ABS(L273-E286))</f>
        <v>150</v>
      </c>
      <c r="M274">
        <f>IF(ABS(M273-E286)&gt;180,IF(ABS(M273-E286)&gt;360,ABS(M273-E286)-360,360-ABS(M273-E286)),ABS(M273-E286))</f>
        <v>140</v>
      </c>
      <c r="N274">
        <f>IF(ABS(N273-E286)&gt;180,IF(ABS(N273-E286)&gt;360,ABS(N273-E286)-360,360-ABS(N273-E286)),ABS(N273-E286))</f>
        <v>130</v>
      </c>
      <c r="O274">
        <f>IF(ABS(O273-E286)&gt;180,IF(ABS(O273-E286)&gt;360,ABS(O273-E286)-360,360-ABS(O273-E286)),ABS(O273-E286))</f>
        <v>120</v>
      </c>
      <c r="P274">
        <f>IF(ABS(P273-E286)&gt;180,IF(ABS(P273-E286)&gt;360,ABS(P273-E286)-360,360-ABS(P273-E286)),ABS(P273-E286))</f>
        <v>110</v>
      </c>
      <c r="Q274">
        <f>IF(ABS(Q273-E286)&gt;180,IF(ABS(Q273-E286)&gt;360,ABS(Q273-E286)-360,360-ABS(Q273-E286)),ABS(Q273-E286))</f>
        <v>100</v>
      </c>
      <c r="R274">
        <f>IF(ABS(R273-E286)&gt;180,IF(ABS(R273-E286)&gt;360,ABS(R273-E286)-360,360-ABS(R273-E286)),ABS(R273-E286))</f>
        <v>90</v>
      </c>
      <c r="S274">
        <f>IF(ABS(S273-E286)&gt;180,IF(ABS(S273-E286)&gt;360,ABS(S273-E286)-360,360-ABS(S273-E286)),ABS(S273-E286))</f>
        <v>80</v>
      </c>
      <c r="T274">
        <f>IF(ABS(T273-E286)&gt;180,IF(ABS(T273-E286)&gt;360,ABS(T273-E286)-360,360-ABS(T273-E286)),ABS(T273-E286))</f>
        <v>70</v>
      </c>
      <c r="U274">
        <f>IF(ABS(U273-E286)&gt;180,IF(ABS(U273-E286)&gt;360,ABS(U273-E286)-360,360-ABS(U273-E286)),ABS(U273-E286))</f>
        <v>60</v>
      </c>
      <c r="V274">
        <f>IF(ABS(V273-E286)&gt;180,IF(ABS(V273-E286)&gt;360,ABS(V273-E286)-360,360-ABS(V273-E286)),ABS(V273-E286))</f>
        <v>50</v>
      </c>
      <c r="W274">
        <f>IF(ABS(W273-E286)&gt;180,IF(ABS(W273-E286)&gt;360,ABS(W273-E286)-360,360-ABS(W273-E286)),ABS(W273-E286))</f>
        <v>40</v>
      </c>
      <c r="X274">
        <f>IF(ABS(X273-E286)&gt;180,IF(ABS(X273-E286)&gt;360,ABS(X273-E286)-360,360-ABS(X273-E286)),ABS(X273-E286))</f>
        <v>30</v>
      </c>
      <c r="Y274">
        <f>IF(ABS(Y273-E286)&gt;180,IF(ABS(Y273-E286)&gt;360,ABS(Y273-E286)-360,360-ABS(Y273-E286)),ABS(Y273-E286))</f>
        <v>20</v>
      </c>
      <c r="Z274">
        <f>IF(ABS(Z273-E286)&gt;180,IF(ABS(Z273-E286)&gt;360,ABS(Z273-E286)-360,360-ABS(Z273-E286)),ABS(Z273-E286))</f>
        <v>10</v>
      </c>
      <c r="AA274">
        <f>IF(ABS(AA273-E286)&gt;180,IF(ABS(AA273-E286)&gt;360,ABS(AA273-E286)-360,360-ABS(AA273-E286)),ABS(AA273-E286))</f>
        <v>0</v>
      </c>
      <c r="AB274">
        <f>IF(ABS(AB273-E286)&gt;180,IF(ABS(AB273-E286)&gt;360,ABS(AB273-E286)-360,360-ABS(AB273-E286)),ABS(AB273-E286))</f>
        <v>10</v>
      </c>
      <c r="AC274">
        <f>IF(ABS(AC273-E286)&gt;180,IF(ABS(AC273-E286)&gt;360,ABS(AC273-E286)-360,360-ABS(AC273-E286)),ABS(AC273-E286))</f>
        <v>20</v>
      </c>
      <c r="AD274">
        <f>IF(ABS(AD273-E286)&gt;180,IF(ABS(AD273-E286)&gt;360,ABS(AD273-E286)-360,360-ABS(AD273-E286)),ABS(AD273-E286))</f>
        <v>30</v>
      </c>
      <c r="AE274">
        <f>IF(ABS(AE273-E286)&gt;180,IF(ABS(AE273-E286)&gt;360,ABS(AE273-E286)-360,360-ABS(AE273-E286)),ABS(AE273-E286))</f>
        <v>40</v>
      </c>
      <c r="AF274">
        <f>IF(ABS(AF273-E286)&gt;180,IF(ABS(AF273-E286)&gt;360,ABS(AF273-E286)-360,360-ABS(AF273-E286)),ABS(AF273-E286))</f>
        <v>50</v>
      </c>
      <c r="AG274">
        <f>IF(ABS(AG273-E286)&gt;180,IF(ABS(AG273-E286)&gt;360,ABS(AG273-E286)-360,360-ABS(AG273-E286)),ABS(AG273-E286))</f>
        <v>60</v>
      </c>
      <c r="AH274">
        <f>IF(ABS(AH273-E286)&gt;180,IF(ABS(AH273-E286)&gt;360,ABS(AH273-E286)-360,360-ABS(AH273-E286)),ABS(AH273-E286))</f>
        <v>70</v>
      </c>
      <c r="AI274">
        <f>IF(ABS(AI273-E286)&gt;180,IF(ABS(AI273-E286)&gt;360,ABS(AI273-E286)-360,360-ABS(AI273-E286)),ABS(AI273-E286))</f>
        <v>80</v>
      </c>
      <c r="AJ274">
        <f>IF(ABS(AJ273-E286)&gt;180,IF(ABS(AJ273-E286)&gt;360,ABS(AJ273-E286)-360,360-ABS(AJ273-E286)),ABS(AJ273-E286))</f>
        <v>90</v>
      </c>
      <c r="AK274">
        <f>IF(ABS(AK273-E286)&gt;180,IF(ABS(AK273-E286)&gt;360,ABS(AK273-E286)-360,360-ABS(AK273-E286)),ABS(AK273-E286))</f>
        <v>100</v>
      </c>
      <c r="AL274">
        <f>IF(ABS(AL273-E286)&gt;180,IF(ABS(AL273-E286)&gt;360,ABS(AL273-E286)-360,360-ABS(AL273-E286)),ABS(AL273-E286))</f>
        <v>110</v>
      </c>
      <c r="AM274">
        <f>IF(ABS(AM273-E286)&gt;180,IF(ABS(AM273-E286)&gt;360,ABS(AM273-E286)-360,360-ABS(AM273-E286)),ABS(AM273-E286))</f>
        <v>120</v>
      </c>
      <c r="AN274">
        <f>IF(ABS(AN273-E286)&gt;180,IF(ABS(AN273-E286)&gt;360,ABS(AN273-E286)-360,360-ABS(AN273-E286)),ABS(AN273-E286))</f>
        <v>130</v>
      </c>
      <c r="AO274">
        <f>IF(ABS(AO273-E286)&gt;180,IF(ABS(AO273-E286)&gt;360,ABS(AO273-E286)-360,360-ABS(AO273-E286)),ABS(AO273-E286))</f>
        <v>140</v>
      </c>
      <c r="AP274">
        <f>IF(ABS(AP273-E286)&gt;180,IF(ABS(AP273-E286)&gt;360,ABS(AP273-E286)-360,360-ABS(AP273-E286)),ABS(AP273-E286))</f>
        <v>150</v>
      </c>
      <c r="AQ274">
        <f>IF(ABS(AQ273-E286)&gt;180,IF(ABS(AQ273-E286)&gt;360,ABS(AQ273-E286)-360,360-ABS(AQ273-E286)),ABS(AQ273-E286))</f>
        <v>160</v>
      </c>
      <c r="AR274">
        <f>IF(ABS(AR273-E286)&gt;180,IF(ABS(AR273-E286)&gt;360,ABS(AR273-E286)-360,360-ABS(AR273-E286)),ABS(AR273-E286))</f>
        <v>170</v>
      </c>
    </row>
    <row r="275" spans="2:44" x14ac:dyDescent="0.5">
      <c r="G275" t="s">
        <v>734</v>
      </c>
    </row>
    <row r="276" spans="2:44" x14ac:dyDescent="0.5">
      <c r="B276" t="s">
        <v>788</v>
      </c>
      <c r="E276">
        <v>100</v>
      </c>
      <c r="G276">
        <v>90</v>
      </c>
      <c r="I276" t="e">
        <f>IF(DEGREES(ACOS(SIN(RADIANS(G276))*SIN(RADIANS(E284))+COS(RADIANS(G276))*COS(RADIANS(E284))*COS(RADIANS(I274))))&gt;90,0,$F$4*$F$5/E283^2*(SIN(RADIANS(G276))*SIN(RADIANS(E284))+COS(RADIANS(G276))*COS(RADIANS(E284))*COS(RADIANS(I274))))</f>
        <v>#DIV/0!</v>
      </c>
      <c r="J276" t="e">
        <f>IF(DEGREES(ACOS(SIN(RADIANS(G276))*SIN(RADIANS(E284))+COS(RADIANS(G276))*COS(RADIANS(E284))*COS(RADIANS(J274))))&gt;90,0,$F$4*$F$5/E283^2*(SIN(RADIANS(G276))*SIN(RADIANS(E284))+COS(RADIANS(G276))*COS(RADIANS(E284))*COS(RADIANS(J274))))</f>
        <v>#DIV/0!</v>
      </c>
      <c r="K276" t="e">
        <f>IF(DEGREES(ACOS(SIN(RADIANS(G276))*SIN(RADIANS(E284))+COS(RADIANS(G276))*COS(RADIANS(E284))*COS(RADIANS(K274))))&gt;90,0,$F$4*$F$5/E283^2*(SIN(RADIANS(G276))*SIN(RADIANS(E284))+COS(RADIANS(G276))*COS(RADIANS(E284))*COS(RADIANS(K274))))</f>
        <v>#DIV/0!</v>
      </c>
      <c r="L276" t="e">
        <f>IF(DEGREES(ACOS(SIN(RADIANS(G276))*SIN(RADIANS(E284))+COS(RADIANS(G276))*COS(RADIANS(E284))*COS(RADIANS(L274))))&gt;90,0,$F$4*$F$5/E283^2*(SIN(RADIANS(G276))*SIN(RADIANS(E284))+COS(RADIANS(G276))*COS(RADIANS(E284))*COS(RADIANS(L274))))</f>
        <v>#DIV/0!</v>
      </c>
      <c r="M276" t="e">
        <f>IF(DEGREES(ACOS(SIN(RADIANS(G276))*SIN(RADIANS(E284))+COS(RADIANS(G276))*COS(RADIANS(E284))*COS(RADIANS(M274))))&gt;90,0,$F$4*$F$5/E283^2*(SIN(RADIANS(G276))*SIN(RADIANS(E284))+COS(RADIANS(G276))*COS(RADIANS(E284))*COS(RADIANS(M274))))</f>
        <v>#DIV/0!</v>
      </c>
      <c r="N276" t="e">
        <f>IF(DEGREES(ACOS(SIN(RADIANS(G276))*SIN(RADIANS(E284))+COS(RADIANS(G276))*COS(RADIANS(E284))*COS(RADIANS(N274))))&gt;90,0,$F$4*$F$5/E283^2*(SIN(RADIANS(G276))*SIN(RADIANS(E284))+COS(RADIANS(G276))*COS(RADIANS(E284))*COS(RADIANS(N274))))</f>
        <v>#DIV/0!</v>
      </c>
      <c r="O276" t="e">
        <f>IF(DEGREES(ACOS(SIN(RADIANS(G276))*SIN(RADIANS(E284))+COS(RADIANS(G276))*COS(RADIANS(E284))*COS(RADIANS(O274))))&gt;90,0,$F$4*$F$5/E283^2*(SIN(RADIANS(G276))*SIN(RADIANS(E284))+COS(RADIANS(G276))*COS(RADIANS(E284))*COS(RADIANS(O274))))</f>
        <v>#DIV/0!</v>
      </c>
      <c r="P276" t="e">
        <f>IF(DEGREES(ACOS(SIN(RADIANS(G276))*SIN(RADIANS(E284))+COS(RADIANS(G276))*COS(RADIANS(E284))*COS(RADIANS(P274))))&gt;90,0,$F$4*$F$5/E283^2*(SIN(RADIANS(G276))*SIN(RADIANS(E284))+COS(RADIANS(G276))*COS(RADIANS(E284))*COS(RADIANS(P274))))</f>
        <v>#DIV/0!</v>
      </c>
      <c r="Q276" t="e">
        <f>IF(DEGREES(ACOS(SIN(RADIANS(G276))*SIN(RADIANS(E284))+COS(RADIANS(G276))*COS(RADIANS(E284))*COS(RADIANS(Q274))))&gt;90,0,$F$4*$F$5/E283^2*(SIN(RADIANS(G276))*SIN(RADIANS(E284))+COS(RADIANS(G276))*COS(RADIANS(E284))*COS(RADIANS(Q274))))</f>
        <v>#DIV/0!</v>
      </c>
      <c r="R276" t="e">
        <f>IF(DEGREES(ACOS(SIN(RADIANS(G276))*SIN(RADIANS(E284))+COS(RADIANS(G276))*COS(RADIANS(E284))*COS(RADIANS(R274))))&gt;90,0,$F$4*$F$5/E283^2*(SIN(RADIANS(G276))*SIN(RADIANS(E284))+COS(RADIANS(G276))*COS(RADIANS(E284))*COS(RADIANS(R274))))</f>
        <v>#DIV/0!</v>
      </c>
      <c r="S276" t="e">
        <f>IF(DEGREES(ACOS(SIN(RADIANS(G276))*SIN(RADIANS(E284))+COS(RADIANS(G276))*COS(RADIANS(E284))*COS(RADIANS(S274))))&gt;90,0,$F$4*$F$5/E283^2*(SIN(RADIANS(G276))*SIN(RADIANS(E284))+COS(RADIANS(G276))*COS(RADIANS(E284))*COS(RADIANS(S274))))</f>
        <v>#DIV/0!</v>
      </c>
      <c r="T276" t="e">
        <f>IF(DEGREES(ACOS(SIN(RADIANS(G276))*SIN(RADIANS(E284))+COS(RADIANS(G276))*COS(RADIANS(E284))*COS(RADIANS(T274))))&gt;90,0,$F$4*$F$5/E283^2*(SIN(RADIANS(G276))*SIN(RADIANS(E284))+COS(RADIANS(G276))*COS(RADIANS(E284))*COS(RADIANS(T274))))</f>
        <v>#DIV/0!</v>
      </c>
      <c r="U276" t="e">
        <f>IF(DEGREES(ACOS(SIN(RADIANS(G276))*SIN(RADIANS(E284))+COS(RADIANS(G276))*COS(RADIANS(E284))*COS(RADIANS(U274))))&gt;90,0,$F$4*$F$5/E283^2*(SIN(RADIANS(G276))*SIN(RADIANS(E284))+COS(RADIANS(G276))*COS(RADIANS(E284))*COS(RADIANS(U274))))</f>
        <v>#DIV/0!</v>
      </c>
      <c r="V276" t="e">
        <f>IF(DEGREES(ACOS(SIN(RADIANS(G276))*SIN(RADIANS(E284))+COS(RADIANS(G276))*COS(RADIANS(E284))*COS(RADIANS(V274))))&gt;90,0,$F$4*$F$5/E283^2*(SIN(RADIANS(G276))*SIN(RADIANS(E284))+COS(RADIANS(G276))*COS(RADIANS(E284))*COS(RADIANS(V274))))</f>
        <v>#DIV/0!</v>
      </c>
      <c r="W276" t="e">
        <f>IF(DEGREES(ACOS(SIN(RADIANS(G276))*SIN(RADIANS(E284))+COS(RADIANS(G276))*COS(RADIANS(E284))*COS(RADIANS(W274))))&gt;90,0,$F$4*$F$5/E283^2*(SIN(RADIANS(G276))*SIN(RADIANS(E284))+COS(RADIANS(G276))*COS(RADIANS(E284))*COS(RADIANS(W274))))</f>
        <v>#DIV/0!</v>
      </c>
      <c r="X276" t="e">
        <f>IF(DEGREES(ACOS(SIN(RADIANS(G276))*SIN(RADIANS(E284))+COS(RADIANS(G276))*COS(RADIANS(E284))*COS(RADIANS(X274))))&gt;90,0,$F$4*$F$5/E283^2*(SIN(RADIANS(G276))*SIN(RADIANS(E284))+COS(RADIANS(G276))*COS(RADIANS(E284))*COS(RADIANS(X274))))</f>
        <v>#DIV/0!</v>
      </c>
      <c r="Y276" t="e">
        <f>IF(DEGREES(ACOS(SIN(RADIANS(G276))*SIN(RADIANS(E284))+COS(RADIANS(G276))*COS(RADIANS(E284))*COS(RADIANS(Y274))))&gt;90,0,$F$4*$F$5/E283^2*(SIN(RADIANS(G276))*SIN(RADIANS(E284))+COS(RADIANS(G276))*COS(RADIANS(E284))*COS(RADIANS(Y274))))</f>
        <v>#DIV/0!</v>
      </c>
      <c r="Z276" t="e">
        <f>IF(DEGREES(ACOS(SIN(RADIANS(G276))*SIN(RADIANS(E284))+COS(RADIANS(G276))*COS(RADIANS(E284))*COS(RADIANS(Z274))))&gt;90,0,$F$4*$F$5/E283^2*(SIN(RADIANS(G276))*SIN(RADIANS(E284))+COS(RADIANS(G276))*COS(RADIANS(E284))*COS(RADIANS(Z274))))</f>
        <v>#DIV/0!</v>
      </c>
      <c r="AA276" t="e">
        <f>IF(DEGREES(ACOS(SIN(RADIANS(G276))*SIN(RADIANS(E284))+COS(RADIANS(G276))*COS(RADIANS(E284))*COS(RADIANS(AA274))))&gt;90,0,$F$4*$F$5/E283^2*(SIN(RADIANS(G276))*SIN(RADIANS(E284))+COS(RADIANS(G276))*COS(RADIANS(E284))*COS(RADIANS(AA274))))</f>
        <v>#DIV/0!</v>
      </c>
      <c r="AB276" t="e">
        <f>IF(DEGREES(ACOS(SIN(RADIANS(G276))*SIN(RADIANS(E284))+COS(RADIANS(G276))*COS(RADIANS(E284))*COS(RADIANS(AB274))))&gt;90,0,$F$4*$F$5/E283^2*(SIN(RADIANS(G276))*SIN(RADIANS(E284))+COS(RADIANS(G276))*COS(RADIANS(E284))*COS(RADIANS(AB274))))</f>
        <v>#DIV/0!</v>
      </c>
      <c r="AC276" t="e">
        <f>IF(DEGREES(ACOS(SIN(RADIANS(G276))*SIN(RADIANS(E284))+COS(RADIANS(G276))*COS(RADIANS(E284))*COS(RADIANS(AC274))))&gt;90,0,$F$4*$F$5/E283^2*(SIN(RADIANS(G276))*SIN(RADIANS(E284))+COS(RADIANS(G276))*COS(RADIANS(E284))*COS(RADIANS(AC274))))</f>
        <v>#DIV/0!</v>
      </c>
      <c r="AD276" t="e">
        <f>IF(DEGREES(ACOS(SIN(RADIANS(G276))*SIN(RADIANS(E284))+COS(RADIANS(G276))*COS(RADIANS(E284))*COS(RADIANS(AD274))))&gt;90,0,$F$4*$F$5/E283^2*(SIN(RADIANS(G276))*SIN(RADIANS(E284))+COS(RADIANS(G276))*COS(RADIANS(E284))*COS(RADIANS(AD274))))</f>
        <v>#DIV/0!</v>
      </c>
      <c r="AE276" t="e">
        <f>IF(DEGREES(ACOS(SIN(RADIANS(G276))*SIN(RADIANS(E284))+COS(RADIANS(G276))*COS(RADIANS(E284))*COS(RADIANS(AE274))))&gt;90,0,$F$4*$F$5/E283^2*(SIN(RADIANS(G276))*SIN(RADIANS(E284))+COS(RADIANS(G276))*COS(RADIANS(E284))*COS(RADIANS(AE274))))</f>
        <v>#DIV/0!</v>
      </c>
      <c r="AF276" t="e">
        <f>IF(DEGREES(ACOS(SIN(RADIANS(G276))*SIN(RADIANS(E284))+COS(RADIANS(G276))*COS(RADIANS(E284))*COS(RADIANS(AF274))))&gt;90,0,$F$4*$F$5/E283^2*(SIN(RADIANS(G276))*SIN(RADIANS(E284))+COS(RADIANS(G276))*COS(RADIANS(E284))*COS(RADIANS(AF274))))</f>
        <v>#DIV/0!</v>
      </c>
      <c r="AG276" t="e">
        <f>IF(DEGREES(ACOS(SIN(RADIANS(G276))*SIN(RADIANS(E284))+COS(RADIANS(G276))*COS(RADIANS(E284))*COS(RADIANS(AG274))))&gt;90,0,$F$4*$F$5/E283^2*(SIN(RADIANS(G276))*SIN(RADIANS(E284))+COS(RADIANS(G276))*COS(RADIANS(E284))*COS(RADIANS(AG274))))</f>
        <v>#DIV/0!</v>
      </c>
      <c r="AH276" t="e">
        <f>IF(DEGREES(ACOS(SIN(RADIANS(G276))*SIN(RADIANS(E284))+COS(RADIANS(G276))*COS(RADIANS(E284))*COS(RADIANS(AH274))))&gt;90,0,$F$4*$F$5/E283^2*(SIN(RADIANS(G276))*SIN(RADIANS(E284))+COS(RADIANS(G276))*COS(RADIANS(E284))*COS(RADIANS(AH274))))</f>
        <v>#DIV/0!</v>
      </c>
      <c r="AI276" t="e">
        <f>IF(DEGREES(ACOS(SIN(RADIANS(G276))*SIN(RADIANS(E284))+COS(RADIANS(G276))*COS(RADIANS(E284))*COS(RADIANS(AI274))))&gt;90,0,$F$4*$F$5/E283^2*(SIN(RADIANS(G276))*SIN(RADIANS(E284))+COS(RADIANS(G276))*COS(RADIANS(E284))*COS(RADIANS(AI274))))</f>
        <v>#DIV/0!</v>
      </c>
      <c r="AJ276" t="e">
        <f>IF(DEGREES(ACOS(SIN(RADIANS(G276))*SIN(RADIANS(E284))+COS(RADIANS(G276))*COS(RADIANS(E284))*COS(RADIANS(AJ274))))&gt;90,0,$F$4*$F$5/E283^2*(SIN(RADIANS(G276))*SIN(RADIANS(E284))+COS(RADIANS(G276))*COS(RADIANS(E284))*COS(RADIANS(AJ274))))</f>
        <v>#DIV/0!</v>
      </c>
      <c r="AK276" t="e">
        <f>IF(DEGREES(ACOS(SIN(RADIANS(G276))*SIN(RADIANS(E284))+COS(RADIANS(G276))*COS(RADIANS(E284))*COS(RADIANS(AK274))))&gt;90,0,$F$4*$F$5/E283^2*(SIN(RADIANS(G276))*SIN(RADIANS(E284))+COS(RADIANS(G276))*COS(RADIANS(E284))*COS(RADIANS(AK274))))</f>
        <v>#DIV/0!</v>
      </c>
      <c r="AL276" t="e">
        <f>IF(DEGREES(ACOS(SIN(RADIANS(G276))*SIN(RADIANS(E284))+COS(RADIANS(G276))*COS(RADIANS(E284))*COS(RADIANS(AL274))))&gt;90,0,$F$4*$F$5/E283^2*(SIN(RADIANS(G276))*SIN(RADIANS(E284))+COS(RADIANS(G276))*COS(RADIANS(E284))*COS(RADIANS(AL274))))</f>
        <v>#DIV/0!</v>
      </c>
      <c r="AM276" t="e">
        <f>IF(DEGREES(ACOS(SIN(RADIANS(G276))*SIN(RADIANS(E284))+COS(RADIANS(G276))*COS(RADIANS(E284))*COS(RADIANS(AM274))))&gt;90,0,$F$4*$F$5/E283^2*(SIN(RADIANS(G276))*SIN(RADIANS(E284))+COS(RADIANS(G276))*COS(RADIANS(E284))*COS(RADIANS(AM274))))</f>
        <v>#DIV/0!</v>
      </c>
      <c r="AN276" t="e">
        <f>IF(DEGREES(ACOS(SIN(RADIANS(G276))*SIN(RADIANS(E284))+COS(RADIANS(G276))*COS(RADIANS(E284))*COS(RADIANS(AN274))))&gt;90,0,$F$4*$F$5/E283^2*(SIN(RADIANS(G276))*SIN(RADIANS(E284))+COS(RADIANS(G276))*COS(RADIANS(E284))*COS(RADIANS(AN274))))</f>
        <v>#DIV/0!</v>
      </c>
      <c r="AO276" t="e">
        <f>IF(DEGREES(ACOS(SIN(RADIANS(G276))*SIN(RADIANS(E284))+COS(RADIANS(G276))*COS(RADIANS(E284))*COS(RADIANS(AO274))))&gt;90,0,$F$4*$F$5/E283^2*(SIN(RADIANS(G276))*SIN(RADIANS(E284))+COS(RADIANS(G276))*COS(RADIANS(E284))*COS(RADIANS(AO274))))</f>
        <v>#DIV/0!</v>
      </c>
      <c r="AP276" t="e">
        <f>IF(DEGREES(ACOS(SIN(RADIANS(G276))*SIN(RADIANS(E284))+COS(RADIANS(G276))*COS(RADIANS(E284))*COS(RADIANS(AP274))))&gt;90,0,$F$4*$F$5/E283^2*(SIN(RADIANS(G276))*SIN(RADIANS(E284))+COS(RADIANS(G276))*COS(RADIANS(E284))*COS(RADIANS(AP274))))</f>
        <v>#DIV/0!</v>
      </c>
      <c r="AQ276" t="e">
        <f>IF(DEGREES(ACOS(SIN(RADIANS(G276))*SIN(RADIANS(E284))+COS(RADIANS(G276))*COS(RADIANS(E284))*COS(RADIANS(AQ274))))&gt;90,0,$F$4*$F$5/E283^2*(SIN(RADIANS(G276))*SIN(RADIANS(E284))+COS(RADIANS(G276))*COS(RADIANS(E284))*COS(RADIANS(AQ274))))</f>
        <v>#DIV/0!</v>
      </c>
      <c r="AR276" t="e">
        <f>IF(DEGREES(ACOS(SIN(RADIANS(G276))*SIN(RADIANS(E284))+COS(RADIANS(G276))*COS(RADIANS(E284))*COS(RADIANS(AR274))))&gt;90,0,$F$4*$F$5/E283^2*(SIN(RADIANS(G276))*SIN(RADIANS(E284))+COS(RADIANS(G276))*COS(RADIANS(E284))*COS(RADIANS(AR274))))</f>
        <v>#DIV/0!</v>
      </c>
    </row>
    <row r="277" spans="2:44" x14ac:dyDescent="0.5">
      <c r="B277" t="s">
        <v>726</v>
      </c>
      <c r="E277" cm="1">
        <f t="array" ref="E277">INDEX($D$1751:$AM$1751,0,MATCH(E276-IF(E276&lt;360,0,360),$D$1700:$AM$1700,0))+IF(E276&gt;350,360,0)</f>
        <v>100</v>
      </c>
      <c r="G277">
        <v>80</v>
      </c>
      <c r="I277">
        <f>IF(DEGREES(ACOS(SIN(RADIANS(G277))*SIN(RADIANS(E284))+COS(RADIANS(G277))*COS(RADIANS(E284))*COS(RADIANS(I274))))&gt;90,0,$F$4*$F$5/E283^2*(SIN(RADIANS(G277))*SIN(RADIANS(E284))+COS(RADIANS(G277))*COS(RADIANS(E284))*COS(RADIANS(I274))))</f>
        <v>0</v>
      </c>
      <c r="J277">
        <f>IF(DEGREES(ACOS(SIN(RADIANS(G277))*SIN(RADIANS(E284))+COS(RADIANS(G277))*COS(RADIANS(E284))*COS(RADIANS(J274))))&gt;90,0,$F$4*$F$5/E283^2*(SIN(RADIANS(G277))*SIN(RADIANS(E284))+COS(RADIANS(G277))*COS(RADIANS(E284))*COS(RADIANS(J274))))</f>
        <v>0</v>
      </c>
      <c r="K277">
        <f>IF(DEGREES(ACOS(SIN(RADIANS(G277))*SIN(RADIANS(E284))+COS(RADIANS(G277))*COS(RADIANS(E284))*COS(RADIANS(K274))))&gt;90,0,$F$4*$F$5/E283^2*(SIN(RADIANS(G277))*SIN(RADIANS(E284))+COS(RADIANS(G277))*COS(RADIANS(E284))*COS(RADIANS(K274))))</f>
        <v>0</v>
      </c>
      <c r="L277">
        <f>IF(DEGREES(ACOS(SIN(RADIANS(G277))*SIN(RADIANS(E284))+COS(RADIANS(G277))*COS(RADIANS(E284))*COS(RADIANS(L274))))&gt;90,0,$F$4*$F$5/E283^2*(SIN(RADIANS(G277))*SIN(RADIANS(E284))+COS(RADIANS(G277))*COS(RADIANS(E284))*COS(RADIANS(L274))))</f>
        <v>0</v>
      </c>
      <c r="M277">
        <f>IF(DEGREES(ACOS(SIN(RADIANS(G277))*SIN(RADIANS(E284))+COS(RADIANS(G277))*COS(RADIANS(E284))*COS(RADIANS(M274))))&gt;90,0,$F$4*$F$5/E283^2*(SIN(RADIANS(G277))*SIN(RADIANS(E284))+COS(RADIANS(G277))*COS(RADIANS(E284))*COS(RADIANS(M274))))</f>
        <v>0</v>
      </c>
      <c r="N277">
        <f>IF(DEGREES(ACOS(SIN(RADIANS(G277))*SIN(RADIANS(E284))+COS(RADIANS(G277))*COS(RADIANS(E284))*COS(RADIANS(N274))))&gt;90,0,$F$4*$F$5/E283^2*(SIN(RADIANS(G277))*SIN(RADIANS(E284))+COS(RADIANS(G277))*COS(RADIANS(E284))*COS(RADIANS(N274))))</f>
        <v>0</v>
      </c>
      <c r="O277">
        <f>IF(DEGREES(ACOS(SIN(RADIANS(G277))*SIN(RADIANS(E284))+COS(RADIANS(G277))*COS(RADIANS(E284))*COS(RADIANS(O274))))&gt;90,0,$F$4*$F$5/E283^2*(SIN(RADIANS(G277))*SIN(RADIANS(E284))+COS(RADIANS(G277))*COS(RADIANS(E284))*COS(RADIANS(O274))))</f>
        <v>0</v>
      </c>
      <c r="P277">
        <f>IF(DEGREES(ACOS(SIN(RADIANS(G277))*SIN(RADIANS(E284))+COS(RADIANS(G277))*COS(RADIANS(E284))*COS(RADIANS(P274))))&gt;90,0,$F$4*$F$5/E283^2*(SIN(RADIANS(G277))*SIN(RADIANS(E284))+COS(RADIANS(G277))*COS(RADIANS(E284))*COS(RADIANS(P274))))</f>
        <v>0</v>
      </c>
      <c r="Q277">
        <f>IF(DEGREES(ACOS(SIN(RADIANS(G277))*SIN(RADIANS(E284))+COS(RADIANS(G277))*COS(RADIANS(E284))*COS(RADIANS(Q274))))&gt;90,0,$F$4*$F$5/E283^2*(SIN(RADIANS(G277))*SIN(RADIANS(E284))+COS(RADIANS(G277))*COS(RADIANS(E284))*COS(RADIANS(Q274))))</f>
        <v>0</v>
      </c>
      <c r="R277" t="e">
        <f>IF(DEGREES(ACOS(SIN(RADIANS(G277))*SIN(RADIANS(E284))+COS(RADIANS(G277))*COS(RADIANS(E284))*COS(RADIANS(R274))))&gt;90,0,$F$4*$F$5/E283^2*(SIN(RADIANS(G277))*SIN(RADIANS(E284))+COS(RADIANS(G277))*COS(RADIANS(E284))*COS(RADIANS(R274))))</f>
        <v>#DIV/0!</v>
      </c>
      <c r="S277" t="e">
        <f>IF(DEGREES(ACOS(SIN(RADIANS(G277))*SIN(RADIANS(E284))+COS(RADIANS(G277))*COS(RADIANS(E284))*COS(RADIANS(S274))))&gt;90,0,$F$4*$F$5/E283^2*(SIN(RADIANS(G277))*SIN(RADIANS(E284))+COS(RADIANS(G277))*COS(RADIANS(E284))*COS(RADIANS(S274))))</f>
        <v>#DIV/0!</v>
      </c>
      <c r="T277" t="e">
        <f>IF(DEGREES(ACOS(SIN(RADIANS(G277))*SIN(RADIANS(E284))+COS(RADIANS(G277))*COS(RADIANS(E284))*COS(RADIANS(T274))))&gt;90,0,$F$4*$F$5/E283^2*(SIN(RADIANS(G277))*SIN(RADIANS(E284))+COS(RADIANS(G277))*COS(RADIANS(E284))*COS(RADIANS(T274))))</f>
        <v>#DIV/0!</v>
      </c>
      <c r="U277" t="e">
        <f>IF(DEGREES(ACOS(SIN(RADIANS(G277))*SIN(RADIANS(E284))+COS(RADIANS(G277))*COS(RADIANS(E284))*COS(RADIANS(U274))))&gt;90,0,$F$4*$F$5/E283^2*(SIN(RADIANS(G277))*SIN(RADIANS(E284))+COS(RADIANS(G277))*COS(RADIANS(E284))*COS(RADIANS(U274))))</f>
        <v>#DIV/0!</v>
      </c>
      <c r="V277" t="e">
        <f>IF(DEGREES(ACOS(SIN(RADIANS(G277))*SIN(RADIANS(E284))+COS(RADIANS(G277))*COS(RADIANS(E284))*COS(RADIANS(V274))))&gt;90,0,$F$4*$F$5/E283^2*(SIN(RADIANS(G277))*SIN(RADIANS(E284))+COS(RADIANS(G277))*COS(RADIANS(E284))*COS(RADIANS(V274))))</f>
        <v>#DIV/0!</v>
      </c>
      <c r="W277" t="e">
        <f>IF(DEGREES(ACOS(SIN(RADIANS(G277))*SIN(RADIANS(E284))+COS(RADIANS(G277))*COS(RADIANS(E284))*COS(RADIANS(W274))))&gt;90,0,$F$4*$F$5/E283^2*(SIN(RADIANS(G277))*SIN(RADIANS(E284))+COS(RADIANS(G277))*COS(RADIANS(E284))*COS(RADIANS(W274))))</f>
        <v>#DIV/0!</v>
      </c>
      <c r="X277" t="e">
        <f>IF(DEGREES(ACOS(SIN(RADIANS(G277))*SIN(RADIANS(E284))+COS(RADIANS(G277))*COS(RADIANS(E284))*COS(RADIANS(X274))))&gt;90,0,$F$4*$F$5/E283^2*(SIN(RADIANS(G277))*SIN(RADIANS(E284))+COS(RADIANS(G277))*COS(RADIANS(E284))*COS(RADIANS(X274))))</f>
        <v>#DIV/0!</v>
      </c>
      <c r="Y277" t="e">
        <f>IF(DEGREES(ACOS(SIN(RADIANS(G277))*SIN(RADIANS(E284))+COS(RADIANS(G277))*COS(RADIANS(E284))*COS(RADIANS(Y274))))&gt;90,0,$F$4*$F$5/E283^2*(SIN(RADIANS(G277))*SIN(RADIANS(E284))+COS(RADIANS(G277))*COS(RADIANS(E284))*COS(RADIANS(Y274))))</f>
        <v>#DIV/0!</v>
      </c>
      <c r="Z277" t="e">
        <f>IF(DEGREES(ACOS(SIN(RADIANS(G277))*SIN(RADIANS(E284))+COS(RADIANS(G277))*COS(RADIANS(E284))*COS(RADIANS(Z274))))&gt;90,0,$F$4*$F$5/E283^2*(SIN(RADIANS(G277))*SIN(RADIANS(E284))+COS(RADIANS(G277))*COS(RADIANS(E284))*COS(RADIANS(Z274))))</f>
        <v>#DIV/0!</v>
      </c>
      <c r="AA277" t="e">
        <f>IF(DEGREES(ACOS(SIN(RADIANS(G277))*SIN(RADIANS(E284))+COS(RADIANS(G277))*COS(RADIANS(E284))*COS(RADIANS(AA274))))&gt;90,0,$F$4*$F$5/E283^2*(SIN(RADIANS(G277))*SIN(RADIANS(E284))+COS(RADIANS(G277))*COS(RADIANS(E284))*COS(RADIANS(AA274))))</f>
        <v>#DIV/0!</v>
      </c>
      <c r="AB277" t="e">
        <f>IF(DEGREES(ACOS(SIN(RADIANS(G277))*SIN(RADIANS(E284))+COS(RADIANS(G277))*COS(RADIANS(E284))*COS(RADIANS(AB274))))&gt;90,0,$F$4*$F$5/E283^2*(SIN(RADIANS(G277))*SIN(RADIANS(E284))+COS(RADIANS(G277))*COS(RADIANS(E284))*COS(RADIANS(AB274))))</f>
        <v>#DIV/0!</v>
      </c>
      <c r="AC277" t="e">
        <f>IF(DEGREES(ACOS(SIN(RADIANS(G277))*SIN(RADIANS(E284))+COS(RADIANS(G277))*COS(RADIANS(E284))*COS(RADIANS(AC274))))&gt;90,0,$F$4*$F$5/E283^2*(SIN(RADIANS(G277))*SIN(RADIANS(E284))+COS(RADIANS(G277))*COS(RADIANS(E284))*COS(RADIANS(AC274))))</f>
        <v>#DIV/0!</v>
      </c>
      <c r="AD277" t="e">
        <f>IF(DEGREES(ACOS(SIN(RADIANS(G277))*SIN(RADIANS(E284))+COS(RADIANS(G277))*COS(RADIANS(E284))*COS(RADIANS(AD274))))&gt;90,0,$F$4*$F$5/E283^2*(SIN(RADIANS(G277))*SIN(RADIANS(E284))+COS(RADIANS(G277))*COS(RADIANS(E284))*COS(RADIANS(AD274))))</f>
        <v>#DIV/0!</v>
      </c>
      <c r="AE277" t="e">
        <f>IF(DEGREES(ACOS(SIN(RADIANS(G277))*SIN(RADIANS(E284))+COS(RADIANS(G277))*COS(RADIANS(E284))*COS(RADIANS(AE274))))&gt;90,0,$F$4*$F$5/E283^2*(SIN(RADIANS(G277))*SIN(RADIANS(E284))+COS(RADIANS(G277))*COS(RADIANS(E284))*COS(RADIANS(AE274))))</f>
        <v>#DIV/0!</v>
      </c>
      <c r="AF277" t="e">
        <f>IF(DEGREES(ACOS(SIN(RADIANS(G277))*SIN(RADIANS(E284))+COS(RADIANS(G277))*COS(RADIANS(E284))*COS(RADIANS(AF274))))&gt;90,0,$F$4*$F$5/E283^2*(SIN(RADIANS(G277))*SIN(RADIANS(E284))+COS(RADIANS(G277))*COS(RADIANS(E284))*COS(RADIANS(AF274))))</f>
        <v>#DIV/0!</v>
      </c>
      <c r="AG277" t="e">
        <f>IF(DEGREES(ACOS(SIN(RADIANS(G277))*SIN(RADIANS(E284))+COS(RADIANS(G277))*COS(RADIANS(E284))*COS(RADIANS(AG274))))&gt;90,0,$F$4*$F$5/E283^2*(SIN(RADIANS(G277))*SIN(RADIANS(E284))+COS(RADIANS(G277))*COS(RADIANS(E284))*COS(RADIANS(AG274))))</f>
        <v>#DIV/0!</v>
      </c>
      <c r="AH277" t="e">
        <f>IF(DEGREES(ACOS(SIN(RADIANS(G277))*SIN(RADIANS(E284))+COS(RADIANS(G277))*COS(RADIANS(E284))*COS(RADIANS(AH274))))&gt;90,0,$F$4*$F$5/E283^2*(SIN(RADIANS(G277))*SIN(RADIANS(E284))+COS(RADIANS(G277))*COS(RADIANS(E284))*COS(RADIANS(AH274))))</f>
        <v>#DIV/0!</v>
      </c>
      <c r="AI277" t="e">
        <f>IF(DEGREES(ACOS(SIN(RADIANS(G277))*SIN(RADIANS(E284))+COS(RADIANS(G277))*COS(RADIANS(E284))*COS(RADIANS(AI274))))&gt;90,0,$F$4*$F$5/E283^2*(SIN(RADIANS(G277))*SIN(RADIANS(E284))+COS(RADIANS(G277))*COS(RADIANS(E284))*COS(RADIANS(AI274))))</f>
        <v>#DIV/0!</v>
      </c>
      <c r="AJ277" t="e">
        <f>IF(DEGREES(ACOS(SIN(RADIANS(G277))*SIN(RADIANS(E284))+COS(RADIANS(G277))*COS(RADIANS(E284))*COS(RADIANS(AJ274))))&gt;90,0,$F$4*$F$5/E283^2*(SIN(RADIANS(G277))*SIN(RADIANS(E284))+COS(RADIANS(G277))*COS(RADIANS(E284))*COS(RADIANS(AJ274))))</f>
        <v>#DIV/0!</v>
      </c>
      <c r="AK277">
        <f>IF(DEGREES(ACOS(SIN(RADIANS(G277))*SIN(RADIANS(E284))+COS(RADIANS(G277))*COS(RADIANS(E284))*COS(RADIANS(AK274))))&gt;90,0,$F$4*$F$5/E283^2*(SIN(RADIANS(G277))*SIN(RADIANS(E284))+COS(RADIANS(G277))*COS(RADIANS(E284))*COS(RADIANS(AK274))))</f>
        <v>0</v>
      </c>
      <c r="AL277">
        <f>IF(DEGREES(ACOS(SIN(RADIANS(G277))*SIN(RADIANS(E284))+COS(RADIANS(G277))*COS(RADIANS(E284))*COS(RADIANS(AL274))))&gt;90,0,$F$4*$F$5/E283^2*(SIN(RADIANS(G277))*SIN(RADIANS(E284))+COS(RADIANS(G277))*COS(RADIANS(E284))*COS(RADIANS(AL274))))</f>
        <v>0</v>
      </c>
      <c r="AM277">
        <f>IF(DEGREES(ACOS(SIN(RADIANS(G277))*SIN(RADIANS(E284))+COS(RADIANS(G277))*COS(RADIANS(E284))*COS(RADIANS(AM274))))&gt;90,0,$F$4*$F$5/E283^2*(SIN(RADIANS(G277))*SIN(RADIANS(E284))+COS(RADIANS(G277))*COS(RADIANS(E284))*COS(RADIANS(AM274))))</f>
        <v>0</v>
      </c>
      <c r="AN277">
        <f>IF(DEGREES(ACOS(SIN(RADIANS(G277))*SIN(RADIANS(E284))+COS(RADIANS(G277))*COS(RADIANS(E284))*COS(RADIANS(AN274))))&gt;90,0,$F$4*$F$5/E283^2*(SIN(RADIANS(G277))*SIN(RADIANS(E284))+COS(RADIANS(G277))*COS(RADIANS(E284))*COS(RADIANS(AN274))))</f>
        <v>0</v>
      </c>
      <c r="AO277">
        <f>IF(DEGREES(ACOS(SIN(RADIANS(G277))*SIN(RADIANS(E284))+COS(RADIANS(G277))*COS(RADIANS(E284))*COS(RADIANS(AO274))))&gt;90,0,$F$4*$F$5/E283^2*(SIN(RADIANS(G277))*SIN(RADIANS(E284))+COS(RADIANS(G277))*COS(RADIANS(E284))*COS(RADIANS(AO274))))</f>
        <v>0</v>
      </c>
      <c r="AP277">
        <f>IF(DEGREES(ACOS(SIN(RADIANS(G277))*SIN(RADIANS(E284))+COS(RADIANS(G277))*COS(RADIANS(E284))*COS(RADIANS(AP274))))&gt;90,0,$F$4*$F$5/E283^2*(SIN(RADIANS(G277))*SIN(RADIANS(E284))+COS(RADIANS(G277))*COS(RADIANS(E284))*COS(RADIANS(AP274))))</f>
        <v>0</v>
      </c>
      <c r="AQ277">
        <f>IF(DEGREES(ACOS(SIN(RADIANS(G277))*SIN(RADIANS(E284))+COS(RADIANS(G277))*COS(RADIANS(E284))*COS(RADIANS(AQ274))))&gt;90,0,$F$4*$F$5/E283^2*(SIN(RADIANS(G277))*SIN(RADIANS(E284))+COS(RADIANS(G277))*COS(RADIANS(E284))*COS(RADIANS(AQ274))))</f>
        <v>0</v>
      </c>
      <c r="AR277">
        <f>IF(DEGREES(ACOS(SIN(RADIANS(G277))*SIN(RADIANS(E284))+COS(RADIANS(G277))*COS(RADIANS(E284))*COS(RADIANS(AR274))))&gt;90,0,$F$4*$F$5/E283^2*(SIN(RADIANS(G277))*SIN(RADIANS(E284))+COS(RADIANS(G277))*COS(RADIANS(E284))*COS(RADIANS(AR274))))</f>
        <v>0</v>
      </c>
    </row>
    <row r="278" spans="2:44" x14ac:dyDescent="0.5">
      <c r="B278" s="40" t="s">
        <v>781</v>
      </c>
      <c r="E278">
        <f>IF(E277-$F$13&lt;0,E277-$F$13+360,IF(E277-$F$13&gt;360,E277-$F$13-360,E277-$F$13))</f>
        <v>190</v>
      </c>
      <c r="G278">
        <v>70</v>
      </c>
      <c r="I278">
        <f>IF(DEGREES(ACOS(SIN(RADIANS(G278))*SIN(RADIANS(E284))+COS(RADIANS(G278))*COS(RADIANS(E284))*COS(RADIANS(I274))))&gt;90,0,$F$4*$F$5/E283^2*(SIN(RADIANS(G278))*SIN(RADIANS(E284))+COS(RADIANS(G278))*COS(RADIANS(E284))*COS(RADIANS(I274))))</f>
        <v>0</v>
      </c>
      <c r="J278">
        <f>IF(DEGREES(ACOS(SIN(RADIANS(G278))*SIN(RADIANS(E284))+COS(RADIANS(G278))*COS(RADIANS(E284))*COS(RADIANS(J274))))&gt;90,0,$F$4*$F$5/E283^2*(SIN(RADIANS(G278))*SIN(RADIANS(E284))+COS(RADIANS(G278))*COS(RADIANS(E284))*COS(RADIANS(J274))))</f>
        <v>0</v>
      </c>
      <c r="K278">
        <f>IF(DEGREES(ACOS(SIN(RADIANS(G278))*SIN(RADIANS(E284))+COS(RADIANS(G278))*COS(RADIANS(E284))*COS(RADIANS(K274))))&gt;90,0,$F$4*$F$5/E283^2*(SIN(RADIANS(G278))*SIN(RADIANS(E284))+COS(RADIANS(G278))*COS(RADIANS(E284))*COS(RADIANS(K274))))</f>
        <v>0</v>
      </c>
      <c r="L278">
        <f>IF(DEGREES(ACOS(SIN(RADIANS(G278))*SIN(RADIANS(E284))+COS(RADIANS(G278))*COS(RADIANS(E284))*COS(RADIANS(L274))))&gt;90,0,$F$4*$F$5/E283^2*(SIN(RADIANS(G278))*SIN(RADIANS(E284))+COS(RADIANS(G278))*COS(RADIANS(E284))*COS(RADIANS(L274))))</f>
        <v>0</v>
      </c>
      <c r="M278">
        <f>IF(DEGREES(ACOS(SIN(RADIANS(G278))*SIN(RADIANS(E284))+COS(RADIANS(G278))*COS(RADIANS(E284))*COS(RADIANS(M274))))&gt;90,0,$F$4*$F$5/E283^2*(SIN(RADIANS(G278))*SIN(RADIANS(E284))+COS(RADIANS(G278))*COS(RADIANS(E284))*COS(RADIANS(M274))))</f>
        <v>0</v>
      </c>
      <c r="N278">
        <f>IF(DEGREES(ACOS(SIN(RADIANS(G278))*SIN(RADIANS(E284))+COS(RADIANS(G278))*COS(RADIANS(E284))*COS(RADIANS(N274))))&gt;90,0,$F$4*$F$5/E283^2*(SIN(RADIANS(G278))*SIN(RADIANS(E284))+COS(RADIANS(G278))*COS(RADIANS(E284))*COS(RADIANS(N274))))</f>
        <v>0</v>
      </c>
      <c r="O278">
        <f>IF(DEGREES(ACOS(SIN(RADIANS(G278))*SIN(RADIANS(E284))+COS(RADIANS(G278))*COS(RADIANS(E284))*COS(RADIANS(O274))))&gt;90,0,$F$4*$F$5/E283^2*(SIN(RADIANS(G278))*SIN(RADIANS(E284))+COS(RADIANS(G278))*COS(RADIANS(E284))*COS(RADIANS(O274))))</f>
        <v>0</v>
      </c>
      <c r="P278">
        <f>IF(DEGREES(ACOS(SIN(RADIANS(G278))*SIN(RADIANS(E284))+COS(RADIANS(G278))*COS(RADIANS(E284))*COS(RADIANS(P274))))&gt;90,0,$F$4*$F$5/E283^2*(SIN(RADIANS(G278))*SIN(RADIANS(E284))+COS(RADIANS(G278))*COS(RADIANS(E284))*COS(RADIANS(P274))))</f>
        <v>0</v>
      </c>
      <c r="Q278">
        <f>IF(DEGREES(ACOS(SIN(RADIANS(G278))*SIN(RADIANS(E284))+COS(RADIANS(G278))*COS(RADIANS(E284))*COS(RADIANS(Q274))))&gt;90,0,$F$4*$F$5/E283^2*(SIN(RADIANS(G278))*SIN(RADIANS(E284))+COS(RADIANS(G278))*COS(RADIANS(E284))*COS(RADIANS(Q274))))</f>
        <v>0</v>
      </c>
      <c r="R278" t="e">
        <f>IF(DEGREES(ACOS(SIN(RADIANS(G278))*SIN(RADIANS(E284))+COS(RADIANS(G278))*COS(RADIANS(E284))*COS(RADIANS(R274))))&gt;90,0,$F$4*$F$5/E283^2*(SIN(RADIANS(G278))*SIN(RADIANS(E284))+COS(RADIANS(G278))*COS(RADIANS(E284))*COS(RADIANS(R274))))</f>
        <v>#DIV/0!</v>
      </c>
      <c r="S278" t="e">
        <f>IF(DEGREES(ACOS(SIN(RADIANS(G278))*SIN(RADIANS(E284))+COS(RADIANS(G278))*COS(RADIANS(E284))*COS(RADIANS(S274))))&gt;90,0,$F$4*$F$5/E283^2*(SIN(RADIANS(G278))*SIN(RADIANS(E284))+COS(RADIANS(G278))*COS(RADIANS(E284))*COS(RADIANS(S274))))</f>
        <v>#DIV/0!</v>
      </c>
      <c r="T278" t="e">
        <f>IF(DEGREES(ACOS(SIN(RADIANS(G278))*SIN(RADIANS(E284))+COS(RADIANS(G278))*COS(RADIANS(E284))*COS(RADIANS(T274))))&gt;90,0,$F$4*$F$5/E283^2*(SIN(RADIANS(G278))*SIN(RADIANS(E284))+COS(RADIANS(G278))*COS(RADIANS(E284))*COS(RADIANS(T274))))</f>
        <v>#DIV/0!</v>
      </c>
      <c r="U278" t="e">
        <f>IF(DEGREES(ACOS(SIN(RADIANS(G278))*SIN(RADIANS(E284))+COS(RADIANS(G278))*COS(RADIANS(E284))*COS(RADIANS(U274))))&gt;90,0,$F$4*$F$5/E283^2*(SIN(RADIANS(G278))*SIN(RADIANS(E284))+COS(RADIANS(G278))*COS(RADIANS(E284))*COS(RADIANS(U274))))</f>
        <v>#DIV/0!</v>
      </c>
      <c r="V278" t="e">
        <f>IF(DEGREES(ACOS(SIN(RADIANS(G278))*SIN(RADIANS(E284))+COS(RADIANS(G278))*COS(RADIANS(E284))*COS(RADIANS(V274))))&gt;90,0,$F$4*$F$5/E283^2*(SIN(RADIANS(G278))*SIN(RADIANS(E284))+COS(RADIANS(G278))*COS(RADIANS(E284))*COS(RADIANS(V274))))</f>
        <v>#DIV/0!</v>
      </c>
      <c r="W278" t="e">
        <f>IF(DEGREES(ACOS(SIN(RADIANS(G278))*SIN(RADIANS(E284))+COS(RADIANS(G278))*COS(RADIANS(E284))*COS(RADIANS(W274))))&gt;90,0,$F$4*$F$5/E283^2*(SIN(RADIANS(G278))*SIN(RADIANS(E284))+COS(RADIANS(G278))*COS(RADIANS(E284))*COS(RADIANS(W274))))</f>
        <v>#DIV/0!</v>
      </c>
      <c r="X278" t="e">
        <f>IF(DEGREES(ACOS(SIN(RADIANS(G278))*SIN(RADIANS(E284))+COS(RADIANS(G278))*COS(RADIANS(E284))*COS(RADIANS(X274))))&gt;90,0,$F$4*$F$5/E283^2*(SIN(RADIANS(G278))*SIN(RADIANS(E284))+COS(RADIANS(G278))*COS(RADIANS(E284))*COS(RADIANS(X274))))</f>
        <v>#DIV/0!</v>
      </c>
      <c r="Y278" t="e">
        <f>IF(DEGREES(ACOS(SIN(RADIANS(G278))*SIN(RADIANS(E284))+COS(RADIANS(G278))*COS(RADIANS(E284))*COS(RADIANS(Y274))))&gt;90,0,$F$4*$F$5/E283^2*(SIN(RADIANS(G278))*SIN(RADIANS(E284))+COS(RADIANS(G278))*COS(RADIANS(E284))*COS(RADIANS(Y274))))</f>
        <v>#DIV/0!</v>
      </c>
      <c r="Z278" t="e">
        <f>IF(DEGREES(ACOS(SIN(RADIANS(G278))*SIN(RADIANS(E284))+COS(RADIANS(G278))*COS(RADIANS(E284))*COS(RADIANS(Z274))))&gt;90,0,$F$4*$F$5/E283^2*(SIN(RADIANS(G278))*SIN(RADIANS(E284))+COS(RADIANS(G278))*COS(RADIANS(E284))*COS(RADIANS(Z274))))</f>
        <v>#DIV/0!</v>
      </c>
      <c r="AA278" t="e">
        <f>IF(DEGREES(ACOS(SIN(RADIANS(G278))*SIN(RADIANS(E284))+COS(RADIANS(G278))*COS(RADIANS(E284))*COS(RADIANS(AA274))))&gt;90,0,$F$4*$F$5/E283^2*(SIN(RADIANS(G278))*SIN(RADIANS(E284))+COS(RADIANS(G278))*COS(RADIANS(E284))*COS(RADIANS(AA274))))</f>
        <v>#DIV/0!</v>
      </c>
      <c r="AB278" t="e">
        <f>IF(DEGREES(ACOS(SIN(RADIANS(G278))*SIN(RADIANS(E284))+COS(RADIANS(G278))*COS(RADIANS(E284))*COS(RADIANS(AB274))))&gt;90,0,$F$4*$F$5/E283^2*(SIN(RADIANS(G278))*SIN(RADIANS(E284))+COS(RADIANS(G278))*COS(RADIANS(E284))*COS(RADIANS(AB274))))</f>
        <v>#DIV/0!</v>
      </c>
      <c r="AC278" t="e">
        <f>IF(DEGREES(ACOS(SIN(RADIANS(G278))*SIN(RADIANS(E284))+COS(RADIANS(G278))*COS(RADIANS(E284))*COS(RADIANS(AC274))))&gt;90,0,$F$4*$F$5/E283^2*(SIN(RADIANS(G278))*SIN(RADIANS(E284))+COS(RADIANS(G278))*COS(RADIANS(E284))*COS(RADIANS(AC274))))</f>
        <v>#DIV/0!</v>
      </c>
      <c r="AD278" t="e">
        <f>IF(DEGREES(ACOS(SIN(RADIANS(G278))*SIN(RADIANS(E284))+COS(RADIANS(G278))*COS(RADIANS(E284))*COS(RADIANS(AD274))))&gt;90,0,$F$4*$F$5/E283^2*(SIN(RADIANS(G278))*SIN(RADIANS(E284))+COS(RADIANS(G278))*COS(RADIANS(E284))*COS(RADIANS(AD274))))</f>
        <v>#DIV/0!</v>
      </c>
      <c r="AE278" t="e">
        <f>IF(DEGREES(ACOS(SIN(RADIANS(G278))*SIN(RADIANS(E284))+COS(RADIANS(G278))*COS(RADIANS(E284))*COS(RADIANS(AE274))))&gt;90,0,$F$4*$F$5/E283^2*(SIN(RADIANS(G278))*SIN(RADIANS(E284))+COS(RADIANS(G278))*COS(RADIANS(E284))*COS(RADIANS(AE274))))</f>
        <v>#DIV/0!</v>
      </c>
      <c r="AF278" t="e">
        <f>IF(DEGREES(ACOS(SIN(RADIANS(G278))*SIN(RADIANS(E284))+COS(RADIANS(G278))*COS(RADIANS(E284))*COS(RADIANS(AF274))))&gt;90,0,$F$4*$F$5/E283^2*(SIN(RADIANS(G278))*SIN(RADIANS(E284))+COS(RADIANS(G278))*COS(RADIANS(E284))*COS(RADIANS(AF274))))</f>
        <v>#DIV/0!</v>
      </c>
      <c r="AG278" t="e">
        <f>IF(DEGREES(ACOS(SIN(RADIANS(G278))*SIN(RADIANS(E284))+COS(RADIANS(G278))*COS(RADIANS(E284))*COS(RADIANS(AG274))))&gt;90,0,$F$4*$F$5/E283^2*(SIN(RADIANS(G278))*SIN(RADIANS(E284))+COS(RADIANS(G278))*COS(RADIANS(E284))*COS(RADIANS(AG274))))</f>
        <v>#DIV/0!</v>
      </c>
      <c r="AH278" t="e">
        <f>IF(DEGREES(ACOS(SIN(RADIANS(G278))*SIN(RADIANS(E284))+COS(RADIANS(G278))*COS(RADIANS(E284))*COS(RADIANS(AH274))))&gt;90,0,$F$4*$F$5/E283^2*(SIN(RADIANS(G278))*SIN(RADIANS(E284))+COS(RADIANS(G278))*COS(RADIANS(E284))*COS(RADIANS(AH274))))</f>
        <v>#DIV/0!</v>
      </c>
      <c r="AI278" t="e">
        <f>IF(DEGREES(ACOS(SIN(RADIANS(G278))*SIN(RADIANS(E284))+COS(RADIANS(G278))*COS(RADIANS(E284))*COS(RADIANS(AI274))))&gt;90,0,$F$4*$F$5/E283^2*(SIN(RADIANS(G278))*SIN(RADIANS(E284))+COS(RADIANS(G278))*COS(RADIANS(E284))*COS(RADIANS(AI274))))</f>
        <v>#DIV/0!</v>
      </c>
      <c r="AJ278" t="e">
        <f>IF(DEGREES(ACOS(SIN(RADIANS(G278))*SIN(RADIANS(E284))+COS(RADIANS(G278))*COS(RADIANS(E284))*COS(RADIANS(AJ274))))&gt;90,0,$F$4*$F$5/E283^2*(SIN(RADIANS(G278))*SIN(RADIANS(E284))+COS(RADIANS(G278))*COS(RADIANS(E284))*COS(RADIANS(AJ274))))</f>
        <v>#DIV/0!</v>
      </c>
      <c r="AK278">
        <f>IF(DEGREES(ACOS(SIN(RADIANS(G278))*SIN(RADIANS(E284))+COS(RADIANS(G278))*COS(RADIANS(E284))*COS(RADIANS(AK274))))&gt;90,0,$F$4*$F$5/E283^2*(SIN(RADIANS(G278))*SIN(RADIANS(E284))+COS(RADIANS(G278))*COS(RADIANS(E284))*COS(RADIANS(AK274))))</f>
        <v>0</v>
      </c>
      <c r="AL278">
        <f>IF(DEGREES(ACOS(SIN(RADIANS(G278))*SIN(RADIANS(E284))+COS(RADIANS(G278))*COS(RADIANS(E284))*COS(RADIANS(AL274))))&gt;90,0,$F$4*$F$5/E283^2*(SIN(RADIANS(G278))*SIN(RADIANS(E284))+COS(RADIANS(G278))*COS(RADIANS(E284))*COS(RADIANS(AL274))))</f>
        <v>0</v>
      </c>
      <c r="AM278">
        <f>IF(DEGREES(ACOS(SIN(RADIANS(G278))*SIN(RADIANS(E284))+COS(RADIANS(G278))*COS(RADIANS(E284))*COS(RADIANS(AM274))))&gt;90,0,$F$4*$F$5/E283^2*(SIN(RADIANS(G278))*SIN(RADIANS(E284))+COS(RADIANS(G278))*COS(RADIANS(E284))*COS(RADIANS(AM274))))</f>
        <v>0</v>
      </c>
      <c r="AN278">
        <f>IF(DEGREES(ACOS(SIN(RADIANS(G278))*SIN(RADIANS(E284))+COS(RADIANS(G278))*COS(RADIANS(E284))*COS(RADIANS(AN274))))&gt;90,0,$F$4*$F$5/E283^2*(SIN(RADIANS(G278))*SIN(RADIANS(E284))+COS(RADIANS(G278))*COS(RADIANS(E284))*COS(RADIANS(AN274))))</f>
        <v>0</v>
      </c>
      <c r="AO278">
        <f>IF(DEGREES(ACOS(SIN(RADIANS(G278))*SIN(RADIANS(E284))+COS(RADIANS(G278))*COS(RADIANS(E284))*COS(RADIANS(AO274))))&gt;90,0,$F$4*$F$5/E283^2*(SIN(RADIANS(G278))*SIN(RADIANS(E284))+COS(RADIANS(G278))*COS(RADIANS(E284))*COS(RADIANS(AO274))))</f>
        <v>0</v>
      </c>
      <c r="AP278">
        <f>IF(DEGREES(ACOS(SIN(RADIANS(G278))*SIN(RADIANS(E284))+COS(RADIANS(G278))*COS(RADIANS(E284))*COS(RADIANS(AP274))))&gt;90,0,$F$4*$F$5/E283^2*(SIN(RADIANS(G278))*SIN(RADIANS(E284))+COS(RADIANS(G278))*COS(RADIANS(E284))*COS(RADIANS(AP274))))</f>
        <v>0</v>
      </c>
      <c r="AQ278">
        <f>IF(DEGREES(ACOS(SIN(RADIANS(G278))*SIN(RADIANS(E284))+COS(RADIANS(G278))*COS(RADIANS(E284))*COS(RADIANS(AQ274))))&gt;90,0,$F$4*$F$5/E283^2*(SIN(RADIANS(G278))*SIN(RADIANS(E284))+COS(RADIANS(G278))*COS(RADIANS(E284))*COS(RADIANS(AQ274))))</f>
        <v>0</v>
      </c>
      <c r="AR278">
        <f>IF(DEGREES(ACOS(SIN(RADIANS(G278))*SIN(RADIANS(E284))+COS(RADIANS(G278))*COS(RADIANS(E284))*COS(RADIANS(AR274))))&gt;90,0,$F$4*$F$5/E283^2*(SIN(RADIANS(G278))*SIN(RADIANS(E284))+COS(RADIANS(G278))*COS(RADIANS(E284))*COS(RADIANS(AR274))))</f>
        <v>0</v>
      </c>
    </row>
    <row r="279" spans="2:44" x14ac:dyDescent="0.5">
      <c r="B279" s="40" t="s">
        <v>727</v>
      </c>
      <c r="E279">
        <f>IF(E276&lt;360,E276/360,(E276-360)/360)</f>
        <v>0.27777777777777779</v>
      </c>
      <c r="G279">
        <v>60</v>
      </c>
      <c r="I279">
        <f>IF(DEGREES(ACOS(SIN(RADIANS(G279))*SIN(RADIANS(E284))+COS(RADIANS(G279))*COS(RADIANS(E284))*COS(RADIANS(I274))))&gt;90,0,$F$4*$F$5/E283^2*(SIN(RADIANS(G279))*SIN(RADIANS(E284))+COS(RADIANS(G279))*COS(RADIANS(E284))*COS(RADIANS(I274))))</f>
        <v>0</v>
      </c>
      <c r="J279">
        <f>IF(DEGREES(ACOS(SIN(RADIANS(G279))*SIN(RADIANS(E284))+COS(RADIANS(G279))*COS(RADIANS(E284))*COS(RADIANS(J274))))&gt;90,0,$F$4*$F$5/E283^2*(SIN(RADIANS(G279))*SIN(RADIANS(E284))+COS(RADIANS(G279))*COS(RADIANS(E284))*COS(RADIANS(J274))))</f>
        <v>0</v>
      </c>
      <c r="K279">
        <f>IF(DEGREES(ACOS(SIN(RADIANS(G279))*SIN(RADIANS(E284))+COS(RADIANS(G279))*COS(RADIANS(E284))*COS(RADIANS(K274))))&gt;90,0,$F$4*$F$5/E283^2*(SIN(RADIANS(G279))*SIN(RADIANS(E284))+COS(RADIANS(G279))*COS(RADIANS(E284))*COS(RADIANS(K274))))</f>
        <v>0</v>
      </c>
      <c r="L279">
        <f>IF(DEGREES(ACOS(SIN(RADIANS(G279))*SIN(RADIANS(E284))+COS(RADIANS(G279))*COS(RADIANS(E284))*COS(RADIANS(L274))))&gt;90,0,$F$4*$F$5/E283^2*(SIN(RADIANS(G279))*SIN(RADIANS(E284))+COS(RADIANS(G279))*COS(RADIANS(E284))*COS(RADIANS(L274))))</f>
        <v>0</v>
      </c>
      <c r="M279">
        <f>IF(DEGREES(ACOS(SIN(RADIANS(G279))*SIN(RADIANS(E284))+COS(RADIANS(G279))*COS(RADIANS(E284))*COS(RADIANS(M274))))&gt;90,0,$F$4*$F$5/E283^2*(SIN(RADIANS(G279))*SIN(RADIANS(E284))+COS(RADIANS(G279))*COS(RADIANS(E284))*COS(RADIANS(M274))))</f>
        <v>0</v>
      </c>
      <c r="N279">
        <f>IF(DEGREES(ACOS(SIN(RADIANS(G279))*SIN(RADIANS(E284))+COS(RADIANS(G279))*COS(RADIANS(E284))*COS(RADIANS(N274))))&gt;90,0,$F$4*$F$5/E283^2*(SIN(RADIANS(G279))*SIN(RADIANS(E284))+COS(RADIANS(G279))*COS(RADIANS(E284))*COS(RADIANS(N274))))</f>
        <v>0</v>
      </c>
      <c r="O279">
        <f>IF(DEGREES(ACOS(SIN(RADIANS(G279))*SIN(RADIANS(E284))+COS(RADIANS(G279))*COS(RADIANS(E284))*COS(RADIANS(O274))))&gt;90,0,$F$4*$F$5/E283^2*(SIN(RADIANS(G279))*SIN(RADIANS(E284))+COS(RADIANS(G279))*COS(RADIANS(E284))*COS(RADIANS(O274))))</f>
        <v>0</v>
      </c>
      <c r="P279">
        <f>IF(DEGREES(ACOS(SIN(RADIANS(G279))*SIN(RADIANS(E284))+COS(RADIANS(G279))*COS(RADIANS(E284))*COS(RADIANS(P274))))&gt;90,0,$F$4*$F$5/E283^2*(SIN(RADIANS(G279))*SIN(RADIANS(E284))+COS(RADIANS(G279))*COS(RADIANS(E284))*COS(RADIANS(P274))))</f>
        <v>0</v>
      </c>
      <c r="Q279">
        <f>IF(DEGREES(ACOS(SIN(RADIANS(G279))*SIN(RADIANS(E284))+COS(RADIANS(G279))*COS(RADIANS(E284))*COS(RADIANS(Q274))))&gt;90,0,$F$4*$F$5/E283^2*(SIN(RADIANS(G279))*SIN(RADIANS(E284))+COS(RADIANS(G279))*COS(RADIANS(E284))*COS(RADIANS(Q274))))</f>
        <v>0</v>
      </c>
      <c r="R279" t="e">
        <f>IF(DEGREES(ACOS(SIN(RADIANS(G279))*SIN(RADIANS(E284))+COS(RADIANS(G279))*COS(RADIANS(E284))*COS(RADIANS(R274))))&gt;90,0,$F$4*$F$5/E283^2*(SIN(RADIANS(G279))*SIN(RADIANS(E284))+COS(RADIANS(G279))*COS(RADIANS(E284))*COS(RADIANS(R274))))</f>
        <v>#DIV/0!</v>
      </c>
      <c r="S279" t="e">
        <f>IF(DEGREES(ACOS(SIN(RADIANS(G279))*SIN(RADIANS(E284))+COS(RADIANS(G279))*COS(RADIANS(E284))*COS(RADIANS(S274))))&gt;90,0,$F$4*$F$5/E283^2*(SIN(RADIANS(G279))*SIN(RADIANS(E284))+COS(RADIANS(G279))*COS(RADIANS(E284))*COS(RADIANS(S274))))</f>
        <v>#DIV/0!</v>
      </c>
      <c r="T279" t="e">
        <f>IF(DEGREES(ACOS(SIN(RADIANS(G279))*SIN(RADIANS(E284))+COS(RADIANS(G279))*COS(RADIANS(E284))*COS(RADIANS(T274))))&gt;90,0,$F$4*$F$5/E283^2*(SIN(RADIANS(G279))*SIN(RADIANS(E284))+COS(RADIANS(G279))*COS(RADIANS(E284))*COS(RADIANS(T274))))</f>
        <v>#DIV/0!</v>
      </c>
      <c r="U279" t="e">
        <f>IF(DEGREES(ACOS(SIN(RADIANS(G279))*SIN(RADIANS(E284))+COS(RADIANS(G279))*COS(RADIANS(E284))*COS(RADIANS(U274))))&gt;90,0,$F$4*$F$5/E283^2*(SIN(RADIANS(G279))*SIN(RADIANS(E284))+COS(RADIANS(G279))*COS(RADIANS(E284))*COS(RADIANS(U274))))</f>
        <v>#DIV/0!</v>
      </c>
      <c r="V279" t="e">
        <f>IF(DEGREES(ACOS(SIN(RADIANS(G279))*SIN(RADIANS(E284))+COS(RADIANS(G279))*COS(RADIANS(E284))*COS(RADIANS(V274))))&gt;90,0,$F$4*$F$5/E283^2*(SIN(RADIANS(G279))*SIN(RADIANS(E284))+COS(RADIANS(G279))*COS(RADIANS(E284))*COS(RADIANS(V274))))</f>
        <v>#DIV/0!</v>
      </c>
      <c r="W279" t="e">
        <f>IF(DEGREES(ACOS(SIN(RADIANS(G279))*SIN(RADIANS(E284))+COS(RADIANS(G279))*COS(RADIANS(E284))*COS(RADIANS(W274))))&gt;90,0,$F$4*$F$5/E283^2*(SIN(RADIANS(G279))*SIN(RADIANS(E284))+COS(RADIANS(G279))*COS(RADIANS(E284))*COS(RADIANS(W274))))</f>
        <v>#DIV/0!</v>
      </c>
      <c r="X279" t="e">
        <f>IF(DEGREES(ACOS(SIN(RADIANS(G279))*SIN(RADIANS(E284))+COS(RADIANS(G279))*COS(RADIANS(E284))*COS(RADIANS(X274))))&gt;90,0,$F$4*$F$5/E283^2*(SIN(RADIANS(G279))*SIN(RADIANS(E284))+COS(RADIANS(G279))*COS(RADIANS(E284))*COS(RADIANS(X274))))</f>
        <v>#DIV/0!</v>
      </c>
      <c r="Y279" t="e">
        <f>IF(DEGREES(ACOS(SIN(RADIANS(G279))*SIN(RADIANS(E284))+COS(RADIANS(G279))*COS(RADIANS(E284))*COS(RADIANS(Y274))))&gt;90,0,$F$4*$F$5/E283^2*(SIN(RADIANS(G279))*SIN(RADIANS(E284))+COS(RADIANS(G279))*COS(RADIANS(E284))*COS(RADIANS(Y274))))</f>
        <v>#DIV/0!</v>
      </c>
      <c r="Z279" t="e">
        <f>IF(DEGREES(ACOS(SIN(RADIANS(G279))*SIN(RADIANS(E284))+COS(RADIANS(G279))*COS(RADIANS(E284))*COS(RADIANS(Z274))))&gt;90,0,$F$4*$F$5/E283^2*(SIN(RADIANS(G279))*SIN(RADIANS(E284))+COS(RADIANS(G279))*COS(RADIANS(E284))*COS(RADIANS(Z274))))</f>
        <v>#DIV/0!</v>
      </c>
      <c r="AA279" t="e">
        <f>IF(DEGREES(ACOS(SIN(RADIANS(G279))*SIN(RADIANS(E284))+COS(RADIANS(G279))*COS(RADIANS(E284))*COS(RADIANS(AA274))))&gt;90,0,$F$4*$F$5/E283^2*(SIN(RADIANS(G279))*SIN(RADIANS(E284))+COS(RADIANS(G279))*COS(RADIANS(E284))*COS(RADIANS(AA274))))</f>
        <v>#DIV/0!</v>
      </c>
      <c r="AB279" t="e">
        <f>IF(DEGREES(ACOS(SIN(RADIANS(G279))*SIN(RADIANS(E284))+COS(RADIANS(G279))*COS(RADIANS(E284))*COS(RADIANS(AB274))))&gt;90,0,$F$4*$F$5/E283^2*(SIN(RADIANS(G279))*SIN(RADIANS(E284))+COS(RADIANS(G279))*COS(RADIANS(E284))*COS(RADIANS(AB274))))</f>
        <v>#DIV/0!</v>
      </c>
      <c r="AC279" t="e">
        <f>IF(DEGREES(ACOS(SIN(RADIANS(G279))*SIN(RADIANS(E284))+COS(RADIANS(G279))*COS(RADIANS(E284))*COS(RADIANS(AC274))))&gt;90,0,$F$4*$F$5/E283^2*(SIN(RADIANS(G279))*SIN(RADIANS(E284))+COS(RADIANS(G279))*COS(RADIANS(E284))*COS(RADIANS(AC274))))</f>
        <v>#DIV/0!</v>
      </c>
      <c r="AD279" t="e">
        <f>IF(DEGREES(ACOS(SIN(RADIANS(G279))*SIN(RADIANS(E284))+COS(RADIANS(G279))*COS(RADIANS(E284))*COS(RADIANS(AD274))))&gt;90,0,$F$4*$F$5/E283^2*(SIN(RADIANS(G279))*SIN(RADIANS(E284))+COS(RADIANS(G279))*COS(RADIANS(E284))*COS(RADIANS(AD274))))</f>
        <v>#DIV/0!</v>
      </c>
      <c r="AE279" t="e">
        <f>IF(DEGREES(ACOS(SIN(RADIANS(G279))*SIN(RADIANS(E284))+COS(RADIANS(G279))*COS(RADIANS(E284))*COS(RADIANS(AE274))))&gt;90,0,$F$4*$F$5/E283^2*(SIN(RADIANS(G279))*SIN(RADIANS(E284))+COS(RADIANS(G279))*COS(RADIANS(E284))*COS(RADIANS(AE274))))</f>
        <v>#DIV/0!</v>
      </c>
      <c r="AF279" t="e">
        <f>IF(DEGREES(ACOS(SIN(RADIANS(G279))*SIN(RADIANS(E284))+COS(RADIANS(G279))*COS(RADIANS(E284))*COS(RADIANS(AF274))))&gt;90,0,$F$4*$F$5/E283^2*(SIN(RADIANS(G279))*SIN(RADIANS(E284))+COS(RADIANS(G279))*COS(RADIANS(E284))*COS(RADIANS(AF274))))</f>
        <v>#DIV/0!</v>
      </c>
      <c r="AG279" t="e">
        <f>IF(DEGREES(ACOS(SIN(RADIANS(G279))*SIN(RADIANS(E284))+COS(RADIANS(G279))*COS(RADIANS(E284))*COS(RADIANS(AG274))))&gt;90,0,$F$4*$F$5/E283^2*(SIN(RADIANS(G279))*SIN(RADIANS(E284))+COS(RADIANS(G279))*COS(RADIANS(E284))*COS(RADIANS(AG274))))</f>
        <v>#DIV/0!</v>
      </c>
      <c r="AH279" t="e">
        <f>IF(DEGREES(ACOS(SIN(RADIANS(G279))*SIN(RADIANS(E284))+COS(RADIANS(G279))*COS(RADIANS(E284))*COS(RADIANS(AH274))))&gt;90,0,$F$4*$F$5/E283^2*(SIN(RADIANS(G279))*SIN(RADIANS(E284))+COS(RADIANS(G279))*COS(RADIANS(E284))*COS(RADIANS(AH274))))</f>
        <v>#DIV/0!</v>
      </c>
      <c r="AI279" t="e">
        <f>IF(DEGREES(ACOS(SIN(RADIANS(G279))*SIN(RADIANS(E284))+COS(RADIANS(G279))*COS(RADIANS(E284))*COS(RADIANS(AI274))))&gt;90,0,$F$4*$F$5/E283^2*(SIN(RADIANS(G279))*SIN(RADIANS(E284))+COS(RADIANS(G279))*COS(RADIANS(E284))*COS(RADIANS(AI274))))</f>
        <v>#DIV/0!</v>
      </c>
      <c r="AJ279" t="e">
        <f>IF(DEGREES(ACOS(SIN(RADIANS(G279))*SIN(RADIANS(E284))+COS(RADIANS(G279))*COS(RADIANS(E284))*COS(RADIANS(AJ274))))&gt;90,0,$F$4*$F$5/E283^2*(SIN(RADIANS(G279))*SIN(RADIANS(E284))+COS(RADIANS(G279))*COS(RADIANS(E284))*COS(RADIANS(AJ274))))</f>
        <v>#DIV/0!</v>
      </c>
      <c r="AK279">
        <f>IF(DEGREES(ACOS(SIN(RADIANS(G279))*SIN(RADIANS(E284))+COS(RADIANS(G279))*COS(RADIANS(E284))*COS(RADIANS(AK274))))&gt;90,0,$F$4*$F$5/E283^2*(SIN(RADIANS(G279))*SIN(RADIANS(E284))+COS(RADIANS(G279))*COS(RADIANS(E284))*COS(RADIANS(AK274))))</f>
        <v>0</v>
      </c>
      <c r="AL279">
        <f>IF(DEGREES(ACOS(SIN(RADIANS(G279))*SIN(RADIANS(E284))+COS(RADIANS(G279))*COS(RADIANS(E284))*COS(RADIANS(AL274))))&gt;90,0,$F$4*$F$5/E283^2*(SIN(RADIANS(G279))*SIN(RADIANS(E284))+COS(RADIANS(G279))*COS(RADIANS(E284))*COS(RADIANS(AL274))))</f>
        <v>0</v>
      </c>
      <c r="AM279">
        <f>IF(DEGREES(ACOS(SIN(RADIANS(G279))*SIN(RADIANS(E284))+COS(RADIANS(G279))*COS(RADIANS(E284))*COS(RADIANS(AM274))))&gt;90,0,$F$4*$F$5/E283^2*(SIN(RADIANS(G279))*SIN(RADIANS(E284))+COS(RADIANS(G279))*COS(RADIANS(E284))*COS(RADIANS(AM274))))</f>
        <v>0</v>
      </c>
      <c r="AN279">
        <f>IF(DEGREES(ACOS(SIN(RADIANS(G279))*SIN(RADIANS(E284))+COS(RADIANS(G279))*COS(RADIANS(E284))*COS(RADIANS(AN274))))&gt;90,0,$F$4*$F$5/E283^2*(SIN(RADIANS(G279))*SIN(RADIANS(E284))+COS(RADIANS(G279))*COS(RADIANS(E284))*COS(RADIANS(AN274))))</f>
        <v>0</v>
      </c>
      <c r="AO279">
        <f>IF(DEGREES(ACOS(SIN(RADIANS(G279))*SIN(RADIANS(E284))+COS(RADIANS(G279))*COS(RADIANS(E284))*COS(RADIANS(AO274))))&gt;90,0,$F$4*$F$5/E283^2*(SIN(RADIANS(G279))*SIN(RADIANS(E284))+COS(RADIANS(G279))*COS(RADIANS(E284))*COS(RADIANS(AO274))))</f>
        <v>0</v>
      </c>
      <c r="AP279">
        <f>IF(DEGREES(ACOS(SIN(RADIANS(G279))*SIN(RADIANS(E284))+COS(RADIANS(G279))*COS(RADIANS(E284))*COS(RADIANS(AP274))))&gt;90,0,$F$4*$F$5/E283^2*(SIN(RADIANS(G279))*SIN(RADIANS(E284))+COS(RADIANS(G279))*COS(RADIANS(E284))*COS(RADIANS(AP274))))</f>
        <v>0</v>
      </c>
      <c r="AQ279">
        <f>IF(DEGREES(ACOS(SIN(RADIANS(G279))*SIN(RADIANS(E284))+COS(RADIANS(G279))*COS(RADIANS(E284))*COS(RADIANS(AQ274))))&gt;90,0,$F$4*$F$5/E283^2*(SIN(RADIANS(G279))*SIN(RADIANS(E284))+COS(RADIANS(G279))*COS(RADIANS(E284))*COS(RADIANS(AQ274))))</f>
        <v>0</v>
      </c>
      <c r="AR279">
        <f>IF(DEGREES(ACOS(SIN(RADIANS(G279))*SIN(RADIANS(E284))+COS(RADIANS(G279))*COS(RADIANS(E284))*COS(RADIANS(AR274))))&gt;90,0,$F$4*$F$5/E283^2*(SIN(RADIANS(G279))*SIN(RADIANS(E284))+COS(RADIANS(G279))*COS(RADIANS(E284))*COS(RADIANS(AR274))))</f>
        <v>0</v>
      </c>
    </row>
    <row r="280" spans="2:44" x14ac:dyDescent="0.5">
      <c r="B280" s="40" t="s">
        <v>782</v>
      </c>
      <c r="E280">
        <f>E279*$F$11</f>
        <v>0</v>
      </c>
      <c r="G280">
        <v>50</v>
      </c>
      <c r="I280">
        <f>IF(DEGREES(ACOS(SIN(RADIANS(G280))*SIN(RADIANS(E284))+COS(RADIANS(G280))*COS(RADIANS(E284))*COS(RADIANS(I274))))&gt;90,0,$F$4*$F$5/E283^2*(SIN(RADIANS(G280))*SIN(RADIANS(E284))+COS(RADIANS(G280))*COS(RADIANS(E284))*COS(RADIANS(I274))))</f>
        <v>0</v>
      </c>
      <c r="J280">
        <f>IF(DEGREES(ACOS(SIN(RADIANS(G280))*SIN(RADIANS(E284))+COS(RADIANS(G280))*COS(RADIANS(E284))*COS(RADIANS(J274))))&gt;90,0,$F$4*$F$5/E283^2*(SIN(RADIANS(G280))*SIN(RADIANS(E284))+COS(RADIANS(G280))*COS(RADIANS(E284))*COS(RADIANS(J274))))</f>
        <v>0</v>
      </c>
      <c r="K280">
        <f>IF(DEGREES(ACOS(SIN(RADIANS(G280))*SIN(RADIANS(E284))+COS(RADIANS(G280))*COS(RADIANS(E284))*COS(RADIANS(K274))))&gt;90,0,$F$4*$F$5/E283^2*(SIN(RADIANS(G280))*SIN(RADIANS(E284))+COS(RADIANS(G280))*COS(RADIANS(E284))*COS(RADIANS(K274))))</f>
        <v>0</v>
      </c>
      <c r="L280">
        <f>IF(DEGREES(ACOS(SIN(RADIANS(G280))*SIN(RADIANS(E284))+COS(RADIANS(G280))*COS(RADIANS(E284))*COS(RADIANS(L274))))&gt;90,0,$F$4*$F$5/E283^2*(SIN(RADIANS(G280))*SIN(RADIANS(E284))+COS(RADIANS(G280))*COS(RADIANS(E284))*COS(RADIANS(L274))))</f>
        <v>0</v>
      </c>
      <c r="M280">
        <f>IF(DEGREES(ACOS(SIN(RADIANS(G280))*SIN(RADIANS(E284))+COS(RADIANS(G280))*COS(RADIANS(E284))*COS(RADIANS(M274))))&gt;90,0,$F$4*$F$5/E283^2*(SIN(RADIANS(G280))*SIN(RADIANS(E284))+COS(RADIANS(G280))*COS(RADIANS(E284))*COS(RADIANS(M274))))</f>
        <v>0</v>
      </c>
      <c r="N280">
        <f>IF(DEGREES(ACOS(SIN(RADIANS(G280))*SIN(RADIANS(E284))+COS(RADIANS(G280))*COS(RADIANS(E284))*COS(RADIANS(N274))))&gt;90,0,$F$4*$F$5/E283^2*(SIN(RADIANS(G280))*SIN(RADIANS(E284))+COS(RADIANS(G280))*COS(RADIANS(E284))*COS(RADIANS(N274))))</f>
        <v>0</v>
      </c>
      <c r="O280">
        <f>IF(DEGREES(ACOS(SIN(RADIANS(G280))*SIN(RADIANS(E284))+COS(RADIANS(G280))*COS(RADIANS(E284))*COS(RADIANS(O274))))&gt;90,0,$F$4*$F$5/E283^2*(SIN(RADIANS(G280))*SIN(RADIANS(E284))+COS(RADIANS(G280))*COS(RADIANS(E284))*COS(RADIANS(O274))))</f>
        <v>0</v>
      </c>
      <c r="P280">
        <f>IF(DEGREES(ACOS(SIN(RADIANS(G280))*SIN(RADIANS(E284))+COS(RADIANS(G280))*COS(RADIANS(E284))*COS(RADIANS(P274))))&gt;90,0,$F$4*$F$5/E283^2*(SIN(RADIANS(G280))*SIN(RADIANS(E284))+COS(RADIANS(G280))*COS(RADIANS(E284))*COS(RADIANS(P274))))</f>
        <v>0</v>
      </c>
      <c r="Q280">
        <f>IF(DEGREES(ACOS(SIN(RADIANS(G280))*SIN(RADIANS(E284))+COS(RADIANS(G280))*COS(RADIANS(E284))*COS(RADIANS(Q274))))&gt;90,0,$F$4*$F$5/E283^2*(SIN(RADIANS(G280))*SIN(RADIANS(E284))+COS(RADIANS(G280))*COS(RADIANS(E284))*COS(RADIANS(Q274))))</f>
        <v>0</v>
      </c>
      <c r="R280" t="e">
        <f>IF(DEGREES(ACOS(SIN(RADIANS(G280))*SIN(RADIANS(E284))+COS(RADIANS(G280))*COS(RADIANS(E284))*COS(RADIANS(R274))))&gt;90,0,$F$4*$F$5/E283^2*(SIN(RADIANS(G280))*SIN(RADIANS(E284))+COS(RADIANS(G280))*COS(RADIANS(E284))*COS(RADIANS(R274))))</f>
        <v>#DIV/0!</v>
      </c>
      <c r="S280" t="e">
        <f>IF(DEGREES(ACOS(SIN(RADIANS(G280))*SIN(RADIANS(E284))+COS(RADIANS(G280))*COS(RADIANS(E284))*COS(RADIANS(S274))))&gt;90,0,$F$4*$F$5/E283^2*(SIN(RADIANS(G280))*SIN(RADIANS(E284))+COS(RADIANS(G280))*COS(RADIANS(E284))*COS(RADIANS(S274))))</f>
        <v>#DIV/0!</v>
      </c>
      <c r="T280" t="e">
        <f>IF(DEGREES(ACOS(SIN(RADIANS(G280))*SIN(RADIANS(E284))+COS(RADIANS(G280))*COS(RADIANS(E284))*COS(RADIANS(T274))))&gt;90,0,$F$4*$F$5/E283^2*(SIN(RADIANS(G280))*SIN(RADIANS(E284))+COS(RADIANS(G280))*COS(RADIANS(E284))*COS(RADIANS(T274))))</f>
        <v>#DIV/0!</v>
      </c>
      <c r="U280" t="e">
        <f>IF(DEGREES(ACOS(SIN(RADIANS(G280))*SIN(RADIANS(E284))+COS(RADIANS(G280))*COS(RADIANS(E284))*COS(RADIANS(U274))))&gt;90,0,$F$4*$F$5/E283^2*(SIN(RADIANS(G280))*SIN(RADIANS(E284))+COS(RADIANS(G280))*COS(RADIANS(E284))*COS(RADIANS(U274))))</f>
        <v>#DIV/0!</v>
      </c>
      <c r="V280" t="e">
        <f>IF(DEGREES(ACOS(SIN(RADIANS(G280))*SIN(RADIANS(E284))+COS(RADIANS(G280))*COS(RADIANS(E284))*COS(RADIANS(V274))))&gt;90,0,$F$4*$F$5/E283^2*(SIN(RADIANS(G280))*SIN(RADIANS(E284))+COS(RADIANS(G280))*COS(RADIANS(E284))*COS(RADIANS(V274))))</f>
        <v>#DIV/0!</v>
      </c>
      <c r="W280" t="e">
        <f>IF(DEGREES(ACOS(SIN(RADIANS(G280))*SIN(RADIANS(E284))+COS(RADIANS(G280))*COS(RADIANS(E284))*COS(RADIANS(W274))))&gt;90,0,$F$4*$F$5/E283^2*(SIN(RADIANS(G280))*SIN(RADIANS(E284))+COS(RADIANS(G280))*COS(RADIANS(E284))*COS(RADIANS(W274))))</f>
        <v>#DIV/0!</v>
      </c>
      <c r="X280" t="e">
        <f>IF(DEGREES(ACOS(SIN(RADIANS(G280))*SIN(RADIANS(E284))+COS(RADIANS(G280))*COS(RADIANS(E284))*COS(RADIANS(X274))))&gt;90,0,$F$4*$F$5/E283^2*(SIN(RADIANS(G280))*SIN(RADIANS(E284))+COS(RADIANS(G280))*COS(RADIANS(E284))*COS(RADIANS(X274))))</f>
        <v>#DIV/0!</v>
      </c>
      <c r="Y280" t="e">
        <f>IF(DEGREES(ACOS(SIN(RADIANS(G280))*SIN(RADIANS(E284))+COS(RADIANS(G280))*COS(RADIANS(E284))*COS(RADIANS(Y274))))&gt;90,0,$F$4*$F$5/E283^2*(SIN(RADIANS(G280))*SIN(RADIANS(E284))+COS(RADIANS(G280))*COS(RADIANS(E284))*COS(RADIANS(Y274))))</f>
        <v>#DIV/0!</v>
      </c>
      <c r="Z280" t="e">
        <f>IF(DEGREES(ACOS(SIN(RADIANS(G280))*SIN(RADIANS(E284))+COS(RADIANS(G280))*COS(RADIANS(E284))*COS(RADIANS(Z274))))&gt;90,0,$F$4*$F$5/E283^2*(SIN(RADIANS(G280))*SIN(RADIANS(E284))+COS(RADIANS(G280))*COS(RADIANS(E284))*COS(RADIANS(Z274))))</f>
        <v>#DIV/0!</v>
      </c>
      <c r="AA280" t="e">
        <f>IF(DEGREES(ACOS(SIN(RADIANS(G280))*SIN(RADIANS(E284))+COS(RADIANS(G280))*COS(RADIANS(E284))*COS(RADIANS(AA274))))&gt;90,0,$F$4*$F$5/E283^2*(SIN(RADIANS(G280))*SIN(RADIANS(E284))+COS(RADIANS(G280))*COS(RADIANS(E284))*COS(RADIANS(AA274))))</f>
        <v>#DIV/0!</v>
      </c>
      <c r="AB280" t="e">
        <f>IF(DEGREES(ACOS(SIN(RADIANS(G280))*SIN(RADIANS(E284))+COS(RADIANS(G280))*COS(RADIANS(E284))*COS(RADIANS(AB274))))&gt;90,0,$F$4*$F$5/E283^2*(SIN(RADIANS(G280))*SIN(RADIANS(E284))+COS(RADIANS(G280))*COS(RADIANS(E284))*COS(RADIANS(AB274))))</f>
        <v>#DIV/0!</v>
      </c>
      <c r="AC280" t="e">
        <f>IF(DEGREES(ACOS(SIN(RADIANS(G280))*SIN(RADIANS(E284))+COS(RADIANS(G280))*COS(RADIANS(E284))*COS(RADIANS(AC274))))&gt;90,0,$F$4*$F$5/E283^2*(SIN(RADIANS(G280))*SIN(RADIANS(E284))+COS(RADIANS(G280))*COS(RADIANS(E284))*COS(RADIANS(AC274))))</f>
        <v>#DIV/0!</v>
      </c>
      <c r="AD280" t="e">
        <f>IF(DEGREES(ACOS(SIN(RADIANS(G280))*SIN(RADIANS(E284))+COS(RADIANS(G280))*COS(RADIANS(E284))*COS(RADIANS(AD274))))&gt;90,0,$F$4*$F$5/E283^2*(SIN(RADIANS(G280))*SIN(RADIANS(E284))+COS(RADIANS(G280))*COS(RADIANS(E284))*COS(RADIANS(AD274))))</f>
        <v>#DIV/0!</v>
      </c>
      <c r="AE280" t="e">
        <f>IF(DEGREES(ACOS(SIN(RADIANS(G280))*SIN(RADIANS(E284))+COS(RADIANS(G280))*COS(RADIANS(E284))*COS(RADIANS(AE274))))&gt;90,0,$F$4*$F$5/E283^2*(SIN(RADIANS(G280))*SIN(RADIANS(E284))+COS(RADIANS(G280))*COS(RADIANS(E284))*COS(RADIANS(AE274))))</f>
        <v>#DIV/0!</v>
      </c>
      <c r="AF280" t="e">
        <f>IF(DEGREES(ACOS(SIN(RADIANS(G280))*SIN(RADIANS(E284))+COS(RADIANS(G280))*COS(RADIANS(E284))*COS(RADIANS(AF274))))&gt;90,0,$F$4*$F$5/E283^2*(SIN(RADIANS(G280))*SIN(RADIANS(E284))+COS(RADIANS(G280))*COS(RADIANS(E284))*COS(RADIANS(AF274))))</f>
        <v>#DIV/0!</v>
      </c>
      <c r="AG280" t="e">
        <f>IF(DEGREES(ACOS(SIN(RADIANS(G280))*SIN(RADIANS(E284))+COS(RADIANS(G280))*COS(RADIANS(E284))*COS(RADIANS(AG274))))&gt;90,0,$F$4*$F$5/E283^2*(SIN(RADIANS(G280))*SIN(RADIANS(E284))+COS(RADIANS(G280))*COS(RADIANS(E284))*COS(RADIANS(AG274))))</f>
        <v>#DIV/0!</v>
      </c>
      <c r="AH280" t="e">
        <f>IF(DEGREES(ACOS(SIN(RADIANS(G280))*SIN(RADIANS(E284))+COS(RADIANS(G280))*COS(RADIANS(E284))*COS(RADIANS(AH274))))&gt;90,0,$F$4*$F$5/E283^2*(SIN(RADIANS(G280))*SIN(RADIANS(E284))+COS(RADIANS(G280))*COS(RADIANS(E284))*COS(RADIANS(AH274))))</f>
        <v>#DIV/0!</v>
      </c>
      <c r="AI280" t="e">
        <f>IF(DEGREES(ACOS(SIN(RADIANS(G280))*SIN(RADIANS(E284))+COS(RADIANS(G280))*COS(RADIANS(E284))*COS(RADIANS(AI274))))&gt;90,0,$F$4*$F$5/E283^2*(SIN(RADIANS(G280))*SIN(RADIANS(E284))+COS(RADIANS(G280))*COS(RADIANS(E284))*COS(RADIANS(AI274))))</f>
        <v>#DIV/0!</v>
      </c>
      <c r="AJ280" t="e">
        <f>IF(DEGREES(ACOS(SIN(RADIANS(G280))*SIN(RADIANS(E284))+COS(RADIANS(G280))*COS(RADIANS(E284))*COS(RADIANS(AJ274))))&gt;90,0,$F$4*$F$5/E283^2*(SIN(RADIANS(G280))*SIN(RADIANS(E284))+COS(RADIANS(G280))*COS(RADIANS(E284))*COS(RADIANS(AJ274))))</f>
        <v>#DIV/0!</v>
      </c>
      <c r="AK280">
        <f>IF(DEGREES(ACOS(SIN(RADIANS(G280))*SIN(RADIANS(E284))+COS(RADIANS(G280))*COS(RADIANS(E284))*COS(RADIANS(AK274))))&gt;90,0,$F$4*$F$5/E283^2*(SIN(RADIANS(G280))*SIN(RADIANS(E284))+COS(RADIANS(G280))*COS(RADIANS(E284))*COS(RADIANS(AK274))))</f>
        <v>0</v>
      </c>
      <c r="AL280">
        <f>IF(DEGREES(ACOS(SIN(RADIANS(G280))*SIN(RADIANS(E284))+COS(RADIANS(G280))*COS(RADIANS(E284))*COS(RADIANS(AL274))))&gt;90,0,$F$4*$F$5/E283^2*(SIN(RADIANS(G280))*SIN(RADIANS(E284))+COS(RADIANS(G280))*COS(RADIANS(E284))*COS(RADIANS(AL274))))</f>
        <v>0</v>
      </c>
      <c r="AM280">
        <f>IF(DEGREES(ACOS(SIN(RADIANS(G280))*SIN(RADIANS(E284))+COS(RADIANS(G280))*COS(RADIANS(E284))*COS(RADIANS(AM274))))&gt;90,0,$F$4*$F$5/E283^2*(SIN(RADIANS(G280))*SIN(RADIANS(E284))+COS(RADIANS(G280))*COS(RADIANS(E284))*COS(RADIANS(AM274))))</f>
        <v>0</v>
      </c>
      <c r="AN280">
        <f>IF(DEGREES(ACOS(SIN(RADIANS(G280))*SIN(RADIANS(E284))+COS(RADIANS(G280))*COS(RADIANS(E284))*COS(RADIANS(AN274))))&gt;90,0,$F$4*$F$5/E283^2*(SIN(RADIANS(G280))*SIN(RADIANS(E284))+COS(RADIANS(G280))*COS(RADIANS(E284))*COS(RADIANS(AN274))))</f>
        <v>0</v>
      </c>
      <c r="AO280">
        <f>IF(DEGREES(ACOS(SIN(RADIANS(G280))*SIN(RADIANS(E284))+COS(RADIANS(G280))*COS(RADIANS(E284))*COS(RADIANS(AO274))))&gt;90,0,$F$4*$F$5/E283^2*(SIN(RADIANS(G280))*SIN(RADIANS(E284))+COS(RADIANS(G280))*COS(RADIANS(E284))*COS(RADIANS(AO274))))</f>
        <v>0</v>
      </c>
      <c r="AP280">
        <f>IF(DEGREES(ACOS(SIN(RADIANS(G280))*SIN(RADIANS(E284))+COS(RADIANS(G280))*COS(RADIANS(E284))*COS(RADIANS(AP274))))&gt;90,0,$F$4*$F$5/E283^2*(SIN(RADIANS(G280))*SIN(RADIANS(E284))+COS(RADIANS(G280))*COS(RADIANS(E284))*COS(RADIANS(AP274))))</f>
        <v>0</v>
      </c>
      <c r="AQ280">
        <f>IF(DEGREES(ACOS(SIN(RADIANS(G280))*SIN(RADIANS(E284))+COS(RADIANS(G280))*COS(RADIANS(E284))*COS(RADIANS(AQ274))))&gt;90,0,$F$4*$F$5/E283^2*(SIN(RADIANS(G280))*SIN(RADIANS(E284))+COS(RADIANS(G280))*COS(RADIANS(E284))*COS(RADIANS(AQ274))))</f>
        <v>0</v>
      </c>
      <c r="AR280">
        <f>IF(DEGREES(ACOS(SIN(RADIANS(G280))*SIN(RADIANS(E284))+COS(RADIANS(G280))*COS(RADIANS(E284))*COS(RADIANS(AR274))))&gt;90,0,$F$4*$F$5/E283^2*(SIN(RADIANS(G280))*SIN(RADIANS(E284))+COS(RADIANS(G280))*COS(RADIANS(E284))*COS(RADIANS(AR274))))</f>
        <v>0</v>
      </c>
    </row>
    <row r="281" spans="2:44" x14ac:dyDescent="0.5">
      <c r="B281" s="40" t="s">
        <v>783</v>
      </c>
      <c r="E281" t="str">
        <f>IF($F$10=0,"N/A",$F$10*(E276/360)-ROUNDDOWN($F$10*(E276/360),0))</f>
        <v>N/A</v>
      </c>
      <c r="G281">
        <v>40</v>
      </c>
      <c r="I281">
        <f>IF(DEGREES(ACOS(SIN(RADIANS(G281))*SIN(RADIANS(E284))+COS(RADIANS(G281))*COS(RADIANS(E284))*COS(RADIANS(I274))))&gt;90,0,$F$4*$F$5/E283^2*(SIN(RADIANS(G281))*SIN(RADIANS(E284))+COS(RADIANS(G281))*COS(RADIANS(E284))*COS(RADIANS(I274))))</f>
        <v>0</v>
      </c>
      <c r="J281">
        <f>IF(DEGREES(ACOS(SIN(RADIANS(G281))*SIN(RADIANS(E284))+COS(RADIANS(G281))*COS(RADIANS(E284))*COS(RADIANS(J274))))&gt;90,0,$F$4*$F$5/E283^2*(SIN(RADIANS(G281))*SIN(RADIANS(E284))+COS(RADIANS(G281))*COS(RADIANS(E284))*COS(RADIANS(J274))))</f>
        <v>0</v>
      </c>
      <c r="K281">
        <f>IF(DEGREES(ACOS(SIN(RADIANS(G281))*SIN(RADIANS(E284))+COS(RADIANS(G281))*COS(RADIANS(E284))*COS(RADIANS(K274))))&gt;90,0,$F$4*$F$5/E283^2*(SIN(RADIANS(G281))*SIN(RADIANS(E284))+COS(RADIANS(G281))*COS(RADIANS(E284))*COS(RADIANS(K274))))</f>
        <v>0</v>
      </c>
      <c r="L281">
        <f>IF(DEGREES(ACOS(SIN(RADIANS(G281))*SIN(RADIANS(E284))+COS(RADIANS(G281))*COS(RADIANS(E284))*COS(RADIANS(L274))))&gt;90,0,$F$4*$F$5/E283^2*(SIN(RADIANS(G281))*SIN(RADIANS(E284))+COS(RADIANS(G281))*COS(RADIANS(E284))*COS(RADIANS(L274))))</f>
        <v>0</v>
      </c>
      <c r="M281">
        <f>IF(DEGREES(ACOS(SIN(RADIANS(G281))*SIN(RADIANS(E284))+COS(RADIANS(G281))*COS(RADIANS(E284))*COS(RADIANS(M274))))&gt;90,0,$F$4*$F$5/E283^2*(SIN(RADIANS(G281))*SIN(RADIANS(E284))+COS(RADIANS(G281))*COS(RADIANS(E284))*COS(RADIANS(M274))))</f>
        <v>0</v>
      </c>
      <c r="N281">
        <f>IF(DEGREES(ACOS(SIN(RADIANS(G281))*SIN(RADIANS(E284))+COS(RADIANS(G281))*COS(RADIANS(E284))*COS(RADIANS(N274))))&gt;90,0,$F$4*$F$5/E283^2*(SIN(RADIANS(G281))*SIN(RADIANS(E284))+COS(RADIANS(G281))*COS(RADIANS(E284))*COS(RADIANS(N274))))</f>
        <v>0</v>
      </c>
      <c r="O281">
        <f>IF(DEGREES(ACOS(SIN(RADIANS(G281))*SIN(RADIANS(E284))+COS(RADIANS(G281))*COS(RADIANS(E284))*COS(RADIANS(O274))))&gt;90,0,$F$4*$F$5/E283^2*(SIN(RADIANS(G281))*SIN(RADIANS(E284))+COS(RADIANS(G281))*COS(RADIANS(E284))*COS(RADIANS(O274))))</f>
        <v>0</v>
      </c>
      <c r="P281">
        <f>IF(DEGREES(ACOS(SIN(RADIANS(G281))*SIN(RADIANS(E284))+COS(RADIANS(G281))*COS(RADIANS(E284))*COS(RADIANS(P274))))&gt;90,0,$F$4*$F$5/E283^2*(SIN(RADIANS(G281))*SIN(RADIANS(E284))+COS(RADIANS(G281))*COS(RADIANS(E284))*COS(RADIANS(P274))))</f>
        <v>0</v>
      </c>
      <c r="Q281">
        <f>IF(DEGREES(ACOS(SIN(RADIANS(G281))*SIN(RADIANS(E284))+COS(RADIANS(G281))*COS(RADIANS(E284))*COS(RADIANS(Q274))))&gt;90,0,$F$4*$F$5/E283^2*(SIN(RADIANS(G281))*SIN(RADIANS(E284))+COS(RADIANS(G281))*COS(RADIANS(E284))*COS(RADIANS(Q274))))</f>
        <v>0</v>
      </c>
      <c r="R281" t="e">
        <f>IF(DEGREES(ACOS(SIN(RADIANS(G281))*SIN(RADIANS(E284))+COS(RADIANS(G281))*COS(RADIANS(E284))*COS(RADIANS(R274))))&gt;90,0,$F$4*$F$5/E283^2*(SIN(RADIANS(G281))*SIN(RADIANS(E284))+COS(RADIANS(G281))*COS(RADIANS(E284))*COS(RADIANS(R274))))</f>
        <v>#DIV/0!</v>
      </c>
      <c r="S281" t="e">
        <f>IF(DEGREES(ACOS(SIN(RADIANS(G281))*SIN(RADIANS(E284))+COS(RADIANS(G281))*COS(RADIANS(E284))*COS(RADIANS(S274))))&gt;90,0,$F$4*$F$5/E283^2*(SIN(RADIANS(G281))*SIN(RADIANS(E284))+COS(RADIANS(G281))*COS(RADIANS(E284))*COS(RADIANS(S274))))</f>
        <v>#DIV/0!</v>
      </c>
      <c r="T281" t="e">
        <f>IF(DEGREES(ACOS(SIN(RADIANS(G281))*SIN(RADIANS(E284))+COS(RADIANS(G281))*COS(RADIANS(E284))*COS(RADIANS(T274))))&gt;90,0,$F$4*$F$5/E283^2*(SIN(RADIANS(G281))*SIN(RADIANS(E284))+COS(RADIANS(G281))*COS(RADIANS(E284))*COS(RADIANS(T274))))</f>
        <v>#DIV/0!</v>
      </c>
      <c r="U281" t="e">
        <f>IF(DEGREES(ACOS(SIN(RADIANS(G281))*SIN(RADIANS(E284))+COS(RADIANS(G281))*COS(RADIANS(E284))*COS(RADIANS(U274))))&gt;90,0,$F$4*$F$5/E283^2*(SIN(RADIANS(G281))*SIN(RADIANS(E284))+COS(RADIANS(G281))*COS(RADIANS(E284))*COS(RADIANS(U274))))</f>
        <v>#DIV/0!</v>
      </c>
      <c r="V281" t="e">
        <f>IF(DEGREES(ACOS(SIN(RADIANS(G281))*SIN(RADIANS(E284))+COS(RADIANS(G281))*COS(RADIANS(E284))*COS(RADIANS(V274))))&gt;90,0,$F$4*$F$5/E283^2*(SIN(RADIANS(G281))*SIN(RADIANS(E284))+COS(RADIANS(G281))*COS(RADIANS(E284))*COS(RADIANS(V274))))</f>
        <v>#DIV/0!</v>
      </c>
      <c r="W281" t="e">
        <f>IF(DEGREES(ACOS(SIN(RADIANS(G281))*SIN(RADIANS(E284))+COS(RADIANS(G281))*COS(RADIANS(E284))*COS(RADIANS(W274))))&gt;90,0,$F$4*$F$5/E283^2*(SIN(RADIANS(G281))*SIN(RADIANS(E284))+COS(RADIANS(G281))*COS(RADIANS(E284))*COS(RADIANS(W274))))</f>
        <v>#DIV/0!</v>
      </c>
      <c r="X281" t="e">
        <f>IF(DEGREES(ACOS(SIN(RADIANS(G281))*SIN(RADIANS(E284))+COS(RADIANS(G281))*COS(RADIANS(E284))*COS(RADIANS(X274))))&gt;90,0,$F$4*$F$5/E283^2*(SIN(RADIANS(G281))*SIN(RADIANS(E284))+COS(RADIANS(G281))*COS(RADIANS(E284))*COS(RADIANS(X274))))</f>
        <v>#DIV/0!</v>
      </c>
      <c r="Y281" t="e">
        <f>IF(DEGREES(ACOS(SIN(RADIANS(G281))*SIN(RADIANS(E284))+COS(RADIANS(G281))*COS(RADIANS(E284))*COS(RADIANS(Y274))))&gt;90,0,$F$4*$F$5/E283^2*(SIN(RADIANS(G281))*SIN(RADIANS(E284))+COS(RADIANS(G281))*COS(RADIANS(E284))*COS(RADIANS(Y274))))</f>
        <v>#DIV/0!</v>
      </c>
      <c r="Z281" t="e">
        <f>IF(DEGREES(ACOS(SIN(RADIANS(G281))*SIN(RADIANS(E284))+COS(RADIANS(G281))*COS(RADIANS(E284))*COS(RADIANS(Z274))))&gt;90,0,$F$4*$F$5/E283^2*(SIN(RADIANS(G281))*SIN(RADIANS(E284))+COS(RADIANS(G281))*COS(RADIANS(E284))*COS(RADIANS(Z274))))</f>
        <v>#DIV/0!</v>
      </c>
      <c r="AA281" t="e">
        <f>IF(DEGREES(ACOS(SIN(RADIANS(G281))*SIN(RADIANS(E284))+COS(RADIANS(G281))*COS(RADIANS(E284))*COS(RADIANS(AA274))))&gt;90,0,$F$4*$F$5/E283^2*(SIN(RADIANS(G281))*SIN(RADIANS(E284))+COS(RADIANS(G281))*COS(RADIANS(E284))*COS(RADIANS(AA274))))</f>
        <v>#DIV/0!</v>
      </c>
      <c r="AB281" t="e">
        <f>IF(DEGREES(ACOS(SIN(RADIANS(G281))*SIN(RADIANS(E284))+COS(RADIANS(G281))*COS(RADIANS(E284))*COS(RADIANS(AB274))))&gt;90,0,$F$4*$F$5/E283^2*(SIN(RADIANS(G281))*SIN(RADIANS(E284))+COS(RADIANS(G281))*COS(RADIANS(E284))*COS(RADIANS(AB274))))</f>
        <v>#DIV/0!</v>
      </c>
      <c r="AC281" t="e">
        <f>IF(DEGREES(ACOS(SIN(RADIANS(G281))*SIN(RADIANS(E284))+COS(RADIANS(G281))*COS(RADIANS(E284))*COS(RADIANS(AC274))))&gt;90,0,$F$4*$F$5/E283^2*(SIN(RADIANS(G281))*SIN(RADIANS(E284))+COS(RADIANS(G281))*COS(RADIANS(E284))*COS(RADIANS(AC274))))</f>
        <v>#DIV/0!</v>
      </c>
      <c r="AD281" t="e">
        <f>IF(DEGREES(ACOS(SIN(RADIANS(G281))*SIN(RADIANS(E284))+COS(RADIANS(G281))*COS(RADIANS(E284))*COS(RADIANS(AD274))))&gt;90,0,$F$4*$F$5/E283^2*(SIN(RADIANS(G281))*SIN(RADIANS(E284))+COS(RADIANS(G281))*COS(RADIANS(E284))*COS(RADIANS(AD274))))</f>
        <v>#DIV/0!</v>
      </c>
      <c r="AE281" t="e">
        <f>IF(DEGREES(ACOS(SIN(RADIANS(G281))*SIN(RADIANS(E284))+COS(RADIANS(G281))*COS(RADIANS(E284))*COS(RADIANS(AE274))))&gt;90,0,$F$4*$F$5/E283^2*(SIN(RADIANS(G281))*SIN(RADIANS(E284))+COS(RADIANS(G281))*COS(RADIANS(E284))*COS(RADIANS(AE274))))</f>
        <v>#DIV/0!</v>
      </c>
      <c r="AF281" t="e">
        <f>IF(DEGREES(ACOS(SIN(RADIANS(G281))*SIN(RADIANS(E284))+COS(RADIANS(G281))*COS(RADIANS(E284))*COS(RADIANS(AF274))))&gt;90,0,$F$4*$F$5/E283^2*(SIN(RADIANS(G281))*SIN(RADIANS(E284))+COS(RADIANS(G281))*COS(RADIANS(E284))*COS(RADIANS(AF274))))</f>
        <v>#DIV/0!</v>
      </c>
      <c r="AG281" t="e">
        <f>IF(DEGREES(ACOS(SIN(RADIANS(G281))*SIN(RADIANS(E284))+COS(RADIANS(G281))*COS(RADIANS(E284))*COS(RADIANS(AG274))))&gt;90,0,$F$4*$F$5/E283^2*(SIN(RADIANS(G281))*SIN(RADIANS(E284))+COS(RADIANS(G281))*COS(RADIANS(E284))*COS(RADIANS(AG274))))</f>
        <v>#DIV/0!</v>
      </c>
      <c r="AH281" t="e">
        <f>IF(DEGREES(ACOS(SIN(RADIANS(G281))*SIN(RADIANS(E284))+COS(RADIANS(G281))*COS(RADIANS(E284))*COS(RADIANS(AH274))))&gt;90,0,$F$4*$F$5/E283^2*(SIN(RADIANS(G281))*SIN(RADIANS(E284))+COS(RADIANS(G281))*COS(RADIANS(E284))*COS(RADIANS(AH274))))</f>
        <v>#DIV/0!</v>
      </c>
      <c r="AI281" t="e">
        <f>IF(DEGREES(ACOS(SIN(RADIANS(G281))*SIN(RADIANS(E284))+COS(RADIANS(G281))*COS(RADIANS(E284))*COS(RADIANS(AI274))))&gt;90,0,$F$4*$F$5/E283^2*(SIN(RADIANS(G281))*SIN(RADIANS(E284))+COS(RADIANS(G281))*COS(RADIANS(E284))*COS(RADIANS(AI274))))</f>
        <v>#DIV/0!</v>
      </c>
      <c r="AJ281" t="e">
        <f>IF(DEGREES(ACOS(SIN(RADIANS(G281))*SIN(RADIANS(E284))+COS(RADIANS(G281))*COS(RADIANS(E284))*COS(RADIANS(AJ274))))&gt;90,0,$F$4*$F$5/E283^2*(SIN(RADIANS(G281))*SIN(RADIANS(E284))+COS(RADIANS(G281))*COS(RADIANS(E284))*COS(RADIANS(AJ274))))</f>
        <v>#DIV/0!</v>
      </c>
      <c r="AK281">
        <f>IF(DEGREES(ACOS(SIN(RADIANS(G281))*SIN(RADIANS(E284))+COS(RADIANS(G281))*COS(RADIANS(E284))*COS(RADIANS(AK274))))&gt;90,0,$F$4*$F$5/E283^2*(SIN(RADIANS(G281))*SIN(RADIANS(E284))+COS(RADIANS(G281))*COS(RADIANS(E284))*COS(RADIANS(AK274))))</f>
        <v>0</v>
      </c>
      <c r="AL281">
        <f>IF(DEGREES(ACOS(SIN(RADIANS(G281))*SIN(RADIANS(E284))+COS(RADIANS(G281))*COS(RADIANS(E284))*COS(RADIANS(AL274))))&gt;90,0,$F$4*$F$5/E283^2*(SIN(RADIANS(G281))*SIN(RADIANS(E284))+COS(RADIANS(G281))*COS(RADIANS(E284))*COS(RADIANS(AL274))))</f>
        <v>0</v>
      </c>
      <c r="AM281">
        <f>IF(DEGREES(ACOS(SIN(RADIANS(G281))*SIN(RADIANS(E284))+COS(RADIANS(G281))*COS(RADIANS(E284))*COS(RADIANS(AM274))))&gt;90,0,$F$4*$F$5/E283^2*(SIN(RADIANS(G281))*SIN(RADIANS(E284))+COS(RADIANS(G281))*COS(RADIANS(E284))*COS(RADIANS(AM274))))</f>
        <v>0</v>
      </c>
      <c r="AN281">
        <f>IF(DEGREES(ACOS(SIN(RADIANS(G281))*SIN(RADIANS(E284))+COS(RADIANS(G281))*COS(RADIANS(E284))*COS(RADIANS(AN274))))&gt;90,0,$F$4*$F$5/E283^2*(SIN(RADIANS(G281))*SIN(RADIANS(E284))+COS(RADIANS(G281))*COS(RADIANS(E284))*COS(RADIANS(AN274))))</f>
        <v>0</v>
      </c>
      <c r="AO281">
        <f>IF(DEGREES(ACOS(SIN(RADIANS(G281))*SIN(RADIANS(E284))+COS(RADIANS(G281))*COS(RADIANS(E284))*COS(RADIANS(AO274))))&gt;90,0,$F$4*$F$5/E283^2*(SIN(RADIANS(G281))*SIN(RADIANS(E284))+COS(RADIANS(G281))*COS(RADIANS(E284))*COS(RADIANS(AO274))))</f>
        <v>0</v>
      </c>
      <c r="AP281">
        <f>IF(DEGREES(ACOS(SIN(RADIANS(G281))*SIN(RADIANS(E284))+COS(RADIANS(G281))*COS(RADIANS(E284))*COS(RADIANS(AP274))))&gt;90,0,$F$4*$F$5/E283^2*(SIN(RADIANS(G281))*SIN(RADIANS(E284))+COS(RADIANS(G281))*COS(RADIANS(E284))*COS(RADIANS(AP274))))</f>
        <v>0</v>
      </c>
      <c r="AQ281">
        <f>IF(DEGREES(ACOS(SIN(RADIANS(G281))*SIN(RADIANS(E284))+COS(RADIANS(G281))*COS(RADIANS(E284))*COS(RADIANS(AQ274))))&gt;90,0,$F$4*$F$5/E283^2*(SIN(RADIANS(G281))*SIN(RADIANS(E284))+COS(RADIANS(G281))*COS(RADIANS(E284))*COS(RADIANS(AQ274))))</f>
        <v>0</v>
      </c>
      <c r="AR281">
        <f>IF(DEGREES(ACOS(SIN(RADIANS(G281))*SIN(RADIANS(E284))+COS(RADIANS(G281))*COS(RADIANS(E284))*COS(RADIANS(AR274))))&gt;90,0,$F$4*$F$5/E283^2*(SIN(RADIANS(G281))*SIN(RADIANS(E284))+COS(RADIANS(G281))*COS(RADIANS(E284))*COS(RADIANS(AR274))))</f>
        <v>0</v>
      </c>
    </row>
    <row r="282" spans="2:44" x14ac:dyDescent="0.5">
      <c r="B282" s="40" t="s">
        <v>784</v>
      </c>
      <c r="E282" t="str">
        <f>IF($F$10=0,"N/A",E281*$F$11/$F$10)</f>
        <v>N/A</v>
      </c>
      <c r="G282">
        <v>30</v>
      </c>
      <c r="I282">
        <f>IF(DEGREES(ACOS(SIN(RADIANS(G282))*SIN(RADIANS(E284))+COS(RADIANS(G282))*COS(RADIANS(E284))*COS(RADIANS(I274))))&gt;90,0,$F$4*$F$5/E283^2*(SIN(RADIANS(G282))*SIN(RADIANS(E284))+COS(RADIANS(G282))*COS(RADIANS(E284))*COS(RADIANS(I274))))</f>
        <v>0</v>
      </c>
      <c r="J282">
        <f>IF(DEGREES(ACOS(SIN(RADIANS(G282))*SIN(RADIANS(E284))+COS(RADIANS(G282))*COS(RADIANS(E284))*COS(RADIANS(J274))))&gt;90,0,$F$4*$F$5/E283^2*(SIN(RADIANS(G282))*SIN(RADIANS(E284))+COS(RADIANS(G282))*COS(RADIANS(E284))*COS(RADIANS(J274))))</f>
        <v>0</v>
      </c>
      <c r="K282">
        <f>IF(DEGREES(ACOS(SIN(RADIANS(G282))*SIN(RADIANS(E284))+COS(RADIANS(G282))*COS(RADIANS(E284))*COS(RADIANS(K274))))&gt;90,0,$F$4*$F$5/E283^2*(SIN(RADIANS(G282))*SIN(RADIANS(E284))+COS(RADIANS(G282))*COS(RADIANS(E284))*COS(RADIANS(K274))))</f>
        <v>0</v>
      </c>
      <c r="L282">
        <f>IF(DEGREES(ACOS(SIN(RADIANS(G282))*SIN(RADIANS(E284))+COS(RADIANS(G282))*COS(RADIANS(E284))*COS(RADIANS(L274))))&gt;90,0,$F$4*$F$5/E283^2*(SIN(RADIANS(G282))*SIN(RADIANS(E284))+COS(RADIANS(G282))*COS(RADIANS(E284))*COS(RADIANS(L274))))</f>
        <v>0</v>
      </c>
      <c r="M282">
        <f>IF(DEGREES(ACOS(SIN(RADIANS(G282))*SIN(RADIANS(E284))+COS(RADIANS(G282))*COS(RADIANS(E284))*COS(RADIANS(M274))))&gt;90,0,$F$4*$F$5/E283^2*(SIN(RADIANS(G282))*SIN(RADIANS(E284))+COS(RADIANS(G282))*COS(RADIANS(E284))*COS(RADIANS(M274))))</f>
        <v>0</v>
      </c>
      <c r="N282">
        <f>IF(DEGREES(ACOS(SIN(RADIANS(G282))*SIN(RADIANS(E284))+COS(RADIANS(G282))*COS(RADIANS(E284))*COS(RADIANS(N274))))&gt;90,0,$F$4*$F$5/E283^2*(SIN(RADIANS(G282))*SIN(RADIANS(E284))+COS(RADIANS(G282))*COS(RADIANS(E284))*COS(RADIANS(N274))))</f>
        <v>0</v>
      </c>
      <c r="O282">
        <f>IF(DEGREES(ACOS(SIN(RADIANS(G282))*SIN(RADIANS(E284))+COS(RADIANS(G282))*COS(RADIANS(E284))*COS(RADIANS(O274))))&gt;90,0,$F$4*$F$5/E283^2*(SIN(RADIANS(G282))*SIN(RADIANS(E284))+COS(RADIANS(G282))*COS(RADIANS(E284))*COS(RADIANS(O274))))</f>
        <v>0</v>
      </c>
      <c r="P282">
        <f>IF(DEGREES(ACOS(SIN(RADIANS(G282))*SIN(RADIANS(E284))+COS(RADIANS(G282))*COS(RADIANS(E284))*COS(RADIANS(P274))))&gt;90,0,$F$4*$F$5/E283^2*(SIN(RADIANS(G282))*SIN(RADIANS(E284))+COS(RADIANS(G282))*COS(RADIANS(E284))*COS(RADIANS(P274))))</f>
        <v>0</v>
      </c>
      <c r="Q282">
        <f>IF(DEGREES(ACOS(SIN(RADIANS(G282))*SIN(RADIANS(E284))+COS(RADIANS(G282))*COS(RADIANS(E284))*COS(RADIANS(Q274))))&gt;90,0,$F$4*$F$5/E283^2*(SIN(RADIANS(G282))*SIN(RADIANS(E284))+COS(RADIANS(G282))*COS(RADIANS(E284))*COS(RADIANS(Q274))))</f>
        <v>0</v>
      </c>
      <c r="R282" t="e">
        <f>IF(DEGREES(ACOS(SIN(RADIANS(G282))*SIN(RADIANS(E284))+COS(RADIANS(G282))*COS(RADIANS(E284))*COS(RADIANS(R274))))&gt;90,0,$F$4*$F$5/E283^2*(SIN(RADIANS(G282))*SIN(RADIANS(E284))+COS(RADIANS(G282))*COS(RADIANS(E284))*COS(RADIANS(R274))))</f>
        <v>#DIV/0!</v>
      </c>
      <c r="S282" t="e">
        <f>IF(DEGREES(ACOS(SIN(RADIANS(G282))*SIN(RADIANS(E284))+COS(RADIANS(G282))*COS(RADIANS(E284))*COS(RADIANS(S274))))&gt;90,0,$F$4*$F$5/E283^2*(SIN(RADIANS(G282))*SIN(RADIANS(E284))+COS(RADIANS(G282))*COS(RADIANS(E284))*COS(RADIANS(S274))))</f>
        <v>#DIV/0!</v>
      </c>
      <c r="T282" t="e">
        <f>IF(DEGREES(ACOS(SIN(RADIANS(G282))*SIN(RADIANS(E284))+COS(RADIANS(G282))*COS(RADIANS(E284))*COS(RADIANS(T274))))&gt;90,0,$F$4*$F$5/E283^2*(SIN(RADIANS(G282))*SIN(RADIANS(E284))+COS(RADIANS(G282))*COS(RADIANS(E284))*COS(RADIANS(T274))))</f>
        <v>#DIV/0!</v>
      </c>
      <c r="U282" t="e">
        <f>IF(DEGREES(ACOS(SIN(RADIANS(G282))*SIN(RADIANS(E284))+COS(RADIANS(G282))*COS(RADIANS(E284))*COS(RADIANS(U274))))&gt;90,0,$F$4*$F$5/E283^2*(SIN(RADIANS(G282))*SIN(RADIANS(E284))+COS(RADIANS(G282))*COS(RADIANS(E284))*COS(RADIANS(U274))))</f>
        <v>#DIV/0!</v>
      </c>
      <c r="V282" t="e">
        <f>IF(DEGREES(ACOS(SIN(RADIANS(G282))*SIN(RADIANS(E284))+COS(RADIANS(G282))*COS(RADIANS(E284))*COS(RADIANS(V274))))&gt;90,0,$F$4*$F$5/E283^2*(SIN(RADIANS(G282))*SIN(RADIANS(E284))+COS(RADIANS(G282))*COS(RADIANS(E284))*COS(RADIANS(V274))))</f>
        <v>#DIV/0!</v>
      </c>
      <c r="W282" t="e">
        <f>IF(DEGREES(ACOS(SIN(RADIANS(G282))*SIN(RADIANS(E284))+COS(RADIANS(G282))*COS(RADIANS(E284))*COS(RADIANS(W274))))&gt;90,0,$F$4*$F$5/E283^2*(SIN(RADIANS(G282))*SIN(RADIANS(E284))+COS(RADIANS(G282))*COS(RADIANS(E284))*COS(RADIANS(W274))))</f>
        <v>#DIV/0!</v>
      </c>
      <c r="X282" t="e">
        <f>IF(DEGREES(ACOS(SIN(RADIANS(G282))*SIN(RADIANS(E284))+COS(RADIANS(G282))*COS(RADIANS(E284))*COS(RADIANS(X274))))&gt;90,0,$F$4*$F$5/E283^2*(SIN(RADIANS(G282))*SIN(RADIANS(E284))+COS(RADIANS(G282))*COS(RADIANS(E284))*COS(RADIANS(X274))))</f>
        <v>#DIV/0!</v>
      </c>
      <c r="Y282" t="e">
        <f>IF(DEGREES(ACOS(SIN(RADIANS(G282))*SIN(RADIANS(E284))+COS(RADIANS(G282))*COS(RADIANS(E284))*COS(RADIANS(Y274))))&gt;90,0,$F$4*$F$5/E283^2*(SIN(RADIANS(G282))*SIN(RADIANS(E284))+COS(RADIANS(G282))*COS(RADIANS(E284))*COS(RADIANS(Y274))))</f>
        <v>#DIV/0!</v>
      </c>
      <c r="Z282" t="e">
        <f>IF(DEGREES(ACOS(SIN(RADIANS(G282))*SIN(RADIANS(E284))+COS(RADIANS(G282))*COS(RADIANS(E284))*COS(RADIANS(Z274))))&gt;90,0,$F$4*$F$5/E283^2*(SIN(RADIANS(G282))*SIN(RADIANS(E284))+COS(RADIANS(G282))*COS(RADIANS(E284))*COS(RADIANS(Z274))))</f>
        <v>#DIV/0!</v>
      </c>
      <c r="AA282" t="e">
        <f>IF(DEGREES(ACOS(SIN(RADIANS(G282))*SIN(RADIANS(E284))+COS(RADIANS(G282))*COS(RADIANS(E284))*COS(RADIANS(AA274))))&gt;90,0,$F$4*$F$5/E283^2*(SIN(RADIANS(G282))*SIN(RADIANS(E284))+COS(RADIANS(G282))*COS(RADIANS(E284))*COS(RADIANS(AA274))))</f>
        <v>#DIV/0!</v>
      </c>
      <c r="AB282" t="e">
        <f>IF(DEGREES(ACOS(SIN(RADIANS(G282))*SIN(RADIANS(E284))+COS(RADIANS(G282))*COS(RADIANS(E284))*COS(RADIANS(AB274))))&gt;90,0,$F$4*$F$5/E283^2*(SIN(RADIANS(G282))*SIN(RADIANS(E284))+COS(RADIANS(G282))*COS(RADIANS(E284))*COS(RADIANS(AB274))))</f>
        <v>#DIV/0!</v>
      </c>
      <c r="AC282" t="e">
        <f>IF(DEGREES(ACOS(SIN(RADIANS(G282))*SIN(RADIANS(E284))+COS(RADIANS(G282))*COS(RADIANS(E284))*COS(RADIANS(AC274))))&gt;90,0,$F$4*$F$5/E283^2*(SIN(RADIANS(G282))*SIN(RADIANS(E284))+COS(RADIANS(G282))*COS(RADIANS(E284))*COS(RADIANS(AC274))))</f>
        <v>#DIV/0!</v>
      </c>
      <c r="AD282" t="e">
        <f>IF(DEGREES(ACOS(SIN(RADIANS(G282))*SIN(RADIANS(E284))+COS(RADIANS(G282))*COS(RADIANS(E284))*COS(RADIANS(AD274))))&gt;90,0,$F$4*$F$5/E283^2*(SIN(RADIANS(G282))*SIN(RADIANS(E284))+COS(RADIANS(G282))*COS(RADIANS(E284))*COS(RADIANS(AD274))))</f>
        <v>#DIV/0!</v>
      </c>
      <c r="AE282" t="e">
        <f>IF(DEGREES(ACOS(SIN(RADIANS(G282))*SIN(RADIANS(E284))+COS(RADIANS(G282))*COS(RADIANS(E284))*COS(RADIANS(AE274))))&gt;90,0,$F$4*$F$5/E283^2*(SIN(RADIANS(G282))*SIN(RADIANS(E284))+COS(RADIANS(G282))*COS(RADIANS(E284))*COS(RADIANS(AE274))))</f>
        <v>#DIV/0!</v>
      </c>
      <c r="AF282" t="e">
        <f>IF(DEGREES(ACOS(SIN(RADIANS(G282))*SIN(RADIANS(E284))+COS(RADIANS(G282))*COS(RADIANS(E284))*COS(RADIANS(AF274))))&gt;90,0,$F$4*$F$5/E283^2*(SIN(RADIANS(G282))*SIN(RADIANS(E284))+COS(RADIANS(G282))*COS(RADIANS(E284))*COS(RADIANS(AF274))))</f>
        <v>#DIV/0!</v>
      </c>
      <c r="AG282" t="e">
        <f>IF(DEGREES(ACOS(SIN(RADIANS(G282))*SIN(RADIANS(E284))+COS(RADIANS(G282))*COS(RADIANS(E284))*COS(RADIANS(AG274))))&gt;90,0,$F$4*$F$5/E283^2*(SIN(RADIANS(G282))*SIN(RADIANS(E284))+COS(RADIANS(G282))*COS(RADIANS(E284))*COS(RADIANS(AG274))))</f>
        <v>#DIV/0!</v>
      </c>
      <c r="AH282" t="e">
        <f>IF(DEGREES(ACOS(SIN(RADIANS(G282))*SIN(RADIANS(E284))+COS(RADIANS(G282))*COS(RADIANS(E284))*COS(RADIANS(AH274))))&gt;90,0,$F$4*$F$5/E283^2*(SIN(RADIANS(G282))*SIN(RADIANS(E284))+COS(RADIANS(G282))*COS(RADIANS(E284))*COS(RADIANS(AH274))))</f>
        <v>#DIV/0!</v>
      </c>
      <c r="AI282" t="e">
        <f>IF(DEGREES(ACOS(SIN(RADIANS(G282))*SIN(RADIANS(E284))+COS(RADIANS(G282))*COS(RADIANS(E284))*COS(RADIANS(AI274))))&gt;90,0,$F$4*$F$5/E283^2*(SIN(RADIANS(G282))*SIN(RADIANS(E284))+COS(RADIANS(G282))*COS(RADIANS(E284))*COS(RADIANS(AI274))))</f>
        <v>#DIV/0!</v>
      </c>
      <c r="AJ282" t="e">
        <f>IF(DEGREES(ACOS(SIN(RADIANS(G282))*SIN(RADIANS(E284))+COS(RADIANS(G282))*COS(RADIANS(E284))*COS(RADIANS(AJ274))))&gt;90,0,$F$4*$F$5/E283^2*(SIN(RADIANS(G282))*SIN(RADIANS(E284))+COS(RADIANS(G282))*COS(RADIANS(E284))*COS(RADIANS(AJ274))))</f>
        <v>#DIV/0!</v>
      </c>
      <c r="AK282">
        <f>IF(DEGREES(ACOS(SIN(RADIANS(G282))*SIN(RADIANS(E284))+COS(RADIANS(G282))*COS(RADIANS(E284))*COS(RADIANS(AK274))))&gt;90,0,$F$4*$F$5/E283^2*(SIN(RADIANS(G282))*SIN(RADIANS(E284))+COS(RADIANS(G282))*COS(RADIANS(E284))*COS(RADIANS(AK274))))</f>
        <v>0</v>
      </c>
      <c r="AL282">
        <f>IF(DEGREES(ACOS(SIN(RADIANS(G282))*SIN(RADIANS(E284))+COS(RADIANS(G282))*COS(RADIANS(E284))*COS(RADIANS(AL274))))&gt;90,0,$F$4*$F$5/E283^2*(SIN(RADIANS(G282))*SIN(RADIANS(E284))+COS(RADIANS(G282))*COS(RADIANS(E284))*COS(RADIANS(AL274))))</f>
        <v>0</v>
      </c>
      <c r="AM282">
        <f>IF(DEGREES(ACOS(SIN(RADIANS(G282))*SIN(RADIANS(E284))+COS(RADIANS(G282))*COS(RADIANS(E284))*COS(RADIANS(AM274))))&gt;90,0,$F$4*$F$5/E283^2*(SIN(RADIANS(G282))*SIN(RADIANS(E284))+COS(RADIANS(G282))*COS(RADIANS(E284))*COS(RADIANS(AM274))))</f>
        <v>0</v>
      </c>
      <c r="AN282">
        <f>IF(DEGREES(ACOS(SIN(RADIANS(G282))*SIN(RADIANS(E284))+COS(RADIANS(G282))*COS(RADIANS(E284))*COS(RADIANS(AN274))))&gt;90,0,$F$4*$F$5/E283^2*(SIN(RADIANS(G282))*SIN(RADIANS(E284))+COS(RADIANS(G282))*COS(RADIANS(E284))*COS(RADIANS(AN274))))</f>
        <v>0</v>
      </c>
      <c r="AO282">
        <f>IF(DEGREES(ACOS(SIN(RADIANS(G282))*SIN(RADIANS(E284))+COS(RADIANS(G282))*COS(RADIANS(E284))*COS(RADIANS(AO274))))&gt;90,0,$F$4*$F$5/E283^2*(SIN(RADIANS(G282))*SIN(RADIANS(E284))+COS(RADIANS(G282))*COS(RADIANS(E284))*COS(RADIANS(AO274))))</f>
        <v>0</v>
      </c>
      <c r="AP282">
        <f>IF(DEGREES(ACOS(SIN(RADIANS(G282))*SIN(RADIANS(E284))+COS(RADIANS(G282))*COS(RADIANS(E284))*COS(RADIANS(AP274))))&gt;90,0,$F$4*$F$5/E283^2*(SIN(RADIANS(G282))*SIN(RADIANS(E284))+COS(RADIANS(G282))*COS(RADIANS(E284))*COS(RADIANS(AP274))))</f>
        <v>0</v>
      </c>
      <c r="AQ282">
        <f>IF(DEGREES(ACOS(SIN(RADIANS(G282))*SIN(RADIANS(E284))+COS(RADIANS(G282))*COS(RADIANS(E284))*COS(RADIANS(AQ274))))&gt;90,0,$F$4*$F$5/E283^2*(SIN(RADIANS(G282))*SIN(RADIANS(E284))+COS(RADIANS(G282))*COS(RADIANS(E284))*COS(RADIANS(AQ274))))</f>
        <v>0</v>
      </c>
      <c r="AR282">
        <f>IF(DEGREES(ACOS(SIN(RADIANS(G282))*SIN(RADIANS(E284))+COS(RADIANS(G282))*COS(RADIANS(E284))*COS(RADIANS(AR274))))&gt;90,0,$F$4*$F$5/E283^2*(SIN(RADIANS(G282))*SIN(RADIANS(E284))+COS(RADIANS(G282))*COS(RADIANS(E284))*COS(RADIANS(AR274))))</f>
        <v>0</v>
      </c>
    </row>
    <row r="283" spans="2:44" x14ac:dyDescent="0.5">
      <c r="B283" s="40" t="s">
        <v>785</v>
      </c>
      <c r="E283">
        <f>$F$6*(1-$F$7^2)/(1+$F$7*COS(RADIANS(E277)))</f>
        <v>0</v>
      </c>
      <c r="G283">
        <v>20</v>
      </c>
      <c r="I283">
        <f>IF(DEGREES(ACOS(SIN(RADIANS(G283))*SIN(RADIANS(E284))+COS(RADIANS(G283))*COS(RADIANS(E284))*COS(RADIANS(I274))))&gt;90,0,$F$4*$F$5/E283^2*(SIN(RADIANS(G283))*SIN(RADIANS(E284))+COS(RADIANS(G283))*COS(RADIANS(E284))*COS(RADIANS(I274))))</f>
        <v>0</v>
      </c>
      <c r="J283">
        <f>IF(DEGREES(ACOS(SIN(RADIANS(G283))*SIN(RADIANS(E284))+COS(RADIANS(G283))*COS(RADIANS(E284))*COS(RADIANS(J274))))&gt;90,0,$F$4*$F$5/E283^2*(SIN(RADIANS(G283))*SIN(RADIANS(E284))+COS(RADIANS(G283))*COS(RADIANS(E284))*COS(RADIANS(J274))))</f>
        <v>0</v>
      </c>
      <c r="K283">
        <f>IF(DEGREES(ACOS(SIN(RADIANS(G283))*SIN(RADIANS(E284))+COS(RADIANS(G283))*COS(RADIANS(E284))*COS(RADIANS(K274))))&gt;90,0,$F$4*$F$5/E283^2*(SIN(RADIANS(G283))*SIN(RADIANS(E284))+COS(RADIANS(G283))*COS(RADIANS(E284))*COS(RADIANS(K274))))</f>
        <v>0</v>
      </c>
      <c r="L283">
        <f>IF(DEGREES(ACOS(SIN(RADIANS(G283))*SIN(RADIANS(E284))+COS(RADIANS(G283))*COS(RADIANS(E284))*COS(RADIANS(L274))))&gt;90,0,$F$4*$F$5/E283^2*(SIN(RADIANS(G283))*SIN(RADIANS(E284))+COS(RADIANS(G283))*COS(RADIANS(E284))*COS(RADIANS(L274))))</f>
        <v>0</v>
      </c>
      <c r="M283">
        <f>IF(DEGREES(ACOS(SIN(RADIANS(G283))*SIN(RADIANS(E284))+COS(RADIANS(G283))*COS(RADIANS(E284))*COS(RADIANS(M274))))&gt;90,0,$F$4*$F$5/E283^2*(SIN(RADIANS(G283))*SIN(RADIANS(E284))+COS(RADIANS(G283))*COS(RADIANS(E284))*COS(RADIANS(M274))))</f>
        <v>0</v>
      </c>
      <c r="N283">
        <f>IF(DEGREES(ACOS(SIN(RADIANS(G283))*SIN(RADIANS(E284))+COS(RADIANS(G283))*COS(RADIANS(E284))*COS(RADIANS(N274))))&gt;90,0,$F$4*$F$5/E283^2*(SIN(RADIANS(G283))*SIN(RADIANS(E284))+COS(RADIANS(G283))*COS(RADIANS(E284))*COS(RADIANS(N274))))</f>
        <v>0</v>
      </c>
      <c r="O283">
        <f>IF(DEGREES(ACOS(SIN(RADIANS(G283))*SIN(RADIANS(E284))+COS(RADIANS(G283))*COS(RADIANS(E284))*COS(RADIANS(O274))))&gt;90,0,$F$4*$F$5/E283^2*(SIN(RADIANS(G283))*SIN(RADIANS(E284))+COS(RADIANS(G283))*COS(RADIANS(E284))*COS(RADIANS(O274))))</f>
        <v>0</v>
      </c>
      <c r="P283">
        <f>IF(DEGREES(ACOS(SIN(RADIANS(G283))*SIN(RADIANS(E284))+COS(RADIANS(G283))*COS(RADIANS(E284))*COS(RADIANS(P274))))&gt;90,0,$F$4*$F$5/E283^2*(SIN(RADIANS(G283))*SIN(RADIANS(E284))+COS(RADIANS(G283))*COS(RADIANS(E284))*COS(RADIANS(P274))))</f>
        <v>0</v>
      </c>
      <c r="Q283">
        <f>IF(DEGREES(ACOS(SIN(RADIANS(G283))*SIN(RADIANS(E284))+COS(RADIANS(G283))*COS(RADIANS(E284))*COS(RADIANS(Q274))))&gt;90,0,$F$4*$F$5/E283^2*(SIN(RADIANS(G283))*SIN(RADIANS(E284))+COS(RADIANS(G283))*COS(RADIANS(E284))*COS(RADIANS(Q274))))</f>
        <v>0</v>
      </c>
      <c r="R283" t="e">
        <f>IF(DEGREES(ACOS(SIN(RADIANS(G283))*SIN(RADIANS(E284))+COS(RADIANS(G283))*COS(RADIANS(E284))*COS(RADIANS(R274))))&gt;90,0,$F$4*$F$5/E283^2*(SIN(RADIANS(G283))*SIN(RADIANS(E284))+COS(RADIANS(G283))*COS(RADIANS(E284))*COS(RADIANS(R274))))</f>
        <v>#DIV/0!</v>
      </c>
      <c r="S283" t="e">
        <f>IF(DEGREES(ACOS(SIN(RADIANS(G283))*SIN(RADIANS(E284))+COS(RADIANS(G283))*COS(RADIANS(E284))*COS(RADIANS(S274))))&gt;90,0,$F$4*$F$5/E283^2*(SIN(RADIANS(G283))*SIN(RADIANS(E284))+COS(RADIANS(G283))*COS(RADIANS(E284))*COS(RADIANS(S274))))</f>
        <v>#DIV/0!</v>
      </c>
      <c r="T283" t="e">
        <f>IF(DEGREES(ACOS(SIN(RADIANS(G283))*SIN(RADIANS(E284))+COS(RADIANS(G283))*COS(RADIANS(E284))*COS(RADIANS(T274))))&gt;90,0,$F$4*$F$5/E283^2*(SIN(RADIANS(G283))*SIN(RADIANS(E284))+COS(RADIANS(G283))*COS(RADIANS(E284))*COS(RADIANS(T274))))</f>
        <v>#DIV/0!</v>
      </c>
      <c r="U283" t="e">
        <f>IF(DEGREES(ACOS(SIN(RADIANS(G283))*SIN(RADIANS(E284))+COS(RADIANS(G283))*COS(RADIANS(E284))*COS(RADIANS(U274))))&gt;90,0,$F$4*$F$5/E283^2*(SIN(RADIANS(G283))*SIN(RADIANS(E284))+COS(RADIANS(G283))*COS(RADIANS(E284))*COS(RADIANS(U274))))</f>
        <v>#DIV/0!</v>
      </c>
      <c r="V283" t="e">
        <f>IF(DEGREES(ACOS(SIN(RADIANS(G283))*SIN(RADIANS(E284))+COS(RADIANS(G283))*COS(RADIANS(E284))*COS(RADIANS(V274))))&gt;90,0,$F$4*$F$5/E283^2*(SIN(RADIANS(G283))*SIN(RADIANS(E284))+COS(RADIANS(G283))*COS(RADIANS(E284))*COS(RADIANS(V274))))</f>
        <v>#DIV/0!</v>
      </c>
      <c r="W283" t="e">
        <f>IF(DEGREES(ACOS(SIN(RADIANS(G283))*SIN(RADIANS(E284))+COS(RADIANS(G283))*COS(RADIANS(E284))*COS(RADIANS(W274))))&gt;90,0,$F$4*$F$5/E283^2*(SIN(RADIANS(G283))*SIN(RADIANS(E284))+COS(RADIANS(G283))*COS(RADIANS(E284))*COS(RADIANS(W274))))</f>
        <v>#DIV/0!</v>
      </c>
      <c r="X283" t="e">
        <f>IF(DEGREES(ACOS(SIN(RADIANS(G283))*SIN(RADIANS(E284))+COS(RADIANS(G283))*COS(RADIANS(E284))*COS(RADIANS(X274))))&gt;90,0,$F$4*$F$5/E283^2*(SIN(RADIANS(G283))*SIN(RADIANS(E284))+COS(RADIANS(G283))*COS(RADIANS(E284))*COS(RADIANS(X274))))</f>
        <v>#DIV/0!</v>
      </c>
      <c r="Y283" t="e">
        <f>IF(DEGREES(ACOS(SIN(RADIANS(G283))*SIN(RADIANS(E284))+COS(RADIANS(G283))*COS(RADIANS(E284))*COS(RADIANS(Y274))))&gt;90,0,$F$4*$F$5/E283^2*(SIN(RADIANS(G283))*SIN(RADIANS(E284))+COS(RADIANS(G283))*COS(RADIANS(E284))*COS(RADIANS(Y274))))</f>
        <v>#DIV/0!</v>
      </c>
      <c r="Z283" t="e">
        <f>IF(DEGREES(ACOS(SIN(RADIANS(G283))*SIN(RADIANS(E284))+COS(RADIANS(G283))*COS(RADIANS(E284))*COS(RADIANS(Z274))))&gt;90,0,$F$4*$F$5/E283^2*(SIN(RADIANS(G283))*SIN(RADIANS(E284))+COS(RADIANS(G283))*COS(RADIANS(E284))*COS(RADIANS(Z274))))</f>
        <v>#DIV/0!</v>
      </c>
      <c r="AA283" t="e">
        <f>IF(DEGREES(ACOS(SIN(RADIANS(G283))*SIN(RADIANS(E284))+COS(RADIANS(G283))*COS(RADIANS(E284))*COS(RADIANS(AA274))))&gt;90,0,$F$4*$F$5/E283^2*(SIN(RADIANS(G283))*SIN(RADIANS(E284))+COS(RADIANS(G283))*COS(RADIANS(E284))*COS(RADIANS(AA274))))</f>
        <v>#DIV/0!</v>
      </c>
      <c r="AB283" t="e">
        <f>IF(DEGREES(ACOS(SIN(RADIANS(G283))*SIN(RADIANS(E284))+COS(RADIANS(G283))*COS(RADIANS(E284))*COS(RADIANS(AB274))))&gt;90,0,$F$4*$F$5/E283^2*(SIN(RADIANS(G283))*SIN(RADIANS(E284))+COS(RADIANS(G283))*COS(RADIANS(E284))*COS(RADIANS(AB274))))</f>
        <v>#DIV/0!</v>
      </c>
      <c r="AC283" t="e">
        <f>IF(DEGREES(ACOS(SIN(RADIANS(G283))*SIN(RADIANS(E284))+COS(RADIANS(G283))*COS(RADIANS(E284))*COS(RADIANS(AC274))))&gt;90,0,$F$4*$F$5/E283^2*(SIN(RADIANS(G283))*SIN(RADIANS(E284))+COS(RADIANS(G283))*COS(RADIANS(E284))*COS(RADIANS(AC274))))</f>
        <v>#DIV/0!</v>
      </c>
      <c r="AD283" t="e">
        <f>IF(DEGREES(ACOS(SIN(RADIANS(G283))*SIN(RADIANS(E284))+COS(RADIANS(G283))*COS(RADIANS(E284))*COS(RADIANS(AD274))))&gt;90,0,$F$4*$F$5/E283^2*(SIN(RADIANS(G283))*SIN(RADIANS(E284))+COS(RADIANS(G283))*COS(RADIANS(E284))*COS(RADIANS(AD274))))</f>
        <v>#DIV/0!</v>
      </c>
      <c r="AE283" t="e">
        <f>IF(DEGREES(ACOS(SIN(RADIANS(G283))*SIN(RADIANS(E284))+COS(RADIANS(G283))*COS(RADIANS(E284))*COS(RADIANS(AE274))))&gt;90,0,$F$4*$F$5/E283^2*(SIN(RADIANS(G283))*SIN(RADIANS(E284))+COS(RADIANS(G283))*COS(RADIANS(E284))*COS(RADIANS(AE274))))</f>
        <v>#DIV/0!</v>
      </c>
      <c r="AF283" t="e">
        <f>IF(DEGREES(ACOS(SIN(RADIANS(G283))*SIN(RADIANS(E284))+COS(RADIANS(G283))*COS(RADIANS(E284))*COS(RADIANS(AF274))))&gt;90,0,$F$4*$F$5/E283^2*(SIN(RADIANS(G283))*SIN(RADIANS(E284))+COS(RADIANS(G283))*COS(RADIANS(E284))*COS(RADIANS(AF274))))</f>
        <v>#DIV/0!</v>
      </c>
      <c r="AG283" t="e">
        <f>IF(DEGREES(ACOS(SIN(RADIANS(G283))*SIN(RADIANS(E284))+COS(RADIANS(G283))*COS(RADIANS(E284))*COS(RADIANS(AG274))))&gt;90,0,$F$4*$F$5/E283^2*(SIN(RADIANS(G283))*SIN(RADIANS(E284))+COS(RADIANS(G283))*COS(RADIANS(E284))*COS(RADIANS(AG274))))</f>
        <v>#DIV/0!</v>
      </c>
      <c r="AH283" t="e">
        <f>IF(DEGREES(ACOS(SIN(RADIANS(G283))*SIN(RADIANS(E284))+COS(RADIANS(G283))*COS(RADIANS(E284))*COS(RADIANS(AH274))))&gt;90,0,$F$4*$F$5/E283^2*(SIN(RADIANS(G283))*SIN(RADIANS(E284))+COS(RADIANS(G283))*COS(RADIANS(E284))*COS(RADIANS(AH274))))</f>
        <v>#DIV/0!</v>
      </c>
      <c r="AI283" t="e">
        <f>IF(DEGREES(ACOS(SIN(RADIANS(G283))*SIN(RADIANS(E284))+COS(RADIANS(G283))*COS(RADIANS(E284))*COS(RADIANS(AI274))))&gt;90,0,$F$4*$F$5/E283^2*(SIN(RADIANS(G283))*SIN(RADIANS(E284))+COS(RADIANS(G283))*COS(RADIANS(E284))*COS(RADIANS(AI274))))</f>
        <v>#DIV/0!</v>
      </c>
      <c r="AJ283" t="e">
        <f>IF(DEGREES(ACOS(SIN(RADIANS(G283))*SIN(RADIANS(E284))+COS(RADIANS(G283))*COS(RADIANS(E284))*COS(RADIANS(AJ274))))&gt;90,0,$F$4*$F$5/E283^2*(SIN(RADIANS(G283))*SIN(RADIANS(E284))+COS(RADIANS(G283))*COS(RADIANS(E284))*COS(RADIANS(AJ274))))</f>
        <v>#DIV/0!</v>
      </c>
      <c r="AK283">
        <f>IF(DEGREES(ACOS(SIN(RADIANS(G283))*SIN(RADIANS(E284))+COS(RADIANS(G283))*COS(RADIANS(E284))*COS(RADIANS(AK274))))&gt;90,0,$F$4*$F$5/E283^2*(SIN(RADIANS(G283))*SIN(RADIANS(E284))+COS(RADIANS(G283))*COS(RADIANS(E284))*COS(RADIANS(AK274))))</f>
        <v>0</v>
      </c>
      <c r="AL283">
        <f>IF(DEGREES(ACOS(SIN(RADIANS(G283))*SIN(RADIANS(E284))+COS(RADIANS(G283))*COS(RADIANS(E284))*COS(RADIANS(AL274))))&gt;90,0,$F$4*$F$5/E283^2*(SIN(RADIANS(G283))*SIN(RADIANS(E284))+COS(RADIANS(G283))*COS(RADIANS(E284))*COS(RADIANS(AL274))))</f>
        <v>0</v>
      </c>
      <c r="AM283">
        <f>IF(DEGREES(ACOS(SIN(RADIANS(G283))*SIN(RADIANS(E284))+COS(RADIANS(G283))*COS(RADIANS(E284))*COS(RADIANS(AM274))))&gt;90,0,$F$4*$F$5/E283^2*(SIN(RADIANS(G283))*SIN(RADIANS(E284))+COS(RADIANS(G283))*COS(RADIANS(E284))*COS(RADIANS(AM274))))</f>
        <v>0</v>
      </c>
      <c r="AN283">
        <f>IF(DEGREES(ACOS(SIN(RADIANS(G283))*SIN(RADIANS(E284))+COS(RADIANS(G283))*COS(RADIANS(E284))*COS(RADIANS(AN274))))&gt;90,0,$F$4*$F$5/E283^2*(SIN(RADIANS(G283))*SIN(RADIANS(E284))+COS(RADIANS(G283))*COS(RADIANS(E284))*COS(RADIANS(AN274))))</f>
        <v>0</v>
      </c>
      <c r="AO283">
        <f>IF(DEGREES(ACOS(SIN(RADIANS(G283))*SIN(RADIANS(E284))+COS(RADIANS(G283))*COS(RADIANS(E284))*COS(RADIANS(AO274))))&gt;90,0,$F$4*$F$5/E283^2*(SIN(RADIANS(G283))*SIN(RADIANS(E284))+COS(RADIANS(G283))*COS(RADIANS(E284))*COS(RADIANS(AO274))))</f>
        <v>0</v>
      </c>
      <c r="AP283">
        <f>IF(DEGREES(ACOS(SIN(RADIANS(G283))*SIN(RADIANS(E284))+COS(RADIANS(G283))*COS(RADIANS(E284))*COS(RADIANS(AP274))))&gt;90,0,$F$4*$F$5/E283^2*(SIN(RADIANS(G283))*SIN(RADIANS(E284))+COS(RADIANS(G283))*COS(RADIANS(E284))*COS(RADIANS(AP274))))</f>
        <v>0</v>
      </c>
      <c r="AQ283">
        <f>IF(DEGREES(ACOS(SIN(RADIANS(G283))*SIN(RADIANS(E284))+COS(RADIANS(G283))*COS(RADIANS(E284))*COS(RADIANS(AQ274))))&gt;90,0,$F$4*$F$5/E283^2*(SIN(RADIANS(G283))*SIN(RADIANS(E284))+COS(RADIANS(G283))*COS(RADIANS(E284))*COS(RADIANS(AQ274))))</f>
        <v>0</v>
      </c>
      <c r="AR283">
        <f>IF(DEGREES(ACOS(SIN(RADIANS(G283))*SIN(RADIANS(E284))+COS(RADIANS(G283))*COS(RADIANS(E284))*COS(RADIANS(AR274))))&gt;90,0,$F$4*$F$5/E283^2*(SIN(RADIANS(G283))*SIN(RADIANS(E284))+COS(RADIANS(G283))*COS(RADIANS(E284))*COS(RADIANS(AR274))))</f>
        <v>0</v>
      </c>
    </row>
    <row r="284" spans="2:44" x14ac:dyDescent="0.5">
      <c r="B284" s="40" t="s">
        <v>735</v>
      </c>
      <c r="E284">
        <f>IF($F$8&gt;90,180-$F$8,$F$8)*SIN(RADIANS(E278))</f>
        <v>0</v>
      </c>
      <c r="G284">
        <v>10</v>
      </c>
      <c r="I284">
        <f>IF(DEGREES(ACOS(SIN(RADIANS(G284))*SIN(RADIANS(E284))+COS(RADIANS(G284))*COS(RADIANS(E284))*COS(RADIANS(I274))))&gt;90,0,$F$4*$F$5/E283^2*(SIN(RADIANS(G284))*SIN(RADIANS(E284))+COS(RADIANS(G284))*COS(RADIANS(E284))*COS(RADIANS(I274))))</f>
        <v>0</v>
      </c>
      <c r="J284">
        <f>IF(DEGREES(ACOS(SIN(RADIANS(G284))*SIN(RADIANS(E284))+COS(RADIANS(G284))*COS(RADIANS(E284))*COS(RADIANS(J274))))&gt;90,0,$F$4*$F$5/E283^2*(SIN(RADIANS(G284))*SIN(RADIANS(E284))+COS(RADIANS(G284))*COS(RADIANS(E284))*COS(RADIANS(J274))))</f>
        <v>0</v>
      </c>
      <c r="K284">
        <f>IF(DEGREES(ACOS(SIN(RADIANS(G284))*SIN(RADIANS(E284))+COS(RADIANS(G284))*COS(RADIANS(E284))*COS(RADIANS(K274))))&gt;90,0,$F$4*$F$5/E283^2*(SIN(RADIANS(G284))*SIN(RADIANS(E284))+COS(RADIANS(G284))*COS(RADIANS(E284))*COS(RADIANS(K274))))</f>
        <v>0</v>
      </c>
      <c r="L284">
        <f>IF(DEGREES(ACOS(SIN(RADIANS(G284))*SIN(RADIANS(E284))+COS(RADIANS(G284))*COS(RADIANS(E284))*COS(RADIANS(L274))))&gt;90,0,$F$4*$F$5/E283^2*(SIN(RADIANS(G284))*SIN(RADIANS(E284))+COS(RADIANS(G284))*COS(RADIANS(E284))*COS(RADIANS(L274))))</f>
        <v>0</v>
      </c>
      <c r="M284">
        <f>IF(DEGREES(ACOS(SIN(RADIANS(G284))*SIN(RADIANS(E284))+COS(RADIANS(G284))*COS(RADIANS(E284))*COS(RADIANS(M274))))&gt;90,0,$F$4*$F$5/E283^2*(SIN(RADIANS(G284))*SIN(RADIANS(E284))+COS(RADIANS(G284))*COS(RADIANS(E284))*COS(RADIANS(M274))))</f>
        <v>0</v>
      </c>
      <c r="N284">
        <f>IF(DEGREES(ACOS(SIN(RADIANS(G284))*SIN(RADIANS(E284))+COS(RADIANS(G284))*COS(RADIANS(E284))*COS(RADIANS(N274))))&gt;90,0,$F$4*$F$5/E283^2*(SIN(RADIANS(G284))*SIN(RADIANS(E284))+COS(RADIANS(G284))*COS(RADIANS(E284))*COS(RADIANS(N274))))</f>
        <v>0</v>
      </c>
      <c r="O284">
        <f>IF(DEGREES(ACOS(SIN(RADIANS(G284))*SIN(RADIANS(E284))+COS(RADIANS(G284))*COS(RADIANS(E284))*COS(RADIANS(O274))))&gt;90,0,$F$4*$F$5/E283^2*(SIN(RADIANS(G284))*SIN(RADIANS(E284))+COS(RADIANS(G284))*COS(RADIANS(E284))*COS(RADIANS(O274))))</f>
        <v>0</v>
      </c>
      <c r="P284">
        <f>IF(DEGREES(ACOS(SIN(RADIANS(G284))*SIN(RADIANS(E284))+COS(RADIANS(G284))*COS(RADIANS(E284))*COS(RADIANS(P274))))&gt;90,0,$F$4*$F$5/E283^2*(SIN(RADIANS(G284))*SIN(RADIANS(E284))+COS(RADIANS(G284))*COS(RADIANS(E284))*COS(RADIANS(P274))))</f>
        <v>0</v>
      </c>
      <c r="Q284">
        <f>IF(DEGREES(ACOS(SIN(RADIANS(G284))*SIN(RADIANS(E284))+COS(RADIANS(G284))*COS(RADIANS(E284))*COS(RADIANS(Q274))))&gt;90,0,$F$4*$F$5/E283^2*(SIN(RADIANS(G284))*SIN(RADIANS(E284))+COS(RADIANS(G284))*COS(RADIANS(E284))*COS(RADIANS(Q274))))</f>
        <v>0</v>
      </c>
      <c r="R284" t="e">
        <f>IF(DEGREES(ACOS(SIN(RADIANS(G284))*SIN(RADIANS(E284))+COS(RADIANS(G284))*COS(RADIANS(E284))*COS(RADIANS(R274))))&gt;90,0,$F$4*$F$5/E283^2*(SIN(RADIANS(G284))*SIN(RADIANS(E284))+COS(RADIANS(G284))*COS(RADIANS(E284))*COS(RADIANS(R274))))</f>
        <v>#DIV/0!</v>
      </c>
      <c r="S284" t="e">
        <f>IF(DEGREES(ACOS(SIN(RADIANS(G284))*SIN(RADIANS(E284))+COS(RADIANS(G284))*COS(RADIANS(E284))*COS(RADIANS(S274))))&gt;90,0,$F$4*$F$5/E283^2*(SIN(RADIANS(G284))*SIN(RADIANS(E284))+COS(RADIANS(G284))*COS(RADIANS(E284))*COS(RADIANS(S274))))</f>
        <v>#DIV/0!</v>
      </c>
      <c r="T284" t="e">
        <f>IF(DEGREES(ACOS(SIN(RADIANS(G284))*SIN(RADIANS(E284))+COS(RADIANS(G284))*COS(RADIANS(E284))*COS(RADIANS(T274))))&gt;90,0,$F$4*$F$5/E283^2*(SIN(RADIANS(G284))*SIN(RADIANS(E284))+COS(RADIANS(G284))*COS(RADIANS(E284))*COS(RADIANS(T274))))</f>
        <v>#DIV/0!</v>
      </c>
      <c r="U284" t="e">
        <f>IF(DEGREES(ACOS(SIN(RADIANS(G284))*SIN(RADIANS(E284))+COS(RADIANS(G284))*COS(RADIANS(E284))*COS(RADIANS(U274))))&gt;90,0,$F$4*$F$5/E283^2*(SIN(RADIANS(G284))*SIN(RADIANS(E284))+COS(RADIANS(G284))*COS(RADIANS(E284))*COS(RADIANS(U274))))</f>
        <v>#DIV/0!</v>
      </c>
      <c r="V284" t="e">
        <f>IF(DEGREES(ACOS(SIN(RADIANS(G284))*SIN(RADIANS(E284))+COS(RADIANS(G284))*COS(RADIANS(E284))*COS(RADIANS(V274))))&gt;90,0,$F$4*$F$5/E283^2*(SIN(RADIANS(G284))*SIN(RADIANS(E284))+COS(RADIANS(G284))*COS(RADIANS(E284))*COS(RADIANS(V274))))</f>
        <v>#DIV/0!</v>
      </c>
      <c r="W284" t="e">
        <f>IF(DEGREES(ACOS(SIN(RADIANS(G284))*SIN(RADIANS(E284))+COS(RADIANS(G284))*COS(RADIANS(E284))*COS(RADIANS(W274))))&gt;90,0,$F$4*$F$5/E283^2*(SIN(RADIANS(G284))*SIN(RADIANS(E284))+COS(RADIANS(G284))*COS(RADIANS(E284))*COS(RADIANS(W274))))</f>
        <v>#DIV/0!</v>
      </c>
      <c r="X284" t="e">
        <f>IF(DEGREES(ACOS(SIN(RADIANS(G284))*SIN(RADIANS(E284))+COS(RADIANS(G284))*COS(RADIANS(E284))*COS(RADIANS(X274))))&gt;90,0,$F$4*$F$5/E283^2*(SIN(RADIANS(G284))*SIN(RADIANS(E284))+COS(RADIANS(G284))*COS(RADIANS(E284))*COS(RADIANS(X274))))</f>
        <v>#DIV/0!</v>
      </c>
      <c r="Y284" t="e">
        <f>IF(DEGREES(ACOS(SIN(RADIANS(G284))*SIN(RADIANS(E284))+COS(RADIANS(G284))*COS(RADIANS(E284))*COS(RADIANS(Y274))))&gt;90,0,$F$4*$F$5/E283^2*(SIN(RADIANS(G284))*SIN(RADIANS(E284))+COS(RADIANS(G284))*COS(RADIANS(E284))*COS(RADIANS(Y274))))</f>
        <v>#DIV/0!</v>
      </c>
      <c r="Z284" t="e">
        <f>IF(DEGREES(ACOS(SIN(RADIANS(G284))*SIN(RADIANS(E284))+COS(RADIANS(G284))*COS(RADIANS(E284))*COS(RADIANS(Z274))))&gt;90,0,$F$4*$F$5/E283^2*(SIN(RADIANS(G284))*SIN(RADIANS(E284))+COS(RADIANS(G284))*COS(RADIANS(E284))*COS(RADIANS(Z274))))</f>
        <v>#DIV/0!</v>
      </c>
      <c r="AA284" t="e">
        <f>IF(DEGREES(ACOS(SIN(RADIANS(G284))*SIN(RADIANS(E284))+COS(RADIANS(G284))*COS(RADIANS(E284))*COS(RADIANS(AA274))))&gt;90,0,$F$4*$F$5/E283^2*(SIN(RADIANS(G284))*SIN(RADIANS(E284))+COS(RADIANS(G284))*COS(RADIANS(E284))*COS(RADIANS(AA274))))</f>
        <v>#DIV/0!</v>
      </c>
      <c r="AB284" t="e">
        <f>IF(DEGREES(ACOS(SIN(RADIANS(G284))*SIN(RADIANS(E284))+COS(RADIANS(G284))*COS(RADIANS(E284))*COS(RADIANS(AB274))))&gt;90,0,$F$4*$F$5/E283^2*(SIN(RADIANS(G284))*SIN(RADIANS(E284))+COS(RADIANS(G284))*COS(RADIANS(E284))*COS(RADIANS(AB274))))</f>
        <v>#DIV/0!</v>
      </c>
      <c r="AC284" t="e">
        <f>IF(DEGREES(ACOS(SIN(RADIANS(G284))*SIN(RADIANS(E284))+COS(RADIANS(G284))*COS(RADIANS(E284))*COS(RADIANS(AC274))))&gt;90,0,$F$4*$F$5/E283^2*(SIN(RADIANS(G284))*SIN(RADIANS(E284))+COS(RADIANS(G284))*COS(RADIANS(E284))*COS(RADIANS(AC274))))</f>
        <v>#DIV/0!</v>
      </c>
      <c r="AD284" t="e">
        <f>IF(DEGREES(ACOS(SIN(RADIANS(G284))*SIN(RADIANS(E284))+COS(RADIANS(G284))*COS(RADIANS(E284))*COS(RADIANS(AD274))))&gt;90,0,$F$4*$F$5/E283^2*(SIN(RADIANS(G284))*SIN(RADIANS(E284))+COS(RADIANS(G284))*COS(RADIANS(E284))*COS(RADIANS(AD274))))</f>
        <v>#DIV/0!</v>
      </c>
      <c r="AE284" t="e">
        <f>IF(DEGREES(ACOS(SIN(RADIANS(G284))*SIN(RADIANS(E284))+COS(RADIANS(G284))*COS(RADIANS(E284))*COS(RADIANS(AE274))))&gt;90,0,$F$4*$F$5/E283^2*(SIN(RADIANS(G284))*SIN(RADIANS(E284))+COS(RADIANS(G284))*COS(RADIANS(E284))*COS(RADIANS(AE274))))</f>
        <v>#DIV/0!</v>
      </c>
      <c r="AF284" t="e">
        <f>IF(DEGREES(ACOS(SIN(RADIANS(G284))*SIN(RADIANS(E284))+COS(RADIANS(G284))*COS(RADIANS(E284))*COS(RADIANS(AF274))))&gt;90,0,$F$4*$F$5/E283^2*(SIN(RADIANS(G284))*SIN(RADIANS(E284))+COS(RADIANS(G284))*COS(RADIANS(E284))*COS(RADIANS(AF274))))</f>
        <v>#DIV/0!</v>
      </c>
      <c r="AG284" t="e">
        <f>IF(DEGREES(ACOS(SIN(RADIANS(G284))*SIN(RADIANS(E284))+COS(RADIANS(G284))*COS(RADIANS(E284))*COS(RADIANS(AG274))))&gt;90,0,$F$4*$F$5/E283^2*(SIN(RADIANS(G284))*SIN(RADIANS(E284))+COS(RADIANS(G284))*COS(RADIANS(E284))*COS(RADIANS(AG274))))</f>
        <v>#DIV/0!</v>
      </c>
      <c r="AH284" t="e">
        <f>IF(DEGREES(ACOS(SIN(RADIANS(G284))*SIN(RADIANS(E284))+COS(RADIANS(G284))*COS(RADIANS(E284))*COS(RADIANS(AH274))))&gt;90,0,$F$4*$F$5/E283^2*(SIN(RADIANS(G284))*SIN(RADIANS(E284))+COS(RADIANS(G284))*COS(RADIANS(E284))*COS(RADIANS(AH274))))</f>
        <v>#DIV/0!</v>
      </c>
      <c r="AI284" t="e">
        <f>IF(DEGREES(ACOS(SIN(RADIANS(G284))*SIN(RADIANS(E284))+COS(RADIANS(G284))*COS(RADIANS(E284))*COS(RADIANS(AI274))))&gt;90,0,$F$4*$F$5/E283^2*(SIN(RADIANS(G284))*SIN(RADIANS(E284))+COS(RADIANS(G284))*COS(RADIANS(E284))*COS(RADIANS(AI274))))</f>
        <v>#DIV/0!</v>
      </c>
      <c r="AJ284" t="e">
        <f>IF(DEGREES(ACOS(SIN(RADIANS(G284))*SIN(RADIANS(E284))+COS(RADIANS(G284))*COS(RADIANS(E284))*COS(RADIANS(AJ274))))&gt;90,0,$F$4*$F$5/E283^2*(SIN(RADIANS(G284))*SIN(RADIANS(E284))+COS(RADIANS(G284))*COS(RADIANS(E284))*COS(RADIANS(AJ274))))</f>
        <v>#DIV/0!</v>
      </c>
      <c r="AK284">
        <f>IF(DEGREES(ACOS(SIN(RADIANS(G284))*SIN(RADIANS(E284))+COS(RADIANS(G284))*COS(RADIANS(E284))*COS(RADIANS(AK274))))&gt;90,0,$F$4*$F$5/E283^2*(SIN(RADIANS(G284))*SIN(RADIANS(E284))+COS(RADIANS(G284))*COS(RADIANS(E284))*COS(RADIANS(AK274))))</f>
        <v>0</v>
      </c>
      <c r="AL284">
        <f>IF(DEGREES(ACOS(SIN(RADIANS(G284))*SIN(RADIANS(E284))+COS(RADIANS(G284))*COS(RADIANS(E284))*COS(RADIANS(AL274))))&gt;90,0,$F$4*$F$5/E283^2*(SIN(RADIANS(G284))*SIN(RADIANS(E284))+COS(RADIANS(G284))*COS(RADIANS(E284))*COS(RADIANS(AL274))))</f>
        <v>0</v>
      </c>
      <c r="AM284">
        <f>IF(DEGREES(ACOS(SIN(RADIANS(G284))*SIN(RADIANS(E284))+COS(RADIANS(G284))*COS(RADIANS(E284))*COS(RADIANS(AM274))))&gt;90,0,$F$4*$F$5/E283^2*(SIN(RADIANS(G284))*SIN(RADIANS(E284))+COS(RADIANS(G284))*COS(RADIANS(E284))*COS(RADIANS(AM274))))</f>
        <v>0</v>
      </c>
      <c r="AN284">
        <f>IF(DEGREES(ACOS(SIN(RADIANS(G284))*SIN(RADIANS(E284))+COS(RADIANS(G284))*COS(RADIANS(E284))*COS(RADIANS(AN274))))&gt;90,0,$F$4*$F$5/E283^2*(SIN(RADIANS(G284))*SIN(RADIANS(E284))+COS(RADIANS(G284))*COS(RADIANS(E284))*COS(RADIANS(AN274))))</f>
        <v>0</v>
      </c>
      <c r="AO284">
        <f>IF(DEGREES(ACOS(SIN(RADIANS(G284))*SIN(RADIANS(E284))+COS(RADIANS(G284))*COS(RADIANS(E284))*COS(RADIANS(AO274))))&gt;90,0,$F$4*$F$5/E283^2*(SIN(RADIANS(G284))*SIN(RADIANS(E284))+COS(RADIANS(G284))*COS(RADIANS(E284))*COS(RADIANS(AO274))))</f>
        <v>0</v>
      </c>
      <c r="AP284">
        <f>IF(DEGREES(ACOS(SIN(RADIANS(G284))*SIN(RADIANS(E284))+COS(RADIANS(G284))*COS(RADIANS(E284))*COS(RADIANS(AP274))))&gt;90,0,$F$4*$F$5/E283^2*(SIN(RADIANS(G284))*SIN(RADIANS(E284))+COS(RADIANS(G284))*COS(RADIANS(E284))*COS(RADIANS(AP274))))</f>
        <v>0</v>
      </c>
      <c r="AQ284">
        <f>IF(DEGREES(ACOS(SIN(RADIANS(G284))*SIN(RADIANS(E284))+COS(RADIANS(G284))*COS(RADIANS(E284))*COS(RADIANS(AQ274))))&gt;90,0,$F$4*$F$5/E283^2*(SIN(RADIANS(G284))*SIN(RADIANS(E284))+COS(RADIANS(G284))*COS(RADIANS(E284))*COS(RADIANS(AQ274))))</f>
        <v>0</v>
      </c>
      <c r="AR284">
        <f>IF(DEGREES(ACOS(SIN(RADIANS(G284))*SIN(RADIANS(E284))+COS(RADIANS(G284))*COS(RADIANS(E284))*COS(RADIANS(AR274))))&gt;90,0,$F$4*$F$5/E283^2*(SIN(RADIANS(G284))*SIN(RADIANS(E284))+COS(RADIANS(G284))*COS(RADIANS(E284))*COS(RADIANS(AR274))))</f>
        <v>0</v>
      </c>
    </row>
    <row r="285" spans="2:44" x14ac:dyDescent="0.5">
      <c r="B285" s="40" t="s">
        <v>786</v>
      </c>
      <c r="E285">
        <f>IF($F$10=0,IF(E276&lt;360,E276,E276-360),($F$10+1)*E276)</f>
        <v>100</v>
      </c>
      <c r="G285">
        <v>0</v>
      </c>
      <c r="I285">
        <f>IF(DEGREES(ACOS(SIN(RADIANS(G285))*SIN(RADIANS(E284))+COS(RADIANS(G285))*COS(RADIANS(E284))*COS(RADIANS(I274))))&gt;90,0,$F$4*$F$5/E283^2*(SIN(RADIANS(G285))*SIN(RADIANS(E284))+COS(RADIANS(G285))*COS(RADIANS(E284))*COS(RADIANS(I274))))</f>
        <v>0</v>
      </c>
      <c r="J285">
        <f>IF(DEGREES(ACOS(SIN(RADIANS(G285))*SIN(RADIANS(E284))+COS(RADIANS(G285))*COS(RADIANS(E284))*COS(RADIANS(J274))))&gt;90,0,$F$4*$F$5/E283^2*(SIN(RADIANS(G285))*SIN(RADIANS(E284))+COS(RADIANS(G285))*COS(RADIANS(E284))*COS(RADIANS(J274))))</f>
        <v>0</v>
      </c>
      <c r="K285">
        <f>IF(DEGREES(ACOS(SIN(RADIANS(G285))*SIN(RADIANS(E284))+COS(RADIANS(G285))*COS(RADIANS(E284))*COS(RADIANS(K274))))&gt;90,0,$F$4*$F$5/E283^2*(SIN(RADIANS(G285))*SIN(RADIANS(E284))+COS(RADIANS(G285))*COS(RADIANS(E284))*COS(RADIANS(K274))))</f>
        <v>0</v>
      </c>
      <c r="L285">
        <f>IF(DEGREES(ACOS(SIN(RADIANS(G285))*SIN(RADIANS(E284))+COS(RADIANS(G285))*COS(RADIANS(E284))*COS(RADIANS(L274))))&gt;90,0,$F$4*$F$5/E283^2*(SIN(RADIANS(G285))*SIN(RADIANS(E284))+COS(RADIANS(G285))*COS(RADIANS(E284))*COS(RADIANS(L274))))</f>
        <v>0</v>
      </c>
      <c r="M285">
        <f>IF(DEGREES(ACOS(SIN(RADIANS(G285))*SIN(RADIANS(E284))+COS(RADIANS(G285))*COS(RADIANS(E284))*COS(RADIANS(M274))))&gt;90,0,$F$4*$F$5/E283^2*(SIN(RADIANS(G285))*SIN(RADIANS(E284))+COS(RADIANS(G285))*COS(RADIANS(E284))*COS(RADIANS(M274))))</f>
        <v>0</v>
      </c>
      <c r="N285">
        <f>IF(DEGREES(ACOS(SIN(RADIANS(G285))*SIN(RADIANS(E284))+COS(RADIANS(G285))*COS(RADIANS(E284))*COS(RADIANS(N274))))&gt;90,0,$F$4*$F$5/E283^2*(SIN(RADIANS(G285))*SIN(RADIANS(E284))+COS(RADIANS(G285))*COS(RADIANS(E284))*COS(RADIANS(N274))))</f>
        <v>0</v>
      </c>
      <c r="O285">
        <f>IF(DEGREES(ACOS(SIN(RADIANS(G285))*SIN(RADIANS(E284))+COS(RADIANS(G285))*COS(RADIANS(E284))*COS(RADIANS(O274))))&gt;90,0,$F$4*$F$5/E283^2*(SIN(RADIANS(G285))*SIN(RADIANS(E284))+COS(RADIANS(G285))*COS(RADIANS(E284))*COS(RADIANS(O274))))</f>
        <v>0</v>
      </c>
      <c r="P285">
        <f>IF(DEGREES(ACOS(SIN(RADIANS(G285))*SIN(RADIANS(E284))+COS(RADIANS(G285))*COS(RADIANS(E284))*COS(RADIANS(P274))))&gt;90,0,$F$4*$F$5/E283^2*(SIN(RADIANS(G285))*SIN(RADIANS(E284))+COS(RADIANS(G285))*COS(RADIANS(E284))*COS(RADIANS(P274))))</f>
        <v>0</v>
      </c>
      <c r="Q285">
        <f>IF(DEGREES(ACOS(SIN(RADIANS(G285))*SIN(RADIANS(E284))+COS(RADIANS(G285))*COS(RADIANS(E284))*COS(RADIANS(Q274))))&gt;90,0,$F$4*$F$5/E283^2*(SIN(RADIANS(G285))*SIN(RADIANS(E284))+COS(RADIANS(G285))*COS(RADIANS(E284))*COS(RADIANS(Q274))))</f>
        <v>0</v>
      </c>
      <c r="R285" t="e">
        <f>IF(DEGREES(ACOS(SIN(RADIANS(G285))*SIN(RADIANS(E284))+COS(RADIANS(G285))*COS(RADIANS(E284))*COS(RADIANS(R274))))&gt;90,0,$F$4*$F$5/E283^2*(SIN(RADIANS(G285))*SIN(RADIANS(E284))+COS(RADIANS(G285))*COS(RADIANS(E284))*COS(RADIANS(R274))))</f>
        <v>#DIV/0!</v>
      </c>
      <c r="S285" t="e">
        <f>IF(DEGREES(ACOS(SIN(RADIANS(G285))*SIN(RADIANS(E284))+COS(RADIANS(G285))*COS(RADIANS(E284))*COS(RADIANS(S274))))&gt;90,0,$F$4*$F$5/E283^2*(SIN(RADIANS(G285))*SIN(RADIANS(E284))+COS(RADIANS(G285))*COS(RADIANS(E284))*COS(RADIANS(S274))))</f>
        <v>#DIV/0!</v>
      </c>
      <c r="T285" t="e">
        <f>IF(DEGREES(ACOS(SIN(RADIANS(G285))*SIN(RADIANS(E284))+COS(RADIANS(G285))*COS(RADIANS(E284))*COS(RADIANS(T274))))&gt;90,0,$F$4*$F$5/E283^2*(SIN(RADIANS(G285))*SIN(RADIANS(E284))+COS(RADIANS(G285))*COS(RADIANS(E284))*COS(RADIANS(T274))))</f>
        <v>#DIV/0!</v>
      </c>
      <c r="U285" t="e">
        <f>IF(DEGREES(ACOS(SIN(RADIANS(G285))*SIN(RADIANS(E284))+COS(RADIANS(G285))*COS(RADIANS(E284))*COS(RADIANS(U274))))&gt;90,0,$F$4*$F$5/E283^2*(SIN(RADIANS(G285))*SIN(RADIANS(E284))+COS(RADIANS(G285))*COS(RADIANS(E284))*COS(RADIANS(U274))))</f>
        <v>#DIV/0!</v>
      </c>
      <c r="V285" t="e">
        <f>IF(DEGREES(ACOS(SIN(RADIANS(G285))*SIN(RADIANS(E284))+COS(RADIANS(G285))*COS(RADIANS(E284))*COS(RADIANS(V274))))&gt;90,0,$F$4*$F$5/E283^2*(SIN(RADIANS(G285))*SIN(RADIANS(E284))+COS(RADIANS(G285))*COS(RADIANS(E284))*COS(RADIANS(V274))))</f>
        <v>#DIV/0!</v>
      </c>
      <c r="W285" t="e">
        <f>IF(DEGREES(ACOS(SIN(RADIANS(G285))*SIN(RADIANS(E284))+COS(RADIANS(G285))*COS(RADIANS(E284))*COS(RADIANS(W274))))&gt;90,0,$F$4*$F$5/E283^2*(SIN(RADIANS(G285))*SIN(RADIANS(E284))+COS(RADIANS(G285))*COS(RADIANS(E284))*COS(RADIANS(W274))))</f>
        <v>#DIV/0!</v>
      </c>
      <c r="X285" t="e">
        <f>IF(DEGREES(ACOS(SIN(RADIANS(G285))*SIN(RADIANS(E284))+COS(RADIANS(G285))*COS(RADIANS(E284))*COS(RADIANS(X274))))&gt;90,0,$F$4*$F$5/E283^2*(SIN(RADIANS(G285))*SIN(RADIANS(E284))+COS(RADIANS(G285))*COS(RADIANS(E284))*COS(RADIANS(X274))))</f>
        <v>#DIV/0!</v>
      </c>
      <c r="Y285" t="e">
        <f>IF(DEGREES(ACOS(SIN(RADIANS(G285))*SIN(RADIANS(E284))+COS(RADIANS(G285))*COS(RADIANS(E284))*COS(RADIANS(Y274))))&gt;90,0,$F$4*$F$5/E283^2*(SIN(RADIANS(G285))*SIN(RADIANS(E284))+COS(RADIANS(G285))*COS(RADIANS(E284))*COS(RADIANS(Y274))))</f>
        <v>#DIV/0!</v>
      </c>
      <c r="Z285" t="e">
        <f>IF(DEGREES(ACOS(SIN(RADIANS(G285))*SIN(RADIANS(E284))+COS(RADIANS(G285))*COS(RADIANS(E284))*COS(RADIANS(Z274))))&gt;90,0,$F$4*$F$5/E283^2*(SIN(RADIANS(G285))*SIN(RADIANS(E284))+COS(RADIANS(G285))*COS(RADIANS(E284))*COS(RADIANS(Z274))))</f>
        <v>#DIV/0!</v>
      </c>
      <c r="AA285" t="e">
        <f>IF(DEGREES(ACOS(SIN(RADIANS(G285))*SIN(RADIANS(E284))+COS(RADIANS(G285))*COS(RADIANS(E284))*COS(RADIANS(AA274))))&gt;90,0,$F$4*$F$5/E283^2*(SIN(RADIANS(G285))*SIN(RADIANS(E284))+COS(RADIANS(G285))*COS(RADIANS(E284))*COS(RADIANS(AA274))))</f>
        <v>#DIV/0!</v>
      </c>
      <c r="AB285" t="e">
        <f>IF(DEGREES(ACOS(SIN(RADIANS(G285))*SIN(RADIANS(E284))+COS(RADIANS(G285))*COS(RADIANS(E284))*COS(RADIANS(AB274))))&gt;90,0,$F$4*$F$5/E283^2*(SIN(RADIANS(G285))*SIN(RADIANS(E284))+COS(RADIANS(G285))*COS(RADIANS(E284))*COS(RADIANS(AB274))))</f>
        <v>#DIV/0!</v>
      </c>
      <c r="AC285" t="e">
        <f>IF(DEGREES(ACOS(SIN(RADIANS(G285))*SIN(RADIANS(E284))+COS(RADIANS(G285))*COS(RADIANS(E284))*COS(RADIANS(AC274))))&gt;90,0,$F$4*$F$5/E283^2*(SIN(RADIANS(G285))*SIN(RADIANS(E284))+COS(RADIANS(G285))*COS(RADIANS(E284))*COS(RADIANS(AC274))))</f>
        <v>#DIV/0!</v>
      </c>
      <c r="AD285" t="e">
        <f>IF(DEGREES(ACOS(SIN(RADIANS(G285))*SIN(RADIANS(E284))+COS(RADIANS(G285))*COS(RADIANS(E284))*COS(RADIANS(AD274))))&gt;90,0,$F$4*$F$5/E283^2*(SIN(RADIANS(G285))*SIN(RADIANS(E284))+COS(RADIANS(G285))*COS(RADIANS(E284))*COS(RADIANS(AD274))))</f>
        <v>#DIV/0!</v>
      </c>
      <c r="AE285" t="e">
        <f>IF(DEGREES(ACOS(SIN(RADIANS(G285))*SIN(RADIANS(E284))+COS(RADIANS(G285))*COS(RADIANS(E284))*COS(RADIANS(AE274))))&gt;90,0,$F$4*$F$5/E283^2*(SIN(RADIANS(G285))*SIN(RADIANS(E284))+COS(RADIANS(G285))*COS(RADIANS(E284))*COS(RADIANS(AE274))))</f>
        <v>#DIV/0!</v>
      </c>
      <c r="AF285" t="e">
        <f>IF(DEGREES(ACOS(SIN(RADIANS(G285))*SIN(RADIANS(E284))+COS(RADIANS(G285))*COS(RADIANS(E284))*COS(RADIANS(AF274))))&gt;90,0,$F$4*$F$5/E283^2*(SIN(RADIANS(G285))*SIN(RADIANS(E284))+COS(RADIANS(G285))*COS(RADIANS(E284))*COS(RADIANS(AF274))))</f>
        <v>#DIV/0!</v>
      </c>
      <c r="AG285" t="e">
        <f>IF(DEGREES(ACOS(SIN(RADIANS(G285))*SIN(RADIANS(E284))+COS(RADIANS(G285))*COS(RADIANS(E284))*COS(RADIANS(AG274))))&gt;90,0,$F$4*$F$5/E283^2*(SIN(RADIANS(G285))*SIN(RADIANS(E284))+COS(RADIANS(G285))*COS(RADIANS(E284))*COS(RADIANS(AG274))))</f>
        <v>#DIV/0!</v>
      </c>
      <c r="AH285" t="e">
        <f>IF(DEGREES(ACOS(SIN(RADIANS(G285))*SIN(RADIANS(E284))+COS(RADIANS(G285))*COS(RADIANS(E284))*COS(RADIANS(AH274))))&gt;90,0,$F$4*$F$5/E283^2*(SIN(RADIANS(G285))*SIN(RADIANS(E284))+COS(RADIANS(G285))*COS(RADIANS(E284))*COS(RADIANS(AH274))))</f>
        <v>#DIV/0!</v>
      </c>
      <c r="AI285" t="e">
        <f>IF(DEGREES(ACOS(SIN(RADIANS(G285))*SIN(RADIANS(E284))+COS(RADIANS(G285))*COS(RADIANS(E284))*COS(RADIANS(AI274))))&gt;90,0,$F$4*$F$5/E283^2*(SIN(RADIANS(G285))*SIN(RADIANS(E284))+COS(RADIANS(G285))*COS(RADIANS(E284))*COS(RADIANS(AI274))))</f>
        <v>#DIV/0!</v>
      </c>
      <c r="AJ285" t="e">
        <f>IF(DEGREES(ACOS(SIN(RADIANS(G285))*SIN(RADIANS(E284))+COS(RADIANS(G285))*COS(RADIANS(E284))*COS(RADIANS(AJ274))))&gt;90,0,$F$4*$F$5/E283^2*(SIN(RADIANS(G285))*SIN(RADIANS(E284))+COS(RADIANS(G285))*COS(RADIANS(E284))*COS(RADIANS(AJ274))))</f>
        <v>#DIV/0!</v>
      </c>
      <c r="AK285">
        <f>IF(DEGREES(ACOS(SIN(RADIANS(G285))*SIN(RADIANS(E284))+COS(RADIANS(G285))*COS(RADIANS(E284))*COS(RADIANS(AK274))))&gt;90,0,$F$4*$F$5/E283^2*(SIN(RADIANS(G285))*SIN(RADIANS(E284))+COS(RADIANS(G285))*COS(RADIANS(E284))*COS(RADIANS(AK274))))</f>
        <v>0</v>
      </c>
      <c r="AL285">
        <f>IF(DEGREES(ACOS(SIN(RADIANS(G285))*SIN(RADIANS(E284))+COS(RADIANS(G285))*COS(RADIANS(E284))*COS(RADIANS(AL274))))&gt;90,0,$F$4*$F$5/E283^2*(SIN(RADIANS(G285))*SIN(RADIANS(E284))+COS(RADIANS(G285))*COS(RADIANS(E284))*COS(RADIANS(AL274))))</f>
        <v>0</v>
      </c>
      <c r="AM285">
        <f>IF(DEGREES(ACOS(SIN(RADIANS(G285))*SIN(RADIANS(E284))+COS(RADIANS(G285))*COS(RADIANS(E284))*COS(RADIANS(AM274))))&gt;90,0,$F$4*$F$5/E283^2*(SIN(RADIANS(G285))*SIN(RADIANS(E284))+COS(RADIANS(G285))*COS(RADIANS(E284))*COS(RADIANS(AM274))))</f>
        <v>0</v>
      </c>
      <c r="AN285">
        <f>IF(DEGREES(ACOS(SIN(RADIANS(G285))*SIN(RADIANS(E284))+COS(RADIANS(G285))*COS(RADIANS(E284))*COS(RADIANS(AN274))))&gt;90,0,$F$4*$F$5/E283^2*(SIN(RADIANS(G285))*SIN(RADIANS(E284))+COS(RADIANS(G285))*COS(RADIANS(E284))*COS(RADIANS(AN274))))</f>
        <v>0</v>
      </c>
      <c r="AO285">
        <f>IF(DEGREES(ACOS(SIN(RADIANS(G285))*SIN(RADIANS(E284))+COS(RADIANS(G285))*COS(RADIANS(E284))*COS(RADIANS(AO274))))&gt;90,0,$F$4*$F$5/E283^2*(SIN(RADIANS(G285))*SIN(RADIANS(E284))+COS(RADIANS(G285))*COS(RADIANS(E284))*COS(RADIANS(AO274))))</f>
        <v>0</v>
      </c>
      <c r="AP285">
        <f>IF(DEGREES(ACOS(SIN(RADIANS(G285))*SIN(RADIANS(E284))+COS(RADIANS(G285))*COS(RADIANS(E284))*COS(RADIANS(AP274))))&gt;90,0,$F$4*$F$5/E283^2*(SIN(RADIANS(G285))*SIN(RADIANS(E284))+COS(RADIANS(G285))*COS(RADIANS(E284))*COS(RADIANS(AP274))))</f>
        <v>0</v>
      </c>
      <c r="AQ285">
        <f>IF(DEGREES(ACOS(SIN(RADIANS(G285))*SIN(RADIANS(E284))+COS(RADIANS(G285))*COS(RADIANS(E284))*COS(RADIANS(AQ274))))&gt;90,0,$F$4*$F$5/E283^2*(SIN(RADIANS(G285))*SIN(RADIANS(E284))+COS(RADIANS(G285))*COS(RADIANS(E284))*COS(RADIANS(AQ274))))</f>
        <v>0</v>
      </c>
      <c r="AR285">
        <f>IF(DEGREES(ACOS(SIN(RADIANS(G285))*SIN(RADIANS(E284))+COS(RADIANS(G285))*COS(RADIANS(E284))*COS(RADIANS(AR274))))&gt;90,0,$F$4*$F$5/E283^2*(SIN(RADIANS(G285))*SIN(RADIANS(E284))+COS(RADIANS(G285))*COS(RADIANS(E284))*COS(RADIANS(AR274))))</f>
        <v>0</v>
      </c>
    </row>
    <row r="286" spans="2:44" x14ac:dyDescent="0.5">
      <c r="B286" s="40" t="s">
        <v>787</v>
      </c>
      <c r="E286">
        <f>E285-E277-360*ROUNDDOWN((E285-E277)/360,0)</f>
        <v>0</v>
      </c>
      <c r="G286">
        <v>-10</v>
      </c>
      <c r="I286">
        <f>IF(DEGREES(ACOS(SIN(RADIANS(G286))*SIN(RADIANS(E284))+COS(RADIANS(G286))*COS(RADIANS(E284))*COS(RADIANS(I274))))&gt;90,0,$F$4*$F$5/E283^2*(SIN(RADIANS(G286))*SIN(RADIANS(E284))+COS(RADIANS(G286))*COS(RADIANS(E284))*COS(RADIANS(I274))))</f>
        <v>0</v>
      </c>
      <c r="J286">
        <f>IF(DEGREES(ACOS(SIN(RADIANS(G286))*SIN(RADIANS(E284))+COS(RADIANS(G286))*COS(RADIANS(E284))*COS(RADIANS(J274))))&gt;90,0,$F$4*$F$5/E283^2*(SIN(RADIANS(G286))*SIN(RADIANS(E284))+COS(RADIANS(G286))*COS(RADIANS(E284))*COS(RADIANS(J274))))</f>
        <v>0</v>
      </c>
      <c r="K286">
        <f>IF(DEGREES(ACOS(SIN(RADIANS(G286))*SIN(RADIANS(E284))+COS(RADIANS(G286))*COS(RADIANS(E284))*COS(RADIANS(K274))))&gt;90,0,$F$4*$F$5/E283^2*(SIN(RADIANS(G286))*SIN(RADIANS(E284))+COS(RADIANS(G286))*COS(RADIANS(E284))*COS(RADIANS(K274))))</f>
        <v>0</v>
      </c>
      <c r="L286">
        <f>IF(DEGREES(ACOS(SIN(RADIANS(G286))*SIN(RADIANS(E284))+COS(RADIANS(G286))*COS(RADIANS(E284))*COS(RADIANS(L274))))&gt;90,0,$F$4*$F$5/E283^2*(SIN(RADIANS(G286))*SIN(RADIANS(E284))+COS(RADIANS(G286))*COS(RADIANS(E284))*COS(RADIANS(L274))))</f>
        <v>0</v>
      </c>
      <c r="M286">
        <f>IF(DEGREES(ACOS(SIN(RADIANS(G286))*SIN(RADIANS(E284))+COS(RADIANS(G286))*COS(RADIANS(E284))*COS(RADIANS(M274))))&gt;90,0,$F$4*$F$5/E283^2*(SIN(RADIANS(G286))*SIN(RADIANS(E284))+COS(RADIANS(G286))*COS(RADIANS(E284))*COS(RADIANS(M274))))</f>
        <v>0</v>
      </c>
      <c r="N286">
        <f>IF(DEGREES(ACOS(SIN(RADIANS(G286))*SIN(RADIANS(E284))+COS(RADIANS(G286))*COS(RADIANS(E284))*COS(RADIANS(N274))))&gt;90,0,$F$4*$F$5/E283^2*(SIN(RADIANS(G286))*SIN(RADIANS(E284))+COS(RADIANS(G286))*COS(RADIANS(E284))*COS(RADIANS(N274))))</f>
        <v>0</v>
      </c>
      <c r="O286">
        <f>IF(DEGREES(ACOS(SIN(RADIANS(G286))*SIN(RADIANS(E284))+COS(RADIANS(G286))*COS(RADIANS(E284))*COS(RADIANS(O274))))&gt;90,0,$F$4*$F$5/E283^2*(SIN(RADIANS(G286))*SIN(RADIANS(E284))+COS(RADIANS(G286))*COS(RADIANS(E284))*COS(RADIANS(O274))))</f>
        <v>0</v>
      </c>
      <c r="P286">
        <f>IF(DEGREES(ACOS(SIN(RADIANS(G286))*SIN(RADIANS(E284))+COS(RADIANS(G286))*COS(RADIANS(E284))*COS(RADIANS(P274))))&gt;90,0,$F$4*$F$5/E283^2*(SIN(RADIANS(G286))*SIN(RADIANS(E284))+COS(RADIANS(G286))*COS(RADIANS(E284))*COS(RADIANS(P274))))</f>
        <v>0</v>
      </c>
      <c r="Q286">
        <f>IF(DEGREES(ACOS(SIN(RADIANS(G286))*SIN(RADIANS(E284))+COS(RADIANS(G286))*COS(RADIANS(E284))*COS(RADIANS(Q274))))&gt;90,0,$F$4*$F$5/E283^2*(SIN(RADIANS(G286))*SIN(RADIANS(E284))+COS(RADIANS(G286))*COS(RADIANS(E284))*COS(RADIANS(Q274))))</f>
        <v>0</v>
      </c>
      <c r="R286" t="e">
        <f>IF(DEGREES(ACOS(SIN(RADIANS(G286))*SIN(RADIANS(E284))+COS(RADIANS(G286))*COS(RADIANS(E284))*COS(RADIANS(R274))))&gt;90,0,$F$4*$F$5/E283^2*(SIN(RADIANS(G286))*SIN(RADIANS(E284))+COS(RADIANS(G286))*COS(RADIANS(E284))*COS(RADIANS(R274))))</f>
        <v>#DIV/0!</v>
      </c>
      <c r="S286" t="e">
        <f>IF(DEGREES(ACOS(SIN(RADIANS(G286))*SIN(RADIANS(E284))+COS(RADIANS(G286))*COS(RADIANS(E284))*COS(RADIANS(S274))))&gt;90,0,$F$4*$F$5/E283^2*(SIN(RADIANS(G286))*SIN(RADIANS(E284))+COS(RADIANS(G286))*COS(RADIANS(E284))*COS(RADIANS(S274))))</f>
        <v>#DIV/0!</v>
      </c>
      <c r="T286" t="e">
        <f>IF(DEGREES(ACOS(SIN(RADIANS(G286))*SIN(RADIANS(E284))+COS(RADIANS(G286))*COS(RADIANS(E284))*COS(RADIANS(T274))))&gt;90,0,$F$4*$F$5/E283^2*(SIN(RADIANS(G286))*SIN(RADIANS(E284))+COS(RADIANS(G286))*COS(RADIANS(E284))*COS(RADIANS(T274))))</f>
        <v>#DIV/0!</v>
      </c>
      <c r="U286" t="e">
        <f>IF(DEGREES(ACOS(SIN(RADIANS(G286))*SIN(RADIANS(E284))+COS(RADIANS(G286))*COS(RADIANS(E284))*COS(RADIANS(U274))))&gt;90,0,$F$4*$F$5/E283^2*(SIN(RADIANS(G286))*SIN(RADIANS(E284))+COS(RADIANS(G286))*COS(RADIANS(E284))*COS(RADIANS(U274))))</f>
        <v>#DIV/0!</v>
      </c>
      <c r="V286" t="e">
        <f>IF(DEGREES(ACOS(SIN(RADIANS(G286))*SIN(RADIANS(E284))+COS(RADIANS(G286))*COS(RADIANS(E284))*COS(RADIANS(V274))))&gt;90,0,$F$4*$F$5/E283^2*(SIN(RADIANS(G286))*SIN(RADIANS(E284))+COS(RADIANS(G286))*COS(RADIANS(E284))*COS(RADIANS(V274))))</f>
        <v>#DIV/0!</v>
      </c>
      <c r="W286" t="e">
        <f>IF(DEGREES(ACOS(SIN(RADIANS(G286))*SIN(RADIANS(E284))+COS(RADIANS(G286))*COS(RADIANS(E284))*COS(RADIANS(W274))))&gt;90,0,$F$4*$F$5/E283^2*(SIN(RADIANS(G286))*SIN(RADIANS(E284))+COS(RADIANS(G286))*COS(RADIANS(E284))*COS(RADIANS(W274))))</f>
        <v>#DIV/0!</v>
      </c>
      <c r="X286" t="e">
        <f>IF(DEGREES(ACOS(SIN(RADIANS(G286))*SIN(RADIANS(E284))+COS(RADIANS(G286))*COS(RADIANS(E284))*COS(RADIANS(X274))))&gt;90,0,$F$4*$F$5/E283^2*(SIN(RADIANS(G286))*SIN(RADIANS(E284))+COS(RADIANS(G286))*COS(RADIANS(E284))*COS(RADIANS(X274))))</f>
        <v>#DIV/0!</v>
      </c>
      <c r="Y286" t="e">
        <f>IF(DEGREES(ACOS(SIN(RADIANS(G286))*SIN(RADIANS(E284))+COS(RADIANS(G286))*COS(RADIANS(E284))*COS(RADIANS(Y274))))&gt;90,0,$F$4*$F$5/E283^2*(SIN(RADIANS(G286))*SIN(RADIANS(E284))+COS(RADIANS(G286))*COS(RADIANS(E284))*COS(RADIANS(Y274))))</f>
        <v>#DIV/0!</v>
      </c>
      <c r="Z286" t="e">
        <f>IF(DEGREES(ACOS(SIN(RADIANS(G286))*SIN(RADIANS(E284))+COS(RADIANS(G286))*COS(RADIANS(E284))*COS(RADIANS(Z274))))&gt;90,0,$F$4*$F$5/E283^2*(SIN(RADIANS(G286))*SIN(RADIANS(E284))+COS(RADIANS(G286))*COS(RADIANS(E284))*COS(RADIANS(Z274))))</f>
        <v>#DIV/0!</v>
      </c>
      <c r="AA286" t="e">
        <f>IF(DEGREES(ACOS(SIN(RADIANS(G286))*SIN(RADIANS(E284))+COS(RADIANS(G286))*COS(RADIANS(E284))*COS(RADIANS(AA274))))&gt;90,0,$F$4*$F$5/E283^2*(SIN(RADIANS(G286))*SIN(RADIANS(E284))+COS(RADIANS(G286))*COS(RADIANS(E284))*COS(RADIANS(AA274))))</f>
        <v>#DIV/0!</v>
      </c>
      <c r="AB286" t="e">
        <f>IF(DEGREES(ACOS(SIN(RADIANS(G286))*SIN(RADIANS(E284))+COS(RADIANS(G286))*COS(RADIANS(E284))*COS(RADIANS(AB274))))&gt;90,0,$F$4*$F$5/E283^2*(SIN(RADIANS(G286))*SIN(RADIANS(E284))+COS(RADIANS(G286))*COS(RADIANS(E284))*COS(RADIANS(AB274))))</f>
        <v>#DIV/0!</v>
      </c>
      <c r="AC286" t="e">
        <f>IF(DEGREES(ACOS(SIN(RADIANS(G286))*SIN(RADIANS(E284))+COS(RADIANS(G286))*COS(RADIANS(E284))*COS(RADIANS(AC274))))&gt;90,0,$F$4*$F$5/E283^2*(SIN(RADIANS(G286))*SIN(RADIANS(E284))+COS(RADIANS(G286))*COS(RADIANS(E284))*COS(RADIANS(AC274))))</f>
        <v>#DIV/0!</v>
      </c>
      <c r="AD286" t="e">
        <f>IF(DEGREES(ACOS(SIN(RADIANS(G286))*SIN(RADIANS(E284))+COS(RADIANS(G286))*COS(RADIANS(E284))*COS(RADIANS(AD274))))&gt;90,0,$F$4*$F$5/E283^2*(SIN(RADIANS(G286))*SIN(RADIANS(E284))+COS(RADIANS(G286))*COS(RADIANS(E284))*COS(RADIANS(AD274))))</f>
        <v>#DIV/0!</v>
      </c>
      <c r="AE286" t="e">
        <f>IF(DEGREES(ACOS(SIN(RADIANS(G286))*SIN(RADIANS(E284))+COS(RADIANS(G286))*COS(RADIANS(E284))*COS(RADIANS(AE274))))&gt;90,0,$F$4*$F$5/E283^2*(SIN(RADIANS(G286))*SIN(RADIANS(E284))+COS(RADIANS(G286))*COS(RADIANS(E284))*COS(RADIANS(AE274))))</f>
        <v>#DIV/0!</v>
      </c>
      <c r="AF286" t="e">
        <f>IF(DEGREES(ACOS(SIN(RADIANS(G286))*SIN(RADIANS(E284))+COS(RADIANS(G286))*COS(RADIANS(E284))*COS(RADIANS(AF274))))&gt;90,0,$F$4*$F$5/E283^2*(SIN(RADIANS(G286))*SIN(RADIANS(E284))+COS(RADIANS(G286))*COS(RADIANS(E284))*COS(RADIANS(AF274))))</f>
        <v>#DIV/0!</v>
      </c>
      <c r="AG286" t="e">
        <f>IF(DEGREES(ACOS(SIN(RADIANS(G286))*SIN(RADIANS(E284))+COS(RADIANS(G286))*COS(RADIANS(E284))*COS(RADIANS(AG274))))&gt;90,0,$F$4*$F$5/E283^2*(SIN(RADIANS(G286))*SIN(RADIANS(E284))+COS(RADIANS(G286))*COS(RADIANS(E284))*COS(RADIANS(AG274))))</f>
        <v>#DIV/0!</v>
      </c>
      <c r="AH286" t="e">
        <f>IF(DEGREES(ACOS(SIN(RADIANS(G286))*SIN(RADIANS(E284))+COS(RADIANS(G286))*COS(RADIANS(E284))*COS(RADIANS(AH274))))&gt;90,0,$F$4*$F$5/E283^2*(SIN(RADIANS(G286))*SIN(RADIANS(E284))+COS(RADIANS(G286))*COS(RADIANS(E284))*COS(RADIANS(AH274))))</f>
        <v>#DIV/0!</v>
      </c>
      <c r="AI286" t="e">
        <f>IF(DEGREES(ACOS(SIN(RADIANS(G286))*SIN(RADIANS(E284))+COS(RADIANS(G286))*COS(RADIANS(E284))*COS(RADIANS(AI274))))&gt;90,0,$F$4*$F$5/E283^2*(SIN(RADIANS(G286))*SIN(RADIANS(E284))+COS(RADIANS(G286))*COS(RADIANS(E284))*COS(RADIANS(AI274))))</f>
        <v>#DIV/0!</v>
      </c>
      <c r="AJ286" t="e">
        <f>IF(DEGREES(ACOS(SIN(RADIANS(G286))*SIN(RADIANS(E284))+COS(RADIANS(G286))*COS(RADIANS(E284))*COS(RADIANS(AJ274))))&gt;90,0,$F$4*$F$5/E283^2*(SIN(RADIANS(G286))*SIN(RADIANS(E284))+COS(RADIANS(G286))*COS(RADIANS(E284))*COS(RADIANS(AJ274))))</f>
        <v>#DIV/0!</v>
      </c>
      <c r="AK286">
        <f>IF(DEGREES(ACOS(SIN(RADIANS(G286))*SIN(RADIANS(E284))+COS(RADIANS(G286))*COS(RADIANS(E284))*COS(RADIANS(AK274))))&gt;90,0,$F$4*$F$5/E283^2*(SIN(RADIANS(G286))*SIN(RADIANS(E284))+COS(RADIANS(G286))*COS(RADIANS(E284))*COS(RADIANS(AK274))))</f>
        <v>0</v>
      </c>
      <c r="AL286">
        <f>IF(DEGREES(ACOS(SIN(RADIANS(G286))*SIN(RADIANS(E284))+COS(RADIANS(G286))*COS(RADIANS(E284))*COS(RADIANS(AL274))))&gt;90,0,$F$4*$F$5/E283^2*(SIN(RADIANS(G286))*SIN(RADIANS(E284))+COS(RADIANS(G286))*COS(RADIANS(E284))*COS(RADIANS(AL274))))</f>
        <v>0</v>
      </c>
      <c r="AM286">
        <f>IF(DEGREES(ACOS(SIN(RADIANS(G286))*SIN(RADIANS(E284))+COS(RADIANS(G286))*COS(RADIANS(E284))*COS(RADIANS(AM274))))&gt;90,0,$F$4*$F$5/E283^2*(SIN(RADIANS(G286))*SIN(RADIANS(E284))+COS(RADIANS(G286))*COS(RADIANS(E284))*COS(RADIANS(AM274))))</f>
        <v>0</v>
      </c>
      <c r="AN286">
        <f>IF(DEGREES(ACOS(SIN(RADIANS(G286))*SIN(RADIANS(E284))+COS(RADIANS(G286))*COS(RADIANS(E284))*COS(RADIANS(AN274))))&gt;90,0,$F$4*$F$5/E283^2*(SIN(RADIANS(G286))*SIN(RADIANS(E284))+COS(RADIANS(G286))*COS(RADIANS(E284))*COS(RADIANS(AN274))))</f>
        <v>0</v>
      </c>
      <c r="AO286">
        <f>IF(DEGREES(ACOS(SIN(RADIANS(G286))*SIN(RADIANS(E284))+COS(RADIANS(G286))*COS(RADIANS(E284))*COS(RADIANS(AO274))))&gt;90,0,$F$4*$F$5/E283^2*(SIN(RADIANS(G286))*SIN(RADIANS(E284))+COS(RADIANS(G286))*COS(RADIANS(E284))*COS(RADIANS(AO274))))</f>
        <v>0</v>
      </c>
      <c r="AP286">
        <f>IF(DEGREES(ACOS(SIN(RADIANS(G286))*SIN(RADIANS(E284))+COS(RADIANS(G286))*COS(RADIANS(E284))*COS(RADIANS(AP274))))&gt;90,0,$F$4*$F$5/E283^2*(SIN(RADIANS(G286))*SIN(RADIANS(E284))+COS(RADIANS(G286))*COS(RADIANS(E284))*COS(RADIANS(AP274))))</f>
        <v>0</v>
      </c>
      <c r="AQ286">
        <f>IF(DEGREES(ACOS(SIN(RADIANS(G286))*SIN(RADIANS(E284))+COS(RADIANS(G286))*COS(RADIANS(E284))*COS(RADIANS(AQ274))))&gt;90,0,$F$4*$F$5/E283^2*(SIN(RADIANS(G286))*SIN(RADIANS(E284))+COS(RADIANS(G286))*COS(RADIANS(E284))*COS(RADIANS(AQ274))))</f>
        <v>0</v>
      </c>
      <c r="AR286">
        <f>IF(DEGREES(ACOS(SIN(RADIANS(G286))*SIN(RADIANS(E284))+COS(RADIANS(G286))*COS(RADIANS(E284))*COS(RADIANS(AR274))))&gt;90,0,$F$4*$F$5/E283^2*(SIN(RADIANS(G286))*SIN(RADIANS(E284))+COS(RADIANS(G286))*COS(RADIANS(E284))*COS(RADIANS(AR274))))</f>
        <v>0</v>
      </c>
    </row>
    <row r="287" spans="2:44" x14ac:dyDescent="0.5">
      <c r="G287">
        <v>-20</v>
      </c>
      <c r="I287">
        <f>IF(DEGREES(ACOS(SIN(RADIANS(G287))*SIN(RADIANS(E284))+COS(RADIANS(G287))*COS(RADIANS(E284))*COS(RADIANS(I274))))&gt;90,0,$F$4*$F$5/E283^2*(SIN(RADIANS(G287))*SIN(RADIANS(E284))+COS(RADIANS(G287))*COS(RADIANS(E284))*COS(RADIANS(I274))))</f>
        <v>0</v>
      </c>
      <c r="J287">
        <f>IF(DEGREES(ACOS(SIN(RADIANS(G287))*SIN(RADIANS(E284))+COS(RADIANS(G287))*COS(RADIANS(E284))*COS(RADIANS(J274))))&gt;90,0,$F$4*$F$5/E283^2*(SIN(RADIANS(G287))*SIN(RADIANS(E284))+COS(RADIANS(G287))*COS(RADIANS(E284))*COS(RADIANS(J274))))</f>
        <v>0</v>
      </c>
      <c r="K287">
        <f>IF(DEGREES(ACOS(SIN(RADIANS(G287))*SIN(RADIANS(E284))+COS(RADIANS(G287))*COS(RADIANS(E284))*COS(RADIANS(K274))))&gt;90,0,$F$4*$F$5/E283^2*(SIN(RADIANS(G287))*SIN(RADIANS(E284))+COS(RADIANS(G287))*COS(RADIANS(E284))*COS(RADIANS(K274))))</f>
        <v>0</v>
      </c>
      <c r="L287">
        <f>IF(DEGREES(ACOS(SIN(RADIANS(G287))*SIN(RADIANS(E284))+COS(RADIANS(G287))*COS(RADIANS(E284))*COS(RADIANS(L274))))&gt;90,0,$F$4*$F$5/E283^2*(SIN(RADIANS(G287))*SIN(RADIANS(E284))+COS(RADIANS(G287))*COS(RADIANS(E284))*COS(RADIANS(L274))))</f>
        <v>0</v>
      </c>
      <c r="M287">
        <f>IF(DEGREES(ACOS(SIN(RADIANS(G287))*SIN(RADIANS(E284))+COS(RADIANS(G287))*COS(RADIANS(E284))*COS(RADIANS(M274))))&gt;90,0,$F$4*$F$5/E283^2*(SIN(RADIANS(G287))*SIN(RADIANS(E284))+COS(RADIANS(G287))*COS(RADIANS(E284))*COS(RADIANS(M274))))</f>
        <v>0</v>
      </c>
      <c r="N287">
        <f>IF(DEGREES(ACOS(SIN(RADIANS(G287))*SIN(RADIANS(E284))+COS(RADIANS(G287))*COS(RADIANS(E284))*COS(RADIANS(N274))))&gt;90,0,$F$4*$F$5/E283^2*(SIN(RADIANS(G287))*SIN(RADIANS(E284))+COS(RADIANS(G287))*COS(RADIANS(E284))*COS(RADIANS(N274))))</f>
        <v>0</v>
      </c>
      <c r="O287">
        <f>IF(DEGREES(ACOS(SIN(RADIANS(G287))*SIN(RADIANS(E284))+COS(RADIANS(G287))*COS(RADIANS(E284))*COS(RADIANS(O274))))&gt;90,0,$F$4*$F$5/E283^2*(SIN(RADIANS(G287))*SIN(RADIANS(E284))+COS(RADIANS(G287))*COS(RADIANS(E284))*COS(RADIANS(O274))))</f>
        <v>0</v>
      </c>
      <c r="P287">
        <f>IF(DEGREES(ACOS(SIN(RADIANS(G287))*SIN(RADIANS(E284))+COS(RADIANS(G287))*COS(RADIANS(E284))*COS(RADIANS(P274))))&gt;90,0,$F$4*$F$5/E283^2*(SIN(RADIANS(G287))*SIN(RADIANS(E284))+COS(RADIANS(G287))*COS(RADIANS(E284))*COS(RADIANS(P274))))</f>
        <v>0</v>
      </c>
      <c r="Q287">
        <f>IF(DEGREES(ACOS(SIN(RADIANS(G287))*SIN(RADIANS(E284))+COS(RADIANS(G287))*COS(RADIANS(E284))*COS(RADIANS(Q274))))&gt;90,0,$F$4*$F$5/E283^2*(SIN(RADIANS(G287))*SIN(RADIANS(E284))+COS(RADIANS(G287))*COS(RADIANS(E284))*COS(RADIANS(Q274))))</f>
        <v>0</v>
      </c>
      <c r="R287" t="e">
        <f>IF(DEGREES(ACOS(SIN(RADIANS(G287))*SIN(RADIANS(E284))+COS(RADIANS(G287))*COS(RADIANS(E284))*COS(RADIANS(R274))))&gt;90,0,$F$4*$F$5/E283^2*(SIN(RADIANS(G287))*SIN(RADIANS(E284))+COS(RADIANS(G287))*COS(RADIANS(E284))*COS(RADIANS(R274))))</f>
        <v>#DIV/0!</v>
      </c>
      <c r="S287" t="e">
        <f>IF(DEGREES(ACOS(SIN(RADIANS(G287))*SIN(RADIANS(E284))+COS(RADIANS(G287))*COS(RADIANS(E284))*COS(RADIANS(S274))))&gt;90,0,$F$4*$F$5/E283^2*(SIN(RADIANS(G287))*SIN(RADIANS(E284))+COS(RADIANS(G287))*COS(RADIANS(E284))*COS(RADIANS(S274))))</f>
        <v>#DIV/0!</v>
      </c>
      <c r="T287" t="e">
        <f>IF(DEGREES(ACOS(SIN(RADIANS(G287))*SIN(RADIANS(E284))+COS(RADIANS(G287))*COS(RADIANS(E284))*COS(RADIANS(T274))))&gt;90,0,$F$4*$F$5/E283^2*(SIN(RADIANS(G287))*SIN(RADIANS(E284))+COS(RADIANS(G287))*COS(RADIANS(E284))*COS(RADIANS(T274))))</f>
        <v>#DIV/0!</v>
      </c>
      <c r="U287" t="e">
        <f>IF(DEGREES(ACOS(SIN(RADIANS(G287))*SIN(RADIANS(E284))+COS(RADIANS(G287))*COS(RADIANS(E284))*COS(RADIANS(U274))))&gt;90,0,$F$4*$F$5/E283^2*(SIN(RADIANS(G287))*SIN(RADIANS(E284))+COS(RADIANS(G287))*COS(RADIANS(E284))*COS(RADIANS(U274))))</f>
        <v>#DIV/0!</v>
      </c>
      <c r="V287" t="e">
        <f>IF(DEGREES(ACOS(SIN(RADIANS(G287))*SIN(RADIANS(E284))+COS(RADIANS(G287))*COS(RADIANS(E284))*COS(RADIANS(V274))))&gt;90,0,$F$4*$F$5/E283^2*(SIN(RADIANS(G287))*SIN(RADIANS(E284))+COS(RADIANS(G287))*COS(RADIANS(E284))*COS(RADIANS(V274))))</f>
        <v>#DIV/0!</v>
      </c>
      <c r="W287" t="e">
        <f>IF(DEGREES(ACOS(SIN(RADIANS(G287))*SIN(RADIANS(E284))+COS(RADIANS(G287))*COS(RADIANS(E284))*COS(RADIANS(W274))))&gt;90,0,$F$4*$F$5/E283^2*(SIN(RADIANS(G287))*SIN(RADIANS(E284))+COS(RADIANS(G287))*COS(RADIANS(E284))*COS(RADIANS(W274))))</f>
        <v>#DIV/0!</v>
      </c>
      <c r="X287" t="e">
        <f>IF(DEGREES(ACOS(SIN(RADIANS(G287))*SIN(RADIANS(E284))+COS(RADIANS(G287))*COS(RADIANS(E284))*COS(RADIANS(X274))))&gt;90,0,$F$4*$F$5/E283^2*(SIN(RADIANS(G287))*SIN(RADIANS(E284))+COS(RADIANS(G287))*COS(RADIANS(E284))*COS(RADIANS(X274))))</f>
        <v>#DIV/0!</v>
      </c>
      <c r="Y287" t="e">
        <f>IF(DEGREES(ACOS(SIN(RADIANS(G287))*SIN(RADIANS(E284))+COS(RADIANS(G287))*COS(RADIANS(E284))*COS(RADIANS(Y274))))&gt;90,0,$F$4*$F$5/E283^2*(SIN(RADIANS(G287))*SIN(RADIANS(E284))+COS(RADIANS(G287))*COS(RADIANS(E284))*COS(RADIANS(Y274))))</f>
        <v>#DIV/0!</v>
      </c>
      <c r="Z287" t="e">
        <f>IF(DEGREES(ACOS(SIN(RADIANS(G287))*SIN(RADIANS(E284))+COS(RADIANS(G287))*COS(RADIANS(E284))*COS(RADIANS(Z274))))&gt;90,0,$F$4*$F$5/E283^2*(SIN(RADIANS(G287))*SIN(RADIANS(E284))+COS(RADIANS(G287))*COS(RADIANS(E284))*COS(RADIANS(Z274))))</f>
        <v>#DIV/0!</v>
      </c>
      <c r="AA287" t="e">
        <f>IF(DEGREES(ACOS(SIN(RADIANS(G287))*SIN(RADIANS(E284))+COS(RADIANS(G287))*COS(RADIANS(E284))*COS(RADIANS(AA274))))&gt;90,0,$F$4*$F$5/E283^2*(SIN(RADIANS(G287))*SIN(RADIANS(E284))+COS(RADIANS(G287))*COS(RADIANS(E284))*COS(RADIANS(AA274))))</f>
        <v>#DIV/0!</v>
      </c>
      <c r="AB287" t="e">
        <f>IF(DEGREES(ACOS(SIN(RADIANS(G287))*SIN(RADIANS(E284))+COS(RADIANS(G287))*COS(RADIANS(E284))*COS(RADIANS(AB274))))&gt;90,0,$F$4*$F$5/E283^2*(SIN(RADIANS(G287))*SIN(RADIANS(E284))+COS(RADIANS(G287))*COS(RADIANS(E284))*COS(RADIANS(AB274))))</f>
        <v>#DIV/0!</v>
      </c>
      <c r="AC287" t="e">
        <f>IF(DEGREES(ACOS(SIN(RADIANS(G287))*SIN(RADIANS(E284))+COS(RADIANS(G287))*COS(RADIANS(E284))*COS(RADIANS(AC274))))&gt;90,0,$F$4*$F$5/E283^2*(SIN(RADIANS(G287))*SIN(RADIANS(E284))+COS(RADIANS(G287))*COS(RADIANS(E284))*COS(RADIANS(AC274))))</f>
        <v>#DIV/0!</v>
      </c>
      <c r="AD287" t="e">
        <f>IF(DEGREES(ACOS(SIN(RADIANS(G287))*SIN(RADIANS(E284))+COS(RADIANS(G287))*COS(RADIANS(E284))*COS(RADIANS(AD274))))&gt;90,0,$F$4*$F$5/E283^2*(SIN(RADIANS(G287))*SIN(RADIANS(E284))+COS(RADIANS(G287))*COS(RADIANS(E284))*COS(RADIANS(AD274))))</f>
        <v>#DIV/0!</v>
      </c>
      <c r="AE287" t="e">
        <f>IF(DEGREES(ACOS(SIN(RADIANS(G287))*SIN(RADIANS(E284))+COS(RADIANS(G287))*COS(RADIANS(E284))*COS(RADIANS(AE274))))&gt;90,0,$F$4*$F$5/E283^2*(SIN(RADIANS(G287))*SIN(RADIANS(E284))+COS(RADIANS(G287))*COS(RADIANS(E284))*COS(RADIANS(AE274))))</f>
        <v>#DIV/0!</v>
      </c>
      <c r="AF287" t="e">
        <f>IF(DEGREES(ACOS(SIN(RADIANS(G287))*SIN(RADIANS(E284))+COS(RADIANS(G287))*COS(RADIANS(E284))*COS(RADIANS(AF274))))&gt;90,0,$F$4*$F$5/E283^2*(SIN(RADIANS(G287))*SIN(RADIANS(E284))+COS(RADIANS(G287))*COS(RADIANS(E284))*COS(RADIANS(AF274))))</f>
        <v>#DIV/0!</v>
      </c>
      <c r="AG287" t="e">
        <f>IF(DEGREES(ACOS(SIN(RADIANS(G287))*SIN(RADIANS(E284))+COS(RADIANS(G287))*COS(RADIANS(E284))*COS(RADIANS(AG274))))&gt;90,0,$F$4*$F$5/E283^2*(SIN(RADIANS(G287))*SIN(RADIANS(E284))+COS(RADIANS(G287))*COS(RADIANS(E284))*COS(RADIANS(AG274))))</f>
        <v>#DIV/0!</v>
      </c>
      <c r="AH287" t="e">
        <f>IF(DEGREES(ACOS(SIN(RADIANS(G287))*SIN(RADIANS(E284))+COS(RADIANS(G287))*COS(RADIANS(E284))*COS(RADIANS(AH274))))&gt;90,0,$F$4*$F$5/E283^2*(SIN(RADIANS(G287))*SIN(RADIANS(E284))+COS(RADIANS(G287))*COS(RADIANS(E284))*COS(RADIANS(AH274))))</f>
        <v>#DIV/0!</v>
      </c>
      <c r="AI287" t="e">
        <f>IF(DEGREES(ACOS(SIN(RADIANS(G287))*SIN(RADIANS(E284))+COS(RADIANS(G287))*COS(RADIANS(E284))*COS(RADIANS(AI274))))&gt;90,0,$F$4*$F$5/E283^2*(SIN(RADIANS(G287))*SIN(RADIANS(E284))+COS(RADIANS(G287))*COS(RADIANS(E284))*COS(RADIANS(AI274))))</f>
        <v>#DIV/0!</v>
      </c>
      <c r="AJ287" t="e">
        <f>IF(DEGREES(ACOS(SIN(RADIANS(G287))*SIN(RADIANS(E284))+COS(RADIANS(G287))*COS(RADIANS(E284))*COS(RADIANS(AJ274))))&gt;90,0,$F$4*$F$5/E283^2*(SIN(RADIANS(G287))*SIN(RADIANS(E284))+COS(RADIANS(G287))*COS(RADIANS(E284))*COS(RADIANS(AJ274))))</f>
        <v>#DIV/0!</v>
      </c>
      <c r="AK287">
        <f>IF(DEGREES(ACOS(SIN(RADIANS(G287))*SIN(RADIANS(E284))+COS(RADIANS(G287))*COS(RADIANS(E284))*COS(RADIANS(AK274))))&gt;90,0,$F$4*$F$5/E283^2*(SIN(RADIANS(G287))*SIN(RADIANS(E284))+COS(RADIANS(G287))*COS(RADIANS(E284))*COS(RADIANS(AK274))))</f>
        <v>0</v>
      </c>
      <c r="AL287">
        <f>IF(DEGREES(ACOS(SIN(RADIANS(G287))*SIN(RADIANS(E284))+COS(RADIANS(G287))*COS(RADIANS(E284))*COS(RADIANS(AL274))))&gt;90,0,$F$4*$F$5/E283^2*(SIN(RADIANS(G287))*SIN(RADIANS(E284))+COS(RADIANS(G287))*COS(RADIANS(E284))*COS(RADIANS(AL274))))</f>
        <v>0</v>
      </c>
      <c r="AM287">
        <f>IF(DEGREES(ACOS(SIN(RADIANS(G287))*SIN(RADIANS(E284))+COS(RADIANS(G287))*COS(RADIANS(E284))*COS(RADIANS(AM274))))&gt;90,0,$F$4*$F$5/E283^2*(SIN(RADIANS(G287))*SIN(RADIANS(E284))+COS(RADIANS(G287))*COS(RADIANS(E284))*COS(RADIANS(AM274))))</f>
        <v>0</v>
      </c>
      <c r="AN287">
        <f>IF(DEGREES(ACOS(SIN(RADIANS(G287))*SIN(RADIANS(E284))+COS(RADIANS(G287))*COS(RADIANS(E284))*COS(RADIANS(AN274))))&gt;90,0,$F$4*$F$5/E283^2*(SIN(RADIANS(G287))*SIN(RADIANS(E284))+COS(RADIANS(G287))*COS(RADIANS(E284))*COS(RADIANS(AN274))))</f>
        <v>0</v>
      </c>
      <c r="AO287">
        <f>IF(DEGREES(ACOS(SIN(RADIANS(G287))*SIN(RADIANS(E284))+COS(RADIANS(G287))*COS(RADIANS(E284))*COS(RADIANS(AO274))))&gt;90,0,$F$4*$F$5/E283^2*(SIN(RADIANS(G287))*SIN(RADIANS(E284))+COS(RADIANS(G287))*COS(RADIANS(E284))*COS(RADIANS(AO274))))</f>
        <v>0</v>
      </c>
      <c r="AP287">
        <f>IF(DEGREES(ACOS(SIN(RADIANS(G287))*SIN(RADIANS(E284))+COS(RADIANS(G287))*COS(RADIANS(E284))*COS(RADIANS(AP274))))&gt;90,0,$F$4*$F$5/E283^2*(SIN(RADIANS(G287))*SIN(RADIANS(E284))+COS(RADIANS(G287))*COS(RADIANS(E284))*COS(RADIANS(AP274))))</f>
        <v>0</v>
      </c>
      <c r="AQ287">
        <f>IF(DEGREES(ACOS(SIN(RADIANS(G287))*SIN(RADIANS(E284))+COS(RADIANS(G287))*COS(RADIANS(E284))*COS(RADIANS(AQ274))))&gt;90,0,$F$4*$F$5/E283^2*(SIN(RADIANS(G287))*SIN(RADIANS(E284))+COS(RADIANS(G287))*COS(RADIANS(E284))*COS(RADIANS(AQ274))))</f>
        <v>0</v>
      </c>
      <c r="AR287">
        <f>IF(DEGREES(ACOS(SIN(RADIANS(G287))*SIN(RADIANS(E284))+COS(RADIANS(G287))*COS(RADIANS(E284))*COS(RADIANS(AR274))))&gt;90,0,$F$4*$F$5/E283^2*(SIN(RADIANS(G287))*SIN(RADIANS(E284))+COS(RADIANS(G287))*COS(RADIANS(E284))*COS(RADIANS(AR274))))</f>
        <v>0</v>
      </c>
    </row>
    <row r="288" spans="2:44" x14ac:dyDescent="0.5">
      <c r="G288">
        <v>-30</v>
      </c>
      <c r="I288">
        <f>IF(DEGREES(ACOS(SIN(RADIANS(G288))*SIN(RADIANS(E284))+COS(RADIANS(G288))*COS(RADIANS(E284))*COS(RADIANS(I274))))&gt;90,0,$F$4*$F$5/E283^2*(SIN(RADIANS(G288))*SIN(RADIANS(E284))+COS(RADIANS(G288))*COS(RADIANS(E284))*COS(RADIANS(I274))))</f>
        <v>0</v>
      </c>
      <c r="J288">
        <f>IF(DEGREES(ACOS(SIN(RADIANS(G288))*SIN(RADIANS(E284))+COS(RADIANS(G288))*COS(RADIANS(E284))*COS(RADIANS(J274))))&gt;90,0,$F$4*$F$5/E283^2*(SIN(RADIANS(G288))*SIN(RADIANS(E284))+COS(RADIANS(G288))*COS(RADIANS(E284))*COS(RADIANS(J274))))</f>
        <v>0</v>
      </c>
      <c r="K288">
        <f>IF(DEGREES(ACOS(SIN(RADIANS(G288))*SIN(RADIANS(E284))+COS(RADIANS(G288))*COS(RADIANS(E284))*COS(RADIANS(K274))))&gt;90,0,$F$4*$F$5/E283^2*(SIN(RADIANS(G288))*SIN(RADIANS(E284))+COS(RADIANS(G288))*COS(RADIANS(E284))*COS(RADIANS(K274))))</f>
        <v>0</v>
      </c>
      <c r="L288">
        <f>IF(DEGREES(ACOS(SIN(RADIANS(G288))*SIN(RADIANS(E284))+COS(RADIANS(G288))*COS(RADIANS(E284))*COS(RADIANS(L274))))&gt;90,0,$F$4*$F$5/E283^2*(SIN(RADIANS(G288))*SIN(RADIANS(E284))+COS(RADIANS(G288))*COS(RADIANS(E284))*COS(RADIANS(L274))))</f>
        <v>0</v>
      </c>
      <c r="M288">
        <f>IF(DEGREES(ACOS(SIN(RADIANS(G288))*SIN(RADIANS(E284))+COS(RADIANS(G288))*COS(RADIANS(E284))*COS(RADIANS(M274))))&gt;90,0,$F$4*$F$5/E283^2*(SIN(RADIANS(G288))*SIN(RADIANS(E284))+COS(RADIANS(G288))*COS(RADIANS(E284))*COS(RADIANS(M274))))</f>
        <v>0</v>
      </c>
      <c r="N288">
        <f>IF(DEGREES(ACOS(SIN(RADIANS(G288))*SIN(RADIANS(E284))+COS(RADIANS(G288))*COS(RADIANS(E284))*COS(RADIANS(N274))))&gt;90,0,$F$4*$F$5/E283^2*(SIN(RADIANS(G288))*SIN(RADIANS(E284))+COS(RADIANS(G288))*COS(RADIANS(E284))*COS(RADIANS(N274))))</f>
        <v>0</v>
      </c>
      <c r="O288">
        <f>IF(DEGREES(ACOS(SIN(RADIANS(G288))*SIN(RADIANS(E284))+COS(RADIANS(G288))*COS(RADIANS(E284))*COS(RADIANS(O274))))&gt;90,0,$F$4*$F$5/E283^2*(SIN(RADIANS(G288))*SIN(RADIANS(E284))+COS(RADIANS(G288))*COS(RADIANS(E284))*COS(RADIANS(O274))))</f>
        <v>0</v>
      </c>
      <c r="P288">
        <f>IF(DEGREES(ACOS(SIN(RADIANS(G288))*SIN(RADIANS(E284))+COS(RADIANS(G288))*COS(RADIANS(E284))*COS(RADIANS(P274))))&gt;90,0,$F$4*$F$5/E283^2*(SIN(RADIANS(G288))*SIN(RADIANS(E284))+COS(RADIANS(G288))*COS(RADIANS(E284))*COS(RADIANS(P274))))</f>
        <v>0</v>
      </c>
      <c r="Q288">
        <f>IF(DEGREES(ACOS(SIN(RADIANS(G288))*SIN(RADIANS(E284))+COS(RADIANS(G288))*COS(RADIANS(E284))*COS(RADIANS(Q274))))&gt;90,0,$F$4*$F$5/E283^2*(SIN(RADIANS(G288))*SIN(RADIANS(E284))+COS(RADIANS(G288))*COS(RADIANS(E284))*COS(RADIANS(Q274))))</f>
        <v>0</v>
      </c>
      <c r="R288" t="e">
        <f>IF(DEGREES(ACOS(SIN(RADIANS(G288))*SIN(RADIANS(E284))+COS(RADIANS(G288))*COS(RADIANS(E284))*COS(RADIANS(R274))))&gt;90,0,$F$4*$F$5/E283^2*(SIN(RADIANS(G288))*SIN(RADIANS(E284))+COS(RADIANS(G288))*COS(RADIANS(E284))*COS(RADIANS(R274))))</f>
        <v>#DIV/0!</v>
      </c>
      <c r="S288" t="e">
        <f>IF(DEGREES(ACOS(SIN(RADIANS(G288))*SIN(RADIANS(E284))+COS(RADIANS(G288))*COS(RADIANS(E284))*COS(RADIANS(S274))))&gt;90,0,$F$4*$F$5/E283^2*(SIN(RADIANS(G288))*SIN(RADIANS(E284))+COS(RADIANS(G288))*COS(RADIANS(E284))*COS(RADIANS(S274))))</f>
        <v>#DIV/0!</v>
      </c>
      <c r="T288" t="e">
        <f>IF(DEGREES(ACOS(SIN(RADIANS(G288))*SIN(RADIANS(E284))+COS(RADIANS(G288))*COS(RADIANS(E284))*COS(RADIANS(T274))))&gt;90,0,$F$4*$F$5/E283^2*(SIN(RADIANS(G288))*SIN(RADIANS(E284))+COS(RADIANS(G288))*COS(RADIANS(E284))*COS(RADIANS(T274))))</f>
        <v>#DIV/0!</v>
      </c>
      <c r="U288" t="e">
        <f>IF(DEGREES(ACOS(SIN(RADIANS(G288))*SIN(RADIANS(E284))+COS(RADIANS(G288))*COS(RADIANS(E284))*COS(RADIANS(U274))))&gt;90,0,$F$4*$F$5/E283^2*(SIN(RADIANS(G288))*SIN(RADIANS(E284))+COS(RADIANS(G288))*COS(RADIANS(E284))*COS(RADIANS(U274))))</f>
        <v>#DIV/0!</v>
      </c>
      <c r="V288" t="e">
        <f>IF(DEGREES(ACOS(SIN(RADIANS(G288))*SIN(RADIANS(E284))+COS(RADIANS(G288))*COS(RADIANS(E284))*COS(RADIANS(V274))))&gt;90,0,$F$4*$F$5/E283^2*(SIN(RADIANS(G288))*SIN(RADIANS(E284))+COS(RADIANS(G288))*COS(RADIANS(E284))*COS(RADIANS(V274))))</f>
        <v>#DIV/0!</v>
      </c>
      <c r="W288" t="e">
        <f>IF(DEGREES(ACOS(SIN(RADIANS(G288))*SIN(RADIANS(E284))+COS(RADIANS(G288))*COS(RADIANS(E284))*COS(RADIANS(W274))))&gt;90,0,$F$4*$F$5/E283^2*(SIN(RADIANS(G288))*SIN(RADIANS(E284))+COS(RADIANS(G288))*COS(RADIANS(E284))*COS(RADIANS(W274))))</f>
        <v>#DIV/0!</v>
      </c>
      <c r="X288" t="e">
        <f>IF(DEGREES(ACOS(SIN(RADIANS(G288))*SIN(RADIANS(E284))+COS(RADIANS(G288))*COS(RADIANS(E284))*COS(RADIANS(X274))))&gt;90,0,$F$4*$F$5/E283^2*(SIN(RADIANS(G288))*SIN(RADIANS(E284))+COS(RADIANS(G288))*COS(RADIANS(E284))*COS(RADIANS(X274))))</f>
        <v>#DIV/0!</v>
      </c>
      <c r="Y288" t="e">
        <f>IF(DEGREES(ACOS(SIN(RADIANS(G288))*SIN(RADIANS(E284))+COS(RADIANS(G288))*COS(RADIANS(E284))*COS(RADIANS(Y274))))&gt;90,0,$F$4*$F$5/E283^2*(SIN(RADIANS(G288))*SIN(RADIANS(E284))+COS(RADIANS(G288))*COS(RADIANS(E284))*COS(RADIANS(Y274))))</f>
        <v>#DIV/0!</v>
      </c>
      <c r="Z288" t="e">
        <f>IF(DEGREES(ACOS(SIN(RADIANS(G288))*SIN(RADIANS(E284))+COS(RADIANS(G288))*COS(RADIANS(E284))*COS(RADIANS(Z274))))&gt;90,0,$F$4*$F$5/E283^2*(SIN(RADIANS(G288))*SIN(RADIANS(E284))+COS(RADIANS(G288))*COS(RADIANS(E284))*COS(RADIANS(Z274))))</f>
        <v>#DIV/0!</v>
      </c>
      <c r="AA288" t="e">
        <f>IF(DEGREES(ACOS(SIN(RADIANS(G288))*SIN(RADIANS(E284))+COS(RADIANS(G288))*COS(RADIANS(E284))*COS(RADIANS(AA274))))&gt;90,0,$F$4*$F$5/E283^2*(SIN(RADIANS(G288))*SIN(RADIANS(E284))+COS(RADIANS(G288))*COS(RADIANS(E284))*COS(RADIANS(AA274))))</f>
        <v>#DIV/0!</v>
      </c>
      <c r="AB288" t="e">
        <f>IF(DEGREES(ACOS(SIN(RADIANS(G288))*SIN(RADIANS(E284))+COS(RADIANS(G288))*COS(RADIANS(E284))*COS(RADIANS(AB274))))&gt;90,0,$F$4*$F$5/E283^2*(SIN(RADIANS(G288))*SIN(RADIANS(E284))+COS(RADIANS(G288))*COS(RADIANS(E284))*COS(RADIANS(AB274))))</f>
        <v>#DIV/0!</v>
      </c>
      <c r="AC288" t="e">
        <f>IF(DEGREES(ACOS(SIN(RADIANS(G288))*SIN(RADIANS(E284))+COS(RADIANS(G288))*COS(RADIANS(E284))*COS(RADIANS(AC274))))&gt;90,0,$F$4*$F$5/E283^2*(SIN(RADIANS(G288))*SIN(RADIANS(E284))+COS(RADIANS(G288))*COS(RADIANS(E284))*COS(RADIANS(AC274))))</f>
        <v>#DIV/0!</v>
      </c>
      <c r="AD288" t="e">
        <f>IF(DEGREES(ACOS(SIN(RADIANS(G288))*SIN(RADIANS(E284))+COS(RADIANS(G288))*COS(RADIANS(E284))*COS(RADIANS(AD274))))&gt;90,0,$F$4*$F$5/E283^2*(SIN(RADIANS(G288))*SIN(RADIANS(E284))+COS(RADIANS(G288))*COS(RADIANS(E284))*COS(RADIANS(AD274))))</f>
        <v>#DIV/0!</v>
      </c>
      <c r="AE288" t="e">
        <f>IF(DEGREES(ACOS(SIN(RADIANS(G288))*SIN(RADIANS(E284))+COS(RADIANS(G288))*COS(RADIANS(E284))*COS(RADIANS(AE274))))&gt;90,0,$F$4*$F$5/E283^2*(SIN(RADIANS(G288))*SIN(RADIANS(E284))+COS(RADIANS(G288))*COS(RADIANS(E284))*COS(RADIANS(AE274))))</f>
        <v>#DIV/0!</v>
      </c>
      <c r="AF288" t="e">
        <f>IF(DEGREES(ACOS(SIN(RADIANS(G288))*SIN(RADIANS(E284))+COS(RADIANS(G288))*COS(RADIANS(E284))*COS(RADIANS(AF274))))&gt;90,0,$F$4*$F$5/E283^2*(SIN(RADIANS(G288))*SIN(RADIANS(E284))+COS(RADIANS(G288))*COS(RADIANS(E284))*COS(RADIANS(AF274))))</f>
        <v>#DIV/0!</v>
      </c>
      <c r="AG288" t="e">
        <f>IF(DEGREES(ACOS(SIN(RADIANS(G288))*SIN(RADIANS(E284))+COS(RADIANS(G288))*COS(RADIANS(E284))*COS(RADIANS(AG274))))&gt;90,0,$F$4*$F$5/E283^2*(SIN(RADIANS(G288))*SIN(RADIANS(E284))+COS(RADIANS(G288))*COS(RADIANS(E284))*COS(RADIANS(AG274))))</f>
        <v>#DIV/0!</v>
      </c>
      <c r="AH288" t="e">
        <f>IF(DEGREES(ACOS(SIN(RADIANS(G288))*SIN(RADIANS(E284))+COS(RADIANS(G288))*COS(RADIANS(E284))*COS(RADIANS(AH274))))&gt;90,0,$F$4*$F$5/E283^2*(SIN(RADIANS(G288))*SIN(RADIANS(E284))+COS(RADIANS(G288))*COS(RADIANS(E284))*COS(RADIANS(AH274))))</f>
        <v>#DIV/0!</v>
      </c>
      <c r="AI288" t="e">
        <f>IF(DEGREES(ACOS(SIN(RADIANS(G288))*SIN(RADIANS(E284))+COS(RADIANS(G288))*COS(RADIANS(E284))*COS(RADIANS(AI274))))&gt;90,0,$F$4*$F$5/E283^2*(SIN(RADIANS(G288))*SIN(RADIANS(E284))+COS(RADIANS(G288))*COS(RADIANS(E284))*COS(RADIANS(AI274))))</f>
        <v>#DIV/0!</v>
      </c>
      <c r="AJ288" t="e">
        <f>IF(DEGREES(ACOS(SIN(RADIANS(G288))*SIN(RADIANS(E284))+COS(RADIANS(G288))*COS(RADIANS(E284))*COS(RADIANS(AJ274))))&gt;90,0,$F$4*$F$5/E283^2*(SIN(RADIANS(G288))*SIN(RADIANS(E284))+COS(RADIANS(G288))*COS(RADIANS(E284))*COS(RADIANS(AJ274))))</f>
        <v>#DIV/0!</v>
      </c>
      <c r="AK288">
        <f>IF(DEGREES(ACOS(SIN(RADIANS(G288))*SIN(RADIANS(E284))+COS(RADIANS(G288))*COS(RADIANS(E284))*COS(RADIANS(AK274))))&gt;90,0,$F$4*$F$5/E283^2*(SIN(RADIANS(G288))*SIN(RADIANS(E284))+COS(RADIANS(G288))*COS(RADIANS(E284))*COS(RADIANS(AK274))))</f>
        <v>0</v>
      </c>
      <c r="AL288">
        <f>IF(DEGREES(ACOS(SIN(RADIANS(G288))*SIN(RADIANS(E284))+COS(RADIANS(G288))*COS(RADIANS(E284))*COS(RADIANS(AL274))))&gt;90,0,$F$4*$F$5/E283^2*(SIN(RADIANS(G288))*SIN(RADIANS(E284))+COS(RADIANS(G288))*COS(RADIANS(E284))*COS(RADIANS(AL274))))</f>
        <v>0</v>
      </c>
      <c r="AM288">
        <f>IF(DEGREES(ACOS(SIN(RADIANS(G288))*SIN(RADIANS(E284))+COS(RADIANS(G288))*COS(RADIANS(E284))*COS(RADIANS(AM274))))&gt;90,0,$F$4*$F$5/E283^2*(SIN(RADIANS(G288))*SIN(RADIANS(E284))+COS(RADIANS(G288))*COS(RADIANS(E284))*COS(RADIANS(AM274))))</f>
        <v>0</v>
      </c>
      <c r="AN288">
        <f>IF(DEGREES(ACOS(SIN(RADIANS(G288))*SIN(RADIANS(E284))+COS(RADIANS(G288))*COS(RADIANS(E284))*COS(RADIANS(AN274))))&gt;90,0,$F$4*$F$5/E283^2*(SIN(RADIANS(G288))*SIN(RADIANS(E284))+COS(RADIANS(G288))*COS(RADIANS(E284))*COS(RADIANS(AN274))))</f>
        <v>0</v>
      </c>
      <c r="AO288">
        <f>IF(DEGREES(ACOS(SIN(RADIANS(G288))*SIN(RADIANS(E284))+COS(RADIANS(G288))*COS(RADIANS(E284))*COS(RADIANS(AO274))))&gt;90,0,$F$4*$F$5/E283^2*(SIN(RADIANS(G288))*SIN(RADIANS(E284))+COS(RADIANS(G288))*COS(RADIANS(E284))*COS(RADIANS(AO274))))</f>
        <v>0</v>
      </c>
      <c r="AP288">
        <f>IF(DEGREES(ACOS(SIN(RADIANS(G288))*SIN(RADIANS(E284))+COS(RADIANS(G288))*COS(RADIANS(E284))*COS(RADIANS(AP274))))&gt;90,0,$F$4*$F$5/E283^2*(SIN(RADIANS(G288))*SIN(RADIANS(E284))+COS(RADIANS(G288))*COS(RADIANS(E284))*COS(RADIANS(AP274))))</f>
        <v>0</v>
      </c>
      <c r="AQ288">
        <f>IF(DEGREES(ACOS(SIN(RADIANS(G288))*SIN(RADIANS(E284))+COS(RADIANS(G288))*COS(RADIANS(E284))*COS(RADIANS(AQ274))))&gt;90,0,$F$4*$F$5/E283^2*(SIN(RADIANS(G288))*SIN(RADIANS(E284))+COS(RADIANS(G288))*COS(RADIANS(E284))*COS(RADIANS(AQ274))))</f>
        <v>0</v>
      </c>
      <c r="AR288">
        <f>IF(DEGREES(ACOS(SIN(RADIANS(G288))*SIN(RADIANS(E284))+COS(RADIANS(G288))*COS(RADIANS(E284))*COS(RADIANS(AR274))))&gt;90,0,$F$4*$F$5/E283^2*(SIN(RADIANS(G288))*SIN(RADIANS(E284))+COS(RADIANS(G288))*COS(RADIANS(E284))*COS(RADIANS(AR274))))</f>
        <v>0</v>
      </c>
    </row>
    <row r="289" spans="2:44" x14ac:dyDescent="0.5">
      <c r="G289">
        <v>-40</v>
      </c>
      <c r="I289">
        <f>IF(DEGREES(ACOS(SIN(RADIANS(G289))*SIN(RADIANS(E284))+COS(RADIANS(G289))*COS(RADIANS(E284))*COS(RADIANS(I274))))&gt;90,0,$F$4*$F$5/E283^2*(SIN(RADIANS(G289))*SIN(RADIANS(E284))+COS(RADIANS(G289))*COS(RADIANS(E284))*COS(RADIANS(I274))))</f>
        <v>0</v>
      </c>
      <c r="J289">
        <f>IF(DEGREES(ACOS(SIN(RADIANS(G289))*SIN(RADIANS(E284))+COS(RADIANS(G289))*COS(RADIANS(E284))*COS(RADIANS(J274))))&gt;90,0,$F$4*$F$5/E283^2*(SIN(RADIANS(G289))*SIN(RADIANS(E284))+COS(RADIANS(G289))*COS(RADIANS(E284))*COS(RADIANS(J274))))</f>
        <v>0</v>
      </c>
      <c r="K289">
        <f>IF(DEGREES(ACOS(SIN(RADIANS(G289))*SIN(RADIANS(E284))+COS(RADIANS(G289))*COS(RADIANS(E284))*COS(RADIANS(K274))))&gt;90,0,$F$4*$F$5/E283^2*(SIN(RADIANS(G289))*SIN(RADIANS(E284))+COS(RADIANS(G289))*COS(RADIANS(E284))*COS(RADIANS(K274))))</f>
        <v>0</v>
      </c>
      <c r="L289">
        <f>IF(DEGREES(ACOS(SIN(RADIANS(G289))*SIN(RADIANS(E284))+COS(RADIANS(G289))*COS(RADIANS(E284))*COS(RADIANS(L274))))&gt;90,0,$F$4*$F$5/E283^2*(SIN(RADIANS(G289))*SIN(RADIANS(E284))+COS(RADIANS(G289))*COS(RADIANS(E284))*COS(RADIANS(L274))))</f>
        <v>0</v>
      </c>
      <c r="M289">
        <f>IF(DEGREES(ACOS(SIN(RADIANS(G289))*SIN(RADIANS(E284))+COS(RADIANS(G289))*COS(RADIANS(E284))*COS(RADIANS(M274))))&gt;90,0,$F$4*$F$5/E283^2*(SIN(RADIANS(G289))*SIN(RADIANS(E284))+COS(RADIANS(G289))*COS(RADIANS(E284))*COS(RADIANS(M274))))</f>
        <v>0</v>
      </c>
      <c r="N289">
        <f>IF(DEGREES(ACOS(SIN(RADIANS(G289))*SIN(RADIANS(E284))+COS(RADIANS(G289))*COS(RADIANS(E284))*COS(RADIANS(N274))))&gt;90,0,$F$4*$F$5/E283^2*(SIN(RADIANS(G289))*SIN(RADIANS(E284))+COS(RADIANS(G289))*COS(RADIANS(E284))*COS(RADIANS(N274))))</f>
        <v>0</v>
      </c>
      <c r="O289">
        <f>IF(DEGREES(ACOS(SIN(RADIANS(G289))*SIN(RADIANS(E284))+COS(RADIANS(G289))*COS(RADIANS(E284))*COS(RADIANS(O274))))&gt;90,0,$F$4*$F$5/E283^2*(SIN(RADIANS(G289))*SIN(RADIANS(E284))+COS(RADIANS(G289))*COS(RADIANS(E284))*COS(RADIANS(O274))))</f>
        <v>0</v>
      </c>
      <c r="P289">
        <f>IF(DEGREES(ACOS(SIN(RADIANS(G289))*SIN(RADIANS(E284))+COS(RADIANS(G289))*COS(RADIANS(E284))*COS(RADIANS(P274))))&gt;90,0,$F$4*$F$5/E283^2*(SIN(RADIANS(G289))*SIN(RADIANS(E284))+COS(RADIANS(G289))*COS(RADIANS(E284))*COS(RADIANS(P274))))</f>
        <v>0</v>
      </c>
      <c r="Q289">
        <f>IF(DEGREES(ACOS(SIN(RADIANS(G289))*SIN(RADIANS(E284))+COS(RADIANS(G289))*COS(RADIANS(E284))*COS(RADIANS(Q274))))&gt;90,0,$F$4*$F$5/E283^2*(SIN(RADIANS(G289))*SIN(RADIANS(E284))+COS(RADIANS(G289))*COS(RADIANS(E284))*COS(RADIANS(Q274))))</f>
        <v>0</v>
      </c>
      <c r="R289" t="e">
        <f>IF(DEGREES(ACOS(SIN(RADIANS(G289))*SIN(RADIANS(E284))+COS(RADIANS(G289))*COS(RADIANS(E284))*COS(RADIANS(R274))))&gt;90,0,$F$4*$F$5/E283^2*(SIN(RADIANS(G289))*SIN(RADIANS(E284))+COS(RADIANS(G289))*COS(RADIANS(E284))*COS(RADIANS(R274))))</f>
        <v>#DIV/0!</v>
      </c>
      <c r="S289" t="e">
        <f>IF(DEGREES(ACOS(SIN(RADIANS(G289))*SIN(RADIANS(E284))+COS(RADIANS(G289))*COS(RADIANS(E284))*COS(RADIANS(S274))))&gt;90,0,$F$4*$F$5/E283^2*(SIN(RADIANS(G289))*SIN(RADIANS(E284))+COS(RADIANS(G289))*COS(RADIANS(E284))*COS(RADIANS(S274))))</f>
        <v>#DIV/0!</v>
      </c>
      <c r="T289" t="e">
        <f>IF(DEGREES(ACOS(SIN(RADIANS(G289))*SIN(RADIANS(E284))+COS(RADIANS(G289))*COS(RADIANS(E284))*COS(RADIANS(T274))))&gt;90,0,$F$4*$F$5/E283^2*(SIN(RADIANS(G289))*SIN(RADIANS(E284))+COS(RADIANS(G289))*COS(RADIANS(E284))*COS(RADIANS(T274))))</f>
        <v>#DIV/0!</v>
      </c>
      <c r="U289" t="e">
        <f>IF(DEGREES(ACOS(SIN(RADIANS(G289))*SIN(RADIANS(E284))+COS(RADIANS(G289))*COS(RADIANS(E284))*COS(RADIANS(U274))))&gt;90,0,$F$4*$F$5/E283^2*(SIN(RADIANS(G289))*SIN(RADIANS(E284))+COS(RADIANS(G289))*COS(RADIANS(E284))*COS(RADIANS(U274))))</f>
        <v>#DIV/0!</v>
      </c>
      <c r="V289" t="e">
        <f>IF(DEGREES(ACOS(SIN(RADIANS(G289))*SIN(RADIANS(E284))+COS(RADIANS(G289))*COS(RADIANS(E284))*COS(RADIANS(V274))))&gt;90,0,$F$4*$F$5/E283^2*(SIN(RADIANS(G289))*SIN(RADIANS(E284))+COS(RADIANS(G289))*COS(RADIANS(E284))*COS(RADIANS(V274))))</f>
        <v>#DIV/0!</v>
      </c>
      <c r="W289" t="e">
        <f>IF(DEGREES(ACOS(SIN(RADIANS(G289))*SIN(RADIANS(E284))+COS(RADIANS(G289))*COS(RADIANS(E284))*COS(RADIANS(W274))))&gt;90,0,$F$4*$F$5/E283^2*(SIN(RADIANS(G289))*SIN(RADIANS(E284))+COS(RADIANS(G289))*COS(RADIANS(E284))*COS(RADIANS(W274))))</f>
        <v>#DIV/0!</v>
      </c>
      <c r="X289" t="e">
        <f>IF(DEGREES(ACOS(SIN(RADIANS(G289))*SIN(RADIANS(E284))+COS(RADIANS(G289))*COS(RADIANS(E284))*COS(RADIANS(X274))))&gt;90,0,$F$4*$F$5/E283^2*(SIN(RADIANS(G289))*SIN(RADIANS(E284))+COS(RADIANS(G289))*COS(RADIANS(E284))*COS(RADIANS(X274))))</f>
        <v>#DIV/0!</v>
      </c>
      <c r="Y289" t="e">
        <f>IF(DEGREES(ACOS(SIN(RADIANS(G289))*SIN(RADIANS(E284))+COS(RADIANS(G289))*COS(RADIANS(E284))*COS(RADIANS(Y274))))&gt;90,0,$F$4*$F$5/E283^2*(SIN(RADIANS(G289))*SIN(RADIANS(E284))+COS(RADIANS(G289))*COS(RADIANS(E284))*COS(RADIANS(Y274))))</f>
        <v>#DIV/0!</v>
      </c>
      <c r="Z289" t="e">
        <f>IF(DEGREES(ACOS(SIN(RADIANS(G289))*SIN(RADIANS(E284))+COS(RADIANS(G289))*COS(RADIANS(E284))*COS(RADIANS(Z274))))&gt;90,0,$F$4*$F$5/E283^2*(SIN(RADIANS(G289))*SIN(RADIANS(E284))+COS(RADIANS(G289))*COS(RADIANS(E284))*COS(RADIANS(Z274))))</f>
        <v>#DIV/0!</v>
      </c>
      <c r="AA289" t="e">
        <f>IF(DEGREES(ACOS(SIN(RADIANS(G289))*SIN(RADIANS(E284))+COS(RADIANS(G289))*COS(RADIANS(E284))*COS(RADIANS(AA274))))&gt;90,0,$F$4*$F$5/E283^2*(SIN(RADIANS(G289))*SIN(RADIANS(E284))+COS(RADIANS(G289))*COS(RADIANS(E284))*COS(RADIANS(AA274))))</f>
        <v>#DIV/0!</v>
      </c>
      <c r="AB289" t="e">
        <f>IF(DEGREES(ACOS(SIN(RADIANS(G289))*SIN(RADIANS(E284))+COS(RADIANS(G289))*COS(RADIANS(E284))*COS(RADIANS(AB274))))&gt;90,0,$F$4*$F$5/E283^2*(SIN(RADIANS(G289))*SIN(RADIANS(E284))+COS(RADIANS(G289))*COS(RADIANS(E284))*COS(RADIANS(AB274))))</f>
        <v>#DIV/0!</v>
      </c>
      <c r="AC289" t="e">
        <f>IF(DEGREES(ACOS(SIN(RADIANS(G289))*SIN(RADIANS(E284))+COS(RADIANS(G289))*COS(RADIANS(E284))*COS(RADIANS(AC274))))&gt;90,0,$F$4*$F$5/E283^2*(SIN(RADIANS(G289))*SIN(RADIANS(E284))+COS(RADIANS(G289))*COS(RADIANS(E284))*COS(RADIANS(AC274))))</f>
        <v>#DIV/0!</v>
      </c>
      <c r="AD289" t="e">
        <f>IF(DEGREES(ACOS(SIN(RADIANS(G289))*SIN(RADIANS(E284))+COS(RADIANS(G289))*COS(RADIANS(E284))*COS(RADIANS(AD274))))&gt;90,0,$F$4*$F$5/E283^2*(SIN(RADIANS(G289))*SIN(RADIANS(E284))+COS(RADIANS(G289))*COS(RADIANS(E284))*COS(RADIANS(AD274))))</f>
        <v>#DIV/0!</v>
      </c>
      <c r="AE289" t="e">
        <f>IF(DEGREES(ACOS(SIN(RADIANS(G289))*SIN(RADIANS(E284))+COS(RADIANS(G289))*COS(RADIANS(E284))*COS(RADIANS(AE274))))&gt;90,0,$F$4*$F$5/E283^2*(SIN(RADIANS(G289))*SIN(RADIANS(E284))+COS(RADIANS(G289))*COS(RADIANS(E284))*COS(RADIANS(AE274))))</f>
        <v>#DIV/0!</v>
      </c>
      <c r="AF289" t="e">
        <f>IF(DEGREES(ACOS(SIN(RADIANS(G289))*SIN(RADIANS(E284))+COS(RADIANS(G289))*COS(RADIANS(E284))*COS(RADIANS(AF274))))&gt;90,0,$F$4*$F$5/E283^2*(SIN(RADIANS(G289))*SIN(RADIANS(E284))+COS(RADIANS(G289))*COS(RADIANS(E284))*COS(RADIANS(AF274))))</f>
        <v>#DIV/0!</v>
      </c>
      <c r="AG289" t="e">
        <f>IF(DEGREES(ACOS(SIN(RADIANS(G289))*SIN(RADIANS(E284))+COS(RADIANS(G289))*COS(RADIANS(E284))*COS(RADIANS(AG274))))&gt;90,0,$F$4*$F$5/E283^2*(SIN(RADIANS(G289))*SIN(RADIANS(E284))+COS(RADIANS(G289))*COS(RADIANS(E284))*COS(RADIANS(AG274))))</f>
        <v>#DIV/0!</v>
      </c>
      <c r="AH289" t="e">
        <f>IF(DEGREES(ACOS(SIN(RADIANS(G289))*SIN(RADIANS(E284))+COS(RADIANS(G289))*COS(RADIANS(E284))*COS(RADIANS(AH274))))&gt;90,0,$F$4*$F$5/E283^2*(SIN(RADIANS(G289))*SIN(RADIANS(E284))+COS(RADIANS(G289))*COS(RADIANS(E284))*COS(RADIANS(AH274))))</f>
        <v>#DIV/0!</v>
      </c>
      <c r="AI289" t="e">
        <f>IF(DEGREES(ACOS(SIN(RADIANS(G289))*SIN(RADIANS(E284))+COS(RADIANS(G289))*COS(RADIANS(E284))*COS(RADIANS(AI274))))&gt;90,0,$F$4*$F$5/E283^2*(SIN(RADIANS(G289))*SIN(RADIANS(E284))+COS(RADIANS(G289))*COS(RADIANS(E284))*COS(RADIANS(AI274))))</f>
        <v>#DIV/0!</v>
      </c>
      <c r="AJ289" t="e">
        <f>IF(DEGREES(ACOS(SIN(RADIANS(G289))*SIN(RADIANS(E284))+COS(RADIANS(G289))*COS(RADIANS(E284))*COS(RADIANS(AJ274))))&gt;90,0,$F$4*$F$5/E283^2*(SIN(RADIANS(G289))*SIN(RADIANS(E284))+COS(RADIANS(G289))*COS(RADIANS(E284))*COS(RADIANS(AJ274))))</f>
        <v>#DIV/0!</v>
      </c>
      <c r="AK289">
        <f>IF(DEGREES(ACOS(SIN(RADIANS(G289))*SIN(RADIANS(E284))+COS(RADIANS(G289))*COS(RADIANS(E284))*COS(RADIANS(AK274))))&gt;90,0,$F$4*$F$5/E283^2*(SIN(RADIANS(G289))*SIN(RADIANS(E284))+COS(RADIANS(G289))*COS(RADIANS(E284))*COS(RADIANS(AK274))))</f>
        <v>0</v>
      </c>
      <c r="AL289">
        <f>IF(DEGREES(ACOS(SIN(RADIANS(G289))*SIN(RADIANS(E284))+COS(RADIANS(G289))*COS(RADIANS(E284))*COS(RADIANS(AL274))))&gt;90,0,$F$4*$F$5/E283^2*(SIN(RADIANS(G289))*SIN(RADIANS(E284))+COS(RADIANS(G289))*COS(RADIANS(E284))*COS(RADIANS(AL274))))</f>
        <v>0</v>
      </c>
      <c r="AM289">
        <f>IF(DEGREES(ACOS(SIN(RADIANS(G289))*SIN(RADIANS(E284))+COS(RADIANS(G289))*COS(RADIANS(E284))*COS(RADIANS(AM274))))&gt;90,0,$F$4*$F$5/E283^2*(SIN(RADIANS(G289))*SIN(RADIANS(E284))+COS(RADIANS(G289))*COS(RADIANS(E284))*COS(RADIANS(AM274))))</f>
        <v>0</v>
      </c>
      <c r="AN289">
        <f>IF(DEGREES(ACOS(SIN(RADIANS(G289))*SIN(RADIANS(E284))+COS(RADIANS(G289))*COS(RADIANS(E284))*COS(RADIANS(AN274))))&gt;90,0,$F$4*$F$5/E283^2*(SIN(RADIANS(G289))*SIN(RADIANS(E284))+COS(RADIANS(G289))*COS(RADIANS(E284))*COS(RADIANS(AN274))))</f>
        <v>0</v>
      </c>
      <c r="AO289">
        <f>IF(DEGREES(ACOS(SIN(RADIANS(G289))*SIN(RADIANS(E284))+COS(RADIANS(G289))*COS(RADIANS(E284))*COS(RADIANS(AO274))))&gt;90,0,$F$4*$F$5/E283^2*(SIN(RADIANS(G289))*SIN(RADIANS(E284))+COS(RADIANS(G289))*COS(RADIANS(E284))*COS(RADIANS(AO274))))</f>
        <v>0</v>
      </c>
      <c r="AP289">
        <f>IF(DEGREES(ACOS(SIN(RADIANS(G289))*SIN(RADIANS(E284))+COS(RADIANS(G289))*COS(RADIANS(E284))*COS(RADIANS(AP274))))&gt;90,0,$F$4*$F$5/E283^2*(SIN(RADIANS(G289))*SIN(RADIANS(E284))+COS(RADIANS(G289))*COS(RADIANS(E284))*COS(RADIANS(AP274))))</f>
        <v>0</v>
      </c>
      <c r="AQ289">
        <f>IF(DEGREES(ACOS(SIN(RADIANS(G289))*SIN(RADIANS(E284))+COS(RADIANS(G289))*COS(RADIANS(E284))*COS(RADIANS(AQ274))))&gt;90,0,$F$4*$F$5/E283^2*(SIN(RADIANS(G289))*SIN(RADIANS(E284))+COS(RADIANS(G289))*COS(RADIANS(E284))*COS(RADIANS(AQ274))))</f>
        <v>0</v>
      </c>
      <c r="AR289">
        <f>IF(DEGREES(ACOS(SIN(RADIANS(G289))*SIN(RADIANS(E284))+COS(RADIANS(G289))*COS(RADIANS(E284))*COS(RADIANS(AR274))))&gt;90,0,$F$4*$F$5/E283^2*(SIN(RADIANS(G289))*SIN(RADIANS(E284))+COS(RADIANS(G289))*COS(RADIANS(E284))*COS(RADIANS(AR274))))</f>
        <v>0</v>
      </c>
    </row>
    <row r="290" spans="2:44" x14ac:dyDescent="0.5">
      <c r="G290">
        <v>-50</v>
      </c>
      <c r="I290">
        <f>IF(DEGREES(ACOS(SIN(RADIANS(G290))*SIN(RADIANS(E284))+COS(RADIANS(G290))*COS(RADIANS(E284))*COS(RADIANS(I274))))&gt;90,0,$F$4*$F$5/E283^2*(SIN(RADIANS(G290))*SIN(RADIANS(E284))+COS(RADIANS(G290))*COS(RADIANS(E284))*COS(RADIANS(I274))))</f>
        <v>0</v>
      </c>
      <c r="J290">
        <f>IF(DEGREES(ACOS(SIN(RADIANS(G290))*SIN(RADIANS(E284))+COS(RADIANS(G290))*COS(RADIANS(E284))*COS(RADIANS(J274))))&gt;90,0,$F$4*$F$5/E283^2*(SIN(RADIANS(G290))*SIN(RADIANS(E284))+COS(RADIANS(G290))*COS(RADIANS(E284))*COS(RADIANS(J274))))</f>
        <v>0</v>
      </c>
      <c r="K290">
        <f>IF(DEGREES(ACOS(SIN(RADIANS(G290))*SIN(RADIANS(E284))+COS(RADIANS(G290))*COS(RADIANS(E284))*COS(RADIANS(K274))))&gt;90,0,$F$4*$F$5/E283^2*(SIN(RADIANS(G290))*SIN(RADIANS(E284))+COS(RADIANS(G290))*COS(RADIANS(E284))*COS(RADIANS(K274))))</f>
        <v>0</v>
      </c>
      <c r="L290">
        <f>IF(DEGREES(ACOS(SIN(RADIANS(G290))*SIN(RADIANS(E284))+COS(RADIANS(G290))*COS(RADIANS(E284))*COS(RADIANS(L274))))&gt;90,0,$F$4*$F$5/E283^2*(SIN(RADIANS(G290))*SIN(RADIANS(E284))+COS(RADIANS(G290))*COS(RADIANS(E284))*COS(RADIANS(L274))))</f>
        <v>0</v>
      </c>
      <c r="M290">
        <f>IF(DEGREES(ACOS(SIN(RADIANS(G290))*SIN(RADIANS(E284))+COS(RADIANS(G290))*COS(RADIANS(E284))*COS(RADIANS(M274))))&gt;90,0,$F$4*$F$5/E283^2*(SIN(RADIANS(G290))*SIN(RADIANS(E284))+COS(RADIANS(G290))*COS(RADIANS(E284))*COS(RADIANS(M274))))</f>
        <v>0</v>
      </c>
      <c r="N290">
        <f>IF(DEGREES(ACOS(SIN(RADIANS(G290))*SIN(RADIANS(E284))+COS(RADIANS(G290))*COS(RADIANS(E284))*COS(RADIANS(N274))))&gt;90,0,$F$4*$F$5/E283^2*(SIN(RADIANS(G290))*SIN(RADIANS(E284))+COS(RADIANS(G290))*COS(RADIANS(E284))*COS(RADIANS(N274))))</f>
        <v>0</v>
      </c>
      <c r="O290">
        <f>IF(DEGREES(ACOS(SIN(RADIANS(G290))*SIN(RADIANS(E284))+COS(RADIANS(G290))*COS(RADIANS(E284))*COS(RADIANS(O274))))&gt;90,0,$F$4*$F$5/E283^2*(SIN(RADIANS(G290))*SIN(RADIANS(E284))+COS(RADIANS(G290))*COS(RADIANS(E284))*COS(RADIANS(O274))))</f>
        <v>0</v>
      </c>
      <c r="P290">
        <f>IF(DEGREES(ACOS(SIN(RADIANS(G290))*SIN(RADIANS(E284))+COS(RADIANS(G290))*COS(RADIANS(E284))*COS(RADIANS(P274))))&gt;90,0,$F$4*$F$5/E283^2*(SIN(RADIANS(G290))*SIN(RADIANS(E284))+COS(RADIANS(G290))*COS(RADIANS(E284))*COS(RADIANS(P274))))</f>
        <v>0</v>
      </c>
      <c r="Q290">
        <f>IF(DEGREES(ACOS(SIN(RADIANS(G290))*SIN(RADIANS(E284))+COS(RADIANS(G290))*COS(RADIANS(E284))*COS(RADIANS(Q274))))&gt;90,0,$F$4*$F$5/E283^2*(SIN(RADIANS(G290))*SIN(RADIANS(E284))+COS(RADIANS(G290))*COS(RADIANS(E284))*COS(RADIANS(Q274))))</f>
        <v>0</v>
      </c>
      <c r="R290" t="e">
        <f>IF(DEGREES(ACOS(SIN(RADIANS(G290))*SIN(RADIANS(E284))+COS(RADIANS(G290))*COS(RADIANS(E284))*COS(RADIANS(R274))))&gt;90,0,$F$4*$F$5/E283^2*(SIN(RADIANS(G290))*SIN(RADIANS(E284))+COS(RADIANS(G290))*COS(RADIANS(E284))*COS(RADIANS(R274))))</f>
        <v>#DIV/0!</v>
      </c>
      <c r="S290" t="e">
        <f>IF(DEGREES(ACOS(SIN(RADIANS(G290))*SIN(RADIANS(E284))+COS(RADIANS(G290))*COS(RADIANS(E284))*COS(RADIANS(S274))))&gt;90,0,$F$4*$F$5/E283^2*(SIN(RADIANS(G290))*SIN(RADIANS(E284))+COS(RADIANS(G290))*COS(RADIANS(E284))*COS(RADIANS(S274))))</f>
        <v>#DIV/0!</v>
      </c>
      <c r="T290" t="e">
        <f>IF(DEGREES(ACOS(SIN(RADIANS(G290))*SIN(RADIANS(E284))+COS(RADIANS(G290))*COS(RADIANS(E284))*COS(RADIANS(T274))))&gt;90,0,$F$4*$F$5/E283^2*(SIN(RADIANS(G290))*SIN(RADIANS(E284))+COS(RADIANS(G290))*COS(RADIANS(E284))*COS(RADIANS(T274))))</f>
        <v>#DIV/0!</v>
      </c>
      <c r="U290" t="e">
        <f>IF(DEGREES(ACOS(SIN(RADIANS(G290))*SIN(RADIANS(E284))+COS(RADIANS(G290))*COS(RADIANS(E284))*COS(RADIANS(U274))))&gt;90,0,$F$4*$F$5/E283^2*(SIN(RADIANS(G290))*SIN(RADIANS(E284))+COS(RADIANS(G290))*COS(RADIANS(E284))*COS(RADIANS(U274))))</f>
        <v>#DIV/0!</v>
      </c>
      <c r="V290" t="e">
        <f>IF(DEGREES(ACOS(SIN(RADIANS(G290))*SIN(RADIANS(E284))+COS(RADIANS(G290))*COS(RADIANS(E284))*COS(RADIANS(V274))))&gt;90,0,$F$4*$F$5/E283^2*(SIN(RADIANS(G290))*SIN(RADIANS(E284))+COS(RADIANS(G290))*COS(RADIANS(E284))*COS(RADIANS(V274))))</f>
        <v>#DIV/0!</v>
      </c>
      <c r="W290" t="e">
        <f>IF(DEGREES(ACOS(SIN(RADIANS(G290))*SIN(RADIANS(E284))+COS(RADIANS(G290))*COS(RADIANS(E284))*COS(RADIANS(W274))))&gt;90,0,$F$4*$F$5/E283^2*(SIN(RADIANS(G290))*SIN(RADIANS(E284))+COS(RADIANS(G290))*COS(RADIANS(E284))*COS(RADIANS(W274))))</f>
        <v>#DIV/0!</v>
      </c>
      <c r="X290" t="e">
        <f>IF(DEGREES(ACOS(SIN(RADIANS(G290))*SIN(RADIANS(E284))+COS(RADIANS(G290))*COS(RADIANS(E284))*COS(RADIANS(X274))))&gt;90,0,$F$4*$F$5/E283^2*(SIN(RADIANS(G290))*SIN(RADIANS(E284))+COS(RADIANS(G290))*COS(RADIANS(E284))*COS(RADIANS(X274))))</f>
        <v>#DIV/0!</v>
      </c>
      <c r="Y290" t="e">
        <f>IF(DEGREES(ACOS(SIN(RADIANS(G290))*SIN(RADIANS(E284))+COS(RADIANS(G290))*COS(RADIANS(E284))*COS(RADIANS(Y274))))&gt;90,0,$F$4*$F$5/E283^2*(SIN(RADIANS(G290))*SIN(RADIANS(E284))+COS(RADIANS(G290))*COS(RADIANS(E284))*COS(RADIANS(Y274))))</f>
        <v>#DIV/0!</v>
      </c>
      <c r="Z290" t="e">
        <f>IF(DEGREES(ACOS(SIN(RADIANS(G290))*SIN(RADIANS(E284))+COS(RADIANS(G290))*COS(RADIANS(E284))*COS(RADIANS(Z274))))&gt;90,0,$F$4*$F$5/E283^2*(SIN(RADIANS(G290))*SIN(RADIANS(E284))+COS(RADIANS(G290))*COS(RADIANS(E284))*COS(RADIANS(Z274))))</f>
        <v>#DIV/0!</v>
      </c>
      <c r="AA290" t="e">
        <f>IF(DEGREES(ACOS(SIN(RADIANS(G290))*SIN(RADIANS(E284))+COS(RADIANS(G290))*COS(RADIANS(E284))*COS(RADIANS(AA274))))&gt;90,0,$F$4*$F$5/E283^2*(SIN(RADIANS(G290))*SIN(RADIANS(E284))+COS(RADIANS(G290))*COS(RADIANS(E284))*COS(RADIANS(AA274))))</f>
        <v>#DIV/0!</v>
      </c>
      <c r="AB290" t="e">
        <f>IF(DEGREES(ACOS(SIN(RADIANS(G290))*SIN(RADIANS(E284))+COS(RADIANS(G290))*COS(RADIANS(E284))*COS(RADIANS(AB274))))&gt;90,0,$F$4*$F$5/E283^2*(SIN(RADIANS(G290))*SIN(RADIANS(E284))+COS(RADIANS(G290))*COS(RADIANS(E284))*COS(RADIANS(AB274))))</f>
        <v>#DIV/0!</v>
      </c>
      <c r="AC290" t="e">
        <f>IF(DEGREES(ACOS(SIN(RADIANS(G290))*SIN(RADIANS(E284))+COS(RADIANS(G290))*COS(RADIANS(E284))*COS(RADIANS(AC274))))&gt;90,0,$F$4*$F$5/E283^2*(SIN(RADIANS(G290))*SIN(RADIANS(E284))+COS(RADIANS(G290))*COS(RADIANS(E284))*COS(RADIANS(AC274))))</f>
        <v>#DIV/0!</v>
      </c>
      <c r="AD290" t="e">
        <f>IF(DEGREES(ACOS(SIN(RADIANS(G290))*SIN(RADIANS(E284))+COS(RADIANS(G290))*COS(RADIANS(E284))*COS(RADIANS(AD274))))&gt;90,0,$F$4*$F$5/E283^2*(SIN(RADIANS(G290))*SIN(RADIANS(E284))+COS(RADIANS(G290))*COS(RADIANS(E284))*COS(RADIANS(AD274))))</f>
        <v>#DIV/0!</v>
      </c>
      <c r="AE290" t="e">
        <f>IF(DEGREES(ACOS(SIN(RADIANS(G290))*SIN(RADIANS(E284))+COS(RADIANS(G290))*COS(RADIANS(E284))*COS(RADIANS(AE274))))&gt;90,0,$F$4*$F$5/E283^2*(SIN(RADIANS(G290))*SIN(RADIANS(E284))+COS(RADIANS(G290))*COS(RADIANS(E284))*COS(RADIANS(AE274))))</f>
        <v>#DIV/0!</v>
      </c>
      <c r="AF290" t="e">
        <f>IF(DEGREES(ACOS(SIN(RADIANS(G290))*SIN(RADIANS(E284))+COS(RADIANS(G290))*COS(RADIANS(E284))*COS(RADIANS(AF274))))&gt;90,0,$F$4*$F$5/E283^2*(SIN(RADIANS(G290))*SIN(RADIANS(E284))+COS(RADIANS(G290))*COS(RADIANS(E284))*COS(RADIANS(AF274))))</f>
        <v>#DIV/0!</v>
      </c>
      <c r="AG290" t="e">
        <f>IF(DEGREES(ACOS(SIN(RADIANS(G290))*SIN(RADIANS(E284))+COS(RADIANS(G290))*COS(RADIANS(E284))*COS(RADIANS(AG274))))&gt;90,0,$F$4*$F$5/E283^2*(SIN(RADIANS(G290))*SIN(RADIANS(E284))+COS(RADIANS(G290))*COS(RADIANS(E284))*COS(RADIANS(AG274))))</f>
        <v>#DIV/0!</v>
      </c>
      <c r="AH290" t="e">
        <f>IF(DEGREES(ACOS(SIN(RADIANS(G290))*SIN(RADIANS(E284))+COS(RADIANS(G290))*COS(RADIANS(E284))*COS(RADIANS(AH274))))&gt;90,0,$F$4*$F$5/E283^2*(SIN(RADIANS(G290))*SIN(RADIANS(E284))+COS(RADIANS(G290))*COS(RADIANS(E284))*COS(RADIANS(AH274))))</f>
        <v>#DIV/0!</v>
      </c>
      <c r="AI290" t="e">
        <f>IF(DEGREES(ACOS(SIN(RADIANS(G290))*SIN(RADIANS(E284))+COS(RADIANS(G290))*COS(RADIANS(E284))*COS(RADIANS(AI274))))&gt;90,0,$F$4*$F$5/E283^2*(SIN(RADIANS(G290))*SIN(RADIANS(E284))+COS(RADIANS(G290))*COS(RADIANS(E284))*COS(RADIANS(AI274))))</f>
        <v>#DIV/0!</v>
      </c>
      <c r="AJ290" t="e">
        <f>IF(DEGREES(ACOS(SIN(RADIANS(G290))*SIN(RADIANS(E284))+COS(RADIANS(G290))*COS(RADIANS(E284))*COS(RADIANS(AJ274))))&gt;90,0,$F$4*$F$5/E283^2*(SIN(RADIANS(G290))*SIN(RADIANS(E284))+COS(RADIANS(G290))*COS(RADIANS(E284))*COS(RADIANS(AJ274))))</f>
        <v>#DIV/0!</v>
      </c>
      <c r="AK290">
        <f>IF(DEGREES(ACOS(SIN(RADIANS(G290))*SIN(RADIANS(E284))+COS(RADIANS(G290))*COS(RADIANS(E284))*COS(RADIANS(AK274))))&gt;90,0,$F$4*$F$5/E283^2*(SIN(RADIANS(G290))*SIN(RADIANS(E284))+COS(RADIANS(G290))*COS(RADIANS(E284))*COS(RADIANS(AK274))))</f>
        <v>0</v>
      </c>
      <c r="AL290">
        <f>IF(DEGREES(ACOS(SIN(RADIANS(G290))*SIN(RADIANS(E284))+COS(RADIANS(G290))*COS(RADIANS(E284))*COS(RADIANS(AL274))))&gt;90,0,$F$4*$F$5/E283^2*(SIN(RADIANS(G290))*SIN(RADIANS(E284))+COS(RADIANS(G290))*COS(RADIANS(E284))*COS(RADIANS(AL274))))</f>
        <v>0</v>
      </c>
      <c r="AM290">
        <f>IF(DEGREES(ACOS(SIN(RADIANS(G290))*SIN(RADIANS(E284))+COS(RADIANS(G290))*COS(RADIANS(E284))*COS(RADIANS(AM274))))&gt;90,0,$F$4*$F$5/E283^2*(SIN(RADIANS(G290))*SIN(RADIANS(E284))+COS(RADIANS(G290))*COS(RADIANS(E284))*COS(RADIANS(AM274))))</f>
        <v>0</v>
      </c>
      <c r="AN290">
        <f>IF(DEGREES(ACOS(SIN(RADIANS(G290))*SIN(RADIANS(E284))+COS(RADIANS(G290))*COS(RADIANS(E284))*COS(RADIANS(AN274))))&gt;90,0,$F$4*$F$5/E283^2*(SIN(RADIANS(G290))*SIN(RADIANS(E284))+COS(RADIANS(G290))*COS(RADIANS(E284))*COS(RADIANS(AN274))))</f>
        <v>0</v>
      </c>
      <c r="AO290">
        <f>IF(DEGREES(ACOS(SIN(RADIANS(G290))*SIN(RADIANS(E284))+COS(RADIANS(G290))*COS(RADIANS(E284))*COS(RADIANS(AO274))))&gt;90,0,$F$4*$F$5/E283^2*(SIN(RADIANS(G290))*SIN(RADIANS(E284))+COS(RADIANS(G290))*COS(RADIANS(E284))*COS(RADIANS(AO274))))</f>
        <v>0</v>
      </c>
      <c r="AP290">
        <f>IF(DEGREES(ACOS(SIN(RADIANS(G290))*SIN(RADIANS(E284))+COS(RADIANS(G290))*COS(RADIANS(E284))*COS(RADIANS(AP274))))&gt;90,0,$F$4*$F$5/E283^2*(SIN(RADIANS(G290))*SIN(RADIANS(E284))+COS(RADIANS(G290))*COS(RADIANS(E284))*COS(RADIANS(AP274))))</f>
        <v>0</v>
      </c>
      <c r="AQ290">
        <f>IF(DEGREES(ACOS(SIN(RADIANS(G290))*SIN(RADIANS(E284))+COS(RADIANS(G290))*COS(RADIANS(E284))*COS(RADIANS(AQ274))))&gt;90,0,$F$4*$F$5/E283^2*(SIN(RADIANS(G290))*SIN(RADIANS(E284))+COS(RADIANS(G290))*COS(RADIANS(E284))*COS(RADIANS(AQ274))))</f>
        <v>0</v>
      </c>
      <c r="AR290">
        <f>IF(DEGREES(ACOS(SIN(RADIANS(G290))*SIN(RADIANS(E284))+COS(RADIANS(G290))*COS(RADIANS(E284))*COS(RADIANS(AR274))))&gt;90,0,$F$4*$F$5/E283^2*(SIN(RADIANS(G290))*SIN(RADIANS(E284))+COS(RADIANS(G290))*COS(RADIANS(E284))*COS(RADIANS(AR274))))</f>
        <v>0</v>
      </c>
    </row>
    <row r="291" spans="2:44" x14ac:dyDescent="0.5">
      <c r="G291">
        <v>-60</v>
      </c>
      <c r="I291">
        <f>IF(DEGREES(ACOS(SIN(RADIANS(G291))*SIN(RADIANS(E284))+COS(RADIANS(G291))*COS(RADIANS(E284))*COS(RADIANS(I274))))&gt;90,0,$F$4*$F$5/E283^2*(SIN(RADIANS(G291))*SIN(RADIANS(E284))+COS(RADIANS(G291))*COS(RADIANS(E284))*COS(RADIANS(I274))))</f>
        <v>0</v>
      </c>
      <c r="J291">
        <f>IF(DEGREES(ACOS(SIN(RADIANS(G291))*SIN(RADIANS(E284))+COS(RADIANS(G291))*COS(RADIANS(E284))*COS(RADIANS(J274))))&gt;90,0,$F$4*$F$5/E283^2*(SIN(RADIANS(G291))*SIN(RADIANS(E284))+COS(RADIANS(G291))*COS(RADIANS(E284))*COS(RADIANS(J274))))</f>
        <v>0</v>
      </c>
      <c r="K291">
        <f>IF(DEGREES(ACOS(SIN(RADIANS(G291))*SIN(RADIANS(E284))+COS(RADIANS(G291))*COS(RADIANS(E284))*COS(RADIANS(K274))))&gt;90,0,$F$4*$F$5/E283^2*(SIN(RADIANS(G291))*SIN(RADIANS(E284))+COS(RADIANS(G291))*COS(RADIANS(E284))*COS(RADIANS(K274))))</f>
        <v>0</v>
      </c>
      <c r="L291">
        <f>IF(DEGREES(ACOS(SIN(RADIANS(G291))*SIN(RADIANS(E284))+COS(RADIANS(G291))*COS(RADIANS(E284))*COS(RADIANS(L274))))&gt;90,0,$F$4*$F$5/E283^2*(SIN(RADIANS(G291))*SIN(RADIANS(E284))+COS(RADIANS(G291))*COS(RADIANS(E284))*COS(RADIANS(L274))))</f>
        <v>0</v>
      </c>
      <c r="M291">
        <f>IF(DEGREES(ACOS(SIN(RADIANS(G291))*SIN(RADIANS(E284))+COS(RADIANS(G291))*COS(RADIANS(E284))*COS(RADIANS(M274))))&gt;90,0,$F$4*$F$5/E283^2*(SIN(RADIANS(G291))*SIN(RADIANS(E284))+COS(RADIANS(G291))*COS(RADIANS(E284))*COS(RADIANS(M274))))</f>
        <v>0</v>
      </c>
      <c r="N291">
        <f>IF(DEGREES(ACOS(SIN(RADIANS(G291))*SIN(RADIANS(E284))+COS(RADIANS(G291))*COS(RADIANS(E284))*COS(RADIANS(N274))))&gt;90,0,$F$4*$F$5/E283^2*(SIN(RADIANS(G291))*SIN(RADIANS(E284))+COS(RADIANS(G291))*COS(RADIANS(E284))*COS(RADIANS(N274))))</f>
        <v>0</v>
      </c>
      <c r="O291">
        <f>IF(DEGREES(ACOS(SIN(RADIANS(G291))*SIN(RADIANS(E284))+COS(RADIANS(G291))*COS(RADIANS(E284))*COS(RADIANS(O274))))&gt;90,0,$F$4*$F$5/E283^2*(SIN(RADIANS(G291))*SIN(RADIANS(E284))+COS(RADIANS(G291))*COS(RADIANS(E284))*COS(RADIANS(O274))))</f>
        <v>0</v>
      </c>
      <c r="P291">
        <f>IF(DEGREES(ACOS(SIN(RADIANS(G291))*SIN(RADIANS(E284))+COS(RADIANS(G291))*COS(RADIANS(E284))*COS(RADIANS(P274))))&gt;90,0,$F$4*$F$5/E283^2*(SIN(RADIANS(G291))*SIN(RADIANS(E284))+COS(RADIANS(G291))*COS(RADIANS(E284))*COS(RADIANS(P274))))</f>
        <v>0</v>
      </c>
      <c r="Q291">
        <f>IF(DEGREES(ACOS(SIN(RADIANS(G291))*SIN(RADIANS(E284))+COS(RADIANS(G291))*COS(RADIANS(E284))*COS(RADIANS(Q274))))&gt;90,0,$F$4*$F$5/E283^2*(SIN(RADIANS(G291))*SIN(RADIANS(E284))+COS(RADIANS(G291))*COS(RADIANS(E284))*COS(RADIANS(Q274))))</f>
        <v>0</v>
      </c>
      <c r="R291" t="e">
        <f>IF(DEGREES(ACOS(SIN(RADIANS(G291))*SIN(RADIANS(E284))+COS(RADIANS(G291))*COS(RADIANS(E284))*COS(RADIANS(R274))))&gt;90,0,$F$4*$F$5/E283^2*(SIN(RADIANS(G291))*SIN(RADIANS(E284))+COS(RADIANS(G291))*COS(RADIANS(E284))*COS(RADIANS(R274))))</f>
        <v>#DIV/0!</v>
      </c>
      <c r="S291" t="e">
        <f>IF(DEGREES(ACOS(SIN(RADIANS(G291))*SIN(RADIANS(E284))+COS(RADIANS(G291))*COS(RADIANS(E284))*COS(RADIANS(S274))))&gt;90,0,$F$4*$F$5/E283^2*(SIN(RADIANS(G291))*SIN(RADIANS(E284))+COS(RADIANS(G291))*COS(RADIANS(E284))*COS(RADIANS(S274))))</f>
        <v>#DIV/0!</v>
      </c>
      <c r="T291" t="e">
        <f>IF(DEGREES(ACOS(SIN(RADIANS(G291))*SIN(RADIANS(E284))+COS(RADIANS(G291))*COS(RADIANS(E284))*COS(RADIANS(T274))))&gt;90,0,$F$4*$F$5/E283^2*(SIN(RADIANS(G291))*SIN(RADIANS(E284))+COS(RADIANS(G291))*COS(RADIANS(E284))*COS(RADIANS(T274))))</f>
        <v>#DIV/0!</v>
      </c>
      <c r="U291" t="e">
        <f>IF(DEGREES(ACOS(SIN(RADIANS(G291))*SIN(RADIANS(E284))+COS(RADIANS(G291))*COS(RADIANS(E284))*COS(RADIANS(U274))))&gt;90,0,$F$4*$F$5/E283^2*(SIN(RADIANS(G291))*SIN(RADIANS(E284))+COS(RADIANS(G291))*COS(RADIANS(E284))*COS(RADIANS(U274))))</f>
        <v>#DIV/0!</v>
      </c>
      <c r="V291" t="e">
        <f>IF(DEGREES(ACOS(SIN(RADIANS(G291))*SIN(RADIANS(E284))+COS(RADIANS(G291))*COS(RADIANS(E284))*COS(RADIANS(V274))))&gt;90,0,$F$4*$F$5/E283^2*(SIN(RADIANS(G291))*SIN(RADIANS(E284))+COS(RADIANS(G291))*COS(RADIANS(E284))*COS(RADIANS(V274))))</f>
        <v>#DIV/0!</v>
      </c>
      <c r="W291" t="e">
        <f>IF(DEGREES(ACOS(SIN(RADIANS(G291))*SIN(RADIANS(E284))+COS(RADIANS(G291))*COS(RADIANS(E284))*COS(RADIANS(W274))))&gt;90,0,$F$4*$F$5/E283^2*(SIN(RADIANS(G291))*SIN(RADIANS(E284))+COS(RADIANS(G291))*COS(RADIANS(E284))*COS(RADIANS(W274))))</f>
        <v>#DIV/0!</v>
      </c>
      <c r="X291" t="e">
        <f>IF(DEGREES(ACOS(SIN(RADIANS(G291))*SIN(RADIANS(E284))+COS(RADIANS(G291))*COS(RADIANS(E284))*COS(RADIANS(X274))))&gt;90,0,$F$4*$F$5/E283^2*(SIN(RADIANS(G291))*SIN(RADIANS(E284))+COS(RADIANS(G291))*COS(RADIANS(E284))*COS(RADIANS(X274))))</f>
        <v>#DIV/0!</v>
      </c>
      <c r="Y291" t="e">
        <f>IF(DEGREES(ACOS(SIN(RADIANS(G291))*SIN(RADIANS(E284))+COS(RADIANS(G291))*COS(RADIANS(E284))*COS(RADIANS(Y274))))&gt;90,0,$F$4*$F$5/E283^2*(SIN(RADIANS(G291))*SIN(RADIANS(E284))+COS(RADIANS(G291))*COS(RADIANS(E284))*COS(RADIANS(Y274))))</f>
        <v>#DIV/0!</v>
      </c>
      <c r="Z291" t="e">
        <f>IF(DEGREES(ACOS(SIN(RADIANS(G291))*SIN(RADIANS(E284))+COS(RADIANS(G291))*COS(RADIANS(E284))*COS(RADIANS(Z274))))&gt;90,0,$F$4*$F$5/E283^2*(SIN(RADIANS(G291))*SIN(RADIANS(E284))+COS(RADIANS(G291))*COS(RADIANS(E284))*COS(RADIANS(Z274))))</f>
        <v>#DIV/0!</v>
      </c>
      <c r="AA291" t="e">
        <f>IF(DEGREES(ACOS(SIN(RADIANS(G291))*SIN(RADIANS(E284))+COS(RADIANS(G291))*COS(RADIANS(E284))*COS(RADIANS(AA274))))&gt;90,0,$F$4*$F$5/E283^2*(SIN(RADIANS(G291))*SIN(RADIANS(E284))+COS(RADIANS(G291))*COS(RADIANS(E284))*COS(RADIANS(AA274))))</f>
        <v>#DIV/0!</v>
      </c>
      <c r="AB291" t="e">
        <f>IF(DEGREES(ACOS(SIN(RADIANS(G291))*SIN(RADIANS(E284))+COS(RADIANS(G291))*COS(RADIANS(E284))*COS(RADIANS(AB274))))&gt;90,0,$F$4*$F$5/E283^2*(SIN(RADIANS(G291))*SIN(RADIANS(E284))+COS(RADIANS(G291))*COS(RADIANS(E284))*COS(RADIANS(AB274))))</f>
        <v>#DIV/0!</v>
      </c>
      <c r="AC291" t="e">
        <f>IF(DEGREES(ACOS(SIN(RADIANS(G291))*SIN(RADIANS(E284))+COS(RADIANS(G291))*COS(RADIANS(E284))*COS(RADIANS(AC274))))&gt;90,0,$F$4*$F$5/E283^2*(SIN(RADIANS(G291))*SIN(RADIANS(E284))+COS(RADIANS(G291))*COS(RADIANS(E284))*COS(RADIANS(AC274))))</f>
        <v>#DIV/0!</v>
      </c>
      <c r="AD291" t="e">
        <f>IF(DEGREES(ACOS(SIN(RADIANS(G291))*SIN(RADIANS(E284))+COS(RADIANS(G291))*COS(RADIANS(E284))*COS(RADIANS(AD274))))&gt;90,0,$F$4*$F$5/E283^2*(SIN(RADIANS(G291))*SIN(RADIANS(E284))+COS(RADIANS(G291))*COS(RADIANS(E284))*COS(RADIANS(AD274))))</f>
        <v>#DIV/0!</v>
      </c>
      <c r="AE291" t="e">
        <f>IF(DEGREES(ACOS(SIN(RADIANS(G291))*SIN(RADIANS(E284))+COS(RADIANS(G291))*COS(RADIANS(E284))*COS(RADIANS(AE274))))&gt;90,0,$F$4*$F$5/E283^2*(SIN(RADIANS(G291))*SIN(RADIANS(E284))+COS(RADIANS(G291))*COS(RADIANS(E284))*COS(RADIANS(AE274))))</f>
        <v>#DIV/0!</v>
      </c>
      <c r="AF291" t="e">
        <f>IF(DEGREES(ACOS(SIN(RADIANS(G291))*SIN(RADIANS(E284))+COS(RADIANS(G291))*COS(RADIANS(E284))*COS(RADIANS(AF274))))&gt;90,0,$F$4*$F$5/E283^2*(SIN(RADIANS(G291))*SIN(RADIANS(E284))+COS(RADIANS(G291))*COS(RADIANS(E284))*COS(RADIANS(AF274))))</f>
        <v>#DIV/0!</v>
      </c>
      <c r="AG291" t="e">
        <f>IF(DEGREES(ACOS(SIN(RADIANS(G291))*SIN(RADIANS(E284))+COS(RADIANS(G291))*COS(RADIANS(E284))*COS(RADIANS(AG274))))&gt;90,0,$F$4*$F$5/E283^2*(SIN(RADIANS(G291))*SIN(RADIANS(E284))+COS(RADIANS(G291))*COS(RADIANS(E284))*COS(RADIANS(AG274))))</f>
        <v>#DIV/0!</v>
      </c>
      <c r="AH291" t="e">
        <f>IF(DEGREES(ACOS(SIN(RADIANS(G291))*SIN(RADIANS(E284))+COS(RADIANS(G291))*COS(RADIANS(E284))*COS(RADIANS(AH274))))&gt;90,0,$F$4*$F$5/E283^2*(SIN(RADIANS(G291))*SIN(RADIANS(E284))+COS(RADIANS(G291))*COS(RADIANS(E284))*COS(RADIANS(AH274))))</f>
        <v>#DIV/0!</v>
      </c>
      <c r="AI291" t="e">
        <f>IF(DEGREES(ACOS(SIN(RADIANS(G291))*SIN(RADIANS(E284))+COS(RADIANS(G291))*COS(RADIANS(E284))*COS(RADIANS(AI274))))&gt;90,0,$F$4*$F$5/E283^2*(SIN(RADIANS(G291))*SIN(RADIANS(E284))+COS(RADIANS(G291))*COS(RADIANS(E284))*COS(RADIANS(AI274))))</f>
        <v>#DIV/0!</v>
      </c>
      <c r="AJ291" t="e">
        <f>IF(DEGREES(ACOS(SIN(RADIANS(G291))*SIN(RADIANS(E284))+COS(RADIANS(G291))*COS(RADIANS(E284))*COS(RADIANS(AJ274))))&gt;90,0,$F$4*$F$5/E283^2*(SIN(RADIANS(G291))*SIN(RADIANS(E284))+COS(RADIANS(G291))*COS(RADIANS(E284))*COS(RADIANS(AJ274))))</f>
        <v>#DIV/0!</v>
      </c>
      <c r="AK291">
        <f>IF(DEGREES(ACOS(SIN(RADIANS(G291))*SIN(RADIANS(E284))+COS(RADIANS(G291))*COS(RADIANS(E284))*COS(RADIANS(AK274))))&gt;90,0,$F$4*$F$5/E283^2*(SIN(RADIANS(G291))*SIN(RADIANS(E284))+COS(RADIANS(G291))*COS(RADIANS(E284))*COS(RADIANS(AK274))))</f>
        <v>0</v>
      </c>
      <c r="AL291">
        <f>IF(DEGREES(ACOS(SIN(RADIANS(G291))*SIN(RADIANS(E284))+COS(RADIANS(G291))*COS(RADIANS(E284))*COS(RADIANS(AL274))))&gt;90,0,$F$4*$F$5/E283^2*(SIN(RADIANS(G291))*SIN(RADIANS(E284))+COS(RADIANS(G291))*COS(RADIANS(E284))*COS(RADIANS(AL274))))</f>
        <v>0</v>
      </c>
      <c r="AM291">
        <f>IF(DEGREES(ACOS(SIN(RADIANS(G291))*SIN(RADIANS(E284))+COS(RADIANS(G291))*COS(RADIANS(E284))*COS(RADIANS(AM274))))&gt;90,0,$F$4*$F$5/E283^2*(SIN(RADIANS(G291))*SIN(RADIANS(E284))+COS(RADIANS(G291))*COS(RADIANS(E284))*COS(RADIANS(AM274))))</f>
        <v>0</v>
      </c>
      <c r="AN291">
        <f>IF(DEGREES(ACOS(SIN(RADIANS(G291))*SIN(RADIANS(E284))+COS(RADIANS(G291))*COS(RADIANS(E284))*COS(RADIANS(AN274))))&gt;90,0,$F$4*$F$5/E283^2*(SIN(RADIANS(G291))*SIN(RADIANS(E284))+COS(RADIANS(G291))*COS(RADIANS(E284))*COS(RADIANS(AN274))))</f>
        <v>0</v>
      </c>
      <c r="AO291">
        <f>IF(DEGREES(ACOS(SIN(RADIANS(G291))*SIN(RADIANS(E284))+COS(RADIANS(G291))*COS(RADIANS(E284))*COS(RADIANS(AO274))))&gt;90,0,$F$4*$F$5/E283^2*(SIN(RADIANS(G291))*SIN(RADIANS(E284))+COS(RADIANS(G291))*COS(RADIANS(E284))*COS(RADIANS(AO274))))</f>
        <v>0</v>
      </c>
      <c r="AP291">
        <f>IF(DEGREES(ACOS(SIN(RADIANS(G291))*SIN(RADIANS(E284))+COS(RADIANS(G291))*COS(RADIANS(E284))*COS(RADIANS(AP274))))&gt;90,0,$F$4*$F$5/E283^2*(SIN(RADIANS(G291))*SIN(RADIANS(E284))+COS(RADIANS(G291))*COS(RADIANS(E284))*COS(RADIANS(AP274))))</f>
        <v>0</v>
      </c>
      <c r="AQ291">
        <f>IF(DEGREES(ACOS(SIN(RADIANS(G291))*SIN(RADIANS(E284))+COS(RADIANS(G291))*COS(RADIANS(E284))*COS(RADIANS(AQ274))))&gt;90,0,$F$4*$F$5/E283^2*(SIN(RADIANS(G291))*SIN(RADIANS(E284))+COS(RADIANS(G291))*COS(RADIANS(E284))*COS(RADIANS(AQ274))))</f>
        <v>0</v>
      </c>
      <c r="AR291">
        <f>IF(DEGREES(ACOS(SIN(RADIANS(G291))*SIN(RADIANS(E284))+COS(RADIANS(G291))*COS(RADIANS(E284))*COS(RADIANS(AR274))))&gt;90,0,$F$4*$F$5/E283^2*(SIN(RADIANS(G291))*SIN(RADIANS(E284))+COS(RADIANS(G291))*COS(RADIANS(E284))*COS(RADIANS(AR274))))</f>
        <v>0</v>
      </c>
    </row>
    <row r="292" spans="2:44" x14ac:dyDescent="0.5">
      <c r="G292">
        <v>-70</v>
      </c>
      <c r="I292">
        <f>IF(DEGREES(ACOS(SIN(RADIANS(G292))*SIN(RADIANS(E284))+COS(RADIANS(G292))*COS(RADIANS(E284))*COS(RADIANS(I274))))&gt;90,0,$F$4*$F$5/E283^2*(SIN(RADIANS(G292))*SIN(RADIANS(E284))+COS(RADIANS(G292))*COS(RADIANS(E284))*COS(RADIANS(I274))))</f>
        <v>0</v>
      </c>
      <c r="J292">
        <f>IF(DEGREES(ACOS(SIN(RADIANS(G292))*SIN(RADIANS(E284))+COS(RADIANS(G292))*COS(RADIANS(E284))*COS(RADIANS(J274))))&gt;90,0,$F$4*$F$5/E283^2*(SIN(RADIANS(G292))*SIN(RADIANS(E284))+COS(RADIANS(G292))*COS(RADIANS(E284))*COS(RADIANS(J274))))</f>
        <v>0</v>
      </c>
      <c r="K292">
        <f>IF(DEGREES(ACOS(SIN(RADIANS(G292))*SIN(RADIANS(E284))+COS(RADIANS(G292))*COS(RADIANS(E284))*COS(RADIANS(K274))))&gt;90,0,$F$4*$F$5/E283^2*(SIN(RADIANS(G292))*SIN(RADIANS(E284))+COS(RADIANS(G292))*COS(RADIANS(E284))*COS(RADIANS(K274))))</f>
        <v>0</v>
      </c>
      <c r="L292">
        <f>IF(DEGREES(ACOS(SIN(RADIANS(G292))*SIN(RADIANS(E284))+COS(RADIANS(G292))*COS(RADIANS(E284))*COS(RADIANS(L274))))&gt;90,0,$F$4*$F$5/E283^2*(SIN(RADIANS(G292))*SIN(RADIANS(E284))+COS(RADIANS(G292))*COS(RADIANS(E284))*COS(RADIANS(L274))))</f>
        <v>0</v>
      </c>
      <c r="M292">
        <f>IF(DEGREES(ACOS(SIN(RADIANS(G292))*SIN(RADIANS(E284))+COS(RADIANS(G292))*COS(RADIANS(E284))*COS(RADIANS(M274))))&gt;90,0,$F$4*$F$5/E283^2*(SIN(RADIANS(G292))*SIN(RADIANS(E284))+COS(RADIANS(G292))*COS(RADIANS(E284))*COS(RADIANS(M274))))</f>
        <v>0</v>
      </c>
      <c r="N292">
        <f>IF(DEGREES(ACOS(SIN(RADIANS(G292))*SIN(RADIANS(E284))+COS(RADIANS(G292))*COS(RADIANS(E284))*COS(RADIANS(N274))))&gt;90,0,$F$4*$F$5/E283^2*(SIN(RADIANS(G292))*SIN(RADIANS(E284))+COS(RADIANS(G292))*COS(RADIANS(E284))*COS(RADIANS(N274))))</f>
        <v>0</v>
      </c>
      <c r="O292">
        <f>IF(DEGREES(ACOS(SIN(RADIANS(G292))*SIN(RADIANS(E284))+COS(RADIANS(G292))*COS(RADIANS(E284))*COS(RADIANS(O274))))&gt;90,0,$F$4*$F$5/E283^2*(SIN(RADIANS(G292))*SIN(RADIANS(E284))+COS(RADIANS(G292))*COS(RADIANS(E284))*COS(RADIANS(O274))))</f>
        <v>0</v>
      </c>
      <c r="P292">
        <f>IF(DEGREES(ACOS(SIN(RADIANS(G292))*SIN(RADIANS(E284))+COS(RADIANS(G292))*COS(RADIANS(E284))*COS(RADIANS(P274))))&gt;90,0,$F$4*$F$5/E283^2*(SIN(RADIANS(G292))*SIN(RADIANS(E284))+COS(RADIANS(G292))*COS(RADIANS(E284))*COS(RADIANS(P274))))</f>
        <v>0</v>
      </c>
      <c r="Q292">
        <f>IF(DEGREES(ACOS(SIN(RADIANS(G292))*SIN(RADIANS(E284))+COS(RADIANS(G292))*COS(RADIANS(E284))*COS(RADIANS(Q274))))&gt;90,0,$F$4*$F$5/E283^2*(SIN(RADIANS(G292))*SIN(RADIANS(E284))+COS(RADIANS(G292))*COS(RADIANS(E284))*COS(RADIANS(Q274))))</f>
        <v>0</v>
      </c>
      <c r="R292" t="e">
        <f>IF(DEGREES(ACOS(SIN(RADIANS(G292))*SIN(RADIANS(E284))+COS(RADIANS(G292))*COS(RADIANS(E284))*COS(RADIANS(R274))))&gt;90,0,$F$4*$F$5/E283^2*(SIN(RADIANS(G292))*SIN(RADIANS(E284))+COS(RADIANS(G292))*COS(RADIANS(E284))*COS(RADIANS(R274))))</f>
        <v>#DIV/0!</v>
      </c>
      <c r="S292" t="e">
        <f>IF(DEGREES(ACOS(SIN(RADIANS(G292))*SIN(RADIANS(E284))+COS(RADIANS(G292))*COS(RADIANS(E284))*COS(RADIANS(S274))))&gt;90,0,$F$4*$F$5/E283^2*(SIN(RADIANS(G292))*SIN(RADIANS(E284))+COS(RADIANS(G292))*COS(RADIANS(E284))*COS(RADIANS(S274))))</f>
        <v>#DIV/0!</v>
      </c>
      <c r="T292" t="e">
        <f>IF(DEGREES(ACOS(SIN(RADIANS(G292))*SIN(RADIANS(E284))+COS(RADIANS(G292))*COS(RADIANS(E284))*COS(RADIANS(T274))))&gt;90,0,$F$4*$F$5/E283^2*(SIN(RADIANS(G292))*SIN(RADIANS(E284))+COS(RADIANS(G292))*COS(RADIANS(E284))*COS(RADIANS(T274))))</f>
        <v>#DIV/0!</v>
      </c>
      <c r="U292" t="e">
        <f>IF(DEGREES(ACOS(SIN(RADIANS(G292))*SIN(RADIANS(E284))+COS(RADIANS(G292))*COS(RADIANS(E284))*COS(RADIANS(U274))))&gt;90,0,$F$4*$F$5/E283^2*(SIN(RADIANS(G292))*SIN(RADIANS(E284))+COS(RADIANS(G292))*COS(RADIANS(E284))*COS(RADIANS(U274))))</f>
        <v>#DIV/0!</v>
      </c>
      <c r="V292" t="e">
        <f>IF(DEGREES(ACOS(SIN(RADIANS(G292))*SIN(RADIANS(E284))+COS(RADIANS(G292))*COS(RADIANS(E284))*COS(RADIANS(V274))))&gt;90,0,$F$4*$F$5/E283^2*(SIN(RADIANS(G292))*SIN(RADIANS(E284))+COS(RADIANS(G292))*COS(RADIANS(E284))*COS(RADIANS(V274))))</f>
        <v>#DIV/0!</v>
      </c>
      <c r="W292" t="e">
        <f>IF(DEGREES(ACOS(SIN(RADIANS(G292))*SIN(RADIANS(E284))+COS(RADIANS(G292))*COS(RADIANS(E284))*COS(RADIANS(W274))))&gt;90,0,$F$4*$F$5/E283^2*(SIN(RADIANS(G292))*SIN(RADIANS(E284))+COS(RADIANS(G292))*COS(RADIANS(E284))*COS(RADIANS(W274))))</f>
        <v>#DIV/0!</v>
      </c>
      <c r="X292" t="e">
        <f>IF(DEGREES(ACOS(SIN(RADIANS(G292))*SIN(RADIANS(E284))+COS(RADIANS(G292))*COS(RADIANS(E284))*COS(RADIANS(X274))))&gt;90,0,$F$4*$F$5/E283^2*(SIN(RADIANS(G292))*SIN(RADIANS(E284))+COS(RADIANS(G292))*COS(RADIANS(E284))*COS(RADIANS(X274))))</f>
        <v>#DIV/0!</v>
      </c>
      <c r="Y292" t="e">
        <f>IF(DEGREES(ACOS(SIN(RADIANS(G292))*SIN(RADIANS(E284))+COS(RADIANS(G292))*COS(RADIANS(E284))*COS(RADIANS(Y274))))&gt;90,0,$F$4*$F$5/E283^2*(SIN(RADIANS(G292))*SIN(RADIANS(E284))+COS(RADIANS(G292))*COS(RADIANS(E284))*COS(RADIANS(Y274))))</f>
        <v>#DIV/0!</v>
      </c>
      <c r="Z292" t="e">
        <f>IF(DEGREES(ACOS(SIN(RADIANS(G292))*SIN(RADIANS(E284))+COS(RADIANS(G292))*COS(RADIANS(E284))*COS(RADIANS(Z274))))&gt;90,0,$F$4*$F$5/E283^2*(SIN(RADIANS(G292))*SIN(RADIANS(E284))+COS(RADIANS(G292))*COS(RADIANS(E284))*COS(RADIANS(Z274))))</f>
        <v>#DIV/0!</v>
      </c>
      <c r="AA292" t="e">
        <f>IF(DEGREES(ACOS(SIN(RADIANS(G292))*SIN(RADIANS(E284))+COS(RADIANS(G292))*COS(RADIANS(E284))*COS(RADIANS(AA274))))&gt;90,0,$F$4*$F$5/E283^2*(SIN(RADIANS(G292))*SIN(RADIANS(E284))+COS(RADIANS(G292))*COS(RADIANS(E284))*COS(RADIANS(AA274))))</f>
        <v>#DIV/0!</v>
      </c>
      <c r="AB292" t="e">
        <f>IF(DEGREES(ACOS(SIN(RADIANS(G292))*SIN(RADIANS(E284))+COS(RADIANS(G292))*COS(RADIANS(E284))*COS(RADIANS(AB274))))&gt;90,0,$F$4*$F$5/E283^2*(SIN(RADIANS(G292))*SIN(RADIANS(E284))+COS(RADIANS(G292))*COS(RADIANS(E284))*COS(RADIANS(AB274))))</f>
        <v>#DIV/0!</v>
      </c>
      <c r="AC292" t="e">
        <f>IF(DEGREES(ACOS(SIN(RADIANS(G292))*SIN(RADIANS(E284))+COS(RADIANS(G292))*COS(RADIANS(E284))*COS(RADIANS(AC274))))&gt;90,0,$F$4*$F$5/E283^2*(SIN(RADIANS(G292))*SIN(RADIANS(E284))+COS(RADIANS(G292))*COS(RADIANS(E284))*COS(RADIANS(AC274))))</f>
        <v>#DIV/0!</v>
      </c>
      <c r="AD292" t="e">
        <f>IF(DEGREES(ACOS(SIN(RADIANS(G292))*SIN(RADIANS(E284))+COS(RADIANS(G292))*COS(RADIANS(E284))*COS(RADIANS(AD274))))&gt;90,0,$F$4*$F$5/E283^2*(SIN(RADIANS(G292))*SIN(RADIANS(E284))+COS(RADIANS(G292))*COS(RADIANS(E284))*COS(RADIANS(AD274))))</f>
        <v>#DIV/0!</v>
      </c>
      <c r="AE292" t="e">
        <f>IF(DEGREES(ACOS(SIN(RADIANS(G292))*SIN(RADIANS(E284))+COS(RADIANS(G292))*COS(RADIANS(E284))*COS(RADIANS(AE274))))&gt;90,0,$F$4*$F$5/E283^2*(SIN(RADIANS(G292))*SIN(RADIANS(E284))+COS(RADIANS(G292))*COS(RADIANS(E284))*COS(RADIANS(AE274))))</f>
        <v>#DIV/0!</v>
      </c>
      <c r="AF292" t="e">
        <f>IF(DEGREES(ACOS(SIN(RADIANS(G292))*SIN(RADIANS(E284))+COS(RADIANS(G292))*COS(RADIANS(E284))*COS(RADIANS(AF274))))&gt;90,0,$F$4*$F$5/E283^2*(SIN(RADIANS(G292))*SIN(RADIANS(E284))+COS(RADIANS(G292))*COS(RADIANS(E284))*COS(RADIANS(AF274))))</f>
        <v>#DIV/0!</v>
      </c>
      <c r="AG292" t="e">
        <f>IF(DEGREES(ACOS(SIN(RADIANS(G292))*SIN(RADIANS(E284))+COS(RADIANS(G292))*COS(RADIANS(E284))*COS(RADIANS(AG274))))&gt;90,0,$F$4*$F$5/E283^2*(SIN(RADIANS(G292))*SIN(RADIANS(E284))+COS(RADIANS(G292))*COS(RADIANS(E284))*COS(RADIANS(AG274))))</f>
        <v>#DIV/0!</v>
      </c>
      <c r="AH292" t="e">
        <f>IF(DEGREES(ACOS(SIN(RADIANS(G292))*SIN(RADIANS(E284))+COS(RADIANS(G292))*COS(RADIANS(E284))*COS(RADIANS(AH274))))&gt;90,0,$F$4*$F$5/E283^2*(SIN(RADIANS(G292))*SIN(RADIANS(E284))+COS(RADIANS(G292))*COS(RADIANS(E284))*COS(RADIANS(AH274))))</f>
        <v>#DIV/0!</v>
      </c>
      <c r="AI292" t="e">
        <f>IF(DEGREES(ACOS(SIN(RADIANS(G292))*SIN(RADIANS(E284))+COS(RADIANS(G292))*COS(RADIANS(E284))*COS(RADIANS(AI274))))&gt;90,0,$F$4*$F$5/E283^2*(SIN(RADIANS(G292))*SIN(RADIANS(E284))+COS(RADIANS(G292))*COS(RADIANS(E284))*COS(RADIANS(AI274))))</f>
        <v>#DIV/0!</v>
      </c>
      <c r="AJ292" t="e">
        <f>IF(DEGREES(ACOS(SIN(RADIANS(G292))*SIN(RADIANS(E284))+COS(RADIANS(G292))*COS(RADIANS(E284))*COS(RADIANS(AJ274))))&gt;90,0,$F$4*$F$5/E283^2*(SIN(RADIANS(G292))*SIN(RADIANS(E284))+COS(RADIANS(G292))*COS(RADIANS(E284))*COS(RADIANS(AJ274))))</f>
        <v>#DIV/0!</v>
      </c>
      <c r="AK292">
        <f>IF(DEGREES(ACOS(SIN(RADIANS(G292))*SIN(RADIANS(E284))+COS(RADIANS(G292))*COS(RADIANS(E284))*COS(RADIANS(AK274))))&gt;90,0,$F$4*$F$5/E283^2*(SIN(RADIANS(G292))*SIN(RADIANS(E284))+COS(RADIANS(G292))*COS(RADIANS(E284))*COS(RADIANS(AK274))))</f>
        <v>0</v>
      </c>
      <c r="AL292">
        <f>IF(DEGREES(ACOS(SIN(RADIANS(G292))*SIN(RADIANS(E284))+COS(RADIANS(G292))*COS(RADIANS(E284))*COS(RADIANS(AL274))))&gt;90,0,$F$4*$F$5/E283^2*(SIN(RADIANS(G292))*SIN(RADIANS(E284))+COS(RADIANS(G292))*COS(RADIANS(E284))*COS(RADIANS(AL274))))</f>
        <v>0</v>
      </c>
      <c r="AM292">
        <f>IF(DEGREES(ACOS(SIN(RADIANS(G292))*SIN(RADIANS(E284))+COS(RADIANS(G292))*COS(RADIANS(E284))*COS(RADIANS(AM274))))&gt;90,0,$F$4*$F$5/E283^2*(SIN(RADIANS(G292))*SIN(RADIANS(E284))+COS(RADIANS(G292))*COS(RADIANS(E284))*COS(RADIANS(AM274))))</f>
        <v>0</v>
      </c>
      <c r="AN292">
        <f>IF(DEGREES(ACOS(SIN(RADIANS(G292))*SIN(RADIANS(E284))+COS(RADIANS(G292))*COS(RADIANS(E284))*COS(RADIANS(AN274))))&gt;90,0,$F$4*$F$5/E283^2*(SIN(RADIANS(G292))*SIN(RADIANS(E284))+COS(RADIANS(G292))*COS(RADIANS(E284))*COS(RADIANS(AN274))))</f>
        <v>0</v>
      </c>
      <c r="AO292">
        <f>IF(DEGREES(ACOS(SIN(RADIANS(G292))*SIN(RADIANS(E284))+COS(RADIANS(G292))*COS(RADIANS(E284))*COS(RADIANS(AO274))))&gt;90,0,$F$4*$F$5/E283^2*(SIN(RADIANS(G292))*SIN(RADIANS(E284))+COS(RADIANS(G292))*COS(RADIANS(E284))*COS(RADIANS(AO274))))</f>
        <v>0</v>
      </c>
      <c r="AP292">
        <f>IF(DEGREES(ACOS(SIN(RADIANS(G292))*SIN(RADIANS(E284))+COS(RADIANS(G292))*COS(RADIANS(E284))*COS(RADIANS(AP274))))&gt;90,0,$F$4*$F$5/E283^2*(SIN(RADIANS(G292))*SIN(RADIANS(E284))+COS(RADIANS(G292))*COS(RADIANS(E284))*COS(RADIANS(AP274))))</f>
        <v>0</v>
      </c>
      <c r="AQ292">
        <f>IF(DEGREES(ACOS(SIN(RADIANS(G292))*SIN(RADIANS(E284))+COS(RADIANS(G292))*COS(RADIANS(E284))*COS(RADIANS(AQ274))))&gt;90,0,$F$4*$F$5/E283^2*(SIN(RADIANS(G292))*SIN(RADIANS(E284))+COS(RADIANS(G292))*COS(RADIANS(E284))*COS(RADIANS(AQ274))))</f>
        <v>0</v>
      </c>
      <c r="AR292">
        <f>IF(DEGREES(ACOS(SIN(RADIANS(G292))*SIN(RADIANS(E284))+COS(RADIANS(G292))*COS(RADIANS(E284))*COS(RADIANS(AR274))))&gt;90,0,$F$4*$F$5/E283^2*(SIN(RADIANS(G292))*SIN(RADIANS(E284))+COS(RADIANS(G292))*COS(RADIANS(E284))*COS(RADIANS(AR274))))</f>
        <v>0</v>
      </c>
    </row>
    <row r="293" spans="2:44" x14ac:dyDescent="0.5">
      <c r="G293">
        <v>-80</v>
      </c>
      <c r="I293">
        <f>IF(DEGREES(ACOS(SIN(RADIANS(G293))*SIN(RADIANS(E284))+COS(RADIANS(G293))*COS(RADIANS(E284))*COS(RADIANS(I274))))&gt;90,0,$F$4*$F$5/E283^2*(SIN(RADIANS(G293))*SIN(RADIANS(E284))+COS(RADIANS(G293))*COS(RADIANS(E284))*COS(RADIANS(I274))))</f>
        <v>0</v>
      </c>
      <c r="J293">
        <f>IF(DEGREES(ACOS(SIN(RADIANS(G293))*SIN(RADIANS(E284))+COS(RADIANS(G293))*COS(RADIANS(E284))*COS(RADIANS(J274))))&gt;90,0,$F$4*$F$5/E283^2*(SIN(RADIANS(G293))*SIN(RADIANS(E284))+COS(RADIANS(G293))*COS(RADIANS(E284))*COS(RADIANS(J274))))</f>
        <v>0</v>
      </c>
      <c r="K293">
        <f>IF(DEGREES(ACOS(SIN(RADIANS(G293))*SIN(RADIANS(E284))+COS(RADIANS(G293))*COS(RADIANS(E284))*COS(RADIANS(K274))))&gt;90,0,$F$4*$F$5/E283^2*(SIN(RADIANS(G293))*SIN(RADIANS(E284))+COS(RADIANS(G293))*COS(RADIANS(E284))*COS(RADIANS(K274))))</f>
        <v>0</v>
      </c>
      <c r="L293">
        <f>IF(DEGREES(ACOS(SIN(RADIANS(G293))*SIN(RADIANS(E284))+COS(RADIANS(G293))*COS(RADIANS(E284))*COS(RADIANS(L274))))&gt;90,0,$F$4*$F$5/E283^2*(SIN(RADIANS(G293))*SIN(RADIANS(E284))+COS(RADIANS(G293))*COS(RADIANS(E284))*COS(RADIANS(L274))))</f>
        <v>0</v>
      </c>
      <c r="M293">
        <f>IF(DEGREES(ACOS(SIN(RADIANS(G293))*SIN(RADIANS(E284))+COS(RADIANS(G293))*COS(RADIANS(E284))*COS(RADIANS(M274))))&gt;90,0,$F$4*$F$5/E283^2*(SIN(RADIANS(G293))*SIN(RADIANS(E284))+COS(RADIANS(G293))*COS(RADIANS(E284))*COS(RADIANS(M274))))</f>
        <v>0</v>
      </c>
      <c r="N293">
        <f>IF(DEGREES(ACOS(SIN(RADIANS(G293))*SIN(RADIANS(E284))+COS(RADIANS(G293))*COS(RADIANS(E284))*COS(RADIANS(N274))))&gt;90,0,$F$4*$F$5/E283^2*(SIN(RADIANS(G293))*SIN(RADIANS(E284))+COS(RADIANS(G293))*COS(RADIANS(E284))*COS(RADIANS(N274))))</f>
        <v>0</v>
      </c>
      <c r="O293">
        <f>IF(DEGREES(ACOS(SIN(RADIANS(G293))*SIN(RADIANS(E284))+COS(RADIANS(G293))*COS(RADIANS(E284))*COS(RADIANS(O274))))&gt;90,0,$F$4*$F$5/E283^2*(SIN(RADIANS(G293))*SIN(RADIANS(E284))+COS(RADIANS(G293))*COS(RADIANS(E284))*COS(RADIANS(O274))))</f>
        <v>0</v>
      </c>
      <c r="P293">
        <f>IF(DEGREES(ACOS(SIN(RADIANS(G293))*SIN(RADIANS(E284))+COS(RADIANS(G293))*COS(RADIANS(E284))*COS(RADIANS(P274))))&gt;90,0,$F$4*$F$5/E283^2*(SIN(RADIANS(G293))*SIN(RADIANS(E284))+COS(RADIANS(G293))*COS(RADIANS(E284))*COS(RADIANS(P274))))</f>
        <v>0</v>
      </c>
      <c r="Q293">
        <f>IF(DEGREES(ACOS(SIN(RADIANS(G293))*SIN(RADIANS(E284))+COS(RADIANS(G293))*COS(RADIANS(E284))*COS(RADIANS(Q274))))&gt;90,0,$F$4*$F$5/E283^2*(SIN(RADIANS(G293))*SIN(RADIANS(E284))+COS(RADIANS(G293))*COS(RADIANS(E284))*COS(RADIANS(Q274))))</f>
        <v>0</v>
      </c>
      <c r="R293" t="e">
        <f>IF(DEGREES(ACOS(SIN(RADIANS(G293))*SIN(RADIANS(E284))+COS(RADIANS(G293))*COS(RADIANS(E284))*COS(RADIANS(R274))))&gt;90,0,$F$4*$F$5/E283^2*(SIN(RADIANS(G293))*SIN(RADIANS(E284))+COS(RADIANS(G293))*COS(RADIANS(E284))*COS(RADIANS(R274))))</f>
        <v>#DIV/0!</v>
      </c>
      <c r="S293" t="e">
        <f>IF(DEGREES(ACOS(SIN(RADIANS(G293))*SIN(RADIANS(E284))+COS(RADIANS(G293))*COS(RADIANS(E284))*COS(RADIANS(S274))))&gt;90,0,$F$4*$F$5/E283^2*(SIN(RADIANS(G293))*SIN(RADIANS(E284))+COS(RADIANS(G293))*COS(RADIANS(E284))*COS(RADIANS(S274))))</f>
        <v>#DIV/0!</v>
      </c>
      <c r="T293" t="e">
        <f>IF(DEGREES(ACOS(SIN(RADIANS(G293))*SIN(RADIANS(E284))+COS(RADIANS(G293))*COS(RADIANS(E284))*COS(RADIANS(T274))))&gt;90,0,$F$4*$F$5/E283^2*(SIN(RADIANS(G293))*SIN(RADIANS(E284))+COS(RADIANS(G293))*COS(RADIANS(E284))*COS(RADIANS(T274))))</f>
        <v>#DIV/0!</v>
      </c>
      <c r="U293" t="e">
        <f>IF(DEGREES(ACOS(SIN(RADIANS(G293))*SIN(RADIANS(E284))+COS(RADIANS(G293))*COS(RADIANS(E284))*COS(RADIANS(U274))))&gt;90,0,$F$4*$F$5/E283^2*(SIN(RADIANS(G293))*SIN(RADIANS(E284))+COS(RADIANS(G293))*COS(RADIANS(E284))*COS(RADIANS(U274))))</f>
        <v>#DIV/0!</v>
      </c>
      <c r="V293" t="e">
        <f>IF(DEGREES(ACOS(SIN(RADIANS(G293))*SIN(RADIANS(E284))+COS(RADIANS(G293))*COS(RADIANS(E284))*COS(RADIANS(V274))))&gt;90,0,$F$4*$F$5/E283^2*(SIN(RADIANS(G293))*SIN(RADIANS(E284))+COS(RADIANS(G293))*COS(RADIANS(E284))*COS(RADIANS(V274))))</f>
        <v>#DIV/0!</v>
      </c>
      <c r="W293" t="e">
        <f>IF(DEGREES(ACOS(SIN(RADIANS(G293))*SIN(RADIANS(E284))+COS(RADIANS(G293))*COS(RADIANS(E284))*COS(RADIANS(W274))))&gt;90,0,$F$4*$F$5/E283^2*(SIN(RADIANS(G293))*SIN(RADIANS(E284))+COS(RADIANS(G293))*COS(RADIANS(E284))*COS(RADIANS(W274))))</f>
        <v>#DIV/0!</v>
      </c>
      <c r="X293" t="e">
        <f>IF(DEGREES(ACOS(SIN(RADIANS(G293))*SIN(RADIANS(E284))+COS(RADIANS(G293))*COS(RADIANS(E284))*COS(RADIANS(X274))))&gt;90,0,$F$4*$F$5/E283^2*(SIN(RADIANS(G293))*SIN(RADIANS(E284))+COS(RADIANS(G293))*COS(RADIANS(E284))*COS(RADIANS(X274))))</f>
        <v>#DIV/0!</v>
      </c>
      <c r="Y293" t="e">
        <f>IF(DEGREES(ACOS(SIN(RADIANS(G293))*SIN(RADIANS(E284))+COS(RADIANS(G293))*COS(RADIANS(E284))*COS(RADIANS(Y274))))&gt;90,0,$F$4*$F$5/E283^2*(SIN(RADIANS(G293))*SIN(RADIANS(E284))+COS(RADIANS(G293))*COS(RADIANS(E284))*COS(RADIANS(Y274))))</f>
        <v>#DIV/0!</v>
      </c>
      <c r="Z293" t="e">
        <f>IF(DEGREES(ACOS(SIN(RADIANS(G293))*SIN(RADIANS(E284))+COS(RADIANS(G293))*COS(RADIANS(E284))*COS(RADIANS(Z274))))&gt;90,0,$F$4*$F$5/E283^2*(SIN(RADIANS(G293))*SIN(RADIANS(E284))+COS(RADIANS(G293))*COS(RADIANS(E284))*COS(RADIANS(Z274))))</f>
        <v>#DIV/0!</v>
      </c>
      <c r="AA293" t="e">
        <f>IF(DEGREES(ACOS(SIN(RADIANS(G293))*SIN(RADIANS(E284))+COS(RADIANS(G293))*COS(RADIANS(E284))*COS(RADIANS(AA274))))&gt;90,0,$F$4*$F$5/E283^2*(SIN(RADIANS(G293))*SIN(RADIANS(E284))+COS(RADIANS(G293))*COS(RADIANS(E284))*COS(RADIANS(AA274))))</f>
        <v>#DIV/0!</v>
      </c>
      <c r="AB293" t="e">
        <f>IF(DEGREES(ACOS(SIN(RADIANS(G293))*SIN(RADIANS(E284))+COS(RADIANS(G293))*COS(RADIANS(E284))*COS(RADIANS(AB274))))&gt;90,0,$F$4*$F$5/E283^2*(SIN(RADIANS(G293))*SIN(RADIANS(E284))+COS(RADIANS(G293))*COS(RADIANS(E284))*COS(RADIANS(AB274))))</f>
        <v>#DIV/0!</v>
      </c>
      <c r="AC293" t="e">
        <f>IF(DEGREES(ACOS(SIN(RADIANS(G293))*SIN(RADIANS(E284))+COS(RADIANS(G293))*COS(RADIANS(E284))*COS(RADIANS(AC274))))&gt;90,0,$F$4*$F$5/E283^2*(SIN(RADIANS(G293))*SIN(RADIANS(E284))+COS(RADIANS(G293))*COS(RADIANS(E284))*COS(RADIANS(AC274))))</f>
        <v>#DIV/0!</v>
      </c>
      <c r="AD293" t="e">
        <f>IF(DEGREES(ACOS(SIN(RADIANS(G293))*SIN(RADIANS(E284))+COS(RADIANS(G293))*COS(RADIANS(E284))*COS(RADIANS(AD274))))&gt;90,0,$F$4*$F$5/E283^2*(SIN(RADIANS(G293))*SIN(RADIANS(E284))+COS(RADIANS(G293))*COS(RADIANS(E284))*COS(RADIANS(AD274))))</f>
        <v>#DIV/0!</v>
      </c>
      <c r="AE293" t="e">
        <f>IF(DEGREES(ACOS(SIN(RADIANS(G293))*SIN(RADIANS(E284))+COS(RADIANS(G293))*COS(RADIANS(E284))*COS(RADIANS(AE274))))&gt;90,0,$F$4*$F$5/E283^2*(SIN(RADIANS(G293))*SIN(RADIANS(E284))+COS(RADIANS(G293))*COS(RADIANS(E284))*COS(RADIANS(AE274))))</f>
        <v>#DIV/0!</v>
      </c>
      <c r="AF293" t="e">
        <f>IF(DEGREES(ACOS(SIN(RADIANS(G293))*SIN(RADIANS(E284))+COS(RADIANS(G293))*COS(RADIANS(E284))*COS(RADIANS(AF274))))&gt;90,0,$F$4*$F$5/E283^2*(SIN(RADIANS(G293))*SIN(RADIANS(E284))+COS(RADIANS(G293))*COS(RADIANS(E284))*COS(RADIANS(AF274))))</f>
        <v>#DIV/0!</v>
      </c>
      <c r="AG293" t="e">
        <f>IF(DEGREES(ACOS(SIN(RADIANS(G293))*SIN(RADIANS(E284))+COS(RADIANS(G293))*COS(RADIANS(E284))*COS(RADIANS(AG274))))&gt;90,0,$F$4*$F$5/E283^2*(SIN(RADIANS(G293))*SIN(RADIANS(E284))+COS(RADIANS(G293))*COS(RADIANS(E284))*COS(RADIANS(AG274))))</f>
        <v>#DIV/0!</v>
      </c>
      <c r="AH293" t="e">
        <f>IF(DEGREES(ACOS(SIN(RADIANS(G293))*SIN(RADIANS(E284))+COS(RADIANS(G293))*COS(RADIANS(E284))*COS(RADIANS(AH274))))&gt;90,0,$F$4*$F$5/E283^2*(SIN(RADIANS(G293))*SIN(RADIANS(E284))+COS(RADIANS(G293))*COS(RADIANS(E284))*COS(RADIANS(AH274))))</f>
        <v>#DIV/0!</v>
      </c>
      <c r="AI293" t="e">
        <f>IF(DEGREES(ACOS(SIN(RADIANS(G293))*SIN(RADIANS(E284))+COS(RADIANS(G293))*COS(RADIANS(E284))*COS(RADIANS(AI274))))&gt;90,0,$F$4*$F$5/E283^2*(SIN(RADIANS(G293))*SIN(RADIANS(E284))+COS(RADIANS(G293))*COS(RADIANS(E284))*COS(RADIANS(AI274))))</f>
        <v>#DIV/0!</v>
      </c>
      <c r="AJ293" t="e">
        <f>IF(DEGREES(ACOS(SIN(RADIANS(G293))*SIN(RADIANS(E284))+COS(RADIANS(G293))*COS(RADIANS(E284))*COS(RADIANS(AJ274))))&gt;90,0,$F$4*$F$5/E283^2*(SIN(RADIANS(G293))*SIN(RADIANS(E284))+COS(RADIANS(G293))*COS(RADIANS(E284))*COS(RADIANS(AJ274))))</f>
        <v>#DIV/0!</v>
      </c>
      <c r="AK293">
        <f>IF(DEGREES(ACOS(SIN(RADIANS(G293))*SIN(RADIANS(E284))+COS(RADIANS(G293))*COS(RADIANS(E284))*COS(RADIANS(AK274))))&gt;90,0,$F$4*$F$5/E283^2*(SIN(RADIANS(G293))*SIN(RADIANS(E284))+COS(RADIANS(G293))*COS(RADIANS(E284))*COS(RADIANS(AK274))))</f>
        <v>0</v>
      </c>
      <c r="AL293">
        <f>IF(DEGREES(ACOS(SIN(RADIANS(G293))*SIN(RADIANS(E284))+COS(RADIANS(G293))*COS(RADIANS(E284))*COS(RADIANS(AL274))))&gt;90,0,$F$4*$F$5/E283^2*(SIN(RADIANS(G293))*SIN(RADIANS(E284))+COS(RADIANS(G293))*COS(RADIANS(E284))*COS(RADIANS(AL274))))</f>
        <v>0</v>
      </c>
      <c r="AM293">
        <f>IF(DEGREES(ACOS(SIN(RADIANS(G293))*SIN(RADIANS(E284))+COS(RADIANS(G293))*COS(RADIANS(E284))*COS(RADIANS(AM274))))&gt;90,0,$F$4*$F$5/E283^2*(SIN(RADIANS(G293))*SIN(RADIANS(E284))+COS(RADIANS(G293))*COS(RADIANS(E284))*COS(RADIANS(AM274))))</f>
        <v>0</v>
      </c>
      <c r="AN293">
        <f>IF(DEGREES(ACOS(SIN(RADIANS(G293))*SIN(RADIANS(E284))+COS(RADIANS(G293))*COS(RADIANS(E284))*COS(RADIANS(AN274))))&gt;90,0,$F$4*$F$5/E283^2*(SIN(RADIANS(G293))*SIN(RADIANS(E284))+COS(RADIANS(G293))*COS(RADIANS(E284))*COS(RADIANS(AN274))))</f>
        <v>0</v>
      </c>
      <c r="AO293">
        <f>IF(DEGREES(ACOS(SIN(RADIANS(G293))*SIN(RADIANS(E284))+COS(RADIANS(G293))*COS(RADIANS(E284))*COS(RADIANS(AO274))))&gt;90,0,$F$4*$F$5/E283^2*(SIN(RADIANS(G293))*SIN(RADIANS(E284))+COS(RADIANS(G293))*COS(RADIANS(E284))*COS(RADIANS(AO274))))</f>
        <v>0</v>
      </c>
      <c r="AP293">
        <f>IF(DEGREES(ACOS(SIN(RADIANS(G293))*SIN(RADIANS(E284))+COS(RADIANS(G293))*COS(RADIANS(E284))*COS(RADIANS(AP274))))&gt;90,0,$F$4*$F$5/E283^2*(SIN(RADIANS(G293))*SIN(RADIANS(E284))+COS(RADIANS(G293))*COS(RADIANS(E284))*COS(RADIANS(AP274))))</f>
        <v>0</v>
      </c>
      <c r="AQ293">
        <f>IF(DEGREES(ACOS(SIN(RADIANS(G293))*SIN(RADIANS(E284))+COS(RADIANS(G293))*COS(RADIANS(E284))*COS(RADIANS(AQ274))))&gt;90,0,$F$4*$F$5/E283^2*(SIN(RADIANS(G293))*SIN(RADIANS(E284))+COS(RADIANS(G293))*COS(RADIANS(E284))*COS(RADIANS(AQ274))))</f>
        <v>0</v>
      </c>
      <c r="AR293">
        <f>IF(DEGREES(ACOS(SIN(RADIANS(G293))*SIN(RADIANS(E284))+COS(RADIANS(G293))*COS(RADIANS(E284))*COS(RADIANS(AR274))))&gt;90,0,$F$4*$F$5/E283^2*(SIN(RADIANS(G293))*SIN(RADIANS(E284))+COS(RADIANS(G293))*COS(RADIANS(E284))*COS(RADIANS(AR274))))</f>
        <v>0</v>
      </c>
    </row>
    <row r="294" spans="2:44" x14ac:dyDescent="0.5">
      <c r="G294">
        <v>-90</v>
      </c>
      <c r="I294" t="e">
        <f>IF(DEGREES(ACOS(SIN(RADIANS(G294))*SIN(RADIANS(E284))+COS(RADIANS(G294))*COS(RADIANS(E284))*COS(RADIANS(I274))))&gt;90,0,$F$4*$F$5/E283^2*(SIN(RADIANS(G294))*SIN(RADIANS(E284))+COS(RADIANS(G294))*COS(RADIANS(E284))*COS(RADIANS(I274))))</f>
        <v>#DIV/0!</v>
      </c>
      <c r="J294" t="e">
        <f>IF(DEGREES(ACOS(SIN(RADIANS(G294))*SIN(RADIANS(E284))+COS(RADIANS(G294))*COS(RADIANS(E284))*COS(RADIANS(J274))))&gt;90,0,$F$4*$F$5/E283^2*(SIN(RADIANS(G294))*SIN(RADIANS(E284))+COS(RADIANS(G294))*COS(RADIANS(E284))*COS(RADIANS(J274))))</f>
        <v>#DIV/0!</v>
      </c>
      <c r="K294" t="e">
        <f>IF(DEGREES(ACOS(SIN(RADIANS(G294))*SIN(RADIANS(E284))+COS(RADIANS(G294))*COS(RADIANS(E284))*COS(RADIANS(K274))))&gt;90,0,$F$4*$F$5/E283^2*(SIN(RADIANS(G294))*SIN(RADIANS(E284))+COS(RADIANS(G294))*COS(RADIANS(E284))*COS(RADIANS(K274))))</f>
        <v>#DIV/0!</v>
      </c>
      <c r="L294" t="e">
        <f>IF(DEGREES(ACOS(SIN(RADIANS(G294))*SIN(RADIANS(E284))+COS(RADIANS(G294))*COS(RADIANS(E284))*COS(RADIANS(L274))))&gt;90,0,$F$4*$F$5/E283^2*(SIN(RADIANS(G294))*SIN(RADIANS(E284))+COS(RADIANS(G294))*COS(RADIANS(E284))*COS(RADIANS(L274))))</f>
        <v>#DIV/0!</v>
      </c>
      <c r="M294" t="e">
        <f>IF(DEGREES(ACOS(SIN(RADIANS(G294))*SIN(RADIANS(E284))+COS(RADIANS(G294))*COS(RADIANS(E284))*COS(RADIANS(M274))))&gt;90,0,$F$4*$F$5/E283^2*(SIN(RADIANS(G294))*SIN(RADIANS(E284))+COS(RADIANS(G294))*COS(RADIANS(E284))*COS(RADIANS(M274))))</f>
        <v>#DIV/0!</v>
      </c>
      <c r="N294" t="e">
        <f>IF(DEGREES(ACOS(SIN(RADIANS(G294))*SIN(RADIANS(E284))+COS(RADIANS(G294))*COS(RADIANS(E284))*COS(RADIANS(N274))))&gt;90,0,$F$4*$F$5/E283^2*(SIN(RADIANS(G294))*SIN(RADIANS(E284))+COS(RADIANS(G294))*COS(RADIANS(E284))*COS(RADIANS(N274))))</f>
        <v>#DIV/0!</v>
      </c>
      <c r="O294" t="e">
        <f>IF(DEGREES(ACOS(SIN(RADIANS(G294))*SIN(RADIANS(E284))+COS(RADIANS(G294))*COS(RADIANS(E284))*COS(RADIANS(O274))))&gt;90,0,$F$4*$F$5/E283^2*(SIN(RADIANS(G294))*SIN(RADIANS(E284))+COS(RADIANS(G294))*COS(RADIANS(E284))*COS(RADIANS(O274))))</f>
        <v>#DIV/0!</v>
      </c>
      <c r="P294" t="e">
        <f>IF(DEGREES(ACOS(SIN(RADIANS(G294))*SIN(RADIANS(E284))+COS(RADIANS(G294))*COS(RADIANS(E284))*COS(RADIANS(P274))))&gt;90,0,$F$4*$F$5/E283^2*(SIN(RADIANS(G294))*SIN(RADIANS(E284))+COS(RADIANS(G294))*COS(RADIANS(E284))*COS(RADIANS(P274))))</f>
        <v>#DIV/0!</v>
      </c>
      <c r="Q294" t="e">
        <f>IF(DEGREES(ACOS(SIN(RADIANS(G294))*SIN(RADIANS(E284))+COS(RADIANS(G294))*COS(RADIANS(E284))*COS(RADIANS(Q274))))&gt;90,0,$F$4*$F$5/E283^2*(SIN(RADIANS(G294))*SIN(RADIANS(E284))+COS(RADIANS(G294))*COS(RADIANS(E284))*COS(RADIANS(Q274))))</f>
        <v>#DIV/0!</v>
      </c>
      <c r="R294" t="e">
        <f>IF(DEGREES(ACOS(SIN(RADIANS(G294))*SIN(RADIANS(E284))+COS(RADIANS(G294))*COS(RADIANS(E284))*COS(RADIANS(R274))))&gt;90,0,$F$4*$F$5/E283^2*(SIN(RADIANS(G294))*SIN(RADIANS(E284))+COS(RADIANS(G294))*COS(RADIANS(E284))*COS(RADIANS(R274))))</f>
        <v>#DIV/0!</v>
      </c>
      <c r="S294" t="e">
        <f>IF(DEGREES(ACOS(SIN(RADIANS(G294))*SIN(RADIANS(E284))+COS(RADIANS(G294))*COS(RADIANS(E284))*COS(RADIANS(S274))))&gt;90,0,$F$4*$F$5/E283^2*(SIN(RADIANS(G294))*SIN(RADIANS(E284))+COS(RADIANS(G294))*COS(RADIANS(E284))*COS(RADIANS(S274))))</f>
        <v>#DIV/0!</v>
      </c>
      <c r="T294" t="e">
        <f>IF(DEGREES(ACOS(SIN(RADIANS(G294))*SIN(RADIANS(E284))+COS(RADIANS(G294))*COS(RADIANS(E284))*COS(RADIANS(T274))))&gt;90,0,$F$4*$F$5/E283^2*(SIN(RADIANS(G294))*SIN(RADIANS(E284))+COS(RADIANS(G294))*COS(RADIANS(E284))*COS(RADIANS(T274))))</f>
        <v>#DIV/0!</v>
      </c>
      <c r="U294" t="e">
        <f>IF(DEGREES(ACOS(SIN(RADIANS(G294))*SIN(RADIANS(E284))+COS(RADIANS(G294))*COS(RADIANS(E284))*COS(RADIANS(U274))))&gt;90,0,$F$4*$F$5/E283^2*(SIN(RADIANS(G294))*SIN(RADIANS(E284))+COS(RADIANS(G294))*COS(RADIANS(E284))*COS(RADIANS(U274))))</f>
        <v>#DIV/0!</v>
      </c>
      <c r="V294" t="e">
        <f>IF(DEGREES(ACOS(SIN(RADIANS(G294))*SIN(RADIANS(E284))+COS(RADIANS(G294))*COS(RADIANS(E284))*COS(RADIANS(V274))))&gt;90,0,$F$4*$F$5/E283^2*(SIN(RADIANS(G294))*SIN(RADIANS(E284))+COS(RADIANS(G294))*COS(RADIANS(E284))*COS(RADIANS(V274))))</f>
        <v>#DIV/0!</v>
      </c>
      <c r="W294" t="e">
        <f>IF(DEGREES(ACOS(SIN(RADIANS(G294))*SIN(RADIANS(E284))+COS(RADIANS(G294))*COS(RADIANS(E284))*COS(RADIANS(W274))))&gt;90,0,$F$4*$F$5/E283^2*(SIN(RADIANS(G294))*SIN(RADIANS(E284))+COS(RADIANS(G294))*COS(RADIANS(E284))*COS(RADIANS(W274))))</f>
        <v>#DIV/0!</v>
      </c>
      <c r="X294" t="e">
        <f>IF(DEGREES(ACOS(SIN(RADIANS(G294))*SIN(RADIANS(E284))+COS(RADIANS(G294))*COS(RADIANS(E284))*COS(RADIANS(X274))))&gt;90,0,$F$4*$F$5/E283^2*(SIN(RADIANS(G294))*SIN(RADIANS(E284))+COS(RADIANS(G294))*COS(RADIANS(E284))*COS(RADIANS(X274))))</f>
        <v>#DIV/0!</v>
      </c>
      <c r="Y294" t="e">
        <f>IF(DEGREES(ACOS(SIN(RADIANS(G294))*SIN(RADIANS(E284))+COS(RADIANS(G294))*COS(RADIANS(E284))*COS(RADIANS(Y274))))&gt;90,0,$F$4*$F$5/E283^2*(SIN(RADIANS(G294))*SIN(RADIANS(E284))+COS(RADIANS(G294))*COS(RADIANS(E284))*COS(RADIANS(Y274))))</f>
        <v>#DIV/0!</v>
      </c>
      <c r="Z294" t="e">
        <f>IF(DEGREES(ACOS(SIN(RADIANS(G294))*SIN(RADIANS(E284))+COS(RADIANS(G294))*COS(RADIANS(E284))*COS(RADIANS(Z274))))&gt;90,0,$F$4*$F$5/E283^2*(SIN(RADIANS(G294))*SIN(RADIANS(E284))+COS(RADIANS(G294))*COS(RADIANS(E284))*COS(RADIANS(Z274))))</f>
        <v>#DIV/0!</v>
      </c>
      <c r="AA294" t="e">
        <f>IF(DEGREES(ACOS(SIN(RADIANS(G294))*SIN(RADIANS(E284))+COS(RADIANS(G294))*COS(RADIANS(E284))*COS(RADIANS(AA274))))&gt;90,0,$F$4*$F$5/E283^2*(SIN(RADIANS(G294))*SIN(RADIANS(E284))+COS(RADIANS(G294))*COS(RADIANS(E284))*COS(RADIANS(AA274))))</f>
        <v>#DIV/0!</v>
      </c>
      <c r="AB294" t="e">
        <f>IF(DEGREES(ACOS(SIN(RADIANS(G294))*SIN(RADIANS(E284))+COS(RADIANS(G294))*COS(RADIANS(E284))*COS(RADIANS(AB274))))&gt;90,0,$F$4*$F$5/E283^2*(SIN(RADIANS(G294))*SIN(RADIANS(E284))+COS(RADIANS(G294))*COS(RADIANS(E284))*COS(RADIANS(AB274))))</f>
        <v>#DIV/0!</v>
      </c>
      <c r="AC294" t="e">
        <f>IF(DEGREES(ACOS(SIN(RADIANS(G294))*SIN(RADIANS(E284))+COS(RADIANS(G294))*COS(RADIANS(E284))*COS(RADIANS(AC274))))&gt;90,0,$F$4*$F$5/E283^2*(SIN(RADIANS(G294))*SIN(RADIANS(E284))+COS(RADIANS(G294))*COS(RADIANS(E284))*COS(RADIANS(AC274))))</f>
        <v>#DIV/0!</v>
      </c>
      <c r="AD294" t="e">
        <f>IF(DEGREES(ACOS(SIN(RADIANS(G294))*SIN(RADIANS(E284))+COS(RADIANS(G294))*COS(RADIANS(E284))*COS(RADIANS(AD274))))&gt;90,0,$F$4*$F$5/E283^2*(SIN(RADIANS(G294))*SIN(RADIANS(E284))+COS(RADIANS(G294))*COS(RADIANS(E284))*COS(RADIANS(AD274))))</f>
        <v>#DIV/0!</v>
      </c>
      <c r="AE294" t="e">
        <f>IF(DEGREES(ACOS(SIN(RADIANS(G294))*SIN(RADIANS(E284))+COS(RADIANS(G294))*COS(RADIANS(E284))*COS(RADIANS(AE274))))&gt;90,0,$F$4*$F$5/E283^2*(SIN(RADIANS(G294))*SIN(RADIANS(E284))+COS(RADIANS(G294))*COS(RADIANS(E284))*COS(RADIANS(AE274))))</f>
        <v>#DIV/0!</v>
      </c>
      <c r="AF294" t="e">
        <f>IF(DEGREES(ACOS(SIN(RADIANS(G294))*SIN(RADIANS(E284))+COS(RADIANS(G294))*COS(RADIANS(E284))*COS(RADIANS(AF274))))&gt;90,0,$F$4*$F$5/E283^2*(SIN(RADIANS(G294))*SIN(RADIANS(E284))+COS(RADIANS(G294))*COS(RADIANS(E284))*COS(RADIANS(AF274))))</f>
        <v>#DIV/0!</v>
      </c>
      <c r="AG294" t="e">
        <f>IF(DEGREES(ACOS(SIN(RADIANS(G294))*SIN(RADIANS(E284))+COS(RADIANS(G294))*COS(RADIANS(E284))*COS(RADIANS(AG274))))&gt;90,0,$F$4*$F$5/E283^2*(SIN(RADIANS(G294))*SIN(RADIANS(E284))+COS(RADIANS(G294))*COS(RADIANS(E284))*COS(RADIANS(AG274))))</f>
        <v>#DIV/0!</v>
      </c>
      <c r="AH294" t="e">
        <f>IF(DEGREES(ACOS(SIN(RADIANS(G294))*SIN(RADIANS(E284))+COS(RADIANS(G294))*COS(RADIANS(E284))*COS(RADIANS(AH274))))&gt;90,0,$F$4*$F$5/E283^2*(SIN(RADIANS(G294))*SIN(RADIANS(E284))+COS(RADIANS(G294))*COS(RADIANS(E284))*COS(RADIANS(AH274))))</f>
        <v>#DIV/0!</v>
      </c>
      <c r="AI294" t="e">
        <f>IF(DEGREES(ACOS(SIN(RADIANS(G294))*SIN(RADIANS(E284))+COS(RADIANS(G294))*COS(RADIANS(E284))*COS(RADIANS(AI274))))&gt;90,0,$F$4*$F$5/E283^2*(SIN(RADIANS(G294))*SIN(RADIANS(E284))+COS(RADIANS(G294))*COS(RADIANS(E284))*COS(RADIANS(AI274))))</f>
        <v>#DIV/0!</v>
      </c>
      <c r="AJ294" t="e">
        <f>IF(DEGREES(ACOS(SIN(RADIANS(G294))*SIN(RADIANS(E284))+COS(RADIANS(G294))*COS(RADIANS(E284))*COS(RADIANS(AJ274))))&gt;90,0,$F$4*$F$5/E283^2*(SIN(RADIANS(G294))*SIN(RADIANS(E284))+COS(RADIANS(G294))*COS(RADIANS(E284))*COS(RADIANS(AJ274))))</f>
        <v>#DIV/0!</v>
      </c>
      <c r="AK294" t="e">
        <f>IF(DEGREES(ACOS(SIN(RADIANS(G294))*SIN(RADIANS(E284))+COS(RADIANS(G294))*COS(RADIANS(E284))*COS(RADIANS(AK274))))&gt;90,0,$F$4*$F$5/E283^2*(SIN(RADIANS(G294))*SIN(RADIANS(E284))+COS(RADIANS(G294))*COS(RADIANS(E284))*COS(RADIANS(AK274))))</f>
        <v>#DIV/0!</v>
      </c>
      <c r="AL294" t="e">
        <f>IF(DEGREES(ACOS(SIN(RADIANS(G294))*SIN(RADIANS(E284))+COS(RADIANS(G294))*COS(RADIANS(E284))*COS(RADIANS(AL274))))&gt;90,0,$F$4*$F$5/E283^2*(SIN(RADIANS(G294))*SIN(RADIANS(E284))+COS(RADIANS(G294))*COS(RADIANS(E284))*COS(RADIANS(AL274))))</f>
        <v>#DIV/0!</v>
      </c>
      <c r="AM294" t="e">
        <f>IF(DEGREES(ACOS(SIN(RADIANS(G294))*SIN(RADIANS(E284))+COS(RADIANS(G294))*COS(RADIANS(E284))*COS(RADIANS(AM274))))&gt;90,0,$F$4*$F$5/E283^2*(SIN(RADIANS(G294))*SIN(RADIANS(E284))+COS(RADIANS(G294))*COS(RADIANS(E284))*COS(RADIANS(AM274))))</f>
        <v>#DIV/0!</v>
      </c>
      <c r="AN294" t="e">
        <f>IF(DEGREES(ACOS(SIN(RADIANS(G294))*SIN(RADIANS(E284))+COS(RADIANS(G294))*COS(RADIANS(E284))*COS(RADIANS(AN274))))&gt;90,0,$F$4*$F$5/E283^2*(SIN(RADIANS(G294))*SIN(RADIANS(E284))+COS(RADIANS(G294))*COS(RADIANS(E284))*COS(RADIANS(AN274))))</f>
        <v>#DIV/0!</v>
      </c>
      <c r="AO294" t="e">
        <f>IF(DEGREES(ACOS(SIN(RADIANS(G294))*SIN(RADIANS(E284))+COS(RADIANS(G294))*COS(RADIANS(E284))*COS(RADIANS(AO274))))&gt;90,0,$F$4*$F$5/E283^2*(SIN(RADIANS(G294))*SIN(RADIANS(E284))+COS(RADIANS(G294))*COS(RADIANS(E284))*COS(RADIANS(AO274))))</f>
        <v>#DIV/0!</v>
      </c>
      <c r="AP294" t="e">
        <f>IF(DEGREES(ACOS(SIN(RADIANS(G294))*SIN(RADIANS(E284))+COS(RADIANS(G294))*COS(RADIANS(E284))*COS(RADIANS(AP274))))&gt;90,0,$F$4*$F$5/E283^2*(SIN(RADIANS(G294))*SIN(RADIANS(E284))+COS(RADIANS(G294))*COS(RADIANS(E284))*COS(RADIANS(AP274))))</f>
        <v>#DIV/0!</v>
      </c>
      <c r="AQ294" t="e">
        <f>IF(DEGREES(ACOS(SIN(RADIANS(G294))*SIN(RADIANS(E284))+COS(RADIANS(G294))*COS(RADIANS(E284))*COS(RADIANS(AQ274))))&gt;90,0,$F$4*$F$5/E283^2*(SIN(RADIANS(G294))*SIN(RADIANS(E284))+COS(RADIANS(G294))*COS(RADIANS(E284))*COS(RADIANS(AQ274))))</f>
        <v>#DIV/0!</v>
      </c>
      <c r="AR294" t="e">
        <f>IF(DEGREES(ACOS(SIN(RADIANS(G294))*SIN(RADIANS(E284))+COS(RADIANS(G294))*COS(RADIANS(E284))*COS(RADIANS(AR274))))&gt;90,0,$F$4*$F$5/E283^2*(SIN(RADIANS(G294))*SIN(RADIANS(E284))+COS(RADIANS(G294))*COS(RADIANS(E284))*COS(RADIANS(AR274))))</f>
        <v>#DIV/0!</v>
      </c>
    </row>
    <row r="296" spans="2:44" x14ac:dyDescent="0.5">
      <c r="H296" t="s">
        <v>769</v>
      </c>
      <c r="I296">
        <v>180</v>
      </c>
      <c r="J296">
        <v>170</v>
      </c>
      <c r="K296">
        <v>160</v>
      </c>
      <c r="L296">
        <v>150</v>
      </c>
      <c r="M296">
        <v>140</v>
      </c>
      <c r="N296">
        <v>130</v>
      </c>
      <c r="O296">
        <v>120</v>
      </c>
      <c r="P296">
        <v>110</v>
      </c>
      <c r="Q296">
        <v>100</v>
      </c>
      <c r="R296">
        <v>90</v>
      </c>
      <c r="S296">
        <v>80</v>
      </c>
      <c r="T296">
        <v>70</v>
      </c>
      <c r="U296">
        <v>60</v>
      </c>
      <c r="V296">
        <v>50</v>
      </c>
      <c r="W296">
        <v>40</v>
      </c>
      <c r="X296">
        <v>30</v>
      </c>
      <c r="Y296">
        <v>20</v>
      </c>
      <c r="Z296">
        <v>10</v>
      </c>
      <c r="AA296">
        <v>0</v>
      </c>
      <c r="AB296">
        <v>-10</v>
      </c>
      <c r="AC296">
        <v>-20</v>
      </c>
      <c r="AD296">
        <v>-30</v>
      </c>
      <c r="AE296">
        <v>-40</v>
      </c>
      <c r="AF296">
        <v>-50</v>
      </c>
      <c r="AG296">
        <v>-60</v>
      </c>
      <c r="AH296">
        <v>-70</v>
      </c>
      <c r="AI296">
        <v>-80</v>
      </c>
      <c r="AJ296">
        <v>-90</v>
      </c>
      <c r="AK296">
        <v>-100</v>
      </c>
      <c r="AL296">
        <v>-110</v>
      </c>
      <c r="AM296">
        <v>-120</v>
      </c>
      <c r="AN296">
        <v>-130</v>
      </c>
      <c r="AO296">
        <v>-140</v>
      </c>
      <c r="AP296">
        <v>-150</v>
      </c>
      <c r="AQ296">
        <v>-160</v>
      </c>
      <c r="AR296">
        <v>-170</v>
      </c>
    </row>
    <row r="297" spans="2:44" x14ac:dyDescent="0.5">
      <c r="H297" t="s">
        <v>779</v>
      </c>
      <c r="I297">
        <f>IF(ABS(I296-E309)&gt;180,IF(ABS(I296-E309)&gt;360,ABS(I296-E309)-360,360-ABS(I296-E309)),ABS(I296-E309))</f>
        <v>180</v>
      </c>
      <c r="J297">
        <f>IF(ABS(J296-E309)&gt;180,IF(ABS(J296-E309)&gt;360,ABS(J296-E309)-360,360-ABS(J296-E309)),ABS(J296-E309))</f>
        <v>170</v>
      </c>
      <c r="K297">
        <f>IF(ABS(K296-E309)&gt;180,IF(ABS(K296-E309)&gt;360,ABS(K296-E309)-360,360-ABS(K296-E309)),ABS(K296-E309))</f>
        <v>160</v>
      </c>
      <c r="L297">
        <f>IF(ABS(L296-E309)&gt;180,IF(ABS(L296-E309)&gt;360,ABS(L296-E309)-360,360-ABS(L296-E309)),ABS(L296-E309))</f>
        <v>150</v>
      </c>
      <c r="M297">
        <f>IF(ABS(M296-E309)&gt;180,IF(ABS(M296-E309)&gt;360,ABS(M296-E309)-360,360-ABS(M296-E309)),ABS(M296-E309))</f>
        <v>140</v>
      </c>
      <c r="N297">
        <f>IF(ABS(N296-E309)&gt;180,IF(ABS(N296-E309)&gt;360,ABS(N296-E309)-360,360-ABS(N296-E309)),ABS(N296-E309))</f>
        <v>130</v>
      </c>
      <c r="O297">
        <f>IF(ABS(O296-E309)&gt;180,IF(ABS(O296-E309)&gt;360,ABS(O296-E309)-360,360-ABS(O296-E309)),ABS(O296-E309))</f>
        <v>120</v>
      </c>
      <c r="P297">
        <f>IF(ABS(P296-E309)&gt;180,IF(ABS(P296-E309)&gt;360,ABS(P296-E309)-360,360-ABS(P296-E309)),ABS(P296-E309))</f>
        <v>110</v>
      </c>
      <c r="Q297">
        <f>IF(ABS(Q296-E309)&gt;180,IF(ABS(Q296-E309)&gt;360,ABS(Q296-E309)-360,360-ABS(Q296-E309)),ABS(Q296-E309))</f>
        <v>100</v>
      </c>
      <c r="R297">
        <f>IF(ABS(R296-E309)&gt;180,IF(ABS(R296-E309)&gt;360,ABS(R296-E309)-360,360-ABS(R296-E309)),ABS(R296-E309))</f>
        <v>90</v>
      </c>
      <c r="S297">
        <f>IF(ABS(S296-E309)&gt;180,IF(ABS(S296-E309)&gt;360,ABS(S296-E309)-360,360-ABS(S296-E309)),ABS(S296-E309))</f>
        <v>80</v>
      </c>
      <c r="T297">
        <f>IF(ABS(T296-E309)&gt;180,IF(ABS(T296-E309)&gt;360,ABS(T296-E309)-360,360-ABS(T296-E309)),ABS(T296-E309))</f>
        <v>70</v>
      </c>
      <c r="U297">
        <f>IF(ABS(U296-E309)&gt;180,IF(ABS(U296-E309)&gt;360,ABS(U296-E309)-360,360-ABS(U296-E309)),ABS(U296-E309))</f>
        <v>60</v>
      </c>
      <c r="V297">
        <f>IF(ABS(V296-E309)&gt;180,IF(ABS(V296-E309)&gt;360,ABS(V296-E309)-360,360-ABS(V296-E309)),ABS(V296-E309))</f>
        <v>50</v>
      </c>
      <c r="W297">
        <f>IF(ABS(W296-E309)&gt;180,IF(ABS(W296-E309)&gt;360,ABS(W296-E309)-360,360-ABS(W296-E309)),ABS(W296-E309))</f>
        <v>40</v>
      </c>
      <c r="X297">
        <f>IF(ABS(X296-E309)&gt;180,IF(ABS(X296-E309)&gt;360,ABS(X296-E309)-360,360-ABS(X296-E309)),ABS(X296-E309))</f>
        <v>30</v>
      </c>
      <c r="Y297">
        <f>IF(ABS(Y296-E309)&gt;180,IF(ABS(Y296-E309)&gt;360,ABS(Y296-E309)-360,360-ABS(Y296-E309)),ABS(Y296-E309))</f>
        <v>20</v>
      </c>
      <c r="Z297">
        <f>IF(ABS(Z296-E309)&gt;180,IF(ABS(Z296-E309)&gt;360,ABS(Z296-E309)-360,360-ABS(Z296-E309)),ABS(Z296-E309))</f>
        <v>10</v>
      </c>
      <c r="AA297">
        <f>IF(ABS(AA296-E309)&gt;180,IF(ABS(AA296-E309)&gt;360,ABS(AA296-E309)-360,360-ABS(AA296-E309)),ABS(AA296-E309))</f>
        <v>0</v>
      </c>
      <c r="AB297">
        <f>IF(ABS(AB296-E309)&gt;180,IF(ABS(AB296-E309)&gt;360,ABS(AB296-E309)-360,360-ABS(AB296-E309)),ABS(AB296-E309))</f>
        <v>10</v>
      </c>
      <c r="AC297">
        <f>IF(ABS(AC296-E309)&gt;180,IF(ABS(AC296-E309)&gt;360,ABS(AC296-E309)-360,360-ABS(AC296-E309)),ABS(AC296-E309))</f>
        <v>20</v>
      </c>
      <c r="AD297">
        <f>IF(ABS(AD296-E309)&gt;180,IF(ABS(AD296-E309)&gt;360,ABS(AD296-E309)-360,360-ABS(AD296-E309)),ABS(AD296-E309))</f>
        <v>30</v>
      </c>
      <c r="AE297">
        <f>IF(ABS(AE296-E309)&gt;180,IF(ABS(AE296-E309)&gt;360,ABS(AE296-E309)-360,360-ABS(AE296-E309)),ABS(AE296-E309))</f>
        <v>40</v>
      </c>
      <c r="AF297">
        <f>IF(ABS(AF296-E309)&gt;180,IF(ABS(AF296-E309)&gt;360,ABS(AF296-E309)-360,360-ABS(AF296-E309)),ABS(AF296-E309))</f>
        <v>50</v>
      </c>
      <c r="AG297">
        <f>IF(ABS(AG296-E309)&gt;180,IF(ABS(AG296-E309)&gt;360,ABS(AG296-E309)-360,360-ABS(AG296-E309)),ABS(AG296-E309))</f>
        <v>60</v>
      </c>
      <c r="AH297">
        <f>IF(ABS(AH296-E309)&gt;180,IF(ABS(AH296-E309)&gt;360,ABS(AH296-E309)-360,360-ABS(AH296-E309)),ABS(AH296-E309))</f>
        <v>70</v>
      </c>
      <c r="AI297">
        <f>IF(ABS(AI296-E309)&gt;180,IF(ABS(AI296-E309)&gt;360,ABS(AI296-E309)-360,360-ABS(AI296-E309)),ABS(AI296-E309))</f>
        <v>80</v>
      </c>
      <c r="AJ297">
        <f>IF(ABS(AJ296-E309)&gt;180,IF(ABS(AJ296-E309)&gt;360,ABS(AJ296-E309)-360,360-ABS(AJ296-E309)),ABS(AJ296-E309))</f>
        <v>90</v>
      </c>
      <c r="AK297">
        <f>IF(ABS(AK296-E309)&gt;180,IF(ABS(AK296-E309)&gt;360,ABS(AK296-E309)-360,360-ABS(AK296-E309)),ABS(AK296-E309))</f>
        <v>100</v>
      </c>
      <c r="AL297">
        <f>IF(ABS(AL296-E309)&gt;180,IF(ABS(AL296-E309)&gt;360,ABS(AL296-E309)-360,360-ABS(AL296-E309)),ABS(AL296-E309))</f>
        <v>110</v>
      </c>
      <c r="AM297">
        <f>IF(ABS(AM296-E309)&gt;180,IF(ABS(AM296-E309)&gt;360,ABS(AM296-E309)-360,360-ABS(AM296-E309)),ABS(AM296-E309))</f>
        <v>120</v>
      </c>
      <c r="AN297">
        <f>IF(ABS(AN296-E309)&gt;180,IF(ABS(AN296-E309)&gt;360,ABS(AN296-E309)-360,360-ABS(AN296-E309)),ABS(AN296-E309))</f>
        <v>130</v>
      </c>
      <c r="AO297">
        <f>IF(ABS(AO296-E309)&gt;180,IF(ABS(AO296-E309)&gt;360,ABS(AO296-E309)-360,360-ABS(AO296-E309)),ABS(AO296-E309))</f>
        <v>140</v>
      </c>
      <c r="AP297">
        <f>IF(ABS(AP296-E309)&gt;180,IF(ABS(AP296-E309)&gt;360,ABS(AP296-E309)-360,360-ABS(AP296-E309)),ABS(AP296-E309))</f>
        <v>150</v>
      </c>
      <c r="AQ297">
        <f>IF(ABS(AQ296-E309)&gt;180,IF(ABS(AQ296-E309)&gt;360,ABS(AQ296-E309)-360,360-ABS(AQ296-E309)),ABS(AQ296-E309))</f>
        <v>160</v>
      </c>
      <c r="AR297">
        <f>IF(ABS(AR296-E309)&gt;180,IF(ABS(AR296-E309)&gt;360,ABS(AR296-E309)-360,360-ABS(AR296-E309)),ABS(AR296-E309))</f>
        <v>170</v>
      </c>
    </row>
    <row r="298" spans="2:44" x14ac:dyDescent="0.5">
      <c r="G298" t="s">
        <v>734</v>
      </c>
    </row>
    <row r="299" spans="2:44" x14ac:dyDescent="0.5">
      <c r="B299" t="s">
        <v>788</v>
      </c>
      <c r="E299">
        <v>110</v>
      </c>
      <c r="G299">
        <v>90</v>
      </c>
      <c r="I299" t="e">
        <f>IF(DEGREES(ACOS(SIN(RADIANS(G299))*SIN(RADIANS(E307))+COS(RADIANS(G299))*COS(RADIANS(E307))*COS(RADIANS(I297))))&gt;90,0,$F$4*$F$5/E306^2*(SIN(RADIANS(G299))*SIN(RADIANS(E307))+COS(RADIANS(G299))*COS(RADIANS(E307))*COS(RADIANS(I297))))</f>
        <v>#DIV/0!</v>
      </c>
      <c r="J299" t="e">
        <f>IF(DEGREES(ACOS(SIN(RADIANS(G299))*SIN(RADIANS(E307))+COS(RADIANS(G299))*COS(RADIANS(E307))*COS(RADIANS(J297))))&gt;90,0,$F$4*$F$5/E306^2*(SIN(RADIANS(G299))*SIN(RADIANS(E307))+COS(RADIANS(G299))*COS(RADIANS(E307))*COS(RADIANS(J297))))</f>
        <v>#DIV/0!</v>
      </c>
      <c r="K299" t="e">
        <f>IF(DEGREES(ACOS(SIN(RADIANS(G299))*SIN(RADIANS(E307))+COS(RADIANS(G299))*COS(RADIANS(E307))*COS(RADIANS(K297))))&gt;90,0,$F$4*$F$5/E306^2*(SIN(RADIANS(G299))*SIN(RADIANS(E307))+COS(RADIANS(G299))*COS(RADIANS(E307))*COS(RADIANS(K297))))</f>
        <v>#DIV/0!</v>
      </c>
      <c r="L299" t="e">
        <f>IF(DEGREES(ACOS(SIN(RADIANS(G299))*SIN(RADIANS(E307))+COS(RADIANS(G299))*COS(RADIANS(E307))*COS(RADIANS(L297))))&gt;90,0,$F$4*$F$5/E306^2*(SIN(RADIANS(G299))*SIN(RADIANS(E307))+COS(RADIANS(G299))*COS(RADIANS(E307))*COS(RADIANS(L297))))</f>
        <v>#DIV/0!</v>
      </c>
      <c r="M299" t="e">
        <f>IF(DEGREES(ACOS(SIN(RADIANS(G299))*SIN(RADIANS(E307))+COS(RADIANS(G299))*COS(RADIANS(E307))*COS(RADIANS(M297))))&gt;90,0,$F$4*$F$5/E306^2*(SIN(RADIANS(G299))*SIN(RADIANS(E307))+COS(RADIANS(G299))*COS(RADIANS(E307))*COS(RADIANS(M297))))</f>
        <v>#DIV/0!</v>
      </c>
      <c r="N299" t="e">
        <f>IF(DEGREES(ACOS(SIN(RADIANS(G299))*SIN(RADIANS(E307))+COS(RADIANS(G299))*COS(RADIANS(E307))*COS(RADIANS(N297))))&gt;90,0,$F$4*$F$5/E306^2*(SIN(RADIANS(G299))*SIN(RADIANS(E307))+COS(RADIANS(G299))*COS(RADIANS(E307))*COS(RADIANS(N297))))</f>
        <v>#DIV/0!</v>
      </c>
      <c r="O299" t="e">
        <f>IF(DEGREES(ACOS(SIN(RADIANS(G299))*SIN(RADIANS(E307))+COS(RADIANS(G299))*COS(RADIANS(E307))*COS(RADIANS(O297))))&gt;90,0,$F$4*$F$5/E306^2*(SIN(RADIANS(G299))*SIN(RADIANS(E307))+COS(RADIANS(G299))*COS(RADIANS(E307))*COS(RADIANS(O297))))</f>
        <v>#DIV/0!</v>
      </c>
      <c r="P299" t="e">
        <f>IF(DEGREES(ACOS(SIN(RADIANS(G299))*SIN(RADIANS(E307))+COS(RADIANS(G299))*COS(RADIANS(E307))*COS(RADIANS(P297))))&gt;90,0,$F$4*$F$5/E306^2*(SIN(RADIANS(G299))*SIN(RADIANS(E307))+COS(RADIANS(G299))*COS(RADIANS(E307))*COS(RADIANS(P297))))</f>
        <v>#DIV/0!</v>
      </c>
      <c r="Q299" t="e">
        <f>IF(DEGREES(ACOS(SIN(RADIANS(G299))*SIN(RADIANS(E307))+COS(RADIANS(G299))*COS(RADIANS(E307))*COS(RADIANS(Q297))))&gt;90,0,$F$4*$F$5/E306^2*(SIN(RADIANS(G299))*SIN(RADIANS(E307))+COS(RADIANS(G299))*COS(RADIANS(E307))*COS(RADIANS(Q297))))</f>
        <v>#DIV/0!</v>
      </c>
      <c r="R299" t="e">
        <f>IF(DEGREES(ACOS(SIN(RADIANS(G299))*SIN(RADIANS(E307))+COS(RADIANS(G299))*COS(RADIANS(E307))*COS(RADIANS(R297))))&gt;90,0,$F$4*$F$5/E306^2*(SIN(RADIANS(G299))*SIN(RADIANS(E307))+COS(RADIANS(G299))*COS(RADIANS(E307))*COS(RADIANS(R297))))</f>
        <v>#DIV/0!</v>
      </c>
      <c r="S299" t="e">
        <f>IF(DEGREES(ACOS(SIN(RADIANS(G299))*SIN(RADIANS(E307))+COS(RADIANS(G299))*COS(RADIANS(E307))*COS(RADIANS(S297))))&gt;90,0,$F$4*$F$5/E306^2*(SIN(RADIANS(G299))*SIN(RADIANS(E307))+COS(RADIANS(G299))*COS(RADIANS(E307))*COS(RADIANS(S297))))</f>
        <v>#DIV/0!</v>
      </c>
      <c r="T299" t="e">
        <f>IF(DEGREES(ACOS(SIN(RADIANS(G299))*SIN(RADIANS(E307))+COS(RADIANS(G299))*COS(RADIANS(E307))*COS(RADIANS(T297))))&gt;90,0,$F$4*$F$5/E306^2*(SIN(RADIANS(G299))*SIN(RADIANS(E307))+COS(RADIANS(G299))*COS(RADIANS(E307))*COS(RADIANS(T297))))</f>
        <v>#DIV/0!</v>
      </c>
      <c r="U299" t="e">
        <f>IF(DEGREES(ACOS(SIN(RADIANS(G299))*SIN(RADIANS(E307))+COS(RADIANS(G299))*COS(RADIANS(E307))*COS(RADIANS(U297))))&gt;90,0,$F$4*$F$5/E306^2*(SIN(RADIANS(G299))*SIN(RADIANS(E307))+COS(RADIANS(G299))*COS(RADIANS(E307))*COS(RADIANS(U297))))</f>
        <v>#DIV/0!</v>
      </c>
      <c r="V299" t="e">
        <f>IF(DEGREES(ACOS(SIN(RADIANS(G299))*SIN(RADIANS(E307))+COS(RADIANS(G299))*COS(RADIANS(E307))*COS(RADIANS(V297))))&gt;90,0,$F$4*$F$5/E306^2*(SIN(RADIANS(G299))*SIN(RADIANS(E307))+COS(RADIANS(G299))*COS(RADIANS(E307))*COS(RADIANS(V297))))</f>
        <v>#DIV/0!</v>
      </c>
      <c r="W299" t="e">
        <f>IF(DEGREES(ACOS(SIN(RADIANS(G299))*SIN(RADIANS(E307))+COS(RADIANS(G299))*COS(RADIANS(E307))*COS(RADIANS(W297))))&gt;90,0,$F$4*$F$5/E306^2*(SIN(RADIANS(G299))*SIN(RADIANS(E307))+COS(RADIANS(G299))*COS(RADIANS(E307))*COS(RADIANS(W297))))</f>
        <v>#DIV/0!</v>
      </c>
      <c r="X299" t="e">
        <f>IF(DEGREES(ACOS(SIN(RADIANS(G299))*SIN(RADIANS(E307))+COS(RADIANS(G299))*COS(RADIANS(E307))*COS(RADIANS(X297))))&gt;90,0,$F$4*$F$5/E306^2*(SIN(RADIANS(G299))*SIN(RADIANS(E307))+COS(RADIANS(G299))*COS(RADIANS(E307))*COS(RADIANS(X297))))</f>
        <v>#DIV/0!</v>
      </c>
      <c r="Y299" t="e">
        <f>IF(DEGREES(ACOS(SIN(RADIANS(G299))*SIN(RADIANS(E307))+COS(RADIANS(G299))*COS(RADIANS(E307))*COS(RADIANS(Y297))))&gt;90,0,$F$4*$F$5/E306^2*(SIN(RADIANS(G299))*SIN(RADIANS(E307))+COS(RADIANS(G299))*COS(RADIANS(E307))*COS(RADIANS(Y297))))</f>
        <v>#DIV/0!</v>
      </c>
      <c r="Z299" t="e">
        <f>IF(DEGREES(ACOS(SIN(RADIANS(G299))*SIN(RADIANS(E307))+COS(RADIANS(G299))*COS(RADIANS(E307))*COS(RADIANS(Z297))))&gt;90,0,$F$4*$F$5/E306^2*(SIN(RADIANS(G299))*SIN(RADIANS(E307))+COS(RADIANS(G299))*COS(RADIANS(E307))*COS(RADIANS(Z297))))</f>
        <v>#DIV/0!</v>
      </c>
      <c r="AA299" t="e">
        <f>IF(DEGREES(ACOS(SIN(RADIANS(G299))*SIN(RADIANS(E307))+COS(RADIANS(G299))*COS(RADIANS(E307))*COS(RADIANS(AA297))))&gt;90,0,$F$4*$F$5/E306^2*(SIN(RADIANS(G299))*SIN(RADIANS(E307))+COS(RADIANS(G299))*COS(RADIANS(E307))*COS(RADIANS(AA297))))</f>
        <v>#DIV/0!</v>
      </c>
      <c r="AB299" t="e">
        <f>IF(DEGREES(ACOS(SIN(RADIANS(G299))*SIN(RADIANS(E307))+COS(RADIANS(G299))*COS(RADIANS(E307))*COS(RADIANS(AB297))))&gt;90,0,$F$4*$F$5/E306^2*(SIN(RADIANS(G299))*SIN(RADIANS(E307))+COS(RADIANS(G299))*COS(RADIANS(E307))*COS(RADIANS(AB297))))</f>
        <v>#DIV/0!</v>
      </c>
      <c r="AC299" t="e">
        <f>IF(DEGREES(ACOS(SIN(RADIANS(G299))*SIN(RADIANS(E307))+COS(RADIANS(G299))*COS(RADIANS(E307))*COS(RADIANS(AC297))))&gt;90,0,$F$4*$F$5/E306^2*(SIN(RADIANS(G299))*SIN(RADIANS(E307))+COS(RADIANS(G299))*COS(RADIANS(E307))*COS(RADIANS(AC297))))</f>
        <v>#DIV/0!</v>
      </c>
      <c r="AD299" t="e">
        <f>IF(DEGREES(ACOS(SIN(RADIANS(G299))*SIN(RADIANS(E307))+COS(RADIANS(G299))*COS(RADIANS(E307))*COS(RADIANS(AD297))))&gt;90,0,$F$4*$F$5/E306^2*(SIN(RADIANS(G299))*SIN(RADIANS(E307))+COS(RADIANS(G299))*COS(RADIANS(E307))*COS(RADIANS(AD297))))</f>
        <v>#DIV/0!</v>
      </c>
      <c r="AE299" t="e">
        <f>IF(DEGREES(ACOS(SIN(RADIANS(G299))*SIN(RADIANS(E307))+COS(RADIANS(G299))*COS(RADIANS(E307))*COS(RADIANS(AE297))))&gt;90,0,$F$4*$F$5/E306^2*(SIN(RADIANS(G299))*SIN(RADIANS(E307))+COS(RADIANS(G299))*COS(RADIANS(E307))*COS(RADIANS(AE297))))</f>
        <v>#DIV/0!</v>
      </c>
      <c r="AF299" t="e">
        <f>IF(DEGREES(ACOS(SIN(RADIANS(G299))*SIN(RADIANS(E307))+COS(RADIANS(G299))*COS(RADIANS(E307))*COS(RADIANS(AF297))))&gt;90,0,$F$4*$F$5/E306^2*(SIN(RADIANS(G299))*SIN(RADIANS(E307))+COS(RADIANS(G299))*COS(RADIANS(E307))*COS(RADIANS(AF297))))</f>
        <v>#DIV/0!</v>
      </c>
      <c r="AG299" t="e">
        <f>IF(DEGREES(ACOS(SIN(RADIANS(G299))*SIN(RADIANS(E307))+COS(RADIANS(G299))*COS(RADIANS(E307))*COS(RADIANS(AG297))))&gt;90,0,$F$4*$F$5/E306^2*(SIN(RADIANS(G299))*SIN(RADIANS(E307))+COS(RADIANS(G299))*COS(RADIANS(E307))*COS(RADIANS(AG297))))</f>
        <v>#DIV/0!</v>
      </c>
      <c r="AH299" t="e">
        <f>IF(DEGREES(ACOS(SIN(RADIANS(G299))*SIN(RADIANS(E307))+COS(RADIANS(G299))*COS(RADIANS(E307))*COS(RADIANS(AH297))))&gt;90,0,$F$4*$F$5/E306^2*(SIN(RADIANS(G299))*SIN(RADIANS(E307))+COS(RADIANS(G299))*COS(RADIANS(E307))*COS(RADIANS(AH297))))</f>
        <v>#DIV/0!</v>
      </c>
      <c r="AI299" t="e">
        <f>IF(DEGREES(ACOS(SIN(RADIANS(G299))*SIN(RADIANS(E307))+COS(RADIANS(G299))*COS(RADIANS(E307))*COS(RADIANS(AI297))))&gt;90,0,$F$4*$F$5/E306^2*(SIN(RADIANS(G299))*SIN(RADIANS(E307))+COS(RADIANS(G299))*COS(RADIANS(E307))*COS(RADIANS(AI297))))</f>
        <v>#DIV/0!</v>
      </c>
      <c r="AJ299" t="e">
        <f>IF(DEGREES(ACOS(SIN(RADIANS(G299))*SIN(RADIANS(E307))+COS(RADIANS(G299))*COS(RADIANS(E307))*COS(RADIANS(AJ297))))&gt;90,0,$F$4*$F$5/E306^2*(SIN(RADIANS(G299))*SIN(RADIANS(E307))+COS(RADIANS(G299))*COS(RADIANS(E307))*COS(RADIANS(AJ297))))</f>
        <v>#DIV/0!</v>
      </c>
      <c r="AK299" t="e">
        <f>IF(DEGREES(ACOS(SIN(RADIANS(G299))*SIN(RADIANS(E307))+COS(RADIANS(G299))*COS(RADIANS(E307))*COS(RADIANS(AK297))))&gt;90,0,$F$4*$F$5/E306^2*(SIN(RADIANS(G299))*SIN(RADIANS(E307))+COS(RADIANS(G299))*COS(RADIANS(E307))*COS(RADIANS(AK297))))</f>
        <v>#DIV/0!</v>
      </c>
      <c r="AL299" t="e">
        <f>IF(DEGREES(ACOS(SIN(RADIANS(G299))*SIN(RADIANS(E307))+COS(RADIANS(G299))*COS(RADIANS(E307))*COS(RADIANS(AL297))))&gt;90,0,$F$4*$F$5/E306^2*(SIN(RADIANS(G299))*SIN(RADIANS(E307))+COS(RADIANS(G299))*COS(RADIANS(E307))*COS(RADIANS(AL297))))</f>
        <v>#DIV/0!</v>
      </c>
      <c r="AM299" t="e">
        <f>IF(DEGREES(ACOS(SIN(RADIANS(G299))*SIN(RADIANS(E307))+COS(RADIANS(G299))*COS(RADIANS(E307))*COS(RADIANS(AM297))))&gt;90,0,$F$4*$F$5/E306^2*(SIN(RADIANS(G299))*SIN(RADIANS(E307))+COS(RADIANS(G299))*COS(RADIANS(E307))*COS(RADIANS(AM297))))</f>
        <v>#DIV/0!</v>
      </c>
      <c r="AN299" t="e">
        <f>IF(DEGREES(ACOS(SIN(RADIANS(G299))*SIN(RADIANS(E307))+COS(RADIANS(G299))*COS(RADIANS(E307))*COS(RADIANS(AN297))))&gt;90,0,$F$4*$F$5/E306^2*(SIN(RADIANS(G299))*SIN(RADIANS(E307))+COS(RADIANS(G299))*COS(RADIANS(E307))*COS(RADIANS(AN297))))</f>
        <v>#DIV/0!</v>
      </c>
      <c r="AO299" t="e">
        <f>IF(DEGREES(ACOS(SIN(RADIANS(G299))*SIN(RADIANS(E307))+COS(RADIANS(G299))*COS(RADIANS(E307))*COS(RADIANS(AO297))))&gt;90,0,$F$4*$F$5/E306^2*(SIN(RADIANS(G299))*SIN(RADIANS(E307))+COS(RADIANS(G299))*COS(RADIANS(E307))*COS(RADIANS(AO297))))</f>
        <v>#DIV/0!</v>
      </c>
      <c r="AP299" t="e">
        <f>IF(DEGREES(ACOS(SIN(RADIANS(G299))*SIN(RADIANS(E307))+COS(RADIANS(G299))*COS(RADIANS(E307))*COS(RADIANS(AP297))))&gt;90,0,$F$4*$F$5/E306^2*(SIN(RADIANS(G299))*SIN(RADIANS(E307))+COS(RADIANS(G299))*COS(RADIANS(E307))*COS(RADIANS(AP297))))</f>
        <v>#DIV/0!</v>
      </c>
      <c r="AQ299" t="e">
        <f>IF(DEGREES(ACOS(SIN(RADIANS(G299))*SIN(RADIANS(E307))+COS(RADIANS(G299))*COS(RADIANS(E307))*COS(RADIANS(AQ297))))&gt;90,0,$F$4*$F$5/E306^2*(SIN(RADIANS(G299))*SIN(RADIANS(E307))+COS(RADIANS(G299))*COS(RADIANS(E307))*COS(RADIANS(AQ297))))</f>
        <v>#DIV/0!</v>
      </c>
      <c r="AR299" t="e">
        <f>IF(DEGREES(ACOS(SIN(RADIANS(G299))*SIN(RADIANS(E307))+COS(RADIANS(G299))*COS(RADIANS(E307))*COS(RADIANS(AR297))))&gt;90,0,$F$4*$F$5/E306^2*(SIN(RADIANS(G299))*SIN(RADIANS(E307))+COS(RADIANS(G299))*COS(RADIANS(E307))*COS(RADIANS(AR297))))</f>
        <v>#DIV/0!</v>
      </c>
    </row>
    <row r="300" spans="2:44" x14ac:dyDescent="0.5">
      <c r="B300" t="s">
        <v>726</v>
      </c>
      <c r="E300" cm="1">
        <f t="array" ref="E300">INDEX($D$1751:$AM$1751,0,MATCH(E299-IF(E299&lt;360,0,360),$D$1700:$AM$1700,0))+IF(E299&gt;350,360,0)</f>
        <v>110</v>
      </c>
      <c r="G300">
        <v>80</v>
      </c>
      <c r="I300">
        <f>IF(DEGREES(ACOS(SIN(RADIANS(G300))*SIN(RADIANS(E307))+COS(RADIANS(G300))*COS(RADIANS(E307))*COS(RADIANS(I297))))&gt;90,0,$F$4*$F$5/E306^2*(SIN(RADIANS(G300))*SIN(RADIANS(E307))+COS(RADIANS(G300))*COS(RADIANS(E307))*COS(RADIANS(I297))))</f>
        <v>0</v>
      </c>
      <c r="J300">
        <f>IF(DEGREES(ACOS(SIN(RADIANS(G300))*SIN(RADIANS(E307))+COS(RADIANS(G300))*COS(RADIANS(E307))*COS(RADIANS(J297))))&gt;90,0,$F$4*$F$5/E306^2*(SIN(RADIANS(G300))*SIN(RADIANS(E307))+COS(RADIANS(G300))*COS(RADIANS(E307))*COS(RADIANS(J297))))</f>
        <v>0</v>
      </c>
      <c r="K300">
        <f>IF(DEGREES(ACOS(SIN(RADIANS(G300))*SIN(RADIANS(E307))+COS(RADIANS(G300))*COS(RADIANS(E307))*COS(RADIANS(K297))))&gt;90,0,$F$4*$F$5/E306^2*(SIN(RADIANS(G300))*SIN(RADIANS(E307))+COS(RADIANS(G300))*COS(RADIANS(E307))*COS(RADIANS(K297))))</f>
        <v>0</v>
      </c>
      <c r="L300">
        <f>IF(DEGREES(ACOS(SIN(RADIANS(G300))*SIN(RADIANS(E307))+COS(RADIANS(G300))*COS(RADIANS(E307))*COS(RADIANS(L297))))&gt;90,0,$F$4*$F$5/E306^2*(SIN(RADIANS(G300))*SIN(RADIANS(E307))+COS(RADIANS(G300))*COS(RADIANS(E307))*COS(RADIANS(L297))))</f>
        <v>0</v>
      </c>
      <c r="M300">
        <f>IF(DEGREES(ACOS(SIN(RADIANS(G300))*SIN(RADIANS(E307))+COS(RADIANS(G300))*COS(RADIANS(E307))*COS(RADIANS(M297))))&gt;90,0,$F$4*$F$5/E306^2*(SIN(RADIANS(G300))*SIN(RADIANS(E307))+COS(RADIANS(G300))*COS(RADIANS(E307))*COS(RADIANS(M297))))</f>
        <v>0</v>
      </c>
      <c r="N300">
        <f>IF(DEGREES(ACOS(SIN(RADIANS(G300))*SIN(RADIANS(E307))+COS(RADIANS(G300))*COS(RADIANS(E307))*COS(RADIANS(N297))))&gt;90,0,$F$4*$F$5/E306^2*(SIN(RADIANS(G300))*SIN(RADIANS(E307))+COS(RADIANS(G300))*COS(RADIANS(E307))*COS(RADIANS(N297))))</f>
        <v>0</v>
      </c>
      <c r="O300">
        <f>IF(DEGREES(ACOS(SIN(RADIANS(G300))*SIN(RADIANS(E307))+COS(RADIANS(G300))*COS(RADIANS(E307))*COS(RADIANS(O297))))&gt;90,0,$F$4*$F$5/E306^2*(SIN(RADIANS(G300))*SIN(RADIANS(E307))+COS(RADIANS(G300))*COS(RADIANS(E307))*COS(RADIANS(O297))))</f>
        <v>0</v>
      </c>
      <c r="P300">
        <f>IF(DEGREES(ACOS(SIN(RADIANS(G300))*SIN(RADIANS(E307))+COS(RADIANS(G300))*COS(RADIANS(E307))*COS(RADIANS(P297))))&gt;90,0,$F$4*$F$5/E306^2*(SIN(RADIANS(G300))*SIN(RADIANS(E307))+COS(RADIANS(G300))*COS(RADIANS(E307))*COS(RADIANS(P297))))</f>
        <v>0</v>
      </c>
      <c r="Q300">
        <f>IF(DEGREES(ACOS(SIN(RADIANS(G300))*SIN(RADIANS(E307))+COS(RADIANS(G300))*COS(RADIANS(E307))*COS(RADIANS(Q297))))&gt;90,0,$F$4*$F$5/E306^2*(SIN(RADIANS(G300))*SIN(RADIANS(E307))+COS(RADIANS(G300))*COS(RADIANS(E307))*COS(RADIANS(Q297))))</f>
        <v>0</v>
      </c>
      <c r="R300" t="e">
        <f>IF(DEGREES(ACOS(SIN(RADIANS(G300))*SIN(RADIANS(E307))+COS(RADIANS(G300))*COS(RADIANS(E307))*COS(RADIANS(R297))))&gt;90,0,$F$4*$F$5/E306^2*(SIN(RADIANS(G300))*SIN(RADIANS(E307))+COS(RADIANS(G300))*COS(RADIANS(E307))*COS(RADIANS(R297))))</f>
        <v>#DIV/0!</v>
      </c>
      <c r="S300" t="e">
        <f>IF(DEGREES(ACOS(SIN(RADIANS(G300))*SIN(RADIANS(E307))+COS(RADIANS(G300))*COS(RADIANS(E307))*COS(RADIANS(S297))))&gt;90,0,$F$4*$F$5/E306^2*(SIN(RADIANS(G300))*SIN(RADIANS(E307))+COS(RADIANS(G300))*COS(RADIANS(E307))*COS(RADIANS(S297))))</f>
        <v>#DIV/0!</v>
      </c>
      <c r="T300" t="e">
        <f>IF(DEGREES(ACOS(SIN(RADIANS(G300))*SIN(RADIANS(E307))+COS(RADIANS(G300))*COS(RADIANS(E307))*COS(RADIANS(T297))))&gt;90,0,$F$4*$F$5/E306^2*(SIN(RADIANS(G300))*SIN(RADIANS(E307))+COS(RADIANS(G300))*COS(RADIANS(E307))*COS(RADIANS(T297))))</f>
        <v>#DIV/0!</v>
      </c>
      <c r="U300" t="e">
        <f>IF(DEGREES(ACOS(SIN(RADIANS(G300))*SIN(RADIANS(E307))+COS(RADIANS(G300))*COS(RADIANS(E307))*COS(RADIANS(U297))))&gt;90,0,$F$4*$F$5/E306^2*(SIN(RADIANS(G300))*SIN(RADIANS(E307))+COS(RADIANS(G300))*COS(RADIANS(E307))*COS(RADIANS(U297))))</f>
        <v>#DIV/0!</v>
      </c>
      <c r="V300" t="e">
        <f>IF(DEGREES(ACOS(SIN(RADIANS(G300))*SIN(RADIANS(E307))+COS(RADIANS(G300))*COS(RADIANS(E307))*COS(RADIANS(V297))))&gt;90,0,$F$4*$F$5/E306^2*(SIN(RADIANS(G300))*SIN(RADIANS(E307))+COS(RADIANS(G300))*COS(RADIANS(E307))*COS(RADIANS(V297))))</f>
        <v>#DIV/0!</v>
      </c>
      <c r="W300" t="e">
        <f>IF(DEGREES(ACOS(SIN(RADIANS(G300))*SIN(RADIANS(E307))+COS(RADIANS(G300))*COS(RADIANS(E307))*COS(RADIANS(W297))))&gt;90,0,$F$4*$F$5/E306^2*(SIN(RADIANS(G300))*SIN(RADIANS(E307))+COS(RADIANS(G300))*COS(RADIANS(E307))*COS(RADIANS(W297))))</f>
        <v>#DIV/0!</v>
      </c>
      <c r="X300" t="e">
        <f>IF(DEGREES(ACOS(SIN(RADIANS(G300))*SIN(RADIANS(E307))+COS(RADIANS(G300))*COS(RADIANS(E307))*COS(RADIANS(X297))))&gt;90,0,$F$4*$F$5/E306^2*(SIN(RADIANS(G300))*SIN(RADIANS(E307))+COS(RADIANS(G300))*COS(RADIANS(E307))*COS(RADIANS(X297))))</f>
        <v>#DIV/0!</v>
      </c>
      <c r="Y300" t="e">
        <f>IF(DEGREES(ACOS(SIN(RADIANS(G300))*SIN(RADIANS(E307))+COS(RADIANS(G300))*COS(RADIANS(E307))*COS(RADIANS(Y297))))&gt;90,0,$F$4*$F$5/E306^2*(SIN(RADIANS(G300))*SIN(RADIANS(E307))+COS(RADIANS(G300))*COS(RADIANS(E307))*COS(RADIANS(Y297))))</f>
        <v>#DIV/0!</v>
      </c>
      <c r="Z300" t="e">
        <f>IF(DEGREES(ACOS(SIN(RADIANS(G300))*SIN(RADIANS(E307))+COS(RADIANS(G300))*COS(RADIANS(E307))*COS(RADIANS(Z297))))&gt;90,0,$F$4*$F$5/E306^2*(SIN(RADIANS(G300))*SIN(RADIANS(E307))+COS(RADIANS(G300))*COS(RADIANS(E307))*COS(RADIANS(Z297))))</f>
        <v>#DIV/0!</v>
      </c>
      <c r="AA300" t="e">
        <f>IF(DEGREES(ACOS(SIN(RADIANS(G300))*SIN(RADIANS(E307))+COS(RADIANS(G300))*COS(RADIANS(E307))*COS(RADIANS(AA297))))&gt;90,0,$F$4*$F$5/E306^2*(SIN(RADIANS(G300))*SIN(RADIANS(E307))+COS(RADIANS(G300))*COS(RADIANS(E307))*COS(RADIANS(AA297))))</f>
        <v>#DIV/0!</v>
      </c>
      <c r="AB300" t="e">
        <f>IF(DEGREES(ACOS(SIN(RADIANS(G300))*SIN(RADIANS(E307))+COS(RADIANS(G300))*COS(RADIANS(E307))*COS(RADIANS(AB297))))&gt;90,0,$F$4*$F$5/E306^2*(SIN(RADIANS(G300))*SIN(RADIANS(E307))+COS(RADIANS(G300))*COS(RADIANS(E307))*COS(RADIANS(AB297))))</f>
        <v>#DIV/0!</v>
      </c>
      <c r="AC300" t="e">
        <f>IF(DEGREES(ACOS(SIN(RADIANS(G300))*SIN(RADIANS(E307))+COS(RADIANS(G300))*COS(RADIANS(E307))*COS(RADIANS(AC297))))&gt;90,0,$F$4*$F$5/E306^2*(SIN(RADIANS(G300))*SIN(RADIANS(E307))+COS(RADIANS(G300))*COS(RADIANS(E307))*COS(RADIANS(AC297))))</f>
        <v>#DIV/0!</v>
      </c>
      <c r="AD300" t="e">
        <f>IF(DEGREES(ACOS(SIN(RADIANS(G300))*SIN(RADIANS(E307))+COS(RADIANS(G300))*COS(RADIANS(E307))*COS(RADIANS(AD297))))&gt;90,0,$F$4*$F$5/E306^2*(SIN(RADIANS(G300))*SIN(RADIANS(E307))+COS(RADIANS(G300))*COS(RADIANS(E307))*COS(RADIANS(AD297))))</f>
        <v>#DIV/0!</v>
      </c>
      <c r="AE300" t="e">
        <f>IF(DEGREES(ACOS(SIN(RADIANS(G300))*SIN(RADIANS(E307))+COS(RADIANS(G300))*COS(RADIANS(E307))*COS(RADIANS(AE297))))&gt;90,0,$F$4*$F$5/E306^2*(SIN(RADIANS(G300))*SIN(RADIANS(E307))+COS(RADIANS(G300))*COS(RADIANS(E307))*COS(RADIANS(AE297))))</f>
        <v>#DIV/0!</v>
      </c>
      <c r="AF300" t="e">
        <f>IF(DEGREES(ACOS(SIN(RADIANS(G300))*SIN(RADIANS(E307))+COS(RADIANS(G300))*COS(RADIANS(E307))*COS(RADIANS(AF297))))&gt;90,0,$F$4*$F$5/E306^2*(SIN(RADIANS(G300))*SIN(RADIANS(E307))+COS(RADIANS(G300))*COS(RADIANS(E307))*COS(RADIANS(AF297))))</f>
        <v>#DIV/0!</v>
      </c>
      <c r="AG300" t="e">
        <f>IF(DEGREES(ACOS(SIN(RADIANS(G300))*SIN(RADIANS(E307))+COS(RADIANS(G300))*COS(RADIANS(E307))*COS(RADIANS(AG297))))&gt;90,0,$F$4*$F$5/E306^2*(SIN(RADIANS(G300))*SIN(RADIANS(E307))+COS(RADIANS(G300))*COS(RADIANS(E307))*COS(RADIANS(AG297))))</f>
        <v>#DIV/0!</v>
      </c>
      <c r="AH300" t="e">
        <f>IF(DEGREES(ACOS(SIN(RADIANS(G300))*SIN(RADIANS(E307))+COS(RADIANS(G300))*COS(RADIANS(E307))*COS(RADIANS(AH297))))&gt;90,0,$F$4*$F$5/E306^2*(SIN(RADIANS(G300))*SIN(RADIANS(E307))+COS(RADIANS(G300))*COS(RADIANS(E307))*COS(RADIANS(AH297))))</f>
        <v>#DIV/0!</v>
      </c>
      <c r="AI300" t="e">
        <f>IF(DEGREES(ACOS(SIN(RADIANS(G300))*SIN(RADIANS(E307))+COS(RADIANS(G300))*COS(RADIANS(E307))*COS(RADIANS(AI297))))&gt;90,0,$F$4*$F$5/E306^2*(SIN(RADIANS(G300))*SIN(RADIANS(E307))+COS(RADIANS(G300))*COS(RADIANS(E307))*COS(RADIANS(AI297))))</f>
        <v>#DIV/0!</v>
      </c>
      <c r="AJ300" t="e">
        <f>IF(DEGREES(ACOS(SIN(RADIANS(G300))*SIN(RADIANS(E307))+COS(RADIANS(G300))*COS(RADIANS(E307))*COS(RADIANS(AJ297))))&gt;90,0,$F$4*$F$5/E306^2*(SIN(RADIANS(G300))*SIN(RADIANS(E307))+COS(RADIANS(G300))*COS(RADIANS(E307))*COS(RADIANS(AJ297))))</f>
        <v>#DIV/0!</v>
      </c>
      <c r="AK300">
        <f>IF(DEGREES(ACOS(SIN(RADIANS(G300))*SIN(RADIANS(E307))+COS(RADIANS(G300))*COS(RADIANS(E307))*COS(RADIANS(AK297))))&gt;90,0,$F$4*$F$5/E306^2*(SIN(RADIANS(G300))*SIN(RADIANS(E307))+COS(RADIANS(G300))*COS(RADIANS(E307))*COS(RADIANS(AK297))))</f>
        <v>0</v>
      </c>
      <c r="AL300">
        <f>IF(DEGREES(ACOS(SIN(RADIANS(G300))*SIN(RADIANS(E307))+COS(RADIANS(G300))*COS(RADIANS(E307))*COS(RADIANS(AL297))))&gt;90,0,$F$4*$F$5/E306^2*(SIN(RADIANS(G300))*SIN(RADIANS(E307))+COS(RADIANS(G300))*COS(RADIANS(E307))*COS(RADIANS(AL297))))</f>
        <v>0</v>
      </c>
      <c r="AM300">
        <f>IF(DEGREES(ACOS(SIN(RADIANS(G300))*SIN(RADIANS(E307))+COS(RADIANS(G300))*COS(RADIANS(E307))*COS(RADIANS(AM297))))&gt;90,0,$F$4*$F$5/E306^2*(SIN(RADIANS(G300))*SIN(RADIANS(E307))+COS(RADIANS(G300))*COS(RADIANS(E307))*COS(RADIANS(AM297))))</f>
        <v>0</v>
      </c>
      <c r="AN300">
        <f>IF(DEGREES(ACOS(SIN(RADIANS(G300))*SIN(RADIANS(E307))+COS(RADIANS(G300))*COS(RADIANS(E307))*COS(RADIANS(AN297))))&gt;90,0,$F$4*$F$5/E306^2*(SIN(RADIANS(G300))*SIN(RADIANS(E307))+COS(RADIANS(G300))*COS(RADIANS(E307))*COS(RADIANS(AN297))))</f>
        <v>0</v>
      </c>
      <c r="AO300">
        <f>IF(DEGREES(ACOS(SIN(RADIANS(G300))*SIN(RADIANS(E307))+COS(RADIANS(G300))*COS(RADIANS(E307))*COS(RADIANS(AO297))))&gt;90,0,$F$4*$F$5/E306^2*(SIN(RADIANS(G300))*SIN(RADIANS(E307))+COS(RADIANS(G300))*COS(RADIANS(E307))*COS(RADIANS(AO297))))</f>
        <v>0</v>
      </c>
      <c r="AP300">
        <f>IF(DEGREES(ACOS(SIN(RADIANS(G300))*SIN(RADIANS(E307))+COS(RADIANS(G300))*COS(RADIANS(E307))*COS(RADIANS(AP297))))&gt;90,0,$F$4*$F$5/E306^2*(SIN(RADIANS(G300))*SIN(RADIANS(E307))+COS(RADIANS(G300))*COS(RADIANS(E307))*COS(RADIANS(AP297))))</f>
        <v>0</v>
      </c>
      <c r="AQ300">
        <f>IF(DEGREES(ACOS(SIN(RADIANS(G300))*SIN(RADIANS(E307))+COS(RADIANS(G300))*COS(RADIANS(E307))*COS(RADIANS(AQ297))))&gt;90,0,$F$4*$F$5/E306^2*(SIN(RADIANS(G300))*SIN(RADIANS(E307))+COS(RADIANS(G300))*COS(RADIANS(E307))*COS(RADIANS(AQ297))))</f>
        <v>0</v>
      </c>
      <c r="AR300">
        <f>IF(DEGREES(ACOS(SIN(RADIANS(G300))*SIN(RADIANS(E307))+COS(RADIANS(G300))*COS(RADIANS(E307))*COS(RADIANS(AR297))))&gt;90,0,$F$4*$F$5/E306^2*(SIN(RADIANS(G300))*SIN(RADIANS(E307))+COS(RADIANS(G300))*COS(RADIANS(E307))*COS(RADIANS(AR297))))</f>
        <v>0</v>
      </c>
    </row>
    <row r="301" spans="2:44" x14ac:dyDescent="0.5">
      <c r="B301" s="40" t="s">
        <v>781</v>
      </c>
      <c r="E301">
        <f>IF(E300-$F$13&lt;0,E300-$F$13+360,IF(E300-$F$13&gt;360,E300-$F$13-360,E300-$F$13))</f>
        <v>200</v>
      </c>
      <c r="G301">
        <v>70</v>
      </c>
      <c r="I301">
        <f>IF(DEGREES(ACOS(SIN(RADIANS(G301))*SIN(RADIANS(E307))+COS(RADIANS(G301))*COS(RADIANS(E307))*COS(RADIANS(I297))))&gt;90,0,$F$4*$F$5/E306^2*(SIN(RADIANS(G301))*SIN(RADIANS(E307))+COS(RADIANS(G301))*COS(RADIANS(E307))*COS(RADIANS(I297))))</f>
        <v>0</v>
      </c>
      <c r="J301">
        <f>IF(DEGREES(ACOS(SIN(RADIANS(G301))*SIN(RADIANS(E307))+COS(RADIANS(G301))*COS(RADIANS(E307))*COS(RADIANS(J297))))&gt;90,0,$F$4*$F$5/E306^2*(SIN(RADIANS(G301))*SIN(RADIANS(E307))+COS(RADIANS(G301))*COS(RADIANS(E307))*COS(RADIANS(J297))))</f>
        <v>0</v>
      </c>
      <c r="K301">
        <f>IF(DEGREES(ACOS(SIN(RADIANS(G301))*SIN(RADIANS(E307))+COS(RADIANS(G301))*COS(RADIANS(E307))*COS(RADIANS(K297))))&gt;90,0,$F$4*$F$5/E306^2*(SIN(RADIANS(G301))*SIN(RADIANS(E307))+COS(RADIANS(G301))*COS(RADIANS(E307))*COS(RADIANS(K297))))</f>
        <v>0</v>
      </c>
      <c r="L301">
        <f>IF(DEGREES(ACOS(SIN(RADIANS(G301))*SIN(RADIANS(E307))+COS(RADIANS(G301))*COS(RADIANS(E307))*COS(RADIANS(L297))))&gt;90,0,$F$4*$F$5/E306^2*(SIN(RADIANS(G301))*SIN(RADIANS(E307))+COS(RADIANS(G301))*COS(RADIANS(E307))*COS(RADIANS(L297))))</f>
        <v>0</v>
      </c>
      <c r="M301">
        <f>IF(DEGREES(ACOS(SIN(RADIANS(G301))*SIN(RADIANS(E307))+COS(RADIANS(G301))*COS(RADIANS(E307))*COS(RADIANS(M297))))&gt;90,0,$F$4*$F$5/E306^2*(SIN(RADIANS(G301))*SIN(RADIANS(E307))+COS(RADIANS(G301))*COS(RADIANS(E307))*COS(RADIANS(M297))))</f>
        <v>0</v>
      </c>
      <c r="N301">
        <f>IF(DEGREES(ACOS(SIN(RADIANS(G301))*SIN(RADIANS(E307))+COS(RADIANS(G301))*COS(RADIANS(E307))*COS(RADIANS(N297))))&gt;90,0,$F$4*$F$5/E306^2*(SIN(RADIANS(G301))*SIN(RADIANS(E307))+COS(RADIANS(G301))*COS(RADIANS(E307))*COS(RADIANS(N297))))</f>
        <v>0</v>
      </c>
      <c r="O301">
        <f>IF(DEGREES(ACOS(SIN(RADIANS(G301))*SIN(RADIANS(E307))+COS(RADIANS(G301))*COS(RADIANS(E307))*COS(RADIANS(O297))))&gt;90,0,$F$4*$F$5/E306^2*(SIN(RADIANS(G301))*SIN(RADIANS(E307))+COS(RADIANS(G301))*COS(RADIANS(E307))*COS(RADIANS(O297))))</f>
        <v>0</v>
      </c>
      <c r="P301">
        <f>IF(DEGREES(ACOS(SIN(RADIANS(G301))*SIN(RADIANS(E307))+COS(RADIANS(G301))*COS(RADIANS(E307))*COS(RADIANS(P297))))&gt;90,0,$F$4*$F$5/E306^2*(SIN(RADIANS(G301))*SIN(RADIANS(E307))+COS(RADIANS(G301))*COS(RADIANS(E307))*COS(RADIANS(P297))))</f>
        <v>0</v>
      </c>
      <c r="Q301">
        <f>IF(DEGREES(ACOS(SIN(RADIANS(G301))*SIN(RADIANS(E307))+COS(RADIANS(G301))*COS(RADIANS(E307))*COS(RADIANS(Q297))))&gt;90,0,$F$4*$F$5/E306^2*(SIN(RADIANS(G301))*SIN(RADIANS(E307))+COS(RADIANS(G301))*COS(RADIANS(E307))*COS(RADIANS(Q297))))</f>
        <v>0</v>
      </c>
      <c r="R301" t="e">
        <f>IF(DEGREES(ACOS(SIN(RADIANS(G301))*SIN(RADIANS(E307))+COS(RADIANS(G301))*COS(RADIANS(E307))*COS(RADIANS(R297))))&gt;90,0,$F$4*$F$5/E306^2*(SIN(RADIANS(G301))*SIN(RADIANS(E307))+COS(RADIANS(G301))*COS(RADIANS(E307))*COS(RADIANS(R297))))</f>
        <v>#DIV/0!</v>
      </c>
      <c r="S301" t="e">
        <f>IF(DEGREES(ACOS(SIN(RADIANS(G301))*SIN(RADIANS(E307))+COS(RADIANS(G301))*COS(RADIANS(E307))*COS(RADIANS(S297))))&gt;90,0,$F$4*$F$5/E306^2*(SIN(RADIANS(G301))*SIN(RADIANS(E307))+COS(RADIANS(G301))*COS(RADIANS(E307))*COS(RADIANS(S297))))</f>
        <v>#DIV/0!</v>
      </c>
      <c r="T301" t="e">
        <f>IF(DEGREES(ACOS(SIN(RADIANS(G301))*SIN(RADIANS(E307))+COS(RADIANS(G301))*COS(RADIANS(E307))*COS(RADIANS(T297))))&gt;90,0,$F$4*$F$5/E306^2*(SIN(RADIANS(G301))*SIN(RADIANS(E307))+COS(RADIANS(G301))*COS(RADIANS(E307))*COS(RADIANS(T297))))</f>
        <v>#DIV/0!</v>
      </c>
      <c r="U301" t="e">
        <f>IF(DEGREES(ACOS(SIN(RADIANS(G301))*SIN(RADIANS(E307))+COS(RADIANS(G301))*COS(RADIANS(E307))*COS(RADIANS(U297))))&gt;90,0,$F$4*$F$5/E306^2*(SIN(RADIANS(G301))*SIN(RADIANS(E307))+COS(RADIANS(G301))*COS(RADIANS(E307))*COS(RADIANS(U297))))</f>
        <v>#DIV/0!</v>
      </c>
      <c r="V301" t="e">
        <f>IF(DEGREES(ACOS(SIN(RADIANS(G301))*SIN(RADIANS(E307))+COS(RADIANS(G301))*COS(RADIANS(E307))*COS(RADIANS(V297))))&gt;90,0,$F$4*$F$5/E306^2*(SIN(RADIANS(G301))*SIN(RADIANS(E307))+COS(RADIANS(G301))*COS(RADIANS(E307))*COS(RADIANS(V297))))</f>
        <v>#DIV/0!</v>
      </c>
      <c r="W301" t="e">
        <f>IF(DEGREES(ACOS(SIN(RADIANS(G301))*SIN(RADIANS(E307))+COS(RADIANS(G301))*COS(RADIANS(E307))*COS(RADIANS(W297))))&gt;90,0,$F$4*$F$5/E306^2*(SIN(RADIANS(G301))*SIN(RADIANS(E307))+COS(RADIANS(G301))*COS(RADIANS(E307))*COS(RADIANS(W297))))</f>
        <v>#DIV/0!</v>
      </c>
      <c r="X301" t="e">
        <f>IF(DEGREES(ACOS(SIN(RADIANS(G301))*SIN(RADIANS(E307))+COS(RADIANS(G301))*COS(RADIANS(E307))*COS(RADIANS(X297))))&gt;90,0,$F$4*$F$5/E306^2*(SIN(RADIANS(G301))*SIN(RADIANS(E307))+COS(RADIANS(G301))*COS(RADIANS(E307))*COS(RADIANS(X297))))</f>
        <v>#DIV/0!</v>
      </c>
      <c r="Y301" t="e">
        <f>IF(DEGREES(ACOS(SIN(RADIANS(G301))*SIN(RADIANS(E307))+COS(RADIANS(G301))*COS(RADIANS(E307))*COS(RADIANS(Y297))))&gt;90,0,$F$4*$F$5/E306^2*(SIN(RADIANS(G301))*SIN(RADIANS(E307))+COS(RADIANS(G301))*COS(RADIANS(E307))*COS(RADIANS(Y297))))</f>
        <v>#DIV/0!</v>
      </c>
      <c r="Z301" t="e">
        <f>IF(DEGREES(ACOS(SIN(RADIANS(G301))*SIN(RADIANS(E307))+COS(RADIANS(G301))*COS(RADIANS(E307))*COS(RADIANS(Z297))))&gt;90,0,$F$4*$F$5/E306^2*(SIN(RADIANS(G301))*SIN(RADIANS(E307))+COS(RADIANS(G301))*COS(RADIANS(E307))*COS(RADIANS(Z297))))</f>
        <v>#DIV/0!</v>
      </c>
      <c r="AA301" t="e">
        <f>IF(DEGREES(ACOS(SIN(RADIANS(G301))*SIN(RADIANS(E307))+COS(RADIANS(G301))*COS(RADIANS(E307))*COS(RADIANS(AA297))))&gt;90,0,$F$4*$F$5/E306^2*(SIN(RADIANS(G301))*SIN(RADIANS(E307))+COS(RADIANS(G301))*COS(RADIANS(E307))*COS(RADIANS(AA297))))</f>
        <v>#DIV/0!</v>
      </c>
      <c r="AB301" t="e">
        <f>IF(DEGREES(ACOS(SIN(RADIANS(G301))*SIN(RADIANS(E307))+COS(RADIANS(G301))*COS(RADIANS(E307))*COS(RADIANS(AB297))))&gt;90,0,$F$4*$F$5/E306^2*(SIN(RADIANS(G301))*SIN(RADIANS(E307))+COS(RADIANS(G301))*COS(RADIANS(E307))*COS(RADIANS(AB297))))</f>
        <v>#DIV/0!</v>
      </c>
      <c r="AC301" t="e">
        <f>IF(DEGREES(ACOS(SIN(RADIANS(G301))*SIN(RADIANS(E307))+COS(RADIANS(G301))*COS(RADIANS(E307))*COS(RADIANS(AC297))))&gt;90,0,$F$4*$F$5/E306^2*(SIN(RADIANS(G301))*SIN(RADIANS(E307))+COS(RADIANS(G301))*COS(RADIANS(E307))*COS(RADIANS(AC297))))</f>
        <v>#DIV/0!</v>
      </c>
      <c r="AD301" t="e">
        <f>IF(DEGREES(ACOS(SIN(RADIANS(G301))*SIN(RADIANS(E307))+COS(RADIANS(G301))*COS(RADIANS(E307))*COS(RADIANS(AD297))))&gt;90,0,$F$4*$F$5/E306^2*(SIN(RADIANS(G301))*SIN(RADIANS(E307))+COS(RADIANS(G301))*COS(RADIANS(E307))*COS(RADIANS(AD297))))</f>
        <v>#DIV/0!</v>
      </c>
      <c r="AE301" t="e">
        <f>IF(DEGREES(ACOS(SIN(RADIANS(G301))*SIN(RADIANS(E307))+COS(RADIANS(G301))*COS(RADIANS(E307))*COS(RADIANS(AE297))))&gt;90,0,$F$4*$F$5/E306^2*(SIN(RADIANS(G301))*SIN(RADIANS(E307))+COS(RADIANS(G301))*COS(RADIANS(E307))*COS(RADIANS(AE297))))</f>
        <v>#DIV/0!</v>
      </c>
      <c r="AF301" t="e">
        <f>IF(DEGREES(ACOS(SIN(RADIANS(G301))*SIN(RADIANS(E307))+COS(RADIANS(G301))*COS(RADIANS(E307))*COS(RADIANS(AF297))))&gt;90,0,$F$4*$F$5/E306^2*(SIN(RADIANS(G301))*SIN(RADIANS(E307))+COS(RADIANS(G301))*COS(RADIANS(E307))*COS(RADIANS(AF297))))</f>
        <v>#DIV/0!</v>
      </c>
      <c r="AG301" t="e">
        <f>IF(DEGREES(ACOS(SIN(RADIANS(G301))*SIN(RADIANS(E307))+COS(RADIANS(G301))*COS(RADIANS(E307))*COS(RADIANS(AG297))))&gt;90,0,$F$4*$F$5/E306^2*(SIN(RADIANS(G301))*SIN(RADIANS(E307))+COS(RADIANS(G301))*COS(RADIANS(E307))*COS(RADIANS(AG297))))</f>
        <v>#DIV/0!</v>
      </c>
      <c r="AH301" t="e">
        <f>IF(DEGREES(ACOS(SIN(RADIANS(G301))*SIN(RADIANS(E307))+COS(RADIANS(G301))*COS(RADIANS(E307))*COS(RADIANS(AH297))))&gt;90,0,$F$4*$F$5/E306^2*(SIN(RADIANS(G301))*SIN(RADIANS(E307))+COS(RADIANS(G301))*COS(RADIANS(E307))*COS(RADIANS(AH297))))</f>
        <v>#DIV/0!</v>
      </c>
      <c r="AI301" t="e">
        <f>IF(DEGREES(ACOS(SIN(RADIANS(G301))*SIN(RADIANS(E307))+COS(RADIANS(G301))*COS(RADIANS(E307))*COS(RADIANS(AI297))))&gt;90,0,$F$4*$F$5/E306^2*(SIN(RADIANS(G301))*SIN(RADIANS(E307))+COS(RADIANS(G301))*COS(RADIANS(E307))*COS(RADIANS(AI297))))</f>
        <v>#DIV/0!</v>
      </c>
      <c r="AJ301" t="e">
        <f>IF(DEGREES(ACOS(SIN(RADIANS(G301))*SIN(RADIANS(E307))+COS(RADIANS(G301))*COS(RADIANS(E307))*COS(RADIANS(AJ297))))&gt;90,0,$F$4*$F$5/E306^2*(SIN(RADIANS(G301))*SIN(RADIANS(E307))+COS(RADIANS(G301))*COS(RADIANS(E307))*COS(RADIANS(AJ297))))</f>
        <v>#DIV/0!</v>
      </c>
      <c r="AK301">
        <f>IF(DEGREES(ACOS(SIN(RADIANS(G301))*SIN(RADIANS(E307))+COS(RADIANS(G301))*COS(RADIANS(E307))*COS(RADIANS(AK297))))&gt;90,0,$F$4*$F$5/E306^2*(SIN(RADIANS(G301))*SIN(RADIANS(E307))+COS(RADIANS(G301))*COS(RADIANS(E307))*COS(RADIANS(AK297))))</f>
        <v>0</v>
      </c>
      <c r="AL301">
        <f>IF(DEGREES(ACOS(SIN(RADIANS(G301))*SIN(RADIANS(E307))+COS(RADIANS(G301))*COS(RADIANS(E307))*COS(RADIANS(AL297))))&gt;90,0,$F$4*$F$5/E306^2*(SIN(RADIANS(G301))*SIN(RADIANS(E307))+COS(RADIANS(G301))*COS(RADIANS(E307))*COS(RADIANS(AL297))))</f>
        <v>0</v>
      </c>
      <c r="AM301">
        <f>IF(DEGREES(ACOS(SIN(RADIANS(G301))*SIN(RADIANS(E307))+COS(RADIANS(G301))*COS(RADIANS(E307))*COS(RADIANS(AM297))))&gt;90,0,$F$4*$F$5/E306^2*(SIN(RADIANS(G301))*SIN(RADIANS(E307))+COS(RADIANS(G301))*COS(RADIANS(E307))*COS(RADIANS(AM297))))</f>
        <v>0</v>
      </c>
      <c r="AN301">
        <f>IF(DEGREES(ACOS(SIN(RADIANS(G301))*SIN(RADIANS(E307))+COS(RADIANS(G301))*COS(RADIANS(E307))*COS(RADIANS(AN297))))&gt;90,0,$F$4*$F$5/E306^2*(SIN(RADIANS(G301))*SIN(RADIANS(E307))+COS(RADIANS(G301))*COS(RADIANS(E307))*COS(RADIANS(AN297))))</f>
        <v>0</v>
      </c>
      <c r="AO301">
        <f>IF(DEGREES(ACOS(SIN(RADIANS(G301))*SIN(RADIANS(E307))+COS(RADIANS(G301))*COS(RADIANS(E307))*COS(RADIANS(AO297))))&gt;90,0,$F$4*$F$5/E306^2*(SIN(RADIANS(G301))*SIN(RADIANS(E307))+COS(RADIANS(G301))*COS(RADIANS(E307))*COS(RADIANS(AO297))))</f>
        <v>0</v>
      </c>
      <c r="AP301">
        <f>IF(DEGREES(ACOS(SIN(RADIANS(G301))*SIN(RADIANS(E307))+COS(RADIANS(G301))*COS(RADIANS(E307))*COS(RADIANS(AP297))))&gt;90,0,$F$4*$F$5/E306^2*(SIN(RADIANS(G301))*SIN(RADIANS(E307))+COS(RADIANS(G301))*COS(RADIANS(E307))*COS(RADIANS(AP297))))</f>
        <v>0</v>
      </c>
      <c r="AQ301">
        <f>IF(DEGREES(ACOS(SIN(RADIANS(G301))*SIN(RADIANS(E307))+COS(RADIANS(G301))*COS(RADIANS(E307))*COS(RADIANS(AQ297))))&gt;90,0,$F$4*$F$5/E306^2*(SIN(RADIANS(G301))*SIN(RADIANS(E307))+COS(RADIANS(G301))*COS(RADIANS(E307))*COS(RADIANS(AQ297))))</f>
        <v>0</v>
      </c>
      <c r="AR301">
        <f>IF(DEGREES(ACOS(SIN(RADIANS(G301))*SIN(RADIANS(E307))+COS(RADIANS(G301))*COS(RADIANS(E307))*COS(RADIANS(AR297))))&gt;90,0,$F$4*$F$5/E306^2*(SIN(RADIANS(G301))*SIN(RADIANS(E307))+COS(RADIANS(G301))*COS(RADIANS(E307))*COS(RADIANS(AR297))))</f>
        <v>0</v>
      </c>
    </row>
    <row r="302" spans="2:44" x14ac:dyDescent="0.5">
      <c r="B302" s="40" t="s">
        <v>727</v>
      </c>
      <c r="E302">
        <f>IF(E299&lt;360,E299/360,(E299-360)/360)</f>
        <v>0.30555555555555558</v>
      </c>
      <c r="G302">
        <v>60</v>
      </c>
      <c r="I302">
        <f>IF(DEGREES(ACOS(SIN(RADIANS(G302))*SIN(RADIANS(E307))+COS(RADIANS(G302))*COS(RADIANS(E307))*COS(RADIANS(I297))))&gt;90,0,$F$4*$F$5/E306^2*(SIN(RADIANS(G302))*SIN(RADIANS(E307))+COS(RADIANS(G302))*COS(RADIANS(E307))*COS(RADIANS(I297))))</f>
        <v>0</v>
      </c>
      <c r="J302">
        <f>IF(DEGREES(ACOS(SIN(RADIANS(G302))*SIN(RADIANS(E307))+COS(RADIANS(G302))*COS(RADIANS(E307))*COS(RADIANS(J297))))&gt;90,0,$F$4*$F$5/E306^2*(SIN(RADIANS(G302))*SIN(RADIANS(E307))+COS(RADIANS(G302))*COS(RADIANS(E307))*COS(RADIANS(J297))))</f>
        <v>0</v>
      </c>
      <c r="K302">
        <f>IF(DEGREES(ACOS(SIN(RADIANS(G302))*SIN(RADIANS(E307))+COS(RADIANS(G302))*COS(RADIANS(E307))*COS(RADIANS(K297))))&gt;90,0,$F$4*$F$5/E306^2*(SIN(RADIANS(G302))*SIN(RADIANS(E307))+COS(RADIANS(G302))*COS(RADIANS(E307))*COS(RADIANS(K297))))</f>
        <v>0</v>
      </c>
      <c r="L302">
        <f>IF(DEGREES(ACOS(SIN(RADIANS(G302))*SIN(RADIANS(E307))+COS(RADIANS(G302))*COS(RADIANS(E307))*COS(RADIANS(L297))))&gt;90,0,$F$4*$F$5/E306^2*(SIN(RADIANS(G302))*SIN(RADIANS(E307))+COS(RADIANS(G302))*COS(RADIANS(E307))*COS(RADIANS(L297))))</f>
        <v>0</v>
      </c>
      <c r="M302">
        <f>IF(DEGREES(ACOS(SIN(RADIANS(G302))*SIN(RADIANS(E307))+COS(RADIANS(G302))*COS(RADIANS(E307))*COS(RADIANS(M297))))&gt;90,0,$F$4*$F$5/E306^2*(SIN(RADIANS(G302))*SIN(RADIANS(E307))+COS(RADIANS(G302))*COS(RADIANS(E307))*COS(RADIANS(M297))))</f>
        <v>0</v>
      </c>
      <c r="N302">
        <f>IF(DEGREES(ACOS(SIN(RADIANS(G302))*SIN(RADIANS(E307))+COS(RADIANS(G302))*COS(RADIANS(E307))*COS(RADIANS(N297))))&gt;90,0,$F$4*$F$5/E306^2*(SIN(RADIANS(G302))*SIN(RADIANS(E307))+COS(RADIANS(G302))*COS(RADIANS(E307))*COS(RADIANS(N297))))</f>
        <v>0</v>
      </c>
      <c r="O302">
        <f>IF(DEGREES(ACOS(SIN(RADIANS(G302))*SIN(RADIANS(E307))+COS(RADIANS(G302))*COS(RADIANS(E307))*COS(RADIANS(O297))))&gt;90,0,$F$4*$F$5/E306^2*(SIN(RADIANS(G302))*SIN(RADIANS(E307))+COS(RADIANS(G302))*COS(RADIANS(E307))*COS(RADIANS(O297))))</f>
        <v>0</v>
      </c>
      <c r="P302">
        <f>IF(DEGREES(ACOS(SIN(RADIANS(G302))*SIN(RADIANS(E307))+COS(RADIANS(G302))*COS(RADIANS(E307))*COS(RADIANS(P297))))&gt;90,0,$F$4*$F$5/E306^2*(SIN(RADIANS(G302))*SIN(RADIANS(E307))+COS(RADIANS(G302))*COS(RADIANS(E307))*COS(RADIANS(P297))))</f>
        <v>0</v>
      </c>
      <c r="Q302">
        <f>IF(DEGREES(ACOS(SIN(RADIANS(G302))*SIN(RADIANS(E307))+COS(RADIANS(G302))*COS(RADIANS(E307))*COS(RADIANS(Q297))))&gt;90,0,$F$4*$F$5/E306^2*(SIN(RADIANS(G302))*SIN(RADIANS(E307))+COS(RADIANS(G302))*COS(RADIANS(E307))*COS(RADIANS(Q297))))</f>
        <v>0</v>
      </c>
      <c r="R302" t="e">
        <f>IF(DEGREES(ACOS(SIN(RADIANS(G302))*SIN(RADIANS(E307))+COS(RADIANS(G302))*COS(RADIANS(E307))*COS(RADIANS(R297))))&gt;90,0,$F$4*$F$5/E306^2*(SIN(RADIANS(G302))*SIN(RADIANS(E307))+COS(RADIANS(G302))*COS(RADIANS(E307))*COS(RADIANS(R297))))</f>
        <v>#DIV/0!</v>
      </c>
      <c r="S302" t="e">
        <f>IF(DEGREES(ACOS(SIN(RADIANS(G302))*SIN(RADIANS(E307))+COS(RADIANS(G302))*COS(RADIANS(E307))*COS(RADIANS(S297))))&gt;90,0,$F$4*$F$5/E306^2*(SIN(RADIANS(G302))*SIN(RADIANS(E307))+COS(RADIANS(G302))*COS(RADIANS(E307))*COS(RADIANS(S297))))</f>
        <v>#DIV/0!</v>
      </c>
      <c r="T302" t="e">
        <f>IF(DEGREES(ACOS(SIN(RADIANS(G302))*SIN(RADIANS(E307))+COS(RADIANS(G302))*COS(RADIANS(E307))*COS(RADIANS(T297))))&gt;90,0,$F$4*$F$5/E306^2*(SIN(RADIANS(G302))*SIN(RADIANS(E307))+COS(RADIANS(G302))*COS(RADIANS(E307))*COS(RADIANS(T297))))</f>
        <v>#DIV/0!</v>
      </c>
      <c r="U302" t="e">
        <f>IF(DEGREES(ACOS(SIN(RADIANS(G302))*SIN(RADIANS(E307))+COS(RADIANS(G302))*COS(RADIANS(E307))*COS(RADIANS(U297))))&gt;90,0,$F$4*$F$5/E306^2*(SIN(RADIANS(G302))*SIN(RADIANS(E307))+COS(RADIANS(G302))*COS(RADIANS(E307))*COS(RADIANS(U297))))</f>
        <v>#DIV/0!</v>
      </c>
      <c r="V302" t="e">
        <f>IF(DEGREES(ACOS(SIN(RADIANS(G302))*SIN(RADIANS(E307))+COS(RADIANS(G302))*COS(RADIANS(E307))*COS(RADIANS(V297))))&gt;90,0,$F$4*$F$5/E306^2*(SIN(RADIANS(G302))*SIN(RADIANS(E307))+COS(RADIANS(G302))*COS(RADIANS(E307))*COS(RADIANS(V297))))</f>
        <v>#DIV/0!</v>
      </c>
      <c r="W302" t="e">
        <f>IF(DEGREES(ACOS(SIN(RADIANS(G302))*SIN(RADIANS(E307))+COS(RADIANS(G302))*COS(RADIANS(E307))*COS(RADIANS(W297))))&gt;90,0,$F$4*$F$5/E306^2*(SIN(RADIANS(G302))*SIN(RADIANS(E307))+COS(RADIANS(G302))*COS(RADIANS(E307))*COS(RADIANS(W297))))</f>
        <v>#DIV/0!</v>
      </c>
      <c r="X302" t="e">
        <f>IF(DEGREES(ACOS(SIN(RADIANS(G302))*SIN(RADIANS(E307))+COS(RADIANS(G302))*COS(RADIANS(E307))*COS(RADIANS(X297))))&gt;90,0,$F$4*$F$5/E306^2*(SIN(RADIANS(G302))*SIN(RADIANS(E307))+COS(RADIANS(G302))*COS(RADIANS(E307))*COS(RADIANS(X297))))</f>
        <v>#DIV/0!</v>
      </c>
      <c r="Y302" t="e">
        <f>IF(DEGREES(ACOS(SIN(RADIANS(G302))*SIN(RADIANS(E307))+COS(RADIANS(G302))*COS(RADIANS(E307))*COS(RADIANS(Y297))))&gt;90,0,$F$4*$F$5/E306^2*(SIN(RADIANS(G302))*SIN(RADIANS(E307))+COS(RADIANS(G302))*COS(RADIANS(E307))*COS(RADIANS(Y297))))</f>
        <v>#DIV/0!</v>
      </c>
      <c r="Z302" t="e">
        <f>IF(DEGREES(ACOS(SIN(RADIANS(G302))*SIN(RADIANS(E307))+COS(RADIANS(G302))*COS(RADIANS(E307))*COS(RADIANS(Z297))))&gt;90,0,$F$4*$F$5/E306^2*(SIN(RADIANS(G302))*SIN(RADIANS(E307))+COS(RADIANS(G302))*COS(RADIANS(E307))*COS(RADIANS(Z297))))</f>
        <v>#DIV/0!</v>
      </c>
      <c r="AA302" t="e">
        <f>IF(DEGREES(ACOS(SIN(RADIANS(G302))*SIN(RADIANS(E307))+COS(RADIANS(G302))*COS(RADIANS(E307))*COS(RADIANS(AA297))))&gt;90,0,$F$4*$F$5/E306^2*(SIN(RADIANS(G302))*SIN(RADIANS(E307))+COS(RADIANS(G302))*COS(RADIANS(E307))*COS(RADIANS(AA297))))</f>
        <v>#DIV/0!</v>
      </c>
      <c r="AB302" t="e">
        <f>IF(DEGREES(ACOS(SIN(RADIANS(G302))*SIN(RADIANS(E307))+COS(RADIANS(G302))*COS(RADIANS(E307))*COS(RADIANS(AB297))))&gt;90,0,$F$4*$F$5/E306^2*(SIN(RADIANS(G302))*SIN(RADIANS(E307))+COS(RADIANS(G302))*COS(RADIANS(E307))*COS(RADIANS(AB297))))</f>
        <v>#DIV/0!</v>
      </c>
      <c r="AC302" t="e">
        <f>IF(DEGREES(ACOS(SIN(RADIANS(G302))*SIN(RADIANS(E307))+COS(RADIANS(G302))*COS(RADIANS(E307))*COS(RADIANS(AC297))))&gt;90,0,$F$4*$F$5/E306^2*(SIN(RADIANS(G302))*SIN(RADIANS(E307))+COS(RADIANS(G302))*COS(RADIANS(E307))*COS(RADIANS(AC297))))</f>
        <v>#DIV/0!</v>
      </c>
      <c r="AD302" t="e">
        <f>IF(DEGREES(ACOS(SIN(RADIANS(G302))*SIN(RADIANS(E307))+COS(RADIANS(G302))*COS(RADIANS(E307))*COS(RADIANS(AD297))))&gt;90,0,$F$4*$F$5/E306^2*(SIN(RADIANS(G302))*SIN(RADIANS(E307))+COS(RADIANS(G302))*COS(RADIANS(E307))*COS(RADIANS(AD297))))</f>
        <v>#DIV/0!</v>
      </c>
      <c r="AE302" t="e">
        <f>IF(DEGREES(ACOS(SIN(RADIANS(G302))*SIN(RADIANS(E307))+COS(RADIANS(G302))*COS(RADIANS(E307))*COS(RADIANS(AE297))))&gt;90,0,$F$4*$F$5/E306^2*(SIN(RADIANS(G302))*SIN(RADIANS(E307))+COS(RADIANS(G302))*COS(RADIANS(E307))*COS(RADIANS(AE297))))</f>
        <v>#DIV/0!</v>
      </c>
      <c r="AF302" t="e">
        <f>IF(DEGREES(ACOS(SIN(RADIANS(G302))*SIN(RADIANS(E307))+COS(RADIANS(G302))*COS(RADIANS(E307))*COS(RADIANS(AF297))))&gt;90,0,$F$4*$F$5/E306^2*(SIN(RADIANS(G302))*SIN(RADIANS(E307))+COS(RADIANS(G302))*COS(RADIANS(E307))*COS(RADIANS(AF297))))</f>
        <v>#DIV/0!</v>
      </c>
      <c r="AG302" t="e">
        <f>IF(DEGREES(ACOS(SIN(RADIANS(G302))*SIN(RADIANS(E307))+COS(RADIANS(G302))*COS(RADIANS(E307))*COS(RADIANS(AG297))))&gt;90,0,$F$4*$F$5/E306^2*(SIN(RADIANS(G302))*SIN(RADIANS(E307))+COS(RADIANS(G302))*COS(RADIANS(E307))*COS(RADIANS(AG297))))</f>
        <v>#DIV/0!</v>
      </c>
      <c r="AH302" t="e">
        <f>IF(DEGREES(ACOS(SIN(RADIANS(G302))*SIN(RADIANS(E307))+COS(RADIANS(G302))*COS(RADIANS(E307))*COS(RADIANS(AH297))))&gt;90,0,$F$4*$F$5/E306^2*(SIN(RADIANS(G302))*SIN(RADIANS(E307))+COS(RADIANS(G302))*COS(RADIANS(E307))*COS(RADIANS(AH297))))</f>
        <v>#DIV/0!</v>
      </c>
      <c r="AI302" t="e">
        <f>IF(DEGREES(ACOS(SIN(RADIANS(G302))*SIN(RADIANS(E307))+COS(RADIANS(G302))*COS(RADIANS(E307))*COS(RADIANS(AI297))))&gt;90,0,$F$4*$F$5/E306^2*(SIN(RADIANS(G302))*SIN(RADIANS(E307))+COS(RADIANS(G302))*COS(RADIANS(E307))*COS(RADIANS(AI297))))</f>
        <v>#DIV/0!</v>
      </c>
      <c r="AJ302" t="e">
        <f>IF(DEGREES(ACOS(SIN(RADIANS(G302))*SIN(RADIANS(E307))+COS(RADIANS(G302))*COS(RADIANS(E307))*COS(RADIANS(AJ297))))&gt;90,0,$F$4*$F$5/E306^2*(SIN(RADIANS(G302))*SIN(RADIANS(E307))+COS(RADIANS(G302))*COS(RADIANS(E307))*COS(RADIANS(AJ297))))</f>
        <v>#DIV/0!</v>
      </c>
      <c r="AK302">
        <f>IF(DEGREES(ACOS(SIN(RADIANS(G302))*SIN(RADIANS(E307))+COS(RADIANS(G302))*COS(RADIANS(E307))*COS(RADIANS(AK297))))&gt;90,0,$F$4*$F$5/E306^2*(SIN(RADIANS(G302))*SIN(RADIANS(E307))+COS(RADIANS(G302))*COS(RADIANS(E307))*COS(RADIANS(AK297))))</f>
        <v>0</v>
      </c>
      <c r="AL302">
        <f>IF(DEGREES(ACOS(SIN(RADIANS(G302))*SIN(RADIANS(E307))+COS(RADIANS(G302))*COS(RADIANS(E307))*COS(RADIANS(AL297))))&gt;90,0,$F$4*$F$5/E306^2*(SIN(RADIANS(G302))*SIN(RADIANS(E307))+COS(RADIANS(G302))*COS(RADIANS(E307))*COS(RADIANS(AL297))))</f>
        <v>0</v>
      </c>
      <c r="AM302">
        <f>IF(DEGREES(ACOS(SIN(RADIANS(G302))*SIN(RADIANS(E307))+COS(RADIANS(G302))*COS(RADIANS(E307))*COS(RADIANS(AM297))))&gt;90,0,$F$4*$F$5/E306^2*(SIN(RADIANS(G302))*SIN(RADIANS(E307))+COS(RADIANS(G302))*COS(RADIANS(E307))*COS(RADIANS(AM297))))</f>
        <v>0</v>
      </c>
      <c r="AN302">
        <f>IF(DEGREES(ACOS(SIN(RADIANS(G302))*SIN(RADIANS(E307))+COS(RADIANS(G302))*COS(RADIANS(E307))*COS(RADIANS(AN297))))&gt;90,0,$F$4*$F$5/E306^2*(SIN(RADIANS(G302))*SIN(RADIANS(E307))+COS(RADIANS(G302))*COS(RADIANS(E307))*COS(RADIANS(AN297))))</f>
        <v>0</v>
      </c>
      <c r="AO302">
        <f>IF(DEGREES(ACOS(SIN(RADIANS(G302))*SIN(RADIANS(E307))+COS(RADIANS(G302))*COS(RADIANS(E307))*COS(RADIANS(AO297))))&gt;90,0,$F$4*$F$5/E306^2*(SIN(RADIANS(G302))*SIN(RADIANS(E307))+COS(RADIANS(G302))*COS(RADIANS(E307))*COS(RADIANS(AO297))))</f>
        <v>0</v>
      </c>
      <c r="AP302">
        <f>IF(DEGREES(ACOS(SIN(RADIANS(G302))*SIN(RADIANS(E307))+COS(RADIANS(G302))*COS(RADIANS(E307))*COS(RADIANS(AP297))))&gt;90,0,$F$4*$F$5/E306^2*(SIN(RADIANS(G302))*SIN(RADIANS(E307))+COS(RADIANS(G302))*COS(RADIANS(E307))*COS(RADIANS(AP297))))</f>
        <v>0</v>
      </c>
      <c r="AQ302">
        <f>IF(DEGREES(ACOS(SIN(RADIANS(G302))*SIN(RADIANS(E307))+COS(RADIANS(G302))*COS(RADIANS(E307))*COS(RADIANS(AQ297))))&gt;90,0,$F$4*$F$5/E306^2*(SIN(RADIANS(G302))*SIN(RADIANS(E307))+COS(RADIANS(G302))*COS(RADIANS(E307))*COS(RADIANS(AQ297))))</f>
        <v>0</v>
      </c>
      <c r="AR302">
        <f>IF(DEGREES(ACOS(SIN(RADIANS(G302))*SIN(RADIANS(E307))+COS(RADIANS(G302))*COS(RADIANS(E307))*COS(RADIANS(AR297))))&gt;90,0,$F$4*$F$5/E306^2*(SIN(RADIANS(G302))*SIN(RADIANS(E307))+COS(RADIANS(G302))*COS(RADIANS(E307))*COS(RADIANS(AR297))))</f>
        <v>0</v>
      </c>
    </row>
    <row r="303" spans="2:44" x14ac:dyDescent="0.5">
      <c r="B303" s="40" t="s">
        <v>782</v>
      </c>
      <c r="E303">
        <f>E302*$F$11</f>
        <v>0</v>
      </c>
      <c r="G303">
        <v>50</v>
      </c>
      <c r="I303">
        <f>IF(DEGREES(ACOS(SIN(RADIANS(G303))*SIN(RADIANS(E307))+COS(RADIANS(G303))*COS(RADIANS(E307))*COS(RADIANS(I297))))&gt;90,0,$F$4*$F$5/E306^2*(SIN(RADIANS(G303))*SIN(RADIANS(E307))+COS(RADIANS(G303))*COS(RADIANS(E307))*COS(RADIANS(I297))))</f>
        <v>0</v>
      </c>
      <c r="J303">
        <f>IF(DEGREES(ACOS(SIN(RADIANS(G303))*SIN(RADIANS(E307))+COS(RADIANS(G303))*COS(RADIANS(E307))*COS(RADIANS(J297))))&gt;90,0,$F$4*$F$5/E306^2*(SIN(RADIANS(G303))*SIN(RADIANS(E307))+COS(RADIANS(G303))*COS(RADIANS(E307))*COS(RADIANS(J297))))</f>
        <v>0</v>
      </c>
      <c r="K303">
        <f>IF(DEGREES(ACOS(SIN(RADIANS(G303))*SIN(RADIANS(E307))+COS(RADIANS(G303))*COS(RADIANS(E307))*COS(RADIANS(K297))))&gt;90,0,$F$4*$F$5/E306^2*(SIN(RADIANS(G303))*SIN(RADIANS(E307))+COS(RADIANS(G303))*COS(RADIANS(E307))*COS(RADIANS(K297))))</f>
        <v>0</v>
      </c>
      <c r="L303">
        <f>IF(DEGREES(ACOS(SIN(RADIANS(G303))*SIN(RADIANS(E307))+COS(RADIANS(G303))*COS(RADIANS(E307))*COS(RADIANS(L297))))&gt;90,0,$F$4*$F$5/E306^2*(SIN(RADIANS(G303))*SIN(RADIANS(E307))+COS(RADIANS(G303))*COS(RADIANS(E307))*COS(RADIANS(L297))))</f>
        <v>0</v>
      </c>
      <c r="M303">
        <f>IF(DEGREES(ACOS(SIN(RADIANS(G303))*SIN(RADIANS(E307))+COS(RADIANS(G303))*COS(RADIANS(E307))*COS(RADIANS(M297))))&gt;90,0,$F$4*$F$5/E306^2*(SIN(RADIANS(G303))*SIN(RADIANS(E307))+COS(RADIANS(G303))*COS(RADIANS(E307))*COS(RADIANS(M297))))</f>
        <v>0</v>
      </c>
      <c r="N303">
        <f>IF(DEGREES(ACOS(SIN(RADIANS(G303))*SIN(RADIANS(E307))+COS(RADIANS(G303))*COS(RADIANS(E307))*COS(RADIANS(N297))))&gt;90,0,$F$4*$F$5/E306^2*(SIN(RADIANS(G303))*SIN(RADIANS(E307))+COS(RADIANS(G303))*COS(RADIANS(E307))*COS(RADIANS(N297))))</f>
        <v>0</v>
      </c>
      <c r="O303">
        <f>IF(DEGREES(ACOS(SIN(RADIANS(G303))*SIN(RADIANS(E307))+COS(RADIANS(G303))*COS(RADIANS(E307))*COS(RADIANS(O297))))&gt;90,0,$F$4*$F$5/E306^2*(SIN(RADIANS(G303))*SIN(RADIANS(E307))+COS(RADIANS(G303))*COS(RADIANS(E307))*COS(RADIANS(O297))))</f>
        <v>0</v>
      </c>
      <c r="P303">
        <f>IF(DEGREES(ACOS(SIN(RADIANS(G303))*SIN(RADIANS(E307))+COS(RADIANS(G303))*COS(RADIANS(E307))*COS(RADIANS(P297))))&gt;90,0,$F$4*$F$5/E306^2*(SIN(RADIANS(G303))*SIN(RADIANS(E307))+COS(RADIANS(G303))*COS(RADIANS(E307))*COS(RADIANS(P297))))</f>
        <v>0</v>
      </c>
      <c r="Q303">
        <f>IF(DEGREES(ACOS(SIN(RADIANS(G303))*SIN(RADIANS(E307))+COS(RADIANS(G303))*COS(RADIANS(E307))*COS(RADIANS(Q297))))&gt;90,0,$F$4*$F$5/E306^2*(SIN(RADIANS(G303))*SIN(RADIANS(E307))+COS(RADIANS(G303))*COS(RADIANS(E307))*COS(RADIANS(Q297))))</f>
        <v>0</v>
      </c>
      <c r="R303" t="e">
        <f>IF(DEGREES(ACOS(SIN(RADIANS(G303))*SIN(RADIANS(E307))+COS(RADIANS(G303))*COS(RADIANS(E307))*COS(RADIANS(R297))))&gt;90,0,$F$4*$F$5/E306^2*(SIN(RADIANS(G303))*SIN(RADIANS(E307))+COS(RADIANS(G303))*COS(RADIANS(E307))*COS(RADIANS(R297))))</f>
        <v>#DIV/0!</v>
      </c>
      <c r="S303" t="e">
        <f>IF(DEGREES(ACOS(SIN(RADIANS(G303))*SIN(RADIANS(E307))+COS(RADIANS(G303))*COS(RADIANS(E307))*COS(RADIANS(S297))))&gt;90,0,$F$4*$F$5/E306^2*(SIN(RADIANS(G303))*SIN(RADIANS(E307))+COS(RADIANS(G303))*COS(RADIANS(E307))*COS(RADIANS(S297))))</f>
        <v>#DIV/0!</v>
      </c>
      <c r="T303" t="e">
        <f>IF(DEGREES(ACOS(SIN(RADIANS(G303))*SIN(RADIANS(E307))+COS(RADIANS(G303))*COS(RADIANS(E307))*COS(RADIANS(T297))))&gt;90,0,$F$4*$F$5/E306^2*(SIN(RADIANS(G303))*SIN(RADIANS(E307))+COS(RADIANS(G303))*COS(RADIANS(E307))*COS(RADIANS(T297))))</f>
        <v>#DIV/0!</v>
      </c>
      <c r="U303" t="e">
        <f>IF(DEGREES(ACOS(SIN(RADIANS(G303))*SIN(RADIANS(E307))+COS(RADIANS(G303))*COS(RADIANS(E307))*COS(RADIANS(U297))))&gt;90,0,$F$4*$F$5/E306^2*(SIN(RADIANS(G303))*SIN(RADIANS(E307))+COS(RADIANS(G303))*COS(RADIANS(E307))*COS(RADIANS(U297))))</f>
        <v>#DIV/0!</v>
      </c>
      <c r="V303" t="e">
        <f>IF(DEGREES(ACOS(SIN(RADIANS(G303))*SIN(RADIANS(E307))+COS(RADIANS(G303))*COS(RADIANS(E307))*COS(RADIANS(V297))))&gt;90,0,$F$4*$F$5/E306^2*(SIN(RADIANS(G303))*SIN(RADIANS(E307))+COS(RADIANS(G303))*COS(RADIANS(E307))*COS(RADIANS(V297))))</f>
        <v>#DIV/0!</v>
      </c>
      <c r="W303" t="e">
        <f>IF(DEGREES(ACOS(SIN(RADIANS(G303))*SIN(RADIANS(E307))+COS(RADIANS(G303))*COS(RADIANS(E307))*COS(RADIANS(W297))))&gt;90,0,$F$4*$F$5/E306^2*(SIN(RADIANS(G303))*SIN(RADIANS(E307))+COS(RADIANS(G303))*COS(RADIANS(E307))*COS(RADIANS(W297))))</f>
        <v>#DIV/0!</v>
      </c>
      <c r="X303" t="e">
        <f>IF(DEGREES(ACOS(SIN(RADIANS(G303))*SIN(RADIANS(E307))+COS(RADIANS(G303))*COS(RADIANS(E307))*COS(RADIANS(X297))))&gt;90,0,$F$4*$F$5/E306^2*(SIN(RADIANS(G303))*SIN(RADIANS(E307))+COS(RADIANS(G303))*COS(RADIANS(E307))*COS(RADIANS(X297))))</f>
        <v>#DIV/0!</v>
      </c>
      <c r="Y303" t="e">
        <f>IF(DEGREES(ACOS(SIN(RADIANS(G303))*SIN(RADIANS(E307))+COS(RADIANS(G303))*COS(RADIANS(E307))*COS(RADIANS(Y297))))&gt;90,0,$F$4*$F$5/E306^2*(SIN(RADIANS(G303))*SIN(RADIANS(E307))+COS(RADIANS(G303))*COS(RADIANS(E307))*COS(RADIANS(Y297))))</f>
        <v>#DIV/0!</v>
      </c>
      <c r="Z303" t="e">
        <f>IF(DEGREES(ACOS(SIN(RADIANS(G303))*SIN(RADIANS(E307))+COS(RADIANS(G303))*COS(RADIANS(E307))*COS(RADIANS(Z297))))&gt;90,0,$F$4*$F$5/E306^2*(SIN(RADIANS(G303))*SIN(RADIANS(E307))+COS(RADIANS(G303))*COS(RADIANS(E307))*COS(RADIANS(Z297))))</f>
        <v>#DIV/0!</v>
      </c>
      <c r="AA303" t="e">
        <f>IF(DEGREES(ACOS(SIN(RADIANS(G303))*SIN(RADIANS(E307))+COS(RADIANS(G303))*COS(RADIANS(E307))*COS(RADIANS(AA297))))&gt;90,0,$F$4*$F$5/E306^2*(SIN(RADIANS(G303))*SIN(RADIANS(E307))+COS(RADIANS(G303))*COS(RADIANS(E307))*COS(RADIANS(AA297))))</f>
        <v>#DIV/0!</v>
      </c>
      <c r="AB303" t="e">
        <f>IF(DEGREES(ACOS(SIN(RADIANS(G303))*SIN(RADIANS(E307))+COS(RADIANS(G303))*COS(RADIANS(E307))*COS(RADIANS(AB297))))&gt;90,0,$F$4*$F$5/E306^2*(SIN(RADIANS(G303))*SIN(RADIANS(E307))+COS(RADIANS(G303))*COS(RADIANS(E307))*COS(RADIANS(AB297))))</f>
        <v>#DIV/0!</v>
      </c>
      <c r="AC303" t="e">
        <f>IF(DEGREES(ACOS(SIN(RADIANS(G303))*SIN(RADIANS(E307))+COS(RADIANS(G303))*COS(RADIANS(E307))*COS(RADIANS(AC297))))&gt;90,0,$F$4*$F$5/E306^2*(SIN(RADIANS(G303))*SIN(RADIANS(E307))+COS(RADIANS(G303))*COS(RADIANS(E307))*COS(RADIANS(AC297))))</f>
        <v>#DIV/0!</v>
      </c>
      <c r="AD303" t="e">
        <f>IF(DEGREES(ACOS(SIN(RADIANS(G303))*SIN(RADIANS(E307))+COS(RADIANS(G303))*COS(RADIANS(E307))*COS(RADIANS(AD297))))&gt;90,0,$F$4*$F$5/E306^2*(SIN(RADIANS(G303))*SIN(RADIANS(E307))+COS(RADIANS(G303))*COS(RADIANS(E307))*COS(RADIANS(AD297))))</f>
        <v>#DIV/0!</v>
      </c>
      <c r="AE303" t="e">
        <f>IF(DEGREES(ACOS(SIN(RADIANS(G303))*SIN(RADIANS(E307))+COS(RADIANS(G303))*COS(RADIANS(E307))*COS(RADIANS(AE297))))&gt;90,0,$F$4*$F$5/E306^2*(SIN(RADIANS(G303))*SIN(RADIANS(E307))+COS(RADIANS(G303))*COS(RADIANS(E307))*COS(RADIANS(AE297))))</f>
        <v>#DIV/0!</v>
      </c>
      <c r="AF303" t="e">
        <f>IF(DEGREES(ACOS(SIN(RADIANS(G303))*SIN(RADIANS(E307))+COS(RADIANS(G303))*COS(RADIANS(E307))*COS(RADIANS(AF297))))&gt;90,0,$F$4*$F$5/E306^2*(SIN(RADIANS(G303))*SIN(RADIANS(E307))+COS(RADIANS(G303))*COS(RADIANS(E307))*COS(RADIANS(AF297))))</f>
        <v>#DIV/0!</v>
      </c>
      <c r="AG303" t="e">
        <f>IF(DEGREES(ACOS(SIN(RADIANS(G303))*SIN(RADIANS(E307))+COS(RADIANS(G303))*COS(RADIANS(E307))*COS(RADIANS(AG297))))&gt;90,0,$F$4*$F$5/E306^2*(SIN(RADIANS(G303))*SIN(RADIANS(E307))+COS(RADIANS(G303))*COS(RADIANS(E307))*COS(RADIANS(AG297))))</f>
        <v>#DIV/0!</v>
      </c>
      <c r="AH303" t="e">
        <f>IF(DEGREES(ACOS(SIN(RADIANS(G303))*SIN(RADIANS(E307))+COS(RADIANS(G303))*COS(RADIANS(E307))*COS(RADIANS(AH297))))&gt;90,0,$F$4*$F$5/E306^2*(SIN(RADIANS(G303))*SIN(RADIANS(E307))+COS(RADIANS(G303))*COS(RADIANS(E307))*COS(RADIANS(AH297))))</f>
        <v>#DIV/0!</v>
      </c>
      <c r="AI303" t="e">
        <f>IF(DEGREES(ACOS(SIN(RADIANS(G303))*SIN(RADIANS(E307))+COS(RADIANS(G303))*COS(RADIANS(E307))*COS(RADIANS(AI297))))&gt;90,0,$F$4*$F$5/E306^2*(SIN(RADIANS(G303))*SIN(RADIANS(E307))+COS(RADIANS(G303))*COS(RADIANS(E307))*COS(RADIANS(AI297))))</f>
        <v>#DIV/0!</v>
      </c>
      <c r="AJ303" t="e">
        <f>IF(DEGREES(ACOS(SIN(RADIANS(G303))*SIN(RADIANS(E307))+COS(RADIANS(G303))*COS(RADIANS(E307))*COS(RADIANS(AJ297))))&gt;90,0,$F$4*$F$5/E306^2*(SIN(RADIANS(G303))*SIN(RADIANS(E307))+COS(RADIANS(G303))*COS(RADIANS(E307))*COS(RADIANS(AJ297))))</f>
        <v>#DIV/0!</v>
      </c>
      <c r="AK303">
        <f>IF(DEGREES(ACOS(SIN(RADIANS(G303))*SIN(RADIANS(E307))+COS(RADIANS(G303))*COS(RADIANS(E307))*COS(RADIANS(AK297))))&gt;90,0,$F$4*$F$5/E306^2*(SIN(RADIANS(G303))*SIN(RADIANS(E307))+COS(RADIANS(G303))*COS(RADIANS(E307))*COS(RADIANS(AK297))))</f>
        <v>0</v>
      </c>
      <c r="AL303">
        <f>IF(DEGREES(ACOS(SIN(RADIANS(G303))*SIN(RADIANS(E307))+COS(RADIANS(G303))*COS(RADIANS(E307))*COS(RADIANS(AL297))))&gt;90,0,$F$4*$F$5/E306^2*(SIN(RADIANS(G303))*SIN(RADIANS(E307))+COS(RADIANS(G303))*COS(RADIANS(E307))*COS(RADIANS(AL297))))</f>
        <v>0</v>
      </c>
      <c r="AM303">
        <f>IF(DEGREES(ACOS(SIN(RADIANS(G303))*SIN(RADIANS(E307))+COS(RADIANS(G303))*COS(RADIANS(E307))*COS(RADIANS(AM297))))&gt;90,0,$F$4*$F$5/E306^2*(SIN(RADIANS(G303))*SIN(RADIANS(E307))+COS(RADIANS(G303))*COS(RADIANS(E307))*COS(RADIANS(AM297))))</f>
        <v>0</v>
      </c>
      <c r="AN303">
        <f>IF(DEGREES(ACOS(SIN(RADIANS(G303))*SIN(RADIANS(E307))+COS(RADIANS(G303))*COS(RADIANS(E307))*COS(RADIANS(AN297))))&gt;90,0,$F$4*$F$5/E306^2*(SIN(RADIANS(G303))*SIN(RADIANS(E307))+COS(RADIANS(G303))*COS(RADIANS(E307))*COS(RADIANS(AN297))))</f>
        <v>0</v>
      </c>
      <c r="AO303">
        <f>IF(DEGREES(ACOS(SIN(RADIANS(G303))*SIN(RADIANS(E307))+COS(RADIANS(G303))*COS(RADIANS(E307))*COS(RADIANS(AO297))))&gt;90,0,$F$4*$F$5/E306^2*(SIN(RADIANS(G303))*SIN(RADIANS(E307))+COS(RADIANS(G303))*COS(RADIANS(E307))*COS(RADIANS(AO297))))</f>
        <v>0</v>
      </c>
      <c r="AP303">
        <f>IF(DEGREES(ACOS(SIN(RADIANS(G303))*SIN(RADIANS(E307))+COS(RADIANS(G303))*COS(RADIANS(E307))*COS(RADIANS(AP297))))&gt;90,0,$F$4*$F$5/E306^2*(SIN(RADIANS(G303))*SIN(RADIANS(E307))+COS(RADIANS(G303))*COS(RADIANS(E307))*COS(RADIANS(AP297))))</f>
        <v>0</v>
      </c>
      <c r="AQ303">
        <f>IF(DEGREES(ACOS(SIN(RADIANS(G303))*SIN(RADIANS(E307))+COS(RADIANS(G303))*COS(RADIANS(E307))*COS(RADIANS(AQ297))))&gt;90,0,$F$4*$F$5/E306^2*(SIN(RADIANS(G303))*SIN(RADIANS(E307))+COS(RADIANS(G303))*COS(RADIANS(E307))*COS(RADIANS(AQ297))))</f>
        <v>0</v>
      </c>
      <c r="AR303">
        <f>IF(DEGREES(ACOS(SIN(RADIANS(G303))*SIN(RADIANS(E307))+COS(RADIANS(G303))*COS(RADIANS(E307))*COS(RADIANS(AR297))))&gt;90,0,$F$4*$F$5/E306^2*(SIN(RADIANS(G303))*SIN(RADIANS(E307))+COS(RADIANS(G303))*COS(RADIANS(E307))*COS(RADIANS(AR297))))</f>
        <v>0</v>
      </c>
    </row>
    <row r="304" spans="2:44" x14ac:dyDescent="0.5">
      <c r="B304" s="40" t="s">
        <v>783</v>
      </c>
      <c r="E304" t="str">
        <f>IF($F$10=0,"N/A",$F$10*(E299/360)-ROUNDDOWN($F$10*(E299/360),0))</f>
        <v>N/A</v>
      </c>
      <c r="G304">
        <v>40</v>
      </c>
      <c r="I304">
        <f>IF(DEGREES(ACOS(SIN(RADIANS(G304))*SIN(RADIANS(E307))+COS(RADIANS(G304))*COS(RADIANS(E307))*COS(RADIANS(I297))))&gt;90,0,$F$4*$F$5/E306^2*(SIN(RADIANS(G304))*SIN(RADIANS(E307))+COS(RADIANS(G304))*COS(RADIANS(E307))*COS(RADIANS(I297))))</f>
        <v>0</v>
      </c>
      <c r="J304">
        <f>IF(DEGREES(ACOS(SIN(RADIANS(G304))*SIN(RADIANS(E307))+COS(RADIANS(G304))*COS(RADIANS(E307))*COS(RADIANS(J297))))&gt;90,0,$F$4*$F$5/E306^2*(SIN(RADIANS(G304))*SIN(RADIANS(E307))+COS(RADIANS(G304))*COS(RADIANS(E307))*COS(RADIANS(J297))))</f>
        <v>0</v>
      </c>
      <c r="K304">
        <f>IF(DEGREES(ACOS(SIN(RADIANS(G304))*SIN(RADIANS(E307))+COS(RADIANS(G304))*COS(RADIANS(E307))*COS(RADIANS(K297))))&gt;90,0,$F$4*$F$5/E306^2*(SIN(RADIANS(G304))*SIN(RADIANS(E307))+COS(RADIANS(G304))*COS(RADIANS(E307))*COS(RADIANS(K297))))</f>
        <v>0</v>
      </c>
      <c r="L304">
        <f>IF(DEGREES(ACOS(SIN(RADIANS(G304))*SIN(RADIANS(E307))+COS(RADIANS(G304))*COS(RADIANS(E307))*COS(RADIANS(L297))))&gt;90,0,$F$4*$F$5/E306^2*(SIN(RADIANS(G304))*SIN(RADIANS(E307))+COS(RADIANS(G304))*COS(RADIANS(E307))*COS(RADIANS(L297))))</f>
        <v>0</v>
      </c>
      <c r="M304">
        <f>IF(DEGREES(ACOS(SIN(RADIANS(G304))*SIN(RADIANS(E307))+COS(RADIANS(G304))*COS(RADIANS(E307))*COS(RADIANS(M297))))&gt;90,0,$F$4*$F$5/E306^2*(SIN(RADIANS(G304))*SIN(RADIANS(E307))+COS(RADIANS(G304))*COS(RADIANS(E307))*COS(RADIANS(M297))))</f>
        <v>0</v>
      </c>
      <c r="N304">
        <f>IF(DEGREES(ACOS(SIN(RADIANS(G304))*SIN(RADIANS(E307))+COS(RADIANS(G304))*COS(RADIANS(E307))*COS(RADIANS(N297))))&gt;90,0,$F$4*$F$5/E306^2*(SIN(RADIANS(G304))*SIN(RADIANS(E307))+COS(RADIANS(G304))*COS(RADIANS(E307))*COS(RADIANS(N297))))</f>
        <v>0</v>
      </c>
      <c r="O304">
        <f>IF(DEGREES(ACOS(SIN(RADIANS(G304))*SIN(RADIANS(E307))+COS(RADIANS(G304))*COS(RADIANS(E307))*COS(RADIANS(O297))))&gt;90,0,$F$4*$F$5/E306^2*(SIN(RADIANS(G304))*SIN(RADIANS(E307))+COS(RADIANS(G304))*COS(RADIANS(E307))*COS(RADIANS(O297))))</f>
        <v>0</v>
      </c>
      <c r="P304">
        <f>IF(DEGREES(ACOS(SIN(RADIANS(G304))*SIN(RADIANS(E307))+COS(RADIANS(G304))*COS(RADIANS(E307))*COS(RADIANS(P297))))&gt;90,0,$F$4*$F$5/E306^2*(SIN(RADIANS(G304))*SIN(RADIANS(E307))+COS(RADIANS(G304))*COS(RADIANS(E307))*COS(RADIANS(P297))))</f>
        <v>0</v>
      </c>
      <c r="Q304">
        <f>IF(DEGREES(ACOS(SIN(RADIANS(G304))*SIN(RADIANS(E307))+COS(RADIANS(G304))*COS(RADIANS(E307))*COS(RADIANS(Q297))))&gt;90,0,$F$4*$F$5/E306^2*(SIN(RADIANS(G304))*SIN(RADIANS(E307))+COS(RADIANS(G304))*COS(RADIANS(E307))*COS(RADIANS(Q297))))</f>
        <v>0</v>
      </c>
      <c r="R304" t="e">
        <f>IF(DEGREES(ACOS(SIN(RADIANS(G304))*SIN(RADIANS(E307))+COS(RADIANS(G304))*COS(RADIANS(E307))*COS(RADIANS(R297))))&gt;90,0,$F$4*$F$5/E306^2*(SIN(RADIANS(G304))*SIN(RADIANS(E307))+COS(RADIANS(G304))*COS(RADIANS(E307))*COS(RADIANS(R297))))</f>
        <v>#DIV/0!</v>
      </c>
      <c r="S304" t="e">
        <f>IF(DEGREES(ACOS(SIN(RADIANS(G304))*SIN(RADIANS(E307))+COS(RADIANS(G304))*COS(RADIANS(E307))*COS(RADIANS(S297))))&gt;90,0,$F$4*$F$5/E306^2*(SIN(RADIANS(G304))*SIN(RADIANS(E307))+COS(RADIANS(G304))*COS(RADIANS(E307))*COS(RADIANS(S297))))</f>
        <v>#DIV/0!</v>
      </c>
      <c r="T304" t="e">
        <f>IF(DEGREES(ACOS(SIN(RADIANS(G304))*SIN(RADIANS(E307))+COS(RADIANS(G304))*COS(RADIANS(E307))*COS(RADIANS(T297))))&gt;90,0,$F$4*$F$5/E306^2*(SIN(RADIANS(G304))*SIN(RADIANS(E307))+COS(RADIANS(G304))*COS(RADIANS(E307))*COS(RADIANS(T297))))</f>
        <v>#DIV/0!</v>
      </c>
      <c r="U304" t="e">
        <f>IF(DEGREES(ACOS(SIN(RADIANS(G304))*SIN(RADIANS(E307))+COS(RADIANS(G304))*COS(RADIANS(E307))*COS(RADIANS(U297))))&gt;90,0,$F$4*$F$5/E306^2*(SIN(RADIANS(G304))*SIN(RADIANS(E307))+COS(RADIANS(G304))*COS(RADIANS(E307))*COS(RADIANS(U297))))</f>
        <v>#DIV/0!</v>
      </c>
      <c r="V304" t="e">
        <f>IF(DEGREES(ACOS(SIN(RADIANS(G304))*SIN(RADIANS(E307))+COS(RADIANS(G304))*COS(RADIANS(E307))*COS(RADIANS(V297))))&gt;90,0,$F$4*$F$5/E306^2*(SIN(RADIANS(G304))*SIN(RADIANS(E307))+COS(RADIANS(G304))*COS(RADIANS(E307))*COS(RADIANS(V297))))</f>
        <v>#DIV/0!</v>
      </c>
      <c r="W304" t="e">
        <f>IF(DEGREES(ACOS(SIN(RADIANS(G304))*SIN(RADIANS(E307))+COS(RADIANS(G304))*COS(RADIANS(E307))*COS(RADIANS(W297))))&gt;90,0,$F$4*$F$5/E306^2*(SIN(RADIANS(G304))*SIN(RADIANS(E307))+COS(RADIANS(G304))*COS(RADIANS(E307))*COS(RADIANS(W297))))</f>
        <v>#DIV/0!</v>
      </c>
      <c r="X304" t="e">
        <f>IF(DEGREES(ACOS(SIN(RADIANS(G304))*SIN(RADIANS(E307))+COS(RADIANS(G304))*COS(RADIANS(E307))*COS(RADIANS(X297))))&gt;90,0,$F$4*$F$5/E306^2*(SIN(RADIANS(G304))*SIN(RADIANS(E307))+COS(RADIANS(G304))*COS(RADIANS(E307))*COS(RADIANS(X297))))</f>
        <v>#DIV/0!</v>
      </c>
      <c r="Y304" t="e">
        <f>IF(DEGREES(ACOS(SIN(RADIANS(G304))*SIN(RADIANS(E307))+COS(RADIANS(G304))*COS(RADIANS(E307))*COS(RADIANS(Y297))))&gt;90,0,$F$4*$F$5/E306^2*(SIN(RADIANS(G304))*SIN(RADIANS(E307))+COS(RADIANS(G304))*COS(RADIANS(E307))*COS(RADIANS(Y297))))</f>
        <v>#DIV/0!</v>
      </c>
      <c r="Z304" t="e">
        <f>IF(DEGREES(ACOS(SIN(RADIANS(G304))*SIN(RADIANS(E307))+COS(RADIANS(G304))*COS(RADIANS(E307))*COS(RADIANS(Z297))))&gt;90,0,$F$4*$F$5/E306^2*(SIN(RADIANS(G304))*SIN(RADIANS(E307))+COS(RADIANS(G304))*COS(RADIANS(E307))*COS(RADIANS(Z297))))</f>
        <v>#DIV/0!</v>
      </c>
      <c r="AA304" t="e">
        <f>IF(DEGREES(ACOS(SIN(RADIANS(G304))*SIN(RADIANS(E307))+COS(RADIANS(G304))*COS(RADIANS(E307))*COS(RADIANS(AA297))))&gt;90,0,$F$4*$F$5/E306^2*(SIN(RADIANS(G304))*SIN(RADIANS(E307))+COS(RADIANS(G304))*COS(RADIANS(E307))*COS(RADIANS(AA297))))</f>
        <v>#DIV/0!</v>
      </c>
      <c r="AB304" t="e">
        <f>IF(DEGREES(ACOS(SIN(RADIANS(G304))*SIN(RADIANS(E307))+COS(RADIANS(G304))*COS(RADIANS(E307))*COS(RADIANS(AB297))))&gt;90,0,$F$4*$F$5/E306^2*(SIN(RADIANS(G304))*SIN(RADIANS(E307))+COS(RADIANS(G304))*COS(RADIANS(E307))*COS(RADIANS(AB297))))</f>
        <v>#DIV/0!</v>
      </c>
      <c r="AC304" t="e">
        <f>IF(DEGREES(ACOS(SIN(RADIANS(G304))*SIN(RADIANS(E307))+COS(RADIANS(G304))*COS(RADIANS(E307))*COS(RADIANS(AC297))))&gt;90,0,$F$4*$F$5/E306^2*(SIN(RADIANS(G304))*SIN(RADIANS(E307))+COS(RADIANS(G304))*COS(RADIANS(E307))*COS(RADIANS(AC297))))</f>
        <v>#DIV/0!</v>
      </c>
      <c r="AD304" t="e">
        <f>IF(DEGREES(ACOS(SIN(RADIANS(G304))*SIN(RADIANS(E307))+COS(RADIANS(G304))*COS(RADIANS(E307))*COS(RADIANS(AD297))))&gt;90,0,$F$4*$F$5/E306^2*(SIN(RADIANS(G304))*SIN(RADIANS(E307))+COS(RADIANS(G304))*COS(RADIANS(E307))*COS(RADIANS(AD297))))</f>
        <v>#DIV/0!</v>
      </c>
      <c r="AE304" t="e">
        <f>IF(DEGREES(ACOS(SIN(RADIANS(G304))*SIN(RADIANS(E307))+COS(RADIANS(G304))*COS(RADIANS(E307))*COS(RADIANS(AE297))))&gt;90,0,$F$4*$F$5/E306^2*(SIN(RADIANS(G304))*SIN(RADIANS(E307))+COS(RADIANS(G304))*COS(RADIANS(E307))*COS(RADIANS(AE297))))</f>
        <v>#DIV/0!</v>
      </c>
      <c r="AF304" t="e">
        <f>IF(DEGREES(ACOS(SIN(RADIANS(G304))*SIN(RADIANS(E307))+COS(RADIANS(G304))*COS(RADIANS(E307))*COS(RADIANS(AF297))))&gt;90,0,$F$4*$F$5/E306^2*(SIN(RADIANS(G304))*SIN(RADIANS(E307))+COS(RADIANS(G304))*COS(RADIANS(E307))*COS(RADIANS(AF297))))</f>
        <v>#DIV/0!</v>
      </c>
      <c r="AG304" t="e">
        <f>IF(DEGREES(ACOS(SIN(RADIANS(G304))*SIN(RADIANS(E307))+COS(RADIANS(G304))*COS(RADIANS(E307))*COS(RADIANS(AG297))))&gt;90,0,$F$4*$F$5/E306^2*(SIN(RADIANS(G304))*SIN(RADIANS(E307))+COS(RADIANS(G304))*COS(RADIANS(E307))*COS(RADIANS(AG297))))</f>
        <v>#DIV/0!</v>
      </c>
      <c r="AH304" t="e">
        <f>IF(DEGREES(ACOS(SIN(RADIANS(G304))*SIN(RADIANS(E307))+COS(RADIANS(G304))*COS(RADIANS(E307))*COS(RADIANS(AH297))))&gt;90,0,$F$4*$F$5/E306^2*(SIN(RADIANS(G304))*SIN(RADIANS(E307))+COS(RADIANS(G304))*COS(RADIANS(E307))*COS(RADIANS(AH297))))</f>
        <v>#DIV/0!</v>
      </c>
      <c r="AI304" t="e">
        <f>IF(DEGREES(ACOS(SIN(RADIANS(G304))*SIN(RADIANS(E307))+COS(RADIANS(G304))*COS(RADIANS(E307))*COS(RADIANS(AI297))))&gt;90,0,$F$4*$F$5/E306^2*(SIN(RADIANS(G304))*SIN(RADIANS(E307))+COS(RADIANS(G304))*COS(RADIANS(E307))*COS(RADIANS(AI297))))</f>
        <v>#DIV/0!</v>
      </c>
      <c r="AJ304" t="e">
        <f>IF(DEGREES(ACOS(SIN(RADIANS(G304))*SIN(RADIANS(E307))+COS(RADIANS(G304))*COS(RADIANS(E307))*COS(RADIANS(AJ297))))&gt;90,0,$F$4*$F$5/E306^2*(SIN(RADIANS(G304))*SIN(RADIANS(E307))+COS(RADIANS(G304))*COS(RADIANS(E307))*COS(RADIANS(AJ297))))</f>
        <v>#DIV/0!</v>
      </c>
      <c r="AK304">
        <f>IF(DEGREES(ACOS(SIN(RADIANS(G304))*SIN(RADIANS(E307))+COS(RADIANS(G304))*COS(RADIANS(E307))*COS(RADIANS(AK297))))&gt;90,0,$F$4*$F$5/E306^2*(SIN(RADIANS(G304))*SIN(RADIANS(E307))+COS(RADIANS(G304))*COS(RADIANS(E307))*COS(RADIANS(AK297))))</f>
        <v>0</v>
      </c>
      <c r="AL304">
        <f>IF(DEGREES(ACOS(SIN(RADIANS(G304))*SIN(RADIANS(E307))+COS(RADIANS(G304))*COS(RADIANS(E307))*COS(RADIANS(AL297))))&gt;90,0,$F$4*$F$5/E306^2*(SIN(RADIANS(G304))*SIN(RADIANS(E307))+COS(RADIANS(G304))*COS(RADIANS(E307))*COS(RADIANS(AL297))))</f>
        <v>0</v>
      </c>
      <c r="AM304">
        <f>IF(DEGREES(ACOS(SIN(RADIANS(G304))*SIN(RADIANS(E307))+COS(RADIANS(G304))*COS(RADIANS(E307))*COS(RADIANS(AM297))))&gt;90,0,$F$4*$F$5/E306^2*(SIN(RADIANS(G304))*SIN(RADIANS(E307))+COS(RADIANS(G304))*COS(RADIANS(E307))*COS(RADIANS(AM297))))</f>
        <v>0</v>
      </c>
      <c r="AN304">
        <f>IF(DEGREES(ACOS(SIN(RADIANS(G304))*SIN(RADIANS(E307))+COS(RADIANS(G304))*COS(RADIANS(E307))*COS(RADIANS(AN297))))&gt;90,0,$F$4*$F$5/E306^2*(SIN(RADIANS(G304))*SIN(RADIANS(E307))+COS(RADIANS(G304))*COS(RADIANS(E307))*COS(RADIANS(AN297))))</f>
        <v>0</v>
      </c>
      <c r="AO304">
        <f>IF(DEGREES(ACOS(SIN(RADIANS(G304))*SIN(RADIANS(E307))+COS(RADIANS(G304))*COS(RADIANS(E307))*COS(RADIANS(AO297))))&gt;90,0,$F$4*$F$5/E306^2*(SIN(RADIANS(G304))*SIN(RADIANS(E307))+COS(RADIANS(G304))*COS(RADIANS(E307))*COS(RADIANS(AO297))))</f>
        <v>0</v>
      </c>
      <c r="AP304">
        <f>IF(DEGREES(ACOS(SIN(RADIANS(G304))*SIN(RADIANS(E307))+COS(RADIANS(G304))*COS(RADIANS(E307))*COS(RADIANS(AP297))))&gt;90,0,$F$4*$F$5/E306^2*(SIN(RADIANS(G304))*SIN(RADIANS(E307))+COS(RADIANS(G304))*COS(RADIANS(E307))*COS(RADIANS(AP297))))</f>
        <v>0</v>
      </c>
      <c r="AQ304">
        <f>IF(DEGREES(ACOS(SIN(RADIANS(G304))*SIN(RADIANS(E307))+COS(RADIANS(G304))*COS(RADIANS(E307))*COS(RADIANS(AQ297))))&gt;90,0,$F$4*$F$5/E306^2*(SIN(RADIANS(G304))*SIN(RADIANS(E307))+COS(RADIANS(G304))*COS(RADIANS(E307))*COS(RADIANS(AQ297))))</f>
        <v>0</v>
      </c>
      <c r="AR304">
        <f>IF(DEGREES(ACOS(SIN(RADIANS(G304))*SIN(RADIANS(E307))+COS(RADIANS(G304))*COS(RADIANS(E307))*COS(RADIANS(AR297))))&gt;90,0,$F$4*$F$5/E306^2*(SIN(RADIANS(G304))*SIN(RADIANS(E307))+COS(RADIANS(G304))*COS(RADIANS(E307))*COS(RADIANS(AR297))))</f>
        <v>0</v>
      </c>
    </row>
    <row r="305" spans="2:44" x14ac:dyDescent="0.5">
      <c r="B305" s="40" t="s">
        <v>784</v>
      </c>
      <c r="E305" t="str">
        <f>IF($F$10=0,"N/A",E304*$F$11/$F$10)</f>
        <v>N/A</v>
      </c>
      <c r="G305">
        <v>30</v>
      </c>
      <c r="I305">
        <f>IF(DEGREES(ACOS(SIN(RADIANS(G305))*SIN(RADIANS(E307))+COS(RADIANS(G305))*COS(RADIANS(E307))*COS(RADIANS(I297))))&gt;90,0,$F$4*$F$5/E306^2*(SIN(RADIANS(G305))*SIN(RADIANS(E307))+COS(RADIANS(G305))*COS(RADIANS(E307))*COS(RADIANS(I297))))</f>
        <v>0</v>
      </c>
      <c r="J305">
        <f>IF(DEGREES(ACOS(SIN(RADIANS(G305))*SIN(RADIANS(E307))+COS(RADIANS(G305))*COS(RADIANS(E307))*COS(RADIANS(J297))))&gt;90,0,$F$4*$F$5/E306^2*(SIN(RADIANS(G305))*SIN(RADIANS(E307))+COS(RADIANS(G305))*COS(RADIANS(E307))*COS(RADIANS(J297))))</f>
        <v>0</v>
      </c>
      <c r="K305">
        <f>IF(DEGREES(ACOS(SIN(RADIANS(G305))*SIN(RADIANS(E307))+COS(RADIANS(G305))*COS(RADIANS(E307))*COS(RADIANS(K297))))&gt;90,0,$F$4*$F$5/E306^2*(SIN(RADIANS(G305))*SIN(RADIANS(E307))+COS(RADIANS(G305))*COS(RADIANS(E307))*COS(RADIANS(K297))))</f>
        <v>0</v>
      </c>
      <c r="L305">
        <f>IF(DEGREES(ACOS(SIN(RADIANS(G305))*SIN(RADIANS(E307))+COS(RADIANS(G305))*COS(RADIANS(E307))*COS(RADIANS(L297))))&gt;90,0,$F$4*$F$5/E306^2*(SIN(RADIANS(G305))*SIN(RADIANS(E307))+COS(RADIANS(G305))*COS(RADIANS(E307))*COS(RADIANS(L297))))</f>
        <v>0</v>
      </c>
      <c r="M305">
        <f>IF(DEGREES(ACOS(SIN(RADIANS(G305))*SIN(RADIANS(E307))+COS(RADIANS(G305))*COS(RADIANS(E307))*COS(RADIANS(M297))))&gt;90,0,$F$4*$F$5/E306^2*(SIN(RADIANS(G305))*SIN(RADIANS(E307))+COS(RADIANS(G305))*COS(RADIANS(E307))*COS(RADIANS(M297))))</f>
        <v>0</v>
      </c>
      <c r="N305">
        <f>IF(DEGREES(ACOS(SIN(RADIANS(G305))*SIN(RADIANS(E307))+COS(RADIANS(G305))*COS(RADIANS(E307))*COS(RADIANS(N297))))&gt;90,0,$F$4*$F$5/E306^2*(SIN(RADIANS(G305))*SIN(RADIANS(E307))+COS(RADIANS(G305))*COS(RADIANS(E307))*COS(RADIANS(N297))))</f>
        <v>0</v>
      </c>
      <c r="O305">
        <f>IF(DEGREES(ACOS(SIN(RADIANS(G305))*SIN(RADIANS(E307))+COS(RADIANS(G305))*COS(RADIANS(E307))*COS(RADIANS(O297))))&gt;90,0,$F$4*$F$5/E306^2*(SIN(RADIANS(G305))*SIN(RADIANS(E307))+COS(RADIANS(G305))*COS(RADIANS(E307))*COS(RADIANS(O297))))</f>
        <v>0</v>
      </c>
      <c r="P305">
        <f>IF(DEGREES(ACOS(SIN(RADIANS(G305))*SIN(RADIANS(E307))+COS(RADIANS(G305))*COS(RADIANS(E307))*COS(RADIANS(P297))))&gt;90,0,$F$4*$F$5/E306^2*(SIN(RADIANS(G305))*SIN(RADIANS(E307))+COS(RADIANS(G305))*COS(RADIANS(E307))*COS(RADIANS(P297))))</f>
        <v>0</v>
      </c>
      <c r="Q305">
        <f>IF(DEGREES(ACOS(SIN(RADIANS(G305))*SIN(RADIANS(E307))+COS(RADIANS(G305))*COS(RADIANS(E307))*COS(RADIANS(Q297))))&gt;90,0,$F$4*$F$5/E306^2*(SIN(RADIANS(G305))*SIN(RADIANS(E307))+COS(RADIANS(G305))*COS(RADIANS(E307))*COS(RADIANS(Q297))))</f>
        <v>0</v>
      </c>
      <c r="R305" t="e">
        <f>IF(DEGREES(ACOS(SIN(RADIANS(G305))*SIN(RADIANS(E307))+COS(RADIANS(G305))*COS(RADIANS(E307))*COS(RADIANS(R297))))&gt;90,0,$F$4*$F$5/E306^2*(SIN(RADIANS(G305))*SIN(RADIANS(E307))+COS(RADIANS(G305))*COS(RADIANS(E307))*COS(RADIANS(R297))))</f>
        <v>#DIV/0!</v>
      </c>
      <c r="S305" t="e">
        <f>IF(DEGREES(ACOS(SIN(RADIANS(G305))*SIN(RADIANS(E307))+COS(RADIANS(G305))*COS(RADIANS(E307))*COS(RADIANS(S297))))&gt;90,0,$F$4*$F$5/E306^2*(SIN(RADIANS(G305))*SIN(RADIANS(E307))+COS(RADIANS(G305))*COS(RADIANS(E307))*COS(RADIANS(S297))))</f>
        <v>#DIV/0!</v>
      </c>
      <c r="T305" t="e">
        <f>IF(DEGREES(ACOS(SIN(RADIANS(G305))*SIN(RADIANS(E307))+COS(RADIANS(G305))*COS(RADIANS(E307))*COS(RADIANS(T297))))&gt;90,0,$F$4*$F$5/E306^2*(SIN(RADIANS(G305))*SIN(RADIANS(E307))+COS(RADIANS(G305))*COS(RADIANS(E307))*COS(RADIANS(T297))))</f>
        <v>#DIV/0!</v>
      </c>
      <c r="U305" t="e">
        <f>IF(DEGREES(ACOS(SIN(RADIANS(G305))*SIN(RADIANS(E307))+COS(RADIANS(G305))*COS(RADIANS(E307))*COS(RADIANS(U297))))&gt;90,0,$F$4*$F$5/E306^2*(SIN(RADIANS(G305))*SIN(RADIANS(E307))+COS(RADIANS(G305))*COS(RADIANS(E307))*COS(RADIANS(U297))))</f>
        <v>#DIV/0!</v>
      </c>
      <c r="V305" t="e">
        <f>IF(DEGREES(ACOS(SIN(RADIANS(G305))*SIN(RADIANS(E307))+COS(RADIANS(G305))*COS(RADIANS(E307))*COS(RADIANS(V297))))&gt;90,0,$F$4*$F$5/E306^2*(SIN(RADIANS(G305))*SIN(RADIANS(E307))+COS(RADIANS(G305))*COS(RADIANS(E307))*COS(RADIANS(V297))))</f>
        <v>#DIV/0!</v>
      </c>
      <c r="W305" t="e">
        <f>IF(DEGREES(ACOS(SIN(RADIANS(G305))*SIN(RADIANS(E307))+COS(RADIANS(G305))*COS(RADIANS(E307))*COS(RADIANS(W297))))&gt;90,0,$F$4*$F$5/E306^2*(SIN(RADIANS(G305))*SIN(RADIANS(E307))+COS(RADIANS(G305))*COS(RADIANS(E307))*COS(RADIANS(W297))))</f>
        <v>#DIV/0!</v>
      </c>
      <c r="X305" t="e">
        <f>IF(DEGREES(ACOS(SIN(RADIANS(G305))*SIN(RADIANS(E307))+COS(RADIANS(G305))*COS(RADIANS(E307))*COS(RADIANS(X297))))&gt;90,0,$F$4*$F$5/E306^2*(SIN(RADIANS(G305))*SIN(RADIANS(E307))+COS(RADIANS(G305))*COS(RADIANS(E307))*COS(RADIANS(X297))))</f>
        <v>#DIV/0!</v>
      </c>
      <c r="Y305" t="e">
        <f>IF(DEGREES(ACOS(SIN(RADIANS(G305))*SIN(RADIANS(E307))+COS(RADIANS(G305))*COS(RADIANS(E307))*COS(RADIANS(Y297))))&gt;90,0,$F$4*$F$5/E306^2*(SIN(RADIANS(G305))*SIN(RADIANS(E307))+COS(RADIANS(G305))*COS(RADIANS(E307))*COS(RADIANS(Y297))))</f>
        <v>#DIV/0!</v>
      </c>
      <c r="Z305" t="e">
        <f>IF(DEGREES(ACOS(SIN(RADIANS(G305))*SIN(RADIANS(E307))+COS(RADIANS(G305))*COS(RADIANS(E307))*COS(RADIANS(Z297))))&gt;90,0,$F$4*$F$5/E306^2*(SIN(RADIANS(G305))*SIN(RADIANS(E307))+COS(RADIANS(G305))*COS(RADIANS(E307))*COS(RADIANS(Z297))))</f>
        <v>#DIV/0!</v>
      </c>
      <c r="AA305" t="e">
        <f>IF(DEGREES(ACOS(SIN(RADIANS(G305))*SIN(RADIANS(E307))+COS(RADIANS(G305))*COS(RADIANS(E307))*COS(RADIANS(AA297))))&gt;90,0,$F$4*$F$5/E306^2*(SIN(RADIANS(G305))*SIN(RADIANS(E307))+COS(RADIANS(G305))*COS(RADIANS(E307))*COS(RADIANS(AA297))))</f>
        <v>#DIV/0!</v>
      </c>
      <c r="AB305" t="e">
        <f>IF(DEGREES(ACOS(SIN(RADIANS(G305))*SIN(RADIANS(E307))+COS(RADIANS(G305))*COS(RADIANS(E307))*COS(RADIANS(AB297))))&gt;90,0,$F$4*$F$5/E306^2*(SIN(RADIANS(G305))*SIN(RADIANS(E307))+COS(RADIANS(G305))*COS(RADIANS(E307))*COS(RADIANS(AB297))))</f>
        <v>#DIV/0!</v>
      </c>
      <c r="AC305" t="e">
        <f>IF(DEGREES(ACOS(SIN(RADIANS(G305))*SIN(RADIANS(E307))+COS(RADIANS(G305))*COS(RADIANS(E307))*COS(RADIANS(AC297))))&gt;90,0,$F$4*$F$5/E306^2*(SIN(RADIANS(G305))*SIN(RADIANS(E307))+COS(RADIANS(G305))*COS(RADIANS(E307))*COS(RADIANS(AC297))))</f>
        <v>#DIV/0!</v>
      </c>
      <c r="AD305" t="e">
        <f>IF(DEGREES(ACOS(SIN(RADIANS(G305))*SIN(RADIANS(E307))+COS(RADIANS(G305))*COS(RADIANS(E307))*COS(RADIANS(AD297))))&gt;90,0,$F$4*$F$5/E306^2*(SIN(RADIANS(G305))*SIN(RADIANS(E307))+COS(RADIANS(G305))*COS(RADIANS(E307))*COS(RADIANS(AD297))))</f>
        <v>#DIV/0!</v>
      </c>
      <c r="AE305" t="e">
        <f>IF(DEGREES(ACOS(SIN(RADIANS(G305))*SIN(RADIANS(E307))+COS(RADIANS(G305))*COS(RADIANS(E307))*COS(RADIANS(AE297))))&gt;90,0,$F$4*$F$5/E306^2*(SIN(RADIANS(G305))*SIN(RADIANS(E307))+COS(RADIANS(G305))*COS(RADIANS(E307))*COS(RADIANS(AE297))))</f>
        <v>#DIV/0!</v>
      </c>
      <c r="AF305" t="e">
        <f>IF(DEGREES(ACOS(SIN(RADIANS(G305))*SIN(RADIANS(E307))+COS(RADIANS(G305))*COS(RADIANS(E307))*COS(RADIANS(AF297))))&gt;90,0,$F$4*$F$5/E306^2*(SIN(RADIANS(G305))*SIN(RADIANS(E307))+COS(RADIANS(G305))*COS(RADIANS(E307))*COS(RADIANS(AF297))))</f>
        <v>#DIV/0!</v>
      </c>
      <c r="AG305" t="e">
        <f>IF(DEGREES(ACOS(SIN(RADIANS(G305))*SIN(RADIANS(E307))+COS(RADIANS(G305))*COS(RADIANS(E307))*COS(RADIANS(AG297))))&gt;90,0,$F$4*$F$5/E306^2*(SIN(RADIANS(G305))*SIN(RADIANS(E307))+COS(RADIANS(G305))*COS(RADIANS(E307))*COS(RADIANS(AG297))))</f>
        <v>#DIV/0!</v>
      </c>
      <c r="AH305" t="e">
        <f>IF(DEGREES(ACOS(SIN(RADIANS(G305))*SIN(RADIANS(E307))+COS(RADIANS(G305))*COS(RADIANS(E307))*COS(RADIANS(AH297))))&gt;90,0,$F$4*$F$5/E306^2*(SIN(RADIANS(G305))*SIN(RADIANS(E307))+COS(RADIANS(G305))*COS(RADIANS(E307))*COS(RADIANS(AH297))))</f>
        <v>#DIV/0!</v>
      </c>
      <c r="AI305" t="e">
        <f>IF(DEGREES(ACOS(SIN(RADIANS(G305))*SIN(RADIANS(E307))+COS(RADIANS(G305))*COS(RADIANS(E307))*COS(RADIANS(AI297))))&gt;90,0,$F$4*$F$5/E306^2*(SIN(RADIANS(G305))*SIN(RADIANS(E307))+COS(RADIANS(G305))*COS(RADIANS(E307))*COS(RADIANS(AI297))))</f>
        <v>#DIV/0!</v>
      </c>
      <c r="AJ305" t="e">
        <f>IF(DEGREES(ACOS(SIN(RADIANS(G305))*SIN(RADIANS(E307))+COS(RADIANS(G305))*COS(RADIANS(E307))*COS(RADIANS(AJ297))))&gt;90,0,$F$4*$F$5/E306^2*(SIN(RADIANS(G305))*SIN(RADIANS(E307))+COS(RADIANS(G305))*COS(RADIANS(E307))*COS(RADIANS(AJ297))))</f>
        <v>#DIV/0!</v>
      </c>
      <c r="AK305">
        <f>IF(DEGREES(ACOS(SIN(RADIANS(G305))*SIN(RADIANS(E307))+COS(RADIANS(G305))*COS(RADIANS(E307))*COS(RADIANS(AK297))))&gt;90,0,$F$4*$F$5/E306^2*(SIN(RADIANS(G305))*SIN(RADIANS(E307))+COS(RADIANS(G305))*COS(RADIANS(E307))*COS(RADIANS(AK297))))</f>
        <v>0</v>
      </c>
      <c r="AL305">
        <f>IF(DEGREES(ACOS(SIN(RADIANS(G305))*SIN(RADIANS(E307))+COS(RADIANS(G305))*COS(RADIANS(E307))*COS(RADIANS(AL297))))&gt;90,0,$F$4*$F$5/E306^2*(SIN(RADIANS(G305))*SIN(RADIANS(E307))+COS(RADIANS(G305))*COS(RADIANS(E307))*COS(RADIANS(AL297))))</f>
        <v>0</v>
      </c>
      <c r="AM305">
        <f>IF(DEGREES(ACOS(SIN(RADIANS(G305))*SIN(RADIANS(E307))+COS(RADIANS(G305))*COS(RADIANS(E307))*COS(RADIANS(AM297))))&gt;90,0,$F$4*$F$5/E306^2*(SIN(RADIANS(G305))*SIN(RADIANS(E307))+COS(RADIANS(G305))*COS(RADIANS(E307))*COS(RADIANS(AM297))))</f>
        <v>0</v>
      </c>
      <c r="AN305">
        <f>IF(DEGREES(ACOS(SIN(RADIANS(G305))*SIN(RADIANS(E307))+COS(RADIANS(G305))*COS(RADIANS(E307))*COS(RADIANS(AN297))))&gt;90,0,$F$4*$F$5/E306^2*(SIN(RADIANS(G305))*SIN(RADIANS(E307))+COS(RADIANS(G305))*COS(RADIANS(E307))*COS(RADIANS(AN297))))</f>
        <v>0</v>
      </c>
      <c r="AO305">
        <f>IF(DEGREES(ACOS(SIN(RADIANS(G305))*SIN(RADIANS(E307))+COS(RADIANS(G305))*COS(RADIANS(E307))*COS(RADIANS(AO297))))&gt;90,0,$F$4*$F$5/E306^2*(SIN(RADIANS(G305))*SIN(RADIANS(E307))+COS(RADIANS(G305))*COS(RADIANS(E307))*COS(RADIANS(AO297))))</f>
        <v>0</v>
      </c>
      <c r="AP305">
        <f>IF(DEGREES(ACOS(SIN(RADIANS(G305))*SIN(RADIANS(E307))+COS(RADIANS(G305))*COS(RADIANS(E307))*COS(RADIANS(AP297))))&gt;90,0,$F$4*$F$5/E306^2*(SIN(RADIANS(G305))*SIN(RADIANS(E307))+COS(RADIANS(G305))*COS(RADIANS(E307))*COS(RADIANS(AP297))))</f>
        <v>0</v>
      </c>
      <c r="AQ305">
        <f>IF(DEGREES(ACOS(SIN(RADIANS(G305))*SIN(RADIANS(E307))+COS(RADIANS(G305))*COS(RADIANS(E307))*COS(RADIANS(AQ297))))&gt;90,0,$F$4*$F$5/E306^2*(SIN(RADIANS(G305))*SIN(RADIANS(E307))+COS(RADIANS(G305))*COS(RADIANS(E307))*COS(RADIANS(AQ297))))</f>
        <v>0</v>
      </c>
      <c r="AR305">
        <f>IF(DEGREES(ACOS(SIN(RADIANS(G305))*SIN(RADIANS(E307))+COS(RADIANS(G305))*COS(RADIANS(E307))*COS(RADIANS(AR297))))&gt;90,0,$F$4*$F$5/E306^2*(SIN(RADIANS(G305))*SIN(RADIANS(E307))+COS(RADIANS(G305))*COS(RADIANS(E307))*COS(RADIANS(AR297))))</f>
        <v>0</v>
      </c>
    </row>
    <row r="306" spans="2:44" x14ac:dyDescent="0.5">
      <c r="B306" s="40" t="s">
        <v>785</v>
      </c>
      <c r="E306">
        <f>$F$6*(1-$F$7^2)/(1+$F$7*COS(RADIANS(E300)))</f>
        <v>0</v>
      </c>
      <c r="G306">
        <v>20</v>
      </c>
      <c r="I306">
        <f>IF(DEGREES(ACOS(SIN(RADIANS(G306))*SIN(RADIANS(E307))+COS(RADIANS(G306))*COS(RADIANS(E307))*COS(RADIANS(I297))))&gt;90,0,$F$4*$F$5/E306^2*(SIN(RADIANS(G306))*SIN(RADIANS(E307))+COS(RADIANS(G306))*COS(RADIANS(E307))*COS(RADIANS(I297))))</f>
        <v>0</v>
      </c>
      <c r="J306">
        <f>IF(DEGREES(ACOS(SIN(RADIANS(G306))*SIN(RADIANS(E307))+COS(RADIANS(G306))*COS(RADIANS(E307))*COS(RADIANS(J297))))&gt;90,0,$F$4*$F$5/E306^2*(SIN(RADIANS(G306))*SIN(RADIANS(E307))+COS(RADIANS(G306))*COS(RADIANS(E307))*COS(RADIANS(J297))))</f>
        <v>0</v>
      </c>
      <c r="K306">
        <f>IF(DEGREES(ACOS(SIN(RADIANS(G306))*SIN(RADIANS(E307))+COS(RADIANS(G306))*COS(RADIANS(E307))*COS(RADIANS(K297))))&gt;90,0,$F$4*$F$5/E306^2*(SIN(RADIANS(G306))*SIN(RADIANS(E307))+COS(RADIANS(G306))*COS(RADIANS(E307))*COS(RADIANS(K297))))</f>
        <v>0</v>
      </c>
      <c r="L306">
        <f>IF(DEGREES(ACOS(SIN(RADIANS(G306))*SIN(RADIANS(E307))+COS(RADIANS(G306))*COS(RADIANS(E307))*COS(RADIANS(L297))))&gt;90,0,$F$4*$F$5/E306^2*(SIN(RADIANS(G306))*SIN(RADIANS(E307))+COS(RADIANS(G306))*COS(RADIANS(E307))*COS(RADIANS(L297))))</f>
        <v>0</v>
      </c>
      <c r="M306">
        <f>IF(DEGREES(ACOS(SIN(RADIANS(G306))*SIN(RADIANS(E307))+COS(RADIANS(G306))*COS(RADIANS(E307))*COS(RADIANS(M297))))&gt;90,0,$F$4*$F$5/E306^2*(SIN(RADIANS(G306))*SIN(RADIANS(E307))+COS(RADIANS(G306))*COS(RADIANS(E307))*COS(RADIANS(M297))))</f>
        <v>0</v>
      </c>
      <c r="N306">
        <f>IF(DEGREES(ACOS(SIN(RADIANS(G306))*SIN(RADIANS(E307))+COS(RADIANS(G306))*COS(RADIANS(E307))*COS(RADIANS(N297))))&gt;90,0,$F$4*$F$5/E306^2*(SIN(RADIANS(G306))*SIN(RADIANS(E307))+COS(RADIANS(G306))*COS(RADIANS(E307))*COS(RADIANS(N297))))</f>
        <v>0</v>
      </c>
      <c r="O306">
        <f>IF(DEGREES(ACOS(SIN(RADIANS(G306))*SIN(RADIANS(E307))+COS(RADIANS(G306))*COS(RADIANS(E307))*COS(RADIANS(O297))))&gt;90,0,$F$4*$F$5/E306^2*(SIN(RADIANS(G306))*SIN(RADIANS(E307))+COS(RADIANS(G306))*COS(RADIANS(E307))*COS(RADIANS(O297))))</f>
        <v>0</v>
      </c>
      <c r="P306">
        <f>IF(DEGREES(ACOS(SIN(RADIANS(G306))*SIN(RADIANS(E307))+COS(RADIANS(G306))*COS(RADIANS(E307))*COS(RADIANS(P297))))&gt;90,0,$F$4*$F$5/E306^2*(SIN(RADIANS(G306))*SIN(RADIANS(E307))+COS(RADIANS(G306))*COS(RADIANS(E307))*COS(RADIANS(P297))))</f>
        <v>0</v>
      </c>
      <c r="Q306">
        <f>IF(DEGREES(ACOS(SIN(RADIANS(G306))*SIN(RADIANS(E307))+COS(RADIANS(G306))*COS(RADIANS(E307))*COS(RADIANS(Q297))))&gt;90,0,$F$4*$F$5/E306^2*(SIN(RADIANS(G306))*SIN(RADIANS(E307))+COS(RADIANS(G306))*COS(RADIANS(E307))*COS(RADIANS(Q297))))</f>
        <v>0</v>
      </c>
      <c r="R306" t="e">
        <f>IF(DEGREES(ACOS(SIN(RADIANS(G306))*SIN(RADIANS(E307))+COS(RADIANS(G306))*COS(RADIANS(E307))*COS(RADIANS(R297))))&gt;90,0,$F$4*$F$5/E306^2*(SIN(RADIANS(G306))*SIN(RADIANS(E307))+COS(RADIANS(G306))*COS(RADIANS(E307))*COS(RADIANS(R297))))</f>
        <v>#DIV/0!</v>
      </c>
      <c r="S306" t="e">
        <f>IF(DEGREES(ACOS(SIN(RADIANS(G306))*SIN(RADIANS(E307))+COS(RADIANS(G306))*COS(RADIANS(E307))*COS(RADIANS(S297))))&gt;90,0,$F$4*$F$5/E306^2*(SIN(RADIANS(G306))*SIN(RADIANS(E307))+COS(RADIANS(G306))*COS(RADIANS(E307))*COS(RADIANS(S297))))</f>
        <v>#DIV/0!</v>
      </c>
      <c r="T306" t="e">
        <f>IF(DEGREES(ACOS(SIN(RADIANS(G306))*SIN(RADIANS(E307))+COS(RADIANS(G306))*COS(RADIANS(E307))*COS(RADIANS(T297))))&gt;90,0,$F$4*$F$5/E306^2*(SIN(RADIANS(G306))*SIN(RADIANS(E307))+COS(RADIANS(G306))*COS(RADIANS(E307))*COS(RADIANS(T297))))</f>
        <v>#DIV/0!</v>
      </c>
      <c r="U306" t="e">
        <f>IF(DEGREES(ACOS(SIN(RADIANS(G306))*SIN(RADIANS(E307))+COS(RADIANS(G306))*COS(RADIANS(E307))*COS(RADIANS(U297))))&gt;90,0,$F$4*$F$5/E306^2*(SIN(RADIANS(G306))*SIN(RADIANS(E307))+COS(RADIANS(G306))*COS(RADIANS(E307))*COS(RADIANS(U297))))</f>
        <v>#DIV/0!</v>
      </c>
      <c r="V306" t="e">
        <f>IF(DEGREES(ACOS(SIN(RADIANS(G306))*SIN(RADIANS(E307))+COS(RADIANS(G306))*COS(RADIANS(E307))*COS(RADIANS(V297))))&gt;90,0,$F$4*$F$5/E306^2*(SIN(RADIANS(G306))*SIN(RADIANS(E307))+COS(RADIANS(G306))*COS(RADIANS(E307))*COS(RADIANS(V297))))</f>
        <v>#DIV/0!</v>
      </c>
      <c r="W306" t="e">
        <f>IF(DEGREES(ACOS(SIN(RADIANS(G306))*SIN(RADIANS(E307))+COS(RADIANS(G306))*COS(RADIANS(E307))*COS(RADIANS(W297))))&gt;90,0,$F$4*$F$5/E306^2*(SIN(RADIANS(G306))*SIN(RADIANS(E307))+COS(RADIANS(G306))*COS(RADIANS(E307))*COS(RADIANS(W297))))</f>
        <v>#DIV/0!</v>
      </c>
      <c r="X306" t="e">
        <f>IF(DEGREES(ACOS(SIN(RADIANS(G306))*SIN(RADIANS(E307))+COS(RADIANS(G306))*COS(RADIANS(E307))*COS(RADIANS(X297))))&gt;90,0,$F$4*$F$5/E306^2*(SIN(RADIANS(G306))*SIN(RADIANS(E307))+COS(RADIANS(G306))*COS(RADIANS(E307))*COS(RADIANS(X297))))</f>
        <v>#DIV/0!</v>
      </c>
      <c r="Y306" t="e">
        <f>IF(DEGREES(ACOS(SIN(RADIANS(G306))*SIN(RADIANS(E307))+COS(RADIANS(G306))*COS(RADIANS(E307))*COS(RADIANS(Y297))))&gt;90,0,$F$4*$F$5/E306^2*(SIN(RADIANS(G306))*SIN(RADIANS(E307))+COS(RADIANS(G306))*COS(RADIANS(E307))*COS(RADIANS(Y297))))</f>
        <v>#DIV/0!</v>
      </c>
      <c r="Z306" t="e">
        <f>IF(DEGREES(ACOS(SIN(RADIANS(G306))*SIN(RADIANS(E307))+COS(RADIANS(G306))*COS(RADIANS(E307))*COS(RADIANS(Z297))))&gt;90,0,$F$4*$F$5/E306^2*(SIN(RADIANS(G306))*SIN(RADIANS(E307))+COS(RADIANS(G306))*COS(RADIANS(E307))*COS(RADIANS(Z297))))</f>
        <v>#DIV/0!</v>
      </c>
      <c r="AA306" t="e">
        <f>IF(DEGREES(ACOS(SIN(RADIANS(G306))*SIN(RADIANS(E307))+COS(RADIANS(G306))*COS(RADIANS(E307))*COS(RADIANS(AA297))))&gt;90,0,$F$4*$F$5/E306^2*(SIN(RADIANS(G306))*SIN(RADIANS(E307))+COS(RADIANS(G306))*COS(RADIANS(E307))*COS(RADIANS(AA297))))</f>
        <v>#DIV/0!</v>
      </c>
      <c r="AB306" t="e">
        <f>IF(DEGREES(ACOS(SIN(RADIANS(G306))*SIN(RADIANS(E307))+COS(RADIANS(G306))*COS(RADIANS(E307))*COS(RADIANS(AB297))))&gt;90,0,$F$4*$F$5/E306^2*(SIN(RADIANS(G306))*SIN(RADIANS(E307))+COS(RADIANS(G306))*COS(RADIANS(E307))*COS(RADIANS(AB297))))</f>
        <v>#DIV/0!</v>
      </c>
      <c r="AC306" t="e">
        <f>IF(DEGREES(ACOS(SIN(RADIANS(G306))*SIN(RADIANS(E307))+COS(RADIANS(G306))*COS(RADIANS(E307))*COS(RADIANS(AC297))))&gt;90,0,$F$4*$F$5/E306^2*(SIN(RADIANS(G306))*SIN(RADIANS(E307))+COS(RADIANS(G306))*COS(RADIANS(E307))*COS(RADIANS(AC297))))</f>
        <v>#DIV/0!</v>
      </c>
      <c r="AD306" t="e">
        <f>IF(DEGREES(ACOS(SIN(RADIANS(G306))*SIN(RADIANS(E307))+COS(RADIANS(G306))*COS(RADIANS(E307))*COS(RADIANS(AD297))))&gt;90,0,$F$4*$F$5/E306^2*(SIN(RADIANS(G306))*SIN(RADIANS(E307))+COS(RADIANS(G306))*COS(RADIANS(E307))*COS(RADIANS(AD297))))</f>
        <v>#DIV/0!</v>
      </c>
      <c r="AE306" t="e">
        <f>IF(DEGREES(ACOS(SIN(RADIANS(G306))*SIN(RADIANS(E307))+COS(RADIANS(G306))*COS(RADIANS(E307))*COS(RADIANS(AE297))))&gt;90,0,$F$4*$F$5/E306^2*(SIN(RADIANS(G306))*SIN(RADIANS(E307))+COS(RADIANS(G306))*COS(RADIANS(E307))*COS(RADIANS(AE297))))</f>
        <v>#DIV/0!</v>
      </c>
      <c r="AF306" t="e">
        <f>IF(DEGREES(ACOS(SIN(RADIANS(G306))*SIN(RADIANS(E307))+COS(RADIANS(G306))*COS(RADIANS(E307))*COS(RADIANS(AF297))))&gt;90,0,$F$4*$F$5/E306^2*(SIN(RADIANS(G306))*SIN(RADIANS(E307))+COS(RADIANS(G306))*COS(RADIANS(E307))*COS(RADIANS(AF297))))</f>
        <v>#DIV/0!</v>
      </c>
      <c r="AG306" t="e">
        <f>IF(DEGREES(ACOS(SIN(RADIANS(G306))*SIN(RADIANS(E307))+COS(RADIANS(G306))*COS(RADIANS(E307))*COS(RADIANS(AG297))))&gt;90,0,$F$4*$F$5/E306^2*(SIN(RADIANS(G306))*SIN(RADIANS(E307))+COS(RADIANS(G306))*COS(RADIANS(E307))*COS(RADIANS(AG297))))</f>
        <v>#DIV/0!</v>
      </c>
      <c r="AH306" t="e">
        <f>IF(DEGREES(ACOS(SIN(RADIANS(G306))*SIN(RADIANS(E307))+COS(RADIANS(G306))*COS(RADIANS(E307))*COS(RADIANS(AH297))))&gt;90,0,$F$4*$F$5/E306^2*(SIN(RADIANS(G306))*SIN(RADIANS(E307))+COS(RADIANS(G306))*COS(RADIANS(E307))*COS(RADIANS(AH297))))</f>
        <v>#DIV/0!</v>
      </c>
      <c r="AI306" t="e">
        <f>IF(DEGREES(ACOS(SIN(RADIANS(G306))*SIN(RADIANS(E307))+COS(RADIANS(G306))*COS(RADIANS(E307))*COS(RADIANS(AI297))))&gt;90,0,$F$4*$F$5/E306^2*(SIN(RADIANS(G306))*SIN(RADIANS(E307))+COS(RADIANS(G306))*COS(RADIANS(E307))*COS(RADIANS(AI297))))</f>
        <v>#DIV/0!</v>
      </c>
      <c r="AJ306" t="e">
        <f>IF(DEGREES(ACOS(SIN(RADIANS(G306))*SIN(RADIANS(E307))+COS(RADIANS(G306))*COS(RADIANS(E307))*COS(RADIANS(AJ297))))&gt;90,0,$F$4*$F$5/E306^2*(SIN(RADIANS(G306))*SIN(RADIANS(E307))+COS(RADIANS(G306))*COS(RADIANS(E307))*COS(RADIANS(AJ297))))</f>
        <v>#DIV/0!</v>
      </c>
      <c r="AK306">
        <f>IF(DEGREES(ACOS(SIN(RADIANS(G306))*SIN(RADIANS(E307))+COS(RADIANS(G306))*COS(RADIANS(E307))*COS(RADIANS(AK297))))&gt;90,0,$F$4*$F$5/E306^2*(SIN(RADIANS(G306))*SIN(RADIANS(E307))+COS(RADIANS(G306))*COS(RADIANS(E307))*COS(RADIANS(AK297))))</f>
        <v>0</v>
      </c>
      <c r="AL306">
        <f>IF(DEGREES(ACOS(SIN(RADIANS(G306))*SIN(RADIANS(E307))+COS(RADIANS(G306))*COS(RADIANS(E307))*COS(RADIANS(AL297))))&gt;90,0,$F$4*$F$5/E306^2*(SIN(RADIANS(G306))*SIN(RADIANS(E307))+COS(RADIANS(G306))*COS(RADIANS(E307))*COS(RADIANS(AL297))))</f>
        <v>0</v>
      </c>
      <c r="AM306">
        <f>IF(DEGREES(ACOS(SIN(RADIANS(G306))*SIN(RADIANS(E307))+COS(RADIANS(G306))*COS(RADIANS(E307))*COS(RADIANS(AM297))))&gt;90,0,$F$4*$F$5/E306^2*(SIN(RADIANS(G306))*SIN(RADIANS(E307))+COS(RADIANS(G306))*COS(RADIANS(E307))*COS(RADIANS(AM297))))</f>
        <v>0</v>
      </c>
      <c r="AN306">
        <f>IF(DEGREES(ACOS(SIN(RADIANS(G306))*SIN(RADIANS(E307))+COS(RADIANS(G306))*COS(RADIANS(E307))*COS(RADIANS(AN297))))&gt;90,0,$F$4*$F$5/E306^2*(SIN(RADIANS(G306))*SIN(RADIANS(E307))+COS(RADIANS(G306))*COS(RADIANS(E307))*COS(RADIANS(AN297))))</f>
        <v>0</v>
      </c>
      <c r="AO306">
        <f>IF(DEGREES(ACOS(SIN(RADIANS(G306))*SIN(RADIANS(E307))+COS(RADIANS(G306))*COS(RADIANS(E307))*COS(RADIANS(AO297))))&gt;90,0,$F$4*$F$5/E306^2*(SIN(RADIANS(G306))*SIN(RADIANS(E307))+COS(RADIANS(G306))*COS(RADIANS(E307))*COS(RADIANS(AO297))))</f>
        <v>0</v>
      </c>
      <c r="AP306">
        <f>IF(DEGREES(ACOS(SIN(RADIANS(G306))*SIN(RADIANS(E307))+COS(RADIANS(G306))*COS(RADIANS(E307))*COS(RADIANS(AP297))))&gt;90,0,$F$4*$F$5/E306^2*(SIN(RADIANS(G306))*SIN(RADIANS(E307))+COS(RADIANS(G306))*COS(RADIANS(E307))*COS(RADIANS(AP297))))</f>
        <v>0</v>
      </c>
      <c r="AQ306">
        <f>IF(DEGREES(ACOS(SIN(RADIANS(G306))*SIN(RADIANS(E307))+COS(RADIANS(G306))*COS(RADIANS(E307))*COS(RADIANS(AQ297))))&gt;90,0,$F$4*$F$5/E306^2*(SIN(RADIANS(G306))*SIN(RADIANS(E307))+COS(RADIANS(G306))*COS(RADIANS(E307))*COS(RADIANS(AQ297))))</f>
        <v>0</v>
      </c>
      <c r="AR306">
        <f>IF(DEGREES(ACOS(SIN(RADIANS(G306))*SIN(RADIANS(E307))+COS(RADIANS(G306))*COS(RADIANS(E307))*COS(RADIANS(AR297))))&gt;90,0,$F$4*$F$5/E306^2*(SIN(RADIANS(G306))*SIN(RADIANS(E307))+COS(RADIANS(G306))*COS(RADIANS(E307))*COS(RADIANS(AR297))))</f>
        <v>0</v>
      </c>
    </row>
    <row r="307" spans="2:44" x14ac:dyDescent="0.5">
      <c r="B307" s="40" t="s">
        <v>735</v>
      </c>
      <c r="E307">
        <f>IF($F$8&gt;90,180-$F$8,$F$8)*SIN(RADIANS(E301))</f>
        <v>0</v>
      </c>
      <c r="G307">
        <v>10</v>
      </c>
      <c r="I307">
        <f>IF(DEGREES(ACOS(SIN(RADIANS(G307))*SIN(RADIANS(E307))+COS(RADIANS(G307))*COS(RADIANS(E307))*COS(RADIANS(I297))))&gt;90,0,$F$4*$F$5/E306^2*(SIN(RADIANS(G307))*SIN(RADIANS(E307))+COS(RADIANS(G307))*COS(RADIANS(E307))*COS(RADIANS(I297))))</f>
        <v>0</v>
      </c>
      <c r="J307">
        <f>IF(DEGREES(ACOS(SIN(RADIANS(G307))*SIN(RADIANS(E307))+COS(RADIANS(G307))*COS(RADIANS(E307))*COS(RADIANS(J297))))&gt;90,0,$F$4*$F$5/E306^2*(SIN(RADIANS(G307))*SIN(RADIANS(E307))+COS(RADIANS(G307))*COS(RADIANS(E307))*COS(RADIANS(J297))))</f>
        <v>0</v>
      </c>
      <c r="K307">
        <f>IF(DEGREES(ACOS(SIN(RADIANS(G307))*SIN(RADIANS(E307))+COS(RADIANS(G307))*COS(RADIANS(E307))*COS(RADIANS(K297))))&gt;90,0,$F$4*$F$5/E306^2*(SIN(RADIANS(G307))*SIN(RADIANS(E307))+COS(RADIANS(G307))*COS(RADIANS(E307))*COS(RADIANS(K297))))</f>
        <v>0</v>
      </c>
      <c r="L307">
        <f>IF(DEGREES(ACOS(SIN(RADIANS(G307))*SIN(RADIANS(E307))+COS(RADIANS(G307))*COS(RADIANS(E307))*COS(RADIANS(L297))))&gt;90,0,$F$4*$F$5/E306^2*(SIN(RADIANS(G307))*SIN(RADIANS(E307))+COS(RADIANS(G307))*COS(RADIANS(E307))*COS(RADIANS(L297))))</f>
        <v>0</v>
      </c>
      <c r="M307">
        <f>IF(DEGREES(ACOS(SIN(RADIANS(G307))*SIN(RADIANS(E307))+COS(RADIANS(G307))*COS(RADIANS(E307))*COS(RADIANS(M297))))&gt;90,0,$F$4*$F$5/E306^2*(SIN(RADIANS(G307))*SIN(RADIANS(E307))+COS(RADIANS(G307))*COS(RADIANS(E307))*COS(RADIANS(M297))))</f>
        <v>0</v>
      </c>
      <c r="N307">
        <f>IF(DEGREES(ACOS(SIN(RADIANS(G307))*SIN(RADIANS(E307))+COS(RADIANS(G307))*COS(RADIANS(E307))*COS(RADIANS(N297))))&gt;90,0,$F$4*$F$5/E306^2*(SIN(RADIANS(G307))*SIN(RADIANS(E307))+COS(RADIANS(G307))*COS(RADIANS(E307))*COS(RADIANS(N297))))</f>
        <v>0</v>
      </c>
      <c r="O307">
        <f>IF(DEGREES(ACOS(SIN(RADIANS(G307))*SIN(RADIANS(E307))+COS(RADIANS(G307))*COS(RADIANS(E307))*COS(RADIANS(O297))))&gt;90,0,$F$4*$F$5/E306^2*(SIN(RADIANS(G307))*SIN(RADIANS(E307))+COS(RADIANS(G307))*COS(RADIANS(E307))*COS(RADIANS(O297))))</f>
        <v>0</v>
      </c>
      <c r="P307">
        <f>IF(DEGREES(ACOS(SIN(RADIANS(G307))*SIN(RADIANS(E307))+COS(RADIANS(G307))*COS(RADIANS(E307))*COS(RADIANS(P297))))&gt;90,0,$F$4*$F$5/E306^2*(SIN(RADIANS(G307))*SIN(RADIANS(E307))+COS(RADIANS(G307))*COS(RADIANS(E307))*COS(RADIANS(P297))))</f>
        <v>0</v>
      </c>
      <c r="Q307">
        <f>IF(DEGREES(ACOS(SIN(RADIANS(G307))*SIN(RADIANS(E307))+COS(RADIANS(G307))*COS(RADIANS(E307))*COS(RADIANS(Q297))))&gt;90,0,$F$4*$F$5/E306^2*(SIN(RADIANS(G307))*SIN(RADIANS(E307))+COS(RADIANS(G307))*COS(RADIANS(E307))*COS(RADIANS(Q297))))</f>
        <v>0</v>
      </c>
      <c r="R307" t="e">
        <f>IF(DEGREES(ACOS(SIN(RADIANS(G307))*SIN(RADIANS(E307))+COS(RADIANS(G307))*COS(RADIANS(E307))*COS(RADIANS(R297))))&gt;90,0,$F$4*$F$5/E306^2*(SIN(RADIANS(G307))*SIN(RADIANS(E307))+COS(RADIANS(G307))*COS(RADIANS(E307))*COS(RADIANS(R297))))</f>
        <v>#DIV/0!</v>
      </c>
      <c r="S307" t="e">
        <f>IF(DEGREES(ACOS(SIN(RADIANS(G307))*SIN(RADIANS(E307))+COS(RADIANS(G307))*COS(RADIANS(E307))*COS(RADIANS(S297))))&gt;90,0,$F$4*$F$5/E306^2*(SIN(RADIANS(G307))*SIN(RADIANS(E307))+COS(RADIANS(G307))*COS(RADIANS(E307))*COS(RADIANS(S297))))</f>
        <v>#DIV/0!</v>
      </c>
      <c r="T307" t="e">
        <f>IF(DEGREES(ACOS(SIN(RADIANS(G307))*SIN(RADIANS(E307))+COS(RADIANS(G307))*COS(RADIANS(E307))*COS(RADIANS(T297))))&gt;90,0,$F$4*$F$5/E306^2*(SIN(RADIANS(G307))*SIN(RADIANS(E307))+COS(RADIANS(G307))*COS(RADIANS(E307))*COS(RADIANS(T297))))</f>
        <v>#DIV/0!</v>
      </c>
      <c r="U307" t="e">
        <f>IF(DEGREES(ACOS(SIN(RADIANS(G307))*SIN(RADIANS(E307))+COS(RADIANS(G307))*COS(RADIANS(E307))*COS(RADIANS(U297))))&gt;90,0,$F$4*$F$5/E306^2*(SIN(RADIANS(G307))*SIN(RADIANS(E307))+COS(RADIANS(G307))*COS(RADIANS(E307))*COS(RADIANS(U297))))</f>
        <v>#DIV/0!</v>
      </c>
      <c r="V307" t="e">
        <f>IF(DEGREES(ACOS(SIN(RADIANS(G307))*SIN(RADIANS(E307))+COS(RADIANS(G307))*COS(RADIANS(E307))*COS(RADIANS(V297))))&gt;90,0,$F$4*$F$5/E306^2*(SIN(RADIANS(G307))*SIN(RADIANS(E307))+COS(RADIANS(G307))*COS(RADIANS(E307))*COS(RADIANS(V297))))</f>
        <v>#DIV/0!</v>
      </c>
      <c r="W307" t="e">
        <f>IF(DEGREES(ACOS(SIN(RADIANS(G307))*SIN(RADIANS(E307))+COS(RADIANS(G307))*COS(RADIANS(E307))*COS(RADIANS(W297))))&gt;90,0,$F$4*$F$5/E306^2*(SIN(RADIANS(G307))*SIN(RADIANS(E307))+COS(RADIANS(G307))*COS(RADIANS(E307))*COS(RADIANS(W297))))</f>
        <v>#DIV/0!</v>
      </c>
      <c r="X307" t="e">
        <f>IF(DEGREES(ACOS(SIN(RADIANS(G307))*SIN(RADIANS(E307))+COS(RADIANS(G307))*COS(RADIANS(E307))*COS(RADIANS(X297))))&gt;90,0,$F$4*$F$5/E306^2*(SIN(RADIANS(G307))*SIN(RADIANS(E307))+COS(RADIANS(G307))*COS(RADIANS(E307))*COS(RADIANS(X297))))</f>
        <v>#DIV/0!</v>
      </c>
      <c r="Y307" t="e">
        <f>IF(DEGREES(ACOS(SIN(RADIANS(G307))*SIN(RADIANS(E307))+COS(RADIANS(G307))*COS(RADIANS(E307))*COS(RADIANS(Y297))))&gt;90,0,$F$4*$F$5/E306^2*(SIN(RADIANS(G307))*SIN(RADIANS(E307))+COS(RADIANS(G307))*COS(RADIANS(E307))*COS(RADIANS(Y297))))</f>
        <v>#DIV/0!</v>
      </c>
      <c r="Z307" t="e">
        <f>IF(DEGREES(ACOS(SIN(RADIANS(G307))*SIN(RADIANS(E307))+COS(RADIANS(G307))*COS(RADIANS(E307))*COS(RADIANS(Z297))))&gt;90,0,$F$4*$F$5/E306^2*(SIN(RADIANS(G307))*SIN(RADIANS(E307))+COS(RADIANS(G307))*COS(RADIANS(E307))*COS(RADIANS(Z297))))</f>
        <v>#DIV/0!</v>
      </c>
      <c r="AA307" t="e">
        <f>IF(DEGREES(ACOS(SIN(RADIANS(G307))*SIN(RADIANS(E307))+COS(RADIANS(G307))*COS(RADIANS(E307))*COS(RADIANS(AA297))))&gt;90,0,$F$4*$F$5/E306^2*(SIN(RADIANS(G307))*SIN(RADIANS(E307))+COS(RADIANS(G307))*COS(RADIANS(E307))*COS(RADIANS(AA297))))</f>
        <v>#DIV/0!</v>
      </c>
      <c r="AB307" t="e">
        <f>IF(DEGREES(ACOS(SIN(RADIANS(G307))*SIN(RADIANS(E307))+COS(RADIANS(G307))*COS(RADIANS(E307))*COS(RADIANS(AB297))))&gt;90,0,$F$4*$F$5/E306^2*(SIN(RADIANS(G307))*SIN(RADIANS(E307))+COS(RADIANS(G307))*COS(RADIANS(E307))*COS(RADIANS(AB297))))</f>
        <v>#DIV/0!</v>
      </c>
      <c r="AC307" t="e">
        <f>IF(DEGREES(ACOS(SIN(RADIANS(G307))*SIN(RADIANS(E307))+COS(RADIANS(G307))*COS(RADIANS(E307))*COS(RADIANS(AC297))))&gt;90,0,$F$4*$F$5/E306^2*(SIN(RADIANS(G307))*SIN(RADIANS(E307))+COS(RADIANS(G307))*COS(RADIANS(E307))*COS(RADIANS(AC297))))</f>
        <v>#DIV/0!</v>
      </c>
      <c r="AD307" t="e">
        <f>IF(DEGREES(ACOS(SIN(RADIANS(G307))*SIN(RADIANS(E307))+COS(RADIANS(G307))*COS(RADIANS(E307))*COS(RADIANS(AD297))))&gt;90,0,$F$4*$F$5/E306^2*(SIN(RADIANS(G307))*SIN(RADIANS(E307))+COS(RADIANS(G307))*COS(RADIANS(E307))*COS(RADIANS(AD297))))</f>
        <v>#DIV/0!</v>
      </c>
      <c r="AE307" t="e">
        <f>IF(DEGREES(ACOS(SIN(RADIANS(G307))*SIN(RADIANS(E307))+COS(RADIANS(G307))*COS(RADIANS(E307))*COS(RADIANS(AE297))))&gt;90,0,$F$4*$F$5/E306^2*(SIN(RADIANS(G307))*SIN(RADIANS(E307))+COS(RADIANS(G307))*COS(RADIANS(E307))*COS(RADIANS(AE297))))</f>
        <v>#DIV/0!</v>
      </c>
      <c r="AF307" t="e">
        <f>IF(DEGREES(ACOS(SIN(RADIANS(G307))*SIN(RADIANS(E307))+COS(RADIANS(G307))*COS(RADIANS(E307))*COS(RADIANS(AF297))))&gt;90,0,$F$4*$F$5/E306^2*(SIN(RADIANS(G307))*SIN(RADIANS(E307))+COS(RADIANS(G307))*COS(RADIANS(E307))*COS(RADIANS(AF297))))</f>
        <v>#DIV/0!</v>
      </c>
      <c r="AG307" t="e">
        <f>IF(DEGREES(ACOS(SIN(RADIANS(G307))*SIN(RADIANS(E307))+COS(RADIANS(G307))*COS(RADIANS(E307))*COS(RADIANS(AG297))))&gt;90,0,$F$4*$F$5/E306^2*(SIN(RADIANS(G307))*SIN(RADIANS(E307))+COS(RADIANS(G307))*COS(RADIANS(E307))*COS(RADIANS(AG297))))</f>
        <v>#DIV/0!</v>
      </c>
      <c r="AH307" t="e">
        <f>IF(DEGREES(ACOS(SIN(RADIANS(G307))*SIN(RADIANS(E307))+COS(RADIANS(G307))*COS(RADIANS(E307))*COS(RADIANS(AH297))))&gt;90,0,$F$4*$F$5/E306^2*(SIN(RADIANS(G307))*SIN(RADIANS(E307))+COS(RADIANS(G307))*COS(RADIANS(E307))*COS(RADIANS(AH297))))</f>
        <v>#DIV/0!</v>
      </c>
      <c r="AI307" t="e">
        <f>IF(DEGREES(ACOS(SIN(RADIANS(G307))*SIN(RADIANS(E307))+COS(RADIANS(G307))*COS(RADIANS(E307))*COS(RADIANS(AI297))))&gt;90,0,$F$4*$F$5/E306^2*(SIN(RADIANS(G307))*SIN(RADIANS(E307))+COS(RADIANS(G307))*COS(RADIANS(E307))*COS(RADIANS(AI297))))</f>
        <v>#DIV/0!</v>
      </c>
      <c r="AJ307" t="e">
        <f>IF(DEGREES(ACOS(SIN(RADIANS(G307))*SIN(RADIANS(E307))+COS(RADIANS(G307))*COS(RADIANS(E307))*COS(RADIANS(AJ297))))&gt;90,0,$F$4*$F$5/E306^2*(SIN(RADIANS(G307))*SIN(RADIANS(E307))+COS(RADIANS(G307))*COS(RADIANS(E307))*COS(RADIANS(AJ297))))</f>
        <v>#DIV/0!</v>
      </c>
      <c r="AK307">
        <f>IF(DEGREES(ACOS(SIN(RADIANS(G307))*SIN(RADIANS(E307))+COS(RADIANS(G307))*COS(RADIANS(E307))*COS(RADIANS(AK297))))&gt;90,0,$F$4*$F$5/E306^2*(SIN(RADIANS(G307))*SIN(RADIANS(E307))+COS(RADIANS(G307))*COS(RADIANS(E307))*COS(RADIANS(AK297))))</f>
        <v>0</v>
      </c>
      <c r="AL307">
        <f>IF(DEGREES(ACOS(SIN(RADIANS(G307))*SIN(RADIANS(E307))+COS(RADIANS(G307))*COS(RADIANS(E307))*COS(RADIANS(AL297))))&gt;90,0,$F$4*$F$5/E306^2*(SIN(RADIANS(G307))*SIN(RADIANS(E307))+COS(RADIANS(G307))*COS(RADIANS(E307))*COS(RADIANS(AL297))))</f>
        <v>0</v>
      </c>
      <c r="AM307">
        <f>IF(DEGREES(ACOS(SIN(RADIANS(G307))*SIN(RADIANS(E307))+COS(RADIANS(G307))*COS(RADIANS(E307))*COS(RADIANS(AM297))))&gt;90,0,$F$4*$F$5/E306^2*(SIN(RADIANS(G307))*SIN(RADIANS(E307))+COS(RADIANS(G307))*COS(RADIANS(E307))*COS(RADIANS(AM297))))</f>
        <v>0</v>
      </c>
      <c r="AN307">
        <f>IF(DEGREES(ACOS(SIN(RADIANS(G307))*SIN(RADIANS(E307))+COS(RADIANS(G307))*COS(RADIANS(E307))*COS(RADIANS(AN297))))&gt;90,0,$F$4*$F$5/E306^2*(SIN(RADIANS(G307))*SIN(RADIANS(E307))+COS(RADIANS(G307))*COS(RADIANS(E307))*COS(RADIANS(AN297))))</f>
        <v>0</v>
      </c>
      <c r="AO307">
        <f>IF(DEGREES(ACOS(SIN(RADIANS(G307))*SIN(RADIANS(E307))+COS(RADIANS(G307))*COS(RADIANS(E307))*COS(RADIANS(AO297))))&gt;90,0,$F$4*$F$5/E306^2*(SIN(RADIANS(G307))*SIN(RADIANS(E307))+COS(RADIANS(G307))*COS(RADIANS(E307))*COS(RADIANS(AO297))))</f>
        <v>0</v>
      </c>
      <c r="AP307">
        <f>IF(DEGREES(ACOS(SIN(RADIANS(G307))*SIN(RADIANS(E307))+COS(RADIANS(G307))*COS(RADIANS(E307))*COS(RADIANS(AP297))))&gt;90,0,$F$4*$F$5/E306^2*(SIN(RADIANS(G307))*SIN(RADIANS(E307))+COS(RADIANS(G307))*COS(RADIANS(E307))*COS(RADIANS(AP297))))</f>
        <v>0</v>
      </c>
      <c r="AQ307">
        <f>IF(DEGREES(ACOS(SIN(RADIANS(G307))*SIN(RADIANS(E307))+COS(RADIANS(G307))*COS(RADIANS(E307))*COS(RADIANS(AQ297))))&gt;90,0,$F$4*$F$5/E306^2*(SIN(RADIANS(G307))*SIN(RADIANS(E307))+COS(RADIANS(G307))*COS(RADIANS(E307))*COS(RADIANS(AQ297))))</f>
        <v>0</v>
      </c>
      <c r="AR307">
        <f>IF(DEGREES(ACOS(SIN(RADIANS(G307))*SIN(RADIANS(E307))+COS(RADIANS(G307))*COS(RADIANS(E307))*COS(RADIANS(AR297))))&gt;90,0,$F$4*$F$5/E306^2*(SIN(RADIANS(G307))*SIN(RADIANS(E307))+COS(RADIANS(G307))*COS(RADIANS(E307))*COS(RADIANS(AR297))))</f>
        <v>0</v>
      </c>
    </row>
    <row r="308" spans="2:44" x14ac:dyDescent="0.5">
      <c r="B308" s="40" t="s">
        <v>786</v>
      </c>
      <c r="E308">
        <f>IF($F$10=0,IF(E299&lt;360,E299,E299-360),($F$10+1)*E299)</f>
        <v>110</v>
      </c>
      <c r="G308">
        <v>0</v>
      </c>
      <c r="I308">
        <f>IF(DEGREES(ACOS(SIN(RADIANS(G308))*SIN(RADIANS(E307))+COS(RADIANS(G308))*COS(RADIANS(E307))*COS(RADIANS(I297))))&gt;90,0,$F$4*$F$5/E306^2*(SIN(RADIANS(G308))*SIN(RADIANS(E307))+COS(RADIANS(G308))*COS(RADIANS(E307))*COS(RADIANS(I297))))</f>
        <v>0</v>
      </c>
      <c r="J308">
        <f>IF(DEGREES(ACOS(SIN(RADIANS(G308))*SIN(RADIANS(E307))+COS(RADIANS(G308))*COS(RADIANS(E307))*COS(RADIANS(J297))))&gt;90,0,$F$4*$F$5/E306^2*(SIN(RADIANS(G308))*SIN(RADIANS(E307))+COS(RADIANS(G308))*COS(RADIANS(E307))*COS(RADIANS(J297))))</f>
        <v>0</v>
      </c>
      <c r="K308">
        <f>IF(DEGREES(ACOS(SIN(RADIANS(G308))*SIN(RADIANS(E307))+COS(RADIANS(G308))*COS(RADIANS(E307))*COS(RADIANS(K297))))&gt;90,0,$F$4*$F$5/E306^2*(SIN(RADIANS(G308))*SIN(RADIANS(E307))+COS(RADIANS(G308))*COS(RADIANS(E307))*COS(RADIANS(K297))))</f>
        <v>0</v>
      </c>
      <c r="L308">
        <f>IF(DEGREES(ACOS(SIN(RADIANS(G308))*SIN(RADIANS(E307))+COS(RADIANS(G308))*COS(RADIANS(E307))*COS(RADIANS(L297))))&gt;90,0,$F$4*$F$5/E306^2*(SIN(RADIANS(G308))*SIN(RADIANS(E307))+COS(RADIANS(G308))*COS(RADIANS(E307))*COS(RADIANS(L297))))</f>
        <v>0</v>
      </c>
      <c r="M308">
        <f>IF(DEGREES(ACOS(SIN(RADIANS(G308))*SIN(RADIANS(E307))+COS(RADIANS(G308))*COS(RADIANS(E307))*COS(RADIANS(M297))))&gt;90,0,$F$4*$F$5/E306^2*(SIN(RADIANS(G308))*SIN(RADIANS(E307))+COS(RADIANS(G308))*COS(RADIANS(E307))*COS(RADIANS(M297))))</f>
        <v>0</v>
      </c>
      <c r="N308">
        <f>IF(DEGREES(ACOS(SIN(RADIANS(G308))*SIN(RADIANS(E307))+COS(RADIANS(G308))*COS(RADIANS(E307))*COS(RADIANS(N297))))&gt;90,0,$F$4*$F$5/E306^2*(SIN(RADIANS(G308))*SIN(RADIANS(E307))+COS(RADIANS(G308))*COS(RADIANS(E307))*COS(RADIANS(N297))))</f>
        <v>0</v>
      </c>
      <c r="O308">
        <f>IF(DEGREES(ACOS(SIN(RADIANS(G308))*SIN(RADIANS(E307))+COS(RADIANS(G308))*COS(RADIANS(E307))*COS(RADIANS(O297))))&gt;90,0,$F$4*$F$5/E306^2*(SIN(RADIANS(G308))*SIN(RADIANS(E307))+COS(RADIANS(G308))*COS(RADIANS(E307))*COS(RADIANS(O297))))</f>
        <v>0</v>
      </c>
      <c r="P308">
        <f>IF(DEGREES(ACOS(SIN(RADIANS(G308))*SIN(RADIANS(E307))+COS(RADIANS(G308))*COS(RADIANS(E307))*COS(RADIANS(P297))))&gt;90,0,$F$4*$F$5/E306^2*(SIN(RADIANS(G308))*SIN(RADIANS(E307))+COS(RADIANS(G308))*COS(RADIANS(E307))*COS(RADIANS(P297))))</f>
        <v>0</v>
      </c>
      <c r="Q308">
        <f>IF(DEGREES(ACOS(SIN(RADIANS(G308))*SIN(RADIANS(E307))+COS(RADIANS(G308))*COS(RADIANS(E307))*COS(RADIANS(Q297))))&gt;90,0,$F$4*$F$5/E306^2*(SIN(RADIANS(G308))*SIN(RADIANS(E307))+COS(RADIANS(G308))*COS(RADIANS(E307))*COS(RADIANS(Q297))))</f>
        <v>0</v>
      </c>
      <c r="R308" t="e">
        <f>IF(DEGREES(ACOS(SIN(RADIANS(G308))*SIN(RADIANS(E307))+COS(RADIANS(G308))*COS(RADIANS(E307))*COS(RADIANS(R297))))&gt;90,0,$F$4*$F$5/E306^2*(SIN(RADIANS(G308))*SIN(RADIANS(E307))+COS(RADIANS(G308))*COS(RADIANS(E307))*COS(RADIANS(R297))))</f>
        <v>#DIV/0!</v>
      </c>
      <c r="S308" t="e">
        <f>IF(DEGREES(ACOS(SIN(RADIANS(G308))*SIN(RADIANS(E307))+COS(RADIANS(G308))*COS(RADIANS(E307))*COS(RADIANS(S297))))&gt;90,0,$F$4*$F$5/E306^2*(SIN(RADIANS(G308))*SIN(RADIANS(E307))+COS(RADIANS(G308))*COS(RADIANS(E307))*COS(RADIANS(S297))))</f>
        <v>#DIV/0!</v>
      </c>
      <c r="T308" t="e">
        <f>IF(DEGREES(ACOS(SIN(RADIANS(G308))*SIN(RADIANS(E307))+COS(RADIANS(G308))*COS(RADIANS(E307))*COS(RADIANS(T297))))&gt;90,0,$F$4*$F$5/E306^2*(SIN(RADIANS(G308))*SIN(RADIANS(E307))+COS(RADIANS(G308))*COS(RADIANS(E307))*COS(RADIANS(T297))))</f>
        <v>#DIV/0!</v>
      </c>
      <c r="U308" t="e">
        <f>IF(DEGREES(ACOS(SIN(RADIANS(G308))*SIN(RADIANS(E307))+COS(RADIANS(G308))*COS(RADIANS(E307))*COS(RADIANS(U297))))&gt;90,0,$F$4*$F$5/E306^2*(SIN(RADIANS(G308))*SIN(RADIANS(E307))+COS(RADIANS(G308))*COS(RADIANS(E307))*COS(RADIANS(U297))))</f>
        <v>#DIV/0!</v>
      </c>
      <c r="V308" t="e">
        <f>IF(DEGREES(ACOS(SIN(RADIANS(G308))*SIN(RADIANS(E307))+COS(RADIANS(G308))*COS(RADIANS(E307))*COS(RADIANS(V297))))&gt;90,0,$F$4*$F$5/E306^2*(SIN(RADIANS(G308))*SIN(RADIANS(E307))+COS(RADIANS(G308))*COS(RADIANS(E307))*COS(RADIANS(V297))))</f>
        <v>#DIV/0!</v>
      </c>
      <c r="W308" t="e">
        <f>IF(DEGREES(ACOS(SIN(RADIANS(G308))*SIN(RADIANS(E307))+COS(RADIANS(G308))*COS(RADIANS(E307))*COS(RADIANS(W297))))&gt;90,0,$F$4*$F$5/E306^2*(SIN(RADIANS(G308))*SIN(RADIANS(E307))+COS(RADIANS(G308))*COS(RADIANS(E307))*COS(RADIANS(W297))))</f>
        <v>#DIV/0!</v>
      </c>
      <c r="X308" t="e">
        <f>IF(DEGREES(ACOS(SIN(RADIANS(G308))*SIN(RADIANS(E307))+COS(RADIANS(G308))*COS(RADIANS(E307))*COS(RADIANS(X297))))&gt;90,0,$F$4*$F$5/E306^2*(SIN(RADIANS(G308))*SIN(RADIANS(E307))+COS(RADIANS(G308))*COS(RADIANS(E307))*COS(RADIANS(X297))))</f>
        <v>#DIV/0!</v>
      </c>
      <c r="Y308" t="e">
        <f>IF(DEGREES(ACOS(SIN(RADIANS(G308))*SIN(RADIANS(E307))+COS(RADIANS(G308))*COS(RADIANS(E307))*COS(RADIANS(Y297))))&gt;90,0,$F$4*$F$5/E306^2*(SIN(RADIANS(G308))*SIN(RADIANS(E307))+COS(RADIANS(G308))*COS(RADIANS(E307))*COS(RADIANS(Y297))))</f>
        <v>#DIV/0!</v>
      </c>
      <c r="Z308" t="e">
        <f>IF(DEGREES(ACOS(SIN(RADIANS(G308))*SIN(RADIANS(E307))+COS(RADIANS(G308))*COS(RADIANS(E307))*COS(RADIANS(Z297))))&gt;90,0,$F$4*$F$5/E306^2*(SIN(RADIANS(G308))*SIN(RADIANS(E307))+COS(RADIANS(G308))*COS(RADIANS(E307))*COS(RADIANS(Z297))))</f>
        <v>#DIV/0!</v>
      </c>
      <c r="AA308" t="e">
        <f>IF(DEGREES(ACOS(SIN(RADIANS(G308))*SIN(RADIANS(E307))+COS(RADIANS(G308))*COS(RADIANS(E307))*COS(RADIANS(AA297))))&gt;90,0,$F$4*$F$5/E306^2*(SIN(RADIANS(G308))*SIN(RADIANS(E307))+COS(RADIANS(G308))*COS(RADIANS(E307))*COS(RADIANS(AA297))))</f>
        <v>#DIV/0!</v>
      </c>
      <c r="AB308" t="e">
        <f>IF(DEGREES(ACOS(SIN(RADIANS(G308))*SIN(RADIANS(E307))+COS(RADIANS(G308))*COS(RADIANS(E307))*COS(RADIANS(AB297))))&gt;90,0,$F$4*$F$5/E306^2*(SIN(RADIANS(G308))*SIN(RADIANS(E307))+COS(RADIANS(G308))*COS(RADIANS(E307))*COS(RADIANS(AB297))))</f>
        <v>#DIV/0!</v>
      </c>
      <c r="AC308" t="e">
        <f>IF(DEGREES(ACOS(SIN(RADIANS(G308))*SIN(RADIANS(E307))+COS(RADIANS(G308))*COS(RADIANS(E307))*COS(RADIANS(AC297))))&gt;90,0,$F$4*$F$5/E306^2*(SIN(RADIANS(G308))*SIN(RADIANS(E307))+COS(RADIANS(G308))*COS(RADIANS(E307))*COS(RADIANS(AC297))))</f>
        <v>#DIV/0!</v>
      </c>
      <c r="AD308" t="e">
        <f>IF(DEGREES(ACOS(SIN(RADIANS(G308))*SIN(RADIANS(E307))+COS(RADIANS(G308))*COS(RADIANS(E307))*COS(RADIANS(AD297))))&gt;90,0,$F$4*$F$5/E306^2*(SIN(RADIANS(G308))*SIN(RADIANS(E307))+COS(RADIANS(G308))*COS(RADIANS(E307))*COS(RADIANS(AD297))))</f>
        <v>#DIV/0!</v>
      </c>
      <c r="AE308" t="e">
        <f>IF(DEGREES(ACOS(SIN(RADIANS(G308))*SIN(RADIANS(E307))+COS(RADIANS(G308))*COS(RADIANS(E307))*COS(RADIANS(AE297))))&gt;90,0,$F$4*$F$5/E306^2*(SIN(RADIANS(G308))*SIN(RADIANS(E307))+COS(RADIANS(G308))*COS(RADIANS(E307))*COS(RADIANS(AE297))))</f>
        <v>#DIV/0!</v>
      </c>
      <c r="AF308" t="e">
        <f>IF(DEGREES(ACOS(SIN(RADIANS(G308))*SIN(RADIANS(E307))+COS(RADIANS(G308))*COS(RADIANS(E307))*COS(RADIANS(AF297))))&gt;90,0,$F$4*$F$5/E306^2*(SIN(RADIANS(G308))*SIN(RADIANS(E307))+COS(RADIANS(G308))*COS(RADIANS(E307))*COS(RADIANS(AF297))))</f>
        <v>#DIV/0!</v>
      </c>
      <c r="AG308" t="e">
        <f>IF(DEGREES(ACOS(SIN(RADIANS(G308))*SIN(RADIANS(E307))+COS(RADIANS(G308))*COS(RADIANS(E307))*COS(RADIANS(AG297))))&gt;90,0,$F$4*$F$5/E306^2*(SIN(RADIANS(G308))*SIN(RADIANS(E307))+COS(RADIANS(G308))*COS(RADIANS(E307))*COS(RADIANS(AG297))))</f>
        <v>#DIV/0!</v>
      </c>
      <c r="AH308" t="e">
        <f>IF(DEGREES(ACOS(SIN(RADIANS(G308))*SIN(RADIANS(E307))+COS(RADIANS(G308))*COS(RADIANS(E307))*COS(RADIANS(AH297))))&gt;90,0,$F$4*$F$5/E306^2*(SIN(RADIANS(G308))*SIN(RADIANS(E307))+COS(RADIANS(G308))*COS(RADIANS(E307))*COS(RADIANS(AH297))))</f>
        <v>#DIV/0!</v>
      </c>
      <c r="AI308" t="e">
        <f>IF(DEGREES(ACOS(SIN(RADIANS(G308))*SIN(RADIANS(E307))+COS(RADIANS(G308))*COS(RADIANS(E307))*COS(RADIANS(AI297))))&gt;90,0,$F$4*$F$5/E306^2*(SIN(RADIANS(G308))*SIN(RADIANS(E307))+COS(RADIANS(G308))*COS(RADIANS(E307))*COS(RADIANS(AI297))))</f>
        <v>#DIV/0!</v>
      </c>
      <c r="AJ308" t="e">
        <f>IF(DEGREES(ACOS(SIN(RADIANS(G308))*SIN(RADIANS(E307))+COS(RADIANS(G308))*COS(RADIANS(E307))*COS(RADIANS(AJ297))))&gt;90,0,$F$4*$F$5/E306^2*(SIN(RADIANS(G308))*SIN(RADIANS(E307))+COS(RADIANS(G308))*COS(RADIANS(E307))*COS(RADIANS(AJ297))))</f>
        <v>#DIV/0!</v>
      </c>
      <c r="AK308">
        <f>IF(DEGREES(ACOS(SIN(RADIANS(G308))*SIN(RADIANS(E307))+COS(RADIANS(G308))*COS(RADIANS(E307))*COS(RADIANS(AK297))))&gt;90,0,$F$4*$F$5/E306^2*(SIN(RADIANS(G308))*SIN(RADIANS(E307))+COS(RADIANS(G308))*COS(RADIANS(E307))*COS(RADIANS(AK297))))</f>
        <v>0</v>
      </c>
      <c r="AL308">
        <f>IF(DEGREES(ACOS(SIN(RADIANS(G308))*SIN(RADIANS(E307))+COS(RADIANS(G308))*COS(RADIANS(E307))*COS(RADIANS(AL297))))&gt;90,0,$F$4*$F$5/E306^2*(SIN(RADIANS(G308))*SIN(RADIANS(E307))+COS(RADIANS(G308))*COS(RADIANS(E307))*COS(RADIANS(AL297))))</f>
        <v>0</v>
      </c>
      <c r="AM308">
        <f>IF(DEGREES(ACOS(SIN(RADIANS(G308))*SIN(RADIANS(E307))+COS(RADIANS(G308))*COS(RADIANS(E307))*COS(RADIANS(AM297))))&gt;90,0,$F$4*$F$5/E306^2*(SIN(RADIANS(G308))*SIN(RADIANS(E307))+COS(RADIANS(G308))*COS(RADIANS(E307))*COS(RADIANS(AM297))))</f>
        <v>0</v>
      </c>
      <c r="AN308">
        <f>IF(DEGREES(ACOS(SIN(RADIANS(G308))*SIN(RADIANS(E307))+COS(RADIANS(G308))*COS(RADIANS(E307))*COS(RADIANS(AN297))))&gt;90,0,$F$4*$F$5/E306^2*(SIN(RADIANS(G308))*SIN(RADIANS(E307))+COS(RADIANS(G308))*COS(RADIANS(E307))*COS(RADIANS(AN297))))</f>
        <v>0</v>
      </c>
      <c r="AO308">
        <f>IF(DEGREES(ACOS(SIN(RADIANS(G308))*SIN(RADIANS(E307))+COS(RADIANS(G308))*COS(RADIANS(E307))*COS(RADIANS(AO297))))&gt;90,0,$F$4*$F$5/E306^2*(SIN(RADIANS(G308))*SIN(RADIANS(E307))+COS(RADIANS(G308))*COS(RADIANS(E307))*COS(RADIANS(AO297))))</f>
        <v>0</v>
      </c>
      <c r="AP308">
        <f>IF(DEGREES(ACOS(SIN(RADIANS(G308))*SIN(RADIANS(E307))+COS(RADIANS(G308))*COS(RADIANS(E307))*COS(RADIANS(AP297))))&gt;90,0,$F$4*$F$5/E306^2*(SIN(RADIANS(G308))*SIN(RADIANS(E307))+COS(RADIANS(G308))*COS(RADIANS(E307))*COS(RADIANS(AP297))))</f>
        <v>0</v>
      </c>
      <c r="AQ308">
        <f>IF(DEGREES(ACOS(SIN(RADIANS(G308))*SIN(RADIANS(E307))+COS(RADIANS(G308))*COS(RADIANS(E307))*COS(RADIANS(AQ297))))&gt;90,0,$F$4*$F$5/E306^2*(SIN(RADIANS(G308))*SIN(RADIANS(E307))+COS(RADIANS(G308))*COS(RADIANS(E307))*COS(RADIANS(AQ297))))</f>
        <v>0</v>
      </c>
      <c r="AR308">
        <f>IF(DEGREES(ACOS(SIN(RADIANS(G308))*SIN(RADIANS(E307))+COS(RADIANS(G308))*COS(RADIANS(E307))*COS(RADIANS(AR297))))&gt;90,0,$F$4*$F$5/E306^2*(SIN(RADIANS(G308))*SIN(RADIANS(E307))+COS(RADIANS(G308))*COS(RADIANS(E307))*COS(RADIANS(AR297))))</f>
        <v>0</v>
      </c>
    </row>
    <row r="309" spans="2:44" x14ac:dyDescent="0.5">
      <c r="B309" s="40" t="s">
        <v>787</v>
      </c>
      <c r="E309">
        <f>E308-E300-360*ROUNDDOWN((E308-E300)/360,0)</f>
        <v>0</v>
      </c>
      <c r="G309">
        <v>-10</v>
      </c>
      <c r="I309">
        <f>IF(DEGREES(ACOS(SIN(RADIANS(G309))*SIN(RADIANS(E307))+COS(RADIANS(G309))*COS(RADIANS(E307))*COS(RADIANS(I297))))&gt;90,0,$F$4*$F$5/E306^2*(SIN(RADIANS(G309))*SIN(RADIANS(E307))+COS(RADIANS(G309))*COS(RADIANS(E307))*COS(RADIANS(I297))))</f>
        <v>0</v>
      </c>
      <c r="J309">
        <f>IF(DEGREES(ACOS(SIN(RADIANS(G309))*SIN(RADIANS(E307))+COS(RADIANS(G309))*COS(RADIANS(E307))*COS(RADIANS(J297))))&gt;90,0,$F$4*$F$5/E306^2*(SIN(RADIANS(G309))*SIN(RADIANS(E307))+COS(RADIANS(G309))*COS(RADIANS(E307))*COS(RADIANS(J297))))</f>
        <v>0</v>
      </c>
      <c r="K309">
        <f>IF(DEGREES(ACOS(SIN(RADIANS(G309))*SIN(RADIANS(E307))+COS(RADIANS(G309))*COS(RADIANS(E307))*COS(RADIANS(K297))))&gt;90,0,$F$4*$F$5/E306^2*(SIN(RADIANS(G309))*SIN(RADIANS(E307))+COS(RADIANS(G309))*COS(RADIANS(E307))*COS(RADIANS(K297))))</f>
        <v>0</v>
      </c>
      <c r="L309">
        <f>IF(DEGREES(ACOS(SIN(RADIANS(G309))*SIN(RADIANS(E307))+COS(RADIANS(G309))*COS(RADIANS(E307))*COS(RADIANS(L297))))&gt;90,0,$F$4*$F$5/E306^2*(SIN(RADIANS(G309))*SIN(RADIANS(E307))+COS(RADIANS(G309))*COS(RADIANS(E307))*COS(RADIANS(L297))))</f>
        <v>0</v>
      </c>
      <c r="M309">
        <f>IF(DEGREES(ACOS(SIN(RADIANS(G309))*SIN(RADIANS(E307))+COS(RADIANS(G309))*COS(RADIANS(E307))*COS(RADIANS(M297))))&gt;90,0,$F$4*$F$5/E306^2*(SIN(RADIANS(G309))*SIN(RADIANS(E307))+COS(RADIANS(G309))*COS(RADIANS(E307))*COS(RADIANS(M297))))</f>
        <v>0</v>
      </c>
      <c r="N309">
        <f>IF(DEGREES(ACOS(SIN(RADIANS(G309))*SIN(RADIANS(E307))+COS(RADIANS(G309))*COS(RADIANS(E307))*COS(RADIANS(N297))))&gt;90,0,$F$4*$F$5/E306^2*(SIN(RADIANS(G309))*SIN(RADIANS(E307))+COS(RADIANS(G309))*COS(RADIANS(E307))*COS(RADIANS(N297))))</f>
        <v>0</v>
      </c>
      <c r="O309">
        <f>IF(DEGREES(ACOS(SIN(RADIANS(G309))*SIN(RADIANS(E307))+COS(RADIANS(G309))*COS(RADIANS(E307))*COS(RADIANS(O297))))&gt;90,0,$F$4*$F$5/E306^2*(SIN(RADIANS(G309))*SIN(RADIANS(E307))+COS(RADIANS(G309))*COS(RADIANS(E307))*COS(RADIANS(O297))))</f>
        <v>0</v>
      </c>
      <c r="P309">
        <f>IF(DEGREES(ACOS(SIN(RADIANS(G309))*SIN(RADIANS(E307))+COS(RADIANS(G309))*COS(RADIANS(E307))*COS(RADIANS(P297))))&gt;90,0,$F$4*$F$5/E306^2*(SIN(RADIANS(G309))*SIN(RADIANS(E307))+COS(RADIANS(G309))*COS(RADIANS(E307))*COS(RADIANS(P297))))</f>
        <v>0</v>
      </c>
      <c r="Q309">
        <f>IF(DEGREES(ACOS(SIN(RADIANS(G309))*SIN(RADIANS(E307))+COS(RADIANS(G309))*COS(RADIANS(E307))*COS(RADIANS(Q297))))&gt;90,0,$F$4*$F$5/E306^2*(SIN(RADIANS(G309))*SIN(RADIANS(E307))+COS(RADIANS(G309))*COS(RADIANS(E307))*COS(RADIANS(Q297))))</f>
        <v>0</v>
      </c>
      <c r="R309" t="e">
        <f>IF(DEGREES(ACOS(SIN(RADIANS(G309))*SIN(RADIANS(E307))+COS(RADIANS(G309))*COS(RADIANS(E307))*COS(RADIANS(R297))))&gt;90,0,$F$4*$F$5/E306^2*(SIN(RADIANS(G309))*SIN(RADIANS(E307))+COS(RADIANS(G309))*COS(RADIANS(E307))*COS(RADIANS(R297))))</f>
        <v>#DIV/0!</v>
      </c>
      <c r="S309" t="e">
        <f>IF(DEGREES(ACOS(SIN(RADIANS(G309))*SIN(RADIANS(E307))+COS(RADIANS(G309))*COS(RADIANS(E307))*COS(RADIANS(S297))))&gt;90,0,$F$4*$F$5/E306^2*(SIN(RADIANS(G309))*SIN(RADIANS(E307))+COS(RADIANS(G309))*COS(RADIANS(E307))*COS(RADIANS(S297))))</f>
        <v>#DIV/0!</v>
      </c>
      <c r="T309" t="e">
        <f>IF(DEGREES(ACOS(SIN(RADIANS(G309))*SIN(RADIANS(E307))+COS(RADIANS(G309))*COS(RADIANS(E307))*COS(RADIANS(T297))))&gt;90,0,$F$4*$F$5/E306^2*(SIN(RADIANS(G309))*SIN(RADIANS(E307))+COS(RADIANS(G309))*COS(RADIANS(E307))*COS(RADIANS(T297))))</f>
        <v>#DIV/0!</v>
      </c>
      <c r="U309" t="e">
        <f>IF(DEGREES(ACOS(SIN(RADIANS(G309))*SIN(RADIANS(E307))+COS(RADIANS(G309))*COS(RADIANS(E307))*COS(RADIANS(U297))))&gt;90,0,$F$4*$F$5/E306^2*(SIN(RADIANS(G309))*SIN(RADIANS(E307))+COS(RADIANS(G309))*COS(RADIANS(E307))*COS(RADIANS(U297))))</f>
        <v>#DIV/0!</v>
      </c>
      <c r="V309" t="e">
        <f>IF(DEGREES(ACOS(SIN(RADIANS(G309))*SIN(RADIANS(E307))+COS(RADIANS(G309))*COS(RADIANS(E307))*COS(RADIANS(V297))))&gt;90,0,$F$4*$F$5/E306^2*(SIN(RADIANS(G309))*SIN(RADIANS(E307))+COS(RADIANS(G309))*COS(RADIANS(E307))*COS(RADIANS(V297))))</f>
        <v>#DIV/0!</v>
      </c>
      <c r="W309" t="e">
        <f>IF(DEGREES(ACOS(SIN(RADIANS(G309))*SIN(RADIANS(E307))+COS(RADIANS(G309))*COS(RADIANS(E307))*COS(RADIANS(W297))))&gt;90,0,$F$4*$F$5/E306^2*(SIN(RADIANS(G309))*SIN(RADIANS(E307))+COS(RADIANS(G309))*COS(RADIANS(E307))*COS(RADIANS(W297))))</f>
        <v>#DIV/0!</v>
      </c>
      <c r="X309" t="e">
        <f>IF(DEGREES(ACOS(SIN(RADIANS(G309))*SIN(RADIANS(E307))+COS(RADIANS(G309))*COS(RADIANS(E307))*COS(RADIANS(X297))))&gt;90,0,$F$4*$F$5/E306^2*(SIN(RADIANS(G309))*SIN(RADIANS(E307))+COS(RADIANS(G309))*COS(RADIANS(E307))*COS(RADIANS(X297))))</f>
        <v>#DIV/0!</v>
      </c>
      <c r="Y309" t="e">
        <f>IF(DEGREES(ACOS(SIN(RADIANS(G309))*SIN(RADIANS(E307))+COS(RADIANS(G309))*COS(RADIANS(E307))*COS(RADIANS(Y297))))&gt;90,0,$F$4*$F$5/E306^2*(SIN(RADIANS(G309))*SIN(RADIANS(E307))+COS(RADIANS(G309))*COS(RADIANS(E307))*COS(RADIANS(Y297))))</f>
        <v>#DIV/0!</v>
      </c>
      <c r="Z309" t="e">
        <f>IF(DEGREES(ACOS(SIN(RADIANS(G309))*SIN(RADIANS(E307))+COS(RADIANS(G309))*COS(RADIANS(E307))*COS(RADIANS(Z297))))&gt;90,0,$F$4*$F$5/E306^2*(SIN(RADIANS(G309))*SIN(RADIANS(E307))+COS(RADIANS(G309))*COS(RADIANS(E307))*COS(RADIANS(Z297))))</f>
        <v>#DIV/0!</v>
      </c>
      <c r="AA309" t="e">
        <f>IF(DEGREES(ACOS(SIN(RADIANS(G309))*SIN(RADIANS(E307))+COS(RADIANS(G309))*COS(RADIANS(E307))*COS(RADIANS(AA297))))&gt;90,0,$F$4*$F$5/E306^2*(SIN(RADIANS(G309))*SIN(RADIANS(E307))+COS(RADIANS(G309))*COS(RADIANS(E307))*COS(RADIANS(AA297))))</f>
        <v>#DIV/0!</v>
      </c>
      <c r="AB309" t="e">
        <f>IF(DEGREES(ACOS(SIN(RADIANS(G309))*SIN(RADIANS(E307))+COS(RADIANS(G309))*COS(RADIANS(E307))*COS(RADIANS(AB297))))&gt;90,0,$F$4*$F$5/E306^2*(SIN(RADIANS(G309))*SIN(RADIANS(E307))+COS(RADIANS(G309))*COS(RADIANS(E307))*COS(RADIANS(AB297))))</f>
        <v>#DIV/0!</v>
      </c>
      <c r="AC309" t="e">
        <f>IF(DEGREES(ACOS(SIN(RADIANS(G309))*SIN(RADIANS(E307))+COS(RADIANS(G309))*COS(RADIANS(E307))*COS(RADIANS(AC297))))&gt;90,0,$F$4*$F$5/E306^2*(SIN(RADIANS(G309))*SIN(RADIANS(E307))+COS(RADIANS(G309))*COS(RADIANS(E307))*COS(RADIANS(AC297))))</f>
        <v>#DIV/0!</v>
      </c>
      <c r="AD309" t="e">
        <f>IF(DEGREES(ACOS(SIN(RADIANS(G309))*SIN(RADIANS(E307))+COS(RADIANS(G309))*COS(RADIANS(E307))*COS(RADIANS(AD297))))&gt;90,0,$F$4*$F$5/E306^2*(SIN(RADIANS(G309))*SIN(RADIANS(E307))+COS(RADIANS(G309))*COS(RADIANS(E307))*COS(RADIANS(AD297))))</f>
        <v>#DIV/0!</v>
      </c>
      <c r="AE309" t="e">
        <f>IF(DEGREES(ACOS(SIN(RADIANS(G309))*SIN(RADIANS(E307))+COS(RADIANS(G309))*COS(RADIANS(E307))*COS(RADIANS(AE297))))&gt;90,0,$F$4*$F$5/E306^2*(SIN(RADIANS(G309))*SIN(RADIANS(E307))+COS(RADIANS(G309))*COS(RADIANS(E307))*COS(RADIANS(AE297))))</f>
        <v>#DIV/0!</v>
      </c>
      <c r="AF309" t="e">
        <f>IF(DEGREES(ACOS(SIN(RADIANS(G309))*SIN(RADIANS(E307))+COS(RADIANS(G309))*COS(RADIANS(E307))*COS(RADIANS(AF297))))&gt;90,0,$F$4*$F$5/E306^2*(SIN(RADIANS(G309))*SIN(RADIANS(E307))+COS(RADIANS(G309))*COS(RADIANS(E307))*COS(RADIANS(AF297))))</f>
        <v>#DIV/0!</v>
      </c>
      <c r="AG309" t="e">
        <f>IF(DEGREES(ACOS(SIN(RADIANS(G309))*SIN(RADIANS(E307))+COS(RADIANS(G309))*COS(RADIANS(E307))*COS(RADIANS(AG297))))&gt;90,0,$F$4*$F$5/E306^2*(SIN(RADIANS(G309))*SIN(RADIANS(E307))+COS(RADIANS(G309))*COS(RADIANS(E307))*COS(RADIANS(AG297))))</f>
        <v>#DIV/0!</v>
      </c>
      <c r="AH309" t="e">
        <f>IF(DEGREES(ACOS(SIN(RADIANS(G309))*SIN(RADIANS(E307))+COS(RADIANS(G309))*COS(RADIANS(E307))*COS(RADIANS(AH297))))&gt;90,0,$F$4*$F$5/E306^2*(SIN(RADIANS(G309))*SIN(RADIANS(E307))+COS(RADIANS(G309))*COS(RADIANS(E307))*COS(RADIANS(AH297))))</f>
        <v>#DIV/0!</v>
      </c>
      <c r="AI309" t="e">
        <f>IF(DEGREES(ACOS(SIN(RADIANS(G309))*SIN(RADIANS(E307))+COS(RADIANS(G309))*COS(RADIANS(E307))*COS(RADIANS(AI297))))&gt;90,0,$F$4*$F$5/E306^2*(SIN(RADIANS(G309))*SIN(RADIANS(E307))+COS(RADIANS(G309))*COS(RADIANS(E307))*COS(RADIANS(AI297))))</f>
        <v>#DIV/0!</v>
      </c>
      <c r="AJ309" t="e">
        <f>IF(DEGREES(ACOS(SIN(RADIANS(G309))*SIN(RADIANS(E307))+COS(RADIANS(G309))*COS(RADIANS(E307))*COS(RADIANS(AJ297))))&gt;90,0,$F$4*$F$5/E306^2*(SIN(RADIANS(G309))*SIN(RADIANS(E307))+COS(RADIANS(G309))*COS(RADIANS(E307))*COS(RADIANS(AJ297))))</f>
        <v>#DIV/0!</v>
      </c>
      <c r="AK309">
        <f>IF(DEGREES(ACOS(SIN(RADIANS(G309))*SIN(RADIANS(E307))+COS(RADIANS(G309))*COS(RADIANS(E307))*COS(RADIANS(AK297))))&gt;90,0,$F$4*$F$5/E306^2*(SIN(RADIANS(G309))*SIN(RADIANS(E307))+COS(RADIANS(G309))*COS(RADIANS(E307))*COS(RADIANS(AK297))))</f>
        <v>0</v>
      </c>
      <c r="AL309">
        <f>IF(DEGREES(ACOS(SIN(RADIANS(G309))*SIN(RADIANS(E307))+COS(RADIANS(G309))*COS(RADIANS(E307))*COS(RADIANS(AL297))))&gt;90,0,$F$4*$F$5/E306^2*(SIN(RADIANS(G309))*SIN(RADIANS(E307))+COS(RADIANS(G309))*COS(RADIANS(E307))*COS(RADIANS(AL297))))</f>
        <v>0</v>
      </c>
      <c r="AM309">
        <f>IF(DEGREES(ACOS(SIN(RADIANS(G309))*SIN(RADIANS(E307))+COS(RADIANS(G309))*COS(RADIANS(E307))*COS(RADIANS(AM297))))&gt;90,0,$F$4*$F$5/E306^2*(SIN(RADIANS(G309))*SIN(RADIANS(E307))+COS(RADIANS(G309))*COS(RADIANS(E307))*COS(RADIANS(AM297))))</f>
        <v>0</v>
      </c>
      <c r="AN309">
        <f>IF(DEGREES(ACOS(SIN(RADIANS(G309))*SIN(RADIANS(E307))+COS(RADIANS(G309))*COS(RADIANS(E307))*COS(RADIANS(AN297))))&gt;90,0,$F$4*$F$5/E306^2*(SIN(RADIANS(G309))*SIN(RADIANS(E307))+COS(RADIANS(G309))*COS(RADIANS(E307))*COS(RADIANS(AN297))))</f>
        <v>0</v>
      </c>
      <c r="AO309">
        <f>IF(DEGREES(ACOS(SIN(RADIANS(G309))*SIN(RADIANS(E307))+COS(RADIANS(G309))*COS(RADIANS(E307))*COS(RADIANS(AO297))))&gt;90,0,$F$4*$F$5/E306^2*(SIN(RADIANS(G309))*SIN(RADIANS(E307))+COS(RADIANS(G309))*COS(RADIANS(E307))*COS(RADIANS(AO297))))</f>
        <v>0</v>
      </c>
      <c r="AP309">
        <f>IF(DEGREES(ACOS(SIN(RADIANS(G309))*SIN(RADIANS(E307))+COS(RADIANS(G309))*COS(RADIANS(E307))*COS(RADIANS(AP297))))&gt;90,0,$F$4*$F$5/E306^2*(SIN(RADIANS(G309))*SIN(RADIANS(E307))+COS(RADIANS(G309))*COS(RADIANS(E307))*COS(RADIANS(AP297))))</f>
        <v>0</v>
      </c>
      <c r="AQ309">
        <f>IF(DEGREES(ACOS(SIN(RADIANS(G309))*SIN(RADIANS(E307))+COS(RADIANS(G309))*COS(RADIANS(E307))*COS(RADIANS(AQ297))))&gt;90,0,$F$4*$F$5/E306^2*(SIN(RADIANS(G309))*SIN(RADIANS(E307))+COS(RADIANS(G309))*COS(RADIANS(E307))*COS(RADIANS(AQ297))))</f>
        <v>0</v>
      </c>
      <c r="AR309">
        <f>IF(DEGREES(ACOS(SIN(RADIANS(G309))*SIN(RADIANS(E307))+COS(RADIANS(G309))*COS(RADIANS(E307))*COS(RADIANS(AR297))))&gt;90,0,$F$4*$F$5/E306^2*(SIN(RADIANS(G309))*SIN(RADIANS(E307))+COS(RADIANS(G309))*COS(RADIANS(E307))*COS(RADIANS(AR297))))</f>
        <v>0</v>
      </c>
    </row>
    <row r="310" spans="2:44" x14ac:dyDescent="0.5">
      <c r="G310">
        <v>-20</v>
      </c>
      <c r="I310">
        <f>IF(DEGREES(ACOS(SIN(RADIANS(G310))*SIN(RADIANS(E307))+COS(RADIANS(G310))*COS(RADIANS(E307))*COS(RADIANS(I297))))&gt;90,0,$F$4*$F$5/E306^2*(SIN(RADIANS(G310))*SIN(RADIANS(E307))+COS(RADIANS(G310))*COS(RADIANS(E307))*COS(RADIANS(I297))))</f>
        <v>0</v>
      </c>
      <c r="J310">
        <f>IF(DEGREES(ACOS(SIN(RADIANS(G310))*SIN(RADIANS(E307))+COS(RADIANS(G310))*COS(RADIANS(E307))*COS(RADIANS(J297))))&gt;90,0,$F$4*$F$5/E306^2*(SIN(RADIANS(G310))*SIN(RADIANS(E307))+COS(RADIANS(G310))*COS(RADIANS(E307))*COS(RADIANS(J297))))</f>
        <v>0</v>
      </c>
      <c r="K310">
        <f>IF(DEGREES(ACOS(SIN(RADIANS(G310))*SIN(RADIANS(E307))+COS(RADIANS(G310))*COS(RADIANS(E307))*COS(RADIANS(K297))))&gt;90,0,$F$4*$F$5/E306^2*(SIN(RADIANS(G310))*SIN(RADIANS(E307))+COS(RADIANS(G310))*COS(RADIANS(E307))*COS(RADIANS(K297))))</f>
        <v>0</v>
      </c>
      <c r="L310">
        <f>IF(DEGREES(ACOS(SIN(RADIANS(G310))*SIN(RADIANS(E307))+COS(RADIANS(G310))*COS(RADIANS(E307))*COS(RADIANS(L297))))&gt;90,0,$F$4*$F$5/E306^2*(SIN(RADIANS(G310))*SIN(RADIANS(E307))+COS(RADIANS(G310))*COS(RADIANS(E307))*COS(RADIANS(L297))))</f>
        <v>0</v>
      </c>
      <c r="M310">
        <f>IF(DEGREES(ACOS(SIN(RADIANS(G310))*SIN(RADIANS(E307))+COS(RADIANS(G310))*COS(RADIANS(E307))*COS(RADIANS(M297))))&gt;90,0,$F$4*$F$5/E306^2*(SIN(RADIANS(G310))*SIN(RADIANS(E307))+COS(RADIANS(G310))*COS(RADIANS(E307))*COS(RADIANS(M297))))</f>
        <v>0</v>
      </c>
      <c r="N310">
        <f>IF(DEGREES(ACOS(SIN(RADIANS(G310))*SIN(RADIANS(E307))+COS(RADIANS(G310))*COS(RADIANS(E307))*COS(RADIANS(N297))))&gt;90,0,$F$4*$F$5/E306^2*(SIN(RADIANS(G310))*SIN(RADIANS(E307))+COS(RADIANS(G310))*COS(RADIANS(E307))*COS(RADIANS(N297))))</f>
        <v>0</v>
      </c>
      <c r="O310">
        <f>IF(DEGREES(ACOS(SIN(RADIANS(G310))*SIN(RADIANS(E307))+COS(RADIANS(G310))*COS(RADIANS(E307))*COS(RADIANS(O297))))&gt;90,0,$F$4*$F$5/E306^2*(SIN(RADIANS(G310))*SIN(RADIANS(E307))+COS(RADIANS(G310))*COS(RADIANS(E307))*COS(RADIANS(O297))))</f>
        <v>0</v>
      </c>
      <c r="P310">
        <f>IF(DEGREES(ACOS(SIN(RADIANS(G310))*SIN(RADIANS(E307))+COS(RADIANS(G310))*COS(RADIANS(E307))*COS(RADIANS(P297))))&gt;90,0,$F$4*$F$5/E306^2*(SIN(RADIANS(G310))*SIN(RADIANS(E307))+COS(RADIANS(G310))*COS(RADIANS(E307))*COS(RADIANS(P297))))</f>
        <v>0</v>
      </c>
      <c r="Q310">
        <f>IF(DEGREES(ACOS(SIN(RADIANS(G310))*SIN(RADIANS(E307))+COS(RADIANS(G310))*COS(RADIANS(E307))*COS(RADIANS(Q297))))&gt;90,0,$F$4*$F$5/E306^2*(SIN(RADIANS(G310))*SIN(RADIANS(E307))+COS(RADIANS(G310))*COS(RADIANS(E307))*COS(RADIANS(Q297))))</f>
        <v>0</v>
      </c>
      <c r="R310" t="e">
        <f>IF(DEGREES(ACOS(SIN(RADIANS(G310))*SIN(RADIANS(E307))+COS(RADIANS(G310))*COS(RADIANS(E307))*COS(RADIANS(R297))))&gt;90,0,$F$4*$F$5/E306^2*(SIN(RADIANS(G310))*SIN(RADIANS(E307))+COS(RADIANS(G310))*COS(RADIANS(E307))*COS(RADIANS(R297))))</f>
        <v>#DIV/0!</v>
      </c>
      <c r="S310" t="e">
        <f>IF(DEGREES(ACOS(SIN(RADIANS(G310))*SIN(RADIANS(E307))+COS(RADIANS(G310))*COS(RADIANS(E307))*COS(RADIANS(S297))))&gt;90,0,$F$4*$F$5/E306^2*(SIN(RADIANS(G310))*SIN(RADIANS(E307))+COS(RADIANS(G310))*COS(RADIANS(E307))*COS(RADIANS(S297))))</f>
        <v>#DIV/0!</v>
      </c>
      <c r="T310" t="e">
        <f>IF(DEGREES(ACOS(SIN(RADIANS(G310))*SIN(RADIANS(E307))+COS(RADIANS(G310))*COS(RADIANS(E307))*COS(RADIANS(T297))))&gt;90,0,$F$4*$F$5/E306^2*(SIN(RADIANS(G310))*SIN(RADIANS(E307))+COS(RADIANS(G310))*COS(RADIANS(E307))*COS(RADIANS(T297))))</f>
        <v>#DIV/0!</v>
      </c>
      <c r="U310" t="e">
        <f>IF(DEGREES(ACOS(SIN(RADIANS(G310))*SIN(RADIANS(E307))+COS(RADIANS(G310))*COS(RADIANS(E307))*COS(RADIANS(U297))))&gt;90,0,$F$4*$F$5/E306^2*(SIN(RADIANS(G310))*SIN(RADIANS(E307))+COS(RADIANS(G310))*COS(RADIANS(E307))*COS(RADIANS(U297))))</f>
        <v>#DIV/0!</v>
      </c>
      <c r="V310" t="e">
        <f>IF(DEGREES(ACOS(SIN(RADIANS(G310))*SIN(RADIANS(E307))+COS(RADIANS(G310))*COS(RADIANS(E307))*COS(RADIANS(V297))))&gt;90,0,$F$4*$F$5/E306^2*(SIN(RADIANS(G310))*SIN(RADIANS(E307))+COS(RADIANS(G310))*COS(RADIANS(E307))*COS(RADIANS(V297))))</f>
        <v>#DIV/0!</v>
      </c>
      <c r="W310" t="e">
        <f>IF(DEGREES(ACOS(SIN(RADIANS(G310))*SIN(RADIANS(E307))+COS(RADIANS(G310))*COS(RADIANS(E307))*COS(RADIANS(W297))))&gt;90,0,$F$4*$F$5/E306^2*(SIN(RADIANS(G310))*SIN(RADIANS(E307))+COS(RADIANS(G310))*COS(RADIANS(E307))*COS(RADIANS(W297))))</f>
        <v>#DIV/0!</v>
      </c>
      <c r="X310" t="e">
        <f>IF(DEGREES(ACOS(SIN(RADIANS(G310))*SIN(RADIANS(E307))+COS(RADIANS(G310))*COS(RADIANS(E307))*COS(RADIANS(X297))))&gt;90,0,$F$4*$F$5/E306^2*(SIN(RADIANS(G310))*SIN(RADIANS(E307))+COS(RADIANS(G310))*COS(RADIANS(E307))*COS(RADIANS(X297))))</f>
        <v>#DIV/0!</v>
      </c>
      <c r="Y310" t="e">
        <f>IF(DEGREES(ACOS(SIN(RADIANS(G310))*SIN(RADIANS(E307))+COS(RADIANS(G310))*COS(RADIANS(E307))*COS(RADIANS(Y297))))&gt;90,0,$F$4*$F$5/E306^2*(SIN(RADIANS(G310))*SIN(RADIANS(E307))+COS(RADIANS(G310))*COS(RADIANS(E307))*COS(RADIANS(Y297))))</f>
        <v>#DIV/0!</v>
      </c>
      <c r="Z310" t="e">
        <f>IF(DEGREES(ACOS(SIN(RADIANS(G310))*SIN(RADIANS(E307))+COS(RADIANS(G310))*COS(RADIANS(E307))*COS(RADIANS(Z297))))&gt;90,0,$F$4*$F$5/E306^2*(SIN(RADIANS(G310))*SIN(RADIANS(E307))+COS(RADIANS(G310))*COS(RADIANS(E307))*COS(RADIANS(Z297))))</f>
        <v>#DIV/0!</v>
      </c>
      <c r="AA310" t="e">
        <f>IF(DEGREES(ACOS(SIN(RADIANS(G310))*SIN(RADIANS(E307))+COS(RADIANS(G310))*COS(RADIANS(E307))*COS(RADIANS(AA297))))&gt;90,0,$F$4*$F$5/E306^2*(SIN(RADIANS(G310))*SIN(RADIANS(E307))+COS(RADIANS(G310))*COS(RADIANS(E307))*COS(RADIANS(AA297))))</f>
        <v>#DIV/0!</v>
      </c>
      <c r="AB310" t="e">
        <f>IF(DEGREES(ACOS(SIN(RADIANS(G310))*SIN(RADIANS(E307))+COS(RADIANS(G310))*COS(RADIANS(E307))*COS(RADIANS(AB297))))&gt;90,0,$F$4*$F$5/E306^2*(SIN(RADIANS(G310))*SIN(RADIANS(E307))+COS(RADIANS(G310))*COS(RADIANS(E307))*COS(RADIANS(AB297))))</f>
        <v>#DIV/0!</v>
      </c>
      <c r="AC310" t="e">
        <f>IF(DEGREES(ACOS(SIN(RADIANS(G310))*SIN(RADIANS(E307))+COS(RADIANS(G310))*COS(RADIANS(E307))*COS(RADIANS(AC297))))&gt;90,0,$F$4*$F$5/E306^2*(SIN(RADIANS(G310))*SIN(RADIANS(E307))+COS(RADIANS(G310))*COS(RADIANS(E307))*COS(RADIANS(AC297))))</f>
        <v>#DIV/0!</v>
      </c>
      <c r="AD310" t="e">
        <f>IF(DEGREES(ACOS(SIN(RADIANS(G310))*SIN(RADIANS(E307))+COS(RADIANS(G310))*COS(RADIANS(E307))*COS(RADIANS(AD297))))&gt;90,0,$F$4*$F$5/E306^2*(SIN(RADIANS(G310))*SIN(RADIANS(E307))+COS(RADIANS(G310))*COS(RADIANS(E307))*COS(RADIANS(AD297))))</f>
        <v>#DIV/0!</v>
      </c>
      <c r="AE310" t="e">
        <f>IF(DEGREES(ACOS(SIN(RADIANS(G310))*SIN(RADIANS(E307))+COS(RADIANS(G310))*COS(RADIANS(E307))*COS(RADIANS(AE297))))&gt;90,0,$F$4*$F$5/E306^2*(SIN(RADIANS(G310))*SIN(RADIANS(E307))+COS(RADIANS(G310))*COS(RADIANS(E307))*COS(RADIANS(AE297))))</f>
        <v>#DIV/0!</v>
      </c>
      <c r="AF310" t="e">
        <f>IF(DEGREES(ACOS(SIN(RADIANS(G310))*SIN(RADIANS(E307))+COS(RADIANS(G310))*COS(RADIANS(E307))*COS(RADIANS(AF297))))&gt;90,0,$F$4*$F$5/E306^2*(SIN(RADIANS(G310))*SIN(RADIANS(E307))+COS(RADIANS(G310))*COS(RADIANS(E307))*COS(RADIANS(AF297))))</f>
        <v>#DIV/0!</v>
      </c>
      <c r="AG310" t="e">
        <f>IF(DEGREES(ACOS(SIN(RADIANS(G310))*SIN(RADIANS(E307))+COS(RADIANS(G310))*COS(RADIANS(E307))*COS(RADIANS(AG297))))&gt;90,0,$F$4*$F$5/E306^2*(SIN(RADIANS(G310))*SIN(RADIANS(E307))+COS(RADIANS(G310))*COS(RADIANS(E307))*COS(RADIANS(AG297))))</f>
        <v>#DIV/0!</v>
      </c>
      <c r="AH310" t="e">
        <f>IF(DEGREES(ACOS(SIN(RADIANS(G310))*SIN(RADIANS(E307))+COS(RADIANS(G310))*COS(RADIANS(E307))*COS(RADIANS(AH297))))&gt;90,0,$F$4*$F$5/E306^2*(SIN(RADIANS(G310))*SIN(RADIANS(E307))+COS(RADIANS(G310))*COS(RADIANS(E307))*COS(RADIANS(AH297))))</f>
        <v>#DIV/0!</v>
      </c>
      <c r="AI310" t="e">
        <f>IF(DEGREES(ACOS(SIN(RADIANS(G310))*SIN(RADIANS(E307))+COS(RADIANS(G310))*COS(RADIANS(E307))*COS(RADIANS(AI297))))&gt;90,0,$F$4*$F$5/E306^2*(SIN(RADIANS(G310))*SIN(RADIANS(E307))+COS(RADIANS(G310))*COS(RADIANS(E307))*COS(RADIANS(AI297))))</f>
        <v>#DIV/0!</v>
      </c>
      <c r="AJ310" t="e">
        <f>IF(DEGREES(ACOS(SIN(RADIANS(G310))*SIN(RADIANS(E307))+COS(RADIANS(G310))*COS(RADIANS(E307))*COS(RADIANS(AJ297))))&gt;90,0,$F$4*$F$5/E306^2*(SIN(RADIANS(G310))*SIN(RADIANS(E307))+COS(RADIANS(G310))*COS(RADIANS(E307))*COS(RADIANS(AJ297))))</f>
        <v>#DIV/0!</v>
      </c>
      <c r="AK310">
        <f>IF(DEGREES(ACOS(SIN(RADIANS(G310))*SIN(RADIANS(E307))+COS(RADIANS(G310))*COS(RADIANS(E307))*COS(RADIANS(AK297))))&gt;90,0,$F$4*$F$5/E306^2*(SIN(RADIANS(G310))*SIN(RADIANS(E307))+COS(RADIANS(G310))*COS(RADIANS(E307))*COS(RADIANS(AK297))))</f>
        <v>0</v>
      </c>
      <c r="AL310">
        <f>IF(DEGREES(ACOS(SIN(RADIANS(G310))*SIN(RADIANS(E307))+COS(RADIANS(G310))*COS(RADIANS(E307))*COS(RADIANS(AL297))))&gt;90,0,$F$4*$F$5/E306^2*(SIN(RADIANS(G310))*SIN(RADIANS(E307))+COS(RADIANS(G310))*COS(RADIANS(E307))*COS(RADIANS(AL297))))</f>
        <v>0</v>
      </c>
      <c r="AM310">
        <f>IF(DEGREES(ACOS(SIN(RADIANS(G310))*SIN(RADIANS(E307))+COS(RADIANS(G310))*COS(RADIANS(E307))*COS(RADIANS(AM297))))&gt;90,0,$F$4*$F$5/E306^2*(SIN(RADIANS(G310))*SIN(RADIANS(E307))+COS(RADIANS(G310))*COS(RADIANS(E307))*COS(RADIANS(AM297))))</f>
        <v>0</v>
      </c>
      <c r="AN310">
        <f>IF(DEGREES(ACOS(SIN(RADIANS(G310))*SIN(RADIANS(E307))+COS(RADIANS(G310))*COS(RADIANS(E307))*COS(RADIANS(AN297))))&gt;90,0,$F$4*$F$5/E306^2*(SIN(RADIANS(G310))*SIN(RADIANS(E307))+COS(RADIANS(G310))*COS(RADIANS(E307))*COS(RADIANS(AN297))))</f>
        <v>0</v>
      </c>
      <c r="AO310">
        <f>IF(DEGREES(ACOS(SIN(RADIANS(G310))*SIN(RADIANS(E307))+COS(RADIANS(G310))*COS(RADIANS(E307))*COS(RADIANS(AO297))))&gt;90,0,$F$4*$F$5/E306^2*(SIN(RADIANS(G310))*SIN(RADIANS(E307))+COS(RADIANS(G310))*COS(RADIANS(E307))*COS(RADIANS(AO297))))</f>
        <v>0</v>
      </c>
      <c r="AP310">
        <f>IF(DEGREES(ACOS(SIN(RADIANS(G310))*SIN(RADIANS(E307))+COS(RADIANS(G310))*COS(RADIANS(E307))*COS(RADIANS(AP297))))&gt;90,0,$F$4*$F$5/E306^2*(SIN(RADIANS(G310))*SIN(RADIANS(E307))+COS(RADIANS(G310))*COS(RADIANS(E307))*COS(RADIANS(AP297))))</f>
        <v>0</v>
      </c>
      <c r="AQ310">
        <f>IF(DEGREES(ACOS(SIN(RADIANS(G310))*SIN(RADIANS(E307))+COS(RADIANS(G310))*COS(RADIANS(E307))*COS(RADIANS(AQ297))))&gt;90,0,$F$4*$F$5/E306^2*(SIN(RADIANS(G310))*SIN(RADIANS(E307))+COS(RADIANS(G310))*COS(RADIANS(E307))*COS(RADIANS(AQ297))))</f>
        <v>0</v>
      </c>
      <c r="AR310">
        <f>IF(DEGREES(ACOS(SIN(RADIANS(G310))*SIN(RADIANS(E307))+COS(RADIANS(G310))*COS(RADIANS(E307))*COS(RADIANS(AR297))))&gt;90,0,$F$4*$F$5/E306^2*(SIN(RADIANS(G310))*SIN(RADIANS(E307))+COS(RADIANS(G310))*COS(RADIANS(E307))*COS(RADIANS(AR297))))</f>
        <v>0</v>
      </c>
    </row>
    <row r="311" spans="2:44" x14ac:dyDescent="0.5">
      <c r="G311">
        <v>-30</v>
      </c>
      <c r="I311">
        <f>IF(DEGREES(ACOS(SIN(RADIANS(G311))*SIN(RADIANS(E307))+COS(RADIANS(G311))*COS(RADIANS(E307))*COS(RADIANS(I297))))&gt;90,0,$F$4*$F$5/E306^2*(SIN(RADIANS(G311))*SIN(RADIANS(E307))+COS(RADIANS(G311))*COS(RADIANS(E307))*COS(RADIANS(I297))))</f>
        <v>0</v>
      </c>
      <c r="J311">
        <f>IF(DEGREES(ACOS(SIN(RADIANS(G311))*SIN(RADIANS(E307))+COS(RADIANS(G311))*COS(RADIANS(E307))*COS(RADIANS(J297))))&gt;90,0,$F$4*$F$5/E306^2*(SIN(RADIANS(G311))*SIN(RADIANS(E307))+COS(RADIANS(G311))*COS(RADIANS(E307))*COS(RADIANS(J297))))</f>
        <v>0</v>
      </c>
      <c r="K311">
        <f>IF(DEGREES(ACOS(SIN(RADIANS(G311))*SIN(RADIANS(E307))+COS(RADIANS(G311))*COS(RADIANS(E307))*COS(RADIANS(K297))))&gt;90,0,$F$4*$F$5/E306^2*(SIN(RADIANS(G311))*SIN(RADIANS(E307))+COS(RADIANS(G311))*COS(RADIANS(E307))*COS(RADIANS(K297))))</f>
        <v>0</v>
      </c>
      <c r="L311">
        <f>IF(DEGREES(ACOS(SIN(RADIANS(G311))*SIN(RADIANS(E307))+COS(RADIANS(G311))*COS(RADIANS(E307))*COS(RADIANS(L297))))&gt;90,0,$F$4*$F$5/E306^2*(SIN(RADIANS(G311))*SIN(RADIANS(E307))+COS(RADIANS(G311))*COS(RADIANS(E307))*COS(RADIANS(L297))))</f>
        <v>0</v>
      </c>
      <c r="M311">
        <f>IF(DEGREES(ACOS(SIN(RADIANS(G311))*SIN(RADIANS(E307))+COS(RADIANS(G311))*COS(RADIANS(E307))*COS(RADIANS(M297))))&gt;90,0,$F$4*$F$5/E306^2*(SIN(RADIANS(G311))*SIN(RADIANS(E307))+COS(RADIANS(G311))*COS(RADIANS(E307))*COS(RADIANS(M297))))</f>
        <v>0</v>
      </c>
      <c r="N311">
        <f>IF(DEGREES(ACOS(SIN(RADIANS(G311))*SIN(RADIANS(E307))+COS(RADIANS(G311))*COS(RADIANS(E307))*COS(RADIANS(N297))))&gt;90,0,$F$4*$F$5/E306^2*(SIN(RADIANS(G311))*SIN(RADIANS(E307))+COS(RADIANS(G311))*COS(RADIANS(E307))*COS(RADIANS(N297))))</f>
        <v>0</v>
      </c>
      <c r="O311">
        <f>IF(DEGREES(ACOS(SIN(RADIANS(G311))*SIN(RADIANS(E307))+COS(RADIANS(G311))*COS(RADIANS(E307))*COS(RADIANS(O297))))&gt;90,0,$F$4*$F$5/E306^2*(SIN(RADIANS(G311))*SIN(RADIANS(E307))+COS(RADIANS(G311))*COS(RADIANS(E307))*COS(RADIANS(O297))))</f>
        <v>0</v>
      </c>
      <c r="P311">
        <f>IF(DEGREES(ACOS(SIN(RADIANS(G311))*SIN(RADIANS(E307))+COS(RADIANS(G311))*COS(RADIANS(E307))*COS(RADIANS(P297))))&gt;90,0,$F$4*$F$5/E306^2*(SIN(RADIANS(G311))*SIN(RADIANS(E307))+COS(RADIANS(G311))*COS(RADIANS(E307))*COS(RADIANS(P297))))</f>
        <v>0</v>
      </c>
      <c r="Q311">
        <f>IF(DEGREES(ACOS(SIN(RADIANS(G311))*SIN(RADIANS(E307))+COS(RADIANS(G311))*COS(RADIANS(E307))*COS(RADIANS(Q297))))&gt;90,0,$F$4*$F$5/E306^2*(SIN(RADIANS(G311))*SIN(RADIANS(E307))+COS(RADIANS(G311))*COS(RADIANS(E307))*COS(RADIANS(Q297))))</f>
        <v>0</v>
      </c>
      <c r="R311" t="e">
        <f>IF(DEGREES(ACOS(SIN(RADIANS(G311))*SIN(RADIANS(E307))+COS(RADIANS(G311))*COS(RADIANS(E307))*COS(RADIANS(R297))))&gt;90,0,$F$4*$F$5/E306^2*(SIN(RADIANS(G311))*SIN(RADIANS(E307))+COS(RADIANS(G311))*COS(RADIANS(E307))*COS(RADIANS(R297))))</f>
        <v>#DIV/0!</v>
      </c>
      <c r="S311" t="e">
        <f>IF(DEGREES(ACOS(SIN(RADIANS(G311))*SIN(RADIANS(E307))+COS(RADIANS(G311))*COS(RADIANS(E307))*COS(RADIANS(S297))))&gt;90,0,$F$4*$F$5/E306^2*(SIN(RADIANS(G311))*SIN(RADIANS(E307))+COS(RADIANS(G311))*COS(RADIANS(E307))*COS(RADIANS(S297))))</f>
        <v>#DIV/0!</v>
      </c>
      <c r="T311" t="e">
        <f>IF(DEGREES(ACOS(SIN(RADIANS(G311))*SIN(RADIANS(E307))+COS(RADIANS(G311))*COS(RADIANS(E307))*COS(RADIANS(T297))))&gt;90,0,$F$4*$F$5/E306^2*(SIN(RADIANS(G311))*SIN(RADIANS(E307))+COS(RADIANS(G311))*COS(RADIANS(E307))*COS(RADIANS(T297))))</f>
        <v>#DIV/0!</v>
      </c>
      <c r="U311" t="e">
        <f>IF(DEGREES(ACOS(SIN(RADIANS(G311))*SIN(RADIANS(E307))+COS(RADIANS(G311))*COS(RADIANS(E307))*COS(RADIANS(U297))))&gt;90,0,$F$4*$F$5/E306^2*(SIN(RADIANS(G311))*SIN(RADIANS(E307))+COS(RADIANS(G311))*COS(RADIANS(E307))*COS(RADIANS(U297))))</f>
        <v>#DIV/0!</v>
      </c>
      <c r="V311" t="e">
        <f>IF(DEGREES(ACOS(SIN(RADIANS(G311))*SIN(RADIANS(E307))+COS(RADIANS(G311))*COS(RADIANS(E307))*COS(RADIANS(V297))))&gt;90,0,$F$4*$F$5/E306^2*(SIN(RADIANS(G311))*SIN(RADIANS(E307))+COS(RADIANS(G311))*COS(RADIANS(E307))*COS(RADIANS(V297))))</f>
        <v>#DIV/0!</v>
      </c>
      <c r="W311" t="e">
        <f>IF(DEGREES(ACOS(SIN(RADIANS(G311))*SIN(RADIANS(E307))+COS(RADIANS(G311))*COS(RADIANS(E307))*COS(RADIANS(W297))))&gt;90,0,$F$4*$F$5/E306^2*(SIN(RADIANS(G311))*SIN(RADIANS(E307))+COS(RADIANS(G311))*COS(RADIANS(E307))*COS(RADIANS(W297))))</f>
        <v>#DIV/0!</v>
      </c>
      <c r="X311" t="e">
        <f>IF(DEGREES(ACOS(SIN(RADIANS(G311))*SIN(RADIANS(E307))+COS(RADIANS(G311))*COS(RADIANS(E307))*COS(RADIANS(X297))))&gt;90,0,$F$4*$F$5/E306^2*(SIN(RADIANS(G311))*SIN(RADIANS(E307))+COS(RADIANS(G311))*COS(RADIANS(E307))*COS(RADIANS(X297))))</f>
        <v>#DIV/0!</v>
      </c>
      <c r="Y311" t="e">
        <f>IF(DEGREES(ACOS(SIN(RADIANS(G311))*SIN(RADIANS(E307))+COS(RADIANS(G311))*COS(RADIANS(E307))*COS(RADIANS(Y297))))&gt;90,0,$F$4*$F$5/E306^2*(SIN(RADIANS(G311))*SIN(RADIANS(E307))+COS(RADIANS(G311))*COS(RADIANS(E307))*COS(RADIANS(Y297))))</f>
        <v>#DIV/0!</v>
      </c>
      <c r="Z311" t="e">
        <f>IF(DEGREES(ACOS(SIN(RADIANS(G311))*SIN(RADIANS(E307))+COS(RADIANS(G311))*COS(RADIANS(E307))*COS(RADIANS(Z297))))&gt;90,0,$F$4*$F$5/E306^2*(SIN(RADIANS(G311))*SIN(RADIANS(E307))+COS(RADIANS(G311))*COS(RADIANS(E307))*COS(RADIANS(Z297))))</f>
        <v>#DIV/0!</v>
      </c>
      <c r="AA311" t="e">
        <f>IF(DEGREES(ACOS(SIN(RADIANS(G311))*SIN(RADIANS(E307))+COS(RADIANS(G311))*COS(RADIANS(E307))*COS(RADIANS(AA297))))&gt;90,0,$F$4*$F$5/E306^2*(SIN(RADIANS(G311))*SIN(RADIANS(E307))+COS(RADIANS(G311))*COS(RADIANS(E307))*COS(RADIANS(AA297))))</f>
        <v>#DIV/0!</v>
      </c>
      <c r="AB311" t="e">
        <f>IF(DEGREES(ACOS(SIN(RADIANS(G311))*SIN(RADIANS(E307))+COS(RADIANS(G311))*COS(RADIANS(E307))*COS(RADIANS(AB297))))&gt;90,0,$F$4*$F$5/E306^2*(SIN(RADIANS(G311))*SIN(RADIANS(E307))+COS(RADIANS(G311))*COS(RADIANS(E307))*COS(RADIANS(AB297))))</f>
        <v>#DIV/0!</v>
      </c>
      <c r="AC311" t="e">
        <f>IF(DEGREES(ACOS(SIN(RADIANS(G311))*SIN(RADIANS(E307))+COS(RADIANS(G311))*COS(RADIANS(E307))*COS(RADIANS(AC297))))&gt;90,0,$F$4*$F$5/E306^2*(SIN(RADIANS(G311))*SIN(RADIANS(E307))+COS(RADIANS(G311))*COS(RADIANS(E307))*COS(RADIANS(AC297))))</f>
        <v>#DIV/0!</v>
      </c>
      <c r="AD311" t="e">
        <f>IF(DEGREES(ACOS(SIN(RADIANS(G311))*SIN(RADIANS(E307))+COS(RADIANS(G311))*COS(RADIANS(E307))*COS(RADIANS(AD297))))&gt;90,0,$F$4*$F$5/E306^2*(SIN(RADIANS(G311))*SIN(RADIANS(E307))+COS(RADIANS(G311))*COS(RADIANS(E307))*COS(RADIANS(AD297))))</f>
        <v>#DIV/0!</v>
      </c>
      <c r="AE311" t="e">
        <f>IF(DEGREES(ACOS(SIN(RADIANS(G311))*SIN(RADIANS(E307))+COS(RADIANS(G311))*COS(RADIANS(E307))*COS(RADIANS(AE297))))&gt;90,0,$F$4*$F$5/E306^2*(SIN(RADIANS(G311))*SIN(RADIANS(E307))+COS(RADIANS(G311))*COS(RADIANS(E307))*COS(RADIANS(AE297))))</f>
        <v>#DIV/0!</v>
      </c>
      <c r="AF311" t="e">
        <f>IF(DEGREES(ACOS(SIN(RADIANS(G311))*SIN(RADIANS(E307))+COS(RADIANS(G311))*COS(RADIANS(E307))*COS(RADIANS(AF297))))&gt;90,0,$F$4*$F$5/E306^2*(SIN(RADIANS(G311))*SIN(RADIANS(E307))+COS(RADIANS(G311))*COS(RADIANS(E307))*COS(RADIANS(AF297))))</f>
        <v>#DIV/0!</v>
      </c>
      <c r="AG311" t="e">
        <f>IF(DEGREES(ACOS(SIN(RADIANS(G311))*SIN(RADIANS(E307))+COS(RADIANS(G311))*COS(RADIANS(E307))*COS(RADIANS(AG297))))&gt;90,0,$F$4*$F$5/E306^2*(SIN(RADIANS(G311))*SIN(RADIANS(E307))+COS(RADIANS(G311))*COS(RADIANS(E307))*COS(RADIANS(AG297))))</f>
        <v>#DIV/0!</v>
      </c>
      <c r="AH311" t="e">
        <f>IF(DEGREES(ACOS(SIN(RADIANS(G311))*SIN(RADIANS(E307))+COS(RADIANS(G311))*COS(RADIANS(E307))*COS(RADIANS(AH297))))&gt;90,0,$F$4*$F$5/E306^2*(SIN(RADIANS(G311))*SIN(RADIANS(E307))+COS(RADIANS(G311))*COS(RADIANS(E307))*COS(RADIANS(AH297))))</f>
        <v>#DIV/0!</v>
      </c>
      <c r="AI311" t="e">
        <f>IF(DEGREES(ACOS(SIN(RADIANS(G311))*SIN(RADIANS(E307))+COS(RADIANS(G311))*COS(RADIANS(E307))*COS(RADIANS(AI297))))&gt;90,0,$F$4*$F$5/E306^2*(SIN(RADIANS(G311))*SIN(RADIANS(E307))+COS(RADIANS(G311))*COS(RADIANS(E307))*COS(RADIANS(AI297))))</f>
        <v>#DIV/0!</v>
      </c>
      <c r="AJ311" t="e">
        <f>IF(DEGREES(ACOS(SIN(RADIANS(G311))*SIN(RADIANS(E307))+COS(RADIANS(G311))*COS(RADIANS(E307))*COS(RADIANS(AJ297))))&gt;90,0,$F$4*$F$5/E306^2*(SIN(RADIANS(G311))*SIN(RADIANS(E307))+COS(RADIANS(G311))*COS(RADIANS(E307))*COS(RADIANS(AJ297))))</f>
        <v>#DIV/0!</v>
      </c>
      <c r="AK311">
        <f>IF(DEGREES(ACOS(SIN(RADIANS(G311))*SIN(RADIANS(E307))+COS(RADIANS(G311))*COS(RADIANS(E307))*COS(RADIANS(AK297))))&gt;90,0,$F$4*$F$5/E306^2*(SIN(RADIANS(G311))*SIN(RADIANS(E307))+COS(RADIANS(G311))*COS(RADIANS(E307))*COS(RADIANS(AK297))))</f>
        <v>0</v>
      </c>
      <c r="AL311">
        <f>IF(DEGREES(ACOS(SIN(RADIANS(G311))*SIN(RADIANS(E307))+COS(RADIANS(G311))*COS(RADIANS(E307))*COS(RADIANS(AL297))))&gt;90,0,$F$4*$F$5/E306^2*(SIN(RADIANS(G311))*SIN(RADIANS(E307))+COS(RADIANS(G311))*COS(RADIANS(E307))*COS(RADIANS(AL297))))</f>
        <v>0</v>
      </c>
      <c r="AM311">
        <f>IF(DEGREES(ACOS(SIN(RADIANS(G311))*SIN(RADIANS(E307))+COS(RADIANS(G311))*COS(RADIANS(E307))*COS(RADIANS(AM297))))&gt;90,0,$F$4*$F$5/E306^2*(SIN(RADIANS(G311))*SIN(RADIANS(E307))+COS(RADIANS(G311))*COS(RADIANS(E307))*COS(RADIANS(AM297))))</f>
        <v>0</v>
      </c>
      <c r="AN311">
        <f>IF(DEGREES(ACOS(SIN(RADIANS(G311))*SIN(RADIANS(E307))+COS(RADIANS(G311))*COS(RADIANS(E307))*COS(RADIANS(AN297))))&gt;90,0,$F$4*$F$5/E306^2*(SIN(RADIANS(G311))*SIN(RADIANS(E307))+COS(RADIANS(G311))*COS(RADIANS(E307))*COS(RADIANS(AN297))))</f>
        <v>0</v>
      </c>
      <c r="AO311">
        <f>IF(DEGREES(ACOS(SIN(RADIANS(G311))*SIN(RADIANS(E307))+COS(RADIANS(G311))*COS(RADIANS(E307))*COS(RADIANS(AO297))))&gt;90,0,$F$4*$F$5/E306^2*(SIN(RADIANS(G311))*SIN(RADIANS(E307))+COS(RADIANS(G311))*COS(RADIANS(E307))*COS(RADIANS(AO297))))</f>
        <v>0</v>
      </c>
      <c r="AP311">
        <f>IF(DEGREES(ACOS(SIN(RADIANS(G311))*SIN(RADIANS(E307))+COS(RADIANS(G311))*COS(RADIANS(E307))*COS(RADIANS(AP297))))&gt;90,0,$F$4*$F$5/E306^2*(SIN(RADIANS(G311))*SIN(RADIANS(E307))+COS(RADIANS(G311))*COS(RADIANS(E307))*COS(RADIANS(AP297))))</f>
        <v>0</v>
      </c>
      <c r="AQ311">
        <f>IF(DEGREES(ACOS(SIN(RADIANS(G311))*SIN(RADIANS(E307))+COS(RADIANS(G311))*COS(RADIANS(E307))*COS(RADIANS(AQ297))))&gt;90,0,$F$4*$F$5/E306^2*(SIN(RADIANS(G311))*SIN(RADIANS(E307))+COS(RADIANS(G311))*COS(RADIANS(E307))*COS(RADIANS(AQ297))))</f>
        <v>0</v>
      </c>
      <c r="AR311">
        <f>IF(DEGREES(ACOS(SIN(RADIANS(G311))*SIN(RADIANS(E307))+COS(RADIANS(G311))*COS(RADIANS(E307))*COS(RADIANS(AR297))))&gt;90,0,$F$4*$F$5/E306^2*(SIN(RADIANS(G311))*SIN(RADIANS(E307))+COS(RADIANS(G311))*COS(RADIANS(E307))*COS(RADIANS(AR297))))</f>
        <v>0</v>
      </c>
    </row>
    <row r="312" spans="2:44" x14ac:dyDescent="0.5">
      <c r="G312">
        <v>-40</v>
      </c>
      <c r="I312">
        <f>IF(DEGREES(ACOS(SIN(RADIANS(G312))*SIN(RADIANS(E307))+COS(RADIANS(G312))*COS(RADIANS(E307))*COS(RADIANS(I297))))&gt;90,0,$F$4*$F$5/E306^2*(SIN(RADIANS(G312))*SIN(RADIANS(E307))+COS(RADIANS(G312))*COS(RADIANS(E307))*COS(RADIANS(I297))))</f>
        <v>0</v>
      </c>
      <c r="J312">
        <f>IF(DEGREES(ACOS(SIN(RADIANS(G312))*SIN(RADIANS(E307))+COS(RADIANS(G312))*COS(RADIANS(E307))*COS(RADIANS(J297))))&gt;90,0,$F$4*$F$5/E306^2*(SIN(RADIANS(G312))*SIN(RADIANS(E307))+COS(RADIANS(G312))*COS(RADIANS(E307))*COS(RADIANS(J297))))</f>
        <v>0</v>
      </c>
      <c r="K312">
        <f>IF(DEGREES(ACOS(SIN(RADIANS(G312))*SIN(RADIANS(E307))+COS(RADIANS(G312))*COS(RADIANS(E307))*COS(RADIANS(K297))))&gt;90,0,$F$4*$F$5/E306^2*(SIN(RADIANS(G312))*SIN(RADIANS(E307))+COS(RADIANS(G312))*COS(RADIANS(E307))*COS(RADIANS(K297))))</f>
        <v>0</v>
      </c>
      <c r="L312">
        <f>IF(DEGREES(ACOS(SIN(RADIANS(G312))*SIN(RADIANS(E307))+COS(RADIANS(G312))*COS(RADIANS(E307))*COS(RADIANS(L297))))&gt;90,0,$F$4*$F$5/E306^2*(SIN(RADIANS(G312))*SIN(RADIANS(E307))+COS(RADIANS(G312))*COS(RADIANS(E307))*COS(RADIANS(L297))))</f>
        <v>0</v>
      </c>
      <c r="M312">
        <f>IF(DEGREES(ACOS(SIN(RADIANS(G312))*SIN(RADIANS(E307))+COS(RADIANS(G312))*COS(RADIANS(E307))*COS(RADIANS(M297))))&gt;90,0,$F$4*$F$5/E306^2*(SIN(RADIANS(G312))*SIN(RADIANS(E307))+COS(RADIANS(G312))*COS(RADIANS(E307))*COS(RADIANS(M297))))</f>
        <v>0</v>
      </c>
      <c r="N312">
        <f>IF(DEGREES(ACOS(SIN(RADIANS(G312))*SIN(RADIANS(E307))+COS(RADIANS(G312))*COS(RADIANS(E307))*COS(RADIANS(N297))))&gt;90,0,$F$4*$F$5/E306^2*(SIN(RADIANS(G312))*SIN(RADIANS(E307))+COS(RADIANS(G312))*COS(RADIANS(E307))*COS(RADIANS(N297))))</f>
        <v>0</v>
      </c>
      <c r="O312">
        <f>IF(DEGREES(ACOS(SIN(RADIANS(G312))*SIN(RADIANS(E307))+COS(RADIANS(G312))*COS(RADIANS(E307))*COS(RADIANS(O297))))&gt;90,0,$F$4*$F$5/E306^2*(SIN(RADIANS(G312))*SIN(RADIANS(E307))+COS(RADIANS(G312))*COS(RADIANS(E307))*COS(RADIANS(O297))))</f>
        <v>0</v>
      </c>
      <c r="P312">
        <f>IF(DEGREES(ACOS(SIN(RADIANS(G312))*SIN(RADIANS(E307))+COS(RADIANS(G312))*COS(RADIANS(E307))*COS(RADIANS(P297))))&gt;90,0,$F$4*$F$5/E306^2*(SIN(RADIANS(G312))*SIN(RADIANS(E307))+COS(RADIANS(G312))*COS(RADIANS(E307))*COS(RADIANS(P297))))</f>
        <v>0</v>
      </c>
      <c r="Q312">
        <f>IF(DEGREES(ACOS(SIN(RADIANS(G312))*SIN(RADIANS(E307))+COS(RADIANS(G312))*COS(RADIANS(E307))*COS(RADIANS(Q297))))&gt;90,0,$F$4*$F$5/E306^2*(SIN(RADIANS(G312))*SIN(RADIANS(E307))+COS(RADIANS(G312))*COS(RADIANS(E307))*COS(RADIANS(Q297))))</f>
        <v>0</v>
      </c>
      <c r="R312" t="e">
        <f>IF(DEGREES(ACOS(SIN(RADIANS(G312))*SIN(RADIANS(E307))+COS(RADIANS(G312))*COS(RADIANS(E307))*COS(RADIANS(R297))))&gt;90,0,$F$4*$F$5/E306^2*(SIN(RADIANS(G312))*SIN(RADIANS(E307))+COS(RADIANS(G312))*COS(RADIANS(E307))*COS(RADIANS(R297))))</f>
        <v>#DIV/0!</v>
      </c>
      <c r="S312" t="e">
        <f>IF(DEGREES(ACOS(SIN(RADIANS(G312))*SIN(RADIANS(E307))+COS(RADIANS(G312))*COS(RADIANS(E307))*COS(RADIANS(S297))))&gt;90,0,$F$4*$F$5/E306^2*(SIN(RADIANS(G312))*SIN(RADIANS(E307))+COS(RADIANS(G312))*COS(RADIANS(E307))*COS(RADIANS(S297))))</f>
        <v>#DIV/0!</v>
      </c>
      <c r="T312" t="e">
        <f>IF(DEGREES(ACOS(SIN(RADIANS(G312))*SIN(RADIANS(E307))+COS(RADIANS(G312))*COS(RADIANS(E307))*COS(RADIANS(T297))))&gt;90,0,$F$4*$F$5/E306^2*(SIN(RADIANS(G312))*SIN(RADIANS(E307))+COS(RADIANS(G312))*COS(RADIANS(E307))*COS(RADIANS(T297))))</f>
        <v>#DIV/0!</v>
      </c>
      <c r="U312" t="e">
        <f>IF(DEGREES(ACOS(SIN(RADIANS(G312))*SIN(RADIANS(E307))+COS(RADIANS(G312))*COS(RADIANS(E307))*COS(RADIANS(U297))))&gt;90,0,$F$4*$F$5/E306^2*(SIN(RADIANS(G312))*SIN(RADIANS(E307))+COS(RADIANS(G312))*COS(RADIANS(E307))*COS(RADIANS(U297))))</f>
        <v>#DIV/0!</v>
      </c>
      <c r="V312" t="e">
        <f>IF(DEGREES(ACOS(SIN(RADIANS(G312))*SIN(RADIANS(E307))+COS(RADIANS(G312))*COS(RADIANS(E307))*COS(RADIANS(V297))))&gt;90,0,$F$4*$F$5/E306^2*(SIN(RADIANS(G312))*SIN(RADIANS(E307))+COS(RADIANS(G312))*COS(RADIANS(E307))*COS(RADIANS(V297))))</f>
        <v>#DIV/0!</v>
      </c>
      <c r="W312" t="e">
        <f>IF(DEGREES(ACOS(SIN(RADIANS(G312))*SIN(RADIANS(E307))+COS(RADIANS(G312))*COS(RADIANS(E307))*COS(RADIANS(W297))))&gt;90,0,$F$4*$F$5/E306^2*(SIN(RADIANS(G312))*SIN(RADIANS(E307))+COS(RADIANS(G312))*COS(RADIANS(E307))*COS(RADIANS(W297))))</f>
        <v>#DIV/0!</v>
      </c>
      <c r="X312" t="e">
        <f>IF(DEGREES(ACOS(SIN(RADIANS(G312))*SIN(RADIANS(E307))+COS(RADIANS(G312))*COS(RADIANS(E307))*COS(RADIANS(X297))))&gt;90,0,$F$4*$F$5/E306^2*(SIN(RADIANS(G312))*SIN(RADIANS(E307))+COS(RADIANS(G312))*COS(RADIANS(E307))*COS(RADIANS(X297))))</f>
        <v>#DIV/0!</v>
      </c>
      <c r="Y312" t="e">
        <f>IF(DEGREES(ACOS(SIN(RADIANS(G312))*SIN(RADIANS(E307))+COS(RADIANS(G312))*COS(RADIANS(E307))*COS(RADIANS(Y297))))&gt;90,0,$F$4*$F$5/E306^2*(SIN(RADIANS(G312))*SIN(RADIANS(E307))+COS(RADIANS(G312))*COS(RADIANS(E307))*COS(RADIANS(Y297))))</f>
        <v>#DIV/0!</v>
      </c>
      <c r="Z312" t="e">
        <f>IF(DEGREES(ACOS(SIN(RADIANS(G312))*SIN(RADIANS(E307))+COS(RADIANS(G312))*COS(RADIANS(E307))*COS(RADIANS(Z297))))&gt;90,0,$F$4*$F$5/E306^2*(SIN(RADIANS(G312))*SIN(RADIANS(E307))+COS(RADIANS(G312))*COS(RADIANS(E307))*COS(RADIANS(Z297))))</f>
        <v>#DIV/0!</v>
      </c>
      <c r="AA312" t="e">
        <f>IF(DEGREES(ACOS(SIN(RADIANS(G312))*SIN(RADIANS(E307))+COS(RADIANS(G312))*COS(RADIANS(E307))*COS(RADIANS(AA297))))&gt;90,0,$F$4*$F$5/E306^2*(SIN(RADIANS(G312))*SIN(RADIANS(E307))+COS(RADIANS(G312))*COS(RADIANS(E307))*COS(RADIANS(AA297))))</f>
        <v>#DIV/0!</v>
      </c>
      <c r="AB312" t="e">
        <f>IF(DEGREES(ACOS(SIN(RADIANS(G312))*SIN(RADIANS(E307))+COS(RADIANS(G312))*COS(RADIANS(E307))*COS(RADIANS(AB297))))&gt;90,0,$F$4*$F$5/E306^2*(SIN(RADIANS(G312))*SIN(RADIANS(E307))+COS(RADIANS(G312))*COS(RADIANS(E307))*COS(RADIANS(AB297))))</f>
        <v>#DIV/0!</v>
      </c>
      <c r="AC312" t="e">
        <f>IF(DEGREES(ACOS(SIN(RADIANS(G312))*SIN(RADIANS(E307))+COS(RADIANS(G312))*COS(RADIANS(E307))*COS(RADIANS(AC297))))&gt;90,0,$F$4*$F$5/E306^2*(SIN(RADIANS(G312))*SIN(RADIANS(E307))+COS(RADIANS(G312))*COS(RADIANS(E307))*COS(RADIANS(AC297))))</f>
        <v>#DIV/0!</v>
      </c>
      <c r="AD312" t="e">
        <f>IF(DEGREES(ACOS(SIN(RADIANS(G312))*SIN(RADIANS(E307))+COS(RADIANS(G312))*COS(RADIANS(E307))*COS(RADIANS(AD297))))&gt;90,0,$F$4*$F$5/E306^2*(SIN(RADIANS(G312))*SIN(RADIANS(E307))+COS(RADIANS(G312))*COS(RADIANS(E307))*COS(RADIANS(AD297))))</f>
        <v>#DIV/0!</v>
      </c>
      <c r="AE312" t="e">
        <f>IF(DEGREES(ACOS(SIN(RADIANS(G312))*SIN(RADIANS(E307))+COS(RADIANS(G312))*COS(RADIANS(E307))*COS(RADIANS(AE297))))&gt;90,0,$F$4*$F$5/E306^2*(SIN(RADIANS(G312))*SIN(RADIANS(E307))+COS(RADIANS(G312))*COS(RADIANS(E307))*COS(RADIANS(AE297))))</f>
        <v>#DIV/0!</v>
      </c>
      <c r="AF312" t="e">
        <f>IF(DEGREES(ACOS(SIN(RADIANS(G312))*SIN(RADIANS(E307))+COS(RADIANS(G312))*COS(RADIANS(E307))*COS(RADIANS(AF297))))&gt;90,0,$F$4*$F$5/E306^2*(SIN(RADIANS(G312))*SIN(RADIANS(E307))+COS(RADIANS(G312))*COS(RADIANS(E307))*COS(RADIANS(AF297))))</f>
        <v>#DIV/0!</v>
      </c>
      <c r="AG312" t="e">
        <f>IF(DEGREES(ACOS(SIN(RADIANS(G312))*SIN(RADIANS(E307))+COS(RADIANS(G312))*COS(RADIANS(E307))*COS(RADIANS(AG297))))&gt;90,0,$F$4*$F$5/E306^2*(SIN(RADIANS(G312))*SIN(RADIANS(E307))+COS(RADIANS(G312))*COS(RADIANS(E307))*COS(RADIANS(AG297))))</f>
        <v>#DIV/0!</v>
      </c>
      <c r="AH312" t="e">
        <f>IF(DEGREES(ACOS(SIN(RADIANS(G312))*SIN(RADIANS(E307))+COS(RADIANS(G312))*COS(RADIANS(E307))*COS(RADIANS(AH297))))&gt;90,0,$F$4*$F$5/E306^2*(SIN(RADIANS(G312))*SIN(RADIANS(E307))+COS(RADIANS(G312))*COS(RADIANS(E307))*COS(RADIANS(AH297))))</f>
        <v>#DIV/0!</v>
      </c>
      <c r="AI312" t="e">
        <f>IF(DEGREES(ACOS(SIN(RADIANS(G312))*SIN(RADIANS(E307))+COS(RADIANS(G312))*COS(RADIANS(E307))*COS(RADIANS(AI297))))&gt;90,0,$F$4*$F$5/E306^2*(SIN(RADIANS(G312))*SIN(RADIANS(E307))+COS(RADIANS(G312))*COS(RADIANS(E307))*COS(RADIANS(AI297))))</f>
        <v>#DIV/0!</v>
      </c>
      <c r="AJ312" t="e">
        <f>IF(DEGREES(ACOS(SIN(RADIANS(G312))*SIN(RADIANS(E307))+COS(RADIANS(G312))*COS(RADIANS(E307))*COS(RADIANS(AJ297))))&gt;90,0,$F$4*$F$5/E306^2*(SIN(RADIANS(G312))*SIN(RADIANS(E307))+COS(RADIANS(G312))*COS(RADIANS(E307))*COS(RADIANS(AJ297))))</f>
        <v>#DIV/0!</v>
      </c>
      <c r="AK312">
        <f>IF(DEGREES(ACOS(SIN(RADIANS(G312))*SIN(RADIANS(E307))+COS(RADIANS(G312))*COS(RADIANS(E307))*COS(RADIANS(AK297))))&gt;90,0,$F$4*$F$5/E306^2*(SIN(RADIANS(G312))*SIN(RADIANS(E307))+COS(RADIANS(G312))*COS(RADIANS(E307))*COS(RADIANS(AK297))))</f>
        <v>0</v>
      </c>
      <c r="AL312">
        <f>IF(DEGREES(ACOS(SIN(RADIANS(G312))*SIN(RADIANS(E307))+COS(RADIANS(G312))*COS(RADIANS(E307))*COS(RADIANS(AL297))))&gt;90,0,$F$4*$F$5/E306^2*(SIN(RADIANS(G312))*SIN(RADIANS(E307))+COS(RADIANS(G312))*COS(RADIANS(E307))*COS(RADIANS(AL297))))</f>
        <v>0</v>
      </c>
      <c r="AM312">
        <f>IF(DEGREES(ACOS(SIN(RADIANS(G312))*SIN(RADIANS(E307))+COS(RADIANS(G312))*COS(RADIANS(E307))*COS(RADIANS(AM297))))&gt;90,0,$F$4*$F$5/E306^2*(SIN(RADIANS(G312))*SIN(RADIANS(E307))+COS(RADIANS(G312))*COS(RADIANS(E307))*COS(RADIANS(AM297))))</f>
        <v>0</v>
      </c>
      <c r="AN312">
        <f>IF(DEGREES(ACOS(SIN(RADIANS(G312))*SIN(RADIANS(E307))+COS(RADIANS(G312))*COS(RADIANS(E307))*COS(RADIANS(AN297))))&gt;90,0,$F$4*$F$5/E306^2*(SIN(RADIANS(G312))*SIN(RADIANS(E307))+COS(RADIANS(G312))*COS(RADIANS(E307))*COS(RADIANS(AN297))))</f>
        <v>0</v>
      </c>
      <c r="AO312">
        <f>IF(DEGREES(ACOS(SIN(RADIANS(G312))*SIN(RADIANS(E307))+COS(RADIANS(G312))*COS(RADIANS(E307))*COS(RADIANS(AO297))))&gt;90,0,$F$4*$F$5/E306^2*(SIN(RADIANS(G312))*SIN(RADIANS(E307))+COS(RADIANS(G312))*COS(RADIANS(E307))*COS(RADIANS(AO297))))</f>
        <v>0</v>
      </c>
      <c r="AP312">
        <f>IF(DEGREES(ACOS(SIN(RADIANS(G312))*SIN(RADIANS(E307))+COS(RADIANS(G312))*COS(RADIANS(E307))*COS(RADIANS(AP297))))&gt;90,0,$F$4*$F$5/E306^2*(SIN(RADIANS(G312))*SIN(RADIANS(E307))+COS(RADIANS(G312))*COS(RADIANS(E307))*COS(RADIANS(AP297))))</f>
        <v>0</v>
      </c>
      <c r="AQ312">
        <f>IF(DEGREES(ACOS(SIN(RADIANS(G312))*SIN(RADIANS(E307))+COS(RADIANS(G312))*COS(RADIANS(E307))*COS(RADIANS(AQ297))))&gt;90,0,$F$4*$F$5/E306^2*(SIN(RADIANS(G312))*SIN(RADIANS(E307))+COS(RADIANS(G312))*COS(RADIANS(E307))*COS(RADIANS(AQ297))))</f>
        <v>0</v>
      </c>
      <c r="AR312">
        <f>IF(DEGREES(ACOS(SIN(RADIANS(G312))*SIN(RADIANS(E307))+COS(RADIANS(G312))*COS(RADIANS(E307))*COS(RADIANS(AR297))))&gt;90,0,$F$4*$F$5/E306^2*(SIN(RADIANS(G312))*SIN(RADIANS(E307))+COS(RADIANS(G312))*COS(RADIANS(E307))*COS(RADIANS(AR297))))</f>
        <v>0</v>
      </c>
    </row>
    <row r="313" spans="2:44" x14ac:dyDescent="0.5">
      <c r="G313">
        <v>-50</v>
      </c>
      <c r="I313">
        <f>IF(DEGREES(ACOS(SIN(RADIANS(G313))*SIN(RADIANS(E307))+COS(RADIANS(G313))*COS(RADIANS(E307))*COS(RADIANS(I297))))&gt;90,0,$F$4*$F$5/E306^2*(SIN(RADIANS(G313))*SIN(RADIANS(E307))+COS(RADIANS(G313))*COS(RADIANS(E307))*COS(RADIANS(I297))))</f>
        <v>0</v>
      </c>
      <c r="J313">
        <f>IF(DEGREES(ACOS(SIN(RADIANS(G313))*SIN(RADIANS(E307))+COS(RADIANS(G313))*COS(RADIANS(E307))*COS(RADIANS(J297))))&gt;90,0,$F$4*$F$5/E306^2*(SIN(RADIANS(G313))*SIN(RADIANS(E307))+COS(RADIANS(G313))*COS(RADIANS(E307))*COS(RADIANS(J297))))</f>
        <v>0</v>
      </c>
      <c r="K313">
        <f>IF(DEGREES(ACOS(SIN(RADIANS(G313))*SIN(RADIANS(E307))+COS(RADIANS(G313))*COS(RADIANS(E307))*COS(RADIANS(K297))))&gt;90,0,$F$4*$F$5/E306^2*(SIN(RADIANS(G313))*SIN(RADIANS(E307))+COS(RADIANS(G313))*COS(RADIANS(E307))*COS(RADIANS(K297))))</f>
        <v>0</v>
      </c>
      <c r="L313">
        <f>IF(DEGREES(ACOS(SIN(RADIANS(G313))*SIN(RADIANS(E307))+COS(RADIANS(G313))*COS(RADIANS(E307))*COS(RADIANS(L297))))&gt;90,0,$F$4*$F$5/E306^2*(SIN(RADIANS(G313))*SIN(RADIANS(E307))+COS(RADIANS(G313))*COS(RADIANS(E307))*COS(RADIANS(L297))))</f>
        <v>0</v>
      </c>
      <c r="M313">
        <f>IF(DEGREES(ACOS(SIN(RADIANS(G313))*SIN(RADIANS(E307))+COS(RADIANS(G313))*COS(RADIANS(E307))*COS(RADIANS(M297))))&gt;90,0,$F$4*$F$5/E306^2*(SIN(RADIANS(G313))*SIN(RADIANS(E307))+COS(RADIANS(G313))*COS(RADIANS(E307))*COS(RADIANS(M297))))</f>
        <v>0</v>
      </c>
      <c r="N313">
        <f>IF(DEGREES(ACOS(SIN(RADIANS(G313))*SIN(RADIANS(E307))+COS(RADIANS(G313))*COS(RADIANS(E307))*COS(RADIANS(N297))))&gt;90,0,$F$4*$F$5/E306^2*(SIN(RADIANS(G313))*SIN(RADIANS(E307))+COS(RADIANS(G313))*COS(RADIANS(E307))*COS(RADIANS(N297))))</f>
        <v>0</v>
      </c>
      <c r="O313">
        <f>IF(DEGREES(ACOS(SIN(RADIANS(G313))*SIN(RADIANS(E307))+COS(RADIANS(G313))*COS(RADIANS(E307))*COS(RADIANS(O297))))&gt;90,0,$F$4*$F$5/E306^2*(SIN(RADIANS(G313))*SIN(RADIANS(E307))+COS(RADIANS(G313))*COS(RADIANS(E307))*COS(RADIANS(O297))))</f>
        <v>0</v>
      </c>
      <c r="P313">
        <f>IF(DEGREES(ACOS(SIN(RADIANS(G313))*SIN(RADIANS(E307))+COS(RADIANS(G313))*COS(RADIANS(E307))*COS(RADIANS(P297))))&gt;90,0,$F$4*$F$5/E306^2*(SIN(RADIANS(G313))*SIN(RADIANS(E307))+COS(RADIANS(G313))*COS(RADIANS(E307))*COS(RADIANS(P297))))</f>
        <v>0</v>
      </c>
      <c r="Q313">
        <f>IF(DEGREES(ACOS(SIN(RADIANS(G313))*SIN(RADIANS(E307))+COS(RADIANS(G313))*COS(RADIANS(E307))*COS(RADIANS(Q297))))&gt;90,0,$F$4*$F$5/E306^2*(SIN(RADIANS(G313))*SIN(RADIANS(E307))+COS(RADIANS(G313))*COS(RADIANS(E307))*COS(RADIANS(Q297))))</f>
        <v>0</v>
      </c>
      <c r="R313" t="e">
        <f>IF(DEGREES(ACOS(SIN(RADIANS(G313))*SIN(RADIANS(E307))+COS(RADIANS(G313))*COS(RADIANS(E307))*COS(RADIANS(R297))))&gt;90,0,$F$4*$F$5/E306^2*(SIN(RADIANS(G313))*SIN(RADIANS(E307))+COS(RADIANS(G313))*COS(RADIANS(E307))*COS(RADIANS(R297))))</f>
        <v>#DIV/0!</v>
      </c>
      <c r="S313" t="e">
        <f>IF(DEGREES(ACOS(SIN(RADIANS(G313))*SIN(RADIANS(E307))+COS(RADIANS(G313))*COS(RADIANS(E307))*COS(RADIANS(S297))))&gt;90,0,$F$4*$F$5/E306^2*(SIN(RADIANS(G313))*SIN(RADIANS(E307))+COS(RADIANS(G313))*COS(RADIANS(E307))*COS(RADIANS(S297))))</f>
        <v>#DIV/0!</v>
      </c>
      <c r="T313" t="e">
        <f>IF(DEGREES(ACOS(SIN(RADIANS(G313))*SIN(RADIANS(E307))+COS(RADIANS(G313))*COS(RADIANS(E307))*COS(RADIANS(T297))))&gt;90,0,$F$4*$F$5/E306^2*(SIN(RADIANS(G313))*SIN(RADIANS(E307))+COS(RADIANS(G313))*COS(RADIANS(E307))*COS(RADIANS(T297))))</f>
        <v>#DIV/0!</v>
      </c>
      <c r="U313" t="e">
        <f>IF(DEGREES(ACOS(SIN(RADIANS(G313))*SIN(RADIANS(E307))+COS(RADIANS(G313))*COS(RADIANS(E307))*COS(RADIANS(U297))))&gt;90,0,$F$4*$F$5/E306^2*(SIN(RADIANS(G313))*SIN(RADIANS(E307))+COS(RADIANS(G313))*COS(RADIANS(E307))*COS(RADIANS(U297))))</f>
        <v>#DIV/0!</v>
      </c>
      <c r="V313" t="e">
        <f>IF(DEGREES(ACOS(SIN(RADIANS(G313))*SIN(RADIANS(E307))+COS(RADIANS(G313))*COS(RADIANS(E307))*COS(RADIANS(V297))))&gt;90,0,$F$4*$F$5/E306^2*(SIN(RADIANS(G313))*SIN(RADIANS(E307))+COS(RADIANS(G313))*COS(RADIANS(E307))*COS(RADIANS(V297))))</f>
        <v>#DIV/0!</v>
      </c>
      <c r="W313" t="e">
        <f>IF(DEGREES(ACOS(SIN(RADIANS(G313))*SIN(RADIANS(E307))+COS(RADIANS(G313))*COS(RADIANS(E307))*COS(RADIANS(W297))))&gt;90,0,$F$4*$F$5/E306^2*(SIN(RADIANS(G313))*SIN(RADIANS(E307))+COS(RADIANS(G313))*COS(RADIANS(E307))*COS(RADIANS(W297))))</f>
        <v>#DIV/0!</v>
      </c>
      <c r="X313" t="e">
        <f>IF(DEGREES(ACOS(SIN(RADIANS(G313))*SIN(RADIANS(E307))+COS(RADIANS(G313))*COS(RADIANS(E307))*COS(RADIANS(X297))))&gt;90,0,$F$4*$F$5/E306^2*(SIN(RADIANS(G313))*SIN(RADIANS(E307))+COS(RADIANS(G313))*COS(RADIANS(E307))*COS(RADIANS(X297))))</f>
        <v>#DIV/0!</v>
      </c>
      <c r="Y313" t="e">
        <f>IF(DEGREES(ACOS(SIN(RADIANS(G313))*SIN(RADIANS(E307))+COS(RADIANS(G313))*COS(RADIANS(E307))*COS(RADIANS(Y297))))&gt;90,0,$F$4*$F$5/E306^2*(SIN(RADIANS(G313))*SIN(RADIANS(E307))+COS(RADIANS(G313))*COS(RADIANS(E307))*COS(RADIANS(Y297))))</f>
        <v>#DIV/0!</v>
      </c>
      <c r="Z313" t="e">
        <f>IF(DEGREES(ACOS(SIN(RADIANS(G313))*SIN(RADIANS(E307))+COS(RADIANS(G313))*COS(RADIANS(E307))*COS(RADIANS(Z297))))&gt;90,0,$F$4*$F$5/E306^2*(SIN(RADIANS(G313))*SIN(RADIANS(E307))+COS(RADIANS(G313))*COS(RADIANS(E307))*COS(RADIANS(Z297))))</f>
        <v>#DIV/0!</v>
      </c>
      <c r="AA313" t="e">
        <f>IF(DEGREES(ACOS(SIN(RADIANS(G313))*SIN(RADIANS(E307))+COS(RADIANS(G313))*COS(RADIANS(E307))*COS(RADIANS(AA297))))&gt;90,0,$F$4*$F$5/E306^2*(SIN(RADIANS(G313))*SIN(RADIANS(E307))+COS(RADIANS(G313))*COS(RADIANS(E307))*COS(RADIANS(AA297))))</f>
        <v>#DIV/0!</v>
      </c>
      <c r="AB313" t="e">
        <f>IF(DEGREES(ACOS(SIN(RADIANS(G313))*SIN(RADIANS(E307))+COS(RADIANS(G313))*COS(RADIANS(E307))*COS(RADIANS(AB297))))&gt;90,0,$F$4*$F$5/E306^2*(SIN(RADIANS(G313))*SIN(RADIANS(E307))+COS(RADIANS(G313))*COS(RADIANS(E307))*COS(RADIANS(AB297))))</f>
        <v>#DIV/0!</v>
      </c>
      <c r="AC313" t="e">
        <f>IF(DEGREES(ACOS(SIN(RADIANS(G313))*SIN(RADIANS(E307))+COS(RADIANS(G313))*COS(RADIANS(E307))*COS(RADIANS(AC297))))&gt;90,0,$F$4*$F$5/E306^2*(SIN(RADIANS(G313))*SIN(RADIANS(E307))+COS(RADIANS(G313))*COS(RADIANS(E307))*COS(RADIANS(AC297))))</f>
        <v>#DIV/0!</v>
      </c>
      <c r="AD313" t="e">
        <f>IF(DEGREES(ACOS(SIN(RADIANS(G313))*SIN(RADIANS(E307))+COS(RADIANS(G313))*COS(RADIANS(E307))*COS(RADIANS(AD297))))&gt;90,0,$F$4*$F$5/E306^2*(SIN(RADIANS(G313))*SIN(RADIANS(E307))+COS(RADIANS(G313))*COS(RADIANS(E307))*COS(RADIANS(AD297))))</f>
        <v>#DIV/0!</v>
      </c>
      <c r="AE313" t="e">
        <f>IF(DEGREES(ACOS(SIN(RADIANS(G313))*SIN(RADIANS(E307))+COS(RADIANS(G313))*COS(RADIANS(E307))*COS(RADIANS(AE297))))&gt;90,0,$F$4*$F$5/E306^2*(SIN(RADIANS(G313))*SIN(RADIANS(E307))+COS(RADIANS(G313))*COS(RADIANS(E307))*COS(RADIANS(AE297))))</f>
        <v>#DIV/0!</v>
      </c>
      <c r="AF313" t="e">
        <f>IF(DEGREES(ACOS(SIN(RADIANS(G313))*SIN(RADIANS(E307))+COS(RADIANS(G313))*COS(RADIANS(E307))*COS(RADIANS(AF297))))&gt;90,0,$F$4*$F$5/E306^2*(SIN(RADIANS(G313))*SIN(RADIANS(E307))+COS(RADIANS(G313))*COS(RADIANS(E307))*COS(RADIANS(AF297))))</f>
        <v>#DIV/0!</v>
      </c>
      <c r="AG313" t="e">
        <f>IF(DEGREES(ACOS(SIN(RADIANS(G313))*SIN(RADIANS(E307))+COS(RADIANS(G313))*COS(RADIANS(E307))*COS(RADIANS(AG297))))&gt;90,0,$F$4*$F$5/E306^2*(SIN(RADIANS(G313))*SIN(RADIANS(E307))+COS(RADIANS(G313))*COS(RADIANS(E307))*COS(RADIANS(AG297))))</f>
        <v>#DIV/0!</v>
      </c>
      <c r="AH313" t="e">
        <f>IF(DEGREES(ACOS(SIN(RADIANS(G313))*SIN(RADIANS(E307))+COS(RADIANS(G313))*COS(RADIANS(E307))*COS(RADIANS(AH297))))&gt;90,0,$F$4*$F$5/E306^2*(SIN(RADIANS(G313))*SIN(RADIANS(E307))+COS(RADIANS(G313))*COS(RADIANS(E307))*COS(RADIANS(AH297))))</f>
        <v>#DIV/0!</v>
      </c>
      <c r="AI313" t="e">
        <f>IF(DEGREES(ACOS(SIN(RADIANS(G313))*SIN(RADIANS(E307))+COS(RADIANS(G313))*COS(RADIANS(E307))*COS(RADIANS(AI297))))&gt;90,0,$F$4*$F$5/E306^2*(SIN(RADIANS(G313))*SIN(RADIANS(E307))+COS(RADIANS(G313))*COS(RADIANS(E307))*COS(RADIANS(AI297))))</f>
        <v>#DIV/0!</v>
      </c>
      <c r="AJ313" t="e">
        <f>IF(DEGREES(ACOS(SIN(RADIANS(G313))*SIN(RADIANS(E307))+COS(RADIANS(G313))*COS(RADIANS(E307))*COS(RADIANS(AJ297))))&gt;90,0,$F$4*$F$5/E306^2*(SIN(RADIANS(G313))*SIN(RADIANS(E307))+COS(RADIANS(G313))*COS(RADIANS(E307))*COS(RADIANS(AJ297))))</f>
        <v>#DIV/0!</v>
      </c>
      <c r="AK313">
        <f>IF(DEGREES(ACOS(SIN(RADIANS(G313))*SIN(RADIANS(E307))+COS(RADIANS(G313))*COS(RADIANS(E307))*COS(RADIANS(AK297))))&gt;90,0,$F$4*$F$5/E306^2*(SIN(RADIANS(G313))*SIN(RADIANS(E307))+COS(RADIANS(G313))*COS(RADIANS(E307))*COS(RADIANS(AK297))))</f>
        <v>0</v>
      </c>
      <c r="AL313">
        <f>IF(DEGREES(ACOS(SIN(RADIANS(G313))*SIN(RADIANS(E307))+COS(RADIANS(G313))*COS(RADIANS(E307))*COS(RADIANS(AL297))))&gt;90,0,$F$4*$F$5/E306^2*(SIN(RADIANS(G313))*SIN(RADIANS(E307))+COS(RADIANS(G313))*COS(RADIANS(E307))*COS(RADIANS(AL297))))</f>
        <v>0</v>
      </c>
      <c r="AM313">
        <f>IF(DEGREES(ACOS(SIN(RADIANS(G313))*SIN(RADIANS(E307))+COS(RADIANS(G313))*COS(RADIANS(E307))*COS(RADIANS(AM297))))&gt;90,0,$F$4*$F$5/E306^2*(SIN(RADIANS(G313))*SIN(RADIANS(E307))+COS(RADIANS(G313))*COS(RADIANS(E307))*COS(RADIANS(AM297))))</f>
        <v>0</v>
      </c>
      <c r="AN313">
        <f>IF(DEGREES(ACOS(SIN(RADIANS(G313))*SIN(RADIANS(E307))+COS(RADIANS(G313))*COS(RADIANS(E307))*COS(RADIANS(AN297))))&gt;90,0,$F$4*$F$5/E306^2*(SIN(RADIANS(G313))*SIN(RADIANS(E307))+COS(RADIANS(G313))*COS(RADIANS(E307))*COS(RADIANS(AN297))))</f>
        <v>0</v>
      </c>
      <c r="AO313">
        <f>IF(DEGREES(ACOS(SIN(RADIANS(G313))*SIN(RADIANS(E307))+COS(RADIANS(G313))*COS(RADIANS(E307))*COS(RADIANS(AO297))))&gt;90,0,$F$4*$F$5/E306^2*(SIN(RADIANS(G313))*SIN(RADIANS(E307))+COS(RADIANS(G313))*COS(RADIANS(E307))*COS(RADIANS(AO297))))</f>
        <v>0</v>
      </c>
      <c r="AP313">
        <f>IF(DEGREES(ACOS(SIN(RADIANS(G313))*SIN(RADIANS(E307))+COS(RADIANS(G313))*COS(RADIANS(E307))*COS(RADIANS(AP297))))&gt;90,0,$F$4*$F$5/E306^2*(SIN(RADIANS(G313))*SIN(RADIANS(E307))+COS(RADIANS(G313))*COS(RADIANS(E307))*COS(RADIANS(AP297))))</f>
        <v>0</v>
      </c>
      <c r="AQ313">
        <f>IF(DEGREES(ACOS(SIN(RADIANS(G313))*SIN(RADIANS(E307))+COS(RADIANS(G313))*COS(RADIANS(E307))*COS(RADIANS(AQ297))))&gt;90,0,$F$4*$F$5/E306^2*(SIN(RADIANS(G313))*SIN(RADIANS(E307))+COS(RADIANS(G313))*COS(RADIANS(E307))*COS(RADIANS(AQ297))))</f>
        <v>0</v>
      </c>
      <c r="AR313">
        <f>IF(DEGREES(ACOS(SIN(RADIANS(G313))*SIN(RADIANS(E307))+COS(RADIANS(G313))*COS(RADIANS(E307))*COS(RADIANS(AR297))))&gt;90,0,$F$4*$F$5/E306^2*(SIN(RADIANS(G313))*SIN(RADIANS(E307))+COS(RADIANS(G313))*COS(RADIANS(E307))*COS(RADIANS(AR297))))</f>
        <v>0</v>
      </c>
    </row>
    <row r="314" spans="2:44" x14ac:dyDescent="0.5">
      <c r="G314">
        <v>-60</v>
      </c>
      <c r="I314">
        <f>IF(DEGREES(ACOS(SIN(RADIANS(G314))*SIN(RADIANS(E307))+COS(RADIANS(G314))*COS(RADIANS(E307))*COS(RADIANS(I297))))&gt;90,0,$F$4*$F$5/E306^2*(SIN(RADIANS(G314))*SIN(RADIANS(E307))+COS(RADIANS(G314))*COS(RADIANS(E307))*COS(RADIANS(I297))))</f>
        <v>0</v>
      </c>
      <c r="J314">
        <f>IF(DEGREES(ACOS(SIN(RADIANS(G314))*SIN(RADIANS(E307))+COS(RADIANS(G314))*COS(RADIANS(E307))*COS(RADIANS(J297))))&gt;90,0,$F$4*$F$5/E306^2*(SIN(RADIANS(G314))*SIN(RADIANS(E307))+COS(RADIANS(G314))*COS(RADIANS(E307))*COS(RADIANS(J297))))</f>
        <v>0</v>
      </c>
      <c r="K314">
        <f>IF(DEGREES(ACOS(SIN(RADIANS(G314))*SIN(RADIANS(E307))+COS(RADIANS(G314))*COS(RADIANS(E307))*COS(RADIANS(K297))))&gt;90,0,$F$4*$F$5/E306^2*(SIN(RADIANS(G314))*SIN(RADIANS(E307))+COS(RADIANS(G314))*COS(RADIANS(E307))*COS(RADIANS(K297))))</f>
        <v>0</v>
      </c>
      <c r="L314">
        <f>IF(DEGREES(ACOS(SIN(RADIANS(G314))*SIN(RADIANS(E307))+COS(RADIANS(G314))*COS(RADIANS(E307))*COS(RADIANS(L297))))&gt;90,0,$F$4*$F$5/E306^2*(SIN(RADIANS(G314))*SIN(RADIANS(E307))+COS(RADIANS(G314))*COS(RADIANS(E307))*COS(RADIANS(L297))))</f>
        <v>0</v>
      </c>
      <c r="M314">
        <f>IF(DEGREES(ACOS(SIN(RADIANS(G314))*SIN(RADIANS(E307))+COS(RADIANS(G314))*COS(RADIANS(E307))*COS(RADIANS(M297))))&gt;90,0,$F$4*$F$5/E306^2*(SIN(RADIANS(G314))*SIN(RADIANS(E307))+COS(RADIANS(G314))*COS(RADIANS(E307))*COS(RADIANS(M297))))</f>
        <v>0</v>
      </c>
      <c r="N314">
        <f>IF(DEGREES(ACOS(SIN(RADIANS(G314))*SIN(RADIANS(E307))+COS(RADIANS(G314))*COS(RADIANS(E307))*COS(RADIANS(N297))))&gt;90,0,$F$4*$F$5/E306^2*(SIN(RADIANS(G314))*SIN(RADIANS(E307))+COS(RADIANS(G314))*COS(RADIANS(E307))*COS(RADIANS(N297))))</f>
        <v>0</v>
      </c>
      <c r="O314">
        <f>IF(DEGREES(ACOS(SIN(RADIANS(G314))*SIN(RADIANS(E307))+COS(RADIANS(G314))*COS(RADIANS(E307))*COS(RADIANS(O297))))&gt;90,0,$F$4*$F$5/E306^2*(SIN(RADIANS(G314))*SIN(RADIANS(E307))+COS(RADIANS(G314))*COS(RADIANS(E307))*COS(RADIANS(O297))))</f>
        <v>0</v>
      </c>
      <c r="P314">
        <f>IF(DEGREES(ACOS(SIN(RADIANS(G314))*SIN(RADIANS(E307))+COS(RADIANS(G314))*COS(RADIANS(E307))*COS(RADIANS(P297))))&gt;90,0,$F$4*$F$5/E306^2*(SIN(RADIANS(G314))*SIN(RADIANS(E307))+COS(RADIANS(G314))*COS(RADIANS(E307))*COS(RADIANS(P297))))</f>
        <v>0</v>
      </c>
      <c r="Q314">
        <f>IF(DEGREES(ACOS(SIN(RADIANS(G314))*SIN(RADIANS(E307))+COS(RADIANS(G314))*COS(RADIANS(E307))*COS(RADIANS(Q297))))&gt;90,0,$F$4*$F$5/E306^2*(SIN(RADIANS(G314))*SIN(RADIANS(E307))+COS(RADIANS(G314))*COS(RADIANS(E307))*COS(RADIANS(Q297))))</f>
        <v>0</v>
      </c>
      <c r="R314" t="e">
        <f>IF(DEGREES(ACOS(SIN(RADIANS(G314))*SIN(RADIANS(E307))+COS(RADIANS(G314))*COS(RADIANS(E307))*COS(RADIANS(R297))))&gt;90,0,$F$4*$F$5/E306^2*(SIN(RADIANS(G314))*SIN(RADIANS(E307))+COS(RADIANS(G314))*COS(RADIANS(E307))*COS(RADIANS(R297))))</f>
        <v>#DIV/0!</v>
      </c>
      <c r="S314" t="e">
        <f>IF(DEGREES(ACOS(SIN(RADIANS(G314))*SIN(RADIANS(E307))+COS(RADIANS(G314))*COS(RADIANS(E307))*COS(RADIANS(S297))))&gt;90,0,$F$4*$F$5/E306^2*(SIN(RADIANS(G314))*SIN(RADIANS(E307))+COS(RADIANS(G314))*COS(RADIANS(E307))*COS(RADIANS(S297))))</f>
        <v>#DIV/0!</v>
      </c>
      <c r="T314" t="e">
        <f>IF(DEGREES(ACOS(SIN(RADIANS(G314))*SIN(RADIANS(E307))+COS(RADIANS(G314))*COS(RADIANS(E307))*COS(RADIANS(T297))))&gt;90,0,$F$4*$F$5/E306^2*(SIN(RADIANS(G314))*SIN(RADIANS(E307))+COS(RADIANS(G314))*COS(RADIANS(E307))*COS(RADIANS(T297))))</f>
        <v>#DIV/0!</v>
      </c>
      <c r="U314" t="e">
        <f>IF(DEGREES(ACOS(SIN(RADIANS(G314))*SIN(RADIANS(E307))+COS(RADIANS(G314))*COS(RADIANS(E307))*COS(RADIANS(U297))))&gt;90,0,$F$4*$F$5/E306^2*(SIN(RADIANS(G314))*SIN(RADIANS(E307))+COS(RADIANS(G314))*COS(RADIANS(E307))*COS(RADIANS(U297))))</f>
        <v>#DIV/0!</v>
      </c>
      <c r="V314" t="e">
        <f>IF(DEGREES(ACOS(SIN(RADIANS(G314))*SIN(RADIANS(E307))+COS(RADIANS(G314))*COS(RADIANS(E307))*COS(RADIANS(V297))))&gt;90,0,$F$4*$F$5/E306^2*(SIN(RADIANS(G314))*SIN(RADIANS(E307))+COS(RADIANS(G314))*COS(RADIANS(E307))*COS(RADIANS(V297))))</f>
        <v>#DIV/0!</v>
      </c>
      <c r="W314" t="e">
        <f>IF(DEGREES(ACOS(SIN(RADIANS(G314))*SIN(RADIANS(E307))+COS(RADIANS(G314))*COS(RADIANS(E307))*COS(RADIANS(W297))))&gt;90,0,$F$4*$F$5/E306^2*(SIN(RADIANS(G314))*SIN(RADIANS(E307))+COS(RADIANS(G314))*COS(RADIANS(E307))*COS(RADIANS(W297))))</f>
        <v>#DIV/0!</v>
      </c>
      <c r="X314" t="e">
        <f>IF(DEGREES(ACOS(SIN(RADIANS(G314))*SIN(RADIANS(E307))+COS(RADIANS(G314))*COS(RADIANS(E307))*COS(RADIANS(X297))))&gt;90,0,$F$4*$F$5/E306^2*(SIN(RADIANS(G314))*SIN(RADIANS(E307))+COS(RADIANS(G314))*COS(RADIANS(E307))*COS(RADIANS(X297))))</f>
        <v>#DIV/0!</v>
      </c>
      <c r="Y314" t="e">
        <f>IF(DEGREES(ACOS(SIN(RADIANS(G314))*SIN(RADIANS(E307))+COS(RADIANS(G314))*COS(RADIANS(E307))*COS(RADIANS(Y297))))&gt;90,0,$F$4*$F$5/E306^2*(SIN(RADIANS(G314))*SIN(RADIANS(E307))+COS(RADIANS(G314))*COS(RADIANS(E307))*COS(RADIANS(Y297))))</f>
        <v>#DIV/0!</v>
      </c>
      <c r="Z314" t="e">
        <f>IF(DEGREES(ACOS(SIN(RADIANS(G314))*SIN(RADIANS(E307))+COS(RADIANS(G314))*COS(RADIANS(E307))*COS(RADIANS(Z297))))&gt;90,0,$F$4*$F$5/E306^2*(SIN(RADIANS(G314))*SIN(RADIANS(E307))+COS(RADIANS(G314))*COS(RADIANS(E307))*COS(RADIANS(Z297))))</f>
        <v>#DIV/0!</v>
      </c>
      <c r="AA314" t="e">
        <f>IF(DEGREES(ACOS(SIN(RADIANS(G314))*SIN(RADIANS(E307))+COS(RADIANS(G314))*COS(RADIANS(E307))*COS(RADIANS(AA297))))&gt;90,0,$F$4*$F$5/E306^2*(SIN(RADIANS(G314))*SIN(RADIANS(E307))+COS(RADIANS(G314))*COS(RADIANS(E307))*COS(RADIANS(AA297))))</f>
        <v>#DIV/0!</v>
      </c>
      <c r="AB314" t="e">
        <f>IF(DEGREES(ACOS(SIN(RADIANS(G314))*SIN(RADIANS(E307))+COS(RADIANS(G314))*COS(RADIANS(E307))*COS(RADIANS(AB297))))&gt;90,0,$F$4*$F$5/E306^2*(SIN(RADIANS(G314))*SIN(RADIANS(E307))+COS(RADIANS(G314))*COS(RADIANS(E307))*COS(RADIANS(AB297))))</f>
        <v>#DIV/0!</v>
      </c>
      <c r="AC314" t="e">
        <f>IF(DEGREES(ACOS(SIN(RADIANS(G314))*SIN(RADIANS(E307))+COS(RADIANS(G314))*COS(RADIANS(E307))*COS(RADIANS(AC297))))&gt;90,0,$F$4*$F$5/E306^2*(SIN(RADIANS(G314))*SIN(RADIANS(E307))+COS(RADIANS(G314))*COS(RADIANS(E307))*COS(RADIANS(AC297))))</f>
        <v>#DIV/0!</v>
      </c>
      <c r="AD314" t="e">
        <f>IF(DEGREES(ACOS(SIN(RADIANS(G314))*SIN(RADIANS(E307))+COS(RADIANS(G314))*COS(RADIANS(E307))*COS(RADIANS(AD297))))&gt;90,0,$F$4*$F$5/E306^2*(SIN(RADIANS(G314))*SIN(RADIANS(E307))+COS(RADIANS(G314))*COS(RADIANS(E307))*COS(RADIANS(AD297))))</f>
        <v>#DIV/0!</v>
      </c>
      <c r="AE314" t="e">
        <f>IF(DEGREES(ACOS(SIN(RADIANS(G314))*SIN(RADIANS(E307))+COS(RADIANS(G314))*COS(RADIANS(E307))*COS(RADIANS(AE297))))&gt;90,0,$F$4*$F$5/E306^2*(SIN(RADIANS(G314))*SIN(RADIANS(E307))+COS(RADIANS(G314))*COS(RADIANS(E307))*COS(RADIANS(AE297))))</f>
        <v>#DIV/0!</v>
      </c>
      <c r="AF314" t="e">
        <f>IF(DEGREES(ACOS(SIN(RADIANS(G314))*SIN(RADIANS(E307))+COS(RADIANS(G314))*COS(RADIANS(E307))*COS(RADIANS(AF297))))&gt;90,0,$F$4*$F$5/E306^2*(SIN(RADIANS(G314))*SIN(RADIANS(E307))+COS(RADIANS(G314))*COS(RADIANS(E307))*COS(RADIANS(AF297))))</f>
        <v>#DIV/0!</v>
      </c>
      <c r="AG314" t="e">
        <f>IF(DEGREES(ACOS(SIN(RADIANS(G314))*SIN(RADIANS(E307))+COS(RADIANS(G314))*COS(RADIANS(E307))*COS(RADIANS(AG297))))&gt;90,0,$F$4*$F$5/E306^2*(SIN(RADIANS(G314))*SIN(RADIANS(E307))+COS(RADIANS(G314))*COS(RADIANS(E307))*COS(RADIANS(AG297))))</f>
        <v>#DIV/0!</v>
      </c>
      <c r="AH314" t="e">
        <f>IF(DEGREES(ACOS(SIN(RADIANS(G314))*SIN(RADIANS(E307))+COS(RADIANS(G314))*COS(RADIANS(E307))*COS(RADIANS(AH297))))&gt;90,0,$F$4*$F$5/E306^2*(SIN(RADIANS(G314))*SIN(RADIANS(E307))+COS(RADIANS(G314))*COS(RADIANS(E307))*COS(RADIANS(AH297))))</f>
        <v>#DIV/0!</v>
      </c>
      <c r="AI314" t="e">
        <f>IF(DEGREES(ACOS(SIN(RADIANS(G314))*SIN(RADIANS(E307))+COS(RADIANS(G314))*COS(RADIANS(E307))*COS(RADIANS(AI297))))&gt;90,0,$F$4*$F$5/E306^2*(SIN(RADIANS(G314))*SIN(RADIANS(E307))+COS(RADIANS(G314))*COS(RADIANS(E307))*COS(RADIANS(AI297))))</f>
        <v>#DIV/0!</v>
      </c>
      <c r="AJ314" t="e">
        <f>IF(DEGREES(ACOS(SIN(RADIANS(G314))*SIN(RADIANS(E307))+COS(RADIANS(G314))*COS(RADIANS(E307))*COS(RADIANS(AJ297))))&gt;90,0,$F$4*$F$5/E306^2*(SIN(RADIANS(G314))*SIN(RADIANS(E307))+COS(RADIANS(G314))*COS(RADIANS(E307))*COS(RADIANS(AJ297))))</f>
        <v>#DIV/0!</v>
      </c>
      <c r="AK314">
        <f>IF(DEGREES(ACOS(SIN(RADIANS(G314))*SIN(RADIANS(E307))+COS(RADIANS(G314))*COS(RADIANS(E307))*COS(RADIANS(AK297))))&gt;90,0,$F$4*$F$5/E306^2*(SIN(RADIANS(G314))*SIN(RADIANS(E307))+COS(RADIANS(G314))*COS(RADIANS(E307))*COS(RADIANS(AK297))))</f>
        <v>0</v>
      </c>
      <c r="AL314">
        <f>IF(DEGREES(ACOS(SIN(RADIANS(G314))*SIN(RADIANS(E307))+COS(RADIANS(G314))*COS(RADIANS(E307))*COS(RADIANS(AL297))))&gt;90,0,$F$4*$F$5/E306^2*(SIN(RADIANS(G314))*SIN(RADIANS(E307))+COS(RADIANS(G314))*COS(RADIANS(E307))*COS(RADIANS(AL297))))</f>
        <v>0</v>
      </c>
      <c r="AM314">
        <f>IF(DEGREES(ACOS(SIN(RADIANS(G314))*SIN(RADIANS(E307))+COS(RADIANS(G314))*COS(RADIANS(E307))*COS(RADIANS(AM297))))&gt;90,0,$F$4*$F$5/E306^2*(SIN(RADIANS(G314))*SIN(RADIANS(E307))+COS(RADIANS(G314))*COS(RADIANS(E307))*COS(RADIANS(AM297))))</f>
        <v>0</v>
      </c>
      <c r="AN314">
        <f>IF(DEGREES(ACOS(SIN(RADIANS(G314))*SIN(RADIANS(E307))+COS(RADIANS(G314))*COS(RADIANS(E307))*COS(RADIANS(AN297))))&gt;90,0,$F$4*$F$5/E306^2*(SIN(RADIANS(G314))*SIN(RADIANS(E307))+COS(RADIANS(G314))*COS(RADIANS(E307))*COS(RADIANS(AN297))))</f>
        <v>0</v>
      </c>
      <c r="AO314">
        <f>IF(DEGREES(ACOS(SIN(RADIANS(G314))*SIN(RADIANS(E307))+COS(RADIANS(G314))*COS(RADIANS(E307))*COS(RADIANS(AO297))))&gt;90,0,$F$4*$F$5/E306^2*(SIN(RADIANS(G314))*SIN(RADIANS(E307))+COS(RADIANS(G314))*COS(RADIANS(E307))*COS(RADIANS(AO297))))</f>
        <v>0</v>
      </c>
      <c r="AP314">
        <f>IF(DEGREES(ACOS(SIN(RADIANS(G314))*SIN(RADIANS(E307))+COS(RADIANS(G314))*COS(RADIANS(E307))*COS(RADIANS(AP297))))&gt;90,0,$F$4*$F$5/E306^2*(SIN(RADIANS(G314))*SIN(RADIANS(E307))+COS(RADIANS(G314))*COS(RADIANS(E307))*COS(RADIANS(AP297))))</f>
        <v>0</v>
      </c>
      <c r="AQ314">
        <f>IF(DEGREES(ACOS(SIN(RADIANS(G314))*SIN(RADIANS(E307))+COS(RADIANS(G314))*COS(RADIANS(E307))*COS(RADIANS(AQ297))))&gt;90,0,$F$4*$F$5/E306^2*(SIN(RADIANS(G314))*SIN(RADIANS(E307))+COS(RADIANS(G314))*COS(RADIANS(E307))*COS(RADIANS(AQ297))))</f>
        <v>0</v>
      </c>
      <c r="AR314">
        <f>IF(DEGREES(ACOS(SIN(RADIANS(G314))*SIN(RADIANS(E307))+COS(RADIANS(G314))*COS(RADIANS(E307))*COS(RADIANS(AR297))))&gt;90,0,$F$4*$F$5/E306^2*(SIN(RADIANS(G314))*SIN(RADIANS(E307))+COS(RADIANS(G314))*COS(RADIANS(E307))*COS(RADIANS(AR297))))</f>
        <v>0</v>
      </c>
    </row>
    <row r="315" spans="2:44" x14ac:dyDescent="0.5">
      <c r="G315">
        <v>-70</v>
      </c>
      <c r="I315">
        <f>IF(DEGREES(ACOS(SIN(RADIANS(G315))*SIN(RADIANS(E307))+COS(RADIANS(G315))*COS(RADIANS(E307))*COS(RADIANS(I297))))&gt;90,0,$F$4*$F$5/E306^2*(SIN(RADIANS(G315))*SIN(RADIANS(E307))+COS(RADIANS(G315))*COS(RADIANS(E307))*COS(RADIANS(I297))))</f>
        <v>0</v>
      </c>
      <c r="J315">
        <f>IF(DEGREES(ACOS(SIN(RADIANS(G315))*SIN(RADIANS(E307))+COS(RADIANS(G315))*COS(RADIANS(E307))*COS(RADIANS(J297))))&gt;90,0,$F$4*$F$5/E306^2*(SIN(RADIANS(G315))*SIN(RADIANS(E307))+COS(RADIANS(G315))*COS(RADIANS(E307))*COS(RADIANS(J297))))</f>
        <v>0</v>
      </c>
      <c r="K315">
        <f>IF(DEGREES(ACOS(SIN(RADIANS(G315))*SIN(RADIANS(E307))+COS(RADIANS(G315))*COS(RADIANS(E307))*COS(RADIANS(K297))))&gt;90,0,$F$4*$F$5/E306^2*(SIN(RADIANS(G315))*SIN(RADIANS(E307))+COS(RADIANS(G315))*COS(RADIANS(E307))*COS(RADIANS(K297))))</f>
        <v>0</v>
      </c>
      <c r="L315">
        <f>IF(DEGREES(ACOS(SIN(RADIANS(G315))*SIN(RADIANS(E307))+COS(RADIANS(G315))*COS(RADIANS(E307))*COS(RADIANS(L297))))&gt;90,0,$F$4*$F$5/E306^2*(SIN(RADIANS(G315))*SIN(RADIANS(E307))+COS(RADIANS(G315))*COS(RADIANS(E307))*COS(RADIANS(L297))))</f>
        <v>0</v>
      </c>
      <c r="M315">
        <f>IF(DEGREES(ACOS(SIN(RADIANS(G315))*SIN(RADIANS(E307))+COS(RADIANS(G315))*COS(RADIANS(E307))*COS(RADIANS(M297))))&gt;90,0,$F$4*$F$5/E306^2*(SIN(RADIANS(G315))*SIN(RADIANS(E307))+COS(RADIANS(G315))*COS(RADIANS(E307))*COS(RADIANS(M297))))</f>
        <v>0</v>
      </c>
      <c r="N315">
        <f>IF(DEGREES(ACOS(SIN(RADIANS(G315))*SIN(RADIANS(E307))+COS(RADIANS(G315))*COS(RADIANS(E307))*COS(RADIANS(N297))))&gt;90,0,$F$4*$F$5/E306^2*(SIN(RADIANS(G315))*SIN(RADIANS(E307))+COS(RADIANS(G315))*COS(RADIANS(E307))*COS(RADIANS(N297))))</f>
        <v>0</v>
      </c>
      <c r="O315">
        <f>IF(DEGREES(ACOS(SIN(RADIANS(G315))*SIN(RADIANS(E307))+COS(RADIANS(G315))*COS(RADIANS(E307))*COS(RADIANS(O297))))&gt;90,0,$F$4*$F$5/E306^2*(SIN(RADIANS(G315))*SIN(RADIANS(E307))+COS(RADIANS(G315))*COS(RADIANS(E307))*COS(RADIANS(O297))))</f>
        <v>0</v>
      </c>
      <c r="P315">
        <f>IF(DEGREES(ACOS(SIN(RADIANS(G315))*SIN(RADIANS(E307))+COS(RADIANS(G315))*COS(RADIANS(E307))*COS(RADIANS(P297))))&gt;90,0,$F$4*$F$5/E306^2*(SIN(RADIANS(G315))*SIN(RADIANS(E307))+COS(RADIANS(G315))*COS(RADIANS(E307))*COS(RADIANS(P297))))</f>
        <v>0</v>
      </c>
      <c r="Q315">
        <f>IF(DEGREES(ACOS(SIN(RADIANS(G315))*SIN(RADIANS(E307))+COS(RADIANS(G315))*COS(RADIANS(E307))*COS(RADIANS(Q297))))&gt;90,0,$F$4*$F$5/E306^2*(SIN(RADIANS(G315))*SIN(RADIANS(E307))+COS(RADIANS(G315))*COS(RADIANS(E307))*COS(RADIANS(Q297))))</f>
        <v>0</v>
      </c>
      <c r="R315" t="e">
        <f>IF(DEGREES(ACOS(SIN(RADIANS(G315))*SIN(RADIANS(E307))+COS(RADIANS(G315))*COS(RADIANS(E307))*COS(RADIANS(R297))))&gt;90,0,$F$4*$F$5/E306^2*(SIN(RADIANS(G315))*SIN(RADIANS(E307))+COS(RADIANS(G315))*COS(RADIANS(E307))*COS(RADIANS(R297))))</f>
        <v>#DIV/0!</v>
      </c>
      <c r="S315" t="e">
        <f>IF(DEGREES(ACOS(SIN(RADIANS(G315))*SIN(RADIANS(E307))+COS(RADIANS(G315))*COS(RADIANS(E307))*COS(RADIANS(S297))))&gt;90,0,$F$4*$F$5/E306^2*(SIN(RADIANS(G315))*SIN(RADIANS(E307))+COS(RADIANS(G315))*COS(RADIANS(E307))*COS(RADIANS(S297))))</f>
        <v>#DIV/0!</v>
      </c>
      <c r="T315" t="e">
        <f>IF(DEGREES(ACOS(SIN(RADIANS(G315))*SIN(RADIANS(E307))+COS(RADIANS(G315))*COS(RADIANS(E307))*COS(RADIANS(T297))))&gt;90,0,$F$4*$F$5/E306^2*(SIN(RADIANS(G315))*SIN(RADIANS(E307))+COS(RADIANS(G315))*COS(RADIANS(E307))*COS(RADIANS(T297))))</f>
        <v>#DIV/0!</v>
      </c>
      <c r="U315" t="e">
        <f>IF(DEGREES(ACOS(SIN(RADIANS(G315))*SIN(RADIANS(E307))+COS(RADIANS(G315))*COS(RADIANS(E307))*COS(RADIANS(U297))))&gt;90,0,$F$4*$F$5/E306^2*(SIN(RADIANS(G315))*SIN(RADIANS(E307))+COS(RADIANS(G315))*COS(RADIANS(E307))*COS(RADIANS(U297))))</f>
        <v>#DIV/0!</v>
      </c>
      <c r="V315" t="e">
        <f>IF(DEGREES(ACOS(SIN(RADIANS(G315))*SIN(RADIANS(E307))+COS(RADIANS(G315))*COS(RADIANS(E307))*COS(RADIANS(V297))))&gt;90,0,$F$4*$F$5/E306^2*(SIN(RADIANS(G315))*SIN(RADIANS(E307))+COS(RADIANS(G315))*COS(RADIANS(E307))*COS(RADIANS(V297))))</f>
        <v>#DIV/0!</v>
      </c>
      <c r="W315" t="e">
        <f>IF(DEGREES(ACOS(SIN(RADIANS(G315))*SIN(RADIANS(E307))+COS(RADIANS(G315))*COS(RADIANS(E307))*COS(RADIANS(W297))))&gt;90,0,$F$4*$F$5/E306^2*(SIN(RADIANS(G315))*SIN(RADIANS(E307))+COS(RADIANS(G315))*COS(RADIANS(E307))*COS(RADIANS(W297))))</f>
        <v>#DIV/0!</v>
      </c>
      <c r="X315" t="e">
        <f>IF(DEGREES(ACOS(SIN(RADIANS(G315))*SIN(RADIANS(E307))+COS(RADIANS(G315))*COS(RADIANS(E307))*COS(RADIANS(X297))))&gt;90,0,$F$4*$F$5/E306^2*(SIN(RADIANS(G315))*SIN(RADIANS(E307))+COS(RADIANS(G315))*COS(RADIANS(E307))*COS(RADIANS(X297))))</f>
        <v>#DIV/0!</v>
      </c>
      <c r="Y315" t="e">
        <f>IF(DEGREES(ACOS(SIN(RADIANS(G315))*SIN(RADIANS(E307))+COS(RADIANS(G315))*COS(RADIANS(E307))*COS(RADIANS(Y297))))&gt;90,0,$F$4*$F$5/E306^2*(SIN(RADIANS(G315))*SIN(RADIANS(E307))+COS(RADIANS(G315))*COS(RADIANS(E307))*COS(RADIANS(Y297))))</f>
        <v>#DIV/0!</v>
      </c>
      <c r="Z315" t="e">
        <f>IF(DEGREES(ACOS(SIN(RADIANS(G315))*SIN(RADIANS(E307))+COS(RADIANS(G315))*COS(RADIANS(E307))*COS(RADIANS(Z297))))&gt;90,0,$F$4*$F$5/E306^2*(SIN(RADIANS(G315))*SIN(RADIANS(E307))+COS(RADIANS(G315))*COS(RADIANS(E307))*COS(RADIANS(Z297))))</f>
        <v>#DIV/0!</v>
      </c>
      <c r="AA315" t="e">
        <f>IF(DEGREES(ACOS(SIN(RADIANS(G315))*SIN(RADIANS(E307))+COS(RADIANS(G315))*COS(RADIANS(E307))*COS(RADIANS(AA297))))&gt;90,0,$F$4*$F$5/E306^2*(SIN(RADIANS(G315))*SIN(RADIANS(E307))+COS(RADIANS(G315))*COS(RADIANS(E307))*COS(RADIANS(AA297))))</f>
        <v>#DIV/0!</v>
      </c>
      <c r="AB315" t="e">
        <f>IF(DEGREES(ACOS(SIN(RADIANS(G315))*SIN(RADIANS(E307))+COS(RADIANS(G315))*COS(RADIANS(E307))*COS(RADIANS(AB297))))&gt;90,0,$F$4*$F$5/E306^2*(SIN(RADIANS(G315))*SIN(RADIANS(E307))+COS(RADIANS(G315))*COS(RADIANS(E307))*COS(RADIANS(AB297))))</f>
        <v>#DIV/0!</v>
      </c>
      <c r="AC315" t="e">
        <f>IF(DEGREES(ACOS(SIN(RADIANS(G315))*SIN(RADIANS(E307))+COS(RADIANS(G315))*COS(RADIANS(E307))*COS(RADIANS(AC297))))&gt;90,0,$F$4*$F$5/E306^2*(SIN(RADIANS(G315))*SIN(RADIANS(E307))+COS(RADIANS(G315))*COS(RADIANS(E307))*COS(RADIANS(AC297))))</f>
        <v>#DIV/0!</v>
      </c>
      <c r="AD315" t="e">
        <f>IF(DEGREES(ACOS(SIN(RADIANS(G315))*SIN(RADIANS(E307))+COS(RADIANS(G315))*COS(RADIANS(E307))*COS(RADIANS(AD297))))&gt;90,0,$F$4*$F$5/E306^2*(SIN(RADIANS(G315))*SIN(RADIANS(E307))+COS(RADIANS(G315))*COS(RADIANS(E307))*COS(RADIANS(AD297))))</f>
        <v>#DIV/0!</v>
      </c>
      <c r="AE315" t="e">
        <f>IF(DEGREES(ACOS(SIN(RADIANS(G315))*SIN(RADIANS(E307))+COS(RADIANS(G315))*COS(RADIANS(E307))*COS(RADIANS(AE297))))&gt;90,0,$F$4*$F$5/E306^2*(SIN(RADIANS(G315))*SIN(RADIANS(E307))+COS(RADIANS(G315))*COS(RADIANS(E307))*COS(RADIANS(AE297))))</f>
        <v>#DIV/0!</v>
      </c>
      <c r="AF315" t="e">
        <f>IF(DEGREES(ACOS(SIN(RADIANS(G315))*SIN(RADIANS(E307))+COS(RADIANS(G315))*COS(RADIANS(E307))*COS(RADIANS(AF297))))&gt;90,0,$F$4*$F$5/E306^2*(SIN(RADIANS(G315))*SIN(RADIANS(E307))+COS(RADIANS(G315))*COS(RADIANS(E307))*COS(RADIANS(AF297))))</f>
        <v>#DIV/0!</v>
      </c>
      <c r="AG315" t="e">
        <f>IF(DEGREES(ACOS(SIN(RADIANS(G315))*SIN(RADIANS(E307))+COS(RADIANS(G315))*COS(RADIANS(E307))*COS(RADIANS(AG297))))&gt;90,0,$F$4*$F$5/E306^2*(SIN(RADIANS(G315))*SIN(RADIANS(E307))+COS(RADIANS(G315))*COS(RADIANS(E307))*COS(RADIANS(AG297))))</f>
        <v>#DIV/0!</v>
      </c>
      <c r="AH315" t="e">
        <f>IF(DEGREES(ACOS(SIN(RADIANS(G315))*SIN(RADIANS(E307))+COS(RADIANS(G315))*COS(RADIANS(E307))*COS(RADIANS(AH297))))&gt;90,0,$F$4*$F$5/E306^2*(SIN(RADIANS(G315))*SIN(RADIANS(E307))+COS(RADIANS(G315))*COS(RADIANS(E307))*COS(RADIANS(AH297))))</f>
        <v>#DIV/0!</v>
      </c>
      <c r="AI315" t="e">
        <f>IF(DEGREES(ACOS(SIN(RADIANS(G315))*SIN(RADIANS(E307))+COS(RADIANS(G315))*COS(RADIANS(E307))*COS(RADIANS(AI297))))&gt;90,0,$F$4*$F$5/E306^2*(SIN(RADIANS(G315))*SIN(RADIANS(E307))+COS(RADIANS(G315))*COS(RADIANS(E307))*COS(RADIANS(AI297))))</f>
        <v>#DIV/0!</v>
      </c>
      <c r="AJ315" t="e">
        <f>IF(DEGREES(ACOS(SIN(RADIANS(G315))*SIN(RADIANS(E307))+COS(RADIANS(G315))*COS(RADIANS(E307))*COS(RADIANS(AJ297))))&gt;90,0,$F$4*$F$5/E306^2*(SIN(RADIANS(G315))*SIN(RADIANS(E307))+COS(RADIANS(G315))*COS(RADIANS(E307))*COS(RADIANS(AJ297))))</f>
        <v>#DIV/0!</v>
      </c>
      <c r="AK315">
        <f>IF(DEGREES(ACOS(SIN(RADIANS(G315))*SIN(RADIANS(E307))+COS(RADIANS(G315))*COS(RADIANS(E307))*COS(RADIANS(AK297))))&gt;90,0,$F$4*$F$5/E306^2*(SIN(RADIANS(G315))*SIN(RADIANS(E307))+COS(RADIANS(G315))*COS(RADIANS(E307))*COS(RADIANS(AK297))))</f>
        <v>0</v>
      </c>
      <c r="AL315">
        <f>IF(DEGREES(ACOS(SIN(RADIANS(G315))*SIN(RADIANS(E307))+COS(RADIANS(G315))*COS(RADIANS(E307))*COS(RADIANS(AL297))))&gt;90,0,$F$4*$F$5/E306^2*(SIN(RADIANS(G315))*SIN(RADIANS(E307))+COS(RADIANS(G315))*COS(RADIANS(E307))*COS(RADIANS(AL297))))</f>
        <v>0</v>
      </c>
      <c r="AM315">
        <f>IF(DEGREES(ACOS(SIN(RADIANS(G315))*SIN(RADIANS(E307))+COS(RADIANS(G315))*COS(RADIANS(E307))*COS(RADIANS(AM297))))&gt;90,0,$F$4*$F$5/E306^2*(SIN(RADIANS(G315))*SIN(RADIANS(E307))+COS(RADIANS(G315))*COS(RADIANS(E307))*COS(RADIANS(AM297))))</f>
        <v>0</v>
      </c>
      <c r="AN315">
        <f>IF(DEGREES(ACOS(SIN(RADIANS(G315))*SIN(RADIANS(E307))+COS(RADIANS(G315))*COS(RADIANS(E307))*COS(RADIANS(AN297))))&gt;90,0,$F$4*$F$5/E306^2*(SIN(RADIANS(G315))*SIN(RADIANS(E307))+COS(RADIANS(G315))*COS(RADIANS(E307))*COS(RADIANS(AN297))))</f>
        <v>0</v>
      </c>
      <c r="AO315">
        <f>IF(DEGREES(ACOS(SIN(RADIANS(G315))*SIN(RADIANS(E307))+COS(RADIANS(G315))*COS(RADIANS(E307))*COS(RADIANS(AO297))))&gt;90,0,$F$4*$F$5/E306^2*(SIN(RADIANS(G315))*SIN(RADIANS(E307))+COS(RADIANS(G315))*COS(RADIANS(E307))*COS(RADIANS(AO297))))</f>
        <v>0</v>
      </c>
      <c r="AP315">
        <f>IF(DEGREES(ACOS(SIN(RADIANS(G315))*SIN(RADIANS(E307))+COS(RADIANS(G315))*COS(RADIANS(E307))*COS(RADIANS(AP297))))&gt;90,0,$F$4*$F$5/E306^2*(SIN(RADIANS(G315))*SIN(RADIANS(E307))+COS(RADIANS(G315))*COS(RADIANS(E307))*COS(RADIANS(AP297))))</f>
        <v>0</v>
      </c>
      <c r="AQ315">
        <f>IF(DEGREES(ACOS(SIN(RADIANS(G315))*SIN(RADIANS(E307))+COS(RADIANS(G315))*COS(RADIANS(E307))*COS(RADIANS(AQ297))))&gt;90,0,$F$4*$F$5/E306^2*(SIN(RADIANS(G315))*SIN(RADIANS(E307))+COS(RADIANS(G315))*COS(RADIANS(E307))*COS(RADIANS(AQ297))))</f>
        <v>0</v>
      </c>
      <c r="AR315">
        <f>IF(DEGREES(ACOS(SIN(RADIANS(G315))*SIN(RADIANS(E307))+COS(RADIANS(G315))*COS(RADIANS(E307))*COS(RADIANS(AR297))))&gt;90,0,$F$4*$F$5/E306^2*(SIN(RADIANS(G315))*SIN(RADIANS(E307))+COS(RADIANS(G315))*COS(RADIANS(E307))*COS(RADIANS(AR297))))</f>
        <v>0</v>
      </c>
    </row>
    <row r="316" spans="2:44" x14ac:dyDescent="0.5">
      <c r="G316">
        <v>-80</v>
      </c>
      <c r="I316">
        <f>IF(DEGREES(ACOS(SIN(RADIANS(G316))*SIN(RADIANS(E307))+COS(RADIANS(G316))*COS(RADIANS(E307))*COS(RADIANS(I297))))&gt;90,0,$F$4*$F$5/E306^2*(SIN(RADIANS(G316))*SIN(RADIANS(E307))+COS(RADIANS(G316))*COS(RADIANS(E307))*COS(RADIANS(I297))))</f>
        <v>0</v>
      </c>
      <c r="J316">
        <f>IF(DEGREES(ACOS(SIN(RADIANS(G316))*SIN(RADIANS(E307))+COS(RADIANS(G316))*COS(RADIANS(E307))*COS(RADIANS(J297))))&gt;90,0,$F$4*$F$5/E306^2*(SIN(RADIANS(G316))*SIN(RADIANS(E307))+COS(RADIANS(G316))*COS(RADIANS(E307))*COS(RADIANS(J297))))</f>
        <v>0</v>
      </c>
      <c r="K316">
        <f>IF(DEGREES(ACOS(SIN(RADIANS(G316))*SIN(RADIANS(E307))+COS(RADIANS(G316))*COS(RADIANS(E307))*COS(RADIANS(K297))))&gt;90,0,$F$4*$F$5/E306^2*(SIN(RADIANS(G316))*SIN(RADIANS(E307))+COS(RADIANS(G316))*COS(RADIANS(E307))*COS(RADIANS(K297))))</f>
        <v>0</v>
      </c>
      <c r="L316">
        <f>IF(DEGREES(ACOS(SIN(RADIANS(G316))*SIN(RADIANS(E307))+COS(RADIANS(G316))*COS(RADIANS(E307))*COS(RADIANS(L297))))&gt;90,0,$F$4*$F$5/E306^2*(SIN(RADIANS(G316))*SIN(RADIANS(E307))+COS(RADIANS(G316))*COS(RADIANS(E307))*COS(RADIANS(L297))))</f>
        <v>0</v>
      </c>
      <c r="M316">
        <f>IF(DEGREES(ACOS(SIN(RADIANS(G316))*SIN(RADIANS(E307))+COS(RADIANS(G316))*COS(RADIANS(E307))*COS(RADIANS(M297))))&gt;90,0,$F$4*$F$5/E306^2*(SIN(RADIANS(G316))*SIN(RADIANS(E307))+COS(RADIANS(G316))*COS(RADIANS(E307))*COS(RADIANS(M297))))</f>
        <v>0</v>
      </c>
      <c r="N316">
        <f>IF(DEGREES(ACOS(SIN(RADIANS(G316))*SIN(RADIANS(E307))+COS(RADIANS(G316))*COS(RADIANS(E307))*COS(RADIANS(N297))))&gt;90,0,$F$4*$F$5/E306^2*(SIN(RADIANS(G316))*SIN(RADIANS(E307))+COS(RADIANS(G316))*COS(RADIANS(E307))*COS(RADIANS(N297))))</f>
        <v>0</v>
      </c>
      <c r="O316">
        <f>IF(DEGREES(ACOS(SIN(RADIANS(G316))*SIN(RADIANS(E307))+COS(RADIANS(G316))*COS(RADIANS(E307))*COS(RADIANS(O297))))&gt;90,0,$F$4*$F$5/E306^2*(SIN(RADIANS(G316))*SIN(RADIANS(E307))+COS(RADIANS(G316))*COS(RADIANS(E307))*COS(RADIANS(O297))))</f>
        <v>0</v>
      </c>
      <c r="P316">
        <f>IF(DEGREES(ACOS(SIN(RADIANS(G316))*SIN(RADIANS(E307))+COS(RADIANS(G316))*COS(RADIANS(E307))*COS(RADIANS(P297))))&gt;90,0,$F$4*$F$5/E306^2*(SIN(RADIANS(G316))*SIN(RADIANS(E307))+COS(RADIANS(G316))*COS(RADIANS(E307))*COS(RADIANS(P297))))</f>
        <v>0</v>
      </c>
      <c r="Q316">
        <f>IF(DEGREES(ACOS(SIN(RADIANS(G316))*SIN(RADIANS(E307))+COS(RADIANS(G316))*COS(RADIANS(E307))*COS(RADIANS(Q297))))&gt;90,0,$F$4*$F$5/E306^2*(SIN(RADIANS(G316))*SIN(RADIANS(E307))+COS(RADIANS(G316))*COS(RADIANS(E307))*COS(RADIANS(Q297))))</f>
        <v>0</v>
      </c>
      <c r="R316" t="e">
        <f>IF(DEGREES(ACOS(SIN(RADIANS(G316))*SIN(RADIANS(E307))+COS(RADIANS(G316))*COS(RADIANS(E307))*COS(RADIANS(R297))))&gt;90,0,$F$4*$F$5/E306^2*(SIN(RADIANS(G316))*SIN(RADIANS(E307))+COS(RADIANS(G316))*COS(RADIANS(E307))*COS(RADIANS(R297))))</f>
        <v>#DIV/0!</v>
      </c>
      <c r="S316" t="e">
        <f>IF(DEGREES(ACOS(SIN(RADIANS(G316))*SIN(RADIANS(E307))+COS(RADIANS(G316))*COS(RADIANS(E307))*COS(RADIANS(S297))))&gt;90,0,$F$4*$F$5/E306^2*(SIN(RADIANS(G316))*SIN(RADIANS(E307))+COS(RADIANS(G316))*COS(RADIANS(E307))*COS(RADIANS(S297))))</f>
        <v>#DIV/0!</v>
      </c>
      <c r="T316" t="e">
        <f>IF(DEGREES(ACOS(SIN(RADIANS(G316))*SIN(RADIANS(E307))+COS(RADIANS(G316))*COS(RADIANS(E307))*COS(RADIANS(T297))))&gt;90,0,$F$4*$F$5/E306^2*(SIN(RADIANS(G316))*SIN(RADIANS(E307))+COS(RADIANS(G316))*COS(RADIANS(E307))*COS(RADIANS(T297))))</f>
        <v>#DIV/0!</v>
      </c>
      <c r="U316" t="e">
        <f>IF(DEGREES(ACOS(SIN(RADIANS(G316))*SIN(RADIANS(E307))+COS(RADIANS(G316))*COS(RADIANS(E307))*COS(RADIANS(U297))))&gt;90,0,$F$4*$F$5/E306^2*(SIN(RADIANS(G316))*SIN(RADIANS(E307))+COS(RADIANS(G316))*COS(RADIANS(E307))*COS(RADIANS(U297))))</f>
        <v>#DIV/0!</v>
      </c>
      <c r="V316" t="e">
        <f>IF(DEGREES(ACOS(SIN(RADIANS(G316))*SIN(RADIANS(E307))+COS(RADIANS(G316))*COS(RADIANS(E307))*COS(RADIANS(V297))))&gt;90,0,$F$4*$F$5/E306^2*(SIN(RADIANS(G316))*SIN(RADIANS(E307))+COS(RADIANS(G316))*COS(RADIANS(E307))*COS(RADIANS(V297))))</f>
        <v>#DIV/0!</v>
      </c>
      <c r="W316" t="e">
        <f>IF(DEGREES(ACOS(SIN(RADIANS(G316))*SIN(RADIANS(E307))+COS(RADIANS(G316))*COS(RADIANS(E307))*COS(RADIANS(W297))))&gt;90,0,$F$4*$F$5/E306^2*(SIN(RADIANS(G316))*SIN(RADIANS(E307))+COS(RADIANS(G316))*COS(RADIANS(E307))*COS(RADIANS(W297))))</f>
        <v>#DIV/0!</v>
      </c>
      <c r="X316" t="e">
        <f>IF(DEGREES(ACOS(SIN(RADIANS(G316))*SIN(RADIANS(E307))+COS(RADIANS(G316))*COS(RADIANS(E307))*COS(RADIANS(X297))))&gt;90,0,$F$4*$F$5/E306^2*(SIN(RADIANS(G316))*SIN(RADIANS(E307))+COS(RADIANS(G316))*COS(RADIANS(E307))*COS(RADIANS(X297))))</f>
        <v>#DIV/0!</v>
      </c>
      <c r="Y316" t="e">
        <f>IF(DEGREES(ACOS(SIN(RADIANS(G316))*SIN(RADIANS(E307))+COS(RADIANS(G316))*COS(RADIANS(E307))*COS(RADIANS(Y297))))&gt;90,0,$F$4*$F$5/E306^2*(SIN(RADIANS(G316))*SIN(RADIANS(E307))+COS(RADIANS(G316))*COS(RADIANS(E307))*COS(RADIANS(Y297))))</f>
        <v>#DIV/0!</v>
      </c>
      <c r="Z316" t="e">
        <f>IF(DEGREES(ACOS(SIN(RADIANS(G316))*SIN(RADIANS(E307))+COS(RADIANS(G316))*COS(RADIANS(E307))*COS(RADIANS(Z297))))&gt;90,0,$F$4*$F$5/E306^2*(SIN(RADIANS(G316))*SIN(RADIANS(E307))+COS(RADIANS(G316))*COS(RADIANS(E307))*COS(RADIANS(Z297))))</f>
        <v>#DIV/0!</v>
      </c>
      <c r="AA316" t="e">
        <f>IF(DEGREES(ACOS(SIN(RADIANS(G316))*SIN(RADIANS(E307))+COS(RADIANS(G316))*COS(RADIANS(E307))*COS(RADIANS(AA297))))&gt;90,0,$F$4*$F$5/E306^2*(SIN(RADIANS(G316))*SIN(RADIANS(E307))+COS(RADIANS(G316))*COS(RADIANS(E307))*COS(RADIANS(AA297))))</f>
        <v>#DIV/0!</v>
      </c>
      <c r="AB316" t="e">
        <f>IF(DEGREES(ACOS(SIN(RADIANS(G316))*SIN(RADIANS(E307))+COS(RADIANS(G316))*COS(RADIANS(E307))*COS(RADIANS(AB297))))&gt;90,0,$F$4*$F$5/E306^2*(SIN(RADIANS(G316))*SIN(RADIANS(E307))+COS(RADIANS(G316))*COS(RADIANS(E307))*COS(RADIANS(AB297))))</f>
        <v>#DIV/0!</v>
      </c>
      <c r="AC316" t="e">
        <f>IF(DEGREES(ACOS(SIN(RADIANS(G316))*SIN(RADIANS(E307))+COS(RADIANS(G316))*COS(RADIANS(E307))*COS(RADIANS(AC297))))&gt;90,0,$F$4*$F$5/E306^2*(SIN(RADIANS(G316))*SIN(RADIANS(E307))+COS(RADIANS(G316))*COS(RADIANS(E307))*COS(RADIANS(AC297))))</f>
        <v>#DIV/0!</v>
      </c>
      <c r="AD316" t="e">
        <f>IF(DEGREES(ACOS(SIN(RADIANS(G316))*SIN(RADIANS(E307))+COS(RADIANS(G316))*COS(RADIANS(E307))*COS(RADIANS(AD297))))&gt;90,0,$F$4*$F$5/E306^2*(SIN(RADIANS(G316))*SIN(RADIANS(E307))+COS(RADIANS(G316))*COS(RADIANS(E307))*COS(RADIANS(AD297))))</f>
        <v>#DIV/0!</v>
      </c>
      <c r="AE316" t="e">
        <f>IF(DEGREES(ACOS(SIN(RADIANS(G316))*SIN(RADIANS(E307))+COS(RADIANS(G316))*COS(RADIANS(E307))*COS(RADIANS(AE297))))&gt;90,0,$F$4*$F$5/E306^2*(SIN(RADIANS(G316))*SIN(RADIANS(E307))+COS(RADIANS(G316))*COS(RADIANS(E307))*COS(RADIANS(AE297))))</f>
        <v>#DIV/0!</v>
      </c>
      <c r="AF316" t="e">
        <f>IF(DEGREES(ACOS(SIN(RADIANS(G316))*SIN(RADIANS(E307))+COS(RADIANS(G316))*COS(RADIANS(E307))*COS(RADIANS(AF297))))&gt;90,0,$F$4*$F$5/E306^2*(SIN(RADIANS(G316))*SIN(RADIANS(E307))+COS(RADIANS(G316))*COS(RADIANS(E307))*COS(RADIANS(AF297))))</f>
        <v>#DIV/0!</v>
      </c>
      <c r="AG316" t="e">
        <f>IF(DEGREES(ACOS(SIN(RADIANS(G316))*SIN(RADIANS(E307))+COS(RADIANS(G316))*COS(RADIANS(E307))*COS(RADIANS(AG297))))&gt;90,0,$F$4*$F$5/E306^2*(SIN(RADIANS(G316))*SIN(RADIANS(E307))+COS(RADIANS(G316))*COS(RADIANS(E307))*COS(RADIANS(AG297))))</f>
        <v>#DIV/0!</v>
      </c>
      <c r="AH316" t="e">
        <f>IF(DEGREES(ACOS(SIN(RADIANS(G316))*SIN(RADIANS(E307))+COS(RADIANS(G316))*COS(RADIANS(E307))*COS(RADIANS(AH297))))&gt;90,0,$F$4*$F$5/E306^2*(SIN(RADIANS(G316))*SIN(RADIANS(E307))+COS(RADIANS(G316))*COS(RADIANS(E307))*COS(RADIANS(AH297))))</f>
        <v>#DIV/0!</v>
      </c>
      <c r="AI316" t="e">
        <f>IF(DEGREES(ACOS(SIN(RADIANS(G316))*SIN(RADIANS(E307))+COS(RADIANS(G316))*COS(RADIANS(E307))*COS(RADIANS(AI297))))&gt;90,0,$F$4*$F$5/E306^2*(SIN(RADIANS(G316))*SIN(RADIANS(E307))+COS(RADIANS(G316))*COS(RADIANS(E307))*COS(RADIANS(AI297))))</f>
        <v>#DIV/0!</v>
      </c>
      <c r="AJ316" t="e">
        <f>IF(DEGREES(ACOS(SIN(RADIANS(G316))*SIN(RADIANS(E307))+COS(RADIANS(G316))*COS(RADIANS(E307))*COS(RADIANS(AJ297))))&gt;90,0,$F$4*$F$5/E306^2*(SIN(RADIANS(G316))*SIN(RADIANS(E307))+COS(RADIANS(G316))*COS(RADIANS(E307))*COS(RADIANS(AJ297))))</f>
        <v>#DIV/0!</v>
      </c>
      <c r="AK316">
        <f>IF(DEGREES(ACOS(SIN(RADIANS(G316))*SIN(RADIANS(E307))+COS(RADIANS(G316))*COS(RADIANS(E307))*COS(RADIANS(AK297))))&gt;90,0,$F$4*$F$5/E306^2*(SIN(RADIANS(G316))*SIN(RADIANS(E307))+COS(RADIANS(G316))*COS(RADIANS(E307))*COS(RADIANS(AK297))))</f>
        <v>0</v>
      </c>
      <c r="AL316">
        <f>IF(DEGREES(ACOS(SIN(RADIANS(G316))*SIN(RADIANS(E307))+COS(RADIANS(G316))*COS(RADIANS(E307))*COS(RADIANS(AL297))))&gt;90,0,$F$4*$F$5/E306^2*(SIN(RADIANS(G316))*SIN(RADIANS(E307))+COS(RADIANS(G316))*COS(RADIANS(E307))*COS(RADIANS(AL297))))</f>
        <v>0</v>
      </c>
      <c r="AM316">
        <f>IF(DEGREES(ACOS(SIN(RADIANS(G316))*SIN(RADIANS(E307))+COS(RADIANS(G316))*COS(RADIANS(E307))*COS(RADIANS(AM297))))&gt;90,0,$F$4*$F$5/E306^2*(SIN(RADIANS(G316))*SIN(RADIANS(E307))+COS(RADIANS(G316))*COS(RADIANS(E307))*COS(RADIANS(AM297))))</f>
        <v>0</v>
      </c>
      <c r="AN316">
        <f>IF(DEGREES(ACOS(SIN(RADIANS(G316))*SIN(RADIANS(E307))+COS(RADIANS(G316))*COS(RADIANS(E307))*COS(RADIANS(AN297))))&gt;90,0,$F$4*$F$5/E306^2*(SIN(RADIANS(G316))*SIN(RADIANS(E307))+COS(RADIANS(G316))*COS(RADIANS(E307))*COS(RADIANS(AN297))))</f>
        <v>0</v>
      </c>
      <c r="AO316">
        <f>IF(DEGREES(ACOS(SIN(RADIANS(G316))*SIN(RADIANS(E307))+COS(RADIANS(G316))*COS(RADIANS(E307))*COS(RADIANS(AO297))))&gt;90,0,$F$4*$F$5/E306^2*(SIN(RADIANS(G316))*SIN(RADIANS(E307))+COS(RADIANS(G316))*COS(RADIANS(E307))*COS(RADIANS(AO297))))</f>
        <v>0</v>
      </c>
      <c r="AP316">
        <f>IF(DEGREES(ACOS(SIN(RADIANS(G316))*SIN(RADIANS(E307))+COS(RADIANS(G316))*COS(RADIANS(E307))*COS(RADIANS(AP297))))&gt;90,0,$F$4*$F$5/E306^2*(SIN(RADIANS(G316))*SIN(RADIANS(E307))+COS(RADIANS(G316))*COS(RADIANS(E307))*COS(RADIANS(AP297))))</f>
        <v>0</v>
      </c>
      <c r="AQ316">
        <f>IF(DEGREES(ACOS(SIN(RADIANS(G316))*SIN(RADIANS(E307))+COS(RADIANS(G316))*COS(RADIANS(E307))*COS(RADIANS(AQ297))))&gt;90,0,$F$4*$F$5/E306^2*(SIN(RADIANS(G316))*SIN(RADIANS(E307))+COS(RADIANS(G316))*COS(RADIANS(E307))*COS(RADIANS(AQ297))))</f>
        <v>0</v>
      </c>
      <c r="AR316">
        <f>IF(DEGREES(ACOS(SIN(RADIANS(G316))*SIN(RADIANS(E307))+COS(RADIANS(G316))*COS(RADIANS(E307))*COS(RADIANS(AR297))))&gt;90,0,$F$4*$F$5/E306^2*(SIN(RADIANS(G316))*SIN(RADIANS(E307))+COS(RADIANS(G316))*COS(RADIANS(E307))*COS(RADIANS(AR297))))</f>
        <v>0</v>
      </c>
    </row>
    <row r="317" spans="2:44" x14ac:dyDescent="0.5">
      <c r="G317">
        <v>-90</v>
      </c>
      <c r="I317" t="e">
        <f>IF(DEGREES(ACOS(SIN(RADIANS(G317))*SIN(RADIANS(E307))+COS(RADIANS(G317))*COS(RADIANS(E307))*COS(RADIANS(I297))))&gt;90,0,$F$4*$F$5/E306^2*(SIN(RADIANS(G317))*SIN(RADIANS(E307))+COS(RADIANS(G317))*COS(RADIANS(E307))*COS(RADIANS(I297))))</f>
        <v>#DIV/0!</v>
      </c>
      <c r="J317" t="e">
        <f>IF(DEGREES(ACOS(SIN(RADIANS(G317))*SIN(RADIANS(E307))+COS(RADIANS(G317))*COS(RADIANS(E307))*COS(RADIANS(J297))))&gt;90,0,$F$4*$F$5/E306^2*(SIN(RADIANS(G317))*SIN(RADIANS(E307))+COS(RADIANS(G317))*COS(RADIANS(E307))*COS(RADIANS(J297))))</f>
        <v>#DIV/0!</v>
      </c>
      <c r="K317" t="e">
        <f>IF(DEGREES(ACOS(SIN(RADIANS(G317))*SIN(RADIANS(E307))+COS(RADIANS(G317))*COS(RADIANS(E307))*COS(RADIANS(K297))))&gt;90,0,$F$4*$F$5/E306^2*(SIN(RADIANS(G317))*SIN(RADIANS(E307))+COS(RADIANS(G317))*COS(RADIANS(E307))*COS(RADIANS(K297))))</f>
        <v>#DIV/0!</v>
      </c>
      <c r="L317" t="e">
        <f>IF(DEGREES(ACOS(SIN(RADIANS(G317))*SIN(RADIANS(E307))+COS(RADIANS(G317))*COS(RADIANS(E307))*COS(RADIANS(L297))))&gt;90,0,$F$4*$F$5/E306^2*(SIN(RADIANS(G317))*SIN(RADIANS(E307))+COS(RADIANS(G317))*COS(RADIANS(E307))*COS(RADIANS(L297))))</f>
        <v>#DIV/0!</v>
      </c>
      <c r="M317" t="e">
        <f>IF(DEGREES(ACOS(SIN(RADIANS(G317))*SIN(RADIANS(E307))+COS(RADIANS(G317))*COS(RADIANS(E307))*COS(RADIANS(M297))))&gt;90,0,$F$4*$F$5/E306^2*(SIN(RADIANS(G317))*SIN(RADIANS(E307))+COS(RADIANS(G317))*COS(RADIANS(E307))*COS(RADIANS(M297))))</f>
        <v>#DIV/0!</v>
      </c>
      <c r="N317" t="e">
        <f>IF(DEGREES(ACOS(SIN(RADIANS(G317))*SIN(RADIANS(E307))+COS(RADIANS(G317))*COS(RADIANS(E307))*COS(RADIANS(N297))))&gt;90,0,$F$4*$F$5/E306^2*(SIN(RADIANS(G317))*SIN(RADIANS(E307))+COS(RADIANS(G317))*COS(RADIANS(E307))*COS(RADIANS(N297))))</f>
        <v>#DIV/0!</v>
      </c>
      <c r="O317" t="e">
        <f>IF(DEGREES(ACOS(SIN(RADIANS(G317))*SIN(RADIANS(E307))+COS(RADIANS(G317))*COS(RADIANS(E307))*COS(RADIANS(O297))))&gt;90,0,$F$4*$F$5/E306^2*(SIN(RADIANS(G317))*SIN(RADIANS(E307))+COS(RADIANS(G317))*COS(RADIANS(E307))*COS(RADIANS(O297))))</f>
        <v>#DIV/0!</v>
      </c>
      <c r="P317" t="e">
        <f>IF(DEGREES(ACOS(SIN(RADIANS(G317))*SIN(RADIANS(E307))+COS(RADIANS(G317))*COS(RADIANS(E307))*COS(RADIANS(P297))))&gt;90,0,$F$4*$F$5/E306^2*(SIN(RADIANS(G317))*SIN(RADIANS(E307))+COS(RADIANS(G317))*COS(RADIANS(E307))*COS(RADIANS(P297))))</f>
        <v>#DIV/0!</v>
      </c>
      <c r="Q317" t="e">
        <f>IF(DEGREES(ACOS(SIN(RADIANS(G317))*SIN(RADIANS(E307))+COS(RADIANS(G317))*COS(RADIANS(E307))*COS(RADIANS(Q297))))&gt;90,0,$F$4*$F$5/E306^2*(SIN(RADIANS(G317))*SIN(RADIANS(E307))+COS(RADIANS(G317))*COS(RADIANS(E307))*COS(RADIANS(Q297))))</f>
        <v>#DIV/0!</v>
      </c>
      <c r="R317" t="e">
        <f>IF(DEGREES(ACOS(SIN(RADIANS(G317))*SIN(RADIANS(E307))+COS(RADIANS(G317))*COS(RADIANS(E307))*COS(RADIANS(R297))))&gt;90,0,$F$4*$F$5/E306^2*(SIN(RADIANS(G317))*SIN(RADIANS(E307))+COS(RADIANS(G317))*COS(RADIANS(E307))*COS(RADIANS(R297))))</f>
        <v>#DIV/0!</v>
      </c>
      <c r="S317" t="e">
        <f>IF(DEGREES(ACOS(SIN(RADIANS(G317))*SIN(RADIANS(E307))+COS(RADIANS(G317))*COS(RADIANS(E307))*COS(RADIANS(S297))))&gt;90,0,$F$4*$F$5/E306^2*(SIN(RADIANS(G317))*SIN(RADIANS(E307))+COS(RADIANS(G317))*COS(RADIANS(E307))*COS(RADIANS(S297))))</f>
        <v>#DIV/0!</v>
      </c>
      <c r="T317" t="e">
        <f>IF(DEGREES(ACOS(SIN(RADIANS(G317))*SIN(RADIANS(E307))+COS(RADIANS(G317))*COS(RADIANS(E307))*COS(RADIANS(T297))))&gt;90,0,$F$4*$F$5/E306^2*(SIN(RADIANS(G317))*SIN(RADIANS(E307))+COS(RADIANS(G317))*COS(RADIANS(E307))*COS(RADIANS(T297))))</f>
        <v>#DIV/0!</v>
      </c>
      <c r="U317" t="e">
        <f>IF(DEGREES(ACOS(SIN(RADIANS(G317))*SIN(RADIANS(E307))+COS(RADIANS(G317))*COS(RADIANS(E307))*COS(RADIANS(U297))))&gt;90,0,$F$4*$F$5/E306^2*(SIN(RADIANS(G317))*SIN(RADIANS(E307))+COS(RADIANS(G317))*COS(RADIANS(E307))*COS(RADIANS(U297))))</f>
        <v>#DIV/0!</v>
      </c>
      <c r="V317" t="e">
        <f>IF(DEGREES(ACOS(SIN(RADIANS(G317))*SIN(RADIANS(E307))+COS(RADIANS(G317))*COS(RADIANS(E307))*COS(RADIANS(V297))))&gt;90,0,$F$4*$F$5/E306^2*(SIN(RADIANS(G317))*SIN(RADIANS(E307))+COS(RADIANS(G317))*COS(RADIANS(E307))*COS(RADIANS(V297))))</f>
        <v>#DIV/0!</v>
      </c>
      <c r="W317" t="e">
        <f>IF(DEGREES(ACOS(SIN(RADIANS(G317))*SIN(RADIANS(E307))+COS(RADIANS(G317))*COS(RADIANS(E307))*COS(RADIANS(W297))))&gt;90,0,$F$4*$F$5/E306^2*(SIN(RADIANS(G317))*SIN(RADIANS(E307))+COS(RADIANS(G317))*COS(RADIANS(E307))*COS(RADIANS(W297))))</f>
        <v>#DIV/0!</v>
      </c>
      <c r="X317" t="e">
        <f>IF(DEGREES(ACOS(SIN(RADIANS(G317))*SIN(RADIANS(E307))+COS(RADIANS(G317))*COS(RADIANS(E307))*COS(RADIANS(X297))))&gt;90,0,$F$4*$F$5/E306^2*(SIN(RADIANS(G317))*SIN(RADIANS(E307))+COS(RADIANS(G317))*COS(RADIANS(E307))*COS(RADIANS(X297))))</f>
        <v>#DIV/0!</v>
      </c>
      <c r="Y317" t="e">
        <f>IF(DEGREES(ACOS(SIN(RADIANS(G317))*SIN(RADIANS(E307))+COS(RADIANS(G317))*COS(RADIANS(E307))*COS(RADIANS(Y297))))&gt;90,0,$F$4*$F$5/E306^2*(SIN(RADIANS(G317))*SIN(RADIANS(E307))+COS(RADIANS(G317))*COS(RADIANS(E307))*COS(RADIANS(Y297))))</f>
        <v>#DIV/0!</v>
      </c>
      <c r="Z317" t="e">
        <f>IF(DEGREES(ACOS(SIN(RADIANS(G317))*SIN(RADIANS(E307))+COS(RADIANS(G317))*COS(RADIANS(E307))*COS(RADIANS(Z297))))&gt;90,0,$F$4*$F$5/E306^2*(SIN(RADIANS(G317))*SIN(RADIANS(E307))+COS(RADIANS(G317))*COS(RADIANS(E307))*COS(RADIANS(Z297))))</f>
        <v>#DIV/0!</v>
      </c>
      <c r="AA317" t="e">
        <f>IF(DEGREES(ACOS(SIN(RADIANS(G317))*SIN(RADIANS(E307))+COS(RADIANS(G317))*COS(RADIANS(E307))*COS(RADIANS(AA297))))&gt;90,0,$F$4*$F$5/E306^2*(SIN(RADIANS(G317))*SIN(RADIANS(E307))+COS(RADIANS(G317))*COS(RADIANS(E307))*COS(RADIANS(AA297))))</f>
        <v>#DIV/0!</v>
      </c>
      <c r="AB317" t="e">
        <f>IF(DEGREES(ACOS(SIN(RADIANS(G317))*SIN(RADIANS(E307))+COS(RADIANS(G317))*COS(RADIANS(E307))*COS(RADIANS(AB297))))&gt;90,0,$F$4*$F$5/E306^2*(SIN(RADIANS(G317))*SIN(RADIANS(E307))+COS(RADIANS(G317))*COS(RADIANS(E307))*COS(RADIANS(AB297))))</f>
        <v>#DIV/0!</v>
      </c>
      <c r="AC317" t="e">
        <f>IF(DEGREES(ACOS(SIN(RADIANS(G317))*SIN(RADIANS(E307))+COS(RADIANS(G317))*COS(RADIANS(E307))*COS(RADIANS(AC297))))&gt;90,0,$F$4*$F$5/E306^2*(SIN(RADIANS(G317))*SIN(RADIANS(E307))+COS(RADIANS(G317))*COS(RADIANS(E307))*COS(RADIANS(AC297))))</f>
        <v>#DIV/0!</v>
      </c>
      <c r="AD317" t="e">
        <f>IF(DEGREES(ACOS(SIN(RADIANS(G317))*SIN(RADIANS(E307))+COS(RADIANS(G317))*COS(RADIANS(E307))*COS(RADIANS(AD297))))&gt;90,0,$F$4*$F$5/E306^2*(SIN(RADIANS(G317))*SIN(RADIANS(E307))+COS(RADIANS(G317))*COS(RADIANS(E307))*COS(RADIANS(AD297))))</f>
        <v>#DIV/0!</v>
      </c>
      <c r="AE317" t="e">
        <f>IF(DEGREES(ACOS(SIN(RADIANS(G317))*SIN(RADIANS(E307))+COS(RADIANS(G317))*COS(RADIANS(E307))*COS(RADIANS(AE297))))&gt;90,0,$F$4*$F$5/E306^2*(SIN(RADIANS(G317))*SIN(RADIANS(E307))+COS(RADIANS(G317))*COS(RADIANS(E307))*COS(RADIANS(AE297))))</f>
        <v>#DIV/0!</v>
      </c>
      <c r="AF317" t="e">
        <f>IF(DEGREES(ACOS(SIN(RADIANS(G317))*SIN(RADIANS(E307))+COS(RADIANS(G317))*COS(RADIANS(E307))*COS(RADIANS(AF297))))&gt;90,0,$F$4*$F$5/E306^2*(SIN(RADIANS(G317))*SIN(RADIANS(E307))+COS(RADIANS(G317))*COS(RADIANS(E307))*COS(RADIANS(AF297))))</f>
        <v>#DIV/0!</v>
      </c>
      <c r="AG317" t="e">
        <f>IF(DEGREES(ACOS(SIN(RADIANS(G317))*SIN(RADIANS(E307))+COS(RADIANS(G317))*COS(RADIANS(E307))*COS(RADIANS(AG297))))&gt;90,0,$F$4*$F$5/E306^2*(SIN(RADIANS(G317))*SIN(RADIANS(E307))+COS(RADIANS(G317))*COS(RADIANS(E307))*COS(RADIANS(AG297))))</f>
        <v>#DIV/0!</v>
      </c>
      <c r="AH317" t="e">
        <f>IF(DEGREES(ACOS(SIN(RADIANS(G317))*SIN(RADIANS(E307))+COS(RADIANS(G317))*COS(RADIANS(E307))*COS(RADIANS(AH297))))&gt;90,0,$F$4*$F$5/E306^2*(SIN(RADIANS(G317))*SIN(RADIANS(E307))+COS(RADIANS(G317))*COS(RADIANS(E307))*COS(RADIANS(AH297))))</f>
        <v>#DIV/0!</v>
      </c>
      <c r="AI317" t="e">
        <f>IF(DEGREES(ACOS(SIN(RADIANS(G317))*SIN(RADIANS(E307))+COS(RADIANS(G317))*COS(RADIANS(E307))*COS(RADIANS(AI297))))&gt;90,0,$F$4*$F$5/E306^2*(SIN(RADIANS(G317))*SIN(RADIANS(E307))+COS(RADIANS(G317))*COS(RADIANS(E307))*COS(RADIANS(AI297))))</f>
        <v>#DIV/0!</v>
      </c>
      <c r="AJ317" t="e">
        <f>IF(DEGREES(ACOS(SIN(RADIANS(G317))*SIN(RADIANS(E307))+COS(RADIANS(G317))*COS(RADIANS(E307))*COS(RADIANS(AJ297))))&gt;90,0,$F$4*$F$5/E306^2*(SIN(RADIANS(G317))*SIN(RADIANS(E307))+COS(RADIANS(G317))*COS(RADIANS(E307))*COS(RADIANS(AJ297))))</f>
        <v>#DIV/0!</v>
      </c>
      <c r="AK317" t="e">
        <f>IF(DEGREES(ACOS(SIN(RADIANS(G317))*SIN(RADIANS(E307))+COS(RADIANS(G317))*COS(RADIANS(E307))*COS(RADIANS(AK297))))&gt;90,0,$F$4*$F$5/E306^2*(SIN(RADIANS(G317))*SIN(RADIANS(E307))+COS(RADIANS(G317))*COS(RADIANS(E307))*COS(RADIANS(AK297))))</f>
        <v>#DIV/0!</v>
      </c>
      <c r="AL317" t="e">
        <f>IF(DEGREES(ACOS(SIN(RADIANS(G317))*SIN(RADIANS(E307))+COS(RADIANS(G317))*COS(RADIANS(E307))*COS(RADIANS(AL297))))&gt;90,0,$F$4*$F$5/E306^2*(SIN(RADIANS(G317))*SIN(RADIANS(E307))+COS(RADIANS(G317))*COS(RADIANS(E307))*COS(RADIANS(AL297))))</f>
        <v>#DIV/0!</v>
      </c>
      <c r="AM317" t="e">
        <f>IF(DEGREES(ACOS(SIN(RADIANS(G317))*SIN(RADIANS(E307))+COS(RADIANS(G317))*COS(RADIANS(E307))*COS(RADIANS(AM297))))&gt;90,0,$F$4*$F$5/E306^2*(SIN(RADIANS(G317))*SIN(RADIANS(E307))+COS(RADIANS(G317))*COS(RADIANS(E307))*COS(RADIANS(AM297))))</f>
        <v>#DIV/0!</v>
      </c>
      <c r="AN317" t="e">
        <f>IF(DEGREES(ACOS(SIN(RADIANS(G317))*SIN(RADIANS(E307))+COS(RADIANS(G317))*COS(RADIANS(E307))*COS(RADIANS(AN297))))&gt;90,0,$F$4*$F$5/E306^2*(SIN(RADIANS(G317))*SIN(RADIANS(E307))+COS(RADIANS(G317))*COS(RADIANS(E307))*COS(RADIANS(AN297))))</f>
        <v>#DIV/0!</v>
      </c>
      <c r="AO317" t="e">
        <f>IF(DEGREES(ACOS(SIN(RADIANS(G317))*SIN(RADIANS(E307))+COS(RADIANS(G317))*COS(RADIANS(E307))*COS(RADIANS(AO297))))&gt;90,0,$F$4*$F$5/E306^2*(SIN(RADIANS(G317))*SIN(RADIANS(E307))+COS(RADIANS(G317))*COS(RADIANS(E307))*COS(RADIANS(AO297))))</f>
        <v>#DIV/0!</v>
      </c>
      <c r="AP317" t="e">
        <f>IF(DEGREES(ACOS(SIN(RADIANS(G317))*SIN(RADIANS(E307))+COS(RADIANS(G317))*COS(RADIANS(E307))*COS(RADIANS(AP297))))&gt;90,0,$F$4*$F$5/E306^2*(SIN(RADIANS(G317))*SIN(RADIANS(E307))+COS(RADIANS(G317))*COS(RADIANS(E307))*COS(RADIANS(AP297))))</f>
        <v>#DIV/0!</v>
      </c>
      <c r="AQ317" t="e">
        <f>IF(DEGREES(ACOS(SIN(RADIANS(G317))*SIN(RADIANS(E307))+COS(RADIANS(G317))*COS(RADIANS(E307))*COS(RADIANS(AQ297))))&gt;90,0,$F$4*$F$5/E306^2*(SIN(RADIANS(G317))*SIN(RADIANS(E307))+COS(RADIANS(G317))*COS(RADIANS(E307))*COS(RADIANS(AQ297))))</f>
        <v>#DIV/0!</v>
      </c>
      <c r="AR317" t="e">
        <f>IF(DEGREES(ACOS(SIN(RADIANS(G317))*SIN(RADIANS(E307))+COS(RADIANS(G317))*COS(RADIANS(E307))*COS(RADIANS(AR297))))&gt;90,0,$F$4*$F$5/E306^2*(SIN(RADIANS(G317))*SIN(RADIANS(E307))+COS(RADIANS(G317))*COS(RADIANS(E307))*COS(RADIANS(AR297))))</f>
        <v>#DIV/0!</v>
      </c>
    </row>
    <row r="319" spans="2:44" x14ac:dyDescent="0.5">
      <c r="H319" t="s">
        <v>769</v>
      </c>
      <c r="I319">
        <v>180</v>
      </c>
      <c r="J319">
        <v>170</v>
      </c>
      <c r="K319">
        <v>160</v>
      </c>
      <c r="L319">
        <v>150</v>
      </c>
      <c r="M319">
        <v>140</v>
      </c>
      <c r="N319">
        <v>130</v>
      </c>
      <c r="O319">
        <v>120</v>
      </c>
      <c r="P319">
        <v>110</v>
      </c>
      <c r="Q319">
        <v>100</v>
      </c>
      <c r="R319">
        <v>90</v>
      </c>
      <c r="S319">
        <v>80</v>
      </c>
      <c r="T319">
        <v>70</v>
      </c>
      <c r="U319">
        <v>60</v>
      </c>
      <c r="V319">
        <v>50</v>
      </c>
      <c r="W319">
        <v>40</v>
      </c>
      <c r="X319">
        <v>30</v>
      </c>
      <c r="Y319">
        <v>20</v>
      </c>
      <c r="Z319">
        <v>10</v>
      </c>
      <c r="AA319">
        <v>0</v>
      </c>
      <c r="AB319">
        <v>-10</v>
      </c>
      <c r="AC319">
        <v>-20</v>
      </c>
      <c r="AD319">
        <v>-30</v>
      </c>
      <c r="AE319">
        <v>-40</v>
      </c>
      <c r="AF319">
        <v>-50</v>
      </c>
      <c r="AG319">
        <v>-60</v>
      </c>
      <c r="AH319">
        <v>-70</v>
      </c>
      <c r="AI319">
        <v>-80</v>
      </c>
      <c r="AJ319">
        <v>-90</v>
      </c>
      <c r="AK319">
        <v>-100</v>
      </c>
      <c r="AL319">
        <v>-110</v>
      </c>
      <c r="AM319">
        <v>-120</v>
      </c>
      <c r="AN319">
        <v>-130</v>
      </c>
      <c r="AO319">
        <v>-140</v>
      </c>
      <c r="AP319">
        <v>-150</v>
      </c>
      <c r="AQ319">
        <v>-160</v>
      </c>
      <c r="AR319">
        <v>-170</v>
      </c>
    </row>
    <row r="320" spans="2:44" x14ac:dyDescent="0.5">
      <c r="H320" t="s">
        <v>779</v>
      </c>
      <c r="I320">
        <f>IF(ABS(I319-E332)&gt;180,IF(ABS(I319-E332)&gt;360,ABS(I319-E332)-360,360-ABS(I319-E332)),ABS(I319-E332))</f>
        <v>180</v>
      </c>
      <c r="J320">
        <f>IF(ABS(J319-E332)&gt;180,IF(ABS(J319-E332)&gt;360,ABS(J319-E332)-360,360-ABS(J319-E332)),ABS(J319-E332))</f>
        <v>170</v>
      </c>
      <c r="K320">
        <f>IF(ABS(K319-E332)&gt;180,IF(ABS(K319-E332)&gt;360,ABS(K319-E332)-360,360-ABS(K319-E332)),ABS(K319-E332))</f>
        <v>160</v>
      </c>
      <c r="L320">
        <f>IF(ABS(L319-E332)&gt;180,IF(ABS(L319-E332)&gt;360,ABS(L319-E332)-360,360-ABS(L319-E332)),ABS(L319-E332))</f>
        <v>150</v>
      </c>
      <c r="M320">
        <f>IF(ABS(M319-E332)&gt;180,IF(ABS(M319-E332)&gt;360,ABS(M319-E332)-360,360-ABS(M319-E332)),ABS(M319-E332))</f>
        <v>140</v>
      </c>
      <c r="N320">
        <f>IF(ABS(N319-E332)&gt;180,IF(ABS(N319-E332)&gt;360,ABS(N319-E332)-360,360-ABS(N319-E332)),ABS(N319-E332))</f>
        <v>130</v>
      </c>
      <c r="O320">
        <f>IF(ABS(O319-E332)&gt;180,IF(ABS(O319-E332)&gt;360,ABS(O319-E332)-360,360-ABS(O319-E332)),ABS(O319-E332))</f>
        <v>119.99999999999999</v>
      </c>
      <c r="P320">
        <f>IF(ABS(P319-E332)&gt;180,IF(ABS(P319-E332)&gt;360,ABS(P319-E332)-360,360-ABS(P319-E332)),ABS(P319-E332))</f>
        <v>109.99999999999999</v>
      </c>
      <c r="Q320">
        <f>IF(ABS(Q319-E332)&gt;180,IF(ABS(Q319-E332)&gt;360,ABS(Q319-E332)-360,360-ABS(Q319-E332)),ABS(Q319-E332))</f>
        <v>99.999999999999986</v>
      </c>
      <c r="R320">
        <f>IF(ABS(R319-E332)&gt;180,IF(ABS(R319-E332)&gt;360,ABS(R319-E332)-360,360-ABS(R319-E332)),ABS(R319-E332))</f>
        <v>89.999999999999986</v>
      </c>
      <c r="S320">
        <f>IF(ABS(S319-E332)&gt;180,IF(ABS(S319-E332)&gt;360,ABS(S319-E332)-360,360-ABS(S319-E332)),ABS(S319-E332))</f>
        <v>79.999999999999986</v>
      </c>
      <c r="T320">
        <f>IF(ABS(T319-E332)&gt;180,IF(ABS(T319-E332)&gt;360,ABS(T319-E332)-360,360-ABS(T319-E332)),ABS(T319-E332))</f>
        <v>69.999999999999986</v>
      </c>
      <c r="U320">
        <f>IF(ABS(U319-E332)&gt;180,IF(ABS(U319-E332)&gt;360,ABS(U319-E332)-360,360-ABS(U319-E332)),ABS(U319-E332))</f>
        <v>59.999999999999986</v>
      </c>
      <c r="V320">
        <f>IF(ABS(V319-E332)&gt;180,IF(ABS(V319-E332)&gt;360,ABS(V319-E332)-360,360-ABS(V319-E332)),ABS(V319-E332))</f>
        <v>49.999999999999986</v>
      </c>
      <c r="W320">
        <f>IF(ABS(W319-E332)&gt;180,IF(ABS(W319-E332)&gt;360,ABS(W319-E332)-360,360-ABS(W319-E332)),ABS(W319-E332))</f>
        <v>39.999999999999986</v>
      </c>
      <c r="X320">
        <f>IF(ABS(X319-E332)&gt;180,IF(ABS(X319-E332)&gt;360,ABS(X319-E332)-360,360-ABS(X319-E332)),ABS(X319-E332))</f>
        <v>29.999999999999986</v>
      </c>
      <c r="Y320">
        <f>IF(ABS(Y319-E332)&gt;180,IF(ABS(Y319-E332)&gt;360,ABS(Y319-E332)-360,360-ABS(Y319-E332)),ABS(Y319-E332))</f>
        <v>19.999999999999986</v>
      </c>
      <c r="Z320">
        <f>IF(ABS(Z319-E332)&gt;180,IF(ABS(Z319-E332)&gt;360,ABS(Z319-E332)-360,360-ABS(Z319-E332)),ABS(Z319-E332))</f>
        <v>9.9999999999999858</v>
      </c>
      <c r="AA320">
        <f>IF(ABS(AA319-E332)&gt;180,IF(ABS(AA319-E332)&gt;360,ABS(AA319-E332)-360,360-ABS(AA319-E332)),ABS(AA319-E332))</f>
        <v>1.4210854715202004E-14</v>
      </c>
      <c r="AB320">
        <f>IF(ABS(AB319-E332)&gt;180,IF(ABS(AB319-E332)&gt;360,ABS(AB319-E332)-360,360-ABS(AB319-E332)),ABS(AB319-E332))</f>
        <v>10.000000000000014</v>
      </c>
      <c r="AC320">
        <f>IF(ABS(AC319-E332)&gt;180,IF(ABS(AC319-E332)&gt;360,ABS(AC319-E332)-360,360-ABS(AC319-E332)),ABS(AC319-E332))</f>
        <v>20.000000000000014</v>
      </c>
      <c r="AD320">
        <f>IF(ABS(AD319-E332)&gt;180,IF(ABS(AD319-E332)&gt;360,ABS(AD319-E332)-360,360-ABS(AD319-E332)),ABS(AD319-E332))</f>
        <v>30.000000000000014</v>
      </c>
      <c r="AE320">
        <f>IF(ABS(AE319-E332)&gt;180,IF(ABS(AE319-E332)&gt;360,ABS(AE319-E332)-360,360-ABS(AE319-E332)),ABS(AE319-E332))</f>
        <v>40.000000000000014</v>
      </c>
      <c r="AF320">
        <f>IF(ABS(AF319-E332)&gt;180,IF(ABS(AF319-E332)&gt;360,ABS(AF319-E332)-360,360-ABS(AF319-E332)),ABS(AF319-E332))</f>
        <v>50.000000000000014</v>
      </c>
      <c r="AG320">
        <f>IF(ABS(AG319-E332)&gt;180,IF(ABS(AG319-E332)&gt;360,ABS(AG319-E332)-360,360-ABS(AG319-E332)),ABS(AG319-E332))</f>
        <v>60.000000000000014</v>
      </c>
      <c r="AH320">
        <f>IF(ABS(AH319-E332)&gt;180,IF(ABS(AH319-E332)&gt;360,ABS(AH319-E332)-360,360-ABS(AH319-E332)),ABS(AH319-E332))</f>
        <v>70.000000000000014</v>
      </c>
      <c r="AI320">
        <f>IF(ABS(AI319-E332)&gt;180,IF(ABS(AI319-E332)&gt;360,ABS(AI319-E332)-360,360-ABS(AI319-E332)),ABS(AI319-E332))</f>
        <v>80.000000000000014</v>
      </c>
      <c r="AJ320">
        <f>IF(ABS(AJ319-E332)&gt;180,IF(ABS(AJ319-E332)&gt;360,ABS(AJ319-E332)-360,360-ABS(AJ319-E332)),ABS(AJ319-E332))</f>
        <v>90.000000000000014</v>
      </c>
      <c r="AK320">
        <f>IF(ABS(AK319-E332)&gt;180,IF(ABS(AK319-E332)&gt;360,ABS(AK319-E332)-360,360-ABS(AK319-E332)),ABS(AK319-E332))</f>
        <v>100.00000000000001</v>
      </c>
      <c r="AL320">
        <f>IF(ABS(AL319-E332)&gt;180,IF(ABS(AL319-E332)&gt;360,ABS(AL319-E332)-360,360-ABS(AL319-E332)),ABS(AL319-E332))</f>
        <v>110.00000000000001</v>
      </c>
      <c r="AM320">
        <f>IF(ABS(AM319-E332)&gt;180,IF(ABS(AM319-E332)&gt;360,ABS(AM319-E332)-360,360-ABS(AM319-E332)),ABS(AM319-E332))</f>
        <v>120.00000000000001</v>
      </c>
      <c r="AN320">
        <f>IF(ABS(AN319-E332)&gt;180,IF(ABS(AN319-E332)&gt;360,ABS(AN319-E332)-360,360-ABS(AN319-E332)),ABS(AN319-E332))</f>
        <v>130</v>
      </c>
      <c r="AO320">
        <f>IF(ABS(AO319-E332)&gt;180,IF(ABS(AO319-E332)&gt;360,ABS(AO319-E332)-360,360-ABS(AO319-E332)),ABS(AO319-E332))</f>
        <v>140</v>
      </c>
      <c r="AP320">
        <f>IF(ABS(AP319-E332)&gt;180,IF(ABS(AP319-E332)&gt;360,ABS(AP319-E332)-360,360-ABS(AP319-E332)),ABS(AP319-E332))</f>
        <v>150</v>
      </c>
      <c r="AQ320">
        <f>IF(ABS(AQ319-E332)&gt;180,IF(ABS(AQ319-E332)&gt;360,ABS(AQ319-E332)-360,360-ABS(AQ319-E332)),ABS(AQ319-E332))</f>
        <v>160</v>
      </c>
      <c r="AR320">
        <f>IF(ABS(AR319-E332)&gt;180,IF(ABS(AR319-E332)&gt;360,ABS(AR319-E332)-360,360-ABS(AR319-E332)),ABS(AR319-E332))</f>
        <v>170</v>
      </c>
    </row>
    <row r="321" spans="2:44" x14ac:dyDescent="0.5">
      <c r="G321" t="s">
        <v>734</v>
      </c>
    </row>
    <row r="322" spans="2:44" x14ac:dyDescent="0.5">
      <c r="B322" t="s">
        <v>788</v>
      </c>
      <c r="E322">
        <v>120</v>
      </c>
      <c r="G322">
        <v>90</v>
      </c>
      <c r="I322" t="e">
        <f>IF(DEGREES(ACOS(SIN(RADIANS(G322))*SIN(RADIANS(E330))+COS(RADIANS(G322))*COS(RADIANS(E330))*COS(RADIANS(I320))))&gt;90,0,$F$4*$F$5/E329^2*(SIN(RADIANS(G322))*SIN(RADIANS(E330))+COS(RADIANS(G322))*COS(RADIANS(E330))*COS(RADIANS(I320))))</f>
        <v>#DIV/0!</v>
      </c>
      <c r="J322" t="e">
        <f>IF(DEGREES(ACOS(SIN(RADIANS(G322))*SIN(RADIANS(E330))+COS(RADIANS(G322))*COS(RADIANS(E330))*COS(RADIANS(J320))))&gt;90,0,$F$4*$F$5/E329^2*(SIN(RADIANS(G322))*SIN(RADIANS(E330))+COS(RADIANS(G322))*COS(RADIANS(E330))*COS(RADIANS(J320))))</f>
        <v>#DIV/0!</v>
      </c>
      <c r="K322" t="e">
        <f>IF(DEGREES(ACOS(SIN(RADIANS(G322))*SIN(RADIANS(E330))+COS(RADIANS(G322))*COS(RADIANS(E330))*COS(RADIANS(K320))))&gt;90,0,$F$4*$F$5/E329^2*(SIN(RADIANS(G322))*SIN(RADIANS(E330))+COS(RADIANS(G322))*COS(RADIANS(E330))*COS(RADIANS(K320))))</f>
        <v>#DIV/0!</v>
      </c>
      <c r="L322" t="e">
        <f>IF(DEGREES(ACOS(SIN(RADIANS(G322))*SIN(RADIANS(E330))+COS(RADIANS(G322))*COS(RADIANS(E330))*COS(RADIANS(L320))))&gt;90,0,$F$4*$F$5/E329^2*(SIN(RADIANS(G322))*SIN(RADIANS(E330))+COS(RADIANS(G322))*COS(RADIANS(E330))*COS(RADIANS(L320))))</f>
        <v>#DIV/0!</v>
      </c>
      <c r="M322" t="e">
        <f>IF(DEGREES(ACOS(SIN(RADIANS(G322))*SIN(RADIANS(E330))+COS(RADIANS(G322))*COS(RADIANS(E330))*COS(RADIANS(M320))))&gt;90,0,$F$4*$F$5/E329^2*(SIN(RADIANS(G322))*SIN(RADIANS(E330))+COS(RADIANS(G322))*COS(RADIANS(E330))*COS(RADIANS(M320))))</f>
        <v>#DIV/0!</v>
      </c>
      <c r="N322" t="e">
        <f>IF(DEGREES(ACOS(SIN(RADIANS(G322))*SIN(RADIANS(E330))+COS(RADIANS(G322))*COS(RADIANS(E330))*COS(RADIANS(N320))))&gt;90,0,$F$4*$F$5/E329^2*(SIN(RADIANS(G322))*SIN(RADIANS(E330))+COS(RADIANS(G322))*COS(RADIANS(E330))*COS(RADIANS(N320))))</f>
        <v>#DIV/0!</v>
      </c>
      <c r="O322" t="e">
        <f>IF(DEGREES(ACOS(SIN(RADIANS(G322))*SIN(RADIANS(E330))+COS(RADIANS(G322))*COS(RADIANS(E330))*COS(RADIANS(O320))))&gt;90,0,$F$4*$F$5/E329^2*(SIN(RADIANS(G322))*SIN(RADIANS(E330))+COS(RADIANS(G322))*COS(RADIANS(E330))*COS(RADIANS(O320))))</f>
        <v>#DIV/0!</v>
      </c>
      <c r="P322" t="e">
        <f>IF(DEGREES(ACOS(SIN(RADIANS(G322))*SIN(RADIANS(E330))+COS(RADIANS(G322))*COS(RADIANS(E330))*COS(RADIANS(P320))))&gt;90,0,$F$4*$F$5/E329^2*(SIN(RADIANS(G322))*SIN(RADIANS(E330))+COS(RADIANS(G322))*COS(RADIANS(E330))*COS(RADIANS(P320))))</f>
        <v>#DIV/0!</v>
      </c>
      <c r="Q322" t="e">
        <f>IF(DEGREES(ACOS(SIN(RADIANS(G322))*SIN(RADIANS(E330))+COS(RADIANS(G322))*COS(RADIANS(E330))*COS(RADIANS(Q320))))&gt;90,0,$F$4*$F$5/E329^2*(SIN(RADIANS(G322))*SIN(RADIANS(E330))+COS(RADIANS(G322))*COS(RADIANS(E330))*COS(RADIANS(Q320))))</f>
        <v>#DIV/0!</v>
      </c>
      <c r="R322" t="e">
        <f>IF(DEGREES(ACOS(SIN(RADIANS(G322))*SIN(RADIANS(E330))+COS(RADIANS(G322))*COS(RADIANS(E330))*COS(RADIANS(R320))))&gt;90,0,$F$4*$F$5/E329^2*(SIN(RADIANS(G322))*SIN(RADIANS(E330))+COS(RADIANS(G322))*COS(RADIANS(E330))*COS(RADIANS(R320))))</f>
        <v>#DIV/0!</v>
      </c>
      <c r="S322" t="e">
        <f>IF(DEGREES(ACOS(SIN(RADIANS(G322))*SIN(RADIANS(E330))+COS(RADIANS(G322))*COS(RADIANS(E330))*COS(RADIANS(S320))))&gt;90,0,$F$4*$F$5/E329^2*(SIN(RADIANS(G322))*SIN(RADIANS(E330))+COS(RADIANS(G322))*COS(RADIANS(E330))*COS(RADIANS(S320))))</f>
        <v>#DIV/0!</v>
      </c>
      <c r="T322" t="e">
        <f>IF(DEGREES(ACOS(SIN(RADIANS(G322))*SIN(RADIANS(E330))+COS(RADIANS(G322))*COS(RADIANS(E330))*COS(RADIANS(T320))))&gt;90,0,$F$4*$F$5/E329^2*(SIN(RADIANS(G322))*SIN(RADIANS(E330))+COS(RADIANS(G322))*COS(RADIANS(E330))*COS(RADIANS(T320))))</f>
        <v>#DIV/0!</v>
      </c>
      <c r="U322" t="e">
        <f>IF(DEGREES(ACOS(SIN(RADIANS(G322))*SIN(RADIANS(E330))+COS(RADIANS(G322))*COS(RADIANS(E330))*COS(RADIANS(U320))))&gt;90,0,$F$4*$F$5/E329^2*(SIN(RADIANS(G322))*SIN(RADIANS(E330))+COS(RADIANS(G322))*COS(RADIANS(E330))*COS(RADIANS(U320))))</f>
        <v>#DIV/0!</v>
      </c>
      <c r="V322" t="e">
        <f>IF(DEGREES(ACOS(SIN(RADIANS(G322))*SIN(RADIANS(E330))+COS(RADIANS(G322))*COS(RADIANS(E330))*COS(RADIANS(V320))))&gt;90,0,$F$4*$F$5/E329^2*(SIN(RADIANS(G322))*SIN(RADIANS(E330))+COS(RADIANS(G322))*COS(RADIANS(E330))*COS(RADIANS(V320))))</f>
        <v>#DIV/0!</v>
      </c>
      <c r="W322" t="e">
        <f>IF(DEGREES(ACOS(SIN(RADIANS(G322))*SIN(RADIANS(E330))+COS(RADIANS(G322))*COS(RADIANS(E330))*COS(RADIANS(W320))))&gt;90,0,$F$4*$F$5/E329^2*(SIN(RADIANS(G322))*SIN(RADIANS(E330))+COS(RADIANS(G322))*COS(RADIANS(E330))*COS(RADIANS(W320))))</f>
        <v>#DIV/0!</v>
      </c>
      <c r="X322" t="e">
        <f>IF(DEGREES(ACOS(SIN(RADIANS(G322))*SIN(RADIANS(E330))+COS(RADIANS(G322))*COS(RADIANS(E330))*COS(RADIANS(X320))))&gt;90,0,$F$4*$F$5/E329^2*(SIN(RADIANS(G322))*SIN(RADIANS(E330))+COS(RADIANS(G322))*COS(RADIANS(E330))*COS(RADIANS(X320))))</f>
        <v>#DIV/0!</v>
      </c>
      <c r="Y322" t="e">
        <f>IF(DEGREES(ACOS(SIN(RADIANS(G322))*SIN(RADIANS(E330))+COS(RADIANS(G322))*COS(RADIANS(E330))*COS(RADIANS(Y320))))&gt;90,0,$F$4*$F$5/E329^2*(SIN(RADIANS(G322))*SIN(RADIANS(E330))+COS(RADIANS(G322))*COS(RADIANS(E330))*COS(RADIANS(Y320))))</f>
        <v>#DIV/0!</v>
      </c>
      <c r="Z322" t="e">
        <f>IF(DEGREES(ACOS(SIN(RADIANS(G322))*SIN(RADIANS(E330))+COS(RADIANS(G322))*COS(RADIANS(E330))*COS(RADIANS(Z320))))&gt;90,0,$F$4*$F$5/E329^2*(SIN(RADIANS(G322))*SIN(RADIANS(E330))+COS(RADIANS(G322))*COS(RADIANS(E330))*COS(RADIANS(Z320))))</f>
        <v>#DIV/0!</v>
      </c>
      <c r="AA322" t="e">
        <f>IF(DEGREES(ACOS(SIN(RADIANS(G322))*SIN(RADIANS(E330))+COS(RADIANS(G322))*COS(RADIANS(E330))*COS(RADIANS(AA320))))&gt;90,0,$F$4*$F$5/E329^2*(SIN(RADIANS(G322))*SIN(RADIANS(E330))+COS(RADIANS(G322))*COS(RADIANS(E330))*COS(RADIANS(AA320))))</f>
        <v>#DIV/0!</v>
      </c>
      <c r="AB322" t="e">
        <f>IF(DEGREES(ACOS(SIN(RADIANS(G322))*SIN(RADIANS(E330))+COS(RADIANS(G322))*COS(RADIANS(E330))*COS(RADIANS(AB320))))&gt;90,0,$F$4*$F$5/E329^2*(SIN(RADIANS(G322))*SIN(RADIANS(E330))+COS(RADIANS(G322))*COS(RADIANS(E330))*COS(RADIANS(AB320))))</f>
        <v>#DIV/0!</v>
      </c>
      <c r="AC322" t="e">
        <f>IF(DEGREES(ACOS(SIN(RADIANS(G322))*SIN(RADIANS(E330))+COS(RADIANS(G322))*COS(RADIANS(E330))*COS(RADIANS(AC320))))&gt;90,0,$F$4*$F$5/E329^2*(SIN(RADIANS(G322))*SIN(RADIANS(E330))+COS(RADIANS(G322))*COS(RADIANS(E330))*COS(RADIANS(AC320))))</f>
        <v>#DIV/0!</v>
      </c>
      <c r="AD322" t="e">
        <f>IF(DEGREES(ACOS(SIN(RADIANS(G322))*SIN(RADIANS(E330))+COS(RADIANS(G322))*COS(RADIANS(E330))*COS(RADIANS(AD320))))&gt;90,0,$F$4*$F$5/E329^2*(SIN(RADIANS(G322))*SIN(RADIANS(E330))+COS(RADIANS(G322))*COS(RADIANS(E330))*COS(RADIANS(AD320))))</f>
        <v>#DIV/0!</v>
      </c>
      <c r="AE322" t="e">
        <f>IF(DEGREES(ACOS(SIN(RADIANS(G322))*SIN(RADIANS(E330))+COS(RADIANS(G322))*COS(RADIANS(E330))*COS(RADIANS(AE320))))&gt;90,0,$F$4*$F$5/E329^2*(SIN(RADIANS(G322))*SIN(RADIANS(E330))+COS(RADIANS(G322))*COS(RADIANS(E330))*COS(RADIANS(AE320))))</f>
        <v>#DIV/0!</v>
      </c>
      <c r="AF322" t="e">
        <f>IF(DEGREES(ACOS(SIN(RADIANS(G322))*SIN(RADIANS(E330))+COS(RADIANS(G322))*COS(RADIANS(E330))*COS(RADIANS(AF320))))&gt;90,0,$F$4*$F$5/E329^2*(SIN(RADIANS(G322))*SIN(RADIANS(E330))+COS(RADIANS(G322))*COS(RADIANS(E330))*COS(RADIANS(AF320))))</f>
        <v>#DIV/0!</v>
      </c>
      <c r="AG322" t="e">
        <f>IF(DEGREES(ACOS(SIN(RADIANS(G322))*SIN(RADIANS(E330))+COS(RADIANS(G322))*COS(RADIANS(E330))*COS(RADIANS(AG320))))&gt;90,0,$F$4*$F$5/E329^2*(SIN(RADIANS(G322))*SIN(RADIANS(E330))+COS(RADIANS(G322))*COS(RADIANS(E330))*COS(RADIANS(AG320))))</f>
        <v>#DIV/0!</v>
      </c>
      <c r="AH322" t="e">
        <f>IF(DEGREES(ACOS(SIN(RADIANS(G322))*SIN(RADIANS(E330))+COS(RADIANS(G322))*COS(RADIANS(E330))*COS(RADIANS(AH320))))&gt;90,0,$F$4*$F$5/E329^2*(SIN(RADIANS(G322))*SIN(RADIANS(E330))+COS(RADIANS(G322))*COS(RADIANS(E330))*COS(RADIANS(AH320))))</f>
        <v>#DIV/0!</v>
      </c>
      <c r="AI322" t="e">
        <f>IF(DEGREES(ACOS(SIN(RADIANS(G322))*SIN(RADIANS(E330))+COS(RADIANS(G322))*COS(RADIANS(E330))*COS(RADIANS(AI320))))&gt;90,0,$F$4*$F$5/E329^2*(SIN(RADIANS(G322))*SIN(RADIANS(E330))+COS(RADIANS(G322))*COS(RADIANS(E330))*COS(RADIANS(AI320))))</f>
        <v>#DIV/0!</v>
      </c>
      <c r="AJ322" t="e">
        <f>IF(DEGREES(ACOS(SIN(RADIANS(G322))*SIN(RADIANS(E330))+COS(RADIANS(G322))*COS(RADIANS(E330))*COS(RADIANS(AJ320))))&gt;90,0,$F$4*$F$5/E329^2*(SIN(RADIANS(G322))*SIN(RADIANS(E330))+COS(RADIANS(G322))*COS(RADIANS(E330))*COS(RADIANS(AJ320))))</f>
        <v>#DIV/0!</v>
      </c>
      <c r="AK322" t="e">
        <f>IF(DEGREES(ACOS(SIN(RADIANS(G322))*SIN(RADIANS(E330))+COS(RADIANS(G322))*COS(RADIANS(E330))*COS(RADIANS(AK320))))&gt;90,0,$F$4*$F$5/E329^2*(SIN(RADIANS(G322))*SIN(RADIANS(E330))+COS(RADIANS(G322))*COS(RADIANS(E330))*COS(RADIANS(AK320))))</f>
        <v>#DIV/0!</v>
      </c>
      <c r="AL322" t="e">
        <f>IF(DEGREES(ACOS(SIN(RADIANS(G322))*SIN(RADIANS(E330))+COS(RADIANS(G322))*COS(RADIANS(E330))*COS(RADIANS(AL320))))&gt;90,0,$F$4*$F$5/E329^2*(SIN(RADIANS(G322))*SIN(RADIANS(E330))+COS(RADIANS(G322))*COS(RADIANS(E330))*COS(RADIANS(AL320))))</f>
        <v>#DIV/0!</v>
      </c>
      <c r="AM322" t="e">
        <f>IF(DEGREES(ACOS(SIN(RADIANS(G322))*SIN(RADIANS(E330))+COS(RADIANS(G322))*COS(RADIANS(E330))*COS(RADIANS(AM320))))&gt;90,0,$F$4*$F$5/E329^2*(SIN(RADIANS(G322))*SIN(RADIANS(E330))+COS(RADIANS(G322))*COS(RADIANS(E330))*COS(RADIANS(AM320))))</f>
        <v>#DIV/0!</v>
      </c>
      <c r="AN322" t="e">
        <f>IF(DEGREES(ACOS(SIN(RADIANS(G322))*SIN(RADIANS(E330))+COS(RADIANS(G322))*COS(RADIANS(E330))*COS(RADIANS(AN320))))&gt;90,0,$F$4*$F$5/E329^2*(SIN(RADIANS(G322))*SIN(RADIANS(E330))+COS(RADIANS(G322))*COS(RADIANS(E330))*COS(RADIANS(AN320))))</f>
        <v>#DIV/0!</v>
      </c>
      <c r="AO322" t="e">
        <f>IF(DEGREES(ACOS(SIN(RADIANS(G322))*SIN(RADIANS(E330))+COS(RADIANS(G322))*COS(RADIANS(E330))*COS(RADIANS(AO320))))&gt;90,0,$F$4*$F$5/E329^2*(SIN(RADIANS(G322))*SIN(RADIANS(E330))+COS(RADIANS(G322))*COS(RADIANS(E330))*COS(RADIANS(AO320))))</f>
        <v>#DIV/0!</v>
      </c>
      <c r="AP322" t="e">
        <f>IF(DEGREES(ACOS(SIN(RADIANS(G322))*SIN(RADIANS(E330))+COS(RADIANS(G322))*COS(RADIANS(E330))*COS(RADIANS(AP320))))&gt;90,0,$F$4*$F$5/E329^2*(SIN(RADIANS(G322))*SIN(RADIANS(E330))+COS(RADIANS(G322))*COS(RADIANS(E330))*COS(RADIANS(AP320))))</f>
        <v>#DIV/0!</v>
      </c>
      <c r="AQ322" t="e">
        <f>IF(DEGREES(ACOS(SIN(RADIANS(G322))*SIN(RADIANS(E330))+COS(RADIANS(G322))*COS(RADIANS(E330))*COS(RADIANS(AQ320))))&gt;90,0,$F$4*$F$5/E329^2*(SIN(RADIANS(G322))*SIN(RADIANS(E330))+COS(RADIANS(G322))*COS(RADIANS(E330))*COS(RADIANS(AQ320))))</f>
        <v>#DIV/0!</v>
      </c>
      <c r="AR322" t="e">
        <f>IF(DEGREES(ACOS(SIN(RADIANS(G322))*SIN(RADIANS(E330))+COS(RADIANS(G322))*COS(RADIANS(E330))*COS(RADIANS(AR320))))&gt;90,0,$F$4*$F$5/E329^2*(SIN(RADIANS(G322))*SIN(RADIANS(E330))+COS(RADIANS(G322))*COS(RADIANS(E330))*COS(RADIANS(AR320))))</f>
        <v>#DIV/0!</v>
      </c>
    </row>
    <row r="323" spans="2:44" x14ac:dyDescent="0.5">
      <c r="B323" t="s">
        <v>726</v>
      </c>
      <c r="E323" cm="1">
        <f t="array" ref="E323">INDEX($D$1751:$AM$1751,0,MATCH(E322-IF(E322&lt;360,0,360),$D$1700:$AM$1700,0))+IF(E322&gt;350,360,0)</f>
        <v>119.99999999999999</v>
      </c>
      <c r="G323">
        <v>80</v>
      </c>
      <c r="I323">
        <f>IF(DEGREES(ACOS(SIN(RADIANS(G323))*SIN(RADIANS(E330))+COS(RADIANS(G323))*COS(RADIANS(E330))*COS(RADIANS(I320))))&gt;90,0,$F$4*$F$5/E329^2*(SIN(RADIANS(G323))*SIN(RADIANS(E330))+COS(RADIANS(G323))*COS(RADIANS(E330))*COS(RADIANS(I320))))</f>
        <v>0</v>
      </c>
      <c r="J323">
        <f>IF(DEGREES(ACOS(SIN(RADIANS(G323))*SIN(RADIANS(E330))+COS(RADIANS(G323))*COS(RADIANS(E330))*COS(RADIANS(J320))))&gt;90,0,$F$4*$F$5/E329^2*(SIN(RADIANS(G323))*SIN(RADIANS(E330))+COS(RADIANS(G323))*COS(RADIANS(E330))*COS(RADIANS(J320))))</f>
        <v>0</v>
      </c>
      <c r="K323">
        <f>IF(DEGREES(ACOS(SIN(RADIANS(G323))*SIN(RADIANS(E330))+COS(RADIANS(G323))*COS(RADIANS(E330))*COS(RADIANS(K320))))&gt;90,0,$F$4*$F$5/E329^2*(SIN(RADIANS(G323))*SIN(RADIANS(E330))+COS(RADIANS(G323))*COS(RADIANS(E330))*COS(RADIANS(K320))))</f>
        <v>0</v>
      </c>
      <c r="L323">
        <f>IF(DEGREES(ACOS(SIN(RADIANS(G323))*SIN(RADIANS(E330))+COS(RADIANS(G323))*COS(RADIANS(E330))*COS(RADIANS(L320))))&gt;90,0,$F$4*$F$5/E329^2*(SIN(RADIANS(G323))*SIN(RADIANS(E330))+COS(RADIANS(G323))*COS(RADIANS(E330))*COS(RADIANS(L320))))</f>
        <v>0</v>
      </c>
      <c r="M323">
        <f>IF(DEGREES(ACOS(SIN(RADIANS(G323))*SIN(RADIANS(E330))+COS(RADIANS(G323))*COS(RADIANS(E330))*COS(RADIANS(M320))))&gt;90,0,$F$4*$F$5/E329^2*(SIN(RADIANS(G323))*SIN(RADIANS(E330))+COS(RADIANS(G323))*COS(RADIANS(E330))*COS(RADIANS(M320))))</f>
        <v>0</v>
      </c>
      <c r="N323">
        <f>IF(DEGREES(ACOS(SIN(RADIANS(G323))*SIN(RADIANS(E330))+COS(RADIANS(G323))*COS(RADIANS(E330))*COS(RADIANS(N320))))&gt;90,0,$F$4*$F$5/E329^2*(SIN(RADIANS(G323))*SIN(RADIANS(E330))+COS(RADIANS(G323))*COS(RADIANS(E330))*COS(RADIANS(N320))))</f>
        <v>0</v>
      </c>
      <c r="O323">
        <f>IF(DEGREES(ACOS(SIN(RADIANS(G323))*SIN(RADIANS(E330))+COS(RADIANS(G323))*COS(RADIANS(E330))*COS(RADIANS(O320))))&gt;90,0,$F$4*$F$5/E329^2*(SIN(RADIANS(G323))*SIN(RADIANS(E330))+COS(RADIANS(G323))*COS(RADIANS(E330))*COS(RADIANS(O320))))</f>
        <v>0</v>
      </c>
      <c r="P323">
        <f>IF(DEGREES(ACOS(SIN(RADIANS(G323))*SIN(RADIANS(E330))+COS(RADIANS(G323))*COS(RADIANS(E330))*COS(RADIANS(P320))))&gt;90,0,$F$4*$F$5/E329^2*(SIN(RADIANS(G323))*SIN(RADIANS(E330))+COS(RADIANS(G323))*COS(RADIANS(E330))*COS(RADIANS(P320))))</f>
        <v>0</v>
      </c>
      <c r="Q323">
        <f>IF(DEGREES(ACOS(SIN(RADIANS(G323))*SIN(RADIANS(E330))+COS(RADIANS(G323))*COS(RADIANS(E330))*COS(RADIANS(Q320))))&gt;90,0,$F$4*$F$5/E329^2*(SIN(RADIANS(G323))*SIN(RADIANS(E330))+COS(RADIANS(G323))*COS(RADIANS(E330))*COS(RADIANS(Q320))))</f>
        <v>0</v>
      </c>
      <c r="R323" t="e">
        <f>IF(DEGREES(ACOS(SIN(RADIANS(G323))*SIN(RADIANS(E330))+COS(RADIANS(G323))*COS(RADIANS(E330))*COS(RADIANS(R320))))&gt;90,0,$F$4*$F$5/E329^2*(SIN(RADIANS(G323))*SIN(RADIANS(E330))+COS(RADIANS(G323))*COS(RADIANS(E330))*COS(RADIANS(R320))))</f>
        <v>#DIV/0!</v>
      </c>
      <c r="S323" t="e">
        <f>IF(DEGREES(ACOS(SIN(RADIANS(G323))*SIN(RADIANS(E330))+COS(RADIANS(G323))*COS(RADIANS(E330))*COS(RADIANS(S320))))&gt;90,0,$F$4*$F$5/E329^2*(SIN(RADIANS(G323))*SIN(RADIANS(E330))+COS(RADIANS(G323))*COS(RADIANS(E330))*COS(RADIANS(S320))))</f>
        <v>#DIV/0!</v>
      </c>
      <c r="T323" t="e">
        <f>IF(DEGREES(ACOS(SIN(RADIANS(G323))*SIN(RADIANS(E330))+COS(RADIANS(G323))*COS(RADIANS(E330))*COS(RADIANS(T320))))&gt;90,0,$F$4*$F$5/E329^2*(SIN(RADIANS(G323))*SIN(RADIANS(E330))+COS(RADIANS(G323))*COS(RADIANS(E330))*COS(RADIANS(T320))))</f>
        <v>#DIV/0!</v>
      </c>
      <c r="U323" t="e">
        <f>IF(DEGREES(ACOS(SIN(RADIANS(G323))*SIN(RADIANS(E330))+COS(RADIANS(G323))*COS(RADIANS(E330))*COS(RADIANS(U320))))&gt;90,0,$F$4*$F$5/E329^2*(SIN(RADIANS(G323))*SIN(RADIANS(E330))+COS(RADIANS(G323))*COS(RADIANS(E330))*COS(RADIANS(U320))))</f>
        <v>#DIV/0!</v>
      </c>
      <c r="V323" t="e">
        <f>IF(DEGREES(ACOS(SIN(RADIANS(G323))*SIN(RADIANS(E330))+COS(RADIANS(G323))*COS(RADIANS(E330))*COS(RADIANS(V320))))&gt;90,0,$F$4*$F$5/E329^2*(SIN(RADIANS(G323))*SIN(RADIANS(E330))+COS(RADIANS(G323))*COS(RADIANS(E330))*COS(RADIANS(V320))))</f>
        <v>#DIV/0!</v>
      </c>
      <c r="W323" t="e">
        <f>IF(DEGREES(ACOS(SIN(RADIANS(G323))*SIN(RADIANS(E330))+COS(RADIANS(G323))*COS(RADIANS(E330))*COS(RADIANS(W320))))&gt;90,0,$F$4*$F$5/E329^2*(SIN(RADIANS(G323))*SIN(RADIANS(E330))+COS(RADIANS(G323))*COS(RADIANS(E330))*COS(RADIANS(W320))))</f>
        <v>#DIV/0!</v>
      </c>
      <c r="X323" t="e">
        <f>IF(DEGREES(ACOS(SIN(RADIANS(G323))*SIN(RADIANS(E330))+COS(RADIANS(G323))*COS(RADIANS(E330))*COS(RADIANS(X320))))&gt;90,0,$F$4*$F$5/E329^2*(SIN(RADIANS(G323))*SIN(RADIANS(E330))+COS(RADIANS(G323))*COS(RADIANS(E330))*COS(RADIANS(X320))))</f>
        <v>#DIV/0!</v>
      </c>
      <c r="Y323" t="e">
        <f>IF(DEGREES(ACOS(SIN(RADIANS(G323))*SIN(RADIANS(E330))+COS(RADIANS(G323))*COS(RADIANS(E330))*COS(RADIANS(Y320))))&gt;90,0,$F$4*$F$5/E329^2*(SIN(RADIANS(G323))*SIN(RADIANS(E330))+COS(RADIANS(G323))*COS(RADIANS(E330))*COS(RADIANS(Y320))))</f>
        <v>#DIV/0!</v>
      </c>
      <c r="Z323" t="e">
        <f>IF(DEGREES(ACOS(SIN(RADIANS(G323))*SIN(RADIANS(E330))+COS(RADIANS(G323))*COS(RADIANS(E330))*COS(RADIANS(Z320))))&gt;90,0,$F$4*$F$5/E329^2*(SIN(RADIANS(G323))*SIN(RADIANS(E330))+COS(RADIANS(G323))*COS(RADIANS(E330))*COS(RADIANS(Z320))))</f>
        <v>#DIV/0!</v>
      </c>
      <c r="AA323" t="e">
        <f>IF(DEGREES(ACOS(SIN(RADIANS(G323))*SIN(RADIANS(E330))+COS(RADIANS(G323))*COS(RADIANS(E330))*COS(RADIANS(AA320))))&gt;90,0,$F$4*$F$5/E329^2*(SIN(RADIANS(G323))*SIN(RADIANS(E330))+COS(RADIANS(G323))*COS(RADIANS(E330))*COS(RADIANS(AA320))))</f>
        <v>#DIV/0!</v>
      </c>
      <c r="AB323" t="e">
        <f>IF(DEGREES(ACOS(SIN(RADIANS(G323))*SIN(RADIANS(E330))+COS(RADIANS(G323))*COS(RADIANS(E330))*COS(RADIANS(AB320))))&gt;90,0,$F$4*$F$5/E329^2*(SIN(RADIANS(G323))*SIN(RADIANS(E330))+COS(RADIANS(G323))*COS(RADIANS(E330))*COS(RADIANS(AB320))))</f>
        <v>#DIV/0!</v>
      </c>
      <c r="AC323" t="e">
        <f>IF(DEGREES(ACOS(SIN(RADIANS(G323))*SIN(RADIANS(E330))+COS(RADIANS(G323))*COS(RADIANS(E330))*COS(RADIANS(AC320))))&gt;90,0,$F$4*$F$5/E329^2*(SIN(RADIANS(G323))*SIN(RADIANS(E330))+COS(RADIANS(G323))*COS(RADIANS(E330))*COS(RADIANS(AC320))))</f>
        <v>#DIV/0!</v>
      </c>
      <c r="AD323" t="e">
        <f>IF(DEGREES(ACOS(SIN(RADIANS(G323))*SIN(RADIANS(E330))+COS(RADIANS(G323))*COS(RADIANS(E330))*COS(RADIANS(AD320))))&gt;90,0,$F$4*$F$5/E329^2*(SIN(RADIANS(G323))*SIN(RADIANS(E330))+COS(RADIANS(G323))*COS(RADIANS(E330))*COS(RADIANS(AD320))))</f>
        <v>#DIV/0!</v>
      </c>
      <c r="AE323" t="e">
        <f>IF(DEGREES(ACOS(SIN(RADIANS(G323))*SIN(RADIANS(E330))+COS(RADIANS(G323))*COS(RADIANS(E330))*COS(RADIANS(AE320))))&gt;90,0,$F$4*$F$5/E329^2*(SIN(RADIANS(G323))*SIN(RADIANS(E330))+COS(RADIANS(G323))*COS(RADIANS(E330))*COS(RADIANS(AE320))))</f>
        <v>#DIV/0!</v>
      </c>
      <c r="AF323" t="e">
        <f>IF(DEGREES(ACOS(SIN(RADIANS(G323))*SIN(RADIANS(E330))+COS(RADIANS(G323))*COS(RADIANS(E330))*COS(RADIANS(AF320))))&gt;90,0,$F$4*$F$5/E329^2*(SIN(RADIANS(G323))*SIN(RADIANS(E330))+COS(RADIANS(G323))*COS(RADIANS(E330))*COS(RADIANS(AF320))))</f>
        <v>#DIV/0!</v>
      </c>
      <c r="AG323" t="e">
        <f>IF(DEGREES(ACOS(SIN(RADIANS(G323))*SIN(RADIANS(E330))+COS(RADIANS(G323))*COS(RADIANS(E330))*COS(RADIANS(AG320))))&gt;90,0,$F$4*$F$5/E329^2*(SIN(RADIANS(G323))*SIN(RADIANS(E330))+COS(RADIANS(G323))*COS(RADIANS(E330))*COS(RADIANS(AG320))))</f>
        <v>#DIV/0!</v>
      </c>
      <c r="AH323" t="e">
        <f>IF(DEGREES(ACOS(SIN(RADIANS(G323))*SIN(RADIANS(E330))+COS(RADIANS(G323))*COS(RADIANS(E330))*COS(RADIANS(AH320))))&gt;90,0,$F$4*$F$5/E329^2*(SIN(RADIANS(G323))*SIN(RADIANS(E330))+COS(RADIANS(G323))*COS(RADIANS(E330))*COS(RADIANS(AH320))))</f>
        <v>#DIV/0!</v>
      </c>
      <c r="AI323" t="e">
        <f>IF(DEGREES(ACOS(SIN(RADIANS(G323))*SIN(RADIANS(E330))+COS(RADIANS(G323))*COS(RADIANS(E330))*COS(RADIANS(AI320))))&gt;90,0,$F$4*$F$5/E329^2*(SIN(RADIANS(G323))*SIN(RADIANS(E330))+COS(RADIANS(G323))*COS(RADIANS(E330))*COS(RADIANS(AI320))))</f>
        <v>#DIV/0!</v>
      </c>
      <c r="AJ323" t="e">
        <f>IF(DEGREES(ACOS(SIN(RADIANS(G323))*SIN(RADIANS(E330))+COS(RADIANS(G323))*COS(RADIANS(E330))*COS(RADIANS(AJ320))))&gt;90,0,$F$4*$F$5/E329^2*(SIN(RADIANS(G323))*SIN(RADIANS(E330))+COS(RADIANS(G323))*COS(RADIANS(E330))*COS(RADIANS(AJ320))))</f>
        <v>#DIV/0!</v>
      </c>
      <c r="AK323">
        <f>IF(DEGREES(ACOS(SIN(RADIANS(G323))*SIN(RADIANS(E330))+COS(RADIANS(G323))*COS(RADIANS(E330))*COS(RADIANS(AK320))))&gt;90,0,$F$4*$F$5/E329^2*(SIN(RADIANS(G323))*SIN(RADIANS(E330))+COS(RADIANS(G323))*COS(RADIANS(E330))*COS(RADIANS(AK320))))</f>
        <v>0</v>
      </c>
      <c r="AL323">
        <f>IF(DEGREES(ACOS(SIN(RADIANS(G323))*SIN(RADIANS(E330))+COS(RADIANS(G323))*COS(RADIANS(E330))*COS(RADIANS(AL320))))&gt;90,0,$F$4*$F$5/E329^2*(SIN(RADIANS(G323))*SIN(RADIANS(E330))+COS(RADIANS(G323))*COS(RADIANS(E330))*COS(RADIANS(AL320))))</f>
        <v>0</v>
      </c>
      <c r="AM323">
        <f>IF(DEGREES(ACOS(SIN(RADIANS(G323))*SIN(RADIANS(E330))+COS(RADIANS(G323))*COS(RADIANS(E330))*COS(RADIANS(AM320))))&gt;90,0,$F$4*$F$5/E329^2*(SIN(RADIANS(G323))*SIN(RADIANS(E330))+COS(RADIANS(G323))*COS(RADIANS(E330))*COS(RADIANS(AM320))))</f>
        <v>0</v>
      </c>
      <c r="AN323">
        <f>IF(DEGREES(ACOS(SIN(RADIANS(G323))*SIN(RADIANS(E330))+COS(RADIANS(G323))*COS(RADIANS(E330))*COS(RADIANS(AN320))))&gt;90,0,$F$4*$F$5/E329^2*(SIN(RADIANS(G323))*SIN(RADIANS(E330))+COS(RADIANS(G323))*COS(RADIANS(E330))*COS(RADIANS(AN320))))</f>
        <v>0</v>
      </c>
      <c r="AO323">
        <f>IF(DEGREES(ACOS(SIN(RADIANS(G323))*SIN(RADIANS(E330))+COS(RADIANS(G323))*COS(RADIANS(E330))*COS(RADIANS(AO320))))&gt;90,0,$F$4*$F$5/E329^2*(SIN(RADIANS(G323))*SIN(RADIANS(E330))+COS(RADIANS(G323))*COS(RADIANS(E330))*COS(RADIANS(AO320))))</f>
        <v>0</v>
      </c>
      <c r="AP323">
        <f>IF(DEGREES(ACOS(SIN(RADIANS(G323))*SIN(RADIANS(E330))+COS(RADIANS(G323))*COS(RADIANS(E330))*COS(RADIANS(AP320))))&gt;90,0,$F$4*$F$5/E329^2*(SIN(RADIANS(G323))*SIN(RADIANS(E330))+COS(RADIANS(G323))*COS(RADIANS(E330))*COS(RADIANS(AP320))))</f>
        <v>0</v>
      </c>
      <c r="AQ323">
        <f>IF(DEGREES(ACOS(SIN(RADIANS(G323))*SIN(RADIANS(E330))+COS(RADIANS(G323))*COS(RADIANS(E330))*COS(RADIANS(AQ320))))&gt;90,0,$F$4*$F$5/E329^2*(SIN(RADIANS(G323))*SIN(RADIANS(E330))+COS(RADIANS(G323))*COS(RADIANS(E330))*COS(RADIANS(AQ320))))</f>
        <v>0</v>
      </c>
      <c r="AR323">
        <f>IF(DEGREES(ACOS(SIN(RADIANS(G323))*SIN(RADIANS(E330))+COS(RADIANS(G323))*COS(RADIANS(E330))*COS(RADIANS(AR320))))&gt;90,0,$F$4*$F$5/E329^2*(SIN(RADIANS(G323))*SIN(RADIANS(E330))+COS(RADIANS(G323))*COS(RADIANS(E330))*COS(RADIANS(AR320))))</f>
        <v>0</v>
      </c>
    </row>
    <row r="324" spans="2:44" x14ac:dyDescent="0.5">
      <c r="B324" s="40" t="s">
        <v>781</v>
      </c>
      <c r="E324">
        <f>IF(E323-$F$13&lt;0,E323-$F$13+360,IF(E323-$F$13&gt;360,E323-$F$13-360,E323-$F$13))</f>
        <v>210</v>
      </c>
      <c r="G324">
        <v>70</v>
      </c>
      <c r="I324">
        <f>IF(DEGREES(ACOS(SIN(RADIANS(G324))*SIN(RADIANS(E330))+COS(RADIANS(G324))*COS(RADIANS(E330))*COS(RADIANS(I320))))&gt;90,0,$F$4*$F$5/E329^2*(SIN(RADIANS(G324))*SIN(RADIANS(E330))+COS(RADIANS(G324))*COS(RADIANS(E330))*COS(RADIANS(I320))))</f>
        <v>0</v>
      </c>
      <c r="J324">
        <f>IF(DEGREES(ACOS(SIN(RADIANS(G324))*SIN(RADIANS(E330))+COS(RADIANS(G324))*COS(RADIANS(E330))*COS(RADIANS(J320))))&gt;90,0,$F$4*$F$5/E329^2*(SIN(RADIANS(G324))*SIN(RADIANS(E330))+COS(RADIANS(G324))*COS(RADIANS(E330))*COS(RADIANS(J320))))</f>
        <v>0</v>
      </c>
      <c r="K324">
        <f>IF(DEGREES(ACOS(SIN(RADIANS(G324))*SIN(RADIANS(E330))+COS(RADIANS(G324))*COS(RADIANS(E330))*COS(RADIANS(K320))))&gt;90,0,$F$4*$F$5/E329^2*(SIN(RADIANS(G324))*SIN(RADIANS(E330))+COS(RADIANS(G324))*COS(RADIANS(E330))*COS(RADIANS(K320))))</f>
        <v>0</v>
      </c>
      <c r="L324">
        <f>IF(DEGREES(ACOS(SIN(RADIANS(G324))*SIN(RADIANS(E330))+COS(RADIANS(G324))*COS(RADIANS(E330))*COS(RADIANS(L320))))&gt;90,0,$F$4*$F$5/E329^2*(SIN(RADIANS(G324))*SIN(RADIANS(E330))+COS(RADIANS(G324))*COS(RADIANS(E330))*COS(RADIANS(L320))))</f>
        <v>0</v>
      </c>
      <c r="M324">
        <f>IF(DEGREES(ACOS(SIN(RADIANS(G324))*SIN(RADIANS(E330))+COS(RADIANS(G324))*COS(RADIANS(E330))*COS(RADIANS(M320))))&gt;90,0,$F$4*$F$5/E329^2*(SIN(RADIANS(G324))*SIN(RADIANS(E330))+COS(RADIANS(G324))*COS(RADIANS(E330))*COS(RADIANS(M320))))</f>
        <v>0</v>
      </c>
      <c r="N324">
        <f>IF(DEGREES(ACOS(SIN(RADIANS(G324))*SIN(RADIANS(E330))+COS(RADIANS(G324))*COS(RADIANS(E330))*COS(RADIANS(N320))))&gt;90,0,$F$4*$F$5/E329^2*(SIN(RADIANS(G324))*SIN(RADIANS(E330))+COS(RADIANS(G324))*COS(RADIANS(E330))*COS(RADIANS(N320))))</f>
        <v>0</v>
      </c>
      <c r="O324">
        <f>IF(DEGREES(ACOS(SIN(RADIANS(G324))*SIN(RADIANS(E330))+COS(RADIANS(G324))*COS(RADIANS(E330))*COS(RADIANS(O320))))&gt;90,0,$F$4*$F$5/E329^2*(SIN(RADIANS(G324))*SIN(RADIANS(E330))+COS(RADIANS(G324))*COS(RADIANS(E330))*COS(RADIANS(O320))))</f>
        <v>0</v>
      </c>
      <c r="P324">
        <f>IF(DEGREES(ACOS(SIN(RADIANS(G324))*SIN(RADIANS(E330))+COS(RADIANS(G324))*COS(RADIANS(E330))*COS(RADIANS(P320))))&gt;90,0,$F$4*$F$5/E329^2*(SIN(RADIANS(G324))*SIN(RADIANS(E330))+COS(RADIANS(G324))*COS(RADIANS(E330))*COS(RADIANS(P320))))</f>
        <v>0</v>
      </c>
      <c r="Q324">
        <f>IF(DEGREES(ACOS(SIN(RADIANS(G324))*SIN(RADIANS(E330))+COS(RADIANS(G324))*COS(RADIANS(E330))*COS(RADIANS(Q320))))&gt;90,0,$F$4*$F$5/E329^2*(SIN(RADIANS(G324))*SIN(RADIANS(E330))+COS(RADIANS(G324))*COS(RADIANS(E330))*COS(RADIANS(Q320))))</f>
        <v>0</v>
      </c>
      <c r="R324" t="e">
        <f>IF(DEGREES(ACOS(SIN(RADIANS(G324))*SIN(RADIANS(E330))+COS(RADIANS(G324))*COS(RADIANS(E330))*COS(RADIANS(R320))))&gt;90,0,$F$4*$F$5/E329^2*(SIN(RADIANS(G324))*SIN(RADIANS(E330))+COS(RADIANS(G324))*COS(RADIANS(E330))*COS(RADIANS(R320))))</f>
        <v>#DIV/0!</v>
      </c>
      <c r="S324" t="e">
        <f>IF(DEGREES(ACOS(SIN(RADIANS(G324))*SIN(RADIANS(E330))+COS(RADIANS(G324))*COS(RADIANS(E330))*COS(RADIANS(S320))))&gt;90,0,$F$4*$F$5/E329^2*(SIN(RADIANS(G324))*SIN(RADIANS(E330))+COS(RADIANS(G324))*COS(RADIANS(E330))*COS(RADIANS(S320))))</f>
        <v>#DIV/0!</v>
      </c>
      <c r="T324" t="e">
        <f>IF(DEGREES(ACOS(SIN(RADIANS(G324))*SIN(RADIANS(E330))+COS(RADIANS(G324))*COS(RADIANS(E330))*COS(RADIANS(T320))))&gt;90,0,$F$4*$F$5/E329^2*(SIN(RADIANS(G324))*SIN(RADIANS(E330))+COS(RADIANS(G324))*COS(RADIANS(E330))*COS(RADIANS(T320))))</f>
        <v>#DIV/0!</v>
      </c>
      <c r="U324" t="e">
        <f>IF(DEGREES(ACOS(SIN(RADIANS(G324))*SIN(RADIANS(E330))+COS(RADIANS(G324))*COS(RADIANS(E330))*COS(RADIANS(U320))))&gt;90,0,$F$4*$F$5/E329^2*(SIN(RADIANS(G324))*SIN(RADIANS(E330))+COS(RADIANS(G324))*COS(RADIANS(E330))*COS(RADIANS(U320))))</f>
        <v>#DIV/0!</v>
      </c>
      <c r="V324" t="e">
        <f>IF(DEGREES(ACOS(SIN(RADIANS(G324))*SIN(RADIANS(E330))+COS(RADIANS(G324))*COS(RADIANS(E330))*COS(RADIANS(V320))))&gt;90,0,$F$4*$F$5/E329^2*(SIN(RADIANS(G324))*SIN(RADIANS(E330))+COS(RADIANS(G324))*COS(RADIANS(E330))*COS(RADIANS(V320))))</f>
        <v>#DIV/0!</v>
      </c>
      <c r="W324" t="e">
        <f>IF(DEGREES(ACOS(SIN(RADIANS(G324))*SIN(RADIANS(E330))+COS(RADIANS(G324))*COS(RADIANS(E330))*COS(RADIANS(W320))))&gt;90,0,$F$4*$F$5/E329^2*(SIN(RADIANS(G324))*SIN(RADIANS(E330))+COS(RADIANS(G324))*COS(RADIANS(E330))*COS(RADIANS(W320))))</f>
        <v>#DIV/0!</v>
      </c>
      <c r="X324" t="e">
        <f>IF(DEGREES(ACOS(SIN(RADIANS(G324))*SIN(RADIANS(E330))+COS(RADIANS(G324))*COS(RADIANS(E330))*COS(RADIANS(X320))))&gt;90,0,$F$4*$F$5/E329^2*(SIN(RADIANS(G324))*SIN(RADIANS(E330))+COS(RADIANS(G324))*COS(RADIANS(E330))*COS(RADIANS(X320))))</f>
        <v>#DIV/0!</v>
      </c>
      <c r="Y324" t="e">
        <f>IF(DEGREES(ACOS(SIN(RADIANS(G324))*SIN(RADIANS(E330))+COS(RADIANS(G324))*COS(RADIANS(E330))*COS(RADIANS(Y320))))&gt;90,0,$F$4*$F$5/E329^2*(SIN(RADIANS(G324))*SIN(RADIANS(E330))+COS(RADIANS(G324))*COS(RADIANS(E330))*COS(RADIANS(Y320))))</f>
        <v>#DIV/0!</v>
      </c>
      <c r="Z324" t="e">
        <f>IF(DEGREES(ACOS(SIN(RADIANS(G324))*SIN(RADIANS(E330))+COS(RADIANS(G324))*COS(RADIANS(E330))*COS(RADIANS(Z320))))&gt;90,0,$F$4*$F$5/E329^2*(SIN(RADIANS(G324))*SIN(RADIANS(E330))+COS(RADIANS(G324))*COS(RADIANS(E330))*COS(RADIANS(Z320))))</f>
        <v>#DIV/0!</v>
      </c>
      <c r="AA324" t="e">
        <f>IF(DEGREES(ACOS(SIN(RADIANS(G324))*SIN(RADIANS(E330))+COS(RADIANS(G324))*COS(RADIANS(E330))*COS(RADIANS(AA320))))&gt;90,0,$F$4*$F$5/E329^2*(SIN(RADIANS(G324))*SIN(RADIANS(E330))+COS(RADIANS(G324))*COS(RADIANS(E330))*COS(RADIANS(AA320))))</f>
        <v>#DIV/0!</v>
      </c>
      <c r="AB324" t="e">
        <f>IF(DEGREES(ACOS(SIN(RADIANS(G324))*SIN(RADIANS(E330))+COS(RADIANS(G324))*COS(RADIANS(E330))*COS(RADIANS(AB320))))&gt;90,0,$F$4*$F$5/E329^2*(SIN(RADIANS(G324))*SIN(RADIANS(E330))+COS(RADIANS(G324))*COS(RADIANS(E330))*COS(RADIANS(AB320))))</f>
        <v>#DIV/0!</v>
      </c>
      <c r="AC324" t="e">
        <f>IF(DEGREES(ACOS(SIN(RADIANS(G324))*SIN(RADIANS(E330))+COS(RADIANS(G324))*COS(RADIANS(E330))*COS(RADIANS(AC320))))&gt;90,0,$F$4*$F$5/E329^2*(SIN(RADIANS(G324))*SIN(RADIANS(E330))+COS(RADIANS(G324))*COS(RADIANS(E330))*COS(RADIANS(AC320))))</f>
        <v>#DIV/0!</v>
      </c>
      <c r="AD324" t="e">
        <f>IF(DEGREES(ACOS(SIN(RADIANS(G324))*SIN(RADIANS(E330))+COS(RADIANS(G324))*COS(RADIANS(E330))*COS(RADIANS(AD320))))&gt;90,0,$F$4*$F$5/E329^2*(SIN(RADIANS(G324))*SIN(RADIANS(E330))+COS(RADIANS(G324))*COS(RADIANS(E330))*COS(RADIANS(AD320))))</f>
        <v>#DIV/0!</v>
      </c>
      <c r="AE324" t="e">
        <f>IF(DEGREES(ACOS(SIN(RADIANS(G324))*SIN(RADIANS(E330))+COS(RADIANS(G324))*COS(RADIANS(E330))*COS(RADIANS(AE320))))&gt;90,0,$F$4*$F$5/E329^2*(SIN(RADIANS(G324))*SIN(RADIANS(E330))+COS(RADIANS(G324))*COS(RADIANS(E330))*COS(RADIANS(AE320))))</f>
        <v>#DIV/0!</v>
      </c>
      <c r="AF324" t="e">
        <f>IF(DEGREES(ACOS(SIN(RADIANS(G324))*SIN(RADIANS(E330))+COS(RADIANS(G324))*COS(RADIANS(E330))*COS(RADIANS(AF320))))&gt;90,0,$F$4*$F$5/E329^2*(SIN(RADIANS(G324))*SIN(RADIANS(E330))+COS(RADIANS(G324))*COS(RADIANS(E330))*COS(RADIANS(AF320))))</f>
        <v>#DIV/0!</v>
      </c>
      <c r="AG324" t="e">
        <f>IF(DEGREES(ACOS(SIN(RADIANS(G324))*SIN(RADIANS(E330))+COS(RADIANS(G324))*COS(RADIANS(E330))*COS(RADIANS(AG320))))&gt;90,0,$F$4*$F$5/E329^2*(SIN(RADIANS(G324))*SIN(RADIANS(E330))+COS(RADIANS(G324))*COS(RADIANS(E330))*COS(RADIANS(AG320))))</f>
        <v>#DIV/0!</v>
      </c>
      <c r="AH324" t="e">
        <f>IF(DEGREES(ACOS(SIN(RADIANS(G324))*SIN(RADIANS(E330))+COS(RADIANS(G324))*COS(RADIANS(E330))*COS(RADIANS(AH320))))&gt;90,0,$F$4*$F$5/E329^2*(SIN(RADIANS(G324))*SIN(RADIANS(E330))+COS(RADIANS(G324))*COS(RADIANS(E330))*COS(RADIANS(AH320))))</f>
        <v>#DIV/0!</v>
      </c>
      <c r="AI324" t="e">
        <f>IF(DEGREES(ACOS(SIN(RADIANS(G324))*SIN(RADIANS(E330))+COS(RADIANS(G324))*COS(RADIANS(E330))*COS(RADIANS(AI320))))&gt;90,0,$F$4*$F$5/E329^2*(SIN(RADIANS(G324))*SIN(RADIANS(E330))+COS(RADIANS(G324))*COS(RADIANS(E330))*COS(RADIANS(AI320))))</f>
        <v>#DIV/0!</v>
      </c>
      <c r="AJ324" t="e">
        <f>IF(DEGREES(ACOS(SIN(RADIANS(G324))*SIN(RADIANS(E330))+COS(RADIANS(G324))*COS(RADIANS(E330))*COS(RADIANS(AJ320))))&gt;90,0,$F$4*$F$5/E329^2*(SIN(RADIANS(G324))*SIN(RADIANS(E330))+COS(RADIANS(G324))*COS(RADIANS(E330))*COS(RADIANS(AJ320))))</f>
        <v>#DIV/0!</v>
      </c>
      <c r="AK324">
        <f>IF(DEGREES(ACOS(SIN(RADIANS(G324))*SIN(RADIANS(E330))+COS(RADIANS(G324))*COS(RADIANS(E330))*COS(RADIANS(AK320))))&gt;90,0,$F$4*$F$5/E329^2*(SIN(RADIANS(G324))*SIN(RADIANS(E330))+COS(RADIANS(G324))*COS(RADIANS(E330))*COS(RADIANS(AK320))))</f>
        <v>0</v>
      </c>
      <c r="AL324">
        <f>IF(DEGREES(ACOS(SIN(RADIANS(G324))*SIN(RADIANS(E330))+COS(RADIANS(G324))*COS(RADIANS(E330))*COS(RADIANS(AL320))))&gt;90,0,$F$4*$F$5/E329^2*(SIN(RADIANS(G324))*SIN(RADIANS(E330))+COS(RADIANS(G324))*COS(RADIANS(E330))*COS(RADIANS(AL320))))</f>
        <v>0</v>
      </c>
      <c r="AM324">
        <f>IF(DEGREES(ACOS(SIN(RADIANS(G324))*SIN(RADIANS(E330))+COS(RADIANS(G324))*COS(RADIANS(E330))*COS(RADIANS(AM320))))&gt;90,0,$F$4*$F$5/E329^2*(SIN(RADIANS(G324))*SIN(RADIANS(E330))+COS(RADIANS(G324))*COS(RADIANS(E330))*COS(RADIANS(AM320))))</f>
        <v>0</v>
      </c>
      <c r="AN324">
        <f>IF(DEGREES(ACOS(SIN(RADIANS(G324))*SIN(RADIANS(E330))+COS(RADIANS(G324))*COS(RADIANS(E330))*COS(RADIANS(AN320))))&gt;90,0,$F$4*$F$5/E329^2*(SIN(RADIANS(G324))*SIN(RADIANS(E330))+COS(RADIANS(G324))*COS(RADIANS(E330))*COS(RADIANS(AN320))))</f>
        <v>0</v>
      </c>
      <c r="AO324">
        <f>IF(DEGREES(ACOS(SIN(RADIANS(G324))*SIN(RADIANS(E330))+COS(RADIANS(G324))*COS(RADIANS(E330))*COS(RADIANS(AO320))))&gt;90,0,$F$4*$F$5/E329^2*(SIN(RADIANS(G324))*SIN(RADIANS(E330))+COS(RADIANS(G324))*COS(RADIANS(E330))*COS(RADIANS(AO320))))</f>
        <v>0</v>
      </c>
      <c r="AP324">
        <f>IF(DEGREES(ACOS(SIN(RADIANS(G324))*SIN(RADIANS(E330))+COS(RADIANS(G324))*COS(RADIANS(E330))*COS(RADIANS(AP320))))&gt;90,0,$F$4*$F$5/E329^2*(SIN(RADIANS(G324))*SIN(RADIANS(E330))+COS(RADIANS(G324))*COS(RADIANS(E330))*COS(RADIANS(AP320))))</f>
        <v>0</v>
      </c>
      <c r="AQ324">
        <f>IF(DEGREES(ACOS(SIN(RADIANS(G324))*SIN(RADIANS(E330))+COS(RADIANS(G324))*COS(RADIANS(E330))*COS(RADIANS(AQ320))))&gt;90,0,$F$4*$F$5/E329^2*(SIN(RADIANS(G324))*SIN(RADIANS(E330))+COS(RADIANS(G324))*COS(RADIANS(E330))*COS(RADIANS(AQ320))))</f>
        <v>0</v>
      </c>
      <c r="AR324">
        <f>IF(DEGREES(ACOS(SIN(RADIANS(G324))*SIN(RADIANS(E330))+COS(RADIANS(G324))*COS(RADIANS(E330))*COS(RADIANS(AR320))))&gt;90,0,$F$4*$F$5/E329^2*(SIN(RADIANS(G324))*SIN(RADIANS(E330))+COS(RADIANS(G324))*COS(RADIANS(E330))*COS(RADIANS(AR320))))</f>
        <v>0</v>
      </c>
    </row>
    <row r="325" spans="2:44" x14ac:dyDescent="0.5">
      <c r="B325" s="40" t="s">
        <v>727</v>
      </c>
      <c r="E325">
        <f>IF(E322&lt;360,E322/360,(E322-360)/360)</f>
        <v>0.33333333333333331</v>
      </c>
      <c r="G325">
        <v>60</v>
      </c>
      <c r="I325">
        <f>IF(DEGREES(ACOS(SIN(RADIANS(G325))*SIN(RADIANS(E330))+COS(RADIANS(G325))*COS(RADIANS(E330))*COS(RADIANS(I320))))&gt;90,0,$F$4*$F$5/E329^2*(SIN(RADIANS(G325))*SIN(RADIANS(E330))+COS(RADIANS(G325))*COS(RADIANS(E330))*COS(RADIANS(I320))))</f>
        <v>0</v>
      </c>
      <c r="J325">
        <f>IF(DEGREES(ACOS(SIN(RADIANS(G325))*SIN(RADIANS(E330))+COS(RADIANS(G325))*COS(RADIANS(E330))*COS(RADIANS(J320))))&gt;90,0,$F$4*$F$5/E329^2*(SIN(RADIANS(G325))*SIN(RADIANS(E330))+COS(RADIANS(G325))*COS(RADIANS(E330))*COS(RADIANS(J320))))</f>
        <v>0</v>
      </c>
      <c r="K325">
        <f>IF(DEGREES(ACOS(SIN(RADIANS(G325))*SIN(RADIANS(E330))+COS(RADIANS(G325))*COS(RADIANS(E330))*COS(RADIANS(K320))))&gt;90,0,$F$4*$F$5/E329^2*(SIN(RADIANS(G325))*SIN(RADIANS(E330))+COS(RADIANS(G325))*COS(RADIANS(E330))*COS(RADIANS(K320))))</f>
        <v>0</v>
      </c>
      <c r="L325">
        <f>IF(DEGREES(ACOS(SIN(RADIANS(G325))*SIN(RADIANS(E330))+COS(RADIANS(G325))*COS(RADIANS(E330))*COS(RADIANS(L320))))&gt;90,0,$F$4*$F$5/E329^2*(SIN(RADIANS(G325))*SIN(RADIANS(E330))+COS(RADIANS(G325))*COS(RADIANS(E330))*COS(RADIANS(L320))))</f>
        <v>0</v>
      </c>
      <c r="M325">
        <f>IF(DEGREES(ACOS(SIN(RADIANS(G325))*SIN(RADIANS(E330))+COS(RADIANS(G325))*COS(RADIANS(E330))*COS(RADIANS(M320))))&gt;90,0,$F$4*$F$5/E329^2*(SIN(RADIANS(G325))*SIN(RADIANS(E330))+COS(RADIANS(G325))*COS(RADIANS(E330))*COS(RADIANS(M320))))</f>
        <v>0</v>
      </c>
      <c r="N325">
        <f>IF(DEGREES(ACOS(SIN(RADIANS(G325))*SIN(RADIANS(E330))+COS(RADIANS(G325))*COS(RADIANS(E330))*COS(RADIANS(N320))))&gt;90,0,$F$4*$F$5/E329^2*(SIN(RADIANS(G325))*SIN(RADIANS(E330))+COS(RADIANS(G325))*COS(RADIANS(E330))*COS(RADIANS(N320))))</f>
        <v>0</v>
      </c>
      <c r="O325">
        <f>IF(DEGREES(ACOS(SIN(RADIANS(G325))*SIN(RADIANS(E330))+COS(RADIANS(G325))*COS(RADIANS(E330))*COS(RADIANS(O320))))&gt;90,0,$F$4*$F$5/E329^2*(SIN(RADIANS(G325))*SIN(RADIANS(E330))+COS(RADIANS(G325))*COS(RADIANS(E330))*COS(RADIANS(O320))))</f>
        <v>0</v>
      </c>
      <c r="P325">
        <f>IF(DEGREES(ACOS(SIN(RADIANS(G325))*SIN(RADIANS(E330))+COS(RADIANS(G325))*COS(RADIANS(E330))*COS(RADIANS(P320))))&gt;90,0,$F$4*$F$5/E329^2*(SIN(RADIANS(G325))*SIN(RADIANS(E330))+COS(RADIANS(G325))*COS(RADIANS(E330))*COS(RADIANS(P320))))</f>
        <v>0</v>
      </c>
      <c r="Q325">
        <f>IF(DEGREES(ACOS(SIN(RADIANS(G325))*SIN(RADIANS(E330))+COS(RADIANS(G325))*COS(RADIANS(E330))*COS(RADIANS(Q320))))&gt;90,0,$F$4*$F$5/E329^2*(SIN(RADIANS(G325))*SIN(RADIANS(E330))+COS(RADIANS(G325))*COS(RADIANS(E330))*COS(RADIANS(Q320))))</f>
        <v>0</v>
      </c>
      <c r="R325" t="e">
        <f>IF(DEGREES(ACOS(SIN(RADIANS(G325))*SIN(RADIANS(E330))+COS(RADIANS(G325))*COS(RADIANS(E330))*COS(RADIANS(R320))))&gt;90,0,$F$4*$F$5/E329^2*(SIN(RADIANS(G325))*SIN(RADIANS(E330))+COS(RADIANS(G325))*COS(RADIANS(E330))*COS(RADIANS(R320))))</f>
        <v>#DIV/0!</v>
      </c>
      <c r="S325" t="e">
        <f>IF(DEGREES(ACOS(SIN(RADIANS(G325))*SIN(RADIANS(E330))+COS(RADIANS(G325))*COS(RADIANS(E330))*COS(RADIANS(S320))))&gt;90,0,$F$4*$F$5/E329^2*(SIN(RADIANS(G325))*SIN(RADIANS(E330))+COS(RADIANS(G325))*COS(RADIANS(E330))*COS(RADIANS(S320))))</f>
        <v>#DIV/0!</v>
      </c>
      <c r="T325" t="e">
        <f>IF(DEGREES(ACOS(SIN(RADIANS(G325))*SIN(RADIANS(E330))+COS(RADIANS(G325))*COS(RADIANS(E330))*COS(RADIANS(T320))))&gt;90,0,$F$4*$F$5/E329^2*(SIN(RADIANS(G325))*SIN(RADIANS(E330))+COS(RADIANS(G325))*COS(RADIANS(E330))*COS(RADIANS(T320))))</f>
        <v>#DIV/0!</v>
      </c>
      <c r="U325" t="e">
        <f>IF(DEGREES(ACOS(SIN(RADIANS(G325))*SIN(RADIANS(E330))+COS(RADIANS(G325))*COS(RADIANS(E330))*COS(RADIANS(U320))))&gt;90,0,$F$4*$F$5/E329^2*(SIN(RADIANS(G325))*SIN(RADIANS(E330))+COS(RADIANS(G325))*COS(RADIANS(E330))*COS(RADIANS(U320))))</f>
        <v>#DIV/0!</v>
      </c>
      <c r="V325" t="e">
        <f>IF(DEGREES(ACOS(SIN(RADIANS(G325))*SIN(RADIANS(E330))+COS(RADIANS(G325))*COS(RADIANS(E330))*COS(RADIANS(V320))))&gt;90,0,$F$4*$F$5/E329^2*(SIN(RADIANS(G325))*SIN(RADIANS(E330))+COS(RADIANS(G325))*COS(RADIANS(E330))*COS(RADIANS(V320))))</f>
        <v>#DIV/0!</v>
      </c>
      <c r="W325" t="e">
        <f>IF(DEGREES(ACOS(SIN(RADIANS(G325))*SIN(RADIANS(E330))+COS(RADIANS(G325))*COS(RADIANS(E330))*COS(RADIANS(W320))))&gt;90,0,$F$4*$F$5/E329^2*(SIN(RADIANS(G325))*SIN(RADIANS(E330))+COS(RADIANS(G325))*COS(RADIANS(E330))*COS(RADIANS(W320))))</f>
        <v>#DIV/0!</v>
      </c>
      <c r="X325" t="e">
        <f>IF(DEGREES(ACOS(SIN(RADIANS(G325))*SIN(RADIANS(E330))+COS(RADIANS(G325))*COS(RADIANS(E330))*COS(RADIANS(X320))))&gt;90,0,$F$4*$F$5/E329^2*(SIN(RADIANS(G325))*SIN(RADIANS(E330))+COS(RADIANS(G325))*COS(RADIANS(E330))*COS(RADIANS(X320))))</f>
        <v>#DIV/0!</v>
      </c>
      <c r="Y325" t="e">
        <f>IF(DEGREES(ACOS(SIN(RADIANS(G325))*SIN(RADIANS(E330))+COS(RADIANS(G325))*COS(RADIANS(E330))*COS(RADIANS(Y320))))&gt;90,0,$F$4*$F$5/E329^2*(SIN(RADIANS(G325))*SIN(RADIANS(E330))+COS(RADIANS(G325))*COS(RADIANS(E330))*COS(RADIANS(Y320))))</f>
        <v>#DIV/0!</v>
      </c>
      <c r="Z325" t="e">
        <f>IF(DEGREES(ACOS(SIN(RADIANS(G325))*SIN(RADIANS(E330))+COS(RADIANS(G325))*COS(RADIANS(E330))*COS(RADIANS(Z320))))&gt;90,0,$F$4*$F$5/E329^2*(SIN(RADIANS(G325))*SIN(RADIANS(E330))+COS(RADIANS(G325))*COS(RADIANS(E330))*COS(RADIANS(Z320))))</f>
        <v>#DIV/0!</v>
      </c>
      <c r="AA325" t="e">
        <f>IF(DEGREES(ACOS(SIN(RADIANS(G325))*SIN(RADIANS(E330))+COS(RADIANS(G325))*COS(RADIANS(E330))*COS(RADIANS(AA320))))&gt;90,0,$F$4*$F$5/E329^2*(SIN(RADIANS(G325))*SIN(RADIANS(E330))+COS(RADIANS(G325))*COS(RADIANS(E330))*COS(RADIANS(AA320))))</f>
        <v>#DIV/0!</v>
      </c>
      <c r="AB325" t="e">
        <f>IF(DEGREES(ACOS(SIN(RADIANS(G325))*SIN(RADIANS(E330))+COS(RADIANS(G325))*COS(RADIANS(E330))*COS(RADIANS(AB320))))&gt;90,0,$F$4*$F$5/E329^2*(SIN(RADIANS(G325))*SIN(RADIANS(E330))+COS(RADIANS(G325))*COS(RADIANS(E330))*COS(RADIANS(AB320))))</f>
        <v>#DIV/0!</v>
      </c>
      <c r="AC325" t="e">
        <f>IF(DEGREES(ACOS(SIN(RADIANS(G325))*SIN(RADIANS(E330))+COS(RADIANS(G325))*COS(RADIANS(E330))*COS(RADIANS(AC320))))&gt;90,0,$F$4*$F$5/E329^2*(SIN(RADIANS(G325))*SIN(RADIANS(E330))+COS(RADIANS(G325))*COS(RADIANS(E330))*COS(RADIANS(AC320))))</f>
        <v>#DIV/0!</v>
      </c>
      <c r="AD325" t="e">
        <f>IF(DEGREES(ACOS(SIN(RADIANS(G325))*SIN(RADIANS(E330))+COS(RADIANS(G325))*COS(RADIANS(E330))*COS(RADIANS(AD320))))&gt;90,0,$F$4*$F$5/E329^2*(SIN(RADIANS(G325))*SIN(RADIANS(E330))+COS(RADIANS(G325))*COS(RADIANS(E330))*COS(RADIANS(AD320))))</f>
        <v>#DIV/0!</v>
      </c>
      <c r="AE325" t="e">
        <f>IF(DEGREES(ACOS(SIN(RADIANS(G325))*SIN(RADIANS(E330))+COS(RADIANS(G325))*COS(RADIANS(E330))*COS(RADIANS(AE320))))&gt;90,0,$F$4*$F$5/E329^2*(SIN(RADIANS(G325))*SIN(RADIANS(E330))+COS(RADIANS(G325))*COS(RADIANS(E330))*COS(RADIANS(AE320))))</f>
        <v>#DIV/0!</v>
      </c>
      <c r="AF325" t="e">
        <f>IF(DEGREES(ACOS(SIN(RADIANS(G325))*SIN(RADIANS(E330))+COS(RADIANS(G325))*COS(RADIANS(E330))*COS(RADIANS(AF320))))&gt;90,0,$F$4*$F$5/E329^2*(SIN(RADIANS(G325))*SIN(RADIANS(E330))+COS(RADIANS(G325))*COS(RADIANS(E330))*COS(RADIANS(AF320))))</f>
        <v>#DIV/0!</v>
      </c>
      <c r="AG325" t="e">
        <f>IF(DEGREES(ACOS(SIN(RADIANS(G325))*SIN(RADIANS(E330))+COS(RADIANS(G325))*COS(RADIANS(E330))*COS(RADIANS(AG320))))&gt;90,0,$F$4*$F$5/E329^2*(SIN(RADIANS(G325))*SIN(RADIANS(E330))+COS(RADIANS(G325))*COS(RADIANS(E330))*COS(RADIANS(AG320))))</f>
        <v>#DIV/0!</v>
      </c>
      <c r="AH325" t="e">
        <f>IF(DEGREES(ACOS(SIN(RADIANS(G325))*SIN(RADIANS(E330))+COS(RADIANS(G325))*COS(RADIANS(E330))*COS(RADIANS(AH320))))&gt;90,0,$F$4*$F$5/E329^2*(SIN(RADIANS(G325))*SIN(RADIANS(E330))+COS(RADIANS(G325))*COS(RADIANS(E330))*COS(RADIANS(AH320))))</f>
        <v>#DIV/0!</v>
      </c>
      <c r="AI325" t="e">
        <f>IF(DEGREES(ACOS(SIN(RADIANS(G325))*SIN(RADIANS(E330))+COS(RADIANS(G325))*COS(RADIANS(E330))*COS(RADIANS(AI320))))&gt;90,0,$F$4*$F$5/E329^2*(SIN(RADIANS(G325))*SIN(RADIANS(E330))+COS(RADIANS(G325))*COS(RADIANS(E330))*COS(RADIANS(AI320))))</f>
        <v>#DIV/0!</v>
      </c>
      <c r="AJ325" t="e">
        <f>IF(DEGREES(ACOS(SIN(RADIANS(G325))*SIN(RADIANS(E330))+COS(RADIANS(G325))*COS(RADIANS(E330))*COS(RADIANS(AJ320))))&gt;90,0,$F$4*$F$5/E329^2*(SIN(RADIANS(G325))*SIN(RADIANS(E330))+COS(RADIANS(G325))*COS(RADIANS(E330))*COS(RADIANS(AJ320))))</f>
        <v>#DIV/0!</v>
      </c>
      <c r="AK325">
        <f>IF(DEGREES(ACOS(SIN(RADIANS(G325))*SIN(RADIANS(E330))+COS(RADIANS(G325))*COS(RADIANS(E330))*COS(RADIANS(AK320))))&gt;90,0,$F$4*$F$5/E329^2*(SIN(RADIANS(G325))*SIN(RADIANS(E330))+COS(RADIANS(G325))*COS(RADIANS(E330))*COS(RADIANS(AK320))))</f>
        <v>0</v>
      </c>
      <c r="AL325">
        <f>IF(DEGREES(ACOS(SIN(RADIANS(G325))*SIN(RADIANS(E330))+COS(RADIANS(G325))*COS(RADIANS(E330))*COS(RADIANS(AL320))))&gt;90,0,$F$4*$F$5/E329^2*(SIN(RADIANS(G325))*SIN(RADIANS(E330))+COS(RADIANS(G325))*COS(RADIANS(E330))*COS(RADIANS(AL320))))</f>
        <v>0</v>
      </c>
      <c r="AM325">
        <f>IF(DEGREES(ACOS(SIN(RADIANS(G325))*SIN(RADIANS(E330))+COS(RADIANS(G325))*COS(RADIANS(E330))*COS(RADIANS(AM320))))&gt;90,0,$F$4*$F$5/E329^2*(SIN(RADIANS(G325))*SIN(RADIANS(E330))+COS(RADIANS(G325))*COS(RADIANS(E330))*COS(RADIANS(AM320))))</f>
        <v>0</v>
      </c>
      <c r="AN325">
        <f>IF(DEGREES(ACOS(SIN(RADIANS(G325))*SIN(RADIANS(E330))+COS(RADIANS(G325))*COS(RADIANS(E330))*COS(RADIANS(AN320))))&gt;90,0,$F$4*$F$5/E329^2*(SIN(RADIANS(G325))*SIN(RADIANS(E330))+COS(RADIANS(G325))*COS(RADIANS(E330))*COS(RADIANS(AN320))))</f>
        <v>0</v>
      </c>
      <c r="AO325">
        <f>IF(DEGREES(ACOS(SIN(RADIANS(G325))*SIN(RADIANS(E330))+COS(RADIANS(G325))*COS(RADIANS(E330))*COS(RADIANS(AO320))))&gt;90,0,$F$4*$F$5/E329^2*(SIN(RADIANS(G325))*SIN(RADIANS(E330))+COS(RADIANS(G325))*COS(RADIANS(E330))*COS(RADIANS(AO320))))</f>
        <v>0</v>
      </c>
      <c r="AP325">
        <f>IF(DEGREES(ACOS(SIN(RADIANS(G325))*SIN(RADIANS(E330))+COS(RADIANS(G325))*COS(RADIANS(E330))*COS(RADIANS(AP320))))&gt;90,0,$F$4*$F$5/E329^2*(SIN(RADIANS(G325))*SIN(RADIANS(E330))+COS(RADIANS(G325))*COS(RADIANS(E330))*COS(RADIANS(AP320))))</f>
        <v>0</v>
      </c>
      <c r="AQ325">
        <f>IF(DEGREES(ACOS(SIN(RADIANS(G325))*SIN(RADIANS(E330))+COS(RADIANS(G325))*COS(RADIANS(E330))*COS(RADIANS(AQ320))))&gt;90,0,$F$4*$F$5/E329^2*(SIN(RADIANS(G325))*SIN(RADIANS(E330))+COS(RADIANS(G325))*COS(RADIANS(E330))*COS(RADIANS(AQ320))))</f>
        <v>0</v>
      </c>
      <c r="AR325">
        <f>IF(DEGREES(ACOS(SIN(RADIANS(G325))*SIN(RADIANS(E330))+COS(RADIANS(G325))*COS(RADIANS(E330))*COS(RADIANS(AR320))))&gt;90,0,$F$4*$F$5/E329^2*(SIN(RADIANS(G325))*SIN(RADIANS(E330))+COS(RADIANS(G325))*COS(RADIANS(E330))*COS(RADIANS(AR320))))</f>
        <v>0</v>
      </c>
    </row>
    <row r="326" spans="2:44" x14ac:dyDescent="0.5">
      <c r="B326" s="40" t="s">
        <v>782</v>
      </c>
      <c r="E326">
        <f>E325*$F$11</f>
        <v>0</v>
      </c>
      <c r="G326">
        <v>50</v>
      </c>
      <c r="I326">
        <f>IF(DEGREES(ACOS(SIN(RADIANS(G326))*SIN(RADIANS(E330))+COS(RADIANS(G326))*COS(RADIANS(E330))*COS(RADIANS(I320))))&gt;90,0,$F$4*$F$5/E329^2*(SIN(RADIANS(G326))*SIN(RADIANS(E330))+COS(RADIANS(G326))*COS(RADIANS(E330))*COS(RADIANS(I320))))</f>
        <v>0</v>
      </c>
      <c r="J326">
        <f>IF(DEGREES(ACOS(SIN(RADIANS(G326))*SIN(RADIANS(E330))+COS(RADIANS(G326))*COS(RADIANS(E330))*COS(RADIANS(J320))))&gt;90,0,$F$4*$F$5/E329^2*(SIN(RADIANS(G326))*SIN(RADIANS(E330))+COS(RADIANS(G326))*COS(RADIANS(E330))*COS(RADIANS(J320))))</f>
        <v>0</v>
      </c>
      <c r="K326">
        <f>IF(DEGREES(ACOS(SIN(RADIANS(G326))*SIN(RADIANS(E330))+COS(RADIANS(G326))*COS(RADIANS(E330))*COS(RADIANS(K320))))&gt;90,0,$F$4*$F$5/E329^2*(SIN(RADIANS(G326))*SIN(RADIANS(E330))+COS(RADIANS(G326))*COS(RADIANS(E330))*COS(RADIANS(K320))))</f>
        <v>0</v>
      </c>
      <c r="L326">
        <f>IF(DEGREES(ACOS(SIN(RADIANS(G326))*SIN(RADIANS(E330))+COS(RADIANS(G326))*COS(RADIANS(E330))*COS(RADIANS(L320))))&gt;90,0,$F$4*$F$5/E329^2*(SIN(RADIANS(G326))*SIN(RADIANS(E330))+COS(RADIANS(G326))*COS(RADIANS(E330))*COS(RADIANS(L320))))</f>
        <v>0</v>
      </c>
      <c r="M326">
        <f>IF(DEGREES(ACOS(SIN(RADIANS(G326))*SIN(RADIANS(E330))+COS(RADIANS(G326))*COS(RADIANS(E330))*COS(RADIANS(M320))))&gt;90,0,$F$4*$F$5/E329^2*(SIN(RADIANS(G326))*SIN(RADIANS(E330))+COS(RADIANS(G326))*COS(RADIANS(E330))*COS(RADIANS(M320))))</f>
        <v>0</v>
      </c>
      <c r="N326">
        <f>IF(DEGREES(ACOS(SIN(RADIANS(G326))*SIN(RADIANS(E330))+COS(RADIANS(G326))*COS(RADIANS(E330))*COS(RADIANS(N320))))&gt;90,0,$F$4*$F$5/E329^2*(SIN(RADIANS(G326))*SIN(RADIANS(E330))+COS(RADIANS(G326))*COS(RADIANS(E330))*COS(RADIANS(N320))))</f>
        <v>0</v>
      </c>
      <c r="O326">
        <f>IF(DEGREES(ACOS(SIN(RADIANS(G326))*SIN(RADIANS(E330))+COS(RADIANS(G326))*COS(RADIANS(E330))*COS(RADIANS(O320))))&gt;90,0,$F$4*$F$5/E329^2*(SIN(RADIANS(G326))*SIN(RADIANS(E330))+COS(RADIANS(G326))*COS(RADIANS(E330))*COS(RADIANS(O320))))</f>
        <v>0</v>
      </c>
      <c r="P326">
        <f>IF(DEGREES(ACOS(SIN(RADIANS(G326))*SIN(RADIANS(E330))+COS(RADIANS(G326))*COS(RADIANS(E330))*COS(RADIANS(P320))))&gt;90,0,$F$4*$F$5/E329^2*(SIN(RADIANS(G326))*SIN(RADIANS(E330))+COS(RADIANS(G326))*COS(RADIANS(E330))*COS(RADIANS(P320))))</f>
        <v>0</v>
      </c>
      <c r="Q326">
        <f>IF(DEGREES(ACOS(SIN(RADIANS(G326))*SIN(RADIANS(E330))+COS(RADIANS(G326))*COS(RADIANS(E330))*COS(RADIANS(Q320))))&gt;90,0,$F$4*$F$5/E329^2*(SIN(RADIANS(G326))*SIN(RADIANS(E330))+COS(RADIANS(G326))*COS(RADIANS(E330))*COS(RADIANS(Q320))))</f>
        <v>0</v>
      </c>
      <c r="R326" t="e">
        <f>IF(DEGREES(ACOS(SIN(RADIANS(G326))*SIN(RADIANS(E330))+COS(RADIANS(G326))*COS(RADIANS(E330))*COS(RADIANS(R320))))&gt;90,0,$F$4*$F$5/E329^2*(SIN(RADIANS(G326))*SIN(RADIANS(E330))+COS(RADIANS(G326))*COS(RADIANS(E330))*COS(RADIANS(R320))))</f>
        <v>#DIV/0!</v>
      </c>
      <c r="S326" t="e">
        <f>IF(DEGREES(ACOS(SIN(RADIANS(G326))*SIN(RADIANS(E330))+COS(RADIANS(G326))*COS(RADIANS(E330))*COS(RADIANS(S320))))&gt;90,0,$F$4*$F$5/E329^2*(SIN(RADIANS(G326))*SIN(RADIANS(E330))+COS(RADIANS(G326))*COS(RADIANS(E330))*COS(RADIANS(S320))))</f>
        <v>#DIV/0!</v>
      </c>
      <c r="T326" t="e">
        <f>IF(DEGREES(ACOS(SIN(RADIANS(G326))*SIN(RADIANS(E330))+COS(RADIANS(G326))*COS(RADIANS(E330))*COS(RADIANS(T320))))&gt;90,0,$F$4*$F$5/E329^2*(SIN(RADIANS(G326))*SIN(RADIANS(E330))+COS(RADIANS(G326))*COS(RADIANS(E330))*COS(RADIANS(T320))))</f>
        <v>#DIV/0!</v>
      </c>
      <c r="U326" t="e">
        <f>IF(DEGREES(ACOS(SIN(RADIANS(G326))*SIN(RADIANS(E330))+COS(RADIANS(G326))*COS(RADIANS(E330))*COS(RADIANS(U320))))&gt;90,0,$F$4*$F$5/E329^2*(SIN(RADIANS(G326))*SIN(RADIANS(E330))+COS(RADIANS(G326))*COS(RADIANS(E330))*COS(RADIANS(U320))))</f>
        <v>#DIV/0!</v>
      </c>
      <c r="V326" t="e">
        <f>IF(DEGREES(ACOS(SIN(RADIANS(G326))*SIN(RADIANS(E330))+COS(RADIANS(G326))*COS(RADIANS(E330))*COS(RADIANS(V320))))&gt;90,0,$F$4*$F$5/E329^2*(SIN(RADIANS(G326))*SIN(RADIANS(E330))+COS(RADIANS(G326))*COS(RADIANS(E330))*COS(RADIANS(V320))))</f>
        <v>#DIV/0!</v>
      </c>
      <c r="W326" t="e">
        <f>IF(DEGREES(ACOS(SIN(RADIANS(G326))*SIN(RADIANS(E330))+COS(RADIANS(G326))*COS(RADIANS(E330))*COS(RADIANS(W320))))&gt;90,0,$F$4*$F$5/E329^2*(SIN(RADIANS(G326))*SIN(RADIANS(E330))+COS(RADIANS(G326))*COS(RADIANS(E330))*COS(RADIANS(W320))))</f>
        <v>#DIV/0!</v>
      </c>
      <c r="X326" t="e">
        <f>IF(DEGREES(ACOS(SIN(RADIANS(G326))*SIN(RADIANS(E330))+COS(RADIANS(G326))*COS(RADIANS(E330))*COS(RADIANS(X320))))&gt;90,0,$F$4*$F$5/E329^2*(SIN(RADIANS(G326))*SIN(RADIANS(E330))+COS(RADIANS(G326))*COS(RADIANS(E330))*COS(RADIANS(X320))))</f>
        <v>#DIV/0!</v>
      </c>
      <c r="Y326" t="e">
        <f>IF(DEGREES(ACOS(SIN(RADIANS(G326))*SIN(RADIANS(E330))+COS(RADIANS(G326))*COS(RADIANS(E330))*COS(RADIANS(Y320))))&gt;90,0,$F$4*$F$5/E329^2*(SIN(RADIANS(G326))*SIN(RADIANS(E330))+COS(RADIANS(G326))*COS(RADIANS(E330))*COS(RADIANS(Y320))))</f>
        <v>#DIV/0!</v>
      </c>
      <c r="Z326" t="e">
        <f>IF(DEGREES(ACOS(SIN(RADIANS(G326))*SIN(RADIANS(E330))+COS(RADIANS(G326))*COS(RADIANS(E330))*COS(RADIANS(Z320))))&gt;90,0,$F$4*$F$5/E329^2*(SIN(RADIANS(G326))*SIN(RADIANS(E330))+COS(RADIANS(G326))*COS(RADIANS(E330))*COS(RADIANS(Z320))))</f>
        <v>#DIV/0!</v>
      </c>
      <c r="AA326" t="e">
        <f>IF(DEGREES(ACOS(SIN(RADIANS(G326))*SIN(RADIANS(E330))+COS(RADIANS(G326))*COS(RADIANS(E330))*COS(RADIANS(AA320))))&gt;90,0,$F$4*$F$5/E329^2*(SIN(RADIANS(G326))*SIN(RADIANS(E330))+COS(RADIANS(G326))*COS(RADIANS(E330))*COS(RADIANS(AA320))))</f>
        <v>#DIV/0!</v>
      </c>
      <c r="AB326" t="e">
        <f>IF(DEGREES(ACOS(SIN(RADIANS(G326))*SIN(RADIANS(E330))+COS(RADIANS(G326))*COS(RADIANS(E330))*COS(RADIANS(AB320))))&gt;90,0,$F$4*$F$5/E329^2*(SIN(RADIANS(G326))*SIN(RADIANS(E330))+COS(RADIANS(G326))*COS(RADIANS(E330))*COS(RADIANS(AB320))))</f>
        <v>#DIV/0!</v>
      </c>
      <c r="AC326" t="e">
        <f>IF(DEGREES(ACOS(SIN(RADIANS(G326))*SIN(RADIANS(E330))+COS(RADIANS(G326))*COS(RADIANS(E330))*COS(RADIANS(AC320))))&gt;90,0,$F$4*$F$5/E329^2*(SIN(RADIANS(G326))*SIN(RADIANS(E330))+COS(RADIANS(G326))*COS(RADIANS(E330))*COS(RADIANS(AC320))))</f>
        <v>#DIV/0!</v>
      </c>
      <c r="AD326" t="e">
        <f>IF(DEGREES(ACOS(SIN(RADIANS(G326))*SIN(RADIANS(E330))+COS(RADIANS(G326))*COS(RADIANS(E330))*COS(RADIANS(AD320))))&gt;90,0,$F$4*$F$5/E329^2*(SIN(RADIANS(G326))*SIN(RADIANS(E330))+COS(RADIANS(G326))*COS(RADIANS(E330))*COS(RADIANS(AD320))))</f>
        <v>#DIV/0!</v>
      </c>
      <c r="AE326" t="e">
        <f>IF(DEGREES(ACOS(SIN(RADIANS(G326))*SIN(RADIANS(E330))+COS(RADIANS(G326))*COS(RADIANS(E330))*COS(RADIANS(AE320))))&gt;90,0,$F$4*$F$5/E329^2*(SIN(RADIANS(G326))*SIN(RADIANS(E330))+COS(RADIANS(G326))*COS(RADIANS(E330))*COS(RADIANS(AE320))))</f>
        <v>#DIV/0!</v>
      </c>
      <c r="AF326" t="e">
        <f>IF(DEGREES(ACOS(SIN(RADIANS(G326))*SIN(RADIANS(E330))+COS(RADIANS(G326))*COS(RADIANS(E330))*COS(RADIANS(AF320))))&gt;90,0,$F$4*$F$5/E329^2*(SIN(RADIANS(G326))*SIN(RADIANS(E330))+COS(RADIANS(G326))*COS(RADIANS(E330))*COS(RADIANS(AF320))))</f>
        <v>#DIV/0!</v>
      </c>
      <c r="AG326" t="e">
        <f>IF(DEGREES(ACOS(SIN(RADIANS(G326))*SIN(RADIANS(E330))+COS(RADIANS(G326))*COS(RADIANS(E330))*COS(RADIANS(AG320))))&gt;90,0,$F$4*$F$5/E329^2*(SIN(RADIANS(G326))*SIN(RADIANS(E330))+COS(RADIANS(G326))*COS(RADIANS(E330))*COS(RADIANS(AG320))))</f>
        <v>#DIV/0!</v>
      </c>
      <c r="AH326" t="e">
        <f>IF(DEGREES(ACOS(SIN(RADIANS(G326))*SIN(RADIANS(E330))+COS(RADIANS(G326))*COS(RADIANS(E330))*COS(RADIANS(AH320))))&gt;90,0,$F$4*$F$5/E329^2*(SIN(RADIANS(G326))*SIN(RADIANS(E330))+COS(RADIANS(G326))*COS(RADIANS(E330))*COS(RADIANS(AH320))))</f>
        <v>#DIV/0!</v>
      </c>
      <c r="AI326" t="e">
        <f>IF(DEGREES(ACOS(SIN(RADIANS(G326))*SIN(RADIANS(E330))+COS(RADIANS(G326))*COS(RADIANS(E330))*COS(RADIANS(AI320))))&gt;90,0,$F$4*$F$5/E329^2*(SIN(RADIANS(G326))*SIN(RADIANS(E330))+COS(RADIANS(G326))*COS(RADIANS(E330))*COS(RADIANS(AI320))))</f>
        <v>#DIV/0!</v>
      </c>
      <c r="AJ326" t="e">
        <f>IF(DEGREES(ACOS(SIN(RADIANS(G326))*SIN(RADIANS(E330))+COS(RADIANS(G326))*COS(RADIANS(E330))*COS(RADIANS(AJ320))))&gt;90,0,$F$4*$F$5/E329^2*(SIN(RADIANS(G326))*SIN(RADIANS(E330))+COS(RADIANS(G326))*COS(RADIANS(E330))*COS(RADIANS(AJ320))))</f>
        <v>#DIV/0!</v>
      </c>
      <c r="AK326">
        <f>IF(DEGREES(ACOS(SIN(RADIANS(G326))*SIN(RADIANS(E330))+COS(RADIANS(G326))*COS(RADIANS(E330))*COS(RADIANS(AK320))))&gt;90,0,$F$4*$F$5/E329^2*(SIN(RADIANS(G326))*SIN(RADIANS(E330))+COS(RADIANS(G326))*COS(RADIANS(E330))*COS(RADIANS(AK320))))</f>
        <v>0</v>
      </c>
      <c r="AL326">
        <f>IF(DEGREES(ACOS(SIN(RADIANS(G326))*SIN(RADIANS(E330))+COS(RADIANS(G326))*COS(RADIANS(E330))*COS(RADIANS(AL320))))&gt;90,0,$F$4*$F$5/E329^2*(SIN(RADIANS(G326))*SIN(RADIANS(E330))+COS(RADIANS(G326))*COS(RADIANS(E330))*COS(RADIANS(AL320))))</f>
        <v>0</v>
      </c>
      <c r="AM326">
        <f>IF(DEGREES(ACOS(SIN(RADIANS(G326))*SIN(RADIANS(E330))+COS(RADIANS(G326))*COS(RADIANS(E330))*COS(RADIANS(AM320))))&gt;90,0,$F$4*$F$5/E329^2*(SIN(RADIANS(G326))*SIN(RADIANS(E330))+COS(RADIANS(G326))*COS(RADIANS(E330))*COS(RADIANS(AM320))))</f>
        <v>0</v>
      </c>
      <c r="AN326">
        <f>IF(DEGREES(ACOS(SIN(RADIANS(G326))*SIN(RADIANS(E330))+COS(RADIANS(G326))*COS(RADIANS(E330))*COS(RADIANS(AN320))))&gt;90,0,$F$4*$F$5/E329^2*(SIN(RADIANS(G326))*SIN(RADIANS(E330))+COS(RADIANS(G326))*COS(RADIANS(E330))*COS(RADIANS(AN320))))</f>
        <v>0</v>
      </c>
      <c r="AO326">
        <f>IF(DEGREES(ACOS(SIN(RADIANS(G326))*SIN(RADIANS(E330))+COS(RADIANS(G326))*COS(RADIANS(E330))*COS(RADIANS(AO320))))&gt;90,0,$F$4*$F$5/E329^2*(SIN(RADIANS(G326))*SIN(RADIANS(E330))+COS(RADIANS(G326))*COS(RADIANS(E330))*COS(RADIANS(AO320))))</f>
        <v>0</v>
      </c>
      <c r="AP326">
        <f>IF(DEGREES(ACOS(SIN(RADIANS(G326))*SIN(RADIANS(E330))+COS(RADIANS(G326))*COS(RADIANS(E330))*COS(RADIANS(AP320))))&gt;90,0,$F$4*$F$5/E329^2*(SIN(RADIANS(G326))*SIN(RADIANS(E330))+COS(RADIANS(G326))*COS(RADIANS(E330))*COS(RADIANS(AP320))))</f>
        <v>0</v>
      </c>
      <c r="AQ326">
        <f>IF(DEGREES(ACOS(SIN(RADIANS(G326))*SIN(RADIANS(E330))+COS(RADIANS(G326))*COS(RADIANS(E330))*COS(RADIANS(AQ320))))&gt;90,0,$F$4*$F$5/E329^2*(SIN(RADIANS(G326))*SIN(RADIANS(E330))+COS(RADIANS(G326))*COS(RADIANS(E330))*COS(RADIANS(AQ320))))</f>
        <v>0</v>
      </c>
      <c r="AR326">
        <f>IF(DEGREES(ACOS(SIN(RADIANS(G326))*SIN(RADIANS(E330))+COS(RADIANS(G326))*COS(RADIANS(E330))*COS(RADIANS(AR320))))&gt;90,0,$F$4*$F$5/E329^2*(SIN(RADIANS(G326))*SIN(RADIANS(E330))+COS(RADIANS(G326))*COS(RADIANS(E330))*COS(RADIANS(AR320))))</f>
        <v>0</v>
      </c>
    </row>
    <row r="327" spans="2:44" x14ac:dyDescent="0.5">
      <c r="B327" s="40" t="s">
        <v>783</v>
      </c>
      <c r="E327" t="str">
        <f>IF($F$10=0,"N/A",$F$10*(E322/360)-ROUNDDOWN($F$10*(E322/360),0))</f>
        <v>N/A</v>
      </c>
      <c r="G327">
        <v>40</v>
      </c>
      <c r="I327">
        <f>IF(DEGREES(ACOS(SIN(RADIANS(G327))*SIN(RADIANS(E330))+COS(RADIANS(G327))*COS(RADIANS(E330))*COS(RADIANS(I320))))&gt;90,0,$F$4*$F$5/E329^2*(SIN(RADIANS(G327))*SIN(RADIANS(E330))+COS(RADIANS(G327))*COS(RADIANS(E330))*COS(RADIANS(I320))))</f>
        <v>0</v>
      </c>
      <c r="J327">
        <f>IF(DEGREES(ACOS(SIN(RADIANS(G327))*SIN(RADIANS(E330))+COS(RADIANS(G327))*COS(RADIANS(E330))*COS(RADIANS(J320))))&gt;90,0,$F$4*$F$5/E329^2*(SIN(RADIANS(G327))*SIN(RADIANS(E330))+COS(RADIANS(G327))*COS(RADIANS(E330))*COS(RADIANS(J320))))</f>
        <v>0</v>
      </c>
      <c r="K327">
        <f>IF(DEGREES(ACOS(SIN(RADIANS(G327))*SIN(RADIANS(E330))+COS(RADIANS(G327))*COS(RADIANS(E330))*COS(RADIANS(K320))))&gt;90,0,$F$4*$F$5/E329^2*(SIN(RADIANS(G327))*SIN(RADIANS(E330))+COS(RADIANS(G327))*COS(RADIANS(E330))*COS(RADIANS(K320))))</f>
        <v>0</v>
      </c>
      <c r="L327">
        <f>IF(DEGREES(ACOS(SIN(RADIANS(G327))*SIN(RADIANS(E330))+COS(RADIANS(G327))*COS(RADIANS(E330))*COS(RADIANS(L320))))&gt;90,0,$F$4*$F$5/E329^2*(SIN(RADIANS(G327))*SIN(RADIANS(E330))+COS(RADIANS(G327))*COS(RADIANS(E330))*COS(RADIANS(L320))))</f>
        <v>0</v>
      </c>
      <c r="M327">
        <f>IF(DEGREES(ACOS(SIN(RADIANS(G327))*SIN(RADIANS(E330))+COS(RADIANS(G327))*COS(RADIANS(E330))*COS(RADIANS(M320))))&gt;90,0,$F$4*$F$5/E329^2*(SIN(RADIANS(G327))*SIN(RADIANS(E330))+COS(RADIANS(G327))*COS(RADIANS(E330))*COS(RADIANS(M320))))</f>
        <v>0</v>
      </c>
      <c r="N327">
        <f>IF(DEGREES(ACOS(SIN(RADIANS(G327))*SIN(RADIANS(E330))+COS(RADIANS(G327))*COS(RADIANS(E330))*COS(RADIANS(N320))))&gt;90,0,$F$4*$F$5/E329^2*(SIN(RADIANS(G327))*SIN(RADIANS(E330))+COS(RADIANS(G327))*COS(RADIANS(E330))*COS(RADIANS(N320))))</f>
        <v>0</v>
      </c>
      <c r="O327">
        <f>IF(DEGREES(ACOS(SIN(RADIANS(G327))*SIN(RADIANS(E330))+COS(RADIANS(G327))*COS(RADIANS(E330))*COS(RADIANS(O320))))&gt;90,0,$F$4*$F$5/E329^2*(SIN(RADIANS(G327))*SIN(RADIANS(E330))+COS(RADIANS(G327))*COS(RADIANS(E330))*COS(RADIANS(O320))))</f>
        <v>0</v>
      </c>
      <c r="P327">
        <f>IF(DEGREES(ACOS(SIN(RADIANS(G327))*SIN(RADIANS(E330))+COS(RADIANS(G327))*COS(RADIANS(E330))*COS(RADIANS(P320))))&gt;90,0,$F$4*$F$5/E329^2*(SIN(RADIANS(G327))*SIN(RADIANS(E330))+COS(RADIANS(G327))*COS(RADIANS(E330))*COS(RADIANS(P320))))</f>
        <v>0</v>
      </c>
      <c r="Q327">
        <f>IF(DEGREES(ACOS(SIN(RADIANS(G327))*SIN(RADIANS(E330))+COS(RADIANS(G327))*COS(RADIANS(E330))*COS(RADIANS(Q320))))&gt;90,0,$F$4*$F$5/E329^2*(SIN(RADIANS(G327))*SIN(RADIANS(E330))+COS(RADIANS(G327))*COS(RADIANS(E330))*COS(RADIANS(Q320))))</f>
        <v>0</v>
      </c>
      <c r="R327" t="e">
        <f>IF(DEGREES(ACOS(SIN(RADIANS(G327))*SIN(RADIANS(E330))+COS(RADIANS(G327))*COS(RADIANS(E330))*COS(RADIANS(R320))))&gt;90,0,$F$4*$F$5/E329^2*(SIN(RADIANS(G327))*SIN(RADIANS(E330))+COS(RADIANS(G327))*COS(RADIANS(E330))*COS(RADIANS(R320))))</f>
        <v>#DIV/0!</v>
      </c>
      <c r="S327" t="e">
        <f>IF(DEGREES(ACOS(SIN(RADIANS(G327))*SIN(RADIANS(E330))+COS(RADIANS(G327))*COS(RADIANS(E330))*COS(RADIANS(S320))))&gt;90,0,$F$4*$F$5/E329^2*(SIN(RADIANS(G327))*SIN(RADIANS(E330))+COS(RADIANS(G327))*COS(RADIANS(E330))*COS(RADIANS(S320))))</f>
        <v>#DIV/0!</v>
      </c>
      <c r="T327" t="e">
        <f>IF(DEGREES(ACOS(SIN(RADIANS(G327))*SIN(RADIANS(E330))+COS(RADIANS(G327))*COS(RADIANS(E330))*COS(RADIANS(T320))))&gt;90,0,$F$4*$F$5/E329^2*(SIN(RADIANS(G327))*SIN(RADIANS(E330))+COS(RADIANS(G327))*COS(RADIANS(E330))*COS(RADIANS(T320))))</f>
        <v>#DIV/0!</v>
      </c>
      <c r="U327" t="e">
        <f>IF(DEGREES(ACOS(SIN(RADIANS(G327))*SIN(RADIANS(E330))+COS(RADIANS(G327))*COS(RADIANS(E330))*COS(RADIANS(U320))))&gt;90,0,$F$4*$F$5/E329^2*(SIN(RADIANS(G327))*SIN(RADIANS(E330))+COS(RADIANS(G327))*COS(RADIANS(E330))*COS(RADIANS(U320))))</f>
        <v>#DIV/0!</v>
      </c>
      <c r="V327" t="e">
        <f>IF(DEGREES(ACOS(SIN(RADIANS(G327))*SIN(RADIANS(E330))+COS(RADIANS(G327))*COS(RADIANS(E330))*COS(RADIANS(V320))))&gt;90,0,$F$4*$F$5/E329^2*(SIN(RADIANS(G327))*SIN(RADIANS(E330))+COS(RADIANS(G327))*COS(RADIANS(E330))*COS(RADIANS(V320))))</f>
        <v>#DIV/0!</v>
      </c>
      <c r="W327" t="e">
        <f>IF(DEGREES(ACOS(SIN(RADIANS(G327))*SIN(RADIANS(E330))+COS(RADIANS(G327))*COS(RADIANS(E330))*COS(RADIANS(W320))))&gt;90,0,$F$4*$F$5/E329^2*(SIN(RADIANS(G327))*SIN(RADIANS(E330))+COS(RADIANS(G327))*COS(RADIANS(E330))*COS(RADIANS(W320))))</f>
        <v>#DIV/0!</v>
      </c>
      <c r="X327" t="e">
        <f>IF(DEGREES(ACOS(SIN(RADIANS(G327))*SIN(RADIANS(E330))+COS(RADIANS(G327))*COS(RADIANS(E330))*COS(RADIANS(X320))))&gt;90,0,$F$4*$F$5/E329^2*(SIN(RADIANS(G327))*SIN(RADIANS(E330))+COS(RADIANS(G327))*COS(RADIANS(E330))*COS(RADIANS(X320))))</f>
        <v>#DIV/0!</v>
      </c>
      <c r="Y327" t="e">
        <f>IF(DEGREES(ACOS(SIN(RADIANS(G327))*SIN(RADIANS(E330))+COS(RADIANS(G327))*COS(RADIANS(E330))*COS(RADIANS(Y320))))&gt;90,0,$F$4*$F$5/E329^2*(SIN(RADIANS(G327))*SIN(RADIANS(E330))+COS(RADIANS(G327))*COS(RADIANS(E330))*COS(RADIANS(Y320))))</f>
        <v>#DIV/0!</v>
      </c>
      <c r="Z327" t="e">
        <f>IF(DEGREES(ACOS(SIN(RADIANS(G327))*SIN(RADIANS(E330))+COS(RADIANS(G327))*COS(RADIANS(E330))*COS(RADIANS(Z320))))&gt;90,0,$F$4*$F$5/E329^2*(SIN(RADIANS(G327))*SIN(RADIANS(E330))+COS(RADIANS(G327))*COS(RADIANS(E330))*COS(RADIANS(Z320))))</f>
        <v>#DIV/0!</v>
      </c>
      <c r="AA327" t="e">
        <f>IF(DEGREES(ACOS(SIN(RADIANS(G327))*SIN(RADIANS(E330))+COS(RADIANS(G327))*COS(RADIANS(E330))*COS(RADIANS(AA320))))&gt;90,0,$F$4*$F$5/E329^2*(SIN(RADIANS(G327))*SIN(RADIANS(E330))+COS(RADIANS(G327))*COS(RADIANS(E330))*COS(RADIANS(AA320))))</f>
        <v>#DIV/0!</v>
      </c>
      <c r="AB327" t="e">
        <f>IF(DEGREES(ACOS(SIN(RADIANS(G327))*SIN(RADIANS(E330))+COS(RADIANS(G327))*COS(RADIANS(E330))*COS(RADIANS(AB320))))&gt;90,0,$F$4*$F$5/E329^2*(SIN(RADIANS(G327))*SIN(RADIANS(E330))+COS(RADIANS(G327))*COS(RADIANS(E330))*COS(RADIANS(AB320))))</f>
        <v>#DIV/0!</v>
      </c>
      <c r="AC327" t="e">
        <f>IF(DEGREES(ACOS(SIN(RADIANS(G327))*SIN(RADIANS(E330))+COS(RADIANS(G327))*COS(RADIANS(E330))*COS(RADIANS(AC320))))&gt;90,0,$F$4*$F$5/E329^2*(SIN(RADIANS(G327))*SIN(RADIANS(E330))+COS(RADIANS(G327))*COS(RADIANS(E330))*COS(RADIANS(AC320))))</f>
        <v>#DIV/0!</v>
      </c>
      <c r="AD327" t="e">
        <f>IF(DEGREES(ACOS(SIN(RADIANS(G327))*SIN(RADIANS(E330))+COS(RADIANS(G327))*COS(RADIANS(E330))*COS(RADIANS(AD320))))&gt;90,0,$F$4*$F$5/E329^2*(SIN(RADIANS(G327))*SIN(RADIANS(E330))+COS(RADIANS(G327))*COS(RADIANS(E330))*COS(RADIANS(AD320))))</f>
        <v>#DIV/0!</v>
      </c>
      <c r="AE327" t="e">
        <f>IF(DEGREES(ACOS(SIN(RADIANS(G327))*SIN(RADIANS(E330))+COS(RADIANS(G327))*COS(RADIANS(E330))*COS(RADIANS(AE320))))&gt;90,0,$F$4*$F$5/E329^2*(SIN(RADIANS(G327))*SIN(RADIANS(E330))+COS(RADIANS(G327))*COS(RADIANS(E330))*COS(RADIANS(AE320))))</f>
        <v>#DIV/0!</v>
      </c>
      <c r="AF327" t="e">
        <f>IF(DEGREES(ACOS(SIN(RADIANS(G327))*SIN(RADIANS(E330))+COS(RADIANS(G327))*COS(RADIANS(E330))*COS(RADIANS(AF320))))&gt;90,0,$F$4*$F$5/E329^2*(SIN(RADIANS(G327))*SIN(RADIANS(E330))+COS(RADIANS(G327))*COS(RADIANS(E330))*COS(RADIANS(AF320))))</f>
        <v>#DIV/0!</v>
      </c>
      <c r="AG327" t="e">
        <f>IF(DEGREES(ACOS(SIN(RADIANS(G327))*SIN(RADIANS(E330))+COS(RADIANS(G327))*COS(RADIANS(E330))*COS(RADIANS(AG320))))&gt;90,0,$F$4*$F$5/E329^2*(SIN(RADIANS(G327))*SIN(RADIANS(E330))+COS(RADIANS(G327))*COS(RADIANS(E330))*COS(RADIANS(AG320))))</f>
        <v>#DIV/0!</v>
      </c>
      <c r="AH327" t="e">
        <f>IF(DEGREES(ACOS(SIN(RADIANS(G327))*SIN(RADIANS(E330))+COS(RADIANS(G327))*COS(RADIANS(E330))*COS(RADIANS(AH320))))&gt;90,0,$F$4*$F$5/E329^2*(SIN(RADIANS(G327))*SIN(RADIANS(E330))+COS(RADIANS(G327))*COS(RADIANS(E330))*COS(RADIANS(AH320))))</f>
        <v>#DIV/0!</v>
      </c>
      <c r="AI327" t="e">
        <f>IF(DEGREES(ACOS(SIN(RADIANS(G327))*SIN(RADIANS(E330))+COS(RADIANS(G327))*COS(RADIANS(E330))*COS(RADIANS(AI320))))&gt;90,0,$F$4*$F$5/E329^2*(SIN(RADIANS(G327))*SIN(RADIANS(E330))+COS(RADIANS(G327))*COS(RADIANS(E330))*COS(RADIANS(AI320))))</f>
        <v>#DIV/0!</v>
      </c>
      <c r="AJ327" t="e">
        <f>IF(DEGREES(ACOS(SIN(RADIANS(G327))*SIN(RADIANS(E330))+COS(RADIANS(G327))*COS(RADIANS(E330))*COS(RADIANS(AJ320))))&gt;90,0,$F$4*$F$5/E329^2*(SIN(RADIANS(G327))*SIN(RADIANS(E330))+COS(RADIANS(G327))*COS(RADIANS(E330))*COS(RADIANS(AJ320))))</f>
        <v>#DIV/0!</v>
      </c>
      <c r="AK327">
        <f>IF(DEGREES(ACOS(SIN(RADIANS(G327))*SIN(RADIANS(E330))+COS(RADIANS(G327))*COS(RADIANS(E330))*COS(RADIANS(AK320))))&gt;90,0,$F$4*$F$5/E329^2*(SIN(RADIANS(G327))*SIN(RADIANS(E330))+COS(RADIANS(G327))*COS(RADIANS(E330))*COS(RADIANS(AK320))))</f>
        <v>0</v>
      </c>
      <c r="AL327">
        <f>IF(DEGREES(ACOS(SIN(RADIANS(G327))*SIN(RADIANS(E330))+COS(RADIANS(G327))*COS(RADIANS(E330))*COS(RADIANS(AL320))))&gt;90,0,$F$4*$F$5/E329^2*(SIN(RADIANS(G327))*SIN(RADIANS(E330))+COS(RADIANS(G327))*COS(RADIANS(E330))*COS(RADIANS(AL320))))</f>
        <v>0</v>
      </c>
      <c r="AM327">
        <f>IF(DEGREES(ACOS(SIN(RADIANS(G327))*SIN(RADIANS(E330))+COS(RADIANS(G327))*COS(RADIANS(E330))*COS(RADIANS(AM320))))&gt;90,0,$F$4*$F$5/E329^2*(SIN(RADIANS(G327))*SIN(RADIANS(E330))+COS(RADIANS(G327))*COS(RADIANS(E330))*COS(RADIANS(AM320))))</f>
        <v>0</v>
      </c>
      <c r="AN327">
        <f>IF(DEGREES(ACOS(SIN(RADIANS(G327))*SIN(RADIANS(E330))+COS(RADIANS(G327))*COS(RADIANS(E330))*COS(RADIANS(AN320))))&gt;90,0,$F$4*$F$5/E329^2*(SIN(RADIANS(G327))*SIN(RADIANS(E330))+COS(RADIANS(G327))*COS(RADIANS(E330))*COS(RADIANS(AN320))))</f>
        <v>0</v>
      </c>
      <c r="AO327">
        <f>IF(DEGREES(ACOS(SIN(RADIANS(G327))*SIN(RADIANS(E330))+COS(RADIANS(G327))*COS(RADIANS(E330))*COS(RADIANS(AO320))))&gt;90,0,$F$4*$F$5/E329^2*(SIN(RADIANS(G327))*SIN(RADIANS(E330))+COS(RADIANS(G327))*COS(RADIANS(E330))*COS(RADIANS(AO320))))</f>
        <v>0</v>
      </c>
      <c r="AP327">
        <f>IF(DEGREES(ACOS(SIN(RADIANS(G327))*SIN(RADIANS(E330))+COS(RADIANS(G327))*COS(RADIANS(E330))*COS(RADIANS(AP320))))&gt;90,0,$F$4*$F$5/E329^2*(SIN(RADIANS(G327))*SIN(RADIANS(E330))+COS(RADIANS(G327))*COS(RADIANS(E330))*COS(RADIANS(AP320))))</f>
        <v>0</v>
      </c>
      <c r="AQ327">
        <f>IF(DEGREES(ACOS(SIN(RADIANS(G327))*SIN(RADIANS(E330))+COS(RADIANS(G327))*COS(RADIANS(E330))*COS(RADIANS(AQ320))))&gt;90,0,$F$4*$F$5/E329^2*(SIN(RADIANS(G327))*SIN(RADIANS(E330))+COS(RADIANS(G327))*COS(RADIANS(E330))*COS(RADIANS(AQ320))))</f>
        <v>0</v>
      </c>
      <c r="AR327">
        <f>IF(DEGREES(ACOS(SIN(RADIANS(G327))*SIN(RADIANS(E330))+COS(RADIANS(G327))*COS(RADIANS(E330))*COS(RADIANS(AR320))))&gt;90,0,$F$4*$F$5/E329^2*(SIN(RADIANS(G327))*SIN(RADIANS(E330))+COS(RADIANS(G327))*COS(RADIANS(E330))*COS(RADIANS(AR320))))</f>
        <v>0</v>
      </c>
    </row>
    <row r="328" spans="2:44" x14ac:dyDescent="0.5">
      <c r="B328" s="40" t="s">
        <v>784</v>
      </c>
      <c r="E328" t="str">
        <f>IF($F$10=0,"N/A",E327*$F$11/$F$10)</f>
        <v>N/A</v>
      </c>
      <c r="G328">
        <v>30</v>
      </c>
      <c r="I328">
        <f>IF(DEGREES(ACOS(SIN(RADIANS(G328))*SIN(RADIANS(E330))+COS(RADIANS(G328))*COS(RADIANS(E330))*COS(RADIANS(I320))))&gt;90,0,$F$4*$F$5/E329^2*(SIN(RADIANS(G328))*SIN(RADIANS(E330))+COS(RADIANS(G328))*COS(RADIANS(E330))*COS(RADIANS(I320))))</f>
        <v>0</v>
      </c>
      <c r="J328">
        <f>IF(DEGREES(ACOS(SIN(RADIANS(G328))*SIN(RADIANS(E330))+COS(RADIANS(G328))*COS(RADIANS(E330))*COS(RADIANS(J320))))&gt;90,0,$F$4*$F$5/E329^2*(SIN(RADIANS(G328))*SIN(RADIANS(E330))+COS(RADIANS(G328))*COS(RADIANS(E330))*COS(RADIANS(J320))))</f>
        <v>0</v>
      </c>
      <c r="K328">
        <f>IF(DEGREES(ACOS(SIN(RADIANS(G328))*SIN(RADIANS(E330))+COS(RADIANS(G328))*COS(RADIANS(E330))*COS(RADIANS(K320))))&gt;90,0,$F$4*$F$5/E329^2*(SIN(RADIANS(G328))*SIN(RADIANS(E330))+COS(RADIANS(G328))*COS(RADIANS(E330))*COS(RADIANS(K320))))</f>
        <v>0</v>
      </c>
      <c r="L328">
        <f>IF(DEGREES(ACOS(SIN(RADIANS(G328))*SIN(RADIANS(E330))+COS(RADIANS(G328))*COS(RADIANS(E330))*COS(RADIANS(L320))))&gt;90,0,$F$4*$F$5/E329^2*(SIN(RADIANS(G328))*SIN(RADIANS(E330))+COS(RADIANS(G328))*COS(RADIANS(E330))*COS(RADIANS(L320))))</f>
        <v>0</v>
      </c>
      <c r="M328">
        <f>IF(DEGREES(ACOS(SIN(RADIANS(G328))*SIN(RADIANS(E330))+COS(RADIANS(G328))*COS(RADIANS(E330))*COS(RADIANS(M320))))&gt;90,0,$F$4*$F$5/E329^2*(SIN(RADIANS(G328))*SIN(RADIANS(E330))+COS(RADIANS(G328))*COS(RADIANS(E330))*COS(RADIANS(M320))))</f>
        <v>0</v>
      </c>
      <c r="N328">
        <f>IF(DEGREES(ACOS(SIN(RADIANS(G328))*SIN(RADIANS(E330))+COS(RADIANS(G328))*COS(RADIANS(E330))*COS(RADIANS(N320))))&gt;90,0,$F$4*$F$5/E329^2*(SIN(RADIANS(G328))*SIN(RADIANS(E330))+COS(RADIANS(G328))*COS(RADIANS(E330))*COS(RADIANS(N320))))</f>
        <v>0</v>
      </c>
      <c r="O328">
        <f>IF(DEGREES(ACOS(SIN(RADIANS(G328))*SIN(RADIANS(E330))+COS(RADIANS(G328))*COS(RADIANS(E330))*COS(RADIANS(O320))))&gt;90,0,$F$4*$F$5/E329^2*(SIN(RADIANS(G328))*SIN(RADIANS(E330))+COS(RADIANS(G328))*COS(RADIANS(E330))*COS(RADIANS(O320))))</f>
        <v>0</v>
      </c>
      <c r="P328">
        <f>IF(DEGREES(ACOS(SIN(RADIANS(G328))*SIN(RADIANS(E330))+COS(RADIANS(G328))*COS(RADIANS(E330))*COS(RADIANS(P320))))&gt;90,0,$F$4*$F$5/E329^2*(SIN(RADIANS(G328))*SIN(RADIANS(E330))+COS(RADIANS(G328))*COS(RADIANS(E330))*COS(RADIANS(P320))))</f>
        <v>0</v>
      </c>
      <c r="Q328">
        <f>IF(DEGREES(ACOS(SIN(RADIANS(G328))*SIN(RADIANS(E330))+COS(RADIANS(G328))*COS(RADIANS(E330))*COS(RADIANS(Q320))))&gt;90,0,$F$4*$F$5/E329^2*(SIN(RADIANS(G328))*SIN(RADIANS(E330))+COS(RADIANS(G328))*COS(RADIANS(E330))*COS(RADIANS(Q320))))</f>
        <v>0</v>
      </c>
      <c r="R328" t="e">
        <f>IF(DEGREES(ACOS(SIN(RADIANS(G328))*SIN(RADIANS(E330))+COS(RADIANS(G328))*COS(RADIANS(E330))*COS(RADIANS(R320))))&gt;90,0,$F$4*$F$5/E329^2*(SIN(RADIANS(G328))*SIN(RADIANS(E330))+COS(RADIANS(G328))*COS(RADIANS(E330))*COS(RADIANS(R320))))</f>
        <v>#DIV/0!</v>
      </c>
      <c r="S328" t="e">
        <f>IF(DEGREES(ACOS(SIN(RADIANS(G328))*SIN(RADIANS(E330))+COS(RADIANS(G328))*COS(RADIANS(E330))*COS(RADIANS(S320))))&gt;90,0,$F$4*$F$5/E329^2*(SIN(RADIANS(G328))*SIN(RADIANS(E330))+COS(RADIANS(G328))*COS(RADIANS(E330))*COS(RADIANS(S320))))</f>
        <v>#DIV/0!</v>
      </c>
      <c r="T328" t="e">
        <f>IF(DEGREES(ACOS(SIN(RADIANS(G328))*SIN(RADIANS(E330))+COS(RADIANS(G328))*COS(RADIANS(E330))*COS(RADIANS(T320))))&gt;90,0,$F$4*$F$5/E329^2*(SIN(RADIANS(G328))*SIN(RADIANS(E330))+COS(RADIANS(G328))*COS(RADIANS(E330))*COS(RADIANS(T320))))</f>
        <v>#DIV/0!</v>
      </c>
      <c r="U328" t="e">
        <f>IF(DEGREES(ACOS(SIN(RADIANS(G328))*SIN(RADIANS(E330))+COS(RADIANS(G328))*COS(RADIANS(E330))*COS(RADIANS(U320))))&gt;90,0,$F$4*$F$5/E329^2*(SIN(RADIANS(G328))*SIN(RADIANS(E330))+COS(RADIANS(G328))*COS(RADIANS(E330))*COS(RADIANS(U320))))</f>
        <v>#DIV/0!</v>
      </c>
      <c r="V328" t="e">
        <f>IF(DEGREES(ACOS(SIN(RADIANS(G328))*SIN(RADIANS(E330))+COS(RADIANS(G328))*COS(RADIANS(E330))*COS(RADIANS(V320))))&gt;90,0,$F$4*$F$5/E329^2*(SIN(RADIANS(G328))*SIN(RADIANS(E330))+COS(RADIANS(G328))*COS(RADIANS(E330))*COS(RADIANS(V320))))</f>
        <v>#DIV/0!</v>
      </c>
      <c r="W328" t="e">
        <f>IF(DEGREES(ACOS(SIN(RADIANS(G328))*SIN(RADIANS(E330))+COS(RADIANS(G328))*COS(RADIANS(E330))*COS(RADIANS(W320))))&gt;90,0,$F$4*$F$5/E329^2*(SIN(RADIANS(G328))*SIN(RADIANS(E330))+COS(RADIANS(G328))*COS(RADIANS(E330))*COS(RADIANS(W320))))</f>
        <v>#DIV/0!</v>
      </c>
      <c r="X328" t="e">
        <f>IF(DEGREES(ACOS(SIN(RADIANS(G328))*SIN(RADIANS(E330))+COS(RADIANS(G328))*COS(RADIANS(E330))*COS(RADIANS(X320))))&gt;90,0,$F$4*$F$5/E329^2*(SIN(RADIANS(G328))*SIN(RADIANS(E330))+COS(RADIANS(G328))*COS(RADIANS(E330))*COS(RADIANS(X320))))</f>
        <v>#DIV/0!</v>
      </c>
      <c r="Y328" t="e">
        <f>IF(DEGREES(ACOS(SIN(RADIANS(G328))*SIN(RADIANS(E330))+COS(RADIANS(G328))*COS(RADIANS(E330))*COS(RADIANS(Y320))))&gt;90,0,$F$4*$F$5/E329^2*(SIN(RADIANS(G328))*SIN(RADIANS(E330))+COS(RADIANS(G328))*COS(RADIANS(E330))*COS(RADIANS(Y320))))</f>
        <v>#DIV/0!</v>
      </c>
      <c r="Z328" t="e">
        <f>IF(DEGREES(ACOS(SIN(RADIANS(G328))*SIN(RADIANS(E330))+COS(RADIANS(G328))*COS(RADIANS(E330))*COS(RADIANS(Z320))))&gt;90,0,$F$4*$F$5/E329^2*(SIN(RADIANS(G328))*SIN(RADIANS(E330))+COS(RADIANS(G328))*COS(RADIANS(E330))*COS(RADIANS(Z320))))</f>
        <v>#DIV/0!</v>
      </c>
      <c r="AA328" t="e">
        <f>IF(DEGREES(ACOS(SIN(RADIANS(G328))*SIN(RADIANS(E330))+COS(RADIANS(G328))*COS(RADIANS(E330))*COS(RADIANS(AA320))))&gt;90,0,$F$4*$F$5/E329^2*(SIN(RADIANS(G328))*SIN(RADIANS(E330))+COS(RADIANS(G328))*COS(RADIANS(E330))*COS(RADIANS(AA320))))</f>
        <v>#DIV/0!</v>
      </c>
      <c r="AB328" t="e">
        <f>IF(DEGREES(ACOS(SIN(RADIANS(G328))*SIN(RADIANS(E330))+COS(RADIANS(G328))*COS(RADIANS(E330))*COS(RADIANS(AB320))))&gt;90,0,$F$4*$F$5/E329^2*(SIN(RADIANS(G328))*SIN(RADIANS(E330))+COS(RADIANS(G328))*COS(RADIANS(E330))*COS(RADIANS(AB320))))</f>
        <v>#DIV/0!</v>
      </c>
      <c r="AC328" t="e">
        <f>IF(DEGREES(ACOS(SIN(RADIANS(G328))*SIN(RADIANS(E330))+COS(RADIANS(G328))*COS(RADIANS(E330))*COS(RADIANS(AC320))))&gt;90,0,$F$4*$F$5/E329^2*(SIN(RADIANS(G328))*SIN(RADIANS(E330))+COS(RADIANS(G328))*COS(RADIANS(E330))*COS(RADIANS(AC320))))</f>
        <v>#DIV/0!</v>
      </c>
      <c r="AD328" t="e">
        <f>IF(DEGREES(ACOS(SIN(RADIANS(G328))*SIN(RADIANS(E330))+COS(RADIANS(G328))*COS(RADIANS(E330))*COS(RADIANS(AD320))))&gt;90,0,$F$4*$F$5/E329^2*(SIN(RADIANS(G328))*SIN(RADIANS(E330))+COS(RADIANS(G328))*COS(RADIANS(E330))*COS(RADIANS(AD320))))</f>
        <v>#DIV/0!</v>
      </c>
      <c r="AE328" t="e">
        <f>IF(DEGREES(ACOS(SIN(RADIANS(G328))*SIN(RADIANS(E330))+COS(RADIANS(G328))*COS(RADIANS(E330))*COS(RADIANS(AE320))))&gt;90,0,$F$4*$F$5/E329^2*(SIN(RADIANS(G328))*SIN(RADIANS(E330))+COS(RADIANS(G328))*COS(RADIANS(E330))*COS(RADIANS(AE320))))</f>
        <v>#DIV/0!</v>
      </c>
      <c r="AF328" t="e">
        <f>IF(DEGREES(ACOS(SIN(RADIANS(G328))*SIN(RADIANS(E330))+COS(RADIANS(G328))*COS(RADIANS(E330))*COS(RADIANS(AF320))))&gt;90,0,$F$4*$F$5/E329^2*(SIN(RADIANS(G328))*SIN(RADIANS(E330))+COS(RADIANS(G328))*COS(RADIANS(E330))*COS(RADIANS(AF320))))</f>
        <v>#DIV/0!</v>
      </c>
      <c r="AG328" t="e">
        <f>IF(DEGREES(ACOS(SIN(RADIANS(G328))*SIN(RADIANS(E330))+COS(RADIANS(G328))*COS(RADIANS(E330))*COS(RADIANS(AG320))))&gt;90,0,$F$4*$F$5/E329^2*(SIN(RADIANS(G328))*SIN(RADIANS(E330))+COS(RADIANS(G328))*COS(RADIANS(E330))*COS(RADIANS(AG320))))</f>
        <v>#DIV/0!</v>
      </c>
      <c r="AH328" t="e">
        <f>IF(DEGREES(ACOS(SIN(RADIANS(G328))*SIN(RADIANS(E330))+COS(RADIANS(G328))*COS(RADIANS(E330))*COS(RADIANS(AH320))))&gt;90,0,$F$4*$F$5/E329^2*(SIN(RADIANS(G328))*SIN(RADIANS(E330))+COS(RADIANS(G328))*COS(RADIANS(E330))*COS(RADIANS(AH320))))</f>
        <v>#DIV/0!</v>
      </c>
      <c r="AI328" t="e">
        <f>IF(DEGREES(ACOS(SIN(RADIANS(G328))*SIN(RADIANS(E330))+COS(RADIANS(G328))*COS(RADIANS(E330))*COS(RADIANS(AI320))))&gt;90,0,$F$4*$F$5/E329^2*(SIN(RADIANS(G328))*SIN(RADIANS(E330))+COS(RADIANS(G328))*COS(RADIANS(E330))*COS(RADIANS(AI320))))</f>
        <v>#DIV/0!</v>
      </c>
      <c r="AJ328" t="e">
        <f>IF(DEGREES(ACOS(SIN(RADIANS(G328))*SIN(RADIANS(E330))+COS(RADIANS(G328))*COS(RADIANS(E330))*COS(RADIANS(AJ320))))&gt;90,0,$F$4*$F$5/E329^2*(SIN(RADIANS(G328))*SIN(RADIANS(E330))+COS(RADIANS(G328))*COS(RADIANS(E330))*COS(RADIANS(AJ320))))</f>
        <v>#DIV/0!</v>
      </c>
      <c r="AK328">
        <f>IF(DEGREES(ACOS(SIN(RADIANS(G328))*SIN(RADIANS(E330))+COS(RADIANS(G328))*COS(RADIANS(E330))*COS(RADIANS(AK320))))&gt;90,0,$F$4*$F$5/E329^2*(SIN(RADIANS(G328))*SIN(RADIANS(E330))+COS(RADIANS(G328))*COS(RADIANS(E330))*COS(RADIANS(AK320))))</f>
        <v>0</v>
      </c>
      <c r="AL328">
        <f>IF(DEGREES(ACOS(SIN(RADIANS(G328))*SIN(RADIANS(E330))+COS(RADIANS(G328))*COS(RADIANS(E330))*COS(RADIANS(AL320))))&gt;90,0,$F$4*$F$5/E329^2*(SIN(RADIANS(G328))*SIN(RADIANS(E330))+COS(RADIANS(G328))*COS(RADIANS(E330))*COS(RADIANS(AL320))))</f>
        <v>0</v>
      </c>
      <c r="AM328">
        <f>IF(DEGREES(ACOS(SIN(RADIANS(G328))*SIN(RADIANS(E330))+COS(RADIANS(G328))*COS(RADIANS(E330))*COS(RADIANS(AM320))))&gt;90,0,$F$4*$F$5/E329^2*(SIN(RADIANS(G328))*SIN(RADIANS(E330))+COS(RADIANS(G328))*COS(RADIANS(E330))*COS(RADIANS(AM320))))</f>
        <v>0</v>
      </c>
      <c r="AN328">
        <f>IF(DEGREES(ACOS(SIN(RADIANS(G328))*SIN(RADIANS(E330))+COS(RADIANS(G328))*COS(RADIANS(E330))*COS(RADIANS(AN320))))&gt;90,0,$F$4*$F$5/E329^2*(SIN(RADIANS(G328))*SIN(RADIANS(E330))+COS(RADIANS(G328))*COS(RADIANS(E330))*COS(RADIANS(AN320))))</f>
        <v>0</v>
      </c>
      <c r="AO328">
        <f>IF(DEGREES(ACOS(SIN(RADIANS(G328))*SIN(RADIANS(E330))+COS(RADIANS(G328))*COS(RADIANS(E330))*COS(RADIANS(AO320))))&gt;90,0,$F$4*$F$5/E329^2*(SIN(RADIANS(G328))*SIN(RADIANS(E330))+COS(RADIANS(G328))*COS(RADIANS(E330))*COS(RADIANS(AO320))))</f>
        <v>0</v>
      </c>
      <c r="AP328">
        <f>IF(DEGREES(ACOS(SIN(RADIANS(G328))*SIN(RADIANS(E330))+COS(RADIANS(G328))*COS(RADIANS(E330))*COS(RADIANS(AP320))))&gt;90,0,$F$4*$F$5/E329^2*(SIN(RADIANS(G328))*SIN(RADIANS(E330))+COS(RADIANS(G328))*COS(RADIANS(E330))*COS(RADIANS(AP320))))</f>
        <v>0</v>
      </c>
      <c r="AQ328">
        <f>IF(DEGREES(ACOS(SIN(RADIANS(G328))*SIN(RADIANS(E330))+COS(RADIANS(G328))*COS(RADIANS(E330))*COS(RADIANS(AQ320))))&gt;90,0,$F$4*$F$5/E329^2*(SIN(RADIANS(G328))*SIN(RADIANS(E330))+COS(RADIANS(G328))*COS(RADIANS(E330))*COS(RADIANS(AQ320))))</f>
        <v>0</v>
      </c>
      <c r="AR328">
        <f>IF(DEGREES(ACOS(SIN(RADIANS(G328))*SIN(RADIANS(E330))+COS(RADIANS(G328))*COS(RADIANS(E330))*COS(RADIANS(AR320))))&gt;90,0,$F$4*$F$5/E329^2*(SIN(RADIANS(G328))*SIN(RADIANS(E330))+COS(RADIANS(G328))*COS(RADIANS(E330))*COS(RADIANS(AR320))))</f>
        <v>0</v>
      </c>
    </row>
    <row r="329" spans="2:44" x14ac:dyDescent="0.5">
      <c r="B329" s="40" t="s">
        <v>785</v>
      </c>
      <c r="E329">
        <f>$F$6*(1-$F$7^2)/(1+$F$7*COS(RADIANS(E323)))</f>
        <v>0</v>
      </c>
      <c r="G329">
        <v>20</v>
      </c>
      <c r="I329">
        <f>IF(DEGREES(ACOS(SIN(RADIANS(G329))*SIN(RADIANS(E330))+COS(RADIANS(G329))*COS(RADIANS(E330))*COS(RADIANS(I320))))&gt;90,0,$F$4*$F$5/E329^2*(SIN(RADIANS(G329))*SIN(RADIANS(E330))+COS(RADIANS(G329))*COS(RADIANS(E330))*COS(RADIANS(I320))))</f>
        <v>0</v>
      </c>
      <c r="J329">
        <f>IF(DEGREES(ACOS(SIN(RADIANS(G329))*SIN(RADIANS(E330))+COS(RADIANS(G329))*COS(RADIANS(E330))*COS(RADIANS(J320))))&gt;90,0,$F$4*$F$5/E329^2*(SIN(RADIANS(G329))*SIN(RADIANS(E330))+COS(RADIANS(G329))*COS(RADIANS(E330))*COS(RADIANS(J320))))</f>
        <v>0</v>
      </c>
      <c r="K329">
        <f>IF(DEGREES(ACOS(SIN(RADIANS(G329))*SIN(RADIANS(E330))+COS(RADIANS(G329))*COS(RADIANS(E330))*COS(RADIANS(K320))))&gt;90,0,$F$4*$F$5/E329^2*(SIN(RADIANS(G329))*SIN(RADIANS(E330))+COS(RADIANS(G329))*COS(RADIANS(E330))*COS(RADIANS(K320))))</f>
        <v>0</v>
      </c>
      <c r="L329">
        <f>IF(DEGREES(ACOS(SIN(RADIANS(G329))*SIN(RADIANS(E330))+COS(RADIANS(G329))*COS(RADIANS(E330))*COS(RADIANS(L320))))&gt;90,0,$F$4*$F$5/E329^2*(SIN(RADIANS(G329))*SIN(RADIANS(E330))+COS(RADIANS(G329))*COS(RADIANS(E330))*COS(RADIANS(L320))))</f>
        <v>0</v>
      </c>
      <c r="M329">
        <f>IF(DEGREES(ACOS(SIN(RADIANS(G329))*SIN(RADIANS(E330))+COS(RADIANS(G329))*COS(RADIANS(E330))*COS(RADIANS(M320))))&gt;90,0,$F$4*$F$5/E329^2*(SIN(RADIANS(G329))*SIN(RADIANS(E330))+COS(RADIANS(G329))*COS(RADIANS(E330))*COS(RADIANS(M320))))</f>
        <v>0</v>
      </c>
      <c r="N329">
        <f>IF(DEGREES(ACOS(SIN(RADIANS(G329))*SIN(RADIANS(E330))+COS(RADIANS(G329))*COS(RADIANS(E330))*COS(RADIANS(N320))))&gt;90,0,$F$4*$F$5/E329^2*(SIN(RADIANS(G329))*SIN(RADIANS(E330))+COS(RADIANS(G329))*COS(RADIANS(E330))*COS(RADIANS(N320))))</f>
        <v>0</v>
      </c>
      <c r="O329">
        <f>IF(DEGREES(ACOS(SIN(RADIANS(G329))*SIN(RADIANS(E330))+COS(RADIANS(G329))*COS(RADIANS(E330))*COS(RADIANS(O320))))&gt;90,0,$F$4*$F$5/E329^2*(SIN(RADIANS(G329))*SIN(RADIANS(E330))+COS(RADIANS(G329))*COS(RADIANS(E330))*COS(RADIANS(O320))))</f>
        <v>0</v>
      </c>
      <c r="P329">
        <f>IF(DEGREES(ACOS(SIN(RADIANS(G329))*SIN(RADIANS(E330))+COS(RADIANS(G329))*COS(RADIANS(E330))*COS(RADIANS(P320))))&gt;90,0,$F$4*$F$5/E329^2*(SIN(RADIANS(G329))*SIN(RADIANS(E330))+COS(RADIANS(G329))*COS(RADIANS(E330))*COS(RADIANS(P320))))</f>
        <v>0</v>
      </c>
      <c r="Q329">
        <f>IF(DEGREES(ACOS(SIN(RADIANS(G329))*SIN(RADIANS(E330))+COS(RADIANS(G329))*COS(RADIANS(E330))*COS(RADIANS(Q320))))&gt;90,0,$F$4*$F$5/E329^2*(SIN(RADIANS(G329))*SIN(RADIANS(E330))+COS(RADIANS(G329))*COS(RADIANS(E330))*COS(RADIANS(Q320))))</f>
        <v>0</v>
      </c>
      <c r="R329" t="e">
        <f>IF(DEGREES(ACOS(SIN(RADIANS(G329))*SIN(RADIANS(E330))+COS(RADIANS(G329))*COS(RADIANS(E330))*COS(RADIANS(R320))))&gt;90,0,$F$4*$F$5/E329^2*(SIN(RADIANS(G329))*SIN(RADIANS(E330))+COS(RADIANS(G329))*COS(RADIANS(E330))*COS(RADIANS(R320))))</f>
        <v>#DIV/0!</v>
      </c>
      <c r="S329" t="e">
        <f>IF(DEGREES(ACOS(SIN(RADIANS(G329))*SIN(RADIANS(E330))+COS(RADIANS(G329))*COS(RADIANS(E330))*COS(RADIANS(S320))))&gt;90,0,$F$4*$F$5/E329^2*(SIN(RADIANS(G329))*SIN(RADIANS(E330))+COS(RADIANS(G329))*COS(RADIANS(E330))*COS(RADIANS(S320))))</f>
        <v>#DIV/0!</v>
      </c>
      <c r="T329" t="e">
        <f>IF(DEGREES(ACOS(SIN(RADIANS(G329))*SIN(RADIANS(E330))+COS(RADIANS(G329))*COS(RADIANS(E330))*COS(RADIANS(T320))))&gt;90,0,$F$4*$F$5/E329^2*(SIN(RADIANS(G329))*SIN(RADIANS(E330))+COS(RADIANS(G329))*COS(RADIANS(E330))*COS(RADIANS(T320))))</f>
        <v>#DIV/0!</v>
      </c>
      <c r="U329" t="e">
        <f>IF(DEGREES(ACOS(SIN(RADIANS(G329))*SIN(RADIANS(E330))+COS(RADIANS(G329))*COS(RADIANS(E330))*COS(RADIANS(U320))))&gt;90,0,$F$4*$F$5/E329^2*(SIN(RADIANS(G329))*SIN(RADIANS(E330))+COS(RADIANS(G329))*COS(RADIANS(E330))*COS(RADIANS(U320))))</f>
        <v>#DIV/0!</v>
      </c>
      <c r="V329" t="e">
        <f>IF(DEGREES(ACOS(SIN(RADIANS(G329))*SIN(RADIANS(E330))+COS(RADIANS(G329))*COS(RADIANS(E330))*COS(RADIANS(V320))))&gt;90,0,$F$4*$F$5/E329^2*(SIN(RADIANS(G329))*SIN(RADIANS(E330))+COS(RADIANS(G329))*COS(RADIANS(E330))*COS(RADIANS(V320))))</f>
        <v>#DIV/0!</v>
      </c>
      <c r="W329" t="e">
        <f>IF(DEGREES(ACOS(SIN(RADIANS(G329))*SIN(RADIANS(E330))+COS(RADIANS(G329))*COS(RADIANS(E330))*COS(RADIANS(W320))))&gt;90,0,$F$4*$F$5/E329^2*(SIN(RADIANS(G329))*SIN(RADIANS(E330))+COS(RADIANS(G329))*COS(RADIANS(E330))*COS(RADIANS(W320))))</f>
        <v>#DIV/0!</v>
      </c>
      <c r="X329" t="e">
        <f>IF(DEGREES(ACOS(SIN(RADIANS(G329))*SIN(RADIANS(E330))+COS(RADIANS(G329))*COS(RADIANS(E330))*COS(RADIANS(X320))))&gt;90,0,$F$4*$F$5/E329^2*(SIN(RADIANS(G329))*SIN(RADIANS(E330))+COS(RADIANS(G329))*COS(RADIANS(E330))*COS(RADIANS(X320))))</f>
        <v>#DIV/0!</v>
      </c>
      <c r="Y329" t="e">
        <f>IF(DEGREES(ACOS(SIN(RADIANS(G329))*SIN(RADIANS(E330))+COS(RADIANS(G329))*COS(RADIANS(E330))*COS(RADIANS(Y320))))&gt;90,0,$F$4*$F$5/E329^2*(SIN(RADIANS(G329))*SIN(RADIANS(E330))+COS(RADIANS(G329))*COS(RADIANS(E330))*COS(RADIANS(Y320))))</f>
        <v>#DIV/0!</v>
      </c>
      <c r="Z329" t="e">
        <f>IF(DEGREES(ACOS(SIN(RADIANS(G329))*SIN(RADIANS(E330))+COS(RADIANS(G329))*COS(RADIANS(E330))*COS(RADIANS(Z320))))&gt;90,0,$F$4*$F$5/E329^2*(SIN(RADIANS(G329))*SIN(RADIANS(E330))+COS(RADIANS(G329))*COS(RADIANS(E330))*COS(RADIANS(Z320))))</f>
        <v>#DIV/0!</v>
      </c>
      <c r="AA329" t="e">
        <f>IF(DEGREES(ACOS(SIN(RADIANS(G329))*SIN(RADIANS(E330))+COS(RADIANS(G329))*COS(RADIANS(E330))*COS(RADIANS(AA320))))&gt;90,0,$F$4*$F$5/E329^2*(SIN(RADIANS(G329))*SIN(RADIANS(E330))+COS(RADIANS(G329))*COS(RADIANS(E330))*COS(RADIANS(AA320))))</f>
        <v>#DIV/0!</v>
      </c>
      <c r="AB329" t="e">
        <f>IF(DEGREES(ACOS(SIN(RADIANS(G329))*SIN(RADIANS(E330))+COS(RADIANS(G329))*COS(RADIANS(E330))*COS(RADIANS(AB320))))&gt;90,0,$F$4*$F$5/E329^2*(SIN(RADIANS(G329))*SIN(RADIANS(E330))+COS(RADIANS(G329))*COS(RADIANS(E330))*COS(RADIANS(AB320))))</f>
        <v>#DIV/0!</v>
      </c>
      <c r="AC329" t="e">
        <f>IF(DEGREES(ACOS(SIN(RADIANS(G329))*SIN(RADIANS(E330))+COS(RADIANS(G329))*COS(RADIANS(E330))*COS(RADIANS(AC320))))&gt;90,0,$F$4*$F$5/E329^2*(SIN(RADIANS(G329))*SIN(RADIANS(E330))+COS(RADIANS(G329))*COS(RADIANS(E330))*COS(RADIANS(AC320))))</f>
        <v>#DIV/0!</v>
      </c>
      <c r="AD329" t="e">
        <f>IF(DEGREES(ACOS(SIN(RADIANS(G329))*SIN(RADIANS(E330))+COS(RADIANS(G329))*COS(RADIANS(E330))*COS(RADIANS(AD320))))&gt;90,0,$F$4*$F$5/E329^2*(SIN(RADIANS(G329))*SIN(RADIANS(E330))+COS(RADIANS(G329))*COS(RADIANS(E330))*COS(RADIANS(AD320))))</f>
        <v>#DIV/0!</v>
      </c>
      <c r="AE329" t="e">
        <f>IF(DEGREES(ACOS(SIN(RADIANS(G329))*SIN(RADIANS(E330))+COS(RADIANS(G329))*COS(RADIANS(E330))*COS(RADIANS(AE320))))&gt;90,0,$F$4*$F$5/E329^2*(SIN(RADIANS(G329))*SIN(RADIANS(E330))+COS(RADIANS(G329))*COS(RADIANS(E330))*COS(RADIANS(AE320))))</f>
        <v>#DIV/0!</v>
      </c>
      <c r="AF329" t="e">
        <f>IF(DEGREES(ACOS(SIN(RADIANS(G329))*SIN(RADIANS(E330))+COS(RADIANS(G329))*COS(RADIANS(E330))*COS(RADIANS(AF320))))&gt;90,0,$F$4*$F$5/E329^2*(SIN(RADIANS(G329))*SIN(RADIANS(E330))+COS(RADIANS(G329))*COS(RADIANS(E330))*COS(RADIANS(AF320))))</f>
        <v>#DIV/0!</v>
      </c>
      <c r="AG329" t="e">
        <f>IF(DEGREES(ACOS(SIN(RADIANS(G329))*SIN(RADIANS(E330))+COS(RADIANS(G329))*COS(RADIANS(E330))*COS(RADIANS(AG320))))&gt;90,0,$F$4*$F$5/E329^2*(SIN(RADIANS(G329))*SIN(RADIANS(E330))+COS(RADIANS(G329))*COS(RADIANS(E330))*COS(RADIANS(AG320))))</f>
        <v>#DIV/0!</v>
      </c>
      <c r="AH329" t="e">
        <f>IF(DEGREES(ACOS(SIN(RADIANS(G329))*SIN(RADIANS(E330))+COS(RADIANS(G329))*COS(RADIANS(E330))*COS(RADIANS(AH320))))&gt;90,0,$F$4*$F$5/E329^2*(SIN(RADIANS(G329))*SIN(RADIANS(E330))+COS(RADIANS(G329))*COS(RADIANS(E330))*COS(RADIANS(AH320))))</f>
        <v>#DIV/0!</v>
      </c>
      <c r="AI329" t="e">
        <f>IF(DEGREES(ACOS(SIN(RADIANS(G329))*SIN(RADIANS(E330))+COS(RADIANS(G329))*COS(RADIANS(E330))*COS(RADIANS(AI320))))&gt;90,0,$F$4*$F$5/E329^2*(SIN(RADIANS(G329))*SIN(RADIANS(E330))+COS(RADIANS(G329))*COS(RADIANS(E330))*COS(RADIANS(AI320))))</f>
        <v>#DIV/0!</v>
      </c>
      <c r="AJ329" t="e">
        <f>IF(DEGREES(ACOS(SIN(RADIANS(G329))*SIN(RADIANS(E330))+COS(RADIANS(G329))*COS(RADIANS(E330))*COS(RADIANS(AJ320))))&gt;90,0,$F$4*$F$5/E329^2*(SIN(RADIANS(G329))*SIN(RADIANS(E330))+COS(RADIANS(G329))*COS(RADIANS(E330))*COS(RADIANS(AJ320))))</f>
        <v>#DIV/0!</v>
      </c>
      <c r="AK329">
        <f>IF(DEGREES(ACOS(SIN(RADIANS(G329))*SIN(RADIANS(E330))+COS(RADIANS(G329))*COS(RADIANS(E330))*COS(RADIANS(AK320))))&gt;90,0,$F$4*$F$5/E329^2*(SIN(RADIANS(G329))*SIN(RADIANS(E330))+COS(RADIANS(G329))*COS(RADIANS(E330))*COS(RADIANS(AK320))))</f>
        <v>0</v>
      </c>
      <c r="AL329">
        <f>IF(DEGREES(ACOS(SIN(RADIANS(G329))*SIN(RADIANS(E330))+COS(RADIANS(G329))*COS(RADIANS(E330))*COS(RADIANS(AL320))))&gt;90,0,$F$4*$F$5/E329^2*(SIN(RADIANS(G329))*SIN(RADIANS(E330))+COS(RADIANS(G329))*COS(RADIANS(E330))*COS(RADIANS(AL320))))</f>
        <v>0</v>
      </c>
      <c r="AM329">
        <f>IF(DEGREES(ACOS(SIN(RADIANS(G329))*SIN(RADIANS(E330))+COS(RADIANS(G329))*COS(RADIANS(E330))*COS(RADIANS(AM320))))&gt;90,0,$F$4*$F$5/E329^2*(SIN(RADIANS(G329))*SIN(RADIANS(E330))+COS(RADIANS(G329))*COS(RADIANS(E330))*COS(RADIANS(AM320))))</f>
        <v>0</v>
      </c>
      <c r="AN329">
        <f>IF(DEGREES(ACOS(SIN(RADIANS(G329))*SIN(RADIANS(E330))+COS(RADIANS(G329))*COS(RADIANS(E330))*COS(RADIANS(AN320))))&gt;90,0,$F$4*$F$5/E329^2*(SIN(RADIANS(G329))*SIN(RADIANS(E330))+COS(RADIANS(G329))*COS(RADIANS(E330))*COS(RADIANS(AN320))))</f>
        <v>0</v>
      </c>
      <c r="AO329">
        <f>IF(DEGREES(ACOS(SIN(RADIANS(G329))*SIN(RADIANS(E330))+COS(RADIANS(G329))*COS(RADIANS(E330))*COS(RADIANS(AO320))))&gt;90,0,$F$4*$F$5/E329^2*(SIN(RADIANS(G329))*SIN(RADIANS(E330))+COS(RADIANS(G329))*COS(RADIANS(E330))*COS(RADIANS(AO320))))</f>
        <v>0</v>
      </c>
      <c r="AP329">
        <f>IF(DEGREES(ACOS(SIN(RADIANS(G329))*SIN(RADIANS(E330))+COS(RADIANS(G329))*COS(RADIANS(E330))*COS(RADIANS(AP320))))&gt;90,0,$F$4*$F$5/E329^2*(SIN(RADIANS(G329))*SIN(RADIANS(E330))+COS(RADIANS(G329))*COS(RADIANS(E330))*COS(RADIANS(AP320))))</f>
        <v>0</v>
      </c>
      <c r="AQ329">
        <f>IF(DEGREES(ACOS(SIN(RADIANS(G329))*SIN(RADIANS(E330))+COS(RADIANS(G329))*COS(RADIANS(E330))*COS(RADIANS(AQ320))))&gt;90,0,$F$4*$F$5/E329^2*(SIN(RADIANS(G329))*SIN(RADIANS(E330))+COS(RADIANS(G329))*COS(RADIANS(E330))*COS(RADIANS(AQ320))))</f>
        <v>0</v>
      </c>
      <c r="AR329">
        <f>IF(DEGREES(ACOS(SIN(RADIANS(G329))*SIN(RADIANS(E330))+COS(RADIANS(G329))*COS(RADIANS(E330))*COS(RADIANS(AR320))))&gt;90,0,$F$4*$F$5/E329^2*(SIN(RADIANS(G329))*SIN(RADIANS(E330))+COS(RADIANS(G329))*COS(RADIANS(E330))*COS(RADIANS(AR320))))</f>
        <v>0</v>
      </c>
    </row>
    <row r="330" spans="2:44" x14ac:dyDescent="0.5">
      <c r="B330" s="40" t="s">
        <v>735</v>
      </c>
      <c r="E330">
        <f>IF($F$8&gt;90,180-$F$8,$F$8)*SIN(RADIANS(E324))</f>
        <v>0</v>
      </c>
      <c r="G330">
        <v>10</v>
      </c>
      <c r="I330">
        <f>IF(DEGREES(ACOS(SIN(RADIANS(G330))*SIN(RADIANS(E330))+COS(RADIANS(G330))*COS(RADIANS(E330))*COS(RADIANS(I320))))&gt;90,0,$F$4*$F$5/E329^2*(SIN(RADIANS(G330))*SIN(RADIANS(E330))+COS(RADIANS(G330))*COS(RADIANS(E330))*COS(RADIANS(I320))))</f>
        <v>0</v>
      </c>
      <c r="J330">
        <f>IF(DEGREES(ACOS(SIN(RADIANS(G330))*SIN(RADIANS(E330))+COS(RADIANS(G330))*COS(RADIANS(E330))*COS(RADIANS(J320))))&gt;90,0,$F$4*$F$5/E329^2*(SIN(RADIANS(G330))*SIN(RADIANS(E330))+COS(RADIANS(G330))*COS(RADIANS(E330))*COS(RADIANS(J320))))</f>
        <v>0</v>
      </c>
      <c r="K330">
        <f>IF(DEGREES(ACOS(SIN(RADIANS(G330))*SIN(RADIANS(E330))+COS(RADIANS(G330))*COS(RADIANS(E330))*COS(RADIANS(K320))))&gt;90,0,$F$4*$F$5/E329^2*(SIN(RADIANS(G330))*SIN(RADIANS(E330))+COS(RADIANS(G330))*COS(RADIANS(E330))*COS(RADIANS(K320))))</f>
        <v>0</v>
      </c>
      <c r="L330">
        <f>IF(DEGREES(ACOS(SIN(RADIANS(G330))*SIN(RADIANS(E330))+COS(RADIANS(G330))*COS(RADIANS(E330))*COS(RADIANS(L320))))&gt;90,0,$F$4*$F$5/E329^2*(SIN(RADIANS(G330))*SIN(RADIANS(E330))+COS(RADIANS(G330))*COS(RADIANS(E330))*COS(RADIANS(L320))))</f>
        <v>0</v>
      </c>
      <c r="M330">
        <f>IF(DEGREES(ACOS(SIN(RADIANS(G330))*SIN(RADIANS(E330))+COS(RADIANS(G330))*COS(RADIANS(E330))*COS(RADIANS(M320))))&gt;90,0,$F$4*$F$5/E329^2*(SIN(RADIANS(G330))*SIN(RADIANS(E330))+COS(RADIANS(G330))*COS(RADIANS(E330))*COS(RADIANS(M320))))</f>
        <v>0</v>
      </c>
      <c r="N330">
        <f>IF(DEGREES(ACOS(SIN(RADIANS(G330))*SIN(RADIANS(E330))+COS(RADIANS(G330))*COS(RADIANS(E330))*COS(RADIANS(N320))))&gt;90,0,$F$4*$F$5/E329^2*(SIN(RADIANS(G330))*SIN(RADIANS(E330))+COS(RADIANS(G330))*COS(RADIANS(E330))*COS(RADIANS(N320))))</f>
        <v>0</v>
      </c>
      <c r="O330">
        <f>IF(DEGREES(ACOS(SIN(RADIANS(G330))*SIN(RADIANS(E330))+COS(RADIANS(G330))*COS(RADIANS(E330))*COS(RADIANS(O320))))&gt;90,0,$F$4*$F$5/E329^2*(SIN(RADIANS(G330))*SIN(RADIANS(E330))+COS(RADIANS(G330))*COS(RADIANS(E330))*COS(RADIANS(O320))))</f>
        <v>0</v>
      </c>
      <c r="P330">
        <f>IF(DEGREES(ACOS(SIN(RADIANS(G330))*SIN(RADIANS(E330))+COS(RADIANS(G330))*COS(RADIANS(E330))*COS(RADIANS(P320))))&gt;90,0,$F$4*$F$5/E329^2*(SIN(RADIANS(G330))*SIN(RADIANS(E330))+COS(RADIANS(G330))*COS(RADIANS(E330))*COS(RADIANS(P320))))</f>
        <v>0</v>
      </c>
      <c r="Q330">
        <f>IF(DEGREES(ACOS(SIN(RADIANS(G330))*SIN(RADIANS(E330))+COS(RADIANS(G330))*COS(RADIANS(E330))*COS(RADIANS(Q320))))&gt;90,0,$F$4*$F$5/E329^2*(SIN(RADIANS(G330))*SIN(RADIANS(E330))+COS(RADIANS(G330))*COS(RADIANS(E330))*COS(RADIANS(Q320))))</f>
        <v>0</v>
      </c>
      <c r="R330" t="e">
        <f>IF(DEGREES(ACOS(SIN(RADIANS(G330))*SIN(RADIANS(E330))+COS(RADIANS(G330))*COS(RADIANS(E330))*COS(RADIANS(R320))))&gt;90,0,$F$4*$F$5/E329^2*(SIN(RADIANS(G330))*SIN(RADIANS(E330))+COS(RADIANS(G330))*COS(RADIANS(E330))*COS(RADIANS(R320))))</f>
        <v>#DIV/0!</v>
      </c>
      <c r="S330" t="e">
        <f>IF(DEGREES(ACOS(SIN(RADIANS(G330))*SIN(RADIANS(E330))+COS(RADIANS(G330))*COS(RADIANS(E330))*COS(RADIANS(S320))))&gt;90,0,$F$4*$F$5/E329^2*(SIN(RADIANS(G330))*SIN(RADIANS(E330))+COS(RADIANS(G330))*COS(RADIANS(E330))*COS(RADIANS(S320))))</f>
        <v>#DIV/0!</v>
      </c>
      <c r="T330" t="e">
        <f>IF(DEGREES(ACOS(SIN(RADIANS(G330))*SIN(RADIANS(E330))+COS(RADIANS(G330))*COS(RADIANS(E330))*COS(RADIANS(T320))))&gt;90,0,$F$4*$F$5/E329^2*(SIN(RADIANS(G330))*SIN(RADIANS(E330))+COS(RADIANS(G330))*COS(RADIANS(E330))*COS(RADIANS(T320))))</f>
        <v>#DIV/0!</v>
      </c>
      <c r="U330" t="e">
        <f>IF(DEGREES(ACOS(SIN(RADIANS(G330))*SIN(RADIANS(E330))+COS(RADIANS(G330))*COS(RADIANS(E330))*COS(RADIANS(U320))))&gt;90,0,$F$4*$F$5/E329^2*(SIN(RADIANS(G330))*SIN(RADIANS(E330))+COS(RADIANS(G330))*COS(RADIANS(E330))*COS(RADIANS(U320))))</f>
        <v>#DIV/0!</v>
      </c>
      <c r="V330" t="e">
        <f>IF(DEGREES(ACOS(SIN(RADIANS(G330))*SIN(RADIANS(E330))+COS(RADIANS(G330))*COS(RADIANS(E330))*COS(RADIANS(V320))))&gt;90,0,$F$4*$F$5/E329^2*(SIN(RADIANS(G330))*SIN(RADIANS(E330))+COS(RADIANS(G330))*COS(RADIANS(E330))*COS(RADIANS(V320))))</f>
        <v>#DIV/0!</v>
      </c>
      <c r="W330" t="e">
        <f>IF(DEGREES(ACOS(SIN(RADIANS(G330))*SIN(RADIANS(E330))+COS(RADIANS(G330))*COS(RADIANS(E330))*COS(RADIANS(W320))))&gt;90,0,$F$4*$F$5/E329^2*(SIN(RADIANS(G330))*SIN(RADIANS(E330))+COS(RADIANS(G330))*COS(RADIANS(E330))*COS(RADIANS(W320))))</f>
        <v>#DIV/0!</v>
      </c>
      <c r="X330" t="e">
        <f>IF(DEGREES(ACOS(SIN(RADIANS(G330))*SIN(RADIANS(E330))+COS(RADIANS(G330))*COS(RADIANS(E330))*COS(RADIANS(X320))))&gt;90,0,$F$4*$F$5/E329^2*(SIN(RADIANS(G330))*SIN(RADIANS(E330))+COS(RADIANS(G330))*COS(RADIANS(E330))*COS(RADIANS(X320))))</f>
        <v>#DIV/0!</v>
      </c>
      <c r="Y330" t="e">
        <f>IF(DEGREES(ACOS(SIN(RADIANS(G330))*SIN(RADIANS(E330))+COS(RADIANS(G330))*COS(RADIANS(E330))*COS(RADIANS(Y320))))&gt;90,0,$F$4*$F$5/E329^2*(SIN(RADIANS(G330))*SIN(RADIANS(E330))+COS(RADIANS(G330))*COS(RADIANS(E330))*COS(RADIANS(Y320))))</f>
        <v>#DIV/0!</v>
      </c>
      <c r="Z330" t="e">
        <f>IF(DEGREES(ACOS(SIN(RADIANS(G330))*SIN(RADIANS(E330))+COS(RADIANS(G330))*COS(RADIANS(E330))*COS(RADIANS(Z320))))&gt;90,0,$F$4*$F$5/E329^2*(SIN(RADIANS(G330))*SIN(RADIANS(E330))+COS(RADIANS(G330))*COS(RADIANS(E330))*COS(RADIANS(Z320))))</f>
        <v>#DIV/0!</v>
      </c>
      <c r="AA330" t="e">
        <f>IF(DEGREES(ACOS(SIN(RADIANS(G330))*SIN(RADIANS(E330))+COS(RADIANS(G330))*COS(RADIANS(E330))*COS(RADIANS(AA320))))&gt;90,0,$F$4*$F$5/E329^2*(SIN(RADIANS(G330))*SIN(RADIANS(E330))+COS(RADIANS(G330))*COS(RADIANS(E330))*COS(RADIANS(AA320))))</f>
        <v>#DIV/0!</v>
      </c>
      <c r="AB330" t="e">
        <f>IF(DEGREES(ACOS(SIN(RADIANS(G330))*SIN(RADIANS(E330))+COS(RADIANS(G330))*COS(RADIANS(E330))*COS(RADIANS(AB320))))&gt;90,0,$F$4*$F$5/E329^2*(SIN(RADIANS(G330))*SIN(RADIANS(E330))+COS(RADIANS(G330))*COS(RADIANS(E330))*COS(RADIANS(AB320))))</f>
        <v>#DIV/0!</v>
      </c>
      <c r="AC330" t="e">
        <f>IF(DEGREES(ACOS(SIN(RADIANS(G330))*SIN(RADIANS(E330))+COS(RADIANS(G330))*COS(RADIANS(E330))*COS(RADIANS(AC320))))&gt;90,0,$F$4*$F$5/E329^2*(SIN(RADIANS(G330))*SIN(RADIANS(E330))+COS(RADIANS(G330))*COS(RADIANS(E330))*COS(RADIANS(AC320))))</f>
        <v>#DIV/0!</v>
      </c>
      <c r="AD330" t="e">
        <f>IF(DEGREES(ACOS(SIN(RADIANS(G330))*SIN(RADIANS(E330))+COS(RADIANS(G330))*COS(RADIANS(E330))*COS(RADIANS(AD320))))&gt;90,0,$F$4*$F$5/E329^2*(SIN(RADIANS(G330))*SIN(RADIANS(E330))+COS(RADIANS(G330))*COS(RADIANS(E330))*COS(RADIANS(AD320))))</f>
        <v>#DIV/0!</v>
      </c>
      <c r="AE330" t="e">
        <f>IF(DEGREES(ACOS(SIN(RADIANS(G330))*SIN(RADIANS(E330))+COS(RADIANS(G330))*COS(RADIANS(E330))*COS(RADIANS(AE320))))&gt;90,0,$F$4*$F$5/E329^2*(SIN(RADIANS(G330))*SIN(RADIANS(E330))+COS(RADIANS(G330))*COS(RADIANS(E330))*COS(RADIANS(AE320))))</f>
        <v>#DIV/0!</v>
      </c>
      <c r="AF330" t="e">
        <f>IF(DEGREES(ACOS(SIN(RADIANS(G330))*SIN(RADIANS(E330))+COS(RADIANS(G330))*COS(RADIANS(E330))*COS(RADIANS(AF320))))&gt;90,0,$F$4*$F$5/E329^2*(SIN(RADIANS(G330))*SIN(RADIANS(E330))+COS(RADIANS(G330))*COS(RADIANS(E330))*COS(RADIANS(AF320))))</f>
        <v>#DIV/0!</v>
      </c>
      <c r="AG330" t="e">
        <f>IF(DEGREES(ACOS(SIN(RADIANS(G330))*SIN(RADIANS(E330))+COS(RADIANS(G330))*COS(RADIANS(E330))*COS(RADIANS(AG320))))&gt;90,0,$F$4*$F$5/E329^2*(SIN(RADIANS(G330))*SIN(RADIANS(E330))+COS(RADIANS(G330))*COS(RADIANS(E330))*COS(RADIANS(AG320))))</f>
        <v>#DIV/0!</v>
      </c>
      <c r="AH330" t="e">
        <f>IF(DEGREES(ACOS(SIN(RADIANS(G330))*SIN(RADIANS(E330))+COS(RADIANS(G330))*COS(RADIANS(E330))*COS(RADIANS(AH320))))&gt;90,0,$F$4*$F$5/E329^2*(SIN(RADIANS(G330))*SIN(RADIANS(E330))+COS(RADIANS(G330))*COS(RADIANS(E330))*COS(RADIANS(AH320))))</f>
        <v>#DIV/0!</v>
      </c>
      <c r="AI330" t="e">
        <f>IF(DEGREES(ACOS(SIN(RADIANS(G330))*SIN(RADIANS(E330))+COS(RADIANS(G330))*COS(RADIANS(E330))*COS(RADIANS(AI320))))&gt;90,0,$F$4*$F$5/E329^2*(SIN(RADIANS(G330))*SIN(RADIANS(E330))+COS(RADIANS(G330))*COS(RADIANS(E330))*COS(RADIANS(AI320))))</f>
        <v>#DIV/0!</v>
      </c>
      <c r="AJ330" t="e">
        <f>IF(DEGREES(ACOS(SIN(RADIANS(G330))*SIN(RADIANS(E330))+COS(RADIANS(G330))*COS(RADIANS(E330))*COS(RADIANS(AJ320))))&gt;90,0,$F$4*$F$5/E329^2*(SIN(RADIANS(G330))*SIN(RADIANS(E330))+COS(RADIANS(G330))*COS(RADIANS(E330))*COS(RADIANS(AJ320))))</f>
        <v>#DIV/0!</v>
      </c>
      <c r="AK330">
        <f>IF(DEGREES(ACOS(SIN(RADIANS(G330))*SIN(RADIANS(E330))+COS(RADIANS(G330))*COS(RADIANS(E330))*COS(RADIANS(AK320))))&gt;90,0,$F$4*$F$5/E329^2*(SIN(RADIANS(G330))*SIN(RADIANS(E330))+COS(RADIANS(G330))*COS(RADIANS(E330))*COS(RADIANS(AK320))))</f>
        <v>0</v>
      </c>
      <c r="AL330">
        <f>IF(DEGREES(ACOS(SIN(RADIANS(G330))*SIN(RADIANS(E330))+COS(RADIANS(G330))*COS(RADIANS(E330))*COS(RADIANS(AL320))))&gt;90,0,$F$4*$F$5/E329^2*(SIN(RADIANS(G330))*SIN(RADIANS(E330))+COS(RADIANS(G330))*COS(RADIANS(E330))*COS(RADIANS(AL320))))</f>
        <v>0</v>
      </c>
      <c r="AM330">
        <f>IF(DEGREES(ACOS(SIN(RADIANS(G330))*SIN(RADIANS(E330))+COS(RADIANS(G330))*COS(RADIANS(E330))*COS(RADIANS(AM320))))&gt;90,0,$F$4*$F$5/E329^2*(SIN(RADIANS(G330))*SIN(RADIANS(E330))+COS(RADIANS(G330))*COS(RADIANS(E330))*COS(RADIANS(AM320))))</f>
        <v>0</v>
      </c>
      <c r="AN330">
        <f>IF(DEGREES(ACOS(SIN(RADIANS(G330))*SIN(RADIANS(E330))+COS(RADIANS(G330))*COS(RADIANS(E330))*COS(RADIANS(AN320))))&gt;90,0,$F$4*$F$5/E329^2*(SIN(RADIANS(G330))*SIN(RADIANS(E330))+COS(RADIANS(G330))*COS(RADIANS(E330))*COS(RADIANS(AN320))))</f>
        <v>0</v>
      </c>
      <c r="AO330">
        <f>IF(DEGREES(ACOS(SIN(RADIANS(G330))*SIN(RADIANS(E330))+COS(RADIANS(G330))*COS(RADIANS(E330))*COS(RADIANS(AO320))))&gt;90,0,$F$4*$F$5/E329^2*(SIN(RADIANS(G330))*SIN(RADIANS(E330))+COS(RADIANS(G330))*COS(RADIANS(E330))*COS(RADIANS(AO320))))</f>
        <v>0</v>
      </c>
      <c r="AP330">
        <f>IF(DEGREES(ACOS(SIN(RADIANS(G330))*SIN(RADIANS(E330))+COS(RADIANS(G330))*COS(RADIANS(E330))*COS(RADIANS(AP320))))&gt;90,0,$F$4*$F$5/E329^2*(SIN(RADIANS(G330))*SIN(RADIANS(E330))+COS(RADIANS(G330))*COS(RADIANS(E330))*COS(RADIANS(AP320))))</f>
        <v>0</v>
      </c>
      <c r="AQ330">
        <f>IF(DEGREES(ACOS(SIN(RADIANS(G330))*SIN(RADIANS(E330))+COS(RADIANS(G330))*COS(RADIANS(E330))*COS(RADIANS(AQ320))))&gt;90,0,$F$4*$F$5/E329^2*(SIN(RADIANS(G330))*SIN(RADIANS(E330))+COS(RADIANS(G330))*COS(RADIANS(E330))*COS(RADIANS(AQ320))))</f>
        <v>0</v>
      </c>
      <c r="AR330">
        <f>IF(DEGREES(ACOS(SIN(RADIANS(G330))*SIN(RADIANS(E330))+COS(RADIANS(G330))*COS(RADIANS(E330))*COS(RADIANS(AR320))))&gt;90,0,$F$4*$F$5/E329^2*(SIN(RADIANS(G330))*SIN(RADIANS(E330))+COS(RADIANS(G330))*COS(RADIANS(E330))*COS(RADIANS(AR320))))</f>
        <v>0</v>
      </c>
    </row>
    <row r="331" spans="2:44" x14ac:dyDescent="0.5">
      <c r="B331" s="40" t="s">
        <v>786</v>
      </c>
      <c r="E331">
        <f>IF($F$10=0,IF(E322&lt;360,E322,E322-360),($F$10+1)*E322)</f>
        <v>120</v>
      </c>
      <c r="G331">
        <v>0</v>
      </c>
      <c r="I331">
        <f>IF(DEGREES(ACOS(SIN(RADIANS(G331))*SIN(RADIANS(E330))+COS(RADIANS(G331))*COS(RADIANS(E330))*COS(RADIANS(I320))))&gt;90,0,$F$4*$F$5/E329^2*(SIN(RADIANS(G331))*SIN(RADIANS(E330))+COS(RADIANS(G331))*COS(RADIANS(E330))*COS(RADIANS(I320))))</f>
        <v>0</v>
      </c>
      <c r="J331">
        <f>IF(DEGREES(ACOS(SIN(RADIANS(G331))*SIN(RADIANS(E330))+COS(RADIANS(G331))*COS(RADIANS(E330))*COS(RADIANS(J320))))&gt;90,0,$F$4*$F$5/E329^2*(SIN(RADIANS(G331))*SIN(RADIANS(E330))+COS(RADIANS(G331))*COS(RADIANS(E330))*COS(RADIANS(J320))))</f>
        <v>0</v>
      </c>
      <c r="K331">
        <f>IF(DEGREES(ACOS(SIN(RADIANS(G331))*SIN(RADIANS(E330))+COS(RADIANS(G331))*COS(RADIANS(E330))*COS(RADIANS(K320))))&gt;90,0,$F$4*$F$5/E329^2*(SIN(RADIANS(G331))*SIN(RADIANS(E330))+COS(RADIANS(G331))*COS(RADIANS(E330))*COS(RADIANS(K320))))</f>
        <v>0</v>
      </c>
      <c r="L331">
        <f>IF(DEGREES(ACOS(SIN(RADIANS(G331))*SIN(RADIANS(E330))+COS(RADIANS(G331))*COS(RADIANS(E330))*COS(RADIANS(L320))))&gt;90,0,$F$4*$F$5/E329^2*(SIN(RADIANS(G331))*SIN(RADIANS(E330))+COS(RADIANS(G331))*COS(RADIANS(E330))*COS(RADIANS(L320))))</f>
        <v>0</v>
      </c>
      <c r="M331">
        <f>IF(DEGREES(ACOS(SIN(RADIANS(G331))*SIN(RADIANS(E330))+COS(RADIANS(G331))*COS(RADIANS(E330))*COS(RADIANS(M320))))&gt;90,0,$F$4*$F$5/E329^2*(SIN(RADIANS(G331))*SIN(RADIANS(E330))+COS(RADIANS(G331))*COS(RADIANS(E330))*COS(RADIANS(M320))))</f>
        <v>0</v>
      </c>
      <c r="N331">
        <f>IF(DEGREES(ACOS(SIN(RADIANS(G331))*SIN(RADIANS(E330))+COS(RADIANS(G331))*COS(RADIANS(E330))*COS(RADIANS(N320))))&gt;90,0,$F$4*$F$5/E329^2*(SIN(RADIANS(G331))*SIN(RADIANS(E330))+COS(RADIANS(G331))*COS(RADIANS(E330))*COS(RADIANS(N320))))</f>
        <v>0</v>
      </c>
      <c r="O331">
        <f>IF(DEGREES(ACOS(SIN(RADIANS(G331))*SIN(RADIANS(E330))+COS(RADIANS(G331))*COS(RADIANS(E330))*COS(RADIANS(O320))))&gt;90,0,$F$4*$F$5/E329^2*(SIN(RADIANS(G331))*SIN(RADIANS(E330))+COS(RADIANS(G331))*COS(RADIANS(E330))*COS(RADIANS(O320))))</f>
        <v>0</v>
      </c>
      <c r="P331">
        <f>IF(DEGREES(ACOS(SIN(RADIANS(G331))*SIN(RADIANS(E330))+COS(RADIANS(G331))*COS(RADIANS(E330))*COS(RADIANS(P320))))&gt;90,0,$F$4*$F$5/E329^2*(SIN(RADIANS(G331))*SIN(RADIANS(E330))+COS(RADIANS(G331))*COS(RADIANS(E330))*COS(RADIANS(P320))))</f>
        <v>0</v>
      </c>
      <c r="Q331">
        <f>IF(DEGREES(ACOS(SIN(RADIANS(G331))*SIN(RADIANS(E330))+COS(RADIANS(G331))*COS(RADIANS(E330))*COS(RADIANS(Q320))))&gt;90,0,$F$4*$F$5/E329^2*(SIN(RADIANS(G331))*SIN(RADIANS(E330))+COS(RADIANS(G331))*COS(RADIANS(E330))*COS(RADIANS(Q320))))</f>
        <v>0</v>
      </c>
      <c r="R331" t="e">
        <f>IF(DEGREES(ACOS(SIN(RADIANS(G331))*SIN(RADIANS(E330))+COS(RADIANS(G331))*COS(RADIANS(E330))*COS(RADIANS(R320))))&gt;90,0,$F$4*$F$5/E329^2*(SIN(RADIANS(G331))*SIN(RADIANS(E330))+COS(RADIANS(G331))*COS(RADIANS(E330))*COS(RADIANS(R320))))</f>
        <v>#DIV/0!</v>
      </c>
      <c r="S331" t="e">
        <f>IF(DEGREES(ACOS(SIN(RADIANS(G331))*SIN(RADIANS(E330))+COS(RADIANS(G331))*COS(RADIANS(E330))*COS(RADIANS(S320))))&gt;90,0,$F$4*$F$5/E329^2*(SIN(RADIANS(G331))*SIN(RADIANS(E330))+COS(RADIANS(G331))*COS(RADIANS(E330))*COS(RADIANS(S320))))</f>
        <v>#DIV/0!</v>
      </c>
      <c r="T331" t="e">
        <f>IF(DEGREES(ACOS(SIN(RADIANS(G331))*SIN(RADIANS(E330))+COS(RADIANS(G331))*COS(RADIANS(E330))*COS(RADIANS(T320))))&gt;90,0,$F$4*$F$5/E329^2*(SIN(RADIANS(G331))*SIN(RADIANS(E330))+COS(RADIANS(G331))*COS(RADIANS(E330))*COS(RADIANS(T320))))</f>
        <v>#DIV/0!</v>
      </c>
      <c r="U331" t="e">
        <f>IF(DEGREES(ACOS(SIN(RADIANS(G331))*SIN(RADIANS(E330))+COS(RADIANS(G331))*COS(RADIANS(E330))*COS(RADIANS(U320))))&gt;90,0,$F$4*$F$5/E329^2*(SIN(RADIANS(G331))*SIN(RADIANS(E330))+COS(RADIANS(G331))*COS(RADIANS(E330))*COS(RADIANS(U320))))</f>
        <v>#DIV/0!</v>
      </c>
      <c r="V331" t="e">
        <f>IF(DEGREES(ACOS(SIN(RADIANS(G331))*SIN(RADIANS(E330))+COS(RADIANS(G331))*COS(RADIANS(E330))*COS(RADIANS(V320))))&gt;90,0,$F$4*$F$5/E329^2*(SIN(RADIANS(G331))*SIN(RADIANS(E330))+COS(RADIANS(G331))*COS(RADIANS(E330))*COS(RADIANS(V320))))</f>
        <v>#DIV/0!</v>
      </c>
      <c r="W331" t="e">
        <f>IF(DEGREES(ACOS(SIN(RADIANS(G331))*SIN(RADIANS(E330))+COS(RADIANS(G331))*COS(RADIANS(E330))*COS(RADIANS(W320))))&gt;90,0,$F$4*$F$5/E329^2*(SIN(RADIANS(G331))*SIN(RADIANS(E330))+COS(RADIANS(G331))*COS(RADIANS(E330))*COS(RADIANS(W320))))</f>
        <v>#DIV/0!</v>
      </c>
      <c r="X331" t="e">
        <f>IF(DEGREES(ACOS(SIN(RADIANS(G331))*SIN(RADIANS(E330))+COS(RADIANS(G331))*COS(RADIANS(E330))*COS(RADIANS(X320))))&gt;90,0,$F$4*$F$5/E329^2*(SIN(RADIANS(G331))*SIN(RADIANS(E330))+COS(RADIANS(G331))*COS(RADIANS(E330))*COS(RADIANS(X320))))</f>
        <v>#DIV/0!</v>
      </c>
      <c r="Y331" t="e">
        <f>IF(DEGREES(ACOS(SIN(RADIANS(G331))*SIN(RADIANS(E330))+COS(RADIANS(G331))*COS(RADIANS(E330))*COS(RADIANS(Y320))))&gt;90,0,$F$4*$F$5/E329^2*(SIN(RADIANS(G331))*SIN(RADIANS(E330))+COS(RADIANS(G331))*COS(RADIANS(E330))*COS(RADIANS(Y320))))</f>
        <v>#DIV/0!</v>
      </c>
      <c r="Z331" t="e">
        <f>IF(DEGREES(ACOS(SIN(RADIANS(G331))*SIN(RADIANS(E330))+COS(RADIANS(G331))*COS(RADIANS(E330))*COS(RADIANS(Z320))))&gt;90,0,$F$4*$F$5/E329^2*(SIN(RADIANS(G331))*SIN(RADIANS(E330))+COS(RADIANS(G331))*COS(RADIANS(E330))*COS(RADIANS(Z320))))</f>
        <v>#DIV/0!</v>
      </c>
      <c r="AA331" t="e">
        <f>IF(DEGREES(ACOS(SIN(RADIANS(G331))*SIN(RADIANS(E330))+COS(RADIANS(G331))*COS(RADIANS(E330))*COS(RADIANS(AA320))))&gt;90,0,$F$4*$F$5/E329^2*(SIN(RADIANS(G331))*SIN(RADIANS(E330))+COS(RADIANS(G331))*COS(RADIANS(E330))*COS(RADIANS(AA320))))</f>
        <v>#DIV/0!</v>
      </c>
      <c r="AB331" t="e">
        <f>IF(DEGREES(ACOS(SIN(RADIANS(G331))*SIN(RADIANS(E330))+COS(RADIANS(G331))*COS(RADIANS(E330))*COS(RADIANS(AB320))))&gt;90,0,$F$4*$F$5/E329^2*(SIN(RADIANS(G331))*SIN(RADIANS(E330))+COS(RADIANS(G331))*COS(RADIANS(E330))*COS(RADIANS(AB320))))</f>
        <v>#DIV/0!</v>
      </c>
      <c r="AC331" t="e">
        <f>IF(DEGREES(ACOS(SIN(RADIANS(G331))*SIN(RADIANS(E330))+COS(RADIANS(G331))*COS(RADIANS(E330))*COS(RADIANS(AC320))))&gt;90,0,$F$4*$F$5/E329^2*(SIN(RADIANS(G331))*SIN(RADIANS(E330))+COS(RADIANS(G331))*COS(RADIANS(E330))*COS(RADIANS(AC320))))</f>
        <v>#DIV/0!</v>
      </c>
      <c r="AD331" t="e">
        <f>IF(DEGREES(ACOS(SIN(RADIANS(G331))*SIN(RADIANS(E330))+COS(RADIANS(G331))*COS(RADIANS(E330))*COS(RADIANS(AD320))))&gt;90,0,$F$4*$F$5/E329^2*(SIN(RADIANS(G331))*SIN(RADIANS(E330))+COS(RADIANS(G331))*COS(RADIANS(E330))*COS(RADIANS(AD320))))</f>
        <v>#DIV/0!</v>
      </c>
      <c r="AE331" t="e">
        <f>IF(DEGREES(ACOS(SIN(RADIANS(G331))*SIN(RADIANS(E330))+COS(RADIANS(G331))*COS(RADIANS(E330))*COS(RADIANS(AE320))))&gt;90,0,$F$4*$F$5/E329^2*(SIN(RADIANS(G331))*SIN(RADIANS(E330))+COS(RADIANS(G331))*COS(RADIANS(E330))*COS(RADIANS(AE320))))</f>
        <v>#DIV/0!</v>
      </c>
      <c r="AF331" t="e">
        <f>IF(DEGREES(ACOS(SIN(RADIANS(G331))*SIN(RADIANS(E330))+COS(RADIANS(G331))*COS(RADIANS(E330))*COS(RADIANS(AF320))))&gt;90,0,$F$4*$F$5/E329^2*(SIN(RADIANS(G331))*SIN(RADIANS(E330))+COS(RADIANS(G331))*COS(RADIANS(E330))*COS(RADIANS(AF320))))</f>
        <v>#DIV/0!</v>
      </c>
      <c r="AG331" t="e">
        <f>IF(DEGREES(ACOS(SIN(RADIANS(G331))*SIN(RADIANS(E330))+COS(RADIANS(G331))*COS(RADIANS(E330))*COS(RADIANS(AG320))))&gt;90,0,$F$4*$F$5/E329^2*(SIN(RADIANS(G331))*SIN(RADIANS(E330))+COS(RADIANS(G331))*COS(RADIANS(E330))*COS(RADIANS(AG320))))</f>
        <v>#DIV/0!</v>
      </c>
      <c r="AH331" t="e">
        <f>IF(DEGREES(ACOS(SIN(RADIANS(G331))*SIN(RADIANS(E330))+COS(RADIANS(G331))*COS(RADIANS(E330))*COS(RADIANS(AH320))))&gt;90,0,$F$4*$F$5/E329^2*(SIN(RADIANS(G331))*SIN(RADIANS(E330))+COS(RADIANS(G331))*COS(RADIANS(E330))*COS(RADIANS(AH320))))</f>
        <v>#DIV/0!</v>
      </c>
      <c r="AI331" t="e">
        <f>IF(DEGREES(ACOS(SIN(RADIANS(G331))*SIN(RADIANS(E330))+COS(RADIANS(G331))*COS(RADIANS(E330))*COS(RADIANS(AI320))))&gt;90,0,$F$4*$F$5/E329^2*(SIN(RADIANS(G331))*SIN(RADIANS(E330))+COS(RADIANS(G331))*COS(RADIANS(E330))*COS(RADIANS(AI320))))</f>
        <v>#DIV/0!</v>
      </c>
      <c r="AJ331" t="e">
        <f>IF(DEGREES(ACOS(SIN(RADIANS(G331))*SIN(RADIANS(E330))+COS(RADIANS(G331))*COS(RADIANS(E330))*COS(RADIANS(AJ320))))&gt;90,0,$F$4*$F$5/E329^2*(SIN(RADIANS(G331))*SIN(RADIANS(E330))+COS(RADIANS(G331))*COS(RADIANS(E330))*COS(RADIANS(AJ320))))</f>
        <v>#DIV/0!</v>
      </c>
      <c r="AK331">
        <f>IF(DEGREES(ACOS(SIN(RADIANS(G331))*SIN(RADIANS(E330))+COS(RADIANS(G331))*COS(RADIANS(E330))*COS(RADIANS(AK320))))&gt;90,0,$F$4*$F$5/E329^2*(SIN(RADIANS(G331))*SIN(RADIANS(E330))+COS(RADIANS(G331))*COS(RADIANS(E330))*COS(RADIANS(AK320))))</f>
        <v>0</v>
      </c>
      <c r="AL331">
        <f>IF(DEGREES(ACOS(SIN(RADIANS(G331))*SIN(RADIANS(E330))+COS(RADIANS(G331))*COS(RADIANS(E330))*COS(RADIANS(AL320))))&gt;90,0,$F$4*$F$5/E329^2*(SIN(RADIANS(G331))*SIN(RADIANS(E330))+COS(RADIANS(G331))*COS(RADIANS(E330))*COS(RADIANS(AL320))))</f>
        <v>0</v>
      </c>
      <c r="AM331">
        <f>IF(DEGREES(ACOS(SIN(RADIANS(G331))*SIN(RADIANS(E330))+COS(RADIANS(G331))*COS(RADIANS(E330))*COS(RADIANS(AM320))))&gt;90,0,$F$4*$F$5/E329^2*(SIN(RADIANS(G331))*SIN(RADIANS(E330))+COS(RADIANS(G331))*COS(RADIANS(E330))*COS(RADIANS(AM320))))</f>
        <v>0</v>
      </c>
      <c r="AN331">
        <f>IF(DEGREES(ACOS(SIN(RADIANS(G331))*SIN(RADIANS(E330))+COS(RADIANS(G331))*COS(RADIANS(E330))*COS(RADIANS(AN320))))&gt;90,0,$F$4*$F$5/E329^2*(SIN(RADIANS(G331))*SIN(RADIANS(E330))+COS(RADIANS(G331))*COS(RADIANS(E330))*COS(RADIANS(AN320))))</f>
        <v>0</v>
      </c>
      <c r="AO331">
        <f>IF(DEGREES(ACOS(SIN(RADIANS(G331))*SIN(RADIANS(E330))+COS(RADIANS(G331))*COS(RADIANS(E330))*COS(RADIANS(AO320))))&gt;90,0,$F$4*$F$5/E329^2*(SIN(RADIANS(G331))*SIN(RADIANS(E330))+COS(RADIANS(G331))*COS(RADIANS(E330))*COS(RADIANS(AO320))))</f>
        <v>0</v>
      </c>
      <c r="AP331">
        <f>IF(DEGREES(ACOS(SIN(RADIANS(G331))*SIN(RADIANS(E330))+COS(RADIANS(G331))*COS(RADIANS(E330))*COS(RADIANS(AP320))))&gt;90,0,$F$4*$F$5/E329^2*(SIN(RADIANS(G331))*SIN(RADIANS(E330))+COS(RADIANS(G331))*COS(RADIANS(E330))*COS(RADIANS(AP320))))</f>
        <v>0</v>
      </c>
      <c r="AQ331">
        <f>IF(DEGREES(ACOS(SIN(RADIANS(G331))*SIN(RADIANS(E330))+COS(RADIANS(G331))*COS(RADIANS(E330))*COS(RADIANS(AQ320))))&gt;90,0,$F$4*$F$5/E329^2*(SIN(RADIANS(G331))*SIN(RADIANS(E330))+COS(RADIANS(G331))*COS(RADIANS(E330))*COS(RADIANS(AQ320))))</f>
        <v>0</v>
      </c>
      <c r="AR331">
        <f>IF(DEGREES(ACOS(SIN(RADIANS(G331))*SIN(RADIANS(E330))+COS(RADIANS(G331))*COS(RADIANS(E330))*COS(RADIANS(AR320))))&gt;90,0,$F$4*$F$5/E329^2*(SIN(RADIANS(G331))*SIN(RADIANS(E330))+COS(RADIANS(G331))*COS(RADIANS(E330))*COS(RADIANS(AR320))))</f>
        <v>0</v>
      </c>
    </row>
    <row r="332" spans="2:44" x14ac:dyDescent="0.5">
      <c r="B332" s="40" t="s">
        <v>787</v>
      </c>
      <c r="E332">
        <f>E331-E323-360*ROUNDDOWN((E331-E323)/360,0)</f>
        <v>1.4210854715202004E-14</v>
      </c>
      <c r="G332">
        <v>-10</v>
      </c>
      <c r="I332">
        <f>IF(DEGREES(ACOS(SIN(RADIANS(G332))*SIN(RADIANS(E330))+COS(RADIANS(G332))*COS(RADIANS(E330))*COS(RADIANS(I320))))&gt;90,0,$F$4*$F$5/E329^2*(SIN(RADIANS(G332))*SIN(RADIANS(E330))+COS(RADIANS(G332))*COS(RADIANS(E330))*COS(RADIANS(I320))))</f>
        <v>0</v>
      </c>
      <c r="J332">
        <f>IF(DEGREES(ACOS(SIN(RADIANS(G332))*SIN(RADIANS(E330))+COS(RADIANS(G332))*COS(RADIANS(E330))*COS(RADIANS(J320))))&gt;90,0,$F$4*$F$5/E329^2*(SIN(RADIANS(G332))*SIN(RADIANS(E330))+COS(RADIANS(G332))*COS(RADIANS(E330))*COS(RADIANS(J320))))</f>
        <v>0</v>
      </c>
      <c r="K332">
        <f>IF(DEGREES(ACOS(SIN(RADIANS(G332))*SIN(RADIANS(E330))+COS(RADIANS(G332))*COS(RADIANS(E330))*COS(RADIANS(K320))))&gt;90,0,$F$4*$F$5/E329^2*(SIN(RADIANS(G332))*SIN(RADIANS(E330))+COS(RADIANS(G332))*COS(RADIANS(E330))*COS(RADIANS(K320))))</f>
        <v>0</v>
      </c>
      <c r="L332">
        <f>IF(DEGREES(ACOS(SIN(RADIANS(G332))*SIN(RADIANS(E330))+COS(RADIANS(G332))*COS(RADIANS(E330))*COS(RADIANS(L320))))&gt;90,0,$F$4*$F$5/E329^2*(SIN(RADIANS(G332))*SIN(RADIANS(E330))+COS(RADIANS(G332))*COS(RADIANS(E330))*COS(RADIANS(L320))))</f>
        <v>0</v>
      </c>
      <c r="M332">
        <f>IF(DEGREES(ACOS(SIN(RADIANS(G332))*SIN(RADIANS(E330))+COS(RADIANS(G332))*COS(RADIANS(E330))*COS(RADIANS(M320))))&gt;90,0,$F$4*$F$5/E329^2*(SIN(RADIANS(G332))*SIN(RADIANS(E330))+COS(RADIANS(G332))*COS(RADIANS(E330))*COS(RADIANS(M320))))</f>
        <v>0</v>
      </c>
      <c r="N332">
        <f>IF(DEGREES(ACOS(SIN(RADIANS(G332))*SIN(RADIANS(E330))+COS(RADIANS(G332))*COS(RADIANS(E330))*COS(RADIANS(N320))))&gt;90,0,$F$4*$F$5/E329^2*(SIN(RADIANS(G332))*SIN(RADIANS(E330))+COS(RADIANS(G332))*COS(RADIANS(E330))*COS(RADIANS(N320))))</f>
        <v>0</v>
      </c>
      <c r="O332">
        <f>IF(DEGREES(ACOS(SIN(RADIANS(G332))*SIN(RADIANS(E330))+COS(RADIANS(G332))*COS(RADIANS(E330))*COS(RADIANS(O320))))&gt;90,0,$F$4*$F$5/E329^2*(SIN(RADIANS(G332))*SIN(RADIANS(E330))+COS(RADIANS(G332))*COS(RADIANS(E330))*COS(RADIANS(O320))))</f>
        <v>0</v>
      </c>
      <c r="P332">
        <f>IF(DEGREES(ACOS(SIN(RADIANS(G332))*SIN(RADIANS(E330))+COS(RADIANS(G332))*COS(RADIANS(E330))*COS(RADIANS(P320))))&gt;90,0,$F$4*$F$5/E329^2*(SIN(RADIANS(G332))*SIN(RADIANS(E330))+COS(RADIANS(G332))*COS(RADIANS(E330))*COS(RADIANS(P320))))</f>
        <v>0</v>
      </c>
      <c r="Q332">
        <f>IF(DEGREES(ACOS(SIN(RADIANS(G332))*SIN(RADIANS(E330))+COS(RADIANS(G332))*COS(RADIANS(E330))*COS(RADIANS(Q320))))&gt;90,0,$F$4*$F$5/E329^2*(SIN(RADIANS(G332))*SIN(RADIANS(E330))+COS(RADIANS(G332))*COS(RADIANS(E330))*COS(RADIANS(Q320))))</f>
        <v>0</v>
      </c>
      <c r="R332" t="e">
        <f>IF(DEGREES(ACOS(SIN(RADIANS(G332))*SIN(RADIANS(E330))+COS(RADIANS(G332))*COS(RADIANS(E330))*COS(RADIANS(R320))))&gt;90,0,$F$4*$F$5/E329^2*(SIN(RADIANS(G332))*SIN(RADIANS(E330))+COS(RADIANS(G332))*COS(RADIANS(E330))*COS(RADIANS(R320))))</f>
        <v>#DIV/0!</v>
      </c>
      <c r="S332" t="e">
        <f>IF(DEGREES(ACOS(SIN(RADIANS(G332))*SIN(RADIANS(E330))+COS(RADIANS(G332))*COS(RADIANS(E330))*COS(RADIANS(S320))))&gt;90,0,$F$4*$F$5/E329^2*(SIN(RADIANS(G332))*SIN(RADIANS(E330))+COS(RADIANS(G332))*COS(RADIANS(E330))*COS(RADIANS(S320))))</f>
        <v>#DIV/0!</v>
      </c>
      <c r="T332" t="e">
        <f>IF(DEGREES(ACOS(SIN(RADIANS(G332))*SIN(RADIANS(E330))+COS(RADIANS(G332))*COS(RADIANS(E330))*COS(RADIANS(T320))))&gt;90,0,$F$4*$F$5/E329^2*(SIN(RADIANS(G332))*SIN(RADIANS(E330))+COS(RADIANS(G332))*COS(RADIANS(E330))*COS(RADIANS(T320))))</f>
        <v>#DIV/0!</v>
      </c>
      <c r="U332" t="e">
        <f>IF(DEGREES(ACOS(SIN(RADIANS(G332))*SIN(RADIANS(E330))+COS(RADIANS(G332))*COS(RADIANS(E330))*COS(RADIANS(U320))))&gt;90,0,$F$4*$F$5/E329^2*(SIN(RADIANS(G332))*SIN(RADIANS(E330))+COS(RADIANS(G332))*COS(RADIANS(E330))*COS(RADIANS(U320))))</f>
        <v>#DIV/0!</v>
      </c>
      <c r="V332" t="e">
        <f>IF(DEGREES(ACOS(SIN(RADIANS(G332))*SIN(RADIANS(E330))+COS(RADIANS(G332))*COS(RADIANS(E330))*COS(RADIANS(V320))))&gt;90,0,$F$4*$F$5/E329^2*(SIN(RADIANS(G332))*SIN(RADIANS(E330))+COS(RADIANS(G332))*COS(RADIANS(E330))*COS(RADIANS(V320))))</f>
        <v>#DIV/0!</v>
      </c>
      <c r="W332" t="e">
        <f>IF(DEGREES(ACOS(SIN(RADIANS(G332))*SIN(RADIANS(E330))+COS(RADIANS(G332))*COS(RADIANS(E330))*COS(RADIANS(W320))))&gt;90,0,$F$4*$F$5/E329^2*(SIN(RADIANS(G332))*SIN(RADIANS(E330))+COS(RADIANS(G332))*COS(RADIANS(E330))*COS(RADIANS(W320))))</f>
        <v>#DIV/0!</v>
      </c>
      <c r="X332" t="e">
        <f>IF(DEGREES(ACOS(SIN(RADIANS(G332))*SIN(RADIANS(E330))+COS(RADIANS(G332))*COS(RADIANS(E330))*COS(RADIANS(X320))))&gt;90,0,$F$4*$F$5/E329^2*(SIN(RADIANS(G332))*SIN(RADIANS(E330))+COS(RADIANS(G332))*COS(RADIANS(E330))*COS(RADIANS(X320))))</f>
        <v>#DIV/0!</v>
      </c>
      <c r="Y332" t="e">
        <f>IF(DEGREES(ACOS(SIN(RADIANS(G332))*SIN(RADIANS(E330))+COS(RADIANS(G332))*COS(RADIANS(E330))*COS(RADIANS(Y320))))&gt;90,0,$F$4*$F$5/E329^2*(SIN(RADIANS(G332))*SIN(RADIANS(E330))+COS(RADIANS(G332))*COS(RADIANS(E330))*COS(RADIANS(Y320))))</f>
        <v>#DIV/0!</v>
      </c>
      <c r="Z332" t="e">
        <f>IF(DEGREES(ACOS(SIN(RADIANS(G332))*SIN(RADIANS(E330))+COS(RADIANS(G332))*COS(RADIANS(E330))*COS(RADIANS(Z320))))&gt;90,0,$F$4*$F$5/E329^2*(SIN(RADIANS(G332))*SIN(RADIANS(E330))+COS(RADIANS(G332))*COS(RADIANS(E330))*COS(RADIANS(Z320))))</f>
        <v>#DIV/0!</v>
      </c>
      <c r="AA332" t="e">
        <f>IF(DEGREES(ACOS(SIN(RADIANS(G332))*SIN(RADIANS(E330))+COS(RADIANS(G332))*COS(RADIANS(E330))*COS(RADIANS(AA320))))&gt;90,0,$F$4*$F$5/E329^2*(SIN(RADIANS(G332))*SIN(RADIANS(E330))+COS(RADIANS(G332))*COS(RADIANS(E330))*COS(RADIANS(AA320))))</f>
        <v>#DIV/0!</v>
      </c>
      <c r="AB332" t="e">
        <f>IF(DEGREES(ACOS(SIN(RADIANS(G332))*SIN(RADIANS(E330))+COS(RADIANS(G332))*COS(RADIANS(E330))*COS(RADIANS(AB320))))&gt;90,0,$F$4*$F$5/E329^2*(SIN(RADIANS(G332))*SIN(RADIANS(E330))+COS(RADIANS(G332))*COS(RADIANS(E330))*COS(RADIANS(AB320))))</f>
        <v>#DIV/0!</v>
      </c>
      <c r="AC332" t="e">
        <f>IF(DEGREES(ACOS(SIN(RADIANS(G332))*SIN(RADIANS(E330))+COS(RADIANS(G332))*COS(RADIANS(E330))*COS(RADIANS(AC320))))&gt;90,0,$F$4*$F$5/E329^2*(SIN(RADIANS(G332))*SIN(RADIANS(E330))+COS(RADIANS(G332))*COS(RADIANS(E330))*COS(RADIANS(AC320))))</f>
        <v>#DIV/0!</v>
      </c>
      <c r="AD332" t="e">
        <f>IF(DEGREES(ACOS(SIN(RADIANS(G332))*SIN(RADIANS(E330))+COS(RADIANS(G332))*COS(RADIANS(E330))*COS(RADIANS(AD320))))&gt;90,0,$F$4*$F$5/E329^2*(SIN(RADIANS(G332))*SIN(RADIANS(E330))+COS(RADIANS(G332))*COS(RADIANS(E330))*COS(RADIANS(AD320))))</f>
        <v>#DIV/0!</v>
      </c>
      <c r="AE332" t="e">
        <f>IF(DEGREES(ACOS(SIN(RADIANS(G332))*SIN(RADIANS(E330))+COS(RADIANS(G332))*COS(RADIANS(E330))*COS(RADIANS(AE320))))&gt;90,0,$F$4*$F$5/E329^2*(SIN(RADIANS(G332))*SIN(RADIANS(E330))+COS(RADIANS(G332))*COS(RADIANS(E330))*COS(RADIANS(AE320))))</f>
        <v>#DIV/0!</v>
      </c>
      <c r="AF332" t="e">
        <f>IF(DEGREES(ACOS(SIN(RADIANS(G332))*SIN(RADIANS(E330))+COS(RADIANS(G332))*COS(RADIANS(E330))*COS(RADIANS(AF320))))&gt;90,0,$F$4*$F$5/E329^2*(SIN(RADIANS(G332))*SIN(RADIANS(E330))+COS(RADIANS(G332))*COS(RADIANS(E330))*COS(RADIANS(AF320))))</f>
        <v>#DIV/0!</v>
      </c>
      <c r="AG332" t="e">
        <f>IF(DEGREES(ACOS(SIN(RADIANS(G332))*SIN(RADIANS(E330))+COS(RADIANS(G332))*COS(RADIANS(E330))*COS(RADIANS(AG320))))&gt;90,0,$F$4*$F$5/E329^2*(SIN(RADIANS(G332))*SIN(RADIANS(E330))+COS(RADIANS(G332))*COS(RADIANS(E330))*COS(RADIANS(AG320))))</f>
        <v>#DIV/0!</v>
      </c>
      <c r="AH332" t="e">
        <f>IF(DEGREES(ACOS(SIN(RADIANS(G332))*SIN(RADIANS(E330))+COS(RADIANS(G332))*COS(RADIANS(E330))*COS(RADIANS(AH320))))&gt;90,0,$F$4*$F$5/E329^2*(SIN(RADIANS(G332))*SIN(RADIANS(E330))+COS(RADIANS(G332))*COS(RADIANS(E330))*COS(RADIANS(AH320))))</f>
        <v>#DIV/0!</v>
      </c>
      <c r="AI332" t="e">
        <f>IF(DEGREES(ACOS(SIN(RADIANS(G332))*SIN(RADIANS(E330))+COS(RADIANS(G332))*COS(RADIANS(E330))*COS(RADIANS(AI320))))&gt;90,0,$F$4*$F$5/E329^2*(SIN(RADIANS(G332))*SIN(RADIANS(E330))+COS(RADIANS(G332))*COS(RADIANS(E330))*COS(RADIANS(AI320))))</f>
        <v>#DIV/0!</v>
      </c>
      <c r="AJ332" t="e">
        <f>IF(DEGREES(ACOS(SIN(RADIANS(G332))*SIN(RADIANS(E330))+COS(RADIANS(G332))*COS(RADIANS(E330))*COS(RADIANS(AJ320))))&gt;90,0,$F$4*$F$5/E329^2*(SIN(RADIANS(G332))*SIN(RADIANS(E330))+COS(RADIANS(G332))*COS(RADIANS(E330))*COS(RADIANS(AJ320))))</f>
        <v>#DIV/0!</v>
      </c>
      <c r="AK332">
        <f>IF(DEGREES(ACOS(SIN(RADIANS(G332))*SIN(RADIANS(E330))+COS(RADIANS(G332))*COS(RADIANS(E330))*COS(RADIANS(AK320))))&gt;90,0,$F$4*$F$5/E329^2*(SIN(RADIANS(G332))*SIN(RADIANS(E330))+COS(RADIANS(G332))*COS(RADIANS(E330))*COS(RADIANS(AK320))))</f>
        <v>0</v>
      </c>
      <c r="AL332">
        <f>IF(DEGREES(ACOS(SIN(RADIANS(G332))*SIN(RADIANS(E330))+COS(RADIANS(G332))*COS(RADIANS(E330))*COS(RADIANS(AL320))))&gt;90,0,$F$4*$F$5/E329^2*(SIN(RADIANS(G332))*SIN(RADIANS(E330))+COS(RADIANS(G332))*COS(RADIANS(E330))*COS(RADIANS(AL320))))</f>
        <v>0</v>
      </c>
      <c r="AM332">
        <f>IF(DEGREES(ACOS(SIN(RADIANS(G332))*SIN(RADIANS(E330))+COS(RADIANS(G332))*COS(RADIANS(E330))*COS(RADIANS(AM320))))&gt;90,0,$F$4*$F$5/E329^2*(SIN(RADIANS(G332))*SIN(RADIANS(E330))+COS(RADIANS(G332))*COS(RADIANS(E330))*COS(RADIANS(AM320))))</f>
        <v>0</v>
      </c>
      <c r="AN332">
        <f>IF(DEGREES(ACOS(SIN(RADIANS(G332))*SIN(RADIANS(E330))+COS(RADIANS(G332))*COS(RADIANS(E330))*COS(RADIANS(AN320))))&gt;90,0,$F$4*$F$5/E329^2*(SIN(RADIANS(G332))*SIN(RADIANS(E330))+COS(RADIANS(G332))*COS(RADIANS(E330))*COS(RADIANS(AN320))))</f>
        <v>0</v>
      </c>
      <c r="AO332">
        <f>IF(DEGREES(ACOS(SIN(RADIANS(G332))*SIN(RADIANS(E330))+COS(RADIANS(G332))*COS(RADIANS(E330))*COS(RADIANS(AO320))))&gt;90,0,$F$4*$F$5/E329^2*(SIN(RADIANS(G332))*SIN(RADIANS(E330))+COS(RADIANS(G332))*COS(RADIANS(E330))*COS(RADIANS(AO320))))</f>
        <v>0</v>
      </c>
      <c r="AP332">
        <f>IF(DEGREES(ACOS(SIN(RADIANS(G332))*SIN(RADIANS(E330))+COS(RADIANS(G332))*COS(RADIANS(E330))*COS(RADIANS(AP320))))&gt;90,0,$F$4*$F$5/E329^2*(SIN(RADIANS(G332))*SIN(RADIANS(E330))+COS(RADIANS(G332))*COS(RADIANS(E330))*COS(RADIANS(AP320))))</f>
        <v>0</v>
      </c>
      <c r="AQ332">
        <f>IF(DEGREES(ACOS(SIN(RADIANS(G332))*SIN(RADIANS(E330))+COS(RADIANS(G332))*COS(RADIANS(E330))*COS(RADIANS(AQ320))))&gt;90,0,$F$4*$F$5/E329^2*(SIN(RADIANS(G332))*SIN(RADIANS(E330))+COS(RADIANS(G332))*COS(RADIANS(E330))*COS(RADIANS(AQ320))))</f>
        <v>0</v>
      </c>
      <c r="AR332">
        <f>IF(DEGREES(ACOS(SIN(RADIANS(G332))*SIN(RADIANS(E330))+COS(RADIANS(G332))*COS(RADIANS(E330))*COS(RADIANS(AR320))))&gt;90,0,$F$4*$F$5/E329^2*(SIN(RADIANS(G332))*SIN(RADIANS(E330))+COS(RADIANS(G332))*COS(RADIANS(E330))*COS(RADIANS(AR320))))</f>
        <v>0</v>
      </c>
    </row>
    <row r="333" spans="2:44" x14ac:dyDescent="0.5">
      <c r="G333">
        <v>-20</v>
      </c>
      <c r="I333">
        <f>IF(DEGREES(ACOS(SIN(RADIANS(G333))*SIN(RADIANS(E330))+COS(RADIANS(G333))*COS(RADIANS(E330))*COS(RADIANS(I320))))&gt;90,0,$F$4*$F$5/E329^2*(SIN(RADIANS(G333))*SIN(RADIANS(E330))+COS(RADIANS(G333))*COS(RADIANS(E330))*COS(RADIANS(I320))))</f>
        <v>0</v>
      </c>
      <c r="J333">
        <f>IF(DEGREES(ACOS(SIN(RADIANS(G333))*SIN(RADIANS(E330))+COS(RADIANS(G333))*COS(RADIANS(E330))*COS(RADIANS(J320))))&gt;90,0,$F$4*$F$5/E329^2*(SIN(RADIANS(G333))*SIN(RADIANS(E330))+COS(RADIANS(G333))*COS(RADIANS(E330))*COS(RADIANS(J320))))</f>
        <v>0</v>
      </c>
      <c r="K333">
        <f>IF(DEGREES(ACOS(SIN(RADIANS(G333))*SIN(RADIANS(E330))+COS(RADIANS(G333))*COS(RADIANS(E330))*COS(RADIANS(K320))))&gt;90,0,$F$4*$F$5/E329^2*(SIN(RADIANS(G333))*SIN(RADIANS(E330))+COS(RADIANS(G333))*COS(RADIANS(E330))*COS(RADIANS(K320))))</f>
        <v>0</v>
      </c>
      <c r="L333">
        <f>IF(DEGREES(ACOS(SIN(RADIANS(G333))*SIN(RADIANS(E330))+COS(RADIANS(G333))*COS(RADIANS(E330))*COS(RADIANS(L320))))&gt;90,0,$F$4*$F$5/E329^2*(SIN(RADIANS(G333))*SIN(RADIANS(E330))+COS(RADIANS(G333))*COS(RADIANS(E330))*COS(RADIANS(L320))))</f>
        <v>0</v>
      </c>
      <c r="M333">
        <f>IF(DEGREES(ACOS(SIN(RADIANS(G333))*SIN(RADIANS(E330))+COS(RADIANS(G333))*COS(RADIANS(E330))*COS(RADIANS(M320))))&gt;90,0,$F$4*$F$5/E329^2*(SIN(RADIANS(G333))*SIN(RADIANS(E330))+COS(RADIANS(G333))*COS(RADIANS(E330))*COS(RADIANS(M320))))</f>
        <v>0</v>
      </c>
      <c r="N333">
        <f>IF(DEGREES(ACOS(SIN(RADIANS(G333))*SIN(RADIANS(E330))+COS(RADIANS(G333))*COS(RADIANS(E330))*COS(RADIANS(N320))))&gt;90,0,$F$4*$F$5/E329^2*(SIN(RADIANS(G333))*SIN(RADIANS(E330))+COS(RADIANS(G333))*COS(RADIANS(E330))*COS(RADIANS(N320))))</f>
        <v>0</v>
      </c>
      <c r="O333">
        <f>IF(DEGREES(ACOS(SIN(RADIANS(G333))*SIN(RADIANS(E330))+COS(RADIANS(G333))*COS(RADIANS(E330))*COS(RADIANS(O320))))&gt;90,0,$F$4*$F$5/E329^2*(SIN(RADIANS(G333))*SIN(RADIANS(E330))+COS(RADIANS(G333))*COS(RADIANS(E330))*COS(RADIANS(O320))))</f>
        <v>0</v>
      </c>
      <c r="P333">
        <f>IF(DEGREES(ACOS(SIN(RADIANS(G333))*SIN(RADIANS(E330))+COS(RADIANS(G333))*COS(RADIANS(E330))*COS(RADIANS(P320))))&gt;90,0,$F$4*$F$5/E329^2*(SIN(RADIANS(G333))*SIN(RADIANS(E330))+COS(RADIANS(G333))*COS(RADIANS(E330))*COS(RADIANS(P320))))</f>
        <v>0</v>
      </c>
      <c r="Q333">
        <f>IF(DEGREES(ACOS(SIN(RADIANS(G333))*SIN(RADIANS(E330))+COS(RADIANS(G333))*COS(RADIANS(E330))*COS(RADIANS(Q320))))&gt;90,0,$F$4*$F$5/E329^2*(SIN(RADIANS(G333))*SIN(RADIANS(E330))+COS(RADIANS(G333))*COS(RADIANS(E330))*COS(RADIANS(Q320))))</f>
        <v>0</v>
      </c>
      <c r="R333" t="e">
        <f>IF(DEGREES(ACOS(SIN(RADIANS(G333))*SIN(RADIANS(E330))+COS(RADIANS(G333))*COS(RADIANS(E330))*COS(RADIANS(R320))))&gt;90,0,$F$4*$F$5/E329^2*(SIN(RADIANS(G333))*SIN(RADIANS(E330))+COS(RADIANS(G333))*COS(RADIANS(E330))*COS(RADIANS(R320))))</f>
        <v>#DIV/0!</v>
      </c>
      <c r="S333" t="e">
        <f>IF(DEGREES(ACOS(SIN(RADIANS(G333))*SIN(RADIANS(E330))+COS(RADIANS(G333))*COS(RADIANS(E330))*COS(RADIANS(S320))))&gt;90,0,$F$4*$F$5/E329^2*(SIN(RADIANS(G333))*SIN(RADIANS(E330))+COS(RADIANS(G333))*COS(RADIANS(E330))*COS(RADIANS(S320))))</f>
        <v>#DIV/0!</v>
      </c>
      <c r="T333" t="e">
        <f>IF(DEGREES(ACOS(SIN(RADIANS(G333))*SIN(RADIANS(E330))+COS(RADIANS(G333))*COS(RADIANS(E330))*COS(RADIANS(T320))))&gt;90,0,$F$4*$F$5/E329^2*(SIN(RADIANS(G333))*SIN(RADIANS(E330))+COS(RADIANS(G333))*COS(RADIANS(E330))*COS(RADIANS(T320))))</f>
        <v>#DIV/0!</v>
      </c>
      <c r="U333" t="e">
        <f>IF(DEGREES(ACOS(SIN(RADIANS(G333))*SIN(RADIANS(E330))+COS(RADIANS(G333))*COS(RADIANS(E330))*COS(RADIANS(U320))))&gt;90,0,$F$4*$F$5/E329^2*(SIN(RADIANS(G333))*SIN(RADIANS(E330))+COS(RADIANS(G333))*COS(RADIANS(E330))*COS(RADIANS(U320))))</f>
        <v>#DIV/0!</v>
      </c>
      <c r="V333" t="e">
        <f>IF(DEGREES(ACOS(SIN(RADIANS(G333))*SIN(RADIANS(E330))+COS(RADIANS(G333))*COS(RADIANS(E330))*COS(RADIANS(V320))))&gt;90,0,$F$4*$F$5/E329^2*(SIN(RADIANS(G333))*SIN(RADIANS(E330))+COS(RADIANS(G333))*COS(RADIANS(E330))*COS(RADIANS(V320))))</f>
        <v>#DIV/0!</v>
      </c>
      <c r="W333" t="e">
        <f>IF(DEGREES(ACOS(SIN(RADIANS(G333))*SIN(RADIANS(E330))+COS(RADIANS(G333))*COS(RADIANS(E330))*COS(RADIANS(W320))))&gt;90,0,$F$4*$F$5/E329^2*(SIN(RADIANS(G333))*SIN(RADIANS(E330))+COS(RADIANS(G333))*COS(RADIANS(E330))*COS(RADIANS(W320))))</f>
        <v>#DIV/0!</v>
      </c>
      <c r="X333" t="e">
        <f>IF(DEGREES(ACOS(SIN(RADIANS(G333))*SIN(RADIANS(E330))+COS(RADIANS(G333))*COS(RADIANS(E330))*COS(RADIANS(X320))))&gt;90,0,$F$4*$F$5/E329^2*(SIN(RADIANS(G333))*SIN(RADIANS(E330))+COS(RADIANS(G333))*COS(RADIANS(E330))*COS(RADIANS(X320))))</f>
        <v>#DIV/0!</v>
      </c>
      <c r="Y333" t="e">
        <f>IF(DEGREES(ACOS(SIN(RADIANS(G333))*SIN(RADIANS(E330))+COS(RADIANS(G333))*COS(RADIANS(E330))*COS(RADIANS(Y320))))&gt;90,0,$F$4*$F$5/E329^2*(SIN(RADIANS(G333))*SIN(RADIANS(E330))+COS(RADIANS(G333))*COS(RADIANS(E330))*COS(RADIANS(Y320))))</f>
        <v>#DIV/0!</v>
      </c>
      <c r="Z333" t="e">
        <f>IF(DEGREES(ACOS(SIN(RADIANS(G333))*SIN(RADIANS(E330))+COS(RADIANS(G333))*COS(RADIANS(E330))*COS(RADIANS(Z320))))&gt;90,0,$F$4*$F$5/E329^2*(SIN(RADIANS(G333))*SIN(RADIANS(E330))+COS(RADIANS(G333))*COS(RADIANS(E330))*COS(RADIANS(Z320))))</f>
        <v>#DIV/0!</v>
      </c>
      <c r="AA333" t="e">
        <f>IF(DEGREES(ACOS(SIN(RADIANS(G333))*SIN(RADIANS(E330))+COS(RADIANS(G333))*COS(RADIANS(E330))*COS(RADIANS(AA320))))&gt;90,0,$F$4*$F$5/E329^2*(SIN(RADIANS(G333))*SIN(RADIANS(E330))+COS(RADIANS(G333))*COS(RADIANS(E330))*COS(RADIANS(AA320))))</f>
        <v>#DIV/0!</v>
      </c>
      <c r="AB333" t="e">
        <f>IF(DEGREES(ACOS(SIN(RADIANS(G333))*SIN(RADIANS(E330))+COS(RADIANS(G333))*COS(RADIANS(E330))*COS(RADIANS(AB320))))&gt;90,0,$F$4*$F$5/E329^2*(SIN(RADIANS(G333))*SIN(RADIANS(E330))+COS(RADIANS(G333))*COS(RADIANS(E330))*COS(RADIANS(AB320))))</f>
        <v>#DIV/0!</v>
      </c>
      <c r="AC333" t="e">
        <f>IF(DEGREES(ACOS(SIN(RADIANS(G333))*SIN(RADIANS(E330))+COS(RADIANS(G333))*COS(RADIANS(E330))*COS(RADIANS(AC320))))&gt;90,0,$F$4*$F$5/E329^2*(SIN(RADIANS(G333))*SIN(RADIANS(E330))+COS(RADIANS(G333))*COS(RADIANS(E330))*COS(RADIANS(AC320))))</f>
        <v>#DIV/0!</v>
      </c>
      <c r="AD333" t="e">
        <f>IF(DEGREES(ACOS(SIN(RADIANS(G333))*SIN(RADIANS(E330))+COS(RADIANS(G333))*COS(RADIANS(E330))*COS(RADIANS(AD320))))&gt;90,0,$F$4*$F$5/E329^2*(SIN(RADIANS(G333))*SIN(RADIANS(E330))+COS(RADIANS(G333))*COS(RADIANS(E330))*COS(RADIANS(AD320))))</f>
        <v>#DIV/0!</v>
      </c>
      <c r="AE333" t="e">
        <f>IF(DEGREES(ACOS(SIN(RADIANS(G333))*SIN(RADIANS(E330))+COS(RADIANS(G333))*COS(RADIANS(E330))*COS(RADIANS(AE320))))&gt;90,0,$F$4*$F$5/E329^2*(SIN(RADIANS(G333))*SIN(RADIANS(E330))+COS(RADIANS(G333))*COS(RADIANS(E330))*COS(RADIANS(AE320))))</f>
        <v>#DIV/0!</v>
      </c>
      <c r="AF333" t="e">
        <f>IF(DEGREES(ACOS(SIN(RADIANS(G333))*SIN(RADIANS(E330))+COS(RADIANS(G333))*COS(RADIANS(E330))*COS(RADIANS(AF320))))&gt;90,0,$F$4*$F$5/E329^2*(SIN(RADIANS(G333))*SIN(RADIANS(E330))+COS(RADIANS(G333))*COS(RADIANS(E330))*COS(RADIANS(AF320))))</f>
        <v>#DIV/0!</v>
      </c>
      <c r="AG333" t="e">
        <f>IF(DEGREES(ACOS(SIN(RADIANS(G333))*SIN(RADIANS(E330))+COS(RADIANS(G333))*COS(RADIANS(E330))*COS(RADIANS(AG320))))&gt;90,0,$F$4*$F$5/E329^2*(SIN(RADIANS(G333))*SIN(RADIANS(E330))+COS(RADIANS(G333))*COS(RADIANS(E330))*COS(RADIANS(AG320))))</f>
        <v>#DIV/0!</v>
      </c>
      <c r="AH333" t="e">
        <f>IF(DEGREES(ACOS(SIN(RADIANS(G333))*SIN(RADIANS(E330))+COS(RADIANS(G333))*COS(RADIANS(E330))*COS(RADIANS(AH320))))&gt;90,0,$F$4*$F$5/E329^2*(SIN(RADIANS(G333))*SIN(RADIANS(E330))+COS(RADIANS(G333))*COS(RADIANS(E330))*COS(RADIANS(AH320))))</f>
        <v>#DIV/0!</v>
      </c>
      <c r="AI333" t="e">
        <f>IF(DEGREES(ACOS(SIN(RADIANS(G333))*SIN(RADIANS(E330))+COS(RADIANS(G333))*COS(RADIANS(E330))*COS(RADIANS(AI320))))&gt;90,0,$F$4*$F$5/E329^2*(SIN(RADIANS(G333))*SIN(RADIANS(E330))+COS(RADIANS(G333))*COS(RADIANS(E330))*COS(RADIANS(AI320))))</f>
        <v>#DIV/0!</v>
      </c>
      <c r="AJ333" t="e">
        <f>IF(DEGREES(ACOS(SIN(RADIANS(G333))*SIN(RADIANS(E330))+COS(RADIANS(G333))*COS(RADIANS(E330))*COS(RADIANS(AJ320))))&gt;90,0,$F$4*$F$5/E329^2*(SIN(RADIANS(G333))*SIN(RADIANS(E330))+COS(RADIANS(G333))*COS(RADIANS(E330))*COS(RADIANS(AJ320))))</f>
        <v>#DIV/0!</v>
      </c>
      <c r="AK333">
        <f>IF(DEGREES(ACOS(SIN(RADIANS(G333))*SIN(RADIANS(E330))+COS(RADIANS(G333))*COS(RADIANS(E330))*COS(RADIANS(AK320))))&gt;90,0,$F$4*$F$5/E329^2*(SIN(RADIANS(G333))*SIN(RADIANS(E330))+COS(RADIANS(G333))*COS(RADIANS(E330))*COS(RADIANS(AK320))))</f>
        <v>0</v>
      </c>
      <c r="AL333">
        <f>IF(DEGREES(ACOS(SIN(RADIANS(G333))*SIN(RADIANS(E330))+COS(RADIANS(G333))*COS(RADIANS(E330))*COS(RADIANS(AL320))))&gt;90,0,$F$4*$F$5/E329^2*(SIN(RADIANS(G333))*SIN(RADIANS(E330))+COS(RADIANS(G333))*COS(RADIANS(E330))*COS(RADIANS(AL320))))</f>
        <v>0</v>
      </c>
      <c r="AM333">
        <f>IF(DEGREES(ACOS(SIN(RADIANS(G333))*SIN(RADIANS(E330))+COS(RADIANS(G333))*COS(RADIANS(E330))*COS(RADIANS(AM320))))&gt;90,0,$F$4*$F$5/E329^2*(SIN(RADIANS(G333))*SIN(RADIANS(E330))+COS(RADIANS(G333))*COS(RADIANS(E330))*COS(RADIANS(AM320))))</f>
        <v>0</v>
      </c>
      <c r="AN333">
        <f>IF(DEGREES(ACOS(SIN(RADIANS(G333))*SIN(RADIANS(E330))+COS(RADIANS(G333))*COS(RADIANS(E330))*COS(RADIANS(AN320))))&gt;90,0,$F$4*$F$5/E329^2*(SIN(RADIANS(G333))*SIN(RADIANS(E330))+COS(RADIANS(G333))*COS(RADIANS(E330))*COS(RADIANS(AN320))))</f>
        <v>0</v>
      </c>
      <c r="AO333">
        <f>IF(DEGREES(ACOS(SIN(RADIANS(G333))*SIN(RADIANS(E330))+COS(RADIANS(G333))*COS(RADIANS(E330))*COS(RADIANS(AO320))))&gt;90,0,$F$4*$F$5/E329^2*(SIN(RADIANS(G333))*SIN(RADIANS(E330))+COS(RADIANS(G333))*COS(RADIANS(E330))*COS(RADIANS(AO320))))</f>
        <v>0</v>
      </c>
      <c r="AP333">
        <f>IF(DEGREES(ACOS(SIN(RADIANS(G333))*SIN(RADIANS(E330))+COS(RADIANS(G333))*COS(RADIANS(E330))*COS(RADIANS(AP320))))&gt;90,0,$F$4*$F$5/E329^2*(SIN(RADIANS(G333))*SIN(RADIANS(E330))+COS(RADIANS(G333))*COS(RADIANS(E330))*COS(RADIANS(AP320))))</f>
        <v>0</v>
      </c>
      <c r="AQ333">
        <f>IF(DEGREES(ACOS(SIN(RADIANS(G333))*SIN(RADIANS(E330))+COS(RADIANS(G333))*COS(RADIANS(E330))*COS(RADIANS(AQ320))))&gt;90,0,$F$4*$F$5/E329^2*(SIN(RADIANS(G333))*SIN(RADIANS(E330))+COS(RADIANS(G333))*COS(RADIANS(E330))*COS(RADIANS(AQ320))))</f>
        <v>0</v>
      </c>
      <c r="AR333">
        <f>IF(DEGREES(ACOS(SIN(RADIANS(G333))*SIN(RADIANS(E330))+COS(RADIANS(G333))*COS(RADIANS(E330))*COS(RADIANS(AR320))))&gt;90,0,$F$4*$F$5/E329^2*(SIN(RADIANS(G333))*SIN(RADIANS(E330))+COS(RADIANS(G333))*COS(RADIANS(E330))*COS(RADIANS(AR320))))</f>
        <v>0</v>
      </c>
    </row>
    <row r="334" spans="2:44" x14ac:dyDescent="0.5">
      <c r="G334">
        <v>-30</v>
      </c>
      <c r="I334">
        <f>IF(DEGREES(ACOS(SIN(RADIANS(G334))*SIN(RADIANS(E330))+COS(RADIANS(G334))*COS(RADIANS(E330))*COS(RADIANS(I320))))&gt;90,0,$F$4*$F$5/E329^2*(SIN(RADIANS(G334))*SIN(RADIANS(E330))+COS(RADIANS(G334))*COS(RADIANS(E330))*COS(RADIANS(I320))))</f>
        <v>0</v>
      </c>
      <c r="J334">
        <f>IF(DEGREES(ACOS(SIN(RADIANS(G334))*SIN(RADIANS(E330))+COS(RADIANS(G334))*COS(RADIANS(E330))*COS(RADIANS(J320))))&gt;90,0,$F$4*$F$5/E329^2*(SIN(RADIANS(G334))*SIN(RADIANS(E330))+COS(RADIANS(G334))*COS(RADIANS(E330))*COS(RADIANS(J320))))</f>
        <v>0</v>
      </c>
      <c r="K334">
        <f>IF(DEGREES(ACOS(SIN(RADIANS(G334))*SIN(RADIANS(E330))+COS(RADIANS(G334))*COS(RADIANS(E330))*COS(RADIANS(K320))))&gt;90,0,$F$4*$F$5/E329^2*(SIN(RADIANS(G334))*SIN(RADIANS(E330))+COS(RADIANS(G334))*COS(RADIANS(E330))*COS(RADIANS(K320))))</f>
        <v>0</v>
      </c>
      <c r="L334">
        <f>IF(DEGREES(ACOS(SIN(RADIANS(G334))*SIN(RADIANS(E330))+COS(RADIANS(G334))*COS(RADIANS(E330))*COS(RADIANS(L320))))&gt;90,0,$F$4*$F$5/E329^2*(SIN(RADIANS(G334))*SIN(RADIANS(E330))+COS(RADIANS(G334))*COS(RADIANS(E330))*COS(RADIANS(L320))))</f>
        <v>0</v>
      </c>
      <c r="M334">
        <f>IF(DEGREES(ACOS(SIN(RADIANS(G334))*SIN(RADIANS(E330))+COS(RADIANS(G334))*COS(RADIANS(E330))*COS(RADIANS(M320))))&gt;90,0,$F$4*$F$5/E329^2*(SIN(RADIANS(G334))*SIN(RADIANS(E330))+COS(RADIANS(G334))*COS(RADIANS(E330))*COS(RADIANS(M320))))</f>
        <v>0</v>
      </c>
      <c r="N334">
        <f>IF(DEGREES(ACOS(SIN(RADIANS(G334))*SIN(RADIANS(E330))+COS(RADIANS(G334))*COS(RADIANS(E330))*COS(RADIANS(N320))))&gt;90,0,$F$4*$F$5/E329^2*(SIN(RADIANS(G334))*SIN(RADIANS(E330))+COS(RADIANS(G334))*COS(RADIANS(E330))*COS(RADIANS(N320))))</f>
        <v>0</v>
      </c>
      <c r="O334">
        <f>IF(DEGREES(ACOS(SIN(RADIANS(G334))*SIN(RADIANS(E330))+COS(RADIANS(G334))*COS(RADIANS(E330))*COS(RADIANS(O320))))&gt;90,0,$F$4*$F$5/E329^2*(SIN(RADIANS(G334))*SIN(RADIANS(E330))+COS(RADIANS(G334))*COS(RADIANS(E330))*COS(RADIANS(O320))))</f>
        <v>0</v>
      </c>
      <c r="P334">
        <f>IF(DEGREES(ACOS(SIN(RADIANS(G334))*SIN(RADIANS(E330))+COS(RADIANS(G334))*COS(RADIANS(E330))*COS(RADIANS(P320))))&gt;90,0,$F$4*$F$5/E329^2*(SIN(RADIANS(G334))*SIN(RADIANS(E330))+COS(RADIANS(G334))*COS(RADIANS(E330))*COS(RADIANS(P320))))</f>
        <v>0</v>
      </c>
      <c r="Q334">
        <f>IF(DEGREES(ACOS(SIN(RADIANS(G334))*SIN(RADIANS(E330))+COS(RADIANS(G334))*COS(RADIANS(E330))*COS(RADIANS(Q320))))&gt;90,0,$F$4*$F$5/E329^2*(SIN(RADIANS(G334))*SIN(RADIANS(E330))+COS(RADIANS(G334))*COS(RADIANS(E330))*COS(RADIANS(Q320))))</f>
        <v>0</v>
      </c>
      <c r="R334" t="e">
        <f>IF(DEGREES(ACOS(SIN(RADIANS(G334))*SIN(RADIANS(E330))+COS(RADIANS(G334))*COS(RADIANS(E330))*COS(RADIANS(R320))))&gt;90,0,$F$4*$F$5/E329^2*(SIN(RADIANS(G334))*SIN(RADIANS(E330))+COS(RADIANS(G334))*COS(RADIANS(E330))*COS(RADIANS(R320))))</f>
        <v>#DIV/0!</v>
      </c>
      <c r="S334" t="e">
        <f>IF(DEGREES(ACOS(SIN(RADIANS(G334))*SIN(RADIANS(E330))+COS(RADIANS(G334))*COS(RADIANS(E330))*COS(RADIANS(S320))))&gt;90,0,$F$4*$F$5/E329^2*(SIN(RADIANS(G334))*SIN(RADIANS(E330))+COS(RADIANS(G334))*COS(RADIANS(E330))*COS(RADIANS(S320))))</f>
        <v>#DIV/0!</v>
      </c>
      <c r="T334" t="e">
        <f>IF(DEGREES(ACOS(SIN(RADIANS(G334))*SIN(RADIANS(E330))+COS(RADIANS(G334))*COS(RADIANS(E330))*COS(RADIANS(T320))))&gt;90,0,$F$4*$F$5/E329^2*(SIN(RADIANS(G334))*SIN(RADIANS(E330))+COS(RADIANS(G334))*COS(RADIANS(E330))*COS(RADIANS(T320))))</f>
        <v>#DIV/0!</v>
      </c>
      <c r="U334" t="e">
        <f>IF(DEGREES(ACOS(SIN(RADIANS(G334))*SIN(RADIANS(E330))+COS(RADIANS(G334))*COS(RADIANS(E330))*COS(RADIANS(U320))))&gt;90,0,$F$4*$F$5/E329^2*(SIN(RADIANS(G334))*SIN(RADIANS(E330))+COS(RADIANS(G334))*COS(RADIANS(E330))*COS(RADIANS(U320))))</f>
        <v>#DIV/0!</v>
      </c>
      <c r="V334" t="e">
        <f>IF(DEGREES(ACOS(SIN(RADIANS(G334))*SIN(RADIANS(E330))+COS(RADIANS(G334))*COS(RADIANS(E330))*COS(RADIANS(V320))))&gt;90,0,$F$4*$F$5/E329^2*(SIN(RADIANS(G334))*SIN(RADIANS(E330))+COS(RADIANS(G334))*COS(RADIANS(E330))*COS(RADIANS(V320))))</f>
        <v>#DIV/0!</v>
      </c>
      <c r="W334" t="e">
        <f>IF(DEGREES(ACOS(SIN(RADIANS(G334))*SIN(RADIANS(E330))+COS(RADIANS(G334))*COS(RADIANS(E330))*COS(RADIANS(W320))))&gt;90,0,$F$4*$F$5/E329^2*(SIN(RADIANS(G334))*SIN(RADIANS(E330))+COS(RADIANS(G334))*COS(RADIANS(E330))*COS(RADIANS(W320))))</f>
        <v>#DIV/0!</v>
      </c>
      <c r="X334" t="e">
        <f>IF(DEGREES(ACOS(SIN(RADIANS(G334))*SIN(RADIANS(E330))+COS(RADIANS(G334))*COS(RADIANS(E330))*COS(RADIANS(X320))))&gt;90,0,$F$4*$F$5/E329^2*(SIN(RADIANS(G334))*SIN(RADIANS(E330))+COS(RADIANS(G334))*COS(RADIANS(E330))*COS(RADIANS(X320))))</f>
        <v>#DIV/0!</v>
      </c>
      <c r="Y334" t="e">
        <f>IF(DEGREES(ACOS(SIN(RADIANS(G334))*SIN(RADIANS(E330))+COS(RADIANS(G334))*COS(RADIANS(E330))*COS(RADIANS(Y320))))&gt;90,0,$F$4*$F$5/E329^2*(SIN(RADIANS(G334))*SIN(RADIANS(E330))+COS(RADIANS(G334))*COS(RADIANS(E330))*COS(RADIANS(Y320))))</f>
        <v>#DIV/0!</v>
      </c>
      <c r="Z334" t="e">
        <f>IF(DEGREES(ACOS(SIN(RADIANS(G334))*SIN(RADIANS(E330))+COS(RADIANS(G334))*COS(RADIANS(E330))*COS(RADIANS(Z320))))&gt;90,0,$F$4*$F$5/E329^2*(SIN(RADIANS(G334))*SIN(RADIANS(E330))+COS(RADIANS(G334))*COS(RADIANS(E330))*COS(RADIANS(Z320))))</f>
        <v>#DIV/0!</v>
      </c>
      <c r="AA334" t="e">
        <f>IF(DEGREES(ACOS(SIN(RADIANS(G334))*SIN(RADIANS(E330))+COS(RADIANS(G334))*COS(RADIANS(E330))*COS(RADIANS(AA320))))&gt;90,0,$F$4*$F$5/E329^2*(SIN(RADIANS(G334))*SIN(RADIANS(E330))+COS(RADIANS(G334))*COS(RADIANS(E330))*COS(RADIANS(AA320))))</f>
        <v>#DIV/0!</v>
      </c>
      <c r="AB334" t="e">
        <f>IF(DEGREES(ACOS(SIN(RADIANS(G334))*SIN(RADIANS(E330))+COS(RADIANS(G334))*COS(RADIANS(E330))*COS(RADIANS(AB320))))&gt;90,0,$F$4*$F$5/E329^2*(SIN(RADIANS(G334))*SIN(RADIANS(E330))+COS(RADIANS(G334))*COS(RADIANS(E330))*COS(RADIANS(AB320))))</f>
        <v>#DIV/0!</v>
      </c>
      <c r="AC334" t="e">
        <f>IF(DEGREES(ACOS(SIN(RADIANS(G334))*SIN(RADIANS(E330))+COS(RADIANS(G334))*COS(RADIANS(E330))*COS(RADIANS(AC320))))&gt;90,0,$F$4*$F$5/E329^2*(SIN(RADIANS(G334))*SIN(RADIANS(E330))+COS(RADIANS(G334))*COS(RADIANS(E330))*COS(RADIANS(AC320))))</f>
        <v>#DIV/0!</v>
      </c>
      <c r="AD334" t="e">
        <f>IF(DEGREES(ACOS(SIN(RADIANS(G334))*SIN(RADIANS(E330))+COS(RADIANS(G334))*COS(RADIANS(E330))*COS(RADIANS(AD320))))&gt;90,0,$F$4*$F$5/E329^2*(SIN(RADIANS(G334))*SIN(RADIANS(E330))+COS(RADIANS(G334))*COS(RADIANS(E330))*COS(RADIANS(AD320))))</f>
        <v>#DIV/0!</v>
      </c>
      <c r="AE334" t="e">
        <f>IF(DEGREES(ACOS(SIN(RADIANS(G334))*SIN(RADIANS(E330))+COS(RADIANS(G334))*COS(RADIANS(E330))*COS(RADIANS(AE320))))&gt;90,0,$F$4*$F$5/E329^2*(SIN(RADIANS(G334))*SIN(RADIANS(E330))+COS(RADIANS(G334))*COS(RADIANS(E330))*COS(RADIANS(AE320))))</f>
        <v>#DIV/0!</v>
      </c>
      <c r="AF334" t="e">
        <f>IF(DEGREES(ACOS(SIN(RADIANS(G334))*SIN(RADIANS(E330))+COS(RADIANS(G334))*COS(RADIANS(E330))*COS(RADIANS(AF320))))&gt;90,0,$F$4*$F$5/E329^2*(SIN(RADIANS(G334))*SIN(RADIANS(E330))+COS(RADIANS(G334))*COS(RADIANS(E330))*COS(RADIANS(AF320))))</f>
        <v>#DIV/0!</v>
      </c>
      <c r="AG334" t="e">
        <f>IF(DEGREES(ACOS(SIN(RADIANS(G334))*SIN(RADIANS(E330))+COS(RADIANS(G334))*COS(RADIANS(E330))*COS(RADIANS(AG320))))&gt;90,0,$F$4*$F$5/E329^2*(SIN(RADIANS(G334))*SIN(RADIANS(E330))+COS(RADIANS(G334))*COS(RADIANS(E330))*COS(RADIANS(AG320))))</f>
        <v>#DIV/0!</v>
      </c>
      <c r="AH334" t="e">
        <f>IF(DEGREES(ACOS(SIN(RADIANS(G334))*SIN(RADIANS(E330))+COS(RADIANS(G334))*COS(RADIANS(E330))*COS(RADIANS(AH320))))&gt;90,0,$F$4*$F$5/E329^2*(SIN(RADIANS(G334))*SIN(RADIANS(E330))+COS(RADIANS(G334))*COS(RADIANS(E330))*COS(RADIANS(AH320))))</f>
        <v>#DIV/0!</v>
      </c>
      <c r="AI334" t="e">
        <f>IF(DEGREES(ACOS(SIN(RADIANS(G334))*SIN(RADIANS(E330))+COS(RADIANS(G334))*COS(RADIANS(E330))*COS(RADIANS(AI320))))&gt;90,0,$F$4*$F$5/E329^2*(SIN(RADIANS(G334))*SIN(RADIANS(E330))+COS(RADIANS(G334))*COS(RADIANS(E330))*COS(RADIANS(AI320))))</f>
        <v>#DIV/0!</v>
      </c>
      <c r="AJ334" t="e">
        <f>IF(DEGREES(ACOS(SIN(RADIANS(G334))*SIN(RADIANS(E330))+COS(RADIANS(G334))*COS(RADIANS(E330))*COS(RADIANS(AJ320))))&gt;90,0,$F$4*$F$5/E329^2*(SIN(RADIANS(G334))*SIN(RADIANS(E330))+COS(RADIANS(G334))*COS(RADIANS(E330))*COS(RADIANS(AJ320))))</f>
        <v>#DIV/0!</v>
      </c>
      <c r="AK334">
        <f>IF(DEGREES(ACOS(SIN(RADIANS(G334))*SIN(RADIANS(E330))+COS(RADIANS(G334))*COS(RADIANS(E330))*COS(RADIANS(AK320))))&gt;90,0,$F$4*$F$5/E329^2*(SIN(RADIANS(G334))*SIN(RADIANS(E330))+COS(RADIANS(G334))*COS(RADIANS(E330))*COS(RADIANS(AK320))))</f>
        <v>0</v>
      </c>
      <c r="AL334">
        <f>IF(DEGREES(ACOS(SIN(RADIANS(G334))*SIN(RADIANS(E330))+COS(RADIANS(G334))*COS(RADIANS(E330))*COS(RADIANS(AL320))))&gt;90,0,$F$4*$F$5/E329^2*(SIN(RADIANS(G334))*SIN(RADIANS(E330))+COS(RADIANS(G334))*COS(RADIANS(E330))*COS(RADIANS(AL320))))</f>
        <v>0</v>
      </c>
      <c r="AM334">
        <f>IF(DEGREES(ACOS(SIN(RADIANS(G334))*SIN(RADIANS(E330))+COS(RADIANS(G334))*COS(RADIANS(E330))*COS(RADIANS(AM320))))&gt;90,0,$F$4*$F$5/E329^2*(SIN(RADIANS(G334))*SIN(RADIANS(E330))+COS(RADIANS(G334))*COS(RADIANS(E330))*COS(RADIANS(AM320))))</f>
        <v>0</v>
      </c>
      <c r="AN334">
        <f>IF(DEGREES(ACOS(SIN(RADIANS(G334))*SIN(RADIANS(E330))+COS(RADIANS(G334))*COS(RADIANS(E330))*COS(RADIANS(AN320))))&gt;90,0,$F$4*$F$5/E329^2*(SIN(RADIANS(G334))*SIN(RADIANS(E330))+COS(RADIANS(G334))*COS(RADIANS(E330))*COS(RADIANS(AN320))))</f>
        <v>0</v>
      </c>
      <c r="AO334">
        <f>IF(DEGREES(ACOS(SIN(RADIANS(G334))*SIN(RADIANS(E330))+COS(RADIANS(G334))*COS(RADIANS(E330))*COS(RADIANS(AO320))))&gt;90,0,$F$4*$F$5/E329^2*(SIN(RADIANS(G334))*SIN(RADIANS(E330))+COS(RADIANS(G334))*COS(RADIANS(E330))*COS(RADIANS(AO320))))</f>
        <v>0</v>
      </c>
      <c r="AP334">
        <f>IF(DEGREES(ACOS(SIN(RADIANS(G334))*SIN(RADIANS(E330))+COS(RADIANS(G334))*COS(RADIANS(E330))*COS(RADIANS(AP320))))&gt;90,0,$F$4*$F$5/E329^2*(SIN(RADIANS(G334))*SIN(RADIANS(E330))+COS(RADIANS(G334))*COS(RADIANS(E330))*COS(RADIANS(AP320))))</f>
        <v>0</v>
      </c>
      <c r="AQ334">
        <f>IF(DEGREES(ACOS(SIN(RADIANS(G334))*SIN(RADIANS(E330))+COS(RADIANS(G334))*COS(RADIANS(E330))*COS(RADIANS(AQ320))))&gt;90,0,$F$4*$F$5/E329^2*(SIN(RADIANS(G334))*SIN(RADIANS(E330))+COS(RADIANS(G334))*COS(RADIANS(E330))*COS(RADIANS(AQ320))))</f>
        <v>0</v>
      </c>
      <c r="AR334">
        <f>IF(DEGREES(ACOS(SIN(RADIANS(G334))*SIN(RADIANS(E330))+COS(RADIANS(G334))*COS(RADIANS(E330))*COS(RADIANS(AR320))))&gt;90,0,$F$4*$F$5/E329^2*(SIN(RADIANS(G334))*SIN(RADIANS(E330))+COS(RADIANS(G334))*COS(RADIANS(E330))*COS(RADIANS(AR320))))</f>
        <v>0</v>
      </c>
    </row>
    <row r="335" spans="2:44" x14ac:dyDescent="0.5">
      <c r="G335">
        <v>-40</v>
      </c>
      <c r="I335">
        <f>IF(DEGREES(ACOS(SIN(RADIANS(G335))*SIN(RADIANS(E330))+COS(RADIANS(G335))*COS(RADIANS(E330))*COS(RADIANS(I320))))&gt;90,0,$F$4*$F$5/E329^2*(SIN(RADIANS(G335))*SIN(RADIANS(E330))+COS(RADIANS(G335))*COS(RADIANS(E330))*COS(RADIANS(I320))))</f>
        <v>0</v>
      </c>
      <c r="J335">
        <f>IF(DEGREES(ACOS(SIN(RADIANS(G335))*SIN(RADIANS(E330))+COS(RADIANS(G335))*COS(RADIANS(E330))*COS(RADIANS(J320))))&gt;90,0,$F$4*$F$5/E329^2*(SIN(RADIANS(G335))*SIN(RADIANS(E330))+COS(RADIANS(G335))*COS(RADIANS(E330))*COS(RADIANS(J320))))</f>
        <v>0</v>
      </c>
      <c r="K335">
        <f>IF(DEGREES(ACOS(SIN(RADIANS(G335))*SIN(RADIANS(E330))+COS(RADIANS(G335))*COS(RADIANS(E330))*COS(RADIANS(K320))))&gt;90,0,$F$4*$F$5/E329^2*(SIN(RADIANS(G335))*SIN(RADIANS(E330))+COS(RADIANS(G335))*COS(RADIANS(E330))*COS(RADIANS(K320))))</f>
        <v>0</v>
      </c>
      <c r="L335">
        <f>IF(DEGREES(ACOS(SIN(RADIANS(G335))*SIN(RADIANS(E330))+COS(RADIANS(G335))*COS(RADIANS(E330))*COS(RADIANS(L320))))&gt;90,0,$F$4*$F$5/E329^2*(SIN(RADIANS(G335))*SIN(RADIANS(E330))+COS(RADIANS(G335))*COS(RADIANS(E330))*COS(RADIANS(L320))))</f>
        <v>0</v>
      </c>
      <c r="M335">
        <f>IF(DEGREES(ACOS(SIN(RADIANS(G335))*SIN(RADIANS(E330))+COS(RADIANS(G335))*COS(RADIANS(E330))*COS(RADIANS(M320))))&gt;90,0,$F$4*$F$5/E329^2*(SIN(RADIANS(G335))*SIN(RADIANS(E330))+COS(RADIANS(G335))*COS(RADIANS(E330))*COS(RADIANS(M320))))</f>
        <v>0</v>
      </c>
      <c r="N335">
        <f>IF(DEGREES(ACOS(SIN(RADIANS(G335))*SIN(RADIANS(E330))+COS(RADIANS(G335))*COS(RADIANS(E330))*COS(RADIANS(N320))))&gt;90,0,$F$4*$F$5/E329^2*(SIN(RADIANS(G335))*SIN(RADIANS(E330))+COS(RADIANS(G335))*COS(RADIANS(E330))*COS(RADIANS(N320))))</f>
        <v>0</v>
      </c>
      <c r="O335">
        <f>IF(DEGREES(ACOS(SIN(RADIANS(G335))*SIN(RADIANS(E330))+COS(RADIANS(G335))*COS(RADIANS(E330))*COS(RADIANS(O320))))&gt;90,0,$F$4*$F$5/E329^2*(SIN(RADIANS(G335))*SIN(RADIANS(E330))+COS(RADIANS(G335))*COS(RADIANS(E330))*COS(RADIANS(O320))))</f>
        <v>0</v>
      </c>
      <c r="P335">
        <f>IF(DEGREES(ACOS(SIN(RADIANS(G335))*SIN(RADIANS(E330))+COS(RADIANS(G335))*COS(RADIANS(E330))*COS(RADIANS(P320))))&gt;90,0,$F$4*$F$5/E329^2*(SIN(RADIANS(G335))*SIN(RADIANS(E330))+COS(RADIANS(G335))*COS(RADIANS(E330))*COS(RADIANS(P320))))</f>
        <v>0</v>
      </c>
      <c r="Q335">
        <f>IF(DEGREES(ACOS(SIN(RADIANS(G335))*SIN(RADIANS(E330))+COS(RADIANS(G335))*COS(RADIANS(E330))*COS(RADIANS(Q320))))&gt;90,0,$F$4*$F$5/E329^2*(SIN(RADIANS(G335))*SIN(RADIANS(E330))+COS(RADIANS(G335))*COS(RADIANS(E330))*COS(RADIANS(Q320))))</f>
        <v>0</v>
      </c>
      <c r="R335" t="e">
        <f>IF(DEGREES(ACOS(SIN(RADIANS(G335))*SIN(RADIANS(E330))+COS(RADIANS(G335))*COS(RADIANS(E330))*COS(RADIANS(R320))))&gt;90,0,$F$4*$F$5/E329^2*(SIN(RADIANS(G335))*SIN(RADIANS(E330))+COS(RADIANS(G335))*COS(RADIANS(E330))*COS(RADIANS(R320))))</f>
        <v>#DIV/0!</v>
      </c>
      <c r="S335" t="e">
        <f>IF(DEGREES(ACOS(SIN(RADIANS(G335))*SIN(RADIANS(E330))+COS(RADIANS(G335))*COS(RADIANS(E330))*COS(RADIANS(S320))))&gt;90,0,$F$4*$F$5/E329^2*(SIN(RADIANS(G335))*SIN(RADIANS(E330))+COS(RADIANS(G335))*COS(RADIANS(E330))*COS(RADIANS(S320))))</f>
        <v>#DIV/0!</v>
      </c>
      <c r="T335" t="e">
        <f>IF(DEGREES(ACOS(SIN(RADIANS(G335))*SIN(RADIANS(E330))+COS(RADIANS(G335))*COS(RADIANS(E330))*COS(RADIANS(T320))))&gt;90,0,$F$4*$F$5/E329^2*(SIN(RADIANS(G335))*SIN(RADIANS(E330))+COS(RADIANS(G335))*COS(RADIANS(E330))*COS(RADIANS(T320))))</f>
        <v>#DIV/0!</v>
      </c>
      <c r="U335" t="e">
        <f>IF(DEGREES(ACOS(SIN(RADIANS(G335))*SIN(RADIANS(E330))+COS(RADIANS(G335))*COS(RADIANS(E330))*COS(RADIANS(U320))))&gt;90,0,$F$4*$F$5/E329^2*(SIN(RADIANS(G335))*SIN(RADIANS(E330))+COS(RADIANS(G335))*COS(RADIANS(E330))*COS(RADIANS(U320))))</f>
        <v>#DIV/0!</v>
      </c>
      <c r="V335" t="e">
        <f>IF(DEGREES(ACOS(SIN(RADIANS(G335))*SIN(RADIANS(E330))+COS(RADIANS(G335))*COS(RADIANS(E330))*COS(RADIANS(V320))))&gt;90,0,$F$4*$F$5/E329^2*(SIN(RADIANS(G335))*SIN(RADIANS(E330))+COS(RADIANS(G335))*COS(RADIANS(E330))*COS(RADIANS(V320))))</f>
        <v>#DIV/0!</v>
      </c>
      <c r="W335" t="e">
        <f>IF(DEGREES(ACOS(SIN(RADIANS(G335))*SIN(RADIANS(E330))+COS(RADIANS(G335))*COS(RADIANS(E330))*COS(RADIANS(W320))))&gt;90,0,$F$4*$F$5/E329^2*(SIN(RADIANS(G335))*SIN(RADIANS(E330))+COS(RADIANS(G335))*COS(RADIANS(E330))*COS(RADIANS(W320))))</f>
        <v>#DIV/0!</v>
      </c>
      <c r="X335" t="e">
        <f>IF(DEGREES(ACOS(SIN(RADIANS(G335))*SIN(RADIANS(E330))+COS(RADIANS(G335))*COS(RADIANS(E330))*COS(RADIANS(X320))))&gt;90,0,$F$4*$F$5/E329^2*(SIN(RADIANS(G335))*SIN(RADIANS(E330))+COS(RADIANS(G335))*COS(RADIANS(E330))*COS(RADIANS(X320))))</f>
        <v>#DIV/0!</v>
      </c>
      <c r="Y335" t="e">
        <f>IF(DEGREES(ACOS(SIN(RADIANS(G335))*SIN(RADIANS(E330))+COS(RADIANS(G335))*COS(RADIANS(E330))*COS(RADIANS(Y320))))&gt;90,0,$F$4*$F$5/E329^2*(SIN(RADIANS(G335))*SIN(RADIANS(E330))+COS(RADIANS(G335))*COS(RADIANS(E330))*COS(RADIANS(Y320))))</f>
        <v>#DIV/0!</v>
      </c>
      <c r="Z335" t="e">
        <f>IF(DEGREES(ACOS(SIN(RADIANS(G335))*SIN(RADIANS(E330))+COS(RADIANS(G335))*COS(RADIANS(E330))*COS(RADIANS(Z320))))&gt;90,0,$F$4*$F$5/E329^2*(SIN(RADIANS(G335))*SIN(RADIANS(E330))+COS(RADIANS(G335))*COS(RADIANS(E330))*COS(RADIANS(Z320))))</f>
        <v>#DIV/0!</v>
      </c>
      <c r="AA335" t="e">
        <f>IF(DEGREES(ACOS(SIN(RADIANS(G335))*SIN(RADIANS(E330))+COS(RADIANS(G335))*COS(RADIANS(E330))*COS(RADIANS(AA320))))&gt;90,0,$F$4*$F$5/E329^2*(SIN(RADIANS(G335))*SIN(RADIANS(E330))+COS(RADIANS(G335))*COS(RADIANS(E330))*COS(RADIANS(AA320))))</f>
        <v>#DIV/0!</v>
      </c>
      <c r="AB335" t="e">
        <f>IF(DEGREES(ACOS(SIN(RADIANS(G335))*SIN(RADIANS(E330))+COS(RADIANS(G335))*COS(RADIANS(E330))*COS(RADIANS(AB320))))&gt;90,0,$F$4*$F$5/E329^2*(SIN(RADIANS(G335))*SIN(RADIANS(E330))+COS(RADIANS(G335))*COS(RADIANS(E330))*COS(RADIANS(AB320))))</f>
        <v>#DIV/0!</v>
      </c>
      <c r="AC335" t="e">
        <f>IF(DEGREES(ACOS(SIN(RADIANS(G335))*SIN(RADIANS(E330))+COS(RADIANS(G335))*COS(RADIANS(E330))*COS(RADIANS(AC320))))&gt;90,0,$F$4*$F$5/E329^2*(SIN(RADIANS(G335))*SIN(RADIANS(E330))+COS(RADIANS(G335))*COS(RADIANS(E330))*COS(RADIANS(AC320))))</f>
        <v>#DIV/0!</v>
      </c>
      <c r="AD335" t="e">
        <f>IF(DEGREES(ACOS(SIN(RADIANS(G335))*SIN(RADIANS(E330))+COS(RADIANS(G335))*COS(RADIANS(E330))*COS(RADIANS(AD320))))&gt;90,0,$F$4*$F$5/E329^2*(SIN(RADIANS(G335))*SIN(RADIANS(E330))+COS(RADIANS(G335))*COS(RADIANS(E330))*COS(RADIANS(AD320))))</f>
        <v>#DIV/0!</v>
      </c>
      <c r="AE335" t="e">
        <f>IF(DEGREES(ACOS(SIN(RADIANS(G335))*SIN(RADIANS(E330))+COS(RADIANS(G335))*COS(RADIANS(E330))*COS(RADIANS(AE320))))&gt;90,0,$F$4*$F$5/E329^2*(SIN(RADIANS(G335))*SIN(RADIANS(E330))+COS(RADIANS(G335))*COS(RADIANS(E330))*COS(RADIANS(AE320))))</f>
        <v>#DIV/0!</v>
      </c>
      <c r="AF335" t="e">
        <f>IF(DEGREES(ACOS(SIN(RADIANS(G335))*SIN(RADIANS(E330))+COS(RADIANS(G335))*COS(RADIANS(E330))*COS(RADIANS(AF320))))&gt;90,0,$F$4*$F$5/E329^2*(SIN(RADIANS(G335))*SIN(RADIANS(E330))+COS(RADIANS(G335))*COS(RADIANS(E330))*COS(RADIANS(AF320))))</f>
        <v>#DIV/0!</v>
      </c>
      <c r="AG335" t="e">
        <f>IF(DEGREES(ACOS(SIN(RADIANS(G335))*SIN(RADIANS(E330))+COS(RADIANS(G335))*COS(RADIANS(E330))*COS(RADIANS(AG320))))&gt;90,0,$F$4*$F$5/E329^2*(SIN(RADIANS(G335))*SIN(RADIANS(E330))+COS(RADIANS(G335))*COS(RADIANS(E330))*COS(RADIANS(AG320))))</f>
        <v>#DIV/0!</v>
      </c>
      <c r="AH335" t="e">
        <f>IF(DEGREES(ACOS(SIN(RADIANS(G335))*SIN(RADIANS(E330))+COS(RADIANS(G335))*COS(RADIANS(E330))*COS(RADIANS(AH320))))&gt;90,0,$F$4*$F$5/E329^2*(SIN(RADIANS(G335))*SIN(RADIANS(E330))+COS(RADIANS(G335))*COS(RADIANS(E330))*COS(RADIANS(AH320))))</f>
        <v>#DIV/0!</v>
      </c>
      <c r="AI335" t="e">
        <f>IF(DEGREES(ACOS(SIN(RADIANS(G335))*SIN(RADIANS(E330))+COS(RADIANS(G335))*COS(RADIANS(E330))*COS(RADIANS(AI320))))&gt;90,0,$F$4*$F$5/E329^2*(SIN(RADIANS(G335))*SIN(RADIANS(E330))+COS(RADIANS(G335))*COS(RADIANS(E330))*COS(RADIANS(AI320))))</f>
        <v>#DIV/0!</v>
      </c>
      <c r="AJ335" t="e">
        <f>IF(DEGREES(ACOS(SIN(RADIANS(G335))*SIN(RADIANS(E330))+COS(RADIANS(G335))*COS(RADIANS(E330))*COS(RADIANS(AJ320))))&gt;90,0,$F$4*$F$5/E329^2*(SIN(RADIANS(G335))*SIN(RADIANS(E330))+COS(RADIANS(G335))*COS(RADIANS(E330))*COS(RADIANS(AJ320))))</f>
        <v>#DIV/0!</v>
      </c>
      <c r="AK335">
        <f>IF(DEGREES(ACOS(SIN(RADIANS(G335))*SIN(RADIANS(E330))+COS(RADIANS(G335))*COS(RADIANS(E330))*COS(RADIANS(AK320))))&gt;90,0,$F$4*$F$5/E329^2*(SIN(RADIANS(G335))*SIN(RADIANS(E330))+COS(RADIANS(G335))*COS(RADIANS(E330))*COS(RADIANS(AK320))))</f>
        <v>0</v>
      </c>
      <c r="AL335">
        <f>IF(DEGREES(ACOS(SIN(RADIANS(G335))*SIN(RADIANS(E330))+COS(RADIANS(G335))*COS(RADIANS(E330))*COS(RADIANS(AL320))))&gt;90,0,$F$4*$F$5/E329^2*(SIN(RADIANS(G335))*SIN(RADIANS(E330))+COS(RADIANS(G335))*COS(RADIANS(E330))*COS(RADIANS(AL320))))</f>
        <v>0</v>
      </c>
      <c r="AM335">
        <f>IF(DEGREES(ACOS(SIN(RADIANS(G335))*SIN(RADIANS(E330))+COS(RADIANS(G335))*COS(RADIANS(E330))*COS(RADIANS(AM320))))&gt;90,0,$F$4*$F$5/E329^2*(SIN(RADIANS(G335))*SIN(RADIANS(E330))+COS(RADIANS(G335))*COS(RADIANS(E330))*COS(RADIANS(AM320))))</f>
        <v>0</v>
      </c>
      <c r="AN335">
        <f>IF(DEGREES(ACOS(SIN(RADIANS(G335))*SIN(RADIANS(E330))+COS(RADIANS(G335))*COS(RADIANS(E330))*COS(RADIANS(AN320))))&gt;90,0,$F$4*$F$5/E329^2*(SIN(RADIANS(G335))*SIN(RADIANS(E330))+COS(RADIANS(G335))*COS(RADIANS(E330))*COS(RADIANS(AN320))))</f>
        <v>0</v>
      </c>
      <c r="AO335">
        <f>IF(DEGREES(ACOS(SIN(RADIANS(G335))*SIN(RADIANS(E330))+COS(RADIANS(G335))*COS(RADIANS(E330))*COS(RADIANS(AO320))))&gt;90,0,$F$4*$F$5/E329^2*(SIN(RADIANS(G335))*SIN(RADIANS(E330))+COS(RADIANS(G335))*COS(RADIANS(E330))*COS(RADIANS(AO320))))</f>
        <v>0</v>
      </c>
      <c r="AP335">
        <f>IF(DEGREES(ACOS(SIN(RADIANS(G335))*SIN(RADIANS(E330))+COS(RADIANS(G335))*COS(RADIANS(E330))*COS(RADIANS(AP320))))&gt;90,0,$F$4*$F$5/E329^2*(SIN(RADIANS(G335))*SIN(RADIANS(E330))+COS(RADIANS(G335))*COS(RADIANS(E330))*COS(RADIANS(AP320))))</f>
        <v>0</v>
      </c>
      <c r="AQ335">
        <f>IF(DEGREES(ACOS(SIN(RADIANS(G335))*SIN(RADIANS(E330))+COS(RADIANS(G335))*COS(RADIANS(E330))*COS(RADIANS(AQ320))))&gt;90,0,$F$4*$F$5/E329^2*(SIN(RADIANS(G335))*SIN(RADIANS(E330))+COS(RADIANS(G335))*COS(RADIANS(E330))*COS(RADIANS(AQ320))))</f>
        <v>0</v>
      </c>
      <c r="AR335">
        <f>IF(DEGREES(ACOS(SIN(RADIANS(G335))*SIN(RADIANS(E330))+COS(RADIANS(G335))*COS(RADIANS(E330))*COS(RADIANS(AR320))))&gt;90,0,$F$4*$F$5/E329^2*(SIN(RADIANS(G335))*SIN(RADIANS(E330))+COS(RADIANS(G335))*COS(RADIANS(E330))*COS(RADIANS(AR320))))</f>
        <v>0</v>
      </c>
    </row>
    <row r="336" spans="2:44" x14ac:dyDescent="0.5">
      <c r="G336">
        <v>-50</v>
      </c>
      <c r="I336">
        <f>IF(DEGREES(ACOS(SIN(RADIANS(G336))*SIN(RADIANS(E330))+COS(RADIANS(G336))*COS(RADIANS(E330))*COS(RADIANS(I320))))&gt;90,0,$F$4*$F$5/E329^2*(SIN(RADIANS(G336))*SIN(RADIANS(E330))+COS(RADIANS(G336))*COS(RADIANS(E330))*COS(RADIANS(I320))))</f>
        <v>0</v>
      </c>
      <c r="J336">
        <f>IF(DEGREES(ACOS(SIN(RADIANS(G336))*SIN(RADIANS(E330))+COS(RADIANS(G336))*COS(RADIANS(E330))*COS(RADIANS(J320))))&gt;90,0,$F$4*$F$5/E329^2*(SIN(RADIANS(G336))*SIN(RADIANS(E330))+COS(RADIANS(G336))*COS(RADIANS(E330))*COS(RADIANS(J320))))</f>
        <v>0</v>
      </c>
      <c r="K336">
        <f>IF(DEGREES(ACOS(SIN(RADIANS(G336))*SIN(RADIANS(E330))+COS(RADIANS(G336))*COS(RADIANS(E330))*COS(RADIANS(K320))))&gt;90,0,$F$4*$F$5/E329^2*(SIN(RADIANS(G336))*SIN(RADIANS(E330))+COS(RADIANS(G336))*COS(RADIANS(E330))*COS(RADIANS(K320))))</f>
        <v>0</v>
      </c>
      <c r="L336">
        <f>IF(DEGREES(ACOS(SIN(RADIANS(G336))*SIN(RADIANS(E330))+COS(RADIANS(G336))*COS(RADIANS(E330))*COS(RADIANS(L320))))&gt;90,0,$F$4*$F$5/E329^2*(SIN(RADIANS(G336))*SIN(RADIANS(E330))+COS(RADIANS(G336))*COS(RADIANS(E330))*COS(RADIANS(L320))))</f>
        <v>0</v>
      </c>
      <c r="M336">
        <f>IF(DEGREES(ACOS(SIN(RADIANS(G336))*SIN(RADIANS(E330))+COS(RADIANS(G336))*COS(RADIANS(E330))*COS(RADIANS(M320))))&gt;90,0,$F$4*$F$5/E329^2*(SIN(RADIANS(G336))*SIN(RADIANS(E330))+COS(RADIANS(G336))*COS(RADIANS(E330))*COS(RADIANS(M320))))</f>
        <v>0</v>
      </c>
      <c r="N336">
        <f>IF(DEGREES(ACOS(SIN(RADIANS(G336))*SIN(RADIANS(E330))+COS(RADIANS(G336))*COS(RADIANS(E330))*COS(RADIANS(N320))))&gt;90,0,$F$4*$F$5/E329^2*(SIN(RADIANS(G336))*SIN(RADIANS(E330))+COS(RADIANS(G336))*COS(RADIANS(E330))*COS(RADIANS(N320))))</f>
        <v>0</v>
      </c>
      <c r="O336">
        <f>IF(DEGREES(ACOS(SIN(RADIANS(G336))*SIN(RADIANS(E330))+COS(RADIANS(G336))*COS(RADIANS(E330))*COS(RADIANS(O320))))&gt;90,0,$F$4*$F$5/E329^2*(SIN(RADIANS(G336))*SIN(RADIANS(E330))+COS(RADIANS(G336))*COS(RADIANS(E330))*COS(RADIANS(O320))))</f>
        <v>0</v>
      </c>
      <c r="P336">
        <f>IF(DEGREES(ACOS(SIN(RADIANS(G336))*SIN(RADIANS(E330))+COS(RADIANS(G336))*COS(RADIANS(E330))*COS(RADIANS(P320))))&gt;90,0,$F$4*$F$5/E329^2*(SIN(RADIANS(G336))*SIN(RADIANS(E330))+COS(RADIANS(G336))*COS(RADIANS(E330))*COS(RADIANS(P320))))</f>
        <v>0</v>
      </c>
      <c r="Q336">
        <f>IF(DEGREES(ACOS(SIN(RADIANS(G336))*SIN(RADIANS(E330))+COS(RADIANS(G336))*COS(RADIANS(E330))*COS(RADIANS(Q320))))&gt;90,0,$F$4*$F$5/E329^2*(SIN(RADIANS(G336))*SIN(RADIANS(E330))+COS(RADIANS(G336))*COS(RADIANS(E330))*COS(RADIANS(Q320))))</f>
        <v>0</v>
      </c>
      <c r="R336" t="e">
        <f>IF(DEGREES(ACOS(SIN(RADIANS(G336))*SIN(RADIANS(E330))+COS(RADIANS(G336))*COS(RADIANS(E330))*COS(RADIANS(R320))))&gt;90,0,$F$4*$F$5/E329^2*(SIN(RADIANS(G336))*SIN(RADIANS(E330))+COS(RADIANS(G336))*COS(RADIANS(E330))*COS(RADIANS(R320))))</f>
        <v>#DIV/0!</v>
      </c>
      <c r="S336" t="e">
        <f>IF(DEGREES(ACOS(SIN(RADIANS(G336))*SIN(RADIANS(E330))+COS(RADIANS(G336))*COS(RADIANS(E330))*COS(RADIANS(S320))))&gt;90,0,$F$4*$F$5/E329^2*(SIN(RADIANS(G336))*SIN(RADIANS(E330))+COS(RADIANS(G336))*COS(RADIANS(E330))*COS(RADIANS(S320))))</f>
        <v>#DIV/0!</v>
      </c>
      <c r="T336" t="e">
        <f>IF(DEGREES(ACOS(SIN(RADIANS(G336))*SIN(RADIANS(E330))+COS(RADIANS(G336))*COS(RADIANS(E330))*COS(RADIANS(T320))))&gt;90,0,$F$4*$F$5/E329^2*(SIN(RADIANS(G336))*SIN(RADIANS(E330))+COS(RADIANS(G336))*COS(RADIANS(E330))*COS(RADIANS(T320))))</f>
        <v>#DIV/0!</v>
      </c>
      <c r="U336" t="e">
        <f>IF(DEGREES(ACOS(SIN(RADIANS(G336))*SIN(RADIANS(E330))+COS(RADIANS(G336))*COS(RADIANS(E330))*COS(RADIANS(U320))))&gt;90,0,$F$4*$F$5/E329^2*(SIN(RADIANS(G336))*SIN(RADIANS(E330))+COS(RADIANS(G336))*COS(RADIANS(E330))*COS(RADIANS(U320))))</f>
        <v>#DIV/0!</v>
      </c>
      <c r="V336" t="e">
        <f>IF(DEGREES(ACOS(SIN(RADIANS(G336))*SIN(RADIANS(E330))+COS(RADIANS(G336))*COS(RADIANS(E330))*COS(RADIANS(V320))))&gt;90,0,$F$4*$F$5/E329^2*(SIN(RADIANS(G336))*SIN(RADIANS(E330))+COS(RADIANS(G336))*COS(RADIANS(E330))*COS(RADIANS(V320))))</f>
        <v>#DIV/0!</v>
      </c>
      <c r="W336" t="e">
        <f>IF(DEGREES(ACOS(SIN(RADIANS(G336))*SIN(RADIANS(E330))+COS(RADIANS(G336))*COS(RADIANS(E330))*COS(RADIANS(W320))))&gt;90,0,$F$4*$F$5/E329^2*(SIN(RADIANS(G336))*SIN(RADIANS(E330))+COS(RADIANS(G336))*COS(RADIANS(E330))*COS(RADIANS(W320))))</f>
        <v>#DIV/0!</v>
      </c>
      <c r="X336" t="e">
        <f>IF(DEGREES(ACOS(SIN(RADIANS(G336))*SIN(RADIANS(E330))+COS(RADIANS(G336))*COS(RADIANS(E330))*COS(RADIANS(X320))))&gt;90,0,$F$4*$F$5/E329^2*(SIN(RADIANS(G336))*SIN(RADIANS(E330))+COS(RADIANS(G336))*COS(RADIANS(E330))*COS(RADIANS(X320))))</f>
        <v>#DIV/0!</v>
      </c>
      <c r="Y336" t="e">
        <f>IF(DEGREES(ACOS(SIN(RADIANS(G336))*SIN(RADIANS(E330))+COS(RADIANS(G336))*COS(RADIANS(E330))*COS(RADIANS(Y320))))&gt;90,0,$F$4*$F$5/E329^2*(SIN(RADIANS(G336))*SIN(RADIANS(E330))+COS(RADIANS(G336))*COS(RADIANS(E330))*COS(RADIANS(Y320))))</f>
        <v>#DIV/0!</v>
      </c>
      <c r="Z336" t="e">
        <f>IF(DEGREES(ACOS(SIN(RADIANS(G336))*SIN(RADIANS(E330))+COS(RADIANS(G336))*COS(RADIANS(E330))*COS(RADIANS(Z320))))&gt;90,0,$F$4*$F$5/E329^2*(SIN(RADIANS(G336))*SIN(RADIANS(E330))+COS(RADIANS(G336))*COS(RADIANS(E330))*COS(RADIANS(Z320))))</f>
        <v>#DIV/0!</v>
      </c>
      <c r="AA336" t="e">
        <f>IF(DEGREES(ACOS(SIN(RADIANS(G336))*SIN(RADIANS(E330))+COS(RADIANS(G336))*COS(RADIANS(E330))*COS(RADIANS(AA320))))&gt;90,0,$F$4*$F$5/E329^2*(SIN(RADIANS(G336))*SIN(RADIANS(E330))+COS(RADIANS(G336))*COS(RADIANS(E330))*COS(RADIANS(AA320))))</f>
        <v>#DIV/0!</v>
      </c>
      <c r="AB336" t="e">
        <f>IF(DEGREES(ACOS(SIN(RADIANS(G336))*SIN(RADIANS(E330))+COS(RADIANS(G336))*COS(RADIANS(E330))*COS(RADIANS(AB320))))&gt;90,0,$F$4*$F$5/E329^2*(SIN(RADIANS(G336))*SIN(RADIANS(E330))+COS(RADIANS(G336))*COS(RADIANS(E330))*COS(RADIANS(AB320))))</f>
        <v>#DIV/0!</v>
      </c>
      <c r="AC336" t="e">
        <f>IF(DEGREES(ACOS(SIN(RADIANS(G336))*SIN(RADIANS(E330))+COS(RADIANS(G336))*COS(RADIANS(E330))*COS(RADIANS(AC320))))&gt;90,0,$F$4*$F$5/E329^2*(SIN(RADIANS(G336))*SIN(RADIANS(E330))+COS(RADIANS(G336))*COS(RADIANS(E330))*COS(RADIANS(AC320))))</f>
        <v>#DIV/0!</v>
      </c>
      <c r="AD336" t="e">
        <f>IF(DEGREES(ACOS(SIN(RADIANS(G336))*SIN(RADIANS(E330))+COS(RADIANS(G336))*COS(RADIANS(E330))*COS(RADIANS(AD320))))&gt;90,0,$F$4*$F$5/E329^2*(SIN(RADIANS(G336))*SIN(RADIANS(E330))+COS(RADIANS(G336))*COS(RADIANS(E330))*COS(RADIANS(AD320))))</f>
        <v>#DIV/0!</v>
      </c>
      <c r="AE336" t="e">
        <f>IF(DEGREES(ACOS(SIN(RADIANS(G336))*SIN(RADIANS(E330))+COS(RADIANS(G336))*COS(RADIANS(E330))*COS(RADIANS(AE320))))&gt;90,0,$F$4*$F$5/E329^2*(SIN(RADIANS(G336))*SIN(RADIANS(E330))+COS(RADIANS(G336))*COS(RADIANS(E330))*COS(RADIANS(AE320))))</f>
        <v>#DIV/0!</v>
      </c>
      <c r="AF336" t="e">
        <f>IF(DEGREES(ACOS(SIN(RADIANS(G336))*SIN(RADIANS(E330))+COS(RADIANS(G336))*COS(RADIANS(E330))*COS(RADIANS(AF320))))&gt;90,0,$F$4*$F$5/E329^2*(SIN(RADIANS(G336))*SIN(RADIANS(E330))+COS(RADIANS(G336))*COS(RADIANS(E330))*COS(RADIANS(AF320))))</f>
        <v>#DIV/0!</v>
      </c>
      <c r="AG336" t="e">
        <f>IF(DEGREES(ACOS(SIN(RADIANS(G336))*SIN(RADIANS(E330))+COS(RADIANS(G336))*COS(RADIANS(E330))*COS(RADIANS(AG320))))&gt;90,0,$F$4*$F$5/E329^2*(SIN(RADIANS(G336))*SIN(RADIANS(E330))+COS(RADIANS(G336))*COS(RADIANS(E330))*COS(RADIANS(AG320))))</f>
        <v>#DIV/0!</v>
      </c>
      <c r="AH336" t="e">
        <f>IF(DEGREES(ACOS(SIN(RADIANS(G336))*SIN(RADIANS(E330))+COS(RADIANS(G336))*COS(RADIANS(E330))*COS(RADIANS(AH320))))&gt;90,0,$F$4*$F$5/E329^2*(SIN(RADIANS(G336))*SIN(RADIANS(E330))+COS(RADIANS(G336))*COS(RADIANS(E330))*COS(RADIANS(AH320))))</f>
        <v>#DIV/0!</v>
      </c>
      <c r="AI336" t="e">
        <f>IF(DEGREES(ACOS(SIN(RADIANS(G336))*SIN(RADIANS(E330))+COS(RADIANS(G336))*COS(RADIANS(E330))*COS(RADIANS(AI320))))&gt;90,0,$F$4*$F$5/E329^2*(SIN(RADIANS(G336))*SIN(RADIANS(E330))+COS(RADIANS(G336))*COS(RADIANS(E330))*COS(RADIANS(AI320))))</f>
        <v>#DIV/0!</v>
      </c>
      <c r="AJ336" t="e">
        <f>IF(DEGREES(ACOS(SIN(RADIANS(G336))*SIN(RADIANS(E330))+COS(RADIANS(G336))*COS(RADIANS(E330))*COS(RADIANS(AJ320))))&gt;90,0,$F$4*$F$5/E329^2*(SIN(RADIANS(G336))*SIN(RADIANS(E330))+COS(RADIANS(G336))*COS(RADIANS(E330))*COS(RADIANS(AJ320))))</f>
        <v>#DIV/0!</v>
      </c>
      <c r="AK336">
        <f>IF(DEGREES(ACOS(SIN(RADIANS(G336))*SIN(RADIANS(E330))+COS(RADIANS(G336))*COS(RADIANS(E330))*COS(RADIANS(AK320))))&gt;90,0,$F$4*$F$5/E329^2*(SIN(RADIANS(G336))*SIN(RADIANS(E330))+COS(RADIANS(G336))*COS(RADIANS(E330))*COS(RADIANS(AK320))))</f>
        <v>0</v>
      </c>
      <c r="AL336">
        <f>IF(DEGREES(ACOS(SIN(RADIANS(G336))*SIN(RADIANS(E330))+COS(RADIANS(G336))*COS(RADIANS(E330))*COS(RADIANS(AL320))))&gt;90,0,$F$4*$F$5/E329^2*(SIN(RADIANS(G336))*SIN(RADIANS(E330))+COS(RADIANS(G336))*COS(RADIANS(E330))*COS(RADIANS(AL320))))</f>
        <v>0</v>
      </c>
      <c r="AM336">
        <f>IF(DEGREES(ACOS(SIN(RADIANS(G336))*SIN(RADIANS(E330))+COS(RADIANS(G336))*COS(RADIANS(E330))*COS(RADIANS(AM320))))&gt;90,0,$F$4*$F$5/E329^2*(SIN(RADIANS(G336))*SIN(RADIANS(E330))+COS(RADIANS(G336))*COS(RADIANS(E330))*COS(RADIANS(AM320))))</f>
        <v>0</v>
      </c>
      <c r="AN336">
        <f>IF(DEGREES(ACOS(SIN(RADIANS(G336))*SIN(RADIANS(E330))+COS(RADIANS(G336))*COS(RADIANS(E330))*COS(RADIANS(AN320))))&gt;90,0,$F$4*$F$5/E329^2*(SIN(RADIANS(G336))*SIN(RADIANS(E330))+COS(RADIANS(G336))*COS(RADIANS(E330))*COS(RADIANS(AN320))))</f>
        <v>0</v>
      </c>
      <c r="AO336">
        <f>IF(DEGREES(ACOS(SIN(RADIANS(G336))*SIN(RADIANS(E330))+COS(RADIANS(G336))*COS(RADIANS(E330))*COS(RADIANS(AO320))))&gt;90,0,$F$4*$F$5/E329^2*(SIN(RADIANS(G336))*SIN(RADIANS(E330))+COS(RADIANS(G336))*COS(RADIANS(E330))*COS(RADIANS(AO320))))</f>
        <v>0</v>
      </c>
      <c r="AP336">
        <f>IF(DEGREES(ACOS(SIN(RADIANS(G336))*SIN(RADIANS(E330))+COS(RADIANS(G336))*COS(RADIANS(E330))*COS(RADIANS(AP320))))&gt;90,0,$F$4*$F$5/E329^2*(SIN(RADIANS(G336))*SIN(RADIANS(E330))+COS(RADIANS(G336))*COS(RADIANS(E330))*COS(RADIANS(AP320))))</f>
        <v>0</v>
      </c>
      <c r="AQ336">
        <f>IF(DEGREES(ACOS(SIN(RADIANS(G336))*SIN(RADIANS(E330))+COS(RADIANS(G336))*COS(RADIANS(E330))*COS(RADIANS(AQ320))))&gt;90,0,$F$4*$F$5/E329^2*(SIN(RADIANS(G336))*SIN(RADIANS(E330))+COS(RADIANS(G336))*COS(RADIANS(E330))*COS(RADIANS(AQ320))))</f>
        <v>0</v>
      </c>
      <c r="AR336">
        <f>IF(DEGREES(ACOS(SIN(RADIANS(G336))*SIN(RADIANS(E330))+COS(RADIANS(G336))*COS(RADIANS(E330))*COS(RADIANS(AR320))))&gt;90,0,$F$4*$F$5/E329^2*(SIN(RADIANS(G336))*SIN(RADIANS(E330))+COS(RADIANS(G336))*COS(RADIANS(E330))*COS(RADIANS(AR320))))</f>
        <v>0</v>
      </c>
    </row>
    <row r="337" spans="2:44" x14ac:dyDescent="0.5">
      <c r="G337">
        <v>-60</v>
      </c>
      <c r="I337">
        <f>IF(DEGREES(ACOS(SIN(RADIANS(G337))*SIN(RADIANS(E330))+COS(RADIANS(G337))*COS(RADIANS(E330))*COS(RADIANS(I320))))&gt;90,0,$F$4*$F$5/E329^2*(SIN(RADIANS(G337))*SIN(RADIANS(E330))+COS(RADIANS(G337))*COS(RADIANS(E330))*COS(RADIANS(I320))))</f>
        <v>0</v>
      </c>
      <c r="J337">
        <f>IF(DEGREES(ACOS(SIN(RADIANS(G337))*SIN(RADIANS(E330))+COS(RADIANS(G337))*COS(RADIANS(E330))*COS(RADIANS(J320))))&gt;90,0,$F$4*$F$5/E329^2*(SIN(RADIANS(G337))*SIN(RADIANS(E330))+COS(RADIANS(G337))*COS(RADIANS(E330))*COS(RADIANS(J320))))</f>
        <v>0</v>
      </c>
      <c r="K337">
        <f>IF(DEGREES(ACOS(SIN(RADIANS(G337))*SIN(RADIANS(E330))+COS(RADIANS(G337))*COS(RADIANS(E330))*COS(RADIANS(K320))))&gt;90,0,$F$4*$F$5/E329^2*(SIN(RADIANS(G337))*SIN(RADIANS(E330))+COS(RADIANS(G337))*COS(RADIANS(E330))*COS(RADIANS(K320))))</f>
        <v>0</v>
      </c>
      <c r="L337">
        <f>IF(DEGREES(ACOS(SIN(RADIANS(G337))*SIN(RADIANS(E330))+COS(RADIANS(G337))*COS(RADIANS(E330))*COS(RADIANS(L320))))&gt;90,0,$F$4*$F$5/E329^2*(SIN(RADIANS(G337))*SIN(RADIANS(E330))+COS(RADIANS(G337))*COS(RADIANS(E330))*COS(RADIANS(L320))))</f>
        <v>0</v>
      </c>
      <c r="M337">
        <f>IF(DEGREES(ACOS(SIN(RADIANS(G337))*SIN(RADIANS(E330))+COS(RADIANS(G337))*COS(RADIANS(E330))*COS(RADIANS(M320))))&gt;90,0,$F$4*$F$5/E329^2*(SIN(RADIANS(G337))*SIN(RADIANS(E330))+COS(RADIANS(G337))*COS(RADIANS(E330))*COS(RADIANS(M320))))</f>
        <v>0</v>
      </c>
      <c r="N337">
        <f>IF(DEGREES(ACOS(SIN(RADIANS(G337))*SIN(RADIANS(E330))+COS(RADIANS(G337))*COS(RADIANS(E330))*COS(RADIANS(N320))))&gt;90,0,$F$4*$F$5/E329^2*(SIN(RADIANS(G337))*SIN(RADIANS(E330))+COS(RADIANS(G337))*COS(RADIANS(E330))*COS(RADIANS(N320))))</f>
        <v>0</v>
      </c>
      <c r="O337">
        <f>IF(DEGREES(ACOS(SIN(RADIANS(G337))*SIN(RADIANS(E330))+COS(RADIANS(G337))*COS(RADIANS(E330))*COS(RADIANS(O320))))&gt;90,0,$F$4*$F$5/E329^2*(SIN(RADIANS(G337))*SIN(RADIANS(E330))+COS(RADIANS(G337))*COS(RADIANS(E330))*COS(RADIANS(O320))))</f>
        <v>0</v>
      </c>
      <c r="P337">
        <f>IF(DEGREES(ACOS(SIN(RADIANS(G337))*SIN(RADIANS(E330))+COS(RADIANS(G337))*COS(RADIANS(E330))*COS(RADIANS(P320))))&gt;90,0,$F$4*$F$5/E329^2*(SIN(RADIANS(G337))*SIN(RADIANS(E330))+COS(RADIANS(G337))*COS(RADIANS(E330))*COS(RADIANS(P320))))</f>
        <v>0</v>
      </c>
      <c r="Q337">
        <f>IF(DEGREES(ACOS(SIN(RADIANS(G337))*SIN(RADIANS(E330))+COS(RADIANS(G337))*COS(RADIANS(E330))*COS(RADIANS(Q320))))&gt;90,0,$F$4*$F$5/E329^2*(SIN(RADIANS(G337))*SIN(RADIANS(E330))+COS(RADIANS(G337))*COS(RADIANS(E330))*COS(RADIANS(Q320))))</f>
        <v>0</v>
      </c>
      <c r="R337" t="e">
        <f>IF(DEGREES(ACOS(SIN(RADIANS(G337))*SIN(RADIANS(E330))+COS(RADIANS(G337))*COS(RADIANS(E330))*COS(RADIANS(R320))))&gt;90,0,$F$4*$F$5/E329^2*(SIN(RADIANS(G337))*SIN(RADIANS(E330))+COS(RADIANS(G337))*COS(RADIANS(E330))*COS(RADIANS(R320))))</f>
        <v>#DIV/0!</v>
      </c>
      <c r="S337" t="e">
        <f>IF(DEGREES(ACOS(SIN(RADIANS(G337))*SIN(RADIANS(E330))+COS(RADIANS(G337))*COS(RADIANS(E330))*COS(RADIANS(S320))))&gt;90,0,$F$4*$F$5/E329^2*(SIN(RADIANS(G337))*SIN(RADIANS(E330))+COS(RADIANS(G337))*COS(RADIANS(E330))*COS(RADIANS(S320))))</f>
        <v>#DIV/0!</v>
      </c>
      <c r="T337" t="e">
        <f>IF(DEGREES(ACOS(SIN(RADIANS(G337))*SIN(RADIANS(E330))+COS(RADIANS(G337))*COS(RADIANS(E330))*COS(RADIANS(T320))))&gt;90,0,$F$4*$F$5/E329^2*(SIN(RADIANS(G337))*SIN(RADIANS(E330))+COS(RADIANS(G337))*COS(RADIANS(E330))*COS(RADIANS(T320))))</f>
        <v>#DIV/0!</v>
      </c>
      <c r="U337" t="e">
        <f>IF(DEGREES(ACOS(SIN(RADIANS(G337))*SIN(RADIANS(E330))+COS(RADIANS(G337))*COS(RADIANS(E330))*COS(RADIANS(U320))))&gt;90,0,$F$4*$F$5/E329^2*(SIN(RADIANS(G337))*SIN(RADIANS(E330))+COS(RADIANS(G337))*COS(RADIANS(E330))*COS(RADIANS(U320))))</f>
        <v>#DIV/0!</v>
      </c>
      <c r="V337" t="e">
        <f>IF(DEGREES(ACOS(SIN(RADIANS(G337))*SIN(RADIANS(E330))+COS(RADIANS(G337))*COS(RADIANS(E330))*COS(RADIANS(V320))))&gt;90,0,$F$4*$F$5/E329^2*(SIN(RADIANS(G337))*SIN(RADIANS(E330))+COS(RADIANS(G337))*COS(RADIANS(E330))*COS(RADIANS(V320))))</f>
        <v>#DIV/0!</v>
      </c>
      <c r="W337" t="e">
        <f>IF(DEGREES(ACOS(SIN(RADIANS(G337))*SIN(RADIANS(E330))+COS(RADIANS(G337))*COS(RADIANS(E330))*COS(RADIANS(W320))))&gt;90,0,$F$4*$F$5/E329^2*(SIN(RADIANS(G337))*SIN(RADIANS(E330))+COS(RADIANS(G337))*COS(RADIANS(E330))*COS(RADIANS(W320))))</f>
        <v>#DIV/0!</v>
      </c>
      <c r="X337" t="e">
        <f>IF(DEGREES(ACOS(SIN(RADIANS(G337))*SIN(RADIANS(E330))+COS(RADIANS(G337))*COS(RADIANS(E330))*COS(RADIANS(X320))))&gt;90,0,$F$4*$F$5/E329^2*(SIN(RADIANS(G337))*SIN(RADIANS(E330))+COS(RADIANS(G337))*COS(RADIANS(E330))*COS(RADIANS(X320))))</f>
        <v>#DIV/0!</v>
      </c>
      <c r="Y337" t="e">
        <f>IF(DEGREES(ACOS(SIN(RADIANS(G337))*SIN(RADIANS(E330))+COS(RADIANS(G337))*COS(RADIANS(E330))*COS(RADIANS(Y320))))&gt;90,0,$F$4*$F$5/E329^2*(SIN(RADIANS(G337))*SIN(RADIANS(E330))+COS(RADIANS(G337))*COS(RADIANS(E330))*COS(RADIANS(Y320))))</f>
        <v>#DIV/0!</v>
      </c>
      <c r="Z337" t="e">
        <f>IF(DEGREES(ACOS(SIN(RADIANS(G337))*SIN(RADIANS(E330))+COS(RADIANS(G337))*COS(RADIANS(E330))*COS(RADIANS(Z320))))&gt;90,0,$F$4*$F$5/E329^2*(SIN(RADIANS(G337))*SIN(RADIANS(E330))+COS(RADIANS(G337))*COS(RADIANS(E330))*COS(RADIANS(Z320))))</f>
        <v>#DIV/0!</v>
      </c>
      <c r="AA337" t="e">
        <f>IF(DEGREES(ACOS(SIN(RADIANS(G337))*SIN(RADIANS(E330))+COS(RADIANS(G337))*COS(RADIANS(E330))*COS(RADIANS(AA320))))&gt;90,0,$F$4*$F$5/E329^2*(SIN(RADIANS(G337))*SIN(RADIANS(E330))+COS(RADIANS(G337))*COS(RADIANS(E330))*COS(RADIANS(AA320))))</f>
        <v>#DIV/0!</v>
      </c>
      <c r="AB337" t="e">
        <f>IF(DEGREES(ACOS(SIN(RADIANS(G337))*SIN(RADIANS(E330))+COS(RADIANS(G337))*COS(RADIANS(E330))*COS(RADIANS(AB320))))&gt;90,0,$F$4*$F$5/E329^2*(SIN(RADIANS(G337))*SIN(RADIANS(E330))+COS(RADIANS(G337))*COS(RADIANS(E330))*COS(RADIANS(AB320))))</f>
        <v>#DIV/0!</v>
      </c>
      <c r="AC337" t="e">
        <f>IF(DEGREES(ACOS(SIN(RADIANS(G337))*SIN(RADIANS(E330))+COS(RADIANS(G337))*COS(RADIANS(E330))*COS(RADIANS(AC320))))&gt;90,0,$F$4*$F$5/E329^2*(SIN(RADIANS(G337))*SIN(RADIANS(E330))+COS(RADIANS(G337))*COS(RADIANS(E330))*COS(RADIANS(AC320))))</f>
        <v>#DIV/0!</v>
      </c>
      <c r="AD337" t="e">
        <f>IF(DEGREES(ACOS(SIN(RADIANS(G337))*SIN(RADIANS(E330))+COS(RADIANS(G337))*COS(RADIANS(E330))*COS(RADIANS(AD320))))&gt;90,0,$F$4*$F$5/E329^2*(SIN(RADIANS(G337))*SIN(RADIANS(E330))+COS(RADIANS(G337))*COS(RADIANS(E330))*COS(RADIANS(AD320))))</f>
        <v>#DIV/0!</v>
      </c>
      <c r="AE337" t="e">
        <f>IF(DEGREES(ACOS(SIN(RADIANS(G337))*SIN(RADIANS(E330))+COS(RADIANS(G337))*COS(RADIANS(E330))*COS(RADIANS(AE320))))&gt;90,0,$F$4*$F$5/E329^2*(SIN(RADIANS(G337))*SIN(RADIANS(E330))+COS(RADIANS(G337))*COS(RADIANS(E330))*COS(RADIANS(AE320))))</f>
        <v>#DIV/0!</v>
      </c>
      <c r="AF337" t="e">
        <f>IF(DEGREES(ACOS(SIN(RADIANS(G337))*SIN(RADIANS(E330))+COS(RADIANS(G337))*COS(RADIANS(E330))*COS(RADIANS(AF320))))&gt;90,0,$F$4*$F$5/E329^2*(SIN(RADIANS(G337))*SIN(RADIANS(E330))+COS(RADIANS(G337))*COS(RADIANS(E330))*COS(RADIANS(AF320))))</f>
        <v>#DIV/0!</v>
      </c>
      <c r="AG337" t="e">
        <f>IF(DEGREES(ACOS(SIN(RADIANS(G337))*SIN(RADIANS(E330))+COS(RADIANS(G337))*COS(RADIANS(E330))*COS(RADIANS(AG320))))&gt;90,0,$F$4*$F$5/E329^2*(SIN(RADIANS(G337))*SIN(RADIANS(E330))+COS(RADIANS(G337))*COS(RADIANS(E330))*COS(RADIANS(AG320))))</f>
        <v>#DIV/0!</v>
      </c>
      <c r="AH337" t="e">
        <f>IF(DEGREES(ACOS(SIN(RADIANS(G337))*SIN(RADIANS(E330))+COS(RADIANS(G337))*COS(RADIANS(E330))*COS(RADIANS(AH320))))&gt;90,0,$F$4*$F$5/E329^2*(SIN(RADIANS(G337))*SIN(RADIANS(E330))+COS(RADIANS(G337))*COS(RADIANS(E330))*COS(RADIANS(AH320))))</f>
        <v>#DIV/0!</v>
      </c>
      <c r="AI337" t="e">
        <f>IF(DEGREES(ACOS(SIN(RADIANS(G337))*SIN(RADIANS(E330))+COS(RADIANS(G337))*COS(RADIANS(E330))*COS(RADIANS(AI320))))&gt;90,0,$F$4*$F$5/E329^2*(SIN(RADIANS(G337))*SIN(RADIANS(E330))+COS(RADIANS(G337))*COS(RADIANS(E330))*COS(RADIANS(AI320))))</f>
        <v>#DIV/0!</v>
      </c>
      <c r="AJ337" t="e">
        <f>IF(DEGREES(ACOS(SIN(RADIANS(G337))*SIN(RADIANS(E330))+COS(RADIANS(G337))*COS(RADIANS(E330))*COS(RADIANS(AJ320))))&gt;90,0,$F$4*$F$5/E329^2*(SIN(RADIANS(G337))*SIN(RADIANS(E330))+COS(RADIANS(G337))*COS(RADIANS(E330))*COS(RADIANS(AJ320))))</f>
        <v>#DIV/0!</v>
      </c>
      <c r="AK337">
        <f>IF(DEGREES(ACOS(SIN(RADIANS(G337))*SIN(RADIANS(E330))+COS(RADIANS(G337))*COS(RADIANS(E330))*COS(RADIANS(AK320))))&gt;90,0,$F$4*$F$5/E329^2*(SIN(RADIANS(G337))*SIN(RADIANS(E330))+COS(RADIANS(G337))*COS(RADIANS(E330))*COS(RADIANS(AK320))))</f>
        <v>0</v>
      </c>
      <c r="AL337">
        <f>IF(DEGREES(ACOS(SIN(RADIANS(G337))*SIN(RADIANS(E330))+COS(RADIANS(G337))*COS(RADIANS(E330))*COS(RADIANS(AL320))))&gt;90,0,$F$4*$F$5/E329^2*(SIN(RADIANS(G337))*SIN(RADIANS(E330))+COS(RADIANS(G337))*COS(RADIANS(E330))*COS(RADIANS(AL320))))</f>
        <v>0</v>
      </c>
      <c r="AM337">
        <f>IF(DEGREES(ACOS(SIN(RADIANS(G337))*SIN(RADIANS(E330))+COS(RADIANS(G337))*COS(RADIANS(E330))*COS(RADIANS(AM320))))&gt;90,0,$F$4*$F$5/E329^2*(SIN(RADIANS(G337))*SIN(RADIANS(E330))+COS(RADIANS(G337))*COS(RADIANS(E330))*COS(RADIANS(AM320))))</f>
        <v>0</v>
      </c>
      <c r="AN337">
        <f>IF(DEGREES(ACOS(SIN(RADIANS(G337))*SIN(RADIANS(E330))+COS(RADIANS(G337))*COS(RADIANS(E330))*COS(RADIANS(AN320))))&gt;90,0,$F$4*$F$5/E329^2*(SIN(RADIANS(G337))*SIN(RADIANS(E330))+COS(RADIANS(G337))*COS(RADIANS(E330))*COS(RADIANS(AN320))))</f>
        <v>0</v>
      </c>
      <c r="AO337">
        <f>IF(DEGREES(ACOS(SIN(RADIANS(G337))*SIN(RADIANS(E330))+COS(RADIANS(G337))*COS(RADIANS(E330))*COS(RADIANS(AO320))))&gt;90,0,$F$4*$F$5/E329^2*(SIN(RADIANS(G337))*SIN(RADIANS(E330))+COS(RADIANS(G337))*COS(RADIANS(E330))*COS(RADIANS(AO320))))</f>
        <v>0</v>
      </c>
      <c r="AP337">
        <f>IF(DEGREES(ACOS(SIN(RADIANS(G337))*SIN(RADIANS(E330))+COS(RADIANS(G337))*COS(RADIANS(E330))*COS(RADIANS(AP320))))&gt;90,0,$F$4*$F$5/E329^2*(SIN(RADIANS(G337))*SIN(RADIANS(E330))+COS(RADIANS(G337))*COS(RADIANS(E330))*COS(RADIANS(AP320))))</f>
        <v>0</v>
      </c>
      <c r="AQ337">
        <f>IF(DEGREES(ACOS(SIN(RADIANS(G337))*SIN(RADIANS(E330))+COS(RADIANS(G337))*COS(RADIANS(E330))*COS(RADIANS(AQ320))))&gt;90,0,$F$4*$F$5/E329^2*(SIN(RADIANS(G337))*SIN(RADIANS(E330))+COS(RADIANS(G337))*COS(RADIANS(E330))*COS(RADIANS(AQ320))))</f>
        <v>0</v>
      </c>
      <c r="AR337">
        <f>IF(DEGREES(ACOS(SIN(RADIANS(G337))*SIN(RADIANS(E330))+COS(RADIANS(G337))*COS(RADIANS(E330))*COS(RADIANS(AR320))))&gt;90,0,$F$4*$F$5/E329^2*(SIN(RADIANS(G337))*SIN(RADIANS(E330))+COS(RADIANS(G337))*COS(RADIANS(E330))*COS(RADIANS(AR320))))</f>
        <v>0</v>
      </c>
    </row>
    <row r="338" spans="2:44" x14ac:dyDescent="0.5">
      <c r="G338">
        <v>-70</v>
      </c>
      <c r="I338">
        <f>IF(DEGREES(ACOS(SIN(RADIANS(G338))*SIN(RADIANS(E330))+COS(RADIANS(G338))*COS(RADIANS(E330))*COS(RADIANS(I320))))&gt;90,0,$F$4*$F$5/E329^2*(SIN(RADIANS(G338))*SIN(RADIANS(E330))+COS(RADIANS(G338))*COS(RADIANS(E330))*COS(RADIANS(I320))))</f>
        <v>0</v>
      </c>
      <c r="J338">
        <f>IF(DEGREES(ACOS(SIN(RADIANS(G338))*SIN(RADIANS(E330))+COS(RADIANS(G338))*COS(RADIANS(E330))*COS(RADIANS(J320))))&gt;90,0,$F$4*$F$5/E329^2*(SIN(RADIANS(G338))*SIN(RADIANS(E330))+COS(RADIANS(G338))*COS(RADIANS(E330))*COS(RADIANS(J320))))</f>
        <v>0</v>
      </c>
      <c r="K338">
        <f>IF(DEGREES(ACOS(SIN(RADIANS(G338))*SIN(RADIANS(E330))+COS(RADIANS(G338))*COS(RADIANS(E330))*COS(RADIANS(K320))))&gt;90,0,$F$4*$F$5/E329^2*(SIN(RADIANS(G338))*SIN(RADIANS(E330))+COS(RADIANS(G338))*COS(RADIANS(E330))*COS(RADIANS(K320))))</f>
        <v>0</v>
      </c>
      <c r="L338">
        <f>IF(DEGREES(ACOS(SIN(RADIANS(G338))*SIN(RADIANS(E330))+COS(RADIANS(G338))*COS(RADIANS(E330))*COS(RADIANS(L320))))&gt;90,0,$F$4*$F$5/E329^2*(SIN(RADIANS(G338))*SIN(RADIANS(E330))+COS(RADIANS(G338))*COS(RADIANS(E330))*COS(RADIANS(L320))))</f>
        <v>0</v>
      </c>
      <c r="M338">
        <f>IF(DEGREES(ACOS(SIN(RADIANS(G338))*SIN(RADIANS(E330))+COS(RADIANS(G338))*COS(RADIANS(E330))*COS(RADIANS(M320))))&gt;90,0,$F$4*$F$5/E329^2*(SIN(RADIANS(G338))*SIN(RADIANS(E330))+COS(RADIANS(G338))*COS(RADIANS(E330))*COS(RADIANS(M320))))</f>
        <v>0</v>
      </c>
      <c r="N338">
        <f>IF(DEGREES(ACOS(SIN(RADIANS(G338))*SIN(RADIANS(E330))+COS(RADIANS(G338))*COS(RADIANS(E330))*COS(RADIANS(N320))))&gt;90,0,$F$4*$F$5/E329^2*(SIN(RADIANS(G338))*SIN(RADIANS(E330))+COS(RADIANS(G338))*COS(RADIANS(E330))*COS(RADIANS(N320))))</f>
        <v>0</v>
      </c>
      <c r="O338">
        <f>IF(DEGREES(ACOS(SIN(RADIANS(G338))*SIN(RADIANS(E330))+COS(RADIANS(G338))*COS(RADIANS(E330))*COS(RADIANS(O320))))&gt;90,0,$F$4*$F$5/E329^2*(SIN(RADIANS(G338))*SIN(RADIANS(E330))+COS(RADIANS(G338))*COS(RADIANS(E330))*COS(RADIANS(O320))))</f>
        <v>0</v>
      </c>
      <c r="P338">
        <f>IF(DEGREES(ACOS(SIN(RADIANS(G338))*SIN(RADIANS(E330))+COS(RADIANS(G338))*COS(RADIANS(E330))*COS(RADIANS(P320))))&gt;90,0,$F$4*$F$5/E329^2*(SIN(RADIANS(G338))*SIN(RADIANS(E330))+COS(RADIANS(G338))*COS(RADIANS(E330))*COS(RADIANS(P320))))</f>
        <v>0</v>
      </c>
      <c r="Q338">
        <f>IF(DEGREES(ACOS(SIN(RADIANS(G338))*SIN(RADIANS(E330))+COS(RADIANS(G338))*COS(RADIANS(E330))*COS(RADIANS(Q320))))&gt;90,0,$F$4*$F$5/E329^2*(SIN(RADIANS(G338))*SIN(RADIANS(E330))+COS(RADIANS(G338))*COS(RADIANS(E330))*COS(RADIANS(Q320))))</f>
        <v>0</v>
      </c>
      <c r="R338" t="e">
        <f>IF(DEGREES(ACOS(SIN(RADIANS(G338))*SIN(RADIANS(E330))+COS(RADIANS(G338))*COS(RADIANS(E330))*COS(RADIANS(R320))))&gt;90,0,$F$4*$F$5/E329^2*(SIN(RADIANS(G338))*SIN(RADIANS(E330))+COS(RADIANS(G338))*COS(RADIANS(E330))*COS(RADIANS(R320))))</f>
        <v>#DIV/0!</v>
      </c>
      <c r="S338" t="e">
        <f>IF(DEGREES(ACOS(SIN(RADIANS(G338))*SIN(RADIANS(E330))+COS(RADIANS(G338))*COS(RADIANS(E330))*COS(RADIANS(S320))))&gt;90,0,$F$4*$F$5/E329^2*(SIN(RADIANS(G338))*SIN(RADIANS(E330))+COS(RADIANS(G338))*COS(RADIANS(E330))*COS(RADIANS(S320))))</f>
        <v>#DIV/0!</v>
      </c>
      <c r="T338" t="e">
        <f>IF(DEGREES(ACOS(SIN(RADIANS(G338))*SIN(RADIANS(E330))+COS(RADIANS(G338))*COS(RADIANS(E330))*COS(RADIANS(T320))))&gt;90,0,$F$4*$F$5/E329^2*(SIN(RADIANS(G338))*SIN(RADIANS(E330))+COS(RADIANS(G338))*COS(RADIANS(E330))*COS(RADIANS(T320))))</f>
        <v>#DIV/0!</v>
      </c>
      <c r="U338" t="e">
        <f>IF(DEGREES(ACOS(SIN(RADIANS(G338))*SIN(RADIANS(E330))+COS(RADIANS(G338))*COS(RADIANS(E330))*COS(RADIANS(U320))))&gt;90,0,$F$4*$F$5/E329^2*(SIN(RADIANS(G338))*SIN(RADIANS(E330))+COS(RADIANS(G338))*COS(RADIANS(E330))*COS(RADIANS(U320))))</f>
        <v>#DIV/0!</v>
      </c>
      <c r="V338" t="e">
        <f>IF(DEGREES(ACOS(SIN(RADIANS(G338))*SIN(RADIANS(E330))+COS(RADIANS(G338))*COS(RADIANS(E330))*COS(RADIANS(V320))))&gt;90,0,$F$4*$F$5/E329^2*(SIN(RADIANS(G338))*SIN(RADIANS(E330))+COS(RADIANS(G338))*COS(RADIANS(E330))*COS(RADIANS(V320))))</f>
        <v>#DIV/0!</v>
      </c>
      <c r="W338" t="e">
        <f>IF(DEGREES(ACOS(SIN(RADIANS(G338))*SIN(RADIANS(E330))+COS(RADIANS(G338))*COS(RADIANS(E330))*COS(RADIANS(W320))))&gt;90,0,$F$4*$F$5/E329^2*(SIN(RADIANS(G338))*SIN(RADIANS(E330))+COS(RADIANS(G338))*COS(RADIANS(E330))*COS(RADIANS(W320))))</f>
        <v>#DIV/0!</v>
      </c>
      <c r="X338" t="e">
        <f>IF(DEGREES(ACOS(SIN(RADIANS(G338))*SIN(RADIANS(E330))+COS(RADIANS(G338))*COS(RADIANS(E330))*COS(RADIANS(X320))))&gt;90,0,$F$4*$F$5/E329^2*(SIN(RADIANS(G338))*SIN(RADIANS(E330))+COS(RADIANS(G338))*COS(RADIANS(E330))*COS(RADIANS(X320))))</f>
        <v>#DIV/0!</v>
      </c>
      <c r="Y338" t="e">
        <f>IF(DEGREES(ACOS(SIN(RADIANS(G338))*SIN(RADIANS(E330))+COS(RADIANS(G338))*COS(RADIANS(E330))*COS(RADIANS(Y320))))&gt;90,0,$F$4*$F$5/E329^2*(SIN(RADIANS(G338))*SIN(RADIANS(E330))+COS(RADIANS(G338))*COS(RADIANS(E330))*COS(RADIANS(Y320))))</f>
        <v>#DIV/0!</v>
      </c>
      <c r="Z338" t="e">
        <f>IF(DEGREES(ACOS(SIN(RADIANS(G338))*SIN(RADIANS(E330))+COS(RADIANS(G338))*COS(RADIANS(E330))*COS(RADIANS(Z320))))&gt;90,0,$F$4*$F$5/E329^2*(SIN(RADIANS(G338))*SIN(RADIANS(E330))+COS(RADIANS(G338))*COS(RADIANS(E330))*COS(RADIANS(Z320))))</f>
        <v>#DIV/0!</v>
      </c>
      <c r="AA338" t="e">
        <f>IF(DEGREES(ACOS(SIN(RADIANS(G338))*SIN(RADIANS(E330))+COS(RADIANS(G338))*COS(RADIANS(E330))*COS(RADIANS(AA320))))&gt;90,0,$F$4*$F$5/E329^2*(SIN(RADIANS(G338))*SIN(RADIANS(E330))+COS(RADIANS(G338))*COS(RADIANS(E330))*COS(RADIANS(AA320))))</f>
        <v>#DIV/0!</v>
      </c>
      <c r="AB338" t="e">
        <f>IF(DEGREES(ACOS(SIN(RADIANS(G338))*SIN(RADIANS(E330))+COS(RADIANS(G338))*COS(RADIANS(E330))*COS(RADIANS(AB320))))&gt;90,0,$F$4*$F$5/E329^2*(SIN(RADIANS(G338))*SIN(RADIANS(E330))+COS(RADIANS(G338))*COS(RADIANS(E330))*COS(RADIANS(AB320))))</f>
        <v>#DIV/0!</v>
      </c>
      <c r="AC338" t="e">
        <f>IF(DEGREES(ACOS(SIN(RADIANS(G338))*SIN(RADIANS(E330))+COS(RADIANS(G338))*COS(RADIANS(E330))*COS(RADIANS(AC320))))&gt;90,0,$F$4*$F$5/E329^2*(SIN(RADIANS(G338))*SIN(RADIANS(E330))+COS(RADIANS(G338))*COS(RADIANS(E330))*COS(RADIANS(AC320))))</f>
        <v>#DIV/0!</v>
      </c>
      <c r="AD338" t="e">
        <f>IF(DEGREES(ACOS(SIN(RADIANS(G338))*SIN(RADIANS(E330))+COS(RADIANS(G338))*COS(RADIANS(E330))*COS(RADIANS(AD320))))&gt;90,0,$F$4*$F$5/E329^2*(SIN(RADIANS(G338))*SIN(RADIANS(E330))+COS(RADIANS(G338))*COS(RADIANS(E330))*COS(RADIANS(AD320))))</f>
        <v>#DIV/0!</v>
      </c>
      <c r="AE338" t="e">
        <f>IF(DEGREES(ACOS(SIN(RADIANS(G338))*SIN(RADIANS(E330))+COS(RADIANS(G338))*COS(RADIANS(E330))*COS(RADIANS(AE320))))&gt;90,0,$F$4*$F$5/E329^2*(SIN(RADIANS(G338))*SIN(RADIANS(E330))+COS(RADIANS(G338))*COS(RADIANS(E330))*COS(RADIANS(AE320))))</f>
        <v>#DIV/0!</v>
      </c>
      <c r="AF338" t="e">
        <f>IF(DEGREES(ACOS(SIN(RADIANS(G338))*SIN(RADIANS(E330))+COS(RADIANS(G338))*COS(RADIANS(E330))*COS(RADIANS(AF320))))&gt;90,0,$F$4*$F$5/E329^2*(SIN(RADIANS(G338))*SIN(RADIANS(E330))+COS(RADIANS(G338))*COS(RADIANS(E330))*COS(RADIANS(AF320))))</f>
        <v>#DIV/0!</v>
      </c>
      <c r="AG338" t="e">
        <f>IF(DEGREES(ACOS(SIN(RADIANS(G338))*SIN(RADIANS(E330))+COS(RADIANS(G338))*COS(RADIANS(E330))*COS(RADIANS(AG320))))&gt;90,0,$F$4*$F$5/E329^2*(SIN(RADIANS(G338))*SIN(RADIANS(E330))+COS(RADIANS(G338))*COS(RADIANS(E330))*COS(RADIANS(AG320))))</f>
        <v>#DIV/0!</v>
      </c>
      <c r="AH338" t="e">
        <f>IF(DEGREES(ACOS(SIN(RADIANS(G338))*SIN(RADIANS(E330))+COS(RADIANS(G338))*COS(RADIANS(E330))*COS(RADIANS(AH320))))&gt;90,0,$F$4*$F$5/E329^2*(SIN(RADIANS(G338))*SIN(RADIANS(E330))+COS(RADIANS(G338))*COS(RADIANS(E330))*COS(RADIANS(AH320))))</f>
        <v>#DIV/0!</v>
      </c>
      <c r="AI338" t="e">
        <f>IF(DEGREES(ACOS(SIN(RADIANS(G338))*SIN(RADIANS(E330))+COS(RADIANS(G338))*COS(RADIANS(E330))*COS(RADIANS(AI320))))&gt;90,0,$F$4*$F$5/E329^2*(SIN(RADIANS(G338))*SIN(RADIANS(E330))+COS(RADIANS(G338))*COS(RADIANS(E330))*COS(RADIANS(AI320))))</f>
        <v>#DIV/0!</v>
      </c>
      <c r="AJ338" t="e">
        <f>IF(DEGREES(ACOS(SIN(RADIANS(G338))*SIN(RADIANS(E330))+COS(RADIANS(G338))*COS(RADIANS(E330))*COS(RADIANS(AJ320))))&gt;90,0,$F$4*$F$5/E329^2*(SIN(RADIANS(G338))*SIN(RADIANS(E330))+COS(RADIANS(G338))*COS(RADIANS(E330))*COS(RADIANS(AJ320))))</f>
        <v>#DIV/0!</v>
      </c>
      <c r="AK338">
        <f>IF(DEGREES(ACOS(SIN(RADIANS(G338))*SIN(RADIANS(E330))+COS(RADIANS(G338))*COS(RADIANS(E330))*COS(RADIANS(AK320))))&gt;90,0,$F$4*$F$5/E329^2*(SIN(RADIANS(G338))*SIN(RADIANS(E330))+COS(RADIANS(G338))*COS(RADIANS(E330))*COS(RADIANS(AK320))))</f>
        <v>0</v>
      </c>
      <c r="AL338">
        <f>IF(DEGREES(ACOS(SIN(RADIANS(G338))*SIN(RADIANS(E330))+COS(RADIANS(G338))*COS(RADIANS(E330))*COS(RADIANS(AL320))))&gt;90,0,$F$4*$F$5/E329^2*(SIN(RADIANS(G338))*SIN(RADIANS(E330))+COS(RADIANS(G338))*COS(RADIANS(E330))*COS(RADIANS(AL320))))</f>
        <v>0</v>
      </c>
      <c r="AM338">
        <f>IF(DEGREES(ACOS(SIN(RADIANS(G338))*SIN(RADIANS(E330))+COS(RADIANS(G338))*COS(RADIANS(E330))*COS(RADIANS(AM320))))&gt;90,0,$F$4*$F$5/E329^2*(SIN(RADIANS(G338))*SIN(RADIANS(E330))+COS(RADIANS(G338))*COS(RADIANS(E330))*COS(RADIANS(AM320))))</f>
        <v>0</v>
      </c>
      <c r="AN338">
        <f>IF(DEGREES(ACOS(SIN(RADIANS(G338))*SIN(RADIANS(E330))+COS(RADIANS(G338))*COS(RADIANS(E330))*COS(RADIANS(AN320))))&gt;90,0,$F$4*$F$5/E329^2*(SIN(RADIANS(G338))*SIN(RADIANS(E330))+COS(RADIANS(G338))*COS(RADIANS(E330))*COS(RADIANS(AN320))))</f>
        <v>0</v>
      </c>
      <c r="AO338">
        <f>IF(DEGREES(ACOS(SIN(RADIANS(G338))*SIN(RADIANS(E330))+COS(RADIANS(G338))*COS(RADIANS(E330))*COS(RADIANS(AO320))))&gt;90,0,$F$4*$F$5/E329^2*(SIN(RADIANS(G338))*SIN(RADIANS(E330))+COS(RADIANS(G338))*COS(RADIANS(E330))*COS(RADIANS(AO320))))</f>
        <v>0</v>
      </c>
      <c r="AP338">
        <f>IF(DEGREES(ACOS(SIN(RADIANS(G338))*SIN(RADIANS(E330))+COS(RADIANS(G338))*COS(RADIANS(E330))*COS(RADIANS(AP320))))&gt;90,0,$F$4*$F$5/E329^2*(SIN(RADIANS(G338))*SIN(RADIANS(E330))+COS(RADIANS(G338))*COS(RADIANS(E330))*COS(RADIANS(AP320))))</f>
        <v>0</v>
      </c>
      <c r="AQ338">
        <f>IF(DEGREES(ACOS(SIN(RADIANS(G338))*SIN(RADIANS(E330))+COS(RADIANS(G338))*COS(RADIANS(E330))*COS(RADIANS(AQ320))))&gt;90,0,$F$4*$F$5/E329^2*(SIN(RADIANS(G338))*SIN(RADIANS(E330))+COS(RADIANS(G338))*COS(RADIANS(E330))*COS(RADIANS(AQ320))))</f>
        <v>0</v>
      </c>
      <c r="AR338">
        <f>IF(DEGREES(ACOS(SIN(RADIANS(G338))*SIN(RADIANS(E330))+COS(RADIANS(G338))*COS(RADIANS(E330))*COS(RADIANS(AR320))))&gt;90,0,$F$4*$F$5/E329^2*(SIN(RADIANS(G338))*SIN(RADIANS(E330))+COS(RADIANS(G338))*COS(RADIANS(E330))*COS(RADIANS(AR320))))</f>
        <v>0</v>
      </c>
    </row>
    <row r="339" spans="2:44" x14ac:dyDescent="0.5">
      <c r="G339">
        <v>-80</v>
      </c>
      <c r="I339">
        <f>IF(DEGREES(ACOS(SIN(RADIANS(G339))*SIN(RADIANS(E330))+COS(RADIANS(G339))*COS(RADIANS(E330))*COS(RADIANS(I320))))&gt;90,0,$F$4*$F$5/E329^2*(SIN(RADIANS(G339))*SIN(RADIANS(E330))+COS(RADIANS(G339))*COS(RADIANS(E330))*COS(RADIANS(I320))))</f>
        <v>0</v>
      </c>
      <c r="J339">
        <f>IF(DEGREES(ACOS(SIN(RADIANS(G339))*SIN(RADIANS(E330))+COS(RADIANS(G339))*COS(RADIANS(E330))*COS(RADIANS(J320))))&gt;90,0,$F$4*$F$5/E329^2*(SIN(RADIANS(G339))*SIN(RADIANS(E330))+COS(RADIANS(G339))*COS(RADIANS(E330))*COS(RADIANS(J320))))</f>
        <v>0</v>
      </c>
      <c r="K339">
        <f>IF(DEGREES(ACOS(SIN(RADIANS(G339))*SIN(RADIANS(E330))+COS(RADIANS(G339))*COS(RADIANS(E330))*COS(RADIANS(K320))))&gt;90,0,$F$4*$F$5/E329^2*(SIN(RADIANS(G339))*SIN(RADIANS(E330))+COS(RADIANS(G339))*COS(RADIANS(E330))*COS(RADIANS(K320))))</f>
        <v>0</v>
      </c>
      <c r="L339">
        <f>IF(DEGREES(ACOS(SIN(RADIANS(G339))*SIN(RADIANS(E330))+COS(RADIANS(G339))*COS(RADIANS(E330))*COS(RADIANS(L320))))&gt;90,0,$F$4*$F$5/E329^2*(SIN(RADIANS(G339))*SIN(RADIANS(E330))+COS(RADIANS(G339))*COS(RADIANS(E330))*COS(RADIANS(L320))))</f>
        <v>0</v>
      </c>
      <c r="M339">
        <f>IF(DEGREES(ACOS(SIN(RADIANS(G339))*SIN(RADIANS(E330))+COS(RADIANS(G339))*COS(RADIANS(E330))*COS(RADIANS(M320))))&gt;90,0,$F$4*$F$5/E329^2*(SIN(RADIANS(G339))*SIN(RADIANS(E330))+COS(RADIANS(G339))*COS(RADIANS(E330))*COS(RADIANS(M320))))</f>
        <v>0</v>
      </c>
      <c r="N339">
        <f>IF(DEGREES(ACOS(SIN(RADIANS(G339))*SIN(RADIANS(E330))+COS(RADIANS(G339))*COS(RADIANS(E330))*COS(RADIANS(N320))))&gt;90,0,$F$4*$F$5/E329^2*(SIN(RADIANS(G339))*SIN(RADIANS(E330))+COS(RADIANS(G339))*COS(RADIANS(E330))*COS(RADIANS(N320))))</f>
        <v>0</v>
      </c>
      <c r="O339">
        <f>IF(DEGREES(ACOS(SIN(RADIANS(G339))*SIN(RADIANS(E330))+COS(RADIANS(G339))*COS(RADIANS(E330))*COS(RADIANS(O320))))&gt;90,0,$F$4*$F$5/E329^2*(SIN(RADIANS(G339))*SIN(RADIANS(E330))+COS(RADIANS(G339))*COS(RADIANS(E330))*COS(RADIANS(O320))))</f>
        <v>0</v>
      </c>
      <c r="P339">
        <f>IF(DEGREES(ACOS(SIN(RADIANS(G339))*SIN(RADIANS(E330))+COS(RADIANS(G339))*COS(RADIANS(E330))*COS(RADIANS(P320))))&gt;90,0,$F$4*$F$5/E329^2*(SIN(RADIANS(G339))*SIN(RADIANS(E330))+COS(RADIANS(G339))*COS(RADIANS(E330))*COS(RADIANS(P320))))</f>
        <v>0</v>
      </c>
      <c r="Q339">
        <f>IF(DEGREES(ACOS(SIN(RADIANS(G339))*SIN(RADIANS(E330))+COS(RADIANS(G339))*COS(RADIANS(E330))*COS(RADIANS(Q320))))&gt;90,0,$F$4*$F$5/E329^2*(SIN(RADIANS(G339))*SIN(RADIANS(E330))+COS(RADIANS(G339))*COS(RADIANS(E330))*COS(RADIANS(Q320))))</f>
        <v>0</v>
      </c>
      <c r="R339" t="e">
        <f>IF(DEGREES(ACOS(SIN(RADIANS(G339))*SIN(RADIANS(E330))+COS(RADIANS(G339))*COS(RADIANS(E330))*COS(RADIANS(R320))))&gt;90,0,$F$4*$F$5/E329^2*(SIN(RADIANS(G339))*SIN(RADIANS(E330))+COS(RADIANS(G339))*COS(RADIANS(E330))*COS(RADIANS(R320))))</f>
        <v>#DIV/0!</v>
      </c>
      <c r="S339" t="e">
        <f>IF(DEGREES(ACOS(SIN(RADIANS(G339))*SIN(RADIANS(E330))+COS(RADIANS(G339))*COS(RADIANS(E330))*COS(RADIANS(S320))))&gt;90,0,$F$4*$F$5/E329^2*(SIN(RADIANS(G339))*SIN(RADIANS(E330))+COS(RADIANS(G339))*COS(RADIANS(E330))*COS(RADIANS(S320))))</f>
        <v>#DIV/0!</v>
      </c>
      <c r="T339" t="e">
        <f>IF(DEGREES(ACOS(SIN(RADIANS(G339))*SIN(RADIANS(E330))+COS(RADIANS(G339))*COS(RADIANS(E330))*COS(RADIANS(T320))))&gt;90,0,$F$4*$F$5/E329^2*(SIN(RADIANS(G339))*SIN(RADIANS(E330))+COS(RADIANS(G339))*COS(RADIANS(E330))*COS(RADIANS(T320))))</f>
        <v>#DIV/0!</v>
      </c>
      <c r="U339" t="e">
        <f>IF(DEGREES(ACOS(SIN(RADIANS(G339))*SIN(RADIANS(E330))+COS(RADIANS(G339))*COS(RADIANS(E330))*COS(RADIANS(U320))))&gt;90,0,$F$4*$F$5/E329^2*(SIN(RADIANS(G339))*SIN(RADIANS(E330))+COS(RADIANS(G339))*COS(RADIANS(E330))*COS(RADIANS(U320))))</f>
        <v>#DIV/0!</v>
      </c>
      <c r="V339" t="e">
        <f>IF(DEGREES(ACOS(SIN(RADIANS(G339))*SIN(RADIANS(E330))+COS(RADIANS(G339))*COS(RADIANS(E330))*COS(RADIANS(V320))))&gt;90,0,$F$4*$F$5/E329^2*(SIN(RADIANS(G339))*SIN(RADIANS(E330))+COS(RADIANS(G339))*COS(RADIANS(E330))*COS(RADIANS(V320))))</f>
        <v>#DIV/0!</v>
      </c>
      <c r="W339" t="e">
        <f>IF(DEGREES(ACOS(SIN(RADIANS(G339))*SIN(RADIANS(E330))+COS(RADIANS(G339))*COS(RADIANS(E330))*COS(RADIANS(W320))))&gt;90,0,$F$4*$F$5/E329^2*(SIN(RADIANS(G339))*SIN(RADIANS(E330))+COS(RADIANS(G339))*COS(RADIANS(E330))*COS(RADIANS(W320))))</f>
        <v>#DIV/0!</v>
      </c>
      <c r="X339" t="e">
        <f>IF(DEGREES(ACOS(SIN(RADIANS(G339))*SIN(RADIANS(E330))+COS(RADIANS(G339))*COS(RADIANS(E330))*COS(RADIANS(X320))))&gt;90,0,$F$4*$F$5/E329^2*(SIN(RADIANS(G339))*SIN(RADIANS(E330))+COS(RADIANS(G339))*COS(RADIANS(E330))*COS(RADIANS(X320))))</f>
        <v>#DIV/0!</v>
      </c>
      <c r="Y339" t="e">
        <f>IF(DEGREES(ACOS(SIN(RADIANS(G339))*SIN(RADIANS(E330))+COS(RADIANS(G339))*COS(RADIANS(E330))*COS(RADIANS(Y320))))&gt;90,0,$F$4*$F$5/E329^2*(SIN(RADIANS(G339))*SIN(RADIANS(E330))+COS(RADIANS(G339))*COS(RADIANS(E330))*COS(RADIANS(Y320))))</f>
        <v>#DIV/0!</v>
      </c>
      <c r="Z339" t="e">
        <f>IF(DEGREES(ACOS(SIN(RADIANS(G339))*SIN(RADIANS(E330))+COS(RADIANS(G339))*COS(RADIANS(E330))*COS(RADIANS(Z320))))&gt;90,0,$F$4*$F$5/E329^2*(SIN(RADIANS(G339))*SIN(RADIANS(E330))+COS(RADIANS(G339))*COS(RADIANS(E330))*COS(RADIANS(Z320))))</f>
        <v>#DIV/0!</v>
      </c>
      <c r="AA339" t="e">
        <f>IF(DEGREES(ACOS(SIN(RADIANS(G339))*SIN(RADIANS(E330))+COS(RADIANS(G339))*COS(RADIANS(E330))*COS(RADIANS(AA320))))&gt;90,0,$F$4*$F$5/E329^2*(SIN(RADIANS(G339))*SIN(RADIANS(E330))+COS(RADIANS(G339))*COS(RADIANS(E330))*COS(RADIANS(AA320))))</f>
        <v>#DIV/0!</v>
      </c>
      <c r="AB339" t="e">
        <f>IF(DEGREES(ACOS(SIN(RADIANS(G339))*SIN(RADIANS(E330))+COS(RADIANS(G339))*COS(RADIANS(E330))*COS(RADIANS(AB320))))&gt;90,0,$F$4*$F$5/E329^2*(SIN(RADIANS(G339))*SIN(RADIANS(E330))+COS(RADIANS(G339))*COS(RADIANS(E330))*COS(RADIANS(AB320))))</f>
        <v>#DIV/0!</v>
      </c>
      <c r="AC339" t="e">
        <f>IF(DEGREES(ACOS(SIN(RADIANS(G339))*SIN(RADIANS(E330))+COS(RADIANS(G339))*COS(RADIANS(E330))*COS(RADIANS(AC320))))&gt;90,0,$F$4*$F$5/E329^2*(SIN(RADIANS(G339))*SIN(RADIANS(E330))+COS(RADIANS(G339))*COS(RADIANS(E330))*COS(RADIANS(AC320))))</f>
        <v>#DIV/0!</v>
      </c>
      <c r="AD339" t="e">
        <f>IF(DEGREES(ACOS(SIN(RADIANS(G339))*SIN(RADIANS(E330))+COS(RADIANS(G339))*COS(RADIANS(E330))*COS(RADIANS(AD320))))&gt;90,0,$F$4*$F$5/E329^2*(SIN(RADIANS(G339))*SIN(RADIANS(E330))+COS(RADIANS(G339))*COS(RADIANS(E330))*COS(RADIANS(AD320))))</f>
        <v>#DIV/0!</v>
      </c>
      <c r="AE339" t="e">
        <f>IF(DEGREES(ACOS(SIN(RADIANS(G339))*SIN(RADIANS(E330))+COS(RADIANS(G339))*COS(RADIANS(E330))*COS(RADIANS(AE320))))&gt;90,0,$F$4*$F$5/E329^2*(SIN(RADIANS(G339))*SIN(RADIANS(E330))+COS(RADIANS(G339))*COS(RADIANS(E330))*COS(RADIANS(AE320))))</f>
        <v>#DIV/0!</v>
      </c>
      <c r="AF339" t="e">
        <f>IF(DEGREES(ACOS(SIN(RADIANS(G339))*SIN(RADIANS(E330))+COS(RADIANS(G339))*COS(RADIANS(E330))*COS(RADIANS(AF320))))&gt;90,0,$F$4*$F$5/E329^2*(SIN(RADIANS(G339))*SIN(RADIANS(E330))+COS(RADIANS(G339))*COS(RADIANS(E330))*COS(RADIANS(AF320))))</f>
        <v>#DIV/0!</v>
      </c>
      <c r="AG339" t="e">
        <f>IF(DEGREES(ACOS(SIN(RADIANS(G339))*SIN(RADIANS(E330))+COS(RADIANS(G339))*COS(RADIANS(E330))*COS(RADIANS(AG320))))&gt;90,0,$F$4*$F$5/E329^2*(SIN(RADIANS(G339))*SIN(RADIANS(E330))+COS(RADIANS(G339))*COS(RADIANS(E330))*COS(RADIANS(AG320))))</f>
        <v>#DIV/0!</v>
      </c>
      <c r="AH339" t="e">
        <f>IF(DEGREES(ACOS(SIN(RADIANS(G339))*SIN(RADIANS(E330))+COS(RADIANS(G339))*COS(RADIANS(E330))*COS(RADIANS(AH320))))&gt;90,0,$F$4*$F$5/E329^2*(SIN(RADIANS(G339))*SIN(RADIANS(E330))+COS(RADIANS(G339))*COS(RADIANS(E330))*COS(RADIANS(AH320))))</f>
        <v>#DIV/0!</v>
      </c>
      <c r="AI339" t="e">
        <f>IF(DEGREES(ACOS(SIN(RADIANS(G339))*SIN(RADIANS(E330))+COS(RADIANS(G339))*COS(RADIANS(E330))*COS(RADIANS(AI320))))&gt;90,0,$F$4*$F$5/E329^2*(SIN(RADIANS(G339))*SIN(RADIANS(E330))+COS(RADIANS(G339))*COS(RADIANS(E330))*COS(RADIANS(AI320))))</f>
        <v>#DIV/0!</v>
      </c>
      <c r="AJ339" t="e">
        <f>IF(DEGREES(ACOS(SIN(RADIANS(G339))*SIN(RADIANS(E330))+COS(RADIANS(G339))*COS(RADIANS(E330))*COS(RADIANS(AJ320))))&gt;90,0,$F$4*$F$5/E329^2*(SIN(RADIANS(G339))*SIN(RADIANS(E330))+COS(RADIANS(G339))*COS(RADIANS(E330))*COS(RADIANS(AJ320))))</f>
        <v>#DIV/0!</v>
      </c>
      <c r="AK339">
        <f>IF(DEGREES(ACOS(SIN(RADIANS(G339))*SIN(RADIANS(E330))+COS(RADIANS(G339))*COS(RADIANS(E330))*COS(RADIANS(AK320))))&gt;90,0,$F$4*$F$5/E329^2*(SIN(RADIANS(G339))*SIN(RADIANS(E330))+COS(RADIANS(G339))*COS(RADIANS(E330))*COS(RADIANS(AK320))))</f>
        <v>0</v>
      </c>
      <c r="AL339">
        <f>IF(DEGREES(ACOS(SIN(RADIANS(G339))*SIN(RADIANS(E330))+COS(RADIANS(G339))*COS(RADIANS(E330))*COS(RADIANS(AL320))))&gt;90,0,$F$4*$F$5/E329^2*(SIN(RADIANS(G339))*SIN(RADIANS(E330))+COS(RADIANS(G339))*COS(RADIANS(E330))*COS(RADIANS(AL320))))</f>
        <v>0</v>
      </c>
      <c r="AM339">
        <f>IF(DEGREES(ACOS(SIN(RADIANS(G339))*SIN(RADIANS(E330))+COS(RADIANS(G339))*COS(RADIANS(E330))*COS(RADIANS(AM320))))&gt;90,0,$F$4*$F$5/E329^2*(SIN(RADIANS(G339))*SIN(RADIANS(E330))+COS(RADIANS(G339))*COS(RADIANS(E330))*COS(RADIANS(AM320))))</f>
        <v>0</v>
      </c>
      <c r="AN339">
        <f>IF(DEGREES(ACOS(SIN(RADIANS(G339))*SIN(RADIANS(E330))+COS(RADIANS(G339))*COS(RADIANS(E330))*COS(RADIANS(AN320))))&gt;90,0,$F$4*$F$5/E329^2*(SIN(RADIANS(G339))*SIN(RADIANS(E330))+COS(RADIANS(G339))*COS(RADIANS(E330))*COS(RADIANS(AN320))))</f>
        <v>0</v>
      </c>
      <c r="AO339">
        <f>IF(DEGREES(ACOS(SIN(RADIANS(G339))*SIN(RADIANS(E330))+COS(RADIANS(G339))*COS(RADIANS(E330))*COS(RADIANS(AO320))))&gt;90,0,$F$4*$F$5/E329^2*(SIN(RADIANS(G339))*SIN(RADIANS(E330))+COS(RADIANS(G339))*COS(RADIANS(E330))*COS(RADIANS(AO320))))</f>
        <v>0</v>
      </c>
      <c r="AP339">
        <f>IF(DEGREES(ACOS(SIN(RADIANS(G339))*SIN(RADIANS(E330))+COS(RADIANS(G339))*COS(RADIANS(E330))*COS(RADIANS(AP320))))&gt;90,0,$F$4*$F$5/E329^2*(SIN(RADIANS(G339))*SIN(RADIANS(E330))+COS(RADIANS(G339))*COS(RADIANS(E330))*COS(RADIANS(AP320))))</f>
        <v>0</v>
      </c>
      <c r="AQ339">
        <f>IF(DEGREES(ACOS(SIN(RADIANS(G339))*SIN(RADIANS(E330))+COS(RADIANS(G339))*COS(RADIANS(E330))*COS(RADIANS(AQ320))))&gt;90,0,$F$4*$F$5/E329^2*(SIN(RADIANS(G339))*SIN(RADIANS(E330))+COS(RADIANS(G339))*COS(RADIANS(E330))*COS(RADIANS(AQ320))))</f>
        <v>0</v>
      </c>
      <c r="AR339">
        <f>IF(DEGREES(ACOS(SIN(RADIANS(G339))*SIN(RADIANS(E330))+COS(RADIANS(G339))*COS(RADIANS(E330))*COS(RADIANS(AR320))))&gt;90,0,$F$4*$F$5/E329^2*(SIN(RADIANS(G339))*SIN(RADIANS(E330))+COS(RADIANS(G339))*COS(RADIANS(E330))*COS(RADIANS(AR320))))</f>
        <v>0</v>
      </c>
    </row>
    <row r="340" spans="2:44" x14ac:dyDescent="0.5">
      <c r="G340">
        <v>-90</v>
      </c>
      <c r="I340" t="e">
        <f>IF(DEGREES(ACOS(SIN(RADIANS(G340))*SIN(RADIANS(E330))+COS(RADIANS(G340))*COS(RADIANS(E330))*COS(RADIANS(I320))))&gt;90,0,$F$4*$F$5/E329^2*(SIN(RADIANS(G340))*SIN(RADIANS(E330))+COS(RADIANS(G340))*COS(RADIANS(E330))*COS(RADIANS(I320))))</f>
        <v>#DIV/0!</v>
      </c>
      <c r="J340" t="e">
        <f>IF(DEGREES(ACOS(SIN(RADIANS(G340))*SIN(RADIANS(E330))+COS(RADIANS(G340))*COS(RADIANS(E330))*COS(RADIANS(J320))))&gt;90,0,$F$4*$F$5/E329^2*(SIN(RADIANS(G340))*SIN(RADIANS(E330))+COS(RADIANS(G340))*COS(RADIANS(E330))*COS(RADIANS(J320))))</f>
        <v>#DIV/0!</v>
      </c>
      <c r="K340" t="e">
        <f>IF(DEGREES(ACOS(SIN(RADIANS(G340))*SIN(RADIANS(E330))+COS(RADIANS(G340))*COS(RADIANS(E330))*COS(RADIANS(K320))))&gt;90,0,$F$4*$F$5/E329^2*(SIN(RADIANS(G340))*SIN(RADIANS(E330))+COS(RADIANS(G340))*COS(RADIANS(E330))*COS(RADIANS(K320))))</f>
        <v>#DIV/0!</v>
      </c>
      <c r="L340" t="e">
        <f>IF(DEGREES(ACOS(SIN(RADIANS(G340))*SIN(RADIANS(E330))+COS(RADIANS(G340))*COS(RADIANS(E330))*COS(RADIANS(L320))))&gt;90,0,$F$4*$F$5/E329^2*(SIN(RADIANS(G340))*SIN(RADIANS(E330))+COS(RADIANS(G340))*COS(RADIANS(E330))*COS(RADIANS(L320))))</f>
        <v>#DIV/0!</v>
      </c>
      <c r="M340" t="e">
        <f>IF(DEGREES(ACOS(SIN(RADIANS(G340))*SIN(RADIANS(E330))+COS(RADIANS(G340))*COS(RADIANS(E330))*COS(RADIANS(M320))))&gt;90,0,$F$4*$F$5/E329^2*(SIN(RADIANS(G340))*SIN(RADIANS(E330))+COS(RADIANS(G340))*COS(RADIANS(E330))*COS(RADIANS(M320))))</f>
        <v>#DIV/0!</v>
      </c>
      <c r="N340" t="e">
        <f>IF(DEGREES(ACOS(SIN(RADIANS(G340))*SIN(RADIANS(E330))+COS(RADIANS(G340))*COS(RADIANS(E330))*COS(RADIANS(N320))))&gt;90,0,$F$4*$F$5/E329^2*(SIN(RADIANS(G340))*SIN(RADIANS(E330))+COS(RADIANS(G340))*COS(RADIANS(E330))*COS(RADIANS(N320))))</f>
        <v>#DIV/0!</v>
      </c>
      <c r="O340" t="e">
        <f>IF(DEGREES(ACOS(SIN(RADIANS(G340))*SIN(RADIANS(E330))+COS(RADIANS(G340))*COS(RADIANS(E330))*COS(RADIANS(O320))))&gt;90,0,$F$4*$F$5/E329^2*(SIN(RADIANS(G340))*SIN(RADIANS(E330))+COS(RADIANS(G340))*COS(RADIANS(E330))*COS(RADIANS(O320))))</f>
        <v>#DIV/0!</v>
      </c>
      <c r="P340" t="e">
        <f>IF(DEGREES(ACOS(SIN(RADIANS(G340))*SIN(RADIANS(E330))+COS(RADIANS(G340))*COS(RADIANS(E330))*COS(RADIANS(P320))))&gt;90,0,$F$4*$F$5/E329^2*(SIN(RADIANS(G340))*SIN(RADIANS(E330))+COS(RADIANS(G340))*COS(RADIANS(E330))*COS(RADIANS(P320))))</f>
        <v>#DIV/0!</v>
      </c>
      <c r="Q340" t="e">
        <f>IF(DEGREES(ACOS(SIN(RADIANS(G340))*SIN(RADIANS(E330))+COS(RADIANS(G340))*COS(RADIANS(E330))*COS(RADIANS(Q320))))&gt;90,0,$F$4*$F$5/E329^2*(SIN(RADIANS(G340))*SIN(RADIANS(E330))+COS(RADIANS(G340))*COS(RADIANS(E330))*COS(RADIANS(Q320))))</f>
        <v>#DIV/0!</v>
      </c>
      <c r="R340" t="e">
        <f>IF(DEGREES(ACOS(SIN(RADIANS(G340))*SIN(RADIANS(E330))+COS(RADIANS(G340))*COS(RADIANS(E330))*COS(RADIANS(R320))))&gt;90,0,$F$4*$F$5/E329^2*(SIN(RADIANS(G340))*SIN(RADIANS(E330))+COS(RADIANS(G340))*COS(RADIANS(E330))*COS(RADIANS(R320))))</f>
        <v>#DIV/0!</v>
      </c>
      <c r="S340" t="e">
        <f>IF(DEGREES(ACOS(SIN(RADIANS(G340))*SIN(RADIANS(E330))+COS(RADIANS(G340))*COS(RADIANS(E330))*COS(RADIANS(S320))))&gt;90,0,$F$4*$F$5/E329^2*(SIN(RADIANS(G340))*SIN(RADIANS(E330))+COS(RADIANS(G340))*COS(RADIANS(E330))*COS(RADIANS(S320))))</f>
        <v>#DIV/0!</v>
      </c>
      <c r="T340" t="e">
        <f>IF(DEGREES(ACOS(SIN(RADIANS(G340))*SIN(RADIANS(E330))+COS(RADIANS(G340))*COS(RADIANS(E330))*COS(RADIANS(T320))))&gt;90,0,$F$4*$F$5/E329^2*(SIN(RADIANS(G340))*SIN(RADIANS(E330))+COS(RADIANS(G340))*COS(RADIANS(E330))*COS(RADIANS(T320))))</f>
        <v>#DIV/0!</v>
      </c>
      <c r="U340" t="e">
        <f>IF(DEGREES(ACOS(SIN(RADIANS(G340))*SIN(RADIANS(E330))+COS(RADIANS(G340))*COS(RADIANS(E330))*COS(RADIANS(U320))))&gt;90,0,$F$4*$F$5/E329^2*(SIN(RADIANS(G340))*SIN(RADIANS(E330))+COS(RADIANS(G340))*COS(RADIANS(E330))*COS(RADIANS(U320))))</f>
        <v>#DIV/0!</v>
      </c>
      <c r="V340" t="e">
        <f>IF(DEGREES(ACOS(SIN(RADIANS(G340))*SIN(RADIANS(E330))+COS(RADIANS(G340))*COS(RADIANS(E330))*COS(RADIANS(V320))))&gt;90,0,$F$4*$F$5/E329^2*(SIN(RADIANS(G340))*SIN(RADIANS(E330))+COS(RADIANS(G340))*COS(RADIANS(E330))*COS(RADIANS(V320))))</f>
        <v>#DIV/0!</v>
      </c>
      <c r="W340" t="e">
        <f>IF(DEGREES(ACOS(SIN(RADIANS(G340))*SIN(RADIANS(E330))+COS(RADIANS(G340))*COS(RADIANS(E330))*COS(RADIANS(W320))))&gt;90,0,$F$4*$F$5/E329^2*(SIN(RADIANS(G340))*SIN(RADIANS(E330))+COS(RADIANS(G340))*COS(RADIANS(E330))*COS(RADIANS(W320))))</f>
        <v>#DIV/0!</v>
      </c>
      <c r="X340" t="e">
        <f>IF(DEGREES(ACOS(SIN(RADIANS(G340))*SIN(RADIANS(E330))+COS(RADIANS(G340))*COS(RADIANS(E330))*COS(RADIANS(X320))))&gt;90,0,$F$4*$F$5/E329^2*(SIN(RADIANS(G340))*SIN(RADIANS(E330))+COS(RADIANS(G340))*COS(RADIANS(E330))*COS(RADIANS(X320))))</f>
        <v>#DIV/0!</v>
      </c>
      <c r="Y340" t="e">
        <f>IF(DEGREES(ACOS(SIN(RADIANS(G340))*SIN(RADIANS(E330))+COS(RADIANS(G340))*COS(RADIANS(E330))*COS(RADIANS(Y320))))&gt;90,0,$F$4*$F$5/E329^2*(SIN(RADIANS(G340))*SIN(RADIANS(E330))+COS(RADIANS(G340))*COS(RADIANS(E330))*COS(RADIANS(Y320))))</f>
        <v>#DIV/0!</v>
      </c>
      <c r="Z340" t="e">
        <f>IF(DEGREES(ACOS(SIN(RADIANS(G340))*SIN(RADIANS(E330))+COS(RADIANS(G340))*COS(RADIANS(E330))*COS(RADIANS(Z320))))&gt;90,0,$F$4*$F$5/E329^2*(SIN(RADIANS(G340))*SIN(RADIANS(E330))+COS(RADIANS(G340))*COS(RADIANS(E330))*COS(RADIANS(Z320))))</f>
        <v>#DIV/0!</v>
      </c>
      <c r="AA340" t="e">
        <f>IF(DEGREES(ACOS(SIN(RADIANS(G340))*SIN(RADIANS(E330))+COS(RADIANS(G340))*COS(RADIANS(E330))*COS(RADIANS(AA320))))&gt;90,0,$F$4*$F$5/E329^2*(SIN(RADIANS(G340))*SIN(RADIANS(E330))+COS(RADIANS(G340))*COS(RADIANS(E330))*COS(RADIANS(AA320))))</f>
        <v>#DIV/0!</v>
      </c>
      <c r="AB340" t="e">
        <f>IF(DEGREES(ACOS(SIN(RADIANS(G340))*SIN(RADIANS(E330))+COS(RADIANS(G340))*COS(RADIANS(E330))*COS(RADIANS(AB320))))&gt;90,0,$F$4*$F$5/E329^2*(SIN(RADIANS(G340))*SIN(RADIANS(E330))+COS(RADIANS(G340))*COS(RADIANS(E330))*COS(RADIANS(AB320))))</f>
        <v>#DIV/0!</v>
      </c>
      <c r="AC340" t="e">
        <f>IF(DEGREES(ACOS(SIN(RADIANS(G340))*SIN(RADIANS(E330))+COS(RADIANS(G340))*COS(RADIANS(E330))*COS(RADIANS(AC320))))&gt;90,0,$F$4*$F$5/E329^2*(SIN(RADIANS(G340))*SIN(RADIANS(E330))+COS(RADIANS(G340))*COS(RADIANS(E330))*COS(RADIANS(AC320))))</f>
        <v>#DIV/0!</v>
      </c>
      <c r="AD340" t="e">
        <f>IF(DEGREES(ACOS(SIN(RADIANS(G340))*SIN(RADIANS(E330))+COS(RADIANS(G340))*COS(RADIANS(E330))*COS(RADIANS(AD320))))&gt;90,0,$F$4*$F$5/E329^2*(SIN(RADIANS(G340))*SIN(RADIANS(E330))+COS(RADIANS(G340))*COS(RADIANS(E330))*COS(RADIANS(AD320))))</f>
        <v>#DIV/0!</v>
      </c>
      <c r="AE340" t="e">
        <f>IF(DEGREES(ACOS(SIN(RADIANS(G340))*SIN(RADIANS(E330))+COS(RADIANS(G340))*COS(RADIANS(E330))*COS(RADIANS(AE320))))&gt;90,0,$F$4*$F$5/E329^2*(SIN(RADIANS(G340))*SIN(RADIANS(E330))+COS(RADIANS(G340))*COS(RADIANS(E330))*COS(RADIANS(AE320))))</f>
        <v>#DIV/0!</v>
      </c>
      <c r="AF340" t="e">
        <f>IF(DEGREES(ACOS(SIN(RADIANS(G340))*SIN(RADIANS(E330))+COS(RADIANS(G340))*COS(RADIANS(E330))*COS(RADIANS(AF320))))&gt;90,0,$F$4*$F$5/E329^2*(SIN(RADIANS(G340))*SIN(RADIANS(E330))+COS(RADIANS(G340))*COS(RADIANS(E330))*COS(RADIANS(AF320))))</f>
        <v>#DIV/0!</v>
      </c>
      <c r="AG340" t="e">
        <f>IF(DEGREES(ACOS(SIN(RADIANS(G340))*SIN(RADIANS(E330))+COS(RADIANS(G340))*COS(RADIANS(E330))*COS(RADIANS(AG320))))&gt;90,0,$F$4*$F$5/E329^2*(SIN(RADIANS(G340))*SIN(RADIANS(E330))+COS(RADIANS(G340))*COS(RADIANS(E330))*COS(RADIANS(AG320))))</f>
        <v>#DIV/0!</v>
      </c>
      <c r="AH340" t="e">
        <f>IF(DEGREES(ACOS(SIN(RADIANS(G340))*SIN(RADIANS(E330))+COS(RADIANS(G340))*COS(RADIANS(E330))*COS(RADIANS(AH320))))&gt;90,0,$F$4*$F$5/E329^2*(SIN(RADIANS(G340))*SIN(RADIANS(E330))+COS(RADIANS(G340))*COS(RADIANS(E330))*COS(RADIANS(AH320))))</f>
        <v>#DIV/0!</v>
      </c>
      <c r="AI340" t="e">
        <f>IF(DEGREES(ACOS(SIN(RADIANS(G340))*SIN(RADIANS(E330))+COS(RADIANS(G340))*COS(RADIANS(E330))*COS(RADIANS(AI320))))&gt;90,0,$F$4*$F$5/E329^2*(SIN(RADIANS(G340))*SIN(RADIANS(E330))+COS(RADIANS(G340))*COS(RADIANS(E330))*COS(RADIANS(AI320))))</f>
        <v>#DIV/0!</v>
      </c>
      <c r="AJ340" t="e">
        <f>IF(DEGREES(ACOS(SIN(RADIANS(G340))*SIN(RADIANS(E330))+COS(RADIANS(G340))*COS(RADIANS(E330))*COS(RADIANS(AJ320))))&gt;90,0,$F$4*$F$5/E329^2*(SIN(RADIANS(G340))*SIN(RADIANS(E330))+COS(RADIANS(G340))*COS(RADIANS(E330))*COS(RADIANS(AJ320))))</f>
        <v>#DIV/0!</v>
      </c>
      <c r="AK340" t="e">
        <f>IF(DEGREES(ACOS(SIN(RADIANS(G340))*SIN(RADIANS(E330))+COS(RADIANS(G340))*COS(RADIANS(E330))*COS(RADIANS(AK320))))&gt;90,0,$F$4*$F$5/E329^2*(SIN(RADIANS(G340))*SIN(RADIANS(E330))+COS(RADIANS(G340))*COS(RADIANS(E330))*COS(RADIANS(AK320))))</f>
        <v>#DIV/0!</v>
      </c>
      <c r="AL340" t="e">
        <f>IF(DEGREES(ACOS(SIN(RADIANS(G340))*SIN(RADIANS(E330))+COS(RADIANS(G340))*COS(RADIANS(E330))*COS(RADIANS(AL320))))&gt;90,0,$F$4*$F$5/E329^2*(SIN(RADIANS(G340))*SIN(RADIANS(E330))+COS(RADIANS(G340))*COS(RADIANS(E330))*COS(RADIANS(AL320))))</f>
        <v>#DIV/0!</v>
      </c>
      <c r="AM340" t="e">
        <f>IF(DEGREES(ACOS(SIN(RADIANS(G340))*SIN(RADIANS(E330))+COS(RADIANS(G340))*COS(RADIANS(E330))*COS(RADIANS(AM320))))&gt;90,0,$F$4*$F$5/E329^2*(SIN(RADIANS(G340))*SIN(RADIANS(E330))+COS(RADIANS(G340))*COS(RADIANS(E330))*COS(RADIANS(AM320))))</f>
        <v>#DIV/0!</v>
      </c>
      <c r="AN340" t="e">
        <f>IF(DEGREES(ACOS(SIN(RADIANS(G340))*SIN(RADIANS(E330))+COS(RADIANS(G340))*COS(RADIANS(E330))*COS(RADIANS(AN320))))&gt;90,0,$F$4*$F$5/E329^2*(SIN(RADIANS(G340))*SIN(RADIANS(E330))+COS(RADIANS(G340))*COS(RADIANS(E330))*COS(RADIANS(AN320))))</f>
        <v>#DIV/0!</v>
      </c>
      <c r="AO340" t="e">
        <f>IF(DEGREES(ACOS(SIN(RADIANS(G340))*SIN(RADIANS(E330))+COS(RADIANS(G340))*COS(RADIANS(E330))*COS(RADIANS(AO320))))&gt;90,0,$F$4*$F$5/E329^2*(SIN(RADIANS(G340))*SIN(RADIANS(E330))+COS(RADIANS(G340))*COS(RADIANS(E330))*COS(RADIANS(AO320))))</f>
        <v>#DIV/0!</v>
      </c>
      <c r="AP340" t="e">
        <f>IF(DEGREES(ACOS(SIN(RADIANS(G340))*SIN(RADIANS(E330))+COS(RADIANS(G340))*COS(RADIANS(E330))*COS(RADIANS(AP320))))&gt;90,0,$F$4*$F$5/E329^2*(SIN(RADIANS(G340))*SIN(RADIANS(E330))+COS(RADIANS(G340))*COS(RADIANS(E330))*COS(RADIANS(AP320))))</f>
        <v>#DIV/0!</v>
      </c>
      <c r="AQ340" t="e">
        <f>IF(DEGREES(ACOS(SIN(RADIANS(G340))*SIN(RADIANS(E330))+COS(RADIANS(G340))*COS(RADIANS(E330))*COS(RADIANS(AQ320))))&gt;90,0,$F$4*$F$5/E329^2*(SIN(RADIANS(G340))*SIN(RADIANS(E330))+COS(RADIANS(G340))*COS(RADIANS(E330))*COS(RADIANS(AQ320))))</f>
        <v>#DIV/0!</v>
      </c>
      <c r="AR340" t="e">
        <f>IF(DEGREES(ACOS(SIN(RADIANS(G340))*SIN(RADIANS(E330))+COS(RADIANS(G340))*COS(RADIANS(E330))*COS(RADIANS(AR320))))&gt;90,0,$F$4*$F$5/E329^2*(SIN(RADIANS(G340))*SIN(RADIANS(E330))+COS(RADIANS(G340))*COS(RADIANS(E330))*COS(RADIANS(AR320))))</f>
        <v>#DIV/0!</v>
      </c>
    </row>
    <row r="342" spans="2:44" x14ac:dyDescent="0.5">
      <c r="H342" t="s">
        <v>769</v>
      </c>
      <c r="I342">
        <v>180</v>
      </c>
      <c r="J342">
        <v>170</v>
      </c>
      <c r="K342">
        <v>160</v>
      </c>
      <c r="L342">
        <v>150</v>
      </c>
      <c r="M342">
        <v>140</v>
      </c>
      <c r="N342">
        <v>130</v>
      </c>
      <c r="O342">
        <v>120</v>
      </c>
      <c r="P342">
        <v>110</v>
      </c>
      <c r="Q342">
        <v>100</v>
      </c>
      <c r="R342">
        <v>90</v>
      </c>
      <c r="S342">
        <v>80</v>
      </c>
      <c r="T342">
        <v>70</v>
      </c>
      <c r="U342">
        <v>60</v>
      </c>
      <c r="V342">
        <v>50</v>
      </c>
      <c r="W342">
        <v>40</v>
      </c>
      <c r="X342">
        <v>30</v>
      </c>
      <c r="Y342">
        <v>20</v>
      </c>
      <c r="Z342">
        <v>10</v>
      </c>
      <c r="AA342">
        <v>0</v>
      </c>
      <c r="AB342">
        <v>-10</v>
      </c>
      <c r="AC342">
        <v>-20</v>
      </c>
      <c r="AD342">
        <v>-30</v>
      </c>
      <c r="AE342">
        <v>-40</v>
      </c>
      <c r="AF342">
        <v>-50</v>
      </c>
      <c r="AG342">
        <v>-60</v>
      </c>
      <c r="AH342">
        <v>-70</v>
      </c>
      <c r="AI342">
        <v>-80</v>
      </c>
      <c r="AJ342">
        <v>-90</v>
      </c>
      <c r="AK342">
        <v>-100</v>
      </c>
      <c r="AL342">
        <v>-110</v>
      </c>
      <c r="AM342">
        <v>-120</v>
      </c>
      <c r="AN342">
        <v>-130</v>
      </c>
      <c r="AO342">
        <v>-140</v>
      </c>
      <c r="AP342">
        <v>-150</v>
      </c>
      <c r="AQ342">
        <v>-160</v>
      </c>
      <c r="AR342">
        <v>-170</v>
      </c>
    </row>
    <row r="343" spans="2:44" x14ac:dyDescent="0.5">
      <c r="H343" t="s">
        <v>779</v>
      </c>
      <c r="I343">
        <f>IF(ABS(I342-E355)&gt;180,IF(ABS(I342-E355)&gt;360,ABS(I342-E355)-360,360-ABS(I342-E355)),ABS(I342-E355))</f>
        <v>180</v>
      </c>
      <c r="J343">
        <f>IF(ABS(J342-E355)&gt;180,IF(ABS(J342-E355)&gt;360,ABS(J342-E355)-360,360-ABS(J342-E355)),ABS(J342-E355))</f>
        <v>170</v>
      </c>
      <c r="K343">
        <f>IF(ABS(K342-E355)&gt;180,IF(ABS(K342-E355)&gt;360,ABS(K342-E355)-360,360-ABS(K342-E355)),ABS(K342-E355))</f>
        <v>160</v>
      </c>
      <c r="L343">
        <f>IF(ABS(L342-E355)&gt;180,IF(ABS(L342-E355)&gt;360,ABS(L342-E355)-360,360-ABS(L342-E355)),ABS(L342-E355))</f>
        <v>150</v>
      </c>
      <c r="M343">
        <f>IF(ABS(M342-E355)&gt;180,IF(ABS(M342-E355)&gt;360,ABS(M342-E355)-360,360-ABS(M342-E355)),ABS(M342-E355))</f>
        <v>140</v>
      </c>
      <c r="N343">
        <f>IF(ABS(N342-E355)&gt;180,IF(ABS(N342-E355)&gt;360,ABS(N342-E355)-360,360-ABS(N342-E355)),ABS(N342-E355))</f>
        <v>130</v>
      </c>
      <c r="O343">
        <f>IF(ABS(O342-E355)&gt;180,IF(ABS(O342-E355)&gt;360,ABS(O342-E355)-360,360-ABS(O342-E355)),ABS(O342-E355))</f>
        <v>120</v>
      </c>
      <c r="P343">
        <f>IF(ABS(P342-E355)&gt;180,IF(ABS(P342-E355)&gt;360,ABS(P342-E355)-360,360-ABS(P342-E355)),ABS(P342-E355))</f>
        <v>110</v>
      </c>
      <c r="Q343">
        <f>IF(ABS(Q342-E355)&gt;180,IF(ABS(Q342-E355)&gt;360,ABS(Q342-E355)-360,360-ABS(Q342-E355)),ABS(Q342-E355))</f>
        <v>100</v>
      </c>
      <c r="R343">
        <f>IF(ABS(R342-E355)&gt;180,IF(ABS(R342-E355)&gt;360,ABS(R342-E355)-360,360-ABS(R342-E355)),ABS(R342-E355))</f>
        <v>90</v>
      </c>
      <c r="S343">
        <f>IF(ABS(S342-E355)&gt;180,IF(ABS(S342-E355)&gt;360,ABS(S342-E355)-360,360-ABS(S342-E355)),ABS(S342-E355))</f>
        <v>80</v>
      </c>
      <c r="T343">
        <f>IF(ABS(T342-E355)&gt;180,IF(ABS(T342-E355)&gt;360,ABS(T342-E355)-360,360-ABS(T342-E355)),ABS(T342-E355))</f>
        <v>70</v>
      </c>
      <c r="U343">
        <f>IF(ABS(U342-E355)&gt;180,IF(ABS(U342-E355)&gt;360,ABS(U342-E355)-360,360-ABS(U342-E355)),ABS(U342-E355))</f>
        <v>60</v>
      </c>
      <c r="V343">
        <f>IF(ABS(V342-E355)&gt;180,IF(ABS(V342-E355)&gt;360,ABS(V342-E355)-360,360-ABS(V342-E355)),ABS(V342-E355))</f>
        <v>50</v>
      </c>
      <c r="W343">
        <f>IF(ABS(W342-E355)&gt;180,IF(ABS(W342-E355)&gt;360,ABS(W342-E355)-360,360-ABS(W342-E355)),ABS(W342-E355))</f>
        <v>40</v>
      </c>
      <c r="X343">
        <f>IF(ABS(X342-E355)&gt;180,IF(ABS(X342-E355)&gt;360,ABS(X342-E355)-360,360-ABS(X342-E355)),ABS(X342-E355))</f>
        <v>30</v>
      </c>
      <c r="Y343">
        <f>IF(ABS(Y342-E355)&gt;180,IF(ABS(Y342-E355)&gt;360,ABS(Y342-E355)-360,360-ABS(Y342-E355)),ABS(Y342-E355))</f>
        <v>20</v>
      </c>
      <c r="Z343">
        <f>IF(ABS(Z342-E355)&gt;180,IF(ABS(Z342-E355)&gt;360,ABS(Z342-E355)-360,360-ABS(Z342-E355)),ABS(Z342-E355))</f>
        <v>10</v>
      </c>
      <c r="AA343">
        <f>IF(ABS(AA342-E355)&gt;180,IF(ABS(AA342-E355)&gt;360,ABS(AA342-E355)-360,360-ABS(AA342-E355)),ABS(AA342-E355))</f>
        <v>0</v>
      </c>
      <c r="AB343">
        <f>IF(ABS(AB342-E355)&gt;180,IF(ABS(AB342-E355)&gt;360,ABS(AB342-E355)-360,360-ABS(AB342-E355)),ABS(AB342-E355))</f>
        <v>10</v>
      </c>
      <c r="AC343">
        <f>IF(ABS(AC342-E355)&gt;180,IF(ABS(AC342-E355)&gt;360,ABS(AC342-E355)-360,360-ABS(AC342-E355)),ABS(AC342-E355))</f>
        <v>20</v>
      </c>
      <c r="AD343">
        <f>IF(ABS(AD342-E355)&gt;180,IF(ABS(AD342-E355)&gt;360,ABS(AD342-E355)-360,360-ABS(AD342-E355)),ABS(AD342-E355))</f>
        <v>30</v>
      </c>
      <c r="AE343">
        <f>IF(ABS(AE342-E355)&gt;180,IF(ABS(AE342-E355)&gt;360,ABS(AE342-E355)-360,360-ABS(AE342-E355)),ABS(AE342-E355))</f>
        <v>40</v>
      </c>
      <c r="AF343">
        <f>IF(ABS(AF342-E355)&gt;180,IF(ABS(AF342-E355)&gt;360,ABS(AF342-E355)-360,360-ABS(AF342-E355)),ABS(AF342-E355))</f>
        <v>50</v>
      </c>
      <c r="AG343">
        <f>IF(ABS(AG342-E355)&gt;180,IF(ABS(AG342-E355)&gt;360,ABS(AG342-E355)-360,360-ABS(AG342-E355)),ABS(AG342-E355))</f>
        <v>60</v>
      </c>
      <c r="AH343">
        <f>IF(ABS(AH342-E355)&gt;180,IF(ABS(AH342-E355)&gt;360,ABS(AH342-E355)-360,360-ABS(AH342-E355)),ABS(AH342-E355))</f>
        <v>70</v>
      </c>
      <c r="AI343">
        <f>IF(ABS(AI342-E355)&gt;180,IF(ABS(AI342-E355)&gt;360,ABS(AI342-E355)-360,360-ABS(AI342-E355)),ABS(AI342-E355))</f>
        <v>80</v>
      </c>
      <c r="AJ343">
        <f>IF(ABS(AJ342-E355)&gt;180,IF(ABS(AJ342-E355)&gt;360,ABS(AJ342-E355)-360,360-ABS(AJ342-E355)),ABS(AJ342-E355))</f>
        <v>90</v>
      </c>
      <c r="AK343">
        <f>IF(ABS(AK342-E355)&gt;180,IF(ABS(AK342-E355)&gt;360,ABS(AK342-E355)-360,360-ABS(AK342-E355)),ABS(AK342-E355))</f>
        <v>100</v>
      </c>
      <c r="AL343">
        <f>IF(ABS(AL342-E355)&gt;180,IF(ABS(AL342-E355)&gt;360,ABS(AL342-E355)-360,360-ABS(AL342-E355)),ABS(AL342-E355))</f>
        <v>110</v>
      </c>
      <c r="AM343">
        <f>IF(ABS(AM342-E355)&gt;180,IF(ABS(AM342-E355)&gt;360,ABS(AM342-E355)-360,360-ABS(AM342-E355)),ABS(AM342-E355))</f>
        <v>120</v>
      </c>
      <c r="AN343">
        <f>IF(ABS(AN342-E355)&gt;180,IF(ABS(AN342-E355)&gt;360,ABS(AN342-E355)-360,360-ABS(AN342-E355)),ABS(AN342-E355))</f>
        <v>130</v>
      </c>
      <c r="AO343">
        <f>IF(ABS(AO342-E355)&gt;180,IF(ABS(AO342-E355)&gt;360,ABS(AO342-E355)-360,360-ABS(AO342-E355)),ABS(AO342-E355))</f>
        <v>140</v>
      </c>
      <c r="AP343">
        <f>IF(ABS(AP342-E355)&gt;180,IF(ABS(AP342-E355)&gt;360,ABS(AP342-E355)-360,360-ABS(AP342-E355)),ABS(AP342-E355))</f>
        <v>150</v>
      </c>
      <c r="AQ343">
        <f>IF(ABS(AQ342-E355)&gt;180,IF(ABS(AQ342-E355)&gt;360,ABS(AQ342-E355)-360,360-ABS(AQ342-E355)),ABS(AQ342-E355))</f>
        <v>160</v>
      </c>
      <c r="AR343">
        <f>IF(ABS(AR342-E355)&gt;180,IF(ABS(AR342-E355)&gt;360,ABS(AR342-E355)-360,360-ABS(AR342-E355)),ABS(AR342-E355))</f>
        <v>170</v>
      </c>
    </row>
    <row r="344" spans="2:44" x14ac:dyDescent="0.5">
      <c r="G344" t="s">
        <v>734</v>
      </c>
    </row>
    <row r="345" spans="2:44" x14ac:dyDescent="0.5">
      <c r="B345" t="s">
        <v>788</v>
      </c>
      <c r="E345">
        <v>130</v>
      </c>
      <c r="G345">
        <v>90</v>
      </c>
      <c r="I345" t="e">
        <f>IF(DEGREES(ACOS(SIN(RADIANS(G345))*SIN(RADIANS(E353))+COS(RADIANS(G345))*COS(RADIANS(E353))*COS(RADIANS(I343))))&gt;90,0,$F$4*$F$5/E352^2*(SIN(RADIANS(G345))*SIN(RADIANS(E353))+COS(RADIANS(G345))*COS(RADIANS(E353))*COS(RADIANS(I343))))</f>
        <v>#DIV/0!</v>
      </c>
      <c r="J345" t="e">
        <f>IF(DEGREES(ACOS(SIN(RADIANS(G345))*SIN(RADIANS(E353))+COS(RADIANS(G345))*COS(RADIANS(E353))*COS(RADIANS(J343))))&gt;90,0,$F$4*$F$5/E352^2*(SIN(RADIANS(G345))*SIN(RADIANS(E353))+COS(RADIANS(G345))*COS(RADIANS(E353))*COS(RADIANS(J343))))</f>
        <v>#DIV/0!</v>
      </c>
      <c r="K345" t="e">
        <f>IF(DEGREES(ACOS(SIN(RADIANS(G345))*SIN(RADIANS(E353))+COS(RADIANS(G345))*COS(RADIANS(E353))*COS(RADIANS(K343))))&gt;90,0,$F$4*$F$5/E352^2*(SIN(RADIANS(G345))*SIN(RADIANS(E353))+COS(RADIANS(G345))*COS(RADIANS(E353))*COS(RADIANS(K343))))</f>
        <v>#DIV/0!</v>
      </c>
      <c r="L345" t="e">
        <f>IF(DEGREES(ACOS(SIN(RADIANS(G345))*SIN(RADIANS(E353))+COS(RADIANS(G345))*COS(RADIANS(E353))*COS(RADIANS(L343))))&gt;90,0,$F$4*$F$5/E352^2*(SIN(RADIANS(G345))*SIN(RADIANS(E353))+COS(RADIANS(G345))*COS(RADIANS(E353))*COS(RADIANS(L343))))</f>
        <v>#DIV/0!</v>
      </c>
      <c r="M345" t="e">
        <f>IF(DEGREES(ACOS(SIN(RADIANS(G345))*SIN(RADIANS(E353))+COS(RADIANS(G345))*COS(RADIANS(E353))*COS(RADIANS(M343))))&gt;90,0,$F$4*$F$5/E352^2*(SIN(RADIANS(G345))*SIN(RADIANS(E353))+COS(RADIANS(G345))*COS(RADIANS(E353))*COS(RADIANS(M343))))</f>
        <v>#DIV/0!</v>
      </c>
      <c r="N345" t="e">
        <f>IF(DEGREES(ACOS(SIN(RADIANS(G345))*SIN(RADIANS(E353))+COS(RADIANS(G345))*COS(RADIANS(E353))*COS(RADIANS(N343))))&gt;90,0,$F$4*$F$5/E352^2*(SIN(RADIANS(G345))*SIN(RADIANS(E353))+COS(RADIANS(G345))*COS(RADIANS(E353))*COS(RADIANS(N343))))</f>
        <v>#DIV/0!</v>
      </c>
      <c r="O345" t="e">
        <f>IF(DEGREES(ACOS(SIN(RADIANS(G345))*SIN(RADIANS(E353))+COS(RADIANS(G345))*COS(RADIANS(E353))*COS(RADIANS(O343))))&gt;90,0,$F$4*$F$5/E352^2*(SIN(RADIANS(G345))*SIN(RADIANS(E353))+COS(RADIANS(G345))*COS(RADIANS(E353))*COS(RADIANS(O343))))</f>
        <v>#DIV/0!</v>
      </c>
      <c r="P345" t="e">
        <f>IF(DEGREES(ACOS(SIN(RADIANS(G345))*SIN(RADIANS(E353))+COS(RADIANS(G345))*COS(RADIANS(E353))*COS(RADIANS(P343))))&gt;90,0,$F$4*$F$5/E352^2*(SIN(RADIANS(G345))*SIN(RADIANS(E353))+COS(RADIANS(G345))*COS(RADIANS(E353))*COS(RADIANS(P343))))</f>
        <v>#DIV/0!</v>
      </c>
      <c r="Q345" t="e">
        <f>IF(DEGREES(ACOS(SIN(RADIANS(G345))*SIN(RADIANS(E353))+COS(RADIANS(G345))*COS(RADIANS(E353))*COS(RADIANS(Q343))))&gt;90,0,$F$4*$F$5/E352^2*(SIN(RADIANS(G345))*SIN(RADIANS(E353))+COS(RADIANS(G345))*COS(RADIANS(E353))*COS(RADIANS(Q343))))</f>
        <v>#DIV/0!</v>
      </c>
      <c r="R345" t="e">
        <f>IF(DEGREES(ACOS(SIN(RADIANS(G345))*SIN(RADIANS(E353))+COS(RADIANS(G345))*COS(RADIANS(E353))*COS(RADIANS(R343))))&gt;90,0,$F$4*$F$5/E352^2*(SIN(RADIANS(G345))*SIN(RADIANS(E353))+COS(RADIANS(G345))*COS(RADIANS(E353))*COS(RADIANS(R343))))</f>
        <v>#DIV/0!</v>
      </c>
      <c r="S345" t="e">
        <f>IF(DEGREES(ACOS(SIN(RADIANS(G345))*SIN(RADIANS(E353))+COS(RADIANS(G345))*COS(RADIANS(E353))*COS(RADIANS(S343))))&gt;90,0,$F$4*$F$5/E352^2*(SIN(RADIANS(G345))*SIN(RADIANS(E353))+COS(RADIANS(G345))*COS(RADIANS(E353))*COS(RADIANS(S343))))</f>
        <v>#DIV/0!</v>
      </c>
      <c r="T345" t="e">
        <f>IF(DEGREES(ACOS(SIN(RADIANS(G345))*SIN(RADIANS(E353))+COS(RADIANS(G345))*COS(RADIANS(E353))*COS(RADIANS(T343))))&gt;90,0,$F$4*$F$5/E352^2*(SIN(RADIANS(G345))*SIN(RADIANS(E353))+COS(RADIANS(G345))*COS(RADIANS(E353))*COS(RADIANS(T343))))</f>
        <v>#DIV/0!</v>
      </c>
      <c r="U345" t="e">
        <f>IF(DEGREES(ACOS(SIN(RADIANS(G345))*SIN(RADIANS(E353))+COS(RADIANS(G345))*COS(RADIANS(E353))*COS(RADIANS(U343))))&gt;90,0,$F$4*$F$5/E352^2*(SIN(RADIANS(G345))*SIN(RADIANS(E353))+COS(RADIANS(G345))*COS(RADIANS(E353))*COS(RADIANS(U343))))</f>
        <v>#DIV/0!</v>
      </c>
      <c r="V345" t="e">
        <f>IF(DEGREES(ACOS(SIN(RADIANS(G345))*SIN(RADIANS(E353))+COS(RADIANS(G345))*COS(RADIANS(E353))*COS(RADIANS(V343))))&gt;90,0,$F$4*$F$5/E352^2*(SIN(RADIANS(G345))*SIN(RADIANS(E353))+COS(RADIANS(G345))*COS(RADIANS(E353))*COS(RADIANS(V343))))</f>
        <v>#DIV/0!</v>
      </c>
      <c r="W345" t="e">
        <f>IF(DEGREES(ACOS(SIN(RADIANS(G345))*SIN(RADIANS(E353))+COS(RADIANS(G345))*COS(RADIANS(E353))*COS(RADIANS(W343))))&gt;90,0,$F$4*$F$5/E352^2*(SIN(RADIANS(G345))*SIN(RADIANS(E353))+COS(RADIANS(G345))*COS(RADIANS(E353))*COS(RADIANS(W343))))</f>
        <v>#DIV/0!</v>
      </c>
      <c r="X345" t="e">
        <f>IF(DEGREES(ACOS(SIN(RADIANS(G345))*SIN(RADIANS(E353))+COS(RADIANS(G345))*COS(RADIANS(E353))*COS(RADIANS(X343))))&gt;90,0,$F$4*$F$5/E352^2*(SIN(RADIANS(G345))*SIN(RADIANS(E353))+COS(RADIANS(G345))*COS(RADIANS(E353))*COS(RADIANS(X343))))</f>
        <v>#DIV/0!</v>
      </c>
      <c r="Y345" t="e">
        <f>IF(DEGREES(ACOS(SIN(RADIANS(G345))*SIN(RADIANS(E353))+COS(RADIANS(G345))*COS(RADIANS(E353))*COS(RADIANS(Y343))))&gt;90,0,$F$4*$F$5/E352^2*(SIN(RADIANS(G345))*SIN(RADIANS(E353))+COS(RADIANS(G345))*COS(RADIANS(E353))*COS(RADIANS(Y343))))</f>
        <v>#DIV/0!</v>
      </c>
      <c r="Z345" t="e">
        <f>IF(DEGREES(ACOS(SIN(RADIANS(G345))*SIN(RADIANS(E353))+COS(RADIANS(G345))*COS(RADIANS(E353))*COS(RADIANS(Z343))))&gt;90,0,$F$4*$F$5/E352^2*(SIN(RADIANS(G345))*SIN(RADIANS(E353))+COS(RADIANS(G345))*COS(RADIANS(E353))*COS(RADIANS(Z343))))</f>
        <v>#DIV/0!</v>
      </c>
      <c r="AA345" t="e">
        <f>IF(DEGREES(ACOS(SIN(RADIANS(G345))*SIN(RADIANS(E353))+COS(RADIANS(G345))*COS(RADIANS(E353))*COS(RADIANS(AA343))))&gt;90,0,$F$4*$F$5/E352^2*(SIN(RADIANS(G345))*SIN(RADIANS(E353))+COS(RADIANS(G345))*COS(RADIANS(E353))*COS(RADIANS(AA343))))</f>
        <v>#DIV/0!</v>
      </c>
      <c r="AB345" t="e">
        <f>IF(DEGREES(ACOS(SIN(RADIANS(G345))*SIN(RADIANS(E353))+COS(RADIANS(G345))*COS(RADIANS(E353))*COS(RADIANS(AB343))))&gt;90,0,$F$4*$F$5/E352^2*(SIN(RADIANS(G345))*SIN(RADIANS(E353))+COS(RADIANS(G345))*COS(RADIANS(E353))*COS(RADIANS(AB343))))</f>
        <v>#DIV/0!</v>
      </c>
      <c r="AC345" t="e">
        <f>IF(DEGREES(ACOS(SIN(RADIANS(G345))*SIN(RADIANS(E353))+COS(RADIANS(G345))*COS(RADIANS(E353))*COS(RADIANS(AC343))))&gt;90,0,$F$4*$F$5/E352^2*(SIN(RADIANS(G345))*SIN(RADIANS(E353))+COS(RADIANS(G345))*COS(RADIANS(E353))*COS(RADIANS(AC343))))</f>
        <v>#DIV/0!</v>
      </c>
      <c r="AD345" t="e">
        <f>IF(DEGREES(ACOS(SIN(RADIANS(G345))*SIN(RADIANS(E353))+COS(RADIANS(G345))*COS(RADIANS(E353))*COS(RADIANS(AD343))))&gt;90,0,$F$4*$F$5/E352^2*(SIN(RADIANS(G345))*SIN(RADIANS(E353))+COS(RADIANS(G345))*COS(RADIANS(E353))*COS(RADIANS(AD343))))</f>
        <v>#DIV/0!</v>
      </c>
      <c r="AE345" t="e">
        <f>IF(DEGREES(ACOS(SIN(RADIANS(G345))*SIN(RADIANS(E353))+COS(RADIANS(G345))*COS(RADIANS(E353))*COS(RADIANS(AE343))))&gt;90,0,$F$4*$F$5/E352^2*(SIN(RADIANS(G345))*SIN(RADIANS(E353))+COS(RADIANS(G345))*COS(RADIANS(E353))*COS(RADIANS(AE343))))</f>
        <v>#DIV/0!</v>
      </c>
      <c r="AF345" t="e">
        <f>IF(DEGREES(ACOS(SIN(RADIANS(G345))*SIN(RADIANS(E353))+COS(RADIANS(G345))*COS(RADIANS(E353))*COS(RADIANS(AF343))))&gt;90,0,$F$4*$F$5/E352^2*(SIN(RADIANS(G345))*SIN(RADIANS(E353))+COS(RADIANS(G345))*COS(RADIANS(E353))*COS(RADIANS(AF343))))</f>
        <v>#DIV/0!</v>
      </c>
      <c r="AG345" t="e">
        <f>IF(DEGREES(ACOS(SIN(RADIANS(G345))*SIN(RADIANS(E353))+COS(RADIANS(G345))*COS(RADIANS(E353))*COS(RADIANS(AG343))))&gt;90,0,$F$4*$F$5/E352^2*(SIN(RADIANS(G345))*SIN(RADIANS(E353))+COS(RADIANS(G345))*COS(RADIANS(E353))*COS(RADIANS(AG343))))</f>
        <v>#DIV/0!</v>
      </c>
      <c r="AH345" t="e">
        <f>IF(DEGREES(ACOS(SIN(RADIANS(G345))*SIN(RADIANS(E353))+COS(RADIANS(G345))*COS(RADIANS(E353))*COS(RADIANS(AH343))))&gt;90,0,$F$4*$F$5/E352^2*(SIN(RADIANS(G345))*SIN(RADIANS(E353))+COS(RADIANS(G345))*COS(RADIANS(E353))*COS(RADIANS(AH343))))</f>
        <v>#DIV/0!</v>
      </c>
      <c r="AI345" t="e">
        <f>IF(DEGREES(ACOS(SIN(RADIANS(G345))*SIN(RADIANS(E353))+COS(RADIANS(G345))*COS(RADIANS(E353))*COS(RADIANS(AI343))))&gt;90,0,$F$4*$F$5/E352^2*(SIN(RADIANS(G345))*SIN(RADIANS(E353))+COS(RADIANS(G345))*COS(RADIANS(E353))*COS(RADIANS(AI343))))</f>
        <v>#DIV/0!</v>
      </c>
      <c r="AJ345" t="e">
        <f>IF(DEGREES(ACOS(SIN(RADIANS(G345))*SIN(RADIANS(E353))+COS(RADIANS(G345))*COS(RADIANS(E353))*COS(RADIANS(AJ343))))&gt;90,0,$F$4*$F$5/E352^2*(SIN(RADIANS(G345))*SIN(RADIANS(E353))+COS(RADIANS(G345))*COS(RADIANS(E353))*COS(RADIANS(AJ343))))</f>
        <v>#DIV/0!</v>
      </c>
      <c r="AK345" t="e">
        <f>IF(DEGREES(ACOS(SIN(RADIANS(G345))*SIN(RADIANS(E353))+COS(RADIANS(G345))*COS(RADIANS(E353))*COS(RADIANS(AK343))))&gt;90,0,$F$4*$F$5/E352^2*(SIN(RADIANS(G345))*SIN(RADIANS(E353))+COS(RADIANS(G345))*COS(RADIANS(E353))*COS(RADIANS(AK343))))</f>
        <v>#DIV/0!</v>
      </c>
      <c r="AL345" t="e">
        <f>IF(DEGREES(ACOS(SIN(RADIANS(G345))*SIN(RADIANS(E353))+COS(RADIANS(G345))*COS(RADIANS(E353))*COS(RADIANS(AL343))))&gt;90,0,$F$4*$F$5/E352^2*(SIN(RADIANS(G345))*SIN(RADIANS(E353))+COS(RADIANS(G345))*COS(RADIANS(E353))*COS(RADIANS(AL343))))</f>
        <v>#DIV/0!</v>
      </c>
      <c r="AM345" t="e">
        <f>IF(DEGREES(ACOS(SIN(RADIANS(G345))*SIN(RADIANS(E353))+COS(RADIANS(G345))*COS(RADIANS(E353))*COS(RADIANS(AM343))))&gt;90,0,$F$4*$F$5/E352^2*(SIN(RADIANS(G345))*SIN(RADIANS(E353))+COS(RADIANS(G345))*COS(RADIANS(E353))*COS(RADIANS(AM343))))</f>
        <v>#DIV/0!</v>
      </c>
      <c r="AN345" t="e">
        <f>IF(DEGREES(ACOS(SIN(RADIANS(G345))*SIN(RADIANS(E353))+COS(RADIANS(G345))*COS(RADIANS(E353))*COS(RADIANS(AN343))))&gt;90,0,$F$4*$F$5/E352^2*(SIN(RADIANS(G345))*SIN(RADIANS(E353))+COS(RADIANS(G345))*COS(RADIANS(E353))*COS(RADIANS(AN343))))</f>
        <v>#DIV/0!</v>
      </c>
      <c r="AO345" t="e">
        <f>IF(DEGREES(ACOS(SIN(RADIANS(G345))*SIN(RADIANS(E353))+COS(RADIANS(G345))*COS(RADIANS(E353))*COS(RADIANS(AO343))))&gt;90,0,$F$4*$F$5/E352^2*(SIN(RADIANS(G345))*SIN(RADIANS(E353))+COS(RADIANS(G345))*COS(RADIANS(E353))*COS(RADIANS(AO343))))</f>
        <v>#DIV/0!</v>
      </c>
      <c r="AP345" t="e">
        <f>IF(DEGREES(ACOS(SIN(RADIANS(G345))*SIN(RADIANS(E353))+COS(RADIANS(G345))*COS(RADIANS(E353))*COS(RADIANS(AP343))))&gt;90,0,$F$4*$F$5/E352^2*(SIN(RADIANS(G345))*SIN(RADIANS(E353))+COS(RADIANS(G345))*COS(RADIANS(E353))*COS(RADIANS(AP343))))</f>
        <v>#DIV/0!</v>
      </c>
      <c r="AQ345" t="e">
        <f>IF(DEGREES(ACOS(SIN(RADIANS(G345))*SIN(RADIANS(E353))+COS(RADIANS(G345))*COS(RADIANS(E353))*COS(RADIANS(AQ343))))&gt;90,0,$F$4*$F$5/E352^2*(SIN(RADIANS(G345))*SIN(RADIANS(E353))+COS(RADIANS(G345))*COS(RADIANS(E353))*COS(RADIANS(AQ343))))</f>
        <v>#DIV/0!</v>
      </c>
      <c r="AR345" t="e">
        <f>IF(DEGREES(ACOS(SIN(RADIANS(G345))*SIN(RADIANS(E353))+COS(RADIANS(G345))*COS(RADIANS(E353))*COS(RADIANS(AR343))))&gt;90,0,$F$4*$F$5/E352^2*(SIN(RADIANS(G345))*SIN(RADIANS(E353))+COS(RADIANS(G345))*COS(RADIANS(E353))*COS(RADIANS(AR343))))</f>
        <v>#DIV/0!</v>
      </c>
    </row>
    <row r="346" spans="2:44" x14ac:dyDescent="0.5">
      <c r="B346" t="s">
        <v>726</v>
      </c>
      <c r="E346" cm="1">
        <f t="array" ref="E346">INDEX($D$1751:$AM$1751,0,MATCH(E345-IF(E345&lt;360,0,360),$D$1700:$AM$1700,0))+IF(E345&gt;350,360,0)</f>
        <v>130</v>
      </c>
      <c r="G346">
        <v>80</v>
      </c>
      <c r="I346">
        <f>IF(DEGREES(ACOS(SIN(RADIANS(G346))*SIN(RADIANS(E353))+COS(RADIANS(G346))*COS(RADIANS(E353))*COS(RADIANS(I343))))&gt;90,0,$F$4*$F$5/E352^2*(SIN(RADIANS(G346))*SIN(RADIANS(E353))+COS(RADIANS(G346))*COS(RADIANS(E353))*COS(RADIANS(I343))))</f>
        <v>0</v>
      </c>
      <c r="J346">
        <f>IF(DEGREES(ACOS(SIN(RADIANS(G346))*SIN(RADIANS(E353))+COS(RADIANS(G346))*COS(RADIANS(E353))*COS(RADIANS(J343))))&gt;90,0,$F$4*$F$5/E352^2*(SIN(RADIANS(G346))*SIN(RADIANS(E353))+COS(RADIANS(G346))*COS(RADIANS(E353))*COS(RADIANS(J343))))</f>
        <v>0</v>
      </c>
      <c r="K346">
        <f>IF(DEGREES(ACOS(SIN(RADIANS(G346))*SIN(RADIANS(E353))+COS(RADIANS(G346))*COS(RADIANS(E353))*COS(RADIANS(K343))))&gt;90,0,$F$4*$F$5/E352^2*(SIN(RADIANS(G346))*SIN(RADIANS(E353))+COS(RADIANS(G346))*COS(RADIANS(E353))*COS(RADIANS(K343))))</f>
        <v>0</v>
      </c>
      <c r="L346">
        <f>IF(DEGREES(ACOS(SIN(RADIANS(G346))*SIN(RADIANS(E353))+COS(RADIANS(G346))*COS(RADIANS(E353))*COS(RADIANS(L343))))&gt;90,0,$F$4*$F$5/E352^2*(SIN(RADIANS(G346))*SIN(RADIANS(E353))+COS(RADIANS(G346))*COS(RADIANS(E353))*COS(RADIANS(L343))))</f>
        <v>0</v>
      </c>
      <c r="M346">
        <f>IF(DEGREES(ACOS(SIN(RADIANS(G346))*SIN(RADIANS(E353))+COS(RADIANS(G346))*COS(RADIANS(E353))*COS(RADIANS(M343))))&gt;90,0,$F$4*$F$5/E352^2*(SIN(RADIANS(G346))*SIN(RADIANS(E353))+COS(RADIANS(G346))*COS(RADIANS(E353))*COS(RADIANS(M343))))</f>
        <v>0</v>
      </c>
      <c r="N346">
        <f>IF(DEGREES(ACOS(SIN(RADIANS(G346))*SIN(RADIANS(E353))+COS(RADIANS(G346))*COS(RADIANS(E353))*COS(RADIANS(N343))))&gt;90,0,$F$4*$F$5/E352^2*(SIN(RADIANS(G346))*SIN(RADIANS(E353))+COS(RADIANS(G346))*COS(RADIANS(E353))*COS(RADIANS(N343))))</f>
        <v>0</v>
      </c>
      <c r="O346">
        <f>IF(DEGREES(ACOS(SIN(RADIANS(G346))*SIN(RADIANS(E353))+COS(RADIANS(G346))*COS(RADIANS(E353))*COS(RADIANS(O343))))&gt;90,0,$F$4*$F$5/E352^2*(SIN(RADIANS(G346))*SIN(RADIANS(E353))+COS(RADIANS(G346))*COS(RADIANS(E353))*COS(RADIANS(O343))))</f>
        <v>0</v>
      </c>
      <c r="P346">
        <f>IF(DEGREES(ACOS(SIN(RADIANS(G346))*SIN(RADIANS(E353))+COS(RADIANS(G346))*COS(RADIANS(E353))*COS(RADIANS(P343))))&gt;90,0,$F$4*$F$5/E352^2*(SIN(RADIANS(G346))*SIN(RADIANS(E353))+COS(RADIANS(G346))*COS(RADIANS(E353))*COS(RADIANS(P343))))</f>
        <v>0</v>
      </c>
      <c r="Q346">
        <f>IF(DEGREES(ACOS(SIN(RADIANS(G346))*SIN(RADIANS(E353))+COS(RADIANS(G346))*COS(RADIANS(E353))*COS(RADIANS(Q343))))&gt;90,0,$F$4*$F$5/E352^2*(SIN(RADIANS(G346))*SIN(RADIANS(E353))+COS(RADIANS(G346))*COS(RADIANS(E353))*COS(RADIANS(Q343))))</f>
        <v>0</v>
      </c>
      <c r="R346" t="e">
        <f>IF(DEGREES(ACOS(SIN(RADIANS(G346))*SIN(RADIANS(E353))+COS(RADIANS(G346))*COS(RADIANS(E353))*COS(RADIANS(R343))))&gt;90,0,$F$4*$F$5/E352^2*(SIN(RADIANS(G346))*SIN(RADIANS(E353))+COS(RADIANS(G346))*COS(RADIANS(E353))*COS(RADIANS(R343))))</f>
        <v>#DIV/0!</v>
      </c>
      <c r="S346" t="e">
        <f>IF(DEGREES(ACOS(SIN(RADIANS(G346))*SIN(RADIANS(E353))+COS(RADIANS(G346))*COS(RADIANS(E353))*COS(RADIANS(S343))))&gt;90,0,$F$4*$F$5/E352^2*(SIN(RADIANS(G346))*SIN(RADIANS(E353))+COS(RADIANS(G346))*COS(RADIANS(E353))*COS(RADIANS(S343))))</f>
        <v>#DIV/0!</v>
      </c>
      <c r="T346" t="e">
        <f>IF(DEGREES(ACOS(SIN(RADIANS(G346))*SIN(RADIANS(E353))+COS(RADIANS(G346))*COS(RADIANS(E353))*COS(RADIANS(T343))))&gt;90,0,$F$4*$F$5/E352^2*(SIN(RADIANS(G346))*SIN(RADIANS(E353))+COS(RADIANS(G346))*COS(RADIANS(E353))*COS(RADIANS(T343))))</f>
        <v>#DIV/0!</v>
      </c>
      <c r="U346" t="e">
        <f>IF(DEGREES(ACOS(SIN(RADIANS(G346))*SIN(RADIANS(E353))+COS(RADIANS(G346))*COS(RADIANS(E353))*COS(RADIANS(U343))))&gt;90,0,$F$4*$F$5/E352^2*(SIN(RADIANS(G346))*SIN(RADIANS(E353))+COS(RADIANS(G346))*COS(RADIANS(E353))*COS(RADIANS(U343))))</f>
        <v>#DIV/0!</v>
      </c>
      <c r="V346" t="e">
        <f>IF(DEGREES(ACOS(SIN(RADIANS(G346))*SIN(RADIANS(E353))+COS(RADIANS(G346))*COS(RADIANS(E353))*COS(RADIANS(V343))))&gt;90,0,$F$4*$F$5/E352^2*(SIN(RADIANS(G346))*SIN(RADIANS(E353))+COS(RADIANS(G346))*COS(RADIANS(E353))*COS(RADIANS(V343))))</f>
        <v>#DIV/0!</v>
      </c>
      <c r="W346" t="e">
        <f>IF(DEGREES(ACOS(SIN(RADIANS(G346))*SIN(RADIANS(E353))+COS(RADIANS(G346))*COS(RADIANS(E353))*COS(RADIANS(W343))))&gt;90,0,$F$4*$F$5/E352^2*(SIN(RADIANS(G346))*SIN(RADIANS(E353))+COS(RADIANS(G346))*COS(RADIANS(E353))*COS(RADIANS(W343))))</f>
        <v>#DIV/0!</v>
      </c>
      <c r="X346" t="e">
        <f>IF(DEGREES(ACOS(SIN(RADIANS(G346))*SIN(RADIANS(E353))+COS(RADIANS(G346))*COS(RADIANS(E353))*COS(RADIANS(X343))))&gt;90,0,$F$4*$F$5/E352^2*(SIN(RADIANS(G346))*SIN(RADIANS(E353))+COS(RADIANS(G346))*COS(RADIANS(E353))*COS(RADIANS(X343))))</f>
        <v>#DIV/0!</v>
      </c>
      <c r="Y346" t="e">
        <f>IF(DEGREES(ACOS(SIN(RADIANS(G346))*SIN(RADIANS(E353))+COS(RADIANS(G346))*COS(RADIANS(E353))*COS(RADIANS(Y343))))&gt;90,0,$F$4*$F$5/E352^2*(SIN(RADIANS(G346))*SIN(RADIANS(E353))+COS(RADIANS(G346))*COS(RADIANS(E353))*COS(RADIANS(Y343))))</f>
        <v>#DIV/0!</v>
      </c>
      <c r="Z346" t="e">
        <f>IF(DEGREES(ACOS(SIN(RADIANS(G346))*SIN(RADIANS(E353))+COS(RADIANS(G346))*COS(RADIANS(E353))*COS(RADIANS(Z343))))&gt;90,0,$F$4*$F$5/E352^2*(SIN(RADIANS(G346))*SIN(RADIANS(E353))+COS(RADIANS(G346))*COS(RADIANS(E353))*COS(RADIANS(Z343))))</f>
        <v>#DIV/0!</v>
      </c>
      <c r="AA346" t="e">
        <f>IF(DEGREES(ACOS(SIN(RADIANS(G346))*SIN(RADIANS(E353))+COS(RADIANS(G346))*COS(RADIANS(E353))*COS(RADIANS(AA343))))&gt;90,0,$F$4*$F$5/E352^2*(SIN(RADIANS(G346))*SIN(RADIANS(E353))+COS(RADIANS(G346))*COS(RADIANS(E353))*COS(RADIANS(AA343))))</f>
        <v>#DIV/0!</v>
      </c>
      <c r="AB346" t="e">
        <f>IF(DEGREES(ACOS(SIN(RADIANS(G346))*SIN(RADIANS(E353))+COS(RADIANS(G346))*COS(RADIANS(E353))*COS(RADIANS(AB343))))&gt;90,0,$F$4*$F$5/E352^2*(SIN(RADIANS(G346))*SIN(RADIANS(E353))+COS(RADIANS(G346))*COS(RADIANS(E353))*COS(RADIANS(AB343))))</f>
        <v>#DIV/0!</v>
      </c>
      <c r="AC346" t="e">
        <f>IF(DEGREES(ACOS(SIN(RADIANS(G346))*SIN(RADIANS(E353))+COS(RADIANS(G346))*COS(RADIANS(E353))*COS(RADIANS(AC343))))&gt;90,0,$F$4*$F$5/E352^2*(SIN(RADIANS(G346))*SIN(RADIANS(E353))+COS(RADIANS(G346))*COS(RADIANS(E353))*COS(RADIANS(AC343))))</f>
        <v>#DIV/0!</v>
      </c>
      <c r="AD346" t="e">
        <f>IF(DEGREES(ACOS(SIN(RADIANS(G346))*SIN(RADIANS(E353))+COS(RADIANS(G346))*COS(RADIANS(E353))*COS(RADIANS(AD343))))&gt;90,0,$F$4*$F$5/E352^2*(SIN(RADIANS(G346))*SIN(RADIANS(E353))+COS(RADIANS(G346))*COS(RADIANS(E353))*COS(RADIANS(AD343))))</f>
        <v>#DIV/0!</v>
      </c>
      <c r="AE346" t="e">
        <f>IF(DEGREES(ACOS(SIN(RADIANS(G346))*SIN(RADIANS(E353))+COS(RADIANS(G346))*COS(RADIANS(E353))*COS(RADIANS(AE343))))&gt;90,0,$F$4*$F$5/E352^2*(SIN(RADIANS(G346))*SIN(RADIANS(E353))+COS(RADIANS(G346))*COS(RADIANS(E353))*COS(RADIANS(AE343))))</f>
        <v>#DIV/0!</v>
      </c>
      <c r="AF346" t="e">
        <f>IF(DEGREES(ACOS(SIN(RADIANS(G346))*SIN(RADIANS(E353))+COS(RADIANS(G346))*COS(RADIANS(E353))*COS(RADIANS(AF343))))&gt;90,0,$F$4*$F$5/E352^2*(SIN(RADIANS(G346))*SIN(RADIANS(E353))+COS(RADIANS(G346))*COS(RADIANS(E353))*COS(RADIANS(AF343))))</f>
        <v>#DIV/0!</v>
      </c>
      <c r="AG346" t="e">
        <f>IF(DEGREES(ACOS(SIN(RADIANS(G346))*SIN(RADIANS(E353))+COS(RADIANS(G346))*COS(RADIANS(E353))*COS(RADIANS(AG343))))&gt;90,0,$F$4*$F$5/E352^2*(SIN(RADIANS(G346))*SIN(RADIANS(E353))+COS(RADIANS(G346))*COS(RADIANS(E353))*COS(RADIANS(AG343))))</f>
        <v>#DIV/0!</v>
      </c>
      <c r="AH346" t="e">
        <f>IF(DEGREES(ACOS(SIN(RADIANS(G346))*SIN(RADIANS(E353))+COS(RADIANS(G346))*COS(RADIANS(E353))*COS(RADIANS(AH343))))&gt;90,0,$F$4*$F$5/E352^2*(SIN(RADIANS(G346))*SIN(RADIANS(E353))+COS(RADIANS(G346))*COS(RADIANS(E353))*COS(RADIANS(AH343))))</f>
        <v>#DIV/0!</v>
      </c>
      <c r="AI346" t="e">
        <f>IF(DEGREES(ACOS(SIN(RADIANS(G346))*SIN(RADIANS(E353))+COS(RADIANS(G346))*COS(RADIANS(E353))*COS(RADIANS(AI343))))&gt;90,0,$F$4*$F$5/E352^2*(SIN(RADIANS(G346))*SIN(RADIANS(E353))+COS(RADIANS(G346))*COS(RADIANS(E353))*COS(RADIANS(AI343))))</f>
        <v>#DIV/0!</v>
      </c>
      <c r="AJ346" t="e">
        <f>IF(DEGREES(ACOS(SIN(RADIANS(G346))*SIN(RADIANS(E353))+COS(RADIANS(G346))*COS(RADIANS(E353))*COS(RADIANS(AJ343))))&gt;90,0,$F$4*$F$5/E352^2*(SIN(RADIANS(G346))*SIN(RADIANS(E353))+COS(RADIANS(G346))*COS(RADIANS(E353))*COS(RADIANS(AJ343))))</f>
        <v>#DIV/0!</v>
      </c>
      <c r="AK346">
        <f>IF(DEGREES(ACOS(SIN(RADIANS(G346))*SIN(RADIANS(E353))+COS(RADIANS(G346))*COS(RADIANS(E353))*COS(RADIANS(AK343))))&gt;90,0,$F$4*$F$5/E352^2*(SIN(RADIANS(G346))*SIN(RADIANS(E353))+COS(RADIANS(G346))*COS(RADIANS(E353))*COS(RADIANS(AK343))))</f>
        <v>0</v>
      </c>
      <c r="AL346">
        <f>IF(DEGREES(ACOS(SIN(RADIANS(G346))*SIN(RADIANS(E353))+COS(RADIANS(G346))*COS(RADIANS(E353))*COS(RADIANS(AL343))))&gt;90,0,$F$4*$F$5/E352^2*(SIN(RADIANS(G346))*SIN(RADIANS(E353))+COS(RADIANS(G346))*COS(RADIANS(E353))*COS(RADIANS(AL343))))</f>
        <v>0</v>
      </c>
      <c r="AM346">
        <f>IF(DEGREES(ACOS(SIN(RADIANS(G346))*SIN(RADIANS(E353))+COS(RADIANS(G346))*COS(RADIANS(E353))*COS(RADIANS(AM343))))&gt;90,0,$F$4*$F$5/E352^2*(SIN(RADIANS(G346))*SIN(RADIANS(E353))+COS(RADIANS(G346))*COS(RADIANS(E353))*COS(RADIANS(AM343))))</f>
        <v>0</v>
      </c>
      <c r="AN346">
        <f>IF(DEGREES(ACOS(SIN(RADIANS(G346))*SIN(RADIANS(E353))+COS(RADIANS(G346))*COS(RADIANS(E353))*COS(RADIANS(AN343))))&gt;90,0,$F$4*$F$5/E352^2*(SIN(RADIANS(G346))*SIN(RADIANS(E353))+COS(RADIANS(G346))*COS(RADIANS(E353))*COS(RADIANS(AN343))))</f>
        <v>0</v>
      </c>
      <c r="AO346">
        <f>IF(DEGREES(ACOS(SIN(RADIANS(G346))*SIN(RADIANS(E353))+COS(RADIANS(G346))*COS(RADIANS(E353))*COS(RADIANS(AO343))))&gt;90,0,$F$4*$F$5/E352^2*(SIN(RADIANS(G346))*SIN(RADIANS(E353))+COS(RADIANS(G346))*COS(RADIANS(E353))*COS(RADIANS(AO343))))</f>
        <v>0</v>
      </c>
      <c r="AP346">
        <f>IF(DEGREES(ACOS(SIN(RADIANS(G346))*SIN(RADIANS(E353))+COS(RADIANS(G346))*COS(RADIANS(E353))*COS(RADIANS(AP343))))&gt;90,0,$F$4*$F$5/E352^2*(SIN(RADIANS(G346))*SIN(RADIANS(E353))+COS(RADIANS(G346))*COS(RADIANS(E353))*COS(RADIANS(AP343))))</f>
        <v>0</v>
      </c>
      <c r="AQ346">
        <f>IF(DEGREES(ACOS(SIN(RADIANS(G346))*SIN(RADIANS(E353))+COS(RADIANS(G346))*COS(RADIANS(E353))*COS(RADIANS(AQ343))))&gt;90,0,$F$4*$F$5/E352^2*(SIN(RADIANS(G346))*SIN(RADIANS(E353))+COS(RADIANS(G346))*COS(RADIANS(E353))*COS(RADIANS(AQ343))))</f>
        <v>0</v>
      </c>
      <c r="AR346">
        <f>IF(DEGREES(ACOS(SIN(RADIANS(G346))*SIN(RADIANS(E353))+COS(RADIANS(G346))*COS(RADIANS(E353))*COS(RADIANS(AR343))))&gt;90,0,$F$4*$F$5/E352^2*(SIN(RADIANS(G346))*SIN(RADIANS(E353))+COS(RADIANS(G346))*COS(RADIANS(E353))*COS(RADIANS(AR343))))</f>
        <v>0</v>
      </c>
    </row>
    <row r="347" spans="2:44" x14ac:dyDescent="0.5">
      <c r="B347" s="40" t="s">
        <v>781</v>
      </c>
      <c r="E347">
        <f>IF(E346-$F$13&lt;0,E346-$F$13+360,IF(E346-$F$13&gt;360,E346-$F$13-360,E346-$F$13))</f>
        <v>220</v>
      </c>
      <c r="G347">
        <v>70</v>
      </c>
      <c r="I347">
        <f>IF(DEGREES(ACOS(SIN(RADIANS(G347))*SIN(RADIANS(E353))+COS(RADIANS(G347))*COS(RADIANS(E353))*COS(RADIANS(I343))))&gt;90,0,$F$4*$F$5/E352^2*(SIN(RADIANS(G347))*SIN(RADIANS(E353))+COS(RADIANS(G347))*COS(RADIANS(E353))*COS(RADIANS(I343))))</f>
        <v>0</v>
      </c>
      <c r="J347">
        <f>IF(DEGREES(ACOS(SIN(RADIANS(G347))*SIN(RADIANS(E353))+COS(RADIANS(G347))*COS(RADIANS(E353))*COS(RADIANS(J343))))&gt;90,0,$F$4*$F$5/E352^2*(SIN(RADIANS(G347))*SIN(RADIANS(E353))+COS(RADIANS(G347))*COS(RADIANS(E353))*COS(RADIANS(J343))))</f>
        <v>0</v>
      </c>
      <c r="K347">
        <f>IF(DEGREES(ACOS(SIN(RADIANS(G347))*SIN(RADIANS(E353))+COS(RADIANS(G347))*COS(RADIANS(E353))*COS(RADIANS(K343))))&gt;90,0,$F$4*$F$5/E352^2*(SIN(RADIANS(G347))*SIN(RADIANS(E353))+COS(RADIANS(G347))*COS(RADIANS(E353))*COS(RADIANS(K343))))</f>
        <v>0</v>
      </c>
      <c r="L347">
        <f>IF(DEGREES(ACOS(SIN(RADIANS(G347))*SIN(RADIANS(E353))+COS(RADIANS(G347))*COS(RADIANS(E353))*COS(RADIANS(L343))))&gt;90,0,$F$4*$F$5/E352^2*(SIN(RADIANS(G347))*SIN(RADIANS(E353))+COS(RADIANS(G347))*COS(RADIANS(E353))*COS(RADIANS(L343))))</f>
        <v>0</v>
      </c>
      <c r="M347">
        <f>IF(DEGREES(ACOS(SIN(RADIANS(G347))*SIN(RADIANS(E353))+COS(RADIANS(G347))*COS(RADIANS(E353))*COS(RADIANS(M343))))&gt;90,0,$F$4*$F$5/E352^2*(SIN(RADIANS(G347))*SIN(RADIANS(E353))+COS(RADIANS(G347))*COS(RADIANS(E353))*COS(RADIANS(M343))))</f>
        <v>0</v>
      </c>
      <c r="N347">
        <f>IF(DEGREES(ACOS(SIN(RADIANS(G347))*SIN(RADIANS(E353))+COS(RADIANS(G347))*COS(RADIANS(E353))*COS(RADIANS(N343))))&gt;90,0,$F$4*$F$5/E352^2*(SIN(RADIANS(G347))*SIN(RADIANS(E353))+COS(RADIANS(G347))*COS(RADIANS(E353))*COS(RADIANS(N343))))</f>
        <v>0</v>
      </c>
      <c r="O347">
        <f>IF(DEGREES(ACOS(SIN(RADIANS(G347))*SIN(RADIANS(E353))+COS(RADIANS(G347))*COS(RADIANS(E353))*COS(RADIANS(O343))))&gt;90,0,$F$4*$F$5/E352^2*(SIN(RADIANS(G347))*SIN(RADIANS(E353))+COS(RADIANS(G347))*COS(RADIANS(E353))*COS(RADIANS(O343))))</f>
        <v>0</v>
      </c>
      <c r="P347">
        <f>IF(DEGREES(ACOS(SIN(RADIANS(G347))*SIN(RADIANS(E353))+COS(RADIANS(G347))*COS(RADIANS(E353))*COS(RADIANS(P343))))&gt;90,0,$F$4*$F$5/E352^2*(SIN(RADIANS(G347))*SIN(RADIANS(E353))+COS(RADIANS(G347))*COS(RADIANS(E353))*COS(RADIANS(P343))))</f>
        <v>0</v>
      </c>
      <c r="Q347">
        <f>IF(DEGREES(ACOS(SIN(RADIANS(G347))*SIN(RADIANS(E353))+COS(RADIANS(G347))*COS(RADIANS(E353))*COS(RADIANS(Q343))))&gt;90,0,$F$4*$F$5/E352^2*(SIN(RADIANS(G347))*SIN(RADIANS(E353))+COS(RADIANS(G347))*COS(RADIANS(E353))*COS(RADIANS(Q343))))</f>
        <v>0</v>
      </c>
      <c r="R347" t="e">
        <f>IF(DEGREES(ACOS(SIN(RADIANS(G347))*SIN(RADIANS(E353))+COS(RADIANS(G347))*COS(RADIANS(E353))*COS(RADIANS(R343))))&gt;90,0,$F$4*$F$5/E352^2*(SIN(RADIANS(G347))*SIN(RADIANS(E353))+COS(RADIANS(G347))*COS(RADIANS(E353))*COS(RADIANS(R343))))</f>
        <v>#DIV/0!</v>
      </c>
      <c r="S347" t="e">
        <f>IF(DEGREES(ACOS(SIN(RADIANS(G347))*SIN(RADIANS(E353))+COS(RADIANS(G347))*COS(RADIANS(E353))*COS(RADIANS(S343))))&gt;90,0,$F$4*$F$5/E352^2*(SIN(RADIANS(G347))*SIN(RADIANS(E353))+COS(RADIANS(G347))*COS(RADIANS(E353))*COS(RADIANS(S343))))</f>
        <v>#DIV/0!</v>
      </c>
      <c r="T347" t="e">
        <f>IF(DEGREES(ACOS(SIN(RADIANS(G347))*SIN(RADIANS(E353))+COS(RADIANS(G347))*COS(RADIANS(E353))*COS(RADIANS(T343))))&gt;90,0,$F$4*$F$5/E352^2*(SIN(RADIANS(G347))*SIN(RADIANS(E353))+COS(RADIANS(G347))*COS(RADIANS(E353))*COS(RADIANS(T343))))</f>
        <v>#DIV/0!</v>
      </c>
      <c r="U347" t="e">
        <f>IF(DEGREES(ACOS(SIN(RADIANS(G347))*SIN(RADIANS(E353))+COS(RADIANS(G347))*COS(RADIANS(E353))*COS(RADIANS(U343))))&gt;90,0,$F$4*$F$5/E352^2*(SIN(RADIANS(G347))*SIN(RADIANS(E353))+COS(RADIANS(G347))*COS(RADIANS(E353))*COS(RADIANS(U343))))</f>
        <v>#DIV/0!</v>
      </c>
      <c r="V347" t="e">
        <f>IF(DEGREES(ACOS(SIN(RADIANS(G347))*SIN(RADIANS(E353))+COS(RADIANS(G347))*COS(RADIANS(E353))*COS(RADIANS(V343))))&gt;90,0,$F$4*$F$5/E352^2*(SIN(RADIANS(G347))*SIN(RADIANS(E353))+COS(RADIANS(G347))*COS(RADIANS(E353))*COS(RADIANS(V343))))</f>
        <v>#DIV/0!</v>
      </c>
      <c r="W347" t="e">
        <f>IF(DEGREES(ACOS(SIN(RADIANS(G347))*SIN(RADIANS(E353))+COS(RADIANS(G347))*COS(RADIANS(E353))*COS(RADIANS(W343))))&gt;90,0,$F$4*$F$5/E352^2*(SIN(RADIANS(G347))*SIN(RADIANS(E353))+COS(RADIANS(G347))*COS(RADIANS(E353))*COS(RADIANS(W343))))</f>
        <v>#DIV/0!</v>
      </c>
      <c r="X347" t="e">
        <f>IF(DEGREES(ACOS(SIN(RADIANS(G347))*SIN(RADIANS(E353))+COS(RADIANS(G347))*COS(RADIANS(E353))*COS(RADIANS(X343))))&gt;90,0,$F$4*$F$5/E352^2*(SIN(RADIANS(G347))*SIN(RADIANS(E353))+COS(RADIANS(G347))*COS(RADIANS(E353))*COS(RADIANS(X343))))</f>
        <v>#DIV/0!</v>
      </c>
      <c r="Y347" t="e">
        <f>IF(DEGREES(ACOS(SIN(RADIANS(G347))*SIN(RADIANS(E353))+COS(RADIANS(G347))*COS(RADIANS(E353))*COS(RADIANS(Y343))))&gt;90,0,$F$4*$F$5/E352^2*(SIN(RADIANS(G347))*SIN(RADIANS(E353))+COS(RADIANS(G347))*COS(RADIANS(E353))*COS(RADIANS(Y343))))</f>
        <v>#DIV/0!</v>
      </c>
      <c r="Z347" t="e">
        <f>IF(DEGREES(ACOS(SIN(RADIANS(G347))*SIN(RADIANS(E353))+COS(RADIANS(G347))*COS(RADIANS(E353))*COS(RADIANS(Z343))))&gt;90,0,$F$4*$F$5/E352^2*(SIN(RADIANS(G347))*SIN(RADIANS(E353))+COS(RADIANS(G347))*COS(RADIANS(E353))*COS(RADIANS(Z343))))</f>
        <v>#DIV/0!</v>
      </c>
      <c r="AA347" t="e">
        <f>IF(DEGREES(ACOS(SIN(RADIANS(G347))*SIN(RADIANS(E353))+COS(RADIANS(G347))*COS(RADIANS(E353))*COS(RADIANS(AA343))))&gt;90,0,$F$4*$F$5/E352^2*(SIN(RADIANS(G347))*SIN(RADIANS(E353))+COS(RADIANS(G347))*COS(RADIANS(E353))*COS(RADIANS(AA343))))</f>
        <v>#DIV/0!</v>
      </c>
      <c r="AB347" t="e">
        <f>IF(DEGREES(ACOS(SIN(RADIANS(G347))*SIN(RADIANS(E353))+COS(RADIANS(G347))*COS(RADIANS(E353))*COS(RADIANS(AB343))))&gt;90,0,$F$4*$F$5/E352^2*(SIN(RADIANS(G347))*SIN(RADIANS(E353))+COS(RADIANS(G347))*COS(RADIANS(E353))*COS(RADIANS(AB343))))</f>
        <v>#DIV/0!</v>
      </c>
      <c r="AC347" t="e">
        <f>IF(DEGREES(ACOS(SIN(RADIANS(G347))*SIN(RADIANS(E353))+COS(RADIANS(G347))*COS(RADIANS(E353))*COS(RADIANS(AC343))))&gt;90,0,$F$4*$F$5/E352^2*(SIN(RADIANS(G347))*SIN(RADIANS(E353))+COS(RADIANS(G347))*COS(RADIANS(E353))*COS(RADIANS(AC343))))</f>
        <v>#DIV/0!</v>
      </c>
      <c r="AD347" t="e">
        <f>IF(DEGREES(ACOS(SIN(RADIANS(G347))*SIN(RADIANS(E353))+COS(RADIANS(G347))*COS(RADIANS(E353))*COS(RADIANS(AD343))))&gt;90,0,$F$4*$F$5/E352^2*(SIN(RADIANS(G347))*SIN(RADIANS(E353))+COS(RADIANS(G347))*COS(RADIANS(E353))*COS(RADIANS(AD343))))</f>
        <v>#DIV/0!</v>
      </c>
      <c r="AE347" t="e">
        <f>IF(DEGREES(ACOS(SIN(RADIANS(G347))*SIN(RADIANS(E353))+COS(RADIANS(G347))*COS(RADIANS(E353))*COS(RADIANS(AE343))))&gt;90,0,$F$4*$F$5/E352^2*(SIN(RADIANS(G347))*SIN(RADIANS(E353))+COS(RADIANS(G347))*COS(RADIANS(E353))*COS(RADIANS(AE343))))</f>
        <v>#DIV/0!</v>
      </c>
      <c r="AF347" t="e">
        <f>IF(DEGREES(ACOS(SIN(RADIANS(G347))*SIN(RADIANS(E353))+COS(RADIANS(G347))*COS(RADIANS(E353))*COS(RADIANS(AF343))))&gt;90,0,$F$4*$F$5/E352^2*(SIN(RADIANS(G347))*SIN(RADIANS(E353))+COS(RADIANS(G347))*COS(RADIANS(E353))*COS(RADIANS(AF343))))</f>
        <v>#DIV/0!</v>
      </c>
      <c r="AG347" t="e">
        <f>IF(DEGREES(ACOS(SIN(RADIANS(G347))*SIN(RADIANS(E353))+COS(RADIANS(G347))*COS(RADIANS(E353))*COS(RADIANS(AG343))))&gt;90,0,$F$4*$F$5/E352^2*(SIN(RADIANS(G347))*SIN(RADIANS(E353))+COS(RADIANS(G347))*COS(RADIANS(E353))*COS(RADIANS(AG343))))</f>
        <v>#DIV/0!</v>
      </c>
      <c r="AH347" t="e">
        <f>IF(DEGREES(ACOS(SIN(RADIANS(G347))*SIN(RADIANS(E353))+COS(RADIANS(G347))*COS(RADIANS(E353))*COS(RADIANS(AH343))))&gt;90,0,$F$4*$F$5/E352^2*(SIN(RADIANS(G347))*SIN(RADIANS(E353))+COS(RADIANS(G347))*COS(RADIANS(E353))*COS(RADIANS(AH343))))</f>
        <v>#DIV/0!</v>
      </c>
      <c r="AI347" t="e">
        <f>IF(DEGREES(ACOS(SIN(RADIANS(G347))*SIN(RADIANS(E353))+COS(RADIANS(G347))*COS(RADIANS(E353))*COS(RADIANS(AI343))))&gt;90,0,$F$4*$F$5/E352^2*(SIN(RADIANS(G347))*SIN(RADIANS(E353))+COS(RADIANS(G347))*COS(RADIANS(E353))*COS(RADIANS(AI343))))</f>
        <v>#DIV/0!</v>
      </c>
      <c r="AJ347" t="e">
        <f>IF(DEGREES(ACOS(SIN(RADIANS(G347))*SIN(RADIANS(E353))+COS(RADIANS(G347))*COS(RADIANS(E353))*COS(RADIANS(AJ343))))&gt;90,0,$F$4*$F$5/E352^2*(SIN(RADIANS(G347))*SIN(RADIANS(E353))+COS(RADIANS(G347))*COS(RADIANS(E353))*COS(RADIANS(AJ343))))</f>
        <v>#DIV/0!</v>
      </c>
      <c r="AK347">
        <f>IF(DEGREES(ACOS(SIN(RADIANS(G347))*SIN(RADIANS(E353))+COS(RADIANS(G347))*COS(RADIANS(E353))*COS(RADIANS(AK343))))&gt;90,0,$F$4*$F$5/E352^2*(SIN(RADIANS(G347))*SIN(RADIANS(E353))+COS(RADIANS(G347))*COS(RADIANS(E353))*COS(RADIANS(AK343))))</f>
        <v>0</v>
      </c>
      <c r="AL347">
        <f>IF(DEGREES(ACOS(SIN(RADIANS(G347))*SIN(RADIANS(E353))+COS(RADIANS(G347))*COS(RADIANS(E353))*COS(RADIANS(AL343))))&gt;90,0,$F$4*$F$5/E352^2*(SIN(RADIANS(G347))*SIN(RADIANS(E353))+COS(RADIANS(G347))*COS(RADIANS(E353))*COS(RADIANS(AL343))))</f>
        <v>0</v>
      </c>
      <c r="AM347">
        <f>IF(DEGREES(ACOS(SIN(RADIANS(G347))*SIN(RADIANS(E353))+COS(RADIANS(G347))*COS(RADIANS(E353))*COS(RADIANS(AM343))))&gt;90,0,$F$4*$F$5/E352^2*(SIN(RADIANS(G347))*SIN(RADIANS(E353))+COS(RADIANS(G347))*COS(RADIANS(E353))*COS(RADIANS(AM343))))</f>
        <v>0</v>
      </c>
      <c r="AN347">
        <f>IF(DEGREES(ACOS(SIN(RADIANS(G347))*SIN(RADIANS(E353))+COS(RADIANS(G347))*COS(RADIANS(E353))*COS(RADIANS(AN343))))&gt;90,0,$F$4*$F$5/E352^2*(SIN(RADIANS(G347))*SIN(RADIANS(E353))+COS(RADIANS(G347))*COS(RADIANS(E353))*COS(RADIANS(AN343))))</f>
        <v>0</v>
      </c>
      <c r="AO347">
        <f>IF(DEGREES(ACOS(SIN(RADIANS(G347))*SIN(RADIANS(E353))+COS(RADIANS(G347))*COS(RADIANS(E353))*COS(RADIANS(AO343))))&gt;90,0,$F$4*$F$5/E352^2*(SIN(RADIANS(G347))*SIN(RADIANS(E353))+COS(RADIANS(G347))*COS(RADIANS(E353))*COS(RADIANS(AO343))))</f>
        <v>0</v>
      </c>
      <c r="AP347">
        <f>IF(DEGREES(ACOS(SIN(RADIANS(G347))*SIN(RADIANS(E353))+COS(RADIANS(G347))*COS(RADIANS(E353))*COS(RADIANS(AP343))))&gt;90,0,$F$4*$F$5/E352^2*(SIN(RADIANS(G347))*SIN(RADIANS(E353))+COS(RADIANS(G347))*COS(RADIANS(E353))*COS(RADIANS(AP343))))</f>
        <v>0</v>
      </c>
      <c r="AQ347">
        <f>IF(DEGREES(ACOS(SIN(RADIANS(G347))*SIN(RADIANS(E353))+COS(RADIANS(G347))*COS(RADIANS(E353))*COS(RADIANS(AQ343))))&gt;90,0,$F$4*$F$5/E352^2*(SIN(RADIANS(G347))*SIN(RADIANS(E353))+COS(RADIANS(G347))*COS(RADIANS(E353))*COS(RADIANS(AQ343))))</f>
        <v>0</v>
      </c>
      <c r="AR347">
        <f>IF(DEGREES(ACOS(SIN(RADIANS(G347))*SIN(RADIANS(E353))+COS(RADIANS(G347))*COS(RADIANS(E353))*COS(RADIANS(AR343))))&gt;90,0,$F$4*$F$5/E352^2*(SIN(RADIANS(G347))*SIN(RADIANS(E353))+COS(RADIANS(G347))*COS(RADIANS(E353))*COS(RADIANS(AR343))))</f>
        <v>0</v>
      </c>
    </row>
    <row r="348" spans="2:44" x14ac:dyDescent="0.5">
      <c r="B348" s="40" t="s">
        <v>727</v>
      </c>
      <c r="E348">
        <f>IF(E345&lt;360,E345/360,(E345-360)/360)</f>
        <v>0.3611111111111111</v>
      </c>
      <c r="G348">
        <v>60</v>
      </c>
      <c r="I348">
        <f>IF(DEGREES(ACOS(SIN(RADIANS(G348))*SIN(RADIANS(E353))+COS(RADIANS(G348))*COS(RADIANS(E353))*COS(RADIANS(I343))))&gt;90,0,$F$4*$F$5/E352^2*(SIN(RADIANS(G348))*SIN(RADIANS(E353))+COS(RADIANS(G348))*COS(RADIANS(E353))*COS(RADIANS(I343))))</f>
        <v>0</v>
      </c>
      <c r="J348">
        <f>IF(DEGREES(ACOS(SIN(RADIANS(G348))*SIN(RADIANS(E353))+COS(RADIANS(G348))*COS(RADIANS(E353))*COS(RADIANS(J343))))&gt;90,0,$F$4*$F$5/E352^2*(SIN(RADIANS(G348))*SIN(RADIANS(E353))+COS(RADIANS(G348))*COS(RADIANS(E353))*COS(RADIANS(J343))))</f>
        <v>0</v>
      </c>
      <c r="K348">
        <f>IF(DEGREES(ACOS(SIN(RADIANS(G348))*SIN(RADIANS(E353))+COS(RADIANS(G348))*COS(RADIANS(E353))*COS(RADIANS(K343))))&gt;90,0,$F$4*$F$5/E352^2*(SIN(RADIANS(G348))*SIN(RADIANS(E353))+COS(RADIANS(G348))*COS(RADIANS(E353))*COS(RADIANS(K343))))</f>
        <v>0</v>
      </c>
      <c r="L348">
        <f>IF(DEGREES(ACOS(SIN(RADIANS(G348))*SIN(RADIANS(E353))+COS(RADIANS(G348))*COS(RADIANS(E353))*COS(RADIANS(L343))))&gt;90,0,$F$4*$F$5/E352^2*(SIN(RADIANS(G348))*SIN(RADIANS(E353))+COS(RADIANS(G348))*COS(RADIANS(E353))*COS(RADIANS(L343))))</f>
        <v>0</v>
      </c>
      <c r="M348">
        <f>IF(DEGREES(ACOS(SIN(RADIANS(G348))*SIN(RADIANS(E353))+COS(RADIANS(G348))*COS(RADIANS(E353))*COS(RADIANS(M343))))&gt;90,0,$F$4*$F$5/E352^2*(SIN(RADIANS(G348))*SIN(RADIANS(E353))+COS(RADIANS(G348))*COS(RADIANS(E353))*COS(RADIANS(M343))))</f>
        <v>0</v>
      </c>
      <c r="N348">
        <f>IF(DEGREES(ACOS(SIN(RADIANS(G348))*SIN(RADIANS(E353))+COS(RADIANS(G348))*COS(RADIANS(E353))*COS(RADIANS(N343))))&gt;90,0,$F$4*$F$5/E352^2*(SIN(RADIANS(G348))*SIN(RADIANS(E353))+COS(RADIANS(G348))*COS(RADIANS(E353))*COS(RADIANS(N343))))</f>
        <v>0</v>
      </c>
      <c r="O348">
        <f>IF(DEGREES(ACOS(SIN(RADIANS(G348))*SIN(RADIANS(E353))+COS(RADIANS(G348))*COS(RADIANS(E353))*COS(RADIANS(O343))))&gt;90,0,$F$4*$F$5/E352^2*(SIN(RADIANS(G348))*SIN(RADIANS(E353))+COS(RADIANS(G348))*COS(RADIANS(E353))*COS(RADIANS(O343))))</f>
        <v>0</v>
      </c>
      <c r="P348">
        <f>IF(DEGREES(ACOS(SIN(RADIANS(G348))*SIN(RADIANS(E353))+COS(RADIANS(G348))*COS(RADIANS(E353))*COS(RADIANS(P343))))&gt;90,0,$F$4*$F$5/E352^2*(SIN(RADIANS(G348))*SIN(RADIANS(E353))+COS(RADIANS(G348))*COS(RADIANS(E353))*COS(RADIANS(P343))))</f>
        <v>0</v>
      </c>
      <c r="Q348">
        <f>IF(DEGREES(ACOS(SIN(RADIANS(G348))*SIN(RADIANS(E353))+COS(RADIANS(G348))*COS(RADIANS(E353))*COS(RADIANS(Q343))))&gt;90,0,$F$4*$F$5/E352^2*(SIN(RADIANS(G348))*SIN(RADIANS(E353))+COS(RADIANS(G348))*COS(RADIANS(E353))*COS(RADIANS(Q343))))</f>
        <v>0</v>
      </c>
      <c r="R348" t="e">
        <f>IF(DEGREES(ACOS(SIN(RADIANS(G348))*SIN(RADIANS(E353))+COS(RADIANS(G348))*COS(RADIANS(E353))*COS(RADIANS(R343))))&gt;90,0,$F$4*$F$5/E352^2*(SIN(RADIANS(G348))*SIN(RADIANS(E353))+COS(RADIANS(G348))*COS(RADIANS(E353))*COS(RADIANS(R343))))</f>
        <v>#DIV/0!</v>
      </c>
      <c r="S348" t="e">
        <f>IF(DEGREES(ACOS(SIN(RADIANS(G348))*SIN(RADIANS(E353))+COS(RADIANS(G348))*COS(RADIANS(E353))*COS(RADIANS(S343))))&gt;90,0,$F$4*$F$5/E352^2*(SIN(RADIANS(G348))*SIN(RADIANS(E353))+COS(RADIANS(G348))*COS(RADIANS(E353))*COS(RADIANS(S343))))</f>
        <v>#DIV/0!</v>
      </c>
      <c r="T348" t="e">
        <f>IF(DEGREES(ACOS(SIN(RADIANS(G348))*SIN(RADIANS(E353))+COS(RADIANS(G348))*COS(RADIANS(E353))*COS(RADIANS(T343))))&gt;90,0,$F$4*$F$5/E352^2*(SIN(RADIANS(G348))*SIN(RADIANS(E353))+COS(RADIANS(G348))*COS(RADIANS(E353))*COS(RADIANS(T343))))</f>
        <v>#DIV/0!</v>
      </c>
      <c r="U348" t="e">
        <f>IF(DEGREES(ACOS(SIN(RADIANS(G348))*SIN(RADIANS(E353))+COS(RADIANS(G348))*COS(RADIANS(E353))*COS(RADIANS(U343))))&gt;90,0,$F$4*$F$5/E352^2*(SIN(RADIANS(G348))*SIN(RADIANS(E353))+COS(RADIANS(G348))*COS(RADIANS(E353))*COS(RADIANS(U343))))</f>
        <v>#DIV/0!</v>
      </c>
      <c r="V348" t="e">
        <f>IF(DEGREES(ACOS(SIN(RADIANS(G348))*SIN(RADIANS(E353))+COS(RADIANS(G348))*COS(RADIANS(E353))*COS(RADIANS(V343))))&gt;90,0,$F$4*$F$5/E352^2*(SIN(RADIANS(G348))*SIN(RADIANS(E353))+COS(RADIANS(G348))*COS(RADIANS(E353))*COS(RADIANS(V343))))</f>
        <v>#DIV/0!</v>
      </c>
      <c r="W348" t="e">
        <f>IF(DEGREES(ACOS(SIN(RADIANS(G348))*SIN(RADIANS(E353))+COS(RADIANS(G348))*COS(RADIANS(E353))*COS(RADIANS(W343))))&gt;90,0,$F$4*$F$5/E352^2*(SIN(RADIANS(G348))*SIN(RADIANS(E353))+COS(RADIANS(G348))*COS(RADIANS(E353))*COS(RADIANS(W343))))</f>
        <v>#DIV/0!</v>
      </c>
      <c r="X348" t="e">
        <f>IF(DEGREES(ACOS(SIN(RADIANS(G348))*SIN(RADIANS(E353))+COS(RADIANS(G348))*COS(RADIANS(E353))*COS(RADIANS(X343))))&gt;90,0,$F$4*$F$5/E352^2*(SIN(RADIANS(G348))*SIN(RADIANS(E353))+COS(RADIANS(G348))*COS(RADIANS(E353))*COS(RADIANS(X343))))</f>
        <v>#DIV/0!</v>
      </c>
      <c r="Y348" t="e">
        <f>IF(DEGREES(ACOS(SIN(RADIANS(G348))*SIN(RADIANS(E353))+COS(RADIANS(G348))*COS(RADIANS(E353))*COS(RADIANS(Y343))))&gt;90,0,$F$4*$F$5/E352^2*(SIN(RADIANS(G348))*SIN(RADIANS(E353))+COS(RADIANS(G348))*COS(RADIANS(E353))*COS(RADIANS(Y343))))</f>
        <v>#DIV/0!</v>
      </c>
      <c r="Z348" t="e">
        <f>IF(DEGREES(ACOS(SIN(RADIANS(G348))*SIN(RADIANS(E353))+COS(RADIANS(G348))*COS(RADIANS(E353))*COS(RADIANS(Z343))))&gt;90,0,$F$4*$F$5/E352^2*(SIN(RADIANS(G348))*SIN(RADIANS(E353))+COS(RADIANS(G348))*COS(RADIANS(E353))*COS(RADIANS(Z343))))</f>
        <v>#DIV/0!</v>
      </c>
      <c r="AA348" t="e">
        <f>IF(DEGREES(ACOS(SIN(RADIANS(G348))*SIN(RADIANS(E353))+COS(RADIANS(G348))*COS(RADIANS(E353))*COS(RADIANS(AA343))))&gt;90,0,$F$4*$F$5/E352^2*(SIN(RADIANS(G348))*SIN(RADIANS(E353))+COS(RADIANS(G348))*COS(RADIANS(E353))*COS(RADIANS(AA343))))</f>
        <v>#DIV/0!</v>
      </c>
      <c r="AB348" t="e">
        <f>IF(DEGREES(ACOS(SIN(RADIANS(G348))*SIN(RADIANS(E353))+COS(RADIANS(G348))*COS(RADIANS(E353))*COS(RADIANS(AB343))))&gt;90,0,$F$4*$F$5/E352^2*(SIN(RADIANS(G348))*SIN(RADIANS(E353))+COS(RADIANS(G348))*COS(RADIANS(E353))*COS(RADIANS(AB343))))</f>
        <v>#DIV/0!</v>
      </c>
      <c r="AC348" t="e">
        <f>IF(DEGREES(ACOS(SIN(RADIANS(G348))*SIN(RADIANS(E353))+COS(RADIANS(G348))*COS(RADIANS(E353))*COS(RADIANS(AC343))))&gt;90,0,$F$4*$F$5/E352^2*(SIN(RADIANS(G348))*SIN(RADIANS(E353))+COS(RADIANS(G348))*COS(RADIANS(E353))*COS(RADIANS(AC343))))</f>
        <v>#DIV/0!</v>
      </c>
      <c r="AD348" t="e">
        <f>IF(DEGREES(ACOS(SIN(RADIANS(G348))*SIN(RADIANS(E353))+COS(RADIANS(G348))*COS(RADIANS(E353))*COS(RADIANS(AD343))))&gt;90,0,$F$4*$F$5/E352^2*(SIN(RADIANS(G348))*SIN(RADIANS(E353))+COS(RADIANS(G348))*COS(RADIANS(E353))*COS(RADIANS(AD343))))</f>
        <v>#DIV/0!</v>
      </c>
      <c r="AE348" t="e">
        <f>IF(DEGREES(ACOS(SIN(RADIANS(G348))*SIN(RADIANS(E353))+COS(RADIANS(G348))*COS(RADIANS(E353))*COS(RADIANS(AE343))))&gt;90,0,$F$4*$F$5/E352^2*(SIN(RADIANS(G348))*SIN(RADIANS(E353))+COS(RADIANS(G348))*COS(RADIANS(E353))*COS(RADIANS(AE343))))</f>
        <v>#DIV/0!</v>
      </c>
      <c r="AF348" t="e">
        <f>IF(DEGREES(ACOS(SIN(RADIANS(G348))*SIN(RADIANS(E353))+COS(RADIANS(G348))*COS(RADIANS(E353))*COS(RADIANS(AF343))))&gt;90,0,$F$4*$F$5/E352^2*(SIN(RADIANS(G348))*SIN(RADIANS(E353))+COS(RADIANS(G348))*COS(RADIANS(E353))*COS(RADIANS(AF343))))</f>
        <v>#DIV/0!</v>
      </c>
      <c r="AG348" t="e">
        <f>IF(DEGREES(ACOS(SIN(RADIANS(G348))*SIN(RADIANS(E353))+COS(RADIANS(G348))*COS(RADIANS(E353))*COS(RADIANS(AG343))))&gt;90,0,$F$4*$F$5/E352^2*(SIN(RADIANS(G348))*SIN(RADIANS(E353))+COS(RADIANS(G348))*COS(RADIANS(E353))*COS(RADIANS(AG343))))</f>
        <v>#DIV/0!</v>
      </c>
      <c r="AH348" t="e">
        <f>IF(DEGREES(ACOS(SIN(RADIANS(G348))*SIN(RADIANS(E353))+COS(RADIANS(G348))*COS(RADIANS(E353))*COS(RADIANS(AH343))))&gt;90,0,$F$4*$F$5/E352^2*(SIN(RADIANS(G348))*SIN(RADIANS(E353))+COS(RADIANS(G348))*COS(RADIANS(E353))*COS(RADIANS(AH343))))</f>
        <v>#DIV/0!</v>
      </c>
      <c r="AI348" t="e">
        <f>IF(DEGREES(ACOS(SIN(RADIANS(G348))*SIN(RADIANS(E353))+COS(RADIANS(G348))*COS(RADIANS(E353))*COS(RADIANS(AI343))))&gt;90,0,$F$4*$F$5/E352^2*(SIN(RADIANS(G348))*SIN(RADIANS(E353))+COS(RADIANS(G348))*COS(RADIANS(E353))*COS(RADIANS(AI343))))</f>
        <v>#DIV/0!</v>
      </c>
      <c r="AJ348" t="e">
        <f>IF(DEGREES(ACOS(SIN(RADIANS(G348))*SIN(RADIANS(E353))+COS(RADIANS(G348))*COS(RADIANS(E353))*COS(RADIANS(AJ343))))&gt;90,0,$F$4*$F$5/E352^2*(SIN(RADIANS(G348))*SIN(RADIANS(E353))+COS(RADIANS(G348))*COS(RADIANS(E353))*COS(RADIANS(AJ343))))</f>
        <v>#DIV/0!</v>
      </c>
      <c r="AK348">
        <f>IF(DEGREES(ACOS(SIN(RADIANS(G348))*SIN(RADIANS(E353))+COS(RADIANS(G348))*COS(RADIANS(E353))*COS(RADIANS(AK343))))&gt;90,0,$F$4*$F$5/E352^2*(SIN(RADIANS(G348))*SIN(RADIANS(E353))+COS(RADIANS(G348))*COS(RADIANS(E353))*COS(RADIANS(AK343))))</f>
        <v>0</v>
      </c>
      <c r="AL348">
        <f>IF(DEGREES(ACOS(SIN(RADIANS(G348))*SIN(RADIANS(E353))+COS(RADIANS(G348))*COS(RADIANS(E353))*COS(RADIANS(AL343))))&gt;90,0,$F$4*$F$5/E352^2*(SIN(RADIANS(G348))*SIN(RADIANS(E353))+COS(RADIANS(G348))*COS(RADIANS(E353))*COS(RADIANS(AL343))))</f>
        <v>0</v>
      </c>
      <c r="AM348">
        <f>IF(DEGREES(ACOS(SIN(RADIANS(G348))*SIN(RADIANS(E353))+COS(RADIANS(G348))*COS(RADIANS(E353))*COS(RADIANS(AM343))))&gt;90,0,$F$4*$F$5/E352^2*(SIN(RADIANS(G348))*SIN(RADIANS(E353))+COS(RADIANS(G348))*COS(RADIANS(E353))*COS(RADIANS(AM343))))</f>
        <v>0</v>
      </c>
      <c r="AN348">
        <f>IF(DEGREES(ACOS(SIN(RADIANS(G348))*SIN(RADIANS(E353))+COS(RADIANS(G348))*COS(RADIANS(E353))*COS(RADIANS(AN343))))&gt;90,0,$F$4*$F$5/E352^2*(SIN(RADIANS(G348))*SIN(RADIANS(E353))+COS(RADIANS(G348))*COS(RADIANS(E353))*COS(RADIANS(AN343))))</f>
        <v>0</v>
      </c>
      <c r="AO348">
        <f>IF(DEGREES(ACOS(SIN(RADIANS(G348))*SIN(RADIANS(E353))+COS(RADIANS(G348))*COS(RADIANS(E353))*COS(RADIANS(AO343))))&gt;90,0,$F$4*$F$5/E352^2*(SIN(RADIANS(G348))*SIN(RADIANS(E353))+COS(RADIANS(G348))*COS(RADIANS(E353))*COS(RADIANS(AO343))))</f>
        <v>0</v>
      </c>
      <c r="AP348">
        <f>IF(DEGREES(ACOS(SIN(RADIANS(G348))*SIN(RADIANS(E353))+COS(RADIANS(G348))*COS(RADIANS(E353))*COS(RADIANS(AP343))))&gt;90,0,$F$4*$F$5/E352^2*(SIN(RADIANS(G348))*SIN(RADIANS(E353))+COS(RADIANS(G348))*COS(RADIANS(E353))*COS(RADIANS(AP343))))</f>
        <v>0</v>
      </c>
      <c r="AQ348">
        <f>IF(DEGREES(ACOS(SIN(RADIANS(G348))*SIN(RADIANS(E353))+COS(RADIANS(G348))*COS(RADIANS(E353))*COS(RADIANS(AQ343))))&gt;90,0,$F$4*$F$5/E352^2*(SIN(RADIANS(G348))*SIN(RADIANS(E353))+COS(RADIANS(G348))*COS(RADIANS(E353))*COS(RADIANS(AQ343))))</f>
        <v>0</v>
      </c>
      <c r="AR348">
        <f>IF(DEGREES(ACOS(SIN(RADIANS(G348))*SIN(RADIANS(E353))+COS(RADIANS(G348))*COS(RADIANS(E353))*COS(RADIANS(AR343))))&gt;90,0,$F$4*$F$5/E352^2*(SIN(RADIANS(G348))*SIN(RADIANS(E353))+COS(RADIANS(G348))*COS(RADIANS(E353))*COS(RADIANS(AR343))))</f>
        <v>0</v>
      </c>
    </row>
    <row r="349" spans="2:44" x14ac:dyDescent="0.5">
      <c r="B349" s="40" t="s">
        <v>782</v>
      </c>
      <c r="E349">
        <f>E348*$F$11</f>
        <v>0</v>
      </c>
      <c r="G349">
        <v>50</v>
      </c>
      <c r="I349">
        <f>IF(DEGREES(ACOS(SIN(RADIANS(G349))*SIN(RADIANS(E353))+COS(RADIANS(G349))*COS(RADIANS(E353))*COS(RADIANS(I343))))&gt;90,0,$F$4*$F$5/E352^2*(SIN(RADIANS(G349))*SIN(RADIANS(E353))+COS(RADIANS(G349))*COS(RADIANS(E353))*COS(RADIANS(I343))))</f>
        <v>0</v>
      </c>
      <c r="J349">
        <f>IF(DEGREES(ACOS(SIN(RADIANS(G349))*SIN(RADIANS(E353))+COS(RADIANS(G349))*COS(RADIANS(E353))*COS(RADIANS(J343))))&gt;90,0,$F$4*$F$5/E352^2*(SIN(RADIANS(G349))*SIN(RADIANS(E353))+COS(RADIANS(G349))*COS(RADIANS(E353))*COS(RADIANS(J343))))</f>
        <v>0</v>
      </c>
      <c r="K349">
        <f>IF(DEGREES(ACOS(SIN(RADIANS(G349))*SIN(RADIANS(E353))+COS(RADIANS(G349))*COS(RADIANS(E353))*COS(RADIANS(K343))))&gt;90,0,$F$4*$F$5/E352^2*(SIN(RADIANS(G349))*SIN(RADIANS(E353))+COS(RADIANS(G349))*COS(RADIANS(E353))*COS(RADIANS(K343))))</f>
        <v>0</v>
      </c>
      <c r="L349">
        <f>IF(DEGREES(ACOS(SIN(RADIANS(G349))*SIN(RADIANS(E353))+COS(RADIANS(G349))*COS(RADIANS(E353))*COS(RADIANS(L343))))&gt;90,0,$F$4*$F$5/E352^2*(SIN(RADIANS(G349))*SIN(RADIANS(E353))+COS(RADIANS(G349))*COS(RADIANS(E353))*COS(RADIANS(L343))))</f>
        <v>0</v>
      </c>
      <c r="M349">
        <f>IF(DEGREES(ACOS(SIN(RADIANS(G349))*SIN(RADIANS(E353))+COS(RADIANS(G349))*COS(RADIANS(E353))*COS(RADIANS(M343))))&gt;90,0,$F$4*$F$5/E352^2*(SIN(RADIANS(G349))*SIN(RADIANS(E353))+COS(RADIANS(G349))*COS(RADIANS(E353))*COS(RADIANS(M343))))</f>
        <v>0</v>
      </c>
      <c r="N349">
        <f>IF(DEGREES(ACOS(SIN(RADIANS(G349))*SIN(RADIANS(E353))+COS(RADIANS(G349))*COS(RADIANS(E353))*COS(RADIANS(N343))))&gt;90,0,$F$4*$F$5/E352^2*(SIN(RADIANS(G349))*SIN(RADIANS(E353))+COS(RADIANS(G349))*COS(RADIANS(E353))*COS(RADIANS(N343))))</f>
        <v>0</v>
      </c>
      <c r="O349">
        <f>IF(DEGREES(ACOS(SIN(RADIANS(G349))*SIN(RADIANS(E353))+COS(RADIANS(G349))*COS(RADIANS(E353))*COS(RADIANS(O343))))&gt;90,0,$F$4*$F$5/E352^2*(SIN(RADIANS(G349))*SIN(RADIANS(E353))+COS(RADIANS(G349))*COS(RADIANS(E353))*COS(RADIANS(O343))))</f>
        <v>0</v>
      </c>
      <c r="P349">
        <f>IF(DEGREES(ACOS(SIN(RADIANS(G349))*SIN(RADIANS(E353))+COS(RADIANS(G349))*COS(RADIANS(E353))*COS(RADIANS(P343))))&gt;90,0,$F$4*$F$5/E352^2*(SIN(RADIANS(G349))*SIN(RADIANS(E353))+COS(RADIANS(G349))*COS(RADIANS(E353))*COS(RADIANS(P343))))</f>
        <v>0</v>
      </c>
      <c r="Q349">
        <f>IF(DEGREES(ACOS(SIN(RADIANS(G349))*SIN(RADIANS(E353))+COS(RADIANS(G349))*COS(RADIANS(E353))*COS(RADIANS(Q343))))&gt;90,0,$F$4*$F$5/E352^2*(SIN(RADIANS(G349))*SIN(RADIANS(E353))+COS(RADIANS(G349))*COS(RADIANS(E353))*COS(RADIANS(Q343))))</f>
        <v>0</v>
      </c>
      <c r="R349" t="e">
        <f>IF(DEGREES(ACOS(SIN(RADIANS(G349))*SIN(RADIANS(E353))+COS(RADIANS(G349))*COS(RADIANS(E353))*COS(RADIANS(R343))))&gt;90,0,$F$4*$F$5/E352^2*(SIN(RADIANS(G349))*SIN(RADIANS(E353))+COS(RADIANS(G349))*COS(RADIANS(E353))*COS(RADIANS(R343))))</f>
        <v>#DIV/0!</v>
      </c>
      <c r="S349" t="e">
        <f>IF(DEGREES(ACOS(SIN(RADIANS(G349))*SIN(RADIANS(E353))+COS(RADIANS(G349))*COS(RADIANS(E353))*COS(RADIANS(S343))))&gt;90,0,$F$4*$F$5/E352^2*(SIN(RADIANS(G349))*SIN(RADIANS(E353))+COS(RADIANS(G349))*COS(RADIANS(E353))*COS(RADIANS(S343))))</f>
        <v>#DIV/0!</v>
      </c>
      <c r="T349" t="e">
        <f>IF(DEGREES(ACOS(SIN(RADIANS(G349))*SIN(RADIANS(E353))+COS(RADIANS(G349))*COS(RADIANS(E353))*COS(RADIANS(T343))))&gt;90,0,$F$4*$F$5/E352^2*(SIN(RADIANS(G349))*SIN(RADIANS(E353))+COS(RADIANS(G349))*COS(RADIANS(E353))*COS(RADIANS(T343))))</f>
        <v>#DIV/0!</v>
      </c>
      <c r="U349" t="e">
        <f>IF(DEGREES(ACOS(SIN(RADIANS(G349))*SIN(RADIANS(E353))+COS(RADIANS(G349))*COS(RADIANS(E353))*COS(RADIANS(U343))))&gt;90,0,$F$4*$F$5/E352^2*(SIN(RADIANS(G349))*SIN(RADIANS(E353))+COS(RADIANS(G349))*COS(RADIANS(E353))*COS(RADIANS(U343))))</f>
        <v>#DIV/0!</v>
      </c>
      <c r="V349" t="e">
        <f>IF(DEGREES(ACOS(SIN(RADIANS(G349))*SIN(RADIANS(E353))+COS(RADIANS(G349))*COS(RADIANS(E353))*COS(RADIANS(V343))))&gt;90,0,$F$4*$F$5/E352^2*(SIN(RADIANS(G349))*SIN(RADIANS(E353))+COS(RADIANS(G349))*COS(RADIANS(E353))*COS(RADIANS(V343))))</f>
        <v>#DIV/0!</v>
      </c>
      <c r="W349" t="e">
        <f>IF(DEGREES(ACOS(SIN(RADIANS(G349))*SIN(RADIANS(E353))+COS(RADIANS(G349))*COS(RADIANS(E353))*COS(RADIANS(W343))))&gt;90,0,$F$4*$F$5/E352^2*(SIN(RADIANS(G349))*SIN(RADIANS(E353))+COS(RADIANS(G349))*COS(RADIANS(E353))*COS(RADIANS(W343))))</f>
        <v>#DIV/0!</v>
      </c>
      <c r="X349" t="e">
        <f>IF(DEGREES(ACOS(SIN(RADIANS(G349))*SIN(RADIANS(E353))+COS(RADIANS(G349))*COS(RADIANS(E353))*COS(RADIANS(X343))))&gt;90,0,$F$4*$F$5/E352^2*(SIN(RADIANS(G349))*SIN(RADIANS(E353))+COS(RADIANS(G349))*COS(RADIANS(E353))*COS(RADIANS(X343))))</f>
        <v>#DIV/0!</v>
      </c>
      <c r="Y349" t="e">
        <f>IF(DEGREES(ACOS(SIN(RADIANS(G349))*SIN(RADIANS(E353))+COS(RADIANS(G349))*COS(RADIANS(E353))*COS(RADIANS(Y343))))&gt;90,0,$F$4*$F$5/E352^2*(SIN(RADIANS(G349))*SIN(RADIANS(E353))+COS(RADIANS(G349))*COS(RADIANS(E353))*COS(RADIANS(Y343))))</f>
        <v>#DIV/0!</v>
      </c>
      <c r="Z349" t="e">
        <f>IF(DEGREES(ACOS(SIN(RADIANS(G349))*SIN(RADIANS(E353))+COS(RADIANS(G349))*COS(RADIANS(E353))*COS(RADIANS(Z343))))&gt;90,0,$F$4*$F$5/E352^2*(SIN(RADIANS(G349))*SIN(RADIANS(E353))+COS(RADIANS(G349))*COS(RADIANS(E353))*COS(RADIANS(Z343))))</f>
        <v>#DIV/0!</v>
      </c>
      <c r="AA349" t="e">
        <f>IF(DEGREES(ACOS(SIN(RADIANS(G349))*SIN(RADIANS(E353))+COS(RADIANS(G349))*COS(RADIANS(E353))*COS(RADIANS(AA343))))&gt;90,0,$F$4*$F$5/E352^2*(SIN(RADIANS(G349))*SIN(RADIANS(E353))+COS(RADIANS(G349))*COS(RADIANS(E353))*COS(RADIANS(AA343))))</f>
        <v>#DIV/0!</v>
      </c>
      <c r="AB349" t="e">
        <f>IF(DEGREES(ACOS(SIN(RADIANS(G349))*SIN(RADIANS(E353))+COS(RADIANS(G349))*COS(RADIANS(E353))*COS(RADIANS(AB343))))&gt;90,0,$F$4*$F$5/E352^2*(SIN(RADIANS(G349))*SIN(RADIANS(E353))+COS(RADIANS(G349))*COS(RADIANS(E353))*COS(RADIANS(AB343))))</f>
        <v>#DIV/0!</v>
      </c>
      <c r="AC349" t="e">
        <f>IF(DEGREES(ACOS(SIN(RADIANS(G349))*SIN(RADIANS(E353))+COS(RADIANS(G349))*COS(RADIANS(E353))*COS(RADIANS(AC343))))&gt;90,0,$F$4*$F$5/E352^2*(SIN(RADIANS(G349))*SIN(RADIANS(E353))+COS(RADIANS(G349))*COS(RADIANS(E353))*COS(RADIANS(AC343))))</f>
        <v>#DIV/0!</v>
      </c>
      <c r="AD349" t="e">
        <f>IF(DEGREES(ACOS(SIN(RADIANS(G349))*SIN(RADIANS(E353))+COS(RADIANS(G349))*COS(RADIANS(E353))*COS(RADIANS(AD343))))&gt;90,0,$F$4*$F$5/E352^2*(SIN(RADIANS(G349))*SIN(RADIANS(E353))+COS(RADIANS(G349))*COS(RADIANS(E353))*COS(RADIANS(AD343))))</f>
        <v>#DIV/0!</v>
      </c>
      <c r="AE349" t="e">
        <f>IF(DEGREES(ACOS(SIN(RADIANS(G349))*SIN(RADIANS(E353))+COS(RADIANS(G349))*COS(RADIANS(E353))*COS(RADIANS(AE343))))&gt;90,0,$F$4*$F$5/E352^2*(SIN(RADIANS(G349))*SIN(RADIANS(E353))+COS(RADIANS(G349))*COS(RADIANS(E353))*COS(RADIANS(AE343))))</f>
        <v>#DIV/0!</v>
      </c>
      <c r="AF349" t="e">
        <f>IF(DEGREES(ACOS(SIN(RADIANS(G349))*SIN(RADIANS(E353))+COS(RADIANS(G349))*COS(RADIANS(E353))*COS(RADIANS(AF343))))&gt;90,0,$F$4*$F$5/E352^2*(SIN(RADIANS(G349))*SIN(RADIANS(E353))+COS(RADIANS(G349))*COS(RADIANS(E353))*COS(RADIANS(AF343))))</f>
        <v>#DIV/0!</v>
      </c>
      <c r="AG349" t="e">
        <f>IF(DEGREES(ACOS(SIN(RADIANS(G349))*SIN(RADIANS(E353))+COS(RADIANS(G349))*COS(RADIANS(E353))*COS(RADIANS(AG343))))&gt;90,0,$F$4*$F$5/E352^2*(SIN(RADIANS(G349))*SIN(RADIANS(E353))+COS(RADIANS(G349))*COS(RADIANS(E353))*COS(RADIANS(AG343))))</f>
        <v>#DIV/0!</v>
      </c>
      <c r="AH349" t="e">
        <f>IF(DEGREES(ACOS(SIN(RADIANS(G349))*SIN(RADIANS(E353))+COS(RADIANS(G349))*COS(RADIANS(E353))*COS(RADIANS(AH343))))&gt;90,0,$F$4*$F$5/E352^2*(SIN(RADIANS(G349))*SIN(RADIANS(E353))+COS(RADIANS(G349))*COS(RADIANS(E353))*COS(RADIANS(AH343))))</f>
        <v>#DIV/0!</v>
      </c>
      <c r="AI349" t="e">
        <f>IF(DEGREES(ACOS(SIN(RADIANS(G349))*SIN(RADIANS(E353))+COS(RADIANS(G349))*COS(RADIANS(E353))*COS(RADIANS(AI343))))&gt;90,0,$F$4*$F$5/E352^2*(SIN(RADIANS(G349))*SIN(RADIANS(E353))+COS(RADIANS(G349))*COS(RADIANS(E353))*COS(RADIANS(AI343))))</f>
        <v>#DIV/0!</v>
      </c>
      <c r="AJ349" t="e">
        <f>IF(DEGREES(ACOS(SIN(RADIANS(G349))*SIN(RADIANS(E353))+COS(RADIANS(G349))*COS(RADIANS(E353))*COS(RADIANS(AJ343))))&gt;90,0,$F$4*$F$5/E352^2*(SIN(RADIANS(G349))*SIN(RADIANS(E353))+COS(RADIANS(G349))*COS(RADIANS(E353))*COS(RADIANS(AJ343))))</f>
        <v>#DIV/0!</v>
      </c>
      <c r="AK349">
        <f>IF(DEGREES(ACOS(SIN(RADIANS(G349))*SIN(RADIANS(E353))+COS(RADIANS(G349))*COS(RADIANS(E353))*COS(RADIANS(AK343))))&gt;90,0,$F$4*$F$5/E352^2*(SIN(RADIANS(G349))*SIN(RADIANS(E353))+COS(RADIANS(G349))*COS(RADIANS(E353))*COS(RADIANS(AK343))))</f>
        <v>0</v>
      </c>
      <c r="AL349">
        <f>IF(DEGREES(ACOS(SIN(RADIANS(G349))*SIN(RADIANS(E353))+COS(RADIANS(G349))*COS(RADIANS(E353))*COS(RADIANS(AL343))))&gt;90,0,$F$4*$F$5/E352^2*(SIN(RADIANS(G349))*SIN(RADIANS(E353))+COS(RADIANS(G349))*COS(RADIANS(E353))*COS(RADIANS(AL343))))</f>
        <v>0</v>
      </c>
      <c r="AM349">
        <f>IF(DEGREES(ACOS(SIN(RADIANS(G349))*SIN(RADIANS(E353))+COS(RADIANS(G349))*COS(RADIANS(E353))*COS(RADIANS(AM343))))&gt;90,0,$F$4*$F$5/E352^2*(SIN(RADIANS(G349))*SIN(RADIANS(E353))+COS(RADIANS(G349))*COS(RADIANS(E353))*COS(RADIANS(AM343))))</f>
        <v>0</v>
      </c>
      <c r="AN349">
        <f>IF(DEGREES(ACOS(SIN(RADIANS(G349))*SIN(RADIANS(E353))+COS(RADIANS(G349))*COS(RADIANS(E353))*COS(RADIANS(AN343))))&gt;90,0,$F$4*$F$5/E352^2*(SIN(RADIANS(G349))*SIN(RADIANS(E353))+COS(RADIANS(G349))*COS(RADIANS(E353))*COS(RADIANS(AN343))))</f>
        <v>0</v>
      </c>
      <c r="AO349">
        <f>IF(DEGREES(ACOS(SIN(RADIANS(G349))*SIN(RADIANS(E353))+COS(RADIANS(G349))*COS(RADIANS(E353))*COS(RADIANS(AO343))))&gt;90,0,$F$4*$F$5/E352^2*(SIN(RADIANS(G349))*SIN(RADIANS(E353))+COS(RADIANS(G349))*COS(RADIANS(E353))*COS(RADIANS(AO343))))</f>
        <v>0</v>
      </c>
      <c r="AP349">
        <f>IF(DEGREES(ACOS(SIN(RADIANS(G349))*SIN(RADIANS(E353))+COS(RADIANS(G349))*COS(RADIANS(E353))*COS(RADIANS(AP343))))&gt;90,0,$F$4*$F$5/E352^2*(SIN(RADIANS(G349))*SIN(RADIANS(E353))+COS(RADIANS(G349))*COS(RADIANS(E353))*COS(RADIANS(AP343))))</f>
        <v>0</v>
      </c>
      <c r="AQ349">
        <f>IF(DEGREES(ACOS(SIN(RADIANS(G349))*SIN(RADIANS(E353))+COS(RADIANS(G349))*COS(RADIANS(E353))*COS(RADIANS(AQ343))))&gt;90,0,$F$4*$F$5/E352^2*(SIN(RADIANS(G349))*SIN(RADIANS(E353))+COS(RADIANS(G349))*COS(RADIANS(E353))*COS(RADIANS(AQ343))))</f>
        <v>0</v>
      </c>
      <c r="AR349">
        <f>IF(DEGREES(ACOS(SIN(RADIANS(G349))*SIN(RADIANS(E353))+COS(RADIANS(G349))*COS(RADIANS(E353))*COS(RADIANS(AR343))))&gt;90,0,$F$4*$F$5/E352^2*(SIN(RADIANS(G349))*SIN(RADIANS(E353))+COS(RADIANS(G349))*COS(RADIANS(E353))*COS(RADIANS(AR343))))</f>
        <v>0</v>
      </c>
    </row>
    <row r="350" spans="2:44" x14ac:dyDescent="0.5">
      <c r="B350" s="40" t="s">
        <v>783</v>
      </c>
      <c r="E350" t="str">
        <f>IF($F$10=0,"N/A",$F$10*(E345/360)-ROUNDDOWN($F$10*(E345/360),0))</f>
        <v>N/A</v>
      </c>
      <c r="G350">
        <v>40</v>
      </c>
      <c r="I350">
        <f>IF(DEGREES(ACOS(SIN(RADIANS(G350))*SIN(RADIANS(E353))+COS(RADIANS(G350))*COS(RADIANS(E353))*COS(RADIANS(I343))))&gt;90,0,$F$4*$F$5/E352^2*(SIN(RADIANS(G350))*SIN(RADIANS(E353))+COS(RADIANS(G350))*COS(RADIANS(E353))*COS(RADIANS(I343))))</f>
        <v>0</v>
      </c>
      <c r="J350">
        <f>IF(DEGREES(ACOS(SIN(RADIANS(G350))*SIN(RADIANS(E353))+COS(RADIANS(G350))*COS(RADIANS(E353))*COS(RADIANS(J343))))&gt;90,0,$F$4*$F$5/E352^2*(SIN(RADIANS(G350))*SIN(RADIANS(E353))+COS(RADIANS(G350))*COS(RADIANS(E353))*COS(RADIANS(J343))))</f>
        <v>0</v>
      </c>
      <c r="K350">
        <f>IF(DEGREES(ACOS(SIN(RADIANS(G350))*SIN(RADIANS(E353))+COS(RADIANS(G350))*COS(RADIANS(E353))*COS(RADIANS(K343))))&gt;90,0,$F$4*$F$5/E352^2*(SIN(RADIANS(G350))*SIN(RADIANS(E353))+COS(RADIANS(G350))*COS(RADIANS(E353))*COS(RADIANS(K343))))</f>
        <v>0</v>
      </c>
      <c r="L350">
        <f>IF(DEGREES(ACOS(SIN(RADIANS(G350))*SIN(RADIANS(E353))+COS(RADIANS(G350))*COS(RADIANS(E353))*COS(RADIANS(L343))))&gt;90,0,$F$4*$F$5/E352^2*(SIN(RADIANS(G350))*SIN(RADIANS(E353))+COS(RADIANS(G350))*COS(RADIANS(E353))*COS(RADIANS(L343))))</f>
        <v>0</v>
      </c>
      <c r="M350">
        <f>IF(DEGREES(ACOS(SIN(RADIANS(G350))*SIN(RADIANS(E353))+COS(RADIANS(G350))*COS(RADIANS(E353))*COS(RADIANS(M343))))&gt;90,0,$F$4*$F$5/E352^2*(SIN(RADIANS(G350))*SIN(RADIANS(E353))+COS(RADIANS(G350))*COS(RADIANS(E353))*COS(RADIANS(M343))))</f>
        <v>0</v>
      </c>
      <c r="N350">
        <f>IF(DEGREES(ACOS(SIN(RADIANS(G350))*SIN(RADIANS(E353))+COS(RADIANS(G350))*COS(RADIANS(E353))*COS(RADIANS(N343))))&gt;90,0,$F$4*$F$5/E352^2*(SIN(RADIANS(G350))*SIN(RADIANS(E353))+COS(RADIANS(G350))*COS(RADIANS(E353))*COS(RADIANS(N343))))</f>
        <v>0</v>
      </c>
      <c r="O350">
        <f>IF(DEGREES(ACOS(SIN(RADIANS(G350))*SIN(RADIANS(E353))+COS(RADIANS(G350))*COS(RADIANS(E353))*COS(RADIANS(O343))))&gt;90,0,$F$4*$F$5/E352^2*(SIN(RADIANS(G350))*SIN(RADIANS(E353))+COS(RADIANS(G350))*COS(RADIANS(E353))*COS(RADIANS(O343))))</f>
        <v>0</v>
      </c>
      <c r="P350">
        <f>IF(DEGREES(ACOS(SIN(RADIANS(G350))*SIN(RADIANS(E353))+COS(RADIANS(G350))*COS(RADIANS(E353))*COS(RADIANS(P343))))&gt;90,0,$F$4*$F$5/E352^2*(SIN(RADIANS(G350))*SIN(RADIANS(E353))+COS(RADIANS(G350))*COS(RADIANS(E353))*COS(RADIANS(P343))))</f>
        <v>0</v>
      </c>
      <c r="Q350">
        <f>IF(DEGREES(ACOS(SIN(RADIANS(G350))*SIN(RADIANS(E353))+COS(RADIANS(G350))*COS(RADIANS(E353))*COS(RADIANS(Q343))))&gt;90,0,$F$4*$F$5/E352^2*(SIN(RADIANS(G350))*SIN(RADIANS(E353))+COS(RADIANS(G350))*COS(RADIANS(E353))*COS(RADIANS(Q343))))</f>
        <v>0</v>
      </c>
      <c r="R350" t="e">
        <f>IF(DEGREES(ACOS(SIN(RADIANS(G350))*SIN(RADIANS(E353))+COS(RADIANS(G350))*COS(RADIANS(E353))*COS(RADIANS(R343))))&gt;90,0,$F$4*$F$5/E352^2*(SIN(RADIANS(G350))*SIN(RADIANS(E353))+COS(RADIANS(G350))*COS(RADIANS(E353))*COS(RADIANS(R343))))</f>
        <v>#DIV/0!</v>
      </c>
      <c r="S350" t="e">
        <f>IF(DEGREES(ACOS(SIN(RADIANS(G350))*SIN(RADIANS(E353))+COS(RADIANS(G350))*COS(RADIANS(E353))*COS(RADIANS(S343))))&gt;90,0,$F$4*$F$5/E352^2*(SIN(RADIANS(G350))*SIN(RADIANS(E353))+COS(RADIANS(G350))*COS(RADIANS(E353))*COS(RADIANS(S343))))</f>
        <v>#DIV/0!</v>
      </c>
      <c r="T350" t="e">
        <f>IF(DEGREES(ACOS(SIN(RADIANS(G350))*SIN(RADIANS(E353))+COS(RADIANS(G350))*COS(RADIANS(E353))*COS(RADIANS(T343))))&gt;90,0,$F$4*$F$5/E352^2*(SIN(RADIANS(G350))*SIN(RADIANS(E353))+COS(RADIANS(G350))*COS(RADIANS(E353))*COS(RADIANS(T343))))</f>
        <v>#DIV/0!</v>
      </c>
      <c r="U350" t="e">
        <f>IF(DEGREES(ACOS(SIN(RADIANS(G350))*SIN(RADIANS(E353))+COS(RADIANS(G350))*COS(RADIANS(E353))*COS(RADIANS(U343))))&gt;90,0,$F$4*$F$5/E352^2*(SIN(RADIANS(G350))*SIN(RADIANS(E353))+COS(RADIANS(G350))*COS(RADIANS(E353))*COS(RADIANS(U343))))</f>
        <v>#DIV/0!</v>
      </c>
      <c r="V350" t="e">
        <f>IF(DEGREES(ACOS(SIN(RADIANS(G350))*SIN(RADIANS(E353))+COS(RADIANS(G350))*COS(RADIANS(E353))*COS(RADIANS(V343))))&gt;90,0,$F$4*$F$5/E352^2*(SIN(RADIANS(G350))*SIN(RADIANS(E353))+COS(RADIANS(G350))*COS(RADIANS(E353))*COS(RADIANS(V343))))</f>
        <v>#DIV/0!</v>
      </c>
      <c r="W350" t="e">
        <f>IF(DEGREES(ACOS(SIN(RADIANS(G350))*SIN(RADIANS(E353))+COS(RADIANS(G350))*COS(RADIANS(E353))*COS(RADIANS(W343))))&gt;90,0,$F$4*$F$5/E352^2*(SIN(RADIANS(G350))*SIN(RADIANS(E353))+COS(RADIANS(G350))*COS(RADIANS(E353))*COS(RADIANS(W343))))</f>
        <v>#DIV/0!</v>
      </c>
      <c r="X350" t="e">
        <f>IF(DEGREES(ACOS(SIN(RADIANS(G350))*SIN(RADIANS(E353))+COS(RADIANS(G350))*COS(RADIANS(E353))*COS(RADIANS(X343))))&gt;90,0,$F$4*$F$5/E352^2*(SIN(RADIANS(G350))*SIN(RADIANS(E353))+COS(RADIANS(G350))*COS(RADIANS(E353))*COS(RADIANS(X343))))</f>
        <v>#DIV/0!</v>
      </c>
      <c r="Y350" t="e">
        <f>IF(DEGREES(ACOS(SIN(RADIANS(G350))*SIN(RADIANS(E353))+COS(RADIANS(G350))*COS(RADIANS(E353))*COS(RADIANS(Y343))))&gt;90,0,$F$4*$F$5/E352^2*(SIN(RADIANS(G350))*SIN(RADIANS(E353))+COS(RADIANS(G350))*COS(RADIANS(E353))*COS(RADIANS(Y343))))</f>
        <v>#DIV/0!</v>
      </c>
      <c r="Z350" t="e">
        <f>IF(DEGREES(ACOS(SIN(RADIANS(G350))*SIN(RADIANS(E353))+COS(RADIANS(G350))*COS(RADIANS(E353))*COS(RADIANS(Z343))))&gt;90,0,$F$4*$F$5/E352^2*(SIN(RADIANS(G350))*SIN(RADIANS(E353))+COS(RADIANS(G350))*COS(RADIANS(E353))*COS(RADIANS(Z343))))</f>
        <v>#DIV/0!</v>
      </c>
      <c r="AA350" t="e">
        <f>IF(DEGREES(ACOS(SIN(RADIANS(G350))*SIN(RADIANS(E353))+COS(RADIANS(G350))*COS(RADIANS(E353))*COS(RADIANS(AA343))))&gt;90,0,$F$4*$F$5/E352^2*(SIN(RADIANS(G350))*SIN(RADIANS(E353))+COS(RADIANS(G350))*COS(RADIANS(E353))*COS(RADIANS(AA343))))</f>
        <v>#DIV/0!</v>
      </c>
      <c r="AB350" t="e">
        <f>IF(DEGREES(ACOS(SIN(RADIANS(G350))*SIN(RADIANS(E353))+COS(RADIANS(G350))*COS(RADIANS(E353))*COS(RADIANS(AB343))))&gt;90,0,$F$4*$F$5/E352^2*(SIN(RADIANS(G350))*SIN(RADIANS(E353))+COS(RADIANS(G350))*COS(RADIANS(E353))*COS(RADIANS(AB343))))</f>
        <v>#DIV/0!</v>
      </c>
      <c r="AC350" t="e">
        <f>IF(DEGREES(ACOS(SIN(RADIANS(G350))*SIN(RADIANS(E353))+COS(RADIANS(G350))*COS(RADIANS(E353))*COS(RADIANS(AC343))))&gt;90,0,$F$4*$F$5/E352^2*(SIN(RADIANS(G350))*SIN(RADIANS(E353))+COS(RADIANS(G350))*COS(RADIANS(E353))*COS(RADIANS(AC343))))</f>
        <v>#DIV/0!</v>
      </c>
      <c r="AD350" t="e">
        <f>IF(DEGREES(ACOS(SIN(RADIANS(G350))*SIN(RADIANS(E353))+COS(RADIANS(G350))*COS(RADIANS(E353))*COS(RADIANS(AD343))))&gt;90,0,$F$4*$F$5/E352^2*(SIN(RADIANS(G350))*SIN(RADIANS(E353))+COS(RADIANS(G350))*COS(RADIANS(E353))*COS(RADIANS(AD343))))</f>
        <v>#DIV/0!</v>
      </c>
      <c r="AE350" t="e">
        <f>IF(DEGREES(ACOS(SIN(RADIANS(G350))*SIN(RADIANS(E353))+COS(RADIANS(G350))*COS(RADIANS(E353))*COS(RADIANS(AE343))))&gt;90,0,$F$4*$F$5/E352^2*(SIN(RADIANS(G350))*SIN(RADIANS(E353))+COS(RADIANS(G350))*COS(RADIANS(E353))*COS(RADIANS(AE343))))</f>
        <v>#DIV/0!</v>
      </c>
      <c r="AF350" t="e">
        <f>IF(DEGREES(ACOS(SIN(RADIANS(G350))*SIN(RADIANS(E353))+COS(RADIANS(G350))*COS(RADIANS(E353))*COS(RADIANS(AF343))))&gt;90,0,$F$4*$F$5/E352^2*(SIN(RADIANS(G350))*SIN(RADIANS(E353))+COS(RADIANS(G350))*COS(RADIANS(E353))*COS(RADIANS(AF343))))</f>
        <v>#DIV/0!</v>
      </c>
      <c r="AG350" t="e">
        <f>IF(DEGREES(ACOS(SIN(RADIANS(G350))*SIN(RADIANS(E353))+COS(RADIANS(G350))*COS(RADIANS(E353))*COS(RADIANS(AG343))))&gt;90,0,$F$4*$F$5/E352^2*(SIN(RADIANS(G350))*SIN(RADIANS(E353))+COS(RADIANS(G350))*COS(RADIANS(E353))*COS(RADIANS(AG343))))</f>
        <v>#DIV/0!</v>
      </c>
      <c r="AH350" t="e">
        <f>IF(DEGREES(ACOS(SIN(RADIANS(G350))*SIN(RADIANS(E353))+COS(RADIANS(G350))*COS(RADIANS(E353))*COS(RADIANS(AH343))))&gt;90,0,$F$4*$F$5/E352^2*(SIN(RADIANS(G350))*SIN(RADIANS(E353))+COS(RADIANS(G350))*COS(RADIANS(E353))*COS(RADIANS(AH343))))</f>
        <v>#DIV/0!</v>
      </c>
      <c r="AI350" t="e">
        <f>IF(DEGREES(ACOS(SIN(RADIANS(G350))*SIN(RADIANS(E353))+COS(RADIANS(G350))*COS(RADIANS(E353))*COS(RADIANS(AI343))))&gt;90,0,$F$4*$F$5/E352^2*(SIN(RADIANS(G350))*SIN(RADIANS(E353))+COS(RADIANS(G350))*COS(RADIANS(E353))*COS(RADIANS(AI343))))</f>
        <v>#DIV/0!</v>
      </c>
      <c r="AJ350" t="e">
        <f>IF(DEGREES(ACOS(SIN(RADIANS(G350))*SIN(RADIANS(E353))+COS(RADIANS(G350))*COS(RADIANS(E353))*COS(RADIANS(AJ343))))&gt;90,0,$F$4*$F$5/E352^2*(SIN(RADIANS(G350))*SIN(RADIANS(E353))+COS(RADIANS(G350))*COS(RADIANS(E353))*COS(RADIANS(AJ343))))</f>
        <v>#DIV/0!</v>
      </c>
      <c r="AK350">
        <f>IF(DEGREES(ACOS(SIN(RADIANS(G350))*SIN(RADIANS(E353))+COS(RADIANS(G350))*COS(RADIANS(E353))*COS(RADIANS(AK343))))&gt;90,0,$F$4*$F$5/E352^2*(SIN(RADIANS(G350))*SIN(RADIANS(E353))+COS(RADIANS(G350))*COS(RADIANS(E353))*COS(RADIANS(AK343))))</f>
        <v>0</v>
      </c>
      <c r="AL350">
        <f>IF(DEGREES(ACOS(SIN(RADIANS(G350))*SIN(RADIANS(E353))+COS(RADIANS(G350))*COS(RADIANS(E353))*COS(RADIANS(AL343))))&gt;90,0,$F$4*$F$5/E352^2*(SIN(RADIANS(G350))*SIN(RADIANS(E353))+COS(RADIANS(G350))*COS(RADIANS(E353))*COS(RADIANS(AL343))))</f>
        <v>0</v>
      </c>
      <c r="AM350">
        <f>IF(DEGREES(ACOS(SIN(RADIANS(G350))*SIN(RADIANS(E353))+COS(RADIANS(G350))*COS(RADIANS(E353))*COS(RADIANS(AM343))))&gt;90,0,$F$4*$F$5/E352^2*(SIN(RADIANS(G350))*SIN(RADIANS(E353))+COS(RADIANS(G350))*COS(RADIANS(E353))*COS(RADIANS(AM343))))</f>
        <v>0</v>
      </c>
      <c r="AN350">
        <f>IF(DEGREES(ACOS(SIN(RADIANS(G350))*SIN(RADIANS(E353))+COS(RADIANS(G350))*COS(RADIANS(E353))*COS(RADIANS(AN343))))&gt;90,0,$F$4*$F$5/E352^2*(SIN(RADIANS(G350))*SIN(RADIANS(E353))+COS(RADIANS(G350))*COS(RADIANS(E353))*COS(RADIANS(AN343))))</f>
        <v>0</v>
      </c>
      <c r="AO350">
        <f>IF(DEGREES(ACOS(SIN(RADIANS(G350))*SIN(RADIANS(E353))+COS(RADIANS(G350))*COS(RADIANS(E353))*COS(RADIANS(AO343))))&gt;90,0,$F$4*$F$5/E352^2*(SIN(RADIANS(G350))*SIN(RADIANS(E353))+COS(RADIANS(G350))*COS(RADIANS(E353))*COS(RADIANS(AO343))))</f>
        <v>0</v>
      </c>
      <c r="AP350">
        <f>IF(DEGREES(ACOS(SIN(RADIANS(G350))*SIN(RADIANS(E353))+COS(RADIANS(G350))*COS(RADIANS(E353))*COS(RADIANS(AP343))))&gt;90,0,$F$4*$F$5/E352^2*(SIN(RADIANS(G350))*SIN(RADIANS(E353))+COS(RADIANS(G350))*COS(RADIANS(E353))*COS(RADIANS(AP343))))</f>
        <v>0</v>
      </c>
      <c r="AQ350">
        <f>IF(DEGREES(ACOS(SIN(RADIANS(G350))*SIN(RADIANS(E353))+COS(RADIANS(G350))*COS(RADIANS(E353))*COS(RADIANS(AQ343))))&gt;90,0,$F$4*$F$5/E352^2*(SIN(RADIANS(G350))*SIN(RADIANS(E353))+COS(RADIANS(G350))*COS(RADIANS(E353))*COS(RADIANS(AQ343))))</f>
        <v>0</v>
      </c>
      <c r="AR350">
        <f>IF(DEGREES(ACOS(SIN(RADIANS(G350))*SIN(RADIANS(E353))+COS(RADIANS(G350))*COS(RADIANS(E353))*COS(RADIANS(AR343))))&gt;90,0,$F$4*$F$5/E352^2*(SIN(RADIANS(G350))*SIN(RADIANS(E353))+COS(RADIANS(G350))*COS(RADIANS(E353))*COS(RADIANS(AR343))))</f>
        <v>0</v>
      </c>
    </row>
    <row r="351" spans="2:44" x14ac:dyDescent="0.5">
      <c r="B351" s="40" t="s">
        <v>784</v>
      </c>
      <c r="E351" t="str">
        <f>IF($F$10=0,"N/A",E350*$F$11/$F$10)</f>
        <v>N/A</v>
      </c>
      <c r="G351">
        <v>30</v>
      </c>
      <c r="I351">
        <f>IF(DEGREES(ACOS(SIN(RADIANS(G351))*SIN(RADIANS(E353))+COS(RADIANS(G351))*COS(RADIANS(E353))*COS(RADIANS(I343))))&gt;90,0,$F$4*$F$5/E352^2*(SIN(RADIANS(G351))*SIN(RADIANS(E353))+COS(RADIANS(G351))*COS(RADIANS(E353))*COS(RADIANS(I343))))</f>
        <v>0</v>
      </c>
      <c r="J351">
        <f>IF(DEGREES(ACOS(SIN(RADIANS(G351))*SIN(RADIANS(E353))+COS(RADIANS(G351))*COS(RADIANS(E353))*COS(RADIANS(J343))))&gt;90,0,$F$4*$F$5/E352^2*(SIN(RADIANS(G351))*SIN(RADIANS(E353))+COS(RADIANS(G351))*COS(RADIANS(E353))*COS(RADIANS(J343))))</f>
        <v>0</v>
      </c>
      <c r="K351">
        <f>IF(DEGREES(ACOS(SIN(RADIANS(G351))*SIN(RADIANS(E353))+COS(RADIANS(G351))*COS(RADIANS(E353))*COS(RADIANS(K343))))&gt;90,0,$F$4*$F$5/E352^2*(SIN(RADIANS(G351))*SIN(RADIANS(E353))+COS(RADIANS(G351))*COS(RADIANS(E353))*COS(RADIANS(K343))))</f>
        <v>0</v>
      </c>
      <c r="L351">
        <f>IF(DEGREES(ACOS(SIN(RADIANS(G351))*SIN(RADIANS(E353))+COS(RADIANS(G351))*COS(RADIANS(E353))*COS(RADIANS(L343))))&gt;90,0,$F$4*$F$5/E352^2*(SIN(RADIANS(G351))*SIN(RADIANS(E353))+COS(RADIANS(G351))*COS(RADIANS(E353))*COS(RADIANS(L343))))</f>
        <v>0</v>
      </c>
      <c r="M351">
        <f>IF(DEGREES(ACOS(SIN(RADIANS(G351))*SIN(RADIANS(E353))+COS(RADIANS(G351))*COS(RADIANS(E353))*COS(RADIANS(M343))))&gt;90,0,$F$4*$F$5/E352^2*(SIN(RADIANS(G351))*SIN(RADIANS(E353))+COS(RADIANS(G351))*COS(RADIANS(E353))*COS(RADIANS(M343))))</f>
        <v>0</v>
      </c>
      <c r="N351">
        <f>IF(DEGREES(ACOS(SIN(RADIANS(G351))*SIN(RADIANS(E353))+COS(RADIANS(G351))*COS(RADIANS(E353))*COS(RADIANS(N343))))&gt;90,0,$F$4*$F$5/E352^2*(SIN(RADIANS(G351))*SIN(RADIANS(E353))+COS(RADIANS(G351))*COS(RADIANS(E353))*COS(RADIANS(N343))))</f>
        <v>0</v>
      </c>
      <c r="O351">
        <f>IF(DEGREES(ACOS(SIN(RADIANS(G351))*SIN(RADIANS(E353))+COS(RADIANS(G351))*COS(RADIANS(E353))*COS(RADIANS(O343))))&gt;90,0,$F$4*$F$5/E352^2*(SIN(RADIANS(G351))*SIN(RADIANS(E353))+COS(RADIANS(G351))*COS(RADIANS(E353))*COS(RADIANS(O343))))</f>
        <v>0</v>
      </c>
      <c r="P351">
        <f>IF(DEGREES(ACOS(SIN(RADIANS(G351))*SIN(RADIANS(E353))+COS(RADIANS(G351))*COS(RADIANS(E353))*COS(RADIANS(P343))))&gt;90,0,$F$4*$F$5/E352^2*(SIN(RADIANS(G351))*SIN(RADIANS(E353))+COS(RADIANS(G351))*COS(RADIANS(E353))*COS(RADIANS(P343))))</f>
        <v>0</v>
      </c>
      <c r="Q351">
        <f>IF(DEGREES(ACOS(SIN(RADIANS(G351))*SIN(RADIANS(E353))+COS(RADIANS(G351))*COS(RADIANS(E353))*COS(RADIANS(Q343))))&gt;90,0,$F$4*$F$5/E352^2*(SIN(RADIANS(G351))*SIN(RADIANS(E353))+COS(RADIANS(G351))*COS(RADIANS(E353))*COS(RADIANS(Q343))))</f>
        <v>0</v>
      </c>
      <c r="R351" t="e">
        <f>IF(DEGREES(ACOS(SIN(RADIANS(G351))*SIN(RADIANS(E353))+COS(RADIANS(G351))*COS(RADIANS(E353))*COS(RADIANS(R343))))&gt;90,0,$F$4*$F$5/E352^2*(SIN(RADIANS(G351))*SIN(RADIANS(E353))+COS(RADIANS(G351))*COS(RADIANS(E353))*COS(RADIANS(R343))))</f>
        <v>#DIV/0!</v>
      </c>
      <c r="S351" t="e">
        <f>IF(DEGREES(ACOS(SIN(RADIANS(G351))*SIN(RADIANS(E353))+COS(RADIANS(G351))*COS(RADIANS(E353))*COS(RADIANS(S343))))&gt;90,0,$F$4*$F$5/E352^2*(SIN(RADIANS(G351))*SIN(RADIANS(E353))+COS(RADIANS(G351))*COS(RADIANS(E353))*COS(RADIANS(S343))))</f>
        <v>#DIV/0!</v>
      </c>
      <c r="T351" t="e">
        <f>IF(DEGREES(ACOS(SIN(RADIANS(G351))*SIN(RADIANS(E353))+COS(RADIANS(G351))*COS(RADIANS(E353))*COS(RADIANS(T343))))&gt;90,0,$F$4*$F$5/E352^2*(SIN(RADIANS(G351))*SIN(RADIANS(E353))+COS(RADIANS(G351))*COS(RADIANS(E353))*COS(RADIANS(T343))))</f>
        <v>#DIV/0!</v>
      </c>
      <c r="U351" t="e">
        <f>IF(DEGREES(ACOS(SIN(RADIANS(G351))*SIN(RADIANS(E353))+COS(RADIANS(G351))*COS(RADIANS(E353))*COS(RADIANS(U343))))&gt;90,0,$F$4*$F$5/E352^2*(SIN(RADIANS(G351))*SIN(RADIANS(E353))+COS(RADIANS(G351))*COS(RADIANS(E353))*COS(RADIANS(U343))))</f>
        <v>#DIV/0!</v>
      </c>
      <c r="V351" t="e">
        <f>IF(DEGREES(ACOS(SIN(RADIANS(G351))*SIN(RADIANS(E353))+COS(RADIANS(G351))*COS(RADIANS(E353))*COS(RADIANS(V343))))&gt;90,0,$F$4*$F$5/E352^2*(SIN(RADIANS(G351))*SIN(RADIANS(E353))+COS(RADIANS(G351))*COS(RADIANS(E353))*COS(RADIANS(V343))))</f>
        <v>#DIV/0!</v>
      </c>
      <c r="W351" t="e">
        <f>IF(DEGREES(ACOS(SIN(RADIANS(G351))*SIN(RADIANS(E353))+COS(RADIANS(G351))*COS(RADIANS(E353))*COS(RADIANS(W343))))&gt;90,0,$F$4*$F$5/E352^2*(SIN(RADIANS(G351))*SIN(RADIANS(E353))+COS(RADIANS(G351))*COS(RADIANS(E353))*COS(RADIANS(W343))))</f>
        <v>#DIV/0!</v>
      </c>
      <c r="X351" t="e">
        <f>IF(DEGREES(ACOS(SIN(RADIANS(G351))*SIN(RADIANS(E353))+COS(RADIANS(G351))*COS(RADIANS(E353))*COS(RADIANS(X343))))&gt;90,0,$F$4*$F$5/E352^2*(SIN(RADIANS(G351))*SIN(RADIANS(E353))+COS(RADIANS(G351))*COS(RADIANS(E353))*COS(RADIANS(X343))))</f>
        <v>#DIV/0!</v>
      </c>
      <c r="Y351" t="e">
        <f>IF(DEGREES(ACOS(SIN(RADIANS(G351))*SIN(RADIANS(E353))+COS(RADIANS(G351))*COS(RADIANS(E353))*COS(RADIANS(Y343))))&gt;90,0,$F$4*$F$5/E352^2*(SIN(RADIANS(G351))*SIN(RADIANS(E353))+COS(RADIANS(G351))*COS(RADIANS(E353))*COS(RADIANS(Y343))))</f>
        <v>#DIV/0!</v>
      </c>
      <c r="Z351" t="e">
        <f>IF(DEGREES(ACOS(SIN(RADIANS(G351))*SIN(RADIANS(E353))+COS(RADIANS(G351))*COS(RADIANS(E353))*COS(RADIANS(Z343))))&gt;90,0,$F$4*$F$5/E352^2*(SIN(RADIANS(G351))*SIN(RADIANS(E353))+COS(RADIANS(G351))*COS(RADIANS(E353))*COS(RADIANS(Z343))))</f>
        <v>#DIV/0!</v>
      </c>
      <c r="AA351" t="e">
        <f>IF(DEGREES(ACOS(SIN(RADIANS(G351))*SIN(RADIANS(E353))+COS(RADIANS(G351))*COS(RADIANS(E353))*COS(RADIANS(AA343))))&gt;90,0,$F$4*$F$5/E352^2*(SIN(RADIANS(G351))*SIN(RADIANS(E353))+COS(RADIANS(G351))*COS(RADIANS(E353))*COS(RADIANS(AA343))))</f>
        <v>#DIV/0!</v>
      </c>
      <c r="AB351" t="e">
        <f>IF(DEGREES(ACOS(SIN(RADIANS(G351))*SIN(RADIANS(E353))+COS(RADIANS(G351))*COS(RADIANS(E353))*COS(RADIANS(AB343))))&gt;90,0,$F$4*$F$5/E352^2*(SIN(RADIANS(G351))*SIN(RADIANS(E353))+COS(RADIANS(G351))*COS(RADIANS(E353))*COS(RADIANS(AB343))))</f>
        <v>#DIV/0!</v>
      </c>
      <c r="AC351" t="e">
        <f>IF(DEGREES(ACOS(SIN(RADIANS(G351))*SIN(RADIANS(E353))+COS(RADIANS(G351))*COS(RADIANS(E353))*COS(RADIANS(AC343))))&gt;90,0,$F$4*$F$5/E352^2*(SIN(RADIANS(G351))*SIN(RADIANS(E353))+COS(RADIANS(G351))*COS(RADIANS(E353))*COS(RADIANS(AC343))))</f>
        <v>#DIV/0!</v>
      </c>
      <c r="AD351" t="e">
        <f>IF(DEGREES(ACOS(SIN(RADIANS(G351))*SIN(RADIANS(E353))+COS(RADIANS(G351))*COS(RADIANS(E353))*COS(RADIANS(AD343))))&gt;90,0,$F$4*$F$5/E352^2*(SIN(RADIANS(G351))*SIN(RADIANS(E353))+COS(RADIANS(G351))*COS(RADIANS(E353))*COS(RADIANS(AD343))))</f>
        <v>#DIV/0!</v>
      </c>
      <c r="AE351" t="e">
        <f>IF(DEGREES(ACOS(SIN(RADIANS(G351))*SIN(RADIANS(E353))+COS(RADIANS(G351))*COS(RADIANS(E353))*COS(RADIANS(AE343))))&gt;90,0,$F$4*$F$5/E352^2*(SIN(RADIANS(G351))*SIN(RADIANS(E353))+COS(RADIANS(G351))*COS(RADIANS(E353))*COS(RADIANS(AE343))))</f>
        <v>#DIV/0!</v>
      </c>
      <c r="AF351" t="e">
        <f>IF(DEGREES(ACOS(SIN(RADIANS(G351))*SIN(RADIANS(E353))+COS(RADIANS(G351))*COS(RADIANS(E353))*COS(RADIANS(AF343))))&gt;90,0,$F$4*$F$5/E352^2*(SIN(RADIANS(G351))*SIN(RADIANS(E353))+COS(RADIANS(G351))*COS(RADIANS(E353))*COS(RADIANS(AF343))))</f>
        <v>#DIV/0!</v>
      </c>
      <c r="AG351" t="e">
        <f>IF(DEGREES(ACOS(SIN(RADIANS(G351))*SIN(RADIANS(E353))+COS(RADIANS(G351))*COS(RADIANS(E353))*COS(RADIANS(AG343))))&gt;90,0,$F$4*$F$5/E352^2*(SIN(RADIANS(G351))*SIN(RADIANS(E353))+COS(RADIANS(G351))*COS(RADIANS(E353))*COS(RADIANS(AG343))))</f>
        <v>#DIV/0!</v>
      </c>
      <c r="AH351" t="e">
        <f>IF(DEGREES(ACOS(SIN(RADIANS(G351))*SIN(RADIANS(E353))+COS(RADIANS(G351))*COS(RADIANS(E353))*COS(RADIANS(AH343))))&gt;90,0,$F$4*$F$5/E352^2*(SIN(RADIANS(G351))*SIN(RADIANS(E353))+COS(RADIANS(G351))*COS(RADIANS(E353))*COS(RADIANS(AH343))))</f>
        <v>#DIV/0!</v>
      </c>
      <c r="AI351" t="e">
        <f>IF(DEGREES(ACOS(SIN(RADIANS(G351))*SIN(RADIANS(E353))+COS(RADIANS(G351))*COS(RADIANS(E353))*COS(RADIANS(AI343))))&gt;90,0,$F$4*$F$5/E352^2*(SIN(RADIANS(G351))*SIN(RADIANS(E353))+COS(RADIANS(G351))*COS(RADIANS(E353))*COS(RADIANS(AI343))))</f>
        <v>#DIV/0!</v>
      </c>
      <c r="AJ351" t="e">
        <f>IF(DEGREES(ACOS(SIN(RADIANS(G351))*SIN(RADIANS(E353))+COS(RADIANS(G351))*COS(RADIANS(E353))*COS(RADIANS(AJ343))))&gt;90,0,$F$4*$F$5/E352^2*(SIN(RADIANS(G351))*SIN(RADIANS(E353))+COS(RADIANS(G351))*COS(RADIANS(E353))*COS(RADIANS(AJ343))))</f>
        <v>#DIV/0!</v>
      </c>
      <c r="AK351">
        <f>IF(DEGREES(ACOS(SIN(RADIANS(G351))*SIN(RADIANS(E353))+COS(RADIANS(G351))*COS(RADIANS(E353))*COS(RADIANS(AK343))))&gt;90,0,$F$4*$F$5/E352^2*(SIN(RADIANS(G351))*SIN(RADIANS(E353))+COS(RADIANS(G351))*COS(RADIANS(E353))*COS(RADIANS(AK343))))</f>
        <v>0</v>
      </c>
      <c r="AL351">
        <f>IF(DEGREES(ACOS(SIN(RADIANS(G351))*SIN(RADIANS(E353))+COS(RADIANS(G351))*COS(RADIANS(E353))*COS(RADIANS(AL343))))&gt;90,0,$F$4*$F$5/E352^2*(SIN(RADIANS(G351))*SIN(RADIANS(E353))+COS(RADIANS(G351))*COS(RADIANS(E353))*COS(RADIANS(AL343))))</f>
        <v>0</v>
      </c>
      <c r="AM351">
        <f>IF(DEGREES(ACOS(SIN(RADIANS(G351))*SIN(RADIANS(E353))+COS(RADIANS(G351))*COS(RADIANS(E353))*COS(RADIANS(AM343))))&gt;90,0,$F$4*$F$5/E352^2*(SIN(RADIANS(G351))*SIN(RADIANS(E353))+COS(RADIANS(G351))*COS(RADIANS(E353))*COS(RADIANS(AM343))))</f>
        <v>0</v>
      </c>
      <c r="AN351">
        <f>IF(DEGREES(ACOS(SIN(RADIANS(G351))*SIN(RADIANS(E353))+COS(RADIANS(G351))*COS(RADIANS(E353))*COS(RADIANS(AN343))))&gt;90,0,$F$4*$F$5/E352^2*(SIN(RADIANS(G351))*SIN(RADIANS(E353))+COS(RADIANS(G351))*COS(RADIANS(E353))*COS(RADIANS(AN343))))</f>
        <v>0</v>
      </c>
      <c r="AO351">
        <f>IF(DEGREES(ACOS(SIN(RADIANS(G351))*SIN(RADIANS(E353))+COS(RADIANS(G351))*COS(RADIANS(E353))*COS(RADIANS(AO343))))&gt;90,0,$F$4*$F$5/E352^2*(SIN(RADIANS(G351))*SIN(RADIANS(E353))+COS(RADIANS(G351))*COS(RADIANS(E353))*COS(RADIANS(AO343))))</f>
        <v>0</v>
      </c>
      <c r="AP351">
        <f>IF(DEGREES(ACOS(SIN(RADIANS(G351))*SIN(RADIANS(E353))+COS(RADIANS(G351))*COS(RADIANS(E353))*COS(RADIANS(AP343))))&gt;90,0,$F$4*$F$5/E352^2*(SIN(RADIANS(G351))*SIN(RADIANS(E353))+COS(RADIANS(G351))*COS(RADIANS(E353))*COS(RADIANS(AP343))))</f>
        <v>0</v>
      </c>
      <c r="AQ351">
        <f>IF(DEGREES(ACOS(SIN(RADIANS(G351))*SIN(RADIANS(E353))+COS(RADIANS(G351))*COS(RADIANS(E353))*COS(RADIANS(AQ343))))&gt;90,0,$F$4*$F$5/E352^2*(SIN(RADIANS(G351))*SIN(RADIANS(E353))+COS(RADIANS(G351))*COS(RADIANS(E353))*COS(RADIANS(AQ343))))</f>
        <v>0</v>
      </c>
      <c r="AR351">
        <f>IF(DEGREES(ACOS(SIN(RADIANS(G351))*SIN(RADIANS(E353))+COS(RADIANS(G351))*COS(RADIANS(E353))*COS(RADIANS(AR343))))&gt;90,0,$F$4*$F$5/E352^2*(SIN(RADIANS(G351))*SIN(RADIANS(E353))+COS(RADIANS(G351))*COS(RADIANS(E353))*COS(RADIANS(AR343))))</f>
        <v>0</v>
      </c>
    </row>
    <row r="352" spans="2:44" x14ac:dyDescent="0.5">
      <c r="B352" s="40" t="s">
        <v>785</v>
      </c>
      <c r="E352">
        <f>$F$6*(1-$F$7^2)/(1+$F$7*COS(RADIANS(E346)))</f>
        <v>0</v>
      </c>
      <c r="G352">
        <v>20</v>
      </c>
      <c r="I352">
        <f>IF(DEGREES(ACOS(SIN(RADIANS(G352))*SIN(RADIANS(E353))+COS(RADIANS(G352))*COS(RADIANS(E353))*COS(RADIANS(I343))))&gt;90,0,$F$4*$F$5/E352^2*(SIN(RADIANS(G352))*SIN(RADIANS(E353))+COS(RADIANS(G352))*COS(RADIANS(E353))*COS(RADIANS(I343))))</f>
        <v>0</v>
      </c>
      <c r="J352">
        <f>IF(DEGREES(ACOS(SIN(RADIANS(G352))*SIN(RADIANS(E353))+COS(RADIANS(G352))*COS(RADIANS(E353))*COS(RADIANS(J343))))&gt;90,0,$F$4*$F$5/E352^2*(SIN(RADIANS(G352))*SIN(RADIANS(E353))+COS(RADIANS(G352))*COS(RADIANS(E353))*COS(RADIANS(J343))))</f>
        <v>0</v>
      </c>
      <c r="K352">
        <f>IF(DEGREES(ACOS(SIN(RADIANS(G352))*SIN(RADIANS(E353))+COS(RADIANS(G352))*COS(RADIANS(E353))*COS(RADIANS(K343))))&gt;90,0,$F$4*$F$5/E352^2*(SIN(RADIANS(G352))*SIN(RADIANS(E353))+COS(RADIANS(G352))*COS(RADIANS(E353))*COS(RADIANS(K343))))</f>
        <v>0</v>
      </c>
      <c r="L352">
        <f>IF(DEGREES(ACOS(SIN(RADIANS(G352))*SIN(RADIANS(E353))+COS(RADIANS(G352))*COS(RADIANS(E353))*COS(RADIANS(L343))))&gt;90,0,$F$4*$F$5/E352^2*(SIN(RADIANS(G352))*SIN(RADIANS(E353))+COS(RADIANS(G352))*COS(RADIANS(E353))*COS(RADIANS(L343))))</f>
        <v>0</v>
      </c>
      <c r="M352">
        <f>IF(DEGREES(ACOS(SIN(RADIANS(G352))*SIN(RADIANS(E353))+COS(RADIANS(G352))*COS(RADIANS(E353))*COS(RADIANS(M343))))&gt;90,0,$F$4*$F$5/E352^2*(SIN(RADIANS(G352))*SIN(RADIANS(E353))+COS(RADIANS(G352))*COS(RADIANS(E353))*COS(RADIANS(M343))))</f>
        <v>0</v>
      </c>
      <c r="N352">
        <f>IF(DEGREES(ACOS(SIN(RADIANS(G352))*SIN(RADIANS(E353))+COS(RADIANS(G352))*COS(RADIANS(E353))*COS(RADIANS(N343))))&gt;90,0,$F$4*$F$5/E352^2*(SIN(RADIANS(G352))*SIN(RADIANS(E353))+COS(RADIANS(G352))*COS(RADIANS(E353))*COS(RADIANS(N343))))</f>
        <v>0</v>
      </c>
      <c r="O352">
        <f>IF(DEGREES(ACOS(SIN(RADIANS(G352))*SIN(RADIANS(E353))+COS(RADIANS(G352))*COS(RADIANS(E353))*COS(RADIANS(O343))))&gt;90,0,$F$4*$F$5/E352^2*(SIN(RADIANS(G352))*SIN(RADIANS(E353))+COS(RADIANS(G352))*COS(RADIANS(E353))*COS(RADIANS(O343))))</f>
        <v>0</v>
      </c>
      <c r="P352">
        <f>IF(DEGREES(ACOS(SIN(RADIANS(G352))*SIN(RADIANS(E353))+COS(RADIANS(G352))*COS(RADIANS(E353))*COS(RADIANS(P343))))&gt;90,0,$F$4*$F$5/E352^2*(SIN(RADIANS(G352))*SIN(RADIANS(E353))+COS(RADIANS(G352))*COS(RADIANS(E353))*COS(RADIANS(P343))))</f>
        <v>0</v>
      </c>
      <c r="Q352">
        <f>IF(DEGREES(ACOS(SIN(RADIANS(G352))*SIN(RADIANS(E353))+COS(RADIANS(G352))*COS(RADIANS(E353))*COS(RADIANS(Q343))))&gt;90,0,$F$4*$F$5/E352^2*(SIN(RADIANS(G352))*SIN(RADIANS(E353))+COS(RADIANS(G352))*COS(RADIANS(E353))*COS(RADIANS(Q343))))</f>
        <v>0</v>
      </c>
      <c r="R352" t="e">
        <f>IF(DEGREES(ACOS(SIN(RADIANS(G352))*SIN(RADIANS(E353))+COS(RADIANS(G352))*COS(RADIANS(E353))*COS(RADIANS(R343))))&gt;90,0,$F$4*$F$5/E352^2*(SIN(RADIANS(G352))*SIN(RADIANS(E353))+COS(RADIANS(G352))*COS(RADIANS(E353))*COS(RADIANS(R343))))</f>
        <v>#DIV/0!</v>
      </c>
      <c r="S352" t="e">
        <f>IF(DEGREES(ACOS(SIN(RADIANS(G352))*SIN(RADIANS(E353))+COS(RADIANS(G352))*COS(RADIANS(E353))*COS(RADIANS(S343))))&gt;90,0,$F$4*$F$5/E352^2*(SIN(RADIANS(G352))*SIN(RADIANS(E353))+COS(RADIANS(G352))*COS(RADIANS(E353))*COS(RADIANS(S343))))</f>
        <v>#DIV/0!</v>
      </c>
      <c r="T352" t="e">
        <f>IF(DEGREES(ACOS(SIN(RADIANS(G352))*SIN(RADIANS(E353))+COS(RADIANS(G352))*COS(RADIANS(E353))*COS(RADIANS(T343))))&gt;90,0,$F$4*$F$5/E352^2*(SIN(RADIANS(G352))*SIN(RADIANS(E353))+COS(RADIANS(G352))*COS(RADIANS(E353))*COS(RADIANS(T343))))</f>
        <v>#DIV/0!</v>
      </c>
      <c r="U352" t="e">
        <f>IF(DEGREES(ACOS(SIN(RADIANS(G352))*SIN(RADIANS(E353))+COS(RADIANS(G352))*COS(RADIANS(E353))*COS(RADIANS(U343))))&gt;90,0,$F$4*$F$5/E352^2*(SIN(RADIANS(G352))*SIN(RADIANS(E353))+COS(RADIANS(G352))*COS(RADIANS(E353))*COS(RADIANS(U343))))</f>
        <v>#DIV/0!</v>
      </c>
      <c r="V352" t="e">
        <f>IF(DEGREES(ACOS(SIN(RADIANS(G352))*SIN(RADIANS(E353))+COS(RADIANS(G352))*COS(RADIANS(E353))*COS(RADIANS(V343))))&gt;90,0,$F$4*$F$5/E352^2*(SIN(RADIANS(G352))*SIN(RADIANS(E353))+COS(RADIANS(G352))*COS(RADIANS(E353))*COS(RADIANS(V343))))</f>
        <v>#DIV/0!</v>
      </c>
      <c r="W352" t="e">
        <f>IF(DEGREES(ACOS(SIN(RADIANS(G352))*SIN(RADIANS(E353))+COS(RADIANS(G352))*COS(RADIANS(E353))*COS(RADIANS(W343))))&gt;90,0,$F$4*$F$5/E352^2*(SIN(RADIANS(G352))*SIN(RADIANS(E353))+COS(RADIANS(G352))*COS(RADIANS(E353))*COS(RADIANS(W343))))</f>
        <v>#DIV/0!</v>
      </c>
      <c r="X352" t="e">
        <f>IF(DEGREES(ACOS(SIN(RADIANS(G352))*SIN(RADIANS(E353))+COS(RADIANS(G352))*COS(RADIANS(E353))*COS(RADIANS(X343))))&gt;90,0,$F$4*$F$5/E352^2*(SIN(RADIANS(G352))*SIN(RADIANS(E353))+COS(RADIANS(G352))*COS(RADIANS(E353))*COS(RADIANS(X343))))</f>
        <v>#DIV/0!</v>
      </c>
      <c r="Y352" t="e">
        <f>IF(DEGREES(ACOS(SIN(RADIANS(G352))*SIN(RADIANS(E353))+COS(RADIANS(G352))*COS(RADIANS(E353))*COS(RADIANS(Y343))))&gt;90,0,$F$4*$F$5/E352^2*(SIN(RADIANS(G352))*SIN(RADIANS(E353))+COS(RADIANS(G352))*COS(RADIANS(E353))*COS(RADIANS(Y343))))</f>
        <v>#DIV/0!</v>
      </c>
      <c r="Z352" t="e">
        <f>IF(DEGREES(ACOS(SIN(RADIANS(G352))*SIN(RADIANS(E353))+COS(RADIANS(G352))*COS(RADIANS(E353))*COS(RADIANS(Z343))))&gt;90,0,$F$4*$F$5/E352^2*(SIN(RADIANS(G352))*SIN(RADIANS(E353))+COS(RADIANS(G352))*COS(RADIANS(E353))*COS(RADIANS(Z343))))</f>
        <v>#DIV/0!</v>
      </c>
      <c r="AA352" t="e">
        <f>IF(DEGREES(ACOS(SIN(RADIANS(G352))*SIN(RADIANS(E353))+COS(RADIANS(G352))*COS(RADIANS(E353))*COS(RADIANS(AA343))))&gt;90,0,$F$4*$F$5/E352^2*(SIN(RADIANS(G352))*SIN(RADIANS(E353))+COS(RADIANS(G352))*COS(RADIANS(E353))*COS(RADIANS(AA343))))</f>
        <v>#DIV/0!</v>
      </c>
      <c r="AB352" t="e">
        <f>IF(DEGREES(ACOS(SIN(RADIANS(G352))*SIN(RADIANS(E353))+COS(RADIANS(G352))*COS(RADIANS(E353))*COS(RADIANS(AB343))))&gt;90,0,$F$4*$F$5/E352^2*(SIN(RADIANS(G352))*SIN(RADIANS(E353))+COS(RADIANS(G352))*COS(RADIANS(E353))*COS(RADIANS(AB343))))</f>
        <v>#DIV/0!</v>
      </c>
      <c r="AC352" t="e">
        <f>IF(DEGREES(ACOS(SIN(RADIANS(G352))*SIN(RADIANS(E353))+COS(RADIANS(G352))*COS(RADIANS(E353))*COS(RADIANS(AC343))))&gt;90,0,$F$4*$F$5/E352^2*(SIN(RADIANS(G352))*SIN(RADIANS(E353))+COS(RADIANS(G352))*COS(RADIANS(E353))*COS(RADIANS(AC343))))</f>
        <v>#DIV/0!</v>
      </c>
      <c r="AD352" t="e">
        <f>IF(DEGREES(ACOS(SIN(RADIANS(G352))*SIN(RADIANS(E353))+COS(RADIANS(G352))*COS(RADIANS(E353))*COS(RADIANS(AD343))))&gt;90,0,$F$4*$F$5/E352^2*(SIN(RADIANS(G352))*SIN(RADIANS(E353))+COS(RADIANS(G352))*COS(RADIANS(E353))*COS(RADIANS(AD343))))</f>
        <v>#DIV/0!</v>
      </c>
      <c r="AE352" t="e">
        <f>IF(DEGREES(ACOS(SIN(RADIANS(G352))*SIN(RADIANS(E353))+COS(RADIANS(G352))*COS(RADIANS(E353))*COS(RADIANS(AE343))))&gt;90,0,$F$4*$F$5/E352^2*(SIN(RADIANS(G352))*SIN(RADIANS(E353))+COS(RADIANS(G352))*COS(RADIANS(E353))*COS(RADIANS(AE343))))</f>
        <v>#DIV/0!</v>
      </c>
      <c r="AF352" t="e">
        <f>IF(DEGREES(ACOS(SIN(RADIANS(G352))*SIN(RADIANS(E353))+COS(RADIANS(G352))*COS(RADIANS(E353))*COS(RADIANS(AF343))))&gt;90,0,$F$4*$F$5/E352^2*(SIN(RADIANS(G352))*SIN(RADIANS(E353))+COS(RADIANS(G352))*COS(RADIANS(E353))*COS(RADIANS(AF343))))</f>
        <v>#DIV/0!</v>
      </c>
      <c r="AG352" t="e">
        <f>IF(DEGREES(ACOS(SIN(RADIANS(G352))*SIN(RADIANS(E353))+COS(RADIANS(G352))*COS(RADIANS(E353))*COS(RADIANS(AG343))))&gt;90,0,$F$4*$F$5/E352^2*(SIN(RADIANS(G352))*SIN(RADIANS(E353))+COS(RADIANS(G352))*COS(RADIANS(E353))*COS(RADIANS(AG343))))</f>
        <v>#DIV/0!</v>
      </c>
      <c r="AH352" t="e">
        <f>IF(DEGREES(ACOS(SIN(RADIANS(G352))*SIN(RADIANS(E353))+COS(RADIANS(G352))*COS(RADIANS(E353))*COS(RADIANS(AH343))))&gt;90,0,$F$4*$F$5/E352^2*(SIN(RADIANS(G352))*SIN(RADIANS(E353))+COS(RADIANS(G352))*COS(RADIANS(E353))*COS(RADIANS(AH343))))</f>
        <v>#DIV/0!</v>
      </c>
      <c r="AI352" t="e">
        <f>IF(DEGREES(ACOS(SIN(RADIANS(G352))*SIN(RADIANS(E353))+COS(RADIANS(G352))*COS(RADIANS(E353))*COS(RADIANS(AI343))))&gt;90,0,$F$4*$F$5/E352^2*(SIN(RADIANS(G352))*SIN(RADIANS(E353))+COS(RADIANS(G352))*COS(RADIANS(E353))*COS(RADIANS(AI343))))</f>
        <v>#DIV/0!</v>
      </c>
      <c r="AJ352" t="e">
        <f>IF(DEGREES(ACOS(SIN(RADIANS(G352))*SIN(RADIANS(E353))+COS(RADIANS(G352))*COS(RADIANS(E353))*COS(RADIANS(AJ343))))&gt;90,0,$F$4*$F$5/E352^2*(SIN(RADIANS(G352))*SIN(RADIANS(E353))+COS(RADIANS(G352))*COS(RADIANS(E353))*COS(RADIANS(AJ343))))</f>
        <v>#DIV/0!</v>
      </c>
      <c r="AK352">
        <f>IF(DEGREES(ACOS(SIN(RADIANS(G352))*SIN(RADIANS(E353))+COS(RADIANS(G352))*COS(RADIANS(E353))*COS(RADIANS(AK343))))&gt;90,0,$F$4*$F$5/E352^2*(SIN(RADIANS(G352))*SIN(RADIANS(E353))+COS(RADIANS(G352))*COS(RADIANS(E353))*COS(RADIANS(AK343))))</f>
        <v>0</v>
      </c>
      <c r="AL352">
        <f>IF(DEGREES(ACOS(SIN(RADIANS(G352))*SIN(RADIANS(E353))+COS(RADIANS(G352))*COS(RADIANS(E353))*COS(RADIANS(AL343))))&gt;90,0,$F$4*$F$5/E352^2*(SIN(RADIANS(G352))*SIN(RADIANS(E353))+COS(RADIANS(G352))*COS(RADIANS(E353))*COS(RADIANS(AL343))))</f>
        <v>0</v>
      </c>
      <c r="AM352">
        <f>IF(DEGREES(ACOS(SIN(RADIANS(G352))*SIN(RADIANS(E353))+COS(RADIANS(G352))*COS(RADIANS(E353))*COS(RADIANS(AM343))))&gt;90,0,$F$4*$F$5/E352^2*(SIN(RADIANS(G352))*SIN(RADIANS(E353))+COS(RADIANS(G352))*COS(RADIANS(E353))*COS(RADIANS(AM343))))</f>
        <v>0</v>
      </c>
      <c r="AN352">
        <f>IF(DEGREES(ACOS(SIN(RADIANS(G352))*SIN(RADIANS(E353))+COS(RADIANS(G352))*COS(RADIANS(E353))*COS(RADIANS(AN343))))&gt;90,0,$F$4*$F$5/E352^2*(SIN(RADIANS(G352))*SIN(RADIANS(E353))+COS(RADIANS(G352))*COS(RADIANS(E353))*COS(RADIANS(AN343))))</f>
        <v>0</v>
      </c>
      <c r="AO352">
        <f>IF(DEGREES(ACOS(SIN(RADIANS(G352))*SIN(RADIANS(E353))+COS(RADIANS(G352))*COS(RADIANS(E353))*COS(RADIANS(AO343))))&gt;90,0,$F$4*$F$5/E352^2*(SIN(RADIANS(G352))*SIN(RADIANS(E353))+COS(RADIANS(G352))*COS(RADIANS(E353))*COS(RADIANS(AO343))))</f>
        <v>0</v>
      </c>
      <c r="AP352">
        <f>IF(DEGREES(ACOS(SIN(RADIANS(G352))*SIN(RADIANS(E353))+COS(RADIANS(G352))*COS(RADIANS(E353))*COS(RADIANS(AP343))))&gt;90,0,$F$4*$F$5/E352^2*(SIN(RADIANS(G352))*SIN(RADIANS(E353))+COS(RADIANS(G352))*COS(RADIANS(E353))*COS(RADIANS(AP343))))</f>
        <v>0</v>
      </c>
      <c r="AQ352">
        <f>IF(DEGREES(ACOS(SIN(RADIANS(G352))*SIN(RADIANS(E353))+COS(RADIANS(G352))*COS(RADIANS(E353))*COS(RADIANS(AQ343))))&gt;90,0,$F$4*$F$5/E352^2*(SIN(RADIANS(G352))*SIN(RADIANS(E353))+COS(RADIANS(G352))*COS(RADIANS(E353))*COS(RADIANS(AQ343))))</f>
        <v>0</v>
      </c>
      <c r="AR352">
        <f>IF(DEGREES(ACOS(SIN(RADIANS(G352))*SIN(RADIANS(E353))+COS(RADIANS(G352))*COS(RADIANS(E353))*COS(RADIANS(AR343))))&gt;90,0,$F$4*$F$5/E352^2*(SIN(RADIANS(G352))*SIN(RADIANS(E353))+COS(RADIANS(G352))*COS(RADIANS(E353))*COS(RADIANS(AR343))))</f>
        <v>0</v>
      </c>
    </row>
    <row r="353" spans="2:44" x14ac:dyDescent="0.5">
      <c r="B353" s="40" t="s">
        <v>735</v>
      </c>
      <c r="E353">
        <f>IF($F$8&gt;90,180-$F$8,$F$8)*SIN(RADIANS(E347))</f>
        <v>0</v>
      </c>
      <c r="G353">
        <v>10</v>
      </c>
      <c r="I353">
        <f>IF(DEGREES(ACOS(SIN(RADIANS(G353))*SIN(RADIANS(E353))+COS(RADIANS(G353))*COS(RADIANS(E353))*COS(RADIANS(I343))))&gt;90,0,$F$4*$F$5/E352^2*(SIN(RADIANS(G353))*SIN(RADIANS(E353))+COS(RADIANS(G353))*COS(RADIANS(E353))*COS(RADIANS(I343))))</f>
        <v>0</v>
      </c>
      <c r="J353">
        <f>IF(DEGREES(ACOS(SIN(RADIANS(G353))*SIN(RADIANS(E353))+COS(RADIANS(G353))*COS(RADIANS(E353))*COS(RADIANS(J343))))&gt;90,0,$F$4*$F$5/E352^2*(SIN(RADIANS(G353))*SIN(RADIANS(E353))+COS(RADIANS(G353))*COS(RADIANS(E353))*COS(RADIANS(J343))))</f>
        <v>0</v>
      </c>
      <c r="K353">
        <f>IF(DEGREES(ACOS(SIN(RADIANS(G353))*SIN(RADIANS(E353))+COS(RADIANS(G353))*COS(RADIANS(E353))*COS(RADIANS(K343))))&gt;90,0,$F$4*$F$5/E352^2*(SIN(RADIANS(G353))*SIN(RADIANS(E353))+COS(RADIANS(G353))*COS(RADIANS(E353))*COS(RADIANS(K343))))</f>
        <v>0</v>
      </c>
      <c r="L353">
        <f>IF(DEGREES(ACOS(SIN(RADIANS(G353))*SIN(RADIANS(E353))+COS(RADIANS(G353))*COS(RADIANS(E353))*COS(RADIANS(L343))))&gt;90,0,$F$4*$F$5/E352^2*(SIN(RADIANS(G353))*SIN(RADIANS(E353))+COS(RADIANS(G353))*COS(RADIANS(E353))*COS(RADIANS(L343))))</f>
        <v>0</v>
      </c>
      <c r="M353">
        <f>IF(DEGREES(ACOS(SIN(RADIANS(G353))*SIN(RADIANS(E353))+COS(RADIANS(G353))*COS(RADIANS(E353))*COS(RADIANS(M343))))&gt;90,0,$F$4*$F$5/E352^2*(SIN(RADIANS(G353))*SIN(RADIANS(E353))+COS(RADIANS(G353))*COS(RADIANS(E353))*COS(RADIANS(M343))))</f>
        <v>0</v>
      </c>
      <c r="N353">
        <f>IF(DEGREES(ACOS(SIN(RADIANS(G353))*SIN(RADIANS(E353))+COS(RADIANS(G353))*COS(RADIANS(E353))*COS(RADIANS(N343))))&gt;90,0,$F$4*$F$5/E352^2*(SIN(RADIANS(G353))*SIN(RADIANS(E353))+COS(RADIANS(G353))*COS(RADIANS(E353))*COS(RADIANS(N343))))</f>
        <v>0</v>
      </c>
      <c r="O353">
        <f>IF(DEGREES(ACOS(SIN(RADIANS(G353))*SIN(RADIANS(E353))+COS(RADIANS(G353))*COS(RADIANS(E353))*COS(RADIANS(O343))))&gt;90,0,$F$4*$F$5/E352^2*(SIN(RADIANS(G353))*SIN(RADIANS(E353))+COS(RADIANS(G353))*COS(RADIANS(E353))*COS(RADIANS(O343))))</f>
        <v>0</v>
      </c>
      <c r="P353">
        <f>IF(DEGREES(ACOS(SIN(RADIANS(G353))*SIN(RADIANS(E353))+COS(RADIANS(G353))*COS(RADIANS(E353))*COS(RADIANS(P343))))&gt;90,0,$F$4*$F$5/E352^2*(SIN(RADIANS(G353))*SIN(RADIANS(E353))+COS(RADIANS(G353))*COS(RADIANS(E353))*COS(RADIANS(P343))))</f>
        <v>0</v>
      </c>
      <c r="Q353">
        <f>IF(DEGREES(ACOS(SIN(RADIANS(G353))*SIN(RADIANS(E353))+COS(RADIANS(G353))*COS(RADIANS(E353))*COS(RADIANS(Q343))))&gt;90,0,$F$4*$F$5/E352^2*(SIN(RADIANS(G353))*SIN(RADIANS(E353))+COS(RADIANS(G353))*COS(RADIANS(E353))*COS(RADIANS(Q343))))</f>
        <v>0</v>
      </c>
      <c r="R353" t="e">
        <f>IF(DEGREES(ACOS(SIN(RADIANS(G353))*SIN(RADIANS(E353))+COS(RADIANS(G353))*COS(RADIANS(E353))*COS(RADIANS(R343))))&gt;90,0,$F$4*$F$5/E352^2*(SIN(RADIANS(G353))*SIN(RADIANS(E353))+COS(RADIANS(G353))*COS(RADIANS(E353))*COS(RADIANS(R343))))</f>
        <v>#DIV/0!</v>
      </c>
      <c r="S353" t="e">
        <f>IF(DEGREES(ACOS(SIN(RADIANS(G353))*SIN(RADIANS(E353))+COS(RADIANS(G353))*COS(RADIANS(E353))*COS(RADIANS(S343))))&gt;90,0,$F$4*$F$5/E352^2*(SIN(RADIANS(G353))*SIN(RADIANS(E353))+COS(RADIANS(G353))*COS(RADIANS(E353))*COS(RADIANS(S343))))</f>
        <v>#DIV/0!</v>
      </c>
      <c r="T353" t="e">
        <f>IF(DEGREES(ACOS(SIN(RADIANS(G353))*SIN(RADIANS(E353))+COS(RADIANS(G353))*COS(RADIANS(E353))*COS(RADIANS(T343))))&gt;90,0,$F$4*$F$5/E352^2*(SIN(RADIANS(G353))*SIN(RADIANS(E353))+COS(RADIANS(G353))*COS(RADIANS(E353))*COS(RADIANS(T343))))</f>
        <v>#DIV/0!</v>
      </c>
      <c r="U353" t="e">
        <f>IF(DEGREES(ACOS(SIN(RADIANS(G353))*SIN(RADIANS(E353))+COS(RADIANS(G353))*COS(RADIANS(E353))*COS(RADIANS(U343))))&gt;90,0,$F$4*$F$5/E352^2*(SIN(RADIANS(G353))*SIN(RADIANS(E353))+COS(RADIANS(G353))*COS(RADIANS(E353))*COS(RADIANS(U343))))</f>
        <v>#DIV/0!</v>
      </c>
      <c r="V353" t="e">
        <f>IF(DEGREES(ACOS(SIN(RADIANS(G353))*SIN(RADIANS(E353))+COS(RADIANS(G353))*COS(RADIANS(E353))*COS(RADIANS(V343))))&gt;90,0,$F$4*$F$5/E352^2*(SIN(RADIANS(G353))*SIN(RADIANS(E353))+COS(RADIANS(G353))*COS(RADIANS(E353))*COS(RADIANS(V343))))</f>
        <v>#DIV/0!</v>
      </c>
      <c r="W353" t="e">
        <f>IF(DEGREES(ACOS(SIN(RADIANS(G353))*SIN(RADIANS(E353))+COS(RADIANS(G353))*COS(RADIANS(E353))*COS(RADIANS(W343))))&gt;90,0,$F$4*$F$5/E352^2*(SIN(RADIANS(G353))*SIN(RADIANS(E353))+COS(RADIANS(G353))*COS(RADIANS(E353))*COS(RADIANS(W343))))</f>
        <v>#DIV/0!</v>
      </c>
      <c r="X353" t="e">
        <f>IF(DEGREES(ACOS(SIN(RADIANS(G353))*SIN(RADIANS(E353))+COS(RADIANS(G353))*COS(RADIANS(E353))*COS(RADIANS(X343))))&gt;90,0,$F$4*$F$5/E352^2*(SIN(RADIANS(G353))*SIN(RADIANS(E353))+COS(RADIANS(G353))*COS(RADIANS(E353))*COS(RADIANS(X343))))</f>
        <v>#DIV/0!</v>
      </c>
      <c r="Y353" t="e">
        <f>IF(DEGREES(ACOS(SIN(RADIANS(G353))*SIN(RADIANS(E353))+COS(RADIANS(G353))*COS(RADIANS(E353))*COS(RADIANS(Y343))))&gt;90,0,$F$4*$F$5/E352^2*(SIN(RADIANS(G353))*SIN(RADIANS(E353))+COS(RADIANS(G353))*COS(RADIANS(E353))*COS(RADIANS(Y343))))</f>
        <v>#DIV/0!</v>
      </c>
      <c r="Z353" t="e">
        <f>IF(DEGREES(ACOS(SIN(RADIANS(G353))*SIN(RADIANS(E353))+COS(RADIANS(G353))*COS(RADIANS(E353))*COS(RADIANS(Z343))))&gt;90,0,$F$4*$F$5/E352^2*(SIN(RADIANS(G353))*SIN(RADIANS(E353))+COS(RADIANS(G353))*COS(RADIANS(E353))*COS(RADIANS(Z343))))</f>
        <v>#DIV/0!</v>
      </c>
      <c r="AA353" t="e">
        <f>IF(DEGREES(ACOS(SIN(RADIANS(G353))*SIN(RADIANS(E353))+COS(RADIANS(G353))*COS(RADIANS(E353))*COS(RADIANS(AA343))))&gt;90,0,$F$4*$F$5/E352^2*(SIN(RADIANS(G353))*SIN(RADIANS(E353))+COS(RADIANS(G353))*COS(RADIANS(E353))*COS(RADIANS(AA343))))</f>
        <v>#DIV/0!</v>
      </c>
      <c r="AB353" t="e">
        <f>IF(DEGREES(ACOS(SIN(RADIANS(G353))*SIN(RADIANS(E353))+COS(RADIANS(G353))*COS(RADIANS(E353))*COS(RADIANS(AB343))))&gt;90,0,$F$4*$F$5/E352^2*(SIN(RADIANS(G353))*SIN(RADIANS(E353))+COS(RADIANS(G353))*COS(RADIANS(E353))*COS(RADIANS(AB343))))</f>
        <v>#DIV/0!</v>
      </c>
      <c r="AC353" t="e">
        <f>IF(DEGREES(ACOS(SIN(RADIANS(G353))*SIN(RADIANS(E353))+COS(RADIANS(G353))*COS(RADIANS(E353))*COS(RADIANS(AC343))))&gt;90,0,$F$4*$F$5/E352^2*(SIN(RADIANS(G353))*SIN(RADIANS(E353))+COS(RADIANS(G353))*COS(RADIANS(E353))*COS(RADIANS(AC343))))</f>
        <v>#DIV/0!</v>
      </c>
      <c r="AD353" t="e">
        <f>IF(DEGREES(ACOS(SIN(RADIANS(G353))*SIN(RADIANS(E353))+COS(RADIANS(G353))*COS(RADIANS(E353))*COS(RADIANS(AD343))))&gt;90,0,$F$4*$F$5/E352^2*(SIN(RADIANS(G353))*SIN(RADIANS(E353))+COS(RADIANS(G353))*COS(RADIANS(E353))*COS(RADIANS(AD343))))</f>
        <v>#DIV/0!</v>
      </c>
      <c r="AE353" t="e">
        <f>IF(DEGREES(ACOS(SIN(RADIANS(G353))*SIN(RADIANS(E353))+COS(RADIANS(G353))*COS(RADIANS(E353))*COS(RADIANS(AE343))))&gt;90,0,$F$4*$F$5/E352^2*(SIN(RADIANS(G353))*SIN(RADIANS(E353))+COS(RADIANS(G353))*COS(RADIANS(E353))*COS(RADIANS(AE343))))</f>
        <v>#DIV/0!</v>
      </c>
      <c r="AF353" t="e">
        <f>IF(DEGREES(ACOS(SIN(RADIANS(G353))*SIN(RADIANS(E353))+COS(RADIANS(G353))*COS(RADIANS(E353))*COS(RADIANS(AF343))))&gt;90,0,$F$4*$F$5/E352^2*(SIN(RADIANS(G353))*SIN(RADIANS(E353))+COS(RADIANS(G353))*COS(RADIANS(E353))*COS(RADIANS(AF343))))</f>
        <v>#DIV/0!</v>
      </c>
      <c r="AG353" t="e">
        <f>IF(DEGREES(ACOS(SIN(RADIANS(G353))*SIN(RADIANS(E353))+COS(RADIANS(G353))*COS(RADIANS(E353))*COS(RADIANS(AG343))))&gt;90,0,$F$4*$F$5/E352^2*(SIN(RADIANS(G353))*SIN(RADIANS(E353))+COS(RADIANS(G353))*COS(RADIANS(E353))*COS(RADIANS(AG343))))</f>
        <v>#DIV/0!</v>
      </c>
      <c r="AH353" t="e">
        <f>IF(DEGREES(ACOS(SIN(RADIANS(G353))*SIN(RADIANS(E353))+COS(RADIANS(G353))*COS(RADIANS(E353))*COS(RADIANS(AH343))))&gt;90,0,$F$4*$F$5/E352^2*(SIN(RADIANS(G353))*SIN(RADIANS(E353))+COS(RADIANS(G353))*COS(RADIANS(E353))*COS(RADIANS(AH343))))</f>
        <v>#DIV/0!</v>
      </c>
      <c r="AI353" t="e">
        <f>IF(DEGREES(ACOS(SIN(RADIANS(G353))*SIN(RADIANS(E353))+COS(RADIANS(G353))*COS(RADIANS(E353))*COS(RADIANS(AI343))))&gt;90,0,$F$4*$F$5/E352^2*(SIN(RADIANS(G353))*SIN(RADIANS(E353))+COS(RADIANS(G353))*COS(RADIANS(E353))*COS(RADIANS(AI343))))</f>
        <v>#DIV/0!</v>
      </c>
      <c r="AJ353" t="e">
        <f>IF(DEGREES(ACOS(SIN(RADIANS(G353))*SIN(RADIANS(E353))+COS(RADIANS(G353))*COS(RADIANS(E353))*COS(RADIANS(AJ343))))&gt;90,0,$F$4*$F$5/E352^2*(SIN(RADIANS(G353))*SIN(RADIANS(E353))+COS(RADIANS(G353))*COS(RADIANS(E353))*COS(RADIANS(AJ343))))</f>
        <v>#DIV/0!</v>
      </c>
      <c r="AK353">
        <f>IF(DEGREES(ACOS(SIN(RADIANS(G353))*SIN(RADIANS(E353))+COS(RADIANS(G353))*COS(RADIANS(E353))*COS(RADIANS(AK343))))&gt;90,0,$F$4*$F$5/E352^2*(SIN(RADIANS(G353))*SIN(RADIANS(E353))+COS(RADIANS(G353))*COS(RADIANS(E353))*COS(RADIANS(AK343))))</f>
        <v>0</v>
      </c>
      <c r="AL353">
        <f>IF(DEGREES(ACOS(SIN(RADIANS(G353))*SIN(RADIANS(E353))+COS(RADIANS(G353))*COS(RADIANS(E353))*COS(RADIANS(AL343))))&gt;90,0,$F$4*$F$5/E352^2*(SIN(RADIANS(G353))*SIN(RADIANS(E353))+COS(RADIANS(G353))*COS(RADIANS(E353))*COS(RADIANS(AL343))))</f>
        <v>0</v>
      </c>
      <c r="AM353">
        <f>IF(DEGREES(ACOS(SIN(RADIANS(G353))*SIN(RADIANS(E353))+COS(RADIANS(G353))*COS(RADIANS(E353))*COS(RADIANS(AM343))))&gt;90,0,$F$4*$F$5/E352^2*(SIN(RADIANS(G353))*SIN(RADIANS(E353))+COS(RADIANS(G353))*COS(RADIANS(E353))*COS(RADIANS(AM343))))</f>
        <v>0</v>
      </c>
      <c r="AN353">
        <f>IF(DEGREES(ACOS(SIN(RADIANS(G353))*SIN(RADIANS(E353))+COS(RADIANS(G353))*COS(RADIANS(E353))*COS(RADIANS(AN343))))&gt;90,0,$F$4*$F$5/E352^2*(SIN(RADIANS(G353))*SIN(RADIANS(E353))+COS(RADIANS(G353))*COS(RADIANS(E353))*COS(RADIANS(AN343))))</f>
        <v>0</v>
      </c>
      <c r="AO353">
        <f>IF(DEGREES(ACOS(SIN(RADIANS(G353))*SIN(RADIANS(E353))+COS(RADIANS(G353))*COS(RADIANS(E353))*COS(RADIANS(AO343))))&gt;90,0,$F$4*$F$5/E352^2*(SIN(RADIANS(G353))*SIN(RADIANS(E353))+COS(RADIANS(G353))*COS(RADIANS(E353))*COS(RADIANS(AO343))))</f>
        <v>0</v>
      </c>
      <c r="AP353">
        <f>IF(DEGREES(ACOS(SIN(RADIANS(G353))*SIN(RADIANS(E353))+COS(RADIANS(G353))*COS(RADIANS(E353))*COS(RADIANS(AP343))))&gt;90,0,$F$4*$F$5/E352^2*(SIN(RADIANS(G353))*SIN(RADIANS(E353))+COS(RADIANS(G353))*COS(RADIANS(E353))*COS(RADIANS(AP343))))</f>
        <v>0</v>
      </c>
      <c r="AQ353">
        <f>IF(DEGREES(ACOS(SIN(RADIANS(G353))*SIN(RADIANS(E353))+COS(RADIANS(G353))*COS(RADIANS(E353))*COS(RADIANS(AQ343))))&gt;90,0,$F$4*$F$5/E352^2*(SIN(RADIANS(G353))*SIN(RADIANS(E353))+COS(RADIANS(G353))*COS(RADIANS(E353))*COS(RADIANS(AQ343))))</f>
        <v>0</v>
      </c>
      <c r="AR353">
        <f>IF(DEGREES(ACOS(SIN(RADIANS(G353))*SIN(RADIANS(E353))+COS(RADIANS(G353))*COS(RADIANS(E353))*COS(RADIANS(AR343))))&gt;90,0,$F$4*$F$5/E352^2*(SIN(RADIANS(G353))*SIN(RADIANS(E353))+COS(RADIANS(G353))*COS(RADIANS(E353))*COS(RADIANS(AR343))))</f>
        <v>0</v>
      </c>
    </row>
    <row r="354" spans="2:44" x14ac:dyDescent="0.5">
      <c r="B354" s="40" t="s">
        <v>786</v>
      </c>
      <c r="E354">
        <f>IF($F$10=0,IF(E345&lt;360,E345,E345-360),($F$10+1)*E345)</f>
        <v>130</v>
      </c>
      <c r="G354">
        <v>0</v>
      </c>
      <c r="I354">
        <f>IF(DEGREES(ACOS(SIN(RADIANS(G354))*SIN(RADIANS(E353))+COS(RADIANS(G354))*COS(RADIANS(E353))*COS(RADIANS(I343))))&gt;90,0,$F$4*$F$5/E352^2*(SIN(RADIANS(G354))*SIN(RADIANS(E353))+COS(RADIANS(G354))*COS(RADIANS(E353))*COS(RADIANS(I343))))</f>
        <v>0</v>
      </c>
      <c r="J354">
        <f>IF(DEGREES(ACOS(SIN(RADIANS(G354))*SIN(RADIANS(E353))+COS(RADIANS(G354))*COS(RADIANS(E353))*COS(RADIANS(J343))))&gt;90,0,$F$4*$F$5/E352^2*(SIN(RADIANS(G354))*SIN(RADIANS(E353))+COS(RADIANS(G354))*COS(RADIANS(E353))*COS(RADIANS(J343))))</f>
        <v>0</v>
      </c>
      <c r="K354">
        <f>IF(DEGREES(ACOS(SIN(RADIANS(G354))*SIN(RADIANS(E353))+COS(RADIANS(G354))*COS(RADIANS(E353))*COS(RADIANS(K343))))&gt;90,0,$F$4*$F$5/E352^2*(SIN(RADIANS(G354))*SIN(RADIANS(E353))+COS(RADIANS(G354))*COS(RADIANS(E353))*COS(RADIANS(K343))))</f>
        <v>0</v>
      </c>
      <c r="L354">
        <f>IF(DEGREES(ACOS(SIN(RADIANS(G354))*SIN(RADIANS(E353))+COS(RADIANS(G354))*COS(RADIANS(E353))*COS(RADIANS(L343))))&gt;90,0,$F$4*$F$5/E352^2*(SIN(RADIANS(G354))*SIN(RADIANS(E353))+COS(RADIANS(G354))*COS(RADIANS(E353))*COS(RADIANS(L343))))</f>
        <v>0</v>
      </c>
      <c r="M354">
        <f>IF(DEGREES(ACOS(SIN(RADIANS(G354))*SIN(RADIANS(E353))+COS(RADIANS(G354))*COS(RADIANS(E353))*COS(RADIANS(M343))))&gt;90,0,$F$4*$F$5/E352^2*(SIN(RADIANS(G354))*SIN(RADIANS(E353))+COS(RADIANS(G354))*COS(RADIANS(E353))*COS(RADIANS(M343))))</f>
        <v>0</v>
      </c>
      <c r="N354">
        <f>IF(DEGREES(ACOS(SIN(RADIANS(G354))*SIN(RADIANS(E353))+COS(RADIANS(G354))*COS(RADIANS(E353))*COS(RADIANS(N343))))&gt;90,0,$F$4*$F$5/E352^2*(SIN(RADIANS(G354))*SIN(RADIANS(E353))+COS(RADIANS(G354))*COS(RADIANS(E353))*COS(RADIANS(N343))))</f>
        <v>0</v>
      </c>
      <c r="O354">
        <f>IF(DEGREES(ACOS(SIN(RADIANS(G354))*SIN(RADIANS(E353))+COS(RADIANS(G354))*COS(RADIANS(E353))*COS(RADIANS(O343))))&gt;90,0,$F$4*$F$5/E352^2*(SIN(RADIANS(G354))*SIN(RADIANS(E353))+COS(RADIANS(G354))*COS(RADIANS(E353))*COS(RADIANS(O343))))</f>
        <v>0</v>
      </c>
      <c r="P354">
        <f>IF(DEGREES(ACOS(SIN(RADIANS(G354))*SIN(RADIANS(E353))+COS(RADIANS(G354))*COS(RADIANS(E353))*COS(RADIANS(P343))))&gt;90,0,$F$4*$F$5/E352^2*(SIN(RADIANS(G354))*SIN(RADIANS(E353))+COS(RADIANS(G354))*COS(RADIANS(E353))*COS(RADIANS(P343))))</f>
        <v>0</v>
      </c>
      <c r="Q354">
        <f>IF(DEGREES(ACOS(SIN(RADIANS(G354))*SIN(RADIANS(E353))+COS(RADIANS(G354))*COS(RADIANS(E353))*COS(RADIANS(Q343))))&gt;90,0,$F$4*$F$5/E352^2*(SIN(RADIANS(G354))*SIN(RADIANS(E353))+COS(RADIANS(G354))*COS(RADIANS(E353))*COS(RADIANS(Q343))))</f>
        <v>0</v>
      </c>
      <c r="R354" t="e">
        <f>IF(DEGREES(ACOS(SIN(RADIANS(G354))*SIN(RADIANS(E353))+COS(RADIANS(G354))*COS(RADIANS(E353))*COS(RADIANS(R343))))&gt;90,0,$F$4*$F$5/E352^2*(SIN(RADIANS(G354))*SIN(RADIANS(E353))+COS(RADIANS(G354))*COS(RADIANS(E353))*COS(RADIANS(R343))))</f>
        <v>#DIV/0!</v>
      </c>
      <c r="S354" t="e">
        <f>IF(DEGREES(ACOS(SIN(RADIANS(G354))*SIN(RADIANS(E353))+COS(RADIANS(G354))*COS(RADIANS(E353))*COS(RADIANS(S343))))&gt;90,0,$F$4*$F$5/E352^2*(SIN(RADIANS(G354))*SIN(RADIANS(E353))+COS(RADIANS(G354))*COS(RADIANS(E353))*COS(RADIANS(S343))))</f>
        <v>#DIV/0!</v>
      </c>
      <c r="T354" t="e">
        <f>IF(DEGREES(ACOS(SIN(RADIANS(G354))*SIN(RADIANS(E353))+COS(RADIANS(G354))*COS(RADIANS(E353))*COS(RADIANS(T343))))&gt;90,0,$F$4*$F$5/E352^2*(SIN(RADIANS(G354))*SIN(RADIANS(E353))+COS(RADIANS(G354))*COS(RADIANS(E353))*COS(RADIANS(T343))))</f>
        <v>#DIV/0!</v>
      </c>
      <c r="U354" t="e">
        <f>IF(DEGREES(ACOS(SIN(RADIANS(G354))*SIN(RADIANS(E353))+COS(RADIANS(G354))*COS(RADIANS(E353))*COS(RADIANS(U343))))&gt;90,0,$F$4*$F$5/E352^2*(SIN(RADIANS(G354))*SIN(RADIANS(E353))+COS(RADIANS(G354))*COS(RADIANS(E353))*COS(RADIANS(U343))))</f>
        <v>#DIV/0!</v>
      </c>
      <c r="V354" t="e">
        <f>IF(DEGREES(ACOS(SIN(RADIANS(G354))*SIN(RADIANS(E353))+COS(RADIANS(G354))*COS(RADIANS(E353))*COS(RADIANS(V343))))&gt;90,0,$F$4*$F$5/E352^2*(SIN(RADIANS(G354))*SIN(RADIANS(E353))+COS(RADIANS(G354))*COS(RADIANS(E353))*COS(RADIANS(V343))))</f>
        <v>#DIV/0!</v>
      </c>
      <c r="W354" t="e">
        <f>IF(DEGREES(ACOS(SIN(RADIANS(G354))*SIN(RADIANS(E353))+COS(RADIANS(G354))*COS(RADIANS(E353))*COS(RADIANS(W343))))&gt;90,0,$F$4*$F$5/E352^2*(SIN(RADIANS(G354))*SIN(RADIANS(E353))+COS(RADIANS(G354))*COS(RADIANS(E353))*COS(RADIANS(W343))))</f>
        <v>#DIV/0!</v>
      </c>
      <c r="X354" t="e">
        <f>IF(DEGREES(ACOS(SIN(RADIANS(G354))*SIN(RADIANS(E353))+COS(RADIANS(G354))*COS(RADIANS(E353))*COS(RADIANS(X343))))&gt;90,0,$F$4*$F$5/E352^2*(SIN(RADIANS(G354))*SIN(RADIANS(E353))+COS(RADIANS(G354))*COS(RADIANS(E353))*COS(RADIANS(X343))))</f>
        <v>#DIV/0!</v>
      </c>
      <c r="Y354" t="e">
        <f>IF(DEGREES(ACOS(SIN(RADIANS(G354))*SIN(RADIANS(E353))+COS(RADIANS(G354))*COS(RADIANS(E353))*COS(RADIANS(Y343))))&gt;90,0,$F$4*$F$5/E352^2*(SIN(RADIANS(G354))*SIN(RADIANS(E353))+COS(RADIANS(G354))*COS(RADIANS(E353))*COS(RADIANS(Y343))))</f>
        <v>#DIV/0!</v>
      </c>
      <c r="Z354" t="e">
        <f>IF(DEGREES(ACOS(SIN(RADIANS(G354))*SIN(RADIANS(E353))+COS(RADIANS(G354))*COS(RADIANS(E353))*COS(RADIANS(Z343))))&gt;90,0,$F$4*$F$5/E352^2*(SIN(RADIANS(G354))*SIN(RADIANS(E353))+COS(RADIANS(G354))*COS(RADIANS(E353))*COS(RADIANS(Z343))))</f>
        <v>#DIV/0!</v>
      </c>
      <c r="AA354" t="e">
        <f>IF(DEGREES(ACOS(SIN(RADIANS(G354))*SIN(RADIANS(E353))+COS(RADIANS(G354))*COS(RADIANS(E353))*COS(RADIANS(AA343))))&gt;90,0,$F$4*$F$5/E352^2*(SIN(RADIANS(G354))*SIN(RADIANS(E353))+COS(RADIANS(G354))*COS(RADIANS(E353))*COS(RADIANS(AA343))))</f>
        <v>#DIV/0!</v>
      </c>
      <c r="AB354" t="e">
        <f>IF(DEGREES(ACOS(SIN(RADIANS(G354))*SIN(RADIANS(E353))+COS(RADIANS(G354))*COS(RADIANS(E353))*COS(RADIANS(AB343))))&gt;90,0,$F$4*$F$5/E352^2*(SIN(RADIANS(G354))*SIN(RADIANS(E353))+COS(RADIANS(G354))*COS(RADIANS(E353))*COS(RADIANS(AB343))))</f>
        <v>#DIV/0!</v>
      </c>
      <c r="AC354" t="e">
        <f>IF(DEGREES(ACOS(SIN(RADIANS(G354))*SIN(RADIANS(E353))+COS(RADIANS(G354))*COS(RADIANS(E353))*COS(RADIANS(AC343))))&gt;90,0,$F$4*$F$5/E352^2*(SIN(RADIANS(G354))*SIN(RADIANS(E353))+COS(RADIANS(G354))*COS(RADIANS(E353))*COS(RADIANS(AC343))))</f>
        <v>#DIV/0!</v>
      </c>
      <c r="AD354" t="e">
        <f>IF(DEGREES(ACOS(SIN(RADIANS(G354))*SIN(RADIANS(E353))+COS(RADIANS(G354))*COS(RADIANS(E353))*COS(RADIANS(AD343))))&gt;90,0,$F$4*$F$5/E352^2*(SIN(RADIANS(G354))*SIN(RADIANS(E353))+COS(RADIANS(G354))*COS(RADIANS(E353))*COS(RADIANS(AD343))))</f>
        <v>#DIV/0!</v>
      </c>
      <c r="AE354" t="e">
        <f>IF(DEGREES(ACOS(SIN(RADIANS(G354))*SIN(RADIANS(E353))+COS(RADIANS(G354))*COS(RADIANS(E353))*COS(RADIANS(AE343))))&gt;90,0,$F$4*$F$5/E352^2*(SIN(RADIANS(G354))*SIN(RADIANS(E353))+COS(RADIANS(G354))*COS(RADIANS(E353))*COS(RADIANS(AE343))))</f>
        <v>#DIV/0!</v>
      </c>
      <c r="AF354" t="e">
        <f>IF(DEGREES(ACOS(SIN(RADIANS(G354))*SIN(RADIANS(E353))+COS(RADIANS(G354))*COS(RADIANS(E353))*COS(RADIANS(AF343))))&gt;90,0,$F$4*$F$5/E352^2*(SIN(RADIANS(G354))*SIN(RADIANS(E353))+COS(RADIANS(G354))*COS(RADIANS(E353))*COS(RADIANS(AF343))))</f>
        <v>#DIV/0!</v>
      </c>
      <c r="AG354" t="e">
        <f>IF(DEGREES(ACOS(SIN(RADIANS(G354))*SIN(RADIANS(E353))+COS(RADIANS(G354))*COS(RADIANS(E353))*COS(RADIANS(AG343))))&gt;90,0,$F$4*$F$5/E352^2*(SIN(RADIANS(G354))*SIN(RADIANS(E353))+COS(RADIANS(G354))*COS(RADIANS(E353))*COS(RADIANS(AG343))))</f>
        <v>#DIV/0!</v>
      </c>
      <c r="AH354" t="e">
        <f>IF(DEGREES(ACOS(SIN(RADIANS(G354))*SIN(RADIANS(E353))+COS(RADIANS(G354))*COS(RADIANS(E353))*COS(RADIANS(AH343))))&gt;90,0,$F$4*$F$5/E352^2*(SIN(RADIANS(G354))*SIN(RADIANS(E353))+COS(RADIANS(G354))*COS(RADIANS(E353))*COS(RADIANS(AH343))))</f>
        <v>#DIV/0!</v>
      </c>
      <c r="AI354" t="e">
        <f>IF(DEGREES(ACOS(SIN(RADIANS(G354))*SIN(RADIANS(E353))+COS(RADIANS(G354))*COS(RADIANS(E353))*COS(RADIANS(AI343))))&gt;90,0,$F$4*$F$5/E352^2*(SIN(RADIANS(G354))*SIN(RADIANS(E353))+COS(RADIANS(G354))*COS(RADIANS(E353))*COS(RADIANS(AI343))))</f>
        <v>#DIV/0!</v>
      </c>
      <c r="AJ354" t="e">
        <f>IF(DEGREES(ACOS(SIN(RADIANS(G354))*SIN(RADIANS(E353))+COS(RADIANS(G354))*COS(RADIANS(E353))*COS(RADIANS(AJ343))))&gt;90,0,$F$4*$F$5/E352^2*(SIN(RADIANS(G354))*SIN(RADIANS(E353))+COS(RADIANS(G354))*COS(RADIANS(E353))*COS(RADIANS(AJ343))))</f>
        <v>#DIV/0!</v>
      </c>
      <c r="AK354">
        <f>IF(DEGREES(ACOS(SIN(RADIANS(G354))*SIN(RADIANS(E353))+COS(RADIANS(G354))*COS(RADIANS(E353))*COS(RADIANS(AK343))))&gt;90,0,$F$4*$F$5/E352^2*(SIN(RADIANS(G354))*SIN(RADIANS(E353))+COS(RADIANS(G354))*COS(RADIANS(E353))*COS(RADIANS(AK343))))</f>
        <v>0</v>
      </c>
      <c r="AL354">
        <f>IF(DEGREES(ACOS(SIN(RADIANS(G354))*SIN(RADIANS(E353))+COS(RADIANS(G354))*COS(RADIANS(E353))*COS(RADIANS(AL343))))&gt;90,0,$F$4*$F$5/E352^2*(SIN(RADIANS(G354))*SIN(RADIANS(E353))+COS(RADIANS(G354))*COS(RADIANS(E353))*COS(RADIANS(AL343))))</f>
        <v>0</v>
      </c>
      <c r="AM354">
        <f>IF(DEGREES(ACOS(SIN(RADIANS(G354))*SIN(RADIANS(E353))+COS(RADIANS(G354))*COS(RADIANS(E353))*COS(RADIANS(AM343))))&gt;90,0,$F$4*$F$5/E352^2*(SIN(RADIANS(G354))*SIN(RADIANS(E353))+COS(RADIANS(G354))*COS(RADIANS(E353))*COS(RADIANS(AM343))))</f>
        <v>0</v>
      </c>
      <c r="AN354">
        <f>IF(DEGREES(ACOS(SIN(RADIANS(G354))*SIN(RADIANS(E353))+COS(RADIANS(G354))*COS(RADIANS(E353))*COS(RADIANS(AN343))))&gt;90,0,$F$4*$F$5/E352^2*(SIN(RADIANS(G354))*SIN(RADIANS(E353))+COS(RADIANS(G354))*COS(RADIANS(E353))*COS(RADIANS(AN343))))</f>
        <v>0</v>
      </c>
      <c r="AO354">
        <f>IF(DEGREES(ACOS(SIN(RADIANS(G354))*SIN(RADIANS(E353))+COS(RADIANS(G354))*COS(RADIANS(E353))*COS(RADIANS(AO343))))&gt;90,0,$F$4*$F$5/E352^2*(SIN(RADIANS(G354))*SIN(RADIANS(E353))+COS(RADIANS(G354))*COS(RADIANS(E353))*COS(RADIANS(AO343))))</f>
        <v>0</v>
      </c>
      <c r="AP354">
        <f>IF(DEGREES(ACOS(SIN(RADIANS(G354))*SIN(RADIANS(E353))+COS(RADIANS(G354))*COS(RADIANS(E353))*COS(RADIANS(AP343))))&gt;90,0,$F$4*$F$5/E352^2*(SIN(RADIANS(G354))*SIN(RADIANS(E353))+COS(RADIANS(G354))*COS(RADIANS(E353))*COS(RADIANS(AP343))))</f>
        <v>0</v>
      </c>
      <c r="AQ354">
        <f>IF(DEGREES(ACOS(SIN(RADIANS(G354))*SIN(RADIANS(E353))+COS(RADIANS(G354))*COS(RADIANS(E353))*COS(RADIANS(AQ343))))&gt;90,0,$F$4*$F$5/E352^2*(SIN(RADIANS(G354))*SIN(RADIANS(E353))+COS(RADIANS(G354))*COS(RADIANS(E353))*COS(RADIANS(AQ343))))</f>
        <v>0</v>
      </c>
      <c r="AR354">
        <f>IF(DEGREES(ACOS(SIN(RADIANS(G354))*SIN(RADIANS(E353))+COS(RADIANS(G354))*COS(RADIANS(E353))*COS(RADIANS(AR343))))&gt;90,0,$F$4*$F$5/E352^2*(SIN(RADIANS(G354))*SIN(RADIANS(E353))+COS(RADIANS(G354))*COS(RADIANS(E353))*COS(RADIANS(AR343))))</f>
        <v>0</v>
      </c>
    </row>
    <row r="355" spans="2:44" x14ac:dyDescent="0.5">
      <c r="B355" s="40" t="s">
        <v>787</v>
      </c>
      <c r="E355">
        <f>E354-E346-360*ROUNDDOWN((E354-E346)/360,0)</f>
        <v>0</v>
      </c>
      <c r="G355">
        <v>-10</v>
      </c>
      <c r="I355">
        <f>IF(DEGREES(ACOS(SIN(RADIANS(G355))*SIN(RADIANS(E353))+COS(RADIANS(G355))*COS(RADIANS(E353))*COS(RADIANS(I343))))&gt;90,0,$F$4*$F$5/E352^2*(SIN(RADIANS(G355))*SIN(RADIANS(E353))+COS(RADIANS(G355))*COS(RADIANS(E353))*COS(RADIANS(I343))))</f>
        <v>0</v>
      </c>
      <c r="J355">
        <f>IF(DEGREES(ACOS(SIN(RADIANS(G355))*SIN(RADIANS(E353))+COS(RADIANS(G355))*COS(RADIANS(E353))*COS(RADIANS(J343))))&gt;90,0,$F$4*$F$5/E352^2*(SIN(RADIANS(G355))*SIN(RADIANS(E353))+COS(RADIANS(G355))*COS(RADIANS(E353))*COS(RADIANS(J343))))</f>
        <v>0</v>
      </c>
      <c r="K355">
        <f>IF(DEGREES(ACOS(SIN(RADIANS(G355))*SIN(RADIANS(E353))+COS(RADIANS(G355))*COS(RADIANS(E353))*COS(RADIANS(K343))))&gt;90,0,$F$4*$F$5/E352^2*(SIN(RADIANS(G355))*SIN(RADIANS(E353))+COS(RADIANS(G355))*COS(RADIANS(E353))*COS(RADIANS(K343))))</f>
        <v>0</v>
      </c>
      <c r="L355">
        <f>IF(DEGREES(ACOS(SIN(RADIANS(G355))*SIN(RADIANS(E353))+COS(RADIANS(G355))*COS(RADIANS(E353))*COS(RADIANS(L343))))&gt;90,0,$F$4*$F$5/E352^2*(SIN(RADIANS(G355))*SIN(RADIANS(E353))+COS(RADIANS(G355))*COS(RADIANS(E353))*COS(RADIANS(L343))))</f>
        <v>0</v>
      </c>
      <c r="M355">
        <f>IF(DEGREES(ACOS(SIN(RADIANS(G355))*SIN(RADIANS(E353))+COS(RADIANS(G355))*COS(RADIANS(E353))*COS(RADIANS(M343))))&gt;90,0,$F$4*$F$5/E352^2*(SIN(RADIANS(G355))*SIN(RADIANS(E353))+COS(RADIANS(G355))*COS(RADIANS(E353))*COS(RADIANS(M343))))</f>
        <v>0</v>
      </c>
      <c r="N355">
        <f>IF(DEGREES(ACOS(SIN(RADIANS(G355))*SIN(RADIANS(E353))+COS(RADIANS(G355))*COS(RADIANS(E353))*COS(RADIANS(N343))))&gt;90,0,$F$4*$F$5/E352^2*(SIN(RADIANS(G355))*SIN(RADIANS(E353))+COS(RADIANS(G355))*COS(RADIANS(E353))*COS(RADIANS(N343))))</f>
        <v>0</v>
      </c>
      <c r="O355">
        <f>IF(DEGREES(ACOS(SIN(RADIANS(G355))*SIN(RADIANS(E353))+COS(RADIANS(G355))*COS(RADIANS(E353))*COS(RADIANS(O343))))&gt;90,0,$F$4*$F$5/E352^2*(SIN(RADIANS(G355))*SIN(RADIANS(E353))+COS(RADIANS(G355))*COS(RADIANS(E353))*COS(RADIANS(O343))))</f>
        <v>0</v>
      </c>
      <c r="P355">
        <f>IF(DEGREES(ACOS(SIN(RADIANS(G355))*SIN(RADIANS(E353))+COS(RADIANS(G355))*COS(RADIANS(E353))*COS(RADIANS(P343))))&gt;90,0,$F$4*$F$5/E352^2*(SIN(RADIANS(G355))*SIN(RADIANS(E353))+COS(RADIANS(G355))*COS(RADIANS(E353))*COS(RADIANS(P343))))</f>
        <v>0</v>
      </c>
      <c r="Q355">
        <f>IF(DEGREES(ACOS(SIN(RADIANS(G355))*SIN(RADIANS(E353))+COS(RADIANS(G355))*COS(RADIANS(E353))*COS(RADIANS(Q343))))&gt;90,0,$F$4*$F$5/E352^2*(SIN(RADIANS(G355))*SIN(RADIANS(E353))+COS(RADIANS(G355))*COS(RADIANS(E353))*COS(RADIANS(Q343))))</f>
        <v>0</v>
      </c>
      <c r="R355" t="e">
        <f>IF(DEGREES(ACOS(SIN(RADIANS(G355))*SIN(RADIANS(E353))+COS(RADIANS(G355))*COS(RADIANS(E353))*COS(RADIANS(R343))))&gt;90,0,$F$4*$F$5/E352^2*(SIN(RADIANS(G355))*SIN(RADIANS(E353))+COS(RADIANS(G355))*COS(RADIANS(E353))*COS(RADIANS(R343))))</f>
        <v>#DIV/0!</v>
      </c>
      <c r="S355" t="e">
        <f>IF(DEGREES(ACOS(SIN(RADIANS(G355))*SIN(RADIANS(E353))+COS(RADIANS(G355))*COS(RADIANS(E353))*COS(RADIANS(S343))))&gt;90,0,$F$4*$F$5/E352^2*(SIN(RADIANS(G355))*SIN(RADIANS(E353))+COS(RADIANS(G355))*COS(RADIANS(E353))*COS(RADIANS(S343))))</f>
        <v>#DIV/0!</v>
      </c>
      <c r="T355" t="e">
        <f>IF(DEGREES(ACOS(SIN(RADIANS(G355))*SIN(RADIANS(E353))+COS(RADIANS(G355))*COS(RADIANS(E353))*COS(RADIANS(T343))))&gt;90,0,$F$4*$F$5/E352^2*(SIN(RADIANS(G355))*SIN(RADIANS(E353))+COS(RADIANS(G355))*COS(RADIANS(E353))*COS(RADIANS(T343))))</f>
        <v>#DIV/0!</v>
      </c>
      <c r="U355" t="e">
        <f>IF(DEGREES(ACOS(SIN(RADIANS(G355))*SIN(RADIANS(E353))+COS(RADIANS(G355))*COS(RADIANS(E353))*COS(RADIANS(U343))))&gt;90,0,$F$4*$F$5/E352^2*(SIN(RADIANS(G355))*SIN(RADIANS(E353))+COS(RADIANS(G355))*COS(RADIANS(E353))*COS(RADIANS(U343))))</f>
        <v>#DIV/0!</v>
      </c>
      <c r="V355" t="e">
        <f>IF(DEGREES(ACOS(SIN(RADIANS(G355))*SIN(RADIANS(E353))+COS(RADIANS(G355))*COS(RADIANS(E353))*COS(RADIANS(V343))))&gt;90,0,$F$4*$F$5/E352^2*(SIN(RADIANS(G355))*SIN(RADIANS(E353))+COS(RADIANS(G355))*COS(RADIANS(E353))*COS(RADIANS(V343))))</f>
        <v>#DIV/0!</v>
      </c>
      <c r="W355" t="e">
        <f>IF(DEGREES(ACOS(SIN(RADIANS(G355))*SIN(RADIANS(E353))+COS(RADIANS(G355))*COS(RADIANS(E353))*COS(RADIANS(W343))))&gt;90,0,$F$4*$F$5/E352^2*(SIN(RADIANS(G355))*SIN(RADIANS(E353))+COS(RADIANS(G355))*COS(RADIANS(E353))*COS(RADIANS(W343))))</f>
        <v>#DIV/0!</v>
      </c>
      <c r="X355" t="e">
        <f>IF(DEGREES(ACOS(SIN(RADIANS(G355))*SIN(RADIANS(E353))+COS(RADIANS(G355))*COS(RADIANS(E353))*COS(RADIANS(X343))))&gt;90,0,$F$4*$F$5/E352^2*(SIN(RADIANS(G355))*SIN(RADIANS(E353))+COS(RADIANS(G355))*COS(RADIANS(E353))*COS(RADIANS(X343))))</f>
        <v>#DIV/0!</v>
      </c>
      <c r="Y355" t="e">
        <f>IF(DEGREES(ACOS(SIN(RADIANS(G355))*SIN(RADIANS(E353))+COS(RADIANS(G355))*COS(RADIANS(E353))*COS(RADIANS(Y343))))&gt;90,0,$F$4*$F$5/E352^2*(SIN(RADIANS(G355))*SIN(RADIANS(E353))+COS(RADIANS(G355))*COS(RADIANS(E353))*COS(RADIANS(Y343))))</f>
        <v>#DIV/0!</v>
      </c>
      <c r="Z355" t="e">
        <f>IF(DEGREES(ACOS(SIN(RADIANS(G355))*SIN(RADIANS(E353))+COS(RADIANS(G355))*COS(RADIANS(E353))*COS(RADIANS(Z343))))&gt;90,0,$F$4*$F$5/E352^2*(SIN(RADIANS(G355))*SIN(RADIANS(E353))+COS(RADIANS(G355))*COS(RADIANS(E353))*COS(RADIANS(Z343))))</f>
        <v>#DIV/0!</v>
      </c>
      <c r="AA355" t="e">
        <f>IF(DEGREES(ACOS(SIN(RADIANS(G355))*SIN(RADIANS(E353))+COS(RADIANS(G355))*COS(RADIANS(E353))*COS(RADIANS(AA343))))&gt;90,0,$F$4*$F$5/E352^2*(SIN(RADIANS(G355))*SIN(RADIANS(E353))+COS(RADIANS(G355))*COS(RADIANS(E353))*COS(RADIANS(AA343))))</f>
        <v>#DIV/0!</v>
      </c>
      <c r="AB355" t="e">
        <f>IF(DEGREES(ACOS(SIN(RADIANS(G355))*SIN(RADIANS(E353))+COS(RADIANS(G355))*COS(RADIANS(E353))*COS(RADIANS(AB343))))&gt;90,0,$F$4*$F$5/E352^2*(SIN(RADIANS(G355))*SIN(RADIANS(E353))+COS(RADIANS(G355))*COS(RADIANS(E353))*COS(RADIANS(AB343))))</f>
        <v>#DIV/0!</v>
      </c>
      <c r="AC355" t="e">
        <f>IF(DEGREES(ACOS(SIN(RADIANS(G355))*SIN(RADIANS(E353))+COS(RADIANS(G355))*COS(RADIANS(E353))*COS(RADIANS(AC343))))&gt;90,0,$F$4*$F$5/E352^2*(SIN(RADIANS(G355))*SIN(RADIANS(E353))+COS(RADIANS(G355))*COS(RADIANS(E353))*COS(RADIANS(AC343))))</f>
        <v>#DIV/0!</v>
      </c>
      <c r="AD355" t="e">
        <f>IF(DEGREES(ACOS(SIN(RADIANS(G355))*SIN(RADIANS(E353))+COS(RADIANS(G355))*COS(RADIANS(E353))*COS(RADIANS(AD343))))&gt;90,0,$F$4*$F$5/E352^2*(SIN(RADIANS(G355))*SIN(RADIANS(E353))+COS(RADIANS(G355))*COS(RADIANS(E353))*COS(RADIANS(AD343))))</f>
        <v>#DIV/0!</v>
      </c>
      <c r="AE355" t="e">
        <f>IF(DEGREES(ACOS(SIN(RADIANS(G355))*SIN(RADIANS(E353))+COS(RADIANS(G355))*COS(RADIANS(E353))*COS(RADIANS(AE343))))&gt;90,0,$F$4*$F$5/E352^2*(SIN(RADIANS(G355))*SIN(RADIANS(E353))+COS(RADIANS(G355))*COS(RADIANS(E353))*COS(RADIANS(AE343))))</f>
        <v>#DIV/0!</v>
      </c>
      <c r="AF355" t="e">
        <f>IF(DEGREES(ACOS(SIN(RADIANS(G355))*SIN(RADIANS(E353))+COS(RADIANS(G355))*COS(RADIANS(E353))*COS(RADIANS(AF343))))&gt;90,0,$F$4*$F$5/E352^2*(SIN(RADIANS(G355))*SIN(RADIANS(E353))+COS(RADIANS(G355))*COS(RADIANS(E353))*COS(RADIANS(AF343))))</f>
        <v>#DIV/0!</v>
      </c>
      <c r="AG355" t="e">
        <f>IF(DEGREES(ACOS(SIN(RADIANS(G355))*SIN(RADIANS(E353))+COS(RADIANS(G355))*COS(RADIANS(E353))*COS(RADIANS(AG343))))&gt;90,0,$F$4*$F$5/E352^2*(SIN(RADIANS(G355))*SIN(RADIANS(E353))+COS(RADIANS(G355))*COS(RADIANS(E353))*COS(RADIANS(AG343))))</f>
        <v>#DIV/0!</v>
      </c>
      <c r="AH355" t="e">
        <f>IF(DEGREES(ACOS(SIN(RADIANS(G355))*SIN(RADIANS(E353))+COS(RADIANS(G355))*COS(RADIANS(E353))*COS(RADIANS(AH343))))&gt;90,0,$F$4*$F$5/E352^2*(SIN(RADIANS(G355))*SIN(RADIANS(E353))+COS(RADIANS(G355))*COS(RADIANS(E353))*COS(RADIANS(AH343))))</f>
        <v>#DIV/0!</v>
      </c>
      <c r="AI355" t="e">
        <f>IF(DEGREES(ACOS(SIN(RADIANS(G355))*SIN(RADIANS(E353))+COS(RADIANS(G355))*COS(RADIANS(E353))*COS(RADIANS(AI343))))&gt;90,0,$F$4*$F$5/E352^2*(SIN(RADIANS(G355))*SIN(RADIANS(E353))+COS(RADIANS(G355))*COS(RADIANS(E353))*COS(RADIANS(AI343))))</f>
        <v>#DIV/0!</v>
      </c>
      <c r="AJ355" t="e">
        <f>IF(DEGREES(ACOS(SIN(RADIANS(G355))*SIN(RADIANS(E353))+COS(RADIANS(G355))*COS(RADIANS(E353))*COS(RADIANS(AJ343))))&gt;90,0,$F$4*$F$5/E352^2*(SIN(RADIANS(G355))*SIN(RADIANS(E353))+COS(RADIANS(G355))*COS(RADIANS(E353))*COS(RADIANS(AJ343))))</f>
        <v>#DIV/0!</v>
      </c>
      <c r="AK355">
        <f>IF(DEGREES(ACOS(SIN(RADIANS(G355))*SIN(RADIANS(E353))+COS(RADIANS(G355))*COS(RADIANS(E353))*COS(RADIANS(AK343))))&gt;90,0,$F$4*$F$5/E352^2*(SIN(RADIANS(G355))*SIN(RADIANS(E353))+COS(RADIANS(G355))*COS(RADIANS(E353))*COS(RADIANS(AK343))))</f>
        <v>0</v>
      </c>
      <c r="AL355">
        <f>IF(DEGREES(ACOS(SIN(RADIANS(G355))*SIN(RADIANS(E353))+COS(RADIANS(G355))*COS(RADIANS(E353))*COS(RADIANS(AL343))))&gt;90,0,$F$4*$F$5/E352^2*(SIN(RADIANS(G355))*SIN(RADIANS(E353))+COS(RADIANS(G355))*COS(RADIANS(E353))*COS(RADIANS(AL343))))</f>
        <v>0</v>
      </c>
      <c r="AM355">
        <f>IF(DEGREES(ACOS(SIN(RADIANS(G355))*SIN(RADIANS(E353))+COS(RADIANS(G355))*COS(RADIANS(E353))*COS(RADIANS(AM343))))&gt;90,0,$F$4*$F$5/E352^2*(SIN(RADIANS(G355))*SIN(RADIANS(E353))+COS(RADIANS(G355))*COS(RADIANS(E353))*COS(RADIANS(AM343))))</f>
        <v>0</v>
      </c>
      <c r="AN355">
        <f>IF(DEGREES(ACOS(SIN(RADIANS(G355))*SIN(RADIANS(E353))+COS(RADIANS(G355))*COS(RADIANS(E353))*COS(RADIANS(AN343))))&gt;90,0,$F$4*$F$5/E352^2*(SIN(RADIANS(G355))*SIN(RADIANS(E353))+COS(RADIANS(G355))*COS(RADIANS(E353))*COS(RADIANS(AN343))))</f>
        <v>0</v>
      </c>
      <c r="AO355">
        <f>IF(DEGREES(ACOS(SIN(RADIANS(G355))*SIN(RADIANS(E353))+COS(RADIANS(G355))*COS(RADIANS(E353))*COS(RADIANS(AO343))))&gt;90,0,$F$4*$F$5/E352^2*(SIN(RADIANS(G355))*SIN(RADIANS(E353))+COS(RADIANS(G355))*COS(RADIANS(E353))*COS(RADIANS(AO343))))</f>
        <v>0</v>
      </c>
      <c r="AP355">
        <f>IF(DEGREES(ACOS(SIN(RADIANS(G355))*SIN(RADIANS(E353))+COS(RADIANS(G355))*COS(RADIANS(E353))*COS(RADIANS(AP343))))&gt;90,0,$F$4*$F$5/E352^2*(SIN(RADIANS(G355))*SIN(RADIANS(E353))+COS(RADIANS(G355))*COS(RADIANS(E353))*COS(RADIANS(AP343))))</f>
        <v>0</v>
      </c>
      <c r="AQ355">
        <f>IF(DEGREES(ACOS(SIN(RADIANS(G355))*SIN(RADIANS(E353))+COS(RADIANS(G355))*COS(RADIANS(E353))*COS(RADIANS(AQ343))))&gt;90,0,$F$4*$F$5/E352^2*(SIN(RADIANS(G355))*SIN(RADIANS(E353))+COS(RADIANS(G355))*COS(RADIANS(E353))*COS(RADIANS(AQ343))))</f>
        <v>0</v>
      </c>
      <c r="AR355">
        <f>IF(DEGREES(ACOS(SIN(RADIANS(G355))*SIN(RADIANS(E353))+COS(RADIANS(G355))*COS(RADIANS(E353))*COS(RADIANS(AR343))))&gt;90,0,$F$4*$F$5/E352^2*(SIN(RADIANS(G355))*SIN(RADIANS(E353))+COS(RADIANS(G355))*COS(RADIANS(E353))*COS(RADIANS(AR343))))</f>
        <v>0</v>
      </c>
    </row>
    <row r="356" spans="2:44" x14ac:dyDescent="0.5">
      <c r="G356">
        <v>-20</v>
      </c>
      <c r="I356">
        <f>IF(DEGREES(ACOS(SIN(RADIANS(G356))*SIN(RADIANS(E353))+COS(RADIANS(G356))*COS(RADIANS(E353))*COS(RADIANS(I343))))&gt;90,0,$F$4*$F$5/E352^2*(SIN(RADIANS(G356))*SIN(RADIANS(E353))+COS(RADIANS(G356))*COS(RADIANS(E353))*COS(RADIANS(I343))))</f>
        <v>0</v>
      </c>
      <c r="J356">
        <f>IF(DEGREES(ACOS(SIN(RADIANS(G356))*SIN(RADIANS(E353))+COS(RADIANS(G356))*COS(RADIANS(E353))*COS(RADIANS(J343))))&gt;90,0,$F$4*$F$5/E352^2*(SIN(RADIANS(G356))*SIN(RADIANS(E353))+COS(RADIANS(G356))*COS(RADIANS(E353))*COS(RADIANS(J343))))</f>
        <v>0</v>
      </c>
      <c r="K356">
        <f>IF(DEGREES(ACOS(SIN(RADIANS(G356))*SIN(RADIANS(E353))+COS(RADIANS(G356))*COS(RADIANS(E353))*COS(RADIANS(K343))))&gt;90,0,$F$4*$F$5/E352^2*(SIN(RADIANS(G356))*SIN(RADIANS(E353))+COS(RADIANS(G356))*COS(RADIANS(E353))*COS(RADIANS(K343))))</f>
        <v>0</v>
      </c>
      <c r="L356">
        <f>IF(DEGREES(ACOS(SIN(RADIANS(G356))*SIN(RADIANS(E353))+COS(RADIANS(G356))*COS(RADIANS(E353))*COS(RADIANS(L343))))&gt;90,0,$F$4*$F$5/E352^2*(SIN(RADIANS(G356))*SIN(RADIANS(E353))+COS(RADIANS(G356))*COS(RADIANS(E353))*COS(RADIANS(L343))))</f>
        <v>0</v>
      </c>
      <c r="M356">
        <f>IF(DEGREES(ACOS(SIN(RADIANS(G356))*SIN(RADIANS(E353))+COS(RADIANS(G356))*COS(RADIANS(E353))*COS(RADIANS(M343))))&gt;90,0,$F$4*$F$5/E352^2*(SIN(RADIANS(G356))*SIN(RADIANS(E353))+COS(RADIANS(G356))*COS(RADIANS(E353))*COS(RADIANS(M343))))</f>
        <v>0</v>
      </c>
      <c r="N356">
        <f>IF(DEGREES(ACOS(SIN(RADIANS(G356))*SIN(RADIANS(E353))+COS(RADIANS(G356))*COS(RADIANS(E353))*COS(RADIANS(N343))))&gt;90,0,$F$4*$F$5/E352^2*(SIN(RADIANS(G356))*SIN(RADIANS(E353))+COS(RADIANS(G356))*COS(RADIANS(E353))*COS(RADIANS(N343))))</f>
        <v>0</v>
      </c>
      <c r="O356">
        <f>IF(DEGREES(ACOS(SIN(RADIANS(G356))*SIN(RADIANS(E353))+COS(RADIANS(G356))*COS(RADIANS(E353))*COS(RADIANS(O343))))&gt;90,0,$F$4*$F$5/E352^2*(SIN(RADIANS(G356))*SIN(RADIANS(E353))+COS(RADIANS(G356))*COS(RADIANS(E353))*COS(RADIANS(O343))))</f>
        <v>0</v>
      </c>
      <c r="P356">
        <f>IF(DEGREES(ACOS(SIN(RADIANS(G356))*SIN(RADIANS(E353))+COS(RADIANS(G356))*COS(RADIANS(E353))*COS(RADIANS(P343))))&gt;90,0,$F$4*$F$5/E352^2*(SIN(RADIANS(G356))*SIN(RADIANS(E353))+COS(RADIANS(G356))*COS(RADIANS(E353))*COS(RADIANS(P343))))</f>
        <v>0</v>
      </c>
      <c r="Q356">
        <f>IF(DEGREES(ACOS(SIN(RADIANS(G356))*SIN(RADIANS(E353))+COS(RADIANS(G356))*COS(RADIANS(E353))*COS(RADIANS(Q343))))&gt;90,0,$F$4*$F$5/E352^2*(SIN(RADIANS(G356))*SIN(RADIANS(E353))+COS(RADIANS(G356))*COS(RADIANS(E353))*COS(RADIANS(Q343))))</f>
        <v>0</v>
      </c>
      <c r="R356" t="e">
        <f>IF(DEGREES(ACOS(SIN(RADIANS(G356))*SIN(RADIANS(E353))+COS(RADIANS(G356))*COS(RADIANS(E353))*COS(RADIANS(R343))))&gt;90,0,$F$4*$F$5/E352^2*(SIN(RADIANS(G356))*SIN(RADIANS(E353))+COS(RADIANS(G356))*COS(RADIANS(E353))*COS(RADIANS(R343))))</f>
        <v>#DIV/0!</v>
      </c>
      <c r="S356" t="e">
        <f>IF(DEGREES(ACOS(SIN(RADIANS(G356))*SIN(RADIANS(E353))+COS(RADIANS(G356))*COS(RADIANS(E353))*COS(RADIANS(S343))))&gt;90,0,$F$4*$F$5/E352^2*(SIN(RADIANS(G356))*SIN(RADIANS(E353))+COS(RADIANS(G356))*COS(RADIANS(E353))*COS(RADIANS(S343))))</f>
        <v>#DIV/0!</v>
      </c>
      <c r="T356" t="e">
        <f>IF(DEGREES(ACOS(SIN(RADIANS(G356))*SIN(RADIANS(E353))+COS(RADIANS(G356))*COS(RADIANS(E353))*COS(RADIANS(T343))))&gt;90,0,$F$4*$F$5/E352^2*(SIN(RADIANS(G356))*SIN(RADIANS(E353))+COS(RADIANS(G356))*COS(RADIANS(E353))*COS(RADIANS(T343))))</f>
        <v>#DIV/0!</v>
      </c>
      <c r="U356" t="e">
        <f>IF(DEGREES(ACOS(SIN(RADIANS(G356))*SIN(RADIANS(E353))+COS(RADIANS(G356))*COS(RADIANS(E353))*COS(RADIANS(U343))))&gt;90,0,$F$4*$F$5/E352^2*(SIN(RADIANS(G356))*SIN(RADIANS(E353))+COS(RADIANS(G356))*COS(RADIANS(E353))*COS(RADIANS(U343))))</f>
        <v>#DIV/0!</v>
      </c>
      <c r="V356" t="e">
        <f>IF(DEGREES(ACOS(SIN(RADIANS(G356))*SIN(RADIANS(E353))+COS(RADIANS(G356))*COS(RADIANS(E353))*COS(RADIANS(V343))))&gt;90,0,$F$4*$F$5/E352^2*(SIN(RADIANS(G356))*SIN(RADIANS(E353))+COS(RADIANS(G356))*COS(RADIANS(E353))*COS(RADIANS(V343))))</f>
        <v>#DIV/0!</v>
      </c>
      <c r="W356" t="e">
        <f>IF(DEGREES(ACOS(SIN(RADIANS(G356))*SIN(RADIANS(E353))+COS(RADIANS(G356))*COS(RADIANS(E353))*COS(RADIANS(W343))))&gt;90,0,$F$4*$F$5/E352^2*(SIN(RADIANS(G356))*SIN(RADIANS(E353))+COS(RADIANS(G356))*COS(RADIANS(E353))*COS(RADIANS(W343))))</f>
        <v>#DIV/0!</v>
      </c>
      <c r="X356" t="e">
        <f>IF(DEGREES(ACOS(SIN(RADIANS(G356))*SIN(RADIANS(E353))+COS(RADIANS(G356))*COS(RADIANS(E353))*COS(RADIANS(X343))))&gt;90,0,$F$4*$F$5/E352^2*(SIN(RADIANS(G356))*SIN(RADIANS(E353))+COS(RADIANS(G356))*COS(RADIANS(E353))*COS(RADIANS(X343))))</f>
        <v>#DIV/0!</v>
      </c>
      <c r="Y356" t="e">
        <f>IF(DEGREES(ACOS(SIN(RADIANS(G356))*SIN(RADIANS(E353))+COS(RADIANS(G356))*COS(RADIANS(E353))*COS(RADIANS(Y343))))&gt;90,0,$F$4*$F$5/E352^2*(SIN(RADIANS(G356))*SIN(RADIANS(E353))+COS(RADIANS(G356))*COS(RADIANS(E353))*COS(RADIANS(Y343))))</f>
        <v>#DIV/0!</v>
      </c>
      <c r="Z356" t="e">
        <f>IF(DEGREES(ACOS(SIN(RADIANS(G356))*SIN(RADIANS(E353))+COS(RADIANS(G356))*COS(RADIANS(E353))*COS(RADIANS(Z343))))&gt;90,0,$F$4*$F$5/E352^2*(SIN(RADIANS(G356))*SIN(RADIANS(E353))+COS(RADIANS(G356))*COS(RADIANS(E353))*COS(RADIANS(Z343))))</f>
        <v>#DIV/0!</v>
      </c>
      <c r="AA356" t="e">
        <f>IF(DEGREES(ACOS(SIN(RADIANS(G356))*SIN(RADIANS(E353))+COS(RADIANS(G356))*COS(RADIANS(E353))*COS(RADIANS(AA343))))&gt;90,0,$F$4*$F$5/E352^2*(SIN(RADIANS(G356))*SIN(RADIANS(E353))+COS(RADIANS(G356))*COS(RADIANS(E353))*COS(RADIANS(AA343))))</f>
        <v>#DIV/0!</v>
      </c>
      <c r="AB356" t="e">
        <f>IF(DEGREES(ACOS(SIN(RADIANS(G356))*SIN(RADIANS(E353))+COS(RADIANS(G356))*COS(RADIANS(E353))*COS(RADIANS(AB343))))&gt;90,0,$F$4*$F$5/E352^2*(SIN(RADIANS(G356))*SIN(RADIANS(E353))+COS(RADIANS(G356))*COS(RADIANS(E353))*COS(RADIANS(AB343))))</f>
        <v>#DIV/0!</v>
      </c>
      <c r="AC356" t="e">
        <f>IF(DEGREES(ACOS(SIN(RADIANS(G356))*SIN(RADIANS(E353))+COS(RADIANS(G356))*COS(RADIANS(E353))*COS(RADIANS(AC343))))&gt;90,0,$F$4*$F$5/E352^2*(SIN(RADIANS(G356))*SIN(RADIANS(E353))+COS(RADIANS(G356))*COS(RADIANS(E353))*COS(RADIANS(AC343))))</f>
        <v>#DIV/0!</v>
      </c>
      <c r="AD356" t="e">
        <f>IF(DEGREES(ACOS(SIN(RADIANS(G356))*SIN(RADIANS(E353))+COS(RADIANS(G356))*COS(RADIANS(E353))*COS(RADIANS(AD343))))&gt;90,0,$F$4*$F$5/E352^2*(SIN(RADIANS(G356))*SIN(RADIANS(E353))+COS(RADIANS(G356))*COS(RADIANS(E353))*COS(RADIANS(AD343))))</f>
        <v>#DIV/0!</v>
      </c>
      <c r="AE356" t="e">
        <f>IF(DEGREES(ACOS(SIN(RADIANS(G356))*SIN(RADIANS(E353))+COS(RADIANS(G356))*COS(RADIANS(E353))*COS(RADIANS(AE343))))&gt;90,0,$F$4*$F$5/E352^2*(SIN(RADIANS(G356))*SIN(RADIANS(E353))+COS(RADIANS(G356))*COS(RADIANS(E353))*COS(RADIANS(AE343))))</f>
        <v>#DIV/0!</v>
      </c>
      <c r="AF356" t="e">
        <f>IF(DEGREES(ACOS(SIN(RADIANS(G356))*SIN(RADIANS(E353))+COS(RADIANS(G356))*COS(RADIANS(E353))*COS(RADIANS(AF343))))&gt;90,0,$F$4*$F$5/E352^2*(SIN(RADIANS(G356))*SIN(RADIANS(E353))+COS(RADIANS(G356))*COS(RADIANS(E353))*COS(RADIANS(AF343))))</f>
        <v>#DIV/0!</v>
      </c>
      <c r="AG356" t="e">
        <f>IF(DEGREES(ACOS(SIN(RADIANS(G356))*SIN(RADIANS(E353))+COS(RADIANS(G356))*COS(RADIANS(E353))*COS(RADIANS(AG343))))&gt;90,0,$F$4*$F$5/E352^2*(SIN(RADIANS(G356))*SIN(RADIANS(E353))+COS(RADIANS(G356))*COS(RADIANS(E353))*COS(RADIANS(AG343))))</f>
        <v>#DIV/0!</v>
      </c>
      <c r="AH356" t="e">
        <f>IF(DEGREES(ACOS(SIN(RADIANS(G356))*SIN(RADIANS(E353))+COS(RADIANS(G356))*COS(RADIANS(E353))*COS(RADIANS(AH343))))&gt;90,0,$F$4*$F$5/E352^2*(SIN(RADIANS(G356))*SIN(RADIANS(E353))+COS(RADIANS(G356))*COS(RADIANS(E353))*COS(RADIANS(AH343))))</f>
        <v>#DIV/0!</v>
      </c>
      <c r="AI356" t="e">
        <f>IF(DEGREES(ACOS(SIN(RADIANS(G356))*SIN(RADIANS(E353))+COS(RADIANS(G356))*COS(RADIANS(E353))*COS(RADIANS(AI343))))&gt;90,0,$F$4*$F$5/E352^2*(SIN(RADIANS(G356))*SIN(RADIANS(E353))+COS(RADIANS(G356))*COS(RADIANS(E353))*COS(RADIANS(AI343))))</f>
        <v>#DIV/0!</v>
      </c>
      <c r="AJ356" t="e">
        <f>IF(DEGREES(ACOS(SIN(RADIANS(G356))*SIN(RADIANS(E353))+COS(RADIANS(G356))*COS(RADIANS(E353))*COS(RADIANS(AJ343))))&gt;90,0,$F$4*$F$5/E352^2*(SIN(RADIANS(G356))*SIN(RADIANS(E353))+COS(RADIANS(G356))*COS(RADIANS(E353))*COS(RADIANS(AJ343))))</f>
        <v>#DIV/0!</v>
      </c>
      <c r="AK356">
        <f>IF(DEGREES(ACOS(SIN(RADIANS(G356))*SIN(RADIANS(E353))+COS(RADIANS(G356))*COS(RADIANS(E353))*COS(RADIANS(AK343))))&gt;90,0,$F$4*$F$5/E352^2*(SIN(RADIANS(G356))*SIN(RADIANS(E353))+COS(RADIANS(G356))*COS(RADIANS(E353))*COS(RADIANS(AK343))))</f>
        <v>0</v>
      </c>
      <c r="AL356">
        <f>IF(DEGREES(ACOS(SIN(RADIANS(G356))*SIN(RADIANS(E353))+COS(RADIANS(G356))*COS(RADIANS(E353))*COS(RADIANS(AL343))))&gt;90,0,$F$4*$F$5/E352^2*(SIN(RADIANS(G356))*SIN(RADIANS(E353))+COS(RADIANS(G356))*COS(RADIANS(E353))*COS(RADIANS(AL343))))</f>
        <v>0</v>
      </c>
      <c r="AM356">
        <f>IF(DEGREES(ACOS(SIN(RADIANS(G356))*SIN(RADIANS(E353))+COS(RADIANS(G356))*COS(RADIANS(E353))*COS(RADIANS(AM343))))&gt;90,0,$F$4*$F$5/E352^2*(SIN(RADIANS(G356))*SIN(RADIANS(E353))+COS(RADIANS(G356))*COS(RADIANS(E353))*COS(RADIANS(AM343))))</f>
        <v>0</v>
      </c>
      <c r="AN356">
        <f>IF(DEGREES(ACOS(SIN(RADIANS(G356))*SIN(RADIANS(E353))+COS(RADIANS(G356))*COS(RADIANS(E353))*COS(RADIANS(AN343))))&gt;90,0,$F$4*$F$5/E352^2*(SIN(RADIANS(G356))*SIN(RADIANS(E353))+COS(RADIANS(G356))*COS(RADIANS(E353))*COS(RADIANS(AN343))))</f>
        <v>0</v>
      </c>
      <c r="AO356">
        <f>IF(DEGREES(ACOS(SIN(RADIANS(G356))*SIN(RADIANS(E353))+COS(RADIANS(G356))*COS(RADIANS(E353))*COS(RADIANS(AO343))))&gt;90,0,$F$4*$F$5/E352^2*(SIN(RADIANS(G356))*SIN(RADIANS(E353))+COS(RADIANS(G356))*COS(RADIANS(E353))*COS(RADIANS(AO343))))</f>
        <v>0</v>
      </c>
      <c r="AP356">
        <f>IF(DEGREES(ACOS(SIN(RADIANS(G356))*SIN(RADIANS(E353))+COS(RADIANS(G356))*COS(RADIANS(E353))*COS(RADIANS(AP343))))&gt;90,0,$F$4*$F$5/E352^2*(SIN(RADIANS(G356))*SIN(RADIANS(E353))+COS(RADIANS(G356))*COS(RADIANS(E353))*COS(RADIANS(AP343))))</f>
        <v>0</v>
      </c>
      <c r="AQ356">
        <f>IF(DEGREES(ACOS(SIN(RADIANS(G356))*SIN(RADIANS(E353))+COS(RADIANS(G356))*COS(RADIANS(E353))*COS(RADIANS(AQ343))))&gt;90,0,$F$4*$F$5/E352^2*(SIN(RADIANS(G356))*SIN(RADIANS(E353))+COS(RADIANS(G356))*COS(RADIANS(E353))*COS(RADIANS(AQ343))))</f>
        <v>0</v>
      </c>
      <c r="AR356">
        <f>IF(DEGREES(ACOS(SIN(RADIANS(G356))*SIN(RADIANS(E353))+COS(RADIANS(G356))*COS(RADIANS(E353))*COS(RADIANS(AR343))))&gt;90,0,$F$4*$F$5/E352^2*(SIN(RADIANS(G356))*SIN(RADIANS(E353))+COS(RADIANS(G356))*COS(RADIANS(E353))*COS(RADIANS(AR343))))</f>
        <v>0</v>
      </c>
    </row>
    <row r="357" spans="2:44" x14ac:dyDescent="0.5">
      <c r="G357">
        <v>-30</v>
      </c>
      <c r="I357">
        <f>IF(DEGREES(ACOS(SIN(RADIANS(G357))*SIN(RADIANS(E353))+COS(RADIANS(G357))*COS(RADIANS(E353))*COS(RADIANS(I343))))&gt;90,0,$F$4*$F$5/E352^2*(SIN(RADIANS(G357))*SIN(RADIANS(E353))+COS(RADIANS(G357))*COS(RADIANS(E353))*COS(RADIANS(I343))))</f>
        <v>0</v>
      </c>
      <c r="J357">
        <f>IF(DEGREES(ACOS(SIN(RADIANS(G357))*SIN(RADIANS(E353))+COS(RADIANS(G357))*COS(RADIANS(E353))*COS(RADIANS(J343))))&gt;90,0,$F$4*$F$5/E352^2*(SIN(RADIANS(G357))*SIN(RADIANS(E353))+COS(RADIANS(G357))*COS(RADIANS(E353))*COS(RADIANS(J343))))</f>
        <v>0</v>
      </c>
      <c r="K357">
        <f>IF(DEGREES(ACOS(SIN(RADIANS(G357))*SIN(RADIANS(E353))+COS(RADIANS(G357))*COS(RADIANS(E353))*COS(RADIANS(K343))))&gt;90,0,$F$4*$F$5/E352^2*(SIN(RADIANS(G357))*SIN(RADIANS(E353))+COS(RADIANS(G357))*COS(RADIANS(E353))*COS(RADIANS(K343))))</f>
        <v>0</v>
      </c>
      <c r="L357">
        <f>IF(DEGREES(ACOS(SIN(RADIANS(G357))*SIN(RADIANS(E353))+COS(RADIANS(G357))*COS(RADIANS(E353))*COS(RADIANS(L343))))&gt;90,0,$F$4*$F$5/E352^2*(SIN(RADIANS(G357))*SIN(RADIANS(E353))+COS(RADIANS(G357))*COS(RADIANS(E353))*COS(RADIANS(L343))))</f>
        <v>0</v>
      </c>
      <c r="M357">
        <f>IF(DEGREES(ACOS(SIN(RADIANS(G357))*SIN(RADIANS(E353))+COS(RADIANS(G357))*COS(RADIANS(E353))*COS(RADIANS(M343))))&gt;90,0,$F$4*$F$5/E352^2*(SIN(RADIANS(G357))*SIN(RADIANS(E353))+COS(RADIANS(G357))*COS(RADIANS(E353))*COS(RADIANS(M343))))</f>
        <v>0</v>
      </c>
      <c r="N357">
        <f>IF(DEGREES(ACOS(SIN(RADIANS(G357))*SIN(RADIANS(E353))+COS(RADIANS(G357))*COS(RADIANS(E353))*COS(RADIANS(N343))))&gt;90,0,$F$4*$F$5/E352^2*(SIN(RADIANS(G357))*SIN(RADIANS(E353))+COS(RADIANS(G357))*COS(RADIANS(E353))*COS(RADIANS(N343))))</f>
        <v>0</v>
      </c>
      <c r="O357">
        <f>IF(DEGREES(ACOS(SIN(RADIANS(G357))*SIN(RADIANS(E353))+COS(RADIANS(G357))*COS(RADIANS(E353))*COS(RADIANS(O343))))&gt;90,0,$F$4*$F$5/E352^2*(SIN(RADIANS(G357))*SIN(RADIANS(E353))+COS(RADIANS(G357))*COS(RADIANS(E353))*COS(RADIANS(O343))))</f>
        <v>0</v>
      </c>
      <c r="P357">
        <f>IF(DEGREES(ACOS(SIN(RADIANS(G357))*SIN(RADIANS(E353))+COS(RADIANS(G357))*COS(RADIANS(E353))*COS(RADIANS(P343))))&gt;90,0,$F$4*$F$5/E352^2*(SIN(RADIANS(G357))*SIN(RADIANS(E353))+COS(RADIANS(G357))*COS(RADIANS(E353))*COS(RADIANS(P343))))</f>
        <v>0</v>
      </c>
      <c r="Q357">
        <f>IF(DEGREES(ACOS(SIN(RADIANS(G357))*SIN(RADIANS(E353))+COS(RADIANS(G357))*COS(RADIANS(E353))*COS(RADIANS(Q343))))&gt;90,0,$F$4*$F$5/E352^2*(SIN(RADIANS(G357))*SIN(RADIANS(E353))+COS(RADIANS(G357))*COS(RADIANS(E353))*COS(RADIANS(Q343))))</f>
        <v>0</v>
      </c>
      <c r="R357" t="e">
        <f>IF(DEGREES(ACOS(SIN(RADIANS(G357))*SIN(RADIANS(E353))+COS(RADIANS(G357))*COS(RADIANS(E353))*COS(RADIANS(R343))))&gt;90,0,$F$4*$F$5/E352^2*(SIN(RADIANS(G357))*SIN(RADIANS(E353))+COS(RADIANS(G357))*COS(RADIANS(E353))*COS(RADIANS(R343))))</f>
        <v>#DIV/0!</v>
      </c>
      <c r="S357" t="e">
        <f>IF(DEGREES(ACOS(SIN(RADIANS(G357))*SIN(RADIANS(E353))+COS(RADIANS(G357))*COS(RADIANS(E353))*COS(RADIANS(S343))))&gt;90,0,$F$4*$F$5/E352^2*(SIN(RADIANS(G357))*SIN(RADIANS(E353))+COS(RADIANS(G357))*COS(RADIANS(E353))*COS(RADIANS(S343))))</f>
        <v>#DIV/0!</v>
      </c>
      <c r="T357" t="e">
        <f>IF(DEGREES(ACOS(SIN(RADIANS(G357))*SIN(RADIANS(E353))+COS(RADIANS(G357))*COS(RADIANS(E353))*COS(RADIANS(T343))))&gt;90,0,$F$4*$F$5/E352^2*(SIN(RADIANS(G357))*SIN(RADIANS(E353))+COS(RADIANS(G357))*COS(RADIANS(E353))*COS(RADIANS(T343))))</f>
        <v>#DIV/0!</v>
      </c>
      <c r="U357" t="e">
        <f>IF(DEGREES(ACOS(SIN(RADIANS(G357))*SIN(RADIANS(E353))+COS(RADIANS(G357))*COS(RADIANS(E353))*COS(RADIANS(U343))))&gt;90,0,$F$4*$F$5/E352^2*(SIN(RADIANS(G357))*SIN(RADIANS(E353))+COS(RADIANS(G357))*COS(RADIANS(E353))*COS(RADIANS(U343))))</f>
        <v>#DIV/0!</v>
      </c>
      <c r="V357" t="e">
        <f>IF(DEGREES(ACOS(SIN(RADIANS(G357))*SIN(RADIANS(E353))+COS(RADIANS(G357))*COS(RADIANS(E353))*COS(RADIANS(V343))))&gt;90,0,$F$4*$F$5/E352^2*(SIN(RADIANS(G357))*SIN(RADIANS(E353))+COS(RADIANS(G357))*COS(RADIANS(E353))*COS(RADIANS(V343))))</f>
        <v>#DIV/0!</v>
      </c>
      <c r="W357" t="e">
        <f>IF(DEGREES(ACOS(SIN(RADIANS(G357))*SIN(RADIANS(E353))+COS(RADIANS(G357))*COS(RADIANS(E353))*COS(RADIANS(W343))))&gt;90,0,$F$4*$F$5/E352^2*(SIN(RADIANS(G357))*SIN(RADIANS(E353))+COS(RADIANS(G357))*COS(RADIANS(E353))*COS(RADIANS(W343))))</f>
        <v>#DIV/0!</v>
      </c>
      <c r="X357" t="e">
        <f>IF(DEGREES(ACOS(SIN(RADIANS(G357))*SIN(RADIANS(E353))+COS(RADIANS(G357))*COS(RADIANS(E353))*COS(RADIANS(X343))))&gt;90,0,$F$4*$F$5/E352^2*(SIN(RADIANS(G357))*SIN(RADIANS(E353))+COS(RADIANS(G357))*COS(RADIANS(E353))*COS(RADIANS(X343))))</f>
        <v>#DIV/0!</v>
      </c>
      <c r="Y357" t="e">
        <f>IF(DEGREES(ACOS(SIN(RADIANS(G357))*SIN(RADIANS(E353))+COS(RADIANS(G357))*COS(RADIANS(E353))*COS(RADIANS(Y343))))&gt;90,0,$F$4*$F$5/E352^2*(SIN(RADIANS(G357))*SIN(RADIANS(E353))+COS(RADIANS(G357))*COS(RADIANS(E353))*COS(RADIANS(Y343))))</f>
        <v>#DIV/0!</v>
      </c>
      <c r="Z357" t="e">
        <f>IF(DEGREES(ACOS(SIN(RADIANS(G357))*SIN(RADIANS(E353))+COS(RADIANS(G357))*COS(RADIANS(E353))*COS(RADIANS(Z343))))&gt;90,0,$F$4*$F$5/E352^2*(SIN(RADIANS(G357))*SIN(RADIANS(E353))+COS(RADIANS(G357))*COS(RADIANS(E353))*COS(RADIANS(Z343))))</f>
        <v>#DIV/0!</v>
      </c>
      <c r="AA357" t="e">
        <f>IF(DEGREES(ACOS(SIN(RADIANS(G357))*SIN(RADIANS(E353))+COS(RADIANS(G357))*COS(RADIANS(E353))*COS(RADIANS(AA343))))&gt;90,0,$F$4*$F$5/E352^2*(SIN(RADIANS(G357))*SIN(RADIANS(E353))+COS(RADIANS(G357))*COS(RADIANS(E353))*COS(RADIANS(AA343))))</f>
        <v>#DIV/0!</v>
      </c>
      <c r="AB357" t="e">
        <f>IF(DEGREES(ACOS(SIN(RADIANS(G357))*SIN(RADIANS(E353))+COS(RADIANS(G357))*COS(RADIANS(E353))*COS(RADIANS(AB343))))&gt;90,0,$F$4*$F$5/E352^2*(SIN(RADIANS(G357))*SIN(RADIANS(E353))+COS(RADIANS(G357))*COS(RADIANS(E353))*COS(RADIANS(AB343))))</f>
        <v>#DIV/0!</v>
      </c>
      <c r="AC357" t="e">
        <f>IF(DEGREES(ACOS(SIN(RADIANS(G357))*SIN(RADIANS(E353))+COS(RADIANS(G357))*COS(RADIANS(E353))*COS(RADIANS(AC343))))&gt;90,0,$F$4*$F$5/E352^2*(SIN(RADIANS(G357))*SIN(RADIANS(E353))+COS(RADIANS(G357))*COS(RADIANS(E353))*COS(RADIANS(AC343))))</f>
        <v>#DIV/0!</v>
      </c>
      <c r="AD357" t="e">
        <f>IF(DEGREES(ACOS(SIN(RADIANS(G357))*SIN(RADIANS(E353))+COS(RADIANS(G357))*COS(RADIANS(E353))*COS(RADIANS(AD343))))&gt;90,0,$F$4*$F$5/E352^2*(SIN(RADIANS(G357))*SIN(RADIANS(E353))+COS(RADIANS(G357))*COS(RADIANS(E353))*COS(RADIANS(AD343))))</f>
        <v>#DIV/0!</v>
      </c>
      <c r="AE357" t="e">
        <f>IF(DEGREES(ACOS(SIN(RADIANS(G357))*SIN(RADIANS(E353))+COS(RADIANS(G357))*COS(RADIANS(E353))*COS(RADIANS(AE343))))&gt;90,0,$F$4*$F$5/E352^2*(SIN(RADIANS(G357))*SIN(RADIANS(E353))+COS(RADIANS(G357))*COS(RADIANS(E353))*COS(RADIANS(AE343))))</f>
        <v>#DIV/0!</v>
      </c>
      <c r="AF357" t="e">
        <f>IF(DEGREES(ACOS(SIN(RADIANS(G357))*SIN(RADIANS(E353))+COS(RADIANS(G357))*COS(RADIANS(E353))*COS(RADIANS(AF343))))&gt;90,0,$F$4*$F$5/E352^2*(SIN(RADIANS(G357))*SIN(RADIANS(E353))+COS(RADIANS(G357))*COS(RADIANS(E353))*COS(RADIANS(AF343))))</f>
        <v>#DIV/0!</v>
      </c>
      <c r="AG357" t="e">
        <f>IF(DEGREES(ACOS(SIN(RADIANS(G357))*SIN(RADIANS(E353))+COS(RADIANS(G357))*COS(RADIANS(E353))*COS(RADIANS(AG343))))&gt;90,0,$F$4*$F$5/E352^2*(SIN(RADIANS(G357))*SIN(RADIANS(E353))+COS(RADIANS(G357))*COS(RADIANS(E353))*COS(RADIANS(AG343))))</f>
        <v>#DIV/0!</v>
      </c>
      <c r="AH357" t="e">
        <f>IF(DEGREES(ACOS(SIN(RADIANS(G357))*SIN(RADIANS(E353))+COS(RADIANS(G357))*COS(RADIANS(E353))*COS(RADIANS(AH343))))&gt;90,0,$F$4*$F$5/E352^2*(SIN(RADIANS(G357))*SIN(RADIANS(E353))+COS(RADIANS(G357))*COS(RADIANS(E353))*COS(RADIANS(AH343))))</f>
        <v>#DIV/0!</v>
      </c>
      <c r="AI357" t="e">
        <f>IF(DEGREES(ACOS(SIN(RADIANS(G357))*SIN(RADIANS(E353))+COS(RADIANS(G357))*COS(RADIANS(E353))*COS(RADIANS(AI343))))&gt;90,0,$F$4*$F$5/E352^2*(SIN(RADIANS(G357))*SIN(RADIANS(E353))+COS(RADIANS(G357))*COS(RADIANS(E353))*COS(RADIANS(AI343))))</f>
        <v>#DIV/0!</v>
      </c>
      <c r="AJ357" t="e">
        <f>IF(DEGREES(ACOS(SIN(RADIANS(G357))*SIN(RADIANS(E353))+COS(RADIANS(G357))*COS(RADIANS(E353))*COS(RADIANS(AJ343))))&gt;90,0,$F$4*$F$5/E352^2*(SIN(RADIANS(G357))*SIN(RADIANS(E353))+COS(RADIANS(G357))*COS(RADIANS(E353))*COS(RADIANS(AJ343))))</f>
        <v>#DIV/0!</v>
      </c>
      <c r="AK357">
        <f>IF(DEGREES(ACOS(SIN(RADIANS(G357))*SIN(RADIANS(E353))+COS(RADIANS(G357))*COS(RADIANS(E353))*COS(RADIANS(AK343))))&gt;90,0,$F$4*$F$5/E352^2*(SIN(RADIANS(G357))*SIN(RADIANS(E353))+COS(RADIANS(G357))*COS(RADIANS(E353))*COS(RADIANS(AK343))))</f>
        <v>0</v>
      </c>
      <c r="AL357">
        <f>IF(DEGREES(ACOS(SIN(RADIANS(G357))*SIN(RADIANS(E353))+COS(RADIANS(G357))*COS(RADIANS(E353))*COS(RADIANS(AL343))))&gt;90,0,$F$4*$F$5/E352^2*(SIN(RADIANS(G357))*SIN(RADIANS(E353))+COS(RADIANS(G357))*COS(RADIANS(E353))*COS(RADIANS(AL343))))</f>
        <v>0</v>
      </c>
      <c r="AM357">
        <f>IF(DEGREES(ACOS(SIN(RADIANS(G357))*SIN(RADIANS(E353))+COS(RADIANS(G357))*COS(RADIANS(E353))*COS(RADIANS(AM343))))&gt;90,0,$F$4*$F$5/E352^2*(SIN(RADIANS(G357))*SIN(RADIANS(E353))+COS(RADIANS(G357))*COS(RADIANS(E353))*COS(RADIANS(AM343))))</f>
        <v>0</v>
      </c>
      <c r="AN357">
        <f>IF(DEGREES(ACOS(SIN(RADIANS(G357))*SIN(RADIANS(E353))+COS(RADIANS(G357))*COS(RADIANS(E353))*COS(RADIANS(AN343))))&gt;90,0,$F$4*$F$5/E352^2*(SIN(RADIANS(G357))*SIN(RADIANS(E353))+COS(RADIANS(G357))*COS(RADIANS(E353))*COS(RADIANS(AN343))))</f>
        <v>0</v>
      </c>
      <c r="AO357">
        <f>IF(DEGREES(ACOS(SIN(RADIANS(G357))*SIN(RADIANS(E353))+COS(RADIANS(G357))*COS(RADIANS(E353))*COS(RADIANS(AO343))))&gt;90,0,$F$4*$F$5/E352^2*(SIN(RADIANS(G357))*SIN(RADIANS(E353))+COS(RADIANS(G357))*COS(RADIANS(E353))*COS(RADIANS(AO343))))</f>
        <v>0</v>
      </c>
      <c r="AP357">
        <f>IF(DEGREES(ACOS(SIN(RADIANS(G357))*SIN(RADIANS(E353))+COS(RADIANS(G357))*COS(RADIANS(E353))*COS(RADIANS(AP343))))&gt;90,0,$F$4*$F$5/E352^2*(SIN(RADIANS(G357))*SIN(RADIANS(E353))+COS(RADIANS(G357))*COS(RADIANS(E353))*COS(RADIANS(AP343))))</f>
        <v>0</v>
      </c>
      <c r="AQ357">
        <f>IF(DEGREES(ACOS(SIN(RADIANS(G357))*SIN(RADIANS(E353))+COS(RADIANS(G357))*COS(RADIANS(E353))*COS(RADIANS(AQ343))))&gt;90,0,$F$4*$F$5/E352^2*(SIN(RADIANS(G357))*SIN(RADIANS(E353))+COS(RADIANS(G357))*COS(RADIANS(E353))*COS(RADIANS(AQ343))))</f>
        <v>0</v>
      </c>
      <c r="AR357">
        <f>IF(DEGREES(ACOS(SIN(RADIANS(G357))*SIN(RADIANS(E353))+COS(RADIANS(G357))*COS(RADIANS(E353))*COS(RADIANS(AR343))))&gt;90,0,$F$4*$F$5/E352^2*(SIN(RADIANS(G357))*SIN(RADIANS(E353))+COS(RADIANS(G357))*COS(RADIANS(E353))*COS(RADIANS(AR343))))</f>
        <v>0</v>
      </c>
    </row>
    <row r="358" spans="2:44" x14ac:dyDescent="0.5">
      <c r="G358">
        <v>-40</v>
      </c>
      <c r="I358">
        <f>IF(DEGREES(ACOS(SIN(RADIANS(G358))*SIN(RADIANS(E353))+COS(RADIANS(G358))*COS(RADIANS(E353))*COS(RADIANS(I343))))&gt;90,0,$F$4*$F$5/E352^2*(SIN(RADIANS(G358))*SIN(RADIANS(E353))+COS(RADIANS(G358))*COS(RADIANS(E353))*COS(RADIANS(I343))))</f>
        <v>0</v>
      </c>
      <c r="J358">
        <f>IF(DEGREES(ACOS(SIN(RADIANS(G358))*SIN(RADIANS(E353))+COS(RADIANS(G358))*COS(RADIANS(E353))*COS(RADIANS(J343))))&gt;90,0,$F$4*$F$5/E352^2*(SIN(RADIANS(G358))*SIN(RADIANS(E353))+COS(RADIANS(G358))*COS(RADIANS(E353))*COS(RADIANS(J343))))</f>
        <v>0</v>
      </c>
      <c r="K358">
        <f>IF(DEGREES(ACOS(SIN(RADIANS(G358))*SIN(RADIANS(E353))+COS(RADIANS(G358))*COS(RADIANS(E353))*COS(RADIANS(K343))))&gt;90,0,$F$4*$F$5/E352^2*(SIN(RADIANS(G358))*SIN(RADIANS(E353))+COS(RADIANS(G358))*COS(RADIANS(E353))*COS(RADIANS(K343))))</f>
        <v>0</v>
      </c>
      <c r="L358">
        <f>IF(DEGREES(ACOS(SIN(RADIANS(G358))*SIN(RADIANS(E353))+COS(RADIANS(G358))*COS(RADIANS(E353))*COS(RADIANS(L343))))&gt;90,0,$F$4*$F$5/E352^2*(SIN(RADIANS(G358))*SIN(RADIANS(E353))+COS(RADIANS(G358))*COS(RADIANS(E353))*COS(RADIANS(L343))))</f>
        <v>0</v>
      </c>
      <c r="M358">
        <f>IF(DEGREES(ACOS(SIN(RADIANS(G358))*SIN(RADIANS(E353))+COS(RADIANS(G358))*COS(RADIANS(E353))*COS(RADIANS(M343))))&gt;90,0,$F$4*$F$5/E352^2*(SIN(RADIANS(G358))*SIN(RADIANS(E353))+COS(RADIANS(G358))*COS(RADIANS(E353))*COS(RADIANS(M343))))</f>
        <v>0</v>
      </c>
      <c r="N358">
        <f>IF(DEGREES(ACOS(SIN(RADIANS(G358))*SIN(RADIANS(E353))+COS(RADIANS(G358))*COS(RADIANS(E353))*COS(RADIANS(N343))))&gt;90,0,$F$4*$F$5/E352^2*(SIN(RADIANS(G358))*SIN(RADIANS(E353))+COS(RADIANS(G358))*COS(RADIANS(E353))*COS(RADIANS(N343))))</f>
        <v>0</v>
      </c>
      <c r="O358">
        <f>IF(DEGREES(ACOS(SIN(RADIANS(G358))*SIN(RADIANS(E353))+COS(RADIANS(G358))*COS(RADIANS(E353))*COS(RADIANS(O343))))&gt;90,0,$F$4*$F$5/E352^2*(SIN(RADIANS(G358))*SIN(RADIANS(E353))+COS(RADIANS(G358))*COS(RADIANS(E353))*COS(RADIANS(O343))))</f>
        <v>0</v>
      </c>
      <c r="P358">
        <f>IF(DEGREES(ACOS(SIN(RADIANS(G358))*SIN(RADIANS(E353))+COS(RADIANS(G358))*COS(RADIANS(E353))*COS(RADIANS(P343))))&gt;90,0,$F$4*$F$5/E352^2*(SIN(RADIANS(G358))*SIN(RADIANS(E353))+COS(RADIANS(G358))*COS(RADIANS(E353))*COS(RADIANS(P343))))</f>
        <v>0</v>
      </c>
      <c r="Q358">
        <f>IF(DEGREES(ACOS(SIN(RADIANS(G358))*SIN(RADIANS(E353))+COS(RADIANS(G358))*COS(RADIANS(E353))*COS(RADIANS(Q343))))&gt;90,0,$F$4*$F$5/E352^2*(SIN(RADIANS(G358))*SIN(RADIANS(E353))+COS(RADIANS(G358))*COS(RADIANS(E353))*COS(RADIANS(Q343))))</f>
        <v>0</v>
      </c>
      <c r="R358" t="e">
        <f>IF(DEGREES(ACOS(SIN(RADIANS(G358))*SIN(RADIANS(E353))+COS(RADIANS(G358))*COS(RADIANS(E353))*COS(RADIANS(R343))))&gt;90,0,$F$4*$F$5/E352^2*(SIN(RADIANS(G358))*SIN(RADIANS(E353))+COS(RADIANS(G358))*COS(RADIANS(E353))*COS(RADIANS(R343))))</f>
        <v>#DIV/0!</v>
      </c>
      <c r="S358" t="e">
        <f>IF(DEGREES(ACOS(SIN(RADIANS(G358))*SIN(RADIANS(E353))+COS(RADIANS(G358))*COS(RADIANS(E353))*COS(RADIANS(S343))))&gt;90,0,$F$4*$F$5/E352^2*(SIN(RADIANS(G358))*SIN(RADIANS(E353))+COS(RADIANS(G358))*COS(RADIANS(E353))*COS(RADIANS(S343))))</f>
        <v>#DIV/0!</v>
      </c>
      <c r="T358" t="e">
        <f>IF(DEGREES(ACOS(SIN(RADIANS(G358))*SIN(RADIANS(E353))+COS(RADIANS(G358))*COS(RADIANS(E353))*COS(RADIANS(T343))))&gt;90,0,$F$4*$F$5/E352^2*(SIN(RADIANS(G358))*SIN(RADIANS(E353))+COS(RADIANS(G358))*COS(RADIANS(E353))*COS(RADIANS(T343))))</f>
        <v>#DIV/0!</v>
      </c>
      <c r="U358" t="e">
        <f>IF(DEGREES(ACOS(SIN(RADIANS(G358))*SIN(RADIANS(E353))+COS(RADIANS(G358))*COS(RADIANS(E353))*COS(RADIANS(U343))))&gt;90,0,$F$4*$F$5/E352^2*(SIN(RADIANS(G358))*SIN(RADIANS(E353))+COS(RADIANS(G358))*COS(RADIANS(E353))*COS(RADIANS(U343))))</f>
        <v>#DIV/0!</v>
      </c>
      <c r="V358" t="e">
        <f>IF(DEGREES(ACOS(SIN(RADIANS(G358))*SIN(RADIANS(E353))+COS(RADIANS(G358))*COS(RADIANS(E353))*COS(RADIANS(V343))))&gt;90,0,$F$4*$F$5/E352^2*(SIN(RADIANS(G358))*SIN(RADIANS(E353))+COS(RADIANS(G358))*COS(RADIANS(E353))*COS(RADIANS(V343))))</f>
        <v>#DIV/0!</v>
      </c>
      <c r="W358" t="e">
        <f>IF(DEGREES(ACOS(SIN(RADIANS(G358))*SIN(RADIANS(E353))+COS(RADIANS(G358))*COS(RADIANS(E353))*COS(RADIANS(W343))))&gt;90,0,$F$4*$F$5/E352^2*(SIN(RADIANS(G358))*SIN(RADIANS(E353))+COS(RADIANS(G358))*COS(RADIANS(E353))*COS(RADIANS(W343))))</f>
        <v>#DIV/0!</v>
      </c>
      <c r="X358" t="e">
        <f>IF(DEGREES(ACOS(SIN(RADIANS(G358))*SIN(RADIANS(E353))+COS(RADIANS(G358))*COS(RADIANS(E353))*COS(RADIANS(X343))))&gt;90,0,$F$4*$F$5/E352^2*(SIN(RADIANS(G358))*SIN(RADIANS(E353))+COS(RADIANS(G358))*COS(RADIANS(E353))*COS(RADIANS(X343))))</f>
        <v>#DIV/0!</v>
      </c>
      <c r="Y358" t="e">
        <f>IF(DEGREES(ACOS(SIN(RADIANS(G358))*SIN(RADIANS(E353))+COS(RADIANS(G358))*COS(RADIANS(E353))*COS(RADIANS(Y343))))&gt;90,0,$F$4*$F$5/E352^2*(SIN(RADIANS(G358))*SIN(RADIANS(E353))+COS(RADIANS(G358))*COS(RADIANS(E353))*COS(RADIANS(Y343))))</f>
        <v>#DIV/0!</v>
      </c>
      <c r="Z358" t="e">
        <f>IF(DEGREES(ACOS(SIN(RADIANS(G358))*SIN(RADIANS(E353))+COS(RADIANS(G358))*COS(RADIANS(E353))*COS(RADIANS(Z343))))&gt;90,0,$F$4*$F$5/E352^2*(SIN(RADIANS(G358))*SIN(RADIANS(E353))+COS(RADIANS(G358))*COS(RADIANS(E353))*COS(RADIANS(Z343))))</f>
        <v>#DIV/0!</v>
      </c>
      <c r="AA358" t="e">
        <f>IF(DEGREES(ACOS(SIN(RADIANS(G358))*SIN(RADIANS(E353))+COS(RADIANS(G358))*COS(RADIANS(E353))*COS(RADIANS(AA343))))&gt;90,0,$F$4*$F$5/E352^2*(SIN(RADIANS(G358))*SIN(RADIANS(E353))+COS(RADIANS(G358))*COS(RADIANS(E353))*COS(RADIANS(AA343))))</f>
        <v>#DIV/0!</v>
      </c>
      <c r="AB358" t="e">
        <f>IF(DEGREES(ACOS(SIN(RADIANS(G358))*SIN(RADIANS(E353))+COS(RADIANS(G358))*COS(RADIANS(E353))*COS(RADIANS(AB343))))&gt;90,0,$F$4*$F$5/E352^2*(SIN(RADIANS(G358))*SIN(RADIANS(E353))+COS(RADIANS(G358))*COS(RADIANS(E353))*COS(RADIANS(AB343))))</f>
        <v>#DIV/0!</v>
      </c>
      <c r="AC358" t="e">
        <f>IF(DEGREES(ACOS(SIN(RADIANS(G358))*SIN(RADIANS(E353))+COS(RADIANS(G358))*COS(RADIANS(E353))*COS(RADIANS(AC343))))&gt;90,0,$F$4*$F$5/E352^2*(SIN(RADIANS(G358))*SIN(RADIANS(E353))+COS(RADIANS(G358))*COS(RADIANS(E353))*COS(RADIANS(AC343))))</f>
        <v>#DIV/0!</v>
      </c>
      <c r="AD358" t="e">
        <f>IF(DEGREES(ACOS(SIN(RADIANS(G358))*SIN(RADIANS(E353))+COS(RADIANS(G358))*COS(RADIANS(E353))*COS(RADIANS(AD343))))&gt;90,0,$F$4*$F$5/E352^2*(SIN(RADIANS(G358))*SIN(RADIANS(E353))+COS(RADIANS(G358))*COS(RADIANS(E353))*COS(RADIANS(AD343))))</f>
        <v>#DIV/0!</v>
      </c>
      <c r="AE358" t="e">
        <f>IF(DEGREES(ACOS(SIN(RADIANS(G358))*SIN(RADIANS(E353))+COS(RADIANS(G358))*COS(RADIANS(E353))*COS(RADIANS(AE343))))&gt;90,0,$F$4*$F$5/E352^2*(SIN(RADIANS(G358))*SIN(RADIANS(E353))+COS(RADIANS(G358))*COS(RADIANS(E353))*COS(RADIANS(AE343))))</f>
        <v>#DIV/0!</v>
      </c>
      <c r="AF358" t="e">
        <f>IF(DEGREES(ACOS(SIN(RADIANS(G358))*SIN(RADIANS(E353))+COS(RADIANS(G358))*COS(RADIANS(E353))*COS(RADIANS(AF343))))&gt;90,0,$F$4*$F$5/E352^2*(SIN(RADIANS(G358))*SIN(RADIANS(E353))+COS(RADIANS(G358))*COS(RADIANS(E353))*COS(RADIANS(AF343))))</f>
        <v>#DIV/0!</v>
      </c>
      <c r="AG358" t="e">
        <f>IF(DEGREES(ACOS(SIN(RADIANS(G358))*SIN(RADIANS(E353))+COS(RADIANS(G358))*COS(RADIANS(E353))*COS(RADIANS(AG343))))&gt;90,0,$F$4*$F$5/E352^2*(SIN(RADIANS(G358))*SIN(RADIANS(E353))+COS(RADIANS(G358))*COS(RADIANS(E353))*COS(RADIANS(AG343))))</f>
        <v>#DIV/0!</v>
      </c>
      <c r="AH358" t="e">
        <f>IF(DEGREES(ACOS(SIN(RADIANS(G358))*SIN(RADIANS(E353))+COS(RADIANS(G358))*COS(RADIANS(E353))*COS(RADIANS(AH343))))&gt;90,0,$F$4*$F$5/E352^2*(SIN(RADIANS(G358))*SIN(RADIANS(E353))+COS(RADIANS(G358))*COS(RADIANS(E353))*COS(RADIANS(AH343))))</f>
        <v>#DIV/0!</v>
      </c>
      <c r="AI358" t="e">
        <f>IF(DEGREES(ACOS(SIN(RADIANS(G358))*SIN(RADIANS(E353))+COS(RADIANS(G358))*COS(RADIANS(E353))*COS(RADIANS(AI343))))&gt;90,0,$F$4*$F$5/E352^2*(SIN(RADIANS(G358))*SIN(RADIANS(E353))+COS(RADIANS(G358))*COS(RADIANS(E353))*COS(RADIANS(AI343))))</f>
        <v>#DIV/0!</v>
      </c>
      <c r="AJ358" t="e">
        <f>IF(DEGREES(ACOS(SIN(RADIANS(G358))*SIN(RADIANS(E353))+COS(RADIANS(G358))*COS(RADIANS(E353))*COS(RADIANS(AJ343))))&gt;90,0,$F$4*$F$5/E352^2*(SIN(RADIANS(G358))*SIN(RADIANS(E353))+COS(RADIANS(G358))*COS(RADIANS(E353))*COS(RADIANS(AJ343))))</f>
        <v>#DIV/0!</v>
      </c>
      <c r="AK358">
        <f>IF(DEGREES(ACOS(SIN(RADIANS(G358))*SIN(RADIANS(E353))+COS(RADIANS(G358))*COS(RADIANS(E353))*COS(RADIANS(AK343))))&gt;90,0,$F$4*$F$5/E352^2*(SIN(RADIANS(G358))*SIN(RADIANS(E353))+COS(RADIANS(G358))*COS(RADIANS(E353))*COS(RADIANS(AK343))))</f>
        <v>0</v>
      </c>
      <c r="AL358">
        <f>IF(DEGREES(ACOS(SIN(RADIANS(G358))*SIN(RADIANS(E353))+COS(RADIANS(G358))*COS(RADIANS(E353))*COS(RADIANS(AL343))))&gt;90,0,$F$4*$F$5/E352^2*(SIN(RADIANS(G358))*SIN(RADIANS(E353))+COS(RADIANS(G358))*COS(RADIANS(E353))*COS(RADIANS(AL343))))</f>
        <v>0</v>
      </c>
      <c r="AM358">
        <f>IF(DEGREES(ACOS(SIN(RADIANS(G358))*SIN(RADIANS(E353))+COS(RADIANS(G358))*COS(RADIANS(E353))*COS(RADIANS(AM343))))&gt;90,0,$F$4*$F$5/E352^2*(SIN(RADIANS(G358))*SIN(RADIANS(E353))+COS(RADIANS(G358))*COS(RADIANS(E353))*COS(RADIANS(AM343))))</f>
        <v>0</v>
      </c>
      <c r="AN358">
        <f>IF(DEGREES(ACOS(SIN(RADIANS(G358))*SIN(RADIANS(E353))+COS(RADIANS(G358))*COS(RADIANS(E353))*COS(RADIANS(AN343))))&gt;90,0,$F$4*$F$5/E352^2*(SIN(RADIANS(G358))*SIN(RADIANS(E353))+COS(RADIANS(G358))*COS(RADIANS(E353))*COS(RADIANS(AN343))))</f>
        <v>0</v>
      </c>
      <c r="AO358">
        <f>IF(DEGREES(ACOS(SIN(RADIANS(G358))*SIN(RADIANS(E353))+COS(RADIANS(G358))*COS(RADIANS(E353))*COS(RADIANS(AO343))))&gt;90,0,$F$4*$F$5/E352^2*(SIN(RADIANS(G358))*SIN(RADIANS(E353))+COS(RADIANS(G358))*COS(RADIANS(E353))*COS(RADIANS(AO343))))</f>
        <v>0</v>
      </c>
      <c r="AP358">
        <f>IF(DEGREES(ACOS(SIN(RADIANS(G358))*SIN(RADIANS(E353))+COS(RADIANS(G358))*COS(RADIANS(E353))*COS(RADIANS(AP343))))&gt;90,0,$F$4*$F$5/E352^2*(SIN(RADIANS(G358))*SIN(RADIANS(E353))+COS(RADIANS(G358))*COS(RADIANS(E353))*COS(RADIANS(AP343))))</f>
        <v>0</v>
      </c>
      <c r="AQ358">
        <f>IF(DEGREES(ACOS(SIN(RADIANS(G358))*SIN(RADIANS(E353))+COS(RADIANS(G358))*COS(RADIANS(E353))*COS(RADIANS(AQ343))))&gt;90,0,$F$4*$F$5/E352^2*(SIN(RADIANS(G358))*SIN(RADIANS(E353))+COS(RADIANS(G358))*COS(RADIANS(E353))*COS(RADIANS(AQ343))))</f>
        <v>0</v>
      </c>
      <c r="AR358">
        <f>IF(DEGREES(ACOS(SIN(RADIANS(G358))*SIN(RADIANS(E353))+COS(RADIANS(G358))*COS(RADIANS(E353))*COS(RADIANS(AR343))))&gt;90,0,$F$4*$F$5/E352^2*(SIN(RADIANS(G358))*SIN(RADIANS(E353))+COS(RADIANS(G358))*COS(RADIANS(E353))*COS(RADIANS(AR343))))</f>
        <v>0</v>
      </c>
    </row>
    <row r="359" spans="2:44" x14ac:dyDescent="0.5">
      <c r="G359">
        <v>-50</v>
      </c>
      <c r="I359">
        <f>IF(DEGREES(ACOS(SIN(RADIANS(G359))*SIN(RADIANS(E353))+COS(RADIANS(G359))*COS(RADIANS(E353))*COS(RADIANS(I343))))&gt;90,0,$F$4*$F$5/E352^2*(SIN(RADIANS(G359))*SIN(RADIANS(E353))+COS(RADIANS(G359))*COS(RADIANS(E353))*COS(RADIANS(I343))))</f>
        <v>0</v>
      </c>
      <c r="J359">
        <f>IF(DEGREES(ACOS(SIN(RADIANS(G359))*SIN(RADIANS(E353))+COS(RADIANS(G359))*COS(RADIANS(E353))*COS(RADIANS(J343))))&gt;90,0,$F$4*$F$5/E352^2*(SIN(RADIANS(G359))*SIN(RADIANS(E353))+COS(RADIANS(G359))*COS(RADIANS(E353))*COS(RADIANS(J343))))</f>
        <v>0</v>
      </c>
      <c r="K359">
        <f>IF(DEGREES(ACOS(SIN(RADIANS(G359))*SIN(RADIANS(E353))+COS(RADIANS(G359))*COS(RADIANS(E353))*COS(RADIANS(K343))))&gt;90,0,$F$4*$F$5/E352^2*(SIN(RADIANS(G359))*SIN(RADIANS(E353))+COS(RADIANS(G359))*COS(RADIANS(E353))*COS(RADIANS(K343))))</f>
        <v>0</v>
      </c>
      <c r="L359">
        <f>IF(DEGREES(ACOS(SIN(RADIANS(G359))*SIN(RADIANS(E353))+COS(RADIANS(G359))*COS(RADIANS(E353))*COS(RADIANS(L343))))&gt;90,0,$F$4*$F$5/E352^2*(SIN(RADIANS(G359))*SIN(RADIANS(E353))+COS(RADIANS(G359))*COS(RADIANS(E353))*COS(RADIANS(L343))))</f>
        <v>0</v>
      </c>
      <c r="M359">
        <f>IF(DEGREES(ACOS(SIN(RADIANS(G359))*SIN(RADIANS(E353))+COS(RADIANS(G359))*COS(RADIANS(E353))*COS(RADIANS(M343))))&gt;90,0,$F$4*$F$5/E352^2*(SIN(RADIANS(G359))*SIN(RADIANS(E353))+COS(RADIANS(G359))*COS(RADIANS(E353))*COS(RADIANS(M343))))</f>
        <v>0</v>
      </c>
      <c r="N359">
        <f>IF(DEGREES(ACOS(SIN(RADIANS(G359))*SIN(RADIANS(E353))+COS(RADIANS(G359))*COS(RADIANS(E353))*COS(RADIANS(N343))))&gt;90,0,$F$4*$F$5/E352^2*(SIN(RADIANS(G359))*SIN(RADIANS(E353))+COS(RADIANS(G359))*COS(RADIANS(E353))*COS(RADIANS(N343))))</f>
        <v>0</v>
      </c>
      <c r="O359">
        <f>IF(DEGREES(ACOS(SIN(RADIANS(G359))*SIN(RADIANS(E353))+COS(RADIANS(G359))*COS(RADIANS(E353))*COS(RADIANS(O343))))&gt;90,0,$F$4*$F$5/E352^2*(SIN(RADIANS(G359))*SIN(RADIANS(E353))+COS(RADIANS(G359))*COS(RADIANS(E353))*COS(RADIANS(O343))))</f>
        <v>0</v>
      </c>
      <c r="P359">
        <f>IF(DEGREES(ACOS(SIN(RADIANS(G359))*SIN(RADIANS(E353))+COS(RADIANS(G359))*COS(RADIANS(E353))*COS(RADIANS(P343))))&gt;90,0,$F$4*$F$5/E352^2*(SIN(RADIANS(G359))*SIN(RADIANS(E353))+COS(RADIANS(G359))*COS(RADIANS(E353))*COS(RADIANS(P343))))</f>
        <v>0</v>
      </c>
      <c r="Q359">
        <f>IF(DEGREES(ACOS(SIN(RADIANS(G359))*SIN(RADIANS(E353))+COS(RADIANS(G359))*COS(RADIANS(E353))*COS(RADIANS(Q343))))&gt;90,0,$F$4*$F$5/E352^2*(SIN(RADIANS(G359))*SIN(RADIANS(E353))+COS(RADIANS(G359))*COS(RADIANS(E353))*COS(RADIANS(Q343))))</f>
        <v>0</v>
      </c>
      <c r="R359" t="e">
        <f>IF(DEGREES(ACOS(SIN(RADIANS(G359))*SIN(RADIANS(E353))+COS(RADIANS(G359))*COS(RADIANS(E353))*COS(RADIANS(R343))))&gt;90,0,$F$4*$F$5/E352^2*(SIN(RADIANS(G359))*SIN(RADIANS(E353))+COS(RADIANS(G359))*COS(RADIANS(E353))*COS(RADIANS(R343))))</f>
        <v>#DIV/0!</v>
      </c>
      <c r="S359" t="e">
        <f>IF(DEGREES(ACOS(SIN(RADIANS(G359))*SIN(RADIANS(E353))+COS(RADIANS(G359))*COS(RADIANS(E353))*COS(RADIANS(S343))))&gt;90,0,$F$4*$F$5/E352^2*(SIN(RADIANS(G359))*SIN(RADIANS(E353))+COS(RADIANS(G359))*COS(RADIANS(E353))*COS(RADIANS(S343))))</f>
        <v>#DIV/0!</v>
      </c>
      <c r="T359" t="e">
        <f>IF(DEGREES(ACOS(SIN(RADIANS(G359))*SIN(RADIANS(E353))+COS(RADIANS(G359))*COS(RADIANS(E353))*COS(RADIANS(T343))))&gt;90,0,$F$4*$F$5/E352^2*(SIN(RADIANS(G359))*SIN(RADIANS(E353))+COS(RADIANS(G359))*COS(RADIANS(E353))*COS(RADIANS(T343))))</f>
        <v>#DIV/0!</v>
      </c>
      <c r="U359" t="e">
        <f>IF(DEGREES(ACOS(SIN(RADIANS(G359))*SIN(RADIANS(E353))+COS(RADIANS(G359))*COS(RADIANS(E353))*COS(RADIANS(U343))))&gt;90,0,$F$4*$F$5/E352^2*(SIN(RADIANS(G359))*SIN(RADIANS(E353))+COS(RADIANS(G359))*COS(RADIANS(E353))*COS(RADIANS(U343))))</f>
        <v>#DIV/0!</v>
      </c>
      <c r="V359" t="e">
        <f>IF(DEGREES(ACOS(SIN(RADIANS(G359))*SIN(RADIANS(E353))+COS(RADIANS(G359))*COS(RADIANS(E353))*COS(RADIANS(V343))))&gt;90,0,$F$4*$F$5/E352^2*(SIN(RADIANS(G359))*SIN(RADIANS(E353))+COS(RADIANS(G359))*COS(RADIANS(E353))*COS(RADIANS(V343))))</f>
        <v>#DIV/0!</v>
      </c>
      <c r="W359" t="e">
        <f>IF(DEGREES(ACOS(SIN(RADIANS(G359))*SIN(RADIANS(E353))+COS(RADIANS(G359))*COS(RADIANS(E353))*COS(RADIANS(W343))))&gt;90,0,$F$4*$F$5/E352^2*(SIN(RADIANS(G359))*SIN(RADIANS(E353))+COS(RADIANS(G359))*COS(RADIANS(E353))*COS(RADIANS(W343))))</f>
        <v>#DIV/0!</v>
      </c>
      <c r="X359" t="e">
        <f>IF(DEGREES(ACOS(SIN(RADIANS(G359))*SIN(RADIANS(E353))+COS(RADIANS(G359))*COS(RADIANS(E353))*COS(RADIANS(X343))))&gt;90,0,$F$4*$F$5/E352^2*(SIN(RADIANS(G359))*SIN(RADIANS(E353))+COS(RADIANS(G359))*COS(RADIANS(E353))*COS(RADIANS(X343))))</f>
        <v>#DIV/0!</v>
      </c>
      <c r="Y359" t="e">
        <f>IF(DEGREES(ACOS(SIN(RADIANS(G359))*SIN(RADIANS(E353))+COS(RADIANS(G359))*COS(RADIANS(E353))*COS(RADIANS(Y343))))&gt;90,0,$F$4*$F$5/E352^2*(SIN(RADIANS(G359))*SIN(RADIANS(E353))+COS(RADIANS(G359))*COS(RADIANS(E353))*COS(RADIANS(Y343))))</f>
        <v>#DIV/0!</v>
      </c>
      <c r="Z359" t="e">
        <f>IF(DEGREES(ACOS(SIN(RADIANS(G359))*SIN(RADIANS(E353))+COS(RADIANS(G359))*COS(RADIANS(E353))*COS(RADIANS(Z343))))&gt;90,0,$F$4*$F$5/E352^2*(SIN(RADIANS(G359))*SIN(RADIANS(E353))+COS(RADIANS(G359))*COS(RADIANS(E353))*COS(RADIANS(Z343))))</f>
        <v>#DIV/0!</v>
      </c>
      <c r="AA359" t="e">
        <f>IF(DEGREES(ACOS(SIN(RADIANS(G359))*SIN(RADIANS(E353))+COS(RADIANS(G359))*COS(RADIANS(E353))*COS(RADIANS(AA343))))&gt;90,0,$F$4*$F$5/E352^2*(SIN(RADIANS(G359))*SIN(RADIANS(E353))+COS(RADIANS(G359))*COS(RADIANS(E353))*COS(RADIANS(AA343))))</f>
        <v>#DIV/0!</v>
      </c>
      <c r="AB359" t="e">
        <f>IF(DEGREES(ACOS(SIN(RADIANS(G359))*SIN(RADIANS(E353))+COS(RADIANS(G359))*COS(RADIANS(E353))*COS(RADIANS(AB343))))&gt;90,0,$F$4*$F$5/E352^2*(SIN(RADIANS(G359))*SIN(RADIANS(E353))+COS(RADIANS(G359))*COS(RADIANS(E353))*COS(RADIANS(AB343))))</f>
        <v>#DIV/0!</v>
      </c>
      <c r="AC359" t="e">
        <f>IF(DEGREES(ACOS(SIN(RADIANS(G359))*SIN(RADIANS(E353))+COS(RADIANS(G359))*COS(RADIANS(E353))*COS(RADIANS(AC343))))&gt;90,0,$F$4*$F$5/E352^2*(SIN(RADIANS(G359))*SIN(RADIANS(E353))+COS(RADIANS(G359))*COS(RADIANS(E353))*COS(RADIANS(AC343))))</f>
        <v>#DIV/0!</v>
      </c>
      <c r="AD359" t="e">
        <f>IF(DEGREES(ACOS(SIN(RADIANS(G359))*SIN(RADIANS(E353))+COS(RADIANS(G359))*COS(RADIANS(E353))*COS(RADIANS(AD343))))&gt;90,0,$F$4*$F$5/E352^2*(SIN(RADIANS(G359))*SIN(RADIANS(E353))+COS(RADIANS(G359))*COS(RADIANS(E353))*COS(RADIANS(AD343))))</f>
        <v>#DIV/0!</v>
      </c>
      <c r="AE359" t="e">
        <f>IF(DEGREES(ACOS(SIN(RADIANS(G359))*SIN(RADIANS(E353))+COS(RADIANS(G359))*COS(RADIANS(E353))*COS(RADIANS(AE343))))&gt;90,0,$F$4*$F$5/E352^2*(SIN(RADIANS(G359))*SIN(RADIANS(E353))+COS(RADIANS(G359))*COS(RADIANS(E353))*COS(RADIANS(AE343))))</f>
        <v>#DIV/0!</v>
      </c>
      <c r="AF359" t="e">
        <f>IF(DEGREES(ACOS(SIN(RADIANS(G359))*SIN(RADIANS(E353))+COS(RADIANS(G359))*COS(RADIANS(E353))*COS(RADIANS(AF343))))&gt;90,0,$F$4*$F$5/E352^2*(SIN(RADIANS(G359))*SIN(RADIANS(E353))+COS(RADIANS(G359))*COS(RADIANS(E353))*COS(RADIANS(AF343))))</f>
        <v>#DIV/0!</v>
      </c>
      <c r="AG359" t="e">
        <f>IF(DEGREES(ACOS(SIN(RADIANS(G359))*SIN(RADIANS(E353))+COS(RADIANS(G359))*COS(RADIANS(E353))*COS(RADIANS(AG343))))&gt;90,0,$F$4*$F$5/E352^2*(SIN(RADIANS(G359))*SIN(RADIANS(E353))+COS(RADIANS(G359))*COS(RADIANS(E353))*COS(RADIANS(AG343))))</f>
        <v>#DIV/0!</v>
      </c>
      <c r="AH359" t="e">
        <f>IF(DEGREES(ACOS(SIN(RADIANS(G359))*SIN(RADIANS(E353))+COS(RADIANS(G359))*COS(RADIANS(E353))*COS(RADIANS(AH343))))&gt;90,0,$F$4*$F$5/E352^2*(SIN(RADIANS(G359))*SIN(RADIANS(E353))+COS(RADIANS(G359))*COS(RADIANS(E353))*COS(RADIANS(AH343))))</f>
        <v>#DIV/0!</v>
      </c>
      <c r="AI359" t="e">
        <f>IF(DEGREES(ACOS(SIN(RADIANS(G359))*SIN(RADIANS(E353))+COS(RADIANS(G359))*COS(RADIANS(E353))*COS(RADIANS(AI343))))&gt;90,0,$F$4*$F$5/E352^2*(SIN(RADIANS(G359))*SIN(RADIANS(E353))+COS(RADIANS(G359))*COS(RADIANS(E353))*COS(RADIANS(AI343))))</f>
        <v>#DIV/0!</v>
      </c>
      <c r="AJ359" t="e">
        <f>IF(DEGREES(ACOS(SIN(RADIANS(G359))*SIN(RADIANS(E353))+COS(RADIANS(G359))*COS(RADIANS(E353))*COS(RADIANS(AJ343))))&gt;90,0,$F$4*$F$5/E352^2*(SIN(RADIANS(G359))*SIN(RADIANS(E353))+COS(RADIANS(G359))*COS(RADIANS(E353))*COS(RADIANS(AJ343))))</f>
        <v>#DIV/0!</v>
      </c>
      <c r="AK359">
        <f>IF(DEGREES(ACOS(SIN(RADIANS(G359))*SIN(RADIANS(E353))+COS(RADIANS(G359))*COS(RADIANS(E353))*COS(RADIANS(AK343))))&gt;90,0,$F$4*$F$5/E352^2*(SIN(RADIANS(G359))*SIN(RADIANS(E353))+COS(RADIANS(G359))*COS(RADIANS(E353))*COS(RADIANS(AK343))))</f>
        <v>0</v>
      </c>
      <c r="AL359">
        <f>IF(DEGREES(ACOS(SIN(RADIANS(G359))*SIN(RADIANS(E353))+COS(RADIANS(G359))*COS(RADIANS(E353))*COS(RADIANS(AL343))))&gt;90,0,$F$4*$F$5/E352^2*(SIN(RADIANS(G359))*SIN(RADIANS(E353))+COS(RADIANS(G359))*COS(RADIANS(E353))*COS(RADIANS(AL343))))</f>
        <v>0</v>
      </c>
      <c r="AM359">
        <f>IF(DEGREES(ACOS(SIN(RADIANS(G359))*SIN(RADIANS(E353))+COS(RADIANS(G359))*COS(RADIANS(E353))*COS(RADIANS(AM343))))&gt;90,0,$F$4*$F$5/E352^2*(SIN(RADIANS(G359))*SIN(RADIANS(E353))+COS(RADIANS(G359))*COS(RADIANS(E353))*COS(RADIANS(AM343))))</f>
        <v>0</v>
      </c>
      <c r="AN359">
        <f>IF(DEGREES(ACOS(SIN(RADIANS(G359))*SIN(RADIANS(E353))+COS(RADIANS(G359))*COS(RADIANS(E353))*COS(RADIANS(AN343))))&gt;90,0,$F$4*$F$5/E352^2*(SIN(RADIANS(G359))*SIN(RADIANS(E353))+COS(RADIANS(G359))*COS(RADIANS(E353))*COS(RADIANS(AN343))))</f>
        <v>0</v>
      </c>
      <c r="AO359">
        <f>IF(DEGREES(ACOS(SIN(RADIANS(G359))*SIN(RADIANS(E353))+COS(RADIANS(G359))*COS(RADIANS(E353))*COS(RADIANS(AO343))))&gt;90,0,$F$4*$F$5/E352^2*(SIN(RADIANS(G359))*SIN(RADIANS(E353))+COS(RADIANS(G359))*COS(RADIANS(E353))*COS(RADIANS(AO343))))</f>
        <v>0</v>
      </c>
      <c r="AP359">
        <f>IF(DEGREES(ACOS(SIN(RADIANS(G359))*SIN(RADIANS(E353))+COS(RADIANS(G359))*COS(RADIANS(E353))*COS(RADIANS(AP343))))&gt;90,0,$F$4*$F$5/E352^2*(SIN(RADIANS(G359))*SIN(RADIANS(E353))+COS(RADIANS(G359))*COS(RADIANS(E353))*COS(RADIANS(AP343))))</f>
        <v>0</v>
      </c>
      <c r="AQ359">
        <f>IF(DEGREES(ACOS(SIN(RADIANS(G359))*SIN(RADIANS(E353))+COS(RADIANS(G359))*COS(RADIANS(E353))*COS(RADIANS(AQ343))))&gt;90,0,$F$4*$F$5/E352^2*(SIN(RADIANS(G359))*SIN(RADIANS(E353))+COS(RADIANS(G359))*COS(RADIANS(E353))*COS(RADIANS(AQ343))))</f>
        <v>0</v>
      </c>
      <c r="AR359">
        <f>IF(DEGREES(ACOS(SIN(RADIANS(G359))*SIN(RADIANS(E353))+COS(RADIANS(G359))*COS(RADIANS(E353))*COS(RADIANS(AR343))))&gt;90,0,$F$4*$F$5/E352^2*(SIN(RADIANS(G359))*SIN(RADIANS(E353))+COS(RADIANS(G359))*COS(RADIANS(E353))*COS(RADIANS(AR343))))</f>
        <v>0</v>
      </c>
    </row>
    <row r="360" spans="2:44" x14ac:dyDescent="0.5">
      <c r="G360">
        <v>-60</v>
      </c>
      <c r="I360">
        <f>IF(DEGREES(ACOS(SIN(RADIANS(G360))*SIN(RADIANS(E353))+COS(RADIANS(G360))*COS(RADIANS(E353))*COS(RADIANS(I343))))&gt;90,0,$F$4*$F$5/E352^2*(SIN(RADIANS(G360))*SIN(RADIANS(E353))+COS(RADIANS(G360))*COS(RADIANS(E353))*COS(RADIANS(I343))))</f>
        <v>0</v>
      </c>
      <c r="J360">
        <f>IF(DEGREES(ACOS(SIN(RADIANS(G360))*SIN(RADIANS(E353))+COS(RADIANS(G360))*COS(RADIANS(E353))*COS(RADIANS(J343))))&gt;90,0,$F$4*$F$5/E352^2*(SIN(RADIANS(G360))*SIN(RADIANS(E353))+COS(RADIANS(G360))*COS(RADIANS(E353))*COS(RADIANS(J343))))</f>
        <v>0</v>
      </c>
      <c r="K360">
        <f>IF(DEGREES(ACOS(SIN(RADIANS(G360))*SIN(RADIANS(E353))+COS(RADIANS(G360))*COS(RADIANS(E353))*COS(RADIANS(K343))))&gt;90,0,$F$4*$F$5/E352^2*(SIN(RADIANS(G360))*SIN(RADIANS(E353))+COS(RADIANS(G360))*COS(RADIANS(E353))*COS(RADIANS(K343))))</f>
        <v>0</v>
      </c>
      <c r="L360">
        <f>IF(DEGREES(ACOS(SIN(RADIANS(G360))*SIN(RADIANS(E353))+COS(RADIANS(G360))*COS(RADIANS(E353))*COS(RADIANS(L343))))&gt;90,0,$F$4*$F$5/E352^2*(SIN(RADIANS(G360))*SIN(RADIANS(E353))+COS(RADIANS(G360))*COS(RADIANS(E353))*COS(RADIANS(L343))))</f>
        <v>0</v>
      </c>
      <c r="M360">
        <f>IF(DEGREES(ACOS(SIN(RADIANS(G360))*SIN(RADIANS(E353))+COS(RADIANS(G360))*COS(RADIANS(E353))*COS(RADIANS(M343))))&gt;90,0,$F$4*$F$5/E352^2*(SIN(RADIANS(G360))*SIN(RADIANS(E353))+COS(RADIANS(G360))*COS(RADIANS(E353))*COS(RADIANS(M343))))</f>
        <v>0</v>
      </c>
      <c r="N360">
        <f>IF(DEGREES(ACOS(SIN(RADIANS(G360))*SIN(RADIANS(E353))+COS(RADIANS(G360))*COS(RADIANS(E353))*COS(RADIANS(N343))))&gt;90,0,$F$4*$F$5/E352^2*(SIN(RADIANS(G360))*SIN(RADIANS(E353))+COS(RADIANS(G360))*COS(RADIANS(E353))*COS(RADIANS(N343))))</f>
        <v>0</v>
      </c>
      <c r="O360">
        <f>IF(DEGREES(ACOS(SIN(RADIANS(G360))*SIN(RADIANS(E353))+COS(RADIANS(G360))*COS(RADIANS(E353))*COS(RADIANS(O343))))&gt;90,0,$F$4*$F$5/E352^2*(SIN(RADIANS(G360))*SIN(RADIANS(E353))+COS(RADIANS(G360))*COS(RADIANS(E353))*COS(RADIANS(O343))))</f>
        <v>0</v>
      </c>
      <c r="P360">
        <f>IF(DEGREES(ACOS(SIN(RADIANS(G360))*SIN(RADIANS(E353))+COS(RADIANS(G360))*COS(RADIANS(E353))*COS(RADIANS(P343))))&gt;90,0,$F$4*$F$5/E352^2*(SIN(RADIANS(G360))*SIN(RADIANS(E353))+COS(RADIANS(G360))*COS(RADIANS(E353))*COS(RADIANS(P343))))</f>
        <v>0</v>
      </c>
      <c r="Q360">
        <f>IF(DEGREES(ACOS(SIN(RADIANS(G360))*SIN(RADIANS(E353))+COS(RADIANS(G360))*COS(RADIANS(E353))*COS(RADIANS(Q343))))&gt;90,0,$F$4*$F$5/E352^2*(SIN(RADIANS(G360))*SIN(RADIANS(E353))+COS(RADIANS(G360))*COS(RADIANS(E353))*COS(RADIANS(Q343))))</f>
        <v>0</v>
      </c>
      <c r="R360" t="e">
        <f>IF(DEGREES(ACOS(SIN(RADIANS(G360))*SIN(RADIANS(E353))+COS(RADIANS(G360))*COS(RADIANS(E353))*COS(RADIANS(R343))))&gt;90,0,$F$4*$F$5/E352^2*(SIN(RADIANS(G360))*SIN(RADIANS(E353))+COS(RADIANS(G360))*COS(RADIANS(E353))*COS(RADIANS(R343))))</f>
        <v>#DIV/0!</v>
      </c>
      <c r="S360" t="e">
        <f>IF(DEGREES(ACOS(SIN(RADIANS(G360))*SIN(RADIANS(E353))+COS(RADIANS(G360))*COS(RADIANS(E353))*COS(RADIANS(S343))))&gt;90,0,$F$4*$F$5/E352^2*(SIN(RADIANS(G360))*SIN(RADIANS(E353))+COS(RADIANS(G360))*COS(RADIANS(E353))*COS(RADIANS(S343))))</f>
        <v>#DIV/0!</v>
      </c>
      <c r="T360" t="e">
        <f>IF(DEGREES(ACOS(SIN(RADIANS(G360))*SIN(RADIANS(E353))+COS(RADIANS(G360))*COS(RADIANS(E353))*COS(RADIANS(T343))))&gt;90,0,$F$4*$F$5/E352^2*(SIN(RADIANS(G360))*SIN(RADIANS(E353))+COS(RADIANS(G360))*COS(RADIANS(E353))*COS(RADIANS(T343))))</f>
        <v>#DIV/0!</v>
      </c>
      <c r="U360" t="e">
        <f>IF(DEGREES(ACOS(SIN(RADIANS(G360))*SIN(RADIANS(E353))+COS(RADIANS(G360))*COS(RADIANS(E353))*COS(RADIANS(U343))))&gt;90,0,$F$4*$F$5/E352^2*(SIN(RADIANS(G360))*SIN(RADIANS(E353))+COS(RADIANS(G360))*COS(RADIANS(E353))*COS(RADIANS(U343))))</f>
        <v>#DIV/0!</v>
      </c>
      <c r="V360" t="e">
        <f>IF(DEGREES(ACOS(SIN(RADIANS(G360))*SIN(RADIANS(E353))+COS(RADIANS(G360))*COS(RADIANS(E353))*COS(RADIANS(V343))))&gt;90,0,$F$4*$F$5/E352^2*(SIN(RADIANS(G360))*SIN(RADIANS(E353))+COS(RADIANS(G360))*COS(RADIANS(E353))*COS(RADIANS(V343))))</f>
        <v>#DIV/0!</v>
      </c>
      <c r="W360" t="e">
        <f>IF(DEGREES(ACOS(SIN(RADIANS(G360))*SIN(RADIANS(E353))+COS(RADIANS(G360))*COS(RADIANS(E353))*COS(RADIANS(W343))))&gt;90,0,$F$4*$F$5/E352^2*(SIN(RADIANS(G360))*SIN(RADIANS(E353))+COS(RADIANS(G360))*COS(RADIANS(E353))*COS(RADIANS(W343))))</f>
        <v>#DIV/0!</v>
      </c>
      <c r="X360" t="e">
        <f>IF(DEGREES(ACOS(SIN(RADIANS(G360))*SIN(RADIANS(E353))+COS(RADIANS(G360))*COS(RADIANS(E353))*COS(RADIANS(X343))))&gt;90,0,$F$4*$F$5/E352^2*(SIN(RADIANS(G360))*SIN(RADIANS(E353))+COS(RADIANS(G360))*COS(RADIANS(E353))*COS(RADIANS(X343))))</f>
        <v>#DIV/0!</v>
      </c>
      <c r="Y360" t="e">
        <f>IF(DEGREES(ACOS(SIN(RADIANS(G360))*SIN(RADIANS(E353))+COS(RADIANS(G360))*COS(RADIANS(E353))*COS(RADIANS(Y343))))&gt;90,0,$F$4*$F$5/E352^2*(SIN(RADIANS(G360))*SIN(RADIANS(E353))+COS(RADIANS(G360))*COS(RADIANS(E353))*COS(RADIANS(Y343))))</f>
        <v>#DIV/0!</v>
      </c>
      <c r="Z360" t="e">
        <f>IF(DEGREES(ACOS(SIN(RADIANS(G360))*SIN(RADIANS(E353))+COS(RADIANS(G360))*COS(RADIANS(E353))*COS(RADIANS(Z343))))&gt;90,0,$F$4*$F$5/E352^2*(SIN(RADIANS(G360))*SIN(RADIANS(E353))+COS(RADIANS(G360))*COS(RADIANS(E353))*COS(RADIANS(Z343))))</f>
        <v>#DIV/0!</v>
      </c>
      <c r="AA360" t="e">
        <f>IF(DEGREES(ACOS(SIN(RADIANS(G360))*SIN(RADIANS(E353))+COS(RADIANS(G360))*COS(RADIANS(E353))*COS(RADIANS(AA343))))&gt;90,0,$F$4*$F$5/E352^2*(SIN(RADIANS(G360))*SIN(RADIANS(E353))+COS(RADIANS(G360))*COS(RADIANS(E353))*COS(RADIANS(AA343))))</f>
        <v>#DIV/0!</v>
      </c>
      <c r="AB360" t="e">
        <f>IF(DEGREES(ACOS(SIN(RADIANS(G360))*SIN(RADIANS(E353))+COS(RADIANS(G360))*COS(RADIANS(E353))*COS(RADIANS(AB343))))&gt;90,0,$F$4*$F$5/E352^2*(SIN(RADIANS(G360))*SIN(RADIANS(E353))+COS(RADIANS(G360))*COS(RADIANS(E353))*COS(RADIANS(AB343))))</f>
        <v>#DIV/0!</v>
      </c>
      <c r="AC360" t="e">
        <f>IF(DEGREES(ACOS(SIN(RADIANS(G360))*SIN(RADIANS(E353))+COS(RADIANS(G360))*COS(RADIANS(E353))*COS(RADIANS(AC343))))&gt;90,0,$F$4*$F$5/E352^2*(SIN(RADIANS(G360))*SIN(RADIANS(E353))+COS(RADIANS(G360))*COS(RADIANS(E353))*COS(RADIANS(AC343))))</f>
        <v>#DIV/0!</v>
      </c>
      <c r="AD360" t="e">
        <f>IF(DEGREES(ACOS(SIN(RADIANS(G360))*SIN(RADIANS(E353))+COS(RADIANS(G360))*COS(RADIANS(E353))*COS(RADIANS(AD343))))&gt;90,0,$F$4*$F$5/E352^2*(SIN(RADIANS(G360))*SIN(RADIANS(E353))+COS(RADIANS(G360))*COS(RADIANS(E353))*COS(RADIANS(AD343))))</f>
        <v>#DIV/0!</v>
      </c>
      <c r="AE360" t="e">
        <f>IF(DEGREES(ACOS(SIN(RADIANS(G360))*SIN(RADIANS(E353))+COS(RADIANS(G360))*COS(RADIANS(E353))*COS(RADIANS(AE343))))&gt;90,0,$F$4*$F$5/E352^2*(SIN(RADIANS(G360))*SIN(RADIANS(E353))+COS(RADIANS(G360))*COS(RADIANS(E353))*COS(RADIANS(AE343))))</f>
        <v>#DIV/0!</v>
      </c>
      <c r="AF360" t="e">
        <f>IF(DEGREES(ACOS(SIN(RADIANS(G360))*SIN(RADIANS(E353))+COS(RADIANS(G360))*COS(RADIANS(E353))*COS(RADIANS(AF343))))&gt;90,0,$F$4*$F$5/E352^2*(SIN(RADIANS(G360))*SIN(RADIANS(E353))+COS(RADIANS(G360))*COS(RADIANS(E353))*COS(RADIANS(AF343))))</f>
        <v>#DIV/0!</v>
      </c>
      <c r="AG360" t="e">
        <f>IF(DEGREES(ACOS(SIN(RADIANS(G360))*SIN(RADIANS(E353))+COS(RADIANS(G360))*COS(RADIANS(E353))*COS(RADIANS(AG343))))&gt;90,0,$F$4*$F$5/E352^2*(SIN(RADIANS(G360))*SIN(RADIANS(E353))+COS(RADIANS(G360))*COS(RADIANS(E353))*COS(RADIANS(AG343))))</f>
        <v>#DIV/0!</v>
      </c>
      <c r="AH360" t="e">
        <f>IF(DEGREES(ACOS(SIN(RADIANS(G360))*SIN(RADIANS(E353))+COS(RADIANS(G360))*COS(RADIANS(E353))*COS(RADIANS(AH343))))&gt;90,0,$F$4*$F$5/E352^2*(SIN(RADIANS(G360))*SIN(RADIANS(E353))+COS(RADIANS(G360))*COS(RADIANS(E353))*COS(RADIANS(AH343))))</f>
        <v>#DIV/0!</v>
      </c>
      <c r="AI360" t="e">
        <f>IF(DEGREES(ACOS(SIN(RADIANS(G360))*SIN(RADIANS(E353))+COS(RADIANS(G360))*COS(RADIANS(E353))*COS(RADIANS(AI343))))&gt;90,0,$F$4*$F$5/E352^2*(SIN(RADIANS(G360))*SIN(RADIANS(E353))+COS(RADIANS(G360))*COS(RADIANS(E353))*COS(RADIANS(AI343))))</f>
        <v>#DIV/0!</v>
      </c>
      <c r="AJ360" t="e">
        <f>IF(DEGREES(ACOS(SIN(RADIANS(G360))*SIN(RADIANS(E353))+COS(RADIANS(G360))*COS(RADIANS(E353))*COS(RADIANS(AJ343))))&gt;90,0,$F$4*$F$5/E352^2*(SIN(RADIANS(G360))*SIN(RADIANS(E353))+COS(RADIANS(G360))*COS(RADIANS(E353))*COS(RADIANS(AJ343))))</f>
        <v>#DIV/0!</v>
      </c>
      <c r="AK360">
        <f>IF(DEGREES(ACOS(SIN(RADIANS(G360))*SIN(RADIANS(E353))+COS(RADIANS(G360))*COS(RADIANS(E353))*COS(RADIANS(AK343))))&gt;90,0,$F$4*$F$5/E352^2*(SIN(RADIANS(G360))*SIN(RADIANS(E353))+COS(RADIANS(G360))*COS(RADIANS(E353))*COS(RADIANS(AK343))))</f>
        <v>0</v>
      </c>
      <c r="AL360">
        <f>IF(DEGREES(ACOS(SIN(RADIANS(G360))*SIN(RADIANS(E353))+COS(RADIANS(G360))*COS(RADIANS(E353))*COS(RADIANS(AL343))))&gt;90,0,$F$4*$F$5/E352^2*(SIN(RADIANS(G360))*SIN(RADIANS(E353))+COS(RADIANS(G360))*COS(RADIANS(E353))*COS(RADIANS(AL343))))</f>
        <v>0</v>
      </c>
      <c r="AM360">
        <f>IF(DEGREES(ACOS(SIN(RADIANS(G360))*SIN(RADIANS(E353))+COS(RADIANS(G360))*COS(RADIANS(E353))*COS(RADIANS(AM343))))&gt;90,0,$F$4*$F$5/E352^2*(SIN(RADIANS(G360))*SIN(RADIANS(E353))+COS(RADIANS(G360))*COS(RADIANS(E353))*COS(RADIANS(AM343))))</f>
        <v>0</v>
      </c>
      <c r="AN360">
        <f>IF(DEGREES(ACOS(SIN(RADIANS(G360))*SIN(RADIANS(E353))+COS(RADIANS(G360))*COS(RADIANS(E353))*COS(RADIANS(AN343))))&gt;90,0,$F$4*$F$5/E352^2*(SIN(RADIANS(G360))*SIN(RADIANS(E353))+COS(RADIANS(G360))*COS(RADIANS(E353))*COS(RADIANS(AN343))))</f>
        <v>0</v>
      </c>
      <c r="AO360">
        <f>IF(DEGREES(ACOS(SIN(RADIANS(G360))*SIN(RADIANS(E353))+COS(RADIANS(G360))*COS(RADIANS(E353))*COS(RADIANS(AO343))))&gt;90,0,$F$4*$F$5/E352^2*(SIN(RADIANS(G360))*SIN(RADIANS(E353))+COS(RADIANS(G360))*COS(RADIANS(E353))*COS(RADIANS(AO343))))</f>
        <v>0</v>
      </c>
      <c r="AP360">
        <f>IF(DEGREES(ACOS(SIN(RADIANS(G360))*SIN(RADIANS(E353))+COS(RADIANS(G360))*COS(RADIANS(E353))*COS(RADIANS(AP343))))&gt;90,0,$F$4*$F$5/E352^2*(SIN(RADIANS(G360))*SIN(RADIANS(E353))+COS(RADIANS(G360))*COS(RADIANS(E353))*COS(RADIANS(AP343))))</f>
        <v>0</v>
      </c>
      <c r="AQ360">
        <f>IF(DEGREES(ACOS(SIN(RADIANS(G360))*SIN(RADIANS(E353))+COS(RADIANS(G360))*COS(RADIANS(E353))*COS(RADIANS(AQ343))))&gt;90,0,$F$4*$F$5/E352^2*(SIN(RADIANS(G360))*SIN(RADIANS(E353))+COS(RADIANS(G360))*COS(RADIANS(E353))*COS(RADIANS(AQ343))))</f>
        <v>0</v>
      </c>
      <c r="AR360">
        <f>IF(DEGREES(ACOS(SIN(RADIANS(G360))*SIN(RADIANS(E353))+COS(RADIANS(G360))*COS(RADIANS(E353))*COS(RADIANS(AR343))))&gt;90,0,$F$4*$F$5/E352^2*(SIN(RADIANS(G360))*SIN(RADIANS(E353))+COS(RADIANS(G360))*COS(RADIANS(E353))*COS(RADIANS(AR343))))</f>
        <v>0</v>
      </c>
    </row>
    <row r="361" spans="2:44" x14ac:dyDescent="0.5">
      <c r="G361">
        <v>-70</v>
      </c>
      <c r="I361">
        <f>IF(DEGREES(ACOS(SIN(RADIANS(G361))*SIN(RADIANS(E353))+COS(RADIANS(G361))*COS(RADIANS(E353))*COS(RADIANS(I343))))&gt;90,0,$F$4*$F$5/E352^2*(SIN(RADIANS(G361))*SIN(RADIANS(E353))+COS(RADIANS(G361))*COS(RADIANS(E353))*COS(RADIANS(I343))))</f>
        <v>0</v>
      </c>
      <c r="J361">
        <f>IF(DEGREES(ACOS(SIN(RADIANS(G361))*SIN(RADIANS(E353))+COS(RADIANS(G361))*COS(RADIANS(E353))*COS(RADIANS(J343))))&gt;90,0,$F$4*$F$5/E352^2*(SIN(RADIANS(G361))*SIN(RADIANS(E353))+COS(RADIANS(G361))*COS(RADIANS(E353))*COS(RADIANS(J343))))</f>
        <v>0</v>
      </c>
      <c r="K361">
        <f>IF(DEGREES(ACOS(SIN(RADIANS(G361))*SIN(RADIANS(E353))+COS(RADIANS(G361))*COS(RADIANS(E353))*COS(RADIANS(K343))))&gt;90,0,$F$4*$F$5/E352^2*(SIN(RADIANS(G361))*SIN(RADIANS(E353))+COS(RADIANS(G361))*COS(RADIANS(E353))*COS(RADIANS(K343))))</f>
        <v>0</v>
      </c>
      <c r="L361">
        <f>IF(DEGREES(ACOS(SIN(RADIANS(G361))*SIN(RADIANS(E353))+COS(RADIANS(G361))*COS(RADIANS(E353))*COS(RADIANS(L343))))&gt;90,0,$F$4*$F$5/E352^2*(SIN(RADIANS(G361))*SIN(RADIANS(E353))+COS(RADIANS(G361))*COS(RADIANS(E353))*COS(RADIANS(L343))))</f>
        <v>0</v>
      </c>
      <c r="M361">
        <f>IF(DEGREES(ACOS(SIN(RADIANS(G361))*SIN(RADIANS(E353))+COS(RADIANS(G361))*COS(RADIANS(E353))*COS(RADIANS(M343))))&gt;90,0,$F$4*$F$5/E352^2*(SIN(RADIANS(G361))*SIN(RADIANS(E353))+COS(RADIANS(G361))*COS(RADIANS(E353))*COS(RADIANS(M343))))</f>
        <v>0</v>
      </c>
      <c r="N361">
        <f>IF(DEGREES(ACOS(SIN(RADIANS(G361))*SIN(RADIANS(E353))+COS(RADIANS(G361))*COS(RADIANS(E353))*COS(RADIANS(N343))))&gt;90,0,$F$4*$F$5/E352^2*(SIN(RADIANS(G361))*SIN(RADIANS(E353))+COS(RADIANS(G361))*COS(RADIANS(E353))*COS(RADIANS(N343))))</f>
        <v>0</v>
      </c>
      <c r="O361">
        <f>IF(DEGREES(ACOS(SIN(RADIANS(G361))*SIN(RADIANS(E353))+COS(RADIANS(G361))*COS(RADIANS(E353))*COS(RADIANS(O343))))&gt;90,0,$F$4*$F$5/E352^2*(SIN(RADIANS(G361))*SIN(RADIANS(E353))+COS(RADIANS(G361))*COS(RADIANS(E353))*COS(RADIANS(O343))))</f>
        <v>0</v>
      </c>
      <c r="P361">
        <f>IF(DEGREES(ACOS(SIN(RADIANS(G361))*SIN(RADIANS(E353))+COS(RADIANS(G361))*COS(RADIANS(E353))*COS(RADIANS(P343))))&gt;90,0,$F$4*$F$5/E352^2*(SIN(RADIANS(G361))*SIN(RADIANS(E353))+COS(RADIANS(G361))*COS(RADIANS(E353))*COS(RADIANS(P343))))</f>
        <v>0</v>
      </c>
      <c r="Q361">
        <f>IF(DEGREES(ACOS(SIN(RADIANS(G361))*SIN(RADIANS(E353))+COS(RADIANS(G361))*COS(RADIANS(E353))*COS(RADIANS(Q343))))&gt;90,0,$F$4*$F$5/E352^2*(SIN(RADIANS(G361))*SIN(RADIANS(E353))+COS(RADIANS(G361))*COS(RADIANS(E353))*COS(RADIANS(Q343))))</f>
        <v>0</v>
      </c>
      <c r="R361" t="e">
        <f>IF(DEGREES(ACOS(SIN(RADIANS(G361))*SIN(RADIANS(E353))+COS(RADIANS(G361))*COS(RADIANS(E353))*COS(RADIANS(R343))))&gt;90,0,$F$4*$F$5/E352^2*(SIN(RADIANS(G361))*SIN(RADIANS(E353))+COS(RADIANS(G361))*COS(RADIANS(E353))*COS(RADIANS(R343))))</f>
        <v>#DIV/0!</v>
      </c>
      <c r="S361" t="e">
        <f>IF(DEGREES(ACOS(SIN(RADIANS(G361))*SIN(RADIANS(E353))+COS(RADIANS(G361))*COS(RADIANS(E353))*COS(RADIANS(S343))))&gt;90,0,$F$4*$F$5/E352^2*(SIN(RADIANS(G361))*SIN(RADIANS(E353))+COS(RADIANS(G361))*COS(RADIANS(E353))*COS(RADIANS(S343))))</f>
        <v>#DIV/0!</v>
      </c>
      <c r="T361" t="e">
        <f>IF(DEGREES(ACOS(SIN(RADIANS(G361))*SIN(RADIANS(E353))+COS(RADIANS(G361))*COS(RADIANS(E353))*COS(RADIANS(T343))))&gt;90,0,$F$4*$F$5/E352^2*(SIN(RADIANS(G361))*SIN(RADIANS(E353))+COS(RADIANS(G361))*COS(RADIANS(E353))*COS(RADIANS(T343))))</f>
        <v>#DIV/0!</v>
      </c>
      <c r="U361" t="e">
        <f>IF(DEGREES(ACOS(SIN(RADIANS(G361))*SIN(RADIANS(E353))+COS(RADIANS(G361))*COS(RADIANS(E353))*COS(RADIANS(U343))))&gt;90,0,$F$4*$F$5/E352^2*(SIN(RADIANS(G361))*SIN(RADIANS(E353))+COS(RADIANS(G361))*COS(RADIANS(E353))*COS(RADIANS(U343))))</f>
        <v>#DIV/0!</v>
      </c>
      <c r="V361" t="e">
        <f>IF(DEGREES(ACOS(SIN(RADIANS(G361))*SIN(RADIANS(E353))+COS(RADIANS(G361))*COS(RADIANS(E353))*COS(RADIANS(V343))))&gt;90,0,$F$4*$F$5/E352^2*(SIN(RADIANS(G361))*SIN(RADIANS(E353))+COS(RADIANS(G361))*COS(RADIANS(E353))*COS(RADIANS(V343))))</f>
        <v>#DIV/0!</v>
      </c>
      <c r="W361" t="e">
        <f>IF(DEGREES(ACOS(SIN(RADIANS(G361))*SIN(RADIANS(E353))+COS(RADIANS(G361))*COS(RADIANS(E353))*COS(RADIANS(W343))))&gt;90,0,$F$4*$F$5/E352^2*(SIN(RADIANS(G361))*SIN(RADIANS(E353))+COS(RADIANS(G361))*COS(RADIANS(E353))*COS(RADIANS(W343))))</f>
        <v>#DIV/0!</v>
      </c>
      <c r="X361" t="e">
        <f>IF(DEGREES(ACOS(SIN(RADIANS(G361))*SIN(RADIANS(E353))+COS(RADIANS(G361))*COS(RADIANS(E353))*COS(RADIANS(X343))))&gt;90,0,$F$4*$F$5/E352^2*(SIN(RADIANS(G361))*SIN(RADIANS(E353))+COS(RADIANS(G361))*COS(RADIANS(E353))*COS(RADIANS(X343))))</f>
        <v>#DIV/0!</v>
      </c>
      <c r="Y361" t="e">
        <f>IF(DEGREES(ACOS(SIN(RADIANS(G361))*SIN(RADIANS(E353))+COS(RADIANS(G361))*COS(RADIANS(E353))*COS(RADIANS(Y343))))&gt;90,0,$F$4*$F$5/E352^2*(SIN(RADIANS(G361))*SIN(RADIANS(E353))+COS(RADIANS(G361))*COS(RADIANS(E353))*COS(RADIANS(Y343))))</f>
        <v>#DIV/0!</v>
      </c>
      <c r="Z361" t="e">
        <f>IF(DEGREES(ACOS(SIN(RADIANS(G361))*SIN(RADIANS(E353))+COS(RADIANS(G361))*COS(RADIANS(E353))*COS(RADIANS(Z343))))&gt;90,0,$F$4*$F$5/E352^2*(SIN(RADIANS(G361))*SIN(RADIANS(E353))+COS(RADIANS(G361))*COS(RADIANS(E353))*COS(RADIANS(Z343))))</f>
        <v>#DIV/0!</v>
      </c>
      <c r="AA361" t="e">
        <f>IF(DEGREES(ACOS(SIN(RADIANS(G361))*SIN(RADIANS(E353))+COS(RADIANS(G361))*COS(RADIANS(E353))*COS(RADIANS(AA343))))&gt;90,0,$F$4*$F$5/E352^2*(SIN(RADIANS(G361))*SIN(RADIANS(E353))+COS(RADIANS(G361))*COS(RADIANS(E353))*COS(RADIANS(AA343))))</f>
        <v>#DIV/0!</v>
      </c>
      <c r="AB361" t="e">
        <f>IF(DEGREES(ACOS(SIN(RADIANS(G361))*SIN(RADIANS(E353))+COS(RADIANS(G361))*COS(RADIANS(E353))*COS(RADIANS(AB343))))&gt;90,0,$F$4*$F$5/E352^2*(SIN(RADIANS(G361))*SIN(RADIANS(E353))+COS(RADIANS(G361))*COS(RADIANS(E353))*COS(RADIANS(AB343))))</f>
        <v>#DIV/0!</v>
      </c>
      <c r="AC361" t="e">
        <f>IF(DEGREES(ACOS(SIN(RADIANS(G361))*SIN(RADIANS(E353))+COS(RADIANS(G361))*COS(RADIANS(E353))*COS(RADIANS(AC343))))&gt;90,0,$F$4*$F$5/E352^2*(SIN(RADIANS(G361))*SIN(RADIANS(E353))+COS(RADIANS(G361))*COS(RADIANS(E353))*COS(RADIANS(AC343))))</f>
        <v>#DIV/0!</v>
      </c>
      <c r="AD361" t="e">
        <f>IF(DEGREES(ACOS(SIN(RADIANS(G361))*SIN(RADIANS(E353))+COS(RADIANS(G361))*COS(RADIANS(E353))*COS(RADIANS(AD343))))&gt;90,0,$F$4*$F$5/E352^2*(SIN(RADIANS(G361))*SIN(RADIANS(E353))+COS(RADIANS(G361))*COS(RADIANS(E353))*COS(RADIANS(AD343))))</f>
        <v>#DIV/0!</v>
      </c>
      <c r="AE361" t="e">
        <f>IF(DEGREES(ACOS(SIN(RADIANS(G361))*SIN(RADIANS(E353))+COS(RADIANS(G361))*COS(RADIANS(E353))*COS(RADIANS(AE343))))&gt;90,0,$F$4*$F$5/E352^2*(SIN(RADIANS(G361))*SIN(RADIANS(E353))+COS(RADIANS(G361))*COS(RADIANS(E353))*COS(RADIANS(AE343))))</f>
        <v>#DIV/0!</v>
      </c>
      <c r="AF361" t="e">
        <f>IF(DEGREES(ACOS(SIN(RADIANS(G361))*SIN(RADIANS(E353))+COS(RADIANS(G361))*COS(RADIANS(E353))*COS(RADIANS(AF343))))&gt;90,0,$F$4*$F$5/E352^2*(SIN(RADIANS(G361))*SIN(RADIANS(E353))+COS(RADIANS(G361))*COS(RADIANS(E353))*COS(RADIANS(AF343))))</f>
        <v>#DIV/0!</v>
      </c>
      <c r="AG361" t="e">
        <f>IF(DEGREES(ACOS(SIN(RADIANS(G361))*SIN(RADIANS(E353))+COS(RADIANS(G361))*COS(RADIANS(E353))*COS(RADIANS(AG343))))&gt;90,0,$F$4*$F$5/E352^2*(SIN(RADIANS(G361))*SIN(RADIANS(E353))+COS(RADIANS(G361))*COS(RADIANS(E353))*COS(RADIANS(AG343))))</f>
        <v>#DIV/0!</v>
      </c>
      <c r="AH361" t="e">
        <f>IF(DEGREES(ACOS(SIN(RADIANS(G361))*SIN(RADIANS(E353))+COS(RADIANS(G361))*COS(RADIANS(E353))*COS(RADIANS(AH343))))&gt;90,0,$F$4*$F$5/E352^2*(SIN(RADIANS(G361))*SIN(RADIANS(E353))+COS(RADIANS(G361))*COS(RADIANS(E353))*COS(RADIANS(AH343))))</f>
        <v>#DIV/0!</v>
      </c>
      <c r="AI361" t="e">
        <f>IF(DEGREES(ACOS(SIN(RADIANS(G361))*SIN(RADIANS(E353))+COS(RADIANS(G361))*COS(RADIANS(E353))*COS(RADIANS(AI343))))&gt;90,0,$F$4*$F$5/E352^2*(SIN(RADIANS(G361))*SIN(RADIANS(E353))+COS(RADIANS(G361))*COS(RADIANS(E353))*COS(RADIANS(AI343))))</f>
        <v>#DIV/0!</v>
      </c>
      <c r="AJ361" t="e">
        <f>IF(DEGREES(ACOS(SIN(RADIANS(G361))*SIN(RADIANS(E353))+COS(RADIANS(G361))*COS(RADIANS(E353))*COS(RADIANS(AJ343))))&gt;90,0,$F$4*$F$5/E352^2*(SIN(RADIANS(G361))*SIN(RADIANS(E353))+COS(RADIANS(G361))*COS(RADIANS(E353))*COS(RADIANS(AJ343))))</f>
        <v>#DIV/0!</v>
      </c>
      <c r="AK361">
        <f>IF(DEGREES(ACOS(SIN(RADIANS(G361))*SIN(RADIANS(E353))+COS(RADIANS(G361))*COS(RADIANS(E353))*COS(RADIANS(AK343))))&gt;90,0,$F$4*$F$5/E352^2*(SIN(RADIANS(G361))*SIN(RADIANS(E353))+COS(RADIANS(G361))*COS(RADIANS(E353))*COS(RADIANS(AK343))))</f>
        <v>0</v>
      </c>
      <c r="AL361">
        <f>IF(DEGREES(ACOS(SIN(RADIANS(G361))*SIN(RADIANS(E353))+COS(RADIANS(G361))*COS(RADIANS(E353))*COS(RADIANS(AL343))))&gt;90,0,$F$4*$F$5/E352^2*(SIN(RADIANS(G361))*SIN(RADIANS(E353))+COS(RADIANS(G361))*COS(RADIANS(E353))*COS(RADIANS(AL343))))</f>
        <v>0</v>
      </c>
      <c r="AM361">
        <f>IF(DEGREES(ACOS(SIN(RADIANS(G361))*SIN(RADIANS(E353))+COS(RADIANS(G361))*COS(RADIANS(E353))*COS(RADIANS(AM343))))&gt;90,0,$F$4*$F$5/E352^2*(SIN(RADIANS(G361))*SIN(RADIANS(E353))+COS(RADIANS(G361))*COS(RADIANS(E353))*COS(RADIANS(AM343))))</f>
        <v>0</v>
      </c>
      <c r="AN361">
        <f>IF(DEGREES(ACOS(SIN(RADIANS(G361))*SIN(RADIANS(E353))+COS(RADIANS(G361))*COS(RADIANS(E353))*COS(RADIANS(AN343))))&gt;90,0,$F$4*$F$5/E352^2*(SIN(RADIANS(G361))*SIN(RADIANS(E353))+COS(RADIANS(G361))*COS(RADIANS(E353))*COS(RADIANS(AN343))))</f>
        <v>0</v>
      </c>
      <c r="AO361">
        <f>IF(DEGREES(ACOS(SIN(RADIANS(G361))*SIN(RADIANS(E353))+COS(RADIANS(G361))*COS(RADIANS(E353))*COS(RADIANS(AO343))))&gt;90,0,$F$4*$F$5/E352^2*(SIN(RADIANS(G361))*SIN(RADIANS(E353))+COS(RADIANS(G361))*COS(RADIANS(E353))*COS(RADIANS(AO343))))</f>
        <v>0</v>
      </c>
      <c r="AP361">
        <f>IF(DEGREES(ACOS(SIN(RADIANS(G361))*SIN(RADIANS(E353))+COS(RADIANS(G361))*COS(RADIANS(E353))*COS(RADIANS(AP343))))&gt;90,0,$F$4*$F$5/E352^2*(SIN(RADIANS(G361))*SIN(RADIANS(E353))+COS(RADIANS(G361))*COS(RADIANS(E353))*COS(RADIANS(AP343))))</f>
        <v>0</v>
      </c>
      <c r="AQ361">
        <f>IF(DEGREES(ACOS(SIN(RADIANS(G361))*SIN(RADIANS(E353))+COS(RADIANS(G361))*COS(RADIANS(E353))*COS(RADIANS(AQ343))))&gt;90,0,$F$4*$F$5/E352^2*(SIN(RADIANS(G361))*SIN(RADIANS(E353))+COS(RADIANS(G361))*COS(RADIANS(E353))*COS(RADIANS(AQ343))))</f>
        <v>0</v>
      </c>
      <c r="AR361">
        <f>IF(DEGREES(ACOS(SIN(RADIANS(G361))*SIN(RADIANS(E353))+COS(RADIANS(G361))*COS(RADIANS(E353))*COS(RADIANS(AR343))))&gt;90,0,$F$4*$F$5/E352^2*(SIN(RADIANS(G361))*SIN(RADIANS(E353))+COS(RADIANS(G361))*COS(RADIANS(E353))*COS(RADIANS(AR343))))</f>
        <v>0</v>
      </c>
    </row>
    <row r="362" spans="2:44" x14ac:dyDescent="0.5">
      <c r="G362">
        <v>-80</v>
      </c>
      <c r="I362">
        <f>IF(DEGREES(ACOS(SIN(RADIANS(G362))*SIN(RADIANS(E353))+COS(RADIANS(G362))*COS(RADIANS(E353))*COS(RADIANS(I343))))&gt;90,0,$F$4*$F$5/E352^2*(SIN(RADIANS(G362))*SIN(RADIANS(E353))+COS(RADIANS(G362))*COS(RADIANS(E353))*COS(RADIANS(I343))))</f>
        <v>0</v>
      </c>
      <c r="J362">
        <f>IF(DEGREES(ACOS(SIN(RADIANS(G362))*SIN(RADIANS(E353))+COS(RADIANS(G362))*COS(RADIANS(E353))*COS(RADIANS(J343))))&gt;90,0,$F$4*$F$5/E352^2*(SIN(RADIANS(G362))*SIN(RADIANS(E353))+COS(RADIANS(G362))*COS(RADIANS(E353))*COS(RADIANS(J343))))</f>
        <v>0</v>
      </c>
      <c r="K362">
        <f>IF(DEGREES(ACOS(SIN(RADIANS(G362))*SIN(RADIANS(E353))+COS(RADIANS(G362))*COS(RADIANS(E353))*COS(RADIANS(K343))))&gt;90,0,$F$4*$F$5/E352^2*(SIN(RADIANS(G362))*SIN(RADIANS(E353))+COS(RADIANS(G362))*COS(RADIANS(E353))*COS(RADIANS(K343))))</f>
        <v>0</v>
      </c>
      <c r="L362">
        <f>IF(DEGREES(ACOS(SIN(RADIANS(G362))*SIN(RADIANS(E353))+COS(RADIANS(G362))*COS(RADIANS(E353))*COS(RADIANS(L343))))&gt;90,0,$F$4*$F$5/E352^2*(SIN(RADIANS(G362))*SIN(RADIANS(E353))+COS(RADIANS(G362))*COS(RADIANS(E353))*COS(RADIANS(L343))))</f>
        <v>0</v>
      </c>
      <c r="M362">
        <f>IF(DEGREES(ACOS(SIN(RADIANS(G362))*SIN(RADIANS(E353))+COS(RADIANS(G362))*COS(RADIANS(E353))*COS(RADIANS(M343))))&gt;90,0,$F$4*$F$5/E352^2*(SIN(RADIANS(G362))*SIN(RADIANS(E353))+COS(RADIANS(G362))*COS(RADIANS(E353))*COS(RADIANS(M343))))</f>
        <v>0</v>
      </c>
      <c r="N362">
        <f>IF(DEGREES(ACOS(SIN(RADIANS(G362))*SIN(RADIANS(E353))+COS(RADIANS(G362))*COS(RADIANS(E353))*COS(RADIANS(N343))))&gt;90,0,$F$4*$F$5/E352^2*(SIN(RADIANS(G362))*SIN(RADIANS(E353))+COS(RADIANS(G362))*COS(RADIANS(E353))*COS(RADIANS(N343))))</f>
        <v>0</v>
      </c>
      <c r="O362">
        <f>IF(DEGREES(ACOS(SIN(RADIANS(G362))*SIN(RADIANS(E353))+COS(RADIANS(G362))*COS(RADIANS(E353))*COS(RADIANS(O343))))&gt;90,0,$F$4*$F$5/E352^2*(SIN(RADIANS(G362))*SIN(RADIANS(E353))+COS(RADIANS(G362))*COS(RADIANS(E353))*COS(RADIANS(O343))))</f>
        <v>0</v>
      </c>
      <c r="P362">
        <f>IF(DEGREES(ACOS(SIN(RADIANS(G362))*SIN(RADIANS(E353))+COS(RADIANS(G362))*COS(RADIANS(E353))*COS(RADIANS(P343))))&gt;90,0,$F$4*$F$5/E352^2*(SIN(RADIANS(G362))*SIN(RADIANS(E353))+COS(RADIANS(G362))*COS(RADIANS(E353))*COS(RADIANS(P343))))</f>
        <v>0</v>
      </c>
      <c r="Q362">
        <f>IF(DEGREES(ACOS(SIN(RADIANS(G362))*SIN(RADIANS(E353))+COS(RADIANS(G362))*COS(RADIANS(E353))*COS(RADIANS(Q343))))&gt;90,0,$F$4*$F$5/E352^2*(SIN(RADIANS(G362))*SIN(RADIANS(E353))+COS(RADIANS(G362))*COS(RADIANS(E353))*COS(RADIANS(Q343))))</f>
        <v>0</v>
      </c>
      <c r="R362" t="e">
        <f>IF(DEGREES(ACOS(SIN(RADIANS(G362))*SIN(RADIANS(E353))+COS(RADIANS(G362))*COS(RADIANS(E353))*COS(RADIANS(R343))))&gt;90,0,$F$4*$F$5/E352^2*(SIN(RADIANS(G362))*SIN(RADIANS(E353))+COS(RADIANS(G362))*COS(RADIANS(E353))*COS(RADIANS(R343))))</f>
        <v>#DIV/0!</v>
      </c>
      <c r="S362" t="e">
        <f>IF(DEGREES(ACOS(SIN(RADIANS(G362))*SIN(RADIANS(E353))+COS(RADIANS(G362))*COS(RADIANS(E353))*COS(RADIANS(S343))))&gt;90,0,$F$4*$F$5/E352^2*(SIN(RADIANS(G362))*SIN(RADIANS(E353))+COS(RADIANS(G362))*COS(RADIANS(E353))*COS(RADIANS(S343))))</f>
        <v>#DIV/0!</v>
      </c>
      <c r="T362" t="e">
        <f>IF(DEGREES(ACOS(SIN(RADIANS(G362))*SIN(RADIANS(E353))+COS(RADIANS(G362))*COS(RADIANS(E353))*COS(RADIANS(T343))))&gt;90,0,$F$4*$F$5/E352^2*(SIN(RADIANS(G362))*SIN(RADIANS(E353))+COS(RADIANS(G362))*COS(RADIANS(E353))*COS(RADIANS(T343))))</f>
        <v>#DIV/0!</v>
      </c>
      <c r="U362" t="e">
        <f>IF(DEGREES(ACOS(SIN(RADIANS(G362))*SIN(RADIANS(E353))+COS(RADIANS(G362))*COS(RADIANS(E353))*COS(RADIANS(U343))))&gt;90,0,$F$4*$F$5/E352^2*(SIN(RADIANS(G362))*SIN(RADIANS(E353))+COS(RADIANS(G362))*COS(RADIANS(E353))*COS(RADIANS(U343))))</f>
        <v>#DIV/0!</v>
      </c>
      <c r="V362" t="e">
        <f>IF(DEGREES(ACOS(SIN(RADIANS(G362))*SIN(RADIANS(E353))+COS(RADIANS(G362))*COS(RADIANS(E353))*COS(RADIANS(V343))))&gt;90,0,$F$4*$F$5/E352^2*(SIN(RADIANS(G362))*SIN(RADIANS(E353))+COS(RADIANS(G362))*COS(RADIANS(E353))*COS(RADIANS(V343))))</f>
        <v>#DIV/0!</v>
      </c>
      <c r="W362" t="e">
        <f>IF(DEGREES(ACOS(SIN(RADIANS(G362))*SIN(RADIANS(E353))+COS(RADIANS(G362))*COS(RADIANS(E353))*COS(RADIANS(W343))))&gt;90,0,$F$4*$F$5/E352^2*(SIN(RADIANS(G362))*SIN(RADIANS(E353))+COS(RADIANS(G362))*COS(RADIANS(E353))*COS(RADIANS(W343))))</f>
        <v>#DIV/0!</v>
      </c>
      <c r="X362" t="e">
        <f>IF(DEGREES(ACOS(SIN(RADIANS(G362))*SIN(RADIANS(E353))+COS(RADIANS(G362))*COS(RADIANS(E353))*COS(RADIANS(X343))))&gt;90,0,$F$4*$F$5/E352^2*(SIN(RADIANS(G362))*SIN(RADIANS(E353))+COS(RADIANS(G362))*COS(RADIANS(E353))*COS(RADIANS(X343))))</f>
        <v>#DIV/0!</v>
      </c>
      <c r="Y362" t="e">
        <f>IF(DEGREES(ACOS(SIN(RADIANS(G362))*SIN(RADIANS(E353))+COS(RADIANS(G362))*COS(RADIANS(E353))*COS(RADIANS(Y343))))&gt;90,0,$F$4*$F$5/E352^2*(SIN(RADIANS(G362))*SIN(RADIANS(E353))+COS(RADIANS(G362))*COS(RADIANS(E353))*COS(RADIANS(Y343))))</f>
        <v>#DIV/0!</v>
      </c>
      <c r="Z362" t="e">
        <f>IF(DEGREES(ACOS(SIN(RADIANS(G362))*SIN(RADIANS(E353))+COS(RADIANS(G362))*COS(RADIANS(E353))*COS(RADIANS(Z343))))&gt;90,0,$F$4*$F$5/E352^2*(SIN(RADIANS(G362))*SIN(RADIANS(E353))+COS(RADIANS(G362))*COS(RADIANS(E353))*COS(RADIANS(Z343))))</f>
        <v>#DIV/0!</v>
      </c>
      <c r="AA362" t="e">
        <f>IF(DEGREES(ACOS(SIN(RADIANS(G362))*SIN(RADIANS(E353))+COS(RADIANS(G362))*COS(RADIANS(E353))*COS(RADIANS(AA343))))&gt;90,0,$F$4*$F$5/E352^2*(SIN(RADIANS(G362))*SIN(RADIANS(E353))+COS(RADIANS(G362))*COS(RADIANS(E353))*COS(RADIANS(AA343))))</f>
        <v>#DIV/0!</v>
      </c>
      <c r="AB362" t="e">
        <f>IF(DEGREES(ACOS(SIN(RADIANS(G362))*SIN(RADIANS(E353))+COS(RADIANS(G362))*COS(RADIANS(E353))*COS(RADIANS(AB343))))&gt;90,0,$F$4*$F$5/E352^2*(SIN(RADIANS(G362))*SIN(RADIANS(E353))+COS(RADIANS(G362))*COS(RADIANS(E353))*COS(RADIANS(AB343))))</f>
        <v>#DIV/0!</v>
      </c>
      <c r="AC362" t="e">
        <f>IF(DEGREES(ACOS(SIN(RADIANS(G362))*SIN(RADIANS(E353))+COS(RADIANS(G362))*COS(RADIANS(E353))*COS(RADIANS(AC343))))&gt;90,0,$F$4*$F$5/E352^2*(SIN(RADIANS(G362))*SIN(RADIANS(E353))+COS(RADIANS(G362))*COS(RADIANS(E353))*COS(RADIANS(AC343))))</f>
        <v>#DIV/0!</v>
      </c>
      <c r="AD362" t="e">
        <f>IF(DEGREES(ACOS(SIN(RADIANS(G362))*SIN(RADIANS(E353))+COS(RADIANS(G362))*COS(RADIANS(E353))*COS(RADIANS(AD343))))&gt;90,0,$F$4*$F$5/E352^2*(SIN(RADIANS(G362))*SIN(RADIANS(E353))+COS(RADIANS(G362))*COS(RADIANS(E353))*COS(RADIANS(AD343))))</f>
        <v>#DIV/0!</v>
      </c>
      <c r="AE362" t="e">
        <f>IF(DEGREES(ACOS(SIN(RADIANS(G362))*SIN(RADIANS(E353))+COS(RADIANS(G362))*COS(RADIANS(E353))*COS(RADIANS(AE343))))&gt;90,0,$F$4*$F$5/E352^2*(SIN(RADIANS(G362))*SIN(RADIANS(E353))+COS(RADIANS(G362))*COS(RADIANS(E353))*COS(RADIANS(AE343))))</f>
        <v>#DIV/0!</v>
      </c>
      <c r="AF362" t="e">
        <f>IF(DEGREES(ACOS(SIN(RADIANS(G362))*SIN(RADIANS(E353))+COS(RADIANS(G362))*COS(RADIANS(E353))*COS(RADIANS(AF343))))&gt;90,0,$F$4*$F$5/E352^2*(SIN(RADIANS(G362))*SIN(RADIANS(E353))+COS(RADIANS(G362))*COS(RADIANS(E353))*COS(RADIANS(AF343))))</f>
        <v>#DIV/0!</v>
      </c>
      <c r="AG362" t="e">
        <f>IF(DEGREES(ACOS(SIN(RADIANS(G362))*SIN(RADIANS(E353))+COS(RADIANS(G362))*COS(RADIANS(E353))*COS(RADIANS(AG343))))&gt;90,0,$F$4*$F$5/E352^2*(SIN(RADIANS(G362))*SIN(RADIANS(E353))+COS(RADIANS(G362))*COS(RADIANS(E353))*COS(RADIANS(AG343))))</f>
        <v>#DIV/0!</v>
      </c>
      <c r="AH362" t="e">
        <f>IF(DEGREES(ACOS(SIN(RADIANS(G362))*SIN(RADIANS(E353))+COS(RADIANS(G362))*COS(RADIANS(E353))*COS(RADIANS(AH343))))&gt;90,0,$F$4*$F$5/E352^2*(SIN(RADIANS(G362))*SIN(RADIANS(E353))+COS(RADIANS(G362))*COS(RADIANS(E353))*COS(RADIANS(AH343))))</f>
        <v>#DIV/0!</v>
      </c>
      <c r="AI362" t="e">
        <f>IF(DEGREES(ACOS(SIN(RADIANS(G362))*SIN(RADIANS(E353))+COS(RADIANS(G362))*COS(RADIANS(E353))*COS(RADIANS(AI343))))&gt;90,0,$F$4*$F$5/E352^2*(SIN(RADIANS(G362))*SIN(RADIANS(E353))+COS(RADIANS(G362))*COS(RADIANS(E353))*COS(RADIANS(AI343))))</f>
        <v>#DIV/0!</v>
      </c>
      <c r="AJ362" t="e">
        <f>IF(DEGREES(ACOS(SIN(RADIANS(G362))*SIN(RADIANS(E353))+COS(RADIANS(G362))*COS(RADIANS(E353))*COS(RADIANS(AJ343))))&gt;90,0,$F$4*$F$5/E352^2*(SIN(RADIANS(G362))*SIN(RADIANS(E353))+COS(RADIANS(G362))*COS(RADIANS(E353))*COS(RADIANS(AJ343))))</f>
        <v>#DIV/0!</v>
      </c>
      <c r="AK362">
        <f>IF(DEGREES(ACOS(SIN(RADIANS(G362))*SIN(RADIANS(E353))+COS(RADIANS(G362))*COS(RADIANS(E353))*COS(RADIANS(AK343))))&gt;90,0,$F$4*$F$5/E352^2*(SIN(RADIANS(G362))*SIN(RADIANS(E353))+COS(RADIANS(G362))*COS(RADIANS(E353))*COS(RADIANS(AK343))))</f>
        <v>0</v>
      </c>
      <c r="AL362">
        <f>IF(DEGREES(ACOS(SIN(RADIANS(G362))*SIN(RADIANS(E353))+COS(RADIANS(G362))*COS(RADIANS(E353))*COS(RADIANS(AL343))))&gt;90,0,$F$4*$F$5/E352^2*(SIN(RADIANS(G362))*SIN(RADIANS(E353))+COS(RADIANS(G362))*COS(RADIANS(E353))*COS(RADIANS(AL343))))</f>
        <v>0</v>
      </c>
      <c r="AM362">
        <f>IF(DEGREES(ACOS(SIN(RADIANS(G362))*SIN(RADIANS(E353))+COS(RADIANS(G362))*COS(RADIANS(E353))*COS(RADIANS(AM343))))&gt;90,0,$F$4*$F$5/E352^2*(SIN(RADIANS(G362))*SIN(RADIANS(E353))+COS(RADIANS(G362))*COS(RADIANS(E353))*COS(RADIANS(AM343))))</f>
        <v>0</v>
      </c>
      <c r="AN362">
        <f>IF(DEGREES(ACOS(SIN(RADIANS(G362))*SIN(RADIANS(E353))+COS(RADIANS(G362))*COS(RADIANS(E353))*COS(RADIANS(AN343))))&gt;90,0,$F$4*$F$5/E352^2*(SIN(RADIANS(G362))*SIN(RADIANS(E353))+COS(RADIANS(G362))*COS(RADIANS(E353))*COS(RADIANS(AN343))))</f>
        <v>0</v>
      </c>
      <c r="AO362">
        <f>IF(DEGREES(ACOS(SIN(RADIANS(G362))*SIN(RADIANS(E353))+COS(RADIANS(G362))*COS(RADIANS(E353))*COS(RADIANS(AO343))))&gt;90,0,$F$4*$F$5/E352^2*(SIN(RADIANS(G362))*SIN(RADIANS(E353))+COS(RADIANS(G362))*COS(RADIANS(E353))*COS(RADIANS(AO343))))</f>
        <v>0</v>
      </c>
      <c r="AP362">
        <f>IF(DEGREES(ACOS(SIN(RADIANS(G362))*SIN(RADIANS(E353))+COS(RADIANS(G362))*COS(RADIANS(E353))*COS(RADIANS(AP343))))&gt;90,0,$F$4*$F$5/E352^2*(SIN(RADIANS(G362))*SIN(RADIANS(E353))+COS(RADIANS(G362))*COS(RADIANS(E353))*COS(RADIANS(AP343))))</f>
        <v>0</v>
      </c>
      <c r="AQ362">
        <f>IF(DEGREES(ACOS(SIN(RADIANS(G362))*SIN(RADIANS(E353))+COS(RADIANS(G362))*COS(RADIANS(E353))*COS(RADIANS(AQ343))))&gt;90,0,$F$4*$F$5/E352^2*(SIN(RADIANS(G362))*SIN(RADIANS(E353))+COS(RADIANS(G362))*COS(RADIANS(E353))*COS(RADIANS(AQ343))))</f>
        <v>0</v>
      </c>
      <c r="AR362">
        <f>IF(DEGREES(ACOS(SIN(RADIANS(G362))*SIN(RADIANS(E353))+COS(RADIANS(G362))*COS(RADIANS(E353))*COS(RADIANS(AR343))))&gt;90,0,$F$4*$F$5/E352^2*(SIN(RADIANS(G362))*SIN(RADIANS(E353))+COS(RADIANS(G362))*COS(RADIANS(E353))*COS(RADIANS(AR343))))</f>
        <v>0</v>
      </c>
    </row>
    <row r="363" spans="2:44" x14ac:dyDescent="0.5">
      <c r="G363">
        <v>-90</v>
      </c>
      <c r="I363" t="e">
        <f>IF(DEGREES(ACOS(SIN(RADIANS(G363))*SIN(RADIANS(E353))+COS(RADIANS(G363))*COS(RADIANS(E353))*COS(RADIANS(I343))))&gt;90,0,$F$4*$F$5/E352^2*(SIN(RADIANS(G363))*SIN(RADIANS(E353))+COS(RADIANS(G363))*COS(RADIANS(E353))*COS(RADIANS(I343))))</f>
        <v>#DIV/0!</v>
      </c>
      <c r="J363" t="e">
        <f>IF(DEGREES(ACOS(SIN(RADIANS(G363))*SIN(RADIANS(E353))+COS(RADIANS(G363))*COS(RADIANS(E353))*COS(RADIANS(J343))))&gt;90,0,$F$4*$F$5/E352^2*(SIN(RADIANS(G363))*SIN(RADIANS(E353))+COS(RADIANS(G363))*COS(RADIANS(E353))*COS(RADIANS(J343))))</f>
        <v>#DIV/0!</v>
      </c>
      <c r="K363" t="e">
        <f>IF(DEGREES(ACOS(SIN(RADIANS(G363))*SIN(RADIANS(E353))+COS(RADIANS(G363))*COS(RADIANS(E353))*COS(RADIANS(K343))))&gt;90,0,$F$4*$F$5/E352^2*(SIN(RADIANS(G363))*SIN(RADIANS(E353))+COS(RADIANS(G363))*COS(RADIANS(E353))*COS(RADIANS(K343))))</f>
        <v>#DIV/0!</v>
      </c>
      <c r="L363" t="e">
        <f>IF(DEGREES(ACOS(SIN(RADIANS(G363))*SIN(RADIANS(E353))+COS(RADIANS(G363))*COS(RADIANS(E353))*COS(RADIANS(L343))))&gt;90,0,$F$4*$F$5/E352^2*(SIN(RADIANS(G363))*SIN(RADIANS(E353))+COS(RADIANS(G363))*COS(RADIANS(E353))*COS(RADIANS(L343))))</f>
        <v>#DIV/0!</v>
      </c>
      <c r="M363" t="e">
        <f>IF(DEGREES(ACOS(SIN(RADIANS(G363))*SIN(RADIANS(E353))+COS(RADIANS(G363))*COS(RADIANS(E353))*COS(RADIANS(M343))))&gt;90,0,$F$4*$F$5/E352^2*(SIN(RADIANS(G363))*SIN(RADIANS(E353))+COS(RADIANS(G363))*COS(RADIANS(E353))*COS(RADIANS(M343))))</f>
        <v>#DIV/0!</v>
      </c>
      <c r="N363" t="e">
        <f>IF(DEGREES(ACOS(SIN(RADIANS(G363))*SIN(RADIANS(E353))+COS(RADIANS(G363))*COS(RADIANS(E353))*COS(RADIANS(N343))))&gt;90,0,$F$4*$F$5/E352^2*(SIN(RADIANS(G363))*SIN(RADIANS(E353))+COS(RADIANS(G363))*COS(RADIANS(E353))*COS(RADIANS(N343))))</f>
        <v>#DIV/0!</v>
      </c>
      <c r="O363" t="e">
        <f>IF(DEGREES(ACOS(SIN(RADIANS(G363))*SIN(RADIANS(E353))+COS(RADIANS(G363))*COS(RADIANS(E353))*COS(RADIANS(O343))))&gt;90,0,$F$4*$F$5/E352^2*(SIN(RADIANS(G363))*SIN(RADIANS(E353))+COS(RADIANS(G363))*COS(RADIANS(E353))*COS(RADIANS(O343))))</f>
        <v>#DIV/0!</v>
      </c>
      <c r="P363" t="e">
        <f>IF(DEGREES(ACOS(SIN(RADIANS(G363))*SIN(RADIANS(E353))+COS(RADIANS(G363))*COS(RADIANS(E353))*COS(RADIANS(P343))))&gt;90,0,$F$4*$F$5/E352^2*(SIN(RADIANS(G363))*SIN(RADIANS(E353))+COS(RADIANS(G363))*COS(RADIANS(E353))*COS(RADIANS(P343))))</f>
        <v>#DIV/0!</v>
      </c>
      <c r="Q363" t="e">
        <f>IF(DEGREES(ACOS(SIN(RADIANS(G363))*SIN(RADIANS(E353))+COS(RADIANS(G363))*COS(RADIANS(E353))*COS(RADIANS(Q343))))&gt;90,0,$F$4*$F$5/E352^2*(SIN(RADIANS(G363))*SIN(RADIANS(E353))+COS(RADIANS(G363))*COS(RADIANS(E353))*COS(RADIANS(Q343))))</f>
        <v>#DIV/0!</v>
      </c>
      <c r="R363" t="e">
        <f>IF(DEGREES(ACOS(SIN(RADIANS(G363))*SIN(RADIANS(E353))+COS(RADIANS(G363))*COS(RADIANS(E353))*COS(RADIANS(R343))))&gt;90,0,$F$4*$F$5/E352^2*(SIN(RADIANS(G363))*SIN(RADIANS(E353))+COS(RADIANS(G363))*COS(RADIANS(E353))*COS(RADIANS(R343))))</f>
        <v>#DIV/0!</v>
      </c>
      <c r="S363" t="e">
        <f>IF(DEGREES(ACOS(SIN(RADIANS(G363))*SIN(RADIANS(E353))+COS(RADIANS(G363))*COS(RADIANS(E353))*COS(RADIANS(S343))))&gt;90,0,$F$4*$F$5/E352^2*(SIN(RADIANS(G363))*SIN(RADIANS(E353))+COS(RADIANS(G363))*COS(RADIANS(E353))*COS(RADIANS(S343))))</f>
        <v>#DIV/0!</v>
      </c>
      <c r="T363" t="e">
        <f>IF(DEGREES(ACOS(SIN(RADIANS(G363))*SIN(RADIANS(E353))+COS(RADIANS(G363))*COS(RADIANS(E353))*COS(RADIANS(T343))))&gt;90,0,$F$4*$F$5/E352^2*(SIN(RADIANS(G363))*SIN(RADIANS(E353))+COS(RADIANS(G363))*COS(RADIANS(E353))*COS(RADIANS(T343))))</f>
        <v>#DIV/0!</v>
      </c>
      <c r="U363" t="e">
        <f>IF(DEGREES(ACOS(SIN(RADIANS(G363))*SIN(RADIANS(E353))+COS(RADIANS(G363))*COS(RADIANS(E353))*COS(RADIANS(U343))))&gt;90,0,$F$4*$F$5/E352^2*(SIN(RADIANS(G363))*SIN(RADIANS(E353))+COS(RADIANS(G363))*COS(RADIANS(E353))*COS(RADIANS(U343))))</f>
        <v>#DIV/0!</v>
      </c>
      <c r="V363" t="e">
        <f>IF(DEGREES(ACOS(SIN(RADIANS(G363))*SIN(RADIANS(E353))+COS(RADIANS(G363))*COS(RADIANS(E353))*COS(RADIANS(V343))))&gt;90,0,$F$4*$F$5/E352^2*(SIN(RADIANS(G363))*SIN(RADIANS(E353))+COS(RADIANS(G363))*COS(RADIANS(E353))*COS(RADIANS(V343))))</f>
        <v>#DIV/0!</v>
      </c>
      <c r="W363" t="e">
        <f>IF(DEGREES(ACOS(SIN(RADIANS(G363))*SIN(RADIANS(E353))+COS(RADIANS(G363))*COS(RADIANS(E353))*COS(RADIANS(W343))))&gt;90,0,$F$4*$F$5/E352^2*(SIN(RADIANS(G363))*SIN(RADIANS(E353))+COS(RADIANS(G363))*COS(RADIANS(E353))*COS(RADIANS(W343))))</f>
        <v>#DIV/0!</v>
      </c>
      <c r="X363" t="e">
        <f>IF(DEGREES(ACOS(SIN(RADIANS(G363))*SIN(RADIANS(E353))+COS(RADIANS(G363))*COS(RADIANS(E353))*COS(RADIANS(X343))))&gt;90,0,$F$4*$F$5/E352^2*(SIN(RADIANS(G363))*SIN(RADIANS(E353))+COS(RADIANS(G363))*COS(RADIANS(E353))*COS(RADIANS(X343))))</f>
        <v>#DIV/0!</v>
      </c>
      <c r="Y363" t="e">
        <f>IF(DEGREES(ACOS(SIN(RADIANS(G363))*SIN(RADIANS(E353))+COS(RADIANS(G363))*COS(RADIANS(E353))*COS(RADIANS(Y343))))&gt;90,0,$F$4*$F$5/E352^2*(SIN(RADIANS(G363))*SIN(RADIANS(E353))+COS(RADIANS(G363))*COS(RADIANS(E353))*COS(RADIANS(Y343))))</f>
        <v>#DIV/0!</v>
      </c>
      <c r="Z363" t="e">
        <f>IF(DEGREES(ACOS(SIN(RADIANS(G363))*SIN(RADIANS(E353))+COS(RADIANS(G363))*COS(RADIANS(E353))*COS(RADIANS(Z343))))&gt;90,0,$F$4*$F$5/E352^2*(SIN(RADIANS(G363))*SIN(RADIANS(E353))+COS(RADIANS(G363))*COS(RADIANS(E353))*COS(RADIANS(Z343))))</f>
        <v>#DIV/0!</v>
      </c>
      <c r="AA363" t="e">
        <f>IF(DEGREES(ACOS(SIN(RADIANS(G363))*SIN(RADIANS(E353))+COS(RADIANS(G363))*COS(RADIANS(E353))*COS(RADIANS(AA343))))&gt;90,0,$F$4*$F$5/E352^2*(SIN(RADIANS(G363))*SIN(RADIANS(E353))+COS(RADIANS(G363))*COS(RADIANS(E353))*COS(RADIANS(AA343))))</f>
        <v>#DIV/0!</v>
      </c>
      <c r="AB363" t="e">
        <f>IF(DEGREES(ACOS(SIN(RADIANS(G363))*SIN(RADIANS(E353))+COS(RADIANS(G363))*COS(RADIANS(E353))*COS(RADIANS(AB343))))&gt;90,0,$F$4*$F$5/E352^2*(SIN(RADIANS(G363))*SIN(RADIANS(E353))+COS(RADIANS(G363))*COS(RADIANS(E353))*COS(RADIANS(AB343))))</f>
        <v>#DIV/0!</v>
      </c>
      <c r="AC363" t="e">
        <f>IF(DEGREES(ACOS(SIN(RADIANS(G363))*SIN(RADIANS(E353))+COS(RADIANS(G363))*COS(RADIANS(E353))*COS(RADIANS(AC343))))&gt;90,0,$F$4*$F$5/E352^2*(SIN(RADIANS(G363))*SIN(RADIANS(E353))+COS(RADIANS(G363))*COS(RADIANS(E353))*COS(RADIANS(AC343))))</f>
        <v>#DIV/0!</v>
      </c>
      <c r="AD363" t="e">
        <f>IF(DEGREES(ACOS(SIN(RADIANS(G363))*SIN(RADIANS(E353))+COS(RADIANS(G363))*COS(RADIANS(E353))*COS(RADIANS(AD343))))&gt;90,0,$F$4*$F$5/E352^2*(SIN(RADIANS(G363))*SIN(RADIANS(E353))+COS(RADIANS(G363))*COS(RADIANS(E353))*COS(RADIANS(AD343))))</f>
        <v>#DIV/0!</v>
      </c>
      <c r="AE363" t="e">
        <f>IF(DEGREES(ACOS(SIN(RADIANS(G363))*SIN(RADIANS(E353))+COS(RADIANS(G363))*COS(RADIANS(E353))*COS(RADIANS(AE343))))&gt;90,0,$F$4*$F$5/E352^2*(SIN(RADIANS(G363))*SIN(RADIANS(E353))+COS(RADIANS(G363))*COS(RADIANS(E353))*COS(RADIANS(AE343))))</f>
        <v>#DIV/0!</v>
      </c>
      <c r="AF363" t="e">
        <f>IF(DEGREES(ACOS(SIN(RADIANS(G363))*SIN(RADIANS(E353))+COS(RADIANS(G363))*COS(RADIANS(E353))*COS(RADIANS(AF343))))&gt;90,0,$F$4*$F$5/E352^2*(SIN(RADIANS(G363))*SIN(RADIANS(E353))+COS(RADIANS(G363))*COS(RADIANS(E353))*COS(RADIANS(AF343))))</f>
        <v>#DIV/0!</v>
      </c>
      <c r="AG363" t="e">
        <f>IF(DEGREES(ACOS(SIN(RADIANS(G363))*SIN(RADIANS(E353))+COS(RADIANS(G363))*COS(RADIANS(E353))*COS(RADIANS(AG343))))&gt;90,0,$F$4*$F$5/E352^2*(SIN(RADIANS(G363))*SIN(RADIANS(E353))+COS(RADIANS(G363))*COS(RADIANS(E353))*COS(RADIANS(AG343))))</f>
        <v>#DIV/0!</v>
      </c>
      <c r="AH363" t="e">
        <f>IF(DEGREES(ACOS(SIN(RADIANS(G363))*SIN(RADIANS(E353))+COS(RADIANS(G363))*COS(RADIANS(E353))*COS(RADIANS(AH343))))&gt;90,0,$F$4*$F$5/E352^2*(SIN(RADIANS(G363))*SIN(RADIANS(E353))+COS(RADIANS(G363))*COS(RADIANS(E353))*COS(RADIANS(AH343))))</f>
        <v>#DIV/0!</v>
      </c>
      <c r="AI363" t="e">
        <f>IF(DEGREES(ACOS(SIN(RADIANS(G363))*SIN(RADIANS(E353))+COS(RADIANS(G363))*COS(RADIANS(E353))*COS(RADIANS(AI343))))&gt;90,0,$F$4*$F$5/E352^2*(SIN(RADIANS(G363))*SIN(RADIANS(E353))+COS(RADIANS(G363))*COS(RADIANS(E353))*COS(RADIANS(AI343))))</f>
        <v>#DIV/0!</v>
      </c>
      <c r="AJ363" t="e">
        <f>IF(DEGREES(ACOS(SIN(RADIANS(G363))*SIN(RADIANS(E353))+COS(RADIANS(G363))*COS(RADIANS(E353))*COS(RADIANS(AJ343))))&gt;90,0,$F$4*$F$5/E352^2*(SIN(RADIANS(G363))*SIN(RADIANS(E353))+COS(RADIANS(G363))*COS(RADIANS(E353))*COS(RADIANS(AJ343))))</f>
        <v>#DIV/0!</v>
      </c>
      <c r="AK363" t="e">
        <f>IF(DEGREES(ACOS(SIN(RADIANS(G363))*SIN(RADIANS(E353))+COS(RADIANS(G363))*COS(RADIANS(E353))*COS(RADIANS(AK343))))&gt;90,0,$F$4*$F$5/E352^2*(SIN(RADIANS(G363))*SIN(RADIANS(E353))+COS(RADIANS(G363))*COS(RADIANS(E353))*COS(RADIANS(AK343))))</f>
        <v>#DIV/0!</v>
      </c>
      <c r="AL363" t="e">
        <f>IF(DEGREES(ACOS(SIN(RADIANS(G363))*SIN(RADIANS(E353))+COS(RADIANS(G363))*COS(RADIANS(E353))*COS(RADIANS(AL343))))&gt;90,0,$F$4*$F$5/E352^2*(SIN(RADIANS(G363))*SIN(RADIANS(E353))+COS(RADIANS(G363))*COS(RADIANS(E353))*COS(RADIANS(AL343))))</f>
        <v>#DIV/0!</v>
      </c>
      <c r="AM363" t="e">
        <f>IF(DEGREES(ACOS(SIN(RADIANS(G363))*SIN(RADIANS(E353))+COS(RADIANS(G363))*COS(RADIANS(E353))*COS(RADIANS(AM343))))&gt;90,0,$F$4*$F$5/E352^2*(SIN(RADIANS(G363))*SIN(RADIANS(E353))+COS(RADIANS(G363))*COS(RADIANS(E353))*COS(RADIANS(AM343))))</f>
        <v>#DIV/0!</v>
      </c>
      <c r="AN363" t="e">
        <f>IF(DEGREES(ACOS(SIN(RADIANS(G363))*SIN(RADIANS(E353))+COS(RADIANS(G363))*COS(RADIANS(E353))*COS(RADIANS(AN343))))&gt;90,0,$F$4*$F$5/E352^2*(SIN(RADIANS(G363))*SIN(RADIANS(E353))+COS(RADIANS(G363))*COS(RADIANS(E353))*COS(RADIANS(AN343))))</f>
        <v>#DIV/0!</v>
      </c>
      <c r="AO363" t="e">
        <f>IF(DEGREES(ACOS(SIN(RADIANS(G363))*SIN(RADIANS(E353))+COS(RADIANS(G363))*COS(RADIANS(E353))*COS(RADIANS(AO343))))&gt;90,0,$F$4*$F$5/E352^2*(SIN(RADIANS(G363))*SIN(RADIANS(E353))+COS(RADIANS(G363))*COS(RADIANS(E353))*COS(RADIANS(AO343))))</f>
        <v>#DIV/0!</v>
      </c>
      <c r="AP363" t="e">
        <f>IF(DEGREES(ACOS(SIN(RADIANS(G363))*SIN(RADIANS(E353))+COS(RADIANS(G363))*COS(RADIANS(E353))*COS(RADIANS(AP343))))&gt;90,0,$F$4*$F$5/E352^2*(SIN(RADIANS(G363))*SIN(RADIANS(E353))+COS(RADIANS(G363))*COS(RADIANS(E353))*COS(RADIANS(AP343))))</f>
        <v>#DIV/0!</v>
      </c>
      <c r="AQ363" t="e">
        <f>IF(DEGREES(ACOS(SIN(RADIANS(G363))*SIN(RADIANS(E353))+COS(RADIANS(G363))*COS(RADIANS(E353))*COS(RADIANS(AQ343))))&gt;90,0,$F$4*$F$5/E352^2*(SIN(RADIANS(G363))*SIN(RADIANS(E353))+COS(RADIANS(G363))*COS(RADIANS(E353))*COS(RADIANS(AQ343))))</f>
        <v>#DIV/0!</v>
      </c>
      <c r="AR363" t="e">
        <f>IF(DEGREES(ACOS(SIN(RADIANS(G363))*SIN(RADIANS(E353))+COS(RADIANS(G363))*COS(RADIANS(E353))*COS(RADIANS(AR343))))&gt;90,0,$F$4*$F$5/E352^2*(SIN(RADIANS(G363))*SIN(RADIANS(E353))+COS(RADIANS(G363))*COS(RADIANS(E353))*COS(RADIANS(AR343))))</f>
        <v>#DIV/0!</v>
      </c>
    </row>
    <row r="365" spans="2:44" x14ac:dyDescent="0.5">
      <c r="H365" t="s">
        <v>769</v>
      </c>
      <c r="I365">
        <v>180</v>
      </c>
      <c r="J365">
        <v>170</v>
      </c>
      <c r="K365">
        <v>160</v>
      </c>
      <c r="L365">
        <v>150</v>
      </c>
      <c r="M365">
        <v>140</v>
      </c>
      <c r="N365">
        <v>130</v>
      </c>
      <c r="O365">
        <v>120</v>
      </c>
      <c r="P365">
        <v>110</v>
      </c>
      <c r="Q365">
        <v>100</v>
      </c>
      <c r="R365">
        <v>90</v>
      </c>
      <c r="S365">
        <v>80</v>
      </c>
      <c r="T365">
        <v>70</v>
      </c>
      <c r="U365">
        <v>60</v>
      </c>
      <c r="V365">
        <v>50</v>
      </c>
      <c r="W365">
        <v>40</v>
      </c>
      <c r="X365">
        <v>30</v>
      </c>
      <c r="Y365">
        <v>20</v>
      </c>
      <c r="Z365">
        <v>10</v>
      </c>
      <c r="AA365">
        <v>0</v>
      </c>
      <c r="AB365">
        <v>-10</v>
      </c>
      <c r="AC365">
        <v>-20</v>
      </c>
      <c r="AD365">
        <v>-30</v>
      </c>
      <c r="AE365">
        <v>-40</v>
      </c>
      <c r="AF365">
        <v>-50</v>
      </c>
      <c r="AG365">
        <v>-60</v>
      </c>
      <c r="AH365">
        <v>-70</v>
      </c>
      <c r="AI365">
        <v>-80</v>
      </c>
      <c r="AJ365">
        <v>-90</v>
      </c>
      <c r="AK365">
        <v>-100</v>
      </c>
      <c r="AL365">
        <v>-110</v>
      </c>
      <c r="AM365">
        <v>-120</v>
      </c>
      <c r="AN365">
        <v>-130</v>
      </c>
      <c r="AO365">
        <v>-140</v>
      </c>
      <c r="AP365">
        <v>-150</v>
      </c>
      <c r="AQ365">
        <v>-160</v>
      </c>
      <c r="AR365">
        <v>-170</v>
      </c>
    </row>
    <row r="366" spans="2:44" x14ac:dyDescent="0.5">
      <c r="H366" t="s">
        <v>779</v>
      </c>
      <c r="I366">
        <f>IF(ABS(I365-E378)&gt;180,IF(ABS(I365-E378)&gt;360,ABS(I365-E378)-360,360-ABS(I365-E378)),ABS(I365-E378))</f>
        <v>180</v>
      </c>
      <c r="J366">
        <f>IF(ABS(J365-E378)&gt;180,IF(ABS(J365-E378)&gt;360,ABS(J365-E378)-360,360-ABS(J365-E378)),ABS(J365-E378))</f>
        <v>170</v>
      </c>
      <c r="K366">
        <f>IF(ABS(K365-E378)&gt;180,IF(ABS(K365-E378)&gt;360,ABS(K365-E378)-360,360-ABS(K365-E378)),ABS(K365-E378))</f>
        <v>160</v>
      </c>
      <c r="L366">
        <f>IF(ABS(L365-E378)&gt;180,IF(ABS(L365-E378)&gt;360,ABS(L365-E378)-360,360-ABS(L365-E378)),ABS(L365-E378))</f>
        <v>150</v>
      </c>
      <c r="M366">
        <f>IF(ABS(M365-E378)&gt;180,IF(ABS(M365-E378)&gt;360,ABS(M365-E378)-360,360-ABS(M365-E378)),ABS(M365-E378))</f>
        <v>140</v>
      </c>
      <c r="N366">
        <f>IF(ABS(N365-E378)&gt;180,IF(ABS(N365-E378)&gt;360,ABS(N365-E378)-360,360-ABS(N365-E378)),ABS(N365-E378))</f>
        <v>130</v>
      </c>
      <c r="O366">
        <f>IF(ABS(O365-E378)&gt;180,IF(ABS(O365-E378)&gt;360,ABS(O365-E378)-360,360-ABS(O365-E378)),ABS(O365-E378))</f>
        <v>120</v>
      </c>
      <c r="P366">
        <f>IF(ABS(P365-E378)&gt;180,IF(ABS(P365-E378)&gt;360,ABS(P365-E378)-360,360-ABS(P365-E378)),ABS(P365-E378))</f>
        <v>110</v>
      </c>
      <c r="Q366">
        <f>IF(ABS(Q365-E378)&gt;180,IF(ABS(Q365-E378)&gt;360,ABS(Q365-E378)-360,360-ABS(Q365-E378)),ABS(Q365-E378))</f>
        <v>100</v>
      </c>
      <c r="R366">
        <f>IF(ABS(R365-E378)&gt;180,IF(ABS(R365-E378)&gt;360,ABS(R365-E378)-360,360-ABS(R365-E378)),ABS(R365-E378))</f>
        <v>90</v>
      </c>
      <c r="S366">
        <f>IF(ABS(S365-E378)&gt;180,IF(ABS(S365-E378)&gt;360,ABS(S365-E378)-360,360-ABS(S365-E378)),ABS(S365-E378))</f>
        <v>80</v>
      </c>
      <c r="T366">
        <f>IF(ABS(T365-E378)&gt;180,IF(ABS(T365-E378)&gt;360,ABS(T365-E378)-360,360-ABS(T365-E378)),ABS(T365-E378))</f>
        <v>70</v>
      </c>
      <c r="U366">
        <f>IF(ABS(U365-E378)&gt;180,IF(ABS(U365-E378)&gt;360,ABS(U365-E378)-360,360-ABS(U365-E378)),ABS(U365-E378))</f>
        <v>60</v>
      </c>
      <c r="V366">
        <f>IF(ABS(V365-E378)&gt;180,IF(ABS(V365-E378)&gt;360,ABS(V365-E378)-360,360-ABS(V365-E378)),ABS(V365-E378))</f>
        <v>50</v>
      </c>
      <c r="W366">
        <f>IF(ABS(W365-E378)&gt;180,IF(ABS(W365-E378)&gt;360,ABS(W365-E378)-360,360-ABS(W365-E378)),ABS(W365-E378))</f>
        <v>40</v>
      </c>
      <c r="X366">
        <f>IF(ABS(X365-E378)&gt;180,IF(ABS(X365-E378)&gt;360,ABS(X365-E378)-360,360-ABS(X365-E378)),ABS(X365-E378))</f>
        <v>30</v>
      </c>
      <c r="Y366">
        <f>IF(ABS(Y365-E378)&gt;180,IF(ABS(Y365-E378)&gt;360,ABS(Y365-E378)-360,360-ABS(Y365-E378)),ABS(Y365-E378))</f>
        <v>20</v>
      </c>
      <c r="Z366">
        <f>IF(ABS(Z365-E378)&gt;180,IF(ABS(Z365-E378)&gt;360,ABS(Z365-E378)-360,360-ABS(Z365-E378)),ABS(Z365-E378))</f>
        <v>10</v>
      </c>
      <c r="AA366">
        <f>IF(ABS(AA365-E378)&gt;180,IF(ABS(AA365-E378)&gt;360,ABS(AA365-E378)-360,360-ABS(AA365-E378)),ABS(AA365-E378))</f>
        <v>0</v>
      </c>
      <c r="AB366">
        <f>IF(ABS(AB365-E378)&gt;180,IF(ABS(AB365-E378)&gt;360,ABS(AB365-E378)-360,360-ABS(AB365-E378)),ABS(AB365-E378))</f>
        <v>10</v>
      </c>
      <c r="AC366">
        <f>IF(ABS(AC365-E378)&gt;180,IF(ABS(AC365-E378)&gt;360,ABS(AC365-E378)-360,360-ABS(AC365-E378)),ABS(AC365-E378))</f>
        <v>20</v>
      </c>
      <c r="AD366">
        <f>IF(ABS(AD365-E378)&gt;180,IF(ABS(AD365-E378)&gt;360,ABS(AD365-E378)-360,360-ABS(AD365-E378)),ABS(AD365-E378))</f>
        <v>30</v>
      </c>
      <c r="AE366">
        <f>IF(ABS(AE365-E378)&gt;180,IF(ABS(AE365-E378)&gt;360,ABS(AE365-E378)-360,360-ABS(AE365-E378)),ABS(AE365-E378))</f>
        <v>40</v>
      </c>
      <c r="AF366">
        <f>IF(ABS(AF365-E378)&gt;180,IF(ABS(AF365-E378)&gt;360,ABS(AF365-E378)-360,360-ABS(AF365-E378)),ABS(AF365-E378))</f>
        <v>50</v>
      </c>
      <c r="AG366">
        <f>IF(ABS(AG365-E378)&gt;180,IF(ABS(AG365-E378)&gt;360,ABS(AG365-E378)-360,360-ABS(AG365-E378)),ABS(AG365-E378))</f>
        <v>60</v>
      </c>
      <c r="AH366">
        <f>IF(ABS(AH365-E378)&gt;180,IF(ABS(AH365-E378)&gt;360,ABS(AH365-E378)-360,360-ABS(AH365-E378)),ABS(AH365-E378))</f>
        <v>70</v>
      </c>
      <c r="AI366">
        <f>IF(ABS(AI365-E378)&gt;180,IF(ABS(AI365-E378)&gt;360,ABS(AI365-E378)-360,360-ABS(AI365-E378)),ABS(AI365-E378))</f>
        <v>80</v>
      </c>
      <c r="AJ366">
        <f>IF(ABS(AJ365-E378)&gt;180,IF(ABS(AJ365-E378)&gt;360,ABS(AJ365-E378)-360,360-ABS(AJ365-E378)),ABS(AJ365-E378))</f>
        <v>90</v>
      </c>
      <c r="AK366">
        <f>IF(ABS(AK365-E378)&gt;180,IF(ABS(AK365-E378)&gt;360,ABS(AK365-E378)-360,360-ABS(AK365-E378)),ABS(AK365-E378))</f>
        <v>100</v>
      </c>
      <c r="AL366">
        <f>IF(ABS(AL365-E378)&gt;180,IF(ABS(AL365-E378)&gt;360,ABS(AL365-E378)-360,360-ABS(AL365-E378)),ABS(AL365-E378))</f>
        <v>110</v>
      </c>
      <c r="AM366">
        <f>IF(ABS(AM365-E378)&gt;180,IF(ABS(AM365-E378)&gt;360,ABS(AM365-E378)-360,360-ABS(AM365-E378)),ABS(AM365-E378))</f>
        <v>120</v>
      </c>
      <c r="AN366">
        <f>IF(ABS(AN365-E378)&gt;180,IF(ABS(AN365-E378)&gt;360,ABS(AN365-E378)-360,360-ABS(AN365-E378)),ABS(AN365-E378))</f>
        <v>130</v>
      </c>
      <c r="AO366">
        <f>IF(ABS(AO365-E378)&gt;180,IF(ABS(AO365-E378)&gt;360,ABS(AO365-E378)-360,360-ABS(AO365-E378)),ABS(AO365-E378))</f>
        <v>140</v>
      </c>
      <c r="AP366">
        <f>IF(ABS(AP365-E378)&gt;180,IF(ABS(AP365-E378)&gt;360,ABS(AP365-E378)-360,360-ABS(AP365-E378)),ABS(AP365-E378))</f>
        <v>150</v>
      </c>
      <c r="AQ366">
        <f>IF(ABS(AQ365-E378)&gt;180,IF(ABS(AQ365-E378)&gt;360,ABS(AQ365-E378)-360,360-ABS(AQ365-E378)),ABS(AQ365-E378))</f>
        <v>160</v>
      </c>
      <c r="AR366">
        <f>IF(ABS(AR365-E378)&gt;180,IF(ABS(AR365-E378)&gt;360,ABS(AR365-E378)-360,360-ABS(AR365-E378)),ABS(AR365-E378))</f>
        <v>170</v>
      </c>
    </row>
    <row r="367" spans="2:44" x14ac:dyDescent="0.5">
      <c r="G367" t="s">
        <v>734</v>
      </c>
    </row>
    <row r="368" spans="2:44" x14ac:dyDescent="0.5">
      <c r="B368" t="s">
        <v>788</v>
      </c>
      <c r="E368">
        <v>140</v>
      </c>
      <c r="G368">
        <v>90</v>
      </c>
      <c r="I368" t="e">
        <f>IF(DEGREES(ACOS(SIN(RADIANS(G368))*SIN(RADIANS(E376))+COS(RADIANS(G368))*COS(RADIANS(E376))*COS(RADIANS(I366))))&gt;90,0,$F$4*$F$5/E375^2*(SIN(RADIANS(G368))*SIN(RADIANS(E376))+COS(RADIANS(G368))*COS(RADIANS(E376))*COS(RADIANS(I366))))</f>
        <v>#DIV/0!</v>
      </c>
      <c r="J368" t="e">
        <f>IF(DEGREES(ACOS(SIN(RADIANS(G368))*SIN(RADIANS(E376))+COS(RADIANS(G368))*COS(RADIANS(E376))*COS(RADIANS(J366))))&gt;90,0,$F$4*$F$5/E375^2*(SIN(RADIANS(G368))*SIN(RADIANS(E376))+COS(RADIANS(G368))*COS(RADIANS(E376))*COS(RADIANS(J366))))</f>
        <v>#DIV/0!</v>
      </c>
      <c r="K368" t="e">
        <f>IF(DEGREES(ACOS(SIN(RADIANS(G368))*SIN(RADIANS(E376))+COS(RADIANS(G368))*COS(RADIANS(E376))*COS(RADIANS(K366))))&gt;90,0,$F$4*$F$5/E375^2*(SIN(RADIANS(G368))*SIN(RADIANS(E376))+COS(RADIANS(G368))*COS(RADIANS(E376))*COS(RADIANS(K366))))</f>
        <v>#DIV/0!</v>
      </c>
      <c r="L368" t="e">
        <f>IF(DEGREES(ACOS(SIN(RADIANS(G368))*SIN(RADIANS(E376))+COS(RADIANS(G368))*COS(RADIANS(E376))*COS(RADIANS(L366))))&gt;90,0,$F$4*$F$5/E375^2*(SIN(RADIANS(G368))*SIN(RADIANS(E376))+COS(RADIANS(G368))*COS(RADIANS(E376))*COS(RADIANS(L366))))</f>
        <v>#DIV/0!</v>
      </c>
      <c r="M368" t="e">
        <f>IF(DEGREES(ACOS(SIN(RADIANS(G368))*SIN(RADIANS(E376))+COS(RADIANS(G368))*COS(RADIANS(E376))*COS(RADIANS(M366))))&gt;90,0,$F$4*$F$5/E375^2*(SIN(RADIANS(G368))*SIN(RADIANS(E376))+COS(RADIANS(G368))*COS(RADIANS(E376))*COS(RADIANS(M366))))</f>
        <v>#DIV/0!</v>
      </c>
      <c r="N368" t="e">
        <f>IF(DEGREES(ACOS(SIN(RADIANS(G368))*SIN(RADIANS(E376))+COS(RADIANS(G368))*COS(RADIANS(E376))*COS(RADIANS(N366))))&gt;90,0,$F$4*$F$5/E375^2*(SIN(RADIANS(G368))*SIN(RADIANS(E376))+COS(RADIANS(G368))*COS(RADIANS(E376))*COS(RADIANS(N366))))</f>
        <v>#DIV/0!</v>
      </c>
      <c r="O368" t="e">
        <f>IF(DEGREES(ACOS(SIN(RADIANS(G368))*SIN(RADIANS(E376))+COS(RADIANS(G368))*COS(RADIANS(E376))*COS(RADIANS(O366))))&gt;90,0,$F$4*$F$5/E375^2*(SIN(RADIANS(G368))*SIN(RADIANS(E376))+COS(RADIANS(G368))*COS(RADIANS(E376))*COS(RADIANS(O366))))</f>
        <v>#DIV/0!</v>
      </c>
      <c r="P368" t="e">
        <f>IF(DEGREES(ACOS(SIN(RADIANS(G368))*SIN(RADIANS(E376))+COS(RADIANS(G368))*COS(RADIANS(E376))*COS(RADIANS(P366))))&gt;90,0,$F$4*$F$5/E375^2*(SIN(RADIANS(G368))*SIN(RADIANS(E376))+COS(RADIANS(G368))*COS(RADIANS(E376))*COS(RADIANS(P366))))</f>
        <v>#DIV/0!</v>
      </c>
      <c r="Q368" t="e">
        <f>IF(DEGREES(ACOS(SIN(RADIANS(G368))*SIN(RADIANS(E376))+COS(RADIANS(G368))*COS(RADIANS(E376))*COS(RADIANS(Q366))))&gt;90,0,$F$4*$F$5/E375^2*(SIN(RADIANS(G368))*SIN(RADIANS(E376))+COS(RADIANS(G368))*COS(RADIANS(E376))*COS(RADIANS(Q366))))</f>
        <v>#DIV/0!</v>
      </c>
      <c r="R368" t="e">
        <f>IF(DEGREES(ACOS(SIN(RADIANS(G368))*SIN(RADIANS(E376))+COS(RADIANS(G368))*COS(RADIANS(E376))*COS(RADIANS(R366))))&gt;90,0,$F$4*$F$5/E375^2*(SIN(RADIANS(G368))*SIN(RADIANS(E376))+COS(RADIANS(G368))*COS(RADIANS(E376))*COS(RADIANS(R366))))</f>
        <v>#DIV/0!</v>
      </c>
      <c r="S368" t="e">
        <f>IF(DEGREES(ACOS(SIN(RADIANS(G368))*SIN(RADIANS(E376))+COS(RADIANS(G368))*COS(RADIANS(E376))*COS(RADIANS(S366))))&gt;90,0,$F$4*$F$5/E375^2*(SIN(RADIANS(G368))*SIN(RADIANS(E376))+COS(RADIANS(G368))*COS(RADIANS(E376))*COS(RADIANS(S366))))</f>
        <v>#DIV/0!</v>
      </c>
      <c r="T368" t="e">
        <f>IF(DEGREES(ACOS(SIN(RADIANS(G368))*SIN(RADIANS(E376))+COS(RADIANS(G368))*COS(RADIANS(E376))*COS(RADIANS(T366))))&gt;90,0,$F$4*$F$5/E375^2*(SIN(RADIANS(G368))*SIN(RADIANS(E376))+COS(RADIANS(G368))*COS(RADIANS(E376))*COS(RADIANS(T366))))</f>
        <v>#DIV/0!</v>
      </c>
      <c r="U368" t="e">
        <f>IF(DEGREES(ACOS(SIN(RADIANS(G368))*SIN(RADIANS(E376))+COS(RADIANS(G368))*COS(RADIANS(E376))*COS(RADIANS(U366))))&gt;90,0,$F$4*$F$5/E375^2*(SIN(RADIANS(G368))*SIN(RADIANS(E376))+COS(RADIANS(G368))*COS(RADIANS(E376))*COS(RADIANS(U366))))</f>
        <v>#DIV/0!</v>
      </c>
      <c r="V368" t="e">
        <f>IF(DEGREES(ACOS(SIN(RADIANS(G368))*SIN(RADIANS(E376))+COS(RADIANS(G368))*COS(RADIANS(E376))*COS(RADIANS(V366))))&gt;90,0,$F$4*$F$5/E375^2*(SIN(RADIANS(G368))*SIN(RADIANS(E376))+COS(RADIANS(G368))*COS(RADIANS(E376))*COS(RADIANS(V366))))</f>
        <v>#DIV/0!</v>
      </c>
      <c r="W368" t="e">
        <f>IF(DEGREES(ACOS(SIN(RADIANS(G368))*SIN(RADIANS(E376))+COS(RADIANS(G368))*COS(RADIANS(E376))*COS(RADIANS(W366))))&gt;90,0,$F$4*$F$5/E375^2*(SIN(RADIANS(G368))*SIN(RADIANS(E376))+COS(RADIANS(G368))*COS(RADIANS(E376))*COS(RADIANS(W366))))</f>
        <v>#DIV/0!</v>
      </c>
      <c r="X368" t="e">
        <f>IF(DEGREES(ACOS(SIN(RADIANS(G368))*SIN(RADIANS(E376))+COS(RADIANS(G368))*COS(RADIANS(E376))*COS(RADIANS(X366))))&gt;90,0,$F$4*$F$5/E375^2*(SIN(RADIANS(G368))*SIN(RADIANS(E376))+COS(RADIANS(G368))*COS(RADIANS(E376))*COS(RADIANS(X366))))</f>
        <v>#DIV/0!</v>
      </c>
      <c r="Y368" t="e">
        <f>IF(DEGREES(ACOS(SIN(RADIANS(G368))*SIN(RADIANS(E376))+COS(RADIANS(G368))*COS(RADIANS(E376))*COS(RADIANS(Y366))))&gt;90,0,$F$4*$F$5/E375^2*(SIN(RADIANS(G368))*SIN(RADIANS(E376))+COS(RADIANS(G368))*COS(RADIANS(E376))*COS(RADIANS(Y366))))</f>
        <v>#DIV/0!</v>
      </c>
      <c r="Z368" t="e">
        <f>IF(DEGREES(ACOS(SIN(RADIANS(G368))*SIN(RADIANS(E376))+COS(RADIANS(G368))*COS(RADIANS(E376))*COS(RADIANS(Z366))))&gt;90,0,$F$4*$F$5/E375^2*(SIN(RADIANS(G368))*SIN(RADIANS(E376))+COS(RADIANS(G368))*COS(RADIANS(E376))*COS(RADIANS(Z366))))</f>
        <v>#DIV/0!</v>
      </c>
      <c r="AA368" t="e">
        <f>IF(DEGREES(ACOS(SIN(RADIANS(G368))*SIN(RADIANS(E376))+COS(RADIANS(G368))*COS(RADIANS(E376))*COS(RADIANS(AA366))))&gt;90,0,$F$4*$F$5/E375^2*(SIN(RADIANS(G368))*SIN(RADIANS(E376))+COS(RADIANS(G368))*COS(RADIANS(E376))*COS(RADIANS(AA366))))</f>
        <v>#DIV/0!</v>
      </c>
      <c r="AB368" t="e">
        <f>IF(DEGREES(ACOS(SIN(RADIANS(G368))*SIN(RADIANS(E376))+COS(RADIANS(G368))*COS(RADIANS(E376))*COS(RADIANS(AB366))))&gt;90,0,$F$4*$F$5/E375^2*(SIN(RADIANS(G368))*SIN(RADIANS(E376))+COS(RADIANS(G368))*COS(RADIANS(E376))*COS(RADIANS(AB366))))</f>
        <v>#DIV/0!</v>
      </c>
      <c r="AC368" t="e">
        <f>IF(DEGREES(ACOS(SIN(RADIANS(G368))*SIN(RADIANS(E376))+COS(RADIANS(G368))*COS(RADIANS(E376))*COS(RADIANS(AC366))))&gt;90,0,$F$4*$F$5/E375^2*(SIN(RADIANS(G368))*SIN(RADIANS(E376))+COS(RADIANS(G368))*COS(RADIANS(E376))*COS(RADIANS(AC366))))</f>
        <v>#DIV/0!</v>
      </c>
      <c r="AD368" t="e">
        <f>IF(DEGREES(ACOS(SIN(RADIANS(G368))*SIN(RADIANS(E376))+COS(RADIANS(G368))*COS(RADIANS(E376))*COS(RADIANS(AD366))))&gt;90,0,$F$4*$F$5/E375^2*(SIN(RADIANS(G368))*SIN(RADIANS(E376))+COS(RADIANS(G368))*COS(RADIANS(E376))*COS(RADIANS(AD366))))</f>
        <v>#DIV/0!</v>
      </c>
      <c r="AE368" t="e">
        <f>IF(DEGREES(ACOS(SIN(RADIANS(G368))*SIN(RADIANS(E376))+COS(RADIANS(G368))*COS(RADIANS(E376))*COS(RADIANS(AE366))))&gt;90,0,$F$4*$F$5/E375^2*(SIN(RADIANS(G368))*SIN(RADIANS(E376))+COS(RADIANS(G368))*COS(RADIANS(E376))*COS(RADIANS(AE366))))</f>
        <v>#DIV/0!</v>
      </c>
      <c r="AF368" t="e">
        <f>IF(DEGREES(ACOS(SIN(RADIANS(G368))*SIN(RADIANS(E376))+COS(RADIANS(G368))*COS(RADIANS(E376))*COS(RADIANS(AF366))))&gt;90,0,$F$4*$F$5/E375^2*(SIN(RADIANS(G368))*SIN(RADIANS(E376))+COS(RADIANS(G368))*COS(RADIANS(E376))*COS(RADIANS(AF366))))</f>
        <v>#DIV/0!</v>
      </c>
      <c r="AG368" t="e">
        <f>IF(DEGREES(ACOS(SIN(RADIANS(G368))*SIN(RADIANS(E376))+COS(RADIANS(G368))*COS(RADIANS(E376))*COS(RADIANS(AG366))))&gt;90,0,$F$4*$F$5/E375^2*(SIN(RADIANS(G368))*SIN(RADIANS(E376))+COS(RADIANS(G368))*COS(RADIANS(E376))*COS(RADIANS(AG366))))</f>
        <v>#DIV/0!</v>
      </c>
      <c r="AH368" t="e">
        <f>IF(DEGREES(ACOS(SIN(RADIANS(G368))*SIN(RADIANS(E376))+COS(RADIANS(G368))*COS(RADIANS(E376))*COS(RADIANS(AH366))))&gt;90,0,$F$4*$F$5/E375^2*(SIN(RADIANS(G368))*SIN(RADIANS(E376))+COS(RADIANS(G368))*COS(RADIANS(E376))*COS(RADIANS(AH366))))</f>
        <v>#DIV/0!</v>
      </c>
      <c r="AI368" t="e">
        <f>IF(DEGREES(ACOS(SIN(RADIANS(G368))*SIN(RADIANS(E376))+COS(RADIANS(G368))*COS(RADIANS(E376))*COS(RADIANS(AI366))))&gt;90,0,$F$4*$F$5/E375^2*(SIN(RADIANS(G368))*SIN(RADIANS(E376))+COS(RADIANS(G368))*COS(RADIANS(E376))*COS(RADIANS(AI366))))</f>
        <v>#DIV/0!</v>
      </c>
      <c r="AJ368" t="e">
        <f>IF(DEGREES(ACOS(SIN(RADIANS(G368))*SIN(RADIANS(E376))+COS(RADIANS(G368))*COS(RADIANS(E376))*COS(RADIANS(AJ366))))&gt;90,0,$F$4*$F$5/E375^2*(SIN(RADIANS(G368))*SIN(RADIANS(E376))+COS(RADIANS(G368))*COS(RADIANS(E376))*COS(RADIANS(AJ366))))</f>
        <v>#DIV/0!</v>
      </c>
      <c r="AK368" t="e">
        <f>IF(DEGREES(ACOS(SIN(RADIANS(G368))*SIN(RADIANS(E376))+COS(RADIANS(G368))*COS(RADIANS(E376))*COS(RADIANS(AK366))))&gt;90,0,$F$4*$F$5/E375^2*(SIN(RADIANS(G368))*SIN(RADIANS(E376))+COS(RADIANS(G368))*COS(RADIANS(E376))*COS(RADIANS(AK366))))</f>
        <v>#DIV/0!</v>
      </c>
      <c r="AL368" t="e">
        <f>IF(DEGREES(ACOS(SIN(RADIANS(G368))*SIN(RADIANS(E376))+COS(RADIANS(G368))*COS(RADIANS(E376))*COS(RADIANS(AL366))))&gt;90,0,$F$4*$F$5/E375^2*(SIN(RADIANS(G368))*SIN(RADIANS(E376))+COS(RADIANS(G368))*COS(RADIANS(E376))*COS(RADIANS(AL366))))</f>
        <v>#DIV/0!</v>
      </c>
      <c r="AM368" t="e">
        <f>IF(DEGREES(ACOS(SIN(RADIANS(G368))*SIN(RADIANS(E376))+COS(RADIANS(G368))*COS(RADIANS(E376))*COS(RADIANS(AM366))))&gt;90,0,$F$4*$F$5/E375^2*(SIN(RADIANS(G368))*SIN(RADIANS(E376))+COS(RADIANS(G368))*COS(RADIANS(E376))*COS(RADIANS(AM366))))</f>
        <v>#DIV/0!</v>
      </c>
      <c r="AN368" t="e">
        <f>IF(DEGREES(ACOS(SIN(RADIANS(G368))*SIN(RADIANS(E376))+COS(RADIANS(G368))*COS(RADIANS(E376))*COS(RADIANS(AN366))))&gt;90,0,$F$4*$F$5/E375^2*(SIN(RADIANS(G368))*SIN(RADIANS(E376))+COS(RADIANS(G368))*COS(RADIANS(E376))*COS(RADIANS(AN366))))</f>
        <v>#DIV/0!</v>
      </c>
      <c r="AO368" t="e">
        <f>IF(DEGREES(ACOS(SIN(RADIANS(G368))*SIN(RADIANS(E376))+COS(RADIANS(G368))*COS(RADIANS(E376))*COS(RADIANS(AO366))))&gt;90,0,$F$4*$F$5/E375^2*(SIN(RADIANS(G368))*SIN(RADIANS(E376))+COS(RADIANS(G368))*COS(RADIANS(E376))*COS(RADIANS(AO366))))</f>
        <v>#DIV/0!</v>
      </c>
      <c r="AP368" t="e">
        <f>IF(DEGREES(ACOS(SIN(RADIANS(G368))*SIN(RADIANS(E376))+COS(RADIANS(G368))*COS(RADIANS(E376))*COS(RADIANS(AP366))))&gt;90,0,$F$4*$F$5/E375^2*(SIN(RADIANS(G368))*SIN(RADIANS(E376))+COS(RADIANS(G368))*COS(RADIANS(E376))*COS(RADIANS(AP366))))</f>
        <v>#DIV/0!</v>
      </c>
      <c r="AQ368" t="e">
        <f>IF(DEGREES(ACOS(SIN(RADIANS(G368))*SIN(RADIANS(E376))+COS(RADIANS(G368))*COS(RADIANS(E376))*COS(RADIANS(AQ366))))&gt;90,0,$F$4*$F$5/E375^2*(SIN(RADIANS(G368))*SIN(RADIANS(E376))+COS(RADIANS(G368))*COS(RADIANS(E376))*COS(RADIANS(AQ366))))</f>
        <v>#DIV/0!</v>
      </c>
      <c r="AR368" t="e">
        <f>IF(DEGREES(ACOS(SIN(RADIANS(G368))*SIN(RADIANS(E376))+COS(RADIANS(G368))*COS(RADIANS(E376))*COS(RADIANS(AR366))))&gt;90,0,$F$4*$F$5/E375^2*(SIN(RADIANS(G368))*SIN(RADIANS(E376))+COS(RADIANS(G368))*COS(RADIANS(E376))*COS(RADIANS(AR366))))</f>
        <v>#DIV/0!</v>
      </c>
    </row>
    <row r="369" spans="2:44" x14ac:dyDescent="0.5">
      <c r="B369" t="s">
        <v>726</v>
      </c>
      <c r="E369" cm="1">
        <f t="array" ref="E369">INDEX($D$1751:$AM$1751,0,MATCH(E368-IF(E368&lt;360,0,360),$D$1700:$AM$1700,0))+IF(E368&gt;350,360,0)</f>
        <v>140</v>
      </c>
      <c r="G369">
        <v>80</v>
      </c>
      <c r="I369">
        <f>IF(DEGREES(ACOS(SIN(RADIANS(G369))*SIN(RADIANS(E376))+COS(RADIANS(G369))*COS(RADIANS(E376))*COS(RADIANS(I366))))&gt;90,0,$F$4*$F$5/E375^2*(SIN(RADIANS(G369))*SIN(RADIANS(E376))+COS(RADIANS(G369))*COS(RADIANS(E376))*COS(RADIANS(I366))))</f>
        <v>0</v>
      </c>
      <c r="J369">
        <f>IF(DEGREES(ACOS(SIN(RADIANS(G369))*SIN(RADIANS(E376))+COS(RADIANS(G369))*COS(RADIANS(E376))*COS(RADIANS(J366))))&gt;90,0,$F$4*$F$5/E375^2*(SIN(RADIANS(G369))*SIN(RADIANS(E376))+COS(RADIANS(G369))*COS(RADIANS(E376))*COS(RADIANS(J366))))</f>
        <v>0</v>
      </c>
      <c r="K369">
        <f>IF(DEGREES(ACOS(SIN(RADIANS(G369))*SIN(RADIANS(E376))+COS(RADIANS(G369))*COS(RADIANS(E376))*COS(RADIANS(K366))))&gt;90,0,$F$4*$F$5/E375^2*(SIN(RADIANS(G369))*SIN(RADIANS(E376))+COS(RADIANS(G369))*COS(RADIANS(E376))*COS(RADIANS(K366))))</f>
        <v>0</v>
      </c>
      <c r="L369">
        <f>IF(DEGREES(ACOS(SIN(RADIANS(G369))*SIN(RADIANS(E376))+COS(RADIANS(G369))*COS(RADIANS(E376))*COS(RADIANS(L366))))&gt;90,0,$F$4*$F$5/E375^2*(SIN(RADIANS(G369))*SIN(RADIANS(E376))+COS(RADIANS(G369))*COS(RADIANS(E376))*COS(RADIANS(L366))))</f>
        <v>0</v>
      </c>
      <c r="M369">
        <f>IF(DEGREES(ACOS(SIN(RADIANS(G369))*SIN(RADIANS(E376))+COS(RADIANS(G369))*COS(RADIANS(E376))*COS(RADIANS(M366))))&gt;90,0,$F$4*$F$5/E375^2*(SIN(RADIANS(G369))*SIN(RADIANS(E376))+COS(RADIANS(G369))*COS(RADIANS(E376))*COS(RADIANS(M366))))</f>
        <v>0</v>
      </c>
      <c r="N369">
        <f>IF(DEGREES(ACOS(SIN(RADIANS(G369))*SIN(RADIANS(E376))+COS(RADIANS(G369))*COS(RADIANS(E376))*COS(RADIANS(N366))))&gt;90,0,$F$4*$F$5/E375^2*(SIN(RADIANS(G369))*SIN(RADIANS(E376))+COS(RADIANS(G369))*COS(RADIANS(E376))*COS(RADIANS(N366))))</f>
        <v>0</v>
      </c>
      <c r="O369">
        <f>IF(DEGREES(ACOS(SIN(RADIANS(G369))*SIN(RADIANS(E376))+COS(RADIANS(G369))*COS(RADIANS(E376))*COS(RADIANS(O366))))&gt;90,0,$F$4*$F$5/E375^2*(SIN(RADIANS(G369))*SIN(RADIANS(E376))+COS(RADIANS(G369))*COS(RADIANS(E376))*COS(RADIANS(O366))))</f>
        <v>0</v>
      </c>
      <c r="P369">
        <f>IF(DEGREES(ACOS(SIN(RADIANS(G369))*SIN(RADIANS(E376))+COS(RADIANS(G369))*COS(RADIANS(E376))*COS(RADIANS(P366))))&gt;90,0,$F$4*$F$5/E375^2*(SIN(RADIANS(G369))*SIN(RADIANS(E376))+COS(RADIANS(G369))*COS(RADIANS(E376))*COS(RADIANS(P366))))</f>
        <v>0</v>
      </c>
      <c r="Q369">
        <f>IF(DEGREES(ACOS(SIN(RADIANS(G369))*SIN(RADIANS(E376))+COS(RADIANS(G369))*COS(RADIANS(E376))*COS(RADIANS(Q366))))&gt;90,0,$F$4*$F$5/E375^2*(SIN(RADIANS(G369))*SIN(RADIANS(E376))+COS(RADIANS(G369))*COS(RADIANS(E376))*COS(RADIANS(Q366))))</f>
        <v>0</v>
      </c>
      <c r="R369" t="e">
        <f>IF(DEGREES(ACOS(SIN(RADIANS(G369))*SIN(RADIANS(E376))+COS(RADIANS(G369))*COS(RADIANS(E376))*COS(RADIANS(R366))))&gt;90,0,$F$4*$F$5/E375^2*(SIN(RADIANS(G369))*SIN(RADIANS(E376))+COS(RADIANS(G369))*COS(RADIANS(E376))*COS(RADIANS(R366))))</f>
        <v>#DIV/0!</v>
      </c>
      <c r="S369" t="e">
        <f>IF(DEGREES(ACOS(SIN(RADIANS(G369))*SIN(RADIANS(E376))+COS(RADIANS(G369))*COS(RADIANS(E376))*COS(RADIANS(S366))))&gt;90,0,$F$4*$F$5/E375^2*(SIN(RADIANS(G369))*SIN(RADIANS(E376))+COS(RADIANS(G369))*COS(RADIANS(E376))*COS(RADIANS(S366))))</f>
        <v>#DIV/0!</v>
      </c>
      <c r="T369" t="e">
        <f>IF(DEGREES(ACOS(SIN(RADIANS(G369))*SIN(RADIANS(E376))+COS(RADIANS(G369))*COS(RADIANS(E376))*COS(RADIANS(T366))))&gt;90,0,$F$4*$F$5/E375^2*(SIN(RADIANS(G369))*SIN(RADIANS(E376))+COS(RADIANS(G369))*COS(RADIANS(E376))*COS(RADIANS(T366))))</f>
        <v>#DIV/0!</v>
      </c>
      <c r="U369" t="e">
        <f>IF(DEGREES(ACOS(SIN(RADIANS(G369))*SIN(RADIANS(E376))+COS(RADIANS(G369))*COS(RADIANS(E376))*COS(RADIANS(U366))))&gt;90,0,$F$4*$F$5/E375^2*(SIN(RADIANS(G369))*SIN(RADIANS(E376))+COS(RADIANS(G369))*COS(RADIANS(E376))*COS(RADIANS(U366))))</f>
        <v>#DIV/0!</v>
      </c>
      <c r="V369" t="e">
        <f>IF(DEGREES(ACOS(SIN(RADIANS(G369))*SIN(RADIANS(E376))+COS(RADIANS(G369))*COS(RADIANS(E376))*COS(RADIANS(V366))))&gt;90,0,$F$4*$F$5/E375^2*(SIN(RADIANS(G369))*SIN(RADIANS(E376))+COS(RADIANS(G369))*COS(RADIANS(E376))*COS(RADIANS(V366))))</f>
        <v>#DIV/0!</v>
      </c>
      <c r="W369" t="e">
        <f>IF(DEGREES(ACOS(SIN(RADIANS(G369))*SIN(RADIANS(E376))+COS(RADIANS(G369))*COS(RADIANS(E376))*COS(RADIANS(W366))))&gt;90,0,$F$4*$F$5/E375^2*(SIN(RADIANS(G369))*SIN(RADIANS(E376))+COS(RADIANS(G369))*COS(RADIANS(E376))*COS(RADIANS(W366))))</f>
        <v>#DIV/0!</v>
      </c>
      <c r="X369" t="e">
        <f>IF(DEGREES(ACOS(SIN(RADIANS(G369))*SIN(RADIANS(E376))+COS(RADIANS(G369))*COS(RADIANS(E376))*COS(RADIANS(X366))))&gt;90,0,$F$4*$F$5/E375^2*(SIN(RADIANS(G369))*SIN(RADIANS(E376))+COS(RADIANS(G369))*COS(RADIANS(E376))*COS(RADIANS(X366))))</f>
        <v>#DIV/0!</v>
      </c>
      <c r="Y369" t="e">
        <f>IF(DEGREES(ACOS(SIN(RADIANS(G369))*SIN(RADIANS(E376))+COS(RADIANS(G369))*COS(RADIANS(E376))*COS(RADIANS(Y366))))&gt;90,0,$F$4*$F$5/E375^2*(SIN(RADIANS(G369))*SIN(RADIANS(E376))+COS(RADIANS(G369))*COS(RADIANS(E376))*COS(RADIANS(Y366))))</f>
        <v>#DIV/0!</v>
      </c>
      <c r="Z369" t="e">
        <f>IF(DEGREES(ACOS(SIN(RADIANS(G369))*SIN(RADIANS(E376))+COS(RADIANS(G369))*COS(RADIANS(E376))*COS(RADIANS(Z366))))&gt;90,0,$F$4*$F$5/E375^2*(SIN(RADIANS(G369))*SIN(RADIANS(E376))+COS(RADIANS(G369))*COS(RADIANS(E376))*COS(RADIANS(Z366))))</f>
        <v>#DIV/0!</v>
      </c>
      <c r="AA369" t="e">
        <f>IF(DEGREES(ACOS(SIN(RADIANS(G369))*SIN(RADIANS(E376))+COS(RADIANS(G369))*COS(RADIANS(E376))*COS(RADIANS(AA366))))&gt;90,0,$F$4*$F$5/E375^2*(SIN(RADIANS(G369))*SIN(RADIANS(E376))+COS(RADIANS(G369))*COS(RADIANS(E376))*COS(RADIANS(AA366))))</f>
        <v>#DIV/0!</v>
      </c>
      <c r="AB369" t="e">
        <f>IF(DEGREES(ACOS(SIN(RADIANS(G369))*SIN(RADIANS(E376))+COS(RADIANS(G369))*COS(RADIANS(E376))*COS(RADIANS(AB366))))&gt;90,0,$F$4*$F$5/E375^2*(SIN(RADIANS(G369))*SIN(RADIANS(E376))+COS(RADIANS(G369))*COS(RADIANS(E376))*COS(RADIANS(AB366))))</f>
        <v>#DIV/0!</v>
      </c>
      <c r="AC369" t="e">
        <f>IF(DEGREES(ACOS(SIN(RADIANS(G369))*SIN(RADIANS(E376))+COS(RADIANS(G369))*COS(RADIANS(E376))*COS(RADIANS(AC366))))&gt;90,0,$F$4*$F$5/E375^2*(SIN(RADIANS(G369))*SIN(RADIANS(E376))+COS(RADIANS(G369))*COS(RADIANS(E376))*COS(RADIANS(AC366))))</f>
        <v>#DIV/0!</v>
      </c>
      <c r="AD369" t="e">
        <f>IF(DEGREES(ACOS(SIN(RADIANS(G369))*SIN(RADIANS(E376))+COS(RADIANS(G369))*COS(RADIANS(E376))*COS(RADIANS(AD366))))&gt;90,0,$F$4*$F$5/E375^2*(SIN(RADIANS(G369))*SIN(RADIANS(E376))+COS(RADIANS(G369))*COS(RADIANS(E376))*COS(RADIANS(AD366))))</f>
        <v>#DIV/0!</v>
      </c>
      <c r="AE369" t="e">
        <f>IF(DEGREES(ACOS(SIN(RADIANS(G369))*SIN(RADIANS(E376))+COS(RADIANS(G369))*COS(RADIANS(E376))*COS(RADIANS(AE366))))&gt;90,0,$F$4*$F$5/E375^2*(SIN(RADIANS(G369))*SIN(RADIANS(E376))+COS(RADIANS(G369))*COS(RADIANS(E376))*COS(RADIANS(AE366))))</f>
        <v>#DIV/0!</v>
      </c>
      <c r="AF369" t="e">
        <f>IF(DEGREES(ACOS(SIN(RADIANS(G369))*SIN(RADIANS(E376))+COS(RADIANS(G369))*COS(RADIANS(E376))*COS(RADIANS(AF366))))&gt;90,0,$F$4*$F$5/E375^2*(SIN(RADIANS(G369))*SIN(RADIANS(E376))+COS(RADIANS(G369))*COS(RADIANS(E376))*COS(RADIANS(AF366))))</f>
        <v>#DIV/0!</v>
      </c>
      <c r="AG369" t="e">
        <f>IF(DEGREES(ACOS(SIN(RADIANS(G369))*SIN(RADIANS(E376))+COS(RADIANS(G369))*COS(RADIANS(E376))*COS(RADIANS(AG366))))&gt;90,0,$F$4*$F$5/E375^2*(SIN(RADIANS(G369))*SIN(RADIANS(E376))+COS(RADIANS(G369))*COS(RADIANS(E376))*COS(RADIANS(AG366))))</f>
        <v>#DIV/0!</v>
      </c>
      <c r="AH369" t="e">
        <f>IF(DEGREES(ACOS(SIN(RADIANS(G369))*SIN(RADIANS(E376))+COS(RADIANS(G369))*COS(RADIANS(E376))*COS(RADIANS(AH366))))&gt;90,0,$F$4*$F$5/E375^2*(SIN(RADIANS(G369))*SIN(RADIANS(E376))+COS(RADIANS(G369))*COS(RADIANS(E376))*COS(RADIANS(AH366))))</f>
        <v>#DIV/0!</v>
      </c>
      <c r="AI369" t="e">
        <f>IF(DEGREES(ACOS(SIN(RADIANS(G369))*SIN(RADIANS(E376))+COS(RADIANS(G369))*COS(RADIANS(E376))*COS(RADIANS(AI366))))&gt;90,0,$F$4*$F$5/E375^2*(SIN(RADIANS(G369))*SIN(RADIANS(E376))+COS(RADIANS(G369))*COS(RADIANS(E376))*COS(RADIANS(AI366))))</f>
        <v>#DIV/0!</v>
      </c>
      <c r="AJ369" t="e">
        <f>IF(DEGREES(ACOS(SIN(RADIANS(G369))*SIN(RADIANS(E376))+COS(RADIANS(G369))*COS(RADIANS(E376))*COS(RADIANS(AJ366))))&gt;90,0,$F$4*$F$5/E375^2*(SIN(RADIANS(G369))*SIN(RADIANS(E376))+COS(RADIANS(G369))*COS(RADIANS(E376))*COS(RADIANS(AJ366))))</f>
        <v>#DIV/0!</v>
      </c>
      <c r="AK369">
        <f>IF(DEGREES(ACOS(SIN(RADIANS(G369))*SIN(RADIANS(E376))+COS(RADIANS(G369))*COS(RADIANS(E376))*COS(RADIANS(AK366))))&gt;90,0,$F$4*$F$5/E375^2*(SIN(RADIANS(G369))*SIN(RADIANS(E376))+COS(RADIANS(G369))*COS(RADIANS(E376))*COS(RADIANS(AK366))))</f>
        <v>0</v>
      </c>
      <c r="AL369">
        <f>IF(DEGREES(ACOS(SIN(RADIANS(G369))*SIN(RADIANS(E376))+COS(RADIANS(G369))*COS(RADIANS(E376))*COS(RADIANS(AL366))))&gt;90,0,$F$4*$F$5/E375^2*(SIN(RADIANS(G369))*SIN(RADIANS(E376))+COS(RADIANS(G369))*COS(RADIANS(E376))*COS(RADIANS(AL366))))</f>
        <v>0</v>
      </c>
      <c r="AM369">
        <f>IF(DEGREES(ACOS(SIN(RADIANS(G369))*SIN(RADIANS(E376))+COS(RADIANS(G369))*COS(RADIANS(E376))*COS(RADIANS(AM366))))&gt;90,0,$F$4*$F$5/E375^2*(SIN(RADIANS(G369))*SIN(RADIANS(E376))+COS(RADIANS(G369))*COS(RADIANS(E376))*COS(RADIANS(AM366))))</f>
        <v>0</v>
      </c>
      <c r="AN369">
        <f>IF(DEGREES(ACOS(SIN(RADIANS(G369))*SIN(RADIANS(E376))+COS(RADIANS(G369))*COS(RADIANS(E376))*COS(RADIANS(AN366))))&gt;90,0,$F$4*$F$5/E375^2*(SIN(RADIANS(G369))*SIN(RADIANS(E376))+COS(RADIANS(G369))*COS(RADIANS(E376))*COS(RADIANS(AN366))))</f>
        <v>0</v>
      </c>
      <c r="AO369">
        <f>IF(DEGREES(ACOS(SIN(RADIANS(G369))*SIN(RADIANS(E376))+COS(RADIANS(G369))*COS(RADIANS(E376))*COS(RADIANS(AO366))))&gt;90,0,$F$4*$F$5/E375^2*(SIN(RADIANS(G369))*SIN(RADIANS(E376))+COS(RADIANS(G369))*COS(RADIANS(E376))*COS(RADIANS(AO366))))</f>
        <v>0</v>
      </c>
      <c r="AP369">
        <f>IF(DEGREES(ACOS(SIN(RADIANS(G369))*SIN(RADIANS(E376))+COS(RADIANS(G369))*COS(RADIANS(E376))*COS(RADIANS(AP366))))&gt;90,0,$F$4*$F$5/E375^2*(SIN(RADIANS(G369))*SIN(RADIANS(E376))+COS(RADIANS(G369))*COS(RADIANS(E376))*COS(RADIANS(AP366))))</f>
        <v>0</v>
      </c>
      <c r="AQ369">
        <f>IF(DEGREES(ACOS(SIN(RADIANS(G369))*SIN(RADIANS(E376))+COS(RADIANS(G369))*COS(RADIANS(E376))*COS(RADIANS(AQ366))))&gt;90,0,$F$4*$F$5/E375^2*(SIN(RADIANS(G369))*SIN(RADIANS(E376))+COS(RADIANS(G369))*COS(RADIANS(E376))*COS(RADIANS(AQ366))))</f>
        <v>0</v>
      </c>
      <c r="AR369">
        <f>IF(DEGREES(ACOS(SIN(RADIANS(G369))*SIN(RADIANS(E376))+COS(RADIANS(G369))*COS(RADIANS(E376))*COS(RADIANS(AR366))))&gt;90,0,$F$4*$F$5/E375^2*(SIN(RADIANS(G369))*SIN(RADIANS(E376))+COS(RADIANS(G369))*COS(RADIANS(E376))*COS(RADIANS(AR366))))</f>
        <v>0</v>
      </c>
    </row>
    <row r="370" spans="2:44" x14ac:dyDescent="0.5">
      <c r="B370" s="40" t="s">
        <v>781</v>
      </c>
      <c r="E370">
        <f>IF(E369-$F$13&lt;0,E369-$F$13+360,IF(E369-$F$13&gt;360,E369-$F$13-360,E369-$F$13))</f>
        <v>230</v>
      </c>
      <c r="G370">
        <v>70</v>
      </c>
      <c r="I370">
        <f>IF(DEGREES(ACOS(SIN(RADIANS(G370))*SIN(RADIANS(E376))+COS(RADIANS(G370))*COS(RADIANS(E376))*COS(RADIANS(I366))))&gt;90,0,$F$4*$F$5/E375^2*(SIN(RADIANS(G370))*SIN(RADIANS(E376))+COS(RADIANS(G370))*COS(RADIANS(E376))*COS(RADIANS(I366))))</f>
        <v>0</v>
      </c>
      <c r="J370">
        <f>IF(DEGREES(ACOS(SIN(RADIANS(G370))*SIN(RADIANS(E376))+COS(RADIANS(G370))*COS(RADIANS(E376))*COS(RADIANS(J366))))&gt;90,0,$F$4*$F$5/E375^2*(SIN(RADIANS(G370))*SIN(RADIANS(E376))+COS(RADIANS(G370))*COS(RADIANS(E376))*COS(RADIANS(J366))))</f>
        <v>0</v>
      </c>
      <c r="K370">
        <f>IF(DEGREES(ACOS(SIN(RADIANS(G370))*SIN(RADIANS(E376))+COS(RADIANS(G370))*COS(RADIANS(E376))*COS(RADIANS(K366))))&gt;90,0,$F$4*$F$5/E375^2*(SIN(RADIANS(G370))*SIN(RADIANS(E376))+COS(RADIANS(G370))*COS(RADIANS(E376))*COS(RADIANS(K366))))</f>
        <v>0</v>
      </c>
      <c r="L370">
        <f>IF(DEGREES(ACOS(SIN(RADIANS(G370))*SIN(RADIANS(E376))+COS(RADIANS(G370))*COS(RADIANS(E376))*COS(RADIANS(L366))))&gt;90,0,$F$4*$F$5/E375^2*(SIN(RADIANS(G370))*SIN(RADIANS(E376))+COS(RADIANS(G370))*COS(RADIANS(E376))*COS(RADIANS(L366))))</f>
        <v>0</v>
      </c>
      <c r="M370">
        <f>IF(DEGREES(ACOS(SIN(RADIANS(G370))*SIN(RADIANS(E376))+COS(RADIANS(G370))*COS(RADIANS(E376))*COS(RADIANS(M366))))&gt;90,0,$F$4*$F$5/E375^2*(SIN(RADIANS(G370))*SIN(RADIANS(E376))+COS(RADIANS(G370))*COS(RADIANS(E376))*COS(RADIANS(M366))))</f>
        <v>0</v>
      </c>
      <c r="N370">
        <f>IF(DEGREES(ACOS(SIN(RADIANS(G370))*SIN(RADIANS(E376))+COS(RADIANS(G370))*COS(RADIANS(E376))*COS(RADIANS(N366))))&gt;90,0,$F$4*$F$5/E375^2*(SIN(RADIANS(G370))*SIN(RADIANS(E376))+COS(RADIANS(G370))*COS(RADIANS(E376))*COS(RADIANS(N366))))</f>
        <v>0</v>
      </c>
      <c r="O370">
        <f>IF(DEGREES(ACOS(SIN(RADIANS(G370))*SIN(RADIANS(E376))+COS(RADIANS(G370))*COS(RADIANS(E376))*COS(RADIANS(O366))))&gt;90,0,$F$4*$F$5/E375^2*(SIN(RADIANS(G370))*SIN(RADIANS(E376))+COS(RADIANS(G370))*COS(RADIANS(E376))*COS(RADIANS(O366))))</f>
        <v>0</v>
      </c>
      <c r="P370">
        <f>IF(DEGREES(ACOS(SIN(RADIANS(G370))*SIN(RADIANS(E376))+COS(RADIANS(G370))*COS(RADIANS(E376))*COS(RADIANS(P366))))&gt;90,0,$F$4*$F$5/E375^2*(SIN(RADIANS(G370))*SIN(RADIANS(E376))+COS(RADIANS(G370))*COS(RADIANS(E376))*COS(RADIANS(P366))))</f>
        <v>0</v>
      </c>
      <c r="Q370">
        <f>IF(DEGREES(ACOS(SIN(RADIANS(G370))*SIN(RADIANS(E376))+COS(RADIANS(G370))*COS(RADIANS(E376))*COS(RADIANS(Q366))))&gt;90,0,$F$4*$F$5/E375^2*(SIN(RADIANS(G370))*SIN(RADIANS(E376))+COS(RADIANS(G370))*COS(RADIANS(E376))*COS(RADIANS(Q366))))</f>
        <v>0</v>
      </c>
      <c r="R370" t="e">
        <f>IF(DEGREES(ACOS(SIN(RADIANS(G370))*SIN(RADIANS(E376))+COS(RADIANS(G370))*COS(RADIANS(E376))*COS(RADIANS(R366))))&gt;90,0,$F$4*$F$5/E375^2*(SIN(RADIANS(G370))*SIN(RADIANS(E376))+COS(RADIANS(G370))*COS(RADIANS(E376))*COS(RADIANS(R366))))</f>
        <v>#DIV/0!</v>
      </c>
      <c r="S370" t="e">
        <f>IF(DEGREES(ACOS(SIN(RADIANS(G370))*SIN(RADIANS(E376))+COS(RADIANS(G370))*COS(RADIANS(E376))*COS(RADIANS(S366))))&gt;90,0,$F$4*$F$5/E375^2*(SIN(RADIANS(G370))*SIN(RADIANS(E376))+COS(RADIANS(G370))*COS(RADIANS(E376))*COS(RADIANS(S366))))</f>
        <v>#DIV/0!</v>
      </c>
      <c r="T370" t="e">
        <f>IF(DEGREES(ACOS(SIN(RADIANS(G370))*SIN(RADIANS(E376))+COS(RADIANS(G370))*COS(RADIANS(E376))*COS(RADIANS(T366))))&gt;90,0,$F$4*$F$5/E375^2*(SIN(RADIANS(G370))*SIN(RADIANS(E376))+COS(RADIANS(G370))*COS(RADIANS(E376))*COS(RADIANS(T366))))</f>
        <v>#DIV/0!</v>
      </c>
      <c r="U370" t="e">
        <f>IF(DEGREES(ACOS(SIN(RADIANS(G370))*SIN(RADIANS(E376))+COS(RADIANS(G370))*COS(RADIANS(E376))*COS(RADIANS(U366))))&gt;90,0,$F$4*$F$5/E375^2*(SIN(RADIANS(G370))*SIN(RADIANS(E376))+COS(RADIANS(G370))*COS(RADIANS(E376))*COS(RADIANS(U366))))</f>
        <v>#DIV/0!</v>
      </c>
      <c r="V370" t="e">
        <f>IF(DEGREES(ACOS(SIN(RADIANS(G370))*SIN(RADIANS(E376))+COS(RADIANS(G370))*COS(RADIANS(E376))*COS(RADIANS(V366))))&gt;90,0,$F$4*$F$5/E375^2*(SIN(RADIANS(G370))*SIN(RADIANS(E376))+COS(RADIANS(G370))*COS(RADIANS(E376))*COS(RADIANS(V366))))</f>
        <v>#DIV/0!</v>
      </c>
      <c r="W370" t="e">
        <f>IF(DEGREES(ACOS(SIN(RADIANS(G370))*SIN(RADIANS(E376))+COS(RADIANS(G370))*COS(RADIANS(E376))*COS(RADIANS(W366))))&gt;90,0,$F$4*$F$5/E375^2*(SIN(RADIANS(G370))*SIN(RADIANS(E376))+COS(RADIANS(G370))*COS(RADIANS(E376))*COS(RADIANS(W366))))</f>
        <v>#DIV/0!</v>
      </c>
      <c r="X370" t="e">
        <f>IF(DEGREES(ACOS(SIN(RADIANS(G370))*SIN(RADIANS(E376))+COS(RADIANS(G370))*COS(RADIANS(E376))*COS(RADIANS(X366))))&gt;90,0,$F$4*$F$5/E375^2*(SIN(RADIANS(G370))*SIN(RADIANS(E376))+COS(RADIANS(G370))*COS(RADIANS(E376))*COS(RADIANS(X366))))</f>
        <v>#DIV/0!</v>
      </c>
      <c r="Y370" t="e">
        <f>IF(DEGREES(ACOS(SIN(RADIANS(G370))*SIN(RADIANS(E376))+COS(RADIANS(G370))*COS(RADIANS(E376))*COS(RADIANS(Y366))))&gt;90,0,$F$4*$F$5/E375^2*(SIN(RADIANS(G370))*SIN(RADIANS(E376))+COS(RADIANS(G370))*COS(RADIANS(E376))*COS(RADIANS(Y366))))</f>
        <v>#DIV/0!</v>
      </c>
      <c r="Z370" t="e">
        <f>IF(DEGREES(ACOS(SIN(RADIANS(G370))*SIN(RADIANS(E376))+COS(RADIANS(G370))*COS(RADIANS(E376))*COS(RADIANS(Z366))))&gt;90,0,$F$4*$F$5/E375^2*(SIN(RADIANS(G370))*SIN(RADIANS(E376))+COS(RADIANS(G370))*COS(RADIANS(E376))*COS(RADIANS(Z366))))</f>
        <v>#DIV/0!</v>
      </c>
      <c r="AA370" t="e">
        <f>IF(DEGREES(ACOS(SIN(RADIANS(G370))*SIN(RADIANS(E376))+COS(RADIANS(G370))*COS(RADIANS(E376))*COS(RADIANS(AA366))))&gt;90,0,$F$4*$F$5/E375^2*(SIN(RADIANS(G370))*SIN(RADIANS(E376))+COS(RADIANS(G370))*COS(RADIANS(E376))*COS(RADIANS(AA366))))</f>
        <v>#DIV/0!</v>
      </c>
      <c r="AB370" t="e">
        <f>IF(DEGREES(ACOS(SIN(RADIANS(G370))*SIN(RADIANS(E376))+COS(RADIANS(G370))*COS(RADIANS(E376))*COS(RADIANS(AB366))))&gt;90,0,$F$4*$F$5/E375^2*(SIN(RADIANS(G370))*SIN(RADIANS(E376))+COS(RADIANS(G370))*COS(RADIANS(E376))*COS(RADIANS(AB366))))</f>
        <v>#DIV/0!</v>
      </c>
      <c r="AC370" t="e">
        <f>IF(DEGREES(ACOS(SIN(RADIANS(G370))*SIN(RADIANS(E376))+COS(RADIANS(G370))*COS(RADIANS(E376))*COS(RADIANS(AC366))))&gt;90,0,$F$4*$F$5/E375^2*(SIN(RADIANS(G370))*SIN(RADIANS(E376))+COS(RADIANS(G370))*COS(RADIANS(E376))*COS(RADIANS(AC366))))</f>
        <v>#DIV/0!</v>
      </c>
      <c r="AD370" t="e">
        <f>IF(DEGREES(ACOS(SIN(RADIANS(G370))*SIN(RADIANS(E376))+COS(RADIANS(G370))*COS(RADIANS(E376))*COS(RADIANS(AD366))))&gt;90,0,$F$4*$F$5/E375^2*(SIN(RADIANS(G370))*SIN(RADIANS(E376))+COS(RADIANS(G370))*COS(RADIANS(E376))*COS(RADIANS(AD366))))</f>
        <v>#DIV/0!</v>
      </c>
      <c r="AE370" t="e">
        <f>IF(DEGREES(ACOS(SIN(RADIANS(G370))*SIN(RADIANS(E376))+COS(RADIANS(G370))*COS(RADIANS(E376))*COS(RADIANS(AE366))))&gt;90,0,$F$4*$F$5/E375^2*(SIN(RADIANS(G370))*SIN(RADIANS(E376))+COS(RADIANS(G370))*COS(RADIANS(E376))*COS(RADIANS(AE366))))</f>
        <v>#DIV/0!</v>
      </c>
      <c r="AF370" t="e">
        <f>IF(DEGREES(ACOS(SIN(RADIANS(G370))*SIN(RADIANS(E376))+COS(RADIANS(G370))*COS(RADIANS(E376))*COS(RADIANS(AF366))))&gt;90,0,$F$4*$F$5/E375^2*(SIN(RADIANS(G370))*SIN(RADIANS(E376))+COS(RADIANS(G370))*COS(RADIANS(E376))*COS(RADIANS(AF366))))</f>
        <v>#DIV/0!</v>
      </c>
      <c r="AG370" t="e">
        <f>IF(DEGREES(ACOS(SIN(RADIANS(G370))*SIN(RADIANS(E376))+COS(RADIANS(G370))*COS(RADIANS(E376))*COS(RADIANS(AG366))))&gt;90,0,$F$4*$F$5/E375^2*(SIN(RADIANS(G370))*SIN(RADIANS(E376))+COS(RADIANS(G370))*COS(RADIANS(E376))*COS(RADIANS(AG366))))</f>
        <v>#DIV/0!</v>
      </c>
      <c r="AH370" t="e">
        <f>IF(DEGREES(ACOS(SIN(RADIANS(G370))*SIN(RADIANS(E376))+COS(RADIANS(G370))*COS(RADIANS(E376))*COS(RADIANS(AH366))))&gt;90,0,$F$4*$F$5/E375^2*(SIN(RADIANS(G370))*SIN(RADIANS(E376))+COS(RADIANS(G370))*COS(RADIANS(E376))*COS(RADIANS(AH366))))</f>
        <v>#DIV/0!</v>
      </c>
      <c r="AI370" t="e">
        <f>IF(DEGREES(ACOS(SIN(RADIANS(G370))*SIN(RADIANS(E376))+COS(RADIANS(G370))*COS(RADIANS(E376))*COS(RADIANS(AI366))))&gt;90,0,$F$4*$F$5/E375^2*(SIN(RADIANS(G370))*SIN(RADIANS(E376))+COS(RADIANS(G370))*COS(RADIANS(E376))*COS(RADIANS(AI366))))</f>
        <v>#DIV/0!</v>
      </c>
      <c r="AJ370" t="e">
        <f>IF(DEGREES(ACOS(SIN(RADIANS(G370))*SIN(RADIANS(E376))+COS(RADIANS(G370))*COS(RADIANS(E376))*COS(RADIANS(AJ366))))&gt;90,0,$F$4*$F$5/E375^2*(SIN(RADIANS(G370))*SIN(RADIANS(E376))+COS(RADIANS(G370))*COS(RADIANS(E376))*COS(RADIANS(AJ366))))</f>
        <v>#DIV/0!</v>
      </c>
      <c r="AK370">
        <f>IF(DEGREES(ACOS(SIN(RADIANS(G370))*SIN(RADIANS(E376))+COS(RADIANS(G370))*COS(RADIANS(E376))*COS(RADIANS(AK366))))&gt;90,0,$F$4*$F$5/E375^2*(SIN(RADIANS(G370))*SIN(RADIANS(E376))+COS(RADIANS(G370))*COS(RADIANS(E376))*COS(RADIANS(AK366))))</f>
        <v>0</v>
      </c>
      <c r="AL370">
        <f>IF(DEGREES(ACOS(SIN(RADIANS(G370))*SIN(RADIANS(E376))+COS(RADIANS(G370))*COS(RADIANS(E376))*COS(RADIANS(AL366))))&gt;90,0,$F$4*$F$5/E375^2*(SIN(RADIANS(G370))*SIN(RADIANS(E376))+COS(RADIANS(G370))*COS(RADIANS(E376))*COS(RADIANS(AL366))))</f>
        <v>0</v>
      </c>
      <c r="AM370">
        <f>IF(DEGREES(ACOS(SIN(RADIANS(G370))*SIN(RADIANS(E376))+COS(RADIANS(G370))*COS(RADIANS(E376))*COS(RADIANS(AM366))))&gt;90,0,$F$4*$F$5/E375^2*(SIN(RADIANS(G370))*SIN(RADIANS(E376))+COS(RADIANS(G370))*COS(RADIANS(E376))*COS(RADIANS(AM366))))</f>
        <v>0</v>
      </c>
      <c r="AN370">
        <f>IF(DEGREES(ACOS(SIN(RADIANS(G370))*SIN(RADIANS(E376))+COS(RADIANS(G370))*COS(RADIANS(E376))*COS(RADIANS(AN366))))&gt;90,0,$F$4*$F$5/E375^2*(SIN(RADIANS(G370))*SIN(RADIANS(E376))+COS(RADIANS(G370))*COS(RADIANS(E376))*COS(RADIANS(AN366))))</f>
        <v>0</v>
      </c>
      <c r="AO370">
        <f>IF(DEGREES(ACOS(SIN(RADIANS(G370))*SIN(RADIANS(E376))+COS(RADIANS(G370))*COS(RADIANS(E376))*COS(RADIANS(AO366))))&gt;90,0,$F$4*$F$5/E375^2*(SIN(RADIANS(G370))*SIN(RADIANS(E376))+COS(RADIANS(G370))*COS(RADIANS(E376))*COS(RADIANS(AO366))))</f>
        <v>0</v>
      </c>
      <c r="AP370">
        <f>IF(DEGREES(ACOS(SIN(RADIANS(G370))*SIN(RADIANS(E376))+COS(RADIANS(G370))*COS(RADIANS(E376))*COS(RADIANS(AP366))))&gt;90,0,$F$4*$F$5/E375^2*(SIN(RADIANS(G370))*SIN(RADIANS(E376))+COS(RADIANS(G370))*COS(RADIANS(E376))*COS(RADIANS(AP366))))</f>
        <v>0</v>
      </c>
      <c r="AQ370">
        <f>IF(DEGREES(ACOS(SIN(RADIANS(G370))*SIN(RADIANS(E376))+COS(RADIANS(G370))*COS(RADIANS(E376))*COS(RADIANS(AQ366))))&gt;90,0,$F$4*$F$5/E375^2*(SIN(RADIANS(G370))*SIN(RADIANS(E376))+COS(RADIANS(G370))*COS(RADIANS(E376))*COS(RADIANS(AQ366))))</f>
        <v>0</v>
      </c>
      <c r="AR370">
        <f>IF(DEGREES(ACOS(SIN(RADIANS(G370))*SIN(RADIANS(E376))+COS(RADIANS(G370))*COS(RADIANS(E376))*COS(RADIANS(AR366))))&gt;90,0,$F$4*$F$5/E375^2*(SIN(RADIANS(G370))*SIN(RADIANS(E376))+COS(RADIANS(G370))*COS(RADIANS(E376))*COS(RADIANS(AR366))))</f>
        <v>0</v>
      </c>
    </row>
    <row r="371" spans="2:44" x14ac:dyDescent="0.5">
      <c r="B371" s="40" t="s">
        <v>727</v>
      </c>
      <c r="E371">
        <f>IF(E368&lt;360,E368/360,(E368-360)/360)</f>
        <v>0.3888888888888889</v>
      </c>
      <c r="G371">
        <v>60</v>
      </c>
      <c r="I371">
        <f>IF(DEGREES(ACOS(SIN(RADIANS(G371))*SIN(RADIANS(E376))+COS(RADIANS(G371))*COS(RADIANS(E376))*COS(RADIANS(I366))))&gt;90,0,$F$4*$F$5/E375^2*(SIN(RADIANS(G371))*SIN(RADIANS(E376))+COS(RADIANS(G371))*COS(RADIANS(E376))*COS(RADIANS(I366))))</f>
        <v>0</v>
      </c>
      <c r="J371">
        <f>IF(DEGREES(ACOS(SIN(RADIANS(G371))*SIN(RADIANS(E376))+COS(RADIANS(G371))*COS(RADIANS(E376))*COS(RADIANS(J366))))&gt;90,0,$F$4*$F$5/E375^2*(SIN(RADIANS(G371))*SIN(RADIANS(E376))+COS(RADIANS(G371))*COS(RADIANS(E376))*COS(RADIANS(J366))))</f>
        <v>0</v>
      </c>
      <c r="K371">
        <f>IF(DEGREES(ACOS(SIN(RADIANS(G371))*SIN(RADIANS(E376))+COS(RADIANS(G371))*COS(RADIANS(E376))*COS(RADIANS(K366))))&gt;90,0,$F$4*$F$5/E375^2*(SIN(RADIANS(G371))*SIN(RADIANS(E376))+COS(RADIANS(G371))*COS(RADIANS(E376))*COS(RADIANS(K366))))</f>
        <v>0</v>
      </c>
      <c r="L371">
        <f>IF(DEGREES(ACOS(SIN(RADIANS(G371))*SIN(RADIANS(E376))+COS(RADIANS(G371))*COS(RADIANS(E376))*COS(RADIANS(L366))))&gt;90,0,$F$4*$F$5/E375^2*(SIN(RADIANS(G371))*SIN(RADIANS(E376))+COS(RADIANS(G371))*COS(RADIANS(E376))*COS(RADIANS(L366))))</f>
        <v>0</v>
      </c>
      <c r="M371">
        <f>IF(DEGREES(ACOS(SIN(RADIANS(G371))*SIN(RADIANS(E376))+COS(RADIANS(G371))*COS(RADIANS(E376))*COS(RADIANS(M366))))&gt;90,0,$F$4*$F$5/E375^2*(SIN(RADIANS(G371))*SIN(RADIANS(E376))+COS(RADIANS(G371))*COS(RADIANS(E376))*COS(RADIANS(M366))))</f>
        <v>0</v>
      </c>
      <c r="N371">
        <f>IF(DEGREES(ACOS(SIN(RADIANS(G371))*SIN(RADIANS(E376))+COS(RADIANS(G371))*COS(RADIANS(E376))*COS(RADIANS(N366))))&gt;90,0,$F$4*$F$5/E375^2*(SIN(RADIANS(G371))*SIN(RADIANS(E376))+COS(RADIANS(G371))*COS(RADIANS(E376))*COS(RADIANS(N366))))</f>
        <v>0</v>
      </c>
      <c r="O371">
        <f>IF(DEGREES(ACOS(SIN(RADIANS(G371))*SIN(RADIANS(E376))+COS(RADIANS(G371))*COS(RADIANS(E376))*COS(RADIANS(O366))))&gt;90,0,$F$4*$F$5/E375^2*(SIN(RADIANS(G371))*SIN(RADIANS(E376))+COS(RADIANS(G371))*COS(RADIANS(E376))*COS(RADIANS(O366))))</f>
        <v>0</v>
      </c>
      <c r="P371">
        <f>IF(DEGREES(ACOS(SIN(RADIANS(G371))*SIN(RADIANS(E376))+COS(RADIANS(G371))*COS(RADIANS(E376))*COS(RADIANS(P366))))&gt;90,0,$F$4*$F$5/E375^2*(SIN(RADIANS(G371))*SIN(RADIANS(E376))+COS(RADIANS(G371))*COS(RADIANS(E376))*COS(RADIANS(P366))))</f>
        <v>0</v>
      </c>
      <c r="Q371">
        <f>IF(DEGREES(ACOS(SIN(RADIANS(G371))*SIN(RADIANS(E376))+COS(RADIANS(G371))*COS(RADIANS(E376))*COS(RADIANS(Q366))))&gt;90,0,$F$4*$F$5/E375^2*(SIN(RADIANS(G371))*SIN(RADIANS(E376))+COS(RADIANS(G371))*COS(RADIANS(E376))*COS(RADIANS(Q366))))</f>
        <v>0</v>
      </c>
      <c r="R371" t="e">
        <f>IF(DEGREES(ACOS(SIN(RADIANS(G371))*SIN(RADIANS(E376))+COS(RADIANS(G371))*COS(RADIANS(E376))*COS(RADIANS(R366))))&gt;90,0,$F$4*$F$5/E375^2*(SIN(RADIANS(G371))*SIN(RADIANS(E376))+COS(RADIANS(G371))*COS(RADIANS(E376))*COS(RADIANS(R366))))</f>
        <v>#DIV/0!</v>
      </c>
      <c r="S371" t="e">
        <f>IF(DEGREES(ACOS(SIN(RADIANS(G371))*SIN(RADIANS(E376))+COS(RADIANS(G371))*COS(RADIANS(E376))*COS(RADIANS(S366))))&gt;90,0,$F$4*$F$5/E375^2*(SIN(RADIANS(G371))*SIN(RADIANS(E376))+COS(RADIANS(G371))*COS(RADIANS(E376))*COS(RADIANS(S366))))</f>
        <v>#DIV/0!</v>
      </c>
      <c r="T371" t="e">
        <f>IF(DEGREES(ACOS(SIN(RADIANS(G371))*SIN(RADIANS(E376))+COS(RADIANS(G371))*COS(RADIANS(E376))*COS(RADIANS(T366))))&gt;90,0,$F$4*$F$5/E375^2*(SIN(RADIANS(G371))*SIN(RADIANS(E376))+COS(RADIANS(G371))*COS(RADIANS(E376))*COS(RADIANS(T366))))</f>
        <v>#DIV/0!</v>
      </c>
      <c r="U371" t="e">
        <f>IF(DEGREES(ACOS(SIN(RADIANS(G371))*SIN(RADIANS(E376))+COS(RADIANS(G371))*COS(RADIANS(E376))*COS(RADIANS(U366))))&gt;90,0,$F$4*$F$5/E375^2*(SIN(RADIANS(G371))*SIN(RADIANS(E376))+COS(RADIANS(G371))*COS(RADIANS(E376))*COS(RADIANS(U366))))</f>
        <v>#DIV/0!</v>
      </c>
      <c r="V371" t="e">
        <f>IF(DEGREES(ACOS(SIN(RADIANS(G371))*SIN(RADIANS(E376))+COS(RADIANS(G371))*COS(RADIANS(E376))*COS(RADIANS(V366))))&gt;90,0,$F$4*$F$5/E375^2*(SIN(RADIANS(G371))*SIN(RADIANS(E376))+COS(RADIANS(G371))*COS(RADIANS(E376))*COS(RADIANS(V366))))</f>
        <v>#DIV/0!</v>
      </c>
      <c r="W371" t="e">
        <f>IF(DEGREES(ACOS(SIN(RADIANS(G371))*SIN(RADIANS(E376))+COS(RADIANS(G371))*COS(RADIANS(E376))*COS(RADIANS(W366))))&gt;90,0,$F$4*$F$5/E375^2*(SIN(RADIANS(G371))*SIN(RADIANS(E376))+COS(RADIANS(G371))*COS(RADIANS(E376))*COS(RADIANS(W366))))</f>
        <v>#DIV/0!</v>
      </c>
      <c r="X371" t="e">
        <f>IF(DEGREES(ACOS(SIN(RADIANS(G371))*SIN(RADIANS(E376))+COS(RADIANS(G371))*COS(RADIANS(E376))*COS(RADIANS(X366))))&gt;90,0,$F$4*$F$5/E375^2*(SIN(RADIANS(G371))*SIN(RADIANS(E376))+COS(RADIANS(G371))*COS(RADIANS(E376))*COS(RADIANS(X366))))</f>
        <v>#DIV/0!</v>
      </c>
      <c r="Y371" t="e">
        <f>IF(DEGREES(ACOS(SIN(RADIANS(G371))*SIN(RADIANS(E376))+COS(RADIANS(G371))*COS(RADIANS(E376))*COS(RADIANS(Y366))))&gt;90,0,$F$4*$F$5/E375^2*(SIN(RADIANS(G371))*SIN(RADIANS(E376))+COS(RADIANS(G371))*COS(RADIANS(E376))*COS(RADIANS(Y366))))</f>
        <v>#DIV/0!</v>
      </c>
      <c r="Z371" t="e">
        <f>IF(DEGREES(ACOS(SIN(RADIANS(G371))*SIN(RADIANS(E376))+COS(RADIANS(G371))*COS(RADIANS(E376))*COS(RADIANS(Z366))))&gt;90,0,$F$4*$F$5/E375^2*(SIN(RADIANS(G371))*SIN(RADIANS(E376))+COS(RADIANS(G371))*COS(RADIANS(E376))*COS(RADIANS(Z366))))</f>
        <v>#DIV/0!</v>
      </c>
      <c r="AA371" t="e">
        <f>IF(DEGREES(ACOS(SIN(RADIANS(G371))*SIN(RADIANS(E376))+COS(RADIANS(G371))*COS(RADIANS(E376))*COS(RADIANS(AA366))))&gt;90,0,$F$4*$F$5/E375^2*(SIN(RADIANS(G371))*SIN(RADIANS(E376))+COS(RADIANS(G371))*COS(RADIANS(E376))*COS(RADIANS(AA366))))</f>
        <v>#DIV/0!</v>
      </c>
      <c r="AB371" t="e">
        <f>IF(DEGREES(ACOS(SIN(RADIANS(G371))*SIN(RADIANS(E376))+COS(RADIANS(G371))*COS(RADIANS(E376))*COS(RADIANS(AB366))))&gt;90,0,$F$4*$F$5/E375^2*(SIN(RADIANS(G371))*SIN(RADIANS(E376))+COS(RADIANS(G371))*COS(RADIANS(E376))*COS(RADIANS(AB366))))</f>
        <v>#DIV/0!</v>
      </c>
      <c r="AC371" t="e">
        <f>IF(DEGREES(ACOS(SIN(RADIANS(G371))*SIN(RADIANS(E376))+COS(RADIANS(G371))*COS(RADIANS(E376))*COS(RADIANS(AC366))))&gt;90,0,$F$4*$F$5/E375^2*(SIN(RADIANS(G371))*SIN(RADIANS(E376))+COS(RADIANS(G371))*COS(RADIANS(E376))*COS(RADIANS(AC366))))</f>
        <v>#DIV/0!</v>
      </c>
      <c r="AD371" t="e">
        <f>IF(DEGREES(ACOS(SIN(RADIANS(G371))*SIN(RADIANS(E376))+COS(RADIANS(G371))*COS(RADIANS(E376))*COS(RADIANS(AD366))))&gt;90,0,$F$4*$F$5/E375^2*(SIN(RADIANS(G371))*SIN(RADIANS(E376))+COS(RADIANS(G371))*COS(RADIANS(E376))*COS(RADIANS(AD366))))</f>
        <v>#DIV/0!</v>
      </c>
      <c r="AE371" t="e">
        <f>IF(DEGREES(ACOS(SIN(RADIANS(G371))*SIN(RADIANS(E376))+COS(RADIANS(G371))*COS(RADIANS(E376))*COS(RADIANS(AE366))))&gt;90,0,$F$4*$F$5/E375^2*(SIN(RADIANS(G371))*SIN(RADIANS(E376))+COS(RADIANS(G371))*COS(RADIANS(E376))*COS(RADIANS(AE366))))</f>
        <v>#DIV/0!</v>
      </c>
      <c r="AF371" t="e">
        <f>IF(DEGREES(ACOS(SIN(RADIANS(G371))*SIN(RADIANS(E376))+COS(RADIANS(G371))*COS(RADIANS(E376))*COS(RADIANS(AF366))))&gt;90,0,$F$4*$F$5/E375^2*(SIN(RADIANS(G371))*SIN(RADIANS(E376))+COS(RADIANS(G371))*COS(RADIANS(E376))*COS(RADIANS(AF366))))</f>
        <v>#DIV/0!</v>
      </c>
      <c r="AG371" t="e">
        <f>IF(DEGREES(ACOS(SIN(RADIANS(G371))*SIN(RADIANS(E376))+COS(RADIANS(G371))*COS(RADIANS(E376))*COS(RADIANS(AG366))))&gt;90,0,$F$4*$F$5/E375^2*(SIN(RADIANS(G371))*SIN(RADIANS(E376))+COS(RADIANS(G371))*COS(RADIANS(E376))*COS(RADIANS(AG366))))</f>
        <v>#DIV/0!</v>
      </c>
      <c r="AH371" t="e">
        <f>IF(DEGREES(ACOS(SIN(RADIANS(G371))*SIN(RADIANS(E376))+COS(RADIANS(G371))*COS(RADIANS(E376))*COS(RADIANS(AH366))))&gt;90,0,$F$4*$F$5/E375^2*(SIN(RADIANS(G371))*SIN(RADIANS(E376))+COS(RADIANS(G371))*COS(RADIANS(E376))*COS(RADIANS(AH366))))</f>
        <v>#DIV/0!</v>
      </c>
      <c r="AI371" t="e">
        <f>IF(DEGREES(ACOS(SIN(RADIANS(G371))*SIN(RADIANS(E376))+COS(RADIANS(G371))*COS(RADIANS(E376))*COS(RADIANS(AI366))))&gt;90,0,$F$4*$F$5/E375^2*(SIN(RADIANS(G371))*SIN(RADIANS(E376))+COS(RADIANS(G371))*COS(RADIANS(E376))*COS(RADIANS(AI366))))</f>
        <v>#DIV/0!</v>
      </c>
      <c r="AJ371" t="e">
        <f>IF(DEGREES(ACOS(SIN(RADIANS(G371))*SIN(RADIANS(E376))+COS(RADIANS(G371))*COS(RADIANS(E376))*COS(RADIANS(AJ366))))&gt;90,0,$F$4*$F$5/E375^2*(SIN(RADIANS(G371))*SIN(RADIANS(E376))+COS(RADIANS(G371))*COS(RADIANS(E376))*COS(RADIANS(AJ366))))</f>
        <v>#DIV/0!</v>
      </c>
      <c r="AK371">
        <f>IF(DEGREES(ACOS(SIN(RADIANS(G371))*SIN(RADIANS(E376))+COS(RADIANS(G371))*COS(RADIANS(E376))*COS(RADIANS(AK366))))&gt;90,0,$F$4*$F$5/E375^2*(SIN(RADIANS(G371))*SIN(RADIANS(E376))+COS(RADIANS(G371))*COS(RADIANS(E376))*COS(RADIANS(AK366))))</f>
        <v>0</v>
      </c>
      <c r="AL371">
        <f>IF(DEGREES(ACOS(SIN(RADIANS(G371))*SIN(RADIANS(E376))+COS(RADIANS(G371))*COS(RADIANS(E376))*COS(RADIANS(AL366))))&gt;90,0,$F$4*$F$5/E375^2*(SIN(RADIANS(G371))*SIN(RADIANS(E376))+COS(RADIANS(G371))*COS(RADIANS(E376))*COS(RADIANS(AL366))))</f>
        <v>0</v>
      </c>
      <c r="AM371">
        <f>IF(DEGREES(ACOS(SIN(RADIANS(G371))*SIN(RADIANS(E376))+COS(RADIANS(G371))*COS(RADIANS(E376))*COS(RADIANS(AM366))))&gt;90,0,$F$4*$F$5/E375^2*(SIN(RADIANS(G371))*SIN(RADIANS(E376))+COS(RADIANS(G371))*COS(RADIANS(E376))*COS(RADIANS(AM366))))</f>
        <v>0</v>
      </c>
      <c r="AN371">
        <f>IF(DEGREES(ACOS(SIN(RADIANS(G371))*SIN(RADIANS(E376))+COS(RADIANS(G371))*COS(RADIANS(E376))*COS(RADIANS(AN366))))&gt;90,0,$F$4*$F$5/E375^2*(SIN(RADIANS(G371))*SIN(RADIANS(E376))+COS(RADIANS(G371))*COS(RADIANS(E376))*COS(RADIANS(AN366))))</f>
        <v>0</v>
      </c>
      <c r="AO371">
        <f>IF(DEGREES(ACOS(SIN(RADIANS(G371))*SIN(RADIANS(E376))+COS(RADIANS(G371))*COS(RADIANS(E376))*COS(RADIANS(AO366))))&gt;90,0,$F$4*$F$5/E375^2*(SIN(RADIANS(G371))*SIN(RADIANS(E376))+COS(RADIANS(G371))*COS(RADIANS(E376))*COS(RADIANS(AO366))))</f>
        <v>0</v>
      </c>
      <c r="AP371">
        <f>IF(DEGREES(ACOS(SIN(RADIANS(G371))*SIN(RADIANS(E376))+COS(RADIANS(G371))*COS(RADIANS(E376))*COS(RADIANS(AP366))))&gt;90,0,$F$4*$F$5/E375^2*(SIN(RADIANS(G371))*SIN(RADIANS(E376))+COS(RADIANS(G371))*COS(RADIANS(E376))*COS(RADIANS(AP366))))</f>
        <v>0</v>
      </c>
      <c r="AQ371">
        <f>IF(DEGREES(ACOS(SIN(RADIANS(G371))*SIN(RADIANS(E376))+COS(RADIANS(G371))*COS(RADIANS(E376))*COS(RADIANS(AQ366))))&gt;90,0,$F$4*$F$5/E375^2*(SIN(RADIANS(G371))*SIN(RADIANS(E376))+COS(RADIANS(G371))*COS(RADIANS(E376))*COS(RADIANS(AQ366))))</f>
        <v>0</v>
      </c>
      <c r="AR371">
        <f>IF(DEGREES(ACOS(SIN(RADIANS(G371))*SIN(RADIANS(E376))+COS(RADIANS(G371))*COS(RADIANS(E376))*COS(RADIANS(AR366))))&gt;90,0,$F$4*$F$5/E375^2*(SIN(RADIANS(G371))*SIN(RADIANS(E376))+COS(RADIANS(G371))*COS(RADIANS(E376))*COS(RADIANS(AR366))))</f>
        <v>0</v>
      </c>
    </row>
    <row r="372" spans="2:44" x14ac:dyDescent="0.5">
      <c r="B372" s="40" t="s">
        <v>782</v>
      </c>
      <c r="E372">
        <f>E371*$F$11</f>
        <v>0</v>
      </c>
      <c r="G372">
        <v>50</v>
      </c>
      <c r="I372">
        <f>IF(DEGREES(ACOS(SIN(RADIANS(G372))*SIN(RADIANS(E376))+COS(RADIANS(G372))*COS(RADIANS(E376))*COS(RADIANS(I366))))&gt;90,0,$F$4*$F$5/E375^2*(SIN(RADIANS(G372))*SIN(RADIANS(E376))+COS(RADIANS(G372))*COS(RADIANS(E376))*COS(RADIANS(I366))))</f>
        <v>0</v>
      </c>
      <c r="J372">
        <f>IF(DEGREES(ACOS(SIN(RADIANS(G372))*SIN(RADIANS(E376))+COS(RADIANS(G372))*COS(RADIANS(E376))*COS(RADIANS(J366))))&gt;90,0,$F$4*$F$5/E375^2*(SIN(RADIANS(G372))*SIN(RADIANS(E376))+COS(RADIANS(G372))*COS(RADIANS(E376))*COS(RADIANS(J366))))</f>
        <v>0</v>
      </c>
      <c r="K372">
        <f>IF(DEGREES(ACOS(SIN(RADIANS(G372))*SIN(RADIANS(E376))+COS(RADIANS(G372))*COS(RADIANS(E376))*COS(RADIANS(K366))))&gt;90,0,$F$4*$F$5/E375^2*(SIN(RADIANS(G372))*SIN(RADIANS(E376))+COS(RADIANS(G372))*COS(RADIANS(E376))*COS(RADIANS(K366))))</f>
        <v>0</v>
      </c>
      <c r="L372">
        <f>IF(DEGREES(ACOS(SIN(RADIANS(G372))*SIN(RADIANS(E376))+COS(RADIANS(G372))*COS(RADIANS(E376))*COS(RADIANS(L366))))&gt;90,0,$F$4*$F$5/E375^2*(SIN(RADIANS(G372))*SIN(RADIANS(E376))+COS(RADIANS(G372))*COS(RADIANS(E376))*COS(RADIANS(L366))))</f>
        <v>0</v>
      </c>
      <c r="M372">
        <f>IF(DEGREES(ACOS(SIN(RADIANS(G372))*SIN(RADIANS(E376))+COS(RADIANS(G372))*COS(RADIANS(E376))*COS(RADIANS(M366))))&gt;90,0,$F$4*$F$5/E375^2*(SIN(RADIANS(G372))*SIN(RADIANS(E376))+COS(RADIANS(G372))*COS(RADIANS(E376))*COS(RADIANS(M366))))</f>
        <v>0</v>
      </c>
      <c r="N372">
        <f>IF(DEGREES(ACOS(SIN(RADIANS(G372))*SIN(RADIANS(E376))+COS(RADIANS(G372))*COS(RADIANS(E376))*COS(RADIANS(N366))))&gt;90,0,$F$4*$F$5/E375^2*(SIN(RADIANS(G372))*SIN(RADIANS(E376))+COS(RADIANS(G372))*COS(RADIANS(E376))*COS(RADIANS(N366))))</f>
        <v>0</v>
      </c>
      <c r="O372">
        <f>IF(DEGREES(ACOS(SIN(RADIANS(G372))*SIN(RADIANS(E376))+COS(RADIANS(G372))*COS(RADIANS(E376))*COS(RADIANS(O366))))&gt;90,0,$F$4*$F$5/E375^2*(SIN(RADIANS(G372))*SIN(RADIANS(E376))+COS(RADIANS(G372))*COS(RADIANS(E376))*COS(RADIANS(O366))))</f>
        <v>0</v>
      </c>
      <c r="P372">
        <f>IF(DEGREES(ACOS(SIN(RADIANS(G372))*SIN(RADIANS(E376))+COS(RADIANS(G372))*COS(RADIANS(E376))*COS(RADIANS(P366))))&gt;90,0,$F$4*$F$5/E375^2*(SIN(RADIANS(G372))*SIN(RADIANS(E376))+COS(RADIANS(G372))*COS(RADIANS(E376))*COS(RADIANS(P366))))</f>
        <v>0</v>
      </c>
      <c r="Q372">
        <f>IF(DEGREES(ACOS(SIN(RADIANS(G372))*SIN(RADIANS(E376))+COS(RADIANS(G372))*COS(RADIANS(E376))*COS(RADIANS(Q366))))&gt;90,0,$F$4*$F$5/E375^2*(SIN(RADIANS(G372))*SIN(RADIANS(E376))+COS(RADIANS(G372))*COS(RADIANS(E376))*COS(RADIANS(Q366))))</f>
        <v>0</v>
      </c>
      <c r="R372" t="e">
        <f>IF(DEGREES(ACOS(SIN(RADIANS(G372))*SIN(RADIANS(E376))+COS(RADIANS(G372))*COS(RADIANS(E376))*COS(RADIANS(R366))))&gt;90,0,$F$4*$F$5/E375^2*(SIN(RADIANS(G372))*SIN(RADIANS(E376))+COS(RADIANS(G372))*COS(RADIANS(E376))*COS(RADIANS(R366))))</f>
        <v>#DIV/0!</v>
      </c>
      <c r="S372" t="e">
        <f>IF(DEGREES(ACOS(SIN(RADIANS(G372))*SIN(RADIANS(E376))+COS(RADIANS(G372))*COS(RADIANS(E376))*COS(RADIANS(S366))))&gt;90,0,$F$4*$F$5/E375^2*(SIN(RADIANS(G372))*SIN(RADIANS(E376))+COS(RADIANS(G372))*COS(RADIANS(E376))*COS(RADIANS(S366))))</f>
        <v>#DIV/0!</v>
      </c>
      <c r="T372" t="e">
        <f>IF(DEGREES(ACOS(SIN(RADIANS(G372))*SIN(RADIANS(E376))+COS(RADIANS(G372))*COS(RADIANS(E376))*COS(RADIANS(T366))))&gt;90,0,$F$4*$F$5/E375^2*(SIN(RADIANS(G372))*SIN(RADIANS(E376))+COS(RADIANS(G372))*COS(RADIANS(E376))*COS(RADIANS(T366))))</f>
        <v>#DIV/0!</v>
      </c>
      <c r="U372" t="e">
        <f>IF(DEGREES(ACOS(SIN(RADIANS(G372))*SIN(RADIANS(E376))+COS(RADIANS(G372))*COS(RADIANS(E376))*COS(RADIANS(U366))))&gt;90,0,$F$4*$F$5/E375^2*(SIN(RADIANS(G372))*SIN(RADIANS(E376))+COS(RADIANS(G372))*COS(RADIANS(E376))*COS(RADIANS(U366))))</f>
        <v>#DIV/0!</v>
      </c>
      <c r="V372" t="e">
        <f>IF(DEGREES(ACOS(SIN(RADIANS(G372))*SIN(RADIANS(E376))+COS(RADIANS(G372))*COS(RADIANS(E376))*COS(RADIANS(V366))))&gt;90,0,$F$4*$F$5/E375^2*(SIN(RADIANS(G372))*SIN(RADIANS(E376))+COS(RADIANS(G372))*COS(RADIANS(E376))*COS(RADIANS(V366))))</f>
        <v>#DIV/0!</v>
      </c>
      <c r="W372" t="e">
        <f>IF(DEGREES(ACOS(SIN(RADIANS(G372))*SIN(RADIANS(E376))+COS(RADIANS(G372))*COS(RADIANS(E376))*COS(RADIANS(W366))))&gt;90,0,$F$4*$F$5/E375^2*(SIN(RADIANS(G372))*SIN(RADIANS(E376))+COS(RADIANS(G372))*COS(RADIANS(E376))*COS(RADIANS(W366))))</f>
        <v>#DIV/0!</v>
      </c>
      <c r="X372" t="e">
        <f>IF(DEGREES(ACOS(SIN(RADIANS(G372))*SIN(RADIANS(E376))+COS(RADIANS(G372))*COS(RADIANS(E376))*COS(RADIANS(X366))))&gt;90,0,$F$4*$F$5/E375^2*(SIN(RADIANS(G372))*SIN(RADIANS(E376))+COS(RADIANS(G372))*COS(RADIANS(E376))*COS(RADIANS(X366))))</f>
        <v>#DIV/0!</v>
      </c>
      <c r="Y372" t="e">
        <f>IF(DEGREES(ACOS(SIN(RADIANS(G372))*SIN(RADIANS(E376))+COS(RADIANS(G372))*COS(RADIANS(E376))*COS(RADIANS(Y366))))&gt;90,0,$F$4*$F$5/E375^2*(SIN(RADIANS(G372))*SIN(RADIANS(E376))+COS(RADIANS(G372))*COS(RADIANS(E376))*COS(RADIANS(Y366))))</f>
        <v>#DIV/0!</v>
      </c>
      <c r="Z372" t="e">
        <f>IF(DEGREES(ACOS(SIN(RADIANS(G372))*SIN(RADIANS(E376))+COS(RADIANS(G372))*COS(RADIANS(E376))*COS(RADIANS(Z366))))&gt;90,0,$F$4*$F$5/E375^2*(SIN(RADIANS(G372))*SIN(RADIANS(E376))+COS(RADIANS(G372))*COS(RADIANS(E376))*COS(RADIANS(Z366))))</f>
        <v>#DIV/0!</v>
      </c>
      <c r="AA372" t="e">
        <f>IF(DEGREES(ACOS(SIN(RADIANS(G372))*SIN(RADIANS(E376))+COS(RADIANS(G372))*COS(RADIANS(E376))*COS(RADIANS(AA366))))&gt;90,0,$F$4*$F$5/E375^2*(SIN(RADIANS(G372))*SIN(RADIANS(E376))+COS(RADIANS(G372))*COS(RADIANS(E376))*COS(RADIANS(AA366))))</f>
        <v>#DIV/0!</v>
      </c>
      <c r="AB372" t="e">
        <f>IF(DEGREES(ACOS(SIN(RADIANS(G372))*SIN(RADIANS(E376))+COS(RADIANS(G372))*COS(RADIANS(E376))*COS(RADIANS(AB366))))&gt;90,0,$F$4*$F$5/E375^2*(SIN(RADIANS(G372))*SIN(RADIANS(E376))+COS(RADIANS(G372))*COS(RADIANS(E376))*COS(RADIANS(AB366))))</f>
        <v>#DIV/0!</v>
      </c>
      <c r="AC372" t="e">
        <f>IF(DEGREES(ACOS(SIN(RADIANS(G372))*SIN(RADIANS(E376))+COS(RADIANS(G372))*COS(RADIANS(E376))*COS(RADIANS(AC366))))&gt;90,0,$F$4*$F$5/E375^2*(SIN(RADIANS(G372))*SIN(RADIANS(E376))+COS(RADIANS(G372))*COS(RADIANS(E376))*COS(RADIANS(AC366))))</f>
        <v>#DIV/0!</v>
      </c>
      <c r="AD372" t="e">
        <f>IF(DEGREES(ACOS(SIN(RADIANS(G372))*SIN(RADIANS(E376))+COS(RADIANS(G372))*COS(RADIANS(E376))*COS(RADIANS(AD366))))&gt;90,0,$F$4*$F$5/E375^2*(SIN(RADIANS(G372))*SIN(RADIANS(E376))+COS(RADIANS(G372))*COS(RADIANS(E376))*COS(RADIANS(AD366))))</f>
        <v>#DIV/0!</v>
      </c>
      <c r="AE372" t="e">
        <f>IF(DEGREES(ACOS(SIN(RADIANS(G372))*SIN(RADIANS(E376))+COS(RADIANS(G372))*COS(RADIANS(E376))*COS(RADIANS(AE366))))&gt;90,0,$F$4*$F$5/E375^2*(SIN(RADIANS(G372))*SIN(RADIANS(E376))+COS(RADIANS(G372))*COS(RADIANS(E376))*COS(RADIANS(AE366))))</f>
        <v>#DIV/0!</v>
      </c>
      <c r="AF372" t="e">
        <f>IF(DEGREES(ACOS(SIN(RADIANS(G372))*SIN(RADIANS(E376))+COS(RADIANS(G372))*COS(RADIANS(E376))*COS(RADIANS(AF366))))&gt;90,0,$F$4*$F$5/E375^2*(SIN(RADIANS(G372))*SIN(RADIANS(E376))+COS(RADIANS(G372))*COS(RADIANS(E376))*COS(RADIANS(AF366))))</f>
        <v>#DIV/0!</v>
      </c>
      <c r="AG372" t="e">
        <f>IF(DEGREES(ACOS(SIN(RADIANS(G372))*SIN(RADIANS(E376))+COS(RADIANS(G372))*COS(RADIANS(E376))*COS(RADIANS(AG366))))&gt;90,0,$F$4*$F$5/E375^2*(SIN(RADIANS(G372))*SIN(RADIANS(E376))+COS(RADIANS(G372))*COS(RADIANS(E376))*COS(RADIANS(AG366))))</f>
        <v>#DIV/0!</v>
      </c>
      <c r="AH372" t="e">
        <f>IF(DEGREES(ACOS(SIN(RADIANS(G372))*SIN(RADIANS(E376))+COS(RADIANS(G372))*COS(RADIANS(E376))*COS(RADIANS(AH366))))&gt;90,0,$F$4*$F$5/E375^2*(SIN(RADIANS(G372))*SIN(RADIANS(E376))+COS(RADIANS(G372))*COS(RADIANS(E376))*COS(RADIANS(AH366))))</f>
        <v>#DIV/0!</v>
      </c>
      <c r="AI372" t="e">
        <f>IF(DEGREES(ACOS(SIN(RADIANS(G372))*SIN(RADIANS(E376))+COS(RADIANS(G372))*COS(RADIANS(E376))*COS(RADIANS(AI366))))&gt;90,0,$F$4*$F$5/E375^2*(SIN(RADIANS(G372))*SIN(RADIANS(E376))+COS(RADIANS(G372))*COS(RADIANS(E376))*COS(RADIANS(AI366))))</f>
        <v>#DIV/0!</v>
      </c>
      <c r="AJ372" t="e">
        <f>IF(DEGREES(ACOS(SIN(RADIANS(G372))*SIN(RADIANS(E376))+COS(RADIANS(G372))*COS(RADIANS(E376))*COS(RADIANS(AJ366))))&gt;90,0,$F$4*$F$5/E375^2*(SIN(RADIANS(G372))*SIN(RADIANS(E376))+COS(RADIANS(G372))*COS(RADIANS(E376))*COS(RADIANS(AJ366))))</f>
        <v>#DIV/0!</v>
      </c>
      <c r="AK372">
        <f>IF(DEGREES(ACOS(SIN(RADIANS(G372))*SIN(RADIANS(E376))+COS(RADIANS(G372))*COS(RADIANS(E376))*COS(RADIANS(AK366))))&gt;90,0,$F$4*$F$5/E375^2*(SIN(RADIANS(G372))*SIN(RADIANS(E376))+COS(RADIANS(G372))*COS(RADIANS(E376))*COS(RADIANS(AK366))))</f>
        <v>0</v>
      </c>
      <c r="AL372">
        <f>IF(DEGREES(ACOS(SIN(RADIANS(G372))*SIN(RADIANS(E376))+COS(RADIANS(G372))*COS(RADIANS(E376))*COS(RADIANS(AL366))))&gt;90,0,$F$4*$F$5/E375^2*(SIN(RADIANS(G372))*SIN(RADIANS(E376))+COS(RADIANS(G372))*COS(RADIANS(E376))*COS(RADIANS(AL366))))</f>
        <v>0</v>
      </c>
      <c r="AM372">
        <f>IF(DEGREES(ACOS(SIN(RADIANS(G372))*SIN(RADIANS(E376))+COS(RADIANS(G372))*COS(RADIANS(E376))*COS(RADIANS(AM366))))&gt;90,0,$F$4*$F$5/E375^2*(SIN(RADIANS(G372))*SIN(RADIANS(E376))+COS(RADIANS(G372))*COS(RADIANS(E376))*COS(RADIANS(AM366))))</f>
        <v>0</v>
      </c>
      <c r="AN372">
        <f>IF(DEGREES(ACOS(SIN(RADIANS(G372))*SIN(RADIANS(E376))+COS(RADIANS(G372))*COS(RADIANS(E376))*COS(RADIANS(AN366))))&gt;90,0,$F$4*$F$5/E375^2*(SIN(RADIANS(G372))*SIN(RADIANS(E376))+COS(RADIANS(G372))*COS(RADIANS(E376))*COS(RADIANS(AN366))))</f>
        <v>0</v>
      </c>
      <c r="AO372">
        <f>IF(DEGREES(ACOS(SIN(RADIANS(G372))*SIN(RADIANS(E376))+COS(RADIANS(G372))*COS(RADIANS(E376))*COS(RADIANS(AO366))))&gt;90,0,$F$4*$F$5/E375^2*(SIN(RADIANS(G372))*SIN(RADIANS(E376))+COS(RADIANS(G372))*COS(RADIANS(E376))*COS(RADIANS(AO366))))</f>
        <v>0</v>
      </c>
      <c r="AP372">
        <f>IF(DEGREES(ACOS(SIN(RADIANS(G372))*SIN(RADIANS(E376))+COS(RADIANS(G372))*COS(RADIANS(E376))*COS(RADIANS(AP366))))&gt;90,0,$F$4*$F$5/E375^2*(SIN(RADIANS(G372))*SIN(RADIANS(E376))+COS(RADIANS(G372))*COS(RADIANS(E376))*COS(RADIANS(AP366))))</f>
        <v>0</v>
      </c>
      <c r="AQ372">
        <f>IF(DEGREES(ACOS(SIN(RADIANS(G372))*SIN(RADIANS(E376))+COS(RADIANS(G372))*COS(RADIANS(E376))*COS(RADIANS(AQ366))))&gt;90,0,$F$4*$F$5/E375^2*(SIN(RADIANS(G372))*SIN(RADIANS(E376))+COS(RADIANS(G372))*COS(RADIANS(E376))*COS(RADIANS(AQ366))))</f>
        <v>0</v>
      </c>
      <c r="AR372">
        <f>IF(DEGREES(ACOS(SIN(RADIANS(G372))*SIN(RADIANS(E376))+COS(RADIANS(G372))*COS(RADIANS(E376))*COS(RADIANS(AR366))))&gt;90,0,$F$4*$F$5/E375^2*(SIN(RADIANS(G372))*SIN(RADIANS(E376))+COS(RADIANS(G372))*COS(RADIANS(E376))*COS(RADIANS(AR366))))</f>
        <v>0</v>
      </c>
    </row>
    <row r="373" spans="2:44" x14ac:dyDescent="0.5">
      <c r="B373" s="40" t="s">
        <v>783</v>
      </c>
      <c r="E373" t="str">
        <f>IF($F$10=0,"N/A",$F$10*(E368/360)-ROUNDDOWN($F$10*(E368/360),0))</f>
        <v>N/A</v>
      </c>
      <c r="G373">
        <v>40</v>
      </c>
      <c r="I373">
        <f>IF(DEGREES(ACOS(SIN(RADIANS(G373))*SIN(RADIANS(E376))+COS(RADIANS(G373))*COS(RADIANS(E376))*COS(RADIANS(I366))))&gt;90,0,$F$4*$F$5/E375^2*(SIN(RADIANS(G373))*SIN(RADIANS(E376))+COS(RADIANS(G373))*COS(RADIANS(E376))*COS(RADIANS(I366))))</f>
        <v>0</v>
      </c>
      <c r="J373">
        <f>IF(DEGREES(ACOS(SIN(RADIANS(G373))*SIN(RADIANS(E376))+COS(RADIANS(G373))*COS(RADIANS(E376))*COS(RADIANS(J366))))&gt;90,0,$F$4*$F$5/E375^2*(SIN(RADIANS(G373))*SIN(RADIANS(E376))+COS(RADIANS(G373))*COS(RADIANS(E376))*COS(RADIANS(J366))))</f>
        <v>0</v>
      </c>
      <c r="K373">
        <f>IF(DEGREES(ACOS(SIN(RADIANS(G373))*SIN(RADIANS(E376))+COS(RADIANS(G373))*COS(RADIANS(E376))*COS(RADIANS(K366))))&gt;90,0,$F$4*$F$5/E375^2*(SIN(RADIANS(G373))*SIN(RADIANS(E376))+COS(RADIANS(G373))*COS(RADIANS(E376))*COS(RADIANS(K366))))</f>
        <v>0</v>
      </c>
      <c r="L373">
        <f>IF(DEGREES(ACOS(SIN(RADIANS(G373))*SIN(RADIANS(E376))+COS(RADIANS(G373))*COS(RADIANS(E376))*COS(RADIANS(L366))))&gt;90,0,$F$4*$F$5/E375^2*(SIN(RADIANS(G373))*SIN(RADIANS(E376))+COS(RADIANS(G373))*COS(RADIANS(E376))*COS(RADIANS(L366))))</f>
        <v>0</v>
      </c>
      <c r="M373">
        <f>IF(DEGREES(ACOS(SIN(RADIANS(G373))*SIN(RADIANS(E376))+COS(RADIANS(G373))*COS(RADIANS(E376))*COS(RADIANS(M366))))&gt;90,0,$F$4*$F$5/E375^2*(SIN(RADIANS(G373))*SIN(RADIANS(E376))+COS(RADIANS(G373))*COS(RADIANS(E376))*COS(RADIANS(M366))))</f>
        <v>0</v>
      </c>
      <c r="N373">
        <f>IF(DEGREES(ACOS(SIN(RADIANS(G373))*SIN(RADIANS(E376))+COS(RADIANS(G373))*COS(RADIANS(E376))*COS(RADIANS(N366))))&gt;90,0,$F$4*$F$5/E375^2*(SIN(RADIANS(G373))*SIN(RADIANS(E376))+COS(RADIANS(G373))*COS(RADIANS(E376))*COS(RADIANS(N366))))</f>
        <v>0</v>
      </c>
      <c r="O373">
        <f>IF(DEGREES(ACOS(SIN(RADIANS(G373))*SIN(RADIANS(E376))+COS(RADIANS(G373))*COS(RADIANS(E376))*COS(RADIANS(O366))))&gt;90,0,$F$4*$F$5/E375^2*(SIN(RADIANS(G373))*SIN(RADIANS(E376))+COS(RADIANS(G373))*COS(RADIANS(E376))*COS(RADIANS(O366))))</f>
        <v>0</v>
      </c>
      <c r="P373">
        <f>IF(DEGREES(ACOS(SIN(RADIANS(G373))*SIN(RADIANS(E376))+COS(RADIANS(G373))*COS(RADIANS(E376))*COS(RADIANS(P366))))&gt;90,0,$F$4*$F$5/E375^2*(SIN(RADIANS(G373))*SIN(RADIANS(E376))+COS(RADIANS(G373))*COS(RADIANS(E376))*COS(RADIANS(P366))))</f>
        <v>0</v>
      </c>
      <c r="Q373">
        <f>IF(DEGREES(ACOS(SIN(RADIANS(G373))*SIN(RADIANS(E376))+COS(RADIANS(G373))*COS(RADIANS(E376))*COS(RADIANS(Q366))))&gt;90,0,$F$4*$F$5/E375^2*(SIN(RADIANS(G373))*SIN(RADIANS(E376))+COS(RADIANS(G373))*COS(RADIANS(E376))*COS(RADIANS(Q366))))</f>
        <v>0</v>
      </c>
      <c r="R373" t="e">
        <f>IF(DEGREES(ACOS(SIN(RADIANS(G373))*SIN(RADIANS(E376))+COS(RADIANS(G373))*COS(RADIANS(E376))*COS(RADIANS(R366))))&gt;90,0,$F$4*$F$5/E375^2*(SIN(RADIANS(G373))*SIN(RADIANS(E376))+COS(RADIANS(G373))*COS(RADIANS(E376))*COS(RADIANS(R366))))</f>
        <v>#DIV/0!</v>
      </c>
      <c r="S373" t="e">
        <f>IF(DEGREES(ACOS(SIN(RADIANS(G373))*SIN(RADIANS(E376))+COS(RADIANS(G373))*COS(RADIANS(E376))*COS(RADIANS(S366))))&gt;90,0,$F$4*$F$5/E375^2*(SIN(RADIANS(G373))*SIN(RADIANS(E376))+COS(RADIANS(G373))*COS(RADIANS(E376))*COS(RADIANS(S366))))</f>
        <v>#DIV/0!</v>
      </c>
      <c r="T373" t="e">
        <f>IF(DEGREES(ACOS(SIN(RADIANS(G373))*SIN(RADIANS(E376))+COS(RADIANS(G373))*COS(RADIANS(E376))*COS(RADIANS(T366))))&gt;90,0,$F$4*$F$5/E375^2*(SIN(RADIANS(G373))*SIN(RADIANS(E376))+COS(RADIANS(G373))*COS(RADIANS(E376))*COS(RADIANS(T366))))</f>
        <v>#DIV/0!</v>
      </c>
      <c r="U373" t="e">
        <f>IF(DEGREES(ACOS(SIN(RADIANS(G373))*SIN(RADIANS(E376))+COS(RADIANS(G373))*COS(RADIANS(E376))*COS(RADIANS(U366))))&gt;90,0,$F$4*$F$5/E375^2*(SIN(RADIANS(G373))*SIN(RADIANS(E376))+COS(RADIANS(G373))*COS(RADIANS(E376))*COS(RADIANS(U366))))</f>
        <v>#DIV/0!</v>
      </c>
      <c r="V373" t="e">
        <f>IF(DEGREES(ACOS(SIN(RADIANS(G373))*SIN(RADIANS(E376))+COS(RADIANS(G373))*COS(RADIANS(E376))*COS(RADIANS(V366))))&gt;90,0,$F$4*$F$5/E375^2*(SIN(RADIANS(G373))*SIN(RADIANS(E376))+COS(RADIANS(G373))*COS(RADIANS(E376))*COS(RADIANS(V366))))</f>
        <v>#DIV/0!</v>
      </c>
      <c r="W373" t="e">
        <f>IF(DEGREES(ACOS(SIN(RADIANS(G373))*SIN(RADIANS(E376))+COS(RADIANS(G373))*COS(RADIANS(E376))*COS(RADIANS(W366))))&gt;90,0,$F$4*$F$5/E375^2*(SIN(RADIANS(G373))*SIN(RADIANS(E376))+COS(RADIANS(G373))*COS(RADIANS(E376))*COS(RADIANS(W366))))</f>
        <v>#DIV/0!</v>
      </c>
      <c r="X373" t="e">
        <f>IF(DEGREES(ACOS(SIN(RADIANS(G373))*SIN(RADIANS(E376))+COS(RADIANS(G373))*COS(RADIANS(E376))*COS(RADIANS(X366))))&gt;90,0,$F$4*$F$5/E375^2*(SIN(RADIANS(G373))*SIN(RADIANS(E376))+COS(RADIANS(G373))*COS(RADIANS(E376))*COS(RADIANS(X366))))</f>
        <v>#DIV/0!</v>
      </c>
      <c r="Y373" t="e">
        <f>IF(DEGREES(ACOS(SIN(RADIANS(G373))*SIN(RADIANS(E376))+COS(RADIANS(G373))*COS(RADIANS(E376))*COS(RADIANS(Y366))))&gt;90,0,$F$4*$F$5/E375^2*(SIN(RADIANS(G373))*SIN(RADIANS(E376))+COS(RADIANS(G373))*COS(RADIANS(E376))*COS(RADIANS(Y366))))</f>
        <v>#DIV/0!</v>
      </c>
      <c r="Z373" t="e">
        <f>IF(DEGREES(ACOS(SIN(RADIANS(G373))*SIN(RADIANS(E376))+COS(RADIANS(G373))*COS(RADIANS(E376))*COS(RADIANS(Z366))))&gt;90,0,$F$4*$F$5/E375^2*(SIN(RADIANS(G373))*SIN(RADIANS(E376))+COS(RADIANS(G373))*COS(RADIANS(E376))*COS(RADIANS(Z366))))</f>
        <v>#DIV/0!</v>
      </c>
      <c r="AA373" t="e">
        <f>IF(DEGREES(ACOS(SIN(RADIANS(G373))*SIN(RADIANS(E376))+COS(RADIANS(G373))*COS(RADIANS(E376))*COS(RADIANS(AA366))))&gt;90,0,$F$4*$F$5/E375^2*(SIN(RADIANS(G373))*SIN(RADIANS(E376))+COS(RADIANS(G373))*COS(RADIANS(E376))*COS(RADIANS(AA366))))</f>
        <v>#DIV/0!</v>
      </c>
      <c r="AB373" t="e">
        <f>IF(DEGREES(ACOS(SIN(RADIANS(G373))*SIN(RADIANS(E376))+COS(RADIANS(G373))*COS(RADIANS(E376))*COS(RADIANS(AB366))))&gt;90,0,$F$4*$F$5/E375^2*(SIN(RADIANS(G373))*SIN(RADIANS(E376))+COS(RADIANS(G373))*COS(RADIANS(E376))*COS(RADIANS(AB366))))</f>
        <v>#DIV/0!</v>
      </c>
      <c r="AC373" t="e">
        <f>IF(DEGREES(ACOS(SIN(RADIANS(G373))*SIN(RADIANS(E376))+COS(RADIANS(G373))*COS(RADIANS(E376))*COS(RADIANS(AC366))))&gt;90,0,$F$4*$F$5/E375^2*(SIN(RADIANS(G373))*SIN(RADIANS(E376))+COS(RADIANS(G373))*COS(RADIANS(E376))*COS(RADIANS(AC366))))</f>
        <v>#DIV/0!</v>
      </c>
      <c r="AD373" t="e">
        <f>IF(DEGREES(ACOS(SIN(RADIANS(G373))*SIN(RADIANS(E376))+COS(RADIANS(G373))*COS(RADIANS(E376))*COS(RADIANS(AD366))))&gt;90,0,$F$4*$F$5/E375^2*(SIN(RADIANS(G373))*SIN(RADIANS(E376))+COS(RADIANS(G373))*COS(RADIANS(E376))*COS(RADIANS(AD366))))</f>
        <v>#DIV/0!</v>
      </c>
      <c r="AE373" t="e">
        <f>IF(DEGREES(ACOS(SIN(RADIANS(G373))*SIN(RADIANS(E376))+COS(RADIANS(G373))*COS(RADIANS(E376))*COS(RADIANS(AE366))))&gt;90,0,$F$4*$F$5/E375^2*(SIN(RADIANS(G373))*SIN(RADIANS(E376))+COS(RADIANS(G373))*COS(RADIANS(E376))*COS(RADIANS(AE366))))</f>
        <v>#DIV/0!</v>
      </c>
      <c r="AF373" t="e">
        <f>IF(DEGREES(ACOS(SIN(RADIANS(G373))*SIN(RADIANS(E376))+COS(RADIANS(G373))*COS(RADIANS(E376))*COS(RADIANS(AF366))))&gt;90,0,$F$4*$F$5/E375^2*(SIN(RADIANS(G373))*SIN(RADIANS(E376))+COS(RADIANS(G373))*COS(RADIANS(E376))*COS(RADIANS(AF366))))</f>
        <v>#DIV/0!</v>
      </c>
      <c r="AG373" t="e">
        <f>IF(DEGREES(ACOS(SIN(RADIANS(G373))*SIN(RADIANS(E376))+COS(RADIANS(G373))*COS(RADIANS(E376))*COS(RADIANS(AG366))))&gt;90,0,$F$4*$F$5/E375^2*(SIN(RADIANS(G373))*SIN(RADIANS(E376))+COS(RADIANS(G373))*COS(RADIANS(E376))*COS(RADIANS(AG366))))</f>
        <v>#DIV/0!</v>
      </c>
      <c r="AH373" t="e">
        <f>IF(DEGREES(ACOS(SIN(RADIANS(G373))*SIN(RADIANS(E376))+COS(RADIANS(G373))*COS(RADIANS(E376))*COS(RADIANS(AH366))))&gt;90,0,$F$4*$F$5/E375^2*(SIN(RADIANS(G373))*SIN(RADIANS(E376))+COS(RADIANS(G373))*COS(RADIANS(E376))*COS(RADIANS(AH366))))</f>
        <v>#DIV/0!</v>
      </c>
      <c r="AI373" t="e">
        <f>IF(DEGREES(ACOS(SIN(RADIANS(G373))*SIN(RADIANS(E376))+COS(RADIANS(G373))*COS(RADIANS(E376))*COS(RADIANS(AI366))))&gt;90,0,$F$4*$F$5/E375^2*(SIN(RADIANS(G373))*SIN(RADIANS(E376))+COS(RADIANS(G373))*COS(RADIANS(E376))*COS(RADIANS(AI366))))</f>
        <v>#DIV/0!</v>
      </c>
      <c r="AJ373" t="e">
        <f>IF(DEGREES(ACOS(SIN(RADIANS(G373))*SIN(RADIANS(E376))+COS(RADIANS(G373))*COS(RADIANS(E376))*COS(RADIANS(AJ366))))&gt;90,0,$F$4*$F$5/E375^2*(SIN(RADIANS(G373))*SIN(RADIANS(E376))+COS(RADIANS(G373))*COS(RADIANS(E376))*COS(RADIANS(AJ366))))</f>
        <v>#DIV/0!</v>
      </c>
      <c r="AK373">
        <f>IF(DEGREES(ACOS(SIN(RADIANS(G373))*SIN(RADIANS(E376))+COS(RADIANS(G373))*COS(RADIANS(E376))*COS(RADIANS(AK366))))&gt;90,0,$F$4*$F$5/E375^2*(SIN(RADIANS(G373))*SIN(RADIANS(E376))+COS(RADIANS(G373))*COS(RADIANS(E376))*COS(RADIANS(AK366))))</f>
        <v>0</v>
      </c>
      <c r="AL373">
        <f>IF(DEGREES(ACOS(SIN(RADIANS(G373))*SIN(RADIANS(E376))+COS(RADIANS(G373))*COS(RADIANS(E376))*COS(RADIANS(AL366))))&gt;90,0,$F$4*$F$5/E375^2*(SIN(RADIANS(G373))*SIN(RADIANS(E376))+COS(RADIANS(G373))*COS(RADIANS(E376))*COS(RADIANS(AL366))))</f>
        <v>0</v>
      </c>
      <c r="AM373">
        <f>IF(DEGREES(ACOS(SIN(RADIANS(G373))*SIN(RADIANS(E376))+COS(RADIANS(G373))*COS(RADIANS(E376))*COS(RADIANS(AM366))))&gt;90,0,$F$4*$F$5/E375^2*(SIN(RADIANS(G373))*SIN(RADIANS(E376))+COS(RADIANS(G373))*COS(RADIANS(E376))*COS(RADIANS(AM366))))</f>
        <v>0</v>
      </c>
      <c r="AN373">
        <f>IF(DEGREES(ACOS(SIN(RADIANS(G373))*SIN(RADIANS(E376))+COS(RADIANS(G373))*COS(RADIANS(E376))*COS(RADIANS(AN366))))&gt;90,0,$F$4*$F$5/E375^2*(SIN(RADIANS(G373))*SIN(RADIANS(E376))+COS(RADIANS(G373))*COS(RADIANS(E376))*COS(RADIANS(AN366))))</f>
        <v>0</v>
      </c>
      <c r="AO373">
        <f>IF(DEGREES(ACOS(SIN(RADIANS(G373))*SIN(RADIANS(E376))+COS(RADIANS(G373))*COS(RADIANS(E376))*COS(RADIANS(AO366))))&gt;90,0,$F$4*$F$5/E375^2*(SIN(RADIANS(G373))*SIN(RADIANS(E376))+COS(RADIANS(G373))*COS(RADIANS(E376))*COS(RADIANS(AO366))))</f>
        <v>0</v>
      </c>
      <c r="AP373">
        <f>IF(DEGREES(ACOS(SIN(RADIANS(G373))*SIN(RADIANS(E376))+COS(RADIANS(G373))*COS(RADIANS(E376))*COS(RADIANS(AP366))))&gt;90,0,$F$4*$F$5/E375^2*(SIN(RADIANS(G373))*SIN(RADIANS(E376))+COS(RADIANS(G373))*COS(RADIANS(E376))*COS(RADIANS(AP366))))</f>
        <v>0</v>
      </c>
      <c r="AQ373">
        <f>IF(DEGREES(ACOS(SIN(RADIANS(G373))*SIN(RADIANS(E376))+COS(RADIANS(G373))*COS(RADIANS(E376))*COS(RADIANS(AQ366))))&gt;90,0,$F$4*$F$5/E375^2*(SIN(RADIANS(G373))*SIN(RADIANS(E376))+COS(RADIANS(G373))*COS(RADIANS(E376))*COS(RADIANS(AQ366))))</f>
        <v>0</v>
      </c>
      <c r="AR373">
        <f>IF(DEGREES(ACOS(SIN(RADIANS(G373))*SIN(RADIANS(E376))+COS(RADIANS(G373))*COS(RADIANS(E376))*COS(RADIANS(AR366))))&gt;90,0,$F$4*$F$5/E375^2*(SIN(RADIANS(G373))*SIN(RADIANS(E376))+COS(RADIANS(G373))*COS(RADIANS(E376))*COS(RADIANS(AR366))))</f>
        <v>0</v>
      </c>
    </row>
    <row r="374" spans="2:44" x14ac:dyDescent="0.5">
      <c r="B374" s="40" t="s">
        <v>784</v>
      </c>
      <c r="E374" t="str">
        <f>IF($F$10=0,"N/A",E373*$F$11/$F$10)</f>
        <v>N/A</v>
      </c>
      <c r="G374">
        <v>30</v>
      </c>
      <c r="I374">
        <f>IF(DEGREES(ACOS(SIN(RADIANS(G374))*SIN(RADIANS(E376))+COS(RADIANS(G374))*COS(RADIANS(E376))*COS(RADIANS(I366))))&gt;90,0,$F$4*$F$5/E375^2*(SIN(RADIANS(G374))*SIN(RADIANS(E376))+COS(RADIANS(G374))*COS(RADIANS(E376))*COS(RADIANS(I366))))</f>
        <v>0</v>
      </c>
      <c r="J374">
        <f>IF(DEGREES(ACOS(SIN(RADIANS(G374))*SIN(RADIANS(E376))+COS(RADIANS(G374))*COS(RADIANS(E376))*COS(RADIANS(J366))))&gt;90,0,$F$4*$F$5/E375^2*(SIN(RADIANS(G374))*SIN(RADIANS(E376))+COS(RADIANS(G374))*COS(RADIANS(E376))*COS(RADIANS(J366))))</f>
        <v>0</v>
      </c>
      <c r="K374">
        <f>IF(DEGREES(ACOS(SIN(RADIANS(G374))*SIN(RADIANS(E376))+COS(RADIANS(G374))*COS(RADIANS(E376))*COS(RADIANS(K366))))&gt;90,0,$F$4*$F$5/E375^2*(SIN(RADIANS(G374))*SIN(RADIANS(E376))+COS(RADIANS(G374))*COS(RADIANS(E376))*COS(RADIANS(K366))))</f>
        <v>0</v>
      </c>
      <c r="L374">
        <f>IF(DEGREES(ACOS(SIN(RADIANS(G374))*SIN(RADIANS(E376))+COS(RADIANS(G374))*COS(RADIANS(E376))*COS(RADIANS(L366))))&gt;90,0,$F$4*$F$5/E375^2*(SIN(RADIANS(G374))*SIN(RADIANS(E376))+COS(RADIANS(G374))*COS(RADIANS(E376))*COS(RADIANS(L366))))</f>
        <v>0</v>
      </c>
      <c r="M374">
        <f>IF(DEGREES(ACOS(SIN(RADIANS(G374))*SIN(RADIANS(E376))+COS(RADIANS(G374))*COS(RADIANS(E376))*COS(RADIANS(M366))))&gt;90,0,$F$4*$F$5/E375^2*(SIN(RADIANS(G374))*SIN(RADIANS(E376))+COS(RADIANS(G374))*COS(RADIANS(E376))*COS(RADIANS(M366))))</f>
        <v>0</v>
      </c>
      <c r="N374">
        <f>IF(DEGREES(ACOS(SIN(RADIANS(G374))*SIN(RADIANS(E376))+COS(RADIANS(G374))*COS(RADIANS(E376))*COS(RADIANS(N366))))&gt;90,0,$F$4*$F$5/E375^2*(SIN(RADIANS(G374))*SIN(RADIANS(E376))+COS(RADIANS(G374))*COS(RADIANS(E376))*COS(RADIANS(N366))))</f>
        <v>0</v>
      </c>
      <c r="O374">
        <f>IF(DEGREES(ACOS(SIN(RADIANS(G374))*SIN(RADIANS(E376))+COS(RADIANS(G374))*COS(RADIANS(E376))*COS(RADIANS(O366))))&gt;90,0,$F$4*$F$5/E375^2*(SIN(RADIANS(G374))*SIN(RADIANS(E376))+COS(RADIANS(G374))*COS(RADIANS(E376))*COS(RADIANS(O366))))</f>
        <v>0</v>
      </c>
      <c r="P374">
        <f>IF(DEGREES(ACOS(SIN(RADIANS(G374))*SIN(RADIANS(E376))+COS(RADIANS(G374))*COS(RADIANS(E376))*COS(RADIANS(P366))))&gt;90,0,$F$4*$F$5/E375^2*(SIN(RADIANS(G374))*SIN(RADIANS(E376))+COS(RADIANS(G374))*COS(RADIANS(E376))*COS(RADIANS(P366))))</f>
        <v>0</v>
      </c>
      <c r="Q374">
        <f>IF(DEGREES(ACOS(SIN(RADIANS(G374))*SIN(RADIANS(E376))+COS(RADIANS(G374))*COS(RADIANS(E376))*COS(RADIANS(Q366))))&gt;90,0,$F$4*$F$5/E375^2*(SIN(RADIANS(G374))*SIN(RADIANS(E376))+COS(RADIANS(G374))*COS(RADIANS(E376))*COS(RADIANS(Q366))))</f>
        <v>0</v>
      </c>
      <c r="R374" t="e">
        <f>IF(DEGREES(ACOS(SIN(RADIANS(G374))*SIN(RADIANS(E376))+COS(RADIANS(G374))*COS(RADIANS(E376))*COS(RADIANS(R366))))&gt;90,0,$F$4*$F$5/E375^2*(SIN(RADIANS(G374))*SIN(RADIANS(E376))+COS(RADIANS(G374))*COS(RADIANS(E376))*COS(RADIANS(R366))))</f>
        <v>#DIV/0!</v>
      </c>
      <c r="S374" t="e">
        <f>IF(DEGREES(ACOS(SIN(RADIANS(G374))*SIN(RADIANS(E376))+COS(RADIANS(G374))*COS(RADIANS(E376))*COS(RADIANS(S366))))&gt;90,0,$F$4*$F$5/E375^2*(SIN(RADIANS(G374))*SIN(RADIANS(E376))+COS(RADIANS(G374))*COS(RADIANS(E376))*COS(RADIANS(S366))))</f>
        <v>#DIV/0!</v>
      </c>
      <c r="T374" t="e">
        <f>IF(DEGREES(ACOS(SIN(RADIANS(G374))*SIN(RADIANS(E376))+COS(RADIANS(G374))*COS(RADIANS(E376))*COS(RADIANS(T366))))&gt;90,0,$F$4*$F$5/E375^2*(SIN(RADIANS(G374))*SIN(RADIANS(E376))+COS(RADIANS(G374))*COS(RADIANS(E376))*COS(RADIANS(T366))))</f>
        <v>#DIV/0!</v>
      </c>
      <c r="U374" t="e">
        <f>IF(DEGREES(ACOS(SIN(RADIANS(G374))*SIN(RADIANS(E376))+COS(RADIANS(G374))*COS(RADIANS(E376))*COS(RADIANS(U366))))&gt;90,0,$F$4*$F$5/E375^2*(SIN(RADIANS(G374))*SIN(RADIANS(E376))+COS(RADIANS(G374))*COS(RADIANS(E376))*COS(RADIANS(U366))))</f>
        <v>#DIV/0!</v>
      </c>
      <c r="V374" t="e">
        <f>IF(DEGREES(ACOS(SIN(RADIANS(G374))*SIN(RADIANS(E376))+COS(RADIANS(G374))*COS(RADIANS(E376))*COS(RADIANS(V366))))&gt;90,0,$F$4*$F$5/E375^2*(SIN(RADIANS(G374))*SIN(RADIANS(E376))+COS(RADIANS(G374))*COS(RADIANS(E376))*COS(RADIANS(V366))))</f>
        <v>#DIV/0!</v>
      </c>
      <c r="W374" t="e">
        <f>IF(DEGREES(ACOS(SIN(RADIANS(G374))*SIN(RADIANS(E376))+COS(RADIANS(G374))*COS(RADIANS(E376))*COS(RADIANS(W366))))&gt;90,0,$F$4*$F$5/E375^2*(SIN(RADIANS(G374))*SIN(RADIANS(E376))+COS(RADIANS(G374))*COS(RADIANS(E376))*COS(RADIANS(W366))))</f>
        <v>#DIV/0!</v>
      </c>
      <c r="X374" t="e">
        <f>IF(DEGREES(ACOS(SIN(RADIANS(G374))*SIN(RADIANS(E376))+COS(RADIANS(G374))*COS(RADIANS(E376))*COS(RADIANS(X366))))&gt;90,0,$F$4*$F$5/E375^2*(SIN(RADIANS(G374))*SIN(RADIANS(E376))+COS(RADIANS(G374))*COS(RADIANS(E376))*COS(RADIANS(X366))))</f>
        <v>#DIV/0!</v>
      </c>
      <c r="Y374" t="e">
        <f>IF(DEGREES(ACOS(SIN(RADIANS(G374))*SIN(RADIANS(E376))+COS(RADIANS(G374))*COS(RADIANS(E376))*COS(RADIANS(Y366))))&gt;90,0,$F$4*$F$5/E375^2*(SIN(RADIANS(G374))*SIN(RADIANS(E376))+COS(RADIANS(G374))*COS(RADIANS(E376))*COS(RADIANS(Y366))))</f>
        <v>#DIV/0!</v>
      </c>
      <c r="Z374" t="e">
        <f>IF(DEGREES(ACOS(SIN(RADIANS(G374))*SIN(RADIANS(E376))+COS(RADIANS(G374))*COS(RADIANS(E376))*COS(RADIANS(Z366))))&gt;90,0,$F$4*$F$5/E375^2*(SIN(RADIANS(G374))*SIN(RADIANS(E376))+COS(RADIANS(G374))*COS(RADIANS(E376))*COS(RADIANS(Z366))))</f>
        <v>#DIV/0!</v>
      </c>
      <c r="AA374" t="e">
        <f>IF(DEGREES(ACOS(SIN(RADIANS(G374))*SIN(RADIANS(E376))+COS(RADIANS(G374))*COS(RADIANS(E376))*COS(RADIANS(AA366))))&gt;90,0,$F$4*$F$5/E375^2*(SIN(RADIANS(G374))*SIN(RADIANS(E376))+COS(RADIANS(G374))*COS(RADIANS(E376))*COS(RADIANS(AA366))))</f>
        <v>#DIV/0!</v>
      </c>
      <c r="AB374" t="e">
        <f>IF(DEGREES(ACOS(SIN(RADIANS(G374))*SIN(RADIANS(E376))+COS(RADIANS(G374))*COS(RADIANS(E376))*COS(RADIANS(AB366))))&gt;90,0,$F$4*$F$5/E375^2*(SIN(RADIANS(G374))*SIN(RADIANS(E376))+COS(RADIANS(G374))*COS(RADIANS(E376))*COS(RADIANS(AB366))))</f>
        <v>#DIV/0!</v>
      </c>
      <c r="AC374" t="e">
        <f>IF(DEGREES(ACOS(SIN(RADIANS(G374))*SIN(RADIANS(E376))+COS(RADIANS(G374))*COS(RADIANS(E376))*COS(RADIANS(AC366))))&gt;90,0,$F$4*$F$5/E375^2*(SIN(RADIANS(G374))*SIN(RADIANS(E376))+COS(RADIANS(G374))*COS(RADIANS(E376))*COS(RADIANS(AC366))))</f>
        <v>#DIV/0!</v>
      </c>
      <c r="AD374" t="e">
        <f>IF(DEGREES(ACOS(SIN(RADIANS(G374))*SIN(RADIANS(E376))+COS(RADIANS(G374))*COS(RADIANS(E376))*COS(RADIANS(AD366))))&gt;90,0,$F$4*$F$5/E375^2*(SIN(RADIANS(G374))*SIN(RADIANS(E376))+COS(RADIANS(G374))*COS(RADIANS(E376))*COS(RADIANS(AD366))))</f>
        <v>#DIV/0!</v>
      </c>
      <c r="AE374" t="e">
        <f>IF(DEGREES(ACOS(SIN(RADIANS(G374))*SIN(RADIANS(E376))+COS(RADIANS(G374))*COS(RADIANS(E376))*COS(RADIANS(AE366))))&gt;90,0,$F$4*$F$5/E375^2*(SIN(RADIANS(G374))*SIN(RADIANS(E376))+COS(RADIANS(G374))*COS(RADIANS(E376))*COS(RADIANS(AE366))))</f>
        <v>#DIV/0!</v>
      </c>
      <c r="AF374" t="e">
        <f>IF(DEGREES(ACOS(SIN(RADIANS(G374))*SIN(RADIANS(E376))+COS(RADIANS(G374))*COS(RADIANS(E376))*COS(RADIANS(AF366))))&gt;90,0,$F$4*$F$5/E375^2*(SIN(RADIANS(G374))*SIN(RADIANS(E376))+COS(RADIANS(G374))*COS(RADIANS(E376))*COS(RADIANS(AF366))))</f>
        <v>#DIV/0!</v>
      </c>
      <c r="AG374" t="e">
        <f>IF(DEGREES(ACOS(SIN(RADIANS(G374))*SIN(RADIANS(E376))+COS(RADIANS(G374))*COS(RADIANS(E376))*COS(RADIANS(AG366))))&gt;90,0,$F$4*$F$5/E375^2*(SIN(RADIANS(G374))*SIN(RADIANS(E376))+COS(RADIANS(G374))*COS(RADIANS(E376))*COS(RADIANS(AG366))))</f>
        <v>#DIV/0!</v>
      </c>
      <c r="AH374" t="e">
        <f>IF(DEGREES(ACOS(SIN(RADIANS(G374))*SIN(RADIANS(E376))+COS(RADIANS(G374))*COS(RADIANS(E376))*COS(RADIANS(AH366))))&gt;90,0,$F$4*$F$5/E375^2*(SIN(RADIANS(G374))*SIN(RADIANS(E376))+COS(RADIANS(G374))*COS(RADIANS(E376))*COS(RADIANS(AH366))))</f>
        <v>#DIV/0!</v>
      </c>
      <c r="AI374" t="e">
        <f>IF(DEGREES(ACOS(SIN(RADIANS(G374))*SIN(RADIANS(E376))+COS(RADIANS(G374))*COS(RADIANS(E376))*COS(RADIANS(AI366))))&gt;90,0,$F$4*$F$5/E375^2*(SIN(RADIANS(G374))*SIN(RADIANS(E376))+COS(RADIANS(G374))*COS(RADIANS(E376))*COS(RADIANS(AI366))))</f>
        <v>#DIV/0!</v>
      </c>
      <c r="AJ374" t="e">
        <f>IF(DEGREES(ACOS(SIN(RADIANS(G374))*SIN(RADIANS(E376))+COS(RADIANS(G374))*COS(RADIANS(E376))*COS(RADIANS(AJ366))))&gt;90,0,$F$4*$F$5/E375^2*(SIN(RADIANS(G374))*SIN(RADIANS(E376))+COS(RADIANS(G374))*COS(RADIANS(E376))*COS(RADIANS(AJ366))))</f>
        <v>#DIV/0!</v>
      </c>
      <c r="AK374">
        <f>IF(DEGREES(ACOS(SIN(RADIANS(G374))*SIN(RADIANS(E376))+COS(RADIANS(G374))*COS(RADIANS(E376))*COS(RADIANS(AK366))))&gt;90,0,$F$4*$F$5/E375^2*(SIN(RADIANS(G374))*SIN(RADIANS(E376))+COS(RADIANS(G374))*COS(RADIANS(E376))*COS(RADIANS(AK366))))</f>
        <v>0</v>
      </c>
      <c r="AL374">
        <f>IF(DEGREES(ACOS(SIN(RADIANS(G374))*SIN(RADIANS(E376))+COS(RADIANS(G374))*COS(RADIANS(E376))*COS(RADIANS(AL366))))&gt;90,0,$F$4*$F$5/E375^2*(SIN(RADIANS(G374))*SIN(RADIANS(E376))+COS(RADIANS(G374))*COS(RADIANS(E376))*COS(RADIANS(AL366))))</f>
        <v>0</v>
      </c>
      <c r="AM374">
        <f>IF(DEGREES(ACOS(SIN(RADIANS(G374))*SIN(RADIANS(E376))+COS(RADIANS(G374))*COS(RADIANS(E376))*COS(RADIANS(AM366))))&gt;90,0,$F$4*$F$5/E375^2*(SIN(RADIANS(G374))*SIN(RADIANS(E376))+COS(RADIANS(G374))*COS(RADIANS(E376))*COS(RADIANS(AM366))))</f>
        <v>0</v>
      </c>
      <c r="AN374">
        <f>IF(DEGREES(ACOS(SIN(RADIANS(G374))*SIN(RADIANS(E376))+COS(RADIANS(G374))*COS(RADIANS(E376))*COS(RADIANS(AN366))))&gt;90,0,$F$4*$F$5/E375^2*(SIN(RADIANS(G374))*SIN(RADIANS(E376))+COS(RADIANS(G374))*COS(RADIANS(E376))*COS(RADIANS(AN366))))</f>
        <v>0</v>
      </c>
      <c r="AO374">
        <f>IF(DEGREES(ACOS(SIN(RADIANS(G374))*SIN(RADIANS(E376))+COS(RADIANS(G374))*COS(RADIANS(E376))*COS(RADIANS(AO366))))&gt;90,0,$F$4*$F$5/E375^2*(SIN(RADIANS(G374))*SIN(RADIANS(E376))+COS(RADIANS(G374))*COS(RADIANS(E376))*COS(RADIANS(AO366))))</f>
        <v>0</v>
      </c>
      <c r="AP374">
        <f>IF(DEGREES(ACOS(SIN(RADIANS(G374))*SIN(RADIANS(E376))+COS(RADIANS(G374))*COS(RADIANS(E376))*COS(RADIANS(AP366))))&gt;90,0,$F$4*$F$5/E375^2*(SIN(RADIANS(G374))*SIN(RADIANS(E376))+COS(RADIANS(G374))*COS(RADIANS(E376))*COS(RADIANS(AP366))))</f>
        <v>0</v>
      </c>
      <c r="AQ374">
        <f>IF(DEGREES(ACOS(SIN(RADIANS(G374))*SIN(RADIANS(E376))+COS(RADIANS(G374))*COS(RADIANS(E376))*COS(RADIANS(AQ366))))&gt;90,0,$F$4*$F$5/E375^2*(SIN(RADIANS(G374))*SIN(RADIANS(E376))+COS(RADIANS(G374))*COS(RADIANS(E376))*COS(RADIANS(AQ366))))</f>
        <v>0</v>
      </c>
      <c r="AR374">
        <f>IF(DEGREES(ACOS(SIN(RADIANS(G374))*SIN(RADIANS(E376))+COS(RADIANS(G374))*COS(RADIANS(E376))*COS(RADIANS(AR366))))&gt;90,0,$F$4*$F$5/E375^2*(SIN(RADIANS(G374))*SIN(RADIANS(E376))+COS(RADIANS(G374))*COS(RADIANS(E376))*COS(RADIANS(AR366))))</f>
        <v>0</v>
      </c>
    </row>
    <row r="375" spans="2:44" x14ac:dyDescent="0.5">
      <c r="B375" s="40" t="s">
        <v>785</v>
      </c>
      <c r="E375">
        <f>$F$6*(1-$F$7^2)/(1+$F$7*COS(RADIANS(E369)))</f>
        <v>0</v>
      </c>
      <c r="G375">
        <v>20</v>
      </c>
      <c r="I375">
        <f>IF(DEGREES(ACOS(SIN(RADIANS(G375))*SIN(RADIANS(E376))+COS(RADIANS(G375))*COS(RADIANS(E376))*COS(RADIANS(I366))))&gt;90,0,$F$4*$F$5/E375^2*(SIN(RADIANS(G375))*SIN(RADIANS(E376))+COS(RADIANS(G375))*COS(RADIANS(E376))*COS(RADIANS(I366))))</f>
        <v>0</v>
      </c>
      <c r="J375">
        <f>IF(DEGREES(ACOS(SIN(RADIANS(G375))*SIN(RADIANS(E376))+COS(RADIANS(G375))*COS(RADIANS(E376))*COS(RADIANS(J366))))&gt;90,0,$F$4*$F$5/E375^2*(SIN(RADIANS(G375))*SIN(RADIANS(E376))+COS(RADIANS(G375))*COS(RADIANS(E376))*COS(RADIANS(J366))))</f>
        <v>0</v>
      </c>
      <c r="K375">
        <f>IF(DEGREES(ACOS(SIN(RADIANS(G375))*SIN(RADIANS(E376))+COS(RADIANS(G375))*COS(RADIANS(E376))*COS(RADIANS(K366))))&gt;90,0,$F$4*$F$5/E375^2*(SIN(RADIANS(G375))*SIN(RADIANS(E376))+COS(RADIANS(G375))*COS(RADIANS(E376))*COS(RADIANS(K366))))</f>
        <v>0</v>
      </c>
      <c r="L375">
        <f>IF(DEGREES(ACOS(SIN(RADIANS(G375))*SIN(RADIANS(E376))+COS(RADIANS(G375))*COS(RADIANS(E376))*COS(RADIANS(L366))))&gt;90,0,$F$4*$F$5/E375^2*(SIN(RADIANS(G375))*SIN(RADIANS(E376))+COS(RADIANS(G375))*COS(RADIANS(E376))*COS(RADIANS(L366))))</f>
        <v>0</v>
      </c>
      <c r="M375">
        <f>IF(DEGREES(ACOS(SIN(RADIANS(G375))*SIN(RADIANS(E376))+COS(RADIANS(G375))*COS(RADIANS(E376))*COS(RADIANS(M366))))&gt;90,0,$F$4*$F$5/E375^2*(SIN(RADIANS(G375))*SIN(RADIANS(E376))+COS(RADIANS(G375))*COS(RADIANS(E376))*COS(RADIANS(M366))))</f>
        <v>0</v>
      </c>
      <c r="N375">
        <f>IF(DEGREES(ACOS(SIN(RADIANS(G375))*SIN(RADIANS(E376))+COS(RADIANS(G375))*COS(RADIANS(E376))*COS(RADIANS(N366))))&gt;90,0,$F$4*$F$5/E375^2*(SIN(RADIANS(G375))*SIN(RADIANS(E376))+COS(RADIANS(G375))*COS(RADIANS(E376))*COS(RADIANS(N366))))</f>
        <v>0</v>
      </c>
      <c r="O375">
        <f>IF(DEGREES(ACOS(SIN(RADIANS(G375))*SIN(RADIANS(E376))+COS(RADIANS(G375))*COS(RADIANS(E376))*COS(RADIANS(O366))))&gt;90,0,$F$4*$F$5/E375^2*(SIN(RADIANS(G375))*SIN(RADIANS(E376))+COS(RADIANS(G375))*COS(RADIANS(E376))*COS(RADIANS(O366))))</f>
        <v>0</v>
      </c>
      <c r="P375">
        <f>IF(DEGREES(ACOS(SIN(RADIANS(G375))*SIN(RADIANS(E376))+COS(RADIANS(G375))*COS(RADIANS(E376))*COS(RADIANS(P366))))&gt;90,0,$F$4*$F$5/E375^2*(SIN(RADIANS(G375))*SIN(RADIANS(E376))+COS(RADIANS(G375))*COS(RADIANS(E376))*COS(RADIANS(P366))))</f>
        <v>0</v>
      </c>
      <c r="Q375">
        <f>IF(DEGREES(ACOS(SIN(RADIANS(G375))*SIN(RADIANS(E376))+COS(RADIANS(G375))*COS(RADIANS(E376))*COS(RADIANS(Q366))))&gt;90,0,$F$4*$F$5/E375^2*(SIN(RADIANS(G375))*SIN(RADIANS(E376))+COS(RADIANS(G375))*COS(RADIANS(E376))*COS(RADIANS(Q366))))</f>
        <v>0</v>
      </c>
      <c r="R375" t="e">
        <f>IF(DEGREES(ACOS(SIN(RADIANS(G375))*SIN(RADIANS(E376))+COS(RADIANS(G375))*COS(RADIANS(E376))*COS(RADIANS(R366))))&gt;90,0,$F$4*$F$5/E375^2*(SIN(RADIANS(G375))*SIN(RADIANS(E376))+COS(RADIANS(G375))*COS(RADIANS(E376))*COS(RADIANS(R366))))</f>
        <v>#DIV/0!</v>
      </c>
      <c r="S375" t="e">
        <f>IF(DEGREES(ACOS(SIN(RADIANS(G375))*SIN(RADIANS(E376))+COS(RADIANS(G375))*COS(RADIANS(E376))*COS(RADIANS(S366))))&gt;90,0,$F$4*$F$5/E375^2*(SIN(RADIANS(G375))*SIN(RADIANS(E376))+COS(RADIANS(G375))*COS(RADIANS(E376))*COS(RADIANS(S366))))</f>
        <v>#DIV/0!</v>
      </c>
      <c r="T375" t="e">
        <f>IF(DEGREES(ACOS(SIN(RADIANS(G375))*SIN(RADIANS(E376))+COS(RADIANS(G375))*COS(RADIANS(E376))*COS(RADIANS(T366))))&gt;90,0,$F$4*$F$5/E375^2*(SIN(RADIANS(G375))*SIN(RADIANS(E376))+COS(RADIANS(G375))*COS(RADIANS(E376))*COS(RADIANS(T366))))</f>
        <v>#DIV/0!</v>
      </c>
      <c r="U375" t="e">
        <f>IF(DEGREES(ACOS(SIN(RADIANS(G375))*SIN(RADIANS(E376))+COS(RADIANS(G375))*COS(RADIANS(E376))*COS(RADIANS(U366))))&gt;90,0,$F$4*$F$5/E375^2*(SIN(RADIANS(G375))*SIN(RADIANS(E376))+COS(RADIANS(G375))*COS(RADIANS(E376))*COS(RADIANS(U366))))</f>
        <v>#DIV/0!</v>
      </c>
      <c r="V375" t="e">
        <f>IF(DEGREES(ACOS(SIN(RADIANS(G375))*SIN(RADIANS(E376))+COS(RADIANS(G375))*COS(RADIANS(E376))*COS(RADIANS(V366))))&gt;90,0,$F$4*$F$5/E375^2*(SIN(RADIANS(G375))*SIN(RADIANS(E376))+COS(RADIANS(G375))*COS(RADIANS(E376))*COS(RADIANS(V366))))</f>
        <v>#DIV/0!</v>
      </c>
      <c r="W375" t="e">
        <f>IF(DEGREES(ACOS(SIN(RADIANS(G375))*SIN(RADIANS(E376))+COS(RADIANS(G375))*COS(RADIANS(E376))*COS(RADIANS(W366))))&gt;90,0,$F$4*$F$5/E375^2*(SIN(RADIANS(G375))*SIN(RADIANS(E376))+COS(RADIANS(G375))*COS(RADIANS(E376))*COS(RADIANS(W366))))</f>
        <v>#DIV/0!</v>
      </c>
      <c r="X375" t="e">
        <f>IF(DEGREES(ACOS(SIN(RADIANS(G375))*SIN(RADIANS(E376))+COS(RADIANS(G375))*COS(RADIANS(E376))*COS(RADIANS(X366))))&gt;90,0,$F$4*$F$5/E375^2*(SIN(RADIANS(G375))*SIN(RADIANS(E376))+COS(RADIANS(G375))*COS(RADIANS(E376))*COS(RADIANS(X366))))</f>
        <v>#DIV/0!</v>
      </c>
      <c r="Y375" t="e">
        <f>IF(DEGREES(ACOS(SIN(RADIANS(G375))*SIN(RADIANS(E376))+COS(RADIANS(G375))*COS(RADIANS(E376))*COS(RADIANS(Y366))))&gt;90,0,$F$4*$F$5/E375^2*(SIN(RADIANS(G375))*SIN(RADIANS(E376))+COS(RADIANS(G375))*COS(RADIANS(E376))*COS(RADIANS(Y366))))</f>
        <v>#DIV/0!</v>
      </c>
      <c r="Z375" t="e">
        <f>IF(DEGREES(ACOS(SIN(RADIANS(G375))*SIN(RADIANS(E376))+COS(RADIANS(G375))*COS(RADIANS(E376))*COS(RADIANS(Z366))))&gt;90,0,$F$4*$F$5/E375^2*(SIN(RADIANS(G375))*SIN(RADIANS(E376))+COS(RADIANS(G375))*COS(RADIANS(E376))*COS(RADIANS(Z366))))</f>
        <v>#DIV/0!</v>
      </c>
      <c r="AA375" t="e">
        <f>IF(DEGREES(ACOS(SIN(RADIANS(G375))*SIN(RADIANS(E376))+COS(RADIANS(G375))*COS(RADIANS(E376))*COS(RADIANS(AA366))))&gt;90,0,$F$4*$F$5/E375^2*(SIN(RADIANS(G375))*SIN(RADIANS(E376))+COS(RADIANS(G375))*COS(RADIANS(E376))*COS(RADIANS(AA366))))</f>
        <v>#DIV/0!</v>
      </c>
      <c r="AB375" t="e">
        <f>IF(DEGREES(ACOS(SIN(RADIANS(G375))*SIN(RADIANS(E376))+COS(RADIANS(G375))*COS(RADIANS(E376))*COS(RADIANS(AB366))))&gt;90,0,$F$4*$F$5/E375^2*(SIN(RADIANS(G375))*SIN(RADIANS(E376))+COS(RADIANS(G375))*COS(RADIANS(E376))*COS(RADIANS(AB366))))</f>
        <v>#DIV/0!</v>
      </c>
      <c r="AC375" t="e">
        <f>IF(DEGREES(ACOS(SIN(RADIANS(G375))*SIN(RADIANS(E376))+COS(RADIANS(G375))*COS(RADIANS(E376))*COS(RADIANS(AC366))))&gt;90,0,$F$4*$F$5/E375^2*(SIN(RADIANS(G375))*SIN(RADIANS(E376))+COS(RADIANS(G375))*COS(RADIANS(E376))*COS(RADIANS(AC366))))</f>
        <v>#DIV/0!</v>
      </c>
      <c r="AD375" t="e">
        <f>IF(DEGREES(ACOS(SIN(RADIANS(G375))*SIN(RADIANS(E376))+COS(RADIANS(G375))*COS(RADIANS(E376))*COS(RADIANS(AD366))))&gt;90,0,$F$4*$F$5/E375^2*(SIN(RADIANS(G375))*SIN(RADIANS(E376))+COS(RADIANS(G375))*COS(RADIANS(E376))*COS(RADIANS(AD366))))</f>
        <v>#DIV/0!</v>
      </c>
      <c r="AE375" t="e">
        <f>IF(DEGREES(ACOS(SIN(RADIANS(G375))*SIN(RADIANS(E376))+COS(RADIANS(G375))*COS(RADIANS(E376))*COS(RADIANS(AE366))))&gt;90,0,$F$4*$F$5/E375^2*(SIN(RADIANS(G375))*SIN(RADIANS(E376))+COS(RADIANS(G375))*COS(RADIANS(E376))*COS(RADIANS(AE366))))</f>
        <v>#DIV/0!</v>
      </c>
      <c r="AF375" t="e">
        <f>IF(DEGREES(ACOS(SIN(RADIANS(G375))*SIN(RADIANS(E376))+COS(RADIANS(G375))*COS(RADIANS(E376))*COS(RADIANS(AF366))))&gt;90,0,$F$4*$F$5/E375^2*(SIN(RADIANS(G375))*SIN(RADIANS(E376))+COS(RADIANS(G375))*COS(RADIANS(E376))*COS(RADIANS(AF366))))</f>
        <v>#DIV/0!</v>
      </c>
      <c r="AG375" t="e">
        <f>IF(DEGREES(ACOS(SIN(RADIANS(G375))*SIN(RADIANS(E376))+COS(RADIANS(G375))*COS(RADIANS(E376))*COS(RADIANS(AG366))))&gt;90,0,$F$4*$F$5/E375^2*(SIN(RADIANS(G375))*SIN(RADIANS(E376))+COS(RADIANS(G375))*COS(RADIANS(E376))*COS(RADIANS(AG366))))</f>
        <v>#DIV/0!</v>
      </c>
      <c r="AH375" t="e">
        <f>IF(DEGREES(ACOS(SIN(RADIANS(G375))*SIN(RADIANS(E376))+COS(RADIANS(G375))*COS(RADIANS(E376))*COS(RADIANS(AH366))))&gt;90,0,$F$4*$F$5/E375^2*(SIN(RADIANS(G375))*SIN(RADIANS(E376))+COS(RADIANS(G375))*COS(RADIANS(E376))*COS(RADIANS(AH366))))</f>
        <v>#DIV/0!</v>
      </c>
      <c r="AI375" t="e">
        <f>IF(DEGREES(ACOS(SIN(RADIANS(G375))*SIN(RADIANS(E376))+COS(RADIANS(G375))*COS(RADIANS(E376))*COS(RADIANS(AI366))))&gt;90,0,$F$4*$F$5/E375^2*(SIN(RADIANS(G375))*SIN(RADIANS(E376))+COS(RADIANS(G375))*COS(RADIANS(E376))*COS(RADIANS(AI366))))</f>
        <v>#DIV/0!</v>
      </c>
      <c r="AJ375" t="e">
        <f>IF(DEGREES(ACOS(SIN(RADIANS(G375))*SIN(RADIANS(E376))+COS(RADIANS(G375))*COS(RADIANS(E376))*COS(RADIANS(AJ366))))&gt;90,0,$F$4*$F$5/E375^2*(SIN(RADIANS(G375))*SIN(RADIANS(E376))+COS(RADIANS(G375))*COS(RADIANS(E376))*COS(RADIANS(AJ366))))</f>
        <v>#DIV/0!</v>
      </c>
      <c r="AK375">
        <f>IF(DEGREES(ACOS(SIN(RADIANS(G375))*SIN(RADIANS(E376))+COS(RADIANS(G375))*COS(RADIANS(E376))*COS(RADIANS(AK366))))&gt;90,0,$F$4*$F$5/E375^2*(SIN(RADIANS(G375))*SIN(RADIANS(E376))+COS(RADIANS(G375))*COS(RADIANS(E376))*COS(RADIANS(AK366))))</f>
        <v>0</v>
      </c>
      <c r="AL375">
        <f>IF(DEGREES(ACOS(SIN(RADIANS(G375))*SIN(RADIANS(E376))+COS(RADIANS(G375))*COS(RADIANS(E376))*COS(RADIANS(AL366))))&gt;90,0,$F$4*$F$5/E375^2*(SIN(RADIANS(G375))*SIN(RADIANS(E376))+COS(RADIANS(G375))*COS(RADIANS(E376))*COS(RADIANS(AL366))))</f>
        <v>0</v>
      </c>
      <c r="AM375">
        <f>IF(DEGREES(ACOS(SIN(RADIANS(G375))*SIN(RADIANS(E376))+COS(RADIANS(G375))*COS(RADIANS(E376))*COS(RADIANS(AM366))))&gt;90,0,$F$4*$F$5/E375^2*(SIN(RADIANS(G375))*SIN(RADIANS(E376))+COS(RADIANS(G375))*COS(RADIANS(E376))*COS(RADIANS(AM366))))</f>
        <v>0</v>
      </c>
      <c r="AN375">
        <f>IF(DEGREES(ACOS(SIN(RADIANS(G375))*SIN(RADIANS(E376))+COS(RADIANS(G375))*COS(RADIANS(E376))*COS(RADIANS(AN366))))&gt;90,0,$F$4*$F$5/E375^2*(SIN(RADIANS(G375))*SIN(RADIANS(E376))+COS(RADIANS(G375))*COS(RADIANS(E376))*COS(RADIANS(AN366))))</f>
        <v>0</v>
      </c>
      <c r="AO375">
        <f>IF(DEGREES(ACOS(SIN(RADIANS(G375))*SIN(RADIANS(E376))+COS(RADIANS(G375))*COS(RADIANS(E376))*COS(RADIANS(AO366))))&gt;90,0,$F$4*$F$5/E375^2*(SIN(RADIANS(G375))*SIN(RADIANS(E376))+COS(RADIANS(G375))*COS(RADIANS(E376))*COS(RADIANS(AO366))))</f>
        <v>0</v>
      </c>
      <c r="AP375">
        <f>IF(DEGREES(ACOS(SIN(RADIANS(G375))*SIN(RADIANS(E376))+COS(RADIANS(G375))*COS(RADIANS(E376))*COS(RADIANS(AP366))))&gt;90,0,$F$4*$F$5/E375^2*(SIN(RADIANS(G375))*SIN(RADIANS(E376))+COS(RADIANS(G375))*COS(RADIANS(E376))*COS(RADIANS(AP366))))</f>
        <v>0</v>
      </c>
      <c r="AQ375">
        <f>IF(DEGREES(ACOS(SIN(RADIANS(G375))*SIN(RADIANS(E376))+COS(RADIANS(G375))*COS(RADIANS(E376))*COS(RADIANS(AQ366))))&gt;90,0,$F$4*$F$5/E375^2*(SIN(RADIANS(G375))*SIN(RADIANS(E376))+COS(RADIANS(G375))*COS(RADIANS(E376))*COS(RADIANS(AQ366))))</f>
        <v>0</v>
      </c>
      <c r="AR375">
        <f>IF(DEGREES(ACOS(SIN(RADIANS(G375))*SIN(RADIANS(E376))+COS(RADIANS(G375))*COS(RADIANS(E376))*COS(RADIANS(AR366))))&gt;90,0,$F$4*$F$5/E375^2*(SIN(RADIANS(G375))*SIN(RADIANS(E376))+COS(RADIANS(G375))*COS(RADIANS(E376))*COS(RADIANS(AR366))))</f>
        <v>0</v>
      </c>
    </row>
    <row r="376" spans="2:44" x14ac:dyDescent="0.5">
      <c r="B376" s="40" t="s">
        <v>735</v>
      </c>
      <c r="E376">
        <f>IF($F$8&gt;90,180-$F$8,$F$8)*SIN(RADIANS(E370))</f>
        <v>0</v>
      </c>
      <c r="G376">
        <v>10</v>
      </c>
      <c r="I376">
        <f>IF(DEGREES(ACOS(SIN(RADIANS(G376))*SIN(RADIANS(E376))+COS(RADIANS(G376))*COS(RADIANS(E376))*COS(RADIANS(I366))))&gt;90,0,$F$4*$F$5/E375^2*(SIN(RADIANS(G376))*SIN(RADIANS(E376))+COS(RADIANS(G376))*COS(RADIANS(E376))*COS(RADIANS(I366))))</f>
        <v>0</v>
      </c>
      <c r="J376">
        <f>IF(DEGREES(ACOS(SIN(RADIANS(G376))*SIN(RADIANS(E376))+COS(RADIANS(G376))*COS(RADIANS(E376))*COS(RADIANS(J366))))&gt;90,0,$F$4*$F$5/E375^2*(SIN(RADIANS(G376))*SIN(RADIANS(E376))+COS(RADIANS(G376))*COS(RADIANS(E376))*COS(RADIANS(J366))))</f>
        <v>0</v>
      </c>
      <c r="K376">
        <f>IF(DEGREES(ACOS(SIN(RADIANS(G376))*SIN(RADIANS(E376))+COS(RADIANS(G376))*COS(RADIANS(E376))*COS(RADIANS(K366))))&gt;90,0,$F$4*$F$5/E375^2*(SIN(RADIANS(G376))*SIN(RADIANS(E376))+COS(RADIANS(G376))*COS(RADIANS(E376))*COS(RADIANS(K366))))</f>
        <v>0</v>
      </c>
      <c r="L376">
        <f>IF(DEGREES(ACOS(SIN(RADIANS(G376))*SIN(RADIANS(E376))+COS(RADIANS(G376))*COS(RADIANS(E376))*COS(RADIANS(L366))))&gt;90,0,$F$4*$F$5/E375^2*(SIN(RADIANS(G376))*SIN(RADIANS(E376))+COS(RADIANS(G376))*COS(RADIANS(E376))*COS(RADIANS(L366))))</f>
        <v>0</v>
      </c>
      <c r="M376">
        <f>IF(DEGREES(ACOS(SIN(RADIANS(G376))*SIN(RADIANS(E376))+COS(RADIANS(G376))*COS(RADIANS(E376))*COS(RADIANS(M366))))&gt;90,0,$F$4*$F$5/E375^2*(SIN(RADIANS(G376))*SIN(RADIANS(E376))+COS(RADIANS(G376))*COS(RADIANS(E376))*COS(RADIANS(M366))))</f>
        <v>0</v>
      </c>
      <c r="N376">
        <f>IF(DEGREES(ACOS(SIN(RADIANS(G376))*SIN(RADIANS(E376))+COS(RADIANS(G376))*COS(RADIANS(E376))*COS(RADIANS(N366))))&gt;90,0,$F$4*$F$5/E375^2*(SIN(RADIANS(G376))*SIN(RADIANS(E376))+COS(RADIANS(G376))*COS(RADIANS(E376))*COS(RADIANS(N366))))</f>
        <v>0</v>
      </c>
      <c r="O376">
        <f>IF(DEGREES(ACOS(SIN(RADIANS(G376))*SIN(RADIANS(E376))+COS(RADIANS(G376))*COS(RADIANS(E376))*COS(RADIANS(O366))))&gt;90,0,$F$4*$F$5/E375^2*(SIN(RADIANS(G376))*SIN(RADIANS(E376))+COS(RADIANS(G376))*COS(RADIANS(E376))*COS(RADIANS(O366))))</f>
        <v>0</v>
      </c>
      <c r="P376">
        <f>IF(DEGREES(ACOS(SIN(RADIANS(G376))*SIN(RADIANS(E376))+COS(RADIANS(G376))*COS(RADIANS(E376))*COS(RADIANS(P366))))&gt;90,0,$F$4*$F$5/E375^2*(SIN(RADIANS(G376))*SIN(RADIANS(E376))+COS(RADIANS(G376))*COS(RADIANS(E376))*COS(RADIANS(P366))))</f>
        <v>0</v>
      </c>
      <c r="Q376">
        <f>IF(DEGREES(ACOS(SIN(RADIANS(G376))*SIN(RADIANS(E376))+COS(RADIANS(G376))*COS(RADIANS(E376))*COS(RADIANS(Q366))))&gt;90,0,$F$4*$F$5/E375^2*(SIN(RADIANS(G376))*SIN(RADIANS(E376))+COS(RADIANS(G376))*COS(RADIANS(E376))*COS(RADIANS(Q366))))</f>
        <v>0</v>
      </c>
      <c r="R376" t="e">
        <f>IF(DEGREES(ACOS(SIN(RADIANS(G376))*SIN(RADIANS(E376))+COS(RADIANS(G376))*COS(RADIANS(E376))*COS(RADIANS(R366))))&gt;90,0,$F$4*$F$5/E375^2*(SIN(RADIANS(G376))*SIN(RADIANS(E376))+COS(RADIANS(G376))*COS(RADIANS(E376))*COS(RADIANS(R366))))</f>
        <v>#DIV/0!</v>
      </c>
      <c r="S376" t="e">
        <f>IF(DEGREES(ACOS(SIN(RADIANS(G376))*SIN(RADIANS(E376))+COS(RADIANS(G376))*COS(RADIANS(E376))*COS(RADIANS(S366))))&gt;90,0,$F$4*$F$5/E375^2*(SIN(RADIANS(G376))*SIN(RADIANS(E376))+COS(RADIANS(G376))*COS(RADIANS(E376))*COS(RADIANS(S366))))</f>
        <v>#DIV/0!</v>
      </c>
      <c r="T376" t="e">
        <f>IF(DEGREES(ACOS(SIN(RADIANS(G376))*SIN(RADIANS(E376))+COS(RADIANS(G376))*COS(RADIANS(E376))*COS(RADIANS(T366))))&gt;90,0,$F$4*$F$5/E375^2*(SIN(RADIANS(G376))*SIN(RADIANS(E376))+COS(RADIANS(G376))*COS(RADIANS(E376))*COS(RADIANS(T366))))</f>
        <v>#DIV/0!</v>
      </c>
      <c r="U376" t="e">
        <f>IF(DEGREES(ACOS(SIN(RADIANS(G376))*SIN(RADIANS(E376))+COS(RADIANS(G376))*COS(RADIANS(E376))*COS(RADIANS(U366))))&gt;90,0,$F$4*$F$5/E375^2*(SIN(RADIANS(G376))*SIN(RADIANS(E376))+COS(RADIANS(G376))*COS(RADIANS(E376))*COS(RADIANS(U366))))</f>
        <v>#DIV/0!</v>
      </c>
      <c r="V376" t="e">
        <f>IF(DEGREES(ACOS(SIN(RADIANS(G376))*SIN(RADIANS(E376))+COS(RADIANS(G376))*COS(RADIANS(E376))*COS(RADIANS(V366))))&gt;90,0,$F$4*$F$5/E375^2*(SIN(RADIANS(G376))*SIN(RADIANS(E376))+COS(RADIANS(G376))*COS(RADIANS(E376))*COS(RADIANS(V366))))</f>
        <v>#DIV/0!</v>
      </c>
      <c r="W376" t="e">
        <f>IF(DEGREES(ACOS(SIN(RADIANS(G376))*SIN(RADIANS(E376))+COS(RADIANS(G376))*COS(RADIANS(E376))*COS(RADIANS(W366))))&gt;90,0,$F$4*$F$5/E375^2*(SIN(RADIANS(G376))*SIN(RADIANS(E376))+COS(RADIANS(G376))*COS(RADIANS(E376))*COS(RADIANS(W366))))</f>
        <v>#DIV/0!</v>
      </c>
      <c r="X376" t="e">
        <f>IF(DEGREES(ACOS(SIN(RADIANS(G376))*SIN(RADIANS(E376))+COS(RADIANS(G376))*COS(RADIANS(E376))*COS(RADIANS(X366))))&gt;90,0,$F$4*$F$5/E375^2*(SIN(RADIANS(G376))*SIN(RADIANS(E376))+COS(RADIANS(G376))*COS(RADIANS(E376))*COS(RADIANS(X366))))</f>
        <v>#DIV/0!</v>
      </c>
      <c r="Y376" t="e">
        <f>IF(DEGREES(ACOS(SIN(RADIANS(G376))*SIN(RADIANS(E376))+COS(RADIANS(G376))*COS(RADIANS(E376))*COS(RADIANS(Y366))))&gt;90,0,$F$4*$F$5/E375^2*(SIN(RADIANS(G376))*SIN(RADIANS(E376))+COS(RADIANS(G376))*COS(RADIANS(E376))*COS(RADIANS(Y366))))</f>
        <v>#DIV/0!</v>
      </c>
      <c r="Z376" t="e">
        <f>IF(DEGREES(ACOS(SIN(RADIANS(G376))*SIN(RADIANS(E376))+COS(RADIANS(G376))*COS(RADIANS(E376))*COS(RADIANS(Z366))))&gt;90,0,$F$4*$F$5/E375^2*(SIN(RADIANS(G376))*SIN(RADIANS(E376))+COS(RADIANS(G376))*COS(RADIANS(E376))*COS(RADIANS(Z366))))</f>
        <v>#DIV/0!</v>
      </c>
      <c r="AA376" t="e">
        <f>IF(DEGREES(ACOS(SIN(RADIANS(G376))*SIN(RADIANS(E376))+COS(RADIANS(G376))*COS(RADIANS(E376))*COS(RADIANS(AA366))))&gt;90,0,$F$4*$F$5/E375^2*(SIN(RADIANS(G376))*SIN(RADIANS(E376))+COS(RADIANS(G376))*COS(RADIANS(E376))*COS(RADIANS(AA366))))</f>
        <v>#DIV/0!</v>
      </c>
      <c r="AB376" t="e">
        <f>IF(DEGREES(ACOS(SIN(RADIANS(G376))*SIN(RADIANS(E376))+COS(RADIANS(G376))*COS(RADIANS(E376))*COS(RADIANS(AB366))))&gt;90,0,$F$4*$F$5/E375^2*(SIN(RADIANS(G376))*SIN(RADIANS(E376))+COS(RADIANS(G376))*COS(RADIANS(E376))*COS(RADIANS(AB366))))</f>
        <v>#DIV/0!</v>
      </c>
      <c r="AC376" t="e">
        <f>IF(DEGREES(ACOS(SIN(RADIANS(G376))*SIN(RADIANS(E376))+COS(RADIANS(G376))*COS(RADIANS(E376))*COS(RADIANS(AC366))))&gt;90,0,$F$4*$F$5/E375^2*(SIN(RADIANS(G376))*SIN(RADIANS(E376))+COS(RADIANS(G376))*COS(RADIANS(E376))*COS(RADIANS(AC366))))</f>
        <v>#DIV/0!</v>
      </c>
      <c r="AD376" t="e">
        <f>IF(DEGREES(ACOS(SIN(RADIANS(G376))*SIN(RADIANS(E376))+COS(RADIANS(G376))*COS(RADIANS(E376))*COS(RADIANS(AD366))))&gt;90,0,$F$4*$F$5/E375^2*(SIN(RADIANS(G376))*SIN(RADIANS(E376))+COS(RADIANS(G376))*COS(RADIANS(E376))*COS(RADIANS(AD366))))</f>
        <v>#DIV/0!</v>
      </c>
      <c r="AE376" t="e">
        <f>IF(DEGREES(ACOS(SIN(RADIANS(G376))*SIN(RADIANS(E376))+COS(RADIANS(G376))*COS(RADIANS(E376))*COS(RADIANS(AE366))))&gt;90,0,$F$4*$F$5/E375^2*(SIN(RADIANS(G376))*SIN(RADIANS(E376))+COS(RADIANS(G376))*COS(RADIANS(E376))*COS(RADIANS(AE366))))</f>
        <v>#DIV/0!</v>
      </c>
      <c r="AF376" t="e">
        <f>IF(DEGREES(ACOS(SIN(RADIANS(G376))*SIN(RADIANS(E376))+COS(RADIANS(G376))*COS(RADIANS(E376))*COS(RADIANS(AF366))))&gt;90,0,$F$4*$F$5/E375^2*(SIN(RADIANS(G376))*SIN(RADIANS(E376))+COS(RADIANS(G376))*COS(RADIANS(E376))*COS(RADIANS(AF366))))</f>
        <v>#DIV/0!</v>
      </c>
      <c r="AG376" t="e">
        <f>IF(DEGREES(ACOS(SIN(RADIANS(G376))*SIN(RADIANS(E376))+COS(RADIANS(G376))*COS(RADIANS(E376))*COS(RADIANS(AG366))))&gt;90,0,$F$4*$F$5/E375^2*(SIN(RADIANS(G376))*SIN(RADIANS(E376))+COS(RADIANS(G376))*COS(RADIANS(E376))*COS(RADIANS(AG366))))</f>
        <v>#DIV/0!</v>
      </c>
      <c r="AH376" t="e">
        <f>IF(DEGREES(ACOS(SIN(RADIANS(G376))*SIN(RADIANS(E376))+COS(RADIANS(G376))*COS(RADIANS(E376))*COS(RADIANS(AH366))))&gt;90,0,$F$4*$F$5/E375^2*(SIN(RADIANS(G376))*SIN(RADIANS(E376))+COS(RADIANS(G376))*COS(RADIANS(E376))*COS(RADIANS(AH366))))</f>
        <v>#DIV/0!</v>
      </c>
      <c r="AI376" t="e">
        <f>IF(DEGREES(ACOS(SIN(RADIANS(G376))*SIN(RADIANS(E376))+COS(RADIANS(G376))*COS(RADIANS(E376))*COS(RADIANS(AI366))))&gt;90,0,$F$4*$F$5/E375^2*(SIN(RADIANS(G376))*SIN(RADIANS(E376))+COS(RADIANS(G376))*COS(RADIANS(E376))*COS(RADIANS(AI366))))</f>
        <v>#DIV/0!</v>
      </c>
      <c r="AJ376" t="e">
        <f>IF(DEGREES(ACOS(SIN(RADIANS(G376))*SIN(RADIANS(E376))+COS(RADIANS(G376))*COS(RADIANS(E376))*COS(RADIANS(AJ366))))&gt;90,0,$F$4*$F$5/E375^2*(SIN(RADIANS(G376))*SIN(RADIANS(E376))+COS(RADIANS(G376))*COS(RADIANS(E376))*COS(RADIANS(AJ366))))</f>
        <v>#DIV/0!</v>
      </c>
      <c r="AK376">
        <f>IF(DEGREES(ACOS(SIN(RADIANS(G376))*SIN(RADIANS(E376))+COS(RADIANS(G376))*COS(RADIANS(E376))*COS(RADIANS(AK366))))&gt;90,0,$F$4*$F$5/E375^2*(SIN(RADIANS(G376))*SIN(RADIANS(E376))+COS(RADIANS(G376))*COS(RADIANS(E376))*COS(RADIANS(AK366))))</f>
        <v>0</v>
      </c>
      <c r="AL376">
        <f>IF(DEGREES(ACOS(SIN(RADIANS(G376))*SIN(RADIANS(E376))+COS(RADIANS(G376))*COS(RADIANS(E376))*COS(RADIANS(AL366))))&gt;90,0,$F$4*$F$5/E375^2*(SIN(RADIANS(G376))*SIN(RADIANS(E376))+COS(RADIANS(G376))*COS(RADIANS(E376))*COS(RADIANS(AL366))))</f>
        <v>0</v>
      </c>
      <c r="AM376">
        <f>IF(DEGREES(ACOS(SIN(RADIANS(G376))*SIN(RADIANS(E376))+COS(RADIANS(G376))*COS(RADIANS(E376))*COS(RADIANS(AM366))))&gt;90,0,$F$4*$F$5/E375^2*(SIN(RADIANS(G376))*SIN(RADIANS(E376))+COS(RADIANS(G376))*COS(RADIANS(E376))*COS(RADIANS(AM366))))</f>
        <v>0</v>
      </c>
      <c r="AN376">
        <f>IF(DEGREES(ACOS(SIN(RADIANS(G376))*SIN(RADIANS(E376))+COS(RADIANS(G376))*COS(RADIANS(E376))*COS(RADIANS(AN366))))&gt;90,0,$F$4*$F$5/E375^2*(SIN(RADIANS(G376))*SIN(RADIANS(E376))+COS(RADIANS(G376))*COS(RADIANS(E376))*COS(RADIANS(AN366))))</f>
        <v>0</v>
      </c>
      <c r="AO376">
        <f>IF(DEGREES(ACOS(SIN(RADIANS(G376))*SIN(RADIANS(E376))+COS(RADIANS(G376))*COS(RADIANS(E376))*COS(RADIANS(AO366))))&gt;90,0,$F$4*$F$5/E375^2*(SIN(RADIANS(G376))*SIN(RADIANS(E376))+COS(RADIANS(G376))*COS(RADIANS(E376))*COS(RADIANS(AO366))))</f>
        <v>0</v>
      </c>
      <c r="AP376">
        <f>IF(DEGREES(ACOS(SIN(RADIANS(G376))*SIN(RADIANS(E376))+COS(RADIANS(G376))*COS(RADIANS(E376))*COS(RADIANS(AP366))))&gt;90,0,$F$4*$F$5/E375^2*(SIN(RADIANS(G376))*SIN(RADIANS(E376))+COS(RADIANS(G376))*COS(RADIANS(E376))*COS(RADIANS(AP366))))</f>
        <v>0</v>
      </c>
      <c r="AQ376">
        <f>IF(DEGREES(ACOS(SIN(RADIANS(G376))*SIN(RADIANS(E376))+COS(RADIANS(G376))*COS(RADIANS(E376))*COS(RADIANS(AQ366))))&gt;90,0,$F$4*$F$5/E375^2*(SIN(RADIANS(G376))*SIN(RADIANS(E376))+COS(RADIANS(G376))*COS(RADIANS(E376))*COS(RADIANS(AQ366))))</f>
        <v>0</v>
      </c>
      <c r="AR376">
        <f>IF(DEGREES(ACOS(SIN(RADIANS(G376))*SIN(RADIANS(E376))+COS(RADIANS(G376))*COS(RADIANS(E376))*COS(RADIANS(AR366))))&gt;90,0,$F$4*$F$5/E375^2*(SIN(RADIANS(G376))*SIN(RADIANS(E376))+COS(RADIANS(G376))*COS(RADIANS(E376))*COS(RADIANS(AR366))))</f>
        <v>0</v>
      </c>
    </row>
    <row r="377" spans="2:44" x14ac:dyDescent="0.5">
      <c r="B377" s="40" t="s">
        <v>786</v>
      </c>
      <c r="E377">
        <f>IF($F$10=0,IF(E368&lt;360,E368,E368-360),($F$10+1)*E368)</f>
        <v>140</v>
      </c>
      <c r="G377">
        <v>0</v>
      </c>
      <c r="I377">
        <f>IF(DEGREES(ACOS(SIN(RADIANS(G377))*SIN(RADIANS(E376))+COS(RADIANS(G377))*COS(RADIANS(E376))*COS(RADIANS(I366))))&gt;90,0,$F$4*$F$5/E375^2*(SIN(RADIANS(G377))*SIN(RADIANS(E376))+COS(RADIANS(G377))*COS(RADIANS(E376))*COS(RADIANS(I366))))</f>
        <v>0</v>
      </c>
      <c r="J377">
        <f>IF(DEGREES(ACOS(SIN(RADIANS(G377))*SIN(RADIANS(E376))+COS(RADIANS(G377))*COS(RADIANS(E376))*COS(RADIANS(J366))))&gt;90,0,$F$4*$F$5/E375^2*(SIN(RADIANS(G377))*SIN(RADIANS(E376))+COS(RADIANS(G377))*COS(RADIANS(E376))*COS(RADIANS(J366))))</f>
        <v>0</v>
      </c>
      <c r="K377">
        <f>IF(DEGREES(ACOS(SIN(RADIANS(G377))*SIN(RADIANS(E376))+COS(RADIANS(G377))*COS(RADIANS(E376))*COS(RADIANS(K366))))&gt;90,0,$F$4*$F$5/E375^2*(SIN(RADIANS(G377))*SIN(RADIANS(E376))+COS(RADIANS(G377))*COS(RADIANS(E376))*COS(RADIANS(K366))))</f>
        <v>0</v>
      </c>
      <c r="L377">
        <f>IF(DEGREES(ACOS(SIN(RADIANS(G377))*SIN(RADIANS(E376))+COS(RADIANS(G377))*COS(RADIANS(E376))*COS(RADIANS(L366))))&gt;90,0,$F$4*$F$5/E375^2*(SIN(RADIANS(G377))*SIN(RADIANS(E376))+COS(RADIANS(G377))*COS(RADIANS(E376))*COS(RADIANS(L366))))</f>
        <v>0</v>
      </c>
      <c r="M377">
        <f>IF(DEGREES(ACOS(SIN(RADIANS(G377))*SIN(RADIANS(E376))+COS(RADIANS(G377))*COS(RADIANS(E376))*COS(RADIANS(M366))))&gt;90,0,$F$4*$F$5/E375^2*(SIN(RADIANS(G377))*SIN(RADIANS(E376))+COS(RADIANS(G377))*COS(RADIANS(E376))*COS(RADIANS(M366))))</f>
        <v>0</v>
      </c>
      <c r="N377">
        <f>IF(DEGREES(ACOS(SIN(RADIANS(G377))*SIN(RADIANS(E376))+COS(RADIANS(G377))*COS(RADIANS(E376))*COS(RADIANS(N366))))&gt;90,0,$F$4*$F$5/E375^2*(SIN(RADIANS(G377))*SIN(RADIANS(E376))+COS(RADIANS(G377))*COS(RADIANS(E376))*COS(RADIANS(N366))))</f>
        <v>0</v>
      </c>
      <c r="O377">
        <f>IF(DEGREES(ACOS(SIN(RADIANS(G377))*SIN(RADIANS(E376))+COS(RADIANS(G377))*COS(RADIANS(E376))*COS(RADIANS(O366))))&gt;90,0,$F$4*$F$5/E375^2*(SIN(RADIANS(G377))*SIN(RADIANS(E376))+COS(RADIANS(G377))*COS(RADIANS(E376))*COS(RADIANS(O366))))</f>
        <v>0</v>
      </c>
      <c r="P377">
        <f>IF(DEGREES(ACOS(SIN(RADIANS(G377))*SIN(RADIANS(E376))+COS(RADIANS(G377))*COS(RADIANS(E376))*COS(RADIANS(P366))))&gt;90,0,$F$4*$F$5/E375^2*(SIN(RADIANS(G377))*SIN(RADIANS(E376))+COS(RADIANS(G377))*COS(RADIANS(E376))*COS(RADIANS(P366))))</f>
        <v>0</v>
      </c>
      <c r="Q377">
        <f>IF(DEGREES(ACOS(SIN(RADIANS(G377))*SIN(RADIANS(E376))+COS(RADIANS(G377))*COS(RADIANS(E376))*COS(RADIANS(Q366))))&gt;90,0,$F$4*$F$5/E375^2*(SIN(RADIANS(G377))*SIN(RADIANS(E376))+COS(RADIANS(G377))*COS(RADIANS(E376))*COS(RADIANS(Q366))))</f>
        <v>0</v>
      </c>
      <c r="R377" t="e">
        <f>IF(DEGREES(ACOS(SIN(RADIANS(G377))*SIN(RADIANS(E376))+COS(RADIANS(G377))*COS(RADIANS(E376))*COS(RADIANS(R366))))&gt;90,0,$F$4*$F$5/E375^2*(SIN(RADIANS(G377))*SIN(RADIANS(E376))+COS(RADIANS(G377))*COS(RADIANS(E376))*COS(RADIANS(R366))))</f>
        <v>#DIV/0!</v>
      </c>
      <c r="S377" t="e">
        <f>IF(DEGREES(ACOS(SIN(RADIANS(G377))*SIN(RADIANS(E376))+COS(RADIANS(G377))*COS(RADIANS(E376))*COS(RADIANS(S366))))&gt;90,0,$F$4*$F$5/E375^2*(SIN(RADIANS(G377))*SIN(RADIANS(E376))+COS(RADIANS(G377))*COS(RADIANS(E376))*COS(RADIANS(S366))))</f>
        <v>#DIV/0!</v>
      </c>
      <c r="T377" t="e">
        <f>IF(DEGREES(ACOS(SIN(RADIANS(G377))*SIN(RADIANS(E376))+COS(RADIANS(G377))*COS(RADIANS(E376))*COS(RADIANS(T366))))&gt;90,0,$F$4*$F$5/E375^2*(SIN(RADIANS(G377))*SIN(RADIANS(E376))+COS(RADIANS(G377))*COS(RADIANS(E376))*COS(RADIANS(T366))))</f>
        <v>#DIV/0!</v>
      </c>
      <c r="U377" t="e">
        <f>IF(DEGREES(ACOS(SIN(RADIANS(G377))*SIN(RADIANS(E376))+COS(RADIANS(G377))*COS(RADIANS(E376))*COS(RADIANS(U366))))&gt;90,0,$F$4*$F$5/E375^2*(SIN(RADIANS(G377))*SIN(RADIANS(E376))+COS(RADIANS(G377))*COS(RADIANS(E376))*COS(RADIANS(U366))))</f>
        <v>#DIV/0!</v>
      </c>
      <c r="V377" t="e">
        <f>IF(DEGREES(ACOS(SIN(RADIANS(G377))*SIN(RADIANS(E376))+COS(RADIANS(G377))*COS(RADIANS(E376))*COS(RADIANS(V366))))&gt;90,0,$F$4*$F$5/E375^2*(SIN(RADIANS(G377))*SIN(RADIANS(E376))+COS(RADIANS(G377))*COS(RADIANS(E376))*COS(RADIANS(V366))))</f>
        <v>#DIV/0!</v>
      </c>
      <c r="W377" t="e">
        <f>IF(DEGREES(ACOS(SIN(RADIANS(G377))*SIN(RADIANS(E376))+COS(RADIANS(G377))*COS(RADIANS(E376))*COS(RADIANS(W366))))&gt;90,0,$F$4*$F$5/E375^2*(SIN(RADIANS(G377))*SIN(RADIANS(E376))+COS(RADIANS(G377))*COS(RADIANS(E376))*COS(RADIANS(W366))))</f>
        <v>#DIV/0!</v>
      </c>
      <c r="X377" t="e">
        <f>IF(DEGREES(ACOS(SIN(RADIANS(G377))*SIN(RADIANS(E376))+COS(RADIANS(G377))*COS(RADIANS(E376))*COS(RADIANS(X366))))&gt;90,0,$F$4*$F$5/E375^2*(SIN(RADIANS(G377))*SIN(RADIANS(E376))+COS(RADIANS(G377))*COS(RADIANS(E376))*COS(RADIANS(X366))))</f>
        <v>#DIV/0!</v>
      </c>
      <c r="Y377" t="e">
        <f>IF(DEGREES(ACOS(SIN(RADIANS(G377))*SIN(RADIANS(E376))+COS(RADIANS(G377))*COS(RADIANS(E376))*COS(RADIANS(Y366))))&gt;90,0,$F$4*$F$5/E375^2*(SIN(RADIANS(G377))*SIN(RADIANS(E376))+COS(RADIANS(G377))*COS(RADIANS(E376))*COS(RADIANS(Y366))))</f>
        <v>#DIV/0!</v>
      </c>
      <c r="Z377" t="e">
        <f>IF(DEGREES(ACOS(SIN(RADIANS(G377))*SIN(RADIANS(E376))+COS(RADIANS(G377))*COS(RADIANS(E376))*COS(RADIANS(Z366))))&gt;90,0,$F$4*$F$5/E375^2*(SIN(RADIANS(G377))*SIN(RADIANS(E376))+COS(RADIANS(G377))*COS(RADIANS(E376))*COS(RADIANS(Z366))))</f>
        <v>#DIV/0!</v>
      </c>
      <c r="AA377" t="e">
        <f>IF(DEGREES(ACOS(SIN(RADIANS(G377))*SIN(RADIANS(E376))+COS(RADIANS(G377))*COS(RADIANS(E376))*COS(RADIANS(AA366))))&gt;90,0,$F$4*$F$5/E375^2*(SIN(RADIANS(G377))*SIN(RADIANS(E376))+COS(RADIANS(G377))*COS(RADIANS(E376))*COS(RADIANS(AA366))))</f>
        <v>#DIV/0!</v>
      </c>
      <c r="AB377" t="e">
        <f>IF(DEGREES(ACOS(SIN(RADIANS(G377))*SIN(RADIANS(E376))+COS(RADIANS(G377))*COS(RADIANS(E376))*COS(RADIANS(AB366))))&gt;90,0,$F$4*$F$5/E375^2*(SIN(RADIANS(G377))*SIN(RADIANS(E376))+COS(RADIANS(G377))*COS(RADIANS(E376))*COS(RADIANS(AB366))))</f>
        <v>#DIV/0!</v>
      </c>
      <c r="AC377" t="e">
        <f>IF(DEGREES(ACOS(SIN(RADIANS(G377))*SIN(RADIANS(E376))+COS(RADIANS(G377))*COS(RADIANS(E376))*COS(RADIANS(AC366))))&gt;90,0,$F$4*$F$5/E375^2*(SIN(RADIANS(G377))*SIN(RADIANS(E376))+COS(RADIANS(G377))*COS(RADIANS(E376))*COS(RADIANS(AC366))))</f>
        <v>#DIV/0!</v>
      </c>
      <c r="AD377" t="e">
        <f>IF(DEGREES(ACOS(SIN(RADIANS(G377))*SIN(RADIANS(E376))+COS(RADIANS(G377))*COS(RADIANS(E376))*COS(RADIANS(AD366))))&gt;90,0,$F$4*$F$5/E375^2*(SIN(RADIANS(G377))*SIN(RADIANS(E376))+COS(RADIANS(G377))*COS(RADIANS(E376))*COS(RADIANS(AD366))))</f>
        <v>#DIV/0!</v>
      </c>
      <c r="AE377" t="e">
        <f>IF(DEGREES(ACOS(SIN(RADIANS(G377))*SIN(RADIANS(E376))+COS(RADIANS(G377))*COS(RADIANS(E376))*COS(RADIANS(AE366))))&gt;90,0,$F$4*$F$5/E375^2*(SIN(RADIANS(G377))*SIN(RADIANS(E376))+COS(RADIANS(G377))*COS(RADIANS(E376))*COS(RADIANS(AE366))))</f>
        <v>#DIV/0!</v>
      </c>
      <c r="AF377" t="e">
        <f>IF(DEGREES(ACOS(SIN(RADIANS(G377))*SIN(RADIANS(E376))+COS(RADIANS(G377))*COS(RADIANS(E376))*COS(RADIANS(AF366))))&gt;90,0,$F$4*$F$5/E375^2*(SIN(RADIANS(G377))*SIN(RADIANS(E376))+COS(RADIANS(G377))*COS(RADIANS(E376))*COS(RADIANS(AF366))))</f>
        <v>#DIV/0!</v>
      </c>
      <c r="AG377" t="e">
        <f>IF(DEGREES(ACOS(SIN(RADIANS(G377))*SIN(RADIANS(E376))+COS(RADIANS(G377))*COS(RADIANS(E376))*COS(RADIANS(AG366))))&gt;90,0,$F$4*$F$5/E375^2*(SIN(RADIANS(G377))*SIN(RADIANS(E376))+COS(RADIANS(G377))*COS(RADIANS(E376))*COS(RADIANS(AG366))))</f>
        <v>#DIV/0!</v>
      </c>
      <c r="AH377" t="e">
        <f>IF(DEGREES(ACOS(SIN(RADIANS(G377))*SIN(RADIANS(E376))+COS(RADIANS(G377))*COS(RADIANS(E376))*COS(RADIANS(AH366))))&gt;90,0,$F$4*$F$5/E375^2*(SIN(RADIANS(G377))*SIN(RADIANS(E376))+COS(RADIANS(G377))*COS(RADIANS(E376))*COS(RADIANS(AH366))))</f>
        <v>#DIV/0!</v>
      </c>
      <c r="AI377" t="e">
        <f>IF(DEGREES(ACOS(SIN(RADIANS(G377))*SIN(RADIANS(E376))+COS(RADIANS(G377))*COS(RADIANS(E376))*COS(RADIANS(AI366))))&gt;90,0,$F$4*$F$5/E375^2*(SIN(RADIANS(G377))*SIN(RADIANS(E376))+COS(RADIANS(G377))*COS(RADIANS(E376))*COS(RADIANS(AI366))))</f>
        <v>#DIV/0!</v>
      </c>
      <c r="AJ377" t="e">
        <f>IF(DEGREES(ACOS(SIN(RADIANS(G377))*SIN(RADIANS(E376))+COS(RADIANS(G377))*COS(RADIANS(E376))*COS(RADIANS(AJ366))))&gt;90,0,$F$4*$F$5/E375^2*(SIN(RADIANS(G377))*SIN(RADIANS(E376))+COS(RADIANS(G377))*COS(RADIANS(E376))*COS(RADIANS(AJ366))))</f>
        <v>#DIV/0!</v>
      </c>
      <c r="AK377">
        <f>IF(DEGREES(ACOS(SIN(RADIANS(G377))*SIN(RADIANS(E376))+COS(RADIANS(G377))*COS(RADIANS(E376))*COS(RADIANS(AK366))))&gt;90,0,$F$4*$F$5/E375^2*(SIN(RADIANS(G377))*SIN(RADIANS(E376))+COS(RADIANS(G377))*COS(RADIANS(E376))*COS(RADIANS(AK366))))</f>
        <v>0</v>
      </c>
      <c r="AL377">
        <f>IF(DEGREES(ACOS(SIN(RADIANS(G377))*SIN(RADIANS(E376))+COS(RADIANS(G377))*COS(RADIANS(E376))*COS(RADIANS(AL366))))&gt;90,0,$F$4*$F$5/E375^2*(SIN(RADIANS(G377))*SIN(RADIANS(E376))+COS(RADIANS(G377))*COS(RADIANS(E376))*COS(RADIANS(AL366))))</f>
        <v>0</v>
      </c>
      <c r="AM377">
        <f>IF(DEGREES(ACOS(SIN(RADIANS(G377))*SIN(RADIANS(E376))+COS(RADIANS(G377))*COS(RADIANS(E376))*COS(RADIANS(AM366))))&gt;90,0,$F$4*$F$5/E375^2*(SIN(RADIANS(G377))*SIN(RADIANS(E376))+COS(RADIANS(G377))*COS(RADIANS(E376))*COS(RADIANS(AM366))))</f>
        <v>0</v>
      </c>
      <c r="AN377">
        <f>IF(DEGREES(ACOS(SIN(RADIANS(G377))*SIN(RADIANS(E376))+COS(RADIANS(G377))*COS(RADIANS(E376))*COS(RADIANS(AN366))))&gt;90,0,$F$4*$F$5/E375^2*(SIN(RADIANS(G377))*SIN(RADIANS(E376))+COS(RADIANS(G377))*COS(RADIANS(E376))*COS(RADIANS(AN366))))</f>
        <v>0</v>
      </c>
      <c r="AO377">
        <f>IF(DEGREES(ACOS(SIN(RADIANS(G377))*SIN(RADIANS(E376))+COS(RADIANS(G377))*COS(RADIANS(E376))*COS(RADIANS(AO366))))&gt;90,0,$F$4*$F$5/E375^2*(SIN(RADIANS(G377))*SIN(RADIANS(E376))+COS(RADIANS(G377))*COS(RADIANS(E376))*COS(RADIANS(AO366))))</f>
        <v>0</v>
      </c>
      <c r="AP377">
        <f>IF(DEGREES(ACOS(SIN(RADIANS(G377))*SIN(RADIANS(E376))+COS(RADIANS(G377))*COS(RADIANS(E376))*COS(RADIANS(AP366))))&gt;90,0,$F$4*$F$5/E375^2*(SIN(RADIANS(G377))*SIN(RADIANS(E376))+COS(RADIANS(G377))*COS(RADIANS(E376))*COS(RADIANS(AP366))))</f>
        <v>0</v>
      </c>
      <c r="AQ377">
        <f>IF(DEGREES(ACOS(SIN(RADIANS(G377))*SIN(RADIANS(E376))+COS(RADIANS(G377))*COS(RADIANS(E376))*COS(RADIANS(AQ366))))&gt;90,0,$F$4*$F$5/E375^2*(SIN(RADIANS(G377))*SIN(RADIANS(E376))+COS(RADIANS(G377))*COS(RADIANS(E376))*COS(RADIANS(AQ366))))</f>
        <v>0</v>
      </c>
      <c r="AR377">
        <f>IF(DEGREES(ACOS(SIN(RADIANS(G377))*SIN(RADIANS(E376))+COS(RADIANS(G377))*COS(RADIANS(E376))*COS(RADIANS(AR366))))&gt;90,0,$F$4*$F$5/E375^2*(SIN(RADIANS(G377))*SIN(RADIANS(E376))+COS(RADIANS(G377))*COS(RADIANS(E376))*COS(RADIANS(AR366))))</f>
        <v>0</v>
      </c>
    </row>
    <row r="378" spans="2:44" x14ac:dyDescent="0.5">
      <c r="B378" s="40" t="s">
        <v>787</v>
      </c>
      <c r="E378">
        <f>E377-E369-360*ROUNDDOWN((E377-E369)/360,0)</f>
        <v>0</v>
      </c>
      <c r="G378">
        <v>-10</v>
      </c>
      <c r="I378">
        <f>IF(DEGREES(ACOS(SIN(RADIANS(G378))*SIN(RADIANS(E376))+COS(RADIANS(G378))*COS(RADIANS(E376))*COS(RADIANS(I366))))&gt;90,0,$F$4*$F$5/E375^2*(SIN(RADIANS(G378))*SIN(RADIANS(E376))+COS(RADIANS(G378))*COS(RADIANS(E376))*COS(RADIANS(I366))))</f>
        <v>0</v>
      </c>
      <c r="J378">
        <f>IF(DEGREES(ACOS(SIN(RADIANS(G378))*SIN(RADIANS(E376))+COS(RADIANS(G378))*COS(RADIANS(E376))*COS(RADIANS(J366))))&gt;90,0,$F$4*$F$5/E375^2*(SIN(RADIANS(G378))*SIN(RADIANS(E376))+COS(RADIANS(G378))*COS(RADIANS(E376))*COS(RADIANS(J366))))</f>
        <v>0</v>
      </c>
      <c r="K378">
        <f>IF(DEGREES(ACOS(SIN(RADIANS(G378))*SIN(RADIANS(E376))+COS(RADIANS(G378))*COS(RADIANS(E376))*COS(RADIANS(K366))))&gt;90,0,$F$4*$F$5/E375^2*(SIN(RADIANS(G378))*SIN(RADIANS(E376))+COS(RADIANS(G378))*COS(RADIANS(E376))*COS(RADIANS(K366))))</f>
        <v>0</v>
      </c>
      <c r="L378">
        <f>IF(DEGREES(ACOS(SIN(RADIANS(G378))*SIN(RADIANS(E376))+COS(RADIANS(G378))*COS(RADIANS(E376))*COS(RADIANS(L366))))&gt;90,0,$F$4*$F$5/E375^2*(SIN(RADIANS(G378))*SIN(RADIANS(E376))+COS(RADIANS(G378))*COS(RADIANS(E376))*COS(RADIANS(L366))))</f>
        <v>0</v>
      </c>
      <c r="M378">
        <f>IF(DEGREES(ACOS(SIN(RADIANS(G378))*SIN(RADIANS(E376))+COS(RADIANS(G378))*COS(RADIANS(E376))*COS(RADIANS(M366))))&gt;90,0,$F$4*$F$5/E375^2*(SIN(RADIANS(G378))*SIN(RADIANS(E376))+COS(RADIANS(G378))*COS(RADIANS(E376))*COS(RADIANS(M366))))</f>
        <v>0</v>
      </c>
      <c r="N378">
        <f>IF(DEGREES(ACOS(SIN(RADIANS(G378))*SIN(RADIANS(E376))+COS(RADIANS(G378))*COS(RADIANS(E376))*COS(RADIANS(N366))))&gt;90,0,$F$4*$F$5/E375^2*(SIN(RADIANS(G378))*SIN(RADIANS(E376))+COS(RADIANS(G378))*COS(RADIANS(E376))*COS(RADIANS(N366))))</f>
        <v>0</v>
      </c>
      <c r="O378">
        <f>IF(DEGREES(ACOS(SIN(RADIANS(G378))*SIN(RADIANS(E376))+COS(RADIANS(G378))*COS(RADIANS(E376))*COS(RADIANS(O366))))&gt;90,0,$F$4*$F$5/E375^2*(SIN(RADIANS(G378))*SIN(RADIANS(E376))+COS(RADIANS(G378))*COS(RADIANS(E376))*COS(RADIANS(O366))))</f>
        <v>0</v>
      </c>
      <c r="P378">
        <f>IF(DEGREES(ACOS(SIN(RADIANS(G378))*SIN(RADIANS(E376))+COS(RADIANS(G378))*COS(RADIANS(E376))*COS(RADIANS(P366))))&gt;90,0,$F$4*$F$5/E375^2*(SIN(RADIANS(G378))*SIN(RADIANS(E376))+COS(RADIANS(G378))*COS(RADIANS(E376))*COS(RADIANS(P366))))</f>
        <v>0</v>
      </c>
      <c r="Q378">
        <f>IF(DEGREES(ACOS(SIN(RADIANS(G378))*SIN(RADIANS(E376))+COS(RADIANS(G378))*COS(RADIANS(E376))*COS(RADIANS(Q366))))&gt;90,0,$F$4*$F$5/E375^2*(SIN(RADIANS(G378))*SIN(RADIANS(E376))+COS(RADIANS(G378))*COS(RADIANS(E376))*COS(RADIANS(Q366))))</f>
        <v>0</v>
      </c>
      <c r="R378" t="e">
        <f>IF(DEGREES(ACOS(SIN(RADIANS(G378))*SIN(RADIANS(E376))+COS(RADIANS(G378))*COS(RADIANS(E376))*COS(RADIANS(R366))))&gt;90,0,$F$4*$F$5/E375^2*(SIN(RADIANS(G378))*SIN(RADIANS(E376))+COS(RADIANS(G378))*COS(RADIANS(E376))*COS(RADIANS(R366))))</f>
        <v>#DIV/0!</v>
      </c>
      <c r="S378" t="e">
        <f>IF(DEGREES(ACOS(SIN(RADIANS(G378))*SIN(RADIANS(E376))+COS(RADIANS(G378))*COS(RADIANS(E376))*COS(RADIANS(S366))))&gt;90,0,$F$4*$F$5/E375^2*(SIN(RADIANS(G378))*SIN(RADIANS(E376))+COS(RADIANS(G378))*COS(RADIANS(E376))*COS(RADIANS(S366))))</f>
        <v>#DIV/0!</v>
      </c>
      <c r="T378" t="e">
        <f>IF(DEGREES(ACOS(SIN(RADIANS(G378))*SIN(RADIANS(E376))+COS(RADIANS(G378))*COS(RADIANS(E376))*COS(RADIANS(T366))))&gt;90,0,$F$4*$F$5/E375^2*(SIN(RADIANS(G378))*SIN(RADIANS(E376))+COS(RADIANS(G378))*COS(RADIANS(E376))*COS(RADIANS(T366))))</f>
        <v>#DIV/0!</v>
      </c>
      <c r="U378" t="e">
        <f>IF(DEGREES(ACOS(SIN(RADIANS(G378))*SIN(RADIANS(E376))+COS(RADIANS(G378))*COS(RADIANS(E376))*COS(RADIANS(U366))))&gt;90,0,$F$4*$F$5/E375^2*(SIN(RADIANS(G378))*SIN(RADIANS(E376))+COS(RADIANS(G378))*COS(RADIANS(E376))*COS(RADIANS(U366))))</f>
        <v>#DIV/0!</v>
      </c>
      <c r="V378" t="e">
        <f>IF(DEGREES(ACOS(SIN(RADIANS(G378))*SIN(RADIANS(E376))+COS(RADIANS(G378))*COS(RADIANS(E376))*COS(RADIANS(V366))))&gt;90,0,$F$4*$F$5/E375^2*(SIN(RADIANS(G378))*SIN(RADIANS(E376))+COS(RADIANS(G378))*COS(RADIANS(E376))*COS(RADIANS(V366))))</f>
        <v>#DIV/0!</v>
      </c>
      <c r="W378" t="e">
        <f>IF(DEGREES(ACOS(SIN(RADIANS(G378))*SIN(RADIANS(E376))+COS(RADIANS(G378))*COS(RADIANS(E376))*COS(RADIANS(W366))))&gt;90,0,$F$4*$F$5/E375^2*(SIN(RADIANS(G378))*SIN(RADIANS(E376))+COS(RADIANS(G378))*COS(RADIANS(E376))*COS(RADIANS(W366))))</f>
        <v>#DIV/0!</v>
      </c>
      <c r="X378" t="e">
        <f>IF(DEGREES(ACOS(SIN(RADIANS(G378))*SIN(RADIANS(E376))+COS(RADIANS(G378))*COS(RADIANS(E376))*COS(RADIANS(X366))))&gt;90,0,$F$4*$F$5/E375^2*(SIN(RADIANS(G378))*SIN(RADIANS(E376))+COS(RADIANS(G378))*COS(RADIANS(E376))*COS(RADIANS(X366))))</f>
        <v>#DIV/0!</v>
      </c>
      <c r="Y378" t="e">
        <f>IF(DEGREES(ACOS(SIN(RADIANS(G378))*SIN(RADIANS(E376))+COS(RADIANS(G378))*COS(RADIANS(E376))*COS(RADIANS(Y366))))&gt;90,0,$F$4*$F$5/E375^2*(SIN(RADIANS(G378))*SIN(RADIANS(E376))+COS(RADIANS(G378))*COS(RADIANS(E376))*COS(RADIANS(Y366))))</f>
        <v>#DIV/0!</v>
      </c>
      <c r="Z378" t="e">
        <f>IF(DEGREES(ACOS(SIN(RADIANS(G378))*SIN(RADIANS(E376))+COS(RADIANS(G378))*COS(RADIANS(E376))*COS(RADIANS(Z366))))&gt;90,0,$F$4*$F$5/E375^2*(SIN(RADIANS(G378))*SIN(RADIANS(E376))+COS(RADIANS(G378))*COS(RADIANS(E376))*COS(RADIANS(Z366))))</f>
        <v>#DIV/0!</v>
      </c>
      <c r="AA378" t="e">
        <f>IF(DEGREES(ACOS(SIN(RADIANS(G378))*SIN(RADIANS(E376))+COS(RADIANS(G378))*COS(RADIANS(E376))*COS(RADIANS(AA366))))&gt;90,0,$F$4*$F$5/E375^2*(SIN(RADIANS(G378))*SIN(RADIANS(E376))+COS(RADIANS(G378))*COS(RADIANS(E376))*COS(RADIANS(AA366))))</f>
        <v>#DIV/0!</v>
      </c>
      <c r="AB378" t="e">
        <f>IF(DEGREES(ACOS(SIN(RADIANS(G378))*SIN(RADIANS(E376))+COS(RADIANS(G378))*COS(RADIANS(E376))*COS(RADIANS(AB366))))&gt;90,0,$F$4*$F$5/E375^2*(SIN(RADIANS(G378))*SIN(RADIANS(E376))+COS(RADIANS(G378))*COS(RADIANS(E376))*COS(RADIANS(AB366))))</f>
        <v>#DIV/0!</v>
      </c>
      <c r="AC378" t="e">
        <f>IF(DEGREES(ACOS(SIN(RADIANS(G378))*SIN(RADIANS(E376))+COS(RADIANS(G378))*COS(RADIANS(E376))*COS(RADIANS(AC366))))&gt;90,0,$F$4*$F$5/E375^2*(SIN(RADIANS(G378))*SIN(RADIANS(E376))+COS(RADIANS(G378))*COS(RADIANS(E376))*COS(RADIANS(AC366))))</f>
        <v>#DIV/0!</v>
      </c>
      <c r="AD378" t="e">
        <f>IF(DEGREES(ACOS(SIN(RADIANS(G378))*SIN(RADIANS(E376))+COS(RADIANS(G378))*COS(RADIANS(E376))*COS(RADIANS(AD366))))&gt;90,0,$F$4*$F$5/E375^2*(SIN(RADIANS(G378))*SIN(RADIANS(E376))+COS(RADIANS(G378))*COS(RADIANS(E376))*COS(RADIANS(AD366))))</f>
        <v>#DIV/0!</v>
      </c>
      <c r="AE378" t="e">
        <f>IF(DEGREES(ACOS(SIN(RADIANS(G378))*SIN(RADIANS(E376))+COS(RADIANS(G378))*COS(RADIANS(E376))*COS(RADIANS(AE366))))&gt;90,0,$F$4*$F$5/E375^2*(SIN(RADIANS(G378))*SIN(RADIANS(E376))+COS(RADIANS(G378))*COS(RADIANS(E376))*COS(RADIANS(AE366))))</f>
        <v>#DIV/0!</v>
      </c>
      <c r="AF378" t="e">
        <f>IF(DEGREES(ACOS(SIN(RADIANS(G378))*SIN(RADIANS(E376))+COS(RADIANS(G378))*COS(RADIANS(E376))*COS(RADIANS(AF366))))&gt;90,0,$F$4*$F$5/E375^2*(SIN(RADIANS(G378))*SIN(RADIANS(E376))+COS(RADIANS(G378))*COS(RADIANS(E376))*COS(RADIANS(AF366))))</f>
        <v>#DIV/0!</v>
      </c>
      <c r="AG378" t="e">
        <f>IF(DEGREES(ACOS(SIN(RADIANS(G378))*SIN(RADIANS(E376))+COS(RADIANS(G378))*COS(RADIANS(E376))*COS(RADIANS(AG366))))&gt;90,0,$F$4*$F$5/E375^2*(SIN(RADIANS(G378))*SIN(RADIANS(E376))+COS(RADIANS(G378))*COS(RADIANS(E376))*COS(RADIANS(AG366))))</f>
        <v>#DIV/0!</v>
      </c>
      <c r="AH378" t="e">
        <f>IF(DEGREES(ACOS(SIN(RADIANS(G378))*SIN(RADIANS(E376))+COS(RADIANS(G378))*COS(RADIANS(E376))*COS(RADIANS(AH366))))&gt;90,0,$F$4*$F$5/E375^2*(SIN(RADIANS(G378))*SIN(RADIANS(E376))+COS(RADIANS(G378))*COS(RADIANS(E376))*COS(RADIANS(AH366))))</f>
        <v>#DIV/0!</v>
      </c>
      <c r="AI378" t="e">
        <f>IF(DEGREES(ACOS(SIN(RADIANS(G378))*SIN(RADIANS(E376))+COS(RADIANS(G378))*COS(RADIANS(E376))*COS(RADIANS(AI366))))&gt;90,0,$F$4*$F$5/E375^2*(SIN(RADIANS(G378))*SIN(RADIANS(E376))+COS(RADIANS(G378))*COS(RADIANS(E376))*COS(RADIANS(AI366))))</f>
        <v>#DIV/0!</v>
      </c>
      <c r="AJ378" t="e">
        <f>IF(DEGREES(ACOS(SIN(RADIANS(G378))*SIN(RADIANS(E376))+COS(RADIANS(G378))*COS(RADIANS(E376))*COS(RADIANS(AJ366))))&gt;90,0,$F$4*$F$5/E375^2*(SIN(RADIANS(G378))*SIN(RADIANS(E376))+COS(RADIANS(G378))*COS(RADIANS(E376))*COS(RADIANS(AJ366))))</f>
        <v>#DIV/0!</v>
      </c>
      <c r="AK378">
        <f>IF(DEGREES(ACOS(SIN(RADIANS(G378))*SIN(RADIANS(E376))+COS(RADIANS(G378))*COS(RADIANS(E376))*COS(RADIANS(AK366))))&gt;90,0,$F$4*$F$5/E375^2*(SIN(RADIANS(G378))*SIN(RADIANS(E376))+COS(RADIANS(G378))*COS(RADIANS(E376))*COS(RADIANS(AK366))))</f>
        <v>0</v>
      </c>
      <c r="AL378">
        <f>IF(DEGREES(ACOS(SIN(RADIANS(G378))*SIN(RADIANS(E376))+COS(RADIANS(G378))*COS(RADIANS(E376))*COS(RADIANS(AL366))))&gt;90,0,$F$4*$F$5/E375^2*(SIN(RADIANS(G378))*SIN(RADIANS(E376))+COS(RADIANS(G378))*COS(RADIANS(E376))*COS(RADIANS(AL366))))</f>
        <v>0</v>
      </c>
      <c r="AM378">
        <f>IF(DEGREES(ACOS(SIN(RADIANS(G378))*SIN(RADIANS(E376))+COS(RADIANS(G378))*COS(RADIANS(E376))*COS(RADIANS(AM366))))&gt;90,0,$F$4*$F$5/E375^2*(SIN(RADIANS(G378))*SIN(RADIANS(E376))+COS(RADIANS(G378))*COS(RADIANS(E376))*COS(RADIANS(AM366))))</f>
        <v>0</v>
      </c>
      <c r="AN378">
        <f>IF(DEGREES(ACOS(SIN(RADIANS(G378))*SIN(RADIANS(E376))+COS(RADIANS(G378))*COS(RADIANS(E376))*COS(RADIANS(AN366))))&gt;90,0,$F$4*$F$5/E375^2*(SIN(RADIANS(G378))*SIN(RADIANS(E376))+COS(RADIANS(G378))*COS(RADIANS(E376))*COS(RADIANS(AN366))))</f>
        <v>0</v>
      </c>
      <c r="AO378">
        <f>IF(DEGREES(ACOS(SIN(RADIANS(G378))*SIN(RADIANS(E376))+COS(RADIANS(G378))*COS(RADIANS(E376))*COS(RADIANS(AO366))))&gt;90,0,$F$4*$F$5/E375^2*(SIN(RADIANS(G378))*SIN(RADIANS(E376))+COS(RADIANS(G378))*COS(RADIANS(E376))*COS(RADIANS(AO366))))</f>
        <v>0</v>
      </c>
      <c r="AP378">
        <f>IF(DEGREES(ACOS(SIN(RADIANS(G378))*SIN(RADIANS(E376))+COS(RADIANS(G378))*COS(RADIANS(E376))*COS(RADIANS(AP366))))&gt;90,0,$F$4*$F$5/E375^2*(SIN(RADIANS(G378))*SIN(RADIANS(E376))+COS(RADIANS(G378))*COS(RADIANS(E376))*COS(RADIANS(AP366))))</f>
        <v>0</v>
      </c>
      <c r="AQ378">
        <f>IF(DEGREES(ACOS(SIN(RADIANS(G378))*SIN(RADIANS(E376))+COS(RADIANS(G378))*COS(RADIANS(E376))*COS(RADIANS(AQ366))))&gt;90,0,$F$4*$F$5/E375^2*(SIN(RADIANS(G378))*SIN(RADIANS(E376))+COS(RADIANS(G378))*COS(RADIANS(E376))*COS(RADIANS(AQ366))))</f>
        <v>0</v>
      </c>
      <c r="AR378">
        <f>IF(DEGREES(ACOS(SIN(RADIANS(G378))*SIN(RADIANS(E376))+COS(RADIANS(G378))*COS(RADIANS(E376))*COS(RADIANS(AR366))))&gt;90,0,$F$4*$F$5/E375^2*(SIN(RADIANS(G378))*SIN(RADIANS(E376))+COS(RADIANS(G378))*COS(RADIANS(E376))*COS(RADIANS(AR366))))</f>
        <v>0</v>
      </c>
    </row>
    <row r="379" spans="2:44" x14ac:dyDescent="0.5">
      <c r="G379">
        <v>-20</v>
      </c>
      <c r="I379">
        <f>IF(DEGREES(ACOS(SIN(RADIANS(G379))*SIN(RADIANS(E376))+COS(RADIANS(G379))*COS(RADIANS(E376))*COS(RADIANS(I366))))&gt;90,0,$F$4*$F$5/E375^2*(SIN(RADIANS(G379))*SIN(RADIANS(E376))+COS(RADIANS(G379))*COS(RADIANS(E376))*COS(RADIANS(I366))))</f>
        <v>0</v>
      </c>
      <c r="J379">
        <f>IF(DEGREES(ACOS(SIN(RADIANS(G379))*SIN(RADIANS(E376))+COS(RADIANS(G379))*COS(RADIANS(E376))*COS(RADIANS(J366))))&gt;90,0,$F$4*$F$5/E375^2*(SIN(RADIANS(G379))*SIN(RADIANS(E376))+COS(RADIANS(G379))*COS(RADIANS(E376))*COS(RADIANS(J366))))</f>
        <v>0</v>
      </c>
      <c r="K379">
        <f>IF(DEGREES(ACOS(SIN(RADIANS(G379))*SIN(RADIANS(E376))+COS(RADIANS(G379))*COS(RADIANS(E376))*COS(RADIANS(K366))))&gt;90,0,$F$4*$F$5/E375^2*(SIN(RADIANS(G379))*SIN(RADIANS(E376))+COS(RADIANS(G379))*COS(RADIANS(E376))*COS(RADIANS(K366))))</f>
        <v>0</v>
      </c>
      <c r="L379">
        <f>IF(DEGREES(ACOS(SIN(RADIANS(G379))*SIN(RADIANS(E376))+COS(RADIANS(G379))*COS(RADIANS(E376))*COS(RADIANS(L366))))&gt;90,0,$F$4*$F$5/E375^2*(SIN(RADIANS(G379))*SIN(RADIANS(E376))+COS(RADIANS(G379))*COS(RADIANS(E376))*COS(RADIANS(L366))))</f>
        <v>0</v>
      </c>
      <c r="M379">
        <f>IF(DEGREES(ACOS(SIN(RADIANS(G379))*SIN(RADIANS(E376))+COS(RADIANS(G379))*COS(RADIANS(E376))*COS(RADIANS(M366))))&gt;90,0,$F$4*$F$5/E375^2*(SIN(RADIANS(G379))*SIN(RADIANS(E376))+COS(RADIANS(G379))*COS(RADIANS(E376))*COS(RADIANS(M366))))</f>
        <v>0</v>
      </c>
      <c r="N379">
        <f>IF(DEGREES(ACOS(SIN(RADIANS(G379))*SIN(RADIANS(E376))+COS(RADIANS(G379))*COS(RADIANS(E376))*COS(RADIANS(N366))))&gt;90,0,$F$4*$F$5/E375^2*(SIN(RADIANS(G379))*SIN(RADIANS(E376))+COS(RADIANS(G379))*COS(RADIANS(E376))*COS(RADIANS(N366))))</f>
        <v>0</v>
      </c>
      <c r="O379">
        <f>IF(DEGREES(ACOS(SIN(RADIANS(G379))*SIN(RADIANS(E376))+COS(RADIANS(G379))*COS(RADIANS(E376))*COS(RADIANS(O366))))&gt;90,0,$F$4*$F$5/E375^2*(SIN(RADIANS(G379))*SIN(RADIANS(E376))+COS(RADIANS(G379))*COS(RADIANS(E376))*COS(RADIANS(O366))))</f>
        <v>0</v>
      </c>
      <c r="P379">
        <f>IF(DEGREES(ACOS(SIN(RADIANS(G379))*SIN(RADIANS(E376))+COS(RADIANS(G379))*COS(RADIANS(E376))*COS(RADIANS(P366))))&gt;90,0,$F$4*$F$5/E375^2*(SIN(RADIANS(G379))*SIN(RADIANS(E376))+COS(RADIANS(G379))*COS(RADIANS(E376))*COS(RADIANS(P366))))</f>
        <v>0</v>
      </c>
      <c r="Q379">
        <f>IF(DEGREES(ACOS(SIN(RADIANS(G379))*SIN(RADIANS(E376))+COS(RADIANS(G379))*COS(RADIANS(E376))*COS(RADIANS(Q366))))&gt;90,0,$F$4*$F$5/E375^2*(SIN(RADIANS(G379))*SIN(RADIANS(E376))+COS(RADIANS(G379))*COS(RADIANS(E376))*COS(RADIANS(Q366))))</f>
        <v>0</v>
      </c>
      <c r="R379" t="e">
        <f>IF(DEGREES(ACOS(SIN(RADIANS(G379))*SIN(RADIANS(E376))+COS(RADIANS(G379))*COS(RADIANS(E376))*COS(RADIANS(R366))))&gt;90,0,$F$4*$F$5/E375^2*(SIN(RADIANS(G379))*SIN(RADIANS(E376))+COS(RADIANS(G379))*COS(RADIANS(E376))*COS(RADIANS(R366))))</f>
        <v>#DIV/0!</v>
      </c>
      <c r="S379" t="e">
        <f>IF(DEGREES(ACOS(SIN(RADIANS(G379))*SIN(RADIANS(E376))+COS(RADIANS(G379))*COS(RADIANS(E376))*COS(RADIANS(S366))))&gt;90,0,$F$4*$F$5/E375^2*(SIN(RADIANS(G379))*SIN(RADIANS(E376))+COS(RADIANS(G379))*COS(RADIANS(E376))*COS(RADIANS(S366))))</f>
        <v>#DIV/0!</v>
      </c>
      <c r="T379" t="e">
        <f>IF(DEGREES(ACOS(SIN(RADIANS(G379))*SIN(RADIANS(E376))+COS(RADIANS(G379))*COS(RADIANS(E376))*COS(RADIANS(T366))))&gt;90,0,$F$4*$F$5/E375^2*(SIN(RADIANS(G379))*SIN(RADIANS(E376))+COS(RADIANS(G379))*COS(RADIANS(E376))*COS(RADIANS(T366))))</f>
        <v>#DIV/0!</v>
      </c>
      <c r="U379" t="e">
        <f>IF(DEGREES(ACOS(SIN(RADIANS(G379))*SIN(RADIANS(E376))+COS(RADIANS(G379))*COS(RADIANS(E376))*COS(RADIANS(U366))))&gt;90,0,$F$4*$F$5/E375^2*(SIN(RADIANS(G379))*SIN(RADIANS(E376))+COS(RADIANS(G379))*COS(RADIANS(E376))*COS(RADIANS(U366))))</f>
        <v>#DIV/0!</v>
      </c>
      <c r="V379" t="e">
        <f>IF(DEGREES(ACOS(SIN(RADIANS(G379))*SIN(RADIANS(E376))+COS(RADIANS(G379))*COS(RADIANS(E376))*COS(RADIANS(V366))))&gt;90,0,$F$4*$F$5/E375^2*(SIN(RADIANS(G379))*SIN(RADIANS(E376))+COS(RADIANS(G379))*COS(RADIANS(E376))*COS(RADIANS(V366))))</f>
        <v>#DIV/0!</v>
      </c>
      <c r="W379" t="e">
        <f>IF(DEGREES(ACOS(SIN(RADIANS(G379))*SIN(RADIANS(E376))+COS(RADIANS(G379))*COS(RADIANS(E376))*COS(RADIANS(W366))))&gt;90,0,$F$4*$F$5/E375^2*(SIN(RADIANS(G379))*SIN(RADIANS(E376))+COS(RADIANS(G379))*COS(RADIANS(E376))*COS(RADIANS(W366))))</f>
        <v>#DIV/0!</v>
      </c>
      <c r="X379" t="e">
        <f>IF(DEGREES(ACOS(SIN(RADIANS(G379))*SIN(RADIANS(E376))+COS(RADIANS(G379))*COS(RADIANS(E376))*COS(RADIANS(X366))))&gt;90,0,$F$4*$F$5/E375^2*(SIN(RADIANS(G379))*SIN(RADIANS(E376))+COS(RADIANS(G379))*COS(RADIANS(E376))*COS(RADIANS(X366))))</f>
        <v>#DIV/0!</v>
      </c>
      <c r="Y379" t="e">
        <f>IF(DEGREES(ACOS(SIN(RADIANS(G379))*SIN(RADIANS(E376))+COS(RADIANS(G379))*COS(RADIANS(E376))*COS(RADIANS(Y366))))&gt;90,0,$F$4*$F$5/E375^2*(SIN(RADIANS(G379))*SIN(RADIANS(E376))+COS(RADIANS(G379))*COS(RADIANS(E376))*COS(RADIANS(Y366))))</f>
        <v>#DIV/0!</v>
      </c>
      <c r="Z379" t="e">
        <f>IF(DEGREES(ACOS(SIN(RADIANS(G379))*SIN(RADIANS(E376))+COS(RADIANS(G379))*COS(RADIANS(E376))*COS(RADIANS(Z366))))&gt;90,0,$F$4*$F$5/E375^2*(SIN(RADIANS(G379))*SIN(RADIANS(E376))+COS(RADIANS(G379))*COS(RADIANS(E376))*COS(RADIANS(Z366))))</f>
        <v>#DIV/0!</v>
      </c>
      <c r="AA379" t="e">
        <f>IF(DEGREES(ACOS(SIN(RADIANS(G379))*SIN(RADIANS(E376))+COS(RADIANS(G379))*COS(RADIANS(E376))*COS(RADIANS(AA366))))&gt;90,0,$F$4*$F$5/E375^2*(SIN(RADIANS(G379))*SIN(RADIANS(E376))+COS(RADIANS(G379))*COS(RADIANS(E376))*COS(RADIANS(AA366))))</f>
        <v>#DIV/0!</v>
      </c>
      <c r="AB379" t="e">
        <f>IF(DEGREES(ACOS(SIN(RADIANS(G379))*SIN(RADIANS(E376))+COS(RADIANS(G379))*COS(RADIANS(E376))*COS(RADIANS(AB366))))&gt;90,0,$F$4*$F$5/E375^2*(SIN(RADIANS(G379))*SIN(RADIANS(E376))+COS(RADIANS(G379))*COS(RADIANS(E376))*COS(RADIANS(AB366))))</f>
        <v>#DIV/0!</v>
      </c>
      <c r="AC379" t="e">
        <f>IF(DEGREES(ACOS(SIN(RADIANS(G379))*SIN(RADIANS(E376))+COS(RADIANS(G379))*COS(RADIANS(E376))*COS(RADIANS(AC366))))&gt;90,0,$F$4*$F$5/E375^2*(SIN(RADIANS(G379))*SIN(RADIANS(E376))+COS(RADIANS(G379))*COS(RADIANS(E376))*COS(RADIANS(AC366))))</f>
        <v>#DIV/0!</v>
      </c>
      <c r="AD379" t="e">
        <f>IF(DEGREES(ACOS(SIN(RADIANS(G379))*SIN(RADIANS(E376))+COS(RADIANS(G379))*COS(RADIANS(E376))*COS(RADIANS(AD366))))&gt;90,0,$F$4*$F$5/E375^2*(SIN(RADIANS(G379))*SIN(RADIANS(E376))+COS(RADIANS(G379))*COS(RADIANS(E376))*COS(RADIANS(AD366))))</f>
        <v>#DIV/0!</v>
      </c>
      <c r="AE379" t="e">
        <f>IF(DEGREES(ACOS(SIN(RADIANS(G379))*SIN(RADIANS(E376))+COS(RADIANS(G379))*COS(RADIANS(E376))*COS(RADIANS(AE366))))&gt;90,0,$F$4*$F$5/E375^2*(SIN(RADIANS(G379))*SIN(RADIANS(E376))+COS(RADIANS(G379))*COS(RADIANS(E376))*COS(RADIANS(AE366))))</f>
        <v>#DIV/0!</v>
      </c>
      <c r="AF379" t="e">
        <f>IF(DEGREES(ACOS(SIN(RADIANS(G379))*SIN(RADIANS(E376))+COS(RADIANS(G379))*COS(RADIANS(E376))*COS(RADIANS(AF366))))&gt;90,0,$F$4*$F$5/E375^2*(SIN(RADIANS(G379))*SIN(RADIANS(E376))+COS(RADIANS(G379))*COS(RADIANS(E376))*COS(RADIANS(AF366))))</f>
        <v>#DIV/0!</v>
      </c>
      <c r="AG379" t="e">
        <f>IF(DEGREES(ACOS(SIN(RADIANS(G379))*SIN(RADIANS(E376))+COS(RADIANS(G379))*COS(RADIANS(E376))*COS(RADIANS(AG366))))&gt;90,0,$F$4*$F$5/E375^2*(SIN(RADIANS(G379))*SIN(RADIANS(E376))+COS(RADIANS(G379))*COS(RADIANS(E376))*COS(RADIANS(AG366))))</f>
        <v>#DIV/0!</v>
      </c>
      <c r="AH379" t="e">
        <f>IF(DEGREES(ACOS(SIN(RADIANS(G379))*SIN(RADIANS(E376))+COS(RADIANS(G379))*COS(RADIANS(E376))*COS(RADIANS(AH366))))&gt;90,0,$F$4*$F$5/E375^2*(SIN(RADIANS(G379))*SIN(RADIANS(E376))+COS(RADIANS(G379))*COS(RADIANS(E376))*COS(RADIANS(AH366))))</f>
        <v>#DIV/0!</v>
      </c>
      <c r="AI379" t="e">
        <f>IF(DEGREES(ACOS(SIN(RADIANS(G379))*SIN(RADIANS(E376))+COS(RADIANS(G379))*COS(RADIANS(E376))*COS(RADIANS(AI366))))&gt;90,0,$F$4*$F$5/E375^2*(SIN(RADIANS(G379))*SIN(RADIANS(E376))+COS(RADIANS(G379))*COS(RADIANS(E376))*COS(RADIANS(AI366))))</f>
        <v>#DIV/0!</v>
      </c>
      <c r="AJ379" t="e">
        <f>IF(DEGREES(ACOS(SIN(RADIANS(G379))*SIN(RADIANS(E376))+COS(RADIANS(G379))*COS(RADIANS(E376))*COS(RADIANS(AJ366))))&gt;90,0,$F$4*$F$5/E375^2*(SIN(RADIANS(G379))*SIN(RADIANS(E376))+COS(RADIANS(G379))*COS(RADIANS(E376))*COS(RADIANS(AJ366))))</f>
        <v>#DIV/0!</v>
      </c>
      <c r="AK379">
        <f>IF(DEGREES(ACOS(SIN(RADIANS(G379))*SIN(RADIANS(E376))+COS(RADIANS(G379))*COS(RADIANS(E376))*COS(RADIANS(AK366))))&gt;90,0,$F$4*$F$5/E375^2*(SIN(RADIANS(G379))*SIN(RADIANS(E376))+COS(RADIANS(G379))*COS(RADIANS(E376))*COS(RADIANS(AK366))))</f>
        <v>0</v>
      </c>
      <c r="AL379">
        <f>IF(DEGREES(ACOS(SIN(RADIANS(G379))*SIN(RADIANS(E376))+COS(RADIANS(G379))*COS(RADIANS(E376))*COS(RADIANS(AL366))))&gt;90,0,$F$4*$F$5/E375^2*(SIN(RADIANS(G379))*SIN(RADIANS(E376))+COS(RADIANS(G379))*COS(RADIANS(E376))*COS(RADIANS(AL366))))</f>
        <v>0</v>
      </c>
      <c r="AM379">
        <f>IF(DEGREES(ACOS(SIN(RADIANS(G379))*SIN(RADIANS(E376))+COS(RADIANS(G379))*COS(RADIANS(E376))*COS(RADIANS(AM366))))&gt;90,0,$F$4*$F$5/E375^2*(SIN(RADIANS(G379))*SIN(RADIANS(E376))+COS(RADIANS(G379))*COS(RADIANS(E376))*COS(RADIANS(AM366))))</f>
        <v>0</v>
      </c>
      <c r="AN379">
        <f>IF(DEGREES(ACOS(SIN(RADIANS(G379))*SIN(RADIANS(E376))+COS(RADIANS(G379))*COS(RADIANS(E376))*COS(RADIANS(AN366))))&gt;90,0,$F$4*$F$5/E375^2*(SIN(RADIANS(G379))*SIN(RADIANS(E376))+COS(RADIANS(G379))*COS(RADIANS(E376))*COS(RADIANS(AN366))))</f>
        <v>0</v>
      </c>
      <c r="AO379">
        <f>IF(DEGREES(ACOS(SIN(RADIANS(G379))*SIN(RADIANS(E376))+COS(RADIANS(G379))*COS(RADIANS(E376))*COS(RADIANS(AO366))))&gt;90,0,$F$4*$F$5/E375^2*(SIN(RADIANS(G379))*SIN(RADIANS(E376))+COS(RADIANS(G379))*COS(RADIANS(E376))*COS(RADIANS(AO366))))</f>
        <v>0</v>
      </c>
      <c r="AP379">
        <f>IF(DEGREES(ACOS(SIN(RADIANS(G379))*SIN(RADIANS(E376))+COS(RADIANS(G379))*COS(RADIANS(E376))*COS(RADIANS(AP366))))&gt;90,0,$F$4*$F$5/E375^2*(SIN(RADIANS(G379))*SIN(RADIANS(E376))+COS(RADIANS(G379))*COS(RADIANS(E376))*COS(RADIANS(AP366))))</f>
        <v>0</v>
      </c>
      <c r="AQ379">
        <f>IF(DEGREES(ACOS(SIN(RADIANS(G379))*SIN(RADIANS(E376))+COS(RADIANS(G379))*COS(RADIANS(E376))*COS(RADIANS(AQ366))))&gt;90,0,$F$4*$F$5/E375^2*(SIN(RADIANS(G379))*SIN(RADIANS(E376))+COS(RADIANS(G379))*COS(RADIANS(E376))*COS(RADIANS(AQ366))))</f>
        <v>0</v>
      </c>
      <c r="AR379">
        <f>IF(DEGREES(ACOS(SIN(RADIANS(G379))*SIN(RADIANS(E376))+COS(RADIANS(G379))*COS(RADIANS(E376))*COS(RADIANS(AR366))))&gt;90,0,$F$4*$F$5/E375^2*(SIN(RADIANS(G379))*SIN(RADIANS(E376))+COS(RADIANS(G379))*COS(RADIANS(E376))*COS(RADIANS(AR366))))</f>
        <v>0</v>
      </c>
    </row>
    <row r="380" spans="2:44" x14ac:dyDescent="0.5">
      <c r="G380">
        <v>-30</v>
      </c>
      <c r="I380">
        <f>IF(DEGREES(ACOS(SIN(RADIANS(G380))*SIN(RADIANS(E376))+COS(RADIANS(G380))*COS(RADIANS(E376))*COS(RADIANS(I366))))&gt;90,0,$F$4*$F$5/E375^2*(SIN(RADIANS(G380))*SIN(RADIANS(E376))+COS(RADIANS(G380))*COS(RADIANS(E376))*COS(RADIANS(I366))))</f>
        <v>0</v>
      </c>
      <c r="J380">
        <f>IF(DEGREES(ACOS(SIN(RADIANS(G380))*SIN(RADIANS(E376))+COS(RADIANS(G380))*COS(RADIANS(E376))*COS(RADIANS(J366))))&gt;90,0,$F$4*$F$5/E375^2*(SIN(RADIANS(G380))*SIN(RADIANS(E376))+COS(RADIANS(G380))*COS(RADIANS(E376))*COS(RADIANS(J366))))</f>
        <v>0</v>
      </c>
      <c r="K380">
        <f>IF(DEGREES(ACOS(SIN(RADIANS(G380))*SIN(RADIANS(E376))+COS(RADIANS(G380))*COS(RADIANS(E376))*COS(RADIANS(K366))))&gt;90,0,$F$4*$F$5/E375^2*(SIN(RADIANS(G380))*SIN(RADIANS(E376))+COS(RADIANS(G380))*COS(RADIANS(E376))*COS(RADIANS(K366))))</f>
        <v>0</v>
      </c>
      <c r="L380">
        <f>IF(DEGREES(ACOS(SIN(RADIANS(G380))*SIN(RADIANS(E376))+COS(RADIANS(G380))*COS(RADIANS(E376))*COS(RADIANS(L366))))&gt;90,0,$F$4*$F$5/E375^2*(SIN(RADIANS(G380))*SIN(RADIANS(E376))+COS(RADIANS(G380))*COS(RADIANS(E376))*COS(RADIANS(L366))))</f>
        <v>0</v>
      </c>
      <c r="M380">
        <f>IF(DEGREES(ACOS(SIN(RADIANS(G380))*SIN(RADIANS(E376))+COS(RADIANS(G380))*COS(RADIANS(E376))*COS(RADIANS(M366))))&gt;90,0,$F$4*$F$5/E375^2*(SIN(RADIANS(G380))*SIN(RADIANS(E376))+COS(RADIANS(G380))*COS(RADIANS(E376))*COS(RADIANS(M366))))</f>
        <v>0</v>
      </c>
      <c r="N380">
        <f>IF(DEGREES(ACOS(SIN(RADIANS(G380))*SIN(RADIANS(E376))+COS(RADIANS(G380))*COS(RADIANS(E376))*COS(RADIANS(N366))))&gt;90,0,$F$4*$F$5/E375^2*(SIN(RADIANS(G380))*SIN(RADIANS(E376))+COS(RADIANS(G380))*COS(RADIANS(E376))*COS(RADIANS(N366))))</f>
        <v>0</v>
      </c>
      <c r="O380">
        <f>IF(DEGREES(ACOS(SIN(RADIANS(G380))*SIN(RADIANS(E376))+COS(RADIANS(G380))*COS(RADIANS(E376))*COS(RADIANS(O366))))&gt;90,0,$F$4*$F$5/E375^2*(SIN(RADIANS(G380))*SIN(RADIANS(E376))+COS(RADIANS(G380))*COS(RADIANS(E376))*COS(RADIANS(O366))))</f>
        <v>0</v>
      </c>
      <c r="P380">
        <f>IF(DEGREES(ACOS(SIN(RADIANS(G380))*SIN(RADIANS(E376))+COS(RADIANS(G380))*COS(RADIANS(E376))*COS(RADIANS(P366))))&gt;90,0,$F$4*$F$5/E375^2*(SIN(RADIANS(G380))*SIN(RADIANS(E376))+COS(RADIANS(G380))*COS(RADIANS(E376))*COS(RADIANS(P366))))</f>
        <v>0</v>
      </c>
      <c r="Q380">
        <f>IF(DEGREES(ACOS(SIN(RADIANS(G380))*SIN(RADIANS(E376))+COS(RADIANS(G380))*COS(RADIANS(E376))*COS(RADIANS(Q366))))&gt;90,0,$F$4*$F$5/E375^2*(SIN(RADIANS(G380))*SIN(RADIANS(E376))+COS(RADIANS(G380))*COS(RADIANS(E376))*COS(RADIANS(Q366))))</f>
        <v>0</v>
      </c>
      <c r="R380" t="e">
        <f>IF(DEGREES(ACOS(SIN(RADIANS(G380))*SIN(RADIANS(E376))+COS(RADIANS(G380))*COS(RADIANS(E376))*COS(RADIANS(R366))))&gt;90,0,$F$4*$F$5/E375^2*(SIN(RADIANS(G380))*SIN(RADIANS(E376))+COS(RADIANS(G380))*COS(RADIANS(E376))*COS(RADIANS(R366))))</f>
        <v>#DIV/0!</v>
      </c>
      <c r="S380" t="e">
        <f>IF(DEGREES(ACOS(SIN(RADIANS(G380))*SIN(RADIANS(E376))+COS(RADIANS(G380))*COS(RADIANS(E376))*COS(RADIANS(S366))))&gt;90,0,$F$4*$F$5/E375^2*(SIN(RADIANS(G380))*SIN(RADIANS(E376))+COS(RADIANS(G380))*COS(RADIANS(E376))*COS(RADIANS(S366))))</f>
        <v>#DIV/0!</v>
      </c>
      <c r="T380" t="e">
        <f>IF(DEGREES(ACOS(SIN(RADIANS(G380))*SIN(RADIANS(E376))+COS(RADIANS(G380))*COS(RADIANS(E376))*COS(RADIANS(T366))))&gt;90,0,$F$4*$F$5/E375^2*(SIN(RADIANS(G380))*SIN(RADIANS(E376))+COS(RADIANS(G380))*COS(RADIANS(E376))*COS(RADIANS(T366))))</f>
        <v>#DIV/0!</v>
      </c>
      <c r="U380" t="e">
        <f>IF(DEGREES(ACOS(SIN(RADIANS(G380))*SIN(RADIANS(E376))+COS(RADIANS(G380))*COS(RADIANS(E376))*COS(RADIANS(U366))))&gt;90,0,$F$4*$F$5/E375^2*(SIN(RADIANS(G380))*SIN(RADIANS(E376))+COS(RADIANS(G380))*COS(RADIANS(E376))*COS(RADIANS(U366))))</f>
        <v>#DIV/0!</v>
      </c>
      <c r="V380" t="e">
        <f>IF(DEGREES(ACOS(SIN(RADIANS(G380))*SIN(RADIANS(E376))+COS(RADIANS(G380))*COS(RADIANS(E376))*COS(RADIANS(V366))))&gt;90,0,$F$4*$F$5/E375^2*(SIN(RADIANS(G380))*SIN(RADIANS(E376))+COS(RADIANS(G380))*COS(RADIANS(E376))*COS(RADIANS(V366))))</f>
        <v>#DIV/0!</v>
      </c>
      <c r="W380" t="e">
        <f>IF(DEGREES(ACOS(SIN(RADIANS(G380))*SIN(RADIANS(E376))+COS(RADIANS(G380))*COS(RADIANS(E376))*COS(RADIANS(W366))))&gt;90,0,$F$4*$F$5/E375^2*(SIN(RADIANS(G380))*SIN(RADIANS(E376))+COS(RADIANS(G380))*COS(RADIANS(E376))*COS(RADIANS(W366))))</f>
        <v>#DIV/0!</v>
      </c>
      <c r="X380" t="e">
        <f>IF(DEGREES(ACOS(SIN(RADIANS(G380))*SIN(RADIANS(E376))+COS(RADIANS(G380))*COS(RADIANS(E376))*COS(RADIANS(X366))))&gt;90,0,$F$4*$F$5/E375^2*(SIN(RADIANS(G380))*SIN(RADIANS(E376))+COS(RADIANS(G380))*COS(RADIANS(E376))*COS(RADIANS(X366))))</f>
        <v>#DIV/0!</v>
      </c>
      <c r="Y380" t="e">
        <f>IF(DEGREES(ACOS(SIN(RADIANS(G380))*SIN(RADIANS(E376))+COS(RADIANS(G380))*COS(RADIANS(E376))*COS(RADIANS(Y366))))&gt;90,0,$F$4*$F$5/E375^2*(SIN(RADIANS(G380))*SIN(RADIANS(E376))+COS(RADIANS(G380))*COS(RADIANS(E376))*COS(RADIANS(Y366))))</f>
        <v>#DIV/0!</v>
      </c>
      <c r="Z380" t="e">
        <f>IF(DEGREES(ACOS(SIN(RADIANS(G380))*SIN(RADIANS(E376))+COS(RADIANS(G380))*COS(RADIANS(E376))*COS(RADIANS(Z366))))&gt;90,0,$F$4*$F$5/E375^2*(SIN(RADIANS(G380))*SIN(RADIANS(E376))+COS(RADIANS(G380))*COS(RADIANS(E376))*COS(RADIANS(Z366))))</f>
        <v>#DIV/0!</v>
      </c>
      <c r="AA380" t="e">
        <f>IF(DEGREES(ACOS(SIN(RADIANS(G380))*SIN(RADIANS(E376))+COS(RADIANS(G380))*COS(RADIANS(E376))*COS(RADIANS(AA366))))&gt;90,0,$F$4*$F$5/E375^2*(SIN(RADIANS(G380))*SIN(RADIANS(E376))+COS(RADIANS(G380))*COS(RADIANS(E376))*COS(RADIANS(AA366))))</f>
        <v>#DIV/0!</v>
      </c>
      <c r="AB380" t="e">
        <f>IF(DEGREES(ACOS(SIN(RADIANS(G380))*SIN(RADIANS(E376))+COS(RADIANS(G380))*COS(RADIANS(E376))*COS(RADIANS(AB366))))&gt;90,0,$F$4*$F$5/E375^2*(SIN(RADIANS(G380))*SIN(RADIANS(E376))+COS(RADIANS(G380))*COS(RADIANS(E376))*COS(RADIANS(AB366))))</f>
        <v>#DIV/0!</v>
      </c>
      <c r="AC380" t="e">
        <f>IF(DEGREES(ACOS(SIN(RADIANS(G380))*SIN(RADIANS(E376))+COS(RADIANS(G380))*COS(RADIANS(E376))*COS(RADIANS(AC366))))&gt;90,0,$F$4*$F$5/E375^2*(SIN(RADIANS(G380))*SIN(RADIANS(E376))+COS(RADIANS(G380))*COS(RADIANS(E376))*COS(RADIANS(AC366))))</f>
        <v>#DIV/0!</v>
      </c>
      <c r="AD380" t="e">
        <f>IF(DEGREES(ACOS(SIN(RADIANS(G380))*SIN(RADIANS(E376))+COS(RADIANS(G380))*COS(RADIANS(E376))*COS(RADIANS(AD366))))&gt;90,0,$F$4*$F$5/E375^2*(SIN(RADIANS(G380))*SIN(RADIANS(E376))+COS(RADIANS(G380))*COS(RADIANS(E376))*COS(RADIANS(AD366))))</f>
        <v>#DIV/0!</v>
      </c>
      <c r="AE380" t="e">
        <f>IF(DEGREES(ACOS(SIN(RADIANS(G380))*SIN(RADIANS(E376))+COS(RADIANS(G380))*COS(RADIANS(E376))*COS(RADIANS(AE366))))&gt;90,0,$F$4*$F$5/E375^2*(SIN(RADIANS(G380))*SIN(RADIANS(E376))+COS(RADIANS(G380))*COS(RADIANS(E376))*COS(RADIANS(AE366))))</f>
        <v>#DIV/0!</v>
      </c>
      <c r="AF380" t="e">
        <f>IF(DEGREES(ACOS(SIN(RADIANS(G380))*SIN(RADIANS(E376))+COS(RADIANS(G380))*COS(RADIANS(E376))*COS(RADIANS(AF366))))&gt;90,0,$F$4*$F$5/E375^2*(SIN(RADIANS(G380))*SIN(RADIANS(E376))+COS(RADIANS(G380))*COS(RADIANS(E376))*COS(RADIANS(AF366))))</f>
        <v>#DIV/0!</v>
      </c>
      <c r="AG380" t="e">
        <f>IF(DEGREES(ACOS(SIN(RADIANS(G380))*SIN(RADIANS(E376))+COS(RADIANS(G380))*COS(RADIANS(E376))*COS(RADIANS(AG366))))&gt;90,0,$F$4*$F$5/E375^2*(SIN(RADIANS(G380))*SIN(RADIANS(E376))+COS(RADIANS(G380))*COS(RADIANS(E376))*COS(RADIANS(AG366))))</f>
        <v>#DIV/0!</v>
      </c>
      <c r="AH380" t="e">
        <f>IF(DEGREES(ACOS(SIN(RADIANS(G380))*SIN(RADIANS(E376))+COS(RADIANS(G380))*COS(RADIANS(E376))*COS(RADIANS(AH366))))&gt;90,0,$F$4*$F$5/E375^2*(SIN(RADIANS(G380))*SIN(RADIANS(E376))+COS(RADIANS(G380))*COS(RADIANS(E376))*COS(RADIANS(AH366))))</f>
        <v>#DIV/0!</v>
      </c>
      <c r="AI380" t="e">
        <f>IF(DEGREES(ACOS(SIN(RADIANS(G380))*SIN(RADIANS(E376))+COS(RADIANS(G380))*COS(RADIANS(E376))*COS(RADIANS(AI366))))&gt;90,0,$F$4*$F$5/E375^2*(SIN(RADIANS(G380))*SIN(RADIANS(E376))+COS(RADIANS(G380))*COS(RADIANS(E376))*COS(RADIANS(AI366))))</f>
        <v>#DIV/0!</v>
      </c>
      <c r="AJ380" t="e">
        <f>IF(DEGREES(ACOS(SIN(RADIANS(G380))*SIN(RADIANS(E376))+COS(RADIANS(G380))*COS(RADIANS(E376))*COS(RADIANS(AJ366))))&gt;90,0,$F$4*$F$5/E375^2*(SIN(RADIANS(G380))*SIN(RADIANS(E376))+COS(RADIANS(G380))*COS(RADIANS(E376))*COS(RADIANS(AJ366))))</f>
        <v>#DIV/0!</v>
      </c>
      <c r="AK380">
        <f>IF(DEGREES(ACOS(SIN(RADIANS(G380))*SIN(RADIANS(E376))+COS(RADIANS(G380))*COS(RADIANS(E376))*COS(RADIANS(AK366))))&gt;90,0,$F$4*$F$5/E375^2*(SIN(RADIANS(G380))*SIN(RADIANS(E376))+COS(RADIANS(G380))*COS(RADIANS(E376))*COS(RADIANS(AK366))))</f>
        <v>0</v>
      </c>
      <c r="AL380">
        <f>IF(DEGREES(ACOS(SIN(RADIANS(G380))*SIN(RADIANS(E376))+COS(RADIANS(G380))*COS(RADIANS(E376))*COS(RADIANS(AL366))))&gt;90,0,$F$4*$F$5/E375^2*(SIN(RADIANS(G380))*SIN(RADIANS(E376))+COS(RADIANS(G380))*COS(RADIANS(E376))*COS(RADIANS(AL366))))</f>
        <v>0</v>
      </c>
      <c r="AM380">
        <f>IF(DEGREES(ACOS(SIN(RADIANS(G380))*SIN(RADIANS(E376))+COS(RADIANS(G380))*COS(RADIANS(E376))*COS(RADIANS(AM366))))&gt;90,0,$F$4*$F$5/E375^2*(SIN(RADIANS(G380))*SIN(RADIANS(E376))+COS(RADIANS(G380))*COS(RADIANS(E376))*COS(RADIANS(AM366))))</f>
        <v>0</v>
      </c>
      <c r="AN380">
        <f>IF(DEGREES(ACOS(SIN(RADIANS(G380))*SIN(RADIANS(E376))+COS(RADIANS(G380))*COS(RADIANS(E376))*COS(RADIANS(AN366))))&gt;90,0,$F$4*$F$5/E375^2*(SIN(RADIANS(G380))*SIN(RADIANS(E376))+COS(RADIANS(G380))*COS(RADIANS(E376))*COS(RADIANS(AN366))))</f>
        <v>0</v>
      </c>
      <c r="AO380">
        <f>IF(DEGREES(ACOS(SIN(RADIANS(G380))*SIN(RADIANS(E376))+COS(RADIANS(G380))*COS(RADIANS(E376))*COS(RADIANS(AO366))))&gt;90,0,$F$4*$F$5/E375^2*(SIN(RADIANS(G380))*SIN(RADIANS(E376))+COS(RADIANS(G380))*COS(RADIANS(E376))*COS(RADIANS(AO366))))</f>
        <v>0</v>
      </c>
      <c r="AP380">
        <f>IF(DEGREES(ACOS(SIN(RADIANS(G380))*SIN(RADIANS(E376))+COS(RADIANS(G380))*COS(RADIANS(E376))*COS(RADIANS(AP366))))&gt;90,0,$F$4*$F$5/E375^2*(SIN(RADIANS(G380))*SIN(RADIANS(E376))+COS(RADIANS(G380))*COS(RADIANS(E376))*COS(RADIANS(AP366))))</f>
        <v>0</v>
      </c>
      <c r="AQ380">
        <f>IF(DEGREES(ACOS(SIN(RADIANS(G380))*SIN(RADIANS(E376))+COS(RADIANS(G380))*COS(RADIANS(E376))*COS(RADIANS(AQ366))))&gt;90,0,$F$4*$F$5/E375^2*(SIN(RADIANS(G380))*SIN(RADIANS(E376))+COS(RADIANS(G380))*COS(RADIANS(E376))*COS(RADIANS(AQ366))))</f>
        <v>0</v>
      </c>
      <c r="AR380">
        <f>IF(DEGREES(ACOS(SIN(RADIANS(G380))*SIN(RADIANS(E376))+COS(RADIANS(G380))*COS(RADIANS(E376))*COS(RADIANS(AR366))))&gt;90,0,$F$4*$F$5/E375^2*(SIN(RADIANS(G380))*SIN(RADIANS(E376))+COS(RADIANS(G380))*COS(RADIANS(E376))*COS(RADIANS(AR366))))</f>
        <v>0</v>
      </c>
    </row>
    <row r="381" spans="2:44" x14ac:dyDescent="0.5">
      <c r="G381">
        <v>-40</v>
      </c>
      <c r="I381">
        <f>IF(DEGREES(ACOS(SIN(RADIANS(G381))*SIN(RADIANS(E376))+COS(RADIANS(G381))*COS(RADIANS(E376))*COS(RADIANS(I366))))&gt;90,0,$F$4*$F$5/E375^2*(SIN(RADIANS(G381))*SIN(RADIANS(E376))+COS(RADIANS(G381))*COS(RADIANS(E376))*COS(RADIANS(I366))))</f>
        <v>0</v>
      </c>
      <c r="J381">
        <f>IF(DEGREES(ACOS(SIN(RADIANS(G381))*SIN(RADIANS(E376))+COS(RADIANS(G381))*COS(RADIANS(E376))*COS(RADIANS(J366))))&gt;90,0,$F$4*$F$5/E375^2*(SIN(RADIANS(G381))*SIN(RADIANS(E376))+COS(RADIANS(G381))*COS(RADIANS(E376))*COS(RADIANS(J366))))</f>
        <v>0</v>
      </c>
      <c r="K381">
        <f>IF(DEGREES(ACOS(SIN(RADIANS(G381))*SIN(RADIANS(E376))+COS(RADIANS(G381))*COS(RADIANS(E376))*COS(RADIANS(K366))))&gt;90,0,$F$4*$F$5/E375^2*(SIN(RADIANS(G381))*SIN(RADIANS(E376))+COS(RADIANS(G381))*COS(RADIANS(E376))*COS(RADIANS(K366))))</f>
        <v>0</v>
      </c>
      <c r="L381">
        <f>IF(DEGREES(ACOS(SIN(RADIANS(G381))*SIN(RADIANS(E376))+COS(RADIANS(G381))*COS(RADIANS(E376))*COS(RADIANS(L366))))&gt;90,0,$F$4*$F$5/E375^2*(SIN(RADIANS(G381))*SIN(RADIANS(E376))+COS(RADIANS(G381))*COS(RADIANS(E376))*COS(RADIANS(L366))))</f>
        <v>0</v>
      </c>
      <c r="M381">
        <f>IF(DEGREES(ACOS(SIN(RADIANS(G381))*SIN(RADIANS(E376))+COS(RADIANS(G381))*COS(RADIANS(E376))*COS(RADIANS(M366))))&gt;90,0,$F$4*$F$5/E375^2*(SIN(RADIANS(G381))*SIN(RADIANS(E376))+COS(RADIANS(G381))*COS(RADIANS(E376))*COS(RADIANS(M366))))</f>
        <v>0</v>
      </c>
      <c r="N381">
        <f>IF(DEGREES(ACOS(SIN(RADIANS(G381))*SIN(RADIANS(E376))+COS(RADIANS(G381))*COS(RADIANS(E376))*COS(RADIANS(N366))))&gt;90,0,$F$4*$F$5/E375^2*(SIN(RADIANS(G381))*SIN(RADIANS(E376))+COS(RADIANS(G381))*COS(RADIANS(E376))*COS(RADIANS(N366))))</f>
        <v>0</v>
      </c>
      <c r="O381">
        <f>IF(DEGREES(ACOS(SIN(RADIANS(G381))*SIN(RADIANS(E376))+COS(RADIANS(G381))*COS(RADIANS(E376))*COS(RADIANS(O366))))&gt;90,0,$F$4*$F$5/E375^2*(SIN(RADIANS(G381))*SIN(RADIANS(E376))+COS(RADIANS(G381))*COS(RADIANS(E376))*COS(RADIANS(O366))))</f>
        <v>0</v>
      </c>
      <c r="P381">
        <f>IF(DEGREES(ACOS(SIN(RADIANS(G381))*SIN(RADIANS(E376))+COS(RADIANS(G381))*COS(RADIANS(E376))*COS(RADIANS(P366))))&gt;90,0,$F$4*$F$5/E375^2*(SIN(RADIANS(G381))*SIN(RADIANS(E376))+COS(RADIANS(G381))*COS(RADIANS(E376))*COS(RADIANS(P366))))</f>
        <v>0</v>
      </c>
      <c r="Q381">
        <f>IF(DEGREES(ACOS(SIN(RADIANS(G381))*SIN(RADIANS(E376))+COS(RADIANS(G381))*COS(RADIANS(E376))*COS(RADIANS(Q366))))&gt;90,0,$F$4*$F$5/E375^2*(SIN(RADIANS(G381))*SIN(RADIANS(E376))+COS(RADIANS(G381))*COS(RADIANS(E376))*COS(RADIANS(Q366))))</f>
        <v>0</v>
      </c>
      <c r="R381" t="e">
        <f>IF(DEGREES(ACOS(SIN(RADIANS(G381))*SIN(RADIANS(E376))+COS(RADIANS(G381))*COS(RADIANS(E376))*COS(RADIANS(R366))))&gt;90,0,$F$4*$F$5/E375^2*(SIN(RADIANS(G381))*SIN(RADIANS(E376))+COS(RADIANS(G381))*COS(RADIANS(E376))*COS(RADIANS(R366))))</f>
        <v>#DIV/0!</v>
      </c>
      <c r="S381" t="e">
        <f>IF(DEGREES(ACOS(SIN(RADIANS(G381))*SIN(RADIANS(E376))+COS(RADIANS(G381))*COS(RADIANS(E376))*COS(RADIANS(S366))))&gt;90,0,$F$4*$F$5/E375^2*(SIN(RADIANS(G381))*SIN(RADIANS(E376))+COS(RADIANS(G381))*COS(RADIANS(E376))*COS(RADIANS(S366))))</f>
        <v>#DIV/0!</v>
      </c>
      <c r="T381" t="e">
        <f>IF(DEGREES(ACOS(SIN(RADIANS(G381))*SIN(RADIANS(E376))+COS(RADIANS(G381))*COS(RADIANS(E376))*COS(RADIANS(T366))))&gt;90,0,$F$4*$F$5/E375^2*(SIN(RADIANS(G381))*SIN(RADIANS(E376))+COS(RADIANS(G381))*COS(RADIANS(E376))*COS(RADIANS(T366))))</f>
        <v>#DIV/0!</v>
      </c>
      <c r="U381" t="e">
        <f>IF(DEGREES(ACOS(SIN(RADIANS(G381))*SIN(RADIANS(E376))+COS(RADIANS(G381))*COS(RADIANS(E376))*COS(RADIANS(U366))))&gt;90,0,$F$4*$F$5/E375^2*(SIN(RADIANS(G381))*SIN(RADIANS(E376))+COS(RADIANS(G381))*COS(RADIANS(E376))*COS(RADIANS(U366))))</f>
        <v>#DIV/0!</v>
      </c>
      <c r="V381" t="e">
        <f>IF(DEGREES(ACOS(SIN(RADIANS(G381))*SIN(RADIANS(E376))+COS(RADIANS(G381))*COS(RADIANS(E376))*COS(RADIANS(V366))))&gt;90,0,$F$4*$F$5/E375^2*(SIN(RADIANS(G381))*SIN(RADIANS(E376))+COS(RADIANS(G381))*COS(RADIANS(E376))*COS(RADIANS(V366))))</f>
        <v>#DIV/0!</v>
      </c>
      <c r="W381" t="e">
        <f>IF(DEGREES(ACOS(SIN(RADIANS(G381))*SIN(RADIANS(E376))+COS(RADIANS(G381))*COS(RADIANS(E376))*COS(RADIANS(W366))))&gt;90,0,$F$4*$F$5/E375^2*(SIN(RADIANS(G381))*SIN(RADIANS(E376))+COS(RADIANS(G381))*COS(RADIANS(E376))*COS(RADIANS(W366))))</f>
        <v>#DIV/0!</v>
      </c>
      <c r="X381" t="e">
        <f>IF(DEGREES(ACOS(SIN(RADIANS(G381))*SIN(RADIANS(E376))+COS(RADIANS(G381))*COS(RADIANS(E376))*COS(RADIANS(X366))))&gt;90,0,$F$4*$F$5/E375^2*(SIN(RADIANS(G381))*SIN(RADIANS(E376))+COS(RADIANS(G381))*COS(RADIANS(E376))*COS(RADIANS(X366))))</f>
        <v>#DIV/0!</v>
      </c>
      <c r="Y381" t="e">
        <f>IF(DEGREES(ACOS(SIN(RADIANS(G381))*SIN(RADIANS(E376))+COS(RADIANS(G381))*COS(RADIANS(E376))*COS(RADIANS(Y366))))&gt;90,0,$F$4*$F$5/E375^2*(SIN(RADIANS(G381))*SIN(RADIANS(E376))+COS(RADIANS(G381))*COS(RADIANS(E376))*COS(RADIANS(Y366))))</f>
        <v>#DIV/0!</v>
      </c>
      <c r="Z381" t="e">
        <f>IF(DEGREES(ACOS(SIN(RADIANS(G381))*SIN(RADIANS(E376))+COS(RADIANS(G381))*COS(RADIANS(E376))*COS(RADIANS(Z366))))&gt;90,0,$F$4*$F$5/E375^2*(SIN(RADIANS(G381))*SIN(RADIANS(E376))+COS(RADIANS(G381))*COS(RADIANS(E376))*COS(RADIANS(Z366))))</f>
        <v>#DIV/0!</v>
      </c>
      <c r="AA381" t="e">
        <f>IF(DEGREES(ACOS(SIN(RADIANS(G381))*SIN(RADIANS(E376))+COS(RADIANS(G381))*COS(RADIANS(E376))*COS(RADIANS(AA366))))&gt;90,0,$F$4*$F$5/E375^2*(SIN(RADIANS(G381))*SIN(RADIANS(E376))+COS(RADIANS(G381))*COS(RADIANS(E376))*COS(RADIANS(AA366))))</f>
        <v>#DIV/0!</v>
      </c>
      <c r="AB381" t="e">
        <f>IF(DEGREES(ACOS(SIN(RADIANS(G381))*SIN(RADIANS(E376))+COS(RADIANS(G381))*COS(RADIANS(E376))*COS(RADIANS(AB366))))&gt;90,0,$F$4*$F$5/E375^2*(SIN(RADIANS(G381))*SIN(RADIANS(E376))+COS(RADIANS(G381))*COS(RADIANS(E376))*COS(RADIANS(AB366))))</f>
        <v>#DIV/0!</v>
      </c>
      <c r="AC381" t="e">
        <f>IF(DEGREES(ACOS(SIN(RADIANS(G381))*SIN(RADIANS(E376))+COS(RADIANS(G381))*COS(RADIANS(E376))*COS(RADIANS(AC366))))&gt;90,0,$F$4*$F$5/E375^2*(SIN(RADIANS(G381))*SIN(RADIANS(E376))+COS(RADIANS(G381))*COS(RADIANS(E376))*COS(RADIANS(AC366))))</f>
        <v>#DIV/0!</v>
      </c>
      <c r="AD381" t="e">
        <f>IF(DEGREES(ACOS(SIN(RADIANS(G381))*SIN(RADIANS(E376))+COS(RADIANS(G381))*COS(RADIANS(E376))*COS(RADIANS(AD366))))&gt;90,0,$F$4*$F$5/E375^2*(SIN(RADIANS(G381))*SIN(RADIANS(E376))+COS(RADIANS(G381))*COS(RADIANS(E376))*COS(RADIANS(AD366))))</f>
        <v>#DIV/0!</v>
      </c>
      <c r="AE381" t="e">
        <f>IF(DEGREES(ACOS(SIN(RADIANS(G381))*SIN(RADIANS(E376))+COS(RADIANS(G381))*COS(RADIANS(E376))*COS(RADIANS(AE366))))&gt;90,0,$F$4*$F$5/E375^2*(SIN(RADIANS(G381))*SIN(RADIANS(E376))+COS(RADIANS(G381))*COS(RADIANS(E376))*COS(RADIANS(AE366))))</f>
        <v>#DIV/0!</v>
      </c>
      <c r="AF381" t="e">
        <f>IF(DEGREES(ACOS(SIN(RADIANS(G381))*SIN(RADIANS(E376))+COS(RADIANS(G381))*COS(RADIANS(E376))*COS(RADIANS(AF366))))&gt;90,0,$F$4*$F$5/E375^2*(SIN(RADIANS(G381))*SIN(RADIANS(E376))+COS(RADIANS(G381))*COS(RADIANS(E376))*COS(RADIANS(AF366))))</f>
        <v>#DIV/0!</v>
      </c>
      <c r="AG381" t="e">
        <f>IF(DEGREES(ACOS(SIN(RADIANS(G381))*SIN(RADIANS(E376))+COS(RADIANS(G381))*COS(RADIANS(E376))*COS(RADIANS(AG366))))&gt;90,0,$F$4*$F$5/E375^2*(SIN(RADIANS(G381))*SIN(RADIANS(E376))+COS(RADIANS(G381))*COS(RADIANS(E376))*COS(RADIANS(AG366))))</f>
        <v>#DIV/0!</v>
      </c>
      <c r="AH381" t="e">
        <f>IF(DEGREES(ACOS(SIN(RADIANS(G381))*SIN(RADIANS(E376))+COS(RADIANS(G381))*COS(RADIANS(E376))*COS(RADIANS(AH366))))&gt;90,0,$F$4*$F$5/E375^2*(SIN(RADIANS(G381))*SIN(RADIANS(E376))+COS(RADIANS(G381))*COS(RADIANS(E376))*COS(RADIANS(AH366))))</f>
        <v>#DIV/0!</v>
      </c>
      <c r="AI381" t="e">
        <f>IF(DEGREES(ACOS(SIN(RADIANS(G381))*SIN(RADIANS(E376))+COS(RADIANS(G381))*COS(RADIANS(E376))*COS(RADIANS(AI366))))&gt;90,0,$F$4*$F$5/E375^2*(SIN(RADIANS(G381))*SIN(RADIANS(E376))+COS(RADIANS(G381))*COS(RADIANS(E376))*COS(RADIANS(AI366))))</f>
        <v>#DIV/0!</v>
      </c>
      <c r="AJ381" t="e">
        <f>IF(DEGREES(ACOS(SIN(RADIANS(G381))*SIN(RADIANS(E376))+COS(RADIANS(G381))*COS(RADIANS(E376))*COS(RADIANS(AJ366))))&gt;90,0,$F$4*$F$5/E375^2*(SIN(RADIANS(G381))*SIN(RADIANS(E376))+COS(RADIANS(G381))*COS(RADIANS(E376))*COS(RADIANS(AJ366))))</f>
        <v>#DIV/0!</v>
      </c>
      <c r="AK381">
        <f>IF(DEGREES(ACOS(SIN(RADIANS(G381))*SIN(RADIANS(E376))+COS(RADIANS(G381))*COS(RADIANS(E376))*COS(RADIANS(AK366))))&gt;90,0,$F$4*$F$5/E375^2*(SIN(RADIANS(G381))*SIN(RADIANS(E376))+COS(RADIANS(G381))*COS(RADIANS(E376))*COS(RADIANS(AK366))))</f>
        <v>0</v>
      </c>
      <c r="AL381">
        <f>IF(DEGREES(ACOS(SIN(RADIANS(G381))*SIN(RADIANS(E376))+COS(RADIANS(G381))*COS(RADIANS(E376))*COS(RADIANS(AL366))))&gt;90,0,$F$4*$F$5/E375^2*(SIN(RADIANS(G381))*SIN(RADIANS(E376))+COS(RADIANS(G381))*COS(RADIANS(E376))*COS(RADIANS(AL366))))</f>
        <v>0</v>
      </c>
      <c r="AM381">
        <f>IF(DEGREES(ACOS(SIN(RADIANS(G381))*SIN(RADIANS(E376))+COS(RADIANS(G381))*COS(RADIANS(E376))*COS(RADIANS(AM366))))&gt;90,0,$F$4*$F$5/E375^2*(SIN(RADIANS(G381))*SIN(RADIANS(E376))+COS(RADIANS(G381))*COS(RADIANS(E376))*COS(RADIANS(AM366))))</f>
        <v>0</v>
      </c>
      <c r="AN381">
        <f>IF(DEGREES(ACOS(SIN(RADIANS(G381))*SIN(RADIANS(E376))+COS(RADIANS(G381))*COS(RADIANS(E376))*COS(RADIANS(AN366))))&gt;90,0,$F$4*$F$5/E375^2*(SIN(RADIANS(G381))*SIN(RADIANS(E376))+COS(RADIANS(G381))*COS(RADIANS(E376))*COS(RADIANS(AN366))))</f>
        <v>0</v>
      </c>
      <c r="AO381">
        <f>IF(DEGREES(ACOS(SIN(RADIANS(G381))*SIN(RADIANS(E376))+COS(RADIANS(G381))*COS(RADIANS(E376))*COS(RADIANS(AO366))))&gt;90,0,$F$4*$F$5/E375^2*(SIN(RADIANS(G381))*SIN(RADIANS(E376))+COS(RADIANS(G381))*COS(RADIANS(E376))*COS(RADIANS(AO366))))</f>
        <v>0</v>
      </c>
      <c r="AP381">
        <f>IF(DEGREES(ACOS(SIN(RADIANS(G381))*SIN(RADIANS(E376))+COS(RADIANS(G381))*COS(RADIANS(E376))*COS(RADIANS(AP366))))&gt;90,0,$F$4*$F$5/E375^2*(SIN(RADIANS(G381))*SIN(RADIANS(E376))+COS(RADIANS(G381))*COS(RADIANS(E376))*COS(RADIANS(AP366))))</f>
        <v>0</v>
      </c>
      <c r="AQ381">
        <f>IF(DEGREES(ACOS(SIN(RADIANS(G381))*SIN(RADIANS(E376))+COS(RADIANS(G381))*COS(RADIANS(E376))*COS(RADIANS(AQ366))))&gt;90,0,$F$4*$F$5/E375^2*(SIN(RADIANS(G381))*SIN(RADIANS(E376))+COS(RADIANS(G381))*COS(RADIANS(E376))*COS(RADIANS(AQ366))))</f>
        <v>0</v>
      </c>
      <c r="AR381">
        <f>IF(DEGREES(ACOS(SIN(RADIANS(G381))*SIN(RADIANS(E376))+COS(RADIANS(G381))*COS(RADIANS(E376))*COS(RADIANS(AR366))))&gt;90,0,$F$4*$F$5/E375^2*(SIN(RADIANS(G381))*SIN(RADIANS(E376))+COS(RADIANS(G381))*COS(RADIANS(E376))*COS(RADIANS(AR366))))</f>
        <v>0</v>
      </c>
    </row>
    <row r="382" spans="2:44" x14ac:dyDescent="0.5">
      <c r="G382">
        <v>-50</v>
      </c>
      <c r="I382">
        <f>IF(DEGREES(ACOS(SIN(RADIANS(G382))*SIN(RADIANS(E376))+COS(RADIANS(G382))*COS(RADIANS(E376))*COS(RADIANS(I366))))&gt;90,0,$F$4*$F$5/E375^2*(SIN(RADIANS(G382))*SIN(RADIANS(E376))+COS(RADIANS(G382))*COS(RADIANS(E376))*COS(RADIANS(I366))))</f>
        <v>0</v>
      </c>
      <c r="J382">
        <f>IF(DEGREES(ACOS(SIN(RADIANS(G382))*SIN(RADIANS(E376))+COS(RADIANS(G382))*COS(RADIANS(E376))*COS(RADIANS(J366))))&gt;90,0,$F$4*$F$5/E375^2*(SIN(RADIANS(G382))*SIN(RADIANS(E376))+COS(RADIANS(G382))*COS(RADIANS(E376))*COS(RADIANS(J366))))</f>
        <v>0</v>
      </c>
      <c r="K382">
        <f>IF(DEGREES(ACOS(SIN(RADIANS(G382))*SIN(RADIANS(E376))+COS(RADIANS(G382))*COS(RADIANS(E376))*COS(RADIANS(K366))))&gt;90,0,$F$4*$F$5/E375^2*(SIN(RADIANS(G382))*SIN(RADIANS(E376))+COS(RADIANS(G382))*COS(RADIANS(E376))*COS(RADIANS(K366))))</f>
        <v>0</v>
      </c>
      <c r="L382">
        <f>IF(DEGREES(ACOS(SIN(RADIANS(G382))*SIN(RADIANS(E376))+COS(RADIANS(G382))*COS(RADIANS(E376))*COS(RADIANS(L366))))&gt;90,0,$F$4*$F$5/E375^2*(SIN(RADIANS(G382))*SIN(RADIANS(E376))+COS(RADIANS(G382))*COS(RADIANS(E376))*COS(RADIANS(L366))))</f>
        <v>0</v>
      </c>
      <c r="M382">
        <f>IF(DEGREES(ACOS(SIN(RADIANS(G382))*SIN(RADIANS(E376))+COS(RADIANS(G382))*COS(RADIANS(E376))*COS(RADIANS(M366))))&gt;90,0,$F$4*$F$5/E375^2*(SIN(RADIANS(G382))*SIN(RADIANS(E376))+COS(RADIANS(G382))*COS(RADIANS(E376))*COS(RADIANS(M366))))</f>
        <v>0</v>
      </c>
      <c r="N382">
        <f>IF(DEGREES(ACOS(SIN(RADIANS(G382))*SIN(RADIANS(E376))+COS(RADIANS(G382))*COS(RADIANS(E376))*COS(RADIANS(N366))))&gt;90,0,$F$4*$F$5/E375^2*(SIN(RADIANS(G382))*SIN(RADIANS(E376))+COS(RADIANS(G382))*COS(RADIANS(E376))*COS(RADIANS(N366))))</f>
        <v>0</v>
      </c>
      <c r="O382">
        <f>IF(DEGREES(ACOS(SIN(RADIANS(G382))*SIN(RADIANS(E376))+COS(RADIANS(G382))*COS(RADIANS(E376))*COS(RADIANS(O366))))&gt;90,0,$F$4*$F$5/E375^2*(SIN(RADIANS(G382))*SIN(RADIANS(E376))+COS(RADIANS(G382))*COS(RADIANS(E376))*COS(RADIANS(O366))))</f>
        <v>0</v>
      </c>
      <c r="P382">
        <f>IF(DEGREES(ACOS(SIN(RADIANS(G382))*SIN(RADIANS(E376))+COS(RADIANS(G382))*COS(RADIANS(E376))*COS(RADIANS(P366))))&gt;90,0,$F$4*$F$5/E375^2*(SIN(RADIANS(G382))*SIN(RADIANS(E376))+COS(RADIANS(G382))*COS(RADIANS(E376))*COS(RADIANS(P366))))</f>
        <v>0</v>
      </c>
      <c r="Q382">
        <f>IF(DEGREES(ACOS(SIN(RADIANS(G382))*SIN(RADIANS(E376))+COS(RADIANS(G382))*COS(RADIANS(E376))*COS(RADIANS(Q366))))&gt;90,0,$F$4*$F$5/E375^2*(SIN(RADIANS(G382))*SIN(RADIANS(E376))+COS(RADIANS(G382))*COS(RADIANS(E376))*COS(RADIANS(Q366))))</f>
        <v>0</v>
      </c>
      <c r="R382" t="e">
        <f>IF(DEGREES(ACOS(SIN(RADIANS(G382))*SIN(RADIANS(E376))+COS(RADIANS(G382))*COS(RADIANS(E376))*COS(RADIANS(R366))))&gt;90,0,$F$4*$F$5/E375^2*(SIN(RADIANS(G382))*SIN(RADIANS(E376))+COS(RADIANS(G382))*COS(RADIANS(E376))*COS(RADIANS(R366))))</f>
        <v>#DIV/0!</v>
      </c>
      <c r="S382" t="e">
        <f>IF(DEGREES(ACOS(SIN(RADIANS(G382))*SIN(RADIANS(E376))+COS(RADIANS(G382))*COS(RADIANS(E376))*COS(RADIANS(S366))))&gt;90,0,$F$4*$F$5/E375^2*(SIN(RADIANS(G382))*SIN(RADIANS(E376))+COS(RADIANS(G382))*COS(RADIANS(E376))*COS(RADIANS(S366))))</f>
        <v>#DIV/0!</v>
      </c>
      <c r="T382" t="e">
        <f>IF(DEGREES(ACOS(SIN(RADIANS(G382))*SIN(RADIANS(E376))+COS(RADIANS(G382))*COS(RADIANS(E376))*COS(RADIANS(T366))))&gt;90,0,$F$4*$F$5/E375^2*(SIN(RADIANS(G382))*SIN(RADIANS(E376))+COS(RADIANS(G382))*COS(RADIANS(E376))*COS(RADIANS(T366))))</f>
        <v>#DIV/0!</v>
      </c>
      <c r="U382" t="e">
        <f>IF(DEGREES(ACOS(SIN(RADIANS(G382))*SIN(RADIANS(E376))+COS(RADIANS(G382))*COS(RADIANS(E376))*COS(RADIANS(U366))))&gt;90,0,$F$4*$F$5/E375^2*(SIN(RADIANS(G382))*SIN(RADIANS(E376))+COS(RADIANS(G382))*COS(RADIANS(E376))*COS(RADIANS(U366))))</f>
        <v>#DIV/0!</v>
      </c>
      <c r="V382" t="e">
        <f>IF(DEGREES(ACOS(SIN(RADIANS(G382))*SIN(RADIANS(E376))+COS(RADIANS(G382))*COS(RADIANS(E376))*COS(RADIANS(V366))))&gt;90,0,$F$4*$F$5/E375^2*(SIN(RADIANS(G382))*SIN(RADIANS(E376))+COS(RADIANS(G382))*COS(RADIANS(E376))*COS(RADIANS(V366))))</f>
        <v>#DIV/0!</v>
      </c>
      <c r="W382" t="e">
        <f>IF(DEGREES(ACOS(SIN(RADIANS(G382))*SIN(RADIANS(E376))+COS(RADIANS(G382))*COS(RADIANS(E376))*COS(RADIANS(W366))))&gt;90,0,$F$4*$F$5/E375^2*(SIN(RADIANS(G382))*SIN(RADIANS(E376))+COS(RADIANS(G382))*COS(RADIANS(E376))*COS(RADIANS(W366))))</f>
        <v>#DIV/0!</v>
      </c>
      <c r="X382" t="e">
        <f>IF(DEGREES(ACOS(SIN(RADIANS(G382))*SIN(RADIANS(E376))+COS(RADIANS(G382))*COS(RADIANS(E376))*COS(RADIANS(X366))))&gt;90,0,$F$4*$F$5/E375^2*(SIN(RADIANS(G382))*SIN(RADIANS(E376))+COS(RADIANS(G382))*COS(RADIANS(E376))*COS(RADIANS(X366))))</f>
        <v>#DIV/0!</v>
      </c>
      <c r="Y382" t="e">
        <f>IF(DEGREES(ACOS(SIN(RADIANS(G382))*SIN(RADIANS(E376))+COS(RADIANS(G382))*COS(RADIANS(E376))*COS(RADIANS(Y366))))&gt;90,0,$F$4*$F$5/E375^2*(SIN(RADIANS(G382))*SIN(RADIANS(E376))+COS(RADIANS(G382))*COS(RADIANS(E376))*COS(RADIANS(Y366))))</f>
        <v>#DIV/0!</v>
      </c>
      <c r="Z382" t="e">
        <f>IF(DEGREES(ACOS(SIN(RADIANS(G382))*SIN(RADIANS(E376))+COS(RADIANS(G382))*COS(RADIANS(E376))*COS(RADIANS(Z366))))&gt;90,0,$F$4*$F$5/E375^2*(SIN(RADIANS(G382))*SIN(RADIANS(E376))+COS(RADIANS(G382))*COS(RADIANS(E376))*COS(RADIANS(Z366))))</f>
        <v>#DIV/0!</v>
      </c>
      <c r="AA382" t="e">
        <f>IF(DEGREES(ACOS(SIN(RADIANS(G382))*SIN(RADIANS(E376))+COS(RADIANS(G382))*COS(RADIANS(E376))*COS(RADIANS(AA366))))&gt;90,0,$F$4*$F$5/E375^2*(SIN(RADIANS(G382))*SIN(RADIANS(E376))+COS(RADIANS(G382))*COS(RADIANS(E376))*COS(RADIANS(AA366))))</f>
        <v>#DIV/0!</v>
      </c>
      <c r="AB382" t="e">
        <f>IF(DEGREES(ACOS(SIN(RADIANS(G382))*SIN(RADIANS(E376))+COS(RADIANS(G382))*COS(RADIANS(E376))*COS(RADIANS(AB366))))&gt;90,0,$F$4*$F$5/E375^2*(SIN(RADIANS(G382))*SIN(RADIANS(E376))+COS(RADIANS(G382))*COS(RADIANS(E376))*COS(RADIANS(AB366))))</f>
        <v>#DIV/0!</v>
      </c>
      <c r="AC382" t="e">
        <f>IF(DEGREES(ACOS(SIN(RADIANS(G382))*SIN(RADIANS(E376))+COS(RADIANS(G382))*COS(RADIANS(E376))*COS(RADIANS(AC366))))&gt;90,0,$F$4*$F$5/E375^2*(SIN(RADIANS(G382))*SIN(RADIANS(E376))+COS(RADIANS(G382))*COS(RADIANS(E376))*COS(RADIANS(AC366))))</f>
        <v>#DIV/0!</v>
      </c>
      <c r="AD382" t="e">
        <f>IF(DEGREES(ACOS(SIN(RADIANS(G382))*SIN(RADIANS(E376))+COS(RADIANS(G382))*COS(RADIANS(E376))*COS(RADIANS(AD366))))&gt;90,0,$F$4*$F$5/E375^2*(SIN(RADIANS(G382))*SIN(RADIANS(E376))+COS(RADIANS(G382))*COS(RADIANS(E376))*COS(RADIANS(AD366))))</f>
        <v>#DIV/0!</v>
      </c>
      <c r="AE382" t="e">
        <f>IF(DEGREES(ACOS(SIN(RADIANS(G382))*SIN(RADIANS(E376))+COS(RADIANS(G382))*COS(RADIANS(E376))*COS(RADIANS(AE366))))&gt;90,0,$F$4*$F$5/E375^2*(SIN(RADIANS(G382))*SIN(RADIANS(E376))+COS(RADIANS(G382))*COS(RADIANS(E376))*COS(RADIANS(AE366))))</f>
        <v>#DIV/0!</v>
      </c>
      <c r="AF382" t="e">
        <f>IF(DEGREES(ACOS(SIN(RADIANS(G382))*SIN(RADIANS(E376))+COS(RADIANS(G382))*COS(RADIANS(E376))*COS(RADIANS(AF366))))&gt;90,0,$F$4*$F$5/E375^2*(SIN(RADIANS(G382))*SIN(RADIANS(E376))+COS(RADIANS(G382))*COS(RADIANS(E376))*COS(RADIANS(AF366))))</f>
        <v>#DIV/0!</v>
      </c>
      <c r="AG382" t="e">
        <f>IF(DEGREES(ACOS(SIN(RADIANS(G382))*SIN(RADIANS(E376))+COS(RADIANS(G382))*COS(RADIANS(E376))*COS(RADIANS(AG366))))&gt;90,0,$F$4*$F$5/E375^2*(SIN(RADIANS(G382))*SIN(RADIANS(E376))+COS(RADIANS(G382))*COS(RADIANS(E376))*COS(RADIANS(AG366))))</f>
        <v>#DIV/0!</v>
      </c>
      <c r="AH382" t="e">
        <f>IF(DEGREES(ACOS(SIN(RADIANS(G382))*SIN(RADIANS(E376))+COS(RADIANS(G382))*COS(RADIANS(E376))*COS(RADIANS(AH366))))&gt;90,0,$F$4*$F$5/E375^2*(SIN(RADIANS(G382))*SIN(RADIANS(E376))+COS(RADIANS(G382))*COS(RADIANS(E376))*COS(RADIANS(AH366))))</f>
        <v>#DIV/0!</v>
      </c>
      <c r="AI382" t="e">
        <f>IF(DEGREES(ACOS(SIN(RADIANS(G382))*SIN(RADIANS(E376))+COS(RADIANS(G382))*COS(RADIANS(E376))*COS(RADIANS(AI366))))&gt;90,0,$F$4*$F$5/E375^2*(SIN(RADIANS(G382))*SIN(RADIANS(E376))+COS(RADIANS(G382))*COS(RADIANS(E376))*COS(RADIANS(AI366))))</f>
        <v>#DIV/0!</v>
      </c>
      <c r="AJ382" t="e">
        <f>IF(DEGREES(ACOS(SIN(RADIANS(G382))*SIN(RADIANS(E376))+COS(RADIANS(G382))*COS(RADIANS(E376))*COS(RADIANS(AJ366))))&gt;90,0,$F$4*$F$5/E375^2*(SIN(RADIANS(G382))*SIN(RADIANS(E376))+COS(RADIANS(G382))*COS(RADIANS(E376))*COS(RADIANS(AJ366))))</f>
        <v>#DIV/0!</v>
      </c>
      <c r="AK382">
        <f>IF(DEGREES(ACOS(SIN(RADIANS(G382))*SIN(RADIANS(E376))+COS(RADIANS(G382))*COS(RADIANS(E376))*COS(RADIANS(AK366))))&gt;90,0,$F$4*$F$5/E375^2*(SIN(RADIANS(G382))*SIN(RADIANS(E376))+COS(RADIANS(G382))*COS(RADIANS(E376))*COS(RADIANS(AK366))))</f>
        <v>0</v>
      </c>
      <c r="AL382">
        <f>IF(DEGREES(ACOS(SIN(RADIANS(G382))*SIN(RADIANS(E376))+COS(RADIANS(G382))*COS(RADIANS(E376))*COS(RADIANS(AL366))))&gt;90,0,$F$4*$F$5/E375^2*(SIN(RADIANS(G382))*SIN(RADIANS(E376))+COS(RADIANS(G382))*COS(RADIANS(E376))*COS(RADIANS(AL366))))</f>
        <v>0</v>
      </c>
      <c r="AM382">
        <f>IF(DEGREES(ACOS(SIN(RADIANS(G382))*SIN(RADIANS(E376))+COS(RADIANS(G382))*COS(RADIANS(E376))*COS(RADIANS(AM366))))&gt;90,0,$F$4*$F$5/E375^2*(SIN(RADIANS(G382))*SIN(RADIANS(E376))+COS(RADIANS(G382))*COS(RADIANS(E376))*COS(RADIANS(AM366))))</f>
        <v>0</v>
      </c>
      <c r="AN382">
        <f>IF(DEGREES(ACOS(SIN(RADIANS(G382))*SIN(RADIANS(E376))+COS(RADIANS(G382))*COS(RADIANS(E376))*COS(RADIANS(AN366))))&gt;90,0,$F$4*$F$5/E375^2*(SIN(RADIANS(G382))*SIN(RADIANS(E376))+COS(RADIANS(G382))*COS(RADIANS(E376))*COS(RADIANS(AN366))))</f>
        <v>0</v>
      </c>
      <c r="AO382">
        <f>IF(DEGREES(ACOS(SIN(RADIANS(G382))*SIN(RADIANS(E376))+COS(RADIANS(G382))*COS(RADIANS(E376))*COS(RADIANS(AO366))))&gt;90,0,$F$4*$F$5/E375^2*(SIN(RADIANS(G382))*SIN(RADIANS(E376))+COS(RADIANS(G382))*COS(RADIANS(E376))*COS(RADIANS(AO366))))</f>
        <v>0</v>
      </c>
      <c r="AP382">
        <f>IF(DEGREES(ACOS(SIN(RADIANS(G382))*SIN(RADIANS(E376))+COS(RADIANS(G382))*COS(RADIANS(E376))*COS(RADIANS(AP366))))&gt;90,0,$F$4*$F$5/E375^2*(SIN(RADIANS(G382))*SIN(RADIANS(E376))+COS(RADIANS(G382))*COS(RADIANS(E376))*COS(RADIANS(AP366))))</f>
        <v>0</v>
      </c>
      <c r="AQ382">
        <f>IF(DEGREES(ACOS(SIN(RADIANS(G382))*SIN(RADIANS(E376))+COS(RADIANS(G382))*COS(RADIANS(E376))*COS(RADIANS(AQ366))))&gt;90,0,$F$4*$F$5/E375^2*(SIN(RADIANS(G382))*SIN(RADIANS(E376))+COS(RADIANS(G382))*COS(RADIANS(E376))*COS(RADIANS(AQ366))))</f>
        <v>0</v>
      </c>
      <c r="AR382">
        <f>IF(DEGREES(ACOS(SIN(RADIANS(G382))*SIN(RADIANS(E376))+COS(RADIANS(G382))*COS(RADIANS(E376))*COS(RADIANS(AR366))))&gt;90,0,$F$4*$F$5/E375^2*(SIN(RADIANS(G382))*SIN(RADIANS(E376))+COS(RADIANS(G382))*COS(RADIANS(E376))*COS(RADIANS(AR366))))</f>
        <v>0</v>
      </c>
    </row>
    <row r="383" spans="2:44" x14ac:dyDescent="0.5">
      <c r="G383">
        <v>-60</v>
      </c>
      <c r="I383">
        <f>IF(DEGREES(ACOS(SIN(RADIANS(G383))*SIN(RADIANS(E376))+COS(RADIANS(G383))*COS(RADIANS(E376))*COS(RADIANS(I366))))&gt;90,0,$F$4*$F$5/E375^2*(SIN(RADIANS(G383))*SIN(RADIANS(E376))+COS(RADIANS(G383))*COS(RADIANS(E376))*COS(RADIANS(I366))))</f>
        <v>0</v>
      </c>
      <c r="J383">
        <f>IF(DEGREES(ACOS(SIN(RADIANS(G383))*SIN(RADIANS(E376))+COS(RADIANS(G383))*COS(RADIANS(E376))*COS(RADIANS(J366))))&gt;90,0,$F$4*$F$5/E375^2*(SIN(RADIANS(G383))*SIN(RADIANS(E376))+COS(RADIANS(G383))*COS(RADIANS(E376))*COS(RADIANS(J366))))</f>
        <v>0</v>
      </c>
      <c r="K383">
        <f>IF(DEGREES(ACOS(SIN(RADIANS(G383))*SIN(RADIANS(E376))+COS(RADIANS(G383))*COS(RADIANS(E376))*COS(RADIANS(K366))))&gt;90,0,$F$4*$F$5/E375^2*(SIN(RADIANS(G383))*SIN(RADIANS(E376))+COS(RADIANS(G383))*COS(RADIANS(E376))*COS(RADIANS(K366))))</f>
        <v>0</v>
      </c>
      <c r="L383">
        <f>IF(DEGREES(ACOS(SIN(RADIANS(G383))*SIN(RADIANS(E376))+COS(RADIANS(G383))*COS(RADIANS(E376))*COS(RADIANS(L366))))&gt;90,0,$F$4*$F$5/E375^2*(SIN(RADIANS(G383))*SIN(RADIANS(E376))+COS(RADIANS(G383))*COS(RADIANS(E376))*COS(RADIANS(L366))))</f>
        <v>0</v>
      </c>
      <c r="M383">
        <f>IF(DEGREES(ACOS(SIN(RADIANS(G383))*SIN(RADIANS(E376))+COS(RADIANS(G383))*COS(RADIANS(E376))*COS(RADIANS(M366))))&gt;90,0,$F$4*$F$5/E375^2*(SIN(RADIANS(G383))*SIN(RADIANS(E376))+COS(RADIANS(G383))*COS(RADIANS(E376))*COS(RADIANS(M366))))</f>
        <v>0</v>
      </c>
      <c r="N383">
        <f>IF(DEGREES(ACOS(SIN(RADIANS(G383))*SIN(RADIANS(E376))+COS(RADIANS(G383))*COS(RADIANS(E376))*COS(RADIANS(N366))))&gt;90,0,$F$4*$F$5/E375^2*(SIN(RADIANS(G383))*SIN(RADIANS(E376))+COS(RADIANS(G383))*COS(RADIANS(E376))*COS(RADIANS(N366))))</f>
        <v>0</v>
      </c>
      <c r="O383">
        <f>IF(DEGREES(ACOS(SIN(RADIANS(G383))*SIN(RADIANS(E376))+COS(RADIANS(G383))*COS(RADIANS(E376))*COS(RADIANS(O366))))&gt;90,0,$F$4*$F$5/E375^2*(SIN(RADIANS(G383))*SIN(RADIANS(E376))+COS(RADIANS(G383))*COS(RADIANS(E376))*COS(RADIANS(O366))))</f>
        <v>0</v>
      </c>
      <c r="P383">
        <f>IF(DEGREES(ACOS(SIN(RADIANS(G383))*SIN(RADIANS(E376))+COS(RADIANS(G383))*COS(RADIANS(E376))*COS(RADIANS(P366))))&gt;90,0,$F$4*$F$5/E375^2*(SIN(RADIANS(G383))*SIN(RADIANS(E376))+COS(RADIANS(G383))*COS(RADIANS(E376))*COS(RADIANS(P366))))</f>
        <v>0</v>
      </c>
      <c r="Q383">
        <f>IF(DEGREES(ACOS(SIN(RADIANS(G383))*SIN(RADIANS(E376))+COS(RADIANS(G383))*COS(RADIANS(E376))*COS(RADIANS(Q366))))&gt;90,0,$F$4*$F$5/E375^2*(SIN(RADIANS(G383))*SIN(RADIANS(E376))+COS(RADIANS(G383))*COS(RADIANS(E376))*COS(RADIANS(Q366))))</f>
        <v>0</v>
      </c>
      <c r="R383" t="e">
        <f>IF(DEGREES(ACOS(SIN(RADIANS(G383))*SIN(RADIANS(E376))+COS(RADIANS(G383))*COS(RADIANS(E376))*COS(RADIANS(R366))))&gt;90,0,$F$4*$F$5/E375^2*(SIN(RADIANS(G383))*SIN(RADIANS(E376))+COS(RADIANS(G383))*COS(RADIANS(E376))*COS(RADIANS(R366))))</f>
        <v>#DIV/0!</v>
      </c>
      <c r="S383" t="e">
        <f>IF(DEGREES(ACOS(SIN(RADIANS(G383))*SIN(RADIANS(E376))+COS(RADIANS(G383))*COS(RADIANS(E376))*COS(RADIANS(S366))))&gt;90,0,$F$4*$F$5/E375^2*(SIN(RADIANS(G383))*SIN(RADIANS(E376))+COS(RADIANS(G383))*COS(RADIANS(E376))*COS(RADIANS(S366))))</f>
        <v>#DIV/0!</v>
      </c>
      <c r="T383" t="e">
        <f>IF(DEGREES(ACOS(SIN(RADIANS(G383))*SIN(RADIANS(E376))+COS(RADIANS(G383))*COS(RADIANS(E376))*COS(RADIANS(T366))))&gt;90,0,$F$4*$F$5/E375^2*(SIN(RADIANS(G383))*SIN(RADIANS(E376))+COS(RADIANS(G383))*COS(RADIANS(E376))*COS(RADIANS(T366))))</f>
        <v>#DIV/0!</v>
      </c>
      <c r="U383" t="e">
        <f>IF(DEGREES(ACOS(SIN(RADIANS(G383))*SIN(RADIANS(E376))+COS(RADIANS(G383))*COS(RADIANS(E376))*COS(RADIANS(U366))))&gt;90,0,$F$4*$F$5/E375^2*(SIN(RADIANS(G383))*SIN(RADIANS(E376))+COS(RADIANS(G383))*COS(RADIANS(E376))*COS(RADIANS(U366))))</f>
        <v>#DIV/0!</v>
      </c>
      <c r="V383" t="e">
        <f>IF(DEGREES(ACOS(SIN(RADIANS(G383))*SIN(RADIANS(E376))+COS(RADIANS(G383))*COS(RADIANS(E376))*COS(RADIANS(V366))))&gt;90,0,$F$4*$F$5/E375^2*(SIN(RADIANS(G383))*SIN(RADIANS(E376))+COS(RADIANS(G383))*COS(RADIANS(E376))*COS(RADIANS(V366))))</f>
        <v>#DIV/0!</v>
      </c>
      <c r="W383" t="e">
        <f>IF(DEGREES(ACOS(SIN(RADIANS(G383))*SIN(RADIANS(E376))+COS(RADIANS(G383))*COS(RADIANS(E376))*COS(RADIANS(W366))))&gt;90,0,$F$4*$F$5/E375^2*(SIN(RADIANS(G383))*SIN(RADIANS(E376))+COS(RADIANS(G383))*COS(RADIANS(E376))*COS(RADIANS(W366))))</f>
        <v>#DIV/0!</v>
      </c>
      <c r="X383" t="e">
        <f>IF(DEGREES(ACOS(SIN(RADIANS(G383))*SIN(RADIANS(E376))+COS(RADIANS(G383))*COS(RADIANS(E376))*COS(RADIANS(X366))))&gt;90,0,$F$4*$F$5/E375^2*(SIN(RADIANS(G383))*SIN(RADIANS(E376))+COS(RADIANS(G383))*COS(RADIANS(E376))*COS(RADIANS(X366))))</f>
        <v>#DIV/0!</v>
      </c>
      <c r="Y383" t="e">
        <f>IF(DEGREES(ACOS(SIN(RADIANS(G383))*SIN(RADIANS(E376))+COS(RADIANS(G383))*COS(RADIANS(E376))*COS(RADIANS(Y366))))&gt;90,0,$F$4*$F$5/E375^2*(SIN(RADIANS(G383))*SIN(RADIANS(E376))+COS(RADIANS(G383))*COS(RADIANS(E376))*COS(RADIANS(Y366))))</f>
        <v>#DIV/0!</v>
      </c>
      <c r="Z383" t="e">
        <f>IF(DEGREES(ACOS(SIN(RADIANS(G383))*SIN(RADIANS(E376))+COS(RADIANS(G383))*COS(RADIANS(E376))*COS(RADIANS(Z366))))&gt;90,0,$F$4*$F$5/E375^2*(SIN(RADIANS(G383))*SIN(RADIANS(E376))+COS(RADIANS(G383))*COS(RADIANS(E376))*COS(RADIANS(Z366))))</f>
        <v>#DIV/0!</v>
      </c>
      <c r="AA383" t="e">
        <f>IF(DEGREES(ACOS(SIN(RADIANS(G383))*SIN(RADIANS(E376))+COS(RADIANS(G383))*COS(RADIANS(E376))*COS(RADIANS(AA366))))&gt;90,0,$F$4*$F$5/E375^2*(SIN(RADIANS(G383))*SIN(RADIANS(E376))+COS(RADIANS(G383))*COS(RADIANS(E376))*COS(RADIANS(AA366))))</f>
        <v>#DIV/0!</v>
      </c>
      <c r="AB383" t="e">
        <f>IF(DEGREES(ACOS(SIN(RADIANS(G383))*SIN(RADIANS(E376))+COS(RADIANS(G383))*COS(RADIANS(E376))*COS(RADIANS(AB366))))&gt;90,0,$F$4*$F$5/E375^2*(SIN(RADIANS(G383))*SIN(RADIANS(E376))+COS(RADIANS(G383))*COS(RADIANS(E376))*COS(RADIANS(AB366))))</f>
        <v>#DIV/0!</v>
      </c>
      <c r="AC383" t="e">
        <f>IF(DEGREES(ACOS(SIN(RADIANS(G383))*SIN(RADIANS(E376))+COS(RADIANS(G383))*COS(RADIANS(E376))*COS(RADIANS(AC366))))&gt;90,0,$F$4*$F$5/E375^2*(SIN(RADIANS(G383))*SIN(RADIANS(E376))+COS(RADIANS(G383))*COS(RADIANS(E376))*COS(RADIANS(AC366))))</f>
        <v>#DIV/0!</v>
      </c>
      <c r="AD383" t="e">
        <f>IF(DEGREES(ACOS(SIN(RADIANS(G383))*SIN(RADIANS(E376))+COS(RADIANS(G383))*COS(RADIANS(E376))*COS(RADIANS(AD366))))&gt;90,0,$F$4*$F$5/E375^2*(SIN(RADIANS(G383))*SIN(RADIANS(E376))+COS(RADIANS(G383))*COS(RADIANS(E376))*COS(RADIANS(AD366))))</f>
        <v>#DIV/0!</v>
      </c>
      <c r="AE383" t="e">
        <f>IF(DEGREES(ACOS(SIN(RADIANS(G383))*SIN(RADIANS(E376))+COS(RADIANS(G383))*COS(RADIANS(E376))*COS(RADIANS(AE366))))&gt;90,0,$F$4*$F$5/E375^2*(SIN(RADIANS(G383))*SIN(RADIANS(E376))+COS(RADIANS(G383))*COS(RADIANS(E376))*COS(RADIANS(AE366))))</f>
        <v>#DIV/0!</v>
      </c>
      <c r="AF383" t="e">
        <f>IF(DEGREES(ACOS(SIN(RADIANS(G383))*SIN(RADIANS(E376))+COS(RADIANS(G383))*COS(RADIANS(E376))*COS(RADIANS(AF366))))&gt;90,0,$F$4*$F$5/E375^2*(SIN(RADIANS(G383))*SIN(RADIANS(E376))+COS(RADIANS(G383))*COS(RADIANS(E376))*COS(RADIANS(AF366))))</f>
        <v>#DIV/0!</v>
      </c>
      <c r="AG383" t="e">
        <f>IF(DEGREES(ACOS(SIN(RADIANS(G383))*SIN(RADIANS(E376))+COS(RADIANS(G383))*COS(RADIANS(E376))*COS(RADIANS(AG366))))&gt;90,0,$F$4*$F$5/E375^2*(SIN(RADIANS(G383))*SIN(RADIANS(E376))+COS(RADIANS(G383))*COS(RADIANS(E376))*COS(RADIANS(AG366))))</f>
        <v>#DIV/0!</v>
      </c>
      <c r="AH383" t="e">
        <f>IF(DEGREES(ACOS(SIN(RADIANS(G383))*SIN(RADIANS(E376))+COS(RADIANS(G383))*COS(RADIANS(E376))*COS(RADIANS(AH366))))&gt;90,0,$F$4*$F$5/E375^2*(SIN(RADIANS(G383))*SIN(RADIANS(E376))+COS(RADIANS(G383))*COS(RADIANS(E376))*COS(RADIANS(AH366))))</f>
        <v>#DIV/0!</v>
      </c>
      <c r="AI383" t="e">
        <f>IF(DEGREES(ACOS(SIN(RADIANS(G383))*SIN(RADIANS(E376))+COS(RADIANS(G383))*COS(RADIANS(E376))*COS(RADIANS(AI366))))&gt;90,0,$F$4*$F$5/E375^2*(SIN(RADIANS(G383))*SIN(RADIANS(E376))+COS(RADIANS(G383))*COS(RADIANS(E376))*COS(RADIANS(AI366))))</f>
        <v>#DIV/0!</v>
      </c>
      <c r="AJ383" t="e">
        <f>IF(DEGREES(ACOS(SIN(RADIANS(G383))*SIN(RADIANS(E376))+COS(RADIANS(G383))*COS(RADIANS(E376))*COS(RADIANS(AJ366))))&gt;90,0,$F$4*$F$5/E375^2*(SIN(RADIANS(G383))*SIN(RADIANS(E376))+COS(RADIANS(G383))*COS(RADIANS(E376))*COS(RADIANS(AJ366))))</f>
        <v>#DIV/0!</v>
      </c>
      <c r="AK383">
        <f>IF(DEGREES(ACOS(SIN(RADIANS(G383))*SIN(RADIANS(E376))+COS(RADIANS(G383))*COS(RADIANS(E376))*COS(RADIANS(AK366))))&gt;90,0,$F$4*$F$5/E375^2*(SIN(RADIANS(G383))*SIN(RADIANS(E376))+COS(RADIANS(G383))*COS(RADIANS(E376))*COS(RADIANS(AK366))))</f>
        <v>0</v>
      </c>
      <c r="AL383">
        <f>IF(DEGREES(ACOS(SIN(RADIANS(G383))*SIN(RADIANS(E376))+COS(RADIANS(G383))*COS(RADIANS(E376))*COS(RADIANS(AL366))))&gt;90,0,$F$4*$F$5/E375^2*(SIN(RADIANS(G383))*SIN(RADIANS(E376))+COS(RADIANS(G383))*COS(RADIANS(E376))*COS(RADIANS(AL366))))</f>
        <v>0</v>
      </c>
      <c r="AM383">
        <f>IF(DEGREES(ACOS(SIN(RADIANS(G383))*SIN(RADIANS(E376))+COS(RADIANS(G383))*COS(RADIANS(E376))*COS(RADIANS(AM366))))&gt;90,0,$F$4*$F$5/E375^2*(SIN(RADIANS(G383))*SIN(RADIANS(E376))+COS(RADIANS(G383))*COS(RADIANS(E376))*COS(RADIANS(AM366))))</f>
        <v>0</v>
      </c>
      <c r="AN383">
        <f>IF(DEGREES(ACOS(SIN(RADIANS(G383))*SIN(RADIANS(E376))+COS(RADIANS(G383))*COS(RADIANS(E376))*COS(RADIANS(AN366))))&gt;90,0,$F$4*$F$5/E375^2*(SIN(RADIANS(G383))*SIN(RADIANS(E376))+COS(RADIANS(G383))*COS(RADIANS(E376))*COS(RADIANS(AN366))))</f>
        <v>0</v>
      </c>
      <c r="AO383">
        <f>IF(DEGREES(ACOS(SIN(RADIANS(G383))*SIN(RADIANS(E376))+COS(RADIANS(G383))*COS(RADIANS(E376))*COS(RADIANS(AO366))))&gt;90,0,$F$4*$F$5/E375^2*(SIN(RADIANS(G383))*SIN(RADIANS(E376))+COS(RADIANS(G383))*COS(RADIANS(E376))*COS(RADIANS(AO366))))</f>
        <v>0</v>
      </c>
      <c r="AP383">
        <f>IF(DEGREES(ACOS(SIN(RADIANS(G383))*SIN(RADIANS(E376))+COS(RADIANS(G383))*COS(RADIANS(E376))*COS(RADIANS(AP366))))&gt;90,0,$F$4*$F$5/E375^2*(SIN(RADIANS(G383))*SIN(RADIANS(E376))+COS(RADIANS(G383))*COS(RADIANS(E376))*COS(RADIANS(AP366))))</f>
        <v>0</v>
      </c>
      <c r="AQ383">
        <f>IF(DEGREES(ACOS(SIN(RADIANS(G383))*SIN(RADIANS(E376))+COS(RADIANS(G383))*COS(RADIANS(E376))*COS(RADIANS(AQ366))))&gt;90,0,$F$4*$F$5/E375^2*(SIN(RADIANS(G383))*SIN(RADIANS(E376))+COS(RADIANS(G383))*COS(RADIANS(E376))*COS(RADIANS(AQ366))))</f>
        <v>0</v>
      </c>
      <c r="AR383">
        <f>IF(DEGREES(ACOS(SIN(RADIANS(G383))*SIN(RADIANS(E376))+COS(RADIANS(G383))*COS(RADIANS(E376))*COS(RADIANS(AR366))))&gt;90,0,$F$4*$F$5/E375^2*(SIN(RADIANS(G383))*SIN(RADIANS(E376))+COS(RADIANS(G383))*COS(RADIANS(E376))*COS(RADIANS(AR366))))</f>
        <v>0</v>
      </c>
    </row>
    <row r="384" spans="2:44" x14ac:dyDescent="0.5">
      <c r="G384">
        <v>-70</v>
      </c>
      <c r="I384">
        <f>IF(DEGREES(ACOS(SIN(RADIANS(G384))*SIN(RADIANS(E376))+COS(RADIANS(G384))*COS(RADIANS(E376))*COS(RADIANS(I366))))&gt;90,0,$F$4*$F$5/E375^2*(SIN(RADIANS(G384))*SIN(RADIANS(E376))+COS(RADIANS(G384))*COS(RADIANS(E376))*COS(RADIANS(I366))))</f>
        <v>0</v>
      </c>
      <c r="J384">
        <f>IF(DEGREES(ACOS(SIN(RADIANS(G384))*SIN(RADIANS(E376))+COS(RADIANS(G384))*COS(RADIANS(E376))*COS(RADIANS(J366))))&gt;90,0,$F$4*$F$5/E375^2*(SIN(RADIANS(G384))*SIN(RADIANS(E376))+COS(RADIANS(G384))*COS(RADIANS(E376))*COS(RADIANS(J366))))</f>
        <v>0</v>
      </c>
      <c r="K384">
        <f>IF(DEGREES(ACOS(SIN(RADIANS(G384))*SIN(RADIANS(E376))+COS(RADIANS(G384))*COS(RADIANS(E376))*COS(RADIANS(K366))))&gt;90,0,$F$4*$F$5/E375^2*(SIN(RADIANS(G384))*SIN(RADIANS(E376))+COS(RADIANS(G384))*COS(RADIANS(E376))*COS(RADIANS(K366))))</f>
        <v>0</v>
      </c>
      <c r="L384">
        <f>IF(DEGREES(ACOS(SIN(RADIANS(G384))*SIN(RADIANS(E376))+COS(RADIANS(G384))*COS(RADIANS(E376))*COS(RADIANS(L366))))&gt;90,0,$F$4*$F$5/E375^2*(SIN(RADIANS(G384))*SIN(RADIANS(E376))+COS(RADIANS(G384))*COS(RADIANS(E376))*COS(RADIANS(L366))))</f>
        <v>0</v>
      </c>
      <c r="M384">
        <f>IF(DEGREES(ACOS(SIN(RADIANS(G384))*SIN(RADIANS(E376))+COS(RADIANS(G384))*COS(RADIANS(E376))*COS(RADIANS(M366))))&gt;90,0,$F$4*$F$5/E375^2*(SIN(RADIANS(G384))*SIN(RADIANS(E376))+COS(RADIANS(G384))*COS(RADIANS(E376))*COS(RADIANS(M366))))</f>
        <v>0</v>
      </c>
      <c r="N384">
        <f>IF(DEGREES(ACOS(SIN(RADIANS(G384))*SIN(RADIANS(E376))+COS(RADIANS(G384))*COS(RADIANS(E376))*COS(RADIANS(N366))))&gt;90,0,$F$4*$F$5/E375^2*(SIN(RADIANS(G384))*SIN(RADIANS(E376))+COS(RADIANS(G384))*COS(RADIANS(E376))*COS(RADIANS(N366))))</f>
        <v>0</v>
      </c>
      <c r="O384">
        <f>IF(DEGREES(ACOS(SIN(RADIANS(G384))*SIN(RADIANS(E376))+COS(RADIANS(G384))*COS(RADIANS(E376))*COS(RADIANS(O366))))&gt;90,0,$F$4*$F$5/E375^2*(SIN(RADIANS(G384))*SIN(RADIANS(E376))+COS(RADIANS(G384))*COS(RADIANS(E376))*COS(RADIANS(O366))))</f>
        <v>0</v>
      </c>
      <c r="P384">
        <f>IF(DEGREES(ACOS(SIN(RADIANS(G384))*SIN(RADIANS(E376))+COS(RADIANS(G384))*COS(RADIANS(E376))*COS(RADIANS(P366))))&gt;90,0,$F$4*$F$5/E375^2*(SIN(RADIANS(G384))*SIN(RADIANS(E376))+COS(RADIANS(G384))*COS(RADIANS(E376))*COS(RADIANS(P366))))</f>
        <v>0</v>
      </c>
      <c r="Q384">
        <f>IF(DEGREES(ACOS(SIN(RADIANS(G384))*SIN(RADIANS(E376))+COS(RADIANS(G384))*COS(RADIANS(E376))*COS(RADIANS(Q366))))&gt;90,0,$F$4*$F$5/E375^2*(SIN(RADIANS(G384))*SIN(RADIANS(E376))+COS(RADIANS(G384))*COS(RADIANS(E376))*COS(RADIANS(Q366))))</f>
        <v>0</v>
      </c>
      <c r="R384" t="e">
        <f>IF(DEGREES(ACOS(SIN(RADIANS(G384))*SIN(RADIANS(E376))+COS(RADIANS(G384))*COS(RADIANS(E376))*COS(RADIANS(R366))))&gt;90,0,$F$4*$F$5/E375^2*(SIN(RADIANS(G384))*SIN(RADIANS(E376))+COS(RADIANS(G384))*COS(RADIANS(E376))*COS(RADIANS(R366))))</f>
        <v>#DIV/0!</v>
      </c>
      <c r="S384" t="e">
        <f>IF(DEGREES(ACOS(SIN(RADIANS(G384))*SIN(RADIANS(E376))+COS(RADIANS(G384))*COS(RADIANS(E376))*COS(RADIANS(S366))))&gt;90,0,$F$4*$F$5/E375^2*(SIN(RADIANS(G384))*SIN(RADIANS(E376))+COS(RADIANS(G384))*COS(RADIANS(E376))*COS(RADIANS(S366))))</f>
        <v>#DIV/0!</v>
      </c>
      <c r="T384" t="e">
        <f>IF(DEGREES(ACOS(SIN(RADIANS(G384))*SIN(RADIANS(E376))+COS(RADIANS(G384))*COS(RADIANS(E376))*COS(RADIANS(T366))))&gt;90,0,$F$4*$F$5/E375^2*(SIN(RADIANS(G384))*SIN(RADIANS(E376))+COS(RADIANS(G384))*COS(RADIANS(E376))*COS(RADIANS(T366))))</f>
        <v>#DIV/0!</v>
      </c>
      <c r="U384" t="e">
        <f>IF(DEGREES(ACOS(SIN(RADIANS(G384))*SIN(RADIANS(E376))+COS(RADIANS(G384))*COS(RADIANS(E376))*COS(RADIANS(U366))))&gt;90,0,$F$4*$F$5/E375^2*(SIN(RADIANS(G384))*SIN(RADIANS(E376))+COS(RADIANS(G384))*COS(RADIANS(E376))*COS(RADIANS(U366))))</f>
        <v>#DIV/0!</v>
      </c>
      <c r="V384" t="e">
        <f>IF(DEGREES(ACOS(SIN(RADIANS(G384))*SIN(RADIANS(E376))+COS(RADIANS(G384))*COS(RADIANS(E376))*COS(RADIANS(V366))))&gt;90,0,$F$4*$F$5/E375^2*(SIN(RADIANS(G384))*SIN(RADIANS(E376))+COS(RADIANS(G384))*COS(RADIANS(E376))*COS(RADIANS(V366))))</f>
        <v>#DIV/0!</v>
      </c>
      <c r="W384" t="e">
        <f>IF(DEGREES(ACOS(SIN(RADIANS(G384))*SIN(RADIANS(E376))+COS(RADIANS(G384))*COS(RADIANS(E376))*COS(RADIANS(W366))))&gt;90,0,$F$4*$F$5/E375^2*(SIN(RADIANS(G384))*SIN(RADIANS(E376))+COS(RADIANS(G384))*COS(RADIANS(E376))*COS(RADIANS(W366))))</f>
        <v>#DIV/0!</v>
      </c>
      <c r="X384" t="e">
        <f>IF(DEGREES(ACOS(SIN(RADIANS(G384))*SIN(RADIANS(E376))+COS(RADIANS(G384))*COS(RADIANS(E376))*COS(RADIANS(X366))))&gt;90,0,$F$4*$F$5/E375^2*(SIN(RADIANS(G384))*SIN(RADIANS(E376))+COS(RADIANS(G384))*COS(RADIANS(E376))*COS(RADIANS(X366))))</f>
        <v>#DIV/0!</v>
      </c>
      <c r="Y384" t="e">
        <f>IF(DEGREES(ACOS(SIN(RADIANS(G384))*SIN(RADIANS(E376))+COS(RADIANS(G384))*COS(RADIANS(E376))*COS(RADIANS(Y366))))&gt;90,0,$F$4*$F$5/E375^2*(SIN(RADIANS(G384))*SIN(RADIANS(E376))+COS(RADIANS(G384))*COS(RADIANS(E376))*COS(RADIANS(Y366))))</f>
        <v>#DIV/0!</v>
      </c>
      <c r="Z384" t="e">
        <f>IF(DEGREES(ACOS(SIN(RADIANS(G384))*SIN(RADIANS(E376))+COS(RADIANS(G384))*COS(RADIANS(E376))*COS(RADIANS(Z366))))&gt;90,0,$F$4*$F$5/E375^2*(SIN(RADIANS(G384))*SIN(RADIANS(E376))+COS(RADIANS(G384))*COS(RADIANS(E376))*COS(RADIANS(Z366))))</f>
        <v>#DIV/0!</v>
      </c>
      <c r="AA384" t="e">
        <f>IF(DEGREES(ACOS(SIN(RADIANS(G384))*SIN(RADIANS(E376))+COS(RADIANS(G384))*COS(RADIANS(E376))*COS(RADIANS(AA366))))&gt;90,0,$F$4*$F$5/E375^2*(SIN(RADIANS(G384))*SIN(RADIANS(E376))+COS(RADIANS(G384))*COS(RADIANS(E376))*COS(RADIANS(AA366))))</f>
        <v>#DIV/0!</v>
      </c>
      <c r="AB384" t="e">
        <f>IF(DEGREES(ACOS(SIN(RADIANS(G384))*SIN(RADIANS(E376))+COS(RADIANS(G384))*COS(RADIANS(E376))*COS(RADIANS(AB366))))&gt;90,0,$F$4*$F$5/E375^2*(SIN(RADIANS(G384))*SIN(RADIANS(E376))+COS(RADIANS(G384))*COS(RADIANS(E376))*COS(RADIANS(AB366))))</f>
        <v>#DIV/0!</v>
      </c>
      <c r="AC384" t="e">
        <f>IF(DEGREES(ACOS(SIN(RADIANS(G384))*SIN(RADIANS(E376))+COS(RADIANS(G384))*COS(RADIANS(E376))*COS(RADIANS(AC366))))&gt;90,0,$F$4*$F$5/E375^2*(SIN(RADIANS(G384))*SIN(RADIANS(E376))+COS(RADIANS(G384))*COS(RADIANS(E376))*COS(RADIANS(AC366))))</f>
        <v>#DIV/0!</v>
      </c>
      <c r="AD384" t="e">
        <f>IF(DEGREES(ACOS(SIN(RADIANS(G384))*SIN(RADIANS(E376))+COS(RADIANS(G384))*COS(RADIANS(E376))*COS(RADIANS(AD366))))&gt;90,0,$F$4*$F$5/E375^2*(SIN(RADIANS(G384))*SIN(RADIANS(E376))+COS(RADIANS(G384))*COS(RADIANS(E376))*COS(RADIANS(AD366))))</f>
        <v>#DIV/0!</v>
      </c>
      <c r="AE384" t="e">
        <f>IF(DEGREES(ACOS(SIN(RADIANS(G384))*SIN(RADIANS(E376))+COS(RADIANS(G384))*COS(RADIANS(E376))*COS(RADIANS(AE366))))&gt;90,0,$F$4*$F$5/E375^2*(SIN(RADIANS(G384))*SIN(RADIANS(E376))+COS(RADIANS(G384))*COS(RADIANS(E376))*COS(RADIANS(AE366))))</f>
        <v>#DIV/0!</v>
      </c>
      <c r="AF384" t="e">
        <f>IF(DEGREES(ACOS(SIN(RADIANS(G384))*SIN(RADIANS(E376))+COS(RADIANS(G384))*COS(RADIANS(E376))*COS(RADIANS(AF366))))&gt;90,0,$F$4*$F$5/E375^2*(SIN(RADIANS(G384))*SIN(RADIANS(E376))+COS(RADIANS(G384))*COS(RADIANS(E376))*COS(RADIANS(AF366))))</f>
        <v>#DIV/0!</v>
      </c>
      <c r="AG384" t="e">
        <f>IF(DEGREES(ACOS(SIN(RADIANS(G384))*SIN(RADIANS(E376))+COS(RADIANS(G384))*COS(RADIANS(E376))*COS(RADIANS(AG366))))&gt;90,0,$F$4*$F$5/E375^2*(SIN(RADIANS(G384))*SIN(RADIANS(E376))+COS(RADIANS(G384))*COS(RADIANS(E376))*COS(RADIANS(AG366))))</f>
        <v>#DIV/0!</v>
      </c>
      <c r="AH384" t="e">
        <f>IF(DEGREES(ACOS(SIN(RADIANS(G384))*SIN(RADIANS(E376))+COS(RADIANS(G384))*COS(RADIANS(E376))*COS(RADIANS(AH366))))&gt;90,0,$F$4*$F$5/E375^2*(SIN(RADIANS(G384))*SIN(RADIANS(E376))+COS(RADIANS(G384))*COS(RADIANS(E376))*COS(RADIANS(AH366))))</f>
        <v>#DIV/0!</v>
      </c>
      <c r="AI384" t="e">
        <f>IF(DEGREES(ACOS(SIN(RADIANS(G384))*SIN(RADIANS(E376))+COS(RADIANS(G384))*COS(RADIANS(E376))*COS(RADIANS(AI366))))&gt;90,0,$F$4*$F$5/E375^2*(SIN(RADIANS(G384))*SIN(RADIANS(E376))+COS(RADIANS(G384))*COS(RADIANS(E376))*COS(RADIANS(AI366))))</f>
        <v>#DIV/0!</v>
      </c>
      <c r="AJ384" t="e">
        <f>IF(DEGREES(ACOS(SIN(RADIANS(G384))*SIN(RADIANS(E376))+COS(RADIANS(G384))*COS(RADIANS(E376))*COS(RADIANS(AJ366))))&gt;90,0,$F$4*$F$5/E375^2*(SIN(RADIANS(G384))*SIN(RADIANS(E376))+COS(RADIANS(G384))*COS(RADIANS(E376))*COS(RADIANS(AJ366))))</f>
        <v>#DIV/0!</v>
      </c>
      <c r="AK384">
        <f>IF(DEGREES(ACOS(SIN(RADIANS(G384))*SIN(RADIANS(E376))+COS(RADIANS(G384))*COS(RADIANS(E376))*COS(RADIANS(AK366))))&gt;90,0,$F$4*$F$5/E375^2*(SIN(RADIANS(G384))*SIN(RADIANS(E376))+COS(RADIANS(G384))*COS(RADIANS(E376))*COS(RADIANS(AK366))))</f>
        <v>0</v>
      </c>
      <c r="AL384">
        <f>IF(DEGREES(ACOS(SIN(RADIANS(G384))*SIN(RADIANS(E376))+COS(RADIANS(G384))*COS(RADIANS(E376))*COS(RADIANS(AL366))))&gt;90,0,$F$4*$F$5/E375^2*(SIN(RADIANS(G384))*SIN(RADIANS(E376))+COS(RADIANS(G384))*COS(RADIANS(E376))*COS(RADIANS(AL366))))</f>
        <v>0</v>
      </c>
      <c r="AM384">
        <f>IF(DEGREES(ACOS(SIN(RADIANS(G384))*SIN(RADIANS(E376))+COS(RADIANS(G384))*COS(RADIANS(E376))*COS(RADIANS(AM366))))&gt;90,0,$F$4*$F$5/E375^2*(SIN(RADIANS(G384))*SIN(RADIANS(E376))+COS(RADIANS(G384))*COS(RADIANS(E376))*COS(RADIANS(AM366))))</f>
        <v>0</v>
      </c>
      <c r="AN384">
        <f>IF(DEGREES(ACOS(SIN(RADIANS(G384))*SIN(RADIANS(E376))+COS(RADIANS(G384))*COS(RADIANS(E376))*COS(RADIANS(AN366))))&gt;90,0,$F$4*$F$5/E375^2*(SIN(RADIANS(G384))*SIN(RADIANS(E376))+COS(RADIANS(G384))*COS(RADIANS(E376))*COS(RADIANS(AN366))))</f>
        <v>0</v>
      </c>
      <c r="AO384">
        <f>IF(DEGREES(ACOS(SIN(RADIANS(G384))*SIN(RADIANS(E376))+COS(RADIANS(G384))*COS(RADIANS(E376))*COS(RADIANS(AO366))))&gt;90,0,$F$4*$F$5/E375^2*(SIN(RADIANS(G384))*SIN(RADIANS(E376))+COS(RADIANS(G384))*COS(RADIANS(E376))*COS(RADIANS(AO366))))</f>
        <v>0</v>
      </c>
      <c r="AP384">
        <f>IF(DEGREES(ACOS(SIN(RADIANS(G384))*SIN(RADIANS(E376))+COS(RADIANS(G384))*COS(RADIANS(E376))*COS(RADIANS(AP366))))&gt;90,0,$F$4*$F$5/E375^2*(SIN(RADIANS(G384))*SIN(RADIANS(E376))+COS(RADIANS(G384))*COS(RADIANS(E376))*COS(RADIANS(AP366))))</f>
        <v>0</v>
      </c>
      <c r="AQ384">
        <f>IF(DEGREES(ACOS(SIN(RADIANS(G384))*SIN(RADIANS(E376))+COS(RADIANS(G384))*COS(RADIANS(E376))*COS(RADIANS(AQ366))))&gt;90,0,$F$4*$F$5/E375^2*(SIN(RADIANS(G384))*SIN(RADIANS(E376))+COS(RADIANS(G384))*COS(RADIANS(E376))*COS(RADIANS(AQ366))))</f>
        <v>0</v>
      </c>
      <c r="AR384">
        <f>IF(DEGREES(ACOS(SIN(RADIANS(G384))*SIN(RADIANS(E376))+COS(RADIANS(G384))*COS(RADIANS(E376))*COS(RADIANS(AR366))))&gt;90,0,$F$4*$F$5/E375^2*(SIN(RADIANS(G384))*SIN(RADIANS(E376))+COS(RADIANS(G384))*COS(RADIANS(E376))*COS(RADIANS(AR366))))</f>
        <v>0</v>
      </c>
    </row>
    <row r="385" spans="2:44" x14ac:dyDescent="0.5">
      <c r="G385">
        <v>-80</v>
      </c>
      <c r="I385">
        <f>IF(DEGREES(ACOS(SIN(RADIANS(G385))*SIN(RADIANS(E376))+COS(RADIANS(G385))*COS(RADIANS(E376))*COS(RADIANS(I366))))&gt;90,0,$F$4*$F$5/E375^2*(SIN(RADIANS(G385))*SIN(RADIANS(E376))+COS(RADIANS(G385))*COS(RADIANS(E376))*COS(RADIANS(I366))))</f>
        <v>0</v>
      </c>
      <c r="J385">
        <f>IF(DEGREES(ACOS(SIN(RADIANS(G385))*SIN(RADIANS(E376))+COS(RADIANS(G385))*COS(RADIANS(E376))*COS(RADIANS(J366))))&gt;90,0,$F$4*$F$5/E375^2*(SIN(RADIANS(G385))*SIN(RADIANS(E376))+COS(RADIANS(G385))*COS(RADIANS(E376))*COS(RADIANS(J366))))</f>
        <v>0</v>
      </c>
      <c r="K385">
        <f>IF(DEGREES(ACOS(SIN(RADIANS(G385))*SIN(RADIANS(E376))+COS(RADIANS(G385))*COS(RADIANS(E376))*COS(RADIANS(K366))))&gt;90,0,$F$4*$F$5/E375^2*(SIN(RADIANS(G385))*SIN(RADIANS(E376))+COS(RADIANS(G385))*COS(RADIANS(E376))*COS(RADIANS(K366))))</f>
        <v>0</v>
      </c>
      <c r="L385">
        <f>IF(DEGREES(ACOS(SIN(RADIANS(G385))*SIN(RADIANS(E376))+COS(RADIANS(G385))*COS(RADIANS(E376))*COS(RADIANS(L366))))&gt;90,0,$F$4*$F$5/E375^2*(SIN(RADIANS(G385))*SIN(RADIANS(E376))+COS(RADIANS(G385))*COS(RADIANS(E376))*COS(RADIANS(L366))))</f>
        <v>0</v>
      </c>
      <c r="M385">
        <f>IF(DEGREES(ACOS(SIN(RADIANS(G385))*SIN(RADIANS(E376))+COS(RADIANS(G385))*COS(RADIANS(E376))*COS(RADIANS(M366))))&gt;90,0,$F$4*$F$5/E375^2*(SIN(RADIANS(G385))*SIN(RADIANS(E376))+COS(RADIANS(G385))*COS(RADIANS(E376))*COS(RADIANS(M366))))</f>
        <v>0</v>
      </c>
      <c r="N385">
        <f>IF(DEGREES(ACOS(SIN(RADIANS(G385))*SIN(RADIANS(E376))+COS(RADIANS(G385))*COS(RADIANS(E376))*COS(RADIANS(N366))))&gt;90,0,$F$4*$F$5/E375^2*(SIN(RADIANS(G385))*SIN(RADIANS(E376))+COS(RADIANS(G385))*COS(RADIANS(E376))*COS(RADIANS(N366))))</f>
        <v>0</v>
      </c>
      <c r="O385">
        <f>IF(DEGREES(ACOS(SIN(RADIANS(G385))*SIN(RADIANS(E376))+COS(RADIANS(G385))*COS(RADIANS(E376))*COS(RADIANS(O366))))&gt;90,0,$F$4*$F$5/E375^2*(SIN(RADIANS(G385))*SIN(RADIANS(E376))+COS(RADIANS(G385))*COS(RADIANS(E376))*COS(RADIANS(O366))))</f>
        <v>0</v>
      </c>
      <c r="P385">
        <f>IF(DEGREES(ACOS(SIN(RADIANS(G385))*SIN(RADIANS(E376))+COS(RADIANS(G385))*COS(RADIANS(E376))*COS(RADIANS(P366))))&gt;90,0,$F$4*$F$5/E375^2*(SIN(RADIANS(G385))*SIN(RADIANS(E376))+COS(RADIANS(G385))*COS(RADIANS(E376))*COS(RADIANS(P366))))</f>
        <v>0</v>
      </c>
      <c r="Q385">
        <f>IF(DEGREES(ACOS(SIN(RADIANS(G385))*SIN(RADIANS(E376))+COS(RADIANS(G385))*COS(RADIANS(E376))*COS(RADIANS(Q366))))&gt;90,0,$F$4*$F$5/E375^2*(SIN(RADIANS(G385))*SIN(RADIANS(E376))+COS(RADIANS(G385))*COS(RADIANS(E376))*COS(RADIANS(Q366))))</f>
        <v>0</v>
      </c>
      <c r="R385" t="e">
        <f>IF(DEGREES(ACOS(SIN(RADIANS(G385))*SIN(RADIANS(E376))+COS(RADIANS(G385))*COS(RADIANS(E376))*COS(RADIANS(R366))))&gt;90,0,$F$4*$F$5/E375^2*(SIN(RADIANS(G385))*SIN(RADIANS(E376))+COS(RADIANS(G385))*COS(RADIANS(E376))*COS(RADIANS(R366))))</f>
        <v>#DIV/0!</v>
      </c>
      <c r="S385" t="e">
        <f>IF(DEGREES(ACOS(SIN(RADIANS(G385))*SIN(RADIANS(E376))+COS(RADIANS(G385))*COS(RADIANS(E376))*COS(RADIANS(S366))))&gt;90,0,$F$4*$F$5/E375^2*(SIN(RADIANS(G385))*SIN(RADIANS(E376))+COS(RADIANS(G385))*COS(RADIANS(E376))*COS(RADIANS(S366))))</f>
        <v>#DIV/0!</v>
      </c>
      <c r="T385" t="e">
        <f>IF(DEGREES(ACOS(SIN(RADIANS(G385))*SIN(RADIANS(E376))+COS(RADIANS(G385))*COS(RADIANS(E376))*COS(RADIANS(T366))))&gt;90,0,$F$4*$F$5/E375^2*(SIN(RADIANS(G385))*SIN(RADIANS(E376))+COS(RADIANS(G385))*COS(RADIANS(E376))*COS(RADIANS(T366))))</f>
        <v>#DIV/0!</v>
      </c>
      <c r="U385" t="e">
        <f>IF(DEGREES(ACOS(SIN(RADIANS(G385))*SIN(RADIANS(E376))+COS(RADIANS(G385))*COS(RADIANS(E376))*COS(RADIANS(U366))))&gt;90,0,$F$4*$F$5/E375^2*(SIN(RADIANS(G385))*SIN(RADIANS(E376))+COS(RADIANS(G385))*COS(RADIANS(E376))*COS(RADIANS(U366))))</f>
        <v>#DIV/0!</v>
      </c>
      <c r="V385" t="e">
        <f>IF(DEGREES(ACOS(SIN(RADIANS(G385))*SIN(RADIANS(E376))+COS(RADIANS(G385))*COS(RADIANS(E376))*COS(RADIANS(V366))))&gt;90,0,$F$4*$F$5/E375^2*(SIN(RADIANS(G385))*SIN(RADIANS(E376))+COS(RADIANS(G385))*COS(RADIANS(E376))*COS(RADIANS(V366))))</f>
        <v>#DIV/0!</v>
      </c>
      <c r="W385" t="e">
        <f>IF(DEGREES(ACOS(SIN(RADIANS(G385))*SIN(RADIANS(E376))+COS(RADIANS(G385))*COS(RADIANS(E376))*COS(RADIANS(W366))))&gt;90,0,$F$4*$F$5/E375^2*(SIN(RADIANS(G385))*SIN(RADIANS(E376))+COS(RADIANS(G385))*COS(RADIANS(E376))*COS(RADIANS(W366))))</f>
        <v>#DIV/0!</v>
      </c>
      <c r="X385" t="e">
        <f>IF(DEGREES(ACOS(SIN(RADIANS(G385))*SIN(RADIANS(E376))+COS(RADIANS(G385))*COS(RADIANS(E376))*COS(RADIANS(X366))))&gt;90,0,$F$4*$F$5/E375^2*(SIN(RADIANS(G385))*SIN(RADIANS(E376))+COS(RADIANS(G385))*COS(RADIANS(E376))*COS(RADIANS(X366))))</f>
        <v>#DIV/0!</v>
      </c>
      <c r="Y385" t="e">
        <f>IF(DEGREES(ACOS(SIN(RADIANS(G385))*SIN(RADIANS(E376))+COS(RADIANS(G385))*COS(RADIANS(E376))*COS(RADIANS(Y366))))&gt;90,0,$F$4*$F$5/E375^2*(SIN(RADIANS(G385))*SIN(RADIANS(E376))+COS(RADIANS(G385))*COS(RADIANS(E376))*COS(RADIANS(Y366))))</f>
        <v>#DIV/0!</v>
      </c>
      <c r="Z385" t="e">
        <f>IF(DEGREES(ACOS(SIN(RADIANS(G385))*SIN(RADIANS(E376))+COS(RADIANS(G385))*COS(RADIANS(E376))*COS(RADIANS(Z366))))&gt;90,0,$F$4*$F$5/E375^2*(SIN(RADIANS(G385))*SIN(RADIANS(E376))+COS(RADIANS(G385))*COS(RADIANS(E376))*COS(RADIANS(Z366))))</f>
        <v>#DIV/0!</v>
      </c>
      <c r="AA385" t="e">
        <f>IF(DEGREES(ACOS(SIN(RADIANS(G385))*SIN(RADIANS(E376))+COS(RADIANS(G385))*COS(RADIANS(E376))*COS(RADIANS(AA366))))&gt;90,0,$F$4*$F$5/E375^2*(SIN(RADIANS(G385))*SIN(RADIANS(E376))+COS(RADIANS(G385))*COS(RADIANS(E376))*COS(RADIANS(AA366))))</f>
        <v>#DIV/0!</v>
      </c>
      <c r="AB385" t="e">
        <f>IF(DEGREES(ACOS(SIN(RADIANS(G385))*SIN(RADIANS(E376))+COS(RADIANS(G385))*COS(RADIANS(E376))*COS(RADIANS(AB366))))&gt;90,0,$F$4*$F$5/E375^2*(SIN(RADIANS(G385))*SIN(RADIANS(E376))+COS(RADIANS(G385))*COS(RADIANS(E376))*COS(RADIANS(AB366))))</f>
        <v>#DIV/0!</v>
      </c>
      <c r="AC385" t="e">
        <f>IF(DEGREES(ACOS(SIN(RADIANS(G385))*SIN(RADIANS(E376))+COS(RADIANS(G385))*COS(RADIANS(E376))*COS(RADIANS(AC366))))&gt;90,0,$F$4*$F$5/E375^2*(SIN(RADIANS(G385))*SIN(RADIANS(E376))+COS(RADIANS(G385))*COS(RADIANS(E376))*COS(RADIANS(AC366))))</f>
        <v>#DIV/0!</v>
      </c>
      <c r="AD385" t="e">
        <f>IF(DEGREES(ACOS(SIN(RADIANS(G385))*SIN(RADIANS(E376))+COS(RADIANS(G385))*COS(RADIANS(E376))*COS(RADIANS(AD366))))&gt;90,0,$F$4*$F$5/E375^2*(SIN(RADIANS(G385))*SIN(RADIANS(E376))+COS(RADIANS(G385))*COS(RADIANS(E376))*COS(RADIANS(AD366))))</f>
        <v>#DIV/0!</v>
      </c>
      <c r="AE385" t="e">
        <f>IF(DEGREES(ACOS(SIN(RADIANS(G385))*SIN(RADIANS(E376))+COS(RADIANS(G385))*COS(RADIANS(E376))*COS(RADIANS(AE366))))&gt;90,0,$F$4*$F$5/E375^2*(SIN(RADIANS(G385))*SIN(RADIANS(E376))+COS(RADIANS(G385))*COS(RADIANS(E376))*COS(RADIANS(AE366))))</f>
        <v>#DIV/0!</v>
      </c>
      <c r="AF385" t="e">
        <f>IF(DEGREES(ACOS(SIN(RADIANS(G385))*SIN(RADIANS(E376))+COS(RADIANS(G385))*COS(RADIANS(E376))*COS(RADIANS(AF366))))&gt;90,0,$F$4*$F$5/E375^2*(SIN(RADIANS(G385))*SIN(RADIANS(E376))+COS(RADIANS(G385))*COS(RADIANS(E376))*COS(RADIANS(AF366))))</f>
        <v>#DIV/0!</v>
      </c>
      <c r="AG385" t="e">
        <f>IF(DEGREES(ACOS(SIN(RADIANS(G385))*SIN(RADIANS(E376))+COS(RADIANS(G385))*COS(RADIANS(E376))*COS(RADIANS(AG366))))&gt;90,0,$F$4*$F$5/E375^2*(SIN(RADIANS(G385))*SIN(RADIANS(E376))+COS(RADIANS(G385))*COS(RADIANS(E376))*COS(RADIANS(AG366))))</f>
        <v>#DIV/0!</v>
      </c>
      <c r="AH385" t="e">
        <f>IF(DEGREES(ACOS(SIN(RADIANS(G385))*SIN(RADIANS(E376))+COS(RADIANS(G385))*COS(RADIANS(E376))*COS(RADIANS(AH366))))&gt;90,0,$F$4*$F$5/E375^2*(SIN(RADIANS(G385))*SIN(RADIANS(E376))+COS(RADIANS(G385))*COS(RADIANS(E376))*COS(RADIANS(AH366))))</f>
        <v>#DIV/0!</v>
      </c>
      <c r="AI385" t="e">
        <f>IF(DEGREES(ACOS(SIN(RADIANS(G385))*SIN(RADIANS(E376))+COS(RADIANS(G385))*COS(RADIANS(E376))*COS(RADIANS(AI366))))&gt;90,0,$F$4*$F$5/E375^2*(SIN(RADIANS(G385))*SIN(RADIANS(E376))+COS(RADIANS(G385))*COS(RADIANS(E376))*COS(RADIANS(AI366))))</f>
        <v>#DIV/0!</v>
      </c>
      <c r="AJ385" t="e">
        <f>IF(DEGREES(ACOS(SIN(RADIANS(G385))*SIN(RADIANS(E376))+COS(RADIANS(G385))*COS(RADIANS(E376))*COS(RADIANS(AJ366))))&gt;90,0,$F$4*$F$5/E375^2*(SIN(RADIANS(G385))*SIN(RADIANS(E376))+COS(RADIANS(G385))*COS(RADIANS(E376))*COS(RADIANS(AJ366))))</f>
        <v>#DIV/0!</v>
      </c>
      <c r="AK385">
        <f>IF(DEGREES(ACOS(SIN(RADIANS(G385))*SIN(RADIANS(E376))+COS(RADIANS(G385))*COS(RADIANS(E376))*COS(RADIANS(AK366))))&gt;90,0,$F$4*$F$5/E375^2*(SIN(RADIANS(G385))*SIN(RADIANS(E376))+COS(RADIANS(G385))*COS(RADIANS(E376))*COS(RADIANS(AK366))))</f>
        <v>0</v>
      </c>
      <c r="AL385">
        <f>IF(DEGREES(ACOS(SIN(RADIANS(G385))*SIN(RADIANS(E376))+COS(RADIANS(G385))*COS(RADIANS(E376))*COS(RADIANS(AL366))))&gt;90,0,$F$4*$F$5/E375^2*(SIN(RADIANS(G385))*SIN(RADIANS(E376))+COS(RADIANS(G385))*COS(RADIANS(E376))*COS(RADIANS(AL366))))</f>
        <v>0</v>
      </c>
      <c r="AM385">
        <f>IF(DEGREES(ACOS(SIN(RADIANS(G385))*SIN(RADIANS(E376))+COS(RADIANS(G385))*COS(RADIANS(E376))*COS(RADIANS(AM366))))&gt;90,0,$F$4*$F$5/E375^2*(SIN(RADIANS(G385))*SIN(RADIANS(E376))+COS(RADIANS(G385))*COS(RADIANS(E376))*COS(RADIANS(AM366))))</f>
        <v>0</v>
      </c>
      <c r="AN385">
        <f>IF(DEGREES(ACOS(SIN(RADIANS(G385))*SIN(RADIANS(E376))+COS(RADIANS(G385))*COS(RADIANS(E376))*COS(RADIANS(AN366))))&gt;90,0,$F$4*$F$5/E375^2*(SIN(RADIANS(G385))*SIN(RADIANS(E376))+COS(RADIANS(G385))*COS(RADIANS(E376))*COS(RADIANS(AN366))))</f>
        <v>0</v>
      </c>
      <c r="AO385">
        <f>IF(DEGREES(ACOS(SIN(RADIANS(G385))*SIN(RADIANS(E376))+COS(RADIANS(G385))*COS(RADIANS(E376))*COS(RADIANS(AO366))))&gt;90,0,$F$4*$F$5/E375^2*(SIN(RADIANS(G385))*SIN(RADIANS(E376))+COS(RADIANS(G385))*COS(RADIANS(E376))*COS(RADIANS(AO366))))</f>
        <v>0</v>
      </c>
      <c r="AP385">
        <f>IF(DEGREES(ACOS(SIN(RADIANS(G385))*SIN(RADIANS(E376))+COS(RADIANS(G385))*COS(RADIANS(E376))*COS(RADIANS(AP366))))&gt;90,0,$F$4*$F$5/E375^2*(SIN(RADIANS(G385))*SIN(RADIANS(E376))+COS(RADIANS(G385))*COS(RADIANS(E376))*COS(RADIANS(AP366))))</f>
        <v>0</v>
      </c>
      <c r="AQ385">
        <f>IF(DEGREES(ACOS(SIN(RADIANS(G385))*SIN(RADIANS(E376))+COS(RADIANS(G385))*COS(RADIANS(E376))*COS(RADIANS(AQ366))))&gt;90,0,$F$4*$F$5/E375^2*(SIN(RADIANS(G385))*SIN(RADIANS(E376))+COS(RADIANS(G385))*COS(RADIANS(E376))*COS(RADIANS(AQ366))))</f>
        <v>0</v>
      </c>
      <c r="AR385">
        <f>IF(DEGREES(ACOS(SIN(RADIANS(G385))*SIN(RADIANS(E376))+COS(RADIANS(G385))*COS(RADIANS(E376))*COS(RADIANS(AR366))))&gt;90,0,$F$4*$F$5/E375^2*(SIN(RADIANS(G385))*SIN(RADIANS(E376))+COS(RADIANS(G385))*COS(RADIANS(E376))*COS(RADIANS(AR366))))</f>
        <v>0</v>
      </c>
    </row>
    <row r="386" spans="2:44" x14ac:dyDescent="0.5">
      <c r="G386">
        <v>-90</v>
      </c>
      <c r="I386" t="e">
        <f>IF(DEGREES(ACOS(SIN(RADIANS(G386))*SIN(RADIANS(E376))+COS(RADIANS(G386))*COS(RADIANS(E376))*COS(RADIANS(I366))))&gt;90,0,$F$4*$F$5/E375^2*(SIN(RADIANS(G386))*SIN(RADIANS(E376))+COS(RADIANS(G386))*COS(RADIANS(E376))*COS(RADIANS(I366))))</f>
        <v>#DIV/0!</v>
      </c>
      <c r="J386" t="e">
        <f>IF(DEGREES(ACOS(SIN(RADIANS(G386))*SIN(RADIANS(E376))+COS(RADIANS(G386))*COS(RADIANS(E376))*COS(RADIANS(J366))))&gt;90,0,$F$4*$F$5/E375^2*(SIN(RADIANS(G386))*SIN(RADIANS(E376))+COS(RADIANS(G386))*COS(RADIANS(E376))*COS(RADIANS(J366))))</f>
        <v>#DIV/0!</v>
      </c>
      <c r="K386" t="e">
        <f>IF(DEGREES(ACOS(SIN(RADIANS(G386))*SIN(RADIANS(E376))+COS(RADIANS(G386))*COS(RADIANS(E376))*COS(RADIANS(K366))))&gt;90,0,$F$4*$F$5/E375^2*(SIN(RADIANS(G386))*SIN(RADIANS(E376))+COS(RADIANS(G386))*COS(RADIANS(E376))*COS(RADIANS(K366))))</f>
        <v>#DIV/0!</v>
      </c>
      <c r="L386" t="e">
        <f>IF(DEGREES(ACOS(SIN(RADIANS(G386))*SIN(RADIANS(E376))+COS(RADIANS(G386))*COS(RADIANS(E376))*COS(RADIANS(L366))))&gt;90,0,$F$4*$F$5/E375^2*(SIN(RADIANS(G386))*SIN(RADIANS(E376))+COS(RADIANS(G386))*COS(RADIANS(E376))*COS(RADIANS(L366))))</f>
        <v>#DIV/0!</v>
      </c>
      <c r="M386" t="e">
        <f>IF(DEGREES(ACOS(SIN(RADIANS(G386))*SIN(RADIANS(E376))+COS(RADIANS(G386))*COS(RADIANS(E376))*COS(RADIANS(M366))))&gt;90,0,$F$4*$F$5/E375^2*(SIN(RADIANS(G386))*SIN(RADIANS(E376))+COS(RADIANS(G386))*COS(RADIANS(E376))*COS(RADIANS(M366))))</f>
        <v>#DIV/0!</v>
      </c>
      <c r="N386" t="e">
        <f>IF(DEGREES(ACOS(SIN(RADIANS(G386))*SIN(RADIANS(E376))+COS(RADIANS(G386))*COS(RADIANS(E376))*COS(RADIANS(N366))))&gt;90,0,$F$4*$F$5/E375^2*(SIN(RADIANS(G386))*SIN(RADIANS(E376))+COS(RADIANS(G386))*COS(RADIANS(E376))*COS(RADIANS(N366))))</f>
        <v>#DIV/0!</v>
      </c>
      <c r="O386" t="e">
        <f>IF(DEGREES(ACOS(SIN(RADIANS(G386))*SIN(RADIANS(E376))+COS(RADIANS(G386))*COS(RADIANS(E376))*COS(RADIANS(O366))))&gt;90,0,$F$4*$F$5/E375^2*(SIN(RADIANS(G386))*SIN(RADIANS(E376))+COS(RADIANS(G386))*COS(RADIANS(E376))*COS(RADIANS(O366))))</f>
        <v>#DIV/0!</v>
      </c>
      <c r="P386" t="e">
        <f>IF(DEGREES(ACOS(SIN(RADIANS(G386))*SIN(RADIANS(E376))+COS(RADIANS(G386))*COS(RADIANS(E376))*COS(RADIANS(P366))))&gt;90,0,$F$4*$F$5/E375^2*(SIN(RADIANS(G386))*SIN(RADIANS(E376))+COS(RADIANS(G386))*COS(RADIANS(E376))*COS(RADIANS(P366))))</f>
        <v>#DIV/0!</v>
      </c>
      <c r="Q386" t="e">
        <f>IF(DEGREES(ACOS(SIN(RADIANS(G386))*SIN(RADIANS(E376))+COS(RADIANS(G386))*COS(RADIANS(E376))*COS(RADIANS(Q366))))&gt;90,0,$F$4*$F$5/E375^2*(SIN(RADIANS(G386))*SIN(RADIANS(E376))+COS(RADIANS(G386))*COS(RADIANS(E376))*COS(RADIANS(Q366))))</f>
        <v>#DIV/0!</v>
      </c>
      <c r="R386" t="e">
        <f>IF(DEGREES(ACOS(SIN(RADIANS(G386))*SIN(RADIANS(E376))+COS(RADIANS(G386))*COS(RADIANS(E376))*COS(RADIANS(R366))))&gt;90,0,$F$4*$F$5/E375^2*(SIN(RADIANS(G386))*SIN(RADIANS(E376))+COS(RADIANS(G386))*COS(RADIANS(E376))*COS(RADIANS(R366))))</f>
        <v>#DIV/0!</v>
      </c>
      <c r="S386" t="e">
        <f>IF(DEGREES(ACOS(SIN(RADIANS(G386))*SIN(RADIANS(E376))+COS(RADIANS(G386))*COS(RADIANS(E376))*COS(RADIANS(S366))))&gt;90,0,$F$4*$F$5/E375^2*(SIN(RADIANS(G386))*SIN(RADIANS(E376))+COS(RADIANS(G386))*COS(RADIANS(E376))*COS(RADIANS(S366))))</f>
        <v>#DIV/0!</v>
      </c>
      <c r="T386" t="e">
        <f>IF(DEGREES(ACOS(SIN(RADIANS(G386))*SIN(RADIANS(E376))+COS(RADIANS(G386))*COS(RADIANS(E376))*COS(RADIANS(T366))))&gt;90,0,$F$4*$F$5/E375^2*(SIN(RADIANS(G386))*SIN(RADIANS(E376))+COS(RADIANS(G386))*COS(RADIANS(E376))*COS(RADIANS(T366))))</f>
        <v>#DIV/0!</v>
      </c>
      <c r="U386" t="e">
        <f>IF(DEGREES(ACOS(SIN(RADIANS(G386))*SIN(RADIANS(E376))+COS(RADIANS(G386))*COS(RADIANS(E376))*COS(RADIANS(U366))))&gt;90,0,$F$4*$F$5/E375^2*(SIN(RADIANS(G386))*SIN(RADIANS(E376))+COS(RADIANS(G386))*COS(RADIANS(E376))*COS(RADIANS(U366))))</f>
        <v>#DIV/0!</v>
      </c>
      <c r="V386" t="e">
        <f>IF(DEGREES(ACOS(SIN(RADIANS(G386))*SIN(RADIANS(E376))+COS(RADIANS(G386))*COS(RADIANS(E376))*COS(RADIANS(V366))))&gt;90,0,$F$4*$F$5/E375^2*(SIN(RADIANS(G386))*SIN(RADIANS(E376))+COS(RADIANS(G386))*COS(RADIANS(E376))*COS(RADIANS(V366))))</f>
        <v>#DIV/0!</v>
      </c>
      <c r="W386" t="e">
        <f>IF(DEGREES(ACOS(SIN(RADIANS(G386))*SIN(RADIANS(E376))+COS(RADIANS(G386))*COS(RADIANS(E376))*COS(RADIANS(W366))))&gt;90,0,$F$4*$F$5/E375^2*(SIN(RADIANS(G386))*SIN(RADIANS(E376))+COS(RADIANS(G386))*COS(RADIANS(E376))*COS(RADIANS(W366))))</f>
        <v>#DIV/0!</v>
      </c>
      <c r="X386" t="e">
        <f>IF(DEGREES(ACOS(SIN(RADIANS(G386))*SIN(RADIANS(E376))+COS(RADIANS(G386))*COS(RADIANS(E376))*COS(RADIANS(X366))))&gt;90,0,$F$4*$F$5/E375^2*(SIN(RADIANS(G386))*SIN(RADIANS(E376))+COS(RADIANS(G386))*COS(RADIANS(E376))*COS(RADIANS(X366))))</f>
        <v>#DIV/0!</v>
      </c>
      <c r="Y386" t="e">
        <f>IF(DEGREES(ACOS(SIN(RADIANS(G386))*SIN(RADIANS(E376))+COS(RADIANS(G386))*COS(RADIANS(E376))*COS(RADIANS(Y366))))&gt;90,0,$F$4*$F$5/E375^2*(SIN(RADIANS(G386))*SIN(RADIANS(E376))+COS(RADIANS(G386))*COS(RADIANS(E376))*COS(RADIANS(Y366))))</f>
        <v>#DIV/0!</v>
      </c>
      <c r="Z386" t="e">
        <f>IF(DEGREES(ACOS(SIN(RADIANS(G386))*SIN(RADIANS(E376))+COS(RADIANS(G386))*COS(RADIANS(E376))*COS(RADIANS(Z366))))&gt;90,0,$F$4*$F$5/E375^2*(SIN(RADIANS(G386))*SIN(RADIANS(E376))+COS(RADIANS(G386))*COS(RADIANS(E376))*COS(RADIANS(Z366))))</f>
        <v>#DIV/0!</v>
      </c>
      <c r="AA386" t="e">
        <f>IF(DEGREES(ACOS(SIN(RADIANS(G386))*SIN(RADIANS(E376))+COS(RADIANS(G386))*COS(RADIANS(E376))*COS(RADIANS(AA366))))&gt;90,0,$F$4*$F$5/E375^2*(SIN(RADIANS(G386))*SIN(RADIANS(E376))+COS(RADIANS(G386))*COS(RADIANS(E376))*COS(RADIANS(AA366))))</f>
        <v>#DIV/0!</v>
      </c>
      <c r="AB386" t="e">
        <f>IF(DEGREES(ACOS(SIN(RADIANS(G386))*SIN(RADIANS(E376))+COS(RADIANS(G386))*COS(RADIANS(E376))*COS(RADIANS(AB366))))&gt;90,0,$F$4*$F$5/E375^2*(SIN(RADIANS(G386))*SIN(RADIANS(E376))+COS(RADIANS(G386))*COS(RADIANS(E376))*COS(RADIANS(AB366))))</f>
        <v>#DIV/0!</v>
      </c>
      <c r="AC386" t="e">
        <f>IF(DEGREES(ACOS(SIN(RADIANS(G386))*SIN(RADIANS(E376))+COS(RADIANS(G386))*COS(RADIANS(E376))*COS(RADIANS(AC366))))&gt;90,0,$F$4*$F$5/E375^2*(SIN(RADIANS(G386))*SIN(RADIANS(E376))+COS(RADIANS(G386))*COS(RADIANS(E376))*COS(RADIANS(AC366))))</f>
        <v>#DIV/0!</v>
      </c>
      <c r="AD386" t="e">
        <f>IF(DEGREES(ACOS(SIN(RADIANS(G386))*SIN(RADIANS(E376))+COS(RADIANS(G386))*COS(RADIANS(E376))*COS(RADIANS(AD366))))&gt;90,0,$F$4*$F$5/E375^2*(SIN(RADIANS(G386))*SIN(RADIANS(E376))+COS(RADIANS(G386))*COS(RADIANS(E376))*COS(RADIANS(AD366))))</f>
        <v>#DIV/0!</v>
      </c>
      <c r="AE386" t="e">
        <f>IF(DEGREES(ACOS(SIN(RADIANS(G386))*SIN(RADIANS(E376))+COS(RADIANS(G386))*COS(RADIANS(E376))*COS(RADIANS(AE366))))&gt;90,0,$F$4*$F$5/E375^2*(SIN(RADIANS(G386))*SIN(RADIANS(E376))+COS(RADIANS(G386))*COS(RADIANS(E376))*COS(RADIANS(AE366))))</f>
        <v>#DIV/0!</v>
      </c>
      <c r="AF386" t="e">
        <f>IF(DEGREES(ACOS(SIN(RADIANS(G386))*SIN(RADIANS(E376))+COS(RADIANS(G386))*COS(RADIANS(E376))*COS(RADIANS(AF366))))&gt;90,0,$F$4*$F$5/E375^2*(SIN(RADIANS(G386))*SIN(RADIANS(E376))+COS(RADIANS(G386))*COS(RADIANS(E376))*COS(RADIANS(AF366))))</f>
        <v>#DIV/0!</v>
      </c>
      <c r="AG386" t="e">
        <f>IF(DEGREES(ACOS(SIN(RADIANS(G386))*SIN(RADIANS(E376))+COS(RADIANS(G386))*COS(RADIANS(E376))*COS(RADIANS(AG366))))&gt;90,0,$F$4*$F$5/E375^2*(SIN(RADIANS(G386))*SIN(RADIANS(E376))+COS(RADIANS(G386))*COS(RADIANS(E376))*COS(RADIANS(AG366))))</f>
        <v>#DIV/0!</v>
      </c>
      <c r="AH386" t="e">
        <f>IF(DEGREES(ACOS(SIN(RADIANS(G386))*SIN(RADIANS(E376))+COS(RADIANS(G386))*COS(RADIANS(E376))*COS(RADIANS(AH366))))&gt;90,0,$F$4*$F$5/E375^2*(SIN(RADIANS(G386))*SIN(RADIANS(E376))+COS(RADIANS(G386))*COS(RADIANS(E376))*COS(RADIANS(AH366))))</f>
        <v>#DIV/0!</v>
      </c>
      <c r="AI386" t="e">
        <f>IF(DEGREES(ACOS(SIN(RADIANS(G386))*SIN(RADIANS(E376))+COS(RADIANS(G386))*COS(RADIANS(E376))*COS(RADIANS(AI366))))&gt;90,0,$F$4*$F$5/E375^2*(SIN(RADIANS(G386))*SIN(RADIANS(E376))+COS(RADIANS(G386))*COS(RADIANS(E376))*COS(RADIANS(AI366))))</f>
        <v>#DIV/0!</v>
      </c>
      <c r="AJ386" t="e">
        <f>IF(DEGREES(ACOS(SIN(RADIANS(G386))*SIN(RADIANS(E376))+COS(RADIANS(G386))*COS(RADIANS(E376))*COS(RADIANS(AJ366))))&gt;90,0,$F$4*$F$5/E375^2*(SIN(RADIANS(G386))*SIN(RADIANS(E376))+COS(RADIANS(G386))*COS(RADIANS(E376))*COS(RADIANS(AJ366))))</f>
        <v>#DIV/0!</v>
      </c>
      <c r="AK386" t="e">
        <f>IF(DEGREES(ACOS(SIN(RADIANS(G386))*SIN(RADIANS(E376))+COS(RADIANS(G386))*COS(RADIANS(E376))*COS(RADIANS(AK366))))&gt;90,0,$F$4*$F$5/E375^2*(SIN(RADIANS(G386))*SIN(RADIANS(E376))+COS(RADIANS(G386))*COS(RADIANS(E376))*COS(RADIANS(AK366))))</f>
        <v>#DIV/0!</v>
      </c>
      <c r="AL386" t="e">
        <f>IF(DEGREES(ACOS(SIN(RADIANS(G386))*SIN(RADIANS(E376))+COS(RADIANS(G386))*COS(RADIANS(E376))*COS(RADIANS(AL366))))&gt;90,0,$F$4*$F$5/E375^2*(SIN(RADIANS(G386))*SIN(RADIANS(E376))+COS(RADIANS(G386))*COS(RADIANS(E376))*COS(RADIANS(AL366))))</f>
        <v>#DIV/0!</v>
      </c>
      <c r="AM386" t="e">
        <f>IF(DEGREES(ACOS(SIN(RADIANS(G386))*SIN(RADIANS(E376))+COS(RADIANS(G386))*COS(RADIANS(E376))*COS(RADIANS(AM366))))&gt;90,0,$F$4*$F$5/E375^2*(SIN(RADIANS(G386))*SIN(RADIANS(E376))+COS(RADIANS(G386))*COS(RADIANS(E376))*COS(RADIANS(AM366))))</f>
        <v>#DIV/0!</v>
      </c>
      <c r="AN386" t="e">
        <f>IF(DEGREES(ACOS(SIN(RADIANS(G386))*SIN(RADIANS(E376))+COS(RADIANS(G386))*COS(RADIANS(E376))*COS(RADIANS(AN366))))&gt;90,0,$F$4*$F$5/E375^2*(SIN(RADIANS(G386))*SIN(RADIANS(E376))+COS(RADIANS(G386))*COS(RADIANS(E376))*COS(RADIANS(AN366))))</f>
        <v>#DIV/0!</v>
      </c>
      <c r="AO386" t="e">
        <f>IF(DEGREES(ACOS(SIN(RADIANS(G386))*SIN(RADIANS(E376))+COS(RADIANS(G386))*COS(RADIANS(E376))*COS(RADIANS(AO366))))&gt;90,0,$F$4*$F$5/E375^2*(SIN(RADIANS(G386))*SIN(RADIANS(E376))+COS(RADIANS(G386))*COS(RADIANS(E376))*COS(RADIANS(AO366))))</f>
        <v>#DIV/0!</v>
      </c>
      <c r="AP386" t="e">
        <f>IF(DEGREES(ACOS(SIN(RADIANS(G386))*SIN(RADIANS(E376))+COS(RADIANS(G386))*COS(RADIANS(E376))*COS(RADIANS(AP366))))&gt;90,0,$F$4*$F$5/E375^2*(SIN(RADIANS(G386))*SIN(RADIANS(E376))+COS(RADIANS(G386))*COS(RADIANS(E376))*COS(RADIANS(AP366))))</f>
        <v>#DIV/0!</v>
      </c>
      <c r="AQ386" t="e">
        <f>IF(DEGREES(ACOS(SIN(RADIANS(G386))*SIN(RADIANS(E376))+COS(RADIANS(G386))*COS(RADIANS(E376))*COS(RADIANS(AQ366))))&gt;90,0,$F$4*$F$5/E375^2*(SIN(RADIANS(G386))*SIN(RADIANS(E376))+COS(RADIANS(G386))*COS(RADIANS(E376))*COS(RADIANS(AQ366))))</f>
        <v>#DIV/0!</v>
      </c>
      <c r="AR386" t="e">
        <f>IF(DEGREES(ACOS(SIN(RADIANS(G386))*SIN(RADIANS(E376))+COS(RADIANS(G386))*COS(RADIANS(E376))*COS(RADIANS(AR366))))&gt;90,0,$F$4*$F$5/E375^2*(SIN(RADIANS(G386))*SIN(RADIANS(E376))+COS(RADIANS(G386))*COS(RADIANS(E376))*COS(RADIANS(AR366))))</f>
        <v>#DIV/0!</v>
      </c>
    </row>
    <row r="388" spans="2:44" x14ac:dyDescent="0.5">
      <c r="H388" t="s">
        <v>769</v>
      </c>
      <c r="I388">
        <v>180</v>
      </c>
      <c r="J388">
        <v>170</v>
      </c>
      <c r="K388">
        <v>160</v>
      </c>
      <c r="L388">
        <v>150</v>
      </c>
      <c r="M388">
        <v>140</v>
      </c>
      <c r="N388">
        <v>130</v>
      </c>
      <c r="O388">
        <v>120</v>
      </c>
      <c r="P388">
        <v>110</v>
      </c>
      <c r="Q388">
        <v>100</v>
      </c>
      <c r="R388">
        <v>90</v>
      </c>
      <c r="S388">
        <v>80</v>
      </c>
      <c r="T388">
        <v>70</v>
      </c>
      <c r="U388">
        <v>60</v>
      </c>
      <c r="V388">
        <v>50</v>
      </c>
      <c r="W388">
        <v>40</v>
      </c>
      <c r="X388">
        <v>30</v>
      </c>
      <c r="Y388">
        <v>20</v>
      </c>
      <c r="Z388">
        <v>10</v>
      </c>
      <c r="AA388">
        <v>0</v>
      </c>
      <c r="AB388">
        <v>-10</v>
      </c>
      <c r="AC388">
        <v>-20</v>
      </c>
      <c r="AD388">
        <v>-30</v>
      </c>
      <c r="AE388">
        <v>-40</v>
      </c>
      <c r="AF388">
        <v>-50</v>
      </c>
      <c r="AG388">
        <v>-60</v>
      </c>
      <c r="AH388">
        <v>-70</v>
      </c>
      <c r="AI388">
        <v>-80</v>
      </c>
      <c r="AJ388">
        <v>-90</v>
      </c>
      <c r="AK388">
        <v>-100</v>
      </c>
      <c r="AL388">
        <v>-110</v>
      </c>
      <c r="AM388">
        <v>-120</v>
      </c>
      <c r="AN388">
        <v>-130</v>
      </c>
      <c r="AO388">
        <v>-140</v>
      </c>
      <c r="AP388">
        <v>-150</v>
      </c>
      <c r="AQ388">
        <v>-160</v>
      </c>
      <c r="AR388">
        <v>-170</v>
      </c>
    </row>
    <row r="389" spans="2:44" x14ac:dyDescent="0.5">
      <c r="H389" t="s">
        <v>779</v>
      </c>
      <c r="I389">
        <f>IF(ABS(I388-E401)&gt;180,IF(ABS(I388-E401)&gt;360,ABS(I388-E401)-360,360-ABS(I388-E401)),ABS(I388-E401))</f>
        <v>180.00000000000003</v>
      </c>
      <c r="J389">
        <f>IF(ABS(J388-E401)&gt;180,IF(ABS(J388-E401)&gt;360,ABS(J388-E401)-360,360-ABS(J388-E401)),ABS(J388-E401))</f>
        <v>170.00000000000003</v>
      </c>
      <c r="K389">
        <f>IF(ABS(K388-E401)&gt;180,IF(ABS(K388-E401)&gt;360,ABS(K388-E401)-360,360-ABS(K388-E401)),ABS(K388-E401))</f>
        <v>160.00000000000003</v>
      </c>
      <c r="L389">
        <f>IF(ABS(L388-E401)&gt;180,IF(ABS(L388-E401)&gt;360,ABS(L388-E401)-360,360-ABS(L388-E401)),ABS(L388-E401))</f>
        <v>150.00000000000003</v>
      </c>
      <c r="M389">
        <f>IF(ABS(M388-E401)&gt;180,IF(ABS(M388-E401)&gt;360,ABS(M388-E401)-360,360-ABS(M388-E401)),ABS(M388-E401))</f>
        <v>140.00000000000003</v>
      </c>
      <c r="N389">
        <f>IF(ABS(N388-E401)&gt;180,IF(ABS(N388-E401)&gt;360,ABS(N388-E401)-360,360-ABS(N388-E401)),ABS(N388-E401))</f>
        <v>130.00000000000003</v>
      </c>
      <c r="O389">
        <f>IF(ABS(O388-E401)&gt;180,IF(ABS(O388-E401)&gt;360,ABS(O388-E401)-360,360-ABS(O388-E401)),ABS(O388-E401))</f>
        <v>120.00000000000003</v>
      </c>
      <c r="P389">
        <f>IF(ABS(P388-E401)&gt;180,IF(ABS(P388-E401)&gt;360,ABS(P388-E401)-360,360-ABS(P388-E401)),ABS(P388-E401))</f>
        <v>110.00000000000003</v>
      </c>
      <c r="Q389">
        <f>IF(ABS(Q388-E401)&gt;180,IF(ABS(Q388-E401)&gt;360,ABS(Q388-E401)-360,360-ABS(Q388-E401)),ABS(Q388-E401))</f>
        <v>100.00000000000003</v>
      </c>
      <c r="R389">
        <f>IF(ABS(R388-E401)&gt;180,IF(ABS(R388-E401)&gt;360,ABS(R388-E401)-360,360-ABS(R388-E401)),ABS(R388-E401))</f>
        <v>90.000000000000028</v>
      </c>
      <c r="S389">
        <f>IF(ABS(S388-E401)&gt;180,IF(ABS(S388-E401)&gt;360,ABS(S388-E401)-360,360-ABS(S388-E401)),ABS(S388-E401))</f>
        <v>80.000000000000028</v>
      </c>
      <c r="T389">
        <f>IF(ABS(T388-E401)&gt;180,IF(ABS(T388-E401)&gt;360,ABS(T388-E401)-360,360-ABS(T388-E401)),ABS(T388-E401))</f>
        <v>70.000000000000028</v>
      </c>
      <c r="U389">
        <f>IF(ABS(U388-E401)&gt;180,IF(ABS(U388-E401)&gt;360,ABS(U388-E401)-360,360-ABS(U388-E401)),ABS(U388-E401))</f>
        <v>60.000000000000028</v>
      </c>
      <c r="V389">
        <f>IF(ABS(V388-E401)&gt;180,IF(ABS(V388-E401)&gt;360,ABS(V388-E401)-360,360-ABS(V388-E401)),ABS(V388-E401))</f>
        <v>50.000000000000028</v>
      </c>
      <c r="W389">
        <f>IF(ABS(W388-E401)&gt;180,IF(ABS(W388-E401)&gt;360,ABS(W388-E401)-360,360-ABS(W388-E401)),ABS(W388-E401))</f>
        <v>40.000000000000028</v>
      </c>
      <c r="X389">
        <f>IF(ABS(X388-E401)&gt;180,IF(ABS(X388-E401)&gt;360,ABS(X388-E401)-360,360-ABS(X388-E401)),ABS(X388-E401))</f>
        <v>30.000000000000028</v>
      </c>
      <c r="Y389">
        <f>IF(ABS(Y388-E401)&gt;180,IF(ABS(Y388-E401)&gt;360,ABS(Y388-E401)-360,360-ABS(Y388-E401)),ABS(Y388-E401))</f>
        <v>20.000000000000028</v>
      </c>
      <c r="Z389">
        <f>IF(ABS(Z388-E401)&gt;180,IF(ABS(Z388-E401)&gt;360,ABS(Z388-E401)-360,360-ABS(Z388-E401)),ABS(Z388-E401))</f>
        <v>10.000000000000028</v>
      </c>
      <c r="AA389">
        <f>IF(ABS(AA388-E401)&gt;180,IF(ABS(AA388-E401)&gt;360,ABS(AA388-E401)-360,360-ABS(AA388-E401)),ABS(AA388-E401))</f>
        <v>2.8421709430404007E-14</v>
      </c>
      <c r="AB389">
        <f>IF(ABS(AB388-E401)&gt;180,IF(ABS(AB388-E401)&gt;360,ABS(AB388-E401)-360,360-ABS(AB388-E401)),ABS(AB388-E401))</f>
        <v>9.9999999999999716</v>
      </c>
      <c r="AC389">
        <f>IF(ABS(AC388-E401)&gt;180,IF(ABS(AC388-E401)&gt;360,ABS(AC388-E401)-360,360-ABS(AC388-E401)),ABS(AC388-E401))</f>
        <v>19.999999999999972</v>
      </c>
      <c r="AD389">
        <f>IF(ABS(AD388-E401)&gt;180,IF(ABS(AD388-E401)&gt;360,ABS(AD388-E401)-360,360-ABS(AD388-E401)),ABS(AD388-E401))</f>
        <v>29.999999999999972</v>
      </c>
      <c r="AE389">
        <f>IF(ABS(AE388-E401)&gt;180,IF(ABS(AE388-E401)&gt;360,ABS(AE388-E401)-360,360-ABS(AE388-E401)),ABS(AE388-E401))</f>
        <v>39.999999999999972</v>
      </c>
      <c r="AF389">
        <f>IF(ABS(AF388-E401)&gt;180,IF(ABS(AF388-E401)&gt;360,ABS(AF388-E401)-360,360-ABS(AF388-E401)),ABS(AF388-E401))</f>
        <v>49.999999999999972</v>
      </c>
      <c r="AG389">
        <f>IF(ABS(AG388-E401)&gt;180,IF(ABS(AG388-E401)&gt;360,ABS(AG388-E401)-360,360-ABS(AG388-E401)),ABS(AG388-E401))</f>
        <v>59.999999999999972</v>
      </c>
      <c r="AH389">
        <f>IF(ABS(AH388-E401)&gt;180,IF(ABS(AH388-E401)&gt;360,ABS(AH388-E401)-360,360-ABS(AH388-E401)),ABS(AH388-E401))</f>
        <v>69.999999999999972</v>
      </c>
      <c r="AI389">
        <f>IF(ABS(AI388-E401)&gt;180,IF(ABS(AI388-E401)&gt;360,ABS(AI388-E401)-360,360-ABS(AI388-E401)),ABS(AI388-E401))</f>
        <v>79.999999999999972</v>
      </c>
      <c r="AJ389">
        <f>IF(ABS(AJ388-E401)&gt;180,IF(ABS(AJ388-E401)&gt;360,ABS(AJ388-E401)-360,360-ABS(AJ388-E401)),ABS(AJ388-E401))</f>
        <v>89.999999999999972</v>
      </c>
      <c r="AK389">
        <f>IF(ABS(AK388-E401)&gt;180,IF(ABS(AK388-E401)&gt;360,ABS(AK388-E401)-360,360-ABS(AK388-E401)),ABS(AK388-E401))</f>
        <v>99.999999999999972</v>
      </c>
      <c r="AL389">
        <f>IF(ABS(AL388-E401)&gt;180,IF(ABS(AL388-E401)&gt;360,ABS(AL388-E401)-360,360-ABS(AL388-E401)),ABS(AL388-E401))</f>
        <v>109.99999999999997</v>
      </c>
      <c r="AM389">
        <f>IF(ABS(AM388-E401)&gt;180,IF(ABS(AM388-E401)&gt;360,ABS(AM388-E401)-360,360-ABS(AM388-E401)),ABS(AM388-E401))</f>
        <v>119.99999999999997</v>
      </c>
      <c r="AN389">
        <f>IF(ABS(AN388-E401)&gt;180,IF(ABS(AN388-E401)&gt;360,ABS(AN388-E401)-360,360-ABS(AN388-E401)),ABS(AN388-E401))</f>
        <v>129.99999999999997</v>
      </c>
      <c r="AO389">
        <f>IF(ABS(AO388-E401)&gt;180,IF(ABS(AO388-E401)&gt;360,ABS(AO388-E401)-360,360-ABS(AO388-E401)),ABS(AO388-E401))</f>
        <v>139.99999999999997</v>
      </c>
      <c r="AP389">
        <f>IF(ABS(AP388-E401)&gt;180,IF(ABS(AP388-E401)&gt;360,ABS(AP388-E401)-360,360-ABS(AP388-E401)),ABS(AP388-E401))</f>
        <v>149.99999999999997</v>
      </c>
      <c r="AQ389">
        <f>IF(ABS(AQ388-E401)&gt;180,IF(ABS(AQ388-E401)&gt;360,ABS(AQ388-E401)-360,360-ABS(AQ388-E401)),ABS(AQ388-E401))</f>
        <v>159.99999999999997</v>
      </c>
      <c r="AR389">
        <f>IF(ABS(AR388-E401)&gt;180,IF(ABS(AR388-E401)&gt;360,ABS(AR388-E401)-360,360-ABS(AR388-E401)),ABS(AR388-E401))</f>
        <v>169.99999999999997</v>
      </c>
    </row>
    <row r="390" spans="2:44" x14ac:dyDescent="0.5">
      <c r="G390" t="s">
        <v>734</v>
      </c>
    </row>
    <row r="391" spans="2:44" x14ac:dyDescent="0.5">
      <c r="B391" t="s">
        <v>788</v>
      </c>
      <c r="E391">
        <v>150</v>
      </c>
      <c r="G391">
        <v>90</v>
      </c>
      <c r="I391" t="e">
        <f>IF(DEGREES(ACOS(SIN(RADIANS(G391))*SIN(RADIANS(E399))+COS(RADIANS(G391))*COS(RADIANS(E399))*COS(RADIANS(I389))))&gt;90,0,$F$4*$F$5/E398^2*(SIN(RADIANS(G391))*SIN(RADIANS(E399))+COS(RADIANS(G391))*COS(RADIANS(E399))*COS(RADIANS(I389))))</f>
        <v>#DIV/0!</v>
      </c>
      <c r="J391" t="e">
        <f>IF(DEGREES(ACOS(SIN(RADIANS(G391))*SIN(RADIANS(E399))+COS(RADIANS(G391))*COS(RADIANS(E399))*COS(RADIANS(J389))))&gt;90,0,$F$4*$F$5/E398^2*(SIN(RADIANS(G391))*SIN(RADIANS(E399))+COS(RADIANS(G391))*COS(RADIANS(E399))*COS(RADIANS(J389))))</f>
        <v>#DIV/0!</v>
      </c>
      <c r="K391" t="e">
        <f>IF(DEGREES(ACOS(SIN(RADIANS(G391))*SIN(RADIANS(E399))+COS(RADIANS(G391))*COS(RADIANS(E399))*COS(RADIANS(K389))))&gt;90,0,$F$4*$F$5/E398^2*(SIN(RADIANS(G391))*SIN(RADIANS(E399))+COS(RADIANS(G391))*COS(RADIANS(E399))*COS(RADIANS(K389))))</f>
        <v>#DIV/0!</v>
      </c>
      <c r="L391" t="e">
        <f>IF(DEGREES(ACOS(SIN(RADIANS(G391))*SIN(RADIANS(E399))+COS(RADIANS(G391))*COS(RADIANS(E399))*COS(RADIANS(L389))))&gt;90,0,$F$4*$F$5/E398^2*(SIN(RADIANS(G391))*SIN(RADIANS(E399))+COS(RADIANS(G391))*COS(RADIANS(E399))*COS(RADIANS(L389))))</f>
        <v>#DIV/0!</v>
      </c>
      <c r="M391" t="e">
        <f>IF(DEGREES(ACOS(SIN(RADIANS(G391))*SIN(RADIANS(E399))+COS(RADIANS(G391))*COS(RADIANS(E399))*COS(RADIANS(M389))))&gt;90,0,$F$4*$F$5/E398^2*(SIN(RADIANS(G391))*SIN(RADIANS(E399))+COS(RADIANS(G391))*COS(RADIANS(E399))*COS(RADIANS(M389))))</f>
        <v>#DIV/0!</v>
      </c>
      <c r="N391" t="e">
        <f>IF(DEGREES(ACOS(SIN(RADIANS(G391))*SIN(RADIANS(E399))+COS(RADIANS(G391))*COS(RADIANS(E399))*COS(RADIANS(N389))))&gt;90,0,$F$4*$F$5/E398^2*(SIN(RADIANS(G391))*SIN(RADIANS(E399))+COS(RADIANS(G391))*COS(RADIANS(E399))*COS(RADIANS(N389))))</f>
        <v>#DIV/0!</v>
      </c>
      <c r="O391" t="e">
        <f>IF(DEGREES(ACOS(SIN(RADIANS(G391))*SIN(RADIANS(E399))+COS(RADIANS(G391))*COS(RADIANS(E399))*COS(RADIANS(O389))))&gt;90,0,$F$4*$F$5/E398^2*(SIN(RADIANS(G391))*SIN(RADIANS(E399))+COS(RADIANS(G391))*COS(RADIANS(E399))*COS(RADIANS(O389))))</f>
        <v>#DIV/0!</v>
      </c>
      <c r="P391" t="e">
        <f>IF(DEGREES(ACOS(SIN(RADIANS(G391))*SIN(RADIANS(E399))+COS(RADIANS(G391))*COS(RADIANS(E399))*COS(RADIANS(P389))))&gt;90,0,$F$4*$F$5/E398^2*(SIN(RADIANS(G391))*SIN(RADIANS(E399))+COS(RADIANS(G391))*COS(RADIANS(E399))*COS(RADIANS(P389))))</f>
        <v>#DIV/0!</v>
      </c>
      <c r="Q391" t="e">
        <f>IF(DEGREES(ACOS(SIN(RADIANS(G391))*SIN(RADIANS(E399))+COS(RADIANS(G391))*COS(RADIANS(E399))*COS(RADIANS(Q389))))&gt;90,0,$F$4*$F$5/E398^2*(SIN(RADIANS(G391))*SIN(RADIANS(E399))+COS(RADIANS(G391))*COS(RADIANS(E399))*COS(RADIANS(Q389))))</f>
        <v>#DIV/0!</v>
      </c>
      <c r="R391" t="e">
        <f>IF(DEGREES(ACOS(SIN(RADIANS(G391))*SIN(RADIANS(E399))+COS(RADIANS(G391))*COS(RADIANS(E399))*COS(RADIANS(R389))))&gt;90,0,$F$4*$F$5/E398^2*(SIN(RADIANS(G391))*SIN(RADIANS(E399))+COS(RADIANS(G391))*COS(RADIANS(E399))*COS(RADIANS(R389))))</f>
        <v>#DIV/0!</v>
      </c>
      <c r="S391" t="e">
        <f>IF(DEGREES(ACOS(SIN(RADIANS(G391))*SIN(RADIANS(E399))+COS(RADIANS(G391))*COS(RADIANS(E399))*COS(RADIANS(S389))))&gt;90,0,$F$4*$F$5/E398^2*(SIN(RADIANS(G391))*SIN(RADIANS(E399))+COS(RADIANS(G391))*COS(RADIANS(E399))*COS(RADIANS(S389))))</f>
        <v>#DIV/0!</v>
      </c>
      <c r="T391" t="e">
        <f>IF(DEGREES(ACOS(SIN(RADIANS(G391))*SIN(RADIANS(E399))+COS(RADIANS(G391))*COS(RADIANS(E399))*COS(RADIANS(T389))))&gt;90,0,$F$4*$F$5/E398^2*(SIN(RADIANS(G391))*SIN(RADIANS(E399))+COS(RADIANS(G391))*COS(RADIANS(E399))*COS(RADIANS(T389))))</f>
        <v>#DIV/0!</v>
      </c>
      <c r="U391" t="e">
        <f>IF(DEGREES(ACOS(SIN(RADIANS(G391))*SIN(RADIANS(E399))+COS(RADIANS(G391))*COS(RADIANS(E399))*COS(RADIANS(U389))))&gt;90,0,$F$4*$F$5/E398^2*(SIN(RADIANS(G391))*SIN(RADIANS(E399))+COS(RADIANS(G391))*COS(RADIANS(E399))*COS(RADIANS(U389))))</f>
        <v>#DIV/0!</v>
      </c>
      <c r="V391" t="e">
        <f>IF(DEGREES(ACOS(SIN(RADIANS(G391))*SIN(RADIANS(E399))+COS(RADIANS(G391))*COS(RADIANS(E399))*COS(RADIANS(V389))))&gt;90,0,$F$4*$F$5/E398^2*(SIN(RADIANS(G391))*SIN(RADIANS(E399))+COS(RADIANS(G391))*COS(RADIANS(E399))*COS(RADIANS(V389))))</f>
        <v>#DIV/0!</v>
      </c>
      <c r="W391" t="e">
        <f>IF(DEGREES(ACOS(SIN(RADIANS(G391))*SIN(RADIANS(E399))+COS(RADIANS(G391))*COS(RADIANS(E399))*COS(RADIANS(W389))))&gt;90,0,$F$4*$F$5/E398^2*(SIN(RADIANS(G391))*SIN(RADIANS(E399))+COS(RADIANS(G391))*COS(RADIANS(E399))*COS(RADIANS(W389))))</f>
        <v>#DIV/0!</v>
      </c>
      <c r="X391" t="e">
        <f>IF(DEGREES(ACOS(SIN(RADIANS(G391))*SIN(RADIANS(E399))+COS(RADIANS(G391))*COS(RADIANS(E399))*COS(RADIANS(X389))))&gt;90,0,$F$4*$F$5/E398^2*(SIN(RADIANS(G391))*SIN(RADIANS(E399))+COS(RADIANS(G391))*COS(RADIANS(E399))*COS(RADIANS(X389))))</f>
        <v>#DIV/0!</v>
      </c>
      <c r="Y391" t="e">
        <f>IF(DEGREES(ACOS(SIN(RADIANS(G391))*SIN(RADIANS(E399))+COS(RADIANS(G391))*COS(RADIANS(E399))*COS(RADIANS(Y389))))&gt;90,0,$F$4*$F$5/E398^2*(SIN(RADIANS(G391))*SIN(RADIANS(E399))+COS(RADIANS(G391))*COS(RADIANS(E399))*COS(RADIANS(Y389))))</f>
        <v>#DIV/0!</v>
      </c>
      <c r="Z391" t="e">
        <f>IF(DEGREES(ACOS(SIN(RADIANS(G391))*SIN(RADIANS(E399))+COS(RADIANS(G391))*COS(RADIANS(E399))*COS(RADIANS(Z389))))&gt;90,0,$F$4*$F$5/E398^2*(SIN(RADIANS(G391))*SIN(RADIANS(E399))+COS(RADIANS(G391))*COS(RADIANS(E399))*COS(RADIANS(Z389))))</f>
        <v>#DIV/0!</v>
      </c>
      <c r="AA391" t="e">
        <f>IF(DEGREES(ACOS(SIN(RADIANS(G391))*SIN(RADIANS(E399))+COS(RADIANS(G391))*COS(RADIANS(E399))*COS(RADIANS(AA389))))&gt;90,0,$F$4*$F$5/E398^2*(SIN(RADIANS(G391))*SIN(RADIANS(E399))+COS(RADIANS(G391))*COS(RADIANS(E399))*COS(RADIANS(AA389))))</f>
        <v>#DIV/0!</v>
      </c>
      <c r="AB391" t="e">
        <f>IF(DEGREES(ACOS(SIN(RADIANS(G391))*SIN(RADIANS(E399))+COS(RADIANS(G391))*COS(RADIANS(E399))*COS(RADIANS(AB389))))&gt;90,0,$F$4*$F$5/E398^2*(SIN(RADIANS(G391))*SIN(RADIANS(E399))+COS(RADIANS(G391))*COS(RADIANS(E399))*COS(RADIANS(AB389))))</f>
        <v>#DIV/0!</v>
      </c>
      <c r="AC391" t="e">
        <f>IF(DEGREES(ACOS(SIN(RADIANS(G391))*SIN(RADIANS(E399))+COS(RADIANS(G391))*COS(RADIANS(E399))*COS(RADIANS(AC389))))&gt;90,0,$F$4*$F$5/E398^2*(SIN(RADIANS(G391))*SIN(RADIANS(E399))+COS(RADIANS(G391))*COS(RADIANS(E399))*COS(RADIANS(AC389))))</f>
        <v>#DIV/0!</v>
      </c>
      <c r="AD391" t="e">
        <f>IF(DEGREES(ACOS(SIN(RADIANS(G391))*SIN(RADIANS(E399))+COS(RADIANS(G391))*COS(RADIANS(E399))*COS(RADIANS(AD389))))&gt;90,0,$F$4*$F$5/E398^2*(SIN(RADIANS(G391))*SIN(RADIANS(E399))+COS(RADIANS(G391))*COS(RADIANS(E399))*COS(RADIANS(AD389))))</f>
        <v>#DIV/0!</v>
      </c>
      <c r="AE391" t="e">
        <f>IF(DEGREES(ACOS(SIN(RADIANS(G391))*SIN(RADIANS(E399))+COS(RADIANS(G391))*COS(RADIANS(E399))*COS(RADIANS(AE389))))&gt;90,0,$F$4*$F$5/E398^2*(SIN(RADIANS(G391))*SIN(RADIANS(E399))+COS(RADIANS(G391))*COS(RADIANS(E399))*COS(RADIANS(AE389))))</f>
        <v>#DIV/0!</v>
      </c>
      <c r="AF391" t="e">
        <f>IF(DEGREES(ACOS(SIN(RADIANS(G391))*SIN(RADIANS(E399))+COS(RADIANS(G391))*COS(RADIANS(E399))*COS(RADIANS(AF389))))&gt;90,0,$F$4*$F$5/E398^2*(SIN(RADIANS(G391))*SIN(RADIANS(E399))+COS(RADIANS(G391))*COS(RADIANS(E399))*COS(RADIANS(AF389))))</f>
        <v>#DIV/0!</v>
      </c>
      <c r="AG391" t="e">
        <f>IF(DEGREES(ACOS(SIN(RADIANS(G391))*SIN(RADIANS(E399))+COS(RADIANS(G391))*COS(RADIANS(E399))*COS(RADIANS(AG389))))&gt;90,0,$F$4*$F$5/E398^2*(SIN(RADIANS(G391))*SIN(RADIANS(E399))+COS(RADIANS(G391))*COS(RADIANS(E399))*COS(RADIANS(AG389))))</f>
        <v>#DIV/0!</v>
      </c>
      <c r="AH391" t="e">
        <f>IF(DEGREES(ACOS(SIN(RADIANS(G391))*SIN(RADIANS(E399))+COS(RADIANS(G391))*COS(RADIANS(E399))*COS(RADIANS(AH389))))&gt;90,0,$F$4*$F$5/E398^2*(SIN(RADIANS(G391))*SIN(RADIANS(E399))+COS(RADIANS(G391))*COS(RADIANS(E399))*COS(RADIANS(AH389))))</f>
        <v>#DIV/0!</v>
      </c>
      <c r="AI391" t="e">
        <f>IF(DEGREES(ACOS(SIN(RADIANS(G391))*SIN(RADIANS(E399))+COS(RADIANS(G391))*COS(RADIANS(E399))*COS(RADIANS(AI389))))&gt;90,0,$F$4*$F$5/E398^2*(SIN(RADIANS(G391))*SIN(RADIANS(E399))+COS(RADIANS(G391))*COS(RADIANS(E399))*COS(RADIANS(AI389))))</f>
        <v>#DIV/0!</v>
      </c>
      <c r="AJ391" t="e">
        <f>IF(DEGREES(ACOS(SIN(RADIANS(G391))*SIN(RADIANS(E399))+COS(RADIANS(G391))*COS(RADIANS(E399))*COS(RADIANS(AJ389))))&gt;90,0,$F$4*$F$5/E398^2*(SIN(RADIANS(G391))*SIN(RADIANS(E399))+COS(RADIANS(G391))*COS(RADIANS(E399))*COS(RADIANS(AJ389))))</f>
        <v>#DIV/0!</v>
      </c>
      <c r="AK391" t="e">
        <f>IF(DEGREES(ACOS(SIN(RADIANS(G391))*SIN(RADIANS(E399))+COS(RADIANS(G391))*COS(RADIANS(E399))*COS(RADIANS(AK389))))&gt;90,0,$F$4*$F$5/E398^2*(SIN(RADIANS(G391))*SIN(RADIANS(E399))+COS(RADIANS(G391))*COS(RADIANS(E399))*COS(RADIANS(AK389))))</f>
        <v>#DIV/0!</v>
      </c>
      <c r="AL391" t="e">
        <f>IF(DEGREES(ACOS(SIN(RADIANS(G391))*SIN(RADIANS(E399))+COS(RADIANS(G391))*COS(RADIANS(E399))*COS(RADIANS(AL389))))&gt;90,0,$F$4*$F$5/E398^2*(SIN(RADIANS(G391))*SIN(RADIANS(E399))+COS(RADIANS(G391))*COS(RADIANS(E399))*COS(RADIANS(AL389))))</f>
        <v>#DIV/0!</v>
      </c>
      <c r="AM391" t="e">
        <f>IF(DEGREES(ACOS(SIN(RADIANS(G391))*SIN(RADIANS(E399))+COS(RADIANS(G391))*COS(RADIANS(E399))*COS(RADIANS(AM389))))&gt;90,0,$F$4*$F$5/E398^2*(SIN(RADIANS(G391))*SIN(RADIANS(E399))+COS(RADIANS(G391))*COS(RADIANS(E399))*COS(RADIANS(AM389))))</f>
        <v>#DIV/0!</v>
      </c>
      <c r="AN391" t="e">
        <f>IF(DEGREES(ACOS(SIN(RADIANS(G391))*SIN(RADIANS(E399))+COS(RADIANS(G391))*COS(RADIANS(E399))*COS(RADIANS(AN389))))&gt;90,0,$F$4*$F$5/E398^2*(SIN(RADIANS(G391))*SIN(RADIANS(E399))+COS(RADIANS(G391))*COS(RADIANS(E399))*COS(RADIANS(AN389))))</f>
        <v>#DIV/0!</v>
      </c>
      <c r="AO391" t="e">
        <f>IF(DEGREES(ACOS(SIN(RADIANS(G391))*SIN(RADIANS(E399))+COS(RADIANS(G391))*COS(RADIANS(E399))*COS(RADIANS(AO389))))&gt;90,0,$F$4*$F$5/E398^2*(SIN(RADIANS(G391))*SIN(RADIANS(E399))+COS(RADIANS(G391))*COS(RADIANS(E399))*COS(RADIANS(AO389))))</f>
        <v>#DIV/0!</v>
      </c>
      <c r="AP391" t="e">
        <f>IF(DEGREES(ACOS(SIN(RADIANS(G391))*SIN(RADIANS(E399))+COS(RADIANS(G391))*COS(RADIANS(E399))*COS(RADIANS(AP389))))&gt;90,0,$F$4*$F$5/E398^2*(SIN(RADIANS(G391))*SIN(RADIANS(E399))+COS(RADIANS(G391))*COS(RADIANS(E399))*COS(RADIANS(AP389))))</f>
        <v>#DIV/0!</v>
      </c>
      <c r="AQ391" t="e">
        <f>IF(DEGREES(ACOS(SIN(RADIANS(G391))*SIN(RADIANS(E399))+COS(RADIANS(G391))*COS(RADIANS(E399))*COS(RADIANS(AQ389))))&gt;90,0,$F$4*$F$5/E398^2*(SIN(RADIANS(G391))*SIN(RADIANS(E399))+COS(RADIANS(G391))*COS(RADIANS(E399))*COS(RADIANS(AQ389))))</f>
        <v>#DIV/0!</v>
      </c>
      <c r="AR391" t="e">
        <f>IF(DEGREES(ACOS(SIN(RADIANS(G391))*SIN(RADIANS(E399))+COS(RADIANS(G391))*COS(RADIANS(E399))*COS(RADIANS(AR389))))&gt;90,0,$F$4*$F$5/E398^2*(SIN(RADIANS(G391))*SIN(RADIANS(E399))+COS(RADIANS(G391))*COS(RADIANS(E399))*COS(RADIANS(AR389))))</f>
        <v>#DIV/0!</v>
      </c>
    </row>
    <row r="392" spans="2:44" x14ac:dyDescent="0.5">
      <c r="B392" t="s">
        <v>726</v>
      </c>
      <c r="E392" cm="1">
        <f t="array" ref="E392">INDEX($D$1751:$AM$1751,0,MATCH(E391-IF(E391&lt;360,0,360),$D$1700:$AM$1700,0))+IF(E391&gt;350,360,0)</f>
        <v>150.00000000000003</v>
      </c>
      <c r="G392">
        <v>80</v>
      </c>
      <c r="I392">
        <f>IF(DEGREES(ACOS(SIN(RADIANS(G392))*SIN(RADIANS(E399))+COS(RADIANS(G392))*COS(RADIANS(E399))*COS(RADIANS(I389))))&gt;90,0,$F$4*$F$5/E398^2*(SIN(RADIANS(G392))*SIN(RADIANS(E399))+COS(RADIANS(G392))*COS(RADIANS(E399))*COS(RADIANS(I389))))</f>
        <v>0</v>
      </c>
      <c r="J392">
        <f>IF(DEGREES(ACOS(SIN(RADIANS(G392))*SIN(RADIANS(E399))+COS(RADIANS(G392))*COS(RADIANS(E399))*COS(RADIANS(J389))))&gt;90,0,$F$4*$F$5/E398^2*(SIN(RADIANS(G392))*SIN(RADIANS(E399))+COS(RADIANS(G392))*COS(RADIANS(E399))*COS(RADIANS(J389))))</f>
        <v>0</v>
      </c>
      <c r="K392">
        <f>IF(DEGREES(ACOS(SIN(RADIANS(G392))*SIN(RADIANS(E399))+COS(RADIANS(G392))*COS(RADIANS(E399))*COS(RADIANS(K389))))&gt;90,0,$F$4*$F$5/E398^2*(SIN(RADIANS(G392))*SIN(RADIANS(E399))+COS(RADIANS(G392))*COS(RADIANS(E399))*COS(RADIANS(K389))))</f>
        <v>0</v>
      </c>
      <c r="L392">
        <f>IF(DEGREES(ACOS(SIN(RADIANS(G392))*SIN(RADIANS(E399))+COS(RADIANS(G392))*COS(RADIANS(E399))*COS(RADIANS(L389))))&gt;90,0,$F$4*$F$5/E398^2*(SIN(RADIANS(G392))*SIN(RADIANS(E399))+COS(RADIANS(G392))*COS(RADIANS(E399))*COS(RADIANS(L389))))</f>
        <v>0</v>
      </c>
      <c r="M392">
        <f>IF(DEGREES(ACOS(SIN(RADIANS(G392))*SIN(RADIANS(E399))+COS(RADIANS(G392))*COS(RADIANS(E399))*COS(RADIANS(M389))))&gt;90,0,$F$4*$F$5/E398^2*(SIN(RADIANS(G392))*SIN(RADIANS(E399))+COS(RADIANS(G392))*COS(RADIANS(E399))*COS(RADIANS(M389))))</f>
        <v>0</v>
      </c>
      <c r="N392">
        <f>IF(DEGREES(ACOS(SIN(RADIANS(G392))*SIN(RADIANS(E399))+COS(RADIANS(G392))*COS(RADIANS(E399))*COS(RADIANS(N389))))&gt;90,0,$F$4*$F$5/E398^2*(SIN(RADIANS(G392))*SIN(RADIANS(E399))+COS(RADIANS(G392))*COS(RADIANS(E399))*COS(RADIANS(N389))))</f>
        <v>0</v>
      </c>
      <c r="O392">
        <f>IF(DEGREES(ACOS(SIN(RADIANS(G392))*SIN(RADIANS(E399))+COS(RADIANS(G392))*COS(RADIANS(E399))*COS(RADIANS(O389))))&gt;90,0,$F$4*$F$5/E398^2*(SIN(RADIANS(G392))*SIN(RADIANS(E399))+COS(RADIANS(G392))*COS(RADIANS(E399))*COS(RADIANS(O389))))</f>
        <v>0</v>
      </c>
      <c r="P392">
        <f>IF(DEGREES(ACOS(SIN(RADIANS(G392))*SIN(RADIANS(E399))+COS(RADIANS(G392))*COS(RADIANS(E399))*COS(RADIANS(P389))))&gt;90,0,$F$4*$F$5/E398^2*(SIN(RADIANS(G392))*SIN(RADIANS(E399))+COS(RADIANS(G392))*COS(RADIANS(E399))*COS(RADIANS(P389))))</f>
        <v>0</v>
      </c>
      <c r="Q392">
        <f>IF(DEGREES(ACOS(SIN(RADIANS(G392))*SIN(RADIANS(E399))+COS(RADIANS(G392))*COS(RADIANS(E399))*COS(RADIANS(Q389))))&gt;90,0,$F$4*$F$5/E398^2*(SIN(RADIANS(G392))*SIN(RADIANS(E399))+COS(RADIANS(G392))*COS(RADIANS(E399))*COS(RADIANS(Q389))))</f>
        <v>0</v>
      </c>
      <c r="R392" t="e">
        <f>IF(DEGREES(ACOS(SIN(RADIANS(G392))*SIN(RADIANS(E399))+COS(RADIANS(G392))*COS(RADIANS(E399))*COS(RADIANS(R389))))&gt;90,0,$F$4*$F$5/E398^2*(SIN(RADIANS(G392))*SIN(RADIANS(E399))+COS(RADIANS(G392))*COS(RADIANS(E399))*COS(RADIANS(R389))))</f>
        <v>#DIV/0!</v>
      </c>
      <c r="S392" t="e">
        <f>IF(DEGREES(ACOS(SIN(RADIANS(G392))*SIN(RADIANS(E399))+COS(RADIANS(G392))*COS(RADIANS(E399))*COS(RADIANS(S389))))&gt;90,0,$F$4*$F$5/E398^2*(SIN(RADIANS(G392))*SIN(RADIANS(E399))+COS(RADIANS(G392))*COS(RADIANS(E399))*COS(RADIANS(S389))))</f>
        <v>#DIV/0!</v>
      </c>
      <c r="T392" t="e">
        <f>IF(DEGREES(ACOS(SIN(RADIANS(G392))*SIN(RADIANS(E399))+COS(RADIANS(G392))*COS(RADIANS(E399))*COS(RADIANS(T389))))&gt;90,0,$F$4*$F$5/E398^2*(SIN(RADIANS(G392))*SIN(RADIANS(E399))+COS(RADIANS(G392))*COS(RADIANS(E399))*COS(RADIANS(T389))))</f>
        <v>#DIV/0!</v>
      </c>
      <c r="U392" t="e">
        <f>IF(DEGREES(ACOS(SIN(RADIANS(G392))*SIN(RADIANS(E399))+COS(RADIANS(G392))*COS(RADIANS(E399))*COS(RADIANS(U389))))&gt;90,0,$F$4*$F$5/E398^2*(SIN(RADIANS(G392))*SIN(RADIANS(E399))+COS(RADIANS(G392))*COS(RADIANS(E399))*COS(RADIANS(U389))))</f>
        <v>#DIV/0!</v>
      </c>
      <c r="V392" t="e">
        <f>IF(DEGREES(ACOS(SIN(RADIANS(G392))*SIN(RADIANS(E399))+COS(RADIANS(G392))*COS(RADIANS(E399))*COS(RADIANS(V389))))&gt;90,0,$F$4*$F$5/E398^2*(SIN(RADIANS(G392))*SIN(RADIANS(E399))+COS(RADIANS(G392))*COS(RADIANS(E399))*COS(RADIANS(V389))))</f>
        <v>#DIV/0!</v>
      </c>
      <c r="W392" t="e">
        <f>IF(DEGREES(ACOS(SIN(RADIANS(G392))*SIN(RADIANS(E399))+COS(RADIANS(G392))*COS(RADIANS(E399))*COS(RADIANS(W389))))&gt;90,0,$F$4*$F$5/E398^2*(SIN(RADIANS(G392))*SIN(RADIANS(E399))+COS(RADIANS(G392))*COS(RADIANS(E399))*COS(RADIANS(W389))))</f>
        <v>#DIV/0!</v>
      </c>
      <c r="X392" t="e">
        <f>IF(DEGREES(ACOS(SIN(RADIANS(G392))*SIN(RADIANS(E399))+COS(RADIANS(G392))*COS(RADIANS(E399))*COS(RADIANS(X389))))&gt;90,0,$F$4*$F$5/E398^2*(SIN(RADIANS(G392))*SIN(RADIANS(E399))+COS(RADIANS(G392))*COS(RADIANS(E399))*COS(RADIANS(X389))))</f>
        <v>#DIV/0!</v>
      </c>
      <c r="Y392" t="e">
        <f>IF(DEGREES(ACOS(SIN(RADIANS(G392))*SIN(RADIANS(E399))+COS(RADIANS(G392))*COS(RADIANS(E399))*COS(RADIANS(Y389))))&gt;90,0,$F$4*$F$5/E398^2*(SIN(RADIANS(G392))*SIN(RADIANS(E399))+COS(RADIANS(G392))*COS(RADIANS(E399))*COS(RADIANS(Y389))))</f>
        <v>#DIV/0!</v>
      </c>
      <c r="Z392" t="e">
        <f>IF(DEGREES(ACOS(SIN(RADIANS(G392))*SIN(RADIANS(E399))+COS(RADIANS(G392))*COS(RADIANS(E399))*COS(RADIANS(Z389))))&gt;90,0,$F$4*$F$5/E398^2*(SIN(RADIANS(G392))*SIN(RADIANS(E399))+COS(RADIANS(G392))*COS(RADIANS(E399))*COS(RADIANS(Z389))))</f>
        <v>#DIV/0!</v>
      </c>
      <c r="AA392" t="e">
        <f>IF(DEGREES(ACOS(SIN(RADIANS(G392))*SIN(RADIANS(E399))+COS(RADIANS(G392))*COS(RADIANS(E399))*COS(RADIANS(AA389))))&gt;90,0,$F$4*$F$5/E398^2*(SIN(RADIANS(G392))*SIN(RADIANS(E399))+COS(RADIANS(G392))*COS(RADIANS(E399))*COS(RADIANS(AA389))))</f>
        <v>#DIV/0!</v>
      </c>
      <c r="AB392" t="e">
        <f>IF(DEGREES(ACOS(SIN(RADIANS(G392))*SIN(RADIANS(E399))+COS(RADIANS(G392))*COS(RADIANS(E399))*COS(RADIANS(AB389))))&gt;90,0,$F$4*$F$5/E398^2*(SIN(RADIANS(G392))*SIN(RADIANS(E399))+COS(RADIANS(G392))*COS(RADIANS(E399))*COS(RADIANS(AB389))))</f>
        <v>#DIV/0!</v>
      </c>
      <c r="AC392" t="e">
        <f>IF(DEGREES(ACOS(SIN(RADIANS(G392))*SIN(RADIANS(E399))+COS(RADIANS(G392))*COS(RADIANS(E399))*COS(RADIANS(AC389))))&gt;90,0,$F$4*$F$5/E398^2*(SIN(RADIANS(G392))*SIN(RADIANS(E399))+COS(RADIANS(G392))*COS(RADIANS(E399))*COS(RADIANS(AC389))))</f>
        <v>#DIV/0!</v>
      </c>
      <c r="AD392" t="e">
        <f>IF(DEGREES(ACOS(SIN(RADIANS(G392))*SIN(RADIANS(E399))+COS(RADIANS(G392))*COS(RADIANS(E399))*COS(RADIANS(AD389))))&gt;90,0,$F$4*$F$5/E398^2*(SIN(RADIANS(G392))*SIN(RADIANS(E399))+COS(RADIANS(G392))*COS(RADIANS(E399))*COS(RADIANS(AD389))))</f>
        <v>#DIV/0!</v>
      </c>
      <c r="AE392" t="e">
        <f>IF(DEGREES(ACOS(SIN(RADIANS(G392))*SIN(RADIANS(E399))+COS(RADIANS(G392))*COS(RADIANS(E399))*COS(RADIANS(AE389))))&gt;90,0,$F$4*$F$5/E398^2*(SIN(RADIANS(G392))*SIN(RADIANS(E399))+COS(RADIANS(G392))*COS(RADIANS(E399))*COS(RADIANS(AE389))))</f>
        <v>#DIV/0!</v>
      </c>
      <c r="AF392" t="e">
        <f>IF(DEGREES(ACOS(SIN(RADIANS(G392))*SIN(RADIANS(E399))+COS(RADIANS(G392))*COS(RADIANS(E399))*COS(RADIANS(AF389))))&gt;90,0,$F$4*$F$5/E398^2*(SIN(RADIANS(G392))*SIN(RADIANS(E399))+COS(RADIANS(G392))*COS(RADIANS(E399))*COS(RADIANS(AF389))))</f>
        <v>#DIV/0!</v>
      </c>
      <c r="AG392" t="e">
        <f>IF(DEGREES(ACOS(SIN(RADIANS(G392))*SIN(RADIANS(E399))+COS(RADIANS(G392))*COS(RADIANS(E399))*COS(RADIANS(AG389))))&gt;90,0,$F$4*$F$5/E398^2*(SIN(RADIANS(G392))*SIN(RADIANS(E399))+COS(RADIANS(G392))*COS(RADIANS(E399))*COS(RADIANS(AG389))))</f>
        <v>#DIV/0!</v>
      </c>
      <c r="AH392" t="e">
        <f>IF(DEGREES(ACOS(SIN(RADIANS(G392))*SIN(RADIANS(E399))+COS(RADIANS(G392))*COS(RADIANS(E399))*COS(RADIANS(AH389))))&gt;90,0,$F$4*$F$5/E398^2*(SIN(RADIANS(G392))*SIN(RADIANS(E399))+COS(RADIANS(G392))*COS(RADIANS(E399))*COS(RADIANS(AH389))))</f>
        <v>#DIV/0!</v>
      </c>
      <c r="AI392" t="e">
        <f>IF(DEGREES(ACOS(SIN(RADIANS(G392))*SIN(RADIANS(E399))+COS(RADIANS(G392))*COS(RADIANS(E399))*COS(RADIANS(AI389))))&gt;90,0,$F$4*$F$5/E398^2*(SIN(RADIANS(G392))*SIN(RADIANS(E399))+COS(RADIANS(G392))*COS(RADIANS(E399))*COS(RADIANS(AI389))))</f>
        <v>#DIV/0!</v>
      </c>
      <c r="AJ392" t="e">
        <f>IF(DEGREES(ACOS(SIN(RADIANS(G392))*SIN(RADIANS(E399))+COS(RADIANS(G392))*COS(RADIANS(E399))*COS(RADIANS(AJ389))))&gt;90,0,$F$4*$F$5/E398^2*(SIN(RADIANS(G392))*SIN(RADIANS(E399))+COS(RADIANS(G392))*COS(RADIANS(E399))*COS(RADIANS(AJ389))))</f>
        <v>#DIV/0!</v>
      </c>
      <c r="AK392">
        <f>IF(DEGREES(ACOS(SIN(RADIANS(G392))*SIN(RADIANS(E399))+COS(RADIANS(G392))*COS(RADIANS(E399))*COS(RADIANS(AK389))))&gt;90,0,$F$4*$F$5/E398^2*(SIN(RADIANS(G392))*SIN(RADIANS(E399))+COS(RADIANS(G392))*COS(RADIANS(E399))*COS(RADIANS(AK389))))</f>
        <v>0</v>
      </c>
      <c r="AL392">
        <f>IF(DEGREES(ACOS(SIN(RADIANS(G392))*SIN(RADIANS(E399))+COS(RADIANS(G392))*COS(RADIANS(E399))*COS(RADIANS(AL389))))&gt;90,0,$F$4*$F$5/E398^2*(SIN(RADIANS(G392))*SIN(RADIANS(E399))+COS(RADIANS(G392))*COS(RADIANS(E399))*COS(RADIANS(AL389))))</f>
        <v>0</v>
      </c>
      <c r="AM392">
        <f>IF(DEGREES(ACOS(SIN(RADIANS(G392))*SIN(RADIANS(E399))+COS(RADIANS(G392))*COS(RADIANS(E399))*COS(RADIANS(AM389))))&gt;90,0,$F$4*$F$5/E398^2*(SIN(RADIANS(G392))*SIN(RADIANS(E399))+COS(RADIANS(G392))*COS(RADIANS(E399))*COS(RADIANS(AM389))))</f>
        <v>0</v>
      </c>
      <c r="AN392">
        <f>IF(DEGREES(ACOS(SIN(RADIANS(G392))*SIN(RADIANS(E399))+COS(RADIANS(G392))*COS(RADIANS(E399))*COS(RADIANS(AN389))))&gt;90,0,$F$4*$F$5/E398^2*(SIN(RADIANS(G392))*SIN(RADIANS(E399))+COS(RADIANS(G392))*COS(RADIANS(E399))*COS(RADIANS(AN389))))</f>
        <v>0</v>
      </c>
      <c r="AO392">
        <f>IF(DEGREES(ACOS(SIN(RADIANS(G392))*SIN(RADIANS(E399))+COS(RADIANS(G392))*COS(RADIANS(E399))*COS(RADIANS(AO389))))&gt;90,0,$F$4*$F$5/E398^2*(SIN(RADIANS(G392))*SIN(RADIANS(E399))+COS(RADIANS(G392))*COS(RADIANS(E399))*COS(RADIANS(AO389))))</f>
        <v>0</v>
      </c>
      <c r="AP392">
        <f>IF(DEGREES(ACOS(SIN(RADIANS(G392))*SIN(RADIANS(E399))+COS(RADIANS(G392))*COS(RADIANS(E399))*COS(RADIANS(AP389))))&gt;90,0,$F$4*$F$5/E398^2*(SIN(RADIANS(G392))*SIN(RADIANS(E399))+COS(RADIANS(G392))*COS(RADIANS(E399))*COS(RADIANS(AP389))))</f>
        <v>0</v>
      </c>
      <c r="AQ392">
        <f>IF(DEGREES(ACOS(SIN(RADIANS(G392))*SIN(RADIANS(E399))+COS(RADIANS(G392))*COS(RADIANS(E399))*COS(RADIANS(AQ389))))&gt;90,0,$F$4*$F$5/E398^2*(SIN(RADIANS(G392))*SIN(RADIANS(E399))+COS(RADIANS(G392))*COS(RADIANS(E399))*COS(RADIANS(AQ389))))</f>
        <v>0</v>
      </c>
      <c r="AR392">
        <f>IF(DEGREES(ACOS(SIN(RADIANS(G392))*SIN(RADIANS(E399))+COS(RADIANS(G392))*COS(RADIANS(E399))*COS(RADIANS(AR389))))&gt;90,0,$F$4*$F$5/E398^2*(SIN(RADIANS(G392))*SIN(RADIANS(E399))+COS(RADIANS(G392))*COS(RADIANS(E399))*COS(RADIANS(AR389))))</f>
        <v>0</v>
      </c>
    </row>
    <row r="393" spans="2:44" x14ac:dyDescent="0.5">
      <c r="B393" s="40" t="s">
        <v>781</v>
      </c>
      <c r="E393">
        <f>IF(E392-$F$13&lt;0,E392-$F$13+360,IF(E392-$F$13&gt;360,E392-$F$13-360,E392-$F$13))</f>
        <v>240.00000000000003</v>
      </c>
      <c r="G393">
        <v>70</v>
      </c>
      <c r="I393">
        <f>IF(DEGREES(ACOS(SIN(RADIANS(G393))*SIN(RADIANS(E399))+COS(RADIANS(G393))*COS(RADIANS(E399))*COS(RADIANS(I389))))&gt;90,0,$F$4*$F$5/E398^2*(SIN(RADIANS(G393))*SIN(RADIANS(E399))+COS(RADIANS(G393))*COS(RADIANS(E399))*COS(RADIANS(I389))))</f>
        <v>0</v>
      </c>
      <c r="J393">
        <f>IF(DEGREES(ACOS(SIN(RADIANS(G393))*SIN(RADIANS(E399))+COS(RADIANS(G393))*COS(RADIANS(E399))*COS(RADIANS(J389))))&gt;90,0,$F$4*$F$5/E398^2*(SIN(RADIANS(G393))*SIN(RADIANS(E399))+COS(RADIANS(G393))*COS(RADIANS(E399))*COS(RADIANS(J389))))</f>
        <v>0</v>
      </c>
      <c r="K393">
        <f>IF(DEGREES(ACOS(SIN(RADIANS(G393))*SIN(RADIANS(E399))+COS(RADIANS(G393))*COS(RADIANS(E399))*COS(RADIANS(K389))))&gt;90,0,$F$4*$F$5/E398^2*(SIN(RADIANS(G393))*SIN(RADIANS(E399))+COS(RADIANS(G393))*COS(RADIANS(E399))*COS(RADIANS(K389))))</f>
        <v>0</v>
      </c>
      <c r="L393">
        <f>IF(DEGREES(ACOS(SIN(RADIANS(G393))*SIN(RADIANS(E399))+COS(RADIANS(G393))*COS(RADIANS(E399))*COS(RADIANS(L389))))&gt;90,0,$F$4*$F$5/E398^2*(SIN(RADIANS(G393))*SIN(RADIANS(E399))+COS(RADIANS(G393))*COS(RADIANS(E399))*COS(RADIANS(L389))))</f>
        <v>0</v>
      </c>
      <c r="M393">
        <f>IF(DEGREES(ACOS(SIN(RADIANS(G393))*SIN(RADIANS(E399))+COS(RADIANS(G393))*COS(RADIANS(E399))*COS(RADIANS(M389))))&gt;90,0,$F$4*$F$5/E398^2*(SIN(RADIANS(G393))*SIN(RADIANS(E399))+COS(RADIANS(G393))*COS(RADIANS(E399))*COS(RADIANS(M389))))</f>
        <v>0</v>
      </c>
      <c r="N393">
        <f>IF(DEGREES(ACOS(SIN(RADIANS(G393))*SIN(RADIANS(E399))+COS(RADIANS(G393))*COS(RADIANS(E399))*COS(RADIANS(N389))))&gt;90,0,$F$4*$F$5/E398^2*(SIN(RADIANS(G393))*SIN(RADIANS(E399))+COS(RADIANS(G393))*COS(RADIANS(E399))*COS(RADIANS(N389))))</f>
        <v>0</v>
      </c>
      <c r="O393">
        <f>IF(DEGREES(ACOS(SIN(RADIANS(G393))*SIN(RADIANS(E399))+COS(RADIANS(G393))*COS(RADIANS(E399))*COS(RADIANS(O389))))&gt;90,0,$F$4*$F$5/E398^2*(SIN(RADIANS(G393))*SIN(RADIANS(E399))+COS(RADIANS(G393))*COS(RADIANS(E399))*COS(RADIANS(O389))))</f>
        <v>0</v>
      </c>
      <c r="P393">
        <f>IF(DEGREES(ACOS(SIN(RADIANS(G393))*SIN(RADIANS(E399))+COS(RADIANS(G393))*COS(RADIANS(E399))*COS(RADIANS(P389))))&gt;90,0,$F$4*$F$5/E398^2*(SIN(RADIANS(G393))*SIN(RADIANS(E399))+COS(RADIANS(G393))*COS(RADIANS(E399))*COS(RADIANS(P389))))</f>
        <v>0</v>
      </c>
      <c r="Q393">
        <f>IF(DEGREES(ACOS(SIN(RADIANS(G393))*SIN(RADIANS(E399))+COS(RADIANS(G393))*COS(RADIANS(E399))*COS(RADIANS(Q389))))&gt;90,0,$F$4*$F$5/E398^2*(SIN(RADIANS(G393))*SIN(RADIANS(E399))+COS(RADIANS(G393))*COS(RADIANS(E399))*COS(RADIANS(Q389))))</f>
        <v>0</v>
      </c>
      <c r="R393" t="e">
        <f>IF(DEGREES(ACOS(SIN(RADIANS(G393))*SIN(RADIANS(E399))+COS(RADIANS(G393))*COS(RADIANS(E399))*COS(RADIANS(R389))))&gt;90,0,$F$4*$F$5/E398^2*(SIN(RADIANS(G393))*SIN(RADIANS(E399))+COS(RADIANS(G393))*COS(RADIANS(E399))*COS(RADIANS(R389))))</f>
        <v>#DIV/0!</v>
      </c>
      <c r="S393" t="e">
        <f>IF(DEGREES(ACOS(SIN(RADIANS(G393))*SIN(RADIANS(E399))+COS(RADIANS(G393))*COS(RADIANS(E399))*COS(RADIANS(S389))))&gt;90,0,$F$4*$F$5/E398^2*(SIN(RADIANS(G393))*SIN(RADIANS(E399))+COS(RADIANS(G393))*COS(RADIANS(E399))*COS(RADIANS(S389))))</f>
        <v>#DIV/0!</v>
      </c>
      <c r="T393" t="e">
        <f>IF(DEGREES(ACOS(SIN(RADIANS(G393))*SIN(RADIANS(E399))+COS(RADIANS(G393))*COS(RADIANS(E399))*COS(RADIANS(T389))))&gt;90,0,$F$4*$F$5/E398^2*(SIN(RADIANS(G393))*SIN(RADIANS(E399))+COS(RADIANS(G393))*COS(RADIANS(E399))*COS(RADIANS(T389))))</f>
        <v>#DIV/0!</v>
      </c>
      <c r="U393" t="e">
        <f>IF(DEGREES(ACOS(SIN(RADIANS(G393))*SIN(RADIANS(E399))+COS(RADIANS(G393))*COS(RADIANS(E399))*COS(RADIANS(U389))))&gt;90,0,$F$4*$F$5/E398^2*(SIN(RADIANS(G393))*SIN(RADIANS(E399))+COS(RADIANS(G393))*COS(RADIANS(E399))*COS(RADIANS(U389))))</f>
        <v>#DIV/0!</v>
      </c>
      <c r="V393" t="e">
        <f>IF(DEGREES(ACOS(SIN(RADIANS(G393))*SIN(RADIANS(E399))+COS(RADIANS(G393))*COS(RADIANS(E399))*COS(RADIANS(V389))))&gt;90,0,$F$4*$F$5/E398^2*(SIN(RADIANS(G393))*SIN(RADIANS(E399))+COS(RADIANS(G393))*COS(RADIANS(E399))*COS(RADIANS(V389))))</f>
        <v>#DIV/0!</v>
      </c>
      <c r="W393" t="e">
        <f>IF(DEGREES(ACOS(SIN(RADIANS(G393))*SIN(RADIANS(E399))+COS(RADIANS(G393))*COS(RADIANS(E399))*COS(RADIANS(W389))))&gt;90,0,$F$4*$F$5/E398^2*(SIN(RADIANS(G393))*SIN(RADIANS(E399))+COS(RADIANS(G393))*COS(RADIANS(E399))*COS(RADIANS(W389))))</f>
        <v>#DIV/0!</v>
      </c>
      <c r="X393" t="e">
        <f>IF(DEGREES(ACOS(SIN(RADIANS(G393))*SIN(RADIANS(E399))+COS(RADIANS(G393))*COS(RADIANS(E399))*COS(RADIANS(X389))))&gt;90,0,$F$4*$F$5/E398^2*(SIN(RADIANS(G393))*SIN(RADIANS(E399))+COS(RADIANS(G393))*COS(RADIANS(E399))*COS(RADIANS(X389))))</f>
        <v>#DIV/0!</v>
      </c>
      <c r="Y393" t="e">
        <f>IF(DEGREES(ACOS(SIN(RADIANS(G393))*SIN(RADIANS(E399))+COS(RADIANS(G393))*COS(RADIANS(E399))*COS(RADIANS(Y389))))&gt;90,0,$F$4*$F$5/E398^2*(SIN(RADIANS(G393))*SIN(RADIANS(E399))+COS(RADIANS(G393))*COS(RADIANS(E399))*COS(RADIANS(Y389))))</f>
        <v>#DIV/0!</v>
      </c>
      <c r="Z393" t="e">
        <f>IF(DEGREES(ACOS(SIN(RADIANS(G393))*SIN(RADIANS(E399))+COS(RADIANS(G393))*COS(RADIANS(E399))*COS(RADIANS(Z389))))&gt;90,0,$F$4*$F$5/E398^2*(SIN(RADIANS(G393))*SIN(RADIANS(E399))+COS(RADIANS(G393))*COS(RADIANS(E399))*COS(RADIANS(Z389))))</f>
        <v>#DIV/0!</v>
      </c>
      <c r="AA393" t="e">
        <f>IF(DEGREES(ACOS(SIN(RADIANS(G393))*SIN(RADIANS(E399))+COS(RADIANS(G393))*COS(RADIANS(E399))*COS(RADIANS(AA389))))&gt;90,0,$F$4*$F$5/E398^2*(SIN(RADIANS(G393))*SIN(RADIANS(E399))+COS(RADIANS(G393))*COS(RADIANS(E399))*COS(RADIANS(AA389))))</f>
        <v>#DIV/0!</v>
      </c>
      <c r="AB393" t="e">
        <f>IF(DEGREES(ACOS(SIN(RADIANS(G393))*SIN(RADIANS(E399))+COS(RADIANS(G393))*COS(RADIANS(E399))*COS(RADIANS(AB389))))&gt;90,0,$F$4*$F$5/E398^2*(SIN(RADIANS(G393))*SIN(RADIANS(E399))+COS(RADIANS(G393))*COS(RADIANS(E399))*COS(RADIANS(AB389))))</f>
        <v>#DIV/0!</v>
      </c>
      <c r="AC393" t="e">
        <f>IF(DEGREES(ACOS(SIN(RADIANS(G393))*SIN(RADIANS(E399))+COS(RADIANS(G393))*COS(RADIANS(E399))*COS(RADIANS(AC389))))&gt;90,0,$F$4*$F$5/E398^2*(SIN(RADIANS(G393))*SIN(RADIANS(E399))+COS(RADIANS(G393))*COS(RADIANS(E399))*COS(RADIANS(AC389))))</f>
        <v>#DIV/0!</v>
      </c>
      <c r="AD393" t="e">
        <f>IF(DEGREES(ACOS(SIN(RADIANS(G393))*SIN(RADIANS(E399))+COS(RADIANS(G393))*COS(RADIANS(E399))*COS(RADIANS(AD389))))&gt;90,0,$F$4*$F$5/E398^2*(SIN(RADIANS(G393))*SIN(RADIANS(E399))+COS(RADIANS(G393))*COS(RADIANS(E399))*COS(RADIANS(AD389))))</f>
        <v>#DIV/0!</v>
      </c>
      <c r="AE393" t="e">
        <f>IF(DEGREES(ACOS(SIN(RADIANS(G393))*SIN(RADIANS(E399))+COS(RADIANS(G393))*COS(RADIANS(E399))*COS(RADIANS(AE389))))&gt;90,0,$F$4*$F$5/E398^2*(SIN(RADIANS(G393))*SIN(RADIANS(E399))+COS(RADIANS(G393))*COS(RADIANS(E399))*COS(RADIANS(AE389))))</f>
        <v>#DIV/0!</v>
      </c>
      <c r="AF393" t="e">
        <f>IF(DEGREES(ACOS(SIN(RADIANS(G393))*SIN(RADIANS(E399))+COS(RADIANS(G393))*COS(RADIANS(E399))*COS(RADIANS(AF389))))&gt;90,0,$F$4*$F$5/E398^2*(SIN(RADIANS(G393))*SIN(RADIANS(E399))+COS(RADIANS(G393))*COS(RADIANS(E399))*COS(RADIANS(AF389))))</f>
        <v>#DIV/0!</v>
      </c>
      <c r="AG393" t="e">
        <f>IF(DEGREES(ACOS(SIN(RADIANS(G393))*SIN(RADIANS(E399))+COS(RADIANS(G393))*COS(RADIANS(E399))*COS(RADIANS(AG389))))&gt;90,0,$F$4*$F$5/E398^2*(SIN(RADIANS(G393))*SIN(RADIANS(E399))+COS(RADIANS(G393))*COS(RADIANS(E399))*COS(RADIANS(AG389))))</f>
        <v>#DIV/0!</v>
      </c>
      <c r="AH393" t="e">
        <f>IF(DEGREES(ACOS(SIN(RADIANS(G393))*SIN(RADIANS(E399))+COS(RADIANS(G393))*COS(RADIANS(E399))*COS(RADIANS(AH389))))&gt;90,0,$F$4*$F$5/E398^2*(SIN(RADIANS(G393))*SIN(RADIANS(E399))+COS(RADIANS(G393))*COS(RADIANS(E399))*COS(RADIANS(AH389))))</f>
        <v>#DIV/0!</v>
      </c>
      <c r="AI393" t="e">
        <f>IF(DEGREES(ACOS(SIN(RADIANS(G393))*SIN(RADIANS(E399))+COS(RADIANS(G393))*COS(RADIANS(E399))*COS(RADIANS(AI389))))&gt;90,0,$F$4*$F$5/E398^2*(SIN(RADIANS(G393))*SIN(RADIANS(E399))+COS(RADIANS(G393))*COS(RADIANS(E399))*COS(RADIANS(AI389))))</f>
        <v>#DIV/0!</v>
      </c>
      <c r="AJ393" t="e">
        <f>IF(DEGREES(ACOS(SIN(RADIANS(G393))*SIN(RADIANS(E399))+COS(RADIANS(G393))*COS(RADIANS(E399))*COS(RADIANS(AJ389))))&gt;90,0,$F$4*$F$5/E398^2*(SIN(RADIANS(G393))*SIN(RADIANS(E399))+COS(RADIANS(G393))*COS(RADIANS(E399))*COS(RADIANS(AJ389))))</f>
        <v>#DIV/0!</v>
      </c>
      <c r="AK393">
        <f>IF(DEGREES(ACOS(SIN(RADIANS(G393))*SIN(RADIANS(E399))+COS(RADIANS(G393))*COS(RADIANS(E399))*COS(RADIANS(AK389))))&gt;90,0,$F$4*$F$5/E398^2*(SIN(RADIANS(G393))*SIN(RADIANS(E399))+COS(RADIANS(G393))*COS(RADIANS(E399))*COS(RADIANS(AK389))))</f>
        <v>0</v>
      </c>
      <c r="AL393">
        <f>IF(DEGREES(ACOS(SIN(RADIANS(G393))*SIN(RADIANS(E399))+COS(RADIANS(G393))*COS(RADIANS(E399))*COS(RADIANS(AL389))))&gt;90,0,$F$4*$F$5/E398^2*(SIN(RADIANS(G393))*SIN(RADIANS(E399))+COS(RADIANS(G393))*COS(RADIANS(E399))*COS(RADIANS(AL389))))</f>
        <v>0</v>
      </c>
      <c r="AM393">
        <f>IF(DEGREES(ACOS(SIN(RADIANS(G393))*SIN(RADIANS(E399))+COS(RADIANS(G393))*COS(RADIANS(E399))*COS(RADIANS(AM389))))&gt;90,0,$F$4*$F$5/E398^2*(SIN(RADIANS(G393))*SIN(RADIANS(E399))+COS(RADIANS(G393))*COS(RADIANS(E399))*COS(RADIANS(AM389))))</f>
        <v>0</v>
      </c>
      <c r="AN393">
        <f>IF(DEGREES(ACOS(SIN(RADIANS(G393))*SIN(RADIANS(E399))+COS(RADIANS(G393))*COS(RADIANS(E399))*COS(RADIANS(AN389))))&gt;90,0,$F$4*$F$5/E398^2*(SIN(RADIANS(G393))*SIN(RADIANS(E399))+COS(RADIANS(G393))*COS(RADIANS(E399))*COS(RADIANS(AN389))))</f>
        <v>0</v>
      </c>
      <c r="AO393">
        <f>IF(DEGREES(ACOS(SIN(RADIANS(G393))*SIN(RADIANS(E399))+COS(RADIANS(G393))*COS(RADIANS(E399))*COS(RADIANS(AO389))))&gt;90,0,$F$4*$F$5/E398^2*(SIN(RADIANS(G393))*SIN(RADIANS(E399))+COS(RADIANS(G393))*COS(RADIANS(E399))*COS(RADIANS(AO389))))</f>
        <v>0</v>
      </c>
      <c r="AP393">
        <f>IF(DEGREES(ACOS(SIN(RADIANS(G393))*SIN(RADIANS(E399))+COS(RADIANS(G393))*COS(RADIANS(E399))*COS(RADIANS(AP389))))&gt;90,0,$F$4*$F$5/E398^2*(SIN(RADIANS(G393))*SIN(RADIANS(E399))+COS(RADIANS(G393))*COS(RADIANS(E399))*COS(RADIANS(AP389))))</f>
        <v>0</v>
      </c>
      <c r="AQ393">
        <f>IF(DEGREES(ACOS(SIN(RADIANS(G393))*SIN(RADIANS(E399))+COS(RADIANS(G393))*COS(RADIANS(E399))*COS(RADIANS(AQ389))))&gt;90,0,$F$4*$F$5/E398^2*(SIN(RADIANS(G393))*SIN(RADIANS(E399))+COS(RADIANS(G393))*COS(RADIANS(E399))*COS(RADIANS(AQ389))))</f>
        <v>0</v>
      </c>
      <c r="AR393">
        <f>IF(DEGREES(ACOS(SIN(RADIANS(G393))*SIN(RADIANS(E399))+COS(RADIANS(G393))*COS(RADIANS(E399))*COS(RADIANS(AR389))))&gt;90,0,$F$4*$F$5/E398^2*(SIN(RADIANS(G393))*SIN(RADIANS(E399))+COS(RADIANS(G393))*COS(RADIANS(E399))*COS(RADIANS(AR389))))</f>
        <v>0</v>
      </c>
    </row>
    <row r="394" spans="2:44" x14ac:dyDescent="0.5">
      <c r="B394" s="40" t="s">
        <v>727</v>
      </c>
      <c r="E394">
        <f>IF(E391&lt;360,E391/360,(E391-360)/360)</f>
        <v>0.41666666666666669</v>
      </c>
      <c r="G394">
        <v>60</v>
      </c>
      <c r="I394">
        <f>IF(DEGREES(ACOS(SIN(RADIANS(G394))*SIN(RADIANS(E399))+COS(RADIANS(G394))*COS(RADIANS(E399))*COS(RADIANS(I389))))&gt;90,0,$F$4*$F$5/E398^2*(SIN(RADIANS(G394))*SIN(RADIANS(E399))+COS(RADIANS(G394))*COS(RADIANS(E399))*COS(RADIANS(I389))))</f>
        <v>0</v>
      </c>
      <c r="J394">
        <f>IF(DEGREES(ACOS(SIN(RADIANS(G394))*SIN(RADIANS(E399))+COS(RADIANS(G394))*COS(RADIANS(E399))*COS(RADIANS(J389))))&gt;90,0,$F$4*$F$5/E398^2*(SIN(RADIANS(G394))*SIN(RADIANS(E399))+COS(RADIANS(G394))*COS(RADIANS(E399))*COS(RADIANS(J389))))</f>
        <v>0</v>
      </c>
      <c r="K394">
        <f>IF(DEGREES(ACOS(SIN(RADIANS(G394))*SIN(RADIANS(E399))+COS(RADIANS(G394))*COS(RADIANS(E399))*COS(RADIANS(K389))))&gt;90,0,$F$4*$F$5/E398^2*(SIN(RADIANS(G394))*SIN(RADIANS(E399))+COS(RADIANS(G394))*COS(RADIANS(E399))*COS(RADIANS(K389))))</f>
        <v>0</v>
      </c>
      <c r="L394">
        <f>IF(DEGREES(ACOS(SIN(RADIANS(G394))*SIN(RADIANS(E399))+COS(RADIANS(G394))*COS(RADIANS(E399))*COS(RADIANS(L389))))&gt;90,0,$F$4*$F$5/E398^2*(SIN(RADIANS(G394))*SIN(RADIANS(E399))+COS(RADIANS(G394))*COS(RADIANS(E399))*COS(RADIANS(L389))))</f>
        <v>0</v>
      </c>
      <c r="M394">
        <f>IF(DEGREES(ACOS(SIN(RADIANS(G394))*SIN(RADIANS(E399))+COS(RADIANS(G394))*COS(RADIANS(E399))*COS(RADIANS(M389))))&gt;90,0,$F$4*$F$5/E398^2*(SIN(RADIANS(G394))*SIN(RADIANS(E399))+COS(RADIANS(G394))*COS(RADIANS(E399))*COS(RADIANS(M389))))</f>
        <v>0</v>
      </c>
      <c r="N394">
        <f>IF(DEGREES(ACOS(SIN(RADIANS(G394))*SIN(RADIANS(E399))+COS(RADIANS(G394))*COS(RADIANS(E399))*COS(RADIANS(N389))))&gt;90,0,$F$4*$F$5/E398^2*(SIN(RADIANS(G394))*SIN(RADIANS(E399))+COS(RADIANS(G394))*COS(RADIANS(E399))*COS(RADIANS(N389))))</f>
        <v>0</v>
      </c>
      <c r="O394">
        <f>IF(DEGREES(ACOS(SIN(RADIANS(G394))*SIN(RADIANS(E399))+COS(RADIANS(G394))*COS(RADIANS(E399))*COS(RADIANS(O389))))&gt;90,0,$F$4*$F$5/E398^2*(SIN(RADIANS(G394))*SIN(RADIANS(E399))+COS(RADIANS(G394))*COS(RADIANS(E399))*COS(RADIANS(O389))))</f>
        <v>0</v>
      </c>
      <c r="P394">
        <f>IF(DEGREES(ACOS(SIN(RADIANS(G394))*SIN(RADIANS(E399))+COS(RADIANS(G394))*COS(RADIANS(E399))*COS(RADIANS(P389))))&gt;90,0,$F$4*$F$5/E398^2*(SIN(RADIANS(G394))*SIN(RADIANS(E399))+COS(RADIANS(G394))*COS(RADIANS(E399))*COS(RADIANS(P389))))</f>
        <v>0</v>
      </c>
      <c r="Q394">
        <f>IF(DEGREES(ACOS(SIN(RADIANS(G394))*SIN(RADIANS(E399))+COS(RADIANS(G394))*COS(RADIANS(E399))*COS(RADIANS(Q389))))&gt;90,0,$F$4*$F$5/E398^2*(SIN(RADIANS(G394))*SIN(RADIANS(E399))+COS(RADIANS(G394))*COS(RADIANS(E399))*COS(RADIANS(Q389))))</f>
        <v>0</v>
      </c>
      <c r="R394" t="e">
        <f>IF(DEGREES(ACOS(SIN(RADIANS(G394))*SIN(RADIANS(E399))+COS(RADIANS(G394))*COS(RADIANS(E399))*COS(RADIANS(R389))))&gt;90,0,$F$4*$F$5/E398^2*(SIN(RADIANS(G394))*SIN(RADIANS(E399))+COS(RADIANS(G394))*COS(RADIANS(E399))*COS(RADIANS(R389))))</f>
        <v>#DIV/0!</v>
      </c>
      <c r="S394" t="e">
        <f>IF(DEGREES(ACOS(SIN(RADIANS(G394))*SIN(RADIANS(E399))+COS(RADIANS(G394))*COS(RADIANS(E399))*COS(RADIANS(S389))))&gt;90,0,$F$4*$F$5/E398^2*(SIN(RADIANS(G394))*SIN(RADIANS(E399))+COS(RADIANS(G394))*COS(RADIANS(E399))*COS(RADIANS(S389))))</f>
        <v>#DIV/0!</v>
      </c>
      <c r="T394" t="e">
        <f>IF(DEGREES(ACOS(SIN(RADIANS(G394))*SIN(RADIANS(E399))+COS(RADIANS(G394))*COS(RADIANS(E399))*COS(RADIANS(T389))))&gt;90,0,$F$4*$F$5/E398^2*(SIN(RADIANS(G394))*SIN(RADIANS(E399))+COS(RADIANS(G394))*COS(RADIANS(E399))*COS(RADIANS(T389))))</f>
        <v>#DIV/0!</v>
      </c>
      <c r="U394" t="e">
        <f>IF(DEGREES(ACOS(SIN(RADIANS(G394))*SIN(RADIANS(E399))+COS(RADIANS(G394))*COS(RADIANS(E399))*COS(RADIANS(U389))))&gt;90,0,$F$4*$F$5/E398^2*(SIN(RADIANS(G394))*SIN(RADIANS(E399))+COS(RADIANS(G394))*COS(RADIANS(E399))*COS(RADIANS(U389))))</f>
        <v>#DIV/0!</v>
      </c>
      <c r="V394" t="e">
        <f>IF(DEGREES(ACOS(SIN(RADIANS(G394))*SIN(RADIANS(E399))+COS(RADIANS(G394))*COS(RADIANS(E399))*COS(RADIANS(V389))))&gt;90,0,$F$4*$F$5/E398^2*(SIN(RADIANS(G394))*SIN(RADIANS(E399))+COS(RADIANS(G394))*COS(RADIANS(E399))*COS(RADIANS(V389))))</f>
        <v>#DIV/0!</v>
      </c>
      <c r="W394" t="e">
        <f>IF(DEGREES(ACOS(SIN(RADIANS(G394))*SIN(RADIANS(E399))+COS(RADIANS(G394))*COS(RADIANS(E399))*COS(RADIANS(W389))))&gt;90,0,$F$4*$F$5/E398^2*(SIN(RADIANS(G394))*SIN(RADIANS(E399))+COS(RADIANS(G394))*COS(RADIANS(E399))*COS(RADIANS(W389))))</f>
        <v>#DIV/0!</v>
      </c>
      <c r="X394" t="e">
        <f>IF(DEGREES(ACOS(SIN(RADIANS(G394))*SIN(RADIANS(E399))+COS(RADIANS(G394))*COS(RADIANS(E399))*COS(RADIANS(X389))))&gt;90,0,$F$4*$F$5/E398^2*(SIN(RADIANS(G394))*SIN(RADIANS(E399))+COS(RADIANS(G394))*COS(RADIANS(E399))*COS(RADIANS(X389))))</f>
        <v>#DIV/0!</v>
      </c>
      <c r="Y394" t="e">
        <f>IF(DEGREES(ACOS(SIN(RADIANS(G394))*SIN(RADIANS(E399))+COS(RADIANS(G394))*COS(RADIANS(E399))*COS(RADIANS(Y389))))&gt;90,0,$F$4*$F$5/E398^2*(SIN(RADIANS(G394))*SIN(RADIANS(E399))+COS(RADIANS(G394))*COS(RADIANS(E399))*COS(RADIANS(Y389))))</f>
        <v>#DIV/0!</v>
      </c>
      <c r="Z394" t="e">
        <f>IF(DEGREES(ACOS(SIN(RADIANS(G394))*SIN(RADIANS(E399))+COS(RADIANS(G394))*COS(RADIANS(E399))*COS(RADIANS(Z389))))&gt;90,0,$F$4*$F$5/E398^2*(SIN(RADIANS(G394))*SIN(RADIANS(E399))+COS(RADIANS(G394))*COS(RADIANS(E399))*COS(RADIANS(Z389))))</f>
        <v>#DIV/0!</v>
      </c>
      <c r="AA394" t="e">
        <f>IF(DEGREES(ACOS(SIN(RADIANS(G394))*SIN(RADIANS(E399))+COS(RADIANS(G394))*COS(RADIANS(E399))*COS(RADIANS(AA389))))&gt;90,0,$F$4*$F$5/E398^2*(SIN(RADIANS(G394))*SIN(RADIANS(E399))+COS(RADIANS(G394))*COS(RADIANS(E399))*COS(RADIANS(AA389))))</f>
        <v>#DIV/0!</v>
      </c>
      <c r="AB394" t="e">
        <f>IF(DEGREES(ACOS(SIN(RADIANS(G394))*SIN(RADIANS(E399))+COS(RADIANS(G394))*COS(RADIANS(E399))*COS(RADIANS(AB389))))&gt;90,0,$F$4*$F$5/E398^2*(SIN(RADIANS(G394))*SIN(RADIANS(E399))+COS(RADIANS(G394))*COS(RADIANS(E399))*COS(RADIANS(AB389))))</f>
        <v>#DIV/0!</v>
      </c>
      <c r="AC394" t="e">
        <f>IF(DEGREES(ACOS(SIN(RADIANS(G394))*SIN(RADIANS(E399))+COS(RADIANS(G394))*COS(RADIANS(E399))*COS(RADIANS(AC389))))&gt;90,0,$F$4*$F$5/E398^2*(SIN(RADIANS(G394))*SIN(RADIANS(E399))+COS(RADIANS(G394))*COS(RADIANS(E399))*COS(RADIANS(AC389))))</f>
        <v>#DIV/0!</v>
      </c>
      <c r="AD394" t="e">
        <f>IF(DEGREES(ACOS(SIN(RADIANS(G394))*SIN(RADIANS(E399))+COS(RADIANS(G394))*COS(RADIANS(E399))*COS(RADIANS(AD389))))&gt;90,0,$F$4*$F$5/E398^2*(SIN(RADIANS(G394))*SIN(RADIANS(E399))+COS(RADIANS(G394))*COS(RADIANS(E399))*COS(RADIANS(AD389))))</f>
        <v>#DIV/0!</v>
      </c>
      <c r="AE394" t="e">
        <f>IF(DEGREES(ACOS(SIN(RADIANS(G394))*SIN(RADIANS(E399))+COS(RADIANS(G394))*COS(RADIANS(E399))*COS(RADIANS(AE389))))&gt;90,0,$F$4*$F$5/E398^2*(SIN(RADIANS(G394))*SIN(RADIANS(E399))+COS(RADIANS(G394))*COS(RADIANS(E399))*COS(RADIANS(AE389))))</f>
        <v>#DIV/0!</v>
      </c>
      <c r="AF394" t="e">
        <f>IF(DEGREES(ACOS(SIN(RADIANS(G394))*SIN(RADIANS(E399))+COS(RADIANS(G394))*COS(RADIANS(E399))*COS(RADIANS(AF389))))&gt;90,0,$F$4*$F$5/E398^2*(SIN(RADIANS(G394))*SIN(RADIANS(E399))+COS(RADIANS(G394))*COS(RADIANS(E399))*COS(RADIANS(AF389))))</f>
        <v>#DIV/0!</v>
      </c>
      <c r="AG394" t="e">
        <f>IF(DEGREES(ACOS(SIN(RADIANS(G394))*SIN(RADIANS(E399))+COS(RADIANS(G394))*COS(RADIANS(E399))*COS(RADIANS(AG389))))&gt;90,0,$F$4*$F$5/E398^2*(SIN(RADIANS(G394))*SIN(RADIANS(E399))+COS(RADIANS(G394))*COS(RADIANS(E399))*COS(RADIANS(AG389))))</f>
        <v>#DIV/0!</v>
      </c>
      <c r="AH394" t="e">
        <f>IF(DEGREES(ACOS(SIN(RADIANS(G394))*SIN(RADIANS(E399))+COS(RADIANS(G394))*COS(RADIANS(E399))*COS(RADIANS(AH389))))&gt;90,0,$F$4*$F$5/E398^2*(SIN(RADIANS(G394))*SIN(RADIANS(E399))+COS(RADIANS(G394))*COS(RADIANS(E399))*COS(RADIANS(AH389))))</f>
        <v>#DIV/0!</v>
      </c>
      <c r="AI394" t="e">
        <f>IF(DEGREES(ACOS(SIN(RADIANS(G394))*SIN(RADIANS(E399))+COS(RADIANS(G394))*COS(RADIANS(E399))*COS(RADIANS(AI389))))&gt;90,0,$F$4*$F$5/E398^2*(SIN(RADIANS(G394))*SIN(RADIANS(E399))+COS(RADIANS(G394))*COS(RADIANS(E399))*COS(RADIANS(AI389))))</f>
        <v>#DIV/0!</v>
      </c>
      <c r="AJ394" t="e">
        <f>IF(DEGREES(ACOS(SIN(RADIANS(G394))*SIN(RADIANS(E399))+COS(RADIANS(G394))*COS(RADIANS(E399))*COS(RADIANS(AJ389))))&gt;90,0,$F$4*$F$5/E398^2*(SIN(RADIANS(G394))*SIN(RADIANS(E399))+COS(RADIANS(G394))*COS(RADIANS(E399))*COS(RADIANS(AJ389))))</f>
        <v>#DIV/0!</v>
      </c>
      <c r="AK394">
        <f>IF(DEGREES(ACOS(SIN(RADIANS(G394))*SIN(RADIANS(E399))+COS(RADIANS(G394))*COS(RADIANS(E399))*COS(RADIANS(AK389))))&gt;90,0,$F$4*$F$5/E398^2*(SIN(RADIANS(G394))*SIN(RADIANS(E399))+COS(RADIANS(G394))*COS(RADIANS(E399))*COS(RADIANS(AK389))))</f>
        <v>0</v>
      </c>
      <c r="AL394">
        <f>IF(DEGREES(ACOS(SIN(RADIANS(G394))*SIN(RADIANS(E399))+COS(RADIANS(G394))*COS(RADIANS(E399))*COS(RADIANS(AL389))))&gt;90,0,$F$4*$F$5/E398^2*(SIN(RADIANS(G394))*SIN(RADIANS(E399))+COS(RADIANS(G394))*COS(RADIANS(E399))*COS(RADIANS(AL389))))</f>
        <v>0</v>
      </c>
      <c r="AM394">
        <f>IF(DEGREES(ACOS(SIN(RADIANS(G394))*SIN(RADIANS(E399))+COS(RADIANS(G394))*COS(RADIANS(E399))*COS(RADIANS(AM389))))&gt;90,0,$F$4*$F$5/E398^2*(SIN(RADIANS(G394))*SIN(RADIANS(E399))+COS(RADIANS(G394))*COS(RADIANS(E399))*COS(RADIANS(AM389))))</f>
        <v>0</v>
      </c>
      <c r="AN394">
        <f>IF(DEGREES(ACOS(SIN(RADIANS(G394))*SIN(RADIANS(E399))+COS(RADIANS(G394))*COS(RADIANS(E399))*COS(RADIANS(AN389))))&gt;90,0,$F$4*$F$5/E398^2*(SIN(RADIANS(G394))*SIN(RADIANS(E399))+COS(RADIANS(G394))*COS(RADIANS(E399))*COS(RADIANS(AN389))))</f>
        <v>0</v>
      </c>
      <c r="AO394">
        <f>IF(DEGREES(ACOS(SIN(RADIANS(G394))*SIN(RADIANS(E399))+COS(RADIANS(G394))*COS(RADIANS(E399))*COS(RADIANS(AO389))))&gt;90,0,$F$4*$F$5/E398^2*(SIN(RADIANS(G394))*SIN(RADIANS(E399))+COS(RADIANS(G394))*COS(RADIANS(E399))*COS(RADIANS(AO389))))</f>
        <v>0</v>
      </c>
      <c r="AP394">
        <f>IF(DEGREES(ACOS(SIN(RADIANS(G394))*SIN(RADIANS(E399))+COS(RADIANS(G394))*COS(RADIANS(E399))*COS(RADIANS(AP389))))&gt;90,0,$F$4*$F$5/E398^2*(SIN(RADIANS(G394))*SIN(RADIANS(E399))+COS(RADIANS(G394))*COS(RADIANS(E399))*COS(RADIANS(AP389))))</f>
        <v>0</v>
      </c>
      <c r="AQ394">
        <f>IF(DEGREES(ACOS(SIN(RADIANS(G394))*SIN(RADIANS(E399))+COS(RADIANS(G394))*COS(RADIANS(E399))*COS(RADIANS(AQ389))))&gt;90,0,$F$4*$F$5/E398^2*(SIN(RADIANS(G394))*SIN(RADIANS(E399))+COS(RADIANS(G394))*COS(RADIANS(E399))*COS(RADIANS(AQ389))))</f>
        <v>0</v>
      </c>
      <c r="AR394">
        <f>IF(DEGREES(ACOS(SIN(RADIANS(G394))*SIN(RADIANS(E399))+COS(RADIANS(G394))*COS(RADIANS(E399))*COS(RADIANS(AR389))))&gt;90,0,$F$4*$F$5/E398^2*(SIN(RADIANS(G394))*SIN(RADIANS(E399))+COS(RADIANS(G394))*COS(RADIANS(E399))*COS(RADIANS(AR389))))</f>
        <v>0</v>
      </c>
    </row>
    <row r="395" spans="2:44" x14ac:dyDescent="0.5">
      <c r="B395" s="40" t="s">
        <v>782</v>
      </c>
      <c r="E395">
        <f>E394*$F$11</f>
        <v>0</v>
      </c>
      <c r="G395">
        <v>50</v>
      </c>
      <c r="I395">
        <f>IF(DEGREES(ACOS(SIN(RADIANS(G395))*SIN(RADIANS(E399))+COS(RADIANS(G395))*COS(RADIANS(E399))*COS(RADIANS(I389))))&gt;90,0,$F$4*$F$5/E398^2*(SIN(RADIANS(G395))*SIN(RADIANS(E399))+COS(RADIANS(G395))*COS(RADIANS(E399))*COS(RADIANS(I389))))</f>
        <v>0</v>
      </c>
      <c r="J395">
        <f>IF(DEGREES(ACOS(SIN(RADIANS(G395))*SIN(RADIANS(E399))+COS(RADIANS(G395))*COS(RADIANS(E399))*COS(RADIANS(J389))))&gt;90,0,$F$4*$F$5/E398^2*(SIN(RADIANS(G395))*SIN(RADIANS(E399))+COS(RADIANS(G395))*COS(RADIANS(E399))*COS(RADIANS(J389))))</f>
        <v>0</v>
      </c>
      <c r="K395">
        <f>IF(DEGREES(ACOS(SIN(RADIANS(G395))*SIN(RADIANS(E399))+COS(RADIANS(G395))*COS(RADIANS(E399))*COS(RADIANS(K389))))&gt;90,0,$F$4*$F$5/E398^2*(SIN(RADIANS(G395))*SIN(RADIANS(E399))+COS(RADIANS(G395))*COS(RADIANS(E399))*COS(RADIANS(K389))))</f>
        <v>0</v>
      </c>
      <c r="L395">
        <f>IF(DEGREES(ACOS(SIN(RADIANS(G395))*SIN(RADIANS(E399))+COS(RADIANS(G395))*COS(RADIANS(E399))*COS(RADIANS(L389))))&gt;90,0,$F$4*$F$5/E398^2*(SIN(RADIANS(G395))*SIN(RADIANS(E399))+COS(RADIANS(G395))*COS(RADIANS(E399))*COS(RADIANS(L389))))</f>
        <v>0</v>
      </c>
      <c r="M395">
        <f>IF(DEGREES(ACOS(SIN(RADIANS(G395))*SIN(RADIANS(E399))+COS(RADIANS(G395))*COS(RADIANS(E399))*COS(RADIANS(M389))))&gt;90,0,$F$4*$F$5/E398^2*(SIN(RADIANS(G395))*SIN(RADIANS(E399))+COS(RADIANS(G395))*COS(RADIANS(E399))*COS(RADIANS(M389))))</f>
        <v>0</v>
      </c>
      <c r="N395">
        <f>IF(DEGREES(ACOS(SIN(RADIANS(G395))*SIN(RADIANS(E399))+COS(RADIANS(G395))*COS(RADIANS(E399))*COS(RADIANS(N389))))&gt;90,0,$F$4*$F$5/E398^2*(SIN(RADIANS(G395))*SIN(RADIANS(E399))+COS(RADIANS(G395))*COS(RADIANS(E399))*COS(RADIANS(N389))))</f>
        <v>0</v>
      </c>
      <c r="O395">
        <f>IF(DEGREES(ACOS(SIN(RADIANS(G395))*SIN(RADIANS(E399))+COS(RADIANS(G395))*COS(RADIANS(E399))*COS(RADIANS(O389))))&gt;90,0,$F$4*$F$5/E398^2*(SIN(RADIANS(G395))*SIN(RADIANS(E399))+COS(RADIANS(G395))*COS(RADIANS(E399))*COS(RADIANS(O389))))</f>
        <v>0</v>
      </c>
      <c r="P395">
        <f>IF(DEGREES(ACOS(SIN(RADIANS(G395))*SIN(RADIANS(E399))+COS(RADIANS(G395))*COS(RADIANS(E399))*COS(RADIANS(P389))))&gt;90,0,$F$4*$F$5/E398^2*(SIN(RADIANS(G395))*SIN(RADIANS(E399))+COS(RADIANS(G395))*COS(RADIANS(E399))*COS(RADIANS(P389))))</f>
        <v>0</v>
      </c>
      <c r="Q395">
        <f>IF(DEGREES(ACOS(SIN(RADIANS(G395))*SIN(RADIANS(E399))+COS(RADIANS(G395))*COS(RADIANS(E399))*COS(RADIANS(Q389))))&gt;90,0,$F$4*$F$5/E398^2*(SIN(RADIANS(G395))*SIN(RADIANS(E399))+COS(RADIANS(G395))*COS(RADIANS(E399))*COS(RADIANS(Q389))))</f>
        <v>0</v>
      </c>
      <c r="R395" t="e">
        <f>IF(DEGREES(ACOS(SIN(RADIANS(G395))*SIN(RADIANS(E399))+COS(RADIANS(G395))*COS(RADIANS(E399))*COS(RADIANS(R389))))&gt;90,0,$F$4*$F$5/E398^2*(SIN(RADIANS(G395))*SIN(RADIANS(E399))+COS(RADIANS(G395))*COS(RADIANS(E399))*COS(RADIANS(R389))))</f>
        <v>#DIV/0!</v>
      </c>
      <c r="S395" t="e">
        <f>IF(DEGREES(ACOS(SIN(RADIANS(G395))*SIN(RADIANS(E399))+COS(RADIANS(G395))*COS(RADIANS(E399))*COS(RADIANS(S389))))&gt;90,0,$F$4*$F$5/E398^2*(SIN(RADIANS(G395))*SIN(RADIANS(E399))+COS(RADIANS(G395))*COS(RADIANS(E399))*COS(RADIANS(S389))))</f>
        <v>#DIV/0!</v>
      </c>
      <c r="T395" t="e">
        <f>IF(DEGREES(ACOS(SIN(RADIANS(G395))*SIN(RADIANS(E399))+COS(RADIANS(G395))*COS(RADIANS(E399))*COS(RADIANS(T389))))&gt;90,0,$F$4*$F$5/E398^2*(SIN(RADIANS(G395))*SIN(RADIANS(E399))+COS(RADIANS(G395))*COS(RADIANS(E399))*COS(RADIANS(T389))))</f>
        <v>#DIV/0!</v>
      </c>
      <c r="U395" t="e">
        <f>IF(DEGREES(ACOS(SIN(RADIANS(G395))*SIN(RADIANS(E399))+COS(RADIANS(G395))*COS(RADIANS(E399))*COS(RADIANS(U389))))&gt;90,0,$F$4*$F$5/E398^2*(SIN(RADIANS(G395))*SIN(RADIANS(E399))+COS(RADIANS(G395))*COS(RADIANS(E399))*COS(RADIANS(U389))))</f>
        <v>#DIV/0!</v>
      </c>
      <c r="V395" t="e">
        <f>IF(DEGREES(ACOS(SIN(RADIANS(G395))*SIN(RADIANS(E399))+COS(RADIANS(G395))*COS(RADIANS(E399))*COS(RADIANS(V389))))&gt;90,0,$F$4*$F$5/E398^2*(SIN(RADIANS(G395))*SIN(RADIANS(E399))+COS(RADIANS(G395))*COS(RADIANS(E399))*COS(RADIANS(V389))))</f>
        <v>#DIV/0!</v>
      </c>
      <c r="W395" t="e">
        <f>IF(DEGREES(ACOS(SIN(RADIANS(G395))*SIN(RADIANS(E399))+COS(RADIANS(G395))*COS(RADIANS(E399))*COS(RADIANS(W389))))&gt;90,0,$F$4*$F$5/E398^2*(SIN(RADIANS(G395))*SIN(RADIANS(E399))+COS(RADIANS(G395))*COS(RADIANS(E399))*COS(RADIANS(W389))))</f>
        <v>#DIV/0!</v>
      </c>
      <c r="X395" t="e">
        <f>IF(DEGREES(ACOS(SIN(RADIANS(G395))*SIN(RADIANS(E399))+COS(RADIANS(G395))*COS(RADIANS(E399))*COS(RADIANS(X389))))&gt;90,0,$F$4*$F$5/E398^2*(SIN(RADIANS(G395))*SIN(RADIANS(E399))+COS(RADIANS(G395))*COS(RADIANS(E399))*COS(RADIANS(X389))))</f>
        <v>#DIV/0!</v>
      </c>
      <c r="Y395" t="e">
        <f>IF(DEGREES(ACOS(SIN(RADIANS(G395))*SIN(RADIANS(E399))+COS(RADIANS(G395))*COS(RADIANS(E399))*COS(RADIANS(Y389))))&gt;90,0,$F$4*$F$5/E398^2*(SIN(RADIANS(G395))*SIN(RADIANS(E399))+COS(RADIANS(G395))*COS(RADIANS(E399))*COS(RADIANS(Y389))))</f>
        <v>#DIV/0!</v>
      </c>
      <c r="Z395" t="e">
        <f>IF(DEGREES(ACOS(SIN(RADIANS(G395))*SIN(RADIANS(E399))+COS(RADIANS(G395))*COS(RADIANS(E399))*COS(RADIANS(Z389))))&gt;90,0,$F$4*$F$5/E398^2*(SIN(RADIANS(G395))*SIN(RADIANS(E399))+COS(RADIANS(G395))*COS(RADIANS(E399))*COS(RADIANS(Z389))))</f>
        <v>#DIV/0!</v>
      </c>
      <c r="AA395" t="e">
        <f>IF(DEGREES(ACOS(SIN(RADIANS(G395))*SIN(RADIANS(E399))+COS(RADIANS(G395))*COS(RADIANS(E399))*COS(RADIANS(AA389))))&gt;90,0,$F$4*$F$5/E398^2*(SIN(RADIANS(G395))*SIN(RADIANS(E399))+COS(RADIANS(G395))*COS(RADIANS(E399))*COS(RADIANS(AA389))))</f>
        <v>#DIV/0!</v>
      </c>
      <c r="AB395" t="e">
        <f>IF(DEGREES(ACOS(SIN(RADIANS(G395))*SIN(RADIANS(E399))+COS(RADIANS(G395))*COS(RADIANS(E399))*COS(RADIANS(AB389))))&gt;90,0,$F$4*$F$5/E398^2*(SIN(RADIANS(G395))*SIN(RADIANS(E399))+COS(RADIANS(G395))*COS(RADIANS(E399))*COS(RADIANS(AB389))))</f>
        <v>#DIV/0!</v>
      </c>
      <c r="AC395" t="e">
        <f>IF(DEGREES(ACOS(SIN(RADIANS(G395))*SIN(RADIANS(E399))+COS(RADIANS(G395))*COS(RADIANS(E399))*COS(RADIANS(AC389))))&gt;90,0,$F$4*$F$5/E398^2*(SIN(RADIANS(G395))*SIN(RADIANS(E399))+COS(RADIANS(G395))*COS(RADIANS(E399))*COS(RADIANS(AC389))))</f>
        <v>#DIV/0!</v>
      </c>
      <c r="AD395" t="e">
        <f>IF(DEGREES(ACOS(SIN(RADIANS(G395))*SIN(RADIANS(E399))+COS(RADIANS(G395))*COS(RADIANS(E399))*COS(RADIANS(AD389))))&gt;90,0,$F$4*$F$5/E398^2*(SIN(RADIANS(G395))*SIN(RADIANS(E399))+COS(RADIANS(G395))*COS(RADIANS(E399))*COS(RADIANS(AD389))))</f>
        <v>#DIV/0!</v>
      </c>
      <c r="AE395" t="e">
        <f>IF(DEGREES(ACOS(SIN(RADIANS(G395))*SIN(RADIANS(E399))+COS(RADIANS(G395))*COS(RADIANS(E399))*COS(RADIANS(AE389))))&gt;90,0,$F$4*$F$5/E398^2*(SIN(RADIANS(G395))*SIN(RADIANS(E399))+COS(RADIANS(G395))*COS(RADIANS(E399))*COS(RADIANS(AE389))))</f>
        <v>#DIV/0!</v>
      </c>
      <c r="AF395" t="e">
        <f>IF(DEGREES(ACOS(SIN(RADIANS(G395))*SIN(RADIANS(E399))+COS(RADIANS(G395))*COS(RADIANS(E399))*COS(RADIANS(AF389))))&gt;90,0,$F$4*$F$5/E398^2*(SIN(RADIANS(G395))*SIN(RADIANS(E399))+COS(RADIANS(G395))*COS(RADIANS(E399))*COS(RADIANS(AF389))))</f>
        <v>#DIV/0!</v>
      </c>
      <c r="AG395" t="e">
        <f>IF(DEGREES(ACOS(SIN(RADIANS(G395))*SIN(RADIANS(E399))+COS(RADIANS(G395))*COS(RADIANS(E399))*COS(RADIANS(AG389))))&gt;90,0,$F$4*$F$5/E398^2*(SIN(RADIANS(G395))*SIN(RADIANS(E399))+COS(RADIANS(G395))*COS(RADIANS(E399))*COS(RADIANS(AG389))))</f>
        <v>#DIV/0!</v>
      </c>
      <c r="AH395" t="e">
        <f>IF(DEGREES(ACOS(SIN(RADIANS(G395))*SIN(RADIANS(E399))+COS(RADIANS(G395))*COS(RADIANS(E399))*COS(RADIANS(AH389))))&gt;90,0,$F$4*$F$5/E398^2*(SIN(RADIANS(G395))*SIN(RADIANS(E399))+COS(RADIANS(G395))*COS(RADIANS(E399))*COS(RADIANS(AH389))))</f>
        <v>#DIV/0!</v>
      </c>
      <c r="AI395" t="e">
        <f>IF(DEGREES(ACOS(SIN(RADIANS(G395))*SIN(RADIANS(E399))+COS(RADIANS(G395))*COS(RADIANS(E399))*COS(RADIANS(AI389))))&gt;90,0,$F$4*$F$5/E398^2*(SIN(RADIANS(G395))*SIN(RADIANS(E399))+COS(RADIANS(G395))*COS(RADIANS(E399))*COS(RADIANS(AI389))))</f>
        <v>#DIV/0!</v>
      </c>
      <c r="AJ395" t="e">
        <f>IF(DEGREES(ACOS(SIN(RADIANS(G395))*SIN(RADIANS(E399))+COS(RADIANS(G395))*COS(RADIANS(E399))*COS(RADIANS(AJ389))))&gt;90,0,$F$4*$F$5/E398^2*(SIN(RADIANS(G395))*SIN(RADIANS(E399))+COS(RADIANS(G395))*COS(RADIANS(E399))*COS(RADIANS(AJ389))))</f>
        <v>#DIV/0!</v>
      </c>
      <c r="AK395">
        <f>IF(DEGREES(ACOS(SIN(RADIANS(G395))*SIN(RADIANS(E399))+COS(RADIANS(G395))*COS(RADIANS(E399))*COS(RADIANS(AK389))))&gt;90,0,$F$4*$F$5/E398^2*(SIN(RADIANS(G395))*SIN(RADIANS(E399))+COS(RADIANS(G395))*COS(RADIANS(E399))*COS(RADIANS(AK389))))</f>
        <v>0</v>
      </c>
      <c r="AL395">
        <f>IF(DEGREES(ACOS(SIN(RADIANS(G395))*SIN(RADIANS(E399))+COS(RADIANS(G395))*COS(RADIANS(E399))*COS(RADIANS(AL389))))&gt;90,0,$F$4*$F$5/E398^2*(SIN(RADIANS(G395))*SIN(RADIANS(E399))+COS(RADIANS(G395))*COS(RADIANS(E399))*COS(RADIANS(AL389))))</f>
        <v>0</v>
      </c>
      <c r="AM395">
        <f>IF(DEGREES(ACOS(SIN(RADIANS(G395))*SIN(RADIANS(E399))+COS(RADIANS(G395))*COS(RADIANS(E399))*COS(RADIANS(AM389))))&gt;90,0,$F$4*$F$5/E398^2*(SIN(RADIANS(G395))*SIN(RADIANS(E399))+COS(RADIANS(G395))*COS(RADIANS(E399))*COS(RADIANS(AM389))))</f>
        <v>0</v>
      </c>
      <c r="AN395">
        <f>IF(DEGREES(ACOS(SIN(RADIANS(G395))*SIN(RADIANS(E399))+COS(RADIANS(G395))*COS(RADIANS(E399))*COS(RADIANS(AN389))))&gt;90,0,$F$4*$F$5/E398^2*(SIN(RADIANS(G395))*SIN(RADIANS(E399))+COS(RADIANS(G395))*COS(RADIANS(E399))*COS(RADIANS(AN389))))</f>
        <v>0</v>
      </c>
      <c r="AO395">
        <f>IF(DEGREES(ACOS(SIN(RADIANS(G395))*SIN(RADIANS(E399))+COS(RADIANS(G395))*COS(RADIANS(E399))*COS(RADIANS(AO389))))&gt;90,0,$F$4*$F$5/E398^2*(SIN(RADIANS(G395))*SIN(RADIANS(E399))+COS(RADIANS(G395))*COS(RADIANS(E399))*COS(RADIANS(AO389))))</f>
        <v>0</v>
      </c>
      <c r="AP395">
        <f>IF(DEGREES(ACOS(SIN(RADIANS(G395))*SIN(RADIANS(E399))+COS(RADIANS(G395))*COS(RADIANS(E399))*COS(RADIANS(AP389))))&gt;90,0,$F$4*$F$5/E398^2*(SIN(RADIANS(G395))*SIN(RADIANS(E399))+COS(RADIANS(G395))*COS(RADIANS(E399))*COS(RADIANS(AP389))))</f>
        <v>0</v>
      </c>
      <c r="AQ395">
        <f>IF(DEGREES(ACOS(SIN(RADIANS(G395))*SIN(RADIANS(E399))+COS(RADIANS(G395))*COS(RADIANS(E399))*COS(RADIANS(AQ389))))&gt;90,0,$F$4*$F$5/E398^2*(SIN(RADIANS(G395))*SIN(RADIANS(E399))+COS(RADIANS(G395))*COS(RADIANS(E399))*COS(RADIANS(AQ389))))</f>
        <v>0</v>
      </c>
      <c r="AR395">
        <f>IF(DEGREES(ACOS(SIN(RADIANS(G395))*SIN(RADIANS(E399))+COS(RADIANS(G395))*COS(RADIANS(E399))*COS(RADIANS(AR389))))&gt;90,0,$F$4*$F$5/E398^2*(SIN(RADIANS(G395))*SIN(RADIANS(E399))+COS(RADIANS(G395))*COS(RADIANS(E399))*COS(RADIANS(AR389))))</f>
        <v>0</v>
      </c>
    </row>
    <row r="396" spans="2:44" x14ac:dyDescent="0.5">
      <c r="B396" s="40" t="s">
        <v>783</v>
      </c>
      <c r="E396" t="str">
        <f>IF($F$10=0,"N/A",$F$10*(E391/360)-ROUNDDOWN($F$10*(E391/360),0))</f>
        <v>N/A</v>
      </c>
      <c r="G396">
        <v>40</v>
      </c>
      <c r="I396">
        <f>IF(DEGREES(ACOS(SIN(RADIANS(G396))*SIN(RADIANS(E399))+COS(RADIANS(G396))*COS(RADIANS(E399))*COS(RADIANS(I389))))&gt;90,0,$F$4*$F$5/E398^2*(SIN(RADIANS(G396))*SIN(RADIANS(E399))+COS(RADIANS(G396))*COS(RADIANS(E399))*COS(RADIANS(I389))))</f>
        <v>0</v>
      </c>
      <c r="J396">
        <f>IF(DEGREES(ACOS(SIN(RADIANS(G396))*SIN(RADIANS(E399))+COS(RADIANS(G396))*COS(RADIANS(E399))*COS(RADIANS(J389))))&gt;90,0,$F$4*$F$5/E398^2*(SIN(RADIANS(G396))*SIN(RADIANS(E399))+COS(RADIANS(G396))*COS(RADIANS(E399))*COS(RADIANS(J389))))</f>
        <v>0</v>
      </c>
      <c r="K396">
        <f>IF(DEGREES(ACOS(SIN(RADIANS(G396))*SIN(RADIANS(E399))+COS(RADIANS(G396))*COS(RADIANS(E399))*COS(RADIANS(K389))))&gt;90,0,$F$4*$F$5/E398^2*(SIN(RADIANS(G396))*SIN(RADIANS(E399))+COS(RADIANS(G396))*COS(RADIANS(E399))*COS(RADIANS(K389))))</f>
        <v>0</v>
      </c>
      <c r="L396">
        <f>IF(DEGREES(ACOS(SIN(RADIANS(G396))*SIN(RADIANS(E399))+COS(RADIANS(G396))*COS(RADIANS(E399))*COS(RADIANS(L389))))&gt;90,0,$F$4*$F$5/E398^2*(SIN(RADIANS(G396))*SIN(RADIANS(E399))+COS(RADIANS(G396))*COS(RADIANS(E399))*COS(RADIANS(L389))))</f>
        <v>0</v>
      </c>
      <c r="M396">
        <f>IF(DEGREES(ACOS(SIN(RADIANS(G396))*SIN(RADIANS(E399))+COS(RADIANS(G396))*COS(RADIANS(E399))*COS(RADIANS(M389))))&gt;90,0,$F$4*$F$5/E398^2*(SIN(RADIANS(G396))*SIN(RADIANS(E399))+COS(RADIANS(G396))*COS(RADIANS(E399))*COS(RADIANS(M389))))</f>
        <v>0</v>
      </c>
      <c r="N396">
        <f>IF(DEGREES(ACOS(SIN(RADIANS(G396))*SIN(RADIANS(E399))+COS(RADIANS(G396))*COS(RADIANS(E399))*COS(RADIANS(N389))))&gt;90,0,$F$4*$F$5/E398^2*(SIN(RADIANS(G396))*SIN(RADIANS(E399))+COS(RADIANS(G396))*COS(RADIANS(E399))*COS(RADIANS(N389))))</f>
        <v>0</v>
      </c>
      <c r="O396">
        <f>IF(DEGREES(ACOS(SIN(RADIANS(G396))*SIN(RADIANS(E399))+COS(RADIANS(G396))*COS(RADIANS(E399))*COS(RADIANS(O389))))&gt;90,0,$F$4*$F$5/E398^2*(SIN(RADIANS(G396))*SIN(RADIANS(E399))+COS(RADIANS(G396))*COS(RADIANS(E399))*COS(RADIANS(O389))))</f>
        <v>0</v>
      </c>
      <c r="P396">
        <f>IF(DEGREES(ACOS(SIN(RADIANS(G396))*SIN(RADIANS(E399))+COS(RADIANS(G396))*COS(RADIANS(E399))*COS(RADIANS(P389))))&gt;90,0,$F$4*$F$5/E398^2*(SIN(RADIANS(G396))*SIN(RADIANS(E399))+COS(RADIANS(G396))*COS(RADIANS(E399))*COS(RADIANS(P389))))</f>
        <v>0</v>
      </c>
      <c r="Q396">
        <f>IF(DEGREES(ACOS(SIN(RADIANS(G396))*SIN(RADIANS(E399))+COS(RADIANS(G396))*COS(RADIANS(E399))*COS(RADIANS(Q389))))&gt;90,0,$F$4*$F$5/E398^2*(SIN(RADIANS(G396))*SIN(RADIANS(E399))+COS(RADIANS(G396))*COS(RADIANS(E399))*COS(RADIANS(Q389))))</f>
        <v>0</v>
      </c>
      <c r="R396" t="e">
        <f>IF(DEGREES(ACOS(SIN(RADIANS(G396))*SIN(RADIANS(E399))+COS(RADIANS(G396))*COS(RADIANS(E399))*COS(RADIANS(R389))))&gt;90,0,$F$4*$F$5/E398^2*(SIN(RADIANS(G396))*SIN(RADIANS(E399))+COS(RADIANS(G396))*COS(RADIANS(E399))*COS(RADIANS(R389))))</f>
        <v>#DIV/0!</v>
      </c>
      <c r="S396" t="e">
        <f>IF(DEGREES(ACOS(SIN(RADIANS(G396))*SIN(RADIANS(E399))+COS(RADIANS(G396))*COS(RADIANS(E399))*COS(RADIANS(S389))))&gt;90,0,$F$4*$F$5/E398^2*(SIN(RADIANS(G396))*SIN(RADIANS(E399))+COS(RADIANS(G396))*COS(RADIANS(E399))*COS(RADIANS(S389))))</f>
        <v>#DIV/0!</v>
      </c>
      <c r="T396" t="e">
        <f>IF(DEGREES(ACOS(SIN(RADIANS(G396))*SIN(RADIANS(E399))+COS(RADIANS(G396))*COS(RADIANS(E399))*COS(RADIANS(T389))))&gt;90,0,$F$4*$F$5/E398^2*(SIN(RADIANS(G396))*SIN(RADIANS(E399))+COS(RADIANS(G396))*COS(RADIANS(E399))*COS(RADIANS(T389))))</f>
        <v>#DIV/0!</v>
      </c>
      <c r="U396" t="e">
        <f>IF(DEGREES(ACOS(SIN(RADIANS(G396))*SIN(RADIANS(E399))+COS(RADIANS(G396))*COS(RADIANS(E399))*COS(RADIANS(U389))))&gt;90,0,$F$4*$F$5/E398^2*(SIN(RADIANS(G396))*SIN(RADIANS(E399))+COS(RADIANS(G396))*COS(RADIANS(E399))*COS(RADIANS(U389))))</f>
        <v>#DIV/0!</v>
      </c>
      <c r="V396" t="e">
        <f>IF(DEGREES(ACOS(SIN(RADIANS(G396))*SIN(RADIANS(E399))+COS(RADIANS(G396))*COS(RADIANS(E399))*COS(RADIANS(V389))))&gt;90,0,$F$4*$F$5/E398^2*(SIN(RADIANS(G396))*SIN(RADIANS(E399))+COS(RADIANS(G396))*COS(RADIANS(E399))*COS(RADIANS(V389))))</f>
        <v>#DIV/0!</v>
      </c>
      <c r="W396" t="e">
        <f>IF(DEGREES(ACOS(SIN(RADIANS(G396))*SIN(RADIANS(E399))+COS(RADIANS(G396))*COS(RADIANS(E399))*COS(RADIANS(W389))))&gt;90,0,$F$4*$F$5/E398^2*(SIN(RADIANS(G396))*SIN(RADIANS(E399))+COS(RADIANS(G396))*COS(RADIANS(E399))*COS(RADIANS(W389))))</f>
        <v>#DIV/0!</v>
      </c>
      <c r="X396" t="e">
        <f>IF(DEGREES(ACOS(SIN(RADIANS(G396))*SIN(RADIANS(E399))+COS(RADIANS(G396))*COS(RADIANS(E399))*COS(RADIANS(X389))))&gt;90,0,$F$4*$F$5/E398^2*(SIN(RADIANS(G396))*SIN(RADIANS(E399))+COS(RADIANS(G396))*COS(RADIANS(E399))*COS(RADIANS(X389))))</f>
        <v>#DIV/0!</v>
      </c>
      <c r="Y396" t="e">
        <f>IF(DEGREES(ACOS(SIN(RADIANS(G396))*SIN(RADIANS(E399))+COS(RADIANS(G396))*COS(RADIANS(E399))*COS(RADIANS(Y389))))&gt;90,0,$F$4*$F$5/E398^2*(SIN(RADIANS(G396))*SIN(RADIANS(E399))+COS(RADIANS(G396))*COS(RADIANS(E399))*COS(RADIANS(Y389))))</f>
        <v>#DIV/0!</v>
      </c>
      <c r="Z396" t="e">
        <f>IF(DEGREES(ACOS(SIN(RADIANS(G396))*SIN(RADIANS(E399))+COS(RADIANS(G396))*COS(RADIANS(E399))*COS(RADIANS(Z389))))&gt;90,0,$F$4*$F$5/E398^2*(SIN(RADIANS(G396))*SIN(RADIANS(E399))+COS(RADIANS(G396))*COS(RADIANS(E399))*COS(RADIANS(Z389))))</f>
        <v>#DIV/0!</v>
      </c>
      <c r="AA396" t="e">
        <f>IF(DEGREES(ACOS(SIN(RADIANS(G396))*SIN(RADIANS(E399))+COS(RADIANS(G396))*COS(RADIANS(E399))*COS(RADIANS(AA389))))&gt;90,0,$F$4*$F$5/E398^2*(SIN(RADIANS(G396))*SIN(RADIANS(E399))+COS(RADIANS(G396))*COS(RADIANS(E399))*COS(RADIANS(AA389))))</f>
        <v>#DIV/0!</v>
      </c>
      <c r="AB396" t="e">
        <f>IF(DEGREES(ACOS(SIN(RADIANS(G396))*SIN(RADIANS(E399))+COS(RADIANS(G396))*COS(RADIANS(E399))*COS(RADIANS(AB389))))&gt;90,0,$F$4*$F$5/E398^2*(SIN(RADIANS(G396))*SIN(RADIANS(E399))+COS(RADIANS(G396))*COS(RADIANS(E399))*COS(RADIANS(AB389))))</f>
        <v>#DIV/0!</v>
      </c>
      <c r="AC396" t="e">
        <f>IF(DEGREES(ACOS(SIN(RADIANS(G396))*SIN(RADIANS(E399))+COS(RADIANS(G396))*COS(RADIANS(E399))*COS(RADIANS(AC389))))&gt;90,0,$F$4*$F$5/E398^2*(SIN(RADIANS(G396))*SIN(RADIANS(E399))+COS(RADIANS(G396))*COS(RADIANS(E399))*COS(RADIANS(AC389))))</f>
        <v>#DIV/0!</v>
      </c>
      <c r="AD396" t="e">
        <f>IF(DEGREES(ACOS(SIN(RADIANS(G396))*SIN(RADIANS(E399))+COS(RADIANS(G396))*COS(RADIANS(E399))*COS(RADIANS(AD389))))&gt;90,0,$F$4*$F$5/E398^2*(SIN(RADIANS(G396))*SIN(RADIANS(E399))+COS(RADIANS(G396))*COS(RADIANS(E399))*COS(RADIANS(AD389))))</f>
        <v>#DIV/0!</v>
      </c>
      <c r="AE396" t="e">
        <f>IF(DEGREES(ACOS(SIN(RADIANS(G396))*SIN(RADIANS(E399))+COS(RADIANS(G396))*COS(RADIANS(E399))*COS(RADIANS(AE389))))&gt;90,0,$F$4*$F$5/E398^2*(SIN(RADIANS(G396))*SIN(RADIANS(E399))+COS(RADIANS(G396))*COS(RADIANS(E399))*COS(RADIANS(AE389))))</f>
        <v>#DIV/0!</v>
      </c>
      <c r="AF396" t="e">
        <f>IF(DEGREES(ACOS(SIN(RADIANS(G396))*SIN(RADIANS(E399))+COS(RADIANS(G396))*COS(RADIANS(E399))*COS(RADIANS(AF389))))&gt;90,0,$F$4*$F$5/E398^2*(SIN(RADIANS(G396))*SIN(RADIANS(E399))+COS(RADIANS(G396))*COS(RADIANS(E399))*COS(RADIANS(AF389))))</f>
        <v>#DIV/0!</v>
      </c>
      <c r="AG396" t="e">
        <f>IF(DEGREES(ACOS(SIN(RADIANS(G396))*SIN(RADIANS(E399))+COS(RADIANS(G396))*COS(RADIANS(E399))*COS(RADIANS(AG389))))&gt;90,0,$F$4*$F$5/E398^2*(SIN(RADIANS(G396))*SIN(RADIANS(E399))+COS(RADIANS(G396))*COS(RADIANS(E399))*COS(RADIANS(AG389))))</f>
        <v>#DIV/0!</v>
      </c>
      <c r="AH396" t="e">
        <f>IF(DEGREES(ACOS(SIN(RADIANS(G396))*SIN(RADIANS(E399))+COS(RADIANS(G396))*COS(RADIANS(E399))*COS(RADIANS(AH389))))&gt;90,0,$F$4*$F$5/E398^2*(SIN(RADIANS(G396))*SIN(RADIANS(E399))+COS(RADIANS(G396))*COS(RADIANS(E399))*COS(RADIANS(AH389))))</f>
        <v>#DIV/0!</v>
      </c>
      <c r="AI396" t="e">
        <f>IF(DEGREES(ACOS(SIN(RADIANS(G396))*SIN(RADIANS(E399))+COS(RADIANS(G396))*COS(RADIANS(E399))*COS(RADIANS(AI389))))&gt;90,0,$F$4*$F$5/E398^2*(SIN(RADIANS(G396))*SIN(RADIANS(E399))+COS(RADIANS(G396))*COS(RADIANS(E399))*COS(RADIANS(AI389))))</f>
        <v>#DIV/0!</v>
      </c>
      <c r="AJ396" t="e">
        <f>IF(DEGREES(ACOS(SIN(RADIANS(G396))*SIN(RADIANS(E399))+COS(RADIANS(G396))*COS(RADIANS(E399))*COS(RADIANS(AJ389))))&gt;90,0,$F$4*$F$5/E398^2*(SIN(RADIANS(G396))*SIN(RADIANS(E399))+COS(RADIANS(G396))*COS(RADIANS(E399))*COS(RADIANS(AJ389))))</f>
        <v>#DIV/0!</v>
      </c>
      <c r="AK396">
        <f>IF(DEGREES(ACOS(SIN(RADIANS(G396))*SIN(RADIANS(E399))+COS(RADIANS(G396))*COS(RADIANS(E399))*COS(RADIANS(AK389))))&gt;90,0,$F$4*$F$5/E398^2*(SIN(RADIANS(G396))*SIN(RADIANS(E399))+COS(RADIANS(G396))*COS(RADIANS(E399))*COS(RADIANS(AK389))))</f>
        <v>0</v>
      </c>
      <c r="AL396">
        <f>IF(DEGREES(ACOS(SIN(RADIANS(G396))*SIN(RADIANS(E399))+COS(RADIANS(G396))*COS(RADIANS(E399))*COS(RADIANS(AL389))))&gt;90,0,$F$4*$F$5/E398^2*(SIN(RADIANS(G396))*SIN(RADIANS(E399))+COS(RADIANS(G396))*COS(RADIANS(E399))*COS(RADIANS(AL389))))</f>
        <v>0</v>
      </c>
      <c r="AM396">
        <f>IF(DEGREES(ACOS(SIN(RADIANS(G396))*SIN(RADIANS(E399))+COS(RADIANS(G396))*COS(RADIANS(E399))*COS(RADIANS(AM389))))&gt;90,0,$F$4*$F$5/E398^2*(SIN(RADIANS(G396))*SIN(RADIANS(E399))+COS(RADIANS(G396))*COS(RADIANS(E399))*COS(RADIANS(AM389))))</f>
        <v>0</v>
      </c>
      <c r="AN396">
        <f>IF(DEGREES(ACOS(SIN(RADIANS(G396))*SIN(RADIANS(E399))+COS(RADIANS(G396))*COS(RADIANS(E399))*COS(RADIANS(AN389))))&gt;90,0,$F$4*$F$5/E398^2*(SIN(RADIANS(G396))*SIN(RADIANS(E399))+COS(RADIANS(G396))*COS(RADIANS(E399))*COS(RADIANS(AN389))))</f>
        <v>0</v>
      </c>
      <c r="AO396">
        <f>IF(DEGREES(ACOS(SIN(RADIANS(G396))*SIN(RADIANS(E399))+COS(RADIANS(G396))*COS(RADIANS(E399))*COS(RADIANS(AO389))))&gt;90,0,$F$4*$F$5/E398^2*(SIN(RADIANS(G396))*SIN(RADIANS(E399))+COS(RADIANS(G396))*COS(RADIANS(E399))*COS(RADIANS(AO389))))</f>
        <v>0</v>
      </c>
      <c r="AP396">
        <f>IF(DEGREES(ACOS(SIN(RADIANS(G396))*SIN(RADIANS(E399))+COS(RADIANS(G396))*COS(RADIANS(E399))*COS(RADIANS(AP389))))&gt;90,0,$F$4*$F$5/E398^2*(SIN(RADIANS(G396))*SIN(RADIANS(E399))+COS(RADIANS(G396))*COS(RADIANS(E399))*COS(RADIANS(AP389))))</f>
        <v>0</v>
      </c>
      <c r="AQ396">
        <f>IF(DEGREES(ACOS(SIN(RADIANS(G396))*SIN(RADIANS(E399))+COS(RADIANS(G396))*COS(RADIANS(E399))*COS(RADIANS(AQ389))))&gt;90,0,$F$4*$F$5/E398^2*(SIN(RADIANS(G396))*SIN(RADIANS(E399))+COS(RADIANS(G396))*COS(RADIANS(E399))*COS(RADIANS(AQ389))))</f>
        <v>0</v>
      </c>
      <c r="AR396">
        <f>IF(DEGREES(ACOS(SIN(RADIANS(G396))*SIN(RADIANS(E399))+COS(RADIANS(G396))*COS(RADIANS(E399))*COS(RADIANS(AR389))))&gt;90,0,$F$4*$F$5/E398^2*(SIN(RADIANS(G396))*SIN(RADIANS(E399))+COS(RADIANS(G396))*COS(RADIANS(E399))*COS(RADIANS(AR389))))</f>
        <v>0</v>
      </c>
    </row>
    <row r="397" spans="2:44" x14ac:dyDescent="0.5">
      <c r="B397" s="40" t="s">
        <v>784</v>
      </c>
      <c r="E397" t="str">
        <f>IF($F$10=0,"N/A",E396*$F$11/$F$10)</f>
        <v>N/A</v>
      </c>
      <c r="G397">
        <v>30</v>
      </c>
      <c r="I397">
        <f>IF(DEGREES(ACOS(SIN(RADIANS(G397))*SIN(RADIANS(E399))+COS(RADIANS(G397))*COS(RADIANS(E399))*COS(RADIANS(I389))))&gt;90,0,$F$4*$F$5/E398^2*(SIN(RADIANS(G397))*SIN(RADIANS(E399))+COS(RADIANS(G397))*COS(RADIANS(E399))*COS(RADIANS(I389))))</f>
        <v>0</v>
      </c>
      <c r="J397">
        <f>IF(DEGREES(ACOS(SIN(RADIANS(G397))*SIN(RADIANS(E399))+COS(RADIANS(G397))*COS(RADIANS(E399))*COS(RADIANS(J389))))&gt;90,0,$F$4*$F$5/E398^2*(SIN(RADIANS(G397))*SIN(RADIANS(E399))+COS(RADIANS(G397))*COS(RADIANS(E399))*COS(RADIANS(J389))))</f>
        <v>0</v>
      </c>
      <c r="K397">
        <f>IF(DEGREES(ACOS(SIN(RADIANS(G397))*SIN(RADIANS(E399))+COS(RADIANS(G397))*COS(RADIANS(E399))*COS(RADIANS(K389))))&gt;90,0,$F$4*$F$5/E398^2*(SIN(RADIANS(G397))*SIN(RADIANS(E399))+COS(RADIANS(G397))*COS(RADIANS(E399))*COS(RADIANS(K389))))</f>
        <v>0</v>
      </c>
      <c r="L397">
        <f>IF(DEGREES(ACOS(SIN(RADIANS(G397))*SIN(RADIANS(E399))+COS(RADIANS(G397))*COS(RADIANS(E399))*COS(RADIANS(L389))))&gt;90,0,$F$4*$F$5/E398^2*(SIN(RADIANS(G397))*SIN(RADIANS(E399))+COS(RADIANS(G397))*COS(RADIANS(E399))*COS(RADIANS(L389))))</f>
        <v>0</v>
      </c>
      <c r="M397">
        <f>IF(DEGREES(ACOS(SIN(RADIANS(G397))*SIN(RADIANS(E399))+COS(RADIANS(G397))*COS(RADIANS(E399))*COS(RADIANS(M389))))&gt;90,0,$F$4*$F$5/E398^2*(SIN(RADIANS(G397))*SIN(RADIANS(E399))+COS(RADIANS(G397))*COS(RADIANS(E399))*COS(RADIANS(M389))))</f>
        <v>0</v>
      </c>
      <c r="N397">
        <f>IF(DEGREES(ACOS(SIN(RADIANS(G397))*SIN(RADIANS(E399))+COS(RADIANS(G397))*COS(RADIANS(E399))*COS(RADIANS(N389))))&gt;90,0,$F$4*$F$5/E398^2*(SIN(RADIANS(G397))*SIN(RADIANS(E399))+COS(RADIANS(G397))*COS(RADIANS(E399))*COS(RADIANS(N389))))</f>
        <v>0</v>
      </c>
      <c r="O397">
        <f>IF(DEGREES(ACOS(SIN(RADIANS(G397))*SIN(RADIANS(E399))+COS(RADIANS(G397))*COS(RADIANS(E399))*COS(RADIANS(O389))))&gt;90,0,$F$4*$F$5/E398^2*(SIN(RADIANS(G397))*SIN(RADIANS(E399))+COS(RADIANS(G397))*COS(RADIANS(E399))*COS(RADIANS(O389))))</f>
        <v>0</v>
      </c>
      <c r="P397">
        <f>IF(DEGREES(ACOS(SIN(RADIANS(G397))*SIN(RADIANS(E399))+COS(RADIANS(G397))*COS(RADIANS(E399))*COS(RADIANS(P389))))&gt;90,0,$F$4*$F$5/E398^2*(SIN(RADIANS(G397))*SIN(RADIANS(E399))+COS(RADIANS(G397))*COS(RADIANS(E399))*COS(RADIANS(P389))))</f>
        <v>0</v>
      </c>
      <c r="Q397">
        <f>IF(DEGREES(ACOS(SIN(RADIANS(G397))*SIN(RADIANS(E399))+COS(RADIANS(G397))*COS(RADIANS(E399))*COS(RADIANS(Q389))))&gt;90,0,$F$4*$F$5/E398^2*(SIN(RADIANS(G397))*SIN(RADIANS(E399))+COS(RADIANS(G397))*COS(RADIANS(E399))*COS(RADIANS(Q389))))</f>
        <v>0</v>
      </c>
      <c r="R397" t="e">
        <f>IF(DEGREES(ACOS(SIN(RADIANS(G397))*SIN(RADIANS(E399))+COS(RADIANS(G397))*COS(RADIANS(E399))*COS(RADIANS(R389))))&gt;90,0,$F$4*$F$5/E398^2*(SIN(RADIANS(G397))*SIN(RADIANS(E399))+COS(RADIANS(G397))*COS(RADIANS(E399))*COS(RADIANS(R389))))</f>
        <v>#DIV/0!</v>
      </c>
      <c r="S397" t="e">
        <f>IF(DEGREES(ACOS(SIN(RADIANS(G397))*SIN(RADIANS(E399))+COS(RADIANS(G397))*COS(RADIANS(E399))*COS(RADIANS(S389))))&gt;90,0,$F$4*$F$5/E398^2*(SIN(RADIANS(G397))*SIN(RADIANS(E399))+COS(RADIANS(G397))*COS(RADIANS(E399))*COS(RADIANS(S389))))</f>
        <v>#DIV/0!</v>
      </c>
      <c r="T397" t="e">
        <f>IF(DEGREES(ACOS(SIN(RADIANS(G397))*SIN(RADIANS(E399))+COS(RADIANS(G397))*COS(RADIANS(E399))*COS(RADIANS(T389))))&gt;90,0,$F$4*$F$5/E398^2*(SIN(RADIANS(G397))*SIN(RADIANS(E399))+COS(RADIANS(G397))*COS(RADIANS(E399))*COS(RADIANS(T389))))</f>
        <v>#DIV/0!</v>
      </c>
      <c r="U397" t="e">
        <f>IF(DEGREES(ACOS(SIN(RADIANS(G397))*SIN(RADIANS(E399))+COS(RADIANS(G397))*COS(RADIANS(E399))*COS(RADIANS(U389))))&gt;90,0,$F$4*$F$5/E398^2*(SIN(RADIANS(G397))*SIN(RADIANS(E399))+COS(RADIANS(G397))*COS(RADIANS(E399))*COS(RADIANS(U389))))</f>
        <v>#DIV/0!</v>
      </c>
      <c r="V397" t="e">
        <f>IF(DEGREES(ACOS(SIN(RADIANS(G397))*SIN(RADIANS(E399))+COS(RADIANS(G397))*COS(RADIANS(E399))*COS(RADIANS(V389))))&gt;90,0,$F$4*$F$5/E398^2*(SIN(RADIANS(G397))*SIN(RADIANS(E399))+COS(RADIANS(G397))*COS(RADIANS(E399))*COS(RADIANS(V389))))</f>
        <v>#DIV/0!</v>
      </c>
      <c r="W397" t="e">
        <f>IF(DEGREES(ACOS(SIN(RADIANS(G397))*SIN(RADIANS(E399))+COS(RADIANS(G397))*COS(RADIANS(E399))*COS(RADIANS(W389))))&gt;90,0,$F$4*$F$5/E398^2*(SIN(RADIANS(G397))*SIN(RADIANS(E399))+COS(RADIANS(G397))*COS(RADIANS(E399))*COS(RADIANS(W389))))</f>
        <v>#DIV/0!</v>
      </c>
      <c r="X397" t="e">
        <f>IF(DEGREES(ACOS(SIN(RADIANS(G397))*SIN(RADIANS(E399))+COS(RADIANS(G397))*COS(RADIANS(E399))*COS(RADIANS(X389))))&gt;90,0,$F$4*$F$5/E398^2*(SIN(RADIANS(G397))*SIN(RADIANS(E399))+COS(RADIANS(G397))*COS(RADIANS(E399))*COS(RADIANS(X389))))</f>
        <v>#DIV/0!</v>
      </c>
      <c r="Y397" t="e">
        <f>IF(DEGREES(ACOS(SIN(RADIANS(G397))*SIN(RADIANS(E399))+COS(RADIANS(G397))*COS(RADIANS(E399))*COS(RADIANS(Y389))))&gt;90,0,$F$4*$F$5/E398^2*(SIN(RADIANS(G397))*SIN(RADIANS(E399))+COS(RADIANS(G397))*COS(RADIANS(E399))*COS(RADIANS(Y389))))</f>
        <v>#DIV/0!</v>
      </c>
      <c r="Z397" t="e">
        <f>IF(DEGREES(ACOS(SIN(RADIANS(G397))*SIN(RADIANS(E399))+COS(RADIANS(G397))*COS(RADIANS(E399))*COS(RADIANS(Z389))))&gt;90,0,$F$4*$F$5/E398^2*(SIN(RADIANS(G397))*SIN(RADIANS(E399))+COS(RADIANS(G397))*COS(RADIANS(E399))*COS(RADIANS(Z389))))</f>
        <v>#DIV/0!</v>
      </c>
      <c r="AA397" t="e">
        <f>IF(DEGREES(ACOS(SIN(RADIANS(G397))*SIN(RADIANS(E399))+COS(RADIANS(G397))*COS(RADIANS(E399))*COS(RADIANS(AA389))))&gt;90,0,$F$4*$F$5/E398^2*(SIN(RADIANS(G397))*SIN(RADIANS(E399))+COS(RADIANS(G397))*COS(RADIANS(E399))*COS(RADIANS(AA389))))</f>
        <v>#DIV/0!</v>
      </c>
      <c r="AB397" t="e">
        <f>IF(DEGREES(ACOS(SIN(RADIANS(G397))*SIN(RADIANS(E399))+COS(RADIANS(G397))*COS(RADIANS(E399))*COS(RADIANS(AB389))))&gt;90,0,$F$4*$F$5/E398^2*(SIN(RADIANS(G397))*SIN(RADIANS(E399))+COS(RADIANS(G397))*COS(RADIANS(E399))*COS(RADIANS(AB389))))</f>
        <v>#DIV/0!</v>
      </c>
      <c r="AC397" t="e">
        <f>IF(DEGREES(ACOS(SIN(RADIANS(G397))*SIN(RADIANS(E399))+COS(RADIANS(G397))*COS(RADIANS(E399))*COS(RADIANS(AC389))))&gt;90,0,$F$4*$F$5/E398^2*(SIN(RADIANS(G397))*SIN(RADIANS(E399))+COS(RADIANS(G397))*COS(RADIANS(E399))*COS(RADIANS(AC389))))</f>
        <v>#DIV/0!</v>
      </c>
      <c r="AD397" t="e">
        <f>IF(DEGREES(ACOS(SIN(RADIANS(G397))*SIN(RADIANS(E399))+COS(RADIANS(G397))*COS(RADIANS(E399))*COS(RADIANS(AD389))))&gt;90,0,$F$4*$F$5/E398^2*(SIN(RADIANS(G397))*SIN(RADIANS(E399))+COS(RADIANS(G397))*COS(RADIANS(E399))*COS(RADIANS(AD389))))</f>
        <v>#DIV/0!</v>
      </c>
      <c r="AE397" t="e">
        <f>IF(DEGREES(ACOS(SIN(RADIANS(G397))*SIN(RADIANS(E399))+COS(RADIANS(G397))*COS(RADIANS(E399))*COS(RADIANS(AE389))))&gt;90,0,$F$4*$F$5/E398^2*(SIN(RADIANS(G397))*SIN(RADIANS(E399))+COS(RADIANS(G397))*COS(RADIANS(E399))*COS(RADIANS(AE389))))</f>
        <v>#DIV/0!</v>
      </c>
      <c r="AF397" t="e">
        <f>IF(DEGREES(ACOS(SIN(RADIANS(G397))*SIN(RADIANS(E399))+COS(RADIANS(G397))*COS(RADIANS(E399))*COS(RADIANS(AF389))))&gt;90,0,$F$4*$F$5/E398^2*(SIN(RADIANS(G397))*SIN(RADIANS(E399))+COS(RADIANS(G397))*COS(RADIANS(E399))*COS(RADIANS(AF389))))</f>
        <v>#DIV/0!</v>
      </c>
      <c r="AG397" t="e">
        <f>IF(DEGREES(ACOS(SIN(RADIANS(G397))*SIN(RADIANS(E399))+COS(RADIANS(G397))*COS(RADIANS(E399))*COS(RADIANS(AG389))))&gt;90,0,$F$4*$F$5/E398^2*(SIN(RADIANS(G397))*SIN(RADIANS(E399))+COS(RADIANS(G397))*COS(RADIANS(E399))*COS(RADIANS(AG389))))</f>
        <v>#DIV/0!</v>
      </c>
      <c r="AH397" t="e">
        <f>IF(DEGREES(ACOS(SIN(RADIANS(G397))*SIN(RADIANS(E399))+COS(RADIANS(G397))*COS(RADIANS(E399))*COS(RADIANS(AH389))))&gt;90,0,$F$4*$F$5/E398^2*(SIN(RADIANS(G397))*SIN(RADIANS(E399))+COS(RADIANS(G397))*COS(RADIANS(E399))*COS(RADIANS(AH389))))</f>
        <v>#DIV/0!</v>
      </c>
      <c r="AI397" t="e">
        <f>IF(DEGREES(ACOS(SIN(RADIANS(G397))*SIN(RADIANS(E399))+COS(RADIANS(G397))*COS(RADIANS(E399))*COS(RADIANS(AI389))))&gt;90,0,$F$4*$F$5/E398^2*(SIN(RADIANS(G397))*SIN(RADIANS(E399))+COS(RADIANS(G397))*COS(RADIANS(E399))*COS(RADIANS(AI389))))</f>
        <v>#DIV/0!</v>
      </c>
      <c r="AJ397" t="e">
        <f>IF(DEGREES(ACOS(SIN(RADIANS(G397))*SIN(RADIANS(E399))+COS(RADIANS(G397))*COS(RADIANS(E399))*COS(RADIANS(AJ389))))&gt;90,0,$F$4*$F$5/E398^2*(SIN(RADIANS(G397))*SIN(RADIANS(E399))+COS(RADIANS(G397))*COS(RADIANS(E399))*COS(RADIANS(AJ389))))</f>
        <v>#DIV/0!</v>
      </c>
      <c r="AK397">
        <f>IF(DEGREES(ACOS(SIN(RADIANS(G397))*SIN(RADIANS(E399))+COS(RADIANS(G397))*COS(RADIANS(E399))*COS(RADIANS(AK389))))&gt;90,0,$F$4*$F$5/E398^2*(SIN(RADIANS(G397))*SIN(RADIANS(E399))+COS(RADIANS(G397))*COS(RADIANS(E399))*COS(RADIANS(AK389))))</f>
        <v>0</v>
      </c>
      <c r="AL397">
        <f>IF(DEGREES(ACOS(SIN(RADIANS(G397))*SIN(RADIANS(E399))+COS(RADIANS(G397))*COS(RADIANS(E399))*COS(RADIANS(AL389))))&gt;90,0,$F$4*$F$5/E398^2*(SIN(RADIANS(G397))*SIN(RADIANS(E399))+COS(RADIANS(G397))*COS(RADIANS(E399))*COS(RADIANS(AL389))))</f>
        <v>0</v>
      </c>
      <c r="AM397">
        <f>IF(DEGREES(ACOS(SIN(RADIANS(G397))*SIN(RADIANS(E399))+COS(RADIANS(G397))*COS(RADIANS(E399))*COS(RADIANS(AM389))))&gt;90,0,$F$4*$F$5/E398^2*(SIN(RADIANS(G397))*SIN(RADIANS(E399))+COS(RADIANS(G397))*COS(RADIANS(E399))*COS(RADIANS(AM389))))</f>
        <v>0</v>
      </c>
      <c r="AN397">
        <f>IF(DEGREES(ACOS(SIN(RADIANS(G397))*SIN(RADIANS(E399))+COS(RADIANS(G397))*COS(RADIANS(E399))*COS(RADIANS(AN389))))&gt;90,0,$F$4*$F$5/E398^2*(SIN(RADIANS(G397))*SIN(RADIANS(E399))+COS(RADIANS(G397))*COS(RADIANS(E399))*COS(RADIANS(AN389))))</f>
        <v>0</v>
      </c>
      <c r="AO397">
        <f>IF(DEGREES(ACOS(SIN(RADIANS(G397))*SIN(RADIANS(E399))+COS(RADIANS(G397))*COS(RADIANS(E399))*COS(RADIANS(AO389))))&gt;90,0,$F$4*$F$5/E398^2*(SIN(RADIANS(G397))*SIN(RADIANS(E399))+COS(RADIANS(G397))*COS(RADIANS(E399))*COS(RADIANS(AO389))))</f>
        <v>0</v>
      </c>
      <c r="AP397">
        <f>IF(DEGREES(ACOS(SIN(RADIANS(G397))*SIN(RADIANS(E399))+COS(RADIANS(G397))*COS(RADIANS(E399))*COS(RADIANS(AP389))))&gt;90,0,$F$4*$F$5/E398^2*(SIN(RADIANS(G397))*SIN(RADIANS(E399))+COS(RADIANS(G397))*COS(RADIANS(E399))*COS(RADIANS(AP389))))</f>
        <v>0</v>
      </c>
      <c r="AQ397">
        <f>IF(DEGREES(ACOS(SIN(RADIANS(G397))*SIN(RADIANS(E399))+COS(RADIANS(G397))*COS(RADIANS(E399))*COS(RADIANS(AQ389))))&gt;90,0,$F$4*$F$5/E398^2*(SIN(RADIANS(G397))*SIN(RADIANS(E399))+COS(RADIANS(G397))*COS(RADIANS(E399))*COS(RADIANS(AQ389))))</f>
        <v>0</v>
      </c>
      <c r="AR397">
        <f>IF(DEGREES(ACOS(SIN(RADIANS(G397))*SIN(RADIANS(E399))+COS(RADIANS(G397))*COS(RADIANS(E399))*COS(RADIANS(AR389))))&gt;90,0,$F$4*$F$5/E398^2*(SIN(RADIANS(G397))*SIN(RADIANS(E399))+COS(RADIANS(G397))*COS(RADIANS(E399))*COS(RADIANS(AR389))))</f>
        <v>0</v>
      </c>
    </row>
    <row r="398" spans="2:44" x14ac:dyDescent="0.5">
      <c r="B398" s="40" t="s">
        <v>785</v>
      </c>
      <c r="E398">
        <f>$F$6*(1-$F$7^2)/(1+$F$7*COS(RADIANS(E392)))</f>
        <v>0</v>
      </c>
      <c r="G398">
        <v>20</v>
      </c>
      <c r="I398">
        <f>IF(DEGREES(ACOS(SIN(RADIANS(G398))*SIN(RADIANS(E399))+COS(RADIANS(G398))*COS(RADIANS(E399))*COS(RADIANS(I389))))&gt;90,0,$F$4*$F$5/E398^2*(SIN(RADIANS(G398))*SIN(RADIANS(E399))+COS(RADIANS(G398))*COS(RADIANS(E399))*COS(RADIANS(I389))))</f>
        <v>0</v>
      </c>
      <c r="J398">
        <f>IF(DEGREES(ACOS(SIN(RADIANS(G398))*SIN(RADIANS(E399))+COS(RADIANS(G398))*COS(RADIANS(E399))*COS(RADIANS(J389))))&gt;90,0,$F$4*$F$5/E398^2*(SIN(RADIANS(G398))*SIN(RADIANS(E399))+COS(RADIANS(G398))*COS(RADIANS(E399))*COS(RADIANS(J389))))</f>
        <v>0</v>
      </c>
      <c r="K398">
        <f>IF(DEGREES(ACOS(SIN(RADIANS(G398))*SIN(RADIANS(E399))+COS(RADIANS(G398))*COS(RADIANS(E399))*COS(RADIANS(K389))))&gt;90,0,$F$4*$F$5/E398^2*(SIN(RADIANS(G398))*SIN(RADIANS(E399))+COS(RADIANS(G398))*COS(RADIANS(E399))*COS(RADIANS(K389))))</f>
        <v>0</v>
      </c>
      <c r="L398">
        <f>IF(DEGREES(ACOS(SIN(RADIANS(G398))*SIN(RADIANS(E399))+COS(RADIANS(G398))*COS(RADIANS(E399))*COS(RADIANS(L389))))&gt;90,0,$F$4*$F$5/E398^2*(SIN(RADIANS(G398))*SIN(RADIANS(E399))+COS(RADIANS(G398))*COS(RADIANS(E399))*COS(RADIANS(L389))))</f>
        <v>0</v>
      </c>
      <c r="M398">
        <f>IF(DEGREES(ACOS(SIN(RADIANS(G398))*SIN(RADIANS(E399))+COS(RADIANS(G398))*COS(RADIANS(E399))*COS(RADIANS(M389))))&gt;90,0,$F$4*$F$5/E398^2*(SIN(RADIANS(G398))*SIN(RADIANS(E399))+COS(RADIANS(G398))*COS(RADIANS(E399))*COS(RADIANS(M389))))</f>
        <v>0</v>
      </c>
      <c r="N398">
        <f>IF(DEGREES(ACOS(SIN(RADIANS(G398))*SIN(RADIANS(E399))+COS(RADIANS(G398))*COS(RADIANS(E399))*COS(RADIANS(N389))))&gt;90,0,$F$4*$F$5/E398^2*(SIN(RADIANS(G398))*SIN(RADIANS(E399))+COS(RADIANS(G398))*COS(RADIANS(E399))*COS(RADIANS(N389))))</f>
        <v>0</v>
      </c>
      <c r="O398">
        <f>IF(DEGREES(ACOS(SIN(RADIANS(G398))*SIN(RADIANS(E399))+COS(RADIANS(G398))*COS(RADIANS(E399))*COS(RADIANS(O389))))&gt;90,0,$F$4*$F$5/E398^2*(SIN(RADIANS(G398))*SIN(RADIANS(E399))+COS(RADIANS(G398))*COS(RADIANS(E399))*COS(RADIANS(O389))))</f>
        <v>0</v>
      </c>
      <c r="P398">
        <f>IF(DEGREES(ACOS(SIN(RADIANS(G398))*SIN(RADIANS(E399))+COS(RADIANS(G398))*COS(RADIANS(E399))*COS(RADIANS(P389))))&gt;90,0,$F$4*$F$5/E398^2*(SIN(RADIANS(G398))*SIN(RADIANS(E399))+COS(RADIANS(G398))*COS(RADIANS(E399))*COS(RADIANS(P389))))</f>
        <v>0</v>
      </c>
      <c r="Q398">
        <f>IF(DEGREES(ACOS(SIN(RADIANS(G398))*SIN(RADIANS(E399))+COS(RADIANS(G398))*COS(RADIANS(E399))*COS(RADIANS(Q389))))&gt;90,0,$F$4*$F$5/E398^2*(SIN(RADIANS(G398))*SIN(RADIANS(E399))+COS(RADIANS(G398))*COS(RADIANS(E399))*COS(RADIANS(Q389))))</f>
        <v>0</v>
      </c>
      <c r="R398" t="e">
        <f>IF(DEGREES(ACOS(SIN(RADIANS(G398))*SIN(RADIANS(E399))+COS(RADIANS(G398))*COS(RADIANS(E399))*COS(RADIANS(R389))))&gt;90,0,$F$4*$F$5/E398^2*(SIN(RADIANS(G398))*SIN(RADIANS(E399))+COS(RADIANS(G398))*COS(RADIANS(E399))*COS(RADIANS(R389))))</f>
        <v>#DIV/0!</v>
      </c>
      <c r="S398" t="e">
        <f>IF(DEGREES(ACOS(SIN(RADIANS(G398))*SIN(RADIANS(E399))+COS(RADIANS(G398))*COS(RADIANS(E399))*COS(RADIANS(S389))))&gt;90,0,$F$4*$F$5/E398^2*(SIN(RADIANS(G398))*SIN(RADIANS(E399))+COS(RADIANS(G398))*COS(RADIANS(E399))*COS(RADIANS(S389))))</f>
        <v>#DIV/0!</v>
      </c>
      <c r="T398" t="e">
        <f>IF(DEGREES(ACOS(SIN(RADIANS(G398))*SIN(RADIANS(E399))+COS(RADIANS(G398))*COS(RADIANS(E399))*COS(RADIANS(T389))))&gt;90,0,$F$4*$F$5/E398^2*(SIN(RADIANS(G398))*SIN(RADIANS(E399))+COS(RADIANS(G398))*COS(RADIANS(E399))*COS(RADIANS(T389))))</f>
        <v>#DIV/0!</v>
      </c>
      <c r="U398" t="e">
        <f>IF(DEGREES(ACOS(SIN(RADIANS(G398))*SIN(RADIANS(E399))+COS(RADIANS(G398))*COS(RADIANS(E399))*COS(RADIANS(U389))))&gt;90,0,$F$4*$F$5/E398^2*(SIN(RADIANS(G398))*SIN(RADIANS(E399))+COS(RADIANS(G398))*COS(RADIANS(E399))*COS(RADIANS(U389))))</f>
        <v>#DIV/0!</v>
      </c>
      <c r="V398" t="e">
        <f>IF(DEGREES(ACOS(SIN(RADIANS(G398))*SIN(RADIANS(E399))+COS(RADIANS(G398))*COS(RADIANS(E399))*COS(RADIANS(V389))))&gt;90,0,$F$4*$F$5/E398^2*(SIN(RADIANS(G398))*SIN(RADIANS(E399))+COS(RADIANS(G398))*COS(RADIANS(E399))*COS(RADIANS(V389))))</f>
        <v>#DIV/0!</v>
      </c>
      <c r="W398" t="e">
        <f>IF(DEGREES(ACOS(SIN(RADIANS(G398))*SIN(RADIANS(E399))+COS(RADIANS(G398))*COS(RADIANS(E399))*COS(RADIANS(W389))))&gt;90,0,$F$4*$F$5/E398^2*(SIN(RADIANS(G398))*SIN(RADIANS(E399))+COS(RADIANS(G398))*COS(RADIANS(E399))*COS(RADIANS(W389))))</f>
        <v>#DIV/0!</v>
      </c>
      <c r="X398" t="e">
        <f>IF(DEGREES(ACOS(SIN(RADIANS(G398))*SIN(RADIANS(E399))+COS(RADIANS(G398))*COS(RADIANS(E399))*COS(RADIANS(X389))))&gt;90,0,$F$4*$F$5/E398^2*(SIN(RADIANS(G398))*SIN(RADIANS(E399))+COS(RADIANS(G398))*COS(RADIANS(E399))*COS(RADIANS(X389))))</f>
        <v>#DIV/0!</v>
      </c>
      <c r="Y398" t="e">
        <f>IF(DEGREES(ACOS(SIN(RADIANS(G398))*SIN(RADIANS(E399))+COS(RADIANS(G398))*COS(RADIANS(E399))*COS(RADIANS(Y389))))&gt;90,0,$F$4*$F$5/E398^2*(SIN(RADIANS(G398))*SIN(RADIANS(E399))+COS(RADIANS(G398))*COS(RADIANS(E399))*COS(RADIANS(Y389))))</f>
        <v>#DIV/0!</v>
      </c>
      <c r="Z398" t="e">
        <f>IF(DEGREES(ACOS(SIN(RADIANS(G398))*SIN(RADIANS(E399))+COS(RADIANS(G398))*COS(RADIANS(E399))*COS(RADIANS(Z389))))&gt;90,0,$F$4*$F$5/E398^2*(SIN(RADIANS(G398))*SIN(RADIANS(E399))+COS(RADIANS(G398))*COS(RADIANS(E399))*COS(RADIANS(Z389))))</f>
        <v>#DIV/0!</v>
      </c>
      <c r="AA398" t="e">
        <f>IF(DEGREES(ACOS(SIN(RADIANS(G398))*SIN(RADIANS(E399))+COS(RADIANS(G398))*COS(RADIANS(E399))*COS(RADIANS(AA389))))&gt;90,0,$F$4*$F$5/E398^2*(SIN(RADIANS(G398))*SIN(RADIANS(E399))+COS(RADIANS(G398))*COS(RADIANS(E399))*COS(RADIANS(AA389))))</f>
        <v>#DIV/0!</v>
      </c>
      <c r="AB398" t="e">
        <f>IF(DEGREES(ACOS(SIN(RADIANS(G398))*SIN(RADIANS(E399))+COS(RADIANS(G398))*COS(RADIANS(E399))*COS(RADIANS(AB389))))&gt;90,0,$F$4*$F$5/E398^2*(SIN(RADIANS(G398))*SIN(RADIANS(E399))+COS(RADIANS(G398))*COS(RADIANS(E399))*COS(RADIANS(AB389))))</f>
        <v>#DIV/0!</v>
      </c>
      <c r="AC398" t="e">
        <f>IF(DEGREES(ACOS(SIN(RADIANS(G398))*SIN(RADIANS(E399))+COS(RADIANS(G398))*COS(RADIANS(E399))*COS(RADIANS(AC389))))&gt;90,0,$F$4*$F$5/E398^2*(SIN(RADIANS(G398))*SIN(RADIANS(E399))+COS(RADIANS(G398))*COS(RADIANS(E399))*COS(RADIANS(AC389))))</f>
        <v>#DIV/0!</v>
      </c>
      <c r="AD398" t="e">
        <f>IF(DEGREES(ACOS(SIN(RADIANS(G398))*SIN(RADIANS(E399))+COS(RADIANS(G398))*COS(RADIANS(E399))*COS(RADIANS(AD389))))&gt;90,0,$F$4*$F$5/E398^2*(SIN(RADIANS(G398))*SIN(RADIANS(E399))+COS(RADIANS(G398))*COS(RADIANS(E399))*COS(RADIANS(AD389))))</f>
        <v>#DIV/0!</v>
      </c>
      <c r="AE398" t="e">
        <f>IF(DEGREES(ACOS(SIN(RADIANS(G398))*SIN(RADIANS(E399))+COS(RADIANS(G398))*COS(RADIANS(E399))*COS(RADIANS(AE389))))&gt;90,0,$F$4*$F$5/E398^2*(SIN(RADIANS(G398))*SIN(RADIANS(E399))+COS(RADIANS(G398))*COS(RADIANS(E399))*COS(RADIANS(AE389))))</f>
        <v>#DIV/0!</v>
      </c>
      <c r="AF398" t="e">
        <f>IF(DEGREES(ACOS(SIN(RADIANS(G398))*SIN(RADIANS(E399))+COS(RADIANS(G398))*COS(RADIANS(E399))*COS(RADIANS(AF389))))&gt;90,0,$F$4*$F$5/E398^2*(SIN(RADIANS(G398))*SIN(RADIANS(E399))+COS(RADIANS(G398))*COS(RADIANS(E399))*COS(RADIANS(AF389))))</f>
        <v>#DIV/0!</v>
      </c>
      <c r="AG398" t="e">
        <f>IF(DEGREES(ACOS(SIN(RADIANS(G398))*SIN(RADIANS(E399))+COS(RADIANS(G398))*COS(RADIANS(E399))*COS(RADIANS(AG389))))&gt;90,0,$F$4*$F$5/E398^2*(SIN(RADIANS(G398))*SIN(RADIANS(E399))+COS(RADIANS(G398))*COS(RADIANS(E399))*COS(RADIANS(AG389))))</f>
        <v>#DIV/0!</v>
      </c>
      <c r="AH398" t="e">
        <f>IF(DEGREES(ACOS(SIN(RADIANS(G398))*SIN(RADIANS(E399))+COS(RADIANS(G398))*COS(RADIANS(E399))*COS(RADIANS(AH389))))&gt;90,0,$F$4*$F$5/E398^2*(SIN(RADIANS(G398))*SIN(RADIANS(E399))+COS(RADIANS(G398))*COS(RADIANS(E399))*COS(RADIANS(AH389))))</f>
        <v>#DIV/0!</v>
      </c>
      <c r="AI398" t="e">
        <f>IF(DEGREES(ACOS(SIN(RADIANS(G398))*SIN(RADIANS(E399))+COS(RADIANS(G398))*COS(RADIANS(E399))*COS(RADIANS(AI389))))&gt;90,0,$F$4*$F$5/E398^2*(SIN(RADIANS(G398))*SIN(RADIANS(E399))+COS(RADIANS(G398))*COS(RADIANS(E399))*COS(RADIANS(AI389))))</f>
        <v>#DIV/0!</v>
      </c>
      <c r="AJ398" t="e">
        <f>IF(DEGREES(ACOS(SIN(RADIANS(G398))*SIN(RADIANS(E399))+COS(RADIANS(G398))*COS(RADIANS(E399))*COS(RADIANS(AJ389))))&gt;90,0,$F$4*$F$5/E398^2*(SIN(RADIANS(G398))*SIN(RADIANS(E399))+COS(RADIANS(G398))*COS(RADIANS(E399))*COS(RADIANS(AJ389))))</f>
        <v>#DIV/0!</v>
      </c>
      <c r="AK398">
        <f>IF(DEGREES(ACOS(SIN(RADIANS(G398))*SIN(RADIANS(E399))+COS(RADIANS(G398))*COS(RADIANS(E399))*COS(RADIANS(AK389))))&gt;90,0,$F$4*$F$5/E398^2*(SIN(RADIANS(G398))*SIN(RADIANS(E399))+COS(RADIANS(G398))*COS(RADIANS(E399))*COS(RADIANS(AK389))))</f>
        <v>0</v>
      </c>
      <c r="AL398">
        <f>IF(DEGREES(ACOS(SIN(RADIANS(G398))*SIN(RADIANS(E399))+COS(RADIANS(G398))*COS(RADIANS(E399))*COS(RADIANS(AL389))))&gt;90,0,$F$4*$F$5/E398^2*(SIN(RADIANS(G398))*SIN(RADIANS(E399))+COS(RADIANS(G398))*COS(RADIANS(E399))*COS(RADIANS(AL389))))</f>
        <v>0</v>
      </c>
      <c r="AM398">
        <f>IF(DEGREES(ACOS(SIN(RADIANS(G398))*SIN(RADIANS(E399))+COS(RADIANS(G398))*COS(RADIANS(E399))*COS(RADIANS(AM389))))&gt;90,0,$F$4*$F$5/E398^2*(SIN(RADIANS(G398))*SIN(RADIANS(E399))+COS(RADIANS(G398))*COS(RADIANS(E399))*COS(RADIANS(AM389))))</f>
        <v>0</v>
      </c>
      <c r="AN398">
        <f>IF(DEGREES(ACOS(SIN(RADIANS(G398))*SIN(RADIANS(E399))+COS(RADIANS(G398))*COS(RADIANS(E399))*COS(RADIANS(AN389))))&gt;90,0,$F$4*$F$5/E398^2*(SIN(RADIANS(G398))*SIN(RADIANS(E399))+COS(RADIANS(G398))*COS(RADIANS(E399))*COS(RADIANS(AN389))))</f>
        <v>0</v>
      </c>
      <c r="AO398">
        <f>IF(DEGREES(ACOS(SIN(RADIANS(G398))*SIN(RADIANS(E399))+COS(RADIANS(G398))*COS(RADIANS(E399))*COS(RADIANS(AO389))))&gt;90,0,$F$4*$F$5/E398^2*(SIN(RADIANS(G398))*SIN(RADIANS(E399))+COS(RADIANS(G398))*COS(RADIANS(E399))*COS(RADIANS(AO389))))</f>
        <v>0</v>
      </c>
      <c r="AP398">
        <f>IF(DEGREES(ACOS(SIN(RADIANS(G398))*SIN(RADIANS(E399))+COS(RADIANS(G398))*COS(RADIANS(E399))*COS(RADIANS(AP389))))&gt;90,0,$F$4*$F$5/E398^2*(SIN(RADIANS(G398))*SIN(RADIANS(E399))+COS(RADIANS(G398))*COS(RADIANS(E399))*COS(RADIANS(AP389))))</f>
        <v>0</v>
      </c>
      <c r="AQ398">
        <f>IF(DEGREES(ACOS(SIN(RADIANS(G398))*SIN(RADIANS(E399))+COS(RADIANS(G398))*COS(RADIANS(E399))*COS(RADIANS(AQ389))))&gt;90,0,$F$4*$F$5/E398^2*(SIN(RADIANS(G398))*SIN(RADIANS(E399))+COS(RADIANS(G398))*COS(RADIANS(E399))*COS(RADIANS(AQ389))))</f>
        <v>0</v>
      </c>
      <c r="AR398">
        <f>IF(DEGREES(ACOS(SIN(RADIANS(G398))*SIN(RADIANS(E399))+COS(RADIANS(G398))*COS(RADIANS(E399))*COS(RADIANS(AR389))))&gt;90,0,$F$4*$F$5/E398^2*(SIN(RADIANS(G398))*SIN(RADIANS(E399))+COS(RADIANS(G398))*COS(RADIANS(E399))*COS(RADIANS(AR389))))</f>
        <v>0</v>
      </c>
    </row>
    <row r="399" spans="2:44" x14ac:dyDescent="0.5">
      <c r="B399" s="40" t="s">
        <v>735</v>
      </c>
      <c r="E399">
        <f>IF($F$8&gt;90,180-$F$8,$F$8)*SIN(RADIANS(E393))</f>
        <v>0</v>
      </c>
      <c r="G399">
        <v>10</v>
      </c>
      <c r="I399">
        <f>IF(DEGREES(ACOS(SIN(RADIANS(G399))*SIN(RADIANS(E399))+COS(RADIANS(G399))*COS(RADIANS(E399))*COS(RADIANS(I389))))&gt;90,0,$F$4*$F$5/E398^2*(SIN(RADIANS(G399))*SIN(RADIANS(E399))+COS(RADIANS(G399))*COS(RADIANS(E399))*COS(RADIANS(I389))))</f>
        <v>0</v>
      </c>
      <c r="J399">
        <f>IF(DEGREES(ACOS(SIN(RADIANS(G399))*SIN(RADIANS(E399))+COS(RADIANS(G399))*COS(RADIANS(E399))*COS(RADIANS(J389))))&gt;90,0,$F$4*$F$5/E398^2*(SIN(RADIANS(G399))*SIN(RADIANS(E399))+COS(RADIANS(G399))*COS(RADIANS(E399))*COS(RADIANS(J389))))</f>
        <v>0</v>
      </c>
      <c r="K399">
        <f>IF(DEGREES(ACOS(SIN(RADIANS(G399))*SIN(RADIANS(E399))+COS(RADIANS(G399))*COS(RADIANS(E399))*COS(RADIANS(K389))))&gt;90,0,$F$4*$F$5/E398^2*(SIN(RADIANS(G399))*SIN(RADIANS(E399))+COS(RADIANS(G399))*COS(RADIANS(E399))*COS(RADIANS(K389))))</f>
        <v>0</v>
      </c>
      <c r="L399">
        <f>IF(DEGREES(ACOS(SIN(RADIANS(G399))*SIN(RADIANS(E399))+COS(RADIANS(G399))*COS(RADIANS(E399))*COS(RADIANS(L389))))&gt;90,0,$F$4*$F$5/E398^2*(SIN(RADIANS(G399))*SIN(RADIANS(E399))+COS(RADIANS(G399))*COS(RADIANS(E399))*COS(RADIANS(L389))))</f>
        <v>0</v>
      </c>
      <c r="M399">
        <f>IF(DEGREES(ACOS(SIN(RADIANS(G399))*SIN(RADIANS(E399))+COS(RADIANS(G399))*COS(RADIANS(E399))*COS(RADIANS(M389))))&gt;90,0,$F$4*$F$5/E398^2*(SIN(RADIANS(G399))*SIN(RADIANS(E399))+COS(RADIANS(G399))*COS(RADIANS(E399))*COS(RADIANS(M389))))</f>
        <v>0</v>
      </c>
      <c r="N399">
        <f>IF(DEGREES(ACOS(SIN(RADIANS(G399))*SIN(RADIANS(E399))+COS(RADIANS(G399))*COS(RADIANS(E399))*COS(RADIANS(N389))))&gt;90,0,$F$4*$F$5/E398^2*(SIN(RADIANS(G399))*SIN(RADIANS(E399))+COS(RADIANS(G399))*COS(RADIANS(E399))*COS(RADIANS(N389))))</f>
        <v>0</v>
      </c>
      <c r="O399">
        <f>IF(DEGREES(ACOS(SIN(RADIANS(G399))*SIN(RADIANS(E399))+COS(RADIANS(G399))*COS(RADIANS(E399))*COS(RADIANS(O389))))&gt;90,0,$F$4*$F$5/E398^2*(SIN(RADIANS(G399))*SIN(RADIANS(E399))+COS(RADIANS(G399))*COS(RADIANS(E399))*COS(RADIANS(O389))))</f>
        <v>0</v>
      </c>
      <c r="P399">
        <f>IF(DEGREES(ACOS(SIN(RADIANS(G399))*SIN(RADIANS(E399))+COS(RADIANS(G399))*COS(RADIANS(E399))*COS(RADIANS(P389))))&gt;90,0,$F$4*$F$5/E398^2*(SIN(RADIANS(G399))*SIN(RADIANS(E399))+COS(RADIANS(G399))*COS(RADIANS(E399))*COS(RADIANS(P389))))</f>
        <v>0</v>
      </c>
      <c r="Q399">
        <f>IF(DEGREES(ACOS(SIN(RADIANS(G399))*SIN(RADIANS(E399))+COS(RADIANS(G399))*COS(RADIANS(E399))*COS(RADIANS(Q389))))&gt;90,0,$F$4*$F$5/E398^2*(SIN(RADIANS(G399))*SIN(RADIANS(E399))+COS(RADIANS(G399))*COS(RADIANS(E399))*COS(RADIANS(Q389))))</f>
        <v>0</v>
      </c>
      <c r="R399" t="e">
        <f>IF(DEGREES(ACOS(SIN(RADIANS(G399))*SIN(RADIANS(E399))+COS(RADIANS(G399))*COS(RADIANS(E399))*COS(RADIANS(R389))))&gt;90,0,$F$4*$F$5/E398^2*(SIN(RADIANS(G399))*SIN(RADIANS(E399))+COS(RADIANS(G399))*COS(RADIANS(E399))*COS(RADIANS(R389))))</f>
        <v>#DIV/0!</v>
      </c>
      <c r="S399" t="e">
        <f>IF(DEGREES(ACOS(SIN(RADIANS(G399))*SIN(RADIANS(E399))+COS(RADIANS(G399))*COS(RADIANS(E399))*COS(RADIANS(S389))))&gt;90,0,$F$4*$F$5/E398^2*(SIN(RADIANS(G399))*SIN(RADIANS(E399))+COS(RADIANS(G399))*COS(RADIANS(E399))*COS(RADIANS(S389))))</f>
        <v>#DIV/0!</v>
      </c>
      <c r="T399" t="e">
        <f>IF(DEGREES(ACOS(SIN(RADIANS(G399))*SIN(RADIANS(E399))+COS(RADIANS(G399))*COS(RADIANS(E399))*COS(RADIANS(T389))))&gt;90,0,$F$4*$F$5/E398^2*(SIN(RADIANS(G399))*SIN(RADIANS(E399))+COS(RADIANS(G399))*COS(RADIANS(E399))*COS(RADIANS(T389))))</f>
        <v>#DIV/0!</v>
      </c>
      <c r="U399" t="e">
        <f>IF(DEGREES(ACOS(SIN(RADIANS(G399))*SIN(RADIANS(E399))+COS(RADIANS(G399))*COS(RADIANS(E399))*COS(RADIANS(U389))))&gt;90,0,$F$4*$F$5/E398^2*(SIN(RADIANS(G399))*SIN(RADIANS(E399))+COS(RADIANS(G399))*COS(RADIANS(E399))*COS(RADIANS(U389))))</f>
        <v>#DIV/0!</v>
      </c>
      <c r="V399" t="e">
        <f>IF(DEGREES(ACOS(SIN(RADIANS(G399))*SIN(RADIANS(E399))+COS(RADIANS(G399))*COS(RADIANS(E399))*COS(RADIANS(V389))))&gt;90,0,$F$4*$F$5/E398^2*(SIN(RADIANS(G399))*SIN(RADIANS(E399))+COS(RADIANS(G399))*COS(RADIANS(E399))*COS(RADIANS(V389))))</f>
        <v>#DIV/0!</v>
      </c>
      <c r="W399" t="e">
        <f>IF(DEGREES(ACOS(SIN(RADIANS(G399))*SIN(RADIANS(E399))+COS(RADIANS(G399))*COS(RADIANS(E399))*COS(RADIANS(W389))))&gt;90,0,$F$4*$F$5/E398^2*(SIN(RADIANS(G399))*SIN(RADIANS(E399))+COS(RADIANS(G399))*COS(RADIANS(E399))*COS(RADIANS(W389))))</f>
        <v>#DIV/0!</v>
      </c>
      <c r="X399" t="e">
        <f>IF(DEGREES(ACOS(SIN(RADIANS(G399))*SIN(RADIANS(E399))+COS(RADIANS(G399))*COS(RADIANS(E399))*COS(RADIANS(X389))))&gt;90,0,$F$4*$F$5/E398^2*(SIN(RADIANS(G399))*SIN(RADIANS(E399))+COS(RADIANS(G399))*COS(RADIANS(E399))*COS(RADIANS(X389))))</f>
        <v>#DIV/0!</v>
      </c>
      <c r="Y399" t="e">
        <f>IF(DEGREES(ACOS(SIN(RADIANS(G399))*SIN(RADIANS(E399))+COS(RADIANS(G399))*COS(RADIANS(E399))*COS(RADIANS(Y389))))&gt;90,0,$F$4*$F$5/E398^2*(SIN(RADIANS(G399))*SIN(RADIANS(E399))+COS(RADIANS(G399))*COS(RADIANS(E399))*COS(RADIANS(Y389))))</f>
        <v>#DIV/0!</v>
      </c>
      <c r="Z399" t="e">
        <f>IF(DEGREES(ACOS(SIN(RADIANS(G399))*SIN(RADIANS(E399))+COS(RADIANS(G399))*COS(RADIANS(E399))*COS(RADIANS(Z389))))&gt;90,0,$F$4*$F$5/E398^2*(SIN(RADIANS(G399))*SIN(RADIANS(E399))+COS(RADIANS(G399))*COS(RADIANS(E399))*COS(RADIANS(Z389))))</f>
        <v>#DIV/0!</v>
      </c>
      <c r="AA399" t="e">
        <f>IF(DEGREES(ACOS(SIN(RADIANS(G399))*SIN(RADIANS(E399))+COS(RADIANS(G399))*COS(RADIANS(E399))*COS(RADIANS(AA389))))&gt;90,0,$F$4*$F$5/E398^2*(SIN(RADIANS(G399))*SIN(RADIANS(E399))+COS(RADIANS(G399))*COS(RADIANS(E399))*COS(RADIANS(AA389))))</f>
        <v>#DIV/0!</v>
      </c>
      <c r="AB399" t="e">
        <f>IF(DEGREES(ACOS(SIN(RADIANS(G399))*SIN(RADIANS(E399))+COS(RADIANS(G399))*COS(RADIANS(E399))*COS(RADIANS(AB389))))&gt;90,0,$F$4*$F$5/E398^2*(SIN(RADIANS(G399))*SIN(RADIANS(E399))+COS(RADIANS(G399))*COS(RADIANS(E399))*COS(RADIANS(AB389))))</f>
        <v>#DIV/0!</v>
      </c>
      <c r="AC399" t="e">
        <f>IF(DEGREES(ACOS(SIN(RADIANS(G399))*SIN(RADIANS(E399))+COS(RADIANS(G399))*COS(RADIANS(E399))*COS(RADIANS(AC389))))&gt;90,0,$F$4*$F$5/E398^2*(SIN(RADIANS(G399))*SIN(RADIANS(E399))+COS(RADIANS(G399))*COS(RADIANS(E399))*COS(RADIANS(AC389))))</f>
        <v>#DIV/0!</v>
      </c>
      <c r="AD399" t="e">
        <f>IF(DEGREES(ACOS(SIN(RADIANS(G399))*SIN(RADIANS(E399))+COS(RADIANS(G399))*COS(RADIANS(E399))*COS(RADIANS(AD389))))&gt;90,0,$F$4*$F$5/E398^2*(SIN(RADIANS(G399))*SIN(RADIANS(E399))+COS(RADIANS(G399))*COS(RADIANS(E399))*COS(RADIANS(AD389))))</f>
        <v>#DIV/0!</v>
      </c>
      <c r="AE399" t="e">
        <f>IF(DEGREES(ACOS(SIN(RADIANS(G399))*SIN(RADIANS(E399))+COS(RADIANS(G399))*COS(RADIANS(E399))*COS(RADIANS(AE389))))&gt;90,0,$F$4*$F$5/E398^2*(SIN(RADIANS(G399))*SIN(RADIANS(E399))+COS(RADIANS(G399))*COS(RADIANS(E399))*COS(RADIANS(AE389))))</f>
        <v>#DIV/0!</v>
      </c>
      <c r="AF399" t="e">
        <f>IF(DEGREES(ACOS(SIN(RADIANS(G399))*SIN(RADIANS(E399))+COS(RADIANS(G399))*COS(RADIANS(E399))*COS(RADIANS(AF389))))&gt;90,0,$F$4*$F$5/E398^2*(SIN(RADIANS(G399))*SIN(RADIANS(E399))+COS(RADIANS(G399))*COS(RADIANS(E399))*COS(RADIANS(AF389))))</f>
        <v>#DIV/0!</v>
      </c>
      <c r="AG399" t="e">
        <f>IF(DEGREES(ACOS(SIN(RADIANS(G399))*SIN(RADIANS(E399))+COS(RADIANS(G399))*COS(RADIANS(E399))*COS(RADIANS(AG389))))&gt;90,0,$F$4*$F$5/E398^2*(SIN(RADIANS(G399))*SIN(RADIANS(E399))+COS(RADIANS(G399))*COS(RADIANS(E399))*COS(RADIANS(AG389))))</f>
        <v>#DIV/0!</v>
      </c>
      <c r="AH399" t="e">
        <f>IF(DEGREES(ACOS(SIN(RADIANS(G399))*SIN(RADIANS(E399))+COS(RADIANS(G399))*COS(RADIANS(E399))*COS(RADIANS(AH389))))&gt;90,0,$F$4*$F$5/E398^2*(SIN(RADIANS(G399))*SIN(RADIANS(E399))+COS(RADIANS(G399))*COS(RADIANS(E399))*COS(RADIANS(AH389))))</f>
        <v>#DIV/0!</v>
      </c>
      <c r="AI399" t="e">
        <f>IF(DEGREES(ACOS(SIN(RADIANS(G399))*SIN(RADIANS(E399))+COS(RADIANS(G399))*COS(RADIANS(E399))*COS(RADIANS(AI389))))&gt;90,0,$F$4*$F$5/E398^2*(SIN(RADIANS(G399))*SIN(RADIANS(E399))+COS(RADIANS(G399))*COS(RADIANS(E399))*COS(RADIANS(AI389))))</f>
        <v>#DIV/0!</v>
      </c>
      <c r="AJ399" t="e">
        <f>IF(DEGREES(ACOS(SIN(RADIANS(G399))*SIN(RADIANS(E399))+COS(RADIANS(G399))*COS(RADIANS(E399))*COS(RADIANS(AJ389))))&gt;90,0,$F$4*$F$5/E398^2*(SIN(RADIANS(G399))*SIN(RADIANS(E399))+COS(RADIANS(G399))*COS(RADIANS(E399))*COS(RADIANS(AJ389))))</f>
        <v>#DIV/0!</v>
      </c>
      <c r="AK399">
        <f>IF(DEGREES(ACOS(SIN(RADIANS(G399))*SIN(RADIANS(E399))+COS(RADIANS(G399))*COS(RADIANS(E399))*COS(RADIANS(AK389))))&gt;90,0,$F$4*$F$5/E398^2*(SIN(RADIANS(G399))*SIN(RADIANS(E399))+COS(RADIANS(G399))*COS(RADIANS(E399))*COS(RADIANS(AK389))))</f>
        <v>0</v>
      </c>
      <c r="AL399">
        <f>IF(DEGREES(ACOS(SIN(RADIANS(G399))*SIN(RADIANS(E399))+COS(RADIANS(G399))*COS(RADIANS(E399))*COS(RADIANS(AL389))))&gt;90,0,$F$4*$F$5/E398^2*(SIN(RADIANS(G399))*SIN(RADIANS(E399))+COS(RADIANS(G399))*COS(RADIANS(E399))*COS(RADIANS(AL389))))</f>
        <v>0</v>
      </c>
      <c r="AM399">
        <f>IF(DEGREES(ACOS(SIN(RADIANS(G399))*SIN(RADIANS(E399))+COS(RADIANS(G399))*COS(RADIANS(E399))*COS(RADIANS(AM389))))&gt;90,0,$F$4*$F$5/E398^2*(SIN(RADIANS(G399))*SIN(RADIANS(E399))+COS(RADIANS(G399))*COS(RADIANS(E399))*COS(RADIANS(AM389))))</f>
        <v>0</v>
      </c>
      <c r="AN399">
        <f>IF(DEGREES(ACOS(SIN(RADIANS(G399))*SIN(RADIANS(E399))+COS(RADIANS(G399))*COS(RADIANS(E399))*COS(RADIANS(AN389))))&gt;90,0,$F$4*$F$5/E398^2*(SIN(RADIANS(G399))*SIN(RADIANS(E399))+COS(RADIANS(G399))*COS(RADIANS(E399))*COS(RADIANS(AN389))))</f>
        <v>0</v>
      </c>
      <c r="AO399">
        <f>IF(DEGREES(ACOS(SIN(RADIANS(G399))*SIN(RADIANS(E399))+COS(RADIANS(G399))*COS(RADIANS(E399))*COS(RADIANS(AO389))))&gt;90,0,$F$4*$F$5/E398^2*(SIN(RADIANS(G399))*SIN(RADIANS(E399))+COS(RADIANS(G399))*COS(RADIANS(E399))*COS(RADIANS(AO389))))</f>
        <v>0</v>
      </c>
      <c r="AP399">
        <f>IF(DEGREES(ACOS(SIN(RADIANS(G399))*SIN(RADIANS(E399))+COS(RADIANS(G399))*COS(RADIANS(E399))*COS(RADIANS(AP389))))&gt;90,0,$F$4*$F$5/E398^2*(SIN(RADIANS(G399))*SIN(RADIANS(E399))+COS(RADIANS(G399))*COS(RADIANS(E399))*COS(RADIANS(AP389))))</f>
        <v>0</v>
      </c>
      <c r="AQ399">
        <f>IF(DEGREES(ACOS(SIN(RADIANS(G399))*SIN(RADIANS(E399))+COS(RADIANS(G399))*COS(RADIANS(E399))*COS(RADIANS(AQ389))))&gt;90,0,$F$4*$F$5/E398^2*(SIN(RADIANS(G399))*SIN(RADIANS(E399))+COS(RADIANS(G399))*COS(RADIANS(E399))*COS(RADIANS(AQ389))))</f>
        <v>0</v>
      </c>
      <c r="AR399">
        <f>IF(DEGREES(ACOS(SIN(RADIANS(G399))*SIN(RADIANS(E399))+COS(RADIANS(G399))*COS(RADIANS(E399))*COS(RADIANS(AR389))))&gt;90,0,$F$4*$F$5/E398^2*(SIN(RADIANS(G399))*SIN(RADIANS(E399))+COS(RADIANS(G399))*COS(RADIANS(E399))*COS(RADIANS(AR389))))</f>
        <v>0</v>
      </c>
    </row>
    <row r="400" spans="2:44" x14ac:dyDescent="0.5">
      <c r="B400" s="40" t="s">
        <v>786</v>
      </c>
      <c r="E400">
        <f>IF($F$10=0,IF(E391&lt;360,E391,E391-360),($F$10+1)*E391)</f>
        <v>150</v>
      </c>
      <c r="G400">
        <v>0</v>
      </c>
      <c r="I400">
        <f>IF(DEGREES(ACOS(SIN(RADIANS(G400))*SIN(RADIANS(E399))+COS(RADIANS(G400))*COS(RADIANS(E399))*COS(RADIANS(I389))))&gt;90,0,$F$4*$F$5/E398^2*(SIN(RADIANS(G400))*SIN(RADIANS(E399))+COS(RADIANS(G400))*COS(RADIANS(E399))*COS(RADIANS(I389))))</f>
        <v>0</v>
      </c>
      <c r="J400">
        <f>IF(DEGREES(ACOS(SIN(RADIANS(G400))*SIN(RADIANS(E399))+COS(RADIANS(G400))*COS(RADIANS(E399))*COS(RADIANS(J389))))&gt;90,0,$F$4*$F$5/E398^2*(SIN(RADIANS(G400))*SIN(RADIANS(E399))+COS(RADIANS(G400))*COS(RADIANS(E399))*COS(RADIANS(J389))))</f>
        <v>0</v>
      </c>
      <c r="K400">
        <f>IF(DEGREES(ACOS(SIN(RADIANS(G400))*SIN(RADIANS(E399))+COS(RADIANS(G400))*COS(RADIANS(E399))*COS(RADIANS(K389))))&gt;90,0,$F$4*$F$5/E398^2*(SIN(RADIANS(G400))*SIN(RADIANS(E399))+COS(RADIANS(G400))*COS(RADIANS(E399))*COS(RADIANS(K389))))</f>
        <v>0</v>
      </c>
      <c r="L400">
        <f>IF(DEGREES(ACOS(SIN(RADIANS(G400))*SIN(RADIANS(E399))+COS(RADIANS(G400))*COS(RADIANS(E399))*COS(RADIANS(L389))))&gt;90,0,$F$4*$F$5/E398^2*(SIN(RADIANS(G400))*SIN(RADIANS(E399))+COS(RADIANS(G400))*COS(RADIANS(E399))*COS(RADIANS(L389))))</f>
        <v>0</v>
      </c>
      <c r="M400">
        <f>IF(DEGREES(ACOS(SIN(RADIANS(G400))*SIN(RADIANS(E399))+COS(RADIANS(G400))*COS(RADIANS(E399))*COS(RADIANS(M389))))&gt;90,0,$F$4*$F$5/E398^2*(SIN(RADIANS(G400))*SIN(RADIANS(E399))+COS(RADIANS(G400))*COS(RADIANS(E399))*COS(RADIANS(M389))))</f>
        <v>0</v>
      </c>
      <c r="N400">
        <f>IF(DEGREES(ACOS(SIN(RADIANS(G400))*SIN(RADIANS(E399))+COS(RADIANS(G400))*COS(RADIANS(E399))*COS(RADIANS(N389))))&gt;90,0,$F$4*$F$5/E398^2*(SIN(RADIANS(G400))*SIN(RADIANS(E399))+COS(RADIANS(G400))*COS(RADIANS(E399))*COS(RADIANS(N389))))</f>
        <v>0</v>
      </c>
      <c r="O400">
        <f>IF(DEGREES(ACOS(SIN(RADIANS(G400))*SIN(RADIANS(E399))+COS(RADIANS(G400))*COS(RADIANS(E399))*COS(RADIANS(O389))))&gt;90,0,$F$4*$F$5/E398^2*(SIN(RADIANS(G400))*SIN(RADIANS(E399))+COS(RADIANS(G400))*COS(RADIANS(E399))*COS(RADIANS(O389))))</f>
        <v>0</v>
      </c>
      <c r="P400">
        <f>IF(DEGREES(ACOS(SIN(RADIANS(G400))*SIN(RADIANS(E399))+COS(RADIANS(G400))*COS(RADIANS(E399))*COS(RADIANS(P389))))&gt;90,0,$F$4*$F$5/E398^2*(SIN(RADIANS(G400))*SIN(RADIANS(E399))+COS(RADIANS(G400))*COS(RADIANS(E399))*COS(RADIANS(P389))))</f>
        <v>0</v>
      </c>
      <c r="Q400">
        <f>IF(DEGREES(ACOS(SIN(RADIANS(G400))*SIN(RADIANS(E399))+COS(RADIANS(G400))*COS(RADIANS(E399))*COS(RADIANS(Q389))))&gt;90,0,$F$4*$F$5/E398^2*(SIN(RADIANS(G400))*SIN(RADIANS(E399))+COS(RADIANS(G400))*COS(RADIANS(E399))*COS(RADIANS(Q389))))</f>
        <v>0</v>
      </c>
      <c r="R400" t="e">
        <f>IF(DEGREES(ACOS(SIN(RADIANS(G400))*SIN(RADIANS(E399))+COS(RADIANS(G400))*COS(RADIANS(E399))*COS(RADIANS(R389))))&gt;90,0,$F$4*$F$5/E398^2*(SIN(RADIANS(G400))*SIN(RADIANS(E399))+COS(RADIANS(G400))*COS(RADIANS(E399))*COS(RADIANS(R389))))</f>
        <v>#DIV/0!</v>
      </c>
      <c r="S400" t="e">
        <f>IF(DEGREES(ACOS(SIN(RADIANS(G400))*SIN(RADIANS(E399))+COS(RADIANS(G400))*COS(RADIANS(E399))*COS(RADIANS(S389))))&gt;90,0,$F$4*$F$5/E398^2*(SIN(RADIANS(G400))*SIN(RADIANS(E399))+COS(RADIANS(G400))*COS(RADIANS(E399))*COS(RADIANS(S389))))</f>
        <v>#DIV/0!</v>
      </c>
      <c r="T400" t="e">
        <f>IF(DEGREES(ACOS(SIN(RADIANS(G400))*SIN(RADIANS(E399))+COS(RADIANS(G400))*COS(RADIANS(E399))*COS(RADIANS(T389))))&gt;90,0,$F$4*$F$5/E398^2*(SIN(RADIANS(G400))*SIN(RADIANS(E399))+COS(RADIANS(G400))*COS(RADIANS(E399))*COS(RADIANS(T389))))</f>
        <v>#DIV/0!</v>
      </c>
      <c r="U400" t="e">
        <f>IF(DEGREES(ACOS(SIN(RADIANS(G400))*SIN(RADIANS(E399))+COS(RADIANS(G400))*COS(RADIANS(E399))*COS(RADIANS(U389))))&gt;90,0,$F$4*$F$5/E398^2*(SIN(RADIANS(G400))*SIN(RADIANS(E399))+COS(RADIANS(G400))*COS(RADIANS(E399))*COS(RADIANS(U389))))</f>
        <v>#DIV/0!</v>
      </c>
      <c r="V400" t="e">
        <f>IF(DEGREES(ACOS(SIN(RADIANS(G400))*SIN(RADIANS(E399))+COS(RADIANS(G400))*COS(RADIANS(E399))*COS(RADIANS(V389))))&gt;90,0,$F$4*$F$5/E398^2*(SIN(RADIANS(G400))*SIN(RADIANS(E399))+COS(RADIANS(G400))*COS(RADIANS(E399))*COS(RADIANS(V389))))</f>
        <v>#DIV/0!</v>
      </c>
      <c r="W400" t="e">
        <f>IF(DEGREES(ACOS(SIN(RADIANS(G400))*SIN(RADIANS(E399))+COS(RADIANS(G400))*COS(RADIANS(E399))*COS(RADIANS(W389))))&gt;90,0,$F$4*$F$5/E398^2*(SIN(RADIANS(G400))*SIN(RADIANS(E399))+COS(RADIANS(G400))*COS(RADIANS(E399))*COS(RADIANS(W389))))</f>
        <v>#DIV/0!</v>
      </c>
      <c r="X400" t="e">
        <f>IF(DEGREES(ACOS(SIN(RADIANS(G400))*SIN(RADIANS(E399))+COS(RADIANS(G400))*COS(RADIANS(E399))*COS(RADIANS(X389))))&gt;90,0,$F$4*$F$5/E398^2*(SIN(RADIANS(G400))*SIN(RADIANS(E399))+COS(RADIANS(G400))*COS(RADIANS(E399))*COS(RADIANS(X389))))</f>
        <v>#DIV/0!</v>
      </c>
      <c r="Y400" t="e">
        <f>IF(DEGREES(ACOS(SIN(RADIANS(G400))*SIN(RADIANS(E399))+COS(RADIANS(G400))*COS(RADIANS(E399))*COS(RADIANS(Y389))))&gt;90,0,$F$4*$F$5/E398^2*(SIN(RADIANS(G400))*SIN(RADIANS(E399))+COS(RADIANS(G400))*COS(RADIANS(E399))*COS(RADIANS(Y389))))</f>
        <v>#DIV/0!</v>
      </c>
      <c r="Z400" t="e">
        <f>IF(DEGREES(ACOS(SIN(RADIANS(G400))*SIN(RADIANS(E399))+COS(RADIANS(G400))*COS(RADIANS(E399))*COS(RADIANS(Z389))))&gt;90,0,$F$4*$F$5/E398^2*(SIN(RADIANS(G400))*SIN(RADIANS(E399))+COS(RADIANS(G400))*COS(RADIANS(E399))*COS(RADIANS(Z389))))</f>
        <v>#DIV/0!</v>
      </c>
      <c r="AA400" t="e">
        <f>IF(DEGREES(ACOS(SIN(RADIANS(G400))*SIN(RADIANS(E399))+COS(RADIANS(G400))*COS(RADIANS(E399))*COS(RADIANS(AA389))))&gt;90,0,$F$4*$F$5/E398^2*(SIN(RADIANS(G400))*SIN(RADIANS(E399))+COS(RADIANS(G400))*COS(RADIANS(E399))*COS(RADIANS(AA389))))</f>
        <v>#DIV/0!</v>
      </c>
      <c r="AB400" t="e">
        <f>IF(DEGREES(ACOS(SIN(RADIANS(G400))*SIN(RADIANS(E399))+COS(RADIANS(G400))*COS(RADIANS(E399))*COS(RADIANS(AB389))))&gt;90,0,$F$4*$F$5/E398^2*(SIN(RADIANS(G400))*SIN(RADIANS(E399))+COS(RADIANS(G400))*COS(RADIANS(E399))*COS(RADIANS(AB389))))</f>
        <v>#DIV/0!</v>
      </c>
      <c r="AC400" t="e">
        <f>IF(DEGREES(ACOS(SIN(RADIANS(G400))*SIN(RADIANS(E399))+COS(RADIANS(G400))*COS(RADIANS(E399))*COS(RADIANS(AC389))))&gt;90,0,$F$4*$F$5/E398^2*(SIN(RADIANS(G400))*SIN(RADIANS(E399))+COS(RADIANS(G400))*COS(RADIANS(E399))*COS(RADIANS(AC389))))</f>
        <v>#DIV/0!</v>
      </c>
      <c r="AD400" t="e">
        <f>IF(DEGREES(ACOS(SIN(RADIANS(G400))*SIN(RADIANS(E399))+COS(RADIANS(G400))*COS(RADIANS(E399))*COS(RADIANS(AD389))))&gt;90,0,$F$4*$F$5/E398^2*(SIN(RADIANS(G400))*SIN(RADIANS(E399))+COS(RADIANS(G400))*COS(RADIANS(E399))*COS(RADIANS(AD389))))</f>
        <v>#DIV/0!</v>
      </c>
      <c r="AE400" t="e">
        <f>IF(DEGREES(ACOS(SIN(RADIANS(G400))*SIN(RADIANS(E399))+COS(RADIANS(G400))*COS(RADIANS(E399))*COS(RADIANS(AE389))))&gt;90,0,$F$4*$F$5/E398^2*(SIN(RADIANS(G400))*SIN(RADIANS(E399))+COS(RADIANS(G400))*COS(RADIANS(E399))*COS(RADIANS(AE389))))</f>
        <v>#DIV/0!</v>
      </c>
      <c r="AF400" t="e">
        <f>IF(DEGREES(ACOS(SIN(RADIANS(G400))*SIN(RADIANS(E399))+COS(RADIANS(G400))*COS(RADIANS(E399))*COS(RADIANS(AF389))))&gt;90,0,$F$4*$F$5/E398^2*(SIN(RADIANS(G400))*SIN(RADIANS(E399))+COS(RADIANS(G400))*COS(RADIANS(E399))*COS(RADIANS(AF389))))</f>
        <v>#DIV/0!</v>
      </c>
      <c r="AG400" t="e">
        <f>IF(DEGREES(ACOS(SIN(RADIANS(G400))*SIN(RADIANS(E399))+COS(RADIANS(G400))*COS(RADIANS(E399))*COS(RADIANS(AG389))))&gt;90,0,$F$4*$F$5/E398^2*(SIN(RADIANS(G400))*SIN(RADIANS(E399))+COS(RADIANS(G400))*COS(RADIANS(E399))*COS(RADIANS(AG389))))</f>
        <v>#DIV/0!</v>
      </c>
      <c r="AH400" t="e">
        <f>IF(DEGREES(ACOS(SIN(RADIANS(G400))*SIN(RADIANS(E399))+COS(RADIANS(G400))*COS(RADIANS(E399))*COS(RADIANS(AH389))))&gt;90,0,$F$4*$F$5/E398^2*(SIN(RADIANS(G400))*SIN(RADIANS(E399))+COS(RADIANS(G400))*COS(RADIANS(E399))*COS(RADIANS(AH389))))</f>
        <v>#DIV/0!</v>
      </c>
      <c r="AI400" t="e">
        <f>IF(DEGREES(ACOS(SIN(RADIANS(G400))*SIN(RADIANS(E399))+COS(RADIANS(G400))*COS(RADIANS(E399))*COS(RADIANS(AI389))))&gt;90,0,$F$4*$F$5/E398^2*(SIN(RADIANS(G400))*SIN(RADIANS(E399))+COS(RADIANS(G400))*COS(RADIANS(E399))*COS(RADIANS(AI389))))</f>
        <v>#DIV/0!</v>
      </c>
      <c r="AJ400" t="e">
        <f>IF(DEGREES(ACOS(SIN(RADIANS(G400))*SIN(RADIANS(E399))+COS(RADIANS(G400))*COS(RADIANS(E399))*COS(RADIANS(AJ389))))&gt;90,0,$F$4*$F$5/E398^2*(SIN(RADIANS(G400))*SIN(RADIANS(E399))+COS(RADIANS(G400))*COS(RADIANS(E399))*COS(RADIANS(AJ389))))</f>
        <v>#DIV/0!</v>
      </c>
      <c r="AK400">
        <f>IF(DEGREES(ACOS(SIN(RADIANS(G400))*SIN(RADIANS(E399))+COS(RADIANS(G400))*COS(RADIANS(E399))*COS(RADIANS(AK389))))&gt;90,0,$F$4*$F$5/E398^2*(SIN(RADIANS(G400))*SIN(RADIANS(E399))+COS(RADIANS(G400))*COS(RADIANS(E399))*COS(RADIANS(AK389))))</f>
        <v>0</v>
      </c>
      <c r="AL400">
        <f>IF(DEGREES(ACOS(SIN(RADIANS(G400))*SIN(RADIANS(E399))+COS(RADIANS(G400))*COS(RADIANS(E399))*COS(RADIANS(AL389))))&gt;90,0,$F$4*$F$5/E398^2*(SIN(RADIANS(G400))*SIN(RADIANS(E399))+COS(RADIANS(G400))*COS(RADIANS(E399))*COS(RADIANS(AL389))))</f>
        <v>0</v>
      </c>
      <c r="AM400">
        <f>IF(DEGREES(ACOS(SIN(RADIANS(G400))*SIN(RADIANS(E399))+COS(RADIANS(G400))*COS(RADIANS(E399))*COS(RADIANS(AM389))))&gt;90,0,$F$4*$F$5/E398^2*(SIN(RADIANS(G400))*SIN(RADIANS(E399))+COS(RADIANS(G400))*COS(RADIANS(E399))*COS(RADIANS(AM389))))</f>
        <v>0</v>
      </c>
      <c r="AN400">
        <f>IF(DEGREES(ACOS(SIN(RADIANS(G400))*SIN(RADIANS(E399))+COS(RADIANS(G400))*COS(RADIANS(E399))*COS(RADIANS(AN389))))&gt;90,0,$F$4*$F$5/E398^2*(SIN(RADIANS(G400))*SIN(RADIANS(E399))+COS(RADIANS(G400))*COS(RADIANS(E399))*COS(RADIANS(AN389))))</f>
        <v>0</v>
      </c>
      <c r="AO400">
        <f>IF(DEGREES(ACOS(SIN(RADIANS(G400))*SIN(RADIANS(E399))+COS(RADIANS(G400))*COS(RADIANS(E399))*COS(RADIANS(AO389))))&gt;90,0,$F$4*$F$5/E398^2*(SIN(RADIANS(G400))*SIN(RADIANS(E399))+COS(RADIANS(G400))*COS(RADIANS(E399))*COS(RADIANS(AO389))))</f>
        <v>0</v>
      </c>
      <c r="AP400">
        <f>IF(DEGREES(ACOS(SIN(RADIANS(G400))*SIN(RADIANS(E399))+COS(RADIANS(G400))*COS(RADIANS(E399))*COS(RADIANS(AP389))))&gt;90,0,$F$4*$F$5/E398^2*(SIN(RADIANS(G400))*SIN(RADIANS(E399))+COS(RADIANS(G400))*COS(RADIANS(E399))*COS(RADIANS(AP389))))</f>
        <v>0</v>
      </c>
      <c r="AQ400">
        <f>IF(DEGREES(ACOS(SIN(RADIANS(G400))*SIN(RADIANS(E399))+COS(RADIANS(G400))*COS(RADIANS(E399))*COS(RADIANS(AQ389))))&gt;90,0,$F$4*$F$5/E398^2*(SIN(RADIANS(G400))*SIN(RADIANS(E399))+COS(RADIANS(G400))*COS(RADIANS(E399))*COS(RADIANS(AQ389))))</f>
        <v>0</v>
      </c>
      <c r="AR400">
        <f>IF(DEGREES(ACOS(SIN(RADIANS(G400))*SIN(RADIANS(E399))+COS(RADIANS(G400))*COS(RADIANS(E399))*COS(RADIANS(AR389))))&gt;90,0,$F$4*$F$5/E398^2*(SIN(RADIANS(G400))*SIN(RADIANS(E399))+COS(RADIANS(G400))*COS(RADIANS(E399))*COS(RADIANS(AR389))))</f>
        <v>0</v>
      </c>
    </row>
    <row r="401" spans="2:44" x14ac:dyDescent="0.5">
      <c r="B401" s="40" t="s">
        <v>787</v>
      </c>
      <c r="E401">
        <f>E400-E392-360*ROUNDDOWN((E400-E392)/360,0)</f>
        <v>-2.8421709430404007E-14</v>
      </c>
      <c r="G401">
        <v>-10</v>
      </c>
      <c r="I401">
        <f>IF(DEGREES(ACOS(SIN(RADIANS(G401))*SIN(RADIANS(E399))+COS(RADIANS(G401))*COS(RADIANS(E399))*COS(RADIANS(I389))))&gt;90,0,$F$4*$F$5/E398^2*(SIN(RADIANS(G401))*SIN(RADIANS(E399))+COS(RADIANS(G401))*COS(RADIANS(E399))*COS(RADIANS(I389))))</f>
        <v>0</v>
      </c>
      <c r="J401">
        <f>IF(DEGREES(ACOS(SIN(RADIANS(G401))*SIN(RADIANS(E399))+COS(RADIANS(G401))*COS(RADIANS(E399))*COS(RADIANS(J389))))&gt;90,0,$F$4*$F$5/E398^2*(SIN(RADIANS(G401))*SIN(RADIANS(E399))+COS(RADIANS(G401))*COS(RADIANS(E399))*COS(RADIANS(J389))))</f>
        <v>0</v>
      </c>
      <c r="K401">
        <f>IF(DEGREES(ACOS(SIN(RADIANS(G401))*SIN(RADIANS(E399))+COS(RADIANS(G401))*COS(RADIANS(E399))*COS(RADIANS(K389))))&gt;90,0,$F$4*$F$5/E398^2*(SIN(RADIANS(G401))*SIN(RADIANS(E399))+COS(RADIANS(G401))*COS(RADIANS(E399))*COS(RADIANS(K389))))</f>
        <v>0</v>
      </c>
      <c r="L401">
        <f>IF(DEGREES(ACOS(SIN(RADIANS(G401))*SIN(RADIANS(E399))+COS(RADIANS(G401))*COS(RADIANS(E399))*COS(RADIANS(L389))))&gt;90,0,$F$4*$F$5/E398^2*(SIN(RADIANS(G401))*SIN(RADIANS(E399))+COS(RADIANS(G401))*COS(RADIANS(E399))*COS(RADIANS(L389))))</f>
        <v>0</v>
      </c>
      <c r="M401">
        <f>IF(DEGREES(ACOS(SIN(RADIANS(G401))*SIN(RADIANS(E399))+COS(RADIANS(G401))*COS(RADIANS(E399))*COS(RADIANS(M389))))&gt;90,0,$F$4*$F$5/E398^2*(SIN(RADIANS(G401))*SIN(RADIANS(E399))+COS(RADIANS(G401))*COS(RADIANS(E399))*COS(RADIANS(M389))))</f>
        <v>0</v>
      </c>
      <c r="N401">
        <f>IF(DEGREES(ACOS(SIN(RADIANS(G401))*SIN(RADIANS(E399))+COS(RADIANS(G401))*COS(RADIANS(E399))*COS(RADIANS(N389))))&gt;90,0,$F$4*$F$5/E398^2*(SIN(RADIANS(G401))*SIN(RADIANS(E399))+COS(RADIANS(G401))*COS(RADIANS(E399))*COS(RADIANS(N389))))</f>
        <v>0</v>
      </c>
      <c r="O401">
        <f>IF(DEGREES(ACOS(SIN(RADIANS(G401))*SIN(RADIANS(E399))+COS(RADIANS(G401))*COS(RADIANS(E399))*COS(RADIANS(O389))))&gt;90,0,$F$4*$F$5/E398^2*(SIN(RADIANS(G401))*SIN(RADIANS(E399))+COS(RADIANS(G401))*COS(RADIANS(E399))*COS(RADIANS(O389))))</f>
        <v>0</v>
      </c>
      <c r="P401">
        <f>IF(DEGREES(ACOS(SIN(RADIANS(G401))*SIN(RADIANS(E399))+COS(RADIANS(G401))*COS(RADIANS(E399))*COS(RADIANS(P389))))&gt;90,0,$F$4*$F$5/E398^2*(SIN(RADIANS(G401))*SIN(RADIANS(E399))+COS(RADIANS(G401))*COS(RADIANS(E399))*COS(RADIANS(P389))))</f>
        <v>0</v>
      </c>
      <c r="Q401">
        <f>IF(DEGREES(ACOS(SIN(RADIANS(G401))*SIN(RADIANS(E399))+COS(RADIANS(G401))*COS(RADIANS(E399))*COS(RADIANS(Q389))))&gt;90,0,$F$4*$F$5/E398^2*(SIN(RADIANS(G401))*SIN(RADIANS(E399))+COS(RADIANS(G401))*COS(RADIANS(E399))*COS(RADIANS(Q389))))</f>
        <v>0</v>
      </c>
      <c r="R401" t="e">
        <f>IF(DEGREES(ACOS(SIN(RADIANS(G401))*SIN(RADIANS(E399))+COS(RADIANS(G401))*COS(RADIANS(E399))*COS(RADIANS(R389))))&gt;90,0,$F$4*$F$5/E398^2*(SIN(RADIANS(G401))*SIN(RADIANS(E399))+COS(RADIANS(G401))*COS(RADIANS(E399))*COS(RADIANS(R389))))</f>
        <v>#DIV/0!</v>
      </c>
      <c r="S401" t="e">
        <f>IF(DEGREES(ACOS(SIN(RADIANS(G401))*SIN(RADIANS(E399))+COS(RADIANS(G401))*COS(RADIANS(E399))*COS(RADIANS(S389))))&gt;90,0,$F$4*$F$5/E398^2*(SIN(RADIANS(G401))*SIN(RADIANS(E399))+COS(RADIANS(G401))*COS(RADIANS(E399))*COS(RADIANS(S389))))</f>
        <v>#DIV/0!</v>
      </c>
      <c r="T401" t="e">
        <f>IF(DEGREES(ACOS(SIN(RADIANS(G401))*SIN(RADIANS(E399))+COS(RADIANS(G401))*COS(RADIANS(E399))*COS(RADIANS(T389))))&gt;90,0,$F$4*$F$5/E398^2*(SIN(RADIANS(G401))*SIN(RADIANS(E399))+COS(RADIANS(G401))*COS(RADIANS(E399))*COS(RADIANS(T389))))</f>
        <v>#DIV/0!</v>
      </c>
      <c r="U401" t="e">
        <f>IF(DEGREES(ACOS(SIN(RADIANS(G401))*SIN(RADIANS(E399))+COS(RADIANS(G401))*COS(RADIANS(E399))*COS(RADIANS(U389))))&gt;90,0,$F$4*$F$5/E398^2*(SIN(RADIANS(G401))*SIN(RADIANS(E399))+COS(RADIANS(G401))*COS(RADIANS(E399))*COS(RADIANS(U389))))</f>
        <v>#DIV/0!</v>
      </c>
      <c r="V401" t="e">
        <f>IF(DEGREES(ACOS(SIN(RADIANS(G401))*SIN(RADIANS(E399))+COS(RADIANS(G401))*COS(RADIANS(E399))*COS(RADIANS(V389))))&gt;90,0,$F$4*$F$5/E398^2*(SIN(RADIANS(G401))*SIN(RADIANS(E399))+COS(RADIANS(G401))*COS(RADIANS(E399))*COS(RADIANS(V389))))</f>
        <v>#DIV/0!</v>
      </c>
      <c r="W401" t="e">
        <f>IF(DEGREES(ACOS(SIN(RADIANS(G401))*SIN(RADIANS(E399))+COS(RADIANS(G401))*COS(RADIANS(E399))*COS(RADIANS(W389))))&gt;90,0,$F$4*$F$5/E398^2*(SIN(RADIANS(G401))*SIN(RADIANS(E399))+COS(RADIANS(G401))*COS(RADIANS(E399))*COS(RADIANS(W389))))</f>
        <v>#DIV/0!</v>
      </c>
      <c r="X401" t="e">
        <f>IF(DEGREES(ACOS(SIN(RADIANS(G401))*SIN(RADIANS(E399))+COS(RADIANS(G401))*COS(RADIANS(E399))*COS(RADIANS(X389))))&gt;90,0,$F$4*$F$5/E398^2*(SIN(RADIANS(G401))*SIN(RADIANS(E399))+COS(RADIANS(G401))*COS(RADIANS(E399))*COS(RADIANS(X389))))</f>
        <v>#DIV/0!</v>
      </c>
      <c r="Y401" t="e">
        <f>IF(DEGREES(ACOS(SIN(RADIANS(G401))*SIN(RADIANS(E399))+COS(RADIANS(G401))*COS(RADIANS(E399))*COS(RADIANS(Y389))))&gt;90,0,$F$4*$F$5/E398^2*(SIN(RADIANS(G401))*SIN(RADIANS(E399))+COS(RADIANS(G401))*COS(RADIANS(E399))*COS(RADIANS(Y389))))</f>
        <v>#DIV/0!</v>
      </c>
      <c r="Z401" t="e">
        <f>IF(DEGREES(ACOS(SIN(RADIANS(G401))*SIN(RADIANS(E399))+COS(RADIANS(G401))*COS(RADIANS(E399))*COS(RADIANS(Z389))))&gt;90,0,$F$4*$F$5/E398^2*(SIN(RADIANS(G401))*SIN(RADIANS(E399))+COS(RADIANS(G401))*COS(RADIANS(E399))*COS(RADIANS(Z389))))</f>
        <v>#DIV/0!</v>
      </c>
      <c r="AA401" t="e">
        <f>IF(DEGREES(ACOS(SIN(RADIANS(G401))*SIN(RADIANS(E399))+COS(RADIANS(G401))*COS(RADIANS(E399))*COS(RADIANS(AA389))))&gt;90,0,$F$4*$F$5/E398^2*(SIN(RADIANS(G401))*SIN(RADIANS(E399))+COS(RADIANS(G401))*COS(RADIANS(E399))*COS(RADIANS(AA389))))</f>
        <v>#DIV/0!</v>
      </c>
      <c r="AB401" t="e">
        <f>IF(DEGREES(ACOS(SIN(RADIANS(G401))*SIN(RADIANS(E399))+COS(RADIANS(G401))*COS(RADIANS(E399))*COS(RADIANS(AB389))))&gt;90,0,$F$4*$F$5/E398^2*(SIN(RADIANS(G401))*SIN(RADIANS(E399))+COS(RADIANS(G401))*COS(RADIANS(E399))*COS(RADIANS(AB389))))</f>
        <v>#DIV/0!</v>
      </c>
      <c r="AC401" t="e">
        <f>IF(DEGREES(ACOS(SIN(RADIANS(G401))*SIN(RADIANS(E399))+COS(RADIANS(G401))*COS(RADIANS(E399))*COS(RADIANS(AC389))))&gt;90,0,$F$4*$F$5/E398^2*(SIN(RADIANS(G401))*SIN(RADIANS(E399))+COS(RADIANS(G401))*COS(RADIANS(E399))*COS(RADIANS(AC389))))</f>
        <v>#DIV/0!</v>
      </c>
      <c r="AD401" t="e">
        <f>IF(DEGREES(ACOS(SIN(RADIANS(G401))*SIN(RADIANS(E399))+COS(RADIANS(G401))*COS(RADIANS(E399))*COS(RADIANS(AD389))))&gt;90,0,$F$4*$F$5/E398^2*(SIN(RADIANS(G401))*SIN(RADIANS(E399))+COS(RADIANS(G401))*COS(RADIANS(E399))*COS(RADIANS(AD389))))</f>
        <v>#DIV/0!</v>
      </c>
      <c r="AE401" t="e">
        <f>IF(DEGREES(ACOS(SIN(RADIANS(G401))*SIN(RADIANS(E399))+COS(RADIANS(G401))*COS(RADIANS(E399))*COS(RADIANS(AE389))))&gt;90,0,$F$4*$F$5/E398^2*(SIN(RADIANS(G401))*SIN(RADIANS(E399))+COS(RADIANS(G401))*COS(RADIANS(E399))*COS(RADIANS(AE389))))</f>
        <v>#DIV/0!</v>
      </c>
      <c r="AF401" t="e">
        <f>IF(DEGREES(ACOS(SIN(RADIANS(G401))*SIN(RADIANS(E399))+COS(RADIANS(G401))*COS(RADIANS(E399))*COS(RADIANS(AF389))))&gt;90,0,$F$4*$F$5/E398^2*(SIN(RADIANS(G401))*SIN(RADIANS(E399))+COS(RADIANS(G401))*COS(RADIANS(E399))*COS(RADIANS(AF389))))</f>
        <v>#DIV/0!</v>
      </c>
      <c r="AG401" t="e">
        <f>IF(DEGREES(ACOS(SIN(RADIANS(G401))*SIN(RADIANS(E399))+COS(RADIANS(G401))*COS(RADIANS(E399))*COS(RADIANS(AG389))))&gt;90,0,$F$4*$F$5/E398^2*(SIN(RADIANS(G401))*SIN(RADIANS(E399))+COS(RADIANS(G401))*COS(RADIANS(E399))*COS(RADIANS(AG389))))</f>
        <v>#DIV/0!</v>
      </c>
      <c r="AH401" t="e">
        <f>IF(DEGREES(ACOS(SIN(RADIANS(G401))*SIN(RADIANS(E399))+COS(RADIANS(G401))*COS(RADIANS(E399))*COS(RADIANS(AH389))))&gt;90,0,$F$4*$F$5/E398^2*(SIN(RADIANS(G401))*SIN(RADIANS(E399))+COS(RADIANS(G401))*COS(RADIANS(E399))*COS(RADIANS(AH389))))</f>
        <v>#DIV/0!</v>
      </c>
      <c r="AI401" t="e">
        <f>IF(DEGREES(ACOS(SIN(RADIANS(G401))*SIN(RADIANS(E399))+COS(RADIANS(G401))*COS(RADIANS(E399))*COS(RADIANS(AI389))))&gt;90,0,$F$4*$F$5/E398^2*(SIN(RADIANS(G401))*SIN(RADIANS(E399))+COS(RADIANS(G401))*COS(RADIANS(E399))*COS(RADIANS(AI389))))</f>
        <v>#DIV/0!</v>
      </c>
      <c r="AJ401" t="e">
        <f>IF(DEGREES(ACOS(SIN(RADIANS(G401))*SIN(RADIANS(E399))+COS(RADIANS(G401))*COS(RADIANS(E399))*COS(RADIANS(AJ389))))&gt;90,0,$F$4*$F$5/E398^2*(SIN(RADIANS(G401))*SIN(RADIANS(E399))+COS(RADIANS(G401))*COS(RADIANS(E399))*COS(RADIANS(AJ389))))</f>
        <v>#DIV/0!</v>
      </c>
      <c r="AK401">
        <f>IF(DEGREES(ACOS(SIN(RADIANS(G401))*SIN(RADIANS(E399))+COS(RADIANS(G401))*COS(RADIANS(E399))*COS(RADIANS(AK389))))&gt;90,0,$F$4*$F$5/E398^2*(SIN(RADIANS(G401))*SIN(RADIANS(E399))+COS(RADIANS(G401))*COS(RADIANS(E399))*COS(RADIANS(AK389))))</f>
        <v>0</v>
      </c>
      <c r="AL401">
        <f>IF(DEGREES(ACOS(SIN(RADIANS(G401))*SIN(RADIANS(E399))+COS(RADIANS(G401))*COS(RADIANS(E399))*COS(RADIANS(AL389))))&gt;90,0,$F$4*$F$5/E398^2*(SIN(RADIANS(G401))*SIN(RADIANS(E399))+COS(RADIANS(G401))*COS(RADIANS(E399))*COS(RADIANS(AL389))))</f>
        <v>0</v>
      </c>
      <c r="AM401">
        <f>IF(DEGREES(ACOS(SIN(RADIANS(G401))*SIN(RADIANS(E399))+COS(RADIANS(G401))*COS(RADIANS(E399))*COS(RADIANS(AM389))))&gt;90,0,$F$4*$F$5/E398^2*(SIN(RADIANS(G401))*SIN(RADIANS(E399))+COS(RADIANS(G401))*COS(RADIANS(E399))*COS(RADIANS(AM389))))</f>
        <v>0</v>
      </c>
      <c r="AN401">
        <f>IF(DEGREES(ACOS(SIN(RADIANS(G401))*SIN(RADIANS(E399))+COS(RADIANS(G401))*COS(RADIANS(E399))*COS(RADIANS(AN389))))&gt;90,0,$F$4*$F$5/E398^2*(SIN(RADIANS(G401))*SIN(RADIANS(E399))+COS(RADIANS(G401))*COS(RADIANS(E399))*COS(RADIANS(AN389))))</f>
        <v>0</v>
      </c>
      <c r="AO401">
        <f>IF(DEGREES(ACOS(SIN(RADIANS(G401))*SIN(RADIANS(E399))+COS(RADIANS(G401))*COS(RADIANS(E399))*COS(RADIANS(AO389))))&gt;90,0,$F$4*$F$5/E398^2*(SIN(RADIANS(G401))*SIN(RADIANS(E399))+COS(RADIANS(G401))*COS(RADIANS(E399))*COS(RADIANS(AO389))))</f>
        <v>0</v>
      </c>
      <c r="AP401">
        <f>IF(DEGREES(ACOS(SIN(RADIANS(G401))*SIN(RADIANS(E399))+COS(RADIANS(G401))*COS(RADIANS(E399))*COS(RADIANS(AP389))))&gt;90,0,$F$4*$F$5/E398^2*(SIN(RADIANS(G401))*SIN(RADIANS(E399))+COS(RADIANS(G401))*COS(RADIANS(E399))*COS(RADIANS(AP389))))</f>
        <v>0</v>
      </c>
      <c r="AQ401">
        <f>IF(DEGREES(ACOS(SIN(RADIANS(G401))*SIN(RADIANS(E399))+COS(RADIANS(G401))*COS(RADIANS(E399))*COS(RADIANS(AQ389))))&gt;90,0,$F$4*$F$5/E398^2*(SIN(RADIANS(G401))*SIN(RADIANS(E399))+COS(RADIANS(G401))*COS(RADIANS(E399))*COS(RADIANS(AQ389))))</f>
        <v>0</v>
      </c>
      <c r="AR401">
        <f>IF(DEGREES(ACOS(SIN(RADIANS(G401))*SIN(RADIANS(E399))+COS(RADIANS(G401))*COS(RADIANS(E399))*COS(RADIANS(AR389))))&gt;90,0,$F$4*$F$5/E398^2*(SIN(RADIANS(G401))*SIN(RADIANS(E399))+COS(RADIANS(G401))*COS(RADIANS(E399))*COS(RADIANS(AR389))))</f>
        <v>0</v>
      </c>
    </row>
    <row r="402" spans="2:44" x14ac:dyDescent="0.5">
      <c r="G402">
        <v>-20</v>
      </c>
      <c r="I402">
        <f>IF(DEGREES(ACOS(SIN(RADIANS(G402))*SIN(RADIANS(E399))+COS(RADIANS(G402))*COS(RADIANS(E399))*COS(RADIANS(I389))))&gt;90,0,$F$4*$F$5/E398^2*(SIN(RADIANS(G402))*SIN(RADIANS(E399))+COS(RADIANS(G402))*COS(RADIANS(E399))*COS(RADIANS(I389))))</f>
        <v>0</v>
      </c>
      <c r="J402">
        <f>IF(DEGREES(ACOS(SIN(RADIANS(G402))*SIN(RADIANS(E399))+COS(RADIANS(G402))*COS(RADIANS(E399))*COS(RADIANS(J389))))&gt;90,0,$F$4*$F$5/E398^2*(SIN(RADIANS(G402))*SIN(RADIANS(E399))+COS(RADIANS(G402))*COS(RADIANS(E399))*COS(RADIANS(J389))))</f>
        <v>0</v>
      </c>
      <c r="K402">
        <f>IF(DEGREES(ACOS(SIN(RADIANS(G402))*SIN(RADIANS(E399))+COS(RADIANS(G402))*COS(RADIANS(E399))*COS(RADIANS(K389))))&gt;90,0,$F$4*$F$5/E398^2*(SIN(RADIANS(G402))*SIN(RADIANS(E399))+COS(RADIANS(G402))*COS(RADIANS(E399))*COS(RADIANS(K389))))</f>
        <v>0</v>
      </c>
      <c r="L402">
        <f>IF(DEGREES(ACOS(SIN(RADIANS(G402))*SIN(RADIANS(E399))+COS(RADIANS(G402))*COS(RADIANS(E399))*COS(RADIANS(L389))))&gt;90,0,$F$4*$F$5/E398^2*(SIN(RADIANS(G402))*SIN(RADIANS(E399))+COS(RADIANS(G402))*COS(RADIANS(E399))*COS(RADIANS(L389))))</f>
        <v>0</v>
      </c>
      <c r="M402">
        <f>IF(DEGREES(ACOS(SIN(RADIANS(G402))*SIN(RADIANS(E399))+COS(RADIANS(G402))*COS(RADIANS(E399))*COS(RADIANS(M389))))&gt;90,0,$F$4*$F$5/E398^2*(SIN(RADIANS(G402))*SIN(RADIANS(E399))+COS(RADIANS(G402))*COS(RADIANS(E399))*COS(RADIANS(M389))))</f>
        <v>0</v>
      </c>
      <c r="N402">
        <f>IF(DEGREES(ACOS(SIN(RADIANS(G402))*SIN(RADIANS(E399))+COS(RADIANS(G402))*COS(RADIANS(E399))*COS(RADIANS(N389))))&gt;90,0,$F$4*$F$5/E398^2*(SIN(RADIANS(G402))*SIN(RADIANS(E399))+COS(RADIANS(G402))*COS(RADIANS(E399))*COS(RADIANS(N389))))</f>
        <v>0</v>
      </c>
      <c r="O402">
        <f>IF(DEGREES(ACOS(SIN(RADIANS(G402))*SIN(RADIANS(E399))+COS(RADIANS(G402))*COS(RADIANS(E399))*COS(RADIANS(O389))))&gt;90,0,$F$4*$F$5/E398^2*(SIN(RADIANS(G402))*SIN(RADIANS(E399))+COS(RADIANS(G402))*COS(RADIANS(E399))*COS(RADIANS(O389))))</f>
        <v>0</v>
      </c>
      <c r="P402">
        <f>IF(DEGREES(ACOS(SIN(RADIANS(G402))*SIN(RADIANS(E399))+COS(RADIANS(G402))*COS(RADIANS(E399))*COS(RADIANS(P389))))&gt;90,0,$F$4*$F$5/E398^2*(SIN(RADIANS(G402))*SIN(RADIANS(E399))+COS(RADIANS(G402))*COS(RADIANS(E399))*COS(RADIANS(P389))))</f>
        <v>0</v>
      </c>
      <c r="Q402">
        <f>IF(DEGREES(ACOS(SIN(RADIANS(G402))*SIN(RADIANS(E399))+COS(RADIANS(G402))*COS(RADIANS(E399))*COS(RADIANS(Q389))))&gt;90,0,$F$4*$F$5/E398^2*(SIN(RADIANS(G402))*SIN(RADIANS(E399))+COS(RADIANS(G402))*COS(RADIANS(E399))*COS(RADIANS(Q389))))</f>
        <v>0</v>
      </c>
      <c r="R402" t="e">
        <f>IF(DEGREES(ACOS(SIN(RADIANS(G402))*SIN(RADIANS(E399))+COS(RADIANS(G402))*COS(RADIANS(E399))*COS(RADIANS(R389))))&gt;90,0,$F$4*$F$5/E398^2*(SIN(RADIANS(G402))*SIN(RADIANS(E399))+COS(RADIANS(G402))*COS(RADIANS(E399))*COS(RADIANS(R389))))</f>
        <v>#DIV/0!</v>
      </c>
      <c r="S402" t="e">
        <f>IF(DEGREES(ACOS(SIN(RADIANS(G402))*SIN(RADIANS(E399))+COS(RADIANS(G402))*COS(RADIANS(E399))*COS(RADIANS(S389))))&gt;90,0,$F$4*$F$5/E398^2*(SIN(RADIANS(G402))*SIN(RADIANS(E399))+COS(RADIANS(G402))*COS(RADIANS(E399))*COS(RADIANS(S389))))</f>
        <v>#DIV/0!</v>
      </c>
      <c r="T402" t="e">
        <f>IF(DEGREES(ACOS(SIN(RADIANS(G402))*SIN(RADIANS(E399))+COS(RADIANS(G402))*COS(RADIANS(E399))*COS(RADIANS(T389))))&gt;90,0,$F$4*$F$5/E398^2*(SIN(RADIANS(G402))*SIN(RADIANS(E399))+COS(RADIANS(G402))*COS(RADIANS(E399))*COS(RADIANS(T389))))</f>
        <v>#DIV/0!</v>
      </c>
      <c r="U402" t="e">
        <f>IF(DEGREES(ACOS(SIN(RADIANS(G402))*SIN(RADIANS(E399))+COS(RADIANS(G402))*COS(RADIANS(E399))*COS(RADIANS(U389))))&gt;90,0,$F$4*$F$5/E398^2*(SIN(RADIANS(G402))*SIN(RADIANS(E399))+COS(RADIANS(G402))*COS(RADIANS(E399))*COS(RADIANS(U389))))</f>
        <v>#DIV/0!</v>
      </c>
      <c r="V402" t="e">
        <f>IF(DEGREES(ACOS(SIN(RADIANS(G402))*SIN(RADIANS(E399))+COS(RADIANS(G402))*COS(RADIANS(E399))*COS(RADIANS(V389))))&gt;90,0,$F$4*$F$5/E398^2*(SIN(RADIANS(G402))*SIN(RADIANS(E399))+COS(RADIANS(G402))*COS(RADIANS(E399))*COS(RADIANS(V389))))</f>
        <v>#DIV/0!</v>
      </c>
      <c r="W402" t="e">
        <f>IF(DEGREES(ACOS(SIN(RADIANS(G402))*SIN(RADIANS(E399))+COS(RADIANS(G402))*COS(RADIANS(E399))*COS(RADIANS(W389))))&gt;90,0,$F$4*$F$5/E398^2*(SIN(RADIANS(G402))*SIN(RADIANS(E399))+COS(RADIANS(G402))*COS(RADIANS(E399))*COS(RADIANS(W389))))</f>
        <v>#DIV/0!</v>
      </c>
      <c r="X402" t="e">
        <f>IF(DEGREES(ACOS(SIN(RADIANS(G402))*SIN(RADIANS(E399))+COS(RADIANS(G402))*COS(RADIANS(E399))*COS(RADIANS(X389))))&gt;90,0,$F$4*$F$5/E398^2*(SIN(RADIANS(G402))*SIN(RADIANS(E399))+COS(RADIANS(G402))*COS(RADIANS(E399))*COS(RADIANS(X389))))</f>
        <v>#DIV/0!</v>
      </c>
      <c r="Y402" t="e">
        <f>IF(DEGREES(ACOS(SIN(RADIANS(G402))*SIN(RADIANS(E399))+COS(RADIANS(G402))*COS(RADIANS(E399))*COS(RADIANS(Y389))))&gt;90,0,$F$4*$F$5/E398^2*(SIN(RADIANS(G402))*SIN(RADIANS(E399))+COS(RADIANS(G402))*COS(RADIANS(E399))*COS(RADIANS(Y389))))</f>
        <v>#DIV/0!</v>
      </c>
      <c r="Z402" t="e">
        <f>IF(DEGREES(ACOS(SIN(RADIANS(G402))*SIN(RADIANS(E399))+COS(RADIANS(G402))*COS(RADIANS(E399))*COS(RADIANS(Z389))))&gt;90,0,$F$4*$F$5/E398^2*(SIN(RADIANS(G402))*SIN(RADIANS(E399))+COS(RADIANS(G402))*COS(RADIANS(E399))*COS(RADIANS(Z389))))</f>
        <v>#DIV/0!</v>
      </c>
      <c r="AA402" t="e">
        <f>IF(DEGREES(ACOS(SIN(RADIANS(G402))*SIN(RADIANS(E399))+COS(RADIANS(G402))*COS(RADIANS(E399))*COS(RADIANS(AA389))))&gt;90,0,$F$4*$F$5/E398^2*(SIN(RADIANS(G402))*SIN(RADIANS(E399))+COS(RADIANS(G402))*COS(RADIANS(E399))*COS(RADIANS(AA389))))</f>
        <v>#DIV/0!</v>
      </c>
      <c r="AB402" t="e">
        <f>IF(DEGREES(ACOS(SIN(RADIANS(G402))*SIN(RADIANS(E399))+COS(RADIANS(G402))*COS(RADIANS(E399))*COS(RADIANS(AB389))))&gt;90,0,$F$4*$F$5/E398^2*(SIN(RADIANS(G402))*SIN(RADIANS(E399))+COS(RADIANS(G402))*COS(RADIANS(E399))*COS(RADIANS(AB389))))</f>
        <v>#DIV/0!</v>
      </c>
      <c r="AC402" t="e">
        <f>IF(DEGREES(ACOS(SIN(RADIANS(G402))*SIN(RADIANS(E399))+COS(RADIANS(G402))*COS(RADIANS(E399))*COS(RADIANS(AC389))))&gt;90,0,$F$4*$F$5/E398^2*(SIN(RADIANS(G402))*SIN(RADIANS(E399))+COS(RADIANS(G402))*COS(RADIANS(E399))*COS(RADIANS(AC389))))</f>
        <v>#DIV/0!</v>
      </c>
      <c r="AD402" t="e">
        <f>IF(DEGREES(ACOS(SIN(RADIANS(G402))*SIN(RADIANS(E399))+COS(RADIANS(G402))*COS(RADIANS(E399))*COS(RADIANS(AD389))))&gt;90,0,$F$4*$F$5/E398^2*(SIN(RADIANS(G402))*SIN(RADIANS(E399))+COS(RADIANS(G402))*COS(RADIANS(E399))*COS(RADIANS(AD389))))</f>
        <v>#DIV/0!</v>
      </c>
      <c r="AE402" t="e">
        <f>IF(DEGREES(ACOS(SIN(RADIANS(G402))*SIN(RADIANS(E399))+COS(RADIANS(G402))*COS(RADIANS(E399))*COS(RADIANS(AE389))))&gt;90,0,$F$4*$F$5/E398^2*(SIN(RADIANS(G402))*SIN(RADIANS(E399))+COS(RADIANS(G402))*COS(RADIANS(E399))*COS(RADIANS(AE389))))</f>
        <v>#DIV/0!</v>
      </c>
      <c r="AF402" t="e">
        <f>IF(DEGREES(ACOS(SIN(RADIANS(G402))*SIN(RADIANS(E399))+COS(RADIANS(G402))*COS(RADIANS(E399))*COS(RADIANS(AF389))))&gt;90,0,$F$4*$F$5/E398^2*(SIN(RADIANS(G402))*SIN(RADIANS(E399))+COS(RADIANS(G402))*COS(RADIANS(E399))*COS(RADIANS(AF389))))</f>
        <v>#DIV/0!</v>
      </c>
      <c r="AG402" t="e">
        <f>IF(DEGREES(ACOS(SIN(RADIANS(G402))*SIN(RADIANS(E399))+COS(RADIANS(G402))*COS(RADIANS(E399))*COS(RADIANS(AG389))))&gt;90,0,$F$4*$F$5/E398^2*(SIN(RADIANS(G402))*SIN(RADIANS(E399))+COS(RADIANS(G402))*COS(RADIANS(E399))*COS(RADIANS(AG389))))</f>
        <v>#DIV/0!</v>
      </c>
      <c r="AH402" t="e">
        <f>IF(DEGREES(ACOS(SIN(RADIANS(G402))*SIN(RADIANS(E399))+COS(RADIANS(G402))*COS(RADIANS(E399))*COS(RADIANS(AH389))))&gt;90,0,$F$4*$F$5/E398^2*(SIN(RADIANS(G402))*SIN(RADIANS(E399))+COS(RADIANS(G402))*COS(RADIANS(E399))*COS(RADIANS(AH389))))</f>
        <v>#DIV/0!</v>
      </c>
      <c r="AI402" t="e">
        <f>IF(DEGREES(ACOS(SIN(RADIANS(G402))*SIN(RADIANS(E399))+COS(RADIANS(G402))*COS(RADIANS(E399))*COS(RADIANS(AI389))))&gt;90,0,$F$4*$F$5/E398^2*(SIN(RADIANS(G402))*SIN(RADIANS(E399))+COS(RADIANS(G402))*COS(RADIANS(E399))*COS(RADIANS(AI389))))</f>
        <v>#DIV/0!</v>
      </c>
      <c r="AJ402" t="e">
        <f>IF(DEGREES(ACOS(SIN(RADIANS(G402))*SIN(RADIANS(E399))+COS(RADIANS(G402))*COS(RADIANS(E399))*COS(RADIANS(AJ389))))&gt;90,0,$F$4*$F$5/E398^2*(SIN(RADIANS(G402))*SIN(RADIANS(E399))+COS(RADIANS(G402))*COS(RADIANS(E399))*COS(RADIANS(AJ389))))</f>
        <v>#DIV/0!</v>
      </c>
      <c r="AK402">
        <f>IF(DEGREES(ACOS(SIN(RADIANS(G402))*SIN(RADIANS(E399))+COS(RADIANS(G402))*COS(RADIANS(E399))*COS(RADIANS(AK389))))&gt;90,0,$F$4*$F$5/E398^2*(SIN(RADIANS(G402))*SIN(RADIANS(E399))+COS(RADIANS(G402))*COS(RADIANS(E399))*COS(RADIANS(AK389))))</f>
        <v>0</v>
      </c>
      <c r="AL402">
        <f>IF(DEGREES(ACOS(SIN(RADIANS(G402))*SIN(RADIANS(E399))+COS(RADIANS(G402))*COS(RADIANS(E399))*COS(RADIANS(AL389))))&gt;90,0,$F$4*$F$5/E398^2*(SIN(RADIANS(G402))*SIN(RADIANS(E399))+COS(RADIANS(G402))*COS(RADIANS(E399))*COS(RADIANS(AL389))))</f>
        <v>0</v>
      </c>
      <c r="AM402">
        <f>IF(DEGREES(ACOS(SIN(RADIANS(G402))*SIN(RADIANS(E399))+COS(RADIANS(G402))*COS(RADIANS(E399))*COS(RADIANS(AM389))))&gt;90,0,$F$4*$F$5/E398^2*(SIN(RADIANS(G402))*SIN(RADIANS(E399))+COS(RADIANS(G402))*COS(RADIANS(E399))*COS(RADIANS(AM389))))</f>
        <v>0</v>
      </c>
      <c r="AN402">
        <f>IF(DEGREES(ACOS(SIN(RADIANS(G402))*SIN(RADIANS(E399))+COS(RADIANS(G402))*COS(RADIANS(E399))*COS(RADIANS(AN389))))&gt;90,0,$F$4*$F$5/E398^2*(SIN(RADIANS(G402))*SIN(RADIANS(E399))+COS(RADIANS(G402))*COS(RADIANS(E399))*COS(RADIANS(AN389))))</f>
        <v>0</v>
      </c>
      <c r="AO402">
        <f>IF(DEGREES(ACOS(SIN(RADIANS(G402))*SIN(RADIANS(E399))+COS(RADIANS(G402))*COS(RADIANS(E399))*COS(RADIANS(AO389))))&gt;90,0,$F$4*$F$5/E398^2*(SIN(RADIANS(G402))*SIN(RADIANS(E399))+COS(RADIANS(G402))*COS(RADIANS(E399))*COS(RADIANS(AO389))))</f>
        <v>0</v>
      </c>
      <c r="AP402">
        <f>IF(DEGREES(ACOS(SIN(RADIANS(G402))*SIN(RADIANS(E399))+COS(RADIANS(G402))*COS(RADIANS(E399))*COS(RADIANS(AP389))))&gt;90,0,$F$4*$F$5/E398^2*(SIN(RADIANS(G402))*SIN(RADIANS(E399))+COS(RADIANS(G402))*COS(RADIANS(E399))*COS(RADIANS(AP389))))</f>
        <v>0</v>
      </c>
      <c r="AQ402">
        <f>IF(DEGREES(ACOS(SIN(RADIANS(G402))*SIN(RADIANS(E399))+COS(RADIANS(G402))*COS(RADIANS(E399))*COS(RADIANS(AQ389))))&gt;90,0,$F$4*$F$5/E398^2*(SIN(RADIANS(G402))*SIN(RADIANS(E399))+COS(RADIANS(G402))*COS(RADIANS(E399))*COS(RADIANS(AQ389))))</f>
        <v>0</v>
      </c>
      <c r="AR402">
        <f>IF(DEGREES(ACOS(SIN(RADIANS(G402))*SIN(RADIANS(E399))+COS(RADIANS(G402))*COS(RADIANS(E399))*COS(RADIANS(AR389))))&gt;90,0,$F$4*$F$5/E398^2*(SIN(RADIANS(G402))*SIN(RADIANS(E399))+COS(RADIANS(G402))*COS(RADIANS(E399))*COS(RADIANS(AR389))))</f>
        <v>0</v>
      </c>
    </row>
    <row r="403" spans="2:44" x14ac:dyDescent="0.5">
      <c r="G403">
        <v>-30</v>
      </c>
      <c r="I403">
        <f>IF(DEGREES(ACOS(SIN(RADIANS(G403))*SIN(RADIANS(E399))+COS(RADIANS(G403))*COS(RADIANS(E399))*COS(RADIANS(I389))))&gt;90,0,$F$4*$F$5/E398^2*(SIN(RADIANS(G403))*SIN(RADIANS(E399))+COS(RADIANS(G403))*COS(RADIANS(E399))*COS(RADIANS(I389))))</f>
        <v>0</v>
      </c>
      <c r="J403">
        <f>IF(DEGREES(ACOS(SIN(RADIANS(G403))*SIN(RADIANS(E399))+COS(RADIANS(G403))*COS(RADIANS(E399))*COS(RADIANS(J389))))&gt;90,0,$F$4*$F$5/E398^2*(SIN(RADIANS(G403))*SIN(RADIANS(E399))+COS(RADIANS(G403))*COS(RADIANS(E399))*COS(RADIANS(J389))))</f>
        <v>0</v>
      </c>
      <c r="K403">
        <f>IF(DEGREES(ACOS(SIN(RADIANS(G403))*SIN(RADIANS(E399))+COS(RADIANS(G403))*COS(RADIANS(E399))*COS(RADIANS(K389))))&gt;90,0,$F$4*$F$5/E398^2*(SIN(RADIANS(G403))*SIN(RADIANS(E399))+COS(RADIANS(G403))*COS(RADIANS(E399))*COS(RADIANS(K389))))</f>
        <v>0</v>
      </c>
      <c r="L403">
        <f>IF(DEGREES(ACOS(SIN(RADIANS(G403))*SIN(RADIANS(E399))+COS(RADIANS(G403))*COS(RADIANS(E399))*COS(RADIANS(L389))))&gt;90,0,$F$4*$F$5/E398^2*(SIN(RADIANS(G403))*SIN(RADIANS(E399))+COS(RADIANS(G403))*COS(RADIANS(E399))*COS(RADIANS(L389))))</f>
        <v>0</v>
      </c>
      <c r="M403">
        <f>IF(DEGREES(ACOS(SIN(RADIANS(G403))*SIN(RADIANS(E399))+COS(RADIANS(G403))*COS(RADIANS(E399))*COS(RADIANS(M389))))&gt;90,0,$F$4*$F$5/E398^2*(SIN(RADIANS(G403))*SIN(RADIANS(E399))+COS(RADIANS(G403))*COS(RADIANS(E399))*COS(RADIANS(M389))))</f>
        <v>0</v>
      </c>
      <c r="N403">
        <f>IF(DEGREES(ACOS(SIN(RADIANS(G403))*SIN(RADIANS(E399))+COS(RADIANS(G403))*COS(RADIANS(E399))*COS(RADIANS(N389))))&gt;90,0,$F$4*$F$5/E398^2*(SIN(RADIANS(G403))*SIN(RADIANS(E399))+COS(RADIANS(G403))*COS(RADIANS(E399))*COS(RADIANS(N389))))</f>
        <v>0</v>
      </c>
      <c r="O403">
        <f>IF(DEGREES(ACOS(SIN(RADIANS(G403))*SIN(RADIANS(E399))+COS(RADIANS(G403))*COS(RADIANS(E399))*COS(RADIANS(O389))))&gt;90,0,$F$4*$F$5/E398^2*(SIN(RADIANS(G403))*SIN(RADIANS(E399))+COS(RADIANS(G403))*COS(RADIANS(E399))*COS(RADIANS(O389))))</f>
        <v>0</v>
      </c>
      <c r="P403">
        <f>IF(DEGREES(ACOS(SIN(RADIANS(G403))*SIN(RADIANS(E399))+COS(RADIANS(G403))*COS(RADIANS(E399))*COS(RADIANS(P389))))&gt;90,0,$F$4*$F$5/E398^2*(SIN(RADIANS(G403))*SIN(RADIANS(E399))+COS(RADIANS(G403))*COS(RADIANS(E399))*COS(RADIANS(P389))))</f>
        <v>0</v>
      </c>
      <c r="Q403">
        <f>IF(DEGREES(ACOS(SIN(RADIANS(G403))*SIN(RADIANS(E399))+COS(RADIANS(G403))*COS(RADIANS(E399))*COS(RADIANS(Q389))))&gt;90,0,$F$4*$F$5/E398^2*(SIN(RADIANS(G403))*SIN(RADIANS(E399))+COS(RADIANS(G403))*COS(RADIANS(E399))*COS(RADIANS(Q389))))</f>
        <v>0</v>
      </c>
      <c r="R403" t="e">
        <f>IF(DEGREES(ACOS(SIN(RADIANS(G403))*SIN(RADIANS(E399))+COS(RADIANS(G403))*COS(RADIANS(E399))*COS(RADIANS(R389))))&gt;90,0,$F$4*$F$5/E398^2*(SIN(RADIANS(G403))*SIN(RADIANS(E399))+COS(RADIANS(G403))*COS(RADIANS(E399))*COS(RADIANS(R389))))</f>
        <v>#DIV/0!</v>
      </c>
      <c r="S403" t="e">
        <f>IF(DEGREES(ACOS(SIN(RADIANS(G403))*SIN(RADIANS(E399))+COS(RADIANS(G403))*COS(RADIANS(E399))*COS(RADIANS(S389))))&gt;90,0,$F$4*$F$5/E398^2*(SIN(RADIANS(G403))*SIN(RADIANS(E399))+COS(RADIANS(G403))*COS(RADIANS(E399))*COS(RADIANS(S389))))</f>
        <v>#DIV/0!</v>
      </c>
      <c r="T403" t="e">
        <f>IF(DEGREES(ACOS(SIN(RADIANS(G403))*SIN(RADIANS(E399))+COS(RADIANS(G403))*COS(RADIANS(E399))*COS(RADIANS(T389))))&gt;90,0,$F$4*$F$5/E398^2*(SIN(RADIANS(G403))*SIN(RADIANS(E399))+COS(RADIANS(G403))*COS(RADIANS(E399))*COS(RADIANS(T389))))</f>
        <v>#DIV/0!</v>
      </c>
      <c r="U403" t="e">
        <f>IF(DEGREES(ACOS(SIN(RADIANS(G403))*SIN(RADIANS(E399))+COS(RADIANS(G403))*COS(RADIANS(E399))*COS(RADIANS(U389))))&gt;90,0,$F$4*$F$5/E398^2*(SIN(RADIANS(G403))*SIN(RADIANS(E399))+COS(RADIANS(G403))*COS(RADIANS(E399))*COS(RADIANS(U389))))</f>
        <v>#DIV/0!</v>
      </c>
      <c r="V403" t="e">
        <f>IF(DEGREES(ACOS(SIN(RADIANS(G403))*SIN(RADIANS(E399))+COS(RADIANS(G403))*COS(RADIANS(E399))*COS(RADIANS(V389))))&gt;90,0,$F$4*$F$5/E398^2*(SIN(RADIANS(G403))*SIN(RADIANS(E399))+COS(RADIANS(G403))*COS(RADIANS(E399))*COS(RADIANS(V389))))</f>
        <v>#DIV/0!</v>
      </c>
      <c r="W403" t="e">
        <f>IF(DEGREES(ACOS(SIN(RADIANS(G403))*SIN(RADIANS(E399))+COS(RADIANS(G403))*COS(RADIANS(E399))*COS(RADIANS(W389))))&gt;90,0,$F$4*$F$5/E398^2*(SIN(RADIANS(G403))*SIN(RADIANS(E399))+COS(RADIANS(G403))*COS(RADIANS(E399))*COS(RADIANS(W389))))</f>
        <v>#DIV/0!</v>
      </c>
      <c r="X403" t="e">
        <f>IF(DEGREES(ACOS(SIN(RADIANS(G403))*SIN(RADIANS(E399))+COS(RADIANS(G403))*COS(RADIANS(E399))*COS(RADIANS(X389))))&gt;90,0,$F$4*$F$5/E398^2*(SIN(RADIANS(G403))*SIN(RADIANS(E399))+COS(RADIANS(G403))*COS(RADIANS(E399))*COS(RADIANS(X389))))</f>
        <v>#DIV/0!</v>
      </c>
      <c r="Y403" t="e">
        <f>IF(DEGREES(ACOS(SIN(RADIANS(G403))*SIN(RADIANS(E399))+COS(RADIANS(G403))*COS(RADIANS(E399))*COS(RADIANS(Y389))))&gt;90,0,$F$4*$F$5/E398^2*(SIN(RADIANS(G403))*SIN(RADIANS(E399))+COS(RADIANS(G403))*COS(RADIANS(E399))*COS(RADIANS(Y389))))</f>
        <v>#DIV/0!</v>
      </c>
      <c r="Z403" t="e">
        <f>IF(DEGREES(ACOS(SIN(RADIANS(G403))*SIN(RADIANS(E399))+COS(RADIANS(G403))*COS(RADIANS(E399))*COS(RADIANS(Z389))))&gt;90,0,$F$4*$F$5/E398^2*(SIN(RADIANS(G403))*SIN(RADIANS(E399))+COS(RADIANS(G403))*COS(RADIANS(E399))*COS(RADIANS(Z389))))</f>
        <v>#DIV/0!</v>
      </c>
      <c r="AA403" t="e">
        <f>IF(DEGREES(ACOS(SIN(RADIANS(G403))*SIN(RADIANS(E399))+COS(RADIANS(G403))*COS(RADIANS(E399))*COS(RADIANS(AA389))))&gt;90,0,$F$4*$F$5/E398^2*(SIN(RADIANS(G403))*SIN(RADIANS(E399))+COS(RADIANS(G403))*COS(RADIANS(E399))*COS(RADIANS(AA389))))</f>
        <v>#DIV/0!</v>
      </c>
      <c r="AB403" t="e">
        <f>IF(DEGREES(ACOS(SIN(RADIANS(G403))*SIN(RADIANS(E399))+COS(RADIANS(G403))*COS(RADIANS(E399))*COS(RADIANS(AB389))))&gt;90,0,$F$4*$F$5/E398^2*(SIN(RADIANS(G403))*SIN(RADIANS(E399))+COS(RADIANS(G403))*COS(RADIANS(E399))*COS(RADIANS(AB389))))</f>
        <v>#DIV/0!</v>
      </c>
      <c r="AC403" t="e">
        <f>IF(DEGREES(ACOS(SIN(RADIANS(G403))*SIN(RADIANS(E399))+COS(RADIANS(G403))*COS(RADIANS(E399))*COS(RADIANS(AC389))))&gt;90,0,$F$4*$F$5/E398^2*(SIN(RADIANS(G403))*SIN(RADIANS(E399))+COS(RADIANS(G403))*COS(RADIANS(E399))*COS(RADIANS(AC389))))</f>
        <v>#DIV/0!</v>
      </c>
      <c r="AD403" t="e">
        <f>IF(DEGREES(ACOS(SIN(RADIANS(G403))*SIN(RADIANS(E399))+COS(RADIANS(G403))*COS(RADIANS(E399))*COS(RADIANS(AD389))))&gt;90,0,$F$4*$F$5/E398^2*(SIN(RADIANS(G403))*SIN(RADIANS(E399))+COS(RADIANS(G403))*COS(RADIANS(E399))*COS(RADIANS(AD389))))</f>
        <v>#DIV/0!</v>
      </c>
      <c r="AE403" t="e">
        <f>IF(DEGREES(ACOS(SIN(RADIANS(G403))*SIN(RADIANS(E399))+COS(RADIANS(G403))*COS(RADIANS(E399))*COS(RADIANS(AE389))))&gt;90,0,$F$4*$F$5/E398^2*(SIN(RADIANS(G403))*SIN(RADIANS(E399))+COS(RADIANS(G403))*COS(RADIANS(E399))*COS(RADIANS(AE389))))</f>
        <v>#DIV/0!</v>
      </c>
      <c r="AF403" t="e">
        <f>IF(DEGREES(ACOS(SIN(RADIANS(G403))*SIN(RADIANS(E399))+COS(RADIANS(G403))*COS(RADIANS(E399))*COS(RADIANS(AF389))))&gt;90,0,$F$4*$F$5/E398^2*(SIN(RADIANS(G403))*SIN(RADIANS(E399))+COS(RADIANS(G403))*COS(RADIANS(E399))*COS(RADIANS(AF389))))</f>
        <v>#DIV/0!</v>
      </c>
      <c r="AG403" t="e">
        <f>IF(DEGREES(ACOS(SIN(RADIANS(G403))*SIN(RADIANS(E399))+COS(RADIANS(G403))*COS(RADIANS(E399))*COS(RADIANS(AG389))))&gt;90,0,$F$4*$F$5/E398^2*(SIN(RADIANS(G403))*SIN(RADIANS(E399))+COS(RADIANS(G403))*COS(RADIANS(E399))*COS(RADIANS(AG389))))</f>
        <v>#DIV/0!</v>
      </c>
      <c r="AH403" t="e">
        <f>IF(DEGREES(ACOS(SIN(RADIANS(G403))*SIN(RADIANS(E399))+COS(RADIANS(G403))*COS(RADIANS(E399))*COS(RADIANS(AH389))))&gt;90,0,$F$4*$F$5/E398^2*(SIN(RADIANS(G403))*SIN(RADIANS(E399))+COS(RADIANS(G403))*COS(RADIANS(E399))*COS(RADIANS(AH389))))</f>
        <v>#DIV/0!</v>
      </c>
      <c r="AI403" t="e">
        <f>IF(DEGREES(ACOS(SIN(RADIANS(G403))*SIN(RADIANS(E399))+COS(RADIANS(G403))*COS(RADIANS(E399))*COS(RADIANS(AI389))))&gt;90,0,$F$4*$F$5/E398^2*(SIN(RADIANS(G403))*SIN(RADIANS(E399))+COS(RADIANS(G403))*COS(RADIANS(E399))*COS(RADIANS(AI389))))</f>
        <v>#DIV/0!</v>
      </c>
      <c r="AJ403" t="e">
        <f>IF(DEGREES(ACOS(SIN(RADIANS(G403))*SIN(RADIANS(E399))+COS(RADIANS(G403))*COS(RADIANS(E399))*COS(RADIANS(AJ389))))&gt;90,0,$F$4*$F$5/E398^2*(SIN(RADIANS(G403))*SIN(RADIANS(E399))+COS(RADIANS(G403))*COS(RADIANS(E399))*COS(RADIANS(AJ389))))</f>
        <v>#DIV/0!</v>
      </c>
      <c r="AK403">
        <f>IF(DEGREES(ACOS(SIN(RADIANS(G403))*SIN(RADIANS(E399))+COS(RADIANS(G403))*COS(RADIANS(E399))*COS(RADIANS(AK389))))&gt;90,0,$F$4*$F$5/E398^2*(SIN(RADIANS(G403))*SIN(RADIANS(E399))+COS(RADIANS(G403))*COS(RADIANS(E399))*COS(RADIANS(AK389))))</f>
        <v>0</v>
      </c>
      <c r="AL403">
        <f>IF(DEGREES(ACOS(SIN(RADIANS(G403))*SIN(RADIANS(E399))+COS(RADIANS(G403))*COS(RADIANS(E399))*COS(RADIANS(AL389))))&gt;90,0,$F$4*$F$5/E398^2*(SIN(RADIANS(G403))*SIN(RADIANS(E399))+COS(RADIANS(G403))*COS(RADIANS(E399))*COS(RADIANS(AL389))))</f>
        <v>0</v>
      </c>
      <c r="AM403">
        <f>IF(DEGREES(ACOS(SIN(RADIANS(G403))*SIN(RADIANS(E399))+COS(RADIANS(G403))*COS(RADIANS(E399))*COS(RADIANS(AM389))))&gt;90,0,$F$4*$F$5/E398^2*(SIN(RADIANS(G403))*SIN(RADIANS(E399))+COS(RADIANS(G403))*COS(RADIANS(E399))*COS(RADIANS(AM389))))</f>
        <v>0</v>
      </c>
      <c r="AN403">
        <f>IF(DEGREES(ACOS(SIN(RADIANS(G403))*SIN(RADIANS(E399))+COS(RADIANS(G403))*COS(RADIANS(E399))*COS(RADIANS(AN389))))&gt;90,0,$F$4*$F$5/E398^2*(SIN(RADIANS(G403))*SIN(RADIANS(E399))+COS(RADIANS(G403))*COS(RADIANS(E399))*COS(RADIANS(AN389))))</f>
        <v>0</v>
      </c>
      <c r="AO403">
        <f>IF(DEGREES(ACOS(SIN(RADIANS(G403))*SIN(RADIANS(E399))+COS(RADIANS(G403))*COS(RADIANS(E399))*COS(RADIANS(AO389))))&gt;90,0,$F$4*$F$5/E398^2*(SIN(RADIANS(G403))*SIN(RADIANS(E399))+COS(RADIANS(G403))*COS(RADIANS(E399))*COS(RADIANS(AO389))))</f>
        <v>0</v>
      </c>
      <c r="AP403">
        <f>IF(DEGREES(ACOS(SIN(RADIANS(G403))*SIN(RADIANS(E399))+COS(RADIANS(G403))*COS(RADIANS(E399))*COS(RADIANS(AP389))))&gt;90,0,$F$4*$F$5/E398^2*(SIN(RADIANS(G403))*SIN(RADIANS(E399))+COS(RADIANS(G403))*COS(RADIANS(E399))*COS(RADIANS(AP389))))</f>
        <v>0</v>
      </c>
      <c r="AQ403">
        <f>IF(DEGREES(ACOS(SIN(RADIANS(G403))*SIN(RADIANS(E399))+COS(RADIANS(G403))*COS(RADIANS(E399))*COS(RADIANS(AQ389))))&gt;90,0,$F$4*$F$5/E398^2*(SIN(RADIANS(G403))*SIN(RADIANS(E399))+COS(RADIANS(G403))*COS(RADIANS(E399))*COS(RADIANS(AQ389))))</f>
        <v>0</v>
      </c>
      <c r="AR403">
        <f>IF(DEGREES(ACOS(SIN(RADIANS(G403))*SIN(RADIANS(E399))+COS(RADIANS(G403))*COS(RADIANS(E399))*COS(RADIANS(AR389))))&gt;90,0,$F$4*$F$5/E398^2*(SIN(RADIANS(G403))*SIN(RADIANS(E399))+COS(RADIANS(G403))*COS(RADIANS(E399))*COS(RADIANS(AR389))))</f>
        <v>0</v>
      </c>
    </row>
    <row r="404" spans="2:44" x14ac:dyDescent="0.5">
      <c r="G404">
        <v>-40</v>
      </c>
      <c r="I404">
        <f>IF(DEGREES(ACOS(SIN(RADIANS(G404))*SIN(RADIANS(E399))+COS(RADIANS(G404))*COS(RADIANS(E399))*COS(RADIANS(I389))))&gt;90,0,$F$4*$F$5/E398^2*(SIN(RADIANS(G404))*SIN(RADIANS(E399))+COS(RADIANS(G404))*COS(RADIANS(E399))*COS(RADIANS(I389))))</f>
        <v>0</v>
      </c>
      <c r="J404">
        <f>IF(DEGREES(ACOS(SIN(RADIANS(G404))*SIN(RADIANS(E399))+COS(RADIANS(G404))*COS(RADIANS(E399))*COS(RADIANS(J389))))&gt;90,0,$F$4*$F$5/E398^2*(SIN(RADIANS(G404))*SIN(RADIANS(E399))+COS(RADIANS(G404))*COS(RADIANS(E399))*COS(RADIANS(J389))))</f>
        <v>0</v>
      </c>
      <c r="K404">
        <f>IF(DEGREES(ACOS(SIN(RADIANS(G404))*SIN(RADIANS(E399))+COS(RADIANS(G404))*COS(RADIANS(E399))*COS(RADIANS(K389))))&gt;90,0,$F$4*$F$5/E398^2*(SIN(RADIANS(G404))*SIN(RADIANS(E399))+COS(RADIANS(G404))*COS(RADIANS(E399))*COS(RADIANS(K389))))</f>
        <v>0</v>
      </c>
      <c r="L404">
        <f>IF(DEGREES(ACOS(SIN(RADIANS(G404))*SIN(RADIANS(E399))+COS(RADIANS(G404))*COS(RADIANS(E399))*COS(RADIANS(L389))))&gt;90,0,$F$4*$F$5/E398^2*(SIN(RADIANS(G404))*SIN(RADIANS(E399))+COS(RADIANS(G404))*COS(RADIANS(E399))*COS(RADIANS(L389))))</f>
        <v>0</v>
      </c>
      <c r="M404">
        <f>IF(DEGREES(ACOS(SIN(RADIANS(G404))*SIN(RADIANS(E399))+COS(RADIANS(G404))*COS(RADIANS(E399))*COS(RADIANS(M389))))&gt;90,0,$F$4*$F$5/E398^2*(SIN(RADIANS(G404))*SIN(RADIANS(E399))+COS(RADIANS(G404))*COS(RADIANS(E399))*COS(RADIANS(M389))))</f>
        <v>0</v>
      </c>
      <c r="N404">
        <f>IF(DEGREES(ACOS(SIN(RADIANS(G404))*SIN(RADIANS(E399))+COS(RADIANS(G404))*COS(RADIANS(E399))*COS(RADIANS(N389))))&gt;90,0,$F$4*$F$5/E398^2*(SIN(RADIANS(G404))*SIN(RADIANS(E399))+COS(RADIANS(G404))*COS(RADIANS(E399))*COS(RADIANS(N389))))</f>
        <v>0</v>
      </c>
      <c r="O404">
        <f>IF(DEGREES(ACOS(SIN(RADIANS(G404))*SIN(RADIANS(E399))+COS(RADIANS(G404))*COS(RADIANS(E399))*COS(RADIANS(O389))))&gt;90,0,$F$4*$F$5/E398^2*(SIN(RADIANS(G404))*SIN(RADIANS(E399))+COS(RADIANS(G404))*COS(RADIANS(E399))*COS(RADIANS(O389))))</f>
        <v>0</v>
      </c>
      <c r="P404">
        <f>IF(DEGREES(ACOS(SIN(RADIANS(G404))*SIN(RADIANS(E399))+COS(RADIANS(G404))*COS(RADIANS(E399))*COS(RADIANS(P389))))&gt;90,0,$F$4*$F$5/E398^2*(SIN(RADIANS(G404))*SIN(RADIANS(E399))+COS(RADIANS(G404))*COS(RADIANS(E399))*COS(RADIANS(P389))))</f>
        <v>0</v>
      </c>
      <c r="Q404">
        <f>IF(DEGREES(ACOS(SIN(RADIANS(G404))*SIN(RADIANS(E399))+COS(RADIANS(G404))*COS(RADIANS(E399))*COS(RADIANS(Q389))))&gt;90,0,$F$4*$F$5/E398^2*(SIN(RADIANS(G404))*SIN(RADIANS(E399))+COS(RADIANS(G404))*COS(RADIANS(E399))*COS(RADIANS(Q389))))</f>
        <v>0</v>
      </c>
      <c r="R404" t="e">
        <f>IF(DEGREES(ACOS(SIN(RADIANS(G404))*SIN(RADIANS(E399))+COS(RADIANS(G404))*COS(RADIANS(E399))*COS(RADIANS(R389))))&gt;90,0,$F$4*$F$5/E398^2*(SIN(RADIANS(G404))*SIN(RADIANS(E399))+COS(RADIANS(G404))*COS(RADIANS(E399))*COS(RADIANS(R389))))</f>
        <v>#DIV/0!</v>
      </c>
      <c r="S404" t="e">
        <f>IF(DEGREES(ACOS(SIN(RADIANS(G404))*SIN(RADIANS(E399))+COS(RADIANS(G404))*COS(RADIANS(E399))*COS(RADIANS(S389))))&gt;90,0,$F$4*$F$5/E398^2*(SIN(RADIANS(G404))*SIN(RADIANS(E399))+COS(RADIANS(G404))*COS(RADIANS(E399))*COS(RADIANS(S389))))</f>
        <v>#DIV/0!</v>
      </c>
      <c r="T404" t="e">
        <f>IF(DEGREES(ACOS(SIN(RADIANS(G404))*SIN(RADIANS(E399))+COS(RADIANS(G404))*COS(RADIANS(E399))*COS(RADIANS(T389))))&gt;90,0,$F$4*$F$5/E398^2*(SIN(RADIANS(G404))*SIN(RADIANS(E399))+COS(RADIANS(G404))*COS(RADIANS(E399))*COS(RADIANS(T389))))</f>
        <v>#DIV/0!</v>
      </c>
      <c r="U404" t="e">
        <f>IF(DEGREES(ACOS(SIN(RADIANS(G404))*SIN(RADIANS(E399))+COS(RADIANS(G404))*COS(RADIANS(E399))*COS(RADIANS(U389))))&gt;90,0,$F$4*$F$5/E398^2*(SIN(RADIANS(G404))*SIN(RADIANS(E399))+COS(RADIANS(G404))*COS(RADIANS(E399))*COS(RADIANS(U389))))</f>
        <v>#DIV/0!</v>
      </c>
      <c r="V404" t="e">
        <f>IF(DEGREES(ACOS(SIN(RADIANS(G404))*SIN(RADIANS(E399))+COS(RADIANS(G404))*COS(RADIANS(E399))*COS(RADIANS(V389))))&gt;90,0,$F$4*$F$5/E398^2*(SIN(RADIANS(G404))*SIN(RADIANS(E399))+COS(RADIANS(G404))*COS(RADIANS(E399))*COS(RADIANS(V389))))</f>
        <v>#DIV/0!</v>
      </c>
      <c r="W404" t="e">
        <f>IF(DEGREES(ACOS(SIN(RADIANS(G404))*SIN(RADIANS(E399))+COS(RADIANS(G404))*COS(RADIANS(E399))*COS(RADIANS(W389))))&gt;90,0,$F$4*$F$5/E398^2*(SIN(RADIANS(G404))*SIN(RADIANS(E399))+COS(RADIANS(G404))*COS(RADIANS(E399))*COS(RADIANS(W389))))</f>
        <v>#DIV/0!</v>
      </c>
      <c r="X404" t="e">
        <f>IF(DEGREES(ACOS(SIN(RADIANS(G404))*SIN(RADIANS(E399))+COS(RADIANS(G404))*COS(RADIANS(E399))*COS(RADIANS(X389))))&gt;90,0,$F$4*$F$5/E398^2*(SIN(RADIANS(G404))*SIN(RADIANS(E399))+COS(RADIANS(G404))*COS(RADIANS(E399))*COS(RADIANS(X389))))</f>
        <v>#DIV/0!</v>
      </c>
      <c r="Y404" t="e">
        <f>IF(DEGREES(ACOS(SIN(RADIANS(G404))*SIN(RADIANS(E399))+COS(RADIANS(G404))*COS(RADIANS(E399))*COS(RADIANS(Y389))))&gt;90,0,$F$4*$F$5/E398^2*(SIN(RADIANS(G404))*SIN(RADIANS(E399))+COS(RADIANS(G404))*COS(RADIANS(E399))*COS(RADIANS(Y389))))</f>
        <v>#DIV/0!</v>
      </c>
      <c r="Z404" t="e">
        <f>IF(DEGREES(ACOS(SIN(RADIANS(G404))*SIN(RADIANS(E399))+COS(RADIANS(G404))*COS(RADIANS(E399))*COS(RADIANS(Z389))))&gt;90,0,$F$4*$F$5/E398^2*(SIN(RADIANS(G404))*SIN(RADIANS(E399))+COS(RADIANS(G404))*COS(RADIANS(E399))*COS(RADIANS(Z389))))</f>
        <v>#DIV/0!</v>
      </c>
      <c r="AA404" t="e">
        <f>IF(DEGREES(ACOS(SIN(RADIANS(G404))*SIN(RADIANS(E399))+COS(RADIANS(G404))*COS(RADIANS(E399))*COS(RADIANS(AA389))))&gt;90,0,$F$4*$F$5/E398^2*(SIN(RADIANS(G404))*SIN(RADIANS(E399))+COS(RADIANS(G404))*COS(RADIANS(E399))*COS(RADIANS(AA389))))</f>
        <v>#DIV/0!</v>
      </c>
      <c r="AB404" t="e">
        <f>IF(DEGREES(ACOS(SIN(RADIANS(G404))*SIN(RADIANS(E399))+COS(RADIANS(G404))*COS(RADIANS(E399))*COS(RADIANS(AB389))))&gt;90,0,$F$4*$F$5/E398^2*(SIN(RADIANS(G404))*SIN(RADIANS(E399))+COS(RADIANS(G404))*COS(RADIANS(E399))*COS(RADIANS(AB389))))</f>
        <v>#DIV/0!</v>
      </c>
      <c r="AC404" t="e">
        <f>IF(DEGREES(ACOS(SIN(RADIANS(G404))*SIN(RADIANS(E399))+COS(RADIANS(G404))*COS(RADIANS(E399))*COS(RADIANS(AC389))))&gt;90,0,$F$4*$F$5/E398^2*(SIN(RADIANS(G404))*SIN(RADIANS(E399))+COS(RADIANS(G404))*COS(RADIANS(E399))*COS(RADIANS(AC389))))</f>
        <v>#DIV/0!</v>
      </c>
      <c r="AD404" t="e">
        <f>IF(DEGREES(ACOS(SIN(RADIANS(G404))*SIN(RADIANS(E399))+COS(RADIANS(G404))*COS(RADIANS(E399))*COS(RADIANS(AD389))))&gt;90,0,$F$4*$F$5/E398^2*(SIN(RADIANS(G404))*SIN(RADIANS(E399))+COS(RADIANS(G404))*COS(RADIANS(E399))*COS(RADIANS(AD389))))</f>
        <v>#DIV/0!</v>
      </c>
      <c r="AE404" t="e">
        <f>IF(DEGREES(ACOS(SIN(RADIANS(G404))*SIN(RADIANS(E399))+COS(RADIANS(G404))*COS(RADIANS(E399))*COS(RADIANS(AE389))))&gt;90,0,$F$4*$F$5/E398^2*(SIN(RADIANS(G404))*SIN(RADIANS(E399))+COS(RADIANS(G404))*COS(RADIANS(E399))*COS(RADIANS(AE389))))</f>
        <v>#DIV/0!</v>
      </c>
      <c r="AF404" t="e">
        <f>IF(DEGREES(ACOS(SIN(RADIANS(G404))*SIN(RADIANS(E399))+COS(RADIANS(G404))*COS(RADIANS(E399))*COS(RADIANS(AF389))))&gt;90,0,$F$4*$F$5/E398^2*(SIN(RADIANS(G404))*SIN(RADIANS(E399))+COS(RADIANS(G404))*COS(RADIANS(E399))*COS(RADIANS(AF389))))</f>
        <v>#DIV/0!</v>
      </c>
      <c r="AG404" t="e">
        <f>IF(DEGREES(ACOS(SIN(RADIANS(G404))*SIN(RADIANS(E399))+COS(RADIANS(G404))*COS(RADIANS(E399))*COS(RADIANS(AG389))))&gt;90,0,$F$4*$F$5/E398^2*(SIN(RADIANS(G404))*SIN(RADIANS(E399))+COS(RADIANS(G404))*COS(RADIANS(E399))*COS(RADIANS(AG389))))</f>
        <v>#DIV/0!</v>
      </c>
      <c r="AH404" t="e">
        <f>IF(DEGREES(ACOS(SIN(RADIANS(G404))*SIN(RADIANS(E399))+COS(RADIANS(G404))*COS(RADIANS(E399))*COS(RADIANS(AH389))))&gt;90,0,$F$4*$F$5/E398^2*(SIN(RADIANS(G404))*SIN(RADIANS(E399))+COS(RADIANS(G404))*COS(RADIANS(E399))*COS(RADIANS(AH389))))</f>
        <v>#DIV/0!</v>
      </c>
      <c r="AI404" t="e">
        <f>IF(DEGREES(ACOS(SIN(RADIANS(G404))*SIN(RADIANS(E399))+COS(RADIANS(G404))*COS(RADIANS(E399))*COS(RADIANS(AI389))))&gt;90,0,$F$4*$F$5/E398^2*(SIN(RADIANS(G404))*SIN(RADIANS(E399))+COS(RADIANS(G404))*COS(RADIANS(E399))*COS(RADIANS(AI389))))</f>
        <v>#DIV/0!</v>
      </c>
      <c r="AJ404" t="e">
        <f>IF(DEGREES(ACOS(SIN(RADIANS(G404))*SIN(RADIANS(E399))+COS(RADIANS(G404))*COS(RADIANS(E399))*COS(RADIANS(AJ389))))&gt;90,0,$F$4*$F$5/E398^2*(SIN(RADIANS(G404))*SIN(RADIANS(E399))+COS(RADIANS(G404))*COS(RADIANS(E399))*COS(RADIANS(AJ389))))</f>
        <v>#DIV/0!</v>
      </c>
      <c r="AK404">
        <f>IF(DEGREES(ACOS(SIN(RADIANS(G404))*SIN(RADIANS(E399))+COS(RADIANS(G404))*COS(RADIANS(E399))*COS(RADIANS(AK389))))&gt;90,0,$F$4*$F$5/E398^2*(SIN(RADIANS(G404))*SIN(RADIANS(E399))+COS(RADIANS(G404))*COS(RADIANS(E399))*COS(RADIANS(AK389))))</f>
        <v>0</v>
      </c>
      <c r="AL404">
        <f>IF(DEGREES(ACOS(SIN(RADIANS(G404))*SIN(RADIANS(E399))+COS(RADIANS(G404))*COS(RADIANS(E399))*COS(RADIANS(AL389))))&gt;90,0,$F$4*$F$5/E398^2*(SIN(RADIANS(G404))*SIN(RADIANS(E399))+COS(RADIANS(G404))*COS(RADIANS(E399))*COS(RADIANS(AL389))))</f>
        <v>0</v>
      </c>
      <c r="AM404">
        <f>IF(DEGREES(ACOS(SIN(RADIANS(G404))*SIN(RADIANS(E399))+COS(RADIANS(G404))*COS(RADIANS(E399))*COS(RADIANS(AM389))))&gt;90,0,$F$4*$F$5/E398^2*(SIN(RADIANS(G404))*SIN(RADIANS(E399))+COS(RADIANS(G404))*COS(RADIANS(E399))*COS(RADIANS(AM389))))</f>
        <v>0</v>
      </c>
      <c r="AN404">
        <f>IF(DEGREES(ACOS(SIN(RADIANS(G404))*SIN(RADIANS(E399))+COS(RADIANS(G404))*COS(RADIANS(E399))*COS(RADIANS(AN389))))&gt;90,0,$F$4*$F$5/E398^2*(SIN(RADIANS(G404))*SIN(RADIANS(E399))+COS(RADIANS(G404))*COS(RADIANS(E399))*COS(RADIANS(AN389))))</f>
        <v>0</v>
      </c>
      <c r="AO404">
        <f>IF(DEGREES(ACOS(SIN(RADIANS(G404))*SIN(RADIANS(E399))+COS(RADIANS(G404))*COS(RADIANS(E399))*COS(RADIANS(AO389))))&gt;90,0,$F$4*$F$5/E398^2*(SIN(RADIANS(G404))*SIN(RADIANS(E399))+COS(RADIANS(G404))*COS(RADIANS(E399))*COS(RADIANS(AO389))))</f>
        <v>0</v>
      </c>
      <c r="AP404">
        <f>IF(DEGREES(ACOS(SIN(RADIANS(G404))*SIN(RADIANS(E399))+COS(RADIANS(G404))*COS(RADIANS(E399))*COS(RADIANS(AP389))))&gt;90,0,$F$4*$F$5/E398^2*(SIN(RADIANS(G404))*SIN(RADIANS(E399))+COS(RADIANS(G404))*COS(RADIANS(E399))*COS(RADIANS(AP389))))</f>
        <v>0</v>
      </c>
      <c r="AQ404">
        <f>IF(DEGREES(ACOS(SIN(RADIANS(G404))*SIN(RADIANS(E399))+COS(RADIANS(G404))*COS(RADIANS(E399))*COS(RADIANS(AQ389))))&gt;90,0,$F$4*$F$5/E398^2*(SIN(RADIANS(G404))*SIN(RADIANS(E399))+COS(RADIANS(G404))*COS(RADIANS(E399))*COS(RADIANS(AQ389))))</f>
        <v>0</v>
      </c>
      <c r="AR404">
        <f>IF(DEGREES(ACOS(SIN(RADIANS(G404))*SIN(RADIANS(E399))+COS(RADIANS(G404))*COS(RADIANS(E399))*COS(RADIANS(AR389))))&gt;90,0,$F$4*$F$5/E398^2*(SIN(RADIANS(G404))*SIN(RADIANS(E399))+COS(RADIANS(G404))*COS(RADIANS(E399))*COS(RADIANS(AR389))))</f>
        <v>0</v>
      </c>
    </row>
    <row r="405" spans="2:44" x14ac:dyDescent="0.5">
      <c r="G405">
        <v>-50</v>
      </c>
      <c r="I405">
        <f>IF(DEGREES(ACOS(SIN(RADIANS(G405))*SIN(RADIANS(E399))+COS(RADIANS(G405))*COS(RADIANS(E399))*COS(RADIANS(I389))))&gt;90,0,$F$4*$F$5/E398^2*(SIN(RADIANS(G405))*SIN(RADIANS(E399))+COS(RADIANS(G405))*COS(RADIANS(E399))*COS(RADIANS(I389))))</f>
        <v>0</v>
      </c>
      <c r="J405">
        <f>IF(DEGREES(ACOS(SIN(RADIANS(G405))*SIN(RADIANS(E399))+COS(RADIANS(G405))*COS(RADIANS(E399))*COS(RADIANS(J389))))&gt;90,0,$F$4*$F$5/E398^2*(SIN(RADIANS(G405))*SIN(RADIANS(E399))+COS(RADIANS(G405))*COS(RADIANS(E399))*COS(RADIANS(J389))))</f>
        <v>0</v>
      </c>
      <c r="K405">
        <f>IF(DEGREES(ACOS(SIN(RADIANS(G405))*SIN(RADIANS(E399))+COS(RADIANS(G405))*COS(RADIANS(E399))*COS(RADIANS(K389))))&gt;90,0,$F$4*$F$5/E398^2*(SIN(RADIANS(G405))*SIN(RADIANS(E399))+COS(RADIANS(G405))*COS(RADIANS(E399))*COS(RADIANS(K389))))</f>
        <v>0</v>
      </c>
      <c r="L405">
        <f>IF(DEGREES(ACOS(SIN(RADIANS(G405))*SIN(RADIANS(E399))+COS(RADIANS(G405))*COS(RADIANS(E399))*COS(RADIANS(L389))))&gt;90,0,$F$4*$F$5/E398^2*(SIN(RADIANS(G405))*SIN(RADIANS(E399))+COS(RADIANS(G405))*COS(RADIANS(E399))*COS(RADIANS(L389))))</f>
        <v>0</v>
      </c>
      <c r="M405">
        <f>IF(DEGREES(ACOS(SIN(RADIANS(G405))*SIN(RADIANS(E399))+COS(RADIANS(G405))*COS(RADIANS(E399))*COS(RADIANS(M389))))&gt;90,0,$F$4*$F$5/E398^2*(SIN(RADIANS(G405))*SIN(RADIANS(E399))+COS(RADIANS(G405))*COS(RADIANS(E399))*COS(RADIANS(M389))))</f>
        <v>0</v>
      </c>
      <c r="N405">
        <f>IF(DEGREES(ACOS(SIN(RADIANS(G405))*SIN(RADIANS(E399))+COS(RADIANS(G405))*COS(RADIANS(E399))*COS(RADIANS(N389))))&gt;90,0,$F$4*$F$5/E398^2*(SIN(RADIANS(G405))*SIN(RADIANS(E399))+COS(RADIANS(G405))*COS(RADIANS(E399))*COS(RADIANS(N389))))</f>
        <v>0</v>
      </c>
      <c r="O405">
        <f>IF(DEGREES(ACOS(SIN(RADIANS(G405))*SIN(RADIANS(E399))+COS(RADIANS(G405))*COS(RADIANS(E399))*COS(RADIANS(O389))))&gt;90,0,$F$4*$F$5/E398^2*(SIN(RADIANS(G405))*SIN(RADIANS(E399))+COS(RADIANS(G405))*COS(RADIANS(E399))*COS(RADIANS(O389))))</f>
        <v>0</v>
      </c>
      <c r="P405">
        <f>IF(DEGREES(ACOS(SIN(RADIANS(G405))*SIN(RADIANS(E399))+COS(RADIANS(G405))*COS(RADIANS(E399))*COS(RADIANS(P389))))&gt;90,0,$F$4*$F$5/E398^2*(SIN(RADIANS(G405))*SIN(RADIANS(E399))+COS(RADIANS(G405))*COS(RADIANS(E399))*COS(RADIANS(P389))))</f>
        <v>0</v>
      </c>
      <c r="Q405">
        <f>IF(DEGREES(ACOS(SIN(RADIANS(G405))*SIN(RADIANS(E399))+COS(RADIANS(G405))*COS(RADIANS(E399))*COS(RADIANS(Q389))))&gt;90,0,$F$4*$F$5/E398^2*(SIN(RADIANS(G405))*SIN(RADIANS(E399))+COS(RADIANS(G405))*COS(RADIANS(E399))*COS(RADIANS(Q389))))</f>
        <v>0</v>
      </c>
      <c r="R405" t="e">
        <f>IF(DEGREES(ACOS(SIN(RADIANS(G405))*SIN(RADIANS(E399))+COS(RADIANS(G405))*COS(RADIANS(E399))*COS(RADIANS(R389))))&gt;90,0,$F$4*$F$5/E398^2*(SIN(RADIANS(G405))*SIN(RADIANS(E399))+COS(RADIANS(G405))*COS(RADIANS(E399))*COS(RADIANS(R389))))</f>
        <v>#DIV/0!</v>
      </c>
      <c r="S405" t="e">
        <f>IF(DEGREES(ACOS(SIN(RADIANS(G405))*SIN(RADIANS(E399))+COS(RADIANS(G405))*COS(RADIANS(E399))*COS(RADIANS(S389))))&gt;90,0,$F$4*$F$5/E398^2*(SIN(RADIANS(G405))*SIN(RADIANS(E399))+COS(RADIANS(G405))*COS(RADIANS(E399))*COS(RADIANS(S389))))</f>
        <v>#DIV/0!</v>
      </c>
      <c r="T405" t="e">
        <f>IF(DEGREES(ACOS(SIN(RADIANS(G405))*SIN(RADIANS(E399))+COS(RADIANS(G405))*COS(RADIANS(E399))*COS(RADIANS(T389))))&gt;90,0,$F$4*$F$5/E398^2*(SIN(RADIANS(G405))*SIN(RADIANS(E399))+COS(RADIANS(G405))*COS(RADIANS(E399))*COS(RADIANS(T389))))</f>
        <v>#DIV/0!</v>
      </c>
      <c r="U405" t="e">
        <f>IF(DEGREES(ACOS(SIN(RADIANS(G405))*SIN(RADIANS(E399))+COS(RADIANS(G405))*COS(RADIANS(E399))*COS(RADIANS(U389))))&gt;90,0,$F$4*$F$5/E398^2*(SIN(RADIANS(G405))*SIN(RADIANS(E399))+COS(RADIANS(G405))*COS(RADIANS(E399))*COS(RADIANS(U389))))</f>
        <v>#DIV/0!</v>
      </c>
      <c r="V405" t="e">
        <f>IF(DEGREES(ACOS(SIN(RADIANS(G405))*SIN(RADIANS(E399))+COS(RADIANS(G405))*COS(RADIANS(E399))*COS(RADIANS(V389))))&gt;90,0,$F$4*$F$5/E398^2*(SIN(RADIANS(G405))*SIN(RADIANS(E399))+COS(RADIANS(G405))*COS(RADIANS(E399))*COS(RADIANS(V389))))</f>
        <v>#DIV/0!</v>
      </c>
      <c r="W405" t="e">
        <f>IF(DEGREES(ACOS(SIN(RADIANS(G405))*SIN(RADIANS(E399))+COS(RADIANS(G405))*COS(RADIANS(E399))*COS(RADIANS(W389))))&gt;90,0,$F$4*$F$5/E398^2*(SIN(RADIANS(G405))*SIN(RADIANS(E399))+COS(RADIANS(G405))*COS(RADIANS(E399))*COS(RADIANS(W389))))</f>
        <v>#DIV/0!</v>
      </c>
      <c r="X405" t="e">
        <f>IF(DEGREES(ACOS(SIN(RADIANS(G405))*SIN(RADIANS(E399))+COS(RADIANS(G405))*COS(RADIANS(E399))*COS(RADIANS(X389))))&gt;90,0,$F$4*$F$5/E398^2*(SIN(RADIANS(G405))*SIN(RADIANS(E399))+COS(RADIANS(G405))*COS(RADIANS(E399))*COS(RADIANS(X389))))</f>
        <v>#DIV/0!</v>
      </c>
      <c r="Y405" t="e">
        <f>IF(DEGREES(ACOS(SIN(RADIANS(G405))*SIN(RADIANS(E399))+COS(RADIANS(G405))*COS(RADIANS(E399))*COS(RADIANS(Y389))))&gt;90,0,$F$4*$F$5/E398^2*(SIN(RADIANS(G405))*SIN(RADIANS(E399))+COS(RADIANS(G405))*COS(RADIANS(E399))*COS(RADIANS(Y389))))</f>
        <v>#DIV/0!</v>
      </c>
      <c r="Z405" t="e">
        <f>IF(DEGREES(ACOS(SIN(RADIANS(G405))*SIN(RADIANS(E399))+COS(RADIANS(G405))*COS(RADIANS(E399))*COS(RADIANS(Z389))))&gt;90,0,$F$4*$F$5/E398^2*(SIN(RADIANS(G405))*SIN(RADIANS(E399))+COS(RADIANS(G405))*COS(RADIANS(E399))*COS(RADIANS(Z389))))</f>
        <v>#DIV/0!</v>
      </c>
      <c r="AA405" t="e">
        <f>IF(DEGREES(ACOS(SIN(RADIANS(G405))*SIN(RADIANS(E399))+COS(RADIANS(G405))*COS(RADIANS(E399))*COS(RADIANS(AA389))))&gt;90,0,$F$4*$F$5/E398^2*(SIN(RADIANS(G405))*SIN(RADIANS(E399))+COS(RADIANS(G405))*COS(RADIANS(E399))*COS(RADIANS(AA389))))</f>
        <v>#DIV/0!</v>
      </c>
      <c r="AB405" t="e">
        <f>IF(DEGREES(ACOS(SIN(RADIANS(G405))*SIN(RADIANS(E399))+COS(RADIANS(G405))*COS(RADIANS(E399))*COS(RADIANS(AB389))))&gt;90,0,$F$4*$F$5/E398^2*(SIN(RADIANS(G405))*SIN(RADIANS(E399))+COS(RADIANS(G405))*COS(RADIANS(E399))*COS(RADIANS(AB389))))</f>
        <v>#DIV/0!</v>
      </c>
      <c r="AC405" t="e">
        <f>IF(DEGREES(ACOS(SIN(RADIANS(G405))*SIN(RADIANS(E399))+COS(RADIANS(G405))*COS(RADIANS(E399))*COS(RADIANS(AC389))))&gt;90,0,$F$4*$F$5/E398^2*(SIN(RADIANS(G405))*SIN(RADIANS(E399))+COS(RADIANS(G405))*COS(RADIANS(E399))*COS(RADIANS(AC389))))</f>
        <v>#DIV/0!</v>
      </c>
      <c r="AD405" t="e">
        <f>IF(DEGREES(ACOS(SIN(RADIANS(G405))*SIN(RADIANS(E399))+COS(RADIANS(G405))*COS(RADIANS(E399))*COS(RADIANS(AD389))))&gt;90,0,$F$4*$F$5/E398^2*(SIN(RADIANS(G405))*SIN(RADIANS(E399))+COS(RADIANS(G405))*COS(RADIANS(E399))*COS(RADIANS(AD389))))</f>
        <v>#DIV/0!</v>
      </c>
      <c r="AE405" t="e">
        <f>IF(DEGREES(ACOS(SIN(RADIANS(G405))*SIN(RADIANS(E399))+COS(RADIANS(G405))*COS(RADIANS(E399))*COS(RADIANS(AE389))))&gt;90,0,$F$4*$F$5/E398^2*(SIN(RADIANS(G405))*SIN(RADIANS(E399))+COS(RADIANS(G405))*COS(RADIANS(E399))*COS(RADIANS(AE389))))</f>
        <v>#DIV/0!</v>
      </c>
      <c r="AF405" t="e">
        <f>IF(DEGREES(ACOS(SIN(RADIANS(G405))*SIN(RADIANS(E399))+COS(RADIANS(G405))*COS(RADIANS(E399))*COS(RADIANS(AF389))))&gt;90,0,$F$4*$F$5/E398^2*(SIN(RADIANS(G405))*SIN(RADIANS(E399))+COS(RADIANS(G405))*COS(RADIANS(E399))*COS(RADIANS(AF389))))</f>
        <v>#DIV/0!</v>
      </c>
      <c r="AG405" t="e">
        <f>IF(DEGREES(ACOS(SIN(RADIANS(G405))*SIN(RADIANS(E399))+COS(RADIANS(G405))*COS(RADIANS(E399))*COS(RADIANS(AG389))))&gt;90,0,$F$4*$F$5/E398^2*(SIN(RADIANS(G405))*SIN(RADIANS(E399))+COS(RADIANS(G405))*COS(RADIANS(E399))*COS(RADIANS(AG389))))</f>
        <v>#DIV/0!</v>
      </c>
      <c r="AH405" t="e">
        <f>IF(DEGREES(ACOS(SIN(RADIANS(G405))*SIN(RADIANS(E399))+COS(RADIANS(G405))*COS(RADIANS(E399))*COS(RADIANS(AH389))))&gt;90,0,$F$4*$F$5/E398^2*(SIN(RADIANS(G405))*SIN(RADIANS(E399))+COS(RADIANS(G405))*COS(RADIANS(E399))*COS(RADIANS(AH389))))</f>
        <v>#DIV/0!</v>
      </c>
      <c r="AI405" t="e">
        <f>IF(DEGREES(ACOS(SIN(RADIANS(G405))*SIN(RADIANS(E399))+COS(RADIANS(G405))*COS(RADIANS(E399))*COS(RADIANS(AI389))))&gt;90,0,$F$4*$F$5/E398^2*(SIN(RADIANS(G405))*SIN(RADIANS(E399))+COS(RADIANS(G405))*COS(RADIANS(E399))*COS(RADIANS(AI389))))</f>
        <v>#DIV/0!</v>
      </c>
      <c r="AJ405" t="e">
        <f>IF(DEGREES(ACOS(SIN(RADIANS(G405))*SIN(RADIANS(E399))+COS(RADIANS(G405))*COS(RADIANS(E399))*COS(RADIANS(AJ389))))&gt;90,0,$F$4*$F$5/E398^2*(SIN(RADIANS(G405))*SIN(RADIANS(E399))+COS(RADIANS(G405))*COS(RADIANS(E399))*COS(RADIANS(AJ389))))</f>
        <v>#DIV/0!</v>
      </c>
      <c r="AK405">
        <f>IF(DEGREES(ACOS(SIN(RADIANS(G405))*SIN(RADIANS(E399))+COS(RADIANS(G405))*COS(RADIANS(E399))*COS(RADIANS(AK389))))&gt;90,0,$F$4*$F$5/E398^2*(SIN(RADIANS(G405))*SIN(RADIANS(E399))+COS(RADIANS(G405))*COS(RADIANS(E399))*COS(RADIANS(AK389))))</f>
        <v>0</v>
      </c>
      <c r="AL405">
        <f>IF(DEGREES(ACOS(SIN(RADIANS(G405))*SIN(RADIANS(E399))+COS(RADIANS(G405))*COS(RADIANS(E399))*COS(RADIANS(AL389))))&gt;90,0,$F$4*$F$5/E398^2*(SIN(RADIANS(G405))*SIN(RADIANS(E399))+COS(RADIANS(G405))*COS(RADIANS(E399))*COS(RADIANS(AL389))))</f>
        <v>0</v>
      </c>
      <c r="AM405">
        <f>IF(DEGREES(ACOS(SIN(RADIANS(G405))*SIN(RADIANS(E399))+COS(RADIANS(G405))*COS(RADIANS(E399))*COS(RADIANS(AM389))))&gt;90,0,$F$4*$F$5/E398^2*(SIN(RADIANS(G405))*SIN(RADIANS(E399))+COS(RADIANS(G405))*COS(RADIANS(E399))*COS(RADIANS(AM389))))</f>
        <v>0</v>
      </c>
      <c r="AN405">
        <f>IF(DEGREES(ACOS(SIN(RADIANS(G405))*SIN(RADIANS(E399))+COS(RADIANS(G405))*COS(RADIANS(E399))*COS(RADIANS(AN389))))&gt;90,0,$F$4*$F$5/E398^2*(SIN(RADIANS(G405))*SIN(RADIANS(E399))+COS(RADIANS(G405))*COS(RADIANS(E399))*COS(RADIANS(AN389))))</f>
        <v>0</v>
      </c>
      <c r="AO405">
        <f>IF(DEGREES(ACOS(SIN(RADIANS(G405))*SIN(RADIANS(E399))+COS(RADIANS(G405))*COS(RADIANS(E399))*COS(RADIANS(AO389))))&gt;90,0,$F$4*$F$5/E398^2*(SIN(RADIANS(G405))*SIN(RADIANS(E399))+COS(RADIANS(G405))*COS(RADIANS(E399))*COS(RADIANS(AO389))))</f>
        <v>0</v>
      </c>
      <c r="AP405">
        <f>IF(DEGREES(ACOS(SIN(RADIANS(G405))*SIN(RADIANS(E399))+COS(RADIANS(G405))*COS(RADIANS(E399))*COS(RADIANS(AP389))))&gt;90,0,$F$4*$F$5/E398^2*(SIN(RADIANS(G405))*SIN(RADIANS(E399))+COS(RADIANS(G405))*COS(RADIANS(E399))*COS(RADIANS(AP389))))</f>
        <v>0</v>
      </c>
      <c r="AQ405">
        <f>IF(DEGREES(ACOS(SIN(RADIANS(G405))*SIN(RADIANS(E399))+COS(RADIANS(G405))*COS(RADIANS(E399))*COS(RADIANS(AQ389))))&gt;90,0,$F$4*$F$5/E398^2*(SIN(RADIANS(G405))*SIN(RADIANS(E399))+COS(RADIANS(G405))*COS(RADIANS(E399))*COS(RADIANS(AQ389))))</f>
        <v>0</v>
      </c>
      <c r="AR405">
        <f>IF(DEGREES(ACOS(SIN(RADIANS(G405))*SIN(RADIANS(E399))+COS(RADIANS(G405))*COS(RADIANS(E399))*COS(RADIANS(AR389))))&gt;90,0,$F$4*$F$5/E398^2*(SIN(RADIANS(G405))*SIN(RADIANS(E399))+COS(RADIANS(G405))*COS(RADIANS(E399))*COS(RADIANS(AR389))))</f>
        <v>0</v>
      </c>
    </row>
    <row r="406" spans="2:44" x14ac:dyDescent="0.5">
      <c r="G406">
        <v>-60</v>
      </c>
      <c r="I406">
        <f>IF(DEGREES(ACOS(SIN(RADIANS(G406))*SIN(RADIANS(E399))+COS(RADIANS(G406))*COS(RADIANS(E399))*COS(RADIANS(I389))))&gt;90,0,$F$4*$F$5/E398^2*(SIN(RADIANS(G406))*SIN(RADIANS(E399))+COS(RADIANS(G406))*COS(RADIANS(E399))*COS(RADIANS(I389))))</f>
        <v>0</v>
      </c>
      <c r="J406">
        <f>IF(DEGREES(ACOS(SIN(RADIANS(G406))*SIN(RADIANS(E399))+COS(RADIANS(G406))*COS(RADIANS(E399))*COS(RADIANS(J389))))&gt;90,0,$F$4*$F$5/E398^2*(SIN(RADIANS(G406))*SIN(RADIANS(E399))+COS(RADIANS(G406))*COS(RADIANS(E399))*COS(RADIANS(J389))))</f>
        <v>0</v>
      </c>
      <c r="K406">
        <f>IF(DEGREES(ACOS(SIN(RADIANS(G406))*SIN(RADIANS(E399))+COS(RADIANS(G406))*COS(RADIANS(E399))*COS(RADIANS(K389))))&gt;90,0,$F$4*$F$5/E398^2*(SIN(RADIANS(G406))*SIN(RADIANS(E399))+COS(RADIANS(G406))*COS(RADIANS(E399))*COS(RADIANS(K389))))</f>
        <v>0</v>
      </c>
      <c r="L406">
        <f>IF(DEGREES(ACOS(SIN(RADIANS(G406))*SIN(RADIANS(E399))+COS(RADIANS(G406))*COS(RADIANS(E399))*COS(RADIANS(L389))))&gt;90,0,$F$4*$F$5/E398^2*(SIN(RADIANS(G406))*SIN(RADIANS(E399))+COS(RADIANS(G406))*COS(RADIANS(E399))*COS(RADIANS(L389))))</f>
        <v>0</v>
      </c>
      <c r="M406">
        <f>IF(DEGREES(ACOS(SIN(RADIANS(G406))*SIN(RADIANS(E399))+COS(RADIANS(G406))*COS(RADIANS(E399))*COS(RADIANS(M389))))&gt;90,0,$F$4*$F$5/E398^2*(SIN(RADIANS(G406))*SIN(RADIANS(E399))+COS(RADIANS(G406))*COS(RADIANS(E399))*COS(RADIANS(M389))))</f>
        <v>0</v>
      </c>
      <c r="N406">
        <f>IF(DEGREES(ACOS(SIN(RADIANS(G406))*SIN(RADIANS(E399))+COS(RADIANS(G406))*COS(RADIANS(E399))*COS(RADIANS(N389))))&gt;90,0,$F$4*$F$5/E398^2*(SIN(RADIANS(G406))*SIN(RADIANS(E399))+COS(RADIANS(G406))*COS(RADIANS(E399))*COS(RADIANS(N389))))</f>
        <v>0</v>
      </c>
      <c r="O406">
        <f>IF(DEGREES(ACOS(SIN(RADIANS(G406))*SIN(RADIANS(E399))+COS(RADIANS(G406))*COS(RADIANS(E399))*COS(RADIANS(O389))))&gt;90,0,$F$4*$F$5/E398^2*(SIN(RADIANS(G406))*SIN(RADIANS(E399))+COS(RADIANS(G406))*COS(RADIANS(E399))*COS(RADIANS(O389))))</f>
        <v>0</v>
      </c>
      <c r="P406">
        <f>IF(DEGREES(ACOS(SIN(RADIANS(G406))*SIN(RADIANS(E399))+COS(RADIANS(G406))*COS(RADIANS(E399))*COS(RADIANS(P389))))&gt;90,0,$F$4*$F$5/E398^2*(SIN(RADIANS(G406))*SIN(RADIANS(E399))+COS(RADIANS(G406))*COS(RADIANS(E399))*COS(RADIANS(P389))))</f>
        <v>0</v>
      </c>
      <c r="Q406">
        <f>IF(DEGREES(ACOS(SIN(RADIANS(G406))*SIN(RADIANS(E399))+COS(RADIANS(G406))*COS(RADIANS(E399))*COS(RADIANS(Q389))))&gt;90,0,$F$4*$F$5/E398^2*(SIN(RADIANS(G406))*SIN(RADIANS(E399))+COS(RADIANS(G406))*COS(RADIANS(E399))*COS(RADIANS(Q389))))</f>
        <v>0</v>
      </c>
      <c r="R406" t="e">
        <f>IF(DEGREES(ACOS(SIN(RADIANS(G406))*SIN(RADIANS(E399))+COS(RADIANS(G406))*COS(RADIANS(E399))*COS(RADIANS(R389))))&gt;90,0,$F$4*$F$5/E398^2*(SIN(RADIANS(G406))*SIN(RADIANS(E399))+COS(RADIANS(G406))*COS(RADIANS(E399))*COS(RADIANS(R389))))</f>
        <v>#DIV/0!</v>
      </c>
      <c r="S406" t="e">
        <f>IF(DEGREES(ACOS(SIN(RADIANS(G406))*SIN(RADIANS(E399))+COS(RADIANS(G406))*COS(RADIANS(E399))*COS(RADIANS(S389))))&gt;90,0,$F$4*$F$5/E398^2*(SIN(RADIANS(G406))*SIN(RADIANS(E399))+COS(RADIANS(G406))*COS(RADIANS(E399))*COS(RADIANS(S389))))</f>
        <v>#DIV/0!</v>
      </c>
      <c r="T406" t="e">
        <f>IF(DEGREES(ACOS(SIN(RADIANS(G406))*SIN(RADIANS(E399))+COS(RADIANS(G406))*COS(RADIANS(E399))*COS(RADIANS(T389))))&gt;90,0,$F$4*$F$5/E398^2*(SIN(RADIANS(G406))*SIN(RADIANS(E399))+COS(RADIANS(G406))*COS(RADIANS(E399))*COS(RADIANS(T389))))</f>
        <v>#DIV/0!</v>
      </c>
      <c r="U406" t="e">
        <f>IF(DEGREES(ACOS(SIN(RADIANS(G406))*SIN(RADIANS(E399))+COS(RADIANS(G406))*COS(RADIANS(E399))*COS(RADIANS(U389))))&gt;90,0,$F$4*$F$5/E398^2*(SIN(RADIANS(G406))*SIN(RADIANS(E399))+COS(RADIANS(G406))*COS(RADIANS(E399))*COS(RADIANS(U389))))</f>
        <v>#DIV/0!</v>
      </c>
      <c r="V406" t="e">
        <f>IF(DEGREES(ACOS(SIN(RADIANS(G406))*SIN(RADIANS(E399))+COS(RADIANS(G406))*COS(RADIANS(E399))*COS(RADIANS(V389))))&gt;90,0,$F$4*$F$5/E398^2*(SIN(RADIANS(G406))*SIN(RADIANS(E399))+COS(RADIANS(G406))*COS(RADIANS(E399))*COS(RADIANS(V389))))</f>
        <v>#DIV/0!</v>
      </c>
      <c r="W406" t="e">
        <f>IF(DEGREES(ACOS(SIN(RADIANS(G406))*SIN(RADIANS(E399))+COS(RADIANS(G406))*COS(RADIANS(E399))*COS(RADIANS(W389))))&gt;90,0,$F$4*$F$5/E398^2*(SIN(RADIANS(G406))*SIN(RADIANS(E399))+COS(RADIANS(G406))*COS(RADIANS(E399))*COS(RADIANS(W389))))</f>
        <v>#DIV/0!</v>
      </c>
      <c r="X406" t="e">
        <f>IF(DEGREES(ACOS(SIN(RADIANS(G406))*SIN(RADIANS(E399))+COS(RADIANS(G406))*COS(RADIANS(E399))*COS(RADIANS(X389))))&gt;90,0,$F$4*$F$5/E398^2*(SIN(RADIANS(G406))*SIN(RADIANS(E399))+COS(RADIANS(G406))*COS(RADIANS(E399))*COS(RADIANS(X389))))</f>
        <v>#DIV/0!</v>
      </c>
      <c r="Y406" t="e">
        <f>IF(DEGREES(ACOS(SIN(RADIANS(G406))*SIN(RADIANS(E399))+COS(RADIANS(G406))*COS(RADIANS(E399))*COS(RADIANS(Y389))))&gt;90,0,$F$4*$F$5/E398^2*(SIN(RADIANS(G406))*SIN(RADIANS(E399))+COS(RADIANS(G406))*COS(RADIANS(E399))*COS(RADIANS(Y389))))</f>
        <v>#DIV/0!</v>
      </c>
      <c r="Z406" t="e">
        <f>IF(DEGREES(ACOS(SIN(RADIANS(G406))*SIN(RADIANS(E399))+COS(RADIANS(G406))*COS(RADIANS(E399))*COS(RADIANS(Z389))))&gt;90,0,$F$4*$F$5/E398^2*(SIN(RADIANS(G406))*SIN(RADIANS(E399))+COS(RADIANS(G406))*COS(RADIANS(E399))*COS(RADIANS(Z389))))</f>
        <v>#DIV/0!</v>
      </c>
      <c r="AA406" t="e">
        <f>IF(DEGREES(ACOS(SIN(RADIANS(G406))*SIN(RADIANS(E399))+COS(RADIANS(G406))*COS(RADIANS(E399))*COS(RADIANS(AA389))))&gt;90,0,$F$4*$F$5/E398^2*(SIN(RADIANS(G406))*SIN(RADIANS(E399))+COS(RADIANS(G406))*COS(RADIANS(E399))*COS(RADIANS(AA389))))</f>
        <v>#DIV/0!</v>
      </c>
      <c r="AB406" t="e">
        <f>IF(DEGREES(ACOS(SIN(RADIANS(G406))*SIN(RADIANS(E399))+COS(RADIANS(G406))*COS(RADIANS(E399))*COS(RADIANS(AB389))))&gt;90,0,$F$4*$F$5/E398^2*(SIN(RADIANS(G406))*SIN(RADIANS(E399))+COS(RADIANS(G406))*COS(RADIANS(E399))*COS(RADIANS(AB389))))</f>
        <v>#DIV/0!</v>
      </c>
      <c r="AC406" t="e">
        <f>IF(DEGREES(ACOS(SIN(RADIANS(G406))*SIN(RADIANS(E399))+COS(RADIANS(G406))*COS(RADIANS(E399))*COS(RADIANS(AC389))))&gt;90,0,$F$4*$F$5/E398^2*(SIN(RADIANS(G406))*SIN(RADIANS(E399))+COS(RADIANS(G406))*COS(RADIANS(E399))*COS(RADIANS(AC389))))</f>
        <v>#DIV/0!</v>
      </c>
      <c r="AD406" t="e">
        <f>IF(DEGREES(ACOS(SIN(RADIANS(G406))*SIN(RADIANS(E399))+COS(RADIANS(G406))*COS(RADIANS(E399))*COS(RADIANS(AD389))))&gt;90,0,$F$4*$F$5/E398^2*(SIN(RADIANS(G406))*SIN(RADIANS(E399))+COS(RADIANS(G406))*COS(RADIANS(E399))*COS(RADIANS(AD389))))</f>
        <v>#DIV/0!</v>
      </c>
      <c r="AE406" t="e">
        <f>IF(DEGREES(ACOS(SIN(RADIANS(G406))*SIN(RADIANS(E399))+COS(RADIANS(G406))*COS(RADIANS(E399))*COS(RADIANS(AE389))))&gt;90,0,$F$4*$F$5/E398^2*(SIN(RADIANS(G406))*SIN(RADIANS(E399))+COS(RADIANS(G406))*COS(RADIANS(E399))*COS(RADIANS(AE389))))</f>
        <v>#DIV/0!</v>
      </c>
      <c r="AF406" t="e">
        <f>IF(DEGREES(ACOS(SIN(RADIANS(G406))*SIN(RADIANS(E399))+COS(RADIANS(G406))*COS(RADIANS(E399))*COS(RADIANS(AF389))))&gt;90,0,$F$4*$F$5/E398^2*(SIN(RADIANS(G406))*SIN(RADIANS(E399))+COS(RADIANS(G406))*COS(RADIANS(E399))*COS(RADIANS(AF389))))</f>
        <v>#DIV/0!</v>
      </c>
      <c r="AG406" t="e">
        <f>IF(DEGREES(ACOS(SIN(RADIANS(G406))*SIN(RADIANS(E399))+COS(RADIANS(G406))*COS(RADIANS(E399))*COS(RADIANS(AG389))))&gt;90,0,$F$4*$F$5/E398^2*(SIN(RADIANS(G406))*SIN(RADIANS(E399))+COS(RADIANS(G406))*COS(RADIANS(E399))*COS(RADIANS(AG389))))</f>
        <v>#DIV/0!</v>
      </c>
      <c r="AH406" t="e">
        <f>IF(DEGREES(ACOS(SIN(RADIANS(G406))*SIN(RADIANS(E399))+COS(RADIANS(G406))*COS(RADIANS(E399))*COS(RADIANS(AH389))))&gt;90,0,$F$4*$F$5/E398^2*(SIN(RADIANS(G406))*SIN(RADIANS(E399))+COS(RADIANS(G406))*COS(RADIANS(E399))*COS(RADIANS(AH389))))</f>
        <v>#DIV/0!</v>
      </c>
      <c r="AI406" t="e">
        <f>IF(DEGREES(ACOS(SIN(RADIANS(G406))*SIN(RADIANS(E399))+COS(RADIANS(G406))*COS(RADIANS(E399))*COS(RADIANS(AI389))))&gt;90,0,$F$4*$F$5/E398^2*(SIN(RADIANS(G406))*SIN(RADIANS(E399))+COS(RADIANS(G406))*COS(RADIANS(E399))*COS(RADIANS(AI389))))</f>
        <v>#DIV/0!</v>
      </c>
      <c r="AJ406" t="e">
        <f>IF(DEGREES(ACOS(SIN(RADIANS(G406))*SIN(RADIANS(E399))+COS(RADIANS(G406))*COS(RADIANS(E399))*COS(RADIANS(AJ389))))&gt;90,0,$F$4*$F$5/E398^2*(SIN(RADIANS(G406))*SIN(RADIANS(E399))+COS(RADIANS(G406))*COS(RADIANS(E399))*COS(RADIANS(AJ389))))</f>
        <v>#DIV/0!</v>
      </c>
      <c r="AK406">
        <f>IF(DEGREES(ACOS(SIN(RADIANS(G406))*SIN(RADIANS(E399))+COS(RADIANS(G406))*COS(RADIANS(E399))*COS(RADIANS(AK389))))&gt;90,0,$F$4*$F$5/E398^2*(SIN(RADIANS(G406))*SIN(RADIANS(E399))+COS(RADIANS(G406))*COS(RADIANS(E399))*COS(RADIANS(AK389))))</f>
        <v>0</v>
      </c>
      <c r="AL406">
        <f>IF(DEGREES(ACOS(SIN(RADIANS(G406))*SIN(RADIANS(E399))+COS(RADIANS(G406))*COS(RADIANS(E399))*COS(RADIANS(AL389))))&gt;90,0,$F$4*$F$5/E398^2*(SIN(RADIANS(G406))*SIN(RADIANS(E399))+COS(RADIANS(G406))*COS(RADIANS(E399))*COS(RADIANS(AL389))))</f>
        <v>0</v>
      </c>
      <c r="AM406">
        <f>IF(DEGREES(ACOS(SIN(RADIANS(G406))*SIN(RADIANS(E399))+COS(RADIANS(G406))*COS(RADIANS(E399))*COS(RADIANS(AM389))))&gt;90,0,$F$4*$F$5/E398^2*(SIN(RADIANS(G406))*SIN(RADIANS(E399))+COS(RADIANS(G406))*COS(RADIANS(E399))*COS(RADIANS(AM389))))</f>
        <v>0</v>
      </c>
      <c r="AN406">
        <f>IF(DEGREES(ACOS(SIN(RADIANS(G406))*SIN(RADIANS(E399))+COS(RADIANS(G406))*COS(RADIANS(E399))*COS(RADIANS(AN389))))&gt;90,0,$F$4*$F$5/E398^2*(SIN(RADIANS(G406))*SIN(RADIANS(E399))+COS(RADIANS(G406))*COS(RADIANS(E399))*COS(RADIANS(AN389))))</f>
        <v>0</v>
      </c>
      <c r="AO406">
        <f>IF(DEGREES(ACOS(SIN(RADIANS(G406))*SIN(RADIANS(E399))+COS(RADIANS(G406))*COS(RADIANS(E399))*COS(RADIANS(AO389))))&gt;90,0,$F$4*$F$5/E398^2*(SIN(RADIANS(G406))*SIN(RADIANS(E399))+COS(RADIANS(G406))*COS(RADIANS(E399))*COS(RADIANS(AO389))))</f>
        <v>0</v>
      </c>
      <c r="AP406">
        <f>IF(DEGREES(ACOS(SIN(RADIANS(G406))*SIN(RADIANS(E399))+COS(RADIANS(G406))*COS(RADIANS(E399))*COS(RADIANS(AP389))))&gt;90,0,$F$4*$F$5/E398^2*(SIN(RADIANS(G406))*SIN(RADIANS(E399))+COS(RADIANS(G406))*COS(RADIANS(E399))*COS(RADIANS(AP389))))</f>
        <v>0</v>
      </c>
      <c r="AQ406">
        <f>IF(DEGREES(ACOS(SIN(RADIANS(G406))*SIN(RADIANS(E399))+COS(RADIANS(G406))*COS(RADIANS(E399))*COS(RADIANS(AQ389))))&gt;90,0,$F$4*$F$5/E398^2*(SIN(RADIANS(G406))*SIN(RADIANS(E399))+COS(RADIANS(G406))*COS(RADIANS(E399))*COS(RADIANS(AQ389))))</f>
        <v>0</v>
      </c>
      <c r="AR406">
        <f>IF(DEGREES(ACOS(SIN(RADIANS(G406))*SIN(RADIANS(E399))+COS(RADIANS(G406))*COS(RADIANS(E399))*COS(RADIANS(AR389))))&gt;90,0,$F$4*$F$5/E398^2*(SIN(RADIANS(G406))*SIN(RADIANS(E399))+COS(RADIANS(G406))*COS(RADIANS(E399))*COS(RADIANS(AR389))))</f>
        <v>0</v>
      </c>
    </row>
    <row r="407" spans="2:44" x14ac:dyDescent="0.5">
      <c r="G407">
        <v>-70</v>
      </c>
      <c r="I407">
        <f>IF(DEGREES(ACOS(SIN(RADIANS(G407))*SIN(RADIANS(E399))+COS(RADIANS(G407))*COS(RADIANS(E399))*COS(RADIANS(I389))))&gt;90,0,$F$4*$F$5/E398^2*(SIN(RADIANS(G407))*SIN(RADIANS(E399))+COS(RADIANS(G407))*COS(RADIANS(E399))*COS(RADIANS(I389))))</f>
        <v>0</v>
      </c>
      <c r="J407">
        <f>IF(DEGREES(ACOS(SIN(RADIANS(G407))*SIN(RADIANS(E399))+COS(RADIANS(G407))*COS(RADIANS(E399))*COS(RADIANS(J389))))&gt;90,0,$F$4*$F$5/E398^2*(SIN(RADIANS(G407))*SIN(RADIANS(E399))+COS(RADIANS(G407))*COS(RADIANS(E399))*COS(RADIANS(J389))))</f>
        <v>0</v>
      </c>
      <c r="K407">
        <f>IF(DEGREES(ACOS(SIN(RADIANS(G407))*SIN(RADIANS(E399))+COS(RADIANS(G407))*COS(RADIANS(E399))*COS(RADIANS(K389))))&gt;90,0,$F$4*$F$5/E398^2*(SIN(RADIANS(G407))*SIN(RADIANS(E399))+COS(RADIANS(G407))*COS(RADIANS(E399))*COS(RADIANS(K389))))</f>
        <v>0</v>
      </c>
      <c r="L407">
        <f>IF(DEGREES(ACOS(SIN(RADIANS(G407))*SIN(RADIANS(E399))+COS(RADIANS(G407))*COS(RADIANS(E399))*COS(RADIANS(L389))))&gt;90,0,$F$4*$F$5/E398^2*(SIN(RADIANS(G407))*SIN(RADIANS(E399))+COS(RADIANS(G407))*COS(RADIANS(E399))*COS(RADIANS(L389))))</f>
        <v>0</v>
      </c>
      <c r="M407">
        <f>IF(DEGREES(ACOS(SIN(RADIANS(G407))*SIN(RADIANS(E399))+COS(RADIANS(G407))*COS(RADIANS(E399))*COS(RADIANS(M389))))&gt;90,0,$F$4*$F$5/E398^2*(SIN(RADIANS(G407))*SIN(RADIANS(E399))+COS(RADIANS(G407))*COS(RADIANS(E399))*COS(RADIANS(M389))))</f>
        <v>0</v>
      </c>
      <c r="N407">
        <f>IF(DEGREES(ACOS(SIN(RADIANS(G407))*SIN(RADIANS(E399))+COS(RADIANS(G407))*COS(RADIANS(E399))*COS(RADIANS(N389))))&gt;90,0,$F$4*$F$5/E398^2*(SIN(RADIANS(G407))*SIN(RADIANS(E399))+COS(RADIANS(G407))*COS(RADIANS(E399))*COS(RADIANS(N389))))</f>
        <v>0</v>
      </c>
      <c r="O407">
        <f>IF(DEGREES(ACOS(SIN(RADIANS(G407))*SIN(RADIANS(E399))+COS(RADIANS(G407))*COS(RADIANS(E399))*COS(RADIANS(O389))))&gt;90,0,$F$4*$F$5/E398^2*(SIN(RADIANS(G407))*SIN(RADIANS(E399))+COS(RADIANS(G407))*COS(RADIANS(E399))*COS(RADIANS(O389))))</f>
        <v>0</v>
      </c>
      <c r="P407">
        <f>IF(DEGREES(ACOS(SIN(RADIANS(G407))*SIN(RADIANS(E399))+COS(RADIANS(G407))*COS(RADIANS(E399))*COS(RADIANS(P389))))&gt;90,0,$F$4*$F$5/E398^2*(SIN(RADIANS(G407))*SIN(RADIANS(E399))+COS(RADIANS(G407))*COS(RADIANS(E399))*COS(RADIANS(P389))))</f>
        <v>0</v>
      </c>
      <c r="Q407">
        <f>IF(DEGREES(ACOS(SIN(RADIANS(G407))*SIN(RADIANS(E399))+COS(RADIANS(G407))*COS(RADIANS(E399))*COS(RADIANS(Q389))))&gt;90,0,$F$4*$F$5/E398^2*(SIN(RADIANS(G407))*SIN(RADIANS(E399))+COS(RADIANS(G407))*COS(RADIANS(E399))*COS(RADIANS(Q389))))</f>
        <v>0</v>
      </c>
      <c r="R407" t="e">
        <f>IF(DEGREES(ACOS(SIN(RADIANS(G407))*SIN(RADIANS(E399))+COS(RADIANS(G407))*COS(RADIANS(E399))*COS(RADIANS(R389))))&gt;90,0,$F$4*$F$5/E398^2*(SIN(RADIANS(G407))*SIN(RADIANS(E399))+COS(RADIANS(G407))*COS(RADIANS(E399))*COS(RADIANS(R389))))</f>
        <v>#DIV/0!</v>
      </c>
      <c r="S407" t="e">
        <f>IF(DEGREES(ACOS(SIN(RADIANS(G407))*SIN(RADIANS(E399))+COS(RADIANS(G407))*COS(RADIANS(E399))*COS(RADIANS(S389))))&gt;90,0,$F$4*$F$5/E398^2*(SIN(RADIANS(G407))*SIN(RADIANS(E399))+COS(RADIANS(G407))*COS(RADIANS(E399))*COS(RADIANS(S389))))</f>
        <v>#DIV/0!</v>
      </c>
      <c r="T407" t="e">
        <f>IF(DEGREES(ACOS(SIN(RADIANS(G407))*SIN(RADIANS(E399))+COS(RADIANS(G407))*COS(RADIANS(E399))*COS(RADIANS(T389))))&gt;90,0,$F$4*$F$5/E398^2*(SIN(RADIANS(G407))*SIN(RADIANS(E399))+COS(RADIANS(G407))*COS(RADIANS(E399))*COS(RADIANS(T389))))</f>
        <v>#DIV/0!</v>
      </c>
      <c r="U407" t="e">
        <f>IF(DEGREES(ACOS(SIN(RADIANS(G407))*SIN(RADIANS(E399))+COS(RADIANS(G407))*COS(RADIANS(E399))*COS(RADIANS(U389))))&gt;90,0,$F$4*$F$5/E398^2*(SIN(RADIANS(G407))*SIN(RADIANS(E399))+COS(RADIANS(G407))*COS(RADIANS(E399))*COS(RADIANS(U389))))</f>
        <v>#DIV/0!</v>
      </c>
      <c r="V407" t="e">
        <f>IF(DEGREES(ACOS(SIN(RADIANS(G407))*SIN(RADIANS(E399))+COS(RADIANS(G407))*COS(RADIANS(E399))*COS(RADIANS(V389))))&gt;90,0,$F$4*$F$5/E398^2*(SIN(RADIANS(G407))*SIN(RADIANS(E399))+COS(RADIANS(G407))*COS(RADIANS(E399))*COS(RADIANS(V389))))</f>
        <v>#DIV/0!</v>
      </c>
      <c r="W407" t="e">
        <f>IF(DEGREES(ACOS(SIN(RADIANS(G407))*SIN(RADIANS(E399))+COS(RADIANS(G407))*COS(RADIANS(E399))*COS(RADIANS(W389))))&gt;90,0,$F$4*$F$5/E398^2*(SIN(RADIANS(G407))*SIN(RADIANS(E399))+COS(RADIANS(G407))*COS(RADIANS(E399))*COS(RADIANS(W389))))</f>
        <v>#DIV/0!</v>
      </c>
      <c r="X407" t="e">
        <f>IF(DEGREES(ACOS(SIN(RADIANS(G407))*SIN(RADIANS(E399))+COS(RADIANS(G407))*COS(RADIANS(E399))*COS(RADIANS(X389))))&gt;90,0,$F$4*$F$5/E398^2*(SIN(RADIANS(G407))*SIN(RADIANS(E399))+COS(RADIANS(G407))*COS(RADIANS(E399))*COS(RADIANS(X389))))</f>
        <v>#DIV/0!</v>
      </c>
      <c r="Y407" t="e">
        <f>IF(DEGREES(ACOS(SIN(RADIANS(G407))*SIN(RADIANS(E399))+COS(RADIANS(G407))*COS(RADIANS(E399))*COS(RADIANS(Y389))))&gt;90,0,$F$4*$F$5/E398^2*(SIN(RADIANS(G407))*SIN(RADIANS(E399))+COS(RADIANS(G407))*COS(RADIANS(E399))*COS(RADIANS(Y389))))</f>
        <v>#DIV/0!</v>
      </c>
      <c r="Z407" t="e">
        <f>IF(DEGREES(ACOS(SIN(RADIANS(G407))*SIN(RADIANS(E399))+COS(RADIANS(G407))*COS(RADIANS(E399))*COS(RADIANS(Z389))))&gt;90,0,$F$4*$F$5/E398^2*(SIN(RADIANS(G407))*SIN(RADIANS(E399))+COS(RADIANS(G407))*COS(RADIANS(E399))*COS(RADIANS(Z389))))</f>
        <v>#DIV/0!</v>
      </c>
      <c r="AA407" t="e">
        <f>IF(DEGREES(ACOS(SIN(RADIANS(G407))*SIN(RADIANS(E399))+COS(RADIANS(G407))*COS(RADIANS(E399))*COS(RADIANS(AA389))))&gt;90,0,$F$4*$F$5/E398^2*(SIN(RADIANS(G407))*SIN(RADIANS(E399))+COS(RADIANS(G407))*COS(RADIANS(E399))*COS(RADIANS(AA389))))</f>
        <v>#DIV/0!</v>
      </c>
      <c r="AB407" t="e">
        <f>IF(DEGREES(ACOS(SIN(RADIANS(G407))*SIN(RADIANS(E399))+COS(RADIANS(G407))*COS(RADIANS(E399))*COS(RADIANS(AB389))))&gt;90,0,$F$4*$F$5/E398^2*(SIN(RADIANS(G407))*SIN(RADIANS(E399))+COS(RADIANS(G407))*COS(RADIANS(E399))*COS(RADIANS(AB389))))</f>
        <v>#DIV/0!</v>
      </c>
      <c r="AC407" t="e">
        <f>IF(DEGREES(ACOS(SIN(RADIANS(G407))*SIN(RADIANS(E399))+COS(RADIANS(G407))*COS(RADIANS(E399))*COS(RADIANS(AC389))))&gt;90,0,$F$4*$F$5/E398^2*(SIN(RADIANS(G407))*SIN(RADIANS(E399))+COS(RADIANS(G407))*COS(RADIANS(E399))*COS(RADIANS(AC389))))</f>
        <v>#DIV/0!</v>
      </c>
      <c r="AD407" t="e">
        <f>IF(DEGREES(ACOS(SIN(RADIANS(G407))*SIN(RADIANS(E399))+COS(RADIANS(G407))*COS(RADIANS(E399))*COS(RADIANS(AD389))))&gt;90,0,$F$4*$F$5/E398^2*(SIN(RADIANS(G407))*SIN(RADIANS(E399))+COS(RADIANS(G407))*COS(RADIANS(E399))*COS(RADIANS(AD389))))</f>
        <v>#DIV/0!</v>
      </c>
      <c r="AE407" t="e">
        <f>IF(DEGREES(ACOS(SIN(RADIANS(G407))*SIN(RADIANS(E399))+COS(RADIANS(G407))*COS(RADIANS(E399))*COS(RADIANS(AE389))))&gt;90,0,$F$4*$F$5/E398^2*(SIN(RADIANS(G407))*SIN(RADIANS(E399))+COS(RADIANS(G407))*COS(RADIANS(E399))*COS(RADIANS(AE389))))</f>
        <v>#DIV/0!</v>
      </c>
      <c r="AF407" t="e">
        <f>IF(DEGREES(ACOS(SIN(RADIANS(G407))*SIN(RADIANS(E399))+COS(RADIANS(G407))*COS(RADIANS(E399))*COS(RADIANS(AF389))))&gt;90,0,$F$4*$F$5/E398^2*(SIN(RADIANS(G407))*SIN(RADIANS(E399))+COS(RADIANS(G407))*COS(RADIANS(E399))*COS(RADIANS(AF389))))</f>
        <v>#DIV/0!</v>
      </c>
      <c r="AG407" t="e">
        <f>IF(DEGREES(ACOS(SIN(RADIANS(G407))*SIN(RADIANS(E399))+COS(RADIANS(G407))*COS(RADIANS(E399))*COS(RADIANS(AG389))))&gt;90,0,$F$4*$F$5/E398^2*(SIN(RADIANS(G407))*SIN(RADIANS(E399))+COS(RADIANS(G407))*COS(RADIANS(E399))*COS(RADIANS(AG389))))</f>
        <v>#DIV/0!</v>
      </c>
      <c r="AH407" t="e">
        <f>IF(DEGREES(ACOS(SIN(RADIANS(G407))*SIN(RADIANS(E399))+COS(RADIANS(G407))*COS(RADIANS(E399))*COS(RADIANS(AH389))))&gt;90,0,$F$4*$F$5/E398^2*(SIN(RADIANS(G407))*SIN(RADIANS(E399))+COS(RADIANS(G407))*COS(RADIANS(E399))*COS(RADIANS(AH389))))</f>
        <v>#DIV/0!</v>
      </c>
      <c r="AI407" t="e">
        <f>IF(DEGREES(ACOS(SIN(RADIANS(G407))*SIN(RADIANS(E399))+COS(RADIANS(G407))*COS(RADIANS(E399))*COS(RADIANS(AI389))))&gt;90,0,$F$4*$F$5/E398^2*(SIN(RADIANS(G407))*SIN(RADIANS(E399))+COS(RADIANS(G407))*COS(RADIANS(E399))*COS(RADIANS(AI389))))</f>
        <v>#DIV/0!</v>
      </c>
      <c r="AJ407" t="e">
        <f>IF(DEGREES(ACOS(SIN(RADIANS(G407))*SIN(RADIANS(E399))+COS(RADIANS(G407))*COS(RADIANS(E399))*COS(RADIANS(AJ389))))&gt;90,0,$F$4*$F$5/E398^2*(SIN(RADIANS(G407))*SIN(RADIANS(E399))+COS(RADIANS(G407))*COS(RADIANS(E399))*COS(RADIANS(AJ389))))</f>
        <v>#DIV/0!</v>
      </c>
      <c r="AK407">
        <f>IF(DEGREES(ACOS(SIN(RADIANS(G407))*SIN(RADIANS(E399))+COS(RADIANS(G407))*COS(RADIANS(E399))*COS(RADIANS(AK389))))&gt;90,0,$F$4*$F$5/E398^2*(SIN(RADIANS(G407))*SIN(RADIANS(E399))+COS(RADIANS(G407))*COS(RADIANS(E399))*COS(RADIANS(AK389))))</f>
        <v>0</v>
      </c>
      <c r="AL407">
        <f>IF(DEGREES(ACOS(SIN(RADIANS(G407))*SIN(RADIANS(E399))+COS(RADIANS(G407))*COS(RADIANS(E399))*COS(RADIANS(AL389))))&gt;90,0,$F$4*$F$5/E398^2*(SIN(RADIANS(G407))*SIN(RADIANS(E399))+COS(RADIANS(G407))*COS(RADIANS(E399))*COS(RADIANS(AL389))))</f>
        <v>0</v>
      </c>
      <c r="AM407">
        <f>IF(DEGREES(ACOS(SIN(RADIANS(G407))*SIN(RADIANS(E399))+COS(RADIANS(G407))*COS(RADIANS(E399))*COS(RADIANS(AM389))))&gt;90,0,$F$4*$F$5/E398^2*(SIN(RADIANS(G407))*SIN(RADIANS(E399))+COS(RADIANS(G407))*COS(RADIANS(E399))*COS(RADIANS(AM389))))</f>
        <v>0</v>
      </c>
      <c r="AN407">
        <f>IF(DEGREES(ACOS(SIN(RADIANS(G407))*SIN(RADIANS(E399))+COS(RADIANS(G407))*COS(RADIANS(E399))*COS(RADIANS(AN389))))&gt;90,0,$F$4*$F$5/E398^2*(SIN(RADIANS(G407))*SIN(RADIANS(E399))+COS(RADIANS(G407))*COS(RADIANS(E399))*COS(RADIANS(AN389))))</f>
        <v>0</v>
      </c>
      <c r="AO407">
        <f>IF(DEGREES(ACOS(SIN(RADIANS(G407))*SIN(RADIANS(E399))+COS(RADIANS(G407))*COS(RADIANS(E399))*COS(RADIANS(AO389))))&gt;90,0,$F$4*$F$5/E398^2*(SIN(RADIANS(G407))*SIN(RADIANS(E399))+COS(RADIANS(G407))*COS(RADIANS(E399))*COS(RADIANS(AO389))))</f>
        <v>0</v>
      </c>
      <c r="AP407">
        <f>IF(DEGREES(ACOS(SIN(RADIANS(G407))*SIN(RADIANS(E399))+COS(RADIANS(G407))*COS(RADIANS(E399))*COS(RADIANS(AP389))))&gt;90,0,$F$4*$F$5/E398^2*(SIN(RADIANS(G407))*SIN(RADIANS(E399))+COS(RADIANS(G407))*COS(RADIANS(E399))*COS(RADIANS(AP389))))</f>
        <v>0</v>
      </c>
      <c r="AQ407">
        <f>IF(DEGREES(ACOS(SIN(RADIANS(G407))*SIN(RADIANS(E399))+COS(RADIANS(G407))*COS(RADIANS(E399))*COS(RADIANS(AQ389))))&gt;90,0,$F$4*$F$5/E398^2*(SIN(RADIANS(G407))*SIN(RADIANS(E399))+COS(RADIANS(G407))*COS(RADIANS(E399))*COS(RADIANS(AQ389))))</f>
        <v>0</v>
      </c>
      <c r="AR407">
        <f>IF(DEGREES(ACOS(SIN(RADIANS(G407))*SIN(RADIANS(E399))+COS(RADIANS(G407))*COS(RADIANS(E399))*COS(RADIANS(AR389))))&gt;90,0,$F$4*$F$5/E398^2*(SIN(RADIANS(G407))*SIN(RADIANS(E399))+COS(RADIANS(G407))*COS(RADIANS(E399))*COS(RADIANS(AR389))))</f>
        <v>0</v>
      </c>
    </row>
    <row r="408" spans="2:44" x14ac:dyDescent="0.5">
      <c r="G408">
        <v>-80</v>
      </c>
      <c r="I408">
        <f>IF(DEGREES(ACOS(SIN(RADIANS(G408))*SIN(RADIANS(E399))+COS(RADIANS(G408))*COS(RADIANS(E399))*COS(RADIANS(I389))))&gt;90,0,$F$4*$F$5/E398^2*(SIN(RADIANS(G408))*SIN(RADIANS(E399))+COS(RADIANS(G408))*COS(RADIANS(E399))*COS(RADIANS(I389))))</f>
        <v>0</v>
      </c>
      <c r="J408">
        <f>IF(DEGREES(ACOS(SIN(RADIANS(G408))*SIN(RADIANS(E399))+COS(RADIANS(G408))*COS(RADIANS(E399))*COS(RADIANS(J389))))&gt;90,0,$F$4*$F$5/E398^2*(SIN(RADIANS(G408))*SIN(RADIANS(E399))+COS(RADIANS(G408))*COS(RADIANS(E399))*COS(RADIANS(J389))))</f>
        <v>0</v>
      </c>
      <c r="K408">
        <f>IF(DEGREES(ACOS(SIN(RADIANS(G408))*SIN(RADIANS(E399))+COS(RADIANS(G408))*COS(RADIANS(E399))*COS(RADIANS(K389))))&gt;90,0,$F$4*$F$5/E398^2*(SIN(RADIANS(G408))*SIN(RADIANS(E399))+COS(RADIANS(G408))*COS(RADIANS(E399))*COS(RADIANS(K389))))</f>
        <v>0</v>
      </c>
      <c r="L408">
        <f>IF(DEGREES(ACOS(SIN(RADIANS(G408))*SIN(RADIANS(E399))+COS(RADIANS(G408))*COS(RADIANS(E399))*COS(RADIANS(L389))))&gt;90,0,$F$4*$F$5/E398^2*(SIN(RADIANS(G408))*SIN(RADIANS(E399))+COS(RADIANS(G408))*COS(RADIANS(E399))*COS(RADIANS(L389))))</f>
        <v>0</v>
      </c>
      <c r="M408">
        <f>IF(DEGREES(ACOS(SIN(RADIANS(G408))*SIN(RADIANS(E399))+COS(RADIANS(G408))*COS(RADIANS(E399))*COS(RADIANS(M389))))&gt;90,0,$F$4*$F$5/E398^2*(SIN(RADIANS(G408))*SIN(RADIANS(E399))+COS(RADIANS(G408))*COS(RADIANS(E399))*COS(RADIANS(M389))))</f>
        <v>0</v>
      </c>
      <c r="N408">
        <f>IF(DEGREES(ACOS(SIN(RADIANS(G408))*SIN(RADIANS(E399))+COS(RADIANS(G408))*COS(RADIANS(E399))*COS(RADIANS(N389))))&gt;90,0,$F$4*$F$5/E398^2*(SIN(RADIANS(G408))*SIN(RADIANS(E399))+COS(RADIANS(G408))*COS(RADIANS(E399))*COS(RADIANS(N389))))</f>
        <v>0</v>
      </c>
      <c r="O408">
        <f>IF(DEGREES(ACOS(SIN(RADIANS(G408))*SIN(RADIANS(E399))+COS(RADIANS(G408))*COS(RADIANS(E399))*COS(RADIANS(O389))))&gt;90,0,$F$4*$F$5/E398^2*(SIN(RADIANS(G408))*SIN(RADIANS(E399))+COS(RADIANS(G408))*COS(RADIANS(E399))*COS(RADIANS(O389))))</f>
        <v>0</v>
      </c>
      <c r="P408">
        <f>IF(DEGREES(ACOS(SIN(RADIANS(G408))*SIN(RADIANS(E399))+COS(RADIANS(G408))*COS(RADIANS(E399))*COS(RADIANS(P389))))&gt;90,0,$F$4*$F$5/E398^2*(SIN(RADIANS(G408))*SIN(RADIANS(E399))+COS(RADIANS(G408))*COS(RADIANS(E399))*COS(RADIANS(P389))))</f>
        <v>0</v>
      </c>
      <c r="Q408">
        <f>IF(DEGREES(ACOS(SIN(RADIANS(G408))*SIN(RADIANS(E399))+COS(RADIANS(G408))*COS(RADIANS(E399))*COS(RADIANS(Q389))))&gt;90,0,$F$4*$F$5/E398^2*(SIN(RADIANS(G408))*SIN(RADIANS(E399))+COS(RADIANS(G408))*COS(RADIANS(E399))*COS(RADIANS(Q389))))</f>
        <v>0</v>
      </c>
      <c r="R408" t="e">
        <f>IF(DEGREES(ACOS(SIN(RADIANS(G408))*SIN(RADIANS(E399))+COS(RADIANS(G408))*COS(RADIANS(E399))*COS(RADIANS(R389))))&gt;90,0,$F$4*$F$5/E398^2*(SIN(RADIANS(G408))*SIN(RADIANS(E399))+COS(RADIANS(G408))*COS(RADIANS(E399))*COS(RADIANS(R389))))</f>
        <v>#DIV/0!</v>
      </c>
      <c r="S408" t="e">
        <f>IF(DEGREES(ACOS(SIN(RADIANS(G408))*SIN(RADIANS(E399))+COS(RADIANS(G408))*COS(RADIANS(E399))*COS(RADIANS(S389))))&gt;90,0,$F$4*$F$5/E398^2*(SIN(RADIANS(G408))*SIN(RADIANS(E399))+COS(RADIANS(G408))*COS(RADIANS(E399))*COS(RADIANS(S389))))</f>
        <v>#DIV/0!</v>
      </c>
      <c r="T408" t="e">
        <f>IF(DEGREES(ACOS(SIN(RADIANS(G408))*SIN(RADIANS(E399))+COS(RADIANS(G408))*COS(RADIANS(E399))*COS(RADIANS(T389))))&gt;90,0,$F$4*$F$5/E398^2*(SIN(RADIANS(G408))*SIN(RADIANS(E399))+COS(RADIANS(G408))*COS(RADIANS(E399))*COS(RADIANS(T389))))</f>
        <v>#DIV/0!</v>
      </c>
      <c r="U408" t="e">
        <f>IF(DEGREES(ACOS(SIN(RADIANS(G408))*SIN(RADIANS(E399))+COS(RADIANS(G408))*COS(RADIANS(E399))*COS(RADIANS(U389))))&gt;90,0,$F$4*$F$5/E398^2*(SIN(RADIANS(G408))*SIN(RADIANS(E399))+COS(RADIANS(G408))*COS(RADIANS(E399))*COS(RADIANS(U389))))</f>
        <v>#DIV/0!</v>
      </c>
      <c r="V408" t="e">
        <f>IF(DEGREES(ACOS(SIN(RADIANS(G408))*SIN(RADIANS(E399))+COS(RADIANS(G408))*COS(RADIANS(E399))*COS(RADIANS(V389))))&gt;90,0,$F$4*$F$5/E398^2*(SIN(RADIANS(G408))*SIN(RADIANS(E399))+COS(RADIANS(G408))*COS(RADIANS(E399))*COS(RADIANS(V389))))</f>
        <v>#DIV/0!</v>
      </c>
      <c r="W408" t="e">
        <f>IF(DEGREES(ACOS(SIN(RADIANS(G408))*SIN(RADIANS(E399))+COS(RADIANS(G408))*COS(RADIANS(E399))*COS(RADIANS(W389))))&gt;90,0,$F$4*$F$5/E398^2*(SIN(RADIANS(G408))*SIN(RADIANS(E399))+COS(RADIANS(G408))*COS(RADIANS(E399))*COS(RADIANS(W389))))</f>
        <v>#DIV/0!</v>
      </c>
      <c r="X408" t="e">
        <f>IF(DEGREES(ACOS(SIN(RADIANS(G408))*SIN(RADIANS(E399))+COS(RADIANS(G408))*COS(RADIANS(E399))*COS(RADIANS(X389))))&gt;90,0,$F$4*$F$5/E398^2*(SIN(RADIANS(G408))*SIN(RADIANS(E399))+COS(RADIANS(G408))*COS(RADIANS(E399))*COS(RADIANS(X389))))</f>
        <v>#DIV/0!</v>
      </c>
      <c r="Y408" t="e">
        <f>IF(DEGREES(ACOS(SIN(RADIANS(G408))*SIN(RADIANS(E399))+COS(RADIANS(G408))*COS(RADIANS(E399))*COS(RADIANS(Y389))))&gt;90,0,$F$4*$F$5/E398^2*(SIN(RADIANS(G408))*SIN(RADIANS(E399))+COS(RADIANS(G408))*COS(RADIANS(E399))*COS(RADIANS(Y389))))</f>
        <v>#DIV/0!</v>
      </c>
      <c r="Z408" t="e">
        <f>IF(DEGREES(ACOS(SIN(RADIANS(G408))*SIN(RADIANS(E399))+COS(RADIANS(G408))*COS(RADIANS(E399))*COS(RADIANS(Z389))))&gt;90,0,$F$4*$F$5/E398^2*(SIN(RADIANS(G408))*SIN(RADIANS(E399))+COS(RADIANS(G408))*COS(RADIANS(E399))*COS(RADIANS(Z389))))</f>
        <v>#DIV/0!</v>
      </c>
      <c r="AA408" t="e">
        <f>IF(DEGREES(ACOS(SIN(RADIANS(G408))*SIN(RADIANS(E399))+COS(RADIANS(G408))*COS(RADIANS(E399))*COS(RADIANS(AA389))))&gt;90,0,$F$4*$F$5/E398^2*(SIN(RADIANS(G408))*SIN(RADIANS(E399))+COS(RADIANS(G408))*COS(RADIANS(E399))*COS(RADIANS(AA389))))</f>
        <v>#DIV/0!</v>
      </c>
      <c r="AB408" t="e">
        <f>IF(DEGREES(ACOS(SIN(RADIANS(G408))*SIN(RADIANS(E399))+COS(RADIANS(G408))*COS(RADIANS(E399))*COS(RADIANS(AB389))))&gt;90,0,$F$4*$F$5/E398^2*(SIN(RADIANS(G408))*SIN(RADIANS(E399))+COS(RADIANS(G408))*COS(RADIANS(E399))*COS(RADIANS(AB389))))</f>
        <v>#DIV/0!</v>
      </c>
      <c r="AC408" t="e">
        <f>IF(DEGREES(ACOS(SIN(RADIANS(G408))*SIN(RADIANS(E399))+COS(RADIANS(G408))*COS(RADIANS(E399))*COS(RADIANS(AC389))))&gt;90,0,$F$4*$F$5/E398^2*(SIN(RADIANS(G408))*SIN(RADIANS(E399))+COS(RADIANS(G408))*COS(RADIANS(E399))*COS(RADIANS(AC389))))</f>
        <v>#DIV/0!</v>
      </c>
      <c r="AD408" t="e">
        <f>IF(DEGREES(ACOS(SIN(RADIANS(G408))*SIN(RADIANS(E399))+COS(RADIANS(G408))*COS(RADIANS(E399))*COS(RADIANS(AD389))))&gt;90,0,$F$4*$F$5/E398^2*(SIN(RADIANS(G408))*SIN(RADIANS(E399))+COS(RADIANS(G408))*COS(RADIANS(E399))*COS(RADIANS(AD389))))</f>
        <v>#DIV/0!</v>
      </c>
      <c r="AE408" t="e">
        <f>IF(DEGREES(ACOS(SIN(RADIANS(G408))*SIN(RADIANS(E399))+COS(RADIANS(G408))*COS(RADIANS(E399))*COS(RADIANS(AE389))))&gt;90,0,$F$4*$F$5/E398^2*(SIN(RADIANS(G408))*SIN(RADIANS(E399))+COS(RADIANS(G408))*COS(RADIANS(E399))*COS(RADIANS(AE389))))</f>
        <v>#DIV/0!</v>
      </c>
      <c r="AF408" t="e">
        <f>IF(DEGREES(ACOS(SIN(RADIANS(G408))*SIN(RADIANS(E399))+COS(RADIANS(G408))*COS(RADIANS(E399))*COS(RADIANS(AF389))))&gt;90,0,$F$4*$F$5/E398^2*(SIN(RADIANS(G408))*SIN(RADIANS(E399))+COS(RADIANS(G408))*COS(RADIANS(E399))*COS(RADIANS(AF389))))</f>
        <v>#DIV/0!</v>
      </c>
      <c r="AG408" t="e">
        <f>IF(DEGREES(ACOS(SIN(RADIANS(G408))*SIN(RADIANS(E399))+COS(RADIANS(G408))*COS(RADIANS(E399))*COS(RADIANS(AG389))))&gt;90,0,$F$4*$F$5/E398^2*(SIN(RADIANS(G408))*SIN(RADIANS(E399))+COS(RADIANS(G408))*COS(RADIANS(E399))*COS(RADIANS(AG389))))</f>
        <v>#DIV/0!</v>
      </c>
      <c r="AH408" t="e">
        <f>IF(DEGREES(ACOS(SIN(RADIANS(G408))*SIN(RADIANS(E399))+COS(RADIANS(G408))*COS(RADIANS(E399))*COS(RADIANS(AH389))))&gt;90,0,$F$4*$F$5/E398^2*(SIN(RADIANS(G408))*SIN(RADIANS(E399))+COS(RADIANS(G408))*COS(RADIANS(E399))*COS(RADIANS(AH389))))</f>
        <v>#DIV/0!</v>
      </c>
      <c r="AI408" t="e">
        <f>IF(DEGREES(ACOS(SIN(RADIANS(G408))*SIN(RADIANS(E399))+COS(RADIANS(G408))*COS(RADIANS(E399))*COS(RADIANS(AI389))))&gt;90,0,$F$4*$F$5/E398^2*(SIN(RADIANS(G408))*SIN(RADIANS(E399))+COS(RADIANS(G408))*COS(RADIANS(E399))*COS(RADIANS(AI389))))</f>
        <v>#DIV/0!</v>
      </c>
      <c r="AJ408" t="e">
        <f>IF(DEGREES(ACOS(SIN(RADIANS(G408))*SIN(RADIANS(E399))+COS(RADIANS(G408))*COS(RADIANS(E399))*COS(RADIANS(AJ389))))&gt;90,0,$F$4*$F$5/E398^2*(SIN(RADIANS(G408))*SIN(RADIANS(E399))+COS(RADIANS(G408))*COS(RADIANS(E399))*COS(RADIANS(AJ389))))</f>
        <v>#DIV/0!</v>
      </c>
      <c r="AK408">
        <f>IF(DEGREES(ACOS(SIN(RADIANS(G408))*SIN(RADIANS(E399))+COS(RADIANS(G408))*COS(RADIANS(E399))*COS(RADIANS(AK389))))&gt;90,0,$F$4*$F$5/E398^2*(SIN(RADIANS(G408))*SIN(RADIANS(E399))+COS(RADIANS(G408))*COS(RADIANS(E399))*COS(RADIANS(AK389))))</f>
        <v>0</v>
      </c>
      <c r="AL408">
        <f>IF(DEGREES(ACOS(SIN(RADIANS(G408))*SIN(RADIANS(E399))+COS(RADIANS(G408))*COS(RADIANS(E399))*COS(RADIANS(AL389))))&gt;90,0,$F$4*$F$5/E398^2*(SIN(RADIANS(G408))*SIN(RADIANS(E399))+COS(RADIANS(G408))*COS(RADIANS(E399))*COS(RADIANS(AL389))))</f>
        <v>0</v>
      </c>
      <c r="AM408">
        <f>IF(DEGREES(ACOS(SIN(RADIANS(G408))*SIN(RADIANS(E399))+COS(RADIANS(G408))*COS(RADIANS(E399))*COS(RADIANS(AM389))))&gt;90,0,$F$4*$F$5/E398^2*(SIN(RADIANS(G408))*SIN(RADIANS(E399))+COS(RADIANS(G408))*COS(RADIANS(E399))*COS(RADIANS(AM389))))</f>
        <v>0</v>
      </c>
      <c r="AN408">
        <f>IF(DEGREES(ACOS(SIN(RADIANS(G408))*SIN(RADIANS(E399))+COS(RADIANS(G408))*COS(RADIANS(E399))*COS(RADIANS(AN389))))&gt;90,0,$F$4*$F$5/E398^2*(SIN(RADIANS(G408))*SIN(RADIANS(E399))+COS(RADIANS(G408))*COS(RADIANS(E399))*COS(RADIANS(AN389))))</f>
        <v>0</v>
      </c>
      <c r="AO408">
        <f>IF(DEGREES(ACOS(SIN(RADIANS(G408))*SIN(RADIANS(E399))+COS(RADIANS(G408))*COS(RADIANS(E399))*COS(RADIANS(AO389))))&gt;90,0,$F$4*$F$5/E398^2*(SIN(RADIANS(G408))*SIN(RADIANS(E399))+COS(RADIANS(G408))*COS(RADIANS(E399))*COS(RADIANS(AO389))))</f>
        <v>0</v>
      </c>
      <c r="AP408">
        <f>IF(DEGREES(ACOS(SIN(RADIANS(G408))*SIN(RADIANS(E399))+COS(RADIANS(G408))*COS(RADIANS(E399))*COS(RADIANS(AP389))))&gt;90,0,$F$4*$F$5/E398^2*(SIN(RADIANS(G408))*SIN(RADIANS(E399))+COS(RADIANS(G408))*COS(RADIANS(E399))*COS(RADIANS(AP389))))</f>
        <v>0</v>
      </c>
      <c r="AQ408">
        <f>IF(DEGREES(ACOS(SIN(RADIANS(G408))*SIN(RADIANS(E399))+COS(RADIANS(G408))*COS(RADIANS(E399))*COS(RADIANS(AQ389))))&gt;90,0,$F$4*$F$5/E398^2*(SIN(RADIANS(G408))*SIN(RADIANS(E399))+COS(RADIANS(G408))*COS(RADIANS(E399))*COS(RADIANS(AQ389))))</f>
        <v>0</v>
      </c>
      <c r="AR408">
        <f>IF(DEGREES(ACOS(SIN(RADIANS(G408))*SIN(RADIANS(E399))+COS(RADIANS(G408))*COS(RADIANS(E399))*COS(RADIANS(AR389))))&gt;90,0,$F$4*$F$5/E398^2*(SIN(RADIANS(G408))*SIN(RADIANS(E399))+COS(RADIANS(G408))*COS(RADIANS(E399))*COS(RADIANS(AR389))))</f>
        <v>0</v>
      </c>
    </row>
    <row r="409" spans="2:44" x14ac:dyDescent="0.5">
      <c r="G409">
        <v>-90</v>
      </c>
      <c r="I409" t="e">
        <f>IF(DEGREES(ACOS(SIN(RADIANS(G409))*SIN(RADIANS(E399))+COS(RADIANS(G409))*COS(RADIANS(E399))*COS(RADIANS(I389))))&gt;90,0,$F$4*$F$5/E398^2*(SIN(RADIANS(G409))*SIN(RADIANS(E399))+COS(RADIANS(G409))*COS(RADIANS(E399))*COS(RADIANS(I389))))</f>
        <v>#DIV/0!</v>
      </c>
      <c r="J409" t="e">
        <f>IF(DEGREES(ACOS(SIN(RADIANS(G409))*SIN(RADIANS(E399))+COS(RADIANS(G409))*COS(RADIANS(E399))*COS(RADIANS(J389))))&gt;90,0,$F$4*$F$5/E398^2*(SIN(RADIANS(G409))*SIN(RADIANS(E399))+COS(RADIANS(G409))*COS(RADIANS(E399))*COS(RADIANS(J389))))</f>
        <v>#DIV/0!</v>
      </c>
      <c r="K409" t="e">
        <f>IF(DEGREES(ACOS(SIN(RADIANS(G409))*SIN(RADIANS(E399))+COS(RADIANS(G409))*COS(RADIANS(E399))*COS(RADIANS(K389))))&gt;90,0,$F$4*$F$5/E398^2*(SIN(RADIANS(G409))*SIN(RADIANS(E399))+COS(RADIANS(G409))*COS(RADIANS(E399))*COS(RADIANS(K389))))</f>
        <v>#DIV/0!</v>
      </c>
      <c r="L409" t="e">
        <f>IF(DEGREES(ACOS(SIN(RADIANS(G409))*SIN(RADIANS(E399))+COS(RADIANS(G409))*COS(RADIANS(E399))*COS(RADIANS(L389))))&gt;90,0,$F$4*$F$5/E398^2*(SIN(RADIANS(G409))*SIN(RADIANS(E399))+COS(RADIANS(G409))*COS(RADIANS(E399))*COS(RADIANS(L389))))</f>
        <v>#DIV/0!</v>
      </c>
      <c r="M409" t="e">
        <f>IF(DEGREES(ACOS(SIN(RADIANS(G409))*SIN(RADIANS(E399))+COS(RADIANS(G409))*COS(RADIANS(E399))*COS(RADIANS(M389))))&gt;90,0,$F$4*$F$5/E398^2*(SIN(RADIANS(G409))*SIN(RADIANS(E399))+COS(RADIANS(G409))*COS(RADIANS(E399))*COS(RADIANS(M389))))</f>
        <v>#DIV/0!</v>
      </c>
      <c r="N409" t="e">
        <f>IF(DEGREES(ACOS(SIN(RADIANS(G409))*SIN(RADIANS(E399))+COS(RADIANS(G409))*COS(RADIANS(E399))*COS(RADIANS(N389))))&gt;90,0,$F$4*$F$5/E398^2*(SIN(RADIANS(G409))*SIN(RADIANS(E399))+COS(RADIANS(G409))*COS(RADIANS(E399))*COS(RADIANS(N389))))</f>
        <v>#DIV/0!</v>
      </c>
      <c r="O409" t="e">
        <f>IF(DEGREES(ACOS(SIN(RADIANS(G409))*SIN(RADIANS(E399))+COS(RADIANS(G409))*COS(RADIANS(E399))*COS(RADIANS(O389))))&gt;90,0,$F$4*$F$5/E398^2*(SIN(RADIANS(G409))*SIN(RADIANS(E399))+COS(RADIANS(G409))*COS(RADIANS(E399))*COS(RADIANS(O389))))</f>
        <v>#DIV/0!</v>
      </c>
      <c r="P409" t="e">
        <f>IF(DEGREES(ACOS(SIN(RADIANS(G409))*SIN(RADIANS(E399))+COS(RADIANS(G409))*COS(RADIANS(E399))*COS(RADIANS(P389))))&gt;90,0,$F$4*$F$5/E398^2*(SIN(RADIANS(G409))*SIN(RADIANS(E399))+COS(RADIANS(G409))*COS(RADIANS(E399))*COS(RADIANS(P389))))</f>
        <v>#DIV/0!</v>
      </c>
      <c r="Q409" t="e">
        <f>IF(DEGREES(ACOS(SIN(RADIANS(G409))*SIN(RADIANS(E399))+COS(RADIANS(G409))*COS(RADIANS(E399))*COS(RADIANS(Q389))))&gt;90,0,$F$4*$F$5/E398^2*(SIN(RADIANS(G409))*SIN(RADIANS(E399))+COS(RADIANS(G409))*COS(RADIANS(E399))*COS(RADIANS(Q389))))</f>
        <v>#DIV/0!</v>
      </c>
      <c r="R409" t="e">
        <f>IF(DEGREES(ACOS(SIN(RADIANS(G409))*SIN(RADIANS(E399))+COS(RADIANS(G409))*COS(RADIANS(E399))*COS(RADIANS(R389))))&gt;90,0,$F$4*$F$5/E398^2*(SIN(RADIANS(G409))*SIN(RADIANS(E399))+COS(RADIANS(G409))*COS(RADIANS(E399))*COS(RADIANS(R389))))</f>
        <v>#DIV/0!</v>
      </c>
      <c r="S409" t="e">
        <f>IF(DEGREES(ACOS(SIN(RADIANS(G409))*SIN(RADIANS(E399))+COS(RADIANS(G409))*COS(RADIANS(E399))*COS(RADIANS(S389))))&gt;90,0,$F$4*$F$5/E398^2*(SIN(RADIANS(G409))*SIN(RADIANS(E399))+COS(RADIANS(G409))*COS(RADIANS(E399))*COS(RADIANS(S389))))</f>
        <v>#DIV/0!</v>
      </c>
      <c r="T409" t="e">
        <f>IF(DEGREES(ACOS(SIN(RADIANS(G409))*SIN(RADIANS(E399))+COS(RADIANS(G409))*COS(RADIANS(E399))*COS(RADIANS(T389))))&gt;90,0,$F$4*$F$5/E398^2*(SIN(RADIANS(G409))*SIN(RADIANS(E399))+COS(RADIANS(G409))*COS(RADIANS(E399))*COS(RADIANS(T389))))</f>
        <v>#DIV/0!</v>
      </c>
      <c r="U409" t="e">
        <f>IF(DEGREES(ACOS(SIN(RADIANS(G409))*SIN(RADIANS(E399))+COS(RADIANS(G409))*COS(RADIANS(E399))*COS(RADIANS(U389))))&gt;90,0,$F$4*$F$5/E398^2*(SIN(RADIANS(G409))*SIN(RADIANS(E399))+COS(RADIANS(G409))*COS(RADIANS(E399))*COS(RADIANS(U389))))</f>
        <v>#DIV/0!</v>
      </c>
      <c r="V409" t="e">
        <f>IF(DEGREES(ACOS(SIN(RADIANS(G409))*SIN(RADIANS(E399))+COS(RADIANS(G409))*COS(RADIANS(E399))*COS(RADIANS(V389))))&gt;90,0,$F$4*$F$5/E398^2*(SIN(RADIANS(G409))*SIN(RADIANS(E399))+COS(RADIANS(G409))*COS(RADIANS(E399))*COS(RADIANS(V389))))</f>
        <v>#DIV/0!</v>
      </c>
      <c r="W409" t="e">
        <f>IF(DEGREES(ACOS(SIN(RADIANS(G409))*SIN(RADIANS(E399))+COS(RADIANS(G409))*COS(RADIANS(E399))*COS(RADIANS(W389))))&gt;90,0,$F$4*$F$5/E398^2*(SIN(RADIANS(G409))*SIN(RADIANS(E399))+COS(RADIANS(G409))*COS(RADIANS(E399))*COS(RADIANS(W389))))</f>
        <v>#DIV/0!</v>
      </c>
      <c r="X409" t="e">
        <f>IF(DEGREES(ACOS(SIN(RADIANS(G409))*SIN(RADIANS(E399))+COS(RADIANS(G409))*COS(RADIANS(E399))*COS(RADIANS(X389))))&gt;90,0,$F$4*$F$5/E398^2*(SIN(RADIANS(G409))*SIN(RADIANS(E399))+COS(RADIANS(G409))*COS(RADIANS(E399))*COS(RADIANS(X389))))</f>
        <v>#DIV/0!</v>
      </c>
      <c r="Y409" t="e">
        <f>IF(DEGREES(ACOS(SIN(RADIANS(G409))*SIN(RADIANS(E399))+COS(RADIANS(G409))*COS(RADIANS(E399))*COS(RADIANS(Y389))))&gt;90,0,$F$4*$F$5/E398^2*(SIN(RADIANS(G409))*SIN(RADIANS(E399))+COS(RADIANS(G409))*COS(RADIANS(E399))*COS(RADIANS(Y389))))</f>
        <v>#DIV/0!</v>
      </c>
      <c r="Z409" t="e">
        <f>IF(DEGREES(ACOS(SIN(RADIANS(G409))*SIN(RADIANS(E399))+COS(RADIANS(G409))*COS(RADIANS(E399))*COS(RADIANS(Z389))))&gt;90,0,$F$4*$F$5/E398^2*(SIN(RADIANS(G409))*SIN(RADIANS(E399))+COS(RADIANS(G409))*COS(RADIANS(E399))*COS(RADIANS(Z389))))</f>
        <v>#DIV/0!</v>
      </c>
      <c r="AA409" t="e">
        <f>IF(DEGREES(ACOS(SIN(RADIANS(G409))*SIN(RADIANS(E399))+COS(RADIANS(G409))*COS(RADIANS(E399))*COS(RADIANS(AA389))))&gt;90,0,$F$4*$F$5/E398^2*(SIN(RADIANS(G409))*SIN(RADIANS(E399))+COS(RADIANS(G409))*COS(RADIANS(E399))*COS(RADIANS(AA389))))</f>
        <v>#DIV/0!</v>
      </c>
      <c r="AB409" t="e">
        <f>IF(DEGREES(ACOS(SIN(RADIANS(G409))*SIN(RADIANS(E399))+COS(RADIANS(G409))*COS(RADIANS(E399))*COS(RADIANS(AB389))))&gt;90,0,$F$4*$F$5/E398^2*(SIN(RADIANS(G409))*SIN(RADIANS(E399))+COS(RADIANS(G409))*COS(RADIANS(E399))*COS(RADIANS(AB389))))</f>
        <v>#DIV/0!</v>
      </c>
      <c r="AC409" t="e">
        <f>IF(DEGREES(ACOS(SIN(RADIANS(G409))*SIN(RADIANS(E399))+COS(RADIANS(G409))*COS(RADIANS(E399))*COS(RADIANS(AC389))))&gt;90,0,$F$4*$F$5/E398^2*(SIN(RADIANS(G409))*SIN(RADIANS(E399))+COS(RADIANS(G409))*COS(RADIANS(E399))*COS(RADIANS(AC389))))</f>
        <v>#DIV/0!</v>
      </c>
      <c r="AD409" t="e">
        <f>IF(DEGREES(ACOS(SIN(RADIANS(G409))*SIN(RADIANS(E399))+COS(RADIANS(G409))*COS(RADIANS(E399))*COS(RADIANS(AD389))))&gt;90,0,$F$4*$F$5/E398^2*(SIN(RADIANS(G409))*SIN(RADIANS(E399))+COS(RADIANS(G409))*COS(RADIANS(E399))*COS(RADIANS(AD389))))</f>
        <v>#DIV/0!</v>
      </c>
      <c r="AE409" t="e">
        <f>IF(DEGREES(ACOS(SIN(RADIANS(G409))*SIN(RADIANS(E399))+COS(RADIANS(G409))*COS(RADIANS(E399))*COS(RADIANS(AE389))))&gt;90,0,$F$4*$F$5/E398^2*(SIN(RADIANS(G409))*SIN(RADIANS(E399))+COS(RADIANS(G409))*COS(RADIANS(E399))*COS(RADIANS(AE389))))</f>
        <v>#DIV/0!</v>
      </c>
      <c r="AF409" t="e">
        <f>IF(DEGREES(ACOS(SIN(RADIANS(G409))*SIN(RADIANS(E399))+COS(RADIANS(G409))*COS(RADIANS(E399))*COS(RADIANS(AF389))))&gt;90,0,$F$4*$F$5/E398^2*(SIN(RADIANS(G409))*SIN(RADIANS(E399))+COS(RADIANS(G409))*COS(RADIANS(E399))*COS(RADIANS(AF389))))</f>
        <v>#DIV/0!</v>
      </c>
      <c r="AG409" t="e">
        <f>IF(DEGREES(ACOS(SIN(RADIANS(G409))*SIN(RADIANS(E399))+COS(RADIANS(G409))*COS(RADIANS(E399))*COS(RADIANS(AG389))))&gt;90,0,$F$4*$F$5/E398^2*(SIN(RADIANS(G409))*SIN(RADIANS(E399))+COS(RADIANS(G409))*COS(RADIANS(E399))*COS(RADIANS(AG389))))</f>
        <v>#DIV/0!</v>
      </c>
      <c r="AH409" t="e">
        <f>IF(DEGREES(ACOS(SIN(RADIANS(G409))*SIN(RADIANS(E399))+COS(RADIANS(G409))*COS(RADIANS(E399))*COS(RADIANS(AH389))))&gt;90,0,$F$4*$F$5/E398^2*(SIN(RADIANS(G409))*SIN(RADIANS(E399))+COS(RADIANS(G409))*COS(RADIANS(E399))*COS(RADIANS(AH389))))</f>
        <v>#DIV/0!</v>
      </c>
      <c r="AI409" t="e">
        <f>IF(DEGREES(ACOS(SIN(RADIANS(G409))*SIN(RADIANS(E399))+COS(RADIANS(G409))*COS(RADIANS(E399))*COS(RADIANS(AI389))))&gt;90,0,$F$4*$F$5/E398^2*(SIN(RADIANS(G409))*SIN(RADIANS(E399))+COS(RADIANS(G409))*COS(RADIANS(E399))*COS(RADIANS(AI389))))</f>
        <v>#DIV/0!</v>
      </c>
      <c r="AJ409" t="e">
        <f>IF(DEGREES(ACOS(SIN(RADIANS(G409))*SIN(RADIANS(E399))+COS(RADIANS(G409))*COS(RADIANS(E399))*COS(RADIANS(AJ389))))&gt;90,0,$F$4*$F$5/E398^2*(SIN(RADIANS(G409))*SIN(RADIANS(E399))+COS(RADIANS(G409))*COS(RADIANS(E399))*COS(RADIANS(AJ389))))</f>
        <v>#DIV/0!</v>
      </c>
      <c r="AK409" t="e">
        <f>IF(DEGREES(ACOS(SIN(RADIANS(G409))*SIN(RADIANS(E399))+COS(RADIANS(G409))*COS(RADIANS(E399))*COS(RADIANS(AK389))))&gt;90,0,$F$4*$F$5/E398^2*(SIN(RADIANS(G409))*SIN(RADIANS(E399))+COS(RADIANS(G409))*COS(RADIANS(E399))*COS(RADIANS(AK389))))</f>
        <v>#DIV/0!</v>
      </c>
      <c r="AL409" t="e">
        <f>IF(DEGREES(ACOS(SIN(RADIANS(G409))*SIN(RADIANS(E399))+COS(RADIANS(G409))*COS(RADIANS(E399))*COS(RADIANS(AL389))))&gt;90,0,$F$4*$F$5/E398^2*(SIN(RADIANS(G409))*SIN(RADIANS(E399))+COS(RADIANS(G409))*COS(RADIANS(E399))*COS(RADIANS(AL389))))</f>
        <v>#DIV/0!</v>
      </c>
      <c r="AM409" t="e">
        <f>IF(DEGREES(ACOS(SIN(RADIANS(G409))*SIN(RADIANS(E399))+COS(RADIANS(G409))*COS(RADIANS(E399))*COS(RADIANS(AM389))))&gt;90,0,$F$4*$F$5/E398^2*(SIN(RADIANS(G409))*SIN(RADIANS(E399))+COS(RADIANS(G409))*COS(RADIANS(E399))*COS(RADIANS(AM389))))</f>
        <v>#DIV/0!</v>
      </c>
      <c r="AN409" t="e">
        <f>IF(DEGREES(ACOS(SIN(RADIANS(G409))*SIN(RADIANS(E399))+COS(RADIANS(G409))*COS(RADIANS(E399))*COS(RADIANS(AN389))))&gt;90,0,$F$4*$F$5/E398^2*(SIN(RADIANS(G409))*SIN(RADIANS(E399))+COS(RADIANS(G409))*COS(RADIANS(E399))*COS(RADIANS(AN389))))</f>
        <v>#DIV/0!</v>
      </c>
      <c r="AO409" t="e">
        <f>IF(DEGREES(ACOS(SIN(RADIANS(G409))*SIN(RADIANS(E399))+COS(RADIANS(G409))*COS(RADIANS(E399))*COS(RADIANS(AO389))))&gt;90,0,$F$4*$F$5/E398^2*(SIN(RADIANS(G409))*SIN(RADIANS(E399))+COS(RADIANS(G409))*COS(RADIANS(E399))*COS(RADIANS(AO389))))</f>
        <v>#DIV/0!</v>
      </c>
      <c r="AP409" t="e">
        <f>IF(DEGREES(ACOS(SIN(RADIANS(G409))*SIN(RADIANS(E399))+COS(RADIANS(G409))*COS(RADIANS(E399))*COS(RADIANS(AP389))))&gt;90,0,$F$4*$F$5/E398^2*(SIN(RADIANS(G409))*SIN(RADIANS(E399))+COS(RADIANS(G409))*COS(RADIANS(E399))*COS(RADIANS(AP389))))</f>
        <v>#DIV/0!</v>
      </c>
      <c r="AQ409" t="e">
        <f>IF(DEGREES(ACOS(SIN(RADIANS(G409))*SIN(RADIANS(E399))+COS(RADIANS(G409))*COS(RADIANS(E399))*COS(RADIANS(AQ389))))&gt;90,0,$F$4*$F$5/E398^2*(SIN(RADIANS(G409))*SIN(RADIANS(E399))+COS(RADIANS(G409))*COS(RADIANS(E399))*COS(RADIANS(AQ389))))</f>
        <v>#DIV/0!</v>
      </c>
      <c r="AR409" t="e">
        <f>IF(DEGREES(ACOS(SIN(RADIANS(G409))*SIN(RADIANS(E399))+COS(RADIANS(G409))*COS(RADIANS(E399))*COS(RADIANS(AR389))))&gt;90,0,$F$4*$F$5/E398^2*(SIN(RADIANS(G409))*SIN(RADIANS(E399))+COS(RADIANS(G409))*COS(RADIANS(E399))*COS(RADIANS(AR389))))</f>
        <v>#DIV/0!</v>
      </c>
    </row>
    <row r="411" spans="2:44" x14ac:dyDescent="0.5">
      <c r="H411" t="s">
        <v>769</v>
      </c>
      <c r="I411">
        <v>180</v>
      </c>
      <c r="J411">
        <v>170</v>
      </c>
      <c r="K411">
        <v>160</v>
      </c>
      <c r="L411">
        <v>150</v>
      </c>
      <c r="M411">
        <v>140</v>
      </c>
      <c r="N411">
        <v>130</v>
      </c>
      <c r="O411">
        <v>120</v>
      </c>
      <c r="P411">
        <v>110</v>
      </c>
      <c r="Q411">
        <v>100</v>
      </c>
      <c r="R411">
        <v>90</v>
      </c>
      <c r="S411">
        <v>80</v>
      </c>
      <c r="T411">
        <v>70</v>
      </c>
      <c r="U411">
        <v>60</v>
      </c>
      <c r="V411">
        <v>50</v>
      </c>
      <c r="W411">
        <v>40</v>
      </c>
      <c r="X411">
        <v>30</v>
      </c>
      <c r="Y411">
        <v>20</v>
      </c>
      <c r="Z411">
        <v>10</v>
      </c>
      <c r="AA411">
        <v>0</v>
      </c>
      <c r="AB411">
        <v>-10</v>
      </c>
      <c r="AC411">
        <v>-20</v>
      </c>
      <c r="AD411">
        <v>-30</v>
      </c>
      <c r="AE411">
        <v>-40</v>
      </c>
      <c r="AF411">
        <v>-50</v>
      </c>
      <c r="AG411">
        <v>-60</v>
      </c>
      <c r="AH411">
        <v>-70</v>
      </c>
      <c r="AI411">
        <v>-80</v>
      </c>
      <c r="AJ411">
        <v>-90</v>
      </c>
      <c r="AK411">
        <v>-100</v>
      </c>
      <c r="AL411">
        <v>-110</v>
      </c>
      <c r="AM411">
        <v>-120</v>
      </c>
      <c r="AN411">
        <v>-130</v>
      </c>
      <c r="AO411">
        <v>-140</v>
      </c>
      <c r="AP411">
        <v>-150</v>
      </c>
      <c r="AQ411">
        <v>-160</v>
      </c>
      <c r="AR411">
        <v>-170</v>
      </c>
    </row>
    <row r="412" spans="2:44" x14ac:dyDescent="0.5">
      <c r="H412" t="s">
        <v>779</v>
      </c>
      <c r="I412">
        <f>IF(ABS(I411-E424)&gt;180,IF(ABS(I411-E424)&gt;360,ABS(I411-E424)-360,360-ABS(I411-E424)),ABS(I411-E424))</f>
        <v>180.00000000000003</v>
      </c>
      <c r="J412">
        <f>IF(ABS(J411-E424)&gt;180,IF(ABS(J411-E424)&gt;360,ABS(J411-E424)-360,360-ABS(J411-E424)),ABS(J411-E424))</f>
        <v>170.00000000000003</v>
      </c>
      <c r="K412">
        <f>IF(ABS(K411-E424)&gt;180,IF(ABS(K411-E424)&gt;360,ABS(K411-E424)-360,360-ABS(K411-E424)),ABS(K411-E424))</f>
        <v>160.00000000000003</v>
      </c>
      <c r="L412">
        <f>IF(ABS(L411-E424)&gt;180,IF(ABS(L411-E424)&gt;360,ABS(L411-E424)-360,360-ABS(L411-E424)),ABS(L411-E424))</f>
        <v>150.00000000000003</v>
      </c>
      <c r="M412">
        <f>IF(ABS(M411-E424)&gt;180,IF(ABS(M411-E424)&gt;360,ABS(M411-E424)-360,360-ABS(M411-E424)),ABS(M411-E424))</f>
        <v>140.00000000000003</v>
      </c>
      <c r="N412">
        <f>IF(ABS(N411-E424)&gt;180,IF(ABS(N411-E424)&gt;360,ABS(N411-E424)-360,360-ABS(N411-E424)),ABS(N411-E424))</f>
        <v>130.00000000000003</v>
      </c>
      <c r="O412">
        <f>IF(ABS(O411-E424)&gt;180,IF(ABS(O411-E424)&gt;360,ABS(O411-E424)-360,360-ABS(O411-E424)),ABS(O411-E424))</f>
        <v>120.00000000000003</v>
      </c>
      <c r="P412">
        <f>IF(ABS(P411-E424)&gt;180,IF(ABS(P411-E424)&gt;360,ABS(P411-E424)-360,360-ABS(P411-E424)),ABS(P411-E424))</f>
        <v>110.00000000000003</v>
      </c>
      <c r="Q412">
        <f>IF(ABS(Q411-E424)&gt;180,IF(ABS(Q411-E424)&gt;360,ABS(Q411-E424)-360,360-ABS(Q411-E424)),ABS(Q411-E424))</f>
        <v>100.00000000000003</v>
      </c>
      <c r="R412">
        <f>IF(ABS(R411-E424)&gt;180,IF(ABS(R411-E424)&gt;360,ABS(R411-E424)-360,360-ABS(R411-E424)),ABS(R411-E424))</f>
        <v>90.000000000000028</v>
      </c>
      <c r="S412">
        <f>IF(ABS(S411-E424)&gt;180,IF(ABS(S411-E424)&gt;360,ABS(S411-E424)-360,360-ABS(S411-E424)),ABS(S411-E424))</f>
        <v>80.000000000000028</v>
      </c>
      <c r="T412">
        <f>IF(ABS(T411-E424)&gt;180,IF(ABS(T411-E424)&gt;360,ABS(T411-E424)-360,360-ABS(T411-E424)),ABS(T411-E424))</f>
        <v>70.000000000000028</v>
      </c>
      <c r="U412">
        <f>IF(ABS(U411-E424)&gt;180,IF(ABS(U411-E424)&gt;360,ABS(U411-E424)-360,360-ABS(U411-E424)),ABS(U411-E424))</f>
        <v>60.000000000000028</v>
      </c>
      <c r="V412">
        <f>IF(ABS(V411-E424)&gt;180,IF(ABS(V411-E424)&gt;360,ABS(V411-E424)-360,360-ABS(V411-E424)),ABS(V411-E424))</f>
        <v>50.000000000000028</v>
      </c>
      <c r="W412">
        <f>IF(ABS(W411-E424)&gt;180,IF(ABS(W411-E424)&gt;360,ABS(W411-E424)-360,360-ABS(W411-E424)),ABS(W411-E424))</f>
        <v>40.000000000000028</v>
      </c>
      <c r="X412">
        <f>IF(ABS(X411-E424)&gt;180,IF(ABS(X411-E424)&gt;360,ABS(X411-E424)-360,360-ABS(X411-E424)),ABS(X411-E424))</f>
        <v>30.000000000000028</v>
      </c>
      <c r="Y412">
        <f>IF(ABS(Y411-E424)&gt;180,IF(ABS(Y411-E424)&gt;360,ABS(Y411-E424)-360,360-ABS(Y411-E424)),ABS(Y411-E424))</f>
        <v>20.000000000000028</v>
      </c>
      <c r="Z412">
        <f>IF(ABS(Z411-E424)&gt;180,IF(ABS(Z411-E424)&gt;360,ABS(Z411-E424)-360,360-ABS(Z411-E424)),ABS(Z411-E424))</f>
        <v>10.000000000000028</v>
      </c>
      <c r="AA412">
        <f>IF(ABS(AA411-E424)&gt;180,IF(ABS(AA411-E424)&gt;360,ABS(AA411-E424)-360,360-ABS(AA411-E424)),ABS(AA411-E424))</f>
        <v>2.8421709430404007E-14</v>
      </c>
      <c r="AB412">
        <f>IF(ABS(AB411-E424)&gt;180,IF(ABS(AB411-E424)&gt;360,ABS(AB411-E424)-360,360-ABS(AB411-E424)),ABS(AB411-E424))</f>
        <v>9.9999999999999716</v>
      </c>
      <c r="AC412">
        <f>IF(ABS(AC411-E424)&gt;180,IF(ABS(AC411-E424)&gt;360,ABS(AC411-E424)-360,360-ABS(AC411-E424)),ABS(AC411-E424))</f>
        <v>19.999999999999972</v>
      </c>
      <c r="AD412">
        <f>IF(ABS(AD411-E424)&gt;180,IF(ABS(AD411-E424)&gt;360,ABS(AD411-E424)-360,360-ABS(AD411-E424)),ABS(AD411-E424))</f>
        <v>29.999999999999972</v>
      </c>
      <c r="AE412">
        <f>IF(ABS(AE411-E424)&gt;180,IF(ABS(AE411-E424)&gt;360,ABS(AE411-E424)-360,360-ABS(AE411-E424)),ABS(AE411-E424))</f>
        <v>39.999999999999972</v>
      </c>
      <c r="AF412">
        <f>IF(ABS(AF411-E424)&gt;180,IF(ABS(AF411-E424)&gt;360,ABS(AF411-E424)-360,360-ABS(AF411-E424)),ABS(AF411-E424))</f>
        <v>49.999999999999972</v>
      </c>
      <c r="AG412">
        <f>IF(ABS(AG411-E424)&gt;180,IF(ABS(AG411-E424)&gt;360,ABS(AG411-E424)-360,360-ABS(AG411-E424)),ABS(AG411-E424))</f>
        <v>59.999999999999972</v>
      </c>
      <c r="AH412">
        <f>IF(ABS(AH411-E424)&gt;180,IF(ABS(AH411-E424)&gt;360,ABS(AH411-E424)-360,360-ABS(AH411-E424)),ABS(AH411-E424))</f>
        <v>69.999999999999972</v>
      </c>
      <c r="AI412">
        <f>IF(ABS(AI411-E424)&gt;180,IF(ABS(AI411-E424)&gt;360,ABS(AI411-E424)-360,360-ABS(AI411-E424)),ABS(AI411-E424))</f>
        <v>79.999999999999972</v>
      </c>
      <c r="AJ412">
        <f>IF(ABS(AJ411-E424)&gt;180,IF(ABS(AJ411-E424)&gt;360,ABS(AJ411-E424)-360,360-ABS(AJ411-E424)),ABS(AJ411-E424))</f>
        <v>89.999999999999972</v>
      </c>
      <c r="AK412">
        <f>IF(ABS(AK411-E424)&gt;180,IF(ABS(AK411-E424)&gt;360,ABS(AK411-E424)-360,360-ABS(AK411-E424)),ABS(AK411-E424))</f>
        <v>99.999999999999972</v>
      </c>
      <c r="AL412">
        <f>IF(ABS(AL411-E424)&gt;180,IF(ABS(AL411-E424)&gt;360,ABS(AL411-E424)-360,360-ABS(AL411-E424)),ABS(AL411-E424))</f>
        <v>109.99999999999997</v>
      </c>
      <c r="AM412">
        <f>IF(ABS(AM411-E424)&gt;180,IF(ABS(AM411-E424)&gt;360,ABS(AM411-E424)-360,360-ABS(AM411-E424)),ABS(AM411-E424))</f>
        <v>119.99999999999997</v>
      </c>
      <c r="AN412">
        <f>IF(ABS(AN411-E424)&gt;180,IF(ABS(AN411-E424)&gt;360,ABS(AN411-E424)-360,360-ABS(AN411-E424)),ABS(AN411-E424))</f>
        <v>129.99999999999997</v>
      </c>
      <c r="AO412">
        <f>IF(ABS(AO411-E424)&gt;180,IF(ABS(AO411-E424)&gt;360,ABS(AO411-E424)-360,360-ABS(AO411-E424)),ABS(AO411-E424))</f>
        <v>139.99999999999997</v>
      </c>
      <c r="AP412">
        <f>IF(ABS(AP411-E424)&gt;180,IF(ABS(AP411-E424)&gt;360,ABS(AP411-E424)-360,360-ABS(AP411-E424)),ABS(AP411-E424))</f>
        <v>149.99999999999997</v>
      </c>
      <c r="AQ412">
        <f>IF(ABS(AQ411-E424)&gt;180,IF(ABS(AQ411-E424)&gt;360,ABS(AQ411-E424)-360,360-ABS(AQ411-E424)),ABS(AQ411-E424))</f>
        <v>159.99999999999997</v>
      </c>
      <c r="AR412">
        <f>IF(ABS(AR411-E424)&gt;180,IF(ABS(AR411-E424)&gt;360,ABS(AR411-E424)-360,360-ABS(AR411-E424)),ABS(AR411-E424))</f>
        <v>169.99999999999997</v>
      </c>
    </row>
    <row r="413" spans="2:44" x14ac:dyDescent="0.5">
      <c r="G413" t="s">
        <v>734</v>
      </c>
    </row>
    <row r="414" spans="2:44" x14ac:dyDescent="0.5">
      <c r="B414" t="s">
        <v>788</v>
      </c>
      <c r="E414">
        <v>160</v>
      </c>
      <c r="G414">
        <v>90</v>
      </c>
      <c r="I414" t="e">
        <f>IF(DEGREES(ACOS(SIN(RADIANS(G414))*SIN(RADIANS(E422))+COS(RADIANS(G414))*COS(RADIANS(E422))*COS(RADIANS(I412))))&gt;90,0,$F$4*$F$5/E421^2*(SIN(RADIANS(G414))*SIN(RADIANS(E422))+COS(RADIANS(G414))*COS(RADIANS(E422))*COS(RADIANS(I412))))</f>
        <v>#DIV/0!</v>
      </c>
      <c r="J414" t="e">
        <f>IF(DEGREES(ACOS(SIN(RADIANS(G414))*SIN(RADIANS(E422))+COS(RADIANS(G414))*COS(RADIANS(E422))*COS(RADIANS(J412))))&gt;90,0,$F$4*$F$5/E421^2*(SIN(RADIANS(G414))*SIN(RADIANS(E422))+COS(RADIANS(G414))*COS(RADIANS(E422))*COS(RADIANS(J412))))</f>
        <v>#DIV/0!</v>
      </c>
      <c r="K414" t="e">
        <f>IF(DEGREES(ACOS(SIN(RADIANS(G414))*SIN(RADIANS(E422))+COS(RADIANS(G414))*COS(RADIANS(E422))*COS(RADIANS(K412))))&gt;90,0,$F$4*$F$5/E421^2*(SIN(RADIANS(G414))*SIN(RADIANS(E422))+COS(RADIANS(G414))*COS(RADIANS(E422))*COS(RADIANS(K412))))</f>
        <v>#DIV/0!</v>
      </c>
      <c r="L414" t="e">
        <f>IF(DEGREES(ACOS(SIN(RADIANS(G414))*SIN(RADIANS(E422))+COS(RADIANS(G414))*COS(RADIANS(E422))*COS(RADIANS(L412))))&gt;90,0,$F$4*$F$5/E421^2*(SIN(RADIANS(G414))*SIN(RADIANS(E422))+COS(RADIANS(G414))*COS(RADIANS(E422))*COS(RADIANS(L412))))</f>
        <v>#DIV/0!</v>
      </c>
      <c r="M414" t="e">
        <f>IF(DEGREES(ACOS(SIN(RADIANS(G414))*SIN(RADIANS(E422))+COS(RADIANS(G414))*COS(RADIANS(E422))*COS(RADIANS(M412))))&gt;90,0,$F$4*$F$5/E421^2*(SIN(RADIANS(G414))*SIN(RADIANS(E422))+COS(RADIANS(G414))*COS(RADIANS(E422))*COS(RADIANS(M412))))</f>
        <v>#DIV/0!</v>
      </c>
      <c r="N414" t="e">
        <f>IF(DEGREES(ACOS(SIN(RADIANS(G414))*SIN(RADIANS(E422))+COS(RADIANS(G414))*COS(RADIANS(E422))*COS(RADIANS(N412))))&gt;90,0,$F$4*$F$5/E421^2*(SIN(RADIANS(G414))*SIN(RADIANS(E422))+COS(RADIANS(G414))*COS(RADIANS(E422))*COS(RADIANS(N412))))</f>
        <v>#DIV/0!</v>
      </c>
      <c r="O414" t="e">
        <f>IF(DEGREES(ACOS(SIN(RADIANS(G414))*SIN(RADIANS(E422))+COS(RADIANS(G414))*COS(RADIANS(E422))*COS(RADIANS(O412))))&gt;90,0,$F$4*$F$5/E421^2*(SIN(RADIANS(G414))*SIN(RADIANS(E422))+COS(RADIANS(G414))*COS(RADIANS(E422))*COS(RADIANS(O412))))</f>
        <v>#DIV/0!</v>
      </c>
      <c r="P414" t="e">
        <f>IF(DEGREES(ACOS(SIN(RADIANS(G414))*SIN(RADIANS(E422))+COS(RADIANS(G414))*COS(RADIANS(E422))*COS(RADIANS(P412))))&gt;90,0,$F$4*$F$5/E421^2*(SIN(RADIANS(G414))*SIN(RADIANS(E422))+COS(RADIANS(G414))*COS(RADIANS(E422))*COS(RADIANS(P412))))</f>
        <v>#DIV/0!</v>
      </c>
      <c r="Q414" t="e">
        <f>IF(DEGREES(ACOS(SIN(RADIANS(G414))*SIN(RADIANS(E422))+COS(RADIANS(G414))*COS(RADIANS(E422))*COS(RADIANS(Q412))))&gt;90,0,$F$4*$F$5/E421^2*(SIN(RADIANS(G414))*SIN(RADIANS(E422))+COS(RADIANS(G414))*COS(RADIANS(E422))*COS(RADIANS(Q412))))</f>
        <v>#DIV/0!</v>
      </c>
      <c r="R414" t="e">
        <f>IF(DEGREES(ACOS(SIN(RADIANS(G414))*SIN(RADIANS(E422))+COS(RADIANS(G414))*COS(RADIANS(E422))*COS(RADIANS(R412))))&gt;90,0,$F$4*$F$5/E421^2*(SIN(RADIANS(G414))*SIN(RADIANS(E422))+COS(RADIANS(G414))*COS(RADIANS(E422))*COS(RADIANS(R412))))</f>
        <v>#DIV/0!</v>
      </c>
      <c r="S414" t="e">
        <f>IF(DEGREES(ACOS(SIN(RADIANS(G414))*SIN(RADIANS(E422))+COS(RADIANS(G414))*COS(RADIANS(E422))*COS(RADIANS(S412))))&gt;90,0,$F$4*$F$5/E421^2*(SIN(RADIANS(G414))*SIN(RADIANS(E422))+COS(RADIANS(G414))*COS(RADIANS(E422))*COS(RADIANS(S412))))</f>
        <v>#DIV/0!</v>
      </c>
      <c r="T414" t="e">
        <f>IF(DEGREES(ACOS(SIN(RADIANS(G414))*SIN(RADIANS(E422))+COS(RADIANS(G414))*COS(RADIANS(E422))*COS(RADIANS(T412))))&gt;90,0,$F$4*$F$5/E421^2*(SIN(RADIANS(G414))*SIN(RADIANS(E422))+COS(RADIANS(G414))*COS(RADIANS(E422))*COS(RADIANS(T412))))</f>
        <v>#DIV/0!</v>
      </c>
      <c r="U414" t="e">
        <f>IF(DEGREES(ACOS(SIN(RADIANS(G414))*SIN(RADIANS(E422))+COS(RADIANS(G414))*COS(RADIANS(E422))*COS(RADIANS(U412))))&gt;90,0,$F$4*$F$5/E421^2*(SIN(RADIANS(G414))*SIN(RADIANS(E422))+COS(RADIANS(G414))*COS(RADIANS(E422))*COS(RADIANS(U412))))</f>
        <v>#DIV/0!</v>
      </c>
      <c r="V414" t="e">
        <f>IF(DEGREES(ACOS(SIN(RADIANS(G414))*SIN(RADIANS(E422))+COS(RADIANS(G414))*COS(RADIANS(E422))*COS(RADIANS(V412))))&gt;90,0,$F$4*$F$5/E421^2*(SIN(RADIANS(G414))*SIN(RADIANS(E422))+COS(RADIANS(G414))*COS(RADIANS(E422))*COS(RADIANS(V412))))</f>
        <v>#DIV/0!</v>
      </c>
      <c r="W414" t="e">
        <f>IF(DEGREES(ACOS(SIN(RADIANS(G414))*SIN(RADIANS(E422))+COS(RADIANS(G414))*COS(RADIANS(E422))*COS(RADIANS(W412))))&gt;90,0,$F$4*$F$5/E421^2*(SIN(RADIANS(G414))*SIN(RADIANS(E422))+COS(RADIANS(G414))*COS(RADIANS(E422))*COS(RADIANS(W412))))</f>
        <v>#DIV/0!</v>
      </c>
      <c r="X414" t="e">
        <f>IF(DEGREES(ACOS(SIN(RADIANS(G414))*SIN(RADIANS(E422))+COS(RADIANS(G414))*COS(RADIANS(E422))*COS(RADIANS(X412))))&gt;90,0,$F$4*$F$5/E421^2*(SIN(RADIANS(G414))*SIN(RADIANS(E422))+COS(RADIANS(G414))*COS(RADIANS(E422))*COS(RADIANS(X412))))</f>
        <v>#DIV/0!</v>
      </c>
      <c r="Y414" t="e">
        <f>IF(DEGREES(ACOS(SIN(RADIANS(G414))*SIN(RADIANS(E422))+COS(RADIANS(G414))*COS(RADIANS(E422))*COS(RADIANS(Y412))))&gt;90,0,$F$4*$F$5/E421^2*(SIN(RADIANS(G414))*SIN(RADIANS(E422))+COS(RADIANS(G414))*COS(RADIANS(E422))*COS(RADIANS(Y412))))</f>
        <v>#DIV/0!</v>
      </c>
      <c r="Z414" t="e">
        <f>IF(DEGREES(ACOS(SIN(RADIANS(G414))*SIN(RADIANS(E422))+COS(RADIANS(G414))*COS(RADIANS(E422))*COS(RADIANS(Z412))))&gt;90,0,$F$4*$F$5/E421^2*(SIN(RADIANS(G414))*SIN(RADIANS(E422))+COS(RADIANS(G414))*COS(RADIANS(E422))*COS(RADIANS(Z412))))</f>
        <v>#DIV/0!</v>
      </c>
      <c r="AA414" t="e">
        <f>IF(DEGREES(ACOS(SIN(RADIANS(G414))*SIN(RADIANS(E422))+COS(RADIANS(G414))*COS(RADIANS(E422))*COS(RADIANS(AA412))))&gt;90,0,$F$4*$F$5/E421^2*(SIN(RADIANS(G414))*SIN(RADIANS(E422))+COS(RADIANS(G414))*COS(RADIANS(E422))*COS(RADIANS(AA412))))</f>
        <v>#DIV/0!</v>
      </c>
      <c r="AB414" t="e">
        <f>IF(DEGREES(ACOS(SIN(RADIANS(G414))*SIN(RADIANS(E422))+COS(RADIANS(G414))*COS(RADIANS(E422))*COS(RADIANS(AB412))))&gt;90,0,$F$4*$F$5/E421^2*(SIN(RADIANS(G414))*SIN(RADIANS(E422))+COS(RADIANS(G414))*COS(RADIANS(E422))*COS(RADIANS(AB412))))</f>
        <v>#DIV/0!</v>
      </c>
      <c r="AC414" t="e">
        <f>IF(DEGREES(ACOS(SIN(RADIANS(G414))*SIN(RADIANS(E422))+COS(RADIANS(G414))*COS(RADIANS(E422))*COS(RADIANS(AC412))))&gt;90,0,$F$4*$F$5/E421^2*(SIN(RADIANS(G414))*SIN(RADIANS(E422))+COS(RADIANS(G414))*COS(RADIANS(E422))*COS(RADIANS(AC412))))</f>
        <v>#DIV/0!</v>
      </c>
      <c r="AD414" t="e">
        <f>IF(DEGREES(ACOS(SIN(RADIANS(G414))*SIN(RADIANS(E422))+COS(RADIANS(G414))*COS(RADIANS(E422))*COS(RADIANS(AD412))))&gt;90,0,$F$4*$F$5/E421^2*(SIN(RADIANS(G414))*SIN(RADIANS(E422))+COS(RADIANS(G414))*COS(RADIANS(E422))*COS(RADIANS(AD412))))</f>
        <v>#DIV/0!</v>
      </c>
      <c r="AE414" t="e">
        <f>IF(DEGREES(ACOS(SIN(RADIANS(G414))*SIN(RADIANS(E422))+COS(RADIANS(G414))*COS(RADIANS(E422))*COS(RADIANS(AE412))))&gt;90,0,$F$4*$F$5/E421^2*(SIN(RADIANS(G414))*SIN(RADIANS(E422))+COS(RADIANS(G414))*COS(RADIANS(E422))*COS(RADIANS(AE412))))</f>
        <v>#DIV/0!</v>
      </c>
      <c r="AF414" t="e">
        <f>IF(DEGREES(ACOS(SIN(RADIANS(G414))*SIN(RADIANS(E422))+COS(RADIANS(G414))*COS(RADIANS(E422))*COS(RADIANS(AF412))))&gt;90,0,$F$4*$F$5/E421^2*(SIN(RADIANS(G414))*SIN(RADIANS(E422))+COS(RADIANS(G414))*COS(RADIANS(E422))*COS(RADIANS(AF412))))</f>
        <v>#DIV/0!</v>
      </c>
      <c r="AG414" t="e">
        <f>IF(DEGREES(ACOS(SIN(RADIANS(G414))*SIN(RADIANS(E422))+COS(RADIANS(G414))*COS(RADIANS(E422))*COS(RADIANS(AG412))))&gt;90,0,$F$4*$F$5/E421^2*(SIN(RADIANS(G414))*SIN(RADIANS(E422))+COS(RADIANS(G414))*COS(RADIANS(E422))*COS(RADIANS(AG412))))</f>
        <v>#DIV/0!</v>
      </c>
      <c r="AH414" t="e">
        <f>IF(DEGREES(ACOS(SIN(RADIANS(G414))*SIN(RADIANS(E422))+COS(RADIANS(G414))*COS(RADIANS(E422))*COS(RADIANS(AH412))))&gt;90,0,$F$4*$F$5/E421^2*(SIN(RADIANS(G414))*SIN(RADIANS(E422))+COS(RADIANS(G414))*COS(RADIANS(E422))*COS(RADIANS(AH412))))</f>
        <v>#DIV/0!</v>
      </c>
      <c r="AI414" t="e">
        <f>IF(DEGREES(ACOS(SIN(RADIANS(G414))*SIN(RADIANS(E422))+COS(RADIANS(G414))*COS(RADIANS(E422))*COS(RADIANS(AI412))))&gt;90,0,$F$4*$F$5/E421^2*(SIN(RADIANS(G414))*SIN(RADIANS(E422))+COS(RADIANS(G414))*COS(RADIANS(E422))*COS(RADIANS(AI412))))</f>
        <v>#DIV/0!</v>
      </c>
      <c r="AJ414" t="e">
        <f>IF(DEGREES(ACOS(SIN(RADIANS(G414))*SIN(RADIANS(E422))+COS(RADIANS(G414))*COS(RADIANS(E422))*COS(RADIANS(AJ412))))&gt;90,0,$F$4*$F$5/E421^2*(SIN(RADIANS(G414))*SIN(RADIANS(E422))+COS(RADIANS(G414))*COS(RADIANS(E422))*COS(RADIANS(AJ412))))</f>
        <v>#DIV/0!</v>
      </c>
      <c r="AK414" t="e">
        <f>IF(DEGREES(ACOS(SIN(RADIANS(G414))*SIN(RADIANS(E422))+COS(RADIANS(G414))*COS(RADIANS(E422))*COS(RADIANS(AK412))))&gt;90,0,$F$4*$F$5/E421^2*(SIN(RADIANS(G414))*SIN(RADIANS(E422))+COS(RADIANS(G414))*COS(RADIANS(E422))*COS(RADIANS(AK412))))</f>
        <v>#DIV/0!</v>
      </c>
      <c r="AL414" t="e">
        <f>IF(DEGREES(ACOS(SIN(RADIANS(G414))*SIN(RADIANS(E422))+COS(RADIANS(G414))*COS(RADIANS(E422))*COS(RADIANS(AL412))))&gt;90,0,$F$4*$F$5/E421^2*(SIN(RADIANS(G414))*SIN(RADIANS(E422))+COS(RADIANS(G414))*COS(RADIANS(E422))*COS(RADIANS(AL412))))</f>
        <v>#DIV/0!</v>
      </c>
      <c r="AM414" t="e">
        <f>IF(DEGREES(ACOS(SIN(RADIANS(G414))*SIN(RADIANS(E422))+COS(RADIANS(G414))*COS(RADIANS(E422))*COS(RADIANS(AM412))))&gt;90,0,$F$4*$F$5/E421^2*(SIN(RADIANS(G414))*SIN(RADIANS(E422))+COS(RADIANS(G414))*COS(RADIANS(E422))*COS(RADIANS(AM412))))</f>
        <v>#DIV/0!</v>
      </c>
      <c r="AN414" t="e">
        <f>IF(DEGREES(ACOS(SIN(RADIANS(G414))*SIN(RADIANS(E422))+COS(RADIANS(G414))*COS(RADIANS(E422))*COS(RADIANS(AN412))))&gt;90,0,$F$4*$F$5/E421^2*(SIN(RADIANS(G414))*SIN(RADIANS(E422))+COS(RADIANS(G414))*COS(RADIANS(E422))*COS(RADIANS(AN412))))</f>
        <v>#DIV/0!</v>
      </c>
      <c r="AO414" t="e">
        <f>IF(DEGREES(ACOS(SIN(RADIANS(G414))*SIN(RADIANS(E422))+COS(RADIANS(G414))*COS(RADIANS(E422))*COS(RADIANS(AO412))))&gt;90,0,$F$4*$F$5/E421^2*(SIN(RADIANS(G414))*SIN(RADIANS(E422))+COS(RADIANS(G414))*COS(RADIANS(E422))*COS(RADIANS(AO412))))</f>
        <v>#DIV/0!</v>
      </c>
      <c r="AP414" t="e">
        <f>IF(DEGREES(ACOS(SIN(RADIANS(G414))*SIN(RADIANS(E422))+COS(RADIANS(G414))*COS(RADIANS(E422))*COS(RADIANS(AP412))))&gt;90,0,$F$4*$F$5/E421^2*(SIN(RADIANS(G414))*SIN(RADIANS(E422))+COS(RADIANS(G414))*COS(RADIANS(E422))*COS(RADIANS(AP412))))</f>
        <v>#DIV/0!</v>
      </c>
      <c r="AQ414" t="e">
        <f>IF(DEGREES(ACOS(SIN(RADIANS(G414))*SIN(RADIANS(E422))+COS(RADIANS(G414))*COS(RADIANS(E422))*COS(RADIANS(AQ412))))&gt;90,0,$F$4*$F$5/E421^2*(SIN(RADIANS(G414))*SIN(RADIANS(E422))+COS(RADIANS(G414))*COS(RADIANS(E422))*COS(RADIANS(AQ412))))</f>
        <v>#DIV/0!</v>
      </c>
      <c r="AR414" t="e">
        <f>IF(DEGREES(ACOS(SIN(RADIANS(G414))*SIN(RADIANS(E422))+COS(RADIANS(G414))*COS(RADIANS(E422))*COS(RADIANS(AR412))))&gt;90,0,$F$4*$F$5/E421^2*(SIN(RADIANS(G414))*SIN(RADIANS(E422))+COS(RADIANS(G414))*COS(RADIANS(E422))*COS(RADIANS(AR412))))</f>
        <v>#DIV/0!</v>
      </c>
    </row>
    <row r="415" spans="2:44" x14ac:dyDescent="0.5">
      <c r="B415" t="s">
        <v>726</v>
      </c>
      <c r="E415" cm="1">
        <f t="array" ref="E415">INDEX($D$1751:$AM$1751,0,MATCH(E414-IF(E414&lt;360,0,360),$D$1700:$AM$1700,0))+IF(E414&gt;350,360,0)</f>
        <v>160.00000000000003</v>
      </c>
      <c r="G415">
        <v>80</v>
      </c>
      <c r="I415">
        <f>IF(DEGREES(ACOS(SIN(RADIANS(G415))*SIN(RADIANS(E422))+COS(RADIANS(G415))*COS(RADIANS(E422))*COS(RADIANS(I412))))&gt;90,0,$F$4*$F$5/E421^2*(SIN(RADIANS(G415))*SIN(RADIANS(E422))+COS(RADIANS(G415))*COS(RADIANS(E422))*COS(RADIANS(I412))))</f>
        <v>0</v>
      </c>
      <c r="J415">
        <f>IF(DEGREES(ACOS(SIN(RADIANS(G415))*SIN(RADIANS(E422))+COS(RADIANS(G415))*COS(RADIANS(E422))*COS(RADIANS(J412))))&gt;90,0,$F$4*$F$5/E421^2*(SIN(RADIANS(G415))*SIN(RADIANS(E422))+COS(RADIANS(G415))*COS(RADIANS(E422))*COS(RADIANS(J412))))</f>
        <v>0</v>
      </c>
      <c r="K415">
        <f>IF(DEGREES(ACOS(SIN(RADIANS(G415))*SIN(RADIANS(E422))+COS(RADIANS(G415))*COS(RADIANS(E422))*COS(RADIANS(K412))))&gt;90,0,$F$4*$F$5/E421^2*(SIN(RADIANS(G415))*SIN(RADIANS(E422))+COS(RADIANS(G415))*COS(RADIANS(E422))*COS(RADIANS(K412))))</f>
        <v>0</v>
      </c>
      <c r="L415">
        <f>IF(DEGREES(ACOS(SIN(RADIANS(G415))*SIN(RADIANS(E422))+COS(RADIANS(G415))*COS(RADIANS(E422))*COS(RADIANS(L412))))&gt;90,0,$F$4*$F$5/E421^2*(SIN(RADIANS(G415))*SIN(RADIANS(E422))+COS(RADIANS(G415))*COS(RADIANS(E422))*COS(RADIANS(L412))))</f>
        <v>0</v>
      </c>
      <c r="M415">
        <f>IF(DEGREES(ACOS(SIN(RADIANS(G415))*SIN(RADIANS(E422))+COS(RADIANS(G415))*COS(RADIANS(E422))*COS(RADIANS(M412))))&gt;90,0,$F$4*$F$5/E421^2*(SIN(RADIANS(G415))*SIN(RADIANS(E422))+COS(RADIANS(G415))*COS(RADIANS(E422))*COS(RADIANS(M412))))</f>
        <v>0</v>
      </c>
      <c r="N415">
        <f>IF(DEGREES(ACOS(SIN(RADIANS(G415))*SIN(RADIANS(E422))+COS(RADIANS(G415))*COS(RADIANS(E422))*COS(RADIANS(N412))))&gt;90,0,$F$4*$F$5/E421^2*(SIN(RADIANS(G415))*SIN(RADIANS(E422))+COS(RADIANS(G415))*COS(RADIANS(E422))*COS(RADIANS(N412))))</f>
        <v>0</v>
      </c>
      <c r="O415">
        <f>IF(DEGREES(ACOS(SIN(RADIANS(G415))*SIN(RADIANS(E422))+COS(RADIANS(G415))*COS(RADIANS(E422))*COS(RADIANS(O412))))&gt;90,0,$F$4*$F$5/E421^2*(SIN(RADIANS(G415))*SIN(RADIANS(E422))+COS(RADIANS(G415))*COS(RADIANS(E422))*COS(RADIANS(O412))))</f>
        <v>0</v>
      </c>
      <c r="P415">
        <f>IF(DEGREES(ACOS(SIN(RADIANS(G415))*SIN(RADIANS(E422))+COS(RADIANS(G415))*COS(RADIANS(E422))*COS(RADIANS(P412))))&gt;90,0,$F$4*$F$5/E421^2*(SIN(RADIANS(G415))*SIN(RADIANS(E422))+COS(RADIANS(G415))*COS(RADIANS(E422))*COS(RADIANS(P412))))</f>
        <v>0</v>
      </c>
      <c r="Q415">
        <f>IF(DEGREES(ACOS(SIN(RADIANS(G415))*SIN(RADIANS(E422))+COS(RADIANS(G415))*COS(RADIANS(E422))*COS(RADIANS(Q412))))&gt;90,0,$F$4*$F$5/E421^2*(SIN(RADIANS(G415))*SIN(RADIANS(E422))+COS(RADIANS(G415))*COS(RADIANS(E422))*COS(RADIANS(Q412))))</f>
        <v>0</v>
      </c>
      <c r="R415" t="e">
        <f>IF(DEGREES(ACOS(SIN(RADIANS(G415))*SIN(RADIANS(E422))+COS(RADIANS(G415))*COS(RADIANS(E422))*COS(RADIANS(R412))))&gt;90,0,$F$4*$F$5/E421^2*(SIN(RADIANS(G415))*SIN(RADIANS(E422))+COS(RADIANS(G415))*COS(RADIANS(E422))*COS(RADIANS(R412))))</f>
        <v>#DIV/0!</v>
      </c>
      <c r="S415" t="e">
        <f>IF(DEGREES(ACOS(SIN(RADIANS(G415))*SIN(RADIANS(E422))+COS(RADIANS(G415))*COS(RADIANS(E422))*COS(RADIANS(S412))))&gt;90,0,$F$4*$F$5/E421^2*(SIN(RADIANS(G415))*SIN(RADIANS(E422))+COS(RADIANS(G415))*COS(RADIANS(E422))*COS(RADIANS(S412))))</f>
        <v>#DIV/0!</v>
      </c>
      <c r="T415" t="e">
        <f>IF(DEGREES(ACOS(SIN(RADIANS(G415))*SIN(RADIANS(E422))+COS(RADIANS(G415))*COS(RADIANS(E422))*COS(RADIANS(T412))))&gt;90,0,$F$4*$F$5/E421^2*(SIN(RADIANS(G415))*SIN(RADIANS(E422))+COS(RADIANS(G415))*COS(RADIANS(E422))*COS(RADIANS(T412))))</f>
        <v>#DIV/0!</v>
      </c>
      <c r="U415" t="e">
        <f>IF(DEGREES(ACOS(SIN(RADIANS(G415))*SIN(RADIANS(E422))+COS(RADIANS(G415))*COS(RADIANS(E422))*COS(RADIANS(U412))))&gt;90,0,$F$4*$F$5/E421^2*(SIN(RADIANS(G415))*SIN(RADIANS(E422))+COS(RADIANS(G415))*COS(RADIANS(E422))*COS(RADIANS(U412))))</f>
        <v>#DIV/0!</v>
      </c>
      <c r="V415" t="e">
        <f>IF(DEGREES(ACOS(SIN(RADIANS(G415))*SIN(RADIANS(E422))+COS(RADIANS(G415))*COS(RADIANS(E422))*COS(RADIANS(V412))))&gt;90,0,$F$4*$F$5/E421^2*(SIN(RADIANS(G415))*SIN(RADIANS(E422))+COS(RADIANS(G415))*COS(RADIANS(E422))*COS(RADIANS(V412))))</f>
        <v>#DIV/0!</v>
      </c>
      <c r="W415" t="e">
        <f>IF(DEGREES(ACOS(SIN(RADIANS(G415))*SIN(RADIANS(E422))+COS(RADIANS(G415))*COS(RADIANS(E422))*COS(RADIANS(W412))))&gt;90,0,$F$4*$F$5/E421^2*(SIN(RADIANS(G415))*SIN(RADIANS(E422))+COS(RADIANS(G415))*COS(RADIANS(E422))*COS(RADIANS(W412))))</f>
        <v>#DIV/0!</v>
      </c>
      <c r="X415" t="e">
        <f>IF(DEGREES(ACOS(SIN(RADIANS(G415))*SIN(RADIANS(E422))+COS(RADIANS(G415))*COS(RADIANS(E422))*COS(RADIANS(X412))))&gt;90,0,$F$4*$F$5/E421^2*(SIN(RADIANS(G415))*SIN(RADIANS(E422))+COS(RADIANS(G415))*COS(RADIANS(E422))*COS(RADIANS(X412))))</f>
        <v>#DIV/0!</v>
      </c>
      <c r="Y415" t="e">
        <f>IF(DEGREES(ACOS(SIN(RADIANS(G415))*SIN(RADIANS(E422))+COS(RADIANS(G415))*COS(RADIANS(E422))*COS(RADIANS(Y412))))&gt;90,0,$F$4*$F$5/E421^2*(SIN(RADIANS(G415))*SIN(RADIANS(E422))+COS(RADIANS(G415))*COS(RADIANS(E422))*COS(RADIANS(Y412))))</f>
        <v>#DIV/0!</v>
      </c>
      <c r="Z415" t="e">
        <f>IF(DEGREES(ACOS(SIN(RADIANS(G415))*SIN(RADIANS(E422))+COS(RADIANS(G415))*COS(RADIANS(E422))*COS(RADIANS(Z412))))&gt;90,0,$F$4*$F$5/E421^2*(SIN(RADIANS(G415))*SIN(RADIANS(E422))+COS(RADIANS(G415))*COS(RADIANS(E422))*COS(RADIANS(Z412))))</f>
        <v>#DIV/0!</v>
      </c>
      <c r="AA415" t="e">
        <f>IF(DEGREES(ACOS(SIN(RADIANS(G415))*SIN(RADIANS(E422))+COS(RADIANS(G415))*COS(RADIANS(E422))*COS(RADIANS(AA412))))&gt;90,0,$F$4*$F$5/E421^2*(SIN(RADIANS(G415))*SIN(RADIANS(E422))+COS(RADIANS(G415))*COS(RADIANS(E422))*COS(RADIANS(AA412))))</f>
        <v>#DIV/0!</v>
      </c>
      <c r="AB415" t="e">
        <f>IF(DEGREES(ACOS(SIN(RADIANS(G415))*SIN(RADIANS(E422))+COS(RADIANS(G415))*COS(RADIANS(E422))*COS(RADIANS(AB412))))&gt;90,0,$F$4*$F$5/E421^2*(SIN(RADIANS(G415))*SIN(RADIANS(E422))+COS(RADIANS(G415))*COS(RADIANS(E422))*COS(RADIANS(AB412))))</f>
        <v>#DIV/0!</v>
      </c>
      <c r="AC415" t="e">
        <f>IF(DEGREES(ACOS(SIN(RADIANS(G415))*SIN(RADIANS(E422))+COS(RADIANS(G415))*COS(RADIANS(E422))*COS(RADIANS(AC412))))&gt;90,0,$F$4*$F$5/E421^2*(SIN(RADIANS(G415))*SIN(RADIANS(E422))+COS(RADIANS(G415))*COS(RADIANS(E422))*COS(RADIANS(AC412))))</f>
        <v>#DIV/0!</v>
      </c>
      <c r="AD415" t="e">
        <f>IF(DEGREES(ACOS(SIN(RADIANS(G415))*SIN(RADIANS(E422))+COS(RADIANS(G415))*COS(RADIANS(E422))*COS(RADIANS(AD412))))&gt;90,0,$F$4*$F$5/E421^2*(SIN(RADIANS(G415))*SIN(RADIANS(E422))+COS(RADIANS(G415))*COS(RADIANS(E422))*COS(RADIANS(AD412))))</f>
        <v>#DIV/0!</v>
      </c>
      <c r="AE415" t="e">
        <f>IF(DEGREES(ACOS(SIN(RADIANS(G415))*SIN(RADIANS(E422))+COS(RADIANS(G415))*COS(RADIANS(E422))*COS(RADIANS(AE412))))&gt;90,0,$F$4*$F$5/E421^2*(SIN(RADIANS(G415))*SIN(RADIANS(E422))+COS(RADIANS(G415))*COS(RADIANS(E422))*COS(RADIANS(AE412))))</f>
        <v>#DIV/0!</v>
      </c>
      <c r="AF415" t="e">
        <f>IF(DEGREES(ACOS(SIN(RADIANS(G415))*SIN(RADIANS(E422))+COS(RADIANS(G415))*COS(RADIANS(E422))*COS(RADIANS(AF412))))&gt;90,0,$F$4*$F$5/E421^2*(SIN(RADIANS(G415))*SIN(RADIANS(E422))+COS(RADIANS(G415))*COS(RADIANS(E422))*COS(RADIANS(AF412))))</f>
        <v>#DIV/0!</v>
      </c>
      <c r="AG415" t="e">
        <f>IF(DEGREES(ACOS(SIN(RADIANS(G415))*SIN(RADIANS(E422))+COS(RADIANS(G415))*COS(RADIANS(E422))*COS(RADIANS(AG412))))&gt;90,0,$F$4*$F$5/E421^2*(SIN(RADIANS(G415))*SIN(RADIANS(E422))+COS(RADIANS(G415))*COS(RADIANS(E422))*COS(RADIANS(AG412))))</f>
        <v>#DIV/0!</v>
      </c>
      <c r="AH415" t="e">
        <f>IF(DEGREES(ACOS(SIN(RADIANS(G415))*SIN(RADIANS(E422))+COS(RADIANS(G415))*COS(RADIANS(E422))*COS(RADIANS(AH412))))&gt;90,0,$F$4*$F$5/E421^2*(SIN(RADIANS(G415))*SIN(RADIANS(E422))+COS(RADIANS(G415))*COS(RADIANS(E422))*COS(RADIANS(AH412))))</f>
        <v>#DIV/0!</v>
      </c>
      <c r="AI415" t="e">
        <f>IF(DEGREES(ACOS(SIN(RADIANS(G415))*SIN(RADIANS(E422))+COS(RADIANS(G415))*COS(RADIANS(E422))*COS(RADIANS(AI412))))&gt;90,0,$F$4*$F$5/E421^2*(SIN(RADIANS(G415))*SIN(RADIANS(E422))+COS(RADIANS(G415))*COS(RADIANS(E422))*COS(RADIANS(AI412))))</f>
        <v>#DIV/0!</v>
      </c>
      <c r="AJ415" t="e">
        <f>IF(DEGREES(ACOS(SIN(RADIANS(G415))*SIN(RADIANS(E422))+COS(RADIANS(G415))*COS(RADIANS(E422))*COS(RADIANS(AJ412))))&gt;90,0,$F$4*$F$5/E421^2*(SIN(RADIANS(G415))*SIN(RADIANS(E422))+COS(RADIANS(G415))*COS(RADIANS(E422))*COS(RADIANS(AJ412))))</f>
        <v>#DIV/0!</v>
      </c>
      <c r="AK415">
        <f>IF(DEGREES(ACOS(SIN(RADIANS(G415))*SIN(RADIANS(E422))+COS(RADIANS(G415))*COS(RADIANS(E422))*COS(RADIANS(AK412))))&gt;90,0,$F$4*$F$5/E421^2*(SIN(RADIANS(G415))*SIN(RADIANS(E422))+COS(RADIANS(G415))*COS(RADIANS(E422))*COS(RADIANS(AK412))))</f>
        <v>0</v>
      </c>
      <c r="AL415">
        <f>IF(DEGREES(ACOS(SIN(RADIANS(G415))*SIN(RADIANS(E422))+COS(RADIANS(G415))*COS(RADIANS(E422))*COS(RADIANS(AL412))))&gt;90,0,$F$4*$F$5/E421^2*(SIN(RADIANS(G415))*SIN(RADIANS(E422))+COS(RADIANS(G415))*COS(RADIANS(E422))*COS(RADIANS(AL412))))</f>
        <v>0</v>
      </c>
      <c r="AM415">
        <f>IF(DEGREES(ACOS(SIN(RADIANS(G415))*SIN(RADIANS(E422))+COS(RADIANS(G415))*COS(RADIANS(E422))*COS(RADIANS(AM412))))&gt;90,0,$F$4*$F$5/E421^2*(SIN(RADIANS(G415))*SIN(RADIANS(E422))+COS(RADIANS(G415))*COS(RADIANS(E422))*COS(RADIANS(AM412))))</f>
        <v>0</v>
      </c>
      <c r="AN415">
        <f>IF(DEGREES(ACOS(SIN(RADIANS(G415))*SIN(RADIANS(E422))+COS(RADIANS(G415))*COS(RADIANS(E422))*COS(RADIANS(AN412))))&gt;90,0,$F$4*$F$5/E421^2*(SIN(RADIANS(G415))*SIN(RADIANS(E422))+COS(RADIANS(G415))*COS(RADIANS(E422))*COS(RADIANS(AN412))))</f>
        <v>0</v>
      </c>
      <c r="AO415">
        <f>IF(DEGREES(ACOS(SIN(RADIANS(G415))*SIN(RADIANS(E422))+COS(RADIANS(G415))*COS(RADIANS(E422))*COS(RADIANS(AO412))))&gt;90,0,$F$4*$F$5/E421^2*(SIN(RADIANS(G415))*SIN(RADIANS(E422))+COS(RADIANS(G415))*COS(RADIANS(E422))*COS(RADIANS(AO412))))</f>
        <v>0</v>
      </c>
      <c r="AP415">
        <f>IF(DEGREES(ACOS(SIN(RADIANS(G415))*SIN(RADIANS(E422))+COS(RADIANS(G415))*COS(RADIANS(E422))*COS(RADIANS(AP412))))&gt;90,0,$F$4*$F$5/E421^2*(SIN(RADIANS(G415))*SIN(RADIANS(E422))+COS(RADIANS(G415))*COS(RADIANS(E422))*COS(RADIANS(AP412))))</f>
        <v>0</v>
      </c>
      <c r="AQ415">
        <f>IF(DEGREES(ACOS(SIN(RADIANS(G415))*SIN(RADIANS(E422))+COS(RADIANS(G415))*COS(RADIANS(E422))*COS(RADIANS(AQ412))))&gt;90,0,$F$4*$F$5/E421^2*(SIN(RADIANS(G415))*SIN(RADIANS(E422))+COS(RADIANS(G415))*COS(RADIANS(E422))*COS(RADIANS(AQ412))))</f>
        <v>0</v>
      </c>
      <c r="AR415">
        <f>IF(DEGREES(ACOS(SIN(RADIANS(G415))*SIN(RADIANS(E422))+COS(RADIANS(G415))*COS(RADIANS(E422))*COS(RADIANS(AR412))))&gt;90,0,$F$4*$F$5/E421^2*(SIN(RADIANS(G415))*SIN(RADIANS(E422))+COS(RADIANS(G415))*COS(RADIANS(E422))*COS(RADIANS(AR412))))</f>
        <v>0</v>
      </c>
    </row>
    <row r="416" spans="2:44" x14ac:dyDescent="0.5">
      <c r="B416" s="40" t="s">
        <v>781</v>
      </c>
      <c r="E416">
        <f>IF(E415-$F$13&lt;0,E415-$F$13+360,IF(E415-$F$13&gt;360,E415-$F$13-360,E415-$F$13))</f>
        <v>250.00000000000003</v>
      </c>
      <c r="G416">
        <v>70</v>
      </c>
      <c r="I416">
        <f>IF(DEGREES(ACOS(SIN(RADIANS(G416))*SIN(RADIANS(E422))+COS(RADIANS(G416))*COS(RADIANS(E422))*COS(RADIANS(I412))))&gt;90,0,$F$4*$F$5/E421^2*(SIN(RADIANS(G416))*SIN(RADIANS(E422))+COS(RADIANS(G416))*COS(RADIANS(E422))*COS(RADIANS(I412))))</f>
        <v>0</v>
      </c>
      <c r="J416">
        <f>IF(DEGREES(ACOS(SIN(RADIANS(G416))*SIN(RADIANS(E422))+COS(RADIANS(G416))*COS(RADIANS(E422))*COS(RADIANS(J412))))&gt;90,0,$F$4*$F$5/E421^2*(SIN(RADIANS(G416))*SIN(RADIANS(E422))+COS(RADIANS(G416))*COS(RADIANS(E422))*COS(RADIANS(J412))))</f>
        <v>0</v>
      </c>
      <c r="K416">
        <f>IF(DEGREES(ACOS(SIN(RADIANS(G416))*SIN(RADIANS(E422))+COS(RADIANS(G416))*COS(RADIANS(E422))*COS(RADIANS(K412))))&gt;90,0,$F$4*$F$5/E421^2*(SIN(RADIANS(G416))*SIN(RADIANS(E422))+COS(RADIANS(G416))*COS(RADIANS(E422))*COS(RADIANS(K412))))</f>
        <v>0</v>
      </c>
      <c r="L416">
        <f>IF(DEGREES(ACOS(SIN(RADIANS(G416))*SIN(RADIANS(E422))+COS(RADIANS(G416))*COS(RADIANS(E422))*COS(RADIANS(L412))))&gt;90,0,$F$4*$F$5/E421^2*(SIN(RADIANS(G416))*SIN(RADIANS(E422))+COS(RADIANS(G416))*COS(RADIANS(E422))*COS(RADIANS(L412))))</f>
        <v>0</v>
      </c>
      <c r="M416">
        <f>IF(DEGREES(ACOS(SIN(RADIANS(G416))*SIN(RADIANS(E422))+COS(RADIANS(G416))*COS(RADIANS(E422))*COS(RADIANS(M412))))&gt;90,0,$F$4*$F$5/E421^2*(SIN(RADIANS(G416))*SIN(RADIANS(E422))+COS(RADIANS(G416))*COS(RADIANS(E422))*COS(RADIANS(M412))))</f>
        <v>0</v>
      </c>
      <c r="N416">
        <f>IF(DEGREES(ACOS(SIN(RADIANS(G416))*SIN(RADIANS(E422))+COS(RADIANS(G416))*COS(RADIANS(E422))*COS(RADIANS(N412))))&gt;90,0,$F$4*$F$5/E421^2*(SIN(RADIANS(G416))*SIN(RADIANS(E422))+COS(RADIANS(G416))*COS(RADIANS(E422))*COS(RADIANS(N412))))</f>
        <v>0</v>
      </c>
      <c r="O416">
        <f>IF(DEGREES(ACOS(SIN(RADIANS(G416))*SIN(RADIANS(E422))+COS(RADIANS(G416))*COS(RADIANS(E422))*COS(RADIANS(O412))))&gt;90,0,$F$4*$F$5/E421^2*(SIN(RADIANS(G416))*SIN(RADIANS(E422))+COS(RADIANS(G416))*COS(RADIANS(E422))*COS(RADIANS(O412))))</f>
        <v>0</v>
      </c>
      <c r="P416">
        <f>IF(DEGREES(ACOS(SIN(RADIANS(G416))*SIN(RADIANS(E422))+COS(RADIANS(G416))*COS(RADIANS(E422))*COS(RADIANS(P412))))&gt;90,0,$F$4*$F$5/E421^2*(SIN(RADIANS(G416))*SIN(RADIANS(E422))+COS(RADIANS(G416))*COS(RADIANS(E422))*COS(RADIANS(P412))))</f>
        <v>0</v>
      </c>
      <c r="Q416">
        <f>IF(DEGREES(ACOS(SIN(RADIANS(G416))*SIN(RADIANS(E422))+COS(RADIANS(G416))*COS(RADIANS(E422))*COS(RADIANS(Q412))))&gt;90,0,$F$4*$F$5/E421^2*(SIN(RADIANS(G416))*SIN(RADIANS(E422))+COS(RADIANS(G416))*COS(RADIANS(E422))*COS(RADIANS(Q412))))</f>
        <v>0</v>
      </c>
      <c r="R416" t="e">
        <f>IF(DEGREES(ACOS(SIN(RADIANS(G416))*SIN(RADIANS(E422))+COS(RADIANS(G416))*COS(RADIANS(E422))*COS(RADIANS(R412))))&gt;90,0,$F$4*$F$5/E421^2*(SIN(RADIANS(G416))*SIN(RADIANS(E422))+COS(RADIANS(G416))*COS(RADIANS(E422))*COS(RADIANS(R412))))</f>
        <v>#DIV/0!</v>
      </c>
      <c r="S416" t="e">
        <f>IF(DEGREES(ACOS(SIN(RADIANS(G416))*SIN(RADIANS(E422))+COS(RADIANS(G416))*COS(RADIANS(E422))*COS(RADIANS(S412))))&gt;90,0,$F$4*$F$5/E421^2*(SIN(RADIANS(G416))*SIN(RADIANS(E422))+COS(RADIANS(G416))*COS(RADIANS(E422))*COS(RADIANS(S412))))</f>
        <v>#DIV/0!</v>
      </c>
      <c r="T416" t="e">
        <f>IF(DEGREES(ACOS(SIN(RADIANS(G416))*SIN(RADIANS(E422))+COS(RADIANS(G416))*COS(RADIANS(E422))*COS(RADIANS(T412))))&gt;90,0,$F$4*$F$5/E421^2*(SIN(RADIANS(G416))*SIN(RADIANS(E422))+COS(RADIANS(G416))*COS(RADIANS(E422))*COS(RADIANS(T412))))</f>
        <v>#DIV/0!</v>
      </c>
      <c r="U416" t="e">
        <f>IF(DEGREES(ACOS(SIN(RADIANS(G416))*SIN(RADIANS(E422))+COS(RADIANS(G416))*COS(RADIANS(E422))*COS(RADIANS(U412))))&gt;90,0,$F$4*$F$5/E421^2*(SIN(RADIANS(G416))*SIN(RADIANS(E422))+COS(RADIANS(G416))*COS(RADIANS(E422))*COS(RADIANS(U412))))</f>
        <v>#DIV/0!</v>
      </c>
      <c r="V416" t="e">
        <f>IF(DEGREES(ACOS(SIN(RADIANS(G416))*SIN(RADIANS(E422))+COS(RADIANS(G416))*COS(RADIANS(E422))*COS(RADIANS(V412))))&gt;90,0,$F$4*$F$5/E421^2*(SIN(RADIANS(G416))*SIN(RADIANS(E422))+COS(RADIANS(G416))*COS(RADIANS(E422))*COS(RADIANS(V412))))</f>
        <v>#DIV/0!</v>
      </c>
      <c r="W416" t="e">
        <f>IF(DEGREES(ACOS(SIN(RADIANS(G416))*SIN(RADIANS(E422))+COS(RADIANS(G416))*COS(RADIANS(E422))*COS(RADIANS(W412))))&gt;90,0,$F$4*$F$5/E421^2*(SIN(RADIANS(G416))*SIN(RADIANS(E422))+COS(RADIANS(G416))*COS(RADIANS(E422))*COS(RADIANS(W412))))</f>
        <v>#DIV/0!</v>
      </c>
      <c r="X416" t="e">
        <f>IF(DEGREES(ACOS(SIN(RADIANS(G416))*SIN(RADIANS(E422))+COS(RADIANS(G416))*COS(RADIANS(E422))*COS(RADIANS(X412))))&gt;90,0,$F$4*$F$5/E421^2*(SIN(RADIANS(G416))*SIN(RADIANS(E422))+COS(RADIANS(G416))*COS(RADIANS(E422))*COS(RADIANS(X412))))</f>
        <v>#DIV/0!</v>
      </c>
      <c r="Y416" t="e">
        <f>IF(DEGREES(ACOS(SIN(RADIANS(G416))*SIN(RADIANS(E422))+COS(RADIANS(G416))*COS(RADIANS(E422))*COS(RADIANS(Y412))))&gt;90,0,$F$4*$F$5/E421^2*(SIN(RADIANS(G416))*SIN(RADIANS(E422))+COS(RADIANS(G416))*COS(RADIANS(E422))*COS(RADIANS(Y412))))</f>
        <v>#DIV/0!</v>
      </c>
      <c r="Z416" t="e">
        <f>IF(DEGREES(ACOS(SIN(RADIANS(G416))*SIN(RADIANS(E422))+COS(RADIANS(G416))*COS(RADIANS(E422))*COS(RADIANS(Z412))))&gt;90,0,$F$4*$F$5/E421^2*(SIN(RADIANS(G416))*SIN(RADIANS(E422))+COS(RADIANS(G416))*COS(RADIANS(E422))*COS(RADIANS(Z412))))</f>
        <v>#DIV/0!</v>
      </c>
      <c r="AA416" t="e">
        <f>IF(DEGREES(ACOS(SIN(RADIANS(G416))*SIN(RADIANS(E422))+COS(RADIANS(G416))*COS(RADIANS(E422))*COS(RADIANS(AA412))))&gt;90,0,$F$4*$F$5/E421^2*(SIN(RADIANS(G416))*SIN(RADIANS(E422))+COS(RADIANS(G416))*COS(RADIANS(E422))*COS(RADIANS(AA412))))</f>
        <v>#DIV/0!</v>
      </c>
      <c r="AB416" t="e">
        <f>IF(DEGREES(ACOS(SIN(RADIANS(G416))*SIN(RADIANS(E422))+COS(RADIANS(G416))*COS(RADIANS(E422))*COS(RADIANS(AB412))))&gt;90,0,$F$4*$F$5/E421^2*(SIN(RADIANS(G416))*SIN(RADIANS(E422))+COS(RADIANS(G416))*COS(RADIANS(E422))*COS(RADIANS(AB412))))</f>
        <v>#DIV/0!</v>
      </c>
      <c r="AC416" t="e">
        <f>IF(DEGREES(ACOS(SIN(RADIANS(G416))*SIN(RADIANS(E422))+COS(RADIANS(G416))*COS(RADIANS(E422))*COS(RADIANS(AC412))))&gt;90,0,$F$4*$F$5/E421^2*(SIN(RADIANS(G416))*SIN(RADIANS(E422))+COS(RADIANS(G416))*COS(RADIANS(E422))*COS(RADIANS(AC412))))</f>
        <v>#DIV/0!</v>
      </c>
      <c r="AD416" t="e">
        <f>IF(DEGREES(ACOS(SIN(RADIANS(G416))*SIN(RADIANS(E422))+COS(RADIANS(G416))*COS(RADIANS(E422))*COS(RADIANS(AD412))))&gt;90,0,$F$4*$F$5/E421^2*(SIN(RADIANS(G416))*SIN(RADIANS(E422))+COS(RADIANS(G416))*COS(RADIANS(E422))*COS(RADIANS(AD412))))</f>
        <v>#DIV/0!</v>
      </c>
      <c r="AE416" t="e">
        <f>IF(DEGREES(ACOS(SIN(RADIANS(G416))*SIN(RADIANS(E422))+COS(RADIANS(G416))*COS(RADIANS(E422))*COS(RADIANS(AE412))))&gt;90,0,$F$4*$F$5/E421^2*(SIN(RADIANS(G416))*SIN(RADIANS(E422))+COS(RADIANS(G416))*COS(RADIANS(E422))*COS(RADIANS(AE412))))</f>
        <v>#DIV/0!</v>
      </c>
      <c r="AF416" t="e">
        <f>IF(DEGREES(ACOS(SIN(RADIANS(G416))*SIN(RADIANS(E422))+COS(RADIANS(G416))*COS(RADIANS(E422))*COS(RADIANS(AF412))))&gt;90,0,$F$4*$F$5/E421^2*(SIN(RADIANS(G416))*SIN(RADIANS(E422))+COS(RADIANS(G416))*COS(RADIANS(E422))*COS(RADIANS(AF412))))</f>
        <v>#DIV/0!</v>
      </c>
      <c r="AG416" t="e">
        <f>IF(DEGREES(ACOS(SIN(RADIANS(G416))*SIN(RADIANS(E422))+COS(RADIANS(G416))*COS(RADIANS(E422))*COS(RADIANS(AG412))))&gt;90,0,$F$4*$F$5/E421^2*(SIN(RADIANS(G416))*SIN(RADIANS(E422))+COS(RADIANS(G416))*COS(RADIANS(E422))*COS(RADIANS(AG412))))</f>
        <v>#DIV/0!</v>
      </c>
      <c r="AH416" t="e">
        <f>IF(DEGREES(ACOS(SIN(RADIANS(G416))*SIN(RADIANS(E422))+COS(RADIANS(G416))*COS(RADIANS(E422))*COS(RADIANS(AH412))))&gt;90,0,$F$4*$F$5/E421^2*(SIN(RADIANS(G416))*SIN(RADIANS(E422))+COS(RADIANS(G416))*COS(RADIANS(E422))*COS(RADIANS(AH412))))</f>
        <v>#DIV/0!</v>
      </c>
      <c r="AI416" t="e">
        <f>IF(DEGREES(ACOS(SIN(RADIANS(G416))*SIN(RADIANS(E422))+COS(RADIANS(G416))*COS(RADIANS(E422))*COS(RADIANS(AI412))))&gt;90,0,$F$4*$F$5/E421^2*(SIN(RADIANS(G416))*SIN(RADIANS(E422))+COS(RADIANS(G416))*COS(RADIANS(E422))*COS(RADIANS(AI412))))</f>
        <v>#DIV/0!</v>
      </c>
      <c r="AJ416" t="e">
        <f>IF(DEGREES(ACOS(SIN(RADIANS(G416))*SIN(RADIANS(E422))+COS(RADIANS(G416))*COS(RADIANS(E422))*COS(RADIANS(AJ412))))&gt;90,0,$F$4*$F$5/E421^2*(SIN(RADIANS(G416))*SIN(RADIANS(E422))+COS(RADIANS(G416))*COS(RADIANS(E422))*COS(RADIANS(AJ412))))</f>
        <v>#DIV/0!</v>
      </c>
      <c r="AK416">
        <f>IF(DEGREES(ACOS(SIN(RADIANS(G416))*SIN(RADIANS(E422))+COS(RADIANS(G416))*COS(RADIANS(E422))*COS(RADIANS(AK412))))&gt;90,0,$F$4*$F$5/E421^2*(SIN(RADIANS(G416))*SIN(RADIANS(E422))+COS(RADIANS(G416))*COS(RADIANS(E422))*COS(RADIANS(AK412))))</f>
        <v>0</v>
      </c>
      <c r="AL416">
        <f>IF(DEGREES(ACOS(SIN(RADIANS(G416))*SIN(RADIANS(E422))+COS(RADIANS(G416))*COS(RADIANS(E422))*COS(RADIANS(AL412))))&gt;90,0,$F$4*$F$5/E421^2*(SIN(RADIANS(G416))*SIN(RADIANS(E422))+COS(RADIANS(G416))*COS(RADIANS(E422))*COS(RADIANS(AL412))))</f>
        <v>0</v>
      </c>
      <c r="AM416">
        <f>IF(DEGREES(ACOS(SIN(RADIANS(G416))*SIN(RADIANS(E422))+COS(RADIANS(G416))*COS(RADIANS(E422))*COS(RADIANS(AM412))))&gt;90,0,$F$4*$F$5/E421^2*(SIN(RADIANS(G416))*SIN(RADIANS(E422))+COS(RADIANS(G416))*COS(RADIANS(E422))*COS(RADIANS(AM412))))</f>
        <v>0</v>
      </c>
      <c r="AN416">
        <f>IF(DEGREES(ACOS(SIN(RADIANS(G416))*SIN(RADIANS(E422))+COS(RADIANS(G416))*COS(RADIANS(E422))*COS(RADIANS(AN412))))&gt;90,0,$F$4*$F$5/E421^2*(SIN(RADIANS(G416))*SIN(RADIANS(E422))+COS(RADIANS(G416))*COS(RADIANS(E422))*COS(RADIANS(AN412))))</f>
        <v>0</v>
      </c>
      <c r="AO416">
        <f>IF(DEGREES(ACOS(SIN(RADIANS(G416))*SIN(RADIANS(E422))+COS(RADIANS(G416))*COS(RADIANS(E422))*COS(RADIANS(AO412))))&gt;90,0,$F$4*$F$5/E421^2*(SIN(RADIANS(G416))*SIN(RADIANS(E422))+COS(RADIANS(G416))*COS(RADIANS(E422))*COS(RADIANS(AO412))))</f>
        <v>0</v>
      </c>
      <c r="AP416">
        <f>IF(DEGREES(ACOS(SIN(RADIANS(G416))*SIN(RADIANS(E422))+COS(RADIANS(G416))*COS(RADIANS(E422))*COS(RADIANS(AP412))))&gt;90,0,$F$4*$F$5/E421^2*(SIN(RADIANS(G416))*SIN(RADIANS(E422))+COS(RADIANS(G416))*COS(RADIANS(E422))*COS(RADIANS(AP412))))</f>
        <v>0</v>
      </c>
      <c r="AQ416">
        <f>IF(DEGREES(ACOS(SIN(RADIANS(G416))*SIN(RADIANS(E422))+COS(RADIANS(G416))*COS(RADIANS(E422))*COS(RADIANS(AQ412))))&gt;90,0,$F$4*$F$5/E421^2*(SIN(RADIANS(G416))*SIN(RADIANS(E422))+COS(RADIANS(G416))*COS(RADIANS(E422))*COS(RADIANS(AQ412))))</f>
        <v>0</v>
      </c>
      <c r="AR416">
        <f>IF(DEGREES(ACOS(SIN(RADIANS(G416))*SIN(RADIANS(E422))+COS(RADIANS(G416))*COS(RADIANS(E422))*COS(RADIANS(AR412))))&gt;90,0,$F$4*$F$5/E421^2*(SIN(RADIANS(G416))*SIN(RADIANS(E422))+COS(RADIANS(G416))*COS(RADIANS(E422))*COS(RADIANS(AR412))))</f>
        <v>0</v>
      </c>
    </row>
    <row r="417" spans="2:44" x14ac:dyDescent="0.5">
      <c r="B417" s="40" t="s">
        <v>727</v>
      </c>
      <c r="E417">
        <f>IF(E414&lt;360,E414/360,(E414-360)/360)</f>
        <v>0.44444444444444442</v>
      </c>
      <c r="G417">
        <v>60</v>
      </c>
      <c r="I417">
        <f>IF(DEGREES(ACOS(SIN(RADIANS(G417))*SIN(RADIANS(E422))+COS(RADIANS(G417))*COS(RADIANS(E422))*COS(RADIANS(I412))))&gt;90,0,$F$4*$F$5/E421^2*(SIN(RADIANS(G417))*SIN(RADIANS(E422))+COS(RADIANS(G417))*COS(RADIANS(E422))*COS(RADIANS(I412))))</f>
        <v>0</v>
      </c>
      <c r="J417">
        <f>IF(DEGREES(ACOS(SIN(RADIANS(G417))*SIN(RADIANS(E422))+COS(RADIANS(G417))*COS(RADIANS(E422))*COS(RADIANS(J412))))&gt;90,0,$F$4*$F$5/E421^2*(SIN(RADIANS(G417))*SIN(RADIANS(E422))+COS(RADIANS(G417))*COS(RADIANS(E422))*COS(RADIANS(J412))))</f>
        <v>0</v>
      </c>
      <c r="K417">
        <f>IF(DEGREES(ACOS(SIN(RADIANS(G417))*SIN(RADIANS(E422))+COS(RADIANS(G417))*COS(RADIANS(E422))*COS(RADIANS(K412))))&gt;90,0,$F$4*$F$5/E421^2*(SIN(RADIANS(G417))*SIN(RADIANS(E422))+COS(RADIANS(G417))*COS(RADIANS(E422))*COS(RADIANS(K412))))</f>
        <v>0</v>
      </c>
      <c r="L417">
        <f>IF(DEGREES(ACOS(SIN(RADIANS(G417))*SIN(RADIANS(E422))+COS(RADIANS(G417))*COS(RADIANS(E422))*COS(RADIANS(L412))))&gt;90,0,$F$4*$F$5/E421^2*(SIN(RADIANS(G417))*SIN(RADIANS(E422))+COS(RADIANS(G417))*COS(RADIANS(E422))*COS(RADIANS(L412))))</f>
        <v>0</v>
      </c>
      <c r="M417">
        <f>IF(DEGREES(ACOS(SIN(RADIANS(G417))*SIN(RADIANS(E422))+COS(RADIANS(G417))*COS(RADIANS(E422))*COS(RADIANS(M412))))&gt;90,0,$F$4*$F$5/E421^2*(SIN(RADIANS(G417))*SIN(RADIANS(E422))+COS(RADIANS(G417))*COS(RADIANS(E422))*COS(RADIANS(M412))))</f>
        <v>0</v>
      </c>
      <c r="N417">
        <f>IF(DEGREES(ACOS(SIN(RADIANS(G417))*SIN(RADIANS(E422))+COS(RADIANS(G417))*COS(RADIANS(E422))*COS(RADIANS(N412))))&gt;90,0,$F$4*$F$5/E421^2*(SIN(RADIANS(G417))*SIN(RADIANS(E422))+COS(RADIANS(G417))*COS(RADIANS(E422))*COS(RADIANS(N412))))</f>
        <v>0</v>
      </c>
      <c r="O417">
        <f>IF(DEGREES(ACOS(SIN(RADIANS(G417))*SIN(RADIANS(E422))+COS(RADIANS(G417))*COS(RADIANS(E422))*COS(RADIANS(O412))))&gt;90,0,$F$4*$F$5/E421^2*(SIN(RADIANS(G417))*SIN(RADIANS(E422))+COS(RADIANS(G417))*COS(RADIANS(E422))*COS(RADIANS(O412))))</f>
        <v>0</v>
      </c>
      <c r="P417">
        <f>IF(DEGREES(ACOS(SIN(RADIANS(G417))*SIN(RADIANS(E422))+COS(RADIANS(G417))*COS(RADIANS(E422))*COS(RADIANS(P412))))&gt;90,0,$F$4*$F$5/E421^2*(SIN(RADIANS(G417))*SIN(RADIANS(E422))+COS(RADIANS(G417))*COS(RADIANS(E422))*COS(RADIANS(P412))))</f>
        <v>0</v>
      </c>
      <c r="Q417">
        <f>IF(DEGREES(ACOS(SIN(RADIANS(G417))*SIN(RADIANS(E422))+COS(RADIANS(G417))*COS(RADIANS(E422))*COS(RADIANS(Q412))))&gt;90,0,$F$4*$F$5/E421^2*(SIN(RADIANS(G417))*SIN(RADIANS(E422))+COS(RADIANS(G417))*COS(RADIANS(E422))*COS(RADIANS(Q412))))</f>
        <v>0</v>
      </c>
      <c r="R417" t="e">
        <f>IF(DEGREES(ACOS(SIN(RADIANS(G417))*SIN(RADIANS(E422))+COS(RADIANS(G417))*COS(RADIANS(E422))*COS(RADIANS(R412))))&gt;90,0,$F$4*$F$5/E421^2*(SIN(RADIANS(G417))*SIN(RADIANS(E422))+COS(RADIANS(G417))*COS(RADIANS(E422))*COS(RADIANS(R412))))</f>
        <v>#DIV/0!</v>
      </c>
      <c r="S417" t="e">
        <f>IF(DEGREES(ACOS(SIN(RADIANS(G417))*SIN(RADIANS(E422))+COS(RADIANS(G417))*COS(RADIANS(E422))*COS(RADIANS(S412))))&gt;90,0,$F$4*$F$5/E421^2*(SIN(RADIANS(G417))*SIN(RADIANS(E422))+COS(RADIANS(G417))*COS(RADIANS(E422))*COS(RADIANS(S412))))</f>
        <v>#DIV/0!</v>
      </c>
      <c r="T417" t="e">
        <f>IF(DEGREES(ACOS(SIN(RADIANS(G417))*SIN(RADIANS(E422))+COS(RADIANS(G417))*COS(RADIANS(E422))*COS(RADIANS(T412))))&gt;90,0,$F$4*$F$5/E421^2*(SIN(RADIANS(G417))*SIN(RADIANS(E422))+COS(RADIANS(G417))*COS(RADIANS(E422))*COS(RADIANS(T412))))</f>
        <v>#DIV/0!</v>
      </c>
      <c r="U417" t="e">
        <f>IF(DEGREES(ACOS(SIN(RADIANS(G417))*SIN(RADIANS(E422))+COS(RADIANS(G417))*COS(RADIANS(E422))*COS(RADIANS(U412))))&gt;90,0,$F$4*$F$5/E421^2*(SIN(RADIANS(G417))*SIN(RADIANS(E422))+COS(RADIANS(G417))*COS(RADIANS(E422))*COS(RADIANS(U412))))</f>
        <v>#DIV/0!</v>
      </c>
      <c r="V417" t="e">
        <f>IF(DEGREES(ACOS(SIN(RADIANS(G417))*SIN(RADIANS(E422))+COS(RADIANS(G417))*COS(RADIANS(E422))*COS(RADIANS(V412))))&gt;90,0,$F$4*$F$5/E421^2*(SIN(RADIANS(G417))*SIN(RADIANS(E422))+COS(RADIANS(G417))*COS(RADIANS(E422))*COS(RADIANS(V412))))</f>
        <v>#DIV/0!</v>
      </c>
      <c r="W417" t="e">
        <f>IF(DEGREES(ACOS(SIN(RADIANS(G417))*SIN(RADIANS(E422))+COS(RADIANS(G417))*COS(RADIANS(E422))*COS(RADIANS(W412))))&gt;90,0,$F$4*$F$5/E421^2*(SIN(RADIANS(G417))*SIN(RADIANS(E422))+COS(RADIANS(G417))*COS(RADIANS(E422))*COS(RADIANS(W412))))</f>
        <v>#DIV/0!</v>
      </c>
      <c r="X417" t="e">
        <f>IF(DEGREES(ACOS(SIN(RADIANS(G417))*SIN(RADIANS(E422))+COS(RADIANS(G417))*COS(RADIANS(E422))*COS(RADIANS(X412))))&gt;90,0,$F$4*$F$5/E421^2*(SIN(RADIANS(G417))*SIN(RADIANS(E422))+COS(RADIANS(G417))*COS(RADIANS(E422))*COS(RADIANS(X412))))</f>
        <v>#DIV/0!</v>
      </c>
      <c r="Y417" t="e">
        <f>IF(DEGREES(ACOS(SIN(RADIANS(G417))*SIN(RADIANS(E422))+COS(RADIANS(G417))*COS(RADIANS(E422))*COS(RADIANS(Y412))))&gt;90,0,$F$4*$F$5/E421^2*(SIN(RADIANS(G417))*SIN(RADIANS(E422))+COS(RADIANS(G417))*COS(RADIANS(E422))*COS(RADIANS(Y412))))</f>
        <v>#DIV/0!</v>
      </c>
      <c r="Z417" t="e">
        <f>IF(DEGREES(ACOS(SIN(RADIANS(G417))*SIN(RADIANS(E422))+COS(RADIANS(G417))*COS(RADIANS(E422))*COS(RADIANS(Z412))))&gt;90,0,$F$4*$F$5/E421^2*(SIN(RADIANS(G417))*SIN(RADIANS(E422))+COS(RADIANS(G417))*COS(RADIANS(E422))*COS(RADIANS(Z412))))</f>
        <v>#DIV/0!</v>
      </c>
      <c r="AA417" t="e">
        <f>IF(DEGREES(ACOS(SIN(RADIANS(G417))*SIN(RADIANS(E422))+COS(RADIANS(G417))*COS(RADIANS(E422))*COS(RADIANS(AA412))))&gt;90,0,$F$4*$F$5/E421^2*(SIN(RADIANS(G417))*SIN(RADIANS(E422))+COS(RADIANS(G417))*COS(RADIANS(E422))*COS(RADIANS(AA412))))</f>
        <v>#DIV/0!</v>
      </c>
      <c r="AB417" t="e">
        <f>IF(DEGREES(ACOS(SIN(RADIANS(G417))*SIN(RADIANS(E422))+COS(RADIANS(G417))*COS(RADIANS(E422))*COS(RADIANS(AB412))))&gt;90,0,$F$4*$F$5/E421^2*(SIN(RADIANS(G417))*SIN(RADIANS(E422))+COS(RADIANS(G417))*COS(RADIANS(E422))*COS(RADIANS(AB412))))</f>
        <v>#DIV/0!</v>
      </c>
      <c r="AC417" t="e">
        <f>IF(DEGREES(ACOS(SIN(RADIANS(G417))*SIN(RADIANS(E422))+COS(RADIANS(G417))*COS(RADIANS(E422))*COS(RADIANS(AC412))))&gt;90,0,$F$4*$F$5/E421^2*(SIN(RADIANS(G417))*SIN(RADIANS(E422))+COS(RADIANS(G417))*COS(RADIANS(E422))*COS(RADIANS(AC412))))</f>
        <v>#DIV/0!</v>
      </c>
      <c r="AD417" t="e">
        <f>IF(DEGREES(ACOS(SIN(RADIANS(G417))*SIN(RADIANS(E422))+COS(RADIANS(G417))*COS(RADIANS(E422))*COS(RADIANS(AD412))))&gt;90,0,$F$4*$F$5/E421^2*(SIN(RADIANS(G417))*SIN(RADIANS(E422))+COS(RADIANS(G417))*COS(RADIANS(E422))*COS(RADIANS(AD412))))</f>
        <v>#DIV/0!</v>
      </c>
      <c r="AE417" t="e">
        <f>IF(DEGREES(ACOS(SIN(RADIANS(G417))*SIN(RADIANS(E422))+COS(RADIANS(G417))*COS(RADIANS(E422))*COS(RADIANS(AE412))))&gt;90,0,$F$4*$F$5/E421^2*(SIN(RADIANS(G417))*SIN(RADIANS(E422))+COS(RADIANS(G417))*COS(RADIANS(E422))*COS(RADIANS(AE412))))</f>
        <v>#DIV/0!</v>
      </c>
      <c r="AF417" t="e">
        <f>IF(DEGREES(ACOS(SIN(RADIANS(G417))*SIN(RADIANS(E422))+COS(RADIANS(G417))*COS(RADIANS(E422))*COS(RADIANS(AF412))))&gt;90,0,$F$4*$F$5/E421^2*(SIN(RADIANS(G417))*SIN(RADIANS(E422))+COS(RADIANS(G417))*COS(RADIANS(E422))*COS(RADIANS(AF412))))</f>
        <v>#DIV/0!</v>
      </c>
      <c r="AG417" t="e">
        <f>IF(DEGREES(ACOS(SIN(RADIANS(G417))*SIN(RADIANS(E422))+COS(RADIANS(G417))*COS(RADIANS(E422))*COS(RADIANS(AG412))))&gt;90,0,$F$4*$F$5/E421^2*(SIN(RADIANS(G417))*SIN(RADIANS(E422))+COS(RADIANS(G417))*COS(RADIANS(E422))*COS(RADIANS(AG412))))</f>
        <v>#DIV/0!</v>
      </c>
      <c r="AH417" t="e">
        <f>IF(DEGREES(ACOS(SIN(RADIANS(G417))*SIN(RADIANS(E422))+COS(RADIANS(G417))*COS(RADIANS(E422))*COS(RADIANS(AH412))))&gt;90,0,$F$4*$F$5/E421^2*(SIN(RADIANS(G417))*SIN(RADIANS(E422))+COS(RADIANS(G417))*COS(RADIANS(E422))*COS(RADIANS(AH412))))</f>
        <v>#DIV/0!</v>
      </c>
      <c r="AI417" t="e">
        <f>IF(DEGREES(ACOS(SIN(RADIANS(G417))*SIN(RADIANS(E422))+COS(RADIANS(G417))*COS(RADIANS(E422))*COS(RADIANS(AI412))))&gt;90,0,$F$4*$F$5/E421^2*(SIN(RADIANS(G417))*SIN(RADIANS(E422))+COS(RADIANS(G417))*COS(RADIANS(E422))*COS(RADIANS(AI412))))</f>
        <v>#DIV/0!</v>
      </c>
      <c r="AJ417" t="e">
        <f>IF(DEGREES(ACOS(SIN(RADIANS(G417))*SIN(RADIANS(E422))+COS(RADIANS(G417))*COS(RADIANS(E422))*COS(RADIANS(AJ412))))&gt;90,0,$F$4*$F$5/E421^2*(SIN(RADIANS(G417))*SIN(RADIANS(E422))+COS(RADIANS(G417))*COS(RADIANS(E422))*COS(RADIANS(AJ412))))</f>
        <v>#DIV/0!</v>
      </c>
      <c r="AK417">
        <f>IF(DEGREES(ACOS(SIN(RADIANS(G417))*SIN(RADIANS(E422))+COS(RADIANS(G417))*COS(RADIANS(E422))*COS(RADIANS(AK412))))&gt;90,0,$F$4*$F$5/E421^2*(SIN(RADIANS(G417))*SIN(RADIANS(E422))+COS(RADIANS(G417))*COS(RADIANS(E422))*COS(RADIANS(AK412))))</f>
        <v>0</v>
      </c>
      <c r="AL417">
        <f>IF(DEGREES(ACOS(SIN(RADIANS(G417))*SIN(RADIANS(E422))+COS(RADIANS(G417))*COS(RADIANS(E422))*COS(RADIANS(AL412))))&gt;90,0,$F$4*$F$5/E421^2*(SIN(RADIANS(G417))*SIN(RADIANS(E422))+COS(RADIANS(G417))*COS(RADIANS(E422))*COS(RADIANS(AL412))))</f>
        <v>0</v>
      </c>
      <c r="AM417">
        <f>IF(DEGREES(ACOS(SIN(RADIANS(G417))*SIN(RADIANS(E422))+COS(RADIANS(G417))*COS(RADIANS(E422))*COS(RADIANS(AM412))))&gt;90,0,$F$4*$F$5/E421^2*(SIN(RADIANS(G417))*SIN(RADIANS(E422))+COS(RADIANS(G417))*COS(RADIANS(E422))*COS(RADIANS(AM412))))</f>
        <v>0</v>
      </c>
      <c r="AN417">
        <f>IF(DEGREES(ACOS(SIN(RADIANS(G417))*SIN(RADIANS(E422))+COS(RADIANS(G417))*COS(RADIANS(E422))*COS(RADIANS(AN412))))&gt;90,0,$F$4*$F$5/E421^2*(SIN(RADIANS(G417))*SIN(RADIANS(E422))+COS(RADIANS(G417))*COS(RADIANS(E422))*COS(RADIANS(AN412))))</f>
        <v>0</v>
      </c>
      <c r="AO417">
        <f>IF(DEGREES(ACOS(SIN(RADIANS(G417))*SIN(RADIANS(E422))+COS(RADIANS(G417))*COS(RADIANS(E422))*COS(RADIANS(AO412))))&gt;90,0,$F$4*$F$5/E421^2*(SIN(RADIANS(G417))*SIN(RADIANS(E422))+COS(RADIANS(G417))*COS(RADIANS(E422))*COS(RADIANS(AO412))))</f>
        <v>0</v>
      </c>
      <c r="AP417">
        <f>IF(DEGREES(ACOS(SIN(RADIANS(G417))*SIN(RADIANS(E422))+COS(RADIANS(G417))*COS(RADIANS(E422))*COS(RADIANS(AP412))))&gt;90,0,$F$4*$F$5/E421^2*(SIN(RADIANS(G417))*SIN(RADIANS(E422))+COS(RADIANS(G417))*COS(RADIANS(E422))*COS(RADIANS(AP412))))</f>
        <v>0</v>
      </c>
      <c r="AQ417">
        <f>IF(DEGREES(ACOS(SIN(RADIANS(G417))*SIN(RADIANS(E422))+COS(RADIANS(G417))*COS(RADIANS(E422))*COS(RADIANS(AQ412))))&gt;90,0,$F$4*$F$5/E421^2*(SIN(RADIANS(G417))*SIN(RADIANS(E422))+COS(RADIANS(G417))*COS(RADIANS(E422))*COS(RADIANS(AQ412))))</f>
        <v>0</v>
      </c>
      <c r="AR417">
        <f>IF(DEGREES(ACOS(SIN(RADIANS(G417))*SIN(RADIANS(E422))+COS(RADIANS(G417))*COS(RADIANS(E422))*COS(RADIANS(AR412))))&gt;90,0,$F$4*$F$5/E421^2*(SIN(RADIANS(G417))*SIN(RADIANS(E422))+COS(RADIANS(G417))*COS(RADIANS(E422))*COS(RADIANS(AR412))))</f>
        <v>0</v>
      </c>
    </row>
    <row r="418" spans="2:44" x14ac:dyDescent="0.5">
      <c r="B418" s="40" t="s">
        <v>782</v>
      </c>
      <c r="E418">
        <f>E417*$F$11</f>
        <v>0</v>
      </c>
      <c r="G418">
        <v>50</v>
      </c>
      <c r="I418">
        <f>IF(DEGREES(ACOS(SIN(RADIANS(G418))*SIN(RADIANS(E422))+COS(RADIANS(G418))*COS(RADIANS(E422))*COS(RADIANS(I412))))&gt;90,0,$F$4*$F$5/E421^2*(SIN(RADIANS(G418))*SIN(RADIANS(E422))+COS(RADIANS(G418))*COS(RADIANS(E422))*COS(RADIANS(I412))))</f>
        <v>0</v>
      </c>
      <c r="J418">
        <f>IF(DEGREES(ACOS(SIN(RADIANS(G418))*SIN(RADIANS(E422))+COS(RADIANS(G418))*COS(RADIANS(E422))*COS(RADIANS(J412))))&gt;90,0,$F$4*$F$5/E421^2*(SIN(RADIANS(G418))*SIN(RADIANS(E422))+COS(RADIANS(G418))*COS(RADIANS(E422))*COS(RADIANS(J412))))</f>
        <v>0</v>
      </c>
      <c r="K418">
        <f>IF(DEGREES(ACOS(SIN(RADIANS(G418))*SIN(RADIANS(E422))+COS(RADIANS(G418))*COS(RADIANS(E422))*COS(RADIANS(K412))))&gt;90,0,$F$4*$F$5/E421^2*(SIN(RADIANS(G418))*SIN(RADIANS(E422))+COS(RADIANS(G418))*COS(RADIANS(E422))*COS(RADIANS(K412))))</f>
        <v>0</v>
      </c>
      <c r="L418">
        <f>IF(DEGREES(ACOS(SIN(RADIANS(G418))*SIN(RADIANS(E422))+COS(RADIANS(G418))*COS(RADIANS(E422))*COS(RADIANS(L412))))&gt;90,0,$F$4*$F$5/E421^2*(SIN(RADIANS(G418))*SIN(RADIANS(E422))+COS(RADIANS(G418))*COS(RADIANS(E422))*COS(RADIANS(L412))))</f>
        <v>0</v>
      </c>
      <c r="M418">
        <f>IF(DEGREES(ACOS(SIN(RADIANS(G418))*SIN(RADIANS(E422))+COS(RADIANS(G418))*COS(RADIANS(E422))*COS(RADIANS(M412))))&gt;90,0,$F$4*$F$5/E421^2*(SIN(RADIANS(G418))*SIN(RADIANS(E422))+COS(RADIANS(G418))*COS(RADIANS(E422))*COS(RADIANS(M412))))</f>
        <v>0</v>
      </c>
      <c r="N418">
        <f>IF(DEGREES(ACOS(SIN(RADIANS(G418))*SIN(RADIANS(E422))+COS(RADIANS(G418))*COS(RADIANS(E422))*COS(RADIANS(N412))))&gt;90,0,$F$4*$F$5/E421^2*(SIN(RADIANS(G418))*SIN(RADIANS(E422))+COS(RADIANS(G418))*COS(RADIANS(E422))*COS(RADIANS(N412))))</f>
        <v>0</v>
      </c>
      <c r="O418">
        <f>IF(DEGREES(ACOS(SIN(RADIANS(G418))*SIN(RADIANS(E422))+COS(RADIANS(G418))*COS(RADIANS(E422))*COS(RADIANS(O412))))&gt;90,0,$F$4*$F$5/E421^2*(SIN(RADIANS(G418))*SIN(RADIANS(E422))+COS(RADIANS(G418))*COS(RADIANS(E422))*COS(RADIANS(O412))))</f>
        <v>0</v>
      </c>
      <c r="P418">
        <f>IF(DEGREES(ACOS(SIN(RADIANS(G418))*SIN(RADIANS(E422))+COS(RADIANS(G418))*COS(RADIANS(E422))*COS(RADIANS(P412))))&gt;90,0,$F$4*$F$5/E421^2*(SIN(RADIANS(G418))*SIN(RADIANS(E422))+COS(RADIANS(G418))*COS(RADIANS(E422))*COS(RADIANS(P412))))</f>
        <v>0</v>
      </c>
      <c r="Q418">
        <f>IF(DEGREES(ACOS(SIN(RADIANS(G418))*SIN(RADIANS(E422))+COS(RADIANS(G418))*COS(RADIANS(E422))*COS(RADIANS(Q412))))&gt;90,0,$F$4*$F$5/E421^2*(SIN(RADIANS(G418))*SIN(RADIANS(E422))+COS(RADIANS(G418))*COS(RADIANS(E422))*COS(RADIANS(Q412))))</f>
        <v>0</v>
      </c>
      <c r="R418" t="e">
        <f>IF(DEGREES(ACOS(SIN(RADIANS(G418))*SIN(RADIANS(E422))+COS(RADIANS(G418))*COS(RADIANS(E422))*COS(RADIANS(R412))))&gt;90,0,$F$4*$F$5/E421^2*(SIN(RADIANS(G418))*SIN(RADIANS(E422))+COS(RADIANS(G418))*COS(RADIANS(E422))*COS(RADIANS(R412))))</f>
        <v>#DIV/0!</v>
      </c>
      <c r="S418" t="e">
        <f>IF(DEGREES(ACOS(SIN(RADIANS(G418))*SIN(RADIANS(E422))+COS(RADIANS(G418))*COS(RADIANS(E422))*COS(RADIANS(S412))))&gt;90,0,$F$4*$F$5/E421^2*(SIN(RADIANS(G418))*SIN(RADIANS(E422))+COS(RADIANS(G418))*COS(RADIANS(E422))*COS(RADIANS(S412))))</f>
        <v>#DIV/0!</v>
      </c>
      <c r="T418" t="e">
        <f>IF(DEGREES(ACOS(SIN(RADIANS(G418))*SIN(RADIANS(E422))+COS(RADIANS(G418))*COS(RADIANS(E422))*COS(RADIANS(T412))))&gt;90,0,$F$4*$F$5/E421^2*(SIN(RADIANS(G418))*SIN(RADIANS(E422))+COS(RADIANS(G418))*COS(RADIANS(E422))*COS(RADIANS(T412))))</f>
        <v>#DIV/0!</v>
      </c>
      <c r="U418" t="e">
        <f>IF(DEGREES(ACOS(SIN(RADIANS(G418))*SIN(RADIANS(E422))+COS(RADIANS(G418))*COS(RADIANS(E422))*COS(RADIANS(U412))))&gt;90,0,$F$4*$F$5/E421^2*(SIN(RADIANS(G418))*SIN(RADIANS(E422))+COS(RADIANS(G418))*COS(RADIANS(E422))*COS(RADIANS(U412))))</f>
        <v>#DIV/0!</v>
      </c>
      <c r="V418" t="e">
        <f>IF(DEGREES(ACOS(SIN(RADIANS(G418))*SIN(RADIANS(E422))+COS(RADIANS(G418))*COS(RADIANS(E422))*COS(RADIANS(V412))))&gt;90,0,$F$4*$F$5/E421^2*(SIN(RADIANS(G418))*SIN(RADIANS(E422))+COS(RADIANS(G418))*COS(RADIANS(E422))*COS(RADIANS(V412))))</f>
        <v>#DIV/0!</v>
      </c>
      <c r="W418" t="e">
        <f>IF(DEGREES(ACOS(SIN(RADIANS(G418))*SIN(RADIANS(E422))+COS(RADIANS(G418))*COS(RADIANS(E422))*COS(RADIANS(W412))))&gt;90,0,$F$4*$F$5/E421^2*(SIN(RADIANS(G418))*SIN(RADIANS(E422))+COS(RADIANS(G418))*COS(RADIANS(E422))*COS(RADIANS(W412))))</f>
        <v>#DIV/0!</v>
      </c>
      <c r="X418" t="e">
        <f>IF(DEGREES(ACOS(SIN(RADIANS(G418))*SIN(RADIANS(E422))+COS(RADIANS(G418))*COS(RADIANS(E422))*COS(RADIANS(X412))))&gt;90,0,$F$4*$F$5/E421^2*(SIN(RADIANS(G418))*SIN(RADIANS(E422))+COS(RADIANS(G418))*COS(RADIANS(E422))*COS(RADIANS(X412))))</f>
        <v>#DIV/0!</v>
      </c>
      <c r="Y418" t="e">
        <f>IF(DEGREES(ACOS(SIN(RADIANS(G418))*SIN(RADIANS(E422))+COS(RADIANS(G418))*COS(RADIANS(E422))*COS(RADIANS(Y412))))&gt;90,0,$F$4*$F$5/E421^2*(SIN(RADIANS(G418))*SIN(RADIANS(E422))+COS(RADIANS(G418))*COS(RADIANS(E422))*COS(RADIANS(Y412))))</f>
        <v>#DIV/0!</v>
      </c>
      <c r="Z418" t="e">
        <f>IF(DEGREES(ACOS(SIN(RADIANS(G418))*SIN(RADIANS(E422))+COS(RADIANS(G418))*COS(RADIANS(E422))*COS(RADIANS(Z412))))&gt;90,0,$F$4*$F$5/E421^2*(SIN(RADIANS(G418))*SIN(RADIANS(E422))+COS(RADIANS(G418))*COS(RADIANS(E422))*COS(RADIANS(Z412))))</f>
        <v>#DIV/0!</v>
      </c>
      <c r="AA418" t="e">
        <f>IF(DEGREES(ACOS(SIN(RADIANS(G418))*SIN(RADIANS(E422))+COS(RADIANS(G418))*COS(RADIANS(E422))*COS(RADIANS(AA412))))&gt;90,0,$F$4*$F$5/E421^2*(SIN(RADIANS(G418))*SIN(RADIANS(E422))+COS(RADIANS(G418))*COS(RADIANS(E422))*COS(RADIANS(AA412))))</f>
        <v>#DIV/0!</v>
      </c>
      <c r="AB418" t="e">
        <f>IF(DEGREES(ACOS(SIN(RADIANS(G418))*SIN(RADIANS(E422))+COS(RADIANS(G418))*COS(RADIANS(E422))*COS(RADIANS(AB412))))&gt;90,0,$F$4*$F$5/E421^2*(SIN(RADIANS(G418))*SIN(RADIANS(E422))+COS(RADIANS(G418))*COS(RADIANS(E422))*COS(RADIANS(AB412))))</f>
        <v>#DIV/0!</v>
      </c>
      <c r="AC418" t="e">
        <f>IF(DEGREES(ACOS(SIN(RADIANS(G418))*SIN(RADIANS(E422))+COS(RADIANS(G418))*COS(RADIANS(E422))*COS(RADIANS(AC412))))&gt;90,0,$F$4*$F$5/E421^2*(SIN(RADIANS(G418))*SIN(RADIANS(E422))+COS(RADIANS(G418))*COS(RADIANS(E422))*COS(RADIANS(AC412))))</f>
        <v>#DIV/0!</v>
      </c>
      <c r="AD418" t="e">
        <f>IF(DEGREES(ACOS(SIN(RADIANS(G418))*SIN(RADIANS(E422))+COS(RADIANS(G418))*COS(RADIANS(E422))*COS(RADIANS(AD412))))&gt;90,0,$F$4*$F$5/E421^2*(SIN(RADIANS(G418))*SIN(RADIANS(E422))+COS(RADIANS(G418))*COS(RADIANS(E422))*COS(RADIANS(AD412))))</f>
        <v>#DIV/0!</v>
      </c>
      <c r="AE418" t="e">
        <f>IF(DEGREES(ACOS(SIN(RADIANS(G418))*SIN(RADIANS(E422))+COS(RADIANS(G418))*COS(RADIANS(E422))*COS(RADIANS(AE412))))&gt;90,0,$F$4*$F$5/E421^2*(SIN(RADIANS(G418))*SIN(RADIANS(E422))+COS(RADIANS(G418))*COS(RADIANS(E422))*COS(RADIANS(AE412))))</f>
        <v>#DIV/0!</v>
      </c>
      <c r="AF418" t="e">
        <f>IF(DEGREES(ACOS(SIN(RADIANS(G418))*SIN(RADIANS(E422))+COS(RADIANS(G418))*COS(RADIANS(E422))*COS(RADIANS(AF412))))&gt;90,0,$F$4*$F$5/E421^2*(SIN(RADIANS(G418))*SIN(RADIANS(E422))+COS(RADIANS(G418))*COS(RADIANS(E422))*COS(RADIANS(AF412))))</f>
        <v>#DIV/0!</v>
      </c>
      <c r="AG418" t="e">
        <f>IF(DEGREES(ACOS(SIN(RADIANS(G418))*SIN(RADIANS(E422))+COS(RADIANS(G418))*COS(RADIANS(E422))*COS(RADIANS(AG412))))&gt;90,0,$F$4*$F$5/E421^2*(SIN(RADIANS(G418))*SIN(RADIANS(E422))+COS(RADIANS(G418))*COS(RADIANS(E422))*COS(RADIANS(AG412))))</f>
        <v>#DIV/0!</v>
      </c>
      <c r="AH418" t="e">
        <f>IF(DEGREES(ACOS(SIN(RADIANS(G418))*SIN(RADIANS(E422))+COS(RADIANS(G418))*COS(RADIANS(E422))*COS(RADIANS(AH412))))&gt;90,0,$F$4*$F$5/E421^2*(SIN(RADIANS(G418))*SIN(RADIANS(E422))+COS(RADIANS(G418))*COS(RADIANS(E422))*COS(RADIANS(AH412))))</f>
        <v>#DIV/0!</v>
      </c>
      <c r="AI418" t="e">
        <f>IF(DEGREES(ACOS(SIN(RADIANS(G418))*SIN(RADIANS(E422))+COS(RADIANS(G418))*COS(RADIANS(E422))*COS(RADIANS(AI412))))&gt;90,0,$F$4*$F$5/E421^2*(SIN(RADIANS(G418))*SIN(RADIANS(E422))+COS(RADIANS(G418))*COS(RADIANS(E422))*COS(RADIANS(AI412))))</f>
        <v>#DIV/0!</v>
      </c>
      <c r="AJ418" t="e">
        <f>IF(DEGREES(ACOS(SIN(RADIANS(G418))*SIN(RADIANS(E422))+COS(RADIANS(G418))*COS(RADIANS(E422))*COS(RADIANS(AJ412))))&gt;90,0,$F$4*$F$5/E421^2*(SIN(RADIANS(G418))*SIN(RADIANS(E422))+COS(RADIANS(G418))*COS(RADIANS(E422))*COS(RADIANS(AJ412))))</f>
        <v>#DIV/0!</v>
      </c>
      <c r="AK418">
        <f>IF(DEGREES(ACOS(SIN(RADIANS(G418))*SIN(RADIANS(E422))+COS(RADIANS(G418))*COS(RADIANS(E422))*COS(RADIANS(AK412))))&gt;90,0,$F$4*$F$5/E421^2*(SIN(RADIANS(G418))*SIN(RADIANS(E422))+COS(RADIANS(G418))*COS(RADIANS(E422))*COS(RADIANS(AK412))))</f>
        <v>0</v>
      </c>
      <c r="AL418">
        <f>IF(DEGREES(ACOS(SIN(RADIANS(G418))*SIN(RADIANS(E422))+COS(RADIANS(G418))*COS(RADIANS(E422))*COS(RADIANS(AL412))))&gt;90,0,$F$4*$F$5/E421^2*(SIN(RADIANS(G418))*SIN(RADIANS(E422))+COS(RADIANS(G418))*COS(RADIANS(E422))*COS(RADIANS(AL412))))</f>
        <v>0</v>
      </c>
      <c r="AM418">
        <f>IF(DEGREES(ACOS(SIN(RADIANS(G418))*SIN(RADIANS(E422))+COS(RADIANS(G418))*COS(RADIANS(E422))*COS(RADIANS(AM412))))&gt;90,0,$F$4*$F$5/E421^2*(SIN(RADIANS(G418))*SIN(RADIANS(E422))+COS(RADIANS(G418))*COS(RADIANS(E422))*COS(RADIANS(AM412))))</f>
        <v>0</v>
      </c>
      <c r="AN418">
        <f>IF(DEGREES(ACOS(SIN(RADIANS(G418))*SIN(RADIANS(E422))+COS(RADIANS(G418))*COS(RADIANS(E422))*COS(RADIANS(AN412))))&gt;90,0,$F$4*$F$5/E421^2*(SIN(RADIANS(G418))*SIN(RADIANS(E422))+COS(RADIANS(G418))*COS(RADIANS(E422))*COS(RADIANS(AN412))))</f>
        <v>0</v>
      </c>
      <c r="AO418">
        <f>IF(DEGREES(ACOS(SIN(RADIANS(G418))*SIN(RADIANS(E422))+COS(RADIANS(G418))*COS(RADIANS(E422))*COS(RADIANS(AO412))))&gt;90,0,$F$4*$F$5/E421^2*(SIN(RADIANS(G418))*SIN(RADIANS(E422))+COS(RADIANS(G418))*COS(RADIANS(E422))*COS(RADIANS(AO412))))</f>
        <v>0</v>
      </c>
      <c r="AP418">
        <f>IF(DEGREES(ACOS(SIN(RADIANS(G418))*SIN(RADIANS(E422))+COS(RADIANS(G418))*COS(RADIANS(E422))*COS(RADIANS(AP412))))&gt;90,0,$F$4*$F$5/E421^2*(SIN(RADIANS(G418))*SIN(RADIANS(E422))+COS(RADIANS(G418))*COS(RADIANS(E422))*COS(RADIANS(AP412))))</f>
        <v>0</v>
      </c>
      <c r="AQ418">
        <f>IF(DEGREES(ACOS(SIN(RADIANS(G418))*SIN(RADIANS(E422))+COS(RADIANS(G418))*COS(RADIANS(E422))*COS(RADIANS(AQ412))))&gt;90,0,$F$4*$F$5/E421^2*(SIN(RADIANS(G418))*SIN(RADIANS(E422))+COS(RADIANS(G418))*COS(RADIANS(E422))*COS(RADIANS(AQ412))))</f>
        <v>0</v>
      </c>
      <c r="AR418">
        <f>IF(DEGREES(ACOS(SIN(RADIANS(G418))*SIN(RADIANS(E422))+COS(RADIANS(G418))*COS(RADIANS(E422))*COS(RADIANS(AR412))))&gt;90,0,$F$4*$F$5/E421^2*(SIN(RADIANS(G418))*SIN(RADIANS(E422))+COS(RADIANS(G418))*COS(RADIANS(E422))*COS(RADIANS(AR412))))</f>
        <v>0</v>
      </c>
    </row>
    <row r="419" spans="2:44" x14ac:dyDescent="0.5">
      <c r="B419" s="40" t="s">
        <v>783</v>
      </c>
      <c r="E419" t="str">
        <f>IF($F$10=0,"N/A",$F$10*(E414/360)-ROUNDDOWN($F$10*(E414/360),0))</f>
        <v>N/A</v>
      </c>
      <c r="G419">
        <v>40</v>
      </c>
      <c r="I419">
        <f>IF(DEGREES(ACOS(SIN(RADIANS(G419))*SIN(RADIANS(E422))+COS(RADIANS(G419))*COS(RADIANS(E422))*COS(RADIANS(I412))))&gt;90,0,$F$4*$F$5/E421^2*(SIN(RADIANS(G419))*SIN(RADIANS(E422))+COS(RADIANS(G419))*COS(RADIANS(E422))*COS(RADIANS(I412))))</f>
        <v>0</v>
      </c>
      <c r="J419">
        <f>IF(DEGREES(ACOS(SIN(RADIANS(G419))*SIN(RADIANS(E422))+COS(RADIANS(G419))*COS(RADIANS(E422))*COS(RADIANS(J412))))&gt;90,0,$F$4*$F$5/E421^2*(SIN(RADIANS(G419))*SIN(RADIANS(E422))+COS(RADIANS(G419))*COS(RADIANS(E422))*COS(RADIANS(J412))))</f>
        <v>0</v>
      </c>
      <c r="K419">
        <f>IF(DEGREES(ACOS(SIN(RADIANS(G419))*SIN(RADIANS(E422))+COS(RADIANS(G419))*COS(RADIANS(E422))*COS(RADIANS(K412))))&gt;90,0,$F$4*$F$5/E421^2*(SIN(RADIANS(G419))*SIN(RADIANS(E422))+COS(RADIANS(G419))*COS(RADIANS(E422))*COS(RADIANS(K412))))</f>
        <v>0</v>
      </c>
      <c r="L419">
        <f>IF(DEGREES(ACOS(SIN(RADIANS(G419))*SIN(RADIANS(E422))+COS(RADIANS(G419))*COS(RADIANS(E422))*COS(RADIANS(L412))))&gt;90,0,$F$4*$F$5/E421^2*(SIN(RADIANS(G419))*SIN(RADIANS(E422))+COS(RADIANS(G419))*COS(RADIANS(E422))*COS(RADIANS(L412))))</f>
        <v>0</v>
      </c>
      <c r="M419">
        <f>IF(DEGREES(ACOS(SIN(RADIANS(G419))*SIN(RADIANS(E422))+COS(RADIANS(G419))*COS(RADIANS(E422))*COS(RADIANS(M412))))&gt;90,0,$F$4*$F$5/E421^2*(SIN(RADIANS(G419))*SIN(RADIANS(E422))+COS(RADIANS(G419))*COS(RADIANS(E422))*COS(RADIANS(M412))))</f>
        <v>0</v>
      </c>
      <c r="N419">
        <f>IF(DEGREES(ACOS(SIN(RADIANS(G419))*SIN(RADIANS(E422))+COS(RADIANS(G419))*COS(RADIANS(E422))*COS(RADIANS(N412))))&gt;90,0,$F$4*$F$5/E421^2*(SIN(RADIANS(G419))*SIN(RADIANS(E422))+COS(RADIANS(G419))*COS(RADIANS(E422))*COS(RADIANS(N412))))</f>
        <v>0</v>
      </c>
      <c r="O419">
        <f>IF(DEGREES(ACOS(SIN(RADIANS(G419))*SIN(RADIANS(E422))+COS(RADIANS(G419))*COS(RADIANS(E422))*COS(RADIANS(O412))))&gt;90,0,$F$4*$F$5/E421^2*(SIN(RADIANS(G419))*SIN(RADIANS(E422))+COS(RADIANS(G419))*COS(RADIANS(E422))*COS(RADIANS(O412))))</f>
        <v>0</v>
      </c>
      <c r="P419">
        <f>IF(DEGREES(ACOS(SIN(RADIANS(G419))*SIN(RADIANS(E422))+COS(RADIANS(G419))*COS(RADIANS(E422))*COS(RADIANS(P412))))&gt;90,0,$F$4*$F$5/E421^2*(SIN(RADIANS(G419))*SIN(RADIANS(E422))+COS(RADIANS(G419))*COS(RADIANS(E422))*COS(RADIANS(P412))))</f>
        <v>0</v>
      </c>
      <c r="Q419">
        <f>IF(DEGREES(ACOS(SIN(RADIANS(G419))*SIN(RADIANS(E422))+COS(RADIANS(G419))*COS(RADIANS(E422))*COS(RADIANS(Q412))))&gt;90,0,$F$4*$F$5/E421^2*(SIN(RADIANS(G419))*SIN(RADIANS(E422))+COS(RADIANS(G419))*COS(RADIANS(E422))*COS(RADIANS(Q412))))</f>
        <v>0</v>
      </c>
      <c r="R419" t="e">
        <f>IF(DEGREES(ACOS(SIN(RADIANS(G419))*SIN(RADIANS(E422))+COS(RADIANS(G419))*COS(RADIANS(E422))*COS(RADIANS(R412))))&gt;90,0,$F$4*$F$5/E421^2*(SIN(RADIANS(G419))*SIN(RADIANS(E422))+COS(RADIANS(G419))*COS(RADIANS(E422))*COS(RADIANS(R412))))</f>
        <v>#DIV/0!</v>
      </c>
      <c r="S419" t="e">
        <f>IF(DEGREES(ACOS(SIN(RADIANS(G419))*SIN(RADIANS(E422))+COS(RADIANS(G419))*COS(RADIANS(E422))*COS(RADIANS(S412))))&gt;90,0,$F$4*$F$5/E421^2*(SIN(RADIANS(G419))*SIN(RADIANS(E422))+COS(RADIANS(G419))*COS(RADIANS(E422))*COS(RADIANS(S412))))</f>
        <v>#DIV/0!</v>
      </c>
      <c r="T419" t="e">
        <f>IF(DEGREES(ACOS(SIN(RADIANS(G419))*SIN(RADIANS(E422))+COS(RADIANS(G419))*COS(RADIANS(E422))*COS(RADIANS(T412))))&gt;90,0,$F$4*$F$5/E421^2*(SIN(RADIANS(G419))*SIN(RADIANS(E422))+COS(RADIANS(G419))*COS(RADIANS(E422))*COS(RADIANS(T412))))</f>
        <v>#DIV/0!</v>
      </c>
      <c r="U419" t="e">
        <f>IF(DEGREES(ACOS(SIN(RADIANS(G419))*SIN(RADIANS(E422))+COS(RADIANS(G419))*COS(RADIANS(E422))*COS(RADIANS(U412))))&gt;90,0,$F$4*$F$5/E421^2*(SIN(RADIANS(G419))*SIN(RADIANS(E422))+COS(RADIANS(G419))*COS(RADIANS(E422))*COS(RADIANS(U412))))</f>
        <v>#DIV/0!</v>
      </c>
      <c r="V419" t="e">
        <f>IF(DEGREES(ACOS(SIN(RADIANS(G419))*SIN(RADIANS(E422))+COS(RADIANS(G419))*COS(RADIANS(E422))*COS(RADIANS(V412))))&gt;90,0,$F$4*$F$5/E421^2*(SIN(RADIANS(G419))*SIN(RADIANS(E422))+COS(RADIANS(G419))*COS(RADIANS(E422))*COS(RADIANS(V412))))</f>
        <v>#DIV/0!</v>
      </c>
      <c r="W419" t="e">
        <f>IF(DEGREES(ACOS(SIN(RADIANS(G419))*SIN(RADIANS(E422))+COS(RADIANS(G419))*COS(RADIANS(E422))*COS(RADIANS(W412))))&gt;90,0,$F$4*$F$5/E421^2*(SIN(RADIANS(G419))*SIN(RADIANS(E422))+COS(RADIANS(G419))*COS(RADIANS(E422))*COS(RADIANS(W412))))</f>
        <v>#DIV/0!</v>
      </c>
      <c r="X419" t="e">
        <f>IF(DEGREES(ACOS(SIN(RADIANS(G419))*SIN(RADIANS(E422))+COS(RADIANS(G419))*COS(RADIANS(E422))*COS(RADIANS(X412))))&gt;90,0,$F$4*$F$5/E421^2*(SIN(RADIANS(G419))*SIN(RADIANS(E422))+COS(RADIANS(G419))*COS(RADIANS(E422))*COS(RADIANS(X412))))</f>
        <v>#DIV/0!</v>
      </c>
      <c r="Y419" t="e">
        <f>IF(DEGREES(ACOS(SIN(RADIANS(G419))*SIN(RADIANS(E422))+COS(RADIANS(G419))*COS(RADIANS(E422))*COS(RADIANS(Y412))))&gt;90,0,$F$4*$F$5/E421^2*(SIN(RADIANS(G419))*SIN(RADIANS(E422))+COS(RADIANS(G419))*COS(RADIANS(E422))*COS(RADIANS(Y412))))</f>
        <v>#DIV/0!</v>
      </c>
      <c r="Z419" t="e">
        <f>IF(DEGREES(ACOS(SIN(RADIANS(G419))*SIN(RADIANS(E422))+COS(RADIANS(G419))*COS(RADIANS(E422))*COS(RADIANS(Z412))))&gt;90,0,$F$4*$F$5/E421^2*(SIN(RADIANS(G419))*SIN(RADIANS(E422))+COS(RADIANS(G419))*COS(RADIANS(E422))*COS(RADIANS(Z412))))</f>
        <v>#DIV/0!</v>
      </c>
      <c r="AA419" t="e">
        <f>IF(DEGREES(ACOS(SIN(RADIANS(G419))*SIN(RADIANS(E422))+COS(RADIANS(G419))*COS(RADIANS(E422))*COS(RADIANS(AA412))))&gt;90,0,$F$4*$F$5/E421^2*(SIN(RADIANS(G419))*SIN(RADIANS(E422))+COS(RADIANS(G419))*COS(RADIANS(E422))*COS(RADIANS(AA412))))</f>
        <v>#DIV/0!</v>
      </c>
      <c r="AB419" t="e">
        <f>IF(DEGREES(ACOS(SIN(RADIANS(G419))*SIN(RADIANS(E422))+COS(RADIANS(G419))*COS(RADIANS(E422))*COS(RADIANS(AB412))))&gt;90,0,$F$4*$F$5/E421^2*(SIN(RADIANS(G419))*SIN(RADIANS(E422))+COS(RADIANS(G419))*COS(RADIANS(E422))*COS(RADIANS(AB412))))</f>
        <v>#DIV/0!</v>
      </c>
      <c r="AC419" t="e">
        <f>IF(DEGREES(ACOS(SIN(RADIANS(G419))*SIN(RADIANS(E422))+COS(RADIANS(G419))*COS(RADIANS(E422))*COS(RADIANS(AC412))))&gt;90,0,$F$4*$F$5/E421^2*(SIN(RADIANS(G419))*SIN(RADIANS(E422))+COS(RADIANS(G419))*COS(RADIANS(E422))*COS(RADIANS(AC412))))</f>
        <v>#DIV/0!</v>
      </c>
      <c r="AD419" t="e">
        <f>IF(DEGREES(ACOS(SIN(RADIANS(G419))*SIN(RADIANS(E422))+COS(RADIANS(G419))*COS(RADIANS(E422))*COS(RADIANS(AD412))))&gt;90,0,$F$4*$F$5/E421^2*(SIN(RADIANS(G419))*SIN(RADIANS(E422))+COS(RADIANS(G419))*COS(RADIANS(E422))*COS(RADIANS(AD412))))</f>
        <v>#DIV/0!</v>
      </c>
      <c r="AE419" t="e">
        <f>IF(DEGREES(ACOS(SIN(RADIANS(G419))*SIN(RADIANS(E422))+COS(RADIANS(G419))*COS(RADIANS(E422))*COS(RADIANS(AE412))))&gt;90,0,$F$4*$F$5/E421^2*(SIN(RADIANS(G419))*SIN(RADIANS(E422))+COS(RADIANS(G419))*COS(RADIANS(E422))*COS(RADIANS(AE412))))</f>
        <v>#DIV/0!</v>
      </c>
      <c r="AF419" t="e">
        <f>IF(DEGREES(ACOS(SIN(RADIANS(G419))*SIN(RADIANS(E422))+COS(RADIANS(G419))*COS(RADIANS(E422))*COS(RADIANS(AF412))))&gt;90,0,$F$4*$F$5/E421^2*(SIN(RADIANS(G419))*SIN(RADIANS(E422))+COS(RADIANS(G419))*COS(RADIANS(E422))*COS(RADIANS(AF412))))</f>
        <v>#DIV/0!</v>
      </c>
      <c r="AG419" t="e">
        <f>IF(DEGREES(ACOS(SIN(RADIANS(G419))*SIN(RADIANS(E422))+COS(RADIANS(G419))*COS(RADIANS(E422))*COS(RADIANS(AG412))))&gt;90,0,$F$4*$F$5/E421^2*(SIN(RADIANS(G419))*SIN(RADIANS(E422))+COS(RADIANS(G419))*COS(RADIANS(E422))*COS(RADIANS(AG412))))</f>
        <v>#DIV/0!</v>
      </c>
      <c r="AH419" t="e">
        <f>IF(DEGREES(ACOS(SIN(RADIANS(G419))*SIN(RADIANS(E422))+COS(RADIANS(G419))*COS(RADIANS(E422))*COS(RADIANS(AH412))))&gt;90,0,$F$4*$F$5/E421^2*(SIN(RADIANS(G419))*SIN(RADIANS(E422))+COS(RADIANS(G419))*COS(RADIANS(E422))*COS(RADIANS(AH412))))</f>
        <v>#DIV/0!</v>
      </c>
      <c r="AI419" t="e">
        <f>IF(DEGREES(ACOS(SIN(RADIANS(G419))*SIN(RADIANS(E422))+COS(RADIANS(G419))*COS(RADIANS(E422))*COS(RADIANS(AI412))))&gt;90,0,$F$4*$F$5/E421^2*(SIN(RADIANS(G419))*SIN(RADIANS(E422))+COS(RADIANS(G419))*COS(RADIANS(E422))*COS(RADIANS(AI412))))</f>
        <v>#DIV/0!</v>
      </c>
      <c r="AJ419" t="e">
        <f>IF(DEGREES(ACOS(SIN(RADIANS(G419))*SIN(RADIANS(E422))+COS(RADIANS(G419))*COS(RADIANS(E422))*COS(RADIANS(AJ412))))&gt;90,0,$F$4*$F$5/E421^2*(SIN(RADIANS(G419))*SIN(RADIANS(E422))+COS(RADIANS(G419))*COS(RADIANS(E422))*COS(RADIANS(AJ412))))</f>
        <v>#DIV/0!</v>
      </c>
      <c r="AK419">
        <f>IF(DEGREES(ACOS(SIN(RADIANS(G419))*SIN(RADIANS(E422))+COS(RADIANS(G419))*COS(RADIANS(E422))*COS(RADIANS(AK412))))&gt;90,0,$F$4*$F$5/E421^2*(SIN(RADIANS(G419))*SIN(RADIANS(E422))+COS(RADIANS(G419))*COS(RADIANS(E422))*COS(RADIANS(AK412))))</f>
        <v>0</v>
      </c>
      <c r="AL419">
        <f>IF(DEGREES(ACOS(SIN(RADIANS(G419))*SIN(RADIANS(E422))+COS(RADIANS(G419))*COS(RADIANS(E422))*COS(RADIANS(AL412))))&gt;90,0,$F$4*$F$5/E421^2*(SIN(RADIANS(G419))*SIN(RADIANS(E422))+COS(RADIANS(G419))*COS(RADIANS(E422))*COS(RADIANS(AL412))))</f>
        <v>0</v>
      </c>
      <c r="AM419">
        <f>IF(DEGREES(ACOS(SIN(RADIANS(G419))*SIN(RADIANS(E422))+COS(RADIANS(G419))*COS(RADIANS(E422))*COS(RADIANS(AM412))))&gt;90,0,$F$4*$F$5/E421^2*(SIN(RADIANS(G419))*SIN(RADIANS(E422))+COS(RADIANS(G419))*COS(RADIANS(E422))*COS(RADIANS(AM412))))</f>
        <v>0</v>
      </c>
      <c r="AN419">
        <f>IF(DEGREES(ACOS(SIN(RADIANS(G419))*SIN(RADIANS(E422))+COS(RADIANS(G419))*COS(RADIANS(E422))*COS(RADIANS(AN412))))&gt;90,0,$F$4*$F$5/E421^2*(SIN(RADIANS(G419))*SIN(RADIANS(E422))+COS(RADIANS(G419))*COS(RADIANS(E422))*COS(RADIANS(AN412))))</f>
        <v>0</v>
      </c>
      <c r="AO419">
        <f>IF(DEGREES(ACOS(SIN(RADIANS(G419))*SIN(RADIANS(E422))+COS(RADIANS(G419))*COS(RADIANS(E422))*COS(RADIANS(AO412))))&gt;90,0,$F$4*$F$5/E421^2*(SIN(RADIANS(G419))*SIN(RADIANS(E422))+COS(RADIANS(G419))*COS(RADIANS(E422))*COS(RADIANS(AO412))))</f>
        <v>0</v>
      </c>
      <c r="AP419">
        <f>IF(DEGREES(ACOS(SIN(RADIANS(G419))*SIN(RADIANS(E422))+COS(RADIANS(G419))*COS(RADIANS(E422))*COS(RADIANS(AP412))))&gt;90,0,$F$4*$F$5/E421^2*(SIN(RADIANS(G419))*SIN(RADIANS(E422))+COS(RADIANS(G419))*COS(RADIANS(E422))*COS(RADIANS(AP412))))</f>
        <v>0</v>
      </c>
      <c r="AQ419">
        <f>IF(DEGREES(ACOS(SIN(RADIANS(G419))*SIN(RADIANS(E422))+COS(RADIANS(G419))*COS(RADIANS(E422))*COS(RADIANS(AQ412))))&gt;90,0,$F$4*$F$5/E421^2*(SIN(RADIANS(G419))*SIN(RADIANS(E422))+COS(RADIANS(G419))*COS(RADIANS(E422))*COS(RADIANS(AQ412))))</f>
        <v>0</v>
      </c>
      <c r="AR419">
        <f>IF(DEGREES(ACOS(SIN(RADIANS(G419))*SIN(RADIANS(E422))+COS(RADIANS(G419))*COS(RADIANS(E422))*COS(RADIANS(AR412))))&gt;90,0,$F$4*$F$5/E421^2*(SIN(RADIANS(G419))*SIN(RADIANS(E422))+COS(RADIANS(G419))*COS(RADIANS(E422))*COS(RADIANS(AR412))))</f>
        <v>0</v>
      </c>
    </row>
    <row r="420" spans="2:44" x14ac:dyDescent="0.5">
      <c r="B420" s="40" t="s">
        <v>784</v>
      </c>
      <c r="E420" t="str">
        <f>IF($F$10=0,"N/A",E419*$F$11/$F$10)</f>
        <v>N/A</v>
      </c>
      <c r="G420">
        <v>30</v>
      </c>
      <c r="I420">
        <f>IF(DEGREES(ACOS(SIN(RADIANS(G420))*SIN(RADIANS(E422))+COS(RADIANS(G420))*COS(RADIANS(E422))*COS(RADIANS(I412))))&gt;90,0,$F$4*$F$5/E421^2*(SIN(RADIANS(G420))*SIN(RADIANS(E422))+COS(RADIANS(G420))*COS(RADIANS(E422))*COS(RADIANS(I412))))</f>
        <v>0</v>
      </c>
      <c r="J420">
        <f>IF(DEGREES(ACOS(SIN(RADIANS(G420))*SIN(RADIANS(E422))+COS(RADIANS(G420))*COS(RADIANS(E422))*COS(RADIANS(J412))))&gt;90,0,$F$4*$F$5/E421^2*(SIN(RADIANS(G420))*SIN(RADIANS(E422))+COS(RADIANS(G420))*COS(RADIANS(E422))*COS(RADIANS(J412))))</f>
        <v>0</v>
      </c>
      <c r="K420">
        <f>IF(DEGREES(ACOS(SIN(RADIANS(G420))*SIN(RADIANS(E422))+COS(RADIANS(G420))*COS(RADIANS(E422))*COS(RADIANS(K412))))&gt;90,0,$F$4*$F$5/E421^2*(SIN(RADIANS(G420))*SIN(RADIANS(E422))+COS(RADIANS(G420))*COS(RADIANS(E422))*COS(RADIANS(K412))))</f>
        <v>0</v>
      </c>
      <c r="L420">
        <f>IF(DEGREES(ACOS(SIN(RADIANS(G420))*SIN(RADIANS(E422))+COS(RADIANS(G420))*COS(RADIANS(E422))*COS(RADIANS(L412))))&gt;90,0,$F$4*$F$5/E421^2*(SIN(RADIANS(G420))*SIN(RADIANS(E422))+COS(RADIANS(G420))*COS(RADIANS(E422))*COS(RADIANS(L412))))</f>
        <v>0</v>
      </c>
      <c r="M420">
        <f>IF(DEGREES(ACOS(SIN(RADIANS(G420))*SIN(RADIANS(E422))+COS(RADIANS(G420))*COS(RADIANS(E422))*COS(RADIANS(M412))))&gt;90,0,$F$4*$F$5/E421^2*(SIN(RADIANS(G420))*SIN(RADIANS(E422))+COS(RADIANS(G420))*COS(RADIANS(E422))*COS(RADIANS(M412))))</f>
        <v>0</v>
      </c>
      <c r="N420">
        <f>IF(DEGREES(ACOS(SIN(RADIANS(G420))*SIN(RADIANS(E422))+COS(RADIANS(G420))*COS(RADIANS(E422))*COS(RADIANS(N412))))&gt;90,0,$F$4*$F$5/E421^2*(SIN(RADIANS(G420))*SIN(RADIANS(E422))+COS(RADIANS(G420))*COS(RADIANS(E422))*COS(RADIANS(N412))))</f>
        <v>0</v>
      </c>
      <c r="O420">
        <f>IF(DEGREES(ACOS(SIN(RADIANS(G420))*SIN(RADIANS(E422))+COS(RADIANS(G420))*COS(RADIANS(E422))*COS(RADIANS(O412))))&gt;90,0,$F$4*$F$5/E421^2*(SIN(RADIANS(G420))*SIN(RADIANS(E422))+COS(RADIANS(G420))*COS(RADIANS(E422))*COS(RADIANS(O412))))</f>
        <v>0</v>
      </c>
      <c r="P420">
        <f>IF(DEGREES(ACOS(SIN(RADIANS(G420))*SIN(RADIANS(E422))+COS(RADIANS(G420))*COS(RADIANS(E422))*COS(RADIANS(P412))))&gt;90,0,$F$4*$F$5/E421^2*(SIN(RADIANS(G420))*SIN(RADIANS(E422))+COS(RADIANS(G420))*COS(RADIANS(E422))*COS(RADIANS(P412))))</f>
        <v>0</v>
      </c>
      <c r="Q420">
        <f>IF(DEGREES(ACOS(SIN(RADIANS(G420))*SIN(RADIANS(E422))+COS(RADIANS(G420))*COS(RADIANS(E422))*COS(RADIANS(Q412))))&gt;90,0,$F$4*$F$5/E421^2*(SIN(RADIANS(G420))*SIN(RADIANS(E422))+COS(RADIANS(G420))*COS(RADIANS(E422))*COS(RADIANS(Q412))))</f>
        <v>0</v>
      </c>
      <c r="R420" t="e">
        <f>IF(DEGREES(ACOS(SIN(RADIANS(G420))*SIN(RADIANS(E422))+COS(RADIANS(G420))*COS(RADIANS(E422))*COS(RADIANS(R412))))&gt;90,0,$F$4*$F$5/E421^2*(SIN(RADIANS(G420))*SIN(RADIANS(E422))+COS(RADIANS(G420))*COS(RADIANS(E422))*COS(RADIANS(R412))))</f>
        <v>#DIV/0!</v>
      </c>
      <c r="S420" t="e">
        <f>IF(DEGREES(ACOS(SIN(RADIANS(G420))*SIN(RADIANS(E422))+COS(RADIANS(G420))*COS(RADIANS(E422))*COS(RADIANS(S412))))&gt;90,0,$F$4*$F$5/E421^2*(SIN(RADIANS(G420))*SIN(RADIANS(E422))+COS(RADIANS(G420))*COS(RADIANS(E422))*COS(RADIANS(S412))))</f>
        <v>#DIV/0!</v>
      </c>
      <c r="T420" t="e">
        <f>IF(DEGREES(ACOS(SIN(RADIANS(G420))*SIN(RADIANS(E422))+COS(RADIANS(G420))*COS(RADIANS(E422))*COS(RADIANS(T412))))&gt;90,0,$F$4*$F$5/E421^2*(SIN(RADIANS(G420))*SIN(RADIANS(E422))+COS(RADIANS(G420))*COS(RADIANS(E422))*COS(RADIANS(T412))))</f>
        <v>#DIV/0!</v>
      </c>
      <c r="U420" t="e">
        <f>IF(DEGREES(ACOS(SIN(RADIANS(G420))*SIN(RADIANS(E422))+COS(RADIANS(G420))*COS(RADIANS(E422))*COS(RADIANS(U412))))&gt;90,0,$F$4*$F$5/E421^2*(SIN(RADIANS(G420))*SIN(RADIANS(E422))+COS(RADIANS(G420))*COS(RADIANS(E422))*COS(RADIANS(U412))))</f>
        <v>#DIV/0!</v>
      </c>
      <c r="V420" t="e">
        <f>IF(DEGREES(ACOS(SIN(RADIANS(G420))*SIN(RADIANS(E422))+COS(RADIANS(G420))*COS(RADIANS(E422))*COS(RADIANS(V412))))&gt;90,0,$F$4*$F$5/E421^2*(SIN(RADIANS(G420))*SIN(RADIANS(E422))+COS(RADIANS(G420))*COS(RADIANS(E422))*COS(RADIANS(V412))))</f>
        <v>#DIV/0!</v>
      </c>
      <c r="W420" t="e">
        <f>IF(DEGREES(ACOS(SIN(RADIANS(G420))*SIN(RADIANS(E422))+COS(RADIANS(G420))*COS(RADIANS(E422))*COS(RADIANS(W412))))&gt;90,0,$F$4*$F$5/E421^2*(SIN(RADIANS(G420))*SIN(RADIANS(E422))+COS(RADIANS(G420))*COS(RADIANS(E422))*COS(RADIANS(W412))))</f>
        <v>#DIV/0!</v>
      </c>
      <c r="X420" t="e">
        <f>IF(DEGREES(ACOS(SIN(RADIANS(G420))*SIN(RADIANS(E422))+COS(RADIANS(G420))*COS(RADIANS(E422))*COS(RADIANS(X412))))&gt;90,0,$F$4*$F$5/E421^2*(SIN(RADIANS(G420))*SIN(RADIANS(E422))+COS(RADIANS(G420))*COS(RADIANS(E422))*COS(RADIANS(X412))))</f>
        <v>#DIV/0!</v>
      </c>
      <c r="Y420" t="e">
        <f>IF(DEGREES(ACOS(SIN(RADIANS(G420))*SIN(RADIANS(E422))+COS(RADIANS(G420))*COS(RADIANS(E422))*COS(RADIANS(Y412))))&gt;90,0,$F$4*$F$5/E421^2*(SIN(RADIANS(G420))*SIN(RADIANS(E422))+COS(RADIANS(G420))*COS(RADIANS(E422))*COS(RADIANS(Y412))))</f>
        <v>#DIV/0!</v>
      </c>
      <c r="Z420" t="e">
        <f>IF(DEGREES(ACOS(SIN(RADIANS(G420))*SIN(RADIANS(E422))+COS(RADIANS(G420))*COS(RADIANS(E422))*COS(RADIANS(Z412))))&gt;90,0,$F$4*$F$5/E421^2*(SIN(RADIANS(G420))*SIN(RADIANS(E422))+COS(RADIANS(G420))*COS(RADIANS(E422))*COS(RADIANS(Z412))))</f>
        <v>#DIV/0!</v>
      </c>
      <c r="AA420" t="e">
        <f>IF(DEGREES(ACOS(SIN(RADIANS(G420))*SIN(RADIANS(E422))+COS(RADIANS(G420))*COS(RADIANS(E422))*COS(RADIANS(AA412))))&gt;90,0,$F$4*$F$5/E421^2*(SIN(RADIANS(G420))*SIN(RADIANS(E422))+COS(RADIANS(G420))*COS(RADIANS(E422))*COS(RADIANS(AA412))))</f>
        <v>#DIV/0!</v>
      </c>
      <c r="AB420" t="e">
        <f>IF(DEGREES(ACOS(SIN(RADIANS(G420))*SIN(RADIANS(E422))+COS(RADIANS(G420))*COS(RADIANS(E422))*COS(RADIANS(AB412))))&gt;90,0,$F$4*$F$5/E421^2*(SIN(RADIANS(G420))*SIN(RADIANS(E422))+COS(RADIANS(G420))*COS(RADIANS(E422))*COS(RADIANS(AB412))))</f>
        <v>#DIV/0!</v>
      </c>
      <c r="AC420" t="e">
        <f>IF(DEGREES(ACOS(SIN(RADIANS(G420))*SIN(RADIANS(E422))+COS(RADIANS(G420))*COS(RADIANS(E422))*COS(RADIANS(AC412))))&gt;90,0,$F$4*$F$5/E421^2*(SIN(RADIANS(G420))*SIN(RADIANS(E422))+COS(RADIANS(G420))*COS(RADIANS(E422))*COS(RADIANS(AC412))))</f>
        <v>#DIV/0!</v>
      </c>
      <c r="AD420" t="e">
        <f>IF(DEGREES(ACOS(SIN(RADIANS(G420))*SIN(RADIANS(E422))+COS(RADIANS(G420))*COS(RADIANS(E422))*COS(RADIANS(AD412))))&gt;90,0,$F$4*$F$5/E421^2*(SIN(RADIANS(G420))*SIN(RADIANS(E422))+COS(RADIANS(G420))*COS(RADIANS(E422))*COS(RADIANS(AD412))))</f>
        <v>#DIV/0!</v>
      </c>
      <c r="AE420" t="e">
        <f>IF(DEGREES(ACOS(SIN(RADIANS(G420))*SIN(RADIANS(E422))+COS(RADIANS(G420))*COS(RADIANS(E422))*COS(RADIANS(AE412))))&gt;90,0,$F$4*$F$5/E421^2*(SIN(RADIANS(G420))*SIN(RADIANS(E422))+COS(RADIANS(G420))*COS(RADIANS(E422))*COS(RADIANS(AE412))))</f>
        <v>#DIV/0!</v>
      </c>
      <c r="AF420" t="e">
        <f>IF(DEGREES(ACOS(SIN(RADIANS(G420))*SIN(RADIANS(E422))+COS(RADIANS(G420))*COS(RADIANS(E422))*COS(RADIANS(AF412))))&gt;90,0,$F$4*$F$5/E421^2*(SIN(RADIANS(G420))*SIN(RADIANS(E422))+COS(RADIANS(G420))*COS(RADIANS(E422))*COS(RADIANS(AF412))))</f>
        <v>#DIV/0!</v>
      </c>
      <c r="AG420" t="e">
        <f>IF(DEGREES(ACOS(SIN(RADIANS(G420))*SIN(RADIANS(E422))+COS(RADIANS(G420))*COS(RADIANS(E422))*COS(RADIANS(AG412))))&gt;90,0,$F$4*$F$5/E421^2*(SIN(RADIANS(G420))*SIN(RADIANS(E422))+COS(RADIANS(G420))*COS(RADIANS(E422))*COS(RADIANS(AG412))))</f>
        <v>#DIV/0!</v>
      </c>
      <c r="AH420" t="e">
        <f>IF(DEGREES(ACOS(SIN(RADIANS(G420))*SIN(RADIANS(E422))+COS(RADIANS(G420))*COS(RADIANS(E422))*COS(RADIANS(AH412))))&gt;90,0,$F$4*$F$5/E421^2*(SIN(RADIANS(G420))*SIN(RADIANS(E422))+COS(RADIANS(G420))*COS(RADIANS(E422))*COS(RADIANS(AH412))))</f>
        <v>#DIV/0!</v>
      </c>
      <c r="AI420" t="e">
        <f>IF(DEGREES(ACOS(SIN(RADIANS(G420))*SIN(RADIANS(E422))+COS(RADIANS(G420))*COS(RADIANS(E422))*COS(RADIANS(AI412))))&gt;90,0,$F$4*$F$5/E421^2*(SIN(RADIANS(G420))*SIN(RADIANS(E422))+COS(RADIANS(G420))*COS(RADIANS(E422))*COS(RADIANS(AI412))))</f>
        <v>#DIV/0!</v>
      </c>
      <c r="AJ420" t="e">
        <f>IF(DEGREES(ACOS(SIN(RADIANS(G420))*SIN(RADIANS(E422))+COS(RADIANS(G420))*COS(RADIANS(E422))*COS(RADIANS(AJ412))))&gt;90,0,$F$4*$F$5/E421^2*(SIN(RADIANS(G420))*SIN(RADIANS(E422))+COS(RADIANS(G420))*COS(RADIANS(E422))*COS(RADIANS(AJ412))))</f>
        <v>#DIV/0!</v>
      </c>
      <c r="AK420">
        <f>IF(DEGREES(ACOS(SIN(RADIANS(G420))*SIN(RADIANS(E422))+COS(RADIANS(G420))*COS(RADIANS(E422))*COS(RADIANS(AK412))))&gt;90,0,$F$4*$F$5/E421^2*(SIN(RADIANS(G420))*SIN(RADIANS(E422))+COS(RADIANS(G420))*COS(RADIANS(E422))*COS(RADIANS(AK412))))</f>
        <v>0</v>
      </c>
      <c r="AL420">
        <f>IF(DEGREES(ACOS(SIN(RADIANS(G420))*SIN(RADIANS(E422))+COS(RADIANS(G420))*COS(RADIANS(E422))*COS(RADIANS(AL412))))&gt;90,0,$F$4*$F$5/E421^2*(SIN(RADIANS(G420))*SIN(RADIANS(E422))+COS(RADIANS(G420))*COS(RADIANS(E422))*COS(RADIANS(AL412))))</f>
        <v>0</v>
      </c>
      <c r="AM420">
        <f>IF(DEGREES(ACOS(SIN(RADIANS(G420))*SIN(RADIANS(E422))+COS(RADIANS(G420))*COS(RADIANS(E422))*COS(RADIANS(AM412))))&gt;90,0,$F$4*$F$5/E421^2*(SIN(RADIANS(G420))*SIN(RADIANS(E422))+COS(RADIANS(G420))*COS(RADIANS(E422))*COS(RADIANS(AM412))))</f>
        <v>0</v>
      </c>
      <c r="AN420">
        <f>IF(DEGREES(ACOS(SIN(RADIANS(G420))*SIN(RADIANS(E422))+COS(RADIANS(G420))*COS(RADIANS(E422))*COS(RADIANS(AN412))))&gt;90,0,$F$4*$F$5/E421^2*(SIN(RADIANS(G420))*SIN(RADIANS(E422))+COS(RADIANS(G420))*COS(RADIANS(E422))*COS(RADIANS(AN412))))</f>
        <v>0</v>
      </c>
      <c r="AO420">
        <f>IF(DEGREES(ACOS(SIN(RADIANS(G420))*SIN(RADIANS(E422))+COS(RADIANS(G420))*COS(RADIANS(E422))*COS(RADIANS(AO412))))&gt;90,0,$F$4*$F$5/E421^2*(SIN(RADIANS(G420))*SIN(RADIANS(E422))+COS(RADIANS(G420))*COS(RADIANS(E422))*COS(RADIANS(AO412))))</f>
        <v>0</v>
      </c>
      <c r="AP420">
        <f>IF(DEGREES(ACOS(SIN(RADIANS(G420))*SIN(RADIANS(E422))+COS(RADIANS(G420))*COS(RADIANS(E422))*COS(RADIANS(AP412))))&gt;90,0,$F$4*$F$5/E421^2*(SIN(RADIANS(G420))*SIN(RADIANS(E422))+COS(RADIANS(G420))*COS(RADIANS(E422))*COS(RADIANS(AP412))))</f>
        <v>0</v>
      </c>
      <c r="AQ420">
        <f>IF(DEGREES(ACOS(SIN(RADIANS(G420))*SIN(RADIANS(E422))+COS(RADIANS(G420))*COS(RADIANS(E422))*COS(RADIANS(AQ412))))&gt;90,0,$F$4*$F$5/E421^2*(SIN(RADIANS(G420))*SIN(RADIANS(E422))+COS(RADIANS(G420))*COS(RADIANS(E422))*COS(RADIANS(AQ412))))</f>
        <v>0</v>
      </c>
      <c r="AR420">
        <f>IF(DEGREES(ACOS(SIN(RADIANS(G420))*SIN(RADIANS(E422))+COS(RADIANS(G420))*COS(RADIANS(E422))*COS(RADIANS(AR412))))&gt;90,0,$F$4*$F$5/E421^2*(SIN(RADIANS(G420))*SIN(RADIANS(E422))+COS(RADIANS(G420))*COS(RADIANS(E422))*COS(RADIANS(AR412))))</f>
        <v>0</v>
      </c>
    </row>
    <row r="421" spans="2:44" x14ac:dyDescent="0.5">
      <c r="B421" s="40" t="s">
        <v>785</v>
      </c>
      <c r="E421">
        <f>$F$6*(1-$F$7^2)/(1+$F$7*COS(RADIANS(E415)))</f>
        <v>0</v>
      </c>
      <c r="G421">
        <v>20</v>
      </c>
      <c r="I421">
        <f>IF(DEGREES(ACOS(SIN(RADIANS(G421))*SIN(RADIANS(E422))+COS(RADIANS(G421))*COS(RADIANS(E422))*COS(RADIANS(I412))))&gt;90,0,$F$4*$F$5/E421^2*(SIN(RADIANS(G421))*SIN(RADIANS(E422))+COS(RADIANS(G421))*COS(RADIANS(E422))*COS(RADIANS(I412))))</f>
        <v>0</v>
      </c>
      <c r="J421">
        <f>IF(DEGREES(ACOS(SIN(RADIANS(G421))*SIN(RADIANS(E422))+COS(RADIANS(G421))*COS(RADIANS(E422))*COS(RADIANS(J412))))&gt;90,0,$F$4*$F$5/E421^2*(SIN(RADIANS(G421))*SIN(RADIANS(E422))+COS(RADIANS(G421))*COS(RADIANS(E422))*COS(RADIANS(J412))))</f>
        <v>0</v>
      </c>
      <c r="K421">
        <f>IF(DEGREES(ACOS(SIN(RADIANS(G421))*SIN(RADIANS(E422))+COS(RADIANS(G421))*COS(RADIANS(E422))*COS(RADIANS(K412))))&gt;90,0,$F$4*$F$5/E421^2*(SIN(RADIANS(G421))*SIN(RADIANS(E422))+COS(RADIANS(G421))*COS(RADIANS(E422))*COS(RADIANS(K412))))</f>
        <v>0</v>
      </c>
      <c r="L421">
        <f>IF(DEGREES(ACOS(SIN(RADIANS(G421))*SIN(RADIANS(E422))+COS(RADIANS(G421))*COS(RADIANS(E422))*COS(RADIANS(L412))))&gt;90,0,$F$4*$F$5/E421^2*(SIN(RADIANS(G421))*SIN(RADIANS(E422))+COS(RADIANS(G421))*COS(RADIANS(E422))*COS(RADIANS(L412))))</f>
        <v>0</v>
      </c>
      <c r="M421">
        <f>IF(DEGREES(ACOS(SIN(RADIANS(G421))*SIN(RADIANS(E422))+COS(RADIANS(G421))*COS(RADIANS(E422))*COS(RADIANS(M412))))&gt;90,0,$F$4*$F$5/E421^2*(SIN(RADIANS(G421))*SIN(RADIANS(E422))+COS(RADIANS(G421))*COS(RADIANS(E422))*COS(RADIANS(M412))))</f>
        <v>0</v>
      </c>
      <c r="N421">
        <f>IF(DEGREES(ACOS(SIN(RADIANS(G421))*SIN(RADIANS(E422))+COS(RADIANS(G421))*COS(RADIANS(E422))*COS(RADIANS(N412))))&gt;90,0,$F$4*$F$5/E421^2*(SIN(RADIANS(G421))*SIN(RADIANS(E422))+COS(RADIANS(G421))*COS(RADIANS(E422))*COS(RADIANS(N412))))</f>
        <v>0</v>
      </c>
      <c r="O421">
        <f>IF(DEGREES(ACOS(SIN(RADIANS(G421))*SIN(RADIANS(E422))+COS(RADIANS(G421))*COS(RADIANS(E422))*COS(RADIANS(O412))))&gt;90,0,$F$4*$F$5/E421^2*(SIN(RADIANS(G421))*SIN(RADIANS(E422))+COS(RADIANS(G421))*COS(RADIANS(E422))*COS(RADIANS(O412))))</f>
        <v>0</v>
      </c>
      <c r="P421">
        <f>IF(DEGREES(ACOS(SIN(RADIANS(G421))*SIN(RADIANS(E422))+COS(RADIANS(G421))*COS(RADIANS(E422))*COS(RADIANS(P412))))&gt;90,0,$F$4*$F$5/E421^2*(SIN(RADIANS(G421))*SIN(RADIANS(E422))+COS(RADIANS(G421))*COS(RADIANS(E422))*COS(RADIANS(P412))))</f>
        <v>0</v>
      </c>
      <c r="Q421">
        <f>IF(DEGREES(ACOS(SIN(RADIANS(G421))*SIN(RADIANS(E422))+COS(RADIANS(G421))*COS(RADIANS(E422))*COS(RADIANS(Q412))))&gt;90,0,$F$4*$F$5/E421^2*(SIN(RADIANS(G421))*SIN(RADIANS(E422))+COS(RADIANS(G421))*COS(RADIANS(E422))*COS(RADIANS(Q412))))</f>
        <v>0</v>
      </c>
      <c r="R421" t="e">
        <f>IF(DEGREES(ACOS(SIN(RADIANS(G421))*SIN(RADIANS(E422))+COS(RADIANS(G421))*COS(RADIANS(E422))*COS(RADIANS(R412))))&gt;90,0,$F$4*$F$5/E421^2*(SIN(RADIANS(G421))*SIN(RADIANS(E422))+COS(RADIANS(G421))*COS(RADIANS(E422))*COS(RADIANS(R412))))</f>
        <v>#DIV/0!</v>
      </c>
      <c r="S421" t="e">
        <f>IF(DEGREES(ACOS(SIN(RADIANS(G421))*SIN(RADIANS(E422))+COS(RADIANS(G421))*COS(RADIANS(E422))*COS(RADIANS(S412))))&gt;90,0,$F$4*$F$5/E421^2*(SIN(RADIANS(G421))*SIN(RADIANS(E422))+COS(RADIANS(G421))*COS(RADIANS(E422))*COS(RADIANS(S412))))</f>
        <v>#DIV/0!</v>
      </c>
      <c r="T421" t="e">
        <f>IF(DEGREES(ACOS(SIN(RADIANS(G421))*SIN(RADIANS(E422))+COS(RADIANS(G421))*COS(RADIANS(E422))*COS(RADIANS(T412))))&gt;90,0,$F$4*$F$5/E421^2*(SIN(RADIANS(G421))*SIN(RADIANS(E422))+COS(RADIANS(G421))*COS(RADIANS(E422))*COS(RADIANS(T412))))</f>
        <v>#DIV/0!</v>
      </c>
      <c r="U421" t="e">
        <f>IF(DEGREES(ACOS(SIN(RADIANS(G421))*SIN(RADIANS(E422))+COS(RADIANS(G421))*COS(RADIANS(E422))*COS(RADIANS(U412))))&gt;90,0,$F$4*$F$5/E421^2*(SIN(RADIANS(G421))*SIN(RADIANS(E422))+COS(RADIANS(G421))*COS(RADIANS(E422))*COS(RADIANS(U412))))</f>
        <v>#DIV/0!</v>
      </c>
      <c r="V421" t="e">
        <f>IF(DEGREES(ACOS(SIN(RADIANS(G421))*SIN(RADIANS(E422))+COS(RADIANS(G421))*COS(RADIANS(E422))*COS(RADIANS(V412))))&gt;90,0,$F$4*$F$5/E421^2*(SIN(RADIANS(G421))*SIN(RADIANS(E422))+COS(RADIANS(G421))*COS(RADIANS(E422))*COS(RADIANS(V412))))</f>
        <v>#DIV/0!</v>
      </c>
      <c r="W421" t="e">
        <f>IF(DEGREES(ACOS(SIN(RADIANS(G421))*SIN(RADIANS(E422))+COS(RADIANS(G421))*COS(RADIANS(E422))*COS(RADIANS(W412))))&gt;90,0,$F$4*$F$5/E421^2*(SIN(RADIANS(G421))*SIN(RADIANS(E422))+COS(RADIANS(G421))*COS(RADIANS(E422))*COS(RADIANS(W412))))</f>
        <v>#DIV/0!</v>
      </c>
      <c r="X421" t="e">
        <f>IF(DEGREES(ACOS(SIN(RADIANS(G421))*SIN(RADIANS(E422))+COS(RADIANS(G421))*COS(RADIANS(E422))*COS(RADIANS(X412))))&gt;90,0,$F$4*$F$5/E421^2*(SIN(RADIANS(G421))*SIN(RADIANS(E422))+COS(RADIANS(G421))*COS(RADIANS(E422))*COS(RADIANS(X412))))</f>
        <v>#DIV/0!</v>
      </c>
      <c r="Y421" t="e">
        <f>IF(DEGREES(ACOS(SIN(RADIANS(G421))*SIN(RADIANS(E422))+COS(RADIANS(G421))*COS(RADIANS(E422))*COS(RADIANS(Y412))))&gt;90,0,$F$4*$F$5/E421^2*(SIN(RADIANS(G421))*SIN(RADIANS(E422))+COS(RADIANS(G421))*COS(RADIANS(E422))*COS(RADIANS(Y412))))</f>
        <v>#DIV/0!</v>
      </c>
      <c r="Z421" t="e">
        <f>IF(DEGREES(ACOS(SIN(RADIANS(G421))*SIN(RADIANS(E422))+COS(RADIANS(G421))*COS(RADIANS(E422))*COS(RADIANS(Z412))))&gt;90,0,$F$4*$F$5/E421^2*(SIN(RADIANS(G421))*SIN(RADIANS(E422))+COS(RADIANS(G421))*COS(RADIANS(E422))*COS(RADIANS(Z412))))</f>
        <v>#DIV/0!</v>
      </c>
      <c r="AA421" t="e">
        <f>IF(DEGREES(ACOS(SIN(RADIANS(G421))*SIN(RADIANS(E422))+COS(RADIANS(G421))*COS(RADIANS(E422))*COS(RADIANS(AA412))))&gt;90,0,$F$4*$F$5/E421^2*(SIN(RADIANS(G421))*SIN(RADIANS(E422))+COS(RADIANS(G421))*COS(RADIANS(E422))*COS(RADIANS(AA412))))</f>
        <v>#DIV/0!</v>
      </c>
      <c r="AB421" t="e">
        <f>IF(DEGREES(ACOS(SIN(RADIANS(G421))*SIN(RADIANS(E422))+COS(RADIANS(G421))*COS(RADIANS(E422))*COS(RADIANS(AB412))))&gt;90,0,$F$4*$F$5/E421^2*(SIN(RADIANS(G421))*SIN(RADIANS(E422))+COS(RADIANS(G421))*COS(RADIANS(E422))*COS(RADIANS(AB412))))</f>
        <v>#DIV/0!</v>
      </c>
      <c r="AC421" t="e">
        <f>IF(DEGREES(ACOS(SIN(RADIANS(G421))*SIN(RADIANS(E422))+COS(RADIANS(G421))*COS(RADIANS(E422))*COS(RADIANS(AC412))))&gt;90,0,$F$4*$F$5/E421^2*(SIN(RADIANS(G421))*SIN(RADIANS(E422))+COS(RADIANS(G421))*COS(RADIANS(E422))*COS(RADIANS(AC412))))</f>
        <v>#DIV/0!</v>
      </c>
      <c r="AD421" t="e">
        <f>IF(DEGREES(ACOS(SIN(RADIANS(G421))*SIN(RADIANS(E422))+COS(RADIANS(G421))*COS(RADIANS(E422))*COS(RADIANS(AD412))))&gt;90,0,$F$4*$F$5/E421^2*(SIN(RADIANS(G421))*SIN(RADIANS(E422))+COS(RADIANS(G421))*COS(RADIANS(E422))*COS(RADIANS(AD412))))</f>
        <v>#DIV/0!</v>
      </c>
      <c r="AE421" t="e">
        <f>IF(DEGREES(ACOS(SIN(RADIANS(G421))*SIN(RADIANS(E422))+COS(RADIANS(G421))*COS(RADIANS(E422))*COS(RADIANS(AE412))))&gt;90,0,$F$4*$F$5/E421^2*(SIN(RADIANS(G421))*SIN(RADIANS(E422))+COS(RADIANS(G421))*COS(RADIANS(E422))*COS(RADIANS(AE412))))</f>
        <v>#DIV/0!</v>
      </c>
      <c r="AF421" t="e">
        <f>IF(DEGREES(ACOS(SIN(RADIANS(G421))*SIN(RADIANS(E422))+COS(RADIANS(G421))*COS(RADIANS(E422))*COS(RADIANS(AF412))))&gt;90,0,$F$4*$F$5/E421^2*(SIN(RADIANS(G421))*SIN(RADIANS(E422))+COS(RADIANS(G421))*COS(RADIANS(E422))*COS(RADIANS(AF412))))</f>
        <v>#DIV/0!</v>
      </c>
      <c r="AG421" t="e">
        <f>IF(DEGREES(ACOS(SIN(RADIANS(G421))*SIN(RADIANS(E422))+COS(RADIANS(G421))*COS(RADIANS(E422))*COS(RADIANS(AG412))))&gt;90,0,$F$4*$F$5/E421^2*(SIN(RADIANS(G421))*SIN(RADIANS(E422))+COS(RADIANS(G421))*COS(RADIANS(E422))*COS(RADIANS(AG412))))</f>
        <v>#DIV/0!</v>
      </c>
      <c r="AH421" t="e">
        <f>IF(DEGREES(ACOS(SIN(RADIANS(G421))*SIN(RADIANS(E422))+COS(RADIANS(G421))*COS(RADIANS(E422))*COS(RADIANS(AH412))))&gt;90,0,$F$4*$F$5/E421^2*(SIN(RADIANS(G421))*SIN(RADIANS(E422))+COS(RADIANS(G421))*COS(RADIANS(E422))*COS(RADIANS(AH412))))</f>
        <v>#DIV/0!</v>
      </c>
      <c r="AI421" t="e">
        <f>IF(DEGREES(ACOS(SIN(RADIANS(G421))*SIN(RADIANS(E422))+COS(RADIANS(G421))*COS(RADIANS(E422))*COS(RADIANS(AI412))))&gt;90,0,$F$4*$F$5/E421^2*(SIN(RADIANS(G421))*SIN(RADIANS(E422))+COS(RADIANS(G421))*COS(RADIANS(E422))*COS(RADIANS(AI412))))</f>
        <v>#DIV/0!</v>
      </c>
      <c r="AJ421" t="e">
        <f>IF(DEGREES(ACOS(SIN(RADIANS(G421))*SIN(RADIANS(E422))+COS(RADIANS(G421))*COS(RADIANS(E422))*COS(RADIANS(AJ412))))&gt;90,0,$F$4*$F$5/E421^2*(SIN(RADIANS(G421))*SIN(RADIANS(E422))+COS(RADIANS(G421))*COS(RADIANS(E422))*COS(RADIANS(AJ412))))</f>
        <v>#DIV/0!</v>
      </c>
      <c r="AK421">
        <f>IF(DEGREES(ACOS(SIN(RADIANS(G421))*SIN(RADIANS(E422))+COS(RADIANS(G421))*COS(RADIANS(E422))*COS(RADIANS(AK412))))&gt;90,0,$F$4*$F$5/E421^2*(SIN(RADIANS(G421))*SIN(RADIANS(E422))+COS(RADIANS(G421))*COS(RADIANS(E422))*COS(RADIANS(AK412))))</f>
        <v>0</v>
      </c>
      <c r="AL421">
        <f>IF(DEGREES(ACOS(SIN(RADIANS(G421))*SIN(RADIANS(E422))+COS(RADIANS(G421))*COS(RADIANS(E422))*COS(RADIANS(AL412))))&gt;90,0,$F$4*$F$5/E421^2*(SIN(RADIANS(G421))*SIN(RADIANS(E422))+COS(RADIANS(G421))*COS(RADIANS(E422))*COS(RADIANS(AL412))))</f>
        <v>0</v>
      </c>
      <c r="AM421">
        <f>IF(DEGREES(ACOS(SIN(RADIANS(G421))*SIN(RADIANS(E422))+COS(RADIANS(G421))*COS(RADIANS(E422))*COS(RADIANS(AM412))))&gt;90,0,$F$4*$F$5/E421^2*(SIN(RADIANS(G421))*SIN(RADIANS(E422))+COS(RADIANS(G421))*COS(RADIANS(E422))*COS(RADIANS(AM412))))</f>
        <v>0</v>
      </c>
      <c r="AN421">
        <f>IF(DEGREES(ACOS(SIN(RADIANS(G421))*SIN(RADIANS(E422))+COS(RADIANS(G421))*COS(RADIANS(E422))*COS(RADIANS(AN412))))&gt;90,0,$F$4*$F$5/E421^2*(SIN(RADIANS(G421))*SIN(RADIANS(E422))+COS(RADIANS(G421))*COS(RADIANS(E422))*COS(RADIANS(AN412))))</f>
        <v>0</v>
      </c>
      <c r="AO421">
        <f>IF(DEGREES(ACOS(SIN(RADIANS(G421))*SIN(RADIANS(E422))+COS(RADIANS(G421))*COS(RADIANS(E422))*COS(RADIANS(AO412))))&gt;90,0,$F$4*$F$5/E421^2*(SIN(RADIANS(G421))*SIN(RADIANS(E422))+COS(RADIANS(G421))*COS(RADIANS(E422))*COS(RADIANS(AO412))))</f>
        <v>0</v>
      </c>
      <c r="AP421">
        <f>IF(DEGREES(ACOS(SIN(RADIANS(G421))*SIN(RADIANS(E422))+COS(RADIANS(G421))*COS(RADIANS(E422))*COS(RADIANS(AP412))))&gt;90,0,$F$4*$F$5/E421^2*(SIN(RADIANS(G421))*SIN(RADIANS(E422))+COS(RADIANS(G421))*COS(RADIANS(E422))*COS(RADIANS(AP412))))</f>
        <v>0</v>
      </c>
      <c r="AQ421">
        <f>IF(DEGREES(ACOS(SIN(RADIANS(G421))*SIN(RADIANS(E422))+COS(RADIANS(G421))*COS(RADIANS(E422))*COS(RADIANS(AQ412))))&gt;90,0,$F$4*$F$5/E421^2*(SIN(RADIANS(G421))*SIN(RADIANS(E422))+COS(RADIANS(G421))*COS(RADIANS(E422))*COS(RADIANS(AQ412))))</f>
        <v>0</v>
      </c>
      <c r="AR421">
        <f>IF(DEGREES(ACOS(SIN(RADIANS(G421))*SIN(RADIANS(E422))+COS(RADIANS(G421))*COS(RADIANS(E422))*COS(RADIANS(AR412))))&gt;90,0,$F$4*$F$5/E421^2*(SIN(RADIANS(G421))*SIN(RADIANS(E422))+COS(RADIANS(G421))*COS(RADIANS(E422))*COS(RADIANS(AR412))))</f>
        <v>0</v>
      </c>
    </row>
    <row r="422" spans="2:44" x14ac:dyDescent="0.5">
      <c r="B422" s="40" t="s">
        <v>735</v>
      </c>
      <c r="E422">
        <f>IF($F$8&gt;90,180-$F$8,$F$8)*SIN(RADIANS(E416))</f>
        <v>0</v>
      </c>
      <c r="G422">
        <v>10</v>
      </c>
      <c r="I422">
        <f>IF(DEGREES(ACOS(SIN(RADIANS(G422))*SIN(RADIANS(E422))+COS(RADIANS(G422))*COS(RADIANS(E422))*COS(RADIANS(I412))))&gt;90,0,$F$4*$F$5/E421^2*(SIN(RADIANS(G422))*SIN(RADIANS(E422))+COS(RADIANS(G422))*COS(RADIANS(E422))*COS(RADIANS(I412))))</f>
        <v>0</v>
      </c>
      <c r="J422">
        <f>IF(DEGREES(ACOS(SIN(RADIANS(G422))*SIN(RADIANS(E422))+COS(RADIANS(G422))*COS(RADIANS(E422))*COS(RADIANS(J412))))&gt;90,0,$F$4*$F$5/E421^2*(SIN(RADIANS(G422))*SIN(RADIANS(E422))+COS(RADIANS(G422))*COS(RADIANS(E422))*COS(RADIANS(J412))))</f>
        <v>0</v>
      </c>
      <c r="K422">
        <f>IF(DEGREES(ACOS(SIN(RADIANS(G422))*SIN(RADIANS(E422))+COS(RADIANS(G422))*COS(RADIANS(E422))*COS(RADIANS(K412))))&gt;90,0,$F$4*$F$5/E421^2*(SIN(RADIANS(G422))*SIN(RADIANS(E422))+COS(RADIANS(G422))*COS(RADIANS(E422))*COS(RADIANS(K412))))</f>
        <v>0</v>
      </c>
      <c r="L422">
        <f>IF(DEGREES(ACOS(SIN(RADIANS(G422))*SIN(RADIANS(E422))+COS(RADIANS(G422))*COS(RADIANS(E422))*COS(RADIANS(L412))))&gt;90,0,$F$4*$F$5/E421^2*(SIN(RADIANS(G422))*SIN(RADIANS(E422))+COS(RADIANS(G422))*COS(RADIANS(E422))*COS(RADIANS(L412))))</f>
        <v>0</v>
      </c>
      <c r="M422">
        <f>IF(DEGREES(ACOS(SIN(RADIANS(G422))*SIN(RADIANS(E422))+COS(RADIANS(G422))*COS(RADIANS(E422))*COS(RADIANS(M412))))&gt;90,0,$F$4*$F$5/E421^2*(SIN(RADIANS(G422))*SIN(RADIANS(E422))+COS(RADIANS(G422))*COS(RADIANS(E422))*COS(RADIANS(M412))))</f>
        <v>0</v>
      </c>
      <c r="N422">
        <f>IF(DEGREES(ACOS(SIN(RADIANS(G422))*SIN(RADIANS(E422))+COS(RADIANS(G422))*COS(RADIANS(E422))*COS(RADIANS(N412))))&gt;90,0,$F$4*$F$5/E421^2*(SIN(RADIANS(G422))*SIN(RADIANS(E422))+COS(RADIANS(G422))*COS(RADIANS(E422))*COS(RADIANS(N412))))</f>
        <v>0</v>
      </c>
      <c r="O422">
        <f>IF(DEGREES(ACOS(SIN(RADIANS(G422))*SIN(RADIANS(E422))+COS(RADIANS(G422))*COS(RADIANS(E422))*COS(RADIANS(O412))))&gt;90,0,$F$4*$F$5/E421^2*(SIN(RADIANS(G422))*SIN(RADIANS(E422))+COS(RADIANS(G422))*COS(RADIANS(E422))*COS(RADIANS(O412))))</f>
        <v>0</v>
      </c>
      <c r="P422">
        <f>IF(DEGREES(ACOS(SIN(RADIANS(G422))*SIN(RADIANS(E422))+COS(RADIANS(G422))*COS(RADIANS(E422))*COS(RADIANS(P412))))&gt;90,0,$F$4*$F$5/E421^2*(SIN(RADIANS(G422))*SIN(RADIANS(E422))+COS(RADIANS(G422))*COS(RADIANS(E422))*COS(RADIANS(P412))))</f>
        <v>0</v>
      </c>
      <c r="Q422">
        <f>IF(DEGREES(ACOS(SIN(RADIANS(G422))*SIN(RADIANS(E422))+COS(RADIANS(G422))*COS(RADIANS(E422))*COS(RADIANS(Q412))))&gt;90,0,$F$4*$F$5/E421^2*(SIN(RADIANS(G422))*SIN(RADIANS(E422))+COS(RADIANS(G422))*COS(RADIANS(E422))*COS(RADIANS(Q412))))</f>
        <v>0</v>
      </c>
      <c r="R422" t="e">
        <f>IF(DEGREES(ACOS(SIN(RADIANS(G422))*SIN(RADIANS(E422))+COS(RADIANS(G422))*COS(RADIANS(E422))*COS(RADIANS(R412))))&gt;90,0,$F$4*$F$5/E421^2*(SIN(RADIANS(G422))*SIN(RADIANS(E422))+COS(RADIANS(G422))*COS(RADIANS(E422))*COS(RADIANS(R412))))</f>
        <v>#DIV/0!</v>
      </c>
      <c r="S422" t="e">
        <f>IF(DEGREES(ACOS(SIN(RADIANS(G422))*SIN(RADIANS(E422))+COS(RADIANS(G422))*COS(RADIANS(E422))*COS(RADIANS(S412))))&gt;90,0,$F$4*$F$5/E421^2*(SIN(RADIANS(G422))*SIN(RADIANS(E422))+COS(RADIANS(G422))*COS(RADIANS(E422))*COS(RADIANS(S412))))</f>
        <v>#DIV/0!</v>
      </c>
      <c r="T422" t="e">
        <f>IF(DEGREES(ACOS(SIN(RADIANS(G422))*SIN(RADIANS(E422))+COS(RADIANS(G422))*COS(RADIANS(E422))*COS(RADIANS(T412))))&gt;90,0,$F$4*$F$5/E421^2*(SIN(RADIANS(G422))*SIN(RADIANS(E422))+COS(RADIANS(G422))*COS(RADIANS(E422))*COS(RADIANS(T412))))</f>
        <v>#DIV/0!</v>
      </c>
      <c r="U422" t="e">
        <f>IF(DEGREES(ACOS(SIN(RADIANS(G422))*SIN(RADIANS(E422))+COS(RADIANS(G422))*COS(RADIANS(E422))*COS(RADIANS(U412))))&gt;90,0,$F$4*$F$5/E421^2*(SIN(RADIANS(G422))*SIN(RADIANS(E422))+COS(RADIANS(G422))*COS(RADIANS(E422))*COS(RADIANS(U412))))</f>
        <v>#DIV/0!</v>
      </c>
      <c r="V422" t="e">
        <f>IF(DEGREES(ACOS(SIN(RADIANS(G422))*SIN(RADIANS(E422))+COS(RADIANS(G422))*COS(RADIANS(E422))*COS(RADIANS(V412))))&gt;90,0,$F$4*$F$5/E421^2*(SIN(RADIANS(G422))*SIN(RADIANS(E422))+COS(RADIANS(G422))*COS(RADIANS(E422))*COS(RADIANS(V412))))</f>
        <v>#DIV/0!</v>
      </c>
      <c r="W422" t="e">
        <f>IF(DEGREES(ACOS(SIN(RADIANS(G422))*SIN(RADIANS(E422))+COS(RADIANS(G422))*COS(RADIANS(E422))*COS(RADIANS(W412))))&gt;90,0,$F$4*$F$5/E421^2*(SIN(RADIANS(G422))*SIN(RADIANS(E422))+COS(RADIANS(G422))*COS(RADIANS(E422))*COS(RADIANS(W412))))</f>
        <v>#DIV/0!</v>
      </c>
      <c r="X422" t="e">
        <f>IF(DEGREES(ACOS(SIN(RADIANS(G422))*SIN(RADIANS(E422))+COS(RADIANS(G422))*COS(RADIANS(E422))*COS(RADIANS(X412))))&gt;90,0,$F$4*$F$5/E421^2*(SIN(RADIANS(G422))*SIN(RADIANS(E422))+COS(RADIANS(G422))*COS(RADIANS(E422))*COS(RADIANS(X412))))</f>
        <v>#DIV/0!</v>
      </c>
      <c r="Y422" t="e">
        <f>IF(DEGREES(ACOS(SIN(RADIANS(G422))*SIN(RADIANS(E422))+COS(RADIANS(G422))*COS(RADIANS(E422))*COS(RADIANS(Y412))))&gt;90,0,$F$4*$F$5/E421^2*(SIN(RADIANS(G422))*SIN(RADIANS(E422))+COS(RADIANS(G422))*COS(RADIANS(E422))*COS(RADIANS(Y412))))</f>
        <v>#DIV/0!</v>
      </c>
      <c r="Z422" t="e">
        <f>IF(DEGREES(ACOS(SIN(RADIANS(G422))*SIN(RADIANS(E422))+COS(RADIANS(G422))*COS(RADIANS(E422))*COS(RADIANS(Z412))))&gt;90,0,$F$4*$F$5/E421^2*(SIN(RADIANS(G422))*SIN(RADIANS(E422))+COS(RADIANS(G422))*COS(RADIANS(E422))*COS(RADIANS(Z412))))</f>
        <v>#DIV/0!</v>
      </c>
      <c r="AA422" t="e">
        <f>IF(DEGREES(ACOS(SIN(RADIANS(G422))*SIN(RADIANS(E422))+COS(RADIANS(G422))*COS(RADIANS(E422))*COS(RADIANS(AA412))))&gt;90,0,$F$4*$F$5/E421^2*(SIN(RADIANS(G422))*SIN(RADIANS(E422))+COS(RADIANS(G422))*COS(RADIANS(E422))*COS(RADIANS(AA412))))</f>
        <v>#DIV/0!</v>
      </c>
      <c r="AB422" t="e">
        <f>IF(DEGREES(ACOS(SIN(RADIANS(G422))*SIN(RADIANS(E422))+COS(RADIANS(G422))*COS(RADIANS(E422))*COS(RADIANS(AB412))))&gt;90,0,$F$4*$F$5/E421^2*(SIN(RADIANS(G422))*SIN(RADIANS(E422))+COS(RADIANS(G422))*COS(RADIANS(E422))*COS(RADIANS(AB412))))</f>
        <v>#DIV/0!</v>
      </c>
      <c r="AC422" t="e">
        <f>IF(DEGREES(ACOS(SIN(RADIANS(G422))*SIN(RADIANS(E422))+COS(RADIANS(G422))*COS(RADIANS(E422))*COS(RADIANS(AC412))))&gt;90,0,$F$4*$F$5/E421^2*(SIN(RADIANS(G422))*SIN(RADIANS(E422))+COS(RADIANS(G422))*COS(RADIANS(E422))*COS(RADIANS(AC412))))</f>
        <v>#DIV/0!</v>
      </c>
      <c r="AD422" t="e">
        <f>IF(DEGREES(ACOS(SIN(RADIANS(G422))*SIN(RADIANS(E422))+COS(RADIANS(G422))*COS(RADIANS(E422))*COS(RADIANS(AD412))))&gt;90,0,$F$4*$F$5/E421^2*(SIN(RADIANS(G422))*SIN(RADIANS(E422))+COS(RADIANS(G422))*COS(RADIANS(E422))*COS(RADIANS(AD412))))</f>
        <v>#DIV/0!</v>
      </c>
      <c r="AE422" t="e">
        <f>IF(DEGREES(ACOS(SIN(RADIANS(G422))*SIN(RADIANS(E422))+COS(RADIANS(G422))*COS(RADIANS(E422))*COS(RADIANS(AE412))))&gt;90,0,$F$4*$F$5/E421^2*(SIN(RADIANS(G422))*SIN(RADIANS(E422))+COS(RADIANS(G422))*COS(RADIANS(E422))*COS(RADIANS(AE412))))</f>
        <v>#DIV/0!</v>
      </c>
      <c r="AF422" t="e">
        <f>IF(DEGREES(ACOS(SIN(RADIANS(G422))*SIN(RADIANS(E422))+COS(RADIANS(G422))*COS(RADIANS(E422))*COS(RADIANS(AF412))))&gt;90,0,$F$4*$F$5/E421^2*(SIN(RADIANS(G422))*SIN(RADIANS(E422))+COS(RADIANS(G422))*COS(RADIANS(E422))*COS(RADIANS(AF412))))</f>
        <v>#DIV/0!</v>
      </c>
      <c r="AG422" t="e">
        <f>IF(DEGREES(ACOS(SIN(RADIANS(G422))*SIN(RADIANS(E422))+COS(RADIANS(G422))*COS(RADIANS(E422))*COS(RADIANS(AG412))))&gt;90,0,$F$4*$F$5/E421^2*(SIN(RADIANS(G422))*SIN(RADIANS(E422))+COS(RADIANS(G422))*COS(RADIANS(E422))*COS(RADIANS(AG412))))</f>
        <v>#DIV/0!</v>
      </c>
      <c r="AH422" t="e">
        <f>IF(DEGREES(ACOS(SIN(RADIANS(G422))*SIN(RADIANS(E422))+COS(RADIANS(G422))*COS(RADIANS(E422))*COS(RADIANS(AH412))))&gt;90,0,$F$4*$F$5/E421^2*(SIN(RADIANS(G422))*SIN(RADIANS(E422))+COS(RADIANS(G422))*COS(RADIANS(E422))*COS(RADIANS(AH412))))</f>
        <v>#DIV/0!</v>
      </c>
      <c r="AI422" t="e">
        <f>IF(DEGREES(ACOS(SIN(RADIANS(G422))*SIN(RADIANS(E422))+COS(RADIANS(G422))*COS(RADIANS(E422))*COS(RADIANS(AI412))))&gt;90,0,$F$4*$F$5/E421^2*(SIN(RADIANS(G422))*SIN(RADIANS(E422))+COS(RADIANS(G422))*COS(RADIANS(E422))*COS(RADIANS(AI412))))</f>
        <v>#DIV/0!</v>
      </c>
      <c r="AJ422" t="e">
        <f>IF(DEGREES(ACOS(SIN(RADIANS(G422))*SIN(RADIANS(E422))+COS(RADIANS(G422))*COS(RADIANS(E422))*COS(RADIANS(AJ412))))&gt;90,0,$F$4*$F$5/E421^2*(SIN(RADIANS(G422))*SIN(RADIANS(E422))+COS(RADIANS(G422))*COS(RADIANS(E422))*COS(RADIANS(AJ412))))</f>
        <v>#DIV/0!</v>
      </c>
      <c r="AK422">
        <f>IF(DEGREES(ACOS(SIN(RADIANS(G422))*SIN(RADIANS(E422))+COS(RADIANS(G422))*COS(RADIANS(E422))*COS(RADIANS(AK412))))&gt;90,0,$F$4*$F$5/E421^2*(SIN(RADIANS(G422))*SIN(RADIANS(E422))+COS(RADIANS(G422))*COS(RADIANS(E422))*COS(RADIANS(AK412))))</f>
        <v>0</v>
      </c>
      <c r="AL422">
        <f>IF(DEGREES(ACOS(SIN(RADIANS(G422))*SIN(RADIANS(E422))+COS(RADIANS(G422))*COS(RADIANS(E422))*COS(RADIANS(AL412))))&gt;90,0,$F$4*$F$5/E421^2*(SIN(RADIANS(G422))*SIN(RADIANS(E422))+COS(RADIANS(G422))*COS(RADIANS(E422))*COS(RADIANS(AL412))))</f>
        <v>0</v>
      </c>
      <c r="AM422">
        <f>IF(DEGREES(ACOS(SIN(RADIANS(G422))*SIN(RADIANS(E422))+COS(RADIANS(G422))*COS(RADIANS(E422))*COS(RADIANS(AM412))))&gt;90,0,$F$4*$F$5/E421^2*(SIN(RADIANS(G422))*SIN(RADIANS(E422))+COS(RADIANS(G422))*COS(RADIANS(E422))*COS(RADIANS(AM412))))</f>
        <v>0</v>
      </c>
      <c r="AN422">
        <f>IF(DEGREES(ACOS(SIN(RADIANS(G422))*SIN(RADIANS(E422))+COS(RADIANS(G422))*COS(RADIANS(E422))*COS(RADIANS(AN412))))&gt;90,0,$F$4*$F$5/E421^2*(SIN(RADIANS(G422))*SIN(RADIANS(E422))+COS(RADIANS(G422))*COS(RADIANS(E422))*COS(RADIANS(AN412))))</f>
        <v>0</v>
      </c>
      <c r="AO422">
        <f>IF(DEGREES(ACOS(SIN(RADIANS(G422))*SIN(RADIANS(E422))+COS(RADIANS(G422))*COS(RADIANS(E422))*COS(RADIANS(AO412))))&gt;90,0,$F$4*$F$5/E421^2*(SIN(RADIANS(G422))*SIN(RADIANS(E422))+COS(RADIANS(G422))*COS(RADIANS(E422))*COS(RADIANS(AO412))))</f>
        <v>0</v>
      </c>
      <c r="AP422">
        <f>IF(DEGREES(ACOS(SIN(RADIANS(G422))*SIN(RADIANS(E422))+COS(RADIANS(G422))*COS(RADIANS(E422))*COS(RADIANS(AP412))))&gt;90,0,$F$4*$F$5/E421^2*(SIN(RADIANS(G422))*SIN(RADIANS(E422))+COS(RADIANS(G422))*COS(RADIANS(E422))*COS(RADIANS(AP412))))</f>
        <v>0</v>
      </c>
      <c r="AQ422">
        <f>IF(DEGREES(ACOS(SIN(RADIANS(G422))*SIN(RADIANS(E422))+COS(RADIANS(G422))*COS(RADIANS(E422))*COS(RADIANS(AQ412))))&gt;90,0,$F$4*$F$5/E421^2*(SIN(RADIANS(G422))*SIN(RADIANS(E422))+COS(RADIANS(G422))*COS(RADIANS(E422))*COS(RADIANS(AQ412))))</f>
        <v>0</v>
      </c>
      <c r="AR422">
        <f>IF(DEGREES(ACOS(SIN(RADIANS(G422))*SIN(RADIANS(E422))+COS(RADIANS(G422))*COS(RADIANS(E422))*COS(RADIANS(AR412))))&gt;90,0,$F$4*$F$5/E421^2*(SIN(RADIANS(G422))*SIN(RADIANS(E422))+COS(RADIANS(G422))*COS(RADIANS(E422))*COS(RADIANS(AR412))))</f>
        <v>0</v>
      </c>
    </row>
    <row r="423" spans="2:44" x14ac:dyDescent="0.5">
      <c r="B423" s="40" t="s">
        <v>786</v>
      </c>
      <c r="E423">
        <f>IF($F$10=0,IF(E414&lt;360,E414,E414-360),($F$10+1)*E414)</f>
        <v>160</v>
      </c>
      <c r="G423">
        <v>0</v>
      </c>
      <c r="I423">
        <f>IF(DEGREES(ACOS(SIN(RADIANS(G423))*SIN(RADIANS(E422))+COS(RADIANS(G423))*COS(RADIANS(E422))*COS(RADIANS(I412))))&gt;90,0,$F$4*$F$5/E421^2*(SIN(RADIANS(G423))*SIN(RADIANS(E422))+COS(RADIANS(G423))*COS(RADIANS(E422))*COS(RADIANS(I412))))</f>
        <v>0</v>
      </c>
      <c r="J423">
        <f>IF(DEGREES(ACOS(SIN(RADIANS(G423))*SIN(RADIANS(E422))+COS(RADIANS(G423))*COS(RADIANS(E422))*COS(RADIANS(J412))))&gt;90,0,$F$4*$F$5/E421^2*(SIN(RADIANS(G423))*SIN(RADIANS(E422))+COS(RADIANS(G423))*COS(RADIANS(E422))*COS(RADIANS(J412))))</f>
        <v>0</v>
      </c>
      <c r="K423">
        <f>IF(DEGREES(ACOS(SIN(RADIANS(G423))*SIN(RADIANS(E422))+COS(RADIANS(G423))*COS(RADIANS(E422))*COS(RADIANS(K412))))&gt;90,0,$F$4*$F$5/E421^2*(SIN(RADIANS(G423))*SIN(RADIANS(E422))+COS(RADIANS(G423))*COS(RADIANS(E422))*COS(RADIANS(K412))))</f>
        <v>0</v>
      </c>
      <c r="L423">
        <f>IF(DEGREES(ACOS(SIN(RADIANS(G423))*SIN(RADIANS(E422))+COS(RADIANS(G423))*COS(RADIANS(E422))*COS(RADIANS(L412))))&gt;90,0,$F$4*$F$5/E421^2*(SIN(RADIANS(G423))*SIN(RADIANS(E422))+COS(RADIANS(G423))*COS(RADIANS(E422))*COS(RADIANS(L412))))</f>
        <v>0</v>
      </c>
      <c r="M423">
        <f>IF(DEGREES(ACOS(SIN(RADIANS(G423))*SIN(RADIANS(E422))+COS(RADIANS(G423))*COS(RADIANS(E422))*COS(RADIANS(M412))))&gt;90,0,$F$4*$F$5/E421^2*(SIN(RADIANS(G423))*SIN(RADIANS(E422))+COS(RADIANS(G423))*COS(RADIANS(E422))*COS(RADIANS(M412))))</f>
        <v>0</v>
      </c>
      <c r="N423">
        <f>IF(DEGREES(ACOS(SIN(RADIANS(G423))*SIN(RADIANS(E422))+COS(RADIANS(G423))*COS(RADIANS(E422))*COS(RADIANS(N412))))&gt;90,0,$F$4*$F$5/E421^2*(SIN(RADIANS(G423))*SIN(RADIANS(E422))+COS(RADIANS(G423))*COS(RADIANS(E422))*COS(RADIANS(N412))))</f>
        <v>0</v>
      </c>
      <c r="O423">
        <f>IF(DEGREES(ACOS(SIN(RADIANS(G423))*SIN(RADIANS(E422))+COS(RADIANS(G423))*COS(RADIANS(E422))*COS(RADIANS(O412))))&gt;90,0,$F$4*$F$5/E421^2*(SIN(RADIANS(G423))*SIN(RADIANS(E422))+COS(RADIANS(G423))*COS(RADIANS(E422))*COS(RADIANS(O412))))</f>
        <v>0</v>
      </c>
      <c r="P423">
        <f>IF(DEGREES(ACOS(SIN(RADIANS(G423))*SIN(RADIANS(E422))+COS(RADIANS(G423))*COS(RADIANS(E422))*COS(RADIANS(P412))))&gt;90,0,$F$4*$F$5/E421^2*(SIN(RADIANS(G423))*SIN(RADIANS(E422))+COS(RADIANS(G423))*COS(RADIANS(E422))*COS(RADIANS(P412))))</f>
        <v>0</v>
      </c>
      <c r="Q423">
        <f>IF(DEGREES(ACOS(SIN(RADIANS(G423))*SIN(RADIANS(E422))+COS(RADIANS(G423))*COS(RADIANS(E422))*COS(RADIANS(Q412))))&gt;90,0,$F$4*$F$5/E421^2*(SIN(RADIANS(G423))*SIN(RADIANS(E422))+COS(RADIANS(G423))*COS(RADIANS(E422))*COS(RADIANS(Q412))))</f>
        <v>0</v>
      </c>
      <c r="R423" t="e">
        <f>IF(DEGREES(ACOS(SIN(RADIANS(G423))*SIN(RADIANS(E422))+COS(RADIANS(G423))*COS(RADIANS(E422))*COS(RADIANS(R412))))&gt;90,0,$F$4*$F$5/E421^2*(SIN(RADIANS(G423))*SIN(RADIANS(E422))+COS(RADIANS(G423))*COS(RADIANS(E422))*COS(RADIANS(R412))))</f>
        <v>#DIV/0!</v>
      </c>
      <c r="S423" t="e">
        <f>IF(DEGREES(ACOS(SIN(RADIANS(G423))*SIN(RADIANS(E422))+COS(RADIANS(G423))*COS(RADIANS(E422))*COS(RADIANS(S412))))&gt;90,0,$F$4*$F$5/E421^2*(SIN(RADIANS(G423))*SIN(RADIANS(E422))+COS(RADIANS(G423))*COS(RADIANS(E422))*COS(RADIANS(S412))))</f>
        <v>#DIV/0!</v>
      </c>
      <c r="T423" t="e">
        <f>IF(DEGREES(ACOS(SIN(RADIANS(G423))*SIN(RADIANS(E422))+COS(RADIANS(G423))*COS(RADIANS(E422))*COS(RADIANS(T412))))&gt;90,0,$F$4*$F$5/E421^2*(SIN(RADIANS(G423))*SIN(RADIANS(E422))+COS(RADIANS(G423))*COS(RADIANS(E422))*COS(RADIANS(T412))))</f>
        <v>#DIV/0!</v>
      </c>
      <c r="U423" t="e">
        <f>IF(DEGREES(ACOS(SIN(RADIANS(G423))*SIN(RADIANS(E422))+COS(RADIANS(G423))*COS(RADIANS(E422))*COS(RADIANS(U412))))&gt;90,0,$F$4*$F$5/E421^2*(SIN(RADIANS(G423))*SIN(RADIANS(E422))+COS(RADIANS(G423))*COS(RADIANS(E422))*COS(RADIANS(U412))))</f>
        <v>#DIV/0!</v>
      </c>
      <c r="V423" t="e">
        <f>IF(DEGREES(ACOS(SIN(RADIANS(G423))*SIN(RADIANS(E422))+COS(RADIANS(G423))*COS(RADIANS(E422))*COS(RADIANS(V412))))&gt;90,0,$F$4*$F$5/E421^2*(SIN(RADIANS(G423))*SIN(RADIANS(E422))+COS(RADIANS(G423))*COS(RADIANS(E422))*COS(RADIANS(V412))))</f>
        <v>#DIV/0!</v>
      </c>
      <c r="W423" t="e">
        <f>IF(DEGREES(ACOS(SIN(RADIANS(G423))*SIN(RADIANS(E422))+COS(RADIANS(G423))*COS(RADIANS(E422))*COS(RADIANS(W412))))&gt;90,0,$F$4*$F$5/E421^2*(SIN(RADIANS(G423))*SIN(RADIANS(E422))+COS(RADIANS(G423))*COS(RADIANS(E422))*COS(RADIANS(W412))))</f>
        <v>#DIV/0!</v>
      </c>
      <c r="X423" t="e">
        <f>IF(DEGREES(ACOS(SIN(RADIANS(G423))*SIN(RADIANS(E422))+COS(RADIANS(G423))*COS(RADIANS(E422))*COS(RADIANS(X412))))&gt;90,0,$F$4*$F$5/E421^2*(SIN(RADIANS(G423))*SIN(RADIANS(E422))+COS(RADIANS(G423))*COS(RADIANS(E422))*COS(RADIANS(X412))))</f>
        <v>#DIV/0!</v>
      </c>
      <c r="Y423" t="e">
        <f>IF(DEGREES(ACOS(SIN(RADIANS(G423))*SIN(RADIANS(E422))+COS(RADIANS(G423))*COS(RADIANS(E422))*COS(RADIANS(Y412))))&gt;90,0,$F$4*$F$5/E421^2*(SIN(RADIANS(G423))*SIN(RADIANS(E422))+COS(RADIANS(G423))*COS(RADIANS(E422))*COS(RADIANS(Y412))))</f>
        <v>#DIV/0!</v>
      </c>
      <c r="Z423" t="e">
        <f>IF(DEGREES(ACOS(SIN(RADIANS(G423))*SIN(RADIANS(E422))+COS(RADIANS(G423))*COS(RADIANS(E422))*COS(RADIANS(Z412))))&gt;90,0,$F$4*$F$5/E421^2*(SIN(RADIANS(G423))*SIN(RADIANS(E422))+COS(RADIANS(G423))*COS(RADIANS(E422))*COS(RADIANS(Z412))))</f>
        <v>#DIV/0!</v>
      </c>
      <c r="AA423" t="e">
        <f>IF(DEGREES(ACOS(SIN(RADIANS(G423))*SIN(RADIANS(E422))+COS(RADIANS(G423))*COS(RADIANS(E422))*COS(RADIANS(AA412))))&gt;90,0,$F$4*$F$5/E421^2*(SIN(RADIANS(G423))*SIN(RADIANS(E422))+COS(RADIANS(G423))*COS(RADIANS(E422))*COS(RADIANS(AA412))))</f>
        <v>#DIV/0!</v>
      </c>
      <c r="AB423" t="e">
        <f>IF(DEGREES(ACOS(SIN(RADIANS(G423))*SIN(RADIANS(E422))+COS(RADIANS(G423))*COS(RADIANS(E422))*COS(RADIANS(AB412))))&gt;90,0,$F$4*$F$5/E421^2*(SIN(RADIANS(G423))*SIN(RADIANS(E422))+COS(RADIANS(G423))*COS(RADIANS(E422))*COS(RADIANS(AB412))))</f>
        <v>#DIV/0!</v>
      </c>
      <c r="AC423" t="e">
        <f>IF(DEGREES(ACOS(SIN(RADIANS(G423))*SIN(RADIANS(E422))+COS(RADIANS(G423))*COS(RADIANS(E422))*COS(RADIANS(AC412))))&gt;90,0,$F$4*$F$5/E421^2*(SIN(RADIANS(G423))*SIN(RADIANS(E422))+COS(RADIANS(G423))*COS(RADIANS(E422))*COS(RADIANS(AC412))))</f>
        <v>#DIV/0!</v>
      </c>
      <c r="AD423" t="e">
        <f>IF(DEGREES(ACOS(SIN(RADIANS(G423))*SIN(RADIANS(E422))+COS(RADIANS(G423))*COS(RADIANS(E422))*COS(RADIANS(AD412))))&gt;90,0,$F$4*$F$5/E421^2*(SIN(RADIANS(G423))*SIN(RADIANS(E422))+COS(RADIANS(G423))*COS(RADIANS(E422))*COS(RADIANS(AD412))))</f>
        <v>#DIV/0!</v>
      </c>
      <c r="AE423" t="e">
        <f>IF(DEGREES(ACOS(SIN(RADIANS(G423))*SIN(RADIANS(E422))+COS(RADIANS(G423))*COS(RADIANS(E422))*COS(RADIANS(AE412))))&gt;90,0,$F$4*$F$5/E421^2*(SIN(RADIANS(G423))*SIN(RADIANS(E422))+COS(RADIANS(G423))*COS(RADIANS(E422))*COS(RADIANS(AE412))))</f>
        <v>#DIV/0!</v>
      </c>
      <c r="AF423" t="e">
        <f>IF(DEGREES(ACOS(SIN(RADIANS(G423))*SIN(RADIANS(E422))+COS(RADIANS(G423))*COS(RADIANS(E422))*COS(RADIANS(AF412))))&gt;90,0,$F$4*$F$5/E421^2*(SIN(RADIANS(G423))*SIN(RADIANS(E422))+COS(RADIANS(G423))*COS(RADIANS(E422))*COS(RADIANS(AF412))))</f>
        <v>#DIV/0!</v>
      </c>
      <c r="AG423" t="e">
        <f>IF(DEGREES(ACOS(SIN(RADIANS(G423))*SIN(RADIANS(E422))+COS(RADIANS(G423))*COS(RADIANS(E422))*COS(RADIANS(AG412))))&gt;90,0,$F$4*$F$5/E421^2*(SIN(RADIANS(G423))*SIN(RADIANS(E422))+COS(RADIANS(G423))*COS(RADIANS(E422))*COS(RADIANS(AG412))))</f>
        <v>#DIV/0!</v>
      </c>
      <c r="AH423" t="e">
        <f>IF(DEGREES(ACOS(SIN(RADIANS(G423))*SIN(RADIANS(E422))+COS(RADIANS(G423))*COS(RADIANS(E422))*COS(RADIANS(AH412))))&gt;90,0,$F$4*$F$5/E421^2*(SIN(RADIANS(G423))*SIN(RADIANS(E422))+COS(RADIANS(G423))*COS(RADIANS(E422))*COS(RADIANS(AH412))))</f>
        <v>#DIV/0!</v>
      </c>
      <c r="AI423" t="e">
        <f>IF(DEGREES(ACOS(SIN(RADIANS(G423))*SIN(RADIANS(E422))+COS(RADIANS(G423))*COS(RADIANS(E422))*COS(RADIANS(AI412))))&gt;90,0,$F$4*$F$5/E421^2*(SIN(RADIANS(G423))*SIN(RADIANS(E422))+COS(RADIANS(G423))*COS(RADIANS(E422))*COS(RADIANS(AI412))))</f>
        <v>#DIV/0!</v>
      </c>
      <c r="AJ423" t="e">
        <f>IF(DEGREES(ACOS(SIN(RADIANS(G423))*SIN(RADIANS(E422))+COS(RADIANS(G423))*COS(RADIANS(E422))*COS(RADIANS(AJ412))))&gt;90,0,$F$4*$F$5/E421^2*(SIN(RADIANS(G423))*SIN(RADIANS(E422))+COS(RADIANS(G423))*COS(RADIANS(E422))*COS(RADIANS(AJ412))))</f>
        <v>#DIV/0!</v>
      </c>
      <c r="AK423">
        <f>IF(DEGREES(ACOS(SIN(RADIANS(G423))*SIN(RADIANS(E422))+COS(RADIANS(G423))*COS(RADIANS(E422))*COS(RADIANS(AK412))))&gt;90,0,$F$4*$F$5/E421^2*(SIN(RADIANS(G423))*SIN(RADIANS(E422))+COS(RADIANS(G423))*COS(RADIANS(E422))*COS(RADIANS(AK412))))</f>
        <v>0</v>
      </c>
      <c r="AL423">
        <f>IF(DEGREES(ACOS(SIN(RADIANS(G423))*SIN(RADIANS(E422))+COS(RADIANS(G423))*COS(RADIANS(E422))*COS(RADIANS(AL412))))&gt;90,0,$F$4*$F$5/E421^2*(SIN(RADIANS(G423))*SIN(RADIANS(E422))+COS(RADIANS(G423))*COS(RADIANS(E422))*COS(RADIANS(AL412))))</f>
        <v>0</v>
      </c>
      <c r="AM423">
        <f>IF(DEGREES(ACOS(SIN(RADIANS(G423))*SIN(RADIANS(E422))+COS(RADIANS(G423))*COS(RADIANS(E422))*COS(RADIANS(AM412))))&gt;90,0,$F$4*$F$5/E421^2*(SIN(RADIANS(G423))*SIN(RADIANS(E422))+COS(RADIANS(G423))*COS(RADIANS(E422))*COS(RADIANS(AM412))))</f>
        <v>0</v>
      </c>
      <c r="AN423">
        <f>IF(DEGREES(ACOS(SIN(RADIANS(G423))*SIN(RADIANS(E422))+COS(RADIANS(G423))*COS(RADIANS(E422))*COS(RADIANS(AN412))))&gt;90,0,$F$4*$F$5/E421^2*(SIN(RADIANS(G423))*SIN(RADIANS(E422))+COS(RADIANS(G423))*COS(RADIANS(E422))*COS(RADIANS(AN412))))</f>
        <v>0</v>
      </c>
      <c r="AO423">
        <f>IF(DEGREES(ACOS(SIN(RADIANS(G423))*SIN(RADIANS(E422))+COS(RADIANS(G423))*COS(RADIANS(E422))*COS(RADIANS(AO412))))&gt;90,0,$F$4*$F$5/E421^2*(SIN(RADIANS(G423))*SIN(RADIANS(E422))+COS(RADIANS(G423))*COS(RADIANS(E422))*COS(RADIANS(AO412))))</f>
        <v>0</v>
      </c>
      <c r="AP423">
        <f>IF(DEGREES(ACOS(SIN(RADIANS(G423))*SIN(RADIANS(E422))+COS(RADIANS(G423))*COS(RADIANS(E422))*COS(RADIANS(AP412))))&gt;90,0,$F$4*$F$5/E421^2*(SIN(RADIANS(G423))*SIN(RADIANS(E422))+COS(RADIANS(G423))*COS(RADIANS(E422))*COS(RADIANS(AP412))))</f>
        <v>0</v>
      </c>
      <c r="AQ423">
        <f>IF(DEGREES(ACOS(SIN(RADIANS(G423))*SIN(RADIANS(E422))+COS(RADIANS(G423))*COS(RADIANS(E422))*COS(RADIANS(AQ412))))&gt;90,0,$F$4*$F$5/E421^2*(SIN(RADIANS(G423))*SIN(RADIANS(E422))+COS(RADIANS(G423))*COS(RADIANS(E422))*COS(RADIANS(AQ412))))</f>
        <v>0</v>
      </c>
      <c r="AR423">
        <f>IF(DEGREES(ACOS(SIN(RADIANS(G423))*SIN(RADIANS(E422))+COS(RADIANS(G423))*COS(RADIANS(E422))*COS(RADIANS(AR412))))&gt;90,0,$F$4*$F$5/E421^2*(SIN(RADIANS(G423))*SIN(RADIANS(E422))+COS(RADIANS(G423))*COS(RADIANS(E422))*COS(RADIANS(AR412))))</f>
        <v>0</v>
      </c>
    </row>
    <row r="424" spans="2:44" x14ac:dyDescent="0.5">
      <c r="B424" s="40" t="s">
        <v>787</v>
      </c>
      <c r="E424">
        <f>E423-E415-360*ROUNDDOWN((E423-E415)/360,0)</f>
        <v>-2.8421709430404007E-14</v>
      </c>
      <c r="G424">
        <v>-10</v>
      </c>
      <c r="I424">
        <f>IF(DEGREES(ACOS(SIN(RADIANS(G424))*SIN(RADIANS(E422))+COS(RADIANS(G424))*COS(RADIANS(E422))*COS(RADIANS(I412))))&gt;90,0,$F$4*$F$5/E421^2*(SIN(RADIANS(G424))*SIN(RADIANS(E422))+COS(RADIANS(G424))*COS(RADIANS(E422))*COS(RADIANS(I412))))</f>
        <v>0</v>
      </c>
      <c r="J424">
        <f>IF(DEGREES(ACOS(SIN(RADIANS(G424))*SIN(RADIANS(E422))+COS(RADIANS(G424))*COS(RADIANS(E422))*COS(RADIANS(J412))))&gt;90,0,$F$4*$F$5/E421^2*(SIN(RADIANS(G424))*SIN(RADIANS(E422))+COS(RADIANS(G424))*COS(RADIANS(E422))*COS(RADIANS(J412))))</f>
        <v>0</v>
      </c>
      <c r="K424">
        <f>IF(DEGREES(ACOS(SIN(RADIANS(G424))*SIN(RADIANS(E422))+COS(RADIANS(G424))*COS(RADIANS(E422))*COS(RADIANS(K412))))&gt;90,0,$F$4*$F$5/E421^2*(SIN(RADIANS(G424))*SIN(RADIANS(E422))+COS(RADIANS(G424))*COS(RADIANS(E422))*COS(RADIANS(K412))))</f>
        <v>0</v>
      </c>
      <c r="L424">
        <f>IF(DEGREES(ACOS(SIN(RADIANS(G424))*SIN(RADIANS(E422))+COS(RADIANS(G424))*COS(RADIANS(E422))*COS(RADIANS(L412))))&gt;90,0,$F$4*$F$5/E421^2*(SIN(RADIANS(G424))*SIN(RADIANS(E422))+COS(RADIANS(G424))*COS(RADIANS(E422))*COS(RADIANS(L412))))</f>
        <v>0</v>
      </c>
      <c r="M424">
        <f>IF(DEGREES(ACOS(SIN(RADIANS(G424))*SIN(RADIANS(E422))+COS(RADIANS(G424))*COS(RADIANS(E422))*COS(RADIANS(M412))))&gt;90,0,$F$4*$F$5/E421^2*(SIN(RADIANS(G424))*SIN(RADIANS(E422))+COS(RADIANS(G424))*COS(RADIANS(E422))*COS(RADIANS(M412))))</f>
        <v>0</v>
      </c>
      <c r="N424">
        <f>IF(DEGREES(ACOS(SIN(RADIANS(G424))*SIN(RADIANS(E422))+COS(RADIANS(G424))*COS(RADIANS(E422))*COS(RADIANS(N412))))&gt;90,0,$F$4*$F$5/E421^2*(SIN(RADIANS(G424))*SIN(RADIANS(E422))+COS(RADIANS(G424))*COS(RADIANS(E422))*COS(RADIANS(N412))))</f>
        <v>0</v>
      </c>
      <c r="O424">
        <f>IF(DEGREES(ACOS(SIN(RADIANS(G424))*SIN(RADIANS(E422))+COS(RADIANS(G424))*COS(RADIANS(E422))*COS(RADIANS(O412))))&gt;90,0,$F$4*$F$5/E421^2*(SIN(RADIANS(G424))*SIN(RADIANS(E422))+COS(RADIANS(G424))*COS(RADIANS(E422))*COS(RADIANS(O412))))</f>
        <v>0</v>
      </c>
      <c r="P424">
        <f>IF(DEGREES(ACOS(SIN(RADIANS(G424))*SIN(RADIANS(E422))+COS(RADIANS(G424))*COS(RADIANS(E422))*COS(RADIANS(P412))))&gt;90,0,$F$4*$F$5/E421^2*(SIN(RADIANS(G424))*SIN(RADIANS(E422))+COS(RADIANS(G424))*COS(RADIANS(E422))*COS(RADIANS(P412))))</f>
        <v>0</v>
      </c>
      <c r="Q424">
        <f>IF(DEGREES(ACOS(SIN(RADIANS(G424))*SIN(RADIANS(E422))+COS(RADIANS(G424))*COS(RADIANS(E422))*COS(RADIANS(Q412))))&gt;90,0,$F$4*$F$5/E421^2*(SIN(RADIANS(G424))*SIN(RADIANS(E422))+COS(RADIANS(G424))*COS(RADIANS(E422))*COS(RADIANS(Q412))))</f>
        <v>0</v>
      </c>
      <c r="R424" t="e">
        <f>IF(DEGREES(ACOS(SIN(RADIANS(G424))*SIN(RADIANS(E422))+COS(RADIANS(G424))*COS(RADIANS(E422))*COS(RADIANS(R412))))&gt;90,0,$F$4*$F$5/E421^2*(SIN(RADIANS(G424))*SIN(RADIANS(E422))+COS(RADIANS(G424))*COS(RADIANS(E422))*COS(RADIANS(R412))))</f>
        <v>#DIV/0!</v>
      </c>
      <c r="S424" t="e">
        <f>IF(DEGREES(ACOS(SIN(RADIANS(G424))*SIN(RADIANS(E422))+COS(RADIANS(G424))*COS(RADIANS(E422))*COS(RADIANS(S412))))&gt;90,0,$F$4*$F$5/E421^2*(SIN(RADIANS(G424))*SIN(RADIANS(E422))+COS(RADIANS(G424))*COS(RADIANS(E422))*COS(RADIANS(S412))))</f>
        <v>#DIV/0!</v>
      </c>
      <c r="T424" t="e">
        <f>IF(DEGREES(ACOS(SIN(RADIANS(G424))*SIN(RADIANS(E422))+COS(RADIANS(G424))*COS(RADIANS(E422))*COS(RADIANS(T412))))&gt;90,0,$F$4*$F$5/E421^2*(SIN(RADIANS(G424))*SIN(RADIANS(E422))+COS(RADIANS(G424))*COS(RADIANS(E422))*COS(RADIANS(T412))))</f>
        <v>#DIV/0!</v>
      </c>
      <c r="U424" t="e">
        <f>IF(DEGREES(ACOS(SIN(RADIANS(G424))*SIN(RADIANS(E422))+COS(RADIANS(G424))*COS(RADIANS(E422))*COS(RADIANS(U412))))&gt;90,0,$F$4*$F$5/E421^2*(SIN(RADIANS(G424))*SIN(RADIANS(E422))+COS(RADIANS(G424))*COS(RADIANS(E422))*COS(RADIANS(U412))))</f>
        <v>#DIV/0!</v>
      </c>
      <c r="V424" t="e">
        <f>IF(DEGREES(ACOS(SIN(RADIANS(G424))*SIN(RADIANS(E422))+COS(RADIANS(G424))*COS(RADIANS(E422))*COS(RADIANS(V412))))&gt;90,0,$F$4*$F$5/E421^2*(SIN(RADIANS(G424))*SIN(RADIANS(E422))+COS(RADIANS(G424))*COS(RADIANS(E422))*COS(RADIANS(V412))))</f>
        <v>#DIV/0!</v>
      </c>
      <c r="W424" t="e">
        <f>IF(DEGREES(ACOS(SIN(RADIANS(G424))*SIN(RADIANS(E422))+COS(RADIANS(G424))*COS(RADIANS(E422))*COS(RADIANS(W412))))&gt;90,0,$F$4*$F$5/E421^2*(SIN(RADIANS(G424))*SIN(RADIANS(E422))+COS(RADIANS(G424))*COS(RADIANS(E422))*COS(RADIANS(W412))))</f>
        <v>#DIV/0!</v>
      </c>
      <c r="X424" t="e">
        <f>IF(DEGREES(ACOS(SIN(RADIANS(G424))*SIN(RADIANS(E422))+COS(RADIANS(G424))*COS(RADIANS(E422))*COS(RADIANS(X412))))&gt;90,0,$F$4*$F$5/E421^2*(SIN(RADIANS(G424))*SIN(RADIANS(E422))+COS(RADIANS(G424))*COS(RADIANS(E422))*COS(RADIANS(X412))))</f>
        <v>#DIV/0!</v>
      </c>
      <c r="Y424" t="e">
        <f>IF(DEGREES(ACOS(SIN(RADIANS(G424))*SIN(RADIANS(E422))+COS(RADIANS(G424))*COS(RADIANS(E422))*COS(RADIANS(Y412))))&gt;90,0,$F$4*$F$5/E421^2*(SIN(RADIANS(G424))*SIN(RADIANS(E422))+COS(RADIANS(G424))*COS(RADIANS(E422))*COS(RADIANS(Y412))))</f>
        <v>#DIV/0!</v>
      </c>
      <c r="Z424" t="e">
        <f>IF(DEGREES(ACOS(SIN(RADIANS(G424))*SIN(RADIANS(E422))+COS(RADIANS(G424))*COS(RADIANS(E422))*COS(RADIANS(Z412))))&gt;90,0,$F$4*$F$5/E421^2*(SIN(RADIANS(G424))*SIN(RADIANS(E422))+COS(RADIANS(G424))*COS(RADIANS(E422))*COS(RADIANS(Z412))))</f>
        <v>#DIV/0!</v>
      </c>
      <c r="AA424" t="e">
        <f>IF(DEGREES(ACOS(SIN(RADIANS(G424))*SIN(RADIANS(E422))+COS(RADIANS(G424))*COS(RADIANS(E422))*COS(RADIANS(AA412))))&gt;90,0,$F$4*$F$5/E421^2*(SIN(RADIANS(G424))*SIN(RADIANS(E422))+COS(RADIANS(G424))*COS(RADIANS(E422))*COS(RADIANS(AA412))))</f>
        <v>#DIV/0!</v>
      </c>
      <c r="AB424" t="e">
        <f>IF(DEGREES(ACOS(SIN(RADIANS(G424))*SIN(RADIANS(E422))+COS(RADIANS(G424))*COS(RADIANS(E422))*COS(RADIANS(AB412))))&gt;90,0,$F$4*$F$5/E421^2*(SIN(RADIANS(G424))*SIN(RADIANS(E422))+COS(RADIANS(G424))*COS(RADIANS(E422))*COS(RADIANS(AB412))))</f>
        <v>#DIV/0!</v>
      </c>
      <c r="AC424" t="e">
        <f>IF(DEGREES(ACOS(SIN(RADIANS(G424))*SIN(RADIANS(E422))+COS(RADIANS(G424))*COS(RADIANS(E422))*COS(RADIANS(AC412))))&gt;90,0,$F$4*$F$5/E421^2*(SIN(RADIANS(G424))*SIN(RADIANS(E422))+COS(RADIANS(G424))*COS(RADIANS(E422))*COS(RADIANS(AC412))))</f>
        <v>#DIV/0!</v>
      </c>
      <c r="AD424" t="e">
        <f>IF(DEGREES(ACOS(SIN(RADIANS(G424))*SIN(RADIANS(E422))+COS(RADIANS(G424))*COS(RADIANS(E422))*COS(RADIANS(AD412))))&gt;90,0,$F$4*$F$5/E421^2*(SIN(RADIANS(G424))*SIN(RADIANS(E422))+COS(RADIANS(G424))*COS(RADIANS(E422))*COS(RADIANS(AD412))))</f>
        <v>#DIV/0!</v>
      </c>
      <c r="AE424" t="e">
        <f>IF(DEGREES(ACOS(SIN(RADIANS(G424))*SIN(RADIANS(E422))+COS(RADIANS(G424))*COS(RADIANS(E422))*COS(RADIANS(AE412))))&gt;90,0,$F$4*$F$5/E421^2*(SIN(RADIANS(G424))*SIN(RADIANS(E422))+COS(RADIANS(G424))*COS(RADIANS(E422))*COS(RADIANS(AE412))))</f>
        <v>#DIV/0!</v>
      </c>
      <c r="AF424" t="e">
        <f>IF(DEGREES(ACOS(SIN(RADIANS(G424))*SIN(RADIANS(E422))+COS(RADIANS(G424))*COS(RADIANS(E422))*COS(RADIANS(AF412))))&gt;90,0,$F$4*$F$5/E421^2*(SIN(RADIANS(G424))*SIN(RADIANS(E422))+COS(RADIANS(G424))*COS(RADIANS(E422))*COS(RADIANS(AF412))))</f>
        <v>#DIV/0!</v>
      </c>
      <c r="AG424" t="e">
        <f>IF(DEGREES(ACOS(SIN(RADIANS(G424))*SIN(RADIANS(E422))+COS(RADIANS(G424))*COS(RADIANS(E422))*COS(RADIANS(AG412))))&gt;90,0,$F$4*$F$5/E421^2*(SIN(RADIANS(G424))*SIN(RADIANS(E422))+COS(RADIANS(G424))*COS(RADIANS(E422))*COS(RADIANS(AG412))))</f>
        <v>#DIV/0!</v>
      </c>
      <c r="AH424" t="e">
        <f>IF(DEGREES(ACOS(SIN(RADIANS(G424))*SIN(RADIANS(E422))+COS(RADIANS(G424))*COS(RADIANS(E422))*COS(RADIANS(AH412))))&gt;90,0,$F$4*$F$5/E421^2*(SIN(RADIANS(G424))*SIN(RADIANS(E422))+COS(RADIANS(G424))*COS(RADIANS(E422))*COS(RADIANS(AH412))))</f>
        <v>#DIV/0!</v>
      </c>
      <c r="AI424" t="e">
        <f>IF(DEGREES(ACOS(SIN(RADIANS(G424))*SIN(RADIANS(E422))+COS(RADIANS(G424))*COS(RADIANS(E422))*COS(RADIANS(AI412))))&gt;90,0,$F$4*$F$5/E421^2*(SIN(RADIANS(G424))*SIN(RADIANS(E422))+COS(RADIANS(G424))*COS(RADIANS(E422))*COS(RADIANS(AI412))))</f>
        <v>#DIV/0!</v>
      </c>
      <c r="AJ424" t="e">
        <f>IF(DEGREES(ACOS(SIN(RADIANS(G424))*SIN(RADIANS(E422))+COS(RADIANS(G424))*COS(RADIANS(E422))*COS(RADIANS(AJ412))))&gt;90,0,$F$4*$F$5/E421^2*(SIN(RADIANS(G424))*SIN(RADIANS(E422))+COS(RADIANS(G424))*COS(RADIANS(E422))*COS(RADIANS(AJ412))))</f>
        <v>#DIV/0!</v>
      </c>
      <c r="AK424">
        <f>IF(DEGREES(ACOS(SIN(RADIANS(G424))*SIN(RADIANS(E422))+COS(RADIANS(G424))*COS(RADIANS(E422))*COS(RADIANS(AK412))))&gt;90,0,$F$4*$F$5/E421^2*(SIN(RADIANS(G424))*SIN(RADIANS(E422))+COS(RADIANS(G424))*COS(RADIANS(E422))*COS(RADIANS(AK412))))</f>
        <v>0</v>
      </c>
      <c r="AL424">
        <f>IF(DEGREES(ACOS(SIN(RADIANS(G424))*SIN(RADIANS(E422))+COS(RADIANS(G424))*COS(RADIANS(E422))*COS(RADIANS(AL412))))&gt;90,0,$F$4*$F$5/E421^2*(SIN(RADIANS(G424))*SIN(RADIANS(E422))+COS(RADIANS(G424))*COS(RADIANS(E422))*COS(RADIANS(AL412))))</f>
        <v>0</v>
      </c>
      <c r="AM424">
        <f>IF(DEGREES(ACOS(SIN(RADIANS(G424))*SIN(RADIANS(E422))+COS(RADIANS(G424))*COS(RADIANS(E422))*COS(RADIANS(AM412))))&gt;90,0,$F$4*$F$5/E421^2*(SIN(RADIANS(G424))*SIN(RADIANS(E422))+COS(RADIANS(G424))*COS(RADIANS(E422))*COS(RADIANS(AM412))))</f>
        <v>0</v>
      </c>
      <c r="AN424">
        <f>IF(DEGREES(ACOS(SIN(RADIANS(G424))*SIN(RADIANS(E422))+COS(RADIANS(G424))*COS(RADIANS(E422))*COS(RADIANS(AN412))))&gt;90,0,$F$4*$F$5/E421^2*(SIN(RADIANS(G424))*SIN(RADIANS(E422))+COS(RADIANS(G424))*COS(RADIANS(E422))*COS(RADIANS(AN412))))</f>
        <v>0</v>
      </c>
      <c r="AO424">
        <f>IF(DEGREES(ACOS(SIN(RADIANS(G424))*SIN(RADIANS(E422))+COS(RADIANS(G424))*COS(RADIANS(E422))*COS(RADIANS(AO412))))&gt;90,0,$F$4*$F$5/E421^2*(SIN(RADIANS(G424))*SIN(RADIANS(E422))+COS(RADIANS(G424))*COS(RADIANS(E422))*COS(RADIANS(AO412))))</f>
        <v>0</v>
      </c>
      <c r="AP424">
        <f>IF(DEGREES(ACOS(SIN(RADIANS(G424))*SIN(RADIANS(E422))+COS(RADIANS(G424))*COS(RADIANS(E422))*COS(RADIANS(AP412))))&gt;90,0,$F$4*$F$5/E421^2*(SIN(RADIANS(G424))*SIN(RADIANS(E422))+COS(RADIANS(G424))*COS(RADIANS(E422))*COS(RADIANS(AP412))))</f>
        <v>0</v>
      </c>
      <c r="AQ424">
        <f>IF(DEGREES(ACOS(SIN(RADIANS(G424))*SIN(RADIANS(E422))+COS(RADIANS(G424))*COS(RADIANS(E422))*COS(RADIANS(AQ412))))&gt;90,0,$F$4*$F$5/E421^2*(SIN(RADIANS(G424))*SIN(RADIANS(E422))+COS(RADIANS(G424))*COS(RADIANS(E422))*COS(RADIANS(AQ412))))</f>
        <v>0</v>
      </c>
      <c r="AR424">
        <f>IF(DEGREES(ACOS(SIN(RADIANS(G424))*SIN(RADIANS(E422))+COS(RADIANS(G424))*COS(RADIANS(E422))*COS(RADIANS(AR412))))&gt;90,0,$F$4*$F$5/E421^2*(SIN(RADIANS(G424))*SIN(RADIANS(E422))+COS(RADIANS(G424))*COS(RADIANS(E422))*COS(RADIANS(AR412))))</f>
        <v>0</v>
      </c>
    </row>
    <row r="425" spans="2:44" x14ac:dyDescent="0.5">
      <c r="G425">
        <v>-20</v>
      </c>
      <c r="I425">
        <f>IF(DEGREES(ACOS(SIN(RADIANS(G425))*SIN(RADIANS(E422))+COS(RADIANS(G425))*COS(RADIANS(E422))*COS(RADIANS(I412))))&gt;90,0,$F$4*$F$5/E421^2*(SIN(RADIANS(G425))*SIN(RADIANS(E422))+COS(RADIANS(G425))*COS(RADIANS(E422))*COS(RADIANS(I412))))</f>
        <v>0</v>
      </c>
      <c r="J425">
        <f>IF(DEGREES(ACOS(SIN(RADIANS(G425))*SIN(RADIANS(E422))+COS(RADIANS(G425))*COS(RADIANS(E422))*COS(RADIANS(J412))))&gt;90,0,$F$4*$F$5/E421^2*(SIN(RADIANS(G425))*SIN(RADIANS(E422))+COS(RADIANS(G425))*COS(RADIANS(E422))*COS(RADIANS(J412))))</f>
        <v>0</v>
      </c>
      <c r="K425">
        <f>IF(DEGREES(ACOS(SIN(RADIANS(G425))*SIN(RADIANS(E422))+COS(RADIANS(G425))*COS(RADIANS(E422))*COS(RADIANS(K412))))&gt;90,0,$F$4*$F$5/E421^2*(SIN(RADIANS(G425))*SIN(RADIANS(E422))+COS(RADIANS(G425))*COS(RADIANS(E422))*COS(RADIANS(K412))))</f>
        <v>0</v>
      </c>
      <c r="L425">
        <f>IF(DEGREES(ACOS(SIN(RADIANS(G425))*SIN(RADIANS(E422))+COS(RADIANS(G425))*COS(RADIANS(E422))*COS(RADIANS(L412))))&gt;90,0,$F$4*$F$5/E421^2*(SIN(RADIANS(G425))*SIN(RADIANS(E422))+COS(RADIANS(G425))*COS(RADIANS(E422))*COS(RADIANS(L412))))</f>
        <v>0</v>
      </c>
      <c r="M425">
        <f>IF(DEGREES(ACOS(SIN(RADIANS(G425))*SIN(RADIANS(E422))+COS(RADIANS(G425))*COS(RADIANS(E422))*COS(RADIANS(M412))))&gt;90,0,$F$4*$F$5/E421^2*(SIN(RADIANS(G425))*SIN(RADIANS(E422))+COS(RADIANS(G425))*COS(RADIANS(E422))*COS(RADIANS(M412))))</f>
        <v>0</v>
      </c>
      <c r="N425">
        <f>IF(DEGREES(ACOS(SIN(RADIANS(G425))*SIN(RADIANS(E422))+COS(RADIANS(G425))*COS(RADIANS(E422))*COS(RADIANS(N412))))&gt;90,0,$F$4*$F$5/E421^2*(SIN(RADIANS(G425))*SIN(RADIANS(E422))+COS(RADIANS(G425))*COS(RADIANS(E422))*COS(RADIANS(N412))))</f>
        <v>0</v>
      </c>
      <c r="O425">
        <f>IF(DEGREES(ACOS(SIN(RADIANS(G425))*SIN(RADIANS(E422))+COS(RADIANS(G425))*COS(RADIANS(E422))*COS(RADIANS(O412))))&gt;90,0,$F$4*$F$5/E421^2*(SIN(RADIANS(G425))*SIN(RADIANS(E422))+COS(RADIANS(G425))*COS(RADIANS(E422))*COS(RADIANS(O412))))</f>
        <v>0</v>
      </c>
      <c r="P425">
        <f>IF(DEGREES(ACOS(SIN(RADIANS(G425))*SIN(RADIANS(E422))+COS(RADIANS(G425))*COS(RADIANS(E422))*COS(RADIANS(P412))))&gt;90,0,$F$4*$F$5/E421^2*(SIN(RADIANS(G425))*SIN(RADIANS(E422))+COS(RADIANS(G425))*COS(RADIANS(E422))*COS(RADIANS(P412))))</f>
        <v>0</v>
      </c>
      <c r="Q425">
        <f>IF(DEGREES(ACOS(SIN(RADIANS(G425))*SIN(RADIANS(E422))+COS(RADIANS(G425))*COS(RADIANS(E422))*COS(RADIANS(Q412))))&gt;90,0,$F$4*$F$5/E421^2*(SIN(RADIANS(G425))*SIN(RADIANS(E422))+COS(RADIANS(G425))*COS(RADIANS(E422))*COS(RADIANS(Q412))))</f>
        <v>0</v>
      </c>
      <c r="R425" t="e">
        <f>IF(DEGREES(ACOS(SIN(RADIANS(G425))*SIN(RADIANS(E422))+COS(RADIANS(G425))*COS(RADIANS(E422))*COS(RADIANS(R412))))&gt;90,0,$F$4*$F$5/E421^2*(SIN(RADIANS(G425))*SIN(RADIANS(E422))+COS(RADIANS(G425))*COS(RADIANS(E422))*COS(RADIANS(R412))))</f>
        <v>#DIV/0!</v>
      </c>
      <c r="S425" t="e">
        <f>IF(DEGREES(ACOS(SIN(RADIANS(G425))*SIN(RADIANS(E422))+COS(RADIANS(G425))*COS(RADIANS(E422))*COS(RADIANS(S412))))&gt;90,0,$F$4*$F$5/E421^2*(SIN(RADIANS(G425))*SIN(RADIANS(E422))+COS(RADIANS(G425))*COS(RADIANS(E422))*COS(RADIANS(S412))))</f>
        <v>#DIV/0!</v>
      </c>
      <c r="T425" t="e">
        <f>IF(DEGREES(ACOS(SIN(RADIANS(G425))*SIN(RADIANS(E422))+COS(RADIANS(G425))*COS(RADIANS(E422))*COS(RADIANS(T412))))&gt;90,0,$F$4*$F$5/E421^2*(SIN(RADIANS(G425))*SIN(RADIANS(E422))+COS(RADIANS(G425))*COS(RADIANS(E422))*COS(RADIANS(T412))))</f>
        <v>#DIV/0!</v>
      </c>
      <c r="U425" t="e">
        <f>IF(DEGREES(ACOS(SIN(RADIANS(G425))*SIN(RADIANS(E422))+COS(RADIANS(G425))*COS(RADIANS(E422))*COS(RADIANS(U412))))&gt;90,0,$F$4*$F$5/E421^2*(SIN(RADIANS(G425))*SIN(RADIANS(E422))+COS(RADIANS(G425))*COS(RADIANS(E422))*COS(RADIANS(U412))))</f>
        <v>#DIV/0!</v>
      </c>
      <c r="V425" t="e">
        <f>IF(DEGREES(ACOS(SIN(RADIANS(G425))*SIN(RADIANS(E422))+COS(RADIANS(G425))*COS(RADIANS(E422))*COS(RADIANS(V412))))&gt;90,0,$F$4*$F$5/E421^2*(SIN(RADIANS(G425))*SIN(RADIANS(E422))+COS(RADIANS(G425))*COS(RADIANS(E422))*COS(RADIANS(V412))))</f>
        <v>#DIV/0!</v>
      </c>
      <c r="W425" t="e">
        <f>IF(DEGREES(ACOS(SIN(RADIANS(G425))*SIN(RADIANS(E422))+COS(RADIANS(G425))*COS(RADIANS(E422))*COS(RADIANS(W412))))&gt;90,0,$F$4*$F$5/E421^2*(SIN(RADIANS(G425))*SIN(RADIANS(E422))+COS(RADIANS(G425))*COS(RADIANS(E422))*COS(RADIANS(W412))))</f>
        <v>#DIV/0!</v>
      </c>
      <c r="X425" t="e">
        <f>IF(DEGREES(ACOS(SIN(RADIANS(G425))*SIN(RADIANS(E422))+COS(RADIANS(G425))*COS(RADIANS(E422))*COS(RADIANS(X412))))&gt;90,0,$F$4*$F$5/E421^2*(SIN(RADIANS(G425))*SIN(RADIANS(E422))+COS(RADIANS(G425))*COS(RADIANS(E422))*COS(RADIANS(X412))))</f>
        <v>#DIV/0!</v>
      </c>
      <c r="Y425" t="e">
        <f>IF(DEGREES(ACOS(SIN(RADIANS(G425))*SIN(RADIANS(E422))+COS(RADIANS(G425))*COS(RADIANS(E422))*COS(RADIANS(Y412))))&gt;90,0,$F$4*$F$5/E421^2*(SIN(RADIANS(G425))*SIN(RADIANS(E422))+COS(RADIANS(G425))*COS(RADIANS(E422))*COS(RADIANS(Y412))))</f>
        <v>#DIV/0!</v>
      </c>
      <c r="Z425" t="e">
        <f>IF(DEGREES(ACOS(SIN(RADIANS(G425))*SIN(RADIANS(E422))+COS(RADIANS(G425))*COS(RADIANS(E422))*COS(RADIANS(Z412))))&gt;90,0,$F$4*$F$5/E421^2*(SIN(RADIANS(G425))*SIN(RADIANS(E422))+COS(RADIANS(G425))*COS(RADIANS(E422))*COS(RADIANS(Z412))))</f>
        <v>#DIV/0!</v>
      </c>
      <c r="AA425" t="e">
        <f>IF(DEGREES(ACOS(SIN(RADIANS(G425))*SIN(RADIANS(E422))+COS(RADIANS(G425))*COS(RADIANS(E422))*COS(RADIANS(AA412))))&gt;90,0,$F$4*$F$5/E421^2*(SIN(RADIANS(G425))*SIN(RADIANS(E422))+COS(RADIANS(G425))*COS(RADIANS(E422))*COS(RADIANS(AA412))))</f>
        <v>#DIV/0!</v>
      </c>
      <c r="AB425" t="e">
        <f>IF(DEGREES(ACOS(SIN(RADIANS(G425))*SIN(RADIANS(E422))+COS(RADIANS(G425))*COS(RADIANS(E422))*COS(RADIANS(AB412))))&gt;90,0,$F$4*$F$5/E421^2*(SIN(RADIANS(G425))*SIN(RADIANS(E422))+COS(RADIANS(G425))*COS(RADIANS(E422))*COS(RADIANS(AB412))))</f>
        <v>#DIV/0!</v>
      </c>
      <c r="AC425" t="e">
        <f>IF(DEGREES(ACOS(SIN(RADIANS(G425))*SIN(RADIANS(E422))+COS(RADIANS(G425))*COS(RADIANS(E422))*COS(RADIANS(AC412))))&gt;90,0,$F$4*$F$5/E421^2*(SIN(RADIANS(G425))*SIN(RADIANS(E422))+COS(RADIANS(G425))*COS(RADIANS(E422))*COS(RADIANS(AC412))))</f>
        <v>#DIV/0!</v>
      </c>
      <c r="AD425" t="e">
        <f>IF(DEGREES(ACOS(SIN(RADIANS(G425))*SIN(RADIANS(E422))+COS(RADIANS(G425))*COS(RADIANS(E422))*COS(RADIANS(AD412))))&gt;90,0,$F$4*$F$5/E421^2*(SIN(RADIANS(G425))*SIN(RADIANS(E422))+COS(RADIANS(G425))*COS(RADIANS(E422))*COS(RADIANS(AD412))))</f>
        <v>#DIV/0!</v>
      </c>
      <c r="AE425" t="e">
        <f>IF(DEGREES(ACOS(SIN(RADIANS(G425))*SIN(RADIANS(E422))+COS(RADIANS(G425))*COS(RADIANS(E422))*COS(RADIANS(AE412))))&gt;90,0,$F$4*$F$5/E421^2*(SIN(RADIANS(G425))*SIN(RADIANS(E422))+COS(RADIANS(G425))*COS(RADIANS(E422))*COS(RADIANS(AE412))))</f>
        <v>#DIV/0!</v>
      </c>
      <c r="AF425" t="e">
        <f>IF(DEGREES(ACOS(SIN(RADIANS(G425))*SIN(RADIANS(E422))+COS(RADIANS(G425))*COS(RADIANS(E422))*COS(RADIANS(AF412))))&gt;90,0,$F$4*$F$5/E421^2*(SIN(RADIANS(G425))*SIN(RADIANS(E422))+COS(RADIANS(G425))*COS(RADIANS(E422))*COS(RADIANS(AF412))))</f>
        <v>#DIV/0!</v>
      </c>
      <c r="AG425" t="e">
        <f>IF(DEGREES(ACOS(SIN(RADIANS(G425))*SIN(RADIANS(E422))+COS(RADIANS(G425))*COS(RADIANS(E422))*COS(RADIANS(AG412))))&gt;90,0,$F$4*$F$5/E421^2*(SIN(RADIANS(G425))*SIN(RADIANS(E422))+COS(RADIANS(G425))*COS(RADIANS(E422))*COS(RADIANS(AG412))))</f>
        <v>#DIV/0!</v>
      </c>
      <c r="AH425" t="e">
        <f>IF(DEGREES(ACOS(SIN(RADIANS(G425))*SIN(RADIANS(E422))+COS(RADIANS(G425))*COS(RADIANS(E422))*COS(RADIANS(AH412))))&gt;90,0,$F$4*$F$5/E421^2*(SIN(RADIANS(G425))*SIN(RADIANS(E422))+COS(RADIANS(G425))*COS(RADIANS(E422))*COS(RADIANS(AH412))))</f>
        <v>#DIV/0!</v>
      </c>
      <c r="AI425" t="e">
        <f>IF(DEGREES(ACOS(SIN(RADIANS(G425))*SIN(RADIANS(E422))+COS(RADIANS(G425))*COS(RADIANS(E422))*COS(RADIANS(AI412))))&gt;90,0,$F$4*$F$5/E421^2*(SIN(RADIANS(G425))*SIN(RADIANS(E422))+COS(RADIANS(G425))*COS(RADIANS(E422))*COS(RADIANS(AI412))))</f>
        <v>#DIV/0!</v>
      </c>
      <c r="AJ425" t="e">
        <f>IF(DEGREES(ACOS(SIN(RADIANS(G425))*SIN(RADIANS(E422))+COS(RADIANS(G425))*COS(RADIANS(E422))*COS(RADIANS(AJ412))))&gt;90,0,$F$4*$F$5/E421^2*(SIN(RADIANS(G425))*SIN(RADIANS(E422))+COS(RADIANS(G425))*COS(RADIANS(E422))*COS(RADIANS(AJ412))))</f>
        <v>#DIV/0!</v>
      </c>
      <c r="AK425">
        <f>IF(DEGREES(ACOS(SIN(RADIANS(G425))*SIN(RADIANS(E422))+COS(RADIANS(G425))*COS(RADIANS(E422))*COS(RADIANS(AK412))))&gt;90,0,$F$4*$F$5/E421^2*(SIN(RADIANS(G425))*SIN(RADIANS(E422))+COS(RADIANS(G425))*COS(RADIANS(E422))*COS(RADIANS(AK412))))</f>
        <v>0</v>
      </c>
      <c r="AL425">
        <f>IF(DEGREES(ACOS(SIN(RADIANS(G425))*SIN(RADIANS(E422))+COS(RADIANS(G425))*COS(RADIANS(E422))*COS(RADIANS(AL412))))&gt;90,0,$F$4*$F$5/E421^2*(SIN(RADIANS(G425))*SIN(RADIANS(E422))+COS(RADIANS(G425))*COS(RADIANS(E422))*COS(RADIANS(AL412))))</f>
        <v>0</v>
      </c>
      <c r="AM425">
        <f>IF(DEGREES(ACOS(SIN(RADIANS(G425))*SIN(RADIANS(E422))+COS(RADIANS(G425))*COS(RADIANS(E422))*COS(RADIANS(AM412))))&gt;90,0,$F$4*$F$5/E421^2*(SIN(RADIANS(G425))*SIN(RADIANS(E422))+COS(RADIANS(G425))*COS(RADIANS(E422))*COS(RADIANS(AM412))))</f>
        <v>0</v>
      </c>
      <c r="AN425">
        <f>IF(DEGREES(ACOS(SIN(RADIANS(G425))*SIN(RADIANS(E422))+COS(RADIANS(G425))*COS(RADIANS(E422))*COS(RADIANS(AN412))))&gt;90,0,$F$4*$F$5/E421^2*(SIN(RADIANS(G425))*SIN(RADIANS(E422))+COS(RADIANS(G425))*COS(RADIANS(E422))*COS(RADIANS(AN412))))</f>
        <v>0</v>
      </c>
      <c r="AO425">
        <f>IF(DEGREES(ACOS(SIN(RADIANS(G425))*SIN(RADIANS(E422))+COS(RADIANS(G425))*COS(RADIANS(E422))*COS(RADIANS(AO412))))&gt;90,0,$F$4*$F$5/E421^2*(SIN(RADIANS(G425))*SIN(RADIANS(E422))+COS(RADIANS(G425))*COS(RADIANS(E422))*COS(RADIANS(AO412))))</f>
        <v>0</v>
      </c>
      <c r="AP425">
        <f>IF(DEGREES(ACOS(SIN(RADIANS(G425))*SIN(RADIANS(E422))+COS(RADIANS(G425))*COS(RADIANS(E422))*COS(RADIANS(AP412))))&gt;90,0,$F$4*$F$5/E421^2*(SIN(RADIANS(G425))*SIN(RADIANS(E422))+COS(RADIANS(G425))*COS(RADIANS(E422))*COS(RADIANS(AP412))))</f>
        <v>0</v>
      </c>
      <c r="AQ425">
        <f>IF(DEGREES(ACOS(SIN(RADIANS(G425))*SIN(RADIANS(E422))+COS(RADIANS(G425))*COS(RADIANS(E422))*COS(RADIANS(AQ412))))&gt;90,0,$F$4*$F$5/E421^2*(SIN(RADIANS(G425))*SIN(RADIANS(E422))+COS(RADIANS(G425))*COS(RADIANS(E422))*COS(RADIANS(AQ412))))</f>
        <v>0</v>
      </c>
      <c r="AR425">
        <f>IF(DEGREES(ACOS(SIN(RADIANS(G425))*SIN(RADIANS(E422))+COS(RADIANS(G425))*COS(RADIANS(E422))*COS(RADIANS(AR412))))&gt;90,0,$F$4*$F$5/E421^2*(SIN(RADIANS(G425))*SIN(RADIANS(E422))+COS(RADIANS(G425))*COS(RADIANS(E422))*COS(RADIANS(AR412))))</f>
        <v>0</v>
      </c>
    </row>
    <row r="426" spans="2:44" x14ac:dyDescent="0.5">
      <c r="G426">
        <v>-30</v>
      </c>
      <c r="I426">
        <f>IF(DEGREES(ACOS(SIN(RADIANS(G426))*SIN(RADIANS(E422))+COS(RADIANS(G426))*COS(RADIANS(E422))*COS(RADIANS(I412))))&gt;90,0,$F$4*$F$5/E421^2*(SIN(RADIANS(G426))*SIN(RADIANS(E422))+COS(RADIANS(G426))*COS(RADIANS(E422))*COS(RADIANS(I412))))</f>
        <v>0</v>
      </c>
      <c r="J426">
        <f>IF(DEGREES(ACOS(SIN(RADIANS(G426))*SIN(RADIANS(E422))+COS(RADIANS(G426))*COS(RADIANS(E422))*COS(RADIANS(J412))))&gt;90,0,$F$4*$F$5/E421^2*(SIN(RADIANS(G426))*SIN(RADIANS(E422))+COS(RADIANS(G426))*COS(RADIANS(E422))*COS(RADIANS(J412))))</f>
        <v>0</v>
      </c>
      <c r="K426">
        <f>IF(DEGREES(ACOS(SIN(RADIANS(G426))*SIN(RADIANS(E422))+COS(RADIANS(G426))*COS(RADIANS(E422))*COS(RADIANS(K412))))&gt;90,0,$F$4*$F$5/E421^2*(SIN(RADIANS(G426))*SIN(RADIANS(E422))+COS(RADIANS(G426))*COS(RADIANS(E422))*COS(RADIANS(K412))))</f>
        <v>0</v>
      </c>
      <c r="L426">
        <f>IF(DEGREES(ACOS(SIN(RADIANS(G426))*SIN(RADIANS(E422))+COS(RADIANS(G426))*COS(RADIANS(E422))*COS(RADIANS(L412))))&gt;90,0,$F$4*$F$5/E421^2*(SIN(RADIANS(G426))*SIN(RADIANS(E422))+COS(RADIANS(G426))*COS(RADIANS(E422))*COS(RADIANS(L412))))</f>
        <v>0</v>
      </c>
      <c r="M426">
        <f>IF(DEGREES(ACOS(SIN(RADIANS(G426))*SIN(RADIANS(E422))+COS(RADIANS(G426))*COS(RADIANS(E422))*COS(RADIANS(M412))))&gt;90,0,$F$4*$F$5/E421^2*(SIN(RADIANS(G426))*SIN(RADIANS(E422))+COS(RADIANS(G426))*COS(RADIANS(E422))*COS(RADIANS(M412))))</f>
        <v>0</v>
      </c>
      <c r="N426">
        <f>IF(DEGREES(ACOS(SIN(RADIANS(G426))*SIN(RADIANS(E422))+COS(RADIANS(G426))*COS(RADIANS(E422))*COS(RADIANS(N412))))&gt;90,0,$F$4*$F$5/E421^2*(SIN(RADIANS(G426))*SIN(RADIANS(E422))+COS(RADIANS(G426))*COS(RADIANS(E422))*COS(RADIANS(N412))))</f>
        <v>0</v>
      </c>
      <c r="O426">
        <f>IF(DEGREES(ACOS(SIN(RADIANS(G426))*SIN(RADIANS(E422))+COS(RADIANS(G426))*COS(RADIANS(E422))*COS(RADIANS(O412))))&gt;90,0,$F$4*$F$5/E421^2*(SIN(RADIANS(G426))*SIN(RADIANS(E422))+COS(RADIANS(G426))*COS(RADIANS(E422))*COS(RADIANS(O412))))</f>
        <v>0</v>
      </c>
      <c r="P426">
        <f>IF(DEGREES(ACOS(SIN(RADIANS(G426))*SIN(RADIANS(E422))+COS(RADIANS(G426))*COS(RADIANS(E422))*COS(RADIANS(P412))))&gt;90,0,$F$4*$F$5/E421^2*(SIN(RADIANS(G426))*SIN(RADIANS(E422))+COS(RADIANS(G426))*COS(RADIANS(E422))*COS(RADIANS(P412))))</f>
        <v>0</v>
      </c>
      <c r="Q426">
        <f>IF(DEGREES(ACOS(SIN(RADIANS(G426))*SIN(RADIANS(E422))+COS(RADIANS(G426))*COS(RADIANS(E422))*COS(RADIANS(Q412))))&gt;90,0,$F$4*$F$5/E421^2*(SIN(RADIANS(G426))*SIN(RADIANS(E422))+COS(RADIANS(G426))*COS(RADIANS(E422))*COS(RADIANS(Q412))))</f>
        <v>0</v>
      </c>
      <c r="R426" t="e">
        <f>IF(DEGREES(ACOS(SIN(RADIANS(G426))*SIN(RADIANS(E422))+COS(RADIANS(G426))*COS(RADIANS(E422))*COS(RADIANS(R412))))&gt;90,0,$F$4*$F$5/E421^2*(SIN(RADIANS(G426))*SIN(RADIANS(E422))+COS(RADIANS(G426))*COS(RADIANS(E422))*COS(RADIANS(R412))))</f>
        <v>#DIV/0!</v>
      </c>
      <c r="S426" t="e">
        <f>IF(DEGREES(ACOS(SIN(RADIANS(G426))*SIN(RADIANS(E422))+COS(RADIANS(G426))*COS(RADIANS(E422))*COS(RADIANS(S412))))&gt;90,0,$F$4*$F$5/E421^2*(SIN(RADIANS(G426))*SIN(RADIANS(E422))+COS(RADIANS(G426))*COS(RADIANS(E422))*COS(RADIANS(S412))))</f>
        <v>#DIV/0!</v>
      </c>
      <c r="T426" t="e">
        <f>IF(DEGREES(ACOS(SIN(RADIANS(G426))*SIN(RADIANS(E422))+COS(RADIANS(G426))*COS(RADIANS(E422))*COS(RADIANS(T412))))&gt;90,0,$F$4*$F$5/E421^2*(SIN(RADIANS(G426))*SIN(RADIANS(E422))+COS(RADIANS(G426))*COS(RADIANS(E422))*COS(RADIANS(T412))))</f>
        <v>#DIV/0!</v>
      </c>
      <c r="U426" t="e">
        <f>IF(DEGREES(ACOS(SIN(RADIANS(G426))*SIN(RADIANS(E422))+COS(RADIANS(G426))*COS(RADIANS(E422))*COS(RADIANS(U412))))&gt;90,0,$F$4*$F$5/E421^2*(SIN(RADIANS(G426))*SIN(RADIANS(E422))+COS(RADIANS(G426))*COS(RADIANS(E422))*COS(RADIANS(U412))))</f>
        <v>#DIV/0!</v>
      </c>
      <c r="V426" t="e">
        <f>IF(DEGREES(ACOS(SIN(RADIANS(G426))*SIN(RADIANS(E422))+COS(RADIANS(G426))*COS(RADIANS(E422))*COS(RADIANS(V412))))&gt;90,0,$F$4*$F$5/E421^2*(SIN(RADIANS(G426))*SIN(RADIANS(E422))+COS(RADIANS(G426))*COS(RADIANS(E422))*COS(RADIANS(V412))))</f>
        <v>#DIV/0!</v>
      </c>
      <c r="W426" t="e">
        <f>IF(DEGREES(ACOS(SIN(RADIANS(G426))*SIN(RADIANS(E422))+COS(RADIANS(G426))*COS(RADIANS(E422))*COS(RADIANS(W412))))&gt;90,0,$F$4*$F$5/E421^2*(SIN(RADIANS(G426))*SIN(RADIANS(E422))+COS(RADIANS(G426))*COS(RADIANS(E422))*COS(RADIANS(W412))))</f>
        <v>#DIV/0!</v>
      </c>
      <c r="X426" t="e">
        <f>IF(DEGREES(ACOS(SIN(RADIANS(G426))*SIN(RADIANS(E422))+COS(RADIANS(G426))*COS(RADIANS(E422))*COS(RADIANS(X412))))&gt;90,0,$F$4*$F$5/E421^2*(SIN(RADIANS(G426))*SIN(RADIANS(E422))+COS(RADIANS(G426))*COS(RADIANS(E422))*COS(RADIANS(X412))))</f>
        <v>#DIV/0!</v>
      </c>
      <c r="Y426" t="e">
        <f>IF(DEGREES(ACOS(SIN(RADIANS(G426))*SIN(RADIANS(E422))+COS(RADIANS(G426))*COS(RADIANS(E422))*COS(RADIANS(Y412))))&gt;90,0,$F$4*$F$5/E421^2*(SIN(RADIANS(G426))*SIN(RADIANS(E422))+COS(RADIANS(G426))*COS(RADIANS(E422))*COS(RADIANS(Y412))))</f>
        <v>#DIV/0!</v>
      </c>
      <c r="Z426" t="e">
        <f>IF(DEGREES(ACOS(SIN(RADIANS(G426))*SIN(RADIANS(E422))+COS(RADIANS(G426))*COS(RADIANS(E422))*COS(RADIANS(Z412))))&gt;90,0,$F$4*$F$5/E421^2*(SIN(RADIANS(G426))*SIN(RADIANS(E422))+COS(RADIANS(G426))*COS(RADIANS(E422))*COS(RADIANS(Z412))))</f>
        <v>#DIV/0!</v>
      </c>
      <c r="AA426" t="e">
        <f>IF(DEGREES(ACOS(SIN(RADIANS(G426))*SIN(RADIANS(E422))+COS(RADIANS(G426))*COS(RADIANS(E422))*COS(RADIANS(AA412))))&gt;90,0,$F$4*$F$5/E421^2*(SIN(RADIANS(G426))*SIN(RADIANS(E422))+COS(RADIANS(G426))*COS(RADIANS(E422))*COS(RADIANS(AA412))))</f>
        <v>#DIV/0!</v>
      </c>
      <c r="AB426" t="e">
        <f>IF(DEGREES(ACOS(SIN(RADIANS(G426))*SIN(RADIANS(E422))+COS(RADIANS(G426))*COS(RADIANS(E422))*COS(RADIANS(AB412))))&gt;90,0,$F$4*$F$5/E421^2*(SIN(RADIANS(G426))*SIN(RADIANS(E422))+COS(RADIANS(G426))*COS(RADIANS(E422))*COS(RADIANS(AB412))))</f>
        <v>#DIV/0!</v>
      </c>
      <c r="AC426" t="e">
        <f>IF(DEGREES(ACOS(SIN(RADIANS(G426))*SIN(RADIANS(E422))+COS(RADIANS(G426))*COS(RADIANS(E422))*COS(RADIANS(AC412))))&gt;90,0,$F$4*$F$5/E421^2*(SIN(RADIANS(G426))*SIN(RADIANS(E422))+COS(RADIANS(G426))*COS(RADIANS(E422))*COS(RADIANS(AC412))))</f>
        <v>#DIV/0!</v>
      </c>
      <c r="AD426" t="e">
        <f>IF(DEGREES(ACOS(SIN(RADIANS(G426))*SIN(RADIANS(E422))+COS(RADIANS(G426))*COS(RADIANS(E422))*COS(RADIANS(AD412))))&gt;90,0,$F$4*$F$5/E421^2*(SIN(RADIANS(G426))*SIN(RADIANS(E422))+COS(RADIANS(G426))*COS(RADIANS(E422))*COS(RADIANS(AD412))))</f>
        <v>#DIV/0!</v>
      </c>
      <c r="AE426" t="e">
        <f>IF(DEGREES(ACOS(SIN(RADIANS(G426))*SIN(RADIANS(E422))+COS(RADIANS(G426))*COS(RADIANS(E422))*COS(RADIANS(AE412))))&gt;90,0,$F$4*$F$5/E421^2*(SIN(RADIANS(G426))*SIN(RADIANS(E422))+COS(RADIANS(G426))*COS(RADIANS(E422))*COS(RADIANS(AE412))))</f>
        <v>#DIV/0!</v>
      </c>
      <c r="AF426" t="e">
        <f>IF(DEGREES(ACOS(SIN(RADIANS(G426))*SIN(RADIANS(E422))+COS(RADIANS(G426))*COS(RADIANS(E422))*COS(RADIANS(AF412))))&gt;90,0,$F$4*$F$5/E421^2*(SIN(RADIANS(G426))*SIN(RADIANS(E422))+COS(RADIANS(G426))*COS(RADIANS(E422))*COS(RADIANS(AF412))))</f>
        <v>#DIV/0!</v>
      </c>
      <c r="AG426" t="e">
        <f>IF(DEGREES(ACOS(SIN(RADIANS(G426))*SIN(RADIANS(E422))+COS(RADIANS(G426))*COS(RADIANS(E422))*COS(RADIANS(AG412))))&gt;90,0,$F$4*$F$5/E421^2*(SIN(RADIANS(G426))*SIN(RADIANS(E422))+COS(RADIANS(G426))*COS(RADIANS(E422))*COS(RADIANS(AG412))))</f>
        <v>#DIV/0!</v>
      </c>
      <c r="AH426" t="e">
        <f>IF(DEGREES(ACOS(SIN(RADIANS(G426))*SIN(RADIANS(E422))+COS(RADIANS(G426))*COS(RADIANS(E422))*COS(RADIANS(AH412))))&gt;90,0,$F$4*$F$5/E421^2*(SIN(RADIANS(G426))*SIN(RADIANS(E422))+COS(RADIANS(G426))*COS(RADIANS(E422))*COS(RADIANS(AH412))))</f>
        <v>#DIV/0!</v>
      </c>
      <c r="AI426" t="e">
        <f>IF(DEGREES(ACOS(SIN(RADIANS(G426))*SIN(RADIANS(E422))+COS(RADIANS(G426))*COS(RADIANS(E422))*COS(RADIANS(AI412))))&gt;90,0,$F$4*$F$5/E421^2*(SIN(RADIANS(G426))*SIN(RADIANS(E422))+COS(RADIANS(G426))*COS(RADIANS(E422))*COS(RADIANS(AI412))))</f>
        <v>#DIV/0!</v>
      </c>
      <c r="AJ426" t="e">
        <f>IF(DEGREES(ACOS(SIN(RADIANS(G426))*SIN(RADIANS(E422))+COS(RADIANS(G426))*COS(RADIANS(E422))*COS(RADIANS(AJ412))))&gt;90,0,$F$4*$F$5/E421^2*(SIN(RADIANS(G426))*SIN(RADIANS(E422))+COS(RADIANS(G426))*COS(RADIANS(E422))*COS(RADIANS(AJ412))))</f>
        <v>#DIV/0!</v>
      </c>
      <c r="AK426">
        <f>IF(DEGREES(ACOS(SIN(RADIANS(G426))*SIN(RADIANS(E422))+COS(RADIANS(G426))*COS(RADIANS(E422))*COS(RADIANS(AK412))))&gt;90,0,$F$4*$F$5/E421^2*(SIN(RADIANS(G426))*SIN(RADIANS(E422))+COS(RADIANS(G426))*COS(RADIANS(E422))*COS(RADIANS(AK412))))</f>
        <v>0</v>
      </c>
      <c r="AL426">
        <f>IF(DEGREES(ACOS(SIN(RADIANS(G426))*SIN(RADIANS(E422))+COS(RADIANS(G426))*COS(RADIANS(E422))*COS(RADIANS(AL412))))&gt;90,0,$F$4*$F$5/E421^2*(SIN(RADIANS(G426))*SIN(RADIANS(E422))+COS(RADIANS(G426))*COS(RADIANS(E422))*COS(RADIANS(AL412))))</f>
        <v>0</v>
      </c>
      <c r="AM426">
        <f>IF(DEGREES(ACOS(SIN(RADIANS(G426))*SIN(RADIANS(E422))+COS(RADIANS(G426))*COS(RADIANS(E422))*COS(RADIANS(AM412))))&gt;90,0,$F$4*$F$5/E421^2*(SIN(RADIANS(G426))*SIN(RADIANS(E422))+COS(RADIANS(G426))*COS(RADIANS(E422))*COS(RADIANS(AM412))))</f>
        <v>0</v>
      </c>
      <c r="AN426">
        <f>IF(DEGREES(ACOS(SIN(RADIANS(G426))*SIN(RADIANS(E422))+COS(RADIANS(G426))*COS(RADIANS(E422))*COS(RADIANS(AN412))))&gt;90,0,$F$4*$F$5/E421^2*(SIN(RADIANS(G426))*SIN(RADIANS(E422))+COS(RADIANS(G426))*COS(RADIANS(E422))*COS(RADIANS(AN412))))</f>
        <v>0</v>
      </c>
      <c r="AO426">
        <f>IF(DEGREES(ACOS(SIN(RADIANS(G426))*SIN(RADIANS(E422))+COS(RADIANS(G426))*COS(RADIANS(E422))*COS(RADIANS(AO412))))&gt;90,0,$F$4*$F$5/E421^2*(SIN(RADIANS(G426))*SIN(RADIANS(E422))+COS(RADIANS(G426))*COS(RADIANS(E422))*COS(RADIANS(AO412))))</f>
        <v>0</v>
      </c>
      <c r="AP426">
        <f>IF(DEGREES(ACOS(SIN(RADIANS(G426))*SIN(RADIANS(E422))+COS(RADIANS(G426))*COS(RADIANS(E422))*COS(RADIANS(AP412))))&gt;90,0,$F$4*$F$5/E421^2*(SIN(RADIANS(G426))*SIN(RADIANS(E422))+COS(RADIANS(G426))*COS(RADIANS(E422))*COS(RADIANS(AP412))))</f>
        <v>0</v>
      </c>
      <c r="AQ426">
        <f>IF(DEGREES(ACOS(SIN(RADIANS(G426))*SIN(RADIANS(E422))+COS(RADIANS(G426))*COS(RADIANS(E422))*COS(RADIANS(AQ412))))&gt;90,0,$F$4*$F$5/E421^2*(SIN(RADIANS(G426))*SIN(RADIANS(E422))+COS(RADIANS(G426))*COS(RADIANS(E422))*COS(RADIANS(AQ412))))</f>
        <v>0</v>
      </c>
      <c r="AR426">
        <f>IF(DEGREES(ACOS(SIN(RADIANS(G426))*SIN(RADIANS(E422))+COS(RADIANS(G426))*COS(RADIANS(E422))*COS(RADIANS(AR412))))&gt;90,0,$F$4*$F$5/E421^2*(SIN(RADIANS(G426))*SIN(RADIANS(E422))+COS(RADIANS(G426))*COS(RADIANS(E422))*COS(RADIANS(AR412))))</f>
        <v>0</v>
      </c>
    </row>
    <row r="427" spans="2:44" x14ac:dyDescent="0.5">
      <c r="G427">
        <v>-40</v>
      </c>
      <c r="I427">
        <f>IF(DEGREES(ACOS(SIN(RADIANS(G427))*SIN(RADIANS(E422))+COS(RADIANS(G427))*COS(RADIANS(E422))*COS(RADIANS(I412))))&gt;90,0,$F$4*$F$5/E421^2*(SIN(RADIANS(G427))*SIN(RADIANS(E422))+COS(RADIANS(G427))*COS(RADIANS(E422))*COS(RADIANS(I412))))</f>
        <v>0</v>
      </c>
      <c r="J427">
        <f>IF(DEGREES(ACOS(SIN(RADIANS(G427))*SIN(RADIANS(E422))+COS(RADIANS(G427))*COS(RADIANS(E422))*COS(RADIANS(J412))))&gt;90,0,$F$4*$F$5/E421^2*(SIN(RADIANS(G427))*SIN(RADIANS(E422))+COS(RADIANS(G427))*COS(RADIANS(E422))*COS(RADIANS(J412))))</f>
        <v>0</v>
      </c>
      <c r="K427">
        <f>IF(DEGREES(ACOS(SIN(RADIANS(G427))*SIN(RADIANS(E422))+COS(RADIANS(G427))*COS(RADIANS(E422))*COS(RADIANS(K412))))&gt;90,0,$F$4*$F$5/E421^2*(SIN(RADIANS(G427))*SIN(RADIANS(E422))+COS(RADIANS(G427))*COS(RADIANS(E422))*COS(RADIANS(K412))))</f>
        <v>0</v>
      </c>
      <c r="L427">
        <f>IF(DEGREES(ACOS(SIN(RADIANS(G427))*SIN(RADIANS(E422))+COS(RADIANS(G427))*COS(RADIANS(E422))*COS(RADIANS(L412))))&gt;90,0,$F$4*$F$5/E421^2*(SIN(RADIANS(G427))*SIN(RADIANS(E422))+COS(RADIANS(G427))*COS(RADIANS(E422))*COS(RADIANS(L412))))</f>
        <v>0</v>
      </c>
      <c r="M427">
        <f>IF(DEGREES(ACOS(SIN(RADIANS(G427))*SIN(RADIANS(E422))+COS(RADIANS(G427))*COS(RADIANS(E422))*COS(RADIANS(M412))))&gt;90,0,$F$4*$F$5/E421^2*(SIN(RADIANS(G427))*SIN(RADIANS(E422))+COS(RADIANS(G427))*COS(RADIANS(E422))*COS(RADIANS(M412))))</f>
        <v>0</v>
      </c>
      <c r="N427">
        <f>IF(DEGREES(ACOS(SIN(RADIANS(G427))*SIN(RADIANS(E422))+COS(RADIANS(G427))*COS(RADIANS(E422))*COS(RADIANS(N412))))&gt;90,0,$F$4*$F$5/E421^2*(SIN(RADIANS(G427))*SIN(RADIANS(E422))+COS(RADIANS(G427))*COS(RADIANS(E422))*COS(RADIANS(N412))))</f>
        <v>0</v>
      </c>
      <c r="O427">
        <f>IF(DEGREES(ACOS(SIN(RADIANS(G427))*SIN(RADIANS(E422))+COS(RADIANS(G427))*COS(RADIANS(E422))*COS(RADIANS(O412))))&gt;90,0,$F$4*$F$5/E421^2*(SIN(RADIANS(G427))*SIN(RADIANS(E422))+COS(RADIANS(G427))*COS(RADIANS(E422))*COS(RADIANS(O412))))</f>
        <v>0</v>
      </c>
      <c r="P427">
        <f>IF(DEGREES(ACOS(SIN(RADIANS(G427))*SIN(RADIANS(E422))+COS(RADIANS(G427))*COS(RADIANS(E422))*COS(RADIANS(P412))))&gt;90,0,$F$4*$F$5/E421^2*(SIN(RADIANS(G427))*SIN(RADIANS(E422))+COS(RADIANS(G427))*COS(RADIANS(E422))*COS(RADIANS(P412))))</f>
        <v>0</v>
      </c>
      <c r="Q427">
        <f>IF(DEGREES(ACOS(SIN(RADIANS(G427))*SIN(RADIANS(E422))+COS(RADIANS(G427))*COS(RADIANS(E422))*COS(RADIANS(Q412))))&gt;90,0,$F$4*$F$5/E421^2*(SIN(RADIANS(G427))*SIN(RADIANS(E422))+COS(RADIANS(G427))*COS(RADIANS(E422))*COS(RADIANS(Q412))))</f>
        <v>0</v>
      </c>
      <c r="R427" t="e">
        <f>IF(DEGREES(ACOS(SIN(RADIANS(G427))*SIN(RADIANS(E422))+COS(RADIANS(G427))*COS(RADIANS(E422))*COS(RADIANS(R412))))&gt;90,0,$F$4*$F$5/E421^2*(SIN(RADIANS(G427))*SIN(RADIANS(E422))+COS(RADIANS(G427))*COS(RADIANS(E422))*COS(RADIANS(R412))))</f>
        <v>#DIV/0!</v>
      </c>
      <c r="S427" t="e">
        <f>IF(DEGREES(ACOS(SIN(RADIANS(G427))*SIN(RADIANS(E422))+COS(RADIANS(G427))*COS(RADIANS(E422))*COS(RADIANS(S412))))&gt;90,0,$F$4*$F$5/E421^2*(SIN(RADIANS(G427))*SIN(RADIANS(E422))+COS(RADIANS(G427))*COS(RADIANS(E422))*COS(RADIANS(S412))))</f>
        <v>#DIV/0!</v>
      </c>
      <c r="T427" t="e">
        <f>IF(DEGREES(ACOS(SIN(RADIANS(G427))*SIN(RADIANS(E422))+COS(RADIANS(G427))*COS(RADIANS(E422))*COS(RADIANS(T412))))&gt;90,0,$F$4*$F$5/E421^2*(SIN(RADIANS(G427))*SIN(RADIANS(E422))+COS(RADIANS(G427))*COS(RADIANS(E422))*COS(RADIANS(T412))))</f>
        <v>#DIV/0!</v>
      </c>
      <c r="U427" t="e">
        <f>IF(DEGREES(ACOS(SIN(RADIANS(G427))*SIN(RADIANS(E422))+COS(RADIANS(G427))*COS(RADIANS(E422))*COS(RADIANS(U412))))&gt;90,0,$F$4*$F$5/E421^2*(SIN(RADIANS(G427))*SIN(RADIANS(E422))+COS(RADIANS(G427))*COS(RADIANS(E422))*COS(RADIANS(U412))))</f>
        <v>#DIV/0!</v>
      </c>
      <c r="V427" t="e">
        <f>IF(DEGREES(ACOS(SIN(RADIANS(G427))*SIN(RADIANS(E422))+COS(RADIANS(G427))*COS(RADIANS(E422))*COS(RADIANS(V412))))&gt;90,0,$F$4*$F$5/E421^2*(SIN(RADIANS(G427))*SIN(RADIANS(E422))+COS(RADIANS(G427))*COS(RADIANS(E422))*COS(RADIANS(V412))))</f>
        <v>#DIV/0!</v>
      </c>
      <c r="W427" t="e">
        <f>IF(DEGREES(ACOS(SIN(RADIANS(G427))*SIN(RADIANS(E422))+COS(RADIANS(G427))*COS(RADIANS(E422))*COS(RADIANS(W412))))&gt;90,0,$F$4*$F$5/E421^2*(SIN(RADIANS(G427))*SIN(RADIANS(E422))+COS(RADIANS(G427))*COS(RADIANS(E422))*COS(RADIANS(W412))))</f>
        <v>#DIV/0!</v>
      </c>
      <c r="X427" t="e">
        <f>IF(DEGREES(ACOS(SIN(RADIANS(G427))*SIN(RADIANS(E422))+COS(RADIANS(G427))*COS(RADIANS(E422))*COS(RADIANS(X412))))&gt;90,0,$F$4*$F$5/E421^2*(SIN(RADIANS(G427))*SIN(RADIANS(E422))+COS(RADIANS(G427))*COS(RADIANS(E422))*COS(RADIANS(X412))))</f>
        <v>#DIV/0!</v>
      </c>
      <c r="Y427" t="e">
        <f>IF(DEGREES(ACOS(SIN(RADIANS(G427))*SIN(RADIANS(E422))+COS(RADIANS(G427))*COS(RADIANS(E422))*COS(RADIANS(Y412))))&gt;90,0,$F$4*$F$5/E421^2*(SIN(RADIANS(G427))*SIN(RADIANS(E422))+COS(RADIANS(G427))*COS(RADIANS(E422))*COS(RADIANS(Y412))))</f>
        <v>#DIV/0!</v>
      </c>
      <c r="Z427" t="e">
        <f>IF(DEGREES(ACOS(SIN(RADIANS(G427))*SIN(RADIANS(E422))+COS(RADIANS(G427))*COS(RADIANS(E422))*COS(RADIANS(Z412))))&gt;90,0,$F$4*$F$5/E421^2*(SIN(RADIANS(G427))*SIN(RADIANS(E422))+COS(RADIANS(G427))*COS(RADIANS(E422))*COS(RADIANS(Z412))))</f>
        <v>#DIV/0!</v>
      </c>
      <c r="AA427" t="e">
        <f>IF(DEGREES(ACOS(SIN(RADIANS(G427))*SIN(RADIANS(E422))+COS(RADIANS(G427))*COS(RADIANS(E422))*COS(RADIANS(AA412))))&gt;90,0,$F$4*$F$5/E421^2*(SIN(RADIANS(G427))*SIN(RADIANS(E422))+COS(RADIANS(G427))*COS(RADIANS(E422))*COS(RADIANS(AA412))))</f>
        <v>#DIV/0!</v>
      </c>
      <c r="AB427" t="e">
        <f>IF(DEGREES(ACOS(SIN(RADIANS(G427))*SIN(RADIANS(E422))+COS(RADIANS(G427))*COS(RADIANS(E422))*COS(RADIANS(AB412))))&gt;90,0,$F$4*$F$5/E421^2*(SIN(RADIANS(G427))*SIN(RADIANS(E422))+COS(RADIANS(G427))*COS(RADIANS(E422))*COS(RADIANS(AB412))))</f>
        <v>#DIV/0!</v>
      </c>
      <c r="AC427" t="e">
        <f>IF(DEGREES(ACOS(SIN(RADIANS(G427))*SIN(RADIANS(E422))+COS(RADIANS(G427))*COS(RADIANS(E422))*COS(RADIANS(AC412))))&gt;90,0,$F$4*$F$5/E421^2*(SIN(RADIANS(G427))*SIN(RADIANS(E422))+COS(RADIANS(G427))*COS(RADIANS(E422))*COS(RADIANS(AC412))))</f>
        <v>#DIV/0!</v>
      </c>
      <c r="AD427" t="e">
        <f>IF(DEGREES(ACOS(SIN(RADIANS(G427))*SIN(RADIANS(E422))+COS(RADIANS(G427))*COS(RADIANS(E422))*COS(RADIANS(AD412))))&gt;90,0,$F$4*$F$5/E421^2*(SIN(RADIANS(G427))*SIN(RADIANS(E422))+COS(RADIANS(G427))*COS(RADIANS(E422))*COS(RADIANS(AD412))))</f>
        <v>#DIV/0!</v>
      </c>
      <c r="AE427" t="e">
        <f>IF(DEGREES(ACOS(SIN(RADIANS(G427))*SIN(RADIANS(E422))+COS(RADIANS(G427))*COS(RADIANS(E422))*COS(RADIANS(AE412))))&gt;90,0,$F$4*$F$5/E421^2*(SIN(RADIANS(G427))*SIN(RADIANS(E422))+COS(RADIANS(G427))*COS(RADIANS(E422))*COS(RADIANS(AE412))))</f>
        <v>#DIV/0!</v>
      </c>
      <c r="AF427" t="e">
        <f>IF(DEGREES(ACOS(SIN(RADIANS(G427))*SIN(RADIANS(E422))+COS(RADIANS(G427))*COS(RADIANS(E422))*COS(RADIANS(AF412))))&gt;90,0,$F$4*$F$5/E421^2*(SIN(RADIANS(G427))*SIN(RADIANS(E422))+COS(RADIANS(G427))*COS(RADIANS(E422))*COS(RADIANS(AF412))))</f>
        <v>#DIV/0!</v>
      </c>
      <c r="AG427" t="e">
        <f>IF(DEGREES(ACOS(SIN(RADIANS(G427))*SIN(RADIANS(E422))+COS(RADIANS(G427))*COS(RADIANS(E422))*COS(RADIANS(AG412))))&gt;90,0,$F$4*$F$5/E421^2*(SIN(RADIANS(G427))*SIN(RADIANS(E422))+COS(RADIANS(G427))*COS(RADIANS(E422))*COS(RADIANS(AG412))))</f>
        <v>#DIV/0!</v>
      </c>
      <c r="AH427" t="e">
        <f>IF(DEGREES(ACOS(SIN(RADIANS(G427))*SIN(RADIANS(E422))+COS(RADIANS(G427))*COS(RADIANS(E422))*COS(RADIANS(AH412))))&gt;90,0,$F$4*$F$5/E421^2*(SIN(RADIANS(G427))*SIN(RADIANS(E422))+COS(RADIANS(G427))*COS(RADIANS(E422))*COS(RADIANS(AH412))))</f>
        <v>#DIV/0!</v>
      </c>
      <c r="AI427" t="e">
        <f>IF(DEGREES(ACOS(SIN(RADIANS(G427))*SIN(RADIANS(E422))+COS(RADIANS(G427))*COS(RADIANS(E422))*COS(RADIANS(AI412))))&gt;90,0,$F$4*$F$5/E421^2*(SIN(RADIANS(G427))*SIN(RADIANS(E422))+COS(RADIANS(G427))*COS(RADIANS(E422))*COS(RADIANS(AI412))))</f>
        <v>#DIV/0!</v>
      </c>
      <c r="AJ427" t="e">
        <f>IF(DEGREES(ACOS(SIN(RADIANS(G427))*SIN(RADIANS(E422))+COS(RADIANS(G427))*COS(RADIANS(E422))*COS(RADIANS(AJ412))))&gt;90,0,$F$4*$F$5/E421^2*(SIN(RADIANS(G427))*SIN(RADIANS(E422))+COS(RADIANS(G427))*COS(RADIANS(E422))*COS(RADIANS(AJ412))))</f>
        <v>#DIV/0!</v>
      </c>
      <c r="AK427">
        <f>IF(DEGREES(ACOS(SIN(RADIANS(G427))*SIN(RADIANS(E422))+COS(RADIANS(G427))*COS(RADIANS(E422))*COS(RADIANS(AK412))))&gt;90,0,$F$4*$F$5/E421^2*(SIN(RADIANS(G427))*SIN(RADIANS(E422))+COS(RADIANS(G427))*COS(RADIANS(E422))*COS(RADIANS(AK412))))</f>
        <v>0</v>
      </c>
      <c r="AL427">
        <f>IF(DEGREES(ACOS(SIN(RADIANS(G427))*SIN(RADIANS(E422))+COS(RADIANS(G427))*COS(RADIANS(E422))*COS(RADIANS(AL412))))&gt;90,0,$F$4*$F$5/E421^2*(SIN(RADIANS(G427))*SIN(RADIANS(E422))+COS(RADIANS(G427))*COS(RADIANS(E422))*COS(RADIANS(AL412))))</f>
        <v>0</v>
      </c>
      <c r="AM427">
        <f>IF(DEGREES(ACOS(SIN(RADIANS(G427))*SIN(RADIANS(E422))+COS(RADIANS(G427))*COS(RADIANS(E422))*COS(RADIANS(AM412))))&gt;90,0,$F$4*$F$5/E421^2*(SIN(RADIANS(G427))*SIN(RADIANS(E422))+COS(RADIANS(G427))*COS(RADIANS(E422))*COS(RADIANS(AM412))))</f>
        <v>0</v>
      </c>
      <c r="AN427">
        <f>IF(DEGREES(ACOS(SIN(RADIANS(G427))*SIN(RADIANS(E422))+COS(RADIANS(G427))*COS(RADIANS(E422))*COS(RADIANS(AN412))))&gt;90,0,$F$4*$F$5/E421^2*(SIN(RADIANS(G427))*SIN(RADIANS(E422))+COS(RADIANS(G427))*COS(RADIANS(E422))*COS(RADIANS(AN412))))</f>
        <v>0</v>
      </c>
      <c r="AO427">
        <f>IF(DEGREES(ACOS(SIN(RADIANS(G427))*SIN(RADIANS(E422))+COS(RADIANS(G427))*COS(RADIANS(E422))*COS(RADIANS(AO412))))&gt;90,0,$F$4*$F$5/E421^2*(SIN(RADIANS(G427))*SIN(RADIANS(E422))+COS(RADIANS(G427))*COS(RADIANS(E422))*COS(RADIANS(AO412))))</f>
        <v>0</v>
      </c>
      <c r="AP427">
        <f>IF(DEGREES(ACOS(SIN(RADIANS(G427))*SIN(RADIANS(E422))+COS(RADIANS(G427))*COS(RADIANS(E422))*COS(RADIANS(AP412))))&gt;90,0,$F$4*$F$5/E421^2*(SIN(RADIANS(G427))*SIN(RADIANS(E422))+COS(RADIANS(G427))*COS(RADIANS(E422))*COS(RADIANS(AP412))))</f>
        <v>0</v>
      </c>
      <c r="AQ427">
        <f>IF(DEGREES(ACOS(SIN(RADIANS(G427))*SIN(RADIANS(E422))+COS(RADIANS(G427))*COS(RADIANS(E422))*COS(RADIANS(AQ412))))&gt;90,0,$F$4*$F$5/E421^2*(SIN(RADIANS(G427))*SIN(RADIANS(E422))+COS(RADIANS(G427))*COS(RADIANS(E422))*COS(RADIANS(AQ412))))</f>
        <v>0</v>
      </c>
      <c r="AR427">
        <f>IF(DEGREES(ACOS(SIN(RADIANS(G427))*SIN(RADIANS(E422))+COS(RADIANS(G427))*COS(RADIANS(E422))*COS(RADIANS(AR412))))&gt;90,0,$F$4*$F$5/E421^2*(SIN(RADIANS(G427))*SIN(RADIANS(E422))+COS(RADIANS(G427))*COS(RADIANS(E422))*COS(RADIANS(AR412))))</f>
        <v>0</v>
      </c>
    </row>
    <row r="428" spans="2:44" x14ac:dyDescent="0.5">
      <c r="G428">
        <v>-50</v>
      </c>
      <c r="I428">
        <f>IF(DEGREES(ACOS(SIN(RADIANS(G428))*SIN(RADIANS(E422))+COS(RADIANS(G428))*COS(RADIANS(E422))*COS(RADIANS(I412))))&gt;90,0,$F$4*$F$5/E421^2*(SIN(RADIANS(G428))*SIN(RADIANS(E422))+COS(RADIANS(G428))*COS(RADIANS(E422))*COS(RADIANS(I412))))</f>
        <v>0</v>
      </c>
      <c r="J428">
        <f>IF(DEGREES(ACOS(SIN(RADIANS(G428))*SIN(RADIANS(E422))+COS(RADIANS(G428))*COS(RADIANS(E422))*COS(RADIANS(J412))))&gt;90,0,$F$4*$F$5/E421^2*(SIN(RADIANS(G428))*SIN(RADIANS(E422))+COS(RADIANS(G428))*COS(RADIANS(E422))*COS(RADIANS(J412))))</f>
        <v>0</v>
      </c>
      <c r="K428">
        <f>IF(DEGREES(ACOS(SIN(RADIANS(G428))*SIN(RADIANS(E422))+COS(RADIANS(G428))*COS(RADIANS(E422))*COS(RADIANS(K412))))&gt;90,0,$F$4*$F$5/E421^2*(SIN(RADIANS(G428))*SIN(RADIANS(E422))+COS(RADIANS(G428))*COS(RADIANS(E422))*COS(RADIANS(K412))))</f>
        <v>0</v>
      </c>
      <c r="L428">
        <f>IF(DEGREES(ACOS(SIN(RADIANS(G428))*SIN(RADIANS(E422))+COS(RADIANS(G428))*COS(RADIANS(E422))*COS(RADIANS(L412))))&gt;90,0,$F$4*$F$5/E421^2*(SIN(RADIANS(G428))*SIN(RADIANS(E422))+COS(RADIANS(G428))*COS(RADIANS(E422))*COS(RADIANS(L412))))</f>
        <v>0</v>
      </c>
      <c r="M428">
        <f>IF(DEGREES(ACOS(SIN(RADIANS(G428))*SIN(RADIANS(E422))+COS(RADIANS(G428))*COS(RADIANS(E422))*COS(RADIANS(M412))))&gt;90,0,$F$4*$F$5/E421^2*(SIN(RADIANS(G428))*SIN(RADIANS(E422))+COS(RADIANS(G428))*COS(RADIANS(E422))*COS(RADIANS(M412))))</f>
        <v>0</v>
      </c>
      <c r="N428">
        <f>IF(DEGREES(ACOS(SIN(RADIANS(G428))*SIN(RADIANS(E422))+COS(RADIANS(G428))*COS(RADIANS(E422))*COS(RADIANS(N412))))&gt;90,0,$F$4*$F$5/E421^2*(SIN(RADIANS(G428))*SIN(RADIANS(E422))+COS(RADIANS(G428))*COS(RADIANS(E422))*COS(RADIANS(N412))))</f>
        <v>0</v>
      </c>
      <c r="O428">
        <f>IF(DEGREES(ACOS(SIN(RADIANS(G428))*SIN(RADIANS(E422))+COS(RADIANS(G428))*COS(RADIANS(E422))*COS(RADIANS(O412))))&gt;90,0,$F$4*$F$5/E421^2*(SIN(RADIANS(G428))*SIN(RADIANS(E422))+COS(RADIANS(G428))*COS(RADIANS(E422))*COS(RADIANS(O412))))</f>
        <v>0</v>
      </c>
      <c r="P428">
        <f>IF(DEGREES(ACOS(SIN(RADIANS(G428))*SIN(RADIANS(E422))+COS(RADIANS(G428))*COS(RADIANS(E422))*COS(RADIANS(P412))))&gt;90,0,$F$4*$F$5/E421^2*(SIN(RADIANS(G428))*SIN(RADIANS(E422))+COS(RADIANS(G428))*COS(RADIANS(E422))*COS(RADIANS(P412))))</f>
        <v>0</v>
      </c>
      <c r="Q428">
        <f>IF(DEGREES(ACOS(SIN(RADIANS(G428))*SIN(RADIANS(E422))+COS(RADIANS(G428))*COS(RADIANS(E422))*COS(RADIANS(Q412))))&gt;90,0,$F$4*$F$5/E421^2*(SIN(RADIANS(G428))*SIN(RADIANS(E422))+COS(RADIANS(G428))*COS(RADIANS(E422))*COS(RADIANS(Q412))))</f>
        <v>0</v>
      </c>
      <c r="R428" t="e">
        <f>IF(DEGREES(ACOS(SIN(RADIANS(G428))*SIN(RADIANS(E422))+COS(RADIANS(G428))*COS(RADIANS(E422))*COS(RADIANS(R412))))&gt;90,0,$F$4*$F$5/E421^2*(SIN(RADIANS(G428))*SIN(RADIANS(E422))+COS(RADIANS(G428))*COS(RADIANS(E422))*COS(RADIANS(R412))))</f>
        <v>#DIV/0!</v>
      </c>
      <c r="S428" t="e">
        <f>IF(DEGREES(ACOS(SIN(RADIANS(G428))*SIN(RADIANS(E422))+COS(RADIANS(G428))*COS(RADIANS(E422))*COS(RADIANS(S412))))&gt;90,0,$F$4*$F$5/E421^2*(SIN(RADIANS(G428))*SIN(RADIANS(E422))+COS(RADIANS(G428))*COS(RADIANS(E422))*COS(RADIANS(S412))))</f>
        <v>#DIV/0!</v>
      </c>
      <c r="T428" t="e">
        <f>IF(DEGREES(ACOS(SIN(RADIANS(G428))*SIN(RADIANS(E422))+COS(RADIANS(G428))*COS(RADIANS(E422))*COS(RADIANS(T412))))&gt;90,0,$F$4*$F$5/E421^2*(SIN(RADIANS(G428))*SIN(RADIANS(E422))+COS(RADIANS(G428))*COS(RADIANS(E422))*COS(RADIANS(T412))))</f>
        <v>#DIV/0!</v>
      </c>
      <c r="U428" t="e">
        <f>IF(DEGREES(ACOS(SIN(RADIANS(G428))*SIN(RADIANS(E422))+COS(RADIANS(G428))*COS(RADIANS(E422))*COS(RADIANS(U412))))&gt;90,0,$F$4*$F$5/E421^2*(SIN(RADIANS(G428))*SIN(RADIANS(E422))+COS(RADIANS(G428))*COS(RADIANS(E422))*COS(RADIANS(U412))))</f>
        <v>#DIV/0!</v>
      </c>
      <c r="V428" t="e">
        <f>IF(DEGREES(ACOS(SIN(RADIANS(G428))*SIN(RADIANS(E422))+COS(RADIANS(G428))*COS(RADIANS(E422))*COS(RADIANS(V412))))&gt;90,0,$F$4*$F$5/E421^2*(SIN(RADIANS(G428))*SIN(RADIANS(E422))+COS(RADIANS(G428))*COS(RADIANS(E422))*COS(RADIANS(V412))))</f>
        <v>#DIV/0!</v>
      </c>
      <c r="W428" t="e">
        <f>IF(DEGREES(ACOS(SIN(RADIANS(G428))*SIN(RADIANS(E422))+COS(RADIANS(G428))*COS(RADIANS(E422))*COS(RADIANS(W412))))&gt;90,0,$F$4*$F$5/E421^2*(SIN(RADIANS(G428))*SIN(RADIANS(E422))+COS(RADIANS(G428))*COS(RADIANS(E422))*COS(RADIANS(W412))))</f>
        <v>#DIV/0!</v>
      </c>
      <c r="X428" t="e">
        <f>IF(DEGREES(ACOS(SIN(RADIANS(G428))*SIN(RADIANS(E422))+COS(RADIANS(G428))*COS(RADIANS(E422))*COS(RADIANS(X412))))&gt;90,0,$F$4*$F$5/E421^2*(SIN(RADIANS(G428))*SIN(RADIANS(E422))+COS(RADIANS(G428))*COS(RADIANS(E422))*COS(RADIANS(X412))))</f>
        <v>#DIV/0!</v>
      </c>
      <c r="Y428" t="e">
        <f>IF(DEGREES(ACOS(SIN(RADIANS(G428))*SIN(RADIANS(E422))+COS(RADIANS(G428))*COS(RADIANS(E422))*COS(RADIANS(Y412))))&gt;90,0,$F$4*$F$5/E421^2*(SIN(RADIANS(G428))*SIN(RADIANS(E422))+COS(RADIANS(G428))*COS(RADIANS(E422))*COS(RADIANS(Y412))))</f>
        <v>#DIV/0!</v>
      </c>
      <c r="Z428" t="e">
        <f>IF(DEGREES(ACOS(SIN(RADIANS(G428))*SIN(RADIANS(E422))+COS(RADIANS(G428))*COS(RADIANS(E422))*COS(RADIANS(Z412))))&gt;90,0,$F$4*$F$5/E421^2*(SIN(RADIANS(G428))*SIN(RADIANS(E422))+COS(RADIANS(G428))*COS(RADIANS(E422))*COS(RADIANS(Z412))))</f>
        <v>#DIV/0!</v>
      </c>
      <c r="AA428" t="e">
        <f>IF(DEGREES(ACOS(SIN(RADIANS(G428))*SIN(RADIANS(E422))+COS(RADIANS(G428))*COS(RADIANS(E422))*COS(RADIANS(AA412))))&gt;90,0,$F$4*$F$5/E421^2*(SIN(RADIANS(G428))*SIN(RADIANS(E422))+COS(RADIANS(G428))*COS(RADIANS(E422))*COS(RADIANS(AA412))))</f>
        <v>#DIV/0!</v>
      </c>
      <c r="AB428" t="e">
        <f>IF(DEGREES(ACOS(SIN(RADIANS(G428))*SIN(RADIANS(E422))+COS(RADIANS(G428))*COS(RADIANS(E422))*COS(RADIANS(AB412))))&gt;90,0,$F$4*$F$5/E421^2*(SIN(RADIANS(G428))*SIN(RADIANS(E422))+COS(RADIANS(G428))*COS(RADIANS(E422))*COS(RADIANS(AB412))))</f>
        <v>#DIV/0!</v>
      </c>
      <c r="AC428" t="e">
        <f>IF(DEGREES(ACOS(SIN(RADIANS(G428))*SIN(RADIANS(E422))+COS(RADIANS(G428))*COS(RADIANS(E422))*COS(RADIANS(AC412))))&gt;90,0,$F$4*$F$5/E421^2*(SIN(RADIANS(G428))*SIN(RADIANS(E422))+COS(RADIANS(G428))*COS(RADIANS(E422))*COS(RADIANS(AC412))))</f>
        <v>#DIV/0!</v>
      </c>
      <c r="AD428" t="e">
        <f>IF(DEGREES(ACOS(SIN(RADIANS(G428))*SIN(RADIANS(E422))+COS(RADIANS(G428))*COS(RADIANS(E422))*COS(RADIANS(AD412))))&gt;90,0,$F$4*$F$5/E421^2*(SIN(RADIANS(G428))*SIN(RADIANS(E422))+COS(RADIANS(G428))*COS(RADIANS(E422))*COS(RADIANS(AD412))))</f>
        <v>#DIV/0!</v>
      </c>
      <c r="AE428" t="e">
        <f>IF(DEGREES(ACOS(SIN(RADIANS(G428))*SIN(RADIANS(E422))+COS(RADIANS(G428))*COS(RADIANS(E422))*COS(RADIANS(AE412))))&gt;90,0,$F$4*$F$5/E421^2*(SIN(RADIANS(G428))*SIN(RADIANS(E422))+COS(RADIANS(G428))*COS(RADIANS(E422))*COS(RADIANS(AE412))))</f>
        <v>#DIV/0!</v>
      </c>
      <c r="AF428" t="e">
        <f>IF(DEGREES(ACOS(SIN(RADIANS(G428))*SIN(RADIANS(E422))+COS(RADIANS(G428))*COS(RADIANS(E422))*COS(RADIANS(AF412))))&gt;90,0,$F$4*$F$5/E421^2*(SIN(RADIANS(G428))*SIN(RADIANS(E422))+COS(RADIANS(G428))*COS(RADIANS(E422))*COS(RADIANS(AF412))))</f>
        <v>#DIV/0!</v>
      </c>
      <c r="AG428" t="e">
        <f>IF(DEGREES(ACOS(SIN(RADIANS(G428))*SIN(RADIANS(E422))+COS(RADIANS(G428))*COS(RADIANS(E422))*COS(RADIANS(AG412))))&gt;90,0,$F$4*$F$5/E421^2*(SIN(RADIANS(G428))*SIN(RADIANS(E422))+COS(RADIANS(G428))*COS(RADIANS(E422))*COS(RADIANS(AG412))))</f>
        <v>#DIV/0!</v>
      </c>
      <c r="AH428" t="e">
        <f>IF(DEGREES(ACOS(SIN(RADIANS(G428))*SIN(RADIANS(E422))+COS(RADIANS(G428))*COS(RADIANS(E422))*COS(RADIANS(AH412))))&gt;90,0,$F$4*$F$5/E421^2*(SIN(RADIANS(G428))*SIN(RADIANS(E422))+COS(RADIANS(G428))*COS(RADIANS(E422))*COS(RADIANS(AH412))))</f>
        <v>#DIV/0!</v>
      </c>
      <c r="AI428" t="e">
        <f>IF(DEGREES(ACOS(SIN(RADIANS(G428))*SIN(RADIANS(E422))+COS(RADIANS(G428))*COS(RADIANS(E422))*COS(RADIANS(AI412))))&gt;90,0,$F$4*$F$5/E421^2*(SIN(RADIANS(G428))*SIN(RADIANS(E422))+COS(RADIANS(G428))*COS(RADIANS(E422))*COS(RADIANS(AI412))))</f>
        <v>#DIV/0!</v>
      </c>
      <c r="AJ428" t="e">
        <f>IF(DEGREES(ACOS(SIN(RADIANS(G428))*SIN(RADIANS(E422))+COS(RADIANS(G428))*COS(RADIANS(E422))*COS(RADIANS(AJ412))))&gt;90,0,$F$4*$F$5/E421^2*(SIN(RADIANS(G428))*SIN(RADIANS(E422))+COS(RADIANS(G428))*COS(RADIANS(E422))*COS(RADIANS(AJ412))))</f>
        <v>#DIV/0!</v>
      </c>
      <c r="AK428">
        <f>IF(DEGREES(ACOS(SIN(RADIANS(G428))*SIN(RADIANS(E422))+COS(RADIANS(G428))*COS(RADIANS(E422))*COS(RADIANS(AK412))))&gt;90,0,$F$4*$F$5/E421^2*(SIN(RADIANS(G428))*SIN(RADIANS(E422))+COS(RADIANS(G428))*COS(RADIANS(E422))*COS(RADIANS(AK412))))</f>
        <v>0</v>
      </c>
      <c r="AL428">
        <f>IF(DEGREES(ACOS(SIN(RADIANS(G428))*SIN(RADIANS(E422))+COS(RADIANS(G428))*COS(RADIANS(E422))*COS(RADIANS(AL412))))&gt;90,0,$F$4*$F$5/E421^2*(SIN(RADIANS(G428))*SIN(RADIANS(E422))+COS(RADIANS(G428))*COS(RADIANS(E422))*COS(RADIANS(AL412))))</f>
        <v>0</v>
      </c>
      <c r="AM428">
        <f>IF(DEGREES(ACOS(SIN(RADIANS(G428))*SIN(RADIANS(E422))+COS(RADIANS(G428))*COS(RADIANS(E422))*COS(RADIANS(AM412))))&gt;90,0,$F$4*$F$5/E421^2*(SIN(RADIANS(G428))*SIN(RADIANS(E422))+COS(RADIANS(G428))*COS(RADIANS(E422))*COS(RADIANS(AM412))))</f>
        <v>0</v>
      </c>
      <c r="AN428">
        <f>IF(DEGREES(ACOS(SIN(RADIANS(G428))*SIN(RADIANS(E422))+COS(RADIANS(G428))*COS(RADIANS(E422))*COS(RADIANS(AN412))))&gt;90,0,$F$4*$F$5/E421^2*(SIN(RADIANS(G428))*SIN(RADIANS(E422))+COS(RADIANS(G428))*COS(RADIANS(E422))*COS(RADIANS(AN412))))</f>
        <v>0</v>
      </c>
      <c r="AO428">
        <f>IF(DEGREES(ACOS(SIN(RADIANS(G428))*SIN(RADIANS(E422))+COS(RADIANS(G428))*COS(RADIANS(E422))*COS(RADIANS(AO412))))&gt;90,0,$F$4*$F$5/E421^2*(SIN(RADIANS(G428))*SIN(RADIANS(E422))+COS(RADIANS(G428))*COS(RADIANS(E422))*COS(RADIANS(AO412))))</f>
        <v>0</v>
      </c>
      <c r="AP428">
        <f>IF(DEGREES(ACOS(SIN(RADIANS(G428))*SIN(RADIANS(E422))+COS(RADIANS(G428))*COS(RADIANS(E422))*COS(RADIANS(AP412))))&gt;90,0,$F$4*$F$5/E421^2*(SIN(RADIANS(G428))*SIN(RADIANS(E422))+COS(RADIANS(G428))*COS(RADIANS(E422))*COS(RADIANS(AP412))))</f>
        <v>0</v>
      </c>
      <c r="AQ428">
        <f>IF(DEGREES(ACOS(SIN(RADIANS(G428))*SIN(RADIANS(E422))+COS(RADIANS(G428))*COS(RADIANS(E422))*COS(RADIANS(AQ412))))&gt;90,0,$F$4*$F$5/E421^2*(SIN(RADIANS(G428))*SIN(RADIANS(E422))+COS(RADIANS(G428))*COS(RADIANS(E422))*COS(RADIANS(AQ412))))</f>
        <v>0</v>
      </c>
      <c r="AR428">
        <f>IF(DEGREES(ACOS(SIN(RADIANS(G428))*SIN(RADIANS(E422))+COS(RADIANS(G428))*COS(RADIANS(E422))*COS(RADIANS(AR412))))&gt;90,0,$F$4*$F$5/E421^2*(SIN(RADIANS(G428))*SIN(RADIANS(E422))+COS(RADIANS(G428))*COS(RADIANS(E422))*COS(RADIANS(AR412))))</f>
        <v>0</v>
      </c>
    </row>
    <row r="429" spans="2:44" x14ac:dyDescent="0.5">
      <c r="G429">
        <v>-60</v>
      </c>
      <c r="I429">
        <f>IF(DEGREES(ACOS(SIN(RADIANS(G429))*SIN(RADIANS(E422))+COS(RADIANS(G429))*COS(RADIANS(E422))*COS(RADIANS(I412))))&gt;90,0,$F$4*$F$5/E421^2*(SIN(RADIANS(G429))*SIN(RADIANS(E422))+COS(RADIANS(G429))*COS(RADIANS(E422))*COS(RADIANS(I412))))</f>
        <v>0</v>
      </c>
      <c r="J429">
        <f>IF(DEGREES(ACOS(SIN(RADIANS(G429))*SIN(RADIANS(E422))+COS(RADIANS(G429))*COS(RADIANS(E422))*COS(RADIANS(J412))))&gt;90,0,$F$4*$F$5/E421^2*(SIN(RADIANS(G429))*SIN(RADIANS(E422))+COS(RADIANS(G429))*COS(RADIANS(E422))*COS(RADIANS(J412))))</f>
        <v>0</v>
      </c>
      <c r="K429">
        <f>IF(DEGREES(ACOS(SIN(RADIANS(G429))*SIN(RADIANS(E422))+COS(RADIANS(G429))*COS(RADIANS(E422))*COS(RADIANS(K412))))&gt;90,0,$F$4*$F$5/E421^2*(SIN(RADIANS(G429))*SIN(RADIANS(E422))+COS(RADIANS(G429))*COS(RADIANS(E422))*COS(RADIANS(K412))))</f>
        <v>0</v>
      </c>
      <c r="L429">
        <f>IF(DEGREES(ACOS(SIN(RADIANS(G429))*SIN(RADIANS(E422))+COS(RADIANS(G429))*COS(RADIANS(E422))*COS(RADIANS(L412))))&gt;90,0,$F$4*$F$5/E421^2*(SIN(RADIANS(G429))*SIN(RADIANS(E422))+COS(RADIANS(G429))*COS(RADIANS(E422))*COS(RADIANS(L412))))</f>
        <v>0</v>
      </c>
      <c r="M429">
        <f>IF(DEGREES(ACOS(SIN(RADIANS(G429))*SIN(RADIANS(E422))+COS(RADIANS(G429))*COS(RADIANS(E422))*COS(RADIANS(M412))))&gt;90,0,$F$4*$F$5/E421^2*(SIN(RADIANS(G429))*SIN(RADIANS(E422))+COS(RADIANS(G429))*COS(RADIANS(E422))*COS(RADIANS(M412))))</f>
        <v>0</v>
      </c>
      <c r="N429">
        <f>IF(DEGREES(ACOS(SIN(RADIANS(G429))*SIN(RADIANS(E422))+COS(RADIANS(G429))*COS(RADIANS(E422))*COS(RADIANS(N412))))&gt;90,0,$F$4*$F$5/E421^2*(SIN(RADIANS(G429))*SIN(RADIANS(E422))+COS(RADIANS(G429))*COS(RADIANS(E422))*COS(RADIANS(N412))))</f>
        <v>0</v>
      </c>
      <c r="O429">
        <f>IF(DEGREES(ACOS(SIN(RADIANS(G429))*SIN(RADIANS(E422))+COS(RADIANS(G429))*COS(RADIANS(E422))*COS(RADIANS(O412))))&gt;90,0,$F$4*$F$5/E421^2*(SIN(RADIANS(G429))*SIN(RADIANS(E422))+COS(RADIANS(G429))*COS(RADIANS(E422))*COS(RADIANS(O412))))</f>
        <v>0</v>
      </c>
      <c r="P429">
        <f>IF(DEGREES(ACOS(SIN(RADIANS(G429))*SIN(RADIANS(E422))+COS(RADIANS(G429))*COS(RADIANS(E422))*COS(RADIANS(P412))))&gt;90,0,$F$4*$F$5/E421^2*(SIN(RADIANS(G429))*SIN(RADIANS(E422))+COS(RADIANS(G429))*COS(RADIANS(E422))*COS(RADIANS(P412))))</f>
        <v>0</v>
      </c>
      <c r="Q429">
        <f>IF(DEGREES(ACOS(SIN(RADIANS(G429))*SIN(RADIANS(E422))+COS(RADIANS(G429))*COS(RADIANS(E422))*COS(RADIANS(Q412))))&gt;90,0,$F$4*$F$5/E421^2*(SIN(RADIANS(G429))*SIN(RADIANS(E422))+COS(RADIANS(G429))*COS(RADIANS(E422))*COS(RADIANS(Q412))))</f>
        <v>0</v>
      </c>
      <c r="R429" t="e">
        <f>IF(DEGREES(ACOS(SIN(RADIANS(G429))*SIN(RADIANS(E422))+COS(RADIANS(G429))*COS(RADIANS(E422))*COS(RADIANS(R412))))&gt;90,0,$F$4*$F$5/E421^2*(SIN(RADIANS(G429))*SIN(RADIANS(E422))+COS(RADIANS(G429))*COS(RADIANS(E422))*COS(RADIANS(R412))))</f>
        <v>#DIV/0!</v>
      </c>
      <c r="S429" t="e">
        <f>IF(DEGREES(ACOS(SIN(RADIANS(G429))*SIN(RADIANS(E422))+COS(RADIANS(G429))*COS(RADIANS(E422))*COS(RADIANS(S412))))&gt;90,0,$F$4*$F$5/E421^2*(SIN(RADIANS(G429))*SIN(RADIANS(E422))+COS(RADIANS(G429))*COS(RADIANS(E422))*COS(RADIANS(S412))))</f>
        <v>#DIV/0!</v>
      </c>
      <c r="T429" t="e">
        <f>IF(DEGREES(ACOS(SIN(RADIANS(G429))*SIN(RADIANS(E422))+COS(RADIANS(G429))*COS(RADIANS(E422))*COS(RADIANS(T412))))&gt;90,0,$F$4*$F$5/E421^2*(SIN(RADIANS(G429))*SIN(RADIANS(E422))+COS(RADIANS(G429))*COS(RADIANS(E422))*COS(RADIANS(T412))))</f>
        <v>#DIV/0!</v>
      </c>
      <c r="U429" t="e">
        <f>IF(DEGREES(ACOS(SIN(RADIANS(G429))*SIN(RADIANS(E422))+COS(RADIANS(G429))*COS(RADIANS(E422))*COS(RADIANS(U412))))&gt;90,0,$F$4*$F$5/E421^2*(SIN(RADIANS(G429))*SIN(RADIANS(E422))+COS(RADIANS(G429))*COS(RADIANS(E422))*COS(RADIANS(U412))))</f>
        <v>#DIV/0!</v>
      </c>
      <c r="V429" t="e">
        <f>IF(DEGREES(ACOS(SIN(RADIANS(G429))*SIN(RADIANS(E422))+COS(RADIANS(G429))*COS(RADIANS(E422))*COS(RADIANS(V412))))&gt;90,0,$F$4*$F$5/E421^2*(SIN(RADIANS(G429))*SIN(RADIANS(E422))+COS(RADIANS(G429))*COS(RADIANS(E422))*COS(RADIANS(V412))))</f>
        <v>#DIV/0!</v>
      </c>
      <c r="W429" t="e">
        <f>IF(DEGREES(ACOS(SIN(RADIANS(G429))*SIN(RADIANS(E422))+COS(RADIANS(G429))*COS(RADIANS(E422))*COS(RADIANS(W412))))&gt;90,0,$F$4*$F$5/E421^2*(SIN(RADIANS(G429))*SIN(RADIANS(E422))+COS(RADIANS(G429))*COS(RADIANS(E422))*COS(RADIANS(W412))))</f>
        <v>#DIV/0!</v>
      </c>
      <c r="X429" t="e">
        <f>IF(DEGREES(ACOS(SIN(RADIANS(G429))*SIN(RADIANS(E422))+COS(RADIANS(G429))*COS(RADIANS(E422))*COS(RADIANS(X412))))&gt;90,0,$F$4*$F$5/E421^2*(SIN(RADIANS(G429))*SIN(RADIANS(E422))+COS(RADIANS(G429))*COS(RADIANS(E422))*COS(RADIANS(X412))))</f>
        <v>#DIV/0!</v>
      </c>
      <c r="Y429" t="e">
        <f>IF(DEGREES(ACOS(SIN(RADIANS(G429))*SIN(RADIANS(E422))+COS(RADIANS(G429))*COS(RADIANS(E422))*COS(RADIANS(Y412))))&gt;90,0,$F$4*$F$5/E421^2*(SIN(RADIANS(G429))*SIN(RADIANS(E422))+COS(RADIANS(G429))*COS(RADIANS(E422))*COS(RADIANS(Y412))))</f>
        <v>#DIV/0!</v>
      </c>
      <c r="Z429" t="e">
        <f>IF(DEGREES(ACOS(SIN(RADIANS(G429))*SIN(RADIANS(E422))+COS(RADIANS(G429))*COS(RADIANS(E422))*COS(RADIANS(Z412))))&gt;90,0,$F$4*$F$5/E421^2*(SIN(RADIANS(G429))*SIN(RADIANS(E422))+COS(RADIANS(G429))*COS(RADIANS(E422))*COS(RADIANS(Z412))))</f>
        <v>#DIV/0!</v>
      </c>
      <c r="AA429" t="e">
        <f>IF(DEGREES(ACOS(SIN(RADIANS(G429))*SIN(RADIANS(E422))+COS(RADIANS(G429))*COS(RADIANS(E422))*COS(RADIANS(AA412))))&gt;90,0,$F$4*$F$5/E421^2*(SIN(RADIANS(G429))*SIN(RADIANS(E422))+COS(RADIANS(G429))*COS(RADIANS(E422))*COS(RADIANS(AA412))))</f>
        <v>#DIV/0!</v>
      </c>
      <c r="AB429" t="e">
        <f>IF(DEGREES(ACOS(SIN(RADIANS(G429))*SIN(RADIANS(E422))+COS(RADIANS(G429))*COS(RADIANS(E422))*COS(RADIANS(AB412))))&gt;90,0,$F$4*$F$5/E421^2*(SIN(RADIANS(G429))*SIN(RADIANS(E422))+COS(RADIANS(G429))*COS(RADIANS(E422))*COS(RADIANS(AB412))))</f>
        <v>#DIV/0!</v>
      </c>
      <c r="AC429" t="e">
        <f>IF(DEGREES(ACOS(SIN(RADIANS(G429))*SIN(RADIANS(E422))+COS(RADIANS(G429))*COS(RADIANS(E422))*COS(RADIANS(AC412))))&gt;90,0,$F$4*$F$5/E421^2*(SIN(RADIANS(G429))*SIN(RADIANS(E422))+COS(RADIANS(G429))*COS(RADIANS(E422))*COS(RADIANS(AC412))))</f>
        <v>#DIV/0!</v>
      </c>
      <c r="AD429" t="e">
        <f>IF(DEGREES(ACOS(SIN(RADIANS(G429))*SIN(RADIANS(E422))+COS(RADIANS(G429))*COS(RADIANS(E422))*COS(RADIANS(AD412))))&gt;90,0,$F$4*$F$5/E421^2*(SIN(RADIANS(G429))*SIN(RADIANS(E422))+COS(RADIANS(G429))*COS(RADIANS(E422))*COS(RADIANS(AD412))))</f>
        <v>#DIV/0!</v>
      </c>
      <c r="AE429" t="e">
        <f>IF(DEGREES(ACOS(SIN(RADIANS(G429))*SIN(RADIANS(E422))+COS(RADIANS(G429))*COS(RADIANS(E422))*COS(RADIANS(AE412))))&gt;90,0,$F$4*$F$5/E421^2*(SIN(RADIANS(G429))*SIN(RADIANS(E422))+COS(RADIANS(G429))*COS(RADIANS(E422))*COS(RADIANS(AE412))))</f>
        <v>#DIV/0!</v>
      </c>
      <c r="AF429" t="e">
        <f>IF(DEGREES(ACOS(SIN(RADIANS(G429))*SIN(RADIANS(E422))+COS(RADIANS(G429))*COS(RADIANS(E422))*COS(RADIANS(AF412))))&gt;90,0,$F$4*$F$5/E421^2*(SIN(RADIANS(G429))*SIN(RADIANS(E422))+COS(RADIANS(G429))*COS(RADIANS(E422))*COS(RADIANS(AF412))))</f>
        <v>#DIV/0!</v>
      </c>
      <c r="AG429" t="e">
        <f>IF(DEGREES(ACOS(SIN(RADIANS(G429))*SIN(RADIANS(E422))+COS(RADIANS(G429))*COS(RADIANS(E422))*COS(RADIANS(AG412))))&gt;90,0,$F$4*$F$5/E421^2*(SIN(RADIANS(G429))*SIN(RADIANS(E422))+COS(RADIANS(G429))*COS(RADIANS(E422))*COS(RADIANS(AG412))))</f>
        <v>#DIV/0!</v>
      </c>
      <c r="AH429" t="e">
        <f>IF(DEGREES(ACOS(SIN(RADIANS(G429))*SIN(RADIANS(E422))+COS(RADIANS(G429))*COS(RADIANS(E422))*COS(RADIANS(AH412))))&gt;90,0,$F$4*$F$5/E421^2*(SIN(RADIANS(G429))*SIN(RADIANS(E422))+COS(RADIANS(G429))*COS(RADIANS(E422))*COS(RADIANS(AH412))))</f>
        <v>#DIV/0!</v>
      </c>
      <c r="AI429" t="e">
        <f>IF(DEGREES(ACOS(SIN(RADIANS(G429))*SIN(RADIANS(E422))+COS(RADIANS(G429))*COS(RADIANS(E422))*COS(RADIANS(AI412))))&gt;90,0,$F$4*$F$5/E421^2*(SIN(RADIANS(G429))*SIN(RADIANS(E422))+COS(RADIANS(G429))*COS(RADIANS(E422))*COS(RADIANS(AI412))))</f>
        <v>#DIV/0!</v>
      </c>
      <c r="AJ429" t="e">
        <f>IF(DEGREES(ACOS(SIN(RADIANS(G429))*SIN(RADIANS(E422))+COS(RADIANS(G429))*COS(RADIANS(E422))*COS(RADIANS(AJ412))))&gt;90,0,$F$4*$F$5/E421^2*(SIN(RADIANS(G429))*SIN(RADIANS(E422))+COS(RADIANS(G429))*COS(RADIANS(E422))*COS(RADIANS(AJ412))))</f>
        <v>#DIV/0!</v>
      </c>
      <c r="AK429">
        <f>IF(DEGREES(ACOS(SIN(RADIANS(G429))*SIN(RADIANS(E422))+COS(RADIANS(G429))*COS(RADIANS(E422))*COS(RADIANS(AK412))))&gt;90,0,$F$4*$F$5/E421^2*(SIN(RADIANS(G429))*SIN(RADIANS(E422))+COS(RADIANS(G429))*COS(RADIANS(E422))*COS(RADIANS(AK412))))</f>
        <v>0</v>
      </c>
      <c r="AL429">
        <f>IF(DEGREES(ACOS(SIN(RADIANS(G429))*SIN(RADIANS(E422))+COS(RADIANS(G429))*COS(RADIANS(E422))*COS(RADIANS(AL412))))&gt;90,0,$F$4*$F$5/E421^2*(SIN(RADIANS(G429))*SIN(RADIANS(E422))+COS(RADIANS(G429))*COS(RADIANS(E422))*COS(RADIANS(AL412))))</f>
        <v>0</v>
      </c>
      <c r="AM429">
        <f>IF(DEGREES(ACOS(SIN(RADIANS(G429))*SIN(RADIANS(E422))+COS(RADIANS(G429))*COS(RADIANS(E422))*COS(RADIANS(AM412))))&gt;90,0,$F$4*$F$5/E421^2*(SIN(RADIANS(G429))*SIN(RADIANS(E422))+COS(RADIANS(G429))*COS(RADIANS(E422))*COS(RADIANS(AM412))))</f>
        <v>0</v>
      </c>
      <c r="AN429">
        <f>IF(DEGREES(ACOS(SIN(RADIANS(G429))*SIN(RADIANS(E422))+COS(RADIANS(G429))*COS(RADIANS(E422))*COS(RADIANS(AN412))))&gt;90,0,$F$4*$F$5/E421^2*(SIN(RADIANS(G429))*SIN(RADIANS(E422))+COS(RADIANS(G429))*COS(RADIANS(E422))*COS(RADIANS(AN412))))</f>
        <v>0</v>
      </c>
      <c r="AO429">
        <f>IF(DEGREES(ACOS(SIN(RADIANS(G429))*SIN(RADIANS(E422))+COS(RADIANS(G429))*COS(RADIANS(E422))*COS(RADIANS(AO412))))&gt;90,0,$F$4*$F$5/E421^2*(SIN(RADIANS(G429))*SIN(RADIANS(E422))+COS(RADIANS(G429))*COS(RADIANS(E422))*COS(RADIANS(AO412))))</f>
        <v>0</v>
      </c>
      <c r="AP429">
        <f>IF(DEGREES(ACOS(SIN(RADIANS(G429))*SIN(RADIANS(E422))+COS(RADIANS(G429))*COS(RADIANS(E422))*COS(RADIANS(AP412))))&gt;90,0,$F$4*$F$5/E421^2*(SIN(RADIANS(G429))*SIN(RADIANS(E422))+COS(RADIANS(G429))*COS(RADIANS(E422))*COS(RADIANS(AP412))))</f>
        <v>0</v>
      </c>
      <c r="AQ429">
        <f>IF(DEGREES(ACOS(SIN(RADIANS(G429))*SIN(RADIANS(E422))+COS(RADIANS(G429))*COS(RADIANS(E422))*COS(RADIANS(AQ412))))&gt;90,0,$F$4*$F$5/E421^2*(SIN(RADIANS(G429))*SIN(RADIANS(E422))+COS(RADIANS(G429))*COS(RADIANS(E422))*COS(RADIANS(AQ412))))</f>
        <v>0</v>
      </c>
      <c r="AR429">
        <f>IF(DEGREES(ACOS(SIN(RADIANS(G429))*SIN(RADIANS(E422))+COS(RADIANS(G429))*COS(RADIANS(E422))*COS(RADIANS(AR412))))&gt;90,0,$F$4*$F$5/E421^2*(SIN(RADIANS(G429))*SIN(RADIANS(E422))+COS(RADIANS(G429))*COS(RADIANS(E422))*COS(RADIANS(AR412))))</f>
        <v>0</v>
      </c>
    </row>
    <row r="430" spans="2:44" x14ac:dyDescent="0.5">
      <c r="G430">
        <v>-70</v>
      </c>
      <c r="I430">
        <f>IF(DEGREES(ACOS(SIN(RADIANS(G430))*SIN(RADIANS(E422))+COS(RADIANS(G430))*COS(RADIANS(E422))*COS(RADIANS(I412))))&gt;90,0,$F$4*$F$5/E421^2*(SIN(RADIANS(G430))*SIN(RADIANS(E422))+COS(RADIANS(G430))*COS(RADIANS(E422))*COS(RADIANS(I412))))</f>
        <v>0</v>
      </c>
      <c r="J430">
        <f>IF(DEGREES(ACOS(SIN(RADIANS(G430))*SIN(RADIANS(E422))+COS(RADIANS(G430))*COS(RADIANS(E422))*COS(RADIANS(J412))))&gt;90,0,$F$4*$F$5/E421^2*(SIN(RADIANS(G430))*SIN(RADIANS(E422))+COS(RADIANS(G430))*COS(RADIANS(E422))*COS(RADIANS(J412))))</f>
        <v>0</v>
      </c>
      <c r="K430">
        <f>IF(DEGREES(ACOS(SIN(RADIANS(G430))*SIN(RADIANS(E422))+COS(RADIANS(G430))*COS(RADIANS(E422))*COS(RADIANS(K412))))&gt;90,0,$F$4*$F$5/E421^2*(SIN(RADIANS(G430))*SIN(RADIANS(E422))+COS(RADIANS(G430))*COS(RADIANS(E422))*COS(RADIANS(K412))))</f>
        <v>0</v>
      </c>
      <c r="L430">
        <f>IF(DEGREES(ACOS(SIN(RADIANS(G430))*SIN(RADIANS(E422))+COS(RADIANS(G430))*COS(RADIANS(E422))*COS(RADIANS(L412))))&gt;90,0,$F$4*$F$5/E421^2*(SIN(RADIANS(G430))*SIN(RADIANS(E422))+COS(RADIANS(G430))*COS(RADIANS(E422))*COS(RADIANS(L412))))</f>
        <v>0</v>
      </c>
      <c r="M430">
        <f>IF(DEGREES(ACOS(SIN(RADIANS(G430))*SIN(RADIANS(E422))+COS(RADIANS(G430))*COS(RADIANS(E422))*COS(RADIANS(M412))))&gt;90,0,$F$4*$F$5/E421^2*(SIN(RADIANS(G430))*SIN(RADIANS(E422))+COS(RADIANS(G430))*COS(RADIANS(E422))*COS(RADIANS(M412))))</f>
        <v>0</v>
      </c>
      <c r="N430">
        <f>IF(DEGREES(ACOS(SIN(RADIANS(G430))*SIN(RADIANS(E422))+COS(RADIANS(G430))*COS(RADIANS(E422))*COS(RADIANS(N412))))&gt;90,0,$F$4*$F$5/E421^2*(SIN(RADIANS(G430))*SIN(RADIANS(E422))+COS(RADIANS(G430))*COS(RADIANS(E422))*COS(RADIANS(N412))))</f>
        <v>0</v>
      </c>
      <c r="O430">
        <f>IF(DEGREES(ACOS(SIN(RADIANS(G430))*SIN(RADIANS(E422))+COS(RADIANS(G430))*COS(RADIANS(E422))*COS(RADIANS(O412))))&gt;90,0,$F$4*$F$5/E421^2*(SIN(RADIANS(G430))*SIN(RADIANS(E422))+COS(RADIANS(G430))*COS(RADIANS(E422))*COS(RADIANS(O412))))</f>
        <v>0</v>
      </c>
      <c r="P430">
        <f>IF(DEGREES(ACOS(SIN(RADIANS(G430))*SIN(RADIANS(E422))+COS(RADIANS(G430))*COS(RADIANS(E422))*COS(RADIANS(P412))))&gt;90,0,$F$4*$F$5/E421^2*(SIN(RADIANS(G430))*SIN(RADIANS(E422))+COS(RADIANS(G430))*COS(RADIANS(E422))*COS(RADIANS(P412))))</f>
        <v>0</v>
      </c>
      <c r="Q430">
        <f>IF(DEGREES(ACOS(SIN(RADIANS(G430))*SIN(RADIANS(E422))+COS(RADIANS(G430))*COS(RADIANS(E422))*COS(RADIANS(Q412))))&gt;90,0,$F$4*$F$5/E421^2*(SIN(RADIANS(G430))*SIN(RADIANS(E422))+COS(RADIANS(G430))*COS(RADIANS(E422))*COS(RADIANS(Q412))))</f>
        <v>0</v>
      </c>
      <c r="R430" t="e">
        <f>IF(DEGREES(ACOS(SIN(RADIANS(G430))*SIN(RADIANS(E422))+COS(RADIANS(G430))*COS(RADIANS(E422))*COS(RADIANS(R412))))&gt;90,0,$F$4*$F$5/E421^2*(SIN(RADIANS(G430))*SIN(RADIANS(E422))+COS(RADIANS(G430))*COS(RADIANS(E422))*COS(RADIANS(R412))))</f>
        <v>#DIV/0!</v>
      </c>
      <c r="S430" t="e">
        <f>IF(DEGREES(ACOS(SIN(RADIANS(G430))*SIN(RADIANS(E422))+COS(RADIANS(G430))*COS(RADIANS(E422))*COS(RADIANS(S412))))&gt;90,0,$F$4*$F$5/E421^2*(SIN(RADIANS(G430))*SIN(RADIANS(E422))+COS(RADIANS(G430))*COS(RADIANS(E422))*COS(RADIANS(S412))))</f>
        <v>#DIV/0!</v>
      </c>
      <c r="T430" t="e">
        <f>IF(DEGREES(ACOS(SIN(RADIANS(G430))*SIN(RADIANS(E422))+COS(RADIANS(G430))*COS(RADIANS(E422))*COS(RADIANS(T412))))&gt;90,0,$F$4*$F$5/E421^2*(SIN(RADIANS(G430))*SIN(RADIANS(E422))+COS(RADIANS(G430))*COS(RADIANS(E422))*COS(RADIANS(T412))))</f>
        <v>#DIV/0!</v>
      </c>
      <c r="U430" t="e">
        <f>IF(DEGREES(ACOS(SIN(RADIANS(G430))*SIN(RADIANS(E422))+COS(RADIANS(G430))*COS(RADIANS(E422))*COS(RADIANS(U412))))&gt;90,0,$F$4*$F$5/E421^2*(SIN(RADIANS(G430))*SIN(RADIANS(E422))+COS(RADIANS(G430))*COS(RADIANS(E422))*COS(RADIANS(U412))))</f>
        <v>#DIV/0!</v>
      </c>
      <c r="V430" t="e">
        <f>IF(DEGREES(ACOS(SIN(RADIANS(G430))*SIN(RADIANS(E422))+COS(RADIANS(G430))*COS(RADIANS(E422))*COS(RADIANS(V412))))&gt;90,0,$F$4*$F$5/E421^2*(SIN(RADIANS(G430))*SIN(RADIANS(E422))+COS(RADIANS(G430))*COS(RADIANS(E422))*COS(RADIANS(V412))))</f>
        <v>#DIV/0!</v>
      </c>
      <c r="W430" t="e">
        <f>IF(DEGREES(ACOS(SIN(RADIANS(G430))*SIN(RADIANS(E422))+COS(RADIANS(G430))*COS(RADIANS(E422))*COS(RADIANS(W412))))&gt;90,0,$F$4*$F$5/E421^2*(SIN(RADIANS(G430))*SIN(RADIANS(E422))+COS(RADIANS(G430))*COS(RADIANS(E422))*COS(RADIANS(W412))))</f>
        <v>#DIV/0!</v>
      </c>
      <c r="X430" t="e">
        <f>IF(DEGREES(ACOS(SIN(RADIANS(G430))*SIN(RADIANS(E422))+COS(RADIANS(G430))*COS(RADIANS(E422))*COS(RADIANS(X412))))&gt;90,0,$F$4*$F$5/E421^2*(SIN(RADIANS(G430))*SIN(RADIANS(E422))+COS(RADIANS(G430))*COS(RADIANS(E422))*COS(RADIANS(X412))))</f>
        <v>#DIV/0!</v>
      </c>
      <c r="Y430" t="e">
        <f>IF(DEGREES(ACOS(SIN(RADIANS(G430))*SIN(RADIANS(E422))+COS(RADIANS(G430))*COS(RADIANS(E422))*COS(RADIANS(Y412))))&gt;90,0,$F$4*$F$5/E421^2*(SIN(RADIANS(G430))*SIN(RADIANS(E422))+COS(RADIANS(G430))*COS(RADIANS(E422))*COS(RADIANS(Y412))))</f>
        <v>#DIV/0!</v>
      </c>
      <c r="Z430" t="e">
        <f>IF(DEGREES(ACOS(SIN(RADIANS(G430))*SIN(RADIANS(E422))+COS(RADIANS(G430))*COS(RADIANS(E422))*COS(RADIANS(Z412))))&gt;90,0,$F$4*$F$5/E421^2*(SIN(RADIANS(G430))*SIN(RADIANS(E422))+COS(RADIANS(G430))*COS(RADIANS(E422))*COS(RADIANS(Z412))))</f>
        <v>#DIV/0!</v>
      </c>
      <c r="AA430" t="e">
        <f>IF(DEGREES(ACOS(SIN(RADIANS(G430))*SIN(RADIANS(E422))+COS(RADIANS(G430))*COS(RADIANS(E422))*COS(RADIANS(AA412))))&gt;90,0,$F$4*$F$5/E421^2*(SIN(RADIANS(G430))*SIN(RADIANS(E422))+COS(RADIANS(G430))*COS(RADIANS(E422))*COS(RADIANS(AA412))))</f>
        <v>#DIV/0!</v>
      </c>
      <c r="AB430" t="e">
        <f>IF(DEGREES(ACOS(SIN(RADIANS(G430))*SIN(RADIANS(E422))+COS(RADIANS(G430))*COS(RADIANS(E422))*COS(RADIANS(AB412))))&gt;90,0,$F$4*$F$5/E421^2*(SIN(RADIANS(G430))*SIN(RADIANS(E422))+COS(RADIANS(G430))*COS(RADIANS(E422))*COS(RADIANS(AB412))))</f>
        <v>#DIV/0!</v>
      </c>
      <c r="AC430" t="e">
        <f>IF(DEGREES(ACOS(SIN(RADIANS(G430))*SIN(RADIANS(E422))+COS(RADIANS(G430))*COS(RADIANS(E422))*COS(RADIANS(AC412))))&gt;90,0,$F$4*$F$5/E421^2*(SIN(RADIANS(G430))*SIN(RADIANS(E422))+COS(RADIANS(G430))*COS(RADIANS(E422))*COS(RADIANS(AC412))))</f>
        <v>#DIV/0!</v>
      </c>
      <c r="AD430" t="e">
        <f>IF(DEGREES(ACOS(SIN(RADIANS(G430))*SIN(RADIANS(E422))+COS(RADIANS(G430))*COS(RADIANS(E422))*COS(RADIANS(AD412))))&gt;90,0,$F$4*$F$5/E421^2*(SIN(RADIANS(G430))*SIN(RADIANS(E422))+COS(RADIANS(G430))*COS(RADIANS(E422))*COS(RADIANS(AD412))))</f>
        <v>#DIV/0!</v>
      </c>
      <c r="AE430" t="e">
        <f>IF(DEGREES(ACOS(SIN(RADIANS(G430))*SIN(RADIANS(E422))+COS(RADIANS(G430))*COS(RADIANS(E422))*COS(RADIANS(AE412))))&gt;90,0,$F$4*$F$5/E421^2*(SIN(RADIANS(G430))*SIN(RADIANS(E422))+COS(RADIANS(G430))*COS(RADIANS(E422))*COS(RADIANS(AE412))))</f>
        <v>#DIV/0!</v>
      </c>
      <c r="AF430" t="e">
        <f>IF(DEGREES(ACOS(SIN(RADIANS(G430))*SIN(RADIANS(E422))+COS(RADIANS(G430))*COS(RADIANS(E422))*COS(RADIANS(AF412))))&gt;90,0,$F$4*$F$5/E421^2*(SIN(RADIANS(G430))*SIN(RADIANS(E422))+COS(RADIANS(G430))*COS(RADIANS(E422))*COS(RADIANS(AF412))))</f>
        <v>#DIV/0!</v>
      </c>
      <c r="AG430" t="e">
        <f>IF(DEGREES(ACOS(SIN(RADIANS(G430))*SIN(RADIANS(E422))+COS(RADIANS(G430))*COS(RADIANS(E422))*COS(RADIANS(AG412))))&gt;90,0,$F$4*$F$5/E421^2*(SIN(RADIANS(G430))*SIN(RADIANS(E422))+COS(RADIANS(G430))*COS(RADIANS(E422))*COS(RADIANS(AG412))))</f>
        <v>#DIV/0!</v>
      </c>
      <c r="AH430" t="e">
        <f>IF(DEGREES(ACOS(SIN(RADIANS(G430))*SIN(RADIANS(E422))+COS(RADIANS(G430))*COS(RADIANS(E422))*COS(RADIANS(AH412))))&gt;90,0,$F$4*$F$5/E421^2*(SIN(RADIANS(G430))*SIN(RADIANS(E422))+COS(RADIANS(G430))*COS(RADIANS(E422))*COS(RADIANS(AH412))))</f>
        <v>#DIV/0!</v>
      </c>
      <c r="AI430" t="e">
        <f>IF(DEGREES(ACOS(SIN(RADIANS(G430))*SIN(RADIANS(E422))+COS(RADIANS(G430))*COS(RADIANS(E422))*COS(RADIANS(AI412))))&gt;90,0,$F$4*$F$5/E421^2*(SIN(RADIANS(G430))*SIN(RADIANS(E422))+COS(RADIANS(G430))*COS(RADIANS(E422))*COS(RADIANS(AI412))))</f>
        <v>#DIV/0!</v>
      </c>
      <c r="AJ430" t="e">
        <f>IF(DEGREES(ACOS(SIN(RADIANS(G430))*SIN(RADIANS(E422))+COS(RADIANS(G430))*COS(RADIANS(E422))*COS(RADIANS(AJ412))))&gt;90,0,$F$4*$F$5/E421^2*(SIN(RADIANS(G430))*SIN(RADIANS(E422))+COS(RADIANS(G430))*COS(RADIANS(E422))*COS(RADIANS(AJ412))))</f>
        <v>#DIV/0!</v>
      </c>
      <c r="AK430">
        <f>IF(DEGREES(ACOS(SIN(RADIANS(G430))*SIN(RADIANS(E422))+COS(RADIANS(G430))*COS(RADIANS(E422))*COS(RADIANS(AK412))))&gt;90,0,$F$4*$F$5/E421^2*(SIN(RADIANS(G430))*SIN(RADIANS(E422))+COS(RADIANS(G430))*COS(RADIANS(E422))*COS(RADIANS(AK412))))</f>
        <v>0</v>
      </c>
      <c r="AL430">
        <f>IF(DEGREES(ACOS(SIN(RADIANS(G430))*SIN(RADIANS(E422))+COS(RADIANS(G430))*COS(RADIANS(E422))*COS(RADIANS(AL412))))&gt;90,0,$F$4*$F$5/E421^2*(SIN(RADIANS(G430))*SIN(RADIANS(E422))+COS(RADIANS(G430))*COS(RADIANS(E422))*COS(RADIANS(AL412))))</f>
        <v>0</v>
      </c>
      <c r="AM430">
        <f>IF(DEGREES(ACOS(SIN(RADIANS(G430))*SIN(RADIANS(E422))+COS(RADIANS(G430))*COS(RADIANS(E422))*COS(RADIANS(AM412))))&gt;90,0,$F$4*$F$5/E421^2*(SIN(RADIANS(G430))*SIN(RADIANS(E422))+COS(RADIANS(G430))*COS(RADIANS(E422))*COS(RADIANS(AM412))))</f>
        <v>0</v>
      </c>
      <c r="AN430">
        <f>IF(DEGREES(ACOS(SIN(RADIANS(G430))*SIN(RADIANS(E422))+COS(RADIANS(G430))*COS(RADIANS(E422))*COS(RADIANS(AN412))))&gt;90,0,$F$4*$F$5/E421^2*(SIN(RADIANS(G430))*SIN(RADIANS(E422))+COS(RADIANS(G430))*COS(RADIANS(E422))*COS(RADIANS(AN412))))</f>
        <v>0</v>
      </c>
      <c r="AO430">
        <f>IF(DEGREES(ACOS(SIN(RADIANS(G430))*SIN(RADIANS(E422))+COS(RADIANS(G430))*COS(RADIANS(E422))*COS(RADIANS(AO412))))&gt;90,0,$F$4*$F$5/E421^2*(SIN(RADIANS(G430))*SIN(RADIANS(E422))+COS(RADIANS(G430))*COS(RADIANS(E422))*COS(RADIANS(AO412))))</f>
        <v>0</v>
      </c>
      <c r="AP430">
        <f>IF(DEGREES(ACOS(SIN(RADIANS(G430))*SIN(RADIANS(E422))+COS(RADIANS(G430))*COS(RADIANS(E422))*COS(RADIANS(AP412))))&gt;90,0,$F$4*$F$5/E421^2*(SIN(RADIANS(G430))*SIN(RADIANS(E422))+COS(RADIANS(G430))*COS(RADIANS(E422))*COS(RADIANS(AP412))))</f>
        <v>0</v>
      </c>
      <c r="AQ430">
        <f>IF(DEGREES(ACOS(SIN(RADIANS(G430))*SIN(RADIANS(E422))+COS(RADIANS(G430))*COS(RADIANS(E422))*COS(RADIANS(AQ412))))&gt;90,0,$F$4*$F$5/E421^2*(SIN(RADIANS(G430))*SIN(RADIANS(E422))+COS(RADIANS(G430))*COS(RADIANS(E422))*COS(RADIANS(AQ412))))</f>
        <v>0</v>
      </c>
      <c r="AR430">
        <f>IF(DEGREES(ACOS(SIN(RADIANS(G430))*SIN(RADIANS(E422))+COS(RADIANS(G430))*COS(RADIANS(E422))*COS(RADIANS(AR412))))&gt;90,0,$F$4*$F$5/E421^2*(SIN(RADIANS(G430))*SIN(RADIANS(E422))+COS(RADIANS(G430))*COS(RADIANS(E422))*COS(RADIANS(AR412))))</f>
        <v>0</v>
      </c>
    </row>
    <row r="431" spans="2:44" x14ac:dyDescent="0.5">
      <c r="G431">
        <v>-80</v>
      </c>
      <c r="I431">
        <f>IF(DEGREES(ACOS(SIN(RADIANS(G431))*SIN(RADIANS(E422))+COS(RADIANS(G431))*COS(RADIANS(E422))*COS(RADIANS(I412))))&gt;90,0,$F$4*$F$5/E421^2*(SIN(RADIANS(G431))*SIN(RADIANS(E422))+COS(RADIANS(G431))*COS(RADIANS(E422))*COS(RADIANS(I412))))</f>
        <v>0</v>
      </c>
      <c r="J431">
        <f>IF(DEGREES(ACOS(SIN(RADIANS(G431))*SIN(RADIANS(E422))+COS(RADIANS(G431))*COS(RADIANS(E422))*COS(RADIANS(J412))))&gt;90,0,$F$4*$F$5/E421^2*(SIN(RADIANS(G431))*SIN(RADIANS(E422))+COS(RADIANS(G431))*COS(RADIANS(E422))*COS(RADIANS(J412))))</f>
        <v>0</v>
      </c>
      <c r="K431">
        <f>IF(DEGREES(ACOS(SIN(RADIANS(G431))*SIN(RADIANS(E422))+COS(RADIANS(G431))*COS(RADIANS(E422))*COS(RADIANS(K412))))&gt;90,0,$F$4*$F$5/E421^2*(SIN(RADIANS(G431))*SIN(RADIANS(E422))+COS(RADIANS(G431))*COS(RADIANS(E422))*COS(RADIANS(K412))))</f>
        <v>0</v>
      </c>
      <c r="L431">
        <f>IF(DEGREES(ACOS(SIN(RADIANS(G431))*SIN(RADIANS(E422))+COS(RADIANS(G431))*COS(RADIANS(E422))*COS(RADIANS(L412))))&gt;90,0,$F$4*$F$5/E421^2*(SIN(RADIANS(G431))*SIN(RADIANS(E422))+COS(RADIANS(G431))*COS(RADIANS(E422))*COS(RADIANS(L412))))</f>
        <v>0</v>
      </c>
      <c r="M431">
        <f>IF(DEGREES(ACOS(SIN(RADIANS(G431))*SIN(RADIANS(E422))+COS(RADIANS(G431))*COS(RADIANS(E422))*COS(RADIANS(M412))))&gt;90,0,$F$4*$F$5/E421^2*(SIN(RADIANS(G431))*SIN(RADIANS(E422))+COS(RADIANS(G431))*COS(RADIANS(E422))*COS(RADIANS(M412))))</f>
        <v>0</v>
      </c>
      <c r="N431">
        <f>IF(DEGREES(ACOS(SIN(RADIANS(G431))*SIN(RADIANS(E422))+COS(RADIANS(G431))*COS(RADIANS(E422))*COS(RADIANS(N412))))&gt;90,0,$F$4*$F$5/E421^2*(SIN(RADIANS(G431))*SIN(RADIANS(E422))+COS(RADIANS(G431))*COS(RADIANS(E422))*COS(RADIANS(N412))))</f>
        <v>0</v>
      </c>
      <c r="O431">
        <f>IF(DEGREES(ACOS(SIN(RADIANS(G431))*SIN(RADIANS(E422))+COS(RADIANS(G431))*COS(RADIANS(E422))*COS(RADIANS(O412))))&gt;90,0,$F$4*$F$5/E421^2*(SIN(RADIANS(G431))*SIN(RADIANS(E422))+COS(RADIANS(G431))*COS(RADIANS(E422))*COS(RADIANS(O412))))</f>
        <v>0</v>
      </c>
      <c r="P431">
        <f>IF(DEGREES(ACOS(SIN(RADIANS(G431))*SIN(RADIANS(E422))+COS(RADIANS(G431))*COS(RADIANS(E422))*COS(RADIANS(P412))))&gt;90,0,$F$4*$F$5/E421^2*(SIN(RADIANS(G431))*SIN(RADIANS(E422))+COS(RADIANS(G431))*COS(RADIANS(E422))*COS(RADIANS(P412))))</f>
        <v>0</v>
      </c>
      <c r="Q431">
        <f>IF(DEGREES(ACOS(SIN(RADIANS(G431))*SIN(RADIANS(E422))+COS(RADIANS(G431))*COS(RADIANS(E422))*COS(RADIANS(Q412))))&gt;90,0,$F$4*$F$5/E421^2*(SIN(RADIANS(G431))*SIN(RADIANS(E422))+COS(RADIANS(G431))*COS(RADIANS(E422))*COS(RADIANS(Q412))))</f>
        <v>0</v>
      </c>
      <c r="R431" t="e">
        <f>IF(DEGREES(ACOS(SIN(RADIANS(G431))*SIN(RADIANS(E422))+COS(RADIANS(G431))*COS(RADIANS(E422))*COS(RADIANS(R412))))&gt;90,0,$F$4*$F$5/E421^2*(SIN(RADIANS(G431))*SIN(RADIANS(E422))+COS(RADIANS(G431))*COS(RADIANS(E422))*COS(RADIANS(R412))))</f>
        <v>#DIV/0!</v>
      </c>
      <c r="S431" t="e">
        <f>IF(DEGREES(ACOS(SIN(RADIANS(G431))*SIN(RADIANS(E422))+COS(RADIANS(G431))*COS(RADIANS(E422))*COS(RADIANS(S412))))&gt;90,0,$F$4*$F$5/E421^2*(SIN(RADIANS(G431))*SIN(RADIANS(E422))+COS(RADIANS(G431))*COS(RADIANS(E422))*COS(RADIANS(S412))))</f>
        <v>#DIV/0!</v>
      </c>
      <c r="T431" t="e">
        <f>IF(DEGREES(ACOS(SIN(RADIANS(G431))*SIN(RADIANS(E422))+COS(RADIANS(G431))*COS(RADIANS(E422))*COS(RADIANS(T412))))&gt;90,0,$F$4*$F$5/E421^2*(SIN(RADIANS(G431))*SIN(RADIANS(E422))+COS(RADIANS(G431))*COS(RADIANS(E422))*COS(RADIANS(T412))))</f>
        <v>#DIV/0!</v>
      </c>
      <c r="U431" t="e">
        <f>IF(DEGREES(ACOS(SIN(RADIANS(G431))*SIN(RADIANS(E422))+COS(RADIANS(G431))*COS(RADIANS(E422))*COS(RADIANS(U412))))&gt;90,0,$F$4*$F$5/E421^2*(SIN(RADIANS(G431))*SIN(RADIANS(E422))+COS(RADIANS(G431))*COS(RADIANS(E422))*COS(RADIANS(U412))))</f>
        <v>#DIV/0!</v>
      </c>
      <c r="V431" t="e">
        <f>IF(DEGREES(ACOS(SIN(RADIANS(G431))*SIN(RADIANS(E422))+COS(RADIANS(G431))*COS(RADIANS(E422))*COS(RADIANS(V412))))&gt;90,0,$F$4*$F$5/E421^2*(SIN(RADIANS(G431))*SIN(RADIANS(E422))+COS(RADIANS(G431))*COS(RADIANS(E422))*COS(RADIANS(V412))))</f>
        <v>#DIV/0!</v>
      </c>
      <c r="W431" t="e">
        <f>IF(DEGREES(ACOS(SIN(RADIANS(G431))*SIN(RADIANS(E422))+COS(RADIANS(G431))*COS(RADIANS(E422))*COS(RADIANS(W412))))&gt;90,0,$F$4*$F$5/E421^2*(SIN(RADIANS(G431))*SIN(RADIANS(E422))+COS(RADIANS(G431))*COS(RADIANS(E422))*COS(RADIANS(W412))))</f>
        <v>#DIV/0!</v>
      </c>
      <c r="X431" t="e">
        <f>IF(DEGREES(ACOS(SIN(RADIANS(G431))*SIN(RADIANS(E422))+COS(RADIANS(G431))*COS(RADIANS(E422))*COS(RADIANS(X412))))&gt;90,0,$F$4*$F$5/E421^2*(SIN(RADIANS(G431))*SIN(RADIANS(E422))+COS(RADIANS(G431))*COS(RADIANS(E422))*COS(RADIANS(X412))))</f>
        <v>#DIV/0!</v>
      </c>
      <c r="Y431" t="e">
        <f>IF(DEGREES(ACOS(SIN(RADIANS(G431))*SIN(RADIANS(E422))+COS(RADIANS(G431))*COS(RADIANS(E422))*COS(RADIANS(Y412))))&gt;90,0,$F$4*$F$5/E421^2*(SIN(RADIANS(G431))*SIN(RADIANS(E422))+COS(RADIANS(G431))*COS(RADIANS(E422))*COS(RADIANS(Y412))))</f>
        <v>#DIV/0!</v>
      </c>
      <c r="Z431" t="e">
        <f>IF(DEGREES(ACOS(SIN(RADIANS(G431))*SIN(RADIANS(E422))+COS(RADIANS(G431))*COS(RADIANS(E422))*COS(RADIANS(Z412))))&gt;90,0,$F$4*$F$5/E421^2*(SIN(RADIANS(G431))*SIN(RADIANS(E422))+COS(RADIANS(G431))*COS(RADIANS(E422))*COS(RADIANS(Z412))))</f>
        <v>#DIV/0!</v>
      </c>
      <c r="AA431" t="e">
        <f>IF(DEGREES(ACOS(SIN(RADIANS(G431))*SIN(RADIANS(E422))+COS(RADIANS(G431))*COS(RADIANS(E422))*COS(RADIANS(AA412))))&gt;90,0,$F$4*$F$5/E421^2*(SIN(RADIANS(G431))*SIN(RADIANS(E422))+COS(RADIANS(G431))*COS(RADIANS(E422))*COS(RADIANS(AA412))))</f>
        <v>#DIV/0!</v>
      </c>
      <c r="AB431" t="e">
        <f>IF(DEGREES(ACOS(SIN(RADIANS(G431))*SIN(RADIANS(E422))+COS(RADIANS(G431))*COS(RADIANS(E422))*COS(RADIANS(AB412))))&gt;90,0,$F$4*$F$5/E421^2*(SIN(RADIANS(G431))*SIN(RADIANS(E422))+COS(RADIANS(G431))*COS(RADIANS(E422))*COS(RADIANS(AB412))))</f>
        <v>#DIV/0!</v>
      </c>
      <c r="AC431" t="e">
        <f>IF(DEGREES(ACOS(SIN(RADIANS(G431))*SIN(RADIANS(E422))+COS(RADIANS(G431))*COS(RADIANS(E422))*COS(RADIANS(AC412))))&gt;90,0,$F$4*$F$5/E421^2*(SIN(RADIANS(G431))*SIN(RADIANS(E422))+COS(RADIANS(G431))*COS(RADIANS(E422))*COS(RADIANS(AC412))))</f>
        <v>#DIV/0!</v>
      </c>
      <c r="AD431" t="e">
        <f>IF(DEGREES(ACOS(SIN(RADIANS(G431))*SIN(RADIANS(E422))+COS(RADIANS(G431))*COS(RADIANS(E422))*COS(RADIANS(AD412))))&gt;90,0,$F$4*$F$5/E421^2*(SIN(RADIANS(G431))*SIN(RADIANS(E422))+COS(RADIANS(G431))*COS(RADIANS(E422))*COS(RADIANS(AD412))))</f>
        <v>#DIV/0!</v>
      </c>
      <c r="AE431" t="e">
        <f>IF(DEGREES(ACOS(SIN(RADIANS(G431))*SIN(RADIANS(E422))+COS(RADIANS(G431))*COS(RADIANS(E422))*COS(RADIANS(AE412))))&gt;90,0,$F$4*$F$5/E421^2*(SIN(RADIANS(G431))*SIN(RADIANS(E422))+COS(RADIANS(G431))*COS(RADIANS(E422))*COS(RADIANS(AE412))))</f>
        <v>#DIV/0!</v>
      </c>
      <c r="AF431" t="e">
        <f>IF(DEGREES(ACOS(SIN(RADIANS(G431))*SIN(RADIANS(E422))+COS(RADIANS(G431))*COS(RADIANS(E422))*COS(RADIANS(AF412))))&gt;90,0,$F$4*$F$5/E421^2*(SIN(RADIANS(G431))*SIN(RADIANS(E422))+COS(RADIANS(G431))*COS(RADIANS(E422))*COS(RADIANS(AF412))))</f>
        <v>#DIV/0!</v>
      </c>
      <c r="AG431" t="e">
        <f>IF(DEGREES(ACOS(SIN(RADIANS(G431))*SIN(RADIANS(E422))+COS(RADIANS(G431))*COS(RADIANS(E422))*COS(RADIANS(AG412))))&gt;90,0,$F$4*$F$5/E421^2*(SIN(RADIANS(G431))*SIN(RADIANS(E422))+COS(RADIANS(G431))*COS(RADIANS(E422))*COS(RADIANS(AG412))))</f>
        <v>#DIV/0!</v>
      </c>
      <c r="AH431" t="e">
        <f>IF(DEGREES(ACOS(SIN(RADIANS(G431))*SIN(RADIANS(E422))+COS(RADIANS(G431))*COS(RADIANS(E422))*COS(RADIANS(AH412))))&gt;90,0,$F$4*$F$5/E421^2*(SIN(RADIANS(G431))*SIN(RADIANS(E422))+COS(RADIANS(G431))*COS(RADIANS(E422))*COS(RADIANS(AH412))))</f>
        <v>#DIV/0!</v>
      </c>
      <c r="AI431" t="e">
        <f>IF(DEGREES(ACOS(SIN(RADIANS(G431))*SIN(RADIANS(E422))+COS(RADIANS(G431))*COS(RADIANS(E422))*COS(RADIANS(AI412))))&gt;90,0,$F$4*$F$5/E421^2*(SIN(RADIANS(G431))*SIN(RADIANS(E422))+COS(RADIANS(G431))*COS(RADIANS(E422))*COS(RADIANS(AI412))))</f>
        <v>#DIV/0!</v>
      </c>
      <c r="AJ431" t="e">
        <f>IF(DEGREES(ACOS(SIN(RADIANS(G431))*SIN(RADIANS(E422))+COS(RADIANS(G431))*COS(RADIANS(E422))*COS(RADIANS(AJ412))))&gt;90,0,$F$4*$F$5/E421^2*(SIN(RADIANS(G431))*SIN(RADIANS(E422))+COS(RADIANS(G431))*COS(RADIANS(E422))*COS(RADIANS(AJ412))))</f>
        <v>#DIV/0!</v>
      </c>
      <c r="AK431">
        <f>IF(DEGREES(ACOS(SIN(RADIANS(G431))*SIN(RADIANS(E422))+COS(RADIANS(G431))*COS(RADIANS(E422))*COS(RADIANS(AK412))))&gt;90,0,$F$4*$F$5/E421^2*(SIN(RADIANS(G431))*SIN(RADIANS(E422))+COS(RADIANS(G431))*COS(RADIANS(E422))*COS(RADIANS(AK412))))</f>
        <v>0</v>
      </c>
      <c r="AL431">
        <f>IF(DEGREES(ACOS(SIN(RADIANS(G431))*SIN(RADIANS(E422))+COS(RADIANS(G431))*COS(RADIANS(E422))*COS(RADIANS(AL412))))&gt;90,0,$F$4*$F$5/E421^2*(SIN(RADIANS(G431))*SIN(RADIANS(E422))+COS(RADIANS(G431))*COS(RADIANS(E422))*COS(RADIANS(AL412))))</f>
        <v>0</v>
      </c>
      <c r="AM431">
        <f>IF(DEGREES(ACOS(SIN(RADIANS(G431))*SIN(RADIANS(E422))+COS(RADIANS(G431))*COS(RADIANS(E422))*COS(RADIANS(AM412))))&gt;90,0,$F$4*$F$5/E421^2*(SIN(RADIANS(G431))*SIN(RADIANS(E422))+COS(RADIANS(G431))*COS(RADIANS(E422))*COS(RADIANS(AM412))))</f>
        <v>0</v>
      </c>
      <c r="AN431">
        <f>IF(DEGREES(ACOS(SIN(RADIANS(G431))*SIN(RADIANS(E422))+COS(RADIANS(G431))*COS(RADIANS(E422))*COS(RADIANS(AN412))))&gt;90,0,$F$4*$F$5/E421^2*(SIN(RADIANS(G431))*SIN(RADIANS(E422))+COS(RADIANS(G431))*COS(RADIANS(E422))*COS(RADIANS(AN412))))</f>
        <v>0</v>
      </c>
      <c r="AO431">
        <f>IF(DEGREES(ACOS(SIN(RADIANS(G431))*SIN(RADIANS(E422))+COS(RADIANS(G431))*COS(RADIANS(E422))*COS(RADIANS(AO412))))&gt;90,0,$F$4*$F$5/E421^2*(SIN(RADIANS(G431))*SIN(RADIANS(E422))+COS(RADIANS(G431))*COS(RADIANS(E422))*COS(RADIANS(AO412))))</f>
        <v>0</v>
      </c>
      <c r="AP431">
        <f>IF(DEGREES(ACOS(SIN(RADIANS(G431))*SIN(RADIANS(E422))+COS(RADIANS(G431))*COS(RADIANS(E422))*COS(RADIANS(AP412))))&gt;90,0,$F$4*$F$5/E421^2*(SIN(RADIANS(G431))*SIN(RADIANS(E422))+COS(RADIANS(G431))*COS(RADIANS(E422))*COS(RADIANS(AP412))))</f>
        <v>0</v>
      </c>
      <c r="AQ431">
        <f>IF(DEGREES(ACOS(SIN(RADIANS(G431))*SIN(RADIANS(E422))+COS(RADIANS(G431))*COS(RADIANS(E422))*COS(RADIANS(AQ412))))&gt;90,0,$F$4*$F$5/E421^2*(SIN(RADIANS(G431))*SIN(RADIANS(E422))+COS(RADIANS(G431))*COS(RADIANS(E422))*COS(RADIANS(AQ412))))</f>
        <v>0</v>
      </c>
      <c r="AR431">
        <f>IF(DEGREES(ACOS(SIN(RADIANS(G431))*SIN(RADIANS(E422))+COS(RADIANS(G431))*COS(RADIANS(E422))*COS(RADIANS(AR412))))&gt;90,0,$F$4*$F$5/E421^2*(SIN(RADIANS(G431))*SIN(RADIANS(E422))+COS(RADIANS(G431))*COS(RADIANS(E422))*COS(RADIANS(AR412))))</f>
        <v>0</v>
      </c>
    </row>
    <row r="432" spans="2:44" x14ac:dyDescent="0.5">
      <c r="G432">
        <v>-90</v>
      </c>
      <c r="I432" t="e">
        <f>IF(DEGREES(ACOS(SIN(RADIANS(G432))*SIN(RADIANS(E422))+COS(RADIANS(G432))*COS(RADIANS(E422))*COS(RADIANS(I412))))&gt;90,0,$F$4*$F$5/E421^2*(SIN(RADIANS(G432))*SIN(RADIANS(E422))+COS(RADIANS(G432))*COS(RADIANS(E422))*COS(RADIANS(I412))))</f>
        <v>#DIV/0!</v>
      </c>
      <c r="J432" t="e">
        <f>IF(DEGREES(ACOS(SIN(RADIANS(G432))*SIN(RADIANS(E422))+COS(RADIANS(G432))*COS(RADIANS(E422))*COS(RADIANS(J412))))&gt;90,0,$F$4*$F$5/E421^2*(SIN(RADIANS(G432))*SIN(RADIANS(E422))+COS(RADIANS(G432))*COS(RADIANS(E422))*COS(RADIANS(J412))))</f>
        <v>#DIV/0!</v>
      </c>
      <c r="K432" t="e">
        <f>IF(DEGREES(ACOS(SIN(RADIANS(G432))*SIN(RADIANS(E422))+COS(RADIANS(G432))*COS(RADIANS(E422))*COS(RADIANS(K412))))&gt;90,0,$F$4*$F$5/E421^2*(SIN(RADIANS(G432))*SIN(RADIANS(E422))+COS(RADIANS(G432))*COS(RADIANS(E422))*COS(RADIANS(K412))))</f>
        <v>#DIV/0!</v>
      </c>
      <c r="L432" t="e">
        <f>IF(DEGREES(ACOS(SIN(RADIANS(G432))*SIN(RADIANS(E422))+COS(RADIANS(G432))*COS(RADIANS(E422))*COS(RADIANS(L412))))&gt;90,0,$F$4*$F$5/E421^2*(SIN(RADIANS(G432))*SIN(RADIANS(E422))+COS(RADIANS(G432))*COS(RADIANS(E422))*COS(RADIANS(L412))))</f>
        <v>#DIV/0!</v>
      </c>
      <c r="M432" t="e">
        <f>IF(DEGREES(ACOS(SIN(RADIANS(G432))*SIN(RADIANS(E422))+COS(RADIANS(G432))*COS(RADIANS(E422))*COS(RADIANS(M412))))&gt;90,0,$F$4*$F$5/E421^2*(SIN(RADIANS(G432))*SIN(RADIANS(E422))+COS(RADIANS(G432))*COS(RADIANS(E422))*COS(RADIANS(M412))))</f>
        <v>#DIV/0!</v>
      </c>
      <c r="N432" t="e">
        <f>IF(DEGREES(ACOS(SIN(RADIANS(G432))*SIN(RADIANS(E422))+COS(RADIANS(G432))*COS(RADIANS(E422))*COS(RADIANS(N412))))&gt;90,0,$F$4*$F$5/E421^2*(SIN(RADIANS(G432))*SIN(RADIANS(E422))+COS(RADIANS(G432))*COS(RADIANS(E422))*COS(RADIANS(N412))))</f>
        <v>#DIV/0!</v>
      </c>
      <c r="O432" t="e">
        <f>IF(DEGREES(ACOS(SIN(RADIANS(G432))*SIN(RADIANS(E422))+COS(RADIANS(G432))*COS(RADIANS(E422))*COS(RADIANS(O412))))&gt;90,0,$F$4*$F$5/E421^2*(SIN(RADIANS(G432))*SIN(RADIANS(E422))+COS(RADIANS(G432))*COS(RADIANS(E422))*COS(RADIANS(O412))))</f>
        <v>#DIV/0!</v>
      </c>
      <c r="P432" t="e">
        <f>IF(DEGREES(ACOS(SIN(RADIANS(G432))*SIN(RADIANS(E422))+COS(RADIANS(G432))*COS(RADIANS(E422))*COS(RADIANS(P412))))&gt;90,0,$F$4*$F$5/E421^2*(SIN(RADIANS(G432))*SIN(RADIANS(E422))+COS(RADIANS(G432))*COS(RADIANS(E422))*COS(RADIANS(P412))))</f>
        <v>#DIV/0!</v>
      </c>
      <c r="Q432" t="e">
        <f>IF(DEGREES(ACOS(SIN(RADIANS(G432))*SIN(RADIANS(E422))+COS(RADIANS(G432))*COS(RADIANS(E422))*COS(RADIANS(Q412))))&gt;90,0,$F$4*$F$5/E421^2*(SIN(RADIANS(G432))*SIN(RADIANS(E422))+COS(RADIANS(G432))*COS(RADIANS(E422))*COS(RADIANS(Q412))))</f>
        <v>#DIV/0!</v>
      </c>
      <c r="R432" t="e">
        <f>IF(DEGREES(ACOS(SIN(RADIANS(G432))*SIN(RADIANS(E422))+COS(RADIANS(G432))*COS(RADIANS(E422))*COS(RADIANS(R412))))&gt;90,0,$F$4*$F$5/E421^2*(SIN(RADIANS(G432))*SIN(RADIANS(E422))+COS(RADIANS(G432))*COS(RADIANS(E422))*COS(RADIANS(R412))))</f>
        <v>#DIV/0!</v>
      </c>
      <c r="S432" t="e">
        <f>IF(DEGREES(ACOS(SIN(RADIANS(G432))*SIN(RADIANS(E422))+COS(RADIANS(G432))*COS(RADIANS(E422))*COS(RADIANS(S412))))&gt;90,0,$F$4*$F$5/E421^2*(SIN(RADIANS(G432))*SIN(RADIANS(E422))+COS(RADIANS(G432))*COS(RADIANS(E422))*COS(RADIANS(S412))))</f>
        <v>#DIV/0!</v>
      </c>
      <c r="T432" t="e">
        <f>IF(DEGREES(ACOS(SIN(RADIANS(G432))*SIN(RADIANS(E422))+COS(RADIANS(G432))*COS(RADIANS(E422))*COS(RADIANS(T412))))&gt;90,0,$F$4*$F$5/E421^2*(SIN(RADIANS(G432))*SIN(RADIANS(E422))+COS(RADIANS(G432))*COS(RADIANS(E422))*COS(RADIANS(T412))))</f>
        <v>#DIV/0!</v>
      </c>
      <c r="U432" t="e">
        <f>IF(DEGREES(ACOS(SIN(RADIANS(G432))*SIN(RADIANS(E422))+COS(RADIANS(G432))*COS(RADIANS(E422))*COS(RADIANS(U412))))&gt;90,0,$F$4*$F$5/E421^2*(SIN(RADIANS(G432))*SIN(RADIANS(E422))+COS(RADIANS(G432))*COS(RADIANS(E422))*COS(RADIANS(U412))))</f>
        <v>#DIV/0!</v>
      </c>
      <c r="V432" t="e">
        <f>IF(DEGREES(ACOS(SIN(RADIANS(G432))*SIN(RADIANS(E422))+COS(RADIANS(G432))*COS(RADIANS(E422))*COS(RADIANS(V412))))&gt;90,0,$F$4*$F$5/E421^2*(SIN(RADIANS(G432))*SIN(RADIANS(E422))+COS(RADIANS(G432))*COS(RADIANS(E422))*COS(RADIANS(V412))))</f>
        <v>#DIV/0!</v>
      </c>
      <c r="W432" t="e">
        <f>IF(DEGREES(ACOS(SIN(RADIANS(G432))*SIN(RADIANS(E422))+COS(RADIANS(G432))*COS(RADIANS(E422))*COS(RADIANS(W412))))&gt;90,0,$F$4*$F$5/E421^2*(SIN(RADIANS(G432))*SIN(RADIANS(E422))+COS(RADIANS(G432))*COS(RADIANS(E422))*COS(RADIANS(W412))))</f>
        <v>#DIV/0!</v>
      </c>
      <c r="X432" t="e">
        <f>IF(DEGREES(ACOS(SIN(RADIANS(G432))*SIN(RADIANS(E422))+COS(RADIANS(G432))*COS(RADIANS(E422))*COS(RADIANS(X412))))&gt;90,0,$F$4*$F$5/E421^2*(SIN(RADIANS(G432))*SIN(RADIANS(E422))+COS(RADIANS(G432))*COS(RADIANS(E422))*COS(RADIANS(X412))))</f>
        <v>#DIV/0!</v>
      </c>
      <c r="Y432" t="e">
        <f>IF(DEGREES(ACOS(SIN(RADIANS(G432))*SIN(RADIANS(E422))+COS(RADIANS(G432))*COS(RADIANS(E422))*COS(RADIANS(Y412))))&gt;90,0,$F$4*$F$5/E421^2*(SIN(RADIANS(G432))*SIN(RADIANS(E422))+COS(RADIANS(G432))*COS(RADIANS(E422))*COS(RADIANS(Y412))))</f>
        <v>#DIV/0!</v>
      </c>
      <c r="Z432" t="e">
        <f>IF(DEGREES(ACOS(SIN(RADIANS(G432))*SIN(RADIANS(E422))+COS(RADIANS(G432))*COS(RADIANS(E422))*COS(RADIANS(Z412))))&gt;90,0,$F$4*$F$5/E421^2*(SIN(RADIANS(G432))*SIN(RADIANS(E422))+COS(RADIANS(G432))*COS(RADIANS(E422))*COS(RADIANS(Z412))))</f>
        <v>#DIV/0!</v>
      </c>
      <c r="AA432" t="e">
        <f>IF(DEGREES(ACOS(SIN(RADIANS(G432))*SIN(RADIANS(E422))+COS(RADIANS(G432))*COS(RADIANS(E422))*COS(RADIANS(AA412))))&gt;90,0,$F$4*$F$5/E421^2*(SIN(RADIANS(G432))*SIN(RADIANS(E422))+COS(RADIANS(G432))*COS(RADIANS(E422))*COS(RADIANS(AA412))))</f>
        <v>#DIV/0!</v>
      </c>
      <c r="AB432" t="e">
        <f>IF(DEGREES(ACOS(SIN(RADIANS(G432))*SIN(RADIANS(E422))+COS(RADIANS(G432))*COS(RADIANS(E422))*COS(RADIANS(AB412))))&gt;90,0,$F$4*$F$5/E421^2*(SIN(RADIANS(G432))*SIN(RADIANS(E422))+COS(RADIANS(G432))*COS(RADIANS(E422))*COS(RADIANS(AB412))))</f>
        <v>#DIV/0!</v>
      </c>
      <c r="AC432" t="e">
        <f>IF(DEGREES(ACOS(SIN(RADIANS(G432))*SIN(RADIANS(E422))+COS(RADIANS(G432))*COS(RADIANS(E422))*COS(RADIANS(AC412))))&gt;90,0,$F$4*$F$5/E421^2*(SIN(RADIANS(G432))*SIN(RADIANS(E422))+COS(RADIANS(G432))*COS(RADIANS(E422))*COS(RADIANS(AC412))))</f>
        <v>#DIV/0!</v>
      </c>
      <c r="AD432" t="e">
        <f>IF(DEGREES(ACOS(SIN(RADIANS(G432))*SIN(RADIANS(E422))+COS(RADIANS(G432))*COS(RADIANS(E422))*COS(RADIANS(AD412))))&gt;90,0,$F$4*$F$5/E421^2*(SIN(RADIANS(G432))*SIN(RADIANS(E422))+COS(RADIANS(G432))*COS(RADIANS(E422))*COS(RADIANS(AD412))))</f>
        <v>#DIV/0!</v>
      </c>
      <c r="AE432" t="e">
        <f>IF(DEGREES(ACOS(SIN(RADIANS(G432))*SIN(RADIANS(E422))+COS(RADIANS(G432))*COS(RADIANS(E422))*COS(RADIANS(AE412))))&gt;90,0,$F$4*$F$5/E421^2*(SIN(RADIANS(G432))*SIN(RADIANS(E422))+COS(RADIANS(G432))*COS(RADIANS(E422))*COS(RADIANS(AE412))))</f>
        <v>#DIV/0!</v>
      </c>
      <c r="AF432" t="e">
        <f>IF(DEGREES(ACOS(SIN(RADIANS(G432))*SIN(RADIANS(E422))+COS(RADIANS(G432))*COS(RADIANS(E422))*COS(RADIANS(AF412))))&gt;90,0,$F$4*$F$5/E421^2*(SIN(RADIANS(G432))*SIN(RADIANS(E422))+COS(RADIANS(G432))*COS(RADIANS(E422))*COS(RADIANS(AF412))))</f>
        <v>#DIV/0!</v>
      </c>
      <c r="AG432" t="e">
        <f>IF(DEGREES(ACOS(SIN(RADIANS(G432))*SIN(RADIANS(E422))+COS(RADIANS(G432))*COS(RADIANS(E422))*COS(RADIANS(AG412))))&gt;90,0,$F$4*$F$5/E421^2*(SIN(RADIANS(G432))*SIN(RADIANS(E422))+COS(RADIANS(G432))*COS(RADIANS(E422))*COS(RADIANS(AG412))))</f>
        <v>#DIV/0!</v>
      </c>
      <c r="AH432" t="e">
        <f>IF(DEGREES(ACOS(SIN(RADIANS(G432))*SIN(RADIANS(E422))+COS(RADIANS(G432))*COS(RADIANS(E422))*COS(RADIANS(AH412))))&gt;90,0,$F$4*$F$5/E421^2*(SIN(RADIANS(G432))*SIN(RADIANS(E422))+COS(RADIANS(G432))*COS(RADIANS(E422))*COS(RADIANS(AH412))))</f>
        <v>#DIV/0!</v>
      </c>
      <c r="AI432" t="e">
        <f>IF(DEGREES(ACOS(SIN(RADIANS(G432))*SIN(RADIANS(E422))+COS(RADIANS(G432))*COS(RADIANS(E422))*COS(RADIANS(AI412))))&gt;90,0,$F$4*$F$5/E421^2*(SIN(RADIANS(G432))*SIN(RADIANS(E422))+COS(RADIANS(G432))*COS(RADIANS(E422))*COS(RADIANS(AI412))))</f>
        <v>#DIV/0!</v>
      </c>
      <c r="AJ432" t="e">
        <f>IF(DEGREES(ACOS(SIN(RADIANS(G432))*SIN(RADIANS(E422))+COS(RADIANS(G432))*COS(RADIANS(E422))*COS(RADIANS(AJ412))))&gt;90,0,$F$4*$F$5/E421^2*(SIN(RADIANS(G432))*SIN(RADIANS(E422))+COS(RADIANS(G432))*COS(RADIANS(E422))*COS(RADIANS(AJ412))))</f>
        <v>#DIV/0!</v>
      </c>
      <c r="AK432" t="e">
        <f>IF(DEGREES(ACOS(SIN(RADIANS(G432))*SIN(RADIANS(E422))+COS(RADIANS(G432))*COS(RADIANS(E422))*COS(RADIANS(AK412))))&gt;90,0,$F$4*$F$5/E421^2*(SIN(RADIANS(G432))*SIN(RADIANS(E422))+COS(RADIANS(G432))*COS(RADIANS(E422))*COS(RADIANS(AK412))))</f>
        <v>#DIV/0!</v>
      </c>
      <c r="AL432" t="e">
        <f>IF(DEGREES(ACOS(SIN(RADIANS(G432))*SIN(RADIANS(E422))+COS(RADIANS(G432))*COS(RADIANS(E422))*COS(RADIANS(AL412))))&gt;90,0,$F$4*$F$5/E421^2*(SIN(RADIANS(G432))*SIN(RADIANS(E422))+COS(RADIANS(G432))*COS(RADIANS(E422))*COS(RADIANS(AL412))))</f>
        <v>#DIV/0!</v>
      </c>
      <c r="AM432" t="e">
        <f>IF(DEGREES(ACOS(SIN(RADIANS(G432))*SIN(RADIANS(E422))+COS(RADIANS(G432))*COS(RADIANS(E422))*COS(RADIANS(AM412))))&gt;90,0,$F$4*$F$5/E421^2*(SIN(RADIANS(G432))*SIN(RADIANS(E422))+COS(RADIANS(G432))*COS(RADIANS(E422))*COS(RADIANS(AM412))))</f>
        <v>#DIV/0!</v>
      </c>
      <c r="AN432" t="e">
        <f>IF(DEGREES(ACOS(SIN(RADIANS(G432))*SIN(RADIANS(E422))+COS(RADIANS(G432))*COS(RADIANS(E422))*COS(RADIANS(AN412))))&gt;90,0,$F$4*$F$5/E421^2*(SIN(RADIANS(G432))*SIN(RADIANS(E422))+COS(RADIANS(G432))*COS(RADIANS(E422))*COS(RADIANS(AN412))))</f>
        <v>#DIV/0!</v>
      </c>
      <c r="AO432" t="e">
        <f>IF(DEGREES(ACOS(SIN(RADIANS(G432))*SIN(RADIANS(E422))+COS(RADIANS(G432))*COS(RADIANS(E422))*COS(RADIANS(AO412))))&gt;90,0,$F$4*$F$5/E421^2*(SIN(RADIANS(G432))*SIN(RADIANS(E422))+COS(RADIANS(G432))*COS(RADIANS(E422))*COS(RADIANS(AO412))))</f>
        <v>#DIV/0!</v>
      </c>
      <c r="AP432" t="e">
        <f>IF(DEGREES(ACOS(SIN(RADIANS(G432))*SIN(RADIANS(E422))+COS(RADIANS(G432))*COS(RADIANS(E422))*COS(RADIANS(AP412))))&gt;90,0,$F$4*$F$5/E421^2*(SIN(RADIANS(G432))*SIN(RADIANS(E422))+COS(RADIANS(G432))*COS(RADIANS(E422))*COS(RADIANS(AP412))))</f>
        <v>#DIV/0!</v>
      </c>
      <c r="AQ432" t="e">
        <f>IF(DEGREES(ACOS(SIN(RADIANS(G432))*SIN(RADIANS(E422))+COS(RADIANS(G432))*COS(RADIANS(E422))*COS(RADIANS(AQ412))))&gt;90,0,$F$4*$F$5/E421^2*(SIN(RADIANS(G432))*SIN(RADIANS(E422))+COS(RADIANS(G432))*COS(RADIANS(E422))*COS(RADIANS(AQ412))))</f>
        <v>#DIV/0!</v>
      </c>
      <c r="AR432" t="e">
        <f>IF(DEGREES(ACOS(SIN(RADIANS(G432))*SIN(RADIANS(E422))+COS(RADIANS(G432))*COS(RADIANS(E422))*COS(RADIANS(AR412))))&gt;90,0,$F$4*$F$5/E421^2*(SIN(RADIANS(G432))*SIN(RADIANS(E422))+COS(RADIANS(G432))*COS(RADIANS(E422))*COS(RADIANS(AR412))))</f>
        <v>#DIV/0!</v>
      </c>
    </row>
    <row r="434" spans="2:44" x14ac:dyDescent="0.5">
      <c r="H434" t="s">
        <v>769</v>
      </c>
      <c r="I434">
        <v>180</v>
      </c>
      <c r="J434">
        <v>170</v>
      </c>
      <c r="K434">
        <v>160</v>
      </c>
      <c r="L434">
        <v>150</v>
      </c>
      <c r="M434">
        <v>140</v>
      </c>
      <c r="N434">
        <v>130</v>
      </c>
      <c r="O434">
        <v>120</v>
      </c>
      <c r="P434">
        <v>110</v>
      </c>
      <c r="Q434">
        <v>100</v>
      </c>
      <c r="R434">
        <v>90</v>
      </c>
      <c r="S434">
        <v>80</v>
      </c>
      <c r="T434">
        <v>70</v>
      </c>
      <c r="U434">
        <v>60</v>
      </c>
      <c r="V434">
        <v>50</v>
      </c>
      <c r="W434">
        <v>40</v>
      </c>
      <c r="X434">
        <v>30</v>
      </c>
      <c r="Y434">
        <v>20</v>
      </c>
      <c r="Z434">
        <v>10</v>
      </c>
      <c r="AA434">
        <v>0</v>
      </c>
      <c r="AB434">
        <v>-10</v>
      </c>
      <c r="AC434">
        <v>-20</v>
      </c>
      <c r="AD434">
        <v>-30</v>
      </c>
      <c r="AE434">
        <v>-40</v>
      </c>
      <c r="AF434">
        <v>-50</v>
      </c>
      <c r="AG434">
        <v>-60</v>
      </c>
      <c r="AH434">
        <v>-70</v>
      </c>
      <c r="AI434">
        <v>-80</v>
      </c>
      <c r="AJ434">
        <v>-90</v>
      </c>
      <c r="AK434">
        <v>-100</v>
      </c>
      <c r="AL434">
        <v>-110</v>
      </c>
      <c r="AM434">
        <v>-120</v>
      </c>
      <c r="AN434">
        <v>-130</v>
      </c>
      <c r="AO434">
        <v>-140</v>
      </c>
      <c r="AP434">
        <v>-150</v>
      </c>
      <c r="AQ434">
        <v>-160</v>
      </c>
      <c r="AR434">
        <v>-170</v>
      </c>
    </row>
    <row r="435" spans="2:44" x14ac:dyDescent="0.5">
      <c r="H435" t="s">
        <v>779</v>
      </c>
      <c r="I435">
        <f>IF(ABS(I434-E447)&gt;180,IF(ABS(I434-E447)&gt;360,ABS(I434-E447)-360,360-ABS(I434-E447)),ABS(I434-E447))</f>
        <v>180</v>
      </c>
      <c r="J435">
        <f>IF(ABS(J434-E447)&gt;180,IF(ABS(J434-E447)&gt;360,ABS(J434-E447)-360,360-ABS(J434-E447)),ABS(J434-E447))</f>
        <v>170</v>
      </c>
      <c r="K435">
        <f>IF(ABS(K434-E447)&gt;180,IF(ABS(K434-E447)&gt;360,ABS(K434-E447)-360,360-ABS(K434-E447)),ABS(K434-E447))</f>
        <v>160</v>
      </c>
      <c r="L435">
        <f>IF(ABS(L434-E447)&gt;180,IF(ABS(L434-E447)&gt;360,ABS(L434-E447)-360,360-ABS(L434-E447)),ABS(L434-E447))</f>
        <v>150</v>
      </c>
      <c r="M435">
        <f>IF(ABS(M434-E447)&gt;180,IF(ABS(M434-E447)&gt;360,ABS(M434-E447)-360,360-ABS(M434-E447)),ABS(M434-E447))</f>
        <v>140</v>
      </c>
      <c r="N435">
        <f>IF(ABS(N434-E447)&gt;180,IF(ABS(N434-E447)&gt;360,ABS(N434-E447)-360,360-ABS(N434-E447)),ABS(N434-E447))</f>
        <v>130</v>
      </c>
      <c r="O435">
        <f>IF(ABS(O434-E447)&gt;180,IF(ABS(O434-E447)&gt;360,ABS(O434-E447)-360,360-ABS(O434-E447)),ABS(O434-E447))</f>
        <v>120</v>
      </c>
      <c r="P435">
        <f>IF(ABS(P434-E447)&gt;180,IF(ABS(P434-E447)&gt;360,ABS(P434-E447)-360,360-ABS(P434-E447)),ABS(P434-E447))</f>
        <v>110</v>
      </c>
      <c r="Q435">
        <f>IF(ABS(Q434-E447)&gt;180,IF(ABS(Q434-E447)&gt;360,ABS(Q434-E447)-360,360-ABS(Q434-E447)),ABS(Q434-E447))</f>
        <v>100</v>
      </c>
      <c r="R435">
        <f>IF(ABS(R434-E447)&gt;180,IF(ABS(R434-E447)&gt;360,ABS(R434-E447)-360,360-ABS(R434-E447)),ABS(R434-E447))</f>
        <v>90</v>
      </c>
      <c r="S435">
        <f>IF(ABS(S434-E447)&gt;180,IF(ABS(S434-E447)&gt;360,ABS(S434-E447)-360,360-ABS(S434-E447)),ABS(S434-E447))</f>
        <v>80</v>
      </c>
      <c r="T435">
        <f>IF(ABS(T434-E447)&gt;180,IF(ABS(T434-E447)&gt;360,ABS(T434-E447)-360,360-ABS(T434-E447)),ABS(T434-E447))</f>
        <v>70</v>
      </c>
      <c r="U435">
        <f>IF(ABS(U434-E447)&gt;180,IF(ABS(U434-E447)&gt;360,ABS(U434-E447)-360,360-ABS(U434-E447)),ABS(U434-E447))</f>
        <v>60</v>
      </c>
      <c r="V435">
        <f>IF(ABS(V434-E447)&gt;180,IF(ABS(V434-E447)&gt;360,ABS(V434-E447)-360,360-ABS(V434-E447)),ABS(V434-E447))</f>
        <v>50</v>
      </c>
      <c r="W435">
        <f>IF(ABS(W434-E447)&gt;180,IF(ABS(W434-E447)&gt;360,ABS(W434-E447)-360,360-ABS(W434-E447)),ABS(W434-E447))</f>
        <v>40</v>
      </c>
      <c r="X435">
        <f>IF(ABS(X434-E447)&gt;180,IF(ABS(X434-E447)&gt;360,ABS(X434-E447)-360,360-ABS(X434-E447)),ABS(X434-E447))</f>
        <v>30</v>
      </c>
      <c r="Y435">
        <f>IF(ABS(Y434-E447)&gt;180,IF(ABS(Y434-E447)&gt;360,ABS(Y434-E447)-360,360-ABS(Y434-E447)),ABS(Y434-E447))</f>
        <v>20</v>
      </c>
      <c r="Z435">
        <f>IF(ABS(Z434-E447)&gt;180,IF(ABS(Z434-E447)&gt;360,ABS(Z434-E447)-360,360-ABS(Z434-E447)),ABS(Z434-E447))</f>
        <v>10</v>
      </c>
      <c r="AA435">
        <f>IF(ABS(AA434-E447)&gt;180,IF(ABS(AA434-E447)&gt;360,ABS(AA434-E447)-360,360-ABS(AA434-E447)),ABS(AA434-E447))</f>
        <v>0</v>
      </c>
      <c r="AB435">
        <f>IF(ABS(AB434-E447)&gt;180,IF(ABS(AB434-E447)&gt;360,ABS(AB434-E447)-360,360-ABS(AB434-E447)),ABS(AB434-E447))</f>
        <v>10</v>
      </c>
      <c r="AC435">
        <f>IF(ABS(AC434-E447)&gt;180,IF(ABS(AC434-E447)&gt;360,ABS(AC434-E447)-360,360-ABS(AC434-E447)),ABS(AC434-E447))</f>
        <v>20</v>
      </c>
      <c r="AD435">
        <f>IF(ABS(AD434-E447)&gt;180,IF(ABS(AD434-E447)&gt;360,ABS(AD434-E447)-360,360-ABS(AD434-E447)),ABS(AD434-E447))</f>
        <v>30</v>
      </c>
      <c r="AE435">
        <f>IF(ABS(AE434-E447)&gt;180,IF(ABS(AE434-E447)&gt;360,ABS(AE434-E447)-360,360-ABS(AE434-E447)),ABS(AE434-E447))</f>
        <v>40</v>
      </c>
      <c r="AF435">
        <f>IF(ABS(AF434-E447)&gt;180,IF(ABS(AF434-E447)&gt;360,ABS(AF434-E447)-360,360-ABS(AF434-E447)),ABS(AF434-E447))</f>
        <v>50</v>
      </c>
      <c r="AG435">
        <f>IF(ABS(AG434-E447)&gt;180,IF(ABS(AG434-E447)&gt;360,ABS(AG434-E447)-360,360-ABS(AG434-E447)),ABS(AG434-E447))</f>
        <v>60</v>
      </c>
      <c r="AH435">
        <f>IF(ABS(AH434-E447)&gt;180,IF(ABS(AH434-E447)&gt;360,ABS(AH434-E447)-360,360-ABS(AH434-E447)),ABS(AH434-E447))</f>
        <v>70</v>
      </c>
      <c r="AI435">
        <f>IF(ABS(AI434-E447)&gt;180,IF(ABS(AI434-E447)&gt;360,ABS(AI434-E447)-360,360-ABS(AI434-E447)),ABS(AI434-E447))</f>
        <v>80</v>
      </c>
      <c r="AJ435">
        <f>IF(ABS(AJ434-E447)&gt;180,IF(ABS(AJ434-E447)&gt;360,ABS(AJ434-E447)-360,360-ABS(AJ434-E447)),ABS(AJ434-E447))</f>
        <v>90</v>
      </c>
      <c r="AK435">
        <f>IF(ABS(AK434-E447)&gt;180,IF(ABS(AK434-E447)&gt;360,ABS(AK434-E447)-360,360-ABS(AK434-E447)),ABS(AK434-E447))</f>
        <v>100</v>
      </c>
      <c r="AL435">
        <f>IF(ABS(AL434-E447)&gt;180,IF(ABS(AL434-E447)&gt;360,ABS(AL434-E447)-360,360-ABS(AL434-E447)),ABS(AL434-E447))</f>
        <v>110</v>
      </c>
      <c r="AM435">
        <f>IF(ABS(AM434-E447)&gt;180,IF(ABS(AM434-E447)&gt;360,ABS(AM434-E447)-360,360-ABS(AM434-E447)),ABS(AM434-E447))</f>
        <v>120</v>
      </c>
      <c r="AN435">
        <f>IF(ABS(AN434-E447)&gt;180,IF(ABS(AN434-E447)&gt;360,ABS(AN434-E447)-360,360-ABS(AN434-E447)),ABS(AN434-E447))</f>
        <v>130</v>
      </c>
      <c r="AO435">
        <f>IF(ABS(AO434-E447)&gt;180,IF(ABS(AO434-E447)&gt;360,ABS(AO434-E447)-360,360-ABS(AO434-E447)),ABS(AO434-E447))</f>
        <v>140</v>
      </c>
      <c r="AP435">
        <f>IF(ABS(AP434-E447)&gt;180,IF(ABS(AP434-E447)&gt;360,ABS(AP434-E447)-360,360-ABS(AP434-E447)),ABS(AP434-E447))</f>
        <v>150</v>
      </c>
      <c r="AQ435">
        <f>IF(ABS(AQ434-E447)&gt;180,IF(ABS(AQ434-E447)&gt;360,ABS(AQ434-E447)-360,360-ABS(AQ434-E447)),ABS(AQ434-E447))</f>
        <v>160</v>
      </c>
      <c r="AR435">
        <f>IF(ABS(AR434-E447)&gt;180,IF(ABS(AR434-E447)&gt;360,ABS(AR434-E447)-360,360-ABS(AR434-E447)),ABS(AR434-E447))</f>
        <v>170</v>
      </c>
    </row>
    <row r="436" spans="2:44" x14ac:dyDescent="0.5">
      <c r="G436" t="s">
        <v>734</v>
      </c>
    </row>
    <row r="437" spans="2:44" x14ac:dyDescent="0.5">
      <c r="B437" t="s">
        <v>788</v>
      </c>
      <c r="E437">
        <v>170</v>
      </c>
      <c r="G437">
        <v>90</v>
      </c>
      <c r="I437" t="e">
        <f>IF(DEGREES(ACOS(SIN(RADIANS(G437))*SIN(RADIANS(E445))+COS(RADIANS(G437))*COS(RADIANS(E445))*COS(RADIANS(I435))))&gt;90,0,$F$4*$F$5/E444^2*(SIN(RADIANS(G437))*SIN(RADIANS(E445))+COS(RADIANS(G437))*COS(RADIANS(E445))*COS(RADIANS(I435))))</f>
        <v>#DIV/0!</v>
      </c>
      <c r="J437" t="e">
        <f>IF(DEGREES(ACOS(SIN(RADIANS(G437))*SIN(RADIANS(E445))+COS(RADIANS(G437))*COS(RADIANS(E445))*COS(RADIANS(J435))))&gt;90,0,$F$4*$F$5/E444^2*(SIN(RADIANS(G437))*SIN(RADIANS(E445))+COS(RADIANS(G437))*COS(RADIANS(E445))*COS(RADIANS(J435))))</f>
        <v>#DIV/0!</v>
      </c>
      <c r="K437" t="e">
        <f>IF(DEGREES(ACOS(SIN(RADIANS(G437))*SIN(RADIANS(E445))+COS(RADIANS(G437))*COS(RADIANS(E445))*COS(RADIANS(K435))))&gt;90,0,$F$4*$F$5/E444^2*(SIN(RADIANS(G437))*SIN(RADIANS(E445))+COS(RADIANS(G437))*COS(RADIANS(E445))*COS(RADIANS(K435))))</f>
        <v>#DIV/0!</v>
      </c>
      <c r="L437" t="e">
        <f>IF(DEGREES(ACOS(SIN(RADIANS(G437))*SIN(RADIANS(E445))+COS(RADIANS(G437))*COS(RADIANS(E445))*COS(RADIANS(L435))))&gt;90,0,$F$4*$F$5/E444^2*(SIN(RADIANS(G437))*SIN(RADIANS(E445))+COS(RADIANS(G437))*COS(RADIANS(E445))*COS(RADIANS(L435))))</f>
        <v>#DIV/0!</v>
      </c>
      <c r="M437" t="e">
        <f>IF(DEGREES(ACOS(SIN(RADIANS(G437))*SIN(RADIANS(E445))+COS(RADIANS(G437))*COS(RADIANS(E445))*COS(RADIANS(M435))))&gt;90,0,$F$4*$F$5/E444^2*(SIN(RADIANS(G437))*SIN(RADIANS(E445))+COS(RADIANS(G437))*COS(RADIANS(E445))*COS(RADIANS(M435))))</f>
        <v>#DIV/0!</v>
      </c>
      <c r="N437" t="e">
        <f>IF(DEGREES(ACOS(SIN(RADIANS(G437))*SIN(RADIANS(E445))+COS(RADIANS(G437))*COS(RADIANS(E445))*COS(RADIANS(N435))))&gt;90,0,$F$4*$F$5/E444^2*(SIN(RADIANS(G437))*SIN(RADIANS(E445))+COS(RADIANS(G437))*COS(RADIANS(E445))*COS(RADIANS(N435))))</f>
        <v>#DIV/0!</v>
      </c>
      <c r="O437" t="e">
        <f>IF(DEGREES(ACOS(SIN(RADIANS(G437))*SIN(RADIANS(E445))+COS(RADIANS(G437))*COS(RADIANS(E445))*COS(RADIANS(O435))))&gt;90,0,$F$4*$F$5/E444^2*(SIN(RADIANS(G437))*SIN(RADIANS(E445))+COS(RADIANS(G437))*COS(RADIANS(E445))*COS(RADIANS(O435))))</f>
        <v>#DIV/0!</v>
      </c>
      <c r="P437" t="e">
        <f>IF(DEGREES(ACOS(SIN(RADIANS(G437))*SIN(RADIANS(E445))+COS(RADIANS(G437))*COS(RADIANS(E445))*COS(RADIANS(P435))))&gt;90,0,$F$4*$F$5/E444^2*(SIN(RADIANS(G437))*SIN(RADIANS(E445))+COS(RADIANS(G437))*COS(RADIANS(E445))*COS(RADIANS(P435))))</f>
        <v>#DIV/0!</v>
      </c>
      <c r="Q437" t="e">
        <f>IF(DEGREES(ACOS(SIN(RADIANS(G437))*SIN(RADIANS(E445))+COS(RADIANS(G437))*COS(RADIANS(E445))*COS(RADIANS(Q435))))&gt;90,0,$F$4*$F$5/E444^2*(SIN(RADIANS(G437))*SIN(RADIANS(E445))+COS(RADIANS(G437))*COS(RADIANS(E445))*COS(RADIANS(Q435))))</f>
        <v>#DIV/0!</v>
      </c>
      <c r="R437" t="e">
        <f>IF(DEGREES(ACOS(SIN(RADIANS(G437))*SIN(RADIANS(E445))+COS(RADIANS(G437))*COS(RADIANS(E445))*COS(RADIANS(R435))))&gt;90,0,$F$4*$F$5/E444^2*(SIN(RADIANS(G437))*SIN(RADIANS(E445))+COS(RADIANS(G437))*COS(RADIANS(E445))*COS(RADIANS(R435))))</f>
        <v>#DIV/0!</v>
      </c>
      <c r="S437" t="e">
        <f>IF(DEGREES(ACOS(SIN(RADIANS(G437))*SIN(RADIANS(E445))+COS(RADIANS(G437))*COS(RADIANS(E445))*COS(RADIANS(S435))))&gt;90,0,$F$4*$F$5/E444^2*(SIN(RADIANS(G437))*SIN(RADIANS(E445))+COS(RADIANS(G437))*COS(RADIANS(E445))*COS(RADIANS(S435))))</f>
        <v>#DIV/0!</v>
      </c>
      <c r="T437" t="e">
        <f>IF(DEGREES(ACOS(SIN(RADIANS(G437))*SIN(RADIANS(E445))+COS(RADIANS(G437))*COS(RADIANS(E445))*COS(RADIANS(T435))))&gt;90,0,$F$4*$F$5/E444^2*(SIN(RADIANS(G437))*SIN(RADIANS(E445))+COS(RADIANS(G437))*COS(RADIANS(E445))*COS(RADIANS(T435))))</f>
        <v>#DIV/0!</v>
      </c>
      <c r="U437" t="e">
        <f>IF(DEGREES(ACOS(SIN(RADIANS(G437))*SIN(RADIANS(E445))+COS(RADIANS(G437))*COS(RADIANS(E445))*COS(RADIANS(U435))))&gt;90,0,$F$4*$F$5/E444^2*(SIN(RADIANS(G437))*SIN(RADIANS(E445))+COS(RADIANS(G437))*COS(RADIANS(E445))*COS(RADIANS(U435))))</f>
        <v>#DIV/0!</v>
      </c>
      <c r="V437" t="e">
        <f>IF(DEGREES(ACOS(SIN(RADIANS(G437))*SIN(RADIANS(E445))+COS(RADIANS(G437))*COS(RADIANS(E445))*COS(RADIANS(V435))))&gt;90,0,$F$4*$F$5/E444^2*(SIN(RADIANS(G437))*SIN(RADIANS(E445))+COS(RADIANS(G437))*COS(RADIANS(E445))*COS(RADIANS(V435))))</f>
        <v>#DIV/0!</v>
      </c>
      <c r="W437" t="e">
        <f>IF(DEGREES(ACOS(SIN(RADIANS(G437))*SIN(RADIANS(E445))+COS(RADIANS(G437))*COS(RADIANS(E445))*COS(RADIANS(W435))))&gt;90,0,$F$4*$F$5/E444^2*(SIN(RADIANS(G437))*SIN(RADIANS(E445))+COS(RADIANS(G437))*COS(RADIANS(E445))*COS(RADIANS(W435))))</f>
        <v>#DIV/0!</v>
      </c>
      <c r="X437" t="e">
        <f>IF(DEGREES(ACOS(SIN(RADIANS(G437))*SIN(RADIANS(E445))+COS(RADIANS(G437))*COS(RADIANS(E445))*COS(RADIANS(X435))))&gt;90,0,$F$4*$F$5/E444^2*(SIN(RADIANS(G437))*SIN(RADIANS(E445))+COS(RADIANS(G437))*COS(RADIANS(E445))*COS(RADIANS(X435))))</f>
        <v>#DIV/0!</v>
      </c>
      <c r="Y437" t="e">
        <f>IF(DEGREES(ACOS(SIN(RADIANS(G437))*SIN(RADIANS(E445))+COS(RADIANS(G437))*COS(RADIANS(E445))*COS(RADIANS(Y435))))&gt;90,0,$F$4*$F$5/E444^2*(SIN(RADIANS(G437))*SIN(RADIANS(E445))+COS(RADIANS(G437))*COS(RADIANS(E445))*COS(RADIANS(Y435))))</f>
        <v>#DIV/0!</v>
      </c>
      <c r="Z437" t="e">
        <f>IF(DEGREES(ACOS(SIN(RADIANS(G437))*SIN(RADIANS(E445))+COS(RADIANS(G437))*COS(RADIANS(E445))*COS(RADIANS(Z435))))&gt;90,0,$F$4*$F$5/E444^2*(SIN(RADIANS(G437))*SIN(RADIANS(E445))+COS(RADIANS(G437))*COS(RADIANS(E445))*COS(RADIANS(Z435))))</f>
        <v>#DIV/0!</v>
      </c>
      <c r="AA437" t="e">
        <f>IF(DEGREES(ACOS(SIN(RADIANS(G437))*SIN(RADIANS(E445))+COS(RADIANS(G437))*COS(RADIANS(E445))*COS(RADIANS(AA435))))&gt;90,0,$F$4*$F$5/E444^2*(SIN(RADIANS(G437))*SIN(RADIANS(E445))+COS(RADIANS(G437))*COS(RADIANS(E445))*COS(RADIANS(AA435))))</f>
        <v>#DIV/0!</v>
      </c>
      <c r="AB437" t="e">
        <f>IF(DEGREES(ACOS(SIN(RADIANS(G437))*SIN(RADIANS(E445))+COS(RADIANS(G437))*COS(RADIANS(E445))*COS(RADIANS(AB435))))&gt;90,0,$F$4*$F$5/E444^2*(SIN(RADIANS(G437))*SIN(RADIANS(E445))+COS(RADIANS(G437))*COS(RADIANS(E445))*COS(RADIANS(AB435))))</f>
        <v>#DIV/0!</v>
      </c>
      <c r="AC437" t="e">
        <f>IF(DEGREES(ACOS(SIN(RADIANS(G437))*SIN(RADIANS(E445))+COS(RADIANS(G437))*COS(RADIANS(E445))*COS(RADIANS(AC435))))&gt;90,0,$F$4*$F$5/E444^2*(SIN(RADIANS(G437))*SIN(RADIANS(E445))+COS(RADIANS(G437))*COS(RADIANS(E445))*COS(RADIANS(AC435))))</f>
        <v>#DIV/0!</v>
      </c>
      <c r="AD437" t="e">
        <f>IF(DEGREES(ACOS(SIN(RADIANS(G437))*SIN(RADIANS(E445))+COS(RADIANS(G437))*COS(RADIANS(E445))*COS(RADIANS(AD435))))&gt;90,0,$F$4*$F$5/E444^2*(SIN(RADIANS(G437))*SIN(RADIANS(E445))+COS(RADIANS(G437))*COS(RADIANS(E445))*COS(RADIANS(AD435))))</f>
        <v>#DIV/0!</v>
      </c>
      <c r="AE437" t="e">
        <f>IF(DEGREES(ACOS(SIN(RADIANS(G437))*SIN(RADIANS(E445))+COS(RADIANS(G437))*COS(RADIANS(E445))*COS(RADIANS(AE435))))&gt;90,0,$F$4*$F$5/E444^2*(SIN(RADIANS(G437))*SIN(RADIANS(E445))+COS(RADIANS(G437))*COS(RADIANS(E445))*COS(RADIANS(AE435))))</f>
        <v>#DIV/0!</v>
      </c>
      <c r="AF437" t="e">
        <f>IF(DEGREES(ACOS(SIN(RADIANS(G437))*SIN(RADIANS(E445))+COS(RADIANS(G437))*COS(RADIANS(E445))*COS(RADIANS(AF435))))&gt;90,0,$F$4*$F$5/E444^2*(SIN(RADIANS(G437))*SIN(RADIANS(E445))+COS(RADIANS(G437))*COS(RADIANS(E445))*COS(RADIANS(AF435))))</f>
        <v>#DIV/0!</v>
      </c>
      <c r="AG437" t="e">
        <f>IF(DEGREES(ACOS(SIN(RADIANS(G437))*SIN(RADIANS(E445))+COS(RADIANS(G437))*COS(RADIANS(E445))*COS(RADIANS(AG435))))&gt;90,0,$F$4*$F$5/E444^2*(SIN(RADIANS(G437))*SIN(RADIANS(E445))+COS(RADIANS(G437))*COS(RADIANS(E445))*COS(RADIANS(AG435))))</f>
        <v>#DIV/0!</v>
      </c>
      <c r="AH437" t="e">
        <f>IF(DEGREES(ACOS(SIN(RADIANS(G437))*SIN(RADIANS(E445))+COS(RADIANS(G437))*COS(RADIANS(E445))*COS(RADIANS(AH435))))&gt;90,0,$F$4*$F$5/E444^2*(SIN(RADIANS(G437))*SIN(RADIANS(E445))+COS(RADIANS(G437))*COS(RADIANS(E445))*COS(RADIANS(AH435))))</f>
        <v>#DIV/0!</v>
      </c>
      <c r="AI437" t="e">
        <f>IF(DEGREES(ACOS(SIN(RADIANS(G437))*SIN(RADIANS(E445))+COS(RADIANS(G437))*COS(RADIANS(E445))*COS(RADIANS(AI435))))&gt;90,0,$F$4*$F$5/E444^2*(SIN(RADIANS(G437))*SIN(RADIANS(E445))+COS(RADIANS(G437))*COS(RADIANS(E445))*COS(RADIANS(AI435))))</f>
        <v>#DIV/0!</v>
      </c>
      <c r="AJ437" t="e">
        <f>IF(DEGREES(ACOS(SIN(RADIANS(G437))*SIN(RADIANS(E445))+COS(RADIANS(G437))*COS(RADIANS(E445))*COS(RADIANS(AJ435))))&gt;90,0,$F$4*$F$5/E444^2*(SIN(RADIANS(G437))*SIN(RADIANS(E445))+COS(RADIANS(G437))*COS(RADIANS(E445))*COS(RADIANS(AJ435))))</f>
        <v>#DIV/0!</v>
      </c>
      <c r="AK437" t="e">
        <f>IF(DEGREES(ACOS(SIN(RADIANS(G437))*SIN(RADIANS(E445))+COS(RADIANS(G437))*COS(RADIANS(E445))*COS(RADIANS(AK435))))&gt;90,0,$F$4*$F$5/E444^2*(SIN(RADIANS(G437))*SIN(RADIANS(E445))+COS(RADIANS(G437))*COS(RADIANS(E445))*COS(RADIANS(AK435))))</f>
        <v>#DIV/0!</v>
      </c>
      <c r="AL437" t="e">
        <f>IF(DEGREES(ACOS(SIN(RADIANS(G437))*SIN(RADIANS(E445))+COS(RADIANS(G437))*COS(RADIANS(E445))*COS(RADIANS(AL435))))&gt;90,0,$F$4*$F$5/E444^2*(SIN(RADIANS(G437))*SIN(RADIANS(E445))+COS(RADIANS(G437))*COS(RADIANS(E445))*COS(RADIANS(AL435))))</f>
        <v>#DIV/0!</v>
      </c>
      <c r="AM437" t="e">
        <f>IF(DEGREES(ACOS(SIN(RADIANS(G437))*SIN(RADIANS(E445))+COS(RADIANS(G437))*COS(RADIANS(E445))*COS(RADIANS(AM435))))&gt;90,0,$F$4*$F$5/E444^2*(SIN(RADIANS(G437))*SIN(RADIANS(E445))+COS(RADIANS(G437))*COS(RADIANS(E445))*COS(RADIANS(AM435))))</f>
        <v>#DIV/0!</v>
      </c>
      <c r="AN437" t="e">
        <f>IF(DEGREES(ACOS(SIN(RADIANS(G437))*SIN(RADIANS(E445))+COS(RADIANS(G437))*COS(RADIANS(E445))*COS(RADIANS(AN435))))&gt;90,0,$F$4*$F$5/E444^2*(SIN(RADIANS(G437))*SIN(RADIANS(E445))+COS(RADIANS(G437))*COS(RADIANS(E445))*COS(RADIANS(AN435))))</f>
        <v>#DIV/0!</v>
      </c>
      <c r="AO437" t="e">
        <f>IF(DEGREES(ACOS(SIN(RADIANS(G437))*SIN(RADIANS(E445))+COS(RADIANS(G437))*COS(RADIANS(E445))*COS(RADIANS(AO435))))&gt;90,0,$F$4*$F$5/E444^2*(SIN(RADIANS(G437))*SIN(RADIANS(E445))+COS(RADIANS(G437))*COS(RADIANS(E445))*COS(RADIANS(AO435))))</f>
        <v>#DIV/0!</v>
      </c>
      <c r="AP437" t="e">
        <f>IF(DEGREES(ACOS(SIN(RADIANS(G437))*SIN(RADIANS(E445))+COS(RADIANS(G437))*COS(RADIANS(E445))*COS(RADIANS(AP435))))&gt;90,0,$F$4*$F$5/E444^2*(SIN(RADIANS(G437))*SIN(RADIANS(E445))+COS(RADIANS(G437))*COS(RADIANS(E445))*COS(RADIANS(AP435))))</f>
        <v>#DIV/0!</v>
      </c>
      <c r="AQ437" t="e">
        <f>IF(DEGREES(ACOS(SIN(RADIANS(G437))*SIN(RADIANS(E445))+COS(RADIANS(G437))*COS(RADIANS(E445))*COS(RADIANS(AQ435))))&gt;90,0,$F$4*$F$5/E444^2*(SIN(RADIANS(G437))*SIN(RADIANS(E445))+COS(RADIANS(G437))*COS(RADIANS(E445))*COS(RADIANS(AQ435))))</f>
        <v>#DIV/0!</v>
      </c>
      <c r="AR437" t="e">
        <f>IF(DEGREES(ACOS(SIN(RADIANS(G437))*SIN(RADIANS(E445))+COS(RADIANS(G437))*COS(RADIANS(E445))*COS(RADIANS(AR435))))&gt;90,0,$F$4*$F$5/E444^2*(SIN(RADIANS(G437))*SIN(RADIANS(E445))+COS(RADIANS(G437))*COS(RADIANS(E445))*COS(RADIANS(AR435))))</f>
        <v>#DIV/0!</v>
      </c>
    </row>
    <row r="438" spans="2:44" x14ac:dyDescent="0.5">
      <c r="B438" t="s">
        <v>726</v>
      </c>
      <c r="E438" cm="1">
        <f t="array" ref="E438">INDEX($D$1751:$AM$1751,0,MATCH(E437-IF(E437&lt;360,0,360),$D$1700:$AM$1700,0))+IF(E437&gt;350,360,0)</f>
        <v>170</v>
      </c>
      <c r="G438">
        <v>80</v>
      </c>
      <c r="I438">
        <f>IF(DEGREES(ACOS(SIN(RADIANS(G438))*SIN(RADIANS(E445))+COS(RADIANS(G438))*COS(RADIANS(E445))*COS(RADIANS(I435))))&gt;90,0,$F$4*$F$5/E444^2*(SIN(RADIANS(G438))*SIN(RADIANS(E445))+COS(RADIANS(G438))*COS(RADIANS(E445))*COS(RADIANS(I435))))</f>
        <v>0</v>
      </c>
      <c r="J438">
        <f>IF(DEGREES(ACOS(SIN(RADIANS(G438))*SIN(RADIANS(E445))+COS(RADIANS(G438))*COS(RADIANS(E445))*COS(RADIANS(J435))))&gt;90,0,$F$4*$F$5/E444^2*(SIN(RADIANS(G438))*SIN(RADIANS(E445))+COS(RADIANS(G438))*COS(RADIANS(E445))*COS(RADIANS(J435))))</f>
        <v>0</v>
      </c>
      <c r="K438">
        <f>IF(DEGREES(ACOS(SIN(RADIANS(G438))*SIN(RADIANS(E445))+COS(RADIANS(G438))*COS(RADIANS(E445))*COS(RADIANS(K435))))&gt;90,0,$F$4*$F$5/E444^2*(SIN(RADIANS(G438))*SIN(RADIANS(E445))+COS(RADIANS(G438))*COS(RADIANS(E445))*COS(RADIANS(K435))))</f>
        <v>0</v>
      </c>
      <c r="L438">
        <f>IF(DEGREES(ACOS(SIN(RADIANS(G438))*SIN(RADIANS(E445))+COS(RADIANS(G438))*COS(RADIANS(E445))*COS(RADIANS(L435))))&gt;90,0,$F$4*$F$5/E444^2*(SIN(RADIANS(G438))*SIN(RADIANS(E445))+COS(RADIANS(G438))*COS(RADIANS(E445))*COS(RADIANS(L435))))</f>
        <v>0</v>
      </c>
      <c r="M438">
        <f>IF(DEGREES(ACOS(SIN(RADIANS(G438))*SIN(RADIANS(E445))+COS(RADIANS(G438))*COS(RADIANS(E445))*COS(RADIANS(M435))))&gt;90,0,$F$4*$F$5/E444^2*(SIN(RADIANS(G438))*SIN(RADIANS(E445))+COS(RADIANS(G438))*COS(RADIANS(E445))*COS(RADIANS(M435))))</f>
        <v>0</v>
      </c>
      <c r="N438">
        <f>IF(DEGREES(ACOS(SIN(RADIANS(G438))*SIN(RADIANS(E445))+COS(RADIANS(G438))*COS(RADIANS(E445))*COS(RADIANS(N435))))&gt;90,0,$F$4*$F$5/E444^2*(SIN(RADIANS(G438))*SIN(RADIANS(E445))+COS(RADIANS(G438))*COS(RADIANS(E445))*COS(RADIANS(N435))))</f>
        <v>0</v>
      </c>
      <c r="O438">
        <f>IF(DEGREES(ACOS(SIN(RADIANS(G438))*SIN(RADIANS(E445))+COS(RADIANS(G438))*COS(RADIANS(E445))*COS(RADIANS(O435))))&gt;90,0,$F$4*$F$5/E444^2*(SIN(RADIANS(G438))*SIN(RADIANS(E445))+COS(RADIANS(G438))*COS(RADIANS(E445))*COS(RADIANS(O435))))</f>
        <v>0</v>
      </c>
      <c r="P438">
        <f>IF(DEGREES(ACOS(SIN(RADIANS(G438))*SIN(RADIANS(E445))+COS(RADIANS(G438))*COS(RADIANS(E445))*COS(RADIANS(P435))))&gt;90,0,$F$4*$F$5/E444^2*(SIN(RADIANS(G438))*SIN(RADIANS(E445))+COS(RADIANS(G438))*COS(RADIANS(E445))*COS(RADIANS(P435))))</f>
        <v>0</v>
      </c>
      <c r="Q438">
        <f>IF(DEGREES(ACOS(SIN(RADIANS(G438))*SIN(RADIANS(E445))+COS(RADIANS(G438))*COS(RADIANS(E445))*COS(RADIANS(Q435))))&gt;90,0,$F$4*$F$5/E444^2*(SIN(RADIANS(G438))*SIN(RADIANS(E445))+COS(RADIANS(G438))*COS(RADIANS(E445))*COS(RADIANS(Q435))))</f>
        <v>0</v>
      </c>
      <c r="R438" t="e">
        <f>IF(DEGREES(ACOS(SIN(RADIANS(G438))*SIN(RADIANS(E445))+COS(RADIANS(G438))*COS(RADIANS(E445))*COS(RADIANS(R435))))&gt;90,0,$F$4*$F$5/E444^2*(SIN(RADIANS(G438))*SIN(RADIANS(E445))+COS(RADIANS(G438))*COS(RADIANS(E445))*COS(RADIANS(R435))))</f>
        <v>#DIV/0!</v>
      </c>
      <c r="S438" t="e">
        <f>IF(DEGREES(ACOS(SIN(RADIANS(G438))*SIN(RADIANS(E445))+COS(RADIANS(G438))*COS(RADIANS(E445))*COS(RADIANS(S435))))&gt;90,0,$F$4*$F$5/E444^2*(SIN(RADIANS(G438))*SIN(RADIANS(E445))+COS(RADIANS(G438))*COS(RADIANS(E445))*COS(RADIANS(S435))))</f>
        <v>#DIV/0!</v>
      </c>
      <c r="T438" t="e">
        <f>IF(DEGREES(ACOS(SIN(RADIANS(G438))*SIN(RADIANS(E445))+COS(RADIANS(G438))*COS(RADIANS(E445))*COS(RADIANS(T435))))&gt;90,0,$F$4*$F$5/E444^2*(SIN(RADIANS(G438))*SIN(RADIANS(E445))+COS(RADIANS(G438))*COS(RADIANS(E445))*COS(RADIANS(T435))))</f>
        <v>#DIV/0!</v>
      </c>
      <c r="U438" t="e">
        <f>IF(DEGREES(ACOS(SIN(RADIANS(G438))*SIN(RADIANS(E445))+COS(RADIANS(G438))*COS(RADIANS(E445))*COS(RADIANS(U435))))&gt;90,0,$F$4*$F$5/E444^2*(SIN(RADIANS(G438))*SIN(RADIANS(E445))+COS(RADIANS(G438))*COS(RADIANS(E445))*COS(RADIANS(U435))))</f>
        <v>#DIV/0!</v>
      </c>
      <c r="V438" t="e">
        <f>IF(DEGREES(ACOS(SIN(RADIANS(G438))*SIN(RADIANS(E445))+COS(RADIANS(G438))*COS(RADIANS(E445))*COS(RADIANS(V435))))&gt;90,0,$F$4*$F$5/E444^2*(SIN(RADIANS(G438))*SIN(RADIANS(E445))+COS(RADIANS(G438))*COS(RADIANS(E445))*COS(RADIANS(V435))))</f>
        <v>#DIV/0!</v>
      </c>
      <c r="W438" t="e">
        <f>IF(DEGREES(ACOS(SIN(RADIANS(G438))*SIN(RADIANS(E445))+COS(RADIANS(G438))*COS(RADIANS(E445))*COS(RADIANS(W435))))&gt;90,0,$F$4*$F$5/E444^2*(SIN(RADIANS(G438))*SIN(RADIANS(E445))+COS(RADIANS(G438))*COS(RADIANS(E445))*COS(RADIANS(W435))))</f>
        <v>#DIV/0!</v>
      </c>
      <c r="X438" t="e">
        <f>IF(DEGREES(ACOS(SIN(RADIANS(G438))*SIN(RADIANS(E445))+COS(RADIANS(G438))*COS(RADIANS(E445))*COS(RADIANS(X435))))&gt;90,0,$F$4*$F$5/E444^2*(SIN(RADIANS(G438))*SIN(RADIANS(E445))+COS(RADIANS(G438))*COS(RADIANS(E445))*COS(RADIANS(X435))))</f>
        <v>#DIV/0!</v>
      </c>
      <c r="Y438" t="e">
        <f>IF(DEGREES(ACOS(SIN(RADIANS(G438))*SIN(RADIANS(E445))+COS(RADIANS(G438))*COS(RADIANS(E445))*COS(RADIANS(Y435))))&gt;90,0,$F$4*$F$5/E444^2*(SIN(RADIANS(G438))*SIN(RADIANS(E445))+COS(RADIANS(G438))*COS(RADIANS(E445))*COS(RADIANS(Y435))))</f>
        <v>#DIV/0!</v>
      </c>
      <c r="Z438" t="e">
        <f>IF(DEGREES(ACOS(SIN(RADIANS(G438))*SIN(RADIANS(E445))+COS(RADIANS(G438))*COS(RADIANS(E445))*COS(RADIANS(Z435))))&gt;90,0,$F$4*$F$5/E444^2*(SIN(RADIANS(G438))*SIN(RADIANS(E445))+COS(RADIANS(G438))*COS(RADIANS(E445))*COS(RADIANS(Z435))))</f>
        <v>#DIV/0!</v>
      </c>
      <c r="AA438" t="e">
        <f>IF(DEGREES(ACOS(SIN(RADIANS(G438))*SIN(RADIANS(E445))+COS(RADIANS(G438))*COS(RADIANS(E445))*COS(RADIANS(AA435))))&gt;90,0,$F$4*$F$5/E444^2*(SIN(RADIANS(G438))*SIN(RADIANS(E445))+COS(RADIANS(G438))*COS(RADIANS(E445))*COS(RADIANS(AA435))))</f>
        <v>#DIV/0!</v>
      </c>
      <c r="AB438" t="e">
        <f>IF(DEGREES(ACOS(SIN(RADIANS(G438))*SIN(RADIANS(E445))+COS(RADIANS(G438))*COS(RADIANS(E445))*COS(RADIANS(AB435))))&gt;90,0,$F$4*$F$5/E444^2*(SIN(RADIANS(G438))*SIN(RADIANS(E445))+COS(RADIANS(G438))*COS(RADIANS(E445))*COS(RADIANS(AB435))))</f>
        <v>#DIV/0!</v>
      </c>
      <c r="AC438" t="e">
        <f>IF(DEGREES(ACOS(SIN(RADIANS(G438))*SIN(RADIANS(E445))+COS(RADIANS(G438))*COS(RADIANS(E445))*COS(RADIANS(AC435))))&gt;90,0,$F$4*$F$5/E444^2*(SIN(RADIANS(G438))*SIN(RADIANS(E445))+COS(RADIANS(G438))*COS(RADIANS(E445))*COS(RADIANS(AC435))))</f>
        <v>#DIV/0!</v>
      </c>
      <c r="AD438" t="e">
        <f>IF(DEGREES(ACOS(SIN(RADIANS(G438))*SIN(RADIANS(E445))+COS(RADIANS(G438))*COS(RADIANS(E445))*COS(RADIANS(AD435))))&gt;90,0,$F$4*$F$5/E444^2*(SIN(RADIANS(G438))*SIN(RADIANS(E445))+COS(RADIANS(G438))*COS(RADIANS(E445))*COS(RADIANS(AD435))))</f>
        <v>#DIV/0!</v>
      </c>
      <c r="AE438" t="e">
        <f>IF(DEGREES(ACOS(SIN(RADIANS(G438))*SIN(RADIANS(E445))+COS(RADIANS(G438))*COS(RADIANS(E445))*COS(RADIANS(AE435))))&gt;90,0,$F$4*$F$5/E444^2*(SIN(RADIANS(G438))*SIN(RADIANS(E445))+COS(RADIANS(G438))*COS(RADIANS(E445))*COS(RADIANS(AE435))))</f>
        <v>#DIV/0!</v>
      </c>
      <c r="AF438" t="e">
        <f>IF(DEGREES(ACOS(SIN(RADIANS(G438))*SIN(RADIANS(E445))+COS(RADIANS(G438))*COS(RADIANS(E445))*COS(RADIANS(AF435))))&gt;90,0,$F$4*$F$5/E444^2*(SIN(RADIANS(G438))*SIN(RADIANS(E445))+COS(RADIANS(G438))*COS(RADIANS(E445))*COS(RADIANS(AF435))))</f>
        <v>#DIV/0!</v>
      </c>
      <c r="AG438" t="e">
        <f>IF(DEGREES(ACOS(SIN(RADIANS(G438))*SIN(RADIANS(E445))+COS(RADIANS(G438))*COS(RADIANS(E445))*COS(RADIANS(AG435))))&gt;90,0,$F$4*$F$5/E444^2*(SIN(RADIANS(G438))*SIN(RADIANS(E445))+COS(RADIANS(G438))*COS(RADIANS(E445))*COS(RADIANS(AG435))))</f>
        <v>#DIV/0!</v>
      </c>
      <c r="AH438" t="e">
        <f>IF(DEGREES(ACOS(SIN(RADIANS(G438))*SIN(RADIANS(E445))+COS(RADIANS(G438))*COS(RADIANS(E445))*COS(RADIANS(AH435))))&gt;90,0,$F$4*$F$5/E444^2*(SIN(RADIANS(G438))*SIN(RADIANS(E445))+COS(RADIANS(G438))*COS(RADIANS(E445))*COS(RADIANS(AH435))))</f>
        <v>#DIV/0!</v>
      </c>
      <c r="AI438" t="e">
        <f>IF(DEGREES(ACOS(SIN(RADIANS(G438))*SIN(RADIANS(E445))+COS(RADIANS(G438))*COS(RADIANS(E445))*COS(RADIANS(AI435))))&gt;90,0,$F$4*$F$5/E444^2*(SIN(RADIANS(G438))*SIN(RADIANS(E445))+COS(RADIANS(G438))*COS(RADIANS(E445))*COS(RADIANS(AI435))))</f>
        <v>#DIV/0!</v>
      </c>
      <c r="AJ438" t="e">
        <f>IF(DEGREES(ACOS(SIN(RADIANS(G438))*SIN(RADIANS(E445))+COS(RADIANS(G438))*COS(RADIANS(E445))*COS(RADIANS(AJ435))))&gt;90,0,$F$4*$F$5/E444^2*(SIN(RADIANS(G438))*SIN(RADIANS(E445))+COS(RADIANS(G438))*COS(RADIANS(E445))*COS(RADIANS(AJ435))))</f>
        <v>#DIV/0!</v>
      </c>
      <c r="AK438">
        <f>IF(DEGREES(ACOS(SIN(RADIANS(G438))*SIN(RADIANS(E445))+COS(RADIANS(G438))*COS(RADIANS(E445))*COS(RADIANS(AK435))))&gt;90,0,$F$4*$F$5/E444^2*(SIN(RADIANS(G438))*SIN(RADIANS(E445))+COS(RADIANS(G438))*COS(RADIANS(E445))*COS(RADIANS(AK435))))</f>
        <v>0</v>
      </c>
      <c r="AL438">
        <f>IF(DEGREES(ACOS(SIN(RADIANS(G438))*SIN(RADIANS(E445))+COS(RADIANS(G438))*COS(RADIANS(E445))*COS(RADIANS(AL435))))&gt;90,0,$F$4*$F$5/E444^2*(SIN(RADIANS(G438))*SIN(RADIANS(E445))+COS(RADIANS(G438))*COS(RADIANS(E445))*COS(RADIANS(AL435))))</f>
        <v>0</v>
      </c>
      <c r="AM438">
        <f>IF(DEGREES(ACOS(SIN(RADIANS(G438))*SIN(RADIANS(E445))+COS(RADIANS(G438))*COS(RADIANS(E445))*COS(RADIANS(AM435))))&gt;90,0,$F$4*$F$5/E444^2*(SIN(RADIANS(G438))*SIN(RADIANS(E445))+COS(RADIANS(G438))*COS(RADIANS(E445))*COS(RADIANS(AM435))))</f>
        <v>0</v>
      </c>
      <c r="AN438">
        <f>IF(DEGREES(ACOS(SIN(RADIANS(G438))*SIN(RADIANS(E445))+COS(RADIANS(G438))*COS(RADIANS(E445))*COS(RADIANS(AN435))))&gt;90,0,$F$4*$F$5/E444^2*(SIN(RADIANS(G438))*SIN(RADIANS(E445))+COS(RADIANS(G438))*COS(RADIANS(E445))*COS(RADIANS(AN435))))</f>
        <v>0</v>
      </c>
      <c r="AO438">
        <f>IF(DEGREES(ACOS(SIN(RADIANS(G438))*SIN(RADIANS(E445))+COS(RADIANS(G438))*COS(RADIANS(E445))*COS(RADIANS(AO435))))&gt;90,0,$F$4*$F$5/E444^2*(SIN(RADIANS(G438))*SIN(RADIANS(E445))+COS(RADIANS(G438))*COS(RADIANS(E445))*COS(RADIANS(AO435))))</f>
        <v>0</v>
      </c>
      <c r="AP438">
        <f>IF(DEGREES(ACOS(SIN(RADIANS(G438))*SIN(RADIANS(E445))+COS(RADIANS(G438))*COS(RADIANS(E445))*COS(RADIANS(AP435))))&gt;90,0,$F$4*$F$5/E444^2*(SIN(RADIANS(G438))*SIN(RADIANS(E445))+COS(RADIANS(G438))*COS(RADIANS(E445))*COS(RADIANS(AP435))))</f>
        <v>0</v>
      </c>
      <c r="AQ438">
        <f>IF(DEGREES(ACOS(SIN(RADIANS(G438))*SIN(RADIANS(E445))+COS(RADIANS(G438))*COS(RADIANS(E445))*COS(RADIANS(AQ435))))&gt;90,0,$F$4*$F$5/E444^2*(SIN(RADIANS(G438))*SIN(RADIANS(E445))+COS(RADIANS(G438))*COS(RADIANS(E445))*COS(RADIANS(AQ435))))</f>
        <v>0</v>
      </c>
      <c r="AR438">
        <f>IF(DEGREES(ACOS(SIN(RADIANS(G438))*SIN(RADIANS(E445))+COS(RADIANS(G438))*COS(RADIANS(E445))*COS(RADIANS(AR435))))&gt;90,0,$F$4*$F$5/E444^2*(SIN(RADIANS(G438))*SIN(RADIANS(E445))+COS(RADIANS(G438))*COS(RADIANS(E445))*COS(RADIANS(AR435))))</f>
        <v>0</v>
      </c>
    </row>
    <row r="439" spans="2:44" x14ac:dyDescent="0.5">
      <c r="B439" s="40" t="s">
        <v>781</v>
      </c>
      <c r="E439">
        <f>IF(E438-$F$13&lt;0,E438-$F$13+360,IF(E438-$F$13&gt;360,E438-$F$13-360,E438-$F$13))</f>
        <v>260</v>
      </c>
      <c r="G439">
        <v>70</v>
      </c>
      <c r="I439">
        <f>IF(DEGREES(ACOS(SIN(RADIANS(G439))*SIN(RADIANS(E445))+COS(RADIANS(G439))*COS(RADIANS(E445))*COS(RADIANS(I435))))&gt;90,0,$F$4*$F$5/E444^2*(SIN(RADIANS(G439))*SIN(RADIANS(E445))+COS(RADIANS(G439))*COS(RADIANS(E445))*COS(RADIANS(I435))))</f>
        <v>0</v>
      </c>
      <c r="J439">
        <f>IF(DEGREES(ACOS(SIN(RADIANS(G439))*SIN(RADIANS(E445))+COS(RADIANS(G439))*COS(RADIANS(E445))*COS(RADIANS(J435))))&gt;90,0,$F$4*$F$5/E444^2*(SIN(RADIANS(G439))*SIN(RADIANS(E445))+COS(RADIANS(G439))*COS(RADIANS(E445))*COS(RADIANS(J435))))</f>
        <v>0</v>
      </c>
      <c r="K439">
        <f>IF(DEGREES(ACOS(SIN(RADIANS(G439))*SIN(RADIANS(E445))+COS(RADIANS(G439))*COS(RADIANS(E445))*COS(RADIANS(K435))))&gt;90,0,$F$4*$F$5/E444^2*(SIN(RADIANS(G439))*SIN(RADIANS(E445))+COS(RADIANS(G439))*COS(RADIANS(E445))*COS(RADIANS(K435))))</f>
        <v>0</v>
      </c>
      <c r="L439">
        <f>IF(DEGREES(ACOS(SIN(RADIANS(G439))*SIN(RADIANS(E445))+COS(RADIANS(G439))*COS(RADIANS(E445))*COS(RADIANS(L435))))&gt;90,0,$F$4*$F$5/E444^2*(SIN(RADIANS(G439))*SIN(RADIANS(E445))+COS(RADIANS(G439))*COS(RADIANS(E445))*COS(RADIANS(L435))))</f>
        <v>0</v>
      </c>
      <c r="M439">
        <f>IF(DEGREES(ACOS(SIN(RADIANS(G439))*SIN(RADIANS(E445))+COS(RADIANS(G439))*COS(RADIANS(E445))*COS(RADIANS(M435))))&gt;90,0,$F$4*$F$5/E444^2*(SIN(RADIANS(G439))*SIN(RADIANS(E445))+COS(RADIANS(G439))*COS(RADIANS(E445))*COS(RADIANS(M435))))</f>
        <v>0</v>
      </c>
      <c r="N439">
        <f>IF(DEGREES(ACOS(SIN(RADIANS(G439))*SIN(RADIANS(E445))+COS(RADIANS(G439))*COS(RADIANS(E445))*COS(RADIANS(N435))))&gt;90,0,$F$4*$F$5/E444^2*(SIN(RADIANS(G439))*SIN(RADIANS(E445))+COS(RADIANS(G439))*COS(RADIANS(E445))*COS(RADIANS(N435))))</f>
        <v>0</v>
      </c>
      <c r="O439">
        <f>IF(DEGREES(ACOS(SIN(RADIANS(G439))*SIN(RADIANS(E445))+COS(RADIANS(G439))*COS(RADIANS(E445))*COS(RADIANS(O435))))&gt;90,0,$F$4*$F$5/E444^2*(SIN(RADIANS(G439))*SIN(RADIANS(E445))+COS(RADIANS(G439))*COS(RADIANS(E445))*COS(RADIANS(O435))))</f>
        <v>0</v>
      </c>
      <c r="P439">
        <f>IF(DEGREES(ACOS(SIN(RADIANS(G439))*SIN(RADIANS(E445))+COS(RADIANS(G439))*COS(RADIANS(E445))*COS(RADIANS(P435))))&gt;90,0,$F$4*$F$5/E444^2*(SIN(RADIANS(G439))*SIN(RADIANS(E445))+COS(RADIANS(G439))*COS(RADIANS(E445))*COS(RADIANS(P435))))</f>
        <v>0</v>
      </c>
      <c r="Q439">
        <f>IF(DEGREES(ACOS(SIN(RADIANS(G439))*SIN(RADIANS(E445))+COS(RADIANS(G439))*COS(RADIANS(E445))*COS(RADIANS(Q435))))&gt;90,0,$F$4*$F$5/E444^2*(SIN(RADIANS(G439))*SIN(RADIANS(E445))+COS(RADIANS(G439))*COS(RADIANS(E445))*COS(RADIANS(Q435))))</f>
        <v>0</v>
      </c>
      <c r="R439" t="e">
        <f>IF(DEGREES(ACOS(SIN(RADIANS(G439))*SIN(RADIANS(E445))+COS(RADIANS(G439))*COS(RADIANS(E445))*COS(RADIANS(R435))))&gt;90,0,$F$4*$F$5/E444^2*(SIN(RADIANS(G439))*SIN(RADIANS(E445))+COS(RADIANS(G439))*COS(RADIANS(E445))*COS(RADIANS(R435))))</f>
        <v>#DIV/0!</v>
      </c>
      <c r="S439" t="e">
        <f>IF(DEGREES(ACOS(SIN(RADIANS(G439))*SIN(RADIANS(E445))+COS(RADIANS(G439))*COS(RADIANS(E445))*COS(RADIANS(S435))))&gt;90,0,$F$4*$F$5/E444^2*(SIN(RADIANS(G439))*SIN(RADIANS(E445))+COS(RADIANS(G439))*COS(RADIANS(E445))*COS(RADIANS(S435))))</f>
        <v>#DIV/0!</v>
      </c>
      <c r="T439" t="e">
        <f>IF(DEGREES(ACOS(SIN(RADIANS(G439))*SIN(RADIANS(E445))+COS(RADIANS(G439))*COS(RADIANS(E445))*COS(RADIANS(T435))))&gt;90,0,$F$4*$F$5/E444^2*(SIN(RADIANS(G439))*SIN(RADIANS(E445))+COS(RADIANS(G439))*COS(RADIANS(E445))*COS(RADIANS(T435))))</f>
        <v>#DIV/0!</v>
      </c>
      <c r="U439" t="e">
        <f>IF(DEGREES(ACOS(SIN(RADIANS(G439))*SIN(RADIANS(E445))+COS(RADIANS(G439))*COS(RADIANS(E445))*COS(RADIANS(U435))))&gt;90,0,$F$4*$F$5/E444^2*(SIN(RADIANS(G439))*SIN(RADIANS(E445))+COS(RADIANS(G439))*COS(RADIANS(E445))*COS(RADIANS(U435))))</f>
        <v>#DIV/0!</v>
      </c>
      <c r="V439" t="e">
        <f>IF(DEGREES(ACOS(SIN(RADIANS(G439))*SIN(RADIANS(E445))+COS(RADIANS(G439))*COS(RADIANS(E445))*COS(RADIANS(V435))))&gt;90,0,$F$4*$F$5/E444^2*(SIN(RADIANS(G439))*SIN(RADIANS(E445))+COS(RADIANS(G439))*COS(RADIANS(E445))*COS(RADIANS(V435))))</f>
        <v>#DIV/0!</v>
      </c>
      <c r="W439" t="e">
        <f>IF(DEGREES(ACOS(SIN(RADIANS(G439))*SIN(RADIANS(E445))+COS(RADIANS(G439))*COS(RADIANS(E445))*COS(RADIANS(W435))))&gt;90,0,$F$4*$F$5/E444^2*(SIN(RADIANS(G439))*SIN(RADIANS(E445))+COS(RADIANS(G439))*COS(RADIANS(E445))*COS(RADIANS(W435))))</f>
        <v>#DIV/0!</v>
      </c>
      <c r="X439" t="e">
        <f>IF(DEGREES(ACOS(SIN(RADIANS(G439))*SIN(RADIANS(E445))+COS(RADIANS(G439))*COS(RADIANS(E445))*COS(RADIANS(X435))))&gt;90,0,$F$4*$F$5/E444^2*(SIN(RADIANS(G439))*SIN(RADIANS(E445))+COS(RADIANS(G439))*COS(RADIANS(E445))*COS(RADIANS(X435))))</f>
        <v>#DIV/0!</v>
      </c>
      <c r="Y439" t="e">
        <f>IF(DEGREES(ACOS(SIN(RADIANS(G439))*SIN(RADIANS(E445))+COS(RADIANS(G439))*COS(RADIANS(E445))*COS(RADIANS(Y435))))&gt;90,0,$F$4*$F$5/E444^2*(SIN(RADIANS(G439))*SIN(RADIANS(E445))+COS(RADIANS(G439))*COS(RADIANS(E445))*COS(RADIANS(Y435))))</f>
        <v>#DIV/0!</v>
      </c>
      <c r="Z439" t="e">
        <f>IF(DEGREES(ACOS(SIN(RADIANS(G439))*SIN(RADIANS(E445))+COS(RADIANS(G439))*COS(RADIANS(E445))*COS(RADIANS(Z435))))&gt;90,0,$F$4*$F$5/E444^2*(SIN(RADIANS(G439))*SIN(RADIANS(E445))+COS(RADIANS(G439))*COS(RADIANS(E445))*COS(RADIANS(Z435))))</f>
        <v>#DIV/0!</v>
      </c>
      <c r="AA439" t="e">
        <f>IF(DEGREES(ACOS(SIN(RADIANS(G439))*SIN(RADIANS(E445))+COS(RADIANS(G439))*COS(RADIANS(E445))*COS(RADIANS(AA435))))&gt;90,0,$F$4*$F$5/E444^2*(SIN(RADIANS(G439))*SIN(RADIANS(E445))+COS(RADIANS(G439))*COS(RADIANS(E445))*COS(RADIANS(AA435))))</f>
        <v>#DIV/0!</v>
      </c>
      <c r="AB439" t="e">
        <f>IF(DEGREES(ACOS(SIN(RADIANS(G439))*SIN(RADIANS(E445))+COS(RADIANS(G439))*COS(RADIANS(E445))*COS(RADIANS(AB435))))&gt;90,0,$F$4*$F$5/E444^2*(SIN(RADIANS(G439))*SIN(RADIANS(E445))+COS(RADIANS(G439))*COS(RADIANS(E445))*COS(RADIANS(AB435))))</f>
        <v>#DIV/0!</v>
      </c>
      <c r="AC439" t="e">
        <f>IF(DEGREES(ACOS(SIN(RADIANS(G439))*SIN(RADIANS(E445))+COS(RADIANS(G439))*COS(RADIANS(E445))*COS(RADIANS(AC435))))&gt;90,0,$F$4*$F$5/E444^2*(SIN(RADIANS(G439))*SIN(RADIANS(E445))+COS(RADIANS(G439))*COS(RADIANS(E445))*COS(RADIANS(AC435))))</f>
        <v>#DIV/0!</v>
      </c>
      <c r="AD439" t="e">
        <f>IF(DEGREES(ACOS(SIN(RADIANS(G439))*SIN(RADIANS(E445))+COS(RADIANS(G439))*COS(RADIANS(E445))*COS(RADIANS(AD435))))&gt;90,0,$F$4*$F$5/E444^2*(SIN(RADIANS(G439))*SIN(RADIANS(E445))+COS(RADIANS(G439))*COS(RADIANS(E445))*COS(RADIANS(AD435))))</f>
        <v>#DIV/0!</v>
      </c>
      <c r="AE439" t="e">
        <f>IF(DEGREES(ACOS(SIN(RADIANS(G439))*SIN(RADIANS(E445))+COS(RADIANS(G439))*COS(RADIANS(E445))*COS(RADIANS(AE435))))&gt;90,0,$F$4*$F$5/E444^2*(SIN(RADIANS(G439))*SIN(RADIANS(E445))+COS(RADIANS(G439))*COS(RADIANS(E445))*COS(RADIANS(AE435))))</f>
        <v>#DIV/0!</v>
      </c>
      <c r="AF439" t="e">
        <f>IF(DEGREES(ACOS(SIN(RADIANS(G439))*SIN(RADIANS(E445))+COS(RADIANS(G439))*COS(RADIANS(E445))*COS(RADIANS(AF435))))&gt;90,0,$F$4*$F$5/E444^2*(SIN(RADIANS(G439))*SIN(RADIANS(E445))+COS(RADIANS(G439))*COS(RADIANS(E445))*COS(RADIANS(AF435))))</f>
        <v>#DIV/0!</v>
      </c>
      <c r="AG439" t="e">
        <f>IF(DEGREES(ACOS(SIN(RADIANS(G439))*SIN(RADIANS(E445))+COS(RADIANS(G439))*COS(RADIANS(E445))*COS(RADIANS(AG435))))&gt;90,0,$F$4*$F$5/E444^2*(SIN(RADIANS(G439))*SIN(RADIANS(E445))+COS(RADIANS(G439))*COS(RADIANS(E445))*COS(RADIANS(AG435))))</f>
        <v>#DIV/0!</v>
      </c>
      <c r="AH439" t="e">
        <f>IF(DEGREES(ACOS(SIN(RADIANS(G439))*SIN(RADIANS(E445))+COS(RADIANS(G439))*COS(RADIANS(E445))*COS(RADIANS(AH435))))&gt;90,0,$F$4*$F$5/E444^2*(SIN(RADIANS(G439))*SIN(RADIANS(E445))+COS(RADIANS(G439))*COS(RADIANS(E445))*COS(RADIANS(AH435))))</f>
        <v>#DIV/0!</v>
      </c>
      <c r="AI439" t="e">
        <f>IF(DEGREES(ACOS(SIN(RADIANS(G439))*SIN(RADIANS(E445))+COS(RADIANS(G439))*COS(RADIANS(E445))*COS(RADIANS(AI435))))&gt;90,0,$F$4*$F$5/E444^2*(SIN(RADIANS(G439))*SIN(RADIANS(E445))+COS(RADIANS(G439))*COS(RADIANS(E445))*COS(RADIANS(AI435))))</f>
        <v>#DIV/0!</v>
      </c>
      <c r="AJ439" t="e">
        <f>IF(DEGREES(ACOS(SIN(RADIANS(G439))*SIN(RADIANS(E445))+COS(RADIANS(G439))*COS(RADIANS(E445))*COS(RADIANS(AJ435))))&gt;90,0,$F$4*$F$5/E444^2*(SIN(RADIANS(G439))*SIN(RADIANS(E445))+COS(RADIANS(G439))*COS(RADIANS(E445))*COS(RADIANS(AJ435))))</f>
        <v>#DIV/0!</v>
      </c>
      <c r="AK439">
        <f>IF(DEGREES(ACOS(SIN(RADIANS(G439))*SIN(RADIANS(E445))+COS(RADIANS(G439))*COS(RADIANS(E445))*COS(RADIANS(AK435))))&gt;90,0,$F$4*$F$5/E444^2*(SIN(RADIANS(G439))*SIN(RADIANS(E445))+COS(RADIANS(G439))*COS(RADIANS(E445))*COS(RADIANS(AK435))))</f>
        <v>0</v>
      </c>
      <c r="AL439">
        <f>IF(DEGREES(ACOS(SIN(RADIANS(G439))*SIN(RADIANS(E445))+COS(RADIANS(G439))*COS(RADIANS(E445))*COS(RADIANS(AL435))))&gt;90,0,$F$4*$F$5/E444^2*(SIN(RADIANS(G439))*SIN(RADIANS(E445))+COS(RADIANS(G439))*COS(RADIANS(E445))*COS(RADIANS(AL435))))</f>
        <v>0</v>
      </c>
      <c r="AM439">
        <f>IF(DEGREES(ACOS(SIN(RADIANS(G439))*SIN(RADIANS(E445))+COS(RADIANS(G439))*COS(RADIANS(E445))*COS(RADIANS(AM435))))&gt;90,0,$F$4*$F$5/E444^2*(SIN(RADIANS(G439))*SIN(RADIANS(E445))+COS(RADIANS(G439))*COS(RADIANS(E445))*COS(RADIANS(AM435))))</f>
        <v>0</v>
      </c>
      <c r="AN439">
        <f>IF(DEGREES(ACOS(SIN(RADIANS(G439))*SIN(RADIANS(E445))+COS(RADIANS(G439))*COS(RADIANS(E445))*COS(RADIANS(AN435))))&gt;90,0,$F$4*$F$5/E444^2*(SIN(RADIANS(G439))*SIN(RADIANS(E445))+COS(RADIANS(G439))*COS(RADIANS(E445))*COS(RADIANS(AN435))))</f>
        <v>0</v>
      </c>
      <c r="AO439">
        <f>IF(DEGREES(ACOS(SIN(RADIANS(G439))*SIN(RADIANS(E445))+COS(RADIANS(G439))*COS(RADIANS(E445))*COS(RADIANS(AO435))))&gt;90,0,$F$4*$F$5/E444^2*(SIN(RADIANS(G439))*SIN(RADIANS(E445))+COS(RADIANS(G439))*COS(RADIANS(E445))*COS(RADIANS(AO435))))</f>
        <v>0</v>
      </c>
      <c r="AP439">
        <f>IF(DEGREES(ACOS(SIN(RADIANS(G439))*SIN(RADIANS(E445))+COS(RADIANS(G439))*COS(RADIANS(E445))*COS(RADIANS(AP435))))&gt;90,0,$F$4*$F$5/E444^2*(SIN(RADIANS(G439))*SIN(RADIANS(E445))+COS(RADIANS(G439))*COS(RADIANS(E445))*COS(RADIANS(AP435))))</f>
        <v>0</v>
      </c>
      <c r="AQ439">
        <f>IF(DEGREES(ACOS(SIN(RADIANS(G439))*SIN(RADIANS(E445))+COS(RADIANS(G439))*COS(RADIANS(E445))*COS(RADIANS(AQ435))))&gt;90,0,$F$4*$F$5/E444^2*(SIN(RADIANS(G439))*SIN(RADIANS(E445))+COS(RADIANS(G439))*COS(RADIANS(E445))*COS(RADIANS(AQ435))))</f>
        <v>0</v>
      </c>
      <c r="AR439">
        <f>IF(DEGREES(ACOS(SIN(RADIANS(G439))*SIN(RADIANS(E445))+COS(RADIANS(G439))*COS(RADIANS(E445))*COS(RADIANS(AR435))))&gt;90,0,$F$4*$F$5/E444^2*(SIN(RADIANS(G439))*SIN(RADIANS(E445))+COS(RADIANS(G439))*COS(RADIANS(E445))*COS(RADIANS(AR435))))</f>
        <v>0</v>
      </c>
    </row>
    <row r="440" spans="2:44" x14ac:dyDescent="0.5">
      <c r="B440" s="40" t="s">
        <v>727</v>
      </c>
      <c r="E440">
        <f>IF(E437&lt;360,E437/360,(E437-360)/360)</f>
        <v>0.47222222222222221</v>
      </c>
      <c r="G440">
        <v>60</v>
      </c>
      <c r="I440">
        <f>IF(DEGREES(ACOS(SIN(RADIANS(G440))*SIN(RADIANS(E445))+COS(RADIANS(G440))*COS(RADIANS(E445))*COS(RADIANS(I435))))&gt;90,0,$F$4*$F$5/E444^2*(SIN(RADIANS(G440))*SIN(RADIANS(E445))+COS(RADIANS(G440))*COS(RADIANS(E445))*COS(RADIANS(I435))))</f>
        <v>0</v>
      </c>
      <c r="J440">
        <f>IF(DEGREES(ACOS(SIN(RADIANS(G440))*SIN(RADIANS(E445))+COS(RADIANS(G440))*COS(RADIANS(E445))*COS(RADIANS(J435))))&gt;90,0,$F$4*$F$5/E444^2*(SIN(RADIANS(G440))*SIN(RADIANS(E445))+COS(RADIANS(G440))*COS(RADIANS(E445))*COS(RADIANS(J435))))</f>
        <v>0</v>
      </c>
      <c r="K440">
        <f>IF(DEGREES(ACOS(SIN(RADIANS(G440))*SIN(RADIANS(E445))+COS(RADIANS(G440))*COS(RADIANS(E445))*COS(RADIANS(K435))))&gt;90,0,$F$4*$F$5/E444^2*(SIN(RADIANS(G440))*SIN(RADIANS(E445))+COS(RADIANS(G440))*COS(RADIANS(E445))*COS(RADIANS(K435))))</f>
        <v>0</v>
      </c>
      <c r="L440">
        <f>IF(DEGREES(ACOS(SIN(RADIANS(G440))*SIN(RADIANS(E445))+COS(RADIANS(G440))*COS(RADIANS(E445))*COS(RADIANS(L435))))&gt;90,0,$F$4*$F$5/E444^2*(SIN(RADIANS(G440))*SIN(RADIANS(E445))+COS(RADIANS(G440))*COS(RADIANS(E445))*COS(RADIANS(L435))))</f>
        <v>0</v>
      </c>
      <c r="M440">
        <f>IF(DEGREES(ACOS(SIN(RADIANS(G440))*SIN(RADIANS(E445))+COS(RADIANS(G440))*COS(RADIANS(E445))*COS(RADIANS(M435))))&gt;90,0,$F$4*$F$5/E444^2*(SIN(RADIANS(G440))*SIN(RADIANS(E445))+COS(RADIANS(G440))*COS(RADIANS(E445))*COS(RADIANS(M435))))</f>
        <v>0</v>
      </c>
      <c r="N440">
        <f>IF(DEGREES(ACOS(SIN(RADIANS(G440))*SIN(RADIANS(E445))+COS(RADIANS(G440))*COS(RADIANS(E445))*COS(RADIANS(N435))))&gt;90,0,$F$4*$F$5/E444^2*(SIN(RADIANS(G440))*SIN(RADIANS(E445))+COS(RADIANS(G440))*COS(RADIANS(E445))*COS(RADIANS(N435))))</f>
        <v>0</v>
      </c>
      <c r="O440">
        <f>IF(DEGREES(ACOS(SIN(RADIANS(G440))*SIN(RADIANS(E445))+COS(RADIANS(G440))*COS(RADIANS(E445))*COS(RADIANS(O435))))&gt;90,0,$F$4*$F$5/E444^2*(SIN(RADIANS(G440))*SIN(RADIANS(E445))+COS(RADIANS(G440))*COS(RADIANS(E445))*COS(RADIANS(O435))))</f>
        <v>0</v>
      </c>
      <c r="P440">
        <f>IF(DEGREES(ACOS(SIN(RADIANS(G440))*SIN(RADIANS(E445))+COS(RADIANS(G440))*COS(RADIANS(E445))*COS(RADIANS(P435))))&gt;90,0,$F$4*$F$5/E444^2*(SIN(RADIANS(G440))*SIN(RADIANS(E445))+COS(RADIANS(G440))*COS(RADIANS(E445))*COS(RADIANS(P435))))</f>
        <v>0</v>
      </c>
      <c r="Q440">
        <f>IF(DEGREES(ACOS(SIN(RADIANS(G440))*SIN(RADIANS(E445))+COS(RADIANS(G440))*COS(RADIANS(E445))*COS(RADIANS(Q435))))&gt;90,0,$F$4*$F$5/E444^2*(SIN(RADIANS(G440))*SIN(RADIANS(E445))+COS(RADIANS(G440))*COS(RADIANS(E445))*COS(RADIANS(Q435))))</f>
        <v>0</v>
      </c>
      <c r="R440" t="e">
        <f>IF(DEGREES(ACOS(SIN(RADIANS(G440))*SIN(RADIANS(E445))+COS(RADIANS(G440))*COS(RADIANS(E445))*COS(RADIANS(R435))))&gt;90,0,$F$4*$F$5/E444^2*(SIN(RADIANS(G440))*SIN(RADIANS(E445))+COS(RADIANS(G440))*COS(RADIANS(E445))*COS(RADIANS(R435))))</f>
        <v>#DIV/0!</v>
      </c>
      <c r="S440" t="e">
        <f>IF(DEGREES(ACOS(SIN(RADIANS(G440))*SIN(RADIANS(E445))+COS(RADIANS(G440))*COS(RADIANS(E445))*COS(RADIANS(S435))))&gt;90,0,$F$4*$F$5/E444^2*(SIN(RADIANS(G440))*SIN(RADIANS(E445))+COS(RADIANS(G440))*COS(RADIANS(E445))*COS(RADIANS(S435))))</f>
        <v>#DIV/0!</v>
      </c>
      <c r="T440" t="e">
        <f>IF(DEGREES(ACOS(SIN(RADIANS(G440))*SIN(RADIANS(E445))+COS(RADIANS(G440))*COS(RADIANS(E445))*COS(RADIANS(T435))))&gt;90,0,$F$4*$F$5/E444^2*(SIN(RADIANS(G440))*SIN(RADIANS(E445))+COS(RADIANS(G440))*COS(RADIANS(E445))*COS(RADIANS(T435))))</f>
        <v>#DIV/0!</v>
      </c>
      <c r="U440" t="e">
        <f>IF(DEGREES(ACOS(SIN(RADIANS(G440))*SIN(RADIANS(E445))+COS(RADIANS(G440))*COS(RADIANS(E445))*COS(RADIANS(U435))))&gt;90,0,$F$4*$F$5/E444^2*(SIN(RADIANS(G440))*SIN(RADIANS(E445))+COS(RADIANS(G440))*COS(RADIANS(E445))*COS(RADIANS(U435))))</f>
        <v>#DIV/0!</v>
      </c>
      <c r="V440" t="e">
        <f>IF(DEGREES(ACOS(SIN(RADIANS(G440))*SIN(RADIANS(E445))+COS(RADIANS(G440))*COS(RADIANS(E445))*COS(RADIANS(V435))))&gt;90,0,$F$4*$F$5/E444^2*(SIN(RADIANS(G440))*SIN(RADIANS(E445))+COS(RADIANS(G440))*COS(RADIANS(E445))*COS(RADIANS(V435))))</f>
        <v>#DIV/0!</v>
      </c>
      <c r="W440" t="e">
        <f>IF(DEGREES(ACOS(SIN(RADIANS(G440))*SIN(RADIANS(E445))+COS(RADIANS(G440))*COS(RADIANS(E445))*COS(RADIANS(W435))))&gt;90,0,$F$4*$F$5/E444^2*(SIN(RADIANS(G440))*SIN(RADIANS(E445))+COS(RADIANS(G440))*COS(RADIANS(E445))*COS(RADIANS(W435))))</f>
        <v>#DIV/0!</v>
      </c>
      <c r="X440" t="e">
        <f>IF(DEGREES(ACOS(SIN(RADIANS(G440))*SIN(RADIANS(E445))+COS(RADIANS(G440))*COS(RADIANS(E445))*COS(RADIANS(X435))))&gt;90,0,$F$4*$F$5/E444^2*(SIN(RADIANS(G440))*SIN(RADIANS(E445))+COS(RADIANS(G440))*COS(RADIANS(E445))*COS(RADIANS(X435))))</f>
        <v>#DIV/0!</v>
      </c>
      <c r="Y440" t="e">
        <f>IF(DEGREES(ACOS(SIN(RADIANS(G440))*SIN(RADIANS(E445))+COS(RADIANS(G440))*COS(RADIANS(E445))*COS(RADIANS(Y435))))&gt;90,0,$F$4*$F$5/E444^2*(SIN(RADIANS(G440))*SIN(RADIANS(E445))+COS(RADIANS(G440))*COS(RADIANS(E445))*COS(RADIANS(Y435))))</f>
        <v>#DIV/0!</v>
      </c>
      <c r="Z440" t="e">
        <f>IF(DEGREES(ACOS(SIN(RADIANS(G440))*SIN(RADIANS(E445))+COS(RADIANS(G440))*COS(RADIANS(E445))*COS(RADIANS(Z435))))&gt;90,0,$F$4*$F$5/E444^2*(SIN(RADIANS(G440))*SIN(RADIANS(E445))+COS(RADIANS(G440))*COS(RADIANS(E445))*COS(RADIANS(Z435))))</f>
        <v>#DIV/0!</v>
      </c>
      <c r="AA440" t="e">
        <f>IF(DEGREES(ACOS(SIN(RADIANS(G440))*SIN(RADIANS(E445))+COS(RADIANS(G440))*COS(RADIANS(E445))*COS(RADIANS(AA435))))&gt;90,0,$F$4*$F$5/E444^2*(SIN(RADIANS(G440))*SIN(RADIANS(E445))+COS(RADIANS(G440))*COS(RADIANS(E445))*COS(RADIANS(AA435))))</f>
        <v>#DIV/0!</v>
      </c>
      <c r="AB440" t="e">
        <f>IF(DEGREES(ACOS(SIN(RADIANS(G440))*SIN(RADIANS(E445))+COS(RADIANS(G440))*COS(RADIANS(E445))*COS(RADIANS(AB435))))&gt;90,0,$F$4*$F$5/E444^2*(SIN(RADIANS(G440))*SIN(RADIANS(E445))+COS(RADIANS(G440))*COS(RADIANS(E445))*COS(RADIANS(AB435))))</f>
        <v>#DIV/0!</v>
      </c>
      <c r="AC440" t="e">
        <f>IF(DEGREES(ACOS(SIN(RADIANS(G440))*SIN(RADIANS(E445))+COS(RADIANS(G440))*COS(RADIANS(E445))*COS(RADIANS(AC435))))&gt;90,0,$F$4*$F$5/E444^2*(SIN(RADIANS(G440))*SIN(RADIANS(E445))+COS(RADIANS(G440))*COS(RADIANS(E445))*COS(RADIANS(AC435))))</f>
        <v>#DIV/0!</v>
      </c>
      <c r="AD440" t="e">
        <f>IF(DEGREES(ACOS(SIN(RADIANS(G440))*SIN(RADIANS(E445))+COS(RADIANS(G440))*COS(RADIANS(E445))*COS(RADIANS(AD435))))&gt;90,0,$F$4*$F$5/E444^2*(SIN(RADIANS(G440))*SIN(RADIANS(E445))+COS(RADIANS(G440))*COS(RADIANS(E445))*COS(RADIANS(AD435))))</f>
        <v>#DIV/0!</v>
      </c>
      <c r="AE440" t="e">
        <f>IF(DEGREES(ACOS(SIN(RADIANS(G440))*SIN(RADIANS(E445))+COS(RADIANS(G440))*COS(RADIANS(E445))*COS(RADIANS(AE435))))&gt;90,0,$F$4*$F$5/E444^2*(SIN(RADIANS(G440))*SIN(RADIANS(E445))+COS(RADIANS(G440))*COS(RADIANS(E445))*COS(RADIANS(AE435))))</f>
        <v>#DIV/0!</v>
      </c>
      <c r="AF440" t="e">
        <f>IF(DEGREES(ACOS(SIN(RADIANS(G440))*SIN(RADIANS(E445))+COS(RADIANS(G440))*COS(RADIANS(E445))*COS(RADIANS(AF435))))&gt;90,0,$F$4*$F$5/E444^2*(SIN(RADIANS(G440))*SIN(RADIANS(E445))+COS(RADIANS(G440))*COS(RADIANS(E445))*COS(RADIANS(AF435))))</f>
        <v>#DIV/0!</v>
      </c>
      <c r="AG440" t="e">
        <f>IF(DEGREES(ACOS(SIN(RADIANS(G440))*SIN(RADIANS(E445))+COS(RADIANS(G440))*COS(RADIANS(E445))*COS(RADIANS(AG435))))&gt;90,0,$F$4*$F$5/E444^2*(SIN(RADIANS(G440))*SIN(RADIANS(E445))+COS(RADIANS(G440))*COS(RADIANS(E445))*COS(RADIANS(AG435))))</f>
        <v>#DIV/0!</v>
      </c>
      <c r="AH440" t="e">
        <f>IF(DEGREES(ACOS(SIN(RADIANS(G440))*SIN(RADIANS(E445))+COS(RADIANS(G440))*COS(RADIANS(E445))*COS(RADIANS(AH435))))&gt;90,0,$F$4*$F$5/E444^2*(SIN(RADIANS(G440))*SIN(RADIANS(E445))+COS(RADIANS(G440))*COS(RADIANS(E445))*COS(RADIANS(AH435))))</f>
        <v>#DIV/0!</v>
      </c>
      <c r="AI440" t="e">
        <f>IF(DEGREES(ACOS(SIN(RADIANS(G440))*SIN(RADIANS(E445))+COS(RADIANS(G440))*COS(RADIANS(E445))*COS(RADIANS(AI435))))&gt;90,0,$F$4*$F$5/E444^2*(SIN(RADIANS(G440))*SIN(RADIANS(E445))+COS(RADIANS(G440))*COS(RADIANS(E445))*COS(RADIANS(AI435))))</f>
        <v>#DIV/0!</v>
      </c>
      <c r="AJ440" t="e">
        <f>IF(DEGREES(ACOS(SIN(RADIANS(G440))*SIN(RADIANS(E445))+COS(RADIANS(G440))*COS(RADIANS(E445))*COS(RADIANS(AJ435))))&gt;90,0,$F$4*$F$5/E444^2*(SIN(RADIANS(G440))*SIN(RADIANS(E445))+COS(RADIANS(G440))*COS(RADIANS(E445))*COS(RADIANS(AJ435))))</f>
        <v>#DIV/0!</v>
      </c>
      <c r="AK440">
        <f>IF(DEGREES(ACOS(SIN(RADIANS(G440))*SIN(RADIANS(E445))+COS(RADIANS(G440))*COS(RADIANS(E445))*COS(RADIANS(AK435))))&gt;90,0,$F$4*$F$5/E444^2*(SIN(RADIANS(G440))*SIN(RADIANS(E445))+COS(RADIANS(G440))*COS(RADIANS(E445))*COS(RADIANS(AK435))))</f>
        <v>0</v>
      </c>
      <c r="AL440">
        <f>IF(DEGREES(ACOS(SIN(RADIANS(G440))*SIN(RADIANS(E445))+COS(RADIANS(G440))*COS(RADIANS(E445))*COS(RADIANS(AL435))))&gt;90,0,$F$4*$F$5/E444^2*(SIN(RADIANS(G440))*SIN(RADIANS(E445))+COS(RADIANS(G440))*COS(RADIANS(E445))*COS(RADIANS(AL435))))</f>
        <v>0</v>
      </c>
      <c r="AM440">
        <f>IF(DEGREES(ACOS(SIN(RADIANS(G440))*SIN(RADIANS(E445))+COS(RADIANS(G440))*COS(RADIANS(E445))*COS(RADIANS(AM435))))&gt;90,0,$F$4*$F$5/E444^2*(SIN(RADIANS(G440))*SIN(RADIANS(E445))+COS(RADIANS(G440))*COS(RADIANS(E445))*COS(RADIANS(AM435))))</f>
        <v>0</v>
      </c>
      <c r="AN440">
        <f>IF(DEGREES(ACOS(SIN(RADIANS(G440))*SIN(RADIANS(E445))+COS(RADIANS(G440))*COS(RADIANS(E445))*COS(RADIANS(AN435))))&gt;90,0,$F$4*$F$5/E444^2*(SIN(RADIANS(G440))*SIN(RADIANS(E445))+COS(RADIANS(G440))*COS(RADIANS(E445))*COS(RADIANS(AN435))))</f>
        <v>0</v>
      </c>
      <c r="AO440">
        <f>IF(DEGREES(ACOS(SIN(RADIANS(G440))*SIN(RADIANS(E445))+COS(RADIANS(G440))*COS(RADIANS(E445))*COS(RADIANS(AO435))))&gt;90,0,$F$4*$F$5/E444^2*(SIN(RADIANS(G440))*SIN(RADIANS(E445))+COS(RADIANS(G440))*COS(RADIANS(E445))*COS(RADIANS(AO435))))</f>
        <v>0</v>
      </c>
      <c r="AP440">
        <f>IF(DEGREES(ACOS(SIN(RADIANS(G440))*SIN(RADIANS(E445))+COS(RADIANS(G440))*COS(RADIANS(E445))*COS(RADIANS(AP435))))&gt;90,0,$F$4*$F$5/E444^2*(SIN(RADIANS(G440))*SIN(RADIANS(E445))+COS(RADIANS(G440))*COS(RADIANS(E445))*COS(RADIANS(AP435))))</f>
        <v>0</v>
      </c>
      <c r="AQ440">
        <f>IF(DEGREES(ACOS(SIN(RADIANS(G440))*SIN(RADIANS(E445))+COS(RADIANS(G440))*COS(RADIANS(E445))*COS(RADIANS(AQ435))))&gt;90,0,$F$4*$F$5/E444^2*(SIN(RADIANS(G440))*SIN(RADIANS(E445))+COS(RADIANS(G440))*COS(RADIANS(E445))*COS(RADIANS(AQ435))))</f>
        <v>0</v>
      </c>
      <c r="AR440">
        <f>IF(DEGREES(ACOS(SIN(RADIANS(G440))*SIN(RADIANS(E445))+COS(RADIANS(G440))*COS(RADIANS(E445))*COS(RADIANS(AR435))))&gt;90,0,$F$4*$F$5/E444^2*(SIN(RADIANS(G440))*SIN(RADIANS(E445))+COS(RADIANS(G440))*COS(RADIANS(E445))*COS(RADIANS(AR435))))</f>
        <v>0</v>
      </c>
    </row>
    <row r="441" spans="2:44" x14ac:dyDescent="0.5">
      <c r="B441" s="40" t="s">
        <v>782</v>
      </c>
      <c r="E441">
        <f>E440*$F$11</f>
        <v>0</v>
      </c>
      <c r="G441">
        <v>50</v>
      </c>
      <c r="I441">
        <f>IF(DEGREES(ACOS(SIN(RADIANS(G441))*SIN(RADIANS(E445))+COS(RADIANS(G441))*COS(RADIANS(E445))*COS(RADIANS(I435))))&gt;90,0,$F$4*$F$5/E444^2*(SIN(RADIANS(G441))*SIN(RADIANS(E445))+COS(RADIANS(G441))*COS(RADIANS(E445))*COS(RADIANS(I435))))</f>
        <v>0</v>
      </c>
      <c r="J441">
        <f>IF(DEGREES(ACOS(SIN(RADIANS(G441))*SIN(RADIANS(E445))+COS(RADIANS(G441))*COS(RADIANS(E445))*COS(RADIANS(J435))))&gt;90,0,$F$4*$F$5/E444^2*(SIN(RADIANS(G441))*SIN(RADIANS(E445))+COS(RADIANS(G441))*COS(RADIANS(E445))*COS(RADIANS(J435))))</f>
        <v>0</v>
      </c>
      <c r="K441">
        <f>IF(DEGREES(ACOS(SIN(RADIANS(G441))*SIN(RADIANS(E445))+COS(RADIANS(G441))*COS(RADIANS(E445))*COS(RADIANS(K435))))&gt;90,0,$F$4*$F$5/E444^2*(SIN(RADIANS(G441))*SIN(RADIANS(E445))+COS(RADIANS(G441))*COS(RADIANS(E445))*COS(RADIANS(K435))))</f>
        <v>0</v>
      </c>
      <c r="L441">
        <f>IF(DEGREES(ACOS(SIN(RADIANS(G441))*SIN(RADIANS(E445))+COS(RADIANS(G441))*COS(RADIANS(E445))*COS(RADIANS(L435))))&gt;90,0,$F$4*$F$5/E444^2*(SIN(RADIANS(G441))*SIN(RADIANS(E445))+COS(RADIANS(G441))*COS(RADIANS(E445))*COS(RADIANS(L435))))</f>
        <v>0</v>
      </c>
      <c r="M441">
        <f>IF(DEGREES(ACOS(SIN(RADIANS(G441))*SIN(RADIANS(E445))+COS(RADIANS(G441))*COS(RADIANS(E445))*COS(RADIANS(M435))))&gt;90,0,$F$4*$F$5/E444^2*(SIN(RADIANS(G441))*SIN(RADIANS(E445))+COS(RADIANS(G441))*COS(RADIANS(E445))*COS(RADIANS(M435))))</f>
        <v>0</v>
      </c>
      <c r="N441">
        <f>IF(DEGREES(ACOS(SIN(RADIANS(G441))*SIN(RADIANS(E445))+COS(RADIANS(G441))*COS(RADIANS(E445))*COS(RADIANS(N435))))&gt;90,0,$F$4*$F$5/E444^2*(SIN(RADIANS(G441))*SIN(RADIANS(E445))+COS(RADIANS(G441))*COS(RADIANS(E445))*COS(RADIANS(N435))))</f>
        <v>0</v>
      </c>
      <c r="O441">
        <f>IF(DEGREES(ACOS(SIN(RADIANS(G441))*SIN(RADIANS(E445))+COS(RADIANS(G441))*COS(RADIANS(E445))*COS(RADIANS(O435))))&gt;90,0,$F$4*$F$5/E444^2*(SIN(RADIANS(G441))*SIN(RADIANS(E445))+COS(RADIANS(G441))*COS(RADIANS(E445))*COS(RADIANS(O435))))</f>
        <v>0</v>
      </c>
      <c r="P441">
        <f>IF(DEGREES(ACOS(SIN(RADIANS(G441))*SIN(RADIANS(E445))+COS(RADIANS(G441))*COS(RADIANS(E445))*COS(RADIANS(P435))))&gt;90,0,$F$4*$F$5/E444^2*(SIN(RADIANS(G441))*SIN(RADIANS(E445))+COS(RADIANS(G441))*COS(RADIANS(E445))*COS(RADIANS(P435))))</f>
        <v>0</v>
      </c>
      <c r="Q441">
        <f>IF(DEGREES(ACOS(SIN(RADIANS(G441))*SIN(RADIANS(E445))+COS(RADIANS(G441))*COS(RADIANS(E445))*COS(RADIANS(Q435))))&gt;90,0,$F$4*$F$5/E444^2*(SIN(RADIANS(G441))*SIN(RADIANS(E445))+COS(RADIANS(G441))*COS(RADIANS(E445))*COS(RADIANS(Q435))))</f>
        <v>0</v>
      </c>
      <c r="R441" t="e">
        <f>IF(DEGREES(ACOS(SIN(RADIANS(G441))*SIN(RADIANS(E445))+COS(RADIANS(G441))*COS(RADIANS(E445))*COS(RADIANS(R435))))&gt;90,0,$F$4*$F$5/E444^2*(SIN(RADIANS(G441))*SIN(RADIANS(E445))+COS(RADIANS(G441))*COS(RADIANS(E445))*COS(RADIANS(R435))))</f>
        <v>#DIV/0!</v>
      </c>
      <c r="S441" t="e">
        <f>IF(DEGREES(ACOS(SIN(RADIANS(G441))*SIN(RADIANS(E445))+COS(RADIANS(G441))*COS(RADIANS(E445))*COS(RADIANS(S435))))&gt;90,0,$F$4*$F$5/E444^2*(SIN(RADIANS(G441))*SIN(RADIANS(E445))+COS(RADIANS(G441))*COS(RADIANS(E445))*COS(RADIANS(S435))))</f>
        <v>#DIV/0!</v>
      </c>
      <c r="T441" t="e">
        <f>IF(DEGREES(ACOS(SIN(RADIANS(G441))*SIN(RADIANS(E445))+COS(RADIANS(G441))*COS(RADIANS(E445))*COS(RADIANS(T435))))&gt;90,0,$F$4*$F$5/E444^2*(SIN(RADIANS(G441))*SIN(RADIANS(E445))+COS(RADIANS(G441))*COS(RADIANS(E445))*COS(RADIANS(T435))))</f>
        <v>#DIV/0!</v>
      </c>
      <c r="U441" t="e">
        <f>IF(DEGREES(ACOS(SIN(RADIANS(G441))*SIN(RADIANS(E445))+COS(RADIANS(G441))*COS(RADIANS(E445))*COS(RADIANS(U435))))&gt;90,0,$F$4*$F$5/E444^2*(SIN(RADIANS(G441))*SIN(RADIANS(E445))+COS(RADIANS(G441))*COS(RADIANS(E445))*COS(RADIANS(U435))))</f>
        <v>#DIV/0!</v>
      </c>
      <c r="V441" t="e">
        <f>IF(DEGREES(ACOS(SIN(RADIANS(G441))*SIN(RADIANS(E445))+COS(RADIANS(G441))*COS(RADIANS(E445))*COS(RADIANS(V435))))&gt;90,0,$F$4*$F$5/E444^2*(SIN(RADIANS(G441))*SIN(RADIANS(E445))+COS(RADIANS(G441))*COS(RADIANS(E445))*COS(RADIANS(V435))))</f>
        <v>#DIV/0!</v>
      </c>
      <c r="W441" t="e">
        <f>IF(DEGREES(ACOS(SIN(RADIANS(G441))*SIN(RADIANS(E445))+COS(RADIANS(G441))*COS(RADIANS(E445))*COS(RADIANS(W435))))&gt;90,0,$F$4*$F$5/E444^2*(SIN(RADIANS(G441))*SIN(RADIANS(E445))+COS(RADIANS(G441))*COS(RADIANS(E445))*COS(RADIANS(W435))))</f>
        <v>#DIV/0!</v>
      </c>
      <c r="X441" t="e">
        <f>IF(DEGREES(ACOS(SIN(RADIANS(G441))*SIN(RADIANS(E445))+COS(RADIANS(G441))*COS(RADIANS(E445))*COS(RADIANS(X435))))&gt;90,0,$F$4*$F$5/E444^2*(SIN(RADIANS(G441))*SIN(RADIANS(E445))+COS(RADIANS(G441))*COS(RADIANS(E445))*COS(RADIANS(X435))))</f>
        <v>#DIV/0!</v>
      </c>
      <c r="Y441" t="e">
        <f>IF(DEGREES(ACOS(SIN(RADIANS(G441))*SIN(RADIANS(E445))+COS(RADIANS(G441))*COS(RADIANS(E445))*COS(RADIANS(Y435))))&gt;90,0,$F$4*$F$5/E444^2*(SIN(RADIANS(G441))*SIN(RADIANS(E445))+COS(RADIANS(G441))*COS(RADIANS(E445))*COS(RADIANS(Y435))))</f>
        <v>#DIV/0!</v>
      </c>
      <c r="Z441" t="e">
        <f>IF(DEGREES(ACOS(SIN(RADIANS(G441))*SIN(RADIANS(E445))+COS(RADIANS(G441))*COS(RADIANS(E445))*COS(RADIANS(Z435))))&gt;90,0,$F$4*$F$5/E444^2*(SIN(RADIANS(G441))*SIN(RADIANS(E445))+COS(RADIANS(G441))*COS(RADIANS(E445))*COS(RADIANS(Z435))))</f>
        <v>#DIV/0!</v>
      </c>
      <c r="AA441" t="e">
        <f>IF(DEGREES(ACOS(SIN(RADIANS(G441))*SIN(RADIANS(E445))+COS(RADIANS(G441))*COS(RADIANS(E445))*COS(RADIANS(AA435))))&gt;90,0,$F$4*$F$5/E444^2*(SIN(RADIANS(G441))*SIN(RADIANS(E445))+COS(RADIANS(G441))*COS(RADIANS(E445))*COS(RADIANS(AA435))))</f>
        <v>#DIV/0!</v>
      </c>
      <c r="AB441" t="e">
        <f>IF(DEGREES(ACOS(SIN(RADIANS(G441))*SIN(RADIANS(E445))+COS(RADIANS(G441))*COS(RADIANS(E445))*COS(RADIANS(AB435))))&gt;90,0,$F$4*$F$5/E444^2*(SIN(RADIANS(G441))*SIN(RADIANS(E445))+COS(RADIANS(G441))*COS(RADIANS(E445))*COS(RADIANS(AB435))))</f>
        <v>#DIV/0!</v>
      </c>
      <c r="AC441" t="e">
        <f>IF(DEGREES(ACOS(SIN(RADIANS(G441))*SIN(RADIANS(E445))+COS(RADIANS(G441))*COS(RADIANS(E445))*COS(RADIANS(AC435))))&gt;90,0,$F$4*$F$5/E444^2*(SIN(RADIANS(G441))*SIN(RADIANS(E445))+COS(RADIANS(G441))*COS(RADIANS(E445))*COS(RADIANS(AC435))))</f>
        <v>#DIV/0!</v>
      </c>
      <c r="AD441" t="e">
        <f>IF(DEGREES(ACOS(SIN(RADIANS(G441))*SIN(RADIANS(E445))+COS(RADIANS(G441))*COS(RADIANS(E445))*COS(RADIANS(AD435))))&gt;90,0,$F$4*$F$5/E444^2*(SIN(RADIANS(G441))*SIN(RADIANS(E445))+COS(RADIANS(G441))*COS(RADIANS(E445))*COS(RADIANS(AD435))))</f>
        <v>#DIV/0!</v>
      </c>
      <c r="AE441" t="e">
        <f>IF(DEGREES(ACOS(SIN(RADIANS(G441))*SIN(RADIANS(E445))+COS(RADIANS(G441))*COS(RADIANS(E445))*COS(RADIANS(AE435))))&gt;90,0,$F$4*$F$5/E444^2*(SIN(RADIANS(G441))*SIN(RADIANS(E445))+COS(RADIANS(G441))*COS(RADIANS(E445))*COS(RADIANS(AE435))))</f>
        <v>#DIV/0!</v>
      </c>
      <c r="AF441" t="e">
        <f>IF(DEGREES(ACOS(SIN(RADIANS(G441))*SIN(RADIANS(E445))+COS(RADIANS(G441))*COS(RADIANS(E445))*COS(RADIANS(AF435))))&gt;90,0,$F$4*$F$5/E444^2*(SIN(RADIANS(G441))*SIN(RADIANS(E445))+COS(RADIANS(G441))*COS(RADIANS(E445))*COS(RADIANS(AF435))))</f>
        <v>#DIV/0!</v>
      </c>
      <c r="AG441" t="e">
        <f>IF(DEGREES(ACOS(SIN(RADIANS(G441))*SIN(RADIANS(E445))+COS(RADIANS(G441))*COS(RADIANS(E445))*COS(RADIANS(AG435))))&gt;90,0,$F$4*$F$5/E444^2*(SIN(RADIANS(G441))*SIN(RADIANS(E445))+COS(RADIANS(G441))*COS(RADIANS(E445))*COS(RADIANS(AG435))))</f>
        <v>#DIV/0!</v>
      </c>
      <c r="AH441" t="e">
        <f>IF(DEGREES(ACOS(SIN(RADIANS(G441))*SIN(RADIANS(E445))+COS(RADIANS(G441))*COS(RADIANS(E445))*COS(RADIANS(AH435))))&gt;90,0,$F$4*$F$5/E444^2*(SIN(RADIANS(G441))*SIN(RADIANS(E445))+COS(RADIANS(G441))*COS(RADIANS(E445))*COS(RADIANS(AH435))))</f>
        <v>#DIV/0!</v>
      </c>
      <c r="AI441" t="e">
        <f>IF(DEGREES(ACOS(SIN(RADIANS(G441))*SIN(RADIANS(E445))+COS(RADIANS(G441))*COS(RADIANS(E445))*COS(RADIANS(AI435))))&gt;90,0,$F$4*$F$5/E444^2*(SIN(RADIANS(G441))*SIN(RADIANS(E445))+COS(RADIANS(G441))*COS(RADIANS(E445))*COS(RADIANS(AI435))))</f>
        <v>#DIV/0!</v>
      </c>
      <c r="AJ441" t="e">
        <f>IF(DEGREES(ACOS(SIN(RADIANS(G441))*SIN(RADIANS(E445))+COS(RADIANS(G441))*COS(RADIANS(E445))*COS(RADIANS(AJ435))))&gt;90,0,$F$4*$F$5/E444^2*(SIN(RADIANS(G441))*SIN(RADIANS(E445))+COS(RADIANS(G441))*COS(RADIANS(E445))*COS(RADIANS(AJ435))))</f>
        <v>#DIV/0!</v>
      </c>
      <c r="AK441">
        <f>IF(DEGREES(ACOS(SIN(RADIANS(G441))*SIN(RADIANS(E445))+COS(RADIANS(G441))*COS(RADIANS(E445))*COS(RADIANS(AK435))))&gt;90,0,$F$4*$F$5/E444^2*(SIN(RADIANS(G441))*SIN(RADIANS(E445))+COS(RADIANS(G441))*COS(RADIANS(E445))*COS(RADIANS(AK435))))</f>
        <v>0</v>
      </c>
      <c r="AL441">
        <f>IF(DEGREES(ACOS(SIN(RADIANS(G441))*SIN(RADIANS(E445))+COS(RADIANS(G441))*COS(RADIANS(E445))*COS(RADIANS(AL435))))&gt;90,0,$F$4*$F$5/E444^2*(SIN(RADIANS(G441))*SIN(RADIANS(E445))+COS(RADIANS(G441))*COS(RADIANS(E445))*COS(RADIANS(AL435))))</f>
        <v>0</v>
      </c>
      <c r="AM441">
        <f>IF(DEGREES(ACOS(SIN(RADIANS(G441))*SIN(RADIANS(E445))+COS(RADIANS(G441))*COS(RADIANS(E445))*COS(RADIANS(AM435))))&gt;90,0,$F$4*$F$5/E444^2*(SIN(RADIANS(G441))*SIN(RADIANS(E445))+COS(RADIANS(G441))*COS(RADIANS(E445))*COS(RADIANS(AM435))))</f>
        <v>0</v>
      </c>
      <c r="AN441">
        <f>IF(DEGREES(ACOS(SIN(RADIANS(G441))*SIN(RADIANS(E445))+COS(RADIANS(G441))*COS(RADIANS(E445))*COS(RADIANS(AN435))))&gt;90,0,$F$4*$F$5/E444^2*(SIN(RADIANS(G441))*SIN(RADIANS(E445))+COS(RADIANS(G441))*COS(RADIANS(E445))*COS(RADIANS(AN435))))</f>
        <v>0</v>
      </c>
      <c r="AO441">
        <f>IF(DEGREES(ACOS(SIN(RADIANS(G441))*SIN(RADIANS(E445))+COS(RADIANS(G441))*COS(RADIANS(E445))*COS(RADIANS(AO435))))&gt;90,0,$F$4*$F$5/E444^2*(SIN(RADIANS(G441))*SIN(RADIANS(E445))+COS(RADIANS(G441))*COS(RADIANS(E445))*COS(RADIANS(AO435))))</f>
        <v>0</v>
      </c>
      <c r="AP441">
        <f>IF(DEGREES(ACOS(SIN(RADIANS(G441))*SIN(RADIANS(E445))+COS(RADIANS(G441))*COS(RADIANS(E445))*COS(RADIANS(AP435))))&gt;90,0,$F$4*$F$5/E444^2*(SIN(RADIANS(G441))*SIN(RADIANS(E445))+COS(RADIANS(G441))*COS(RADIANS(E445))*COS(RADIANS(AP435))))</f>
        <v>0</v>
      </c>
      <c r="AQ441">
        <f>IF(DEGREES(ACOS(SIN(RADIANS(G441))*SIN(RADIANS(E445))+COS(RADIANS(G441))*COS(RADIANS(E445))*COS(RADIANS(AQ435))))&gt;90,0,$F$4*$F$5/E444^2*(SIN(RADIANS(G441))*SIN(RADIANS(E445))+COS(RADIANS(G441))*COS(RADIANS(E445))*COS(RADIANS(AQ435))))</f>
        <v>0</v>
      </c>
      <c r="AR441">
        <f>IF(DEGREES(ACOS(SIN(RADIANS(G441))*SIN(RADIANS(E445))+COS(RADIANS(G441))*COS(RADIANS(E445))*COS(RADIANS(AR435))))&gt;90,0,$F$4*$F$5/E444^2*(SIN(RADIANS(G441))*SIN(RADIANS(E445))+COS(RADIANS(G441))*COS(RADIANS(E445))*COS(RADIANS(AR435))))</f>
        <v>0</v>
      </c>
    </row>
    <row r="442" spans="2:44" x14ac:dyDescent="0.5">
      <c r="B442" s="40" t="s">
        <v>783</v>
      </c>
      <c r="E442" t="str">
        <f>IF($F$10=0,"N/A",$F$10*(E437/360)-ROUNDDOWN($F$10*(E437/360),0))</f>
        <v>N/A</v>
      </c>
      <c r="G442">
        <v>40</v>
      </c>
      <c r="I442">
        <f>IF(DEGREES(ACOS(SIN(RADIANS(G442))*SIN(RADIANS(E445))+COS(RADIANS(G442))*COS(RADIANS(E445))*COS(RADIANS(I435))))&gt;90,0,$F$4*$F$5/E444^2*(SIN(RADIANS(G442))*SIN(RADIANS(E445))+COS(RADIANS(G442))*COS(RADIANS(E445))*COS(RADIANS(I435))))</f>
        <v>0</v>
      </c>
      <c r="J442">
        <f>IF(DEGREES(ACOS(SIN(RADIANS(G442))*SIN(RADIANS(E445))+COS(RADIANS(G442))*COS(RADIANS(E445))*COS(RADIANS(J435))))&gt;90,0,$F$4*$F$5/E444^2*(SIN(RADIANS(G442))*SIN(RADIANS(E445))+COS(RADIANS(G442))*COS(RADIANS(E445))*COS(RADIANS(J435))))</f>
        <v>0</v>
      </c>
      <c r="K442">
        <f>IF(DEGREES(ACOS(SIN(RADIANS(G442))*SIN(RADIANS(E445))+COS(RADIANS(G442))*COS(RADIANS(E445))*COS(RADIANS(K435))))&gt;90,0,$F$4*$F$5/E444^2*(SIN(RADIANS(G442))*SIN(RADIANS(E445))+COS(RADIANS(G442))*COS(RADIANS(E445))*COS(RADIANS(K435))))</f>
        <v>0</v>
      </c>
      <c r="L442">
        <f>IF(DEGREES(ACOS(SIN(RADIANS(G442))*SIN(RADIANS(E445))+COS(RADIANS(G442))*COS(RADIANS(E445))*COS(RADIANS(L435))))&gt;90,0,$F$4*$F$5/E444^2*(SIN(RADIANS(G442))*SIN(RADIANS(E445))+COS(RADIANS(G442))*COS(RADIANS(E445))*COS(RADIANS(L435))))</f>
        <v>0</v>
      </c>
      <c r="M442">
        <f>IF(DEGREES(ACOS(SIN(RADIANS(G442))*SIN(RADIANS(E445))+COS(RADIANS(G442))*COS(RADIANS(E445))*COS(RADIANS(M435))))&gt;90,0,$F$4*$F$5/E444^2*(SIN(RADIANS(G442))*SIN(RADIANS(E445))+COS(RADIANS(G442))*COS(RADIANS(E445))*COS(RADIANS(M435))))</f>
        <v>0</v>
      </c>
      <c r="N442">
        <f>IF(DEGREES(ACOS(SIN(RADIANS(G442))*SIN(RADIANS(E445))+COS(RADIANS(G442))*COS(RADIANS(E445))*COS(RADIANS(N435))))&gt;90,0,$F$4*$F$5/E444^2*(SIN(RADIANS(G442))*SIN(RADIANS(E445))+COS(RADIANS(G442))*COS(RADIANS(E445))*COS(RADIANS(N435))))</f>
        <v>0</v>
      </c>
      <c r="O442">
        <f>IF(DEGREES(ACOS(SIN(RADIANS(G442))*SIN(RADIANS(E445))+COS(RADIANS(G442))*COS(RADIANS(E445))*COS(RADIANS(O435))))&gt;90,0,$F$4*$F$5/E444^2*(SIN(RADIANS(G442))*SIN(RADIANS(E445))+COS(RADIANS(G442))*COS(RADIANS(E445))*COS(RADIANS(O435))))</f>
        <v>0</v>
      </c>
      <c r="P442">
        <f>IF(DEGREES(ACOS(SIN(RADIANS(G442))*SIN(RADIANS(E445))+COS(RADIANS(G442))*COS(RADIANS(E445))*COS(RADIANS(P435))))&gt;90,0,$F$4*$F$5/E444^2*(SIN(RADIANS(G442))*SIN(RADIANS(E445))+COS(RADIANS(G442))*COS(RADIANS(E445))*COS(RADIANS(P435))))</f>
        <v>0</v>
      </c>
      <c r="Q442">
        <f>IF(DEGREES(ACOS(SIN(RADIANS(G442))*SIN(RADIANS(E445))+COS(RADIANS(G442))*COS(RADIANS(E445))*COS(RADIANS(Q435))))&gt;90,0,$F$4*$F$5/E444^2*(SIN(RADIANS(G442))*SIN(RADIANS(E445))+COS(RADIANS(G442))*COS(RADIANS(E445))*COS(RADIANS(Q435))))</f>
        <v>0</v>
      </c>
      <c r="R442" t="e">
        <f>IF(DEGREES(ACOS(SIN(RADIANS(G442))*SIN(RADIANS(E445))+COS(RADIANS(G442))*COS(RADIANS(E445))*COS(RADIANS(R435))))&gt;90,0,$F$4*$F$5/E444^2*(SIN(RADIANS(G442))*SIN(RADIANS(E445))+COS(RADIANS(G442))*COS(RADIANS(E445))*COS(RADIANS(R435))))</f>
        <v>#DIV/0!</v>
      </c>
      <c r="S442" t="e">
        <f>IF(DEGREES(ACOS(SIN(RADIANS(G442))*SIN(RADIANS(E445))+COS(RADIANS(G442))*COS(RADIANS(E445))*COS(RADIANS(S435))))&gt;90,0,$F$4*$F$5/E444^2*(SIN(RADIANS(G442))*SIN(RADIANS(E445))+COS(RADIANS(G442))*COS(RADIANS(E445))*COS(RADIANS(S435))))</f>
        <v>#DIV/0!</v>
      </c>
      <c r="T442" t="e">
        <f>IF(DEGREES(ACOS(SIN(RADIANS(G442))*SIN(RADIANS(E445))+COS(RADIANS(G442))*COS(RADIANS(E445))*COS(RADIANS(T435))))&gt;90,0,$F$4*$F$5/E444^2*(SIN(RADIANS(G442))*SIN(RADIANS(E445))+COS(RADIANS(G442))*COS(RADIANS(E445))*COS(RADIANS(T435))))</f>
        <v>#DIV/0!</v>
      </c>
      <c r="U442" t="e">
        <f>IF(DEGREES(ACOS(SIN(RADIANS(G442))*SIN(RADIANS(E445))+COS(RADIANS(G442))*COS(RADIANS(E445))*COS(RADIANS(U435))))&gt;90,0,$F$4*$F$5/E444^2*(SIN(RADIANS(G442))*SIN(RADIANS(E445))+COS(RADIANS(G442))*COS(RADIANS(E445))*COS(RADIANS(U435))))</f>
        <v>#DIV/0!</v>
      </c>
      <c r="V442" t="e">
        <f>IF(DEGREES(ACOS(SIN(RADIANS(G442))*SIN(RADIANS(E445))+COS(RADIANS(G442))*COS(RADIANS(E445))*COS(RADIANS(V435))))&gt;90,0,$F$4*$F$5/E444^2*(SIN(RADIANS(G442))*SIN(RADIANS(E445))+COS(RADIANS(G442))*COS(RADIANS(E445))*COS(RADIANS(V435))))</f>
        <v>#DIV/0!</v>
      </c>
      <c r="W442" t="e">
        <f>IF(DEGREES(ACOS(SIN(RADIANS(G442))*SIN(RADIANS(E445))+COS(RADIANS(G442))*COS(RADIANS(E445))*COS(RADIANS(W435))))&gt;90,0,$F$4*$F$5/E444^2*(SIN(RADIANS(G442))*SIN(RADIANS(E445))+COS(RADIANS(G442))*COS(RADIANS(E445))*COS(RADIANS(W435))))</f>
        <v>#DIV/0!</v>
      </c>
      <c r="X442" t="e">
        <f>IF(DEGREES(ACOS(SIN(RADIANS(G442))*SIN(RADIANS(E445))+COS(RADIANS(G442))*COS(RADIANS(E445))*COS(RADIANS(X435))))&gt;90,0,$F$4*$F$5/E444^2*(SIN(RADIANS(G442))*SIN(RADIANS(E445))+COS(RADIANS(G442))*COS(RADIANS(E445))*COS(RADIANS(X435))))</f>
        <v>#DIV/0!</v>
      </c>
      <c r="Y442" t="e">
        <f>IF(DEGREES(ACOS(SIN(RADIANS(G442))*SIN(RADIANS(E445))+COS(RADIANS(G442))*COS(RADIANS(E445))*COS(RADIANS(Y435))))&gt;90,0,$F$4*$F$5/E444^2*(SIN(RADIANS(G442))*SIN(RADIANS(E445))+COS(RADIANS(G442))*COS(RADIANS(E445))*COS(RADIANS(Y435))))</f>
        <v>#DIV/0!</v>
      </c>
      <c r="Z442" t="e">
        <f>IF(DEGREES(ACOS(SIN(RADIANS(G442))*SIN(RADIANS(E445))+COS(RADIANS(G442))*COS(RADIANS(E445))*COS(RADIANS(Z435))))&gt;90,0,$F$4*$F$5/E444^2*(SIN(RADIANS(G442))*SIN(RADIANS(E445))+COS(RADIANS(G442))*COS(RADIANS(E445))*COS(RADIANS(Z435))))</f>
        <v>#DIV/0!</v>
      </c>
      <c r="AA442" t="e">
        <f>IF(DEGREES(ACOS(SIN(RADIANS(G442))*SIN(RADIANS(E445))+COS(RADIANS(G442))*COS(RADIANS(E445))*COS(RADIANS(AA435))))&gt;90,0,$F$4*$F$5/E444^2*(SIN(RADIANS(G442))*SIN(RADIANS(E445))+COS(RADIANS(G442))*COS(RADIANS(E445))*COS(RADIANS(AA435))))</f>
        <v>#DIV/0!</v>
      </c>
      <c r="AB442" t="e">
        <f>IF(DEGREES(ACOS(SIN(RADIANS(G442))*SIN(RADIANS(E445))+COS(RADIANS(G442))*COS(RADIANS(E445))*COS(RADIANS(AB435))))&gt;90,0,$F$4*$F$5/E444^2*(SIN(RADIANS(G442))*SIN(RADIANS(E445))+COS(RADIANS(G442))*COS(RADIANS(E445))*COS(RADIANS(AB435))))</f>
        <v>#DIV/0!</v>
      </c>
      <c r="AC442" t="e">
        <f>IF(DEGREES(ACOS(SIN(RADIANS(G442))*SIN(RADIANS(E445))+COS(RADIANS(G442))*COS(RADIANS(E445))*COS(RADIANS(AC435))))&gt;90,0,$F$4*$F$5/E444^2*(SIN(RADIANS(G442))*SIN(RADIANS(E445))+COS(RADIANS(G442))*COS(RADIANS(E445))*COS(RADIANS(AC435))))</f>
        <v>#DIV/0!</v>
      </c>
      <c r="AD442" t="e">
        <f>IF(DEGREES(ACOS(SIN(RADIANS(G442))*SIN(RADIANS(E445))+COS(RADIANS(G442))*COS(RADIANS(E445))*COS(RADIANS(AD435))))&gt;90,0,$F$4*$F$5/E444^2*(SIN(RADIANS(G442))*SIN(RADIANS(E445))+COS(RADIANS(G442))*COS(RADIANS(E445))*COS(RADIANS(AD435))))</f>
        <v>#DIV/0!</v>
      </c>
      <c r="AE442" t="e">
        <f>IF(DEGREES(ACOS(SIN(RADIANS(G442))*SIN(RADIANS(E445))+COS(RADIANS(G442))*COS(RADIANS(E445))*COS(RADIANS(AE435))))&gt;90,0,$F$4*$F$5/E444^2*(SIN(RADIANS(G442))*SIN(RADIANS(E445))+COS(RADIANS(G442))*COS(RADIANS(E445))*COS(RADIANS(AE435))))</f>
        <v>#DIV/0!</v>
      </c>
      <c r="AF442" t="e">
        <f>IF(DEGREES(ACOS(SIN(RADIANS(G442))*SIN(RADIANS(E445))+COS(RADIANS(G442))*COS(RADIANS(E445))*COS(RADIANS(AF435))))&gt;90,0,$F$4*$F$5/E444^2*(SIN(RADIANS(G442))*SIN(RADIANS(E445))+COS(RADIANS(G442))*COS(RADIANS(E445))*COS(RADIANS(AF435))))</f>
        <v>#DIV/0!</v>
      </c>
      <c r="AG442" t="e">
        <f>IF(DEGREES(ACOS(SIN(RADIANS(G442))*SIN(RADIANS(E445))+COS(RADIANS(G442))*COS(RADIANS(E445))*COS(RADIANS(AG435))))&gt;90,0,$F$4*$F$5/E444^2*(SIN(RADIANS(G442))*SIN(RADIANS(E445))+COS(RADIANS(G442))*COS(RADIANS(E445))*COS(RADIANS(AG435))))</f>
        <v>#DIV/0!</v>
      </c>
      <c r="AH442" t="e">
        <f>IF(DEGREES(ACOS(SIN(RADIANS(G442))*SIN(RADIANS(E445))+COS(RADIANS(G442))*COS(RADIANS(E445))*COS(RADIANS(AH435))))&gt;90,0,$F$4*$F$5/E444^2*(SIN(RADIANS(G442))*SIN(RADIANS(E445))+COS(RADIANS(G442))*COS(RADIANS(E445))*COS(RADIANS(AH435))))</f>
        <v>#DIV/0!</v>
      </c>
      <c r="AI442" t="e">
        <f>IF(DEGREES(ACOS(SIN(RADIANS(G442))*SIN(RADIANS(E445))+COS(RADIANS(G442))*COS(RADIANS(E445))*COS(RADIANS(AI435))))&gt;90,0,$F$4*$F$5/E444^2*(SIN(RADIANS(G442))*SIN(RADIANS(E445))+COS(RADIANS(G442))*COS(RADIANS(E445))*COS(RADIANS(AI435))))</f>
        <v>#DIV/0!</v>
      </c>
      <c r="AJ442" t="e">
        <f>IF(DEGREES(ACOS(SIN(RADIANS(G442))*SIN(RADIANS(E445))+COS(RADIANS(G442))*COS(RADIANS(E445))*COS(RADIANS(AJ435))))&gt;90,0,$F$4*$F$5/E444^2*(SIN(RADIANS(G442))*SIN(RADIANS(E445))+COS(RADIANS(G442))*COS(RADIANS(E445))*COS(RADIANS(AJ435))))</f>
        <v>#DIV/0!</v>
      </c>
      <c r="AK442">
        <f>IF(DEGREES(ACOS(SIN(RADIANS(G442))*SIN(RADIANS(E445))+COS(RADIANS(G442))*COS(RADIANS(E445))*COS(RADIANS(AK435))))&gt;90,0,$F$4*$F$5/E444^2*(SIN(RADIANS(G442))*SIN(RADIANS(E445))+COS(RADIANS(G442))*COS(RADIANS(E445))*COS(RADIANS(AK435))))</f>
        <v>0</v>
      </c>
      <c r="AL442">
        <f>IF(DEGREES(ACOS(SIN(RADIANS(G442))*SIN(RADIANS(E445))+COS(RADIANS(G442))*COS(RADIANS(E445))*COS(RADIANS(AL435))))&gt;90,0,$F$4*$F$5/E444^2*(SIN(RADIANS(G442))*SIN(RADIANS(E445))+COS(RADIANS(G442))*COS(RADIANS(E445))*COS(RADIANS(AL435))))</f>
        <v>0</v>
      </c>
      <c r="AM442">
        <f>IF(DEGREES(ACOS(SIN(RADIANS(G442))*SIN(RADIANS(E445))+COS(RADIANS(G442))*COS(RADIANS(E445))*COS(RADIANS(AM435))))&gt;90,0,$F$4*$F$5/E444^2*(SIN(RADIANS(G442))*SIN(RADIANS(E445))+COS(RADIANS(G442))*COS(RADIANS(E445))*COS(RADIANS(AM435))))</f>
        <v>0</v>
      </c>
      <c r="AN442">
        <f>IF(DEGREES(ACOS(SIN(RADIANS(G442))*SIN(RADIANS(E445))+COS(RADIANS(G442))*COS(RADIANS(E445))*COS(RADIANS(AN435))))&gt;90,0,$F$4*$F$5/E444^2*(SIN(RADIANS(G442))*SIN(RADIANS(E445))+COS(RADIANS(G442))*COS(RADIANS(E445))*COS(RADIANS(AN435))))</f>
        <v>0</v>
      </c>
      <c r="AO442">
        <f>IF(DEGREES(ACOS(SIN(RADIANS(G442))*SIN(RADIANS(E445))+COS(RADIANS(G442))*COS(RADIANS(E445))*COS(RADIANS(AO435))))&gt;90,0,$F$4*$F$5/E444^2*(SIN(RADIANS(G442))*SIN(RADIANS(E445))+COS(RADIANS(G442))*COS(RADIANS(E445))*COS(RADIANS(AO435))))</f>
        <v>0</v>
      </c>
      <c r="AP442">
        <f>IF(DEGREES(ACOS(SIN(RADIANS(G442))*SIN(RADIANS(E445))+COS(RADIANS(G442))*COS(RADIANS(E445))*COS(RADIANS(AP435))))&gt;90,0,$F$4*$F$5/E444^2*(SIN(RADIANS(G442))*SIN(RADIANS(E445))+COS(RADIANS(G442))*COS(RADIANS(E445))*COS(RADIANS(AP435))))</f>
        <v>0</v>
      </c>
      <c r="AQ442">
        <f>IF(DEGREES(ACOS(SIN(RADIANS(G442))*SIN(RADIANS(E445))+COS(RADIANS(G442))*COS(RADIANS(E445))*COS(RADIANS(AQ435))))&gt;90,0,$F$4*$F$5/E444^2*(SIN(RADIANS(G442))*SIN(RADIANS(E445))+COS(RADIANS(G442))*COS(RADIANS(E445))*COS(RADIANS(AQ435))))</f>
        <v>0</v>
      </c>
      <c r="AR442">
        <f>IF(DEGREES(ACOS(SIN(RADIANS(G442))*SIN(RADIANS(E445))+COS(RADIANS(G442))*COS(RADIANS(E445))*COS(RADIANS(AR435))))&gt;90,0,$F$4*$F$5/E444^2*(SIN(RADIANS(G442))*SIN(RADIANS(E445))+COS(RADIANS(G442))*COS(RADIANS(E445))*COS(RADIANS(AR435))))</f>
        <v>0</v>
      </c>
    </row>
    <row r="443" spans="2:44" x14ac:dyDescent="0.5">
      <c r="B443" s="40" t="s">
        <v>784</v>
      </c>
      <c r="E443" t="str">
        <f>IF($F$10=0,"N/A",E442*$F$11/$F$10)</f>
        <v>N/A</v>
      </c>
      <c r="G443">
        <v>30</v>
      </c>
      <c r="I443">
        <f>IF(DEGREES(ACOS(SIN(RADIANS(G443))*SIN(RADIANS(E445))+COS(RADIANS(G443))*COS(RADIANS(E445))*COS(RADIANS(I435))))&gt;90,0,$F$4*$F$5/E444^2*(SIN(RADIANS(G443))*SIN(RADIANS(E445))+COS(RADIANS(G443))*COS(RADIANS(E445))*COS(RADIANS(I435))))</f>
        <v>0</v>
      </c>
      <c r="J443">
        <f>IF(DEGREES(ACOS(SIN(RADIANS(G443))*SIN(RADIANS(E445))+COS(RADIANS(G443))*COS(RADIANS(E445))*COS(RADIANS(J435))))&gt;90,0,$F$4*$F$5/E444^2*(SIN(RADIANS(G443))*SIN(RADIANS(E445))+COS(RADIANS(G443))*COS(RADIANS(E445))*COS(RADIANS(J435))))</f>
        <v>0</v>
      </c>
      <c r="K443">
        <f>IF(DEGREES(ACOS(SIN(RADIANS(G443))*SIN(RADIANS(E445))+COS(RADIANS(G443))*COS(RADIANS(E445))*COS(RADIANS(K435))))&gt;90,0,$F$4*$F$5/E444^2*(SIN(RADIANS(G443))*SIN(RADIANS(E445))+COS(RADIANS(G443))*COS(RADIANS(E445))*COS(RADIANS(K435))))</f>
        <v>0</v>
      </c>
      <c r="L443">
        <f>IF(DEGREES(ACOS(SIN(RADIANS(G443))*SIN(RADIANS(E445))+COS(RADIANS(G443))*COS(RADIANS(E445))*COS(RADIANS(L435))))&gt;90,0,$F$4*$F$5/E444^2*(SIN(RADIANS(G443))*SIN(RADIANS(E445))+COS(RADIANS(G443))*COS(RADIANS(E445))*COS(RADIANS(L435))))</f>
        <v>0</v>
      </c>
      <c r="M443">
        <f>IF(DEGREES(ACOS(SIN(RADIANS(G443))*SIN(RADIANS(E445))+COS(RADIANS(G443))*COS(RADIANS(E445))*COS(RADIANS(M435))))&gt;90,0,$F$4*$F$5/E444^2*(SIN(RADIANS(G443))*SIN(RADIANS(E445))+COS(RADIANS(G443))*COS(RADIANS(E445))*COS(RADIANS(M435))))</f>
        <v>0</v>
      </c>
      <c r="N443">
        <f>IF(DEGREES(ACOS(SIN(RADIANS(G443))*SIN(RADIANS(E445))+COS(RADIANS(G443))*COS(RADIANS(E445))*COS(RADIANS(N435))))&gt;90,0,$F$4*$F$5/E444^2*(SIN(RADIANS(G443))*SIN(RADIANS(E445))+COS(RADIANS(G443))*COS(RADIANS(E445))*COS(RADIANS(N435))))</f>
        <v>0</v>
      </c>
      <c r="O443">
        <f>IF(DEGREES(ACOS(SIN(RADIANS(G443))*SIN(RADIANS(E445))+COS(RADIANS(G443))*COS(RADIANS(E445))*COS(RADIANS(O435))))&gt;90,0,$F$4*$F$5/E444^2*(SIN(RADIANS(G443))*SIN(RADIANS(E445))+COS(RADIANS(G443))*COS(RADIANS(E445))*COS(RADIANS(O435))))</f>
        <v>0</v>
      </c>
      <c r="P443">
        <f>IF(DEGREES(ACOS(SIN(RADIANS(G443))*SIN(RADIANS(E445))+COS(RADIANS(G443))*COS(RADIANS(E445))*COS(RADIANS(P435))))&gt;90,0,$F$4*$F$5/E444^2*(SIN(RADIANS(G443))*SIN(RADIANS(E445))+COS(RADIANS(G443))*COS(RADIANS(E445))*COS(RADIANS(P435))))</f>
        <v>0</v>
      </c>
      <c r="Q443">
        <f>IF(DEGREES(ACOS(SIN(RADIANS(G443))*SIN(RADIANS(E445))+COS(RADIANS(G443))*COS(RADIANS(E445))*COS(RADIANS(Q435))))&gt;90,0,$F$4*$F$5/E444^2*(SIN(RADIANS(G443))*SIN(RADIANS(E445))+COS(RADIANS(G443))*COS(RADIANS(E445))*COS(RADIANS(Q435))))</f>
        <v>0</v>
      </c>
      <c r="R443" t="e">
        <f>IF(DEGREES(ACOS(SIN(RADIANS(G443))*SIN(RADIANS(E445))+COS(RADIANS(G443))*COS(RADIANS(E445))*COS(RADIANS(R435))))&gt;90,0,$F$4*$F$5/E444^2*(SIN(RADIANS(G443))*SIN(RADIANS(E445))+COS(RADIANS(G443))*COS(RADIANS(E445))*COS(RADIANS(R435))))</f>
        <v>#DIV/0!</v>
      </c>
      <c r="S443" t="e">
        <f>IF(DEGREES(ACOS(SIN(RADIANS(G443))*SIN(RADIANS(E445))+COS(RADIANS(G443))*COS(RADIANS(E445))*COS(RADIANS(S435))))&gt;90,0,$F$4*$F$5/E444^2*(SIN(RADIANS(G443))*SIN(RADIANS(E445))+COS(RADIANS(G443))*COS(RADIANS(E445))*COS(RADIANS(S435))))</f>
        <v>#DIV/0!</v>
      </c>
      <c r="T443" t="e">
        <f>IF(DEGREES(ACOS(SIN(RADIANS(G443))*SIN(RADIANS(E445))+COS(RADIANS(G443))*COS(RADIANS(E445))*COS(RADIANS(T435))))&gt;90,0,$F$4*$F$5/E444^2*(SIN(RADIANS(G443))*SIN(RADIANS(E445))+COS(RADIANS(G443))*COS(RADIANS(E445))*COS(RADIANS(T435))))</f>
        <v>#DIV/0!</v>
      </c>
      <c r="U443" t="e">
        <f>IF(DEGREES(ACOS(SIN(RADIANS(G443))*SIN(RADIANS(E445))+COS(RADIANS(G443))*COS(RADIANS(E445))*COS(RADIANS(U435))))&gt;90,0,$F$4*$F$5/E444^2*(SIN(RADIANS(G443))*SIN(RADIANS(E445))+COS(RADIANS(G443))*COS(RADIANS(E445))*COS(RADIANS(U435))))</f>
        <v>#DIV/0!</v>
      </c>
      <c r="V443" t="e">
        <f>IF(DEGREES(ACOS(SIN(RADIANS(G443))*SIN(RADIANS(E445))+COS(RADIANS(G443))*COS(RADIANS(E445))*COS(RADIANS(V435))))&gt;90,0,$F$4*$F$5/E444^2*(SIN(RADIANS(G443))*SIN(RADIANS(E445))+COS(RADIANS(G443))*COS(RADIANS(E445))*COS(RADIANS(V435))))</f>
        <v>#DIV/0!</v>
      </c>
      <c r="W443" t="e">
        <f>IF(DEGREES(ACOS(SIN(RADIANS(G443))*SIN(RADIANS(E445))+COS(RADIANS(G443))*COS(RADIANS(E445))*COS(RADIANS(W435))))&gt;90,0,$F$4*$F$5/E444^2*(SIN(RADIANS(G443))*SIN(RADIANS(E445))+COS(RADIANS(G443))*COS(RADIANS(E445))*COS(RADIANS(W435))))</f>
        <v>#DIV/0!</v>
      </c>
      <c r="X443" t="e">
        <f>IF(DEGREES(ACOS(SIN(RADIANS(G443))*SIN(RADIANS(E445))+COS(RADIANS(G443))*COS(RADIANS(E445))*COS(RADIANS(X435))))&gt;90,0,$F$4*$F$5/E444^2*(SIN(RADIANS(G443))*SIN(RADIANS(E445))+COS(RADIANS(G443))*COS(RADIANS(E445))*COS(RADIANS(X435))))</f>
        <v>#DIV/0!</v>
      </c>
      <c r="Y443" t="e">
        <f>IF(DEGREES(ACOS(SIN(RADIANS(G443))*SIN(RADIANS(E445))+COS(RADIANS(G443))*COS(RADIANS(E445))*COS(RADIANS(Y435))))&gt;90,0,$F$4*$F$5/E444^2*(SIN(RADIANS(G443))*SIN(RADIANS(E445))+COS(RADIANS(G443))*COS(RADIANS(E445))*COS(RADIANS(Y435))))</f>
        <v>#DIV/0!</v>
      </c>
      <c r="Z443" t="e">
        <f>IF(DEGREES(ACOS(SIN(RADIANS(G443))*SIN(RADIANS(E445))+COS(RADIANS(G443))*COS(RADIANS(E445))*COS(RADIANS(Z435))))&gt;90,0,$F$4*$F$5/E444^2*(SIN(RADIANS(G443))*SIN(RADIANS(E445))+COS(RADIANS(G443))*COS(RADIANS(E445))*COS(RADIANS(Z435))))</f>
        <v>#DIV/0!</v>
      </c>
      <c r="AA443" t="e">
        <f>IF(DEGREES(ACOS(SIN(RADIANS(G443))*SIN(RADIANS(E445))+COS(RADIANS(G443))*COS(RADIANS(E445))*COS(RADIANS(AA435))))&gt;90,0,$F$4*$F$5/E444^2*(SIN(RADIANS(G443))*SIN(RADIANS(E445))+COS(RADIANS(G443))*COS(RADIANS(E445))*COS(RADIANS(AA435))))</f>
        <v>#DIV/0!</v>
      </c>
      <c r="AB443" t="e">
        <f>IF(DEGREES(ACOS(SIN(RADIANS(G443))*SIN(RADIANS(E445))+COS(RADIANS(G443))*COS(RADIANS(E445))*COS(RADIANS(AB435))))&gt;90,0,$F$4*$F$5/E444^2*(SIN(RADIANS(G443))*SIN(RADIANS(E445))+COS(RADIANS(G443))*COS(RADIANS(E445))*COS(RADIANS(AB435))))</f>
        <v>#DIV/0!</v>
      </c>
      <c r="AC443" t="e">
        <f>IF(DEGREES(ACOS(SIN(RADIANS(G443))*SIN(RADIANS(E445))+COS(RADIANS(G443))*COS(RADIANS(E445))*COS(RADIANS(AC435))))&gt;90,0,$F$4*$F$5/E444^2*(SIN(RADIANS(G443))*SIN(RADIANS(E445))+COS(RADIANS(G443))*COS(RADIANS(E445))*COS(RADIANS(AC435))))</f>
        <v>#DIV/0!</v>
      </c>
      <c r="AD443" t="e">
        <f>IF(DEGREES(ACOS(SIN(RADIANS(G443))*SIN(RADIANS(E445))+COS(RADIANS(G443))*COS(RADIANS(E445))*COS(RADIANS(AD435))))&gt;90,0,$F$4*$F$5/E444^2*(SIN(RADIANS(G443))*SIN(RADIANS(E445))+COS(RADIANS(G443))*COS(RADIANS(E445))*COS(RADIANS(AD435))))</f>
        <v>#DIV/0!</v>
      </c>
      <c r="AE443" t="e">
        <f>IF(DEGREES(ACOS(SIN(RADIANS(G443))*SIN(RADIANS(E445))+COS(RADIANS(G443))*COS(RADIANS(E445))*COS(RADIANS(AE435))))&gt;90,0,$F$4*$F$5/E444^2*(SIN(RADIANS(G443))*SIN(RADIANS(E445))+COS(RADIANS(G443))*COS(RADIANS(E445))*COS(RADIANS(AE435))))</f>
        <v>#DIV/0!</v>
      </c>
      <c r="AF443" t="e">
        <f>IF(DEGREES(ACOS(SIN(RADIANS(G443))*SIN(RADIANS(E445))+COS(RADIANS(G443))*COS(RADIANS(E445))*COS(RADIANS(AF435))))&gt;90,0,$F$4*$F$5/E444^2*(SIN(RADIANS(G443))*SIN(RADIANS(E445))+COS(RADIANS(G443))*COS(RADIANS(E445))*COS(RADIANS(AF435))))</f>
        <v>#DIV/0!</v>
      </c>
      <c r="AG443" t="e">
        <f>IF(DEGREES(ACOS(SIN(RADIANS(G443))*SIN(RADIANS(E445))+COS(RADIANS(G443))*COS(RADIANS(E445))*COS(RADIANS(AG435))))&gt;90,0,$F$4*$F$5/E444^2*(SIN(RADIANS(G443))*SIN(RADIANS(E445))+COS(RADIANS(G443))*COS(RADIANS(E445))*COS(RADIANS(AG435))))</f>
        <v>#DIV/0!</v>
      </c>
      <c r="AH443" t="e">
        <f>IF(DEGREES(ACOS(SIN(RADIANS(G443))*SIN(RADIANS(E445))+COS(RADIANS(G443))*COS(RADIANS(E445))*COS(RADIANS(AH435))))&gt;90,0,$F$4*$F$5/E444^2*(SIN(RADIANS(G443))*SIN(RADIANS(E445))+COS(RADIANS(G443))*COS(RADIANS(E445))*COS(RADIANS(AH435))))</f>
        <v>#DIV/0!</v>
      </c>
      <c r="AI443" t="e">
        <f>IF(DEGREES(ACOS(SIN(RADIANS(G443))*SIN(RADIANS(E445))+COS(RADIANS(G443))*COS(RADIANS(E445))*COS(RADIANS(AI435))))&gt;90,0,$F$4*$F$5/E444^2*(SIN(RADIANS(G443))*SIN(RADIANS(E445))+COS(RADIANS(G443))*COS(RADIANS(E445))*COS(RADIANS(AI435))))</f>
        <v>#DIV/0!</v>
      </c>
      <c r="AJ443" t="e">
        <f>IF(DEGREES(ACOS(SIN(RADIANS(G443))*SIN(RADIANS(E445))+COS(RADIANS(G443))*COS(RADIANS(E445))*COS(RADIANS(AJ435))))&gt;90,0,$F$4*$F$5/E444^2*(SIN(RADIANS(G443))*SIN(RADIANS(E445))+COS(RADIANS(G443))*COS(RADIANS(E445))*COS(RADIANS(AJ435))))</f>
        <v>#DIV/0!</v>
      </c>
      <c r="AK443">
        <f>IF(DEGREES(ACOS(SIN(RADIANS(G443))*SIN(RADIANS(E445))+COS(RADIANS(G443))*COS(RADIANS(E445))*COS(RADIANS(AK435))))&gt;90,0,$F$4*$F$5/E444^2*(SIN(RADIANS(G443))*SIN(RADIANS(E445))+COS(RADIANS(G443))*COS(RADIANS(E445))*COS(RADIANS(AK435))))</f>
        <v>0</v>
      </c>
      <c r="AL443">
        <f>IF(DEGREES(ACOS(SIN(RADIANS(G443))*SIN(RADIANS(E445))+COS(RADIANS(G443))*COS(RADIANS(E445))*COS(RADIANS(AL435))))&gt;90,0,$F$4*$F$5/E444^2*(SIN(RADIANS(G443))*SIN(RADIANS(E445))+COS(RADIANS(G443))*COS(RADIANS(E445))*COS(RADIANS(AL435))))</f>
        <v>0</v>
      </c>
      <c r="AM443">
        <f>IF(DEGREES(ACOS(SIN(RADIANS(G443))*SIN(RADIANS(E445))+COS(RADIANS(G443))*COS(RADIANS(E445))*COS(RADIANS(AM435))))&gt;90,0,$F$4*$F$5/E444^2*(SIN(RADIANS(G443))*SIN(RADIANS(E445))+COS(RADIANS(G443))*COS(RADIANS(E445))*COS(RADIANS(AM435))))</f>
        <v>0</v>
      </c>
      <c r="AN443">
        <f>IF(DEGREES(ACOS(SIN(RADIANS(G443))*SIN(RADIANS(E445))+COS(RADIANS(G443))*COS(RADIANS(E445))*COS(RADIANS(AN435))))&gt;90,0,$F$4*$F$5/E444^2*(SIN(RADIANS(G443))*SIN(RADIANS(E445))+COS(RADIANS(G443))*COS(RADIANS(E445))*COS(RADIANS(AN435))))</f>
        <v>0</v>
      </c>
      <c r="AO443">
        <f>IF(DEGREES(ACOS(SIN(RADIANS(G443))*SIN(RADIANS(E445))+COS(RADIANS(G443))*COS(RADIANS(E445))*COS(RADIANS(AO435))))&gt;90,0,$F$4*$F$5/E444^2*(SIN(RADIANS(G443))*SIN(RADIANS(E445))+COS(RADIANS(G443))*COS(RADIANS(E445))*COS(RADIANS(AO435))))</f>
        <v>0</v>
      </c>
      <c r="AP443">
        <f>IF(DEGREES(ACOS(SIN(RADIANS(G443))*SIN(RADIANS(E445))+COS(RADIANS(G443))*COS(RADIANS(E445))*COS(RADIANS(AP435))))&gt;90,0,$F$4*$F$5/E444^2*(SIN(RADIANS(G443))*SIN(RADIANS(E445))+COS(RADIANS(G443))*COS(RADIANS(E445))*COS(RADIANS(AP435))))</f>
        <v>0</v>
      </c>
      <c r="AQ443">
        <f>IF(DEGREES(ACOS(SIN(RADIANS(G443))*SIN(RADIANS(E445))+COS(RADIANS(G443))*COS(RADIANS(E445))*COS(RADIANS(AQ435))))&gt;90,0,$F$4*$F$5/E444^2*(SIN(RADIANS(G443))*SIN(RADIANS(E445))+COS(RADIANS(G443))*COS(RADIANS(E445))*COS(RADIANS(AQ435))))</f>
        <v>0</v>
      </c>
      <c r="AR443">
        <f>IF(DEGREES(ACOS(SIN(RADIANS(G443))*SIN(RADIANS(E445))+COS(RADIANS(G443))*COS(RADIANS(E445))*COS(RADIANS(AR435))))&gt;90,0,$F$4*$F$5/E444^2*(SIN(RADIANS(G443))*SIN(RADIANS(E445))+COS(RADIANS(G443))*COS(RADIANS(E445))*COS(RADIANS(AR435))))</f>
        <v>0</v>
      </c>
    </row>
    <row r="444" spans="2:44" x14ac:dyDescent="0.5">
      <c r="B444" s="40" t="s">
        <v>785</v>
      </c>
      <c r="E444">
        <f>$F$6*(1-$F$7^2)/(1+$F$7*COS(RADIANS(E438)))</f>
        <v>0</v>
      </c>
      <c r="G444">
        <v>20</v>
      </c>
      <c r="I444">
        <f>IF(DEGREES(ACOS(SIN(RADIANS(G444))*SIN(RADIANS(E445))+COS(RADIANS(G444))*COS(RADIANS(E445))*COS(RADIANS(I435))))&gt;90,0,$F$4*$F$5/E444^2*(SIN(RADIANS(G444))*SIN(RADIANS(E445))+COS(RADIANS(G444))*COS(RADIANS(E445))*COS(RADIANS(I435))))</f>
        <v>0</v>
      </c>
      <c r="J444">
        <f>IF(DEGREES(ACOS(SIN(RADIANS(G444))*SIN(RADIANS(E445))+COS(RADIANS(G444))*COS(RADIANS(E445))*COS(RADIANS(J435))))&gt;90,0,$F$4*$F$5/E444^2*(SIN(RADIANS(G444))*SIN(RADIANS(E445))+COS(RADIANS(G444))*COS(RADIANS(E445))*COS(RADIANS(J435))))</f>
        <v>0</v>
      </c>
      <c r="K444">
        <f>IF(DEGREES(ACOS(SIN(RADIANS(G444))*SIN(RADIANS(E445))+COS(RADIANS(G444))*COS(RADIANS(E445))*COS(RADIANS(K435))))&gt;90,0,$F$4*$F$5/E444^2*(SIN(RADIANS(G444))*SIN(RADIANS(E445))+COS(RADIANS(G444))*COS(RADIANS(E445))*COS(RADIANS(K435))))</f>
        <v>0</v>
      </c>
      <c r="L444">
        <f>IF(DEGREES(ACOS(SIN(RADIANS(G444))*SIN(RADIANS(E445))+COS(RADIANS(G444))*COS(RADIANS(E445))*COS(RADIANS(L435))))&gt;90,0,$F$4*$F$5/E444^2*(SIN(RADIANS(G444))*SIN(RADIANS(E445))+COS(RADIANS(G444))*COS(RADIANS(E445))*COS(RADIANS(L435))))</f>
        <v>0</v>
      </c>
      <c r="M444">
        <f>IF(DEGREES(ACOS(SIN(RADIANS(G444))*SIN(RADIANS(E445))+COS(RADIANS(G444))*COS(RADIANS(E445))*COS(RADIANS(M435))))&gt;90,0,$F$4*$F$5/E444^2*(SIN(RADIANS(G444))*SIN(RADIANS(E445))+COS(RADIANS(G444))*COS(RADIANS(E445))*COS(RADIANS(M435))))</f>
        <v>0</v>
      </c>
      <c r="N444">
        <f>IF(DEGREES(ACOS(SIN(RADIANS(G444))*SIN(RADIANS(E445))+COS(RADIANS(G444))*COS(RADIANS(E445))*COS(RADIANS(N435))))&gt;90,0,$F$4*$F$5/E444^2*(SIN(RADIANS(G444))*SIN(RADIANS(E445))+COS(RADIANS(G444))*COS(RADIANS(E445))*COS(RADIANS(N435))))</f>
        <v>0</v>
      </c>
      <c r="O444">
        <f>IF(DEGREES(ACOS(SIN(RADIANS(G444))*SIN(RADIANS(E445))+COS(RADIANS(G444))*COS(RADIANS(E445))*COS(RADIANS(O435))))&gt;90,0,$F$4*$F$5/E444^2*(SIN(RADIANS(G444))*SIN(RADIANS(E445))+COS(RADIANS(G444))*COS(RADIANS(E445))*COS(RADIANS(O435))))</f>
        <v>0</v>
      </c>
      <c r="P444">
        <f>IF(DEGREES(ACOS(SIN(RADIANS(G444))*SIN(RADIANS(E445))+COS(RADIANS(G444))*COS(RADIANS(E445))*COS(RADIANS(P435))))&gt;90,0,$F$4*$F$5/E444^2*(SIN(RADIANS(G444))*SIN(RADIANS(E445))+COS(RADIANS(G444))*COS(RADIANS(E445))*COS(RADIANS(P435))))</f>
        <v>0</v>
      </c>
      <c r="Q444">
        <f>IF(DEGREES(ACOS(SIN(RADIANS(G444))*SIN(RADIANS(E445))+COS(RADIANS(G444))*COS(RADIANS(E445))*COS(RADIANS(Q435))))&gt;90,0,$F$4*$F$5/E444^2*(SIN(RADIANS(G444))*SIN(RADIANS(E445))+COS(RADIANS(G444))*COS(RADIANS(E445))*COS(RADIANS(Q435))))</f>
        <v>0</v>
      </c>
      <c r="R444" t="e">
        <f>IF(DEGREES(ACOS(SIN(RADIANS(G444))*SIN(RADIANS(E445))+COS(RADIANS(G444))*COS(RADIANS(E445))*COS(RADIANS(R435))))&gt;90,0,$F$4*$F$5/E444^2*(SIN(RADIANS(G444))*SIN(RADIANS(E445))+COS(RADIANS(G444))*COS(RADIANS(E445))*COS(RADIANS(R435))))</f>
        <v>#DIV/0!</v>
      </c>
      <c r="S444" t="e">
        <f>IF(DEGREES(ACOS(SIN(RADIANS(G444))*SIN(RADIANS(E445))+COS(RADIANS(G444))*COS(RADIANS(E445))*COS(RADIANS(S435))))&gt;90,0,$F$4*$F$5/E444^2*(SIN(RADIANS(G444))*SIN(RADIANS(E445))+COS(RADIANS(G444))*COS(RADIANS(E445))*COS(RADIANS(S435))))</f>
        <v>#DIV/0!</v>
      </c>
      <c r="T444" t="e">
        <f>IF(DEGREES(ACOS(SIN(RADIANS(G444))*SIN(RADIANS(E445))+COS(RADIANS(G444))*COS(RADIANS(E445))*COS(RADIANS(T435))))&gt;90,0,$F$4*$F$5/E444^2*(SIN(RADIANS(G444))*SIN(RADIANS(E445))+COS(RADIANS(G444))*COS(RADIANS(E445))*COS(RADIANS(T435))))</f>
        <v>#DIV/0!</v>
      </c>
      <c r="U444" t="e">
        <f>IF(DEGREES(ACOS(SIN(RADIANS(G444))*SIN(RADIANS(E445))+COS(RADIANS(G444))*COS(RADIANS(E445))*COS(RADIANS(U435))))&gt;90,0,$F$4*$F$5/E444^2*(SIN(RADIANS(G444))*SIN(RADIANS(E445))+COS(RADIANS(G444))*COS(RADIANS(E445))*COS(RADIANS(U435))))</f>
        <v>#DIV/0!</v>
      </c>
      <c r="V444" t="e">
        <f>IF(DEGREES(ACOS(SIN(RADIANS(G444))*SIN(RADIANS(E445))+COS(RADIANS(G444))*COS(RADIANS(E445))*COS(RADIANS(V435))))&gt;90,0,$F$4*$F$5/E444^2*(SIN(RADIANS(G444))*SIN(RADIANS(E445))+COS(RADIANS(G444))*COS(RADIANS(E445))*COS(RADIANS(V435))))</f>
        <v>#DIV/0!</v>
      </c>
      <c r="W444" t="e">
        <f>IF(DEGREES(ACOS(SIN(RADIANS(G444))*SIN(RADIANS(E445))+COS(RADIANS(G444))*COS(RADIANS(E445))*COS(RADIANS(W435))))&gt;90,0,$F$4*$F$5/E444^2*(SIN(RADIANS(G444))*SIN(RADIANS(E445))+COS(RADIANS(G444))*COS(RADIANS(E445))*COS(RADIANS(W435))))</f>
        <v>#DIV/0!</v>
      </c>
      <c r="X444" t="e">
        <f>IF(DEGREES(ACOS(SIN(RADIANS(G444))*SIN(RADIANS(E445))+COS(RADIANS(G444))*COS(RADIANS(E445))*COS(RADIANS(X435))))&gt;90,0,$F$4*$F$5/E444^2*(SIN(RADIANS(G444))*SIN(RADIANS(E445))+COS(RADIANS(G444))*COS(RADIANS(E445))*COS(RADIANS(X435))))</f>
        <v>#DIV/0!</v>
      </c>
      <c r="Y444" t="e">
        <f>IF(DEGREES(ACOS(SIN(RADIANS(G444))*SIN(RADIANS(E445))+COS(RADIANS(G444))*COS(RADIANS(E445))*COS(RADIANS(Y435))))&gt;90,0,$F$4*$F$5/E444^2*(SIN(RADIANS(G444))*SIN(RADIANS(E445))+COS(RADIANS(G444))*COS(RADIANS(E445))*COS(RADIANS(Y435))))</f>
        <v>#DIV/0!</v>
      </c>
      <c r="Z444" t="e">
        <f>IF(DEGREES(ACOS(SIN(RADIANS(G444))*SIN(RADIANS(E445))+COS(RADIANS(G444))*COS(RADIANS(E445))*COS(RADIANS(Z435))))&gt;90,0,$F$4*$F$5/E444^2*(SIN(RADIANS(G444))*SIN(RADIANS(E445))+COS(RADIANS(G444))*COS(RADIANS(E445))*COS(RADIANS(Z435))))</f>
        <v>#DIV/0!</v>
      </c>
      <c r="AA444" t="e">
        <f>IF(DEGREES(ACOS(SIN(RADIANS(G444))*SIN(RADIANS(E445))+COS(RADIANS(G444))*COS(RADIANS(E445))*COS(RADIANS(AA435))))&gt;90,0,$F$4*$F$5/E444^2*(SIN(RADIANS(G444))*SIN(RADIANS(E445))+COS(RADIANS(G444))*COS(RADIANS(E445))*COS(RADIANS(AA435))))</f>
        <v>#DIV/0!</v>
      </c>
      <c r="AB444" t="e">
        <f>IF(DEGREES(ACOS(SIN(RADIANS(G444))*SIN(RADIANS(E445))+COS(RADIANS(G444))*COS(RADIANS(E445))*COS(RADIANS(AB435))))&gt;90,0,$F$4*$F$5/E444^2*(SIN(RADIANS(G444))*SIN(RADIANS(E445))+COS(RADIANS(G444))*COS(RADIANS(E445))*COS(RADIANS(AB435))))</f>
        <v>#DIV/0!</v>
      </c>
      <c r="AC444" t="e">
        <f>IF(DEGREES(ACOS(SIN(RADIANS(G444))*SIN(RADIANS(E445))+COS(RADIANS(G444))*COS(RADIANS(E445))*COS(RADIANS(AC435))))&gt;90,0,$F$4*$F$5/E444^2*(SIN(RADIANS(G444))*SIN(RADIANS(E445))+COS(RADIANS(G444))*COS(RADIANS(E445))*COS(RADIANS(AC435))))</f>
        <v>#DIV/0!</v>
      </c>
      <c r="AD444" t="e">
        <f>IF(DEGREES(ACOS(SIN(RADIANS(G444))*SIN(RADIANS(E445))+COS(RADIANS(G444))*COS(RADIANS(E445))*COS(RADIANS(AD435))))&gt;90,0,$F$4*$F$5/E444^2*(SIN(RADIANS(G444))*SIN(RADIANS(E445))+COS(RADIANS(G444))*COS(RADIANS(E445))*COS(RADIANS(AD435))))</f>
        <v>#DIV/0!</v>
      </c>
      <c r="AE444" t="e">
        <f>IF(DEGREES(ACOS(SIN(RADIANS(G444))*SIN(RADIANS(E445))+COS(RADIANS(G444))*COS(RADIANS(E445))*COS(RADIANS(AE435))))&gt;90,0,$F$4*$F$5/E444^2*(SIN(RADIANS(G444))*SIN(RADIANS(E445))+COS(RADIANS(G444))*COS(RADIANS(E445))*COS(RADIANS(AE435))))</f>
        <v>#DIV/0!</v>
      </c>
      <c r="AF444" t="e">
        <f>IF(DEGREES(ACOS(SIN(RADIANS(G444))*SIN(RADIANS(E445))+COS(RADIANS(G444))*COS(RADIANS(E445))*COS(RADIANS(AF435))))&gt;90,0,$F$4*$F$5/E444^2*(SIN(RADIANS(G444))*SIN(RADIANS(E445))+COS(RADIANS(G444))*COS(RADIANS(E445))*COS(RADIANS(AF435))))</f>
        <v>#DIV/0!</v>
      </c>
      <c r="AG444" t="e">
        <f>IF(DEGREES(ACOS(SIN(RADIANS(G444))*SIN(RADIANS(E445))+COS(RADIANS(G444))*COS(RADIANS(E445))*COS(RADIANS(AG435))))&gt;90,0,$F$4*$F$5/E444^2*(SIN(RADIANS(G444))*SIN(RADIANS(E445))+COS(RADIANS(G444))*COS(RADIANS(E445))*COS(RADIANS(AG435))))</f>
        <v>#DIV/0!</v>
      </c>
      <c r="AH444" t="e">
        <f>IF(DEGREES(ACOS(SIN(RADIANS(G444))*SIN(RADIANS(E445))+COS(RADIANS(G444))*COS(RADIANS(E445))*COS(RADIANS(AH435))))&gt;90,0,$F$4*$F$5/E444^2*(SIN(RADIANS(G444))*SIN(RADIANS(E445))+COS(RADIANS(G444))*COS(RADIANS(E445))*COS(RADIANS(AH435))))</f>
        <v>#DIV/0!</v>
      </c>
      <c r="AI444" t="e">
        <f>IF(DEGREES(ACOS(SIN(RADIANS(G444))*SIN(RADIANS(E445))+COS(RADIANS(G444))*COS(RADIANS(E445))*COS(RADIANS(AI435))))&gt;90,0,$F$4*$F$5/E444^2*(SIN(RADIANS(G444))*SIN(RADIANS(E445))+COS(RADIANS(G444))*COS(RADIANS(E445))*COS(RADIANS(AI435))))</f>
        <v>#DIV/0!</v>
      </c>
      <c r="AJ444" t="e">
        <f>IF(DEGREES(ACOS(SIN(RADIANS(G444))*SIN(RADIANS(E445))+COS(RADIANS(G444))*COS(RADIANS(E445))*COS(RADIANS(AJ435))))&gt;90,0,$F$4*$F$5/E444^2*(SIN(RADIANS(G444))*SIN(RADIANS(E445))+COS(RADIANS(G444))*COS(RADIANS(E445))*COS(RADIANS(AJ435))))</f>
        <v>#DIV/0!</v>
      </c>
      <c r="AK444">
        <f>IF(DEGREES(ACOS(SIN(RADIANS(G444))*SIN(RADIANS(E445))+COS(RADIANS(G444))*COS(RADIANS(E445))*COS(RADIANS(AK435))))&gt;90,0,$F$4*$F$5/E444^2*(SIN(RADIANS(G444))*SIN(RADIANS(E445))+COS(RADIANS(G444))*COS(RADIANS(E445))*COS(RADIANS(AK435))))</f>
        <v>0</v>
      </c>
      <c r="AL444">
        <f>IF(DEGREES(ACOS(SIN(RADIANS(G444))*SIN(RADIANS(E445))+COS(RADIANS(G444))*COS(RADIANS(E445))*COS(RADIANS(AL435))))&gt;90,0,$F$4*$F$5/E444^2*(SIN(RADIANS(G444))*SIN(RADIANS(E445))+COS(RADIANS(G444))*COS(RADIANS(E445))*COS(RADIANS(AL435))))</f>
        <v>0</v>
      </c>
      <c r="AM444">
        <f>IF(DEGREES(ACOS(SIN(RADIANS(G444))*SIN(RADIANS(E445))+COS(RADIANS(G444))*COS(RADIANS(E445))*COS(RADIANS(AM435))))&gt;90,0,$F$4*$F$5/E444^2*(SIN(RADIANS(G444))*SIN(RADIANS(E445))+COS(RADIANS(G444))*COS(RADIANS(E445))*COS(RADIANS(AM435))))</f>
        <v>0</v>
      </c>
      <c r="AN444">
        <f>IF(DEGREES(ACOS(SIN(RADIANS(G444))*SIN(RADIANS(E445))+COS(RADIANS(G444))*COS(RADIANS(E445))*COS(RADIANS(AN435))))&gt;90,0,$F$4*$F$5/E444^2*(SIN(RADIANS(G444))*SIN(RADIANS(E445))+COS(RADIANS(G444))*COS(RADIANS(E445))*COS(RADIANS(AN435))))</f>
        <v>0</v>
      </c>
      <c r="AO444">
        <f>IF(DEGREES(ACOS(SIN(RADIANS(G444))*SIN(RADIANS(E445))+COS(RADIANS(G444))*COS(RADIANS(E445))*COS(RADIANS(AO435))))&gt;90,0,$F$4*$F$5/E444^2*(SIN(RADIANS(G444))*SIN(RADIANS(E445))+COS(RADIANS(G444))*COS(RADIANS(E445))*COS(RADIANS(AO435))))</f>
        <v>0</v>
      </c>
      <c r="AP444">
        <f>IF(DEGREES(ACOS(SIN(RADIANS(G444))*SIN(RADIANS(E445))+COS(RADIANS(G444))*COS(RADIANS(E445))*COS(RADIANS(AP435))))&gt;90,0,$F$4*$F$5/E444^2*(SIN(RADIANS(G444))*SIN(RADIANS(E445))+COS(RADIANS(G444))*COS(RADIANS(E445))*COS(RADIANS(AP435))))</f>
        <v>0</v>
      </c>
      <c r="AQ444">
        <f>IF(DEGREES(ACOS(SIN(RADIANS(G444))*SIN(RADIANS(E445))+COS(RADIANS(G444))*COS(RADIANS(E445))*COS(RADIANS(AQ435))))&gt;90,0,$F$4*$F$5/E444^2*(SIN(RADIANS(G444))*SIN(RADIANS(E445))+COS(RADIANS(G444))*COS(RADIANS(E445))*COS(RADIANS(AQ435))))</f>
        <v>0</v>
      </c>
      <c r="AR444">
        <f>IF(DEGREES(ACOS(SIN(RADIANS(G444))*SIN(RADIANS(E445))+COS(RADIANS(G444))*COS(RADIANS(E445))*COS(RADIANS(AR435))))&gt;90,0,$F$4*$F$5/E444^2*(SIN(RADIANS(G444))*SIN(RADIANS(E445))+COS(RADIANS(G444))*COS(RADIANS(E445))*COS(RADIANS(AR435))))</f>
        <v>0</v>
      </c>
    </row>
    <row r="445" spans="2:44" x14ac:dyDescent="0.5">
      <c r="B445" s="40" t="s">
        <v>735</v>
      </c>
      <c r="E445">
        <f>IF($F$8&gt;90,180-$F$8,$F$8)*SIN(RADIANS(E439))</f>
        <v>0</v>
      </c>
      <c r="G445">
        <v>10</v>
      </c>
      <c r="I445">
        <f>IF(DEGREES(ACOS(SIN(RADIANS(G445))*SIN(RADIANS(E445))+COS(RADIANS(G445))*COS(RADIANS(E445))*COS(RADIANS(I435))))&gt;90,0,$F$4*$F$5/E444^2*(SIN(RADIANS(G445))*SIN(RADIANS(E445))+COS(RADIANS(G445))*COS(RADIANS(E445))*COS(RADIANS(I435))))</f>
        <v>0</v>
      </c>
      <c r="J445">
        <f>IF(DEGREES(ACOS(SIN(RADIANS(G445))*SIN(RADIANS(E445))+COS(RADIANS(G445))*COS(RADIANS(E445))*COS(RADIANS(J435))))&gt;90,0,$F$4*$F$5/E444^2*(SIN(RADIANS(G445))*SIN(RADIANS(E445))+COS(RADIANS(G445))*COS(RADIANS(E445))*COS(RADIANS(J435))))</f>
        <v>0</v>
      </c>
      <c r="K445">
        <f>IF(DEGREES(ACOS(SIN(RADIANS(G445))*SIN(RADIANS(E445))+COS(RADIANS(G445))*COS(RADIANS(E445))*COS(RADIANS(K435))))&gt;90,0,$F$4*$F$5/E444^2*(SIN(RADIANS(G445))*SIN(RADIANS(E445))+COS(RADIANS(G445))*COS(RADIANS(E445))*COS(RADIANS(K435))))</f>
        <v>0</v>
      </c>
      <c r="L445">
        <f>IF(DEGREES(ACOS(SIN(RADIANS(G445))*SIN(RADIANS(E445))+COS(RADIANS(G445))*COS(RADIANS(E445))*COS(RADIANS(L435))))&gt;90,0,$F$4*$F$5/E444^2*(SIN(RADIANS(G445))*SIN(RADIANS(E445))+COS(RADIANS(G445))*COS(RADIANS(E445))*COS(RADIANS(L435))))</f>
        <v>0</v>
      </c>
      <c r="M445">
        <f>IF(DEGREES(ACOS(SIN(RADIANS(G445))*SIN(RADIANS(E445))+COS(RADIANS(G445))*COS(RADIANS(E445))*COS(RADIANS(M435))))&gt;90,0,$F$4*$F$5/E444^2*(SIN(RADIANS(G445))*SIN(RADIANS(E445))+COS(RADIANS(G445))*COS(RADIANS(E445))*COS(RADIANS(M435))))</f>
        <v>0</v>
      </c>
      <c r="N445">
        <f>IF(DEGREES(ACOS(SIN(RADIANS(G445))*SIN(RADIANS(E445))+COS(RADIANS(G445))*COS(RADIANS(E445))*COS(RADIANS(N435))))&gt;90,0,$F$4*$F$5/E444^2*(SIN(RADIANS(G445))*SIN(RADIANS(E445))+COS(RADIANS(G445))*COS(RADIANS(E445))*COS(RADIANS(N435))))</f>
        <v>0</v>
      </c>
      <c r="O445">
        <f>IF(DEGREES(ACOS(SIN(RADIANS(G445))*SIN(RADIANS(E445))+COS(RADIANS(G445))*COS(RADIANS(E445))*COS(RADIANS(O435))))&gt;90,0,$F$4*$F$5/E444^2*(SIN(RADIANS(G445))*SIN(RADIANS(E445))+COS(RADIANS(G445))*COS(RADIANS(E445))*COS(RADIANS(O435))))</f>
        <v>0</v>
      </c>
      <c r="P445">
        <f>IF(DEGREES(ACOS(SIN(RADIANS(G445))*SIN(RADIANS(E445))+COS(RADIANS(G445))*COS(RADIANS(E445))*COS(RADIANS(P435))))&gt;90,0,$F$4*$F$5/E444^2*(SIN(RADIANS(G445))*SIN(RADIANS(E445))+COS(RADIANS(G445))*COS(RADIANS(E445))*COS(RADIANS(P435))))</f>
        <v>0</v>
      </c>
      <c r="Q445">
        <f>IF(DEGREES(ACOS(SIN(RADIANS(G445))*SIN(RADIANS(E445))+COS(RADIANS(G445))*COS(RADIANS(E445))*COS(RADIANS(Q435))))&gt;90,0,$F$4*$F$5/E444^2*(SIN(RADIANS(G445))*SIN(RADIANS(E445))+COS(RADIANS(G445))*COS(RADIANS(E445))*COS(RADIANS(Q435))))</f>
        <v>0</v>
      </c>
      <c r="R445" t="e">
        <f>IF(DEGREES(ACOS(SIN(RADIANS(G445))*SIN(RADIANS(E445))+COS(RADIANS(G445))*COS(RADIANS(E445))*COS(RADIANS(R435))))&gt;90,0,$F$4*$F$5/E444^2*(SIN(RADIANS(G445))*SIN(RADIANS(E445))+COS(RADIANS(G445))*COS(RADIANS(E445))*COS(RADIANS(R435))))</f>
        <v>#DIV/0!</v>
      </c>
      <c r="S445" t="e">
        <f>IF(DEGREES(ACOS(SIN(RADIANS(G445))*SIN(RADIANS(E445))+COS(RADIANS(G445))*COS(RADIANS(E445))*COS(RADIANS(S435))))&gt;90,0,$F$4*$F$5/E444^2*(SIN(RADIANS(G445))*SIN(RADIANS(E445))+COS(RADIANS(G445))*COS(RADIANS(E445))*COS(RADIANS(S435))))</f>
        <v>#DIV/0!</v>
      </c>
      <c r="T445" t="e">
        <f>IF(DEGREES(ACOS(SIN(RADIANS(G445))*SIN(RADIANS(E445))+COS(RADIANS(G445))*COS(RADIANS(E445))*COS(RADIANS(T435))))&gt;90,0,$F$4*$F$5/E444^2*(SIN(RADIANS(G445))*SIN(RADIANS(E445))+COS(RADIANS(G445))*COS(RADIANS(E445))*COS(RADIANS(T435))))</f>
        <v>#DIV/0!</v>
      </c>
      <c r="U445" t="e">
        <f>IF(DEGREES(ACOS(SIN(RADIANS(G445))*SIN(RADIANS(E445))+COS(RADIANS(G445))*COS(RADIANS(E445))*COS(RADIANS(U435))))&gt;90,0,$F$4*$F$5/E444^2*(SIN(RADIANS(G445))*SIN(RADIANS(E445))+COS(RADIANS(G445))*COS(RADIANS(E445))*COS(RADIANS(U435))))</f>
        <v>#DIV/0!</v>
      </c>
      <c r="V445" t="e">
        <f>IF(DEGREES(ACOS(SIN(RADIANS(G445))*SIN(RADIANS(E445))+COS(RADIANS(G445))*COS(RADIANS(E445))*COS(RADIANS(V435))))&gt;90,0,$F$4*$F$5/E444^2*(SIN(RADIANS(G445))*SIN(RADIANS(E445))+COS(RADIANS(G445))*COS(RADIANS(E445))*COS(RADIANS(V435))))</f>
        <v>#DIV/0!</v>
      </c>
      <c r="W445" t="e">
        <f>IF(DEGREES(ACOS(SIN(RADIANS(G445))*SIN(RADIANS(E445))+COS(RADIANS(G445))*COS(RADIANS(E445))*COS(RADIANS(W435))))&gt;90,0,$F$4*$F$5/E444^2*(SIN(RADIANS(G445))*SIN(RADIANS(E445))+COS(RADIANS(G445))*COS(RADIANS(E445))*COS(RADIANS(W435))))</f>
        <v>#DIV/0!</v>
      </c>
      <c r="X445" t="e">
        <f>IF(DEGREES(ACOS(SIN(RADIANS(G445))*SIN(RADIANS(E445))+COS(RADIANS(G445))*COS(RADIANS(E445))*COS(RADIANS(X435))))&gt;90,0,$F$4*$F$5/E444^2*(SIN(RADIANS(G445))*SIN(RADIANS(E445))+COS(RADIANS(G445))*COS(RADIANS(E445))*COS(RADIANS(X435))))</f>
        <v>#DIV/0!</v>
      </c>
      <c r="Y445" t="e">
        <f>IF(DEGREES(ACOS(SIN(RADIANS(G445))*SIN(RADIANS(E445))+COS(RADIANS(G445))*COS(RADIANS(E445))*COS(RADIANS(Y435))))&gt;90,0,$F$4*$F$5/E444^2*(SIN(RADIANS(G445))*SIN(RADIANS(E445))+COS(RADIANS(G445))*COS(RADIANS(E445))*COS(RADIANS(Y435))))</f>
        <v>#DIV/0!</v>
      </c>
      <c r="Z445" t="e">
        <f>IF(DEGREES(ACOS(SIN(RADIANS(G445))*SIN(RADIANS(E445))+COS(RADIANS(G445))*COS(RADIANS(E445))*COS(RADIANS(Z435))))&gt;90,0,$F$4*$F$5/E444^2*(SIN(RADIANS(G445))*SIN(RADIANS(E445))+COS(RADIANS(G445))*COS(RADIANS(E445))*COS(RADIANS(Z435))))</f>
        <v>#DIV/0!</v>
      </c>
      <c r="AA445" t="e">
        <f>IF(DEGREES(ACOS(SIN(RADIANS(G445))*SIN(RADIANS(E445))+COS(RADIANS(G445))*COS(RADIANS(E445))*COS(RADIANS(AA435))))&gt;90,0,$F$4*$F$5/E444^2*(SIN(RADIANS(G445))*SIN(RADIANS(E445))+COS(RADIANS(G445))*COS(RADIANS(E445))*COS(RADIANS(AA435))))</f>
        <v>#DIV/0!</v>
      </c>
      <c r="AB445" t="e">
        <f>IF(DEGREES(ACOS(SIN(RADIANS(G445))*SIN(RADIANS(E445))+COS(RADIANS(G445))*COS(RADIANS(E445))*COS(RADIANS(AB435))))&gt;90,0,$F$4*$F$5/E444^2*(SIN(RADIANS(G445))*SIN(RADIANS(E445))+COS(RADIANS(G445))*COS(RADIANS(E445))*COS(RADIANS(AB435))))</f>
        <v>#DIV/0!</v>
      </c>
      <c r="AC445" t="e">
        <f>IF(DEGREES(ACOS(SIN(RADIANS(G445))*SIN(RADIANS(E445))+COS(RADIANS(G445))*COS(RADIANS(E445))*COS(RADIANS(AC435))))&gt;90,0,$F$4*$F$5/E444^2*(SIN(RADIANS(G445))*SIN(RADIANS(E445))+COS(RADIANS(G445))*COS(RADIANS(E445))*COS(RADIANS(AC435))))</f>
        <v>#DIV/0!</v>
      </c>
      <c r="AD445" t="e">
        <f>IF(DEGREES(ACOS(SIN(RADIANS(G445))*SIN(RADIANS(E445))+COS(RADIANS(G445))*COS(RADIANS(E445))*COS(RADIANS(AD435))))&gt;90,0,$F$4*$F$5/E444^2*(SIN(RADIANS(G445))*SIN(RADIANS(E445))+COS(RADIANS(G445))*COS(RADIANS(E445))*COS(RADIANS(AD435))))</f>
        <v>#DIV/0!</v>
      </c>
      <c r="AE445" t="e">
        <f>IF(DEGREES(ACOS(SIN(RADIANS(G445))*SIN(RADIANS(E445))+COS(RADIANS(G445))*COS(RADIANS(E445))*COS(RADIANS(AE435))))&gt;90,0,$F$4*$F$5/E444^2*(SIN(RADIANS(G445))*SIN(RADIANS(E445))+COS(RADIANS(G445))*COS(RADIANS(E445))*COS(RADIANS(AE435))))</f>
        <v>#DIV/0!</v>
      </c>
      <c r="AF445" t="e">
        <f>IF(DEGREES(ACOS(SIN(RADIANS(G445))*SIN(RADIANS(E445))+COS(RADIANS(G445))*COS(RADIANS(E445))*COS(RADIANS(AF435))))&gt;90,0,$F$4*$F$5/E444^2*(SIN(RADIANS(G445))*SIN(RADIANS(E445))+COS(RADIANS(G445))*COS(RADIANS(E445))*COS(RADIANS(AF435))))</f>
        <v>#DIV/0!</v>
      </c>
      <c r="AG445" t="e">
        <f>IF(DEGREES(ACOS(SIN(RADIANS(G445))*SIN(RADIANS(E445))+COS(RADIANS(G445))*COS(RADIANS(E445))*COS(RADIANS(AG435))))&gt;90,0,$F$4*$F$5/E444^2*(SIN(RADIANS(G445))*SIN(RADIANS(E445))+COS(RADIANS(G445))*COS(RADIANS(E445))*COS(RADIANS(AG435))))</f>
        <v>#DIV/0!</v>
      </c>
      <c r="AH445" t="e">
        <f>IF(DEGREES(ACOS(SIN(RADIANS(G445))*SIN(RADIANS(E445))+COS(RADIANS(G445))*COS(RADIANS(E445))*COS(RADIANS(AH435))))&gt;90,0,$F$4*$F$5/E444^2*(SIN(RADIANS(G445))*SIN(RADIANS(E445))+COS(RADIANS(G445))*COS(RADIANS(E445))*COS(RADIANS(AH435))))</f>
        <v>#DIV/0!</v>
      </c>
      <c r="AI445" t="e">
        <f>IF(DEGREES(ACOS(SIN(RADIANS(G445))*SIN(RADIANS(E445))+COS(RADIANS(G445))*COS(RADIANS(E445))*COS(RADIANS(AI435))))&gt;90,0,$F$4*$F$5/E444^2*(SIN(RADIANS(G445))*SIN(RADIANS(E445))+COS(RADIANS(G445))*COS(RADIANS(E445))*COS(RADIANS(AI435))))</f>
        <v>#DIV/0!</v>
      </c>
      <c r="AJ445" t="e">
        <f>IF(DEGREES(ACOS(SIN(RADIANS(G445))*SIN(RADIANS(E445))+COS(RADIANS(G445))*COS(RADIANS(E445))*COS(RADIANS(AJ435))))&gt;90,0,$F$4*$F$5/E444^2*(SIN(RADIANS(G445))*SIN(RADIANS(E445))+COS(RADIANS(G445))*COS(RADIANS(E445))*COS(RADIANS(AJ435))))</f>
        <v>#DIV/0!</v>
      </c>
      <c r="AK445">
        <f>IF(DEGREES(ACOS(SIN(RADIANS(G445))*SIN(RADIANS(E445))+COS(RADIANS(G445))*COS(RADIANS(E445))*COS(RADIANS(AK435))))&gt;90,0,$F$4*$F$5/E444^2*(SIN(RADIANS(G445))*SIN(RADIANS(E445))+COS(RADIANS(G445))*COS(RADIANS(E445))*COS(RADIANS(AK435))))</f>
        <v>0</v>
      </c>
      <c r="AL445">
        <f>IF(DEGREES(ACOS(SIN(RADIANS(G445))*SIN(RADIANS(E445))+COS(RADIANS(G445))*COS(RADIANS(E445))*COS(RADIANS(AL435))))&gt;90,0,$F$4*$F$5/E444^2*(SIN(RADIANS(G445))*SIN(RADIANS(E445))+COS(RADIANS(G445))*COS(RADIANS(E445))*COS(RADIANS(AL435))))</f>
        <v>0</v>
      </c>
      <c r="AM445">
        <f>IF(DEGREES(ACOS(SIN(RADIANS(G445))*SIN(RADIANS(E445))+COS(RADIANS(G445))*COS(RADIANS(E445))*COS(RADIANS(AM435))))&gt;90,0,$F$4*$F$5/E444^2*(SIN(RADIANS(G445))*SIN(RADIANS(E445))+COS(RADIANS(G445))*COS(RADIANS(E445))*COS(RADIANS(AM435))))</f>
        <v>0</v>
      </c>
      <c r="AN445">
        <f>IF(DEGREES(ACOS(SIN(RADIANS(G445))*SIN(RADIANS(E445))+COS(RADIANS(G445))*COS(RADIANS(E445))*COS(RADIANS(AN435))))&gt;90,0,$F$4*$F$5/E444^2*(SIN(RADIANS(G445))*SIN(RADIANS(E445))+COS(RADIANS(G445))*COS(RADIANS(E445))*COS(RADIANS(AN435))))</f>
        <v>0</v>
      </c>
      <c r="AO445">
        <f>IF(DEGREES(ACOS(SIN(RADIANS(G445))*SIN(RADIANS(E445))+COS(RADIANS(G445))*COS(RADIANS(E445))*COS(RADIANS(AO435))))&gt;90,0,$F$4*$F$5/E444^2*(SIN(RADIANS(G445))*SIN(RADIANS(E445))+COS(RADIANS(G445))*COS(RADIANS(E445))*COS(RADIANS(AO435))))</f>
        <v>0</v>
      </c>
      <c r="AP445">
        <f>IF(DEGREES(ACOS(SIN(RADIANS(G445))*SIN(RADIANS(E445))+COS(RADIANS(G445))*COS(RADIANS(E445))*COS(RADIANS(AP435))))&gt;90,0,$F$4*$F$5/E444^2*(SIN(RADIANS(G445))*SIN(RADIANS(E445))+COS(RADIANS(G445))*COS(RADIANS(E445))*COS(RADIANS(AP435))))</f>
        <v>0</v>
      </c>
      <c r="AQ445">
        <f>IF(DEGREES(ACOS(SIN(RADIANS(G445))*SIN(RADIANS(E445))+COS(RADIANS(G445))*COS(RADIANS(E445))*COS(RADIANS(AQ435))))&gt;90,0,$F$4*$F$5/E444^2*(SIN(RADIANS(G445))*SIN(RADIANS(E445))+COS(RADIANS(G445))*COS(RADIANS(E445))*COS(RADIANS(AQ435))))</f>
        <v>0</v>
      </c>
      <c r="AR445">
        <f>IF(DEGREES(ACOS(SIN(RADIANS(G445))*SIN(RADIANS(E445))+COS(RADIANS(G445))*COS(RADIANS(E445))*COS(RADIANS(AR435))))&gt;90,0,$F$4*$F$5/E444^2*(SIN(RADIANS(G445))*SIN(RADIANS(E445))+COS(RADIANS(G445))*COS(RADIANS(E445))*COS(RADIANS(AR435))))</f>
        <v>0</v>
      </c>
    </row>
    <row r="446" spans="2:44" x14ac:dyDescent="0.5">
      <c r="B446" s="40" t="s">
        <v>786</v>
      </c>
      <c r="E446">
        <f>IF($F$10=0,IF(E437&lt;360,E437,E437-360),($F$10+1)*E437)</f>
        <v>170</v>
      </c>
      <c r="G446">
        <v>0</v>
      </c>
      <c r="I446">
        <f>IF(DEGREES(ACOS(SIN(RADIANS(G446))*SIN(RADIANS(E445))+COS(RADIANS(G446))*COS(RADIANS(E445))*COS(RADIANS(I435))))&gt;90,0,$F$4*$F$5/E444^2*(SIN(RADIANS(G446))*SIN(RADIANS(E445))+COS(RADIANS(G446))*COS(RADIANS(E445))*COS(RADIANS(I435))))</f>
        <v>0</v>
      </c>
      <c r="J446">
        <f>IF(DEGREES(ACOS(SIN(RADIANS(G446))*SIN(RADIANS(E445))+COS(RADIANS(G446))*COS(RADIANS(E445))*COS(RADIANS(J435))))&gt;90,0,$F$4*$F$5/E444^2*(SIN(RADIANS(G446))*SIN(RADIANS(E445))+COS(RADIANS(G446))*COS(RADIANS(E445))*COS(RADIANS(J435))))</f>
        <v>0</v>
      </c>
      <c r="K446">
        <f>IF(DEGREES(ACOS(SIN(RADIANS(G446))*SIN(RADIANS(E445))+COS(RADIANS(G446))*COS(RADIANS(E445))*COS(RADIANS(K435))))&gt;90,0,$F$4*$F$5/E444^2*(SIN(RADIANS(G446))*SIN(RADIANS(E445))+COS(RADIANS(G446))*COS(RADIANS(E445))*COS(RADIANS(K435))))</f>
        <v>0</v>
      </c>
      <c r="L446">
        <f>IF(DEGREES(ACOS(SIN(RADIANS(G446))*SIN(RADIANS(E445))+COS(RADIANS(G446))*COS(RADIANS(E445))*COS(RADIANS(L435))))&gt;90,0,$F$4*$F$5/E444^2*(SIN(RADIANS(G446))*SIN(RADIANS(E445))+COS(RADIANS(G446))*COS(RADIANS(E445))*COS(RADIANS(L435))))</f>
        <v>0</v>
      </c>
      <c r="M446">
        <f>IF(DEGREES(ACOS(SIN(RADIANS(G446))*SIN(RADIANS(E445))+COS(RADIANS(G446))*COS(RADIANS(E445))*COS(RADIANS(M435))))&gt;90,0,$F$4*$F$5/E444^2*(SIN(RADIANS(G446))*SIN(RADIANS(E445))+COS(RADIANS(G446))*COS(RADIANS(E445))*COS(RADIANS(M435))))</f>
        <v>0</v>
      </c>
      <c r="N446">
        <f>IF(DEGREES(ACOS(SIN(RADIANS(G446))*SIN(RADIANS(E445))+COS(RADIANS(G446))*COS(RADIANS(E445))*COS(RADIANS(N435))))&gt;90,0,$F$4*$F$5/E444^2*(SIN(RADIANS(G446))*SIN(RADIANS(E445))+COS(RADIANS(G446))*COS(RADIANS(E445))*COS(RADIANS(N435))))</f>
        <v>0</v>
      </c>
      <c r="O446">
        <f>IF(DEGREES(ACOS(SIN(RADIANS(G446))*SIN(RADIANS(E445))+COS(RADIANS(G446))*COS(RADIANS(E445))*COS(RADIANS(O435))))&gt;90,0,$F$4*$F$5/E444^2*(SIN(RADIANS(G446))*SIN(RADIANS(E445))+COS(RADIANS(G446))*COS(RADIANS(E445))*COS(RADIANS(O435))))</f>
        <v>0</v>
      </c>
      <c r="P446">
        <f>IF(DEGREES(ACOS(SIN(RADIANS(G446))*SIN(RADIANS(E445))+COS(RADIANS(G446))*COS(RADIANS(E445))*COS(RADIANS(P435))))&gt;90,0,$F$4*$F$5/E444^2*(SIN(RADIANS(G446))*SIN(RADIANS(E445))+COS(RADIANS(G446))*COS(RADIANS(E445))*COS(RADIANS(P435))))</f>
        <v>0</v>
      </c>
      <c r="Q446">
        <f>IF(DEGREES(ACOS(SIN(RADIANS(G446))*SIN(RADIANS(E445))+COS(RADIANS(G446))*COS(RADIANS(E445))*COS(RADIANS(Q435))))&gt;90,0,$F$4*$F$5/E444^2*(SIN(RADIANS(G446))*SIN(RADIANS(E445))+COS(RADIANS(G446))*COS(RADIANS(E445))*COS(RADIANS(Q435))))</f>
        <v>0</v>
      </c>
      <c r="R446" t="e">
        <f>IF(DEGREES(ACOS(SIN(RADIANS(G446))*SIN(RADIANS(E445))+COS(RADIANS(G446))*COS(RADIANS(E445))*COS(RADIANS(R435))))&gt;90,0,$F$4*$F$5/E444^2*(SIN(RADIANS(G446))*SIN(RADIANS(E445))+COS(RADIANS(G446))*COS(RADIANS(E445))*COS(RADIANS(R435))))</f>
        <v>#DIV/0!</v>
      </c>
      <c r="S446" t="e">
        <f>IF(DEGREES(ACOS(SIN(RADIANS(G446))*SIN(RADIANS(E445))+COS(RADIANS(G446))*COS(RADIANS(E445))*COS(RADIANS(S435))))&gt;90,0,$F$4*$F$5/E444^2*(SIN(RADIANS(G446))*SIN(RADIANS(E445))+COS(RADIANS(G446))*COS(RADIANS(E445))*COS(RADIANS(S435))))</f>
        <v>#DIV/0!</v>
      </c>
      <c r="T446" t="e">
        <f>IF(DEGREES(ACOS(SIN(RADIANS(G446))*SIN(RADIANS(E445))+COS(RADIANS(G446))*COS(RADIANS(E445))*COS(RADIANS(T435))))&gt;90,0,$F$4*$F$5/E444^2*(SIN(RADIANS(G446))*SIN(RADIANS(E445))+COS(RADIANS(G446))*COS(RADIANS(E445))*COS(RADIANS(T435))))</f>
        <v>#DIV/0!</v>
      </c>
      <c r="U446" t="e">
        <f>IF(DEGREES(ACOS(SIN(RADIANS(G446))*SIN(RADIANS(E445))+COS(RADIANS(G446))*COS(RADIANS(E445))*COS(RADIANS(U435))))&gt;90,0,$F$4*$F$5/E444^2*(SIN(RADIANS(G446))*SIN(RADIANS(E445))+COS(RADIANS(G446))*COS(RADIANS(E445))*COS(RADIANS(U435))))</f>
        <v>#DIV/0!</v>
      </c>
      <c r="V446" t="e">
        <f>IF(DEGREES(ACOS(SIN(RADIANS(G446))*SIN(RADIANS(E445))+COS(RADIANS(G446))*COS(RADIANS(E445))*COS(RADIANS(V435))))&gt;90,0,$F$4*$F$5/E444^2*(SIN(RADIANS(G446))*SIN(RADIANS(E445))+COS(RADIANS(G446))*COS(RADIANS(E445))*COS(RADIANS(V435))))</f>
        <v>#DIV/0!</v>
      </c>
      <c r="W446" t="e">
        <f>IF(DEGREES(ACOS(SIN(RADIANS(G446))*SIN(RADIANS(E445))+COS(RADIANS(G446))*COS(RADIANS(E445))*COS(RADIANS(W435))))&gt;90,0,$F$4*$F$5/E444^2*(SIN(RADIANS(G446))*SIN(RADIANS(E445))+COS(RADIANS(G446))*COS(RADIANS(E445))*COS(RADIANS(W435))))</f>
        <v>#DIV/0!</v>
      </c>
      <c r="X446" t="e">
        <f>IF(DEGREES(ACOS(SIN(RADIANS(G446))*SIN(RADIANS(E445))+COS(RADIANS(G446))*COS(RADIANS(E445))*COS(RADIANS(X435))))&gt;90,0,$F$4*$F$5/E444^2*(SIN(RADIANS(G446))*SIN(RADIANS(E445))+COS(RADIANS(G446))*COS(RADIANS(E445))*COS(RADIANS(X435))))</f>
        <v>#DIV/0!</v>
      </c>
      <c r="Y446" t="e">
        <f>IF(DEGREES(ACOS(SIN(RADIANS(G446))*SIN(RADIANS(E445))+COS(RADIANS(G446))*COS(RADIANS(E445))*COS(RADIANS(Y435))))&gt;90,0,$F$4*$F$5/E444^2*(SIN(RADIANS(G446))*SIN(RADIANS(E445))+COS(RADIANS(G446))*COS(RADIANS(E445))*COS(RADIANS(Y435))))</f>
        <v>#DIV/0!</v>
      </c>
      <c r="Z446" t="e">
        <f>IF(DEGREES(ACOS(SIN(RADIANS(G446))*SIN(RADIANS(E445))+COS(RADIANS(G446))*COS(RADIANS(E445))*COS(RADIANS(Z435))))&gt;90,0,$F$4*$F$5/E444^2*(SIN(RADIANS(G446))*SIN(RADIANS(E445))+COS(RADIANS(G446))*COS(RADIANS(E445))*COS(RADIANS(Z435))))</f>
        <v>#DIV/0!</v>
      </c>
      <c r="AA446" t="e">
        <f>IF(DEGREES(ACOS(SIN(RADIANS(G446))*SIN(RADIANS(E445))+COS(RADIANS(G446))*COS(RADIANS(E445))*COS(RADIANS(AA435))))&gt;90,0,$F$4*$F$5/E444^2*(SIN(RADIANS(G446))*SIN(RADIANS(E445))+COS(RADIANS(G446))*COS(RADIANS(E445))*COS(RADIANS(AA435))))</f>
        <v>#DIV/0!</v>
      </c>
      <c r="AB446" t="e">
        <f>IF(DEGREES(ACOS(SIN(RADIANS(G446))*SIN(RADIANS(E445))+COS(RADIANS(G446))*COS(RADIANS(E445))*COS(RADIANS(AB435))))&gt;90,0,$F$4*$F$5/E444^2*(SIN(RADIANS(G446))*SIN(RADIANS(E445))+COS(RADIANS(G446))*COS(RADIANS(E445))*COS(RADIANS(AB435))))</f>
        <v>#DIV/0!</v>
      </c>
      <c r="AC446" t="e">
        <f>IF(DEGREES(ACOS(SIN(RADIANS(G446))*SIN(RADIANS(E445))+COS(RADIANS(G446))*COS(RADIANS(E445))*COS(RADIANS(AC435))))&gt;90,0,$F$4*$F$5/E444^2*(SIN(RADIANS(G446))*SIN(RADIANS(E445))+COS(RADIANS(G446))*COS(RADIANS(E445))*COS(RADIANS(AC435))))</f>
        <v>#DIV/0!</v>
      </c>
      <c r="AD446" t="e">
        <f>IF(DEGREES(ACOS(SIN(RADIANS(G446))*SIN(RADIANS(E445))+COS(RADIANS(G446))*COS(RADIANS(E445))*COS(RADIANS(AD435))))&gt;90,0,$F$4*$F$5/E444^2*(SIN(RADIANS(G446))*SIN(RADIANS(E445))+COS(RADIANS(G446))*COS(RADIANS(E445))*COS(RADIANS(AD435))))</f>
        <v>#DIV/0!</v>
      </c>
      <c r="AE446" t="e">
        <f>IF(DEGREES(ACOS(SIN(RADIANS(G446))*SIN(RADIANS(E445))+COS(RADIANS(G446))*COS(RADIANS(E445))*COS(RADIANS(AE435))))&gt;90,0,$F$4*$F$5/E444^2*(SIN(RADIANS(G446))*SIN(RADIANS(E445))+COS(RADIANS(G446))*COS(RADIANS(E445))*COS(RADIANS(AE435))))</f>
        <v>#DIV/0!</v>
      </c>
      <c r="AF446" t="e">
        <f>IF(DEGREES(ACOS(SIN(RADIANS(G446))*SIN(RADIANS(E445))+COS(RADIANS(G446))*COS(RADIANS(E445))*COS(RADIANS(AF435))))&gt;90,0,$F$4*$F$5/E444^2*(SIN(RADIANS(G446))*SIN(RADIANS(E445))+COS(RADIANS(G446))*COS(RADIANS(E445))*COS(RADIANS(AF435))))</f>
        <v>#DIV/0!</v>
      </c>
      <c r="AG446" t="e">
        <f>IF(DEGREES(ACOS(SIN(RADIANS(G446))*SIN(RADIANS(E445))+COS(RADIANS(G446))*COS(RADIANS(E445))*COS(RADIANS(AG435))))&gt;90,0,$F$4*$F$5/E444^2*(SIN(RADIANS(G446))*SIN(RADIANS(E445))+COS(RADIANS(G446))*COS(RADIANS(E445))*COS(RADIANS(AG435))))</f>
        <v>#DIV/0!</v>
      </c>
      <c r="AH446" t="e">
        <f>IF(DEGREES(ACOS(SIN(RADIANS(G446))*SIN(RADIANS(E445))+COS(RADIANS(G446))*COS(RADIANS(E445))*COS(RADIANS(AH435))))&gt;90,0,$F$4*$F$5/E444^2*(SIN(RADIANS(G446))*SIN(RADIANS(E445))+COS(RADIANS(G446))*COS(RADIANS(E445))*COS(RADIANS(AH435))))</f>
        <v>#DIV/0!</v>
      </c>
      <c r="AI446" t="e">
        <f>IF(DEGREES(ACOS(SIN(RADIANS(G446))*SIN(RADIANS(E445))+COS(RADIANS(G446))*COS(RADIANS(E445))*COS(RADIANS(AI435))))&gt;90,0,$F$4*$F$5/E444^2*(SIN(RADIANS(G446))*SIN(RADIANS(E445))+COS(RADIANS(G446))*COS(RADIANS(E445))*COS(RADIANS(AI435))))</f>
        <v>#DIV/0!</v>
      </c>
      <c r="AJ446" t="e">
        <f>IF(DEGREES(ACOS(SIN(RADIANS(G446))*SIN(RADIANS(E445))+COS(RADIANS(G446))*COS(RADIANS(E445))*COS(RADIANS(AJ435))))&gt;90,0,$F$4*$F$5/E444^2*(SIN(RADIANS(G446))*SIN(RADIANS(E445))+COS(RADIANS(G446))*COS(RADIANS(E445))*COS(RADIANS(AJ435))))</f>
        <v>#DIV/0!</v>
      </c>
      <c r="AK446">
        <f>IF(DEGREES(ACOS(SIN(RADIANS(G446))*SIN(RADIANS(E445))+COS(RADIANS(G446))*COS(RADIANS(E445))*COS(RADIANS(AK435))))&gt;90,0,$F$4*$F$5/E444^2*(SIN(RADIANS(G446))*SIN(RADIANS(E445))+COS(RADIANS(G446))*COS(RADIANS(E445))*COS(RADIANS(AK435))))</f>
        <v>0</v>
      </c>
      <c r="AL446">
        <f>IF(DEGREES(ACOS(SIN(RADIANS(G446))*SIN(RADIANS(E445))+COS(RADIANS(G446))*COS(RADIANS(E445))*COS(RADIANS(AL435))))&gt;90,0,$F$4*$F$5/E444^2*(SIN(RADIANS(G446))*SIN(RADIANS(E445))+COS(RADIANS(G446))*COS(RADIANS(E445))*COS(RADIANS(AL435))))</f>
        <v>0</v>
      </c>
      <c r="AM446">
        <f>IF(DEGREES(ACOS(SIN(RADIANS(G446))*SIN(RADIANS(E445))+COS(RADIANS(G446))*COS(RADIANS(E445))*COS(RADIANS(AM435))))&gt;90,0,$F$4*$F$5/E444^2*(SIN(RADIANS(G446))*SIN(RADIANS(E445))+COS(RADIANS(G446))*COS(RADIANS(E445))*COS(RADIANS(AM435))))</f>
        <v>0</v>
      </c>
      <c r="AN446">
        <f>IF(DEGREES(ACOS(SIN(RADIANS(G446))*SIN(RADIANS(E445))+COS(RADIANS(G446))*COS(RADIANS(E445))*COS(RADIANS(AN435))))&gt;90,0,$F$4*$F$5/E444^2*(SIN(RADIANS(G446))*SIN(RADIANS(E445))+COS(RADIANS(G446))*COS(RADIANS(E445))*COS(RADIANS(AN435))))</f>
        <v>0</v>
      </c>
      <c r="AO446">
        <f>IF(DEGREES(ACOS(SIN(RADIANS(G446))*SIN(RADIANS(E445))+COS(RADIANS(G446))*COS(RADIANS(E445))*COS(RADIANS(AO435))))&gt;90,0,$F$4*$F$5/E444^2*(SIN(RADIANS(G446))*SIN(RADIANS(E445))+COS(RADIANS(G446))*COS(RADIANS(E445))*COS(RADIANS(AO435))))</f>
        <v>0</v>
      </c>
      <c r="AP446">
        <f>IF(DEGREES(ACOS(SIN(RADIANS(G446))*SIN(RADIANS(E445))+COS(RADIANS(G446))*COS(RADIANS(E445))*COS(RADIANS(AP435))))&gt;90,0,$F$4*$F$5/E444^2*(SIN(RADIANS(G446))*SIN(RADIANS(E445))+COS(RADIANS(G446))*COS(RADIANS(E445))*COS(RADIANS(AP435))))</f>
        <v>0</v>
      </c>
      <c r="AQ446">
        <f>IF(DEGREES(ACOS(SIN(RADIANS(G446))*SIN(RADIANS(E445))+COS(RADIANS(G446))*COS(RADIANS(E445))*COS(RADIANS(AQ435))))&gt;90,0,$F$4*$F$5/E444^2*(SIN(RADIANS(G446))*SIN(RADIANS(E445))+COS(RADIANS(G446))*COS(RADIANS(E445))*COS(RADIANS(AQ435))))</f>
        <v>0</v>
      </c>
      <c r="AR446">
        <f>IF(DEGREES(ACOS(SIN(RADIANS(G446))*SIN(RADIANS(E445))+COS(RADIANS(G446))*COS(RADIANS(E445))*COS(RADIANS(AR435))))&gt;90,0,$F$4*$F$5/E444^2*(SIN(RADIANS(G446))*SIN(RADIANS(E445))+COS(RADIANS(G446))*COS(RADIANS(E445))*COS(RADIANS(AR435))))</f>
        <v>0</v>
      </c>
    </row>
    <row r="447" spans="2:44" x14ac:dyDescent="0.5">
      <c r="B447" s="40" t="s">
        <v>787</v>
      </c>
      <c r="E447">
        <f>E446-E438-360*ROUNDDOWN((E446-E438)/360,0)</f>
        <v>0</v>
      </c>
      <c r="G447">
        <v>-10</v>
      </c>
      <c r="I447">
        <f>IF(DEGREES(ACOS(SIN(RADIANS(G447))*SIN(RADIANS(E445))+COS(RADIANS(G447))*COS(RADIANS(E445))*COS(RADIANS(I435))))&gt;90,0,$F$4*$F$5/E444^2*(SIN(RADIANS(G447))*SIN(RADIANS(E445))+COS(RADIANS(G447))*COS(RADIANS(E445))*COS(RADIANS(I435))))</f>
        <v>0</v>
      </c>
      <c r="J447">
        <f>IF(DEGREES(ACOS(SIN(RADIANS(G447))*SIN(RADIANS(E445))+COS(RADIANS(G447))*COS(RADIANS(E445))*COS(RADIANS(J435))))&gt;90,0,$F$4*$F$5/E444^2*(SIN(RADIANS(G447))*SIN(RADIANS(E445))+COS(RADIANS(G447))*COS(RADIANS(E445))*COS(RADIANS(J435))))</f>
        <v>0</v>
      </c>
      <c r="K447">
        <f>IF(DEGREES(ACOS(SIN(RADIANS(G447))*SIN(RADIANS(E445))+COS(RADIANS(G447))*COS(RADIANS(E445))*COS(RADIANS(K435))))&gt;90,0,$F$4*$F$5/E444^2*(SIN(RADIANS(G447))*SIN(RADIANS(E445))+COS(RADIANS(G447))*COS(RADIANS(E445))*COS(RADIANS(K435))))</f>
        <v>0</v>
      </c>
      <c r="L447">
        <f>IF(DEGREES(ACOS(SIN(RADIANS(G447))*SIN(RADIANS(E445))+COS(RADIANS(G447))*COS(RADIANS(E445))*COS(RADIANS(L435))))&gt;90,0,$F$4*$F$5/E444^2*(SIN(RADIANS(G447))*SIN(RADIANS(E445))+COS(RADIANS(G447))*COS(RADIANS(E445))*COS(RADIANS(L435))))</f>
        <v>0</v>
      </c>
      <c r="M447">
        <f>IF(DEGREES(ACOS(SIN(RADIANS(G447))*SIN(RADIANS(E445))+COS(RADIANS(G447))*COS(RADIANS(E445))*COS(RADIANS(M435))))&gt;90,0,$F$4*$F$5/E444^2*(SIN(RADIANS(G447))*SIN(RADIANS(E445))+COS(RADIANS(G447))*COS(RADIANS(E445))*COS(RADIANS(M435))))</f>
        <v>0</v>
      </c>
      <c r="N447">
        <f>IF(DEGREES(ACOS(SIN(RADIANS(G447))*SIN(RADIANS(E445))+COS(RADIANS(G447))*COS(RADIANS(E445))*COS(RADIANS(N435))))&gt;90,0,$F$4*$F$5/E444^2*(SIN(RADIANS(G447))*SIN(RADIANS(E445))+COS(RADIANS(G447))*COS(RADIANS(E445))*COS(RADIANS(N435))))</f>
        <v>0</v>
      </c>
      <c r="O447">
        <f>IF(DEGREES(ACOS(SIN(RADIANS(G447))*SIN(RADIANS(E445))+COS(RADIANS(G447))*COS(RADIANS(E445))*COS(RADIANS(O435))))&gt;90,0,$F$4*$F$5/E444^2*(SIN(RADIANS(G447))*SIN(RADIANS(E445))+COS(RADIANS(G447))*COS(RADIANS(E445))*COS(RADIANS(O435))))</f>
        <v>0</v>
      </c>
      <c r="P447">
        <f>IF(DEGREES(ACOS(SIN(RADIANS(G447))*SIN(RADIANS(E445))+COS(RADIANS(G447))*COS(RADIANS(E445))*COS(RADIANS(P435))))&gt;90,0,$F$4*$F$5/E444^2*(SIN(RADIANS(G447))*SIN(RADIANS(E445))+COS(RADIANS(G447))*COS(RADIANS(E445))*COS(RADIANS(P435))))</f>
        <v>0</v>
      </c>
      <c r="Q447">
        <f>IF(DEGREES(ACOS(SIN(RADIANS(G447))*SIN(RADIANS(E445))+COS(RADIANS(G447))*COS(RADIANS(E445))*COS(RADIANS(Q435))))&gt;90,0,$F$4*$F$5/E444^2*(SIN(RADIANS(G447))*SIN(RADIANS(E445))+COS(RADIANS(G447))*COS(RADIANS(E445))*COS(RADIANS(Q435))))</f>
        <v>0</v>
      </c>
      <c r="R447" t="e">
        <f>IF(DEGREES(ACOS(SIN(RADIANS(G447))*SIN(RADIANS(E445))+COS(RADIANS(G447))*COS(RADIANS(E445))*COS(RADIANS(R435))))&gt;90,0,$F$4*$F$5/E444^2*(SIN(RADIANS(G447))*SIN(RADIANS(E445))+COS(RADIANS(G447))*COS(RADIANS(E445))*COS(RADIANS(R435))))</f>
        <v>#DIV/0!</v>
      </c>
      <c r="S447" t="e">
        <f>IF(DEGREES(ACOS(SIN(RADIANS(G447))*SIN(RADIANS(E445))+COS(RADIANS(G447))*COS(RADIANS(E445))*COS(RADIANS(S435))))&gt;90,0,$F$4*$F$5/E444^2*(SIN(RADIANS(G447))*SIN(RADIANS(E445))+COS(RADIANS(G447))*COS(RADIANS(E445))*COS(RADIANS(S435))))</f>
        <v>#DIV/0!</v>
      </c>
      <c r="T447" t="e">
        <f>IF(DEGREES(ACOS(SIN(RADIANS(G447))*SIN(RADIANS(E445))+COS(RADIANS(G447))*COS(RADIANS(E445))*COS(RADIANS(T435))))&gt;90,0,$F$4*$F$5/E444^2*(SIN(RADIANS(G447))*SIN(RADIANS(E445))+COS(RADIANS(G447))*COS(RADIANS(E445))*COS(RADIANS(T435))))</f>
        <v>#DIV/0!</v>
      </c>
      <c r="U447" t="e">
        <f>IF(DEGREES(ACOS(SIN(RADIANS(G447))*SIN(RADIANS(E445))+COS(RADIANS(G447))*COS(RADIANS(E445))*COS(RADIANS(U435))))&gt;90,0,$F$4*$F$5/E444^2*(SIN(RADIANS(G447))*SIN(RADIANS(E445))+COS(RADIANS(G447))*COS(RADIANS(E445))*COS(RADIANS(U435))))</f>
        <v>#DIV/0!</v>
      </c>
      <c r="V447" t="e">
        <f>IF(DEGREES(ACOS(SIN(RADIANS(G447))*SIN(RADIANS(E445))+COS(RADIANS(G447))*COS(RADIANS(E445))*COS(RADIANS(V435))))&gt;90,0,$F$4*$F$5/E444^2*(SIN(RADIANS(G447))*SIN(RADIANS(E445))+COS(RADIANS(G447))*COS(RADIANS(E445))*COS(RADIANS(V435))))</f>
        <v>#DIV/0!</v>
      </c>
      <c r="W447" t="e">
        <f>IF(DEGREES(ACOS(SIN(RADIANS(G447))*SIN(RADIANS(E445))+COS(RADIANS(G447))*COS(RADIANS(E445))*COS(RADIANS(W435))))&gt;90,0,$F$4*$F$5/E444^2*(SIN(RADIANS(G447))*SIN(RADIANS(E445))+COS(RADIANS(G447))*COS(RADIANS(E445))*COS(RADIANS(W435))))</f>
        <v>#DIV/0!</v>
      </c>
      <c r="X447" t="e">
        <f>IF(DEGREES(ACOS(SIN(RADIANS(G447))*SIN(RADIANS(E445))+COS(RADIANS(G447))*COS(RADIANS(E445))*COS(RADIANS(X435))))&gt;90,0,$F$4*$F$5/E444^2*(SIN(RADIANS(G447))*SIN(RADIANS(E445))+COS(RADIANS(G447))*COS(RADIANS(E445))*COS(RADIANS(X435))))</f>
        <v>#DIV/0!</v>
      </c>
      <c r="Y447" t="e">
        <f>IF(DEGREES(ACOS(SIN(RADIANS(G447))*SIN(RADIANS(E445))+COS(RADIANS(G447))*COS(RADIANS(E445))*COS(RADIANS(Y435))))&gt;90,0,$F$4*$F$5/E444^2*(SIN(RADIANS(G447))*SIN(RADIANS(E445))+COS(RADIANS(G447))*COS(RADIANS(E445))*COS(RADIANS(Y435))))</f>
        <v>#DIV/0!</v>
      </c>
      <c r="Z447" t="e">
        <f>IF(DEGREES(ACOS(SIN(RADIANS(G447))*SIN(RADIANS(E445))+COS(RADIANS(G447))*COS(RADIANS(E445))*COS(RADIANS(Z435))))&gt;90,0,$F$4*$F$5/E444^2*(SIN(RADIANS(G447))*SIN(RADIANS(E445))+COS(RADIANS(G447))*COS(RADIANS(E445))*COS(RADIANS(Z435))))</f>
        <v>#DIV/0!</v>
      </c>
      <c r="AA447" t="e">
        <f>IF(DEGREES(ACOS(SIN(RADIANS(G447))*SIN(RADIANS(E445))+COS(RADIANS(G447))*COS(RADIANS(E445))*COS(RADIANS(AA435))))&gt;90,0,$F$4*$F$5/E444^2*(SIN(RADIANS(G447))*SIN(RADIANS(E445))+COS(RADIANS(G447))*COS(RADIANS(E445))*COS(RADIANS(AA435))))</f>
        <v>#DIV/0!</v>
      </c>
      <c r="AB447" t="e">
        <f>IF(DEGREES(ACOS(SIN(RADIANS(G447))*SIN(RADIANS(E445))+COS(RADIANS(G447))*COS(RADIANS(E445))*COS(RADIANS(AB435))))&gt;90,0,$F$4*$F$5/E444^2*(SIN(RADIANS(G447))*SIN(RADIANS(E445))+COS(RADIANS(G447))*COS(RADIANS(E445))*COS(RADIANS(AB435))))</f>
        <v>#DIV/0!</v>
      </c>
      <c r="AC447" t="e">
        <f>IF(DEGREES(ACOS(SIN(RADIANS(G447))*SIN(RADIANS(E445))+COS(RADIANS(G447))*COS(RADIANS(E445))*COS(RADIANS(AC435))))&gt;90,0,$F$4*$F$5/E444^2*(SIN(RADIANS(G447))*SIN(RADIANS(E445))+COS(RADIANS(G447))*COS(RADIANS(E445))*COS(RADIANS(AC435))))</f>
        <v>#DIV/0!</v>
      </c>
      <c r="AD447" t="e">
        <f>IF(DEGREES(ACOS(SIN(RADIANS(G447))*SIN(RADIANS(E445))+COS(RADIANS(G447))*COS(RADIANS(E445))*COS(RADIANS(AD435))))&gt;90,0,$F$4*$F$5/E444^2*(SIN(RADIANS(G447))*SIN(RADIANS(E445))+COS(RADIANS(G447))*COS(RADIANS(E445))*COS(RADIANS(AD435))))</f>
        <v>#DIV/0!</v>
      </c>
      <c r="AE447" t="e">
        <f>IF(DEGREES(ACOS(SIN(RADIANS(G447))*SIN(RADIANS(E445))+COS(RADIANS(G447))*COS(RADIANS(E445))*COS(RADIANS(AE435))))&gt;90,0,$F$4*$F$5/E444^2*(SIN(RADIANS(G447))*SIN(RADIANS(E445))+COS(RADIANS(G447))*COS(RADIANS(E445))*COS(RADIANS(AE435))))</f>
        <v>#DIV/0!</v>
      </c>
      <c r="AF447" t="e">
        <f>IF(DEGREES(ACOS(SIN(RADIANS(G447))*SIN(RADIANS(E445))+COS(RADIANS(G447))*COS(RADIANS(E445))*COS(RADIANS(AF435))))&gt;90,0,$F$4*$F$5/E444^2*(SIN(RADIANS(G447))*SIN(RADIANS(E445))+COS(RADIANS(G447))*COS(RADIANS(E445))*COS(RADIANS(AF435))))</f>
        <v>#DIV/0!</v>
      </c>
      <c r="AG447" t="e">
        <f>IF(DEGREES(ACOS(SIN(RADIANS(G447))*SIN(RADIANS(E445))+COS(RADIANS(G447))*COS(RADIANS(E445))*COS(RADIANS(AG435))))&gt;90,0,$F$4*$F$5/E444^2*(SIN(RADIANS(G447))*SIN(RADIANS(E445))+COS(RADIANS(G447))*COS(RADIANS(E445))*COS(RADIANS(AG435))))</f>
        <v>#DIV/0!</v>
      </c>
      <c r="AH447" t="e">
        <f>IF(DEGREES(ACOS(SIN(RADIANS(G447))*SIN(RADIANS(E445))+COS(RADIANS(G447))*COS(RADIANS(E445))*COS(RADIANS(AH435))))&gt;90,0,$F$4*$F$5/E444^2*(SIN(RADIANS(G447))*SIN(RADIANS(E445))+COS(RADIANS(G447))*COS(RADIANS(E445))*COS(RADIANS(AH435))))</f>
        <v>#DIV/0!</v>
      </c>
      <c r="AI447" t="e">
        <f>IF(DEGREES(ACOS(SIN(RADIANS(G447))*SIN(RADIANS(E445))+COS(RADIANS(G447))*COS(RADIANS(E445))*COS(RADIANS(AI435))))&gt;90,0,$F$4*$F$5/E444^2*(SIN(RADIANS(G447))*SIN(RADIANS(E445))+COS(RADIANS(G447))*COS(RADIANS(E445))*COS(RADIANS(AI435))))</f>
        <v>#DIV/0!</v>
      </c>
      <c r="AJ447" t="e">
        <f>IF(DEGREES(ACOS(SIN(RADIANS(G447))*SIN(RADIANS(E445))+COS(RADIANS(G447))*COS(RADIANS(E445))*COS(RADIANS(AJ435))))&gt;90,0,$F$4*$F$5/E444^2*(SIN(RADIANS(G447))*SIN(RADIANS(E445))+COS(RADIANS(G447))*COS(RADIANS(E445))*COS(RADIANS(AJ435))))</f>
        <v>#DIV/0!</v>
      </c>
      <c r="AK447">
        <f>IF(DEGREES(ACOS(SIN(RADIANS(G447))*SIN(RADIANS(E445))+COS(RADIANS(G447))*COS(RADIANS(E445))*COS(RADIANS(AK435))))&gt;90,0,$F$4*$F$5/E444^2*(SIN(RADIANS(G447))*SIN(RADIANS(E445))+COS(RADIANS(G447))*COS(RADIANS(E445))*COS(RADIANS(AK435))))</f>
        <v>0</v>
      </c>
      <c r="AL447">
        <f>IF(DEGREES(ACOS(SIN(RADIANS(G447))*SIN(RADIANS(E445))+COS(RADIANS(G447))*COS(RADIANS(E445))*COS(RADIANS(AL435))))&gt;90,0,$F$4*$F$5/E444^2*(SIN(RADIANS(G447))*SIN(RADIANS(E445))+COS(RADIANS(G447))*COS(RADIANS(E445))*COS(RADIANS(AL435))))</f>
        <v>0</v>
      </c>
      <c r="AM447">
        <f>IF(DEGREES(ACOS(SIN(RADIANS(G447))*SIN(RADIANS(E445))+COS(RADIANS(G447))*COS(RADIANS(E445))*COS(RADIANS(AM435))))&gt;90,0,$F$4*$F$5/E444^2*(SIN(RADIANS(G447))*SIN(RADIANS(E445))+COS(RADIANS(G447))*COS(RADIANS(E445))*COS(RADIANS(AM435))))</f>
        <v>0</v>
      </c>
      <c r="AN447">
        <f>IF(DEGREES(ACOS(SIN(RADIANS(G447))*SIN(RADIANS(E445))+COS(RADIANS(G447))*COS(RADIANS(E445))*COS(RADIANS(AN435))))&gt;90,0,$F$4*$F$5/E444^2*(SIN(RADIANS(G447))*SIN(RADIANS(E445))+COS(RADIANS(G447))*COS(RADIANS(E445))*COS(RADIANS(AN435))))</f>
        <v>0</v>
      </c>
      <c r="AO447">
        <f>IF(DEGREES(ACOS(SIN(RADIANS(G447))*SIN(RADIANS(E445))+COS(RADIANS(G447))*COS(RADIANS(E445))*COS(RADIANS(AO435))))&gt;90,0,$F$4*$F$5/E444^2*(SIN(RADIANS(G447))*SIN(RADIANS(E445))+COS(RADIANS(G447))*COS(RADIANS(E445))*COS(RADIANS(AO435))))</f>
        <v>0</v>
      </c>
      <c r="AP447">
        <f>IF(DEGREES(ACOS(SIN(RADIANS(G447))*SIN(RADIANS(E445))+COS(RADIANS(G447))*COS(RADIANS(E445))*COS(RADIANS(AP435))))&gt;90,0,$F$4*$F$5/E444^2*(SIN(RADIANS(G447))*SIN(RADIANS(E445))+COS(RADIANS(G447))*COS(RADIANS(E445))*COS(RADIANS(AP435))))</f>
        <v>0</v>
      </c>
      <c r="AQ447">
        <f>IF(DEGREES(ACOS(SIN(RADIANS(G447))*SIN(RADIANS(E445))+COS(RADIANS(G447))*COS(RADIANS(E445))*COS(RADIANS(AQ435))))&gt;90,0,$F$4*$F$5/E444^2*(SIN(RADIANS(G447))*SIN(RADIANS(E445))+COS(RADIANS(G447))*COS(RADIANS(E445))*COS(RADIANS(AQ435))))</f>
        <v>0</v>
      </c>
      <c r="AR447">
        <f>IF(DEGREES(ACOS(SIN(RADIANS(G447))*SIN(RADIANS(E445))+COS(RADIANS(G447))*COS(RADIANS(E445))*COS(RADIANS(AR435))))&gt;90,0,$F$4*$F$5/E444^2*(SIN(RADIANS(G447))*SIN(RADIANS(E445))+COS(RADIANS(G447))*COS(RADIANS(E445))*COS(RADIANS(AR435))))</f>
        <v>0</v>
      </c>
    </row>
    <row r="448" spans="2:44" x14ac:dyDescent="0.5">
      <c r="G448">
        <v>-20</v>
      </c>
      <c r="I448">
        <f>IF(DEGREES(ACOS(SIN(RADIANS(G448))*SIN(RADIANS(E445))+COS(RADIANS(G448))*COS(RADIANS(E445))*COS(RADIANS(I435))))&gt;90,0,$F$4*$F$5/E444^2*(SIN(RADIANS(G448))*SIN(RADIANS(E445))+COS(RADIANS(G448))*COS(RADIANS(E445))*COS(RADIANS(I435))))</f>
        <v>0</v>
      </c>
      <c r="J448">
        <f>IF(DEGREES(ACOS(SIN(RADIANS(G448))*SIN(RADIANS(E445))+COS(RADIANS(G448))*COS(RADIANS(E445))*COS(RADIANS(J435))))&gt;90,0,$F$4*$F$5/E444^2*(SIN(RADIANS(G448))*SIN(RADIANS(E445))+COS(RADIANS(G448))*COS(RADIANS(E445))*COS(RADIANS(J435))))</f>
        <v>0</v>
      </c>
      <c r="K448">
        <f>IF(DEGREES(ACOS(SIN(RADIANS(G448))*SIN(RADIANS(E445))+COS(RADIANS(G448))*COS(RADIANS(E445))*COS(RADIANS(K435))))&gt;90,0,$F$4*$F$5/E444^2*(SIN(RADIANS(G448))*SIN(RADIANS(E445))+COS(RADIANS(G448))*COS(RADIANS(E445))*COS(RADIANS(K435))))</f>
        <v>0</v>
      </c>
      <c r="L448">
        <f>IF(DEGREES(ACOS(SIN(RADIANS(G448))*SIN(RADIANS(E445))+COS(RADIANS(G448))*COS(RADIANS(E445))*COS(RADIANS(L435))))&gt;90,0,$F$4*$F$5/E444^2*(SIN(RADIANS(G448))*SIN(RADIANS(E445))+COS(RADIANS(G448))*COS(RADIANS(E445))*COS(RADIANS(L435))))</f>
        <v>0</v>
      </c>
      <c r="M448">
        <f>IF(DEGREES(ACOS(SIN(RADIANS(G448))*SIN(RADIANS(E445))+COS(RADIANS(G448))*COS(RADIANS(E445))*COS(RADIANS(M435))))&gt;90,0,$F$4*$F$5/E444^2*(SIN(RADIANS(G448))*SIN(RADIANS(E445))+COS(RADIANS(G448))*COS(RADIANS(E445))*COS(RADIANS(M435))))</f>
        <v>0</v>
      </c>
      <c r="N448">
        <f>IF(DEGREES(ACOS(SIN(RADIANS(G448))*SIN(RADIANS(E445))+COS(RADIANS(G448))*COS(RADIANS(E445))*COS(RADIANS(N435))))&gt;90,0,$F$4*$F$5/E444^2*(SIN(RADIANS(G448))*SIN(RADIANS(E445))+COS(RADIANS(G448))*COS(RADIANS(E445))*COS(RADIANS(N435))))</f>
        <v>0</v>
      </c>
      <c r="O448">
        <f>IF(DEGREES(ACOS(SIN(RADIANS(G448))*SIN(RADIANS(E445))+COS(RADIANS(G448))*COS(RADIANS(E445))*COS(RADIANS(O435))))&gt;90,0,$F$4*$F$5/E444^2*(SIN(RADIANS(G448))*SIN(RADIANS(E445))+COS(RADIANS(G448))*COS(RADIANS(E445))*COS(RADIANS(O435))))</f>
        <v>0</v>
      </c>
      <c r="P448">
        <f>IF(DEGREES(ACOS(SIN(RADIANS(G448))*SIN(RADIANS(E445))+COS(RADIANS(G448))*COS(RADIANS(E445))*COS(RADIANS(P435))))&gt;90,0,$F$4*$F$5/E444^2*(SIN(RADIANS(G448))*SIN(RADIANS(E445))+COS(RADIANS(G448))*COS(RADIANS(E445))*COS(RADIANS(P435))))</f>
        <v>0</v>
      </c>
      <c r="Q448">
        <f>IF(DEGREES(ACOS(SIN(RADIANS(G448))*SIN(RADIANS(E445))+COS(RADIANS(G448))*COS(RADIANS(E445))*COS(RADIANS(Q435))))&gt;90,0,$F$4*$F$5/E444^2*(SIN(RADIANS(G448))*SIN(RADIANS(E445))+COS(RADIANS(G448))*COS(RADIANS(E445))*COS(RADIANS(Q435))))</f>
        <v>0</v>
      </c>
      <c r="R448" t="e">
        <f>IF(DEGREES(ACOS(SIN(RADIANS(G448))*SIN(RADIANS(E445))+COS(RADIANS(G448))*COS(RADIANS(E445))*COS(RADIANS(R435))))&gt;90,0,$F$4*$F$5/E444^2*(SIN(RADIANS(G448))*SIN(RADIANS(E445))+COS(RADIANS(G448))*COS(RADIANS(E445))*COS(RADIANS(R435))))</f>
        <v>#DIV/0!</v>
      </c>
      <c r="S448" t="e">
        <f>IF(DEGREES(ACOS(SIN(RADIANS(G448))*SIN(RADIANS(E445))+COS(RADIANS(G448))*COS(RADIANS(E445))*COS(RADIANS(S435))))&gt;90,0,$F$4*$F$5/E444^2*(SIN(RADIANS(G448))*SIN(RADIANS(E445))+COS(RADIANS(G448))*COS(RADIANS(E445))*COS(RADIANS(S435))))</f>
        <v>#DIV/0!</v>
      </c>
      <c r="T448" t="e">
        <f>IF(DEGREES(ACOS(SIN(RADIANS(G448))*SIN(RADIANS(E445))+COS(RADIANS(G448))*COS(RADIANS(E445))*COS(RADIANS(T435))))&gt;90,0,$F$4*$F$5/E444^2*(SIN(RADIANS(G448))*SIN(RADIANS(E445))+COS(RADIANS(G448))*COS(RADIANS(E445))*COS(RADIANS(T435))))</f>
        <v>#DIV/0!</v>
      </c>
      <c r="U448" t="e">
        <f>IF(DEGREES(ACOS(SIN(RADIANS(G448))*SIN(RADIANS(E445))+COS(RADIANS(G448))*COS(RADIANS(E445))*COS(RADIANS(U435))))&gt;90,0,$F$4*$F$5/E444^2*(SIN(RADIANS(G448))*SIN(RADIANS(E445))+COS(RADIANS(G448))*COS(RADIANS(E445))*COS(RADIANS(U435))))</f>
        <v>#DIV/0!</v>
      </c>
      <c r="V448" t="e">
        <f>IF(DEGREES(ACOS(SIN(RADIANS(G448))*SIN(RADIANS(E445))+COS(RADIANS(G448))*COS(RADIANS(E445))*COS(RADIANS(V435))))&gt;90,0,$F$4*$F$5/E444^2*(SIN(RADIANS(G448))*SIN(RADIANS(E445))+COS(RADIANS(G448))*COS(RADIANS(E445))*COS(RADIANS(V435))))</f>
        <v>#DIV/0!</v>
      </c>
      <c r="W448" t="e">
        <f>IF(DEGREES(ACOS(SIN(RADIANS(G448))*SIN(RADIANS(E445))+COS(RADIANS(G448))*COS(RADIANS(E445))*COS(RADIANS(W435))))&gt;90,0,$F$4*$F$5/E444^2*(SIN(RADIANS(G448))*SIN(RADIANS(E445))+COS(RADIANS(G448))*COS(RADIANS(E445))*COS(RADIANS(W435))))</f>
        <v>#DIV/0!</v>
      </c>
      <c r="X448" t="e">
        <f>IF(DEGREES(ACOS(SIN(RADIANS(G448))*SIN(RADIANS(E445))+COS(RADIANS(G448))*COS(RADIANS(E445))*COS(RADIANS(X435))))&gt;90,0,$F$4*$F$5/E444^2*(SIN(RADIANS(G448))*SIN(RADIANS(E445))+COS(RADIANS(G448))*COS(RADIANS(E445))*COS(RADIANS(X435))))</f>
        <v>#DIV/0!</v>
      </c>
      <c r="Y448" t="e">
        <f>IF(DEGREES(ACOS(SIN(RADIANS(G448))*SIN(RADIANS(E445))+COS(RADIANS(G448))*COS(RADIANS(E445))*COS(RADIANS(Y435))))&gt;90,0,$F$4*$F$5/E444^2*(SIN(RADIANS(G448))*SIN(RADIANS(E445))+COS(RADIANS(G448))*COS(RADIANS(E445))*COS(RADIANS(Y435))))</f>
        <v>#DIV/0!</v>
      </c>
      <c r="Z448" t="e">
        <f>IF(DEGREES(ACOS(SIN(RADIANS(G448))*SIN(RADIANS(E445))+COS(RADIANS(G448))*COS(RADIANS(E445))*COS(RADIANS(Z435))))&gt;90,0,$F$4*$F$5/E444^2*(SIN(RADIANS(G448))*SIN(RADIANS(E445))+COS(RADIANS(G448))*COS(RADIANS(E445))*COS(RADIANS(Z435))))</f>
        <v>#DIV/0!</v>
      </c>
      <c r="AA448" t="e">
        <f>IF(DEGREES(ACOS(SIN(RADIANS(G448))*SIN(RADIANS(E445))+COS(RADIANS(G448))*COS(RADIANS(E445))*COS(RADIANS(AA435))))&gt;90,0,$F$4*$F$5/E444^2*(SIN(RADIANS(G448))*SIN(RADIANS(E445))+COS(RADIANS(G448))*COS(RADIANS(E445))*COS(RADIANS(AA435))))</f>
        <v>#DIV/0!</v>
      </c>
      <c r="AB448" t="e">
        <f>IF(DEGREES(ACOS(SIN(RADIANS(G448))*SIN(RADIANS(E445))+COS(RADIANS(G448))*COS(RADIANS(E445))*COS(RADIANS(AB435))))&gt;90,0,$F$4*$F$5/E444^2*(SIN(RADIANS(G448))*SIN(RADIANS(E445))+COS(RADIANS(G448))*COS(RADIANS(E445))*COS(RADIANS(AB435))))</f>
        <v>#DIV/0!</v>
      </c>
      <c r="AC448" t="e">
        <f>IF(DEGREES(ACOS(SIN(RADIANS(G448))*SIN(RADIANS(E445))+COS(RADIANS(G448))*COS(RADIANS(E445))*COS(RADIANS(AC435))))&gt;90,0,$F$4*$F$5/E444^2*(SIN(RADIANS(G448))*SIN(RADIANS(E445))+COS(RADIANS(G448))*COS(RADIANS(E445))*COS(RADIANS(AC435))))</f>
        <v>#DIV/0!</v>
      </c>
      <c r="AD448" t="e">
        <f>IF(DEGREES(ACOS(SIN(RADIANS(G448))*SIN(RADIANS(E445))+COS(RADIANS(G448))*COS(RADIANS(E445))*COS(RADIANS(AD435))))&gt;90,0,$F$4*$F$5/E444^2*(SIN(RADIANS(G448))*SIN(RADIANS(E445))+COS(RADIANS(G448))*COS(RADIANS(E445))*COS(RADIANS(AD435))))</f>
        <v>#DIV/0!</v>
      </c>
      <c r="AE448" t="e">
        <f>IF(DEGREES(ACOS(SIN(RADIANS(G448))*SIN(RADIANS(E445))+COS(RADIANS(G448))*COS(RADIANS(E445))*COS(RADIANS(AE435))))&gt;90,0,$F$4*$F$5/E444^2*(SIN(RADIANS(G448))*SIN(RADIANS(E445))+COS(RADIANS(G448))*COS(RADIANS(E445))*COS(RADIANS(AE435))))</f>
        <v>#DIV/0!</v>
      </c>
      <c r="AF448" t="e">
        <f>IF(DEGREES(ACOS(SIN(RADIANS(G448))*SIN(RADIANS(E445))+COS(RADIANS(G448))*COS(RADIANS(E445))*COS(RADIANS(AF435))))&gt;90,0,$F$4*$F$5/E444^2*(SIN(RADIANS(G448))*SIN(RADIANS(E445))+COS(RADIANS(G448))*COS(RADIANS(E445))*COS(RADIANS(AF435))))</f>
        <v>#DIV/0!</v>
      </c>
      <c r="AG448" t="e">
        <f>IF(DEGREES(ACOS(SIN(RADIANS(G448))*SIN(RADIANS(E445))+COS(RADIANS(G448))*COS(RADIANS(E445))*COS(RADIANS(AG435))))&gt;90,0,$F$4*$F$5/E444^2*(SIN(RADIANS(G448))*SIN(RADIANS(E445))+COS(RADIANS(G448))*COS(RADIANS(E445))*COS(RADIANS(AG435))))</f>
        <v>#DIV/0!</v>
      </c>
      <c r="AH448" t="e">
        <f>IF(DEGREES(ACOS(SIN(RADIANS(G448))*SIN(RADIANS(E445))+COS(RADIANS(G448))*COS(RADIANS(E445))*COS(RADIANS(AH435))))&gt;90,0,$F$4*$F$5/E444^2*(SIN(RADIANS(G448))*SIN(RADIANS(E445))+COS(RADIANS(G448))*COS(RADIANS(E445))*COS(RADIANS(AH435))))</f>
        <v>#DIV/0!</v>
      </c>
      <c r="AI448" t="e">
        <f>IF(DEGREES(ACOS(SIN(RADIANS(G448))*SIN(RADIANS(E445))+COS(RADIANS(G448))*COS(RADIANS(E445))*COS(RADIANS(AI435))))&gt;90,0,$F$4*$F$5/E444^2*(SIN(RADIANS(G448))*SIN(RADIANS(E445))+COS(RADIANS(G448))*COS(RADIANS(E445))*COS(RADIANS(AI435))))</f>
        <v>#DIV/0!</v>
      </c>
      <c r="AJ448" t="e">
        <f>IF(DEGREES(ACOS(SIN(RADIANS(G448))*SIN(RADIANS(E445))+COS(RADIANS(G448))*COS(RADIANS(E445))*COS(RADIANS(AJ435))))&gt;90,0,$F$4*$F$5/E444^2*(SIN(RADIANS(G448))*SIN(RADIANS(E445))+COS(RADIANS(G448))*COS(RADIANS(E445))*COS(RADIANS(AJ435))))</f>
        <v>#DIV/0!</v>
      </c>
      <c r="AK448">
        <f>IF(DEGREES(ACOS(SIN(RADIANS(G448))*SIN(RADIANS(E445))+COS(RADIANS(G448))*COS(RADIANS(E445))*COS(RADIANS(AK435))))&gt;90,0,$F$4*$F$5/E444^2*(SIN(RADIANS(G448))*SIN(RADIANS(E445))+COS(RADIANS(G448))*COS(RADIANS(E445))*COS(RADIANS(AK435))))</f>
        <v>0</v>
      </c>
      <c r="AL448">
        <f>IF(DEGREES(ACOS(SIN(RADIANS(G448))*SIN(RADIANS(E445))+COS(RADIANS(G448))*COS(RADIANS(E445))*COS(RADIANS(AL435))))&gt;90,0,$F$4*$F$5/E444^2*(SIN(RADIANS(G448))*SIN(RADIANS(E445))+COS(RADIANS(G448))*COS(RADIANS(E445))*COS(RADIANS(AL435))))</f>
        <v>0</v>
      </c>
      <c r="AM448">
        <f>IF(DEGREES(ACOS(SIN(RADIANS(G448))*SIN(RADIANS(E445))+COS(RADIANS(G448))*COS(RADIANS(E445))*COS(RADIANS(AM435))))&gt;90,0,$F$4*$F$5/E444^2*(SIN(RADIANS(G448))*SIN(RADIANS(E445))+COS(RADIANS(G448))*COS(RADIANS(E445))*COS(RADIANS(AM435))))</f>
        <v>0</v>
      </c>
      <c r="AN448">
        <f>IF(DEGREES(ACOS(SIN(RADIANS(G448))*SIN(RADIANS(E445))+COS(RADIANS(G448))*COS(RADIANS(E445))*COS(RADIANS(AN435))))&gt;90,0,$F$4*$F$5/E444^2*(SIN(RADIANS(G448))*SIN(RADIANS(E445))+COS(RADIANS(G448))*COS(RADIANS(E445))*COS(RADIANS(AN435))))</f>
        <v>0</v>
      </c>
      <c r="AO448">
        <f>IF(DEGREES(ACOS(SIN(RADIANS(G448))*SIN(RADIANS(E445))+COS(RADIANS(G448))*COS(RADIANS(E445))*COS(RADIANS(AO435))))&gt;90,0,$F$4*$F$5/E444^2*(SIN(RADIANS(G448))*SIN(RADIANS(E445))+COS(RADIANS(G448))*COS(RADIANS(E445))*COS(RADIANS(AO435))))</f>
        <v>0</v>
      </c>
      <c r="AP448">
        <f>IF(DEGREES(ACOS(SIN(RADIANS(G448))*SIN(RADIANS(E445))+COS(RADIANS(G448))*COS(RADIANS(E445))*COS(RADIANS(AP435))))&gt;90,0,$F$4*$F$5/E444^2*(SIN(RADIANS(G448))*SIN(RADIANS(E445))+COS(RADIANS(G448))*COS(RADIANS(E445))*COS(RADIANS(AP435))))</f>
        <v>0</v>
      </c>
      <c r="AQ448">
        <f>IF(DEGREES(ACOS(SIN(RADIANS(G448))*SIN(RADIANS(E445))+COS(RADIANS(G448))*COS(RADIANS(E445))*COS(RADIANS(AQ435))))&gt;90,0,$F$4*$F$5/E444^2*(SIN(RADIANS(G448))*SIN(RADIANS(E445))+COS(RADIANS(G448))*COS(RADIANS(E445))*COS(RADIANS(AQ435))))</f>
        <v>0</v>
      </c>
      <c r="AR448">
        <f>IF(DEGREES(ACOS(SIN(RADIANS(G448))*SIN(RADIANS(E445))+COS(RADIANS(G448))*COS(RADIANS(E445))*COS(RADIANS(AR435))))&gt;90,0,$F$4*$F$5/E444^2*(SIN(RADIANS(G448))*SIN(RADIANS(E445))+COS(RADIANS(G448))*COS(RADIANS(E445))*COS(RADIANS(AR435))))</f>
        <v>0</v>
      </c>
    </row>
    <row r="449" spans="2:44" x14ac:dyDescent="0.5">
      <c r="G449">
        <v>-30</v>
      </c>
      <c r="I449">
        <f>IF(DEGREES(ACOS(SIN(RADIANS(G449))*SIN(RADIANS(E445))+COS(RADIANS(G449))*COS(RADIANS(E445))*COS(RADIANS(I435))))&gt;90,0,$F$4*$F$5/E444^2*(SIN(RADIANS(G449))*SIN(RADIANS(E445))+COS(RADIANS(G449))*COS(RADIANS(E445))*COS(RADIANS(I435))))</f>
        <v>0</v>
      </c>
      <c r="J449">
        <f>IF(DEGREES(ACOS(SIN(RADIANS(G449))*SIN(RADIANS(E445))+COS(RADIANS(G449))*COS(RADIANS(E445))*COS(RADIANS(J435))))&gt;90,0,$F$4*$F$5/E444^2*(SIN(RADIANS(G449))*SIN(RADIANS(E445))+COS(RADIANS(G449))*COS(RADIANS(E445))*COS(RADIANS(J435))))</f>
        <v>0</v>
      </c>
      <c r="K449">
        <f>IF(DEGREES(ACOS(SIN(RADIANS(G449))*SIN(RADIANS(E445))+COS(RADIANS(G449))*COS(RADIANS(E445))*COS(RADIANS(K435))))&gt;90,0,$F$4*$F$5/E444^2*(SIN(RADIANS(G449))*SIN(RADIANS(E445))+COS(RADIANS(G449))*COS(RADIANS(E445))*COS(RADIANS(K435))))</f>
        <v>0</v>
      </c>
      <c r="L449">
        <f>IF(DEGREES(ACOS(SIN(RADIANS(G449))*SIN(RADIANS(E445))+COS(RADIANS(G449))*COS(RADIANS(E445))*COS(RADIANS(L435))))&gt;90,0,$F$4*$F$5/E444^2*(SIN(RADIANS(G449))*SIN(RADIANS(E445))+COS(RADIANS(G449))*COS(RADIANS(E445))*COS(RADIANS(L435))))</f>
        <v>0</v>
      </c>
      <c r="M449">
        <f>IF(DEGREES(ACOS(SIN(RADIANS(G449))*SIN(RADIANS(E445))+COS(RADIANS(G449))*COS(RADIANS(E445))*COS(RADIANS(M435))))&gt;90,0,$F$4*$F$5/E444^2*(SIN(RADIANS(G449))*SIN(RADIANS(E445))+COS(RADIANS(G449))*COS(RADIANS(E445))*COS(RADIANS(M435))))</f>
        <v>0</v>
      </c>
      <c r="N449">
        <f>IF(DEGREES(ACOS(SIN(RADIANS(G449))*SIN(RADIANS(E445))+COS(RADIANS(G449))*COS(RADIANS(E445))*COS(RADIANS(N435))))&gt;90,0,$F$4*$F$5/E444^2*(SIN(RADIANS(G449))*SIN(RADIANS(E445))+COS(RADIANS(G449))*COS(RADIANS(E445))*COS(RADIANS(N435))))</f>
        <v>0</v>
      </c>
      <c r="O449">
        <f>IF(DEGREES(ACOS(SIN(RADIANS(G449))*SIN(RADIANS(E445))+COS(RADIANS(G449))*COS(RADIANS(E445))*COS(RADIANS(O435))))&gt;90,0,$F$4*$F$5/E444^2*(SIN(RADIANS(G449))*SIN(RADIANS(E445))+COS(RADIANS(G449))*COS(RADIANS(E445))*COS(RADIANS(O435))))</f>
        <v>0</v>
      </c>
      <c r="P449">
        <f>IF(DEGREES(ACOS(SIN(RADIANS(G449))*SIN(RADIANS(E445))+COS(RADIANS(G449))*COS(RADIANS(E445))*COS(RADIANS(P435))))&gt;90,0,$F$4*$F$5/E444^2*(SIN(RADIANS(G449))*SIN(RADIANS(E445))+COS(RADIANS(G449))*COS(RADIANS(E445))*COS(RADIANS(P435))))</f>
        <v>0</v>
      </c>
      <c r="Q449">
        <f>IF(DEGREES(ACOS(SIN(RADIANS(G449))*SIN(RADIANS(E445))+COS(RADIANS(G449))*COS(RADIANS(E445))*COS(RADIANS(Q435))))&gt;90,0,$F$4*$F$5/E444^2*(SIN(RADIANS(G449))*SIN(RADIANS(E445))+COS(RADIANS(G449))*COS(RADIANS(E445))*COS(RADIANS(Q435))))</f>
        <v>0</v>
      </c>
      <c r="R449" t="e">
        <f>IF(DEGREES(ACOS(SIN(RADIANS(G449))*SIN(RADIANS(E445))+COS(RADIANS(G449))*COS(RADIANS(E445))*COS(RADIANS(R435))))&gt;90,0,$F$4*$F$5/E444^2*(SIN(RADIANS(G449))*SIN(RADIANS(E445))+COS(RADIANS(G449))*COS(RADIANS(E445))*COS(RADIANS(R435))))</f>
        <v>#DIV/0!</v>
      </c>
      <c r="S449" t="e">
        <f>IF(DEGREES(ACOS(SIN(RADIANS(G449))*SIN(RADIANS(E445))+COS(RADIANS(G449))*COS(RADIANS(E445))*COS(RADIANS(S435))))&gt;90,0,$F$4*$F$5/E444^2*(SIN(RADIANS(G449))*SIN(RADIANS(E445))+COS(RADIANS(G449))*COS(RADIANS(E445))*COS(RADIANS(S435))))</f>
        <v>#DIV/0!</v>
      </c>
      <c r="T449" t="e">
        <f>IF(DEGREES(ACOS(SIN(RADIANS(G449))*SIN(RADIANS(E445))+COS(RADIANS(G449))*COS(RADIANS(E445))*COS(RADIANS(T435))))&gt;90,0,$F$4*$F$5/E444^2*(SIN(RADIANS(G449))*SIN(RADIANS(E445))+COS(RADIANS(G449))*COS(RADIANS(E445))*COS(RADIANS(T435))))</f>
        <v>#DIV/0!</v>
      </c>
      <c r="U449" t="e">
        <f>IF(DEGREES(ACOS(SIN(RADIANS(G449))*SIN(RADIANS(E445))+COS(RADIANS(G449))*COS(RADIANS(E445))*COS(RADIANS(U435))))&gt;90,0,$F$4*$F$5/E444^2*(SIN(RADIANS(G449))*SIN(RADIANS(E445))+COS(RADIANS(G449))*COS(RADIANS(E445))*COS(RADIANS(U435))))</f>
        <v>#DIV/0!</v>
      </c>
      <c r="V449" t="e">
        <f>IF(DEGREES(ACOS(SIN(RADIANS(G449))*SIN(RADIANS(E445))+COS(RADIANS(G449))*COS(RADIANS(E445))*COS(RADIANS(V435))))&gt;90,0,$F$4*$F$5/E444^2*(SIN(RADIANS(G449))*SIN(RADIANS(E445))+COS(RADIANS(G449))*COS(RADIANS(E445))*COS(RADIANS(V435))))</f>
        <v>#DIV/0!</v>
      </c>
      <c r="W449" t="e">
        <f>IF(DEGREES(ACOS(SIN(RADIANS(G449))*SIN(RADIANS(E445))+COS(RADIANS(G449))*COS(RADIANS(E445))*COS(RADIANS(W435))))&gt;90,0,$F$4*$F$5/E444^2*(SIN(RADIANS(G449))*SIN(RADIANS(E445))+COS(RADIANS(G449))*COS(RADIANS(E445))*COS(RADIANS(W435))))</f>
        <v>#DIV/0!</v>
      </c>
      <c r="X449" t="e">
        <f>IF(DEGREES(ACOS(SIN(RADIANS(G449))*SIN(RADIANS(E445))+COS(RADIANS(G449))*COS(RADIANS(E445))*COS(RADIANS(X435))))&gt;90,0,$F$4*$F$5/E444^2*(SIN(RADIANS(G449))*SIN(RADIANS(E445))+COS(RADIANS(G449))*COS(RADIANS(E445))*COS(RADIANS(X435))))</f>
        <v>#DIV/0!</v>
      </c>
      <c r="Y449" t="e">
        <f>IF(DEGREES(ACOS(SIN(RADIANS(G449))*SIN(RADIANS(E445))+COS(RADIANS(G449))*COS(RADIANS(E445))*COS(RADIANS(Y435))))&gt;90,0,$F$4*$F$5/E444^2*(SIN(RADIANS(G449))*SIN(RADIANS(E445))+COS(RADIANS(G449))*COS(RADIANS(E445))*COS(RADIANS(Y435))))</f>
        <v>#DIV/0!</v>
      </c>
      <c r="Z449" t="e">
        <f>IF(DEGREES(ACOS(SIN(RADIANS(G449))*SIN(RADIANS(E445))+COS(RADIANS(G449))*COS(RADIANS(E445))*COS(RADIANS(Z435))))&gt;90,0,$F$4*$F$5/E444^2*(SIN(RADIANS(G449))*SIN(RADIANS(E445))+COS(RADIANS(G449))*COS(RADIANS(E445))*COS(RADIANS(Z435))))</f>
        <v>#DIV/0!</v>
      </c>
      <c r="AA449" t="e">
        <f>IF(DEGREES(ACOS(SIN(RADIANS(G449))*SIN(RADIANS(E445))+COS(RADIANS(G449))*COS(RADIANS(E445))*COS(RADIANS(AA435))))&gt;90,0,$F$4*$F$5/E444^2*(SIN(RADIANS(G449))*SIN(RADIANS(E445))+COS(RADIANS(G449))*COS(RADIANS(E445))*COS(RADIANS(AA435))))</f>
        <v>#DIV/0!</v>
      </c>
      <c r="AB449" t="e">
        <f>IF(DEGREES(ACOS(SIN(RADIANS(G449))*SIN(RADIANS(E445))+COS(RADIANS(G449))*COS(RADIANS(E445))*COS(RADIANS(AB435))))&gt;90,0,$F$4*$F$5/E444^2*(SIN(RADIANS(G449))*SIN(RADIANS(E445))+COS(RADIANS(G449))*COS(RADIANS(E445))*COS(RADIANS(AB435))))</f>
        <v>#DIV/0!</v>
      </c>
      <c r="AC449" t="e">
        <f>IF(DEGREES(ACOS(SIN(RADIANS(G449))*SIN(RADIANS(E445))+COS(RADIANS(G449))*COS(RADIANS(E445))*COS(RADIANS(AC435))))&gt;90,0,$F$4*$F$5/E444^2*(SIN(RADIANS(G449))*SIN(RADIANS(E445))+COS(RADIANS(G449))*COS(RADIANS(E445))*COS(RADIANS(AC435))))</f>
        <v>#DIV/0!</v>
      </c>
      <c r="AD449" t="e">
        <f>IF(DEGREES(ACOS(SIN(RADIANS(G449))*SIN(RADIANS(E445))+COS(RADIANS(G449))*COS(RADIANS(E445))*COS(RADIANS(AD435))))&gt;90,0,$F$4*$F$5/E444^2*(SIN(RADIANS(G449))*SIN(RADIANS(E445))+COS(RADIANS(G449))*COS(RADIANS(E445))*COS(RADIANS(AD435))))</f>
        <v>#DIV/0!</v>
      </c>
      <c r="AE449" t="e">
        <f>IF(DEGREES(ACOS(SIN(RADIANS(G449))*SIN(RADIANS(E445))+COS(RADIANS(G449))*COS(RADIANS(E445))*COS(RADIANS(AE435))))&gt;90,0,$F$4*$F$5/E444^2*(SIN(RADIANS(G449))*SIN(RADIANS(E445))+COS(RADIANS(G449))*COS(RADIANS(E445))*COS(RADIANS(AE435))))</f>
        <v>#DIV/0!</v>
      </c>
      <c r="AF449" t="e">
        <f>IF(DEGREES(ACOS(SIN(RADIANS(G449))*SIN(RADIANS(E445))+COS(RADIANS(G449))*COS(RADIANS(E445))*COS(RADIANS(AF435))))&gt;90,0,$F$4*$F$5/E444^2*(SIN(RADIANS(G449))*SIN(RADIANS(E445))+COS(RADIANS(G449))*COS(RADIANS(E445))*COS(RADIANS(AF435))))</f>
        <v>#DIV/0!</v>
      </c>
      <c r="AG449" t="e">
        <f>IF(DEGREES(ACOS(SIN(RADIANS(G449))*SIN(RADIANS(E445))+COS(RADIANS(G449))*COS(RADIANS(E445))*COS(RADIANS(AG435))))&gt;90,0,$F$4*$F$5/E444^2*(SIN(RADIANS(G449))*SIN(RADIANS(E445))+COS(RADIANS(G449))*COS(RADIANS(E445))*COS(RADIANS(AG435))))</f>
        <v>#DIV/0!</v>
      </c>
      <c r="AH449" t="e">
        <f>IF(DEGREES(ACOS(SIN(RADIANS(G449))*SIN(RADIANS(E445))+COS(RADIANS(G449))*COS(RADIANS(E445))*COS(RADIANS(AH435))))&gt;90,0,$F$4*$F$5/E444^2*(SIN(RADIANS(G449))*SIN(RADIANS(E445))+COS(RADIANS(G449))*COS(RADIANS(E445))*COS(RADIANS(AH435))))</f>
        <v>#DIV/0!</v>
      </c>
      <c r="AI449" t="e">
        <f>IF(DEGREES(ACOS(SIN(RADIANS(G449))*SIN(RADIANS(E445))+COS(RADIANS(G449))*COS(RADIANS(E445))*COS(RADIANS(AI435))))&gt;90,0,$F$4*$F$5/E444^2*(SIN(RADIANS(G449))*SIN(RADIANS(E445))+COS(RADIANS(G449))*COS(RADIANS(E445))*COS(RADIANS(AI435))))</f>
        <v>#DIV/0!</v>
      </c>
      <c r="AJ449" t="e">
        <f>IF(DEGREES(ACOS(SIN(RADIANS(G449))*SIN(RADIANS(E445))+COS(RADIANS(G449))*COS(RADIANS(E445))*COS(RADIANS(AJ435))))&gt;90,0,$F$4*$F$5/E444^2*(SIN(RADIANS(G449))*SIN(RADIANS(E445))+COS(RADIANS(G449))*COS(RADIANS(E445))*COS(RADIANS(AJ435))))</f>
        <v>#DIV/0!</v>
      </c>
      <c r="AK449">
        <f>IF(DEGREES(ACOS(SIN(RADIANS(G449))*SIN(RADIANS(E445))+COS(RADIANS(G449))*COS(RADIANS(E445))*COS(RADIANS(AK435))))&gt;90,0,$F$4*$F$5/E444^2*(SIN(RADIANS(G449))*SIN(RADIANS(E445))+COS(RADIANS(G449))*COS(RADIANS(E445))*COS(RADIANS(AK435))))</f>
        <v>0</v>
      </c>
      <c r="AL449">
        <f>IF(DEGREES(ACOS(SIN(RADIANS(G449))*SIN(RADIANS(E445))+COS(RADIANS(G449))*COS(RADIANS(E445))*COS(RADIANS(AL435))))&gt;90,0,$F$4*$F$5/E444^2*(SIN(RADIANS(G449))*SIN(RADIANS(E445))+COS(RADIANS(G449))*COS(RADIANS(E445))*COS(RADIANS(AL435))))</f>
        <v>0</v>
      </c>
      <c r="AM449">
        <f>IF(DEGREES(ACOS(SIN(RADIANS(G449))*SIN(RADIANS(E445))+COS(RADIANS(G449))*COS(RADIANS(E445))*COS(RADIANS(AM435))))&gt;90,0,$F$4*$F$5/E444^2*(SIN(RADIANS(G449))*SIN(RADIANS(E445))+COS(RADIANS(G449))*COS(RADIANS(E445))*COS(RADIANS(AM435))))</f>
        <v>0</v>
      </c>
      <c r="AN449">
        <f>IF(DEGREES(ACOS(SIN(RADIANS(G449))*SIN(RADIANS(E445))+COS(RADIANS(G449))*COS(RADIANS(E445))*COS(RADIANS(AN435))))&gt;90,0,$F$4*$F$5/E444^2*(SIN(RADIANS(G449))*SIN(RADIANS(E445))+COS(RADIANS(G449))*COS(RADIANS(E445))*COS(RADIANS(AN435))))</f>
        <v>0</v>
      </c>
      <c r="AO449">
        <f>IF(DEGREES(ACOS(SIN(RADIANS(G449))*SIN(RADIANS(E445))+COS(RADIANS(G449))*COS(RADIANS(E445))*COS(RADIANS(AO435))))&gt;90,0,$F$4*$F$5/E444^2*(SIN(RADIANS(G449))*SIN(RADIANS(E445))+COS(RADIANS(G449))*COS(RADIANS(E445))*COS(RADIANS(AO435))))</f>
        <v>0</v>
      </c>
      <c r="AP449">
        <f>IF(DEGREES(ACOS(SIN(RADIANS(G449))*SIN(RADIANS(E445))+COS(RADIANS(G449))*COS(RADIANS(E445))*COS(RADIANS(AP435))))&gt;90,0,$F$4*$F$5/E444^2*(SIN(RADIANS(G449))*SIN(RADIANS(E445))+COS(RADIANS(G449))*COS(RADIANS(E445))*COS(RADIANS(AP435))))</f>
        <v>0</v>
      </c>
      <c r="AQ449">
        <f>IF(DEGREES(ACOS(SIN(RADIANS(G449))*SIN(RADIANS(E445))+COS(RADIANS(G449))*COS(RADIANS(E445))*COS(RADIANS(AQ435))))&gt;90,0,$F$4*$F$5/E444^2*(SIN(RADIANS(G449))*SIN(RADIANS(E445))+COS(RADIANS(G449))*COS(RADIANS(E445))*COS(RADIANS(AQ435))))</f>
        <v>0</v>
      </c>
      <c r="AR449">
        <f>IF(DEGREES(ACOS(SIN(RADIANS(G449))*SIN(RADIANS(E445))+COS(RADIANS(G449))*COS(RADIANS(E445))*COS(RADIANS(AR435))))&gt;90,0,$F$4*$F$5/E444^2*(SIN(RADIANS(G449))*SIN(RADIANS(E445))+COS(RADIANS(G449))*COS(RADIANS(E445))*COS(RADIANS(AR435))))</f>
        <v>0</v>
      </c>
    </row>
    <row r="450" spans="2:44" x14ac:dyDescent="0.5">
      <c r="G450">
        <v>-40</v>
      </c>
      <c r="I450">
        <f>IF(DEGREES(ACOS(SIN(RADIANS(G450))*SIN(RADIANS(E445))+COS(RADIANS(G450))*COS(RADIANS(E445))*COS(RADIANS(I435))))&gt;90,0,$F$4*$F$5/E444^2*(SIN(RADIANS(G450))*SIN(RADIANS(E445))+COS(RADIANS(G450))*COS(RADIANS(E445))*COS(RADIANS(I435))))</f>
        <v>0</v>
      </c>
      <c r="J450">
        <f>IF(DEGREES(ACOS(SIN(RADIANS(G450))*SIN(RADIANS(E445))+COS(RADIANS(G450))*COS(RADIANS(E445))*COS(RADIANS(J435))))&gt;90,0,$F$4*$F$5/E444^2*(SIN(RADIANS(G450))*SIN(RADIANS(E445))+COS(RADIANS(G450))*COS(RADIANS(E445))*COS(RADIANS(J435))))</f>
        <v>0</v>
      </c>
      <c r="K450">
        <f>IF(DEGREES(ACOS(SIN(RADIANS(G450))*SIN(RADIANS(E445))+COS(RADIANS(G450))*COS(RADIANS(E445))*COS(RADIANS(K435))))&gt;90,0,$F$4*$F$5/E444^2*(SIN(RADIANS(G450))*SIN(RADIANS(E445))+COS(RADIANS(G450))*COS(RADIANS(E445))*COS(RADIANS(K435))))</f>
        <v>0</v>
      </c>
      <c r="L450">
        <f>IF(DEGREES(ACOS(SIN(RADIANS(G450))*SIN(RADIANS(E445))+COS(RADIANS(G450))*COS(RADIANS(E445))*COS(RADIANS(L435))))&gt;90,0,$F$4*$F$5/E444^2*(SIN(RADIANS(G450))*SIN(RADIANS(E445))+COS(RADIANS(G450))*COS(RADIANS(E445))*COS(RADIANS(L435))))</f>
        <v>0</v>
      </c>
      <c r="M450">
        <f>IF(DEGREES(ACOS(SIN(RADIANS(G450))*SIN(RADIANS(E445))+COS(RADIANS(G450))*COS(RADIANS(E445))*COS(RADIANS(M435))))&gt;90,0,$F$4*$F$5/E444^2*(SIN(RADIANS(G450))*SIN(RADIANS(E445))+COS(RADIANS(G450))*COS(RADIANS(E445))*COS(RADIANS(M435))))</f>
        <v>0</v>
      </c>
      <c r="N450">
        <f>IF(DEGREES(ACOS(SIN(RADIANS(G450))*SIN(RADIANS(E445))+COS(RADIANS(G450))*COS(RADIANS(E445))*COS(RADIANS(N435))))&gt;90,0,$F$4*$F$5/E444^2*(SIN(RADIANS(G450))*SIN(RADIANS(E445))+COS(RADIANS(G450))*COS(RADIANS(E445))*COS(RADIANS(N435))))</f>
        <v>0</v>
      </c>
      <c r="O450">
        <f>IF(DEGREES(ACOS(SIN(RADIANS(G450))*SIN(RADIANS(E445))+COS(RADIANS(G450))*COS(RADIANS(E445))*COS(RADIANS(O435))))&gt;90,0,$F$4*$F$5/E444^2*(SIN(RADIANS(G450))*SIN(RADIANS(E445))+COS(RADIANS(G450))*COS(RADIANS(E445))*COS(RADIANS(O435))))</f>
        <v>0</v>
      </c>
      <c r="P450">
        <f>IF(DEGREES(ACOS(SIN(RADIANS(G450))*SIN(RADIANS(E445))+COS(RADIANS(G450))*COS(RADIANS(E445))*COS(RADIANS(P435))))&gt;90,0,$F$4*$F$5/E444^2*(SIN(RADIANS(G450))*SIN(RADIANS(E445))+COS(RADIANS(G450))*COS(RADIANS(E445))*COS(RADIANS(P435))))</f>
        <v>0</v>
      </c>
      <c r="Q450">
        <f>IF(DEGREES(ACOS(SIN(RADIANS(G450))*SIN(RADIANS(E445))+COS(RADIANS(G450))*COS(RADIANS(E445))*COS(RADIANS(Q435))))&gt;90,0,$F$4*$F$5/E444^2*(SIN(RADIANS(G450))*SIN(RADIANS(E445))+COS(RADIANS(G450))*COS(RADIANS(E445))*COS(RADIANS(Q435))))</f>
        <v>0</v>
      </c>
      <c r="R450" t="e">
        <f>IF(DEGREES(ACOS(SIN(RADIANS(G450))*SIN(RADIANS(E445))+COS(RADIANS(G450))*COS(RADIANS(E445))*COS(RADIANS(R435))))&gt;90,0,$F$4*$F$5/E444^2*(SIN(RADIANS(G450))*SIN(RADIANS(E445))+COS(RADIANS(G450))*COS(RADIANS(E445))*COS(RADIANS(R435))))</f>
        <v>#DIV/0!</v>
      </c>
      <c r="S450" t="e">
        <f>IF(DEGREES(ACOS(SIN(RADIANS(G450))*SIN(RADIANS(E445))+COS(RADIANS(G450))*COS(RADIANS(E445))*COS(RADIANS(S435))))&gt;90,0,$F$4*$F$5/E444^2*(SIN(RADIANS(G450))*SIN(RADIANS(E445))+COS(RADIANS(G450))*COS(RADIANS(E445))*COS(RADIANS(S435))))</f>
        <v>#DIV/0!</v>
      </c>
      <c r="T450" t="e">
        <f>IF(DEGREES(ACOS(SIN(RADIANS(G450))*SIN(RADIANS(E445))+COS(RADIANS(G450))*COS(RADIANS(E445))*COS(RADIANS(T435))))&gt;90,0,$F$4*$F$5/E444^2*(SIN(RADIANS(G450))*SIN(RADIANS(E445))+COS(RADIANS(G450))*COS(RADIANS(E445))*COS(RADIANS(T435))))</f>
        <v>#DIV/0!</v>
      </c>
      <c r="U450" t="e">
        <f>IF(DEGREES(ACOS(SIN(RADIANS(G450))*SIN(RADIANS(E445))+COS(RADIANS(G450))*COS(RADIANS(E445))*COS(RADIANS(U435))))&gt;90,0,$F$4*$F$5/E444^2*(SIN(RADIANS(G450))*SIN(RADIANS(E445))+COS(RADIANS(G450))*COS(RADIANS(E445))*COS(RADIANS(U435))))</f>
        <v>#DIV/0!</v>
      </c>
      <c r="V450" t="e">
        <f>IF(DEGREES(ACOS(SIN(RADIANS(G450))*SIN(RADIANS(E445))+COS(RADIANS(G450))*COS(RADIANS(E445))*COS(RADIANS(V435))))&gt;90,0,$F$4*$F$5/E444^2*(SIN(RADIANS(G450))*SIN(RADIANS(E445))+COS(RADIANS(G450))*COS(RADIANS(E445))*COS(RADIANS(V435))))</f>
        <v>#DIV/0!</v>
      </c>
      <c r="W450" t="e">
        <f>IF(DEGREES(ACOS(SIN(RADIANS(G450))*SIN(RADIANS(E445))+COS(RADIANS(G450))*COS(RADIANS(E445))*COS(RADIANS(W435))))&gt;90,0,$F$4*$F$5/E444^2*(SIN(RADIANS(G450))*SIN(RADIANS(E445))+COS(RADIANS(G450))*COS(RADIANS(E445))*COS(RADIANS(W435))))</f>
        <v>#DIV/0!</v>
      </c>
      <c r="X450" t="e">
        <f>IF(DEGREES(ACOS(SIN(RADIANS(G450))*SIN(RADIANS(E445))+COS(RADIANS(G450))*COS(RADIANS(E445))*COS(RADIANS(X435))))&gt;90,0,$F$4*$F$5/E444^2*(SIN(RADIANS(G450))*SIN(RADIANS(E445))+COS(RADIANS(G450))*COS(RADIANS(E445))*COS(RADIANS(X435))))</f>
        <v>#DIV/0!</v>
      </c>
      <c r="Y450" t="e">
        <f>IF(DEGREES(ACOS(SIN(RADIANS(G450))*SIN(RADIANS(E445))+COS(RADIANS(G450))*COS(RADIANS(E445))*COS(RADIANS(Y435))))&gt;90,0,$F$4*$F$5/E444^2*(SIN(RADIANS(G450))*SIN(RADIANS(E445))+COS(RADIANS(G450))*COS(RADIANS(E445))*COS(RADIANS(Y435))))</f>
        <v>#DIV/0!</v>
      </c>
      <c r="Z450" t="e">
        <f>IF(DEGREES(ACOS(SIN(RADIANS(G450))*SIN(RADIANS(E445))+COS(RADIANS(G450))*COS(RADIANS(E445))*COS(RADIANS(Z435))))&gt;90,0,$F$4*$F$5/E444^2*(SIN(RADIANS(G450))*SIN(RADIANS(E445))+COS(RADIANS(G450))*COS(RADIANS(E445))*COS(RADIANS(Z435))))</f>
        <v>#DIV/0!</v>
      </c>
      <c r="AA450" t="e">
        <f>IF(DEGREES(ACOS(SIN(RADIANS(G450))*SIN(RADIANS(E445))+COS(RADIANS(G450))*COS(RADIANS(E445))*COS(RADIANS(AA435))))&gt;90,0,$F$4*$F$5/E444^2*(SIN(RADIANS(G450))*SIN(RADIANS(E445))+COS(RADIANS(G450))*COS(RADIANS(E445))*COS(RADIANS(AA435))))</f>
        <v>#DIV/0!</v>
      </c>
      <c r="AB450" t="e">
        <f>IF(DEGREES(ACOS(SIN(RADIANS(G450))*SIN(RADIANS(E445))+COS(RADIANS(G450))*COS(RADIANS(E445))*COS(RADIANS(AB435))))&gt;90,0,$F$4*$F$5/E444^2*(SIN(RADIANS(G450))*SIN(RADIANS(E445))+COS(RADIANS(G450))*COS(RADIANS(E445))*COS(RADIANS(AB435))))</f>
        <v>#DIV/0!</v>
      </c>
      <c r="AC450" t="e">
        <f>IF(DEGREES(ACOS(SIN(RADIANS(G450))*SIN(RADIANS(E445))+COS(RADIANS(G450))*COS(RADIANS(E445))*COS(RADIANS(AC435))))&gt;90,0,$F$4*$F$5/E444^2*(SIN(RADIANS(G450))*SIN(RADIANS(E445))+COS(RADIANS(G450))*COS(RADIANS(E445))*COS(RADIANS(AC435))))</f>
        <v>#DIV/0!</v>
      </c>
      <c r="AD450" t="e">
        <f>IF(DEGREES(ACOS(SIN(RADIANS(G450))*SIN(RADIANS(E445))+COS(RADIANS(G450))*COS(RADIANS(E445))*COS(RADIANS(AD435))))&gt;90,0,$F$4*$F$5/E444^2*(SIN(RADIANS(G450))*SIN(RADIANS(E445))+COS(RADIANS(G450))*COS(RADIANS(E445))*COS(RADIANS(AD435))))</f>
        <v>#DIV/0!</v>
      </c>
      <c r="AE450" t="e">
        <f>IF(DEGREES(ACOS(SIN(RADIANS(G450))*SIN(RADIANS(E445))+COS(RADIANS(G450))*COS(RADIANS(E445))*COS(RADIANS(AE435))))&gt;90,0,$F$4*$F$5/E444^2*(SIN(RADIANS(G450))*SIN(RADIANS(E445))+COS(RADIANS(G450))*COS(RADIANS(E445))*COS(RADIANS(AE435))))</f>
        <v>#DIV/0!</v>
      </c>
      <c r="AF450" t="e">
        <f>IF(DEGREES(ACOS(SIN(RADIANS(G450))*SIN(RADIANS(E445))+COS(RADIANS(G450))*COS(RADIANS(E445))*COS(RADIANS(AF435))))&gt;90,0,$F$4*$F$5/E444^2*(SIN(RADIANS(G450))*SIN(RADIANS(E445))+COS(RADIANS(G450))*COS(RADIANS(E445))*COS(RADIANS(AF435))))</f>
        <v>#DIV/0!</v>
      </c>
      <c r="AG450" t="e">
        <f>IF(DEGREES(ACOS(SIN(RADIANS(G450))*SIN(RADIANS(E445))+COS(RADIANS(G450))*COS(RADIANS(E445))*COS(RADIANS(AG435))))&gt;90,0,$F$4*$F$5/E444^2*(SIN(RADIANS(G450))*SIN(RADIANS(E445))+COS(RADIANS(G450))*COS(RADIANS(E445))*COS(RADIANS(AG435))))</f>
        <v>#DIV/0!</v>
      </c>
      <c r="AH450" t="e">
        <f>IF(DEGREES(ACOS(SIN(RADIANS(G450))*SIN(RADIANS(E445))+COS(RADIANS(G450))*COS(RADIANS(E445))*COS(RADIANS(AH435))))&gt;90,0,$F$4*$F$5/E444^2*(SIN(RADIANS(G450))*SIN(RADIANS(E445))+COS(RADIANS(G450))*COS(RADIANS(E445))*COS(RADIANS(AH435))))</f>
        <v>#DIV/0!</v>
      </c>
      <c r="AI450" t="e">
        <f>IF(DEGREES(ACOS(SIN(RADIANS(G450))*SIN(RADIANS(E445))+COS(RADIANS(G450))*COS(RADIANS(E445))*COS(RADIANS(AI435))))&gt;90,0,$F$4*$F$5/E444^2*(SIN(RADIANS(G450))*SIN(RADIANS(E445))+COS(RADIANS(G450))*COS(RADIANS(E445))*COS(RADIANS(AI435))))</f>
        <v>#DIV/0!</v>
      </c>
      <c r="AJ450" t="e">
        <f>IF(DEGREES(ACOS(SIN(RADIANS(G450))*SIN(RADIANS(E445))+COS(RADIANS(G450))*COS(RADIANS(E445))*COS(RADIANS(AJ435))))&gt;90,0,$F$4*$F$5/E444^2*(SIN(RADIANS(G450))*SIN(RADIANS(E445))+COS(RADIANS(G450))*COS(RADIANS(E445))*COS(RADIANS(AJ435))))</f>
        <v>#DIV/0!</v>
      </c>
      <c r="AK450">
        <f>IF(DEGREES(ACOS(SIN(RADIANS(G450))*SIN(RADIANS(E445))+COS(RADIANS(G450))*COS(RADIANS(E445))*COS(RADIANS(AK435))))&gt;90,0,$F$4*$F$5/E444^2*(SIN(RADIANS(G450))*SIN(RADIANS(E445))+COS(RADIANS(G450))*COS(RADIANS(E445))*COS(RADIANS(AK435))))</f>
        <v>0</v>
      </c>
      <c r="AL450">
        <f>IF(DEGREES(ACOS(SIN(RADIANS(G450))*SIN(RADIANS(E445))+COS(RADIANS(G450))*COS(RADIANS(E445))*COS(RADIANS(AL435))))&gt;90,0,$F$4*$F$5/E444^2*(SIN(RADIANS(G450))*SIN(RADIANS(E445))+COS(RADIANS(G450))*COS(RADIANS(E445))*COS(RADIANS(AL435))))</f>
        <v>0</v>
      </c>
      <c r="AM450">
        <f>IF(DEGREES(ACOS(SIN(RADIANS(G450))*SIN(RADIANS(E445))+COS(RADIANS(G450))*COS(RADIANS(E445))*COS(RADIANS(AM435))))&gt;90,0,$F$4*$F$5/E444^2*(SIN(RADIANS(G450))*SIN(RADIANS(E445))+COS(RADIANS(G450))*COS(RADIANS(E445))*COS(RADIANS(AM435))))</f>
        <v>0</v>
      </c>
      <c r="AN450">
        <f>IF(DEGREES(ACOS(SIN(RADIANS(G450))*SIN(RADIANS(E445))+COS(RADIANS(G450))*COS(RADIANS(E445))*COS(RADIANS(AN435))))&gt;90,0,$F$4*$F$5/E444^2*(SIN(RADIANS(G450))*SIN(RADIANS(E445))+COS(RADIANS(G450))*COS(RADIANS(E445))*COS(RADIANS(AN435))))</f>
        <v>0</v>
      </c>
      <c r="AO450">
        <f>IF(DEGREES(ACOS(SIN(RADIANS(G450))*SIN(RADIANS(E445))+COS(RADIANS(G450))*COS(RADIANS(E445))*COS(RADIANS(AO435))))&gt;90,0,$F$4*$F$5/E444^2*(SIN(RADIANS(G450))*SIN(RADIANS(E445))+COS(RADIANS(G450))*COS(RADIANS(E445))*COS(RADIANS(AO435))))</f>
        <v>0</v>
      </c>
      <c r="AP450">
        <f>IF(DEGREES(ACOS(SIN(RADIANS(G450))*SIN(RADIANS(E445))+COS(RADIANS(G450))*COS(RADIANS(E445))*COS(RADIANS(AP435))))&gt;90,0,$F$4*$F$5/E444^2*(SIN(RADIANS(G450))*SIN(RADIANS(E445))+COS(RADIANS(G450))*COS(RADIANS(E445))*COS(RADIANS(AP435))))</f>
        <v>0</v>
      </c>
      <c r="AQ450">
        <f>IF(DEGREES(ACOS(SIN(RADIANS(G450))*SIN(RADIANS(E445))+COS(RADIANS(G450))*COS(RADIANS(E445))*COS(RADIANS(AQ435))))&gt;90,0,$F$4*$F$5/E444^2*(SIN(RADIANS(G450))*SIN(RADIANS(E445))+COS(RADIANS(G450))*COS(RADIANS(E445))*COS(RADIANS(AQ435))))</f>
        <v>0</v>
      </c>
      <c r="AR450">
        <f>IF(DEGREES(ACOS(SIN(RADIANS(G450))*SIN(RADIANS(E445))+COS(RADIANS(G450))*COS(RADIANS(E445))*COS(RADIANS(AR435))))&gt;90,0,$F$4*$F$5/E444^2*(SIN(RADIANS(G450))*SIN(RADIANS(E445))+COS(RADIANS(G450))*COS(RADIANS(E445))*COS(RADIANS(AR435))))</f>
        <v>0</v>
      </c>
    </row>
    <row r="451" spans="2:44" x14ac:dyDescent="0.5">
      <c r="G451">
        <v>-50</v>
      </c>
      <c r="I451">
        <f>IF(DEGREES(ACOS(SIN(RADIANS(G451))*SIN(RADIANS(E445))+COS(RADIANS(G451))*COS(RADIANS(E445))*COS(RADIANS(I435))))&gt;90,0,$F$4*$F$5/E444^2*(SIN(RADIANS(G451))*SIN(RADIANS(E445))+COS(RADIANS(G451))*COS(RADIANS(E445))*COS(RADIANS(I435))))</f>
        <v>0</v>
      </c>
      <c r="J451">
        <f>IF(DEGREES(ACOS(SIN(RADIANS(G451))*SIN(RADIANS(E445))+COS(RADIANS(G451))*COS(RADIANS(E445))*COS(RADIANS(J435))))&gt;90,0,$F$4*$F$5/E444^2*(SIN(RADIANS(G451))*SIN(RADIANS(E445))+COS(RADIANS(G451))*COS(RADIANS(E445))*COS(RADIANS(J435))))</f>
        <v>0</v>
      </c>
      <c r="K451">
        <f>IF(DEGREES(ACOS(SIN(RADIANS(G451))*SIN(RADIANS(E445))+COS(RADIANS(G451))*COS(RADIANS(E445))*COS(RADIANS(K435))))&gt;90,0,$F$4*$F$5/E444^2*(SIN(RADIANS(G451))*SIN(RADIANS(E445))+COS(RADIANS(G451))*COS(RADIANS(E445))*COS(RADIANS(K435))))</f>
        <v>0</v>
      </c>
      <c r="L451">
        <f>IF(DEGREES(ACOS(SIN(RADIANS(G451))*SIN(RADIANS(E445))+COS(RADIANS(G451))*COS(RADIANS(E445))*COS(RADIANS(L435))))&gt;90,0,$F$4*$F$5/E444^2*(SIN(RADIANS(G451))*SIN(RADIANS(E445))+COS(RADIANS(G451))*COS(RADIANS(E445))*COS(RADIANS(L435))))</f>
        <v>0</v>
      </c>
      <c r="M451">
        <f>IF(DEGREES(ACOS(SIN(RADIANS(G451))*SIN(RADIANS(E445))+COS(RADIANS(G451))*COS(RADIANS(E445))*COS(RADIANS(M435))))&gt;90,0,$F$4*$F$5/E444^2*(SIN(RADIANS(G451))*SIN(RADIANS(E445))+COS(RADIANS(G451))*COS(RADIANS(E445))*COS(RADIANS(M435))))</f>
        <v>0</v>
      </c>
      <c r="N451">
        <f>IF(DEGREES(ACOS(SIN(RADIANS(G451))*SIN(RADIANS(E445))+COS(RADIANS(G451))*COS(RADIANS(E445))*COS(RADIANS(N435))))&gt;90,0,$F$4*$F$5/E444^2*(SIN(RADIANS(G451))*SIN(RADIANS(E445))+COS(RADIANS(G451))*COS(RADIANS(E445))*COS(RADIANS(N435))))</f>
        <v>0</v>
      </c>
      <c r="O451">
        <f>IF(DEGREES(ACOS(SIN(RADIANS(G451))*SIN(RADIANS(E445))+COS(RADIANS(G451))*COS(RADIANS(E445))*COS(RADIANS(O435))))&gt;90,0,$F$4*$F$5/E444^2*(SIN(RADIANS(G451))*SIN(RADIANS(E445))+COS(RADIANS(G451))*COS(RADIANS(E445))*COS(RADIANS(O435))))</f>
        <v>0</v>
      </c>
      <c r="P451">
        <f>IF(DEGREES(ACOS(SIN(RADIANS(G451))*SIN(RADIANS(E445))+COS(RADIANS(G451))*COS(RADIANS(E445))*COS(RADIANS(P435))))&gt;90,0,$F$4*$F$5/E444^2*(SIN(RADIANS(G451))*SIN(RADIANS(E445))+COS(RADIANS(G451))*COS(RADIANS(E445))*COS(RADIANS(P435))))</f>
        <v>0</v>
      </c>
      <c r="Q451">
        <f>IF(DEGREES(ACOS(SIN(RADIANS(G451))*SIN(RADIANS(E445))+COS(RADIANS(G451))*COS(RADIANS(E445))*COS(RADIANS(Q435))))&gt;90,0,$F$4*$F$5/E444^2*(SIN(RADIANS(G451))*SIN(RADIANS(E445))+COS(RADIANS(G451))*COS(RADIANS(E445))*COS(RADIANS(Q435))))</f>
        <v>0</v>
      </c>
      <c r="R451" t="e">
        <f>IF(DEGREES(ACOS(SIN(RADIANS(G451))*SIN(RADIANS(E445))+COS(RADIANS(G451))*COS(RADIANS(E445))*COS(RADIANS(R435))))&gt;90,0,$F$4*$F$5/E444^2*(SIN(RADIANS(G451))*SIN(RADIANS(E445))+COS(RADIANS(G451))*COS(RADIANS(E445))*COS(RADIANS(R435))))</f>
        <v>#DIV/0!</v>
      </c>
      <c r="S451" t="e">
        <f>IF(DEGREES(ACOS(SIN(RADIANS(G451))*SIN(RADIANS(E445))+COS(RADIANS(G451))*COS(RADIANS(E445))*COS(RADIANS(S435))))&gt;90,0,$F$4*$F$5/E444^2*(SIN(RADIANS(G451))*SIN(RADIANS(E445))+COS(RADIANS(G451))*COS(RADIANS(E445))*COS(RADIANS(S435))))</f>
        <v>#DIV/0!</v>
      </c>
      <c r="T451" t="e">
        <f>IF(DEGREES(ACOS(SIN(RADIANS(G451))*SIN(RADIANS(E445))+COS(RADIANS(G451))*COS(RADIANS(E445))*COS(RADIANS(T435))))&gt;90,0,$F$4*$F$5/E444^2*(SIN(RADIANS(G451))*SIN(RADIANS(E445))+COS(RADIANS(G451))*COS(RADIANS(E445))*COS(RADIANS(T435))))</f>
        <v>#DIV/0!</v>
      </c>
      <c r="U451" t="e">
        <f>IF(DEGREES(ACOS(SIN(RADIANS(G451))*SIN(RADIANS(E445))+COS(RADIANS(G451))*COS(RADIANS(E445))*COS(RADIANS(U435))))&gt;90,0,$F$4*$F$5/E444^2*(SIN(RADIANS(G451))*SIN(RADIANS(E445))+COS(RADIANS(G451))*COS(RADIANS(E445))*COS(RADIANS(U435))))</f>
        <v>#DIV/0!</v>
      </c>
      <c r="V451" t="e">
        <f>IF(DEGREES(ACOS(SIN(RADIANS(G451))*SIN(RADIANS(E445))+COS(RADIANS(G451))*COS(RADIANS(E445))*COS(RADIANS(V435))))&gt;90,0,$F$4*$F$5/E444^2*(SIN(RADIANS(G451))*SIN(RADIANS(E445))+COS(RADIANS(G451))*COS(RADIANS(E445))*COS(RADIANS(V435))))</f>
        <v>#DIV/0!</v>
      </c>
      <c r="W451" t="e">
        <f>IF(DEGREES(ACOS(SIN(RADIANS(G451))*SIN(RADIANS(E445))+COS(RADIANS(G451))*COS(RADIANS(E445))*COS(RADIANS(W435))))&gt;90,0,$F$4*$F$5/E444^2*(SIN(RADIANS(G451))*SIN(RADIANS(E445))+COS(RADIANS(G451))*COS(RADIANS(E445))*COS(RADIANS(W435))))</f>
        <v>#DIV/0!</v>
      </c>
      <c r="X451" t="e">
        <f>IF(DEGREES(ACOS(SIN(RADIANS(G451))*SIN(RADIANS(E445))+COS(RADIANS(G451))*COS(RADIANS(E445))*COS(RADIANS(X435))))&gt;90,0,$F$4*$F$5/E444^2*(SIN(RADIANS(G451))*SIN(RADIANS(E445))+COS(RADIANS(G451))*COS(RADIANS(E445))*COS(RADIANS(X435))))</f>
        <v>#DIV/0!</v>
      </c>
      <c r="Y451" t="e">
        <f>IF(DEGREES(ACOS(SIN(RADIANS(G451))*SIN(RADIANS(E445))+COS(RADIANS(G451))*COS(RADIANS(E445))*COS(RADIANS(Y435))))&gt;90,0,$F$4*$F$5/E444^2*(SIN(RADIANS(G451))*SIN(RADIANS(E445))+COS(RADIANS(G451))*COS(RADIANS(E445))*COS(RADIANS(Y435))))</f>
        <v>#DIV/0!</v>
      </c>
      <c r="Z451" t="e">
        <f>IF(DEGREES(ACOS(SIN(RADIANS(G451))*SIN(RADIANS(E445))+COS(RADIANS(G451))*COS(RADIANS(E445))*COS(RADIANS(Z435))))&gt;90,0,$F$4*$F$5/E444^2*(SIN(RADIANS(G451))*SIN(RADIANS(E445))+COS(RADIANS(G451))*COS(RADIANS(E445))*COS(RADIANS(Z435))))</f>
        <v>#DIV/0!</v>
      </c>
      <c r="AA451" t="e">
        <f>IF(DEGREES(ACOS(SIN(RADIANS(G451))*SIN(RADIANS(E445))+COS(RADIANS(G451))*COS(RADIANS(E445))*COS(RADIANS(AA435))))&gt;90,0,$F$4*$F$5/E444^2*(SIN(RADIANS(G451))*SIN(RADIANS(E445))+COS(RADIANS(G451))*COS(RADIANS(E445))*COS(RADIANS(AA435))))</f>
        <v>#DIV/0!</v>
      </c>
      <c r="AB451" t="e">
        <f>IF(DEGREES(ACOS(SIN(RADIANS(G451))*SIN(RADIANS(E445))+COS(RADIANS(G451))*COS(RADIANS(E445))*COS(RADIANS(AB435))))&gt;90,0,$F$4*$F$5/E444^2*(SIN(RADIANS(G451))*SIN(RADIANS(E445))+COS(RADIANS(G451))*COS(RADIANS(E445))*COS(RADIANS(AB435))))</f>
        <v>#DIV/0!</v>
      </c>
      <c r="AC451" t="e">
        <f>IF(DEGREES(ACOS(SIN(RADIANS(G451))*SIN(RADIANS(E445))+COS(RADIANS(G451))*COS(RADIANS(E445))*COS(RADIANS(AC435))))&gt;90,0,$F$4*$F$5/E444^2*(SIN(RADIANS(G451))*SIN(RADIANS(E445))+COS(RADIANS(G451))*COS(RADIANS(E445))*COS(RADIANS(AC435))))</f>
        <v>#DIV/0!</v>
      </c>
      <c r="AD451" t="e">
        <f>IF(DEGREES(ACOS(SIN(RADIANS(G451))*SIN(RADIANS(E445))+COS(RADIANS(G451))*COS(RADIANS(E445))*COS(RADIANS(AD435))))&gt;90,0,$F$4*$F$5/E444^2*(SIN(RADIANS(G451))*SIN(RADIANS(E445))+COS(RADIANS(G451))*COS(RADIANS(E445))*COS(RADIANS(AD435))))</f>
        <v>#DIV/0!</v>
      </c>
      <c r="AE451" t="e">
        <f>IF(DEGREES(ACOS(SIN(RADIANS(G451))*SIN(RADIANS(E445))+COS(RADIANS(G451))*COS(RADIANS(E445))*COS(RADIANS(AE435))))&gt;90,0,$F$4*$F$5/E444^2*(SIN(RADIANS(G451))*SIN(RADIANS(E445))+COS(RADIANS(G451))*COS(RADIANS(E445))*COS(RADIANS(AE435))))</f>
        <v>#DIV/0!</v>
      </c>
      <c r="AF451" t="e">
        <f>IF(DEGREES(ACOS(SIN(RADIANS(G451))*SIN(RADIANS(E445))+COS(RADIANS(G451))*COS(RADIANS(E445))*COS(RADIANS(AF435))))&gt;90,0,$F$4*$F$5/E444^2*(SIN(RADIANS(G451))*SIN(RADIANS(E445))+COS(RADIANS(G451))*COS(RADIANS(E445))*COS(RADIANS(AF435))))</f>
        <v>#DIV/0!</v>
      </c>
      <c r="AG451" t="e">
        <f>IF(DEGREES(ACOS(SIN(RADIANS(G451))*SIN(RADIANS(E445))+COS(RADIANS(G451))*COS(RADIANS(E445))*COS(RADIANS(AG435))))&gt;90,0,$F$4*$F$5/E444^2*(SIN(RADIANS(G451))*SIN(RADIANS(E445))+COS(RADIANS(G451))*COS(RADIANS(E445))*COS(RADIANS(AG435))))</f>
        <v>#DIV/0!</v>
      </c>
      <c r="AH451" t="e">
        <f>IF(DEGREES(ACOS(SIN(RADIANS(G451))*SIN(RADIANS(E445))+COS(RADIANS(G451))*COS(RADIANS(E445))*COS(RADIANS(AH435))))&gt;90,0,$F$4*$F$5/E444^2*(SIN(RADIANS(G451))*SIN(RADIANS(E445))+COS(RADIANS(G451))*COS(RADIANS(E445))*COS(RADIANS(AH435))))</f>
        <v>#DIV/0!</v>
      </c>
      <c r="AI451" t="e">
        <f>IF(DEGREES(ACOS(SIN(RADIANS(G451))*SIN(RADIANS(E445))+COS(RADIANS(G451))*COS(RADIANS(E445))*COS(RADIANS(AI435))))&gt;90,0,$F$4*$F$5/E444^2*(SIN(RADIANS(G451))*SIN(RADIANS(E445))+COS(RADIANS(G451))*COS(RADIANS(E445))*COS(RADIANS(AI435))))</f>
        <v>#DIV/0!</v>
      </c>
      <c r="AJ451" t="e">
        <f>IF(DEGREES(ACOS(SIN(RADIANS(G451))*SIN(RADIANS(E445))+COS(RADIANS(G451))*COS(RADIANS(E445))*COS(RADIANS(AJ435))))&gt;90,0,$F$4*$F$5/E444^2*(SIN(RADIANS(G451))*SIN(RADIANS(E445))+COS(RADIANS(G451))*COS(RADIANS(E445))*COS(RADIANS(AJ435))))</f>
        <v>#DIV/0!</v>
      </c>
      <c r="AK451">
        <f>IF(DEGREES(ACOS(SIN(RADIANS(G451))*SIN(RADIANS(E445))+COS(RADIANS(G451))*COS(RADIANS(E445))*COS(RADIANS(AK435))))&gt;90,0,$F$4*$F$5/E444^2*(SIN(RADIANS(G451))*SIN(RADIANS(E445))+COS(RADIANS(G451))*COS(RADIANS(E445))*COS(RADIANS(AK435))))</f>
        <v>0</v>
      </c>
      <c r="AL451">
        <f>IF(DEGREES(ACOS(SIN(RADIANS(G451))*SIN(RADIANS(E445))+COS(RADIANS(G451))*COS(RADIANS(E445))*COS(RADIANS(AL435))))&gt;90,0,$F$4*$F$5/E444^2*(SIN(RADIANS(G451))*SIN(RADIANS(E445))+COS(RADIANS(G451))*COS(RADIANS(E445))*COS(RADIANS(AL435))))</f>
        <v>0</v>
      </c>
      <c r="AM451">
        <f>IF(DEGREES(ACOS(SIN(RADIANS(G451))*SIN(RADIANS(E445))+COS(RADIANS(G451))*COS(RADIANS(E445))*COS(RADIANS(AM435))))&gt;90,0,$F$4*$F$5/E444^2*(SIN(RADIANS(G451))*SIN(RADIANS(E445))+COS(RADIANS(G451))*COS(RADIANS(E445))*COS(RADIANS(AM435))))</f>
        <v>0</v>
      </c>
      <c r="AN451">
        <f>IF(DEGREES(ACOS(SIN(RADIANS(G451))*SIN(RADIANS(E445))+COS(RADIANS(G451))*COS(RADIANS(E445))*COS(RADIANS(AN435))))&gt;90,0,$F$4*$F$5/E444^2*(SIN(RADIANS(G451))*SIN(RADIANS(E445))+COS(RADIANS(G451))*COS(RADIANS(E445))*COS(RADIANS(AN435))))</f>
        <v>0</v>
      </c>
      <c r="AO451">
        <f>IF(DEGREES(ACOS(SIN(RADIANS(G451))*SIN(RADIANS(E445))+COS(RADIANS(G451))*COS(RADIANS(E445))*COS(RADIANS(AO435))))&gt;90,0,$F$4*$F$5/E444^2*(SIN(RADIANS(G451))*SIN(RADIANS(E445))+COS(RADIANS(G451))*COS(RADIANS(E445))*COS(RADIANS(AO435))))</f>
        <v>0</v>
      </c>
      <c r="AP451">
        <f>IF(DEGREES(ACOS(SIN(RADIANS(G451))*SIN(RADIANS(E445))+COS(RADIANS(G451))*COS(RADIANS(E445))*COS(RADIANS(AP435))))&gt;90,0,$F$4*$F$5/E444^2*(SIN(RADIANS(G451))*SIN(RADIANS(E445))+COS(RADIANS(G451))*COS(RADIANS(E445))*COS(RADIANS(AP435))))</f>
        <v>0</v>
      </c>
      <c r="AQ451">
        <f>IF(DEGREES(ACOS(SIN(RADIANS(G451))*SIN(RADIANS(E445))+COS(RADIANS(G451))*COS(RADIANS(E445))*COS(RADIANS(AQ435))))&gt;90,0,$F$4*$F$5/E444^2*(SIN(RADIANS(G451))*SIN(RADIANS(E445))+COS(RADIANS(G451))*COS(RADIANS(E445))*COS(RADIANS(AQ435))))</f>
        <v>0</v>
      </c>
      <c r="AR451">
        <f>IF(DEGREES(ACOS(SIN(RADIANS(G451))*SIN(RADIANS(E445))+COS(RADIANS(G451))*COS(RADIANS(E445))*COS(RADIANS(AR435))))&gt;90,0,$F$4*$F$5/E444^2*(SIN(RADIANS(G451))*SIN(RADIANS(E445))+COS(RADIANS(G451))*COS(RADIANS(E445))*COS(RADIANS(AR435))))</f>
        <v>0</v>
      </c>
    </row>
    <row r="452" spans="2:44" x14ac:dyDescent="0.5">
      <c r="G452">
        <v>-60</v>
      </c>
      <c r="I452">
        <f>IF(DEGREES(ACOS(SIN(RADIANS(G452))*SIN(RADIANS(E445))+COS(RADIANS(G452))*COS(RADIANS(E445))*COS(RADIANS(I435))))&gt;90,0,$F$4*$F$5/E444^2*(SIN(RADIANS(G452))*SIN(RADIANS(E445))+COS(RADIANS(G452))*COS(RADIANS(E445))*COS(RADIANS(I435))))</f>
        <v>0</v>
      </c>
      <c r="J452">
        <f>IF(DEGREES(ACOS(SIN(RADIANS(G452))*SIN(RADIANS(E445))+COS(RADIANS(G452))*COS(RADIANS(E445))*COS(RADIANS(J435))))&gt;90,0,$F$4*$F$5/E444^2*(SIN(RADIANS(G452))*SIN(RADIANS(E445))+COS(RADIANS(G452))*COS(RADIANS(E445))*COS(RADIANS(J435))))</f>
        <v>0</v>
      </c>
      <c r="K452">
        <f>IF(DEGREES(ACOS(SIN(RADIANS(G452))*SIN(RADIANS(E445))+COS(RADIANS(G452))*COS(RADIANS(E445))*COS(RADIANS(K435))))&gt;90,0,$F$4*$F$5/E444^2*(SIN(RADIANS(G452))*SIN(RADIANS(E445))+COS(RADIANS(G452))*COS(RADIANS(E445))*COS(RADIANS(K435))))</f>
        <v>0</v>
      </c>
      <c r="L452">
        <f>IF(DEGREES(ACOS(SIN(RADIANS(G452))*SIN(RADIANS(E445))+COS(RADIANS(G452))*COS(RADIANS(E445))*COS(RADIANS(L435))))&gt;90,0,$F$4*$F$5/E444^2*(SIN(RADIANS(G452))*SIN(RADIANS(E445))+COS(RADIANS(G452))*COS(RADIANS(E445))*COS(RADIANS(L435))))</f>
        <v>0</v>
      </c>
      <c r="M452">
        <f>IF(DEGREES(ACOS(SIN(RADIANS(G452))*SIN(RADIANS(E445))+COS(RADIANS(G452))*COS(RADIANS(E445))*COS(RADIANS(M435))))&gt;90,0,$F$4*$F$5/E444^2*(SIN(RADIANS(G452))*SIN(RADIANS(E445))+COS(RADIANS(G452))*COS(RADIANS(E445))*COS(RADIANS(M435))))</f>
        <v>0</v>
      </c>
      <c r="N452">
        <f>IF(DEGREES(ACOS(SIN(RADIANS(G452))*SIN(RADIANS(E445))+COS(RADIANS(G452))*COS(RADIANS(E445))*COS(RADIANS(N435))))&gt;90,0,$F$4*$F$5/E444^2*(SIN(RADIANS(G452))*SIN(RADIANS(E445))+COS(RADIANS(G452))*COS(RADIANS(E445))*COS(RADIANS(N435))))</f>
        <v>0</v>
      </c>
      <c r="O452">
        <f>IF(DEGREES(ACOS(SIN(RADIANS(G452))*SIN(RADIANS(E445))+COS(RADIANS(G452))*COS(RADIANS(E445))*COS(RADIANS(O435))))&gt;90,0,$F$4*$F$5/E444^2*(SIN(RADIANS(G452))*SIN(RADIANS(E445))+COS(RADIANS(G452))*COS(RADIANS(E445))*COS(RADIANS(O435))))</f>
        <v>0</v>
      </c>
      <c r="P452">
        <f>IF(DEGREES(ACOS(SIN(RADIANS(G452))*SIN(RADIANS(E445))+COS(RADIANS(G452))*COS(RADIANS(E445))*COS(RADIANS(P435))))&gt;90,0,$F$4*$F$5/E444^2*(SIN(RADIANS(G452))*SIN(RADIANS(E445))+COS(RADIANS(G452))*COS(RADIANS(E445))*COS(RADIANS(P435))))</f>
        <v>0</v>
      </c>
      <c r="Q452">
        <f>IF(DEGREES(ACOS(SIN(RADIANS(G452))*SIN(RADIANS(E445))+COS(RADIANS(G452))*COS(RADIANS(E445))*COS(RADIANS(Q435))))&gt;90,0,$F$4*$F$5/E444^2*(SIN(RADIANS(G452))*SIN(RADIANS(E445))+COS(RADIANS(G452))*COS(RADIANS(E445))*COS(RADIANS(Q435))))</f>
        <v>0</v>
      </c>
      <c r="R452" t="e">
        <f>IF(DEGREES(ACOS(SIN(RADIANS(G452))*SIN(RADIANS(E445))+COS(RADIANS(G452))*COS(RADIANS(E445))*COS(RADIANS(R435))))&gt;90,0,$F$4*$F$5/E444^2*(SIN(RADIANS(G452))*SIN(RADIANS(E445))+COS(RADIANS(G452))*COS(RADIANS(E445))*COS(RADIANS(R435))))</f>
        <v>#DIV/0!</v>
      </c>
      <c r="S452" t="e">
        <f>IF(DEGREES(ACOS(SIN(RADIANS(G452))*SIN(RADIANS(E445))+COS(RADIANS(G452))*COS(RADIANS(E445))*COS(RADIANS(S435))))&gt;90,0,$F$4*$F$5/E444^2*(SIN(RADIANS(G452))*SIN(RADIANS(E445))+COS(RADIANS(G452))*COS(RADIANS(E445))*COS(RADIANS(S435))))</f>
        <v>#DIV/0!</v>
      </c>
      <c r="T452" t="e">
        <f>IF(DEGREES(ACOS(SIN(RADIANS(G452))*SIN(RADIANS(E445))+COS(RADIANS(G452))*COS(RADIANS(E445))*COS(RADIANS(T435))))&gt;90,0,$F$4*$F$5/E444^2*(SIN(RADIANS(G452))*SIN(RADIANS(E445))+COS(RADIANS(G452))*COS(RADIANS(E445))*COS(RADIANS(T435))))</f>
        <v>#DIV/0!</v>
      </c>
      <c r="U452" t="e">
        <f>IF(DEGREES(ACOS(SIN(RADIANS(G452))*SIN(RADIANS(E445))+COS(RADIANS(G452))*COS(RADIANS(E445))*COS(RADIANS(U435))))&gt;90,0,$F$4*$F$5/E444^2*(SIN(RADIANS(G452))*SIN(RADIANS(E445))+COS(RADIANS(G452))*COS(RADIANS(E445))*COS(RADIANS(U435))))</f>
        <v>#DIV/0!</v>
      </c>
      <c r="V452" t="e">
        <f>IF(DEGREES(ACOS(SIN(RADIANS(G452))*SIN(RADIANS(E445))+COS(RADIANS(G452))*COS(RADIANS(E445))*COS(RADIANS(V435))))&gt;90,0,$F$4*$F$5/E444^2*(SIN(RADIANS(G452))*SIN(RADIANS(E445))+COS(RADIANS(G452))*COS(RADIANS(E445))*COS(RADIANS(V435))))</f>
        <v>#DIV/0!</v>
      </c>
      <c r="W452" t="e">
        <f>IF(DEGREES(ACOS(SIN(RADIANS(G452))*SIN(RADIANS(E445))+COS(RADIANS(G452))*COS(RADIANS(E445))*COS(RADIANS(W435))))&gt;90,0,$F$4*$F$5/E444^2*(SIN(RADIANS(G452))*SIN(RADIANS(E445))+COS(RADIANS(G452))*COS(RADIANS(E445))*COS(RADIANS(W435))))</f>
        <v>#DIV/0!</v>
      </c>
      <c r="X452" t="e">
        <f>IF(DEGREES(ACOS(SIN(RADIANS(G452))*SIN(RADIANS(E445))+COS(RADIANS(G452))*COS(RADIANS(E445))*COS(RADIANS(X435))))&gt;90,0,$F$4*$F$5/E444^2*(SIN(RADIANS(G452))*SIN(RADIANS(E445))+COS(RADIANS(G452))*COS(RADIANS(E445))*COS(RADIANS(X435))))</f>
        <v>#DIV/0!</v>
      </c>
      <c r="Y452" t="e">
        <f>IF(DEGREES(ACOS(SIN(RADIANS(G452))*SIN(RADIANS(E445))+COS(RADIANS(G452))*COS(RADIANS(E445))*COS(RADIANS(Y435))))&gt;90,0,$F$4*$F$5/E444^2*(SIN(RADIANS(G452))*SIN(RADIANS(E445))+COS(RADIANS(G452))*COS(RADIANS(E445))*COS(RADIANS(Y435))))</f>
        <v>#DIV/0!</v>
      </c>
      <c r="Z452" t="e">
        <f>IF(DEGREES(ACOS(SIN(RADIANS(G452))*SIN(RADIANS(E445))+COS(RADIANS(G452))*COS(RADIANS(E445))*COS(RADIANS(Z435))))&gt;90,0,$F$4*$F$5/E444^2*(SIN(RADIANS(G452))*SIN(RADIANS(E445))+COS(RADIANS(G452))*COS(RADIANS(E445))*COS(RADIANS(Z435))))</f>
        <v>#DIV/0!</v>
      </c>
      <c r="AA452" t="e">
        <f>IF(DEGREES(ACOS(SIN(RADIANS(G452))*SIN(RADIANS(E445))+COS(RADIANS(G452))*COS(RADIANS(E445))*COS(RADIANS(AA435))))&gt;90,0,$F$4*$F$5/E444^2*(SIN(RADIANS(G452))*SIN(RADIANS(E445))+COS(RADIANS(G452))*COS(RADIANS(E445))*COS(RADIANS(AA435))))</f>
        <v>#DIV/0!</v>
      </c>
      <c r="AB452" t="e">
        <f>IF(DEGREES(ACOS(SIN(RADIANS(G452))*SIN(RADIANS(E445))+COS(RADIANS(G452))*COS(RADIANS(E445))*COS(RADIANS(AB435))))&gt;90,0,$F$4*$F$5/E444^2*(SIN(RADIANS(G452))*SIN(RADIANS(E445))+COS(RADIANS(G452))*COS(RADIANS(E445))*COS(RADIANS(AB435))))</f>
        <v>#DIV/0!</v>
      </c>
      <c r="AC452" t="e">
        <f>IF(DEGREES(ACOS(SIN(RADIANS(G452))*SIN(RADIANS(E445))+COS(RADIANS(G452))*COS(RADIANS(E445))*COS(RADIANS(AC435))))&gt;90,0,$F$4*$F$5/E444^2*(SIN(RADIANS(G452))*SIN(RADIANS(E445))+COS(RADIANS(G452))*COS(RADIANS(E445))*COS(RADIANS(AC435))))</f>
        <v>#DIV/0!</v>
      </c>
      <c r="AD452" t="e">
        <f>IF(DEGREES(ACOS(SIN(RADIANS(G452))*SIN(RADIANS(E445))+COS(RADIANS(G452))*COS(RADIANS(E445))*COS(RADIANS(AD435))))&gt;90,0,$F$4*$F$5/E444^2*(SIN(RADIANS(G452))*SIN(RADIANS(E445))+COS(RADIANS(G452))*COS(RADIANS(E445))*COS(RADIANS(AD435))))</f>
        <v>#DIV/0!</v>
      </c>
      <c r="AE452" t="e">
        <f>IF(DEGREES(ACOS(SIN(RADIANS(G452))*SIN(RADIANS(E445))+COS(RADIANS(G452))*COS(RADIANS(E445))*COS(RADIANS(AE435))))&gt;90,0,$F$4*$F$5/E444^2*(SIN(RADIANS(G452))*SIN(RADIANS(E445))+COS(RADIANS(G452))*COS(RADIANS(E445))*COS(RADIANS(AE435))))</f>
        <v>#DIV/0!</v>
      </c>
      <c r="AF452" t="e">
        <f>IF(DEGREES(ACOS(SIN(RADIANS(G452))*SIN(RADIANS(E445))+COS(RADIANS(G452))*COS(RADIANS(E445))*COS(RADIANS(AF435))))&gt;90,0,$F$4*$F$5/E444^2*(SIN(RADIANS(G452))*SIN(RADIANS(E445))+COS(RADIANS(G452))*COS(RADIANS(E445))*COS(RADIANS(AF435))))</f>
        <v>#DIV/0!</v>
      </c>
      <c r="AG452" t="e">
        <f>IF(DEGREES(ACOS(SIN(RADIANS(G452))*SIN(RADIANS(E445))+COS(RADIANS(G452))*COS(RADIANS(E445))*COS(RADIANS(AG435))))&gt;90,0,$F$4*$F$5/E444^2*(SIN(RADIANS(G452))*SIN(RADIANS(E445))+COS(RADIANS(G452))*COS(RADIANS(E445))*COS(RADIANS(AG435))))</f>
        <v>#DIV/0!</v>
      </c>
      <c r="AH452" t="e">
        <f>IF(DEGREES(ACOS(SIN(RADIANS(G452))*SIN(RADIANS(E445))+COS(RADIANS(G452))*COS(RADIANS(E445))*COS(RADIANS(AH435))))&gt;90,0,$F$4*$F$5/E444^2*(SIN(RADIANS(G452))*SIN(RADIANS(E445))+COS(RADIANS(G452))*COS(RADIANS(E445))*COS(RADIANS(AH435))))</f>
        <v>#DIV/0!</v>
      </c>
      <c r="AI452" t="e">
        <f>IF(DEGREES(ACOS(SIN(RADIANS(G452))*SIN(RADIANS(E445))+COS(RADIANS(G452))*COS(RADIANS(E445))*COS(RADIANS(AI435))))&gt;90,0,$F$4*$F$5/E444^2*(SIN(RADIANS(G452))*SIN(RADIANS(E445))+COS(RADIANS(G452))*COS(RADIANS(E445))*COS(RADIANS(AI435))))</f>
        <v>#DIV/0!</v>
      </c>
      <c r="AJ452" t="e">
        <f>IF(DEGREES(ACOS(SIN(RADIANS(G452))*SIN(RADIANS(E445))+COS(RADIANS(G452))*COS(RADIANS(E445))*COS(RADIANS(AJ435))))&gt;90,0,$F$4*$F$5/E444^2*(SIN(RADIANS(G452))*SIN(RADIANS(E445))+COS(RADIANS(G452))*COS(RADIANS(E445))*COS(RADIANS(AJ435))))</f>
        <v>#DIV/0!</v>
      </c>
      <c r="AK452">
        <f>IF(DEGREES(ACOS(SIN(RADIANS(G452))*SIN(RADIANS(E445))+COS(RADIANS(G452))*COS(RADIANS(E445))*COS(RADIANS(AK435))))&gt;90,0,$F$4*$F$5/E444^2*(SIN(RADIANS(G452))*SIN(RADIANS(E445))+COS(RADIANS(G452))*COS(RADIANS(E445))*COS(RADIANS(AK435))))</f>
        <v>0</v>
      </c>
      <c r="AL452">
        <f>IF(DEGREES(ACOS(SIN(RADIANS(G452))*SIN(RADIANS(E445))+COS(RADIANS(G452))*COS(RADIANS(E445))*COS(RADIANS(AL435))))&gt;90,0,$F$4*$F$5/E444^2*(SIN(RADIANS(G452))*SIN(RADIANS(E445))+COS(RADIANS(G452))*COS(RADIANS(E445))*COS(RADIANS(AL435))))</f>
        <v>0</v>
      </c>
      <c r="AM452">
        <f>IF(DEGREES(ACOS(SIN(RADIANS(G452))*SIN(RADIANS(E445))+COS(RADIANS(G452))*COS(RADIANS(E445))*COS(RADIANS(AM435))))&gt;90,0,$F$4*$F$5/E444^2*(SIN(RADIANS(G452))*SIN(RADIANS(E445))+COS(RADIANS(G452))*COS(RADIANS(E445))*COS(RADIANS(AM435))))</f>
        <v>0</v>
      </c>
      <c r="AN452">
        <f>IF(DEGREES(ACOS(SIN(RADIANS(G452))*SIN(RADIANS(E445))+COS(RADIANS(G452))*COS(RADIANS(E445))*COS(RADIANS(AN435))))&gt;90,0,$F$4*$F$5/E444^2*(SIN(RADIANS(G452))*SIN(RADIANS(E445))+COS(RADIANS(G452))*COS(RADIANS(E445))*COS(RADIANS(AN435))))</f>
        <v>0</v>
      </c>
      <c r="AO452">
        <f>IF(DEGREES(ACOS(SIN(RADIANS(G452))*SIN(RADIANS(E445))+COS(RADIANS(G452))*COS(RADIANS(E445))*COS(RADIANS(AO435))))&gt;90,0,$F$4*$F$5/E444^2*(SIN(RADIANS(G452))*SIN(RADIANS(E445))+COS(RADIANS(G452))*COS(RADIANS(E445))*COS(RADIANS(AO435))))</f>
        <v>0</v>
      </c>
      <c r="AP452">
        <f>IF(DEGREES(ACOS(SIN(RADIANS(G452))*SIN(RADIANS(E445))+COS(RADIANS(G452))*COS(RADIANS(E445))*COS(RADIANS(AP435))))&gt;90,0,$F$4*$F$5/E444^2*(SIN(RADIANS(G452))*SIN(RADIANS(E445))+COS(RADIANS(G452))*COS(RADIANS(E445))*COS(RADIANS(AP435))))</f>
        <v>0</v>
      </c>
      <c r="AQ452">
        <f>IF(DEGREES(ACOS(SIN(RADIANS(G452))*SIN(RADIANS(E445))+COS(RADIANS(G452))*COS(RADIANS(E445))*COS(RADIANS(AQ435))))&gt;90,0,$F$4*$F$5/E444^2*(SIN(RADIANS(G452))*SIN(RADIANS(E445))+COS(RADIANS(G452))*COS(RADIANS(E445))*COS(RADIANS(AQ435))))</f>
        <v>0</v>
      </c>
      <c r="AR452">
        <f>IF(DEGREES(ACOS(SIN(RADIANS(G452))*SIN(RADIANS(E445))+COS(RADIANS(G452))*COS(RADIANS(E445))*COS(RADIANS(AR435))))&gt;90,0,$F$4*$F$5/E444^2*(SIN(RADIANS(G452))*SIN(RADIANS(E445))+COS(RADIANS(G452))*COS(RADIANS(E445))*COS(RADIANS(AR435))))</f>
        <v>0</v>
      </c>
    </row>
    <row r="453" spans="2:44" x14ac:dyDescent="0.5">
      <c r="G453">
        <v>-70</v>
      </c>
      <c r="I453">
        <f>IF(DEGREES(ACOS(SIN(RADIANS(G453))*SIN(RADIANS(E445))+COS(RADIANS(G453))*COS(RADIANS(E445))*COS(RADIANS(I435))))&gt;90,0,$F$4*$F$5/E444^2*(SIN(RADIANS(G453))*SIN(RADIANS(E445))+COS(RADIANS(G453))*COS(RADIANS(E445))*COS(RADIANS(I435))))</f>
        <v>0</v>
      </c>
      <c r="J453">
        <f>IF(DEGREES(ACOS(SIN(RADIANS(G453))*SIN(RADIANS(E445))+COS(RADIANS(G453))*COS(RADIANS(E445))*COS(RADIANS(J435))))&gt;90,0,$F$4*$F$5/E444^2*(SIN(RADIANS(G453))*SIN(RADIANS(E445))+COS(RADIANS(G453))*COS(RADIANS(E445))*COS(RADIANS(J435))))</f>
        <v>0</v>
      </c>
      <c r="K453">
        <f>IF(DEGREES(ACOS(SIN(RADIANS(G453))*SIN(RADIANS(E445))+COS(RADIANS(G453))*COS(RADIANS(E445))*COS(RADIANS(K435))))&gt;90,0,$F$4*$F$5/E444^2*(SIN(RADIANS(G453))*SIN(RADIANS(E445))+COS(RADIANS(G453))*COS(RADIANS(E445))*COS(RADIANS(K435))))</f>
        <v>0</v>
      </c>
      <c r="L453">
        <f>IF(DEGREES(ACOS(SIN(RADIANS(G453))*SIN(RADIANS(E445))+COS(RADIANS(G453))*COS(RADIANS(E445))*COS(RADIANS(L435))))&gt;90,0,$F$4*$F$5/E444^2*(SIN(RADIANS(G453))*SIN(RADIANS(E445))+COS(RADIANS(G453))*COS(RADIANS(E445))*COS(RADIANS(L435))))</f>
        <v>0</v>
      </c>
      <c r="M453">
        <f>IF(DEGREES(ACOS(SIN(RADIANS(G453))*SIN(RADIANS(E445))+COS(RADIANS(G453))*COS(RADIANS(E445))*COS(RADIANS(M435))))&gt;90,0,$F$4*$F$5/E444^2*(SIN(RADIANS(G453))*SIN(RADIANS(E445))+COS(RADIANS(G453))*COS(RADIANS(E445))*COS(RADIANS(M435))))</f>
        <v>0</v>
      </c>
      <c r="N453">
        <f>IF(DEGREES(ACOS(SIN(RADIANS(G453))*SIN(RADIANS(E445))+COS(RADIANS(G453))*COS(RADIANS(E445))*COS(RADIANS(N435))))&gt;90,0,$F$4*$F$5/E444^2*(SIN(RADIANS(G453))*SIN(RADIANS(E445))+COS(RADIANS(G453))*COS(RADIANS(E445))*COS(RADIANS(N435))))</f>
        <v>0</v>
      </c>
      <c r="O453">
        <f>IF(DEGREES(ACOS(SIN(RADIANS(G453))*SIN(RADIANS(E445))+COS(RADIANS(G453))*COS(RADIANS(E445))*COS(RADIANS(O435))))&gt;90,0,$F$4*$F$5/E444^2*(SIN(RADIANS(G453))*SIN(RADIANS(E445))+COS(RADIANS(G453))*COS(RADIANS(E445))*COS(RADIANS(O435))))</f>
        <v>0</v>
      </c>
      <c r="P453">
        <f>IF(DEGREES(ACOS(SIN(RADIANS(G453))*SIN(RADIANS(E445))+COS(RADIANS(G453))*COS(RADIANS(E445))*COS(RADIANS(P435))))&gt;90,0,$F$4*$F$5/E444^2*(SIN(RADIANS(G453))*SIN(RADIANS(E445))+COS(RADIANS(G453))*COS(RADIANS(E445))*COS(RADIANS(P435))))</f>
        <v>0</v>
      </c>
      <c r="Q453">
        <f>IF(DEGREES(ACOS(SIN(RADIANS(G453))*SIN(RADIANS(E445))+COS(RADIANS(G453))*COS(RADIANS(E445))*COS(RADIANS(Q435))))&gt;90,0,$F$4*$F$5/E444^2*(SIN(RADIANS(G453))*SIN(RADIANS(E445))+COS(RADIANS(G453))*COS(RADIANS(E445))*COS(RADIANS(Q435))))</f>
        <v>0</v>
      </c>
      <c r="R453" t="e">
        <f>IF(DEGREES(ACOS(SIN(RADIANS(G453))*SIN(RADIANS(E445))+COS(RADIANS(G453))*COS(RADIANS(E445))*COS(RADIANS(R435))))&gt;90,0,$F$4*$F$5/E444^2*(SIN(RADIANS(G453))*SIN(RADIANS(E445))+COS(RADIANS(G453))*COS(RADIANS(E445))*COS(RADIANS(R435))))</f>
        <v>#DIV/0!</v>
      </c>
      <c r="S453" t="e">
        <f>IF(DEGREES(ACOS(SIN(RADIANS(G453))*SIN(RADIANS(E445))+COS(RADIANS(G453))*COS(RADIANS(E445))*COS(RADIANS(S435))))&gt;90,0,$F$4*$F$5/E444^2*(SIN(RADIANS(G453))*SIN(RADIANS(E445))+COS(RADIANS(G453))*COS(RADIANS(E445))*COS(RADIANS(S435))))</f>
        <v>#DIV/0!</v>
      </c>
      <c r="T453" t="e">
        <f>IF(DEGREES(ACOS(SIN(RADIANS(G453))*SIN(RADIANS(E445))+COS(RADIANS(G453))*COS(RADIANS(E445))*COS(RADIANS(T435))))&gt;90,0,$F$4*$F$5/E444^2*(SIN(RADIANS(G453))*SIN(RADIANS(E445))+COS(RADIANS(G453))*COS(RADIANS(E445))*COS(RADIANS(T435))))</f>
        <v>#DIV/0!</v>
      </c>
      <c r="U453" t="e">
        <f>IF(DEGREES(ACOS(SIN(RADIANS(G453))*SIN(RADIANS(E445))+COS(RADIANS(G453))*COS(RADIANS(E445))*COS(RADIANS(U435))))&gt;90,0,$F$4*$F$5/E444^2*(SIN(RADIANS(G453))*SIN(RADIANS(E445))+COS(RADIANS(G453))*COS(RADIANS(E445))*COS(RADIANS(U435))))</f>
        <v>#DIV/0!</v>
      </c>
      <c r="V453" t="e">
        <f>IF(DEGREES(ACOS(SIN(RADIANS(G453))*SIN(RADIANS(E445))+COS(RADIANS(G453))*COS(RADIANS(E445))*COS(RADIANS(V435))))&gt;90,0,$F$4*$F$5/E444^2*(SIN(RADIANS(G453))*SIN(RADIANS(E445))+COS(RADIANS(G453))*COS(RADIANS(E445))*COS(RADIANS(V435))))</f>
        <v>#DIV/0!</v>
      </c>
      <c r="W453" t="e">
        <f>IF(DEGREES(ACOS(SIN(RADIANS(G453))*SIN(RADIANS(E445))+COS(RADIANS(G453))*COS(RADIANS(E445))*COS(RADIANS(W435))))&gt;90,0,$F$4*$F$5/E444^2*(SIN(RADIANS(G453))*SIN(RADIANS(E445))+COS(RADIANS(G453))*COS(RADIANS(E445))*COS(RADIANS(W435))))</f>
        <v>#DIV/0!</v>
      </c>
      <c r="X453" t="e">
        <f>IF(DEGREES(ACOS(SIN(RADIANS(G453))*SIN(RADIANS(E445))+COS(RADIANS(G453))*COS(RADIANS(E445))*COS(RADIANS(X435))))&gt;90,0,$F$4*$F$5/E444^2*(SIN(RADIANS(G453))*SIN(RADIANS(E445))+COS(RADIANS(G453))*COS(RADIANS(E445))*COS(RADIANS(X435))))</f>
        <v>#DIV/0!</v>
      </c>
      <c r="Y453" t="e">
        <f>IF(DEGREES(ACOS(SIN(RADIANS(G453))*SIN(RADIANS(E445))+COS(RADIANS(G453))*COS(RADIANS(E445))*COS(RADIANS(Y435))))&gt;90,0,$F$4*$F$5/E444^2*(SIN(RADIANS(G453))*SIN(RADIANS(E445))+COS(RADIANS(G453))*COS(RADIANS(E445))*COS(RADIANS(Y435))))</f>
        <v>#DIV/0!</v>
      </c>
      <c r="Z453" t="e">
        <f>IF(DEGREES(ACOS(SIN(RADIANS(G453))*SIN(RADIANS(E445))+COS(RADIANS(G453))*COS(RADIANS(E445))*COS(RADIANS(Z435))))&gt;90,0,$F$4*$F$5/E444^2*(SIN(RADIANS(G453))*SIN(RADIANS(E445))+COS(RADIANS(G453))*COS(RADIANS(E445))*COS(RADIANS(Z435))))</f>
        <v>#DIV/0!</v>
      </c>
      <c r="AA453" t="e">
        <f>IF(DEGREES(ACOS(SIN(RADIANS(G453))*SIN(RADIANS(E445))+COS(RADIANS(G453))*COS(RADIANS(E445))*COS(RADIANS(AA435))))&gt;90,0,$F$4*$F$5/E444^2*(SIN(RADIANS(G453))*SIN(RADIANS(E445))+COS(RADIANS(G453))*COS(RADIANS(E445))*COS(RADIANS(AA435))))</f>
        <v>#DIV/0!</v>
      </c>
      <c r="AB453" t="e">
        <f>IF(DEGREES(ACOS(SIN(RADIANS(G453))*SIN(RADIANS(E445))+COS(RADIANS(G453))*COS(RADIANS(E445))*COS(RADIANS(AB435))))&gt;90,0,$F$4*$F$5/E444^2*(SIN(RADIANS(G453))*SIN(RADIANS(E445))+COS(RADIANS(G453))*COS(RADIANS(E445))*COS(RADIANS(AB435))))</f>
        <v>#DIV/0!</v>
      </c>
      <c r="AC453" t="e">
        <f>IF(DEGREES(ACOS(SIN(RADIANS(G453))*SIN(RADIANS(E445))+COS(RADIANS(G453))*COS(RADIANS(E445))*COS(RADIANS(AC435))))&gt;90,0,$F$4*$F$5/E444^2*(SIN(RADIANS(G453))*SIN(RADIANS(E445))+COS(RADIANS(G453))*COS(RADIANS(E445))*COS(RADIANS(AC435))))</f>
        <v>#DIV/0!</v>
      </c>
      <c r="AD453" t="e">
        <f>IF(DEGREES(ACOS(SIN(RADIANS(G453))*SIN(RADIANS(E445))+COS(RADIANS(G453))*COS(RADIANS(E445))*COS(RADIANS(AD435))))&gt;90,0,$F$4*$F$5/E444^2*(SIN(RADIANS(G453))*SIN(RADIANS(E445))+COS(RADIANS(G453))*COS(RADIANS(E445))*COS(RADIANS(AD435))))</f>
        <v>#DIV/0!</v>
      </c>
      <c r="AE453" t="e">
        <f>IF(DEGREES(ACOS(SIN(RADIANS(G453))*SIN(RADIANS(E445))+COS(RADIANS(G453))*COS(RADIANS(E445))*COS(RADIANS(AE435))))&gt;90,0,$F$4*$F$5/E444^2*(SIN(RADIANS(G453))*SIN(RADIANS(E445))+COS(RADIANS(G453))*COS(RADIANS(E445))*COS(RADIANS(AE435))))</f>
        <v>#DIV/0!</v>
      </c>
      <c r="AF453" t="e">
        <f>IF(DEGREES(ACOS(SIN(RADIANS(G453))*SIN(RADIANS(E445))+COS(RADIANS(G453))*COS(RADIANS(E445))*COS(RADIANS(AF435))))&gt;90,0,$F$4*$F$5/E444^2*(SIN(RADIANS(G453))*SIN(RADIANS(E445))+COS(RADIANS(G453))*COS(RADIANS(E445))*COS(RADIANS(AF435))))</f>
        <v>#DIV/0!</v>
      </c>
      <c r="AG453" t="e">
        <f>IF(DEGREES(ACOS(SIN(RADIANS(G453))*SIN(RADIANS(E445))+COS(RADIANS(G453))*COS(RADIANS(E445))*COS(RADIANS(AG435))))&gt;90,0,$F$4*$F$5/E444^2*(SIN(RADIANS(G453))*SIN(RADIANS(E445))+COS(RADIANS(G453))*COS(RADIANS(E445))*COS(RADIANS(AG435))))</f>
        <v>#DIV/0!</v>
      </c>
      <c r="AH453" t="e">
        <f>IF(DEGREES(ACOS(SIN(RADIANS(G453))*SIN(RADIANS(E445))+COS(RADIANS(G453))*COS(RADIANS(E445))*COS(RADIANS(AH435))))&gt;90,0,$F$4*$F$5/E444^2*(SIN(RADIANS(G453))*SIN(RADIANS(E445))+COS(RADIANS(G453))*COS(RADIANS(E445))*COS(RADIANS(AH435))))</f>
        <v>#DIV/0!</v>
      </c>
      <c r="AI453" t="e">
        <f>IF(DEGREES(ACOS(SIN(RADIANS(G453))*SIN(RADIANS(E445))+COS(RADIANS(G453))*COS(RADIANS(E445))*COS(RADIANS(AI435))))&gt;90,0,$F$4*$F$5/E444^2*(SIN(RADIANS(G453))*SIN(RADIANS(E445))+COS(RADIANS(G453))*COS(RADIANS(E445))*COS(RADIANS(AI435))))</f>
        <v>#DIV/0!</v>
      </c>
      <c r="AJ453" t="e">
        <f>IF(DEGREES(ACOS(SIN(RADIANS(G453))*SIN(RADIANS(E445))+COS(RADIANS(G453))*COS(RADIANS(E445))*COS(RADIANS(AJ435))))&gt;90,0,$F$4*$F$5/E444^2*(SIN(RADIANS(G453))*SIN(RADIANS(E445))+COS(RADIANS(G453))*COS(RADIANS(E445))*COS(RADIANS(AJ435))))</f>
        <v>#DIV/0!</v>
      </c>
      <c r="AK453">
        <f>IF(DEGREES(ACOS(SIN(RADIANS(G453))*SIN(RADIANS(E445))+COS(RADIANS(G453))*COS(RADIANS(E445))*COS(RADIANS(AK435))))&gt;90,0,$F$4*$F$5/E444^2*(SIN(RADIANS(G453))*SIN(RADIANS(E445))+COS(RADIANS(G453))*COS(RADIANS(E445))*COS(RADIANS(AK435))))</f>
        <v>0</v>
      </c>
      <c r="AL453">
        <f>IF(DEGREES(ACOS(SIN(RADIANS(G453))*SIN(RADIANS(E445))+COS(RADIANS(G453))*COS(RADIANS(E445))*COS(RADIANS(AL435))))&gt;90,0,$F$4*$F$5/E444^2*(SIN(RADIANS(G453))*SIN(RADIANS(E445))+COS(RADIANS(G453))*COS(RADIANS(E445))*COS(RADIANS(AL435))))</f>
        <v>0</v>
      </c>
      <c r="AM453">
        <f>IF(DEGREES(ACOS(SIN(RADIANS(G453))*SIN(RADIANS(E445))+COS(RADIANS(G453))*COS(RADIANS(E445))*COS(RADIANS(AM435))))&gt;90,0,$F$4*$F$5/E444^2*(SIN(RADIANS(G453))*SIN(RADIANS(E445))+COS(RADIANS(G453))*COS(RADIANS(E445))*COS(RADIANS(AM435))))</f>
        <v>0</v>
      </c>
      <c r="AN453">
        <f>IF(DEGREES(ACOS(SIN(RADIANS(G453))*SIN(RADIANS(E445))+COS(RADIANS(G453))*COS(RADIANS(E445))*COS(RADIANS(AN435))))&gt;90,0,$F$4*$F$5/E444^2*(SIN(RADIANS(G453))*SIN(RADIANS(E445))+COS(RADIANS(G453))*COS(RADIANS(E445))*COS(RADIANS(AN435))))</f>
        <v>0</v>
      </c>
      <c r="AO453">
        <f>IF(DEGREES(ACOS(SIN(RADIANS(G453))*SIN(RADIANS(E445))+COS(RADIANS(G453))*COS(RADIANS(E445))*COS(RADIANS(AO435))))&gt;90,0,$F$4*$F$5/E444^2*(SIN(RADIANS(G453))*SIN(RADIANS(E445))+COS(RADIANS(G453))*COS(RADIANS(E445))*COS(RADIANS(AO435))))</f>
        <v>0</v>
      </c>
      <c r="AP453">
        <f>IF(DEGREES(ACOS(SIN(RADIANS(G453))*SIN(RADIANS(E445))+COS(RADIANS(G453))*COS(RADIANS(E445))*COS(RADIANS(AP435))))&gt;90,0,$F$4*$F$5/E444^2*(SIN(RADIANS(G453))*SIN(RADIANS(E445))+COS(RADIANS(G453))*COS(RADIANS(E445))*COS(RADIANS(AP435))))</f>
        <v>0</v>
      </c>
      <c r="AQ453">
        <f>IF(DEGREES(ACOS(SIN(RADIANS(G453))*SIN(RADIANS(E445))+COS(RADIANS(G453))*COS(RADIANS(E445))*COS(RADIANS(AQ435))))&gt;90,0,$F$4*$F$5/E444^2*(SIN(RADIANS(G453))*SIN(RADIANS(E445))+COS(RADIANS(G453))*COS(RADIANS(E445))*COS(RADIANS(AQ435))))</f>
        <v>0</v>
      </c>
      <c r="AR453">
        <f>IF(DEGREES(ACOS(SIN(RADIANS(G453))*SIN(RADIANS(E445))+COS(RADIANS(G453))*COS(RADIANS(E445))*COS(RADIANS(AR435))))&gt;90,0,$F$4*$F$5/E444^2*(SIN(RADIANS(G453))*SIN(RADIANS(E445))+COS(RADIANS(G453))*COS(RADIANS(E445))*COS(RADIANS(AR435))))</f>
        <v>0</v>
      </c>
    </row>
    <row r="454" spans="2:44" x14ac:dyDescent="0.5">
      <c r="G454">
        <v>-80</v>
      </c>
      <c r="I454">
        <f>IF(DEGREES(ACOS(SIN(RADIANS(G454))*SIN(RADIANS(E445))+COS(RADIANS(G454))*COS(RADIANS(E445))*COS(RADIANS(I435))))&gt;90,0,$F$4*$F$5/E444^2*(SIN(RADIANS(G454))*SIN(RADIANS(E445))+COS(RADIANS(G454))*COS(RADIANS(E445))*COS(RADIANS(I435))))</f>
        <v>0</v>
      </c>
      <c r="J454">
        <f>IF(DEGREES(ACOS(SIN(RADIANS(G454))*SIN(RADIANS(E445))+COS(RADIANS(G454))*COS(RADIANS(E445))*COS(RADIANS(J435))))&gt;90,0,$F$4*$F$5/E444^2*(SIN(RADIANS(G454))*SIN(RADIANS(E445))+COS(RADIANS(G454))*COS(RADIANS(E445))*COS(RADIANS(J435))))</f>
        <v>0</v>
      </c>
      <c r="K454">
        <f>IF(DEGREES(ACOS(SIN(RADIANS(G454))*SIN(RADIANS(E445))+COS(RADIANS(G454))*COS(RADIANS(E445))*COS(RADIANS(K435))))&gt;90,0,$F$4*$F$5/E444^2*(SIN(RADIANS(G454))*SIN(RADIANS(E445))+COS(RADIANS(G454))*COS(RADIANS(E445))*COS(RADIANS(K435))))</f>
        <v>0</v>
      </c>
      <c r="L454">
        <f>IF(DEGREES(ACOS(SIN(RADIANS(G454))*SIN(RADIANS(E445))+COS(RADIANS(G454))*COS(RADIANS(E445))*COS(RADIANS(L435))))&gt;90,0,$F$4*$F$5/E444^2*(SIN(RADIANS(G454))*SIN(RADIANS(E445))+COS(RADIANS(G454))*COS(RADIANS(E445))*COS(RADIANS(L435))))</f>
        <v>0</v>
      </c>
      <c r="M454">
        <f>IF(DEGREES(ACOS(SIN(RADIANS(G454))*SIN(RADIANS(E445))+COS(RADIANS(G454))*COS(RADIANS(E445))*COS(RADIANS(M435))))&gt;90,0,$F$4*$F$5/E444^2*(SIN(RADIANS(G454))*SIN(RADIANS(E445))+COS(RADIANS(G454))*COS(RADIANS(E445))*COS(RADIANS(M435))))</f>
        <v>0</v>
      </c>
      <c r="N454">
        <f>IF(DEGREES(ACOS(SIN(RADIANS(G454))*SIN(RADIANS(E445))+COS(RADIANS(G454))*COS(RADIANS(E445))*COS(RADIANS(N435))))&gt;90,0,$F$4*$F$5/E444^2*(SIN(RADIANS(G454))*SIN(RADIANS(E445))+COS(RADIANS(G454))*COS(RADIANS(E445))*COS(RADIANS(N435))))</f>
        <v>0</v>
      </c>
      <c r="O454">
        <f>IF(DEGREES(ACOS(SIN(RADIANS(G454))*SIN(RADIANS(E445))+COS(RADIANS(G454))*COS(RADIANS(E445))*COS(RADIANS(O435))))&gt;90,0,$F$4*$F$5/E444^2*(SIN(RADIANS(G454))*SIN(RADIANS(E445))+COS(RADIANS(G454))*COS(RADIANS(E445))*COS(RADIANS(O435))))</f>
        <v>0</v>
      </c>
      <c r="P454">
        <f>IF(DEGREES(ACOS(SIN(RADIANS(G454))*SIN(RADIANS(E445))+COS(RADIANS(G454))*COS(RADIANS(E445))*COS(RADIANS(P435))))&gt;90,0,$F$4*$F$5/E444^2*(SIN(RADIANS(G454))*SIN(RADIANS(E445))+COS(RADIANS(G454))*COS(RADIANS(E445))*COS(RADIANS(P435))))</f>
        <v>0</v>
      </c>
      <c r="Q454">
        <f>IF(DEGREES(ACOS(SIN(RADIANS(G454))*SIN(RADIANS(E445))+COS(RADIANS(G454))*COS(RADIANS(E445))*COS(RADIANS(Q435))))&gt;90,0,$F$4*$F$5/E444^2*(SIN(RADIANS(G454))*SIN(RADIANS(E445))+COS(RADIANS(G454))*COS(RADIANS(E445))*COS(RADIANS(Q435))))</f>
        <v>0</v>
      </c>
      <c r="R454" t="e">
        <f>IF(DEGREES(ACOS(SIN(RADIANS(G454))*SIN(RADIANS(E445))+COS(RADIANS(G454))*COS(RADIANS(E445))*COS(RADIANS(R435))))&gt;90,0,$F$4*$F$5/E444^2*(SIN(RADIANS(G454))*SIN(RADIANS(E445))+COS(RADIANS(G454))*COS(RADIANS(E445))*COS(RADIANS(R435))))</f>
        <v>#DIV/0!</v>
      </c>
      <c r="S454" t="e">
        <f>IF(DEGREES(ACOS(SIN(RADIANS(G454))*SIN(RADIANS(E445))+COS(RADIANS(G454))*COS(RADIANS(E445))*COS(RADIANS(S435))))&gt;90,0,$F$4*$F$5/E444^2*(SIN(RADIANS(G454))*SIN(RADIANS(E445))+COS(RADIANS(G454))*COS(RADIANS(E445))*COS(RADIANS(S435))))</f>
        <v>#DIV/0!</v>
      </c>
      <c r="T454" t="e">
        <f>IF(DEGREES(ACOS(SIN(RADIANS(G454))*SIN(RADIANS(E445))+COS(RADIANS(G454))*COS(RADIANS(E445))*COS(RADIANS(T435))))&gt;90,0,$F$4*$F$5/E444^2*(SIN(RADIANS(G454))*SIN(RADIANS(E445))+COS(RADIANS(G454))*COS(RADIANS(E445))*COS(RADIANS(T435))))</f>
        <v>#DIV/0!</v>
      </c>
      <c r="U454" t="e">
        <f>IF(DEGREES(ACOS(SIN(RADIANS(G454))*SIN(RADIANS(E445))+COS(RADIANS(G454))*COS(RADIANS(E445))*COS(RADIANS(U435))))&gt;90,0,$F$4*$F$5/E444^2*(SIN(RADIANS(G454))*SIN(RADIANS(E445))+COS(RADIANS(G454))*COS(RADIANS(E445))*COS(RADIANS(U435))))</f>
        <v>#DIV/0!</v>
      </c>
      <c r="V454" t="e">
        <f>IF(DEGREES(ACOS(SIN(RADIANS(G454))*SIN(RADIANS(E445))+COS(RADIANS(G454))*COS(RADIANS(E445))*COS(RADIANS(V435))))&gt;90,0,$F$4*$F$5/E444^2*(SIN(RADIANS(G454))*SIN(RADIANS(E445))+COS(RADIANS(G454))*COS(RADIANS(E445))*COS(RADIANS(V435))))</f>
        <v>#DIV/0!</v>
      </c>
      <c r="W454" t="e">
        <f>IF(DEGREES(ACOS(SIN(RADIANS(G454))*SIN(RADIANS(E445))+COS(RADIANS(G454))*COS(RADIANS(E445))*COS(RADIANS(W435))))&gt;90,0,$F$4*$F$5/E444^2*(SIN(RADIANS(G454))*SIN(RADIANS(E445))+COS(RADIANS(G454))*COS(RADIANS(E445))*COS(RADIANS(W435))))</f>
        <v>#DIV/0!</v>
      </c>
      <c r="X454" t="e">
        <f>IF(DEGREES(ACOS(SIN(RADIANS(G454))*SIN(RADIANS(E445))+COS(RADIANS(G454))*COS(RADIANS(E445))*COS(RADIANS(X435))))&gt;90,0,$F$4*$F$5/E444^2*(SIN(RADIANS(G454))*SIN(RADIANS(E445))+COS(RADIANS(G454))*COS(RADIANS(E445))*COS(RADIANS(X435))))</f>
        <v>#DIV/0!</v>
      </c>
      <c r="Y454" t="e">
        <f>IF(DEGREES(ACOS(SIN(RADIANS(G454))*SIN(RADIANS(E445))+COS(RADIANS(G454))*COS(RADIANS(E445))*COS(RADIANS(Y435))))&gt;90,0,$F$4*$F$5/E444^2*(SIN(RADIANS(G454))*SIN(RADIANS(E445))+COS(RADIANS(G454))*COS(RADIANS(E445))*COS(RADIANS(Y435))))</f>
        <v>#DIV/0!</v>
      </c>
      <c r="Z454" t="e">
        <f>IF(DEGREES(ACOS(SIN(RADIANS(G454))*SIN(RADIANS(E445))+COS(RADIANS(G454))*COS(RADIANS(E445))*COS(RADIANS(Z435))))&gt;90,0,$F$4*$F$5/E444^2*(SIN(RADIANS(G454))*SIN(RADIANS(E445))+COS(RADIANS(G454))*COS(RADIANS(E445))*COS(RADIANS(Z435))))</f>
        <v>#DIV/0!</v>
      </c>
      <c r="AA454" t="e">
        <f>IF(DEGREES(ACOS(SIN(RADIANS(G454))*SIN(RADIANS(E445))+COS(RADIANS(G454))*COS(RADIANS(E445))*COS(RADIANS(AA435))))&gt;90,0,$F$4*$F$5/E444^2*(SIN(RADIANS(G454))*SIN(RADIANS(E445))+COS(RADIANS(G454))*COS(RADIANS(E445))*COS(RADIANS(AA435))))</f>
        <v>#DIV/0!</v>
      </c>
      <c r="AB454" t="e">
        <f>IF(DEGREES(ACOS(SIN(RADIANS(G454))*SIN(RADIANS(E445))+COS(RADIANS(G454))*COS(RADIANS(E445))*COS(RADIANS(AB435))))&gt;90,0,$F$4*$F$5/E444^2*(SIN(RADIANS(G454))*SIN(RADIANS(E445))+COS(RADIANS(G454))*COS(RADIANS(E445))*COS(RADIANS(AB435))))</f>
        <v>#DIV/0!</v>
      </c>
      <c r="AC454" t="e">
        <f>IF(DEGREES(ACOS(SIN(RADIANS(G454))*SIN(RADIANS(E445))+COS(RADIANS(G454))*COS(RADIANS(E445))*COS(RADIANS(AC435))))&gt;90,0,$F$4*$F$5/E444^2*(SIN(RADIANS(G454))*SIN(RADIANS(E445))+COS(RADIANS(G454))*COS(RADIANS(E445))*COS(RADIANS(AC435))))</f>
        <v>#DIV/0!</v>
      </c>
      <c r="AD454" t="e">
        <f>IF(DEGREES(ACOS(SIN(RADIANS(G454))*SIN(RADIANS(E445))+COS(RADIANS(G454))*COS(RADIANS(E445))*COS(RADIANS(AD435))))&gt;90,0,$F$4*$F$5/E444^2*(SIN(RADIANS(G454))*SIN(RADIANS(E445))+COS(RADIANS(G454))*COS(RADIANS(E445))*COS(RADIANS(AD435))))</f>
        <v>#DIV/0!</v>
      </c>
      <c r="AE454" t="e">
        <f>IF(DEGREES(ACOS(SIN(RADIANS(G454))*SIN(RADIANS(E445))+COS(RADIANS(G454))*COS(RADIANS(E445))*COS(RADIANS(AE435))))&gt;90,0,$F$4*$F$5/E444^2*(SIN(RADIANS(G454))*SIN(RADIANS(E445))+COS(RADIANS(G454))*COS(RADIANS(E445))*COS(RADIANS(AE435))))</f>
        <v>#DIV/0!</v>
      </c>
      <c r="AF454" t="e">
        <f>IF(DEGREES(ACOS(SIN(RADIANS(G454))*SIN(RADIANS(E445))+COS(RADIANS(G454))*COS(RADIANS(E445))*COS(RADIANS(AF435))))&gt;90,0,$F$4*$F$5/E444^2*(SIN(RADIANS(G454))*SIN(RADIANS(E445))+COS(RADIANS(G454))*COS(RADIANS(E445))*COS(RADIANS(AF435))))</f>
        <v>#DIV/0!</v>
      </c>
      <c r="AG454" t="e">
        <f>IF(DEGREES(ACOS(SIN(RADIANS(G454))*SIN(RADIANS(E445))+COS(RADIANS(G454))*COS(RADIANS(E445))*COS(RADIANS(AG435))))&gt;90,0,$F$4*$F$5/E444^2*(SIN(RADIANS(G454))*SIN(RADIANS(E445))+COS(RADIANS(G454))*COS(RADIANS(E445))*COS(RADIANS(AG435))))</f>
        <v>#DIV/0!</v>
      </c>
      <c r="AH454" t="e">
        <f>IF(DEGREES(ACOS(SIN(RADIANS(G454))*SIN(RADIANS(E445))+COS(RADIANS(G454))*COS(RADIANS(E445))*COS(RADIANS(AH435))))&gt;90,0,$F$4*$F$5/E444^2*(SIN(RADIANS(G454))*SIN(RADIANS(E445))+COS(RADIANS(G454))*COS(RADIANS(E445))*COS(RADIANS(AH435))))</f>
        <v>#DIV/0!</v>
      </c>
      <c r="AI454" t="e">
        <f>IF(DEGREES(ACOS(SIN(RADIANS(G454))*SIN(RADIANS(E445))+COS(RADIANS(G454))*COS(RADIANS(E445))*COS(RADIANS(AI435))))&gt;90,0,$F$4*$F$5/E444^2*(SIN(RADIANS(G454))*SIN(RADIANS(E445))+COS(RADIANS(G454))*COS(RADIANS(E445))*COS(RADIANS(AI435))))</f>
        <v>#DIV/0!</v>
      </c>
      <c r="AJ454" t="e">
        <f>IF(DEGREES(ACOS(SIN(RADIANS(G454))*SIN(RADIANS(E445))+COS(RADIANS(G454))*COS(RADIANS(E445))*COS(RADIANS(AJ435))))&gt;90,0,$F$4*$F$5/E444^2*(SIN(RADIANS(G454))*SIN(RADIANS(E445))+COS(RADIANS(G454))*COS(RADIANS(E445))*COS(RADIANS(AJ435))))</f>
        <v>#DIV/0!</v>
      </c>
      <c r="AK454">
        <f>IF(DEGREES(ACOS(SIN(RADIANS(G454))*SIN(RADIANS(E445))+COS(RADIANS(G454))*COS(RADIANS(E445))*COS(RADIANS(AK435))))&gt;90,0,$F$4*$F$5/E444^2*(SIN(RADIANS(G454))*SIN(RADIANS(E445))+COS(RADIANS(G454))*COS(RADIANS(E445))*COS(RADIANS(AK435))))</f>
        <v>0</v>
      </c>
      <c r="AL454">
        <f>IF(DEGREES(ACOS(SIN(RADIANS(G454))*SIN(RADIANS(E445))+COS(RADIANS(G454))*COS(RADIANS(E445))*COS(RADIANS(AL435))))&gt;90,0,$F$4*$F$5/E444^2*(SIN(RADIANS(G454))*SIN(RADIANS(E445))+COS(RADIANS(G454))*COS(RADIANS(E445))*COS(RADIANS(AL435))))</f>
        <v>0</v>
      </c>
      <c r="AM454">
        <f>IF(DEGREES(ACOS(SIN(RADIANS(G454))*SIN(RADIANS(E445))+COS(RADIANS(G454))*COS(RADIANS(E445))*COS(RADIANS(AM435))))&gt;90,0,$F$4*$F$5/E444^2*(SIN(RADIANS(G454))*SIN(RADIANS(E445))+COS(RADIANS(G454))*COS(RADIANS(E445))*COS(RADIANS(AM435))))</f>
        <v>0</v>
      </c>
      <c r="AN454">
        <f>IF(DEGREES(ACOS(SIN(RADIANS(G454))*SIN(RADIANS(E445))+COS(RADIANS(G454))*COS(RADIANS(E445))*COS(RADIANS(AN435))))&gt;90,0,$F$4*$F$5/E444^2*(SIN(RADIANS(G454))*SIN(RADIANS(E445))+COS(RADIANS(G454))*COS(RADIANS(E445))*COS(RADIANS(AN435))))</f>
        <v>0</v>
      </c>
      <c r="AO454">
        <f>IF(DEGREES(ACOS(SIN(RADIANS(G454))*SIN(RADIANS(E445))+COS(RADIANS(G454))*COS(RADIANS(E445))*COS(RADIANS(AO435))))&gt;90,0,$F$4*$F$5/E444^2*(SIN(RADIANS(G454))*SIN(RADIANS(E445))+COS(RADIANS(G454))*COS(RADIANS(E445))*COS(RADIANS(AO435))))</f>
        <v>0</v>
      </c>
      <c r="AP454">
        <f>IF(DEGREES(ACOS(SIN(RADIANS(G454))*SIN(RADIANS(E445))+COS(RADIANS(G454))*COS(RADIANS(E445))*COS(RADIANS(AP435))))&gt;90,0,$F$4*$F$5/E444^2*(SIN(RADIANS(G454))*SIN(RADIANS(E445))+COS(RADIANS(G454))*COS(RADIANS(E445))*COS(RADIANS(AP435))))</f>
        <v>0</v>
      </c>
      <c r="AQ454">
        <f>IF(DEGREES(ACOS(SIN(RADIANS(G454))*SIN(RADIANS(E445))+COS(RADIANS(G454))*COS(RADIANS(E445))*COS(RADIANS(AQ435))))&gt;90,0,$F$4*$F$5/E444^2*(SIN(RADIANS(G454))*SIN(RADIANS(E445))+COS(RADIANS(G454))*COS(RADIANS(E445))*COS(RADIANS(AQ435))))</f>
        <v>0</v>
      </c>
      <c r="AR454">
        <f>IF(DEGREES(ACOS(SIN(RADIANS(G454))*SIN(RADIANS(E445))+COS(RADIANS(G454))*COS(RADIANS(E445))*COS(RADIANS(AR435))))&gt;90,0,$F$4*$F$5/E444^2*(SIN(RADIANS(G454))*SIN(RADIANS(E445))+COS(RADIANS(G454))*COS(RADIANS(E445))*COS(RADIANS(AR435))))</f>
        <v>0</v>
      </c>
    </row>
    <row r="455" spans="2:44" x14ac:dyDescent="0.5">
      <c r="G455">
        <v>-90</v>
      </c>
      <c r="I455" t="e">
        <f>IF(DEGREES(ACOS(SIN(RADIANS(G455))*SIN(RADIANS(E445))+COS(RADIANS(G455))*COS(RADIANS(E445))*COS(RADIANS(I435))))&gt;90,0,$F$4*$F$5/E444^2*(SIN(RADIANS(G455))*SIN(RADIANS(E445))+COS(RADIANS(G455))*COS(RADIANS(E445))*COS(RADIANS(I435))))</f>
        <v>#DIV/0!</v>
      </c>
      <c r="J455" t="e">
        <f>IF(DEGREES(ACOS(SIN(RADIANS(G455))*SIN(RADIANS(E445))+COS(RADIANS(G455))*COS(RADIANS(E445))*COS(RADIANS(J435))))&gt;90,0,$F$4*$F$5/E444^2*(SIN(RADIANS(G455))*SIN(RADIANS(E445))+COS(RADIANS(G455))*COS(RADIANS(E445))*COS(RADIANS(J435))))</f>
        <v>#DIV/0!</v>
      </c>
      <c r="K455" t="e">
        <f>IF(DEGREES(ACOS(SIN(RADIANS(G455))*SIN(RADIANS(E445))+COS(RADIANS(G455))*COS(RADIANS(E445))*COS(RADIANS(K435))))&gt;90,0,$F$4*$F$5/E444^2*(SIN(RADIANS(G455))*SIN(RADIANS(E445))+COS(RADIANS(G455))*COS(RADIANS(E445))*COS(RADIANS(K435))))</f>
        <v>#DIV/0!</v>
      </c>
      <c r="L455" t="e">
        <f>IF(DEGREES(ACOS(SIN(RADIANS(G455))*SIN(RADIANS(E445))+COS(RADIANS(G455))*COS(RADIANS(E445))*COS(RADIANS(L435))))&gt;90,0,$F$4*$F$5/E444^2*(SIN(RADIANS(G455))*SIN(RADIANS(E445))+COS(RADIANS(G455))*COS(RADIANS(E445))*COS(RADIANS(L435))))</f>
        <v>#DIV/0!</v>
      </c>
      <c r="M455" t="e">
        <f>IF(DEGREES(ACOS(SIN(RADIANS(G455))*SIN(RADIANS(E445))+COS(RADIANS(G455))*COS(RADIANS(E445))*COS(RADIANS(M435))))&gt;90,0,$F$4*$F$5/E444^2*(SIN(RADIANS(G455))*SIN(RADIANS(E445))+COS(RADIANS(G455))*COS(RADIANS(E445))*COS(RADIANS(M435))))</f>
        <v>#DIV/0!</v>
      </c>
      <c r="N455" t="e">
        <f>IF(DEGREES(ACOS(SIN(RADIANS(G455))*SIN(RADIANS(E445))+COS(RADIANS(G455))*COS(RADIANS(E445))*COS(RADIANS(N435))))&gt;90,0,$F$4*$F$5/E444^2*(SIN(RADIANS(G455))*SIN(RADIANS(E445))+COS(RADIANS(G455))*COS(RADIANS(E445))*COS(RADIANS(N435))))</f>
        <v>#DIV/0!</v>
      </c>
      <c r="O455" t="e">
        <f>IF(DEGREES(ACOS(SIN(RADIANS(G455))*SIN(RADIANS(E445))+COS(RADIANS(G455))*COS(RADIANS(E445))*COS(RADIANS(O435))))&gt;90,0,$F$4*$F$5/E444^2*(SIN(RADIANS(G455))*SIN(RADIANS(E445))+COS(RADIANS(G455))*COS(RADIANS(E445))*COS(RADIANS(O435))))</f>
        <v>#DIV/0!</v>
      </c>
      <c r="P455" t="e">
        <f>IF(DEGREES(ACOS(SIN(RADIANS(G455))*SIN(RADIANS(E445))+COS(RADIANS(G455))*COS(RADIANS(E445))*COS(RADIANS(P435))))&gt;90,0,$F$4*$F$5/E444^2*(SIN(RADIANS(G455))*SIN(RADIANS(E445))+COS(RADIANS(G455))*COS(RADIANS(E445))*COS(RADIANS(P435))))</f>
        <v>#DIV/0!</v>
      </c>
      <c r="Q455" t="e">
        <f>IF(DEGREES(ACOS(SIN(RADIANS(G455))*SIN(RADIANS(E445))+COS(RADIANS(G455))*COS(RADIANS(E445))*COS(RADIANS(Q435))))&gt;90,0,$F$4*$F$5/E444^2*(SIN(RADIANS(G455))*SIN(RADIANS(E445))+COS(RADIANS(G455))*COS(RADIANS(E445))*COS(RADIANS(Q435))))</f>
        <v>#DIV/0!</v>
      </c>
      <c r="R455" t="e">
        <f>IF(DEGREES(ACOS(SIN(RADIANS(G455))*SIN(RADIANS(E445))+COS(RADIANS(G455))*COS(RADIANS(E445))*COS(RADIANS(R435))))&gt;90,0,$F$4*$F$5/E444^2*(SIN(RADIANS(G455))*SIN(RADIANS(E445))+COS(RADIANS(G455))*COS(RADIANS(E445))*COS(RADIANS(R435))))</f>
        <v>#DIV/0!</v>
      </c>
      <c r="S455" t="e">
        <f>IF(DEGREES(ACOS(SIN(RADIANS(G455))*SIN(RADIANS(E445))+COS(RADIANS(G455))*COS(RADIANS(E445))*COS(RADIANS(S435))))&gt;90,0,$F$4*$F$5/E444^2*(SIN(RADIANS(G455))*SIN(RADIANS(E445))+COS(RADIANS(G455))*COS(RADIANS(E445))*COS(RADIANS(S435))))</f>
        <v>#DIV/0!</v>
      </c>
      <c r="T455" t="e">
        <f>IF(DEGREES(ACOS(SIN(RADIANS(G455))*SIN(RADIANS(E445))+COS(RADIANS(G455))*COS(RADIANS(E445))*COS(RADIANS(T435))))&gt;90,0,$F$4*$F$5/E444^2*(SIN(RADIANS(G455))*SIN(RADIANS(E445))+COS(RADIANS(G455))*COS(RADIANS(E445))*COS(RADIANS(T435))))</f>
        <v>#DIV/0!</v>
      </c>
      <c r="U455" t="e">
        <f>IF(DEGREES(ACOS(SIN(RADIANS(G455))*SIN(RADIANS(E445))+COS(RADIANS(G455))*COS(RADIANS(E445))*COS(RADIANS(U435))))&gt;90,0,$F$4*$F$5/E444^2*(SIN(RADIANS(G455))*SIN(RADIANS(E445))+COS(RADIANS(G455))*COS(RADIANS(E445))*COS(RADIANS(U435))))</f>
        <v>#DIV/0!</v>
      </c>
      <c r="V455" t="e">
        <f>IF(DEGREES(ACOS(SIN(RADIANS(G455))*SIN(RADIANS(E445))+COS(RADIANS(G455))*COS(RADIANS(E445))*COS(RADIANS(V435))))&gt;90,0,$F$4*$F$5/E444^2*(SIN(RADIANS(G455))*SIN(RADIANS(E445))+COS(RADIANS(G455))*COS(RADIANS(E445))*COS(RADIANS(V435))))</f>
        <v>#DIV/0!</v>
      </c>
      <c r="W455" t="e">
        <f>IF(DEGREES(ACOS(SIN(RADIANS(G455))*SIN(RADIANS(E445))+COS(RADIANS(G455))*COS(RADIANS(E445))*COS(RADIANS(W435))))&gt;90,0,$F$4*$F$5/E444^2*(SIN(RADIANS(G455))*SIN(RADIANS(E445))+COS(RADIANS(G455))*COS(RADIANS(E445))*COS(RADIANS(W435))))</f>
        <v>#DIV/0!</v>
      </c>
      <c r="X455" t="e">
        <f>IF(DEGREES(ACOS(SIN(RADIANS(G455))*SIN(RADIANS(E445))+COS(RADIANS(G455))*COS(RADIANS(E445))*COS(RADIANS(X435))))&gt;90,0,$F$4*$F$5/E444^2*(SIN(RADIANS(G455))*SIN(RADIANS(E445))+COS(RADIANS(G455))*COS(RADIANS(E445))*COS(RADIANS(X435))))</f>
        <v>#DIV/0!</v>
      </c>
      <c r="Y455" t="e">
        <f>IF(DEGREES(ACOS(SIN(RADIANS(G455))*SIN(RADIANS(E445))+COS(RADIANS(G455))*COS(RADIANS(E445))*COS(RADIANS(Y435))))&gt;90,0,$F$4*$F$5/E444^2*(SIN(RADIANS(G455))*SIN(RADIANS(E445))+COS(RADIANS(G455))*COS(RADIANS(E445))*COS(RADIANS(Y435))))</f>
        <v>#DIV/0!</v>
      </c>
      <c r="Z455" t="e">
        <f>IF(DEGREES(ACOS(SIN(RADIANS(G455))*SIN(RADIANS(E445))+COS(RADIANS(G455))*COS(RADIANS(E445))*COS(RADIANS(Z435))))&gt;90,0,$F$4*$F$5/E444^2*(SIN(RADIANS(G455))*SIN(RADIANS(E445))+COS(RADIANS(G455))*COS(RADIANS(E445))*COS(RADIANS(Z435))))</f>
        <v>#DIV/0!</v>
      </c>
      <c r="AA455" t="e">
        <f>IF(DEGREES(ACOS(SIN(RADIANS(G455))*SIN(RADIANS(E445))+COS(RADIANS(G455))*COS(RADIANS(E445))*COS(RADIANS(AA435))))&gt;90,0,$F$4*$F$5/E444^2*(SIN(RADIANS(G455))*SIN(RADIANS(E445))+COS(RADIANS(G455))*COS(RADIANS(E445))*COS(RADIANS(AA435))))</f>
        <v>#DIV/0!</v>
      </c>
      <c r="AB455" t="e">
        <f>IF(DEGREES(ACOS(SIN(RADIANS(G455))*SIN(RADIANS(E445))+COS(RADIANS(G455))*COS(RADIANS(E445))*COS(RADIANS(AB435))))&gt;90,0,$F$4*$F$5/E444^2*(SIN(RADIANS(G455))*SIN(RADIANS(E445))+COS(RADIANS(G455))*COS(RADIANS(E445))*COS(RADIANS(AB435))))</f>
        <v>#DIV/0!</v>
      </c>
      <c r="AC455" t="e">
        <f>IF(DEGREES(ACOS(SIN(RADIANS(G455))*SIN(RADIANS(E445))+COS(RADIANS(G455))*COS(RADIANS(E445))*COS(RADIANS(AC435))))&gt;90,0,$F$4*$F$5/E444^2*(SIN(RADIANS(G455))*SIN(RADIANS(E445))+COS(RADIANS(G455))*COS(RADIANS(E445))*COS(RADIANS(AC435))))</f>
        <v>#DIV/0!</v>
      </c>
      <c r="AD455" t="e">
        <f>IF(DEGREES(ACOS(SIN(RADIANS(G455))*SIN(RADIANS(E445))+COS(RADIANS(G455))*COS(RADIANS(E445))*COS(RADIANS(AD435))))&gt;90,0,$F$4*$F$5/E444^2*(SIN(RADIANS(G455))*SIN(RADIANS(E445))+COS(RADIANS(G455))*COS(RADIANS(E445))*COS(RADIANS(AD435))))</f>
        <v>#DIV/0!</v>
      </c>
      <c r="AE455" t="e">
        <f>IF(DEGREES(ACOS(SIN(RADIANS(G455))*SIN(RADIANS(E445))+COS(RADIANS(G455))*COS(RADIANS(E445))*COS(RADIANS(AE435))))&gt;90,0,$F$4*$F$5/E444^2*(SIN(RADIANS(G455))*SIN(RADIANS(E445))+COS(RADIANS(G455))*COS(RADIANS(E445))*COS(RADIANS(AE435))))</f>
        <v>#DIV/0!</v>
      </c>
      <c r="AF455" t="e">
        <f>IF(DEGREES(ACOS(SIN(RADIANS(G455))*SIN(RADIANS(E445))+COS(RADIANS(G455))*COS(RADIANS(E445))*COS(RADIANS(AF435))))&gt;90,0,$F$4*$F$5/E444^2*(SIN(RADIANS(G455))*SIN(RADIANS(E445))+COS(RADIANS(G455))*COS(RADIANS(E445))*COS(RADIANS(AF435))))</f>
        <v>#DIV/0!</v>
      </c>
      <c r="AG455" t="e">
        <f>IF(DEGREES(ACOS(SIN(RADIANS(G455))*SIN(RADIANS(E445))+COS(RADIANS(G455))*COS(RADIANS(E445))*COS(RADIANS(AG435))))&gt;90,0,$F$4*$F$5/E444^2*(SIN(RADIANS(G455))*SIN(RADIANS(E445))+COS(RADIANS(G455))*COS(RADIANS(E445))*COS(RADIANS(AG435))))</f>
        <v>#DIV/0!</v>
      </c>
      <c r="AH455" t="e">
        <f>IF(DEGREES(ACOS(SIN(RADIANS(G455))*SIN(RADIANS(E445))+COS(RADIANS(G455))*COS(RADIANS(E445))*COS(RADIANS(AH435))))&gt;90,0,$F$4*$F$5/E444^2*(SIN(RADIANS(G455))*SIN(RADIANS(E445))+COS(RADIANS(G455))*COS(RADIANS(E445))*COS(RADIANS(AH435))))</f>
        <v>#DIV/0!</v>
      </c>
      <c r="AI455" t="e">
        <f>IF(DEGREES(ACOS(SIN(RADIANS(G455))*SIN(RADIANS(E445))+COS(RADIANS(G455))*COS(RADIANS(E445))*COS(RADIANS(AI435))))&gt;90,0,$F$4*$F$5/E444^2*(SIN(RADIANS(G455))*SIN(RADIANS(E445))+COS(RADIANS(G455))*COS(RADIANS(E445))*COS(RADIANS(AI435))))</f>
        <v>#DIV/0!</v>
      </c>
      <c r="AJ455" t="e">
        <f>IF(DEGREES(ACOS(SIN(RADIANS(G455))*SIN(RADIANS(E445))+COS(RADIANS(G455))*COS(RADIANS(E445))*COS(RADIANS(AJ435))))&gt;90,0,$F$4*$F$5/E444^2*(SIN(RADIANS(G455))*SIN(RADIANS(E445))+COS(RADIANS(G455))*COS(RADIANS(E445))*COS(RADIANS(AJ435))))</f>
        <v>#DIV/0!</v>
      </c>
      <c r="AK455" t="e">
        <f>IF(DEGREES(ACOS(SIN(RADIANS(G455))*SIN(RADIANS(E445))+COS(RADIANS(G455))*COS(RADIANS(E445))*COS(RADIANS(AK435))))&gt;90,0,$F$4*$F$5/E444^2*(SIN(RADIANS(G455))*SIN(RADIANS(E445))+COS(RADIANS(G455))*COS(RADIANS(E445))*COS(RADIANS(AK435))))</f>
        <v>#DIV/0!</v>
      </c>
      <c r="AL455" t="e">
        <f>IF(DEGREES(ACOS(SIN(RADIANS(G455))*SIN(RADIANS(E445))+COS(RADIANS(G455))*COS(RADIANS(E445))*COS(RADIANS(AL435))))&gt;90,0,$F$4*$F$5/E444^2*(SIN(RADIANS(G455))*SIN(RADIANS(E445))+COS(RADIANS(G455))*COS(RADIANS(E445))*COS(RADIANS(AL435))))</f>
        <v>#DIV/0!</v>
      </c>
      <c r="AM455" t="e">
        <f>IF(DEGREES(ACOS(SIN(RADIANS(G455))*SIN(RADIANS(E445))+COS(RADIANS(G455))*COS(RADIANS(E445))*COS(RADIANS(AM435))))&gt;90,0,$F$4*$F$5/E444^2*(SIN(RADIANS(G455))*SIN(RADIANS(E445))+COS(RADIANS(G455))*COS(RADIANS(E445))*COS(RADIANS(AM435))))</f>
        <v>#DIV/0!</v>
      </c>
      <c r="AN455" t="e">
        <f>IF(DEGREES(ACOS(SIN(RADIANS(G455))*SIN(RADIANS(E445))+COS(RADIANS(G455))*COS(RADIANS(E445))*COS(RADIANS(AN435))))&gt;90,0,$F$4*$F$5/E444^2*(SIN(RADIANS(G455))*SIN(RADIANS(E445))+COS(RADIANS(G455))*COS(RADIANS(E445))*COS(RADIANS(AN435))))</f>
        <v>#DIV/0!</v>
      </c>
      <c r="AO455" t="e">
        <f>IF(DEGREES(ACOS(SIN(RADIANS(G455))*SIN(RADIANS(E445))+COS(RADIANS(G455))*COS(RADIANS(E445))*COS(RADIANS(AO435))))&gt;90,0,$F$4*$F$5/E444^2*(SIN(RADIANS(G455))*SIN(RADIANS(E445))+COS(RADIANS(G455))*COS(RADIANS(E445))*COS(RADIANS(AO435))))</f>
        <v>#DIV/0!</v>
      </c>
      <c r="AP455" t="e">
        <f>IF(DEGREES(ACOS(SIN(RADIANS(G455))*SIN(RADIANS(E445))+COS(RADIANS(G455))*COS(RADIANS(E445))*COS(RADIANS(AP435))))&gt;90,0,$F$4*$F$5/E444^2*(SIN(RADIANS(G455))*SIN(RADIANS(E445))+COS(RADIANS(G455))*COS(RADIANS(E445))*COS(RADIANS(AP435))))</f>
        <v>#DIV/0!</v>
      </c>
      <c r="AQ455" t="e">
        <f>IF(DEGREES(ACOS(SIN(RADIANS(G455))*SIN(RADIANS(E445))+COS(RADIANS(G455))*COS(RADIANS(E445))*COS(RADIANS(AQ435))))&gt;90,0,$F$4*$F$5/E444^2*(SIN(RADIANS(G455))*SIN(RADIANS(E445))+COS(RADIANS(G455))*COS(RADIANS(E445))*COS(RADIANS(AQ435))))</f>
        <v>#DIV/0!</v>
      </c>
      <c r="AR455" t="e">
        <f>IF(DEGREES(ACOS(SIN(RADIANS(G455))*SIN(RADIANS(E445))+COS(RADIANS(G455))*COS(RADIANS(E445))*COS(RADIANS(AR435))))&gt;90,0,$F$4*$F$5/E444^2*(SIN(RADIANS(G455))*SIN(RADIANS(E445))+COS(RADIANS(G455))*COS(RADIANS(E445))*COS(RADIANS(AR435))))</f>
        <v>#DIV/0!</v>
      </c>
    </row>
    <row r="457" spans="2:44" x14ac:dyDescent="0.5">
      <c r="H457" t="s">
        <v>769</v>
      </c>
      <c r="I457">
        <v>180</v>
      </c>
      <c r="J457">
        <v>170</v>
      </c>
      <c r="K457">
        <v>160</v>
      </c>
      <c r="L457">
        <v>150</v>
      </c>
      <c r="M457">
        <v>140</v>
      </c>
      <c r="N457">
        <v>130</v>
      </c>
      <c r="O457">
        <v>120</v>
      </c>
      <c r="P457">
        <v>110</v>
      </c>
      <c r="Q457">
        <v>100</v>
      </c>
      <c r="R457">
        <v>90</v>
      </c>
      <c r="S457">
        <v>80</v>
      </c>
      <c r="T457">
        <v>70</v>
      </c>
      <c r="U457">
        <v>60</v>
      </c>
      <c r="V457">
        <v>50</v>
      </c>
      <c r="W457">
        <v>40</v>
      </c>
      <c r="X457">
        <v>30</v>
      </c>
      <c r="Y457">
        <v>20</v>
      </c>
      <c r="Z457">
        <v>10</v>
      </c>
      <c r="AA457">
        <v>0</v>
      </c>
      <c r="AB457">
        <v>-10</v>
      </c>
      <c r="AC457">
        <v>-20</v>
      </c>
      <c r="AD457">
        <v>-30</v>
      </c>
      <c r="AE457">
        <v>-40</v>
      </c>
      <c r="AF457">
        <v>-50</v>
      </c>
      <c r="AG457">
        <v>-60</v>
      </c>
      <c r="AH457">
        <v>-70</v>
      </c>
      <c r="AI457">
        <v>-80</v>
      </c>
      <c r="AJ457">
        <v>-90</v>
      </c>
      <c r="AK457">
        <v>-100</v>
      </c>
      <c r="AL457">
        <v>-110</v>
      </c>
      <c r="AM457">
        <v>-120</v>
      </c>
      <c r="AN457">
        <v>-130</v>
      </c>
      <c r="AO457">
        <v>-140</v>
      </c>
      <c r="AP457">
        <v>-150</v>
      </c>
      <c r="AQ457">
        <v>-160</v>
      </c>
      <c r="AR457">
        <v>-170</v>
      </c>
    </row>
    <row r="458" spans="2:44" x14ac:dyDescent="0.5">
      <c r="H458" t="s">
        <v>779</v>
      </c>
      <c r="I458">
        <f>IF(ABS(I457-E470)&gt;180,IF(ABS(I457-E470)&gt;360,ABS(I457-E470)-360,360-ABS(I457-E470)),ABS(I457-E470))</f>
        <v>180</v>
      </c>
      <c r="J458">
        <f>IF(ABS(J457-E470)&gt;180,IF(ABS(J457-E470)&gt;360,ABS(J457-E470)-360,360-ABS(J457-E470)),ABS(J457-E470))</f>
        <v>170</v>
      </c>
      <c r="K458">
        <f>IF(ABS(K457-E470)&gt;180,IF(ABS(K457-E470)&gt;360,ABS(K457-E470)-360,360-ABS(K457-E470)),ABS(K457-E470))</f>
        <v>160</v>
      </c>
      <c r="L458">
        <f>IF(ABS(L457-E470)&gt;180,IF(ABS(L457-E470)&gt;360,ABS(L457-E470)-360,360-ABS(L457-E470)),ABS(L457-E470))</f>
        <v>150</v>
      </c>
      <c r="M458">
        <f>IF(ABS(M457-E470)&gt;180,IF(ABS(M457-E470)&gt;360,ABS(M457-E470)-360,360-ABS(M457-E470)),ABS(M457-E470))</f>
        <v>140</v>
      </c>
      <c r="N458">
        <f>IF(ABS(N457-E470)&gt;180,IF(ABS(N457-E470)&gt;360,ABS(N457-E470)-360,360-ABS(N457-E470)),ABS(N457-E470))</f>
        <v>130</v>
      </c>
      <c r="O458">
        <f>IF(ABS(O457-E470)&gt;180,IF(ABS(O457-E470)&gt;360,ABS(O457-E470)-360,360-ABS(O457-E470)),ABS(O457-E470))</f>
        <v>120</v>
      </c>
      <c r="P458">
        <f>IF(ABS(P457-E470)&gt;180,IF(ABS(P457-E470)&gt;360,ABS(P457-E470)-360,360-ABS(P457-E470)),ABS(P457-E470))</f>
        <v>110</v>
      </c>
      <c r="Q458">
        <f>IF(ABS(Q457-E470)&gt;180,IF(ABS(Q457-E470)&gt;360,ABS(Q457-E470)-360,360-ABS(Q457-E470)),ABS(Q457-E470))</f>
        <v>100</v>
      </c>
      <c r="R458">
        <f>IF(ABS(R457-E470)&gt;180,IF(ABS(R457-E470)&gt;360,ABS(R457-E470)-360,360-ABS(R457-E470)),ABS(R457-E470))</f>
        <v>90</v>
      </c>
      <c r="S458">
        <f>IF(ABS(S457-E470)&gt;180,IF(ABS(S457-E470)&gt;360,ABS(S457-E470)-360,360-ABS(S457-E470)),ABS(S457-E470))</f>
        <v>80</v>
      </c>
      <c r="T458">
        <f>IF(ABS(T457-E470)&gt;180,IF(ABS(T457-E470)&gt;360,ABS(T457-E470)-360,360-ABS(T457-E470)),ABS(T457-E470))</f>
        <v>70</v>
      </c>
      <c r="U458">
        <f>IF(ABS(U457-E470)&gt;180,IF(ABS(U457-E470)&gt;360,ABS(U457-E470)-360,360-ABS(U457-E470)),ABS(U457-E470))</f>
        <v>60</v>
      </c>
      <c r="V458">
        <f>IF(ABS(V457-E470)&gt;180,IF(ABS(V457-E470)&gt;360,ABS(V457-E470)-360,360-ABS(V457-E470)),ABS(V457-E470))</f>
        <v>50</v>
      </c>
      <c r="W458">
        <f>IF(ABS(W457-E470)&gt;180,IF(ABS(W457-E470)&gt;360,ABS(W457-E470)-360,360-ABS(W457-E470)),ABS(W457-E470))</f>
        <v>40</v>
      </c>
      <c r="X458">
        <f>IF(ABS(X457-E470)&gt;180,IF(ABS(X457-E470)&gt;360,ABS(X457-E470)-360,360-ABS(X457-E470)),ABS(X457-E470))</f>
        <v>30</v>
      </c>
      <c r="Y458">
        <f>IF(ABS(Y457-E470)&gt;180,IF(ABS(Y457-E470)&gt;360,ABS(Y457-E470)-360,360-ABS(Y457-E470)),ABS(Y457-E470))</f>
        <v>20</v>
      </c>
      <c r="Z458">
        <f>IF(ABS(Z457-E470)&gt;180,IF(ABS(Z457-E470)&gt;360,ABS(Z457-E470)-360,360-ABS(Z457-E470)),ABS(Z457-E470))</f>
        <v>10</v>
      </c>
      <c r="AA458">
        <f>IF(ABS(AA457-E470)&gt;180,IF(ABS(AA457-E470)&gt;360,ABS(AA457-E470)-360,360-ABS(AA457-E470)),ABS(AA457-E470))</f>
        <v>0</v>
      </c>
      <c r="AB458">
        <f>IF(ABS(AB457-E470)&gt;180,IF(ABS(AB457-E470)&gt;360,ABS(AB457-E470)-360,360-ABS(AB457-E470)),ABS(AB457-E470))</f>
        <v>10</v>
      </c>
      <c r="AC458">
        <f>IF(ABS(AC457-E470)&gt;180,IF(ABS(AC457-E470)&gt;360,ABS(AC457-E470)-360,360-ABS(AC457-E470)),ABS(AC457-E470))</f>
        <v>20</v>
      </c>
      <c r="AD458">
        <f>IF(ABS(AD457-E470)&gt;180,IF(ABS(AD457-E470)&gt;360,ABS(AD457-E470)-360,360-ABS(AD457-E470)),ABS(AD457-E470))</f>
        <v>30</v>
      </c>
      <c r="AE458">
        <f>IF(ABS(AE457-E470)&gt;180,IF(ABS(AE457-E470)&gt;360,ABS(AE457-E470)-360,360-ABS(AE457-E470)),ABS(AE457-E470))</f>
        <v>40</v>
      </c>
      <c r="AF458">
        <f>IF(ABS(AF457-E470)&gt;180,IF(ABS(AF457-E470)&gt;360,ABS(AF457-E470)-360,360-ABS(AF457-E470)),ABS(AF457-E470))</f>
        <v>50</v>
      </c>
      <c r="AG458">
        <f>IF(ABS(AG457-E470)&gt;180,IF(ABS(AG457-E470)&gt;360,ABS(AG457-E470)-360,360-ABS(AG457-E470)),ABS(AG457-E470))</f>
        <v>60</v>
      </c>
      <c r="AH458">
        <f>IF(ABS(AH457-E470)&gt;180,IF(ABS(AH457-E470)&gt;360,ABS(AH457-E470)-360,360-ABS(AH457-E470)),ABS(AH457-E470))</f>
        <v>70</v>
      </c>
      <c r="AI458">
        <f>IF(ABS(AI457-E470)&gt;180,IF(ABS(AI457-E470)&gt;360,ABS(AI457-E470)-360,360-ABS(AI457-E470)),ABS(AI457-E470))</f>
        <v>80</v>
      </c>
      <c r="AJ458">
        <f>IF(ABS(AJ457-E470)&gt;180,IF(ABS(AJ457-E470)&gt;360,ABS(AJ457-E470)-360,360-ABS(AJ457-E470)),ABS(AJ457-E470))</f>
        <v>90</v>
      </c>
      <c r="AK458">
        <f>IF(ABS(AK457-E470)&gt;180,IF(ABS(AK457-E470)&gt;360,ABS(AK457-E470)-360,360-ABS(AK457-E470)),ABS(AK457-E470))</f>
        <v>100</v>
      </c>
      <c r="AL458">
        <f>IF(ABS(AL457-E470)&gt;180,IF(ABS(AL457-E470)&gt;360,ABS(AL457-E470)-360,360-ABS(AL457-E470)),ABS(AL457-E470))</f>
        <v>110</v>
      </c>
      <c r="AM458">
        <f>IF(ABS(AM457-E470)&gt;180,IF(ABS(AM457-E470)&gt;360,ABS(AM457-E470)-360,360-ABS(AM457-E470)),ABS(AM457-E470))</f>
        <v>120</v>
      </c>
      <c r="AN458">
        <f>IF(ABS(AN457-E470)&gt;180,IF(ABS(AN457-E470)&gt;360,ABS(AN457-E470)-360,360-ABS(AN457-E470)),ABS(AN457-E470))</f>
        <v>130</v>
      </c>
      <c r="AO458">
        <f>IF(ABS(AO457-E470)&gt;180,IF(ABS(AO457-E470)&gt;360,ABS(AO457-E470)-360,360-ABS(AO457-E470)),ABS(AO457-E470))</f>
        <v>140</v>
      </c>
      <c r="AP458">
        <f>IF(ABS(AP457-E470)&gt;180,IF(ABS(AP457-E470)&gt;360,ABS(AP457-E470)-360,360-ABS(AP457-E470)),ABS(AP457-E470))</f>
        <v>150</v>
      </c>
      <c r="AQ458">
        <f>IF(ABS(AQ457-E470)&gt;180,IF(ABS(AQ457-E470)&gt;360,ABS(AQ457-E470)-360,360-ABS(AQ457-E470)),ABS(AQ457-E470))</f>
        <v>160</v>
      </c>
      <c r="AR458">
        <f>IF(ABS(AR457-E470)&gt;180,IF(ABS(AR457-E470)&gt;360,ABS(AR457-E470)-360,360-ABS(AR457-E470)),ABS(AR457-E470))</f>
        <v>170</v>
      </c>
    </row>
    <row r="459" spans="2:44" x14ac:dyDescent="0.5">
      <c r="G459" t="s">
        <v>734</v>
      </c>
    </row>
    <row r="460" spans="2:44" x14ac:dyDescent="0.5">
      <c r="B460" t="s">
        <v>788</v>
      </c>
      <c r="E460">
        <v>180</v>
      </c>
      <c r="G460">
        <v>90</v>
      </c>
      <c r="I460" t="e">
        <f>IF(DEGREES(ACOS(SIN(RADIANS(G460))*SIN(RADIANS(E468))+COS(RADIANS(G460))*COS(RADIANS(E468))*COS(RADIANS(I458))))&gt;90,0,$F$4*$F$5/E467^2*(SIN(RADIANS(G460))*SIN(RADIANS(E468))+COS(RADIANS(G460))*COS(RADIANS(E468))*COS(RADIANS(I458))))</f>
        <v>#DIV/0!</v>
      </c>
      <c r="J460" t="e">
        <f>IF(DEGREES(ACOS(SIN(RADIANS(G460))*SIN(RADIANS(E468))+COS(RADIANS(G460))*COS(RADIANS(E468))*COS(RADIANS(J458))))&gt;90,0,$F$4*$F$5/E467^2*(SIN(RADIANS(G460))*SIN(RADIANS(E468))+COS(RADIANS(G460))*COS(RADIANS(E468))*COS(RADIANS(J458))))</f>
        <v>#DIV/0!</v>
      </c>
      <c r="K460" t="e">
        <f>IF(DEGREES(ACOS(SIN(RADIANS(G460))*SIN(RADIANS(E468))+COS(RADIANS(G460))*COS(RADIANS(E468))*COS(RADIANS(K458))))&gt;90,0,$F$4*$F$5/E467^2*(SIN(RADIANS(G460))*SIN(RADIANS(E468))+COS(RADIANS(G460))*COS(RADIANS(E468))*COS(RADIANS(K458))))</f>
        <v>#DIV/0!</v>
      </c>
      <c r="L460" t="e">
        <f>IF(DEGREES(ACOS(SIN(RADIANS(G460))*SIN(RADIANS(E468))+COS(RADIANS(G460))*COS(RADIANS(E468))*COS(RADIANS(L458))))&gt;90,0,$F$4*$F$5/E467^2*(SIN(RADIANS(G460))*SIN(RADIANS(E468))+COS(RADIANS(G460))*COS(RADIANS(E468))*COS(RADIANS(L458))))</f>
        <v>#DIV/0!</v>
      </c>
      <c r="M460" t="e">
        <f>IF(DEGREES(ACOS(SIN(RADIANS(G460))*SIN(RADIANS(E468))+COS(RADIANS(G460))*COS(RADIANS(E468))*COS(RADIANS(M458))))&gt;90,0,$F$4*$F$5/E467^2*(SIN(RADIANS(G460))*SIN(RADIANS(E468))+COS(RADIANS(G460))*COS(RADIANS(E468))*COS(RADIANS(M458))))</f>
        <v>#DIV/0!</v>
      </c>
      <c r="N460" t="e">
        <f>IF(DEGREES(ACOS(SIN(RADIANS(G460))*SIN(RADIANS(E468))+COS(RADIANS(G460))*COS(RADIANS(E468))*COS(RADIANS(N458))))&gt;90,0,$F$4*$F$5/E467^2*(SIN(RADIANS(G460))*SIN(RADIANS(E468))+COS(RADIANS(G460))*COS(RADIANS(E468))*COS(RADIANS(N458))))</f>
        <v>#DIV/0!</v>
      </c>
      <c r="O460" t="e">
        <f>IF(DEGREES(ACOS(SIN(RADIANS(G460))*SIN(RADIANS(E468))+COS(RADIANS(G460))*COS(RADIANS(E468))*COS(RADIANS(O458))))&gt;90,0,$F$4*$F$5/E467^2*(SIN(RADIANS(G460))*SIN(RADIANS(E468))+COS(RADIANS(G460))*COS(RADIANS(E468))*COS(RADIANS(O458))))</f>
        <v>#DIV/0!</v>
      </c>
      <c r="P460" t="e">
        <f>IF(DEGREES(ACOS(SIN(RADIANS(G460))*SIN(RADIANS(E468))+COS(RADIANS(G460))*COS(RADIANS(E468))*COS(RADIANS(P458))))&gt;90,0,$F$4*$F$5/E467^2*(SIN(RADIANS(G460))*SIN(RADIANS(E468))+COS(RADIANS(G460))*COS(RADIANS(E468))*COS(RADIANS(P458))))</f>
        <v>#DIV/0!</v>
      </c>
      <c r="Q460" t="e">
        <f>IF(DEGREES(ACOS(SIN(RADIANS(G460))*SIN(RADIANS(E468))+COS(RADIANS(G460))*COS(RADIANS(E468))*COS(RADIANS(Q458))))&gt;90,0,$F$4*$F$5/E467^2*(SIN(RADIANS(G460))*SIN(RADIANS(E468))+COS(RADIANS(G460))*COS(RADIANS(E468))*COS(RADIANS(Q458))))</f>
        <v>#DIV/0!</v>
      </c>
      <c r="R460" t="e">
        <f>IF(DEGREES(ACOS(SIN(RADIANS(G460))*SIN(RADIANS(E468))+COS(RADIANS(G460))*COS(RADIANS(E468))*COS(RADIANS(R458))))&gt;90,0,$F$4*$F$5/E467^2*(SIN(RADIANS(G460))*SIN(RADIANS(E468))+COS(RADIANS(G460))*COS(RADIANS(E468))*COS(RADIANS(R458))))</f>
        <v>#DIV/0!</v>
      </c>
      <c r="S460" t="e">
        <f>IF(DEGREES(ACOS(SIN(RADIANS(G460))*SIN(RADIANS(E468))+COS(RADIANS(G460))*COS(RADIANS(E468))*COS(RADIANS(S458))))&gt;90,0,$F$4*$F$5/E467^2*(SIN(RADIANS(G460))*SIN(RADIANS(E468))+COS(RADIANS(G460))*COS(RADIANS(E468))*COS(RADIANS(S458))))</f>
        <v>#DIV/0!</v>
      </c>
      <c r="T460" t="e">
        <f>IF(DEGREES(ACOS(SIN(RADIANS(G460))*SIN(RADIANS(E468))+COS(RADIANS(G460))*COS(RADIANS(E468))*COS(RADIANS(T458))))&gt;90,0,$F$4*$F$5/E467^2*(SIN(RADIANS(G460))*SIN(RADIANS(E468))+COS(RADIANS(G460))*COS(RADIANS(E468))*COS(RADIANS(T458))))</f>
        <v>#DIV/0!</v>
      </c>
      <c r="U460" t="e">
        <f>IF(DEGREES(ACOS(SIN(RADIANS(G460))*SIN(RADIANS(E468))+COS(RADIANS(G460))*COS(RADIANS(E468))*COS(RADIANS(U458))))&gt;90,0,$F$4*$F$5/E467^2*(SIN(RADIANS(G460))*SIN(RADIANS(E468))+COS(RADIANS(G460))*COS(RADIANS(E468))*COS(RADIANS(U458))))</f>
        <v>#DIV/0!</v>
      </c>
      <c r="V460" t="e">
        <f>IF(DEGREES(ACOS(SIN(RADIANS(G460))*SIN(RADIANS(E468))+COS(RADIANS(G460))*COS(RADIANS(E468))*COS(RADIANS(V458))))&gt;90,0,$F$4*$F$5/E467^2*(SIN(RADIANS(G460))*SIN(RADIANS(E468))+COS(RADIANS(G460))*COS(RADIANS(E468))*COS(RADIANS(V458))))</f>
        <v>#DIV/0!</v>
      </c>
      <c r="W460" t="e">
        <f>IF(DEGREES(ACOS(SIN(RADIANS(G460))*SIN(RADIANS(E468))+COS(RADIANS(G460))*COS(RADIANS(E468))*COS(RADIANS(W458))))&gt;90,0,$F$4*$F$5/E467^2*(SIN(RADIANS(G460))*SIN(RADIANS(E468))+COS(RADIANS(G460))*COS(RADIANS(E468))*COS(RADIANS(W458))))</f>
        <v>#DIV/0!</v>
      </c>
      <c r="X460" t="e">
        <f>IF(DEGREES(ACOS(SIN(RADIANS(G460))*SIN(RADIANS(E468))+COS(RADIANS(G460))*COS(RADIANS(E468))*COS(RADIANS(X458))))&gt;90,0,$F$4*$F$5/E467^2*(SIN(RADIANS(G460))*SIN(RADIANS(E468))+COS(RADIANS(G460))*COS(RADIANS(E468))*COS(RADIANS(X458))))</f>
        <v>#DIV/0!</v>
      </c>
      <c r="Y460" t="e">
        <f>IF(DEGREES(ACOS(SIN(RADIANS(G460))*SIN(RADIANS(E468))+COS(RADIANS(G460))*COS(RADIANS(E468))*COS(RADIANS(Y458))))&gt;90,0,$F$4*$F$5/E467^2*(SIN(RADIANS(G460))*SIN(RADIANS(E468))+COS(RADIANS(G460))*COS(RADIANS(E468))*COS(RADIANS(Y458))))</f>
        <v>#DIV/0!</v>
      </c>
      <c r="Z460" t="e">
        <f>IF(DEGREES(ACOS(SIN(RADIANS(G460))*SIN(RADIANS(E468))+COS(RADIANS(G460))*COS(RADIANS(E468))*COS(RADIANS(Z458))))&gt;90,0,$F$4*$F$5/E467^2*(SIN(RADIANS(G460))*SIN(RADIANS(E468))+COS(RADIANS(G460))*COS(RADIANS(E468))*COS(RADIANS(Z458))))</f>
        <v>#DIV/0!</v>
      </c>
      <c r="AA460" t="e">
        <f>IF(DEGREES(ACOS(SIN(RADIANS(G460))*SIN(RADIANS(E468))+COS(RADIANS(G460))*COS(RADIANS(E468))*COS(RADIANS(AA458))))&gt;90,0,$F$4*$F$5/E467^2*(SIN(RADIANS(G460))*SIN(RADIANS(E468))+COS(RADIANS(G460))*COS(RADIANS(E468))*COS(RADIANS(AA458))))</f>
        <v>#DIV/0!</v>
      </c>
      <c r="AB460" t="e">
        <f>IF(DEGREES(ACOS(SIN(RADIANS(G460))*SIN(RADIANS(E468))+COS(RADIANS(G460))*COS(RADIANS(E468))*COS(RADIANS(AB458))))&gt;90,0,$F$4*$F$5/E467^2*(SIN(RADIANS(G460))*SIN(RADIANS(E468))+COS(RADIANS(G460))*COS(RADIANS(E468))*COS(RADIANS(AB458))))</f>
        <v>#DIV/0!</v>
      </c>
      <c r="AC460" t="e">
        <f>IF(DEGREES(ACOS(SIN(RADIANS(G460))*SIN(RADIANS(E468))+COS(RADIANS(G460))*COS(RADIANS(E468))*COS(RADIANS(AC458))))&gt;90,0,$F$4*$F$5/E467^2*(SIN(RADIANS(G460))*SIN(RADIANS(E468))+COS(RADIANS(G460))*COS(RADIANS(E468))*COS(RADIANS(AC458))))</f>
        <v>#DIV/0!</v>
      </c>
      <c r="AD460" t="e">
        <f>IF(DEGREES(ACOS(SIN(RADIANS(G460))*SIN(RADIANS(E468))+COS(RADIANS(G460))*COS(RADIANS(E468))*COS(RADIANS(AD458))))&gt;90,0,$F$4*$F$5/E467^2*(SIN(RADIANS(G460))*SIN(RADIANS(E468))+COS(RADIANS(G460))*COS(RADIANS(E468))*COS(RADIANS(AD458))))</f>
        <v>#DIV/0!</v>
      </c>
      <c r="AE460" t="e">
        <f>IF(DEGREES(ACOS(SIN(RADIANS(G460))*SIN(RADIANS(E468))+COS(RADIANS(G460))*COS(RADIANS(E468))*COS(RADIANS(AE458))))&gt;90,0,$F$4*$F$5/E467^2*(SIN(RADIANS(G460))*SIN(RADIANS(E468))+COS(RADIANS(G460))*COS(RADIANS(E468))*COS(RADIANS(AE458))))</f>
        <v>#DIV/0!</v>
      </c>
      <c r="AF460" t="e">
        <f>IF(DEGREES(ACOS(SIN(RADIANS(G460))*SIN(RADIANS(E468))+COS(RADIANS(G460))*COS(RADIANS(E468))*COS(RADIANS(AF458))))&gt;90,0,$F$4*$F$5/E467^2*(SIN(RADIANS(G460))*SIN(RADIANS(E468))+COS(RADIANS(G460))*COS(RADIANS(E468))*COS(RADIANS(AF458))))</f>
        <v>#DIV/0!</v>
      </c>
      <c r="AG460" t="e">
        <f>IF(DEGREES(ACOS(SIN(RADIANS(G460))*SIN(RADIANS(E468))+COS(RADIANS(G460))*COS(RADIANS(E468))*COS(RADIANS(AG458))))&gt;90,0,$F$4*$F$5/E467^2*(SIN(RADIANS(G460))*SIN(RADIANS(E468))+COS(RADIANS(G460))*COS(RADIANS(E468))*COS(RADIANS(AG458))))</f>
        <v>#DIV/0!</v>
      </c>
      <c r="AH460" t="e">
        <f>IF(DEGREES(ACOS(SIN(RADIANS(G460))*SIN(RADIANS(E468))+COS(RADIANS(G460))*COS(RADIANS(E468))*COS(RADIANS(AH458))))&gt;90,0,$F$4*$F$5/E467^2*(SIN(RADIANS(G460))*SIN(RADIANS(E468))+COS(RADIANS(G460))*COS(RADIANS(E468))*COS(RADIANS(AH458))))</f>
        <v>#DIV/0!</v>
      </c>
      <c r="AI460" t="e">
        <f>IF(DEGREES(ACOS(SIN(RADIANS(G460))*SIN(RADIANS(E468))+COS(RADIANS(G460))*COS(RADIANS(E468))*COS(RADIANS(AI458))))&gt;90,0,$F$4*$F$5/E467^2*(SIN(RADIANS(G460))*SIN(RADIANS(E468))+COS(RADIANS(G460))*COS(RADIANS(E468))*COS(RADIANS(AI458))))</f>
        <v>#DIV/0!</v>
      </c>
      <c r="AJ460" t="e">
        <f>IF(DEGREES(ACOS(SIN(RADIANS(G460))*SIN(RADIANS(E468))+COS(RADIANS(G460))*COS(RADIANS(E468))*COS(RADIANS(AJ458))))&gt;90,0,$F$4*$F$5/E467^2*(SIN(RADIANS(G460))*SIN(RADIANS(E468))+COS(RADIANS(G460))*COS(RADIANS(E468))*COS(RADIANS(AJ458))))</f>
        <v>#DIV/0!</v>
      </c>
      <c r="AK460" t="e">
        <f>IF(DEGREES(ACOS(SIN(RADIANS(G460))*SIN(RADIANS(E468))+COS(RADIANS(G460))*COS(RADIANS(E468))*COS(RADIANS(AK458))))&gt;90,0,$F$4*$F$5/E467^2*(SIN(RADIANS(G460))*SIN(RADIANS(E468))+COS(RADIANS(G460))*COS(RADIANS(E468))*COS(RADIANS(AK458))))</f>
        <v>#DIV/0!</v>
      </c>
      <c r="AL460" t="e">
        <f>IF(DEGREES(ACOS(SIN(RADIANS(G460))*SIN(RADIANS(E468))+COS(RADIANS(G460))*COS(RADIANS(E468))*COS(RADIANS(AL458))))&gt;90,0,$F$4*$F$5/E467^2*(SIN(RADIANS(G460))*SIN(RADIANS(E468))+COS(RADIANS(G460))*COS(RADIANS(E468))*COS(RADIANS(AL458))))</f>
        <v>#DIV/0!</v>
      </c>
      <c r="AM460" t="e">
        <f>IF(DEGREES(ACOS(SIN(RADIANS(G460))*SIN(RADIANS(E468))+COS(RADIANS(G460))*COS(RADIANS(E468))*COS(RADIANS(AM458))))&gt;90,0,$F$4*$F$5/E467^2*(SIN(RADIANS(G460))*SIN(RADIANS(E468))+COS(RADIANS(G460))*COS(RADIANS(E468))*COS(RADIANS(AM458))))</f>
        <v>#DIV/0!</v>
      </c>
      <c r="AN460" t="e">
        <f>IF(DEGREES(ACOS(SIN(RADIANS(G460))*SIN(RADIANS(E468))+COS(RADIANS(G460))*COS(RADIANS(E468))*COS(RADIANS(AN458))))&gt;90,0,$F$4*$F$5/E467^2*(SIN(RADIANS(G460))*SIN(RADIANS(E468))+COS(RADIANS(G460))*COS(RADIANS(E468))*COS(RADIANS(AN458))))</f>
        <v>#DIV/0!</v>
      </c>
      <c r="AO460" t="e">
        <f>IF(DEGREES(ACOS(SIN(RADIANS(G460))*SIN(RADIANS(E468))+COS(RADIANS(G460))*COS(RADIANS(E468))*COS(RADIANS(AO458))))&gt;90,0,$F$4*$F$5/E467^2*(SIN(RADIANS(G460))*SIN(RADIANS(E468))+COS(RADIANS(G460))*COS(RADIANS(E468))*COS(RADIANS(AO458))))</f>
        <v>#DIV/0!</v>
      </c>
      <c r="AP460" t="e">
        <f>IF(DEGREES(ACOS(SIN(RADIANS(G460))*SIN(RADIANS(E468))+COS(RADIANS(G460))*COS(RADIANS(E468))*COS(RADIANS(AP458))))&gt;90,0,$F$4*$F$5/E467^2*(SIN(RADIANS(G460))*SIN(RADIANS(E468))+COS(RADIANS(G460))*COS(RADIANS(E468))*COS(RADIANS(AP458))))</f>
        <v>#DIV/0!</v>
      </c>
      <c r="AQ460" t="e">
        <f>IF(DEGREES(ACOS(SIN(RADIANS(G460))*SIN(RADIANS(E468))+COS(RADIANS(G460))*COS(RADIANS(E468))*COS(RADIANS(AQ458))))&gt;90,0,$F$4*$F$5/E467^2*(SIN(RADIANS(G460))*SIN(RADIANS(E468))+COS(RADIANS(G460))*COS(RADIANS(E468))*COS(RADIANS(AQ458))))</f>
        <v>#DIV/0!</v>
      </c>
      <c r="AR460" t="e">
        <f>IF(DEGREES(ACOS(SIN(RADIANS(G460))*SIN(RADIANS(E468))+COS(RADIANS(G460))*COS(RADIANS(E468))*COS(RADIANS(AR458))))&gt;90,0,$F$4*$F$5/E467^2*(SIN(RADIANS(G460))*SIN(RADIANS(E468))+COS(RADIANS(G460))*COS(RADIANS(E468))*COS(RADIANS(AR458))))</f>
        <v>#DIV/0!</v>
      </c>
    </row>
    <row r="461" spans="2:44" x14ac:dyDescent="0.5">
      <c r="B461" t="s">
        <v>726</v>
      </c>
      <c r="E461" cm="1">
        <f t="array" ref="E461">INDEX($D$1751:$AM$1751,0,MATCH(E460-IF(E460&lt;360,0,360),$D$1700:$AM$1700,0))+IF(E460&gt;350,360,0)</f>
        <v>180</v>
      </c>
      <c r="G461">
        <v>80</v>
      </c>
      <c r="I461">
        <f>IF(DEGREES(ACOS(SIN(RADIANS(G461))*SIN(RADIANS(E468))+COS(RADIANS(G461))*COS(RADIANS(E468))*COS(RADIANS(I458))))&gt;90,0,$F$4*$F$5/E467^2*(SIN(RADIANS(G461))*SIN(RADIANS(E468))+COS(RADIANS(G461))*COS(RADIANS(E468))*COS(RADIANS(I458))))</f>
        <v>0</v>
      </c>
      <c r="J461">
        <f>IF(DEGREES(ACOS(SIN(RADIANS(G461))*SIN(RADIANS(E468))+COS(RADIANS(G461))*COS(RADIANS(E468))*COS(RADIANS(J458))))&gt;90,0,$F$4*$F$5/E467^2*(SIN(RADIANS(G461))*SIN(RADIANS(E468))+COS(RADIANS(G461))*COS(RADIANS(E468))*COS(RADIANS(J458))))</f>
        <v>0</v>
      </c>
      <c r="K461">
        <f>IF(DEGREES(ACOS(SIN(RADIANS(G461))*SIN(RADIANS(E468))+COS(RADIANS(G461))*COS(RADIANS(E468))*COS(RADIANS(K458))))&gt;90,0,$F$4*$F$5/E467^2*(SIN(RADIANS(G461))*SIN(RADIANS(E468))+COS(RADIANS(G461))*COS(RADIANS(E468))*COS(RADIANS(K458))))</f>
        <v>0</v>
      </c>
      <c r="L461">
        <f>IF(DEGREES(ACOS(SIN(RADIANS(G461))*SIN(RADIANS(E468))+COS(RADIANS(G461))*COS(RADIANS(E468))*COS(RADIANS(L458))))&gt;90,0,$F$4*$F$5/E467^2*(SIN(RADIANS(G461))*SIN(RADIANS(E468))+COS(RADIANS(G461))*COS(RADIANS(E468))*COS(RADIANS(L458))))</f>
        <v>0</v>
      </c>
      <c r="M461">
        <f>IF(DEGREES(ACOS(SIN(RADIANS(G461))*SIN(RADIANS(E468))+COS(RADIANS(G461))*COS(RADIANS(E468))*COS(RADIANS(M458))))&gt;90,0,$F$4*$F$5/E467^2*(SIN(RADIANS(G461))*SIN(RADIANS(E468))+COS(RADIANS(G461))*COS(RADIANS(E468))*COS(RADIANS(M458))))</f>
        <v>0</v>
      </c>
      <c r="N461">
        <f>IF(DEGREES(ACOS(SIN(RADIANS(G461))*SIN(RADIANS(E468))+COS(RADIANS(G461))*COS(RADIANS(E468))*COS(RADIANS(N458))))&gt;90,0,$F$4*$F$5/E467^2*(SIN(RADIANS(G461))*SIN(RADIANS(E468))+COS(RADIANS(G461))*COS(RADIANS(E468))*COS(RADIANS(N458))))</f>
        <v>0</v>
      </c>
      <c r="O461">
        <f>IF(DEGREES(ACOS(SIN(RADIANS(G461))*SIN(RADIANS(E468))+COS(RADIANS(G461))*COS(RADIANS(E468))*COS(RADIANS(O458))))&gt;90,0,$F$4*$F$5/E467^2*(SIN(RADIANS(G461))*SIN(RADIANS(E468))+COS(RADIANS(G461))*COS(RADIANS(E468))*COS(RADIANS(O458))))</f>
        <v>0</v>
      </c>
      <c r="P461">
        <f>IF(DEGREES(ACOS(SIN(RADIANS(G461))*SIN(RADIANS(E468))+COS(RADIANS(G461))*COS(RADIANS(E468))*COS(RADIANS(P458))))&gt;90,0,$F$4*$F$5/E467^2*(SIN(RADIANS(G461))*SIN(RADIANS(E468))+COS(RADIANS(G461))*COS(RADIANS(E468))*COS(RADIANS(P458))))</f>
        <v>0</v>
      </c>
      <c r="Q461">
        <f>IF(DEGREES(ACOS(SIN(RADIANS(G461))*SIN(RADIANS(E468))+COS(RADIANS(G461))*COS(RADIANS(E468))*COS(RADIANS(Q458))))&gt;90,0,$F$4*$F$5/E467^2*(SIN(RADIANS(G461))*SIN(RADIANS(E468))+COS(RADIANS(G461))*COS(RADIANS(E468))*COS(RADIANS(Q458))))</f>
        <v>0</v>
      </c>
      <c r="R461" t="e">
        <f>IF(DEGREES(ACOS(SIN(RADIANS(G461))*SIN(RADIANS(E468))+COS(RADIANS(G461))*COS(RADIANS(E468))*COS(RADIANS(R458))))&gt;90,0,$F$4*$F$5/E467^2*(SIN(RADIANS(G461))*SIN(RADIANS(E468))+COS(RADIANS(G461))*COS(RADIANS(E468))*COS(RADIANS(R458))))</f>
        <v>#DIV/0!</v>
      </c>
      <c r="S461" t="e">
        <f>IF(DEGREES(ACOS(SIN(RADIANS(G461))*SIN(RADIANS(E468))+COS(RADIANS(G461))*COS(RADIANS(E468))*COS(RADIANS(S458))))&gt;90,0,$F$4*$F$5/E467^2*(SIN(RADIANS(G461))*SIN(RADIANS(E468))+COS(RADIANS(G461))*COS(RADIANS(E468))*COS(RADIANS(S458))))</f>
        <v>#DIV/0!</v>
      </c>
      <c r="T461" t="e">
        <f>IF(DEGREES(ACOS(SIN(RADIANS(G461))*SIN(RADIANS(E468))+COS(RADIANS(G461))*COS(RADIANS(E468))*COS(RADIANS(T458))))&gt;90,0,$F$4*$F$5/E467^2*(SIN(RADIANS(G461))*SIN(RADIANS(E468))+COS(RADIANS(G461))*COS(RADIANS(E468))*COS(RADIANS(T458))))</f>
        <v>#DIV/0!</v>
      </c>
      <c r="U461" t="e">
        <f>IF(DEGREES(ACOS(SIN(RADIANS(G461))*SIN(RADIANS(E468))+COS(RADIANS(G461))*COS(RADIANS(E468))*COS(RADIANS(U458))))&gt;90,0,$F$4*$F$5/E467^2*(SIN(RADIANS(G461))*SIN(RADIANS(E468))+COS(RADIANS(G461))*COS(RADIANS(E468))*COS(RADIANS(U458))))</f>
        <v>#DIV/0!</v>
      </c>
      <c r="V461" t="e">
        <f>IF(DEGREES(ACOS(SIN(RADIANS(G461))*SIN(RADIANS(E468))+COS(RADIANS(G461))*COS(RADIANS(E468))*COS(RADIANS(V458))))&gt;90,0,$F$4*$F$5/E467^2*(SIN(RADIANS(G461))*SIN(RADIANS(E468))+COS(RADIANS(G461))*COS(RADIANS(E468))*COS(RADIANS(V458))))</f>
        <v>#DIV/0!</v>
      </c>
      <c r="W461" t="e">
        <f>IF(DEGREES(ACOS(SIN(RADIANS(G461))*SIN(RADIANS(E468))+COS(RADIANS(G461))*COS(RADIANS(E468))*COS(RADIANS(W458))))&gt;90,0,$F$4*$F$5/E467^2*(SIN(RADIANS(G461))*SIN(RADIANS(E468))+COS(RADIANS(G461))*COS(RADIANS(E468))*COS(RADIANS(W458))))</f>
        <v>#DIV/0!</v>
      </c>
      <c r="X461" t="e">
        <f>IF(DEGREES(ACOS(SIN(RADIANS(G461))*SIN(RADIANS(E468))+COS(RADIANS(G461))*COS(RADIANS(E468))*COS(RADIANS(X458))))&gt;90,0,$F$4*$F$5/E467^2*(SIN(RADIANS(G461))*SIN(RADIANS(E468))+COS(RADIANS(G461))*COS(RADIANS(E468))*COS(RADIANS(X458))))</f>
        <v>#DIV/0!</v>
      </c>
      <c r="Y461" t="e">
        <f>IF(DEGREES(ACOS(SIN(RADIANS(G461))*SIN(RADIANS(E468))+COS(RADIANS(G461))*COS(RADIANS(E468))*COS(RADIANS(Y458))))&gt;90,0,$F$4*$F$5/E467^2*(SIN(RADIANS(G461))*SIN(RADIANS(E468))+COS(RADIANS(G461))*COS(RADIANS(E468))*COS(RADIANS(Y458))))</f>
        <v>#DIV/0!</v>
      </c>
      <c r="Z461" t="e">
        <f>IF(DEGREES(ACOS(SIN(RADIANS(G461))*SIN(RADIANS(E468))+COS(RADIANS(G461))*COS(RADIANS(E468))*COS(RADIANS(Z458))))&gt;90,0,$F$4*$F$5/E467^2*(SIN(RADIANS(G461))*SIN(RADIANS(E468))+COS(RADIANS(G461))*COS(RADIANS(E468))*COS(RADIANS(Z458))))</f>
        <v>#DIV/0!</v>
      </c>
      <c r="AA461" t="e">
        <f>IF(DEGREES(ACOS(SIN(RADIANS(G461))*SIN(RADIANS(E468))+COS(RADIANS(G461))*COS(RADIANS(E468))*COS(RADIANS(AA458))))&gt;90,0,$F$4*$F$5/E467^2*(SIN(RADIANS(G461))*SIN(RADIANS(E468))+COS(RADIANS(G461))*COS(RADIANS(E468))*COS(RADIANS(AA458))))</f>
        <v>#DIV/0!</v>
      </c>
      <c r="AB461" t="e">
        <f>IF(DEGREES(ACOS(SIN(RADIANS(G461))*SIN(RADIANS(E468))+COS(RADIANS(G461))*COS(RADIANS(E468))*COS(RADIANS(AB458))))&gt;90,0,$F$4*$F$5/E467^2*(SIN(RADIANS(G461))*SIN(RADIANS(E468))+COS(RADIANS(G461))*COS(RADIANS(E468))*COS(RADIANS(AB458))))</f>
        <v>#DIV/0!</v>
      </c>
      <c r="AC461" t="e">
        <f>IF(DEGREES(ACOS(SIN(RADIANS(G461))*SIN(RADIANS(E468))+COS(RADIANS(G461))*COS(RADIANS(E468))*COS(RADIANS(AC458))))&gt;90,0,$F$4*$F$5/E467^2*(SIN(RADIANS(G461))*SIN(RADIANS(E468))+COS(RADIANS(G461))*COS(RADIANS(E468))*COS(RADIANS(AC458))))</f>
        <v>#DIV/0!</v>
      </c>
      <c r="AD461" t="e">
        <f>IF(DEGREES(ACOS(SIN(RADIANS(G461))*SIN(RADIANS(E468))+COS(RADIANS(G461))*COS(RADIANS(E468))*COS(RADIANS(AD458))))&gt;90,0,$F$4*$F$5/E467^2*(SIN(RADIANS(G461))*SIN(RADIANS(E468))+COS(RADIANS(G461))*COS(RADIANS(E468))*COS(RADIANS(AD458))))</f>
        <v>#DIV/0!</v>
      </c>
      <c r="AE461" t="e">
        <f>IF(DEGREES(ACOS(SIN(RADIANS(G461))*SIN(RADIANS(E468))+COS(RADIANS(G461))*COS(RADIANS(E468))*COS(RADIANS(AE458))))&gt;90,0,$F$4*$F$5/E467^2*(SIN(RADIANS(G461))*SIN(RADIANS(E468))+COS(RADIANS(G461))*COS(RADIANS(E468))*COS(RADIANS(AE458))))</f>
        <v>#DIV/0!</v>
      </c>
      <c r="AF461" t="e">
        <f>IF(DEGREES(ACOS(SIN(RADIANS(G461))*SIN(RADIANS(E468))+COS(RADIANS(G461))*COS(RADIANS(E468))*COS(RADIANS(AF458))))&gt;90,0,$F$4*$F$5/E467^2*(SIN(RADIANS(G461))*SIN(RADIANS(E468))+COS(RADIANS(G461))*COS(RADIANS(E468))*COS(RADIANS(AF458))))</f>
        <v>#DIV/0!</v>
      </c>
      <c r="AG461" t="e">
        <f>IF(DEGREES(ACOS(SIN(RADIANS(G461))*SIN(RADIANS(E468))+COS(RADIANS(G461))*COS(RADIANS(E468))*COS(RADIANS(AG458))))&gt;90,0,$F$4*$F$5/E467^2*(SIN(RADIANS(G461))*SIN(RADIANS(E468))+COS(RADIANS(G461))*COS(RADIANS(E468))*COS(RADIANS(AG458))))</f>
        <v>#DIV/0!</v>
      </c>
      <c r="AH461" t="e">
        <f>IF(DEGREES(ACOS(SIN(RADIANS(G461))*SIN(RADIANS(E468))+COS(RADIANS(G461))*COS(RADIANS(E468))*COS(RADIANS(AH458))))&gt;90,0,$F$4*$F$5/E467^2*(SIN(RADIANS(G461))*SIN(RADIANS(E468))+COS(RADIANS(G461))*COS(RADIANS(E468))*COS(RADIANS(AH458))))</f>
        <v>#DIV/0!</v>
      </c>
      <c r="AI461" t="e">
        <f>IF(DEGREES(ACOS(SIN(RADIANS(G461))*SIN(RADIANS(E468))+COS(RADIANS(G461))*COS(RADIANS(E468))*COS(RADIANS(AI458))))&gt;90,0,$F$4*$F$5/E467^2*(SIN(RADIANS(G461))*SIN(RADIANS(E468))+COS(RADIANS(G461))*COS(RADIANS(E468))*COS(RADIANS(AI458))))</f>
        <v>#DIV/0!</v>
      </c>
      <c r="AJ461" t="e">
        <f>IF(DEGREES(ACOS(SIN(RADIANS(G461))*SIN(RADIANS(E468))+COS(RADIANS(G461))*COS(RADIANS(E468))*COS(RADIANS(AJ458))))&gt;90,0,$F$4*$F$5/E467^2*(SIN(RADIANS(G461))*SIN(RADIANS(E468))+COS(RADIANS(G461))*COS(RADIANS(E468))*COS(RADIANS(AJ458))))</f>
        <v>#DIV/0!</v>
      </c>
      <c r="AK461">
        <f>IF(DEGREES(ACOS(SIN(RADIANS(G461))*SIN(RADIANS(E468))+COS(RADIANS(G461))*COS(RADIANS(E468))*COS(RADIANS(AK458))))&gt;90,0,$F$4*$F$5/E467^2*(SIN(RADIANS(G461))*SIN(RADIANS(E468))+COS(RADIANS(G461))*COS(RADIANS(E468))*COS(RADIANS(AK458))))</f>
        <v>0</v>
      </c>
      <c r="AL461">
        <f>IF(DEGREES(ACOS(SIN(RADIANS(G461))*SIN(RADIANS(E468))+COS(RADIANS(G461))*COS(RADIANS(E468))*COS(RADIANS(AL458))))&gt;90,0,$F$4*$F$5/E467^2*(SIN(RADIANS(G461))*SIN(RADIANS(E468))+COS(RADIANS(G461))*COS(RADIANS(E468))*COS(RADIANS(AL458))))</f>
        <v>0</v>
      </c>
      <c r="AM461">
        <f>IF(DEGREES(ACOS(SIN(RADIANS(G461))*SIN(RADIANS(E468))+COS(RADIANS(G461))*COS(RADIANS(E468))*COS(RADIANS(AM458))))&gt;90,0,$F$4*$F$5/E467^2*(SIN(RADIANS(G461))*SIN(RADIANS(E468))+COS(RADIANS(G461))*COS(RADIANS(E468))*COS(RADIANS(AM458))))</f>
        <v>0</v>
      </c>
      <c r="AN461">
        <f>IF(DEGREES(ACOS(SIN(RADIANS(G461))*SIN(RADIANS(E468))+COS(RADIANS(G461))*COS(RADIANS(E468))*COS(RADIANS(AN458))))&gt;90,0,$F$4*$F$5/E467^2*(SIN(RADIANS(G461))*SIN(RADIANS(E468))+COS(RADIANS(G461))*COS(RADIANS(E468))*COS(RADIANS(AN458))))</f>
        <v>0</v>
      </c>
      <c r="AO461">
        <f>IF(DEGREES(ACOS(SIN(RADIANS(G461))*SIN(RADIANS(E468))+COS(RADIANS(G461))*COS(RADIANS(E468))*COS(RADIANS(AO458))))&gt;90,0,$F$4*$F$5/E467^2*(SIN(RADIANS(G461))*SIN(RADIANS(E468))+COS(RADIANS(G461))*COS(RADIANS(E468))*COS(RADIANS(AO458))))</f>
        <v>0</v>
      </c>
      <c r="AP461">
        <f>IF(DEGREES(ACOS(SIN(RADIANS(G461))*SIN(RADIANS(E468))+COS(RADIANS(G461))*COS(RADIANS(E468))*COS(RADIANS(AP458))))&gt;90,0,$F$4*$F$5/E467^2*(SIN(RADIANS(G461))*SIN(RADIANS(E468))+COS(RADIANS(G461))*COS(RADIANS(E468))*COS(RADIANS(AP458))))</f>
        <v>0</v>
      </c>
      <c r="AQ461">
        <f>IF(DEGREES(ACOS(SIN(RADIANS(G461))*SIN(RADIANS(E468))+COS(RADIANS(G461))*COS(RADIANS(E468))*COS(RADIANS(AQ458))))&gt;90,0,$F$4*$F$5/E467^2*(SIN(RADIANS(G461))*SIN(RADIANS(E468))+COS(RADIANS(G461))*COS(RADIANS(E468))*COS(RADIANS(AQ458))))</f>
        <v>0</v>
      </c>
      <c r="AR461">
        <f>IF(DEGREES(ACOS(SIN(RADIANS(G461))*SIN(RADIANS(E468))+COS(RADIANS(G461))*COS(RADIANS(E468))*COS(RADIANS(AR458))))&gt;90,0,$F$4*$F$5/E467^2*(SIN(RADIANS(G461))*SIN(RADIANS(E468))+COS(RADIANS(G461))*COS(RADIANS(E468))*COS(RADIANS(AR458))))</f>
        <v>0</v>
      </c>
    </row>
    <row r="462" spans="2:44" x14ac:dyDescent="0.5">
      <c r="B462" s="40" t="s">
        <v>781</v>
      </c>
      <c r="E462">
        <f>IF(E461-$F$13&lt;0,E461-$F$13+360,IF(E461-$F$13&gt;360,E461-$F$13-360,E461-$F$13))</f>
        <v>270</v>
      </c>
      <c r="G462">
        <v>70</v>
      </c>
      <c r="I462">
        <f>IF(DEGREES(ACOS(SIN(RADIANS(G462))*SIN(RADIANS(E468))+COS(RADIANS(G462))*COS(RADIANS(E468))*COS(RADIANS(I458))))&gt;90,0,$F$4*$F$5/E467^2*(SIN(RADIANS(G462))*SIN(RADIANS(E468))+COS(RADIANS(G462))*COS(RADIANS(E468))*COS(RADIANS(I458))))</f>
        <v>0</v>
      </c>
      <c r="J462">
        <f>IF(DEGREES(ACOS(SIN(RADIANS(G462))*SIN(RADIANS(E468))+COS(RADIANS(G462))*COS(RADIANS(E468))*COS(RADIANS(J458))))&gt;90,0,$F$4*$F$5/E467^2*(SIN(RADIANS(G462))*SIN(RADIANS(E468))+COS(RADIANS(G462))*COS(RADIANS(E468))*COS(RADIANS(J458))))</f>
        <v>0</v>
      </c>
      <c r="K462">
        <f>IF(DEGREES(ACOS(SIN(RADIANS(G462))*SIN(RADIANS(E468))+COS(RADIANS(G462))*COS(RADIANS(E468))*COS(RADIANS(K458))))&gt;90,0,$F$4*$F$5/E467^2*(SIN(RADIANS(G462))*SIN(RADIANS(E468))+COS(RADIANS(G462))*COS(RADIANS(E468))*COS(RADIANS(K458))))</f>
        <v>0</v>
      </c>
      <c r="L462">
        <f>IF(DEGREES(ACOS(SIN(RADIANS(G462))*SIN(RADIANS(E468))+COS(RADIANS(G462))*COS(RADIANS(E468))*COS(RADIANS(L458))))&gt;90,0,$F$4*$F$5/E467^2*(SIN(RADIANS(G462))*SIN(RADIANS(E468))+COS(RADIANS(G462))*COS(RADIANS(E468))*COS(RADIANS(L458))))</f>
        <v>0</v>
      </c>
      <c r="M462">
        <f>IF(DEGREES(ACOS(SIN(RADIANS(G462))*SIN(RADIANS(E468))+COS(RADIANS(G462))*COS(RADIANS(E468))*COS(RADIANS(M458))))&gt;90,0,$F$4*$F$5/E467^2*(SIN(RADIANS(G462))*SIN(RADIANS(E468))+COS(RADIANS(G462))*COS(RADIANS(E468))*COS(RADIANS(M458))))</f>
        <v>0</v>
      </c>
      <c r="N462">
        <f>IF(DEGREES(ACOS(SIN(RADIANS(G462))*SIN(RADIANS(E468))+COS(RADIANS(G462))*COS(RADIANS(E468))*COS(RADIANS(N458))))&gt;90,0,$F$4*$F$5/E467^2*(SIN(RADIANS(G462))*SIN(RADIANS(E468))+COS(RADIANS(G462))*COS(RADIANS(E468))*COS(RADIANS(N458))))</f>
        <v>0</v>
      </c>
      <c r="O462">
        <f>IF(DEGREES(ACOS(SIN(RADIANS(G462))*SIN(RADIANS(E468))+COS(RADIANS(G462))*COS(RADIANS(E468))*COS(RADIANS(O458))))&gt;90,0,$F$4*$F$5/E467^2*(SIN(RADIANS(G462))*SIN(RADIANS(E468))+COS(RADIANS(G462))*COS(RADIANS(E468))*COS(RADIANS(O458))))</f>
        <v>0</v>
      </c>
      <c r="P462">
        <f>IF(DEGREES(ACOS(SIN(RADIANS(G462))*SIN(RADIANS(E468))+COS(RADIANS(G462))*COS(RADIANS(E468))*COS(RADIANS(P458))))&gt;90,0,$F$4*$F$5/E467^2*(SIN(RADIANS(G462))*SIN(RADIANS(E468))+COS(RADIANS(G462))*COS(RADIANS(E468))*COS(RADIANS(P458))))</f>
        <v>0</v>
      </c>
      <c r="Q462">
        <f>IF(DEGREES(ACOS(SIN(RADIANS(G462))*SIN(RADIANS(E468))+COS(RADIANS(G462))*COS(RADIANS(E468))*COS(RADIANS(Q458))))&gt;90,0,$F$4*$F$5/E467^2*(SIN(RADIANS(G462))*SIN(RADIANS(E468))+COS(RADIANS(G462))*COS(RADIANS(E468))*COS(RADIANS(Q458))))</f>
        <v>0</v>
      </c>
      <c r="R462" t="e">
        <f>IF(DEGREES(ACOS(SIN(RADIANS(G462))*SIN(RADIANS(E468))+COS(RADIANS(G462))*COS(RADIANS(E468))*COS(RADIANS(R458))))&gt;90,0,$F$4*$F$5/E467^2*(SIN(RADIANS(G462))*SIN(RADIANS(E468))+COS(RADIANS(G462))*COS(RADIANS(E468))*COS(RADIANS(R458))))</f>
        <v>#DIV/0!</v>
      </c>
      <c r="S462" t="e">
        <f>IF(DEGREES(ACOS(SIN(RADIANS(G462))*SIN(RADIANS(E468))+COS(RADIANS(G462))*COS(RADIANS(E468))*COS(RADIANS(S458))))&gt;90,0,$F$4*$F$5/E467^2*(SIN(RADIANS(G462))*SIN(RADIANS(E468))+COS(RADIANS(G462))*COS(RADIANS(E468))*COS(RADIANS(S458))))</f>
        <v>#DIV/0!</v>
      </c>
      <c r="T462" t="e">
        <f>IF(DEGREES(ACOS(SIN(RADIANS(G462))*SIN(RADIANS(E468))+COS(RADIANS(G462))*COS(RADIANS(E468))*COS(RADIANS(T458))))&gt;90,0,$F$4*$F$5/E467^2*(SIN(RADIANS(G462))*SIN(RADIANS(E468))+COS(RADIANS(G462))*COS(RADIANS(E468))*COS(RADIANS(T458))))</f>
        <v>#DIV/0!</v>
      </c>
      <c r="U462" t="e">
        <f>IF(DEGREES(ACOS(SIN(RADIANS(G462))*SIN(RADIANS(E468))+COS(RADIANS(G462))*COS(RADIANS(E468))*COS(RADIANS(U458))))&gt;90,0,$F$4*$F$5/E467^2*(SIN(RADIANS(G462))*SIN(RADIANS(E468))+COS(RADIANS(G462))*COS(RADIANS(E468))*COS(RADIANS(U458))))</f>
        <v>#DIV/0!</v>
      </c>
      <c r="V462" t="e">
        <f>IF(DEGREES(ACOS(SIN(RADIANS(G462))*SIN(RADIANS(E468))+COS(RADIANS(G462))*COS(RADIANS(E468))*COS(RADIANS(V458))))&gt;90,0,$F$4*$F$5/E467^2*(SIN(RADIANS(G462))*SIN(RADIANS(E468))+COS(RADIANS(G462))*COS(RADIANS(E468))*COS(RADIANS(V458))))</f>
        <v>#DIV/0!</v>
      </c>
      <c r="W462" t="e">
        <f>IF(DEGREES(ACOS(SIN(RADIANS(G462))*SIN(RADIANS(E468))+COS(RADIANS(G462))*COS(RADIANS(E468))*COS(RADIANS(W458))))&gt;90,0,$F$4*$F$5/E467^2*(SIN(RADIANS(G462))*SIN(RADIANS(E468))+COS(RADIANS(G462))*COS(RADIANS(E468))*COS(RADIANS(W458))))</f>
        <v>#DIV/0!</v>
      </c>
      <c r="X462" t="e">
        <f>IF(DEGREES(ACOS(SIN(RADIANS(G462))*SIN(RADIANS(E468))+COS(RADIANS(G462))*COS(RADIANS(E468))*COS(RADIANS(X458))))&gt;90,0,$F$4*$F$5/E467^2*(SIN(RADIANS(G462))*SIN(RADIANS(E468))+COS(RADIANS(G462))*COS(RADIANS(E468))*COS(RADIANS(X458))))</f>
        <v>#DIV/0!</v>
      </c>
      <c r="Y462" t="e">
        <f>IF(DEGREES(ACOS(SIN(RADIANS(G462))*SIN(RADIANS(E468))+COS(RADIANS(G462))*COS(RADIANS(E468))*COS(RADIANS(Y458))))&gt;90,0,$F$4*$F$5/E467^2*(SIN(RADIANS(G462))*SIN(RADIANS(E468))+COS(RADIANS(G462))*COS(RADIANS(E468))*COS(RADIANS(Y458))))</f>
        <v>#DIV/0!</v>
      </c>
      <c r="Z462" t="e">
        <f>IF(DEGREES(ACOS(SIN(RADIANS(G462))*SIN(RADIANS(E468))+COS(RADIANS(G462))*COS(RADIANS(E468))*COS(RADIANS(Z458))))&gt;90,0,$F$4*$F$5/E467^2*(SIN(RADIANS(G462))*SIN(RADIANS(E468))+COS(RADIANS(G462))*COS(RADIANS(E468))*COS(RADIANS(Z458))))</f>
        <v>#DIV/0!</v>
      </c>
      <c r="AA462" t="e">
        <f>IF(DEGREES(ACOS(SIN(RADIANS(G462))*SIN(RADIANS(E468))+COS(RADIANS(G462))*COS(RADIANS(E468))*COS(RADIANS(AA458))))&gt;90,0,$F$4*$F$5/E467^2*(SIN(RADIANS(G462))*SIN(RADIANS(E468))+COS(RADIANS(G462))*COS(RADIANS(E468))*COS(RADIANS(AA458))))</f>
        <v>#DIV/0!</v>
      </c>
      <c r="AB462" t="e">
        <f>IF(DEGREES(ACOS(SIN(RADIANS(G462))*SIN(RADIANS(E468))+COS(RADIANS(G462))*COS(RADIANS(E468))*COS(RADIANS(AB458))))&gt;90,0,$F$4*$F$5/E467^2*(SIN(RADIANS(G462))*SIN(RADIANS(E468))+COS(RADIANS(G462))*COS(RADIANS(E468))*COS(RADIANS(AB458))))</f>
        <v>#DIV/0!</v>
      </c>
      <c r="AC462" t="e">
        <f>IF(DEGREES(ACOS(SIN(RADIANS(G462))*SIN(RADIANS(E468))+COS(RADIANS(G462))*COS(RADIANS(E468))*COS(RADIANS(AC458))))&gt;90,0,$F$4*$F$5/E467^2*(SIN(RADIANS(G462))*SIN(RADIANS(E468))+COS(RADIANS(G462))*COS(RADIANS(E468))*COS(RADIANS(AC458))))</f>
        <v>#DIV/0!</v>
      </c>
      <c r="AD462" t="e">
        <f>IF(DEGREES(ACOS(SIN(RADIANS(G462))*SIN(RADIANS(E468))+COS(RADIANS(G462))*COS(RADIANS(E468))*COS(RADIANS(AD458))))&gt;90,0,$F$4*$F$5/E467^2*(SIN(RADIANS(G462))*SIN(RADIANS(E468))+COS(RADIANS(G462))*COS(RADIANS(E468))*COS(RADIANS(AD458))))</f>
        <v>#DIV/0!</v>
      </c>
      <c r="AE462" t="e">
        <f>IF(DEGREES(ACOS(SIN(RADIANS(G462))*SIN(RADIANS(E468))+COS(RADIANS(G462))*COS(RADIANS(E468))*COS(RADIANS(AE458))))&gt;90,0,$F$4*$F$5/E467^2*(SIN(RADIANS(G462))*SIN(RADIANS(E468))+COS(RADIANS(G462))*COS(RADIANS(E468))*COS(RADIANS(AE458))))</f>
        <v>#DIV/0!</v>
      </c>
      <c r="AF462" t="e">
        <f>IF(DEGREES(ACOS(SIN(RADIANS(G462))*SIN(RADIANS(E468))+COS(RADIANS(G462))*COS(RADIANS(E468))*COS(RADIANS(AF458))))&gt;90,0,$F$4*$F$5/E467^2*(SIN(RADIANS(G462))*SIN(RADIANS(E468))+COS(RADIANS(G462))*COS(RADIANS(E468))*COS(RADIANS(AF458))))</f>
        <v>#DIV/0!</v>
      </c>
      <c r="AG462" t="e">
        <f>IF(DEGREES(ACOS(SIN(RADIANS(G462))*SIN(RADIANS(E468))+COS(RADIANS(G462))*COS(RADIANS(E468))*COS(RADIANS(AG458))))&gt;90,0,$F$4*$F$5/E467^2*(SIN(RADIANS(G462))*SIN(RADIANS(E468))+COS(RADIANS(G462))*COS(RADIANS(E468))*COS(RADIANS(AG458))))</f>
        <v>#DIV/0!</v>
      </c>
      <c r="AH462" t="e">
        <f>IF(DEGREES(ACOS(SIN(RADIANS(G462))*SIN(RADIANS(E468))+COS(RADIANS(G462))*COS(RADIANS(E468))*COS(RADIANS(AH458))))&gt;90,0,$F$4*$F$5/E467^2*(SIN(RADIANS(G462))*SIN(RADIANS(E468))+COS(RADIANS(G462))*COS(RADIANS(E468))*COS(RADIANS(AH458))))</f>
        <v>#DIV/0!</v>
      </c>
      <c r="AI462" t="e">
        <f>IF(DEGREES(ACOS(SIN(RADIANS(G462))*SIN(RADIANS(E468))+COS(RADIANS(G462))*COS(RADIANS(E468))*COS(RADIANS(AI458))))&gt;90,0,$F$4*$F$5/E467^2*(SIN(RADIANS(G462))*SIN(RADIANS(E468))+COS(RADIANS(G462))*COS(RADIANS(E468))*COS(RADIANS(AI458))))</f>
        <v>#DIV/0!</v>
      </c>
      <c r="AJ462" t="e">
        <f>IF(DEGREES(ACOS(SIN(RADIANS(G462))*SIN(RADIANS(E468))+COS(RADIANS(G462))*COS(RADIANS(E468))*COS(RADIANS(AJ458))))&gt;90,0,$F$4*$F$5/E467^2*(SIN(RADIANS(G462))*SIN(RADIANS(E468))+COS(RADIANS(G462))*COS(RADIANS(E468))*COS(RADIANS(AJ458))))</f>
        <v>#DIV/0!</v>
      </c>
      <c r="AK462">
        <f>IF(DEGREES(ACOS(SIN(RADIANS(G462))*SIN(RADIANS(E468))+COS(RADIANS(G462))*COS(RADIANS(E468))*COS(RADIANS(AK458))))&gt;90,0,$F$4*$F$5/E467^2*(SIN(RADIANS(G462))*SIN(RADIANS(E468))+COS(RADIANS(G462))*COS(RADIANS(E468))*COS(RADIANS(AK458))))</f>
        <v>0</v>
      </c>
      <c r="AL462">
        <f>IF(DEGREES(ACOS(SIN(RADIANS(G462))*SIN(RADIANS(E468))+COS(RADIANS(G462))*COS(RADIANS(E468))*COS(RADIANS(AL458))))&gt;90,0,$F$4*$F$5/E467^2*(SIN(RADIANS(G462))*SIN(RADIANS(E468))+COS(RADIANS(G462))*COS(RADIANS(E468))*COS(RADIANS(AL458))))</f>
        <v>0</v>
      </c>
      <c r="AM462">
        <f>IF(DEGREES(ACOS(SIN(RADIANS(G462))*SIN(RADIANS(E468))+COS(RADIANS(G462))*COS(RADIANS(E468))*COS(RADIANS(AM458))))&gt;90,0,$F$4*$F$5/E467^2*(SIN(RADIANS(G462))*SIN(RADIANS(E468))+COS(RADIANS(G462))*COS(RADIANS(E468))*COS(RADIANS(AM458))))</f>
        <v>0</v>
      </c>
      <c r="AN462">
        <f>IF(DEGREES(ACOS(SIN(RADIANS(G462))*SIN(RADIANS(E468))+COS(RADIANS(G462))*COS(RADIANS(E468))*COS(RADIANS(AN458))))&gt;90,0,$F$4*$F$5/E467^2*(SIN(RADIANS(G462))*SIN(RADIANS(E468))+COS(RADIANS(G462))*COS(RADIANS(E468))*COS(RADIANS(AN458))))</f>
        <v>0</v>
      </c>
      <c r="AO462">
        <f>IF(DEGREES(ACOS(SIN(RADIANS(G462))*SIN(RADIANS(E468))+COS(RADIANS(G462))*COS(RADIANS(E468))*COS(RADIANS(AO458))))&gt;90,0,$F$4*$F$5/E467^2*(SIN(RADIANS(G462))*SIN(RADIANS(E468))+COS(RADIANS(G462))*COS(RADIANS(E468))*COS(RADIANS(AO458))))</f>
        <v>0</v>
      </c>
      <c r="AP462">
        <f>IF(DEGREES(ACOS(SIN(RADIANS(G462))*SIN(RADIANS(E468))+COS(RADIANS(G462))*COS(RADIANS(E468))*COS(RADIANS(AP458))))&gt;90,0,$F$4*$F$5/E467^2*(SIN(RADIANS(G462))*SIN(RADIANS(E468))+COS(RADIANS(G462))*COS(RADIANS(E468))*COS(RADIANS(AP458))))</f>
        <v>0</v>
      </c>
      <c r="AQ462">
        <f>IF(DEGREES(ACOS(SIN(RADIANS(G462))*SIN(RADIANS(E468))+COS(RADIANS(G462))*COS(RADIANS(E468))*COS(RADIANS(AQ458))))&gt;90,0,$F$4*$F$5/E467^2*(SIN(RADIANS(G462))*SIN(RADIANS(E468))+COS(RADIANS(G462))*COS(RADIANS(E468))*COS(RADIANS(AQ458))))</f>
        <v>0</v>
      </c>
      <c r="AR462">
        <f>IF(DEGREES(ACOS(SIN(RADIANS(G462))*SIN(RADIANS(E468))+COS(RADIANS(G462))*COS(RADIANS(E468))*COS(RADIANS(AR458))))&gt;90,0,$F$4*$F$5/E467^2*(SIN(RADIANS(G462))*SIN(RADIANS(E468))+COS(RADIANS(G462))*COS(RADIANS(E468))*COS(RADIANS(AR458))))</f>
        <v>0</v>
      </c>
    </row>
    <row r="463" spans="2:44" x14ac:dyDescent="0.5">
      <c r="B463" s="40" t="s">
        <v>727</v>
      </c>
      <c r="E463">
        <f>IF(E460&lt;360,E460/360,(E460-360)/360)</f>
        <v>0.5</v>
      </c>
      <c r="G463">
        <v>60</v>
      </c>
      <c r="I463">
        <f>IF(DEGREES(ACOS(SIN(RADIANS(G463))*SIN(RADIANS(E468))+COS(RADIANS(G463))*COS(RADIANS(E468))*COS(RADIANS(I458))))&gt;90,0,$F$4*$F$5/E467^2*(SIN(RADIANS(G463))*SIN(RADIANS(E468))+COS(RADIANS(G463))*COS(RADIANS(E468))*COS(RADIANS(I458))))</f>
        <v>0</v>
      </c>
      <c r="J463">
        <f>IF(DEGREES(ACOS(SIN(RADIANS(G463))*SIN(RADIANS(E468))+COS(RADIANS(G463))*COS(RADIANS(E468))*COS(RADIANS(J458))))&gt;90,0,$F$4*$F$5/E467^2*(SIN(RADIANS(G463))*SIN(RADIANS(E468))+COS(RADIANS(G463))*COS(RADIANS(E468))*COS(RADIANS(J458))))</f>
        <v>0</v>
      </c>
      <c r="K463">
        <f>IF(DEGREES(ACOS(SIN(RADIANS(G463))*SIN(RADIANS(E468))+COS(RADIANS(G463))*COS(RADIANS(E468))*COS(RADIANS(K458))))&gt;90,0,$F$4*$F$5/E467^2*(SIN(RADIANS(G463))*SIN(RADIANS(E468))+COS(RADIANS(G463))*COS(RADIANS(E468))*COS(RADIANS(K458))))</f>
        <v>0</v>
      </c>
      <c r="L463">
        <f>IF(DEGREES(ACOS(SIN(RADIANS(G463))*SIN(RADIANS(E468))+COS(RADIANS(G463))*COS(RADIANS(E468))*COS(RADIANS(L458))))&gt;90,0,$F$4*$F$5/E467^2*(SIN(RADIANS(G463))*SIN(RADIANS(E468))+COS(RADIANS(G463))*COS(RADIANS(E468))*COS(RADIANS(L458))))</f>
        <v>0</v>
      </c>
      <c r="M463">
        <f>IF(DEGREES(ACOS(SIN(RADIANS(G463))*SIN(RADIANS(E468))+COS(RADIANS(G463))*COS(RADIANS(E468))*COS(RADIANS(M458))))&gt;90,0,$F$4*$F$5/E467^2*(SIN(RADIANS(G463))*SIN(RADIANS(E468))+COS(RADIANS(G463))*COS(RADIANS(E468))*COS(RADIANS(M458))))</f>
        <v>0</v>
      </c>
      <c r="N463">
        <f>IF(DEGREES(ACOS(SIN(RADIANS(G463))*SIN(RADIANS(E468))+COS(RADIANS(G463))*COS(RADIANS(E468))*COS(RADIANS(N458))))&gt;90,0,$F$4*$F$5/E467^2*(SIN(RADIANS(G463))*SIN(RADIANS(E468))+COS(RADIANS(G463))*COS(RADIANS(E468))*COS(RADIANS(N458))))</f>
        <v>0</v>
      </c>
      <c r="O463">
        <f>IF(DEGREES(ACOS(SIN(RADIANS(G463))*SIN(RADIANS(E468))+COS(RADIANS(G463))*COS(RADIANS(E468))*COS(RADIANS(O458))))&gt;90,0,$F$4*$F$5/E467^2*(SIN(RADIANS(G463))*SIN(RADIANS(E468))+COS(RADIANS(G463))*COS(RADIANS(E468))*COS(RADIANS(O458))))</f>
        <v>0</v>
      </c>
      <c r="P463">
        <f>IF(DEGREES(ACOS(SIN(RADIANS(G463))*SIN(RADIANS(E468))+COS(RADIANS(G463))*COS(RADIANS(E468))*COS(RADIANS(P458))))&gt;90,0,$F$4*$F$5/E467^2*(SIN(RADIANS(G463))*SIN(RADIANS(E468))+COS(RADIANS(G463))*COS(RADIANS(E468))*COS(RADIANS(P458))))</f>
        <v>0</v>
      </c>
      <c r="Q463">
        <f>IF(DEGREES(ACOS(SIN(RADIANS(G463))*SIN(RADIANS(E468))+COS(RADIANS(G463))*COS(RADIANS(E468))*COS(RADIANS(Q458))))&gt;90,0,$F$4*$F$5/E467^2*(SIN(RADIANS(G463))*SIN(RADIANS(E468))+COS(RADIANS(G463))*COS(RADIANS(E468))*COS(RADIANS(Q458))))</f>
        <v>0</v>
      </c>
      <c r="R463" t="e">
        <f>IF(DEGREES(ACOS(SIN(RADIANS(G463))*SIN(RADIANS(E468))+COS(RADIANS(G463))*COS(RADIANS(E468))*COS(RADIANS(R458))))&gt;90,0,$F$4*$F$5/E467^2*(SIN(RADIANS(G463))*SIN(RADIANS(E468))+COS(RADIANS(G463))*COS(RADIANS(E468))*COS(RADIANS(R458))))</f>
        <v>#DIV/0!</v>
      </c>
      <c r="S463" t="e">
        <f>IF(DEGREES(ACOS(SIN(RADIANS(G463))*SIN(RADIANS(E468))+COS(RADIANS(G463))*COS(RADIANS(E468))*COS(RADIANS(S458))))&gt;90,0,$F$4*$F$5/E467^2*(SIN(RADIANS(G463))*SIN(RADIANS(E468))+COS(RADIANS(G463))*COS(RADIANS(E468))*COS(RADIANS(S458))))</f>
        <v>#DIV/0!</v>
      </c>
      <c r="T463" t="e">
        <f>IF(DEGREES(ACOS(SIN(RADIANS(G463))*SIN(RADIANS(E468))+COS(RADIANS(G463))*COS(RADIANS(E468))*COS(RADIANS(T458))))&gt;90,0,$F$4*$F$5/E467^2*(SIN(RADIANS(G463))*SIN(RADIANS(E468))+COS(RADIANS(G463))*COS(RADIANS(E468))*COS(RADIANS(T458))))</f>
        <v>#DIV/0!</v>
      </c>
      <c r="U463" t="e">
        <f>IF(DEGREES(ACOS(SIN(RADIANS(G463))*SIN(RADIANS(E468))+COS(RADIANS(G463))*COS(RADIANS(E468))*COS(RADIANS(U458))))&gt;90,0,$F$4*$F$5/E467^2*(SIN(RADIANS(G463))*SIN(RADIANS(E468))+COS(RADIANS(G463))*COS(RADIANS(E468))*COS(RADIANS(U458))))</f>
        <v>#DIV/0!</v>
      </c>
      <c r="V463" t="e">
        <f>IF(DEGREES(ACOS(SIN(RADIANS(G463))*SIN(RADIANS(E468))+COS(RADIANS(G463))*COS(RADIANS(E468))*COS(RADIANS(V458))))&gt;90,0,$F$4*$F$5/E467^2*(SIN(RADIANS(G463))*SIN(RADIANS(E468))+COS(RADIANS(G463))*COS(RADIANS(E468))*COS(RADIANS(V458))))</f>
        <v>#DIV/0!</v>
      </c>
      <c r="W463" t="e">
        <f>IF(DEGREES(ACOS(SIN(RADIANS(G463))*SIN(RADIANS(E468))+COS(RADIANS(G463))*COS(RADIANS(E468))*COS(RADIANS(W458))))&gt;90,0,$F$4*$F$5/E467^2*(SIN(RADIANS(G463))*SIN(RADIANS(E468))+COS(RADIANS(G463))*COS(RADIANS(E468))*COS(RADIANS(W458))))</f>
        <v>#DIV/0!</v>
      </c>
      <c r="X463" t="e">
        <f>IF(DEGREES(ACOS(SIN(RADIANS(G463))*SIN(RADIANS(E468))+COS(RADIANS(G463))*COS(RADIANS(E468))*COS(RADIANS(X458))))&gt;90,0,$F$4*$F$5/E467^2*(SIN(RADIANS(G463))*SIN(RADIANS(E468))+COS(RADIANS(G463))*COS(RADIANS(E468))*COS(RADIANS(X458))))</f>
        <v>#DIV/0!</v>
      </c>
      <c r="Y463" t="e">
        <f>IF(DEGREES(ACOS(SIN(RADIANS(G463))*SIN(RADIANS(E468))+COS(RADIANS(G463))*COS(RADIANS(E468))*COS(RADIANS(Y458))))&gt;90,0,$F$4*$F$5/E467^2*(SIN(RADIANS(G463))*SIN(RADIANS(E468))+COS(RADIANS(G463))*COS(RADIANS(E468))*COS(RADIANS(Y458))))</f>
        <v>#DIV/0!</v>
      </c>
      <c r="Z463" t="e">
        <f>IF(DEGREES(ACOS(SIN(RADIANS(G463))*SIN(RADIANS(E468))+COS(RADIANS(G463))*COS(RADIANS(E468))*COS(RADIANS(Z458))))&gt;90,0,$F$4*$F$5/E467^2*(SIN(RADIANS(G463))*SIN(RADIANS(E468))+COS(RADIANS(G463))*COS(RADIANS(E468))*COS(RADIANS(Z458))))</f>
        <v>#DIV/0!</v>
      </c>
      <c r="AA463" t="e">
        <f>IF(DEGREES(ACOS(SIN(RADIANS(G463))*SIN(RADIANS(E468))+COS(RADIANS(G463))*COS(RADIANS(E468))*COS(RADIANS(AA458))))&gt;90,0,$F$4*$F$5/E467^2*(SIN(RADIANS(G463))*SIN(RADIANS(E468))+COS(RADIANS(G463))*COS(RADIANS(E468))*COS(RADIANS(AA458))))</f>
        <v>#DIV/0!</v>
      </c>
      <c r="AB463" t="e">
        <f>IF(DEGREES(ACOS(SIN(RADIANS(G463))*SIN(RADIANS(E468))+COS(RADIANS(G463))*COS(RADIANS(E468))*COS(RADIANS(AB458))))&gt;90,0,$F$4*$F$5/E467^2*(SIN(RADIANS(G463))*SIN(RADIANS(E468))+COS(RADIANS(G463))*COS(RADIANS(E468))*COS(RADIANS(AB458))))</f>
        <v>#DIV/0!</v>
      </c>
      <c r="AC463" t="e">
        <f>IF(DEGREES(ACOS(SIN(RADIANS(G463))*SIN(RADIANS(E468))+COS(RADIANS(G463))*COS(RADIANS(E468))*COS(RADIANS(AC458))))&gt;90,0,$F$4*$F$5/E467^2*(SIN(RADIANS(G463))*SIN(RADIANS(E468))+COS(RADIANS(G463))*COS(RADIANS(E468))*COS(RADIANS(AC458))))</f>
        <v>#DIV/0!</v>
      </c>
      <c r="AD463" t="e">
        <f>IF(DEGREES(ACOS(SIN(RADIANS(G463))*SIN(RADIANS(E468))+COS(RADIANS(G463))*COS(RADIANS(E468))*COS(RADIANS(AD458))))&gt;90,0,$F$4*$F$5/E467^2*(SIN(RADIANS(G463))*SIN(RADIANS(E468))+COS(RADIANS(G463))*COS(RADIANS(E468))*COS(RADIANS(AD458))))</f>
        <v>#DIV/0!</v>
      </c>
      <c r="AE463" t="e">
        <f>IF(DEGREES(ACOS(SIN(RADIANS(G463))*SIN(RADIANS(E468))+COS(RADIANS(G463))*COS(RADIANS(E468))*COS(RADIANS(AE458))))&gt;90,0,$F$4*$F$5/E467^2*(SIN(RADIANS(G463))*SIN(RADIANS(E468))+COS(RADIANS(G463))*COS(RADIANS(E468))*COS(RADIANS(AE458))))</f>
        <v>#DIV/0!</v>
      </c>
      <c r="AF463" t="e">
        <f>IF(DEGREES(ACOS(SIN(RADIANS(G463))*SIN(RADIANS(E468))+COS(RADIANS(G463))*COS(RADIANS(E468))*COS(RADIANS(AF458))))&gt;90,0,$F$4*$F$5/E467^2*(SIN(RADIANS(G463))*SIN(RADIANS(E468))+COS(RADIANS(G463))*COS(RADIANS(E468))*COS(RADIANS(AF458))))</f>
        <v>#DIV/0!</v>
      </c>
      <c r="AG463" t="e">
        <f>IF(DEGREES(ACOS(SIN(RADIANS(G463))*SIN(RADIANS(E468))+COS(RADIANS(G463))*COS(RADIANS(E468))*COS(RADIANS(AG458))))&gt;90,0,$F$4*$F$5/E467^2*(SIN(RADIANS(G463))*SIN(RADIANS(E468))+COS(RADIANS(G463))*COS(RADIANS(E468))*COS(RADIANS(AG458))))</f>
        <v>#DIV/0!</v>
      </c>
      <c r="AH463" t="e">
        <f>IF(DEGREES(ACOS(SIN(RADIANS(G463))*SIN(RADIANS(E468))+COS(RADIANS(G463))*COS(RADIANS(E468))*COS(RADIANS(AH458))))&gt;90,0,$F$4*$F$5/E467^2*(SIN(RADIANS(G463))*SIN(RADIANS(E468))+COS(RADIANS(G463))*COS(RADIANS(E468))*COS(RADIANS(AH458))))</f>
        <v>#DIV/0!</v>
      </c>
      <c r="AI463" t="e">
        <f>IF(DEGREES(ACOS(SIN(RADIANS(G463))*SIN(RADIANS(E468))+COS(RADIANS(G463))*COS(RADIANS(E468))*COS(RADIANS(AI458))))&gt;90,0,$F$4*$F$5/E467^2*(SIN(RADIANS(G463))*SIN(RADIANS(E468))+COS(RADIANS(G463))*COS(RADIANS(E468))*COS(RADIANS(AI458))))</f>
        <v>#DIV/0!</v>
      </c>
      <c r="AJ463" t="e">
        <f>IF(DEGREES(ACOS(SIN(RADIANS(G463))*SIN(RADIANS(E468))+COS(RADIANS(G463))*COS(RADIANS(E468))*COS(RADIANS(AJ458))))&gt;90,0,$F$4*$F$5/E467^2*(SIN(RADIANS(G463))*SIN(RADIANS(E468))+COS(RADIANS(G463))*COS(RADIANS(E468))*COS(RADIANS(AJ458))))</f>
        <v>#DIV/0!</v>
      </c>
      <c r="AK463">
        <f>IF(DEGREES(ACOS(SIN(RADIANS(G463))*SIN(RADIANS(E468))+COS(RADIANS(G463))*COS(RADIANS(E468))*COS(RADIANS(AK458))))&gt;90,0,$F$4*$F$5/E467^2*(SIN(RADIANS(G463))*SIN(RADIANS(E468))+COS(RADIANS(G463))*COS(RADIANS(E468))*COS(RADIANS(AK458))))</f>
        <v>0</v>
      </c>
      <c r="AL463">
        <f>IF(DEGREES(ACOS(SIN(RADIANS(G463))*SIN(RADIANS(E468))+COS(RADIANS(G463))*COS(RADIANS(E468))*COS(RADIANS(AL458))))&gt;90,0,$F$4*$F$5/E467^2*(SIN(RADIANS(G463))*SIN(RADIANS(E468))+COS(RADIANS(G463))*COS(RADIANS(E468))*COS(RADIANS(AL458))))</f>
        <v>0</v>
      </c>
      <c r="AM463">
        <f>IF(DEGREES(ACOS(SIN(RADIANS(G463))*SIN(RADIANS(E468))+COS(RADIANS(G463))*COS(RADIANS(E468))*COS(RADIANS(AM458))))&gt;90,0,$F$4*$F$5/E467^2*(SIN(RADIANS(G463))*SIN(RADIANS(E468))+COS(RADIANS(G463))*COS(RADIANS(E468))*COS(RADIANS(AM458))))</f>
        <v>0</v>
      </c>
      <c r="AN463">
        <f>IF(DEGREES(ACOS(SIN(RADIANS(G463))*SIN(RADIANS(E468))+COS(RADIANS(G463))*COS(RADIANS(E468))*COS(RADIANS(AN458))))&gt;90,0,$F$4*$F$5/E467^2*(SIN(RADIANS(G463))*SIN(RADIANS(E468))+COS(RADIANS(G463))*COS(RADIANS(E468))*COS(RADIANS(AN458))))</f>
        <v>0</v>
      </c>
      <c r="AO463">
        <f>IF(DEGREES(ACOS(SIN(RADIANS(G463))*SIN(RADIANS(E468))+COS(RADIANS(G463))*COS(RADIANS(E468))*COS(RADIANS(AO458))))&gt;90,0,$F$4*$F$5/E467^2*(SIN(RADIANS(G463))*SIN(RADIANS(E468))+COS(RADIANS(G463))*COS(RADIANS(E468))*COS(RADIANS(AO458))))</f>
        <v>0</v>
      </c>
      <c r="AP463">
        <f>IF(DEGREES(ACOS(SIN(RADIANS(G463))*SIN(RADIANS(E468))+COS(RADIANS(G463))*COS(RADIANS(E468))*COS(RADIANS(AP458))))&gt;90,0,$F$4*$F$5/E467^2*(SIN(RADIANS(G463))*SIN(RADIANS(E468))+COS(RADIANS(G463))*COS(RADIANS(E468))*COS(RADIANS(AP458))))</f>
        <v>0</v>
      </c>
      <c r="AQ463">
        <f>IF(DEGREES(ACOS(SIN(RADIANS(G463))*SIN(RADIANS(E468))+COS(RADIANS(G463))*COS(RADIANS(E468))*COS(RADIANS(AQ458))))&gt;90,0,$F$4*$F$5/E467^2*(SIN(RADIANS(G463))*SIN(RADIANS(E468))+COS(RADIANS(G463))*COS(RADIANS(E468))*COS(RADIANS(AQ458))))</f>
        <v>0</v>
      </c>
      <c r="AR463">
        <f>IF(DEGREES(ACOS(SIN(RADIANS(G463))*SIN(RADIANS(E468))+COS(RADIANS(G463))*COS(RADIANS(E468))*COS(RADIANS(AR458))))&gt;90,0,$F$4*$F$5/E467^2*(SIN(RADIANS(G463))*SIN(RADIANS(E468))+COS(RADIANS(G463))*COS(RADIANS(E468))*COS(RADIANS(AR458))))</f>
        <v>0</v>
      </c>
    </row>
    <row r="464" spans="2:44" x14ac:dyDescent="0.5">
      <c r="B464" s="40" t="s">
        <v>782</v>
      </c>
      <c r="E464">
        <f>E463*$F$11</f>
        <v>0</v>
      </c>
      <c r="G464">
        <v>50</v>
      </c>
      <c r="I464">
        <f>IF(DEGREES(ACOS(SIN(RADIANS(G464))*SIN(RADIANS(E468))+COS(RADIANS(G464))*COS(RADIANS(E468))*COS(RADIANS(I458))))&gt;90,0,$F$4*$F$5/E467^2*(SIN(RADIANS(G464))*SIN(RADIANS(E468))+COS(RADIANS(G464))*COS(RADIANS(E468))*COS(RADIANS(I458))))</f>
        <v>0</v>
      </c>
      <c r="J464">
        <f>IF(DEGREES(ACOS(SIN(RADIANS(G464))*SIN(RADIANS(E468))+COS(RADIANS(G464))*COS(RADIANS(E468))*COS(RADIANS(J458))))&gt;90,0,$F$4*$F$5/E467^2*(SIN(RADIANS(G464))*SIN(RADIANS(E468))+COS(RADIANS(G464))*COS(RADIANS(E468))*COS(RADIANS(J458))))</f>
        <v>0</v>
      </c>
      <c r="K464">
        <f>IF(DEGREES(ACOS(SIN(RADIANS(G464))*SIN(RADIANS(E468))+COS(RADIANS(G464))*COS(RADIANS(E468))*COS(RADIANS(K458))))&gt;90,0,$F$4*$F$5/E467^2*(SIN(RADIANS(G464))*SIN(RADIANS(E468))+COS(RADIANS(G464))*COS(RADIANS(E468))*COS(RADIANS(K458))))</f>
        <v>0</v>
      </c>
      <c r="L464">
        <f>IF(DEGREES(ACOS(SIN(RADIANS(G464))*SIN(RADIANS(E468))+COS(RADIANS(G464))*COS(RADIANS(E468))*COS(RADIANS(L458))))&gt;90,0,$F$4*$F$5/E467^2*(SIN(RADIANS(G464))*SIN(RADIANS(E468))+COS(RADIANS(G464))*COS(RADIANS(E468))*COS(RADIANS(L458))))</f>
        <v>0</v>
      </c>
      <c r="M464">
        <f>IF(DEGREES(ACOS(SIN(RADIANS(G464))*SIN(RADIANS(E468))+COS(RADIANS(G464))*COS(RADIANS(E468))*COS(RADIANS(M458))))&gt;90,0,$F$4*$F$5/E467^2*(SIN(RADIANS(G464))*SIN(RADIANS(E468))+COS(RADIANS(G464))*COS(RADIANS(E468))*COS(RADIANS(M458))))</f>
        <v>0</v>
      </c>
      <c r="N464">
        <f>IF(DEGREES(ACOS(SIN(RADIANS(G464))*SIN(RADIANS(E468))+COS(RADIANS(G464))*COS(RADIANS(E468))*COS(RADIANS(N458))))&gt;90,0,$F$4*$F$5/E467^2*(SIN(RADIANS(G464))*SIN(RADIANS(E468))+COS(RADIANS(G464))*COS(RADIANS(E468))*COS(RADIANS(N458))))</f>
        <v>0</v>
      </c>
      <c r="O464">
        <f>IF(DEGREES(ACOS(SIN(RADIANS(G464))*SIN(RADIANS(E468))+COS(RADIANS(G464))*COS(RADIANS(E468))*COS(RADIANS(O458))))&gt;90,0,$F$4*$F$5/E467^2*(SIN(RADIANS(G464))*SIN(RADIANS(E468))+COS(RADIANS(G464))*COS(RADIANS(E468))*COS(RADIANS(O458))))</f>
        <v>0</v>
      </c>
      <c r="P464">
        <f>IF(DEGREES(ACOS(SIN(RADIANS(G464))*SIN(RADIANS(E468))+COS(RADIANS(G464))*COS(RADIANS(E468))*COS(RADIANS(P458))))&gt;90,0,$F$4*$F$5/E467^2*(SIN(RADIANS(G464))*SIN(RADIANS(E468))+COS(RADIANS(G464))*COS(RADIANS(E468))*COS(RADIANS(P458))))</f>
        <v>0</v>
      </c>
      <c r="Q464">
        <f>IF(DEGREES(ACOS(SIN(RADIANS(G464))*SIN(RADIANS(E468))+COS(RADIANS(G464))*COS(RADIANS(E468))*COS(RADIANS(Q458))))&gt;90,0,$F$4*$F$5/E467^2*(SIN(RADIANS(G464))*SIN(RADIANS(E468))+COS(RADIANS(G464))*COS(RADIANS(E468))*COS(RADIANS(Q458))))</f>
        <v>0</v>
      </c>
      <c r="R464" t="e">
        <f>IF(DEGREES(ACOS(SIN(RADIANS(G464))*SIN(RADIANS(E468))+COS(RADIANS(G464))*COS(RADIANS(E468))*COS(RADIANS(R458))))&gt;90,0,$F$4*$F$5/E467^2*(SIN(RADIANS(G464))*SIN(RADIANS(E468))+COS(RADIANS(G464))*COS(RADIANS(E468))*COS(RADIANS(R458))))</f>
        <v>#DIV/0!</v>
      </c>
      <c r="S464" t="e">
        <f>IF(DEGREES(ACOS(SIN(RADIANS(G464))*SIN(RADIANS(E468))+COS(RADIANS(G464))*COS(RADIANS(E468))*COS(RADIANS(S458))))&gt;90,0,$F$4*$F$5/E467^2*(SIN(RADIANS(G464))*SIN(RADIANS(E468))+COS(RADIANS(G464))*COS(RADIANS(E468))*COS(RADIANS(S458))))</f>
        <v>#DIV/0!</v>
      </c>
      <c r="T464" t="e">
        <f>IF(DEGREES(ACOS(SIN(RADIANS(G464))*SIN(RADIANS(E468))+COS(RADIANS(G464))*COS(RADIANS(E468))*COS(RADIANS(T458))))&gt;90,0,$F$4*$F$5/E467^2*(SIN(RADIANS(G464))*SIN(RADIANS(E468))+COS(RADIANS(G464))*COS(RADIANS(E468))*COS(RADIANS(T458))))</f>
        <v>#DIV/0!</v>
      </c>
      <c r="U464" t="e">
        <f>IF(DEGREES(ACOS(SIN(RADIANS(G464))*SIN(RADIANS(E468))+COS(RADIANS(G464))*COS(RADIANS(E468))*COS(RADIANS(U458))))&gt;90,0,$F$4*$F$5/E467^2*(SIN(RADIANS(G464))*SIN(RADIANS(E468))+COS(RADIANS(G464))*COS(RADIANS(E468))*COS(RADIANS(U458))))</f>
        <v>#DIV/0!</v>
      </c>
      <c r="V464" t="e">
        <f>IF(DEGREES(ACOS(SIN(RADIANS(G464))*SIN(RADIANS(E468))+COS(RADIANS(G464))*COS(RADIANS(E468))*COS(RADIANS(V458))))&gt;90,0,$F$4*$F$5/E467^2*(SIN(RADIANS(G464))*SIN(RADIANS(E468))+COS(RADIANS(G464))*COS(RADIANS(E468))*COS(RADIANS(V458))))</f>
        <v>#DIV/0!</v>
      </c>
      <c r="W464" t="e">
        <f>IF(DEGREES(ACOS(SIN(RADIANS(G464))*SIN(RADIANS(E468))+COS(RADIANS(G464))*COS(RADIANS(E468))*COS(RADIANS(W458))))&gt;90,0,$F$4*$F$5/E467^2*(SIN(RADIANS(G464))*SIN(RADIANS(E468))+COS(RADIANS(G464))*COS(RADIANS(E468))*COS(RADIANS(W458))))</f>
        <v>#DIV/0!</v>
      </c>
      <c r="X464" t="e">
        <f>IF(DEGREES(ACOS(SIN(RADIANS(G464))*SIN(RADIANS(E468))+COS(RADIANS(G464))*COS(RADIANS(E468))*COS(RADIANS(X458))))&gt;90,0,$F$4*$F$5/E467^2*(SIN(RADIANS(G464))*SIN(RADIANS(E468))+COS(RADIANS(G464))*COS(RADIANS(E468))*COS(RADIANS(X458))))</f>
        <v>#DIV/0!</v>
      </c>
      <c r="Y464" t="e">
        <f>IF(DEGREES(ACOS(SIN(RADIANS(G464))*SIN(RADIANS(E468))+COS(RADIANS(G464))*COS(RADIANS(E468))*COS(RADIANS(Y458))))&gt;90,0,$F$4*$F$5/E467^2*(SIN(RADIANS(G464))*SIN(RADIANS(E468))+COS(RADIANS(G464))*COS(RADIANS(E468))*COS(RADIANS(Y458))))</f>
        <v>#DIV/0!</v>
      </c>
      <c r="Z464" t="e">
        <f>IF(DEGREES(ACOS(SIN(RADIANS(G464))*SIN(RADIANS(E468))+COS(RADIANS(G464))*COS(RADIANS(E468))*COS(RADIANS(Z458))))&gt;90,0,$F$4*$F$5/E467^2*(SIN(RADIANS(G464))*SIN(RADIANS(E468))+COS(RADIANS(G464))*COS(RADIANS(E468))*COS(RADIANS(Z458))))</f>
        <v>#DIV/0!</v>
      </c>
      <c r="AA464" t="e">
        <f>IF(DEGREES(ACOS(SIN(RADIANS(G464))*SIN(RADIANS(E468))+COS(RADIANS(G464))*COS(RADIANS(E468))*COS(RADIANS(AA458))))&gt;90,0,$F$4*$F$5/E467^2*(SIN(RADIANS(G464))*SIN(RADIANS(E468))+COS(RADIANS(G464))*COS(RADIANS(E468))*COS(RADIANS(AA458))))</f>
        <v>#DIV/0!</v>
      </c>
      <c r="AB464" t="e">
        <f>IF(DEGREES(ACOS(SIN(RADIANS(G464))*SIN(RADIANS(E468))+COS(RADIANS(G464))*COS(RADIANS(E468))*COS(RADIANS(AB458))))&gt;90,0,$F$4*$F$5/E467^2*(SIN(RADIANS(G464))*SIN(RADIANS(E468))+COS(RADIANS(G464))*COS(RADIANS(E468))*COS(RADIANS(AB458))))</f>
        <v>#DIV/0!</v>
      </c>
      <c r="AC464" t="e">
        <f>IF(DEGREES(ACOS(SIN(RADIANS(G464))*SIN(RADIANS(E468))+COS(RADIANS(G464))*COS(RADIANS(E468))*COS(RADIANS(AC458))))&gt;90,0,$F$4*$F$5/E467^2*(SIN(RADIANS(G464))*SIN(RADIANS(E468))+COS(RADIANS(G464))*COS(RADIANS(E468))*COS(RADIANS(AC458))))</f>
        <v>#DIV/0!</v>
      </c>
      <c r="AD464" t="e">
        <f>IF(DEGREES(ACOS(SIN(RADIANS(G464))*SIN(RADIANS(E468))+COS(RADIANS(G464))*COS(RADIANS(E468))*COS(RADIANS(AD458))))&gt;90,0,$F$4*$F$5/E467^2*(SIN(RADIANS(G464))*SIN(RADIANS(E468))+COS(RADIANS(G464))*COS(RADIANS(E468))*COS(RADIANS(AD458))))</f>
        <v>#DIV/0!</v>
      </c>
      <c r="AE464" t="e">
        <f>IF(DEGREES(ACOS(SIN(RADIANS(G464))*SIN(RADIANS(E468))+COS(RADIANS(G464))*COS(RADIANS(E468))*COS(RADIANS(AE458))))&gt;90,0,$F$4*$F$5/E467^2*(SIN(RADIANS(G464))*SIN(RADIANS(E468))+COS(RADIANS(G464))*COS(RADIANS(E468))*COS(RADIANS(AE458))))</f>
        <v>#DIV/0!</v>
      </c>
      <c r="AF464" t="e">
        <f>IF(DEGREES(ACOS(SIN(RADIANS(G464))*SIN(RADIANS(E468))+COS(RADIANS(G464))*COS(RADIANS(E468))*COS(RADIANS(AF458))))&gt;90,0,$F$4*$F$5/E467^2*(SIN(RADIANS(G464))*SIN(RADIANS(E468))+COS(RADIANS(G464))*COS(RADIANS(E468))*COS(RADIANS(AF458))))</f>
        <v>#DIV/0!</v>
      </c>
      <c r="AG464" t="e">
        <f>IF(DEGREES(ACOS(SIN(RADIANS(G464))*SIN(RADIANS(E468))+COS(RADIANS(G464))*COS(RADIANS(E468))*COS(RADIANS(AG458))))&gt;90,0,$F$4*$F$5/E467^2*(SIN(RADIANS(G464))*SIN(RADIANS(E468))+COS(RADIANS(G464))*COS(RADIANS(E468))*COS(RADIANS(AG458))))</f>
        <v>#DIV/0!</v>
      </c>
      <c r="AH464" t="e">
        <f>IF(DEGREES(ACOS(SIN(RADIANS(G464))*SIN(RADIANS(E468))+COS(RADIANS(G464))*COS(RADIANS(E468))*COS(RADIANS(AH458))))&gt;90,0,$F$4*$F$5/E467^2*(SIN(RADIANS(G464))*SIN(RADIANS(E468))+COS(RADIANS(G464))*COS(RADIANS(E468))*COS(RADIANS(AH458))))</f>
        <v>#DIV/0!</v>
      </c>
      <c r="AI464" t="e">
        <f>IF(DEGREES(ACOS(SIN(RADIANS(G464))*SIN(RADIANS(E468))+COS(RADIANS(G464))*COS(RADIANS(E468))*COS(RADIANS(AI458))))&gt;90,0,$F$4*$F$5/E467^2*(SIN(RADIANS(G464))*SIN(RADIANS(E468))+COS(RADIANS(G464))*COS(RADIANS(E468))*COS(RADIANS(AI458))))</f>
        <v>#DIV/0!</v>
      </c>
      <c r="AJ464" t="e">
        <f>IF(DEGREES(ACOS(SIN(RADIANS(G464))*SIN(RADIANS(E468))+COS(RADIANS(G464))*COS(RADIANS(E468))*COS(RADIANS(AJ458))))&gt;90,0,$F$4*$F$5/E467^2*(SIN(RADIANS(G464))*SIN(RADIANS(E468))+COS(RADIANS(G464))*COS(RADIANS(E468))*COS(RADIANS(AJ458))))</f>
        <v>#DIV/0!</v>
      </c>
      <c r="AK464">
        <f>IF(DEGREES(ACOS(SIN(RADIANS(G464))*SIN(RADIANS(E468))+COS(RADIANS(G464))*COS(RADIANS(E468))*COS(RADIANS(AK458))))&gt;90,0,$F$4*$F$5/E467^2*(SIN(RADIANS(G464))*SIN(RADIANS(E468))+COS(RADIANS(G464))*COS(RADIANS(E468))*COS(RADIANS(AK458))))</f>
        <v>0</v>
      </c>
      <c r="AL464">
        <f>IF(DEGREES(ACOS(SIN(RADIANS(G464))*SIN(RADIANS(E468))+COS(RADIANS(G464))*COS(RADIANS(E468))*COS(RADIANS(AL458))))&gt;90,0,$F$4*$F$5/E467^2*(SIN(RADIANS(G464))*SIN(RADIANS(E468))+COS(RADIANS(G464))*COS(RADIANS(E468))*COS(RADIANS(AL458))))</f>
        <v>0</v>
      </c>
      <c r="AM464">
        <f>IF(DEGREES(ACOS(SIN(RADIANS(G464))*SIN(RADIANS(E468))+COS(RADIANS(G464))*COS(RADIANS(E468))*COS(RADIANS(AM458))))&gt;90,0,$F$4*$F$5/E467^2*(SIN(RADIANS(G464))*SIN(RADIANS(E468))+COS(RADIANS(G464))*COS(RADIANS(E468))*COS(RADIANS(AM458))))</f>
        <v>0</v>
      </c>
      <c r="AN464">
        <f>IF(DEGREES(ACOS(SIN(RADIANS(G464))*SIN(RADIANS(E468))+COS(RADIANS(G464))*COS(RADIANS(E468))*COS(RADIANS(AN458))))&gt;90,0,$F$4*$F$5/E467^2*(SIN(RADIANS(G464))*SIN(RADIANS(E468))+COS(RADIANS(G464))*COS(RADIANS(E468))*COS(RADIANS(AN458))))</f>
        <v>0</v>
      </c>
      <c r="AO464">
        <f>IF(DEGREES(ACOS(SIN(RADIANS(G464))*SIN(RADIANS(E468))+COS(RADIANS(G464))*COS(RADIANS(E468))*COS(RADIANS(AO458))))&gt;90,0,$F$4*$F$5/E467^2*(SIN(RADIANS(G464))*SIN(RADIANS(E468))+COS(RADIANS(G464))*COS(RADIANS(E468))*COS(RADIANS(AO458))))</f>
        <v>0</v>
      </c>
      <c r="AP464">
        <f>IF(DEGREES(ACOS(SIN(RADIANS(G464))*SIN(RADIANS(E468))+COS(RADIANS(G464))*COS(RADIANS(E468))*COS(RADIANS(AP458))))&gt;90,0,$F$4*$F$5/E467^2*(SIN(RADIANS(G464))*SIN(RADIANS(E468))+COS(RADIANS(G464))*COS(RADIANS(E468))*COS(RADIANS(AP458))))</f>
        <v>0</v>
      </c>
      <c r="AQ464">
        <f>IF(DEGREES(ACOS(SIN(RADIANS(G464))*SIN(RADIANS(E468))+COS(RADIANS(G464))*COS(RADIANS(E468))*COS(RADIANS(AQ458))))&gt;90,0,$F$4*$F$5/E467^2*(SIN(RADIANS(G464))*SIN(RADIANS(E468))+COS(RADIANS(G464))*COS(RADIANS(E468))*COS(RADIANS(AQ458))))</f>
        <v>0</v>
      </c>
      <c r="AR464">
        <f>IF(DEGREES(ACOS(SIN(RADIANS(G464))*SIN(RADIANS(E468))+COS(RADIANS(G464))*COS(RADIANS(E468))*COS(RADIANS(AR458))))&gt;90,0,$F$4*$F$5/E467^2*(SIN(RADIANS(G464))*SIN(RADIANS(E468))+COS(RADIANS(G464))*COS(RADIANS(E468))*COS(RADIANS(AR458))))</f>
        <v>0</v>
      </c>
    </row>
    <row r="465" spans="2:44" x14ac:dyDescent="0.5">
      <c r="B465" s="40" t="s">
        <v>783</v>
      </c>
      <c r="E465" t="str">
        <f>IF($F$10=0,"N/A",$F$10*(E460/360)-ROUNDDOWN($F$10*(E460/360),0))</f>
        <v>N/A</v>
      </c>
      <c r="G465">
        <v>40</v>
      </c>
      <c r="I465">
        <f>IF(DEGREES(ACOS(SIN(RADIANS(G465))*SIN(RADIANS(E468))+COS(RADIANS(G465))*COS(RADIANS(E468))*COS(RADIANS(I458))))&gt;90,0,$F$4*$F$5/E467^2*(SIN(RADIANS(G465))*SIN(RADIANS(E468))+COS(RADIANS(G465))*COS(RADIANS(E468))*COS(RADIANS(I458))))</f>
        <v>0</v>
      </c>
      <c r="J465">
        <f>IF(DEGREES(ACOS(SIN(RADIANS(G465))*SIN(RADIANS(E468))+COS(RADIANS(G465))*COS(RADIANS(E468))*COS(RADIANS(J458))))&gt;90,0,$F$4*$F$5/E467^2*(SIN(RADIANS(G465))*SIN(RADIANS(E468))+COS(RADIANS(G465))*COS(RADIANS(E468))*COS(RADIANS(J458))))</f>
        <v>0</v>
      </c>
      <c r="K465">
        <f>IF(DEGREES(ACOS(SIN(RADIANS(G465))*SIN(RADIANS(E468))+COS(RADIANS(G465))*COS(RADIANS(E468))*COS(RADIANS(K458))))&gt;90,0,$F$4*$F$5/E467^2*(SIN(RADIANS(G465))*SIN(RADIANS(E468))+COS(RADIANS(G465))*COS(RADIANS(E468))*COS(RADIANS(K458))))</f>
        <v>0</v>
      </c>
      <c r="L465">
        <f>IF(DEGREES(ACOS(SIN(RADIANS(G465))*SIN(RADIANS(E468))+COS(RADIANS(G465))*COS(RADIANS(E468))*COS(RADIANS(L458))))&gt;90,0,$F$4*$F$5/E467^2*(SIN(RADIANS(G465))*SIN(RADIANS(E468))+COS(RADIANS(G465))*COS(RADIANS(E468))*COS(RADIANS(L458))))</f>
        <v>0</v>
      </c>
      <c r="M465">
        <f>IF(DEGREES(ACOS(SIN(RADIANS(G465))*SIN(RADIANS(E468))+COS(RADIANS(G465))*COS(RADIANS(E468))*COS(RADIANS(M458))))&gt;90,0,$F$4*$F$5/E467^2*(SIN(RADIANS(G465))*SIN(RADIANS(E468))+COS(RADIANS(G465))*COS(RADIANS(E468))*COS(RADIANS(M458))))</f>
        <v>0</v>
      </c>
      <c r="N465">
        <f>IF(DEGREES(ACOS(SIN(RADIANS(G465))*SIN(RADIANS(E468))+COS(RADIANS(G465))*COS(RADIANS(E468))*COS(RADIANS(N458))))&gt;90,0,$F$4*$F$5/E467^2*(SIN(RADIANS(G465))*SIN(RADIANS(E468))+COS(RADIANS(G465))*COS(RADIANS(E468))*COS(RADIANS(N458))))</f>
        <v>0</v>
      </c>
      <c r="O465">
        <f>IF(DEGREES(ACOS(SIN(RADIANS(G465))*SIN(RADIANS(E468))+COS(RADIANS(G465))*COS(RADIANS(E468))*COS(RADIANS(O458))))&gt;90,0,$F$4*$F$5/E467^2*(SIN(RADIANS(G465))*SIN(RADIANS(E468))+COS(RADIANS(G465))*COS(RADIANS(E468))*COS(RADIANS(O458))))</f>
        <v>0</v>
      </c>
      <c r="P465">
        <f>IF(DEGREES(ACOS(SIN(RADIANS(G465))*SIN(RADIANS(E468))+COS(RADIANS(G465))*COS(RADIANS(E468))*COS(RADIANS(P458))))&gt;90,0,$F$4*$F$5/E467^2*(SIN(RADIANS(G465))*SIN(RADIANS(E468))+COS(RADIANS(G465))*COS(RADIANS(E468))*COS(RADIANS(P458))))</f>
        <v>0</v>
      </c>
      <c r="Q465">
        <f>IF(DEGREES(ACOS(SIN(RADIANS(G465))*SIN(RADIANS(E468))+COS(RADIANS(G465))*COS(RADIANS(E468))*COS(RADIANS(Q458))))&gt;90,0,$F$4*$F$5/E467^2*(SIN(RADIANS(G465))*SIN(RADIANS(E468))+COS(RADIANS(G465))*COS(RADIANS(E468))*COS(RADIANS(Q458))))</f>
        <v>0</v>
      </c>
      <c r="R465" t="e">
        <f>IF(DEGREES(ACOS(SIN(RADIANS(G465))*SIN(RADIANS(E468))+COS(RADIANS(G465))*COS(RADIANS(E468))*COS(RADIANS(R458))))&gt;90,0,$F$4*$F$5/E467^2*(SIN(RADIANS(G465))*SIN(RADIANS(E468))+COS(RADIANS(G465))*COS(RADIANS(E468))*COS(RADIANS(R458))))</f>
        <v>#DIV/0!</v>
      </c>
      <c r="S465" t="e">
        <f>IF(DEGREES(ACOS(SIN(RADIANS(G465))*SIN(RADIANS(E468))+COS(RADIANS(G465))*COS(RADIANS(E468))*COS(RADIANS(S458))))&gt;90,0,$F$4*$F$5/E467^2*(SIN(RADIANS(G465))*SIN(RADIANS(E468))+COS(RADIANS(G465))*COS(RADIANS(E468))*COS(RADIANS(S458))))</f>
        <v>#DIV/0!</v>
      </c>
      <c r="T465" t="e">
        <f>IF(DEGREES(ACOS(SIN(RADIANS(G465))*SIN(RADIANS(E468))+COS(RADIANS(G465))*COS(RADIANS(E468))*COS(RADIANS(T458))))&gt;90,0,$F$4*$F$5/E467^2*(SIN(RADIANS(G465))*SIN(RADIANS(E468))+COS(RADIANS(G465))*COS(RADIANS(E468))*COS(RADIANS(T458))))</f>
        <v>#DIV/0!</v>
      </c>
      <c r="U465" t="e">
        <f>IF(DEGREES(ACOS(SIN(RADIANS(G465))*SIN(RADIANS(E468))+COS(RADIANS(G465))*COS(RADIANS(E468))*COS(RADIANS(U458))))&gt;90,0,$F$4*$F$5/E467^2*(SIN(RADIANS(G465))*SIN(RADIANS(E468))+COS(RADIANS(G465))*COS(RADIANS(E468))*COS(RADIANS(U458))))</f>
        <v>#DIV/0!</v>
      </c>
      <c r="V465" t="e">
        <f>IF(DEGREES(ACOS(SIN(RADIANS(G465))*SIN(RADIANS(E468))+COS(RADIANS(G465))*COS(RADIANS(E468))*COS(RADIANS(V458))))&gt;90,0,$F$4*$F$5/E467^2*(SIN(RADIANS(G465))*SIN(RADIANS(E468))+COS(RADIANS(G465))*COS(RADIANS(E468))*COS(RADIANS(V458))))</f>
        <v>#DIV/0!</v>
      </c>
      <c r="W465" t="e">
        <f>IF(DEGREES(ACOS(SIN(RADIANS(G465))*SIN(RADIANS(E468))+COS(RADIANS(G465))*COS(RADIANS(E468))*COS(RADIANS(W458))))&gt;90,0,$F$4*$F$5/E467^2*(SIN(RADIANS(G465))*SIN(RADIANS(E468))+COS(RADIANS(G465))*COS(RADIANS(E468))*COS(RADIANS(W458))))</f>
        <v>#DIV/0!</v>
      </c>
      <c r="X465" t="e">
        <f>IF(DEGREES(ACOS(SIN(RADIANS(G465))*SIN(RADIANS(E468))+COS(RADIANS(G465))*COS(RADIANS(E468))*COS(RADIANS(X458))))&gt;90,0,$F$4*$F$5/E467^2*(SIN(RADIANS(G465))*SIN(RADIANS(E468))+COS(RADIANS(G465))*COS(RADIANS(E468))*COS(RADIANS(X458))))</f>
        <v>#DIV/0!</v>
      </c>
      <c r="Y465" t="e">
        <f>IF(DEGREES(ACOS(SIN(RADIANS(G465))*SIN(RADIANS(E468))+COS(RADIANS(G465))*COS(RADIANS(E468))*COS(RADIANS(Y458))))&gt;90,0,$F$4*$F$5/E467^2*(SIN(RADIANS(G465))*SIN(RADIANS(E468))+COS(RADIANS(G465))*COS(RADIANS(E468))*COS(RADIANS(Y458))))</f>
        <v>#DIV/0!</v>
      </c>
      <c r="Z465" t="e">
        <f>IF(DEGREES(ACOS(SIN(RADIANS(G465))*SIN(RADIANS(E468))+COS(RADIANS(G465))*COS(RADIANS(E468))*COS(RADIANS(Z458))))&gt;90,0,$F$4*$F$5/E467^2*(SIN(RADIANS(G465))*SIN(RADIANS(E468))+COS(RADIANS(G465))*COS(RADIANS(E468))*COS(RADIANS(Z458))))</f>
        <v>#DIV/0!</v>
      </c>
      <c r="AA465" t="e">
        <f>IF(DEGREES(ACOS(SIN(RADIANS(G465))*SIN(RADIANS(E468))+COS(RADIANS(G465))*COS(RADIANS(E468))*COS(RADIANS(AA458))))&gt;90,0,$F$4*$F$5/E467^2*(SIN(RADIANS(G465))*SIN(RADIANS(E468))+COS(RADIANS(G465))*COS(RADIANS(E468))*COS(RADIANS(AA458))))</f>
        <v>#DIV/0!</v>
      </c>
      <c r="AB465" t="e">
        <f>IF(DEGREES(ACOS(SIN(RADIANS(G465))*SIN(RADIANS(E468))+COS(RADIANS(G465))*COS(RADIANS(E468))*COS(RADIANS(AB458))))&gt;90,0,$F$4*$F$5/E467^2*(SIN(RADIANS(G465))*SIN(RADIANS(E468))+COS(RADIANS(G465))*COS(RADIANS(E468))*COS(RADIANS(AB458))))</f>
        <v>#DIV/0!</v>
      </c>
      <c r="AC465" t="e">
        <f>IF(DEGREES(ACOS(SIN(RADIANS(G465))*SIN(RADIANS(E468))+COS(RADIANS(G465))*COS(RADIANS(E468))*COS(RADIANS(AC458))))&gt;90,0,$F$4*$F$5/E467^2*(SIN(RADIANS(G465))*SIN(RADIANS(E468))+COS(RADIANS(G465))*COS(RADIANS(E468))*COS(RADIANS(AC458))))</f>
        <v>#DIV/0!</v>
      </c>
      <c r="AD465" t="e">
        <f>IF(DEGREES(ACOS(SIN(RADIANS(G465))*SIN(RADIANS(E468))+COS(RADIANS(G465))*COS(RADIANS(E468))*COS(RADIANS(AD458))))&gt;90,0,$F$4*$F$5/E467^2*(SIN(RADIANS(G465))*SIN(RADIANS(E468))+COS(RADIANS(G465))*COS(RADIANS(E468))*COS(RADIANS(AD458))))</f>
        <v>#DIV/0!</v>
      </c>
      <c r="AE465" t="e">
        <f>IF(DEGREES(ACOS(SIN(RADIANS(G465))*SIN(RADIANS(E468))+COS(RADIANS(G465))*COS(RADIANS(E468))*COS(RADIANS(AE458))))&gt;90,0,$F$4*$F$5/E467^2*(SIN(RADIANS(G465))*SIN(RADIANS(E468))+COS(RADIANS(G465))*COS(RADIANS(E468))*COS(RADIANS(AE458))))</f>
        <v>#DIV/0!</v>
      </c>
      <c r="AF465" t="e">
        <f>IF(DEGREES(ACOS(SIN(RADIANS(G465))*SIN(RADIANS(E468))+COS(RADIANS(G465))*COS(RADIANS(E468))*COS(RADIANS(AF458))))&gt;90,0,$F$4*$F$5/E467^2*(SIN(RADIANS(G465))*SIN(RADIANS(E468))+COS(RADIANS(G465))*COS(RADIANS(E468))*COS(RADIANS(AF458))))</f>
        <v>#DIV/0!</v>
      </c>
      <c r="AG465" t="e">
        <f>IF(DEGREES(ACOS(SIN(RADIANS(G465))*SIN(RADIANS(E468))+COS(RADIANS(G465))*COS(RADIANS(E468))*COS(RADIANS(AG458))))&gt;90,0,$F$4*$F$5/E467^2*(SIN(RADIANS(G465))*SIN(RADIANS(E468))+COS(RADIANS(G465))*COS(RADIANS(E468))*COS(RADIANS(AG458))))</f>
        <v>#DIV/0!</v>
      </c>
      <c r="AH465" t="e">
        <f>IF(DEGREES(ACOS(SIN(RADIANS(G465))*SIN(RADIANS(E468))+COS(RADIANS(G465))*COS(RADIANS(E468))*COS(RADIANS(AH458))))&gt;90,0,$F$4*$F$5/E467^2*(SIN(RADIANS(G465))*SIN(RADIANS(E468))+COS(RADIANS(G465))*COS(RADIANS(E468))*COS(RADIANS(AH458))))</f>
        <v>#DIV/0!</v>
      </c>
      <c r="AI465" t="e">
        <f>IF(DEGREES(ACOS(SIN(RADIANS(G465))*SIN(RADIANS(E468))+COS(RADIANS(G465))*COS(RADIANS(E468))*COS(RADIANS(AI458))))&gt;90,0,$F$4*$F$5/E467^2*(SIN(RADIANS(G465))*SIN(RADIANS(E468))+COS(RADIANS(G465))*COS(RADIANS(E468))*COS(RADIANS(AI458))))</f>
        <v>#DIV/0!</v>
      </c>
      <c r="AJ465" t="e">
        <f>IF(DEGREES(ACOS(SIN(RADIANS(G465))*SIN(RADIANS(E468))+COS(RADIANS(G465))*COS(RADIANS(E468))*COS(RADIANS(AJ458))))&gt;90,0,$F$4*$F$5/E467^2*(SIN(RADIANS(G465))*SIN(RADIANS(E468))+COS(RADIANS(G465))*COS(RADIANS(E468))*COS(RADIANS(AJ458))))</f>
        <v>#DIV/0!</v>
      </c>
      <c r="AK465">
        <f>IF(DEGREES(ACOS(SIN(RADIANS(G465))*SIN(RADIANS(E468))+COS(RADIANS(G465))*COS(RADIANS(E468))*COS(RADIANS(AK458))))&gt;90,0,$F$4*$F$5/E467^2*(SIN(RADIANS(G465))*SIN(RADIANS(E468))+COS(RADIANS(G465))*COS(RADIANS(E468))*COS(RADIANS(AK458))))</f>
        <v>0</v>
      </c>
      <c r="AL465">
        <f>IF(DEGREES(ACOS(SIN(RADIANS(G465))*SIN(RADIANS(E468))+COS(RADIANS(G465))*COS(RADIANS(E468))*COS(RADIANS(AL458))))&gt;90,0,$F$4*$F$5/E467^2*(SIN(RADIANS(G465))*SIN(RADIANS(E468))+COS(RADIANS(G465))*COS(RADIANS(E468))*COS(RADIANS(AL458))))</f>
        <v>0</v>
      </c>
      <c r="AM465">
        <f>IF(DEGREES(ACOS(SIN(RADIANS(G465))*SIN(RADIANS(E468))+COS(RADIANS(G465))*COS(RADIANS(E468))*COS(RADIANS(AM458))))&gt;90,0,$F$4*$F$5/E467^2*(SIN(RADIANS(G465))*SIN(RADIANS(E468))+COS(RADIANS(G465))*COS(RADIANS(E468))*COS(RADIANS(AM458))))</f>
        <v>0</v>
      </c>
      <c r="AN465">
        <f>IF(DEGREES(ACOS(SIN(RADIANS(G465))*SIN(RADIANS(E468))+COS(RADIANS(G465))*COS(RADIANS(E468))*COS(RADIANS(AN458))))&gt;90,0,$F$4*$F$5/E467^2*(SIN(RADIANS(G465))*SIN(RADIANS(E468))+COS(RADIANS(G465))*COS(RADIANS(E468))*COS(RADIANS(AN458))))</f>
        <v>0</v>
      </c>
      <c r="AO465">
        <f>IF(DEGREES(ACOS(SIN(RADIANS(G465))*SIN(RADIANS(E468))+COS(RADIANS(G465))*COS(RADIANS(E468))*COS(RADIANS(AO458))))&gt;90,0,$F$4*$F$5/E467^2*(SIN(RADIANS(G465))*SIN(RADIANS(E468))+COS(RADIANS(G465))*COS(RADIANS(E468))*COS(RADIANS(AO458))))</f>
        <v>0</v>
      </c>
      <c r="AP465">
        <f>IF(DEGREES(ACOS(SIN(RADIANS(G465))*SIN(RADIANS(E468))+COS(RADIANS(G465))*COS(RADIANS(E468))*COS(RADIANS(AP458))))&gt;90,0,$F$4*$F$5/E467^2*(SIN(RADIANS(G465))*SIN(RADIANS(E468))+COS(RADIANS(G465))*COS(RADIANS(E468))*COS(RADIANS(AP458))))</f>
        <v>0</v>
      </c>
      <c r="AQ465">
        <f>IF(DEGREES(ACOS(SIN(RADIANS(G465))*SIN(RADIANS(E468))+COS(RADIANS(G465))*COS(RADIANS(E468))*COS(RADIANS(AQ458))))&gt;90,0,$F$4*$F$5/E467^2*(SIN(RADIANS(G465))*SIN(RADIANS(E468))+COS(RADIANS(G465))*COS(RADIANS(E468))*COS(RADIANS(AQ458))))</f>
        <v>0</v>
      </c>
      <c r="AR465">
        <f>IF(DEGREES(ACOS(SIN(RADIANS(G465))*SIN(RADIANS(E468))+COS(RADIANS(G465))*COS(RADIANS(E468))*COS(RADIANS(AR458))))&gt;90,0,$F$4*$F$5/E467^2*(SIN(RADIANS(G465))*SIN(RADIANS(E468))+COS(RADIANS(G465))*COS(RADIANS(E468))*COS(RADIANS(AR458))))</f>
        <v>0</v>
      </c>
    </row>
    <row r="466" spans="2:44" x14ac:dyDescent="0.5">
      <c r="B466" s="40" t="s">
        <v>784</v>
      </c>
      <c r="E466" t="str">
        <f>IF($F$10=0,"N/A",E465*$F$11/$F$10)</f>
        <v>N/A</v>
      </c>
      <c r="G466">
        <v>30</v>
      </c>
      <c r="I466">
        <f>IF(DEGREES(ACOS(SIN(RADIANS(G466))*SIN(RADIANS(E468))+COS(RADIANS(G466))*COS(RADIANS(E468))*COS(RADIANS(I458))))&gt;90,0,$F$4*$F$5/E467^2*(SIN(RADIANS(G466))*SIN(RADIANS(E468))+COS(RADIANS(G466))*COS(RADIANS(E468))*COS(RADIANS(I458))))</f>
        <v>0</v>
      </c>
      <c r="J466">
        <f>IF(DEGREES(ACOS(SIN(RADIANS(G466))*SIN(RADIANS(E468))+COS(RADIANS(G466))*COS(RADIANS(E468))*COS(RADIANS(J458))))&gt;90,0,$F$4*$F$5/E467^2*(SIN(RADIANS(G466))*SIN(RADIANS(E468))+COS(RADIANS(G466))*COS(RADIANS(E468))*COS(RADIANS(J458))))</f>
        <v>0</v>
      </c>
      <c r="K466">
        <f>IF(DEGREES(ACOS(SIN(RADIANS(G466))*SIN(RADIANS(E468))+COS(RADIANS(G466))*COS(RADIANS(E468))*COS(RADIANS(K458))))&gt;90,0,$F$4*$F$5/E467^2*(SIN(RADIANS(G466))*SIN(RADIANS(E468))+COS(RADIANS(G466))*COS(RADIANS(E468))*COS(RADIANS(K458))))</f>
        <v>0</v>
      </c>
      <c r="L466">
        <f>IF(DEGREES(ACOS(SIN(RADIANS(G466))*SIN(RADIANS(E468))+COS(RADIANS(G466))*COS(RADIANS(E468))*COS(RADIANS(L458))))&gt;90,0,$F$4*$F$5/E467^2*(SIN(RADIANS(G466))*SIN(RADIANS(E468))+COS(RADIANS(G466))*COS(RADIANS(E468))*COS(RADIANS(L458))))</f>
        <v>0</v>
      </c>
      <c r="M466">
        <f>IF(DEGREES(ACOS(SIN(RADIANS(G466))*SIN(RADIANS(E468))+COS(RADIANS(G466))*COS(RADIANS(E468))*COS(RADIANS(M458))))&gt;90,0,$F$4*$F$5/E467^2*(SIN(RADIANS(G466))*SIN(RADIANS(E468))+COS(RADIANS(G466))*COS(RADIANS(E468))*COS(RADIANS(M458))))</f>
        <v>0</v>
      </c>
      <c r="N466">
        <f>IF(DEGREES(ACOS(SIN(RADIANS(G466))*SIN(RADIANS(E468))+COS(RADIANS(G466))*COS(RADIANS(E468))*COS(RADIANS(N458))))&gt;90,0,$F$4*$F$5/E467^2*(SIN(RADIANS(G466))*SIN(RADIANS(E468))+COS(RADIANS(G466))*COS(RADIANS(E468))*COS(RADIANS(N458))))</f>
        <v>0</v>
      </c>
      <c r="O466">
        <f>IF(DEGREES(ACOS(SIN(RADIANS(G466))*SIN(RADIANS(E468))+COS(RADIANS(G466))*COS(RADIANS(E468))*COS(RADIANS(O458))))&gt;90,0,$F$4*$F$5/E467^2*(SIN(RADIANS(G466))*SIN(RADIANS(E468))+COS(RADIANS(G466))*COS(RADIANS(E468))*COS(RADIANS(O458))))</f>
        <v>0</v>
      </c>
      <c r="P466">
        <f>IF(DEGREES(ACOS(SIN(RADIANS(G466))*SIN(RADIANS(E468))+COS(RADIANS(G466))*COS(RADIANS(E468))*COS(RADIANS(P458))))&gt;90,0,$F$4*$F$5/E467^2*(SIN(RADIANS(G466))*SIN(RADIANS(E468))+COS(RADIANS(G466))*COS(RADIANS(E468))*COS(RADIANS(P458))))</f>
        <v>0</v>
      </c>
      <c r="Q466">
        <f>IF(DEGREES(ACOS(SIN(RADIANS(G466))*SIN(RADIANS(E468))+COS(RADIANS(G466))*COS(RADIANS(E468))*COS(RADIANS(Q458))))&gt;90,0,$F$4*$F$5/E467^2*(SIN(RADIANS(G466))*SIN(RADIANS(E468))+COS(RADIANS(G466))*COS(RADIANS(E468))*COS(RADIANS(Q458))))</f>
        <v>0</v>
      </c>
      <c r="R466" t="e">
        <f>IF(DEGREES(ACOS(SIN(RADIANS(G466))*SIN(RADIANS(E468))+COS(RADIANS(G466))*COS(RADIANS(E468))*COS(RADIANS(R458))))&gt;90,0,$F$4*$F$5/E467^2*(SIN(RADIANS(G466))*SIN(RADIANS(E468))+COS(RADIANS(G466))*COS(RADIANS(E468))*COS(RADIANS(R458))))</f>
        <v>#DIV/0!</v>
      </c>
      <c r="S466" t="e">
        <f>IF(DEGREES(ACOS(SIN(RADIANS(G466))*SIN(RADIANS(E468))+COS(RADIANS(G466))*COS(RADIANS(E468))*COS(RADIANS(S458))))&gt;90,0,$F$4*$F$5/E467^2*(SIN(RADIANS(G466))*SIN(RADIANS(E468))+COS(RADIANS(G466))*COS(RADIANS(E468))*COS(RADIANS(S458))))</f>
        <v>#DIV/0!</v>
      </c>
      <c r="T466" t="e">
        <f>IF(DEGREES(ACOS(SIN(RADIANS(G466))*SIN(RADIANS(E468))+COS(RADIANS(G466))*COS(RADIANS(E468))*COS(RADIANS(T458))))&gt;90,0,$F$4*$F$5/E467^2*(SIN(RADIANS(G466))*SIN(RADIANS(E468))+COS(RADIANS(G466))*COS(RADIANS(E468))*COS(RADIANS(T458))))</f>
        <v>#DIV/0!</v>
      </c>
      <c r="U466" t="e">
        <f>IF(DEGREES(ACOS(SIN(RADIANS(G466))*SIN(RADIANS(E468))+COS(RADIANS(G466))*COS(RADIANS(E468))*COS(RADIANS(U458))))&gt;90,0,$F$4*$F$5/E467^2*(SIN(RADIANS(G466))*SIN(RADIANS(E468))+COS(RADIANS(G466))*COS(RADIANS(E468))*COS(RADIANS(U458))))</f>
        <v>#DIV/0!</v>
      </c>
      <c r="V466" t="e">
        <f>IF(DEGREES(ACOS(SIN(RADIANS(G466))*SIN(RADIANS(E468))+COS(RADIANS(G466))*COS(RADIANS(E468))*COS(RADIANS(V458))))&gt;90,0,$F$4*$F$5/E467^2*(SIN(RADIANS(G466))*SIN(RADIANS(E468))+COS(RADIANS(G466))*COS(RADIANS(E468))*COS(RADIANS(V458))))</f>
        <v>#DIV/0!</v>
      </c>
      <c r="W466" t="e">
        <f>IF(DEGREES(ACOS(SIN(RADIANS(G466))*SIN(RADIANS(E468))+COS(RADIANS(G466))*COS(RADIANS(E468))*COS(RADIANS(W458))))&gt;90,0,$F$4*$F$5/E467^2*(SIN(RADIANS(G466))*SIN(RADIANS(E468))+COS(RADIANS(G466))*COS(RADIANS(E468))*COS(RADIANS(W458))))</f>
        <v>#DIV/0!</v>
      </c>
      <c r="X466" t="e">
        <f>IF(DEGREES(ACOS(SIN(RADIANS(G466))*SIN(RADIANS(E468))+COS(RADIANS(G466))*COS(RADIANS(E468))*COS(RADIANS(X458))))&gt;90,0,$F$4*$F$5/E467^2*(SIN(RADIANS(G466))*SIN(RADIANS(E468))+COS(RADIANS(G466))*COS(RADIANS(E468))*COS(RADIANS(X458))))</f>
        <v>#DIV/0!</v>
      </c>
      <c r="Y466" t="e">
        <f>IF(DEGREES(ACOS(SIN(RADIANS(G466))*SIN(RADIANS(E468))+COS(RADIANS(G466))*COS(RADIANS(E468))*COS(RADIANS(Y458))))&gt;90,0,$F$4*$F$5/E467^2*(SIN(RADIANS(G466))*SIN(RADIANS(E468))+COS(RADIANS(G466))*COS(RADIANS(E468))*COS(RADIANS(Y458))))</f>
        <v>#DIV/0!</v>
      </c>
      <c r="Z466" t="e">
        <f>IF(DEGREES(ACOS(SIN(RADIANS(G466))*SIN(RADIANS(E468))+COS(RADIANS(G466))*COS(RADIANS(E468))*COS(RADIANS(Z458))))&gt;90,0,$F$4*$F$5/E467^2*(SIN(RADIANS(G466))*SIN(RADIANS(E468))+COS(RADIANS(G466))*COS(RADIANS(E468))*COS(RADIANS(Z458))))</f>
        <v>#DIV/0!</v>
      </c>
      <c r="AA466" t="e">
        <f>IF(DEGREES(ACOS(SIN(RADIANS(G466))*SIN(RADIANS(E468))+COS(RADIANS(G466))*COS(RADIANS(E468))*COS(RADIANS(AA458))))&gt;90,0,$F$4*$F$5/E467^2*(SIN(RADIANS(G466))*SIN(RADIANS(E468))+COS(RADIANS(G466))*COS(RADIANS(E468))*COS(RADIANS(AA458))))</f>
        <v>#DIV/0!</v>
      </c>
      <c r="AB466" t="e">
        <f>IF(DEGREES(ACOS(SIN(RADIANS(G466))*SIN(RADIANS(E468))+COS(RADIANS(G466))*COS(RADIANS(E468))*COS(RADIANS(AB458))))&gt;90,0,$F$4*$F$5/E467^2*(SIN(RADIANS(G466))*SIN(RADIANS(E468))+COS(RADIANS(G466))*COS(RADIANS(E468))*COS(RADIANS(AB458))))</f>
        <v>#DIV/0!</v>
      </c>
      <c r="AC466" t="e">
        <f>IF(DEGREES(ACOS(SIN(RADIANS(G466))*SIN(RADIANS(E468))+COS(RADIANS(G466))*COS(RADIANS(E468))*COS(RADIANS(AC458))))&gt;90,0,$F$4*$F$5/E467^2*(SIN(RADIANS(G466))*SIN(RADIANS(E468))+COS(RADIANS(G466))*COS(RADIANS(E468))*COS(RADIANS(AC458))))</f>
        <v>#DIV/0!</v>
      </c>
      <c r="AD466" t="e">
        <f>IF(DEGREES(ACOS(SIN(RADIANS(G466))*SIN(RADIANS(E468))+COS(RADIANS(G466))*COS(RADIANS(E468))*COS(RADIANS(AD458))))&gt;90,0,$F$4*$F$5/E467^2*(SIN(RADIANS(G466))*SIN(RADIANS(E468))+COS(RADIANS(G466))*COS(RADIANS(E468))*COS(RADIANS(AD458))))</f>
        <v>#DIV/0!</v>
      </c>
      <c r="AE466" t="e">
        <f>IF(DEGREES(ACOS(SIN(RADIANS(G466))*SIN(RADIANS(E468))+COS(RADIANS(G466))*COS(RADIANS(E468))*COS(RADIANS(AE458))))&gt;90,0,$F$4*$F$5/E467^2*(SIN(RADIANS(G466))*SIN(RADIANS(E468))+COS(RADIANS(G466))*COS(RADIANS(E468))*COS(RADIANS(AE458))))</f>
        <v>#DIV/0!</v>
      </c>
      <c r="AF466" t="e">
        <f>IF(DEGREES(ACOS(SIN(RADIANS(G466))*SIN(RADIANS(E468))+COS(RADIANS(G466))*COS(RADIANS(E468))*COS(RADIANS(AF458))))&gt;90,0,$F$4*$F$5/E467^2*(SIN(RADIANS(G466))*SIN(RADIANS(E468))+COS(RADIANS(G466))*COS(RADIANS(E468))*COS(RADIANS(AF458))))</f>
        <v>#DIV/0!</v>
      </c>
      <c r="AG466" t="e">
        <f>IF(DEGREES(ACOS(SIN(RADIANS(G466))*SIN(RADIANS(E468))+COS(RADIANS(G466))*COS(RADIANS(E468))*COS(RADIANS(AG458))))&gt;90,0,$F$4*$F$5/E467^2*(SIN(RADIANS(G466))*SIN(RADIANS(E468))+COS(RADIANS(G466))*COS(RADIANS(E468))*COS(RADIANS(AG458))))</f>
        <v>#DIV/0!</v>
      </c>
      <c r="AH466" t="e">
        <f>IF(DEGREES(ACOS(SIN(RADIANS(G466))*SIN(RADIANS(E468))+COS(RADIANS(G466))*COS(RADIANS(E468))*COS(RADIANS(AH458))))&gt;90,0,$F$4*$F$5/E467^2*(SIN(RADIANS(G466))*SIN(RADIANS(E468))+COS(RADIANS(G466))*COS(RADIANS(E468))*COS(RADIANS(AH458))))</f>
        <v>#DIV/0!</v>
      </c>
      <c r="AI466" t="e">
        <f>IF(DEGREES(ACOS(SIN(RADIANS(G466))*SIN(RADIANS(E468))+COS(RADIANS(G466))*COS(RADIANS(E468))*COS(RADIANS(AI458))))&gt;90,0,$F$4*$F$5/E467^2*(SIN(RADIANS(G466))*SIN(RADIANS(E468))+COS(RADIANS(G466))*COS(RADIANS(E468))*COS(RADIANS(AI458))))</f>
        <v>#DIV/0!</v>
      </c>
      <c r="AJ466" t="e">
        <f>IF(DEGREES(ACOS(SIN(RADIANS(G466))*SIN(RADIANS(E468))+COS(RADIANS(G466))*COS(RADIANS(E468))*COS(RADIANS(AJ458))))&gt;90,0,$F$4*$F$5/E467^2*(SIN(RADIANS(G466))*SIN(RADIANS(E468))+COS(RADIANS(G466))*COS(RADIANS(E468))*COS(RADIANS(AJ458))))</f>
        <v>#DIV/0!</v>
      </c>
      <c r="AK466">
        <f>IF(DEGREES(ACOS(SIN(RADIANS(G466))*SIN(RADIANS(E468))+COS(RADIANS(G466))*COS(RADIANS(E468))*COS(RADIANS(AK458))))&gt;90,0,$F$4*$F$5/E467^2*(SIN(RADIANS(G466))*SIN(RADIANS(E468))+COS(RADIANS(G466))*COS(RADIANS(E468))*COS(RADIANS(AK458))))</f>
        <v>0</v>
      </c>
      <c r="AL466">
        <f>IF(DEGREES(ACOS(SIN(RADIANS(G466))*SIN(RADIANS(E468))+COS(RADIANS(G466))*COS(RADIANS(E468))*COS(RADIANS(AL458))))&gt;90,0,$F$4*$F$5/E467^2*(SIN(RADIANS(G466))*SIN(RADIANS(E468))+COS(RADIANS(G466))*COS(RADIANS(E468))*COS(RADIANS(AL458))))</f>
        <v>0</v>
      </c>
      <c r="AM466">
        <f>IF(DEGREES(ACOS(SIN(RADIANS(G466))*SIN(RADIANS(E468))+COS(RADIANS(G466))*COS(RADIANS(E468))*COS(RADIANS(AM458))))&gt;90,0,$F$4*$F$5/E467^2*(SIN(RADIANS(G466))*SIN(RADIANS(E468))+COS(RADIANS(G466))*COS(RADIANS(E468))*COS(RADIANS(AM458))))</f>
        <v>0</v>
      </c>
      <c r="AN466">
        <f>IF(DEGREES(ACOS(SIN(RADIANS(G466))*SIN(RADIANS(E468))+COS(RADIANS(G466))*COS(RADIANS(E468))*COS(RADIANS(AN458))))&gt;90,0,$F$4*$F$5/E467^2*(SIN(RADIANS(G466))*SIN(RADIANS(E468))+COS(RADIANS(G466))*COS(RADIANS(E468))*COS(RADIANS(AN458))))</f>
        <v>0</v>
      </c>
      <c r="AO466">
        <f>IF(DEGREES(ACOS(SIN(RADIANS(G466))*SIN(RADIANS(E468))+COS(RADIANS(G466))*COS(RADIANS(E468))*COS(RADIANS(AO458))))&gt;90,0,$F$4*$F$5/E467^2*(SIN(RADIANS(G466))*SIN(RADIANS(E468))+COS(RADIANS(G466))*COS(RADIANS(E468))*COS(RADIANS(AO458))))</f>
        <v>0</v>
      </c>
      <c r="AP466">
        <f>IF(DEGREES(ACOS(SIN(RADIANS(G466))*SIN(RADIANS(E468))+COS(RADIANS(G466))*COS(RADIANS(E468))*COS(RADIANS(AP458))))&gt;90,0,$F$4*$F$5/E467^2*(SIN(RADIANS(G466))*SIN(RADIANS(E468))+COS(RADIANS(G466))*COS(RADIANS(E468))*COS(RADIANS(AP458))))</f>
        <v>0</v>
      </c>
      <c r="AQ466">
        <f>IF(DEGREES(ACOS(SIN(RADIANS(G466))*SIN(RADIANS(E468))+COS(RADIANS(G466))*COS(RADIANS(E468))*COS(RADIANS(AQ458))))&gt;90,0,$F$4*$F$5/E467^2*(SIN(RADIANS(G466))*SIN(RADIANS(E468))+COS(RADIANS(G466))*COS(RADIANS(E468))*COS(RADIANS(AQ458))))</f>
        <v>0</v>
      </c>
      <c r="AR466">
        <f>IF(DEGREES(ACOS(SIN(RADIANS(G466))*SIN(RADIANS(E468))+COS(RADIANS(G466))*COS(RADIANS(E468))*COS(RADIANS(AR458))))&gt;90,0,$F$4*$F$5/E467^2*(SIN(RADIANS(G466))*SIN(RADIANS(E468))+COS(RADIANS(G466))*COS(RADIANS(E468))*COS(RADIANS(AR458))))</f>
        <v>0</v>
      </c>
    </row>
    <row r="467" spans="2:44" x14ac:dyDescent="0.5">
      <c r="B467" s="40" t="s">
        <v>785</v>
      </c>
      <c r="E467">
        <f>$F$6*(1-$F$7^2)/(1+$F$7*COS(RADIANS(E461)))</f>
        <v>0</v>
      </c>
      <c r="G467">
        <v>20</v>
      </c>
      <c r="I467">
        <f>IF(DEGREES(ACOS(SIN(RADIANS(G467))*SIN(RADIANS(E468))+COS(RADIANS(G467))*COS(RADIANS(E468))*COS(RADIANS(I458))))&gt;90,0,$F$4*$F$5/E467^2*(SIN(RADIANS(G467))*SIN(RADIANS(E468))+COS(RADIANS(G467))*COS(RADIANS(E468))*COS(RADIANS(I458))))</f>
        <v>0</v>
      </c>
      <c r="J467">
        <f>IF(DEGREES(ACOS(SIN(RADIANS(G467))*SIN(RADIANS(E468))+COS(RADIANS(G467))*COS(RADIANS(E468))*COS(RADIANS(J458))))&gt;90,0,$F$4*$F$5/E467^2*(SIN(RADIANS(G467))*SIN(RADIANS(E468))+COS(RADIANS(G467))*COS(RADIANS(E468))*COS(RADIANS(J458))))</f>
        <v>0</v>
      </c>
      <c r="K467">
        <f>IF(DEGREES(ACOS(SIN(RADIANS(G467))*SIN(RADIANS(E468))+COS(RADIANS(G467))*COS(RADIANS(E468))*COS(RADIANS(K458))))&gt;90,0,$F$4*$F$5/E467^2*(SIN(RADIANS(G467))*SIN(RADIANS(E468))+COS(RADIANS(G467))*COS(RADIANS(E468))*COS(RADIANS(K458))))</f>
        <v>0</v>
      </c>
      <c r="L467">
        <f>IF(DEGREES(ACOS(SIN(RADIANS(G467))*SIN(RADIANS(E468))+COS(RADIANS(G467))*COS(RADIANS(E468))*COS(RADIANS(L458))))&gt;90,0,$F$4*$F$5/E467^2*(SIN(RADIANS(G467))*SIN(RADIANS(E468))+COS(RADIANS(G467))*COS(RADIANS(E468))*COS(RADIANS(L458))))</f>
        <v>0</v>
      </c>
      <c r="M467">
        <f>IF(DEGREES(ACOS(SIN(RADIANS(G467))*SIN(RADIANS(E468))+COS(RADIANS(G467))*COS(RADIANS(E468))*COS(RADIANS(M458))))&gt;90,0,$F$4*$F$5/E467^2*(SIN(RADIANS(G467))*SIN(RADIANS(E468))+COS(RADIANS(G467))*COS(RADIANS(E468))*COS(RADIANS(M458))))</f>
        <v>0</v>
      </c>
      <c r="N467">
        <f>IF(DEGREES(ACOS(SIN(RADIANS(G467))*SIN(RADIANS(E468))+COS(RADIANS(G467))*COS(RADIANS(E468))*COS(RADIANS(N458))))&gt;90,0,$F$4*$F$5/E467^2*(SIN(RADIANS(G467))*SIN(RADIANS(E468))+COS(RADIANS(G467))*COS(RADIANS(E468))*COS(RADIANS(N458))))</f>
        <v>0</v>
      </c>
      <c r="O467">
        <f>IF(DEGREES(ACOS(SIN(RADIANS(G467))*SIN(RADIANS(E468))+COS(RADIANS(G467))*COS(RADIANS(E468))*COS(RADIANS(O458))))&gt;90,0,$F$4*$F$5/E467^2*(SIN(RADIANS(G467))*SIN(RADIANS(E468))+COS(RADIANS(G467))*COS(RADIANS(E468))*COS(RADIANS(O458))))</f>
        <v>0</v>
      </c>
      <c r="P467">
        <f>IF(DEGREES(ACOS(SIN(RADIANS(G467))*SIN(RADIANS(E468))+COS(RADIANS(G467))*COS(RADIANS(E468))*COS(RADIANS(P458))))&gt;90,0,$F$4*$F$5/E467^2*(SIN(RADIANS(G467))*SIN(RADIANS(E468))+COS(RADIANS(G467))*COS(RADIANS(E468))*COS(RADIANS(P458))))</f>
        <v>0</v>
      </c>
      <c r="Q467">
        <f>IF(DEGREES(ACOS(SIN(RADIANS(G467))*SIN(RADIANS(E468))+COS(RADIANS(G467))*COS(RADIANS(E468))*COS(RADIANS(Q458))))&gt;90,0,$F$4*$F$5/E467^2*(SIN(RADIANS(G467))*SIN(RADIANS(E468))+COS(RADIANS(G467))*COS(RADIANS(E468))*COS(RADIANS(Q458))))</f>
        <v>0</v>
      </c>
      <c r="R467" t="e">
        <f>IF(DEGREES(ACOS(SIN(RADIANS(G467))*SIN(RADIANS(E468))+COS(RADIANS(G467))*COS(RADIANS(E468))*COS(RADIANS(R458))))&gt;90,0,$F$4*$F$5/E467^2*(SIN(RADIANS(G467))*SIN(RADIANS(E468))+COS(RADIANS(G467))*COS(RADIANS(E468))*COS(RADIANS(R458))))</f>
        <v>#DIV/0!</v>
      </c>
      <c r="S467" t="e">
        <f>IF(DEGREES(ACOS(SIN(RADIANS(G467))*SIN(RADIANS(E468))+COS(RADIANS(G467))*COS(RADIANS(E468))*COS(RADIANS(S458))))&gt;90,0,$F$4*$F$5/E467^2*(SIN(RADIANS(G467))*SIN(RADIANS(E468))+COS(RADIANS(G467))*COS(RADIANS(E468))*COS(RADIANS(S458))))</f>
        <v>#DIV/0!</v>
      </c>
      <c r="T467" t="e">
        <f>IF(DEGREES(ACOS(SIN(RADIANS(G467))*SIN(RADIANS(E468))+COS(RADIANS(G467))*COS(RADIANS(E468))*COS(RADIANS(T458))))&gt;90,0,$F$4*$F$5/E467^2*(SIN(RADIANS(G467))*SIN(RADIANS(E468))+COS(RADIANS(G467))*COS(RADIANS(E468))*COS(RADIANS(T458))))</f>
        <v>#DIV/0!</v>
      </c>
      <c r="U467" t="e">
        <f>IF(DEGREES(ACOS(SIN(RADIANS(G467))*SIN(RADIANS(E468))+COS(RADIANS(G467))*COS(RADIANS(E468))*COS(RADIANS(U458))))&gt;90,0,$F$4*$F$5/E467^2*(SIN(RADIANS(G467))*SIN(RADIANS(E468))+COS(RADIANS(G467))*COS(RADIANS(E468))*COS(RADIANS(U458))))</f>
        <v>#DIV/0!</v>
      </c>
      <c r="V467" t="e">
        <f>IF(DEGREES(ACOS(SIN(RADIANS(G467))*SIN(RADIANS(E468))+COS(RADIANS(G467))*COS(RADIANS(E468))*COS(RADIANS(V458))))&gt;90,0,$F$4*$F$5/E467^2*(SIN(RADIANS(G467))*SIN(RADIANS(E468))+COS(RADIANS(G467))*COS(RADIANS(E468))*COS(RADIANS(V458))))</f>
        <v>#DIV/0!</v>
      </c>
      <c r="W467" t="e">
        <f>IF(DEGREES(ACOS(SIN(RADIANS(G467))*SIN(RADIANS(E468))+COS(RADIANS(G467))*COS(RADIANS(E468))*COS(RADIANS(W458))))&gt;90,0,$F$4*$F$5/E467^2*(SIN(RADIANS(G467))*SIN(RADIANS(E468))+COS(RADIANS(G467))*COS(RADIANS(E468))*COS(RADIANS(W458))))</f>
        <v>#DIV/0!</v>
      </c>
      <c r="X467" t="e">
        <f>IF(DEGREES(ACOS(SIN(RADIANS(G467))*SIN(RADIANS(E468))+COS(RADIANS(G467))*COS(RADIANS(E468))*COS(RADIANS(X458))))&gt;90,0,$F$4*$F$5/E467^2*(SIN(RADIANS(G467))*SIN(RADIANS(E468))+COS(RADIANS(G467))*COS(RADIANS(E468))*COS(RADIANS(X458))))</f>
        <v>#DIV/0!</v>
      </c>
      <c r="Y467" t="e">
        <f>IF(DEGREES(ACOS(SIN(RADIANS(G467))*SIN(RADIANS(E468))+COS(RADIANS(G467))*COS(RADIANS(E468))*COS(RADIANS(Y458))))&gt;90,0,$F$4*$F$5/E467^2*(SIN(RADIANS(G467))*SIN(RADIANS(E468))+COS(RADIANS(G467))*COS(RADIANS(E468))*COS(RADIANS(Y458))))</f>
        <v>#DIV/0!</v>
      </c>
      <c r="Z467" t="e">
        <f>IF(DEGREES(ACOS(SIN(RADIANS(G467))*SIN(RADIANS(E468))+COS(RADIANS(G467))*COS(RADIANS(E468))*COS(RADIANS(Z458))))&gt;90,0,$F$4*$F$5/E467^2*(SIN(RADIANS(G467))*SIN(RADIANS(E468))+COS(RADIANS(G467))*COS(RADIANS(E468))*COS(RADIANS(Z458))))</f>
        <v>#DIV/0!</v>
      </c>
      <c r="AA467" t="e">
        <f>IF(DEGREES(ACOS(SIN(RADIANS(G467))*SIN(RADIANS(E468))+COS(RADIANS(G467))*COS(RADIANS(E468))*COS(RADIANS(AA458))))&gt;90,0,$F$4*$F$5/E467^2*(SIN(RADIANS(G467))*SIN(RADIANS(E468))+COS(RADIANS(G467))*COS(RADIANS(E468))*COS(RADIANS(AA458))))</f>
        <v>#DIV/0!</v>
      </c>
      <c r="AB467" t="e">
        <f>IF(DEGREES(ACOS(SIN(RADIANS(G467))*SIN(RADIANS(E468))+COS(RADIANS(G467))*COS(RADIANS(E468))*COS(RADIANS(AB458))))&gt;90,0,$F$4*$F$5/E467^2*(SIN(RADIANS(G467))*SIN(RADIANS(E468))+COS(RADIANS(G467))*COS(RADIANS(E468))*COS(RADIANS(AB458))))</f>
        <v>#DIV/0!</v>
      </c>
      <c r="AC467" t="e">
        <f>IF(DEGREES(ACOS(SIN(RADIANS(G467))*SIN(RADIANS(E468))+COS(RADIANS(G467))*COS(RADIANS(E468))*COS(RADIANS(AC458))))&gt;90,0,$F$4*$F$5/E467^2*(SIN(RADIANS(G467))*SIN(RADIANS(E468))+COS(RADIANS(G467))*COS(RADIANS(E468))*COS(RADIANS(AC458))))</f>
        <v>#DIV/0!</v>
      </c>
      <c r="AD467" t="e">
        <f>IF(DEGREES(ACOS(SIN(RADIANS(G467))*SIN(RADIANS(E468))+COS(RADIANS(G467))*COS(RADIANS(E468))*COS(RADIANS(AD458))))&gt;90,0,$F$4*$F$5/E467^2*(SIN(RADIANS(G467))*SIN(RADIANS(E468))+COS(RADIANS(G467))*COS(RADIANS(E468))*COS(RADIANS(AD458))))</f>
        <v>#DIV/0!</v>
      </c>
      <c r="AE467" t="e">
        <f>IF(DEGREES(ACOS(SIN(RADIANS(G467))*SIN(RADIANS(E468))+COS(RADIANS(G467))*COS(RADIANS(E468))*COS(RADIANS(AE458))))&gt;90,0,$F$4*$F$5/E467^2*(SIN(RADIANS(G467))*SIN(RADIANS(E468))+COS(RADIANS(G467))*COS(RADIANS(E468))*COS(RADIANS(AE458))))</f>
        <v>#DIV/0!</v>
      </c>
      <c r="AF467" t="e">
        <f>IF(DEGREES(ACOS(SIN(RADIANS(G467))*SIN(RADIANS(E468))+COS(RADIANS(G467))*COS(RADIANS(E468))*COS(RADIANS(AF458))))&gt;90,0,$F$4*$F$5/E467^2*(SIN(RADIANS(G467))*SIN(RADIANS(E468))+COS(RADIANS(G467))*COS(RADIANS(E468))*COS(RADIANS(AF458))))</f>
        <v>#DIV/0!</v>
      </c>
      <c r="AG467" t="e">
        <f>IF(DEGREES(ACOS(SIN(RADIANS(G467))*SIN(RADIANS(E468))+COS(RADIANS(G467))*COS(RADIANS(E468))*COS(RADIANS(AG458))))&gt;90,0,$F$4*$F$5/E467^2*(SIN(RADIANS(G467))*SIN(RADIANS(E468))+COS(RADIANS(G467))*COS(RADIANS(E468))*COS(RADIANS(AG458))))</f>
        <v>#DIV/0!</v>
      </c>
      <c r="AH467" t="e">
        <f>IF(DEGREES(ACOS(SIN(RADIANS(G467))*SIN(RADIANS(E468))+COS(RADIANS(G467))*COS(RADIANS(E468))*COS(RADIANS(AH458))))&gt;90,0,$F$4*$F$5/E467^2*(SIN(RADIANS(G467))*SIN(RADIANS(E468))+COS(RADIANS(G467))*COS(RADIANS(E468))*COS(RADIANS(AH458))))</f>
        <v>#DIV/0!</v>
      </c>
      <c r="AI467" t="e">
        <f>IF(DEGREES(ACOS(SIN(RADIANS(G467))*SIN(RADIANS(E468))+COS(RADIANS(G467))*COS(RADIANS(E468))*COS(RADIANS(AI458))))&gt;90,0,$F$4*$F$5/E467^2*(SIN(RADIANS(G467))*SIN(RADIANS(E468))+COS(RADIANS(G467))*COS(RADIANS(E468))*COS(RADIANS(AI458))))</f>
        <v>#DIV/0!</v>
      </c>
      <c r="AJ467" t="e">
        <f>IF(DEGREES(ACOS(SIN(RADIANS(G467))*SIN(RADIANS(E468))+COS(RADIANS(G467))*COS(RADIANS(E468))*COS(RADIANS(AJ458))))&gt;90,0,$F$4*$F$5/E467^2*(SIN(RADIANS(G467))*SIN(RADIANS(E468))+COS(RADIANS(G467))*COS(RADIANS(E468))*COS(RADIANS(AJ458))))</f>
        <v>#DIV/0!</v>
      </c>
      <c r="AK467">
        <f>IF(DEGREES(ACOS(SIN(RADIANS(G467))*SIN(RADIANS(E468))+COS(RADIANS(G467))*COS(RADIANS(E468))*COS(RADIANS(AK458))))&gt;90,0,$F$4*$F$5/E467^2*(SIN(RADIANS(G467))*SIN(RADIANS(E468))+COS(RADIANS(G467))*COS(RADIANS(E468))*COS(RADIANS(AK458))))</f>
        <v>0</v>
      </c>
      <c r="AL467">
        <f>IF(DEGREES(ACOS(SIN(RADIANS(G467))*SIN(RADIANS(E468))+COS(RADIANS(G467))*COS(RADIANS(E468))*COS(RADIANS(AL458))))&gt;90,0,$F$4*$F$5/E467^2*(SIN(RADIANS(G467))*SIN(RADIANS(E468))+COS(RADIANS(G467))*COS(RADIANS(E468))*COS(RADIANS(AL458))))</f>
        <v>0</v>
      </c>
      <c r="AM467">
        <f>IF(DEGREES(ACOS(SIN(RADIANS(G467))*SIN(RADIANS(E468))+COS(RADIANS(G467))*COS(RADIANS(E468))*COS(RADIANS(AM458))))&gt;90,0,$F$4*$F$5/E467^2*(SIN(RADIANS(G467))*SIN(RADIANS(E468))+COS(RADIANS(G467))*COS(RADIANS(E468))*COS(RADIANS(AM458))))</f>
        <v>0</v>
      </c>
      <c r="AN467">
        <f>IF(DEGREES(ACOS(SIN(RADIANS(G467))*SIN(RADIANS(E468))+COS(RADIANS(G467))*COS(RADIANS(E468))*COS(RADIANS(AN458))))&gt;90,0,$F$4*$F$5/E467^2*(SIN(RADIANS(G467))*SIN(RADIANS(E468))+COS(RADIANS(G467))*COS(RADIANS(E468))*COS(RADIANS(AN458))))</f>
        <v>0</v>
      </c>
      <c r="AO467">
        <f>IF(DEGREES(ACOS(SIN(RADIANS(G467))*SIN(RADIANS(E468))+COS(RADIANS(G467))*COS(RADIANS(E468))*COS(RADIANS(AO458))))&gt;90,0,$F$4*$F$5/E467^2*(SIN(RADIANS(G467))*SIN(RADIANS(E468))+COS(RADIANS(G467))*COS(RADIANS(E468))*COS(RADIANS(AO458))))</f>
        <v>0</v>
      </c>
      <c r="AP467">
        <f>IF(DEGREES(ACOS(SIN(RADIANS(G467))*SIN(RADIANS(E468))+COS(RADIANS(G467))*COS(RADIANS(E468))*COS(RADIANS(AP458))))&gt;90,0,$F$4*$F$5/E467^2*(SIN(RADIANS(G467))*SIN(RADIANS(E468))+COS(RADIANS(G467))*COS(RADIANS(E468))*COS(RADIANS(AP458))))</f>
        <v>0</v>
      </c>
      <c r="AQ467">
        <f>IF(DEGREES(ACOS(SIN(RADIANS(G467))*SIN(RADIANS(E468))+COS(RADIANS(G467))*COS(RADIANS(E468))*COS(RADIANS(AQ458))))&gt;90,0,$F$4*$F$5/E467^2*(SIN(RADIANS(G467))*SIN(RADIANS(E468))+COS(RADIANS(G467))*COS(RADIANS(E468))*COS(RADIANS(AQ458))))</f>
        <v>0</v>
      </c>
      <c r="AR467">
        <f>IF(DEGREES(ACOS(SIN(RADIANS(G467))*SIN(RADIANS(E468))+COS(RADIANS(G467))*COS(RADIANS(E468))*COS(RADIANS(AR458))))&gt;90,0,$F$4*$F$5/E467^2*(SIN(RADIANS(G467))*SIN(RADIANS(E468))+COS(RADIANS(G467))*COS(RADIANS(E468))*COS(RADIANS(AR458))))</f>
        <v>0</v>
      </c>
    </row>
    <row r="468" spans="2:44" x14ac:dyDescent="0.5">
      <c r="B468" s="40" t="s">
        <v>735</v>
      </c>
      <c r="E468">
        <f>IF($F$8&gt;90,180-$F$8,$F$8)*SIN(RADIANS(E462))</f>
        <v>0</v>
      </c>
      <c r="G468">
        <v>10</v>
      </c>
      <c r="I468">
        <f>IF(DEGREES(ACOS(SIN(RADIANS(G468))*SIN(RADIANS(E468))+COS(RADIANS(G468))*COS(RADIANS(E468))*COS(RADIANS(I458))))&gt;90,0,$F$4*$F$5/E467^2*(SIN(RADIANS(G468))*SIN(RADIANS(E468))+COS(RADIANS(G468))*COS(RADIANS(E468))*COS(RADIANS(I458))))</f>
        <v>0</v>
      </c>
      <c r="J468">
        <f>IF(DEGREES(ACOS(SIN(RADIANS(G468))*SIN(RADIANS(E468))+COS(RADIANS(G468))*COS(RADIANS(E468))*COS(RADIANS(J458))))&gt;90,0,$F$4*$F$5/E467^2*(SIN(RADIANS(G468))*SIN(RADIANS(E468))+COS(RADIANS(G468))*COS(RADIANS(E468))*COS(RADIANS(J458))))</f>
        <v>0</v>
      </c>
      <c r="K468">
        <f>IF(DEGREES(ACOS(SIN(RADIANS(G468))*SIN(RADIANS(E468))+COS(RADIANS(G468))*COS(RADIANS(E468))*COS(RADIANS(K458))))&gt;90,0,$F$4*$F$5/E467^2*(SIN(RADIANS(G468))*SIN(RADIANS(E468))+COS(RADIANS(G468))*COS(RADIANS(E468))*COS(RADIANS(K458))))</f>
        <v>0</v>
      </c>
      <c r="L468">
        <f>IF(DEGREES(ACOS(SIN(RADIANS(G468))*SIN(RADIANS(E468))+COS(RADIANS(G468))*COS(RADIANS(E468))*COS(RADIANS(L458))))&gt;90,0,$F$4*$F$5/E467^2*(SIN(RADIANS(G468))*SIN(RADIANS(E468))+COS(RADIANS(G468))*COS(RADIANS(E468))*COS(RADIANS(L458))))</f>
        <v>0</v>
      </c>
      <c r="M468">
        <f>IF(DEGREES(ACOS(SIN(RADIANS(G468))*SIN(RADIANS(E468))+COS(RADIANS(G468))*COS(RADIANS(E468))*COS(RADIANS(M458))))&gt;90,0,$F$4*$F$5/E467^2*(SIN(RADIANS(G468))*SIN(RADIANS(E468))+COS(RADIANS(G468))*COS(RADIANS(E468))*COS(RADIANS(M458))))</f>
        <v>0</v>
      </c>
      <c r="N468">
        <f>IF(DEGREES(ACOS(SIN(RADIANS(G468))*SIN(RADIANS(E468))+COS(RADIANS(G468))*COS(RADIANS(E468))*COS(RADIANS(N458))))&gt;90,0,$F$4*$F$5/E467^2*(SIN(RADIANS(G468))*SIN(RADIANS(E468))+COS(RADIANS(G468))*COS(RADIANS(E468))*COS(RADIANS(N458))))</f>
        <v>0</v>
      </c>
      <c r="O468">
        <f>IF(DEGREES(ACOS(SIN(RADIANS(G468))*SIN(RADIANS(E468))+COS(RADIANS(G468))*COS(RADIANS(E468))*COS(RADIANS(O458))))&gt;90,0,$F$4*$F$5/E467^2*(SIN(RADIANS(G468))*SIN(RADIANS(E468))+COS(RADIANS(G468))*COS(RADIANS(E468))*COS(RADIANS(O458))))</f>
        <v>0</v>
      </c>
      <c r="P468">
        <f>IF(DEGREES(ACOS(SIN(RADIANS(G468))*SIN(RADIANS(E468))+COS(RADIANS(G468))*COS(RADIANS(E468))*COS(RADIANS(P458))))&gt;90,0,$F$4*$F$5/E467^2*(SIN(RADIANS(G468))*SIN(RADIANS(E468))+COS(RADIANS(G468))*COS(RADIANS(E468))*COS(RADIANS(P458))))</f>
        <v>0</v>
      </c>
      <c r="Q468">
        <f>IF(DEGREES(ACOS(SIN(RADIANS(G468))*SIN(RADIANS(E468))+COS(RADIANS(G468))*COS(RADIANS(E468))*COS(RADIANS(Q458))))&gt;90,0,$F$4*$F$5/E467^2*(SIN(RADIANS(G468))*SIN(RADIANS(E468))+COS(RADIANS(G468))*COS(RADIANS(E468))*COS(RADIANS(Q458))))</f>
        <v>0</v>
      </c>
      <c r="R468" t="e">
        <f>IF(DEGREES(ACOS(SIN(RADIANS(G468))*SIN(RADIANS(E468))+COS(RADIANS(G468))*COS(RADIANS(E468))*COS(RADIANS(R458))))&gt;90,0,$F$4*$F$5/E467^2*(SIN(RADIANS(G468))*SIN(RADIANS(E468))+COS(RADIANS(G468))*COS(RADIANS(E468))*COS(RADIANS(R458))))</f>
        <v>#DIV/0!</v>
      </c>
      <c r="S468" t="e">
        <f>IF(DEGREES(ACOS(SIN(RADIANS(G468))*SIN(RADIANS(E468))+COS(RADIANS(G468))*COS(RADIANS(E468))*COS(RADIANS(S458))))&gt;90,0,$F$4*$F$5/E467^2*(SIN(RADIANS(G468))*SIN(RADIANS(E468))+COS(RADIANS(G468))*COS(RADIANS(E468))*COS(RADIANS(S458))))</f>
        <v>#DIV/0!</v>
      </c>
      <c r="T468" t="e">
        <f>IF(DEGREES(ACOS(SIN(RADIANS(G468))*SIN(RADIANS(E468))+COS(RADIANS(G468))*COS(RADIANS(E468))*COS(RADIANS(T458))))&gt;90,0,$F$4*$F$5/E467^2*(SIN(RADIANS(G468))*SIN(RADIANS(E468))+COS(RADIANS(G468))*COS(RADIANS(E468))*COS(RADIANS(T458))))</f>
        <v>#DIV/0!</v>
      </c>
      <c r="U468" t="e">
        <f>IF(DEGREES(ACOS(SIN(RADIANS(G468))*SIN(RADIANS(E468))+COS(RADIANS(G468))*COS(RADIANS(E468))*COS(RADIANS(U458))))&gt;90,0,$F$4*$F$5/E467^2*(SIN(RADIANS(G468))*SIN(RADIANS(E468))+COS(RADIANS(G468))*COS(RADIANS(E468))*COS(RADIANS(U458))))</f>
        <v>#DIV/0!</v>
      </c>
      <c r="V468" t="e">
        <f>IF(DEGREES(ACOS(SIN(RADIANS(G468))*SIN(RADIANS(E468))+COS(RADIANS(G468))*COS(RADIANS(E468))*COS(RADIANS(V458))))&gt;90,0,$F$4*$F$5/E467^2*(SIN(RADIANS(G468))*SIN(RADIANS(E468))+COS(RADIANS(G468))*COS(RADIANS(E468))*COS(RADIANS(V458))))</f>
        <v>#DIV/0!</v>
      </c>
      <c r="W468" t="e">
        <f>IF(DEGREES(ACOS(SIN(RADIANS(G468))*SIN(RADIANS(E468))+COS(RADIANS(G468))*COS(RADIANS(E468))*COS(RADIANS(W458))))&gt;90,0,$F$4*$F$5/E467^2*(SIN(RADIANS(G468))*SIN(RADIANS(E468))+COS(RADIANS(G468))*COS(RADIANS(E468))*COS(RADIANS(W458))))</f>
        <v>#DIV/0!</v>
      </c>
      <c r="X468" t="e">
        <f>IF(DEGREES(ACOS(SIN(RADIANS(G468))*SIN(RADIANS(E468))+COS(RADIANS(G468))*COS(RADIANS(E468))*COS(RADIANS(X458))))&gt;90,0,$F$4*$F$5/E467^2*(SIN(RADIANS(G468))*SIN(RADIANS(E468))+COS(RADIANS(G468))*COS(RADIANS(E468))*COS(RADIANS(X458))))</f>
        <v>#DIV/0!</v>
      </c>
      <c r="Y468" t="e">
        <f>IF(DEGREES(ACOS(SIN(RADIANS(G468))*SIN(RADIANS(E468))+COS(RADIANS(G468))*COS(RADIANS(E468))*COS(RADIANS(Y458))))&gt;90,0,$F$4*$F$5/E467^2*(SIN(RADIANS(G468))*SIN(RADIANS(E468))+COS(RADIANS(G468))*COS(RADIANS(E468))*COS(RADIANS(Y458))))</f>
        <v>#DIV/0!</v>
      </c>
      <c r="Z468" t="e">
        <f>IF(DEGREES(ACOS(SIN(RADIANS(G468))*SIN(RADIANS(E468))+COS(RADIANS(G468))*COS(RADIANS(E468))*COS(RADIANS(Z458))))&gt;90,0,$F$4*$F$5/E467^2*(SIN(RADIANS(G468))*SIN(RADIANS(E468))+COS(RADIANS(G468))*COS(RADIANS(E468))*COS(RADIANS(Z458))))</f>
        <v>#DIV/0!</v>
      </c>
      <c r="AA468" t="e">
        <f>IF(DEGREES(ACOS(SIN(RADIANS(G468))*SIN(RADIANS(E468))+COS(RADIANS(G468))*COS(RADIANS(E468))*COS(RADIANS(AA458))))&gt;90,0,$F$4*$F$5/E467^2*(SIN(RADIANS(G468))*SIN(RADIANS(E468))+COS(RADIANS(G468))*COS(RADIANS(E468))*COS(RADIANS(AA458))))</f>
        <v>#DIV/0!</v>
      </c>
      <c r="AB468" t="e">
        <f>IF(DEGREES(ACOS(SIN(RADIANS(G468))*SIN(RADIANS(E468))+COS(RADIANS(G468))*COS(RADIANS(E468))*COS(RADIANS(AB458))))&gt;90,0,$F$4*$F$5/E467^2*(SIN(RADIANS(G468))*SIN(RADIANS(E468))+COS(RADIANS(G468))*COS(RADIANS(E468))*COS(RADIANS(AB458))))</f>
        <v>#DIV/0!</v>
      </c>
      <c r="AC468" t="e">
        <f>IF(DEGREES(ACOS(SIN(RADIANS(G468))*SIN(RADIANS(E468))+COS(RADIANS(G468))*COS(RADIANS(E468))*COS(RADIANS(AC458))))&gt;90,0,$F$4*$F$5/E467^2*(SIN(RADIANS(G468))*SIN(RADIANS(E468))+COS(RADIANS(G468))*COS(RADIANS(E468))*COS(RADIANS(AC458))))</f>
        <v>#DIV/0!</v>
      </c>
      <c r="AD468" t="e">
        <f>IF(DEGREES(ACOS(SIN(RADIANS(G468))*SIN(RADIANS(E468))+COS(RADIANS(G468))*COS(RADIANS(E468))*COS(RADIANS(AD458))))&gt;90,0,$F$4*$F$5/E467^2*(SIN(RADIANS(G468))*SIN(RADIANS(E468))+COS(RADIANS(G468))*COS(RADIANS(E468))*COS(RADIANS(AD458))))</f>
        <v>#DIV/0!</v>
      </c>
      <c r="AE468" t="e">
        <f>IF(DEGREES(ACOS(SIN(RADIANS(G468))*SIN(RADIANS(E468))+COS(RADIANS(G468))*COS(RADIANS(E468))*COS(RADIANS(AE458))))&gt;90,0,$F$4*$F$5/E467^2*(SIN(RADIANS(G468))*SIN(RADIANS(E468))+COS(RADIANS(G468))*COS(RADIANS(E468))*COS(RADIANS(AE458))))</f>
        <v>#DIV/0!</v>
      </c>
      <c r="AF468" t="e">
        <f>IF(DEGREES(ACOS(SIN(RADIANS(G468))*SIN(RADIANS(E468))+COS(RADIANS(G468))*COS(RADIANS(E468))*COS(RADIANS(AF458))))&gt;90,0,$F$4*$F$5/E467^2*(SIN(RADIANS(G468))*SIN(RADIANS(E468))+COS(RADIANS(G468))*COS(RADIANS(E468))*COS(RADIANS(AF458))))</f>
        <v>#DIV/0!</v>
      </c>
      <c r="AG468" t="e">
        <f>IF(DEGREES(ACOS(SIN(RADIANS(G468))*SIN(RADIANS(E468))+COS(RADIANS(G468))*COS(RADIANS(E468))*COS(RADIANS(AG458))))&gt;90,0,$F$4*$F$5/E467^2*(SIN(RADIANS(G468))*SIN(RADIANS(E468))+COS(RADIANS(G468))*COS(RADIANS(E468))*COS(RADIANS(AG458))))</f>
        <v>#DIV/0!</v>
      </c>
      <c r="AH468" t="e">
        <f>IF(DEGREES(ACOS(SIN(RADIANS(G468))*SIN(RADIANS(E468))+COS(RADIANS(G468))*COS(RADIANS(E468))*COS(RADIANS(AH458))))&gt;90,0,$F$4*$F$5/E467^2*(SIN(RADIANS(G468))*SIN(RADIANS(E468))+COS(RADIANS(G468))*COS(RADIANS(E468))*COS(RADIANS(AH458))))</f>
        <v>#DIV/0!</v>
      </c>
      <c r="AI468" t="e">
        <f>IF(DEGREES(ACOS(SIN(RADIANS(G468))*SIN(RADIANS(E468))+COS(RADIANS(G468))*COS(RADIANS(E468))*COS(RADIANS(AI458))))&gt;90,0,$F$4*$F$5/E467^2*(SIN(RADIANS(G468))*SIN(RADIANS(E468))+COS(RADIANS(G468))*COS(RADIANS(E468))*COS(RADIANS(AI458))))</f>
        <v>#DIV/0!</v>
      </c>
      <c r="AJ468" t="e">
        <f>IF(DEGREES(ACOS(SIN(RADIANS(G468))*SIN(RADIANS(E468))+COS(RADIANS(G468))*COS(RADIANS(E468))*COS(RADIANS(AJ458))))&gt;90,0,$F$4*$F$5/E467^2*(SIN(RADIANS(G468))*SIN(RADIANS(E468))+COS(RADIANS(G468))*COS(RADIANS(E468))*COS(RADIANS(AJ458))))</f>
        <v>#DIV/0!</v>
      </c>
      <c r="AK468">
        <f>IF(DEGREES(ACOS(SIN(RADIANS(G468))*SIN(RADIANS(E468))+COS(RADIANS(G468))*COS(RADIANS(E468))*COS(RADIANS(AK458))))&gt;90,0,$F$4*$F$5/E467^2*(SIN(RADIANS(G468))*SIN(RADIANS(E468))+COS(RADIANS(G468))*COS(RADIANS(E468))*COS(RADIANS(AK458))))</f>
        <v>0</v>
      </c>
      <c r="AL468">
        <f>IF(DEGREES(ACOS(SIN(RADIANS(G468))*SIN(RADIANS(E468))+COS(RADIANS(G468))*COS(RADIANS(E468))*COS(RADIANS(AL458))))&gt;90,0,$F$4*$F$5/E467^2*(SIN(RADIANS(G468))*SIN(RADIANS(E468))+COS(RADIANS(G468))*COS(RADIANS(E468))*COS(RADIANS(AL458))))</f>
        <v>0</v>
      </c>
      <c r="AM468">
        <f>IF(DEGREES(ACOS(SIN(RADIANS(G468))*SIN(RADIANS(E468))+COS(RADIANS(G468))*COS(RADIANS(E468))*COS(RADIANS(AM458))))&gt;90,0,$F$4*$F$5/E467^2*(SIN(RADIANS(G468))*SIN(RADIANS(E468))+COS(RADIANS(G468))*COS(RADIANS(E468))*COS(RADIANS(AM458))))</f>
        <v>0</v>
      </c>
      <c r="AN468">
        <f>IF(DEGREES(ACOS(SIN(RADIANS(G468))*SIN(RADIANS(E468))+COS(RADIANS(G468))*COS(RADIANS(E468))*COS(RADIANS(AN458))))&gt;90,0,$F$4*$F$5/E467^2*(SIN(RADIANS(G468))*SIN(RADIANS(E468))+COS(RADIANS(G468))*COS(RADIANS(E468))*COS(RADIANS(AN458))))</f>
        <v>0</v>
      </c>
      <c r="AO468">
        <f>IF(DEGREES(ACOS(SIN(RADIANS(G468))*SIN(RADIANS(E468))+COS(RADIANS(G468))*COS(RADIANS(E468))*COS(RADIANS(AO458))))&gt;90,0,$F$4*$F$5/E467^2*(SIN(RADIANS(G468))*SIN(RADIANS(E468))+COS(RADIANS(G468))*COS(RADIANS(E468))*COS(RADIANS(AO458))))</f>
        <v>0</v>
      </c>
      <c r="AP468">
        <f>IF(DEGREES(ACOS(SIN(RADIANS(G468))*SIN(RADIANS(E468))+COS(RADIANS(G468))*COS(RADIANS(E468))*COS(RADIANS(AP458))))&gt;90,0,$F$4*$F$5/E467^2*(SIN(RADIANS(G468))*SIN(RADIANS(E468))+COS(RADIANS(G468))*COS(RADIANS(E468))*COS(RADIANS(AP458))))</f>
        <v>0</v>
      </c>
      <c r="AQ468">
        <f>IF(DEGREES(ACOS(SIN(RADIANS(G468))*SIN(RADIANS(E468))+COS(RADIANS(G468))*COS(RADIANS(E468))*COS(RADIANS(AQ458))))&gt;90,0,$F$4*$F$5/E467^2*(SIN(RADIANS(G468))*SIN(RADIANS(E468))+COS(RADIANS(G468))*COS(RADIANS(E468))*COS(RADIANS(AQ458))))</f>
        <v>0</v>
      </c>
      <c r="AR468">
        <f>IF(DEGREES(ACOS(SIN(RADIANS(G468))*SIN(RADIANS(E468))+COS(RADIANS(G468))*COS(RADIANS(E468))*COS(RADIANS(AR458))))&gt;90,0,$F$4*$F$5/E467^2*(SIN(RADIANS(G468))*SIN(RADIANS(E468))+COS(RADIANS(G468))*COS(RADIANS(E468))*COS(RADIANS(AR458))))</f>
        <v>0</v>
      </c>
    </row>
    <row r="469" spans="2:44" x14ac:dyDescent="0.5">
      <c r="B469" s="40" t="s">
        <v>786</v>
      </c>
      <c r="E469">
        <f>IF($F$10=0,IF(E460&lt;360,E460,E460-360),($F$10+1)*E460)</f>
        <v>180</v>
      </c>
      <c r="G469">
        <v>0</v>
      </c>
      <c r="I469">
        <f>IF(DEGREES(ACOS(SIN(RADIANS(G469))*SIN(RADIANS(E468))+COS(RADIANS(G469))*COS(RADIANS(E468))*COS(RADIANS(I458))))&gt;90,0,$F$4*$F$5/E467^2*(SIN(RADIANS(G469))*SIN(RADIANS(E468))+COS(RADIANS(G469))*COS(RADIANS(E468))*COS(RADIANS(I458))))</f>
        <v>0</v>
      </c>
      <c r="J469">
        <f>IF(DEGREES(ACOS(SIN(RADIANS(G469))*SIN(RADIANS(E468))+COS(RADIANS(G469))*COS(RADIANS(E468))*COS(RADIANS(J458))))&gt;90,0,$F$4*$F$5/E467^2*(SIN(RADIANS(G469))*SIN(RADIANS(E468))+COS(RADIANS(G469))*COS(RADIANS(E468))*COS(RADIANS(J458))))</f>
        <v>0</v>
      </c>
      <c r="K469">
        <f>IF(DEGREES(ACOS(SIN(RADIANS(G469))*SIN(RADIANS(E468))+COS(RADIANS(G469))*COS(RADIANS(E468))*COS(RADIANS(K458))))&gt;90,0,$F$4*$F$5/E467^2*(SIN(RADIANS(G469))*SIN(RADIANS(E468))+COS(RADIANS(G469))*COS(RADIANS(E468))*COS(RADIANS(K458))))</f>
        <v>0</v>
      </c>
      <c r="L469">
        <f>IF(DEGREES(ACOS(SIN(RADIANS(G469))*SIN(RADIANS(E468))+COS(RADIANS(G469))*COS(RADIANS(E468))*COS(RADIANS(L458))))&gt;90,0,$F$4*$F$5/E467^2*(SIN(RADIANS(G469))*SIN(RADIANS(E468))+COS(RADIANS(G469))*COS(RADIANS(E468))*COS(RADIANS(L458))))</f>
        <v>0</v>
      </c>
      <c r="M469">
        <f>IF(DEGREES(ACOS(SIN(RADIANS(G469))*SIN(RADIANS(E468))+COS(RADIANS(G469))*COS(RADIANS(E468))*COS(RADIANS(M458))))&gt;90,0,$F$4*$F$5/E467^2*(SIN(RADIANS(G469))*SIN(RADIANS(E468))+COS(RADIANS(G469))*COS(RADIANS(E468))*COS(RADIANS(M458))))</f>
        <v>0</v>
      </c>
      <c r="N469">
        <f>IF(DEGREES(ACOS(SIN(RADIANS(G469))*SIN(RADIANS(E468))+COS(RADIANS(G469))*COS(RADIANS(E468))*COS(RADIANS(N458))))&gt;90,0,$F$4*$F$5/E467^2*(SIN(RADIANS(G469))*SIN(RADIANS(E468))+COS(RADIANS(G469))*COS(RADIANS(E468))*COS(RADIANS(N458))))</f>
        <v>0</v>
      </c>
      <c r="O469">
        <f>IF(DEGREES(ACOS(SIN(RADIANS(G469))*SIN(RADIANS(E468))+COS(RADIANS(G469))*COS(RADIANS(E468))*COS(RADIANS(O458))))&gt;90,0,$F$4*$F$5/E467^2*(SIN(RADIANS(G469))*SIN(RADIANS(E468))+COS(RADIANS(G469))*COS(RADIANS(E468))*COS(RADIANS(O458))))</f>
        <v>0</v>
      </c>
      <c r="P469">
        <f>IF(DEGREES(ACOS(SIN(RADIANS(G469))*SIN(RADIANS(E468))+COS(RADIANS(G469))*COS(RADIANS(E468))*COS(RADIANS(P458))))&gt;90,0,$F$4*$F$5/E467^2*(SIN(RADIANS(G469))*SIN(RADIANS(E468))+COS(RADIANS(G469))*COS(RADIANS(E468))*COS(RADIANS(P458))))</f>
        <v>0</v>
      </c>
      <c r="Q469">
        <f>IF(DEGREES(ACOS(SIN(RADIANS(G469))*SIN(RADIANS(E468))+COS(RADIANS(G469))*COS(RADIANS(E468))*COS(RADIANS(Q458))))&gt;90,0,$F$4*$F$5/E467^2*(SIN(RADIANS(G469))*SIN(RADIANS(E468))+COS(RADIANS(G469))*COS(RADIANS(E468))*COS(RADIANS(Q458))))</f>
        <v>0</v>
      </c>
      <c r="R469" t="e">
        <f>IF(DEGREES(ACOS(SIN(RADIANS(G469))*SIN(RADIANS(E468))+COS(RADIANS(G469))*COS(RADIANS(E468))*COS(RADIANS(R458))))&gt;90,0,$F$4*$F$5/E467^2*(SIN(RADIANS(G469))*SIN(RADIANS(E468))+COS(RADIANS(G469))*COS(RADIANS(E468))*COS(RADIANS(R458))))</f>
        <v>#DIV/0!</v>
      </c>
      <c r="S469" t="e">
        <f>IF(DEGREES(ACOS(SIN(RADIANS(G469))*SIN(RADIANS(E468))+COS(RADIANS(G469))*COS(RADIANS(E468))*COS(RADIANS(S458))))&gt;90,0,$F$4*$F$5/E467^2*(SIN(RADIANS(G469))*SIN(RADIANS(E468))+COS(RADIANS(G469))*COS(RADIANS(E468))*COS(RADIANS(S458))))</f>
        <v>#DIV/0!</v>
      </c>
      <c r="T469" t="e">
        <f>IF(DEGREES(ACOS(SIN(RADIANS(G469))*SIN(RADIANS(E468))+COS(RADIANS(G469))*COS(RADIANS(E468))*COS(RADIANS(T458))))&gt;90,0,$F$4*$F$5/E467^2*(SIN(RADIANS(G469))*SIN(RADIANS(E468))+COS(RADIANS(G469))*COS(RADIANS(E468))*COS(RADIANS(T458))))</f>
        <v>#DIV/0!</v>
      </c>
      <c r="U469" t="e">
        <f>IF(DEGREES(ACOS(SIN(RADIANS(G469))*SIN(RADIANS(E468))+COS(RADIANS(G469))*COS(RADIANS(E468))*COS(RADIANS(U458))))&gt;90,0,$F$4*$F$5/E467^2*(SIN(RADIANS(G469))*SIN(RADIANS(E468))+COS(RADIANS(G469))*COS(RADIANS(E468))*COS(RADIANS(U458))))</f>
        <v>#DIV/0!</v>
      </c>
      <c r="V469" t="e">
        <f>IF(DEGREES(ACOS(SIN(RADIANS(G469))*SIN(RADIANS(E468))+COS(RADIANS(G469))*COS(RADIANS(E468))*COS(RADIANS(V458))))&gt;90,0,$F$4*$F$5/E467^2*(SIN(RADIANS(G469))*SIN(RADIANS(E468))+COS(RADIANS(G469))*COS(RADIANS(E468))*COS(RADIANS(V458))))</f>
        <v>#DIV/0!</v>
      </c>
      <c r="W469" t="e">
        <f>IF(DEGREES(ACOS(SIN(RADIANS(G469))*SIN(RADIANS(E468))+COS(RADIANS(G469))*COS(RADIANS(E468))*COS(RADIANS(W458))))&gt;90,0,$F$4*$F$5/E467^2*(SIN(RADIANS(G469))*SIN(RADIANS(E468))+COS(RADIANS(G469))*COS(RADIANS(E468))*COS(RADIANS(W458))))</f>
        <v>#DIV/0!</v>
      </c>
      <c r="X469" t="e">
        <f>IF(DEGREES(ACOS(SIN(RADIANS(G469))*SIN(RADIANS(E468))+COS(RADIANS(G469))*COS(RADIANS(E468))*COS(RADIANS(X458))))&gt;90,0,$F$4*$F$5/E467^2*(SIN(RADIANS(G469))*SIN(RADIANS(E468))+COS(RADIANS(G469))*COS(RADIANS(E468))*COS(RADIANS(X458))))</f>
        <v>#DIV/0!</v>
      </c>
      <c r="Y469" t="e">
        <f>IF(DEGREES(ACOS(SIN(RADIANS(G469))*SIN(RADIANS(E468))+COS(RADIANS(G469))*COS(RADIANS(E468))*COS(RADIANS(Y458))))&gt;90,0,$F$4*$F$5/E467^2*(SIN(RADIANS(G469))*SIN(RADIANS(E468))+COS(RADIANS(G469))*COS(RADIANS(E468))*COS(RADIANS(Y458))))</f>
        <v>#DIV/0!</v>
      </c>
      <c r="Z469" t="e">
        <f>IF(DEGREES(ACOS(SIN(RADIANS(G469))*SIN(RADIANS(E468))+COS(RADIANS(G469))*COS(RADIANS(E468))*COS(RADIANS(Z458))))&gt;90,0,$F$4*$F$5/E467^2*(SIN(RADIANS(G469))*SIN(RADIANS(E468))+COS(RADIANS(G469))*COS(RADIANS(E468))*COS(RADIANS(Z458))))</f>
        <v>#DIV/0!</v>
      </c>
      <c r="AA469" t="e">
        <f>IF(DEGREES(ACOS(SIN(RADIANS(G469))*SIN(RADIANS(E468))+COS(RADIANS(G469))*COS(RADIANS(E468))*COS(RADIANS(AA458))))&gt;90,0,$F$4*$F$5/E467^2*(SIN(RADIANS(G469))*SIN(RADIANS(E468))+COS(RADIANS(G469))*COS(RADIANS(E468))*COS(RADIANS(AA458))))</f>
        <v>#DIV/0!</v>
      </c>
      <c r="AB469" t="e">
        <f>IF(DEGREES(ACOS(SIN(RADIANS(G469))*SIN(RADIANS(E468))+COS(RADIANS(G469))*COS(RADIANS(E468))*COS(RADIANS(AB458))))&gt;90,0,$F$4*$F$5/E467^2*(SIN(RADIANS(G469))*SIN(RADIANS(E468))+COS(RADIANS(G469))*COS(RADIANS(E468))*COS(RADIANS(AB458))))</f>
        <v>#DIV/0!</v>
      </c>
      <c r="AC469" t="e">
        <f>IF(DEGREES(ACOS(SIN(RADIANS(G469))*SIN(RADIANS(E468))+COS(RADIANS(G469))*COS(RADIANS(E468))*COS(RADIANS(AC458))))&gt;90,0,$F$4*$F$5/E467^2*(SIN(RADIANS(G469))*SIN(RADIANS(E468))+COS(RADIANS(G469))*COS(RADIANS(E468))*COS(RADIANS(AC458))))</f>
        <v>#DIV/0!</v>
      </c>
      <c r="AD469" t="e">
        <f>IF(DEGREES(ACOS(SIN(RADIANS(G469))*SIN(RADIANS(E468))+COS(RADIANS(G469))*COS(RADIANS(E468))*COS(RADIANS(AD458))))&gt;90,0,$F$4*$F$5/E467^2*(SIN(RADIANS(G469))*SIN(RADIANS(E468))+COS(RADIANS(G469))*COS(RADIANS(E468))*COS(RADIANS(AD458))))</f>
        <v>#DIV/0!</v>
      </c>
      <c r="AE469" t="e">
        <f>IF(DEGREES(ACOS(SIN(RADIANS(G469))*SIN(RADIANS(E468))+COS(RADIANS(G469))*COS(RADIANS(E468))*COS(RADIANS(AE458))))&gt;90,0,$F$4*$F$5/E467^2*(SIN(RADIANS(G469))*SIN(RADIANS(E468))+COS(RADIANS(G469))*COS(RADIANS(E468))*COS(RADIANS(AE458))))</f>
        <v>#DIV/0!</v>
      </c>
      <c r="AF469" t="e">
        <f>IF(DEGREES(ACOS(SIN(RADIANS(G469))*SIN(RADIANS(E468))+COS(RADIANS(G469))*COS(RADIANS(E468))*COS(RADIANS(AF458))))&gt;90,0,$F$4*$F$5/E467^2*(SIN(RADIANS(G469))*SIN(RADIANS(E468))+COS(RADIANS(G469))*COS(RADIANS(E468))*COS(RADIANS(AF458))))</f>
        <v>#DIV/0!</v>
      </c>
      <c r="AG469" t="e">
        <f>IF(DEGREES(ACOS(SIN(RADIANS(G469))*SIN(RADIANS(E468))+COS(RADIANS(G469))*COS(RADIANS(E468))*COS(RADIANS(AG458))))&gt;90,0,$F$4*$F$5/E467^2*(SIN(RADIANS(G469))*SIN(RADIANS(E468))+COS(RADIANS(G469))*COS(RADIANS(E468))*COS(RADIANS(AG458))))</f>
        <v>#DIV/0!</v>
      </c>
      <c r="AH469" t="e">
        <f>IF(DEGREES(ACOS(SIN(RADIANS(G469))*SIN(RADIANS(E468))+COS(RADIANS(G469))*COS(RADIANS(E468))*COS(RADIANS(AH458))))&gt;90,0,$F$4*$F$5/E467^2*(SIN(RADIANS(G469))*SIN(RADIANS(E468))+COS(RADIANS(G469))*COS(RADIANS(E468))*COS(RADIANS(AH458))))</f>
        <v>#DIV/0!</v>
      </c>
      <c r="AI469" t="e">
        <f>IF(DEGREES(ACOS(SIN(RADIANS(G469))*SIN(RADIANS(E468))+COS(RADIANS(G469))*COS(RADIANS(E468))*COS(RADIANS(AI458))))&gt;90,0,$F$4*$F$5/E467^2*(SIN(RADIANS(G469))*SIN(RADIANS(E468))+COS(RADIANS(G469))*COS(RADIANS(E468))*COS(RADIANS(AI458))))</f>
        <v>#DIV/0!</v>
      </c>
      <c r="AJ469" t="e">
        <f>IF(DEGREES(ACOS(SIN(RADIANS(G469))*SIN(RADIANS(E468))+COS(RADIANS(G469))*COS(RADIANS(E468))*COS(RADIANS(AJ458))))&gt;90,0,$F$4*$F$5/E467^2*(SIN(RADIANS(G469))*SIN(RADIANS(E468))+COS(RADIANS(G469))*COS(RADIANS(E468))*COS(RADIANS(AJ458))))</f>
        <v>#DIV/0!</v>
      </c>
      <c r="AK469">
        <f>IF(DEGREES(ACOS(SIN(RADIANS(G469))*SIN(RADIANS(E468))+COS(RADIANS(G469))*COS(RADIANS(E468))*COS(RADIANS(AK458))))&gt;90,0,$F$4*$F$5/E467^2*(SIN(RADIANS(G469))*SIN(RADIANS(E468))+COS(RADIANS(G469))*COS(RADIANS(E468))*COS(RADIANS(AK458))))</f>
        <v>0</v>
      </c>
      <c r="AL469">
        <f>IF(DEGREES(ACOS(SIN(RADIANS(G469))*SIN(RADIANS(E468))+COS(RADIANS(G469))*COS(RADIANS(E468))*COS(RADIANS(AL458))))&gt;90,0,$F$4*$F$5/E467^2*(SIN(RADIANS(G469))*SIN(RADIANS(E468))+COS(RADIANS(G469))*COS(RADIANS(E468))*COS(RADIANS(AL458))))</f>
        <v>0</v>
      </c>
      <c r="AM469">
        <f>IF(DEGREES(ACOS(SIN(RADIANS(G469))*SIN(RADIANS(E468))+COS(RADIANS(G469))*COS(RADIANS(E468))*COS(RADIANS(AM458))))&gt;90,0,$F$4*$F$5/E467^2*(SIN(RADIANS(G469))*SIN(RADIANS(E468))+COS(RADIANS(G469))*COS(RADIANS(E468))*COS(RADIANS(AM458))))</f>
        <v>0</v>
      </c>
      <c r="AN469">
        <f>IF(DEGREES(ACOS(SIN(RADIANS(G469))*SIN(RADIANS(E468))+COS(RADIANS(G469))*COS(RADIANS(E468))*COS(RADIANS(AN458))))&gt;90,0,$F$4*$F$5/E467^2*(SIN(RADIANS(G469))*SIN(RADIANS(E468))+COS(RADIANS(G469))*COS(RADIANS(E468))*COS(RADIANS(AN458))))</f>
        <v>0</v>
      </c>
      <c r="AO469">
        <f>IF(DEGREES(ACOS(SIN(RADIANS(G469))*SIN(RADIANS(E468))+COS(RADIANS(G469))*COS(RADIANS(E468))*COS(RADIANS(AO458))))&gt;90,0,$F$4*$F$5/E467^2*(SIN(RADIANS(G469))*SIN(RADIANS(E468))+COS(RADIANS(G469))*COS(RADIANS(E468))*COS(RADIANS(AO458))))</f>
        <v>0</v>
      </c>
      <c r="AP469">
        <f>IF(DEGREES(ACOS(SIN(RADIANS(G469))*SIN(RADIANS(E468))+COS(RADIANS(G469))*COS(RADIANS(E468))*COS(RADIANS(AP458))))&gt;90,0,$F$4*$F$5/E467^2*(SIN(RADIANS(G469))*SIN(RADIANS(E468))+COS(RADIANS(G469))*COS(RADIANS(E468))*COS(RADIANS(AP458))))</f>
        <v>0</v>
      </c>
      <c r="AQ469">
        <f>IF(DEGREES(ACOS(SIN(RADIANS(G469))*SIN(RADIANS(E468))+COS(RADIANS(G469))*COS(RADIANS(E468))*COS(RADIANS(AQ458))))&gt;90,0,$F$4*$F$5/E467^2*(SIN(RADIANS(G469))*SIN(RADIANS(E468))+COS(RADIANS(G469))*COS(RADIANS(E468))*COS(RADIANS(AQ458))))</f>
        <v>0</v>
      </c>
      <c r="AR469">
        <f>IF(DEGREES(ACOS(SIN(RADIANS(G469))*SIN(RADIANS(E468))+COS(RADIANS(G469))*COS(RADIANS(E468))*COS(RADIANS(AR458))))&gt;90,0,$F$4*$F$5/E467^2*(SIN(RADIANS(G469))*SIN(RADIANS(E468))+COS(RADIANS(G469))*COS(RADIANS(E468))*COS(RADIANS(AR458))))</f>
        <v>0</v>
      </c>
    </row>
    <row r="470" spans="2:44" x14ac:dyDescent="0.5">
      <c r="B470" s="40" t="s">
        <v>787</v>
      </c>
      <c r="E470">
        <f>E469-E461-360*ROUNDDOWN((E469-E461)/360,0)</f>
        <v>0</v>
      </c>
      <c r="G470">
        <v>-10</v>
      </c>
      <c r="I470">
        <f>IF(DEGREES(ACOS(SIN(RADIANS(G470))*SIN(RADIANS(E468))+COS(RADIANS(G470))*COS(RADIANS(E468))*COS(RADIANS(I458))))&gt;90,0,$F$4*$F$5/E467^2*(SIN(RADIANS(G470))*SIN(RADIANS(E468))+COS(RADIANS(G470))*COS(RADIANS(E468))*COS(RADIANS(I458))))</f>
        <v>0</v>
      </c>
      <c r="J470">
        <f>IF(DEGREES(ACOS(SIN(RADIANS(G470))*SIN(RADIANS(E468))+COS(RADIANS(G470))*COS(RADIANS(E468))*COS(RADIANS(J458))))&gt;90,0,$F$4*$F$5/E467^2*(SIN(RADIANS(G470))*SIN(RADIANS(E468))+COS(RADIANS(G470))*COS(RADIANS(E468))*COS(RADIANS(J458))))</f>
        <v>0</v>
      </c>
      <c r="K470">
        <f>IF(DEGREES(ACOS(SIN(RADIANS(G470))*SIN(RADIANS(E468))+COS(RADIANS(G470))*COS(RADIANS(E468))*COS(RADIANS(K458))))&gt;90,0,$F$4*$F$5/E467^2*(SIN(RADIANS(G470))*SIN(RADIANS(E468))+COS(RADIANS(G470))*COS(RADIANS(E468))*COS(RADIANS(K458))))</f>
        <v>0</v>
      </c>
      <c r="L470">
        <f>IF(DEGREES(ACOS(SIN(RADIANS(G470))*SIN(RADIANS(E468))+COS(RADIANS(G470))*COS(RADIANS(E468))*COS(RADIANS(L458))))&gt;90,0,$F$4*$F$5/E467^2*(SIN(RADIANS(G470))*SIN(RADIANS(E468))+COS(RADIANS(G470))*COS(RADIANS(E468))*COS(RADIANS(L458))))</f>
        <v>0</v>
      </c>
      <c r="M470">
        <f>IF(DEGREES(ACOS(SIN(RADIANS(G470))*SIN(RADIANS(E468))+COS(RADIANS(G470))*COS(RADIANS(E468))*COS(RADIANS(M458))))&gt;90,0,$F$4*$F$5/E467^2*(SIN(RADIANS(G470))*SIN(RADIANS(E468))+COS(RADIANS(G470))*COS(RADIANS(E468))*COS(RADIANS(M458))))</f>
        <v>0</v>
      </c>
      <c r="N470">
        <f>IF(DEGREES(ACOS(SIN(RADIANS(G470))*SIN(RADIANS(E468))+COS(RADIANS(G470))*COS(RADIANS(E468))*COS(RADIANS(N458))))&gt;90,0,$F$4*$F$5/E467^2*(SIN(RADIANS(G470))*SIN(RADIANS(E468))+COS(RADIANS(G470))*COS(RADIANS(E468))*COS(RADIANS(N458))))</f>
        <v>0</v>
      </c>
      <c r="O470">
        <f>IF(DEGREES(ACOS(SIN(RADIANS(G470))*SIN(RADIANS(E468))+COS(RADIANS(G470))*COS(RADIANS(E468))*COS(RADIANS(O458))))&gt;90,0,$F$4*$F$5/E467^2*(SIN(RADIANS(G470))*SIN(RADIANS(E468))+COS(RADIANS(G470))*COS(RADIANS(E468))*COS(RADIANS(O458))))</f>
        <v>0</v>
      </c>
      <c r="P470">
        <f>IF(DEGREES(ACOS(SIN(RADIANS(G470))*SIN(RADIANS(E468))+COS(RADIANS(G470))*COS(RADIANS(E468))*COS(RADIANS(P458))))&gt;90,0,$F$4*$F$5/E467^2*(SIN(RADIANS(G470))*SIN(RADIANS(E468))+COS(RADIANS(G470))*COS(RADIANS(E468))*COS(RADIANS(P458))))</f>
        <v>0</v>
      </c>
      <c r="Q470">
        <f>IF(DEGREES(ACOS(SIN(RADIANS(G470))*SIN(RADIANS(E468))+COS(RADIANS(G470))*COS(RADIANS(E468))*COS(RADIANS(Q458))))&gt;90,0,$F$4*$F$5/E467^2*(SIN(RADIANS(G470))*SIN(RADIANS(E468))+COS(RADIANS(G470))*COS(RADIANS(E468))*COS(RADIANS(Q458))))</f>
        <v>0</v>
      </c>
      <c r="R470" t="e">
        <f>IF(DEGREES(ACOS(SIN(RADIANS(G470))*SIN(RADIANS(E468))+COS(RADIANS(G470))*COS(RADIANS(E468))*COS(RADIANS(R458))))&gt;90,0,$F$4*$F$5/E467^2*(SIN(RADIANS(G470))*SIN(RADIANS(E468))+COS(RADIANS(G470))*COS(RADIANS(E468))*COS(RADIANS(R458))))</f>
        <v>#DIV/0!</v>
      </c>
      <c r="S470" t="e">
        <f>IF(DEGREES(ACOS(SIN(RADIANS(G470))*SIN(RADIANS(E468))+COS(RADIANS(G470))*COS(RADIANS(E468))*COS(RADIANS(S458))))&gt;90,0,$F$4*$F$5/E467^2*(SIN(RADIANS(G470))*SIN(RADIANS(E468))+COS(RADIANS(G470))*COS(RADIANS(E468))*COS(RADIANS(S458))))</f>
        <v>#DIV/0!</v>
      </c>
      <c r="T470" t="e">
        <f>IF(DEGREES(ACOS(SIN(RADIANS(G470))*SIN(RADIANS(E468))+COS(RADIANS(G470))*COS(RADIANS(E468))*COS(RADIANS(T458))))&gt;90,0,$F$4*$F$5/E467^2*(SIN(RADIANS(G470))*SIN(RADIANS(E468))+COS(RADIANS(G470))*COS(RADIANS(E468))*COS(RADIANS(T458))))</f>
        <v>#DIV/0!</v>
      </c>
      <c r="U470" t="e">
        <f>IF(DEGREES(ACOS(SIN(RADIANS(G470))*SIN(RADIANS(E468))+COS(RADIANS(G470))*COS(RADIANS(E468))*COS(RADIANS(U458))))&gt;90,0,$F$4*$F$5/E467^2*(SIN(RADIANS(G470))*SIN(RADIANS(E468))+COS(RADIANS(G470))*COS(RADIANS(E468))*COS(RADIANS(U458))))</f>
        <v>#DIV/0!</v>
      </c>
      <c r="V470" t="e">
        <f>IF(DEGREES(ACOS(SIN(RADIANS(G470))*SIN(RADIANS(E468))+COS(RADIANS(G470))*COS(RADIANS(E468))*COS(RADIANS(V458))))&gt;90,0,$F$4*$F$5/E467^2*(SIN(RADIANS(G470))*SIN(RADIANS(E468))+COS(RADIANS(G470))*COS(RADIANS(E468))*COS(RADIANS(V458))))</f>
        <v>#DIV/0!</v>
      </c>
      <c r="W470" t="e">
        <f>IF(DEGREES(ACOS(SIN(RADIANS(G470))*SIN(RADIANS(E468))+COS(RADIANS(G470))*COS(RADIANS(E468))*COS(RADIANS(W458))))&gt;90,0,$F$4*$F$5/E467^2*(SIN(RADIANS(G470))*SIN(RADIANS(E468))+COS(RADIANS(G470))*COS(RADIANS(E468))*COS(RADIANS(W458))))</f>
        <v>#DIV/0!</v>
      </c>
      <c r="X470" t="e">
        <f>IF(DEGREES(ACOS(SIN(RADIANS(G470))*SIN(RADIANS(E468))+COS(RADIANS(G470))*COS(RADIANS(E468))*COS(RADIANS(X458))))&gt;90,0,$F$4*$F$5/E467^2*(SIN(RADIANS(G470))*SIN(RADIANS(E468))+COS(RADIANS(G470))*COS(RADIANS(E468))*COS(RADIANS(X458))))</f>
        <v>#DIV/0!</v>
      </c>
      <c r="Y470" t="e">
        <f>IF(DEGREES(ACOS(SIN(RADIANS(G470))*SIN(RADIANS(E468))+COS(RADIANS(G470))*COS(RADIANS(E468))*COS(RADIANS(Y458))))&gt;90,0,$F$4*$F$5/E467^2*(SIN(RADIANS(G470))*SIN(RADIANS(E468))+COS(RADIANS(G470))*COS(RADIANS(E468))*COS(RADIANS(Y458))))</f>
        <v>#DIV/0!</v>
      </c>
      <c r="Z470" t="e">
        <f>IF(DEGREES(ACOS(SIN(RADIANS(G470))*SIN(RADIANS(E468))+COS(RADIANS(G470))*COS(RADIANS(E468))*COS(RADIANS(Z458))))&gt;90,0,$F$4*$F$5/E467^2*(SIN(RADIANS(G470))*SIN(RADIANS(E468))+COS(RADIANS(G470))*COS(RADIANS(E468))*COS(RADIANS(Z458))))</f>
        <v>#DIV/0!</v>
      </c>
      <c r="AA470" t="e">
        <f>IF(DEGREES(ACOS(SIN(RADIANS(G470))*SIN(RADIANS(E468))+COS(RADIANS(G470))*COS(RADIANS(E468))*COS(RADIANS(AA458))))&gt;90,0,$F$4*$F$5/E467^2*(SIN(RADIANS(G470))*SIN(RADIANS(E468))+COS(RADIANS(G470))*COS(RADIANS(E468))*COS(RADIANS(AA458))))</f>
        <v>#DIV/0!</v>
      </c>
      <c r="AB470" t="e">
        <f>IF(DEGREES(ACOS(SIN(RADIANS(G470))*SIN(RADIANS(E468))+COS(RADIANS(G470))*COS(RADIANS(E468))*COS(RADIANS(AB458))))&gt;90,0,$F$4*$F$5/E467^2*(SIN(RADIANS(G470))*SIN(RADIANS(E468))+COS(RADIANS(G470))*COS(RADIANS(E468))*COS(RADIANS(AB458))))</f>
        <v>#DIV/0!</v>
      </c>
      <c r="AC470" t="e">
        <f>IF(DEGREES(ACOS(SIN(RADIANS(G470))*SIN(RADIANS(E468))+COS(RADIANS(G470))*COS(RADIANS(E468))*COS(RADIANS(AC458))))&gt;90,0,$F$4*$F$5/E467^2*(SIN(RADIANS(G470))*SIN(RADIANS(E468))+COS(RADIANS(G470))*COS(RADIANS(E468))*COS(RADIANS(AC458))))</f>
        <v>#DIV/0!</v>
      </c>
      <c r="AD470" t="e">
        <f>IF(DEGREES(ACOS(SIN(RADIANS(G470))*SIN(RADIANS(E468))+COS(RADIANS(G470))*COS(RADIANS(E468))*COS(RADIANS(AD458))))&gt;90,0,$F$4*$F$5/E467^2*(SIN(RADIANS(G470))*SIN(RADIANS(E468))+COS(RADIANS(G470))*COS(RADIANS(E468))*COS(RADIANS(AD458))))</f>
        <v>#DIV/0!</v>
      </c>
      <c r="AE470" t="e">
        <f>IF(DEGREES(ACOS(SIN(RADIANS(G470))*SIN(RADIANS(E468))+COS(RADIANS(G470))*COS(RADIANS(E468))*COS(RADIANS(AE458))))&gt;90,0,$F$4*$F$5/E467^2*(SIN(RADIANS(G470))*SIN(RADIANS(E468))+COS(RADIANS(G470))*COS(RADIANS(E468))*COS(RADIANS(AE458))))</f>
        <v>#DIV/0!</v>
      </c>
      <c r="AF470" t="e">
        <f>IF(DEGREES(ACOS(SIN(RADIANS(G470))*SIN(RADIANS(E468))+COS(RADIANS(G470))*COS(RADIANS(E468))*COS(RADIANS(AF458))))&gt;90,0,$F$4*$F$5/E467^2*(SIN(RADIANS(G470))*SIN(RADIANS(E468))+COS(RADIANS(G470))*COS(RADIANS(E468))*COS(RADIANS(AF458))))</f>
        <v>#DIV/0!</v>
      </c>
      <c r="AG470" t="e">
        <f>IF(DEGREES(ACOS(SIN(RADIANS(G470))*SIN(RADIANS(E468))+COS(RADIANS(G470))*COS(RADIANS(E468))*COS(RADIANS(AG458))))&gt;90,0,$F$4*$F$5/E467^2*(SIN(RADIANS(G470))*SIN(RADIANS(E468))+COS(RADIANS(G470))*COS(RADIANS(E468))*COS(RADIANS(AG458))))</f>
        <v>#DIV/0!</v>
      </c>
      <c r="AH470" t="e">
        <f>IF(DEGREES(ACOS(SIN(RADIANS(G470))*SIN(RADIANS(E468))+COS(RADIANS(G470))*COS(RADIANS(E468))*COS(RADIANS(AH458))))&gt;90,0,$F$4*$F$5/E467^2*(SIN(RADIANS(G470))*SIN(RADIANS(E468))+COS(RADIANS(G470))*COS(RADIANS(E468))*COS(RADIANS(AH458))))</f>
        <v>#DIV/0!</v>
      </c>
      <c r="AI470" t="e">
        <f>IF(DEGREES(ACOS(SIN(RADIANS(G470))*SIN(RADIANS(E468))+COS(RADIANS(G470))*COS(RADIANS(E468))*COS(RADIANS(AI458))))&gt;90,0,$F$4*$F$5/E467^2*(SIN(RADIANS(G470))*SIN(RADIANS(E468))+COS(RADIANS(G470))*COS(RADIANS(E468))*COS(RADIANS(AI458))))</f>
        <v>#DIV/0!</v>
      </c>
      <c r="AJ470" t="e">
        <f>IF(DEGREES(ACOS(SIN(RADIANS(G470))*SIN(RADIANS(E468))+COS(RADIANS(G470))*COS(RADIANS(E468))*COS(RADIANS(AJ458))))&gt;90,0,$F$4*$F$5/E467^2*(SIN(RADIANS(G470))*SIN(RADIANS(E468))+COS(RADIANS(G470))*COS(RADIANS(E468))*COS(RADIANS(AJ458))))</f>
        <v>#DIV/0!</v>
      </c>
      <c r="AK470">
        <f>IF(DEGREES(ACOS(SIN(RADIANS(G470))*SIN(RADIANS(E468))+COS(RADIANS(G470))*COS(RADIANS(E468))*COS(RADIANS(AK458))))&gt;90,0,$F$4*$F$5/E467^2*(SIN(RADIANS(G470))*SIN(RADIANS(E468))+COS(RADIANS(G470))*COS(RADIANS(E468))*COS(RADIANS(AK458))))</f>
        <v>0</v>
      </c>
      <c r="AL470">
        <f>IF(DEGREES(ACOS(SIN(RADIANS(G470))*SIN(RADIANS(E468))+COS(RADIANS(G470))*COS(RADIANS(E468))*COS(RADIANS(AL458))))&gt;90,0,$F$4*$F$5/E467^2*(SIN(RADIANS(G470))*SIN(RADIANS(E468))+COS(RADIANS(G470))*COS(RADIANS(E468))*COS(RADIANS(AL458))))</f>
        <v>0</v>
      </c>
      <c r="AM470">
        <f>IF(DEGREES(ACOS(SIN(RADIANS(G470))*SIN(RADIANS(E468))+COS(RADIANS(G470))*COS(RADIANS(E468))*COS(RADIANS(AM458))))&gt;90,0,$F$4*$F$5/E467^2*(SIN(RADIANS(G470))*SIN(RADIANS(E468))+COS(RADIANS(G470))*COS(RADIANS(E468))*COS(RADIANS(AM458))))</f>
        <v>0</v>
      </c>
      <c r="AN470">
        <f>IF(DEGREES(ACOS(SIN(RADIANS(G470))*SIN(RADIANS(E468))+COS(RADIANS(G470))*COS(RADIANS(E468))*COS(RADIANS(AN458))))&gt;90,0,$F$4*$F$5/E467^2*(SIN(RADIANS(G470))*SIN(RADIANS(E468))+COS(RADIANS(G470))*COS(RADIANS(E468))*COS(RADIANS(AN458))))</f>
        <v>0</v>
      </c>
      <c r="AO470">
        <f>IF(DEGREES(ACOS(SIN(RADIANS(G470))*SIN(RADIANS(E468))+COS(RADIANS(G470))*COS(RADIANS(E468))*COS(RADIANS(AO458))))&gt;90,0,$F$4*$F$5/E467^2*(SIN(RADIANS(G470))*SIN(RADIANS(E468))+COS(RADIANS(G470))*COS(RADIANS(E468))*COS(RADIANS(AO458))))</f>
        <v>0</v>
      </c>
      <c r="AP470">
        <f>IF(DEGREES(ACOS(SIN(RADIANS(G470))*SIN(RADIANS(E468))+COS(RADIANS(G470))*COS(RADIANS(E468))*COS(RADIANS(AP458))))&gt;90,0,$F$4*$F$5/E467^2*(SIN(RADIANS(G470))*SIN(RADIANS(E468))+COS(RADIANS(G470))*COS(RADIANS(E468))*COS(RADIANS(AP458))))</f>
        <v>0</v>
      </c>
      <c r="AQ470">
        <f>IF(DEGREES(ACOS(SIN(RADIANS(G470))*SIN(RADIANS(E468))+COS(RADIANS(G470))*COS(RADIANS(E468))*COS(RADIANS(AQ458))))&gt;90,0,$F$4*$F$5/E467^2*(SIN(RADIANS(G470))*SIN(RADIANS(E468))+COS(RADIANS(G470))*COS(RADIANS(E468))*COS(RADIANS(AQ458))))</f>
        <v>0</v>
      </c>
      <c r="AR470">
        <f>IF(DEGREES(ACOS(SIN(RADIANS(G470))*SIN(RADIANS(E468))+COS(RADIANS(G470))*COS(RADIANS(E468))*COS(RADIANS(AR458))))&gt;90,0,$F$4*$F$5/E467^2*(SIN(RADIANS(G470))*SIN(RADIANS(E468))+COS(RADIANS(G470))*COS(RADIANS(E468))*COS(RADIANS(AR458))))</f>
        <v>0</v>
      </c>
    </row>
    <row r="471" spans="2:44" x14ac:dyDescent="0.5">
      <c r="G471">
        <v>-20</v>
      </c>
      <c r="I471">
        <f>IF(DEGREES(ACOS(SIN(RADIANS(G471))*SIN(RADIANS(E468))+COS(RADIANS(G471))*COS(RADIANS(E468))*COS(RADIANS(I458))))&gt;90,0,$F$4*$F$5/E467^2*(SIN(RADIANS(G471))*SIN(RADIANS(E468))+COS(RADIANS(G471))*COS(RADIANS(E468))*COS(RADIANS(I458))))</f>
        <v>0</v>
      </c>
      <c r="J471">
        <f>IF(DEGREES(ACOS(SIN(RADIANS(G471))*SIN(RADIANS(E468))+COS(RADIANS(G471))*COS(RADIANS(E468))*COS(RADIANS(J458))))&gt;90,0,$F$4*$F$5/E467^2*(SIN(RADIANS(G471))*SIN(RADIANS(E468))+COS(RADIANS(G471))*COS(RADIANS(E468))*COS(RADIANS(J458))))</f>
        <v>0</v>
      </c>
      <c r="K471">
        <f>IF(DEGREES(ACOS(SIN(RADIANS(G471))*SIN(RADIANS(E468))+COS(RADIANS(G471))*COS(RADIANS(E468))*COS(RADIANS(K458))))&gt;90,0,$F$4*$F$5/E467^2*(SIN(RADIANS(G471))*SIN(RADIANS(E468))+COS(RADIANS(G471))*COS(RADIANS(E468))*COS(RADIANS(K458))))</f>
        <v>0</v>
      </c>
      <c r="L471">
        <f>IF(DEGREES(ACOS(SIN(RADIANS(G471))*SIN(RADIANS(E468))+COS(RADIANS(G471))*COS(RADIANS(E468))*COS(RADIANS(L458))))&gt;90,0,$F$4*$F$5/E467^2*(SIN(RADIANS(G471))*SIN(RADIANS(E468))+COS(RADIANS(G471))*COS(RADIANS(E468))*COS(RADIANS(L458))))</f>
        <v>0</v>
      </c>
      <c r="M471">
        <f>IF(DEGREES(ACOS(SIN(RADIANS(G471))*SIN(RADIANS(E468))+COS(RADIANS(G471))*COS(RADIANS(E468))*COS(RADIANS(M458))))&gt;90,0,$F$4*$F$5/E467^2*(SIN(RADIANS(G471))*SIN(RADIANS(E468))+COS(RADIANS(G471))*COS(RADIANS(E468))*COS(RADIANS(M458))))</f>
        <v>0</v>
      </c>
      <c r="N471">
        <f>IF(DEGREES(ACOS(SIN(RADIANS(G471))*SIN(RADIANS(E468))+COS(RADIANS(G471))*COS(RADIANS(E468))*COS(RADIANS(N458))))&gt;90,0,$F$4*$F$5/E467^2*(SIN(RADIANS(G471))*SIN(RADIANS(E468))+COS(RADIANS(G471))*COS(RADIANS(E468))*COS(RADIANS(N458))))</f>
        <v>0</v>
      </c>
      <c r="O471">
        <f>IF(DEGREES(ACOS(SIN(RADIANS(G471))*SIN(RADIANS(E468))+COS(RADIANS(G471))*COS(RADIANS(E468))*COS(RADIANS(O458))))&gt;90,0,$F$4*$F$5/E467^2*(SIN(RADIANS(G471))*SIN(RADIANS(E468))+COS(RADIANS(G471))*COS(RADIANS(E468))*COS(RADIANS(O458))))</f>
        <v>0</v>
      </c>
      <c r="P471">
        <f>IF(DEGREES(ACOS(SIN(RADIANS(G471))*SIN(RADIANS(E468))+COS(RADIANS(G471))*COS(RADIANS(E468))*COS(RADIANS(P458))))&gt;90,0,$F$4*$F$5/E467^2*(SIN(RADIANS(G471))*SIN(RADIANS(E468))+COS(RADIANS(G471))*COS(RADIANS(E468))*COS(RADIANS(P458))))</f>
        <v>0</v>
      </c>
      <c r="Q471">
        <f>IF(DEGREES(ACOS(SIN(RADIANS(G471))*SIN(RADIANS(E468))+COS(RADIANS(G471))*COS(RADIANS(E468))*COS(RADIANS(Q458))))&gt;90,0,$F$4*$F$5/E467^2*(SIN(RADIANS(G471))*SIN(RADIANS(E468))+COS(RADIANS(G471))*COS(RADIANS(E468))*COS(RADIANS(Q458))))</f>
        <v>0</v>
      </c>
      <c r="R471" t="e">
        <f>IF(DEGREES(ACOS(SIN(RADIANS(G471))*SIN(RADIANS(E468))+COS(RADIANS(G471))*COS(RADIANS(E468))*COS(RADIANS(R458))))&gt;90,0,$F$4*$F$5/E467^2*(SIN(RADIANS(G471))*SIN(RADIANS(E468))+COS(RADIANS(G471))*COS(RADIANS(E468))*COS(RADIANS(R458))))</f>
        <v>#DIV/0!</v>
      </c>
      <c r="S471" t="e">
        <f>IF(DEGREES(ACOS(SIN(RADIANS(G471))*SIN(RADIANS(E468))+COS(RADIANS(G471))*COS(RADIANS(E468))*COS(RADIANS(S458))))&gt;90,0,$F$4*$F$5/E467^2*(SIN(RADIANS(G471))*SIN(RADIANS(E468))+COS(RADIANS(G471))*COS(RADIANS(E468))*COS(RADIANS(S458))))</f>
        <v>#DIV/0!</v>
      </c>
      <c r="T471" t="e">
        <f>IF(DEGREES(ACOS(SIN(RADIANS(G471))*SIN(RADIANS(E468))+COS(RADIANS(G471))*COS(RADIANS(E468))*COS(RADIANS(T458))))&gt;90,0,$F$4*$F$5/E467^2*(SIN(RADIANS(G471))*SIN(RADIANS(E468))+COS(RADIANS(G471))*COS(RADIANS(E468))*COS(RADIANS(T458))))</f>
        <v>#DIV/0!</v>
      </c>
      <c r="U471" t="e">
        <f>IF(DEGREES(ACOS(SIN(RADIANS(G471))*SIN(RADIANS(E468))+COS(RADIANS(G471))*COS(RADIANS(E468))*COS(RADIANS(U458))))&gt;90,0,$F$4*$F$5/E467^2*(SIN(RADIANS(G471))*SIN(RADIANS(E468))+COS(RADIANS(G471))*COS(RADIANS(E468))*COS(RADIANS(U458))))</f>
        <v>#DIV/0!</v>
      </c>
      <c r="V471" t="e">
        <f>IF(DEGREES(ACOS(SIN(RADIANS(G471))*SIN(RADIANS(E468))+COS(RADIANS(G471))*COS(RADIANS(E468))*COS(RADIANS(V458))))&gt;90,0,$F$4*$F$5/E467^2*(SIN(RADIANS(G471))*SIN(RADIANS(E468))+COS(RADIANS(G471))*COS(RADIANS(E468))*COS(RADIANS(V458))))</f>
        <v>#DIV/0!</v>
      </c>
      <c r="W471" t="e">
        <f>IF(DEGREES(ACOS(SIN(RADIANS(G471))*SIN(RADIANS(E468))+COS(RADIANS(G471))*COS(RADIANS(E468))*COS(RADIANS(W458))))&gt;90,0,$F$4*$F$5/E467^2*(SIN(RADIANS(G471))*SIN(RADIANS(E468))+COS(RADIANS(G471))*COS(RADIANS(E468))*COS(RADIANS(W458))))</f>
        <v>#DIV/0!</v>
      </c>
      <c r="X471" t="e">
        <f>IF(DEGREES(ACOS(SIN(RADIANS(G471))*SIN(RADIANS(E468))+COS(RADIANS(G471))*COS(RADIANS(E468))*COS(RADIANS(X458))))&gt;90,0,$F$4*$F$5/E467^2*(SIN(RADIANS(G471))*SIN(RADIANS(E468))+COS(RADIANS(G471))*COS(RADIANS(E468))*COS(RADIANS(X458))))</f>
        <v>#DIV/0!</v>
      </c>
      <c r="Y471" t="e">
        <f>IF(DEGREES(ACOS(SIN(RADIANS(G471))*SIN(RADIANS(E468))+COS(RADIANS(G471))*COS(RADIANS(E468))*COS(RADIANS(Y458))))&gt;90,0,$F$4*$F$5/E467^2*(SIN(RADIANS(G471))*SIN(RADIANS(E468))+COS(RADIANS(G471))*COS(RADIANS(E468))*COS(RADIANS(Y458))))</f>
        <v>#DIV/0!</v>
      </c>
      <c r="Z471" t="e">
        <f>IF(DEGREES(ACOS(SIN(RADIANS(G471))*SIN(RADIANS(E468))+COS(RADIANS(G471))*COS(RADIANS(E468))*COS(RADIANS(Z458))))&gt;90,0,$F$4*$F$5/E467^2*(SIN(RADIANS(G471))*SIN(RADIANS(E468))+COS(RADIANS(G471))*COS(RADIANS(E468))*COS(RADIANS(Z458))))</f>
        <v>#DIV/0!</v>
      </c>
      <c r="AA471" t="e">
        <f>IF(DEGREES(ACOS(SIN(RADIANS(G471))*SIN(RADIANS(E468))+COS(RADIANS(G471))*COS(RADIANS(E468))*COS(RADIANS(AA458))))&gt;90,0,$F$4*$F$5/E467^2*(SIN(RADIANS(G471))*SIN(RADIANS(E468))+COS(RADIANS(G471))*COS(RADIANS(E468))*COS(RADIANS(AA458))))</f>
        <v>#DIV/0!</v>
      </c>
      <c r="AB471" t="e">
        <f>IF(DEGREES(ACOS(SIN(RADIANS(G471))*SIN(RADIANS(E468))+COS(RADIANS(G471))*COS(RADIANS(E468))*COS(RADIANS(AB458))))&gt;90,0,$F$4*$F$5/E467^2*(SIN(RADIANS(G471))*SIN(RADIANS(E468))+COS(RADIANS(G471))*COS(RADIANS(E468))*COS(RADIANS(AB458))))</f>
        <v>#DIV/0!</v>
      </c>
      <c r="AC471" t="e">
        <f>IF(DEGREES(ACOS(SIN(RADIANS(G471))*SIN(RADIANS(E468))+COS(RADIANS(G471))*COS(RADIANS(E468))*COS(RADIANS(AC458))))&gt;90,0,$F$4*$F$5/E467^2*(SIN(RADIANS(G471))*SIN(RADIANS(E468))+COS(RADIANS(G471))*COS(RADIANS(E468))*COS(RADIANS(AC458))))</f>
        <v>#DIV/0!</v>
      </c>
      <c r="AD471" t="e">
        <f>IF(DEGREES(ACOS(SIN(RADIANS(G471))*SIN(RADIANS(E468))+COS(RADIANS(G471))*COS(RADIANS(E468))*COS(RADIANS(AD458))))&gt;90,0,$F$4*$F$5/E467^2*(SIN(RADIANS(G471))*SIN(RADIANS(E468))+COS(RADIANS(G471))*COS(RADIANS(E468))*COS(RADIANS(AD458))))</f>
        <v>#DIV/0!</v>
      </c>
      <c r="AE471" t="e">
        <f>IF(DEGREES(ACOS(SIN(RADIANS(G471))*SIN(RADIANS(E468))+COS(RADIANS(G471))*COS(RADIANS(E468))*COS(RADIANS(AE458))))&gt;90,0,$F$4*$F$5/E467^2*(SIN(RADIANS(G471))*SIN(RADIANS(E468))+COS(RADIANS(G471))*COS(RADIANS(E468))*COS(RADIANS(AE458))))</f>
        <v>#DIV/0!</v>
      </c>
      <c r="AF471" t="e">
        <f>IF(DEGREES(ACOS(SIN(RADIANS(G471))*SIN(RADIANS(E468))+COS(RADIANS(G471))*COS(RADIANS(E468))*COS(RADIANS(AF458))))&gt;90,0,$F$4*$F$5/E467^2*(SIN(RADIANS(G471))*SIN(RADIANS(E468))+COS(RADIANS(G471))*COS(RADIANS(E468))*COS(RADIANS(AF458))))</f>
        <v>#DIV/0!</v>
      </c>
      <c r="AG471" t="e">
        <f>IF(DEGREES(ACOS(SIN(RADIANS(G471))*SIN(RADIANS(E468))+COS(RADIANS(G471))*COS(RADIANS(E468))*COS(RADIANS(AG458))))&gt;90,0,$F$4*$F$5/E467^2*(SIN(RADIANS(G471))*SIN(RADIANS(E468))+COS(RADIANS(G471))*COS(RADIANS(E468))*COS(RADIANS(AG458))))</f>
        <v>#DIV/0!</v>
      </c>
      <c r="AH471" t="e">
        <f>IF(DEGREES(ACOS(SIN(RADIANS(G471))*SIN(RADIANS(E468))+COS(RADIANS(G471))*COS(RADIANS(E468))*COS(RADIANS(AH458))))&gt;90,0,$F$4*$F$5/E467^2*(SIN(RADIANS(G471))*SIN(RADIANS(E468))+COS(RADIANS(G471))*COS(RADIANS(E468))*COS(RADIANS(AH458))))</f>
        <v>#DIV/0!</v>
      </c>
      <c r="AI471" t="e">
        <f>IF(DEGREES(ACOS(SIN(RADIANS(G471))*SIN(RADIANS(E468))+COS(RADIANS(G471))*COS(RADIANS(E468))*COS(RADIANS(AI458))))&gt;90,0,$F$4*$F$5/E467^2*(SIN(RADIANS(G471))*SIN(RADIANS(E468))+COS(RADIANS(G471))*COS(RADIANS(E468))*COS(RADIANS(AI458))))</f>
        <v>#DIV/0!</v>
      </c>
      <c r="AJ471" t="e">
        <f>IF(DEGREES(ACOS(SIN(RADIANS(G471))*SIN(RADIANS(E468))+COS(RADIANS(G471))*COS(RADIANS(E468))*COS(RADIANS(AJ458))))&gt;90,0,$F$4*$F$5/E467^2*(SIN(RADIANS(G471))*SIN(RADIANS(E468))+COS(RADIANS(G471))*COS(RADIANS(E468))*COS(RADIANS(AJ458))))</f>
        <v>#DIV/0!</v>
      </c>
      <c r="AK471">
        <f>IF(DEGREES(ACOS(SIN(RADIANS(G471))*SIN(RADIANS(E468))+COS(RADIANS(G471))*COS(RADIANS(E468))*COS(RADIANS(AK458))))&gt;90,0,$F$4*$F$5/E467^2*(SIN(RADIANS(G471))*SIN(RADIANS(E468))+COS(RADIANS(G471))*COS(RADIANS(E468))*COS(RADIANS(AK458))))</f>
        <v>0</v>
      </c>
      <c r="AL471">
        <f>IF(DEGREES(ACOS(SIN(RADIANS(G471))*SIN(RADIANS(E468))+COS(RADIANS(G471))*COS(RADIANS(E468))*COS(RADIANS(AL458))))&gt;90,0,$F$4*$F$5/E467^2*(SIN(RADIANS(G471))*SIN(RADIANS(E468))+COS(RADIANS(G471))*COS(RADIANS(E468))*COS(RADIANS(AL458))))</f>
        <v>0</v>
      </c>
      <c r="AM471">
        <f>IF(DEGREES(ACOS(SIN(RADIANS(G471))*SIN(RADIANS(E468))+COS(RADIANS(G471))*COS(RADIANS(E468))*COS(RADIANS(AM458))))&gt;90,0,$F$4*$F$5/E467^2*(SIN(RADIANS(G471))*SIN(RADIANS(E468))+COS(RADIANS(G471))*COS(RADIANS(E468))*COS(RADIANS(AM458))))</f>
        <v>0</v>
      </c>
      <c r="AN471">
        <f>IF(DEGREES(ACOS(SIN(RADIANS(G471))*SIN(RADIANS(E468))+COS(RADIANS(G471))*COS(RADIANS(E468))*COS(RADIANS(AN458))))&gt;90,0,$F$4*$F$5/E467^2*(SIN(RADIANS(G471))*SIN(RADIANS(E468))+COS(RADIANS(G471))*COS(RADIANS(E468))*COS(RADIANS(AN458))))</f>
        <v>0</v>
      </c>
      <c r="AO471">
        <f>IF(DEGREES(ACOS(SIN(RADIANS(G471))*SIN(RADIANS(E468))+COS(RADIANS(G471))*COS(RADIANS(E468))*COS(RADIANS(AO458))))&gt;90,0,$F$4*$F$5/E467^2*(SIN(RADIANS(G471))*SIN(RADIANS(E468))+COS(RADIANS(G471))*COS(RADIANS(E468))*COS(RADIANS(AO458))))</f>
        <v>0</v>
      </c>
      <c r="AP471">
        <f>IF(DEGREES(ACOS(SIN(RADIANS(G471))*SIN(RADIANS(E468))+COS(RADIANS(G471))*COS(RADIANS(E468))*COS(RADIANS(AP458))))&gt;90,0,$F$4*$F$5/E467^2*(SIN(RADIANS(G471))*SIN(RADIANS(E468))+COS(RADIANS(G471))*COS(RADIANS(E468))*COS(RADIANS(AP458))))</f>
        <v>0</v>
      </c>
      <c r="AQ471">
        <f>IF(DEGREES(ACOS(SIN(RADIANS(G471))*SIN(RADIANS(E468))+COS(RADIANS(G471))*COS(RADIANS(E468))*COS(RADIANS(AQ458))))&gt;90,0,$F$4*$F$5/E467^2*(SIN(RADIANS(G471))*SIN(RADIANS(E468))+COS(RADIANS(G471))*COS(RADIANS(E468))*COS(RADIANS(AQ458))))</f>
        <v>0</v>
      </c>
      <c r="AR471">
        <f>IF(DEGREES(ACOS(SIN(RADIANS(G471))*SIN(RADIANS(E468))+COS(RADIANS(G471))*COS(RADIANS(E468))*COS(RADIANS(AR458))))&gt;90,0,$F$4*$F$5/E467^2*(SIN(RADIANS(G471))*SIN(RADIANS(E468))+COS(RADIANS(G471))*COS(RADIANS(E468))*COS(RADIANS(AR458))))</f>
        <v>0</v>
      </c>
    </row>
    <row r="472" spans="2:44" x14ac:dyDescent="0.5">
      <c r="G472">
        <v>-30</v>
      </c>
      <c r="I472">
        <f>IF(DEGREES(ACOS(SIN(RADIANS(G472))*SIN(RADIANS(E468))+COS(RADIANS(G472))*COS(RADIANS(E468))*COS(RADIANS(I458))))&gt;90,0,$F$4*$F$5/E467^2*(SIN(RADIANS(G472))*SIN(RADIANS(E468))+COS(RADIANS(G472))*COS(RADIANS(E468))*COS(RADIANS(I458))))</f>
        <v>0</v>
      </c>
      <c r="J472">
        <f>IF(DEGREES(ACOS(SIN(RADIANS(G472))*SIN(RADIANS(E468))+COS(RADIANS(G472))*COS(RADIANS(E468))*COS(RADIANS(J458))))&gt;90,0,$F$4*$F$5/E467^2*(SIN(RADIANS(G472))*SIN(RADIANS(E468))+COS(RADIANS(G472))*COS(RADIANS(E468))*COS(RADIANS(J458))))</f>
        <v>0</v>
      </c>
      <c r="K472">
        <f>IF(DEGREES(ACOS(SIN(RADIANS(G472))*SIN(RADIANS(E468))+COS(RADIANS(G472))*COS(RADIANS(E468))*COS(RADIANS(K458))))&gt;90,0,$F$4*$F$5/E467^2*(SIN(RADIANS(G472))*SIN(RADIANS(E468))+COS(RADIANS(G472))*COS(RADIANS(E468))*COS(RADIANS(K458))))</f>
        <v>0</v>
      </c>
      <c r="L472">
        <f>IF(DEGREES(ACOS(SIN(RADIANS(G472))*SIN(RADIANS(E468))+COS(RADIANS(G472))*COS(RADIANS(E468))*COS(RADIANS(L458))))&gt;90,0,$F$4*$F$5/E467^2*(SIN(RADIANS(G472))*SIN(RADIANS(E468))+COS(RADIANS(G472))*COS(RADIANS(E468))*COS(RADIANS(L458))))</f>
        <v>0</v>
      </c>
      <c r="M472">
        <f>IF(DEGREES(ACOS(SIN(RADIANS(G472))*SIN(RADIANS(E468))+COS(RADIANS(G472))*COS(RADIANS(E468))*COS(RADIANS(M458))))&gt;90,0,$F$4*$F$5/E467^2*(SIN(RADIANS(G472))*SIN(RADIANS(E468))+COS(RADIANS(G472))*COS(RADIANS(E468))*COS(RADIANS(M458))))</f>
        <v>0</v>
      </c>
      <c r="N472">
        <f>IF(DEGREES(ACOS(SIN(RADIANS(G472))*SIN(RADIANS(E468))+COS(RADIANS(G472))*COS(RADIANS(E468))*COS(RADIANS(N458))))&gt;90,0,$F$4*$F$5/E467^2*(SIN(RADIANS(G472))*SIN(RADIANS(E468))+COS(RADIANS(G472))*COS(RADIANS(E468))*COS(RADIANS(N458))))</f>
        <v>0</v>
      </c>
      <c r="O472">
        <f>IF(DEGREES(ACOS(SIN(RADIANS(G472))*SIN(RADIANS(E468))+COS(RADIANS(G472))*COS(RADIANS(E468))*COS(RADIANS(O458))))&gt;90,0,$F$4*$F$5/E467^2*(SIN(RADIANS(G472))*SIN(RADIANS(E468))+COS(RADIANS(G472))*COS(RADIANS(E468))*COS(RADIANS(O458))))</f>
        <v>0</v>
      </c>
      <c r="P472">
        <f>IF(DEGREES(ACOS(SIN(RADIANS(G472))*SIN(RADIANS(E468))+COS(RADIANS(G472))*COS(RADIANS(E468))*COS(RADIANS(P458))))&gt;90,0,$F$4*$F$5/E467^2*(SIN(RADIANS(G472))*SIN(RADIANS(E468))+COS(RADIANS(G472))*COS(RADIANS(E468))*COS(RADIANS(P458))))</f>
        <v>0</v>
      </c>
      <c r="Q472">
        <f>IF(DEGREES(ACOS(SIN(RADIANS(G472))*SIN(RADIANS(E468))+COS(RADIANS(G472))*COS(RADIANS(E468))*COS(RADIANS(Q458))))&gt;90,0,$F$4*$F$5/E467^2*(SIN(RADIANS(G472))*SIN(RADIANS(E468))+COS(RADIANS(G472))*COS(RADIANS(E468))*COS(RADIANS(Q458))))</f>
        <v>0</v>
      </c>
      <c r="R472" t="e">
        <f>IF(DEGREES(ACOS(SIN(RADIANS(G472))*SIN(RADIANS(E468))+COS(RADIANS(G472))*COS(RADIANS(E468))*COS(RADIANS(R458))))&gt;90,0,$F$4*$F$5/E467^2*(SIN(RADIANS(G472))*SIN(RADIANS(E468))+COS(RADIANS(G472))*COS(RADIANS(E468))*COS(RADIANS(R458))))</f>
        <v>#DIV/0!</v>
      </c>
      <c r="S472" t="e">
        <f>IF(DEGREES(ACOS(SIN(RADIANS(G472))*SIN(RADIANS(E468))+COS(RADIANS(G472))*COS(RADIANS(E468))*COS(RADIANS(S458))))&gt;90,0,$F$4*$F$5/E467^2*(SIN(RADIANS(G472))*SIN(RADIANS(E468))+COS(RADIANS(G472))*COS(RADIANS(E468))*COS(RADIANS(S458))))</f>
        <v>#DIV/0!</v>
      </c>
      <c r="T472" t="e">
        <f>IF(DEGREES(ACOS(SIN(RADIANS(G472))*SIN(RADIANS(E468))+COS(RADIANS(G472))*COS(RADIANS(E468))*COS(RADIANS(T458))))&gt;90,0,$F$4*$F$5/E467^2*(SIN(RADIANS(G472))*SIN(RADIANS(E468))+COS(RADIANS(G472))*COS(RADIANS(E468))*COS(RADIANS(T458))))</f>
        <v>#DIV/0!</v>
      </c>
      <c r="U472" t="e">
        <f>IF(DEGREES(ACOS(SIN(RADIANS(G472))*SIN(RADIANS(E468))+COS(RADIANS(G472))*COS(RADIANS(E468))*COS(RADIANS(U458))))&gt;90,0,$F$4*$F$5/E467^2*(SIN(RADIANS(G472))*SIN(RADIANS(E468))+COS(RADIANS(G472))*COS(RADIANS(E468))*COS(RADIANS(U458))))</f>
        <v>#DIV/0!</v>
      </c>
      <c r="V472" t="e">
        <f>IF(DEGREES(ACOS(SIN(RADIANS(G472))*SIN(RADIANS(E468))+COS(RADIANS(G472))*COS(RADIANS(E468))*COS(RADIANS(V458))))&gt;90,0,$F$4*$F$5/E467^2*(SIN(RADIANS(G472))*SIN(RADIANS(E468))+COS(RADIANS(G472))*COS(RADIANS(E468))*COS(RADIANS(V458))))</f>
        <v>#DIV/0!</v>
      </c>
      <c r="W472" t="e">
        <f>IF(DEGREES(ACOS(SIN(RADIANS(G472))*SIN(RADIANS(E468))+COS(RADIANS(G472))*COS(RADIANS(E468))*COS(RADIANS(W458))))&gt;90,0,$F$4*$F$5/E467^2*(SIN(RADIANS(G472))*SIN(RADIANS(E468))+COS(RADIANS(G472))*COS(RADIANS(E468))*COS(RADIANS(W458))))</f>
        <v>#DIV/0!</v>
      </c>
      <c r="X472" t="e">
        <f>IF(DEGREES(ACOS(SIN(RADIANS(G472))*SIN(RADIANS(E468))+COS(RADIANS(G472))*COS(RADIANS(E468))*COS(RADIANS(X458))))&gt;90,0,$F$4*$F$5/E467^2*(SIN(RADIANS(G472))*SIN(RADIANS(E468))+COS(RADIANS(G472))*COS(RADIANS(E468))*COS(RADIANS(X458))))</f>
        <v>#DIV/0!</v>
      </c>
      <c r="Y472" t="e">
        <f>IF(DEGREES(ACOS(SIN(RADIANS(G472))*SIN(RADIANS(E468))+COS(RADIANS(G472))*COS(RADIANS(E468))*COS(RADIANS(Y458))))&gt;90,0,$F$4*$F$5/E467^2*(SIN(RADIANS(G472))*SIN(RADIANS(E468))+COS(RADIANS(G472))*COS(RADIANS(E468))*COS(RADIANS(Y458))))</f>
        <v>#DIV/0!</v>
      </c>
      <c r="Z472" t="e">
        <f>IF(DEGREES(ACOS(SIN(RADIANS(G472))*SIN(RADIANS(E468))+COS(RADIANS(G472))*COS(RADIANS(E468))*COS(RADIANS(Z458))))&gt;90,0,$F$4*$F$5/E467^2*(SIN(RADIANS(G472))*SIN(RADIANS(E468))+COS(RADIANS(G472))*COS(RADIANS(E468))*COS(RADIANS(Z458))))</f>
        <v>#DIV/0!</v>
      </c>
      <c r="AA472" t="e">
        <f>IF(DEGREES(ACOS(SIN(RADIANS(G472))*SIN(RADIANS(E468))+COS(RADIANS(G472))*COS(RADIANS(E468))*COS(RADIANS(AA458))))&gt;90,0,$F$4*$F$5/E467^2*(SIN(RADIANS(G472))*SIN(RADIANS(E468))+COS(RADIANS(G472))*COS(RADIANS(E468))*COS(RADIANS(AA458))))</f>
        <v>#DIV/0!</v>
      </c>
      <c r="AB472" t="e">
        <f>IF(DEGREES(ACOS(SIN(RADIANS(G472))*SIN(RADIANS(E468))+COS(RADIANS(G472))*COS(RADIANS(E468))*COS(RADIANS(AB458))))&gt;90,0,$F$4*$F$5/E467^2*(SIN(RADIANS(G472))*SIN(RADIANS(E468))+COS(RADIANS(G472))*COS(RADIANS(E468))*COS(RADIANS(AB458))))</f>
        <v>#DIV/0!</v>
      </c>
      <c r="AC472" t="e">
        <f>IF(DEGREES(ACOS(SIN(RADIANS(G472))*SIN(RADIANS(E468))+COS(RADIANS(G472))*COS(RADIANS(E468))*COS(RADIANS(AC458))))&gt;90,0,$F$4*$F$5/E467^2*(SIN(RADIANS(G472))*SIN(RADIANS(E468))+COS(RADIANS(G472))*COS(RADIANS(E468))*COS(RADIANS(AC458))))</f>
        <v>#DIV/0!</v>
      </c>
      <c r="AD472" t="e">
        <f>IF(DEGREES(ACOS(SIN(RADIANS(G472))*SIN(RADIANS(E468))+COS(RADIANS(G472))*COS(RADIANS(E468))*COS(RADIANS(AD458))))&gt;90,0,$F$4*$F$5/E467^2*(SIN(RADIANS(G472))*SIN(RADIANS(E468))+COS(RADIANS(G472))*COS(RADIANS(E468))*COS(RADIANS(AD458))))</f>
        <v>#DIV/0!</v>
      </c>
      <c r="AE472" t="e">
        <f>IF(DEGREES(ACOS(SIN(RADIANS(G472))*SIN(RADIANS(E468))+COS(RADIANS(G472))*COS(RADIANS(E468))*COS(RADIANS(AE458))))&gt;90,0,$F$4*$F$5/E467^2*(SIN(RADIANS(G472))*SIN(RADIANS(E468))+COS(RADIANS(G472))*COS(RADIANS(E468))*COS(RADIANS(AE458))))</f>
        <v>#DIV/0!</v>
      </c>
      <c r="AF472" t="e">
        <f>IF(DEGREES(ACOS(SIN(RADIANS(G472))*SIN(RADIANS(E468))+COS(RADIANS(G472))*COS(RADIANS(E468))*COS(RADIANS(AF458))))&gt;90,0,$F$4*$F$5/E467^2*(SIN(RADIANS(G472))*SIN(RADIANS(E468))+COS(RADIANS(G472))*COS(RADIANS(E468))*COS(RADIANS(AF458))))</f>
        <v>#DIV/0!</v>
      </c>
      <c r="AG472" t="e">
        <f>IF(DEGREES(ACOS(SIN(RADIANS(G472))*SIN(RADIANS(E468))+COS(RADIANS(G472))*COS(RADIANS(E468))*COS(RADIANS(AG458))))&gt;90,0,$F$4*$F$5/E467^2*(SIN(RADIANS(G472))*SIN(RADIANS(E468))+COS(RADIANS(G472))*COS(RADIANS(E468))*COS(RADIANS(AG458))))</f>
        <v>#DIV/0!</v>
      </c>
      <c r="AH472" t="e">
        <f>IF(DEGREES(ACOS(SIN(RADIANS(G472))*SIN(RADIANS(E468))+COS(RADIANS(G472))*COS(RADIANS(E468))*COS(RADIANS(AH458))))&gt;90,0,$F$4*$F$5/E467^2*(SIN(RADIANS(G472))*SIN(RADIANS(E468))+COS(RADIANS(G472))*COS(RADIANS(E468))*COS(RADIANS(AH458))))</f>
        <v>#DIV/0!</v>
      </c>
      <c r="AI472" t="e">
        <f>IF(DEGREES(ACOS(SIN(RADIANS(G472))*SIN(RADIANS(E468))+COS(RADIANS(G472))*COS(RADIANS(E468))*COS(RADIANS(AI458))))&gt;90,0,$F$4*$F$5/E467^2*(SIN(RADIANS(G472))*SIN(RADIANS(E468))+COS(RADIANS(G472))*COS(RADIANS(E468))*COS(RADIANS(AI458))))</f>
        <v>#DIV/0!</v>
      </c>
      <c r="AJ472" t="e">
        <f>IF(DEGREES(ACOS(SIN(RADIANS(G472))*SIN(RADIANS(E468))+COS(RADIANS(G472))*COS(RADIANS(E468))*COS(RADIANS(AJ458))))&gt;90,0,$F$4*$F$5/E467^2*(SIN(RADIANS(G472))*SIN(RADIANS(E468))+COS(RADIANS(G472))*COS(RADIANS(E468))*COS(RADIANS(AJ458))))</f>
        <v>#DIV/0!</v>
      </c>
      <c r="AK472">
        <f>IF(DEGREES(ACOS(SIN(RADIANS(G472))*SIN(RADIANS(E468))+COS(RADIANS(G472))*COS(RADIANS(E468))*COS(RADIANS(AK458))))&gt;90,0,$F$4*$F$5/E467^2*(SIN(RADIANS(G472))*SIN(RADIANS(E468))+COS(RADIANS(G472))*COS(RADIANS(E468))*COS(RADIANS(AK458))))</f>
        <v>0</v>
      </c>
      <c r="AL472">
        <f>IF(DEGREES(ACOS(SIN(RADIANS(G472))*SIN(RADIANS(E468))+COS(RADIANS(G472))*COS(RADIANS(E468))*COS(RADIANS(AL458))))&gt;90,0,$F$4*$F$5/E467^2*(SIN(RADIANS(G472))*SIN(RADIANS(E468))+COS(RADIANS(G472))*COS(RADIANS(E468))*COS(RADIANS(AL458))))</f>
        <v>0</v>
      </c>
      <c r="AM472">
        <f>IF(DEGREES(ACOS(SIN(RADIANS(G472))*SIN(RADIANS(E468))+COS(RADIANS(G472))*COS(RADIANS(E468))*COS(RADIANS(AM458))))&gt;90,0,$F$4*$F$5/E467^2*(SIN(RADIANS(G472))*SIN(RADIANS(E468))+COS(RADIANS(G472))*COS(RADIANS(E468))*COS(RADIANS(AM458))))</f>
        <v>0</v>
      </c>
      <c r="AN472">
        <f>IF(DEGREES(ACOS(SIN(RADIANS(G472))*SIN(RADIANS(E468))+COS(RADIANS(G472))*COS(RADIANS(E468))*COS(RADIANS(AN458))))&gt;90,0,$F$4*$F$5/E467^2*(SIN(RADIANS(G472))*SIN(RADIANS(E468))+COS(RADIANS(G472))*COS(RADIANS(E468))*COS(RADIANS(AN458))))</f>
        <v>0</v>
      </c>
      <c r="AO472">
        <f>IF(DEGREES(ACOS(SIN(RADIANS(G472))*SIN(RADIANS(E468))+COS(RADIANS(G472))*COS(RADIANS(E468))*COS(RADIANS(AO458))))&gt;90,0,$F$4*$F$5/E467^2*(SIN(RADIANS(G472))*SIN(RADIANS(E468))+COS(RADIANS(G472))*COS(RADIANS(E468))*COS(RADIANS(AO458))))</f>
        <v>0</v>
      </c>
      <c r="AP472">
        <f>IF(DEGREES(ACOS(SIN(RADIANS(G472))*SIN(RADIANS(E468))+COS(RADIANS(G472))*COS(RADIANS(E468))*COS(RADIANS(AP458))))&gt;90,0,$F$4*$F$5/E467^2*(SIN(RADIANS(G472))*SIN(RADIANS(E468))+COS(RADIANS(G472))*COS(RADIANS(E468))*COS(RADIANS(AP458))))</f>
        <v>0</v>
      </c>
      <c r="AQ472">
        <f>IF(DEGREES(ACOS(SIN(RADIANS(G472))*SIN(RADIANS(E468))+COS(RADIANS(G472))*COS(RADIANS(E468))*COS(RADIANS(AQ458))))&gt;90,0,$F$4*$F$5/E467^2*(SIN(RADIANS(G472))*SIN(RADIANS(E468))+COS(RADIANS(G472))*COS(RADIANS(E468))*COS(RADIANS(AQ458))))</f>
        <v>0</v>
      </c>
      <c r="AR472">
        <f>IF(DEGREES(ACOS(SIN(RADIANS(G472))*SIN(RADIANS(E468))+COS(RADIANS(G472))*COS(RADIANS(E468))*COS(RADIANS(AR458))))&gt;90,0,$F$4*$F$5/E467^2*(SIN(RADIANS(G472))*SIN(RADIANS(E468))+COS(RADIANS(G472))*COS(RADIANS(E468))*COS(RADIANS(AR458))))</f>
        <v>0</v>
      </c>
    </row>
    <row r="473" spans="2:44" x14ac:dyDescent="0.5">
      <c r="G473">
        <v>-40</v>
      </c>
      <c r="I473">
        <f>IF(DEGREES(ACOS(SIN(RADIANS(G473))*SIN(RADIANS(E468))+COS(RADIANS(G473))*COS(RADIANS(E468))*COS(RADIANS(I458))))&gt;90,0,$F$4*$F$5/E467^2*(SIN(RADIANS(G473))*SIN(RADIANS(E468))+COS(RADIANS(G473))*COS(RADIANS(E468))*COS(RADIANS(I458))))</f>
        <v>0</v>
      </c>
      <c r="J473">
        <f>IF(DEGREES(ACOS(SIN(RADIANS(G473))*SIN(RADIANS(E468))+COS(RADIANS(G473))*COS(RADIANS(E468))*COS(RADIANS(J458))))&gt;90,0,$F$4*$F$5/E467^2*(SIN(RADIANS(G473))*SIN(RADIANS(E468))+COS(RADIANS(G473))*COS(RADIANS(E468))*COS(RADIANS(J458))))</f>
        <v>0</v>
      </c>
      <c r="K473">
        <f>IF(DEGREES(ACOS(SIN(RADIANS(G473))*SIN(RADIANS(E468))+COS(RADIANS(G473))*COS(RADIANS(E468))*COS(RADIANS(K458))))&gt;90,0,$F$4*$F$5/E467^2*(SIN(RADIANS(G473))*SIN(RADIANS(E468))+COS(RADIANS(G473))*COS(RADIANS(E468))*COS(RADIANS(K458))))</f>
        <v>0</v>
      </c>
      <c r="L473">
        <f>IF(DEGREES(ACOS(SIN(RADIANS(G473))*SIN(RADIANS(E468))+COS(RADIANS(G473))*COS(RADIANS(E468))*COS(RADIANS(L458))))&gt;90,0,$F$4*$F$5/E467^2*(SIN(RADIANS(G473))*SIN(RADIANS(E468))+COS(RADIANS(G473))*COS(RADIANS(E468))*COS(RADIANS(L458))))</f>
        <v>0</v>
      </c>
      <c r="M473">
        <f>IF(DEGREES(ACOS(SIN(RADIANS(G473))*SIN(RADIANS(E468))+COS(RADIANS(G473))*COS(RADIANS(E468))*COS(RADIANS(M458))))&gt;90,0,$F$4*$F$5/E467^2*(SIN(RADIANS(G473))*SIN(RADIANS(E468))+COS(RADIANS(G473))*COS(RADIANS(E468))*COS(RADIANS(M458))))</f>
        <v>0</v>
      </c>
      <c r="N473">
        <f>IF(DEGREES(ACOS(SIN(RADIANS(G473))*SIN(RADIANS(E468))+COS(RADIANS(G473))*COS(RADIANS(E468))*COS(RADIANS(N458))))&gt;90,0,$F$4*$F$5/E467^2*(SIN(RADIANS(G473))*SIN(RADIANS(E468))+COS(RADIANS(G473))*COS(RADIANS(E468))*COS(RADIANS(N458))))</f>
        <v>0</v>
      </c>
      <c r="O473">
        <f>IF(DEGREES(ACOS(SIN(RADIANS(G473))*SIN(RADIANS(E468))+COS(RADIANS(G473))*COS(RADIANS(E468))*COS(RADIANS(O458))))&gt;90,0,$F$4*$F$5/E467^2*(SIN(RADIANS(G473))*SIN(RADIANS(E468))+COS(RADIANS(G473))*COS(RADIANS(E468))*COS(RADIANS(O458))))</f>
        <v>0</v>
      </c>
      <c r="P473">
        <f>IF(DEGREES(ACOS(SIN(RADIANS(G473))*SIN(RADIANS(E468))+COS(RADIANS(G473))*COS(RADIANS(E468))*COS(RADIANS(P458))))&gt;90,0,$F$4*$F$5/E467^2*(SIN(RADIANS(G473))*SIN(RADIANS(E468))+COS(RADIANS(G473))*COS(RADIANS(E468))*COS(RADIANS(P458))))</f>
        <v>0</v>
      </c>
      <c r="Q473">
        <f>IF(DEGREES(ACOS(SIN(RADIANS(G473))*SIN(RADIANS(E468))+COS(RADIANS(G473))*COS(RADIANS(E468))*COS(RADIANS(Q458))))&gt;90,0,$F$4*$F$5/E467^2*(SIN(RADIANS(G473))*SIN(RADIANS(E468))+COS(RADIANS(G473))*COS(RADIANS(E468))*COS(RADIANS(Q458))))</f>
        <v>0</v>
      </c>
      <c r="R473" t="e">
        <f>IF(DEGREES(ACOS(SIN(RADIANS(G473))*SIN(RADIANS(E468))+COS(RADIANS(G473))*COS(RADIANS(E468))*COS(RADIANS(R458))))&gt;90,0,$F$4*$F$5/E467^2*(SIN(RADIANS(G473))*SIN(RADIANS(E468))+COS(RADIANS(G473))*COS(RADIANS(E468))*COS(RADIANS(R458))))</f>
        <v>#DIV/0!</v>
      </c>
      <c r="S473" t="e">
        <f>IF(DEGREES(ACOS(SIN(RADIANS(G473))*SIN(RADIANS(E468))+COS(RADIANS(G473))*COS(RADIANS(E468))*COS(RADIANS(S458))))&gt;90,0,$F$4*$F$5/E467^2*(SIN(RADIANS(G473))*SIN(RADIANS(E468))+COS(RADIANS(G473))*COS(RADIANS(E468))*COS(RADIANS(S458))))</f>
        <v>#DIV/0!</v>
      </c>
      <c r="T473" t="e">
        <f>IF(DEGREES(ACOS(SIN(RADIANS(G473))*SIN(RADIANS(E468))+COS(RADIANS(G473))*COS(RADIANS(E468))*COS(RADIANS(T458))))&gt;90,0,$F$4*$F$5/E467^2*(SIN(RADIANS(G473))*SIN(RADIANS(E468))+COS(RADIANS(G473))*COS(RADIANS(E468))*COS(RADIANS(T458))))</f>
        <v>#DIV/0!</v>
      </c>
      <c r="U473" t="e">
        <f>IF(DEGREES(ACOS(SIN(RADIANS(G473))*SIN(RADIANS(E468))+COS(RADIANS(G473))*COS(RADIANS(E468))*COS(RADIANS(U458))))&gt;90,0,$F$4*$F$5/E467^2*(SIN(RADIANS(G473))*SIN(RADIANS(E468))+COS(RADIANS(G473))*COS(RADIANS(E468))*COS(RADIANS(U458))))</f>
        <v>#DIV/0!</v>
      </c>
      <c r="V473" t="e">
        <f>IF(DEGREES(ACOS(SIN(RADIANS(G473))*SIN(RADIANS(E468))+COS(RADIANS(G473))*COS(RADIANS(E468))*COS(RADIANS(V458))))&gt;90,0,$F$4*$F$5/E467^2*(SIN(RADIANS(G473))*SIN(RADIANS(E468))+COS(RADIANS(G473))*COS(RADIANS(E468))*COS(RADIANS(V458))))</f>
        <v>#DIV/0!</v>
      </c>
      <c r="W473" t="e">
        <f>IF(DEGREES(ACOS(SIN(RADIANS(G473))*SIN(RADIANS(E468))+COS(RADIANS(G473))*COS(RADIANS(E468))*COS(RADIANS(W458))))&gt;90,0,$F$4*$F$5/E467^2*(SIN(RADIANS(G473))*SIN(RADIANS(E468))+COS(RADIANS(G473))*COS(RADIANS(E468))*COS(RADIANS(W458))))</f>
        <v>#DIV/0!</v>
      </c>
      <c r="X473" t="e">
        <f>IF(DEGREES(ACOS(SIN(RADIANS(G473))*SIN(RADIANS(E468))+COS(RADIANS(G473))*COS(RADIANS(E468))*COS(RADIANS(X458))))&gt;90,0,$F$4*$F$5/E467^2*(SIN(RADIANS(G473))*SIN(RADIANS(E468))+COS(RADIANS(G473))*COS(RADIANS(E468))*COS(RADIANS(X458))))</f>
        <v>#DIV/0!</v>
      </c>
      <c r="Y473" t="e">
        <f>IF(DEGREES(ACOS(SIN(RADIANS(G473))*SIN(RADIANS(E468))+COS(RADIANS(G473))*COS(RADIANS(E468))*COS(RADIANS(Y458))))&gt;90,0,$F$4*$F$5/E467^2*(SIN(RADIANS(G473))*SIN(RADIANS(E468))+COS(RADIANS(G473))*COS(RADIANS(E468))*COS(RADIANS(Y458))))</f>
        <v>#DIV/0!</v>
      </c>
      <c r="Z473" t="e">
        <f>IF(DEGREES(ACOS(SIN(RADIANS(G473))*SIN(RADIANS(E468))+COS(RADIANS(G473))*COS(RADIANS(E468))*COS(RADIANS(Z458))))&gt;90,0,$F$4*$F$5/E467^2*(SIN(RADIANS(G473))*SIN(RADIANS(E468))+COS(RADIANS(G473))*COS(RADIANS(E468))*COS(RADIANS(Z458))))</f>
        <v>#DIV/0!</v>
      </c>
      <c r="AA473" t="e">
        <f>IF(DEGREES(ACOS(SIN(RADIANS(G473))*SIN(RADIANS(E468))+COS(RADIANS(G473))*COS(RADIANS(E468))*COS(RADIANS(AA458))))&gt;90,0,$F$4*$F$5/E467^2*(SIN(RADIANS(G473))*SIN(RADIANS(E468))+COS(RADIANS(G473))*COS(RADIANS(E468))*COS(RADIANS(AA458))))</f>
        <v>#DIV/0!</v>
      </c>
      <c r="AB473" t="e">
        <f>IF(DEGREES(ACOS(SIN(RADIANS(G473))*SIN(RADIANS(E468))+COS(RADIANS(G473))*COS(RADIANS(E468))*COS(RADIANS(AB458))))&gt;90,0,$F$4*$F$5/E467^2*(SIN(RADIANS(G473))*SIN(RADIANS(E468))+COS(RADIANS(G473))*COS(RADIANS(E468))*COS(RADIANS(AB458))))</f>
        <v>#DIV/0!</v>
      </c>
      <c r="AC473" t="e">
        <f>IF(DEGREES(ACOS(SIN(RADIANS(G473))*SIN(RADIANS(E468))+COS(RADIANS(G473))*COS(RADIANS(E468))*COS(RADIANS(AC458))))&gt;90,0,$F$4*$F$5/E467^2*(SIN(RADIANS(G473))*SIN(RADIANS(E468))+COS(RADIANS(G473))*COS(RADIANS(E468))*COS(RADIANS(AC458))))</f>
        <v>#DIV/0!</v>
      </c>
      <c r="AD473" t="e">
        <f>IF(DEGREES(ACOS(SIN(RADIANS(G473))*SIN(RADIANS(E468))+COS(RADIANS(G473))*COS(RADIANS(E468))*COS(RADIANS(AD458))))&gt;90,0,$F$4*$F$5/E467^2*(SIN(RADIANS(G473))*SIN(RADIANS(E468))+COS(RADIANS(G473))*COS(RADIANS(E468))*COS(RADIANS(AD458))))</f>
        <v>#DIV/0!</v>
      </c>
      <c r="AE473" t="e">
        <f>IF(DEGREES(ACOS(SIN(RADIANS(G473))*SIN(RADIANS(E468))+COS(RADIANS(G473))*COS(RADIANS(E468))*COS(RADIANS(AE458))))&gt;90,0,$F$4*$F$5/E467^2*(SIN(RADIANS(G473))*SIN(RADIANS(E468))+COS(RADIANS(G473))*COS(RADIANS(E468))*COS(RADIANS(AE458))))</f>
        <v>#DIV/0!</v>
      </c>
      <c r="AF473" t="e">
        <f>IF(DEGREES(ACOS(SIN(RADIANS(G473))*SIN(RADIANS(E468))+COS(RADIANS(G473))*COS(RADIANS(E468))*COS(RADIANS(AF458))))&gt;90,0,$F$4*$F$5/E467^2*(SIN(RADIANS(G473))*SIN(RADIANS(E468))+COS(RADIANS(G473))*COS(RADIANS(E468))*COS(RADIANS(AF458))))</f>
        <v>#DIV/0!</v>
      </c>
      <c r="AG473" t="e">
        <f>IF(DEGREES(ACOS(SIN(RADIANS(G473))*SIN(RADIANS(E468))+COS(RADIANS(G473))*COS(RADIANS(E468))*COS(RADIANS(AG458))))&gt;90,0,$F$4*$F$5/E467^2*(SIN(RADIANS(G473))*SIN(RADIANS(E468))+COS(RADIANS(G473))*COS(RADIANS(E468))*COS(RADIANS(AG458))))</f>
        <v>#DIV/0!</v>
      </c>
      <c r="AH473" t="e">
        <f>IF(DEGREES(ACOS(SIN(RADIANS(G473))*SIN(RADIANS(E468))+COS(RADIANS(G473))*COS(RADIANS(E468))*COS(RADIANS(AH458))))&gt;90,0,$F$4*$F$5/E467^2*(SIN(RADIANS(G473))*SIN(RADIANS(E468))+COS(RADIANS(G473))*COS(RADIANS(E468))*COS(RADIANS(AH458))))</f>
        <v>#DIV/0!</v>
      </c>
      <c r="AI473" t="e">
        <f>IF(DEGREES(ACOS(SIN(RADIANS(G473))*SIN(RADIANS(E468))+COS(RADIANS(G473))*COS(RADIANS(E468))*COS(RADIANS(AI458))))&gt;90,0,$F$4*$F$5/E467^2*(SIN(RADIANS(G473))*SIN(RADIANS(E468))+COS(RADIANS(G473))*COS(RADIANS(E468))*COS(RADIANS(AI458))))</f>
        <v>#DIV/0!</v>
      </c>
      <c r="AJ473" t="e">
        <f>IF(DEGREES(ACOS(SIN(RADIANS(G473))*SIN(RADIANS(E468))+COS(RADIANS(G473))*COS(RADIANS(E468))*COS(RADIANS(AJ458))))&gt;90,0,$F$4*$F$5/E467^2*(SIN(RADIANS(G473))*SIN(RADIANS(E468))+COS(RADIANS(G473))*COS(RADIANS(E468))*COS(RADIANS(AJ458))))</f>
        <v>#DIV/0!</v>
      </c>
      <c r="AK473">
        <f>IF(DEGREES(ACOS(SIN(RADIANS(G473))*SIN(RADIANS(E468))+COS(RADIANS(G473))*COS(RADIANS(E468))*COS(RADIANS(AK458))))&gt;90,0,$F$4*$F$5/E467^2*(SIN(RADIANS(G473))*SIN(RADIANS(E468))+COS(RADIANS(G473))*COS(RADIANS(E468))*COS(RADIANS(AK458))))</f>
        <v>0</v>
      </c>
      <c r="AL473">
        <f>IF(DEGREES(ACOS(SIN(RADIANS(G473))*SIN(RADIANS(E468))+COS(RADIANS(G473))*COS(RADIANS(E468))*COS(RADIANS(AL458))))&gt;90,0,$F$4*$F$5/E467^2*(SIN(RADIANS(G473))*SIN(RADIANS(E468))+COS(RADIANS(G473))*COS(RADIANS(E468))*COS(RADIANS(AL458))))</f>
        <v>0</v>
      </c>
      <c r="AM473">
        <f>IF(DEGREES(ACOS(SIN(RADIANS(G473))*SIN(RADIANS(E468))+COS(RADIANS(G473))*COS(RADIANS(E468))*COS(RADIANS(AM458))))&gt;90,0,$F$4*$F$5/E467^2*(SIN(RADIANS(G473))*SIN(RADIANS(E468))+COS(RADIANS(G473))*COS(RADIANS(E468))*COS(RADIANS(AM458))))</f>
        <v>0</v>
      </c>
      <c r="AN473">
        <f>IF(DEGREES(ACOS(SIN(RADIANS(G473))*SIN(RADIANS(E468))+COS(RADIANS(G473))*COS(RADIANS(E468))*COS(RADIANS(AN458))))&gt;90,0,$F$4*$F$5/E467^2*(SIN(RADIANS(G473))*SIN(RADIANS(E468))+COS(RADIANS(G473))*COS(RADIANS(E468))*COS(RADIANS(AN458))))</f>
        <v>0</v>
      </c>
      <c r="AO473">
        <f>IF(DEGREES(ACOS(SIN(RADIANS(G473))*SIN(RADIANS(E468))+COS(RADIANS(G473))*COS(RADIANS(E468))*COS(RADIANS(AO458))))&gt;90,0,$F$4*$F$5/E467^2*(SIN(RADIANS(G473))*SIN(RADIANS(E468))+COS(RADIANS(G473))*COS(RADIANS(E468))*COS(RADIANS(AO458))))</f>
        <v>0</v>
      </c>
      <c r="AP473">
        <f>IF(DEGREES(ACOS(SIN(RADIANS(G473))*SIN(RADIANS(E468))+COS(RADIANS(G473))*COS(RADIANS(E468))*COS(RADIANS(AP458))))&gt;90,0,$F$4*$F$5/E467^2*(SIN(RADIANS(G473))*SIN(RADIANS(E468))+COS(RADIANS(G473))*COS(RADIANS(E468))*COS(RADIANS(AP458))))</f>
        <v>0</v>
      </c>
      <c r="AQ473">
        <f>IF(DEGREES(ACOS(SIN(RADIANS(G473))*SIN(RADIANS(E468))+COS(RADIANS(G473))*COS(RADIANS(E468))*COS(RADIANS(AQ458))))&gt;90,0,$F$4*$F$5/E467^2*(SIN(RADIANS(G473))*SIN(RADIANS(E468))+COS(RADIANS(G473))*COS(RADIANS(E468))*COS(RADIANS(AQ458))))</f>
        <v>0</v>
      </c>
      <c r="AR473">
        <f>IF(DEGREES(ACOS(SIN(RADIANS(G473))*SIN(RADIANS(E468))+COS(RADIANS(G473))*COS(RADIANS(E468))*COS(RADIANS(AR458))))&gt;90,0,$F$4*$F$5/E467^2*(SIN(RADIANS(G473))*SIN(RADIANS(E468))+COS(RADIANS(G473))*COS(RADIANS(E468))*COS(RADIANS(AR458))))</f>
        <v>0</v>
      </c>
    </row>
    <row r="474" spans="2:44" x14ac:dyDescent="0.5">
      <c r="G474">
        <v>-50</v>
      </c>
      <c r="I474">
        <f>IF(DEGREES(ACOS(SIN(RADIANS(G474))*SIN(RADIANS(E468))+COS(RADIANS(G474))*COS(RADIANS(E468))*COS(RADIANS(I458))))&gt;90,0,$F$4*$F$5/E467^2*(SIN(RADIANS(G474))*SIN(RADIANS(E468))+COS(RADIANS(G474))*COS(RADIANS(E468))*COS(RADIANS(I458))))</f>
        <v>0</v>
      </c>
      <c r="J474">
        <f>IF(DEGREES(ACOS(SIN(RADIANS(G474))*SIN(RADIANS(E468))+COS(RADIANS(G474))*COS(RADIANS(E468))*COS(RADIANS(J458))))&gt;90,0,$F$4*$F$5/E467^2*(SIN(RADIANS(G474))*SIN(RADIANS(E468))+COS(RADIANS(G474))*COS(RADIANS(E468))*COS(RADIANS(J458))))</f>
        <v>0</v>
      </c>
      <c r="K474">
        <f>IF(DEGREES(ACOS(SIN(RADIANS(G474))*SIN(RADIANS(E468))+COS(RADIANS(G474))*COS(RADIANS(E468))*COS(RADIANS(K458))))&gt;90,0,$F$4*$F$5/E467^2*(SIN(RADIANS(G474))*SIN(RADIANS(E468))+COS(RADIANS(G474))*COS(RADIANS(E468))*COS(RADIANS(K458))))</f>
        <v>0</v>
      </c>
      <c r="L474">
        <f>IF(DEGREES(ACOS(SIN(RADIANS(G474))*SIN(RADIANS(E468))+COS(RADIANS(G474))*COS(RADIANS(E468))*COS(RADIANS(L458))))&gt;90,0,$F$4*$F$5/E467^2*(SIN(RADIANS(G474))*SIN(RADIANS(E468))+COS(RADIANS(G474))*COS(RADIANS(E468))*COS(RADIANS(L458))))</f>
        <v>0</v>
      </c>
      <c r="M474">
        <f>IF(DEGREES(ACOS(SIN(RADIANS(G474))*SIN(RADIANS(E468))+COS(RADIANS(G474))*COS(RADIANS(E468))*COS(RADIANS(M458))))&gt;90,0,$F$4*$F$5/E467^2*(SIN(RADIANS(G474))*SIN(RADIANS(E468))+COS(RADIANS(G474))*COS(RADIANS(E468))*COS(RADIANS(M458))))</f>
        <v>0</v>
      </c>
      <c r="N474">
        <f>IF(DEGREES(ACOS(SIN(RADIANS(G474))*SIN(RADIANS(E468))+COS(RADIANS(G474))*COS(RADIANS(E468))*COS(RADIANS(N458))))&gt;90,0,$F$4*$F$5/E467^2*(SIN(RADIANS(G474))*SIN(RADIANS(E468))+COS(RADIANS(G474))*COS(RADIANS(E468))*COS(RADIANS(N458))))</f>
        <v>0</v>
      </c>
      <c r="O474">
        <f>IF(DEGREES(ACOS(SIN(RADIANS(G474))*SIN(RADIANS(E468))+COS(RADIANS(G474))*COS(RADIANS(E468))*COS(RADIANS(O458))))&gt;90,0,$F$4*$F$5/E467^2*(SIN(RADIANS(G474))*SIN(RADIANS(E468))+COS(RADIANS(G474))*COS(RADIANS(E468))*COS(RADIANS(O458))))</f>
        <v>0</v>
      </c>
      <c r="P474">
        <f>IF(DEGREES(ACOS(SIN(RADIANS(G474))*SIN(RADIANS(E468))+COS(RADIANS(G474))*COS(RADIANS(E468))*COS(RADIANS(P458))))&gt;90,0,$F$4*$F$5/E467^2*(SIN(RADIANS(G474))*SIN(RADIANS(E468))+COS(RADIANS(G474))*COS(RADIANS(E468))*COS(RADIANS(P458))))</f>
        <v>0</v>
      </c>
      <c r="Q474">
        <f>IF(DEGREES(ACOS(SIN(RADIANS(G474))*SIN(RADIANS(E468))+COS(RADIANS(G474))*COS(RADIANS(E468))*COS(RADIANS(Q458))))&gt;90,0,$F$4*$F$5/E467^2*(SIN(RADIANS(G474))*SIN(RADIANS(E468))+COS(RADIANS(G474))*COS(RADIANS(E468))*COS(RADIANS(Q458))))</f>
        <v>0</v>
      </c>
      <c r="R474" t="e">
        <f>IF(DEGREES(ACOS(SIN(RADIANS(G474))*SIN(RADIANS(E468))+COS(RADIANS(G474))*COS(RADIANS(E468))*COS(RADIANS(R458))))&gt;90,0,$F$4*$F$5/E467^2*(SIN(RADIANS(G474))*SIN(RADIANS(E468))+COS(RADIANS(G474))*COS(RADIANS(E468))*COS(RADIANS(R458))))</f>
        <v>#DIV/0!</v>
      </c>
      <c r="S474" t="e">
        <f>IF(DEGREES(ACOS(SIN(RADIANS(G474))*SIN(RADIANS(E468))+COS(RADIANS(G474))*COS(RADIANS(E468))*COS(RADIANS(S458))))&gt;90,0,$F$4*$F$5/E467^2*(SIN(RADIANS(G474))*SIN(RADIANS(E468))+COS(RADIANS(G474))*COS(RADIANS(E468))*COS(RADIANS(S458))))</f>
        <v>#DIV/0!</v>
      </c>
      <c r="T474" t="e">
        <f>IF(DEGREES(ACOS(SIN(RADIANS(G474))*SIN(RADIANS(E468))+COS(RADIANS(G474))*COS(RADIANS(E468))*COS(RADIANS(T458))))&gt;90,0,$F$4*$F$5/E467^2*(SIN(RADIANS(G474))*SIN(RADIANS(E468))+COS(RADIANS(G474))*COS(RADIANS(E468))*COS(RADIANS(T458))))</f>
        <v>#DIV/0!</v>
      </c>
      <c r="U474" t="e">
        <f>IF(DEGREES(ACOS(SIN(RADIANS(G474))*SIN(RADIANS(E468))+COS(RADIANS(G474))*COS(RADIANS(E468))*COS(RADIANS(U458))))&gt;90,0,$F$4*$F$5/E467^2*(SIN(RADIANS(G474))*SIN(RADIANS(E468))+COS(RADIANS(G474))*COS(RADIANS(E468))*COS(RADIANS(U458))))</f>
        <v>#DIV/0!</v>
      </c>
      <c r="V474" t="e">
        <f>IF(DEGREES(ACOS(SIN(RADIANS(G474))*SIN(RADIANS(E468))+COS(RADIANS(G474))*COS(RADIANS(E468))*COS(RADIANS(V458))))&gt;90,0,$F$4*$F$5/E467^2*(SIN(RADIANS(G474))*SIN(RADIANS(E468))+COS(RADIANS(G474))*COS(RADIANS(E468))*COS(RADIANS(V458))))</f>
        <v>#DIV/0!</v>
      </c>
      <c r="W474" t="e">
        <f>IF(DEGREES(ACOS(SIN(RADIANS(G474))*SIN(RADIANS(E468))+COS(RADIANS(G474))*COS(RADIANS(E468))*COS(RADIANS(W458))))&gt;90,0,$F$4*$F$5/E467^2*(SIN(RADIANS(G474))*SIN(RADIANS(E468))+COS(RADIANS(G474))*COS(RADIANS(E468))*COS(RADIANS(W458))))</f>
        <v>#DIV/0!</v>
      </c>
      <c r="X474" t="e">
        <f>IF(DEGREES(ACOS(SIN(RADIANS(G474))*SIN(RADIANS(E468))+COS(RADIANS(G474))*COS(RADIANS(E468))*COS(RADIANS(X458))))&gt;90,0,$F$4*$F$5/E467^2*(SIN(RADIANS(G474))*SIN(RADIANS(E468))+COS(RADIANS(G474))*COS(RADIANS(E468))*COS(RADIANS(X458))))</f>
        <v>#DIV/0!</v>
      </c>
      <c r="Y474" t="e">
        <f>IF(DEGREES(ACOS(SIN(RADIANS(G474))*SIN(RADIANS(E468))+COS(RADIANS(G474))*COS(RADIANS(E468))*COS(RADIANS(Y458))))&gt;90,0,$F$4*$F$5/E467^2*(SIN(RADIANS(G474))*SIN(RADIANS(E468))+COS(RADIANS(G474))*COS(RADIANS(E468))*COS(RADIANS(Y458))))</f>
        <v>#DIV/0!</v>
      </c>
      <c r="Z474" t="e">
        <f>IF(DEGREES(ACOS(SIN(RADIANS(G474))*SIN(RADIANS(E468))+COS(RADIANS(G474))*COS(RADIANS(E468))*COS(RADIANS(Z458))))&gt;90,0,$F$4*$F$5/E467^2*(SIN(RADIANS(G474))*SIN(RADIANS(E468))+COS(RADIANS(G474))*COS(RADIANS(E468))*COS(RADIANS(Z458))))</f>
        <v>#DIV/0!</v>
      </c>
      <c r="AA474" t="e">
        <f>IF(DEGREES(ACOS(SIN(RADIANS(G474))*SIN(RADIANS(E468))+COS(RADIANS(G474))*COS(RADIANS(E468))*COS(RADIANS(AA458))))&gt;90,0,$F$4*$F$5/E467^2*(SIN(RADIANS(G474))*SIN(RADIANS(E468))+COS(RADIANS(G474))*COS(RADIANS(E468))*COS(RADIANS(AA458))))</f>
        <v>#DIV/0!</v>
      </c>
      <c r="AB474" t="e">
        <f>IF(DEGREES(ACOS(SIN(RADIANS(G474))*SIN(RADIANS(E468))+COS(RADIANS(G474))*COS(RADIANS(E468))*COS(RADIANS(AB458))))&gt;90,0,$F$4*$F$5/E467^2*(SIN(RADIANS(G474))*SIN(RADIANS(E468))+COS(RADIANS(G474))*COS(RADIANS(E468))*COS(RADIANS(AB458))))</f>
        <v>#DIV/0!</v>
      </c>
      <c r="AC474" t="e">
        <f>IF(DEGREES(ACOS(SIN(RADIANS(G474))*SIN(RADIANS(E468))+COS(RADIANS(G474))*COS(RADIANS(E468))*COS(RADIANS(AC458))))&gt;90,0,$F$4*$F$5/E467^2*(SIN(RADIANS(G474))*SIN(RADIANS(E468))+COS(RADIANS(G474))*COS(RADIANS(E468))*COS(RADIANS(AC458))))</f>
        <v>#DIV/0!</v>
      </c>
      <c r="AD474" t="e">
        <f>IF(DEGREES(ACOS(SIN(RADIANS(G474))*SIN(RADIANS(E468))+COS(RADIANS(G474))*COS(RADIANS(E468))*COS(RADIANS(AD458))))&gt;90,0,$F$4*$F$5/E467^2*(SIN(RADIANS(G474))*SIN(RADIANS(E468))+COS(RADIANS(G474))*COS(RADIANS(E468))*COS(RADIANS(AD458))))</f>
        <v>#DIV/0!</v>
      </c>
      <c r="AE474" t="e">
        <f>IF(DEGREES(ACOS(SIN(RADIANS(G474))*SIN(RADIANS(E468))+COS(RADIANS(G474))*COS(RADIANS(E468))*COS(RADIANS(AE458))))&gt;90,0,$F$4*$F$5/E467^2*(SIN(RADIANS(G474))*SIN(RADIANS(E468))+COS(RADIANS(G474))*COS(RADIANS(E468))*COS(RADIANS(AE458))))</f>
        <v>#DIV/0!</v>
      </c>
      <c r="AF474" t="e">
        <f>IF(DEGREES(ACOS(SIN(RADIANS(G474))*SIN(RADIANS(E468))+COS(RADIANS(G474))*COS(RADIANS(E468))*COS(RADIANS(AF458))))&gt;90,0,$F$4*$F$5/E467^2*(SIN(RADIANS(G474))*SIN(RADIANS(E468))+COS(RADIANS(G474))*COS(RADIANS(E468))*COS(RADIANS(AF458))))</f>
        <v>#DIV/0!</v>
      </c>
      <c r="AG474" t="e">
        <f>IF(DEGREES(ACOS(SIN(RADIANS(G474))*SIN(RADIANS(E468))+COS(RADIANS(G474))*COS(RADIANS(E468))*COS(RADIANS(AG458))))&gt;90,0,$F$4*$F$5/E467^2*(SIN(RADIANS(G474))*SIN(RADIANS(E468))+COS(RADIANS(G474))*COS(RADIANS(E468))*COS(RADIANS(AG458))))</f>
        <v>#DIV/0!</v>
      </c>
      <c r="AH474" t="e">
        <f>IF(DEGREES(ACOS(SIN(RADIANS(G474))*SIN(RADIANS(E468))+COS(RADIANS(G474))*COS(RADIANS(E468))*COS(RADIANS(AH458))))&gt;90,0,$F$4*$F$5/E467^2*(SIN(RADIANS(G474))*SIN(RADIANS(E468))+COS(RADIANS(G474))*COS(RADIANS(E468))*COS(RADIANS(AH458))))</f>
        <v>#DIV/0!</v>
      </c>
      <c r="AI474" t="e">
        <f>IF(DEGREES(ACOS(SIN(RADIANS(G474))*SIN(RADIANS(E468))+COS(RADIANS(G474))*COS(RADIANS(E468))*COS(RADIANS(AI458))))&gt;90,0,$F$4*$F$5/E467^2*(SIN(RADIANS(G474))*SIN(RADIANS(E468))+COS(RADIANS(G474))*COS(RADIANS(E468))*COS(RADIANS(AI458))))</f>
        <v>#DIV/0!</v>
      </c>
      <c r="AJ474" t="e">
        <f>IF(DEGREES(ACOS(SIN(RADIANS(G474))*SIN(RADIANS(E468))+COS(RADIANS(G474))*COS(RADIANS(E468))*COS(RADIANS(AJ458))))&gt;90,0,$F$4*$F$5/E467^2*(SIN(RADIANS(G474))*SIN(RADIANS(E468))+COS(RADIANS(G474))*COS(RADIANS(E468))*COS(RADIANS(AJ458))))</f>
        <v>#DIV/0!</v>
      </c>
      <c r="AK474">
        <f>IF(DEGREES(ACOS(SIN(RADIANS(G474))*SIN(RADIANS(E468))+COS(RADIANS(G474))*COS(RADIANS(E468))*COS(RADIANS(AK458))))&gt;90,0,$F$4*$F$5/E467^2*(SIN(RADIANS(G474))*SIN(RADIANS(E468))+COS(RADIANS(G474))*COS(RADIANS(E468))*COS(RADIANS(AK458))))</f>
        <v>0</v>
      </c>
      <c r="AL474">
        <f>IF(DEGREES(ACOS(SIN(RADIANS(G474))*SIN(RADIANS(E468))+COS(RADIANS(G474))*COS(RADIANS(E468))*COS(RADIANS(AL458))))&gt;90,0,$F$4*$F$5/E467^2*(SIN(RADIANS(G474))*SIN(RADIANS(E468))+COS(RADIANS(G474))*COS(RADIANS(E468))*COS(RADIANS(AL458))))</f>
        <v>0</v>
      </c>
      <c r="AM474">
        <f>IF(DEGREES(ACOS(SIN(RADIANS(G474))*SIN(RADIANS(E468))+COS(RADIANS(G474))*COS(RADIANS(E468))*COS(RADIANS(AM458))))&gt;90,0,$F$4*$F$5/E467^2*(SIN(RADIANS(G474))*SIN(RADIANS(E468))+COS(RADIANS(G474))*COS(RADIANS(E468))*COS(RADIANS(AM458))))</f>
        <v>0</v>
      </c>
      <c r="AN474">
        <f>IF(DEGREES(ACOS(SIN(RADIANS(G474))*SIN(RADIANS(E468))+COS(RADIANS(G474))*COS(RADIANS(E468))*COS(RADIANS(AN458))))&gt;90,0,$F$4*$F$5/E467^2*(SIN(RADIANS(G474))*SIN(RADIANS(E468))+COS(RADIANS(G474))*COS(RADIANS(E468))*COS(RADIANS(AN458))))</f>
        <v>0</v>
      </c>
      <c r="AO474">
        <f>IF(DEGREES(ACOS(SIN(RADIANS(G474))*SIN(RADIANS(E468))+COS(RADIANS(G474))*COS(RADIANS(E468))*COS(RADIANS(AO458))))&gt;90,0,$F$4*$F$5/E467^2*(SIN(RADIANS(G474))*SIN(RADIANS(E468))+COS(RADIANS(G474))*COS(RADIANS(E468))*COS(RADIANS(AO458))))</f>
        <v>0</v>
      </c>
      <c r="AP474">
        <f>IF(DEGREES(ACOS(SIN(RADIANS(G474))*SIN(RADIANS(E468))+COS(RADIANS(G474))*COS(RADIANS(E468))*COS(RADIANS(AP458))))&gt;90,0,$F$4*$F$5/E467^2*(SIN(RADIANS(G474))*SIN(RADIANS(E468))+COS(RADIANS(G474))*COS(RADIANS(E468))*COS(RADIANS(AP458))))</f>
        <v>0</v>
      </c>
      <c r="AQ474">
        <f>IF(DEGREES(ACOS(SIN(RADIANS(G474))*SIN(RADIANS(E468))+COS(RADIANS(G474))*COS(RADIANS(E468))*COS(RADIANS(AQ458))))&gt;90,0,$F$4*$F$5/E467^2*(SIN(RADIANS(G474))*SIN(RADIANS(E468))+COS(RADIANS(G474))*COS(RADIANS(E468))*COS(RADIANS(AQ458))))</f>
        <v>0</v>
      </c>
      <c r="AR474">
        <f>IF(DEGREES(ACOS(SIN(RADIANS(G474))*SIN(RADIANS(E468))+COS(RADIANS(G474))*COS(RADIANS(E468))*COS(RADIANS(AR458))))&gt;90,0,$F$4*$F$5/E467^2*(SIN(RADIANS(G474))*SIN(RADIANS(E468))+COS(RADIANS(G474))*COS(RADIANS(E468))*COS(RADIANS(AR458))))</f>
        <v>0</v>
      </c>
    </row>
    <row r="475" spans="2:44" x14ac:dyDescent="0.5">
      <c r="G475">
        <v>-60</v>
      </c>
      <c r="I475">
        <f>IF(DEGREES(ACOS(SIN(RADIANS(G475))*SIN(RADIANS(E468))+COS(RADIANS(G475))*COS(RADIANS(E468))*COS(RADIANS(I458))))&gt;90,0,$F$4*$F$5/E467^2*(SIN(RADIANS(G475))*SIN(RADIANS(E468))+COS(RADIANS(G475))*COS(RADIANS(E468))*COS(RADIANS(I458))))</f>
        <v>0</v>
      </c>
      <c r="J475">
        <f>IF(DEGREES(ACOS(SIN(RADIANS(G475))*SIN(RADIANS(E468))+COS(RADIANS(G475))*COS(RADIANS(E468))*COS(RADIANS(J458))))&gt;90,0,$F$4*$F$5/E467^2*(SIN(RADIANS(G475))*SIN(RADIANS(E468))+COS(RADIANS(G475))*COS(RADIANS(E468))*COS(RADIANS(J458))))</f>
        <v>0</v>
      </c>
      <c r="K475">
        <f>IF(DEGREES(ACOS(SIN(RADIANS(G475))*SIN(RADIANS(E468))+COS(RADIANS(G475))*COS(RADIANS(E468))*COS(RADIANS(K458))))&gt;90,0,$F$4*$F$5/E467^2*(SIN(RADIANS(G475))*SIN(RADIANS(E468))+COS(RADIANS(G475))*COS(RADIANS(E468))*COS(RADIANS(K458))))</f>
        <v>0</v>
      </c>
      <c r="L475">
        <f>IF(DEGREES(ACOS(SIN(RADIANS(G475))*SIN(RADIANS(E468))+COS(RADIANS(G475))*COS(RADIANS(E468))*COS(RADIANS(L458))))&gt;90,0,$F$4*$F$5/E467^2*(SIN(RADIANS(G475))*SIN(RADIANS(E468))+COS(RADIANS(G475))*COS(RADIANS(E468))*COS(RADIANS(L458))))</f>
        <v>0</v>
      </c>
      <c r="M475">
        <f>IF(DEGREES(ACOS(SIN(RADIANS(G475))*SIN(RADIANS(E468))+COS(RADIANS(G475))*COS(RADIANS(E468))*COS(RADIANS(M458))))&gt;90,0,$F$4*$F$5/E467^2*(SIN(RADIANS(G475))*SIN(RADIANS(E468))+COS(RADIANS(G475))*COS(RADIANS(E468))*COS(RADIANS(M458))))</f>
        <v>0</v>
      </c>
      <c r="N475">
        <f>IF(DEGREES(ACOS(SIN(RADIANS(G475))*SIN(RADIANS(E468))+COS(RADIANS(G475))*COS(RADIANS(E468))*COS(RADIANS(N458))))&gt;90,0,$F$4*$F$5/E467^2*(SIN(RADIANS(G475))*SIN(RADIANS(E468))+COS(RADIANS(G475))*COS(RADIANS(E468))*COS(RADIANS(N458))))</f>
        <v>0</v>
      </c>
      <c r="O475">
        <f>IF(DEGREES(ACOS(SIN(RADIANS(G475))*SIN(RADIANS(E468))+COS(RADIANS(G475))*COS(RADIANS(E468))*COS(RADIANS(O458))))&gt;90,0,$F$4*$F$5/E467^2*(SIN(RADIANS(G475))*SIN(RADIANS(E468))+COS(RADIANS(G475))*COS(RADIANS(E468))*COS(RADIANS(O458))))</f>
        <v>0</v>
      </c>
      <c r="P475">
        <f>IF(DEGREES(ACOS(SIN(RADIANS(G475))*SIN(RADIANS(E468))+COS(RADIANS(G475))*COS(RADIANS(E468))*COS(RADIANS(P458))))&gt;90,0,$F$4*$F$5/E467^2*(SIN(RADIANS(G475))*SIN(RADIANS(E468))+COS(RADIANS(G475))*COS(RADIANS(E468))*COS(RADIANS(P458))))</f>
        <v>0</v>
      </c>
      <c r="Q475">
        <f>IF(DEGREES(ACOS(SIN(RADIANS(G475))*SIN(RADIANS(E468))+COS(RADIANS(G475))*COS(RADIANS(E468))*COS(RADIANS(Q458))))&gt;90,0,$F$4*$F$5/E467^2*(SIN(RADIANS(G475))*SIN(RADIANS(E468))+COS(RADIANS(G475))*COS(RADIANS(E468))*COS(RADIANS(Q458))))</f>
        <v>0</v>
      </c>
      <c r="R475" t="e">
        <f>IF(DEGREES(ACOS(SIN(RADIANS(G475))*SIN(RADIANS(E468))+COS(RADIANS(G475))*COS(RADIANS(E468))*COS(RADIANS(R458))))&gt;90,0,$F$4*$F$5/E467^2*(SIN(RADIANS(G475))*SIN(RADIANS(E468))+COS(RADIANS(G475))*COS(RADIANS(E468))*COS(RADIANS(R458))))</f>
        <v>#DIV/0!</v>
      </c>
      <c r="S475" t="e">
        <f>IF(DEGREES(ACOS(SIN(RADIANS(G475))*SIN(RADIANS(E468))+COS(RADIANS(G475))*COS(RADIANS(E468))*COS(RADIANS(S458))))&gt;90,0,$F$4*$F$5/E467^2*(SIN(RADIANS(G475))*SIN(RADIANS(E468))+COS(RADIANS(G475))*COS(RADIANS(E468))*COS(RADIANS(S458))))</f>
        <v>#DIV/0!</v>
      </c>
      <c r="T475" t="e">
        <f>IF(DEGREES(ACOS(SIN(RADIANS(G475))*SIN(RADIANS(E468))+COS(RADIANS(G475))*COS(RADIANS(E468))*COS(RADIANS(T458))))&gt;90,0,$F$4*$F$5/E467^2*(SIN(RADIANS(G475))*SIN(RADIANS(E468))+COS(RADIANS(G475))*COS(RADIANS(E468))*COS(RADIANS(T458))))</f>
        <v>#DIV/0!</v>
      </c>
      <c r="U475" t="e">
        <f>IF(DEGREES(ACOS(SIN(RADIANS(G475))*SIN(RADIANS(E468))+COS(RADIANS(G475))*COS(RADIANS(E468))*COS(RADIANS(U458))))&gt;90,0,$F$4*$F$5/E467^2*(SIN(RADIANS(G475))*SIN(RADIANS(E468))+COS(RADIANS(G475))*COS(RADIANS(E468))*COS(RADIANS(U458))))</f>
        <v>#DIV/0!</v>
      </c>
      <c r="V475" t="e">
        <f>IF(DEGREES(ACOS(SIN(RADIANS(G475))*SIN(RADIANS(E468))+COS(RADIANS(G475))*COS(RADIANS(E468))*COS(RADIANS(V458))))&gt;90,0,$F$4*$F$5/E467^2*(SIN(RADIANS(G475))*SIN(RADIANS(E468))+COS(RADIANS(G475))*COS(RADIANS(E468))*COS(RADIANS(V458))))</f>
        <v>#DIV/0!</v>
      </c>
      <c r="W475" t="e">
        <f>IF(DEGREES(ACOS(SIN(RADIANS(G475))*SIN(RADIANS(E468))+COS(RADIANS(G475))*COS(RADIANS(E468))*COS(RADIANS(W458))))&gt;90,0,$F$4*$F$5/E467^2*(SIN(RADIANS(G475))*SIN(RADIANS(E468))+COS(RADIANS(G475))*COS(RADIANS(E468))*COS(RADIANS(W458))))</f>
        <v>#DIV/0!</v>
      </c>
      <c r="X475" t="e">
        <f>IF(DEGREES(ACOS(SIN(RADIANS(G475))*SIN(RADIANS(E468))+COS(RADIANS(G475))*COS(RADIANS(E468))*COS(RADIANS(X458))))&gt;90,0,$F$4*$F$5/E467^2*(SIN(RADIANS(G475))*SIN(RADIANS(E468))+COS(RADIANS(G475))*COS(RADIANS(E468))*COS(RADIANS(X458))))</f>
        <v>#DIV/0!</v>
      </c>
      <c r="Y475" t="e">
        <f>IF(DEGREES(ACOS(SIN(RADIANS(G475))*SIN(RADIANS(E468))+COS(RADIANS(G475))*COS(RADIANS(E468))*COS(RADIANS(Y458))))&gt;90,0,$F$4*$F$5/E467^2*(SIN(RADIANS(G475))*SIN(RADIANS(E468))+COS(RADIANS(G475))*COS(RADIANS(E468))*COS(RADIANS(Y458))))</f>
        <v>#DIV/0!</v>
      </c>
      <c r="Z475" t="e">
        <f>IF(DEGREES(ACOS(SIN(RADIANS(G475))*SIN(RADIANS(E468))+COS(RADIANS(G475))*COS(RADIANS(E468))*COS(RADIANS(Z458))))&gt;90,0,$F$4*$F$5/E467^2*(SIN(RADIANS(G475))*SIN(RADIANS(E468))+COS(RADIANS(G475))*COS(RADIANS(E468))*COS(RADIANS(Z458))))</f>
        <v>#DIV/0!</v>
      </c>
      <c r="AA475" t="e">
        <f>IF(DEGREES(ACOS(SIN(RADIANS(G475))*SIN(RADIANS(E468))+COS(RADIANS(G475))*COS(RADIANS(E468))*COS(RADIANS(AA458))))&gt;90,0,$F$4*$F$5/E467^2*(SIN(RADIANS(G475))*SIN(RADIANS(E468))+COS(RADIANS(G475))*COS(RADIANS(E468))*COS(RADIANS(AA458))))</f>
        <v>#DIV/0!</v>
      </c>
      <c r="AB475" t="e">
        <f>IF(DEGREES(ACOS(SIN(RADIANS(G475))*SIN(RADIANS(E468))+COS(RADIANS(G475))*COS(RADIANS(E468))*COS(RADIANS(AB458))))&gt;90,0,$F$4*$F$5/E467^2*(SIN(RADIANS(G475))*SIN(RADIANS(E468))+COS(RADIANS(G475))*COS(RADIANS(E468))*COS(RADIANS(AB458))))</f>
        <v>#DIV/0!</v>
      </c>
      <c r="AC475" t="e">
        <f>IF(DEGREES(ACOS(SIN(RADIANS(G475))*SIN(RADIANS(E468))+COS(RADIANS(G475))*COS(RADIANS(E468))*COS(RADIANS(AC458))))&gt;90,0,$F$4*$F$5/E467^2*(SIN(RADIANS(G475))*SIN(RADIANS(E468))+COS(RADIANS(G475))*COS(RADIANS(E468))*COS(RADIANS(AC458))))</f>
        <v>#DIV/0!</v>
      </c>
      <c r="AD475" t="e">
        <f>IF(DEGREES(ACOS(SIN(RADIANS(G475))*SIN(RADIANS(E468))+COS(RADIANS(G475))*COS(RADIANS(E468))*COS(RADIANS(AD458))))&gt;90,0,$F$4*$F$5/E467^2*(SIN(RADIANS(G475))*SIN(RADIANS(E468))+COS(RADIANS(G475))*COS(RADIANS(E468))*COS(RADIANS(AD458))))</f>
        <v>#DIV/0!</v>
      </c>
      <c r="AE475" t="e">
        <f>IF(DEGREES(ACOS(SIN(RADIANS(G475))*SIN(RADIANS(E468))+COS(RADIANS(G475))*COS(RADIANS(E468))*COS(RADIANS(AE458))))&gt;90,0,$F$4*$F$5/E467^2*(SIN(RADIANS(G475))*SIN(RADIANS(E468))+COS(RADIANS(G475))*COS(RADIANS(E468))*COS(RADIANS(AE458))))</f>
        <v>#DIV/0!</v>
      </c>
      <c r="AF475" t="e">
        <f>IF(DEGREES(ACOS(SIN(RADIANS(G475))*SIN(RADIANS(E468))+COS(RADIANS(G475))*COS(RADIANS(E468))*COS(RADIANS(AF458))))&gt;90,0,$F$4*$F$5/E467^2*(SIN(RADIANS(G475))*SIN(RADIANS(E468))+COS(RADIANS(G475))*COS(RADIANS(E468))*COS(RADIANS(AF458))))</f>
        <v>#DIV/0!</v>
      </c>
      <c r="AG475" t="e">
        <f>IF(DEGREES(ACOS(SIN(RADIANS(G475))*SIN(RADIANS(E468))+COS(RADIANS(G475))*COS(RADIANS(E468))*COS(RADIANS(AG458))))&gt;90,0,$F$4*$F$5/E467^2*(SIN(RADIANS(G475))*SIN(RADIANS(E468))+COS(RADIANS(G475))*COS(RADIANS(E468))*COS(RADIANS(AG458))))</f>
        <v>#DIV/0!</v>
      </c>
      <c r="AH475" t="e">
        <f>IF(DEGREES(ACOS(SIN(RADIANS(G475))*SIN(RADIANS(E468))+COS(RADIANS(G475))*COS(RADIANS(E468))*COS(RADIANS(AH458))))&gt;90,0,$F$4*$F$5/E467^2*(SIN(RADIANS(G475))*SIN(RADIANS(E468))+COS(RADIANS(G475))*COS(RADIANS(E468))*COS(RADIANS(AH458))))</f>
        <v>#DIV/0!</v>
      </c>
      <c r="AI475" t="e">
        <f>IF(DEGREES(ACOS(SIN(RADIANS(G475))*SIN(RADIANS(E468))+COS(RADIANS(G475))*COS(RADIANS(E468))*COS(RADIANS(AI458))))&gt;90,0,$F$4*$F$5/E467^2*(SIN(RADIANS(G475))*SIN(RADIANS(E468))+COS(RADIANS(G475))*COS(RADIANS(E468))*COS(RADIANS(AI458))))</f>
        <v>#DIV/0!</v>
      </c>
      <c r="AJ475" t="e">
        <f>IF(DEGREES(ACOS(SIN(RADIANS(G475))*SIN(RADIANS(E468))+COS(RADIANS(G475))*COS(RADIANS(E468))*COS(RADIANS(AJ458))))&gt;90,0,$F$4*$F$5/E467^2*(SIN(RADIANS(G475))*SIN(RADIANS(E468))+COS(RADIANS(G475))*COS(RADIANS(E468))*COS(RADIANS(AJ458))))</f>
        <v>#DIV/0!</v>
      </c>
      <c r="AK475">
        <f>IF(DEGREES(ACOS(SIN(RADIANS(G475))*SIN(RADIANS(E468))+COS(RADIANS(G475))*COS(RADIANS(E468))*COS(RADIANS(AK458))))&gt;90,0,$F$4*$F$5/E467^2*(SIN(RADIANS(G475))*SIN(RADIANS(E468))+COS(RADIANS(G475))*COS(RADIANS(E468))*COS(RADIANS(AK458))))</f>
        <v>0</v>
      </c>
      <c r="AL475">
        <f>IF(DEGREES(ACOS(SIN(RADIANS(G475))*SIN(RADIANS(E468))+COS(RADIANS(G475))*COS(RADIANS(E468))*COS(RADIANS(AL458))))&gt;90,0,$F$4*$F$5/E467^2*(SIN(RADIANS(G475))*SIN(RADIANS(E468))+COS(RADIANS(G475))*COS(RADIANS(E468))*COS(RADIANS(AL458))))</f>
        <v>0</v>
      </c>
      <c r="AM475">
        <f>IF(DEGREES(ACOS(SIN(RADIANS(G475))*SIN(RADIANS(E468))+COS(RADIANS(G475))*COS(RADIANS(E468))*COS(RADIANS(AM458))))&gt;90,0,$F$4*$F$5/E467^2*(SIN(RADIANS(G475))*SIN(RADIANS(E468))+COS(RADIANS(G475))*COS(RADIANS(E468))*COS(RADIANS(AM458))))</f>
        <v>0</v>
      </c>
      <c r="AN475">
        <f>IF(DEGREES(ACOS(SIN(RADIANS(G475))*SIN(RADIANS(E468))+COS(RADIANS(G475))*COS(RADIANS(E468))*COS(RADIANS(AN458))))&gt;90,0,$F$4*$F$5/E467^2*(SIN(RADIANS(G475))*SIN(RADIANS(E468))+COS(RADIANS(G475))*COS(RADIANS(E468))*COS(RADIANS(AN458))))</f>
        <v>0</v>
      </c>
      <c r="AO475">
        <f>IF(DEGREES(ACOS(SIN(RADIANS(G475))*SIN(RADIANS(E468))+COS(RADIANS(G475))*COS(RADIANS(E468))*COS(RADIANS(AO458))))&gt;90,0,$F$4*$F$5/E467^2*(SIN(RADIANS(G475))*SIN(RADIANS(E468))+COS(RADIANS(G475))*COS(RADIANS(E468))*COS(RADIANS(AO458))))</f>
        <v>0</v>
      </c>
      <c r="AP475">
        <f>IF(DEGREES(ACOS(SIN(RADIANS(G475))*SIN(RADIANS(E468))+COS(RADIANS(G475))*COS(RADIANS(E468))*COS(RADIANS(AP458))))&gt;90,0,$F$4*$F$5/E467^2*(SIN(RADIANS(G475))*SIN(RADIANS(E468))+COS(RADIANS(G475))*COS(RADIANS(E468))*COS(RADIANS(AP458))))</f>
        <v>0</v>
      </c>
      <c r="AQ475">
        <f>IF(DEGREES(ACOS(SIN(RADIANS(G475))*SIN(RADIANS(E468))+COS(RADIANS(G475))*COS(RADIANS(E468))*COS(RADIANS(AQ458))))&gt;90,0,$F$4*$F$5/E467^2*(SIN(RADIANS(G475))*SIN(RADIANS(E468))+COS(RADIANS(G475))*COS(RADIANS(E468))*COS(RADIANS(AQ458))))</f>
        <v>0</v>
      </c>
      <c r="AR475">
        <f>IF(DEGREES(ACOS(SIN(RADIANS(G475))*SIN(RADIANS(E468))+COS(RADIANS(G475))*COS(RADIANS(E468))*COS(RADIANS(AR458))))&gt;90,0,$F$4*$F$5/E467^2*(SIN(RADIANS(G475))*SIN(RADIANS(E468))+COS(RADIANS(G475))*COS(RADIANS(E468))*COS(RADIANS(AR458))))</f>
        <v>0</v>
      </c>
    </row>
    <row r="476" spans="2:44" x14ac:dyDescent="0.5">
      <c r="G476">
        <v>-70</v>
      </c>
      <c r="I476">
        <f>IF(DEGREES(ACOS(SIN(RADIANS(G476))*SIN(RADIANS(E468))+COS(RADIANS(G476))*COS(RADIANS(E468))*COS(RADIANS(I458))))&gt;90,0,$F$4*$F$5/E467^2*(SIN(RADIANS(G476))*SIN(RADIANS(E468))+COS(RADIANS(G476))*COS(RADIANS(E468))*COS(RADIANS(I458))))</f>
        <v>0</v>
      </c>
      <c r="J476">
        <f>IF(DEGREES(ACOS(SIN(RADIANS(G476))*SIN(RADIANS(E468))+COS(RADIANS(G476))*COS(RADIANS(E468))*COS(RADIANS(J458))))&gt;90,0,$F$4*$F$5/E467^2*(SIN(RADIANS(G476))*SIN(RADIANS(E468))+COS(RADIANS(G476))*COS(RADIANS(E468))*COS(RADIANS(J458))))</f>
        <v>0</v>
      </c>
      <c r="K476">
        <f>IF(DEGREES(ACOS(SIN(RADIANS(G476))*SIN(RADIANS(E468))+COS(RADIANS(G476))*COS(RADIANS(E468))*COS(RADIANS(K458))))&gt;90,0,$F$4*$F$5/E467^2*(SIN(RADIANS(G476))*SIN(RADIANS(E468))+COS(RADIANS(G476))*COS(RADIANS(E468))*COS(RADIANS(K458))))</f>
        <v>0</v>
      </c>
      <c r="L476">
        <f>IF(DEGREES(ACOS(SIN(RADIANS(G476))*SIN(RADIANS(E468))+COS(RADIANS(G476))*COS(RADIANS(E468))*COS(RADIANS(L458))))&gt;90,0,$F$4*$F$5/E467^2*(SIN(RADIANS(G476))*SIN(RADIANS(E468))+COS(RADIANS(G476))*COS(RADIANS(E468))*COS(RADIANS(L458))))</f>
        <v>0</v>
      </c>
      <c r="M476">
        <f>IF(DEGREES(ACOS(SIN(RADIANS(G476))*SIN(RADIANS(E468))+COS(RADIANS(G476))*COS(RADIANS(E468))*COS(RADIANS(M458))))&gt;90,0,$F$4*$F$5/E467^2*(SIN(RADIANS(G476))*SIN(RADIANS(E468))+COS(RADIANS(G476))*COS(RADIANS(E468))*COS(RADIANS(M458))))</f>
        <v>0</v>
      </c>
      <c r="N476">
        <f>IF(DEGREES(ACOS(SIN(RADIANS(G476))*SIN(RADIANS(E468))+COS(RADIANS(G476))*COS(RADIANS(E468))*COS(RADIANS(N458))))&gt;90,0,$F$4*$F$5/E467^2*(SIN(RADIANS(G476))*SIN(RADIANS(E468))+COS(RADIANS(G476))*COS(RADIANS(E468))*COS(RADIANS(N458))))</f>
        <v>0</v>
      </c>
      <c r="O476">
        <f>IF(DEGREES(ACOS(SIN(RADIANS(G476))*SIN(RADIANS(E468))+COS(RADIANS(G476))*COS(RADIANS(E468))*COS(RADIANS(O458))))&gt;90,0,$F$4*$F$5/E467^2*(SIN(RADIANS(G476))*SIN(RADIANS(E468))+COS(RADIANS(G476))*COS(RADIANS(E468))*COS(RADIANS(O458))))</f>
        <v>0</v>
      </c>
      <c r="P476">
        <f>IF(DEGREES(ACOS(SIN(RADIANS(G476))*SIN(RADIANS(E468))+COS(RADIANS(G476))*COS(RADIANS(E468))*COS(RADIANS(P458))))&gt;90,0,$F$4*$F$5/E467^2*(SIN(RADIANS(G476))*SIN(RADIANS(E468))+COS(RADIANS(G476))*COS(RADIANS(E468))*COS(RADIANS(P458))))</f>
        <v>0</v>
      </c>
      <c r="Q476">
        <f>IF(DEGREES(ACOS(SIN(RADIANS(G476))*SIN(RADIANS(E468))+COS(RADIANS(G476))*COS(RADIANS(E468))*COS(RADIANS(Q458))))&gt;90,0,$F$4*$F$5/E467^2*(SIN(RADIANS(G476))*SIN(RADIANS(E468))+COS(RADIANS(G476))*COS(RADIANS(E468))*COS(RADIANS(Q458))))</f>
        <v>0</v>
      </c>
      <c r="R476" t="e">
        <f>IF(DEGREES(ACOS(SIN(RADIANS(G476))*SIN(RADIANS(E468))+COS(RADIANS(G476))*COS(RADIANS(E468))*COS(RADIANS(R458))))&gt;90,0,$F$4*$F$5/E467^2*(SIN(RADIANS(G476))*SIN(RADIANS(E468))+COS(RADIANS(G476))*COS(RADIANS(E468))*COS(RADIANS(R458))))</f>
        <v>#DIV/0!</v>
      </c>
      <c r="S476" t="e">
        <f>IF(DEGREES(ACOS(SIN(RADIANS(G476))*SIN(RADIANS(E468))+COS(RADIANS(G476))*COS(RADIANS(E468))*COS(RADIANS(S458))))&gt;90,0,$F$4*$F$5/E467^2*(SIN(RADIANS(G476))*SIN(RADIANS(E468))+COS(RADIANS(G476))*COS(RADIANS(E468))*COS(RADIANS(S458))))</f>
        <v>#DIV/0!</v>
      </c>
      <c r="T476" t="e">
        <f>IF(DEGREES(ACOS(SIN(RADIANS(G476))*SIN(RADIANS(E468))+COS(RADIANS(G476))*COS(RADIANS(E468))*COS(RADIANS(T458))))&gt;90,0,$F$4*$F$5/E467^2*(SIN(RADIANS(G476))*SIN(RADIANS(E468))+COS(RADIANS(G476))*COS(RADIANS(E468))*COS(RADIANS(T458))))</f>
        <v>#DIV/0!</v>
      </c>
      <c r="U476" t="e">
        <f>IF(DEGREES(ACOS(SIN(RADIANS(G476))*SIN(RADIANS(E468))+COS(RADIANS(G476))*COS(RADIANS(E468))*COS(RADIANS(U458))))&gt;90,0,$F$4*$F$5/E467^2*(SIN(RADIANS(G476))*SIN(RADIANS(E468))+COS(RADIANS(G476))*COS(RADIANS(E468))*COS(RADIANS(U458))))</f>
        <v>#DIV/0!</v>
      </c>
      <c r="V476" t="e">
        <f>IF(DEGREES(ACOS(SIN(RADIANS(G476))*SIN(RADIANS(E468))+COS(RADIANS(G476))*COS(RADIANS(E468))*COS(RADIANS(V458))))&gt;90,0,$F$4*$F$5/E467^2*(SIN(RADIANS(G476))*SIN(RADIANS(E468))+COS(RADIANS(G476))*COS(RADIANS(E468))*COS(RADIANS(V458))))</f>
        <v>#DIV/0!</v>
      </c>
      <c r="W476" t="e">
        <f>IF(DEGREES(ACOS(SIN(RADIANS(G476))*SIN(RADIANS(E468))+COS(RADIANS(G476))*COS(RADIANS(E468))*COS(RADIANS(W458))))&gt;90,0,$F$4*$F$5/E467^2*(SIN(RADIANS(G476))*SIN(RADIANS(E468))+COS(RADIANS(G476))*COS(RADIANS(E468))*COS(RADIANS(W458))))</f>
        <v>#DIV/0!</v>
      </c>
      <c r="X476" t="e">
        <f>IF(DEGREES(ACOS(SIN(RADIANS(G476))*SIN(RADIANS(E468))+COS(RADIANS(G476))*COS(RADIANS(E468))*COS(RADIANS(X458))))&gt;90,0,$F$4*$F$5/E467^2*(SIN(RADIANS(G476))*SIN(RADIANS(E468))+COS(RADIANS(G476))*COS(RADIANS(E468))*COS(RADIANS(X458))))</f>
        <v>#DIV/0!</v>
      </c>
      <c r="Y476" t="e">
        <f>IF(DEGREES(ACOS(SIN(RADIANS(G476))*SIN(RADIANS(E468))+COS(RADIANS(G476))*COS(RADIANS(E468))*COS(RADIANS(Y458))))&gt;90,0,$F$4*$F$5/E467^2*(SIN(RADIANS(G476))*SIN(RADIANS(E468))+COS(RADIANS(G476))*COS(RADIANS(E468))*COS(RADIANS(Y458))))</f>
        <v>#DIV/0!</v>
      </c>
      <c r="Z476" t="e">
        <f>IF(DEGREES(ACOS(SIN(RADIANS(G476))*SIN(RADIANS(E468))+COS(RADIANS(G476))*COS(RADIANS(E468))*COS(RADIANS(Z458))))&gt;90,0,$F$4*$F$5/E467^2*(SIN(RADIANS(G476))*SIN(RADIANS(E468))+COS(RADIANS(G476))*COS(RADIANS(E468))*COS(RADIANS(Z458))))</f>
        <v>#DIV/0!</v>
      </c>
      <c r="AA476" t="e">
        <f>IF(DEGREES(ACOS(SIN(RADIANS(G476))*SIN(RADIANS(E468))+COS(RADIANS(G476))*COS(RADIANS(E468))*COS(RADIANS(AA458))))&gt;90,0,$F$4*$F$5/E467^2*(SIN(RADIANS(G476))*SIN(RADIANS(E468))+COS(RADIANS(G476))*COS(RADIANS(E468))*COS(RADIANS(AA458))))</f>
        <v>#DIV/0!</v>
      </c>
      <c r="AB476" t="e">
        <f>IF(DEGREES(ACOS(SIN(RADIANS(G476))*SIN(RADIANS(E468))+COS(RADIANS(G476))*COS(RADIANS(E468))*COS(RADIANS(AB458))))&gt;90,0,$F$4*$F$5/E467^2*(SIN(RADIANS(G476))*SIN(RADIANS(E468))+COS(RADIANS(G476))*COS(RADIANS(E468))*COS(RADIANS(AB458))))</f>
        <v>#DIV/0!</v>
      </c>
      <c r="AC476" t="e">
        <f>IF(DEGREES(ACOS(SIN(RADIANS(G476))*SIN(RADIANS(E468))+COS(RADIANS(G476))*COS(RADIANS(E468))*COS(RADIANS(AC458))))&gt;90,0,$F$4*$F$5/E467^2*(SIN(RADIANS(G476))*SIN(RADIANS(E468))+COS(RADIANS(G476))*COS(RADIANS(E468))*COS(RADIANS(AC458))))</f>
        <v>#DIV/0!</v>
      </c>
      <c r="AD476" t="e">
        <f>IF(DEGREES(ACOS(SIN(RADIANS(G476))*SIN(RADIANS(E468))+COS(RADIANS(G476))*COS(RADIANS(E468))*COS(RADIANS(AD458))))&gt;90,0,$F$4*$F$5/E467^2*(SIN(RADIANS(G476))*SIN(RADIANS(E468))+COS(RADIANS(G476))*COS(RADIANS(E468))*COS(RADIANS(AD458))))</f>
        <v>#DIV/0!</v>
      </c>
      <c r="AE476" t="e">
        <f>IF(DEGREES(ACOS(SIN(RADIANS(G476))*SIN(RADIANS(E468))+COS(RADIANS(G476))*COS(RADIANS(E468))*COS(RADIANS(AE458))))&gt;90,0,$F$4*$F$5/E467^2*(SIN(RADIANS(G476))*SIN(RADIANS(E468))+COS(RADIANS(G476))*COS(RADIANS(E468))*COS(RADIANS(AE458))))</f>
        <v>#DIV/0!</v>
      </c>
      <c r="AF476" t="e">
        <f>IF(DEGREES(ACOS(SIN(RADIANS(G476))*SIN(RADIANS(E468))+COS(RADIANS(G476))*COS(RADIANS(E468))*COS(RADIANS(AF458))))&gt;90,0,$F$4*$F$5/E467^2*(SIN(RADIANS(G476))*SIN(RADIANS(E468))+COS(RADIANS(G476))*COS(RADIANS(E468))*COS(RADIANS(AF458))))</f>
        <v>#DIV/0!</v>
      </c>
      <c r="AG476" t="e">
        <f>IF(DEGREES(ACOS(SIN(RADIANS(G476))*SIN(RADIANS(E468))+COS(RADIANS(G476))*COS(RADIANS(E468))*COS(RADIANS(AG458))))&gt;90,0,$F$4*$F$5/E467^2*(SIN(RADIANS(G476))*SIN(RADIANS(E468))+COS(RADIANS(G476))*COS(RADIANS(E468))*COS(RADIANS(AG458))))</f>
        <v>#DIV/0!</v>
      </c>
      <c r="AH476" t="e">
        <f>IF(DEGREES(ACOS(SIN(RADIANS(G476))*SIN(RADIANS(E468))+COS(RADIANS(G476))*COS(RADIANS(E468))*COS(RADIANS(AH458))))&gt;90,0,$F$4*$F$5/E467^2*(SIN(RADIANS(G476))*SIN(RADIANS(E468))+COS(RADIANS(G476))*COS(RADIANS(E468))*COS(RADIANS(AH458))))</f>
        <v>#DIV/0!</v>
      </c>
      <c r="AI476" t="e">
        <f>IF(DEGREES(ACOS(SIN(RADIANS(G476))*SIN(RADIANS(E468))+COS(RADIANS(G476))*COS(RADIANS(E468))*COS(RADIANS(AI458))))&gt;90,0,$F$4*$F$5/E467^2*(SIN(RADIANS(G476))*SIN(RADIANS(E468))+COS(RADIANS(G476))*COS(RADIANS(E468))*COS(RADIANS(AI458))))</f>
        <v>#DIV/0!</v>
      </c>
      <c r="AJ476" t="e">
        <f>IF(DEGREES(ACOS(SIN(RADIANS(G476))*SIN(RADIANS(E468))+COS(RADIANS(G476))*COS(RADIANS(E468))*COS(RADIANS(AJ458))))&gt;90,0,$F$4*$F$5/E467^2*(SIN(RADIANS(G476))*SIN(RADIANS(E468))+COS(RADIANS(G476))*COS(RADIANS(E468))*COS(RADIANS(AJ458))))</f>
        <v>#DIV/0!</v>
      </c>
      <c r="AK476">
        <f>IF(DEGREES(ACOS(SIN(RADIANS(G476))*SIN(RADIANS(E468))+COS(RADIANS(G476))*COS(RADIANS(E468))*COS(RADIANS(AK458))))&gt;90,0,$F$4*$F$5/E467^2*(SIN(RADIANS(G476))*SIN(RADIANS(E468))+COS(RADIANS(G476))*COS(RADIANS(E468))*COS(RADIANS(AK458))))</f>
        <v>0</v>
      </c>
      <c r="AL476">
        <f>IF(DEGREES(ACOS(SIN(RADIANS(G476))*SIN(RADIANS(E468))+COS(RADIANS(G476))*COS(RADIANS(E468))*COS(RADIANS(AL458))))&gt;90,0,$F$4*$F$5/E467^2*(SIN(RADIANS(G476))*SIN(RADIANS(E468))+COS(RADIANS(G476))*COS(RADIANS(E468))*COS(RADIANS(AL458))))</f>
        <v>0</v>
      </c>
      <c r="AM476">
        <f>IF(DEGREES(ACOS(SIN(RADIANS(G476))*SIN(RADIANS(E468))+COS(RADIANS(G476))*COS(RADIANS(E468))*COS(RADIANS(AM458))))&gt;90,0,$F$4*$F$5/E467^2*(SIN(RADIANS(G476))*SIN(RADIANS(E468))+COS(RADIANS(G476))*COS(RADIANS(E468))*COS(RADIANS(AM458))))</f>
        <v>0</v>
      </c>
      <c r="AN476">
        <f>IF(DEGREES(ACOS(SIN(RADIANS(G476))*SIN(RADIANS(E468))+COS(RADIANS(G476))*COS(RADIANS(E468))*COS(RADIANS(AN458))))&gt;90,0,$F$4*$F$5/E467^2*(SIN(RADIANS(G476))*SIN(RADIANS(E468))+COS(RADIANS(G476))*COS(RADIANS(E468))*COS(RADIANS(AN458))))</f>
        <v>0</v>
      </c>
      <c r="AO476">
        <f>IF(DEGREES(ACOS(SIN(RADIANS(G476))*SIN(RADIANS(E468))+COS(RADIANS(G476))*COS(RADIANS(E468))*COS(RADIANS(AO458))))&gt;90,0,$F$4*$F$5/E467^2*(SIN(RADIANS(G476))*SIN(RADIANS(E468))+COS(RADIANS(G476))*COS(RADIANS(E468))*COS(RADIANS(AO458))))</f>
        <v>0</v>
      </c>
      <c r="AP476">
        <f>IF(DEGREES(ACOS(SIN(RADIANS(G476))*SIN(RADIANS(E468))+COS(RADIANS(G476))*COS(RADIANS(E468))*COS(RADIANS(AP458))))&gt;90,0,$F$4*$F$5/E467^2*(SIN(RADIANS(G476))*SIN(RADIANS(E468))+COS(RADIANS(G476))*COS(RADIANS(E468))*COS(RADIANS(AP458))))</f>
        <v>0</v>
      </c>
      <c r="AQ476">
        <f>IF(DEGREES(ACOS(SIN(RADIANS(G476))*SIN(RADIANS(E468))+COS(RADIANS(G476))*COS(RADIANS(E468))*COS(RADIANS(AQ458))))&gt;90,0,$F$4*$F$5/E467^2*(SIN(RADIANS(G476))*SIN(RADIANS(E468))+COS(RADIANS(G476))*COS(RADIANS(E468))*COS(RADIANS(AQ458))))</f>
        <v>0</v>
      </c>
      <c r="AR476">
        <f>IF(DEGREES(ACOS(SIN(RADIANS(G476))*SIN(RADIANS(E468))+COS(RADIANS(G476))*COS(RADIANS(E468))*COS(RADIANS(AR458))))&gt;90,0,$F$4*$F$5/E467^2*(SIN(RADIANS(G476))*SIN(RADIANS(E468))+COS(RADIANS(G476))*COS(RADIANS(E468))*COS(RADIANS(AR458))))</f>
        <v>0</v>
      </c>
    </row>
    <row r="477" spans="2:44" x14ac:dyDescent="0.5">
      <c r="G477">
        <v>-80</v>
      </c>
      <c r="I477">
        <f>IF(DEGREES(ACOS(SIN(RADIANS(G477))*SIN(RADIANS(E468))+COS(RADIANS(G477))*COS(RADIANS(E468))*COS(RADIANS(I458))))&gt;90,0,$F$4*$F$5/E467^2*(SIN(RADIANS(G477))*SIN(RADIANS(E468))+COS(RADIANS(G477))*COS(RADIANS(E468))*COS(RADIANS(I458))))</f>
        <v>0</v>
      </c>
      <c r="J477">
        <f>IF(DEGREES(ACOS(SIN(RADIANS(G477))*SIN(RADIANS(E468))+COS(RADIANS(G477))*COS(RADIANS(E468))*COS(RADIANS(J458))))&gt;90,0,$F$4*$F$5/E467^2*(SIN(RADIANS(G477))*SIN(RADIANS(E468))+COS(RADIANS(G477))*COS(RADIANS(E468))*COS(RADIANS(J458))))</f>
        <v>0</v>
      </c>
      <c r="K477">
        <f>IF(DEGREES(ACOS(SIN(RADIANS(G477))*SIN(RADIANS(E468))+COS(RADIANS(G477))*COS(RADIANS(E468))*COS(RADIANS(K458))))&gt;90,0,$F$4*$F$5/E467^2*(SIN(RADIANS(G477))*SIN(RADIANS(E468))+COS(RADIANS(G477))*COS(RADIANS(E468))*COS(RADIANS(K458))))</f>
        <v>0</v>
      </c>
      <c r="L477">
        <f>IF(DEGREES(ACOS(SIN(RADIANS(G477))*SIN(RADIANS(E468))+COS(RADIANS(G477))*COS(RADIANS(E468))*COS(RADIANS(L458))))&gt;90,0,$F$4*$F$5/E467^2*(SIN(RADIANS(G477))*SIN(RADIANS(E468))+COS(RADIANS(G477))*COS(RADIANS(E468))*COS(RADIANS(L458))))</f>
        <v>0</v>
      </c>
      <c r="M477">
        <f>IF(DEGREES(ACOS(SIN(RADIANS(G477))*SIN(RADIANS(E468))+COS(RADIANS(G477))*COS(RADIANS(E468))*COS(RADIANS(M458))))&gt;90,0,$F$4*$F$5/E467^2*(SIN(RADIANS(G477))*SIN(RADIANS(E468))+COS(RADIANS(G477))*COS(RADIANS(E468))*COS(RADIANS(M458))))</f>
        <v>0</v>
      </c>
      <c r="N477">
        <f>IF(DEGREES(ACOS(SIN(RADIANS(G477))*SIN(RADIANS(E468))+COS(RADIANS(G477))*COS(RADIANS(E468))*COS(RADIANS(N458))))&gt;90,0,$F$4*$F$5/E467^2*(SIN(RADIANS(G477))*SIN(RADIANS(E468))+COS(RADIANS(G477))*COS(RADIANS(E468))*COS(RADIANS(N458))))</f>
        <v>0</v>
      </c>
      <c r="O477">
        <f>IF(DEGREES(ACOS(SIN(RADIANS(G477))*SIN(RADIANS(E468))+COS(RADIANS(G477))*COS(RADIANS(E468))*COS(RADIANS(O458))))&gt;90,0,$F$4*$F$5/E467^2*(SIN(RADIANS(G477))*SIN(RADIANS(E468))+COS(RADIANS(G477))*COS(RADIANS(E468))*COS(RADIANS(O458))))</f>
        <v>0</v>
      </c>
      <c r="P477">
        <f>IF(DEGREES(ACOS(SIN(RADIANS(G477))*SIN(RADIANS(E468))+COS(RADIANS(G477))*COS(RADIANS(E468))*COS(RADIANS(P458))))&gt;90,0,$F$4*$F$5/E467^2*(SIN(RADIANS(G477))*SIN(RADIANS(E468))+COS(RADIANS(G477))*COS(RADIANS(E468))*COS(RADIANS(P458))))</f>
        <v>0</v>
      </c>
      <c r="Q477">
        <f>IF(DEGREES(ACOS(SIN(RADIANS(G477))*SIN(RADIANS(E468))+COS(RADIANS(G477))*COS(RADIANS(E468))*COS(RADIANS(Q458))))&gt;90,0,$F$4*$F$5/E467^2*(SIN(RADIANS(G477))*SIN(RADIANS(E468))+COS(RADIANS(G477))*COS(RADIANS(E468))*COS(RADIANS(Q458))))</f>
        <v>0</v>
      </c>
      <c r="R477" t="e">
        <f>IF(DEGREES(ACOS(SIN(RADIANS(G477))*SIN(RADIANS(E468))+COS(RADIANS(G477))*COS(RADIANS(E468))*COS(RADIANS(R458))))&gt;90,0,$F$4*$F$5/E467^2*(SIN(RADIANS(G477))*SIN(RADIANS(E468))+COS(RADIANS(G477))*COS(RADIANS(E468))*COS(RADIANS(R458))))</f>
        <v>#DIV/0!</v>
      </c>
      <c r="S477" t="e">
        <f>IF(DEGREES(ACOS(SIN(RADIANS(G477))*SIN(RADIANS(E468))+COS(RADIANS(G477))*COS(RADIANS(E468))*COS(RADIANS(S458))))&gt;90,0,$F$4*$F$5/E467^2*(SIN(RADIANS(G477))*SIN(RADIANS(E468))+COS(RADIANS(G477))*COS(RADIANS(E468))*COS(RADIANS(S458))))</f>
        <v>#DIV/0!</v>
      </c>
      <c r="T477" t="e">
        <f>IF(DEGREES(ACOS(SIN(RADIANS(G477))*SIN(RADIANS(E468))+COS(RADIANS(G477))*COS(RADIANS(E468))*COS(RADIANS(T458))))&gt;90,0,$F$4*$F$5/E467^2*(SIN(RADIANS(G477))*SIN(RADIANS(E468))+COS(RADIANS(G477))*COS(RADIANS(E468))*COS(RADIANS(T458))))</f>
        <v>#DIV/0!</v>
      </c>
      <c r="U477" t="e">
        <f>IF(DEGREES(ACOS(SIN(RADIANS(G477))*SIN(RADIANS(E468))+COS(RADIANS(G477))*COS(RADIANS(E468))*COS(RADIANS(U458))))&gt;90,0,$F$4*$F$5/E467^2*(SIN(RADIANS(G477))*SIN(RADIANS(E468))+COS(RADIANS(G477))*COS(RADIANS(E468))*COS(RADIANS(U458))))</f>
        <v>#DIV/0!</v>
      </c>
      <c r="V477" t="e">
        <f>IF(DEGREES(ACOS(SIN(RADIANS(G477))*SIN(RADIANS(E468))+COS(RADIANS(G477))*COS(RADIANS(E468))*COS(RADIANS(V458))))&gt;90,0,$F$4*$F$5/E467^2*(SIN(RADIANS(G477))*SIN(RADIANS(E468))+COS(RADIANS(G477))*COS(RADIANS(E468))*COS(RADIANS(V458))))</f>
        <v>#DIV/0!</v>
      </c>
      <c r="W477" t="e">
        <f>IF(DEGREES(ACOS(SIN(RADIANS(G477))*SIN(RADIANS(E468))+COS(RADIANS(G477))*COS(RADIANS(E468))*COS(RADIANS(W458))))&gt;90,0,$F$4*$F$5/E467^2*(SIN(RADIANS(G477))*SIN(RADIANS(E468))+COS(RADIANS(G477))*COS(RADIANS(E468))*COS(RADIANS(W458))))</f>
        <v>#DIV/0!</v>
      </c>
      <c r="X477" t="e">
        <f>IF(DEGREES(ACOS(SIN(RADIANS(G477))*SIN(RADIANS(E468))+COS(RADIANS(G477))*COS(RADIANS(E468))*COS(RADIANS(X458))))&gt;90,0,$F$4*$F$5/E467^2*(SIN(RADIANS(G477))*SIN(RADIANS(E468))+COS(RADIANS(G477))*COS(RADIANS(E468))*COS(RADIANS(X458))))</f>
        <v>#DIV/0!</v>
      </c>
      <c r="Y477" t="e">
        <f>IF(DEGREES(ACOS(SIN(RADIANS(G477))*SIN(RADIANS(E468))+COS(RADIANS(G477))*COS(RADIANS(E468))*COS(RADIANS(Y458))))&gt;90,0,$F$4*$F$5/E467^2*(SIN(RADIANS(G477))*SIN(RADIANS(E468))+COS(RADIANS(G477))*COS(RADIANS(E468))*COS(RADIANS(Y458))))</f>
        <v>#DIV/0!</v>
      </c>
      <c r="Z477" t="e">
        <f>IF(DEGREES(ACOS(SIN(RADIANS(G477))*SIN(RADIANS(E468))+COS(RADIANS(G477))*COS(RADIANS(E468))*COS(RADIANS(Z458))))&gt;90,0,$F$4*$F$5/E467^2*(SIN(RADIANS(G477))*SIN(RADIANS(E468))+COS(RADIANS(G477))*COS(RADIANS(E468))*COS(RADIANS(Z458))))</f>
        <v>#DIV/0!</v>
      </c>
      <c r="AA477" t="e">
        <f>IF(DEGREES(ACOS(SIN(RADIANS(G477))*SIN(RADIANS(E468))+COS(RADIANS(G477))*COS(RADIANS(E468))*COS(RADIANS(AA458))))&gt;90,0,$F$4*$F$5/E467^2*(SIN(RADIANS(G477))*SIN(RADIANS(E468))+COS(RADIANS(G477))*COS(RADIANS(E468))*COS(RADIANS(AA458))))</f>
        <v>#DIV/0!</v>
      </c>
      <c r="AB477" t="e">
        <f>IF(DEGREES(ACOS(SIN(RADIANS(G477))*SIN(RADIANS(E468))+COS(RADIANS(G477))*COS(RADIANS(E468))*COS(RADIANS(AB458))))&gt;90,0,$F$4*$F$5/E467^2*(SIN(RADIANS(G477))*SIN(RADIANS(E468))+COS(RADIANS(G477))*COS(RADIANS(E468))*COS(RADIANS(AB458))))</f>
        <v>#DIV/0!</v>
      </c>
      <c r="AC477" t="e">
        <f>IF(DEGREES(ACOS(SIN(RADIANS(G477))*SIN(RADIANS(E468))+COS(RADIANS(G477))*COS(RADIANS(E468))*COS(RADIANS(AC458))))&gt;90,0,$F$4*$F$5/E467^2*(SIN(RADIANS(G477))*SIN(RADIANS(E468))+COS(RADIANS(G477))*COS(RADIANS(E468))*COS(RADIANS(AC458))))</f>
        <v>#DIV/0!</v>
      </c>
      <c r="AD477" t="e">
        <f>IF(DEGREES(ACOS(SIN(RADIANS(G477))*SIN(RADIANS(E468))+COS(RADIANS(G477))*COS(RADIANS(E468))*COS(RADIANS(AD458))))&gt;90,0,$F$4*$F$5/E467^2*(SIN(RADIANS(G477))*SIN(RADIANS(E468))+COS(RADIANS(G477))*COS(RADIANS(E468))*COS(RADIANS(AD458))))</f>
        <v>#DIV/0!</v>
      </c>
      <c r="AE477" t="e">
        <f>IF(DEGREES(ACOS(SIN(RADIANS(G477))*SIN(RADIANS(E468))+COS(RADIANS(G477))*COS(RADIANS(E468))*COS(RADIANS(AE458))))&gt;90,0,$F$4*$F$5/E467^2*(SIN(RADIANS(G477))*SIN(RADIANS(E468))+COS(RADIANS(G477))*COS(RADIANS(E468))*COS(RADIANS(AE458))))</f>
        <v>#DIV/0!</v>
      </c>
      <c r="AF477" t="e">
        <f>IF(DEGREES(ACOS(SIN(RADIANS(G477))*SIN(RADIANS(E468))+COS(RADIANS(G477))*COS(RADIANS(E468))*COS(RADIANS(AF458))))&gt;90,0,$F$4*$F$5/E467^2*(SIN(RADIANS(G477))*SIN(RADIANS(E468))+COS(RADIANS(G477))*COS(RADIANS(E468))*COS(RADIANS(AF458))))</f>
        <v>#DIV/0!</v>
      </c>
      <c r="AG477" t="e">
        <f>IF(DEGREES(ACOS(SIN(RADIANS(G477))*SIN(RADIANS(E468))+COS(RADIANS(G477))*COS(RADIANS(E468))*COS(RADIANS(AG458))))&gt;90,0,$F$4*$F$5/E467^2*(SIN(RADIANS(G477))*SIN(RADIANS(E468))+COS(RADIANS(G477))*COS(RADIANS(E468))*COS(RADIANS(AG458))))</f>
        <v>#DIV/0!</v>
      </c>
      <c r="AH477" t="e">
        <f>IF(DEGREES(ACOS(SIN(RADIANS(G477))*SIN(RADIANS(E468))+COS(RADIANS(G477))*COS(RADIANS(E468))*COS(RADIANS(AH458))))&gt;90,0,$F$4*$F$5/E467^2*(SIN(RADIANS(G477))*SIN(RADIANS(E468))+COS(RADIANS(G477))*COS(RADIANS(E468))*COS(RADIANS(AH458))))</f>
        <v>#DIV/0!</v>
      </c>
      <c r="AI477" t="e">
        <f>IF(DEGREES(ACOS(SIN(RADIANS(G477))*SIN(RADIANS(E468))+COS(RADIANS(G477))*COS(RADIANS(E468))*COS(RADIANS(AI458))))&gt;90,0,$F$4*$F$5/E467^2*(SIN(RADIANS(G477))*SIN(RADIANS(E468))+COS(RADIANS(G477))*COS(RADIANS(E468))*COS(RADIANS(AI458))))</f>
        <v>#DIV/0!</v>
      </c>
      <c r="AJ477" t="e">
        <f>IF(DEGREES(ACOS(SIN(RADIANS(G477))*SIN(RADIANS(E468))+COS(RADIANS(G477))*COS(RADIANS(E468))*COS(RADIANS(AJ458))))&gt;90,0,$F$4*$F$5/E467^2*(SIN(RADIANS(G477))*SIN(RADIANS(E468))+COS(RADIANS(G477))*COS(RADIANS(E468))*COS(RADIANS(AJ458))))</f>
        <v>#DIV/0!</v>
      </c>
      <c r="AK477">
        <f>IF(DEGREES(ACOS(SIN(RADIANS(G477))*SIN(RADIANS(E468))+COS(RADIANS(G477))*COS(RADIANS(E468))*COS(RADIANS(AK458))))&gt;90,0,$F$4*$F$5/E467^2*(SIN(RADIANS(G477))*SIN(RADIANS(E468))+COS(RADIANS(G477))*COS(RADIANS(E468))*COS(RADIANS(AK458))))</f>
        <v>0</v>
      </c>
      <c r="AL477">
        <f>IF(DEGREES(ACOS(SIN(RADIANS(G477))*SIN(RADIANS(E468))+COS(RADIANS(G477))*COS(RADIANS(E468))*COS(RADIANS(AL458))))&gt;90,0,$F$4*$F$5/E467^2*(SIN(RADIANS(G477))*SIN(RADIANS(E468))+COS(RADIANS(G477))*COS(RADIANS(E468))*COS(RADIANS(AL458))))</f>
        <v>0</v>
      </c>
      <c r="AM477">
        <f>IF(DEGREES(ACOS(SIN(RADIANS(G477))*SIN(RADIANS(E468))+COS(RADIANS(G477))*COS(RADIANS(E468))*COS(RADIANS(AM458))))&gt;90,0,$F$4*$F$5/E467^2*(SIN(RADIANS(G477))*SIN(RADIANS(E468))+COS(RADIANS(G477))*COS(RADIANS(E468))*COS(RADIANS(AM458))))</f>
        <v>0</v>
      </c>
      <c r="AN477">
        <f>IF(DEGREES(ACOS(SIN(RADIANS(G477))*SIN(RADIANS(E468))+COS(RADIANS(G477))*COS(RADIANS(E468))*COS(RADIANS(AN458))))&gt;90,0,$F$4*$F$5/E467^2*(SIN(RADIANS(G477))*SIN(RADIANS(E468))+COS(RADIANS(G477))*COS(RADIANS(E468))*COS(RADIANS(AN458))))</f>
        <v>0</v>
      </c>
      <c r="AO477">
        <f>IF(DEGREES(ACOS(SIN(RADIANS(G477))*SIN(RADIANS(E468))+COS(RADIANS(G477))*COS(RADIANS(E468))*COS(RADIANS(AO458))))&gt;90,0,$F$4*$F$5/E467^2*(SIN(RADIANS(G477))*SIN(RADIANS(E468))+COS(RADIANS(G477))*COS(RADIANS(E468))*COS(RADIANS(AO458))))</f>
        <v>0</v>
      </c>
      <c r="AP477">
        <f>IF(DEGREES(ACOS(SIN(RADIANS(G477))*SIN(RADIANS(E468))+COS(RADIANS(G477))*COS(RADIANS(E468))*COS(RADIANS(AP458))))&gt;90,0,$F$4*$F$5/E467^2*(SIN(RADIANS(G477))*SIN(RADIANS(E468))+COS(RADIANS(G477))*COS(RADIANS(E468))*COS(RADIANS(AP458))))</f>
        <v>0</v>
      </c>
      <c r="AQ477">
        <f>IF(DEGREES(ACOS(SIN(RADIANS(G477))*SIN(RADIANS(E468))+COS(RADIANS(G477))*COS(RADIANS(E468))*COS(RADIANS(AQ458))))&gt;90,0,$F$4*$F$5/E467^2*(SIN(RADIANS(G477))*SIN(RADIANS(E468))+COS(RADIANS(G477))*COS(RADIANS(E468))*COS(RADIANS(AQ458))))</f>
        <v>0</v>
      </c>
      <c r="AR477">
        <f>IF(DEGREES(ACOS(SIN(RADIANS(G477))*SIN(RADIANS(E468))+COS(RADIANS(G477))*COS(RADIANS(E468))*COS(RADIANS(AR458))))&gt;90,0,$F$4*$F$5/E467^2*(SIN(RADIANS(G477))*SIN(RADIANS(E468))+COS(RADIANS(G477))*COS(RADIANS(E468))*COS(RADIANS(AR458))))</f>
        <v>0</v>
      </c>
    </row>
    <row r="478" spans="2:44" x14ac:dyDescent="0.5">
      <c r="G478">
        <v>-90</v>
      </c>
      <c r="I478" t="e">
        <f>IF(DEGREES(ACOS(SIN(RADIANS(G478))*SIN(RADIANS(E468))+COS(RADIANS(G478))*COS(RADIANS(E468))*COS(RADIANS(I458))))&gt;90,0,$F$4*$F$5/E467^2*(SIN(RADIANS(G478))*SIN(RADIANS(E468))+COS(RADIANS(G478))*COS(RADIANS(E468))*COS(RADIANS(I458))))</f>
        <v>#DIV/0!</v>
      </c>
      <c r="J478" t="e">
        <f>IF(DEGREES(ACOS(SIN(RADIANS(G478))*SIN(RADIANS(E468))+COS(RADIANS(G478))*COS(RADIANS(E468))*COS(RADIANS(J458))))&gt;90,0,$F$4*$F$5/E467^2*(SIN(RADIANS(G478))*SIN(RADIANS(E468))+COS(RADIANS(G478))*COS(RADIANS(E468))*COS(RADIANS(J458))))</f>
        <v>#DIV/0!</v>
      </c>
      <c r="K478" t="e">
        <f>IF(DEGREES(ACOS(SIN(RADIANS(G478))*SIN(RADIANS(E468))+COS(RADIANS(G478))*COS(RADIANS(E468))*COS(RADIANS(K458))))&gt;90,0,$F$4*$F$5/E467^2*(SIN(RADIANS(G478))*SIN(RADIANS(E468))+COS(RADIANS(G478))*COS(RADIANS(E468))*COS(RADIANS(K458))))</f>
        <v>#DIV/0!</v>
      </c>
      <c r="L478" t="e">
        <f>IF(DEGREES(ACOS(SIN(RADIANS(G478))*SIN(RADIANS(E468))+COS(RADIANS(G478))*COS(RADIANS(E468))*COS(RADIANS(L458))))&gt;90,0,$F$4*$F$5/E467^2*(SIN(RADIANS(G478))*SIN(RADIANS(E468))+COS(RADIANS(G478))*COS(RADIANS(E468))*COS(RADIANS(L458))))</f>
        <v>#DIV/0!</v>
      </c>
      <c r="M478" t="e">
        <f>IF(DEGREES(ACOS(SIN(RADIANS(G478))*SIN(RADIANS(E468))+COS(RADIANS(G478))*COS(RADIANS(E468))*COS(RADIANS(M458))))&gt;90,0,$F$4*$F$5/E467^2*(SIN(RADIANS(G478))*SIN(RADIANS(E468))+COS(RADIANS(G478))*COS(RADIANS(E468))*COS(RADIANS(M458))))</f>
        <v>#DIV/0!</v>
      </c>
      <c r="N478" t="e">
        <f>IF(DEGREES(ACOS(SIN(RADIANS(G478))*SIN(RADIANS(E468))+COS(RADIANS(G478))*COS(RADIANS(E468))*COS(RADIANS(N458))))&gt;90,0,$F$4*$F$5/E467^2*(SIN(RADIANS(G478))*SIN(RADIANS(E468))+COS(RADIANS(G478))*COS(RADIANS(E468))*COS(RADIANS(N458))))</f>
        <v>#DIV/0!</v>
      </c>
      <c r="O478" t="e">
        <f>IF(DEGREES(ACOS(SIN(RADIANS(G478))*SIN(RADIANS(E468))+COS(RADIANS(G478))*COS(RADIANS(E468))*COS(RADIANS(O458))))&gt;90,0,$F$4*$F$5/E467^2*(SIN(RADIANS(G478))*SIN(RADIANS(E468))+COS(RADIANS(G478))*COS(RADIANS(E468))*COS(RADIANS(O458))))</f>
        <v>#DIV/0!</v>
      </c>
      <c r="P478" t="e">
        <f>IF(DEGREES(ACOS(SIN(RADIANS(G478))*SIN(RADIANS(E468))+COS(RADIANS(G478))*COS(RADIANS(E468))*COS(RADIANS(P458))))&gt;90,0,$F$4*$F$5/E467^2*(SIN(RADIANS(G478))*SIN(RADIANS(E468))+COS(RADIANS(G478))*COS(RADIANS(E468))*COS(RADIANS(P458))))</f>
        <v>#DIV/0!</v>
      </c>
      <c r="Q478" t="e">
        <f>IF(DEGREES(ACOS(SIN(RADIANS(G478))*SIN(RADIANS(E468))+COS(RADIANS(G478))*COS(RADIANS(E468))*COS(RADIANS(Q458))))&gt;90,0,$F$4*$F$5/E467^2*(SIN(RADIANS(G478))*SIN(RADIANS(E468))+COS(RADIANS(G478))*COS(RADIANS(E468))*COS(RADIANS(Q458))))</f>
        <v>#DIV/0!</v>
      </c>
      <c r="R478" t="e">
        <f>IF(DEGREES(ACOS(SIN(RADIANS(G478))*SIN(RADIANS(E468))+COS(RADIANS(G478))*COS(RADIANS(E468))*COS(RADIANS(R458))))&gt;90,0,$F$4*$F$5/E467^2*(SIN(RADIANS(G478))*SIN(RADIANS(E468))+COS(RADIANS(G478))*COS(RADIANS(E468))*COS(RADIANS(R458))))</f>
        <v>#DIV/0!</v>
      </c>
      <c r="S478" t="e">
        <f>IF(DEGREES(ACOS(SIN(RADIANS(G478))*SIN(RADIANS(E468))+COS(RADIANS(G478))*COS(RADIANS(E468))*COS(RADIANS(S458))))&gt;90,0,$F$4*$F$5/E467^2*(SIN(RADIANS(G478))*SIN(RADIANS(E468))+COS(RADIANS(G478))*COS(RADIANS(E468))*COS(RADIANS(S458))))</f>
        <v>#DIV/0!</v>
      </c>
      <c r="T478" t="e">
        <f>IF(DEGREES(ACOS(SIN(RADIANS(G478))*SIN(RADIANS(E468))+COS(RADIANS(G478))*COS(RADIANS(E468))*COS(RADIANS(T458))))&gt;90,0,$F$4*$F$5/E467^2*(SIN(RADIANS(G478))*SIN(RADIANS(E468))+COS(RADIANS(G478))*COS(RADIANS(E468))*COS(RADIANS(T458))))</f>
        <v>#DIV/0!</v>
      </c>
      <c r="U478" t="e">
        <f>IF(DEGREES(ACOS(SIN(RADIANS(G478))*SIN(RADIANS(E468))+COS(RADIANS(G478))*COS(RADIANS(E468))*COS(RADIANS(U458))))&gt;90,0,$F$4*$F$5/E467^2*(SIN(RADIANS(G478))*SIN(RADIANS(E468))+COS(RADIANS(G478))*COS(RADIANS(E468))*COS(RADIANS(U458))))</f>
        <v>#DIV/0!</v>
      </c>
      <c r="V478" t="e">
        <f>IF(DEGREES(ACOS(SIN(RADIANS(G478))*SIN(RADIANS(E468))+COS(RADIANS(G478))*COS(RADIANS(E468))*COS(RADIANS(V458))))&gt;90,0,$F$4*$F$5/E467^2*(SIN(RADIANS(G478))*SIN(RADIANS(E468))+COS(RADIANS(G478))*COS(RADIANS(E468))*COS(RADIANS(V458))))</f>
        <v>#DIV/0!</v>
      </c>
      <c r="W478" t="e">
        <f>IF(DEGREES(ACOS(SIN(RADIANS(G478))*SIN(RADIANS(E468))+COS(RADIANS(G478))*COS(RADIANS(E468))*COS(RADIANS(W458))))&gt;90,0,$F$4*$F$5/E467^2*(SIN(RADIANS(G478))*SIN(RADIANS(E468))+COS(RADIANS(G478))*COS(RADIANS(E468))*COS(RADIANS(W458))))</f>
        <v>#DIV/0!</v>
      </c>
      <c r="X478" t="e">
        <f>IF(DEGREES(ACOS(SIN(RADIANS(G478))*SIN(RADIANS(E468))+COS(RADIANS(G478))*COS(RADIANS(E468))*COS(RADIANS(X458))))&gt;90,0,$F$4*$F$5/E467^2*(SIN(RADIANS(G478))*SIN(RADIANS(E468))+COS(RADIANS(G478))*COS(RADIANS(E468))*COS(RADIANS(X458))))</f>
        <v>#DIV/0!</v>
      </c>
      <c r="Y478" t="e">
        <f>IF(DEGREES(ACOS(SIN(RADIANS(G478))*SIN(RADIANS(E468))+COS(RADIANS(G478))*COS(RADIANS(E468))*COS(RADIANS(Y458))))&gt;90,0,$F$4*$F$5/E467^2*(SIN(RADIANS(G478))*SIN(RADIANS(E468))+COS(RADIANS(G478))*COS(RADIANS(E468))*COS(RADIANS(Y458))))</f>
        <v>#DIV/0!</v>
      </c>
      <c r="Z478" t="e">
        <f>IF(DEGREES(ACOS(SIN(RADIANS(G478))*SIN(RADIANS(E468))+COS(RADIANS(G478))*COS(RADIANS(E468))*COS(RADIANS(Z458))))&gt;90,0,$F$4*$F$5/E467^2*(SIN(RADIANS(G478))*SIN(RADIANS(E468))+COS(RADIANS(G478))*COS(RADIANS(E468))*COS(RADIANS(Z458))))</f>
        <v>#DIV/0!</v>
      </c>
      <c r="AA478" t="e">
        <f>IF(DEGREES(ACOS(SIN(RADIANS(G478))*SIN(RADIANS(E468))+COS(RADIANS(G478))*COS(RADIANS(E468))*COS(RADIANS(AA458))))&gt;90,0,$F$4*$F$5/E467^2*(SIN(RADIANS(G478))*SIN(RADIANS(E468))+COS(RADIANS(G478))*COS(RADIANS(E468))*COS(RADIANS(AA458))))</f>
        <v>#DIV/0!</v>
      </c>
      <c r="AB478" t="e">
        <f>IF(DEGREES(ACOS(SIN(RADIANS(G478))*SIN(RADIANS(E468))+COS(RADIANS(G478))*COS(RADIANS(E468))*COS(RADIANS(AB458))))&gt;90,0,$F$4*$F$5/E467^2*(SIN(RADIANS(G478))*SIN(RADIANS(E468))+COS(RADIANS(G478))*COS(RADIANS(E468))*COS(RADIANS(AB458))))</f>
        <v>#DIV/0!</v>
      </c>
      <c r="AC478" t="e">
        <f>IF(DEGREES(ACOS(SIN(RADIANS(G478))*SIN(RADIANS(E468))+COS(RADIANS(G478))*COS(RADIANS(E468))*COS(RADIANS(AC458))))&gt;90,0,$F$4*$F$5/E467^2*(SIN(RADIANS(G478))*SIN(RADIANS(E468))+COS(RADIANS(G478))*COS(RADIANS(E468))*COS(RADIANS(AC458))))</f>
        <v>#DIV/0!</v>
      </c>
      <c r="AD478" t="e">
        <f>IF(DEGREES(ACOS(SIN(RADIANS(G478))*SIN(RADIANS(E468))+COS(RADIANS(G478))*COS(RADIANS(E468))*COS(RADIANS(AD458))))&gt;90,0,$F$4*$F$5/E467^2*(SIN(RADIANS(G478))*SIN(RADIANS(E468))+COS(RADIANS(G478))*COS(RADIANS(E468))*COS(RADIANS(AD458))))</f>
        <v>#DIV/0!</v>
      </c>
      <c r="AE478" t="e">
        <f>IF(DEGREES(ACOS(SIN(RADIANS(G478))*SIN(RADIANS(E468))+COS(RADIANS(G478))*COS(RADIANS(E468))*COS(RADIANS(AE458))))&gt;90,0,$F$4*$F$5/E467^2*(SIN(RADIANS(G478))*SIN(RADIANS(E468))+COS(RADIANS(G478))*COS(RADIANS(E468))*COS(RADIANS(AE458))))</f>
        <v>#DIV/0!</v>
      </c>
      <c r="AF478" t="e">
        <f>IF(DEGREES(ACOS(SIN(RADIANS(G478))*SIN(RADIANS(E468))+COS(RADIANS(G478))*COS(RADIANS(E468))*COS(RADIANS(AF458))))&gt;90,0,$F$4*$F$5/E467^2*(SIN(RADIANS(G478))*SIN(RADIANS(E468))+COS(RADIANS(G478))*COS(RADIANS(E468))*COS(RADIANS(AF458))))</f>
        <v>#DIV/0!</v>
      </c>
      <c r="AG478" t="e">
        <f>IF(DEGREES(ACOS(SIN(RADIANS(G478))*SIN(RADIANS(E468))+COS(RADIANS(G478))*COS(RADIANS(E468))*COS(RADIANS(AG458))))&gt;90,0,$F$4*$F$5/E467^2*(SIN(RADIANS(G478))*SIN(RADIANS(E468))+COS(RADIANS(G478))*COS(RADIANS(E468))*COS(RADIANS(AG458))))</f>
        <v>#DIV/0!</v>
      </c>
      <c r="AH478" t="e">
        <f>IF(DEGREES(ACOS(SIN(RADIANS(G478))*SIN(RADIANS(E468))+COS(RADIANS(G478))*COS(RADIANS(E468))*COS(RADIANS(AH458))))&gt;90,0,$F$4*$F$5/E467^2*(SIN(RADIANS(G478))*SIN(RADIANS(E468))+COS(RADIANS(G478))*COS(RADIANS(E468))*COS(RADIANS(AH458))))</f>
        <v>#DIV/0!</v>
      </c>
      <c r="AI478" t="e">
        <f>IF(DEGREES(ACOS(SIN(RADIANS(G478))*SIN(RADIANS(E468))+COS(RADIANS(G478))*COS(RADIANS(E468))*COS(RADIANS(AI458))))&gt;90,0,$F$4*$F$5/E467^2*(SIN(RADIANS(G478))*SIN(RADIANS(E468))+COS(RADIANS(G478))*COS(RADIANS(E468))*COS(RADIANS(AI458))))</f>
        <v>#DIV/0!</v>
      </c>
      <c r="AJ478" t="e">
        <f>IF(DEGREES(ACOS(SIN(RADIANS(G478))*SIN(RADIANS(E468))+COS(RADIANS(G478))*COS(RADIANS(E468))*COS(RADIANS(AJ458))))&gt;90,0,$F$4*$F$5/E467^2*(SIN(RADIANS(G478))*SIN(RADIANS(E468))+COS(RADIANS(G478))*COS(RADIANS(E468))*COS(RADIANS(AJ458))))</f>
        <v>#DIV/0!</v>
      </c>
      <c r="AK478" t="e">
        <f>IF(DEGREES(ACOS(SIN(RADIANS(G478))*SIN(RADIANS(E468))+COS(RADIANS(G478))*COS(RADIANS(E468))*COS(RADIANS(AK458))))&gt;90,0,$F$4*$F$5/E467^2*(SIN(RADIANS(G478))*SIN(RADIANS(E468))+COS(RADIANS(G478))*COS(RADIANS(E468))*COS(RADIANS(AK458))))</f>
        <v>#DIV/0!</v>
      </c>
      <c r="AL478" t="e">
        <f>IF(DEGREES(ACOS(SIN(RADIANS(G478))*SIN(RADIANS(E468))+COS(RADIANS(G478))*COS(RADIANS(E468))*COS(RADIANS(AL458))))&gt;90,0,$F$4*$F$5/E467^2*(SIN(RADIANS(G478))*SIN(RADIANS(E468))+COS(RADIANS(G478))*COS(RADIANS(E468))*COS(RADIANS(AL458))))</f>
        <v>#DIV/0!</v>
      </c>
      <c r="AM478" t="e">
        <f>IF(DEGREES(ACOS(SIN(RADIANS(G478))*SIN(RADIANS(E468))+COS(RADIANS(G478))*COS(RADIANS(E468))*COS(RADIANS(AM458))))&gt;90,0,$F$4*$F$5/E467^2*(SIN(RADIANS(G478))*SIN(RADIANS(E468))+COS(RADIANS(G478))*COS(RADIANS(E468))*COS(RADIANS(AM458))))</f>
        <v>#DIV/0!</v>
      </c>
      <c r="AN478" t="e">
        <f>IF(DEGREES(ACOS(SIN(RADIANS(G478))*SIN(RADIANS(E468))+COS(RADIANS(G478))*COS(RADIANS(E468))*COS(RADIANS(AN458))))&gt;90,0,$F$4*$F$5/E467^2*(SIN(RADIANS(G478))*SIN(RADIANS(E468))+COS(RADIANS(G478))*COS(RADIANS(E468))*COS(RADIANS(AN458))))</f>
        <v>#DIV/0!</v>
      </c>
      <c r="AO478" t="e">
        <f>IF(DEGREES(ACOS(SIN(RADIANS(G478))*SIN(RADIANS(E468))+COS(RADIANS(G478))*COS(RADIANS(E468))*COS(RADIANS(AO458))))&gt;90,0,$F$4*$F$5/E467^2*(SIN(RADIANS(G478))*SIN(RADIANS(E468))+COS(RADIANS(G478))*COS(RADIANS(E468))*COS(RADIANS(AO458))))</f>
        <v>#DIV/0!</v>
      </c>
      <c r="AP478" t="e">
        <f>IF(DEGREES(ACOS(SIN(RADIANS(G478))*SIN(RADIANS(E468))+COS(RADIANS(G478))*COS(RADIANS(E468))*COS(RADIANS(AP458))))&gt;90,0,$F$4*$F$5/E467^2*(SIN(RADIANS(G478))*SIN(RADIANS(E468))+COS(RADIANS(G478))*COS(RADIANS(E468))*COS(RADIANS(AP458))))</f>
        <v>#DIV/0!</v>
      </c>
      <c r="AQ478" t="e">
        <f>IF(DEGREES(ACOS(SIN(RADIANS(G478))*SIN(RADIANS(E468))+COS(RADIANS(G478))*COS(RADIANS(E468))*COS(RADIANS(AQ458))))&gt;90,0,$F$4*$F$5/E467^2*(SIN(RADIANS(G478))*SIN(RADIANS(E468))+COS(RADIANS(G478))*COS(RADIANS(E468))*COS(RADIANS(AQ458))))</f>
        <v>#DIV/0!</v>
      </c>
      <c r="AR478" t="e">
        <f>IF(DEGREES(ACOS(SIN(RADIANS(G478))*SIN(RADIANS(E468))+COS(RADIANS(G478))*COS(RADIANS(E468))*COS(RADIANS(AR458))))&gt;90,0,$F$4*$F$5/E467^2*(SIN(RADIANS(G478))*SIN(RADIANS(E468))+COS(RADIANS(G478))*COS(RADIANS(E468))*COS(RADIANS(AR458))))</f>
        <v>#DIV/0!</v>
      </c>
    </row>
    <row r="480" spans="2:44" x14ac:dyDescent="0.5">
      <c r="H480" t="s">
        <v>769</v>
      </c>
      <c r="I480">
        <v>180</v>
      </c>
      <c r="J480">
        <v>170</v>
      </c>
      <c r="K480">
        <v>160</v>
      </c>
      <c r="L480">
        <v>150</v>
      </c>
      <c r="M480">
        <v>140</v>
      </c>
      <c r="N480">
        <v>130</v>
      </c>
      <c r="O480">
        <v>120</v>
      </c>
      <c r="P480">
        <v>110</v>
      </c>
      <c r="Q480">
        <v>100</v>
      </c>
      <c r="R480">
        <v>90</v>
      </c>
      <c r="S480">
        <v>80</v>
      </c>
      <c r="T480">
        <v>70</v>
      </c>
      <c r="U480">
        <v>60</v>
      </c>
      <c r="V480">
        <v>50</v>
      </c>
      <c r="W480">
        <v>40</v>
      </c>
      <c r="X480">
        <v>30</v>
      </c>
      <c r="Y480">
        <v>20</v>
      </c>
      <c r="Z480">
        <v>10</v>
      </c>
      <c r="AA480">
        <v>0</v>
      </c>
      <c r="AB480">
        <v>-10</v>
      </c>
      <c r="AC480">
        <v>-20</v>
      </c>
      <c r="AD480">
        <v>-30</v>
      </c>
      <c r="AE480">
        <v>-40</v>
      </c>
      <c r="AF480">
        <v>-50</v>
      </c>
      <c r="AG480">
        <v>-60</v>
      </c>
      <c r="AH480">
        <v>-70</v>
      </c>
      <c r="AI480">
        <v>-80</v>
      </c>
      <c r="AJ480">
        <v>-90</v>
      </c>
      <c r="AK480">
        <v>-100</v>
      </c>
      <c r="AL480">
        <v>-110</v>
      </c>
      <c r="AM480">
        <v>-120</v>
      </c>
      <c r="AN480">
        <v>-130</v>
      </c>
      <c r="AO480">
        <v>-140</v>
      </c>
      <c r="AP480">
        <v>-150</v>
      </c>
      <c r="AQ480">
        <v>-160</v>
      </c>
      <c r="AR480">
        <v>-170</v>
      </c>
    </row>
    <row r="481" spans="2:44" x14ac:dyDescent="0.5">
      <c r="H481" t="s">
        <v>779</v>
      </c>
      <c r="I481">
        <f>IF(ABS(I480-E493)&gt;180,IF(ABS(I480-E493)&gt;360,ABS(I480-E493)-360,360-ABS(I480-E493)),ABS(I480-E493))</f>
        <v>180</v>
      </c>
      <c r="J481">
        <f>IF(ABS(J480-E493)&gt;180,IF(ABS(J480-E493)&gt;360,ABS(J480-E493)-360,360-ABS(J480-E493)),ABS(J480-E493))</f>
        <v>170</v>
      </c>
      <c r="K481">
        <f>IF(ABS(K480-E493)&gt;180,IF(ABS(K480-E493)&gt;360,ABS(K480-E493)-360,360-ABS(K480-E493)),ABS(K480-E493))</f>
        <v>160</v>
      </c>
      <c r="L481">
        <f>IF(ABS(L480-E493)&gt;180,IF(ABS(L480-E493)&gt;360,ABS(L480-E493)-360,360-ABS(L480-E493)),ABS(L480-E493))</f>
        <v>150</v>
      </c>
      <c r="M481">
        <f>IF(ABS(M480-E493)&gt;180,IF(ABS(M480-E493)&gt;360,ABS(M480-E493)-360,360-ABS(M480-E493)),ABS(M480-E493))</f>
        <v>140</v>
      </c>
      <c r="N481">
        <f>IF(ABS(N480-E493)&gt;180,IF(ABS(N480-E493)&gt;360,ABS(N480-E493)-360,360-ABS(N480-E493)),ABS(N480-E493))</f>
        <v>130</v>
      </c>
      <c r="O481">
        <f>IF(ABS(O480-E493)&gt;180,IF(ABS(O480-E493)&gt;360,ABS(O480-E493)-360,360-ABS(O480-E493)),ABS(O480-E493))</f>
        <v>120</v>
      </c>
      <c r="P481">
        <f>IF(ABS(P480-E493)&gt;180,IF(ABS(P480-E493)&gt;360,ABS(P480-E493)-360,360-ABS(P480-E493)),ABS(P480-E493))</f>
        <v>110</v>
      </c>
      <c r="Q481">
        <f>IF(ABS(Q480-E493)&gt;180,IF(ABS(Q480-E493)&gt;360,ABS(Q480-E493)-360,360-ABS(Q480-E493)),ABS(Q480-E493))</f>
        <v>100</v>
      </c>
      <c r="R481">
        <f>IF(ABS(R480-E493)&gt;180,IF(ABS(R480-E493)&gt;360,ABS(R480-E493)-360,360-ABS(R480-E493)),ABS(R480-E493))</f>
        <v>90</v>
      </c>
      <c r="S481">
        <f>IF(ABS(S480-E493)&gt;180,IF(ABS(S480-E493)&gt;360,ABS(S480-E493)-360,360-ABS(S480-E493)),ABS(S480-E493))</f>
        <v>80</v>
      </c>
      <c r="T481">
        <f>IF(ABS(T480-E493)&gt;180,IF(ABS(T480-E493)&gt;360,ABS(T480-E493)-360,360-ABS(T480-E493)),ABS(T480-E493))</f>
        <v>70</v>
      </c>
      <c r="U481">
        <f>IF(ABS(U480-E493)&gt;180,IF(ABS(U480-E493)&gt;360,ABS(U480-E493)-360,360-ABS(U480-E493)),ABS(U480-E493))</f>
        <v>60</v>
      </c>
      <c r="V481">
        <f>IF(ABS(V480-E493)&gt;180,IF(ABS(V480-E493)&gt;360,ABS(V480-E493)-360,360-ABS(V480-E493)),ABS(V480-E493))</f>
        <v>50</v>
      </c>
      <c r="W481">
        <f>IF(ABS(W480-E493)&gt;180,IF(ABS(W480-E493)&gt;360,ABS(W480-E493)-360,360-ABS(W480-E493)),ABS(W480-E493))</f>
        <v>40</v>
      </c>
      <c r="X481">
        <f>IF(ABS(X480-E493)&gt;180,IF(ABS(X480-E493)&gt;360,ABS(X480-E493)-360,360-ABS(X480-E493)),ABS(X480-E493))</f>
        <v>30</v>
      </c>
      <c r="Y481">
        <f>IF(ABS(Y480-E493)&gt;180,IF(ABS(Y480-E493)&gt;360,ABS(Y480-E493)-360,360-ABS(Y480-E493)),ABS(Y480-E493))</f>
        <v>20</v>
      </c>
      <c r="Z481">
        <f>IF(ABS(Z480-E493)&gt;180,IF(ABS(Z480-E493)&gt;360,ABS(Z480-E493)-360,360-ABS(Z480-E493)),ABS(Z480-E493))</f>
        <v>10</v>
      </c>
      <c r="AA481">
        <f>IF(ABS(AA480-E493)&gt;180,IF(ABS(AA480-E493)&gt;360,ABS(AA480-E493)-360,360-ABS(AA480-E493)),ABS(AA480-E493))</f>
        <v>0</v>
      </c>
      <c r="AB481">
        <f>IF(ABS(AB480-E493)&gt;180,IF(ABS(AB480-E493)&gt;360,ABS(AB480-E493)-360,360-ABS(AB480-E493)),ABS(AB480-E493))</f>
        <v>10</v>
      </c>
      <c r="AC481">
        <f>IF(ABS(AC480-E493)&gt;180,IF(ABS(AC480-E493)&gt;360,ABS(AC480-E493)-360,360-ABS(AC480-E493)),ABS(AC480-E493))</f>
        <v>20</v>
      </c>
      <c r="AD481">
        <f>IF(ABS(AD480-E493)&gt;180,IF(ABS(AD480-E493)&gt;360,ABS(AD480-E493)-360,360-ABS(AD480-E493)),ABS(AD480-E493))</f>
        <v>30</v>
      </c>
      <c r="AE481">
        <f>IF(ABS(AE480-E493)&gt;180,IF(ABS(AE480-E493)&gt;360,ABS(AE480-E493)-360,360-ABS(AE480-E493)),ABS(AE480-E493))</f>
        <v>40</v>
      </c>
      <c r="AF481">
        <f>IF(ABS(AF480-E493)&gt;180,IF(ABS(AF480-E493)&gt;360,ABS(AF480-E493)-360,360-ABS(AF480-E493)),ABS(AF480-E493))</f>
        <v>50</v>
      </c>
      <c r="AG481">
        <f>IF(ABS(AG480-E493)&gt;180,IF(ABS(AG480-E493)&gt;360,ABS(AG480-E493)-360,360-ABS(AG480-E493)),ABS(AG480-E493))</f>
        <v>60</v>
      </c>
      <c r="AH481">
        <f>IF(ABS(AH480-E493)&gt;180,IF(ABS(AH480-E493)&gt;360,ABS(AH480-E493)-360,360-ABS(AH480-E493)),ABS(AH480-E493))</f>
        <v>70</v>
      </c>
      <c r="AI481">
        <f>IF(ABS(AI480-E493)&gt;180,IF(ABS(AI480-E493)&gt;360,ABS(AI480-E493)-360,360-ABS(AI480-E493)),ABS(AI480-E493))</f>
        <v>80</v>
      </c>
      <c r="AJ481">
        <f>IF(ABS(AJ480-E493)&gt;180,IF(ABS(AJ480-E493)&gt;360,ABS(AJ480-E493)-360,360-ABS(AJ480-E493)),ABS(AJ480-E493))</f>
        <v>90</v>
      </c>
      <c r="AK481">
        <f>IF(ABS(AK480-E493)&gt;180,IF(ABS(AK480-E493)&gt;360,ABS(AK480-E493)-360,360-ABS(AK480-E493)),ABS(AK480-E493))</f>
        <v>100</v>
      </c>
      <c r="AL481">
        <f>IF(ABS(AL480-E493)&gt;180,IF(ABS(AL480-E493)&gt;360,ABS(AL480-E493)-360,360-ABS(AL480-E493)),ABS(AL480-E493))</f>
        <v>110</v>
      </c>
      <c r="AM481">
        <f>IF(ABS(AM480-E493)&gt;180,IF(ABS(AM480-E493)&gt;360,ABS(AM480-E493)-360,360-ABS(AM480-E493)),ABS(AM480-E493))</f>
        <v>120</v>
      </c>
      <c r="AN481">
        <f>IF(ABS(AN480-E493)&gt;180,IF(ABS(AN480-E493)&gt;360,ABS(AN480-E493)-360,360-ABS(AN480-E493)),ABS(AN480-E493))</f>
        <v>130</v>
      </c>
      <c r="AO481">
        <f>IF(ABS(AO480-E493)&gt;180,IF(ABS(AO480-E493)&gt;360,ABS(AO480-E493)-360,360-ABS(AO480-E493)),ABS(AO480-E493))</f>
        <v>140</v>
      </c>
      <c r="AP481">
        <f>IF(ABS(AP480-E493)&gt;180,IF(ABS(AP480-E493)&gt;360,ABS(AP480-E493)-360,360-ABS(AP480-E493)),ABS(AP480-E493))</f>
        <v>150</v>
      </c>
      <c r="AQ481">
        <f>IF(ABS(AQ480-E493)&gt;180,IF(ABS(AQ480-E493)&gt;360,ABS(AQ480-E493)-360,360-ABS(AQ480-E493)),ABS(AQ480-E493))</f>
        <v>160</v>
      </c>
      <c r="AR481">
        <f>IF(ABS(AR480-E493)&gt;180,IF(ABS(AR480-E493)&gt;360,ABS(AR480-E493)-360,360-ABS(AR480-E493)),ABS(AR480-E493))</f>
        <v>170</v>
      </c>
    </row>
    <row r="482" spans="2:44" x14ac:dyDescent="0.5">
      <c r="G482" t="s">
        <v>734</v>
      </c>
    </row>
    <row r="483" spans="2:44" x14ac:dyDescent="0.5">
      <c r="B483" t="s">
        <v>788</v>
      </c>
      <c r="E483">
        <v>190</v>
      </c>
      <c r="G483">
        <v>90</v>
      </c>
      <c r="I483" t="e">
        <f>IF(DEGREES(ACOS(SIN(RADIANS(G483))*SIN(RADIANS(E491))+COS(RADIANS(G483))*COS(RADIANS(E491))*COS(RADIANS(I481))))&gt;90,0,$F$4*$F$5/E490^2*(SIN(RADIANS(G483))*SIN(RADIANS(E491))+COS(RADIANS(G483))*COS(RADIANS(E491))*COS(RADIANS(I481))))</f>
        <v>#DIV/0!</v>
      </c>
      <c r="J483" t="e">
        <f>IF(DEGREES(ACOS(SIN(RADIANS(G483))*SIN(RADIANS(E491))+COS(RADIANS(G483))*COS(RADIANS(E491))*COS(RADIANS(J481))))&gt;90,0,$F$4*$F$5/E490^2*(SIN(RADIANS(G483))*SIN(RADIANS(E491))+COS(RADIANS(G483))*COS(RADIANS(E491))*COS(RADIANS(J481))))</f>
        <v>#DIV/0!</v>
      </c>
      <c r="K483" t="e">
        <f>IF(DEGREES(ACOS(SIN(RADIANS(G483))*SIN(RADIANS(E491))+COS(RADIANS(G483))*COS(RADIANS(E491))*COS(RADIANS(K481))))&gt;90,0,$F$4*$F$5/E490^2*(SIN(RADIANS(G483))*SIN(RADIANS(E491))+COS(RADIANS(G483))*COS(RADIANS(E491))*COS(RADIANS(K481))))</f>
        <v>#DIV/0!</v>
      </c>
      <c r="L483" t="e">
        <f>IF(DEGREES(ACOS(SIN(RADIANS(G483))*SIN(RADIANS(E491))+COS(RADIANS(G483))*COS(RADIANS(E491))*COS(RADIANS(L481))))&gt;90,0,$F$4*$F$5/E490^2*(SIN(RADIANS(G483))*SIN(RADIANS(E491))+COS(RADIANS(G483))*COS(RADIANS(E491))*COS(RADIANS(L481))))</f>
        <v>#DIV/0!</v>
      </c>
      <c r="M483" t="e">
        <f>IF(DEGREES(ACOS(SIN(RADIANS(G483))*SIN(RADIANS(E491))+COS(RADIANS(G483))*COS(RADIANS(E491))*COS(RADIANS(M481))))&gt;90,0,$F$4*$F$5/E490^2*(SIN(RADIANS(G483))*SIN(RADIANS(E491))+COS(RADIANS(G483))*COS(RADIANS(E491))*COS(RADIANS(M481))))</f>
        <v>#DIV/0!</v>
      </c>
      <c r="N483" t="e">
        <f>IF(DEGREES(ACOS(SIN(RADIANS(G483))*SIN(RADIANS(E491))+COS(RADIANS(G483))*COS(RADIANS(E491))*COS(RADIANS(N481))))&gt;90,0,$F$4*$F$5/E490^2*(SIN(RADIANS(G483))*SIN(RADIANS(E491))+COS(RADIANS(G483))*COS(RADIANS(E491))*COS(RADIANS(N481))))</f>
        <v>#DIV/0!</v>
      </c>
      <c r="O483" t="e">
        <f>IF(DEGREES(ACOS(SIN(RADIANS(G483))*SIN(RADIANS(E491))+COS(RADIANS(G483))*COS(RADIANS(E491))*COS(RADIANS(O481))))&gt;90,0,$F$4*$F$5/E490^2*(SIN(RADIANS(G483))*SIN(RADIANS(E491))+COS(RADIANS(G483))*COS(RADIANS(E491))*COS(RADIANS(O481))))</f>
        <v>#DIV/0!</v>
      </c>
      <c r="P483" t="e">
        <f>IF(DEGREES(ACOS(SIN(RADIANS(G483))*SIN(RADIANS(E491))+COS(RADIANS(G483))*COS(RADIANS(E491))*COS(RADIANS(P481))))&gt;90,0,$F$4*$F$5/E490^2*(SIN(RADIANS(G483))*SIN(RADIANS(E491))+COS(RADIANS(G483))*COS(RADIANS(E491))*COS(RADIANS(P481))))</f>
        <v>#DIV/0!</v>
      </c>
      <c r="Q483" t="e">
        <f>IF(DEGREES(ACOS(SIN(RADIANS(G483))*SIN(RADIANS(E491))+COS(RADIANS(G483))*COS(RADIANS(E491))*COS(RADIANS(Q481))))&gt;90,0,$F$4*$F$5/E490^2*(SIN(RADIANS(G483))*SIN(RADIANS(E491))+COS(RADIANS(G483))*COS(RADIANS(E491))*COS(RADIANS(Q481))))</f>
        <v>#DIV/0!</v>
      </c>
      <c r="R483" t="e">
        <f>IF(DEGREES(ACOS(SIN(RADIANS(G483))*SIN(RADIANS(E491))+COS(RADIANS(G483))*COS(RADIANS(E491))*COS(RADIANS(R481))))&gt;90,0,$F$4*$F$5/E490^2*(SIN(RADIANS(G483))*SIN(RADIANS(E491))+COS(RADIANS(G483))*COS(RADIANS(E491))*COS(RADIANS(R481))))</f>
        <v>#DIV/0!</v>
      </c>
      <c r="S483" t="e">
        <f>IF(DEGREES(ACOS(SIN(RADIANS(G483))*SIN(RADIANS(E491))+COS(RADIANS(G483))*COS(RADIANS(E491))*COS(RADIANS(S481))))&gt;90,0,$F$4*$F$5/E490^2*(SIN(RADIANS(G483))*SIN(RADIANS(E491))+COS(RADIANS(G483))*COS(RADIANS(E491))*COS(RADIANS(S481))))</f>
        <v>#DIV/0!</v>
      </c>
      <c r="T483" t="e">
        <f>IF(DEGREES(ACOS(SIN(RADIANS(G483))*SIN(RADIANS(E491))+COS(RADIANS(G483))*COS(RADIANS(E491))*COS(RADIANS(T481))))&gt;90,0,$F$4*$F$5/E490^2*(SIN(RADIANS(G483))*SIN(RADIANS(E491))+COS(RADIANS(G483))*COS(RADIANS(E491))*COS(RADIANS(T481))))</f>
        <v>#DIV/0!</v>
      </c>
      <c r="U483" t="e">
        <f>IF(DEGREES(ACOS(SIN(RADIANS(G483))*SIN(RADIANS(E491))+COS(RADIANS(G483))*COS(RADIANS(E491))*COS(RADIANS(U481))))&gt;90,0,$F$4*$F$5/E490^2*(SIN(RADIANS(G483))*SIN(RADIANS(E491))+COS(RADIANS(G483))*COS(RADIANS(E491))*COS(RADIANS(U481))))</f>
        <v>#DIV/0!</v>
      </c>
      <c r="V483" t="e">
        <f>IF(DEGREES(ACOS(SIN(RADIANS(G483))*SIN(RADIANS(E491))+COS(RADIANS(G483))*COS(RADIANS(E491))*COS(RADIANS(V481))))&gt;90,0,$F$4*$F$5/E490^2*(SIN(RADIANS(G483))*SIN(RADIANS(E491))+COS(RADIANS(G483))*COS(RADIANS(E491))*COS(RADIANS(V481))))</f>
        <v>#DIV/0!</v>
      </c>
      <c r="W483" t="e">
        <f>IF(DEGREES(ACOS(SIN(RADIANS(G483))*SIN(RADIANS(E491))+COS(RADIANS(G483))*COS(RADIANS(E491))*COS(RADIANS(W481))))&gt;90,0,$F$4*$F$5/E490^2*(SIN(RADIANS(G483))*SIN(RADIANS(E491))+COS(RADIANS(G483))*COS(RADIANS(E491))*COS(RADIANS(W481))))</f>
        <v>#DIV/0!</v>
      </c>
      <c r="X483" t="e">
        <f>IF(DEGREES(ACOS(SIN(RADIANS(G483))*SIN(RADIANS(E491))+COS(RADIANS(G483))*COS(RADIANS(E491))*COS(RADIANS(X481))))&gt;90,0,$F$4*$F$5/E490^2*(SIN(RADIANS(G483))*SIN(RADIANS(E491))+COS(RADIANS(G483))*COS(RADIANS(E491))*COS(RADIANS(X481))))</f>
        <v>#DIV/0!</v>
      </c>
      <c r="Y483" t="e">
        <f>IF(DEGREES(ACOS(SIN(RADIANS(G483))*SIN(RADIANS(E491))+COS(RADIANS(G483))*COS(RADIANS(E491))*COS(RADIANS(Y481))))&gt;90,0,$F$4*$F$5/E490^2*(SIN(RADIANS(G483))*SIN(RADIANS(E491))+COS(RADIANS(G483))*COS(RADIANS(E491))*COS(RADIANS(Y481))))</f>
        <v>#DIV/0!</v>
      </c>
      <c r="Z483" t="e">
        <f>IF(DEGREES(ACOS(SIN(RADIANS(G483))*SIN(RADIANS(E491))+COS(RADIANS(G483))*COS(RADIANS(E491))*COS(RADIANS(Z481))))&gt;90,0,$F$4*$F$5/E490^2*(SIN(RADIANS(G483))*SIN(RADIANS(E491))+COS(RADIANS(G483))*COS(RADIANS(E491))*COS(RADIANS(Z481))))</f>
        <v>#DIV/0!</v>
      </c>
      <c r="AA483" t="e">
        <f>IF(DEGREES(ACOS(SIN(RADIANS(G483))*SIN(RADIANS(E491))+COS(RADIANS(G483))*COS(RADIANS(E491))*COS(RADIANS(AA481))))&gt;90,0,$F$4*$F$5/E490^2*(SIN(RADIANS(G483))*SIN(RADIANS(E491))+COS(RADIANS(G483))*COS(RADIANS(E491))*COS(RADIANS(AA481))))</f>
        <v>#DIV/0!</v>
      </c>
      <c r="AB483" t="e">
        <f>IF(DEGREES(ACOS(SIN(RADIANS(G483))*SIN(RADIANS(E491))+COS(RADIANS(G483))*COS(RADIANS(E491))*COS(RADIANS(AB481))))&gt;90,0,$F$4*$F$5/E490^2*(SIN(RADIANS(G483))*SIN(RADIANS(E491))+COS(RADIANS(G483))*COS(RADIANS(E491))*COS(RADIANS(AB481))))</f>
        <v>#DIV/0!</v>
      </c>
      <c r="AC483" t="e">
        <f>IF(DEGREES(ACOS(SIN(RADIANS(G483))*SIN(RADIANS(E491))+COS(RADIANS(G483))*COS(RADIANS(E491))*COS(RADIANS(AC481))))&gt;90,0,$F$4*$F$5/E490^2*(SIN(RADIANS(G483))*SIN(RADIANS(E491))+COS(RADIANS(G483))*COS(RADIANS(E491))*COS(RADIANS(AC481))))</f>
        <v>#DIV/0!</v>
      </c>
      <c r="AD483" t="e">
        <f>IF(DEGREES(ACOS(SIN(RADIANS(G483))*SIN(RADIANS(E491))+COS(RADIANS(G483))*COS(RADIANS(E491))*COS(RADIANS(AD481))))&gt;90,0,$F$4*$F$5/E490^2*(SIN(RADIANS(G483))*SIN(RADIANS(E491))+COS(RADIANS(G483))*COS(RADIANS(E491))*COS(RADIANS(AD481))))</f>
        <v>#DIV/0!</v>
      </c>
      <c r="AE483" t="e">
        <f>IF(DEGREES(ACOS(SIN(RADIANS(G483))*SIN(RADIANS(E491))+COS(RADIANS(G483))*COS(RADIANS(E491))*COS(RADIANS(AE481))))&gt;90,0,$F$4*$F$5/E490^2*(SIN(RADIANS(G483))*SIN(RADIANS(E491))+COS(RADIANS(G483))*COS(RADIANS(E491))*COS(RADIANS(AE481))))</f>
        <v>#DIV/0!</v>
      </c>
      <c r="AF483" t="e">
        <f>IF(DEGREES(ACOS(SIN(RADIANS(G483))*SIN(RADIANS(E491))+COS(RADIANS(G483))*COS(RADIANS(E491))*COS(RADIANS(AF481))))&gt;90,0,$F$4*$F$5/E490^2*(SIN(RADIANS(G483))*SIN(RADIANS(E491))+COS(RADIANS(G483))*COS(RADIANS(E491))*COS(RADIANS(AF481))))</f>
        <v>#DIV/0!</v>
      </c>
      <c r="AG483" t="e">
        <f>IF(DEGREES(ACOS(SIN(RADIANS(G483))*SIN(RADIANS(E491))+COS(RADIANS(G483))*COS(RADIANS(E491))*COS(RADIANS(AG481))))&gt;90,0,$F$4*$F$5/E490^2*(SIN(RADIANS(G483))*SIN(RADIANS(E491))+COS(RADIANS(G483))*COS(RADIANS(E491))*COS(RADIANS(AG481))))</f>
        <v>#DIV/0!</v>
      </c>
      <c r="AH483" t="e">
        <f>IF(DEGREES(ACOS(SIN(RADIANS(G483))*SIN(RADIANS(E491))+COS(RADIANS(G483))*COS(RADIANS(E491))*COS(RADIANS(AH481))))&gt;90,0,$F$4*$F$5/E490^2*(SIN(RADIANS(G483))*SIN(RADIANS(E491))+COS(RADIANS(G483))*COS(RADIANS(E491))*COS(RADIANS(AH481))))</f>
        <v>#DIV/0!</v>
      </c>
      <c r="AI483" t="e">
        <f>IF(DEGREES(ACOS(SIN(RADIANS(G483))*SIN(RADIANS(E491))+COS(RADIANS(G483))*COS(RADIANS(E491))*COS(RADIANS(AI481))))&gt;90,0,$F$4*$F$5/E490^2*(SIN(RADIANS(G483))*SIN(RADIANS(E491))+COS(RADIANS(G483))*COS(RADIANS(E491))*COS(RADIANS(AI481))))</f>
        <v>#DIV/0!</v>
      </c>
      <c r="AJ483" t="e">
        <f>IF(DEGREES(ACOS(SIN(RADIANS(G483))*SIN(RADIANS(E491))+COS(RADIANS(G483))*COS(RADIANS(E491))*COS(RADIANS(AJ481))))&gt;90,0,$F$4*$F$5/E490^2*(SIN(RADIANS(G483))*SIN(RADIANS(E491))+COS(RADIANS(G483))*COS(RADIANS(E491))*COS(RADIANS(AJ481))))</f>
        <v>#DIV/0!</v>
      </c>
      <c r="AK483" t="e">
        <f>IF(DEGREES(ACOS(SIN(RADIANS(G483))*SIN(RADIANS(E491))+COS(RADIANS(G483))*COS(RADIANS(E491))*COS(RADIANS(AK481))))&gt;90,0,$F$4*$F$5/E490^2*(SIN(RADIANS(G483))*SIN(RADIANS(E491))+COS(RADIANS(G483))*COS(RADIANS(E491))*COS(RADIANS(AK481))))</f>
        <v>#DIV/0!</v>
      </c>
      <c r="AL483" t="e">
        <f>IF(DEGREES(ACOS(SIN(RADIANS(G483))*SIN(RADIANS(E491))+COS(RADIANS(G483))*COS(RADIANS(E491))*COS(RADIANS(AL481))))&gt;90,0,$F$4*$F$5/E490^2*(SIN(RADIANS(G483))*SIN(RADIANS(E491))+COS(RADIANS(G483))*COS(RADIANS(E491))*COS(RADIANS(AL481))))</f>
        <v>#DIV/0!</v>
      </c>
      <c r="AM483" t="e">
        <f>IF(DEGREES(ACOS(SIN(RADIANS(G483))*SIN(RADIANS(E491))+COS(RADIANS(G483))*COS(RADIANS(E491))*COS(RADIANS(AM481))))&gt;90,0,$F$4*$F$5/E490^2*(SIN(RADIANS(G483))*SIN(RADIANS(E491))+COS(RADIANS(G483))*COS(RADIANS(E491))*COS(RADIANS(AM481))))</f>
        <v>#DIV/0!</v>
      </c>
      <c r="AN483" t="e">
        <f>IF(DEGREES(ACOS(SIN(RADIANS(G483))*SIN(RADIANS(E491))+COS(RADIANS(G483))*COS(RADIANS(E491))*COS(RADIANS(AN481))))&gt;90,0,$F$4*$F$5/E490^2*(SIN(RADIANS(G483))*SIN(RADIANS(E491))+COS(RADIANS(G483))*COS(RADIANS(E491))*COS(RADIANS(AN481))))</f>
        <v>#DIV/0!</v>
      </c>
      <c r="AO483" t="e">
        <f>IF(DEGREES(ACOS(SIN(RADIANS(G483))*SIN(RADIANS(E491))+COS(RADIANS(G483))*COS(RADIANS(E491))*COS(RADIANS(AO481))))&gt;90,0,$F$4*$F$5/E490^2*(SIN(RADIANS(G483))*SIN(RADIANS(E491))+COS(RADIANS(G483))*COS(RADIANS(E491))*COS(RADIANS(AO481))))</f>
        <v>#DIV/0!</v>
      </c>
      <c r="AP483" t="e">
        <f>IF(DEGREES(ACOS(SIN(RADIANS(G483))*SIN(RADIANS(E491))+COS(RADIANS(G483))*COS(RADIANS(E491))*COS(RADIANS(AP481))))&gt;90,0,$F$4*$F$5/E490^2*(SIN(RADIANS(G483))*SIN(RADIANS(E491))+COS(RADIANS(G483))*COS(RADIANS(E491))*COS(RADIANS(AP481))))</f>
        <v>#DIV/0!</v>
      </c>
      <c r="AQ483" t="e">
        <f>IF(DEGREES(ACOS(SIN(RADIANS(G483))*SIN(RADIANS(E491))+COS(RADIANS(G483))*COS(RADIANS(E491))*COS(RADIANS(AQ481))))&gt;90,0,$F$4*$F$5/E490^2*(SIN(RADIANS(G483))*SIN(RADIANS(E491))+COS(RADIANS(G483))*COS(RADIANS(E491))*COS(RADIANS(AQ481))))</f>
        <v>#DIV/0!</v>
      </c>
      <c r="AR483" t="e">
        <f>IF(DEGREES(ACOS(SIN(RADIANS(G483))*SIN(RADIANS(E491))+COS(RADIANS(G483))*COS(RADIANS(E491))*COS(RADIANS(AR481))))&gt;90,0,$F$4*$F$5/E490^2*(SIN(RADIANS(G483))*SIN(RADIANS(E491))+COS(RADIANS(G483))*COS(RADIANS(E491))*COS(RADIANS(AR481))))</f>
        <v>#DIV/0!</v>
      </c>
    </row>
    <row r="484" spans="2:44" x14ac:dyDescent="0.5">
      <c r="B484" t="s">
        <v>726</v>
      </c>
      <c r="E484" cm="1">
        <f t="array" ref="E484">INDEX($D$1751:$AM$1751,0,MATCH(E483-IF(E483&lt;360,0,360),$D$1700:$AM$1700,0))+IF(E483&gt;350,360,0)</f>
        <v>190</v>
      </c>
      <c r="G484">
        <v>80</v>
      </c>
      <c r="I484">
        <f>IF(DEGREES(ACOS(SIN(RADIANS(G484))*SIN(RADIANS(E491))+COS(RADIANS(G484))*COS(RADIANS(E491))*COS(RADIANS(I481))))&gt;90,0,$F$4*$F$5/E490^2*(SIN(RADIANS(G484))*SIN(RADIANS(E491))+COS(RADIANS(G484))*COS(RADIANS(E491))*COS(RADIANS(I481))))</f>
        <v>0</v>
      </c>
      <c r="J484">
        <f>IF(DEGREES(ACOS(SIN(RADIANS(G484))*SIN(RADIANS(E491))+COS(RADIANS(G484))*COS(RADIANS(E491))*COS(RADIANS(J481))))&gt;90,0,$F$4*$F$5/E490^2*(SIN(RADIANS(G484))*SIN(RADIANS(E491))+COS(RADIANS(G484))*COS(RADIANS(E491))*COS(RADIANS(J481))))</f>
        <v>0</v>
      </c>
      <c r="K484">
        <f>IF(DEGREES(ACOS(SIN(RADIANS(G484))*SIN(RADIANS(E491))+COS(RADIANS(G484))*COS(RADIANS(E491))*COS(RADIANS(K481))))&gt;90,0,$F$4*$F$5/E490^2*(SIN(RADIANS(G484))*SIN(RADIANS(E491))+COS(RADIANS(G484))*COS(RADIANS(E491))*COS(RADIANS(K481))))</f>
        <v>0</v>
      </c>
      <c r="L484">
        <f>IF(DEGREES(ACOS(SIN(RADIANS(G484))*SIN(RADIANS(E491))+COS(RADIANS(G484))*COS(RADIANS(E491))*COS(RADIANS(L481))))&gt;90,0,$F$4*$F$5/E490^2*(SIN(RADIANS(G484))*SIN(RADIANS(E491))+COS(RADIANS(G484))*COS(RADIANS(E491))*COS(RADIANS(L481))))</f>
        <v>0</v>
      </c>
      <c r="M484">
        <f>IF(DEGREES(ACOS(SIN(RADIANS(G484))*SIN(RADIANS(E491))+COS(RADIANS(G484))*COS(RADIANS(E491))*COS(RADIANS(M481))))&gt;90,0,$F$4*$F$5/E490^2*(SIN(RADIANS(G484))*SIN(RADIANS(E491))+COS(RADIANS(G484))*COS(RADIANS(E491))*COS(RADIANS(M481))))</f>
        <v>0</v>
      </c>
      <c r="N484">
        <f>IF(DEGREES(ACOS(SIN(RADIANS(G484))*SIN(RADIANS(E491))+COS(RADIANS(G484))*COS(RADIANS(E491))*COS(RADIANS(N481))))&gt;90,0,$F$4*$F$5/E490^2*(SIN(RADIANS(G484))*SIN(RADIANS(E491))+COS(RADIANS(G484))*COS(RADIANS(E491))*COS(RADIANS(N481))))</f>
        <v>0</v>
      </c>
      <c r="O484">
        <f>IF(DEGREES(ACOS(SIN(RADIANS(G484))*SIN(RADIANS(E491))+COS(RADIANS(G484))*COS(RADIANS(E491))*COS(RADIANS(O481))))&gt;90,0,$F$4*$F$5/E490^2*(SIN(RADIANS(G484))*SIN(RADIANS(E491))+COS(RADIANS(G484))*COS(RADIANS(E491))*COS(RADIANS(O481))))</f>
        <v>0</v>
      </c>
      <c r="P484">
        <f>IF(DEGREES(ACOS(SIN(RADIANS(G484))*SIN(RADIANS(E491))+COS(RADIANS(G484))*COS(RADIANS(E491))*COS(RADIANS(P481))))&gt;90,0,$F$4*$F$5/E490^2*(SIN(RADIANS(G484))*SIN(RADIANS(E491))+COS(RADIANS(G484))*COS(RADIANS(E491))*COS(RADIANS(P481))))</f>
        <v>0</v>
      </c>
      <c r="Q484">
        <f>IF(DEGREES(ACOS(SIN(RADIANS(G484))*SIN(RADIANS(E491))+COS(RADIANS(G484))*COS(RADIANS(E491))*COS(RADIANS(Q481))))&gt;90,0,$F$4*$F$5/E490^2*(SIN(RADIANS(G484))*SIN(RADIANS(E491))+COS(RADIANS(G484))*COS(RADIANS(E491))*COS(RADIANS(Q481))))</f>
        <v>0</v>
      </c>
      <c r="R484" t="e">
        <f>IF(DEGREES(ACOS(SIN(RADIANS(G484))*SIN(RADIANS(E491))+COS(RADIANS(G484))*COS(RADIANS(E491))*COS(RADIANS(R481))))&gt;90,0,$F$4*$F$5/E490^2*(SIN(RADIANS(G484))*SIN(RADIANS(E491))+COS(RADIANS(G484))*COS(RADIANS(E491))*COS(RADIANS(R481))))</f>
        <v>#DIV/0!</v>
      </c>
      <c r="S484" t="e">
        <f>IF(DEGREES(ACOS(SIN(RADIANS(G484))*SIN(RADIANS(E491))+COS(RADIANS(G484))*COS(RADIANS(E491))*COS(RADIANS(S481))))&gt;90,0,$F$4*$F$5/E490^2*(SIN(RADIANS(G484))*SIN(RADIANS(E491))+COS(RADIANS(G484))*COS(RADIANS(E491))*COS(RADIANS(S481))))</f>
        <v>#DIV/0!</v>
      </c>
      <c r="T484" t="e">
        <f>IF(DEGREES(ACOS(SIN(RADIANS(G484))*SIN(RADIANS(E491))+COS(RADIANS(G484))*COS(RADIANS(E491))*COS(RADIANS(T481))))&gt;90,0,$F$4*$F$5/E490^2*(SIN(RADIANS(G484))*SIN(RADIANS(E491))+COS(RADIANS(G484))*COS(RADIANS(E491))*COS(RADIANS(T481))))</f>
        <v>#DIV/0!</v>
      </c>
      <c r="U484" t="e">
        <f>IF(DEGREES(ACOS(SIN(RADIANS(G484))*SIN(RADIANS(E491))+COS(RADIANS(G484))*COS(RADIANS(E491))*COS(RADIANS(U481))))&gt;90,0,$F$4*$F$5/E490^2*(SIN(RADIANS(G484))*SIN(RADIANS(E491))+COS(RADIANS(G484))*COS(RADIANS(E491))*COS(RADIANS(U481))))</f>
        <v>#DIV/0!</v>
      </c>
      <c r="V484" t="e">
        <f>IF(DEGREES(ACOS(SIN(RADIANS(G484))*SIN(RADIANS(E491))+COS(RADIANS(G484))*COS(RADIANS(E491))*COS(RADIANS(V481))))&gt;90,0,$F$4*$F$5/E490^2*(SIN(RADIANS(G484))*SIN(RADIANS(E491))+COS(RADIANS(G484))*COS(RADIANS(E491))*COS(RADIANS(V481))))</f>
        <v>#DIV/0!</v>
      </c>
      <c r="W484" t="e">
        <f>IF(DEGREES(ACOS(SIN(RADIANS(G484))*SIN(RADIANS(E491))+COS(RADIANS(G484))*COS(RADIANS(E491))*COS(RADIANS(W481))))&gt;90,0,$F$4*$F$5/E490^2*(SIN(RADIANS(G484))*SIN(RADIANS(E491))+COS(RADIANS(G484))*COS(RADIANS(E491))*COS(RADIANS(W481))))</f>
        <v>#DIV/0!</v>
      </c>
      <c r="X484" t="e">
        <f>IF(DEGREES(ACOS(SIN(RADIANS(G484))*SIN(RADIANS(E491))+COS(RADIANS(G484))*COS(RADIANS(E491))*COS(RADIANS(X481))))&gt;90,0,$F$4*$F$5/E490^2*(SIN(RADIANS(G484))*SIN(RADIANS(E491))+COS(RADIANS(G484))*COS(RADIANS(E491))*COS(RADIANS(X481))))</f>
        <v>#DIV/0!</v>
      </c>
      <c r="Y484" t="e">
        <f>IF(DEGREES(ACOS(SIN(RADIANS(G484))*SIN(RADIANS(E491))+COS(RADIANS(G484))*COS(RADIANS(E491))*COS(RADIANS(Y481))))&gt;90,0,$F$4*$F$5/E490^2*(SIN(RADIANS(G484))*SIN(RADIANS(E491))+COS(RADIANS(G484))*COS(RADIANS(E491))*COS(RADIANS(Y481))))</f>
        <v>#DIV/0!</v>
      </c>
      <c r="Z484" t="e">
        <f>IF(DEGREES(ACOS(SIN(RADIANS(G484))*SIN(RADIANS(E491))+COS(RADIANS(G484))*COS(RADIANS(E491))*COS(RADIANS(Z481))))&gt;90,0,$F$4*$F$5/E490^2*(SIN(RADIANS(G484))*SIN(RADIANS(E491))+COS(RADIANS(G484))*COS(RADIANS(E491))*COS(RADIANS(Z481))))</f>
        <v>#DIV/0!</v>
      </c>
      <c r="AA484" t="e">
        <f>IF(DEGREES(ACOS(SIN(RADIANS(G484))*SIN(RADIANS(E491))+COS(RADIANS(G484))*COS(RADIANS(E491))*COS(RADIANS(AA481))))&gt;90,0,$F$4*$F$5/E490^2*(SIN(RADIANS(G484))*SIN(RADIANS(E491))+COS(RADIANS(G484))*COS(RADIANS(E491))*COS(RADIANS(AA481))))</f>
        <v>#DIV/0!</v>
      </c>
      <c r="AB484" t="e">
        <f>IF(DEGREES(ACOS(SIN(RADIANS(G484))*SIN(RADIANS(E491))+COS(RADIANS(G484))*COS(RADIANS(E491))*COS(RADIANS(AB481))))&gt;90,0,$F$4*$F$5/E490^2*(SIN(RADIANS(G484))*SIN(RADIANS(E491))+COS(RADIANS(G484))*COS(RADIANS(E491))*COS(RADIANS(AB481))))</f>
        <v>#DIV/0!</v>
      </c>
      <c r="AC484" t="e">
        <f>IF(DEGREES(ACOS(SIN(RADIANS(G484))*SIN(RADIANS(E491))+COS(RADIANS(G484))*COS(RADIANS(E491))*COS(RADIANS(AC481))))&gt;90,0,$F$4*$F$5/E490^2*(SIN(RADIANS(G484))*SIN(RADIANS(E491))+COS(RADIANS(G484))*COS(RADIANS(E491))*COS(RADIANS(AC481))))</f>
        <v>#DIV/0!</v>
      </c>
      <c r="AD484" t="e">
        <f>IF(DEGREES(ACOS(SIN(RADIANS(G484))*SIN(RADIANS(E491))+COS(RADIANS(G484))*COS(RADIANS(E491))*COS(RADIANS(AD481))))&gt;90,0,$F$4*$F$5/E490^2*(SIN(RADIANS(G484))*SIN(RADIANS(E491))+COS(RADIANS(G484))*COS(RADIANS(E491))*COS(RADIANS(AD481))))</f>
        <v>#DIV/0!</v>
      </c>
      <c r="AE484" t="e">
        <f>IF(DEGREES(ACOS(SIN(RADIANS(G484))*SIN(RADIANS(E491))+COS(RADIANS(G484))*COS(RADIANS(E491))*COS(RADIANS(AE481))))&gt;90,0,$F$4*$F$5/E490^2*(SIN(RADIANS(G484))*SIN(RADIANS(E491))+COS(RADIANS(G484))*COS(RADIANS(E491))*COS(RADIANS(AE481))))</f>
        <v>#DIV/0!</v>
      </c>
      <c r="AF484" t="e">
        <f>IF(DEGREES(ACOS(SIN(RADIANS(G484))*SIN(RADIANS(E491))+COS(RADIANS(G484))*COS(RADIANS(E491))*COS(RADIANS(AF481))))&gt;90,0,$F$4*$F$5/E490^2*(SIN(RADIANS(G484))*SIN(RADIANS(E491))+COS(RADIANS(G484))*COS(RADIANS(E491))*COS(RADIANS(AF481))))</f>
        <v>#DIV/0!</v>
      </c>
      <c r="AG484" t="e">
        <f>IF(DEGREES(ACOS(SIN(RADIANS(G484))*SIN(RADIANS(E491))+COS(RADIANS(G484))*COS(RADIANS(E491))*COS(RADIANS(AG481))))&gt;90,0,$F$4*$F$5/E490^2*(SIN(RADIANS(G484))*SIN(RADIANS(E491))+COS(RADIANS(G484))*COS(RADIANS(E491))*COS(RADIANS(AG481))))</f>
        <v>#DIV/0!</v>
      </c>
      <c r="AH484" t="e">
        <f>IF(DEGREES(ACOS(SIN(RADIANS(G484))*SIN(RADIANS(E491))+COS(RADIANS(G484))*COS(RADIANS(E491))*COS(RADIANS(AH481))))&gt;90,0,$F$4*$F$5/E490^2*(SIN(RADIANS(G484))*SIN(RADIANS(E491))+COS(RADIANS(G484))*COS(RADIANS(E491))*COS(RADIANS(AH481))))</f>
        <v>#DIV/0!</v>
      </c>
      <c r="AI484" t="e">
        <f>IF(DEGREES(ACOS(SIN(RADIANS(G484))*SIN(RADIANS(E491))+COS(RADIANS(G484))*COS(RADIANS(E491))*COS(RADIANS(AI481))))&gt;90,0,$F$4*$F$5/E490^2*(SIN(RADIANS(G484))*SIN(RADIANS(E491))+COS(RADIANS(G484))*COS(RADIANS(E491))*COS(RADIANS(AI481))))</f>
        <v>#DIV/0!</v>
      </c>
      <c r="AJ484" t="e">
        <f>IF(DEGREES(ACOS(SIN(RADIANS(G484))*SIN(RADIANS(E491))+COS(RADIANS(G484))*COS(RADIANS(E491))*COS(RADIANS(AJ481))))&gt;90,0,$F$4*$F$5/E490^2*(SIN(RADIANS(G484))*SIN(RADIANS(E491))+COS(RADIANS(G484))*COS(RADIANS(E491))*COS(RADIANS(AJ481))))</f>
        <v>#DIV/0!</v>
      </c>
      <c r="AK484">
        <f>IF(DEGREES(ACOS(SIN(RADIANS(G484))*SIN(RADIANS(E491))+COS(RADIANS(G484))*COS(RADIANS(E491))*COS(RADIANS(AK481))))&gt;90,0,$F$4*$F$5/E490^2*(SIN(RADIANS(G484))*SIN(RADIANS(E491))+COS(RADIANS(G484))*COS(RADIANS(E491))*COS(RADIANS(AK481))))</f>
        <v>0</v>
      </c>
      <c r="AL484">
        <f>IF(DEGREES(ACOS(SIN(RADIANS(G484))*SIN(RADIANS(E491))+COS(RADIANS(G484))*COS(RADIANS(E491))*COS(RADIANS(AL481))))&gt;90,0,$F$4*$F$5/E490^2*(SIN(RADIANS(G484))*SIN(RADIANS(E491))+COS(RADIANS(G484))*COS(RADIANS(E491))*COS(RADIANS(AL481))))</f>
        <v>0</v>
      </c>
      <c r="AM484">
        <f>IF(DEGREES(ACOS(SIN(RADIANS(G484))*SIN(RADIANS(E491))+COS(RADIANS(G484))*COS(RADIANS(E491))*COS(RADIANS(AM481))))&gt;90,0,$F$4*$F$5/E490^2*(SIN(RADIANS(G484))*SIN(RADIANS(E491))+COS(RADIANS(G484))*COS(RADIANS(E491))*COS(RADIANS(AM481))))</f>
        <v>0</v>
      </c>
      <c r="AN484">
        <f>IF(DEGREES(ACOS(SIN(RADIANS(G484))*SIN(RADIANS(E491))+COS(RADIANS(G484))*COS(RADIANS(E491))*COS(RADIANS(AN481))))&gt;90,0,$F$4*$F$5/E490^2*(SIN(RADIANS(G484))*SIN(RADIANS(E491))+COS(RADIANS(G484))*COS(RADIANS(E491))*COS(RADIANS(AN481))))</f>
        <v>0</v>
      </c>
      <c r="AO484">
        <f>IF(DEGREES(ACOS(SIN(RADIANS(G484))*SIN(RADIANS(E491))+COS(RADIANS(G484))*COS(RADIANS(E491))*COS(RADIANS(AO481))))&gt;90,0,$F$4*$F$5/E490^2*(SIN(RADIANS(G484))*SIN(RADIANS(E491))+COS(RADIANS(G484))*COS(RADIANS(E491))*COS(RADIANS(AO481))))</f>
        <v>0</v>
      </c>
      <c r="AP484">
        <f>IF(DEGREES(ACOS(SIN(RADIANS(G484))*SIN(RADIANS(E491))+COS(RADIANS(G484))*COS(RADIANS(E491))*COS(RADIANS(AP481))))&gt;90,0,$F$4*$F$5/E490^2*(SIN(RADIANS(G484))*SIN(RADIANS(E491))+COS(RADIANS(G484))*COS(RADIANS(E491))*COS(RADIANS(AP481))))</f>
        <v>0</v>
      </c>
      <c r="AQ484">
        <f>IF(DEGREES(ACOS(SIN(RADIANS(G484))*SIN(RADIANS(E491))+COS(RADIANS(G484))*COS(RADIANS(E491))*COS(RADIANS(AQ481))))&gt;90,0,$F$4*$F$5/E490^2*(SIN(RADIANS(G484))*SIN(RADIANS(E491))+COS(RADIANS(G484))*COS(RADIANS(E491))*COS(RADIANS(AQ481))))</f>
        <v>0</v>
      </c>
      <c r="AR484">
        <f>IF(DEGREES(ACOS(SIN(RADIANS(G484))*SIN(RADIANS(E491))+COS(RADIANS(G484))*COS(RADIANS(E491))*COS(RADIANS(AR481))))&gt;90,0,$F$4*$F$5/E490^2*(SIN(RADIANS(G484))*SIN(RADIANS(E491))+COS(RADIANS(G484))*COS(RADIANS(E491))*COS(RADIANS(AR481))))</f>
        <v>0</v>
      </c>
    </row>
    <row r="485" spans="2:44" x14ac:dyDescent="0.5">
      <c r="B485" s="40" t="s">
        <v>781</v>
      </c>
      <c r="E485">
        <f>IF(E484-$F$13&lt;0,E484-$F$13+360,IF(E484-$F$13&gt;360,E484-$F$13-360,E484-$F$13))</f>
        <v>280</v>
      </c>
      <c r="G485">
        <v>70</v>
      </c>
      <c r="I485">
        <f>IF(DEGREES(ACOS(SIN(RADIANS(G485))*SIN(RADIANS(E491))+COS(RADIANS(G485))*COS(RADIANS(E491))*COS(RADIANS(I481))))&gt;90,0,$F$4*$F$5/E490^2*(SIN(RADIANS(G485))*SIN(RADIANS(E491))+COS(RADIANS(G485))*COS(RADIANS(E491))*COS(RADIANS(I481))))</f>
        <v>0</v>
      </c>
      <c r="J485">
        <f>IF(DEGREES(ACOS(SIN(RADIANS(G485))*SIN(RADIANS(E491))+COS(RADIANS(G485))*COS(RADIANS(E491))*COS(RADIANS(J481))))&gt;90,0,$F$4*$F$5/E490^2*(SIN(RADIANS(G485))*SIN(RADIANS(E491))+COS(RADIANS(G485))*COS(RADIANS(E491))*COS(RADIANS(J481))))</f>
        <v>0</v>
      </c>
      <c r="K485">
        <f>IF(DEGREES(ACOS(SIN(RADIANS(G485))*SIN(RADIANS(E491))+COS(RADIANS(G485))*COS(RADIANS(E491))*COS(RADIANS(K481))))&gt;90,0,$F$4*$F$5/E490^2*(SIN(RADIANS(G485))*SIN(RADIANS(E491))+COS(RADIANS(G485))*COS(RADIANS(E491))*COS(RADIANS(K481))))</f>
        <v>0</v>
      </c>
      <c r="L485">
        <f>IF(DEGREES(ACOS(SIN(RADIANS(G485))*SIN(RADIANS(E491))+COS(RADIANS(G485))*COS(RADIANS(E491))*COS(RADIANS(L481))))&gt;90,0,$F$4*$F$5/E490^2*(SIN(RADIANS(G485))*SIN(RADIANS(E491))+COS(RADIANS(G485))*COS(RADIANS(E491))*COS(RADIANS(L481))))</f>
        <v>0</v>
      </c>
      <c r="M485">
        <f>IF(DEGREES(ACOS(SIN(RADIANS(G485))*SIN(RADIANS(E491))+COS(RADIANS(G485))*COS(RADIANS(E491))*COS(RADIANS(M481))))&gt;90,0,$F$4*$F$5/E490^2*(SIN(RADIANS(G485))*SIN(RADIANS(E491))+COS(RADIANS(G485))*COS(RADIANS(E491))*COS(RADIANS(M481))))</f>
        <v>0</v>
      </c>
      <c r="N485">
        <f>IF(DEGREES(ACOS(SIN(RADIANS(G485))*SIN(RADIANS(E491))+COS(RADIANS(G485))*COS(RADIANS(E491))*COS(RADIANS(N481))))&gt;90,0,$F$4*$F$5/E490^2*(SIN(RADIANS(G485))*SIN(RADIANS(E491))+COS(RADIANS(G485))*COS(RADIANS(E491))*COS(RADIANS(N481))))</f>
        <v>0</v>
      </c>
      <c r="O485">
        <f>IF(DEGREES(ACOS(SIN(RADIANS(G485))*SIN(RADIANS(E491))+COS(RADIANS(G485))*COS(RADIANS(E491))*COS(RADIANS(O481))))&gt;90,0,$F$4*$F$5/E490^2*(SIN(RADIANS(G485))*SIN(RADIANS(E491))+COS(RADIANS(G485))*COS(RADIANS(E491))*COS(RADIANS(O481))))</f>
        <v>0</v>
      </c>
      <c r="P485">
        <f>IF(DEGREES(ACOS(SIN(RADIANS(G485))*SIN(RADIANS(E491))+COS(RADIANS(G485))*COS(RADIANS(E491))*COS(RADIANS(P481))))&gt;90,0,$F$4*$F$5/E490^2*(SIN(RADIANS(G485))*SIN(RADIANS(E491))+COS(RADIANS(G485))*COS(RADIANS(E491))*COS(RADIANS(P481))))</f>
        <v>0</v>
      </c>
      <c r="Q485">
        <f>IF(DEGREES(ACOS(SIN(RADIANS(G485))*SIN(RADIANS(E491))+COS(RADIANS(G485))*COS(RADIANS(E491))*COS(RADIANS(Q481))))&gt;90,0,$F$4*$F$5/E490^2*(SIN(RADIANS(G485))*SIN(RADIANS(E491))+COS(RADIANS(G485))*COS(RADIANS(E491))*COS(RADIANS(Q481))))</f>
        <v>0</v>
      </c>
      <c r="R485" t="e">
        <f>IF(DEGREES(ACOS(SIN(RADIANS(G485))*SIN(RADIANS(E491))+COS(RADIANS(G485))*COS(RADIANS(E491))*COS(RADIANS(R481))))&gt;90,0,$F$4*$F$5/E490^2*(SIN(RADIANS(G485))*SIN(RADIANS(E491))+COS(RADIANS(G485))*COS(RADIANS(E491))*COS(RADIANS(R481))))</f>
        <v>#DIV/0!</v>
      </c>
      <c r="S485" t="e">
        <f>IF(DEGREES(ACOS(SIN(RADIANS(G485))*SIN(RADIANS(E491))+COS(RADIANS(G485))*COS(RADIANS(E491))*COS(RADIANS(S481))))&gt;90,0,$F$4*$F$5/E490^2*(SIN(RADIANS(G485))*SIN(RADIANS(E491))+COS(RADIANS(G485))*COS(RADIANS(E491))*COS(RADIANS(S481))))</f>
        <v>#DIV/0!</v>
      </c>
      <c r="T485" t="e">
        <f>IF(DEGREES(ACOS(SIN(RADIANS(G485))*SIN(RADIANS(E491))+COS(RADIANS(G485))*COS(RADIANS(E491))*COS(RADIANS(T481))))&gt;90,0,$F$4*$F$5/E490^2*(SIN(RADIANS(G485))*SIN(RADIANS(E491))+COS(RADIANS(G485))*COS(RADIANS(E491))*COS(RADIANS(T481))))</f>
        <v>#DIV/0!</v>
      </c>
      <c r="U485" t="e">
        <f>IF(DEGREES(ACOS(SIN(RADIANS(G485))*SIN(RADIANS(E491))+COS(RADIANS(G485))*COS(RADIANS(E491))*COS(RADIANS(U481))))&gt;90,0,$F$4*$F$5/E490^2*(SIN(RADIANS(G485))*SIN(RADIANS(E491))+COS(RADIANS(G485))*COS(RADIANS(E491))*COS(RADIANS(U481))))</f>
        <v>#DIV/0!</v>
      </c>
      <c r="V485" t="e">
        <f>IF(DEGREES(ACOS(SIN(RADIANS(G485))*SIN(RADIANS(E491))+COS(RADIANS(G485))*COS(RADIANS(E491))*COS(RADIANS(V481))))&gt;90,0,$F$4*$F$5/E490^2*(SIN(RADIANS(G485))*SIN(RADIANS(E491))+COS(RADIANS(G485))*COS(RADIANS(E491))*COS(RADIANS(V481))))</f>
        <v>#DIV/0!</v>
      </c>
      <c r="W485" t="e">
        <f>IF(DEGREES(ACOS(SIN(RADIANS(G485))*SIN(RADIANS(E491))+COS(RADIANS(G485))*COS(RADIANS(E491))*COS(RADIANS(W481))))&gt;90,0,$F$4*$F$5/E490^2*(SIN(RADIANS(G485))*SIN(RADIANS(E491))+COS(RADIANS(G485))*COS(RADIANS(E491))*COS(RADIANS(W481))))</f>
        <v>#DIV/0!</v>
      </c>
      <c r="X485" t="e">
        <f>IF(DEGREES(ACOS(SIN(RADIANS(G485))*SIN(RADIANS(E491))+COS(RADIANS(G485))*COS(RADIANS(E491))*COS(RADIANS(X481))))&gt;90,0,$F$4*$F$5/E490^2*(SIN(RADIANS(G485))*SIN(RADIANS(E491))+COS(RADIANS(G485))*COS(RADIANS(E491))*COS(RADIANS(X481))))</f>
        <v>#DIV/0!</v>
      </c>
      <c r="Y485" t="e">
        <f>IF(DEGREES(ACOS(SIN(RADIANS(G485))*SIN(RADIANS(E491))+COS(RADIANS(G485))*COS(RADIANS(E491))*COS(RADIANS(Y481))))&gt;90,0,$F$4*$F$5/E490^2*(SIN(RADIANS(G485))*SIN(RADIANS(E491))+COS(RADIANS(G485))*COS(RADIANS(E491))*COS(RADIANS(Y481))))</f>
        <v>#DIV/0!</v>
      </c>
      <c r="Z485" t="e">
        <f>IF(DEGREES(ACOS(SIN(RADIANS(G485))*SIN(RADIANS(E491))+COS(RADIANS(G485))*COS(RADIANS(E491))*COS(RADIANS(Z481))))&gt;90,0,$F$4*$F$5/E490^2*(SIN(RADIANS(G485))*SIN(RADIANS(E491))+COS(RADIANS(G485))*COS(RADIANS(E491))*COS(RADIANS(Z481))))</f>
        <v>#DIV/0!</v>
      </c>
      <c r="AA485" t="e">
        <f>IF(DEGREES(ACOS(SIN(RADIANS(G485))*SIN(RADIANS(E491))+COS(RADIANS(G485))*COS(RADIANS(E491))*COS(RADIANS(AA481))))&gt;90,0,$F$4*$F$5/E490^2*(SIN(RADIANS(G485))*SIN(RADIANS(E491))+COS(RADIANS(G485))*COS(RADIANS(E491))*COS(RADIANS(AA481))))</f>
        <v>#DIV/0!</v>
      </c>
      <c r="AB485" t="e">
        <f>IF(DEGREES(ACOS(SIN(RADIANS(G485))*SIN(RADIANS(E491))+COS(RADIANS(G485))*COS(RADIANS(E491))*COS(RADIANS(AB481))))&gt;90,0,$F$4*$F$5/E490^2*(SIN(RADIANS(G485))*SIN(RADIANS(E491))+COS(RADIANS(G485))*COS(RADIANS(E491))*COS(RADIANS(AB481))))</f>
        <v>#DIV/0!</v>
      </c>
      <c r="AC485" t="e">
        <f>IF(DEGREES(ACOS(SIN(RADIANS(G485))*SIN(RADIANS(E491))+COS(RADIANS(G485))*COS(RADIANS(E491))*COS(RADIANS(AC481))))&gt;90,0,$F$4*$F$5/E490^2*(SIN(RADIANS(G485))*SIN(RADIANS(E491))+COS(RADIANS(G485))*COS(RADIANS(E491))*COS(RADIANS(AC481))))</f>
        <v>#DIV/0!</v>
      </c>
      <c r="AD485" t="e">
        <f>IF(DEGREES(ACOS(SIN(RADIANS(G485))*SIN(RADIANS(E491))+COS(RADIANS(G485))*COS(RADIANS(E491))*COS(RADIANS(AD481))))&gt;90,0,$F$4*$F$5/E490^2*(SIN(RADIANS(G485))*SIN(RADIANS(E491))+COS(RADIANS(G485))*COS(RADIANS(E491))*COS(RADIANS(AD481))))</f>
        <v>#DIV/0!</v>
      </c>
      <c r="AE485" t="e">
        <f>IF(DEGREES(ACOS(SIN(RADIANS(G485))*SIN(RADIANS(E491))+COS(RADIANS(G485))*COS(RADIANS(E491))*COS(RADIANS(AE481))))&gt;90,0,$F$4*$F$5/E490^2*(SIN(RADIANS(G485))*SIN(RADIANS(E491))+COS(RADIANS(G485))*COS(RADIANS(E491))*COS(RADIANS(AE481))))</f>
        <v>#DIV/0!</v>
      </c>
      <c r="AF485" t="e">
        <f>IF(DEGREES(ACOS(SIN(RADIANS(G485))*SIN(RADIANS(E491))+COS(RADIANS(G485))*COS(RADIANS(E491))*COS(RADIANS(AF481))))&gt;90,0,$F$4*$F$5/E490^2*(SIN(RADIANS(G485))*SIN(RADIANS(E491))+COS(RADIANS(G485))*COS(RADIANS(E491))*COS(RADIANS(AF481))))</f>
        <v>#DIV/0!</v>
      </c>
      <c r="AG485" t="e">
        <f>IF(DEGREES(ACOS(SIN(RADIANS(G485))*SIN(RADIANS(E491))+COS(RADIANS(G485))*COS(RADIANS(E491))*COS(RADIANS(AG481))))&gt;90,0,$F$4*$F$5/E490^2*(SIN(RADIANS(G485))*SIN(RADIANS(E491))+COS(RADIANS(G485))*COS(RADIANS(E491))*COS(RADIANS(AG481))))</f>
        <v>#DIV/0!</v>
      </c>
      <c r="AH485" t="e">
        <f>IF(DEGREES(ACOS(SIN(RADIANS(G485))*SIN(RADIANS(E491))+COS(RADIANS(G485))*COS(RADIANS(E491))*COS(RADIANS(AH481))))&gt;90,0,$F$4*$F$5/E490^2*(SIN(RADIANS(G485))*SIN(RADIANS(E491))+COS(RADIANS(G485))*COS(RADIANS(E491))*COS(RADIANS(AH481))))</f>
        <v>#DIV/0!</v>
      </c>
      <c r="AI485" t="e">
        <f>IF(DEGREES(ACOS(SIN(RADIANS(G485))*SIN(RADIANS(E491))+COS(RADIANS(G485))*COS(RADIANS(E491))*COS(RADIANS(AI481))))&gt;90,0,$F$4*$F$5/E490^2*(SIN(RADIANS(G485))*SIN(RADIANS(E491))+COS(RADIANS(G485))*COS(RADIANS(E491))*COS(RADIANS(AI481))))</f>
        <v>#DIV/0!</v>
      </c>
      <c r="AJ485" t="e">
        <f>IF(DEGREES(ACOS(SIN(RADIANS(G485))*SIN(RADIANS(E491))+COS(RADIANS(G485))*COS(RADIANS(E491))*COS(RADIANS(AJ481))))&gt;90,0,$F$4*$F$5/E490^2*(SIN(RADIANS(G485))*SIN(RADIANS(E491))+COS(RADIANS(G485))*COS(RADIANS(E491))*COS(RADIANS(AJ481))))</f>
        <v>#DIV/0!</v>
      </c>
      <c r="AK485">
        <f>IF(DEGREES(ACOS(SIN(RADIANS(G485))*SIN(RADIANS(E491))+COS(RADIANS(G485))*COS(RADIANS(E491))*COS(RADIANS(AK481))))&gt;90,0,$F$4*$F$5/E490^2*(SIN(RADIANS(G485))*SIN(RADIANS(E491))+COS(RADIANS(G485))*COS(RADIANS(E491))*COS(RADIANS(AK481))))</f>
        <v>0</v>
      </c>
      <c r="AL485">
        <f>IF(DEGREES(ACOS(SIN(RADIANS(G485))*SIN(RADIANS(E491))+COS(RADIANS(G485))*COS(RADIANS(E491))*COS(RADIANS(AL481))))&gt;90,0,$F$4*$F$5/E490^2*(SIN(RADIANS(G485))*SIN(RADIANS(E491))+COS(RADIANS(G485))*COS(RADIANS(E491))*COS(RADIANS(AL481))))</f>
        <v>0</v>
      </c>
      <c r="AM485">
        <f>IF(DEGREES(ACOS(SIN(RADIANS(G485))*SIN(RADIANS(E491))+COS(RADIANS(G485))*COS(RADIANS(E491))*COS(RADIANS(AM481))))&gt;90,0,$F$4*$F$5/E490^2*(SIN(RADIANS(G485))*SIN(RADIANS(E491))+COS(RADIANS(G485))*COS(RADIANS(E491))*COS(RADIANS(AM481))))</f>
        <v>0</v>
      </c>
      <c r="AN485">
        <f>IF(DEGREES(ACOS(SIN(RADIANS(G485))*SIN(RADIANS(E491))+COS(RADIANS(G485))*COS(RADIANS(E491))*COS(RADIANS(AN481))))&gt;90,0,$F$4*$F$5/E490^2*(SIN(RADIANS(G485))*SIN(RADIANS(E491))+COS(RADIANS(G485))*COS(RADIANS(E491))*COS(RADIANS(AN481))))</f>
        <v>0</v>
      </c>
      <c r="AO485">
        <f>IF(DEGREES(ACOS(SIN(RADIANS(G485))*SIN(RADIANS(E491))+COS(RADIANS(G485))*COS(RADIANS(E491))*COS(RADIANS(AO481))))&gt;90,0,$F$4*$F$5/E490^2*(SIN(RADIANS(G485))*SIN(RADIANS(E491))+COS(RADIANS(G485))*COS(RADIANS(E491))*COS(RADIANS(AO481))))</f>
        <v>0</v>
      </c>
      <c r="AP485">
        <f>IF(DEGREES(ACOS(SIN(RADIANS(G485))*SIN(RADIANS(E491))+COS(RADIANS(G485))*COS(RADIANS(E491))*COS(RADIANS(AP481))))&gt;90,0,$F$4*$F$5/E490^2*(SIN(RADIANS(G485))*SIN(RADIANS(E491))+COS(RADIANS(G485))*COS(RADIANS(E491))*COS(RADIANS(AP481))))</f>
        <v>0</v>
      </c>
      <c r="AQ485">
        <f>IF(DEGREES(ACOS(SIN(RADIANS(G485))*SIN(RADIANS(E491))+COS(RADIANS(G485))*COS(RADIANS(E491))*COS(RADIANS(AQ481))))&gt;90,0,$F$4*$F$5/E490^2*(SIN(RADIANS(G485))*SIN(RADIANS(E491))+COS(RADIANS(G485))*COS(RADIANS(E491))*COS(RADIANS(AQ481))))</f>
        <v>0</v>
      </c>
      <c r="AR485">
        <f>IF(DEGREES(ACOS(SIN(RADIANS(G485))*SIN(RADIANS(E491))+COS(RADIANS(G485))*COS(RADIANS(E491))*COS(RADIANS(AR481))))&gt;90,0,$F$4*$F$5/E490^2*(SIN(RADIANS(G485))*SIN(RADIANS(E491))+COS(RADIANS(G485))*COS(RADIANS(E491))*COS(RADIANS(AR481))))</f>
        <v>0</v>
      </c>
    </row>
    <row r="486" spans="2:44" x14ac:dyDescent="0.5">
      <c r="B486" s="40" t="s">
        <v>727</v>
      </c>
      <c r="E486">
        <f>IF(E483&lt;360,E483/360,(E483-360)/360)</f>
        <v>0.52777777777777779</v>
      </c>
      <c r="G486">
        <v>60</v>
      </c>
      <c r="I486">
        <f>IF(DEGREES(ACOS(SIN(RADIANS(G486))*SIN(RADIANS(E491))+COS(RADIANS(G486))*COS(RADIANS(E491))*COS(RADIANS(I481))))&gt;90,0,$F$4*$F$5/E490^2*(SIN(RADIANS(G486))*SIN(RADIANS(E491))+COS(RADIANS(G486))*COS(RADIANS(E491))*COS(RADIANS(I481))))</f>
        <v>0</v>
      </c>
      <c r="J486">
        <f>IF(DEGREES(ACOS(SIN(RADIANS(G486))*SIN(RADIANS(E491))+COS(RADIANS(G486))*COS(RADIANS(E491))*COS(RADIANS(J481))))&gt;90,0,$F$4*$F$5/E490^2*(SIN(RADIANS(G486))*SIN(RADIANS(E491))+COS(RADIANS(G486))*COS(RADIANS(E491))*COS(RADIANS(J481))))</f>
        <v>0</v>
      </c>
      <c r="K486">
        <f>IF(DEGREES(ACOS(SIN(RADIANS(G486))*SIN(RADIANS(E491))+COS(RADIANS(G486))*COS(RADIANS(E491))*COS(RADIANS(K481))))&gt;90,0,$F$4*$F$5/E490^2*(SIN(RADIANS(G486))*SIN(RADIANS(E491))+COS(RADIANS(G486))*COS(RADIANS(E491))*COS(RADIANS(K481))))</f>
        <v>0</v>
      </c>
      <c r="L486">
        <f>IF(DEGREES(ACOS(SIN(RADIANS(G486))*SIN(RADIANS(E491))+COS(RADIANS(G486))*COS(RADIANS(E491))*COS(RADIANS(L481))))&gt;90,0,$F$4*$F$5/E490^2*(SIN(RADIANS(G486))*SIN(RADIANS(E491))+COS(RADIANS(G486))*COS(RADIANS(E491))*COS(RADIANS(L481))))</f>
        <v>0</v>
      </c>
      <c r="M486">
        <f>IF(DEGREES(ACOS(SIN(RADIANS(G486))*SIN(RADIANS(E491))+COS(RADIANS(G486))*COS(RADIANS(E491))*COS(RADIANS(M481))))&gt;90,0,$F$4*$F$5/E490^2*(SIN(RADIANS(G486))*SIN(RADIANS(E491))+COS(RADIANS(G486))*COS(RADIANS(E491))*COS(RADIANS(M481))))</f>
        <v>0</v>
      </c>
      <c r="N486">
        <f>IF(DEGREES(ACOS(SIN(RADIANS(G486))*SIN(RADIANS(E491))+COS(RADIANS(G486))*COS(RADIANS(E491))*COS(RADIANS(N481))))&gt;90,0,$F$4*$F$5/E490^2*(SIN(RADIANS(G486))*SIN(RADIANS(E491))+COS(RADIANS(G486))*COS(RADIANS(E491))*COS(RADIANS(N481))))</f>
        <v>0</v>
      </c>
      <c r="O486">
        <f>IF(DEGREES(ACOS(SIN(RADIANS(G486))*SIN(RADIANS(E491))+COS(RADIANS(G486))*COS(RADIANS(E491))*COS(RADIANS(O481))))&gt;90,0,$F$4*$F$5/E490^2*(SIN(RADIANS(G486))*SIN(RADIANS(E491))+COS(RADIANS(G486))*COS(RADIANS(E491))*COS(RADIANS(O481))))</f>
        <v>0</v>
      </c>
      <c r="P486">
        <f>IF(DEGREES(ACOS(SIN(RADIANS(G486))*SIN(RADIANS(E491))+COS(RADIANS(G486))*COS(RADIANS(E491))*COS(RADIANS(P481))))&gt;90,0,$F$4*$F$5/E490^2*(SIN(RADIANS(G486))*SIN(RADIANS(E491))+COS(RADIANS(G486))*COS(RADIANS(E491))*COS(RADIANS(P481))))</f>
        <v>0</v>
      </c>
      <c r="Q486">
        <f>IF(DEGREES(ACOS(SIN(RADIANS(G486))*SIN(RADIANS(E491))+COS(RADIANS(G486))*COS(RADIANS(E491))*COS(RADIANS(Q481))))&gt;90,0,$F$4*$F$5/E490^2*(SIN(RADIANS(G486))*SIN(RADIANS(E491))+COS(RADIANS(G486))*COS(RADIANS(E491))*COS(RADIANS(Q481))))</f>
        <v>0</v>
      </c>
      <c r="R486" t="e">
        <f>IF(DEGREES(ACOS(SIN(RADIANS(G486))*SIN(RADIANS(E491))+COS(RADIANS(G486))*COS(RADIANS(E491))*COS(RADIANS(R481))))&gt;90,0,$F$4*$F$5/E490^2*(SIN(RADIANS(G486))*SIN(RADIANS(E491))+COS(RADIANS(G486))*COS(RADIANS(E491))*COS(RADIANS(R481))))</f>
        <v>#DIV/0!</v>
      </c>
      <c r="S486" t="e">
        <f>IF(DEGREES(ACOS(SIN(RADIANS(G486))*SIN(RADIANS(E491))+COS(RADIANS(G486))*COS(RADIANS(E491))*COS(RADIANS(S481))))&gt;90,0,$F$4*$F$5/E490^2*(SIN(RADIANS(G486))*SIN(RADIANS(E491))+COS(RADIANS(G486))*COS(RADIANS(E491))*COS(RADIANS(S481))))</f>
        <v>#DIV/0!</v>
      </c>
      <c r="T486" t="e">
        <f>IF(DEGREES(ACOS(SIN(RADIANS(G486))*SIN(RADIANS(E491))+COS(RADIANS(G486))*COS(RADIANS(E491))*COS(RADIANS(T481))))&gt;90,0,$F$4*$F$5/E490^2*(SIN(RADIANS(G486))*SIN(RADIANS(E491))+COS(RADIANS(G486))*COS(RADIANS(E491))*COS(RADIANS(T481))))</f>
        <v>#DIV/0!</v>
      </c>
      <c r="U486" t="e">
        <f>IF(DEGREES(ACOS(SIN(RADIANS(G486))*SIN(RADIANS(E491))+COS(RADIANS(G486))*COS(RADIANS(E491))*COS(RADIANS(U481))))&gt;90,0,$F$4*$F$5/E490^2*(SIN(RADIANS(G486))*SIN(RADIANS(E491))+COS(RADIANS(G486))*COS(RADIANS(E491))*COS(RADIANS(U481))))</f>
        <v>#DIV/0!</v>
      </c>
      <c r="V486" t="e">
        <f>IF(DEGREES(ACOS(SIN(RADIANS(G486))*SIN(RADIANS(E491))+COS(RADIANS(G486))*COS(RADIANS(E491))*COS(RADIANS(V481))))&gt;90,0,$F$4*$F$5/E490^2*(SIN(RADIANS(G486))*SIN(RADIANS(E491))+COS(RADIANS(G486))*COS(RADIANS(E491))*COS(RADIANS(V481))))</f>
        <v>#DIV/0!</v>
      </c>
      <c r="W486" t="e">
        <f>IF(DEGREES(ACOS(SIN(RADIANS(G486))*SIN(RADIANS(E491))+COS(RADIANS(G486))*COS(RADIANS(E491))*COS(RADIANS(W481))))&gt;90,0,$F$4*$F$5/E490^2*(SIN(RADIANS(G486))*SIN(RADIANS(E491))+COS(RADIANS(G486))*COS(RADIANS(E491))*COS(RADIANS(W481))))</f>
        <v>#DIV/0!</v>
      </c>
      <c r="X486" t="e">
        <f>IF(DEGREES(ACOS(SIN(RADIANS(G486))*SIN(RADIANS(E491))+COS(RADIANS(G486))*COS(RADIANS(E491))*COS(RADIANS(X481))))&gt;90,0,$F$4*$F$5/E490^2*(SIN(RADIANS(G486))*SIN(RADIANS(E491))+COS(RADIANS(G486))*COS(RADIANS(E491))*COS(RADIANS(X481))))</f>
        <v>#DIV/0!</v>
      </c>
      <c r="Y486" t="e">
        <f>IF(DEGREES(ACOS(SIN(RADIANS(G486))*SIN(RADIANS(E491))+COS(RADIANS(G486))*COS(RADIANS(E491))*COS(RADIANS(Y481))))&gt;90,0,$F$4*$F$5/E490^2*(SIN(RADIANS(G486))*SIN(RADIANS(E491))+COS(RADIANS(G486))*COS(RADIANS(E491))*COS(RADIANS(Y481))))</f>
        <v>#DIV/0!</v>
      </c>
      <c r="Z486" t="e">
        <f>IF(DEGREES(ACOS(SIN(RADIANS(G486))*SIN(RADIANS(E491))+COS(RADIANS(G486))*COS(RADIANS(E491))*COS(RADIANS(Z481))))&gt;90,0,$F$4*$F$5/E490^2*(SIN(RADIANS(G486))*SIN(RADIANS(E491))+COS(RADIANS(G486))*COS(RADIANS(E491))*COS(RADIANS(Z481))))</f>
        <v>#DIV/0!</v>
      </c>
      <c r="AA486" t="e">
        <f>IF(DEGREES(ACOS(SIN(RADIANS(G486))*SIN(RADIANS(E491))+COS(RADIANS(G486))*COS(RADIANS(E491))*COS(RADIANS(AA481))))&gt;90,0,$F$4*$F$5/E490^2*(SIN(RADIANS(G486))*SIN(RADIANS(E491))+COS(RADIANS(G486))*COS(RADIANS(E491))*COS(RADIANS(AA481))))</f>
        <v>#DIV/0!</v>
      </c>
      <c r="AB486" t="e">
        <f>IF(DEGREES(ACOS(SIN(RADIANS(G486))*SIN(RADIANS(E491))+COS(RADIANS(G486))*COS(RADIANS(E491))*COS(RADIANS(AB481))))&gt;90,0,$F$4*$F$5/E490^2*(SIN(RADIANS(G486))*SIN(RADIANS(E491))+COS(RADIANS(G486))*COS(RADIANS(E491))*COS(RADIANS(AB481))))</f>
        <v>#DIV/0!</v>
      </c>
      <c r="AC486" t="e">
        <f>IF(DEGREES(ACOS(SIN(RADIANS(G486))*SIN(RADIANS(E491))+COS(RADIANS(G486))*COS(RADIANS(E491))*COS(RADIANS(AC481))))&gt;90,0,$F$4*$F$5/E490^2*(SIN(RADIANS(G486))*SIN(RADIANS(E491))+COS(RADIANS(G486))*COS(RADIANS(E491))*COS(RADIANS(AC481))))</f>
        <v>#DIV/0!</v>
      </c>
      <c r="AD486" t="e">
        <f>IF(DEGREES(ACOS(SIN(RADIANS(G486))*SIN(RADIANS(E491))+COS(RADIANS(G486))*COS(RADIANS(E491))*COS(RADIANS(AD481))))&gt;90,0,$F$4*$F$5/E490^2*(SIN(RADIANS(G486))*SIN(RADIANS(E491))+COS(RADIANS(G486))*COS(RADIANS(E491))*COS(RADIANS(AD481))))</f>
        <v>#DIV/0!</v>
      </c>
      <c r="AE486" t="e">
        <f>IF(DEGREES(ACOS(SIN(RADIANS(G486))*SIN(RADIANS(E491))+COS(RADIANS(G486))*COS(RADIANS(E491))*COS(RADIANS(AE481))))&gt;90,0,$F$4*$F$5/E490^2*(SIN(RADIANS(G486))*SIN(RADIANS(E491))+COS(RADIANS(G486))*COS(RADIANS(E491))*COS(RADIANS(AE481))))</f>
        <v>#DIV/0!</v>
      </c>
      <c r="AF486" t="e">
        <f>IF(DEGREES(ACOS(SIN(RADIANS(G486))*SIN(RADIANS(E491))+COS(RADIANS(G486))*COS(RADIANS(E491))*COS(RADIANS(AF481))))&gt;90,0,$F$4*$F$5/E490^2*(SIN(RADIANS(G486))*SIN(RADIANS(E491))+COS(RADIANS(G486))*COS(RADIANS(E491))*COS(RADIANS(AF481))))</f>
        <v>#DIV/0!</v>
      </c>
      <c r="AG486" t="e">
        <f>IF(DEGREES(ACOS(SIN(RADIANS(G486))*SIN(RADIANS(E491))+COS(RADIANS(G486))*COS(RADIANS(E491))*COS(RADIANS(AG481))))&gt;90,0,$F$4*$F$5/E490^2*(SIN(RADIANS(G486))*SIN(RADIANS(E491))+COS(RADIANS(G486))*COS(RADIANS(E491))*COS(RADIANS(AG481))))</f>
        <v>#DIV/0!</v>
      </c>
      <c r="AH486" t="e">
        <f>IF(DEGREES(ACOS(SIN(RADIANS(G486))*SIN(RADIANS(E491))+COS(RADIANS(G486))*COS(RADIANS(E491))*COS(RADIANS(AH481))))&gt;90,0,$F$4*$F$5/E490^2*(SIN(RADIANS(G486))*SIN(RADIANS(E491))+COS(RADIANS(G486))*COS(RADIANS(E491))*COS(RADIANS(AH481))))</f>
        <v>#DIV/0!</v>
      </c>
      <c r="AI486" t="e">
        <f>IF(DEGREES(ACOS(SIN(RADIANS(G486))*SIN(RADIANS(E491))+COS(RADIANS(G486))*COS(RADIANS(E491))*COS(RADIANS(AI481))))&gt;90,0,$F$4*$F$5/E490^2*(SIN(RADIANS(G486))*SIN(RADIANS(E491))+COS(RADIANS(G486))*COS(RADIANS(E491))*COS(RADIANS(AI481))))</f>
        <v>#DIV/0!</v>
      </c>
      <c r="AJ486" t="e">
        <f>IF(DEGREES(ACOS(SIN(RADIANS(G486))*SIN(RADIANS(E491))+COS(RADIANS(G486))*COS(RADIANS(E491))*COS(RADIANS(AJ481))))&gt;90,0,$F$4*$F$5/E490^2*(SIN(RADIANS(G486))*SIN(RADIANS(E491))+COS(RADIANS(G486))*COS(RADIANS(E491))*COS(RADIANS(AJ481))))</f>
        <v>#DIV/0!</v>
      </c>
      <c r="AK486">
        <f>IF(DEGREES(ACOS(SIN(RADIANS(G486))*SIN(RADIANS(E491))+COS(RADIANS(G486))*COS(RADIANS(E491))*COS(RADIANS(AK481))))&gt;90,0,$F$4*$F$5/E490^2*(SIN(RADIANS(G486))*SIN(RADIANS(E491))+COS(RADIANS(G486))*COS(RADIANS(E491))*COS(RADIANS(AK481))))</f>
        <v>0</v>
      </c>
      <c r="AL486">
        <f>IF(DEGREES(ACOS(SIN(RADIANS(G486))*SIN(RADIANS(E491))+COS(RADIANS(G486))*COS(RADIANS(E491))*COS(RADIANS(AL481))))&gt;90,0,$F$4*$F$5/E490^2*(SIN(RADIANS(G486))*SIN(RADIANS(E491))+COS(RADIANS(G486))*COS(RADIANS(E491))*COS(RADIANS(AL481))))</f>
        <v>0</v>
      </c>
      <c r="AM486">
        <f>IF(DEGREES(ACOS(SIN(RADIANS(G486))*SIN(RADIANS(E491))+COS(RADIANS(G486))*COS(RADIANS(E491))*COS(RADIANS(AM481))))&gt;90,0,$F$4*$F$5/E490^2*(SIN(RADIANS(G486))*SIN(RADIANS(E491))+COS(RADIANS(G486))*COS(RADIANS(E491))*COS(RADIANS(AM481))))</f>
        <v>0</v>
      </c>
      <c r="AN486">
        <f>IF(DEGREES(ACOS(SIN(RADIANS(G486))*SIN(RADIANS(E491))+COS(RADIANS(G486))*COS(RADIANS(E491))*COS(RADIANS(AN481))))&gt;90,0,$F$4*$F$5/E490^2*(SIN(RADIANS(G486))*SIN(RADIANS(E491))+COS(RADIANS(G486))*COS(RADIANS(E491))*COS(RADIANS(AN481))))</f>
        <v>0</v>
      </c>
      <c r="AO486">
        <f>IF(DEGREES(ACOS(SIN(RADIANS(G486))*SIN(RADIANS(E491))+COS(RADIANS(G486))*COS(RADIANS(E491))*COS(RADIANS(AO481))))&gt;90,0,$F$4*$F$5/E490^2*(SIN(RADIANS(G486))*SIN(RADIANS(E491))+COS(RADIANS(G486))*COS(RADIANS(E491))*COS(RADIANS(AO481))))</f>
        <v>0</v>
      </c>
      <c r="AP486">
        <f>IF(DEGREES(ACOS(SIN(RADIANS(G486))*SIN(RADIANS(E491))+COS(RADIANS(G486))*COS(RADIANS(E491))*COS(RADIANS(AP481))))&gt;90,0,$F$4*$F$5/E490^2*(SIN(RADIANS(G486))*SIN(RADIANS(E491))+COS(RADIANS(G486))*COS(RADIANS(E491))*COS(RADIANS(AP481))))</f>
        <v>0</v>
      </c>
      <c r="AQ486">
        <f>IF(DEGREES(ACOS(SIN(RADIANS(G486))*SIN(RADIANS(E491))+COS(RADIANS(G486))*COS(RADIANS(E491))*COS(RADIANS(AQ481))))&gt;90,0,$F$4*$F$5/E490^2*(SIN(RADIANS(G486))*SIN(RADIANS(E491))+COS(RADIANS(G486))*COS(RADIANS(E491))*COS(RADIANS(AQ481))))</f>
        <v>0</v>
      </c>
      <c r="AR486">
        <f>IF(DEGREES(ACOS(SIN(RADIANS(G486))*SIN(RADIANS(E491))+COS(RADIANS(G486))*COS(RADIANS(E491))*COS(RADIANS(AR481))))&gt;90,0,$F$4*$F$5/E490^2*(SIN(RADIANS(G486))*SIN(RADIANS(E491))+COS(RADIANS(G486))*COS(RADIANS(E491))*COS(RADIANS(AR481))))</f>
        <v>0</v>
      </c>
    </row>
    <row r="487" spans="2:44" x14ac:dyDescent="0.5">
      <c r="B487" s="40" t="s">
        <v>782</v>
      </c>
      <c r="E487">
        <f>E486*$F$11</f>
        <v>0</v>
      </c>
      <c r="G487">
        <v>50</v>
      </c>
      <c r="I487">
        <f>IF(DEGREES(ACOS(SIN(RADIANS(G487))*SIN(RADIANS(E491))+COS(RADIANS(G487))*COS(RADIANS(E491))*COS(RADIANS(I481))))&gt;90,0,$F$4*$F$5/E490^2*(SIN(RADIANS(G487))*SIN(RADIANS(E491))+COS(RADIANS(G487))*COS(RADIANS(E491))*COS(RADIANS(I481))))</f>
        <v>0</v>
      </c>
      <c r="J487">
        <f>IF(DEGREES(ACOS(SIN(RADIANS(G487))*SIN(RADIANS(E491))+COS(RADIANS(G487))*COS(RADIANS(E491))*COS(RADIANS(J481))))&gt;90,0,$F$4*$F$5/E490^2*(SIN(RADIANS(G487))*SIN(RADIANS(E491))+COS(RADIANS(G487))*COS(RADIANS(E491))*COS(RADIANS(J481))))</f>
        <v>0</v>
      </c>
      <c r="K487">
        <f>IF(DEGREES(ACOS(SIN(RADIANS(G487))*SIN(RADIANS(E491))+COS(RADIANS(G487))*COS(RADIANS(E491))*COS(RADIANS(K481))))&gt;90,0,$F$4*$F$5/E490^2*(SIN(RADIANS(G487))*SIN(RADIANS(E491))+COS(RADIANS(G487))*COS(RADIANS(E491))*COS(RADIANS(K481))))</f>
        <v>0</v>
      </c>
      <c r="L487">
        <f>IF(DEGREES(ACOS(SIN(RADIANS(G487))*SIN(RADIANS(E491))+COS(RADIANS(G487))*COS(RADIANS(E491))*COS(RADIANS(L481))))&gt;90,0,$F$4*$F$5/E490^2*(SIN(RADIANS(G487))*SIN(RADIANS(E491))+COS(RADIANS(G487))*COS(RADIANS(E491))*COS(RADIANS(L481))))</f>
        <v>0</v>
      </c>
      <c r="M487">
        <f>IF(DEGREES(ACOS(SIN(RADIANS(G487))*SIN(RADIANS(E491))+COS(RADIANS(G487))*COS(RADIANS(E491))*COS(RADIANS(M481))))&gt;90,0,$F$4*$F$5/E490^2*(SIN(RADIANS(G487))*SIN(RADIANS(E491))+COS(RADIANS(G487))*COS(RADIANS(E491))*COS(RADIANS(M481))))</f>
        <v>0</v>
      </c>
      <c r="N487">
        <f>IF(DEGREES(ACOS(SIN(RADIANS(G487))*SIN(RADIANS(E491))+COS(RADIANS(G487))*COS(RADIANS(E491))*COS(RADIANS(N481))))&gt;90,0,$F$4*$F$5/E490^2*(SIN(RADIANS(G487))*SIN(RADIANS(E491))+COS(RADIANS(G487))*COS(RADIANS(E491))*COS(RADIANS(N481))))</f>
        <v>0</v>
      </c>
      <c r="O487">
        <f>IF(DEGREES(ACOS(SIN(RADIANS(G487))*SIN(RADIANS(E491))+COS(RADIANS(G487))*COS(RADIANS(E491))*COS(RADIANS(O481))))&gt;90,0,$F$4*$F$5/E490^2*(SIN(RADIANS(G487))*SIN(RADIANS(E491))+COS(RADIANS(G487))*COS(RADIANS(E491))*COS(RADIANS(O481))))</f>
        <v>0</v>
      </c>
      <c r="P487">
        <f>IF(DEGREES(ACOS(SIN(RADIANS(G487))*SIN(RADIANS(E491))+COS(RADIANS(G487))*COS(RADIANS(E491))*COS(RADIANS(P481))))&gt;90,0,$F$4*$F$5/E490^2*(SIN(RADIANS(G487))*SIN(RADIANS(E491))+COS(RADIANS(G487))*COS(RADIANS(E491))*COS(RADIANS(P481))))</f>
        <v>0</v>
      </c>
      <c r="Q487">
        <f>IF(DEGREES(ACOS(SIN(RADIANS(G487))*SIN(RADIANS(E491))+COS(RADIANS(G487))*COS(RADIANS(E491))*COS(RADIANS(Q481))))&gt;90,0,$F$4*$F$5/E490^2*(SIN(RADIANS(G487))*SIN(RADIANS(E491))+COS(RADIANS(G487))*COS(RADIANS(E491))*COS(RADIANS(Q481))))</f>
        <v>0</v>
      </c>
      <c r="R487" t="e">
        <f>IF(DEGREES(ACOS(SIN(RADIANS(G487))*SIN(RADIANS(E491))+COS(RADIANS(G487))*COS(RADIANS(E491))*COS(RADIANS(R481))))&gt;90,0,$F$4*$F$5/E490^2*(SIN(RADIANS(G487))*SIN(RADIANS(E491))+COS(RADIANS(G487))*COS(RADIANS(E491))*COS(RADIANS(R481))))</f>
        <v>#DIV/0!</v>
      </c>
      <c r="S487" t="e">
        <f>IF(DEGREES(ACOS(SIN(RADIANS(G487))*SIN(RADIANS(E491))+COS(RADIANS(G487))*COS(RADIANS(E491))*COS(RADIANS(S481))))&gt;90,0,$F$4*$F$5/E490^2*(SIN(RADIANS(G487))*SIN(RADIANS(E491))+COS(RADIANS(G487))*COS(RADIANS(E491))*COS(RADIANS(S481))))</f>
        <v>#DIV/0!</v>
      </c>
      <c r="T487" t="e">
        <f>IF(DEGREES(ACOS(SIN(RADIANS(G487))*SIN(RADIANS(E491))+COS(RADIANS(G487))*COS(RADIANS(E491))*COS(RADIANS(T481))))&gt;90,0,$F$4*$F$5/E490^2*(SIN(RADIANS(G487))*SIN(RADIANS(E491))+COS(RADIANS(G487))*COS(RADIANS(E491))*COS(RADIANS(T481))))</f>
        <v>#DIV/0!</v>
      </c>
      <c r="U487" t="e">
        <f>IF(DEGREES(ACOS(SIN(RADIANS(G487))*SIN(RADIANS(E491))+COS(RADIANS(G487))*COS(RADIANS(E491))*COS(RADIANS(U481))))&gt;90,0,$F$4*$F$5/E490^2*(SIN(RADIANS(G487))*SIN(RADIANS(E491))+COS(RADIANS(G487))*COS(RADIANS(E491))*COS(RADIANS(U481))))</f>
        <v>#DIV/0!</v>
      </c>
      <c r="V487" t="e">
        <f>IF(DEGREES(ACOS(SIN(RADIANS(G487))*SIN(RADIANS(E491))+COS(RADIANS(G487))*COS(RADIANS(E491))*COS(RADIANS(V481))))&gt;90,0,$F$4*$F$5/E490^2*(SIN(RADIANS(G487))*SIN(RADIANS(E491))+COS(RADIANS(G487))*COS(RADIANS(E491))*COS(RADIANS(V481))))</f>
        <v>#DIV/0!</v>
      </c>
      <c r="W487" t="e">
        <f>IF(DEGREES(ACOS(SIN(RADIANS(G487))*SIN(RADIANS(E491))+COS(RADIANS(G487))*COS(RADIANS(E491))*COS(RADIANS(W481))))&gt;90,0,$F$4*$F$5/E490^2*(SIN(RADIANS(G487))*SIN(RADIANS(E491))+COS(RADIANS(G487))*COS(RADIANS(E491))*COS(RADIANS(W481))))</f>
        <v>#DIV/0!</v>
      </c>
      <c r="X487" t="e">
        <f>IF(DEGREES(ACOS(SIN(RADIANS(G487))*SIN(RADIANS(E491))+COS(RADIANS(G487))*COS(RADIANS(E491))*COS(RADIANS(X481))))&gt;90,0,$F$4*$F$5/E490^2*(SIN(RADIANS(G487))*SIN(RADIANS(E491))+COS(RADIANS(G487))*COS(RADIANS(E491))*COS(RADIANS(X481))))</f>
        <v>#DIV/0!</v>
      </c>
      <c r="Y487" t="e">
        <f>IF(DEGREES(ACOS(SIN(RADIANS(G487))*SIN(RADIANS(E491))+COS(RADIANS(G487))*COS(RADIANS(E491))*COS(RADIANS(Y481))))&gt;90,0,$F$4*$F$5/E490^2*(SIN(RADIANS(G487))*SIN(RADIANS(E491))+COS(RADIANS(G487))*COS(RADIANS(E491))*COS(RADIANS(Y481))))</f>
        <v>#DIV/0!</v>
      </c>
      <c r="Z487" t="e">
        <f>IF(DEGREES(ACOS(SIN(RADIANS(G487))*SIN(RADIANS(E491))+COS(RADIANS(G487))*COS(RADIANS(E491))*COS(RADIANS(Z481))))&gt;90,0,$F$4*$F$5/E490^2*(SIN(RADIANS(G487))*SIN(RADIANS(E491))+COS(RADIANS(G487))*COS(RADIANS(E491))*COS(RADIANS(Z481))))</f>
        <v>#DIV/0!</v>
      </c>
      <c r="AA487" t="e">
        <f>IF(DEGREES(ACOS(SIN(RADIANS(G487))*SIN(RADIANS(E491))+COS(RADIANS(G487))*COS(RADIANS(E491))*COS(RADIANS(AA481))))&gt;90,0,$F$4*$F$5/E490^2*(SIN(RADIANS(G487))*SIN(RADIANS(E491))+COS(RADIANS(G487))*COS(RADIANS(E491))*COS(RADIANS(AA481))))</f>
        <v>#DIV/0!</v>
      </c>
      <c r="AB487" t="e">
        <f>IF(DEGREES(ACOS(SIN(RADIANS(G487))*SIN(RADIANS(E491))+COS(RADIANS(G487))*COS(RADIANS(E491))*COS(RADIANS(AB481))))&gt;90,0,$F$4*$F$5/E490^2*(SIN(RADIANS(G487))*SIN(RADIANS(E491))+COS(RADIANS(G487))*COS(RADIANS(E491))*COS(RADIANS(AB481))))</f>
        <v>#DIV/0!</v>
      </c>
      <c r="AC487" t="e">
        <f>IF(DEGREES(ACOS(SIN(RADIANS(G487))*SIN(RADIANS(E491))+COS(RADIANS(G487))*COS(RADIANS(E491))*COS(RADIANS(AC481))))&gt;90,0,$F$4*$F$5/E490^2*(SIN(RADIANS(G487))*SIN(RADIANS(E491))+COS(RADIANS(G487))*COS(RADIANS(E491))*COS(RADIANS(AC481))))</f>
        <v>#DIV/0!</v>
      </c>
      <c r="AD487" t="e">
        <f>IF(DEGREES(ACOS(SIN(RADIANS(G487))*SIN(RADIANS(E491))+COS(RADIANS(G487))*COS(RADIANS(E491))*COS(RADIANS(AD481))))&gt;90,0,$F$4*$F$5/E490^2*(SIN(RADIANS(G487))*SIN(RADIANS(E491))+COS(RADIANS(G487))*COS(RADIANS(E491))*COS(RADIANS(AD481))))</f>
        <v>#DIV/0!</v>
      </c>
      <c r="AE487" t="e">
        <f>IF(DEGREES(ACOS(SIN(RADIANS(G487))*SIN(RADIANS(E491))+COS(RADIANS(G487))*COS(RADIANS(E491))*COS(RADIANS(AE481))))&gt;90,0,$F$4*$F$5/E490^2*(SIN(RADIANS(G487))*SIN(RADIANS(E491))+COS(RADIANS(G487))*COS(RADIANS(E491))*COS(RADIANS(AE481))))</f>
        <v>#DIV/0!</v>
      </c>
      <c r="AF487" t="e">
        <f>IF(DEGREES(ACOS(SIN(RADIANS(G487))*SIN(RADIANS(E491))+COS(RADIANS(G487))*COS(RADIANS(E491))*COS(RADIANS(AF481))))&gt;90,0,$F$4*$F$5/E490^2*(SIN(RADIANS(G487))*SIN(RADIANS(E491))+COS(RADIANS(G487))*COS(RADIANS(E491))*COS(RADIANS(AF481))))</f>
        <v>#DIV/0!</v>
      </c>
      <c r="AG487" t="e">
        <f>IF(DEGREES(ACOS(SIN(RADIANS(G487))*SIN(RADIANS(E491))+COS(RADIANS(G487))*COS(RADIANS(E491))*COS(RADIANS(AG481))))&gt;90,0,$F$4*$F$5/E490^2*(SIN(RADIANS(G487))*SIN(RADIANS(E491))+COS(RADIANS(G487))*COS(RADIANS(E491))*COS(RADIANS(AG481))))</f>
        <v>#DIV/0!</v>
      </c>
      <c r="AH487" t="e">
        <f>IF(DEGREES(ACOS(SIN(RADIANS(G487))*SIN(RADIANS(E491))+COS(RADIANS(G487))*COS(RADIANS(E491))*COS(RADIANS(AH481))))&gt;90,0,$F$4*$F$5/E490^2*(SIN(RADIANS(G487))*SIN(RADIANS(E491))+COS(RADIANS(G487))*COS(RADIANS(E491))*COS(RADIANS(AH481))))</f>
        <v>#DIV/0!</v>
      </c>
      <c r="AI487" t="e">
        <f>IF(DEGREES(ACOS(SIN(RADIANS(G487))*SIN(RADIANS(E491))+COS(RADIANS(G487))*COS(RADIANS(E491))*COS(RADIANS(AI481))))&gt;90,0,$F$4*$F$5/E490^2*(SIN(RADIANS(G487))*SIN(RADIANS(E491))+COS(RADIANS(G487))*COS(RADIANS(E491))*COS(RADIANS(AI481))))</f>
        <v>#DIV/0!</v>
      </c>
      <c r="AJ487" t="e">
        <f>IF(DEGREES(ACOS(SIN(RADIANS(G487))*SIN(RADIANS(E491))+COS(RADIANS(G487))*COS(RADIANS(E491))*COS(RADIANS(AJ481))))&gt;90,0,$F$4*$F$5/E490^2*(SIN(RADIANS(G487))*SIN(RADIANS(E491))+COS(RADIANS(G487))*COS(RADIANS(E491))*COS(RADIANS(AJ481))))</f>
        <v>#DIV/0!</v>
      </c>
      <c r="AK487">
        <f>IF(DEGREES(ACOS(SIN(RADIANS(G487))*SIN(RADIANS(E491))+COS(RADIANS(G487))*COS(RADIANS(E491))*COS(RADIANS(AK481))))&gt;90,0,$F$4*$F$5/E490^2*(SIN(RADIANS(G487))*SIN(RADIANS(E491))+COS(RADIANS(G487))*COS(RADIANS(E491))*COS(RADIANS(AK481))))</f>
        <v>0</v>
      </c>
      <c r="AL487">
        <f>IF(DEGREES(ACOS(SIN(RADIANS(G487))*SIN(RADIANS(E491))+COS(RADIANS(G487))*COS(RADIANS(E491))*COS(RADIANS(AL481))))&gt;90,0,$F$4*$F$5/E490^2*(SIN(RADIANS(G487))*SIN(RADIANS(E491))+COS(RADIANS(G487))*COS(RADIANS(E491))*COS(RADIANS(AL481))))</f>
        <v>0</v>
      </c>
      <c r="AM487">
        <f>IF(DEGREES(ACOS(SIN(RADIANS(G487))*SIN(RADIANS(E491))+COS(RADIANS(G487))*COS(RADIANS(E491))*COS(RADIANS(AM481))))&gt;90,0,$F$4*$F$5/E490^2*(SIN(RADIANS(G487))*SIN(RADIANS(E491))+COS(RADIANS(G487))*COS(RADIANS(E491))*COS(RADIANS(AM481))))</f>
        <v>0</v>
      </c>
      <c r="AN487">
        <f>IF(DEGREES(ACOS(SIN(RADIANS(G487))*SIN(RADIANS(E491))+COS(RADIANS(G487))*COS(RADIANS(E491))*COS(RADIANS(AN481))))&gt;90,0,$F$4*$F$5/E490^2*(SIN(RADIANS(G487))*SIN(RADIANS(E491))+COS(RADIANS(G487))*COS(RADIANS(E491))*COS(RADIANS(AN481))))</f>
        <v>0</v>
      </c>
      <c r="AO487">
        <f>IF(DEGREES(ACOS(SIN(RADIANS(G487))*SIN(RADIANS(E491))+COS(RADIANS(G487))*COS(RADIANS(E491))*COS(RADIANS(AO481))))&gt;90,0,$F$4*$F$5/E490^2*(SIN(RADIANS(G487))*SIN(RADIANS(E491))+COS(RADIANS(G487))*COS(RADIANS(E491))*COS(RADIANS(AO481))))</f>
        <v>0</v>
      </c>
      <c r="AP487">
        <f>IF(DEGREES(ACOS(SIN(RADIANS(G487))*SIN(RADIANS(E491))+COS(RADIANS(G487))*COS(RADIANS(E491))*COS(RADIANS(AP481))))&gt;90,0,$F$4*$F$5/E490^2*(SIN(RADIANS(G487))*SIN(RADIANS(E491))+COS(RADIANS(G487))*COS(RADIANS(E491))*COS(RADIANS(AP481))))</f>
        <v>0</v>
      </c>
      <c r="AQ487">
        <f>IF(DEGREES(ACOS(SIN(RADIANS(G487))*SIN(RADIANS(E491))+COS(RADIANS(G487))*COS(RADIANS(E491))*COS(RADIANS(AQ481))))&gt;90,0,$F$4*$F$5/E490^2*(SIN(RADIANS(G487))*SIN(RADIANS(E491))+COS(RADIANS(G487))*COS(RADIANS(E491))*COS(RADIANS(AQ481))))</f>
        <v>0</v>
      </c>
      <c r="AR487">
        <f>IF(DEGREES(ACOS(SIN(RADIANS(G487))*SIN(RADIANS(E491))+COS(RADIANS(G487))*COS(RADIANS(E491))*COS(RADIANS(AR481))))&gt;90,0,$F$4*$F$5/E490^2*(SIN(RADIANS(G487))*SIN(RADIANS(E491))+COS(RADIANS(G487))*COS(RADIANS(E491))*COS(RADIANS(AR481))))</f>
        <v>0</v>
      </c>
    </row>
    <row r="488" spans="2:44" x14ac:dyDescent="0.5">
      <c r="B488" s="40" t="s">
        <v>783</v>
      </c>
      <c r="E488" t="str">
        <f>IF($F$10=0,"N/A",$F$10*(E483/360)-ROUNDDOWN($F$10*(E483/360),0))</f>
        <v>N/A</v>
      </c>
      <c r="G488">
        <v>40</v>
      </c>
      <c r="I488">
        <f>IF(DEGREES(ACOS(SIN(RADIANS(G488))*SIN(RADIANS(E491))+COS(RADIANS(G488))*COS(RADIANS(E491))*COS(RADIANS(I481))))&gt;90,0,$F$4*$F$5/E490^2*(SIN(RADIANS(G488))*SIN(RADIANS(E491))+COS(RADIANS(G488))*COS(RADIANS(E491))*COS(RADIANS(I481))))</f>
        <v>0</v>
      </c>
      <c r="J488">
        <f>IF(DEGREES(ACOS(SIN(RADIANS(G488))*SIN(RADIANS(E491))+COS(RADIANS(G488))*COS(RADIANS(E491))*COS(RADIANS(J481))))&gt;90,0,$F$4*$F$5/E490^2*(SIN(RADIANS(G488))*SIN(RADIANS(E491))+COS(RADIANS(G488))*COS(RADIANS(E491))*COS(RADIANS(J481))))</f>
        <v>0</v>
      </c>
      <c r="K488">
        <f>IF(DEGREES(ACOS(SIN(RADIANS(G488))*SIN(RADIANS(E491))+COS(RADIANS(G488))*COS(RADIANS(E491))*COS(RADIANS(K481))))&gt;90,0,$F$4*$F$5/E490^2*(SIN(RADIANS(G488))*SIN(RADIANS(E491))+COS(RADIANS(G488))*COS(RADIANS(E491))*COS(RADIANS(K481))))</f>
        <v>0</v>
      </c>
      <c r="L488">
        <f>IF(DEGREES(ACOS(SIN(RADIANS(G488))*SIN(RADIANS(E491))+COS(RADIANS(G488))*COS(RADIANS(E491))*COS(RADIANS(L481))))&gt;90,0,$F$4*$F$5/E490^2*(SIN(RADIANS(G488))*SIN(RADIANS(E491))+COS(RADIANS(G488))*COS(RADIANS(E491))*COS(RADIANS(L481))))</f>
        <v>0</v>
      </c>
      <c r="M488">
        <f>IF(DEGREES(ACOS(SIN(RADIANS(G488))*SIN(RADIANS(E491))+COS(RADIANS(G488))*COS(RADIANS(E491))*COS(RADIANS(M481))))&gt;90,0,$F$4*$F$5/E490^2*(SIN(RADIANS(G488))*SIN(RADIANS(E491))+COS(RADIANS(G488))*COS(RADIANS(E491))*COS(RADIANS(M481))))</f>
        <v>0</v>
      </c>
      <c r="N488">
        <f>IF(DEGREES(ACOS(SIN(RADIANS(G488))*SIN(RADIANS(E491))+COS(RADIANS(G488))*COS(RADIANS(E491))*COS(RADIANS(N481))))&gt;90,0,$F$4*$F$5/E490^2*(SIN(RADIANS(G488))*SIN(RADIANS(E491))+COS(RADIANS(G488))*COS(RADIANS(E491))*COS(RADIANS(N481))))</f>
        <v>0</v>
      </c>
      <c r="O488">
        <f>IF(DEGREES(ACOS(SIN(RADIANS(G488))*SIN(RADIANS(E491))+COS(RADIANS(G488))*COS(RADIANS(E491))*COS(RADIANS(O481))))&gt;90,0,$F$4*$F$5/E490^2*(SIN(RADIANS(G488))*SIN(RADIANS(E491))+COS(RADIANS(G488))*COS(RADIANS(E491))*COS(RADIANS(O481))))</f>
        <v>0</v>
      </c>
      <c r="P488">
        <f>IF(DEGREES(ACOS(SIN(RADIANS(G488))*SIN(RADIANS(E491))+COS(RADIANS(G488))*COS(RADIANS(E491))*COS(RADIANS(P481))))&gt;90,0,$F$4*$F$5/E490^2*(SIN(RADIANS(G488))*SIN(RADIANS(E491))+COS(RADIANS(G488))*COS(RADIANS(E491))*COS(RADIANS(P481))))</f>
        <v>0</v>
      </c>
      <c r="Q488">
        <f>IF(DEGREES(ACOS(SIN(RADIANS(G488))*SIN(RADIANS(E491))+COS(RADIANS(G488))*COS(RADIANS(E491))*COS(RADIANS(Q481))))&gt;90,0,$F$4*$F$5/E490^2*(SIN(RADIANS(G488))*SIN(RADIANS(E491))+COS(RADIANS(G488))*COS(RADIANS(E491))*COS(RADIANS(Q481))))</f>
        <v>0</v>
      </c>
      <c r="R488" t="e">
        <f>IF(DEGREES(ACOS(SIN(RADIANS(G488))*SIN(RADIANS(E491))+COS(RADIANS(G488))*COS(RADIANS(E491))*COS(RADIANS(R481))))&gt;90,0,$F$4*$F$5/E490^2*(SIN(RADIANS(G488))*SIN(RADIANS(E491))+COS(RADIANS(G488))*COS(RADIANS(E491))*COS(RADIANS(R481))))</f>
        <v>#DIV/0!</v>
      </c>
      <c r="S488" t="e">
        <f>IF(DEGREES(ACOS(SIN(RADIANS(G488))*SIN(RADIANS(E491))+COS(RADIANS(G488))*COS(RADIANS(E491))*COS(RADIANS(S481))))&gt;90,0,$F$4*$F$5/E490^2*(SIN(RADIANS(G488))*SIN(RADIANS(E491))+COS(RADIANS(G488))*COS(RADIANS(E491))*COS(RADIANS(S481))))</f>
        <v>#DIV/0!</v>
      </c>
      <c r="T488" t="e">
        <f>IF(DEGREES(ACOS(SIN(RADIANS(G488))*SIN(RADIANS(E491))+COS(RADIANS(G488))*COS(RADIANS(E491))*COS(RADIANS(T481))))&gt;90,0,$F$4*$F$5/E490^2*(SIN(RADIANS(G488))*SIN(RADIANS(E491))+COS(RADIANS(G488))*COS(RADIANS(E491))*COS(RADIANS(T481))))</f>
        <v>#DIV/0!</v>
      </c>
      <c r="U488" t="e">
        <f>IF(DEGREES(ACOS(SIN(RADIANS(G488))*SIN(RADIANS(E491))+COS(RADIANS(G488))*COS(RADIANS(E491))*COS(RADIANS(U481))))&gt;90,0,$F$4*$F$5/E490^2*(SIN(RADIANS(G488))*SIN(RADIANS(E491))+COS(RADIANS(G488))*COS(RADIANS(E491))*COS(RADIANS(U481))))</f>
        <v>#DIV/0!</v>
      </c>
      <c r="V488" t="e">
        <f>IF(DEGREES(ACOS(SIN(RADIANS(G488))*SIN(RADIANS(E491))+COS(RADIANS(G488))*COS(RADIANS(E491))*COS(RADIANS(V481))))&gt;90,0,$F$4*$F$5/E490^2*(SIN(RADIANS(G488))*SIN(RADIANS(E491))+COS(RADIANS(G488))*COS(RADIANS(E491))*COS(RADIANS(V481))))</f>
        <v>#DIV/0!</v>
      </c>
      <c r="W488" t="e">
        <f>IF(DEGREES(ACOS(SIN(RADIANS(G488))*SIN(RADIANS(E491))+COS(RADIANS(G488))*COS(RADIANS(E491))*COS(RADIANS(W481))))&gt;90,0,$F$4*$F$5/E490^2*(SIN(RADIANS(G488))*SIN(RADIANS(E491))+COS(RADIANS(G488))*COS(RADIANS(E491))*COS(RADIANS(W481))))</f>
        <v>#DIV/0!</v>
      </c>
      <c r="X488" t="e">
        <f>IF(DEGREES(ACOS(SIN(RADIANS(G488))*SIN(RADIANS(E491))+COS(RADIANS(G488))*COS(RADIANS(E491))*COS(RADIANS(X481))))&gt;90,0,$F$4*$F$5/E490^2*(SIN(RADIANS(G488))*SIN(RADIANS(E491))+COS(RADIANS(G488))*COS(RADIANS(E491))*COS(RADIANS(X481))))</f>
        <v>#DIV/0!</v>
      </c>
      <c r="Y488" t="e">
        <f>IF(DEGREES(ACOS(SIN(RADIANS(G488))*SIN(RADIANS(E491))+COS(RADIANS(G488))*COS(RADIANS(E491))*COS(RADIANS(Y481))))&gt;90,0,$F$4*$F$5/E490^2*(SIN(RADIANS(G488))*SIN(RADIANS(E491))+COS(RADIANS(G488))*COS(RADIANS(E491))*COS(RADIANS(Y481))))</f>
        <v>#DIV/0!</v>
      </c>
      <c r="Z488" t="e">
        <f>IF(DEGREES(ACOS(SIN(RADIANS(G488))*SIN(RADIANS(E491))+COS(RADIANS(G488))*COS(RADIANS(E491))*COS(RADIANS(Z481))))&gt;90,0,$F$4*$F$5/E490^2*(SIN(RADIANS(G488))*SIN(RADIANS(E491))+COS(RADIANS(G488))*COS(RADIANS(E491))*COS(RADIANS(Z481))))</f>
        <v>#DIV/0!</v>
      </c>
      <c r="AA488" t="e">
        <f>IF(DEGREES(ACOS(SIN(RADIANS(G488))*SIN(RADIANS(E491))+COS(RADIANS(G488))*COS(RADIANS(E491))*COS(RADIANS(AA481))))&gt;90,0,$F$4*$F$5/E490^2*(SIN(RADIANS(G488))*SIN(RADIANS(E491))+COS(RADIANS(G488))*COS(RADIANS(E491))*COS(RADIANS(AA481))))</f>
        <v>#DIV/0!</v>
      </c>
      <c r="AB488" t="e">
        <f>IF(DEGREES(ACOS(SIN(RADIANS(G488))*SIN(RADIANS(E491))+COS(RADIANS(G488))*COS(RADIANS(E491))*COS(RADIANS(AB481))))&gt;90,0,$F$4*$F$5/E490^2*(SIN(RADIANS(G488))*SIN(RADIANS(E491))+COS(RADIANS(G488))*COS(RADIANS(E491))*COS(RADIANS(AB481))))</f>
        <v>#DIV/0!</v>
      </c>
      <c r="AC488" t="e">
        <f>IF(DEGREES(ACOS(SIN(RADIANS(G488))*SIN(RADIANS(E491))+COS(RADIANS(G488))*COS(RADIANS(E491))*COS(RADIANS(AC481))))&gt;90,0,$F$4*$F$5/E490^2*(SIN(RADIANS(G488))*SIN(RADIANS(E491))+COS(RADIANS(G488))*COS(RADIANS(E491))*COS(RADIANS(AC481))))</f>
        <v>#DIV/0!</v>
      </c>
      <c r="AD488" t="e">
        <f>IF(DEGREES(ACOS(SIN(RADIANS(G488))*SIN(RADIANS(E491))+COS(RADIANS(G488))*COS(RADIANS(E491))*COS(RADIANS(AD481))))&gt;90,0,$F$4*$F$5/E490^2*(SIN(RADIANS(G488))*SIN(RADIANS(E491))+COS(RADIANS(G488))*COS(RADIANS(E491))*COS(RADIANS(AD481))))</f>
        <v>#DIV/0!</v>
      </c>
      <c r="AE488" t="e">
        <f>IF(DEGREES(ACOS(SIN(RADIANS(G488))*SIN(RADIANS(E491))+COS(RADIANS(G488))*COS(RADIANS(E491))*COS(RADIANS(AE481))))&gt;90,0,$F$4*$F$5/E490^2*(SIN(RADIANS(G488))*SIN(RADIANS(E491))+COS(RADIANS(G488))*COS(RADIANS(E491))*COS(RADIANS(AE481))))</f>
        <v>#DIV/0!</v>
      </c>
      <c r="AF488" t="e">
        <f>IF(DEGREES(ACOS(SIN(RADIANS(G488))*SIN(RADIANS(E491))+COS(RADIANS(G488))*COS(RADIANS(E491))*COS(RADIANS(AF481))))&gt;90,0,$F$4*$F$5/E490^2*(SIN(RADIANS(G488))*SIN(RADIANS(E491))+COS(RADIANS(G488))*COS(RADIANS(E491))*COS(RADIANS(AF481))))</f>
        <v>#DIV/0!</v>
      </c>
      <c r="AG488" t="e">
        <f>IF(DEGREES(ACOS(SIN(RADIANS(G488))*SIN(RADIANS(E491))+COS(RADIANS(G488))*COS(RADIANS(E491))*COS(RADIANS(AG481))))&gt;90,0,$F$4*$F$5/E490^2*(SIN(RADIANS(G488))*SIN(RADIANS(E491))+COS(RADIANS(G488))*COS(RADIANS(E491))*COS(RADIANS(AG481))))</f>
        <v>#DIV/0!</v>
      </c>
      <c r="AH488" t="e">
        <f>IF(DEGREES(ACOS(SIN(RADIANS(G488))*SIN(RADIANS(E491))+COS(RADIANS(G488))*COS(RADIANS(E491))*COS(RADIANS(AH481))))&gt;90,0,$F$4*$F$5/E490^2*(SIN(RADIANS(G488))*SIN(RADIANS(E491))+COS(RADIANS(G488))*COS(RADIANS(E491))*COS(RADIANS(AH481))))</f>
        <v>#DIV/0!</v>
      </c>
      <c r="AI488" t="e">
        <f>IF(DEGREES(ACOS(SIN(RADIANS(G488))*SIN(RADIANS(E491))+COS(RADIANS(G488))*COS(RADIANS(E491))*COS(RADIANS(AI481))))&gt;90,0,$F$4*$F$5/E490^2*(SIN(RADIANS(G488))*SIN(RADIANS(E491))+COS(RADIANS(G488))*COS(RADIANS(E491))*COS(RADIANS(AI481))))</f>
        <v>#DIV/0!</v>
      </c>
      <c r="AJ488" t="e">
        <f>IF(DEGREES(ACOS(SIN(RADIANS(G488))*SIN(RADIANS(E491))+COS(RADIANS(G488))*COS(RADIANS(E491))*COS(RADIANS(AJ481))))&gt;90,0,$F$4*$F$5/E490^2*(SIN(RADIANS(G488))*SIN(RADIANS(E491))+COS(RADIANS(G488))*COS(RADIANS(E491))*COS(RADIANS(AJ481))))</f>
        <v>#DIV/0!</v>
      </c>
      <c r="AK488">
        <f>IF(DEGREES(ACOS(SIN(RADIANS(G488))*SIN(RADIANS(E491))+COS(RADIANS(G488))*COS(RADIANS(E491))*COS(RADIANS(AK481))))&gt;90,0,$F$4*$F$5/E490^2*(SIN(RADIANS(G488))*SIN(RADIANS(E491))+COS(RADIANS(G488))*COS(RADIANS(E491))*COS(RADIANS(AK481))))</f>
        <v>0</v>
      </c>
      <c r="AL488">
        <f>IF(DEGREES(ACOS(SIN(RADIANS(G488))*SIN(RADIANS(E491))+COS(RADIANS(G488))*COS(RADIANS(E491))*COS(RADIANS(AL481))))&gt;90,0,$F$4*$F$5/E490^2*(SIN(RADIANS(G488))*SIN(RADIANS(E491))+COS(RADIANS(G488))*COS(RADIANS(E491))*COS(RADIANS(AL481))))</f>
        <v>0</v>
      </c>
      <c r="AM488">
        <f>IF(DEGREES(ACOS(SIN(RADIANS(G488))*SIN(RADIANS(E491))+COS(RADIANS(G488))*COS(RADIANS(E491))*COS(RADIANS(AM481))))&gt;90,0,$F$4*$F$5/E490^2*(SIN(RADIANS(G488))*SIN(RADIANS(E491))+COS(RADIANS(G488))*COS(RADIANS(E491))*COS(RADIANS(AM481))))</f>
        <v>0</v>
      </c>
      <c r="AN488">
        <f>IF(DEGREES(ACOS(SIN(RADIANS(G488))*SIN(RADIANS(E491))+COS(RADIANS(G488))*COS(RADIANS(E491))*COS(RADIANS(AN481))))&gt;90,0,$F$4*$F$5/E490^2*(SIN(RADIANS(G488))*SIN(RADIANS(E491))+COS(RADIANS(G488))*COS(RADIANS(E491))*COS(RADIANS(AN481))))</f>
        <v>0</v>
      </c>
      <c r="AO488">
        <f>IF(DEGREES(ACOS(SIN(RADIANS(G488))*SIN(RADIANS(E491))+COS(RADIANS(G488))*COS(RADIANS(E491))*COS(RADIANS(AO481))))&gt;90,0,$F$4*$F$5/E490^2*(SIN(RADIANS(G488))*SIN(RADIANS(E491))+COS(RADIANS(G488))*COS(RADIANS(E491))*COS(RADIANS(AO481))))</f>
        <v>0</v>
      </c>
      <c r="AP488">
        <f>IF(DEGREES(ACOS(SIN(RADIANS(G488))*SIN(RADIANS(E491))+COS(RADIANS(G488))*COS(RADIANS(E491))*COS(RADIANS(AP481))))&gt;90,0,$F$4*$F$5/E490^2*(SIN(RADIANS(G488))*SIN(RADIANS(E491))+COS(RADIANS(G488))*COS(RADIANS(E491))*COS(RADIANS(AP481))))</f>
        <v>0</v>
      </c>
      <c r="AQ488">
        <f>IF(DEGREES(ACOS(SIN(RADIANS(G488))*SIN(RADIANS(E491))+COS(RADIANS(G488))*COS(RADIANS(E491))*COS(RADIANS(AQ481))))&gt;90,0,$F$4*$F$5/E490^2*(SIN(RADIANS(G488))*SIN(RADIANS(E491))+COS(RADIANS(G488))*COS(RADIANS(E491))*COS(RADIANS(AQ481))))</f>
        <v>0</v>
      </c>
      <c r="AR488">
        <f>IF(DEGREES(ACOS(SIN(RADIANS(G488))*SIN(RADIANS(E491))+COS(RADIANS(G488))*COS(RADIANS(E491))*COS(RADIANS(AR481))))&gt;90,0,$F$4*$F$5/E490^2*(SIN(RADIANS(G488))*SIN(RADIANS(E491))+COS(RADIANS(G488))*COS(RADIANS(E491))*COS(RADIANS(AR481))))</f>
        <v>0</v>
      </c>
    </row>
    <row r="489" spans="2:44" x14ac:dyDescent="0.5">
      <c r="B489" s="40" t="s">
        <v>784</v>
      </c>
      <c r="E489" t="str">
        <f>IF($F$10=0,"N/A",E488*$F$11/$F$10)</f>
        <v>N/A</v>
      </c>
      <c r="G489">
        <v>30</v>
      </c>
      <c r="I489">
        <f>IF(DEGREES(ACOS(SIN(RADIANS(G489))*SIN(RADIANS(E491))+COS(RADIANS(G489))*COS(RADIANS(E491))*COS(RADIANS(I481))))&gt;90,0,$F$4*$F$5/E490^2*(SIN(RADIANS(G489))*SIN(RADIANS(E491))+COS(RADIANS(G489))*COS(RADIANS(E491))*COS(RADIANS(I481))))</f>
        <v>0</v>
      </c>
      <c r="J489">
        <f>IF(DEGREES(ACOS(SIN(RADIANS(G489))*SIN(RADIANS(E491))+COS(RADIANS(G489))*COS(RADIANS(E491))*COS(RADIANS(J481))))&gt;90,0,$F$4*$F$5/E490^2*(SIN(RADIANS(G489))*SIN(RADIANS(E491))+COS(RADIANS(G489))*COS(RADIANS(E491))*COS(RADIANS(J481))))</f>
        <v>0</v>
      </c>
      <c r="K489">
        <f>IF(DEGREES(ACOS(SIN(RADIANS(G489))*SIN(RADIANS(E491))+COS(RADIANS(G489))*COS(RADIANS(E491))*COS(RADIANS(K481))))&gt;90,0,$F$4*$F$5/E490^2*(SIN(RADIANS(G489))*SIN(RADIANS(E491))+COS(RADIANS(G489))*COS(RADIANS(E491))*COS(RADIANS(K481))))</f>
        <v>0</v>
      </c>
      <c r="L489">
        <f>IF(DEGREES(ACOS(SIN(RADIANS(G489))*SIN(RADIANS(E491))+COS(RADIANS(G489))*COS(RADIANS(E491))*COS(RADIANS(L481))))&gt;90,0,$F$4*$F$5/E490^2*(SIN(RADIANS(G489))*SIN(RADIANS(E491))+COS(RADIANS(G489))*COS(RADIANS(E491))*COS(RADIANS(L481))))</f>
        <v>0</v>
      </c>
      <c r="M489">
        <f>IF(DEGREES(ACOS(SIN(RADIANS(G489))*SIN(RADIANS(E491))+COS(RADIANS(G489))*COS(RADIANS(E491))*COS(RADIANS(M481))))&gt;90,0,$F$4*$F$5/E490^2*(SIN(RADIANS(G489))*SIN(RADIANS(E491))+COS(RADIANS(G489))*COS(RADIANS(E491))*COS(RADIANS(M481))))</f>
        <v>0</v>
      </c>
      <c r="N489">
        <f>IF(DEGREES(ACOS(SIN(RADIANS(G489))*SIN(RADIANS(E491))+COS(RADIANS(G489))*COS(RADIANS(E491))*COS(RADIANS(N481))))&gt;90,0,$F$4*$F$5/E490^2*(SIN(RADIANS(G489))*SIN(RADIANS(E491))+COS(RADIANS(G489))*COS(RADIANS(E491))*COS(RADIANS(N481))))</f>
        <v>0</v>
      </c>
      <c r="O489">
        <f>IF(DEGREES(ACOS(SIN(RADIANS(G489))*SIN(RADIANS(E491))+COS(RADIANS(G489))*COS(RADIANS(E491))*COS(RADIANS(O481))))&gt;90,0,$F$4*$F$5/E490^2*(SIN(RADIANS(G489))*SIN(RADIANS(E491))+COS(RADIANS(G489))*COS(RADIANS(E491))*COS(RADIANS(O481))))</f>
        <v>0</v>
      </c>
      <c r="P489">
        <f>IF(DEGREES(ACOS(SIN(RADIANS(G489))*SIN(RADIANS(E491))+COS(RADIANS(G489))*COS(RADIANS(E491))*COS(RADIANS(P481))))&gt;90,0,$F$4*$F$5/E490^2*(SIN(RADIANS(G489))*SIN(RADIANS(E491))+COS(RADIANS(G489))*COS(RADIANS(E491))*COS(RADIANS(P481))))</f>
        <v>0</v>
      </c>
      <c r="Q489">
        <f>IF(DEGREES(ACOS(SIN(RADIANS(G489))*SIN(RADIANS(E491))+COS(RADIANS(G489))*COS(RADIANS(E491))*COS(RADIANS(Q481))))&gt;90,0,$F$4*$F$5/E490^2*(SIN(RADIANS(G489))*SIN(RADIANS(E491))+COS(RADIANS(G489))*COS(RADIANS(E491))*COS(RADIANS(Q481))))</f>
        <v>0</v>
      </c>
      <c r="R489" t="e">
        <f>IF(DEGREES(ACOS(SIN(RADIANS(G489))*SIN(RADIANS(E491))+COS(RADIANS(G489))*COS(RADIANS(E491))*COS(RADIANS(R481))))&gt;90,0,$F$4*$F$5/E490^2*(SIN(RADIANS(G489))*SIN(RADIANS(E491))+COS(RADIANS(G489))*COS(RADIANS(E491))*COS(RADIANS(R481))))</f>
        <v>#DIV/0!</v>
      </c>
      <c r="S489" t="e">
        <f>IF(DEGREES(ACOS(SIN(RADIANS(G489))*SIN(RADIANS(E491))+COS(RADIANS(G489))*COS(RADIANS(E491))*COS(RADIANS(S481))))&gt;90,0,$F$4*$F$5/E490^2*(SIN(RADIANS(G489))*SIN(RADIANS(E491))+COS(RADIANS(G489))*COS(RADIANS(E491))*COS(RADIANS(S481))))</f>
        <v>#DIV/0!</v>
      </c>
      <c r="T489" t="e">
        <f>IF(DEGREES(ACOS(SIN(RADIANS(G489))*SIN(RADIANS(E491))+COS(RADIANS(G489))*COS(RADIANS(E491))*COS(RADIANS(T481))))&gt;90,0,$F$4*$F$5/E490^2*(SIN(RADIANS(G489))*SIN(RADIANS(E491))+COS(RADIANS(G489))*COS(RADIANS(E491))*COS(RADIANS(T481))))</f>
        <v>#DIV/0!</v>
      </c>
      <c r="U489" t="e">
        <f>IF(DEGREES(ACOS(SIN(RADIANS(G489))*SIN(RADIANS(E491))+COS(RADIANS(G489))*COS(RADIANS(E491))*COS(RADIANS(U481))))&gt;90,0,$F$4*$F$5/E490^2*(SIN(RADIANS(G489))*SIN(RADIANS(E491))+COS(RADIANS(G489))*COS(RADIANS(E491))*COS(RADIANS(U481))))</f>
        <v>#DIV/0!</v>
      </c>
      <c r="V489" t="e">
        <f>IF(DEGREES(ACOS(SIN(RADIANS(G489))*SIN(RADIANS(E491))+COS(RADIANS(G489))*COS(RADIANS(E491))*COS(RADIANS(V481))))&gt;90,0,$F$4*$F$5/E490^2*(SIN(RADIANS(G489))*SIN(RADIANS(E491))+COS(RADIANS(G489))*COS(RADIANS(E491))*COS(RADIANS(V481))))</f>
        <v>#DIV/0!</v>
      </c>
      <c r="W489" t="e">
        <f>IF(DEGREES(ACOS(SIN(RADIANS(G489))*SIN(RADIANS(E491))+COS(RADIANS(G489))*COS(RADIANS(E491))*COS(RADIANS(W481))))&gt;90,0,$F$4*$F$5/E490^2*(SIN(RADIANS(G489))*SIN(RADIANS(E491))+COS(RADIANS(G489))*COS(RADIANS(E491))*COS(RADIANS(W481))))</f>
        <v>#DIV/0!</v>
      </c>
      <c r="X489" t="e">
        <f>IF(DEGREES(ACOS(SIN(RADIANS(G489))*SIN(RADIANS(E491))+COS(RADIANS(G489))*COS(RADIANS(E491))*COS(RADIANS(X481))))&gt;90,0,$F$4*$F$5/E490^2*(SIN(RADIANS(G489))*SIN(RADIANS(E491))+COS(RADIANS(G489))*COS(RADIANS(E491))*COS(RADIANS(X481))))</f>
        <v>#DIV/0!</v>
      </c>
      <c r="Y489" t="e">
        <f>IF(DEGREES(ACOS(SIN(RADIANS(G489))*SIN(RADIANS(E491))+COS(RADIANS(G489))*COS(RADIANS(E491))*COS(RADIANS(Y481))))&gt;90,0,$F$4*$F$5/E490^2*(SIN(RADIANS(G489))*SIN(RADIANS(E491))+COS(RADIANS(G489))*COS(RADIANS(E491))*COS(RADIANS(Y481))))</f>
        <v>#DIV/0!</v>
      </c>
      <c r="Z489" t="e">
        <f>IF(DEGREES(ACOS(SIN(RADIANS(G489))*SIN(RADIANS(E491))+COS(RADIANS(G489))*COS(RADIANS(E491))*COS(RADIANS(Z481))))&gt;90,0,$F$4*$F$5/E490^2*(SIN(RADIANS(G489))*SIN(RADIANS(E491))+COS(RADIANS(G489))*COS(RADIANS(E491))*COS(RADIANS(Z481))))</f>
        <v>#DIV/0!</v>
      </c>
      <c r="AA489" t="e">
        <f>IF(DEGREES(ACOS(SIN(RADIANS(G489))*SIN(RADIANS(E491))+COS(RADIANS(G489))*COS(RADIANS(E491))*COS(RADIANS(AA481))))&gt;90,0,$F$4*$F$5/E490^2*(SIN(RADIANS(G489))*SIN(RADIANS(E491))+COS(RADIANS(G489))*COS(RADIANS(E491))*COS(RADIANS(AA481))))</f>
        <v>#DIV/0!</v>
      </c>
      <c r="AB489" t="e">
        <f>IF(DEGREES(ACOS(SIN(RADIANS(G489))*SIN(RADIANS(E491))+COS(RADIANS(G489))*COS(RADIANS(E491))*COS(RADIANS(AB481))))&gt;90,0,$F$4*$F$5/E490^2*(SIN(RADIANS(G489))*SIN(RADIANS(E491))+COS(RADIANS(G489))*COS(RADIANS(E491))*COS(RADIANS(AB481))))</f>
        <v>#DIV/0!</v>
      </c>
      <c r="AC489" t="e">
        <f>IF(DEGREES(ACOS(SIN(RADIANS(G489))*SIN(RADIANS(E491))+COS(RADIANS(G489))*COS(RADIANS(E491))*COS(RADIANS(AC481))))&gt;90,0,$F$4*$F$5/E490^2*(SIN(RADIANS(G489))*SIN(RADIANS(E491))+COS(RADIANS(G489))*COS(RADIANS(E491))*COS(RADIANS(AC481))))</f>
        <v>#DIV/0!</v>
      </c>
      <c r="AD489" t="e">
        <f>IF(DEGREES(ACOS(SIN(RADIANS(G489))*SIN(RADIANS(E491))+COS(RADIANS(G489))*COS(RADIANS(E491))*COS(RADIANS(AD481))))&gt;90,0,$F$4*$F$5/E490^2*(SIN(RADIANS(G489))*SIN(RADIANS(E491))+COS(RADIANS(G489))*COS(RADIANS(E491))*COS(RADIANS(AD481))))</f>
        <v>#DIV/0!</v>
      </c>
      <c r="AE489" t="e">
        <f>IF(DEGREES(ACOS(SIN(RADIANS(G489))*SIN(RADIANS(E491))+COS(RADIANS(G489))*COS(RADIANS(E491))*COS(RADIANS(AE481))))&gt;90,0,$F$4*$F$5/E490^2*(SIN(RADIANS(G489))*SIN(RADIANS(E491))+COS(RADIANS(G489))*COS(RADIANS(E491))*COS(RADIANS(AE481))))</f>
        <v>#DIV/0!</v>
      </c>
      <c r="AF489" t="e">
        <f>IF(DEGREES(ACOS(SIN(RADIANS(G489))*SIN(RADIANS(E491))+COS(RADIANS(G489))*COS(RADIANS(E491))*COS(RADIANS(AF481))))&gt;90,0,$F$4*$F$5/E490^2*(SIN(RADIANS(G489))*SIN(RADIANS(E491))+COS(RADIANS(G489))*COS(RADIANS(E491))*COS(RADIANS(AF481))))</f>
        <v>#DIV/0!</v>
      </c>
      <c r="AG489" t="e">
        <f>IF(DEGREES(ACOS(SIN(RADIANS(G489))*SIN(RADIANS(E491))+COS(RADIANS(G489))*COS(RADIANS(E491))*COS(RADIANS(AG481))))&gt;90,0,$F$4*$F$5/E490^2*(SIN(RADIANS(G489))*SIN(RADIANS(E491))+COS(RADIANS(G489))*COS(RADIANS(E491))*COS(RADIANS(AG481))))</f>
        <v>#DIV/0!</v>
      </c>
      <c r="AH489" t="e">
        <f>IF(DEGREES(ACOS(SIN(RADIANS(G489))*SIN(RADIANS(E491))+COS(RADIANS(G489))*COS(RADIANS(E491))*COS(RADIANS(AH481))))&gt;90,0,$F$4*$F$5/E490^2*(SIN(RADIANS(G489))*SIN(RADIANS(E491))+COS(RADIANS(G489))*COS(RADIANS(E491))*COS(RADIANS(AH481))))</f>
        <v>#DIV/0!</v>
      </c>
      <c r="AI489" t="e">
        <f>IF(DEGREES(ACOS(SIN(RADIANS(G489))*SIN(RADIANS(E491))+COS(RADIANS(G489))*COS(RADIANS(E491))*COS(RADIANS(AI481))))&gt;90,0,$F$4*$F$5/E490^2*(SIN(RADIANS(G489))*SIN(RADIANS(E491))+COS(RADIANS(G489))*COS(RADIANS(E491))*COS(RADIANS(AI481))))</f>
        <v>#DIV/0!</v>
      </c>
      <c r="AJ489" t="e">
        <f>IF(DEGREES(ACOS(SIN(RADIANS(G489))*SIN(RADIANS(E491))+COS(RADIANS(G489))*COS(RADIANS(E491))*COS(RADIANS(AJ481))))&gt;90,0,$F$4*$F$5/E490^2*(SIN(RADIANS(G489))*SIN(RADIANS(E491))+COS(RADIANS(G489))*COS(RADIANS(E491))*COS(RADIANS(AJ481))))</f>
        <v>#DIV/0!</v>
      </c>
      <c r="AK489">
        <f>IF(DEGREES(ACOS(SIN(RADIANS(G489))*SIN(RADIANS(E491))+COS(RADIANS(G489))*COS(RADIANS(E491))*COS(RADIANS(AK481))))&gt;90,0,$F$4*$F$5/E490^2*(SIN(RADIANS(G489))*SIN(RADIANS(E491))+COS(RADIANS(G489))*COS(RADIANS(E491))*COS(RADIANS(AK481))))</f>
        <v>0</v>
      </c>
      <c r="AL489">
        <f>IF(DEGREES(ACOS(SIN(RADIANS(G489))*SIN(RADIANS(E491))+COS(RADIANS(G489))*COS(RADIANS(E491))*COS(RADIANS(AL481))))&gt;90,0,$F$4*$F$5/E490^2*(SIN(RADIANS(G489))*SIN(RADIANS(E491))+COS(RADIANS(G489))*COS(RADIANS(E491))*COS(RADIANS(AL481))))</f>
        <v>0</v>
      </c>
      <c r="AM489">
        <f>IF(DEGREES(ACOS(SIN(RADIANS(G489))*SIN(RADIANS(E491))+COS(RADIANS(G489))*COS(RADIANS(E491))*COS(RADIANS(AM481))))&gt;90,0,$F$4*$F$5/E490^2*(SIN(RADIANS(G489))*SIN(RADIANS(E491))+COS(RADIANS(G489))*COS(RADIANS(E491))*COS(RADIANS(AM481))))</f>
        <v>0</v>
      </c>
      <c r="AN489">
        <f>IF(DEGREES(ACOS(SIN(RADIANS(G489))*SIN(RADIANS(E491))+COS(RADIANS(G489))*COS(RADIANS(E491))*COS(RADIANS(AN481))))&gt;90,0,$F$4*$F$5/E490^2*(SIN(RADIANS(G489))*SIN(RADIANS(E491))+COS(RADIANS(G489))*COS(RADIANS(E491))*COS(RADIANS(AN481))))</f>
        <v>0</v>
      </c>
      <c r="AO489">
        <f>IF(DEGREES(ACOS(SIN(RADIANS(G489))*SIN(RADIANS(E491))+COS(RADIANS(G489))*COS(RADIANS(E491))*COS(RADIANS(AO481))))&gt;90,0,$F$4*$F$5/E490^2*(SIN(RADIANS(G489))*SIN(RADIANS(E491))+COS(RADIANS(G489))*COS(RADIANS(E491))*COS(RADIANS(AO481))))</f>
        <v>0</v>
      </c>
      <c r="AP489">
        <f>IF(DEGREES(ACOS(SIN(RADIANS(G489))*SIN(RADIANS(E491))+COS(RADIANS(G489))*COS(RADIANS(E491))*COS(RADIANS(AP481))))&gt;90,0,$F$4*$F$5/E490^2*(SIN(RADIANS(G489))*SIN(RADIANS(E491))+COS(RADIANS(G489))*COS(RADIANS(E491))*COS(RADIANS(AP481))))</f>
        <v>0</v>
      </c>
      <c r="AQ489">
        <f>IF(DEGREES(ACOS(SIN(RADIANS(G489))*SIN(RADIANS(E491))+COS(RADIANS(G489))*COS(RADIANS(E491))*COS(RADIANS(AQ481))))&gt;90,0,$F$4*$F$5/E490^2*(SIN(RADIANS(G489))*SIN(RADIANS(E491))+COS(RADIANS(G489))*COS(RADIANS(E491))*COS(RADIANS(AQ481))))</f>
        <v>0</v>
      </c>
      <c r="AR489">
        <f>IF(DEGREES(ACOS(SIN(RADIANS(G489))*SIN(RADIANS(E491))+COS(RADIANS(G489))*COS(RADIANS(E491))*COS(RADIANS(AR481))))&gt;90,0,$F$4*$F$5/E490^2*(SIN(RADIANS(G489))*SIN(RADIANS(E491))+COS(RADIANS(G489))*COS(RADIANS(E491))*COS(RADIANS(AR481))))</f>
        <v>0</v>
      </c>
    </row>
    <row r="490" spans="2:44" x14ac:dyDescent="0.5">
      <c r="B490" s="40" t="s">
        <v>785</v>
      </c>
      <c r="E490">
        <f>$F$6*(1-$F$7^2)/(1+$F$7*COS(RADIANS(E484)))</f>
        <v>0</v>
      </c>
      <c r="G490">
        <v>20</v>
      </c>
      <c r="I490">
        <f>IF(DEGREES(ACOS(SIN(RADIANS(G490))*SIN(RADIANS(E491))+COS(RADIANS(G490))*COS(RADIANS(E491))*COS(RADIANS(I481))))&gt;90,0,$F$4*$F$5/E490^2*(SIN(RADIANS(G490))*SIN(RADIANS(E491))+COS(RADIANS(G490))*COS(RADIANS(E491))*COS(RADIANS(I481))))</f>
        <v>0</v>
      </c>
      <c r="J490">
        <f>IF(DEGREES(ACOS(SIN(RADIANS(G490))*SIN(RADIANS(E491))+COS(RADIANS(G490))*COS(RADIANS(E491))*COS(RADIANS(J481))))&gt;90,0,$F$4*$F$5/E490^2*(SIN(RADIANS(G490))*SIN(RADIANS(E491))+COS(RADIANS(G490))*COS(RADIANS(E491))*COS(RADIANS(J481))))</f>
        <v>0</v>
      </c>
      <c r="K490">
        <f>IF(DEGREES(ACOS(SIN(RADIANS(G490))*SIN(RADIANS(E491))+COS(RADIANS(G490))*COS(RADIANS(E491))*COS(RADIANS(K481))))&gt;90,0,$F$4*$F$5/E490^2*(SIN(RADIANS(G490))*SIN(RADIANS(E491))+COS(RADIANS(G490))*COS(RADIANS(E491))*COS(RADIANS(K481))))</f>
        <v>0</v>
      </c>
      <c r="L490">
        <f>IF(DEGREES(ACOS(SIN(RADIANS(G490))*SIN(RADIANS(E491))+COS(RADIANS(G490))*COS(RADIANS(E491))*COS(RADIANS(L481))))&gt;90,0,$F$4*$F$5/E490^2*(SIN(RADIANS(G490))*SIN(RADIANS(E491))+COS(RADIANS(G490))*COS(RADIANS(E491))*COS(RADIANS(L481))))</f>
        <v>0</v>
      </c>
      <c r="M490">
        <f>IF(DEGREES(ACOS(SIN(RADIANS(G490))*SIN(RADIANS(E491))+COS(RADIANS(G490))*COS(RADIANS(E491))*COS(RADIANS(M481))))&gt;90,0,$F$4*$F$5/E490^2*(SIN(RADIANS(G490))*SIN(RADIANS(E491))+COS(RADIANS(G490))*COS(RADIANS(E491))*COS(RADIANS(M481))))</f>
        <v>0</v>
      </c>
      <c r="N490">
        <f>IF(DEGREES(ACOS(SIN(RADIANS(G490))*SIN(RADIANS(E491))+COS(RADIANS(G490))*COS(RADIANS(E491))*COS(RADIANS(N481))))&gt;90,0,$F$4*$F$5/E490^2*(SIN(RADIANS(G490))*SIN(RADIANS(E491))+COS(RADIANS(G490))*COS(RADIANS(E491))*COS(RADIANS(N481))))</f>
        <v>0</v>
      </c>
      <c r="O490">
        <f>IF(DEGREES(ACOS(SIN(RADIANS(G490))*SIN(RADIANS(E491))+COS(RADIANS(G490))*COS(RADIANS(E491))*COS(RADIANS(O481))))&gt;90,0,$F$4*$F$5/E490^2*(SIN(RADIANS(G490))*SIN(RADIANS(E491))+COS(RADIANS(G490))*COS(RADIANS(E491))*COS(RADIANS(O481))))</f>
        <v>0</v>
      </c>
      <c r="P490">
        <f>IF(DEGREES(ACOS(SIN(RADIANS(G490))*SIN(RADIANS(E491))+COS(RADIANS(G490))*COS(RADIANS(E491))*COS(RADIANS(P481))))&gt;90,0,$F$4*$F$5/E490^2*(SIN(RADIANS(G490))*SIN(RADIANS(E491))+COS(RADIANS(G490))*COS(RADIANS(E491))*COS(RADIANS(P481))))</f>
        <v>0</v>
      </c>
      <c r="Q490">
        <f>IF(DEGREES(ACOS(SIN(RADIANS(G490))*SIN(RADIANS(E491))+COS(RADIANS(G490))*COS(RADIANS(E491))*COS(RADIANS(Q481))))&gt;90,0,$F$4*$F$5/E490^2*(SIN(RADIANS(G490))*SIN(RADIANS(E491))+COS(RADIANS(G490))*COS(RADIANS(E491))*COS(RADIANS(Q481))))</f>
        <v>0</v>
      </c>
      <c r="R490" t="e">
        <f>IF(DEGREES(ACOS(SIN(RADIANS(G490))*SIN(RADIANS(E491))+COS(RADIANS(G490))*COS(RADIANS(E491))*COS(RADIANS(R481))))&gt;90,0,$F$4*$F$5/E490^2*(SIN(RADIANS(G490))*SIN(RADIANS(E491))+COS(RADIANS(G490))*COS(RADIANS(E491))*COS(RADIANS(R481))))</f>
        <v>#DIV/0!</v>
      </c>
      <c r="S490" t="e">
        <f>IF(DEGREES(ACOS(SIN(RADIANS(G490))*SIN(RADIANS(E491))+COS(RADIANS(G490))*COS(RADIANS(E491))*COS(RADIANS(S481))))&gt;90,0,$F$4*$F$5/E490^2*(SIN(RADIANS(G490))*SIN(RADIANS(E491))+COS(RADIANS(G490))*COS(RADIANS(E491))*COS(RADIANS(S481))))</f>
        <v>#DIV/0!</v>
      </c>
      <c r="T490" t="e">
        <f>IF(DEGREES(ACOS(SIN(RADIANS(G490))*SIN(RADIANS(E491))+COS(RADIANS(G490))*COS(RADIANS(E491))*COS(RADIANS(T481))))&gt;90,0,$F$4*$F$5/E490^2*(SIN(RADIANS(G490))*SIN(RADIANS(E491))+COS(RADIANS(G490))*COS(RADIANS(E491))*COS(RADIANS(T481))))</f>
        <v>#DIV/0!</v>
      </c>
      <c r="U490" t="e">
        <f>IF(DEGREES(ACOS(SIN(RADIANS(G490))*SIN(RADIANS(E491))+COS(RADIANS(G490))*COS(RADIANS(E491))*COS(RADIANS(U481))))&gt;90,0,$F$4*$F$5/E490^2*(SIN(RADIANS(G490))*SIN(RADIANS(E491))+COS(RADIANS(G490))*COS(RADIANS(E491))*COS(RADIANS(U481))))</f>
        <v>#DIV/0!</v>
      </c>
      <c r="V490" t="e">
        <f>IF(DEGREES(ACOS(SIN(RADIANS(G490))*SIN(RADIANS(E491))+COS(RADIANS(G490))*COS(RADIANS(E491))*COS(RADIANS(V481))))&gt;90,0,$F$4*$F$5/E490^2*(SIN(RADIANS(G490))*SIN(RADIANS(E491))+COS(RADIANS(G490))*COS(RADIANS(E491))*COS(RADIANS(V481))))</f>
        <v>#DIV/0!</v>
      </c>
      <c r="W490" t="e">
        <f>IF(DEGREES(ACOS(SIN(RADIANS(G490))*SIN(RADIANS(E491))+COS(RADIANS(G490))*COS(RADIANS(E491))*COS(RADIANS(W481))))&gt;90,0,$F$4*$F$5/E490^2*(SIN(RADIANS(G490))*SIN(RADIANS(E491))+COS(RADIANS(G490))*COS(RADIANS(E491))*COS(RADIANS(W481))))</f>
        <v>#DIV/0!</v>
      </c>
      <c r="X490" t="e">
        <f>IF(DEGREES(ACOS(SIN(RADIANS(G490))*SIN(RADIANS(E491))+COS(RADIANS(G490))*COS(RADIANS(E491))*COS(RADIANS(X481))))&gt;90,0,$F$4*$F$5/E490^2*(SIN(RADIANS(G490))*SIN(RADIANS(E491))+COS(RADIANS(G490))*COS(RADIANS(E491))*COS(RADIANS(X481))))</f>
        <v>#DIV/0!</v>
      </c>
      <c r="Y490" t="e">
        <f>IF(DEGREES(ACOS(SIN(RADIANS(G490))*SIN(RADIANS(E491))+COS(RADIANS(G490))*COS(RADIANS(E491))*COS(RADIANS(Y481))))&gt;90,0,$F$4*$F$5/E490^2*(SIN(RADIANS(G490))*SIN(RADIANS(E491))+COS(RADIANS(G490))*COS(RADIANS(E491))*COS(RADIANS(Y481))))</f>
        <v>#DIV/0!</v>
      </c>
      <c r="Z490" t="e">
        <f>IF(DEGREES(ACOS(SIN(RADIANS(G490))*SIN(RADIANS(E491))+COS(RADIANS(G490))*COS(RADIANS(E491))*COS(RADIANS(Z481))))&gt;90,0,$F$4*$F$5/E490^2*(SIN(RADIANS(G490))*SIN(RADIANS(E491))+COS(RADIANS(G490))*COS(RADIANS(E491))*COS(RADIANS(Z481))))</f>
        <v>#DIV/0!</v>
      </c>
      <c r="AA490" t="e">
        <f>IF(DEGREES(ACOS(SIN(RADIANS(G490))*SIN(RADIANS(E491))+COS(RADIANS(G490))*COS(RADIANS(E491))*COS(RADIANS(AA481))))&gt;90,0,$F$4*$F$5/E490^2*(SIN(RADIANS(G490))*SIN(RADIANS(E491))+COS(RADIANS(G490))*COS(RADIANS(E491))*COS(RADIANS(AA481))))</f>
        <v>#DIV/0!</v>
      </c>
      <c r="AB490" t="e">
        <f>IF(DEGREES(ACOS(SIN(RADIANS(G490))*SIN(RADIANS(E491))+COS(RADIANS(G490))*COS(RADIANS(E491))*COS(RADIANS(AB481))))&gt;90,0,$F$4*$F$5/E490^2*(SIN(RADIANS(G490))*SIN(RADIANS(E491))+COS(RADIANS(G490))*COS(RADIANS(E491))*COS(RADIANS(AB481))))</f>
        <v>#DIV/0!</v>
      </c>
      <c r="AC490" t="e">
        <f>IF(DEGREES(ACOS(SIN(RADIANS(G490))*SIN(RADIANS(E491))+COS(RADIANS(G490))*COS(RADIANS(E491))*COS(RADIANS(AC481))))&gt;90,0,$F$4*$F$5/E490^2*(SIN(RADIANS(G490))*SIN(RADIANS(E491))+COS(RADIANS(G490))*COS(RADIANS(E491))*COS(RADIANS(AC481))))</f>
        <v>#DIV/0!</v>
      </c>
      <c r="AD490" t="e">
        <f>IF(DEGREES(ACOS(SIN(RADIANS(G490))*SIN(RADIANS(E491))+COS(RADIANS(G490))*COS(RADIANS(E491))*COS(RADIANS(AD481))))&gt;90,0,$F$4*$F$5/E490^2*(SIN(RADIANS(G490))*SIN(RADIANS(E491))+COS(RADIANS(G490))*COS(RADIANS(E491))*COS(RADIANS(AD481))))</f>
        <v>#DIV/0!</v>
      </c>
      <c r="AE490" t="e">
        <f>IF(DEGREES(ACOS(SIN(RADIANS(G490))*SIN(RADIANS(E491))+COS(RADIANS(G490))*COS(RADIANS(E491))*COS(RADIANS(AE481))))&gt;90,0,$F$4*$F$5/E490^2*(SIN(RADIANS(G490))*SIN(RADIANS(E491))+COS(RADIANS(G490))*COS(RADIANS(E491))*COS(RADIANS(AE481))))</f>
        <v>#DIV/0!</v>
      </c>
      <c r="AF490" t="e">
        <f>IF(DEGREES(ACOS(SIN(RADIANS(G490))*SIN(RADIANS(E491))+COS(RADIANS(G490))*COS(RADIANS(E491))*COS(RADIANS(AF481))))&gt;90,0,$F$4*$F$5/E490^2*(SIN(RADIANS(G490))*SIN(RADIANS(E491))+COS(RADIANS(G490))*COS(RADIANS(E491))*COS(RADIANS(AF481))))</f>
        <v>#DIV/0!</v>
      </c>
      <c r="AG490" t="e">
        <f>IF(DEGREES(ACOS(SIN(RADIANS(G490))*SIN(RADIANS(E491))+COS(RADIANS(G490))*COS(RADIANS(E491))*COS(RADIANS(AG481))))&gt;90,0,$F$4*$F$5/E490^2*(SIN(RADIANS(G490))*SIN(RADIANS(E491))+COS(RADIANS(G490))*COS(RADIANS(E491))*COS(RADIANS(AG481))))</f>
        <v>#DIV/0!</v>
      </c>
      <c r="AH490" t="e">
        <f>IF(DEGREES(ACOS(SIN(RADIANS(G490))*SIN(RADIANS(E491))+COS(RADIANS(G490))*COS(RADIANS(E491))*COS(RADIANS(AH481))))&gt;90,0,$F$4*$F$5/E490^2*(SIN(RADIANS(G490))*SIN(RADIANS(E491))+COS(RADIANS(G490))*COS(RADIANS(E491))*COS(RADIANS(AH481))))</f>
        <v>#DIV/0!</v>
      </c>
      <c r="AI490" t="e">
        <f>IF(DEGREES(ACOS(SIN(RADIANS(G490))*SIN(RADIANS(E491))+COS(RADIANS(G490))*COS(RADIANS(E491))*COS(RADIANS(AI481))))&gt;90,0,$F$4*$F$5/E490^2*(SIN(RADIANS(G490))*SIN(RADIANS(E491))+COS(RADIANS(G490))*COS(RADIANS(E491))*COS(RADIANS(AI481))))</f>
        <v>#DIV/0!</v>
      </c>
      <c r="AJ490" t="e">
        <f>IF(DEGREES(ACOS(SIN(RADIANS(G490))*SIN(RADIANS(E491))+COS(RADIANS(G490))*COS(RADIANS(E491))*COS(RADIANS(AJ481))))&gt;90,0,$F$4*$F$5/E490^2*(SIN(RADIANS(G490))*SIN(RADIANS(E491))+COS(RADIANS(G490))*COS(RADIANS(E491))*COS(RADIANS(AJ481))))</f>
        <v>#DIV/0!</v>
      </c>
      <c r="AK490">
        <f>IF(DEGREES(ACOS(SIN(RADIANS(G490))*SIN(RADIANS(E491))+COS(RADIANS(G490))*COS(RADIANS(E491))*COS(RADIANS(AK481))))&gt;90,0,$F$4*$F$5/E490^2*(SIN(RADIANS(G490))*SIN(RADIANS(E491))+COS(RADIANS(G490))*COS(RADIANS(E491))*COS(RADIANS(AK481))))</f>
        <v>0</v>
      </c>
      <c r="AL490">
        <f>IF(DEGREES(ACOS(SIN(RADIANS(G490))*SIN(RADIANS(E491))+COS(RADIANS(G490))*COS(RADIANS(E491))*COS(RADIANS(AL481))))&gt;90,0,$F$4*$F$5/E490^2*(SIN(RADIANS(G490))*SIN(RADIANS(E491))+COS(RADIANS(G490))*COS(RADIANS(E491))*COS(RADIANS(AL481))))</f>
        <v>0</v>
      </c>
      <c r="AM490">
        <f>IF(DEGREES(ACOS(SIN(RADIANS(G490))*SIN(RADIANS(E491))+COS(RADIANS(G490))*COS(RADIANS(E491))*COS(RADIANS(AM481))))&gt;90,0,$F$4*$F$5/E490^2*(SIN(RADIANS(G490))*SIN(RADIANS(E491))+COS(RADIANS(G490))*COS(RADIANS(E491))*COS(RADIANS(AM481))))</f>
        <v>0</v>
      </c>
      <c r="AN490">
        <f>IF(DEGREES(ACOS(SIN(RADIANS(G490))*SIN(RADIANS(E491))+COS(RADIANS(G490))*COS(RADIANS(E491))*COS(RADIANS(AN481))))&gt;90,0,$F$4*$F$5/E490^2*(SIN(RADIANS(G490))*SIN(RADIANS(E491))+COS(RADIANS(G490))*COS(RADIANS(E491))*COS(RADIANS(AN481))))</f>
        <v>0</v>
      </c>
      <c r="AO490">
        <f>IF(DEGREES(ACOS(SIN(RADIANS(G490))*SIN(RADIANS(E491))+COS(RADIANS(G490))*COS(RADIANS(E491))*COS(RADIANS(AO481))))&gt;90,0,$F$4*$F$5/E490^2*(SIN(RADIANS(G490))*SIN(RADIANS(E491))+COS(RADIANS(G490))*COS(RADIANS(E491))*COS(RADIANS(AO481))))</f>
        <v>0</v>
      </c>
      <c r="AP490">
        <f>IF(DEGREES(ACOS(SIN(RADIANS(G490))*SIN(RADIANS(E491))+COS(RADIANS(G490))*COS(RADIANS(E491))*COS(RADIANS(AP481))))&gt;90,0,$F$4*$F$5/E490^2*(SIN(RADIANS(G490))*SIN(RADIANS(E491))+COS(RADIANS(G490))*COS(RADIANS(E491))*COS(RADIANS(AP481))))</f>
        <v>0</v>
      </c>
      <c r="AQ490">
        <f>IF(DEGREES(ACOS(SIN(RADIANS(G490))*SIN(RADIANS(E491))+COS(RADIANS(G490))*COS(RADIANS(E491))*COS(RADIANS(AQ481))))&gt;90,0,$F$4*$F$5/E490^2*(SIN(RADIANS(G490))*SIN(RADIANS(E491))+COS(RADIANS(G490))*COS(RADIANS(E491))*COS(RADIANS(AQ481))))</f>
        <v>0</v>
      </c>
      <c r="AR490">
        <f>IF(DEGREES(ACOS(SIN(RADIANS(G490))*SIN(RADIANS(E491))+COS(RADIANS(G490))*COS(RADIANS(E491))*COS(RADIANS(AR481))))&gt;90,0,$F$4*$F$5/E490^2*(SIN(RADIANS(G490))*SIN(RADIANS(E491))+COS(RADIANS(G490))*COS(RADIANS(E491))*COS(RADIANS(AR481))))</f>
        <v>0</v>
      </c>
    </row>
    <row r="491" spans="2:44" x14ac:dyDescent="0.5">
      <c r="B491" s="40" t="s">
        <v>735</v>
      </c>
      <c r="E491">
        <f>IF($F$8&gt;90,180-$F$8,$F$8)*SIN(RADIANS(E485))</f>
        <v>0</v>
      </c>
      <c r="G491">
        <v>10</v>
      </c>
      <c r="I491">
        <f>IF(DEGREES(ACOS(SIN(RADIANS(G491))*SIN(RADIANS(E491))+COS(RADIANS(G491))*COS(RADIANS(E491))*COS(RADIANS(I481))))&gt;90,0,$F$4*$F$5/E490^2*(SIN(RADIANS(G491))*SIN(RADIANS(E491))+COS(RADIANS(G491))*COS(RADIANS(E491))*COS(RADIANS(I481))))</f>
        <v>0</v>
      </c>
      <c r="J491">
        <f>IF(DEGREES(ACOS(SIN(RADIANS(G491))*SIN(RADIANS(E491))+COS(RADIANS(G491))*COS(RADIANS(E491))*COS(RADIANS(J481))))&gt;90,0,$F$4*$F$5/E490^2*(SIN(RADIANS(G491))*SIN(RADIANS(E491))+COS(RADIANS(G491))*COS(RADIANS(E491))*COS(RADIANS(J481))))</f>
        <v>0</v>
      </c>
      <c r="K491">
        <f>IF(DEGREES(ACOS(SIN(RADIANS(G491))*SIN(RADIANS(E491))+COS(RADIANS(G491))*COS(RADIANS(E491))*COS(RADIANS(K481))))&gt;90,0,$F$4*$F$5/E490^2*(SIN(RADIANS(G491))*SIN(RADIANS(E491))+COS(RADIANS(G491))*COS(RADIANS(E491))*COS(RADIANS(K481))))</f>
        <v>0</v>
      </c>
      <c r="L491">
        <f>IF(DEGREES(ACOS(SIN(RADIANS(G491))*SIN(RADIANS(E491))+COS(RADIANS(G491))*COS(RADIANS(E491))*COS(RADIANS(L481))))&gt;90,0,$F$4*$F$5/E490^2*(SIN(RADIANS(G491))*SIN(RADIANS(E491))+COS(RADIANS(G491))*COS(RADIANS(E491))*COS(RADIANS(L481))))</f>
        <v>0</v>
      </c>
      <c r="M491">
        <f>IF(DEGREES(ACOS(SIN(RADIANS(G491))*SIN(RADIANS(E491))+COS(RADIANS(G491))*COS(RADIANS(E491))*COS(RADIANS(M481))))&gt;90,0,$F$4*$F$5/E490^2*(SIN(RADIANS(G491))*SIN(RADIANS(E491))+COS(RADIANS(G491))*COS(RADIANS(E491))*COS(RADIANS(M481))))</f>
        <v>0</v>
      </c>
      <c r="N491">
        <f>IF(DEGREES(ACOS(SIN(RADIANS(G491))*SIN(RADIANS(E491))+COS(RADIANS(G491))*COS(RADIANS(E491))*COS(RADIANS(N481))))&gt;90,0,$F$4*$F$5/E490^2*(SIN(RADIANS(G491))*SIN(RADIANS(E491))+COS(RADIANS(G491))*COS(RADIANS(E491))*COS(RADIANS(N481))))</f>
        <v>0</v>
      </c>
      <c r="O491">
        <f>IF(DEGREES(ACOS(SIN(RADIANS(G491))*SIN(RADIANS(E491))+COS(RADIANS(G491))*COS(RADIANS(E491))*COS(RADIANS(O481))))&gt;90,0,$F$4*$F$5/E490^2*(SIN(RADIANS(G491))*SIN(RADIANS(E491))+COS(RADIANS(G491))*COS(RADIANS(E491))*COS(RADIANS(O481))))</f>
        <v>0</v>
      </c>
      <c r="P491">
        <f>IF(DEGREES(ACOS(SIN(RADIANS(G491))*SIN(RADIANS(E491))+COS(RADIANS(G491))*COS(RADIANS(E491))*COS(RADIANS(P481))))&gt;90,0,$F$4*$F$5/E490^2*(SIN(RADIANS(G491))*SIN(RADIANS(E491))+COS(RADIANS(G491))*COS(RADIANS(E491))*COS(RADIANS(P481))))</f>
        <v>0</v>
      </c>
      <c r="Q491">
        <f>IF(DEGREES(ACOS(SIN(RADIANS(G491))*SIN(RADIANS(E491))+COS(RADIANS(G491))*COS(RADIANS(E491))*COS(RADIANS(Q481))))&gt;90,0,$F$4*$F$5/E490^2*(SIN(RADIANS(G491))*SIN(RADIANS(E491))+COS(RADIANS(G491))*COS(RADIANS(E491))*COS(RADIANS(Q481))))</f>
        <v>0</v>
      </c>
      <c r="R491" t="e">
        <f>IF(DEGREES(ACOS(SIN(RADIANS(G491))*SIN(RADIANS(E491))+COS(RADIANS(G491))*COS(RADIANS(E491))*COS(RADIANS(R481))))&gt;90,0,$F$4*$F$5/E490^2*(SIN(RADIANS(G491))*SIN(RADIANS(E491))+COS(RADIANS(G491))*COS(RADIANS(E491))*COS(RADIANS(R481))))</f>
        <v>#DIV/0!</v>
      </c>
      <c r="S491" t="e">
        <f>IF(DEGREES(ACOS(SIN(RADIANS(G491))*SIN(RADIANS(E491))+COS(RADIANS(G491))*COS(RADIANS(E491))*COS(RADIANS(S481))))&gt;90,0,$F$4*$F$5/E490^2*(SIN(RADIANS(G491))*SIN(RADIANS(E491))+COS(RADIANS(G491))*COS(RADIANS(E491))*COS(RADIANS(S481))))</f>
        <v>#DIV/0!</v>
      </c>
      <c r="T491" t="e">
        <f>IF(DEGREES(ACOS(SIN(RADIANS(G491))*SIN(RADIANS(E491))+COS(RADIANS(G491))*COS(RADIANS(E491))*COS(RADIANS(T481))))&gt;90,0,$F$4*$F$5/E490^2*(SIN(RADIANS(G491))*SIN(RADIANS(E491))+COS(RADIANS(G491))*COS(RADIANS(E491))*COS(RADIANS(T481))))</f>
        <v>#DIV/0!</v>
      </c>
      <c r="U491" t="e">
        <f>IF(DEGREES(ACOS(SIN(RADIANS(G491))*SIN(RADIANS(E491))+COS(RADIANS(G491))*COS(RADIANS(E491))*COS(RADIANS(U481))))&gt;90,0,$F$4*$F$5/E490^2*(SIN(RADIANS(G491))*SIN(RADIANS(E491))+COS(RADIANS(G491))*COS(RADIANS(E491))*COS(RADIANS(U481))))</f>
        <v>#DIV/0!</v>
      </c>
      <c r="V491" t="e">
        <f>IF(DEGREES(ACOS(SIN(RADIANS(G491))*SIN(RADIANS(E491))+COS(RADIANS(G491))*COS(RADIANS(E491))*COS(RADIANS(V481))))&gt;90,0,$F$4*$F$5/E490^2*(SIN(RADIANS(G491))*SIN(RADIANS(E491))+COS(RADIANS(G491))*COS(RADIANS(E491))*COS(RADIANS(V481))))</f>
        <v>#DIV/0!</v>
      </c>
      <c r="W491" t="e">
        <f>IF(DEGREES(ACOS(SIN(RADIANS(G491))*SIN(RADIANS(E491))+COS(RADIANS(G491))*COS(RADIANS(E491))*COS(RADIANS(W481))))&gt;90,0,$F$4*$F$5/E490^2*(SIN(RADIANS(G491))*SIN(RADIANS(E491))+COS(RADIANS(G491))*COS(RADIANS(E491))*COS(RADIANS(W481))))</f>
        <v>#DIV/0!</v>
      </c>
      <c r="X491" t="e">
        <f>IF(DEGREES(ACOS(SIN(RADIANS(G491))*SIN(RADIANS(E491))+COS(RADIANS(G491))*COS(RADIANS(E491))*COS(RADIANS(X481))))&gt;90,0,$F$4*$F$5/E490^2*(SIN(RADIANS(G491))*SIN(RADIANS(E491))+COS(RADIANS(G491))*COS(RADIANS(E491))*COS(RADIANS(X481))))</f>
        <v>#DIV/0!</v>
      </c>
      <c r="Y491" t="e">
        <f>IF(DEGREES(ACOS(SIN(RADIANS(G491))*SIN(RADIANS(E491))+COS(RADIANS(G491))*COS(RADIANS(E491))*COS(RADIANS(Y481))))&gt;90,0,$F$4*$F$5/E490^2*(SIN(RADIANS(G491))*SIN(RADIANS(E491))+COS(RADIANS(G491))*COS(RADIANS(E491))*COS(RADIANS(Y481))))</f>
        <v>#DIV/0!</v>
      </c>
      <c r="Z491" t="e">
        <f>IF(DEGREES(ACOS(SIN(RADIANS(G491))*SIN(RADIANS(E491))+COS(RADIANS(G491))*COS(RADIANS(E491))*COS(RADIANS(Z481))))&gt;90,0,$F$4*$F$5/E490^2*(SIN(RADIANS(G491))*SIN(RADIANS(E491))+COS(RADIANS(G491))*COS(RADIANS(E491))*COS(RADIANS(Z481))))</f>
        <v>#DIV/0!</v>
      </c>
      <c r="AA491" t="e">
        <f>IF(DEGREES(ACOS(SIN(RADIANS(G491))*SIN(RADIANS(E491))+COS(RADIANS(G491))*COS(RADIANS(E491))*COS(RADIANS(AA481))))&gt;90,0,$F$4*$F$5/E490^2*(SIN(RADIANS(G491))*SIN(RADIANS(E491))+COS(RADIANS(G491))*COS(RADIANS(E491))*COS(RADIANS(AA481))))</f>
        <v>#DIV/0!</v>
      </c>
      <c r="AB491" t="e">
        <f>IF(DEGREES(ACOS(SIN(RADIANS(G491))*SIN(RADIANS(E491))+COS(RADIANS(G491))*COS(RADIANS(E491))*COS(RADIANS(AB481))))&gt;90,0,$F$4*$F$5/E490^2*(SIN(RADIANS(G491))*SIN(RADIANS(E491))+COS(RADIANS(G491))*COS(RADIANS(E491))*COS(RADIANS(AB481))))</f>
        <v>#DIV/0!</v>
      </c>
      <c r="AC491" t="e">
        <f>IF(DEGREES(ACOS(SIN(RADIANS(G491))*SIN(RADIANS(E491))+COS(RADIANS(G491))*COS(RADIANS(E491))*COS(RADIANS(AC481))))&gt;90,0,$F$4*$F$5/E490^2*(SIN(RADIANS(G491))*SIN(RADIANS(E491))+COS(RADIANS(G491))*COS(RADIANS(E491))*COS(RADIANS(AC481))))</f>
        <v>#DIV/0!</v>
      </c>
      <c r="AD491" t="e">
        <f>IF(DEGREES(ACOS(SIN(RADIANS(G491))*SIN(RADIANS(E491))+COS(RADIANS(G491))*COS(RADIANS(E491))*COS(RADIANS(AD481))))&gt;90,0,$F$4*$F$5/E490^2*(SIN(RADIANS(G491))*SIN(RADIANS(E491))+COS(RADIANS(G491))*COS(RADIANS(E491))*COS(RADIANS(AD481))))</f>
        <v>#DIV/0!</v>
      </c>
      <c r="AE491" t="e">
        <f>IF(DEGREES(ACOS(SIN(RADIANS(G491))*SIN(RADIANS(E491))+COS(RADIANS(G491))*COS(RADIANS(E491))*COS(RADIANS(AE481))))&gt;90,0,$F$4*$F$5/E490^2*(SIN(RADIANS(G491))*SIN(RADIANS(E491))+COS(RADIANS(G491))*COS(RADIANS(E491))*COS(RADIANS(AE481))))</f>
        <v>#DIV/0!</v>
      </c>
      <c r="AF491" t="e">
        <f>IF(DEGREES(ACOS(SIN(RADIANS(G491))*SIN(RADIANS(E491))+COS(RADIANS(G491))*COS(RADIANS(E491))*COS(RADIANS(AF481))))&gt;90,0,$F$4*$F$5/E490^2*(SIN(RADIANS(G491))*SIN(RADIANS(E491))+COS(RADIANS(G491))*COS(RADIANS(E491))*COS(RADIANS(AF481))))</f>
        <v>#DIV/0!</v>
      </c>
      <c r="AG491" t="e">
        <f>IF(DEGREES(ACOS(SIN(RADIANS(G491))*SIN(RADIANS(E491))+COS(RADIANS(G491))*COS(RADIANS(E491))*COS(RADIANS(AG481))))&gt;90,0,$F$4*$F$5/E490^2*(SIN(RADIANS(G491))*SIN(RADIANS(E491))+COS(RADIANS(G491))*COS(RADIANS(E491))*COS(RADIANS(AG481))))</f>
        <v>#DIV/0!</v>
      </c>
      <c r="AH491" t="e">
        <f>IF(DEGREES(ACOS(SIN(RADIANS(G491))*SIN(RADIANS(E491))+COS(RADIANS(G491))*COS(RADIANS(E491))*COS(RADIANS(AH481))))&gt;90,0,$F$4*$F$5/E490^2*(SIN(RADIANS(G491))*SIN(RADIANS(E491))+COS(RADIANS(G491))*COS(RADIANS(E491))*COS(RADIANS(AH481))))</f>
        <v>#DIV/0!</v>
      </c>
      <c r="AI491" t="e">
        <f>IF(DEGREES(ACOS(SIN(RADIANS(G491))*SIN(RADIANS(E491))+COS(RADIANS(G491))*COS(RADIANS(E491))*COS(RADIANS(AI481))))&gt;90,0,$F$4*$F$5/E490^2*(SIN(RADIANS(G491))*SIN(RADIANS(E491))+COS(RADIANS(G491))*COS(RADIANS(E491))*COS(RADIANS(AI481))))</f>
        <v>#DIV/0!</v>
      </c>
      <c r="AJ491" t="e">
        <f>IF(DEGREES(ACOS(SIN(RADIANS(G491))*SIN(RADIANS(E491))+COS(RADIANS(G491))*COS(RADIANS(E491))*COS(RADIANS(AJ481))))&gt;90,0,$F$4*$F$5/E490^2*(SIN(RADIANS(G491))*SIN(RADIANS(E491))+COS(RADIANS(G491))*COS(RADIANS(E491))*COS(RADIANS(AJ481))))</f>
        <v>#DIV/0!</v>
      </c>
      <c r="AK491">
        <f>IF(DEGREES(ACOS(SIN(RADIANS(G491))*SIN(RADIANS(E491))+COS(RADIANS(G491))*COS(RADIANS(E491))*COS(RADIANS(AK481))))&gt;90,0,$F$4*$F$5/E490^2*(SIN(RADIANS(G491))*SIN(RADIANS(E491))+COS(RADIANS(G491))*COS(RADIANS(E491))*COS(RADIANS(AK481))))</f>
        <v>0</v>
      </c>
      <c r="AL491">
        <f>IF(DEGREES(ACOS(SIN(RADIANS(G491))*SIN(RADIANS(E491))+COS(RADIANS(G491))*COS(RADIANS(E491))*COS(RADIANS(AL481))))&gt;90,0,$F$4*$F$5/E490^2*(SIN(RADIANS(G491))*SIN(RADIANS(E491))+COS(RADIANS(G491))*COS(RADIANS(E491))*COS(RADIANS(AL481))))</f>
        <v>0</v>
      </c>
      <c r="AM491">
        <f>IF(DEGREES(ACOS(SIN(RADIANS(G491))*SIN(RADIANS(E491))+COS(RADIANS(G491))*COS(RADIANS(E491))*COS(RADIANS(AM481))))&gt;90,0,$F$4*$F$5/E490^2*(SIN(RADIANS(G491))*SIN(RADIANS(E491))+COS(RADIANS(G491))*COS(RADIANS(E491))*COS(RADIANS(AM481))))</f>
        <v>0</v>
      </c>
      <c r="AN491">
        <f>IF(DEGREES(ACOS(SIN(RADIANS(G491))*SIN(RADIANS(E491))+COS(RADIANS(G491))*COS(RADIANS(E491))*COS(RADIANS(AN481))))&gt;90,0,$F$4*$F$5/E490^2*(SIN(RADIANS(G491))*SIN(RADIANS(E491))+COS(RADIANS(G491))*COS(RADIANS(E491))*COS(RADIANS(AN481))))</f>
        <v>0</v>
      </c>
      <c r="AO491">
        <f>IF(DEGREES(ACOS(SIN(RADIANS(G491))*SIN(RADIANS(E491))+COS(RADIANS(G491))*COS(RADIANS(E491))*COS(RADIANS(AO481))))&gt;90,0,$F$4*$F$5/E490^2*(SIN(RADIANS(G491))*SIN(RADIANS(E491))+COS(RADIANS(G491))*COS(RADIANS(E491))*COS(RADIANS(AO481))))</f>
        <v>0</v>
      </c>
      <c r="AP491">
        <f>IF(DEGREES(ACOS(SIN(RADIANS(G491))*SIN(RADIANS(E491))+COS(RADIANS(G491))*COS(RADIANS(E491))*COS(RADIANS(AP481))))&gt;90,0,$F$4*$F$5/E490^2*(SIN(RADIANS(G491))*SIN(RADIANS(E491))+COS(RADIANS(G491))*COS(RADIANS(E491))*COS(RADIANS(AP481))))</f>
        <v>0</v>
      </c>
      <c r="AQ491">
        <f>IF(DEGREES(ACOS(SIN(RADIANS(G491))*SIN(RADIANS(E491))+COS(RADIANS(G491))*COS(RADIANS(E491))*COS(RADIANS(AQ481))))&gt;90,0,$F$4*$F$5/E490^2*(SIN(RADIANS(G491))*SIN(RADIANS(E491))+COS(RADIANS(G491))*COS(RADIANS(E491))*COS(RADIANS(AQ481))))</f>
        <v>0</v>
      </c>
      <c r="AR491">
        <f>IF(DEGREES(ACOS(SIN(RADIANS(G491))*SIN(RADIANS(E491))+COS(RADIANS(G491))*COS(RADIANS(E491))*COS(RADIANS(AR481))))&gt;90,0,$F$4*$F$5/E490^2*(SIN(RADIANS(G491))*SIN(RADIANS(E491))+COS(RADIANS(G491))*COS(RADIANS(E491))*COS(RADIANS(AR481))))</f>
        <v>0</v>
      </c>
    </row>
    <row r="492" spans="2:44" x14ac:dyDescent="0.5">
      <c r="B492" s="40" t="s">
        <v>786</v>
      </c>
      <c r="E492">
        <f>IF($F$10=0,IF(E483&lt;360,E483,E483-360),($F$10+1)*E483)</f>
        <v>190</v>
      </c>
      <c r="G492">
        <v>0</v>
      </c>
      <c r="I492">
        <f>IF(DEGREES(ACOS(SIN(RADIANS(G492))*SIN(RADIANS(E491))+COS(RADIANS(G492))*COS(RADIANS(E491))*COS(RADIANS(I481))))&gt;90,0,$F$4*$F$5/E490^2*(SIN(RADIANS(G492))*SIN(RADIANS(E491))+COS(RADIANS(G492))*COS(RADIANS(E491))*COS(RADIANS(I481))))</f>
        <v>0</v>
      </c>
      <c r="J492">
        <f>IF(DEGREES(ACOS(SIN(RADIANS(G492))*SIN(RADIANS(E491))+COS(RADIANS(G492))*COS(RADIANS(E491))*COS(RADIANS(J481))))&gt;90,0,$F$4*$F$5/E490^2*(SIN(RADIANS(G492))*SIN(RADIANS(E491))+COS(RADIANS(G492))*COS(RADIANS(E491))*COS(RADIANS(J481))))</f>
        <v>0</v>
      </c>
      <c r="K492">
        <f>IF(DEGREES(ACOS(SIN(RADIANS(G492))*SIN(RADIANS(E491))+COS(RADIANS(G492))*COS(RADIANS(E491))*COS(RADIANS(K481))))&gt;90,0,$F$4*$F$5/E490^2*(SIN(RADIANS(G492))*SIN(RADIANS(E491))+COS(RADIANS(G492))*COS(RADIANS(E491))*COS(RADIANS(K481))))</f>
        <v>0</v>
      </c>
      <c r="L492">
        <f>IF(DEGREES(ACOS(SIN(RADIANS(G492))*SIN(RADIANS(E491))+COS(RADIANS(G492))*COS(RADIANS(E491))*COS(RADIANS(L481))))&gt;90,0,$F$4*$F$5/E490^2*(SIN(RADIANS(G492))*SIN(RADIANS(E491))+COS(RADIANS(G492))*COS(RADIANS(E491))*COS(RADIANS(L481))))</f>
        <v>0</v>
      </c>
      <c r="M492">
        <f>IF(DEGREES(ACOS(SIN(RADIANS(G492))*SIN(RADIANS(E491))+COS(RADIANS(G492))*COS(RADIANS(E491))*COS(RADIANS(M481))))&gt;90,0,$F$4*$F$5/E490^2*(SIN(RADIANS(G492))*SIN(RADIANS(E491))+COS(RADIANS(G492))*COS(RADIANS(E491))*COS(RADIANS(M481))))</f>
        <v>0</v>
      </c>
      <c r="N492">
        <f>IF(DEGREES(ACOS(SIN(RADIANS(G492))*SIN(RADIANS(E491))+COS(RADIANS(G492))*COS(RADIANS(E491))*COS(RADIANS(N481))))&gt;90,0,$F$4*$F$5/E490^2*(SIN(RADIANS(G492))*SIN(RADIANS(E491))+COS(RADIANS(G492))*COS(RADIANS(E491))*COS(RADIANS(N481))))</f>
        <v>0</v>
      </c>
      <c r="O492">
        <f>IF(DEGREES(ACOS(SIN(RADIANS(G492))*SIN(RADIANS(E491))+COS(RADIANS(G492))*COS(RADIANS(E491))*COS(RADIANS(O481))))&gt;90,0,$F$4*$F$5/E490^2*(SIN(RADIANS(G492))*SIN(RADIANS(E491))+COS(RADIANS(G492))*COS(RADIANS(E491))*COS(RADIANS(O481))))</f>
        <v>0</v>
      </c>
      <c r="P492">
        <f>IF(DEGREES(ACOS(SIN(RADIANS(G492))*SIN(RADIANS(E491))+COS(RADIANS(G492))*COS(RADIANS(E491))*COS(RADIANS(P481))))&gt;90,0,$F$4*$F$5/E490^2*(SIN(RADIANS(G492))*SIN(RADIANS(E491))+COS(RADIANS(G492))*COS(RADIANS(E491))*COS(RADIANS(P481))))</f>
        <v>0</v>
      </c>
      <c r="Q492">
        <f>IF(DEGREES(ACOS(SIN(RADIANS(G492))*SIN(RADIANS(E491))+COS(RADIANS(G492))*COS(RADIANS(E491))*COS(RADIANS(Q481))))&gt;90,0,$F$4*$F$5/E490^2*(SIN(RADIANS(G492))*SIN(RADIANS(E491))+COS(RADIANS(G492))*COS(RADIANS(E491))*COS(RADIANS(Q481))))</f>
        <v>0</v>
      </c>
      <c r="R492" t="e">
        <f>IF(DEGREES(ACOS(SIN(RADIANS(G492))*SIN(RADIANS(E491))+COS(RADIANS(G492))*COS(RADIANS(E491))*COS(RADIANS(R481))))&gt;90,0,$F$4*$F$5/E490^2*(SIN(RADIANS(G492))*SIN(RADIANS(E491))+COS(RADIANS(G492))*COS(RADIANS(E491))*COS(RADIANS(R481))))</f>
        <v>#DIV/0!</v>
      </c>
      <c r="S492" t="e">
        <f>IF(DEGREES(ACOS(SIN(RADIANS(G492))*SIN(RADIANS(E491))+COS(RADIANS(G492))*COS(RADIANS(E491))*COS(RADIANS(S481))))&gt;90,0,$F$4*$F$5/E490^2*(SIN(RADIANS(G492))*SIN(RADIANS(E491))+COS(RADIANS(G492))*COS(RADIANS(E491))*COS(RADIANS(S481))))</f>
        <v>#DIV/0!</v>
      </c>
      <c r="T492" t="e">
        <f>IF(DEGREES(ACOS(SIN(RADIANS(G492))*SIN(RADIANS(E491))+COS(RADIANS(G492))*COS(RADIANS(E491))*COS(RADIANS(T481))))&gt;90,0,$F$4*$F$5/E490^2*(SIN(RADIANS(G492))*SIN(RADIANS(E491))+COS(RADIANS(G492))*COS(RADIANS(E491))*COS(RADIANS(T481))))</f>
        <v>#DIV/0!</v>
      </c>
      <c r="U492" t="e">
        <f>IF(DEGREES(ACOS(SIN(RADIANS(G492))*SIN(RADIANS(E491))+COS(RADIANS(G492))*COS(RADIANS(E491))*COS(RADIANS(U481))))&gt;90,0,$F$4*$F$5/E490^2*(SIN(RADIANS(G492))*SIN(RADIANS(E491))+COS(RADIANS(G492))*COS(RADIANS(E491))*COS(RADIANS(U481))))</f>
        <v>#DIV/0!</v>
      </c>
      <c r="V492" t="e">
        <f>IF(DEGREES(ACOS(SIN(RADIANS(G492))*SIN(RADIANS(E491))+COS(RADIANS(G492))*COS(RADIANS(E491))*COS(RADIANS(V481))))&gt;90,0,$F$4*$F$5/E490^2*(SIN(RADIANS(G492))*SIN(RADIANS(E491))+COS(RADIANS(G492))*COS(RADIANS(E491))*COS(RADIANS(V481))))</f>
        <v>#DIV/0!</v>
      </c>
      <c r="W492" t="e">
        <f>IF(DEGREES(ACOS(SIN(RADIANS(G492))*SIN(RADIANS(E491))+COS(RADIANS(G492))*COS(RADIANS(E491))*COS(RADIANS(W481))))&gt;90,0,$F$4*$F$5/E490^2*(SIN(RADIANS(G492))*SIN(RADIANS(E491))+COS(RADIANS(G492))*COS(RADIANS(E491))*COS(RADIANS(W481))))</f>
        <v>#DIV/0!</v>
      </c>
      <c r="X492" t="e">
        <f>IF(DEGREES(ACOS(SIN(RADIANS(G492))*SIN(RADIANS(E491))+COS(RADIANS(G492))*COS(RADIANS(E491))*COS(RADIANS(X481))))&gt;90,0,$F$4*$F$5/E490^2*(SIN(RADIANS(G492))*SIN(RADIANS(E491))+COS(RADIANS(G492))*COS(RADIANS(E491))*COS(RADIANS(X481))))</f>
        <v>#DIV/0!</v>
      </c>
      <c r="Y492" t="e">
        <f>IF(DEGREES(ACOS(SIN(RADIANS(G492))*SIN(RADIANS(E491))+COS(RADIANS(G492))*COS(RADIANS(E491))*COS(RADIANS(Y481))))&gt;90,0,$F$4*$F$5/E490^2*(SIN(RADIANS(G492))*SIN(RADIANS(E491))+COS(RADIANS(G492))*COS(RADIANS(E491))*COS(RADIANS(Y481))))</f>
        <v>#DIV/0!</v>
      </c>
      <c r="Z492" t="e">
        <f>IF(DEGREES(ACOS(SIN(RADIANS(G492))*SIN(RADIANS(E491))+COS(RADIANS(G492))*COS(RADIANS(E491))*COS(RADIANS(Z481))))&gt;90,0,$F$4*$F$5/E490^2*(SIN(RADIANS(G492))*SIN(RADIANS(E491))+COS(RADIANS(G492))*COS(RADIANS(E491))*COS(RADIANS(Z481))))</f>
        <v>#DIV/0!</v>
      </c>
      <c r="AA492" t="e">
        <f>IF(DEGREES(ACOS(SIN(RADIANS(G492))*SIN(RADIANS(E491))+COS(RADIANS(G492))*COS(RADIANS(E491))*COS(RADIANS(AA481))))&gt;90,0,$F$4*$F$5/E490^2*(SIN(RADIANS(G492))*SIN(RADIANS(E491))+COS(RADIANS(G492))*COS(RADIANS(E491))*COS(RADIANS(AA481))))</f>
        <v>#DIV/0!</v>
      </c>
      <c r="AB492" t="e">
        <f>IF(DEGREES(ACOS(SIN(RADIANS(G492))*SIN(RADIANS(E491))+COS(RADIANS(G492))*COS(RADIANS(E491))*COS(RADIANS(AB481))))&gt;90,0,$F$4*$F$5/E490^2*(SIN(RADIANS(G492))*SIN(RADIANS(E491))+COS(RADIANS(G492))*COS(RADIANS(E491))*COS(RADIANS(AB481))))</f>
        <v>#DIV/0!</v>
      </c>
      <c r="AC492" t="e">
        <f>IF(DEGREES(ACOS(SIN(RADIANS(G492))*SIN(RADIANS(E491))+COS(RADIANS(G492))*COS(RADIANS(E491))*COS(RADIANS(AC481))))&gt;90,0,$F$4*$F$5/E490^2*(SIN(RADIANS(G492))*SIN(RADIANS(E491))+COS(RADIANS(G492))*COS(RADIANS(E491))*COS(RADIANS(AC481))))</f>
        <v>#DIV/0!</v>
      </c>
      <c r="AD492" t="e">
        <f>IF(DEGREES(ACOS(SIN(RADIANS(G492))*SIN(RADIANS(E491))+COS(RADIANS(G492))*COS(RADIANS(E491))*COS(RADIANS(AD481))))&gt;90,0,$F$4*$F$5/E490^2*(SIN(RADIANS(G492))*SIN(RADIANS(E491))+COS(RADIANS(G492))*COS(RADIANS(E491))*COS(RADIANS(AD481))))</f>
        <v>#DIV/0!</v>
      </c>
      <c r="AE492" t="e">
        <f>IF(DEGREES(ACOS(SIN(RADIANS(G492))*SIN(RADIANS(E491))+COS(RADIANS(G492))*COS(RADIANS(E491))*COS(RADIANS(AE481))))&gt;90,0,$F$4*$F$5/E490^2*(SIN(RADIANS(G492))*SIN(RADIANS(E491))+COS(RADIANS(G492))*COS(RADIANS(E491))*COS(RADIANS(AE481))))</f>
        <v>#DIV/0!</v>
      </c>
      <c r="AF492" t="e">
        <f>IF(DEGREES(ACOS(SIN(RADIANS(G492))*SIN(RADIANS(E491))+COS(RADIANS(G492))*COS(RADIANS(E491))*COS(RADIANS(AF481))))&gt;90,0,$F$4*$F$5/E490^2*(SIN(RADIANS(G492))*SIN(RADIANS(E491))+COS(RADIANS(G492))*COS(RADIANS(E491))*COS(RADIANS(AF481))))</f>
        <v>#DIV/0!</v>
      </c>
      <c r="AG492" t="e">
        <f>IF(DEGREES(ACOS(SIN(RADIANS(G492))*SIN(RADIANS(E491))+COS(RADIANS(G492))*COS(RADIANS(E491))*COS(RADIANS(AG481))))&gt;90,0,$F$4*$F$5/E490^2*(SIN(RADIANS(G492))*SIN(RADIANS(E491))+COS(RADIANS(G492))*COS(RADIANS(E491))*COS(RADIANS(AG481))))</f>
        <v>#DIV/0!</v>
      </c>
      <c r="AH492" t="e">
        <f>IF(DEGREES(ACOS(SIN(RADIANS(G492))*SIN(RADIANS(E491))+COS(RADIANS(G492))*COS(RADIANS(E491))*COS(RADIANS(AH481))))&gt;90,0,$F$4*$F$5/E490^2*(SIN(RADIANS(G492))*SIN(RADIANS(E491))+COS(RADIANS(G492))*COS(RADIANS(E491))*COS(RADIANS(AH481))))</f>
        <v>#DIV/0!</v>
      </c>
      <c r="AI492" t="e">
        <f>IF(DEGREES(ACOS(SIN(RADIANS(G492))*SIN(RADIANS(E491))+COS(RADIANS(G492))*COS(RADIANS(E491))*COS(RADIANS(AI481))))&gt;90,0,$F$4*$F$5/E490^2*(SIN(RADIANS(G492))*SIN(RADIANS(E491))+COS(RADIANS(G492))*COS(RADIANS(E491))*COS(RADIANS(AI481))))</f>
        <v>#DIV/0!</v>
      </c>
      <c r="AJ492" t="e">
        <f>IF(DEGREES(ACOS(SIN(RADIANS(G492))*SIN(RADIANS(E491))+COS(RADIANS(G492))*COS(RADIANS(E491))*COS(RADIANS(AJ481))))&gt;90,0,$F$4*$F$5/E490^2*(SIN(RADIANS(G492))*SIN(RADIANS(E491))+COS(RADIANS(G492))*COS(RADIANS(E491))*COS(RADIANS(AJ481))))</f>
        <v>#DIV/0!</v>
      </c>
      <c r="AK492">
        <f>IF(DEGREES(ACOS(SIN(RADIANS(G492))*SIN(RADIANS(E491))+COS(RADIANS(G492))*COS(RADIANS(E491))*COS(RADIANS(AK481))))&gt;90,0,$F$4*$F$5/E490^2*(SIN(RADIANS(G492))*SIN(RADIANS(E491))+COS(RADIANS(G492))*COS(RADIANS(E491))*COS(RADIANS(AK481))))</f>
        <v>0</v>
      </c>
      <c r="AL492">
        <f>IF(DEGREES(ACOS(SIN(RADIANS(G492))*SIN(RADIANS(E491))+COS(RADIANS(G492))*COS(RADIANS(E491))*COS(RADIANS(AL481))))&gt;90,0,$F$4*$F$5/E490^2*(SIN(RADIANS(G492))*SIN(RADIANS(E491))+COS(RADIANS(G492))*COS(RADIANS(E491))*COS(RADIANS(AL481))))</f>
        <v>0</v>
      </c>
      <c r="AM492">
        <f>IF(DEGREES(ACOS(SIN(RADIANS(G492))*SIN(RADIANS(E491))+COS(RADIANS(G492))*COS(RADIANS(E491))*COS(RADIANS(AM481))))&gt;90,0,$F$4*$F$5/E490^2*(SIN(RADIANS(G492))*SIN(RADIANS(E491))+COS(RADIANS(G492))*COS(RADIANS(E491))*COS(RADIANS(AM481))))</f>
        <v>0</v>
      </c>
      <c r="AN492">
        <f>IF(DEGREES(ACOS(SIN(RADIANS(G492))*SIN(RADIANS(E491))+COS(RADIANS(G492))*COS(RADIANS(E491))*COS(RADIANS(AN481))))&gt;90,0,$F$4*$F$5/E490^2*(SIN(RADIANS(G492))*SIN(RADIANS(E491))+COS(RADIANS(G492))*COS(RADIANS(E491))*COS(RADIANS(AN481))))</f>
        <v>0</v>
      </c>
      <c r="AO492">
        <f>IF(DEGREES(ACOS(SIN(RADIANS(G492))*SIN(RADIANS(E491))+COS(RADIANS(G492))*COS(RADIANS(E491))*COS(RADIANS(AO481))))&gt;90,0,$F$4*$F$5/E490^2*(SIN(RADIANS(G492))*SIN(RADIANS(E491))+COS(RADIANS(G492))*COS(RADIANS(E491))*COS(RADIANS(AO481))))</f>
        <v>0</v>
      </c>
      <c r="AP492">
        <f>IF(DEGREES(ACOS(SIN(RADIANS(G492))*SIN(RADIANS(E491))+COS(RADIANS(G492))*COS(RADIANS(E491))*COS(RADIANS(AP481))))&gt;90,0,$F$4*$F$5/E490^2*(SIN(RADIANS(G492))*SIN(RADIANS(E491))+COS(RADIANS(G492))*COS(RADIANS(E491))*COS(RADIANS(AP481))))</f>
        <v>0</v>
      </c>
      <c r="AQ492">
        <f>IF(DEGREES(ACOS(SIN(RADIANS(G492))*SIN(RADIANS(E491))+COS(RADIANS(G492))*COS(RADIANS(E491))*COS(RADIANS(AQ481))))&gt;90,0,$F$4*$F$5/E490^2*(SIN(RADIANS(G492))*SIN(RADIANS(E491))+COS(RADIANS(G492))*COS(RADIANS(E491))*COS(RADIANS(AQ481))))</f>
        <v>0</v>
      </c>
      <c r="AR492">
        <f>IF(DEGREES(ACOS(SIN(RADIANS(G492))*SIN(RADIANS(E491))+COS(RADIANS(G492))*COS(RADIANS(E491))*COS(RADIANS(AR481))))&gt;90,0,$F$4*$F$5/E490^2*(SIN(RADIANS(G492))*SIN(RADIANS(E491))+COS(RADIANS(G492))*COS(RADIANS(E491))*COS(RADIANS(AR481))))</f>
        <v>0</v>
      </c>
    </row>
    <row r="493" spans="2:44" x14ac:dyDescent="0.5">
      <c r="B493" s="40" t="s">
        <v>787</v>
      </c>
      <c r="E493">
        <f>E492-E484-360*ROUNDDOWN((E492-E484)/360,0)</f>
        <v>0</v>
      </c>
      <c r="G493">
        <v>-10</v>
      </c>
      <c r="I493">
        <f>IF(DEGREES(ACOS(SIN(RADIANS(G493))*SIN(RADIANS(E491))+COS(RADIANS(G493))*COS(RADIANS(E491))*COS(RADIANS(I481))))&gt;90,0,$F$4*$F$5/E490^2*(SIN(RADIANS(G493))*SIN(RADIANS(E491))+COS(RADIANS(G493))*COS(RADIANS(E491))*COS(RADIANS(I481))))</f>
        <v>0</v>
      </c>
      <c r="J493">
        <f>IF(DEGREES(ACOS(SIN(RADIANS(G493))*SIN(RADIANS(E491))+COS(RADIANS(G493))*COS(RADIANS(E491))*COS(RADIANS(J481))))&gt;90,0,$F$4*$F$5/E490^2*(SIN(RADIANS(G493))*SIN(RADIANS(E491))+COS(RADIANS(G493))*COS(RADIANS(E491))*COS(RADIANS(J481))))</f>
        <v>0</v>
      </c>
      <c r="K493">
        <f>IF(DEGREES(ACOS(SIN(RADIANS(G493))*SIN(RADIANS(E491))+COS(RADIANS(G493))*COS(RADIANS(E491))*COS(RADIANS(K481))))&gt;90,0,$F$4*$F$5/E490^2*(SIN(RADIANS(G493))*SIN(RADIANS(E491))+COS(RADIANS(G493))*COS(RADIANS(E491))*COS(RADIANS(K481))))</f>
        <v>0</v>
      </c>
      <c r="L493">
        <f>IF(DEGREES(ACOS(SIN(RADIANS(G493))*SIN(RADIANS(E491))+COS(RADIANS(G493))*COS(RADIANS(E491))*COS(RADIANS(L481))))&gt;90,0,$F$4*$F$5/E490^2*(SIN(RADIANS(G493))*SIN(RADIANS(E491))+COS(RADIANS(G493))*COS(RADIANS(E491))*COS(RADIANS(L481))))</f>
        <v>0</v>
      </c>
      <c r="M493">
        <f>IF(DEGREES(ACOS(SIN(RADIANS(G493))*SIN(RADIANS(E491))+COS(RADIANS(G493))*COS(RADIANS(E491))*COS(RADIANS(M481))))&gt;90,0,$F$4*$F$5/E490^2*(SIN(RADIANS(G493))*SIN(RADIANS(E491))+COS(RADIANS(G493))*COS(RADIANS(E491))*COS(RADIANS(M481))))</f>
        <v>0</v>
      </c>
      <c r="N493">
        <f>IF(DEGREES(ACOS(SIN(RADIANS(G493))*SIN(RADIANS(E491))+COS(RADIANS(G493))*COS(RADIANS(E491))*COS(RADIANS(N481))))&gt;90,0,$F$4*$F$5/E490^2*(SIN(RADIANS(G493))*SIN(RADIANS(E491))+COS(RADIANS(G493))*COS(RADIANS(E491))*COS(RADIANS(N481))))</f>
        <v>0</v>
      </c>
      <c r="O493">
        <f>IF(DEGREES(ACOS(SIN(RADIANS(G493))*SIN(RADIANS(E491))+COS(RADIANS(G493))*COS(RADIANS(E491))*COS(RADIANS(O481))))&gt;90,0,$F$4*$F$5/E490^2*(SIN(RADIANS(G493))*SIN(RADIANS(E491))+COS(RADIANS(G493))*COS(RADIANS(E491))*COS(RADIANS(O481))))</f>
        <v>0</v>
      </c>
      <c r="P493">
        <f>IF(DEGREES(ACOS(SIN(RADIANS(G493))*SIN(RADIANS(E491))+COS(RADIANS(G493))*COS(RADIANS(E491))*COS(RADIANS(P481))))&gt;90,0,$F$4*$F$5/E490^2*(SIN(RADIANS(G493))*SIN(RADIANS(E491))+COS(RADIANS(G493))*COS(RADIANS(E491))*COS(RADIANS(P481))))</f>
        <v>0</v>
      </c>
      <c r="Q493">
        <f>IF(DEGREES(ACOS(SIN(RADIANS(G493))*SIN(RADIANS(E491))+COS(RADIANS(G493))*COS(RADIANS(E491))*COS(RADIANS(Q481))))&gt;90,0,$F$4*$F$5/E490^2*(SIN(RADIANS(G493))*SIN(RADIANS(E491))+COS(RADIANS(G493))*COS(RADIANS(E491))*COS(RADIANS(Q481))))</f>
        <v>0</v>
      </c>
      <c r="R493" t="e">
        <f>IF(DEGREES(ACOS(SIN(RADIANS(G493))*SIN(RADIANS(E491))+COS(RADIANS(G493))*COS(RADIANS(E491))*COS(RADIANS(R481))))&gt;90,0,$F$4*$F$5/E490^2*(SIN(RADIANS(G493))*SIN(RADIANS(E491))+COS(RADIANS(G493))*COS(RADIANS(E491))*COS(RADIANS(R481))))</f>
        <v>#DIV/0!</v>
      </c>
      <c r="S493" t="e">
        <f>IF(DEGREES(ACOS(SIN(RADIANS(G493))*SIN(RADIANS(E491))+COS(RADIANS(G493))*COS(RADIANS(E491))*COS(RADIANS(S481))))&gt;90,0,$F$4*$F$5/E490^2*(SIN(RADIANS(G493))*SIN(RADIANS(E491))+COS(RADIANS(G493))*COS(RADIANS(E491))*COS(RADIANS(S481))))</f>
        <v>#DIV/0!</v>
      </c>
      <c r="T493" t="e">
        <f>IF(DEGREES(ACOS(SIN(RADIANS(G493))*SIN(RADIANS(E491))+COS(RADIANS(G493))*COS(RADIANS(E491))*COS(RADIANS(T481))))&gt;90,0,$F$4*$F$5/E490^2*(SIN(RADIANS(G493))*SIN(RADIANS(E491))+COS(RADIANS(G493))*COS(RADIANS(E491))*COS(RADIANS(T481))))</f>
        <v>#DIV/0!</v>
      </c>
      <c r="U493" t="e">
        <f>IF(DEGREES(ACOS(SIN(RADIANS(G493))*SIN(RADIANS(E491))+COS(RADIANS(G493))*COS(RADIANS(E491))*COS(RADIANS(U481))))&gt;90,0,$F$4*$F$5/E490^2*(SIN(RADIANS(G493))*SIN(RADIANS(E491))+COS(RADIANS(G493))*COS(RADIANS(E491))*COS(RADIANS(U481))))</f>
        <v>#DIV/0!</v>
      </c>
      <c r="V493" t="e">
        <f>IF(DEGREES(ACOS(SIN(RADIANS(G493))*SIN(RADIANS(E491))+COS(RADIANS(G493))*COS(RADIANS(E491))*COS(RADIANS(V481))))&gt;90,0,$F$4*$F$5/E490^2*(SIN(RADIANS(G493))*SIN(RADIANS(E491))+COS(RADIANS(G493))*COS(RADIANS(E491))*COS(RADIANS(V481))))</f>
        <v>#DIV/0!</v>
      </c>
      <c r="W493" t="e">
        <f>IF(DEGREES(ACOS(SIN(RADIANS(G493))*SIN(RADIANS(E491))+COS(RADIANS(G493))*COS(RADIANS(E491))*COS(RADIANS(W481))))&gt;90,0,$F$4*$F$5/E490^2*(SIN(RADIANS(G493))*SIN(RADIANS(E491))+COS(RADIANS(G493))*COS(RADIANS(E491))*COS(RADIANS(W481))))</f>
        <v>#DIV/0!</v>
      </c>
      <c r="X493" t="e">
        <f>IF(DEGREES(ACOS(SIN(RADIANS(G493))*SIN(RADIANS(E491))+COS(RADIANS(G493))*COS(RADIANS(E491))*COS(RADIANS(X481))))&gt;90,0,$F$4*$F$5/E490^2*(SIN(RADIANS(G493))*SIN(RADIANS(E491))+COS(RADIANS(G493))*COS(RADIANS(E491))*COS(RADIANS(X481))))</f>
        <v>#DIV/0!</v>
      </c>
      <c r="Y493" t="e">
        <f>IF(DEGREES(ACOS(SIN(RADIANS(G493))*SIN(RADIANS(E491))+COS(RADIANS(G493))*COS(RADIANS(E491))*COS(RADIANS(Y481))))&gt;90,0,$F$4*$F$5/E490^2*(SIN(RADIANS(G493))*SIN(RADIANS(E491))+COS(RADIANS(G493))*COS(RADIANS(E491))*COS(RADIANS(Y481))))</f>
        <v>#DIV/0!</v>
      </c>
      <c r="Z493" t="e">
        <f>IF(DEGREES(ACOS(SIN(RADIANS(G493))*SIN(RADIANS(E491))+COS(RADIANS(G493))*COS(RADIANS(E491))*COS(RADIANS(Z481))))&gt;90,0,$F$4*$F$5/E490^2*(SIN(RADIANS(G493))*SIN(RADIANS(E491))+COS(RADIANS(G493))*COS(RADIANS(E491))*COS(RADIANS(Z481))))</f>
        <v>#DIV/0!</v>
      </c>
      <c r="AA493" t="e">
        <f>IF(DEGREES(ACOS(SIN(RADIANS(G493))*SIN(RADIANS(E491))+COS(RADIANS(G493))*COS(RADIANS(E491))*COS(RADIANS(AA481))))&gt;90,0,$F$4*$F$5/E490^2*(SIN(RADIANS(G493))*SIN(RADIANS(E491))+COS(RADIANS(G493))*COS(RADIANS(E491))*COS(RADIANS(AA481))))</f>
        <v>#DIV/0!</v>
      </c>
      <c r="AB493" t="e">
        <f>IF(DEGREES(ACOS(SIN(RADIANS(G493))*SIN(RADIANS(E491))+COS(RADIANS(G493))*COS(RADIANS(E491))*COS(RADIANS(AB481))))&gt;90,0,$F$4*$F$5/E490^2*(SIN(RADIANS(G493))*SIN(RADIANS(E491))+COS(RADIANS(G493))*COS(RADIANS(E491))*COS(RADIANS(AB481))))</f>
        <v>#DIV/0!</v>
      </c>
      <c r="AC493" t="e">
        <f>IF(DEGREES(ACOS(SIN(RADIANS(G493))*SIN(RADIANS(E491))+COS(RADIANS(G493))*COS(RADIANS(E491))*COS(RADIANS(AC481))))&gt;90,0,$F$4*$F$5/E490^2*(SIN(RADIANS(G493))*SIN(RADIANS(E491))+COS(RADIANS(G493))*COS(RADIANS(E491))*COS(RADIANS(AC481))))</f>
        <v>#DIV/0!</v>
      </c>
      <c r="AD493" t="e">
        <f>IF(DEGREES(ACOS(SIN(RADIANS(G493))*SIN(RADIANS(E491))+COS(RADIANS(G493))*COS(RADIANS(E491))*COS(RADIANS(AD481))))&gt;90,0,$F$4*$F$5/E490^2*(SIN(RADIANS(G493))*SIN(RADIANS(E491))+COS(RADIANS(G493))*COS(RADIANS(E491))*COS(RADIANS(AD481))))</f>
        <v>#DIV/0!</v>
      </c>
      <c r="AE493" t="e">
        <f>IF(DEGREES(ACOS(SIN(RADIANS(G493))*SIN(RADIANS(E491))+COS(RADIANS(G493))*COS(RADIANS(E491))*COS(RADIANS(AE481))))&gt;90,0,$F$4*$F$5/E490^2*(SIN(RADIANS(G493))*SIN(RADIANS(E491))+COS(RADIANS(G493))*COS(RADIANS(E491))*COS(RADIANS(AE481))))</f>
        <v>#DIV/0!</v>
      </c>
      <c r="AF493" t="e">
        <f>IF(DEGREES(ACOS(SIN(RADIANS(G493))*SIN(RADIANS(E491))+COS(RADIANS(G493))*COS(RADIANS(E491))*COS(RADIANS(AF481))))&gt;90,0,$F$4*$F$5/E490^2*(SIN(RADIANS(G493))*SIN(RADIANS(E491))+COS(RADIANS(G493))*COS(RADIANS(E491))*COS(RADIANS(AF481))))</f>
        <v>#DIV/0!</v>
      </c>
      <c r="AG493" t="e">
        <f>IF(DEGREES(ACOS(SIN(RADIANS(G493))*SIN(RADIANS(E491))+COS(RADIANS(G493))*COS(RADIANS(E491))*COS(RADIANS(AG481))))&gt;90,0,$F$4*$F$5/E490^2*(SIN(RADIANS(G493))*SIN(RADIANS(E491))+COS(RADIANS(G493))*COS(RADIANS(E491))*COS(RADIANS(AG481))))</f>
        <v>#DIV/0!</v>
      </c>
      <c r="AH493" t="e">
        <f>IF(DEGREES(ACOS(SIN(RADIANS(G493))*SIN(RADIANS(E491))+COS(RADIANS(G493))*COS(RADIANS(E491))*COS(RADIANS(AH481))))&gt;90,0,$F$4*$F$5/E490^2*(SIN(RADIANS(G493))*SIN(RADIANS(E491))+COS(RADIANS(G493))*COS(RADIANS(E491))*COS(RADIANS(AH481))))</f>
        <v>#DIV/0!</v>
      </c>
      <c r="AI493" t="e">
        <f>IF(DEGREES(ACOS(SIN(RADIANS(G493))*SIN(RADIANS(E491))+COS(RADIANS(G493))*COS(RADIANS(E491))*COS(RADIANS(AI481))))&gt;90,0,$F$4*$F$5/E490^2*(SIN(RADIANS(G493))*SIN(RADIANS(E491))+COS(RADIANS(G493))*COS(RADIANS(E491))*COS(RADIANS(AI481))))</f>
        <v>#DIV/0!</v>
      </c>
      <c r="AJ493" t="e">
        <f>IF(DEGREES(ACOS(SIN(RADIANS(G493))*SIN(RADIANS(E491))+COS(RADIANS(G493))*COS(RADIANS(E491))*COS(RADIANS(AJ481))))&gt;90,0,$F$4*$F$5/E490^2*(SIN(RADIANS(G493))*SIN(RADIANS(E491))+COS(RADIANS(G493))*COS(RADIANS(E491))*COS(RADIANS(AJ481))))</f>
        <v>#DIV/0!</v>
      </c>
      <c r="AK493">
        <f>IF(DEGREES(ACOS(SIN(RADIANS(G493))*SIN(RADIANS(E491))+COS(RADIANS(G493))*COS(RADIANS(E491))*COS(RADIANS(AK481))))&gt;90,0,$F$4*$F$5/E490^2*(SIN(RADIANS(G493))*SIN(RADIANS(E491))+COS(RADIANS(G493))*COS(RADIANS(E491))*COS(RADIANS(AK481))))</f>
        <v>0</v>
      </c>
      <c r="AL493">
        <f>IF(DEGREES(ACOS(SIN(RADIANS(G493))*SIN(RADIANS(E491))+COS(RADIANS(G493))*COS(RADIANS(E491))*COS(RADIANS(AL481))))&gt;90,0,$F$4*$F$5/E490^2*(SIN(RADIANS(G493))*SIN(RADIANS(E491))+COS(RADIANS(G493))*COS(RADIANS(E491))*COS(RADIANS(AL481))))</f>
        <v>0</v>
      </c>
      <c r="AM493">
        <f>IF(DEGREES(ACOS(SIN(RADIANS(G493))*SIN(RADIANS(E491))+COS(RADIANS(G493))*COS(RADIANS(E491))*COS(RADIANS(AM481))))&gt;90,0,$F$4*$F$5/E490^2*(SIN(RADIANS(G493))*SIN(RADIANS(E491))+COS(RADIANS(G493))*COS(RADIANS(E491))*COS(RADIANS(AM481))))</f>
        <v>0</v>
      </c>
      <c r="AN493">
        <f>IF(DEGREES(ACOS(SIN(RADIANS(G493))*SIN(RADIANS(E491))+COS(RADIANS(G493))*COS(RADIANS(E491))*COS(RADIANS(AN481))))&gt;90,0,$F$4*$F$5/E490^2*(SIN(RADIANS(G493))*SIN(RADIANS(E491))+COS(RADIANS(G493))*COS(RADIANS(E491))*COS(RADIANS(AN481))))</f>
        <v>0</v>
      </c>
      <c r="AO493">
        <f>IF(DEGREES(ACOS(SIN(RADIANS(G493))*SIN(RADIANS(E491))+COS(RADIANS(G493))*COS(RADIANS(E491))*COS(RADIANS(AO481))))&gt;90,0,$F$4*$F$5/E490^2*(SIN(RADIANS(G493))*SIN(RADIANS(E491))+COS(RADIANS(G493))*COS(RADIANS(E491))*COS(RADIANS(AO481))))</f>
        <v>0</v>
      </c>
      <c r="AP493">
        <f>IF(DEGREES(ACOS(SIN(RADIANS(G493))*SIN(RADIANS(E491))+COS(RADIANS(G493))*COS(RADIANS(E491))*COS(RADIANS(AP481))))&gt;90,0,$F$4*$F$5/E490^2*(SIN(RADIANS(G493))*SIN(RADIANS(E491))+COS(RADIANS(G493))*COS(RADIANS(E491))*COS(RADIANS(AP481))))</f>
        <v>0</v>
      </c>
      <c r="AQ493">
        <f>IF(DEGREES(ACOS(SIN(RADIANS(G493))*SIN(RADIANS(E491))+COS(RADIANS(G493))*COS(RADIANS(E491))*COS(RADIANS(AQ481))))&gt;90,0,$F$4*$F$5/E490^2*(SIN(RADIANS(G493))*SIN(RADIANS(E491))+COS(RADIANS(G493))*COS(RADIANS(E491))*COS(RADIANS(AQ481))))</f>
        <v>0</v>
      </c>
      <c r="AR493">
        <f>IF(DEGREES(ACOS(SIN(RADIANS(G493))*SIN(RADIANS(E491))+COS(RADIANS(G493))*COS(RADIANS(E491))*COS(RADIANS(AR481))))&gt;90,0,$F$4*$F$5/E490^2*(SIN(RADIANS(G493))*SIN(RADIANS(E491))+COS(RADIANS(G493))*COS(RADIANS(E491))*COS(RADIANS(AR481))))</f>
        <v>0</v>
      </c>
    </row>
    <row r="494" spans="2:44" x14ac:dyDescent="0.5">
      <c r="G494">
        <v>-20</v>
      </c>
      <c r="I494">
        <f>IF(DEGREES(ACOS(SIN(RADIANS(G494))*SIN(RADIANS(E491))+COS(RADIANS(G494))*COS(RADIANS(E491))*COS(RADIANS(I481))))&gt;90,0,$F$4*$F$5/E490^2*(SIN(RADIANS(G494))*SIN(RADIANS(E491))+COS(RADIANS(G494))*COS(RADIANS(E491))*COS(RADIANS(I481))))</f>
        <v>0</v>
      </c>
      <c r="J494">
        <f>IF(DEGREES(ACOS(SIN(RADIANS(G494))*SIN(RADIANS(E491))+COS(RADIANS(G494))*COS(RADIANS(E491))*COS(RADIANS(J481))))&gt;90,0,$F$4*$F$5/E490^2*(SIN(RADIANS(G494))*SIN(RADIANS(E491))+COS(RADIANS(G494))*COS(RADIANS(E491))*COS(RADIANS(J481))))</f>
        <v>0</v>
      </c>
      <c r="K494">
        <f>IF(DEGREES(ACOS(SIN(RADIANS(G494))*SIN(RADIANS(E491))+COS(RADIANS(G494))*COS(RADIANS(E491))*COS(RADIANS(K481))))&gt;90,0,$F$4*$F$5/E490^2*(SIN(RADIANS(G494))*SIN(RADIANS(E491))+COS(RADIANS(G494))*COS(RADIANS(E491))*COS(RADIANS(K481))))</f>
        <v>0</v>
      </c>
      <c r="L494">
        <f>IF(DEGREES(ACOS(SIN(RADIANS(G494))*SIN(RADIANS(E491))+COS(RADIANS(G494))*COS(RADIANS(E491))*COS(RADIANS(L481))))&gt;90,0,$F$4*$F$5/E490^2*(SIN(RADIANS(G494))*SIN(RADIANS(E491))+COS(RADIANS(G494))*COS(RADIANS(E491))*COS(RADIANS(L481))))</f>
        <v>0</v>
      </c>
      <c r="M494">
        <f>IF(DEGREES(ACOS(SIN(RADIANS(G494))*SIN(RADIANS(E491))+COS(RADIANS(G494))*COS(RADIANS(E491))*COS(RADIANS(M481))))&gt;90,0,$F$4*$F$5/E490^2*(SIN(RADIANS(G494))*SIN(RADIANS(E491))+COS(RADIANS(G494))*COS(RADIANS(E491))*COS(RADIANS(M481))))</f>
        <v>0</v>
      </c>
      <c r="N494">
        <f>IF(DEGREES(ACOS(SIN(RADIANS(G494))*SIN(RADIANS(E491))+COS(RADIANS(G494))*COS(RADIANS(E491))*COS(RADIANS(N481))))&gt;90,0,$F$4*$F$5/E490^2*(SIN(RADIANS(G494))*SIN(RADIANS(E491))+COS(RADIANS(G494))*COS(RADIANS(E491))*COS(RADIANS(N481))))</f>
        <v>0</v>
      </c>
      <c r="O494">
        <f>IF(DEGREES(ACOS(SIN(RADIANS(G494))*SIN(RADIANS(E491))+COS(RADIANS(G494))*COS(RADIANS(E491))*COS(RADIANS(O481))))&gt;90,0,$F$4*$F$5/E490^2*(SIN(RADIANS(G494))*SIN(RADIANS(E491))+COS(RADIANS(G494))*COS(RADIANS(E491))*COS(RADIANS(O481))))</f>
        <v>0</v>
      </c>
      <c r="P494">
        <f>IF(DEGREES(ACOS(SIN(RADIANS(G494))*SIN(RADIANS(E491))+COS(RADIANS(G494))*COS(RADIANS(E491))*COS(RADIANS(P481))))&gt;90,0,$F$4*$F$5/E490^2*(SIN(RADIANS(G494))*SIN(RADIANS(E491))+COS(RADIANS(G494))*COS(RADIANS(E491))*COS(RADIANS(P481))))</f>
        <v>0</v>
      </c>
      <c r="Q494">
        <f>IF(DEGREES(ACOS(SIN(RADIANS(G494))*SIN(RADIANS(E491))+COS(RADIANS(G494))*COS(RADIANS(E491))*COS(RADIANS(Q481))))&gt;90,0,$F$4*$F$5/E490^2*(SIN(RADIANS(G494))*SIN(RADIANS(E491))+COS(RADIANS(G494))*COS(RADIANS(E491))*COS(RADIANS(Q481))))</f>
        <v>0</v>
      </c>
      <c r="R494" t="e">
        <f>IF(DEGREES(ACOS(SIN(RADIANS(G494))*SIN(RADIANS(E491))+COS(RADIANS(G494))*COS(RADIANS(E491))*COS(RADIANS(R481))))&gt;90,0,$F$4*$F$5/E490^2*(SIN(RADIANS(G494))*SIN(RADIANS(E491))+COS(RADIANS(G494))*COS(RADIANS(E491))*COS(RADIANS(R481))))</f>
        <v>#DIV/0!</v>
      </c>
      <c r="S494" t="e">
        <f>IF(DEGREES(ACOS(SIN(RADIANS(G494))*SIN(RADIANS(E491))+COS(RADIANS(G494))*COS(RADIANS(E491))*COS(RADIANS(S481))))&gt;90,0,$F$4*$F$5/E490^2*(SIN(RADIANS(G494))*SIN(RADIANS(E491))+COS(RADIANS(G494))*COS(RADIANS(E491))*COS(RADIANS(S481))))</f>
        <v>#DIV/0!</v>
      </c>
      <c r="T494" t="e">
        <f>IF(DEGREES(ACOS(SIN(RADIANS(G494))*SIN(RADIANS(E491))+COS(RADIANS(G494))*COS(RADIANS(E491))*COS(RADIANS(T481))))&gt;90,0,$F$4*$F$5/E490^2*(SIN(RADIANS(G494))*SIN(RADIANS(E491))+COS(RADIANS(G494))*COS(RADIANS(E491))*COS(RADIANS(T481))))</f>
        <v>#DIV/0!</v>
      </c>
      <c r="U494" t="e">
        <f>IF(DEGREES(ACOS(SIN(RADIANS(G494))*SIN(RADIANS(E491))+COS(RADIANS(G494))*COS(RADIANS(E491))*COS(RADIANS(U481))))&gt;90,0,$F$4*$F$5/E490^2*(SIN(RADIANS(G494))*SIN(RADIANS(E491))+COS(RADIANS(G494))*COS(RADIANS(E491))*COS(RADIANS(U481))))</f>
        <v>#DIV/0!</v>
      </c>
      <c r="V494" t="e">
        <f>IF(DEGREES(ACOS(SIN(RADIANS(G494))*SIN(RADIANS(E491))+COS(RADIANS(G494))*COS(RADIANS(E491))*COS(RADIANS(V481))))&gt;90,0,$F$4*$F$5/E490^2*(SIN(RADIANS(G494))*SIN(RADIANS(E491))+COS(RADIANS(G494))*COS(RADIANS(E491))*COS(RADIANS(V481))))</f>
        <v>#DIV/0!</v>
      </c>
      <c r="W494" t="e">
        <f>IF(DEGREES(ACOS(SIN(RADIANS(G494))*SIN(RADIANS(E491))+COS(RADIANS(G494))*COS(RADIANS(E491))*COS(RADIANS(W481))))&gt;90,0,$F$4*$F$5/E490^2*(SIN(RADIANS(G494))*SIN(RADIANS(E491))+COS(RADIANS(G494))*COS(RADIANS(E491))*COS(RADIANS(W481))))</f>
        <v>#DIV/0!</v>
      </c>
      <c r="X494" t="e">
        <f>IF(DEGREES(ACOS(SIN(RADIANS(G494))*SIN(RADIANS(E491))+COS(RADIANS(G494))*COS(RADIANS(E491))*COS(RADIANS(X481))))&gt;90,0,$F$4*$F$5/E490^2*(SIN(RADIANS(G494))*SIN(RADIANS(E491))+COS(RADIANS(G494))*COS(RADIANS(E491))*COS(RADIANS(X481))))</f>
        <v>#DIV/0!</v>
      </c>
      <c r="Y494" t="e">
        <f>IF(DEGREES(ACOS(SIN(RADIANS(G494))*SIN(RADIANS(E491))+COS(RADIANS(G494))*COS(RADIANS(E491))*COS(RADIANS(Y481))))&gt;90,0,$F$4*$F$5/E490^2*(SIN(RADIANS(G494))*SIN(RADIANS(E491))+COS(RADIANS(G494))*COS(RADIANS(E491))*COS(RADIANS(Y481))))</f>
        <v>#DIV/0!</v>
      </c>
      <c r="Z494" t="e">
        <f>IF(DEGREES(ACOS(SIN(RADIANS(G494))*SIN(RADIANS(E491))+COS(RADIANS(G494))*COS(RADIANS(E491))*COS(RADIANS(Z481))))&gt;90,0,$F$4*$F$5/E490^2*(SIN(RADIANS(G494))*SIN(RADIANS(E491))+COS(RADIANS(G494))*COS(RADIANS(E491))*COS(RADIANS(Z481))))</f>
        <v>#DIV/0!</v>
      </c>
      <c r="AA494" t="e">
        <f>IF(DEGREES(ACOS(SIN(RADIANS(G494))*SIN(RADIANS(E491))+COS(RADIANS(G494))*COS(RADIANS(E491))*COS(RADIANS(AA481))))&gt;90,0,$F$4*$F$5/E490^2*(SIN(RADIANS(G494))*SIN(RADIANS(E491))+COS(RADIANS(G494))*COS(RADIANS(E491))*COS(RADIANS(AA481))))</f>
        <v>#DIV/0!</v>
      </c>
      <c r="AB494" t="e">
        <f>IF(DEGREES(ACOS(SIN(RADIANS(G494))*SIN(RADIANS(E491))+COS(RADIANS(G494))*COS(RADIANS(E491))*COS(RADIANS(AB481))))&gt;90,0,$F$4*$F$5/E490^2*(SIN(RADIANS(G494))*SIN(RADIANS(E491))+COS(RADIANS(G494))*COS(RADIANS(E491))*COS(RADIANS(AB481))))</f>
        <v>#DIV/0!</v>
      </c>
      <c r="AC494" t="e">
        <f>IF(DEGREES(ACOS(SIN(RADIANS(G494))*SIN(RADIANS(E491))+COS(RADIANS(G494))*COS(RADIANS(E491))*COS(RADIANS(AC481))))&gt;90,0,$F$4*$F$5/E490^2*(SIN(RADIANS(G494))*SIN(RADIANS(E491))+COS(RADIANS(G494))*COS(RADIANS(E491))*COS(RADIANS(AC481))))</f>
        <v>#DIV/0!</v>
      </c>
      <c r="AD494" t="e">
        <f>IF(DEGREES(ACOS(SIN(RADIANS(G494))*SIN(RADIANS(E491))+COS(RADIANS(G494))*COS(RADIANS(E491))*COS(RADIANS(AD481))))&gt;90,0,$F$4*$F$5/E490^2*(SIN(RADIANS(G494))*SIN(RADIANS(E491))+COS(RADIANS(G494))*COS(RADIANS(E491))*COS(RADIANS(AD481))))</f>
        <v>#DIV/0!</v>
      </c>
      <c r="AE494" t="e">
        <f>IF(DEGREES(ACOS(SIN(RADIANS(G494))*SIN(RADIANS(E491))+COS(RADIANS(G494))*COS(RADIANS(E491))*COS(RADIANS(AE481))))&gt;90,0,$F$4*$F$5/E490^2*(SIN(RADIANS(G494))*SIN(RADIANS(E491))+COS(RADIANS(G494))*COS(RADIANS(E491))*COS(RADIANS(AE481))))</f>
        <v>#DIV/0!</v>
      </c>
      <c r="AF494" t="e">
        <f>IF(DEGREES(ACOS(SIN(RADIANS(G494))*SIN(RADIANS(E491))+COS(RADIANS(G494))*COS(RADIANS(E491))*COS(RADIANS(AF481))))&gt;90,0,$F$4*$F$5/E490^2*(SIN(RADIANS(G494))*SIN(RADIANS(E491))+COS(RADIANS(G494))*COS(RADIANS(E491))*COS(RADIANS(AF481))))</f>
        <v>#DIV/0!</v>
      </c>
      <c r="AG494" t="e">
        <f>IF(DEGREES(ACOS(SIN(RADIANS(G494))*SIN(RADIANS(E491))+COS(RADIANS(G494))*COS(RADIANS(E491))*COS(RADIANS(AG481))))&gt;90,0,$F$4*$F$5/E490^2*(SIN(RADIANS(G494))*SIN(RADIANS(E491))+COS(RADIANS(G494))*COS(RADIANS(E491))*COS(RADIANS(AG481))))</f>
        <v>#DIV/0!</v>
      </c>
      <c r="AH494" t="e">
        <f>IF(DEGREES(ACOS(SIN(RADIANS(G494))*SIN(RADIANS(E491))+COS(RADIANS(G494))*COS(RADIANS(E491))*COS(RADIANS(AH481))))&gt;90,0,$F$4*$F$5/E490^2*(SIN(RADIANS(G494))*SIN(RADIANS(E491))+COS(RADIANS(G494))*COS(RADIANS(E491))*COS(RADIANS(AH481))))</f>
        <v>#DIV/0!</v>
      </c>
      <c r="AI494" t="e">
        <f>IF(DEGREES(ACOS(SIN(RADIANS(G494))*SIN(RADIANS(E491))+COS(RADIANS(G494))*COS(RADIANS(E491))*COS(RADIANS(AI481))))&gt;90,0,$F$4*$F$5/E490^2*(SIN(RADIANS(G494))*SIN(RADIANS(E491))+COS(RADIANS(G494))*COS(RADIANS(E491))*COS(RADIANS(AI481))))</f>
        <v>#DIV/0!</v>
      </c>
      <c r="AJ494" t="e">
        <f>IF(DEGREES(ACOS(SIN(RADIANS(G494))*SIN(RADIANS(E491))+COS(RADIANS(G494))*COS(RADIANS(E491))*COS(RADIANS(AJ481))))&gt;90,0,$F$4*$F$5/E490^2*(SIN(RADIANS(G494))*SIN(RADIANS(E491))+COS(RADIANS(G494))*COS(RADIANS(E491))*COS(RADIANS(AJ481))))</f>
        <v>#DIV/0!</v>
      </c>
      <c r="AK494">
        <f>IF(DEGREES(ACOS(SIN(RADIANS(G494))*SIN(RADIANS(E491))+COS(RADIANS(G494))*COS(RADIANS(E491))*COS(RADIANS(AK481))))&gt;90,0,$F$4*$F$5/E490^2*(SIN(RADIANS(G494))*SIN(RADIANS(E491))+COS(RADIANS(G494))*COS(RADIANS(E491))*COS(RADIANS(AK481))))</f>
        <v>0</v>
      </c>
      <c r="AL494">
        <f>IF(DEGREES(ACOS(SIN(RADIANS(G494))*SIN(RADIANS(E491))+COS(RADIANS(G494))*COS(RADIANS(E491))*COS(RADIANS(AL481))))&gt;90,0,$F$4*$F$5/E490^2*(SIN(RADIANS(G494))*SIN(RADIANS(E491))+COS(RADIANS(G494))*COS(RADIANS(E491))*COS(RADIANS(AL481))))</f>
        <v>0</v>
      </c>
      <c r="AM494">
        <f>IF(DEGREES(ACOS(SIN(RADIANS(G494))*SIN(RADIANS(E491))+COS(RADIANS(G494))*COS(RADIANS(E491))*COS(RADIANS(AM481))))&gt;90,0,$F$4*$F$5/E490^2*(SIN(RADIANS(G494))*SIN(RADIANS(E491))+COS(RADIANS(G494))*COS(RADIANS(E491))*COS(RADIANS(AM481))))</f>
        <v>0</v>
      </c>
      <c r="AN494">
        <f>IF(DEGREES(ACOS(SIN(RADIANS(G494))*SIN(RADIANS(E491))+COS(RADIANS(G494))*COS(RADIANS(E491))*COS(RADIANS(AN481))))&gt;90,0,$F$4*$F$5/E490^2*(SIN(RADIANS(G494))*SIN(RADIANS(E491))+COS(RADIANS(G494))*COS(RADIANS(E491))*COS(RADIANS(AN481))))</f>
        <v>0</v>
      </c>
      <c r="AO494">
        <f>IF(DEGREES(ACOS(SIN(RADIANS(G494))*SIN(RADIANS(E491))+COS(RADIANS(G494))*COS(RADIANS(E491))*COS(RADIANS(AO481))))&gt;90,0,$F$4*$F$5/E490^2*(SIN(RADIANS(G494))*SIN(RADIANS(E491))+COS(RADIANS(G494))*COS(RADIANS(E491))*COS(RADIANS(AO481))))</f>
        <v>0</v>
      </c>
      <c r="AP494">
        <f>IF(DEGREES(ACOS(SIN(RADIANS(G494))*SIN(RADIANS(E491))+COS(RADIANS(G494))*COS(RADIANS(E491))*COS(RADIANS(AP481))))&gt;90,0,$F$4*$F$5/E490^2*(SIN(RADIANS(G494))*SIN(RADIANS(E491))+COS(RADIANS(G494))*COS(RADIANS(E491))*COS(RADIANS(AP481))))</f>
        <v>0</v>
      </c>
      <c r="AQ494">
        <f>IF(DEGREES(ACOS(SIN(RADIANS(G494))*SIN(RADIANS(E491))+COS(RADIANS(G494))*COS(RADIANS(E491))*COS(RADIANS(AQ481))))&gt;90,0,$F$4*$F$5/E490^2*(SIN(RADIANS(G494))*SIN(RADIANS(E491))+COS(RADIANS(G494))*COS(RADIANS(E491))*COS(RADIANS(AQ481))))</f>
        <v>0</v>
      </c>
      <c r="AR494">
        <f>IF(DEGREES(ACOS(SIN(RADIANS(G494))*SIN(RADIANS(E491))+COS(RADIANS(G494))*COS(RADIANS(E491))*COS(RADIANS(AR481))))&gt;90,0,$F$4*$F$5/E490^2*(SIN(RADIANS(G494))*SIN(RADIANS(E491))+COS(RADIANS(G494))*COS(RADIANS(E491))*COS(RADIANS(AR481))))</f>
        <v>0</v>
      </c>
    </row>
    <row r="495" spans="2:44" x14ac:dyDescent="0.5">
      <c r="G495">
        <v>-30</v>
      </c>
      <c r="I495">
        <f>IF(DEGREES(ACOS(SIN(RADIANS(G495))*SIN(RADIANS(E491))+COS(RADIANS(G495))*COS(RADIANS(E491))*COS(RADIANS(I481))))&gt;90,0,$F$4*$F$5/E490^2*(SIN(RADIANS(G495))*SIN(RADIANS(E491))+COS(RADIANS(G495))*COS(RADIANS(E491))*COS(RADIANS(I481))))</f>
        <v>0</v>
      </c>
      <c r="J495">
        <f>IF(DEGREES(ACOS(SIN(RADIANS(G495))*SIN(RADIANS(E491))+COS(RADIANS(G495))*COS(RADIANS(E491))*COS(RADIANS(J481))))&gt;90,0,$F$4*$F$5/E490^2*(SIN(RADIANS(G495))*SIN(RADIANS(E491))+COS(RADIANS(G495))*COS(RADIANS(E491))*COS(RADIANS(J481))))</f>
        <v>0</v>
      </c>
      <c r="K495">
        <f>IF(DEGREES(ACOS(SIN(RADIANS(G495))*SIN(RADIANS(E491))+COS(RADIANS(G495))*COS(RADIANS(E491))*COS(RADIANS(K481))))&gt;90,0,$F$4*$F$5/E490^2*(SIN(RADIANS(G495))*SIN(RADIANS(E491))+COS(RADIANS(G495))*COS(RADIANS(E491))*COS(RADIANS(K481))))</f>
        <v>0</v>
      </c>
      <c r="L495">
        <f>IF(DEGREES(ACOS(SIN(RADIANS(G495))*SIN(RADIANS(E491))+COS(RADIANS(G495))*COS(RADIANS(E491))*COS(RADIANS(L481))))&gt;90,0,$F$4*$F$5/E490^2*(SIN(RADIANS(G495))*SIN(RADIANS(E491))+COS(RADIANS(G495))*COS(RADIANS(E491))*COS(RADIANS(L481))))</f>
        <v>0</v>
      </c>
      <c r="M495">
        <f>IF(DEGREES(ACOS(SIN(RADIANS(G495))*SIN(RADIANS(E491))+COS(RADIANS(G495))*COS(RADIANS(E491))*COS(RADIANS(M481))))&gt;90,0,$F$4*$F$5/E490^2*(SIN(RADIANS(G495))*SIN(RADIANS(E491))+COS(RADIANS(G495))*COS(RADIANS(E491))*COS(RADIANS(M481))))</f>
        <v>0</v>
      </c>
      <c r="N495">
        <f>IF(DEGREES(ACOS(SIN(RADIANS(G495))*SIN(RADIANS(E491))+COS(RADIANS(G495))*COS(RADIANS(E491))*COS(RADIANS(N481))))&gt;90,0,$F$4*$F$5/E490^2*(SIN(RADIANS(G495))*SIN(RADIANS(E491))+COS(RADIANS(G495))*COS(RADIANS(E491))*COS(RADIANS(N481))))</f>
        <v>0</v>
      </c>
      <c r="O495">
        <f>IF(DEGREES(ACOS(SIN(RADIANS(G495))*SIN(RADIANS(E491))+COS(RADIANS(G495))*COS(RADIANS(E491))*COS(RADIANS(O481))))&gt;90,0,$F$4*$F$5/E490^2*(SIN(RADIANS(G495))*SIN(RADIANS(E491))+COS(RADIANS(G495))*COS(RADIANS(E491))*COS(RADIANS(O481))))</f>
        <v>0</v>
      </c>
      <c r="P495">
        <f>IF(DEGREES(ACOS(SIN(RADIANS(G495))*SIN(RADIANS(E491))+COS(RADIANS(G495))*COS(RADIANS(E491))*COS(RADIANS(P481))))&gt;90,0,$F$4*$F$5/E490^2*(SIN(RADIANS(G495))*SIN(RADIANS(E491))+COS(RADIANS(G495))*COS(RADIANS(E491))*COS(RADIANS(P481))))</f>
        <v>0</v>
      </c>
      <c r="Q495">
        <f>IF(DEGREES(ACOS(SIN(RADIANS(G495))*SIN(RADIANS(E491))+COS(RADIANS(G495))*COS(RADIANS(E491))*COS(RADIANS(Q481))))&gt;90,0,$F$4*$F$5/E490^2*(SIN(RADIANS(G495))*SIN(RADIANS(E491))+COS(RADIANS(G495))*COS(RADIANS(E491))*COS(RADIANS(Q481))))</f>
        <v>0</v>
      </c>
      <c r="R495" t="e">
        <f>IF(DEGREES(ACOS(SIN(RADIANS(G495))*SIN(RADIANS(E491))+COS(RADIANS(G495))*COS(RADIANS(E491))*COS(RADIANS(R481))))&gt;90,0,$F$4*$F$5/E490^2*(SIN(RADIANS(G495))*SIN(RADIANS(E491))+COS(RADIANS(G495))*COS(RADIANS(E491))*COS(RADIANS(R481))))</f>
        <v>#DIV/0!</v>
      </c>
      <c r="S495" t="e">
        <f>IF(DEGREES(ACOS(SIN(RADIANS(G495))*SIN(RADIANS(E491))+COS(RADIANS(G495))*COS(RADIANS(E491))*COS(RADIANS(S481))))&gt;90,0,$F$4*$F$5/E490^2*(SIN(RADIANS(G495))*SIN(RADIANS(E491))+COS(RADIANS(G495))*COS(RADIANS(E491))*COS(RADIANS(S481))))</f>
        <v>#DIV/0!</v>
      </c>
      <c r="T495" t="e">
        <f>IF(DEGREES(ACOS(SIN(RADIANS(G495))*SIN(RADIANS(E491))+COS(RADIANS(G495))*COS(RADIANS(E491))*COS(RADIANS(T481))))&gt;90,0,$F$4*$F$5/E490^2*(SIN(RADIANS(G495))*SIN(RADIANS(E491))+COS(RADIANS(G495))*COS(RADIANS(E491))*COS(RADIANS(T481))))</f>
        <v>#DIV/0!</v>
      </c>
      <c r="U495" t="e">
        <f>IF(DEGREES(ACOS(SIN(RADIANS(G495))*SIN(RADIANS(E491))+COS(RADIANS(G495))*COS(RADIANS(E491))*COS(RADIANS(U481))))&gt;90,0,$F$4*$F$5/E490^2*(SIN(RADIANS(G495))*SIN(RADIANS(E491))+COS(RADIANS(G495))*COS(RADIANS(E491))*COS(RADIANS(U481))))</f>
        <v>#DIV/0!</v>
      </c>
      <c r="V495" t="e">
        <f>IF(DEGREES(ACOS(SIN(RADIANS(G495))*SIN(RADIANS(E491))+COS(RADIANS(G495))*COS(RADIANS(E491))*COS(RADIANS(V481))))&gt;90,0,$F$4*$F$5/E490^2*(SIN(RADIANS(G495))*SIN(RADIANS(E491))+COS(RADIANS(G495))*COS(RADIANS(E491))*COS(RADIANS(V481))))</f>
        <v>#DIV/0!</v>
      </c>
      <c r="W495" t="e">
        <f>IF(DEGREES(ACOS(SIN(RADIANS(G495))*SIN(RADIANS(E491))+COS(RADIANS(G495))*COS(RADIANS(E491))*COS(RADIANS(W481))))&gt;90,0,$F$4*$F$5/E490^2*(SIN(RADIANS(G495))*SIN(RADIANS(E491))+COS(RADIANS(G495))*COS(RADIANS(E491))*COS(RADIANS(W481))))</f>
        <v>#DIV/0!</v>
      </c>
      <c r="X495" t="e">
        <f>IF(DEGREES(ACOS(SIN(RADIANS(G495))*SIN(RADIANS(E491))+COS(RADIANS(G495))*COS(RADIANS(E491))*COS(RADIANS(X481))))&gt;90,0,$F$4*$F$5/E490^2*(SIN(RADIANS(G495))*SIN(RADIANS(E491))+COS(RADIANS(G495))*COS(RADIANS(E491))*COS(RADIANS(X481))))</f>
        <v>#DIV/0!</v>
      </c>
      <c r="Y495" t="e">
        <f>IF(DEGREES(ACOS(SIN(RADIANS(G495))*SIN(RADIANS(E491))+COS(RADIANS(G495))*COS(RADIANS(E491))*COS(RADIANS(Y481))))&gt;90,0,$F$4*$F$5/E490^2*(SIN(RADIANS(G495))*SIN(RADIANS(E491))+COS(RADIANS(G495))*COS(RADIANS(E491))*COS(RADIANS(Y481))))</f>
        <v>#DIV/0!</v>
      </c>
      <c r="Z495" t="e">
        <f>IF(DEGREES(ACOS(SIN(RADIANS(G495))*SIN(RADIANS(E491))+COS(RADIANS(G495))*COS(RADIANS(E491))*COS(RADIANS(Z481))))&gt;90,0,$F$4*$F$5/E490^2*(SIN(RADIANS(G495))*SIN(RADIANS(E491))+COS(RADIANS(G495))*COS(RADIANS(E491))*COS(RADIANS(Z481))))</f>
        <v>#DIV/0!</v>
      </c>
      <c r="AA495" t="e">
        <f>IF(DEGREES(ACOS(SIN(RADIANS(G495))*SIN(RADIANS(E491))+COS(RADIANS(G495))*COS(RADIANS(E491))*COS(RADIANS(AA481))))&gt;90,0,$F$4*$F$5/E490^2*(SIN(RADIANS(G495))*SIN(RADIANS(E491))+COS(RADIANS(G495))*COS(RADIANS(E491))*COS(RADIANS(AA481))))</f>
        <v>#DIV/0!</v>
      </c>
      <c r="AB495" t="e">
        <f>IF(DEGREES(ACOS(SIN(RADIANS(G495))*SIN(RADIANS(E491))+COS(RADIANS(G495))*COS(RADIANS(E491))*COS(RADIANS(AB481))))&gt;90,0,$F$4*$F$5/E490^2*(SIN(RADIANS(G495))*SIN(RADIANS(E491))+COS(RADIANS(G495))*COS(RADIANS(E491))*COS(RADIANS(AB481))))</f>
        <v>#DIV/0!</v>
      </c>
      <c r="AC495" t="e">
        <f>IF(DEGREES(ACOS(SIN(RADIANS(G495))*SIN(RADIANS(E491))+COS(RADIANS(G495))*COS(RADIANS(E491))*COS(RADIANS(AC481))))&gt;90,0,$F$4*$F$5/E490^2*(SIN(RADIANS(G495))*SIN(RADIANS(E491))+COS(RADIANS(G495))*COS(RADIANS(E491))*COS(RADIANS(AC481))))</f>
        <v>#DIV/0!</v>
      </c>
      <c r="AD495" t="e">
        <f>IF(DEGREES(ACOS(SIN(RADIANS(G495))*SIN(RADIANS(E491))+COS(RADIANS(G495))*COS(RADIANS(E491))*COS(RADIANS(AD481))))&gt;90,0,$F$4*$F$5/E490^2*(SIN(RADIANS(G495))*SIN(RADIANS(E491))+COS(RADIANS(G495))*COS(RADIANS(E491))*COS(RADIANS(AD481))))</f>
        <v>#DIV/0!</v>
      </c>
      <c r="AE495" t="e">
        <f>IF(DEGREES(ACOS(SIN(RADIANS(G495))*SIN(RADIANS(E491))+COS(RADIANS(G495))*COS(RADIANS(E491))*COS(RADIANS(AE481))))&gt;90,0,$F$4*$F$5/E490^2*(SIN(RADIANS(G495))*SIN(RADIANS(E491))+COS(RADIANS(G495))*COS(RADIANS(E491))*COS(RADIANS(AE481))))</f>
        <v>#DIV/0!</v>
      </c>
      <c r="AF495" t="e">
        <f>IF(DEGREES(ACOS(SIN(RADIANS(G495))*SIN(RADIANS(E491))+COS(RADIANS(G495))*COS(RADIANS(E491))*COS(RADIANS(AF481))))&gt;90,0,$F$4*$F$5/E490^2*(SIN(RADIANS(G495))*SIN(RADIANS(E491))+COS(RADIANS(G495))*COS(RADIANS(E491))*COS(RADIANS(AF481))))</f>
        <v>#DIV/0!</v>
      </c>
      <c r="AG495" t="e">
        <f>IF(DEGREES(ACOS(SIN(RADIANS(G495))*SIN(RADIANS(E491))+COS(RADIANS(G495))*COS(RADIANS(E491))*COS(RADIANS(AG481))))&gt;90,0,$F$4*$F$5/E490^2*(SIN(RADIANS(G495))*SIN(RADIANS(E491))+COS(RADIANS(G495))*COS(RADIANS(E491))*COS(RADIANS(AG481))))</f>
        <v>#DIV/0!</v>
      </c>
      <c r="AH495" t="e">
        <f>IF(DEGREES(ACOS(SIN(RADIANS(G495))*SIN(RADIANS(E491))+COS(RADIANS(G495))*COS(RADIANS(E491))*COS(RADIANS(AH481))))&gt;90,0,$F$4*$F$5/E490^2*(SIN(RADIANS(G495))*SIN(RADIANS(E491))+COS(RADIANS(G495))*COS(RADIANS(E491))*COS(RADIANS(AH481))))</f>
        <v>#DIV/0!</v>
      </c>
      <c r="AI495" t="e">
        <f>IF(DEGREES(ACOS(SIN(RADIANS(G495))*SIN(RADIANS(E491))+COS(RADIANS(G495))*COS(RADIANS(E491))*COS(RADIANS(AI481))))&gt;90,0,$F$4*$F$5/E490^2*(SIN(RADIANS(G495))*SIN(RADIANS(E491))+COS(RADIANS(G495))*COS(RADIANS(E491))*COS(RADIANS(AI481))))</f>
        <v>#DIV/0!</v>
      </c>
      <c r="AJ495" t="e">
        <f>IF(DEGREES(ACOS(SIN(RADIANS(G495))*SIN(RADIANS(E491))+COS(RADIANS(G495))*COS(RADIANS(E491))*COS(RADIANS(AJ481))))&gt;90,0,$F$4*$F$5/E490^2*(SIN(RADIANS(G495))*SIN(RADIANS(E491))+COS(RADIANS(G495))*COS(RADIANS(E491))*COS(RADIANS(AJ481))))</f>
        <v>#DIV/0!</v>
      </c>
      <c r="AK495">
        <f>IF(DEGREES(ACOS(SIN(RADIANS(G495))*SIN(RADIANS(E491))+COS(RADIANS(G495))*COS(RADIANS(E491))*COS(RADIANS(AK481))))&gt;90,0,$F$4*$F$5/E490^2*(SIN(RADIANS(G495))*SIN(RADIANS(E491))+COS(RADIANS(G495))*COS(RADIANS(E491))*COS(RADIANS(AK481))))</f>
        <v>0</v>
      </c>
      <c r="AL495">
        <f>IF(DEGREES(ACOS(SIN(RADIANS(G495))*SIN(RADIANS(E491))+COS(RADIANS(G495))*COS(RADIANS(E491))*COS(RADIANS(AL481))))&gt;90,0,$F$4*$F$5/E490^2*(SIN(RADIANS(G495))*SIN(RADIANS(E491))+COS(RADIANS(G495))*COS(RADIANS(E491))*COS(RADIANS(AL481))))</f>
        <v>0</v>
      </c>
      <c r="AM495">
        <f>IF(DEGREES(ACOS(SIN(RADIANS(G495))*SIN(RADIANS(E491))+COS(RADIANS(G495))*COS(RADIANS(E491))*COS(RADIANS(AM481))))&gt;90,0,$F$4*$F$5/E490^2*(SIN(RADIANS(G495))*SIN(RADIANS(E491))+COS(RADIANS(G495))*COS(RADIANS(E491))*COS(RADIANS(AM481))))</f>
        <v>0</v>
      </c>
      <c r="AN495">
        <f>IF(DEGREES(ACOS(SIN(RADIANS(G495))*SIN(RADIANS(E491))+COS(RADIANS(G495))*COS(RADIANS(E491))*COS(RADIANS(AN481))))&gt;90,0,$F$4*$F$5/E490^2*(SIN(RADIANS(G495))*SIN(RADIANS(E491))+COS(RADIANS(G495))*COS(RADIANS(E491))*COS(RADIANS(AN481))))</f>
        <v>0</v>
      </c>
      <c r="AO495">
        <f>IF(DEGREES(ACOS(SIN(RADIANS(G495))*SIN(RADIANS(E491))+COS(RADIANS(G495))*COS(RADIANS(E491))*COS(RADIANS(AO481))))&gt;90,0,$F$4*$F$5/E490^2*(SIN(RADIANS(G495))*SIN(RADIANS(E491))+COS(RADIANS(G495))*COS(RADIANS(E491))*COS(RADIANS(AO481))))</f>
        <v>0</v>
      </c>
      <c r="AP495">
        <f>IF(DEGREES(ACOS(SIN(RADIANS(G495))*SIN(RADIANS(E491))+COS(RADIANS(G495))*COS(RADIANS(E491))*COS(RADIANS(AP481))))&gt;90,0,$F$4*$F$5/E490^2*(SIN(RADIANS(G495))*SIN(RADIANS(E491))+COS(RADIANS(G495))*COS(RADIANS(E491))*COS(RADIANS(AP481))))</f>
        <v>0</v>
      </c>
      <c r="AQ495">
        <f>IF(DEGREES(ACOS(SIN(RADIANS(G495))*SIN(RADIANS(E491))+COS(RADIANS(G495))*COS(RADIANS(E491))*COS(RADIANS(AQ481))))&gt;90,0,$F$4*$F$5/E490^2*(SIN(RADIANS(G495))*SIN(RADIANS(E491))+COS(RADIANS(G495))*COS(RADIANS(E491))*COS(RADIANS(AQ481))))</f>
        <v>0</v>
      </c>
      <c r="AR495">
        <f>IF(DEGREES(ACOS(SIN(RADIANS(G495))*SIN(RADIANS(E491))+COS(RADIANS(G495))*COS(RADIANS(E491))*COS(RADIANS(AR481))))&gt;90,0,$F$4*$F$5/E490^2*(SIN(RADIANS(G495))*SIN(RADIANS(E491))+COS(RADIANS(G495))*COS(RADIANS(E491))*COS(RADIANS(AR481))))</f>
        <v>0</v>
      </c>
    </row>
    <row r="496" spans="2:44" x14ac:dyDescent="0.5">
      <c r="G496">
        <v>-40</v>
      </c>
      <c r="I496">
        <f>IF(DEGREES(ACOS(SIN(RADIANS(G496))*SIN(RADIANS(E491))+COS(RADIANS(G496))*COS(RADIANS(E491))*COS(RADIANS(I481))))&gt;90,0,$F$4*$F$5/E490^2*(SIN(RADIANS(G496))*SIN(RADIANS(E491))+COS(RADIANS(G496))*COS(RADIANS(E491))*COS(RADIANS(I481))))</f>
        <v>0</v>
      </c>
      <c r="J496">
        <f>IF(DEGREES(ACOS(SIN(RADIANS(G496))*SIN(RADIANS(E491))+COS(RADIANS(G496))*COS(RADIANS(E491))*COS(RADIANS(J481))))&gt;90,0,$F$4*$F$5/E490^2*(SIN(RADIANS(G496))*SIN(RADIANS(E491))+COS(RADIANS(G496))*COS(RADIANS(E491))*COS(RADIANS(J481))))</f>
        <v>0</v>
      </c>
      <c r="K496">
        <f>IF(DEGREES(ACOS(SIN(RADIANS(G496))*SIN(RADIANS(E491))+COS(RADIANS(G496))*COS(RADIANS(E491))*COS(RADIANS(K481))))&gt;90,0,$F$4*$F$5/E490^2*(SIN(RADIANS(G496))*SIN(RADIANS(E491))+COS(RADIANS(G496))*COS(RADIANS(E491))*COS(RADIANS(K481))))</f>
        <v>0</v>
      </c>
      <c r="L496">
        <f>IF(DEGREES(ACOS(SIN(RADIANS(G496))*SIN(RADIANS(E491))+COS(RADIANS(G496))*COS(RADIANS(E491))*COS(RADIANS(L481))))&gt;90,0,$F$4*$F$5/E490^2*(SIN(RADIANS(G496))*SIN(RADIANS(E491))+COS(RADIANS(G496))*COS(RADIANS(E491))*COS(RADIANS(L481))))</f>
        <v>0</v>
      </c>
      <c r="M496">
        <f>IF(DEGREES(ACOS(SIN(RADIANS(G496))*SIN(RADIANS(E491))+COS(RADIANS(G496))*COS(RADIANS(E491))*COS(RADIANS(M481))))&gt;90,0,$F$4*$F$5/E490^2*(SIN(RADIANS(G496))*SIN(RADIANS(E491))+COS(RADIANS(G496))*COS(RADIANS(E491))*COS(RADIANS(M481))))</f>
        <v>0</v>
      </c>
      <c r="N496">
        <f>IF(DEGREES(ACOS(SIN(RADIANS(G496))*SIN(RADIANS(E491))+COS(RADIANS(G496))*COS(RADIANS(E491))*COS(RADIANS(N481))))&gt;90,0,$F$4*$F$5/E490^2*(SIN(RADIANS(G496))*SIN(RADIANS(E491))+COS(RADIANS(G496))*COS(RADIANS(E491))*COS(RADIANS(N481))))</f>
        <v>0</v>
      </c>
      <c r="O496">
        <f>IF(DEGREES(ACOS(SIN(RADIANS(G496))*SIN(RADIANS(E491))+COS(RADIANS(G496))*COS(RADIANS(E491))*COS(RADIANS(O481))))&gt;90,0,$F$4*$F$5/E490^2*(SIN(RADIANS(G496))*SIN(RADIANS(E491))+COS(RADIANS(G496))*COS(RADIANS(E491))*COS(RADIANS(O481))))</f>
        <v>0</v>
      </c>
      <c r="P496">
        <f>IF(DEGREES(ACOS(SIN(RADIANS(G496))*SIN(RADIANS(E491))+COS(RADIANS(G496))*COS(RADIANS(E491))*COS(RADIANS(P481))))&gt;90,0,$F$4*$F$5/E490^2*(SIN(RADIANS(G496))*SIN(RADIANS(E491))+COS(RADIANS(G496))*COS(RADIANS(E491))*COS(RADIANS(P481))))</f>
        <v>0</v>
      </c>
      <c r="Q496">
        <f>IF(DEGREES(ACOS(SIN(RADIANS(G496))*SIN(RADIANS(E491))+COS(RADIANS(G496))*COS(RADIANS(E491))*COS(RADIANS(Q481))))&gt;90,0,$F$4*$F$5/E490^2*(SIN(RADIANS(G496))*SIN(RADIANS(E491))+COS(RADIANS(G496))*COS(RADIANS(E491))*COS(RADIANS(Q481))))</f>
        <v>0</v>
      </c>
      <c r="R496" t="e">
        <f>IF(DEGREES(ACOS(SIN(RADIANS(G496))*SIN(RADIANS(E491))+COS(RADIANS(G496))*COS(RADIANS(E491))*COS(RADIANS(R481))))&gt;90,0,$F$4*$F$5/E490^2*(SIN(RADIANS(G496))*SIN(RADIANS(E491))+COS(RADIANS(G496))*COS(RADIANS(E491))*COS(RADIANS(R481))))</f>
        <v>#DIV/0!</v>
      </c>
      <c r="S496" t="e">
        <f>IF(DEGREES(ACOS(SIN(RADIANS(G496))*SIN(RADIANS(E491))+COS(RADIANS(G496))*COS(RADIANS(E491))*COS(RADIANS(S481))))&gt;90,0,$F$4*$F$5/E490^2*(SIN(RADIANS(G496))*SIN(RADIANS(E491))+COS(RADIANS(G496))*COS(RADIANS(E491))*COS(RADIANS(S481))))</f>
        <v>#DIV/0!</v>
      </c>
      <c r="T496" t="e">
        <f>IF(DEGREES(ACOS(SIN(RADIANS(G496))*SIN(RADIANS(E491))+COS(RADIANS(G496))*COS(RADIANS(E491))*COS(RADIANS(T481))))&gt;90,0,$F$4*$F$5/E490^2*(SIN(RADIANS(G496))*SIN(RADIANS(E491))+COS(RADIANS(G496))*COS(RADIANS(E491))*COS(RADIANS(T481))))</f>
        <v>#DIV/0!</v>
      </c>
      <c r="U496" t="e">
        <f>IF(DEGREES(ACOS(SIN(RADIANS(G496))*SIN(RADIANS(E491))+COS(RADIANS(G496))*COS(RADIANS(E491))*COS(RADIANS(U481))))&gt;90,0,$F$4*$F$5/E490^2*(SIN(RADIANS(G496))*SIN(RADIANS(E491))+COS(RADIANS(G496))*COS(RADIANS(E491))*COS(RADIANS(U481))))</f>
        <v>#DIV/0!</v>
      </c>
      <c r="V496" t="e">
        <f>IF(DEGREES(ACOS(SIN(RADIANS(G496))*SIN(RADIANS(E491))+COS(RADIANS(G496))*COS(RADIANS(E491))*COS(RADIANS(V481))))&gt;90,0,$F$4*$F$5/E490^2*(SIN(RADIANS(G496))*SIN(RADIANS(E491))+COS(RADIANS(G496))*COS(RADIANS(E491))*COS(RADIANS(V481))))</f>
        <v>#DIV/0!</v>
      </c>
      <c r="W496" t="e">
        <f>IF(DEGREES(ACOS(SIN(RADIANS(G496))*SIN(RADIANS(E491))+COS(RADIANS(G496))*COS(RADIANS(E491))*COS(RADIANS(W481))))&gt;90,0,$F$4*$F$5/E490^2*(SIN(RADIANS(G496))*SIN(RADIANS(E491))+COS(RADIANS(G496))*COS(RADIANS(E491))*COS(RADIANS(W481))))</f>
        <v>#DIV/0!</v>
      </c>
      <c r="X496" t="e">
        <f>IF(DEGREES(ACOS(SIN(RADIANS(G496))*SIN(RADIANS(E491))+COS(RADIANS(G496))*COS(RADIANS(E491))*COS(RADIANS(X481))))&gt;90,0,$F$4*$F$5/E490^2*(SIN(RADIANS(G496))*SIN(RADIANS(E491))+COS(RADIANS(G496))*COS(RADIANS(E491))*COS(RADIANS(X481))))</f>
        <v>#DIV/0!</v>
      </c>
      <c r="Y496" t="e">
        <f>IF(DEGREES(ACOS(SIN(RADIANS(G496))*SIN(RADIANS(E491))+COS(RADIANS(G496))*COS(RADIANS(E491))*COS(RADIANS(Y481))))&gt;90,0,$F$4*$F$5/E490^2*(SIN(RADIANS(G496))*SIN(RADIANS(E491))+COS(RADIANS(G496))*COS(RADIANS(E491))*COS(RADIANS(Y481))))</f>
        <v>#DIV/0!</v>
      </c>
      <c r="Z496" t="e">
        <f>IF(DEGREES(ACOS(SIN(RADIANS(G496))*SIN(RADIANS(E491))+COS(RADIANS(G496))*COS(RADIANS(E491))*COS(RADIANS(Z481))))&gt;90,0,$F$4*$F$5/E490^2*(SIN(RADIANS(G496))*SIN(RADIANS(E491))+COS(RADIANS(G496))*COS(RADIANS(E491))*COS(RADIANS(Z481))))</f>
        <v>#DIV/0!</v>
      </c>
      <c r="AA496" t="e">
        <f>IF(DEGREES(ACOS(SIN(RADIANS(G496))*SIN(RADIANS(E491))+COS(RADIANS(G496))*COS(RADIANS(E491))*COS(RADIANS(AA481))))&gt;90,0,$F$4*$F$5/E490^2*(SIN(RADIANS(G496))*SIN(RADIANS(E491))+COS(RADIANS(G496))*COS(RADIANS(E491))*COS(RADIANS(AA481))))</f>
        <v>#DIV/0!</v>
      </c>
      <c r="AB496" t="e">
        <f>IF(DEGREES(ACOS(SIN(RADIANS(G496))*SIN(RADIANS(E491))+COS(RADIANS(G496))*COS(RADIANS(E491))*COS(RADIANS(AB481))))&gt;90,0,$F$4*$F$5/E490^2*(SIN(RADIANS(G496))*SIN(RADIANS(E491))+COS(RADIANS(G496))*COS(RADIANS(E491))*COS(RADIANS(AB481))))</f>
        <v>#DIV/0!</v>
      </c>
      <c r="AC496" t="e">
        <f>IF(DEGREES(ACOS(SIN(RADIANS(G496))*SIN(RADIANS(E491))+COS(RADIANS(G496))*COS(RADIANS(E491))*COS(RADIANS(AC481))))&gt;90,0,$F$4*$F$5/E490^2*(SIN(RADIANS(G496))*SIN(RADIANS(E491))+COS(RADIANS(G496))*COS(RADIANS(E491))*COS(RADIANS(AC481))))</f>
        <v>#DIV/0!</v>
      </c>
      <c r="AD496" t="e">
        <f>IF(DEGREES(ACOS(SIN(RADIANS(G496))*SIN(RADIANS(E491))+COS(RADIANS(G496))*COS(RADIANS(E491))*COS(RADIANS(AD481))))&gt;90,0,$F$4*$F$5/E490^2*(SIN(RADIANS(G496))*SIN(RADIANS(E491))+COS(RADIANS(G496))*COS(RADIANS(E491))*COS(RADIANS(AD481))))</f>
        <v>#DIV/0!</v>
      </c>
      <c r="AE496" t="e">
        <f>IF(DEGREES(ACOS(SIN(RADIANS(G496))*SIN(RADIANS(E491))+COS(RADIANS(G496))*COS(RADIANS(E491))*COS(RADIANS(AE481))))&gt;90,0,$F$4*$F$5/E490^2*(SIN(RADIANS(G496))*SIN(RADIANS(E491))+COS(RADIANS(G496))*COS(RADIANS(E491))*COS(RADIANS(AE481))))</f>
        <v>#DIV/0!</v>
      </c>
      <c r="AF496" t="e">
        <f>IF(DEGREES(ACOS(SIN(RADIANS(G496))*SIN(RADIANS(E491))+COS(RADIANS(G496))*COS(RADIANS(E491))*COS(RADIANS(AF481))))&gt;90,0,$F$4*$F$5/E490^2*(SIN(RADIANS(G496))*SIN(RADIANS(E491))+COS(RADIANS(G496))*COS(RADIANS(E491))*COS(RADIANS(AF481))))</f>
        <v>#DIV/0!</v>
      </c>
      <c r="AG496" t="e">
        <f>IF(DEGREES(ACOS(SIN(RADIANS(G496))*SIN(RADIANS(E491))+COS(RADIANS(G496))*COS(RADIANS(E491))*COS(RADIANS(AG481))))&gt;90,0,$F$4*$F$5/E490^2*(SIN(RADIANS(G496))*SIN(RADIANS(E491))+COS(RADIANS(G496))*COS(RADIANS(E491))*COS(RADIANS(AG481))))</f>
        <v>#DIV/0!</v>
      </c>
      <c r="AH496" t="e">
        <f>IF(DEGREES(ACOS(SIN(RADIANS(G496))*SIN(RADIANS(E491))+COS(RADIANS(G496))*COS(RADIANS(E491))*COS(RADIANS(AH481))))&gt;90,0,$F$4*$F$5/E490^2*(SIN(RADIANS(G496))*SIN(RADIANS(E491))+COS(RADIANS(G496))*COS(RADIANS(E491))*COS(RADIANS(AH481))))</f>
        <v>#DIV/0!</v>
      </c>
      <c r="AI496" t="e">
        <f>IF(DEGREES(ACOS(SIN(RADIANS(G496))*SIN(RADIANS(E491))+COS(RADIANS(G496))*COS(RADIANS(E491))*COS(RADIANS(AI481))))&gt;90,0,$F$4*$F$5/E490^2*(SIN(RADIANS(G496))*SIN(RADIANS(E491))+COS(RADIANS(G496))*COS(RADIANS(E491))*COS(RADIANS(AI481))))</f>
        <v>#DIV/0!</v>
      </c>
      <c r="AJ496" t="e">
        <f>IF(DEGREES(ACOS(SIN(RADIANS(G496))*SIN(RADIANS(E491))+COS(RADIANS(G496))*COS(RADIANS(E491))*COS(RADIANS(AJ481))))&gt;90,0,$F$4*$F$5/E490^2*(SIN(RADIANS(G496))*SIN(RADIANS(E491))+COS(RADIANS(G496))*COS(RADIANS(E491))*COS(RADIANS(AJ481))))</f>
        <v>#DIV/0!</v>
      </c>
      <c r="AK496">
        <f>IF(DEGREES(ACOS(SIN(RADIANS(G496))*SIN(RADIANS(E491))+COS(RADIANS(G496))*COS(RADIANS(E491))*COS(RADIANS(AK481))))&gt;90,0,$F$4*$F$5/E490^2*(SIN(RADIANS(G496))*SIN(RADIANS(E491))+COS(RADIANS(G496))*COS(RADIANS(E491))*COS(RADIANS(AK481))))</f>
        <v>0</v>
      </c>
      <c r="AL496">
        <f>IF(DEGREES(ACOS(SIN(RADIANS(G496))*SIN(RADIANS(E491))+COS(RADIANS(G496))*COS(RADIANS(E491))*COS(RADIANS(AL481))))&gt;90,0,$F$4*$F$5/E490^2*(SIN(RADIANS(G496))*SIN(RADIANS(E491))+COS(RADIANS(G496))*COS(RADIANS(E491))*COS(RADIANS(AL481))))</f>
        <v>0</v>
      </c>
      <c r="AM496">
        <f>IF(DEGREES(ACOS(SIN(RADIANS(G496))*SIN(RADIANS(E491))+COS(RADIANS(G496))*COS(RADIANS(E491))*COS(RADIANS(AM481))))&gt;90,0,$F$4*$F$5/E490^2*(SIN(RADIANS(G496))*SIN(RADIANS(E491))+COS(RADIANS(G496))*COS(RADIANS(E491))*COS(RADIANS(AM481))))</f>
        <v>0</v>
      </c>
      <c r="AN496">
        <f>IF(DEGREES(ACOS(SIN(RADIANS(G496))*SIN(RADIANS(E491))+COS(RADIANS(G496))*COS(RADIANS(E491))*COS(RADIANS(AN481))))&gt;90,0,$F$4*$F$5/E490^2*(SIN(RADIANS(G496))*SIN(RADIANS(E491))+COS(RADIANS(G496))*COS(RADIANS(E491))*COS(RADIANS(AN481))))</f>
        <v>0</v>
      </c>
      <c r="AO496">
        <f>IF(DEGREES(ACOS(SIN(RADIANS(G496))*SIN(RADIANS(E491))+COS(RADIANS(G496))*COS(RADIANS(E491))*COS(RADIANS(AO481))))&gt;90,0,$F$4*$F$5/E490^2*(SIN(RADIANS(G496))*SIN(RADIANS(E491))+COS(RADIANS(G496))*COS(RADIANS(E491))*COS(RADIANS(AO481))))</f>
        <v>0</v>
      </c>
      <c r="AP496">
        <f>IF(DEGREES(ACOS(SIN(RADIANS(G496))*SIN(RADIANS(E491))+COS(RADIANS(G496))*COS(RADIANS(E491))*COS(RADIANS(AP481))))&gt;90,0,$F$4*$F$5/E490^2*(SIN(RADIANS(G496))*SIN(RADIANS(E491))+COS(RADIANS(G496))*COS(RADIANS(E491))*COS(RADIANS(AP481))))</f>
        <v>0</v>
      </c>
      <c r="AQ496">
        <f>IF(DEGREES(ACOS(SIN(RADIANS(G496))*SIN(RADIANS(E491))+COS(RADIANS(G496))*COS(RADIANS(E491))*COS(RADIANS(AQ481))))&gt;90,0,$F$4*$F$5/E490^2*(SIN(RADIANS(G496))*SIN(RADIANS(E491))+COS(RADIANS(G496))*COS(RADIANS(E491))*COS(RADIANS(AQ481))))</f>
        <v>0</v>
      </c>
      <c r="AR496">
        <f>IF(DEGREES(ACOS(SIN(RADIANS(G496))*SIN(RADIANS(E491))+COS(RADIANS(G496))*COS(RADIANS(E491))*COS(RADIANS(AR481))))&gt;90,0,$F$4*$F$5/E490^2*(SIN(RADIANS(G496))*SIN(RADIANS(E491))+COS(RADIANS(G496))*COS(RADIANS(E491))*COS(RADIANS(AR481))))</f>
        <v>0</v>
      </c>
    </row>
    <row r="497" spans="2:44" x14ac:dyDescent="0.5">
      <c r="G497">
        <v>-50</v>
      </c>
      <c r="I497">
        <f>IF(DEGREES(ACOS(SIN(RADIANS(G497))*SIN(RADIANS(E491))+COS(RADIANS(G497))*COS(RADIANS(E491))*COS(RADIANS(I481))))&gt;90,0,$F$4*$F$5/E490^2*(SIN(RADIANS(G497))*SIN(RADIANS(E491))+COS(RADIANS(G497))*COS(RADIANS(E491))*COS(RADIANS(I481))))</f>
        <v>0</v>
      </c>
      <c r="J497">
        <f>IF(DEGREES(ACOS(SIN(RADIANS(G497))*SIN(RADIANS(E491))+COS(RADIANS(G497))*COS(RADIANS(E491))*COS(RADIANS(J481))))&gt;90,0,$F$4*$F$5/E490^2*(SIN(RADIANS(G497))*SIN(RADIANS(E491))+COS(RADIANS(G497))*COS(RADIANS(E491))*COS(RADIANS(J481))))</f>
        <v>0</v>
      </c>
      <c r="K497">
        <f>IF(DEGREES(ACOS(SIN(RADIANS(G497))*SIN(RADIANS(E491))+COS(RADIANS(G497))*COS(RADIANS(E491))*COS(RADIANS(K481))))&gt;90,0,$F$4*$F$5/E490^2*(SIN(RADIANS(G497))*SIN(RADIANS(E491))+COS(RADIANS(G497))*COS(RADIANS(E491))*COS(RADIANS(K481))))</f>
        <v>0</v>
      </c>
      <c r="L497">
        <f>IF(DEGREES(ACOS(SIN(RADIANS(G497))*SIN(RADIANS(E491))+COS(RADIANS(G497))*COS(RADIANS(E491))*COS(RADIANS(L481))))&gt;90,0,$F$4*$F$5/E490^2*(SIN(RADIANS(G497))*SIN(RADIANS(E491))+COS(RADIANS(G497))*COS(RADIANS(E491))*COS(RADIANS(L481))))</f>
        <v>0</v>
      </c>
      <c r="M497">
        <f>IF(DEGREES(ACOS(SIN(RADIANS(G497))*SIN(RADIANS(E491))+COS(RADIANS(G497))*COS(RADIANS(E491))*COS(RADIANS(M481))))&gt;90,0,$F$4*$F$5/E490^2*(SIN(RADIANS(G497))*SIN(RADIANS(E491))+COS(RADIANS(G497))*COS(RADIANS(E491))*COS(RADIANS(M481))))</f>
        <v>0</v>
      </c>
      <c r="N497">
        <f>IF(DEGREES(ACOS(SIN(RADIANS(G497))*SIN(RADIANS(E491))+COS(RADIANS(G497))*COS(RADIANS(E491))*COS(RADIANS(N481))))&gt;90,0,$F$4*$F$5/E490^2*(SIN(RADIANS(G497))*SIN(RADIANS(E491))+COS(RADIANS(G497))*COS(RADIANS(E491))*COS(RADIANS(N481))))</f>
        <v>0</v>
      </c>
      <c r="O497">
        <f>IF(DEGREES(ACOS(SIN(RADIANS(G497))*SIN(RADIANS(E491))+COS(RADIANS(G497))*COS(RADIANS(E491))*COS(RADIANS(O481))))&gt;90,0,$F$4*$F$5/E490^2*(SIN(RADIANS(G497))*SIN(RADIANS(E491))+COS(RADIANS(G497))*COS(RADIANS(E491))*COS(RADIANS(O481))))</f>
        <v>0</v>
      </c>
      <c r="P497">
        <f>IF(DEGREES(ACOS(SIN(RADIANS(G497))*SIN(RADIANS(E491))+COS(RADIANS(G497))*COS(RADIANS(E491))*COS(RADIANS(P481))))&gt;90,0,$F$4*$F$5/E490^2*(SIN(RADIANS(G497))*SIN(RADIANS(E491))+COS(RADIANS(G497))*COS(RADIANS(E491))*COS(RADIANS(P481))))</f>
        <v>0</v>
      </c>
      <c r="Q497">
        <f>IF(DEGREES(ACOS(SIN(RADIANS(G497))*SIN(RADIANS(E491))+COS(RADIANS(G497))*COS(RADIANS(E491))*COS(RADIANS(Q481))))&gt;90,0,$F$4*$F$5/E490^2*(SIN(RADIANS(G497))*SIN(RADIANS(E491))+COS(RADIANS(G497))*COS(RADIANS(E491))*COS(RADIANS(Q481))))</f>
        <v>0</v>
      </c>
      <c r="R497" t="e">
        <f>IF(DEGREES(ACOS(SIN(RADIANS(G497))*SIN(RADIANS(E491))+COS(RADIANS(G497))*COS(RADIANS(E491))*COS(RADIANS(R481))))&gt;90,0,$F$4*$F$5/E490^2*(SIN(RADIANS(G497))*SIN(RADIANS(E491))+COS(RADIANS(G497))*COS(RADIANS(E491))*COS(RADIANS(R481))))</f>
        <v>#DIV/0!</v>
      </c>
      <c r="S497" t="e">
        <f>IF(DEGREES(ACOS(SIN(RADIANS(G497))*SIN(RADIANS(E491))+COS(RADIANS(G497))*COS(RADIANS(E491))*COS(RADIANS(S481))))&gt;90,0,$F$4*$F$5/E490^2*(SIN(RADIANS(G497))*SIN(RADIANS(E491))+COS(RADIANS(G497))*COS(RADIANS(E491))*COS(RADIANS(S481))))</f>
        <v>#DIV/0!</v>
      </c>
      <c r="T497" t="e">
        <f>IF(DEGREES(ACOS(SIN(RADIANS(G497))*SIN(RADIANS(E491))+COS(RADIANS(G497))*COS(RADIANS(E491))*COS(RADIANS(T481))))&gt;90,0,$F$4*$F$5/E490^2*(SIN(RADIANS(G497))*SIN(RADIANS(E491))+COS(RADIANS(G497))*COS(RADIANS(E491))*COS(RADIANS(T481))))</f>
        <v>#DIV/0!</v>
      </c>
      <c r="U497" t="e">
        <f>IF(DEGREES(ACOS(SIN(RADIANS(G497))*SIN(RADIANS(E491))+COS(RADIANS(G497))*COS(RADIANS(E491))*COS(RADIANS(U481))))&gt;90,0,$F$4*$F$5/E490^2*(SIN(RADIANS(G497))*SIN(RADIANS(E491))+COS(RADIANS(G497))*COS(RADIANS(E491))*COS(RADIANS(U481))))</f>
        <v>#DIV/0!</v>
      </c>
      <c r="V497" t="e">
        <f>IF(DEGREES(ACOS(SIN(RADIANS(G497))*SIN(RADIANS(E491))+COS(RADIANS(G497))*COS(RADIANS(E491))*COS(RADIANS(V481))))&gt;90,0,$F$4*$F$5/E490^2*(SIN(RADIANS(G497))*SIN(RADIANS(E491))+COS(RADIANS(G497))*COS(RADIANS(E491))*COS(RADIANS(V481))))</f>
        <v>#DIV/0!</v>
      </c>
      <c r="W497" t="e">
        <f>IF(DEGREES(ACOS(SIN(RADIANS(G497))*SIN(RADIANS(E491))+COS(RADIANS(G497))*COS(RADIANS(E491))*COS(RADIANS(W481))))&gt;90,0,$F$4*$F$5/E490^2*(SIN(RADIANS(G497))*SIN(RADIANS(E491))+COS(RADIANS(G497))*COS(RADIANS(E491))*COS(RADIANS(W481))))</f>
        <v>#DIV/0!</v>
      </c>
      <c r="X497" t="e">
        <f>IF(DEGREES(ACOS(SIN(RADIANS(G497))*SIN(RADIANS(E491))+COS(RADIANS(G497))*COS(RADIANS(E491))*COS(RADIANS(X481))))&gt;90,0,$F$4*$F$5/E490^2*(SIN(RADIANS(G497))*SIN(RADIANS(E491))+COS(RADIANS(G497))*COS(RADIANS(E491))*COS(RADIANS(X481))))</f>
        <v>#DIV/0!</v>
      </c>
      <c r="Y497" t="e">
        <f>IF(DEGREES(ACOS(SIN(RADIANS(G497))*SIN(RADIANS(E491))+COS(RADIANS(G497))*COS(RADIANS(E491))*COS(RADIANS(Y481))))&gt;90,0,$F$4*$F$5/E490^2*(SIN(RADIANS(G497))*SIN(RADIANS(E491))+COS(RADIANS(G497))*COS(RADIANS(E491))*COS(RADIANS(Y481))))</f>
        <v>#DIV/0!</v>
      </c>
      <c r="Z497" t="e">
        <f>IF(DEGREES(ACOS(SIN(RADIANS(G497))*SIN(RADIANS(E491))+COS(RADIANS(G497))*COS(RADIANS(E491))*COS(RADIANS(Z481))))&gt;90,0,$F$4*$F$5/E490^2*(SIN(RADIANS(G497))*SIN(RADIANS(E491))+COS(RADIANS(G497))*COS(RADIANS(E491))*COS(RADIANS(Z481))))</f>
        <v>#DIV/0!</v>
      </c>
      <c r="AA497" t="e">
        <f>IF(DEGREES(ACOS(SIN(RADIANS(G497))*SIN(RADIANS(E491))+COS(RADIANS(G497))*COS(RADIANS(E491))*COS(RADIANS(AA481))))&gt;90,0,$F$4*$F$5/E490^2*(SIN(RADIANS(G497))*SIN(RADIANS(E491))+COS(RADIANS(G497))*COS(RADIANS(E491))*COS(RADIANS(AA481))))</f>
        <v>#DIV/0!</v>
      </c>
      <c r="AB497" t="e">
        <f>IF(DEGREES(ACOS(SIN(RADIANS(G497))*SIN(RADIANS(E491))+COS(RADIANS(G497))*COS(RADIANS(E491))*COS(RADIANS(AB481))))&gt;90,0,$F$4*$F$5/E490^2*(SIN(RADIANS(G497))*SIN(RADIANS(E491))+COS(RADIANS(G497))*COS(RADIANS(E491))*COS(RADIANS(AB481))))</f>
        <v>#DIV/0!</v>
      </c>
      <c r="AC497" t="e">
        <f>IF(DEGREES(ACOS(SIN(RADIANS(G497))*SIN(RADIANS(E491))+COS(RADIANS(G497))*COS(RADIANS(E491))*COS(RADIANS(AC481))))&gt;90,0,$F$4*$F$5/E490^2*(SIN(RADIANS(G497))*SIN(RADIANS(E491))+COS(RADIANS(G497))*COS(RADIANS(E491))*COS(RADIANS(AC481))))</f>
        <v>#DIV/0!</v>
      </c>
      <c r="AD497" t="e">
        <f>IF(DEGREES(ACOS(SIN(RADIANS(G497))*SIN(RADIANS(E491))+COS(RADIANS(G497))*COS(RADIANS(E491))*COS(RADIANS(AD481))))&gt;90,0,$F$4*$F$5/E490^2*(SIN(RADIANS(G497))*SIN(RADIANS(E491))+COS(RADIANS(G497))*COS(RADIANS(E491))*COS(RADIANS(AD481))))</f>
        <v>#DIV/0!</v>
      </c>
      <c r="AE497" t="e">
        <f>IF(DEGREES(ACOS(SIN(RADIANS(G497))*SIN(RADIANS(E491))+COS(RADIANS(G497))*COS(RADIANS(E491))*COS(RADIANS(AE481))))&gt;90,0,$F$4*$F$5/E490^2*(SIN(RADIANS(G497))*SIN(RADIANS(E491))+COS(RADIANS(G497))*COS(RADIANS(E491))*COS(RADIANS(AE481))))</f>
        <v>#DIV/0!</v>
      </c>
      <c r="AF497" t="e">
        <f>IF(DEGREES(ACOS(SIN(RADIANS(G497))*SIN(RADIANS(E491))+COS(RADIANS(G497))*COS(RADIANS(E491))*COS(RADIANS(AF481))))&gt;90,0,$F$4*$F$5/E490^2*(SIN(RADIANS(G497))*SIN(RADIANS(E491))+COS(RADIANS(G497))*COS(RADIANS(E491))*COS(RADIANS(AF481))))</f>
        <v>#DIV/0!</v>
      </c>
      <c r="AG497" t="e">
        <f>IF(DEGREES(ACOS(SIN(RADIANS(G497))*SIN(RADIANS(E491))+COS(RADIANS(G497))*COS(RADIANS(E491))*COS(RADIANS(AG481))))&gt;90,0,$F$4*$F$5/E490^2*(SIN(RADIANS(G497))*SIN(RADIANS(E491))+COS(RADIANS(G497))*COS(RADIANS(E491))*COS(RADIANS(AG481))))</f>
        <v>#DIV/0!</v>
      </c>
      <c r="AH497" t="e">
        <f>IF(DEGREES(ACOS(SIN(RADIANS(G497))*SIN(RADIANS(E491))+COS(RADIANS(G497))*COS(RADIANS(E491))*COS(RADIANS(AH481))))&gt;90,0,$F$4*$F$5/E490^2*(SIN(RADIANS(G497))*SIN(RADIANS(E491))+COS(RADIANS(G497))*COS(RADIANS(E491))*COS(RADIANS(AH481))))</f>
        <v>#DIV/0!</v>
      </c>
      <c r="AI497" t="e">
        <f>IF(DEGREES(ACOS(SIN(RADIANS(G497))*SIN(RADIANS(E491))+COS(RADIANS(G497))*COS(RADIANS(E491))*COS(RADIANS(AI481))))&gt;90,0,$F$4*$F$5/E490^2*(SIN(RADIANS(G497))*SIN(RADIANS(E491))+COS(RADIANS(G497))*COS(RADIANS(E491))*COS(RADIANS(AI481))))</f>
        <v>#DIV/0!</v>
      </c>
      <c r="AJ497" t="e">
        <f>IF(DEGREES(ACOS(SIN(RADIANS(G497))*SIN(RADIANS(E491))+COS(RADIANS(G497))*COS(RADIANS(E491))*COS(RADIANS(AJ481))))&gt;90,0,$F$4*$F$5/E490^2*(SIN(RADIANS(G497))*SIN(RADIANS(E491))+COS(RADIANS(G497))*COS(RADIANS(E491))*COS(RADIANS(AJ481))))</f>
        <v>#DIV/0!</v>
      </c>
      <c r="AK497">
        <f>IF(DEGREES(ACOS(SIN(RADIANS(G497))*SIN(RADIANS(E491))+COS(RADIANS(G497))*COS(RADIANS(E491))*COS(RADIANS(AK481))))&gt;90,0,$F$4*$F$5/E490^2*(SIN(RADIANS(G497))*SIN(RADIANS(E491))+COS(RADIANS(G497))*COS(RADIANS(E491))*COS(RADIANS(AK481))))</f>
        <v>0</v>
      </c>
      <c r="AL497">
        <f>IF(DEGREES(ACOS(SIN(RADIANS(G497))*SIN(RADIANS(E491))+COS(RADIANS(G497))*COS(RADIANS(E491))*COS(RADIANS(AL481))))&gt;90,0,$F$4*$F$5/E490^2*(SIN(RADIANS(G497))*SIN(RADIANS(E491))+COS(RADIANS(G497))*COS(RADIANS(E491))*COS(RADIANS(AL481))))</f>
        <v>0</v>
      </c>
      <c r="AM497">
        <f>IF(DEGREES(ACOS(SIN(RADIANS(G497))*SIN(RADIANS(E491))+COS(RADIANS(G497))*COS(RADIANS(E491))*COS(RADIANS(AM481))))&gt;90,0,$F$4*$F$5/E490^2*(SIN(RADIANS(G497))*SIN(RADIANS(E491))+COS(RADIANS(G497))*COS(RADIANS(E491))*COS(RADIANS(AM481))))</f>
        <v>0</v>
      </c>
      <c r="AN497">
        <f>IF(DEGREES(ACOS(SIN(RADIANS(G497))*SIN(RADIANS(E491))+COS(RADIANS(G497))*COS(RADIANS(E491))*COS(RADIANS(AN481))))&gt;90,0,$F$4*$F$5/E490^2*(SIN(RADIANS(G497))*SIN(RADIANS(E491))+COS(RADIANS(G497))*COS(RADIANS(E491))*COS(RADIANS(AN481))))</f>
        <v>0</v>
      </c>
      <c r="AO497">
        <f>IF(DEGREES(ACOS(SIN(RADIANS(G497))*SIN(RADIANS(E491))+COS(RADIANS(G497))*COS(RADIANS(E491))*COS(RADIANS(AO481))))&gt;90,0,$F$4*$F$5/E490^2*(SIN(RADIANS(G497))*SIN(RADIANS(E491))+COS(RADIANS(G497))*COS(RADIANS(E491))*COS(RADIANS(AO481))))</f>
        <v>0</v>
      </c>
      <c r="AP497">
        <f>IF(DEGREES(ACOS(SIN(RADIANS(G497))*SIN(RADIANS(E491))+COS(RADIANS(G497))*COS(RADIANS(E491))*COS(RADIANS(AP481))))&gt;90,0,$F$4*$F$5/E490^2*(SIN(RADIANS(G497))*SIN(RADIANS(E491))+COS(RADIANS(G497))*COS(RADIANS(E491))*COS(RADIANS(AP481))))</f>
        <v>0</v>
      </c>
      <c r="AQ497">
        <f>IF(DEGREES(ACOS(SIN(RADIANS(G497))*SIN(RADIANS(E491))+COS(RADIANS(G497))*COS(RADIANS(E491))*COS(RADIANS(AQ481))))&gt;90,0,$F$4*$F$5/E490^2*(SIN(RADIANS(G497))*SIN(RADIANS(E491))+COS(RADIANS(G497))*COS(RADIANS(E491))*COS(RADIANS(AQ481))))</f>
        <v>0</v>
      </c>
      <c r="AR497">
        <f>IF(DEGREES(ACOS(SIN(RADIANS(G497))*SIN(RADIANS(E491))+COS(RADIANS(G497))*COS(RADIANS(E491))*COS(RADIANS(AR481))))&gt;90,0,$F$4*$F$5/E490^2*(SIN(RADIANS(G497))*SIN(RADIANS(E491))+COS(RADIANS(G497))*COS(RADIANS(E491))*COS(RADIANS(AR481))))</f>
        <v>0</v>
      </c>
    </row>
    <row r="498" spans="2:44" x14ac:dyDescent="0.5">
      <c r="G498">
        <v>-60</v>
      </c>
      <c r="I498">
        <f>IF(DEGREES(ACOS(SIN(RADIANS(G498))*SIN(RADIANS(E491))+COS(RADIANS(G498))*COS(RADIANS(E491))*COS(RADIANS(I481))))&gt;90,0,$F$4*$F$5/E490^2*(SIN(RADIANS(G498))*SIN(RADIANS(E491))+COS(RADIANS(G498))*COS(RADIANS(E491))*COS(RADIANS(I481))))</f>
        <v>0</v>
      </c>
      <c r="J498">
        <f>IF(DEGREES(ACOS(SIN(RADIANS(G498))*SIN(RADIANS(E491))+COS(RADIANS(G498))*COS(RADIANS(E491))*COS(RADIANS(J481))))&gt;90,0,$F$4*$F$5/E490^2*(SIN(RADIANS(G498))*SIN(RADIANS(E491))+COS(RADIANS(G498))*COS(RADIANS(E491))*COS(RADIANS(J481))))</f>
        <v>0</v>
      </c>
      <c r="K498">
        <f>IF(DEGREES(ACOS(SIN(RADIANS(G498))*SIN(RADIANS(E491))+COS(RADIANS(G498))*COS(RADIANS(E491))*COS(RADIANS(K481))))&gt;90,0,$F$4*$F$5/E490^2*(SIN(RADIANS(G498))*SIN(RADIANS(E491))+COS(RADIANS(G498))*COS(RADIANS(E491))*COS(RADIANS(K481))))</f>
        <v>0</v>
      </c>
      <c r="L498">
        <f>IF(DEGREES(ACOS(SIN(RADIANS(G498))*SIN(RADIANS(E491))+COS(RADIANS(G498))*COS(RADIANS(E491))*COS(RADIANS(L481))))&gt;90,0,$F$4*$F$5/E490^2*(SIN(RADIANS(G498))*SIN(RADIANS(E491))+COS(RADIANS(G498))*COS(RADIANS(E491))*COS(RADIANS(L481))))</f>
        <v>0</v>
      </c>
      <c r="M498">
        <f>IF(DEGREES(ACOS(SIN(RADIANS(G498))*SIN(RADIANS(E491))+COS(RADIANS(G498))*COS(RADIANS(E491))*COS(RADIANS(M481))))&gt;90,0,$F$4*$F$5/E490^2*(SIN(RADIANS(G498))*SIN(RADIANS(E491))+COS(RADIANS(G498))*COS(RADIANS(E491))*COS(RADIANS(M481))))</f>
        <v>0</v>
      </c>
      <c r="N498">
        <f>IF(DEGREES(ACOS(SIN(RADIANS(G498))*SIN(RADIANS(E491))+COS(RADIANS(G498))*COS(RADIANS(E491))*COS(RADIANS(N481))))&gt;90,0,$F$4*$F$5/E490^2*(SIN(RADIANS(G498))*SIN(RADIANS(E491))+COS(RADIANS(G498))*COS(RADIANS(E491))*COS(RADIANS(N481))))</f>
        <v>0</v>
      </c>
      <c r="O498">
        <f>IF(DEGREES(ACOS(SIN(RADIANS(G498))*SIN(RADIANS(E491))+COS(RADIANS(G498))*COS(RADIANS(E491))*COS(RADIANS(O481))))&gt;90,0,$F$4*$F$5/E490^2*(SIN(RADIANS(G498))*SIN(RADIANS(E491))+COS(RADIANS(G498))*COS(RADIANS(E491))*COS(RADIANS(O481))))</f>
        <v>0</v>
      </c>
      <c r="P498">
        <f>IF(DEGREES(ACOS(SIN(RADIANS(G498))*SIN(RADIANS(E491))+COS(RADIANS(G498))*COS(RADIANS(E491))*COS(RADIANS(P481))))&gt;90,0,$F$4*$F$5/E490^2*(SIN(RADIANS(G498))*SIN(RADIANS(E491))+COS(RADIANS(G498))*COS(RADIANS(E491))*COS(RADIANS(P481))))</f>
        <v>0</v>
      </c>
      <c r="Q498">
        <f>IF(DEGREES(ACOS(SIN(RADIANS(G498))*SIN(RADIANS(E491))+COS(RADIANS(G498))*COS(RADIANS(E491))*COS(RADIANS(Q481))))&gt;90,0,$F$4*$F$5/E490^2*(SIN(RADIANS(G498))*SIN(RADIANS(E491))+COS(RADIANS(G498))*COS(RADIANS(E491))*COS(RADIANS(Q481))))</f>
        <v>0</v>
      </c>
      <c r="R498" t="e">
        <f>IF(DEGREES(ACOS(SIN(RADIANS(G498))*SIN(RADIANS(E491))+COS(RADIANS(G498))*COS(RADIANS(E491))*COS(RADIANS(R481))))&gt;90,0,$F$4*$F$5/E490^2*(SIN(RADIANS(G498))*SIN(RADIANS(E491))+COS(RADIANS(G498))*COS(RADIANS(E491))*COS(RADIANS(R481))))</f>
        <v>#DIV/0!</v>
      </c>
      <c r="S498" t="e">
        <f>IF(DEGREES(ACOS(SIN(RADIANS(G498))*SIN(RADIANS(E491))+COS(RADIANS(G498))*COS(RADIANS(E491))*COS(RADIANS(S481))))&gt;90,0,$F$4*$F$5/E490^2*(SIN(RADIANS(G498))*SIN(RADIANS(E491))+COS(RADIANS(G498))*COS(RADIANS(E491))*COS(RADIANS(S481))))</f>
        <v>#DIV/0!</v>
      </c>
      <c r="T498" t="e">
        <f>IF(DEGREES(ACOS(SIN(RADIANS(G498))*SIN(RADIANS(E491))+COS(RADIANS(G498))*COS(RADIANS(E491))*COS(RADIANS(T481))))&gt;90,0,$F$4*$F$5/E490^2*(SIN(RADIANS(G498))*SIN(RADIANS(E491))+COS(RADIANS(G498))*COS(RADIANS(E491))*COS(RADIANS(T481))))</f>
        <v>#DIV/0!</v>
      </c>
      <c r="U498" t="e">
        <f>IF(DEGREES(ACOS(SIN(RADIANS(G498))*SIN(RADIANS(E491))+COS(RADIANS(G498))*COS(RADIANS(E491))*COS(RADIANS(U481))))&gt;90,0,$F$4*$F$5/E490^2*(SIN(RADIANS(G498))*SIN(RADIANS(E491))+COS(RADIANS(G498))*COS(RADIANS(E491))*COS(RADIANS(U481))))</f>
        <v>#DIV/0!</v>
      </c>
      <c r="V498" t="e">
        <f>IF(DEGREES(ACOS(SIN(RADIANS(G498))*SIN(RADIANS(E491))+COS(RADIANS(G498))*COS(RADIANS(E491))*COS(RADIANS(V481))))&gt;90,0,$F$4*$F$5/E490^2*(SIN(RADIANS(G498))*SIN(RADIANS(E491))+COS(RADIANS(G498))*COS(RADIANS(E491))*COS(RADIANS(V481))))</f>
        <v>#DIV/0!</v>
      </c>
      <c r="W498" t="e">
        <f>IF(DEGREES(ACOS(SIN(RADIANS(G498))*SIN(RADIANS(E491))+COS(RADIANS(G498))*COS(RADIANS(E491))*COS(RADIANS(W481))))&gt;90,0,$F$4*$F$5/E490^2*(SIN(RADIANS(G498))*SIN(RADIANS(E491))+COS(RADIANS(G498))*COS(RADIANS(E491))*COS(RADIANS(W481))))</f>
        <v>#DIV/0!</v>
      </c>
      <c r="X498" t="e">
        <f>IF(DEGREES(ACOS(SIN(RADIANS(G498))*SIN(RADIANS(E491))+COS(RADIANS(G498))*COS(RADIANS(E491))*COS(RADIANS(X481))))&gt;90,0,$F$4*$F$5/E490^2*(SIN(RADIANS(G498))*SIN(RADIANS(E491))+COS(RADIANS(G498))*COS(RADIANS(E491))*COS(RADIANS(X481))))</f>
        <v>#DIV/0!</v>
      </c>
      <c r="Y498" t="e">
        <f>IF(DEGREES(ACOS(SIN(RADIANS(G498))*SIN(RADIANS(E491))+COS(RADIANS(G498))*COS(RADIANS(E491))*COS(RADIANS(Y481))))&gt;90,0,$F$4*$F$5/E490^2*(SIN(RADIANS(G498))*SIN(RADIANS(E491))+COS(RADIANS(G498))*COS(RADIANS(E491))*COS(RADIANS(Y481))))</f>
        <v>#DIV/0!</v>
      </c>
      <c r="Z498" t="e">
        <f>IF(DEGREES(ACOS(SIN(RADIANS(G498))*SIN(RADIANS(E491))+COS(RADIANS(G498))*COS(RADIANS(E491))*COS(RADIANS(Z481))))&gt;90,0,$F$4*$F$5/E490^2*(SIN(RADIANS(G498))*SIN(RADIANS(E491))+COS(RADIANS(G498))*COS(RADIANS(E491))*COS(RADIANS(Z481))))</f>
        <v>#DIV/0!</v>
      </c>
      <c r="AA498" t="e">
        <f>IF(DEGREES(ACOS(SIN(RADIANS(G498))*SIN(RADIANS(E491))+COS(RADIANS(G498))*COS(RADIANS(E491))*COS(RADIANS(AA481))))&gt;90,0,$F$4*$F$5/E490^2*(SIN(RADIANS(G498))*SIN(RADIANS(E491))+COS(RADIANS(G498))*COS(RADIANS(E491))*COS(RADIANS(AA481))))</f>
        <v>#DIV/0!</v>
      </c>
      <c r="AB498" t="e">
        <f>IF(DEGREES(ACOS(SIN(RADIANS(G498))*SIN(RADIANS(E491))+COS(RADIANS(G498))*COS(RADIANS(E491))*COS(RADIANS(AB481))))&gt;90,0,$F$4*$F$5/E490^2*(SIN(RADIANS(G498))*SIN(RADIANS(E491))+COS(RADIANS(G498))*COS(RADIANS(E491))*COS(RADIANS(AB481))))</f>
        <v>#DIV/0!</v>
      </c>
      <c r="AC498" t="e">
        <f>IF(DEGREES(ACOS(SIN(RADIANS(G498))*SIN(RADIANS(E491))+COS(RADIANS(G498))*COS(RADIANS(E491))*COS(RADIANS(AC481))))&gt;90,0,$F$4*$F$5/E490^2*(SIN(RADIANS(G498))*SIN(RADIANS(E491))+COS(RADIANS(G498))*COS(RADIANS(E491))*COS(RADIANS(AC481))))</f>
        <v>#DIV/0!</v>
      </c>
      <c r="AD498" t="e">
        <f>IF(DEGREES(ACOS(SIN(RADIANS(G498))*SIN(RADIANS(E491))+COS(RADIANS(G498))*COS(RADIANS(E491))*COS(RADIANS(AD481))))&gt;90,0,$F$4*$F$5/E490^2*(SIN(RADIANS(G498))*SIN(RADIANS(E491))+COS(RADIANS(G498))*COS(RADIANS(E491))*COS(RADIANS(AD481))))</f>
        <v>#DIV/0!</v>
      </c>
      <c r="AE498" t="e">
        <f>IF(DEGREES(ACOS(SIN(RADIANS(G498))*SIN(RADIANS(E491))+COS(RADIANS(G498))*COS(RADIANS(E491))*COS(RADIANS(AE481))))&gt;90,0,$F$4*$F$5/E490^2*(SIN(RADIANS(G498))*SIN(RADIANS(E491))+COS(RADIANS(G498))*COS(RADIANS(E491))*COS(RADIANS(AE481))))</f>
        <v>#DIV/0!</v>
      </c>
      <c r="AF498" t="e">
        <f>IF(DEGREES(ACOS(SIN(RADIANS(G498))*SIN(RADIANS(E491))+COS(RADIANS(G498))*COS(RADIANS(E491))*COS(RADIANS(AF481))))&gt;90,0,$F$4*$F$5/E490^2*(SIN(RADIANS(G498))*SIN(RADIANS(E491))+COS(RADIANS(G498))*COS(RADIANS(E491))*COS(RADIANS(AF481))))</f>
        <v>#DIV/0!</v>
      </c>
      <c r="AG498" t="e">
        <f>IF(DEGREES(ACOS(SIN(RADIANS(G498))*SIN(RADIANS(E491))+COS(RADIANS(G498))*COS(RADIANS(E491))*COS(RADIANS(AG481))))&gt;90,0,$F$4*$F$5/E490^2*(SIN(RADIANS(G498))*SIN(RADIANS(E491))+COS(RADIANS(G498))*COS(RADIANS(E491))*COS(RADIANS(AG481))))</f>
        <v>#DIV/0!</v>
      </c>
      <c r="AH498" t="e">
        <f>IF(DEGREES(ACOS(SIN(RADIANS(G498))*SIN(RADIANS(E491))+COS(RADIANS(G498))*COS(RADIANS(E491))*COS(RADIANS(AH481))))&gt;90,0,$F$4*$F$5/E490^2*(SIN(RADIANS(G498))*SIN(RADIANS(E491))+COS(RADIANS(G498))*COS(RADIANS(E491))*COS(RADIANS(AH481))))</f>
        <v>#DIV/0!</v>
      </c>
      <c r="AI498" t="e">
        <f>IF(DEGREES(ACOS(SIN(RADIANS(G498))*SIN(RADIANS(E491))+COS(RADIANS(G498))*COS(RADIANS(E491))*COS(RADIANS(AI481))))&gt;90,0,$F$4*$F$5/E490^2*(SIN(RADIANS(G498))*SIN(RADIANS(E491))+COS(RADIANS(G498))*COS(RADIANS(E491))*COS(RADIANS(AI481))))</f>
        <v>#DIV/0!</v>
      </c>
      <c r="AJ498" t="e">
        <f>IF(DEGREES(ACOS(SIN(RADIANS(G498))*SIN(RADIANS(E491))+COS(RADIANS(G498))*COS(RADIANS(E491))*COS(RADIANS(AJ481))))&gt;90,0,$F$4*$F$5/E490^2*(SIN(RADIANS(G498))*SIN(RADIANS(E491))+COS(RADIANS(G498))*COS(RADIANS(E491))*COS(RADIANS(AJ481))))</f>
        <v>#DIV/0!</v>
      </c>
      <c r="AK498">
        <f>IF(DEGREES(ACOS(SIN(RADIANS(G498))*SIN(RADIANS(E491))+COS(RADIANS(G498))*COS(RADIANS(E491))*COS(RADIANS(AK481))))&gt;90,0,$F$4*$F$5/E490^2*(SIN(RADIANS(G498))*SIN(RADIANS(E491))+COS(RADIANS(G498))*COS(RADIANS(E491))*COS(RADIANS(AK481))))</f>
        <v>0</v>
      </c>
      <c r="AL498">
        <f>IF(DEGREES(ACOS(SIN(RADIANS(G498))*SIN(RADIANS(E491))+COS(RADIANS(G498))*COS(RADIANS(E491))*COS(RADIANS(AL481))))&gt;90,0,$F$4*$F$5/E490^2*(SIN(RADIANS(G498))*SIN(RADIANS(E491))+COS(RADIANS(G498))*COS(RADIANS(E491))*COS(RADIANS(AL481))))</f>
        <v>0</v>
      </c>
      <c r="AM498">
        <f>IF(DEGREES(ACOS(SIN(RADIANS(G498))*SIN(RADIANS(E491))+COS(RADIANS(G498))*COS(RADIANS(E491))*COS(RADIANS(AM481))))&gt;90,0,$F$4*$F$5/E490^2*(SIN(RADIANS(G498))*SIN(RADIANS(E491))+COS(RADIANS(G498))*COS(RADIANS(E491))*COS(RADIANS(AM481))))</f>
        <v>0</v>
      </c>
      <c r="AN498">
        <f>IF(DEGREES(ACOS(SIN(RADIANS(G498))*SIN(RADIANS(E491))+COS(RADIANS(G498))*COS(RADIANS(E491))*COS(RADIANS(AN481))))&gt;90,0,$F$4*$F$5/E490^2*(SIN(RADIANS(G498))*SIN(RADIANS(E491))+COS(RADIANS(G498))*COS(RADIANS(E491))*COS(RADIANS(AN481))))</f>
        <v>0</v>
      </c>
      <c r="AO498">
        <f>IF(DEGREES(ACOS(SIN(RADIANS(G498))*SIN(RADIANS(E491))+COS(RADIANS(G498))*COS(RADIANS(E491))*COS(RADIANS(AO481))))&gt;90,0,$F$4*$F$5/E490^2*(SIN(RADIANS(G498))*SIN(RADIANS(E491))+COS(RADIANS(G498))*COS(RADIANS(E491))*COS(RADIANS(AO481))))</f>
        <v>0</v>
      </c>
      <c r="AP498">
        <f>IF(DEGREES(ACOS(SIN(RADIANS(G498))*SIN(RADIANS(E491))+COS(RADIANS(G498))*COS(RADIANS(E491))*COS(RADIANS(AP481))))&gt;90,0,$F$4*$F$5/E490^2*(SIN(RADIANS(G498))*SIN(RADIANS(E491))+COS(RADIANS(G498))*COS(RADIANS(E491))*COS(RADIANS(AP481))))</f>
        <v>0</v>
      </c>
      <c r="AQ498">
        <f>IF(DEGREES(ACOS(SIN(RADIANS(G498))*SIN(RADIANS(E491))+COS(RADIANS(G498))*COS(RADIANS(E491))*COS(RADIANS(AQ481))))&gt;90,0,$F$4*$F$5/E490^2*(SIN(RADIANS(G498))*SIN(RADIANS(E491))+COS(RADIANS(G498))*COS(RADIANS(E491))*COS(RADIANS(AQ481))))</f>
        <v>0</v>
      </c>
      <c r="AR498">
        <f>IF(DEGREES(ACOS(SIN(RADIANS(G498))*SIN(RADIANS(E491))+COS(RADIANS(G498))*COS(RADIANS(E491))*COS(RADIANS(AR481))))&gt;90,0,$F$4*$F$5/E490^2*(SIN(RADIANS(G498))*SIN(RADIANS(E491))+COS(RADIANS(G498))*COS(RADIANS(E491))*COS(RADIANS(AR481))))</f>
        <v>0</v>
      </c>
    </row>
    <row r="499" spans="2:44" x14ac:dyDescent="0.5">
      <c r="G499">
        <v>-70</v>
      </c>
      <c r="I499">
        <f>IF(DEGREES(ACOS(SIN(RADIANS(G499))*SIN(RADIANS(E491))+COS(RADIANS(G499))*COS(RADIANS(E491))*COS(RADIANS(I481))))&gt;90,0,$F$4*$F$5/E490^2*(SIN(RADIANS(G499))*SIN(RADIANS(E491))+COS(RADIANS(G499))*COS(RADIANS(E491))*COS(RADIANS(I481))))</f>
        <v>0</v>
      </c>
      <c r="J499">
        <f>IF(DEGREES(ACOS(SIN(RADIANS(G499))*SIN(RADIANS(E491))+COS(RADIANS(G499))*COS(RADIANS(E491))*COS(RADIANS(J481))))&gt;90,0,$F$4*$F$5/E490^2*(SIN(RADIANS(G499))*SIN(RADIANS(E491))+COS(RADIANS(G499))*COS(RADIANS(E491))*COS(RADIANS(J481))))</f>
        <v>0</v>
      </c>
      <c r="K499">
        <f>IF(DEGREES(ACOS(SIN(RADIANS(G499))*SIN(RADIANS(E491))+COS(RADIANS(G499))*COS(RADIANS(E491))*COS(RADIANS(K481))))&gt;90,0,$F$4*$F$5/E490^2*(SIN(RADIANS(G499))*SIN(RADIANS(E491))+COS(RADIANS(G499))*COS(RADIANS(E491))*COS(RADIANS(K481))))</f>
        <v>0</v>
      </c>
      <c r="L499">
        <f>IF(DEGREES(ACOS(SIN(RADIANS(G499))*SIN(RADIANS(E491))+COS(RADIANS(G499))*COS(RADIANS(E491))*COS(RADIANS(L481))))&gt;90,0,$F$4*$F$5/E490^2*(SIN(RADIANS(G499))*SIN(RADIANS(E491))+COS(RADIANS(G499))*COS(RADIANS(E491))*COS(RADIANS(L481))))</f>
        <v>0</v>
      </c>
      <c r="M499">
        <f>IF(DEGREES(ACOS(SIN(RADIANS(G499))*SIN(RADIANS(E491))+COS(RADIANS(G499))*COS(RADIANS(E491))*COS(RADIANS(M481))))&gt;90,0,$F$4*$F$5/E490^2*(SIN(RADIANS(G499))*SIN(RADIANS(E491))+COS(RADIANS(G499))*COS(RADIANS(E491))*COS(RADIANS(M481))))</f>
        <v>0</v>
      </c>
      <c r="N499">
        <f>IF(DEGREES(ACOS(SIN(RADIANS(G499))*SIN(RADIANS(E491))+COS(RADIANS(G499))*COS(RADIANS(E491))*COS(RADIANS(N481))))&gt;90,0,$F$4*$F$5/E490^2*(SIN(RADIANS(G499))*SIN(RADIANS(E491))+COS(RADIANS(G499))*COS(RADIANS(E491))*COS(RADIANS(N481))))</f>
        <v>0</v>
      </c>
      <c r="O499">
        <f>IF(DEGREES(ACOS(SIN(RADIANS(G499))*SIN(RADIANS(E491))+COS(RADIANS(G499))*COS(RADIANS(E491))*COS(RADIANS(O481))))&gt;90,0,$F$4*$F$5/E490^2*(SIN(RADIANS(G499))*SIN(RADIANS(E491))+COS(RADIANS(G499))*COS(RADIANS(E491))*COS(RADIANS(O481))))</f>
        <v>0</v>
      </c>
      <c r="P499">
        <f>IF(DEGREES(ACOS(SIN(RADIANS(G499))*SIN(RADIANS(E491))+COS(RADIANS(G499))*COS(RADIANS(E491))*COS(RADIANS(P481))))&gt;90,0,$F$4*$F$5/E490^2*(SIN(RADIANS(G499))*SIN(RADIANS(E491))+COS(RADIANS(G499))*COS(RADIANS(E491))*COS(RADIANS(P481))))</f>
        <v>0</v>
      </c>
      <c r="Q499">
        <f>IF(DEGREES(ACOS(SIN(RADIANS(G499))*SIN(RADIANS(E491))+COS(RADIANS(G499))*COS(RADIANS(E491))*COS(RADIANS(Q481))))&gt;90,0,$F$4*$F$5/E490^2*(SIN(RADIANS(G499))*SIN(RADIANS(E491))+COS(RADIANS(G499))*COS(RADIANS(E491))*COS(RADIANS(Q481))))</f>
        <v>0</v>
      </c>
      <c r="R499" t="e">
        <f>IF(DEGREES(ACOS(SIN(RADIANS(G499))*SIN(RADIANS(E491))+COS(RADIANS(G499))*COS(RADIANS(E491))*COS(RADIANS(R481))))&gt;90,0,$F$4*$F$5/E490^2*(SIN(RADIANS(G499))*SIN(RADIANS(E491))+COS(RADIANS(G499))*COS(RADIANS(E491))*COS(RADIANS(R481))))</f>
        <v>#DIV/0!</v>
      </c>
      <c r="S499" t="e">
        <f>IF(DEGREES(ACOS(SIN(RADIANS(G499))*SIN(RADIANS(E491))+COS(RADIANS(G499))*COS(RADIANS(E491))*COS(RADIANS(S481))))&gt;90,0,$F$4*$F$5/E490^2*(SIN(RADIANS(G499))*SIN(RADIANS(E491))+COS(RADIANS(G499))*COS(RADIANS(E491))*COS(RADIANS(S481))))</f>
        <v>#DIV/0!</v>
      </c>
      <c r="T499" t="e">
        <f>IF(DEGREES(ACOS(SIN(RADIANS(G499))*SIN(RADIANS(E491))+COS(RADIANS(G499))*COS(RADIANS(E491))*COS(RADIANS(T481))))&gt;90,0,$F$4*$F$5/E490^2*(SIN(RADIANS(G499))*SIN(RADIANS(E491))+COS(RADIANS(G499))*COS(RADIANS(E491))*COS(RADIANS(T481))))</f>
        <v>#DIV/0!</v>
      </c>
      <c r="U499" t="e">
        <f>IF(DEGREES(ACOS(SIN(RADIANS(G499))*SIN(RADIANS(E491))+COS(RADIANS(G499))*COS(RADIANS(E491))*COS(RADIANS(U481))))&gt;90,0,$F$4*$F$5/E490^2*(SIN(RADIANS(G499))*SIN(RADIANS(E491))+COS(RADIANS(G499))*COS(RADIANS(E491))*COS(RADIANS(U481))))</f>
        <v>#DIV/0!</v>
      </c>
      <c r="V499" t="e">
        <f>IF(DEGREES(ACOS(SIN(RADIANS(G499))*SIN(RADIANS(E491))+COS(RADIANS(G499))*COS(RADIANS(E491))*COS(RADIANS(V481))))&gt;90,0,$F$4*$F$5/E490^2*(SIN(RADIANS(G499))*SIN(RADIANS(E491))+COS(RADIANS(G499))*COS(RADIANS(E491))*COS(RADIANS(V481))))</f>
        <v>#DIV/0!</v>
      </c>
      <c r="W499" t="e">
        <f>IF(DEGREES(ACOS(SIN(RADIANS(G499))*SIN(RADIANS(E491))+COS(RADIANS(G499))*COS(RADIANS(E491))*COS(RADIANS(W481))))&gt;90,0,$F$4*$F$5/E490^2*(SIN(RADIANS(G499))*SIN(RADIANS(E491))+COS(RADIANS(G499))*COS(RADIANS(E491))*COS(RADIANS(W481))))</f>
        <v>#DIV/0!</v>
      </c>
      <c r="X499" t="e">
        <f>IF(DEGREES(ACOS(SIN(RADIANS(G499))*SIN(RADIANS(E491))+COS(RADIANS(G499))*COS(RADIANS(E491))*COS(RADIANS(X481))))&gt;90,0,$F$4*$F$5/E490^2*(SIN(RADIANS(G499))*SIN(RADIANS(E491))+COS(RADIANS(G499))*COS(RADIANS(E491))*COS(RADIANS(X481))))</f>
        <v>#DIV/0!</v>
      </c>
      <c r="Y499" t="e">
        <f>IF(DEGREES(ACOS(SIN(RADIANS(G499))*SIN(RADIANS(E491))+COS(RADIANS(G499))*COS(RADIANS(E491))*COS(RADIANS(Y481))))&gt;90,0,$F$4*$F$5/E490^2*(SIN(RADIANS(G499))*SIN(RADIANS(E491))+COS(RADIANS(G499))*COS(RADIANS(E491))*COS(RADIANS(Y481))))</f>
        <v>#DIV/0!</v>
      </c>
      <c r="Z499" t="e">
        <f>IF(DEGREES(ACOS(SIN(RADIANS(G499))*SIN(RADIANS(E491))+COS(RADIANS(G499))*COS(RADIANS(E491))*COS(RADIANS(Z481))))&gt;90,0,$F$4*$F$5/E490^2*(SIN(RADIANS(G499))*SIN(RADIANS(E491))+COS(RADIANS(G499))*COS(RADIANS(E491))*COS(RADIANS(Z481))))</f>
        <v>#DIV/0!</v>
      </c>
      <c r="AA499" t="e">
        <f>IF(DEGREES(ACOS(SIN(RADIANS(G499))*SIN(RADIANS(E491))+COS(RADIANS(G499))*COS(RADIANS(E491))*COS(RADIANS(AA481))))&gt;90,0,$F$4*$F$5/E490^2*(SIN(RADIANS(G499))*SIN(RADIANS(E491))+COS(RADIANS(G499))*COS(RADIANS(E491))*COS(RADIANS(AA481))))</f>
        <v>#DIV/0!</v>
      </c>
      <c r="AB499" t="e">
        <f>IF(DEGREES(ACOS(SIN(RADIANS(G499))*SIN(RADIANS(E491))+COS(RADIANS(G499))*COS(RADIANS(E491))*COS(RADIANS(AB481))))&gt;90,0,$F$4*$F$5/E490^2*(SIN(RADIANS(G499))*SIN(RADIANS(E491))+COS(RADIANS(G499))*COS(RADIANS(E491))*COS(RADIANS(AB481))))</f>
        <v>#DIV/0!</v>
      </c>
      <c r="AC499" t="e">
        <f>IF(DEGREES(ACOS(SIN(RADIANS(G499))*SIN(RADIANS(E491))+COS(RADIANS(G499))*COS(RADIANS(E491))*COS(RADIANS(AC481))))&gt;90,0,$F$4*$F$5/E490^2*(SIN(RADIANS(G499))*SIN(RADIANS(E491))+COS(RADIANS(G499))*COS(RADIANS(E491))*COS(RADIANS(AC481))))</f>
        <v>#DIV/0!</v>
      </c>
      <c r="AD499" t="e">
        <f>IF(DEGREES(ACOS(SIN(RADIANS(G499))*SIN(RADIANS(E491))+COS(RADIANS(G499))*COS(RADIANS(E491))*COS(RADIANS(AD481))))&gt;90,0,$F$4*$F$5/E490^2*(SIN(RADIANS(G499))*SIN(RADIANS(E491))+COS(RADIANS(G499))*COS(RADIANS(E491))*COS(RADIANS(AD481))))</f>
        <v>#DIV/0!</v>
      </c>
      <c r="AE499" t="e">
        <f>IF(DEGREES(ACOS(SIN(RADIANS(G499))*SIN(RADIANS(E491))+COS(RADIANS(G499))*COS(RADIANS(E491))*COS(RADIANS(AE481))))&gt;90,0,$F$4*$F$5/E490^2*(SIN(RADIANS(G499))*SIN(RADIANS(E491))+COS(RADIANS(G499))*COS(RADIANS(E491))*COS(RADIANS(AE481))))</f>
        <v>#DIV/0!</v>
      </c>
      <c r="AF499" t="e">
        <f>IF(DEGREES(ACOS(SIN(RADIANS(G499))*SIN(RADIANS(E491))+COS(RADIANS(G499))*COS(RADIANS(E491))*COS(RADIANS(AF481))))&gt;90,0,$F$4*$F$5/E490^2*(SIN(RADIANS(G499))*SIN(RADIANS(E491))+COS(RADIANS(G499))*COS(RADIANS(E491))*COS(RADIANS(AF481))))</f>
        <v>#DIV/0!</v>
      </c>
      <c r="AG499" t="e">
        <f>IF(DEGREES(ACOS(SIN(RADIANS(G499))*SIN(RADIANS(E491))+COS(RADIANS(G499))*COS(RADIANS(E491))*COS(RADIANS(AG481))))&gt;90,0,$F$4*$F$5/E490^2*(SIN(RADIANS(G499))*SIN(RADIANS(E491))+COS(RADIANS(G499))*COS(RADIANS(E491))*COS(RADIANS(AG481))))</f>
        <v>#DIV/0!</v>
      </c>
      <c r="AH499" t="e">
        <f>IF(DEGREES(ACOS(SIN(RADIANS(G499))*SIN(RADIANS(E491))+COS(RADIANS(G499))*COS(RADIANS(E491))*COS(RADIANS(AH481))))&gt;90,0,$F$4*$F$5/E490^2*(SIN(RADIANS(G499))*SIN(RADIANS(E491))+COS(RADIANS(G499))*COS(RADIANS(E491))*COS(RADIANS(AH481))))</f>
        <v>#DIV/0!</v>
      </c>
      <c r="AI499" t="e">
        <f>IF(DEGREES(ACOS(SIN(RADIANS(G499))*SIN(RADIANS(E491))+COS(RADIANS(G499))*COS(RADIANS(E491))*COS(RADIANS(AI481))))&gt;90,0,$F$4*$F$5/E490^2*(SIN(RADIANS(G499))*SIN(RADIANS(E491))+COS(RADIANS(G499))*COS(RADIANS(E491))*COS(RADIANS(AI481))))</f>
        <v>#DIV/0!</v>
      </c>
      <c r="AJ499" t="e">
        <f>IF(DEGREES(ACOS(SIN(RADIANS(G499))*SIN(RADIANS(E491))+COS(RADIANS(G499))*COS(RADIANS(E491))*COS(RADIANS(AJ481))))&gt;90,0,$F$4*$F$5/E490^2*(SIN(RADIANS(G499))*SIN(RADIANS(E491))+COS(RADIANS(G499))*COS(RADIANS(E491))*COS(RADIANS(AJ481))))</f>
        <v>#DIV/0!</v>
      </c>
      <c r="AK499">
        <f>IF(DEGREES(ACOS(SIN(RADIANS(G499))*SIN(RADIANS(E491))+COS(RADIANS(G499))*COS(RADIANS(E491))*COS(RADIANS(AK481))))&gt;90,0,$F$4*$F$5/E490^2*(SIN(RADIANS(G499))*SIN(RADIANS(E491))+COS(RADIANS(G499))*COS(RADIANS(E491))*COS(RADIANS(AK481))))</f>
        <v>0</v>
      </c>
      <c r="AL499">
        <f>IF(DEGREES(ACOS(SIN(RADIANS(G499))*SIN(RADIANS(E491))+COS(RADIANS(G499))*COS(RADIANS(E491))*COS(RADIANS(AL481))))&gt;90,0,$F$4*$F$5/E490^2*(SIN(RADIANS(G499))*SIN(RADIANS(E491))+COS(RADIANS(G499))*COS(RADIANS(E491))*COS(RADIANS(AL481))))</f>
        <v>0</v>
      </c>
      <c r="AM499">
        <f>IF(DEGREES(ACOS(SIN(RADIANS(G499))*SIN(RADIANS(E491))+COS(RADIANS(G499))*COS(RADIANS(E491))*COS(RADIANS(AM481))))&gt;90,0,$F$4*$F$5/E490^2*(SIN(RADIANS(G499))*SIN(RADIANS(E491))+COS(RADIANS(G499))*COS(RADIANS(E491))*COS(RADIANS(AM481))))</f>
        <v>0</v>
      </c>
      <c r="AN499">
        <f>IF(DEGREES(ACOS(SIN(RADIANS(G499))*SIN(RADIANS(E491))+COS(RADIANS(G499))*COS(RADIANS(E491))*COS(RADIANS(AN481))))&gt;90,0,$F$4*$F$5/E490^2*(SIN(RADIANS(G499))*SIN(RADIANS(E491))+COS(RADIANS(G499))*COS(RADIANS(E491))*COS(RADIANS(AN481))))</f>
        <v>0</v>
      </c>
      <c r="AO499">
        <f>IF(DEGREES(ACOS(SIN(RADIANS(G499))*SIN(RADIANS(E491))+COS(RADIANS(G499))*COS(RADIANS(E491))*COS(RADIANS(AO481))))&gt;90,0,$F$4*$F$5/E490^2*(SIN(RADIANS(G499))*SIN(RADIANS(E491))+COS(RADIANS(G499))*COS(RADIANS(E491))*COS(RADIANS(AO481))))</f>
        <v>0</v>
      </c>
      <c r="AP499">
        <f>IF(DEGREES(ACOS(SIN(RADIANS(G499))*SIN(RADIANS(E491))+COS(RADIANS(G499))*COS(RADIANS(E491))*COS(RADIANS(AP481))))&gt;90,0,$F$4*$F$5/E490^2*(SIN(RADIANS(G499))*SIN(RADIANS(E491))+COS(RADIANS(G499))*COS(RADIANS(E491))*COS(RADIANS(AP481))))</f>
        <v>0</v>
      </c>
      <c r="AQ499">
        <f>IF(DEGREES(ACOS(SIN(RADIANS(G499))*SIN(RADIANS(E491))+COS(RADIANS(G499))*COS(RADIANS(E491))*COS(RADIANS(AQ481))))&gt;90,0,$F$4*$F$5/E490^2*(SIN(RADIANS(G499))*SIN(RADIANS(E491))+COS(RADIANS(G499))*COS(RADIANS(E491))*COS(RADIANS(AQ481))))</f>
        <v>0</v>
      </c>
      <c r="AR499">
        <f>IF(DEGREES(ACOS(SIN(RADIANS(G499))*SIN(RADIANS(E491))+COS(RADIANS(G499))*COS(RADIANS(E491))*COS(RADIANS(AR481))))&gt;90,0,$F$4*$F$5/E490^2*(SIN(RADIANS(G499))*SIN(RADIANS(E491))+COS(RADIANS(G499))*COS(RADIANS(E491))*COS(RADIANS(AR481))))</f>
        <v>0</v>
      </c>
    </row>
    <row r="500" spans="2:44" x14ac:dyDescent="0.5">
      <c r="G500">
        <v>-80</v>
      </c>
      <c r="I500">
        <f>IF(DEGREES(ACOS(SIN(RADIANS(G500))*SIN(RADIANS(E491))+COS(RADIANS(G500))*COS(RADIANS(E491))*COS(RADIANS(I481))))&gt;90,0,$F$4*$F$5/E490^2*(SIN(RADIANS(G500))*SIN(RADIANS(E491))+COS(RADIANS(G500))*COS(RADIANS(E491))*COS(RADIANS(I481))))</f>
        <v>0</v>
      </c>
      <c r="J500">
        <f>IF(DEGREES(ACOS(SIN(RADIANS(G500))*SIN(RADIANS(E491))+COS(RADIANS(G500))*COS(RADIANS(E491))*COS(RADIANS(J481))))&gt;90,0,$F$4*$F$5/E490^2*(SIN(RADIANS(G500))*SIN(RADIANS(E491))+COS(RADIANS(G500))*COS(RADIANS(E491))*COS(RADIANS(J481))))</f>
        <v>0</v>
      </c>
      <c r="K500">
        <f>IF(DEGREES(ACOS(SIN(RADIANS(G500))*SIN(RADIANS(E491))+COS(RADIANS(G500))*COS(RADIANS(E491))*COS(RADIANS(K481))))&gt;90,0,$F$4*$F$5/E490^2*(SIN(RADIANS(G500))*SIN(RADIANS(E491))+COS(RADIANS(G500))*COS(RADIANS(E491))*COS(RADIANS(K481))))</f>
        <v>0</v>
      </c>
      <c r="L500">
        <f>IF(DEGREES(ACOS(SIN(RADIANS(G500))*SIN(RADIANS(E491))+COS(RADIANS(G500))*COS(RADIANS(E491))*COS(RADIANS(L481))))&gt;90,0,$F$4*$F$5/E490^2*(SIN(RADIANS(G500))*SIN(RADIANS(E491))+COS(RADIANS(G500))*COS(RADIANS(E491))*COS(RADIANS(L481))))</f>
        <v>0</v>
      </c>
      <c r="M500">
        <f>IF(DEGREES(ACOS(SIN(RADIANS(G500))*SIN(RADIANS(E491))+COS(RADIANS(G500))*COS(RADIANS(E491))*COS(RADIANS(M481))))&gt;90,0,$F$4*$F$5/E490^2*(SIN(RADIANS(G500))*SIN(RADIANS(E491))+COS(RADIANS(G500))*COS(RADIANS(E491))*COS(RADIANS(M481))))</f>
        <v>0</v>
      </c>
      <c r="N500">
        <f>IF(DEGREES(ACOS(SIN(RADIANS(G500))*SIN(RADIANS(E491))+COS(RADIANS(G500))*COS(RADIANS(E491))*COS(RADIANS(N481))))&gt;90,0,$F$4*$F$5/E490^2*(SIN(RADIANS(G500))*SIN(RADIANS(E491))+COS(RADIANS(G500))*COS(RADIANS(E491))*COS(RADIANS(N481))))</f>
        <v>0</v>
      </c>
      <c r="O500">
        <f>IF(DEGREES(ACOS(SIN(RADIANS(G500))*SIN(RADIANS(E491))+COS(RADIANS(G500))*COS(RADIANS(E491))*COS(RADIANS(O481))))&gt;90,0,$F$4*$F$5/E490^2*(SIN(RADIANS(G500))*SIN(RADIANS(E491))+COS(RADIANS(G500))*COS(RADIANS(E491))*COS(RADIANS(O481))))</f>
        <v>0</v>
      </c>
      <c r="P500">
        <f>IF(DEGREES(ACOS(SIN(RADIANS(G500))*SIN(RADIANS(E491))+COS(RADIANS(G500))*COS(RADIANS(E491))*COS(RADIANS(P481))))&gt;90,0,$F$4*$F$5/E490^2*(SIN(RADIANS(G500))*SIN(RADIANS(E491))+COS(RADIANS(G500))*COS(RADIANS(E491))*COS(RADIANS(P481))))</f>
        <v>0</v>
      </c>
      <c r="Q500">
        <f>IF(DEGREES(ACOS(SIN(RADIANS(G500))*SIN(RADIANS(E491))+COS(RADIANS(G500))*COS(RADIANS(E491))*COS(RADIANS(Q481))))&gt;90,0,$F$4*$F$5/E490^2*(SIN(RADIANS(G500))*SIN(RADIANS(E491))+COS(RADIANS(G500))*COS(RADIANS(E491))*COS(RADIANS(Q481))))</f>
        <v>0</v>
      </c>
      <c r="R500" t="e">
        <f>IF(DEGREES(ACOS(SIN(RADIANS(G500))*SIN(RADIANS(E491))+COS(RADIANS(G500))*COS(RADIANS(E491))*COS(RADIANS(R481))))&gt;90,0,$F$4*$F$5/E490^2*(SIN(RADIANS(G500))*SIN(RADIANS(E491))+COS(RADIANS(G500))*COS(RADIANS(E491))*COS(RADIANS(R481))))</f>
        <v>#DIV/0!</v>
      </c>
      <c r="S500" t="e">
        <f>IF(DEGREES(ACOS(SIN(RADIANS(G500))*SIN(RADIANS(E491))+COS(RADIANS(G500))*COS(RADIANS(E491))*COS(RADIANS(S481))))&gt;90,0,$F$4*$F$5/E490^2*(SIN(RADIANS(G500))*SIN(RADIANS(E491))+COS(RADIANS(G500))*COS(RADIANS(E491))*COS(RADIANS(S481))))</f>
        <v>#DIV/0!</v>
      </c>
      <c r="T500" t="e">
        <f>IF(DEGREES(ACOS(SIN(RADIANS(G500))*SIN(RADIANS(E491))+COS(RADIANS(G500))*COS(RADIANS(E491))*COS(RADIANS(T481))))&gt;90,0,$F$4*$F$5/E490^2*(SIN(RADIANS(G500))*SIN(RADIANS(E491))+COS(RADIANS(G500))*COS(RADIANS(E491))*COS(RADIANS(T481))))</f>
        <v>#DIV/0!</v>
      </c>
      <c r="U500" t="e">
        <f>IF(DEGREES(ACOS(SIN(RADIANS(G500))*SIN(RADIANS(E491))+COS(RADIANS(G500))*COS(RADIANS(E491))*COS(RADIANS(U481))))&gt;90,0,$F$4*$F$5/E490^2*(SIN(RADIANS(G500))*SIN(RADIANS(E491))+COS(RADIANS(G500))*COS(RADIANS(E491))*COS(RADIANS(U481))))</f>
        <v>#DIV/0!</v>
      </c>
      <c r="V500" t="e">
        <f>IF(DEGREES(ACOS(SIN(RADIANS(G500))*SIN(RADIANS(E491))+COS(RADIANS(G500))*COS(RADIANS(E491))*COS(RADIANS(V481))))&gt;90,0,$F$4*$F$5/E490^2*(SIN(RADIANS(G500))*SIN(RADIANS(E491))+COS(RADIANS(G500))*COS(RADIANS(E491))*COS(RADIANS(V481))))</f>
        <v>#DIV/0!</v>
      </c>
      <c r="W500" t="e">
        <f>IF(DEGREES(ACOS(SIN(RADIANS(G500))*SIN(RADIANS(E491))+COS(RADIANS(G500))*COS(RADIANS(E491))*COS(RADIANS(W481))))&gt;90,0,$F$4*$F$5/E490^2*(SIN(RADIANS(G500))*SIN(RADIANS(E491))+COS(RADIANS(G500))*COS(RADIANS(E491))*COS(RADIANS(W481))))</f>
        <v>#DIV/0!</v>
      </c>
      <c r="X500" t="e">
        <f>IF(DEGREES(ACOS(SIN(RADIANS(G500))*SIN(RADIANS(E491))+COS(RADIANS(G500))*COS(RADIANS(E491))*COS(RADIANS(X481))))&gt;90,0,$F$4*$F$5/E490^2*(SIN(RADIANS(G500))*SIN(RADIANS(E491))+COS(RADIANS(G500))*COS(RADIANS(E491))*COS(RADIANS(X481))))</f>
        <v>#DIV/0!</v>
      </c>
      <c r="Y500" t="e">
        <f>IF(DEGREES(ACOS(SIN(RADIANS(G500))*SIN(RADIANS(E491))+COS(RADIANS(G500))*COS(RADIANS(E491))*COS(RADIANS(Y481))))&gt;90,0,$F$4*$F$5/E490^2*(SIN(RADIANS(G500))*SIN(RADIANS(E491))+COS(RADIANS(G500))*COS(RADIANS(E491))*COS(RADIANS(Y481))))</f>
        <v>#DIV/0!</v>
      </c>
      <c r="Z500" t="e">
        <f>IF(DEGREES(ACOS(SIN(RADIANS(G500))*SIN(RADIANS(E491))+COS(RADIANS(G500))*COS(RADIANS(E491))*COS(RADIANS(Z481))))&gt;90,0,$F$4*$F$5/E490^2*(SIN(RADIANS(G500))*SIN(RADIANS(E491))+COS(RADIANS(G500))*COS(RADIANS(E491))*COS(RADIANS(Z481))))</f>
        <v>#DIV/0!</v>
      </c>
      <c r="AA500" t="e">
        <f>IF(DEGREES(ACOS(SIN(RADIANS(G500))*SIN(RADIANS(E491))+COS(RADIANS(G500))*COS(RADIANS(E491))*COS(RADIANS(AA481))))&gt;90,0,$F$4*$F$5/E490^2*(SIN(RADIANS(G500))*SIN(RADIANS(E491))+COS(RADIANS(G500))*COS(RADIANS(E491))*COS(RADIANS(AA481))))</f>
        <v>#DIV/0!</v>
      </c>
      <c r="AB500" t="e">
        <f>IF(DEGREES(ACOS(SIN(RADIANS(G500))*SIN(RADIANS(E491))+COS(RADIANS(G500))*COS(RADIANS(E491))*COS(RADIANS(AB481))))&gt;90,0,$F$4*$F$5/E490^2*(SIN(RADIANS(G500))*SIN(RADIANS(E491))+COS(RADIANS(G500))*COS(RADIANS(E491))*COS(RADIANS(AB481))))</f>
        <v>#DIV/0!</v>
      </c>
      <c r="AC500" t="e">
        <f>IF(DEGREES(ACOS(SIN(RADIANS(G500))*SIN(RADIANS(E491))+COS(RADIANS(G500))*COS(RADIANS(E491))*COS(RADIANS(AC481))))&gt;90,0,$F$4*$F$5/E490^2*(SIN(RADIANS(G500))*SIN(RADIANS(E491))+COS(RADIANS(G500))*COS(RADIANS(E491))*COS(RADIANS(AC481))))</f>
        <v>#DIV/0!</v>
      </c>
      <c r="AD500" t="e">
        <f>IF(DEGREES(ACOS(SIN(RADIANS(G500))*SIN(RADIANS(E491))+COS(RADIANS(G500))*COS(RADIANS(E491))*COS(RADIANS(AD481))))&gt;90,0,$F$4*$F$5/E490^2*(SIN(RADIANS(G500))*SIN(RADIANS(E491))+COS(RADIANS(G500))*COS(RADIANS(E491))*COS(RADIANS(AD481))))</f>
        <v>#DIV/0!</v>
      </c>
      <c r="AE500" t="e">
        <f>IF(DEGREES(ACOS(SIN(RADIANS(G500))*SIN(RADIANS(E491))+COS(RADIANS(G500))*COS(RADIANS(E491))*COS(RADIANS(AE481))))&gt;90,0,$F$4*$F$5/E490^2*(SIN(RADIANS(G500))*SIN(RADIANS(E491))+COS(RADIANS(G500))*COS(RADIANS(E491))*COS(RADIANS(AE481))))</f>
        <v>#DIV/0!</v>
      </c>
      <c r="AF500" t="e">
        <f>IF(DEGREES(ACOS(SIN(RADIANS(G500))*SIN(RADIANS(E491))+COS(RADIANS(G500))*COS(RADIANS(E491))*COS(RADIANS(AF481))))&gt;90,0,$F$4*$F$5/E490^2*(SIN(RADIANS(G500))*SIN(RADIANS(E491))+COS(RADIANS(G500))*COS(RADIANS(E491))*COS(RADIANS(AF481))))</f>
        <v>#DIV/0!</v>
      </c>
      <c r="AG500" t="e">
        <f>IF(DEGREES(ACOS(SIN(RADIANS(G500))*SIN(RADIANS(E491))+COS(RADIANS(G500))*COS(RADIANS(E491))*COS(RADIANS(AG481))))&gt;90,0,$F$4*$F$5/E490^2*(SIN(RADIANS(G500))*SIN(RADIANS(E491))+COS(RADIANS(G500))*COS(RADIANS(E491))*COS(RADIANS(AG481))))</f>
        <v>#DIV/0!</v>
      </c>
      <c r="AH500" t="e">
        <f>IF(DEGREES(ACOS(SIN(RADIANS(G500))*SIN(RADIANS(E491))+COS(RADIANS(G500))*COS(RADIANS(E491))*COS(RADIANS(AH481))))&gt;90,0,$F$4*$F$5/E490^2*(SIN(RADIANS(G500))*SIN(RADIANS(E491))+COS(RADIANS(G500))*COS(RADIANS(E491))*COS(RADIANS(AH481))))</f>
        <v>#DIV/0!</v>
      </c>
      <c r="AI500" t="e">
        <f>IF(DEGREES(ACOS(SIN(RADIANS(G500))*SIN(RADIANS(E491))+COS(RADIANS(G500))*COS(RADIANS(E491))*COS(RADIANS(AI481))))&gt;90,0,$F$4*$F$5/E490^2*(SIN(RADIANS(G500))*SIN(RADIANS(E491))+COS(RADIANS(G500))*COS(RADIANS(E491))*COS(RADIANS(AI481))))</f>
        <v>#DIV/0!</v>
      </c>
      <c r="AJ500" t="e">
        <f>IF(DEGREES(ACOS(SIN(RADIANS(G500))*SIN(RADIANS(E491))+COS(RADIANS(G500))*COS(RADIANS(E491))*COS(RADIANS(AJ481))))&gt;90,0,$F$4*$F$5/E490^2*(SIN(RADIANS(G500))*SIN(RADIANS(E491))+COS(RADIANS(G500))*COS(RADIANS(E491))*COS(RADIANS(AJ481))))</f>
        <v>#DIV/0!</v>
      </c>
      <c r="AK500">
        <f>IF(DEGREES(ACOS(SIN(RADIANS(G500))*SIN(RADIANS(E491))+COS(RADIANS(G500))*COS(RADIANS(E491))*COS(RADIANS(AK481))))&gt;90,0,$F$4*$F$5/E490^2*(SIN(RADIANS(G500))*SIN(RADIANS(E491))+COS(RADIANS(G500))*COS(RADIANS(E491))*COS(RADIANS(AK481))))</f>
        <v>0</v>
      </c>
      <c r="AL500">
        <f>IF(DEGREES(ACOS(SIN(RADIANS(G500))*SIN(RADIANS(E491))+COS(RADIANS(G500))*COS(RADIANS(E491))*COS(RADIANS(AL481))))&gt;90,0,$F$4*$F$5/E490^2*(SIN(RADIANS(G500))*SIN(RADIANS(E491))+COS(RADIANS(G500))*COS(RADIANS(E491))*COS(RADIANS(AL481))))</f>
        <v>0</v>
      </c>
      <c r="AM500">
        <f>IF(DEGREES(ACOS(SIN(RADIANS(G500))*SIN(RADIANS(E491))+COS(RADIANS(G500))*COS(RADIANS(E491))*COS(RADIANS(AM481))))&gt;90,0,$F$4*$F$5/E490^2*(SIN(RADIANS(G500))*SIN(RADIANS(E491))+COS(RADIANS(G500))*COS(RADIANS(E491))*COS(RADIANS(AM481))))</f>
        <v>0</v>
      </c>
      <c r="AN500">
        <f>IF(DEGREES(ACOS(SIN(RADIANS(G500))*SIN(RADIANS(E491))+COS(RADIANS(G500))*COS(RADIANS(E491))*COS(RADIANS(AN481))))&gt;90,0,$F$4*$F$5/E490^2*(SIN(RADIANS(G500))*SIN(RADIANS(E491))+COS(RADIANS(G500))*COS(RADIANS(E491))*COS(RADIANS(AN481))))</f>
        <v>0</v>
      </c>
      <c r="AO500">
        <f>IF(DEGREES(ACOS(SIN(RADIANS(G500))*SIN(RADIANS(E491))+COS(RADIANS(G500))*COS(RADIANS(E491))*COS(RADIANS(AO481))))&gt;90,0,$F$4*$F$5/E490^2*(SIN(RADIANS(G500))*SIN(RADIANS(E491))+COS(RADIANS(G500))*COS(RADIANS(E491))*COS(RADIANS(AO481))))</f>
        <v>0</v>
      </c>
      <c r="AP500">
        <f>IF(DEGREES(ACOS(SIN(RADIANS(G500))*SIN(RADIANS(E491))+COS(RADIANS(G500))*COS(RADIANS(E491))*COS(RADIANS(AP481))))&gt;90,0,$F$4*$F$5/E490^2*(SIN(RADIANS(G500))*SIN(RADIANS(E491))+COS(RADIANS(G500))*COS(RADIANS(E491))*COS(RADIANS(AP481))))</f>
        <v>0</v>
      </c>
      <c r="AQ500">
        <f>IF(DEGREES(ACOS(SIN(RADIANS(G500))*SIN(RADIANS(E491))+COS(RADIANS(G500))*COS(RADIANS(E491))*COS(RADIANS(AQ481))))&gt;90,0,$F$4*$F$5/E490^2*(SIN(RADIANS(G500))*SIN(RADIANS(E491))+COS(RADIANS(G500))*COS(RADIANS(E491))*COS(RADIANS(AQ481))))</f>
        <v>0</v>
      </c>
      <c r="AR500">
        <f>IF(DEGREES(ACOS(SIN(RADIANS(G500))*SIN(RADIANS(E491))+COS(RADIANS(G500))*COS(RADIANS(E491))*COS(RADIANS(AR481))))&gt;90,0,$F$4*$F$5/E490^2*(SIN(RADIANS(G500))*SIN(RADIANS(E491))+COS(RADIANS(G500))*COS(RADIANS(E491))*COS(RADIANS(AR481))))</f>
        <v>0</v>
      </c>
    </row>
    <row r="501" spans="2:44" x14ac:dyDescent="0.5">
      <c r="G501">
        <v>-90</v>
      </c>
      <c r="I501" t="e">
        <f>IF(DEGREES(ACOS(SIN(RADIANS(G501))*SIN(RADIANS(E491))+COS(RADIANS(G501))*COS(RADIANS(E491))*COS(RADIANS(I481))))&gt;90,0,$F$4*$F$5/E490^2*(SIN(RADIANS(G501))*SIN(RADIANS(E491))+COS(RADIANS(G501))*COS(RADIANS(E491))*COS(RADIANS(I481))))</f>
        <v>#DIV/0!</v>
      </c>
      <c r="J501" t="e">
        <f>IF(DEGREES(ACOS(SIN(RADIANS(G501))*SIN(RADIANS(E491))+COS(RADIANS(G501))*COS(RADIANS(E491))*COS(RADIANS(J481))))&gt;90,0,$F$4*$F$5/E490^2*(SIN(RADIANS(G501))*SIN(RADIANS(E491))+COS(RADIANS(G501))*COS(RADIANS(E491))*COS(RADIANS(J481))))</f>
        <v>#DIV/0!</v>
      </c>
      <c r="K501" t="e">
        <f>IF(DEGREES(ACOS(SIN(RADIANS(G501))*SIN(RADIANS(E491))+COS(RADIANS(G501))*COS(RADIANS(E491))*COS(RADIANS(K481))))&gt;90,0,$F$4*$F$5/E490^2*(SIN(RADIANS(G501))*SIN(RADIANS(E491))+COS(RADIANS(G501))*COS(RADIANS(E491))*COS(RADIANS(K481))))</f>
        <v>#DIV/0!</v>
      </c>
      <c r="L501" t="e">
        <f>IF(DEGREES(ACOS(SIN(RADIANS(G501))*SIN(RADIANS(E491))+COS(RADIANS(G501))*COS(RADIANS(E491))*COS(RADIANS(L481))))&gt;90,0,$F$4*$F$5/E490^2*(SIN(RADIANS(G501))*SIN(RADIANS(E491))+COS(RADIANS(G501))*COS(RADIANS(E491))*COS(RADIANS(L481))))</f>
        <v>#DIV/0!</v>
      </c>
      <c r="M501" t="e">
        <f>IF(DEGREES(ACOS(SIN(RADIANS(G501))*SIN(RADIANS(E491))+COS(RADIANS(G501))*COS(RADIANS(E491))*COS(RADIANS(M481))))&gt;90,0,$F$4*$F$5/E490^2*(SIN(RADIANS(G501))*SIN(RADIANS(E491))+COS(RADIANS(G501))*COS(RADIANS(E491))*COS(RADIANS(M481))))</f>
        <v>#DIV/0!</v>
      </c>
      <c r="N501" t="e">
        <f>IF(DEGREES(ACOS(SIN(RADIANS(G501))*SIN(RADIANS(E491))+COS(RADIANS(G501))*COS(RADIANS(E491))*COS(RADIANS(N481))))&gt;90,0,$F$4*$F$5/E490^2*(SIN(RADIANS(G501))*SIN(RADIANS(E491))+COS(RADIANS(G501))*COS(RADIANS(E491))*COS(RADIANS(N481))))</f>
        <v>#DIV/0!</v>
      </c>
      <c r="O501" t="e">
        <f>IF(DEGREES(ACOS(SIN(RADIANS(G501))*SIN(RADIANS(E491))+COS(RADIANS(G501))*COS(RADIANS(E491))*COS(RADIANS(O481))))&gt;90,0,$F$4*$F$5/E490^2*(SIN(RADIANS(G501))*SIN(RADIANS(E491))+COS(RADIANS(G501))*COS(RADIANS(E491))*COS(RADIANS(O481))))</f>
        <v>#DIV/0!</v>
      </c>
      <c r="P501" t="e">
        <f>IF(DEGREES(ACOS(SIN(RADIANS(G501))*SIN(RADIANS(E491))+COS(RADIANS(G501))*COS(RADIANS(E491))*COS(RADIANS(P481))))&gt;90,0,$F$4*$F$5/E490^2*(SIN(RADIANS(G501))*SIN(RADIANS(E491))+COS(RADIANS(G501))*COS(RADIANS(E491))*COS(RADIANS(P481))))</f>
        <v>#DIV/0!</v>
      </c>
      <c r="Q501" t="e">
        <f>IF(DEGREES(ACOS(SIN(RADIANS(G501))*SIN(RADIANS(E491))+COS(RADIANS(G501))*COS(RADIANS(E491))*COS(RADIANS(Q481))))&gt;90,0,$F$4*$F$5/E490^2*(SIN(RADIANS(G501))*SIN(RADIANS(E491))+COS(RADIANS(G501))*COS(RADIANS(E491))*COS(RADIANS(Q481))))</f>
        <v>#DIV/0!</v>
      </c>
      <c r="R501" t="e">
        <f>IF(DEGREES(ACOS(SIN(RADIANS(G501))*SIN(RADIANS(E491))+COS(RADIANS(G501))*COS(RADIANS(E491))*COS(RADIANS(R481))))&gt;90,0,$F$4*$F$5/E490^2*(SIN(RADIANS(G501))*SIN(RADIANS(E491))+COS(RADIANS(G501))*COS(RADIANS(E491))*COS(RADIANS(R481))))</f>
        <v>#DIV/0!</v>
      </c>
      <c r="S501" t="e">
        <f>IF(DEGREES(ACOS(SIN(RADIANS(G501))*SIN(RADIANS(E491))+COS(RADIANS(G501))*COS(RADIANS(E491))*COS(RADIANS(S481))))&gt;90,0,$F$4*$F$5/E490^2*(SIN(RADIANS(G501))*SIN(RADIANS(E491))+COS(RADIANS(G501))*COS(RADIANS(E491))*COS(RADIANS(S481))))</f>
        <v>#DIV/0!</v>
      </c>
      <c r="T501" t="e">
        <f>IF(DEGREES(ACOS(SIN(RADIANS(G501))*SIN(RADIANS(E491))+COS(RADIANS(G501))*COS(RADIANS(E491))*COS(RADIANS(T481))))&gt;90,0,$F$4*$F$5/E490^2*(SIN(RADIANS(G501))*SIN(RADIANS(E491))+COS(RADIANS(G501))*COS(RADIANS(E491))*COS(RADIANS(T481))))</f>
        <v>#DIV/0!</v>
      </c>
      <c r="U501" t="e">
        <f>IF(DEGREES(ACOS(SIN(RADIANS(G501))*SIN(RADIANS(E491))+COS(RADIANS(G501))*COS(RADIANS(E491))*COS(RADIANS(U481))))&gt;90,0,$F$4*$F$5/E490^2*(SIN(RADIANS(G501))*SIN(RADIANS(E491))+COS(RADIANS(G501))*COS(RADIANS(E491))*COS(RADIANS(U481))))</f>
        <v>#DIV/0!</v>
      </c>
      <c r="V501" t="e">
        <f>IF(DEGREES(ACOS(SIN(RADIANS(G501))*SIN(RADIANS(E491))+COS(RADIANS(G501))*COS(RADIANS(E491))*COS(RADIANS(V481))))&gt;90,0,$F$4*$F$5/E490^2*(SIN(RADIANS(G501))*SIN(RADIANS(E491))+COS(RADIANS(G501))*COS(RADIANS(E491))*COS(RADIANS(V481))))</f>
        <v>#DIV/0!</v>
      </c>
      <c r="W501" t="e">
        <f>IF(DEGREES(ACOS(SIN(RADIANS(G501))*SIN(RADIANS(E491))+COS(RADIANS(G501))*COS(RADIANS(E491))*COS(RADIANS(W481))))&gt;90,0,$F$4*$F$5/E490^2*(SIN(RADIANS(G501))*SIN(RADIANS(E491))+COS(RADIANS(G501))*COS(RADIANS(E491))*COS(RADIANS(W481))))</f>
        <v>#DIV/0!</v>
      </c>
      <c r="X501" t="e">
        <f>IF(DEGREES(ACOS(SIN(RADIANS(G501))*SIN(RADIANS(E491))+COS(RADIANS(G501))*COS(RADIANS(E491))*COS(RADIANS(X481))))&gt;90,0,$F$4*$F$5/E490^2*(SIN(RADIANS(G501))*SIN(RADIANS(E491))+COS(RADIANS(G501))*COS(RADIANS(E491))*COS(RADIANS(X481))))</f>
        <v>#DIV/0!</v>
      </c>
      <c r="Y501" t="e">
        <f>IF(DEGREES(ACOS(SIN(RADIANS(G501))*SIN(RADIANS(E491))+COS(RADIANS(G501))*COS(RADIANS(E491))*COS(RADIANS(Y481))))&gt;90,0,$F$4*$F$5/E490^2*(SIN(RADIANS(G501))*SIN(RADIANS(E491))+COS(RADIANS(G501))*COS(RADIANS(E491))*COS(RADIANS(Y481))))</f>
        <v>#DIV/0!</v>
      </c>
      <c r="Z501" t="e">
        <f>IF(DEGREES(ACOS(SIN(RADIANS(G501))*SIN(RADIANS(E491))+COS(RADIANS(G501))*COS(RADIANS(E491))*COS(RADIANS(Z481))))&gt;90,0,$F$4*$F$5/E490^2*(SIN(RADIANS(G501))*SIN(RADIANS(E491))+COS(RADIANS(G501))*COS(RADIANS(E491))*COS(RADIANS(Z481))))</f>
        <v>#DIV/0!</v>
      </c>
      <c r="AA501" t="e">
        <f>IF(DEGREES(ACOS(SIN(RADIANS(G501))*SIN(RADIANS(E491))+COS(RADIANS(G501))*COS(RADIANS(E491))*COS(RADIANS(AA481))))&gt;90,0,$F$4*$F$5/E490^2*(SIN(RADIANS(G501))*SIN(RADIANS(E491))+COS(RADIANS(G501))*COS(RADIANS(E491))*COS(RADIANS(AA481))))</f>
        <v>#DIV/0!</v>
      </c>
      <c r="AB501" t="e">
        <f>IF(DEGREES(ACOS(SIN(RADIANS(G501))*SIN(RADIANS(E491))+COS(RADIANS(G501))*COS(RADIANS(E491))*COS(RADIANS(AB481))))&gt;90,0,$F$4*$F$5/E490^2*(SIN(RADIANS(G501))*SIN(RADIANS(E491))+COS(RADIANS(G501))*COS(RADIANS(E491))*COS(RADIANS(AB481))))</f>
        <v>#DIV/0!</v>
      </c>
      <c r="AC501" t="e">
        <f>IF(DEGREES(ACOS(SIN(RADIANS(G501))*SIN(RADIANS(E491))+COS(RADIANS(G501))*COS(RADIANS(E491))*COS(RADIANS(AC481))))&gt;90,0,$F$4*$F$5/E490^2*(SIN(RADIANS(G501))*SIN(RADIANS(E491))+COS(RADIANS(G501))*COS(RADIANS(E491))*COS(RADIANS(AC481))))</f>
        <v>#DIV/0!</v>
      </c>
      <c r="AD501" t="e">
        <f>IF(DEGREES(ACOS(SIN(RADIANS(G501))*SIN(RADIANS(E491))+COS(RADIANS(G501))*COS(RADIANS(E491))*COS(RADIANS(AD481))))&gt;90,0,$F$4*$F$5/E490^2*(SIN(RADIANS(G501))*SIN(RADIANS(E491))+COS(RADIANS(G501))*COS(RADIANS(E491))*COS(RADIANS(AD481))))</f>
        <v>#DIV/0!</v>
      </c>
      <c r="AE501" t="e">
        <f>IF(DEGREES(ACOS(SIN(RADIANS(G501))*SIN(RADIANS(E491))+COS(RADIANS(G501))*COS(RADIANS(E491))*COS(RADIANS(AE481))))&gt;90,0,$F$4*$F$5/E490^2*(SIN(RADIANS(G501))*SIN(RADIANS(E491))+COS(RADIANS(G501))*COS(RADIANS(E491))*COS(RADIANS(AE481))))</f>
        <v>#DIV/0!</v>
      </c>
      <c r="AF501" t="e">
        <f>IF(DEGREES(ACOS(SIN(RADIANS(G501))*SIN(RADIANS(E491))+COS(RADIANS(G501))*COS(RADIANS(E491))*COS(RADIANS(AF481))))&gt;90,0,$F$4*$F$5/E490^2*(SIN(RADIANS(G501))*SIN(RADIANS(E491))+COS(RADIANS(G501))*COS(RADIANS(E491))*COS(RADIANS(AF481))))</f>
        <v>#DIV/0!</v>
      </c>
      <c r="AG501" t="e">
        <f>IF(DEGREES(ACOS(SIN(RADIANS(G501))*SIN(RADIANS(E491))+COS(RADIANS(G501))*COS(RADIANS(E491))*COS(RADIANS(AG481))))&gt;90,0,$F$4*$F$5/E490^2*(SIN(RADIANS(G501))*SIN(RADIANS(E491))+COS(RADIANS(G501))*COS(RADIANS(E491))*COS(RADIANS(AG481))))</f>
        <v>#DIV/0!</v>
      </c>
      <c r="AH501" t="e">
        <f>IF(DEGREES(ACOS(SIN(RADIANS(G501))*SIN(RADIANS(E491))+COS(RADIANS(G501))*COS(RADIANS(E491))*COS(RADIANS(AH481))))&gt;90,0,$F$4*$F$5/E490^2*(SIN(RADIANS(G501))*SIN(RADIANS(E491))+COS(RADIANS(G501))*COS(RADIANS(E491))*COS(RADIANS(AH481))))</f>
        <v>#DIV/0!</v>
      </c>
      <c r="AI501" t="e">
        <f>IF(DEGREES(ACOS(SIN(RADIANS(G501))*SIN(RADIANS(E491))+COS(RADIANS(G501))*COS(RADIANS(E491))*COS(RADIANS(AI481))))&gt;90,0,$F$4*$F$5/E490^2*(SIN(RADIANS(G501))*SIN(RADIANS(E491))+COS(RADIANS(G501))*COS(RADIANS(E491))*COS(RADIANS(AI481))))</f>
        <v>#DIV/0!</v>
      </c>
      <c r="AJ501" t="e">
        <f>IF(DEGREES(ACOS(SIN(RADIANS(G501))*SIN(RADIANS(E491))+COS(RADIANS(G501))*COS(RADIANS(E491))*COS(RADIANS(AJ481))))&gt;90,0,$F$4*$F$5/E490^2*(SIN(RADIANS(G501))*SIN(RADIANS(E491))+COS(RADIANS(G501))*COS(RADIANS(E491))*COS(RADIANS(AJ481))))</f>
        <v>#DIV/0!</v>
      </c>
      <c r="AK501" t="e">
        <f>IF(DEGREES(ACOS(SIN(RADIANS(G501))*SIN(RADIANS(E491))+COS(RADIANS(G501))*COS(RADIANS(E491))*COS(RADIANS(AK481))))&gt;90,0,$F$4*$F$5/E490^2*(SIN(RADIANS(G501))*SIN(RADIANS(E491))+COS(RADIANS(G501))*COS(RADIANS(E491))*COS(RADIANS(AK481))))</f>
        <v>#DIV/0!</v>
      </c>
      <c r="AL501" t="e">
        <f>IF(DEGREES(ACOS(SIN(RADIANS(G501))*SIN(RADIANS(E491))+COS(RADIANS(G501))*COS(RADIANS(E491))*COS(RADIANS(AL481))))&gt;90,0,$F$4*$F$5/E490^2*(SIN(RADIANS(G501))*SIN(RADIANS(E491))+COS(RADIANS(G501))*COS(RADIANS(E491))*COS(RADIANS(AL481))))</f>
        <v>#DIV/0!</v>
      </c>
      <c r="AM501" t="e">
        <f>IF(DEGREES(ACOS(SIN(RADIANS(G501))*SIN(RADIANS(E491))+COS(RADIANS(G501))*COS(RADIANS(E491))*COS(RADIANS(AM481))))&gt;90,0,$F$4*$F$5/E490^2*(SIN(RADIANS(G501))*SIN(RADIANS(E491))+COS(RADIANS(G501))*COS(RADIANS(E491))*COS(RADIANS(AM481))))</f>
        <v>#DIV/0!</v>
      </c>
      <c r="AN501" t="e">
        <f>IF(DEGREES(ACOS(SIN(RADIANS(G501))*SIN(RADIANS(E491))+COS(RADIANS(G501))*COS(RADIANS(E491))*COS(RADIANS(AN481))))&gt;90,0,$F$4*$F$5/E490^2*(SIN(RADIANS(G501))*SIN(RADIANS(E491))+COS(RADIANS(G501))*COS(RADIANS(E491))*COS(RADIANS(AN481))))</f>
        <v>#DIV/0!</v>
      </c>
      <c r="AO501" t="e">
        <f>IF(DEGREES(ACOS(SIN(RADIANS(G501))*SIN(RADIANS(E491))+COS(RADIANS(G501))*COS(RADIANS(E491))*COS(RADIANS(AO481))))&gt;90,0,$F$4*$F$5/E490^2*(SIN(RADIANS(G501))*SIN(RADIANS(E491))+COS(RADIANS(G501))*COS(RADIANS(E491))*COS(RADIANS(AO481))))</f>
        <v>#DIV/0!</v>
      </c>
      <c r="AP501" t="e">
        <f>IF(DEGREES(ACOS(SIN(RADIANS(G501))*SIN(RADIANS(E491))+COS(RADIANS(G501))*COS(RADIANS(E491))*COS(RADIANS(AP481))))&gt;90,0,$F$4*$F$5/E490^2*(SIN(RADIANS(G501))*SIN(RADIANS(E491))+COS(RADIANS(G501))*COS(RADIANS(E491))*COS(RADIANS(AP481))))</f>
        <v>#DIV/0!</v>
      </c>
      <c r="AQ501" t="e">
        <f>IF(DEGREES(ACOS(SIN(RADIANS(G501))*SIN(RADIANS(E491))+COS(RADIANS(G501))*COS(RADIANS(E491))*COS(RADIANS(AQ481))))&gt;90,0,$F$4*$F$5/E490^2*(SIN(RADIANS(G501))*SIN(RADIANS(E491))+COS(RADIANS(G501))*COS(RADIANS(E491))*COS(RADIANS(AQ481))))</f>
        <v>#DIV/0!</v>
      </c>
      <c r="AR501" t="e">
        <f>IF(DEGREES(ACOS(SIN(RADIANS(G501))*SIN(RADIANS(E491))+COS(RADIANS(G501))*COS(RADIANS(E491))*COS(RADIANS(AR481))))&gt;90,0,$F$4*$F$5/E490^2*(SIN(RADIANS(G501))*SIN(RADIANS(E491))+COS(RADIANS(G501))*COS(RADIANS(E491))*COS(RADIANS(AR481))))</f>
        <v>#DIV/0!</v>
      </c>
    </row>
    <row r="503" spans="2:44" x14ac:dyDescent="0.5">
      <c r="H503" t="s">
        <v>769</v>
      </c>
      <c r="I503">
        <v>180</v>
      </c>
      <c r="J503">
        <v>170</v>
      </c>
      <c r="K503">
        <v>160</v>
      </c>
      <c r="L503">
        <v>150</v>
      </c>
      <c r="M503">
        <v>140</v>
      </c>
      <c r="N503">
        <v>130</v>
      </c>
      <c r="O503">
        <v>120</v>
      </c>
      <c r="P503">
        <v>110</v>
      </c>
      <c r="Q503">
        <v>100</v>
      </c>
      <c r="R503">
        <v>90</v>
      </c>
      <c r="S503">
        <v>80</v>
      </c>
      <c r="T503">
        <v>70</v>
      </c>
      <c r="U503">
        <v>60</v>
      </c>
      <c r="V503">
        <v>50</v>
      </c>
      <c r="W503">
        <v>40</v>
      </c>
      <c r="X503">
        <v>30</v>
      </c>
      <c r="Y503">
        <v>20</v>
      </c>
      <c r="Z503">
        <v>10</v>
      </c>
      <c r="AA503">
        <v>0</v>
      </c>
      <c r="AB503">
        <v>-10</v>
      </c>
      <c r="AC503">
        <v>-20</v>
      </c>
      <c r="AD503">
        <v>-30</v>
      </c>
      <c r="AE503">
        <v>-40</v>
      </c>
      <c r="AF503">
        <v>-50</v>
      </c>
      <c r="AG503">
        <v>-60</v>
      </c>
      <c r="AH503">
        <v>-70</v>
      </c>
      <c r="AI503">
        <v>-80</v>
      </c>
      <c r="AJ503">
        <v>-90</v>
      </c>
      <c r="AK503">
        <v>-100</v>
      </c>
      <c r="AL503">
        <v>-110</v>
      </c>
      <c r="AM503">
        <v>-120</v>
      </c>
      <c r="AN503">
        <v>-130</v>
      </c>
      <c r="AO503">
        <v>-140</v>
      </c>
      <c r="AP503">
        <v>-150</v>
      </c>
      <c r="AQ503">
        <v>-160</v>
      </c>
      <c r="AR503">
        <v>-170</v>
      </c>
    </row>
    <row r="504" spans="2:44" x14ac:dyDescent="0.5">
      <c r="H504" t="s">
        <v>779</v>
      </c>
      <c r="I504">
        <f>IF(ABS(I503-E516)&gt;180,IF(ABS(I503-E516)&gt;360,ABS(I503-E516)-360,360-ABS(I503-E516)),ABS(I503-E516))</f>
        <v>179.99999999999997</v>
      </c>
      <c r="J504">
        <f>IF(ABS(J503-E516)&gt;180,IF(ABS(J503-E516)&gt;360,ABS(J503-E516)-360,360-ABS(J503-E516)),ABS(J503-E516))</f>
        <v>169.99999999999997</v>
      </c>
      <c r="K504">
        <f>IF(ABS(K503-E516)&gt;180,IF(ABS(K503-E516)&gt;360,ABS(K503-E516)-360,360-ABS(K503-E516)),ABS(K503-E516))</f>
        <v>159.99999999999997</v>
      </c>
      <c r="L504">
        <f>IF(ABS(L503-E516)&gt;180,IF(ABS(L503-E516)&gt;360,ABS(L503-E516)-360,360-ABS(L503-E516)),ABS(L503-E516))</f>
        <v>149.99999999999997</v>
      </c>
      <c r="M504">
        <f>IF(ABS(M503-E516)&gt;180,IF(ABS(M503-E516)&gt;360,ABS(M503-E516)-360,360-ABS(M503-E516)),ABS(M503-E516))</f>
        <v>139.99999999999997</v>
      </c>
      <c r="N504">
        <f>IF(ABS(N503-E516)&gt;180,IF(ABS(N503-E516)&gt;360,ABS(N503-E516)-360,360-ABS(N503-E516)),ABS(N503-E516))</f>
        <v>129.99999999999997</v>
      </c>
      <c r="O504">
        <f>IF(ABS(O503-E516)&gt;180,IF(ABS(O503-E516)&gt;360,ABS(O503-E516)-360,360-ABS(O503-E516)),ABS(O503-E516))</f>
        <v>119.99999999999997</v>
      </c>
      <c r="P504">
        <f>IF(ABS(P503-E516)&gt;180,IF(ABS(P503-E516)&gt;360,ABS(P503-E516)-360,360-ABS(P503-E516)),ABS(P503-E516))</f>
        <v>109.99999999999997</v>
      </c>
      <c r="Q504">
        <f>IF(ABS(Q503-E516)&gt;180,IF(ABS(Q503-E516)&gt;360,ABS(Q503-E516)-360,360-ABS(Q503-E516)),ABS(Q503-E516))</f>
        <v>99.999999999999972</v>
      </c>
      <c r="R504">
        <f>IF(ABS(R503-E516)&gt;180,IF(ABS(R503-E516)&gt;360,ABS(R503-E516)-360,360-ABS(R503-E516)),ABS(R503-E516))</f>
        <v>89.999999999999972</v>
      </c>
      <c r="S504">
        <f>IF(ABS(S503-E516)&gt;180,IF(ABS(S503-E516)&gt;360,ABS(S503-E516)-360,360-ABS(S503-E516)),ABS(S503-E516))</f>
        <v>79.999999999999972</v>
      </c>
      <c r="T504">
        <f>IF(ABS(T503-E516)&gt;180,IF(ABS(T503-E516)&gt;360,ABS(T503-E516)-360,360-ABS(T503-E516)),ABS(T503-E516))</f>
        <v>69.999999999999972</v>
      </c>
      <c r="U504">
        <f>IF(ABS(U503-E516)&gt;180,IF(ABS(U503-E516)&gt;360,ABS(U503-E516)-360,360-ABS(U503-E516)),ABS(U503-E516))</f>
        <v>59.999999999999972</v>
      </c>
      <c r="V504">
        <f>IF(ABS(V503-E516)&gt;180,IF(ABS(V503-E516)&gt;360,ABS(V503-E516)-360,360-ABS(V503-E516)),ABS(V503-E516))</f>
        <v>49.999999999999972</v>
      </c>
      <c r="W504">
        <f>IF(ABS(W503-E516)&gt;180,IF(ABS(W503-E516)&gt;360,ABS(W503-E516)-360,360-ABS(W503-E516)),ABS(W503-E516))</f>
        <v>39.999999999999972</v>
      </c>
      <c r="X504">
        <f>IF(ABS(X503-E516)&gt;180,IF(ABS(X503-E516)&gt;360,ABS(X503-E516)-360,360-ABS(X503-E516)),ABS(X503-E516))</f>
        <v>29.999999999999972</v>
      </c>
      <c r="Y504">
        <f>IF(ABS(Y503-E516)&gt;180,IF(ABS(Y503-E516)&gt;360,ABS(Y503-E516)-360,360-ABS(Y503-E516)),ABS(Y503-E516))</f>
        <v>19.999999999999972</v>
      </c>
      <c r="Z504">
        <f>IF(ABS(Z503-E516)&gt;180,IF(ABS(Z503-E516)&gt;360,ABS(Z503-E516)-360,360-ABS(Z503-E516)),ABS(Z503-E516))</f>
        <v>9.9999999999999716</v>
      </c>
      <c r="AA504">
        <f>IF(ABS(AA503-E516)&gt;180,IF(ABS(AA503-E516)&gt;360,ABS(AA503-E516)-360,360-ABS(AA503-E516)),ABS(AA503-E516))</f>
        <v>2.8421709430404007E-14</v>
      </c>
      <c r="AB504">
        <f>IF(ABS(AB503-E516)&gt;180,IF(ABS(AB503-E516)&gt;360,ABS(AB503-E516)-360,360-ABS(AB503-E516)),ABS(AB503-E516))</f>
        <v>10.000000000000028</v>
      </c>
      <c r="AC504">
        <f>IF(ABS(AC503-E516)&gt;180,IF(ABS(AC503-E516)&gt;360,ABS(AC503-E516)-360,360-ABS(AC503-E516)),ABS(AC503-E516))</f>
        <v>20.000000000000028</v>
      </c>
      <c r="AD504">
        <f>IF(ABS(AD503-E516)&gt;180,IF(ABS(AD503-E516)&gt;360,ABS(AD503-E516)-360,360-ABS(AD503-E516)),ABS(AD503-E516))</f>
        <v>30.000000000000028</v>
      </c>
      <c r="AE504">
        <f>IF(ABS(AE503-E516)&gt;180,IF(ABS(AE503-E516)&gt;360,ABS(AE503-E516)-360,360-ABS(AE503-E516)),ABS(AE503-E516))</f>
        <v>40.000000000000028</v>
      </c>
      <c r="AF504">
        <f>IF(ABS(AF503-E516)&gt;180,IF(ABS(AF503-E516)&gt;360,ABS(AF503-E516)-360,360-ABS(AF503-E516)),ABS(AF503-E516))</f>
        <v>50.000000000000028</v>
      </c>
      <c r="AG504">
        <f>IF(ABS(AG503-E516)&gt;180,IF(ABS(AG503-E516)&gt;360,ABS(AG503-E516)-360,360-ABS(AG503-E516)),ABS(AG503-E516))</f>
        <v>60.000000000000028</v>
      </c>
      <c r="AH504">
        <f>IF(ABS(AH503-E516)&gt;180,IF(ABS(AH503-E516)&gt;360,ABS(AH503-E516)-360,360-ABS(AH503-E516)),ABS(AH503-E516))</f>
        <v>70.000000000000028</v>
      </c>
      <c r="AI504">
        <f>IF(ABS(AI503-E516)&gt;180,IF(ABS(AI503-E516)&gt;360,ABS(AI503-E516)-360,360-ABS(AI503-E516)),ABS(AI503-E516))</f>
        <v>80.000000000000028</v>
      </c>
      <c r="AJ504">
        <f>IF(ABS(AJ503-E516)&gt;180,IF(ABS(AJ503-E516)&gt;360,ABS(AJ503-E516)-360,360-ABS(AJ503-E516)),ABS(AJ503-E516))</f>
        <v>90.000000000000028</v>
      </c>
      <c r="AK504">
        <f>IF(ABS(AK503-E516)&gt;180,IF(ABS(AK503-E516)&gt;360,ABS(AK503-E516)-360,360-ABS(AK503-E516)),ABS(AK503-E516))</f>
        <v>100.00000000000003</v>
      </c>
      <c r="AL504">
        <f>IF(ABS(AL503-E516)&gt;180,IF(ABS(AL503-E516)&gt;360,ABS(AL503-E516)-360,360-ABS(AL503-E516)),ABS(AL503-E516))</f>
        <v>110.00000000000003</v>
      </c>
      <c r="AM504">
        <f>IF(ABS(AM503-E516)&gt;180,IF(ABS(AM503-E516)&gt;360,ABS(AM503-E516)-360,360-ABS(AM503-E516)),ABS(AM503-E516))</f>
        <v>120.00000000000003</v>
      </c>
      <c r="AN504">
        <f>IF(ABS(AN503-E516)&gt;180,IF(ABS(AN503-E516)&gt;360,ABS(AN503-E516)-360,360-ABS(AN503-E516)),ABS(AN503-E516))</f>
        <v>130.00000000000003</v>
      </c>
      <c r="AO504">
        <f>IF(ABS(AO503-E516)&gt;180,IF(ABS(AO503-E516)&gt;360,ABS(AO503-E516)-360,360-ABS(AO503-E516)),ABS(AO503-E516))</f>
        <v>140.00000000000003</v>
      </c>
      <c r="AP504">
        <f>IF(ABS(AP503-E516)&gt;180,IF(ABS(AP503-E516)&gt;360,ABS(AP503-E516)-360,360-ABS(AP503-E516)),ABS(AP503-E516))</f>
        <v>150.00000000000003</v>
      </c>
      <c r="AQ504">
        <f>IF(ABS(AQ503-E516)&gt;180,IF(ABS(AQ503-E516)&gt;360,ABS(AQ503-E516)-360,360-ABS(AQ503-E516)),ABS(AQ503-E516))</f>
        <v>160.00000000000003</v>
      </c>
      <c r="AR504">
        <f>IF(ABS(AR503-E516)&gt;180,IF(ABS(AR503-E516)&gt;360,ABS(AR503-E516)-360,360-ABS(AR503-E516)),ABS(AR503-E516))</f>
        <v>170.00000000000003</v>
      </c>
    </row>
    <row r="505" spans="2:44" x14ac:dyDescent="0.5">
      <c r="G505" t="s">
        <v>734</v>
      </c>
    </row>
    <row r="506" spans="2:44" x14ac:dyDescent="0.5">
      <c r="B506" t="s">
        <v>788</v>
      </c>
      <c r="E506">
        <v>200</v>
      </c>
      <c r="G506">
        <v>90</v>
      </c>
      <c r="I506" t="e">
        <f>IF(DEGREES(ACOS(SIN(RADIANS(G506))*SIN(RADIANS(E514))+COS(RADIANS(G506))*COS(RADIANS(E514))*COS(RADIANS(I504))))&gt;90,0,$F$4*$F$5/E513^2*(SIN(RADIANS(G506))*SIN(RADIANS(E514))+COS(RADIANS(G506))*COS(RADIANS(E514))*COS(RADIANS(I504))))</f>
        <v>#DIV/0!</v>
      </c>
      <c r="J506" t="e">
        <f>IF(DEGREES(ACOS(SIN(RADIANS(G506))*SIN(RADIANS(E514))+COS(RADIANS(G506))*COS(RADIANS(E514))*COS(RADIANS(J504))))&gt;90,0,$F$4*$F$5/E513^2*(SIN(RADIANS(G506))*SIN(RADIANS(E514))+COS(RADIANS(G506))*COS(RADIANS(E514))*COS(RADIANS(J504))))</f>
        <v>#DIV/0!</v>
      </c>
      <c r="K506" t="e">
        <f>IF(DEGREES(ACOS(SIN(RADIANS(G506))*SIN(RADIANS(E514))+COS(RADIANS(G506))*COS(RADIANS(E514))*COS(RADIANS(K504))))&gt;90,0,$F$4*$F$5/E513^2*(SIN(RADIANS(G506))*SIN(RADIANS(E514))+COS(RADIANS(G506))*COS(RADIANS(E514))*COS(RADIANS(K504))))</f>
        <v>#DIV/0!</v>
      </c>
      <c r="L506" t="e">
        <f>IF(DEGREES(ACOS(SIN(RADIANS(G506))*SIN(RADIANS(E514))+COS(RADIANS(G506))*COS(RADIANS(E514))*COS(RADIANS(L504))))&gt;90,0,$F$4*$F$5/E513^2*(SIN(RADIANS(G506))*SIN(RADIANS(E514))+COS(RADIANS(G506))*COS(RADIANS(E514))*COS(RADIANS(L504))))</f>
        <v>#DIV/0!</v>
      </c>
      <c r="M506" t="e">
        <f>IF(DEGREES(ACOS(SIN(RADIANS(G506))*SIN(RADIANS(E514))+COS(RADIANS(G506))*COS(RADIANS(E514))*COS(RADIANS(M504))))&gt;90,0,$F$4*$F$5/E513^2*(SIN(RADIANS(G506))*SIN(RADIANS(E514))+COS(RADIANS(G506))*COS(RADIANS(E514))*COS(RADIANS(M504))))</f>
        <v>#DIV/0!</v>
      </c>
      <c r="N506" t="e">
        <f>IF(DEGREES(ACOS(SIN(RADIANS(G506))*SIN(RADIANS(E514))+COS(RADIANS(G506))*COS(RADIANS(E514))*COS(RADIANS(N504))))&gt;90,0,$F$4*$F$5/E513^2*(SIN(RADIANS(G506))*SIN(RADIANS(E514))+COS(RADIANS(G506))*COS(RADIANS(E514))*COS(RADIANS(N504))))</f>
        <v>#DIV/0!</v>
      </c>
      <c r="O506" t="e">
        <f>IF(DEGREES(ACOS(SIN(RADIANS(G506))*SIN(RADIANS(E514))+COS(RADIANS(G506))*COS(RADIANS(E514))*COS(RADIANS(O504))))&gt;90,0,$F$4*$F$5/E513^2*(SIN(RADIANS(G506))*SIN(RADIANS(E514))+COS(RADIANS(G506))*COS(RADIANS(E514))*COS(RADIANS(O504))))</f>
        <v>#DIV/0!</v>
      </c>
      <c r="P506" t="e">
        <f>IF(DEGREES(ACOS(SIN(RADIANS(G506))*SIN(RADIANS(E514))+COS(RADIANS(G506))*COS(RADIANS(E514))*COS(RADIANS(P504))))&gt;90,0,$F$4*$F$5/E513^2*(SIN(RADIANS(G506))*SIN(RADIANS(E514))+COS(RADIANS(G506))*COS(RADIANS(E514))*COS(RADIANS(P504))))</f>
        <v>#DIV/0!</v>
      </c>
      <c r="Q506" t="e">
        <f>IF(DEGREES(ACOS(SIN(RADIANS(G506))*SIN(RADIANS(E514))+COS(RADIANS(G506))*COS(RADIANS(E514))*COS(RADIANS(Q504))))&gt;90,0,$F$4*$F$5/E513^2*(SIN(RADIANS(G506))*SIN(RADIANS(E514))+COS(RADIANS(G506))*COS(RADIANS(E514))*COS(RADIANS(Q504))))</f>
        <v>#DIV/0!</v>
      </c>
      <c r="R506" t="e">
        <f>IF(DEGREES(ACOS(SIN(RADIANS(G506))*SIN(RADIANS(E514))+COS(RADIANS(G506))*COS(RADIANS(E514))*COS(RADIANS(R504))))&gt;90,0,$F$4*$F$5/E513^2*(SIN(RADIANS(G506))*SIN(RADIANS(E514))+COS(RADIANS(G506))*COS(RADIANS(E514))*COS(RADIANS(R504))))</f>
        <v>#DIV/0!</v>
      </c>
      <c r="S506" t="e">
        <f>IF(DEGREES(ACOS(SIN(RADIANS(G506))*SIN(RADIANS(E514))+COS(RADIANS(G506))*COS(RADIANS(E514))*COS(RADIANS(S504))))&gt;90,0,$F$4*$F$5/E513^2*(SIN(RADIANS(G506))*SIN(RADIANS(E514))+COS(RADIANS(G506))*COS(RADIANS(E514))*COS(RADIANS(S504))))</f>
        <v>#DIV/0!</v>
      </c>
      <c r="T506" t="e">
        <f>IF(DEGREES(ACOS(SIN(RADIANS(G506))*SIN(RADIANS(E514))+COS(RADIANS(G506))*COS(RADIANS(E514))*COS(RADIANS(T504))))&gt;90,0,$F$4*$F$5/E513^2*(SIN(RADIANS(G506))*SIN(RADIANS(E514))+COS(RADIANS(G506))*COS(RADIANS(E514))*COS(RADIANS(T504))))</f>
        <v>#DIV/0!</v>
      </c>
      <c r="U506" t="e">
        <f>IF(DEGREES(ACOS(SIN(RADIANS(G506))*SIN(RADIANS(E514))+COS(RADIANS(G506))*COS(RADIANS(E514))*COS(RADIANS(U504))))&gt;90,0,$F$4*$F$5/E513^2*(SIN(RADIANS(G506))*SIN(RADIANS(E514))+COS(RADIANS(G506))*COS(RADIANS(E514))*COS(RADIANS(U504))))</f>
        <v>#DIV/0!</v>
      </c>
      <c r="V506" t="e">
        <f>IF(DEGREES(ACOS(SIN(RADIANS(G506))*SIN(RADIANS(E514))+COS(RADIANS(G506))*COS(RADIANS(E514))*COS(RADIANS(V504))))&gt;90,0,$F$4*$F$5/E513^2*(SIN(RADIANS(G506))*SIN(RADIANS(E514))+COS(RADIANS(G506))*COS(RADIANS(E514))*COS(RADIANS(V504))))</f>
        <v>#DIV/0!</v>
      </c>
      <c r="W506" t="e">
        <f>IF(DEGREES(ACOS(SIN(RADIANS(G506))*SIN(RADIANS(E514))+COS(RADIANS(G506))*COS(RADIANS(E514))*COS(RADIANS(W504))))&gt;90,0,$F$4*$F$5/E513^2*(SIN(RADIANS(G506))*SIN(RADIANS(E514))+COS(RADIANS(G506))*COS(RADIANS(E514))*COS(RADIANS(W504))))</f>
        <v>#DIV/0!</v>
      </c>
      <c r="X506" t="e">
        <f>IF(DEGREES(ACOS(SIN(RADIANS(G506))*SIN(RADIANS(E514))+COS(RADIANS(G506))*COS(RADIANS(E514))*COS(RADIANS(X504))))&gt;90,0,$F$4*$F$5/E513^2*(SIN(RADIANS(G506))*SIN(RADIANS(E514))+COS(RADIANS(G506))*COS(RADIANS(E514))*COS(RADIANS(X504))))</f>
        <v>#DIV/0!</v>
      </c>
      <c r="Y506" t="e">
        <f>IF(DEGREES(ACOS(SIN(RADIANS(G506))*SIN(RADIANS(E514))+COS(RADIANS(G506))*COS(RADIANS(E514))*COS(RADIANS(Y504))))&gt;90,0,$F$4*$F$5/E513^2*(SIN(RADIANS(G506))*SIN(RADIANS(E514))+COS(RADIANS(G506))*COS(RADIANS(E514))*COS(RADIANS(Y504))))</f>
        <v>#DIV/0!</v>
      </c>
      <c r="Z506" t="e">
        <f>IF(DEGREES(ACOS(SIN(RADIANS(G506))*SIN(RADIANS(E514))+COS(RADIANS(G506))*COS(RADIANS(E514))*COS(RADIANS(Z504))))&gt;90,0,$F$4*$F$5/E513^2*(SIN(RADIANS(G506))*SIN(RADIANS(E514))+COS(RADIANS(G506))*COS(RADIANS(E514))*COS(RADIANS(Z504))))</f>
        <v>#DIV/0!</v>
      </c>
      <c r="AA506" t="e">
        <f>IF(DEGREES(ACOS(SIN(RADIANS(G506))*SIN(RADIANS(E514))+COS(RADIANS(G506))*COS(RADIANS(E514))*COS(RADIANS(AA504))))&gt;90,0,$F$4*$F$5/E513^2*(SIN(RADIANS(G506))*SIN(RADIANS(E514))+COS(RADIANS(G506))*COS(RADIANS(E514))*COS(RADIANS(AA504))))</f>
        <v>#DIV/0!</v>
      </c>
      <c r="AB506" t="e">
        <f>IF(DEGREES(ACOS(SIN(RADIANS(G506))*SIN(RADIANS(E514))+COS(RADIANS(G506))*COS(RADIANS(E514))*COS(RADIANS(AB504))))&gt;90,0,$F$4*$F$5/E513^2*(SIN(RADIANS(G506))*SIN(RADIANS(E514))+COS(RADIANS(G506))*COS(RADIANS(E514))*COS(RADIANS(AB504))))</f>
        <v>#DIV/0!</v>
      </c>
      <c r="AC506" t="e">
        <f>IF(DEGREES(ACOS(SIN(RADIANS(G506))*SIN(RADIANS(E514))+COS(RADIANS(G506))*COS(RADIANS(E514))*COS(RADIANS(AC504))))&gt;90,0,$F$4*$F$5/E513^2*(SIN(RADIANS(G506))*SIN(RADIANS(E514))+COS(RADIANS(G506))*COS(RADIANS(E514))*COS(RADIANS(AC504))))</f>
        <v>#DIV/0!</v>
      </c>
      <c r="AD506" t="e">
        <f>IF(DEGREES(ACOS(SIN(RADIANS(G506))*SIN(RADIANS(E514))+COS(RADIANS(G506))*COS(RADIANS(E514))*COS(RADIANS(AD504))))&gt;90,0,$F$4*$F$5/E513^2*(SIN(RADIANS(G506))*SIN(RADIANS(E514))+COS(RADIANS(G506))*COS(RADIANS(E514))*COS(RADIANS(AD504))))</f>
        <v>#DIV/0!</v>
      </c>
      <c r="AE506" t="e">
        <f>IF(DEGREES(ACOS(SIN(RADIANS(G506))*SIN(RADIANS(E514))+COS(RADIANS(G506))*COS(RADIANS(E514))*COS(RADIANS(AE504))))&gt;90,0,$F$4*$F$5/E513^2*(SIN(RADIANS(G506))*SIN(RADIANS(E514))+COS(RADIANS(G506))*COS(RADIANS(E514))*COS(RADIANS(AE504))))</f>
        <v>#DIV/0!</v>
      </c>
      <c r="AF506" t="e">
        <f>IF(DEGREES(ACOS(SIN(RADIANS(G506))*SIN(RADIANS(E514))+COS(RADIANS(G506))*COS(RADIANS(E514))*COS(RADIANS(AF504))))&gt;90,0,$F$4*$F$5/E513^2*(SIN(RADIANS(G506))*SIN(RADIANS(E514))+COS(RADIANS(G506))*COS(RADIANS(E514))*COS(RADIANS(AF504))))</f>
        <v>#DIV/0!</v>
      </c>
      <c r="AG506" t="e">
        <f>IF(DEGREES(ACOS(SIN(RADIANS(G506))*SIN(RADIANS(E514))+COS(RADIANS(G506))*COS(RADIANS(E514))*COS(RADIANS(AG504))))&gt;90,0,$F$4*$F$5/E513^2*(SIN(RADIANS(G506))*SIN(RADIANS(E514))+COS(RADIANS(G506))*COS(RADIANS(E514))*COS(RADIANS(AG504))))</f>
        <v>#DIV/0!</v>
      </c>
      <c r="AH506" t="e">
        <f>IF(DEGREES(ACOS(SIN(RADIANS(G506))*SIN(RADIANS(E514))+COS(RADIANS(G506))*COS(RADIANS(E514))*COS(RADIANS(AH504))))&gt;90,0,$F$4*$F$5/E513^2*(SIN(RADIANS(G506))*SIN(RADIANS(E514))+COS(RADIANS(G506))*COS(RADIANS(E514))*COS(RADIANS(AH504))))</f>
        <v>#DIV/0!</v>
      </c>
      <c r="AI506" t="e">
        <f>IF(DEGREES(ACOS(SIN(RADIANS(G506))*SIN(RADIANS(E514))+COS(RADIANS(G506))*COS(RADIANS(E514))*COS(RADIANS(AI504))))&gt;90,0,$F$4*$F$5/E513^2*(SIN(RADIANS(G506))*SIN(RADIANS(E514))+COS(RADIANS(G506))*COS(RADIANS(E514))*COS(RADIANS(AI504))))</f>
        <v>#DIV/0!</v>
      </c>
      <c r="AJ506" t="e">
        <f>IF(DEGREES(ACOS(SIN(RADIANS(G506))*SIN(RADIANS(E514))+COS(RADIANS(G506))*COS(RADIANS(E514))*COS(RADIANS(AJ504))))&gt;90,0,$F$4*$F$5/E513^2*(SIN(RADIANS(G506))*SIN(RADIANS(E514))+COS(RADIANS(G506))*COS(RADIANS(E514))*COS(RADIANS(AJ504))))</f>
        <v>#DIV/0!</v>
      </c>
      <c r="AK506" t="e">
        <f>IF(DEGREES(ACOS(SIN(RADIANS(G506))*SIN(RADIANS(E514))+COS(RADIANS(G506))*COS(RADIANS(E514))*COS(RADIANS(AK504))))&gt;90,0,$F$4*$F$5/E513^2*(SIN(RADIANS(G506))*SIN(RADIANS(E514))+COS(RADIANS(G506))*COS(RADIANS(E514))*COS(RADIANS(AK504))))</f>
        <v>#DIV/0!</v>
      </c>
      <c r="AL506" t="e">
        <f>IF(DEGREES(ACOS(SIN(RADIANS(G506))*SIN(RADIANS(E514))+COS(RADIANS(G506))*COS(RADIANS(E514))*COS(RADIANS(AL504))))&gt;90,0,$F$4*$F$5/E513^2*(SIN(RADIANS(G506))*SIN(RADIANS(E514))+COS(RADIANS(G506))*COS(RADIANS(E514))*COS(RADIANS(AL504))))</f>
        <v>#DIV/0!</v>
      </c>
      <c r="AM506" t="e">
        <f>IF(DEGREES(ACOS(SIN(RADIANS(G506))*SIN(RADIANS(E514))+COS(RADIANS(G506))*COS(RADIANS(E514))*COS(RADIANS(AM504))))&gt;90,0,$F$4*$F$5/E513^2*(SIN(RADIANS(G506))*SIN(RADIANS(E514))+COS(RADIANS(G506))*COS(RADIANS(E514))*COS(RADIANS(AM504))))</f>
        <v>#DIV/0!</v>
      </c>
      <c r="AN506" t="e">
        <f>IF(DEGREES(ACOS(SIN(RADIANS(G506))*SIN(RADIANS(E514))+COS(RADIANS(G506))*COS(RADIANS(E514))*COS(RADIANS(AN504))))&gt;90,0,$F$4*$F$5/E513^2*(SIN(RADIANS(G506))*SIN(RADIANS(E514))+COS(RADIANS(G506))*COS(RADIANS(E514))*COS(RADIANS(AN504))))</f>
        <v>#DIV/0!</v>
      </c>
      <c r="AO506" t="e">
        <f>IF(DEGREES(ACOS(SIN(RADIANS(G506))*SIN(RADIANS(E514))+COS(RADIANS(G506))*COS(RADIANS(E514))*COS(RADIANS(AO504))))&gt;90,0,$F$4*$F$5/E513^2*(SIN(RADIANS(G506))*SIN(RADIANS(E514))+COS(RADIANS(G506))*COS(RADIANS(E514))*COS(RADIANS(AO504))))</f>
        <v>#DIV/0!</v>
      </c>
      <c r="AP506" t="e">
        <f>IF(DEGREES(ACOS(SIN(RADIANS(G506))*SIN(RADIANS(E514))+COS(RADIANS(G506))*COS(RADIANS(E514))*COS(RADIANS(AP504))))&gt;90,0,$F$4*$F$5/E513^2*(SIN(RADIANS(G506))*SIN(RADIANS(E514))+COS(RADIANS(G506))*COS(RADIANS(E514))*COS(RADIANS(AP504))))</f>
        <v>#DIV/0!</v>
      </c>
      <c r="AQ506" t="e">
        <f>IF(DEGREES(ACOS(SIN(RADIANS(G506))*SIN(RADIANS(E514))+COS(RADIANS(G506))*COS(RADIANS(E514))*COS(RADIANS(AQ504))))&gt;90,0,$F$4*$F$5/E513^2*(SIN(RADIANS(G506))*SIN(RADIANS(E514))+COS(RADIANS(G506))*COS(RADIANS(E514))*COS(RADIANS(AQ504))))</f>
        <v>#DIV/0!</v>
      </c>
      <c r="AR506" t="e">
        <f>IF(DEGREES(ACOS(SIN(RADIANS(G506))*SIN(RADIANS(E514))+COS(RADIANS(G506))*COS(RADIANS(E514))*COS(RADIANS(AR504))))&gt;90,0,$F$4*$F$5/E513^2*(SIN(RADIANS(G506))*SIN(RADIANS(E514))+COS(RADIANS(G506))*COS(RADIANS(E514))*COS(RADIANS(AR504))))</f>
        <v>#DIV/0!</v>
      </c>
    </row>
    <row r="507" spans="2:44" x14ac:dyDescent="0.5">
      <c r="B507" t="s">
        <v>726</v>
      </c>
      <c r="E507" cm="1">
        <f t="array" ref="E507">INDEX($D$1751:$AM$1751,0,MATCH(E506-IF(E506&lt;360,0,360),$D$1700:$AM$1700,0))+IF(E506&gt;350,360,0)</f>
        <v>199.99999999999997</v>
      </c>
      <c r="G507">
        <v>80</v>
      </c>
      <c r="I507">
        <f>IF(DEGREES(ACOS(SIN(RADIANS(G507))*SIN(RADIANS(E514))+COS(RADIANS(G507))*COS(RADIANS(E514))*COS(RADIANS(I504))))&gt;90,0,$F$4*$F$5/E513^2*(SIN(RADIANS(G507))*SIN(RADIANS(E514))+COS(RADIANS(G507))*COS(RADIANS(E514))*COS(RADIANS(I504))))</f>
        <v>0</v>
      </c>
      <c r="J507">
        <f>IF(DEGREES(ACOS(SIN(RADIANS(G507))*SIN(RADIANS(E514))+COS(RADIANS(G507))*COS(RADIANS(E514))*COS(RADIANS(J504))))&gt;90,0,$F$4*$F$5/E513^2*(SIN(RADIANS(G507))*SIN(RADIANS(E514))+COS(RADIANS(G507))*COS(RADIANS(E514))*COS(RADIANS(J504))))</f>
        <v>0</v>
      </c>
      <c r="K507">
        <f>IF(DEGREES(ACOS(SIN(RADIANS(G507))*SIN(RADIANS(E514))+COS(RADIANS(G507))*COS(RADIANS(E514))*COS(RADIANS(K504))))&gt;90,0,$F$4*$F$5/E513^2*(SIN(RADIANS(G507))*SIN(RADIANS(E514))+COS(RADIANS(G507))*COS(RADIANS(E514))*COS(RADIANS(K504))))</f>
        <v>0</v>
      </c>
      <c r="L507">
        <f>IF(DEGREES(ACOS(SIN(RADIANS(G507))*SIN(RADIANS(E514))+COS(RADIANS(G507))*COS(RADIANS(E514))*COS(RADIANS(L504))))&gt;90,0,$F$4*$F$5/E513^2*(SIN(RADIANS(G507))*SIN(RADIANS(E514))+COS(RADIANS(G507))*COS(RADIANS(E514))*COS(RADIANS(L504))))</f>
        <v>0</v>
      </c>
      <c r="M507">
        <f>IF(DEGREES(ACOS(SIN(RADIANS(G507))*SIN(RADIANS(E514))+COS(RADIANS(G507))*COS(RADIANS(E514))*COS(RADIANS(M504))))&gt;90,0,$F$4*$F$5/E513^2*(SIN(RADIANS(G507))*SIN(RADIANS(E514))+COS(RADIANS(G507))*COS(RADIANS(E514))*COS(RADIANS(M504))))</f>
        <v>0</v>
      </c>
      <c r="N507">
        <f>IF(DEGREES(ACOS(SIN(RADIANS(G507))*SIN(RADIANS(E514))+COS(RADIANS(G507))*COS(RADIANS(E514))*COS(RADIANS(N504))))&gt;90,0,$F$4*$F$5/E513^2*(SIN(RADIANS(G507))*SIN(RADIANS(E514))+COS(RADIANS(G507))*COS(RADIANS(E514))*COS(RADIANS(N504))))</f>
        <v>0</v>
      </c>
      <c r="O507">
        <f>IF(DEGREES(ACOS(SIN(RADIANS(G507))*SIN(RADIANS(E514))+COS(RADIANS(G507))*COS(RADIANS(E514))*COS(RADIANS(O504))))&gt;90,0,$F$4*$F$5/E513^2*(SIN(RADIANS(G507))*SIN(RADIANS(E514))+COS(RADIANS(G507))*COS(RADIANS(E514))*COS(RADIANS(O504))))</f>
        <v>0</v>
      </c>
      <c r="P507">
        <f>IF(DEGREES(ACOS(SIN(RADIANS(G507))*SIN(RADIANS(E514))+COS(RADIANS(G507))*COS(RADIANS(E514))*COS(RADIANS(P504))))&gt;90,0,$F$4*$F$5/E513^2*(SIN(RADIANS(G507))*SIN(RADIANS(E514))+COS(RADIANS(G507))*COS(RADIANS(E514))*COS(RADIANS(P504))))</f>
        <v>0</v>
      </c>
      <c r="Q507">
        <f>IF(DEGREES(ACOS(SIN(RADIANS(G507))*SIN(RADIANS(E514))+COS(RADIANS(G507))*COS(RADIANS(E514))*COS(RADIANS(Q504))))&gt;90,0,$F$4*$F$5/E513^2*(SIN(RADIANS(G507))*SIN(RADIANS(E514))+COS(RADIANS(G507))*COS(RADIANS(E514))*COS(RADIANS(Q504))))</f>
        <v>0</v>
      </c>
      <c r="R507" t="e">
        <f>IF(DEGREES(ACOS(SIN(RADIANS(G507))*SIN(RADIANS(E514))+COS(RADIANS(G507))*COS(RADIANS(E514))*COS(RADIANS(R504))))&gt;90,0,$F$4*$F$5/E513^2*(SIN(RADIANS(G507))*SIN(RADIANS(E514))+COS(RADIANS(G507))*COS(RADIANS(E514))*COS(RADIANS(R504))))</f>
        <v>#DIV/0!</v>
      </c>
      <c r="S507" t="e">
        <f>IF(DEGREES(ACOS(SIN(RADIANS(G507))*SIN(RADIANS(E514))+COS(RADIANS(G507))*COS(RADIANS(E514))*COS(RADIANS(S504))))&gt;90,0,$F$4*$F$5/E513^2*(SIN(RADIANS(G507))*SIN(RADIANS(E514))+COS(RADIANS(G507))*COS(RADIANS(E514))*COS(RADIANS(S504))))</f>
        <v>#DIV/0!</v>
      </c>
      <c r="T507" t="e">
        <f>IF(DEGREES(ACOS(SIN(RADIANS(G507))*SIN(RADIANS(E514))+COS(RADIANS(G507))*COS(RADIANS(E514))*COS(RADIANS(T504))))&gt;90,0,$F$4*$F$5/E513^2*(SIN(RADIANS(G507))*SIN(RADIANS(E514))+COS(RADIANS(G507))*COS(RADIANS(E514))*COS(RADIANS(T504))))</f>
        <v>#DIV/0!</v>
      </c>
      <c r="U507" t="e">
        <f>IF(DEGREES(ACOS(SIN(RADIANS(G507))*SIN(RADIANS(E514))+COS(RADIANS(G507))*COS(RADIANS(E514))*COS(RADIANS(U504))))&gt;90,0,$F$4*$F$5/E513^2*(SIN(RADIANS(G507))*SIN(RADIANS(E514))+COS(RADIANS(G507))*COS(RADIANS(E514))*COS(RADIANS(U504))))</f>
        <v>#DIV/0!</v>
      </c>
      <c r="V507" t="e">
        <f>IF(DEGREES(ACOS(SIN(RADIANS(G507))*SIN(RADIANS(E514))+COS(RADIANS(G507))*COS(RADIANS(E514))*COS(RADIANS(V504))))&gt;90,0,$F$4*$F$5/E513^2*(SIN(RADIANS(G507))*SIN(RADIANS(E514))+COS(RADIANS(G507))*COS(RADIANS(E514))*COS(RADIANS(V504))))</f>
        <v>#DIV/0!</v>
      </c>
      <c r="W507" t="e">
        <f>IF(DEGREES(ACOS(SIN(RADIANS(G507))*SIN(RADIANS(E514))+COS(RADIANS(G507))*COS(RADIANS(E514))*COS(RADIANS(W504))))&gt;90,0,$F$4*$F$5/E513^2*(SIN(RADIANS(G507))*SIN(RADIANS(E514))+COS(RADIANS(G507))*COS(RADIANS(E514))*COS(RADIANS(W504))))</f>
        <v>#DIV/0!</v>
      </c>
      <c r="X507" t="e">
        <f>IF(DEGREES(ACOS(SIN(RADIANS(G507))*SIN(RADIANS(E514))+COS(RADIANS(G507))*COS(RADIANS(E514))*COS(RADIANS(X504))))&gt;90,0,$F$4*$F$5/E513^2*(SIN(RADIANS(G507))*SIN(RADIANS(E514))+COS(RADIANS(G507))*COS(RADIANS(E514))*COS(RADIANS(X504))))</f>
        <v>#DIV/0!</v>
      </c>
      <c r="Y507" t="e">
        <f>IF(DEGREES(ACOS(SIN(RADIANS(G507))*SIN(RADIANS(E514))+COS(RADIANS(G507))*COS(RADIANS(E514))*COS(RADIANS(Y504))))&gt;90,0,$F$4*$F$5/E513^2*(SIN(RADIANS(G507))*SIN(RADIANS(E514))+COS(RADIANS(G507))*COS(RADIANS(E514))*COS(RADIANS(Y504))))</f>
        <v>#DIV/0!</v>
      </c>
      <c r="Z507" t="e">
        <f>IF(DEGREES(ACOS(SIN(RADIANS(G507))*SIN(RADIANS(E514))+COS(RADIANS(G507))*COS(RADIANS(E514))*COS(RADIANS(Z504))))&gt;90,0,$F$4*$F$5/E513^2*(SIN(RADIANS(G507))*SIN(RADIANS(E514))+COS(RADIANS(G507))*COS(RADIANS(E514))*COS(RADIANS(Z504))))</f>
        <v>#DIV/0!</v>
      </c>
      <c r="AA507" t="e">
        <f>IF(DEGREES(ACOS(SIN(RADIANS(G507))*SIN(RADIANS(E514))+COS(RADIANS(G507))*COS(RADIANS(E514))*COS(RADIANS(AA504))))&gt;90,0,$F$4*$F$5/E513^2*(SIN(RADIANS(G507))*SIN(RADIANS(E514))+COS(RADIANS(G507))*COS(RADIANS(E514))*COS(RADIANS(AA504))))</f>
        <v>#DIV/0!</v>
      </c>
      <c r="AB507" t="e">
        <f>IF(DEGREES(ACOS(SIN(RADIANS(G507))*SIN(RADIANS(E514))+COS(RADIANS(G507))*COS(RADIANS(E514))*COS(RADIANS(AB504))))&gt;90,0,$F$4*$F$5/E513^2*(SIN(RADIANS(G507))*SIN(RADIANS(E514))+COS(RADIANS(G507))*COS(RADIANS(E514))*COS(RADIANS(AB504))))</f>
        <v>#DIV/0!</v>
      </c>
      <c r="AC507" t="e">
        <f>IF(DEGREES(ACOS(SIN(RADIANS(G507))*SIN(RADIANS(E514))+COS(RADIANS(G507))*COS(RADIANS(E514))*COS(RADIANS(AC504))))&gt;90,0,$F$4*$F$5/E513^2*(SIN(RADIANS(G507))*SIN(RADIANS(E514))+COS(RADIANS(G507))*COS(RADIANS(E514))*COS(RADIANS(AC504))))</f>
        <v>#DIV/0!</v>
      </c>
      <c r="AD507" t="e">
        <f>IF(DEGREES(ACOS(SIN(RADIANS(G507))*SIN(RADIANS(E514))+COS(RADIANS(G507))*COS(RADIANS(E514))*COS(RADIANS(AD504))))&gt;90,0,$F$4*$F$5/E513^2*(SIN(RADIANS(G507))*SIN(RADIANS(E514))+COS(RADIANS(G507))*COS(RADIANS(E514))*COS(RADIANS(AD504))))</f>
        <v>#DIV/0!</v>
      </c>
      <c r="AE507" t="e">
        <f>IF(DEGREES(ACOS(SIN(RADIANS(G507))*SIN(RADIANS(E514))+COS(RADIANS(G507))*COS(RADIANS(E514))*COS(RADIANS(AE504))))&gt;90,0,$F$4*$F$5/E513^2*(SIN(RADIANS(G507))*SIN(RADIANS(E514))+COS(RADIANS(G507))*COS(RADIANS(E514))*COS(RADIANS(AE504))))</f>
        <v>#DIV/0!</v>
      </c>
      <c r="AF507" t="e">
        <f>IF(DEGREES(ACOS(SIN(RADIANS(G507))*SIN(RADIANS(E514))+COS(RADIANS(G507))*COS(RADIANS(E514))*COS(RADIANS(AF504))))&gt;90,0,$F$4*$F$5/E513^2*(SIN(RADIANS(G507))*SIN(RADIANS(E514))+COS(RADIANS(G507))*COS(RADIANS(E514))*COS(RADIANS(AF504))))</f>
        <v>#DIV/0!</v>
      </c>
      <c r="AG507" t="e">
        <f>IF(DEGREES(ACOS(SIN(RADIANS(G507))*SIN(RADIANS(E514))+COS(RADIANS(G507))*COS(RADIANS(E514))*COS(RADIANS(AG504))))&gt;90,0,$F$4*$F$5/E513^2*(SIN(RADIANS(G507))*SIN(RADIANS(E514))+COS(RADIANS(G507))*COS(RADIANS(E514))*COS(RADIANS(AG504))))</f>
        <v>#DIV/0!</v>
      </c>
      <c r="AH507" t="e">
        <f>IF(DEGREES(ACOS(SIN(RADIANS(G507))*SIN(RADIANS(E514))+COS(RADIANS(G507))*COS(RADIANS(E514))*COS(RADIANS(AH504))))&gt;90,0,$F$4*$F$5/E513^2*(SIN(RADIANS(G507))*SIN(RADIANS(E514))+COS(RADIANS(G507))*COS(RADIANS(E514))*COS(RADIANS(AH504))))</f>
        <v>#DIV/0!</v>
      </c>
      <c r="AI507" t="e">
        <f>IF(DEGREES(ACOS(SIN(RADIANS(G507))*SIN(RADIANS(E514))+COS(RADIANS(G507))*COS(RADIANS(E514))*COS(RADIANS(AI504))))&gt;90,0,$F$4*$F$5/E513^2*(SIN(RADIANS(G507))*SIN(RADIANS(E514))+COS(RADIANS(G507))*COS(RADIANS(E514))*COS(RADIANS(AI504))))</f>
        <v>#DIV/0!</v>
      </c>
      <c r="AJ507" t="e">
        <f>IF(DEGREES(ACOS(SIN(RADIANS(G507))*SIN(RADIANS(E514))+COS(RADIANS(G507))*COS(RADIANS(E514))*COS(RADIANS(AJ504))))&gt;90,0,$F$4*$F$5/E513^2*(SIN(RADIANS(G507))*SIN(RADIANS(E514))+COS(RADIANS(G507))*COS(RADIANS(E514))*COS(RADIANS(AJ504))))</f>
        <v>#DIV/0!</v>
      </c>
      <c r="AK507">
        <f>IF(DEGREES(ACOS(SIN(RADIANS(G507))*SIN(RADIANS(E514))+COS(RADIANS(G507))*COS(RADIANS(E514))*COS(RADIANS(AK504))))&gt;90,0,$F$4*$F$5/E513^2*(SIN(RADIANS(G507))*SIN(RADIANS(E514))+COS(RADIANS(G507))*COS(RADIANS(E514))*COS(RADIANS(AK504))))</f>
        <v>0</v>
      </c>
      <c r="AL507">
        <f>IF(DEGREES(ACOS(SIN(RADIANS(G507))*SIN(RADIANS(E514))+COS(RADIANS(G507))*COS(RADIANS(E514))*COS(RADIANS(AL504))))&gt;90,0,$F$4*$F$5/E513^2*(SIN(RADIANS(G507))*SIN(RADIANS(E514))+COS(RADIANS(G507))*COS(RADIANS(E514))*COS(RADIANS(AL504))))</f>
        <v>0</v>
      </c>
      <c r="AM507">
        <f>IF(DEGREES(ACOS(SIN(RADIANS(G507))*SIN(RADIANS(E514))+COS(RADIANS(G507))*COS(RADIANS(E514))*COS(RADIANS(AM504))))&gt;90,0,$F$4*$F$5/E513^2*(SIN(RADIANS(G507))*SIN(RADIANS(E514))+COS(RADIANS(G507))*COS(RADIANS(E514))*COS(RADIANS(AM504))))</f>
        <v>0</v>
      </c>
      <c r="AN507">
        <f>IF(DEGREES(ACOS(SIN(RADIANS(G507))*SIN(RADIANS(E514))+COS(RADIANS(G507))*COS(RADIANS(E514))*COS(RADIANS(AN504))))&gt;90,0,$F$4*$F$5/E513^2*(SIN(RADIANS(G507))*SIN(RADIANS(E514))+COS(RADIANS(G507))*COS(RADIANS(E514))*COS(RADIANS(AN504))))</f>
        <v>0</v>
      </c>
      <c r="AO507">
        <f>IF(DEGREES(ACOS(SIN(RADIANS(G507))*SIN(RADIANS(E514))+COS(RADIANS(G507))*COS(RADIANS(E514))*COS(RADIANS(AO504))))&gt;90,0,$F$4*$F$5/E513^2*(SIN(RADIANS(G507))*SIN(RADIANS(E514))+COS(RADIANS(G507))*COS(RADIANS(E514))*COS(RADIANS(AO504))))</f>
        <v>0</v>
      </c>
      <c r="AP507">
        <f>IF(DEGREES(ACOS(SIN(RADIANS(G507))*SIN(RADIANS(E514))+COS(RADIANS(G507))*COS(RADIANS(E514))*COS(RADIANS(AP504))))&gt;90,0,$F$4*$F$5/E513^2*(SIN(RADIANS(G507))*SIN(RADIANS(E514))+COS(RADIANS(G507))*COS(RADIANS(E514))*COS(RADIANS(AP504))))</f>
        <v>0</v>
      </c>
      <c r="AQ507">
        <f>IF(DEGREES(ACOS(SIN(RADIANS(G507))*SIN(RADIANS(E514))+COS(RADIANS(G507))*COS(RADIANS(E514))*COS(RADIANS(AQ504))))&gt;90,0,$F$4*$F$5/E513^2*(SIN(RADIANS(G507))*SIN(RADIANS(E514))+COS(RADIANS(G507))*COS(RADIANS(E514))*COS(RADIANS(AQ504))))</f>
        <v>0</v>
      </c>
      <c r="AR507">
        <f>IF(DEGREES(ACOS(SIN(RADIANS(G507))*SIN(RADIANS(E514))+COS(RADIANS(G507))*COS(RADIANS(E514))*COS(RADIANS(AR504))))&gt;90,0,$F$4*$F$5/E513^2*(SIN(RADIANS(G507))*SIN(RADIANS(E514))+COS(RADIANS(G507))*COS(RADIANS(E514))*COS(RADIANS(AR504))))</f>
        <v>0</v>
      </c>
    </row>
    <row r="508" spans="2:44" x14ac:dyDescent="0.5">
      <c r="B508" s="40" t="s">
        <v>781</v>
      </c>
      <c r="E508">
        <f>IF(E507-$F$13&lt;0,E507-$F$13+360,IF(E507-$F$13&gt;360,E507-$F$13-360,E507-$F$13))</f>
        <v>290</v>
      </c>
      <c r="G508">
        <v>70</v>
      </c>
      <c r="I508">
        <f>IF(DEGREES(ACOS(SIN(RADIANS(G508))*SIN(RADIANS(E514))+COS(RADIANS(G508))*COS(RADIANS(E514))*COS(RADIANS(I504))))&gt;90,0,$F$4*$F$5/E513^2*(SIN(RADIANS(G508))*SIN(RADIANS(E514))+COS(RADIANS(G508))*COS(RADIANS(E514))*COS(RADIANS(I504))))</f>
        <v>0</v>
      </c>
      <c r="J508">
        <f>IF(DEGREES(ACOS(SIN(RADIANS(G508))*SIN(RADIANS(E514))+COS(RADIANS(G508))*COS(RADIANS(E514))*COS(RADIANS(J504))))&gt;90,0,$F$4*$F$5/E513^2*(SIN(RADIANS(G508))*SIN(RADIANS(E514))+COS(RADIANS(G508))*COS(RADIANS(E514))*COS(RADIANS(J504))))</f>
        <v>0</v>
      </c>
      <c r="K508">
        <f>IF(DEGREES(ACOS(SIN(RADIANS(G508))*SIN(RADIANS(E514))+COS(RADIANS(G508))*COS(RADIANS(E514))*COS(RADIANS(K504))))&gt;90,0,$F$4*$F$5/E513^2*(SIN(RADIANS(G508))*SIN(RADIANS(E514))+COS(RADIANS(G508))*COS(RADIANS(E514))*COS(RADIANS(K504))))</f>
        <v>0</v>
      </c>
      <c r="L508">
        <f>IF(DEGREES(ACOS(SIN(RADIANS(G508))*SIN(RADIANS(E514))+COS(RADIANS(G508))*COS(RADIANS(E514))*COS(RADIANS(L504))))&gt;90,0,$F$4*$F$5/E513^2*(SIN(RADIANS(G508))*SIN(RADIANS(E514))+COS(RADIANS(G508))*COS(RADIANS(E514))*COS(RADIANS(L504))))</f>
        <v>0</v>
      </c>
      <c r="M508">
        <f>IF(DEGREES(ACOS(SIN(RADIANS(G508))*SIN(RADIANS(E514))+COS(RADIANS(G508))*COS(RADIANS(E514))*COS(RADIANS(M504))))&gt;90,0,$F$4*$F$5/E513^2*(SIN(RADIANS(G508))*SIN(RADIANS(E514))+COS(RADIANS(G508))*COS(RADIANS(E514))*COS(RADIANS(M504))))</f>
        <v>0</v>
      </c>
      <c r="N508">
        <f>IF(DEGREES(ACOS(SIN(RADIANS(G508))*SIN(RADIANS(E514))+COS(RADIANS(G508))*COS(RADIANS(E514))*COS(RADIANS(N504))))&gt;90,0,$F$4*$F$5/E513^2*(SIN(RADIANS(G508))*SIN(RADIANS(E514))+COS(RADIANS(G508))*COS(RADIANS(E514))*COS(RADIANS(N504))))</f>
        <v>0</v>
      </c>
      <c r="O508">
        <f>IF(DEGREES(ACOS(SIN(RADIANS(G508))*SIN(RADIANS(E514))+COS(RADIANS(G508))*COS(RADIANS(E514))*COS(RADIANS(O504))))&gt;90,0,$F$4*$F$5/E513^2*(SIN(RADIANS(G508))*SIN(RADIANS(E514))+COS(RADIANS(G508))*COS(RADIANS(E514))*COS(RADIANS(O504))))</f>
        <v>0</v>
      </c>
      <c r="P508">
        <f>IF(DEGREES(ACOS(SIN(RADIANS(G508))*SIN(RADIANS(E514))+COS(RADIANS(G508))*COS(RADIANS(E514))*COS(RADIANS(P504))))&gt;90,0,$F$4*$F$5/E513^2*(SIN(RADIANS(G508))*SIN(RADIANS(E514))+COS(RADIANS(G508))*COS(RADIANS(E514))*COS(RADIANS(P504))))</f>
        <v>0</v>
      </c>
      <c r="Q508">
        <f>IF(DEGREES(ACOS(SIN(RADIANS(G508))*SIN(RADIANS(E514))+COS(RADIANS(G508))*COS(RADIANS(E514))*COS(RADIANS(Q504))))&gt;90,0,$F$4*$F$5/E513^2*(SIN(RADIANS(G508))*SIN(RADIANS(E514))+COS(RADIANS(G508))*COS(RADIANS(E514))*COS(RADIANS(Q504))))</f>
        <v>0</v>
      </c>
      <c r="R508" t="e">
        <f>IF(DEGREES(ACOS(SIN(RADIANS(G508))*SIN(RADIANS(E514))+COS(RADIANS(G508))*COS(RADIANS(E514))*COS(RADIANS(R504))))&gt;90,0,$F$4*$F$5/E513^2*(SIN(RADIANS(G508))*SIN(RADIANS(E514))+COS(RADIANS(G508))*COS(RADIANS(E514))*COS(RADIANS(R504))))</f>
        <v>#DIV/0!</v>
      </c>
      <c r="S508" t="e">
        <f>IF(DEGREES(ACOS(SIN(RADIANS(G508))*SIN(RADIANS(E514))+COS(RADIANS(G508))*COS(RADIANS(E514))*COS(RADIANS(S504))))&gt;90,0,$F$4*$F$5/E513^2*(SIN(RADIANS(G508))*SIN(RADIANS(E514))+COS(RADIANS(G508))*COS(RADIANS(E514))*COS(RADIANS(S504))))</f>
        <v>#DIV/0!</v>
      </c>
      <c r="T508" t="e">
        <f>IF(DEGREES(ACOS(SIN(RADIANS(G508))*SIN(RADIANS(E514))+COS(RADIANS(G508))*COS(RADIANS(E514))*COS(RADIANS(T504))))&gt;90,0,$F$4*$F$5/E513^2*(SIN(RADIANS(G508))*SIN(RADIANS(E514))+COS(RADIANS(G508))*COS(RADIANS(E514))*COS(RADIANS(T504))))</f>
        <v>#DIV/0!</v>
      </c>
      <c r="U508" t="e">
        <f>IF(DEGREES(ACOS(SIN(RADIANS(G508))*SIN(RADIANS(E514))+COS(RADIANS(G508))*COS(RADIANS(E514))*COS(RADIANS(U504))))&gt;90,0,$F$4*$F$5/E513^2*(SIN(RADIANS(G508))*SIN(RADIANS(E514))+COS(RADIANS(G508))*COS(RADIANS(E514))*COS(RADIANS(U504))))</f>
        <v>#DIV/0!</v>
      </c>
      <c r="V508" t="e">
        <f>IF(DEGREES(ACOS(SIN(RADIANS(G508))*SIN(RADIANS(E514))+COS(RADIANS(G508))*COS(RADIANS(E514))*COS(RADIANS(V504))))&gt;90,0,$F$4*$F$5/E513^2*(SIN(RADIANS(G508))*SIN(RADIANS(E514))+COS(RADIANS(G508))*COS(RADIANS(E514))*COS(RADIANS(V504))))</f>
        <v>#DIV/0!</v>
      </c>
      <c r="W508" t="e">
        <f>IF(DEGREES(ACOS(SIN(RADIANS(G508))*SIN(RADIANS(E514))+COS(RADIANS(G508))*COS(RADIANS(E514))*COS(RADIANS(W504))))&gt;90,0,$F$4*$F$5/E513^2*(SIN(RADIANS(G508))*SIN(RADIANS(E514))+COS(RADIANS(G508))*COS(RADIANS(E514))*COS(RADIANS(W504))))</f>
        <v>#DIV/0!</v>
      </c>
      <c r="X508" t="e">
        <f>IF(DEGREES(ACOS(SIN(RADIANS(G508))*SIN(RADIANS(E514))+COS(RADIANS(G508))*COS(RADIANS(E514))*COS(RADIANS(X504))))&gt;90,0,$F$4*$F$5/E513^2*(SIN(RADIANS(G508))*SIN(RADIANS(E514))+COS(RADIANS(G508))*COS(RADIANS(E514))*COS(RADIANS(X504))))</f>
        <v>#DIV/0!</v>
      </c>
      <c r="Y508" t="e">
        <f>IF(DEGREES(ACOS(SIN(RADIANS(G508))*SIN(RADIANS(E514))+COS(RADIANS(G508))*COS(RADIANS(E514))*COS(RADIANS(Y504))))&gt;90,0,$F$4*$F$5/E513^2*(SIN(RADIANS(G508))*SIN(RADIANS(E514))+COS(RADIANS(G508))*COS(RADIANS(E514))*COS(RADIANS(Y504))))</f>
        <v>#DIV/0!</v>
      </c>
      <c r="Z508" t="e">
        <f>IF(DEGREES(ACOS(SIN(RADIANS(G508))*SIN(RADIANS(E514))+COS(RADIANS(G508))*COS(RADIANS(E514))*COS(RADIANS(Z504))))&gt;90,0,$F$4*$F$5/E513^2*(SIN(RADIANS(G508))*SIN(RADIANS(E514))+COS(RADIANS(G508))*COS(RADIANS(E514))*COS(RADIANS(Z504))))</f>
        <v>#DIV/0!</v>
      </c>
      <c r="AA508" t="e">
        <f>IF(DEGREES(ACOS(SIN(RADIANS(G508))*SIN(RADIANS(E514))+COS(RADIANS(G508))*COS(RADIANS(E514))*COS(RADIANS(AA504))))&gt;90,0,$F$4*$F$5/E513^2*(SIN(RADIANS(G508))*SIN(RADIANS(E514))+COS(RADIANS(G508))*COS(RADIANS(E514))*COS(RADIANS(AA504))))</f>
        <v>#DIV/0!</v>
      </c>
      <c r="AB508" t="e">
        <f>IF(DEGREES(ACOS(SIN(RADIANS(G508))*SIN(RADIANS(E514))+COS(RADIANS(G508))*COS(RADIANS(E514))*COS(RADIANS(AB504))))&gt;90,0,$F$4*$F$5/E513^2*(SIN(RADIANS(G508))*SIN(RADIANS(E514))+COS(RADIANS(G508))*COS(RADIANS(E514))*COS(RADIANS(AB504))))</f>
        <v>#DIV/0!</v>
      </c>
      <c r="AC508" t="e">
        <f>IF(DEGREES(ACOS(SIN(RADIANS(G508))*SIN(RADIANS(E514))+COS(RADIANS(G508))*COS(RADIANS(E514))*COS(RADIANS(AC504))))&gt;90,0,$F$4*$F$5/E513^2*(SIN(RADIANS(G508))*SIN(RADIANS(E514))+COS(RADIANS(G508))*COS(RADIANS(E514))*COS(RADIANS(AC504))))</f>
        <v>#DIV/0!</v>
      </c>
      <c r="AD508" t="e">
        <f>IF(DEGREES(ACOS(SIN(RADIANS(G508))*SIN(RADIANS(E514))+COS(RADIANS(G508))*COS(RADIANS(E514))*COS(RADIANS(AD504))))&gt;90,0,$F$4*$F$5/E513^2*(SIN(RADIANS(G508))*SIN(RADIANS(E514))+COS(RADIANS(G508))*COS(RADIANS(E514))*COS(RADIANS(AD504))))</f>
        <v>#DIV/0!</v>
      </c>
      <c r="AE508" t="e">
        <f>IF(DEGREES(ACOS(SIN(RADIANS(G508))*SIN(RADIANS(E514))+COS(RADIANS(G508))*COS(RADIANS(E514))*COS(RADIANS(AE504))))&gt;90,0,$F$4*$F$5/E513^2*(SIN(RADIANS(G508))*SIN(RADIANS(E514))+COS(RADIANS(G508))*COS(RADIANS(E514))*COS(RADIANS(AE504))))</f>
        <v>#DIV/0!</v>
      </c>
      <c r="AF508" t="e">
        <f>IF(DEGREES(ACOS(SIN(RADIANS(G508))*SIN(RADIANS(E514))+COS(RADIANS(G508))*COS(RADIANS(E514))*COS(RADIANS(AF504))))&gt;90,0,$F$4*$F$5/E513^2*(SIN(RADIANS(G508))*SIN(RADIANS(E514))+COS(RADIANS(G508))*COS(RADIANS(E514))*COS(RADIANS(AF504))))</f>
        <v>#DIV/0!</v>
      </c>
      <c r="AG508" t="e">
        <f>IF(DEGREES(ACOS(SIN(RADIANS(G508))*SIN(RADIANS(E514))+COS(RADIANS(G508))*COS(RADIANS(E514))*COS(RADIANS(AG504))))&gt;90,0,$F$4*$F$5/E513^2*(SIN(RADIANS(G508))*SIN(RADIANS(E514))+COS(RADIANS(G508))*COS(RADIANS(E514))*COS(RADIANS(AG504))))</f>
        <v>#DIV/0!</v>
      </c>
      <c r="AH508" t="e">
        <f>IF(DEGREES(ACOS(SIN(RADIANS(G508))*SIN(RADIANS(E514))+COS(RADIANS(G508))*COS(RADIANS(E514))*COS(RADIANS(AH504))))&gt;90,0,$F$4*$F$5/E513^2*(SIN(RADIANS(G508))*SIN(RADIANS(E514))+COS(RADIANS(G508))*COS(RADIANS(E514))*COS(RADIANS(AH504))))</f>
        <v>#DIV/0!</v>
      </c>
      <c r="AI508" t="e">
        <f>IF(DEGREES(ACOS(SIN(RADIANS(G508))*SIN(RADIANS(E514))+COS(RADIANS(G508))*COS(RADIANS(E514))*COS(RADIANS(AI504))))&gt;90,0,$F$4*$F$5/E513^2*(SIN(RADIANS(G508))*SIN(RADIANS(E514))+COS(RADIANS(G508))*COS(RADIANS(E514))*COS(RADIANS(AI504))))</f>
        <v>#DIV/0!</v>
      </c>
      <c r="AJ508" t="e">
        <f>IF(DEGREES(ACOS(SIN(RADIANS(G508))*SIN(RADIANS(E514))+COS(RADIANS(G508))*COS(RADIANS(E514))*COS(RADIANS(AJ504))))&gt;90,0,$F$4*$F$5/E513^2*(SIN(RADIANS(G508))*SIN(RADIANS(E514))+COS(RADIANS(G508))*COS(RADIANS(E514))*COS(RADIANS(AJ504))))</f>
        <v>#DIV/0!</v>
      </c>
      <c r="AK508">
        <f>IF(DEGREES(ACOS(SIN(RADIANS(G508))*SIN(RADIANS(E514))+COS(RADIANS(G508))*COS(RADIANS(E514))*COS(RADIANS(AK504))))&gt;90,0,$F$4*$F$5/E513^2*(SIN(RADIANS(G508))*SIN(RADIANS(E514))+COS(RADIANS(G508))*COS(RADIANS(E514))*COS(RADIANS(AK504))))</f>
        <v>0</v>
      </c>
      <c r="AL508">
        <f>IF(DEGREES(ACOS(SIN(RADIANS(G508))*SIN(RADIANS(E514))+COS(RADIANS(G508))*COS(RADIANS(E514))*COS(RADIANS(AL504))))&gt;90,0,$F$4*$F$5/E513^2*(SIN(RADIANS(G508))*SIN(RADIANS(E514))+COS(RADIANS(G508))*COS(RADIANS(E514))*COS(RADIANS(AL504))))</f>
        <v>0</v>
      </c>
      <c r="AM508">
        <f>IF(DEGREES(ACOS(SIN(RADIANS(G508))*SIN(RADIANS(E514))+COS(RADIANS(G508))*COS(RADIANS(E514))*COS(RADIANS(AM504))))&gt;90,0,$F$4*$F$5/E513^2*(SIN(RADIANS(G508))*SIN(RADIANS(E514))+COS(RADIANS(G508))*COS(RADIANS(E514))*COS(RADIANS(AM504))))</f>
        <v>0</v>
      </c>
      <c r="AN508">
        <f>IF(DEGREES(ACOS(SIN(RADIANS(G508))*SIN(RADIANS(E514))+COS(RADIANS(G508))*COS(RADIANS(E514))*COS(RADIANS(AN504))))&gt;90,0,$F$4*$F$5/E513^2*(SIN(RADIANS(G508))*SIN(RADIANS(E514))+COS(RADIANS(G508))*COS(RADIANS(E514))*COS(RADIANS(AN504))))</f>
        <v>0</v>
      </c>
      <c r="AO508">
        <f>IF(DEGREES(ACOS(SIN(RADIANS(G508))*SIN(RADIANS(E514))+COS(RADIANS(G508))*COS(RADIANS(E514))*COS(RADIANS(AO504))))&gt;90,0,$F$4*$F$5/E513^2*(SIN(RADIANS(G508))*SIN(RADIANS(E514))+COS(RADIANS(G508))*COS(RADIANS(E514))*COS(RADIANS(AO504))))</f>
        <v>0</v>
      </c>
      <c r="AP508">
        <f>IF(DEGREES(ACOS(SIN(RADIANS(G508))*SIN(RADIANS(E514))+COS(RADIANS(G508))*COS(RADIANS(E514))*COS(RADIANS(AP504))))&gt;90,0,$F$4*$F$5/E513^2*(SIN(RADIANS(G508))*SIN(RADIANS(E514))+COS(RADIANS(G508))*COS(RADIANS(E514))*COS(RADIANS(AP504))))</f>
        <v>0</v>
      </c>
      <c r="AQ508">
        <f>IF(DEGREES(ACOS(SIN(RADIANS(G508))*SIN(RADIANS(E514))+COS(RADIANS(G508))*COS(RADIANS(E514))*COS(RADIANS(AQ504))))&gt;90,0,$F$4*$F$5/E513^2*(SIN(RADIANS(G508))*SIN(RADIANS(E514))+COS(RADIANS(G508))*COS(RADIANS(E514))*COS(RADIANS(AQ504))))</f>
        <v>0</v>
      </c>
      <c r="AR508">
        <f>IF(DEGREES(ACOS(SIN(RADIANS(G508))*SIN(RADIANS(E514))+COS(RADIANS(G508))*COS(RADIANS(E514))*COS(RADIANS(AR504))))&gt;90,0,$F$4*$F$5/E513^2*(SIN(RADIANS(G508))*SIN(RADIANS(E514))+COS(RADIANS(G508))*COS(RADIANS(E514))*COS(RADIANS(AR504))))</f>
        <v>0</v>
      </c>
    </row>
    <row r="509" spans="2:44" x14ac:dyDescent="0.5">
      <c r="B509" s="40" t="s">
        <v>727</v>
      </c>
      <c r="E509">
        <f>IF(E506&lt;360,E506/360,(E506-360)/360)</f>
        <v>0.55555555555555558</v>
      </c>
      <c r="G509">
        <v>60</v>
      </c>
      <c r="I509">
        <f>IF(DEGREES(ACOS(SIN(RADIANS(G509))*SIN(RADIANS(E514))+COS(RADIANS(G509))*COS(RADIANS(E514))*COS(RADIANS(I504))))&gt;90,0,$F$4*$F$5/E513^2*(SIN(RADIANS(G509))*SIN(RADIANS(E514))+COS(RADIANS(G509))*COS(RADIANS(E514))*COS(RADIANS(I504))))</f>
        <v>0</v>
      </c>
      <c r="J509">
        <f>IF(DEGREES(ACOS(SIN(RADIANS(G509))*SIN(RADIANS(E514))+COS(RADIANS(G509))*COS(RADIANS(E514))*COS(RADIANS(J504))))&gt;90,0,$F$4*$F$5/E513^2*(SIN(RADIANS(G509))*SIN(RADIANS(E514))+COS(RADIANS(G509))*COS(RADIANS(E514))*COS(RADIANS(J504))))</f>
        <v>0</v>
      </c>
      <c r="K509">
        <f>IF(DEGREES(ACOS(SIN(RADIANS(G509))*SIN(RADIANS(E514))+COS(RADIANS(G509))*COS(RADIANS(E514))*COS(RADIANS(K504))))&gt;90,0,$F$4*$F$5/E513^2*(SIN(RADIANS(G509))*SIN(RADIANS(E514))+COS(RADIANS(G509))*COS(RADIANS(E514))*COS(RADIANS(K504))))</f>
        <v>0</v>
      </c>
      <c r="L509">
        <f>IF(DEGREES(ACOS(SIN(RADIANS(G509))*SIN(RADIANS(E514))+COS(RADIANS(G509))*COS(RADIANS(E514))*COS(RADIANS(L504))))&gt;90,0,$F$4*$F$5/E513^2*(SIN(RADIANS(G509))*SIN(RADIANS(E514))+COS(RADIANS(G509))*COS(RADIANS(E514))*COS(RADIANS(L504))))</f>
        <v>0</v>
      </c>
      <c r="M509">
        <f>IF(DEGREES(ACOS(SIN(RADIANS(G509))*SIN(RADIANS(E514))+COS(RADIANS(G509))*COS(RADIANS(E514))*COS(RADIANS(M504))))&gt;90,0,$F$4*$F$5/E513^2*(SIN(RADIANS(G509))*SIN(RADIANS(E514))+COS(RADIANS(G509))*COS(RADIANS(E514))*COS(RADIANS(M504))))</f>
        <v>0</v>
      </c>
      <c r="N509">
        <f>IF(DEGREES(ACOS(SIN(RADIANS(G509))*SIN(RADIANS(E514))+COS(RADIANS(G509))*COS(RADIANS(E514))*COS(RADIANS(N504))))&gt;90,0,$F$4*$F$5/E513^2*(SIN(RADIANS(G509))*SIN(RADIANS(E514))+COS(RADIANS(G509))*COS(RADIANS(E514))*COS(RADIANS(N504))))</f>
        <v>0</v>
      </c>
      <c r="O509">
        <f>IF(DEGREES(ACOS(SIN(RADIANS(G509))*SIN(RADIANS(E514))+COS(RADIANS(G509))*COS(RADIANS(E514))*COS(RADIANS(O504))))&gt;90,0,$F$4*$F$5/E513^2*(SIN(RADIANS(G509))*SIN(RADIANS(E514))+COS(RADIANS(G509))*COS(RADIANS(E514))*COS(RADIANS(O504))))</f>
        <v>0</v>
      </c>
      <c r="P509">
        <f>IF(DEGREES(ACOS(SIN(RADIANS(G509))*SIN(RADIANS(E514))+COS(RADIANS(G509))*COS(RADIANS(E514))*COS(RADIANS(P504))))&gt;90,0,$F$4*$F$5/E513^2*(SIN(RADIANS(G509))*SIN(RADIANS(E514))+COS(RADIANS(G509))*COS(RADIANS(E514))*COS(RADIANS(P504))))</f>
        <v>0</v>
      </c>
      <c r="Q509">
        <f>IF(DEGREES(ACOS(SIN(RADIANS(G509))*SIN(RADIANS(E514))+COS(RADIANS(G509))*COS(RADIANS(E514))*COS(RADIANS(Q504))))&gt;90,0,$F$4*$F$5/E513^2*(SIN(RADIANS(G509))*SIN(RADIANS(E514))+COS(RADIANS(G509))*COS(RADIANS(E514))*COS(RADIANS(Q504))))</f>
        <v>0</v>
      </c>
      <c r="R509" t="e">
        <f>IF(DEGREES(ACOS(SIN(RADIANS(G509))*SIN(RADIANS(E514))+COS(RADIANS(G509))*COS(RADIANS(E514))*COS(RADIANS(R504))))&gt;90,0,$F$4*$F$5/E513^2*(SIN(RADIANS(G509))*SIN(RADIANS(E514))+COS(RADIANS(G509))*COS(RADIANS(E514))*COS(RADIANS(R504))))</f>
        <v>#DIV/0!</v>
      </c>
      <c r="S509" t="e">
        <f>IF(DEGREES(ACOS(SIN(RADIANS(G509))*SIN(RADIANS(E514))+COS(RADIANS(G509))*COS(RADIANS(E514))*COS(RADIANS(S504))))&gt;90,0,$F$4*$F$5/E513^2*(SIN(RADIANS(G509))*SIN(RADIANS(E514))+COS(RADIANS(G509))*COS(RADIANS(E514))*COS(RADIANS(S504))))</f>
        <v>#DIV/0!</v>
      </c>
      <c r="T509" t="e">
        <f>IF(DEGREES(ACOS(SIN(RADIANS(G509))*SIN(RADIANS(E514))+COS(RADIANS(G509))*COS(RADIANS(E514))*COS(RADIANS(T504))))&gt;90,0,$F$4*$F$5/E513^2*(SIN(RADIANS(G509))*SIN(RADIANS(E514))+COS(RADIANS(G509))*COS(RADIANS(E514))*COS(RADIANS(T504))))</f>
        <v>#DIV/0!</v>
      </c>
      <c r="U509" t="e">
        <f>IF(DEGREES(ACOS(SIN(RADIANS(G509))*SIN(RADIANS(E514))+COS(RADIANS(G509))*COS(RADIANS(E514))*COS(RADIANS(U504))))&gt;90,0,$F$4*$F$5/E513^2*(SIN(RADIANS(G509))*SIN(RADIANS(E514))+COS(RADIANS(G509))*COS(RADIANS(E514))*COS(RADIANS(U504))))</f>
        <v>#DIV/0!</v>
      </c>
      <c r="V509" t="e">
        <f>IF(DEGREES(ACOS(SIN(RADIANS(G509))*SIN(RADIANS(E514))+COS(RADIANS(G509))*COS(RADIANS(E514))*COS(RADIANS(V504))))&gt;90,0,$F$4*$F$5/E513^2*(SIN(RADIANS(G509))*SIN(RADIANS(E514))+COS(RADIANS(G509))*COS(RADIANS(E514))*COS(RADIANS(V504))))</f>
        <v>#DIV/0!</v>
      </c>
      <c r="W509" t="e">
        <f>IF(DEGREES(ACOS(SIN(RADIANS(G509))*SIN(RADIANS(E514))+COS(RADIANS(G509))*COS(RADIANS(E514))*COS(RADIANS(W504))))&gt;90,0,$F$4*$F$5/E513^2*(SIN(RADIANS(G509))*SIN(RADIANS(E514))+COS(RADIANS(G509))*COS(RADIANS(E514))*COS(RADIANS(W504))))</f>
        <v>#DIV/0!</v>
      </c>
      <c r="X509" t="e">
        <f>IF(DEGREES(ACOS(SIN(RADIANS(G509))*SIN(RADIANS(E514))+COS(RADIANS(G509))*COS(RADIANS(E514))*COS(RADIANS(X504))))&gt;90,0,$F$4*$F$5/E513^2*(SIN(RADIANS(G509))*SIN(RADIANS(E514))+COS(RADIANS(G509))*COS(RADIANS(E514))*COS(RADIANS(X504))))</f>
        <v>#DIV/0!</v>
      </c>
      <c r="Y509" t="e">
        <f>IF(DEGREES(ACOS(SIN(RADIANS(G509))*SIN(RADIANS(E514))+COS(RADIANS(G509))*COS(RADIANS(E514))*COS(RADIANS(Y504))))&gt;90,0,$F$4*$F$5/E513^2*(SIN(RADIANS(G509))*SIN(RADIANS(E514))+COS(RADIANS(G509))*COS(RADIANS(E514))*COS(RADIANS(Y504))))</f>
        <v>#DIV/0!</v>
      </c>
      <c r="Z509" t="e">
        <f>IF(DEGREES(ACOS(SIN(RADIANS(G509))*SIN(RADIANS(E514))+COS(RADIANS(G509))*COS(RADIANS(E514))*COS(RADIANS(Z504))))&gt;90,0,$F$4*$F$5/E513^2*(SIN(RADIANS(G509))*SIN(RADIANS(E514))+COS(RADIANS(G509))*COS(RADIANS(E514))*COS(RADIANS(Z504))))</f>
        <v>#DIV/0!</v>
      </c>
      <c r="AA509" t="e">
        <f>IF(DEGREES(ACOS(SIN(RADIANS(G509))*SIN(RADIANS(E514))+COS(RADIANS(G509))*COS(RADIANS(E514))*COS(RADIANS(AA504))))&gt;90,0,$F$4*$F$5/E513^2*(SIN(RADIANS(G509))*SIN(RADIANS(E514))+COS(RADIANS(G509))*COS(RADIANS(E514))*COS(RADIANS(AA504))))</f>
        <v>#DIV/0!</v>
      </c>
      <c r="AB509" t="e">
        <f>IF(DEGREES(ACOS(SIN(RADIANS(G509))*SIN(RADIANS(E514))+COS(RADIANS(G509))*COS(RADIANS(E514))*COS(RADIANS(AB504))))&gt;90,0,$F$4*$F$5/E513^2*(SIN(RADIANS(G509))*SIN(RADIANS(E514))+COS(RADIANS(G509))*COS(RADIANS(E514))*COS(RADIANS(AB504))))</f>
        <v>#DIV/0!</v>
      </c>
      <c r="AC509" t="e">
        <f>IF(DEGREES(ACOS(SIN(RADIANS(G509))*SIN(RADIANS(E514))+COS(RADIANS(G509))*COS(RADIANS(E514))*COS(RADIANS(AC504))))&gt;90,0,$F$4*$F$5/E513^2*(SIN(RADIANS(G509))*SIN(RADIANS(E514))+COS(RADIANS(G509))*COS(RADIANS(E514))*COS(RADIANS(AC504))))</f>
        <v>#DIV/0!</v>
      </c>
      <c r="AD509" t="e">
        <f>IF(DEGREES(ACOS(SIN(RADIANS(G509))*SIN(RADIANS(E514))+COS(RADIANS(G509))*COS(RADIANS(E514))*COS(RADIANS(AD504))))&gt;90,0,$F$4*$F$5/E513^2*(SIN(RADIANS(G509))*SIN(RADIANS(E514))+COS(RADIANS(G509))*COS(RADIANS(E514))*COS(RADIANS(AD504))))</f>
        <v>#DIV/0!</v>
      </c>
      <c r="AE509" t="e">
        <f>IF(DEGREES(ACOS(SIN(RADIANS(G509))*SIN(RADIANS(E514))+COS(RADIANS(G509))*COS(RADIANS(E514))*COS(RADIANS(AE504))))&gt;90,0,$F$4*$F$5/E513^2*(SIN(RADIANS(G509))*SIN(RADIANS(E514))+COS(RADIANS(G509))*COS(RADIANS(E514))*COS(RADIANS(AE504))))</f>
        <v>#DIV/0!</v>
      </c>
      <c r="AF509" t="e">
        <f>IF(DEGREES(ACOS(SIN(RADIANS(G509))*SIN(RADIANS(E514))+COS(RADIANS(G509))*COS(RADIANS(E514))*COS(RADIANS(AF504))))&gt;90,0,$F$4*$F$5/E513^2*(SIN(RADIANS(G509))*SIN(RADIANS(E514))+COS(RADIANS(G509))*COS(RADIANS(E514))*COS(RADIANS(AF504))))</f>
        <v>#DIV/0!</v>
      </c>
      <c r="AG509" t="e">
        <f>IF(DEGREES(ACOS(SIN(RADIANS(G509))*SIN(RADIANS(E514))+COS(RADIANS(G509))*COS(RADIANS(E514))*COS(RADIANS(AG504))))&gt;90,0,$F$4*$F$5/E513^2*(SIN(RADIANS(G509))*SIN(RADIANS(E514))+COS(RADIANS(G509))*COS(RADIANS(E514))*COS(RADIANS(AG504))))</f>
        <v>#DIV/0!</v>
      </c>
      <c r="AH509" t="e">
        <f>IF(DEGREES(ACOS(SIN(RADIANS(G509))*SIN(RADIANS(E514))+COS(RADIANS(G509))*COS(RADIANS(E514))*COS(RADIANS(AH504))))&gt;90,0,$F$4*$F$5/E513^2*(SIN(RADIANS(G509))*SIN(RADIANS(E514))+COS(RADIANS(G509))*COS(RADIANS(E514))*COS(RADIANS(AH504))))</f>
        <v>#DIV/0!</v>
      </c>
      <c r="AI509" t="e">
        <f>IF(DEGREES(ACOS(SIN(RADIANS(G509))*SIN(RADIANS(E514))+COS(RADIANS(G509))*COS(RADIANS(E514))*COS(RADIANS(AI504))))&gt;90,0,$F$4*$F$5/E513^2*(SIN(RADIANS(G509))*SIN(RADIANS(E514))+COS(RADIANS(G509))*COS(RADIANS(E514))*COS(RADIANS(AI504))))</f>
        <v>#DIV/0!</v>
      </c>
      <c r="AJ509" t="e">
        <f>IF(DEGREES(ACOS(SIN(RADIANS(G509))*SIN(RADIANS(E514))+COS(RADIANS(G509))*COS(RADIANS(E514))*COS(RADIANS(AJ504))))&gt;90,0,$F$4*$F$5/E513^2*(SIN(RADIANS(G509))*SIN(RADIANS(E514))+COS(RADIANS(G509))*COS(RADIANS(E514))*COS(RADIANS(AJ504))))</f>
        <v>#DIV/0!</v>
      </c>
      <c r="AK509">
        <f>IF(DEGREES(ACOS(SIN(RADIANS(G509))*SIN(RADIANS(E514))+COS(RADIANS(G509))*COS(RADIANS(E514))*COS(RADIANS(AK504))))&gt;90,0,$F$4*$F$5/E513^2*(SIN(RADIANS(G509))*SIN(RADIANS(E514))+COS(RADIANS(G509))*COS(RADIANS(E514))*COS(RADIANS(AK504))))</f>
        <v>0</v>
      </c>
      <c r="AL509">
        <f>IF(DEGREES(ACOS(SIN(RADIANS(G509))*SIN(RADIANS(E514))+COS(RADIANS(G509))*COS(RADIANS(E514))*COS(RADIANS(AL504))))&gt;90,0,$F$4*$F$5/E513^2*(SIN(RADIANS(G509))*SIN(RADIANS(E514))+COS(RADIANS(G509))*COS(RADIANS(E514))*COS(RADIANS(AL504))))</f>
        <v>0</v>
      </c>
      <c r="AM509">
        <f>IF(DEGREES(ACOS(SIN(RADIANS(G509))*SIN(RADIANS(E514))+COS(RADIANS(G509))*COS(RADIANS(E514))*COS(RADIANS(AM504))))&gt;90,0,$F$4*$F$5/E513^2*(SIN(RADIANS(G509))*SIN(RADIANS(E514))+COS(RADIANS(G509))*COS(RADIANS(E514))*COS(RADIANS(AM504))))</f>
        <v>0</v>
      </c>
      <c r="AN509">
        <f>IF(DEGREES(ACOS(SIN(RADIANS(G509))*SIN(RADIANS(E514))+COS(RADIANS(G509))*COS(RADIANS(E514))*COS(RADIANS(AN504))))&gt;90,0,$F$4*$F$5/E513^2*(SIN(RADIANS(G509))*SIN(RADIANS(E514))+COS(RADIANS(G509))*COS(RADIANS(E514))*COS(RADIANS(AN504))))</f>
        <v>0</v>
      </c>
      <c r="AO509">
        <f>IF(DEGREES(ACOS(SIN(RADIANS(G509))*SIN(RADIANS(E514))+COS(RADIANS(G509))*COS(RADIANS(E514))*COS(RADIANS(AO504))))&gt;90,0,$F$4*$F$5/E513^2*(SIN(RADIANS(G509))*SIN(RADIANS(E514))+COS(RADIANS(G509))*COS(RADIANS(E514))*COS(RADIANS(AO504))))</f>
        <v>0</v>
      </c>
      <c r="AP509">
        <f>IF(DEGREES(ACOS(SIN(RADIANS(G509))*SIN(RADIANS(E514))+COS(RADIANS(G509))*COS(RADIANS(E514))*COS(RADIANS(AP504))))&gt;90,0,$F$4*$F$5/E513^2*(SIN(RADIANS(G509))*SIN(RADIANS(E514))+COS(RADIANS(G509))*COS(RADIANS(E514))*COS(RADIANS(AP504))))</f>
        <v>0</v>
      </c>
      <c r="AQ509">
        <f>IF(DEGREES(ACOS(SIN(RADIANS(G509))*SIN(RADIANS(E514))+COS(RADIANS(G509))*COS(RADIANS(E514))*COS(RADIANS(AQ504))))&gt;90,0,$F$4*$F$5/E513^2*(SIN(RADIANS(G509))*SIN(RADIANS(E514))+COS(RADIANS(G509))*COS(RADIANS(E514))*COS(RADIANS(AQ504))))</f>
        <v>0</v>
      </c>
      <c r="AR509">
        <f>IF(DEGREES(ACOS(SIN(RADIANS(G509))*SIN(RADIANS(E514))+COS(RADIANS(G509))*COS(RADIANS(E514))*COS(RADIANS(AR504))))&gt;90,0,$F$4*$F$5/E513^2*(SIN(RADIANS(G509))*SIN(RADIANS(E514))+COS(RADIANS(G509))*COS(RADIANS(E514))*COS(RADIANS(AR504))))</f>
        <v>0</v>
      </c>
    </row>
    <row r="510" spans="2:44" x14ac:dyDescent="0.5">
      <c r="B510" s="40" t="s">
        <v>782</v>
      </c>
      <c r="E510">
        <f>E509*$F$11</f>
        <v>0</v>
      </c>
      <c r="G510">
        <v>50</v>
      </c>
      <c r="I510">
        <f>IF(DEGREES(ACOS(SIN(RADIANS(G510))*SIN(RADIANS(E514))+COS(RADIANS(G510))*COS(RADIANS(E514))*COS(RADIANS(I504))))&gt;90,0,$F$4*$F$5/E513^2*(SIN(RADIANS(G510))*SIN(RADIANS(E514))+COS(RADIANS(G510))*COS(RADIANS(E514))*COS(RADIANS(I504))))</f>
        <v>0</v>
      </c>
      <c r="J510">
        <f>IF(DEGREES(ACOS(SIN(RADIANS(G510))*SIN(RADIANS(E514))+COS(RADIANS(G510))*COS(RADIANS(E514))*COS(RADIANS(J504))))&gt;90,0,$F$4*$F$5/E513^2*(SIN(RADIANS(G510))*SIN(RADIANS(E514))+COS(RADIANS(G510))*COS(RADIANS(E514))*COS(RADIANS(J504))))</f>
        <v>0</v>
      </c>
      <c r="K510">
        <f>IF(DEGREES(ACOS(SIN(RADIANS(G510))*SIN(RADIANS(E514))+COS(RADIANS(G510))*COS(RADIANS(E514))*COS(RADIANS(K504))))&gt;90,0,$F$4*$F$5/E513^2*(SIN(RADIANS(G510))*SIN(RADIANS(E514))+COS(RADIANS(G510))*COS(RADIANS(E514))*COS(RADIANS(K504))))</f>
        <v>0</v>
      </c>
      <c r="L510">
        <f>IF(DEGREES(ACOS(SIN(RADIANS(G510))*SIN(RADIANS(E514))+COS(RADIANS(G510))*COS(RADIANS(E514))*COS(RADIANS(L504))))&gt;90,0,$F$4*$F$5/E513^2*(SIN(RADIANS(G510))*SIN(RADIANS(E514))+COS(RADIANS(G510))*COS(RADIANS(E514))*COS(RADIANS(L504))))</f>
        <v>0</v>
      </c>
      <c r="M510">
        <f>IF(DEGREES(ACOS(SIN(RADIANS(G510))*SIN(RADIANS(E514))+COS(RADIANS(G510))*COS(RADIANS(E514))*COS(RADIANS(M504))))&gt;90,0,$F$4*$F$5/E513^2*(SIN(RADIANS(G510))*SIN(RADIANS(E514))+COS(RADIANS(G510))*COS(RADIANS(E514))*COS(RADIANS(M504))))</f>
        <v>0</v>
      </c>
      <c r="N510">
        <f>IF(DEGREES(ACOS(SIN(RADIANS(G510))*SIN(RADIANS(E514))+COS(RADIANS(G510))*COS(RADIANS(E514))*COS(RADIANS(N504))))&gt;90,0,$F$4*$F$5/E513^2*(SIN(RADIANS(G510))*SIN(RADIANS(E514))+COS(RADIANS(G510))*COS(RADIANS(E514))*COS(RADIANS(N504))))</f>
        <v>0</v>
      </c>
      <c r="O510">
        <f>IF(DEGREES(ACOS(SIN(RADIANS(G510))*SIN(RADIANS(E514))+COS(RADIANS(G510))*COS(RADIANS(E514))*COS(RADIANS(O504))))&gt;90,0,$F$4*$F$5/E513^2*(SIN(RADIANS(G510))*SIN(RADIANS(E514))+COS(RADIANS(G510))*COS(RADIANS(E514))*COS(RADIANS(O504))))</f>
        <v>0</v>
      </c>
      <c r="P510">
        <f>IF(DEGREES(ACOS(SIN(RADIANS(G510))*SIN(RADIANS(E514))+COS(RADIANS(G510))*COS(RADIANS(E514))*COS(RADIANS(P504))))&gt;90,0,$F$4*$F$5/E513^2*(SIN(RADIANS(G510))*SIN(RADIANS(E514))+COS(RADIANS(G510))*COS(RADIANS(E514))*COS(RADIANS(P504))))</f>
        <v>0</v>
      </c>
      <c r="Q510">
        <f>IF(DEGREES(ACOS(SIN(RADIANS(G510))*SIN(RADIANS(E514))+COS(RADIANS(G510))*COS(RADIANS(E514))*COS(RADIANS(Q504))))&gt;90,0,$F$4*$F$5/E513^2*(SIN(RADIANS(G510))*SIN(RADIANS(E514))+COS(RADIANS(G510))*COS(RADIANS(E514))*COS(RADIANS(Q504))))</f>
        <v>0</v>
      </c>
      <c r="R510" t="e">
        <f>IF(DEGREES(ACOS(SIN(RADIANS(G510))*SIN(RADIANS(E514))+COS(RADIANS(G510))*COS(RADIANS(E514))*COS(RADIANS(R504))))&gt;90,0,$F$4*$F$5/E513^2*(SIN(RADIANS(G510))*SIN(RADIANS(E514))+COS(RADIANS(G510))*COS(RADIANS(E514))*COS(RADIANS(R504))))</f>
        <v>#DIV/0!</v>
      </c>
      <c r="S510" t="e">
        <f>IF(DEGREES(ACOS(SIN(RADIANS(G510))*SIN(RADIANS(E514))+COS(RADIANS(G510))*COS(RADIANS(E514))*COS(RADIANS(S504))))&gt;90,0,$F$4*$F$5/E513^2*(SIN(RADIANS(G510))*SIN(RADIANS(E514))+COS(RADIANS(G510))*COS(RADIANS(E514))*COS(RADIANS(S504))))</f>
        <v>#DIV/0!</v>
      </c>
      <c r="T510" t="e">
        <f>IF(DEGREES(ACOS(SIN(RADIANS(G510))*SIN(RADIANS(E514))+COS(RADIANS(G510))*COS(RADIANS(E514))*COS(RADIANS(T504))))&gt;90,0,$F$4*$F$5/E513^2*(SIN(RADIANS(G510))*SIN(RADIANS(E514))+COS(RADIANS(G510))*COS(RADIANS(E514))*COS(RADIANS(T504))))</f>
        <v>#DIV/0!</v>
      </c>
      <c r="U510" t="e">
        <f>IF(DEGREES(ACOS(SIN(RADIANS(G510))*SIN(RADIANS(E514))+COS(RADIANS(G510))*COS(RADIANS(E514))*COS(RADIANS(U504))))&gt;90,0,$F$4*$F$5/E513^2*(SIN(RADIANS(G510))*SIN(RADIANS(E514))+COS(RADIANS(G510))*COS(RADIANS(E514))*COS(RADIANS(U504))))</f>
        <v>#DIV/0!</v>
      </c>
      <c r="V510" t="e">
        <f>IF(DEGREES(ACOS(SIN(RADIANS(G510))*SIN(RADIANS(E514))+COS(RADIANS(G510))*COS(RADIANS(E514))*COS(RADIANS(V504))))&gt;90,0,$F$4*$F$5/E513^2*(SIN(RADIANS(G510))*SIN(RADIANS(E514))+COS(RADIANS(G510))*COS(RADIANS(E514))*COS(RADIANS(V504))))</f>
        <v>#DIV/0!</v>
      </c>
      <c r="W510" t="e">
        <f>IF(DEGREES(ACOS(SIN(RADIANS(G510))*SIN(RADIANS(E514))+COS(RADIANS(G510))*COS(RADIANS(E514))*COS(RADIANS(W504))))&gt;90,0,$F$4*$F$5/E513^2*(SIN(RADIANS(G510))*SIN(RADIANS(E514))+COS(RADIANS(G510))*COS(RADIANS(E514))*COS(RADIANS(W504))))</f>
        <v>#DIV/0!</v>
      </c>
      <c r="X510" t="e">
        <f>IF(DEGREES(ACOS(SIN(RADIANS(G510))*SIN(RADIANS(E514))+COS(RADIANS(G510))*COS(RADIANS(E514))*COS(RADIANS(X504))))&gt;90,0,$F$4*$F$5/E513^2*(SIN(RADIANS(G510))*SIN(RADIANS(E514))+COS(RADIANS(G510))*COS(RADIANS(E514))*COS(RADIANS(X504))))</f>
        <v>#DIV/0!</v>
      </c>
      <c r="Y510" t="e">
        <f>IF(DEGREES(ACOS(SIN(RADIANS(G510))*SIN(RADIANS(E514))+COS(RADIANS(G510))*COS(RADIANS(E514))*COS(RADIANS(Y504))))&gt;90,0,$F$4*$F$5/E513^2*(SIN(RADIANS(G510))*SIN(RADIANS(E514))+COS(RADIANS(G510))*COS(RADIANS(E514))*COS(RADIANS(Y504))))</f>
        <v>#DIV/0!</v>
      </c>
      <c r="Z510" t="e">
        <f>IF(DEGREES(ACOS(SIN(RADIANS(G510))*SIN(RADIANS(E514))+COS(RADIANS(G510))*COS(RADIANS(E514))*COS(RADIANS(Z504))))&gt;90,0,$F$4*$F$5/E513^2*(SIN(RADIANS(G510))*SIN(RADIANS(E514))+COS(RADIANS(G510))*COS(RADIANS(E514))*COS(RADIANS(Z504))))</f>
        <v>#DIV/0!</v>
      </c>
      <c r="AA510" t="e">
        <f>IF(DEGREES(ACOS(SIN(RADIANS(G510))*SIN(RADIANS(E514))+COS(RADIANS(G510))*COS(RADIANS(E514))*COS(RADIANS(AA504))))&gt;90,0,$F$4*$F$5/E513^2*(SIN(RADIANS(G510))*SIN(RADIANS(E514))+COS(RADIANS(G510))*COS(RADIANS(E514))*COS(RADIANS(AA504))))</f>
        <v>#DIV/0!</v>
      </c>
      <c r="AB510" t="e">
        <f>IF(DEGREES(ACOS(SIN(RADIANS(G510))*SIN(RADIANS(E514))+COS(RADIANS(G510))*COS(RADIANS(E514))*COS(RADIANS(AB504))))&gt;90,0,$F$4*$F$5/E513^2*(SIN(RADIANS(G510))*SIN(RADIANS(E514))+COS(RADIANS(G510))*COS(RADIANS(E514))*COS(RADIANS(AB504))))</f>
        <v>#DIV/0!</v>
      </c>
      <c r="AC510" t="e">
        <f>IF(DEGREES(ACOS(SIN(RADIANS(G510))*SIN(RADIANS(E514))+COS(RADIANS(G510))*COS(RADIANS(E514))*COS(RADIANS(AC504))))&gt;90,0,$F$4*$F$5/E513^2*(SIN(RADIANS(G510))*SIN(RADIANS(E514))+COS(RADIANS(G510))*COS(RADIANS(E514))*COS(RADIANS(AC504))))</f>
        <v>#DIV/0!</v>
      </c>
      <c r="AD510" t="e">
        <f>IF(DEGREES(ACOS(SIN(RADIANS(G510))*SIN(RADIANS(E514))+COS(RADIANS(G510))*COS(RADIANS(E514))*COS(RADIANS(AD504))))&gt;90,0,$F$4*$F$5/E513^2*(SIN(RADIANS(G510))*SIN(RADIANS(E514))+COS(RADIANS(G510))*COS(RADIANS(E514))*COS(RADIANS(AD504))))</f>
        <v>#DIV/0!</v>
      </c>
      <c r="AE510" t="e">
        <f>IF(DEGREES(ACOS(SIN(RADIANS(G510))*SIN(RADIANS(E514))+COS(RADIANS(G510))*COS(RADIANS(E514))*COS(RADIANS(AE504))))&gt;90,0,$F$4*$F$5/E513^2*(SIN(RADIANS(G510))*SIN(RADIANS(E514))+COS(RADIANS(G510))*COS(RADIANS(E514))*COS(RADIANS(AE504))))</f>
        <v>#DIV/0!</v>
      </c>
      <c r="AF510" t="e">
        <f>IF(DEGREES(ACOS(SIN(RADIANS(G510))*SIN(RADIANS(E514))+COS(RADIANS(G510))*COS(RADIANS(E514))*COS(RADIANS(AF504))))&gt;90,0,$F$4*$F$5/E513^2*(SIN(RADIANS(G510))*SIN(RADIANS(E514))+COS(RADIANS(G510))*COS(RADIANS(E514))*COS(RADIANS(AF504))))</f>
        <v>#DIV/0!</v>
      </c>
      <c r="AG510" t="e">
        <f>IF(DEGREES(ACOS(SIN(RADIANS(G510))*SIN(RADIANS(E514))+COS(RADIANS(G510))*COS(RADIANS(E514))*COS(RADIANS(AG504))))&gt;90,0,$F$4*$F$5/E513^2*(SIN(RADIANS(G510))*SIN(RADIANS(E514))+COS(RADIANS(G510))*COS(RADIANS(E514))*COS(RADIANS(AG504))))</f>
        <v>#DIV/0!</v>
      </c>
      <c r="AH510" t="e">
        <f>IF(DEGREES(ACOS(SIN(RADIANS(G510))*SIN(RADIANS(E514))+COS(RADIANS(G510))*COS(RADIANS(E514))*COS(RADIANS(AH504))))&gt;90,0,$F$4*$F$5/E513^2*(SIN(RADIANS(G510))*SIN(RADIANS(E514))+COS(RADIANS(G510))*COS(RADIANS(E514))*COS(RADIANS(AH504))))</f>
        <v>#DIV/0!</v>
      </c>
      <c r="AI510" t="e">
        <f>IF(DEGREES(ACOS(SIN(RADIANS(G510))*SIN(RADIANS(E514))+COS(RADIANS(G510))*COS(RADIANS(E514))*COS(RADIANS(AI504))))&gt;90,0,$F$4*$F$5/E513^2*(SIN(RADIANS(G510))*SIN(RADIANS(E514))+COS(RADIANS(G510))*COS(RADIANS(E514))*COS(RADIANS(AI504))))</f>
        <v>#DIV/0!</v>
      </c>
      <c r="AJ510" t="e">
        <f>IF(DEGREES(ACOS(SIN(RADIANS(G510))*SIN(RADIANS(E514))+COS(RADIANS(G510))*COS(RADIANS(E514))*COS(RADIANS(AJ504))))&gt;90,0,$F$4*$F$5/E513^2*(SIN(RADIANS(G510))*SIN(RADIANS(E514))+COS(RADIANS(G510))*COS(RADIANS(E514))*COS(RADIANS(AJ504))))</f>
        <v>#DIV/0!</v>
      </c>
      <c r="AK510">
        <f>IF(DEGREES(ACOS(SIN(RADIANS(G510))*SIN(RADIANS(E514))+COS(RADIANS(G510))*COS(RADIANS(E514))*COS(RADIANS(AK504))))&gt;90,0,$F$4*$F$5/E513^2*(SIN(RADIANS(G510))*SIN(RADIANS(E514))+COS(RADIANS(G510))*COS(RADIANS(E514))*COS(RADIANS(AK504))))</f>
        <v>0</v>
      </c>
      <c r="AL510">
        <f>IF(DEGREES(ACOS(SIN(RADIANS(G510))*SIN(RADIANS(E514))+COS(RADIANS(G510))*COS(RADIANS(E514))*COS(RADIANS(AL504))))&gt;90,0,$F$4*$F$5/E513^2*(SIN(RADIANS(G510))*SIN(RADIANS(E514))+COS(RADIANS(G510))*COS(RADIANS(E514))*COS(RADIANS(AL504))))</f>
        <v>0</v>
      </c>
      <c r="AM510">
        <f>IF(DEGREES(ACOS(SIN(RADIANS(G510))*SIN(RADIANS(E514))+COS(RADIANS(G510))*COS(RADIANS(E514))*COS(RADIANS(AM504))))&gt;90,0,$F$4*$F$5/E513^2*(SIN(RADIANS(G510))*SIN(RADIANS(E514))+COS(RADIANS(G510))*COS(RADIANS(E514))*COS(RADIANS(AM504))))</f>
        <v>0</v>
      </c>
      <c r="AN510">
        <f>IF(DEGREES(ACOS(SIN(RADIANS(G510))*SIN(RADIANS(E514))+COS(RADIANS(G510))*COS(RADIANS(E514))*COS(RADIANS(AN504))))&gt;90,0,$F$4*$F$5/E513^2*(SIN(RADIANS(G510))*SIN(RADIANS(E514))+COS(RADIANS(G510))*COS(RADIANS(E514))*COS(RADIANS(AN504))))</f>
        <v>0</v>
      </c>
      <c r="AO510">
        <f>IF(DEGREES(ACOS(SIN(RADIANS(G510))*SIN(RADIANS(E514))+COS(RADIANS(G510))*COS(RADIANS(E514))*COS(RADIANS(AO504))))&gt;90,0,$F$4*$F$5/E513^2*(SIN(RADIANS(G510))*SIN(RADIANS(E514))+COS(RADIANS(G510))*COS(RADIANS(E514))*COS(RADIANS(AO504))))</f>
        <v>0</v>
      </c>
      <c r="AP510">
        <f>IF(DEGREES(ACOS(SIN(RADIANS(G510))*SIN(RADIANS(E514))+COS(RADIANS(G510))*COS(RADIANS(E514))*COS(RADIANS(AP504))))&gt;90,0,$F$4*$F$5/E513^2*(SIN(RADIANS(G510))*SIN(RADIANS(E514))+COS(RADIANS(G510))*COS(RADIANS(E514))*COS(RADIANS(AP504))))</f>
        <v>0</v>
      </c>
      <c r="AQ510">
        <f>IF(DEGREES(ACOS(SIN(RADIANS(G510))*SIN(RADIANS(E514))+COS(RADIANS(G510))*COS(RADIANS(E514))*COS(RADIANS(AQ504))))&gt;90,0,$F$4*$F$5/E513^2*(SIN(RADIANS(G510))*SIN(RADIANS(E514))+COS(RADIANS(G510))*COS(RADIANS(E514))*COS(RADIANS(AQ504))))</f>
        <v>0</v>
      </c>
      <c r="AR510">
        <f>IF(DEGREES(ACOS(SIN(RADIANS(G510))*SIN(RADIANS(E514))+COS(RADIANS(G510))*COS(RADIANS(E514))*COS(RADIANS(AR504))))&gt;90,0,$F$4*$F$5/E513^2*(SIN(RADIANS(G510))*SIN(RADIANS(E514))+COS(RADIANS(G510))*COS(RADIANS(E514))*COS(RADIANS(AR504))))</f>
        <v>0</v>
      </c>
    </row>
    <row r="511" spans="2:44" x14ac:dyDescent="0.5">
      <c r="B511" s="40" t="s">
        <v>783</v>
      </c>
      <c r="E511" t="str">
        <f>IF($F$10=0,"N/A",$F$10*(E506/360)-ROUNDDOWN($F$10*(E506/360),0))</f>
        <v>N/A</v>
      </c>
      <c r="G511">
        <v>40</v>
      </c>
      <c r="I511">
        <f>IF(DEGREES(ACOS(SIN(RADIANS(G511))*SIN(RADIANS(E514))+COS(RADIANS(G511))*COS(RADIANS(E514))*COS(RADIANS(I504))))&gt;90,0,$F$4*$F$5/E513^2*(SIN(RADIANS(G511))*SIN(RADIANS(E514))+COS(RADIANS(G511))*COS(RADIANS(E514))*COS(RADIANS(I504))))</f>
        <v>0</v>
      </c>
      <c r="J511">
        <f>IF(DEGREES(ACOS(SIN(RADIANS(G511))*SIN(RADIANS(E514))+COS(RADIANS(G511))*COS(RADIANS(E514))*COS(RADIANS(J504))))&gt;90,0,$F$4*$F$5/E513^2*(SIN(RADIANS(G511))*SIN(RADIANS(E514))+COS(RADIANS(G511))*COS(RADIANS(E514))*COS(RADIANS(J504))))</f>
        <v>0</v>
      </c>
      <c r="K511">
        <f>IF(DEGREES(ACOS(SIN(RADIANS(G511))*SIN(RADIANS(E514))+COS(RADIANS(G511))*COS(RADIANS(E514))*COS(RADIANS(K504))))&gt;90,0,$F$4*$F$5/E513^2*(SIN(RADIANS(G511))*SIN(RADIANS(E514))+COS(RADIANS(G511))*COS(RADIANS(E514))*COS(RADIANS(K504))))</f>
        <v>0</v>
      </c>
      <c r="L511">
        <f>IF(DEGREES(ACOS(SIN(RADIANS(G511))*SIN(RADIANS(E514))+COS(RADIANS(G511))*COS(RADIANS(E514))*COS(RADIANS(L504))))&gt;90,0,$F$4*$F$5/E513^2*(SIN(RADIANS(G511))*SIN(RADIANS(E514))+COS(RADIANS(G511))*COS(RADIANS(E514))*COS(RADIANS(L504))))</f>
        <v>0</v>
      </c>
      <c r="M511">
        <f>IF(DEGREES(ACOS(SIN(RADIANS(G511))*SIN(RADIANS(E514))+COS(RADIANS(G511))*COS(RADIANS(E514))*COS(RADIANS(M504))))&gt;90,0,$F$4*$F$5/E513^2*(SIN(RADIANS(G511))*SIN(RADIANS(E514))+COS(RADIANS(G511))*COS(RADIANS(E514))*COS(RADIANS(M504))))</f>
        <v>0</v>
      </c>
      <c r="N511">
        <f>IF(DEGREES(ACOS(SIN(RADIANS(G511))*SIN(RADIANS(E514))+COS(RADIANS(G511))*COS(RADIANS(E514))*COS(RADIANS(N504))))&gt;90,0,$F$4*$F$5/E513^2*(SIN(RADIANS(G511))*SIN(RADIANS(E514))+COS(RADIANS(G511))*COS(RADIANS(E514))*COS(RADIANS(N504))))</f>
        <v>0</v>
      </c>
      <c r="O511">
        <f>IF(DEGREES(ACOS(SIN(RADIANS(G511))*SIN(RADIANS(E514))+COS(RADIANS(G511))*COS(RADIANS(E514))*COS(RADIANS(O504))))&gt;90,0,$F$4*$F$5/E513^2*(SIN(RADIANS(G511))*SIN(RADIANS(E514))+COS(RADIANS(G511))*COS(RADIANS(E514))*COS(RADIANS(O504))))</f>
        <v>0</v>
      </c>
      <c r="P511">
        <f>IF(DEGREES(ACOS(SIN(RADIANS(G511))*SIN(RADIANS(E514))+COS(RADIANS(G511))*COS(RADIANS(E514))*COS(RADIANS(P504))))&gt;90,0,$F$4*$F$5/E513^2*(SIN(RADIANS(G511))*SIN(RADIANS(E514))+COS(RADIANS(G511))*COS(RADIANS(E514))*COS(RADIANS(P504))))</f>
        <v>0</v>
      </c>
      <c r="Q511">
        <f>IF(DEGREES(ACOS(SIN(RADIANS(G511))*SIN(RADIANS(E514))+COS(RADIANS(G511))*COS(RADIANS(E514))*COS(RADIANS(Q504))))&gt;90,0,$F$4*$F$5/E513^2*(SIN(RADIANS(G511))*SIN(RADIANS(E514))+COS(RADIANS(G511))*COS(RADIANS(E514))*COS(RADIANS(Q504))))</f>
        <v>0</v>
      </c>
      <c r="R511" t="e">
        <f>IF(DEGREES(ACOS(SIN(RADIANS(G511))*SIN(RADIANS(E514))+COS(RADIANS(G511))*COS(RADIANS(E514))*COS(RADIANS(R504))))&gt;90,0,$F$4*$F$5/E513^2*(SIN(RADIANS(G511))*SIN(RADIANS(E514))+COS(RADIANS(G511))*COS(RADIANS(E514))*COS(RADIANS(R504))))</f>
        <v>#DIV/0!</v>
      </c>
      <c r="S511" t="e">
        <f>IF(DEGREES(ACOS(SIN(RADIANS(G511))*SIN(RADIANS(E514))+COS(RADIANS(G511))*COS(RADIANS(E514))*COS(RADIANS(S504))))&gt;90,0,$F$4*$F$5/E513^2*(SIN(RADIANS(G511))*SIN(RADIANS(E514))+COS(RADIANS(G511))*COS(RADIANS(E514))*COS(RADIANS(S504))))</f>
        <v>#DIV/0!</v>
      </c>
      <c r="T511" t="e">
        <f>IF(DEGREES(ACOS(SIN(RADIANS(G511))*SIN(RADIANS(E514))+COS(RADIANS(G511))*COS(RADIANS(E514))*COS(RADIANS(T504))))&gt;90,0,$F$4*$F$5/E513^2*(SIN(RADIANS(G511))*SIN(RADIANS(E514))+COS(RADIANS(G511))*COS(RADIANS(E514))*COS(RADIANS(T504))))</f>
        <v>#DIV/0!</v>
      </c>
      <c r="U511" t="e">
        <f>IF(DEGREES(ACOS(SIN(RADIANS(G511))*SIN(RADIANS(E514))+COS(RADIANS(G511))*COS(RADIANS(E514))*COS(RADIANS(U504))))&gt;90,0,$F$4*$F$5/E513^2*(SIN(RADIANS(G511))*SIN(RADIANS(E514))+COS(RADIANS(G511))*COS(RADIANS(E514))*COS(RADIANS(U504))))</f>
        <v>#DIV/0!</v>
      </c>
      <c r="V511" t="e">
        <f>IF(DEGREES(ACOS(SIN(RADIANS(G511))*SIN(RADIANS(E514))+COS(RADIANS(G511))*COS(RADIANS(E514))*COS(RADIANS(V504))))&gt;90,0,$F$4*$F$5/E513^2*(SIN(RADIANS(G511))*SIN(RADIANS(E514))+COS(RADIANS(G511))*COS(RADIANS(E514))*COS(RADIANS(V504))))</f>
        <v>#DIV/0!</v>
      </c>
      <c r="W511" t="e">
        <f>IF(DEGREES(ACOS(SIN(RADIANS(G511))*SIN(RADIANS(E514))+COS(RADIANS(G511))*COS(RADIANS(E514))*COS(RADIANS(W504))))&gt;90,0,$F$4*$F$5/E513^2*(SIN(RADIANS(G511))*SIN(RADIANS(E514))+COS(RADIANS(G511))*COS(RADIANS(E514))*COS(RADIANS(W504))))</f>
        <v>#DIV/0!</v>
      </c>
      <c r="X511" t="e">
        <f>IF(DEGREES(ACOS(SIN(RADIANS(G511))*SIN(RADIANS(E514))+COS(RADIANS(G511))*COS(RADIANS(E514))*COS(RADIANS(X504))))&gt;90,0,$F$4*$F$5/E513^2*(SIN(RADIANS(G511))*SIN(RADIANS(E514))+COS(RADIANS(G511))*COS(RADIANS(E514))*COS(RADIANS(X504))))</f>
        <v>#DIV/0!</v>
      </c>
      <c r="Y511" t="e">
        <f>IF(DEGREES(ACOS(SIN(RADIANS(G511))*SIN(RADIANS(E514))+COS(RADIANS(G511))*COS(RADIANS(E514))*COS(RADIANS(Y504))))&gt;90,0,$F$4*$F$5/E513^2*(SIN(RADIANS(G511))*SIN(RADIANS(E514))+COS(RADIANS(G511))*COS(RADIANS(E514))*COS(RADIANS(Y504))))</f>
        <v>#DIV/0!</v>
      </c>
      <c r="Z511" t="e">
        <f>IF(DEGREES(ACOS(SIN(RADIANS(G511))*SIN(RADIANS(E514))+COS(RADIANS(G511))*COS(RADIANS(E514))*COS(RADIANS(Z504))))&gt;90,0,$F$4*$F$5/E513^2*(SIN(RADIANS(G511))*SIN(RADIANS(E514))+COS(RADIANS(G511))*COS(RADIANS(E514))*COS(RADIANS(Z504))))</f>
        <v>#DIV/0!</v>
      </c>
      <c r="AA511" t="e">
        <f>IF(DEGREES(ACOS(SIN(RADIANS(G511))*SIN(RADIANS(E514))+COS(RADIANS(G511))*COS(RADIANS(E514))*COS(RADIANS(AA504))))&gt;90,0,$F$4*$F$5/E513^2*(SIN(RADIANS(G511))*SIN(RADIANS(E514))+COS(RADIANS(G511))*COS(RADIANS(E514))*COS(RADIANS(AA504))))</f>
        <v>#DIV/0!</v>
      </c>
      <c r="AB511" t="e">
        <f>IF(DEGREES(ACOS(SIN(RADIANS(G511))*SIN(RADIANS(E514))+COS(RADIANS(G511))*COS(RADIANS(E514))*COS(RADIANS(AB504))))&gt;90,0,$F$4*$F$5/E513^2*(SIN(RADIANS(G511))*SIN(RADIANS(E514))+COS(RADIANS(G511))*COS(RADIANS(E514))*COS(RADIANS(AB504))))</f>
        <v>#DIV/0!</v>
      </c>
      <c r="AC511" t="e">
        <f>IF(DEGREES(ACOS(SIN(RADIANS(G511))*SIN(RADIANS(E514))+COS(RADIANS(G511))*COS(RADIANS(E514))*COS(RADIANS(AC504))))&gt;90,0,$F$4*$F$5/E513^2*(SIN(RADIANS(G511))*SIN(RADIANS(E514))+COS(RADIANS(G511))*COS(RADIANS(E514))*COS(RADIANS(AC504))))</f>
        <v>#DIV/0!</v>
      </c>
      <c r="AD511" t="e">
        <f>IF(DEGREES(ACOS(SIN(RADIANS(G511))*SIN(RADIANS(E514))+COS(RADIANS(G511))*COS(RADIANS(E514))*COS(RADIANS(AD504))))&gt;90,0,$F$4*$F$5/E513^2*(SIN(RADIANS(G511))*SIN(RADIANS(E514))+COS(RADIANS(G511))*COS(RADIANS(E514))*COS(RADIANS(AD504))))</f>
        <v>#DIV/0!</v>
      </c>
      <c r="AE511" t="e">
        <f>IF(DEGREES(ACOS(SIN(RADIANS(G511))*SIN(RADIANS(E514))+COS(RADIANS(G511))*COS(RADIANS(E514))*COS(RADIANS(AE504))))&gt;90,0,$F$4*$F$5/E513^2*(SIN(RADIANS(G511))*SIN(RADIANS(E514))+COS(RADIANS(G511))*COS(RADIANS(E514))*COS(RADIANS(AE504))))</f>
        <v>#DIV/0!</v>
      </c>
      <c r="AF511" t="e">
        <f>IF(DEGREES(ACOS(SIN(RADIANS(G511))*SIN(RADIANS(E514))+COS(RADIANS(G511))*COS(RADIANS(E514))*COS(RADIANS(AF504))))&gt;90,0,$F$4*$F$5/E513^2*(SIN(RADIANS(G511))*SIN(RADIANS(E514))+COS(RADIANS(G511))*COS(RADIANS(E514))*COS(RADIANS(AF504))))</f>
        <v>#DIV/0!</v>
      </c>
      <c r="AG511" t="e">
        <f>IF(DEGREES(ACOS(SIN(RADIANS(G511))*SIN(RADIANS(E514))+COS(RADIANS(G511))*COS(RADIANS(E514))*COS(RADIANS(AG504))))&gt;90,0,$F$4*$F$5/E513^2*(SIN(RADIANS(G511))*SIN(RADIANS(E514))+COS(RADIANS(G511))*COS(RADIANS(E514))*COS(RADIANS(AG504))))</f>
        <v>#DIV/0!</v>
      </c>
      <c r="AH511" t="e">
        <f>IF(DEGREES(ACOS(SIN(RADIANS(G511))*SIN(RADIANS(E514))+COS(RADIANS(G511))*COS(RADIANS(E514))*COS(RADIANS(AH504))))&gt;90,0,$F$4*$F$5/E513^2*(SIN(RADIANS(G511))*SIN(RADIANS(E514))+COS(RADIANS(G511))*COS(RADIANS(E514))*COS(RADIANS(AH504))))</f>
        <v>#DIV/0!</v>
      </c>
      <c r="AI511" t="e">
        <f>IF(DEGREES(ACOS(SIN(RADIANS(G511))*SIN(RADIANS(E514))+COS(RADIANS(G511))*COS(RADIANS(E514))*COS(RADIANS(AI504))))&gt;90,0,$F$4*$F$5/E513^2*(SIN(RADIANS(G511))*SIN(RADIANS(E514))+COS(RADIANS(G511))*COS(RADIANS(E514))*COS(RADIANS(AI504))))</f>
        <v>#DIV/0!</v>
      </c>
      <c r="AJ511" t="e">
        <f>IF(DEGREES(ACOS(SIN(RADIANS(G511))*SIN(RADIANS(E514))+COS(RADIANS(G511))*COS(RADIANS(E514))*COS(RADIANS(AJ504))))&gt;90,0,$F$4*$F$5/E513^2*(SIN(RADIANS(G511))*SIN(RADIANS(E514))+COS(RADIANS(G511))*COS(RADIANS(E514))*COS(RADIANS(AJ504))))</f>
        <v>#DIV/0!</v>
      </c>
      <c r="AK511">
        <f>IF(DEGREES(ACOS(SIN(RADIANS(G511))*SIN(RADIANS(E514))+COS(RADIANS(G511))*COS(RADIANS(E514))*COS(RADIANS(AK504))))&gt;90,0,$F$4*$F$5/E513^2*(SIN(RADIANS(G511))*SIN(RADIANS(E514))+COS(RADIANS(G511))*COS(RADIANS(E514))*COS(RADIANS(AK504))))</f>
        <v>0</v>
      </c>
      <c r="AL511">
        <f>IF(DEGREES(ACOS(SIN(RADIANS(G511))*SIN(RADIANS(E514))+COS(RADIANS(G511))*COS(RADIANS(E514))*COS(RADIANS(AL504))))&gt;90,0,$F$4*$F$5/E513^2*(SIN(RADIANS(G511))*SIN(RADIANS(E514))+COS(RADIANS(G511))*COS(RADIANS(E514))*COS(RADIANS(AL504))))</f>
        <v>0</v>
      </c>
      <c r="AM511">
        <f>IF(DEGREES(ACOS(SIN(RADIANS(G511))*SIN(RADIANS(E514))+COS(RADIANS(G511))*COS(RADIANS(E514))*COS(RADIANS(AM504))))&gt;90,0,$F$4*$F$5/E513^2*(SIN(RADIANS(G511))*SIN(RADIANS(E514))+COS(RADIANS(G511))*COS(RADIANS(E514))*COS(RADIANS(AM504))))</f>
        <v>0</v>
      </c>
      <c r="AN511">
        <f>IF(DEGREES(ACOS(SIN(RADIANS(G511))*SIN(RADIANS(E514))+COS(RADIANS(G511))*COS(RADIANS(E514))*COS(RADIANS(AN504))))&gt;90,0,$F$4*$F$5/E513^2*(SIN(RADIANS(G511))*SIN(RADIANS(E514))+COS(RADIANS(G511))*COS(RADIANS(E514))*COS(RADIANS(AN504))))</f>
        <v>0</v>
      </c>
      <c r="AO511">
        <f>IF(DEGREES(ACOS(SIN(RADIANS(G511))*SIN(RADIANS(E514))+COS(RADIANS(G511))*COS(RADIANS(E514))*COS(RADIANS(AO504))))&gt;90,0,$F$4*$F$5/E513^2*(SIN(RADIANS(G511))*SIN(RADIANS(E514))+COS(RADIANS(G511))*COS(RADIANS(E514))*COS(RADIANS(AO504))))</f>
        <v>0</v>
      </c>
      <c r="AP511">
        <f>IF(DEGREES(ACOS(SIN(RADIANS(G511))*SIN(RADIANS(E514))+COS(RADIANS(G511))*COS(RADIANS(E514))*COS(RADIANS(AP504))))&gt;90,0,$F$4*$F$5/E513^2*(SIN(RADIANS(G511))*SIN(RADIANS(E514))+COS(RADIANS(G511))*COS(RADIANS(E514))*COS(RADIANS(AP504))))</f>
        <v>0</v>
      </c>
      <c r="AQ511">
        <f>IF(DEGREES(ACOS(SIN(RADIANS(G511))*SIN(RADIANS(E514))+COS(RADIANS(G511))*COS(RADIANS(E514))*COS(RADIANS(AQ504))))&gt;90,0,$F$4*$F$5/E513^2*(SIN(RADIANS(G511))*SIN(RADIANS(E514))+COS(RADIANS(G511))*COS(RADIANS(E514))*COS(RADIANS(AQ504))))</f>
        <v>0</v>
      </c>
      <c r="AR511">
        <f>IF(DEGREES(ACOS(SIN(RADIANS(G511))*SIN(RADIANS(E514))+COS(RADIANS(G511))*COS(RADIANS(E514))*COS(RADIANS(AR504))))&gt;90,0,$F$4*$F$5/E513^2*(SIN(RADIANS(G511))*SIN(RADIANS(E514))+COS(RADIANS(G511))*COS(RADIANS(E514))*COS(RADIANS(AR504))))</f>
        <v>0</v>
      </c>
    </row>
    <row r="512" spans="2:44" x14ac:dyDescent="0.5">
      <c r="B512" s="40" t="s">
        <v>784</v>
      </c>
      <c r="E512" t="str">
        <f>IF($F$10=0,"N/A",E511*$F$11/$F$10)</f>
        <v>N/A</v>
      </c>
      <c r="G512">
        <v>30</v>
      </c>
      <c r="I512">
        <f>IF(DEGREES(ACOS(SIN(RADIANS(G512))*SIN(RADIANS(E514))+COS(RADIANS(G512))*COS(RADIANS(E514))*COS(RADIANS(I504))))&gt;90,0,$F$4*$F$5/E513^2*(SIN(RADIANS(G512))*SIN(RADIANS(E514))+COS(RADIANS(G512))*COS(RADIANS(E514))*COS(RADIANS(I504))))</f>
        <v>0</v>
      </c>
      <c r="J512">
        <f>IF(DEGREES(ACOS(SIN(RADIANS(G512))*SIN(RADIANS(E514))+COS(RADIANS(G512))*COS(RADIANS(E514))*COS(RADIANS(J504))))&gt;90,0,$F$4*$F$5/E513^2*(SIN(RADIANS(G512))*SIN(RADIANS(E514))+COS(RADIANS(G512))*COS(RADIANS(E514))*COS(RADIANS(J504))))</f>
        <v>0</v>
      </c>
      <c r="K512">
        <f>IF(DEGREES(ACOS(SIN(RADIANS(G512))*SIN(RADIANS(E514))+COS(RADIANS(G512))*COS(RADIANS(E514))*COS(RADIANS(K504))))&gt;90,0,$F$4*$F$5/E513^2*(SIN(RADIANS(G512))*SIN(RADIANS(E514))+COS(RADIANS(G512))*COS(RADIANS(E514))*COS(RADIANS(K504))))</f>
        <v>0</v>
      </c>
      <c r="L512">
        <f>IF(DEGREES(ACOS(SIN(RADIANS(G512))*SIN(RADIANS(E514))+COS(RADIANS(G512))*COS(RADIANS(E514))*COS(RADIANS(L504))))&gt;90,0,$F$4*$F$5/E513^2*(SIN(RADIANS(G512))*SIN(RADIANS(E514))+COS(RADIANS(G512))*COS(RADIANS(E514))*COS(RADIANS(L504))))</f>
        <v>0</v>
      </c>
      <c r="M512">
        <f>IF(DEGREES(ACOS(SIN(RADIANS(G512))*SIN(RADIANS(E514))+COS(RADIANS(G512))*COS(RADIANS(E514))*COS(RADIANS(M504))))&gt;90,0,$F$4*$F$5/E513^2*(SIN(RADIANS(G512))*SIN(RADIANS(E514))+COS(RADIANS(G512))*COS(RADIANS(E514))*COS(RADIANS(M504))))</f>
        <v>0</v>
      </c>
      <c r="N512">
        <f>IF(DEGREES(ACOS(SIN(RADIANS(G512))*SIN(RADIANS(E514))+COS(RADIANS(G512))*COS(RADIANS(E514))*COS(RADIANS(N504))))&gt;90,0,$F$4*$F$5/E513^2*(SIN(RADIANS(G512))*SIN(RADIANS(E514))+COS(RADIANS(G512))*COS(RADIANS(E514))*COS(RADIANS(N504))))</f>
        <v>0</v>
      </c>
      <c r="O512">
        <f>IF(DEGREES(ACOS(SIN(RADIANS(G512))*SIN(RADIANS(E514))+COS(RADIANS(G512))*COS(RADIANS(E514))*COS(RADIANS(O504))))&gt;90,0,$F$4*$F$5/E513^2*(SIN(RADIANS(G512))*SIN(RADIANS(E514))+COS(RADIANS(G512))*COS(RADIANS(E514))*COS(RADIANS(O504))))</f>
        <v>0</v>
      </c>
      <c r="P512">
        <f>IF(DEGREES(ACOS(SIN(RADIANS(G512))*SIN(RADIANS(E514))+COS(RADIANS(G512))*COS(RADIANS(E514))*COS(RADIANS(P504))))&gt;90,0,$F$4*$F$5/E513^2*(SIN(RADIANS(G512))*SIN(RADIANS(E514))+COS(RADIANS(G512))*COS(RADIANS(E514))*COS(RADIANS(P504))))</f>
        <v>0</v>
      </c>
      <c r="Q512">
        <f>IF(DEGREES(ACOS(SIN(RADIANS(G512))*SIN(RADIANS(E514))+COS(RADIANS(G512))*COS(RADIANS(E514))*COS(RADIANS(Q504))))&gt;90,0,$F$4*$F$5/E513^2*(SIN(RADIANS(G512))*SIN(RADIANS(E514))+COS(RADIANS(G512))*COS(RADIANS(E514))*COS(RADIANS(Q504))))</f>
        <v>0</v>
      </c>
      <c r="R512" t="e">
        <f>IF(DEGREES(ACOS(SIN(RADIANS(G512))*SIN(RADIANS(E514))+COS(RADIANS(G512))*COS(RADIANS(E514))*COS(RADIANS(R504))))&gt;90,0,$F$4*$F$5/E513^2*(SIN(RADIANS(G512))*SIN(RADIANS(E514))+COS(RADIANS(G512))*COS(RADIANS(E514))*COS(RADIANS(R504))))</f>
        <v>#DIV/0!</v>
      </c>
      <c r="S512" t="e">
        <f>IF(DEGREES(ACOS(SIN(RADIANS(G512))*SIN(RADIANS(E514))+COS(RADIANS(G512))*COS(RADIANS(E514))*COS(RADIANS(S504))))&gt;90,0,$F$4*$F$5/E513^2*(SIN(RADIANS(G512))*SIN(RADIANS(E514))+COS(RADIANS(G512))*COS(RADIANS(E514))*COS(RADIANS(S504))))</f>
        <v>#DIV/0!</v>
      </c>
      <c r="T512" t="e">
        <f>IF(DEGREES(ACOS(SIN(RADIANS(G512))*SIN(RADIANS(E514))+COS(RADIANS(G512))*COS(RADIANS(E514))*COS(RADIANS(T504))))&gt;90,0,$F$4*$F$5/E513^2*(SIN(RADIANS(G512))*SIN(RADIANS(E514))+COS(RADIANS(G512))*COS(RADIANS(E514))*COS(RADIANS(T504))))</f>
        <v>#DIV/0!</v>
      </c>
      <c r="U512" t="e">
        <f>IF(DEGREES(ACOS(SIN(RADIANS(G512))*SIN(RADIANS(E514))+COS(RADIANS(G512))*COS(RADIANS(E514))*COS(RADIANS(U504))))&gt;90,0,$F$4*$F$5/E513^2*(SIN(RADIANS(G512))*SIN(RADIANS(E514))+COS(RADIANS(G512))*COS(RADIANS(E514))*COS(RADIANS(U504))))</f>
        <v>#DIV/0!</v>
      </c>
      <c r="V512" t="e">
        <f>IF(DEGREES(ACOS(SIN(RADIANS(G512))*SIN(RADIANS(E514))+COS(RADIANS(G512))*COS(RADIANS(E514))*COS(RADIANS(V504))))&gt;90,0,$F$4*$F$5/E513^2*(SIN(RADIANS(G512))*SIN(RADIANS(E514))+COS(RADIANS(G512))*COS(RADIANS(E514))*COS(RADIANS(V504))))</f>
        <v>#DIV/0!</v>
      </c>
      <c r="W512" t="e">
        <f>IF(DEGREES(ACOS(SIN(RADIANS(G512))*SIN(RADIANS(E514))+COS(RADIANS(G512))*COS(RADIANS(E514))*COS(RADIANS(W504))))&gt;90,0,$F$4*$F$5/E513^2*(SIN(RADIANS(G512))*SIN(RADIANS(E514))+COS(RADIANS(G512))*COS(RADIANS(E514))*COS(RADIANS(W504))))</f>
        <v>#DIV/0!</v>
      </c>
      <c r="X512" t="e">
        <f>IF(DEGREES(ACOS(SIN(RADIANS(G512))*SIN(RADIANS(E514))+COS(RADIANS(G512))*COS(RADIANS(E514))*COS(RADIANS(X504))))&gt;90,0,$F$4*$F$5/E513^2*(SIN(RADIANS(G512))*SIN(RADIANS(E514))+COS(RADIANS(G512))*COS(RADIANS(E514))*COS(RADIANS(X504))))</f>
        <v>#DIV/0!</v>
      </c>
      <c r="Y512" t="e">
        <f>IF(DEGREES(ACOS(SIN(RADIANS(G512))*SIN(RADIANS(E514))+COS(RADIANS(G512))*COS(RADIANS(E514))*COS(RADIANS(Y504))))&gt;90,0,$F$4*$F$5/E513^2*(SIN(RADIANS(G512))*SIN(RADIANS(E514))+COS(RADIANS(G512))*COS(RADIANS(E514))*COS(RADIANS(Y504))))</f>
        <v>#DIV/0!</v>
      </c>
      <c r="Z512" t="e">
        <f>IF(DEGREES(ACOS(SIN(RADIANS(G512))*SIN(RADIANS(E514))+COS(RADIANS(G512))*COS(RADIANS(E514))*COS(RADIANS(Z504))))&gt;90,0,$F$4*$F$5/E513^2*(SIN(RADIANS(G512))*SIN(RADIANS(E514))+COS(RADIANS(G512))*COS(RADIANS(E514))*COS(RADIANS(Z504))))</f>
        <v>#DIV/0!</v>
      </c>
      <c r="AA512" t="e">
        <f>IF(DEGREES(ACOS(SIN(RADIANS(G512))*SIN(RADIANS(E514))+COS(RADIANS(G512))*COS(RADIANS(E514))*COS(RADIANS(AA504))))&gt;90,0,$F$4*$F$5/E513^2*(SIN(RADIANS(G512))*SIN(RADIANS(E514))+COS(RADIANS(G512))*COS(RADIANS(E514))*COS(RADIANS(AA504))))</f>
        <v>#DIV/0!</v>
      </c>
      <c r="AB512" t="e">
        <f>IF(DEGREES(ACOS(SIN(RADIANS(G512))*SIN(RADIANS(E514))+COS(RADIANS(G512))*COS(RADIANS(E514))*COS(RADIANS(AB504))))&gt;90,0,$F$4*$F$5/E513^2*(SIN(RADIANS(G512))*SIN(RADIANS(E514))+COS(RADIANS(G512))*COS(RADIANS(E514))*COS(RADIANS(AB504))))</f>
        <v>#DIV/0!</v>
      </c>
      <c r="AC512" t="e">
        <f>IF(DEGREES(ACOS(SIN(RADIANS(G512))*SIN(RADIANS(E514))+COS(RADIANS(G512))*COS(RADIANS(E514))*COS(RADIANS(AC504))))&gt;90,0,$F$4*$F$5/E513^2*(SIN(RADIANS(G512))*SIN(RADIANS(E514))+COS(RADIANS(G512))*COS(RADIANS(E514))*COS(RADIANS(AC504))))</f>
        <v>#DIV/0!</v>
      </c>
      <c r="AD512" t="e">
        <f>IF(DEGREES(ACOS(SIN(RADIANS(G512))*SIN(RADIANS(E514))+COS(RADIANS(G512))*COS(RADIANS(E514))*COS(RADIANS(AD504))))&gt;90,0,$F$4*$F$5/E513^2*(SIN(RADIANS(G512))*SIN(RADIANS(E514))+COS(RADIANS(G512))*COS(RADIANS(E514))*COS(RADIANS(AD504))))</f>
        <v>#DIV/0!</v>
      </c>
      <c r="AE512" t="e">
        <f>IF(DEGREES(ACOS(SIN(RADIANS(G512))*SIN(RADIANS(E514))+COS(RADIANS(G512))*COS(RADIANS(E514))*COS(RADIANS(AE504))))&gt;90,0,$F$4*$F$5/E513^2*(SIN(RADIANS(G512))*SIN(RADIANS(E514))+COS(RADIANS(G512))*COS(RADIANS(E514))*COS(RADIANS(AE504))))</f>
        <v>#DIV/0!</v>
      </c>
      <c r="AF512" t="e">
        <f>IF(DEGREES(ACOS(SIN(RADIANS(G512))*SIN(RADIANS(E514))+COS(RADIANS(G512))*COS(RADIANS(E514))*COS(RADIANS(AF504))))&gt;90,0,$F$4*$F$5/E513^2*(SIN(RADIANS(G512))*SIN(RADIANS(E514))+COS(RADIANS(G512))*COS(RADIANS(E514))*COS(RADIANS(AF504))))</f>
        <v>#DIV/0!</v>
      </c>
      <c r="AG512" t="e">
        <f>IF(DEGREES(ACOS(SIN(RADIANS(G512))*SIN(RADIANS(E514))+COS(RADIANS(G512))*COS(RADIANS(E514))*COS(RADIANS(AG504))))&gt;90,0,$F$4*$F$5/E513^2*(SIN(RADIANS(G512))*SIN(RADIANS(E514))+COS(RADIANS(G512))*COS(RADIANS(E514))*COS(RADIANS(AG504))))</f>
        <v>#DIV/0!</v>
      </c>
      <c r="AH512" t="e">
        <f>IF(DEGREES(ACOS(SIN(RADIANS(G512))*SIN(RADIANS(E514))+COS(RADIANS(G512))*COS(RADIANS(E514))*COS(RADIANS(AH504))))&gt;90,0,$F$4*$F$5/E513^2*(SIN(RADIANS(G512))*SIN(RADIANS(E514))+COS(RADIANS(G512))*COS(RADIANS(E514))*COS(RADIANS(AH504))))</f>
        <v>#DIV/0!</v>
      </c>
      <c r="AI512" t="e">
        <f>IF(DEGREES(ACOS(SIN(RADIANS(G512))*SIN(RADIANS(E514))+COS(RADIANS(G512))*COS(RADIANS(E514))*COS(RADIANS(AI504))))&gt;90,0,$F$4*$F$5/E513^2*(SIN(RADIANS(G512))*SIN(RADIANS(E514))+COS(RADIANS(G512))*COS(RADIANS(E514))*COS(RADIANS(AI504))))</f>
        <v>#DIV/0!</v>
      </c>
      <c r="AJ512" t="e">
        <f>IF(DEGREES(ACOS(SIN(RADIANS(G512))*SIN(RADIANS(E514))+COS(RADIANS(G512))*COS(RADIANS(E514))*COS(RADIANS(AJ504))))&gt;90,0,$F$4*$F$5/E513^2*(SIN(RADIANS(G512))*SIN(RADIANS(E514))+COS(RADIANS(G512))*COS(RADIANS(E514))*COS(RADIANS(AJ504))))</f>
        <v>#DIV/0!</v>
      </c>
      <c r="AK512">
        <f>IF(DEGREES(ACOS(SIN(RADIANS(G512))*SIN(RADIANS(E514))+COS(RADIANS(G512))*COS(RADIANS(E514))*COS(RADIANS(AK504))))&gt;90,0,$F$4*$F$5/E513^2*(SIN(RADIANS(G512))*SIN(RADIANS(E514))+COS(RADIANS(G512))*COS(RADIANS(E514))*COS(RADIANS(AK504))))</f>
        <v>0</v>
      </c>
      <c r="AL512">
        <f>IF(DEGREES(ACOS(SIN(RADIANS(G512))*SIN(RADIANS(E514))+COS(RADIANS(G512))*COS(RADIANS(E514))*COS(RADIANS(AL504))))&gt;90,0,$F$4*$F$5/E513^2*(SIN(RADIANS(G512))*SIN(RADIANS(E514))+COS(RADIANS(G512))*COS(RADIANS(E514))*COS(RADIANS(AL504))))</f>
        <v>0</v>
      </c>
      <c r="AM512">
        <f>IF(DEGREES(ACOS(SIN(RADIANS(G512))*SIN(RADIANS(E514))+COS(RADIANS(G512))*COS(RADIANS(E514))*COS(RADIANS(AM504))))&gt;90,0,$F$4*$F$5/E513^2*(SIN(RADIANS(G512))*SIN(RADIANS(E514))+COS(RADIANS(G512))*COS(RADIANS(E514))*COS(RADIANS(AM504))))</f>
        <v>0</v>
      </c>
      <c r="AN512">
        <f>IF(DEGREES(ACOS(SIN(RADIANS(G512))*SIN(RADIANS(E514))+COS(RADIANS(G512))*COS(RADIANS(E514))*COS(RADIANS(AN504))))&gt;90,0,$F$4*$F$5/E513^2*(SIN(RADIANS(G512))*SIN(RADIANS(E514))+COS(RADIANS(G512))*COS(RADIANS(E514))*COS(RADIANS(AN504))))</f>
        <v>0</v>
      </c>
      <c r="AO512">
        <f>IF(DEGREES(ACOS(SIN(RADIANS(G512))*SIN(RADIANS(E514))+COS(RADIANS(G512))*COS(RADIANS(E514))*COS(RADIANS(AO504))))&gt;90,0,$F$4*$F$5/E513^2*(SIN(RADIANS(G512))*SIN(RADIANS(E514))+COS(RADIANS(G512))*COS(RADIANS(E514))*COS(RADIANS(AO504))))</f>
        <v>0</v>
      </c>
      <c r="AP512">
        <f>IF(DEGREES(ACOS(SIN(RADIANS(G512))*SIN(RADIANS(E514))+COS(RADIANS(G512))*COS(RADIANS(E514))*COS(RADIANS(AP504))))&gt;90,0,$F$4*$F$5/E513^2*(SIN(RADIANS(G512))*SIN(RADIANS(E514))+COS(RADIANS(G512))*COS(RADIANS(E514))*COS(RADIANS(AP504))))</f>
        <v>0</v>
      </c>
      <c r="AQ512">
        <f>IF(DEGREES(ACOS(SIN(RADIANS(G512))*SIN(RADIANS(E514))+COS(RADIANS(G512))*COS(RADIANS(E514))*COS(RADIANS(AQ504))))&gt;90,0,$F$4*$F$5/E513^2*(SIN(RADIANS(G512))*SIN(RADIANS(E514))+COS(RADIANS(G512))*COS(RADIANS(E514))*COS(RADIANS(AQ504))))</f>
        <v>0</v>
      </c>
      <c r="AR512">
        <f>IF(DEGREES(ACOS(SIN(RADIANS(G512))*SIN(RADIANS(E514))+COS(RADIANS(G512))*COS(RADIANS(E514))*COS(RADIANS(AR504))))&gt;90,0,$F$4*$F$5/E513^2*(SIN(RADIANS(G512))*SIN(RADIANS(E514))+COS(RADIANS(G512))*COS(RADIANS(E514))*COS(RADIANS(AR504))))</f>
        <v>0</v>
      </c>
    </row>
    <row r="513" spans="2:44" x14ac:dyDescent="0.5">
      <c r="B513" s="40" t="s">
        <v>785</v>
      </c>
      <c r="E513">
        <f>$F$6*(1-$F$7^2)/(1+$F$7*COS(RADIANS(E507)))</f>
        <v>0</v>
      </c>
      <c r="G513">
        <v>20</v>
      </c>
      <c r="I513">
        <f>IF(DEGREES(ACOS(SIN(RADIANS(G513))*SIN(RADIANS(E514))+COS(RADIANS(G513))*COS(RADIANS(E514))*COS(RADIANS(I504))))&gt;90,0,$F$4*$F$5/E513^2*(SIN(RADIANS(G513))*SIN(RADIANS(E514))+COS(RADIANS(G513))*COS(RADIANS(E514))*COS(RADIANS(I504))))</f>
        <v>0</v>
      </c>
      <c r="J513">
        <f>IF(DEGREES(ACOS(SIN(RADIANS(G513))*SIN(RADIANS(E514))+COS(RADIANS(G513))*COS(RADIANS(E514))*COS(RADIANS(J504))))&gt;90,0,$F$4*$F$5/E513^2*(SIN(RADIANS(G513))*SIN(RADIANS(E514))+COS(RADIANS(G513))*COS(RADIANS(E514))*COS(RADIANS(J504))))</f>
        <v>0</v>
      </c>
      <c r="K513">
        <f>IF(DEGREES(ACOS(SIN(RADIANS(G513))*SIN(RADIANS(E514))+COS(RADIANS(G513))*COS(RADIANS(E514))*COS(RADIANS(K504))))&gt;90,0,$F$4*$F$5/E513^2*(SIN(RADIANS(G513))*SIN(RADIANS(E514))+COS(RADIANS(G513))*COS(RADIANS(E514))*COS(RADIANS(K504))))</f>
        <v>0</v>
      </c>
      <c r="L513">
        <f>IF(DEGREES(ACOS(SIN(RADIANS(G513))*SIN(RADIANS(E514))+COS(RADIANS(G513))*COS(RADIANS(E514))*COS(RADIANS(L504))))&gt;90,0,$F$4*$F$5/E513^2*(SIN(RADIANS(G513))*SIN(RADIANS(E514))+COS(RADIANS(G513))*COS(RADIANS(E514))*COS(RADIANS(L504))))</f>
        <v>0</v>
      </c>
      <c r="M513">
        <f>IF(DEGREES(ACOS(SIN(RADIANS(G513))*SIN(RADIANS(E514))+COS(RADIANS(G513))*COS(RADIANS(E514))*COS(RADIANS(M504))))&gt;90,0,$F$4*$F$5/E513^2*(SIN(RADIANS(G513))*SIN(RADIANS(E514))+COS(RADIANS(G513))*COS(RADIANS(E514))*COS(RADIANS(M504))))</f>
        <v>0</v>
      </c>
      <c r="N513">
        <f>IF(DEGREES(ACOS(SIN(RADIANS(G513))*SIN(RADIANS(E514))+COS(RADIANS(G513))*COS(RADIANS(E514))*COS(RADIANS(N504))))&gt;90,0,$F$4*$F$5/E513^2*(SIN(RADIANS(G513))*SIN(RADIANS(E514))+COS(RADIANS(G513))*COS(RADIANS(E514))*COS(RADIANS(N504))))</f>
        <v>0</v>
      </c>
      <c r="O513">
        <f>IF(DEGREES(ACOS(SIN(RADIANS(G513))*SIN(RADIANS(E514))+COS(RADIANS(G513))*COS(RADIANS(E514))*COS(RADIANS(O504))))&gt;90,0,$F$4*$F$5/E513^2*(SIN(RADIANS(G513))*SIN(RADIANS(E514))+COS(RADIANS(G513))*COS(RADIANS(E514))*COS(RADIANS(O504))))</f>
        <v>0</v>
      </c>
      <c r="P513">
        <f>IF(DEGREES(ACOS(SIN(RADIANS(G513))*SIN(RADIANS(E514))+COS(RADIANS(G513))*COS(RADIANS(E514))*COS(RADIANS(P504))))&gt;90,0,$F$4*$F$5/E513^2*(SIN(RADIANS(G513))*SIN(RADIANS(E514))+COS(RADIANS(G513))*COS(RADIANS(E514))*COS(RADIANS(P504))))</f>
        <v>0</v>
      </c>
      <c r="Q513">
        <f>IF(DEGREES(ACOS(SIN(RADIANS(G513))*SIN(RADIANS(E514))+COS(RADIANS(G513))*COS(RADIANS(E514))*COS(RADIANS(Q504))))&gt;90,0,$F$4*$F$5/E513^2*(SIN(RADIANS(G513))*SIN(RADIANS(E514))+COS(RADIANS(G513))*COS(RADIANS(E514))*COS(RADIANS(Q504))))</f>
        <v>0</v>
      </c>
      <c r="R513" t="e">
        <f>IF(DEGREES(ACOS(SIN(RADIANS(G513))*SIN(RADIANS(E514))+COS(RADIANS(G513))*COS(RADIANS(E514))*COS(RADIANS(R504))))&gt;90,0,$F$4*$F$5/E513^2*(SIN(RADIANS(G513))*SIN(RADIANS(E514))+COS(RADIANS(G513))*COS(RADIANS(E514))*COS(RADIANS(R504))))</f>
        <v>#DIV/0!</v>
      </c>
      <c r="S513" t="e">
        <f>IF(DEGREES(ACOS(SIN(RADIANS(G513))*SIN(RADIANS(E514))+COS(RADIANS(G513))*COS(RADIANS(E514))*COS(RADIANS(S504))))&gt;90,0,$F$4*$F$5/E513^2*(SIN(RADIANS(G513))*SIN(RADIANS(E514))+COS(RADIANS(G513))*COS(RADIANS(E514))*COS(RADIANS(S504))))</f>
        <v>#DIV/0!</v>
      </c>
      <c r="T513" t="e">
        <f>IF(DEGREES(ACOS(SIN(RADIANS(G513))*SIN(RADIANS(E514))+COS(RADIANS(G513))*COS(RADIANS(E514))*COS(RADIANS(T504))))&gt;90,0,$F$4*$F$5/E513^2*(SIN(RADIANS(G513))*SIN(RADIANS(E514))+COS(RADIANS(G513))*COS(RADIANS(E514))*COS(RADIANS(T504))))</f>
        <v>#DIV/0!</v>
      </c>
      <c r="U513" t="e">
        <f>IF(DEGREES(ACOS(SIN(RADIANS(G513))*SIN(RADIANS(E514))+COS(RADIANS(G513))*COS(RADIANS(E514))*COS(RADIANS(U504))))&gt;90,0,$F$4*$F$5/E513^2*(SIN(RADIANS(G513))*SIN(RADIANS(E514))+COS(RADIANS(G513))*COS(RADIANS(E514))*COS(RADIANS(U504))))</f>
        <v>#DIV/0!</v>
      </c>
      <c r="V513" t="e">
        <f>IF(DEGREES(ACOS(SIN(RADIANS(G513))*SIN(RADIANS(E514))+COS(RADIANS(G513))*COS(RADIANS(E514))*COS(RADIANS(V504))))&gt;90,0,$F$4*$F$5/E513^2*(SIN(RADIANS(G513))*SIN(RADIANS(E514))+COS(RADIANS(G513))*COS(RADIANS(E514))*COS(RADIANS(V504))))</f>
        <v>#DIV/0!</v>
      </c>
      <c r="W513" t="e">
        <f>IF(DEGREES(ACOS(SIN(RADIANS(G513))*SIN(RADIANS(E514))+COS(RADIANS(G513))*COS(RADIANS(E514))*COS(RADIANS(W504))))&gt;90,0,$F$4*$F$5/E513^2*(SIN(RADIANS(G513))*SIN(RADIANS(E514))+COS(RADIANS(G513))*COS(RADIANS(E514))*COS(RADIANS(W504))))</f>
        <v>#DIV/0!</v>
      </c>
      <c r="X513" t="e">
        <f>IF(DEGREES(ACOS(SIN(RADIANS(G513))*SIN(RADIANS(E514))+COS(RADIANS(G513))*COS(RADIANS(E514))*COS(RADIANS(X504))))&gt;90,0,$F$4*$F$5/E513^2*(SIN(RADIANS(G513))*SIN(RADIANS(E514))+COS(RADIANS(G513))*COS(RADIANS(E514))*COS(RADIANS(X504))))</f>
        <v>#DIV/0!</v>
      </c>
      <c r="Y513" t="e">
        <f>IF(DEGREES(ACOS(SIN(RADIANS(G513))*SIN(RADIANS(E514))+COS(RADIANS(G513))*COS(RADIANS(E514))*COS(RADIANS(Y504))))&gt;90,0,$F$4*$F$5/E513^2*(SIN(RADIANS(G513))*SIN(RADIANS(E514))+COS(RADIANS(G513))*COS(RADIANS(E514))*COS(RADIANS(Y504))))</f>
        <v>#DIV/0!</v>
      </c>
      <c r="Z513" t="e">
        <f>IF(DEGREES(ACOS(SIN(RADIANS(G513))*SIN(RADIANS(E514))+COS(RADIANS(G513))*COS(RADIANS(E514))*COS(RADIANS(Z504))))&gt;90,0,$F$4*$F$5/E513^2*(SIN(RADIANS(G513))*SIN(RADIANS(E514))+COS(RADIANS(G513))*COS(RADIANS(E514))*COS(RADIANS(Z504))))</f>
        <v>#DIV/0!</v>
      </c>
      <c r="AA513" t="e">
        <f>IF(DEGREES(ACOS(SIN(RADIANS(G513))*SIN(RADIANS(E514))+COS(RADIANS(G513))*COS(RADIANS(E514))*COS(RADIANS(AA504))))&gt;90,0,$F$4*$F$5/E513^2*(SIN(RADIANS(G513))*SIN(RADIANS(E514))+COS(RADIANS(G513))*COS(RADIANS(E514))*COS(RADIANS(AA504))))</f>
        <v>#DIV/0!</v>
      </c>
      <c r="AB513" t="e">
        <f>IF(DEGREES(ACOS(SIN(RADIANS(G513))*SIN(RADIANS(E514))+COS(RADIANS(G513))*COS(RADIANS(E514))*COS(RADIANS(AB504))))&gt;90,0,$F$4*$F$5/E513^2*(SIN(RADIANS(G513))*SIN(RADIANS(E514))+COS(RADIANS(G513))*COS(RADIANS(E514))*COS(RADIANS(AB504))))</f>
        <v>#DIV/0!</v>
      </c>
      <c r="AC513" t="e">
        <f>IF(DEGREES(ACOS(SIN(RADIANS(G513))*SIN(RADIANS(E514))+COS(RADIANS(G513))*COS(RADIANS(E514))*COS(RADIANS(AC504))))&gt;90,0,$F$4*$F$5/E513^2*(SIN(RADIANS(G513))*SIN(RADIANS(E514))+COS(RADIANS(G513))*COS(RADIANS(E514))*COS(RADIANS(AC504))))</f>
        <v>#DIV/0!</v>
      </c>
      <c r="AD513" t="e">
        <f>IF(DEGREES(ACOS(SIN(RADIANS(G513))*SIN(RADIANS(E514))+COS(RADIANS(G513))*COS(RADIANS(E514))*COS(RADIANS(AD504))))&gt;90,0,$F$4*$F$5/E513^2*(SIN(RADIANS(G513))*SIN(RADIANS(E514))+COS(RADIANS(G513))*COS(RADIANS(E514))*COS(RADIANS(AD504))))</f>
        <v>#DIV/0!</v>
      </c>
      <c r="AE513" t="e">
        <f>IF(DEGREES(ACOS(SIN(RADIANS(G513))*SIN(RADIANS(E514))+COS(RADIANS(G513))*COS(RADIANS(E514))*COS(RADIANS(AE504))))&gt;90,0,$F$4*$F$5/E513^2*(SIN(RADIANS(G513))*SIN(RADIANS(E514))+COS(RADIANS(G513))*COS(RADIANS(E514))*COS(RADIANS(AE504))))</f>
        <v>#DIV/0!</v>
      </c>
      <c r="AF513" t="e">
        <f>IF(DEGREES(ACOS(SIN(RADIANS(G513))*SIN(RADIANS(E514))+COS(RADIANS(G513))*COS(RADIANS(E514))*COS(RADIANS(AF504))))&gt;90,0,$F$4*$F$5/E513^2*(SIN(RADIANS(G513))*SIN(RADIANS(E514))+COS(RADIANS(G513))*COS(RADIANS(E514))*COS(RADIANS(AF504))))</f>
        <v>#DIV/0!</v>
      </c>
      <c r="AG513" t="e">
        <f>IF(DEGREES(ACOS(SIN(RADIANS(G513))*SIN(RADIANS(E514))+COS(RADIANS(G513))*COS(RADIANS(E514))*COS(RADIANS(AG504))))&gt;90,0,$F$4*$F$5/E513^2*(SIN(RADIANS(G513))*SIN(RADIANS(E514))+COS(RADIANS(G513))*COS(RADIANS(E514))*COS(RADIANS(AG504))))</f>
        <v>#DIV/0!</v>
      </c>
      <c r="AH513" t="e">
        <f>IF(DEGREES(ACOS(SIN(RADIANS(G513))*SIN(RADIANS(E514))+COS(RADIANS(G513))*COS(RADIANS(E514))*COS(RADIANS(AH504))))&gt;90,0,$F$4*$F$5/E513^2*(SIN(RADIANS(G513))*SIN(RADIANS(E514))+COS(RADIANS(G513))*COS(RADIANS(E514))*COS(RADIANS(AH504))))</f>
        <v>#DIV/0!</v>
      </c>
      <c r="AI513" t="e">
        <f>IF(DEGREES(ACOS(SIN(RADIANS(G513))*SIN(RADIANS(E514))+COS(RADIANS(G513))*COS(RADIANS(E514))*COS(RADIANS(AI504))))&gt;90,0,$F$4*$F$5/E513^2*(SIN(RADIANS(G513))*SIN(RADIANS(E514))+COS(RADIANS(G513))*COS(RADIANS(E514))*COS(RADIANS(AI504))))</f>
        <v>#DIV/0!</v>
      </c>
      <c r="AJ513" t="e">
        <f>IF(DEGREES(ACOS(SIN(RADIANS(G513))*SIN(RADIANS(E514))+COS(RADIANS(G513))*COS(RADIANS(E514))*COS(RADIANS(AJ504))))&gt;90,0,$F$4*$F$5/E513^2*(SIN(RADIANS(G513))*SIN(RADIANS(E514))+COS(RADIANS(G513))*COS(RADIANS(E514))*COS(RADIANS(AJ504))))</f>
        <v>#DIV/0!</v>
      </c>
      <c r="AK513">
        <f>IF(DEGREES(ACOS(SIN(RADIANS(G513))*SIN(RADIANS(E514))+COS(RADIANS(G513))*COS(RADIANS(E514))*COS(RADIANS(AK504))))&gt;90,0,$F$4*$F$5/E513^2*(SIN(RADIANS(G513))*SIN(RADIANS(E514))+COS(RADIANS(G513))*COS(RADIANS(E514))*COS(RADIANS(AK504))))</f>
        <v>0</v>
      </c>
      <c r="AL513">
        <f>IF(DEGREES(ACOS(SIN(RADIANS(G513))*SIN(RADIANS(E514))+COS(RADIANS(G513))*COS(RADIANS(E514))*COS(RADIANS(AL504))))&gt;90,0,$F$4*$F$5/E513^2*(SIN(RADIANS(G513))*SIN(RADIANS(E514))+COS(RADIANS(G513))*COS(RADIANS(E514))*COS(RADIANS(AL504))))</f>
        <v>0</v>
      </c>
      <c r="AM513">
        <f>IF(DEGREES(ACOS(SIN(RADIANS(G513))*SIN(RADIANS(E514))+COS(RADIANS(G513))*COS(RADIANS(E514))*COS(RADIANS(AM504))))&gt;90,0,$F$4*$F$5/E513^2*(SIN(RADIANS(G513))*SIN(RADIANS(E514))+COS(RADIANS(G513))*COS(RADIANS(E514))*COS(RADIANS(AM504))))</f>
        <v>0</v>
      </c>
      <c r="AN513">
        <f>IF(DEGREES(ACOS(SIN(RADIANS(G513))*SIN(RADIANS(E514))+COS(RADIANS(G513))*COS(RADIANS(E514))*COS(RADIANS(AN504))))&gt;90,0,$F$4*$F$5/E513^2*(SIN(RADIANS(G513))*SIN(RADIANS(E514))+COS(RADIANS(G513))*COS(RADIANS(E514))*COS(RADIANS(AN504))))</f>
        <v>0</v>
      </c>
      <c r="AO513">
        <f>IF(DEGREES(ACOS(SIN(RADIANS(G513))*SIN(RADIANS(E514))+COS(RADIANS(G513))*COS(RADIANS(E514))*COS(RADIANS(AO504))))&gt;90,0,$F$4*$F$5/E513^2*(SIN(RADIANS(G513))*SIN(RADIANS(E514))+COS(RADIANS(G513))*COS(RADIANS(E514))*COS(RADIANS(AO504))))</f>
        <v>0</v>
      </c>
      <c r="AP513">
        <f>IF(DEGREES(ACOS(SIN(RADIANS(G513))*SIN(RADIANS(E514))+COS(RADIANS(G513))*COS(RADIANS(E514))*COS(RADIANS(AP504))))&gt;90,0,$F$4*$F$5/E513^2*(SIN(RADIANS(G513))*SIN(RADIANS(E514))+COS(RADIANS(G513))*COS(RADIANS(E514))*COS(RADIANS(AP504))))</f>
        <v>0</v>
      </c>
      <c r="AQ513">
        <f>IF(DEGREES(ACOS(SIN(RADIANS(G513))*SIN(RADIANS(E514))+COS(RADIANS(G513))*COS(RADIANS(E514))*COS(RADIANS(AQ504))))&gt;90,0,$F$4*$F$5/E513^2*(SIN(RADIANS(G513))*SIN(RADIANS(E514))+COS(RADIANS(G513))*COS(RADIANS(E514))*COS(RADIANS(AQ504))))</f>
        <v>0</v>
      </c>
      <c r="AR513">
        <f>IF(DEGREES(ACOS(SIN(RADIANS(G513))*SIN(RADIANS(E514))+COS(RADIANS(G513))*COS(RADIANS(E514))*COS(RADIANS(AR504))))&gt;90,0,$F$4*$F$5/E513^2*(SIN(RADIANS(G513))*SIN(RADIANS(E514))+COS(RADIANS(G513))*COS(RADIANS(E514))*COS(RADIANS(AR504))))</f>
        <v>0</v>
      </c>
    </row>
    <row r="514" spans="2:44" x14ac:dyDescent="0.5">
      <c r="B514" s="40" t="s">
        <v>735</v>
      </c>
      <c r="E514">
        <f>IF($F$8&gt;90,180-$F$8,$F$8)*SIN(RADIANS(E508))</f>
        <v>0</v>
      </c>
      <c r="G514">
        <v>10</v>
      </c>
      <c r="I514">
        <f>IF(DEGREES(ACOS(SIN(RADIANS(G514))*SIN(RADIANS(E514))+COS(RADIANS(G514))*COS(RADIANS(E514))*COS(RADIANS(I504))))&gt;90,0,$F$4*$F$5/E513^2*(SIN(RADIANS(G514))*SIN(RADIANS(E514))+COS(RADIANS(G514))*COS(RADIANS(E514))*COS(RADIANS(I504))))</f>
        <v>0</v>
      </c>
      <c r="J514">
        <f>IF(DEGREES(ACOS(SIN(RADIANS(G514))*SIN(RADIANS(E514))+COS(RADIANS(G514))*COS(RADIANS(E514))*COS(RADIANS(J504))))&gt;90,0,$F$4*$F$5/E513^2*(SIN(RADIANS(G514))*SIN(RADIANS(E514))+COS(RADIANS(G514))*COS(RADIANS(E514))*COS(RADIANS(J504))))</f>
        <v>0</v>
      </c>
      <c r="K514">
        <f>IF(DEGREES(ACOS(SIN(RADIANS(G514))*SIN(RADIANS(E514))+COS(RADIANS(G514))*COS(RADIANS(E514))*COS(RADIANS(K504))))&gt;90,0,$F$4*$F$5/E513^2*(SIN(RADIANS(G514))*SIN(RADIANS(E514))+COS(RADIANS(G514))*COS(RADIANS(E514))*COS(RADIANS(K504))))</f>
        <v>0</v>
      </c>
      <c r="L514">
        <f>IF(DEGREES(ACOS(SIN(RADIANS(G514))*SIN(RADIANS(E514))+COS(RADIANS(G514))*COS(RADIANS(E514))*COS(RADIANS(L504))))&gt;90,0,$F$4*$F$5/E513^2*(SIN(RADIANS(G514))*SIN(RADIANS(E514))+COS(RADIANS(G514))*COS(RADIANS(E514))*COS(RADIANS(L504))))</f>
        <v>0</v>
      </c>
      <c r="M514">
        <f>IF(DEGREES(ACOS(SIN(RADIANS(G514))*SIN(RADIANS(E514))+COS(RADIANS(G514))*COS(RADIANS(E514))*COS(RADIANS(M504))))&gt;90,0,$F$4*$F$5/E513^2*(SIN(RADIANS(G514))*SIN(RADIANS(E514))+COS(RADIANS(G514))*COS(RADIANS(E514))*COS(RADIANS(M504))))</f>
        <v>0</v>
      </c>
      <c r="N514">
        <f>IF(DEGREES(ACOS(SIN(RADIANS(G514))*SIN(RADIANS(E514))+COS(RADIANS(G514))*COS(RADIANS(E514))*COS(RADIANS(N504))))&gt;90,0,$F$4*$F$5/E513^2*(SIN(RADIANS(G514))*SIN(RADIANS(E514))+COS(RADIANS(G514))*COS(RADIANS(E514))*COS(RADIANS(N504))))</f>
        <v>0</v>
      </c>
      <c r="O514">
        <f>IF(DEGREES(ACOS(SIN(RADIANS(G514))*SIN(RADIANS(E514))+COS(RADIANS(G514))*COS(RADIANS(E514))*COS(RADIANS(O504))))&gt;90,0,$F$4*$F$5/E513^2*(SIN(RADIANS(G514))*SIN(RADIANS(E514))+COS(RADIANS(G514))*COS(RADIANS(E514))*COS(RADIANS(O504))))</f>
        <v>0</v>
      </c>
      <c r="P514">
        <f>IF(DEGREES(ACOS(SIN(RADIANS(G514))*SIN(RADIANS(E514))+COS(RADIANS(G514))*COS(RADIANS(E514))*COS(RADIANS(P504))))&gt;90,0,$F$4*$F$5/E513^2*(SIN(RADIANS(G514))*SIN(RADIANS(E514))+COS(RADIANS(G514))*COS(RADIANS(E514))*COS(RADIANS(P504))))</f>
        <v>0</v>
      </c>
      <c r="Q514">
        <f>IF(DEGREES(ACOS(SIN(RADIANS(G514))*SIN(RADIANS(E514))+COS(RADIANS(G514))*COS(RADIANS(E514))*COS(RADIANS(Q504))))&gt;90,0,$F$4*$F$5/E513^2*(SIN(RADIANS(G514))*SIN(RADIANS(E514))+COS(RADIANS(G514))*COS(RADIANS(E514))*COS(RADIANS(Q504))))</f>
        <v>0</v>
      </c>
      <c r="R514" t="e">
        <f>IF(DEGREES(ACOS(SIN(RADIANS(G514))*SIN(RADIANS(E514))+COS(RADIANS(G514))*COS(RADIANS(E514))*COS(RADIANS(R504))))&gt;90,0,$F$4*$F$5/E513^2*(SIN(RADIANS(G514))*SIN(RADIANS(E514))+COS(RADIANS(G514))*COS(RADIANS(E514))*COS(RADIANS(R504))))</f>
        <v>#DIV/0!</v>
      </c>
      <c r="S514" t="e">
        <f>IF(DEGREES(ACOS(SIN(RADIANS(G514))*SIN(RADIANS(E514))+COS(RADIANS(G514))*COS(RADIANS(E514))*COS(RADIANS(S504))))&gt;90,0,$F$4*$F$5/E513^2*(SIN(RADIANS(G514))*SIN(RADIANS(E514))+COS(RADIANS(G514))*COS(RADIANS(E514))*COS(RADIANS(S504))))</f>
        <v>#DIV/0!</v>
      </c>
      <c r="T514" t="e">
        <f>IF(DEGREES(ACOS(SIN(RADIANS(G514))*SIN(RADIANS(E514))+COS(RADIANS(G514))*COS(RADIANS(E514))*COS(RADIANS(T504))))&gt;90,0,$F$4*$F$5/E513^2*(SIN(RADIANS(G514))*SIN(RADIANS(E514))+COS(RADIANS(G514))*COS(RADIANS(E514))*COS(RADIANS(T504))))</f>
        <v>#DIV/0!</v>
      </c>
      <c r="U514" t="e">
        <f>IF(DEGREES(ACOS(SIN(RADIANS(G514))*SIN(RADIANS(E514))+COS(RADIANS(G514))*COS(RADIANS(E514))*COS(RADIANS(U504))))&gt;90,0,$F$4*$F$5/E513^2*(SIN(RADIANS(G514))*SIN(RADIANS(E514))+COS(RADIANS(G514))*COS(RADIANS(E514))*COS(RADIANS(U504))))</f>
        <v>#DIV/0!</v>
      </c>
      <c r="V514" t="e">
        <f>IF(DEGREES(ACOS(SIN(RADIANS(G514))*SIN(RADIANS(E514))+COS(RADIANS(G514))*COS(RADIANS(E514))*COS(RADIANS(V504))))&gt;90,0,$F$4*$F$5/E513^2*(SIN(RADIANS(G514))*SIN(RADIANS(E514))+COS(RADIANS(G514))*COS(RADIANS(E514))*COS(RADIANS(V504))))</f>
        <v>#DIV/0!</v>
      </c>
      <c r="W514" t="e">
        <f>IF(DEGREES(ACOS(SIN(RADIANS(G514))*SIN(RADIANS(E514))+COS(RADIANS(G514))*COS(RADIANS(E514))*COS(RADIANS(W504))))&gt;90,0,$F$4*$F$5/E513^2*(SIN(RADIANS(G514))*SIN(RADIANS(E514))+COS(RADIANS(G514))*COS(RADIANS(E514))*COS(RADIANS(W504))))</f>
        <v>#DIV/0!</v>
      </c>
      <c r="X514" t="e">
        <f>IF(DEGREES(ACOS(SIN(RADIANS(G514))*SIN(RADIANS(E514))+COS(RADIANS(G514))*COS(RADIANS(E514))*COS(RADIANS(X504))))&gt;90,0,$F$4*$F$5/E513^2*(SIN(RADIANS(G514))*SIN(RADIANS(E514))+COS(RADIANS(G514))*COS(RADIANS(E514))*COS(RADIANS(X504))))</f>
        <v>#DIV/0!</v>
      </c>
      <c r="Y514" t="e">
        <f>IF(DEGREES(ACOS(SIN(RADIANS(G514))*SIN(RADIANS(E514))+COS(RADIANS(G514))*COS(RADIANS(E514))*COS(RADIANS(Y504))))&gt;90,0,$F$4*$F$5/E513^2*(SIN(RADIANS(G514))*SIN(RADIANS(E514))+COS(RADIANS(G514))*COS(RADIANS(E514))*COS(RADIANS(Y504))))</f>
        <v>#DIV/0!</v>
      </c>
      <c r="Z514" t="e">
        <f>IF(DEGREES(ACOS(SIN(RADIANS(G514))*SIN(RADIANS(E514))+COS(RADIANS(G514))*COS(RADIANS(E514))*COS(RADIANS(Z504))))&gt;90,0,$F$4*$F$5/E513^2*(SIN(RADIANS(G514))*SIN(RADIANS(E514))+COS(RADIANS(G514))*COS(RADIANS(E514))*COS(RADIANS(Z504))))</f>
        <v>#DIV/0!</v>
      </c>
      <c r="AA514" t="e">
        <f>IF(DEGREES(ACOS(SIN(RADIANS(G514))*SIN(RADIANS(E514))+COS(RADIANS(G514))*COS(RADIANS(E514))*COS(RADIANS(AA504))))&gt;90,0,$F$4*$F$5/E513^2*(SIN(RADIANS(G514))*SIN(RADIANS(E514))+COS(RADIANS(G514))*COS(RADIANS(E514))*COS(RADIANS(AA504))))</f>
        <v>#DIV/0!</v>
      </c>
      <c r="AB514" t="e">
        <f>IF(DEGREES(ACOS(SIN(RADIANS(G514))*SIN(RADIANS(E514))+COS(RADIANS(G514))*COS(RADIANS(E514))*COS(RADIANS(AB504))))&gt;90,0,$F$4*$F$5/E513^2*(SIN(RADIANS(G514))*SIN(RADIANS(E514))+COS(RADIANS(G514))*COS(RADIANS(E514))*COS(RADIANS(AB504))))</f>
        <v>#DIV/0!</v>
      </c>
      <c r="AC514" t="e">
        <f>IF(DEGREES(ACOS(SIN(RADIANS(G514))*SIN(RADIANS(E514))+COS(RADIANS(G514))*COS(RADIANS(E514))*COS(RADIANS(AC504))))&gt;90,0,$F$4*$F$5/E513^2*(SIN(RADIANS(G514))*SIN(RADIANS(E514))+COS(RADIANS(G514))*COS(RADIANS(E514))*COS(RADIANS(AC504))))</f>
        <v>#DIV/0!</v>
      </c>
      <c r="AD514" t="e">
        <f>IF(DEGREES(ACOS(SIN(RADIANS(G514))*SIN(RADIANS(E514))+COS(RADIANS(G514))*COS(RADIANS(E514))*COS(RADIANS(AD504))))&gt;90,0,$F$4*$F$5/E513^2*(SIN(RADIANS(G514))*SIN(RADIANS(E514))+COS(RADIANS(G514))*COS(RADIANS(E514))*COS(RADIANS(AD504))))</f>
        <v>#DIV/0!</v>
      </c>
      <c r="AE514" t="e">
        <f>IF(DEGREES(ACOS(SIN(RADIANS(G514))*SIN(RADIANS(E514))+COS(RADIANS(G514))*COS(RADIANS(E514))*COS(RADIANS(AE504))))&gt;90,0,$F$4*$F$5/E513^2*(SIN(RADIANS(G514))*SIN(RADIANS(E514))+COS(RADIANS(G514))*COS(RADIANS(E514))*COS(RADIANS(AE504))))</f>
        <v>#DIV/0!</v>
      </c>
      <c r="AF514" t="e">
        <f>IF(DEGREES(ACOS(SIN(RADIANS(G514))*SIN(RADIANS(E514))+COS(RADIANS(G514))*COS(RADIANS(E514))*COS(RADIANS(AF504))))&gt;90,0,$F$4*$F$5/E513^2*(SIN(RADIANS(G514))*SIN(RADIANS(E514))+COS(RADIANS(G514))*COS(RADIANS(E514))*COS(RADIANS(AF504))))</f>
        <v>#DIV/0!</v>
      </c>
      <c r="AG514" t="e">
        <f>IF(DEGREES(ACOS(SIN(RADIANS(G514))*SIN(RADIANS(E514))+COS(RADIANS(G514))*COS(RADIANS(E514))*COS(RADIANS(AG504))))&gt;90,0,$F$4*$F$5/E513^2*(SIN(RADIANS(G514))*SIN(RADIANS(E514))+COS(RADIANS(G514))*COS(RADIANS(E514))*COS(RADIANS(AG504))))</f>
        <v>#DIV/0!</v>
      </c>
      <c r="AH514" t="e">
        <f>IF(DEGREES(ACOS(SIN(RADIANS(G514))*SIN(RADIANS(E514))+COS(RADIANS(G514))*COS(RADIANS(E514))*COS(RADIANS(AH504))))&gt;90,0,$F$4*$F$5/E513^2*(SIN(RADIANS(G514))*SIN(RADIANS(E514))+COS(RADIANS(G514))*COS(RADIANS(E514))*COS(RADIANS(AH504))))</f>
        <v>#DIV/0!</v>
      </c>
      <c r="AI514" t="e">
        <f>IF(DEGREES(ACOS(SIN(RADIANS(G514))*SIN(RADIANS(E514))+COS(RADIANS(G514))*COS(RADIANS(E514))*COS(RADIANS(AI504))))&gt;90,0,$F$4*$F$5/E513^2*(SIN(RADIANS(G514))*SIN(RADIANS(E514))+COS(RADIANS(G514))*COS(RADIANS(E514))*COS(RADIANS(AI504))))</f>
        <v>#DIV/0!</v>
      </c>
      <c r="AJ514" t="e">
        <f>IF(DEGREES(ACOS(SIN(RADIANS(G514))*SIN(RADIANS(E514))+COS(RADIANS(G514))*COS(RADIANS(E514))*COS(RADIANS(AJ504))))&gt;90,0,$F$4*$F$5/E513^2*(SIN(RADIANS(G514))*SIN(RADIANS(E514))+COS(RADIANS(G514))*COS(RADIANS(E514))*COS(RADIANS(AJ504))))</f>
        <v>#DIV/0!</v>
      </c>
      <c r="AK514">
        <f>IF(DEGREES(ACOS(SIN(RADIANS(G514))*SIN(RADIANS(E514))+COS(RADIANS(G514))*COS(RADIANS(E514))*COS(RADIANS(AK504))))&gt;90,0,$F$4*$F$5/E513^2*(SIN(RADIANS(G514))*SIN(RADIANS(E514))+COS(RADIANS(G514))*COS(RADIANS(E514))*COS(RADIANS(AK504))))</f>
        <v>0</v>
      </c>
      <c r="AL514">
        <f>IF(DEGREES(ACOS(SIN(RADIANS(G514))*SIN(RADIANS(E514))+COS(RADIANS(G514))*COS(RADIANS(E514))*COS(RADIANS(AL504))))&gt;90,0,$F$4*$F$5/E513^2*(SIN(RADIANS(G514))*SIN(RADIANS(E514))+COS(RADIANS(G514))*COS(RADIANS(E514))*COS(RADIANS(AL504))))</f>
        <v>0</v>
      </c>
      <c r="AM514">
        <f>IF(DEGREES(ACOS(SIN(RADIANS(G514))*SIN(RADIANS(E514))+COS(RADIANS(G514))*COS(RADIANS(E514))*COS(RADIANS(AM504))))&gt;90,0,$F$4*$F$5/E513^2*(SIN(RADIANS(G514))*SIN(RADIANS(E514))+COS(RADIANS(G514))*COS(RADIANS(E514))*COS(RADIANS(AM504))))</f>
        <v>0</v>
      </c>
      <c r="AN514">
        <f>IF(DEGREES(ACOS(SIN(RADIANS(G514))*SIN(RADIANS(E514))+COS(RADIANS(G514))*COS(RADIANS(E514))*COS(RADIANS(AN504))))&gt;90,0,$F$4*$F$5/E513^2*(SIN(RADIANS(G514))*SIN(RADIANS(E514))+COS(RADIANS(G514))*COS(RADIANS(E514))*COS(RADIANS(AN504))))</f>
        <v>0</v>
      </c>
      <c r="AO514">
        <f>IF(DEGREES(ACOS(SIN(RADIANS(G514))*SIN(RADIANS(E514))+COS(RADIANS(G514))*COS(RADIANS(E514))*COS(RADIANS(AO504))))&gt;90,0,$F$4*$F$5/E513^2*(SIN(RADIANS(G514))*SIN(RADIANS(E514))+COS(RADIANS(G514))*COS(RADIANS(E514))*COS(RADIANS(AO504))))</f>
        <v>0</v>
      </c>
      <c r="AP514">
        <f>IF(DEGREES(ACOS(SIN(RADIANS(G514))*SIN(RADIANS(E514))+COS(RADIANS(G514))*COS(RADIANS(E514))*COS(RADIANS(AP504))))&gt;90,0,$F$4*$F$5/E513^2*(SIN(RADIANS(G514))*SIN(RADIANS(E514))+COS(RADIANS(G514))*COS(RADIANS(E514))*COS(RADIANS(AP504))))</f>
        <v>0</v>
      </c>
      <c r="AQ514">
        <f>IF(DEGREES(ACOS(SIN(RADIANS(G514))*SIN(RADIANS(E514))+COS(RADIANS(G514))*COS(RADIANS(E514))*COS(RADIANS(AQ504))))&gt;90,0,$F$4*$F$5/E513^2*(SIN(RADIANS(G514))*SIN(RADIANS(E514))+COS(RADIANS(G514))*COS(RADIANS(E514))*COS(RADIANS(AQ504))))</f>
        <v>0</v>
      </c>
      <c r="AR514">
        <f>IF(DEGREES(ACOS(SIN(RADIANS(G514))*SIN(RADIANS(E514))+COS(RADIANS(G514))*COS(RADIANS(E514))*COS(RADIANS(AR504))))&gt;90,0,$F$4*$F$5/E513^2*(SIN(RADIANS(G514))*SIN(RADIANS(E514))+COS(RADIANS(G514))*COS(RADIANS(E514))*COS(RADIANS(AR504))))</f>
        <v>0</v>
      </c>
    </row>
    <row r="515" spans="2:44" x14ac:dyDescent="0.5">
      <c r="B515" s="40" t="s">
        <v>786</v>
      </c>
      <c r="E515">
        <f>IF($F$10=0,IF(E506&lt;360,E506,E506-360),($F$10+1)*E506)</f>
        <v>200</v>
      </c>
      <c r="G515">
        <v>0</v>
      </c>
      <c r="I515">
        <f>IF(DEGREES(ACOS(SIN(RADIANS(G515))*SIN(RADIANS(E514))+COS(RADIANS(G515))*COS(RADIANS(E514))*COS(RADIANS(I504))))&gt;90,0,$F$4*$F$5/E513^2*(SIN(RADIANS(G515))*SIN(RADIANS(E514))+COS(RADIANS(G515))*COS(RADIANS(E514))*COS(RADIANS(I504))))</f>
        <v>0</v>
      </c>
      <c r="J515">
        <f>IF(DEGREES(ACOS(SIN(RADIANS(G515))*SIN(RADIANS(E514))+COS(RADIANS(G515))*COS(RADIANS(E514))*COS(RADIANS(J504))))&gt;90,0,$F$4*$F$5/E513^2*(SIN(RADIANS(G515))*SIN(RADIANS(E514))+COS(RADIANS(G515))*COS(RADIANS(E514))*COS(RADIANS(J504))))</f>
        <v>0</v>
      </c>
      <c r="K515">
        <f>IF(DEGREES(ACOS(SIN(RADIANS(G515))*SIN(RADIANS(E514))+COS(RADIANS(G515))*COS(RADIANS(E514))*COS(RADIANS(K504))))&gt;90,0,$F$4*$F$5/E513^2*(SIN(RADIANS(G515))*SIN(RADIANS(E514))+COS(RADIANS(G515))*COS(RADIANS(E514))*COS(RADIANS(K504))))</f>
        <v>0</v>
      </c>
      <c r="L515">
        <f>IF(DEGREES(ACOS(SIN(RADIANS(G515))*SIN(RADIANS(E514))+COS(RADIANS(G515))*COS(RADIANS(E514))*COS(RADIANS(L504))))&gt;90,0,$F$4*$F$5/E513^2*(SIN(RADIANS(G515))*SIN(RADIANS(E514))+COS(RADIANS(G515))*COS(RADIANS(E514))*COS(RADIANS(L504))))</f>
        <v>0</v>
      </c>
      <c r="M515">
        <f>IF(DEGREES(ACOS(SIN(RADIANS(G515))*SIN(RADIANS(E514))+COS(RADIANS(G515))*COS(RADIANS(E514))*COS(RADIANS(M504))))&gt;90,0,$F$4*$F$5/E513^2*(SIN(RADIANS(G515))*SIN(RADIANS(E514))+COS(RADIANS(G515))*COS(RADIANS(E514))*COS(RADIANS(M504))))</f>
        <v>0</v>
      </c>
      <c r="N515">
        <f>IF(DEGREES(ACOS(SIN(RADIANS(G515))*SIN(RADIANS(E514))+COS(RADIANS(G515))*COS(RADIANS(E514))*COS(RADIANS(N504))))&gt;90,0,$F$4*$F$5/E513^2*(SIN(RADIANS(G515))*SIN(RADIANS(E514))+COS(RADIANS(G515))*COS(RADIANS(E514))*COS(RADIANS(N504))))</f>
        <v>0</v>
      </c>
      <c r="O515">
        <f>IF(DEGREES(ACOS(SIN(RADIANS(G515))*SIN(RADIANS(E514))+COS(RADIANS(G515))*COS(RADIANS(E514))*COS(RADIANS(O504))))&gt;90,0,$F$4*$F$5/E513^2*(SIN(RADIANS(G515))*SIN(RADIANS(E514))+COS(RADIANS(G515))*COS(RADIANS(E514))*COS(RADIANS(O504))))</f>
        <v>0</v>
      </c>
      <c r="P515">
        <f>IF(DEGREES(ACOS(SIN(RADIANS(G515))*SIN(RADIANS(E514))+COS(RADIANS(G515))*COS(RADIANS(E514))*COS(RADIANS(P504))))&gt;90,0,$F$4*$F$5/E513^2*(SIN(RADIANS(G515))*SIN(RADIANS(E514))+COS(RADIANS(G515))*COS(RADIANS(E514))*COS(RADIANS(P504))))</f>
        <v>0</v>
      </c>
      <c r="Q515">
        <f>IF(DEGREES(ACOS(SIN(RADIANS(G515))*SIN(RADIANS(E514))+COS(RADIANS(G515))*COS(RADIANS(E514))*COS(RADIANS(Q504))))&gt;90,0,$F$4*$F$5/E513^2*(SIN(RADIANS(G515))*SIN(RADIANS(E514))+COS(RADIANS(G515))*COS(RADIANS(E514))*COS(RADIANS(Q504))))</f>
        <v>0</v>
      </c>
      <c r="R515" t="e">
        <f>IF(DEGREES(ACOS(SIN(RADIANS(G515))*SIN(RADIANS(E514))+COS(RADIANS(G515))*COS(RADIANS(E514))*COS(RADIANS(R504))))&gt;90,0,$F$4*$F$5/E513^2*(SIN(RADIANS(G515))*SIN(RADIANS(E514))+COS(RADIANS(G515))*COS(RADIANS(E514))*COS(RADIANS(R504))))</f>
        <v>#DIV/0!</v>
      </c>
      <c r="S515" t="e">
        <f>IF(DEGREES(ACOS(SIN(RADIANS(G515))*SIN(RADIANS(E514))+COS(RADIANS(G515))*COS(RADIANS(E514))*COS(RADIANS(S504))))&gt;90,0,$F$4*$F$5/E513^2*(SIN(RADIANS(G515))*SIN(RADIANS(E514))+COS(RADIANS(G515))*COS(RADIANS(E514))*COS(RADIANS(S504))))</f>
        <v>#DIV/0!</v>
      </c>
      <c r="T515" t="e">
        <f>IF(DEGREES(ACOS(SIN(RADIANS(G515))*SIN(RADIANS(E514))+COS(RADIANS(G515))*COS(RADIANS(E514))*COS(RADIANS(T504))))&gt;90,0,$F$4*$F$5/E513^2*(SIN(RADIANS(G515))*SIN(RADIANS(E514))+COS(RADIANS(G515))*COS(RADIANS(E514))*COS(RADIANS(T504))))</f>
        <v>#DIV/0!</v>
      </c>
      <c r="U515" t="e">
        <f>IF(DEGREES(ACOS(SIN(RADIANS(G515))*SIN(RADIANS(E514))+COS(RADIANS(G515))*COS(RADIANS(E514))*COS(RADIANS(U504))))&gt;90,0,$F$4*$F$5/E513^2*(SIN(RADIANS(G515))*SIN(RADIANS(E514))+COS(RADIANS(G515))*COS(RADIANS(E514))*COS(RADIANS(U504))))</f>
        <v>#DIV/0!</v>
      </c>
      <c r="V515" t="e">
        <f>IF(DEGREES(ACOS(SIN(RADIANS(G515))*SIN(RADIANS(E514))+COS(RADIANS(G515))*COS(RADIANS(E514))*COS(RADIANS(V504))))&gt;90,0,$F$4*$F$5/E513^2*(SIN(RADIANS(G515))*SIN(RADIANS(E514))+COS(RADIANS(G515))*COS(RADIANS(E514))*COS(RADIANS(V504))))</f>
        <v>#DIV/0!</v>
      </c>
      <c r="W515" t="e">
        <f>IF(DEGREES(ACOS(SIN(RADIANS(G515))*SIN(RADIANS(E514))+COS(RADIANS(G515))*COS(RADIANS(E514))*COS(RADIANS(W504))))&gt;90,0,$F$4*$F$5/E513^2*(SIN(RADIANS(G515))*SIN(RADIANS(E514))+COS(RADIANS(G515))*COS(RADIANS(E514))*COS(RADIANS(W504))))</f>
        <v>#DIV/0!</v>
      </c>
      <c r="X515" t="e">
        <f>IF(DEGREES(ACOS(SIN(RADIANS(G515))*SIN(RADIANS(E514))+COS(RADIANS(G515))*COS(RADIANS(E514))*COS(RADIANS(X504))))&gt;90,0,$F$4*$F$5/E513^2*(SIN(RADIANS(G515))*SIN(RADIANS(E514))+COS(RADIANS(G515))*COS(RADIANS(E514))*COS(RADIANS(X504))))</f>
        <v>#DIV/0!</v>
      </c>
      <c r="Y515" t="e">
        <f>IF(DEGREES(ACOS(SIN(RADIANS(G515))*SIN(RADIANS(E514))+COS(RADIANS(G515))*COS(RADIANS(E514))*COS(RADIANS(Y504))))&gt;90,0,$F$4*$F$5/E513^2*(SIN(RADIANS(G515))*SIN(RADIANS(E514))+COS(RADIANS(G515))*COS(RADIANS(E514))*COS(RADIANS(Y504))))</f>
        <v>#DIV/0!</v>
      </c>
      <c r="Z515" t="e">
        <f>IF(DEGREES(ACOS(SIN(RADIANS(G515))*SIN(RADIANS(E514))+COS(RADIANS(G515))*COS(RADIANS(E514))*COS(RADIANS(Z504))))&gt;90,0,$F$4*$F$5/E513^2*(SIN(RADIANS(G515))*SIN(RADIANS(E514))+COS(RADIANS(G515))*COS(RADIANS(E514))*COS(RADIANS(Z504))))</f>
        <v>#DIV/0!</v>
      </c>
      <c r="AA515" t="e">
        <f>IF(DEGREES(ACOS(SIN(RADIANS(G515))*SIN(RADIANS(E514))+COS(RADIANS(G515))*COS(RADIANS(E514))*COS(RADIANS(AA504))))&gt;90,0,$F$4*$F$5/E513^2*(SIN(RADIANS(G515))*SIN(RADIANS(E514))+COS(RADIANS(G515))*COS(RADIANS(E514))*COS(RADIANS(AA504))))</f>
        <v>#DIV/0!</v>
      </c>
      <c r="AB515" t="e">
        <f>IF(DEGREES(ACOS(SIN(RADIANS(G515))*SIN(RADIANS(E514))+COS(RADIANS(G515))*COS(RADIANS(E514))*COS(RADIANS(AB504))))&gt;90,0,$F$4*$F$5/E513^2*(SIN(RADIANS(G515))*SIN(RADIANS(E514))+COS(RADIANS(G515))*COS(RADIANS(E514))*COS(RADIANS(AB504))))</f>
        <v>#DIV/0!</v>
      </c>
      <c r="AC515" t="e">
        <f>IF(DEGREES(ACOS(SIN(RADIANS(G515))*SIN(RADIANS(E514))+COS(RADIANS(G515))*COS(RADIANS(E514))*COS(RADIANS(AC504))))&gt;90,0,$F$4*$F$5/E513^2*(SIN(RADIANS(G515))*SIN(RADIANS(E514))+COS(RADIANS(G515))*COS(RADIANS(E514))*COS(RADIANS(AC504))))</f>
        <v>#DIV/0!</v>
      </c>
      <c r="AD515" t="e">
        <f>IF(DEGREES(ACOS(SIN(RADIANS(G515))*SIN(RADIANS(E514))+COS(RADIANS(G515))*COS(RADIANS(E514))*COS(RADIANS(AD504))))&gt;90,0,$F$4*$F$5/E513^2*(SIN(RADIANS(G515))*SIN(RADIANS(E514))+COS(RADIANS(G515))*COS(RADIANS(E514))*COS(RADIANS(AD504))))</f>
        <v>#DIV/0!</v>
      </c>
      <c r="AE515" t="e">
        <f>IF(DEGREES(ACOS(SIN(RADIANS(G515))*SIN(RADIANS(E514))+COS(RADIANS(G515))*COS(RADIANS(E514))*COS(RADIANS(AE504))))&gt;90,0,$F$4*$F$5/E513^2*(SIN(RADIANS(G515))*SIN(RADIANS(E514))+COS(RADIANS(G515))*COS(RADIANS(E514))*COS(RADIANS(AE504))))</f>
        <v>#DIV/0!</v>
      </c>
      <c r="AF515" t="e">
        <f>IF(DEGREES(ACOS(SIN(RADIANS(G515))*SIN(RADIANS(E514))+COS(RADIANS(G515))*COS(RADIANS(E514))*COS(RADIANS(AF504))))&gt;90,0,$F$4*$F$5/E513^2*(SIN(RADIANS(G515))*SIN(RADIANS(E514))+COS(RADIANS(G515))*COS(RADIANS(E514))*COS(RADIANS(AF504))))</f>
        <v>#DIV/0!</v>
      </c>
      <c r="AG515" t="e">
        <f>IF(DEGREES(ACOS(SIN(RADIANS(G515))*SIN(RADIANS(E514))+COS(RADIANS(G515))*COS(RADIANS(E514))*COS(RADIANS(AG504))))&gt;90,0,$F$4*$F$5/E513^2*(SIN(RADIANS(G515))*SIN(RADIANS(E514))+COS(RADIANS(G515))*COS(RADIANS(E514))*COS(RADIANS(AG504))))</f>
        <v>#DIV/0!</v>
      </c>
      <c r="AH515" t="e">
        <f>IF(DEGREES(ACOS(SIN(RADIANS(G515))*SIN(RADIANS(E514))+COS(RADIANS(G515))*COS(RADIANS(E514))*COS(RADIANS(AH504))))&gt;90,0,$F$4*$F$5/E513^2*(SIN(RADIANS(G515))*SIN(RADIANS(E514))+COS(RADIANS(G515))*COS(RADIANS(E514))*COS(RADIANS(AH504))))</f>
        <v>#DIV/0!</v>
      </c>
      <c r="AI515" t="e">
        <f>IF(DEGREES(ACOS(SIN(RADIANS(G515))*SIN(RADIANS(E514))+COS(RADIANS(G515))*COS(RADIANS(E514))*COS(RADIANS(AI504))))&gt;90,0,$F$4*$F$5/E513^2*(SIN(RADIANS(G515))*SIN(RADIANS(E514))+COS(RADIANS(G515))*COS(RADIANS(E514))*COS(RADIANS(AI504))))</f>
        <v>#DIV/0!</v>
      </c>
      <c r="AJ515" t="e">
        <f>IF(DEGREES(ACOS(SIN(RADIANS(G515))*SIN(RADIANS(E514))+COS(RADIANS(G515))*COS(RADIANS(E514))*COS(RADIANS(AJ504))))&gt;90,0,$F$4*$F$5/E513^2*(SIN(RADIANS(G515))*SIN(RADIANS(E514))+COS(RADIANS(G515))*COS(RADIANS(E514))*COS(RADIANS(AJ504))))</f>
        <v>#DIV/0!</v>
      </c>
      <c r="AK515">
        <f>IF(DEGREES(ACOS(SIN(RADIANS(G515))*SIN(RADIANS(E514))+COS(RADIANS(G515))*COS(RADIANS(E514))*COS(RADIANS(AK504))))&gt;90,0,$F$4*$F$5/E513^2*(SIN(RADIANS(G515))*SIN(RADIANS(E514))+COS(RADIANS(G515))*COS(RADIANS(E514))*COS(RADIANS(AK504))))</f>
        <v>0</v>
      </c>
      <c r="AL515">
        <f>IF(DEGREES(ACOS(SIN(RADIANS(G515))*SIN(RADIANS(E514))+COS(RADIANS(G515))*COS(RADIANS(E514))*COS(RADIANS(AL504))))&gt;90,0,$F$4*$F$5/E513^2*(SIN(RADIANS(G515))*SIN(RADIANS(E514))+COS(RADIANS(G515))*COS(RADIANS(E514))*COS(RADIANS(AL504))))</f>
        <v>0</v>
      </c>
      <c r="AM515">
        <f>IF(DEGREES(ACOS(SIN(RADIANS(G515))*SIN(RADIANS(E514))+COS(RADIANS(G515))*COS(RADIANS(E514))*COS(RADIANS(AM504))))&gt;90,0,$F$4*$F$5/E513^2*(SIN(RADIANS(G515))*SIN(RADIANS(E514))+COS(RADIANS(G515))*COS(RADIANS(E514))*COS(RADIANS(AM504))))</f>
        <v>0</v>
      </c>
      <c r="AN515">
        <f>IF(DEGREES(ACOS(SIN(RADIANS(G515))*SIN(RADIANS(E514))+COS(RADIANS(G515))*COS(RADIANS(E514))*COS(RADIANS(AN504))))&gt;90,0,$F$4*$F$5/E513^2*(SIN(RADIANS(G515))*SIN(RADIANS(E514))+COS(RADIANS(G515))*COS(RADIANS(E514))*COS(RADIANS(AN504))))</f>
        <v>0</v>
      </c>
      <c r="AO515">
        <f>IF(DEGREES(ACOS(SIN(RADIANS(G515))*SIN(RADIANS(E514))+COS(RADIANS(G515))*COS(RADIANS(E514))*COS(RADIANS(AO504))))&gt;90,0,$F$4*$F$5/E513^2*(SIN(RADIANS(G515))*SIN(RADIANS(E514))+COS(RADIANS(G515))*COS(RADIANS(E514))*COS(RADIANS(AO504))))</f>
        <v>0</v>
      </c>
      <c r="AP515">
        <f>IF(DEGREES(ACOS(SIN(RADIANS(G515))*SIN(RADIANS(E514))+COS(RADIANS(G515))*COS(RADIANS(E514))*COS(RADIANS(AP504))))&gt;90,0,$F$4*$F$5/E513^2*(SIN(RADIANS(G515))*SIN(RADIANS(E514))+COS(RADIANS(G515))*COS(RADIANS(E514))*COS(RADIANS(AP504))))</f>
        <v>0</v>
      </c>
      <c r="AQ515">
        <f>IF(DEGREES(ACOS(SIN(RADIANS(G515))*SIN(RADIANS(E514))+COS(RADIANS(G515))*COS(RADIANS(E514))*COS(RADIANS(AQ504))))&gt;90,0,$F$4*$F$5/E513^2*(SIN(RADIANS(G515))*SIN(RADIANS(E514))+COS(RADIANS(G515))*COS(RADIANS(E514))*COS(RADIANS(AQ504))))</f>
        <v>0</v>
      </c>
      <c r="AR515">
        <f>IF(DEGREES(ACOS(SIN(RADIANS(G515))*SIN(RADIANS(E514))+COS(RADIANS(G515))*COS(RADIANS(E514))*COS(RADIANS(AR504))))&gt;90,0,$F$4*$F$5/E513^2*(SIN(RADIANS(G515))*SIN(RADIANS(E514))+COS(RADIANS(G515))*COS(RADIANS(E514))*COS(RADIANS(AR504))))</f>
        <v>0</v>
      </c>
    </row>
    <row r="516" spans="2:44" x14ac:dyDescent="0.5">
      <c r="B516" s="40" t="s">
        <v>787</v>
      </c>
      <c r="E516">
        <f>E515-E507-360*ROUNDDOWN((E515-E507)/360,0)</f>
        <v>2.8421709430404007E-14</v>
      </c>
      <c r="G516">
        <v>-10</v>
      </c>
      <c r="I516">
        <f>IF(DEGREES(ACOS(SIN(RADIANS(G516))*SIN(RADIANS(E514))+COS(RADIANS(G516))*COS(RADIANS(E514))*COS(RADIANS(I504))))&gt;90,0,$F$4*$F$5/E513^2*(SIN(RADIANS(G516))*SIN(RADIANS(E514))+COS(RADIANS(G516))*COS(RADIANS(E514))*COS(RADIANS(I504))))</f>
        <v>0</v>
      </c>
      <c r="J516">
        <f>IF(DEGREES(ACOS(SIN(RADIANS(G516))*SIN(RADIANS(E514))+COS(RADIANS(G516))*COS(RADIANS(E514))*COS(RADIANS(J504))))&gt;90,0,$F$4*$F$5/E513^2*(SIN(RADIANS(G516))*SIN(RADIANS(E514))+COS(RADIANS(G516))*COS(RADIANS(E514))*COS(RADIANS(J504))))</f>
        <v>0</v>
      </c>
      <c r="K516">
        <f>IF(DEGREES(ACOS(SIN(RADIANS(G516))*SIN(RADIANS(E514))+COS(RADIANS(G516))*COS(RADIANS(E514))*COS(RADIANS(K504))))&gt;90,0,$F$4*$F$5/E513^2*(SIN(RADIANS(G516))*SIN(RADIANS(E514))+COS(RADIANS(G516))*COS(RADIANS(E514))*COS(RADIANS(K504))))</f>
        <v>0</v>
      </c>
      <c r="L516">
        <f>IF(DEGREES(ACOS(SIN(RADIANS(G516))*SIN(RADIANS(E514))+COS(RADIANS(G516))*COS(RADIANS(E514))*COS(RADIANS(L504))))&gt;90,0,$F$4*$F$5/E513^2*(SIN(RADIANS(G516))*SIN(RADIANS(E514))+COS(RADIANS(G516))*COS(RADIANS(E514))*COS(RADIANS(L504))))</f>
        <v>0</v>
      </c>
      <c r="M516">
        <f>IF(DEGREES(ACOS(SIN(RADIANS(G516))*SIN(RADIANS(E514))+COS(RADIANS(G516))*COS(RADIANS(E514))*COS(RADIANS(M504))))&gt;90,0,$F$4*$F$5/E513^2*(SIN(RADIANS(G516))*SIN(RADIANS(E514))+COS(RADIANS(G516))*COS(RADIANS(E514))*COS(RADIANS(M504))))</f>
        <v>0</v>
      </c>
      <c r="N516">
        <f>IF(DEGREES(ACOS(SIN(RADIANS(G516))*SIN(RADIANS(E514))+COS(RADIANS(G516))*COS(RADIANS(E514))*COS(RADIANS(N504))))&gt;90,0,$F$4*$F$5/E513^2*(SIN(RADIANS(G516))*SIN(RADIANS(E514))+COS(RADIANS(G516))*COS(RADIANS(E514))*COS(RADIANS(N504))))</f>
        <v>0</v>
      </c>
      <c r="O516">
        <f>IF(DEGREES(ACOS(SIN(RADIANS(G516))*SIN(RADIANS(E514))+COS(RADIANS(G516))*COS(RADIANS(E514))*COS(RADIANS(O504))))&gt;90,0,$F$4*$F$5/E513^2*(SIN(RADIANS(G516))*SIN(RADIANS(E514))+COS(RADIANS(G516))*COS(RADIANS(E514))*COS(RADIANS(O504))))</f>
        <v>0</v>
      </c>
      <c r="P516">
        <f>IF(DEGREES(ACOS(SIN(RADIANS(G516))*SIN(RADIANS(E514))+COS(RADIANS(G516))*COS(RADIANS(E514))*COS(RADIANS(P504))))&gt;90,0,$F$4*$F$5/E513^2*(SIN(RADIANS(G516))*SIN(RADIANS(E514))+COS(RADIANS(G516))*COS(RADIANS(E514))*COS(RADIANS(P504))))</f>
        <v>0</v>
      </c>
      <c r="Q516">
        <f>IF(DEGREES(ACOS(SIN(RADIANS(G516))*SIN(RADIANS(E514))+COS(RADIANS(G516))*COS(RADIANS(E514))*COS(RADIANS(Q504))))&gt;90,0,$F$4*$F$5/E513^2*(SIN(RADIANS(G516))*SIN(RADIANS(E514))+COS(RADIANS(G516))*COS(RADIANS(E514))*COS(RADIANS(Q504))))</f>
        <v>0</v>
      </c>
      <c r="R516" t="e">
        <f>IF(DEGREES(ACOS(SIN(RADIANS(G516))*SIN(RADIANS(E514))+COS(RADIANS(G516))*COS(RADIANS(E514))*COS(RADIANS(R504))))&gt;90,0,$F$4*$F$5/E513^2*(SIN(RADIANS(G516))*SIN(RADIANS(E514))+COS(RADIANS(G516))*COS(RADIANS(E514))*COS(RADIANS(R504))))</f>
        <v>#DIV/0!</v>
      </c>
      <c r="S516" t="e">
        <f>IF(DEGREES(ACOS(SIN(RADIANS(G516))*SIN(RADIANS(E514))+COS(RADIANS(G516))*COS(RADIANS(E514))*COS(RADIANS(S504))))&gt;90,0,$F$4*$F$5/E513^2*(SIN(RADIANS(G516))*SIN(RADIANS(E514))+COS(RADIANS(G516))*COS(RADIANS(E514))*COS(RADIANS(S504))))</f>
        <v>#DIV/0!</v>
      </c>
      <c r="T516" t="e">
        <f>IF(DEGREES(ACOS(SIN(RADIANS(G516))*SIN(RADIANS(E514))+COS(RADIANS(G516))*COS(RADIANS(E514))*COS(RADIANS(T504))))&gt;90,0,$F$4*$F$5/E513^2*(SIN(RADIANS(G516))*SIN(RADIANS(E514))+COS(RADIANS(G516))*COS(RADIANS(E514))*COS(RADIANS(T504))))</f>
        <v>#DIV/0!</v>
      </c>
      <c r="U516" t="e">
        <f>IF(DEGREES(ACOS(SIN(RADIANS(G516))*SIN(RADIANS(E514))+COS(RADIANS(G516))*COS(RADIANS(E514))*COS(RADIANS(U504))))&gt;90,0,$F$4*$F$5/E513^2*(SIN(RADIANS(G516))*SIN(RADIANS(E514))+COS(RADIANS(G516))*COS(RADIANS(E514))*COS(RADIANS(U504))))</f>
        <v>#DIV/0!</v>
      </c>
      <c r="V516" t="e">
        <f>IF(DEGREES(ACOS(SIN(RADIANS(G516))*SIN(RADIANS(E514))+COS(RADIANS(G516))*COS(RADIANS(E514))*COS(RADIANS(V504))))&gt;90,0,$F$4*$F$5/E513^2*(SIN(RADIANS(G516))*SIN(RADIANS(E514))+COS(RADIANS(G516))*COS(RADIANS(E514))*COS(RADIANS(V504))))</f>
        <v>#DIV/0!</v>
      </c>
      <c r="W516" t="e">
        <f>IF(DEGREES(ACOS(SIN(RADIANS(G516))*SIN(RADIANS(E514))+COS(RADIANS(G516))*COS(RADIANS(E514))*COS(RADIANS(W504))))&gt;90,0,$F$4*$F$5/E513^2*(SIN(RADIANS(G516))*SIN(RADIANS(E514))+COS(RADIANS(G516))*COS(RADIANS(E514))*COS(RADIANS(W504))))</f>
        <v>#DIV/0!</v>
      </c>
      <c r="X516" t="e">
        <f>IF(DEGREES(ACOS(SIN(RADIANS(G516))*SIN(RADIANS(E514))+COS(RADIANS(G516))*COS(RADIANS(E514))*COS(RADIANS(X504))))&gt;90,0,$F$4*$F$5/E513^2*(SIN(RADIANS(G516))*SIN(RADIANS(E514))+COS(RADIANS(G516))*COS(RADIANS(E514))*COS(RADIANS(X504))))</f>
        <v>#DIV/0!</v>
      </c>
      <c r="Y516" t="e">
        <f>IF(DEGREES(ACOS(SIN(RADIANS(G516))*SIN(RADIANS(E514))+COS(RADIANS(G516))*COS(RADIANS(E514))*COS(RADIANS(Y504))))&gt;90,0,$F$4*$F$5/E513^2*(SIN(RADIANS(G516))*SIN(RADIANS(E514))+COS(RADIANS(G516))*COS(RADIANS(E514))*COS(RADIANS(Y504))))</f>
        <v>#DIV/0!</v>
      </c>
      <c r="Z516" t="e">
        <f>IF(DEGREES(ACOS(SIN(RADIANS(G516))*SIN(RADIANS(E514))+COS(RADIANS(G516))*COS(RADIANS(E514))*COS(RADIANS(Z504))))&gt;90,0,$F$4*$F$5/E513^2*(SIN(RADIANS(G516))*SIN(RADIANS(E514))+COS(RADIANS(G516))*COS(RADIANS(E514))*COS(RADIANS(Z504))))</f>
        <v>#DIV/0!</v>
      </c>
      <c r="AA516" t="e">
        <f>IF(DEGREES(ACOS(SIN(RADIANS(G516))*SIN(RADIANS(E514))+COS(RADIANS(G516))*COS(RADIANS(E514))*COS(RADIANS(AA504))))&gt;90,0,$F$4*$F$5/E513^2*(SIN(RADIANS(G516))*SIN(RADIANS(E514))+COS(RADIANS(G516))*COS(RADIANS(E514))*COS(RADIANS(AA504))))</f>
        <v>#DIV/0!</v>
      </c>
      <c r="AB516" t="e">
        <f>IF(DEGREES(ACOS(SIN(RADIANS(G516))*SIN(RADIANS(E514))+COS(RADIANS(G516))*COS(RADIANS(E514))*COS(RADIANS(AB504))))&gt;90,0,$F$4*$F$5/E513^2*(SIN(RADIANS(G516))*SIN(RADIANS(E514))+COS(RADIANS(G516))*COS(RADIANS(E514))*COS(RADIANS(AB504))))</f>
        <v>#DIV/0!</v>
      </c>
      <c r="AC516" t="e">
        <f>IF(DEGREES(ACOS(SIN(RADIANS(G516))*SIN(RADIANS(E514))+COS(RADIANS(G516))*COS(RADIANS(E514))*COS(RADIANS(AC504))))&gt;90,0,$F$4*$F$5/E513^2*(SIN(RADIANS(G516))*SIN(RADIANS(E514))+COS(RADIANS(G516))*COS(RADIANS(E514))*COS(RADIANS(AC504))))</f>
        <v>#DIV/0!</v>
      </c>
      <c r="AD516" t="e">
        <f>IF(DEGREES(ACOS(SIN(RADIANS(G516))*SIN(RADIANS(E514))+COS(RADIANS(G516))*COS(RADIANS(E514))*COS(RADIANS(AD504))))&gt;90,0,$F$4*$F$5/E513^2*(SIN(RADIANS(G516))*SIN(RADIANS(E514))+COS(RADIANS(G516))*COS(RADIANS(E514))*COS(RADIANS(AD504))))</f>
        <v>#DIV/0!</v>
      </c>
      <c r="AE516" t="e">
        <f>IF(DEGREES(ACOS(SIN(RADIANS(G516))*SIN(RADIANS(E514))+COS(RADIANS(G516))*COS(RADIANS(E514))*COS(RADIANS(AE504))))&gt;90,0,$F$4*$F$5/E513^2*(SIN(RADIANS(G516))*SIN(RADIANS(E514))+COS(RADIANS(G516))*COS(RADIANS(E514))*COS(RADIANS(AE504))))</f>
        <v>#DIV/0!</v>
      </c>
      <c r="AF516" t="e">
        <f>IF(DEGREES(ACOS(SIN(RADIANS(G516))*SIN(RADIANS(E514))+COS(RADIANS(G516))*COS(RADIANS(E514))*COS(RADIANS(AF504))))&gt;90,0,$F$4*$F$5/E513^2*(SIN(RADIANS(G516))*SIN(RADIANS(E514))+COS(RADIANS(G516))*COS(RADIANS(E514))*COS(RADIANS(AF504))))</f>
        <v>#DIV/0!</v>
      </c>
      <c r="AG516" t="e">
        <f>IF(DEGREES(ACOS(SIN(RADIANS(G516))*SIN(RADIANS(E514))+COS(RADIANS(G516))*COS(RADIANS(E514))*COS(RADIANS(AG504))))&gt;90,0,$F$4*$F$5/E513^2*(SIN(RADIANS(G516))*SIN(RADIANS(E514))+COS(RADIANS(G516))*COS(RADIANS(E514))*COS(RADIANS(AG504))))</f>
        <v>#DIV/0!</v>
      </c>
      <c r="AH516" t="e">
        <f>IF(DEGREES(ACOS(SIN(RADIANS(G516))*SIN(RADIANS(E514))+COS(RADIANS(G516))*COS(RADIANS(E514))*COS(RADIANS(AH504))))&gt;90,0,$F$4*$F$5/E513^2*(SIN(RADIANS(G516))*SIN(RADIANS(E514))+COS(RADIANS(G516))*COS(RADIANS(E514))*COS(RADIANS(AH504))))</f>
        <v>#DIV/0!</v>
      </c>
      <c r="AI516" t="e">
        <f>IF(DEGREES(ACOS(SIN(RADIANS(G516))*SIN(RADIANS(E514))+COS(RADIANS(G516))*COS(RADIANS(E514))*COS(RADIANS(AI504))))&gt;90,0,$F$4*$F$5/E513^2*(SIN(RADIANS(G516))*SIN(RADIANS(E514))+COS(RADIANS(G516))*COS(RADIANS(E514))*COS(RADIANS(AI504))))</f>
        <v>#DIV/0!</v>
      </c>
      <c r="AJ516" t="e">
        <f>IF(DEGREES(ACOS(SIN(RADIANS(G516))*SIN(RADIANS(E514))+COS(RADIANS(G516))*COS(RADIANS(E514))*COS(RADIANS(AJ504))))&gt;90,0,$F$4*$F$5/E513^2*(SIN(RADIANS(G516))*SIN(RADIANS(E514))+COS(RADIANS(G516))*COS(RADIANS(E514))*COS(RADIANS(AJ504))))</f>
        <v>#DIV/0!</v>
      </c>
      <c r="AK516">
        <f>IF(DEGREES(ACOS(SIN(RADIANS(G516))*SIN(RADIANS(E514))+COS(RADIANS(G516))*COS(RADIANS(E514))*COS(RADIANS(AK504))))&gt;90,0,$F$4*$F$5/E513^2*(SIN(RADIANS(G516))*SIN(RADIANS(E514))+COS(RADIANS(G516))*COS(RADIANS(E514))*COS(RADIANS(AK504))))</f>
        <v>0</v>
      </c>
      <c r="AL516">
        <f>IF(DEGREES(ACOS(SIN(RADIANS(G516))*SIN(RADIANS(E514))+COS(RADIANS(G516))*COS(RADIANS(E514))*COS(RADIANS(AL504))))&gt;90,0,$F$4*$F$5/E513^2*(SIN(RADIANS(G516))*SIN(RADIANS(E514))+COS(RADIANS(G516))*COS(RADIANS(E514))*COS(RADIANS(AL504))))</f>
        <v>0</v>
      </c>
      <c r="AM516">
        <f>IF(DEGREES(ACOS(SIN(RADIANS(G516))*SIN(RADIANS(E514))+COS(RADIANS(G516))*COS(RADIANS(E514))*COS(RADIANS(AM504))))&gt;90,0,$F$4*$F$5/E513^2*(SIN(RADIANS(G516))*SIN(RADIANS(E514))+COS(RADIANS(G516))*COS(RADIANS(E514))*COS(RADIANS(AM504))))</f>
        <v>0</v>
      </c>
      <c r="AN516">
        <f>IF(DEGREES(ACOS(SIN(RADIANS(G516))*SIN(RADIANS(E514))+COS(RADIANS(G516))*COS(RADIANS(E514))*COS(RADIANS(AN504))))&gt;90,0,$F$4*$F$5/E513^2*(SIN(RADIANS(G516))*SIN(RADIANS(E514))+COS(RADIANS(G516))*COS(RADIANS(E514))*COS(RADIANS(AN504))))</f>
        <v>0</v>
      </c>
      <c r="AO516">
        <f>IF(DEGREES(ACOS(SIN(RADIANS(G516))*SIN(RADIANS(E514))+COS(RADIANS(G516))*COS(RADIANS(E514))*COS(RADIANS(AO504))))&gt;90,0,$F$4*$F$5/E513^2*(SIN(RADIANS(G516))*SIN(RADIANS(E514))+COS(RADIANS(G516))*COS(RADIANS(E514))*COS(RADIANS(AO504))))</f>
        <v>0</v>
      </c>
      <c r="AP516">
        <f>IF(DEGREES(ACOS(SIN(RADIANS(G516))*SIN(RADIANS(E514))+COS(RADIANS(G516))*COS(RADIANS(E514))*COS(RADIANS(AP504))))&gt;90,0,$F$4*$F$5/E513^2*(SIN(RADIANS(G516))*SIN(RADIANS(E514))+COS(RADIANS(G516))*COS(RADIANS(E514))*COS(RADIANS(AP504))))</f>
        <v>0</v>
      </c>
      <c r="AQ516">
        <f>IF(DEGREES(ACOS(SIN(RADIANS(G516))*SIN(RADIANS(E514))+COS(RADIANS(G516))*COS(RADIANS(E514))*COS(RADIANS(AQ504))))&gt;90,0,$F$4*$F$5/E513^2*(SIN(RADIANS(G516))*SIN(RADIANS(E514))+COS(RADIANS(G516))*COS(RADIANS(E514))*COS(RADIANS(AQ504))))</f>
        <v>0</v>
      </c>
      <c r="AR516">
        <f>IF(DEGREES(ACOS(SIN(RADIANS(G516))*SIN(RADIANS(E514))+COS(RADIANS(G516))*COS(RADIANS(E514))*COS(RADIANS(AR504))))&gt;90,0,$F$4*$F$5/E513^2*(SIN(RADIANS(G516))*SIN(RADIANS(E514))+COS(RADIANS(G516))*COS(RADIANS(E514))*COS(RADIANS(AR504))))</f>
        <v>0</v>
      </c>
    </row>
    <row r="517" spans="2:44" x14ac:dyDescent="0.5">
      <c r="G517">
        <v>-20</v>
      </c>
      <c r="I517">
        <f>IF(DEGREES(ACOS(SIN(RADIANS(G517))*SIN(RADIANS(E514))+COS(RADIANS(G517))*COS(RADIANS(E514))*COS(RADIANS(I504))))&gt;90,0,$F$4*$F$5/E513^2*(SIN(RADIANS(G517))*SIN(RADIANS(E514))+COS(RADIANS(G517))*COS(RADIANS(E514))*COS(RADIANS(I504))))</f>
        <v>0</v>
      </c>
      <c r="J517">
        <f>IF(DEGREES(ACOS(SIN(RADIANS(G517))*SIN(RADIANS(E514))+COS(RADIANS(G517))*COS(RADIANS(E514))*COS(RADIANS(J504))))&gt;90,0,$F$4*$F$5/E513^2*(SIN(RADIANS(G517))*SIN(RADIANS(E514))+COS(RADIANS(G517))*COS(RADIANS(E514))*COS(RADIANS(J504))))</f>
        <v>0</v>
      </c>
      <c r="K517">
        <f>IF(DEGREES(ACOS(SIN(RADIANS(G517))*SIN(RADIANS(E514))+COS(RADIANS(G517))*COS(RADIANS(E514))*COS(RADIANS(K504))))&gt;90,0,$F$4*$F$5/E513^2*(SIN(RADIANS(G517))*SIN(RADIANS(E514))+COS(RADIANS(G517))*COS(RADIANS(E514))*COS(RADIANS(K504))))</f>
        <v>0</v>
      </c>
      <c r="L517">
        <f>IF(DEGREES(ACOS(SIN(RADIANS(G517))*SIN(RADIANS(E514))+COS(RADIANS(G517))*COS(RADIANS(E514))*COS(RADIANS(L504))))&gt;90,0,$F$4*$F$5/E513^2*(SIN(RADIANS(G517))*SIN(RADIANS(E514))+COS(RADIANS(G517))*COS(RADIANS(E514))*COS(RADIANS(L504))))</f>
        <v>0</v>
      </c>
      <c r="M517">
        <f>IF(DEGREES(ACOS(SIN(RADIANS(G517))*SIN(RADIANS(E514))+COS(RADIANS(G517))*COS(RADIANS(E514))*COS(RADIANS(M504))))&gt;90,0,$F$4*$F$5/E513^2*(SIN(RADIANS(G517))*SIN(RADIANS(E514))+COS(RADIANS(G517))*COS(RADIANS(E514))*COS(RADIANS(M504))))</f>
        <v>0</v>
      </c>
      <c r="N517">
        <f>IF(DEGREES(ACOS(SIN(RADIANS(G517))*SIN(RADIANS(E514))+COS(RADIANS(G517))*COS(RADIANS(E514))*COS(RADIANS(N504))))&gt;90,0,$F$4*$F$5/E513^2*(SIN(RADIANS(G517))*SIN(RADIANS(E514))+COS(RADIANS(G517))*COS(RADIANS(E514))*COS(RADIANS(N504))))</f>
        <v>0</v>
      </c>
      <c r="O517">
        <f>IF(DEGREES(ACOS(SIN(RADIANS(G517))*SIN(RADIANS(E514))+COS(RADIANS(G517))*COS(RADIANS(E514))*COS(RADIANS(O504))))&gt;90,0,$F$4*$F$5/E513^2*(SIN(RADIANS(G517))*SIN(RADIANS(E514))+COS(RADIANS(G517))*COS(RADIANS(E514))*COS(RADIANS(O504))))</f>
        <v>0</v>
      </c>
      <c r="P517">
        <f>IF(DEGREES(ACOS(SIN(RADIANS(G517))*SIN(RADIANS(E514))+COS(RADIANS(G517))*COS(RADIANS(E514))*COS(RADIANS(P504))))&gt;90,0,$F$4*$F$5/E513^2*(SIN(RADIANS(G517))*SIN(RADIANS(E514))+COS(RADIANS(G517))*COS(RADIANS(E514))*COS(RADIANS(P504))))</f>
        <v>0</v>
      </c>
      <c r="Q517">
        <f>IF(DEGREES(ACOS(SIN(RADIANS(G517))*SIN(RADIANS(E514))+COS(RADIANS(G517))*COS(RADIANS(E514))*COS(RADIANS(Q504))))&gt;90,0,$F$4*$F$5/E513^2*(SIN(RADIANS(G517))*SIN(RADIANS(E514))+COS(RADIANS(G517))*COS(RADIANS(E514))*COS(RADIANS(Q504))))</f>
        <v>0</v>
      </c>
      <c r="R517" t="e">
        <f>IF(DEGREES(ACOS(SIN(RADIANS(G517))*SIN(RADIANS(E514))+COS(RADIANS(G517))*COS(RADIANS(E514))*COS(RADIANS(R504))))&gt;90,0,$F$4*$F$5/E513^2*(SIN(RADIANS(G517))*SIN(RADIANS(E514))+COS(RADIANS(G517))*COS(RADIANS(E514))*COS(RADIANS(R504))))</f>
        <v>#DIV/0!</v>
      </c>
      <c r="S517" t="e">
        <f>IF(DEGREES(ACOS(SIN(RADIANS(G517))*SIN(RADIANS(E514))+COS(RADIANS(G517))*COS(RADIANS(E514))*COS(RADIANS(S504))))&gt;90,0,$F$4*$F$5/E513^2*(SIN(RADIANS(G517))*SIN(RADIANS(E514))+COS(RADIANS(G517))*COS(RADIANS(E514))*COS(RADIANS(S504))))</f>
        <v>#DIV/0!</v>
      </c>
      <c r="T517" t="e">
        <f>IF(DEGREES(ACOS(SIN(RADIANS(G517))*SIN(RADIANS(E514))+COS(RADIANS(G517))*COS(RADIANS(E514))*COS(RADIANS(T504))))&gt;90,0,$F$4*$F$5/E513^2*(SIN(RADIANS(G517))*SIN(RADIANS(E514))+COS(RADIANS(G517))*COS(RADIANS(E514))*COS(RADIANS(T504))))</f>
        <v>#DIV/0!</v>
      </c>
      <c r="U517" t="e">
        <f>IF(DEGREES(ACOS(SIN(RADIANS(G517))*SIN(RADIANS(E514))+COS(RADIANS(G517))*COS(RADIANS(E514))*COS(RADIANS(U504))))&gt;90,0,$F$4*$F$5/E513^2*(SIN(RADIANS(G517))*SIN(RADIANS(E514))+COS(RADIANS(G517))*COS(RADIANS(E514))*COS(RADIANS(U504))))</f>
        <v>#DIV/0!</v>
      </c>
      <c r="V517" t="e">
        <f>IF(DEGREES(ACOS(SIN(RADIANS(G517))*SIN(RADIANS(E514))+COS(RADIANS(G517))*COS(RADIANS(E514))*COS(RADIANS(V504))))&gt;90,0,$F$4*$F$5/E513^2*(SIN(RADIANS(G517))*SIN(RADIANS(E514))+COS(RADIANS(G517))*COS(RADIANS(E514))*COS(RADIANS(V504))))</f>
        <v>#DIV/0!</v>
      </c>
      <c r="W517" t="e">
        <f>IF(DEGREES(ACOS(SIN(RADIANS(G517))*SIN(RADIANS(E514))+COS(RADIANS(G517))*COS(RADIANS(E514))*COS(RADIANS(W504))))&gt;90,0,$F$4*$F$5/E513^2*(SIN(RADIANS(G517))*SIN(RADIANS(E514))+COS(RADIANS(G517))*COS(RADIANS(E514))*COS(RADIANS(W504))))</f>
        <v>#DIV/0!</v>
      </c>
      <c r="X517" t="e">
        <f>IF(DEGREES(ACOS(SIN(RADIANS(G517))*SIN(RADIANS(E514))+COS(RADIANS(G517))*COS(RADIANS(E514))*COS(RADIANS(X504))))&gt;90,0,$F$4*$F$5/E513^2*(SIN(RADIANS(G517))*SIN(RADIANS(E514))+COS(RADIANS(G517))*COS(RADIANS(E514))*COS(RADIANS(X504))))</f>
        <v>#DIV/0!</v>
      </c>
      <c r="Y517" t="e">
        <f>IF(DEGREES(ACOS(SIN(RADIANS(G517))*SIN(RADIANS(E514))+COS(RADIANS(G517))*COS(RADIANS(E514))*COS(RADIANS(Y504))))&gt;90,0,$F$4*$F$5/E513^2*(SIN(RADIANS(G517))*SIN(RADIANS(E514))+COS(RADIANS(G517))*COS(RADIANS(E514))*COS(RADIANS(Y504))))</f>
        <v>#DIV/0!</v>
      </c>
      <c r="Z517" t="e">
        <f>IF(DEGREES(ACOS(SIN(RADIANS(G517))*SIN(RADIANS(E514))+COS(RADIANS(G517))*COS(RADIANS(E514))*COS(RADIANS(Z504))))&gt;90,0,$F$4*$F$5/E513^2*(SIN(RADIANS(G517))*SIN(RADIANS(E514))+COS(RADIANS(G517))*COS(RADIANS(E514))*COS(RADIANS(Z504))))</f>
        <v>#DIV/0!</v>
      </c>
      <c r="AA517" t="e">
        <f>IF(DEGREES(ACOS(SIN(RADIANS(G517))*SIN(RADIANS(E514))+COS(RADIANS(G517))*COS(RADIANS(E514))*COS(RADIANS(AA504))))&gt;90,0,$F$4*$F$5/E513^2*(SIN(RADIANS(G517))*SIN(RADIANS(E514))+COS(RADIANS(G517))*COS(RADIANS(E514))*COS(RADIANS(AA504))))</f>
        <v>#DIV/0!</v>
      </c>
      <c r="AB517" t="e">
        <f>IF(DEGREES(ACOS(SIN(RADIANS(G517))*SIN(RADIANS(E514))+COS(RADIANS(G517))*COS(RADIANS(E514))*COS(RADIANS(AB504))))&gt;90,0,$F$4*$F$5/E513^2*(SIN(RADIANS(G517))*SIN(RADIANS(E514))+COS(RADIANS(G517))*COS(RADIANS(E514))*COS(RADIANS(AB504))))</f>
        <v>#DIV/0!</v>
      </c>
      <c r="AC517" t="e">
        <f>IF(DEGREES(ACOS(SIN(RADIANS(G517))*SIN(RADIANS(E514))+COS(RADIANS(G517))*COS(RADIANS(E514))*COS(RADIANS(AC504))))&gt;90,0,$F$4*$F$5/E513^2*(SIN(RADIANS(G517))*SIN(RADIANS(E514))+COS(RADIANS(G517))*COS(RADIANS(E514))*COS(RADIANS(AC504))))</f>
        <v>#DIV/0!</v>
      </c>
      <c r="AD517" t="e">
        <f>IF(DEGREES(ACOS(SIN(RADIANS(G517))*SIN(RADIANS(E514))+COS(RADIANS(G517))*COS(RADIANS(E514))*COS(RADIANS(AD504))))&gt;90,0,$F$4*$F$5/E513^2*(SIN(RADIANS(G517))*SIN(RADIANS(E514))+COS(RADIANS(G517))*COS(RADIANS(E514))*COS(RADIANS(AD504))))</f>
        <v>#DIV/0!</v>
      </c>
      <c r="AE517" t="e">
        <f>IF(DEGREES(ACOS(SIN(RADIANS(G517))*SIN(RADIANS(E514))+COS(RADIANS(G517))*COS(RADIANS(E514))*COS(RADIANS(AE504))))&gt;90,0,$F$4*$F$5/E513^2*(SIN(RADIANS(G517))*SIN(RADIANS(E514))+COS(RADIANS(G517))*COS(RADIANS(E514))*COS(RADIANS(AE504))))</f>
        <v>#DIV/0!</v>
      </c>
      <c r="AF517" t="e">
        <f>IF(DEGREES(ACOS(SIN(RADIANS(G517))*SIN(RADIANS(E514))+COS(RADIANS(G517))*COS(RADIANS(E514))*COS(RADIANS(AF504))))&gt;90,0,$F$4*$F$5/E513^2*(SIN(RADIANS(G517))*SIN(RADIANS(E514))+COS(RADIANS(G517))*COS(RADIANS(E514))*COS(RADIANS(AF504))))</f>
        <v>#DIV/0!</v>
      </c>
      <c r="AG517" t="e">
        <f>IF(DEGREES(ACOS(SIN(RADIANS(G517))*SIN(RADIANS(E514))+COS(RADIANS(G517))*COS(RADIANS(E514))*COS(RADIANS(AG504))))&gt;90,0,$F$4*$F$5/E513^2*(SIN(RADIANS(G517))*SIN(RADIANS(E514))+COS(RADIANS(G517))*COS(RADIANS(E514))*COS(RADIANS(AG504))))</f>
        <v>#DIV/0!</v>
      </c>
      <c r="AH517" t="e">
        <f>IF(DEGREES(ACOS(SIN(RADIANS(G517))*SIN(RADIANS(E514))+COS(RADIANS(G517))*COS(RADIANS(E514))*COS(RADIANS(AH504))))&gt;90,0,$F$4*$F$5/E513^2*(SIN(RADIANS(G517))*SIN(RADIANS(E514))+COS(RADIANS(G517))*COS(RADIANS(E514))*COS(RADIANS(AH504))))</f>
        <v>#DIV/0!</v>
      </c>
      <c r="AI517" t="e">
        <f>IF(DEGREES(ACOS(SIN(RADIANS(G517))*SIN(RADIANS(E514))+COS(RADIANS(G517))*COS(RADIANS(E514))*COS(RADIANS(AI504))))&gt;90,0,$F$4*$F$5/E513^2*(SIN(RADIANS(G517))*SIN(RADIANS(E514))+COS(RADIANS(G517))*COS(RADIANS(E514))*COS(RADIANS(AI504))))</f>
        <v>#DIV/0!</v>
      </c>
      <c r="AJ517" t="e">
        <f>IF(DEGREES(ACOS(SIN(RADIANS(G517))*SIN(RADIANS(E514))+COS(RADIANS(G517))*COS(RADIANS(E514))*COS(RADIANS(AJ504))))&gt;90,0,$F$4*$F$5/E513^2*(SIN(RADIANS(G517))*SIN(RADIANS(E514))+COS(RADIANS(G517))*COS(RADIANS(E514))*COS(RADIANS(AJ504))))</f>
        <v>#DIV/0!</v>
      </c>
      <c r="AK517">
        <f>IF(DEGREES(ACOS(SIN(RADIANS(G517))*SIN(RADIANS(E514))+COS(RADIANS(G517))*COS(RADIANS(E514))*COS(RADIANS(AK504))))&gt;90,0,$F$4*$F$5/E513^2*(SIN(RADIANS(G517))*SIN(RADIANS(E514))+COS(RADIANS(G517))*COS(RADIANS(E514))*COS(RADIANS(AK504))))</f>
        <v>0</v>
      </c>
      <c r="AL517">
        <f>IF(DEGREES(ACOS(SIN(RADIANS(G517))*SIN(RADIANS(E514))+COS(RADIANS(G517))*COS(RADIANS(E514))*COS(RADIANS(AL504))))&gt;90,0,$F$4*$F$5/E513^2*(SIN(RADIANS(G517))*SIN(RADIANS(E514))+COS(RADIANS(G517))*COS(RADIANS(E514))*COS(RADIANS(AL504))))</f>
        <v>0</v>
      </c>
      <c r="AM517">
        <f>IF(DEGREES(ACOS(SIN(RADIANS(G517))*SIN(RADIANS(E514))+COS(RADIANS(G517))*COS(RADIANS(E514))*COS(RADIANS(AM504))))&gt;90,0,$F$4*$F$5/E513^2*(SIN(RADIANS(G517))*SIN(RADIANS(E514))+COS(RADIANS(G517))*COS(RADIANS(E514))*COS(RADIANS(AM504))))</f>
        <v>0</v>
      </c>
      <c r="AN517">
        <f>IF(DEGREES(ACOS(SIN(RADIANS(G517))*SIN(RADIANS(E514))+COS(RADIANS(G517))*COS(RADIANS(E514))*COS(RADIANS(AN504))))&gt;90,0,$F$4*$F$5/E513^2*(SIN(RADIANS(G517))*SIN(RADIANS(E514))+COS(RADIANS(G517))*COS(RADIANS(E514))*COS(RADIANS(AN504))))</f>
        <v>0</v>
      </c>
      <c r="AO517">
        <f>IF(DEGREES(ACOS(SIN(RADIANS(G517))*SIN(RADIANS(E514))+COS(RADIANS(G517))*COS(RADIANS(E514))*COS(RADIANS(AO504))))&gt;90,0,$F$4*$F$5/E513^2*(SIN(RADIANS(G517))*SIN(RADIANS(E514))+COS(RADIANS(G517))*COS(RADIANS(E514))*COS(RADIANS(AO504))))</f>
        <v>0</v>
      </c>
      <c r="AP517">
        <f>IF(DEGREES(ACOS(SIN(RADIANS(G517))*SIN(RADIANS(E514))+COS(RADIANS(G517))*COS(RADIANS(E514))*COS(RADIANS(AP504))))&gt;90,0,$F$4*$F$5/E513^2*(SIN(RADIANS(G517))*SIN(RADIANS(E514))+COS(RADIANS(G517))*COS(RADIANS(E514))*COS(RADIANS(AP504))))</f>
        <v>0</v>
      </c>
      <c r="AQ517">
        <f>IF(DEGREES(ACOS(SIN(RADIANS(G517))*SIN(RADIANS(E514))+COS(RADIANS(G517))*COS(RADIANS(E514))*COS(RADIANS(AQ504))))&gt;90,0,$F$4*$F$5/E513^2*(SIN(RADIANS(G517))*SIN(RADIANS(E514))+COS(RADIANS(G517))*COS(RADIANS(E514))*COS(RADIANS(AQ504))))</f>
        <v>0</v>
      </c>
      <c r="AR517">
        <f>IF(DEGREES(ACOS(SIN(RADIANS(G517))*SIN(RADIANS(E514))+COS(RADIANS(G517))*COS(RADIANS(E514))*COS(RADIANS(AR504))))&gt;90,0,$F$4*$F$5/E513^2*(SIN(RADIANS(G517))*SIN(RADIANS(E514))+COS(RADIANS(G517))*COS(RADIANS(E514))*COS(RADIANS(AR504))))</f>
        <v>0</v>
      </c>
    </row>
    <row r="518" spans="2:44" x14ac:dyDescent="0.5">
      <c r="G518">
        <v>-30</v>
      </c>
      <c r="I518">
        <f>IF(DEGREES(ACOS(SIN(RADIANS(G518))*SIN(RADIANS(E514))+COS(RADIANS(G518))*COS(RADIANS(E514))*COS(RADIANS(I504))))&gt;90,0,$F$4*$F$5/E513^2*(SIN(RADIANS(G518))*SIN(RADIANS(E514))+COS(RADIANS(G518))*COS(RADIANS(E514))*COS(RADIANS(I504))))</f>
        <v>0</v>
      </c>
      <c r="J518">
        <f>IF(DEGREES(ACOS(SIN(RADIANS(G518))*SIN(RADIANS(E514))+COS(RADIANS(G518))*COS(RADIANS(E514))*COS(RADIANS(J504))))&gt;90,0,$F$4*$F$5/E513^2*(SIN(RADIANS(G518))*SIN(RADIANS(E514))+COS(RADIANS(G518))*COS(RADIANS(E514))*COS(RADIANS(J504))))</f>
        <v>0</v>
      </c>
      <c r="K518">
        <f>IF(DEGREES(ACOS(SIN(RADIANS(G518))*SIN(RADIANS(E514))+COS(RADIANS(G518))*COS(RADIANS(E514))*COS(RADIANS(K504))))&gt;90,0,$F$4*$F$5/E513^2*(SIN(RADIANS(G518))*SIN(RADIANS(E514))+COS(RADIANS(G518))*COS(RADIANS(E514))*COS(RADIANS(K504))))</f>
        <v>0</v>
      </c>
      <c r="L518">
        <f>IF(DEGREES(ACOS(SIN(RADIANS(G518))*SIN(RADIANS(E514))+COS(RADIANS(G518))*COS(RADIANS(E514))*COS(RADIANS(L504))))&gt;90,0,$F$4*$F$5/E513^2*(SIN(RADIANS(G518))*SIN(RADIANS(E514))+COS(RADIANS(G518))*COS(RADIANS(E514))*COS(RADIANS(L504))))</f>
        <v>0</v>
      </c>
      <c r="M518">
        <f>IF(DEGREES(ACOS(SIN(RADIANS(G518))*SIN(RADIANS(E514))+COS(RADIANS(G518))*COS(RADIANS(E514))*COS(RADIANS(M504))))&gt;90,0,$F$4*$F$5/E513^2*(SIN(RADIANS(G518))*SIN(RADIANS(E514))+COS(RADIANS(G518))*COS(RADIANS(E514))*COS(RADIANS(M504))))</f>
        <v>0</v>
      </c>
      <c r="N518">
        <f>IF(DEGREES(ACOS(SIN(RADIANS(G518))*SIN(RADIANS(E514))+COS(RADIANS(G518))*COS(RADIANS(E514))*COS(RADIANS(N504))))&gt;90,0,$F$4*$F$5/E513^2*(SIN(RADIANS(G518))*SIN(RADIANS(E514))+COS(RADIANS(G518))*COS(RADIANS(E514))*COS(RADIANS(N504))))</f>
        <v>0</v>
      </c>
      <c r="O518">
        <f>IF(DEGREES(ACOS(SIN(RADIANS(G518))*SIN(RADIANS(E514))+COS(RADIANS(G518))*COS(RADIANS(E514))*COS(RADIANS(O504))))&gt;90,0,$F$4*$F$5/E513^2*(SIN(RADIANS(G518))*SIN(RADIANS(E514))+COS(RADIANS(G518))*COS(RADIANS(E514))*COS(RADIANS(O504))))</f>
        <v>0</v>
      </c>
      <c r="P518">
        <f>IF(DEGREES(ACOS(SIN(RADIANS(G518))*SIN(RADIANS(E514))+COS(RADIANS(G518))*COS(RADIANS(E514))*COS(RADIANS(P504))))&gt;90,0,$F$4*$F$5/E513^2*(SIN(RADIANS(G518))*SIN(RADIANS(E514))+COS(RADIANS(G518))*COS(RADIANS(E514))*COS(RADIANS(P504))))</f>
        <v>0</v>
      </c>
      <c r="Q518">
        <f>IF(DEGREES(ACOS(SIN(RADIANS(G518))*SIN(RADIANS(E514))+COS(RADIANS(G518))*COS(RADIANS(E514))*COS(RADIANS(Q504))))&gt;90,0,$F$4*$F$5/E513^2*(SIN(RADIANS(G518))*SIN(RADIANS(E514))+COS(RADIANS(G518))*COS(RADIANS(E514))*COS(RADIANS(Q504))))</f>
        <v>0</v>
      </c>
      <c r="R518" t="e">
        <f>IF(DEGREES(ACOS(SIN(RADIANS(G518))*SIN(RADIANS(E514))+COS(RADIANS(G518))*COS(RADIANS(E514))*COS(RADIANS(R504))))&gt;90,0,$F$4*$F$5/E513^2*(SIN(RADIANS(G518))*SIN(RADIANS(E514))+COS(RADIANS(G518))*COS(RADIANS(E514))*COS(RADIANS(R504))))</f>
        <v>#DIV/0!</v>
      </c>
      <c r="S518" t="e">
        <f>IF(DEGREES(ACOS(SIN(RADIANS(G518))*SIN(RADIANS(E514))+COS(RADIANS(G518))*COS(RADIANS(E514))*COS(RADIANS(S504))))&gt;90,0,$F$4*$F$5/E513^2*(SIN(RADIANS(G518))*SIN(RADIANS(E514))+COS(RADIANS(G518))*COS(RADIANS(E514))*COS(RADIANS(S504))))</f>
        <v>#DIV/0!</v>
      </c>
      <c r="T518" t="e">
        <f>IF(DEGREES(ACOS(SIN(RADIANS(G518))*SIN(RADIANS(E514))+COS(RADIANS(G518))*COS(RADIANS(E514))*COS(RADIANS(T504))))&gt;90,0,$F$4*$F$5/E513^2*(SIN(RADIANS(G518))*SIN(RADIANS(E514))+COS(RADIANS(G518))*COS(RADIANS(E514))*COS(RADIANS(T504))))</f>
        <v>#DIV/0!</v>
      </c>
      <c r="U518" t="e">
        <f>IF(DEGREES(ACOS(SIN(RADIANS(G518))*SIN(RADIANS(E514))+COS(RADIANS(G518))*COS(RADIANS(E514))*COS(RADIANS(U504))))&gt;90,0,$F$4*$F$5/E513^2*(SIN(RADIANS(G518))*SIN(RADIANS(E514))+COS(RADIANS(G518))*COS(RADIANS(E514))*COS(RADIANS(U504))))</f>
        <v>#DIV/0!</v>
      </c>
      <c r="V518" t="e">
        <f>IF(DEGREES(ACOS(SIN(RADIANS(G518))*SIN(RADIANS(E514))+COS(RADIANS(G518))*COS(RADIANS(E514))*COS(RADIANS(V504))))&gt;90,0,$F$4*$F$5/E513^2*(SIN(RADIANS(G518))*SIN(RADIANS(E514))+COS(RADIANS(G518))*COS(RADIANS(E514))*COS(RADIANS(V504))))</f>
        <v>#DIV/0!</v>
      </c>
      <c r="W518" t="e">
        <f>IF(DEGREES(ACOS(SIN(RADIANS(G518))*SIN(RADIANS(E514))+COS(RADIANS(G518))*COS(RADIANS(E514))*COS(RADIANS(W504))))&gt;90,0,$F$4*$F$5/E513^2*(SIN(RADIANS(G518))*SIN(RADIANS(E514))+COS(RADIANS(G518))*COS(RADIANS(E514))*COS(RADIANS(W504))))</f>
        <v>#DIV/0!</v>
      </c>
      <c r="X518" t="e">
        <f>IF(DEGREES(ACOS(SIN(RADIANS(G518))*SIN(RADIANS(E514))+COS(RADIANS(G518))*COS(RADIANS(E514))*COS(RADIANS(X504))))&gt;90,0,$F$4*$F$5/E513^2*(SIN(RADIANS(G518))*SIN(RADIANS(E514))+COS(RADIANS(G518))*COS(RADIANS(E514))*COS(RADIANS(X504))))</f>
        <v>#DIV/0!</v>
      </c>
      <c r="Y518" t="e">
        <f>IF(DEGREES(ACOS(SIN(RADIANS(G518))*SIN(RADIANS(E514))+COS(RADIANS(G518))*COS(RADIANS(E514))*COS(RADIANS(Y504))))&gt;90,0,$F$4*$F$5/E513^2*(SIN(RADIANS(G518))*SIN(RADIANS(E514))+COS(RADIANS(G518))*COS(RADIANS(E514))*COS(RADIANS(Y504))))</f>
        <v>#DIV/0!</v>
      </c>
      <c r="Z518" t="e">
        <f>IF(DEGREES(ACOS(SIN(RADIANS(G518))*SIN(RADIANS(E514))+COS(RADIANS(G518))*COS(RADIANS(E514))*COS(RADIANS(Z504))))&gt;90,0,$F$4*$F$5/E513^2*(SIN(RADIANS(G518))*SIN(RADIANS(E514))+COS(RADIANS(G518))*COS(RADIANS(E514))*COS(RADIANS(Z504))))</f>
        <v>#DIV/0!</v>
      </c>
      <c r="AA518" t="e">
        <f>IF(DEGREES(ACOS(SIN(RADIANS(G518))*SIN(RADIANS(E514))+COS(RADIANS(G518))*COS(RADIANS(E514))*COS(RADIANS(AA504))))&gt;90,0,$F$4*$F$5/E513^2*(SIN(RADIANS(G518))*SIN(RADIANS(E514))+COS(RADIANS(G518))*COS(RADIANS(E514))*COS(RADIANS(AA504))))</f>
        <v>#DIV/0!</v>
      </c>
      <c r="AB518" t="e">
        <f>IF(DEGREES(ACOS(SIN(RADIANS(G518))*SIN(RADIANS(E514))+COS(RADIANS(G518))*COS(RADIANS(E514))*COS(RADIANS(AB504))))&gt;90,0,$F$4*$F$5/E513^2*(SIN(RADIANS(G518))*SIN(RADIANS(E514))+COS(RADIANS(G518))*COS(RADIANS(E514))*COS(RADIANS(AB504))))</f>
        <v>#DIV/0!</v>
      </c>
      <c r="AC518" t="e">
        <f>IF(DEGREES(ACOS(SIN(RADIANS(G518))*SIN(RADIANS(E514))+COS(RADIANS(G518))*COS(RADIANS(E514))*COS(RADIANS(AC504))))&gt;90,0,$F$4*$F$5/E513^2*(SIN(RADIANS(G518))*SIN(RADIANS(E514))+COS(RADIANS(G518))*COS(RADIANS(E514))*COS(RADIANS(AC504))))</f>
        <v>#DIV/0!</v>
      </c>
      <c r="AD518" t="e">
        <f>IF(DEGREES(ACOS(SIN(RADIANS(G518))*SIN(RADIANS(E514))+COS(RADIANS(G518))*COS(RADIANS(E514))*COS(RADIANS(AD504))))&gt;90,0,$F$4*$F$5/E513^2*(SIN(RADIANS(G518))*SIN(RADIANS(E514))+COS(RADIANS(G518))*COS(RADIANS(E514))*COS(RADIANS(AD504))))</f>
        <v>#DIV/0!</v>
      </c>
      <c r="AE518" t="e">
        <f>IF(DEGREES(ACOS(SIN(RADIANS(G518))*SIN(RADIANS(E514))+COS(RADIANS(G518))*COS(RADIANS(E514))*COS(RADIANS(AE504))))&gt;90,0,$F$4*$F$5/E513^2*(SIN(RADIANS(G518))*SIN(RADIANS(E514))+COS(RADIANS(G518))*COS(RADIANS(E514))*COS(RADIANS(AE504))))</f>
        <v>#DIV/0!</v>
      </c>
      <c r="AF518" t="e">
        <f>IF(DEGREES(ACOS(SIN(RADIANS(G518))*SIN(RADIANS(E514))+COS(RADIANS(G518))*COS(RADIANS(E514))*COS(RADIANS(AF504))))&gt;90,0,$F$4*$F$5/E513^2*(SIN(RADIANS(G518))*SIN(RADIANS(E514))+COS(RADIANS(G518))*COS(RADIANS(E514))*COS(RADIANS(AF504))))</f>
        <v>#DIV/0!</v>
      </c>
      <c r="AG518" t="e">
        <f>IF(DEGREES(ACOS(SIN(RADIANS(G518))*SIN(RADIANS(E514))+COS(RADIANS(G518))*COS(RADIANS(E514))*COS(RADIANS(AG504))))&gt;90,0,$F$4*$F$5/E513^2*(SIN(RADIANS(G518))*SIN(RADIANS(E514))+COS(RADIANS(G518))*COS(RADIANS(E514))*COS(RADIANS(AG504))))</f>
        <v>#DIV/0!</v>
      </c>
      <c r="AH518" t="e">
        <f>IF(DEGREES(ACOS(SIN(RADIANS(G518))*SIN(RADIANS(E514))+COS(RADIANS(G518))*COS(RADIANS(E514))*COS(RADIANS(AH504))))&gt;90,0,$F$4*$F$5/E513^2*(SIN(RADIANS(G518))*SIN(RADIANS(E514))+COS(RADIANS(G518))*COS(RADIANS(E514))*COS(RADIANS(AH504))))</f>
        <v>#DIV/0!</v>
      </c>
      <c r="AI518" t="e">
        <f>IF(DEGREES(ACOS(SIN(RADIANS(G518))*SIN(RADIANS(E514))+COS(RADIANS(G518))*COS(RADIANS(E514))*COS(RADIANS(AI504))))&gt;90,0,$F$4*$F$5/E513^2*(SIN(RADIANS(G518))*SIN(RADIANS(E514))+COS(RADIANS(G518))*COS(RADIANS(E514))*COS(RADIANS(AI504))))</f>
        <v>#DIV/0!</v>
      </c>
      <c r="AJ518" t="e">
        <f>IF(DEGREES(ACOS(SIN(RADIANS(G518))*SIN(RADIANS(E514))+COS(RADIANS(G518))*COS(RADIANS(E514))*COS(RADIANS(AJ504))))&gt;90,0,$F$4*$F$5/E513^2*(SIN(RADIANS(G518))*SIN(RADIANS(E514))+COS(RADIANS(G518))*COS(RADIANS(E514))*COS(RADIANS(AJ504))))</f>
        <v>#DIV/0!</v>
      </c>
      <c r="AK518">
        <f>IF(DEGREES(ACOS(SIN(RADIANS(G518))*SIN(RADIANS(E514))+COS(RADIANS(G518))*COS(RADIANS(E514))*COS(RADIANS(AK504))))&gt;90,0,$F$4*$F$5/E513^2*(SIN(RADIANS(G518))*SIN(RADIANS(E514))+COS(RADIANS(G518))*COS(RADIANS(E514))*COS(RADIANS(AK504))))</f>
        <v>0</v>
      </c>
      <c r="AL518">
        <f>IF(DEGREES(ACOS(SIN(RADIANS(G518))*SIN(RADIANS(E514))+COS(RADIANS(G518))*COS(RADIANS(E514))*COS(RADIANS(AL504))))&gt;90,0,$F$4*$F$5/E513^2*(SIN(RADIANS(G518))*SIN(RADIANS(E514))+COS(RADIANS(G518))*COS(RADIANS(E514))*COS(RADIANS(AL504))))</f>
        <v>0</v>
      </c>
      <c r="AM518">
        <f>IF(DEGREES(ACOS(SIN(RADIANS(G518))*SIN(RADIANS(E514))+COS(RADIANS(G518))*COS(RADIANS(E514))*COS(RADIANS(AM504))))&gt;90,0,$F$4*$F$5/E513^2*(SIN(RADIANS(G518))*SIN(RADIANS(E514))+COS(RADIANS(G518))*COS(RADIANS(E514))*COS(RADIANS(AM504))))</f>
        <v>0</v>
      </c>
      <c r="AN518">
        <f>IF(DEGREES(ACOS(SIN(RADIANS(G518))*SIN(RADIANS(E514))+COS(RADIANS(G518))*COS(RADIANS(E514))*COS(RADIANS(AN504))))&gt;90,0,$F$4*$F$5/E513^2*(SIN(RADIANS(G518))*SIN(RADIANS(E514))+COS(RADIANS(G518))*COS(RADIANS(E514))*COS(RADIANS(AN504))))</f>
        <v>0</v>
      </c>
      <c r="AO518">
        <f>IF(DEGREES(ACOS(SIN(RADIANS(G518))*SIN(RADIANS(E514))+COS(RADIANS(G518))*COS(RADIANS(E514))*COS(RADIANS(AO504))))&gt;90,0,$F$4*$F$5/E513^2*(SIN(RADIANS(G518))*SIN(RADIANS(E514))+COS(RADIANS(G518))*COS(RADIANS(E514))*COS(RADIANS(AO504))))</f>
        <v>0</v>
      </c>
      <c r="AP518">
        <f>IF(DEGREES(ACOS(SIN(RADIANS(G518))*SIN(RADIANS(E514))+COS(RADIANS(G518))*COS(RADIANS(E514))*COS(RADIANS(AP504))))&gt;90,0,$F$4*$F$5/E513^2*(SIN(RADIANS(G518))*SIN(RADIANS(E514))+COS(RADIANS(G518))*COS(RADIANS(E514))*COS(RADIANS(AP504))))</f>
        <v>0</v>
      </c>
      <c r="AQ518">
        <f>IF(DEGREES(ACOS(SIN(RADIANS(G518))*SIN(RADIANS(E514))+COS(RADIANS(G518))*COS(RADIANS(E514))*COS(RADIANS(AQ504))))&gt;90,0,$F$4*$F$5/E513^2*(SIN(RADIANS(G518))*SIN(RADIANS(E514))+COS(RADIANS(G518))*COS(RADIANS(E514))*COS(RADIANS(AQ504))))</f>
        <v>0</v>
      </c>
      <c r="AR518">
        <f>IF(DEGREES(ACOS(SIN(RADIANS(G518))*SIN(RADIANS(E514))+COS(RADIANS(G518))*COS(RADIANS(E514))*COS(RADIANS(AR504))))&gt;90,0,$F$4*$F$5/E513^2*(SIN(RADIANS(G518))*SIN(RADIANS(E514))+COS(RADIANS(G518))*COS(RADIANS(E514))*COS(RADIANS(AR504))))</f>
        <v>0</v>
      </c>
    </row>
    <row r="519" spans="2:44" x14ac:dyDescent="0.5">
      <c r="G519">
        <v>-40</v>
      </c>
      <c r="I519">
        <f>IF(DEGREES(ACOS(SIN(RADIANS(G519))*SIN(RADIANS(E514))+COS(RADIANS(G519))*COS(RADIANS(E514))*COS(RADIANS(I504))))&gt;90,0,$F$4*$F$5/E513^2*(SIN(RADIANS(G519))*SIN(RADIANS(E514))+COS(RADIANS(G519))*COS(RADIANS(E514))*COS(RADIANS(I504))))</f>
        <v>0</v>
      </c>
      <c r="J519">
        <f>IF(DEGREES(ACOS(SIN(RADIANS(G519))*SIN(RADIANS(E514))+COS(RADIANS(G519))*COS(RADIANS(E514))*COS(RADIANS(J504))))&gt;90,0,$F$4*$F$5/E513^2*(SIN(RADIANS(G519))*SIN(RADIANS(E514))+COS(RADIANS(G519))*COS(RADIANS(E514))*COS(RADIANS(J504))))</f>
        <v>0</v>
      </c>
      <c r="K519">
        <f>IF(DEGREES(ACOS(SIN(RADIANS(G519))*SIN(RADIANS(E514))+COS(RADIANS(G519))*COS(RADIANS(E514))*COS(RADIANS(K504))))&gt;90,0,$F$4*$F$5/E513^2*(SIN(RADIANS(G519))*SIN(RADIANS(E514))+COS(RADIANS(G519))*COS(RADIANS(E514))*COS(RADIANS(K504))))</f>
        <v>0</v>
      </c>
      <c r="L519">
        <f>IF(DEGREES(ACOS(SIN(RADIANS(G519))*SIN(RADIANS(E514))+COS(RADIANS(G519))*COS(RADIANS(E514))*COS(RADIANS(L504))))&gt;90,0,$F$4*$F$5/E513^2*(SIN(RADIANS(G519))*SIN(RADIANS(E514))+COS(RADIANS(G519))*COS(RADIANS(E514))*COS(RADIANS(L504))))</f>
        <v>0</v>
      </c>
      <c r="M519">
        <f>IF(DEGREES(ACOS(SIN(RADIANS(G519))*SIN(RADIANS(E514))+COS(RADIANS(G519))*COS(RADIANS(E514))*COS(RADIANS(M504))))&gt;90,0,$F$4*$F$5/E513^2*(SIN(RADIANS(G519))*SIN(RADIANS(E514))+COS(RADIANS(G519))*COS(RADIANS(E514))*COS(RADIANS(M504))))</f>
        <v>0</v>
      </c>
      <c r="N519">
        <f>IF(DEGREES(ACOS(SIN(RADIANS(G519))*SIN(RADIANS(E514))+COS(RADIANS(G519))*COS(RADIANS(E514))*COS(RADIANS(N504))))&gt;90,0,$F$4*$F$5/E513^2*(SIN(RADIANS(G519))*SIN(RADIANS(E514))+COS(RADIANS(G519))*COS(RADIANS(E514))*COS(RADIANS(N504))))</f>
        <v>0</v>
      </c>
      <c r="O519">
        <f>IF(DEGREES(ACOS(SIN(RADIANS(G519))*SIN(RADIANS(E514))+COS(RADIANS(G519))*COS(RADIANS(E514))*COS(RADIANS(O504))))&gt;90,0,$F$4*$F$5/E513^2*(SIN(RADIANS(G519))*SIN(RADIANS(E514))+COS(RADIANS(G519))*COS(RADIANS(E514))*COS(RADIANS(O504))))</f>
        <v>0</v>
      </c>
      <c r="P519">
        <f>IF(DEGREES(ACOS(SIN(RADIANS(G519))*SIN(RADIANS(E514))+COS(RADIANS(G519))*COS(RADIANS(E514))*COS(RADIANS(P504))))&gt;90,0,$F$4*$F$5/E513^2*(SIN(RADIANS(G519))*SIN(RADIANS(E514))+COS(RADIANS(G519))*COS(RADIANS(E514))*COS(RADIANS(P504))))</f>
        <v>0</v>
      </c>
      <c r="Q519">
        <f>IF(DEGREES(ACOS(SIN(RADIANS(G519))*SIN(RADIANS(E514))+COS(RADIANS(G519))*COS(RADIANS(E514))*COS(RADIANS(Q504))))&gt;90,0,$F$4*$F$5/E513^2*(SIN(RADIANS(G519))*SIN(RADIANS(E514))+COS(RADIANS(G519))*COS(RADIANS(E514))*COS(RADIANS(Q504))))</f>
        <v>0</v>
      </c>
      <c r="R519" t="e">
        <f>IF(DEGREES(ACOS(SIN(RADIANS(G519))*SIN(RADIANS(E514))+COS(RADIANS(G519))*COS(RADIANS(E514))*COS(RADIANS(R504))))&gt;90,0,$F$4*$F$5/E513^2*(SIN(RADIANS(G519))*SIN(RADIANS(E514))+COS(RADIANS(G519))*COS(RADIANS(E514))*COS(RADIANS(R504))))</f>
        <v>#DIV/0!</v>
      </c>
      <c r="S519" t="e">
        <f>IF(DEGREES(ACOS(SIN(RADIANS(G519))*SIN(RADIANS(E514))+COS(RADIANS(G519))*COS(RADIANS(E514))*COS(RADIANS(S504))))&gt;90,0,$F$4*$F$5/E513^2*(SIN(RADIANS(G519))*SIN(RADIANS(E514))+COS(RADIANS(G519))*COS(RADIANS(E514))*COS(RADIANS(S504))))</f>
        <v>#DIV/0!</v>
      </c>
      <c r="T519" t="e">
        <f>IF(DEGREES(ACOS(SIN(RADIANS(G519))*SIN(RADIANS(E514))+COS(RADIANS(G519))*COS(RADIANS(E514))*COS(RADIANS(T504))))&gt;90,0,$F$4*$F$5/E513^2*(SIN(RADIANS(G519))*SIN(RADIANS(E514))+COS(RADIANS(G519))*COS(RADIANS(E514))*COS(RADIANS(T504))))</f>
        <v>#DIV/0!</v>
      </c>
      <c r="U519" t="e">
        <f>IF(DEGREES(ACOS(SIN(RADIANS(G519))*SIN(RADIANS(E514))+COS(RADIANS(G519))*COS(RADIANS(E514))*COS(RADIANS(U504))))&gt;90,0,$F$4*$F$5/E513^2*(SIN(RADIANS(G519))*SIN(RADIANS(E514))+COS(RADIANS(G519))*COS(RADIANS(E514))*COS(RADIANS(U504))))</f>
        <v>#DIV/0!</v>
      </c>
      <c r="V519" t="e">
        <f>IF(DEGREES(ACOS(SIN(RADIANS(G519))*SIN(RADIANS(E514))+COS(RADIANS(G519))*COS(RADIANS(E514))*COS(RADIANS(V504))))&gt;90,0,$F$4*$F$5/E513^2*(SIN(RADIANS(G519))*SIN(RADIANS(E514))+COS(RADIANS(G519))*COS(RADIANS(E514))*COS(RADIANS(V504))))</f>
        <v>#DIV/0!</v>
      </c>
      <c r="W519" t="e">
        <f>IF(DEGREES(ACOS(SIN(RADIANS(G519))*SIN(RADIANS(E514))+COS(RADIANS(G519))*COS(RADIANS(E514))*COS(RADIANS(W504))))&gt;90,0,$F$4*$F$5/E513^2*(SIN(RADIANS(G519))*SIN(RADIANS(E514))+COS(RADIANS(G519))*COS(RADIANS(E514))*COS(RADIANS(W504))))</f>
        <v>#DIV/0!</v>
      </c>
      <c r="X519" t="e">
        <f>IF(DEGREES(ACOS(SIN(RADIANS(G519))*SIN(RADIANS(E514))+COS(RADIANS(G519))*COS(RADIANS(E514))*COS(RADIANS(X504))))&gt;90,0,$F$4*$F$5/E513^2*(SIN(RADIANS(G519))*SIN(RADIANS(E514))+COS(RADIANS(G519))*COS(RADIANS(E514))*COS(RADIANS(X504))))</f>
        <v>#DIV/0!</v>
      </c>
      <c r="Y519" t="e">
        <f>IF(DEGREES(ACOS(SIN(RADIANS(G519))*SIN(RADIANS(E514))+COS(RADIANS(G519))*COS(RADIANS(E514))*COS(RADIANS(Y504))))&gt;90,0,$F$4*$F$5/E513^2*(SIN(RADIANS(G519))*SIN(RADIANS(E514))+COS(RADIANS(G519))*COS(RADIANS(E514))*COS(RADIANS(Y504))))</f>
        <v>#DIV/0!</v>
      </c>
      <c r="Z519" t="e">
        <f>IF(DEGREES(ACOS(SIN(RADIANS(G519))*SIN(RADIANS(E514))+COS(RADIANS(G519))*COS(RADIANS(E514))*COS(RADIANS(Z504))))&gt;90,0,$F$4*$F$5/E513^2*(SIN(RADIANS(G519))*SIN(RADIANS(E514))+COS(RADIANS(G519))*COS(RADIANS(E514))*COS(RADIANS(Z504))))</f>
        <v>#DIV/0!</v>
      </c>
      <c r="AA519" t="e">
        <f>IF(DEGREES(ACOS(SIN(RADIANS(G519))*SIN(RADIANS(E514))+COS(RADIANS(G519))*COS(RADIANS(E514))*COS(RADIANS(AA504))))&gt;90,0,$F$4*$F$5/E513^2*(SIN(RADIANS(G519))*SIN(RADIANS(E514))+COS(RADIANS(G519))*COS(RADIANS(E514))*COS(RADIANS(AA504))))</f>
        <v>#DIV/0!</v>
      </c>
      <c r="AB519" t="e">
        <f>IF(DEGREES(ACOS(SIN(RADIANS(G519))*SIN(RADIANS(E514))+COS(RADIANS(G519))*COS(RADIANS(E514))*COS(RADIANS(AB504))))&gt;90,0,$F$4*$F$5/E513^2*(SIN(RADIANS(G519))*SIN(RADIANS(E514))+COS(RADIANS(G519))*COS(RADIANS(E514))*COS(RADIANS(AB504))))</f>
        <v>#DIV/0!</v>
      </c>
      <c r="AC519" t="e">
        <f>IF(DEGREES(ACOS(SIN(RADIANS(G519))*SIN(RADIANS(E514))+COS(RADIANS(G519))*COS(RADIANS(E514))*COS(RADIANS(AC504))))&gt;90,0,$F$4*$F$5/E513^2*(SIN(RADIANS(G519))*SIN(RADIANS(E514))+COS(RADIANS(G519))*COS(RADIANS(E514))*COS(RADIANS(AC504))))</f>
        <v>#DIV/0!</v>
      </c>
      <c r="AD519" t="e">
        <f>IF(DEGREES(ACOS(SIN(RADIANS(G519))*SIN(RADIANS(E514))+COS(RADIANS(G519))*COS(RADIANS(E514))*COS(RADIANS(AD504))))&gt;90,0,$F$4*$F$5/E513^2*(SIN(RADIANS(G519))*SIN(RADIANS(E514))+COS(RADIANS(G519))*COS(RADIANS(E514))*COS(RADIANS(AD504))))</f>
        <v>#DIV/0!</v>
      </c>
      <c r="AE519" t="e">
        <f>IF(DEGREES(ACOS(SIN(RADIANS(G519))*SIN(RADIANS(E514))+COS(RADIANS(G519))*COS(RADIANS(E514))*COS(RADIANS(AE504))))&gt;90,0,$F$4*$F$5/E513^2*(SIN(RADIANS(G519))*SIN(RADIANS(E514))+COS(RADIANS(G519))*COS(RADIANS(E514))*COS(RADIANS(AE504))))</f>
        <v>#DIV/0!</v>
      </c>
      <c r="AF519" t="e">
        <f>IF(DEGREES(ACOS(SIN(RADIANS(G519))*SIN(RADIANS(E514))+COS(RADIANS(G519))*COS(RADIANS(E514))*COS(RADIANS(AF504))))&gt;90,0,$F$4*$F$5/E513^2*(SIN(RADIANS(G519))*SIN(RADIANS(E514))+COS(RADIANS(G519))*COS(RADIANS(E514))*COS(RADIANS(AF504))))</f>
        <v>#DIV/0!</v>
      </c>
      <c r="AG519" t="e">
        <f>IF(DEGREES(ACOS(SIN(RADIANS(G519))*SIN(RADIANS(E514))+COS(RADIANS(G519))*COS(RADIANS(E514))*COS(RADIANS(AG504))))&gt;90,0,$F$4*$F$5/E513^2*(SIN(RADIANS(G519))*SIN(RADIANS(E514))+COS(RADIANS(G519))*COS(RADIANS(E514))*COS(RADIANS(AG504))))</f>
        <v>#DIV/0!</v>
      </c>
      <c r="AH519" t="e">
        <f>IF(DEGREES(ACOS(SIN(RADIANS(G519))*SIN(RADIANS(E514))+COS(RADIANS(G519))*COS(RADIANS(E514))*COS(RADIANS(AH504))))&gt;90,0,$F$4*$F$5/E513^2*(SIN(RADIANS(G519))*SIN(RADIANS(E514))+COS(RADIANS(G519))*COS(RADIANS(E514))*COS(RADIANS(AH504))))</f>
        <v>#DIV/0!</v>
      </c>
      <c r="AI519" t="e">
        <f>IF(DEGREES(ACOS(SIN(RADIANS(G519))*SIN(RADIANS(E514))+COS(RADIANS(G519))*COS(RADIANS(E514))*COS(RADIANS(AI504))))&gt;90,0,$F$4*$F$5/E513^2*(SIN(RADIANS(G519))*SIN(RADIANS(E514))+COS(RADIANS(G519))*COS(RADIANS(E514))*COS(RADIANS(AI504))))</f>
        <v>#DIV/0!</v>
      </c>
      <c r="AJ519" t="e">
        <f>IF(DEGREES(ACOS(SIN(RADIANS(G519))*SIN(RADIANS(E514))+COS(RADIANS(G519))*COS(RADIANS(E514))*COS(RADIANS(AJ504))))&gt;90,0,$F$4*$F$5/E513^2*(SIN(RADIANS(G519))*SIN(RADIANS(E514))+COS(RADIANS(G519))*COS(RADIANS(E514))*COS(RADIANS(AJ504))))</f>
        <v>#DIV/0!</v>
      </c>
      <c r="AK519">
        <f>IF(DEGREES(ACOS(SIN(RADIANS(G519))*SIN(RADIANS(E514))+COS(RADIANS(G519))*COS(RADIANS(E514))*COS(RADIANS(AK504))))&gt;90,0,$F$4*$F$5/E513^2*(SIN(RADIANS(G519))*SIN(RADIANS(E514))+COS(RADIANS(G519))*COS(RADIANS(E514))*COS(RADIANS(AK504))))</f>
        <v>0</v>
      </c>
      <c r="AL519">
        <f>IF(DEGREES(ACOS(SIN(RADIANS(G519))*SIN(RADIANS(E514))+COS(RADIANS(G519))*COS(RADIANS(E514))*COS(RADIANS(AL504))))&gt;90,0,$F$4*$F$5/E513^2*(SIN(RADIANS(G519))*SIN(RADIANS(E514))+COS(RADIANS(G519))*COS(RADIANS(E514))*COS(RADIANS(AL504))))</f>
        <v>0</v>
      </c>
      <c r="AM519">
        <f>IF(DEGREES(ACOS(SIN(RADIANS(G519))*SIN(RADIANS(E514))+COS(RADIANS(G519))*COS(RADIANS(E514))*COS(RADIANS(AM504))))&gt;90,0,$F$4*$F$5/E513^2*(SIN(RADIANS(G519))*SIN(RADIANS(E514))+COS(RADIANS(G519))*COS(RADIANS(E514))*COS(RADIANS(AM504))))</f>
        <v>0</v>
      </c>
      <c r="AN519">
        <f>IF(DEGREES(ACOS(SIN(RADIANS(G519))*SIN(RADIANS(E514))+COS(RADIANS(G519))*COS(RADIANS(E514))*COS(RADIANS(AN504))))&gt;90,0,$F$4*$F$5/E513^2*(SIN(RADIANS(G519))*SIN(RADIANS(E514))+COS(RADIANS(G519))*COS(RADIANS(E514))*COS(RADIANS(AN504))))</f>
        <v>0</v>
      </c>
      <c r="AO519">
        <f>IF(DEGREES(ACOS(SIN(RADIANS(G519))*SIN(RADIANS(E514))+COS(RADIANS(G519))*COS(RADIANS(E514))*COS(RADIANS(AO504))))&gt;90,0,$F$4*$F$5/E513^2*(SIN(RADIANS(G519))*SIN(RADIANS(E514))+COS(RADIANS(G519))*COS(RADIANS(E514))*COS(RADIANS(AO504))))</f>
        <v>0</v>
      </c>
      <c r="AP519">
        <f>IF(DEGREES(ACOS(SIN(RADIANS(G519))*SIN(RADIANS(E514))+COS(RADIANS(G519))*COS(RADIANS(E514))*COS(RADIANS(AP504))))&gt;90,0,$F$4*$F$5/E513^2*(SIN(RADIANS(G519))*SIN(RADIANS(E514))+COS(RADIANS(G519))*COS(RADIANS(E514))*COS(RADIANS(AP504))))</f>
        <v>0</v>
      </c>
      <c r="AQ519">
        <f>IF(DEGREES(ACOS(SIN(RADIANS(G519))*SIN(RADIANS(E514))+COS(RADIANS(G519))*COS(RADIANS(E514))*COS(RADIANS(AQ504))))&gt;90,0,$F$4*$F$5/E513^2*(SIN(RADIANS(G519))*SIN(RADIANS(E514))+COS(RADIANS(G519))*COS(RADIANS(E514))*COS(RADIANS(AQ504))))</f>
        <v>0</v>
      </c>
      <c r="AR519">
        <f>IF(DEGREES(ACOS(SIN(RADIANS(G519))*SIN(RADIANS(E514))+COS(RADIANS(G519))*COS(RADIANS(E514))*COS(RADIANS(AR504))))&gt;90,0,$F$4*$F$5/E513^2*(SIN(RADIANS(G519))*SIN(RADIANS(E514))+COS(RADIANS(G519))*COS(RADIANS(E514))*COS(RADIANS(AR504))))</f>
        <v>0</v>
      </c>
    </row>
    <row r="520" spans="2:44" x14ac:dyDescent="0.5">
      <c r="G520">
        <v>-50</v>
      </c>
      <c r="I520">
        <f>IF(DEGREES(ACOS(SIN(RADIANS(G520))*SIN(RADIANS(E514))+COS(RADIANS(G520))*COS(RADIANS(E514))*COS(RADIANS(I504))))&gt;90,0,$F$4*$F$5/E513^2*(SIN(RADIANS(G520))*SIN(RADIANS(E514))+COS(RADIANS(G520))*COS(RADIANS(E514))*COS(RADIANS(I504))))</f>
        <v>0</v>
      </c>
      <c r="J520">
        <f>IF(DEGREES(ACOS(SIN(RADIANS(G520))*SIN(RADIANS(E514))+COS(RADIANS(G520))*COS(RADIANS(E514))*COS(RADIANS(J504))))&gt;90,0,$F$4*$F$5/E513^2*(SIN(RADIANS(G520))*SIN(RADIANS(E514))+COS(RADIANS(G520))*COS(RADIANS(E514))*COS(RADIANS(J504))))</f>
        <v>0</v>
      </c>
      <c r="K520">
        <f>IF(DEGREES(ACOS(SIN(RADIANS(G520))*SIN(RADIANS(E514))+COS(RADIANS(G520))*COS(RADIANS(E514))*COS(RADIANS(K504))))&gt;90,0,$F$4*$F$5/E513^2*(SIN(RADIANS(G520))*SIN(RADIANS(E514))+COS(RADIANS(G520))*COS(RADIANS(E514))*COS(RADIANS(K504))))</f>
        <v>0</v>
      </c>
      <c r="L520">
        <f>IF(DEGREES(ACOS(SIN(RADIANS(G520))*SIN(RADIANS(E514))+COS(RADIANS(G520))*COS(RADIANS(E514))*COS(RADIANS(L504))))&gt;90,0,$F$4*$F$5/E513^2*(SIN(RADIANS(G520))*SIN(RADIANS(E514))+COS(RADIANS(G520))*COS(RADIANS(E514))*COS(RADIANS(L504))))</f>
        <v>0</v>
      </c>
      <c r="M520">
        <f>IF(DEGREES(ACOS(SIN(RADIANS(G520))*SIN(RADIANS(E514))+COS(RADIANS(G520))*COS(RADIANS(E514))*COS(RADIANS(M504))))&gt;90,0,$F$4*$F$5/E513^2*(SIN(RADIANS(G520))*SIN(RADIANS(E514))+COS(RADIANS(G520))*COS(RADIANS(E514))*COS(RADIANS(M504))))</f>
        <v>0</v>
      </c>
      <c r="N520">
        <f>IF(DEGREES(ACOS(SIN(RADIANS(G520))*SIN(RADIANS(E514))+COS(RADIANS(G520))*COS(RADIANS(E514))*COS(RADIANS(N504))))&gt;90,0,$F$4*$F$5/E513^2*(SIN(RADIANS(G520))*SIN(RADIANS(E514))+COS(RADIANS(G520))*COS(RADIANS(E514))*COS(RADIANS(N504))))</f>
        <v>0</v>
      </c>
      <c r="O520">
        <f>IF(DEGREES(ACOS(SIN(RADIANS(G520))*SIN(RADIANS(E514))+COS(RADIANS(G520))*COS(RADIANS(E514))*COS(RADIANS(O504))))&gt;90,0,$F$4*$F$5/E513^2*(SIN(RADIANS(G520))*SIN(RADIANS(E514))+COS(RADIANS(G520))*COS(RADIANS(E514))*COS(RADIANS(O504))))</f>
        <v>0</v>
      </c>
      <c r="P520">
        <f>IF(DEGREES(ACOS(SIN(RADIANS(G520))*SIN(RADIANS(E514))+COS(RADIANS(G520))*COS(RADIANS(E514))*COS(RADIANS(P504))))&gt;90,0,$F$4*$F$5/E513^2*(SIN(RADIANS(G520))*SIN(RADIANS(E514))+COS(RADIANS(G520))*COS(RADIANS(E514))*COS(RADIANS(P504))))</f>
        <v>0</v>
      </c>
      <c r="Q520">
        <f>IF(DEGREES(ACOS(SIN(RADIANS(G520))*SIN(RADIANS(E514))+COS(RADIANS(G520))*COS(RADIANS(E514))*COS(RADIANS(Q504))))&gt;90,0,$F$4*$F$5/E513^2*(SIN(RADIANS(G520))*SIN(RADIANS(E514))+COS(RADIANS(G520))*COS(RADIANS(E514))*COS(RADIANS(Q504))))</f>
        <v>0</v>
      </c>
      <c r="R520" t="e">
        <f>IF(DEGREES(ACOS(SIN(RADIANS(G520))*SIN(RADIANS(E514))+COS(RADIANS(G520))*COS(RADIANS(E514))*COS(RADIANS(R504))))&gt;90,0,$F$4*$F$5/E513^2*(SIN(RADIANS(G520))*SIN(RADIANS(E514))+COS(RADIANS(G520))*COS(RADIANS(E514))*COS(RADIANS(R504))))</f>
        <v>#DIV/0!</v>
      </c>
      <c r="S520" t="e">
        <f>IF(DEGREES(ACOS(SIN(RADIANS(G520))*SIN(RADIANS(E514))+COS(RADIANS(G520))*COS(RADIANS(E514))*COS(RADIANS(S504))))&gt;90,0,$F$4*$F$5/E513^2*(SIN(RADIANS(G520))*SIN(RADIANS(E514))+COS(RADIANS(G520))*COS(RADIANS(E514))*COS(RADIANS(S504))))</f>
        <v>#DIV/0!</v>
      </c>
      <c r="T520" t="e">
        <f>IF(DEGREES(ACOS(SIN(RADIANS(G520))*SIN(RADIANS(E514))+COS(RADIANS(G520))*COS(RADIANS(E514))*COS(RADIANS(T504))))&gt;90,0,$F$4*$F$5/E513^2*(SIN(RADIANS(G520))*SIN(RADIANS(E514))+COS(RADIANS(G520))*COS(RADIANS(E514))*COS(RADIANS(T504))))</f>
        <v>#DIV/0!</v>
      </c>
      <c r="U520" t="e">
        <f>IF(DEGREES(ACOS(SIN(RADIANS(G520))*SIN(RADIANS(E514))+COS(RADIANS(G520))*COS(RADIANS(E514))*COS(RADIANS(U504))))&gt;90,0,$F$4*$F$5/E513^2*(SIN(RADIANS(G520))*SIN(RADIANS(E514))+COS(RADIANS(G520))*COS(RADIANS(E514))*COS(RADIANS(U504))))</f>
        <v>#DIV/0!</v>
      </c>
      <c r="V520" t="e">
        <f>IF(DEGREES(ACOS(SIN(RADIANS(G520))*SIN(RADIANS(E514))+COS(RADIANS(G520))*COS(RADIANS(E514))*COS(RADIANS(V504))))&gt;90,0,$F$4*$F$5/E513^2*(SIN(RADIANS(G520))*SIN(RADIANS(E514))+COS(RADIANS(G520))*COS(RADIANS(E514))*COS(RADIANS(V504))))</f>
        <v>#DIV/0!</v>
      </c>
      <c r="W520" t="e">
        <f>IF(DEGREES(ACOS(SIN(RADIANS(G520))*SIN(RADIANS(E514))+COS(RADIANS(G520))*COS(RADIANS(E514))*COS(RADIANS(W504))))&gt;90,0,$F$4*$F$5/E513^2*(SIN(RADIANS(G520))*SIN(RADIANS(E514))+COS(RADIANS(G520))*COS(RADIANS(E514))*COS(RADIANS(W504))))</f>
        <v>#DIV/0!</v>
      </c>
      <c r="X520" t="e">
        <f>IF(DEGREES(ACOS(SIN(RADIANS(G520))*SIN(RADIANS(E514))+COS(RADIANS(G520))*COS(RADIANS(E514))*COS(RADIANS(X504))))&gt;90,0,$F$4*$F$5/E513^2*(SIN(RADIANS(G520))*SIN(RADIANS(E514))+COS(RADIANS(G520))*COS(RADIANS(E514))*COS(RADIANS(X504))))</f>
        <v>#DIV/0!</v>
      </c>
      <c r="Y520" t="e">
        <f>IF(DEGREES(ACOS(SIN(RADIANS(G520))*SIN(RADIANS(E514))+COS(RADIANS(G520))*COS(RADIANS(E514))*COS(RADIANS(Y504))))&gt;90,0,$F$4*$F$5/E513^2*(SIN(RADIANS(G520))*SIN(RADIANS(E514))+COS(RADIANS(G520))*COS(RADIANS(E514))*COS(RADIANS(Y504))))</f>
        <v>#DIV/0!</v>
      </c>
      <c r="Z520" t="e">
        <f>IF(DEGREES(ACOS(SIN(RADIANS(G520))*SIN(RADIANS(E514))+COS(RADIANS(G520))*COS(RADIANS(E514))*COS(RADIANS(Z504))))&gt;90,0,$F$4*$F$5/E513^2*(SIN(RADIANS(G520))*SIN(RADIANS(E514))+COS(RADIANS(G520))*COS(RADIANS(E514))*COS(RADIANS(Z504))))</f>
        <v>#DIV/0!</v>
      </c>
      <c r="AA520" t="e">
        <f>IF(DEGREES(ACOS(SIN(RADIANS(G520))*SIN(RADIANS(E514))+COS(RADIANS(G520))*COS(RADIANS(E514))*COS(RADIANS(AA504))))&gt;90,0,$F$4*$F$5/E513^2*(SIN(RADIANS(G520))*SIN(RADIANS(E514))+COS(RADIANS(G520))*COS(RADIANS(E514))*COS(RADIANS(AA504))))</f>
        <v>#DIV/0!</v>
      </c>
      <c r="AB520" t="e">
        <f>IF(DEGREES(ACOS(SIN(RADIANS(G520))*SIN(RADIANS(E514))+COS(RADIANS(G520))*COS(RADIANS(E514))*COS(RADIANS(AB504))))&gt;90,0,$F$4*$F$5/E513^2*(SIN(RADIANS(G520))*SIN(RADIANS(E514))+COS(RADIANS(G520))*COS(RADIANS(E514))*COS(RADIANS(AB504))))</f>
        <v>#DIV/0!</v>
      </c>
      <c r="AC520" t="e">
        <f>IF(DEGREES(ACOS(SIN(RADIANS(G520))*SIN(RADIANS(E514))+COS(RADIANS(G520))*COS(RADIANS(E514))*COS(RADIANS(AC504))))&gt;90,0,$F$4*$F$5/E513^2*(SIN(RADIANS(G520))*SIN(RADIANS(E514))+COS(RADIANS(G520))*COS(RADIANS(E514))*COS(RADIANS(AC504))))</f>
        <v>#DIV/0!</v>
      </c>
      <c r="AD520" t="e">
        <f>IF(DEGREES(ACOS(SIN(RADIANS(G520))*SIN(RADIANS(E514))+COS(RADIANS(G520))*COS(RADIANS(E514))*COS(RADIANS(AD504))))&gt;90,0,$F$4*$F$5/E513^2*(SIN(RADIANS(G520))*SIN(RADIANS(E514))+COS(RADIANS(G520))*COS(RADIANS(E514))*COS(RADIANS(AD504))))</f>
        <v>#DIV/0!</v>
      </c>
      <c r="AE520" t="e">
        <f>IF(DEGREES(ACOS(SIN(RADIANS(G520))*SIN(RADIANS(E514))+COS(RADIANS(G520))*COS(RADIANS(E514))*COS(RADIANS(AE504))))&gt;90,0,$F$4*$F$5/E513^2*(SIN(RADIANS(G520))*SIN(RADIANS(E514))+COS(RADIANS(G520))*COS(RADIANS(E514))*COS(RADIANS(AE504))))</f>
        <v>#DIV/0!</v>
      </c>
      <c r="AF520" t="e">
        <f>IF(DEGREES(ACOS(SIN(RADIANS(G520))*SIN(RADIANS(E514))+COS(RADIANS(G520))*COS(RADIANS(E514))*COS(RADIANS(AF504))))&gt;90,0,$F$4*$F$5/E513^2*(SIN(RADIANS(G520))*SIN(RADIANS(E514))+COS(RADIANS(G520))*COS(RADIANS(E514))*COS(RADIANS(AF504))))</f>
        <v>#DIV/0!</v>
      </c>
      <c r="AG520" t="e">
        <f>IF(DEGREES(ACOS(SIN(RADIANS(G520))*SIN(RADIANS(E514))+COS(RADIANS(G520))*COS(RADIANS(E514))*COS(RADIANS(AG504))))&gt;90,0,$F$4*$F$5/E513^2*(SIN(RADIANS(G520))*SIN(RADIANS(E514))+COS(RADIANS(G520))*COS(RADIANS(E514))*COS(RADIANS(AG504))))</f>
        <v>#DIV/0!</v>
      </c>
      <c r="AH520" t="e">
        <f>IF(DEGREES(ACOS(SIN(RADIANS(G520))*SIN(RADIANS(E514))+COS(RADIANS(G520))*COS(RADIANS(E514))*COS(RADIANS(AH504))))&gt;90,0,$F$4*$F$5/E513^2*(SIN(RADIANS(G520))*SIN(RADIANS(E514))+COS(RADIANS(G520))*COS(RADIANS(E514))*COS(RADIANS(AH504))))</f>
        <v>#DIV/0!</v>
      </c>
      <c r="AI520" t="e">
        <f>IF(DEGREES(ACOS(SIN(RADIANS(G520))*SIN(RADIANS(E514))+COS(RADIANS(G520))*COS(RADIANS(E514))*COS(RADIANS(AI504))))&gt;90,0,$F$4*$F$5/E513^2*(SIN(RADIANS(G520))*SIN(RADIANS(E514))+COS(RADIANS(G520))*COS(RADIANS(E514))*COS(RADIANS(AI504))))</f>
        <v>#DIV/0!</v>
      </c>
      <c r="AJ520" t="e">
        <f>IF(DEGREES(ACOS(SIN(RADIANS(G520))*SIN(RADIANS(E514))+COS(RADIANS(G520))*COS(RADIANS(E514))*COS(RADIANS(AJ504))))&gt;90,0,$F$4*$F$5/E513^2*(SIN(RADIANS(G520))*SIN(RADIANS(E514))+COS(RADIANS(G520))*COS(RADIANS(E514))*COS(RADIANS(AJ504))))</f>
        <v>#DIV/0!</v>
      </c>
      <c r="AK520">
        <f>IF(DEGREES(ACOS(SIN(RADIANS(G520))*SIN(RADIANS(E514))+COS(RADIANS(G520))*COS(RADIANS(E514))*COS(RADIANS(AK504))))&gt;90,0,$F$4*$F$5/E513^2*(SIN(RADIANS(G520))*SIN(RADIANS(E514))+COS(RADIANS(G520))*COS(RADIANS(E514))*COS(RADIANS(AK504))))</f>
        <v>0</v>
      </c>
      <c r="AL520">
        <f>IF(DEGREES(ACOS(SIN(RADIANS(G520))*SIN(RADIANS(E514))+COS(RADIANS(G520))*COS(RADIANS(E514))*COS(RADIANS(AL504))))&gt;90,0,$F$4*$F$5/E513^2*(SIN(RADIANS(G520))*SIN(RADIANS(E514))+COS(RADIANS(G520))*COS(RADIANS(E514))*COS(RADIANS(AL504))))</f>
        <v>0</v>
      </c>
      <c r="AM520">
        <f>IF(DEGREES(ACOS(SIN(RADIANS(G520))*SIN(RADIANS(E514))+COS(RADIANS(G520))*COS(RADIANS(E514))*COS(RADIANS(AM504))))&gt;90,0,$F$4*$F$5/E513^2*(SIN(RADIANS(G520))*SIN(RADIANS(E514))+COS(RADIANS(G520))*COS(RADIANS(E514))*COS(RADIANS(AM504))))</f>
        <v>0</v>
      </c>
      <c r="AN520">
        <f>IF(DEGREES(ACOS(SIN(RADIANS(G520))*SIN(RADIANS(E514))+COS(RADIANS(G520))*COS(RADIANS(E514))*COS(RADIANS(AN504))))&gt;90,0,$F$4*$F$5/E513^2*(SIN(RADIANS(G520))*SIN(RADIANS(E514))+COS(RADIANS(G520))*COS(RADIANS(E514))*COS(RADIANS(AN504))))</f>
        <v>0</v>
      </c>
      <c r="AO520">
        <f>IF(DEGREES(ACOS(SIN(RADIANS(G520))*SIN(RADIANS(E514))+COS(RADIANS(G520))*COS(RADIANS(E514))*COS(RADIANS(AO504))))&gt;90,0,$F$4*$F$5/E513^2*(SIN(RADIANS(G520))*SIN(RADIANS(E514))+COS(RADIANS(G520))*COS(RADIANS(E514))*COS(RADIANS(AO504))))</f>
        <v>0</v>
      </c>
      <c r="AP520">
        <f>IF(DEGREES(ACOS(SIN(RADIANS(G520))*SIN(RADIANS(E514))+COS(RADIANS(G520))*COS(RADIANS(E514))*COS(RADIANS(AP504))))&gt;90,0,$F$4*$F$5/E513^2*(SIN(RADIANS(G520))*SIN(RADIANS(E514))+COS(RADIANS(G520))*COS(RADIANS(E514))*COS(RADIANS(AP504))))</f>
        <v>0</v>
      </c>
      <c r="AQ520">
        <f>IF(DEGREES(ACOS(SIN(RADIANS(G520))*SIN(RADIANS(E514))+COS(RADIANS(G520))*COS(RADIANS(E514))*COS(RADIANS(AQ504))))&gt;90,0,$F$4*$F$5/E513^2*(SIN(RADIANS(G520))*SIN(RADIANS(E514))+COS(RADIANS(G520))*COS(RADIANS(E514))*COS(RADIANS(AQ504))))</f>
        <v>0</v>
      </c>
      <c r="AR520">
        <f>IF(DEGREES(ACOS(SIN(RADIANS(G520))*SIN(RADIANS(E514))+COS(RADIANS(G520))*COS(RADIANS(E514))*COS(RADIANS(AR504))))&gt;90,0,$F$4*$F$5/E513^2*(SIN(RADIANS(G520))*SIN(RADIANS(E514))+COS(RADIANS(G520))*COS(RADIANS(E514))*COS(RADIANS(AR504))))</f>
        <v>0</v>
      </c>
    </row>
    <row r="521" spans="2:44" x14ac:dyDescent="0.5">
      <c r="G521">
        <v>-60</v>
      </c>
      <c r="I521">
        <f>IF(DEGREES(ACOS(SIN(RADIANS(G521))*SIN(RADIANS(E514))+COS(RADIANS(G521))*COS(RADIANS(E514))*COS(RADIANS(I504))))&gt;90,0,$F$4*$F$5/E513^2*(SIN(RADIANS(G521))*SIN(RADIANS(E514))+COS(RADIANS(G521))*COS(RADIANS(E514))*COS(RADIANS(I504))))</f>
        <v>0</v>
      </c>
      <c r="J521">
        <f>IF(DEGREES(ACOS(SIN(RADIANS(G521))*SIN(RADIANS(E514))+COS(RADIANS(G521))*COS(RADIANS(E514))*COS(RADIANS(J504))))&gt;90,0,$F$4*$F$5/E513^2*(SIN(RADIANS(G521))*SIN(RADIANS(E514))+COS(RADIANS(G521))*COS(RADIANS(E514))*COS(RADIANS(J504))))</f>
        <v>0</v>
      </c>
      <c r="K521">
        <f>IF(DEGREES(ACOS(SIN(RADIANS(G521))*SIN(RADIANS(E514))+COS(RADIANS(G521))*COS(RADIANS(E514))*COS(RADIANS(K504))))&gt;90,0,$F$4*$F$5/E513^2*(SIN(RADIANS(G521))*SIN(RADIANS(E514))+COS(RADIANS(G521))*COS(RADIANS(E514))*COS(RADIANS(K504))))</f>
        <v>0</v>
      </c>
      <c r="L521">
        <f>IF(DEGREES(ACOS(SIN(RADIANS(G521))*SIN(RADIANS(E514))+COS(RADIANS(G521))*COS(RADIANS(E514))*COS(RADIANS(L504))))&gt;90,0,$F$4*$F$5/E513^2*(SIN(RADIANS(G521))*SIN(RADIANS(E514))+COS(RADIANS(G521))*COS(RADIANS(E514))*COS(RADIANS(L504))))</f>
        <v>0</v>
      </c>
      <c r="M521">
        <f>IF(DEGREES(ACOS(SIN(RADIANS(G521))*SIN(RADIANS(E514))+COS(RADIANS(G521))*COS(RADIANS(E514))*COS(RADIANS(M504))))&gt;90,0,$F$4*$F$5/E513^2*(SIN(RADIANS(G521))*SIN(RADIANS(E514))+COS(RADIANS(G521))*COS(RADIANS(E514))*COS(RADIANS(M504))))</f>
        <v>0</v>
      </c>
      <c r="N521">
        <f>IF(DEGREES(ACOS(SIN(RADIANS(G521))*SIN(RADIANS(E514))+COS(RADIANS(G521))*COS(RADIANS(E514))*COS(RADIANS(N504))))&gt;90,0,$F$4*$F$5/E513^2*(SIN(RADIANS(G521))*SIN(RADIANS(E514))+COS(RADIANS(G521))*COS(RADIANS(E514))*COS(RADIANS(N504))))</f>
        <v>0</v>
      </c>
      <c r="O521">
        <f>IF(DEGREES(ACOS(SIN(RADIANS(G521))*SIN(RADIANS(E514))+COS(RADIANS(G521))*COS(RADIANS(E514))*COS(RADIANS(O504))))&gt;90,0,$F$4*$F$5/E513^2*(SIN(RADIANS(G521))*SIN(RADIANS(E514))+COS(RADIANS(G521))*COS(RADIANS(E514))*COS(RADIANS(O504))))</f>
        <v>0</v>
      </c>
      <c r="P521">
        <f>IF(DEGREES(ACOS(SIN(RADIANS(G521))*SIN(RADIANS(E514))+COS(RADIANS(G521))*COS(RADIANS(E514))*COS(RADIANS(P504))))&gt;90,0,$F$4*$F$5/E513^2*(SIN(RADIANS(G521))*SIN(RADIANS(E514))+COS(RADIANS(G521))*COS(RADIANS(E514))*COS(RADIANS(P504))))</f>
        <v>0</v>
      </c>
      <c r="Q521">
        <f>IF(DEGREES(ACOS(SIN(RADIANS(G521))*SIN(RADIANS(E514))+COS(RADIANS(G521))*COS(RADIANS(E514))*COS(RADIANS(Q504))))&gt;90,0,$F$4*$F$5/E513^2*(SIN(RADIANS(G521))*SIN(RADIANS(E514))+COS(RADIANS(G521))*COS(RADIANS(E514))*COS(RADIANS(Q504))))</f>
        <v>0</v>
      </c>
      <c r="R521" t="e">
        <f>IF(DEGREES(ACOS(SIN(RADIANS(G521))*SIN(RADIANS(E514))+COS(RADIANS(G521))*COS(RADIANS(E514))*COS(RADIANS(R504))))&gt;90,0,$F$4*$F$5/E513^2*(SIN(RADIANS(G521))*SIN(RADIANS(E514))+COS(RADIANS(G521))*COS(RADIANS(E514))*COS(RADIANS(R504))))</f>
        <v>#DIV/0!</v>
      </c>
      <c r="S521" t="e">
        <f>IF(DEGREES(ACOS(SIN(RADIANS(G521))*SIN(RADIANS(E514))+COS(RADIANS(G521))*COS(RADIANS(E514))*COS(RADIANS(S504))))&gt;90,0,$F$4*$F$5/E513^2*(SIN(RADIANS(G521))*SIN(RADIANS(E514))+COS(RADIANS(G521))*COS(RADIANS(E514))*COS(RADIANS(S504))))</f>
        <v>#DIV/0!</v>
      </c>
      <c r="T521" t="e">
        <f>IF(DEGREES(ACOS(SIN(RADIANS(G521))*SIN(RADIANS(E514))+COS(RADIANS(G521))*COS(RADIANS(E514))*COS(RADIANS(T504))))&gt;90,0,$F$4*$F$5/E513^2*(SIN(RADIANS(G521))*SIN(RADIANS(E514))+COS(RADIANS(G521))*COS(RADIANS(E514))*COS(RADIANS(T504))))</f>
        <v>#DIV/0!</v>
      </c>
      <c r="U521" t="e">
        <f>IF(DEGREES(ACOS(SIN(RADIANS(G521))*SIN(RADIANS(E514))+COS(RADIANS(G521))*COS(RADIANS(E514))*COS(RADIANS(U504))))&gt;90,0,$F$4*$F$5/E513^2*(SIN(RADIANS(G521))*SIN(RADIANS(E514))+COS(RADIANS(G521))*COS(RADIANS(E514))*COS(RADIANS(U504))))</f>
        <v>#DIV/0!</v>
      </c>
      <c r="V521" t="e">
        <f>IF(DEGREES(ACOS(SIN(RADIANS(G521))*SIN(RADIANS(E514))+COS(RADIANS(G521))*COS(RADIANS(E514))*COS(RADIANS(V504))))&gt;90,0,$F$4*$F$5/E513^2*(SIN(RADIANS(G521))*SIN(RADIANS(E514))+COS(RADIANS(G521))*COS(RADIANS(E514))*COS(RADIANS(V504))))</f>
        <v>#DIV/0!</v>
      </c>
      <c r="W521" t="e">
        <f>IF(DEGREES(ACOS(SIN(RADIANS(G521))*SIN(RADIANS(E514))+COS(RADIANS(G521))*COS(RADIANS(E514))*COS(RADIANS(W504))))&gt;90,0,$F$4*$F$5/E513^2*(SIN(RADIANS(G521))*SIN(RADIANS(E514))+COS(RADIANS(G521))*COS(RADIANS(E514))*COS(RADIANS(W504))))</f>
        <v>#DIV/0!</v>
      </c>
      <c r="X521" t="e">
        <f>IF(DEGREES(ACOS(SIN(RADIANS(G521))*SIN(RADIANS(E514))+COS(RADIANS(G521))*COS(RADIANS(E514))*COS(RADIANS(X504))))&gt;90,0,$F$4*$F$5/E513^2*(SIN(RADIANS(G521))*SIN(RADIANS(E514))+COS(RADIANS(G521))*COS(RADIANS(E514))*COS(RADIANS(X504))))</f>
        <v>#DIV/0!</v>
      </c>
      <c r="Y521" t="e">
        <f>IF(DEGREES(ACOS(SIN(RADIANS(G521))*SIN(RADIANS(E514))+COS(RADIANS(G521))*COS(RADIANS(E514))*COS(RADIANS(Y504))))&gt;90,0,$F$4*$F$5/E513^2*(SIN(RADIANS(G521))*SIN(RADIANS(E514))+COS(RADIANS(G521))*COS(RADIANS(E514))*COS(RADIANS(Y504))))</f>
        <v>#DIV/0!</v>
      </c>
      <c r="Z521" t="e">
        <f>IF(DEGREES(ACOS(SIN(RADIANS(G521))*SIN(RADIANS(E514))+COS(RADIANS(G521))*COS(RADIANS(E514))*COS(RADIANS(Z504))))&gt;90,0,$F$4*$F$5/E513^2*(SIN(RADIANS(G521))*SIN(RADIANS(E514))+COS(RADIANS(G521))*COS(RADIANS(E514))*COS(RADIANS(Z504))))</f>
        <v>#DIV/0!</v>
      </c>
      <c r="AA521" t="e">
        <f>IF(DEGREES(ACOS(SIN(RADIANS(G521))*SIN(RADIANS(E514))+COS(RADIANS(G521))*COS(RADIANS(E514))*COS(RADIANS(AA504))))&gt;90,0,$F$4*$F$5/E513^2*(SIN(RADIANS(G521))*SIN(RADIANS(E514))+COS(RADIANS(G521))*COS(RADIANS(E514))*COS(RADIANS(AA504))))</f>
        <v>#DIV/0!</v>
      </c>
      <c r="AB521" t="e">
        <f>IF(DEGREES(ACOS(SIN(RADIANS(G521))*SIN(RADIANS(E514))+COS(RADIANS(G521))*COS(RADIANS(E514))*COS(RADIANS(AB504))))&gt;90,0,$F$4*$F$5/E513^2*(SIN(RADIANS(G521))*SIN(RADIANS(E514))+COS(RADIANS(G521))*COS(RADIANS(E514))*COS(RADIANS(AB504))))</f>
        <v>#DIV/0!</v>
      </c>
      <c r="AC521" t="e">
        <f>IF(DEGREES(ACOS(SIN(RADIANS(G521))*SIN(RADIANS(E514))+COS(RADIANS(G521))*COS(RADIANS(E514))*COS(RADIANS(AC504))))&gt;90,0,$F$4*$F$5/E513^2*(SIN(RADIANS(G521))*SIN(RADIANS(E514))+COS(RADIANS(G521))*COS(RADIANS(E514))*COS(RADIANS(AC504))))</f>
        <v>#DIV/0!</v>
      </c>
      <c r="AD521" t="e">
        <f>IF(DEGREES(ACOS(SIN(RADIANS(G521))*SIN(RADIANS(E514))+COS(RADIANS(G521))*COS(RADIANS(E514))*COS(RADIANS(AD504))))&gt;90,0,$F$4*$F$5/E513^2*(SIN(RADIANS(G521))*SIN(RADIANS(E514))+COS(RADIANS(G521))*COS(RADIANS(E514))*COS(RADIANS(AD504))))</f>
        <v>#DIV/0!</v>
      </c>
      <c r="AE521" t="e">
        <f>IF(DEGREES(ACOS(SIN(RADIANS(G521))*SIN(RADIANS(E514))+COS(RADIANS(G521))*COS(RADIANS(E514))*COS(RADIANS(AE504))))&gt;90,0,$F$4*$F$5/E513^2*(SIN(RADIANS(G521))*SIN(RADIANS(E514))+COS(RADIANS(G521))*COS(RADIANS(E514))*COS(RADIANS(AE504))))</f>
        <v>#DIV/0!</v>
      </c>
      <c r="AF521" t="e">
        <f>IF(DEGREES(ACOS(SIN(RADIANS(G521))*SIN(RADIANS(E514))+COS(RADIANS(G521))*COS(RADIANS(E514))*COS(RADIANS(AF504))))&gt;90,0,$F$4*$F$5/E513^2*(SIN(RADIANS(G521))*SIN(RADIANS(E514))+COS(RADIANS(G521))*COS(RADIANS(E514))*COS(RADIANS(AF504))))</f>
        <v>#DIV/0!</v>
      </c>
      <c r="AG521" t="e">
        <f>IF(DEGREES(ACOS(SIN(RADIANS(G521))*SIN(RADIANS(E514))+COS(RADIANS(G521))*COS(RADIANS(E514))*COS(RADIANS(AG504))))&gt;90,0,$F$4*$F$5/E513^2*(SIN(RADIANS(G521))*SIN(RADIANS(E514))+COS(RADIANS(G521))*COS(RADIANS(E514))*COS(RADIANS(AG504))))</f>
        <v>#DIV/0!</v>
      </c>
      <c r="AH521" t="e">
        <f>IF(DEGREES(ACOS(SIN(RADIANS(G521))*SIN(RADIANS(E514))+COS(RADIANS(G521))*COS(RADIANS(E514))*COS(RADIANS(AH504))))&gt;90,0,$F$4*$F$5/E513^2*(SIN(RADIANS(G521))*SIN(RADIANS(E514))+COS(RADIANS(G521))*COS(RADIANS(E514))*COS(RADIANS(AH504))))</f>
        <v>#DIV/0!</v>
      </c>
      <c r="AI521" t="e">
        <f>IF(DEGREES(ACOS(SIN(RADIANS(G521))*SIN(RADIANS(E514))+COS(RADIANS(G521))*COS(RADIANS(E514))*COS(RADIANS(AI504))))&gt;90,0,$F$4*$F$5/E513^2*(SIN(RADIANS(G521))*SIN(RADIANS(E514))+COS(RADIANS(G521))*COS(RADIANS(E514))*COS(RADIANS(AI504))))</f>
        <v>#DIV/0!</v>
      </c>
      <c r="AJ521" t="e">
        <f>IF(DEGREES(ACOS(SIN(RADIANS(G521))*SIN(RADIANS(E514))+COS(RADIANS(G521))*COS(RADIANS(E514))*COS(RADIANS(AJ504))))&gt;90,0,$F$4*$F$5/E513^2*(SIN(RADIANS(G521))*SIN(RADIANS(E514))+COS(RADIANS(G521))*COS(RADIANS(E514))*COS(RADIANS(AJ504))))</f>
        <v>#DIV/0!</v>
      </c>
      <c r="AK521">
        <f>IF(DEGREES(ACOS(SIN(RADIANS(G521))*SIN(RADIANS(E514))+COS(RADIANS(G521))*COS(RADIANS(E514))*COS(RADIANS(AK504))))&gt;90,0,$F$4*$F$5/E513^2*(SIN(RADIANS(G521))*SIN(RADIANS(E514))+COS(RADIANS(G521))*COS(RADIANS(E514))*COS(RADIANS(AK504))))</f>
        <v>0</v>
      </c>
      <c r="AL521">
        <f>IF(DEGREES(ACOS(SIN(RADIANS(G521))*SIN(RADIANS(E514))+COS(RADIANS(G521))*COS(RADIANS(E514))*COS(RADIANS(AL504))))&gt;90,0,$F$4*$F$5/E513^2*(SIN(RADIANS(G521))*SIN(RADIANS(E514))+COS(RADIANS(G521))*COS(RADIANS(E514))*COS(RADIANS(AL504))))</f>
        <v>0</v>
      </c>
      <c r="AM521">
        <f>IF(DEGREES(ACOS(SIN(RADIANS(G521))*SIN(RADIANS(E514))+COS(RADIANS(G521))*COS(RADIANS(E514))*COS(RADIANS(AM504))))&gt;90,0,$F$4*$F$5/E513^2*(SIN(RADIANS(G521))*SIN(RADIANS(E514))+COS(RADIANS(G521))*COS(RADIANS(E514))*COS(RADIANS(AM504))))</f>
        <v>0</v>
      </c>
      <c r="AN521">
        <f>IF(DEGREES(ACOS(SIN(RADIANS(G521))*SIN(RADIANS(E514))+COS(RADIANS(G521))*COS(RADIANS(E514))*COS(RADIANS(AN504))))&gt;90,0,$F$4*$F$5/E513^2*(SIN(RADIANS(G521))*SIN(RADIANS(E514))+COS(RADIANS(G521))*COS(RADIANS(E514))*COS(RADIANS(AN504))))</f>
        <v>0</v>
      </c>
      <c r="AO521">
        <f>IF(DEGREES(ACOS(SIN(RADIANS(G521))*SIN(RADIANS(E514))+COS(RADIANS(G521))*COS(RADIANS(E514))*COS(RADIANS(AO504))))&gt;90,0,$F$4*$F$5/E513^2*(SIN(RADIANS(G521))*SIN(RADIANS(E514))+COS(RADIANS(G521))*COS(RADIANS(E514))*COS(RADIANS(AO504))))</f>
        <v>0</v>
      </c>
      <c r="AP521">
        <f>IF(DEGREES(ACOS(SIN(RADIANS(G521))*SIN(RADIANS(E514))+COS(RADIANS(G521))*COS(RADIANS(E514))*COS(RADIANS(AP504))))&gt;90,0,$F$4*$F$5/E513^2*(SIN(RADIANS(G521))*SIN(RADIANS(E514))+COS(RADIANS(G521))*COS(RADIANS(E514))*COS(RADIANS(AP504))))</f>
        <v>0</v>
      </c>
      <c r="AQ521">
        <f>IF(DEGREES(ACOS(SIN(RADIANS(G521))*SIN(RADIANS(E514))+COS(RADIANS(G521))*COS(RADIANS(E514))*COS(RADIANS(AQ504))))&gt;90,0,$F$4*$F$5/E513^2*(SIN(RADIANS(G521))*SIN(RADIANS(E514))+COS(RADIANS(G521))*COS(RADIANS(E514))*COS(RADIANS(AQ504))))</f>
        <v>0</v>
      </c>
      <c r="AR521">
        <f>IF(DEGREES(ACOS(SIN(RADIANS(G521))*SIN(RADIANS(E514))+COS(RADIANS(G521))*COS(RADIANS(E514))*COS(RADIANS(AR504))))&gt;90,0,$F$4*$F$5/E513^2*(SIN(RADIANS(G521))*SIN(RADIANS(E514))+COS(RADIANS(G521))*COS(RADIANS(E514))*COS(RADIANS(AR504))))</f>
        <v>0</v>
      </c>
    </row>
    <row r="522" spans="2:44" x14ac:dyDescent="0.5">
      <c r="G522">
        <v>-70</v>
      </c>
      <c r="I522">
        <f>IF(DEGREES(ACOS(SIN(RADIANS(G522))*SIN(RADIANS(E514))+COS(RADIANS(G522))*COS(RADIANS(E514))*COS(RADIANS(I504))))&gt;90,0,$F$4*$F$5/E513^2*(SIN(RADIANS(G522))*SIN(RADIANS(E514))+COS(RADIANS(G522))*COS(RADIANS(E514))*COS(RADIANS(I504))))</f>
        <v>0</v>
      </c>
      <c r="J522">
        <f>IF(DEGREES(ACOS(SIN(RADIANS(G522))*SIN(RADIANS(E514))+COS(RADIANS(G522))*COS(RADIANS(E514))*COS(RADIANS(J504))))&gt;90,0,$F$4*$F$5/E513^2*(SIN(RADIANS(G522))*SIN(RADIANS(E514))+COS(RADIANS(G522))*COS(RADIANS(E514))*COS(RADIANS(J504))))</f>
        <v>0</v>
      </c>
      <c r="K522">
        <f>IF(DEGREES(ACOS(SIN(RADIANS(G522))*SIN(RADIANS(E514))+COS(RADIANS(G522))*COS(RADIANS(E514))*COS(RADIANS(K504))))&gt;90,0,$F$4*$F$5/E513^2*(SIN(RADIANS(G522))*SIN(RADIANS(E514))+COS(RADIANS(G522))*COS(RADIANS(E514))*COS(RADIANS(K504))))</f>
        <v>0</v>
      </c>
      <c r="L522">
        <f>IF(DEGREES(ACOS(SIN(RADIANS(G522))*SIN(RADIANS(E514))+COS(RADIANS(G522))*COS(RADIANS(E514))*COS(RADIANS(L504))))&gt;90,0,$F$4*$F$5/E513^2*(SIN(RADIANS(G522))*SIN(RADIANS(E514))+COS(RADIANS(G522))*COS(RADIANS(E514))*COS(RADIANS(L504))))</f>
        <v>0</v>
      </c>
      <c r="M522">
        <f>IF(DEGREES(ACOS(SIN(RADIANS(G522))*SIN(RADIANS(E514))+COS(RADIANS(G522))*COS(RADIANS(E514))*COS(RADIANS(M504))))&gt;90,0,$F$4*$F$5/E513^2*(SIN(RADIANS(G522))*SIN(RADIANS(E514))+COS(RADIANS(G522))*COS(RADIANS(E514))*COS(RADIANS(M504))))</f>
        <v>0</v>
      </c>
      <c r="N522">
        <f>IF(DEGREES(ACOS(SIN(RADIANS(G522))*SIN(RADIANS(E514))+COS(RADIANS(G522))*COS(RADIANS(E514))*COS(RADIANS(N504))))&gt;90,0,$F$4*$F$5/E513^2*(SIN(RADIANS(G522))*SIN(RADIANS(E514))+COS(RADIANS(G522))*COS(RADIANS(E514))*COS(RADIANS(N504))))</f>
        <v>0</v>
      </c>
      <c r="O522">
        <f>IF(DEGREES(ACOS(SIN(RADIANS(G522))*SIN(RADIANS(E514))+COS(RADIANS(G522))*COS(RADIANS(E514))*COS(RADIANS(O504))))&gt;90,0,$F$4*$F$5/E513^2*(SIN(RADIANS(G522))*SIN(RADIANS(E514))+COS(RADIANS(G522))*COS(RADIANS(E514))*COS(RADIANS(O504))))</f>
        <v>0</v>
      </c>
      <c r="P522">
        <f>IF(DEGREES(ACOS(SIN(RADIANS(G522))*SIN(RADIANS(E514))+COS(RADIANS(G522))*COS(RADIANS(E514))*COS(RADIANS(P504))))&gt;90,0,$F$4*$F$5/E513^2*(SIN(RADIANS(G522))*SIN(RADIANS(E514))+COS(RADIANS(G522))*COS(RADIANS(E514))*COS(RADIANS(P504))))</f>
        <v>0</v>
      </c>
      <c r="Q522">
        <f>IF(DEGREES(ACOS(SIN(RADIANS(G522))*SIN(RADIANS(E514))+COS(RADIANS(G522))*COS(RADIANS(E514))*COS(RADIANS(Q504))))&gt;90,0,$F$4*$F$5/E513^2*(SIN(RADIANS(G522))*SIN(RADIANS(E514))+COS(RADIANS(G522))*COS(RADIANS(E514))*COS(RADIANS(Q504))))</f>
        <v>0</v>
      </c>
      <c r="R522" t="e">
        <f>IF(DEGREES(ACOS(SIN(RADIANS(G522))*SIN(RADIANS(E514))+COS(RADIANS(G522))*COS(RADIANS(E514))*COS(RADIANS(R504))))&gt;90,0,$F$4*$F$5/E513^2*(SIN(RADIANS(G522))*SIN(RADIANS(E514))+COS(RADIANS(G522))*COS(RADIANS(E514))*COS(RADIANS(R504))))</f>
        <v>#DIV/0!</v>
      </c>
      <c r="S522" t="e">
        <f>IF(DEGREES(ACOS(SIN(RADIANS(G522))*SIN(RADIANS(E514))+COS(RADIANS(G522))*COS(RADIANS(E514))*COS(RADIANS(S504))))&gt;90,0,$F$4*$F$5/E513^2*(SIN(RADIANS(G522))*SIN(RADIANS(E514))+COS(RADIANS(G522))*COS(RADIANS(E514))*COS(RADIANS(S504))))</f>
        <v>#DIV/0!</v>
      </c>
      <c r="T522" t="e">
        <f>IF(DEGREES(ACOS(SIN(RADIANS(G522))*SIN(RADIANS(E514))+COS(RADIANS(G522))*COS(RADIANS(E514))*COS(RADIANS(T504))))&gt;90,0,$F$4*$F$5/E513^2*(SIN(RADIANS(G522))*SIN(RADIANS(E514))+COS(RADIANS(G522))*COS(RADIANS(E514))*COS(RADIANS(T504))))</f>
        <v>#DIV/0!</v>
      </c>
      <c r="U522" t="e">
        <f>IF(DEGREES(ACOS(SIN(RADIANS(G522))*SIN(RADIANS(E514))+COS(RADIANS(G522))*COS(RADIANS(E514))*COS(RADIANS(U504))))&gt;90,0,$F$4*$F$5/E513^2*(SIN(RADIANS(G522))*SIN(RADIANS(E514))+COS(RADIANS(G522))*COS(RADIANS(E514))*COS(RADIANS(U504))))</f>
        <v>#DIV/0!</v>
      </c>
      <c r="V522" t="e">
        <f>IF(DEGREES(ACOS(SIN(RADIANS(G522))*SIN(RADIANS(E514))+COS(RADIANS(G522))*COS(RADIANS(E514))*COS(RADIANS(V504))))&gt;90,0,$F$4*$F$5/E513^2*(SIN(RADIANS(G522))*SIN(RADIANS(E514))+COS(RADIANS(G522))*COS(RADIANS(E514))*COS(RADIANS(V504))))</f>
        <v>#DIV/0!</v>
      </c>
      <c r="W522" t="e">
        <f>IF(DEGREES(ACOS(SIN(RADIANS(G522))*SIN(RADIANS(E514))+COS(RADIANS(G522))*COS(RADIANS(E514))*COS(RADIANS(W504))))&gt;90,0,$F$4*$F$5/E513^2*(SIN(RADIANS(G522))*SIN(RADIANS(E514))+COS(RADIANS(G522))*COS(RADIANS(E514))*COS(RADIANS(W504))))</f>
        <v>#DIV/0!</v>
      </c>
      <c r="X522" t="e">
        <f>IF(DEGREES(ACOS(SIN(RADIANS(G522))*SIN(RADIANS(E514))+COS(RADIANS(G522))*COS(RADIANS(E514))*COS(RADIANS(X504))))&gt;90,0,$F$4*$F$5/E513^2*(SIN(RADIANS(G522))*SIN(RADIANS(E514))+COS(RADIANS(G522))*COS(RADIANS(E514))*COS(RADIANS(X504))))</f>
        <v>#DIV/0!</v>
      </c>
      <c r="Y522" t="e">
        <f>IF(DEGREES(ACOS(SIN(RADIANS(G522))*SIN(RADIANS(E514))+COS(RADIANS(G522))*COS(RADIANS(E514))*COS(RADIANS(Y504))))&gt;90,0,$F$4*$F$5/E513^2*(SIN(RADIANS(G522))*SIN(RADIANS(E514))+COS(RADIANS(G522))*COS(RADIANS(E514))*COS(RADIANS(Y504))))</f>
        <v>#DIV/0!</v>
      </c>
      <c r="Z522" t="e">
        <f>IF(DEGREES(ACOS(SIN(RADIANS(G522))*SIN(RADIANS(E514))+COS(RADIANS(G522))*COS(RADIANS(E514))*COS(RADIANS(Z504))))&gt;90,0,$F$4*$F$5/E513^2*(SIN(RADIANS(G522))*SIN(RADIANS(E514))+COS(RADIANS(G522))*COS(RADIANS(E514))*COS(RADIANS(Z504))))</f>
        <v>#DIV/0!</v>
      </c>
      <c r="AA522" t="e">
        <f>IF(DEGREES(ACOS(SIN(RADIANS(G522))*SIN(RADIANS(E514))+COS(RADIANS(G522))*COS(RADIANS(E514))*COS(RADIANS(AA504))))&gt;90,0,$F$4*$F$5/E513^2*(SIN(RADIANS(G522))*SIN(RADIANS(E514))+COS(RADIANS(G522))*COS(RADIANS(E514))*COS(RADIANS(AA504))))</f>
        <v>#DIV/0!</v>
      </c>
      <c r="AB522" t="e">
        <f>IF(DEGREES(ACOS(SIN(RADIANS(G522))*SIN(RADIANS(E514))+COS(RADIANS(G522))*COS(RADIANS(E514))*COS(RADIANS(AB504))))&gt;90,0,$F$4*$F$5/E513^2*(SIN(RADIANS(G522))*SIN(RADIANS(E514))+COS(RADIANS(G522))*COS(RADIANS(E514))*COS(RADIANS(AB504))))</f>
        <v>#DIV/0!</v>
      </c>
      <c r="AC522" t="e">
        <f>IF(DEGREES(ACOS(SIN(RADIANS(G522))*SIN(RADIANS(E514))+COS(RADIANS(G522))*COS(RADIANS(E514))*COS(RADIANS(AC504))))&gt;90,0,$F$4*$F$5/E513^2*(SIN(RADIANS(G522))*SIN(RADIANS(E514))+COS(RADIANS(G522))*COS(RADIANS(E514))*COS(RADIANS(AC504))))</f>
        <v>#DIV/0!</v>
      </c>
      <c r="AD522" t="e">
        <f>IF(DEGREES(ACOS(SIN(RADIANS(G522))*SIN(RADIANS(E514))+COS(RADIANS(G522))*COS(RADIANS(E514))*COS(RADIANS(AD504))))&gt;90,0,$F$4*$F$5/E513^2*(SIN(RADIANS(G522))*SIN(RADIANS(E514))+COS(RADIANS(G522))*COS(RADIANS(E514))*COS(RADIANS(AD504))))</f>
        <v>#DIV/0!</v>
      </c>
      <c r="AE522" t="e">
        <f>IF(DEGREES(ACOS(SIN(RADIANS(G522))*SIN(RADIANS(E514))+COS(RADIANS(G522))*COS(RADIANS(E514))*COS(RADIANS(AE504))))&gt;90,0,$F$4*$F$5/E513^2*(SIN(RADIANS(G522))*SIN(RADIANS(E514))+COS(RADIANS(G522))*COS(RADIANS(E514))*COS(RADIANS(AE504))))</f>
        <v>#DIV/0!</v>
      </c>
      <c r="AF522" t="e">
        <f>IF(DEGREES(ACOS(SIN(RADIANS(G522))*SIN(RADIANS(E514))+COS(RADIANS(G522))*COS(RADIANS(E514))*COS(RADIANS(AF504))))&gt;90,0,$F$4*$F$5/E513^2*(SIN(RADIANS(G522))*SIN(RADIANS(E514))+COS(RADIANS(G522))*COS(RADIANS(E514))*COS(RADIANS(AF504))))</f>
        <v>#DIV/0!</v>
      </c>
      <c r="AG522" t="e">
        <f>IF(DEGREES(ACOS(SIN(RADIANS(G522))*SIN(RADIANS(E514))+COS(RADIANS(G522))*COS(RADIANS(E514))*COS(RADIANS(AG504))))&gt;90,0,$F$4*$F$5/E513^2*(SIN(RADIANS(G522))*SIN(RADIANS(E514))+COS(RADIANS(G522))*COS(RADIANS(E514))*COS(RADIANS(AG504))))</f>
        <v>#DIV/0!</v>
      </c>
      <c r="AH522" t="e">
        <f>IF(DEGREES(ACOS(SIN(RADIANS(G522))*SIN(RADIANS(E514))+COS(RADIANS(G522))*COS(RADIANS(E514))*COS(RADIANS(AH504))))&gt;90,0,$F$4*$F$5/E513^2*(SIN(RADIANS(G522))*SIN(RADIANS(E514))+COS(RADIANS(G522))*COS(RADIANS(E514))*COS(RADIANS(AH504))))</f>
        <v>#DIV/0!</v>
      </c>
      <c r="AI522" t="e">
        <f>IF(DEGREES(ACOS(SIN(RADIANS(G522))*SIN(RADIANS(E514))+COS(RADIANS(G522))*COS(RADIANS(E514))*COS(RADIANS(AI504))))&gt;90,0,$F$4*$F$5/E513^2*(SIN(RADIANS(G522))*SIN(RADIANS(E514))+COS(RADIANS(G522))*COS(RADIANS(E514))*COS(RADIANS(AI504))))</f>
        <v>#DIV/0!</v>
      </c>
      <c r="AJ522" t="e">
        <f>IF(DEGREES(ACOS(SIN(RADIANS(G522))*SIN(RADIANS(E514))+COS(RADIANS(G522))*COS(RADIANS(E514))*COS(RADIANS(AJ504))))&gt;90,0,$F$4*$F$5/E513^2*(SIN(RADIANS(G522))*SIN(RADIANS(E514))+COS(RADIANS(G522))*COS(RADIANS(E514))*COS(RADIANS(AJ504))))</f>
        <v>#DIV/0!</v>
      </c>
      <c r="AK522">
        <f>IF(DEGREES(ACOS(SIN(RADIANS(G522))*SIN(RADIANS(E514))+COS(RADIANS(G522))*COS(RADIANS(E514))*COS(RADIANS(AK504))))&gt;90,0,$F$4*$F$5/E513^2*(SIN(RADIANS(G522))*SIN(RADIANS(E514))+COS(RADIANS(G522))*COS(RADIANS(E514))*COS(RADIANS(AK504))))</f>
        <v>0</v>
      </c>
      <c r="AL522">
        <f>IF(DEGREES(ACOS(SIN(RADIANS(G522))*SIN(RADIANS(E514))+COS(RADIANS(G522))*COS(RADIANS(E514))*COS(RADIANS(AL504))))&gt;90,0,$F$4*$F$5/E513^2*(SIN(RADIANS(G522))*SIN(RADIANS(E514))+COS(RADIANS(G522))*COS(RADIANS(E514))*COS(RADIANS(AL504))))</f>
        <v>0</v>
      </c>
      <c r="AM522">
        <f>IF(DEGREES(ACOS(SIN(RADIANS(G522))*SIN(RADIANS(E514))+COS(RADIANS(G522))*COS(RADIANS(E514))*COS(RADIANS(AM504))))&gt;90,0,$F$4*$F$5/E513^2*(SIN(RADIANS(G522))*SIN(RADIANS(E514))+COS(RADIANS(G522))*COS(RADIANS(E514))*COS(RADIANS(AM504))))</f>
        <v>0</v>
      </c>
      <c r="AN522">
        <f>IF(DEGREES(ACOS(SIN(RADIANS(G522))*SIN(RADIANS(E514))+COS(RADIANS(G522))*COS(RADIANS(E514))*COS(RADIANS(AN504))))&gt;90,0,$F$4*$F$5/E513^2*(SIN(RADIANS(G522))*SIN(RADIANS(E514))+COS(RADIANS(G522))*COS(RADIANS(E514))*COS(RADIANS(AN504))))</f>
        <v>0</v>
      </c>
      <c r="AO522">
        <f>IF(DEGREES(ACOS(SIN(RADIANS(G522))*SIN(RADIANS(E514))+COS(RADIANS(G522))*COS(RADIANS(E514))*COS(RADIANS(AO504))))&gt;90,0,$F$4*$F$5/E513^2*(SIN(RADIANS(G522))*SIN(RADIANS(E514))+COS(RADIANS(G522))*COS(RADIANS(E514))*COS(RADIANS(AO504))))</f>
        <v>0</v>
      </c>
      <c r="AP522">
        <f>IF(DEGREES(ACOS(SIN(RADIANS(G522))*SIN(RADIANS(E514))+COS(RADIANS(G522))*COS(RADIANS(E514))*COS(RADIANS(AP504))))&gt;90,0,$F$4*$F$5/E513^2*(SIN(RADIANS(G522))*SIN(RADIANS(E514))+COS(RADIANS(G522))*COS(RADIANS(E514))*COS(RADIANS(AP504))))</f>
        <v>0</v>
      </c>
      <c r="AQ522">
        <f>IF(DEGREES(ACOS(SIN(RADIANS(G522))*SIN(RADIANS(E514))+COS(RADIANS(G522))*COS(RADIANS(E514))*COS(RADIANS(AQ504))))&gt;90,0,$F$4*$F$5/E513^2*(SIN(RADIANS(G522))*SIN(RADIANS(E514))+COS(RADIANS(G522))*COS(RADIANS(E514))*COS(RADIANS(AQ504))))</f>
        <v>0</v>
      </c>
      <c r="AR522">
        <f>IF(DEGREES(ACOS(SIN(RADIANS(G522))*SIN(RADIANS(E514))+COS(RADIANS(G522))*COS(RADIANS(E514))*COS(RADIANS(AR504))))&gt;90,0,$F$4*$F$5/E513^2*(SIN(RADIANS(G522))*SIN(RADIANS(E514))+COS(RADIANS(G522))*COS(RADIANS(E514))*COS(RADIANS(AR504))))</f>
        <v>0</v>
      </c>
    </row>
    <row r="523" spans="2:44" x14ac:dyDescent="0.5">
      <c r="G523">
        <v>-80</v>
      </c>
      <c r="I523">
        <f>IF(DEGREES(ACOS(SIN(RADIANS(G523))*SIN(RADIANS(E514))+COS(RADIANS(G523))*COS(RADIANS(E514))*COS(RADIANS(I504))))&gt;90,0,$F$4*$F$5/E513^2*(SIN(RADIANS(G523))*SIN(RADIANS(E514))+COS(RADIANS(G523))*COS(RADIANS(E514))*COS(RADIANS(I504))))</f>
        <v>0</v>
      </c>
      <c r="J523">
        <f>IF(DEGREES(ACOS(SIN(RADIANS(G523))*SIN(RADIANS(E514))+COS(RADIANS(G523))*COS(RADIANS(E514))*COS(RADIANS(J504))))&gt;90,0,$F$4*$F$5/E513^2*(SIN(RADIANS(G523))*SIN(RADIANS(E514))+COS(RADIANS(G523))*COS(RADIANS(E514))*COS(RADIANS(J504))))</f>
        <v>0</v>
      </c>
      <c r="K523">
        <f>IF(DEGREES(ACOS(SIN(RADIANS(G523))*SIN(RADIANS(E514))+COS(RADIANS(G523))*COS(RADIANS(E514))*COS(RADIANS(K504))))&gt;90,0,$F$4*$F$5/E513^2*(SIN(RADIANS(G523))*SIN(RADIANS(E514))+COS(RADIANS(G523))*COS(RADIANS(E514))*COS(RADIANS(K504))))</f>
        <v>0</v>
      </c>
      <c r="L523">
        <f>IF(DEGREES(ACOS(SIN(RADIANS(G523))*SIN(RADIANS(E514))+COS(RADIANS(G523))*COS(RADIANS(E514))*COS(RADIANS(L504))))&gt;90,0,$F$4*$F$5/E513^2*(SIN(RADIANS(G523))*SIN(RADIANS(E514))+COS(RADIANS(G523))*COS(RADIANS(E514))*COS(RADIANS(L504))))</f>
        <v>0</v>
      </c>
      <c r="M523">
        <f>IF(DEGREES(ACOS(SIN(RADIANS(G523))*SIN(RADIANS(E514))+COS(RADIANS(G523))*COS(RADIANS(E514))*COS(RADIANS(M504))))&gt;90,0,$F$4*$F$5/E513^2*(SIN(RADIANS(G523))*SIN(RADIANS(E514))+COS(RADIANS(G523))*COS(RADIANS(E514))*COS(RADIANS(M504))))</f>
        <v>0</v>
      </c>
      <c r="N523">
        <f>IF(DEGREES(ACOS(SIN(RADIANS(G523))*SIN(RADIANS(E514))+COS(RADIANS(G523))*COS(RADIANS(E514))*COS(RADIANS(N504))))&gt;90,0,$F$4*$F$5/E513^2*(SIN(RADIANS(G523))*SIN(RADIANS(E514))+COS(RADIANS(G523))*COS(RADIANS(E514))*COS(RADIANS(N504))))</f>
        <v>0</v>
      </c>
      <c r="O523">
        <f>IF(DEGREES(ACOS(SIN(RADIANS(G523))*SIN(RADIANS(E514))+COS(RADIANS(G523))*COS(RADIANS(E514))*COS(RADIANS(O504))))&gt;90,0,$F$4*$F$5/E513^2*(SIN(RADIANS(G523))*SIN(RADIANS(E514))+COS(RADIANS(G523))*COS(RADIANS(E514))*COS(RADIANS(O504))))</f>
        <v>0</v>
      </c>
      <c r="P523">
        <f>IF(DEGREES(ACOS(SIN(RADIANS(G523))*SIN(RADIANS(E514))+COS(RADIANS(G523))*COS(RADIANS(E514))*COS(RADIANS(P504))))&gt;90,0,$F$4*$F$5/E513^2*(SIN(RADIANS(G523))*SIN(RADIANS(E514))+COS(RADIANS(G523))*COS(RADIANS(E514))*COS(RADIANS(P504))))</f>
        <v>0</v>
      </c>
      <c r="Q523">
        <f>IF(DEGREES(ACOS(SIN(RADIANS(G523))*SIN(RADIANS(E514))+COS(RADIANS(G523))*COS(RADIANS(E514))*COS(RADIANS(Q504))))&gt;90,0,$F$4*$F$5/E513^2*(SIN(RADIANS(G523))*SIN(RADIANS(E514))+COS(RADIANS(G523))*COS(RADIANS(E514))*COS(RADIANS(Q504))))</f>
        <v>0</v>
      </c>
      <c r="R523" t="e">
        <f>IF(DEGREES(ACOS(SIN(RADIANS(G523))*SIN(RADIANS(E514))+COS(RADIANS(G523))*COS(RADIANS(E514))*COS(RADIANS(R504))))&gt;90,0,$F$4*$F$5/E513^2*(SIN(RADIANS(G523))*SIN(RADIANS(E514))+COS(RADIANS(G523))*COS(RADIANS(E514))*COS(RADIANS(R504))))</f>
        <v>#DIV/0!</v>
      </c>
      <c r="S523" t="e">
        <f>IF(DEGREES(ACOS(SIN(RADIANS(G523))*SIN(RADIANS(E514))+COS(RADIANS(G523))*COS(RADIANS(E514))*COS(RADIANS(S504))))&gt;90,0,$F$4*$F$5/E513^2*(SIN(RADIANS(G523))*SIN(RADIANS(E514))+COS(RADIANS(G523))*COS(RADIANS(E514))*COS(RADIANS(S504))))</f>
        <v>#DIV/0!</v>
      </c>
      <c r="T523" t="e">
        <f>IF(DEGREES(ACOS(SIN(RADIANS(G523))*SIN(RADIANS(E514))+COS(RADIANS(G523))*COS(RADIANS(E514))*COS(RADIANS(T504))))&gt;90,0,$F$4*$F$5/E513^2*(SIN(RADIANS(G523))*SIN(RADIANS(E514))+COS(RADIANS(G523))*COS(RADIANS(E514))*COS(RADIANS(T504))))</f>
        <v>#DIV/0!</v>
      </c>
      <c r="U523" t="e">
        <f>IF(DEGREES(ACOS(SIN(RADIANS(G523))*SIN(RADIANS(E514))+COS(RADIANS(G523))*COS(RADIANS(E514))*COS(RADIANS(U504))))&gt;90,0,$F$4*$F$5/E513^2*(SIN(RADIANS(G523))*SIN(RADIANS(E514))+COS(RADIANS(G523))*COS(RADIANS(E514))*COS(RADIANS(U504))))</f>
        <v>#DIV/0!</v>
      </c>
      <c r="V523" t="e">
        <f>IF(DEGREES(ACOS(SIN(RADIANS(G523))*SIN(RADIANS(E514))+COS(RADIANS(G523))*COS(RADIANS(E514))*COS(RADIANS(V504))))&gt;90,0,$F$4*$F$5/E513^2*(SIN(RADIANS(G523))*SIN(RADIANS(E514))+COS(RADIANS(G523))*COS(RADIANS(E514))*COS(RADIANS(V504))))</f>
        <v>#DIV/0!</v>
      </c>
      <c r="W523" t="e">
        <f>IF(DEGREES(ACOS(SIN(RADIANS(G523))*SIN(RADIANS(E514))+COS(RADIANS(G523))*COS(RADIANS(E514))*COS(RADIANS(W504))))&gt;90,0,$F$4*$F$5/E513^2*(SIN(RADIANS(G523))*SIN(RADIANS(E514))+COS(RADIANS(G523))*COS(RADIANS(E514))*COS(RADIANS(W504))))</f>
        <v>#DIV/0!</v>
      </c>
      <c r="X523" t="e">
        <f>IF(DEGREES(ACOS(SIN(RADIANS(G523))*SIN(RADIANS(E514))+COS(RADIANS(G523))*COS(RADIANS(E514))*COS(RADIANS(X504))))&gt;90,0,$F$4*$F$5/E513^2*(SIN(RADIANS(G523))*SIN(RADIANS(E514))+COS(RADIANS(G523))*COS(RADIANS(E514))*COS(RADIANS(X504))))</f>
        <v>#DIV/0!</v>
      </c>
      <c r="Y523" t="e">
        <f>IF(DEGREES(ACOS(SIN(RADIANS(G523))*SIN(RADIANS(E514))+COS(RADIANS(G523))*COS(RADIANS(E514))*COS(RADIANS(Y504))))&gt;90,0,$F$4*$F$5/E513^2*(SIN(RADIANS(G523))*SIN(RADIANS(E514))+COS(RADIANS(G523))*COS(RADIANS(E514))*COS(RADIANS(Y504))))</f>
        <v>#DIV/0!</v>
      </c>
      <c r="Z523" t="e">
        <f>IF(DEGREES(ACOS(SIN(RADIANS(G523))*SIN(RADIANS(E514))+COS(RADIANS(G523))*COS(RADIANS(E514))*COS(RADIANS(Z504))))&gt;90,0,$F$4*$F$5/E513^2*(SIN(RADIANS(G523))*SIN(RADIANS(E514))+COS(RADIANS(G523))*COS(RADIANS(E514))*COS(RADIANS(Z504))))</f>
        <v>#DIV/0!</v>
      </c>
      <c r="AA523" t="e">
        <f>IF(DEGREES(ACOS(SIN(RADIANS(G523))*SIN(RADIANS(E514))+COS(RADIANS(G523))*COS(RADIANS(E514))*COS(RADIANS(AA504))))&gt;90,0,$F$4*$F$5/E513^2*(SIN(RADIANS(G523))*SIN(RADIANS(E514))+COS(RADIANS(G523))*COS(RADIANS(E514))*COS(RADIANS(AA504))))</f>
        <v>#DIV/0!</v>
      </c>
      <c r="AB523" t="e">
        <f>IF(DEGREES(ACOS(SIN(RADIANS(G523))*SIN(RADIANS(E514))+COS(RADIANS(G523))*COS(RADIANS(E514))*COS(RADIANS(AB504))))&gt;90,0,$F$4*$F$5/E513^2*(SIN(RADIANS(G523))*SIN(RADIANS(E514))+COS(RADIANS(G523))*COS(RADIANS(E514))*COS(RADIANS(AB504))))</f>
        <v>#DIV/0!</v>
      </c>
      <c r="AC523" t="e">
        <f>IF(DEGREES(ACOS(SIN(RADIANS(G523))*SIN(RADIANS(E514))+COS(RADIANS(G523))*COS(RADIANS(E514))*COS(RADIANS(AC504))))&gt;90,0,$F$4*$F$5/E513^2*(SIN(RADIANS(G523))*SIN(RADIANS(E514))+COS(RADIANS(G523))*COS(RADIANS(E514))*COS(RADIANS(AC504))))</f>
        <v>#DIV/0!</v>
      </c>
      <c r="AD523" t="e">
        <f>IF(DEGREES(ACOS(SIN(RADIANS(G523))*SIN(RADIANS(E514))+COS(RADIANS(G523))*COS(RADIANS(E514))*COS(RADIANS(AD504))))&gt;90,0,$F$4*$F$5/E513^2*(SIN(RADIANS(G523))*SIN(RADIANS(E514))+COS(RADIANS(G523))*COS(RADIANS(E514))*COS(RADIANS(AD504))))</f>
        <v>#DIV/0!</v>
      </c>
      <c r="AE523" t="e">
        <f>IF(DEGREES(ACOS(SIN(RADIANS(G523))*SIN(RADIANS(E514))+COS(RADIANS(G523))*COS(RADIANS(E514))*COS(RADIANS(AE504))))&gt;90,0,$F$4*$F$5/E513^2*(SIN(RADIANS(G523))*SIN(RADIANS(E514))+COS(RADIANS(G523))*COS(RADIANS(E514))*COS(RADIANS(AE504))))</f>
        <v>#DIV/0!</v>
      </c>
      <c r="AF523" t="e">
        <f>IF(DEGREES(ACOS(SIN(RADIANS(G523))*SIN(RADIANS(E514))+COS(RADIANS(G523))*COS(RADIANS(E514))*COS(RADIANS(AF504))))&gt;90,0,$F$4*$F$5/E513^2*(SIN(RADIANS(G523))*SIN(RADIANS(E514))+COS(RADIANS(G523))*COS(RADIANS(E514))*COS(RADIANS(AF504))))</f>
        <v>#DIV/0!</v>
      </c>
      <c r="AG523" t="e">
        <f>IF(DEGREES(ACOS(SIN(RADIANS(G523))*SIN(RADIANS(E514))+COS(RADIANS(G523))*COS(RADIANS(E514))*COS(RADIANS(AG504))))&gt;90,0,$F$4*$F$5/E513^2*(SIN(RADIANS(G523))*SIN(RADIANS(E514))+COS(RADIANS(G523))*COS(RADIANS(E514))*COS(RADIANS(AG504))))</f>
        <v>#DIV/0!</v>
      </c>
      <c r="AH523" t="e">
        <f>IF(DEGREES(ACOS(SIN(RADIANS(G523))*SIN(RADIANS(E514))+COS(RADIANS(G523))*COS(RADIANS(E514))*COS(RADIANS(AH504))))&gt;90,0,$F$4*$F$5/E513^2*(SIN(RADIANS(G523))*SIN(RADIANS(E514))+COS(RADIANS(G523))*COS(RADIANS(E514))*COS(RADIANS(AH504))))</f>
        <v>#DIV/0!</v>
      </c>
      <c r="AI523" t="e">
        <f>IF(DEGREES(ACOS(SIN(RADIANS(G523))*SIN(RADIANS(E514))+COS(RADIANS(G523))*COS(RADIANS(E514))*COS(RADIANS(AI504))))&gt;90,0,$F$4*$F$5/E513^2*(SIN(RADIANS(G523))*SIN(RADIANS(E514))+COS(RADIANS(G523))*COS(RADIANS(E514))*COS(RADIANS(AI504))))</f>
        <v>#DIV/0!</v>
      </c>
      <c r="AJ523" t="e">
        <f>IF(DEGREES(ACOS(SIN(RADIANS(G523))*SIN(RADIANS(E514))+COS(RADIANS(G523))*COS(RADIANS(E514))*COS(RADIANS(AJ504))))&gt;90,0,$F$4*$F$5/E513^2*(SIN(RADIANS(G523))*SIN(RADIANS(E514))+COS(RADIANS(G523))*COS(RADIANS(E514))*COS(RADIANS(AJ504))))</f>
        <v>#DIV/0!</v>
      </c>
      <c r="AK523">
        <f>IF(DEGREES(ACOS(SIN(RADIANS(G523))*SIN(RADIANS(E514))+COS(RADIANS(G523))*COS(RADIANS(E514))*COS(RADIANS(AK504))))&gt;90,0,$F$4*$F$5/E513^2*(SIN(RADIANS(G523))*SIN(RADIANS(E514))+COS(RADIANS(G523))*COS(RADIANS(E514))*COS(RADIANS(AK504))))</f>
        <v>0</v>
      </c>
      <c r="AL523">
        <f>IF(DEGREES(ACOS(SIN(RADIANS(G523))*SIN(RADIANS(E514))+COS(RADIANS(G523))*COS(RADIANS(E514))*COS(RADIANS(AL504))))&gt;90,0,$F$4*$F$5/E513^2*(SIN(RADIANS(G523))*SIN(RADIANS(E514))+COS(RADIANS(G523))*COS(RADIANS(E514))*COS(RADIANS(AL504))))</f>
        <v>0</v>
      </c>
      <c r="AM523">
        <f>IF(DEGREES(ACOS(SIN(RADIANS(G523))*SIN(RADIANS(E514))+COS(RADIANS(G523))*COS(RADIANS(E514))*COS(RADIANS(AM504))))&gt;90,0,$F$4*$F$5/E513^2*(SIN(RADIANS(G523))*SIN(RADIANS(E514))+COS(RADIANS(G523))*COS(RADIANS(E514))*COS(RADIANS(AM504))))</f>
        <v>0</v>
      </c>
      <c r="AN523">
        <f>IF(DEGREES(ACOS(SIN(RADIANS(G523))*SIN(RADIANS(E514))+COS(RADIANS(G523))*COS(RADIANS(E514))*COS(RADIANS(AN504))))&gt;90,0,$F$4*$F$5/E513^2*(SIN(RADIANS(G523))*SIN(RADIANS(E514))+COS(RADIANS(G523))*COS(RADIANS(E514))*COS(RADIANS(AN504))))</f>
        <v>0</v>
      </c>
      <c r="AO523">
        <f>IF(DEGREES(ACOS(SIN(RADIANS(G523))*SIN(RADIANS(E514))+COS(RADIANS(G523))*COS(RADIANS(E514))*COS(RADIANS(AO504))))&gt;90,0,$F$4*$F$5/E513^2*(SIN(RADIANS(G523))*SIN(RADIANS(E514))+COS(RADIANS(G523))*COS(RADIANS(E514))*COS(RADIANS(AO504))))</f>
        <v>0</v>
      </c>
      <c r="AP523">
        <f>IF(DEGREES(ACOS(SIN(RADIANS(G523))*SIN(RADIANS(E514))+COS(RADIANS(G523))*COS(RADIANS(E514))*COS(RADIANS(AP504))))&gt;90,0,$F$4*$F$5/E513^2*(SIN(RADIANS(G523))*SIN(RADIANS(E514))+COS(RADIANS(G523))*COS(RADIANS(E514))*COS(RADIANS(AP504))))</f>
        <v>0</v>
      </c>
      <c r="AQ523">
        <f>IF(DEGREES(ACOS(SIN(RADIANS(G523))*SIN(RADIANS(E514))+COS(RADIANS(G523))*COS(RADIANS(E514))*COS(RADIANS(AQ504))))&gt;90,0,$F$4*$F$5/E513^2*(SIN(RADIANS(G523))*SIN(RADIANS(E514))+COS(RADIANS(G523))*COS(RADIANS(E514))*COS(RADIANS(AQ504))))</f>
        <v>0</v>
      </c>
      <c r="AR523">
        <f>IF(DEGREES(ACOS(SIN(RADIANS(G523))*SIN(RADIANS(E514))+COS(RADIANS(G523))*COS(RADIANS(E514))*COS(RADIANS(AR504))))&gt;90,0,$F$4*$F$5/E513^2*(SIN(RADIANS(G523))*SIN(RADIANS(E514))+COS(RADIANS(G523))*COS(RADIANS(E514))*COS(RADIANS(AR504))))</f>
        <v>0</v>
      </c>
    </row>
    <row r="524" spans="2:44" x14ac:dyDescent="0.5">
      <c r="G524">
        <v>-90</v>
      </c>
      <c r="I524" t="e">
        <f>IF(DEGREES(ACOS(SIN(RADIANS(G524))*SIN(RADIANS(E514))+COS(RADIANS(G524))*COS(RADIANS(E514))*COS(RADIANS(I504))))&gt;90,0,$F$4*$F$5/E513^2*(SIN(RADIANS(G524))*SIN(RADIANS(E514))+COS(RADIANS(G524))*COS(RADIANS(E514))*COS(RADIANS(I504))))</f>
        <v>#DIV/0!</v>
      </c>
      <c r="J524" t="e">
        <f>IF(DEGREES(ACOS(SIN(RADIANS(G524))*SIN(RADIANS(E514))+COS(RADIANS(G524))*COS(RADIANS(E514))*COS(RADIANS(J504))))&gt;90,0,$F$4*$F$5/E513^2*(SIN(RADIANS(G524))*SIN(RADIANS(E514))+COS(RADIANS(G524))*COS(RADIANS(E514))*COS(RADIANS(J504))))</f>
        <v>#DIV/0!</v>
      </c>
      <c r="K524" t="e">
        <f>IF(DEGREES(ACOS(SIN(RADIANS(G524))*SIN(RADIANS(E514))+COS(RADIANS(G524))*COS(RADIANS(E514))*COS(RADIANS(K504))))&gt;90,0,$F$4*$F$5/E513^2*(SIN(RADIANS(G524))*SIN(RADIANS(E514))+COS(RADIANS(G524))*COS(RADIANS(E514))*COS(RADIANS(K504))))</f>
        <v>#DIV/0!</v>
      </c>
      <c r="L524" t="e">
        <f>IF(DEGREES(ACOS(SIN(RADIANS(G524))*SIN(RADIANS(E514))+COS(RADIANS(G524))*COS(RADIANS(E514))*COS(RADIANS(L504))))&gt;90,0,$F$4*$F$5/E513^2*(SIN(RADIANS(G524))*SIN(RADIANS(E514))+COS(RADIANS(G524))*COS(RADIANS(E514))*COS(RADIANS(L504))))</f>
        <v>#DIV/0!</v>
      </c>
      <c r="M524" t="e">
        <f>IF(DEGREES(ACOS(SIN(RADIANS(G524))*SIN(RADIANS(E514))+COS(RADIANS(G524))*COS(RADIANS(E514))*COS(RADIANS(M504))))&gt;90,0,$F$4*$F$5/E513^2*(SIN(RADIANS(G524))*SIN(RADIANS(E514))+COS(RADIANS(G524))*COS(RADIANS(E514))*COS(RADIANS(M504))))</f>
        <v>#DIV/0!</v>
      </c>
      <c r="N524" t="e">
        <f>IF(DEGREES(ACOS(SIN(RADIANS(G524))*SIN(RADIANS(E514))+COS(RADIANS(G524))*COS(RADIANS(E514))*COS(RADIANS(N504))))&gt;90,0,$F$4*$F$5/E513^2*(SIN(RADIANS(G524))*SIN(RADIANS(E514))+COS(RADIANS(G524))*COS(RADIANS(E514))*COS(RADIANS(N504))))</f>
        <v>#DIV/0!</v>
      </c>
      <c r="O524" t="e">
        <f>IF(DEGREES(ACOS(SIN(RADIANS(G524))*SIN(RADIANS(E514))+COS(RADIANS(G524))*COS(RADIANS(E514))*COS(RADIANS(O504))))&gt;90,0,$F$4*$F$5/E513^2*(SIN(RADIANS(G524))*SIN(RADIANS(E514))+COS(RADIANS(G524))*COS(RADIANS(E514))*COS(RADIANS(O504))))</f>
        <v>#DIV/0!</v>
      </c>
      <c r="P524" t="e">
        <f>IF(DEGREES(ACOS(SIN(RADIANS(G524))*SIN(RADIANS(E514))+COS(RADIANS(G524))*COS(RADIANS(E514))*COS(RADIANS(P504))))&gt;90,0,$F$4*$F$5/E513^2*(SIN(RADIANS(G524))*SIN(RADIANS(E514))+COS(RADIANS(G524))*COS(RADIANS(E514))*COS(RADIANS(P504))))</f>
        <v>#DIV/0!</v>
      </c>
      <c r="Q524" t="e">
        <f>IF(DEGREES(ACOS(SIN(RADIANS(G524))*SIN(RADIANS(E514))+COS(RADIANS(G524))*COS(RADIANS(E514))*COS(RADIANS(Q504))))&gt;90,0,$F$4*$F$5/E513^2*(SIN(RADIANS(G524))*SIN(RADIANS(E514))+COS(RADIANS(G524))*COS(RADIANS(E514))*COS(RADIANS(Q504))))</f>
        <v>#DIV/0!</v>
      </c>
      <c r="R524" t="e">
        <f>IF(DEGREES(ACOS(SIN(RADIANS(G524))*SIN(RADIANS(E514))+COS(RADIANS(G524))*COS(RADIANS(E514))*COS(RADIANS(R504))))&gt;90,0,$F$4*$F$5/E513^2*(SIN(RADIANS(G524))*SIN(RADIANS(E514))+COS(RADIANS(G524))*COS(RADIANS(E514))*COS(RADIANS(R504))))</f>
        <v>#DIV/0!</v>
      </c>
      <c r="S524" t="e">
        <f>IF(DEGREES(ACOS(SIN(RADIANS(G524))*SIN(RADIANS(E514))+COS(RADIANS(G524))*COS(RADIANS(E514))*COS(RADIANS(S504))))&gt;90,0,$F$4*$F$5/E513^2*(SIN(RADIANS(G524))*SIN(RADIANS(E514))+COS(RADIANS(G524))*COS(RADIANS(E514))*COS(RADIANS(S504))))</f>
        <v>#DIV/0!</v>
      </c>
      <c r="T524" t="e">
        <f>IF(DEGREES(ACOS(SIN(RADIANS(G524))*SIN(RADIANS(E514))+COS(RADIANS(G524))*COS(RADIANS(E514))*COS(RADIANS(T504))))&gt;90,0,$F$4*$F$5/E513^2*(SIN(RADIANS(G524))*SIN(RADIANS(E514))+COS(RADIANS(G524))*COS(RADIANS(E514))*COS(RADIANS(T504))))</f>
        <v>#DIV/0!</v>
      </c>
      <c r="U524" t="e">
        <f>IF(DEGREES(ACOS(SIN(RADIANS(G524))*SIN(RADIANS(E514))+COS(RADIANS(G524))*COS(RADIANS(E514))*COS(RADIANS(U504))))&gt;90,0,$F$4*$F$5/E513^2*(SIN(RADIANS(G524))*SIN(RADIANS(E514))+COS(RADIANS(G524))*COS(RADIANS(E514))*COS(RADIANS(U504))))</f>
        <v>#DIV/0!</v>
      </c>
      <c r="V524" t="e">
        <f>IF(DEGREES(ACOS(SIN(RADIANS(G524))*SIN(RADIANS(E514))+COS(RADIANS(G524))*COS(RADIANS(E514))*COS(RADIANS(V504))))&gt;90,0,$F$4*$F$5/E513^2*(SIN(RADIANS(G524))*SIN(RADIANS(E514))+COS(RADIANS(G524))*COS(RADIANS(E514))*COS(RADIANS(V504))))</f>
        <v>#DIV/0!</v>
      </c>
      <c r="W524" t="e">
        <f>IF(DEGREES(ACOS(SIN(RADIANS(G524))*SIN(RADIANS(E514))+COS(RADIANS(G524))*COS(RADIANS(E514))*COS(RADIANS(W504))))&gt;90,0,$F$4*$F$5/E513^2*(SIN(RADIANS(G524))*SIN(RADIANS(E514))+COS(RADIANS(G524))*COS(RADIANS(E514))*COS(RADIANS(W504))))</f>
        <v>#DIV/0!</v>
      </c>
      <c r="X524" t="e">
        <f>IF(DEGREES(ACOS(SIN(RADIANS(G524))*SIN(RADIANS(E514))+COS(RADIANS(G524))*COS(RADIANS(E514))*COS(RADIANS(X504))))&gt;90,0,$F$4*$F$5/E513^2*(SIN(RADIANS(G524))*SIN(RADIANS(E514))+COS(RADIANS(G524))*COS(RADIANS(E514))*COS(RADIANS(X504))))</f>
        <v>#DIV/0!</v>
      </c>
      <c r="Y524" t="e">
        <f>IF(DEGREES(ACOS(SIN(RADIANS(G524))*SIN(RADIANS(E514))+COS(RADIANS(G524))*COS(RADIANS(E514))*COS(RADIANS(Y504))))&gt;90,0,$F$4*$F$5/E513^2*(SIN(RADIANS(G524))*SIN(RADIANS(E514))+COS(RADIANS(G524))*COS(RADIANS(E514))*COS(RADIANS(Y504))))</f>
        <v>#DIV/0!</v>
      </c>
      <c r="Z524" t="e">
        <f>IF(DEGREES(ACOS(SIN(RADIANS(G524))*SIN(RADIANS(E514))+COS(RADIANS(G524))*COS(RADIANS(E514))*COS(RADIANS(Z504))))&gt;90,0,$F$4*$F$5/E513^2*(SIN(RADIANS(G524))*SIN(RADIANS(E514))+COS(RADIANS(G524))*COS(RADIANS(E514))*COS(RADIANS(Z504))))</f>
        <v>#DIV/0!</v>
      </c>
      <c r="AA524" t="e">
        <f>IF(DEGREES(ACOS(SIN(RADIANS(G524))*SIN(RADIANS(E514))+COS(RADIANS(G524))*COS(RADIANS(E514))*COS(RADIANS(AA504))))&gt;90,0,$F$4*$F$5/E513^2*(SIN(RADIANS(G524))*SIN(RADIANS(E514))+COS(RADIANS(G524))*COS(RADIANS(E514))*COS(RADIANS(AA504))))</f>
        <v>#DIV/0!</v>
      </c>
      <c r="AB524" t="e">
        <f>IF(DEGREES(ACOS(SIN(RADIANS(G524))*SIN(RADIANS(E514))+COS(RADIANS(G524))*COS(RADIANS(E514))*COS(RADIANS(AB504))))&gt;90,0,$F$4*$F$5/E513^2*(SIN(RADIANS(G524))*SIN(RADIANS(E514))+COS(RADIANS(G524))*COS(RADIANS(E514))*COS(RADIANS(AB504))))</f>
        <v>#DIV/0!</v>
      </c>
      <c r="AC524" t="e">
        <f>IF(DEGREES(ACOS(SIN(RADIANS(G524))*SIN(RADIANS(E514))+COS(RADIANS(G524))*COS(RADIANS(E514))*COS(RADIANS(AC504))))&gt;90,0,$F$4*$F$5/E513^2*(SIN(RADIANS(G524))*SIN(RADIANS(E514))+COS(RADIANS(G524))*COS(RADIANS(E514))*COS(RADIANS(AC504))))</f>
        <v>#DIV/0!</v>
      </c>
      <c r="AD524" t="e">
        <f>IF(DEGREES(ACOS(SIN(RADIANS(G524))*SIN(RADIANS(E514))+COS(RADIANS(G524))*COS(RADIANS(E514))*COS(RADIANS(AD504))))&gt;90,0,$F$4*$F$5/E513^2*(SIN(RADIANS(G524))*SIN(RADIANS(E514))+COS(RADIANS(G524))*COS(RADIANS(E514))*COS(RADIANS(AD504))))</f>
        <v>#DIV/0!</v>
      </c>
      <c r="AE524" t="e">
        <f>IF(DEGREES(ACOS(SIN(RADIANS(G524))*SIN(RADIANS(E514))+COS(RADIANS(G524))*COS(RADIANS(E514))*COS(RADIANS(AE504))))&gt;90,0,$F$4*$F$5/E513^2*(SIN(RADIANS(G524))*SIN(RADIANS(E514))+COS(RADIANS(G524))*COS(RADIANS(E514))*COS(RADIANS(AE504))))</f>
        <v>#DIV/0!</v>
      </c>
      <c r="AF524" t="e">
        <f>IF(DEGREES(ACOS(SIN(RADIANS(G524))*SIN(RADIANS(E514))+COS(RADIANS(G524))*COS(RADIANS(E514))*COS(RADIANS(AF504))))&gt;90,0,$F$4*$F$5/E513^2*(SIN(RADIANS(G524))*SIN(RADIANS(E514))+COS(RADIANS(G524))*COS(RADIANS(E514))*COS(RADIANS(AF504))))</f>
        <v>#DIV/0!</v>
      </c>
      <c r="AG524" t="e">
        <f>IF(DEGREES(ACOS(SIN(RADIANS(G524))*SIN(RADIANS(E514))+COS(RADIANS(G524))*COS(RADIANS(E514))*COS(RADIANS(AG504))))&gt;90,0,$F$4*$F$5/E513^2*(SIN(RADIANS(G524))*SIN(RADIANS(E514))+COS(RADIANS(G524))*COS(RADIANS(E514))*COS(RADIANS(AG504))))</f>
        <v>#DIV/0!</v>
      </c>
      <c r="AH524" t="e">
        <f>IF(DEGREES(ACOS(SIN(RADIANS(G524))*SIN(RADIANS(E514))+COS(RADIANS(G524))*COS(RADIANS(E514))*COS(RADIANS(AH504))))&gt;90,0,$F$4*$F$5/E513^2*(SIN(RADIANS(G524))*SIN(RADIANS(E514))+COS(RADIANS(G524))*COS(RADIANS(E514))*COS(RADIANS(AH504))))</f>
        <v>#DIV/0!</v>
      </c>
      <c r="AI524" t="e">
        <f>IF(DEGREES(ACOS(SIN(RADIANS(G524))*SIN(RADIANS(E514))+COS(RADIANS(G524))*COS(RADIANS(E514))*COS(RADIANS(AI504))))&gt;90,0,$F$4*$F$5/E513^2*(SIN(RADIANS(G524))*SIN(RADIANS(E514))+COS(RADIANS(G524))*COS(RADIANS(E514))*COS(RADIANS(AI504))))</f>
        <v>#DIV/0!</v>
      </c>
      <c r="AJ524" t="e">
        <f>IF(DEGREES(ACOS(SIN(RADIANS(G524))*SIN(RADIANS(E514))+COS(RADIANS(G524))*COS(RADIANS(E514))*COS(RADIANS(AJ504))))&gt;90,0,$F$4*$F$5/E513^2*(SIN(RADIANS(G524))*SIN(RADIANS(E514))+COS(RADIANS(G524))*COS(RADIANS(E514))*COS(RADIANS(AJ504))))</f>
        <v>#DIV/0!</v>
      </c>
      <c r="AK524" t="e">
        <f>IF(DEGREES(ACOS(SIN(RADIANS(G524))*SIN(RADIANS(E514))+COS(RADIANS(G524))*COS(RADIANS(E514))*COS(RADIANS(AK504))))&gt;90,0,$F$4*$F$5/E513^2*(SIN(RADIANS(G524))*SIN(RADIANS(E514))+COS(RADIANS(G524))*COS(RADIANS(E514))*COS(RADIANS(AK504))))</f>
        <v>#DIV/0!</v>
      </c>
      <c r="AL524" t="e">
        <f>IF(DEGREES(ACOS(SIN(RADIANS(G524))*SIN(RADIANS(E514))+COS(RADIANS(G524))*COS(RADIANS(E514))*COS(RADIANS(AL504))))&gt;90,0,$F$4*$F$5/E513^2*(SIN(RADIANS(G524))*SIN(RADIANS(E514))+COS(RADIANS(G524))*COS(RADIANS(E514))*COS(RADIANS(AL504))))</f>
        <v>#DIV/0!</v>
      </c>
      <c r="AM524" t="e">
        <f>IF(DEGREES(ACOS(SIN(RADIANS(G524))*SIN(RADIANS(E514))+COS(RADIANS(G524))*COS(RADIANS(E514))*COS(RADIANS(AM504))))&gt;90,0,$F$4*$F$5/E513^2*(SIN(RADIANS(G524))*SIN(RADIANS(E514))+COS(RADIANS(G524))*COS(RADIANS(E514))*COS(RADIANS(AM504))))</f>
        <v>#DIV/0!</v>
      </c>
      <c r="AN524" t="e">
        <f>IF(DEGREES(ACOS(SIN(RADIANS(G524))*SIN(RADIANS(E514))+COS(RADIANS(G524))*COS(RADIANS(E514))*COS(RADIANS(AN504))))&gt;90,0,$F$4*$F$5/E513^2*(SIN(RADIANS(G524))*SIN(RADIANS(E514))+COS(RADIANS(G524))*COS(RADIANS(E514))*COS(RADIANS(AN504))))</f>
        <v>#DIV/0!</v>
      </c>
      <c r="AO524" t="e">
        <f>IF(DEGREES(ACOS(SIN(RADIANS(G524))*SIN(RADIANS(E514))+COS(RADIANS(G524))*COS(RADIANS(E514))*COS(RADIANS(AO504))))&gt;90,0,$F$4*$F$5/E513^2*(SIN(RADIANS(G524))*SIN(RADIANS(E514))+COS(RADIANS(G524))*COS(RADIANS(E514))*COS(RADIANS(AO504))))</f>
        <v>#DIV/0!</v>
      </c>
      <c r="AP524" t="e">
        <f>IF(DEGREES(ACOS(SIN(RADIANS(G524))*SIN(RADIANS(E514))+COS(RADIANS(G524))*COS(RADIANS(E514))*COS(RADIANS(AP504))))&gt;90,0,$F$4*$F$5/E513^2*(SIN(RADIANS(G524))*SIN(RADIANS(E514))+COS(RADIANS(G524))*COS(RADIANS(E514))*COS(RADIANS(AP504))))</f>
        <v>#DIV/0!</v>
      </c>
      <c r="AQ524" t="e">
        <f>IF(DEGREES(ACOS(SIN(RADIANS(G524))*SIN(RADIANS(E514))+COS(RADIANS(G524))*COS(RADIANS(E514))*COS(RADIANS(AQ504))))&gt;90,0,$F$4*$F$5/E513^2*(SIN(RADIANS(G524))*SIN(RADIANS(E514))+COS(RADIANS(G524))*COS(RADIANS(E514))*COS(RADIANS(AQ504))))</f>
        <v>#DIV/0!</v>
      </c>
      <c r="AR524" t="e">
        <f>IF(DEGREES(ACOS(SIN(RADIANS(G524))*SIN(RADIANS(E514))+COS(RADIANS(G524))*COS(RADIANS(E514))*COS(RADIANS(AR504))))&gt;90,0,$F$4*$F$5/E513^2*(SIN(RADIANS(G524))*SIN(RADIANS(E514))+COS(RADIANS(G524))*COS(RADIANS(E514))*COS(RADIANS(AR504))))</f>
        <v>#DIV/0!</v>
      </c>
    </row>
    <row r="526" spans="2:44" x14ac:dyDescent="0.5">
      <c r="H526" t="s">
        <v>769</v>
      </c>
      <c r="I526">
        <v>180</v>
      </c>
      <c r="J526">
        <v>170</v>
      </c>
      <c r="K526">
        <v>160</v>
      </c>
      <c r="L526">
        <v>150</v>
      </c>
      <c r="M526">
        <v>140</v>
      </c>
      <c r="N526">
        <v>130</v>
      </c>
      <c r="O526">
        <v>120</v>
      </c>
      <c r="P526">
        <v>110</v>
      </c>
      <c r="Q526">
        <v>100</v>
      </c>
      <c r="R526">
        <v>90</v>
      </c>
      <c r="S526">
        <v>80</v>
      </c>
      <c r="T526">
        <v>70</v>
      </c>
      <c r="U526">
        <v>60</v>
      </c>
      <c r="V526">
        <v>50</v>
      </c>
      <c r="W526">
        <v>40</v>
      </c>
      <c r="X526">
        <v>30</v>
      </c>
      <c r="Y526">
        <v>20</v>
      </c>
      <c r="Z526">
        <v>10</v>
      </c>
      <c r="AA526">
        <v>0</v>
      </c>
      <c r="AB526">
        <v>-10</v>
      </c>
      <c r="AC526">
        <v>-20</v>
      </c>
      <c r="AD526">
        <v>-30</v>
      </c>
      <c r="AE526">
        <v>-40</v>
      </c>
      <c r="AF526">
        <v>-50</v>
      </c>
      <c r="AG526">
        <v>-60</v>
      </c>
      <c r="AH526">
        <v>-70</v>
      </c>
      <c r="AI526">
        <v>-80</v>
      </c>
      <c r="AJ526">
        <v>-90</v>
      </c>
      <c r="AK526">
        <v>-100</v>
      </c>
      <c r="AL526">
        <v>-110</v>
      </c>
      <c r="AM526">
        <v>-120</v>
      </c>
      <c r="AN526">
        <v>-130</v>
      </c>
      <c r="AO526">
        <v>-140</v>
      </c>
      <c r="AP526">
        <v>-150</v>
      </c>
      <c r="AQ526">
        <v>-160</v>
      </c>
      <c r="AR526">
        <v>-170</v>
      </c>
    </row>
    <row r="527" spans="2:44" x14ac:dyDescent="0.5">
      <c r="H527" t="s">
        <v>779</v>
      </c>
      <c r="I527">
        <f>IF(ABS(I526-E539)&gt;180,IF(ABS(I526-E539)&gt;360,ABS(I526-E539)-360,360-ABS(I526-E539)),ABS(I526-E539))</f>
        <v>180.00000000000003</v>
      </c>
      <c r="J527">
        <f>IF(ABS(J526-E539)&gt;180,IF(ABS(J526-E539)&gt;360,ABS(J526-E539)-360,360-ABS(J526-E539)),ABS(J526-E539))</f>
        <v>170.00000000000003</v>
      </c>
      <c r="K527">
        <f>IF(ABS(K526-E539)&gt;180,IF(ABS(K526-E539)&gt;360,ABS(K526-E539)-360,360-ABS(K526-E539)),ABS(K526-E539))</f>
        <v>160.00000000000003</v>
      </c>
      <c r="L527">
        <f>IF(ABS(L526-E539)&gt;180,IF(ABS(L526-E539)&gt;360,ABS(L526-E539)-360,360-ABS(L526-E539)),ABS(L526-E539))</f>
        <v>150.00000000000003</v>
      </c>
      <c r="M527">
        <f>IF(ABS(M526-E539)&gt;180,IF(ABS(M526-E539)&gt;360,ABS(M526-E539)-360,360-ABS(M526-E539)),ABS(M526-E539))</f>
        <v>140.00000000000003</v>
      </c>
      <c r="N527">
        <f>IF(ABS(N526-E539)&gt;180,IF(ABS(N526-E539)&gt;360,ABS(N526-E539)-360,360-ABS(N526-E539)),ABS(N526-E539))</f>
        <v>130.00000000000003</v>
      </c>
      <c r="O527">
        <f>IF(ABS(O526-E539)&gt;180,IF(ABS(O526-E539)&gt;360,ABS(O526-E539)-360,360-ABS(O526-E539)),ABS(O526-E539))</f>
        <v>120.00000000000003</v>
      </c>
      <c r="P527">
        <f>IF(ABS(P526-E539)&gt;180,IF(ABS(P526-E539)&gt;360,ABS(P526-E539)-360,360-ABS(P526-E539)),ABS(P526-E539))</f>
        <v>110.00000000000003</v>
      </c>
      <c r="Q527">
        <f>IF(ABS(Q526-E539)&gt;180,IF(ABS(Q526-E539)&gt;360,ABS(Q526-E539)-360,360-ABS(Q526-E539)),ABS(Q526-E539))</f>
        <v>100.00000000000003</v>
      </c>
      <c r="R527">
        <f>IF(ABS(R526-E539)&gt;180,IF(ABS(R526-E539)&gt;360,ABS(R526-E539)-360,360-ABS(R526-E539)),ABS(R526-E539))</f>
        <v>90.000000000000028</v>
      </c>
      <c r="S527">
        <f>IF(ABS(S526-E539)&gt;180,IF(ABS(S526-E539)&gt;360,ABS(S526-E539)-360,360-ABS(S526-E539)),ABS(S526-E539))</f>
        <v>80.000000000000028</v>
      </c>
      <c r="T527">
        <f>IF(ABS(T526-E539)&gt;180,IF(ABS(T526-E539)&gt;360,ABS(T526-E539)-360,360-ABS(T526-E539)),ABS(T526-E539))</f>
        <v>70.000000000000028</v>
      </c>
      <c r="U527">
        <f>IF(ABS(U526-E539)&gt;180,IF(ABS(U526-E539)&gt;360,ABS(U526-E539)-360,360-ABS(U526-E539)),ABS(U526-E539))</f>
        <v>60.000000000000028</v>
      </c>
      <c r="V527">
        <f>IF(ABS(V526-E539)&gt;180,IF(ABS(V526-E539)&gt;360,ABS(V526-E539)-360,360-ABS(V526-E539)),ABS(V526-E539))</f>
        <v>50.000000000000028</v>
      </c>
      <c r="W527">
        <f>IF(ABS(W526-E539)&gt;180,IF(ABS(W526-E539)&gt;360,ABS(W526-E539)-360,360-ABS(W526-E539)),ABS(W526-E539))</f>
        <v>40.000000000000028</v>
      </c>
      <c r="X527">
        <f>IF(ABS(X526-E539)&gt;180,IF(ABS(X526-E539)&gt;360,ABS(X526-E539)-360,360-ABS(X526-E539)),ABS(X526-E539))</f>
        <v>30.000000000000028</v>
      </c>
      <c r="Y527">
        <f>IF(ABS(Y526-E539)&gt;180,IF(ABS(Y526-E539)&gt;360,ABS(Y526-E539)-360,360-ABS(Y526-E539)),ABS(Y526-E539))</f>
        <v>20.000000000000028</v>
      </c>
      <c r="Z527">
        <f>IF(ABS(Z526-E539)&gt;180,IF(ABS(Z526-E539)&gt;360,ABS(Z526-E539)-360,360-ABS(Z526-E539)),ABS(Z526-E539))</f>
        <v>10.000000000000028</v>
      </c>
      <c r="AA527">
        <f>IF(ABS(AA526-E539)&gt;180,IF(ABS(AA526-E539)&gt;360,ABS(AA526-E539)-360,360-ABS(AA526-E539)),ABS(AA526-E539))</f>
        <v>2.8421709430404007E-14</v>
      </c>
      <c r="AB527">
        <f>IF(ABS(AB526-E539)&gt;180,IF(ABS(AB526-E539)&gt;360,ABS(AB526-E539)-360,360-ABS(AB526-E539)),ABS(AB526-E539))</f>
        <v>9.9999999999999716</v>
      </c>
      <c r="AC527">
        <f>IF(ABS(AC526-E539)&gt;180,IF(ABS(AC526-E539)&gt;360,ABS(AC526-E539)-360,360-ABS(AC526-E539)),ABS(AC526-E539))</f>
        <v>19.999999999999972</v>
      </c>
      <c r="AD527">
        <f>IF(ABS(AD526-E539)&gt;180,IF(ABS(AD526-E539)&gt;360,ABS(AD526-E539)-360,360-ABS(AD526-E539)),ABS(AD526-E539))</f>
        <v>29.999999999999972</v>
      </c>
      <c r="AE527">
        <f>IF(ABS(AE526-E539)&gt;180,IF(ABS(AE526-E539)&gt;360,ABS(AE526-E539)-360,360-ABS(AE526-E539)),ABS(AE526-E539))</f>
        <v>39.999999999999972</v>
      </c>
      <c r="AF527">
        <f>IF(ABS(AF526-E539)&gt;180,IF(ABS(AF526-E539)&gt;360,ABS(AF526-E539)-360,360-ABS(AF526-E539)),ABS(AF526-E539))</f>
        <v>49.999999999999972</v>
      </c>
      <c r="AG527">
        <f>IF(ABS(AG526-E539)&gt;180,IF(ABS(AG526-E539)&gt;360,ABS(AG526-E539)-360,360-ABS(AG526-E539)),ABS(AG526-E539))</f>
        <v>59.999999999999972</v>
      </c>
      <c r="AH527">
        <f>IF(ABS(AH526-E539)&gt;180,IF(ABS(AH526-E539)&gt;360,ABS(AH526-E539)-360,360-ABS(AH526-E539)),ABS(AH526-E539))</f>
        <v>69.999999999999972</v>
      </c>
      <c r="AI527">
        <f>IF(ABS(AI526-E539)&gt;180,IF(ABS(AI526-E539)&gt;360,ABS(AI526-E539)-360,360-ABS(AI526-E539)),ABS(AI526-E539))</f>
        <v>79.999999999999972</v>
      </c>
      <c r="AJ527">
        <f>IF(ABS(AJ526-E539)&gt;180,IF(ABS(AJ526-E539)&gt;360,ABS(AJ526-E539)-360,360-ABS(AJ526-E539)),ABS(AJ526-E539))</f>
        <v>89.999999999999972</v>
      </c>
      <c r="AK527">
        <f>IF(ABS(AK526-E539)&gt;180,IF(ABS(AK526-E539)&gt;360,ABS(AK526-E539)-360,360-ABS(AK526-E539)),ABS(AK526-E539))</f>
        <v>99.999999999999972</v>
      </c>
      <c r="AL527">
        <f>IF(ABS(AL526-E539)&gt;180,IF(ABS(AL526-E539)&gt;360,ABS(AL526-E539)-360,360-ABS(AL526-E539)),ABS(AL526-E539))</f>
        <v>109.99999999999997</v>
      </c>
      <c r="AM527">
        <f>IF(ABS(AM526-E539)&gt;180,IF(ABS(AM526-E539)&gt;360,ABS(AM526-E539)-360,360-ABS(AM526-E539)),ABS(AM526-E539))</f>
        <v>119.99999999999997</v>
      </c>
      <c r="AN527">
        <f>IF(ABS(AN526-E539)&gt;180,IF(ABS(AN526-E539)&gt;360,ABS(AN526-E539)-360,360-ABS(AN526-E539)),ABS(AN526-E539))</f>
        <v>129.99999999999997</v>
      </c>
      <c r="AO527">
        <f>IF(ABS(AO526-E539)&gt;180,IF(ABS(AO526-E539)&gt;360,ABS(AO526-E539)-360,360-ABS(AO526-E539)),ABS(AO526-E539))</f>
        <v>139.99999999999997</v>
      </c>
      <c r="AP527">
        <f>IF(ABS(AP526-E539)&gt;180,IF(ABS(AP526-E539)&gt;360,ABS(AP526-E539)-360,360-ABS(AP526-E539)),ABS(AP526-E539))</f>
        <v>149.99999999999997</v>
      </c>
      <c r="AQ527">
        <f>IF(ABS(AQ526-E539)&gt;180,IF(ABS(AQ526-E539)&gt;360,ABS(AQ526-E539)-360,360-ABS(AQ526-E539)),ABS(AQ526-E539))</f>
        <v>159.99999999999997</v>
      </c>
      <c r="AR527">
        <f>IF(ABS(AR526-E539)&gt;180,IF(ABS(AR526-E539)&gt;360,ABS(AR526-E539)-360,360-ABS(AR526-E539)),ABS(AR526-E539))</f>
        <v>169.99999999999997</v>
      </c>
    </row>
    <row r="528" spans="2:44" x14ac:dyDescent="0.5">
      <c r="G528" t="s">
        <v>734</v>
      </c>
    </row>
    <row r="529" spans="2:44" x14ac:dyDescent="0.5">
      <c r="B529" t="s">
        <v>788</v>
      </c>
      <c r="E529">
        <v>210</v>
      </c>
      <c r="G529">
        <v>90</v>
      </c>
      <c r="I529" t="e">
        <f>IF(DEGREES(ACOS(SIN(RADIANS(G529))*SIN(RADIANS(E537))+COS(RADIANS(G529))*COS(RADIANS(E537))*COS(RADIANS(I527))))&gt;90,0,$F$4*$F$5/E536^2*(SIN(RADIANS(G529))*SIN(RADIANS(E537))+COS(RADIANS(G529))*COS(RADIANS(E537))*COS(RADIANS(I527))))</f>
        <v>#DIV/0!</v>
      </c>
      <c r="J529" t="e">
        <f>IF(DEGREES(ACOS(SIN(RADIANS(G529))*SIN(RADIANS(E537))+COS(RADIANS(G529))*COS(RADIANS(E537))*COS(RADIANS(J527))))&gt;90,0,$F$4*$F$5/E536^2*(SIN(RADIANS(G529))*SIN(RADIANS(E537))+COS(RADIANS(G529))*COS(RADIANS(E537))*COS(RADIANS(J527))))</f>
        <v>#DIV/0!</v>
      </c>
      <c r="K529" t="e">
        <f>IF(DEGREES(ACOS(SIN(RADIANS(G529))*SIN(RADIANS(E537))+COS(RADIANS(G529))*COS(RADIANS(E537))*COS(RADIANS(K527))))&gt;90,0,$F$4*$F$5/E536^2*(SIN(RADIANS(G529))*SIN(RADIANS(E537))+COS(RADIANS(G529))*COS(RADIANS(E537))*COS(RADIANS(K527))))</f>
        <v>#DIV/0!</v>
      </c>
      <c r="L529" t="e">
        <f>IF(DEGREES(ACOS(SIN(RADIANS(G529))*SIN(RADIANS(E537))+COS(RADIANS(G529))*COS(RADIANS(E537))*COS(RADIANS(L527))))&gt;90,0,$F$4*$F$5/E536^2*(SIN(RADIANS(G529))*SIN(RADIANS(E537))+COS(RADIANS(G529))*COS(RADIANS(E537))*COS(RADIANS(L527))))</f>
        <v>#DIV/0!</v>
      </c>
      <c r="M529" t="e">
        <f>IF(DEGREES(ACOS(SIN(RADIANS(G529))*SIN(RADIANS(E537))+COS(RADIANS(G529))*COS(RADIANS(E537))*COS(RADIANS(M527))))&gt;90,0,$F$4*$F$5/E536^2*(SIN(RADIANS(G529))*SIN(RADIANS(E537))+COS(RADIANS(G529))*COS(RADIANS(E537))*COS(RADIANS(M527))))</f>
        <v>#DIV/0!</v>
      </c>
      <c r="N529" t="e">
        <f>IF(DEGREES(ACOS(SIN(RADIANS(G529))*SIN(RADIANS(E537))+COS(RADIANS(G529))*COS(RADIANS(E537))*COS(RADIANS(N527))))&gt;90,0,$F$4*$F$5/E536^2*(SIN(RADIANS(G529))*SIN(RADIANS(E537))+COS(RADIANS(G529))*COS(RADIANS(E537))*COS(RADIANS(N527))))</f>
        <v>#DIV/0!</v>
      </c>
      <c r="O529" t="e">
        <f>IF(DEGREES(ACOS(SIN(RADIANS(G529))*SIN(RADIANS(E537))+COS(RADIANS(G529))*COS(RADIANS(E537))*COS(RADIANS(O527))))&gt;90,0,$F$4*$F$5/E536^2*(SIN(RADIANS(G529))*SIN(RADIANS(E537))+COS(RADIANS(G529))*COS(RADIANS(E537))*COS(RADIANS(O527))))</f>
        <v>#DIV/0!</v>
      </c>
      <c r="P529" t="e">
        <f>IF(DEGREES(ACOS(SIN(RADIANS(G529))*SIN(RADIANS(E537))+COS(RADIANS(G529))*COS(RADIANS(E537))*COS(RADIANS(P527))))&gt;90,0,$F$4*$F$5/E536^2*(SIN(RADIANS(G529))*SIN(RADIANS(E537))+COS(RADIANS(G529))*COS(RADIANS(E537))*COS(RADIANS(P527))))</f>
        <v>#DIV/0!</v>
      </c>
      <c r="Q529" t="e">
        <f>IF(DEGREES(ACOS(SIN(RADIANS(G529))*SIN(RADIANS(E537))+COS(RADIANS(G529))*COS(RADIANS(E537))*COS(RADIANS(Q527))))&gt;90,0,$F$4*$F$5/E536^2*(SIN(RADIANS(G529))*SIN(RADIANS(E537))+COS(RADIANS(G529))*COS(RADIANS(E537))*COS(RADIANS(Q527))))</f>
        <v>#DIV/0!</v>
      </c>
      <c r="R529" t="e">
        <f>IF(DEGREES(ACOS(SIN(RADIANS(G529))*SIN(RADIANS(E537))+COS(RADIANS(G529))*COS(RADIANS(E537))*COS(RADIANS(R527))))&gt;90,0,$F$4*$F$5/E536^2*(SIN(RADIANS(G529))*SIN(RADIANS(E537))+COS(RADIANS(G529))*COS(RADIANS(E537))*COS(RADIANS(R527))))</f>
        <v>#DIV/0!</v>
      </c>
      <c r="S529" t="e">
        <f>IF(DEGREES(ACOS(SIN(RADIANS(G529))*SIN(RADIANS(E537))+COS(RADIANS(G529))*COS(RADIANS(E537))*COS(RADIANS(S527))))&gt;90,0,$F$4*$F$5/E536^2*(SIN(RADIANS(G529))*SIN(RADIANS(E537))+COS(RADIANS(G529))*COS(RADIANS(E537))*COS(RADIANS(S527))))</f>
        <v>#DIV/0!</v>
      </c>
      <c r="T529" t="e">
        <f>IF(DEGREES(ACOS(SIN(RADIANS(G529))*SIN(RADIANS(E537))+COS(RADIANS(G529))*COS(RADIANS(E537))*COS(RADIANS(T527))))&gt;90,0,$F$4*$F$5/E536^2*(SIN(RADIANS(G529))*SIN(RADIANS(E537))+COS(RADIANS(G529))*COS(RADIANS(E537))*COS(RADIANS(T527))))</f>
        <v>#DIV/0!</v>
      </c>
      <c r="U529" t="e">
        <f>IF(DEGREES(ACOS(SIN(RADIANS(G529))*SIN(RADIANS(E537))+COS(RADIANS(G529))*COS(RADIANS(E537))*COS(RADIANS(U527))))&gt;90,0,$F$4*$F$5/E536^2*(SIN(RADIANS(G529))*SIN(RADIANS(E537))+COS(RADIANS(G529))*COS(RADIANS(E537))*COS(RADIANS(U527))))</f>
        <v>#DIV/0!</v>
      </c>
      <c r="V529" t="e">
        <f>IF(DEGREES(ACOS(SIN(RADIANS(G529))*SIN(RADIANS(E537))+COS(RADIANS(G529))*COS(RADIANS(E537))*COS(RADIANS(V527))))&gt;90,0,$F$4*$F$5/E536^2*(SIN(RADIANS(G529))*SIN(RADIANS(E537))+COS(RADIANS(G529))*COS(RADIANS(E537))*COS(RADIANS(V527))))</f>
        <v>#DIV/0!</v>
      </c>
      <c r="W529" t="e">
        <f>IF(DEGREES(ACOS(SIN(RADIANS(G529))*SIN(RADIANS(E537))+COS(RADIANS(G529))*COS(RADIANS(E537))*COS(RADIANS(W527))))&gt;90,0,$F$4*$F$5/E536^2*(SIN(RADIANS(G529))*SIN(RADIANS(E537))+COS(RADIANS(G529))*COS(RADIANS(E537))*COS(RADIANS(W527))))</f>
        <v>#DIV/0!</v>
      </c>
      <c r="X529" t="e">
        <f>IF(DEGREES(ACOS(SIN(RADIANS(G529))*SIN(RADIANS(E537))+COS(RADIANS(G529))*COS(RADIANS(E537))*COS(RADIANS(X527))))&gt;90,0,$F$4*$F$5/E536^2*(SIN(RADIANS(G529))*SIN(RADIANS(E537))+COS(RADIANS(G529))*COS(RADIANS(E537))*COS(RADIANS(X527))))</f>
        <v>#DIV/0!</v>
      </c>
      <c r="Y529" t="e">
        <f>IF(DEGREES(ACOS(SIN(RADIANS(G529))*SIN(RADIANS(E537))+COS(RADIANS(G529))*COS(RADIANS(E537))*COS(RADIANS(Y527))))&gt;90,0,$F$4*$F$5/E536^2*(SIN(RADIANS(G529))*SIN(RADIANS(E537))+COS(RADIANS(G529))*COS(RADIANS(E537))*COS(RADIANS(Y527))))</f>
        <v>#DIV/0!</v>
      </c>
      <c r="Z529" t="e">
        <f>IF(DEGREES(ACOS(SIN(RADIANS(G529))*SIN(RADIANS(E537))+COS(RADIANS(G529))*COS(RADIANS(E537))*COS(RADIANS(Z527))))&gt;90,0,$F$4*$F$5/E536^2*(SIN(RADIANS(G529))*SIN(RADIANS(E537))+COS(RADIANS(G529))*COS(RADIANS(E537))*COS(RADIANS(Z527))))</f>
        <v>#DIV/0!</v>
      </c>
      <c r="AA529" t="e">
        <f>IF(DEGREES(ACOS(SIN(RADIANS(G529))*SIN(RADIANS(E537))+COS(RADIANS(G529))*COS(RADIANS(E537))*COS(RADIANS(AA527))))&gt;90,0,$F$4*$F$5/E536^2*(SIN(RADIANS(G529))*SIN(RADIANS(E537))+COS(RADIANS(G529))*COS(RADIANS(E537))*COS(RADIANS(AA527))))</f>
        <v>#DIV/0!</v>
      </c>
      <c r="AB529" t="e">
        <f>IF(DEGREES(ACOS(SIN(RADIANS(G529))*SIN(RADIANS(E537))+COS(RADIANS(G529))*COS(RADIANS(E537))*COS(RADIANS(AB527))))&gt;90,0,$F$4*$F$5/E536^2*(SIN(RADIANS(G529))*SIN(RADIANS(E537))+COS(RADIANS(G529))*COS(RADIANS(E537))*COS(RADIANS(AB527))))</f>
        <v>#DIV/0!</v>
      </c>
      <c r="AC529" t="e">
        <f>IF(DEGREES(ACOS(SIN(RADIANS(G529))*SIN(RADIANS(E537))+COS(RADIANS(G529))*COS(RADIANS(E537))*COS(RADIANS(AC527))))&gt;90,0,$F$4*$F$5/E536^2*(SIN(RADIANS(G529))*SIN(RADIANS(E537))+COS(RADIANS(G529))*COS(RADIANS(E537))*COS(RADIANS(AC527))))</f>
        <v>#DIV/0!</v>
      </c>
      <c r="AD529" t="e">
        <f>IF(DEGREES(ACOS(SIN(RADIANS(G529))*SIN(RADIANS(E537))+COS(RADIANS(G529))*COS(RADIANS(E537))*COS(RADIANS(AD527))))&gt;90,0,$F$4*$F$5/E536^2*(SIN(RADIANS(G529))*SIN(RADIANS(E537))+COS(RADIANS(G529))*COS(RADIANS(E537))*COS(RADIANS(AD527))))</f>
        <v>#DIV/0!</v>
      </c>
      <c r="AE529" t="e">
        <f>IF(DEGREES(ACOS(SIN(RADIANS(G529))*SIN(RADIANS(E537))+COS(RADIANS(G529))*COS(RADIANS(E537))*COS(RADIANS(AE527))))&gt;90,0,$F$4*$F$5/E536^2*(SIN(RADIANS(G529))*SIN(RADIANS(E537))+COS(RADIANS(G529))*COS(RADIANS(E537))*COS(RADIANS(AE527))))</f>
        <v>#DIV/0!</v>
      </c>
      <c r="AF529" t="e">
        <f>IF(DEGREES(ACOS(SIN(RADIANS(G529))*SIN(RADIANS(E537))+COS(RADIANS(G529))*COS(RADIANS(E537))*COS(RADIANS(AF527))))&gt;90,0,$F$4*$F$5/E536^2*(SIN(RADIANS(G529))*SIN(RADIANS(E537))+COS(RADIANS(G529))*COS(RADIANS(E537))*COS(RADIANS(AF527))))</f>
        <v>#DIV/0!</v>
      </c>
      <c r="AG529" t="e">
        <f>IF(DEGREES(ACOS(SIN(RADIANS(G529))*SIN(RADIANS(E537))+COS(RADIANS(G529))*COS(RADIANS(E537))*COS(RADIANS(AG527))))&gt;90,0,$F$4*$F$5/E536^2*(SIN(RADIANS(G529))*SIN(RADIANS(E537))+COS(RADIANS(G529))*COS(RADIANS(E537))*COS(RADIANS(AG527))))</f>
        <v>#DIV/0!</v>
      </c>
      <c r="AH529" t="e">
        <f>IF(DEGREES(ACOS(SIN(RADIANS(G529))*SIN(RADIANS(E537))+COS(RADIANS(G529))*COS(RADIANS(E537))*COS(RADIANS(AH527))))&gt;90,0,$F$4*$F$5/E536^2*(SIN(RADIANS(G529))*SIN(RADIANS(E537))+COS(RADIANS(G529))*COS(RADIANS(E537))*COS(RADIANS(AH527))))</f>
        <v>#DIV/0!</v>
      </c>
      <c r="AI529" t="e">
        <f>IF(DEGREES(ACOS(SIN(RADIANS(G529))*SIN(RADIANS(E537))+COS(RADIANS(G529))*COS(RADIANS(E537))*COS(RADIANS(AI527))))&gt;90,0,$F$4*$F$5/E536^2*(SIN(RADIANS(G529))*SIN(RADIANS(E537))+COS(RADIANS(G529))*COS(RADIANS(E537))*COS(RADIANS(AI527))))</f>
        <v>#DIV/0!</v>
      </c>
      <c r="AJ529" t="e">
        <f>IF(DEGREES(ACOS(SIN(RADIANS(G529))*SIN(RADIANS(E537))+COS(RADIANS(G529))*COS(RADIANS(E537))*COS(RADIANS(AJ527))))&gt;90,0,$F$4*$F$5/E536^2*(SIN(RADIANS(G529))*SIN(RADIANS(E537))+COS(RADIANS(G529))*COS(RADIANS(E537))*COS(RADIANS(AJ527))))</f>
        <v>#DIV/0!</v>
      </c>
      <c r="AK529" t="e">
        <f>IF(DEGREES(ACOS(SIN(RADIANS(G529))*SIN(RADIANS(E537))+COS(RADIANS(G529))*COS(RADIANS(E537))*COS(RADIANS(AK527))))&gt;90,0,$F$4*$F$5/E536^2*(SIN(RADIANS(G529))*SIN(RADIANS(E537))+COS(RADIANS(G529))*COS(RADIANS(E537))*COS(RADIANS(AK527))))</f>
        <v>#DIV/0!</v>
      </c>
      <c r="AL529" t="e">
        <f>IF(DEGREES(ACOS(SIN(RADIANS(G529))*SIN(RADIANS(E537))+COS(RADIANS(G529))*COS(RADIANS(E537))*COS(RADIANS(AL527))))&gt;90,0,$F$4*$F$5/E536^2*(SIN(RADIANS(G529))*SIN(RADIANS(E537))+COS(RADIANS(G529))*COS(RADIANS(E537))*COS(RADIANS(AL527))))</f>
        <v>#DIV/0!</v>
      </c>
      <c r="AM529" t="e">
        <f>IF(DEGREES(ACOS(SIN(RADIANS(G529))*SIN(RADIANS(E537))+COS(RADIANS(G529))*COS(RADIANS(E537))*COS(RADIANS(AM527))))&gt;90,0,$F$4*$F$5/E536^2*(SIN(RADIANS(G529))*SIN(RADIANS(E537))+COS(RADIANS(G529))*COS(RADIANS(E537))*COS(RADIANS(AM527))))</f>
        <v>#DIV/0!</v>
      </c>
      <c r="AN529" t="e">
        <f>IF(DEGREES(ACOS(SIN(RADIANS(G529))*SIN(RADIANS(E537))+COS(RADIANS(G529))*COS(RADIANS(E537))*COS(RADIANS(AN527))))&gt;90,0,$F$4*$F$5/E536^2*(SIN(RADIANS(G529))*SIN(RADIANS(E537))+COS(RADIANS(G529))*COS(RADIANS(E537))*COS(RADIANS(AN527))))</f>
        <v>#DIV/0!</v>
      </c>
      <c r="AO529" t="e">
        <f>IF(DEGREES(ACOS(SIN(RADIANS(G529))*SIN(RADIANS(E537))+COS(RADIANS(G529))*COS(RADIANS(E537))*COS(RADIANS(AO527))))&gt;90,0,$F$4*$F$5/E536^2*(SIN(RADIANS(G529))*SIN(RADIANS(E537))+COS(RADIANS(G529))*COS(RADIANS(E537))*COS(RADIANS(AO527))))</f>
        <v>#DIV/0!</v>
      </c>
      <c r="AP529" t="e">
        <f>IF(DEGREES(ACOS(SIN(RADIANS(G529))*SIN(RADIANS(E537))+COS(RADIANS(G529))*COS(RADIANS(E537))*COS(RADIANS(AP527))))&gt;90,0,$F$4*$F$5/E536^2*(SIN(RADIANS(G529))*SIN(RADIANS(E537))+COS(RADIANS(G529))*COS(RADIANS(E537))*COS(RADIANS(AP527))))</f>
        <v>#DIV/0!</v>
      </c>
      <c r="AQ529" t="e">
        <f>IF(DEGREES(ACOS(SIN(RADIANS(G529))*SIN(RADIANS(E537))+COS(RADIANS(G529))*COS(RADIANS(E537))*COS(RADIANS(AQ527))))&gt;90,0,$F$4*$F$5/E536^2*(SIN(RADIANS(G529))*SIN(RADIANS(E537))+COS(RADIANS(G529))*COS(RADIANS(E537))*COS(RADIANS(AQ527))))</f>
        <v>#DIV/0!</v>
      </c>
      <c r="AR529" t="e">
        <f>IF(DEGREES(ACOS(SIN(RADIANS(G529))*SIN(RADIANS(E537))+COS(RADIANS(G529))*COS(RADIANS(E537))*COS(RADIANS(AR527))))&gt;90,0,$F$4*$F$5/E536^2*(SIN(RADIANS(G529))*SIN(RADIANS(E537))+COS(RADIANS(G529))*COS(RADIANS(E537))*COS(RADIANS(AR527))))</f>
        <v>#DIV/0!</v>
      </c>
    </row>
    <row r="530" spans="2:44" x14ac:dyDescent="0.5">
      <c r="B530" t="s">
        <v>726</v>
      </c>
      <c r="E530" cm="1">
        <f t="array" ref="E530">INDEX($D$1751:$AM$1751,0,MATCH(E529-IF(E529&lt;360,0,360),$D$1700:$AM$1700,0))+IF(E529&gt;350,360,0)</f>
        <v>210.00000000000003</v>
      </c>
      <c r="G530">
        <v>80</v>
      </c>
      <c r="I530">
        <f>IF(DEGREES(ACOS(SIN(RADIANS(G530))*SIN(RADIANS(E537))+COS(RADIANS(G530))*COS(RADIANS(E537))*COS(RADIANS(I527))))&gt;90,0,$F$4*$F$5/E536^2*(SIN(RADIANS(G530))*SIN(RADIANS(E537))+COS(RADIANS(G530))*COS(RADIANS(E537))*COS(RADIANS(I527))))</f>
        <v>0</v>
      </c>
      <c r="J530">
        <f>IF(DEGREES(ACOS(SIN(RADIANS(G530))*SIN(RADIANS(E537))+COS(RADIANS(G530))*COS(RADIANS(E537))*COS(RADIANS(J527))))&gt;90,0,$F$4*$F$5/E536^2*(SIN(RADIANS(G530))*SIN(RADIANS(E537))+COS(RADIANS(G530))*COS(RADIANS(E537))*COS(RADIANS(J527))))</f>
        <v>0</v>
      </c>
      <c r="K530">
        <f>IF(DEGREES(ACOS(SIN(RADIANS(G530))*SIN(RADIANS(E537))+COS(RADIANS(G530))*COS(RADIANS(E537))*COS(RADIANS(K527))))&gt;90,0,$F$4*$F$5/E536^2*(SIN(RADIANS(G530))*SIN(RADIANS(E537))+COS(RADIANS(G530))*COS(RADIANS(E537))*COS(RADIANS(K527))))</f>
        <v>0</v>
      </c>
      <c r="L530">
        <f>IF(DEGREES(ACOS(SIN(RADIANS(G530))*SIN(RADIANS(E537))+COS(RADIANS(G530))*COS(RADIANS(E537))*COS(RADIANS(L527))))&gt;90,0,$F$4*$F$5/E536^2*(SIN(RADIANS(G530))*SIN(RADIANS(E537))+COS(RADIANS(G530))*COS(RADIANS(E537))*COS(RADIANS(L527))))</f>
        <v>0</v>
      </c>
      <c r="M530">
        <f>IF(DEGREES(ACOS(SIN(RADIANS(G530))*SIN(RADIANS(E537))+COS(RADIANS(G530))*COS(RADIANS(E537))*COS(RADIANS(M527))))&gt;90,0,$F$4*$F$5/E536^2*(SIN(RADIANS(G530))*SIN(RADIANS(E537))+COS(RADIANS(G530))*COS(RADIANS(E537))*COS(RADIANS(M527))))</f>
        <v>0</v>
      </c>
      <c r="N530">
        <f>IF(DEGREES(ACOS(SIN(RADIANS(G530))*SIN(RADIANS(E537))+COS(RADIANS(G530))*COS(RADIANS(E537))*COS(RADIANS(N527))))&gt;90,0,$F$4*$F$5/E536^2*(SIN(RADIANS(G530))*SIN(RADIANS(E537))+COS(RADIANS(G530))*COS(RADIANS(E537))*COS(RADIANS(N527))))</f>
        <v>0</v>
      </c>
      <c r="O530">
        <f>IF(DEGREES(ACOS(SIN(RADIANS(G530))*SIN(RADIANS(E537))+COS(RADIANS(G530))*COS(RADIANS(E537))*COS(RADIANS(O527))))&gt;90,0,$F$4*$F$5/E536^2*(SIN(RADIANS(G530))*SIN(RADIANS(E537))+COS(RADIANS(G530))*COS(RADIANS(E537))*COS(RADIANS(O527))))</f>
        <v>0</v>
      </c>
      <c r="P530">
        <f>IF(DEGREES(ACOS(SIN(RADIANS(G530))*SIN(RADIANS(E537))+COS(RADIANS(G530))*COS(RADIANS(E537))*COS(RADIANS(P527))))&gt;90,0,$F$4*$F$5/E536^2*(SIN(RADIANS(G530))*SIN(RADIANS(E537))+COS(RADIANS(G530))*COS(RADIANS(E537))*COS(RADIANS(P527))))</f>
        <v>0</v>
      </c>
      <c r="Q530">
        <f>IF(DEGREES(ACOS(SIN(RADIANS(G530))*SIN(RADIANS(E537))+COS(RADIANS(G530))*COS(RADIANS(E537))*COS(RADIANS(Q527))))&gt;90,0,$F$4*$F$5/E536^2*(SIN(RADIANS(G530))*SIN(RADIANS(E537))+COS(RADIANS(G530))*COS(RADIANS(E537))*COS(RADIANS(Q527))))</f>
        <v>0</v>
      </c>
      <c r="R530" t="e">
        <f>IF(DEGREES(ACOS(SIN(RADIANS(G530))*SIN(RADIANS(E537))+COS(RADIANS(G530))*COS(RADIANS(E537))*COS(RADIANS(R527))))&gt;90,0,$F$4*$F$5/E536^2*(SIN(RADIANS(G530))*SIN(RADIANS(E537))+COS(RADIANS(G530))*COS(RADIANS(E537))*COS(RADIANS(R527))))</f>
        <v>#DIV/0!</v>
      </c>
      <c r="S530" t="e">
        <f>IF(DEGREES(ACOS(SIN(RADIANS(G530))*SIN(RADIANS(E537))+COS(RADIANS(G530))*COS(RADIANS(E537))*COS(RADIANS(S527))))&gt;90,0,$F$4*$F$5/E536^2*(SIN(RADIANS(G530))*SIN(RADIANS(E537))+COS(RADIANS(G530))*COS(RADIANS(E537))*COS(RADIANS(S527))))</f>
        <v>#DIV/0!</v>
      </c>
      <c r="T530" t="e">
        <f>IF(DEGREES(ACOS(SIN(RADIANS(G530))*SIN(RADIANS(E537))+COS(RADIANS(G530))*COS(RADIANS(E537))*COS(RADIANS(T527))))&gt;90,0,$F$4*$F$5/E536^2*(SIN(RADIANS(G530))*SIN(RADIANS(E537))+COS(RADIANS(G530))*COS(RADIANS(E537))*COS(RADIANS(T527))))</f>
        <v>#DIV/0!</v>
      </c>
      <c r="U530" t="e">
        <f>IF(DEGREES(ACOS(SIN(RADIANS(G530))*SIN(RADIANS(E537))+COS(RADIANS(G530))*COS(RADIANS(E537))*COS(RADIANS(U527))))&gt;90,0,$F$4*$F$5/E536^2*(SIN(RADIANS(G530))*SIN(RADIANS(E537))+COS(RADIANS(G530))*COS(RADIANS(E537))*COS(RADIANS(U527))))</f>
        <v>#DIV/0!</v>
      </c>
      <c r="V530" t="e">
        <f>IF(DEGREES(ACOS(SIN(RADIANS(G530))*SIN(RADIANS(E537))+COS(RADIANS(G530))*COS(RADIANS(E537))*COS(RADIANS(V527))))&gt;90,0,$F$4*$F$5/E536^2*(SIN(RADIANS(G530))*SIN(RADIANS(E537))+COS(RADIANS(G530))*COS(RADIANS(E537))*COS(RADIANS(V527))))</f>
        <v>#DIV/0!</v>
      </c>
      <c r="W530" t="e">
        <f>IF(DEGREES(ACOS(SIN(RADIANS(G530))*SIN(RADIANS(E537))+COS(RADIANS(G530))*COS(RADIANS(E537))*COS(RADIANS(W527))))&gt;90,0,$F$4*$F$5/E536^2*(SIN(RADIANS(G530))*SIN(RADIANS(E537))+COS(RADIANS(G530))*COS(RADIANS(E537))*COS(RADIANS(W527))))</f>
        <v>#DIV/0!</v>
      </c>
      <c r="X530" t="e">
        <f>IF(DEGREES(ACOS(SIN(RADIANS(G530))*SIN(RADIANS(E537))+COS(RADIANS(G530))*COS(RADIANS(E537))*COS(RADIANS(X527))))&gt;90,0,$F$4*$F$5/E536^2*(SIN(RADIANS(G530))*SIN(RADIANS(E537))+COS(RADIANS(G530))*COS(RADIANS(E537))*COS(RADIANS(X527))))</f>
        <v>#DIV/0!</v>
      </c>
      <c r="Y530" t="e">
        <f>IF(DEGREES(ACOS(SIN(RADIANS(G530))*SIN(RADIANS(E537))+COS(RADIANS(G530))*COS(RADIANS(E537))*COS(RADIANS(Y527))))&gt;90,0,$F$4*$F$5/E536^2*(SIN(RADIANS(G530))*SIN(RADIANS(E537))+COS(RADIANS(G530))*COS(RADIANS(E537))*COS(RADIANS(Y527))))</f>
        <v>#DIV/0!</v>
      </c>
      <c r="Z530" t="e">
        <f>IF(DEGREES(ACOS(SIN(RADIANS(G530))*SIN(RADIANS(E537))+COS(RADIANS(G530))*COS(RADIANS(E537))*COS(RADIANS(Z527))))&gt;90,0,$F$4*$F$5/E536^2*(SIN(RADIANS(G530))*SIN(RADIANS(E537))+COS(RADIANS(G530))*COS(RADIANS(E537))*COS(RADIANS(Z527))))</f>
        <v>#DIV/0!</v>
      </c>
      <c r="AA530" t="e">
        <f>IF(DEGREES(ACOS(SIN(RADIANS(G530))*SIN(RADIANS(E537))+COS(RADIANS(G530))*COS(RADIANS(E537))*COS(RADIANS(AA527))))&gt;90,0,$F$4*$F$5/E536^2*(SIN(RADIANS(G530))*SIN(RADIANS(E537))+COS(RADIANS(G530))*COS(RADIANS(E537))*COS(RADIANS(AA527))))</f>
        <v>#DIV/0!</v>
      </c>
      <c r="AB530" t="e">
        <f>IF(DEGREES(ACOS(SIN(RADIANS(G530))*SIN(RADIANS(E537))+COS(RADIANS(G530))*COS(RADIANS(E537))*COS(RADIANS(AB527))))&gt;90,0,$F$4*$F$5/E536^2*(SIN(RADIANS(G530))*SIN(RADIANS(E537))+COS(RADIANS(G530))*COS(RADIANS(E537))*COS(RADIANS(AB527))))</f>
        <v>#DIV/0!</v>
      </c>
      <c r="AC530" t="e">
        <f>IF(DEGREES(ACOS(SIN(RADIANS(G530))*SIN(RADIANS(E537))+COS(RADIANS(G530))*COS(RADIANS(E537))*COS(RADIANS(AC527))))&gt;90,0,$F$4*$F$5/E536^2*(SIN(RADIANS(G530))*SIN(RADIANS(E537))+COS(RADIANS(G530))*COS(RADIANS(E537))*COS(RADIANS(AC527))))</f>
        <v>#DIV/0!</v>
      </c>
      <c r="AD530" t="e">
        <f>IF(DEGREES(ACOS(SIN(RADIANS(G530))*SIN(RADIANS(E537))+COS(RADIANS(G530))*COS(RADIANS(E537))*COS(RADIANS(AD527))))&gt;90,0,$F$4*$F$5/E536^2*(SIN(RADIANS(G530))*SIN(RADIANS(E537))+COS(RADIANS(G530))*COS(RADIANS(E537))*COS(RADIANS(AD527))))</f>
        <v>#DIV/0!</v>
      </c>
      <c r="AE530" t="e">
        <f>IF(DEGREES(ACOS(SIN(RADIANS(G530))*SIN(RADIANS(E537))+COS(RADIANS(G530))*COS(RADIANS(E537))*COS(RADIANS(AE527))))&gt;90,0,$F$4*$F$5/E536^2*(SIN(RADIANS(G530))*SIN(RADIANS(E537))+COS(RADIANS(G530))*COS(RADIANS(E537))*COS(RADIANS(AE527))))</f>
        <v>#DIV/0!</v>
      </c>
      <c r="AF530" t="e">
        <f>IF(DEGREES(ACOS(SIN(RADIANS(G530))*SIN(RADIANS(E537))+COS(RADIANS(G530))*COS(RADIANS(E537))*COS(RADIANS(AF527))))&gt;90,0,$F$4*$F$5/E536^2*(SIN(RADIANS(G530))*SIN(RADIANS(E537))+COS(RADIANS(G530))*COS(RADIANS(E537))*COS(RADIANS(AF527))))</f>
        <v>#DIV/0!</v>
      </c>
      <c r="AG530" t="e">
        <f>IF(DEGREES(ACOS(SIN(RADIANS(G530))*SIN(RADIANS(E537))+COS(RADIANS(G530))*COS(RADIANS(E537))*COS(RADIANS(AG527))))&gt;90,0,$F$4*$F$5/E536^2*(SIN(RADIANS(G530))*SIN(RADIANS(E537))+COS(RADIANS(G530))*COS(RADIANS(E537))*COS(RADIANS(AG527))))</f>
        <v>#DIV/0!</v>
      </c>
      <c r="AH530" t="e">
        <f>IF(DEGREES(ACOS(SIN(RADIANS(G530))*SIN(RADIANS(E537))+COS(RADIANS(G530))*COS(RADIANS(E537))*COS(RADIANS(AH527))))&gt;90,0,$F$4*$F$5/E536^2*(SIN(RADIANS(G530))*SIN(RADIANS(E537))+COS(RADIANS(G530))*COS(RADIANS(E537))*COS(RADIANS(AH527))))</f>
        <v>#DIV/0!</v>
      </c>
      <c r="AI530" t="e">
        <f>IF(DEGREES(ACOS(SIN(RADIANS(G530))*SIN(RADIANS(E537))+COS(RADIANS(G530))*COS(RADIANS(E537))*COS(RADIANS(AI527))))&gt;90,0,$F$4*$F$5/E536^2*(SIN(RADIANS(G530))*SIN(RADIANS(E537))+COS(RADIANS(G530))*COS(RADIANS(E537))*COS(RADIANS(AI527))))</f>
        <v>#DIV/0!</v>
      </c>
      <c r="AJ530" t="e">
        <f>IF(DEGREES(ACOS(SIN(RADIANS(G530))*SIN(RADIANS(E537))+COS(RADIANS(G530))*COS(RADIANS(E537))*COS(RADIANS(AJ527))))&gt;90,0,$F$4*$F$5/E536^2*(SIN(RADIANS(G530))*SIN(RADIANS(E537))+COS(RADIANS(G530))*COS(RADIANS(E537))*COS(RADIANS(AJ527))))</f>
        <v>#DIV/0!</v>
      </c>
      <c r="AK530">
        <f>IF(DEGREES(ACOS(SIN(RADIANS(G530))*SIN(RADIANS(E537))+COS(RADIANS(G530))*COS(RADIANS(E537))*COS(RADIANS(AK527))))&gt;90,0,$F$4*$F$5/E536^2*(SIN(RADIANS(G530))*SIN(RADIANS(E537))+COS(RADIANS(G530))*COS(RADIANS(E537))*COS(RADIANS(AK527))))</f>
        <v>0</v>
      </c>
      <c r="AL530">
        <f>IF(DEGREES(ACOS(SIN(RADIANS(G530))*SIN(RADIANS(E537))+COS(RADIANS(G530))*COS(RADIANS(E537))*COS(RADIANS(AL527))))&gt;90,0,$F$4*$F$5/E536^2*(SIN(RADIANS(G530))*SIN(RADIANS(E537))+COS(RADIANS(G530))*COS(RADIANS(E537))*COS(RADIANS(AL527))))</f>
        <v>0</v>
      </c>
      <c r="AM530">
        <f>IF(DEGREES(ACOS(SIN(RADIANS(G530))*SIN(RADIANS(E537))+COS(RADIANS(G530))*COS(RADIANS(E537))*COS(RADIANS(AM527))))&gt;90,0,$F$4*$F$5/E536^2*(SIN(RADIANS(G530))*SIN(RADIANS(E537))+COS(RADIANS(G530))*COS(RADIANS(E537))*COS(RADIANS(AM527))))</f>
        <v>0</v>
      </c>
      <c r="AN530">
        <f>IF(DEGREES(ACOS(SIN(RADIANS(G530))*SIN(RADIANS(E537))+COS(RADIANS(G530))*COS(RADIANS(E537))*COS(RADIANS(AN527))))&gt;90,0,$F$4*$F$5/E536^2*(SIN(RADIANS(G530))*SIN(RADIANS(E537))+COS(RADIANS(G530))*COS(RADIANS(E537))*COS(RADIANS(AN527))))</f>
        <v>0</v>
      </c>
      <c r="AO530">
        <f>IF(DEGREES(ACOS(SIN(RADIANS(G530))*SIN(RADIANS(E537))+COS(RADIANS(G530))*COS(RADIANS(E537))*COS(RADIANS(AO527))))&gt;90,0,$F$4*$F$5/E536^2*(SIN(RADIANS(G530))*SIN(RADIANS(E537))+COS(RADIANS(G530))*COS(RADIANS(E537))*COS(RADIANS(AO527))))</f>
        <v>0</v>
      </c>
      <c r="AP530">
        <f>IF(DEGREES(ACOS(SIN(RADIANS(G530))*SIN(RADIANS(E537))+COS(RADIANS(G530))*COS(RADIANS(E537))*COS(RADIANS(AP527))))&gt;90,0,$F$4*$F$5/E536^2*(SIN(RADIANS(G530))*SIN(RADIANS(E537))+COS(RADIANS(G530))*COS(RADIANS(E537))*COS(RADIANS(AP527))))</f>
        <v>0</v>
      </c>
      <c r="AQ530">
        <f>IF(DEGREES(ACOS(SIN(RADIANS(G530))*SIN(RADIANS(E537))+COS(RADIANS(G530))*COS(RADIANS(E537))*COS(RADIANS(AQ527))))&gt;90,0,$F$4*$F$5/E536^2*(SIN(RADIANS(G530))*SIN(RADIANS(E537))+COS(RADIANS(G530))*COS(RADIANS(E537))*COS(RADIANS(AQ527))))</f>
        <v>0</v>
      </c>
      <c r="AR530">
        <f>IF(DEGREES(ACOS(SIN(RADIANS(G530))*SIN(RADIANS(E537))+COS(RADIANS(G530))*COS(RADIANS(E537))*COS(RADIANS(AR527))))&gt;90,0,$F$4*$F$5/E536^2*(SIN(RADIANS(G530))*SIN(RADIANS(E537))+COS(RADIANS(G530))*COS(RADIANS(E537))*COS(RADIANS(AR527))))</f>
        <v>0</v>
      </c>
    </row>
    <row r="531" spans="2:44" x14ac:dyDescent="0.5">
      <c r="B531" s="40" t="s">
        <v>781</v>
      </c>
      <c r="E531">
        <f>IF(E530-$F$13&lt;0,E530-$F$13+360,IF(E530-$F$13&gt;360,E530-$F$13-360,E530-$F$13))</f>
        <v>300</v>
      </c>
      <c r="G531">
        <v>70</v>
      </c>
      <c r="I531">
        <f>IF(DEGREES(ACOS(SIN(RADIANS(G531))*SIN(RADIANS(E537))+COS(RADIANS(G531))*COS(RADIANS(E537))*COS(RADIANS(I527))))&gt;90,0,$F$4*$F$5/E536^2*(SIN(RADIANS(G531))*SIN(RADIANS(E537))+COS(RADIANS(G531))*COS(RADIANS(E537))*COS(RADIANS(I527))))</f>
        <v>0</v>
      </c>
      <c r="J531">
        <f>IF(DEGREES(ACOS(SIN(RADIANS(G531))*SIN(RADIANS(E537))+COS(RADIANS(G531))*COS(RADIANS(E537))*COS(RADIANS(J527))))&gt;90,0,$F$4*$F$5/E536^2*(SIN(RADIANS(G531))*SIN(RADIANS(E537))+COS(RADIANS(G531))*COS(RADIANS(E537))*COS(RADIANS(J527))))</f>
        <v>0</v>
      </c>
      <c r="K531">
        <f>IF(DEGREES(ACOS(SIN(RADIANS(G531))*SIN(RADIANS(E537))+COS(RADIANS(G531))*COS(RADIANS(E537))*COS(RADIANS(K527))))&gt;90,0,$F$4*$F$5/E536^2*(SIN(RADIANS(G531))*SIN(RADIANS(E537))+COS(RADIANS(G531))*COS(RADIANS(E537))*COS(RADIANS(K527))))</f>
        <v>0</v>
      </c>
      <c r="L531">
        <f>IF(DEGREES(ACOS(SIN(RADIANS(G531))*SIN(RADIANS(E537))+COS(RADIANS(G531))*COS(RADIANS(E537))*COS(RADIANS(L527))))&gt;90,0,$F$4*$F$5/E536^2*(SIN(RADIANS(G531))*SIN(RADIANS(E537))+COS(RADIANS(G531))*COS(RADIANS(E537))*COS(RADIANS(L527))))</f>
        <v>0</v>
      </c>
      <c r="M531">
        <f>IF(DEGREES(ACOS(SIN(RADIANS(G531))*SIN(RADIANS(E537))+COS(RADIANS(G531))*COS(RADIANS(E537))*COS(RADIANS(M527))))&gt;90,0,$F$4*$F$5/E536^2*(SIN(RADIANS(G531))*SIN(RADIANS(E537))+COS(RADIANS(G531))*COS(RADIANS(E537))*COS(RADIANS(M527))))</f>
        <v>0</v>
      </c>
      <c r="N531">
        <f>IF(DEGREES(ACOS(SIN(RADIANS(G531))*SIN(RADIANS(E537))+COS(RADIANS(G531))*COS(RADIANS(E537))*COS(RADIANS(N527))))&gt;90,0,$F$4*$F$5/E536^2*(SIN(RADIANS(G531))*SIN(RADIANS(E537))+COS(RADIANS(G531))*COS(RADIANS(E537))*COS(RADIANS(N527))))</f>
        <v>0</v>
      </c>
      <c r="O531">
        <f>IF(DEGREES(ACOS(SIN(RADIANS(G531))*SIN(RADIANS(E537))+COS(RADIANS(G531))*COS(RADIANS(E537))*COS(RADIANS(O527))))&gt;90,0,$F$4*$F$5/E536^2*(SIN(RADIANS(G531))*SIN(RADIANS(E537))+COS(RADIANS(G531))*COS(RADIANS(E537))*COS(RADIANS(O527))))</f>
        <v>0</v>
      </c>
      <c r="P531">
        <f>IF(DEGREES(ACOS(SIN(RADIANS(G531))*SIN(RADIANS(E537))+COS(RADIANS(G531))*COS(RADIANS(E537))*COS(RADIANS(P527))))&gt;90,0,$F$4*$F$5/E536^2*(SIN(RADIANS(G531))*SIN(RADIANS(E537))+COS(RADIANS(G531))*COS(RADIANS(E537))*COS(RADIANS(P527))))</f>
        <v>0</v>
      </c>
      <c r="Q531">
        <f>IF(DEGREES(ACOS(SIN(RADIANS(G531))*SIN(RADIANS(E537))+COS(RADIANS(G531))*COS(RADIANS(E537))*COS(RADIANS(Q527))))&gt;90,0,$F$4*$F$5/E536^2*(SIN(RADIANS(G531))*SIN(RADIANS(E537))+COS(RADIANS(G531))*COS(RADIANS(E537))*COS(RADIANS(Q527))))</f>
        <v>0</v>
      </c>
      <c r="R531" t="e">
        <f>IF(DEGREES(ACOS(SIN(RADIANS(G531))*SIN(RADIANS(E537))+COS(RADIANS(G531))*COS(RADIANS(E537))*COS(RADIANS(R527))))&gt;90,0,$F$4*$F$5/E536^2*(SIN(RADIANS(G531))*SIN(RADIANS(E537))+COS(RADIANS(G531))*COS(RADIANS(E537))*COS(RADIANS(R527))))</f>
        <v>#DIV/0!</v>
      </c>
      <c r="S531" t="e">
        <f>IF(DEGREES(ACOS(SIN(RADIANS(G531))*SIN(RADIANS(E537))+COS(RADIANS(G531))*COS(RADIANS(E537))*COS(RADIANS(S527))))&gt;90,0,$F$4*$F$5/E536^2*(SIN(RADIANS(G531))*SIN(RADIANS(E537))+COS(RADIANS(G531))*COS(RADIANS(E537))*COS(RADIANS(S527))))</f>
        <v>#DIV/0!</v>
      </c>
      <c r="T531" t="e">
        <f>IF(DEGREES(ACOS(SIN(RADIANS(G531))*SIN(RADIANS(E537))+COS(RADIANS(G531))*COS(RADIANS(E537))*COS(RADIANS(T527))))&gt;90,0,$F$4*$F$5/E536^2*(SIN(RADIANS(G531))*SIN(RADIANS(E537))+COS(RADIANS(G531))*COS(RADIANS(E537))*COS(RADIANS(T527))))</f>
        <v>#DIV/0!</v>
      </c>
      <c r="U531" t="e">
        <f>IF(DEGREES(ACOS(SIN(RADIANS(G531))*SIN(RADIANS(E537))+COS(RADIANS(G531))*COS(RADIANS(E537))*COS(RADIANS(U527))))&gt;90,0,$F$4*$F$5/E536^2*(SIN(RADIANS(G531))*SIN(RADIANS(E537))+COS(RADIANS(G531))*COS(RADIANS(E537))*COS(RADIANS(U527))))</f>
        <v>#DIV/0!</v>
      </c>
      <c r="V531" t="e">
        <f>IF(DEGREES(ACOS(SIN(RADIANS(G531))*SIN(RADIANS(E537))+COS(RADIANS(G531))*COS(RADIANS(E537))*COS(RADIANS(V527))))&gt;90,0,$F$4*$F$5/E536^2*(SIN(RADIANS(G531))*SIN(RADIANS(E537))+COS(RADIANS(G531))*COS(RADIANS(E537))*COS(RADIANS(V527))))</f>
        <v>#DIV/0!</v>
      </c>
      <c r="W531" t="e">
        <f>IF(DEGREES(ACOS(SIN(RADIANS(G531))*SIN(RADIANS(E537))+COS(RADIANS(G531))*COS(RADIANS(E537))*COS(RADIANS(W527))))&gt;90,0,$F$4*$F$5/E536^2*(SIN(RADIANS(G531))*SIN(RADIANS(E537))+COS(RADIANS(G531))*COS(RADIANS(E537))*COS(RADIANS(W527))))</f>
        <v>#DIV/0!</v>
      </c>
      <c r="X531" t="e">
        <f>IF(DEGREES(ACOS(SIN(RADIANS(G531))*SIN(RADIANS(E537))+COS(RADIANS(G531))*COS(RADIANS(E537))*COS(RADIANS(X527))))&gt;90,0,$F$4*$F$5/E536^2*(SIN(RADIANS(G531))*SIN(RADIANS(E537))+COS(RADIANS(G531))*COS(RADIANS(E537))*COS(RADIANS(X527))))</f>
        <v>#DIV/0!</v>
      </c>
      <c r="Y531" t="e">
        <f>IF(DEGREES(ACOS(SIN(RADIANS(G531))*SIN(RADIANS(E537))+COS(RADIANS(G531))*COS(RADIANS(E537))*COS(RADIANS(Y527))))&gt;90,0,$F$4*$F$5/E536^2*(SIN(RADIANS(G531))*SIN(RADIANS(E537))+COS(RADIANS(G531))*COS(RADIANS(E537))*COS(RADIANS(Y527))))</f>
        <v>#DIV/0!</v>
      </c>
      <c r="Z531" t="e">
        <f>IF(DEGREES(ACOS(SIN(RADIANS(G531))*SIN(RADIANS(E537))+COS(RADIANS(G531))*COS(RADIANS(E537))*COS(RADIANS(Z527))))&gt;90,0,$F$4*$F$5/E536^2*(SIN(RADIANS(G531))*SIN(RADIANS(E537))+COS(RADIANS(G531))*COS(RADIANS(E537))*COS(RADIANS(Z527))))</f>
        <v>#DIV/0!</v>
      </c>
      <c r="AA531" t="e">
        <f>IF(DEGREES(ACOS(SIN(RADIANS(G531))*SIN(RADIANS(E537))+COS(RADIANS(G531))*COS(RADIANS(E537))*COS(RADIANS(AA527))))&gt;90,0,$F$4*$F$5/E536^2*(SIN(RADIANS(G531))*SIN(RADIANS(E537))+COS(RADIANS(G531))*COS(RADIANS(E537))*COS(RADIANS(AA527))))</f>
        <v>#DIV/0!</v>
      </c>
      <c r="AB531" t="e">
        <f>IF(DEGREES(ACOS(SIN(RADIANS(G531))*SIN(RADIANS(E537))+COS(RADIANS(G531))*COS(RADIANS(E537))*COS(RADIANS(AB527))))&gt;90,0,$F$4*$F$5/E536^2*(SIN(RADIANS(G531))*SIN(RADIANS(E537))+COS(RADIANS(G531))*COS(RADIANS(E537))*COS(RADIANS(AB527))))</f>
        <v>#DIV/0!</v>
      </c>
      <c r="AC531" t="e">
        <f>IF(DEGREES(ACOS(SIN(RADIANS(G531))*SIN(RADIANS(E537))+COS(RADIANS(G531))*COS(RADIANS(E537))*COS(RADIANS(AC527))))&gt;90,0,$F$4*$F$5/E536^2*(SIN(RADIANS(G531))*SIN(RADIANS(E537))+COS(RADIANS(G531))*COS(RADIANS(E537))*COS(RADIANS(AC527))))</f>
        <v>#DIV/0!</v>
      </c>
      <c r="AD531" t="e">
        <f>IF(DEGREES(ACOS(SIN(RADIANS(G531))*SIN(RADIANS(E537))+COS(RADIANS(G531))*COS(RADIANS(E537))*COS(RADIANS(AD527))))&gt;90,0,$F$4*$F$5/E536^2*(SIN(RADIANS(G531))*SIN(RADIANS(E537))+COS(RADIANS(G531))*COS(RADIANS(E537))*COS(RADIANS(AD527))))</f>
        <v>#DIV/0!</v>
      </c>
      <c r="AE531" t="e">
        <f>IF(DEGREES(ACOS(SIN(RADIANS(G531))*SIN(RADIANS(E537))+COS(RADIANS(G531))*COS(RADIANS(E537))*COS(RADIANS(AE527))))&gt;90,0,$F$4*$F$5/E536^2*(SIN(RADIANS(G531))*SIN(RADIANS(E537))+COS(RADIANS(G531))*COS(RADIANS(E537))*COS(RADIANS(AE527))))</f>
        <v>#DIV/0!</v>
      </c>
      <c r="AF531" t="e">
        <f>IF(DEGREES(ACOS(SIN(RADIANS(G531))*SIN(RADIANS(E537))+COS(RADIANS(G531))*COS(RADIANS(E537))*COS(RADIANS(AF527))))&gt;90,0,$F$4*$F$5/E536^2*(SIN(RADIANS(G531))*SIN(RADIANS(E537))+COS(RADIANS(G531))*COS(RADIANS(E537))*COS(RADIANS(AF527))))</f>
        <v>#DIV/0!</v>
      </c>
      <c r="AG531" t="e">
        <f>IF(DEGREES(ACOS(SIN(RADIANS(G531))*SIN(RADIANS(E537))+COS(RADIANS(G531))*COS(RADIANS(E537))*COS(RADIANS(AG527))))&gt;90,0,$F$4*$F$5/E536^2*(SIN(RADIANS(G531))*SIN(RADIANS(E537))+COS(RADIANS(G531))*COS(RADIANS(E537))*COS(RADIANS(AG527))))</f>
        <v>#DIV/0!</v>
      </c>
      <c r="AH531" t="e">
        <f>IF(DEGREES(ACOS(SIN(RADIANS(G531))*SIN(RADIANS(E537))+COS(RADIANS(G531))*COS(RADIANS(E537))*COS(RADIANS(AH527))))&gt;90,0,$F$4*$F$5/E536^2*(SIN(RADIANS(G531))*SIN(RADIANS(E537))+COS(RADIANS(G531))*COS(RADIANS(E537))*COS(RADIANS(AH527))))</f>
        <v>#DIV/0!</v>
      </c>
      <c r="AI531" t="e">
        <f>IF(DEGREES(ACOS(SIN(RADIANS(G531))*SIN(RADIANS(E537))+COS(RADIANS(G531))*COS(RADIANS(E537))*COS(RADIANS(AI527))))&gt;90,0,$F$4*$F$5/E536^2*(SIN(RADIANS(G531))*SIN(RADIANS(E537))+COS(RADIANS(G531))*COS(RADIANS(E537))*COS(RADIANS(AI527))))</f>
        <v>#DIV/0!</v>
      </c>
      <c r="AJ531" t="e">
        <f>IF(DEGREES(ACOS(SIN(RADIANS(G531))*SIN(RADIANS(E537))+COS(RADIANS(G531))*COS(RADIANS(E537))*COS(RADIANS(AJ527))))&gt;90,0,$F$4*$F$5/E536^2*(SIN(RADIANS(G531))*SIN(RADIANS(E537))+COS(RADIANS(G531))*COS(RADIANS(E537))*COS(RADIANS(AJ527))))</f>
        <v>#DIV/0!</v>
      </c>
      <c r="AK531">
        <f>IF(DEGREES(ACOS(SIN(RADIANS(G531))*SIN(RADIANS(E537))+COS(RADIANS(G531))*COS(RADIANS(E537))*COS(RADIANS(AK527))))&gt;90,0,$F$4*$F$5/E536^2*(SIN(RADIANS(G531))*SIN(RADIANS(E537))+COS(RADIANS(G531))*COS(RADIANS(E537))*COS(RADIANS(AK527))))</f>
        <v>0</v>
      </c>
      <c r="AL531">
        <f>IF(DEGREES(ACOS(SIN(RADIANS(G531))*SIN(RADIANS(E537))+COS(RADIANS(G531))*COS(RADIANS(E537))*COS(RADIANS(AL527))))&gt;90,0,$F$4*$F$5/E536^2*(SIN(RADIANS(G531))*SIN(RADIANS(E537))+COS(RADIANS(G531))*COS(RADIANS(E537))*COS(RADIANS(AL527))))</f>
        <v>0</v>
      </c>
      <c r="AM531">
        <f>IF(DEGREES(ACOS(SIN(RADIANS(G531))*SIN(RADIANS(E537))+COS(RADIANS(G531))*COS(RADIANS(E537))*COS(RADIANS(AM527))))&gt;90,0,$F$4*$F$5/E536^2*(SIN(RADIANS(G531))*SIN(RADIANS(E537))+COS(RADIANS(G531))*COS(RADIANS(E537))*COS(RADIANS(AM527))))</f>
        <v>0</v>
      </c>
      <c r="AN531">
        <f>IF(DEGREES(ACOS(SIN(RADIANS(G531))*SIN(RADIANS(E537))+COS(RADIANS(G531))*COS(RADIANS(E537))*COS(RADIANS(AN527))))&gt;90,0,$F$4*$F$5/E536^2*(SIN(RADIANS(G531))*SIN(RADIANS(E537))+COS(RADIANS(G531))*COS(RADIANS(E537))*COS(RADIANS(AN527))))</f>
        <v>0</v>
      </c>
      <c r="AO531">
        <f>IF(DEGREES(ACOS(SIN(RADIANS(G531))*SIN(RADIANS(E537))+COS(RADIANS(G531))*COS(RADIANS(E537))*COS(RADIANS(AO527))))&gt;90,0,$F$4*$F$5/E536^2*(SIN(RADIANS(G531))*SIN(RADIANS(E537))+COS(RADIANS(G531))*COS(RADIANS(E537))*COS(RADIANS(AO527))))</f>
        <v>0</v>
      </c>
      <c r="AP531">
        <f>IF(DEGREES(ACOS(SIN(RADIANS(G531))*SIN(RADIANS(E537))+COS(RADIANS(G531))*COS(RADIANS(E537))*COS(RADIANS(AP527))))&gt;90,0,$F$4*$F$5/E536^2*(SIN(RADIANS(G531))*SIN(RADIANS(E537))+COS(RADIANS(G531))*COS(RADIANS(E537))*COS(RADIANS(AP527))))</f>
        <v>0</v>
      </c>
      <c r="AQ531">
        <f>IF(DEGREES(ACOS(SIN(RADIANS(G531))*SIN(RADIANS(E537))+COS(RADIANS(G531))*COS(RADIANS(E537))*COS(RADIANS(AQ527))))&gt;90,0,$F$4*$F$5/E536^2*(SIN(RADIANS(G531))*SIN(RADIANS(E537))+COS(RADIANS(G531))*COS(RADIANS(E537))*COS(RADIANS(AQ527))))</f>
        <v>0</v>
      </c>
      <c r="AR531">
        <f>IF(DEGREES(ACOS(SIN(RADIANS(G531))*SIN(RADIANS(E537))+COS(RADIANS(G531))*COS(RADIANS(E537))*COS(RADIANS(AR527))))&gt;90,0,$F$4*$F$5/E536^2*(SIN(RADIANS(G531))*SIN(RADIANS(E537))+COS(RADIANS(G531))*COS(RADIANS(E537))*COS(RADIANS(AR527))))</f>
        <v>0</v>
      </c>
    </row>
    <row r="532" spans="2:44" x14ac:dyDescent="0.5">
      <c r="B532" s="40" t="s">
        <v>727</v>
      </c>
      <c r="E532">
        <f>IF(E529&lt;360,E529/360,(E529-360)/360)</f>
        <v>0.58333333333333337</v>
      </c>
      <c r="G532">
        <v>60</v>
      </c>
      <c r="I532">
        <f>IF(DEGREES(ACOS(SIN(RADIANS(G532))*SIN(RADIANS(E537))+COS(RADIANS(G532))*COS(RADIANS(E537))*COS(RADIANS(I527))))&gt;90,0,$F$4*$F$5/E536^2*(SIN(RADIANS(G532))*SIN(RADIANS(E537))+COS(RADIANS(G532))*COS(RADIANS(E537))*COS(RADIANS(I527))))</f>
        <v>0</v>
      </c>
      <c r="J532">
        <f>IF(DEGREES(ACOS(SIN(RADIANS(G532))*SIN(RADIANS(E537))+COS(RADIANS(G532))*COS(RADIANS(E537))*COS(RADIANS(J527))))&gt;90,0,$F$4*$F$5/E536^2*(SIN(RADIANS(G532))*SIN(RADIANS(E537))+COS(RADIANS(G532))*COS(RADIANS(E537))*COS(RADIANS(J527))))</f>
        <v>0</v>
      </c>
      <c r="K532">
        <f>IF(DEGREES(ACOS(SIN(RADIANS(G532))*SIN(RADIANS(E537))+COS(RADIANS(G532))*COS(RADIANS(E537))*COS(RADIANS(K527))))&gt;90,0,$F$4*$F$5/E536^2*(SIN(RADIANS(G532))*SIN(RADIANS(E537))+COS(RADIANS(G532))*COS(RADIANS(E537))*COS(RADIANS(K527))))</f>
        <v>0</v>
      </c>
      <c r="L532">
        <f>IF(DEGREES(ACOS(SIN(RADIANS(G532))*SIN(RADIANS(E537))+COS(RADIANS(G532))*COS(RADIANS(E537))*COS(RADIANS(L527))))&gt;90,0,$F$4*$F$5/E536^2*(SIN(RADIANS(G532))*SIN(RADIANS(E537))+COS(RADIANS(G532))*COS(RADIANS(E537))*COS(RADIANS(L527))))</f>
        <v>0</v>
      </c>
      <c r="M532">
        <f>IF(DEGREES(ACOS(SIN(RADIANS(G532))*SIN(RADIANS(E537))+COS(RADIANS(G532))*COS(RADIANS(E537))*COS(RADIANS(M527))))&gt;90,0,$F$4*$F$5/E536^2*(SIN(RADIANS(G532))*SIN(RADIANS(E537))+COS(RADIANS(G532))*COS(RADIANS(E537))*COS(RADIANS(M527))))</f>
        <v>0</v>
      </c>
      <c r="N532">
        <f>IF(DEGREES(ACOS(SIN(RADIANS(G532))*SIN(RADIANS(E537))+COS(RADIANS(G532))*COS(RADIANS(E537))*COS(RADIANS(N527))))&gt;90,0,$F$4*$F$5/E536^2*(SIN(RADIANS(G532))*SIN(RADIANS(E537))+COS(RADIANS(G532))*COS(RADIANS(E537))*COS(RADIANS(N527))))</f>
        <v>0</v>
      </c>
      <c r="O532">
        <f>IF(DEGREES(ACOS(SIN(RADIANS(G532))*SIN(RADIANS(E537))+COS(RADIANS(G532))*COS(RADIANS(E537))*COS(RADIANS(O527))))&gt;90,0,$F$4*$F$5/E536^2*(SIN(RADIANS(G532))*SIN(RADIANS(E537))+COS(RADIANS(G532))*COS(RADIANS(E537))*COS(RADIANS(O527))))</f>
        <v>0</v>
      </c>
      <c r="P532">
        <f>IF(DEGREES(ACOS(SIN(RADIANS(G532))*SIN(RADIANS(E537))+COS(RADIANS(G532))*COS(RADIANS(E537))*COS(RADIANS(P527))))&gt;90,0,$F$4*$F$5/E536^2*(SIN(RADIANS(G532))*SIN(RADIANS(E537))+COS(RADIANS(G532))*COS(RADIANS(E537))*COS(RADIANS(P527))))</f>
        <v>0</v>
      </c>
      <c r="Q532">
        <f>IF(DEGREES(ACOS(SIN(RADIANS(G532))*SIN(RADIANS(E537))+COS(RADIANS(G532))*COS(RADIANS(E537))*COS(RADIANS(Q527))))&gt;90,0,$F$4*$F$5/E536^2*(SIN(RADIANS(G532))*SIN(RADIANS(E537))+COS(RADIANS(G532))*COS(RADIANS(E537))*COS(RADIANS(Q527))))</f>
        <v>0</v>
      </c>
      <c r="R532" t="e">
        <f>IF(DEGREES(ACOS(SIN(RADIANS(G532))*SIN(RADIANS(E537))+COS(RADIANS(G532))*COS(RADIANS(E537))*COS(RADIANS(R527))))&gt;90,0,$F$4*$F$5/E536^2*(SIN(RADIANS(G532))*SIN(RADIANS(E537))+COS(RADIANS(G532))*COS(RADIANS(E537))*COS(RADIANS(R527))))</f>
        <v>#DIV/0!</v>
      </c>
      <c r="S532" t="e">
        <f>IF(DEGREES(ACOS(SIN(RADIANS(G532))*SIN(RADIANS(E537))+COS(RADIANS(G532))*COS(RADIANS(E537))*COS(RADIANS(S527))))&gt;90,0,$F$4*$F$5/E536^2*(SIN(RADIANS(G532))*SIN(RADIANS(E537))+COS(RADIANS(G532))*COS(RADIANS(E537))*COS(RADIANS(S527))))</f>
        <v>#DIV/0!</v>
      </c>
      <c r="T532" t="e">
        <f>IF(DEGREES(ACOS(SIN(RADIANS(G532))*SIN(RADIANS(E537))+COS(RADIANS(G532))*COS(RADIANS(E537))*COS(RADIANS(T527))))&gt;90,0,$F$4*$F$5/E536^2*(SIN(RADIANS(G532))*SIN(RADIANS(E537))+COS(RADIANS(G532))*COS(RADIANS(E537))*COS(RADIANS(T527))))</f>
        <v>#DIV/0!</v>
      </c>
      <c r="U532" t="e">
        <f>IF(DEGREES(ACOS(SIN(RADIANS(G532))*SIN(RADIANS(E537))+COS(RADIANS(G532))*COS(RADIANS(E537))*COS(RADIANS(U527))))&gt;90,0,$F$4*$F$5/E536^2*(SIN(RADIANS(G532))*SIN(RADIANS(E537))+COS(RADIANS(G532))*COS(RADIANS(E537))*COS(RADIANS(U527))))</f>
        <v>#DIV/0!</v>
      </c>
      <c r="V532" t="e">
        <f>IF(DEGREES(ACOS(SIN(RADIANS(G532))*SIN(RADIANS(E537))+COS(RADIANS(G532))*COS(RADIANS(E537))*COS(RADIANS(V527))))&gt;90,0,$F$4*$F$5/E536^2*(SIN(RADIANS(G532))*SIN(RADIANS(E537))+COS(RADIANS(G532))*COS(RADIANS(E537))*COS(RADIANS(V527))))</f>
        <v>#DIV/0!</v>
      </c>
      <c r="W532" t="e">
        <f>IF(DEGREES(ACOS(SIN(RADIANS(G532))*SIN(RADIANS(E537))+COS(RADIANS(G532))*COS(RADIANS(E537))*COS(RADIANS(W527))))&gt;90,0,$F$4*$F$5/E536^2*(SIN(RADIANS(G532))*SIN(RADIANS(E537))+COS(RADIANS(G532))*COS(RADIANS(E537))*COS(RADIANS(W527))))</f>
        <v>#DIV/0!</v>
      </c>
      <c r="X532" t="e">
        <f>IF(DEGREES(ACOS(SIN(RADIANS(G532))*SIN(RADIANS(E537))+COS(RADIANS(G532))*COS(RADIANS(E537))*COS(RADIANS(X527))))&gt;90,0,$F$4*$F$5/E536^2*(SIN(RADIANS(G532))*SIN(RADIANS(E537))+COS(RADIANS(G532))*COS(RADIANS(E537))*COS(RADIANS(X527))))</f>
        <v>#DIV/0!</v>
      </c>
      <c r="Y532" t="e">
        <f>IF(DEGREES(ACOS(SIN(RADIANS(G532))*SIN(RADIANS(E537))+COS(RADIANS(G532))*COS(RADIANS(E537))*COS(RADIANS(Y527))))&gt;90,0,$F$4*$F$5/E536^2*(SIN(RADIANS(G532))*SIN(RADIANS(E537))+COS(RADIANS(G532))*COS(RADIANS(E537))*COS(RADIANS(Y527))))</f>
        <v>#DIV/0!</v>
      </c>
      <c r="Z532" t="e">
        <f>IF(DEGREES(ACOS(SIN(RADIANS(G532))*SIN(RADIANS(E537))+COS(RADIANS(G532))*COS(RADIANS(E537))*COS(RADIANS(Z527))))&gt;90,0,$F$4*$F$5/E536^2*(SIN(RADIANS(G532))*SIN(RADIANS(E537))+COS(RADIANS(G532))*COS(RADIANS(E537))*COS(RADIANS(Z527))))</f>
        <v>#DIV/0!</v>
      </c>
      <c r="AA532" t="e">
        <f>IF(DEGREES(ACOS(SIN(RADIANS(G532))*SIN(RADIANS(E537))+COS(RADIANS(G532))*COS(RADIANS(E537))*COS(RADIANS(AA527))))&gt;90,0,$F$4*$F$5/E536^2*(SIN(RADIANS(G532))*SIN(RADIANS(E537))+COS(RADIANS(G532))*COS(RADIANS(E537))*COS(RADIANS(AA527))))</f>
        <v>#DIV/0!</v>
      </c>
      <c r="AB532" t="e">
        <f>IF(DEGREES(ACOS(SIN(RADIANS(G532))*SIN(RADIANS(E537))+COS(RADIANS(G532))*COS(RADIANS(E537))*COS(RADIANS(AB527))))&gt;90,0,$F$4*$F$5/E536^2*(SIN(RADIANS(G532))*SIN(RADIANS(E537))+COS(RADIANS(G532))*COS(RADIANS(E537))*COS(RADIANS(AB527))))</f>
        <v>#DIV/0!</v>
      </c>
      <c r="AC532" t="e">
        <f>IF(DEGREES(ACOS(SIN(RADIANS(G532))*SIN(RADIANS(E537))+COS(RADIANS(G532))*COS(RADIANS(E537))*COS(RADIANS(AC527))))&gt;90,0,$F$4*$F$5/E536^2*(SIN(RADIANS(G532))*SIN(RADIANS(E537))+COS(RADIANS(G532))*COS(RADIANS(E537))*COS(RADIANS(AC527))))</f>
        <v>#DIV/0!</v>
      </c>
      <c r="AD532" t="e">
        <f>IF(DEGREES(ACOS(SIN(RADIANS(G532))*SIN(RADIANS(E537))+COS(RADIANS(G532))*COS(RADIANS(E537))*COS(RADIANS(AD527))))&gt;90,0,$F$4*$F$5/E536^2*(SIN(RADIANS(G532))*SIN(RADIANS(E537))+COS(RADIANS(G532))*COS(RADIANS(E537))*COS(RADIANS(AD527))))</f>
        <v>#DIV/0!</v>
      </c>
      <c r="AE532" t="e">
        <f>IF(DEGREES(ACOS(SIN(RADIANS(G532))*SIN(RADIANS(E537))+COS(RADIANS(G532))*COS(RADIANS(E537))*COS(RADIANS(AE527))))&gt;90,0,$F$4*$F$5/E536^2*(SIN(RADIANS(G532))*SIN(RADIANS(E537))+COS(RADIANS(G532))*COS(RADIANS(E537))*COS(RADIANS(AE527))))</f>
        <v>#DIV/0!</v>
      </c>
      <c r="AF532" t="e">
        <f>IF(DEGREES(ACOS(SIN(RADIANS(G532))*SIN(RADIANS(E537))+COS(RADIANS(G532))*COS(RADIANS(E537))*COS(RADIANS(AF527))))&gt;90,0,$F$4*$F$5/E536^2*(SIN(RADIANS(G532))*SIN(RADIANS(E537))+COS(RADIANS(G532))*COS(RADIANS(E537))*COS(RADIANS(AF527))))</f>
        <v>#DIV/0!</v>
      </c>
      <c r="AG532" t="e">
        <f>IF(DEGREES(ACOS(SIN(RADIANS(G532))*SIN(RADIANS(E537))+COS(RADIANS(G532))*COS(RADIANS(E537))*COS(RADIANS(AG527))))&gt;90,0,$F$4*$F$5/E536^2*(SIN(RADIANS(G532))*SIN(RADIANS(E537))+COS(RADIANS(G532))*COS(RADIANS(E537))*COS(RADIANS(AG527))))</f>
        <v>#DIV/0!</v>
      </c>
      <c r="AH532" t="e">
        <f>IF(DEGREES(ACOS(SIN(RADIANS(G532))*SIN(RADIANS(E537))+COS(RADIANS(G532))*COS(RADIANS(E537))*COS(RADIANS(AH527))))&gt;90,0,$F$4*$F$5/E536^2*(SIN(RADIANS(G532))*SIN(RADIANS(E537))+COS(RADIANS(G532))*COS(RADIANS(E537))*COS(RADIANS(AH527))))</f>
        <v>#DIV/0!</v>
      </c>
      <c r="AI532" t="e">
        <f>IF(DEGREES(ACOS(SIN(RADIANS(G532))*SIN(RADIANS(E537))+COS(RADIANS(G532))*COS(RADIANS(E537))*COS(RADIANS(AI527))))&gt;90,0,$F$4*$F$5/E536^2*(SIN(RADIANS(G532))*SIN(RADIANS(E537))+COS(RADIANS(G532))*COS(RADIANS(E537))*COS(RADIANS(AI527))))</f>
        <v>#DIV/0!</v>
      </c>
      <c r="AJ532" t="e">
        <f>IF(DEGREES(ACOS(SIN(RADIANS(G532))*SIN(RADIANS(E537))+COS(RADIANS(G532))*COS(RADIANS(E537))*COS(RADIANS(AJ527))))&gt;90,0,$F$4*$F$5/E536^2*(SIN(RADIANS(G532))*SIN(RADIANS(E537))+COS(RADIANS(G532))*COS(RADIANS(E537))*COS(RADIANS(AJ527))))</f>
        <v>#DIV/0!</v>
      </c>
      <c r="AK532">
        <f>IF(DEGREES(ACOS(SIN(RADIANS(G532))*SIN(RADIANS(E537))+COS(RADIANS(G532))*COS(RADIANS(E537))*COS(RADIANS(AK527))))&gt;90,0,$F$4*$F$5/E536^2*(SIN(RADIANS(G532))*SIN(RADIANS(E537))+COS(RADIANS(G532))*COS(RADIANS(E537))*COS(RADIANS(AK527))))</f>
        <v>0</v>
      </c>
      <c r="AL532">
        <f>IF(DEGREES(ACOS(SIN(RADIANS(G532))*SIN(RADIANS(E537))+COS(RADIANS(G532))*COS(RADIANS(E537))*COS(RADIANS(AL527))))&gt;90,0,$F$4*$F$5/E536^2*(SIN(RADIANS(G532))*SIN(RADIANS(E537))+COS(RADIANS(G532))*COS(RADIANS(E537))*COS(RADIANS(AL527))))</f>
        <v>0</v>
      </c>
      <c r="AM532">
        <f>IF(DEGREES(ACOS(SIN(RADIANS(G532))*SIN(RADIANS(E537))+COS(RADIANS(G532))*COS(RADIANS(E537))*COS(RADIANS(AM527))))&gt;90,0,$F$4*$F$5/E536^2*(SIN(RADIANS(G532))*SIN(RADIANS(E537))+COS(RADIANS(G532))*COS(RADIANS(E537))*COS(RADIANS(AM527))))</f>
        <v>0</v>
      </c>
      <c r="AN532">
        <f>IF(DEGREES(ACOS(SIN(RADIANS(G532))*SIN(RADIANS(E537))+COS(RADIANS(G532))*COS(RADIANS(E537))*COS(RADIANS(AN527))))&gt;90,0,$F$4*$F$5/E536^2*(SIN(RADIANS(G532))*SIN(RADIANS(E537))+COS(RADIANS(G532))*COS(RADIANS(E537))*COS(RADIANS(AN527))))</f>
        <v>0</v>
      </c>
      <c r="AO532">
        <f>IF(DEGREES(ACOS(SIN(RADIANS(G532))*SIN(RADIANS(E537))+COS(RADIANS(G532))*COS(RADIANS(E537))*COS(RADIANS(AO527))))&gt;90,0,$F$4*$F$5/E536^2*(SIN(RADIANS(G532))*SIN(RADIANS(E537))+COS(RADIANS(G532))*COS(RADIANS(E537))*COS(RADIANS(AO527))))</f>
        <v>0</v>
      </c>
      <c r="AP532">
        <f>IF(DEGREES(ACOS(SIN(RADIANS(G532))*SIN(RADIANS(E537))+COS(RADIANS(G532))*COS(RADIANS(E537))*COS(RADIANS(AP527))))&gt;90,0,$F$4*$F$5/E536^2*(SIN(RADIANS(G532))*SIN(RADIANS(E537))+COS(RADIANS(G532))*COS(RADIANS(E537))*COS(RADIANS(AP527))))</f>
        <v>0</v>
      </c>
      <c r="AQ532">
        <f>IF(DEGREES(ACOS(SIN(RADIANS(G532))*SIN(RADIANS(E537))+COS(RADIANS(G532))*COS(RADIANS(E537))*COS(RADIANS(AQ527))))&gt;90,0,$F$4*$F$5/E536^2*(SIN(RADIANS(G532))*SIN(RADIANS(E537))+COS(RADIANS(G532))*COS(RADIANS(E537))*COS(RADIANS(AQ527))))</f>
        <v>0</v>
      </c>
      <c r="AR532">
        <f>IF(DEGREES(ACOS(SIN(RADIANS(G532))*SIN(RADIANS(E537))+COS(RADIANS(G532))*COS(RADIANS(E537))*COS(RADIANS(AR527))))&gt;90,0,$F$4*$F$5/E536^2*(SIN(RADIANS(G532))*SIN(RADIANS(E537))+COS(RADIANS(G532))*COS(RADIANS(E537))*COS(RADIANS(AR527))))</f>
        <v>0</v>
      </c>
    </row>
    <row r="533" spans="2:44" x14ac:dyDescent="0.5">
      <c r="B533" s="40" t="s">
        <v>782</v>
      </c>
      <c r="E533">
        <f>E532*$F$11</f>
        <v>0</v>
      </c>
      <c r="G533">
        <v>50</v>
      </c>
      <c r="I533">
        <f>IF(DEGREES(ACOS(SIN(RADIANS(G533))*SIN(RADIANS(E537))+COS(RADIANS(G533))*COS(RADIANS(E537))*COS(RADIANS(I527))))&gt;90,0,$F$4*$F$5/E536^2*(SIN(RADIANS(G533))*SIN(RADIANS(E537))+COS(RADIANS(G533))*COS(RADIANS(E537))*COS(RADIANS(I527))))</f>
        <v>0</v>
      </c>
      <c r="J533">
        <f>IF(DEGREES(ACOS(SIN(RADIANS(G533))*SIN(RADIANS(E537))+COS(RADIANS(G533))*COS(RADIANS(E537))*COS(RADIANS(J527))))&gt;90,0,$F$4*$F$5/E536^2*(SIN(RADIANS(G533))*SIN(RADIANS(E537))+COS(RADIANS(G533))*COS(RADIANS(E537))*COS(RADIANS(J527))))</f>
        <v>0</v>
      </c>
      <c r="K533">
        <f>IF(DEGREES(ACOS(SIN(RADIANS(G533))*SIN(RADIANS(E537))+COS(RADIANS(G533))*COS(RADIANS(E537))*COS(RADIANS(K527))))&gt;90,0,$F$4*$F$5/E536^2*(SIN(RADIANS(G533))*SIN(RADIANS(E537))+COS(RADIANS(G533))*COS(RADIANS(E537))*COS(RADIANS(K527))))</f>
        <v>0</v>
      </c>
      <c r="L533">
        <f>IF(DEGREES(ACOS(SIN(RADIANS(G533))*SIN(RADIANS(E537))+COS(RADIANS(G533))*COS(RADIANS(E537))*COS(RADIANS(L527))))&gt;90,0,$F$4*$F$5/E536^2*(SIN(RADIANS(G533))*SIN(RADIANS(E537))+COS(RADIANS(G533))*COS(RADIANS(E537))*COS(RADIANS(L527))))</f>
        <v>0</v>
      </c>
      <c r="M533">
        <f>IF(DEGREES(ACOS(SIN(RADIANS(G533))*SIN(RADIANS(E537))+COS(RADIANS(G533))*COS(RADIANS(E537))*COS(RADIANS(M527))))&gt;90,0,$F$4*$F$5/E536^2*(SIN(RADIANS(G533))*SIN(RADIANS(E537))+COS(RADIANS(G533))*COS(RADIANS(E537))*COS(RADIANS(M527))))</f>
        <v>0</v>
      </c>
      <c r="N533">
        <f>IF(DEGREES(ACOS(SIN(RADIANS(G533))*SIN(RADIANS(E537))+COS(RADIANS(G533))*COS(RADIANS(E537))*COS(RADIANS(N527))))&gt;90,0,$F$4*$F$5/E536^2*(SIN(RADIANS(G533))*SIN(RADIANS(E537))+COS(RADIANS(G533))*COS(RADIANS(E537))*COS(RADIANS(N527))))</f>
        <v>0</v>
      </c>
      <c r="O533">
        <f>IF(DEGREES(ACOS(SIN(RADIANS(G533))*SIN(RADIANS(E537))+COS(RADIANS(G533))*COS(RADIANS(E537))*COS(RADIANS(O527))))&gt;90,0,$F$4*$F$5/E536^2*(SIN(RADIANS(G533))*SIN(RADIANS(E537))+COS(RADIANS(G533))*COS(RADIANS(E537))*COS(RADIANS(O527))))</f>
        <v>0</v>
      </c>
      <c r="P533">
        <f>IF(DEGREES(ACOS(SIN(RADIANS(G533))*SIN(RADIANS(E537))+COS(RADIANS(G533))*COS(RADIANS(E537))*COS(RADIANS(P527))))&gt;90,0,$F$4*$F$5/E536^2*(SIN(RADIANS(G533))*SIN(RADIANS(E537))+COS(RADIANS(G533))*COS(RADIANS(E537))*COS(RADIANS(P527))))</f>
        <v>0</v>
      </c>
      <c r="Q533">
        <f>IF(DEGREES(ACOS(SIN(RADIANS(G533))*SIN(RADIANS(E537))+COS(RADIANS(G533))*COS(RADIANS(E537))*COS(RADIANS(Q527))))&gt;90,0,$F$4*$F$5/E536^2*(SIN(RADIANS(G533))*SIN(RADIANS(E537))+COS(RADIANS(G533))*COS(RADIANS(E537))*COS(RADIANS(Q527))))</f>
        <v>0</v>
      </c>
      <c r="R533" t="e">
        <f>IF(DEGREES(ACOS(SIN(RADIANS(G533))*SIN(RADIANS(E537))+COS(RADIANS(G533))*COS(RADIANS(E537))*COS(RADIANS(R527))))&gt;90,0,$F$4*$F$5/E536^2*(SIN(RADIANS(G533))*SIN(RADIANS(E537))+COS(RADIANS(G533))*COS(RADIANS(E537))*COS(RADIANS(R527))))</f>
        <v>#DIV/0!</v>
      </c>
      <c r="S533" t="e">
        <f>IF(DEGREES(ACOS(SIN(RADIANS(G533))*SIN(RADIANS(E537))+COS(RADIANS(G533))*COS(RADIANS(E537))*COS(RADIANS(S527))))&gt;90,0,$F$4*$F$5/E536^2*(SIN(RADIANS(G533))*SIN(RADIANS(E537))+COS(RADIANS(G533))*COS(RADIANS(E537))*COS(RADIANS(S527))))</f>
        <v>#DIV/0!</v>
      </c>
      <c r="T533" t="e">
        <f>IF(DEGREES(ACOS(SIN(RADIANS(G533))*SIN(RADIANS(E537))+COS(RADIANS(G533))*COS(RADIANS(E537))*COS(RADIANS(T527))))&gt;90,0,$F$4*$F$5/E536^2*(SIN(RADIANS(G533))*SIN(RADIANS(E537))+COS(RADIANS(G533))*COS(RADIANS(E537))*COS(RADIANS(T527))))</f>
        <v>#DIV/0!</v>
      </c>
      <c r="U533" t="e">
        <f>IF(DEGREES(ACOS(SIN(RADIANS(G533))*SIN(RADIANS(E537))+COS(RADIANS(G533))*COS(RADIANS(E537))*COS(RADIANS(U527))))&gt;90,0,$F$4*$F$5/E536^2*(SIN(RADIANS(G533))*SIN(RADIANS(E537))+COS(RADIANS(G533))*COS(RADIANS(E537))*COS(RADIANS(U527))))</f>
        <v>#DIV/0!</v>
      </c>
      <c r="V533" t="e">
        <f>IF(DEGREES(ACOS(SIN(RADIANS(G533))*SIN(RADIANS(E537))+COS(RADIANS(G533))*COS(RADIANS(E537))*COS(RADIANS(V527))))&gt;90,0,$F$4*$F$5/E536^2*(SIN(RADIANS(G533))*SIN(RADIANS(E537))+COS(RADIANS(G533))*COS(RADIANS(E537))*COS(RADIANS(V527))))</f>
        <v>#DIV/0!</v>
      </c>
      <c r="W533" t="e">
        <f>IF(DEGREES(ACOS(SIN(RADIANS(G533))*SIN(RADIANS(E537))+COS(RADIANS(G533))*COS(RADIANS(E537))*COS(RADIANS(W527))))&gt;90,0,$F$4*$F$5/E536^2*(SIN(RADIANS(G533))*SIN(RADIANS(E537))+COS(RADIANS(G533))*COS(RADIANS(E537))*COS(RADIANS(W527))))</f>
        <v>#DIV/0!</v>
      </c>
      <c r="X533" t="e">
        <f>IF(DEGREES(ACOS(SIN(RADIANS(G533))*SIN(RADIANS(E537))+COS(RADIANS(G533))*COS(RADIANS(E537))*COS(RADIANS(X527))))&gt;90,0,$F$4*$F$5/E536^2*(SIN(RADIANS(G533))*SIN(RADIANS(E537))+COS(RADIANS(G533))*COS(RADIANS(E537))*COS(RADIANS(X527))))</f>
        <v>#DIV/0!</v>
      </c>
      <c r="Y533" t="e">
        <f>IF(DEGREES(ACOS(SIN(RADIANS(G533))*SIN(RADIANS(E537))+COS(RADIANS(G533))*COS(RADIANS(E537))*COS(RADIANS(Y527))))&gt;90,0,$F$4*$F$5/E536^2*(SIN(RADIANS(G533))*SIN(RADIANS(E537))+COS(RADIANS(G533))*COS(RADIANS(E537))*COS(RADIANS(Y527))))</f>
        <v>#DIV/0!</v>
      </c>
      <c r="Z533" t="e">
        <f>IF(DEGREES(ACOS(SIN(RADIANS(G533))*SIN(RADIANS(E537))+COS(RADIANS(G533))*COS(RADIANS(E537))*COS(RADIANS(Z527))))&gt;90,0,$F$4*$F$5/E536^2*(SIN(RADIANS(G533))*SIN(RADIANS(E537))+COS(RADIANS(G533))*COS(RADIANS(E537))*COS(RADIANS(Z527))))</f>
        <v>#DIV/0!</v>
      </c>
      <c r="AA533" t="e">
        <f>IF(DEGREES(ACOS(SIN(RADIANS(G533))*SIN(RADIANS(E537))+COS(RADIANS(G533))*COS(RADIANS(E537))*COS(RADIANS(AA527))))&gt;90,0,$F$4*$F$5/E536^2*(SIN(RADIANS(G533))*SIN(RADIANS(E537))+COS(RADIANS(G533))*COS(RADIANS(E537))*COS(RADIANS(AA527))))</f>
        <v>#DIV/0!</v>
      </c>
      <c r="AB533" t="e">
        <f>IF(DEGREES(ACOS(SIN(RADIANS(G533))*SIN(RADIANS(E537))+COS(RADIANS(G533))*COS(RADIANS(E537))*COS(RADIANS(AB527))))&gt;90,0,$F$4*$F$5/E536^2*(SIN(RADIANS(G533))*SIN(RADIANS(E537))+COS(RADIANS(G533))*COS(RADIANS(E537))*COS(RADIANS(AB527))))</f>
        <v>#DIV/0!</v>
      </c>
      <c r="AC533" t="e">
        <f>IF(DEGREES(ACOS(SIN(RADIANS(G533))*SIN(RADIANS(E537))+COS(RADIANS(G533))*COS(RADIANS(E537))*COS(RADIANS(AC527))))&gt;90,0,$F$4*$F$5/E536^2*(SIN(RADIANS(G533))*SIN(RADIANS(E537))+COS(RADIANS(G533))*COS(RADIANS(E537))*COS(RADIANS(AC527))))</f>
        <v>#DIV/0!</v>
      </c>
      <c r="AD533" t="e">
        <f>IF(DEGREES(ACOS(SIN(RADIANS(G533))*SIN(RADIANS(E537))+COS(RADIANS(G533))*COS(RADIANS(E537))*COS(RADIANS(AD527))))&gt;90,0,$F$4*$F$5/E536^2*(SIN(RADIANS(G533))*SIN(RADIANS(E537))+COS(RADIANS(G533))*COS(RADIANS(E537))*COS(RADIANS(AD527))))</f>
        <v>#DIV/0!</v>
      </c>
      <c r="AE533" t="e">
        <f>IF(DEGREES(ACOS(SIN(RADIANS(G533))*SIN(RADIANS(E537))+COS(RADIANS(G533))*COS(RADIANS(E537))*COS(RADIANS(AE527))))&gt;90,0,$F$4*$F$5/E536^2*(SIN(RADIANS(G533))*SIN(RADIANS(E537))+COS(RADIANS(G533))*COS(RADIANS(E537))*COS(RADIANS(AE527))))</f>
        <v>#DIV/0!</v>
      </c>
      <c r="AF533" t="e">
        <f>IF(DEGREES(ACOS(SIN(RADIANS(G533))*SIN(RADIANS(E537))+COS(RADIANS(G533))*COS(RADIANS(E537))*COS(RADIANS(AF527))))&gt;90,0,$F$4*$F$5/E536^2*(SIN(RADIANS(G533))*SIN(RADIANS(E537))+COS(RADIANS(G533))*COS(RADIANS(E537))*COS(RADIANS(AF527))))</f>
        <v>#DIV/0!</v>
      </c>
      <c r="AG533" t="e">
        <f>IF(DEGREES(ACOS(SIN(RADIANS(G533))*SIN(RADIANS(E537))+COS(RADIANS(G533))*COS(RADIANS(E537))*COS(RADIANS(AG527))))&gt;90,0,$F$4*$F$5/E536^2*(SIN(RADIANS(G533))*SIN(RADIANS(E537))+COS(RADIANS(G533))*COS(RADIANS(E537))*COS(RADIANS(AG527))))</f>
        <v>#DIV/0!</v>
      </c>
      <c r="AH533" t="e">
        <f>IF(DEGREES(ACOS(SIN(RADIANS(G533))*SIN(RADIANS(E537))+COS(RADIANS(G533))*COS(RADIANS(E537))*COS(RADIANS(AH527))))&gt;90,0,$F$4*$F$5/E536^2*(SIN(RADIANS(G533))*SIN(RADIANS(E537))+COS(RADIANS(G533))*COS(RADIANS(E537))*COS(RADIANS(AH527))))</f>
        <v>#DIV/0!</v>
      </c>
      <c r="AI533" t="e">
        <f>IF(DEGREES(ACOS(SIN(RADIANS(G533))*SIN(RADIANS(E537))+COS(RADIANS(G533))*COS(RADIANS(E537))*COS(RADIANS(AI527))))&gt;90,0,$F$4*$F$5/E536^2*(SIN(RADIANS(G533))*SIN(RADIANS(E537))+COS(RADIANS(G533))*COS(RADIANS(E537))*COS(RADIANS(AI527))))</f>
        <v>#DIV/0!</v>
      </c>
      <c r="AJ533" t="e">
        <f>IF(DEGREES(ACOS(SIN(RADIANS(G533))*SIN(RADIANS(E537))+COS(RADIANS(G533))*COS(RADIANS(E537))*COS(RADIANS(AJ527))))&gt;90,0,$F$4*$F$5/E536^2*(SIN(RADIANS(G533))*SIN(RADIANS(E537))+COS(RADIANS(G533))*COS(RADIANS(E537))*COS(RADIANS(AJ527))))</f>
        <v>#DIV/0!</v>
      </c>
      <c r="AK533">
        <f>IF(DEGREES(ACOS(SIN(RADIANS(G533))*SIN(RADIANS(E537))+COS(RADIANS(G533))*COS(RADIANS(E537))*COS(RADIANS(AK527))))&gt;90,0,$F$4*$F$5/E536^2*(SIN(RADIANS(G533))*SIN(RADIANS(E537))+COS(RADIANS(G533))*COS(RADIANS(E537))*COS(RADIANS(AK527))))</f>
        <v>0</v>
      </c>
      <c r="AL533">
        <f>IF(DEGREES(ACOS(SIN(RADIANS(G533))*SIN(RADIANS(E537))+COS(RADIANS(G533))*COS(RADIANS(E537))*COS(RADIANS(AL527))))&gt;90,0,$F$4*$F$5/E536^2*(SIN(RADIANS(G533))*SIN(RADIANS(E537))+COS(RADIANS(G533))*COS(RADIANS(E537))*COS(RADIANS(AL527))))</f>
        <v>0</v>
      </c>
      <c r="AM533">
        <f>IF(DEGREES(ACOS(SIN(RADIANS(G533))*SIN(RADIANS(E537))+COS(RADIANS(G533))*COS(RADIANS(E537))*COS(RADIANS(AM527))))&gt;90,0,$F$4*$F$5/E536^2*(SIN(RADIANS(G533))*SIN(RADIANS(E537))+COS(RADIANS(G533))*COS(RADIANS(E537))*COS(RADIANS(AM527))))</f>
        <v>0</v>
      </c>
      <c r="AN533">
        <f>IF(DEGREES(ACOS(SIN(RADIANS(G533))*SIN(RADIANS(E537))+COS(RADIANS(G533))*COS(RADIANS(E537))*COS(RADIANS(AN527))))&gt;90,0,$F$4*$F$5/E536^2*(SIN(RADIANS(G533))*SIN(RADIANS(E537))+COS(RADIANS(G533))*COS(RADIANS(E537))*COS(RADIANS(AN527))))</f>
        <v>0</v>
      </c>
      <c r="AO533">
        <f>IF(DEGREES(ACOS(SIN(RADIANS(G533))*SIN(RADIANS(E537))+COS(RADIANS(G533))*COS(RADIANS(E537))*COS(RADIANS(AO527))))&gt;90,0,$F$4*$F$5/E536^2*(SIN(RADIANS(G533))*SIN(RADIANS(E537))+COS(RADIANS(G533))*COS(RADIANS(E537))*COS(RADIANS(AO527))))</f>
        <v>0</v>
      </c>
      <c r="AP533">
        <f>IF(DEGREES(ACOS(SIN(RADIANS(G533))*SIN(RADIANS(E537))+COS(RADIANS(G533))*COS(RADIANS(E537))*COS(RADIANS(AP527))))&gt;90,0,$F$4*$F$5/E536^2*(SIN(RADIANS(G533))*SIN(RADIANS(E537))+COS(RADIANS(G533))*COS(RADIANS(E537))*COS(RADIANS(AP527))))</f>
        <v>0</v>
      </c>
      <c r="AQ533">
        <f>IF(DEGREES(ACOS(SIN(RADIANS(G533))*SIN(RADIANS(E537))+COS(RADIANS(G533))*COS(RADIANS(E537))*COS(RADIANS(AQ527))))&gt;90,0,$F$4*$F$5/E536^2*(SIN(RADIANS(G533))*SIN(RADIANS(E537))+COS(RADIANS(G533))*COS(RADIANS(E537))*COS(RADIANS(AQ527))))</f>
        <v>0</v>
      </c>
      <c r="AR533">
        <f>IF(DEGREES(ACOS(SIN(RADIANS(G533))*SIN(RADIANS(E537))+COS(RADIANS(G533))*COS(RADIANS(E537))*COS(RADIANS(AR527))))&gt;90,0,$F$4*$F$5/E536^2*(SIN(RADIANS(G533))*SIN(RADIANS(E537))+COS(RADIANS(G533))*COS(RADIANS(E537))*COS(RADIANS(AR527))))</f>
        <v>0</v>
      </c>
    </row>
    <row r="534" spans="2:44" x14ac:dyDescent="0.5">
      <c r="B534" s="40" t="s">
        <v>783</v>
      </c>
      <c r="E534" t="str">
        <f>IF($F$10=0,"N/A",$F$10*(E529/360)-ROUNDDOWN($F$10*(E529/360),0))</f>
        <v>N/A</v>
      </c>
      <c r="G534">
        <v>40</v>
      </c>
      <c r="I534">
        <f>IF(DEGREES(ACOS(SIN(RADIANS(G534))*SIN(RADIANS(E537))+COS(RADIANS(G534))*COS(RADIANS(E537))*COS(RADIANS(I527))))&gt;90,0,$F$4*$F$5/E536^2*(SIN(RADIANS(G534))*SIN(RADIANS(E537))+COS(RADIANS(G534))*COS(RADIANS(E537))*COS(RADIANS(I527))))</f>
        <v>0</v>
      </c>
      <c r="J534">
        <f>IF(DEGREES(ACOS(SIN(RADIANS(G534))*SIN(RADIANS(E537))+COS(RADIANS(G534))*COS(RADIANS(E537))*COS(RADIANS(J527))))&gt;90,0,$F$4*$F$5/E536^2*(SIN(RADIANS(G534))*SIN(RADIANS(E537))+COS(RADIANS(G534))*COS(RADIANS(E537))*COS(RADIANS(J527))))</f>
        <v>0</v>
      </c>
      <c r="K534">
        <f>IF(DEGREES(ACOS(SIN(RADIANS(G534))*SIN(RADIANS(E537))+COS(RADIANS(G534))*COS(RADIANS(E537))*COS(RADIANS(K527))))&gt;90,0,$F$4*$F$5/E536^2*(SIN(RADIANS(G534))*SIN(RADIANS(E537))+COS(RADIANS(G534))*COS(RADIANS(E537))*COS(RADIANS(K527))))</f>
        <v>0</v>
      </c>
      <c r="L534">
        <f>IF(DEGREES(ACOS(SIN(RADIANS(G534))*SIN(RADIANS(E537))+COS(RADIANS(G534))*COS(RADIANS(E537))*COS(RADIANS(L527))))&gt;90,0,$F$4*$F$5/E536^2*(SIN(RADIANS(G534))*SIN(RADIANS(E537))+COS(RADIANS(G534))*COS(RADIANS(E537))*COS(RADIANS(L527))))</f>
        <v>0</v>
      </c>
      <c r="M534">
        <f>IF(DEGREES(ACOS(SIN(RADIANS(G534))*SIN(RADIANS(E537))+COS(RADIANS(G534))*COS(RADIANS(E537))*COS(RADIANS(M527))))&gt;90,0,$F$4*$F$5/E536^2*(SIN(RADIANS(G534))*SIN(RADIANS(E537))+COS(RADIANS(G534))*COS(RADIANS(E537))*COS(RADIANS(M527))))</f>
        <v>0</v>
      </c>
      <c r="N534">
        <f>IF(DEGREES(ACOS(SIN(RADIANS(G534))*SIN(RADIANS(E537))+COS(RADIANS(G534))*COS(RADIANS(E537))*COS(RADIANS(N527))))&gt;90,0,$F$4*$F$5/E536^2*(SIN(RADIANS(G534))*SIN(RADIANS(E537))+COS(RADIANS(G534))*COS(RADIANS(E537))*COS(RADIANS(N527))))</f>
        <v>0</v>
      </c>
      <c r="O534">
        <f>IF(DEGREES(ACOS(SIN(RADIANS(G534))*SIN(RADIANS(E537))+COS(RADIANS(G534))*COS(RADIANS(E537))*COS(RADIANS(O527))))&gt;90,0,$F$4*$F$5/E536^2*(SIN(RADIANS(G534))*SIN(RADIANS(E537))+COS(RADIANS(G534))*COS(RADIANS(E537))*COS(RADIANS(O527))))</f>
        <v>0</v>
      </c>
      <c r="P534">
        <f>IF(DEGREES(ACOS(SIN(RADIANS(G534))*SIN(RADIANS(E537))+COS(RADIANS(G534))*COS(RADIANS(E537))*COS(RADIANS(P527))))&gt;90,0,$F$4*$F$5/E536^2*(SIN(RADIANS(G534))*SIN(RADIANS(E537))+COS(RADIANS(G534))*COS(RADIANS(E537))*COS(RADIANS(P527))))</f>
        <v>0</v>
      </c>
      <c r="Q534">
        <f>IF(DEGREES(ACOS(SIN(RADIANS(G534))*SIN(RADIANS(E537))+COS(RADIANS(G534))*COS(RADIANS(E537))*COS(RADIANS(Q527))))&gt;90,0,$F$4*$F$5/E536^2*(SIN(RADIANS(G534))*SIN(RADIANS(E537))+COS(RADIANS(G534))*COS(RADIANS(E537))*COS(RADIANS(Q527))))</f>
        <v>0</v>
      </c>
      <c r="R534" t="e">
        <f>IF(DEGREES(ACOS(SIN(RADIANS(G534))*SIN(RADIANS(E537))+COS(RADIANS(G534))*COS(RADIANS(E537))*COS(RADIANS(R527))))&gt;90,0,$F$4*$F$5/E536^2*(SIN(RADIANS(G534))*SIN(RADIANS(E537))+COS(RADIANS(G534))*COS(RADIANS(E537))*COS(RADIANS(R527))))</f>
        <v>#DIV/0!</v>
      </c>
      <c r="S534" t="e">
        <f>IF(DEGREES(ACOS(SIN(RADIANS(G534))*SIN(RADIANS(E537))+COS(RADIANS(G534))*COS(RADIANS(E537))*COS(RADIANS(S527))))&gt;90,0,$F$4*$F$5/E536^2*(SIN(RADIANS(G534))*SIN(RADIANS(E537))+COS(RADIANS(G534))*COS(RADIANS(E537))*COS(RADIANS(S527))))</f>
        <v>#DIV/0!</v>
      </c>
      <c r="T534" t="e">
        <f>IF(DEGREES(ACOS(SIN(RADIANS(G534))*SIN(RADIANS(E537))+COS(RADIANS(G534))*COS(RADIANS(E537))*COS(RADIANS(T527))))&gt;90,0,$F$4*$F$5/E536^2*(SIN(RADIANS(G534))*SIN(RADIANS(E537))+COS(RADIANS(G534))*COS(RADIANS(E537))*COS(RADIANS(T527))))</f>
        <v>#DIV/0!</v>
      </c>
      <c r="U534" t="e">
        <f>IF(DEGREES(ACOS(SIN(RADIANS(G534))*SIN(RADIANS(E537))+COS(RADIANS(G534))*COS(RADIANS(E537))*COS(RADIANS(U527))))&gt;90,0,$F$4*$F$5/E536^2*(SIN(RADIANS(G534))*SIN(RADIANS(E537))+COS(RADIANS(G534))*COS(RADIANS(E537))*COS(RADIANS(U527))))</f>
        <v>#DIV/0!</v>
      </c>
      <c r="V534" t="e">
        <f>IF(DEGREES(ACOS(SIN(RADIANS(G534))*SIN(RADIANS(E537))+COS(RADIANS(G534))*COS(RADIANS(E537))*COS(RADIANS(V527))))&gt;90,0,$F$4*$F$5/E536^2*(SIN(RADIANS(G534))*SIN(RADIANS(E537))+COS(RADIANS(G534))*COS(RADIANS(E537))*COS(RADIANS(V527))))</f>
        <v>#DIV/0!</v>
      </c>
      <c r="W534" t="e">
        <f>IF(DEGREES(ACOS(SIN(RADIANS(G534))*SIN(RADIANS(E537))+COS(RADIANS(G534))*COS(RADIANS(E537))*COS(RADIANS(W527))))&gt;90,0,$F$4*$F$5/E536^2*(SIN(RADIANS(G534))*SIN(RADIANS(E537))+COS(RADIANS(G534))*COS(RADIANS(E537))*COS(RADIANS(W527))))</f>
        <v>#DIV/0!</v>
      </c>
      <c r="X534" t="e">
        <f>IF(DEGREES(ACOS(SIN(RADIANS(G534))*SIN(RADIANS(E537))+COS(RADIANS(G534))*COS(RADIANS(E537))*COS(RADIANS(X527))))&gt;90,0,$F$4*$F$5/E536^2*(SIN(RADIANS(G534))*SIN(RADIANS(E537))+COS(RADIANS(G534))*COS(RADIANS(E537))*COS(RADIANS(X527))))</f>
        <v>#DIV/0!</v>
      </c>
      <c r="Y534" t="e">
        <f>IF(DEGREES(ACOS(SIN(RADIANS(G534))*SIN(RADIANS(E537))+COS(RADIANS(G534))*COS(RADIANS(E537))*COS(RADIANS(Y527))))&gt;90,0,$F$4*$F$5/E536^2*(SIN(RADIANS(G534))*SIN(RADIANS(E537))+COS(RADIANS(G534))*COS(RADIANS(E537))*COS(RADIANS(Y527))))</f>
        <v>#DIV/0!</v>
      </c>
      <c r="Z534" t="e">
        <f>IF(DEGREES(ACOS(SIN(RADIANS(G534))*SIN(RADIANS(E537))+COS(RADIANS(G534))*COS(RADIANS(E537))*COS(RADIANS(Z527))))&gt;90,0,$F$4*$F$5/E536^2*(SIN(RADIANS(G534))*SIN(RADIANS(E537))+COS(RADIANS(G534))*COS(RADIANS(E537))*COS(RADIANS(Z527))))</f>
        <v>#DIV/0!</v>
      </c>
      <c r="AA534" t="e">
        <f>IF(DEGREES(ACOS(SIN(RADIANS(G534))*SIN(RADIANS(E537))+COS(RADIANS(G534))*COS(RADIANS(E537))*COS(RADIANS(AA527))))&gt;90,0,$F$4*$F$5/E536^2*(SIN(RADIANS(G534))*SIN(RADIANS(E537))+COS(RADIANS(G534))*COS(RADIANS(E537))*COS(RADIANS(AA527))))</f>
        <v>#DIV/0!</v>
      </c>
      <c r="AB534" t="e">
        <f>IF(DEGREES(ACOS(SIN(RADIANS(G534))*SIN(RADIANS(E537))+COS(RADIANS(G534))*COS(RADIANS(E537))*COS(RADIANS(AB527))))&gt;90,0,$F$4*$F$5/E536^2*(SIN(RADIANS(G534))*SIN(RADIANS(E537))+COS(RADIANS(G534))*COS(RADIANS(E537))*COS(RADIANS(AB527))))</f>
        <v>#DIV/0!</v>
      </c>
      <c r="AC534" t="e">
        <f>IF(DEGREES(ACOS(SIN(RADIANS(G534))*SIN(RADIANS(E537))+COS(RADIANS(G534))*COS(RADIANS(E537))*COS(RADIANS(AC527))))&gt;90,0,$F$4*$F$5/E536^2*(SIN(RADIANS(G534))*SIN(RADIANS(E537))+COS(RADIANS(G534))*COS(RADIANS(E537))*COS(RADIANS(AC527))))</f>
        <v>#DIV/0!</v>
      </c>
      <c r="AD534" t="e">
        <f>IF(DEGREES(ACOS(SIN(RADIANS(G534))*SIN(RADIANS(E537))+COS(RADIANS(G534))*COS(RADIANS(E537))*COS(RADIANS(AD527))))&gt;90,0,$F$4*$F$5/E536^2*(SIN(RADIANS(G534))*SIN(RADIANS(E537))+COS(RADIANS(G534))*COS(RADIANS(E537))*COS(RADIANS(AD527))))</f>
        <v>#DIV/0!</v>
      </c>
      <c r="AE534" t="e">
        <f>IF(DEGREES(ACOS(SIN(RADIANS(G534))*SIN(RADIANS(E537))+COS(RADIANS(G534))*COS(RADIANS(E537))*COS(RADIANS(AE527))))&gt;90,0,$F$4*$F$5/E536^2*(SIN(RADIANS(G534))*SIN(RADIANS(E537))+COS(RADIANS(G534))*COS(RADIANS(E537))*COS(RADIANS(AE527))))</f>
        <v>#DIV/0!</v>
      </c>
      <c r="AF534" t="e">
        <f>IF(DEGREES(ACOS(SIN(RADIANS(G534))*SIN(RADIANS(E537))+COS(RADIANS(G534))*COS(RADIANS(E537))*COS(RADIANS(AF527))))&gt;90,0,$F$4*$F$5/E536^2*(SIN(RADIANS(G534))*SIN(RADIANS(E537))+COS(RADIANS(G534))*COS(RADIANS(E537))*COS(RADIANS(AF527))))</f>
        <v>#DIV/0!</v>
      </c>
      <c r="AG534" t="e">
        <f>IF(DEGREES(ACOS(SIN(RADIANS(G534))*SIN(RADIANS(E537))+COS(RADIANS(G534))*COS(RADIANS(E537))*COS(RADIANS(AG527))))&gt;90,0,$F$4*$F$5/E536^2*(SIN(RADIANS(G534))*SIN(RADIANS(E537))+COS(RADIANS(G534))*COS(RADIANS(E537))*COS(RADIANS(AG527))))</f>
        <v>#DIV/0!</v>
      </c>
      <c r="AH534" t="e">
        <f>IF(DEGREES(ACOS(SIN(RADIANS(G534))*SIN(RADIANS(E537))+COS(RADIANS(G534))*COS(RADIANS(E537))*COS(RADIANS(AH527))))&gt;90,0,$F$4*$F$5/E536^2*(SIN(RADIANS(G534))*SIN(RADIANS(E537))+COS(RADIANS(G534))*COS(RADIANS(E537))*COS(RADIANS(AH527))))</f>
        <v>#DIV/0!</v>
      </c>
      <c r="AI534" t="e">
        <f>IF(DEGREES(ACOS(SIN(RADIANS(G534))*SIN(RADIANS(E537))+COS(RADIANS(G534))*COS(RADIANS(E537))*COS(RADIANS(AI527))))&gt;90,0,$F$4*$F$5/E536^2*(SIN(RADIANS(G534))*SIN(RADIANS(E537))+COS(RADIANS(G534))*COS(RADIANS(E537))*COS(RADIANS(AI527))))</f>
        <v>#DIV/0!</v>
      </c>
      <c r="AJ534" t="e">
        <f>IF(DEGREES(ACOS(SIN(RADIANS(G534))*SIN(RADIANS(E537))+COS(RADIANS(G534))*COS(RADIANS(E537))*COS(RADIANS(AJ527))))&gt;90,0,$F$4*$F$5/E536^2*(SIN(RADIANS(G534))*SIN(RADIANS(E537))+COS(RADIANS(G534))*COS(RADIANS(E537))*COS(RADIANS(AJ527))))</f>
        <v>#DIV/0!</v>
      </c>
      <c r="AK534">
        <f>IF(DEGREES(ACOS(SIN(RADIANS(G534))*SIN(RADIANS(E537))+COS(RADIANS(G534))*COS(RADIANS(E537))*COS(RADIANS(AK527))))&gt;90,0,$F$4*$F$5/E536^2*(SIN(RADIANS(G534))*SIN(RADIANS(E537))+COS(RADIANS(G534))*COS(RADIANS(E537))*COS(RADIANS(AK527))))</f>
        <v>0</v>
      </c>
      <c r="AL534">
        <f>IF(DEGREES(ACOS(SIN(RADIANS(G534))*SIN(RADIANS(E537))+COS(RADIANS(G534))*COS(RADIANS(E537))*COS(RADIANS(AL527))))&gt;90,0,$F$4*$F$5/E536^2*(SIN(RADIANS(G534))*SIN(RADIANS(E537))+COS(RADIANS(G534))*COS(RADIANS(E537))*COS(RADIANS(AL527))))</f>
        <v>0</v>
      </c>
      <c r="AM534">
        <f>IF(DEGREES(ACOS(SIN(RADIANS(G534))*SIN(RADIANS(E537))+COS(RADIANS(G534))*COS(RADIANS(E537))*COS(RADIANS(AM527))))&gt;90,0,$F$4*$F$5/E536^2*(SIN(RADIANS(G534))*SIN(RADIANS(E537))+COS(RADIANS(G534))*COS(RADIANS(E537))*COS(RADIANS(AM527))))</f>
        <v>0</v>
      </c>
      <c r="AN534">
        <f>IF(DEGREES(ACOS(SIN(RADIANS(G534))*SIN(RADIANS(E537))+COS(RADIANS(G534))*COS(RADIANS(E537))*COS(RADIANS(AN527))))&gt;90,0,$F$4*$F$5/E536^2*(SIN(RADIANS(G534))*SIN(RADIANS(E537))+COS(RADIANS(G534))*COS(RADIANS(E537))*COS(RADIANS(AN527))))</f>
        <v>0</v>
      </c>
      <c r="AO534">
        <f>IF(DEGREES(ACOS(SIN(RADIANS(G534))*SIN(RADIANS(E537))+COS(RADIANS(G534))*COS(RADIANS(E537))*COS(RADIANS(AO527))))&gt;90,0,$F$4*$F$5/E536^2*(SIN(RADIANS(G534))*SIN(RADIANS(E537))+COS(RADIANS(G534))*COS(RADIANS(E537))*COS(RADIANS(AO527))))</f>
        <v>0</v>
      </c>
      <c r="AP534">
        <f>IF(DEGREES(ACOS(SIN(RADIANS(G534))*SIN(RADIANS(E537))+COS(RADIANS(G534))*COS(RADIANS(E537))*COS(RADIANS(AP527))))&gt;90,0,$F$4*$F$5/E536^2*(SIN(RADIANS(G534))*SIN(RADIANS(E537))+COS(RADIANS(G534))*COS(RADIANS(E537))*COS(RADIANS(AP527))))</f>
        <v>0</v>
      </c>
      <c r="AQ534">
        <f>IF(DEGREES(ACOS(SIN(RADIANS(G534))*SIN(RADIANS(E537))+COS(RADIANS(G534))*COS(RADIANS(E537))*COS(RADIANS(AQ527))))&gt;90,0,$F$4*$F$5/E536^2*(SIN(RADIANS(G534))*SIN(RADIANS(E537))+COS(RADIANS(G534))*COS(RADIANS(E537))*COS(RADIANS(AQ527))))</f>
        <v>0</v>
      </c>
      <c r="AR534">
        <f>IF(DEGREES(ACOS(SIN(RADIANS(G534))*SIN(RADIANS(E537))+COS(RADIANS(G534))*COS(RADIANS(E537))*COS(RADIANS(AR527))))&gt;90,0,$F$4*$F$5/E536^2*(SIN(RADIANS(G534))*SIN(RADIANS(E537))+COS(RADIANS(G534))*COS(RADIANS(E537))*COS(RADIANS(AR527))))</f>
        <v>0</v>
      </c>
    </row>
    <row r="535" spans="2:44" x14ac:dyDescent="0.5">
      <c r="B535" s="40" t="s">
        <v>784</v>
      </c>
      <c r="E535" t="str">
        <f>IF($F$10=0,"N/A",E534*$F$11/$F$10)</f>
        <v>N/A</v>
      </c>
      <c r="G535">
        <v>30</v>
      </c>
      <c r="I535">
        <f>IF(DEGREES(ACOS(SIN(RADIANS(G535))*SIN(RADIANS(E537))+COS(RADIANS(G535))*COS(RADIANS(E537))*COS(RADIANS(I527))))&gt;90,0,$F$4*$F$5/E536^2*(SIN(RADIANS(G535))*SIN(RADIANS(E537))+COS(RADIANS(G535))*COS(RADIANS(E537))*COS(RADIANS(I527))))</f>
        <v>0</v>
      </c>
      <c r="J535">
        <f>IF(DEGREES(ACOS(SIN(RADIANS(G535))*SIN(RADIANS(E537))+COS(RADIANS(G535))*COS(RADIANS(E537))*COS(RADIANS(J527))))&gt;90,0,$F$4*$F$5/E536^2*(SIN(RADIANS(G535))*SIN(RADIANS(E537))+COS(RADIANS(G535))*COS(RADIANS(E537))*COS(RADIANS(J527))))</f>
        <v>0</v>
      </c>
      <c r="K535">
        <f>IF(DEGREES(ACOS(SIN(RADIANS(G535))*SIN(RADIANS(E537))+COS(RADIANS(G535))*COS(RADIANS(E537))*COS(RADIANS(K527))))&gt;90,0,$F$4*$F$5/E536^2*(SIN(RADIANS(G535))*SIN(RADIANS(E537))+COS(RADIANS(G535))*COS(RADIANS(E537))*COS(RADIANS(K527))))</f>
        <v>0</v>
      </c>
      <c r="L535">
        <f>IF(DEGREES(ACOS(SIN(RADIANS(G535))*SIN(RADIANS(E537))+COS(RADIANS(G535))*COS(RADIANS(E537))*COS(RADIANS(L527))))&gt;90,0,$F$4*$F$5/E536^2*(SIN(RADIANS(G535))*SIN(RADIANS(E537))+COS(RADIANS(G535))*COS(RADIANS(E537))*COS(RADIANS(L527))))</f>
        <v>0</v>
      </c>
      <c r="M535">
        <f>IF(DEGREES(ACOS(SIN(RADIANS(G535))*SIN(RADIANS(E537))+COS(RADIANS(G535))*COS(RADIANS(E537))*COS(RADIANS(M527))))&gt;90,0,$F$4*$F$5/E536^2*(SIN(RADIANS(G535))*SIN(RADIANS(E537))+COS(RADIANS(G535))*COS(RADIANS(E537))*COS(RADIANS(M527))))</f>
        <v>0</v>
      </c>
      <c r="N535">
        <f>IF(DEGREES(ACOS(SIN(RADIANS(G535))*SIN(RADIANS(E537))+COS(RADIANS(G535))*COS(RADIANS(E537))*COS(RADIANS(N527))))&gt;90,0,$F$4*$F$5/E536^2*(SIN(RADIANS(G535))*SIN(RADIANS(E537))+COS(RADIANS(G535))*COS(RADIANS(E537))*COS(RADIANS(N527))))</f>
        <v>0</v>
      </c>
      <c r="O535">
        <f>IF(DEGREES(ACOS(SIN(RADIANS(G535))*SIN(RADIANS(E537))+COS(RADIANS(G535))*COS(RADIANS(E537))*COS(RADIANS(O527))))&gt;90,0,$F$4*$F$5/E536^2*(SIN(RADIANS(G535))*SIN(RADIANS(E537))+COS(RADIANS(G535))*COS(RADIANS(E537))*COS(RADIANS(O527))))</f>
        <v>0</v>
      </c>
      <c r="P535">
        <f>IF(DEGREES(ACOS(SIN(RADIANS(G535))*SIN(RADIANS(E537))+COS(RADIANS(G535))*COS(RADIANS(E537))*COS(RADIANS(P527))))&gt;90,0,$F$4*$F$5/E536^2*(SIN(RADIANS(G535))*SIN(RADIANS(E537))+COS(RADIANS(G535))*COS(RADIANS(E537))*COS(RADIANS(P527))))</f>
        <v>0</v>
      </c>
      <c r="Q535">
        <f>IF(DEGREES(ACOS(SIN(RADIANS(G535))*SIN(RADIANS(E537))+COS(RADIANS(G535))*COS(RADIANS(E537))*COS(RADIANS(Q527))))&gt;90,0,$F$4*$F$5/E536^2*(SIN(RADIANS(G535))*SIN(RADIANS(E537))+COS(RADIANS(G535))*COS(RADIANS(E537))*COS(RADIANS(Q527))))</f>
        <v>0</v>
      </c>
      <c r="R535" t="e">
        <f>IF(DEGREES(ACOS(SIN(RADIANS(G535))*SIN(RADIANS(E537))+COS(RADIANS(G535))*COS(RADIANS(E537))*COS(RADIANS(R527))))&gt;90,0,$F$4*$F$5/E536^2*(SIN(RADIANS(G535))*SIN(RADIANS(E537))+COS(RADIANS(G535))*COS(RADIANS(E537))*COS(RADIANS(R527))))</f>
        <v>#DIV/0!</v>
      </c>
      <c r="S535" t="e">
        <f>IF(DEGREES(ACOS(SIN(RADIANS(G535))*SIN(RADIANS(E537))+COS(RADIANS(G535))*COS(RADIANS(E537))*COS(RADIANS(S527))))&gt;90,0,$F$4*$F$5/E536^2*(SIN(RADIANS(G535))*SIN(RADIANS(E537))+COS(RADIANS(G535))*COS(RADIANS(E537))*COS(RADIANS(S527))))</f>
        <v>#DIV/0!</v>
      </c>
      <c r="T535" t="e">
        <f>IF(DEGREES(ACOS(SIN(RADIANS(G535))*SIN(RADIANS(E537))+COS(RADIANS(G535))*COS(RADIANS(E537))*COS(RADIANS(T527))))&gt;90,0,$F$4*$F$5/E536^2*(SIN(RADIANS(G535))*SIN(RADIANS(E537))+COS(RADIANS(G535))*COS(RADIANS(E537))*COS(RADIANS(T527))))</f>
        <v>#DIV/0!</v>
      </c>
      <c r="U535" t="e">
        <f>IF(DEGREES(ACOS(SIN(RADIANS(G535))*SIN(RADIANS(E537))+COS(RADIANS(G535))*COS(RADIANS(E537))*COS(RADIANS(U527))))&gt;90,0,$F$4*$F$5/E536^2*(SIN(RADIANS(G535))*SIN(RADIANS(E537))+COS(RADIANS(G535))*COS(RADIANS(E537))*COS(RADIANS(U527))))</f>
        <v>#DIV/0!</v>
      </c>
      <c r="V535" t="e">
        <f>IF(DEGREES(ACOS(SIN(RADIANS(G535))*SIN(RADIANS(E537))+COS(RADIANS(G535))*COS(RADIANS(E537))*COS(RADIANS(V527))))&gt;90,0,$F$4*$F$5/E536^2*(SIN(RADIANS(G535))*SIN(RADIANS(E537))+COS(RADIANS(G535))*COS(RADIANS(E537))*COS(RADIANS(V527))))</f>
        <v>#DIV/0!</v>
      </c>
      <c r="W535" t="e">
        <f>IF(DEGREES(ACOS(SIN(RADIANS(G535))*SIN(RADIANS(E537))+COS(RADIANS(G535))*COS(RADIANS(E537))*COS(RADIANS(W527))))&gt;90,0,$F$4*$F$5/E536^2*(SIN(RADIANS(G535))*SIN(RADIANS(E537))+COS(RADIANS(G535))*COS(RADIANS(E537))*COS(RADIANS(W527))))</f>
        <v>#DIV/0!</v>
      </c>
      <c r="X535" t="e">
        <f>IF(DEGREES(ACOS(SIN(RADIANS(G535))*SIN(RADIANS(E537))+COS(RADIANS(G535))*COS(RADIANS(E537))*COS(RADIANS(X527))))&gt;90,0,$F$4*$F$5/E536^2*(SIN(RADIANS(G535))*SIN(RADIANS(E537))+COS(RADIANS(G535))*COS(RADIANS(E537))*COS(RADIANS(X527))))</f>
        <v>#DIV/0!</v>
      </c>
      <c r="Y535" t="e">
        <f>IF(DEGREES(ACOS(SIN(RADIANS(G535))*SIN(RADIANS(E537))+COS(RADIANS(G535))*COS(RADIANS(E537))*COS(RADIANS(Y527))))&gt;90,0,$F$4*$F$5/E536^2*(SIN(RADIANS(G535))*SIN(RADIANS(E537))+COS(RADIANS(G535))*COS(RADIANS(E537))*COS(RADIANS(Y527))))</f>
        <v>#DIV/0!</v>
      </c>
      <c r="Z535" t="e">
        <f>IF(DEGREES(ACOS(SIN(RADIANS(G535))*SIN(RADIANS(E537))+COS(RADIANS(G535))*COS(RADIANS(E537))*COS(RADIANS(Z527))))&gt;90,0,$F$4*$F$5/E536^2*(SIN(RADIANS(G535))*SIN(RADIANS(E537))+COS(RADIANS(G535))*COS(RADIANS(E537))*COS(RADIANS(Z527))))</f>
        <v>#DIV/0!</v>
      </c>
      <c r="AA535" t="e">
        <f>IF(DEGREES(ACOS(SIN(RADIANS(G535))*SIN(RADIANS(E537))+COS(RADIANS(G535))*COS(RADIANS(E537))*COS(RADIANS(AA527))))&gt;90,0,$F$4*$F$5/E536^2*(SIN(RADIANS(G535))*SIN(RADIANS(E537))+COS(RADIANS(G535))*COS(RADIANS(E537))*COS(RADIANS(AA527))))</f>
        <v>#DIV/0!</v>
      </c>
      <c r="AB535" t="e">
        <f>IF(DEGREES(ACOS(SIN(RADIANS(G535))*SIN(RADIANS(E537))+COS(RADIANS(G535))*COS(RADIANS(E537))*COS(RADIANS(AB527))))&gt;90,0,$F$4*$F$5/E536^2*(SIN(RADIANS(G535))*SIN(RADIANS(E537))+COS(RADIANS(G535))*COS(RADIANS(E537))*COS(RADIANS(AB527))))</f>
        <v>#DIV/0!</v>
      </c>
      <c r="AC535" t="e">
        <f>IF(DEGREES(ACOS(SIN(RADIANS(G535))*SIN(RADIANS(E537))+COS(RADIANS(G535))*COS(RADIANS(E537))*COS(RADIANS(AC527))))&gt;90,0,$F$4*$F$5/E536^2*(SIN(RADIANS(G535))*SIN(RADIANS(E537))+COS(RADIANS(G535))*COS(RADIANS(E537))*COS(RADIANS(AC527))))</f>
        <v>#DIV/0!</v>
      </c>
      <c r="AD535" t="e">
        <f>IF(DEGREES(ACOS(SIN(RADIANS(G535))*SIN(RADIANS(E537))+COS(RADIANS(G535))*COS(RADIANS(E537))*COS(RADIANS(AD527))))&gt;90,0,$F$4*$F$5/E536^2*(SIN(RADIANS(G535))*SIN(RADIANS(E537))+COS(RADIANS(G535))*COS(RADIANS(E537))*COS(RADIANS(AD527))))</f>
        <v>#DIV/0!</v>
      </c>
      <c r="AE535" t="e">
        <f>IF(DEGREES(ACOS(SIN(RADIANS(G535))*SIN(RADIANS(E537))+COS(RADIANS(G535))*COS(RADIANS(E537))*COS(RADIANS(AE527))))&gt;90,0,$F$4*$F$5/E536^2*(SIN(RADIANS(G535))*SIN(RADIANS(E537))+COS(RADIANS(G535))*COS(RADIANS(E537))*COS(RADIANS(AE527))))</f>
        <v>#DIV/0!</v>
      </c>
      <c r="AF535" t="e">
        <f>IF(DEGREES(ACOS(SIN(RADIANS(G535))*SIN(RADIANS(E537))+COS(RADIANS(G535))*COS(RADIANS(E537))*COS(RADIANS(AF527))))&gt;90,0,$F$4*$F$5/E536^2*(SIN(RADIANS(G535))*SIN(RADIANS(E537))+COS(RADIANS(G535))*COS(RADIANS(E537))*COS(RADIANS(AF527))))</f>
        <v>#DIV/0!</v>
      </c>
      <c r="AG535" t="e">
        <f>IF(DEGREES(ACOS(SIN(RADIANS(G535))*SIN(RADIANS(E537))+COS(RADIANS(G535))*COS(RADIANS(E537))*COS(RADIANS(AG527))))&gt;90,0,$F$4*$F$5/E536^2*(SIN(RADIANS(G535))*SIN(RADIANS(E537))+COS(RADIANS(G535))*COS(RADIANS(E537))*COS(RADIANS(AG527))))</f>
        <v>#DIV/0!</v>
      </c>
      <c r="AH535" t="e">
        <f>IF(DEGREES(ACOS(SIN(RADIANS(G535))*SIN(RADIANS(E537))+COS(RADIANS(G535))*COS(RADIANS(E537))*COS(RADIANS(AH527))))&gt;90,0,$F$4*$F$5/E536^2*(SIN(RADIANS(G535))*SIN(RADIANS(E537))+COS(RADIANS(G535))*COS(RADIANS(E537))*COS(RADIANS(AH527))))</f>
        <v>#DIV/0!</v>
      </c>
      <c r="AI535" t="e">
        <f>IF(DEGREES(ACOS(SIN(RADIANS(G535))*SIN(RADIANS(E537))+COS(RADIANS(G535))*COS(RADIANS(E537))*COS(RADIANS(AI527))))&gt;90,0,$F$4*$F$5/E536^2*(SIN(RADIANS(G535))*SIN(RADIANS(E537))+COS(RADIANS(G535))*COS(RADIANS(E537))*COS(RADIANS(AI527))))</f>
        <v>#DIV/0!</v>
      </c>
      <c r="AJ535" t="e">
        <f>IF(DEGREES(ACOS(SIN(RADIANS(G535))*SIN(RADIANS(E537))+COS(RADIANS(G535))*COS(RADIANS(E537))*COS(RADIANS(AJ527))))&gt;90,0,$F$4*$F$5/E536^2*(SIN(RADIANS(G535))*SIN(RADIANS(E537))+COS(RADIANS(G535))*COS(RADIANS(E537))*COS(RADIANS(AJ527))))</f>
        <v>#DIV/0!</v>
      </c>
      <c r="AK535">
        <f>IF(DEGREES(ACOS(SIN(RADIANS(G535))*SIN(RADIANS(E537))+COS(RADIANS(G535))*COS(RADIANS(E537))*COS(RADIANS(AK527))))&gt;90,0,$F$4*$F$5/E536^2*(SIN(RADIANS(G535))*SIN(RADIANS(E537))+COS(RADIANS(G535))*COS(RADIANS(E537))*COS(RADIANS(AK527))))</f>
        <v>0</v>
      </c>
      <c r="AL535">
        <f>IF(DEGREES(ACOS(SIN(RADIANS(G535))*SIN(RADIANS(E537))+COS(RADIANS(G535))*COS(RADIANS(E537))*COS(RADIANS(AL527))))&gt;90,0,$F$4*$F$5/E536^2*(SIN(RADIANS(G535))*SIN(RADIANS(E537))+COS(RADIANS(G535))*COS(RADIANS(E537))*COS(RADIANS(AL527))))</f>
        <v>0</v>
      </c>
      <c r="AM535">
        <f>IF(DEGREES(ACOS(SIN(RADIANS(G535))*SIN(RADIANS(E537))+COS(RADIANS(G535))*COS(RADIANS(E537))*COS(RADIANS(AM527))))&gt;90,0,$F$4*$F$5/E536^2*(SIN(RADIANS(G535))*SIN(RADIANS(E537))+COS(RADIANS(G535))*COS(RADIANS(E537))*COS(RADIANS(AM527))))</f>
        <v>0</v>
      </c>
      <c r="AN535">
        <f>IF(DEGREES(ACOS(SIN(RADIANS(G535))*SIN(RADIANS(E537))+COS(RADIANS(G535))*COS(RADIANS(E537))*COS(RADIANS(AN527))))&gt;90,0,$F$4*$F$5/E536^2*(SIN(RADIANS(G535))*SIN(RADIANS(E537))+COS(RADIANS(G535))*COS(RADIANS(E537))*COS(RADIANS(AN527))))</f>
        <v>0</v>
      </c>
      <c r="AO535">
        <f>IF(DEGREES(ACOS(SIN(RADIANS(G535))*SIN(RADIANS(E537))+COS(RADIANS(G535))*COS(RADIANS(E537))*COS(RADIANS(AO527))))&gt;90,0,$F$4*$F$5/E536^2*(SIN(RADIANS(G535))*SIN(RADIANS(E537))+COS(RADIANS(G535))*COS(RADIANS(E537))*COS(RADIANS(AO527))))</f>
        <v>0</v>
      </c>
      <c r="AP535">
        <f>IF(DEGREES(ACOS(SIN(RADIANS(G535))*SIN(RADIANS(E537))+COS(RADIANS(G535))*COS(RADIANS(E537))*COS(RADIANS(AP527))))&gt;90,0,$F$4*$F$5/E536^2*(SIN(RADIANS(G535))*SIN(RADIANS(E537))+COS(RADIANS(G535))*COS(RADIANS(E537))*COS(RADIANS(AP527))))</f>
        <v>0</v>
      </c>
      <c r="AQ535">
        <f>IF(DEGREES(ACOS(SIN(RADIANS(G535))*SIN(RADIANS(E537))+COS(RADIANS(G535))*COS(RADIANS(E537))*COS(RADIANS(AQ527))))&gt;90,0,$F$4*$F$5/E536^2*(SIN(RADIANS(G535))*SIN(RADIANS(E537))+COS(RADIANS(G535))*COS(RADIANS(E537))*COS(RADIANS(AQ527))))</f>
        <v>0</v>
      </c>
      <c r="AR535">
        <f>IF(DEGREES(ACOS(SIN(RADIANS(G535))*SIN(RADIANS(E537))+COS(RADIANS(G535))*COS(RADIANS(E537))*COS(RADIANS(AR527))))&gt;90,0,$F$4*$F$5/E536^2*(SIN(RADIANS(G535))*SIN(RADIANS(E537))+COS(RADIANS(G535))*COS(RADIANS(E537))*COS(RADIANS(AR527))))</f>
        <v>0</v>
      </c>
    </row>
    <row r="536" spans="2:44" x14ac:dyDescent="0.5">
      <c r="B536" s="40" t="s">
        <v>785</v>
      </c>
      <c r="E536">
        <f>$F$6*(1-$F$7^2)/(1+$F$7*COS(RADIANS(E530)))</f>
        <v>0</v>
      </c>
      <c r="G536">
        <v>20</v>
      </c>
      <c r="I536">
        <f>IF(DEGREES(ACOS(SIN(RADIANS(G536))*SIN(RADIANS(E537))+COS(RADIANS(G536))*COS(RADIANS(E537))*COS(RADIANS(I527))))&gt;90,0,$F$4*$F$5/E536^2*(SIN(RADIANS(G536))*SIN(RADIANS(E537))+COS(RADIANS(G536))*COS(RADIANS(E537))*COS(RADIANS(I527))))</f>
        <v>0</v>
      </c>
      <c r="J536">
        <f>IF(DEGREES(ACOS(SIN(RADIANS(G536))*SIN(RADIANS(E537))+COS(RADIANS(G536))*COS(RADIANS(E537))*COS(RADIANS(J527))))&gt;90,0,$F$4*$F$5/E536^2*(SIN(RADIANS(G536))*SIN(RADIANS(E537))+COS(RADIANS(G536))*COS(RADIANS(E537))*COS(RADIANS(J527))))</f>
        <v>0</v>
      </c>
      <c r="K536">
        <f>IF(DEGREES(ACOS(SIN(RADIANS(G536))*SIN(RADIANS(E537))+COS(RADIANS(G536))*COS(RADIANS(E537))*COS(RADIANS(K527))))&gt;90,0,$F$4*$F$5/E536^2*(SIN(RADIANS(G536))*SIN(RADIANS(E537))+COS(RADIANS(G536))*COS(RADIANS(E537))*COS(RADIANS(K527))))</f>
        <v>0</v>
      </c>
      <c r="L536">
        <f>IF(DEGREES(ACOS(SIN(RADIANS(G536))*SIN(RADIANS(E537))+COS(RADIANS(G536))*COS(RADIANS(E537))*COS(RADIANS(L527))))&gt;90,0,$F$4*$F$5/E536^2*(SIN(RADIANS(G536))*SIN(RADIANS(E537))+COS(RADIANS(G536))*COS(RADIANS(E537))*COS(RADIANS(L527))))</f>
        <v>0</v>
      </c>
      <c r="M536">
        <f>IF(DEGREES(ACOS(SIN(RADIANS(G536))*SIN(RADIANS(E537))+COS(RADIANS(G536))*COS(RADIANS(E537))*COS(RADIANS(M527))))&gt;90,0,$F$4*$F$5/E536^2*(SIN(RADIANS(G536))*SIN(RADIANS(E537))+COS(RADIANS(G536))*COS(RADIANS(E537))*COS(RADIANS(M527))))</f>
        <v>0</v>
      </c>
      <c r="N536">
        <f>IF(DEGREES(ACOS(SIN(RADIANS(G536))*SIN(RADIANS(E537))+COS(RADIANS(G536))*COS(RADIANS(E537))*COS(RADIANS(N527))))&gt;90,0,$F$4*$F$5/E536^2*(SIN(RADIANS(G536))*SIN(RADIANS(E537))+COS(RADIANS(G536))*COS(RADIANS(E537))*COS(RADIANS(N527))))</f>
        <v>0</v>
      </c>
      <c r="O536">
        <f>IF(DEGREES(ACOS(SIN(RADIANS(G536))*SIN(RADIANS(E537))+COS(RADIANS(G536))*COS(RADIANS(E537))*COS(RADIANS(O527))))&gt;90,0,$F$4*$F$5/E536^2*(SIN(RADIANS(G536))*SIN(RADIANS(E537))+COS(RADIANS(G536))*COS(RADIANS(E537))*COS(RADIANS(O527))))</f>
        <v>0</v>
      </c>
      <c r="P536">
        <f>IF(DEGREES(ACOS(SIN(RADIANS(G536))*SIN(RADIANS(E537))+COS(RADIANS(G536))*COS(RADIANS(E537))*COS(RADIANS(P527))))&gt;90,0,$F$4*$F$5/E536^2*(SIN(RADIANS(G536))*SIN(RADIANS(E537))+COS(RADIANS(G536))*COS(RADIANS(E537))*COS(RADIANS(P527))))</f>
        <v>0</v>
      </c>
      <c r="Q536">
        <f>IF(DEGREES(ACOS(SIN(RADIANS(G536))*SIN(RADIANS(E537))+COS(RADIANS(G536))*COS(RADIANS(E537))*COS(RADIANS(Q527))))&gt;90,0,$F$4*$F$5/E536^2*(SIN(RADIANS(G536))*SIN(RADIANS(E537))+COS(RADIANS(G536))*COS(RADIANS(E537))*COS(RADIANS(Q527))))</f>
        <v>0</v>
      </c>
      <c r="R536" t="e">
        <f>IF(DEGREES(ACOS(SIN(RADIANS(G536))*SIN(RADIANS(E537))+COS(RADIANS(G536))*COS(RADIANS(E537))*COS(RADIANS(R527))))&gt;90,0,$F$4*$F$5/E536^2*(SIN(RADIANS(G536))*SIN(RADIANS(E537))+COS(RADIANS(G536))*COS(RADIANS(E537))*COS(RADIANS(R527))))</f>
        <v>#DIV/0!</v>
      </c>
      <c r="S536" t="e">
        <f>IF(DEGREES(ACOS(SIN(RADIANS(G536))*SIN(RADIANS(E537))+COS(RADIANS(G536))*COS(RADIANS(E537))*COS(RADIANS(S527))))&gt;90,0,$F$4*$F$5/E536^2*(SIN(RADIANS(G536))*SIN(RADIANS(E537))+COS(RADIANS(G536))*COS(RADIANS(E537))*COS(RADIANS(S527))))</f>
        <v>#DIV/0!</v>
      </c>
      <c r="T536" t="e">
        <f>IF(DEGREES(ACOS(SIN(RADIANS(G536))*SIN(RADIANS(E537))+COS(RADIANS(G536))*COS(RADIANS(E537))*COS(RADIANS(T527))))&gt;90,0,$F$4*$F$5/E536^2*(SIN(RADIANS(G536))*SIN(RADIANS(E537))+COS(RADIANS(G536))*COS(RADIANS(E537))*COS(RADIANS(T527))))</f>
        <v>#DIV/0!</v>
      </c>
      <c r="U536" t="e">
        <f>IF(DEGREES(ACOS(SIN(RADIANS(G536))*SIN(RADIANS(E537))+COS(RADIANS(G536))*COS(RADIANS(E537))*COS(RADIANS(U527))))&gt;90,0,$F$4*$F$5/E536^2*(SIN(RADIANS(G536))*SIN(RADIANS(E537))+COS(RADIANS(G536))*COS(RADIANS(E537))*COS(RADIANS(U527))))</f>
        <v>#DIV/0!</v>
      </c>
      <c r="V536" t="e">
        <f>IF(DEGREES(ACOS(SIN(RADIANS(G536))*SIN(RADIANS(E537))+COS(RADIANS(G536))*COS(RADIANS(E537))*COS(RADIANS(V527))))&gt;90,0,$F$4*$F$5/E536^2*(SIN(RADIANS(G536))*SIN(RADIANS(E537))+COS(RADIANS(G536))*COS(RADIANS(E537))*COS(RADIANS(V527))))</f>
        <v>#DIV/0!</v>
      </c>
      <c r="W536" t="e">
        <f>IF(DEGREES(ACOS(SIN(RADIANS(G536))*SIN(RADIANS(E537))+COS(RADIANS(G536))*COS(RADIANS(E537))*COS(RADIANS(W527))))&gt;90,0,$F$4*$F$5/E536^2*(SIN(RADIANS(G536))*SIN(RADIANS(E537))+COS(RADIANS(G536))*COS(RADIANS(E537))*COS(RADIANS(W527))))</f>
        <v>#DIV/0!</v>
      </c>
      <c r="X536" t="e">
        <f>IF(DEGREES(ACOS(SIN(RADIANS(G536))*SIN(RADIANS(E537))+COS(RADIANS(G536))*COS(RADIANS(E537))*COS(RADIANS(X527))))&gt;90,0,$F$4*$F$5/E536^2*(SIN(RADIANS(G536))*SIN(RADIANS(E537))+COS(RADIANS(G536))*COS(RADIANS(E537))*COS(RADIANS(X527))))</f>
        <v>#DIV/0!</v>
      </c>
      <c r="Y536" t="e">
        <f>IF(DEGREES(ACOS(SIN(RADIANS(G536))*SIN(RADIANS(E537))+COS(RADIANS(G536))*COS(RADIANS(E537))*COS(RADIANS(Y527))))&gt;90,0,$F$4*$F$5/E536^2*(SIN(RADIANS(G536))*SIN(RADIANS(E537))+COS(RADIANS(G536))*COS(RADIANS(E537))*COS(RADIANS(Y527))))</f>
        <v>#DIV/0!</v>
      </c>
      <c r="Z536" t="e">
        <f>IF(DEGREES(ACOS(SIN(RADIANS(G536))*SIN(RADIANS(E537))+COS(RADIANS(G536))*COS(RADIANS(E537))*COS(RADIANS(Z527))))&gt;90,0,$F$4*$F$5/E536^2*(SIN(RADIANS(G536))*SIN(RADIANS(E537))+COS(RADIANS(G536))*COS(RADIANS(E537))*COS(RADIANS(Z527))))</f>
        <v>#DIV/0!</v>
      </c>
      <c r="AA536" t="e">
        <f>IF(DEGREES(ACOS(SIN(RADIANS(G536))*SIN(RADIANS(E537))+COS(RADIANS(G536))*COS(RADIANS(E537))*COS(RADIANS(AA527))))&gt;90,0,$F$4*$F$5/E536^2*(SIN(RADIANS(G536))*SIN(RADIANS(E537))+COS(RADIANS(G536))*COS(RADIANS(E537))*COS(RADIANS(AA527))))</f>
        <v>#DIV/0!</v>
      </c>
      <c r="AB536" t="e">
        <f>IF(DEGREES(ACOS(SIN(RADIANS(G536))*SIN(RADIANS(E537))+COS(RADIANS(G536))*COS(RADIANS(E537))*COS(RADIANS(AB527))))&gt;90,0,$F$4*$F$5/E536^2*(SIN(RADIANS(G536))*SIN(RADIANS(E537))+COS(RADIANS(G536))*COS(RADIANS(E537))*COS(RADIANS(AB527))))</f>
        <v>#DIV/0!</v>
      </c>
      <c r="AC536" t="e">
        <f>IF(DEGREES(ACOS(SIN(RADIANS(G536))*SIN(RADIANS(E537))+COS(RADIANS(G536))*COS(RADIANS(E537))*COS(RADIANS(AC527))))&gt;90,0,$F$4*$F$5/E536^2*(SIN(RADIANS(G536))*SIN(RADIANS(E537))+COS(RADIANS(G536))*COS(RADIANS(E537))*COS(RADIANS(AC527))))</f>
        <v>#DIV/0!</v>
      </c>
      <c r="AD536" t="e">
        <f>IF(DEGREES(ACOS(SIN(RADIANS(G536))*SIN(RADIANS(E537))+COS(RADIANS(G536))*COS(RADIANS(E537))*COS(RADIANS(AD527))))&gt;90,0,$F$4*$F$5/E536^2*(SIN(RADIANS(G536))*SIN(RADIANS(E537))+COS(RADIANS(G536))*COS(RADIANS(E537))*COS(RADIANS(AD527))))</f>
        <v>#DIV/0!</v>
      </c>
      <c r="AE536" t="e">
        <f>IF(DEGREES(ACOS(SIN(RADIANS(G536))*SIN(RADIANS(E537))+COS(RADIANS(G536))*COS(RADIANS(E537))*COS(RADIANS(AE527))))&gt;90,0,$F$4*$F$5/E536^2*(SIN(RADIANS(G536))*SIN(RADIANS(E537))+COS(RADIANS(G536))*COS(RADIANS(E537))*COS(RADIANS(AE527))))</f>
        <v>#DIV/0!</v>
      </c>
      <c r="AF536" t="e">
        <f>IF(DEGREES(ACOS(SIN(RADIANS(G536))*SIN(RADIANS(E537))+COS(RADIANS(G536))*COS(RADIANS(E537))*COS(RADIANS(AF527))))&gt;90,0,$F$4*$F$5/E536^2*(SIN(RADIANS(G536))*SIN(RADIANS(E537))+COS(RADIANS(G536))*COS(RADIANS(E537))*COS(RADIANS(AF527))))</f>
        <v>#DIV/0!</v>
      </c>
      <c r="AG536" t="e">
        <f>IF(DEGREES(ACOS(SIN(RADIANS(G536))*SIN(RADIANS(E537))+COS(RADIANS(G536))*COS(RADIANS(E537))*COS(RADIANS(AG527))))&gt;90,0,$F$4*$F$5/E536^2*(SIN(RADIANS(G536))*SIN(RADIANS(E537))+COS(RADIANS(G536))*COS(RADIANS(E537))*COS(RADIANS(AG527))))</f>
        <v>#DIV/0!</v>
      </c>
      <c r="AH536" t="e">
        <f>IF(DEGREES(ACOS(SIN(RADIANS(G536))*SIN(RADIANS(E537))+COS(RADIANS(G536))*COS(RADIANS(E537))*COS(RADIANS(AH527))))&gt;90,0,$F$4*$F$5/E536^2*(SIN(RADIANS(G536))*SIN(RADIANS(E537))+COS(RADIANS(G536))*COS(RADIANS(E537))*COS(RADIANS(AH527))))</f>
        <v>#DIV/0!</v>
      </c>
      <c r="AI536" t="e">
        <f>IF(DEGREES(ACOS(SIN(RADIANS(G536))*SIN(RADIANS(E537))+COS(RADIANS(G536))*COS(RADIANS(E537))*COS(RADIANS(AI527))))&gt;90,0,$F$4*$F$5/E536^2*(SIN(RADIANS(G536))*SIN(RADIANS(E537))+COS(RADIANS(G536))*COS(RADIANS(E537))*COS(RADIANS(AI527))))</f>
        <v>#DIV/0!</v>
      </c>
      <c r="AJ536" t="e">
        <f>IF(DEGREES(ACOS(SIN(RADIANS(G536))*SIN(RADIANS(E537))+COS(RADIANS(G536))*COS(RADIANS(E537))*COS(RADIANS(AJ527))))&gt;90,0,$F$4*$F$5/E536^2*(SIN(RADIANS(G536))*SIN(RADIANS(E537))+COS(RADIANS(G536))*COS(RADIANS(E537))*COS(RADIANS(AJ527))))</f>
        <v>#DIV/0!</v>
      </c>
      <c r="AK536">
        <f>IF(DEGREES(ACOS(SIN(RADIANS(G536))*SIN(RADIANS(E537))+COS(RADIANS(G536))*COS(RADIANS(E537))*COS(RADIANS(AK527))))&gt;90,0,$F$4*$F$5/E536^2*(SIN(RADIANS(G536))*SIN(RADIANS(E537))+COS(RADIANS(G536))*COS(RADIANS(E537))*COS(RADIANS(AK527))))</f>
        <v>0</v>
      </c>
      <c r="AL536">
        <f>IF(DEGREES(ACOS(SIN(RADIANS(G536))*SIN(RADIANS(E537))+COS(RADIANS(G536))*COS(RADIANS(E537))*COS(RADIANS(AL527))))&gt;90,0,$F$4*$F$5/E536^2*(SIN(RADIANS(G536))*SIN(RADIANS(E537))+COS(RADIANS(G536))*COS(RADIANS(E537))*COS(RADIANS(AL527))))</f>
        <v>0</v>
      </c>
      <c r="AM536">
        <f>IF(DEGREES(ACOS(SIN(RADIANS(G536))*SIN(RADIANS(E537))+COS(RADIANS(G536))*COS(RADIANS(E537))*COS(RADIANS(AM527))))&gt;90,0,$F$4*$F$5/E536^2*(SIN(RADIANS(G536))*SIN(RADIANS(E537))+COS(RADIANS(G536))*COS(RADIANS(E537))*COS(RADIANS(AM527))))</f>
        <v>0</v>
      </c>
      <c r="AN536">
        <f>IF(DEGREES(ACOS(SIN(RADIANS(G536))*SIN(RADIANS(E537))+COS(RADIANS(G536))*COS(RADIANS(E537))*COS(RADIANS(AN527))))&gt;90,0,$F$4*$F$5/E536^2*(SIN(RADIANS(G536))*SIN(RADIANS(E537))+COS(RADIANS(G536))*COS(RADIANS(E537))*COS(RADIANS(AN527))))</f>
        <v>0</v>
      </c>
      <c r="AO536">
        <f>IF(DEGREES(ACOS(SIN(RADIANS(G536))*SIN(RADIANS(E537))+COS(RADIANS(G536))*COS(RADIANS(E537))*COS(RADIANS(AO527))))&gt;90,0,$F$4*$F$5/E536^2*(SIN(RADIANS(G536))*SIN(RADIANS(E537))+COS(RADIANS(G536))*COS(RADIANS(E537))*COS(RADIANS(AO527))))</f>
        <v>0</v>
      </c>
      <c r="AP536">
        <f>IF(DEGREES(ACOS(SIN(RADIANS(G536))*SIN(RADIANS(E537))+COS(RADIANS(G536))*COS(RADIANS(E537))*COS(RADIANS(AP527))))&gt;90,0,$F$4*$F$5/E536^2*(SIN(RADIANS(G536))*SIN(RADIANS(E537))+COS(RADIANS(G536))*COS(RADIANS(E537))*COS(RADIANS(AP527))))</f>
        <v>0</v>
      </c>
      <c r="AQ536">
        <f>IF(DEGREES(ACOS(SIN(RADIANS(G536))*SIN(RADIANS(E537))+COS(RADIANS(G536))*COS(RADIANS(E537))*COS(RADIANS(AQ527))))&gt;90,0,$F$4*$F$5/E536^2*(SIN(RADIANS(G536))*SIN(RADIANS(E537))+COS(RADIANS(G536))*COS(RADIANS(E537))*COS(RADIANS(AQ527))))</f>
        <v>0</v>
      </c>
      <c r="AR536">
        <f>IF(DEGREES(ACOS(SIN(RADIANS(G536))*SIN(RADIANS(E537))+COS(RADIANS(G536))*COS(RADIANS(E537))*COS(RADIANS(AR527))))&gt;90,0,$F$4*$F$5/E536^2*(SIN(RADIANS(G536))*SIN(RADIANS(E537))+COS(RADIANS(G536))*COS(RADIANS(E537))*COS(RADIANS(AR527))))</f>
        <v>0</v>
      </c>
    </row>
    <row r="537" spans="2:44" x14ac:dyDescent="0.5">
      <c r="B537" s="40" t="s">
        <v>735</v>
      </c>
      <c r="E537">
        <f>IF($F$8&gt;90,180-$F$8,$F$8)*SIN(RADIANS(E531))</f>
        <v>0</v>
      </c>
      <c r="G537">
        <v>10</v>
      </c>
      <c r="I537">
        <f>IF(DEGREES(ACOS(SIN(RADIANS(G537))*SIN(RADIANS(E537))+COS(RADIANS(G537))*COS(RADIANS(E537))*COS(RADIANS(I527))))&gt;90,0,$F$4*$F$5/E536^2*(SIN(RADIANS(G537))*SIN(RADIANS(E537))+COS(RADIANS(G537))*COS(RADIANS(E537))*COS(RADIANS(I527))))</f>
        <v>0</v>
      </c>
      <c r="J537">
        <f>IF(DEGREES(ACOS(SIN(RADIANS(G537))*SIN(RADIANS(E537))+COS(RADIANS(G537))*COS(RADIANS(E537))*COS(RADIANS(J527))))&gt;90,0,$F$4*$F$5/E536^2*(SIN(RADIANS(G537))*SIN(RADIANS(E537))+COS(RADIANS(G537))*COS(RADIANS(E537))*COS(RADIANS(J527))))</f>
        <v>0</v>
      </c>
      <c r="K537">
        <f>IF(DEGREES(ACOS(SIN(RADIANS(G537))*SIN(RADIANS(E537))+COS(RADIANS(G537))*COS(RADIANS(E537))*COS(RADIANS(K527))))&gt;90,0,$F$4*$F$5/E536^2*(SIN(RADIANS(G537))*SIN(RADIANS(E537))+COS(RADIANS(G537))*COS(RADIANS(E537))*COS(RADIANS(K527))))</f>
        <v>0</v>
      </c>
      <c r="L537">
        <f>IF(DEGREES(ACOS(SIN(RADIANS(G537))*SIN(RADIANS(E537))+COS(RADIANS(G537))*COS(RADIANS(E537))*COS(RADIANS(L527))))&gt;90,0,$F$4*$F$5/E536^2*(SIN(RADIANS(G537))*SIN(RADIANS(E537))+COS(RADIANS(G537))*COS(RADIANS(E537))*COS(RADIANS(L527))))</f>
        <v>0</v>
      </c>
      <c r="M537">
        <f>IF(DEGREES(ACOS(SIN(RADIANS(G537))*SIN(RADIANS(E537))+COS(RADIANS(G537))*COS(RADIANS(E537))*COS(RADIANS(M527))))&gt;90,0,$F$4*$F$5/E536^2*(SIN(RADIANS(G537))*SIN(RADIANS(E537))+COS(RADIANS(G537))*COS(RADIANS(E537))*COS(RADIANS(M527))))</f>
        <v>0</v>
      </c>
      <c r="N537">
        <f>IF(DEGREES(ACOS(SIN(RADIANS(G537))*SIN(RADIANS(E537))+COS(RADIANS(G537))*COS(RADIANS(E537))*COS(RADIANS(N527))))&gt;90,0,$F$4*$F$5/E536^2*(SIN(RADIANS(G537))*SIN(RADIANS(E537))+COS(RADIANS(G537))*COS(RADIANS(E537))*COS(RADIANS(N527))))</f>
        <v>0</v>
      </c>
      <c r="O537">
        <f>IF(DEGREES(ACOS(SIN(RADIANS(G537))*SIN(RADIANS(E537))+COS(RADIANS(G537))*COS(RADIANS(E537))*COS(RADIANS(O527))))&gt;90,0,$F$4*$F$5/E536^2*(SIN(RADIANS(G537))*SIN(RADIANS(E537))+COS(RADIANS(G537))*COS(RADIANS(E537))*COS(RADIANS(O527))))</f>
        <v>0</v>
      </c>
      <c r="P537">
        <f>IF(DEGREES(ACOS(SIN(RADIANS(G537))*SIN(RADIANS(E537))+COS(RADIANS(G537))*COS(RADIANS(E537))*COS(RADIANS(P527))))&gt;90,0,$F$4*$F$5/E536^2*(SIN(RADIANS(G537))*SIN(RADIANS(E537))+COS(RADIANS(G537))*COS(RADIANS(E537))*COS(RADIANS(P527))))</f>
        <v>0</v>
      </c>
      <c r="Q537">
        <f>IF(DEGREES(ACOS(SIN(RADIANS(G537))*SIN(RADIANS(E537))+COS(RADIANS(G537))*COS(RADIANS(E537))*COS(RADIANS(Q527))))&gt;90,0,$F$4*$F$5/E536^2*(SIN(RADIANS(G537))*SIN(RADIANS(E537))+COS(RADIANS(G537))*COS(RADIANS(E537))*COS(RADIANS(Q527))))</f>
        <v>0</v>
      </c>
      <c r="R537" t="e">
        <f>IF(DEGREES(ACOS(SIN(RADIANS(G537))*SIN(RADIANS(E537))+COS(RADIANS(G537))*COS(RADIANS(E537))*COS(RADIANS(R527))))&gt;90,0,$F$4*$F$5/E536^2*(SIN(RADIANS(G537))*SIN(RADIANS(E537))+COS(RADIANS(G537))*COS(RADIANS(E537))*COS(RADIANS(R527))))</f>
        <v>#DIV/0!</v>
      </c>
      <c r="S537" t="e">
        <f>IF(DEGREES(ACOS(SIN(RADIANS(G537))*SIN(RADIANS(E537))+COS(RADIANS(G537))*COS(RADIANS(E537))*COS(RADIANS(S527))))&gt;90,0,$F$4*$F$5/E536^2*(SIN(RADIANS(G537))*SIN(RADIANS(E537))+COS(RADIANS(G537))*COS(RADIANS(E537))*COS(RADIANS(S527))))</f>
        <v>#DIV/0!</v>
      </c>
      <c r="T537" t="e">
        <f>IF(DEGREES(ACOS(SIN(RADIANS(G537))*SIN(RADIANS(E537))+COS(RADIANS(G537))*COS(RADIANS(E537))*COS(RADIANS(T527))))&gt;90,0,$F$4*$F$5/E536^2*(SIN(RADIANS(G537))*SIN(RADIANS(E537))+COS(RADIANS(G537))*COS(RADIANS(E537))*COS(RADIANS(T527))))</f>
        <v>#DIV/0!</v>
      </c>
      <c r="U537" t="e">
        <f>IF(DEGREES(ACOS(SIN(RADIANS(G537))*SIN(RADIANS(E537))+COS(RADIANS(G537))*COS(RADIANS(E537))*COS(RADIANS(U527))))&gt;90,0,$F$4*$F$5/E536^2*(SIN(RADIANS(G537))*SIN(RADIANS(E537))+COS(RADIANS(G537))*COS(RADIANS(E537))*COS(RADIANS(U527))))</f>
        <v>#DIV/0!</v>
      </c>
      <c r="V537" t="e">
        <f>IF(DEGREES(ACOS(SIN(RADIANS(G537))*SIN(RADIANS(E537))+COS(RADIANS(G537))*COS(RADIANS(E537))*COS(RADIANS(V527))))&gt;90,0,$F$4*$F$5/E536^2*(SIN(RADIANS(G537))*SIN(RADIANS(E537))+COS(RADIANS(G537))*COS(RADIANS(E537))*COS(RADIANS(V527))))</f>
        <v>#DIV/0!</v>
      </c>
      <c r="W537" t="e">
        <f>IF(DEGREES(ACOS(SIN(RADIANS(G537))*SIN(RADIANS(E537))+COS(RADIANS(G537))*COS(RADIANS(E537))*COS(RADIANS(W527))))&gt;90,0,$F$4*$F$5/E536^2*(SIN(RADIANS(G537))*SIN(RADIANS(E537))+COS(RADIANS(G537))*COS(RADIANS(E537))*COS(RADIANS(W527))))</f>
        <v>#DIV/0!</v>
      </c>
      <c r="X537" t="e">
        <f>IF(DEGREES(ACOS(SIN(RADIANS(G537))*SIN(RADIANS(E537))+COS(RADIANS(G537))*COS(RADIANS(E537))*COS(RADIANS(X527))))&gt;90,0,$F$4*$F$5/E536^2*(SIN(RADIANS(G537))*SIN(RADIANS(E537))+COS(RADIANS(G537))*COS(RADIANS(E537))*COS(RADIANS(X527))))</f>
        <v>#DIV/0!</v>
      </c>
      <c r="Y537" t="e">
        <f>IF(DEGREES(ACOS(SIN(RADIANS(G537))*SIN(RADIANS(E537))+COS(RADIANS(G537))*COS(RADIANS(E537))*COS(RADIANS(Y527))))&gt;90,0,$F$4*$F$5/E536^2*(SIN(RADIANS(G537))*SIN(RADIANS(E537))+COS(RADIANS(G537))*COS(RADIANS(E537))*COS(RADIANS(Y527))))</f>
        <v>#DIV/0!</v>
      </c>
      <c r="Z537" t="e">
        <f>IF(DEGREES(ACOS(SIN(RADIANS(G537))*SIN(RADIANS(E537))+COS(RADIANS(G537))*COS(RADIANS(E537))*COS(RADIANS(Z527))))&gt;90,0,$F$4*$F$5/E536^2*(SIN(RADIANS(G537))*SIN(RADIANS(E537))+COS(RADIANS(G537))*COS(RADIANS(E537))*COS(RADIANS(Z527))))</f>
        <v>#DIV/0!</v>
      </c>
      <c r="AA537" t="e">
        <f>IF(DEGREES(ACOS(SIN(RADIANS(G537))*SIN(RADIANS(E537))+COS(RADIANS(G537))*COS(RADIANS(E537))*COS(RADIANS(AA527))))&gt;90,0,$F$4*$F$5/E536^2*(SIN(RADIANS(G537))*SIN(RADIANS(E537))+COS(RADIANS(G537))*COS(RADIANS(E537))*COS(RADIANS(AA527))))</f>
        <v>#DIV/0!</v>
      </c>
      <c r="AB537" t="e">
        <f>IF(DEGREES(ACOS(SIN(RADIANS(G537))*SIN(RADIANS(E537))+COS(RADIANS(G537))*COS(RADIANS(E537))*COS(RADIANS(AB527))))&gt;90,0,$F$4*$F$5/E536^2*(SIN(RADIANS(G537))*SIN(RADIANS(E537))+COS(RADIANS(G537))*COS(RADIANS(E537))*COS(RADIANS(AB527))))</f>
        <v>#DIV/0!</v>
      </c>
      <c r="AC537" t="e">
        <f>IF(DEGREES(ACOS(SIN(RADIANS(G537))*SIN(RADIANS(E537))+COS(RADIANS(G537))*COS(RADIANS(E537))*COS(RADIANS(AC527))))&gt;90,0,$F$4*$F$5/E536^2*(SIN(RADIANS(G537))*SIN(RADIANS(E537))+COS(RADIANS(G537))*COS(RADIANS(E537))*COS(RADIANS(AC527))))</f>
        <v>#DIV/0!</v>
      </c>
      <c r="AD537" t="e">
        <f>IF(DEGREES(ACOS(SIN(RADIANS(G537))*SIN(RADIANS(E537))+COS(RADIANS(G537))*COS(RADIANS(E537))*COS(RADIANS(AD527))))&gt;90,0,$F$4*$F$5/E536^2*(SIN(RADIANS(G537))*SIN(RADIANS(E537))+COS(RADIANS(G537))*COS(RADIANS(E537))*COS(RADIANS(AD527))))</f>
        <v>#DIV/0!</v>
      </c>
      <c r="AE537" t="e">
        <f>IF(DEGREES(ACOS(SIN(RADIANS(G537))*SIN(RADIANS(E537))+COS(RADIANS(G537))*COS(RADIANS(E537))*COS(RADIANS(AE527))))&gt;90,0,$F$4*$F$5/E536^2*(SIN(RADIANS(G537))*SIN(RADIANS(E537))+COS(RADIANS(G537))*COS(RADIANS(E537))*COS(RADIANS(AE527))))</f>
        <v>#DIV/0!</v>
      </c>
      <c r="AF537" t="e">
        <f>IF(DEGREES(ACOS(SIN(RADIANS(G537))*SIN(RADIANS(E537))+COS(RADIANS(G537))*COS(RADIANS(E537))*COS(RADIANS(AF527))))&gt;90,0,$F$4*$F$5/E536^2*(SIN(RADIANS(G537))*SIN(RADIANS(E537))+COS(RADIANS(G537))*COS(RADIANS(E537))*COS(RADIANS(AF527))))</f>
        <v>#DIV/0!</v>
      </c>
      <c r="AG537" t="e">
        <f>IF(DEGREES(ACOS(SIN(RADIANS(G537))*SIN(RADIANS(E537))+COS(RADIANS(G537))*COS(RADIANS(E537))*COS(RADIANS(AG527))))&gt;90,0,$F$4*$F$5/E536^2*(SIN(RADIANS(G537))*SIN(RADIANS(E537))+COS(RADIANS(G537))*COS(RADIANS(E537))*COS(RADIANS(AG527))))</f>
        <v>#DIV/0!</v>
      </c>
      <c r="AH537" t="e">
        <f>IF(DEGREES(ACOS(SIN(RADIANS(G537))*SIN(RADIANS(E537))+COS(RADIANS(G537))*COS(RADIANS(E537))*COS(RADIANS(AH527))))&gt;90,0,$F$4*$F$5/E536^2*(SIN(RADIANS(G537))*SIN(RADIANS(E537))+COS(RADIANS(G537))*COS(RADIANS(E537))*COS(RADIANS(AH527))))</f>
        <v>#DIV/0!</v>
      </c>
      <c r="AI537" t="e">
        <f>IF(DEGREES(ACOS(SIN(RADIANS(G537))*SIN(RADIANS(E537))+COS(RADIANS(G537))*COS(RADIANS(E537))*COS(RADIANS(AI527))))&gt;90,0,$F$4*$F$5/E536^2*(SIN(RADIANS(G537))*SIN(RADIANS(E537))+COS(RADIANS(G537))*COS(RADIANS(E537))*COS(RADIANS(AI527))))</f>
        <v>#DIV/0!</v>
      </c>
      <c r="AJ537" t="e">
        <f>IF(DEGREES(ACOS(SIN(RADIANS(G537))*SIN(RADIANS(E537))+COS(RADIANS(G537))*COS(RADIANS(E537))*COS(RADIANS(AJ527))))&gt;90,0,$F$4*$F$5/E536^2*(SIN(RADIANS(G537))*SIN(RADIANS(E537))+COS(RADIANS(G537))*COS(RADIANS(E537))*COS(RADIANS(AJ527))))</f>
        <v>#DIV/0!</v>
      </c>
      <c r="AK537">
        <f>IF(DEGREES(ACOS(SIN(RADIANS(G537))*SIN(RADIANS(E537))+COS(RADIANS(G537))*COS(RADIANS(E537))*COS(RADIANS(AK527))))&gt;90,0,$F$4*$F$5/E536^2*(SIN(RADIANS(G537))*SIN(RADIANS(E537))+COS(RADIANS(G537))*COS(RADIANS(E537))*COS(RADIANS(AK527))))</f>
        <v>0</v>
      </c>
      <c r="AL537">
        <f>IF(DEGREES(ACOS(SIN(RADIANS(G537))*SIN(RADIANS(E537))+COS(RADIANS(G537))*COS(RADIANS(E537))*COS(RADIANS(AL527))))&gt;90,0,$F$4*$F$5/E536^2*(SIN(RADIANS(G537))*SIN(RADIANS(E537))+COS(RADIANS(G537))*COS(RADIANS(E537))*COS(RADIANS(AL527))))</f>
        <v>0</v>
      </c>
      <c r="AM537">
        <f>IF(DEGREES(ACOS(SIN(RADIANS(G537))*SIN(RADIANS(E537))+COS(RADIANS(G537))*COS(RADIANS(E537))*COS(RADIANS(AM527))))&gt;90,0,$F$4*$F$5/E536^2*(SIN(RADIANS(G537))*SIN(RADIANS(E537))+COS(RADIANS(G537))*COS(RADIANS(E537))*COS(RADIANS(AM527))))</f>
        <v>0</v>
      </c>
      <c r="AN537">
        <f>IF(DEGREES(ACOS(SIN(RADIANS(G537))*SIN(RADIANS(E537))+COS(RADIANS(G537))*COS(RADIANS(E537))*COS(RADIANS(AN527))))&gt;90,0,$F$4*$F$5/E536^2*(SIN(RADIANS(G537))*SIN(RADIANS(E537))+COS(RADIANS(G537))*COS(RADIANS(E537))*COS(RADIANS(AN527))))</f>
        <v>0</v>
      </c>
      <c r="AO537">
        <f>IF(DEGREES(ACOS(SIN(RADIANS(G537))*SIN(RADIANS(E537))+COS(RADIANS(G537))*COS(RADIANS(E537))*COS(RADIANS(AO527))))&gt;90,0,$F$4*$F$5/E536^2*(SIN(RADIANS(G537))*SIN(RADIANS(E537))+COS(RADIANS(G537))*COS(RADIANS(E537))*COS(RADIANS(AO527))))</f>
        <v>0</v>
      </c>
      <c r="AP537">
        <f>IF(DEGREES(ACOS(SIN(RADIANS(G537))*SIN(RADIANS(E537))+COS(RADIANS(G537))*COS(RADIANS(E537))*COS(RADIANS(AP527))))&gt;90,0,$F$4*$F$5/E536^2*(SIN(RADIANS(G537))*SIN(RADIANS(E537))+COS(RADIANS(G537))*COS(RADIANS(E537))*COS(RADIANS(AP527))))</f>
        <v>0</v>
      </c>
      <c r="AQ537">
        <f>IF(DEGREES(ACOS(SIN(RADIANS(G537))*SIN(RADIANS(E537))+COS(RADIANS(G537))*COS(RADIANS(E537))*COS(RADIANS(AQ527))))&gt;90,0,$F$4*$F$5/E536^2*(SIN(RADIANS(G537))*SIN(RADIANS(E537))+COS(RADIANS(G537))*COS(RADIANS(E537))*COS(RADIANS(AQ527))))</f>
        <v>0</v>
      </c>
      <c r="AR537">
        <f>IF(DEGREES(ACOS(SIN(RADIANS(G537))*SIN(RADIANS(E537))+COS(RADIANS(G537))*COS(RADIANS(E537))*COS(RADIANS(AR527))))&gt;90,0,$F$4*$F$5/E536^2*(SIN(RADIANS(G537))*SIN(RADIANS(E537))+COS(RADIANS(G537))*COS(RADIANS(E537))*COS(RADIANS(AR527))))</f>
        <v>0</v>
      </c>
    </row>
    <row r="538" spans="2:44" x14ac:dyDescent="0.5">
      <c r="B538" s="40" t="s">
        <v>786</v>
      </c>
      <c r="E538">
        <f>IF($F$10=0,IF(E529&lt;360,E529,E529-360),($F$10+1)*E529)</f>
        <v>210</v>
      </c>
      <c r="G538">
        <v>0</v>
      </c>
      <c r="I538">
        <f>IF(DEGREES(ACOS(SIN(RADIANS(G538))*SIN(RADIANS(E537))+COS(RADIANS(G538))*COS(RADIANS(E537))*COS(RADIANS(I527))))&gt;90,0,$F$4*$F$5/E536^2*(SIN(RADIANS(G538))*SIN(RADIANS(E537))+COS(RADIANS(G538))*COS(RADIANS(E537))*COS(RADIANS(I527))))</f>
        <v>0</v>
      </c>
      <c r="J538">
        <f>IF(DEGREES(ACOS(SIN(RADIANS(G538))*SIN(RADIANS(E537))+COS(RADIANS(G538))*COS(RADIANS(E537))*COS(RADIANS(J527))))&gt;90,0,$F$4*$F$5/E536^2*(SIN(RADIANS(G538))*SIN(RADIANS(E537))+COS(RADIANS(G538))*COS(RADIANS(E537))*COS(RADIANS(J527))))</f>
        <v>0</v>
      </c>
      <c r="K538">
        <f>IF(DEGREES(ACOS(SIN(RADIANS(G538))*SIN(RADIANS(E537))+COS(RADIANS(G538))*COS(RADIANS(E537))*COS(RADIANS(K527))))&gt;90,0,$F$4*$F$5/E536^2*(SIN(RADIANS(G538))*SIN(RADIANS(E537))+COS(RADIANS(G538))*COS(RADIANS(E537))*COS(RADIANS(K527))))</f>
        <v>0</v>
      </c>
      <c r="L538">
        <f>IF(DEGREES(ACOS(SIN(RADIANS(G538))*SIN(RADIANS(E537))+COS(RADIANS(G538))*COS(RADIANS(E537))*COS(RADIANS(L527))))&gt;90,0,$F$4*$F$5/E536^2*(SIN(RADIANS(G538))*SIN(RADIANS(E537))+COS(RADIANS(G538))*COS(RADIANS(E537))*COS(RADIANS(L527))))</f>
        <v>0</v>
      </c>
      <c r="M538">
        <f>IF(DEGREES(ACOS(SIN(RADIANS(G538))*SIN(RADIANS(E537))+COS(RADIANS(G538))*COS(RADIANS(E537))*COS(RADIANS(M527))))&gt;90,0,$F$4*$F$5/E536^2*(SIN(RADIANS(G538))*SIN(RADIANS(E537))+COS(RADIANS(G538))*COS(RADIANS(E537))*COS(RADIANS(M527))))</f>
        <v>0</v>
      </c>
      <c r="N538">
        <f>IF(DEGREES(ACOS(SIN(RADIANS(G538))*SIN(RADIANS(E537))+COS(RADIANS(G538))*COS(RADIANS(E537))*COS(RADIANS(N527))))&gt;90,0,$F$4*$F$5/E536^2*(SIN(RADIANS(G538))*SIN(RADIANS(E537))+COS(RADIANS(G538))*COS(RADIANS(E537))*COS(RADIANS(N527))))</f>
        <v>0</v>
      </c>
      <c r="O538">
        <f>IF(DEGREES(ACOS(SIN(RADIANS(G538))*SIN(RADIANS(E537))+COS(RADIANS(G538))*COS(RADIANS(E537))*COS(RADIANS(O527))))&gt;90,0,$F$4*$F$5/E536^2*(SIN(RADIANS(G538))*SIN(RADIANS(E537))+COS(RADIANS(G538))*COS(RADIANS(E537))*COS(RADIANS(O527))))</f>
        <v>0</v>
      </c>
      <c r="P538">
        <f>IF(DEGREES(ACOS(SIN(RADIANS(G538))*SIN(RADIANS(E537))+COS(RADIANS(G538))*COS(RADIANS(E537))*COS(RADIANS(P527))))&gt;90,0,$F$4*$F$5/E536^2*(SIN(RADIANS(G538))*SIN(RADIANS(E537))+COS(RADIANS(G538))*COS(RADIANS(E537))*COS(RADIANS(P527))))</f>
        <v>0</v>
      </c>
      <c r="Q538">
        <f>IF(DEGREES(ACOS(SIN(RADIANS(G538))*SIN(RADIANS(E537))+COS(RADIANS(G538))*COS(RADIANS(E537))*COS(RADIANS(Q527))))&gt;90,0,$F$4*$F$5/E536^2*(SIN(RADIANS(G538))*SIN(RADIANS(E537))+COS(RADIANS(G538))*COS(RADIANS(E537))*COS(RADIANS(Q527))))</f>
        <v>0</v>
      </c>
      <c r="R538" t="e">
        <f>IF(DEGREES(ACOS(SIN(RADIANS(G538))*SIN(RADIANS(E537))+COS(RADIANS(G538))*COS(RADIANS(E537))*COS(RADIANS(R527))))&gt;90,0,$F$4*$F$5/E536^2*(SIN(RADIANS(G538))*SIN(RADIANS(E537))+COS(RADIANS(G538))*COS(RADIANS(E537))*COS(RADIANS(R527))))</f>
        <v>#DIV/0!</v>
      </c>
      <c r="S538" t="e">
        <f>IF(DEGREES(ACOS(SIN(RADIANS(G538))*SIN(RADIANS(E537))+COS(RADIANS(G538))*COS(RADIANS(E537))*COS(RADIANS(S527))))&gt;90,0,$F$4*$F$5/E536^2*(SIN(RADIANS(G538))*SIN(RADIANS(E537))+COS(RADIANS(G538))*COS(RADIANS(E537))*COS(RADIANS(S527))))</f>
        <v>#DIV/0!</v>
      </c>
      <c r="T538" t="e">
        <f>IF(DEGREES(ACOS(SIN(RADIANS(G538))*SIN(RADIANS(E537))+COS(RADIANS(G538))*COS(RADIANS(E537))*COS(RADIANS(T527))))&gt;90,0,$F$4*$F$5/E536^2*(SIN(RADIANS(G538))*SIN(RADIANS(E537))+COS(RADIANS(G538))*COS(RADIANS(E537))*COS(RADIANS(T527))))</f>
        <v>#DIV/0!</v>
      </c>
      <c r="U538" t="e">
        <f>IF(DEGREES(ACOS(SIN(RADIANS(G538))*SIN(RADIANS(E537))+COS(RADIANS(G538))*COS(RADIANS(E537))*COS(RADIANS(U527))))&gt;90,0,$F$4*$F$5/E536^2*(SIN(RADIANS(G538))*SIN(RADIANS(E537))+COS(RADIANS(G538))*COS(RADIANS(E537))*COS(RADIANS(U527))))</f>
        <v>#DIV/0!</v>
      </c>
      <c r="V538" t="e">
        <f>IF(DEGREES(ACOS(SIN(RADIANS(G538))*SIN(RADIANS(E537))+COS(RADIANS(G538))*COS(RADIANS(E537))*COS(RADIANS(V527))))&gt;90,0,$F$4*$F$5/E536^2*(SIN(RADIANS(G538))*SIN(RADIANS(E537))+COS(RADIANS(G538))*COS(RADIANS(E537))*COS(RADIANS(V527))))</f>
        <v>#DIV/0!</v>
      </c>
      <c r="W538" t="e">
        <f>IF(DEGREES(ACOS(SIN(RADIANS(G538))*SIN(RADIANS(E537))+COS(RADIANS(G538))*COS(RADIANS(E537))*COS(RADIANS(W527))))&gt;90,0,$F$4*$F$5/E536^2*(SIN(RADIANS(G538))*SIN(RADIANS(E537))+COS(RADIANS(G538))*COS(RADIANS(E537))*COS(RADIANS(W527))))</f>
        <v>#DIV/0!</v>
      </c>
      <c r="X538" t="e">
        <f>IF(DEGREES(ACOS(SIN(RADIANS(G538))*SIN(RADIANS(E537))+COS(RADIANS(G538))*COS(RADIANS(E537))*COS(RADIANS(X527))))&gt;90,0,$F$4*$F$5/E536^2*(SIN(RADIANS(G538))*SIN(RADIANS(E537))+COS(RADIANS(G538))*COS(RADIANS(E537))*COS(RADIANS(X527))))</f>
        <v>#DIV/0!</v>
      </c>
      <c r="Y538" t="e">
        <f>IF(DEGREES(ACOS(SIN(RADIANS(G538))*SIN(RADIANS(E537))+COS(RADIANS(G538))*COS(RADIANS(E537))*COS(RADIANS(Y527))))&gt;90,0,$F$4*$F$5/E536^2*(SIN(RADIANS(G538))*SIN(RADIANS(E537))+COS(RADIANS(G538))*COS(RADIANS(E537))*COS(RADIANS(Y527))))</f>
        <v>#DIV/0!</v>
      </c>
      <c r="Z538" t="e">
        <f>IF(DEGREES(ACOS(SIN(RADIANS(G538))*SIN(RADIANS(E537))+COS(RADIANS(G538))*COS(RADIANS(E537))*COS(RADIANS(Z527))))&gt;90,0,$F$4*$F$5/E536^2*(SIN(RADIANS(G538))*SIN(RADIANS(E537))+COS(RADIANS(G538))*COS(RADIANS(E537))*COS(RADIANS(Z527))))</f>
        <v>#DIV/0!</v>
      </c>
      <c r="AA538" t="e">
        <f>IF(DEGREES(ACOS(SIN(RADIANS(G538))*SIN(RADIANS(E537))+COS(RADIANS(G538))*COS(RADIANS(E537))*COS(RADIANS(AA527))))&gt;90,0,$F$4*$F$5/E536^2*(SIN(RADIANS(G538))*SIN(RADIANS(E537))+COS(RADIANS(G538))*COS(RADIANS(E537))*COS(RADIANS(AA527))))</f>
        <v>#DIV/0!</v>
      </c>
      <c r="AB538" t="e">
        <f>IF(DEGREES(ACOS(SIN(RADIANS(G538))*SIN(RADIANS(E537))+COS(RADIANS(G538))*COS(RADIANS(E537))*COS(RADIANS(AB527))))&gt;90,0,$F$4*$F$5/E536^2*(SIN(RADIANS(G538))*SIN(RADIANS(E537))+COS(RADIANS(G538))*COS(RADIANS(E537))*COS(RADIANS(AB527))))</f>
        <v>#DIV/0!</v>
      </c>
      <c r="AC538" t="e">
        <f>IF(DEGREES(ACOS(SIN(RADIANS(G538))*SIN(RADIANS(E537))+COS(RADIANS(G538))*COS(RADIANS(E537))*COS(RADIANS(AC527))))&gt;90,0,$F$4*$F$5/E536^2*(SIN(RADIANS(G538))*SIN(RADIANS(E537))+COS(RADIANS(G538))*COS(RADIANS(E537))*COS(RADIANS(AC527))))</f>
        <v>#DIV/0!</v>
      </c>
      <c r="AD538" t="e">
        <f>IF(DEGREES(ACOS(SIN(RADIANS(G538))*SIN(RADIANS(E537))+COS(RADIANS(G538))*COS(RADIANS(E537))*COS(RADIANS(AD527))))&gt;90,0,$F$4*$F$5/E536^2*(SIN(RADIANS(G538))*SIN(RADIANS(E537))+COS(RADIANS(G538))*COS(RADIANS(E537))*COS(RADIANS(AD527))))</f>
        <v>#DIV/0!</v>
      </c>
      <c r="AE538" t="e">
        <f>IF(DEGREES(ACOS(SIN(RADIANS(G538))*SIN(RADIANS(E537))+COS(RADIANS(G538))*COS(RADIANS(E537))*COS(RADIANS(AE527))))&gt;90,0,$F$4*$F$5/E536^2*(SIN(RADIANS(G538))*SIN(RADIANS(E537))+COS(RADIANS(G538))*COS(RADIANS(E537))*COS(RADIANS(AE527))))</f>
        <v>#DIV/0!</v>
      </c>
      <c r="AF538" t="e">
        <f>IF(DEGREES(ACOS(SIN(RADIANS(G538))*SIN(RADIANS(E537))+COS(RADIANS(G538))*COS(RADIANS(E537))*COS(RADIANS(AF527))))&gt;90,0,$F$4*$F$5/E536^2*(SIN(RADIANS(G538))*SIN(RADIANS(E537))+COS(RADIANS(G538))*COS(RADIANS(E537))*COS(RADIANS(AF527))))</f>
        <v>#DIV/0!</v>
      </c>
      <c r="AG538" t="e">
        <f>IF(DEGREES(ACOS(SIN(RADIANS(G538))*SIN(RADIANS(E537))+COS(RADIANS(G538))*COS(RADIANS(E537))*COS(RADIANS(AG527))))&gt;90,0,$F$4*$F$5/E536^2*(SIN(RADIANS(G538))*SIN(RADIANS(E537))+COS(RADIANS(G538))*COS(RADIANS(E537))*COS(RADIANS(AG527))))</f>
        <v>#DIV/0!</v>
      </c>
      <c r="AH538" t="e">
        <f>IF(DEGREES(ACOS(SIN(RADIANS(G538))*SIN(RADIANS(E537))+COS(RADIANS(G538))*COS(RADIANS(E537))*COS(RADIANS(AH527))))&gt;90,0,$F$4*$F$5/E536^2*(SIN(RADIANS(G538))*SIN(RADIANS(E537))+COS(RADIANS(G538))*COS(RADIANS(E537))*COS(RADIANS(AH527))))</f>
        <v>#DIV/0!</v>
      </c>
      <c r="AI538" t="e">
        <f>IF(DEGREES(ACOS(SIN(RADIANS(G538))*SIN(RADIANS(E537))+COS(RADIANS(G538))*COS(RADIANS(E537))*COS(RADIANS(AI527))))&gt;90,0,$F$4*$F$5/E536^2*(SIN(RADIANS(G538))*SIN(RADIANS(E537))+COS(RADIANS(G538))*COS(RADIANS(E537))*COS(RADIANS(AI527))))</f>
        <v>#DIV/0!</v>
      </c>
      <c r="AJ538" t="e">
        <f>IF(DEGREES(ACOS(SIN(RADIANS(G538))*SIN(RADIANS(E537))+COS(RADIANS(G538))*COS(RADIANS(E537))*COS(RADIANS(AJ527))))&gt;90,0,$F$4*$F$5/E536^2*(SIN(RADIANS(G538))*SIN(RADIANS(E537))+COS(RADIANS(G538))*COS(RADIANS(E537))*COS(RADIANS(AJ527))))</f>
        <v>#DIV/0!</v>
      </c>
      <c r="AK538">
        <f>IF(DEGREES(ACOS(SIN(RADIANS(G538))*SIN(RADIANS(E537))+COS(RADIANS(G538))*COS(RADIANS(E537))*COS(RADIANS(AK527))))&gt;90,0,$F$4*$F$5/E536^2*(SIN(RADIANS(G538))*SIN(RADIANS(E537))+COS(RADIANS(G538))*COS(RADIANS(E537))*COS(RADIANS(AK527))))</f>
        <v>0</v>
      </c>
      <c r="AL538">
        <f>IF(DEGREES(ACOS(SIN(RADIANS(G538))*SIN(RADIANS(E537))+COS(RADIANS(G538))*COS(RADIANS(E537))*COS(RADIANS(AL527))))&gt;90,0,$F$4*$F$5/E536^2*(SIN(RADIANS(G538))*SIN(RADIANS(E537))+COS(RADIANS(G538))*COS(RADIANS(E537))*COS(RADIANS(AL527))))</f>
        <v>0</v>
      </c>
      <c r="AM538">
        <f>IF(DEGREES(ACOS(SIN(RADIANS(G538))*SIN(RADIANS(E537))+COS(RADIANS(G538))*COS(RADIANS(E537))*COS(RADIANS(AM527))))&gt;90,0,$F$4*$F$5/E536^2*(SIN(RADIANS(G538))*SIN(RADIANS(E537))+COS(RADIANS(G538))*COS(RADIANS(E537))*COS(RADIANS(AM527))))</f>
        <v>0</v>
      </c>
      <c r="AN538">
        <f>IF(DEGREES(ACOS(SIN(RADIANS(G538))*SIN(RADIANS(E537))+COS(RADIANS(G538))*COS(RADIANS(E537))*COS(RADIANS(AN527))))&gt;90,0,$F$4*$F$5/E536^2*(SIN(RADIANS(G538))*SIN(RADIANS(E537))+COS(RADIANS(G538))*COS(RADIANS(E537))*COS(RADIANS(AN527))))</f>
        <v>0</v>
      </c>
      <c r="AO538">
        <f>IF(DEGREES(ACOS(SIN(RADIANS(G538))*SIN(RADIANS(E537))+COS(RADIANS(G538))*COS(RADIANS(E537))*COS(RADIANS(AO527))))&gt;90,0,$F$4*$F$5/E536^2*(SIN(RADIANS(G538))*SIN(RADIANS(E537))+COS(RADIANS(G538))*COS(RADIANS(E537))*COS(RADIANS(AO527))))</f>
        <v>0</v>
      </c>
      <c r="AP538">
        <f>IF(DEGREES(ACOS(SIN(RADIANS(G538))*SIN(RADIANS(E537))+COS(RADIANS(G538))*COS(RADIANS(E537))*COS(RADIANS(AP527))))&gt;90,0,$F$4*$F$5/E536^2*(SIN(RADIANS(G538))*SIN(RADIANS(E537))+COS(RADIANS(G538))*COS(RADIANS(E537))*COS(RADIANS(AP527))))</f>
        <v>0</v>
      </c>
      <c r="AQ538">
        <f>IF(DEGREES(ACOS(SIN(RADIANS(G538))*SIN(RADIANS(E537))+COS(RADIANS(G538))*COS(RADIANS(E537))*COS(RADIANS(AQ527))))&gt;90,0,$F$4*$F$5/E536^2*(SIN(RADIANS(G538))*SIN(RADIANS(E537))+COS(RADIANS(G538))*COS(RADIANS(E537))*COS(RADIANS(AQ527))))</f>
        <v>0</v>
      </c>
      <c r="AR538">
        <f>IF(DEGREES(ACOS(SIN(RADIANS(G538))*SIN(RADIANS(E537))+COS(RADIANS(G538))*COS(RADIANS(E537))*COS(RADIANS(AR527))))&gt;90,0,$F$4*$F$5/E536^2*(SIN(RADIANS(G538))*SIN(RADIANS(E537))+COS(RADIANS(G538))*COS(RADIANS(E537))*COS(RADIANS(AR527))))</f>
        <v>0</v>
      </c>
    </row>
    <row r="539" spans="2:44" x14ac:dyDescent="0.5">
      <c r="B539" s="40" t="s">
        <v>787</v>
      </c>
      <c r="E539">
        <f>E538-E530-360*ROUNDDOWN((E538-E530)/360,0)</f>
        <v>-2.8421709430404007E-14</v>
      </c>
      <c r="G539">
        <v>-10</v>
      </c>
      <c r="I539">
        <f>IF(DEGREES(ACOS(SIN(RADIANS(G539))*SIN(RADIANS(E537))+COS(RADIANS(G539))*COS(RADIANS(E537))*COS(RADIANS(I527))))&gt;90,0,$F$4*$F$5/E536^2*(SIN(RADIANS(G539))*SIN(RADIANS(E537))+COS(RADIANS(G539))*COS(RADIANS(E537))*COS(RADIANS(I527))))</f>
        <v>0</v>
      </c>
      <c r="J539">
        <f>IF(DEGREES(ACOS(SIN(RADIANS(G539))*SIN(RADIANS(E537))+COS(RADIANS(G539))*COS(RADIANS(E537))*COS(RADIANS(J527))))&gt;90,0,$F$4*$F$5/E536^2*(SIN(RADIANS(G539))*SIN(RADIANS(E537))+COS(RADIANS(G539))*COS(RADIANS(E537))*COS(RADIANS(J527))))</f>
        <v>0</v>
      </c>
      <c r="K539">
        <f>IF(DEGREES(ACOS(SIN(RADIANS(G539))*SIN(RADIANS(E537))+COS(RADIANS(G539))*COS(RADIANS(E537))*COS(RADIANS(K527))))&gt;90,0,$F$4*$F$5/E536^2*(SIN(RADIANS(G539))*SIN(RADIANS(E537))+COS(RADIANS(G539))*COS(RADIANS(E537))*COS(RADIANS(K527))))</f>
        <v>0</v>
      </c>
      <c r="L539">
        <f>IF(DEGREES(ACOS(SIN(RADIANS(G539))*SIN(RADIANS(E537))+COS(RADIANS(G539))*COS(RADIANS(E537))*COS(RADIANS(L527))))&gt;90,0,$F$4*$F$5/E536^2*(SIN(RADIANS(G539))*SIN(RADIANS(E537))+COS(RADIANS(G539))*COS(RADIANS(E537))*COS(RADIANS(L527))))</f>
        <v>0</v>
      </c>
      <c r="M539">
        <f>IF(DEGREES(ACOS(SIN(RADIANS(G539))*SIN(RADIANS(E537))+COS(RADIANS(G539))*COS(RADIANS(E537))*COS(RADIANS(M527))))&gt;90,0,$F$4*$F$5/E536^2*(SIN(RADIANS(G539))*SIN(RADIANS(E537))+COS(RADIANS(G539))*COS(RADIANS(E537))*COS(RADIANS(M527))))</f>
        <v>0</v>
      </c>
      <c r="N539">
        <f>IF(DEGREES(ACOS(SIN(RADIANS(G539))*SIN(RADIANS(E537))+COS(RADIANS(G539))*COS(RADIANS(E537))*COS(RADIANS(N527))))&gt;90,0,$F$4*$F$5/E536^2*(SIN(RADIANS(G539))*SIN(RADIANS(E537))+COS(RADIANS(G539))*COS(RADIANS(E537))*COS(RADIANS(N527))))</f>
        <v>0</v>
      </c>
      <c r="O539">
        <f>IF(DEGREES(ACOS(SIN(RADIANS(G539))*SIN(RADIANS(E537))+COS(RADIANS(G539))*COS(RADIANS(E537))*COS(RADIANS(O527))))&gt;90,0,$F$4*$F$5/E536^2*(SIN(RADIANS(G539))*SIN(RADIANS(E537))+COS(RADIANS(G539))*COS(RADIANS(E537))*COS(RADIANS(O527))))</f>
        <v>0</v>
      </c>
      <c r="P539">
        <f>IF(DEGREES(ACOS(SIN(RADIANS(G539))*SIN(RADIANS(E537))+COS(RADIANS(G539))*COS(RADIANS(E537))*COS(RADIANS(P527))))&gt;90,0,$F$4*$F$5/E536^2*(SIN(RADIANS(G539))*SIN(RADIANS(E537))+COS(RADIANS(G539))*COS(RADIANS(E537))*COS(RADIANS(P527))))</f>
        <v>0</v>
      </c>
      <c r="Q539">
        <f>IF(DEGREES(ACOS(SIN(RADIANS(G539))*SIN(RADIANS(E537))+COS(RADIANS(G539))*COS(RADIANS(E537))*COS(RADIANS(Q527))))&gt;90,0,$F$4*$F$5/E536^2*(SIN(RADIANS(G539))*SIN(RADIANS(E537))+COS(RADIANS(G539))*COS(RADIANS(E537))*COS(RADIANS(Q527))))</f>
        <v>0</v>
      </c>
      <c r="R539" t="e">
        <f>IF(DEGREES(ACOS(SIN(RADIANS(G539))*SIN(RADIANS(E537))+COS(RADIANS(G539))*COS(RADIANS(E537))*COS(RADIANS(R527))))&gt;90,0,$F$4*$F$5/E536^2*(SIN(RADIANS(G539))*SIN(RADIANS(E537))+COS(RADIANS(G539))*COS(RADIANS(E537))*COS(RADIANS(R527))))</f>
        <v>#DIV/0!</v>
      </c>
      <c r="S539" t="e">
        <f>IF(DEGREES(ACOS(SIN(RADIANS(G539))*SIN(RADIANS(E537))+COS(RADIANS(G539))*COS(RADIANS(E537))*COS(RADIANS(S527))))&gt;90,0,$F$4*$F$5/E536^2*(SIN(RADIANS(G539))*SIN(RADIANS(E537))+COS(RADIANS(G539))*COS(RADIANS(E537))*COS(RADIANS(S527))))</f>
        <v>#DIV/0!</v>
      </c>
      <c r="T539" t="e">
        <f>IF(DEGREES(ACOS(SIN(RADIANS(G539))*SIN(RADIANS(E537))+COS(RADIANS(G539))*COS(RADIANS(E537))*COS(RADIANS(T527))))&gt;90,0,$F$4*$F$5/E536^2*(SIN(RADIANS(G539))*SIN(RADIANS(E537))+COS(RADIANS(G539))*COS(RADIANS(E537))*COS(RADIANS(T527))))</f>
        <v>#DIV/0!</v>
      </c>
      <c r="U539" t="e">
        <f>IF(DEGREES(ACOS(SIN(RADIANS(G539))*SIN(RADIANS(E537))+COS(RADIANS(G539))*COS(RADIANS(E537))*COS(RADIANS(U527))))&gt;90,0,$F$4*$F$5/E536^2*(SIN(RADIANS(G539))*SIN(RADIANS(E537))+COS(RADIANS(G539))*COS(RADIANS(E537))*COS(RADIANS(U527))))</f>
        <v>#DIV/0!</v>
      </c>
      <c r="V539" t="e">
        <f>IF(DEGREES(ACOS(SIN(RADIANS(G539))*SIN(RADIANS(E537))+COS(RADIANS(G539))*COS(RADIANS(E537))*COS(RADIANS(V527))))&gt;90,0,$F$4*$F$5/E536^2*(SIN(RADIANS(G539))*SIN(RADIANS(E537))+COS(RADIANS(G539))*COS(RADIANS(E537))*COS(RADIANS(V527))))</f>
        <v>#DIV/0!</v>
      </c>
      <c r="W539" t="e">
        <f>IF(DEGREES(ACOS(SIN(RADIANS(G539))*SIN(RADIANS(E537))+COS(RADIANS(G539))*COS(RADIANS(E537))*COS(RADIANS(W527))))&gt;90,0,$F$4*$F$5/E536^2*(SIN(RADIANS(G539))*SIN(RADIANS(E537))+COS(RADIANS(G539))*COS(RADIANS(E537))*COS(RADIANS(W527))))</f>
        <v>#DIV/0!</v>
      </c>
      <c r="X539" t="e">
        <f>IF(DEGREES(ACOS(SIN(RADIANS(G539))*SIN(RADIANS(E537))+COS(RADIANS(G539))*COS(RADIANS(E537))*COS(RADIANS(X527))))&gt;90,0,$F$4*$F$5/E536^2*(SIN(RADIANS(G539))*SIN(RADIANS(E537))+COS(RADIANS(G539))*COS(RADIANS(E537))*COS(RADIANS(X527))))</f>
        <v>#DIV/0!</v>
      </c>
      <c r="Y539" t="e">
        <f>IF(DEGREES(ACOS(SIN(RADIANS(G539))*SIN(RADIANS(E537))+COS(RADIANS(G539))*COS(RADIANS(E537))*COS(RADIANS(Y527))))&gt;90,0,$F$4*$F$5/E536^2*(SIN(RADIANS(G539))*SIN(RADIANS(E537))+COS(RADIANS(G539))*COS(RADIANS(E537))*COS(RADIANS(Y527))))</f>
        <v>#DIV/0!</v>
      </c>
      <c r="Z539" t="e">
        <f>IF(DEGREES(ACOS(SIN(RADIANS(G539))*SIN(RADIANS(E537))+COS(RADIANS(G539))*COS(RADIANS(E537))*COS(RADIANS(Z527))))&gt;90,0,$F$4*$F$5/E536^2*(SIN(RADIANS(G539))*SIN(RADIANS(E537))+COS(RADIANS(G539))*COS(RADIANS(E537))*COS(RADIANS(Z527))))</f>
        <v>#DIV/0!</v>
      </c>
      <c r="AA539" t="e">
        <f>IF(DEGREES(ACOS(SIN(RADIANS(G539))*SIN(RADIANS(E537))+COS(RADIANS(G539))*COS(RADIANS(E537))*COS(RADIANS(AA527))))&gt;90,0,$F$4*$F$5/E536^2*(SIN(RADIANS(G539))*SIN(RADIANS(E537))+COS(RADIANS(G539))*COS(RADIANS(E537))*COS(RADIANS(AA527))))</f>
        <v>#DIV/0!</v>
      </c>
      <c r="AB539" t="e">
        <f>IF(DEGREES(ACOS(SIN(RADIANS(G539))*SIN(RADIANS(E537))+COS(RADIANS(G539))*COS(RADIANS(E537))*COS(RADIANS(AB527))))&gt;90,0,$F$4*$F$5/E536^2*(SIN(RADIANS(G539))*SIN(RADIANS(E537))+COS(RADIANS(G539))*COS(RADIANS(E537))*COS(RADIANS(AB527))))</f>
        <v>#DIV/0!</v>
      </c>
      <c r="AC539" t="e">
        <f>IF(DEGREES(ACOS(SIN(RADIANS(G539))*SIN(RADIANS(E537))+COS(RADIANS(G539))*COS(RADIANS(E537))*COS(RADIANS(AC527))))&gt;90,0,$F$4*$F$5/E536^2*(SIN(RADIANS(G539))*SIN(RADIANS(E537))+COS(RADIANS(G539))*COS(RADIANS(E537))*COS(RADIANS(AC527))))</f>
        <v>#DIV/0!</v>
      </c>
      <c r="AD539" t="e">
        <f>IF(DEGREES(ACOS(SIN(RADIANS(G539))*SIN(RADIANS(E537))+COS(RADIANS(G539))*COS(RADIANS(E537))*COS(RADIANS(AD527))))&gt;90,0,$F$4*$F$5/E536^2*(SIN(RADIANS(G539))*SIN(RADIANS(E537))+COS(RADIANS(G539))*COS(RADIANS(E537))*COS(RADIANS(AD527))))</f>
        <v>#DIV/0!</v>
      </c>
      <c r="AE539" t="e">
        <f>IF(DEGREES(ACOS(SIN(RADIANS(G539))*SIN(RADIANS(E537))+COS(RADIANS(G539))*COS(RADIANS(E537))*COS(RADIANS(AE527))))&gt;90,0,$F$4*$F$5/E536^2*(SIN(RADIANS(G539))*SIN(RADIANS(E537))+COS(RADIANS(G539))*COS(RADIANS(E537))*COS(RADIANS(AE527))))</f>
        <v>#DIV/0!</v>
      </c>
      <c r="AF539" t="e">
        <f>IF(DEGREES(ACOS(SIN(RADIANS(G539))*SIN(RADIANS(E537))+COS(RADIANS(G539))*COS(RADIANS(E537))*COS(RADIANS(AF527))))&gt;90,0,$F$4*$F$5/E536^2*(SIN(RADIANS(G539))*SIN(RADIANS(E537))+COS(RADIANS(G539))*COS(RADIANS(E537))*COS(RADIANS(AF527))))</f>
        <v>#DIV/0!</v>
      </c>
      <c r="AG539" t="e">
        <f>IF(DEGREES(ACOS(SIN(RADIANS(G539))*SIN(RADIANS(E537))+COS(RADIANS(G539))*COS(RADIANS(E537))*COS(RADIANS(AG527))))&gt;90,0,$F$4*$F$5/E536^2*(SIN(RADIANS(G539))*SIN(RADIANS(E537))+COS(RADIANS(G539))*COS(RADIANS(E537))*COS(RADIANS(AG527))))</f>
        <v>#DIV/0!</v>
      </c>
      <c r="AH539" t="e">
        <f>IF(DEGREES(ACOS(SIN(RADIANS(G539))*SIN(RADIANS(E537))+COS(RADIANS(G539))*COS(RADIANS(E537))*COS(RADIANS(AH527))))&gt;90,0,$F$4*$F$5/E536^2*(SIN(RADIANS(G539))*SIN(RADIANS(E537))+COS(RADIANS(G539))*COS(RADIANS(E537))*COS(RADIANS(AH527))))</f>
        <v>#DIV/0!</v>
      </c>
      <c r="AI539" t="e">
        <f>IF(DEGREES(ACOS(SIN(RADIANS(G539))*SIN(RADIANS(E537))+COS(RADIANS(G539))*COS(RADIANS(E537))*COS(RADIANS(AI527))))&gt;90,0,$F$4*$F$5/E536^2*(SIN(RADIANS(G539))*SIN(RADIANS(E537))+COS(RADIANS(G539))*COS(RADIANS(E537))*COS(RADIANS(AI527))))</f>
        <v>#DIV/0!</v>
      </c>
      <c r="AJ539" t="e">
        <f>IF(DEGREES(ACOS(SIN(RADIANS(G539))*SIN(RADIANS(E537))+COS(RADIANS(G539))*COS(RADIANS(E537))*COS(RADIANS(AJ527))))&gt;90,0,$F$4*$F$5/E536^2*(SIN(RADIANS(G539))*SIN(RADIANS(E537))+COS(RADIANS(G539))*COS(RADIANS(E537))*COS(RADIANS(AJ527))))</f>
        <v>#DIV/0!</v>
      </c>
      <c r="AK539">
        <f>IF(DEGREES(ACOS(SIN(RADIANS(G539))*SIN(RADIANS(E537))+COS(RADIANS(G539))*COS(RADIANS(E537))*COS(RADIANS(AK527))))&gt;90,0,$F$4*$F$5/E536^2*(SIN(RADIANS(G539))*SIN(RADIANS(E537))+COS(RADIANS(G539))*COS(RADIANS(E537))*COS(RADIANS(AK527))))</f>
        <v>0</v>
      </c>
      <c r="AL539">
        <f>IF(DEGREES(ACOS(SIN(RADIANS(G539))*SIN(RADIANS(E537))+COS(RADIANS(G539))*COS(RADIANS(E537))*COS(RADIANS(AL527))))&gt;90,0,$F$4*$F$5/E536^2*(SIN(RADIANS(G539))*SIN(RADIANS(E537))+COS(RADIANS(G539))*COS(RADIANS(E537))*COS(RADIANS(AL527))))</f>
        <v>0</v>
      </c>
      <c r="AM539">
        <f>IF(DEGREES(ACOS(SIN(RADIANS(G539))*SIN(RADIANS(E537))+COS(RADIANS(G539))*COS(RADIANS(E537))*COS(RADIANS(AM527))))&gt;90,0,$F$4*$F$5/E536^2*(SIN(RADIANS(G539))*SIN(RADIANS(E537))+COS(RADIANS(G539))*COS(RADIANS(E537))*COS(RADIANS(AM527))))</f>
        <v>0</v>
      </c>
      <c r="AN539">
        <f>IF(DEGREES(ACOS(SIN(RADIANS(G539))*SIN(RADIANS(E537))+COS(RADIANS(G539))*COS(RADIANS(E537))*COS(RADIANS(AN527))))&gt;90,0,$F$4*$F$5/E536^2*(SIN(RADIANS(G539))*SIN(RADIANS(E537))+COS(RADIANS(G539))*COS(RADIANS(E537))*COS(RADIANS(AN527))))</f>
        <v>0</v>
      </c>
      <c r="AO539">
        <f>IF(DEGREES(ACOS(SIN(RADIANS(G539))*SIN(RADIANS(E537))+COS(RADIANS(G539))*COS(RADIANS(E537))*COS(RADIANS(AO527))))&gt;90,0,$F$4*$F$5/E536^2*(SIN(RADIANS(G539))*SIN(RADIANS(E537))+COS(RADIANS(G539))*COS(RADIANS(E537))*COS(RADIANS(AO527))))</f>
        <v>0</v>
      </c>
      <c r="AP539">
        <f>IF(DEGREES(ACOS(SIN(RADIANS(G539))*SIN(RADIANS(E537))+COS(RADIANS(G539))*COS(RADIANS(E537))*COS(RADIANS(AP527))))&gt;90,0,$F$4*$F$5/E536^2*(SIN(RADIANS(G539))*SIN(RADIANS(E537))+COS(RADIANS(G539))*COS(RADIANS(E537))*COS(RADIANS(AP527))))</f>
        <v>0</v>
      </c>
      <c r="AQ539">
        <f>IF(DEGREES(ACOS(SIN(RADIANS(G539))*SIN(RADIANS(E537))+COS(RADIANS(G539))*COS(RADIANS(E537))*COS(RADIANS(AQ527))))&gt;90,0,$F$4*$F$5/E536^2*(SIN(RADIANS(G539))*SIN(RADIANS(E537))+COS(RADIANS(G539))*COS(RADIANS(E537))*COS(RADIANS(AQ527))))</f>
        <v>0</v>
      </c>
      <c r="AR539">
        <f>IF(DEGREES(ACOS(SIN(RADIANS(G539))*SIN(RADIANS(E537))+COS(RADIANS(G539))*COS(RADIANS(E537))*COS(RADIANS(AR527))))&gt;90,0,$F$4*$F$5/E536^2*(SIN(RADIANS(G539))*SIN(RADIANS(E537))+COS(RADIANS(G539))*COS(RADIANS(E537))*COS(RADIANS(AR527))))</f>
        <v>0</v>
      </c>
    </row>
    <row r="540" spans="2:44" x14ac:dyDescent="0.5">
      <c r="G540">
        <v>-20</v>
      </c>
      <c r="I540">
        <f>IF(DEGREES(ACOS(SIN(RADIANS(G540))*SIN(RADIANS(E537))+COS(RADIANS(G540))*COS(RADIANS(E537))*COS(RADIANS(I527))))&gt;90,0,$F$4*$F$5/E536^2*(SIN(RADIANS(G540))*SIN(RADIANS(E537))+COS(RADIANS(G540))*COS(RADIANS(E537))*COS(RADIANS(I527))))</f>
        <v>0</v>
      </c>
      <c r="J540">
        <f>IF(DEGREES(ACOS(SIN(RADIANS(G540))*SIN(RADIANS(E537))+COS(RADIANS(G540))*COS(RADIANS(E537))*COS(RADIANS(J527))))&gt;90,0,$F$4*$F$5/E536^2*(SIN(RADIANS(G540))*SIN(RADIANS(E537))+COS(RADIANS(G540))*COS(RADIANS(E537))*COS(RADIANS(J527))))</f>
        <v>0</v>
      </c>
      <c r="K540">
        <f>IF(DEGREES(ACOS(SIN(RADIANS(G540))*SIN(RADIANS(E537))+COS(RADIANS(G540))*COS(RADIANS(E537))*COS(RADIANS(K527))))&gt;90,0,$F$4*$F$5/E536^2*(SIN(RADIANS(G540))*SIN(RADIANS(E537))+COS(RADIANS(G540))*COS(RADIANS(E537))*COS(RADIANS(K527))))</f>
        <v>0</v>
      </c>
      <c r="L540">
        <f>IF(DEGREES(ACOS(SIN(RADIANS(G540))*SIN(RADIANS(E537))+COS(RADIANS(G540))*COS(RADIANS(E537))*COS(RADIANS(L527))))&gt;90,0,$F$4*$F$5/E536^2*(SIN(RADIANS(G540))*SIN(RADIANS(E537))+COS(RADIANS(G540))*COS(RADIANS(E537))*COS(RADIANS(L527))))</f>
        <v>0</v>
      </c>
      <c r="M540">
        <f>IF(DEGREES(ACOS(SIN(RADIANS(G540))*SIN(RADIANS(E537))+COS(RADIANS(G540))*COS(RADIANS(E537))*COS(RADIANS(M527))))&gt;90,0,$F$4*$F$5/E536^2*(SIN(RADIANS(G540))*SIN(RADIANS(E537))+COS(RADIANS(G540))*COS(RADIANS(E537))*COS(RADIANS(M527))))</f>
        <v>0</v>
      </c>
      <c r="N540">
        <f>IF(DEGREES(ACOS(SIN(RADIANS(G540))*SIN(RADIANS(E537))+COS(RADIANS(G540))*COS(RADIANS(E537))*COS(RADIANS(N527))))&gt;90,0,$F$4*$F$5/E536^2*(SIN(RADIANS(G540))*SIN(RADIANS(E537))+COS(RADIANS(G540))*COS(RADIANS(E537))*COS(RADIANS(N527))))</f>
        <v>0</v>
      </c>
      <c r="O540">
        <f>IF(DEGREES(ACOS(SIN(RADIANS(G540))*SIN(RADIANS(E537))+COS(RADIANS(G540))*COS(RADIANS(E537))*COS(RADIANS(O527))))&gt;90,0,$F$4*$F$5/E536^2*(SIN(RADIANS(G540))*SIN(RADIANS(E537))+COS(RADIANS(G540))*COS(RADIANS(E537))*COS(RADIANS(O527))))</f>
        <v>0</v>
      </c>
      <c r="P540">
        <f>IF(DEGREES(ACOS(SIN(RADIANS(G540))*SIN(RADIANS(E537))+COS(RADIANS(G540))*COS(RADIANS(E537))*COS(RADIANS(P527))))&gt;90,0,$F$4*$F$5/E536^2*(SIN(RADIANS(G540))*SIN(RADIANS(E537))+COS(RADIANS(G540))*COS(RADIANS(E537))*COS(RADIANS(P527))))</f>
        <v>0</v>
      </c>
      <c r="Q540">
        <f>IF(DEGREES(ACOS(SIN(RADIANS(G540))*SIN(RADIANS(E537))+COS(RADIANS(G540))*COS(RADIANS(E537))*COS(RADIANS(Q527))))&gt;90,0,$F$4*$F$5/E536^2*(SIN(RADIANS(G540))*SIN(RADIANS(E537))+COS(RADIANS(G540))*COS(RADIANS(E537))*COS(RADIANS(Q527))))</f>
        <v>0</v>
      </c>
      <c r="R540" t="e">
        <f>IF(DEGREES(ACOS(SIN(RADIANS(G540))*SIN(RADIANS(E537))+COS(RADIANS(G540))*COS(RADIANS(E537))*COS(RADIANS(R527))))&gt;90,0,$F$4*$F$5/E536^2*(SIN(RADIANS(G540))*SIN(RADIANS(E537))+COS(RADIANS(G540))*COS(RADIANS(E537))*COS(RADIANS(R527))))</f>
        <v>#DIV/0!</v>
      </c>
      <c r="S540" t="e">
        <f>IF(DEGREES(ACOS(SIN(RADIANS(G540))*SIN(RADIANS(E537))+COS(RADIANS(G540))*COS(RADIANS(E537))*COS(RADIANS(S527))))&gt;90,0,$F$4*$F$5/E536^2*(SIN(RADIANS(G540))*SIN(RADIANS(E537))+COS(RADIANS(G540))*COS(RADIANS(E537))*COS(RADIANS(S527))))</f>
        <v>#DIV/0!</v>
      </c>
      <c r="T540" t="e">
        <f>IF(DEGREES(ACOS(SIN(RADIANS(G540))*SIN(RADIANS(E537))+COS(RADIANS(G540))*COS(RADIANS(E537))*COS(RADIANS(T527))))&gt;90,0,$F$4*$F$5/E536^2*(SIN(RADIANS(G540))*SIN(RADIANS(E537))+COS(RADIANS(G540))*COS(RADIANS(E537))*COS(RADIANS(T527))))</f>
        <v>#DIV/0!</v>
      </c>
      <c r="U540" t="e">
        <f>IF(DEGREES(ACOS(SIN(RADIANS(G540))*SIN(RADIANS(E537))+COS(RADIANS(G540))*COS(RADIANS(E537))*COS(RADIANS(U527))))&gt;90,0,$F$4*$F$5/E536^2*(SIN(RADIANS(G540))*SIN(RADIANS(E537))+COS(RADIANS(G540))*COS(RADIANS(E537))*COS(RADIANS(U527))))</f>
        <v>#DIV/0!</v>
      </c>
      <c r="V540" t="e">
        <f>IF(DEGREES(ACOS(SIN(RADIANS(G540))*SIN(RADIANS(E537))+COS(RADIANS(G540))*COS(RADIANS(E537))*COS(RADIANS(V527))))&gt;90,0,$F$4*$F$5/E536^2*(SIN(RADIANS(G540))*SIN(RADIANS(E537))+COS(RADIANS(G540))*COS(RADIANS(E537))*COS(RADIANS(V527))))</f>
        <v>#DIV/0!</v>
      </c>
      <c r="W540" t="e">
        <f>IF(DEGREES(ACOS(SIN(RADIANS(G540))*SIN(RADIANS(E537))+COS(RADIANS(G540))*COS(RADIANS(E537))*COS(RADIANS(W527))))&gt;90,0,$F$4*$F$5/E536^2*(SIN(RADIANS(G540))*SIN(RADIANS(E537))+COS(RADIANS(G540))*COS(RADIANS(E537))*COS(RADIANS(W527))))</f>
        <v>#DIV/0!</v>
      </c>
      <c r="X540" t="e">
        <f>IF(DEGREES(ACOS(SIN(RADIANS(G540))*SIN(RADIANS(E537))+COS(RADIANS(G540))*COS(RADIANS(E537))*COS(RADIANS(X527))))&gt;90,0,$F$4*$F$5/E536^2*(SIN(RADIANS(G540))*SIN(RADIANS(E537))+COS(RADIANS(G540))*COS(RADIANS(E537))*COS(RADIANS(X527))))</f>
        <v>#DIV/0!</v>
      </c>
      <c r="Y540" t="e">
        <f>IF(DEGREES(ACOS(SIN(RADIANS(G540))*SIN(RADIANS(E537))+COS(RADIANS(G540))*COS(RADIANS(E537))*COS(RADIANS(Y527))))&gt;90,0,$F$4*$F$5/E536^2*(SIN(RADIANS(G540))*SIN(RADIANS(E537))+COS(RADIANS(G540))*COS(RADIANS(E537))*COS(RADIANS(Y527))))</f>
        <v>#DIV/0!</v>
      </c>
      <c r="Z540" t="e">
        <f>IF(DEGREES(ACOS(SIN(RADIANS(G540))*SIN(RADIANS(E537))+COS(RADIANS(G540))*COS(RADIANS(E537))*COS(RADIANS(Z527))))&gt;90,0,$F$4*$F$5/E536^2*(SIN(RADIANS(G540))*SIN(RADIANS(E537))+COS(RADIANS(G540))*COS(RADIANS(E537))*COS(RADIANS(Z527))))</f>
        <v>#DIV/0!</v>
      </c>
      <c r="AA540" t="e">
        <f>IF(DEGREES(ACOS(SIN(RADIANS(G540))*SIN(RADIANS(E537))+COS(RADIANS(G540))*COS(RADIANS(E537))*COS(RADIANS(AA527))))&gt;90,0,$F$4*$F$5/E536^2*(SIN(RADIANS(G540))*SIN(RADIANS(E537))+COS(RADIANS(G540))*COS(RADIANS(E537))*COS(RADIANS(AA527))))</f>
        <v>#DIV/0!</v>
      </c>
      <c r="AB540" t="e">
        <f>IF(DEGREES(ACOS(SIN(RADIANS(G540))*SIN(RADIANS(E537))+COS(RADIANS(G540))*COS(RADIANS(E537))*COS(RADIANS(AB527))))&gt;90,0,$F$4*$F$5/E536^2*(SIN(RADIANS(G540))*SIN(RADIANS(E537))+COS(RADIANS(G540))*COS(RADIANS(E537))*COS(RADIANS(AB527))))</f>
        <v>#DIV/0!</v>
      </c>
      <c r="AC540" t="e">
        <f>IF(DEGREES(ACOS(SIN(RADIANS(G540))*SIN(RADIANS(E537))+COS(RADIANS(G540))*COS(RADIANS(E537))*COS(RADIANS(AC527))))&gt;90,0,$F$4*$F$5/E536^2*(SIN(RADIANS(G540))*SIN(RADIANS(E537))+COS(RADIANS(G540))*COS(RADIANS(E537))*COS(RADIANS(AC527))))</f>
        <v>#DIV/0!</v>
      </c>
      <c r="AD540" t="e">
        <f>IF(DEGREES(ACOS(SIN(RADIANS(G540))*SIN(RADIANS(E537))+COS(RADIANS(G540))*COS(RADIANS(E537))*COS(RADIANS(AD527))))&gt;90,0,$F$4*$F$5/E536^2*(SIN(RADIANS(G540))*SIN(RADIANS(E537))+COS(RADIANS(G540))*COS(RADIANS(E537))*COS(RADIANS(AD527))))</f>
        <v>#DIV/0!</v>
      </c>
      <c r="AE540" t="e">
        <f>IF(DEGREES(ACOS(SIN(RADIANS(G540))*SIN(RADIANS(E537))+COS(RADIANS(G540))*COS(RADIANS(E537))*COS(RADIANS(AE527))))&gt;90,0,$F$4*$F$5/E536^2*(SIN(RADIANS(G540))*SIN(RADIANS(E537))+COS(RADIANS(G540))*COS(RADIANS(E537))*COS(RADIANS(AE527))))</f>
        <v>#DIV/0!</v>
      </c>
      <c r="AF540" t="e">
        <f>IF(DEGREES(ACOS(SIN(RADIANS(G540))*SIN(RADIANS(E537))+COS(RADIANS(G540))*COS(RADIANS(E537))*COS(RADIANS(AF527))))&gt;90,0,$F$4*$F$5/E536^2*(SIN(RADIANS(G540))*SIN(RADIANS(E537))+COS(RADIANS(G540))*COS(RADIANS(E537))*COS(RADIANS(AF527))))</f>
        <v>#DIV/0!</v>
      </c>
      <c r="AG540" t="e">
        <f>IF(DEGREES(ACOS(SIN(RADIANS(G540))*SIN(RADIANS(E537))+COS(RADIANS(G540))*COS(RADIANS(E537))*COS(RADIANS(AG527))))&gt;90,0,$F$4*$F$5/E536^2*(SIN(RADIANS(G540))*SIN(RADIANS(E537))+COS(RADIANS(G540))*COS(RADIANS(E537))*COS(RADIANS(AG527))))</f>
        <v>#DIV/0!</v>
      </c>
      <c r="AH540" t="e">
        <f>IF(DEGREES(ACOS(SIN(RADIANS(G540))*SIN(RADIANS(E537))+COS(RADIANS(G540))*COS(RADIANS(E537))*COS(RADIANS(AH527))))&gt;90,0,$F$4*$F$5/E536^2*(SIN(RADIANS(G540))*SIN(RADIANS(E537))+COS(RADIANS(G540))*COS(RADIANS(E537))*COS(RADIANS(AH527))))</f>
        <v>#DIV/0!</v>
      </c>
      <c r="AI540" t="e">
        <f>IF(DEGREES(ACOS(SIN(RADIANS(G540))*SIN(RADIANS(E537))+COS(RADIANS(G540))*COS(RADIANS(E537))*COS(RADIANS(AI527))))&gt;90,0,$F$4*$F$5/E536^2*(SIN(RADIANS(G540))*SIN(RADIANS(E537))+COS(RADIANS(G540))*COS(RADIANS(E537))*COS(RADIANS(AI527))))</f>
        <v>#DIV/0!</v>
      </c>
      <c r="AJ540" t="e">
        <f>IF(DEGREES(ACOS(SIN(RADIANS(G540))*SIN(RADIANS(E537))+COS(RADIANS(G540))*COS(RADIANS(E537))*COS(RADIANS(AJ527))))&gt;90,0,$F$4*$F$5/E536^2*(SIN(RADIANS(G540))*SIN(RADIANS(E537))+COS(RADIANS(G540))*COS(RADIANS(E537))*COS(RADIANS(AJ527))))</f>
        <v>#DIV/0!</v>
      </c>
      <c r="AK540">
        <f>IF(DEGREES(ACOS(SIN(RADIANS(G540))*SIN(RADIANS(E537))+COS(RADIANS(G540))*COS(RADIANS(E537))*COS(RADIANS(AK527))))&gt;90,0,$F$4*$F$5/E536^2*(SIN(RADIANS(G540))*SIN(RADIANS(E537))+COS(RADIANS(G540))*COS(RADIANS(E537))*COS(RADIANS(AK527))))</f>
        <v>0</v>
      </c>
      <c r="AL540">
        <f>IF(DEGREES(ACOS(SIN(RADIANS(G540))*SIN(RADIANS(E537))+COS(RADIANS(G540))*COS(RADIANS(E537))*COS(RADIANS(AL527))))&gt;90,0,$F$4*$F$5/E536^2*(SIN(RADIANS(G540))*SIN(RADIANS(E537))+COS(RADIANS(G540))*COS(RADIANS(E537))*COS(RADIANS(AL527))))</f>
        <v>0</v>
      </c>
      <c r="AM540">
        <f>IF(DEGREES(ACOS(SIN(RADIANS(G540))*SIN(RADIANS(E537))+COS(RADIANS(G540))*COS(RADIANS(E537))*COS(RADIANS(AM527))))&gt;90,0,$F$4*$F$5/E536^2*(SIN(RADIANS(G540))*SIN(RADIANS(E537))+COS(RADIANS(G540))*COS(RADIANS(E537))*COS(RADIANS(AM527))))</f>
        <v>0</v>
      </c>
      <c r="AN540">
        <f>IF(DEGREES(ACOS(SIN(RADIANS(G540))*SIN(RADIANS(E537))+COS(RADIANS(G540))*COS(RADIANS(E537))*COS(RADIANS(AN527))))&gt;90,0,$F$4*$F$5/E536^2*(SIN(RADIANS(G540))*SIN(RADIANS(E537))+COS(RADIANS(G540))*COS(RADIANS(E537))*COS(RADIANS(AN527))))</f>
        <v>0</v>
      </c>
      <c r="AO540">
        <f>IF(DEGREES(ACOS(SIN(RADIANS(G540))*SIN(RADIANS(E537))+COS(RADIANS(G540))*COS(RADIANS(E537))*COS(RADIANS(AO527))))&gt;90,0,$F$4*$F$5/E536^2*(SIN(RADIANS(G540))*SIN(RADIANS(E537))+COS(RADIANS(G540))*COS(RADIANS(E537))*COS(RADIANS(AO527))))</f>
        <v>0</v>
      </c>
      <c r="AP540">
        <f>IF(DEGREES(ACOS(SIN(RADIANS(G540))*SIN(RADIANS(E537))+COS(RADIANS(G540))*COS(RADIANS(E537))*COS(RADIANS(AP527))))&gt;90,0,$F$4*$F$5/E536^2*(SIN(RADIANS(G540))*SIN(RADIANS(E537))+COS(RADIANS(G540))*COS(RADIANS(E537))*COS(RADIANS(AP527))))</f>
        <v>0</v>
      </c>
      <c r="AQ540">
        <f>IF(DEGREES(ACOS(SIN(RADIANS(G540))*SIN(RADIANS(E537))+COS(RADIANS(G540))*COS(RADIANS(E537))*COS(RADIANS(AQ527))))&gt;90,0,$F$4*$F$5/E536^2*(SIN(RADIANS(G540))*SIN(RADIANS(E537))+COS(RADIANS(G540))*COS(RADIANS(E537))*COS(RADIANS(AQ527))))</f>
        <v>0</v>
      </c>
      <c r="AR540">
        <f>IF(DEGREES(ACOS(SIN(RADIANS(G540))*SIN(RADIANS(E537))+COS(RADIANS(G540))*COS(RADIANS(E537))*COS(RADIANS(AR527))))&gt;90,0,$F$4*$F$5/E536^2*(SIN(RADIANS(G540))*SIN(RADIANS(E537))+COS(RADIANS(G540))*COS(RADIANS(E537))*COS(RADIANS(AR527))))</f>
        <v>0</v>
      </c>
    </row>
    <row r="541" spans="2:44" x14ac:dyDescent="0.5">
      <c r="G541">
        <v>-30</v>
      </c>
      <c r="I541">
        <f>IF(DEGREES(ACOS(SIN(RADIANS(G541))*SIN(RADIANS(E537))+COS(RADIANS(G541))*COS(RADIANS(E537))*COS(RADIANS(I527))))&gt;90,0,$F$4*$F$5/E536^2*(SIN(RADIANS(G541))*SIN(RADIANS(E537))+COS(RADIANS(G541))*COS(RADIANS(E537))*COS(RADIANS(I527))))</f>
        <v>0</v>
      </c>
      <c r="J541">
        <f>IF(DEGREES(ACOS(SIN(RADIANS(G541))*SIN(RADIANS(E537))+COS(RADIANS(G541))*COS(RADIANS(E537))*COS(RADIANS(J527))))&gt;90,0,$F$4*$F$5/E536^2*(SIN(RADIANS(G541))*SIN(RADIANS(E537))+COS(RADIANS(G541))*COS(RADIANS(E537))*COS(RADIANS(J527))))</f>
        <v>0</v>
      </c>
      <c r="K541">
        <f>IF(DEGREES(ACOS(SIN(RADIANS(G541))*SIN(RADIANS(E537))+COS(RADIANS(G541))*COS(RADIANS(E537))*COS(RADIANS(K527))))&gt;90,0,$F$4*$F$5/E536^2*(SIN(RADIANS(G541))*SIN(RADIANS(E537))+COS(RADIANS(G541))*COS(RADIANS(E537))*COS(RADIANS(K527))))</f>
        <v>0</v>
      </c>
      <c r="L541">
        <f>IF(DEGREES(ACOS(SIN(RADIANS(G541))*SIN(RADIANS(E537))+COS(RADIANS(G541))*COS(RADIANS(E537))*COS(RADIANS(L527))))&gt;90,0,$F$4*$F$5/E536^2*(SIN(RADIANS(G541))*SIN(RADIANS(E537))+COS(RADIANS(G541))*COS(RADIANS(E537))*COS(RADIANS(L527))))</f>
        <v>0</v>
      </c>
      <c r="M541">
        <f>IF(DEGREES(ACOS(SIN(RADIANS(G541))*SIN(RADIANS(E537))+COS(RADIANS(G541))*COS(RADIANS(E537))*COS(RADIANS(M527))))&gt;90,0,$F$4*$F$5/E536^2*(SIN(RADIANS(G541))*SIN(RADIANS(E537))+COS(RADIANS(G541))*COS(RADIANS(E537))*COS(RADIANS(M527))))</f>
        <v>0</v>
      </c>
      <c r="N541">
        <f>IF(DEGREES(ACOS(SIN(RADIANS(G541))*SIN(RADIANS(E537))+COS(RADIANS(G541))*COS(RADIANS(E537))*COS(RADIANS(N527))))&gt;90,0,$F$4*$F$5/E536^2*(SIN(RADIANS(G541))*SIN(RADIANS(E537))+COS(RADIANS(G541))*COS(RADIANS(E537))*COS(RADIANS(N527))))</f>
        <v>0</v>
      </c>
      <c r="O541">
        <f>IF(DEGREES(ACOS(SIN(RADIANS(G541))*SIN(RADIANS(E537))+COS(RADIANS(G541))*COS(RADIANS(E537))*COS(RADIANS(O527))))&gt;90,0,$F$4*$F$5/E536^2*(SIN(RADIANS(G541))*SIN(RADIANS(E537))+COS(RADIANS(G541))*COS(RADIANS(E537))*COS(RADIANS(O527))))</f>
        <v>0</v>
      </c>
      <c r="P541">
        <f>IF(DEGREES(ACOS(SIN(RADIANS(G541))*SIN(RADIANS(E537))+COS(RADIANS(G541))*COS(RADIANS(E537))*COS(RADIANS(P527))))&gt;90,0,$F$4*$F$5/E536^2*(SIN(RADIANS(G541))*SIN(RADIANS(E537))+COS(RADIANS(G541))*COS(RADIANS(E537))*COS(RADIANS(P527))))</f>
        <v>0</v>
      </c>
      <c r="Q541">
        <f>IF(DEGREES(ACOS(SIN(RADIANS(G541))*SIN(RADIANS(E537))+COS(RADIANS(G541))*COS(RADIANS(E537))*COS(RADIANS(Q527))))&gt;90,0,$F$4*$F$5/E536^2*(SIN(RADIANS(G541))*SIN(RADIANS(E537))+COS(RADIANS(G541))*COS(RADIANS(E537))*COS(RADIANS(Q527))))</f>
        <v>0</v>
      </c>
      <c r="R541" t="e">
        <f>IF(DEGREES(ACOS(SIN(RADIANS(G541))*SIN(RADIANS(E537))+COS(RADIANS(G541))*COS(RADIANS(E537))*COS(RADIANS(R527))))&gt;90,0,$F$4*$F$5/E536^2*(SIN(RADIANS(G541))*SIN(RADIANS(E537))+COS(RADIANS(G541))*COS(RADIANS(E537))*COS(RADIANS(R527))))</f>
        <v>#DIV/0!</v>
      </c>
      <c r="S541" t="e">
        <f>IF(DEGREES(ACOS(SIN(RADIANS(G541))*SIN(RADIANS(E537))+COS(RADIANS(G541))*COS(RADIANS(E537))*COS(RADIANS(S527))))&gt;90,0,$F$4*$F$5/E536^2*(SIN(RADIANS(G541))*SIN(RADIANS(E537))+COS(RADIANS(G541))*COS(RADIANS(E537))*COS(RADIANS(S527))))</f>
        <v>#DIV/0!</v>
      </c>
      <c r="T541" t="e">
        <f>IF(DEGREES(ACOS(SIN(RADIANS(G541))*SIN(RADIANS(E537))+COS(RADIANS(G541))*COS(RADIANS(E537))*COS(RADIANS(T527))))&gt;90,0,$F$4*$F$5/E536^2*(SIN(RADIANS(G541))*SIN(RADIANS(E537))+COS(RADIANS(G541))*COS(RADIANS(E537))*COS(RADIANS(T527))))</f>
        <v>#DIV/0!</v>
      </c>
      <c r="U541" t="e">
        <f>IF(DEGREES(ACOS(SIN(RADIANS(G541))*SIN(RADIANS(E537))+COS(RADIANS(G541))*COS(RADIANS(E537))*COS(RADIANS(U527))))&gt;90,0,$F$4*$F$5/E536^2*(SIN(RADIANS(G541))*SIN(RADIANS(E537))+COS(RADIANS(G541))*COS(RADIANS(E537))*COS(RADIANS(U527))))</f>
        <v>#DIV/0!</v>
      </c>
      <c r="V541" t="e">
        <f>IF(DEGREES(ACOS(SIN(RADIANS(G541))*SIN(RADIANS(E537))+COS(RADIANS(G541))*COS(RADIANS(E537))*COS(RADIANS(V527))))&gt;90,0,$F$4*$F$5/E536^2*(SIN(RADIANS(G541))*SIN(RADIANS(E537))+COS(RADIANS(G541))*COS(RADIANS(E537))*COS(RADIANS(V527))))</f>
        <v>#DIV/0!</v>
      </c>
      <c r="W541" t="e">
        <f>IF(DEGREES(ACOS(SIN(RADIANS(G541))*SIN(RADIANS(E537))+COS(RADIANS(G541))*COS(RADIANS(E537))*COS(RADIANS(W527))))&gt;90,0,$F$4*$F$5/E536^2*(SIN(RADIANS(G541))*SIN(RADIANS(E537))+COS(RADIANS(G541))*COS(RADIANS(E537))*COS(RADIANS(W527))))</f>
        <v>#DIV/0!</v>
      </c>
      <c r="X541" t="e">
        <f>IF(DEGREES(ACOS(SIN(RADIANS(G541))*SIN(RADIANS(E537))+COS(RADIANS(G541))*COS(RADIANS(E537))*COS(RADIANS(X527))))&gt;90,0,$F$4*$F$5/E536^2*(SIN(RADIANS(G541))*SIN(RADIANS(E537))+COS(RADIANS(G541))*COS(RADIANS(E537))*COS(RADIANS(X527))))</f>
        <v>#DIV/0!</v>
      </c>
      <c r="Y541" t="e">
        <f>IF(DEGREES(ACOS(SIN(RADIANS(G541))*SIN(RADIANS(E537))+COS(RADIANS(G541))*COS(RADIANS(E537))*COS(RADIANS(Y527))))&gt;90,0,$F$4*$F$5/E536^2*(SIN(RADIANS(G541))*SIN(RADIANS(E537))+COS(RADIANS(G541))*COS(RADIANS(E537))*COS(RADIANS(Y527))))</f>
        <v>#DIV/0!</v>
      </c>
      <c r="Z541" t="e">
        <f>IF(DEGREES(ACOS(SIN(RADIANS(G541))*SIN(RADIANS(E537))+COS(RADIANS(G541))*COS(RADIANS(E537))*COS(RADIANS(Z527))))&gt;90,0,$F$4*$F$5/E536^2*(SIN(RADIANS(G541))*SIN(RADIANS(E537))+COS(RADIANS(G541))*COS(RADIANS(E537))*COS(RADIANS(Z527))))</f>
        <v>#DIV/0!</v>
      </c>
      <c r="AA541" t="e">
        <f>IF(DEGREES(ACOS(SIN(RADIANS(G541))*SIN(RADIANS(E537))+COS(RADIANS(G541))*COS(RADIANS(E537))*COS(RADIANS(AA527))))&gt;90,0,$F$4*$F$5/E536^2*(SIN(RADIANS(G541))*SIN(RADIANS(E537))+COS(RADIANS(G541))*COS(RADIANS(E537))*COS(RADIANS(AA527))))</f>
        <v>#DIV/0!</v>
      </c>
      <c r="AB541" t="e">
        <f>IF(DEGREES(ACOS(SIN(RADIANS(G541))*SIN(RADIANS(E537))+COS(RADIANS(G541))*COS(RADIANS(E537))*COS(RADIANS(AB527))))&gt;90,0,$F$4*$F$5/E536^2*(SIN(RADIANS(G541))*SIN(RADIANS(E537))+COS(RADIANS(G541))*COS(RADIANS(E537))*COS(RADIANS(AB527))))</f>
        <v>#DIV/0!</v>
      </c>
      <c r="AC541" t="e">
        <f>IF(DEGREES(ACOS(SIN(RADIANS(G541))*SIN(RADIANS(E537))+COS(RADIANS(G541))*COS(RADIANS(E537))*COS(RADIANS(AC527))))&gt;90,0,$F$4*$F$5/E536^2*(SIN(RADIANS(G541))*SIN(RADIANS(E537))+COS(RADIANS(G541))*COS(RADIANS(E537))*COS(RADIANS(AC527))))</f>
        <v>#DIV/0!</v>
      </c>
      <c r="AD541" t="e">
        <f>IF(DEGREES(ACOS(SIN(RADIANS(G541))*SIN(RADIANS(E537))+COS(RADIANS(G541))*COS(RADIANS(E537))*COS(RADIANS(AD527))))&gt;90,0,$F$4*$F$5/E536^2*(SIN(RADIANS(G541))*SIN(RADIANS(E537))+COS(RADIANS(G541))*COS(RADIANS(E537))*COS(RADIANS(AD527))))</f>
        <v>#DIV/0!</v>
      </c>
      <c r="AE541" t="e">
        <f>IF(DEGREES(ACOS(SIN(RADIANS(G541))*SIN(RADIANS(E537))+COS(RADIANS(G541))*COS(RADIANS(E537))*COS(RADIANS(AE527))))&gt;90,0,$F$4*$F$5/E536^2*(SIN(RADIANS(G541))*SIN(RADIANS(E537))+COS(RADIANS(G541))*COS(RADIANS(E537))*COS(RADIANS(AE527))))</f>
        <v>#DIV/0!</v>
      </c>
      <c r="AF541" t="e">
        <f>IF(DEGREES(ACOS(SIN(RADIANS(G541))*SIN(RADIANS(E537))+COS(RADIANS(G541))*COS(RADIANS(E537))*COS(RADIANS(AF527))))&gt;90,0,$F$4*$F$5/E536^2*(SIN(RADIANS(G541))*SIN(RADIANS(E537))+COS(RADIANS(G541))*COS(RADIANS(E537))*COS(RADIANS(AF527))))</f>
        <v>#DIV/0!</v>
      </c>
      <c r="AG541" t="e">
        <f>IF(DEGREES(ACOS(SIN(RADIANS(G541))*SIN(RADIANS(E537))+COS(RADIANS(G541))*COS(RADIANS(E537))*COS(RADIANS(AG527))))&gt;90,0,$F$4*$F$5/E536^2*(SIN(RADIANS(G541))*SIN(RADIANS(E537))+COS(RADIANS(G541))*COS(RADIANS(E537))*COS(RADIANS(AG527))))</f>
        <v>#DIV/0!</v>
      </c>
      <c r="AH541" t="e">
        <f>IF(DEGREES(ACOS(SIN(RADIANS(G541))*SIN(RADIANS(E537))+COS(RADIANS(G541))*COS(RADIANS(E537))*COS(RADIANS(AH527))))&gt;90,0,$F$4*$F$5/E536^2*(SIN(RADIANS(G541))*SIN(RADIANS(E537))+COS(RADIANS(G541))*COS(RADIANS(E537))*COS(RADIANS(AH527))))</f>
        <v>#DIV/0!</v>
      </c>
      <c r="AI541" t="e">
        <f>IF(DEGREES(ACOS(SIN(RADIANS(G541))*SIN(RADIANS(E537))+COS(RADIANS(G541))*COS(RADIANS(E537))*COS(RADIANS(AI527))))&gt;90,0,$F$4*$F$5/E536^2*(SIN(RADIANS(G541))*SIN(RADIANS(E537))+COS(RADIANS(G541))*COS(RADIANS(E537))*COS(RADIANS(AI527))))</f>
        <v>#DIV/0!</v>
      </c>
      <c r="AJ541" t="e">
        <f>IF(DEGREES(ACOS(SIN(RADIANS(G541))*SIN(RADIANS(E537))+COS(RADIANS(G541))*COS(RADIANS(E537))*COS(RADIANS(AJ527))))&gt;90,0,$F$4*$F$5/E536^2*(SIN(RADIANS(G541))*SIN(RADIANS(E537))+COS(RADIANS(G541))*COS(RADIANS(E537))*COS(RADIANS(AJ527))))</f>
        <v>#DIV/0!</v>
      </c>
      <c r="AK541">
        <f>IF(DEGREES(ACOS(SIN(RADIANS(G541))*SIN(RADIANS(E537))+COS(RADIANS(G541))*COS(RADIANS(E537))*COS(RADIANS(AK527))))&gt;90,0,$F$4*$F$5/E536^2*(SIN(RADIANS(G541))*SIN(RADIANS(E537))+COS(RADIANS(G541))*COS(RADIANS(E537))*COS(RADIANS(AK527))))</f>
        <v>0</v>
      </c>
      <c r="AL541">
        <f>IF(DEGREES(ACOS(SIN(RADIANS(G541))*SIN(RADIANS(E537))+COS(RADIANS(G541))*COS(RADIANS(E537))*COS(RADIANS(AL527))))&gt;90,0,$F$4*$F$5/E536^2*(SIN(RADIANS(G541))*SIN(RADIANS(E537))+COS(RADIANS(G541))*COS(RADIANS(E537))*COS(RADIANS(AL527))))</f>
        <v>0</v>
      </c>
      <c r="AM541">
        <f>IF(DEGREES(ACOS(SIN(RADIANS(G541))*SIN(RADIANS(E537))+COS(RADIANS(G541))*COS(RADIANS(E537))*COS(RADIANS(AM527))))&gt;90,0,$F$4*$F$5/E536^2*(SIN(RADIANS(G541))*SIN(RADIANS(E537))+COS(RADIANS(G541))*COS(RADIANS(E537))*COS(RADIANS(AM527))))</f>
        <v>0</v>
      </c>
      <c r="AN541">
        <f>IF(DEGREES(ACOS(SIN(RADIANS(G541))*SIN(RADIANS(E537))+COS(RADIANS(G541))*COS(RADIANS(E537))*COS(RADIANS(AN527))))&gt;90,0,$F$4*$F$5/E536^2*(SIN(RADIANS(G541))*SIN(RADIANS(E537))+COS(RADIANS(G541))*COS(RADIANS(E537))*COS(RADIANS(AN527))))</f>
        <v>0</v>
      </c>
      <c r="AO541">
        <f>IF(DEGREES(ACOS(SIN(RADIANS(G541))*SIN(RADIANS(E537))+COS(RADIANS(G541))*COS(RADIANS(E537))*COS(RADIANS(AO527))))&gt;90,0,$F$4*$F$5/E536^2*(SIN(RADIANS(G541))*SIN(RADIANS(E537))+COS(RADIANS(G541))*COS(RADIANS(E537))*COS(RADIANS(AO527))))</f>
        <v>0</v>
      </c>
      <c r="AP541">
        <f>IF(DEGREES(ACOS(SIN(RADIANS(G541))*SIN(RADIANS(E537))+COS(RADIANS(G541))*COS(RADIANS(E537))*COS(RADIANS(AP527))))&gt;90,0,$F$4*$F$5/E536^2*(SIN(RADIANS(G541))*SIN(RADIANS(E537))+COS(RADIANS(G541))*COS(RADIANS(E537))*COS(RADIANS(AP527))))</f>
        <v>0</v>
      </c>
      <c r="AQ541">
        <f>IF(DEGREES(ACOS(SIN(RADIANS(G541))*SIN(RADIANS(E537))+COS(RADIANS(G541))*COS(RADIANS(E537))*COS(RADIANS(AQ527))))&gt;90,0,$F$4*$F$5/E536^2*(SIN(RADIANS(G541))*SIN(RADIANS(E537))+COS(RADIANS(G541))*COS(RADIANS(E537))*COS(RADIANS(AQ527))))</f>
        <v>0</v>
      </c>
      <c r="AR541">
        <f>IF(DEGREES(ACOS(SIN(RADIANS(G541))*SIN(RADIANS(E537))+COS(RADIANS(G541))*COS(RADIANS(E537))*COS(RADIANS(AR527))))&gt;90,0,$F$4*$F$5/E536^2*(SIN(RADIANS(G541))*SIN(RADIANS(E537))+COS(RADIANS(G541))*COS(RADIANS(E537))*COS(RADIANS(AR527))))</f>
        <v>0</v>
      </c>
    </row>
    <row r="542" spans="2:44" x14ac:dyDescent="0.5">
      <c r="G542">
        <v>-40</v>
      </c>
      <c r="I542">
        <f>IF(DEGREES(ACOS(SIN(RADIANS(G542))*SIN(RADIANS(E537))+COS(RADIANS(G542))*COS(RADIANS(E537))*COS(RADIANS(I527))))&gt;90,0,$F$4*$F$5/E536^2*(SIN(RADIANS(G542))*SIN(RADIANS(E537))+COS(RADIANS(G542))*COS(RADIANS(E537))*COS(RADIANS(I527))))</f>
        <v>0</v>
      </c>
      <c r="J542">
        <f>IF(DEGREES(ACOS(SIN(RADIANS(G542))*SIN(RADIANS(E537))+COS(RADIANS(G542))*COS(RADIANS(E537))*COS(RADIANS(J527))))&gt;90,0,$F$4*$F$5/E536^2*(SIN(RADIANS(G542))*SIN(RADIANS(E537))+COS(RADIANS(G542))*COS(RADIANS(E537))*COS(RADIANS(J527))))</f>
        <v>0</v>
      </c>
      <c r="K542">
        <f>IF(DEGREES(ACOS(SIN(RADIANS(G542))*SIN(RADIANS(E537))+COS(RADIANS(G542))*COS(RADIANS(E537))*COS(RADIANS(K527))))&gt;90,0,$F$4*$F$5/E536^2*(SIN(RADIANS(G542))*SIN(RADIANS(E537))+COS(RADIANS(G542))*COS(RADIANS(E537))*COS(RADIANS(K527))))</f>
        <v>0</v>
      </c>
      <c r="L542">
        <f>IF(DEGREES(ACOS(SIN(RADIANS(G542))*SIN(RADIANS(E537))+COS(RADIANS(G542))*COS(RADIANS(E537))*COS(RADIANS(L527))))&gt;90,0,$F$4*$F$5/E536^2*(SIN(RADIANS(G542))*SIN(RADIANS(E537))+COS(RADIANS(G542))*COS(RADIANS(E537))*COS(RADIANS(L527))))</f>
        <v>0</v>
      </c>
      <c r="M542">
        <f>IF(DEGREES(ACOS(SIN(RADIANS(G542))*SIN(RADIANS(E537))+COS(RADIANS(G542))*COS(RADIANS(E537))*COS(RADIANS(M527))))&gt;90,0,$F$4*$F$5/E536^2*(SIN(RADIANS(G542))*SIN(RADIANS(E537))+COS(RADIANS(G542))*COS(RADIANS(E537))*COS(RADIANS(M527))))</f>
        <v>0</v>
      </c>
      <c r="N542">
        <f>IF(DEGREES(ACOS(SIN(RADIANS(G542))*SIN(RADIANS(E537))+COS(RADIANS(G542))*COS(RADIANS(E537))*COS(RADIANS(N527))))&gt;90,0,$F$4*$F$5/E536^2*(SIN(RADIANS(G542))*SIN(RADIANS(E537))+COS(RADIANS(G542))*COS(RADIANS(E537))*COS(RADIANS(N527))))</f>
        <v>0</v>
      </c>
      <c r="O542">
        <f>IF(DEGREES(ACOS(SIN(RADIANS(G542))*SIN(RADIANS(E537))+COS(RADIANS(G542))*COS(RADIANS(E537))*COS(RADIANS(O527))))&gt;90,0,$F$4*$F$5/E536^2*(SIN(RADIANS(G542))*SIN(RADIANS(E537))+COS(RADIANS(G542))*COS(RADIANS(E537))*COS(RADIANS(O527))))</f>
        <v>0</v>
      </c>
      <c r="P542">
        <f>IF(DEGREES(ACOS(SIN(RADIANS(G542))*SIN(RADIANS(E537))+COS(RADIANS(G542))*COS(RADIANS(E537))*COS(RADIANS(P527))))&gt;90,0,$F$4*$F$5/E536^2*(SIN(RADIANS(G542))*SIN(RADIANS(E537))+COS(RADIANS(G542))*COS(RADIANS(E537))*COS(RADIANS(P527))))</f>
        <v>0</v>
      </c>
      <c r="Q542">
        <f>IF(DEGREES(ACOS(SIN(RADIANS(G542))*SIN(RADIANS(E537))+COS(RADIANS(G542))*COS(RADIANS(E537))*COS(RADIANS(Q527))))&gt;90,0,$F$4*$F$5/E536^2*(SIN(RADIANS(G542))*SIN(RADIANS(E537))+COS(RADIANS(G542))*COS(RADIANS(E537))*COS(RADIANS(Q527))))</f>
        <v>0</v>
      </c>
      <c r="R542" t="e">
        <f>IF(DEGREES(ACOS(SIN(RADIANS(G542))*SIN(RADIANS(E537))+COS(RADIANS(G542))*COS(RADIANS(E537))*COS(RADIANS(R527))))&gt;90,0,$F$4*$F$5/E536^2*(SIN(RADIANS(G542))*SIN(RADIANS(E537))+COS(RADIANS(G542))*COS(RADIANS(E537))*COS(RADIANS(R527))))</f>
        <v>#DIV/0!</v>
      </c>
      <c r="S542" t="e">
        <f>IF(DEGREES(ACOS(SIN(RADIANS(G542))*SIN(RADIANS(E537))+COS(RADIANS(G542))*COS(RADIANS(E537))*COS(RADIANS(S527))))&gt;90,0,$F$4*$F$5/E536^2*(SIN(RADIANS(G542))*SIN(RADIANS(E537))+COS(RADIANS(G542))*COS(RADIANS(E537))*COS(RADIANS(S527))))</f>
        <v>#DIV/0!</v>
      </c>
      <c r="T542" t="e">
        <f>IF(DEGREES(ACOS(SIN(RADIANS(G542))*SIN(RADIANS(E537))+COS(RADIANS(G542))*COS(RADIANS(E537))*COS(RADIANS(T527))))&gt;90,0,$F$4*$F$5/E536^2*(SIN(RADIANS(G542))*SIN(RADIANS(E537))+COS(RADIANS(G542))*COS(RADIANS(E537))*COS(RADIANS(T527))))</f>
        <v>#DIV/0!</v>
      </c>
      <c r="U542" t="e">
        <f>IF(DEGREES(ACOS(SIN(RADIANS(G542))*SIN(RADIANS(E537))+COS(RADIANS(G542))*COS(RADIANS(E537))*COS(RADIANS(U527))))&gt;90,0,$F$4*$F$5/E536^2*(SIN(RADIANS(G542))*SIN(RADIANS(E537))+COS(RADIANS(G542))*COS(RADIANS(E537))*COS(RADIANS(U527))))</f>
        <v>#DIV/0!</v>
      </c>
      <c r="V542" t="e">
        <f>IF(DEGREES(ACOS(SIN(RADIANS(G542))*SIN(RADIANS(E537))+COS(RADIANS(G542))*COS(RADIANS(E537))*COS(RADIANS(V527))))&gt;90,0,$F$4*$F$5/E536^2*(SIN(RADIANS(G542))*SIN(RADIANS(E537))+COS(RADIANS(G542))*COS(RADIANS(E537))*COS(RADIANS(V527))))</f>
        <v>#DIV/0!</v>
      </c>
      <c r="W542" t="e">
        <f>IF(DEGREES(ACOS(SIN(RADIANS(G542))*SIN(RADIANS(E537))+COS(RADIANS(G542))*COS(RADIANS(E537))*COS(RADIANS(W527))))&gt;90,0,$F$4*$F$5/E536^2*(SIN(RADIANS(G542))*SIN(RADIANS(E537))+COS(RADIANS(G542))*COS(RADIANS(E537))*COS(RADIANS(W527))))</f>
        <v>#DIV/0!</v>
      </c>
      <c r="X542" t="e">
        <f>IF(DEGREES(ACOS(SIN(RADIANS(G542))*SIN(RADIANS(E537))+COS(RADIANS(G542))*COS(RADIANS(E537))*COS(RADIANS(X527))))&gt;90,0,$F$4*$F$5/E536^2*(SIN(RADIANS(G542))*SIN(RADIANS(E537))+COS(RADIANS(G542))*COS(RADIANS(E537))*COS(RADIANS(X527))))</f>
        <v>#DIV/0!</v>
      </c>
      <c r="Y542" t="e">
        <f>IF(DEGREES(ACOS(SIN(RADIANS(G542))*SIN(RADIANS(E537))+COS(RADIANS(G542))*COS(RADIANS(E537))*COS(RADIANS(Y527))))&gt;90,0,$F$4*$F$5/E536^2*(SIN(RADIANS(G542))*SIN(RADIANS(E537))+COS(RADIANS(G542))*COS(RADIANS(E537))*COS(RADIANS(Y527))))</f>
        <v>#DIV/0!</v>
      </c>
      <c r="Z542" t="e">
        <f>IF(DEGREES(ACOS(SIN(RADIANS(G542))*SIN(RADIANS(E537))+COS(RADIANS(G542))*COS(RADIANS(E537))*COS(RADIANS(Z527))))&gt;90,0,$F$4*$F$5/E536^2*(SIN(RADIANS(G542))*SIN(RADIANS(E537))+COS(RADIANS(G542))*COS(RADIANS(E537))*COS(RADIANS(Z527))))</f>
        <v>#DIV/0!</v>
      </c>
      <c r="AA542" t="e">
        <f>IF(DEGREES(ACOS(SIN(RADIANS(G542))*SIN(RADIANS(E537))+COS(RADIANS(G542))*COS(RADIANS(E537))*COS(RADIANS(AA527))))&gt;90,0,$F$4*$F$5/E536^2*(SIN(RADIANS(G542))*SIN(RADIANS(E537))+COS(RADIANS(G542))*COS(RADIANS(E537))*COS(RADIANS(AA527))))</f>
        <v>#DIV/0!</v>
      </c>
      <c r="AB542" t="e">
        <f>IF(DEGREES(ACOS(SIN(RADIANS(G542))*SIN(RADIANS(E537))+COS(RADIANS(G542))*COS(RADIANS(E537))*COS(RADIANS(AB527))))&gt;90,0,$F$4*$F$5/E536^2*(SIN(RADIANS(G542))*SIN(RADIANS(E537))+COS(RADIANS(G542))*COS(RADIANS(E537))*COS(RADIANS(AB527))))</f>
        <v>#DIV/0!</v>
      </c>
      <c r="AC542" t="e">
        <f>IF(DEGREES(ACOS(SIN(RADIANS(G542))*SIN(RADIANS(E537))+COS(RADIANS(G542))*COS(RADIANS(E537))*COS(RADIANS(AC527))))&gt;90,0,$F$4*$F$5/E536^2*(SIN(RADIANS(G542))*SIN(RADIANS(E537))+COS(RADIANS(G542))*COS(RADIANS(E537))*COS(RADIANS(AC527))))</f>
        <v>#DIV/0!</v>
      </c>
      <c r="AD542" t="e">
        <f>IF(DEGREES(ACOS(SIN(RADIANS(G542))*SIN(RADIANS(E537))+COS(RADIANS(G542))*COS(RADIANS(E537))*COS(RADIANS(AD527))))&gt;90,0,$F$4*$F$5/E536^2*(SIN(RADIANS(G542))*SIN(RADIANS(E537))+COS(RADIANS(G542))*COS(RADIANS(E537))*COS(RADIANS(AD527))))</f>
        <v>#DIV/0!</v>
      </c>
      <c r="AE542" t="e">
        <f>IF(DEGREES(ACOS(SIN(RADIANS(G542))*SIN(RADIANS(E537))+COS(RADIANS(G542))*COS(RADIANS(E537))*COS(RADIANS(AE527))))&gt;90,0,$F$4*$F$5/E536^2*(SIN(RADIANS(G542))*SIN(RADIANS(E537))+COS(RADIANS(G542))*COS(RADIANS(E537))*COS(RADIANS(AE527))))</f>
        <v>#DIV/0!</v>
      </c>
      <c r="AF542" t="e">
        <f>IF(DEGREES(ACOS(SIN(RADIANS(G542))*SIN(RADIANS(E537))+COS(RADIANS(G542))*COS(RADIANS(E537))*COS(RADIANS(AF527))))&gt;90,0,$F$4*$F$5/E536^2*(SIN(RADIANS(G542))*SIN(RADIANS(E537))+COS(RADIANS(G542))*COS(RADIANS(E537))*COS(RADIANS(AF527))))</f>
        <v>#DIV/0!</v>
      </c>
      <c r="AG542" t="e">
        <f>IF(DEGREES(ACOS(SIN(RADIANS(G542))*SIN(RADIANS(E537))+COS(RADIANS(G542))*COS(RADIANS(E537))*COS(RADIANS(AG527))))&gt;90,0,$F$4*$F$5/E536^2*(SIN(RADIANS(G542))*SIN(RADIANS(E537))+COS(RADIANS(G542))*COS(RADIANS(E537))*COS(RADIANS(AG527))))</f>
        <v>#DIV/0!</v>
      </c>
      <c r="AH542" t="e">
        <f>IF(DEGREES(ACOS(SIN(RADIANS(G542))*SIN(RADIANS(E537))+COS(RADIANS(G542))*COS(RADIANS(E537))*COS(RADIANS(AH527))))&gt;90,0,$F$4*$F$5/E536^2*(SIN(RADIANS(G542))*SIN(RADIANS(E537))+COS(RADIANS(G542))*COS(RADIANS(E537))*COS(RADIANS(AH527))))</f>
        <v>#DIV/0!</v>
      </c>
      <c r="AI542" t="e">
        <f>IF(DEGREES(ACOS(SIN(RADIANS(G542))*SIN(RADIANS(E537))+COS(RADIANS(G542))*COS(RADIANS(E537))*COS(RADIANS(AI527))))&gt;90,0,$F$4*$F$5/E536^2*(SIN(RADIANS(G542))*SIN(RADIANS(E537))+COS(RADIANS(G542))*COS(RADIANS(E537))*COS(RADIANS(AI527))))</f>
        <v>#DIV/0!</v>
      </c>
      <c r="AJ542" t="e">
        <f>IF(DEGREES(ACOS(SIN(RADIANS(G542))*SIN(RADIANS(E537))+COS(RADIANS(G542))*COS(RADIANS(E537))*COS(RADIANS(AJ527))))&gt;90,0,$F$4*$F$5/E536^2*(SIN(RADIANS(G542))*SIN(RADIANS(E537))+COS(RADIANS(G542))*COS(RADIANS(E537))*COS(RADIANS(AJ527))))</f>
        <v>#DIV/0!</v>
      </c>
      <c r="AK542">
        <f>IF(DEGREES(ACOS(SIN(RADIANS(G542))*SIN(RADIANS(E537))+COS(RADIANS(G542))*COS(RADIANS(E537))*COS(RADIANS(AK527))))&gt;90,0,$F$4*$F$5/E536^2*(SIN(RADIANS(G542))*SIN(RADIANS(E537))+COS(RADIANS(G542))*COS(RADIANS(E537))*COS(RADIANS(AK527))))</f>
        <v>0</v>
      </c>
      <c r="AL542">
        <f>IF(DEGREES(ACOS(SIN(RADIANS(G542))*SIN(RADIANS(E537))+COS(RADIANS(G542))*COS(RADIANS(E537))*COS(RADIANS(AL527))))&gt;90,0,$F$4*$F$5/E536^2*(SIN(RADIANS(G542))*SIN(RADIANS(E537))+COS(RADIANS(G542))*COS(RADIANS(E537))*COS(RADIANS(AL527))))</f>
        <v>0</v>
      </c>
      <c r="AM542">
        <f>IF(DEGREES(ACOS(SIN(RADIANS(G542))*SIN(RADIANS(E537))+COS(RADIANS(G542))*COS(RADIANS(E537))*COS(RADIANS(AM527))))&gt;90,0,$F$4*$F$5/E536^2*(SIN(RADIANS(G542))*SIN(RADIANS(E537))+COS(RADIANS(G542))*COS(RADIANS(E537))*COS(RADIANS(AM527))))</f>
        <v>0</v>
      </c>
      <c r="AN542">
        <f>IF(DEGREES(ACOS(SIN(RADIANS(G542))*SIN(RADIANS(E537))+COS(RADIANS(G542))*COS(RADIANS(E537))*COS(RADIANS(AN527))))&gt;90,0,$F$4*$F$5/E536^2*(SIN(RADIANS(G542))*SIN(RADIANS(E537))+COS(RADIANS(G542))*COS(RADIANS(E537))*COS(RADIANS(AN527))))</f>
        <v>0</v>
      </c>
      <c r="AO542">
        <f>IF(DEGREES(ACOS(SIN(RADIANS(G542))*SIN(RADIANS(E537))+COS(RADIANS(G542))*COS(RADIANS(E537))*COS(RADIANS(AO527))))&gt;90,0,$F$4*$F$5/E536^2*(SIN(RADIANS(G542))*SIN(RADIANS(E537))+COS(RADIANS(G542))*COS(RADIANS(E537))*COS(RADIANS(AO527))))</f>
        <v>0</v>
      </c>
      <c r="AP542">
        <f>IF(DEGREES(ACOS(SIN(RADIANS(G542))*SIN(RADIANS(E537))+COS(RADIANS(G542))*COS(RADIANS(E537))*COS(RADIANS(AP527))))&gt;90,0,$F$4*$F$5/E536^2*(SIN(RADIANS(G542))*SIN(RADIANS(E537))+COS(RADIANS(G542))*COS(RADIANS(E537))*COS(RADIANS(AP527))))</f>
        <v>0</v>
      </c>
      <c r="AQ542">
        <f>IF(DEGREES(ACOS(SIN(RADIANS(G542))*SIN(RADIANS(E537))+COS(RADIANS(G542))*COS(RADIANS(E537))*COS(RADIANS(AQ527))))&gt;90,0,$F$4*$F$5/E536^2*(SIN(RADIANS(G542))*SIN(RADIANS(E537))+COS(RADIANS(G542))*COS(RADIANS(E537))*COS(RADIANS(AQ527))))</f>
        <v>0</v>
      </c>
      <c r="AR542">
        <f>IF(DEGREES(ACOS(SIN(RADIANS(G542))*SIN(RADIANS(E537))+COS(RADIANS(G542))*COS(RADIANS(E537))*COS(RADIANS(AR527))))&gt;90,0,$F$4*$F$5/E536^2*(SIN(RADIANS(G542))*SIN(RADIANS(E537))+COS(RADIANS(G542))*COS(RADIANS(E537))*COS(RADIANS(AR527))))</f>
        <v>0</v>
      </c>
    </row>
    <row r="543" spans="2:44" x14ac:dyDescent="0.5">
      <c r="G543">
        <v>-50</v>
      </c>
      <c r="I543">
        <f>IF(DEGREES(ACOS(SIN(RADIANS(G543))*SIN(RADIANS(E537))+COS(RADIANS(G543))*COS(RADIANS(E537))*COS(RADIANS(I527))))&gt;90,0,$F$4*$F$5/E536^2*(SIN(RADIANS(G543))*SIN(RADIANS(E537))+COS(RADIANS(G543))*COS(RADIANS(E537))*COS(RADIANS(I527))))</f>
        <v>0</v>
      </c>
      <c r="J543">
        <f>IF(DEGREES(ACOS(SIN(RADIANS(G543))*SIN(RADIANS(E537))+COS(RADIANS(G543))*COS(RADIANS(E537))*COS(RADIANS(J527))))&gt;90,0,$F$4*$F$5/E536^2*(SIN(RADIANS(G543))*SIN(RADIANS(E537))+COS(RADIANS(G543))*COS(RADIANS(E537))*COS(RADIANS(J527))))</f>
        <v>0</v>
      </c>
      <c r="K543">
        <f>IF(DEGREES(ACOS(SIN(RADIANS(G543))*SIN(RADIANS(E537))+COS(RADIANS(G543))*COS(RADIANS(E537))*COS(RADIANS(K527))))&gt;90,0,$F$4*$F$5/E536^2*(SIN(RADIANS(G543))*SIN(RADIANS(E537))+COS(RADIANS(G543))*COS(RADIANS(E537))*COS(RADIANS(K527))))</f>
        <v>0</v>
      </c>
      <c r="L543">
        <f>IF(DEGREES(ACOS(SIN(RADIANS(G543))*SIN(RADIANS(E537))+COS(RADIANS(G543))*COS(RADIANS(E537))*COS(RADIANS(L527))))&gt;90,0,$F$4*$F$5/E536^2*(SIN(RADIANS(G543))*SIN(RADIANS(E537))+COS(RADIANS(G543))*COS(RADIANS(E537))*COS(RADIANS(L527))))</f>
        <v>0</v>
      </c>
      <c r="M543">
        <f>IF(DEGREES(ACOS(SIN(RADIANS(G543))*SIN(RADIANS(E537))+COS(RADIANS(G543))*COS(RADIANS(E537))*COS(RADIANS(M527))))&gt;90,0,$F$4*$F$5/E536^2*(SIN(RADIANS(G543))*SIN(RADIANS(E537))+COS(RADIANS(G543))*COS(RADIANS(E537))*COS(RADIANS(M527))))</f>
        <v>0</v>
      </c>
      <c r="N543">
        <f>IF(DEGREES(ACOS(SIN(RADIANS(G543))*SIN(RADIANS(E537))+COS(RADIANS(G543))*COS(RADIANS(E537))*COS(RADIANS(N527))))&gt;90,0,$F$4*$F$5/E536^2*(SIN(RADIANS(G543))*SIN(RADIANS(E537))+COS(RADIANS(G543))*COS(RADIANS(E537))*COS(RADIANS(N527))))</f>
        <v>0</v>
      </c>
      <c r="O543">
        <f>IF(DEGREES(ACOS(SIN(RADIANS(G543))*SIN(RADIANS(E537))+COS(RADIANS(G543))*COS(RADIANS(E537))*COS(RADIANS(O527))))&gt;90,0,$F$4*$F$5/E536^2*(SIN(RADIANS(G543))*SIN(RADIANS(E537))+COS(RADIANS(G543))*COS(RADIANS(E537))*COS(RADIANS(O527))))</f>
        <v>0</v>
      </c>
      <c r="P543">
        <f>IF(DEGREES(ACOS(SIN(RADIANS(G543))*SIN(RADIANS(E537))+COS(RADIANS(G543))*COS(RADIANS(E537))*COS(RADIANS(P527))))&gt;90,0,$F$4*$F$5/E536^2*(SIN(RADIANS(G543))*SIN(RADIANS(E537))+COS(RADIANS(G543))*COS(RADIANS(E537))*COS(RADIANS(P527))))</f>
        <v>0</v>
      </c>
      <c r="Q543">
        <f>IF(DEGREES(ACOS(SIN(RADIANS(G543))*SIN(RADIANS(E537))+COS(RADIANS(G543))*COS(RADIANS(E537))*COS(RADIANS(Q527))))&gt;90,0,$F$4*$F$5/E536^2*(SIN(RADIANS(G543))*SIN(RADIANS(E537))+COS(RADIANS(G543))*COS(RADIANS(E537))*COS(RADIANS(Q527))))</f>
        <v>0</v>
      </c>
      <c r="R543" t="e">
        <f>IF(DEGREES(ACOS(SIN(RADIANS(G543))*SIN(RADIANS(E537))+COS(RADIANS(G543))*COS(RADIANS(E537))*COS(RADIANS(R527))))&gt;90,0,$F$4*$F$5/E536^2*(SIN(RADIANS(G543))*SIN(RADIANS(E537))+COS(RADIANS(G543))*COS(RADIANS(E537))*COS(RADIANS(R527))))</f>
        <v>#DIV/0!</v>
      </c>
      <c r="S543" t="e">
        <f>IF(DEGREES(ACOS(SIN(RADIANS(G543))*SIN(RADIANS(E537))+COS(RADIANS(G543))*COS(RADIANS(E537))*COS(RADIANS(S527))))&gt;90,0,$F$4*$F$5/E536^2*(SIN(RADIANS(G543))*SIN(RADIANS(E537))+COS(RADIANS(G543))*COS(RADIANS(E537))*COS(RADIANS(S527))))</f>
        <v>#DIV/0!</v>
      </c>
      <c r="T543" t="e">
        <f>IF(DEGREES(ACOS(SIN(RADIANS(G543))*SIN(RADIANS(E537))+COS(RADIANS(G543))*COS(RADIANS(E537))*COS(RADIANS(T527))))&gt;90,0,$F$4*$F$5/E536^2*(SIN(RADIANS(G543))*SIN(RADIANS(E537))+COS(RADIANS(G543))*COS(RADIANS(E537))*COS(RADIANS(T527))))</f>
        <v>#DIV/0!</v>
      </c>
      <c r="U543" t="e">
        <f>IF(DEGREES(ACOS(SIN(RADIANS(G543))*SIN(RADIANS(E537))+COS(RADIANS(G543))*COS(RADIANS(E537))*COS(RADIANS(U527))))&gt;90,0,$F$4*$F$5/E536^2*(SIN(RADIANS(G543))*SIN(RADIANS(E537))+COS(RADIANS(G543))*COS(RADIANS(E537))*COS(RADIANS(U527))))</f>
        <v>#DIV/0!</v>
      </c>
      <c r="V543" t="e">
        <f>IF(DEGREES(ACOS(SIN(RADIANS(G543))*SIN(RADIANS(E537))+COS(RADIANS(G543))*COS(RADIANS(E537))*COS(RADIANS(V527))))&gt;90,0,$F$4*$F$5/E536^2*(SIN(RADIANS(G543))*SIN(RADIANS(E537))+COS(RADIANS(G543))*COS(RADIANS(E537))*COS(RADIANS(V527))))</f>
        <v>#DIV/0!</v>
      </c>
      <c r="W543" t="e">
        <f>IF(DEGREES(ACOS(SIN(RADIANS(G543))*SIN(RADIANS(E537))+COS(RADIANS(G543))*COS(RADIANS(E537))*COS(RADIANS(W527))))&gt;90,0,$F$4*$F$5/E536^2*(SIN(RADIANS(G543))*SIN(RADIANS(E537))+COS(RADIANS(G543))*COS(RADIANS(E537))*COS(RADIANS(W527))))</f>
        <v>#DIV/0!</v>
      </c>
      <c r="X543" t="e">
        <f>IF(DEGREES(ACOS(SIN(RADIANS(G543))*SIN(RADIANS(E537))+COS(RADIANS(G543))*COS(RADIANS(E537))*COS(RADIANS(X527))))&gt;90,0,$F$4*$F$5/E536^2*(SIN(RADIANS(G543))*SIN(RADIANS(E537))+COS(RADIANS(G543))*COS(RADIANS(E537))*COS(RADIANS(X527))))</f>
        <v>#DIV/0!</v>
      </c>
      <c r="Y543" t="e">
        <f>IF(DEGREES(ACOS(SIN(RADIANS(G543))*SIN(RADIANS(E537))+COS(RADIANS(G543))*COS(RADIANS(E537))*COS(RADIANS(Y527))))&gt;90,0,$F$4*$F$5/E536^2*(SIN(RADIANS(G543))*SIN(RADIANS(E537))+COS(RADIANS(G543))*COS(RADIANS(E537))*COS(RADIANS(Y527))))</f>
        <v>#DIV/0!</v>
      </c>
      <c r="Z543" t="e">
        <f>IF(DEGREES(ACOS(SIN(RADIANS(G543))*SIN(RADIANS(E537))+COS(RADIANS(G543))*COS(RADIANS(E537))*COS(RADIANS(Z527))))&gt;90,0,$F$4*$F$5/E536^2*(SIN(RADIANS(G543))*SIN(RADIANS(E537))+COS(RADIANS(G543))*COS(RADIANS(E537))*COS(RADIANS(Z527))))</f>
        <v>#DIV/0!</v>
      </c>
      <c r="AA543" t="e">
        <f>IF(DEGREES(ACOS(SIN(RADIANS(G543))*SIN(RADIANS(E537))+COS(RADIANS(G543))*COS(RADIANS(E537))*COS(RADIANS(AA527))))&gt;90,0,$F$4*$F$5/E536^2*(SIN(RADIANS(G543))*SIN(RADIANS(E537))+COS(RADIANS(G543))*COS(RADIANS(E537))*COS(RADIANS(AA527))))</f>
        <v>#DIV/0!</v>
      </c>
      <c r="AB543" t="e">
        <f>IF(DEGREES(ACOS(SIN(RADIANS(G543))*SIN(RADIANS(E537))+COS(RADIANS(G543))*COS(RADIANS(E537))*COS(RADIANS(AB527))))&gt;90,0,$F$4*$F$5/E536^2*(SIN(RADIANS(G543))*SIN(RADIANS(E537))+COS(RADIANS(G543))*COS(RADIANS(E537))*COS(RADIANS(AB527))))</f>
        <v>#DIV/0!</v>
      </c>
      <c r="AC543" t="e">
        <f>IF(DEGREES(ACOS(SIN(RADIANS(G543))*SIN(RADIANS(E537))+COS(RADIANS(G543))*COS(RADIANS(E537))*COS(RADIANS(AC527))))&gt;90,0,$F$4*$F$5/E536^2*(SIN(RADIANS(G543))*SIN(RADIANS(E537))+COS(RADIANS(G543))*COS(RADIANS(E537))*COS(RADIANS(AC527))))</f>
        <v>#DIV/0!</v>
      </c>
      <c r="AD543" t="e">
        <f>IF(DEGREES(ACOS(SIN(RADIANS(G543))*SIN(RADIANS(E537))+COS(RADIANS(G543))*COS(RADIANS(E537))*COS(RADIANS(AD527))))&gt;90,0,$F$4*$F$5/E536^2*(SIN(RADIANS(G543))*SIN(RADIANS(E537))+COS(RADIANS(G543))*COS(RADIANS(E537))*COS(RADIANS(AD527))))</f>
        <v>#DIV/0!</v>
      </c>
      <c r="AE543" t="e">
        <f>IF(DEGREES(ACOS(SIN(RADIANS(G543))*SIN(RADIANS(E537))+COS(RADIANS(G543))*COS(RADIANS(E537))*COS(RADIANS(AE527))))&gt;90,0,$F$4*$F$5/E536^2*(SIN(RADIANS(G543))*SIN(RADIANS(E537))+COS(RADIANS(G543))*COS(RADIANS(E537))*COS(RADIANS(AE527))))</f>
        <v>#DIV/0!</v>
      </c>
      <c r="AF543" t="e">
        <f>IF(DEGREES(ACOS(SIN(RADIANS(G543))*SIN(RADIANS(E537))+COS(RADIANS(G543))*COS(RADIANS(E537))*COS(RADIANS(AF527))))&gt;90,0,$F$4*$F$5/E536^2*(SIN(RADIANS(G543))*SIN(RADIANS(E537))+COS(RADIANS(G543))*COS(RADIANS(E537))*COS(RADIANS(AF527))))</f>
        <v>#DIV/0!</v>
      </c>
      <c r="AG543" t="e">
        <f>IF(DEGREES(ACOS(SIN(RADIANS(G543))*SIN(RADIANS(E537))+COS(RADIANS(G543))*COS(RADIANS(E537))*COS(RADIANS(AG527))))&gt;90,0,$F$4*$F$5/E536^2*(SIN(RADIANS(G543))*SIN(RADIANS(E537))+COS(RADIANS(G543))*COS(RADIANS(E537))*COS(RADIANS(AG527))))</f>
        <v>#DIV/0!</v>
      </c>
      <c r="AH543" t="e">
        <f>IF(DEGREES(ACOS(SIN(RADIANS(G543))*SIN(RADIANS(E537))+COS(RADIANS(G543))*COS(RADIANS(E537))*COS(RADIANS(AH527))))&gt;90,0,$F$4*$F$5/E536^2*(SIN(RADIANS(G543))*SIN(RADIANS(E537))+COS(RADIANS(G543))*COS(RADIANS(E537))*COS(RADIANS(AH527))))</f>
        <v>#DIV/0!</v>
      </c>
      <c r="AI543" t="e">
        <f>IF(DEGREES(ACOS(SIN(RADIANS(G543))*SIN(RADIANS(E537))+COS(RADIANS(G543))*COS(RADIANS(E537))*COS(RADIANS(AI527))))&gt;90,0,$F$4*$F$5/E536^2*(SIN(RADIANS(G543))*SIN(RADIANS(E537))+COS(RADIANS(G543))*COS(RADIANS(E537))*COS(RADIANS(AI527))))</f>
        <v>#DIV/0!</v>
      </c>
      <c r="AJ543" t="e">
        <f>IF(DEGREES(ACOS(SIN(RADIANS(G543))*SIN(RADIANS(E537))+COS(RADIANS(G543))*COS(RADIANS(E537))*COS(RADIANS(AJ527))))&gt;90,0,$F$4*$F$5/E536^2*(SIN(RADIANS(G543))*SIN(RADIANS(E537))+COS(RADIANS(G543))*COS(RADIANS(E537))*COS(RADIANS(AJ527))))</f>
        <v>#DIV/0!</v>
      </c>
      <c r="AK543">
        <f>IF(DEGREES(ACOS(SIN(RADIANS(G543))*SIN(RADIANS(E537))+COS(RADIANS(G543))*COS(RADIANS(E537))*COS(RADIANS(AK527))))&gt;90,0,$F$4*$F$5/E536^2*(SIN(RADIANS(G543))*SIN(RADIANS(E537))+COS(RADIANS(G543))*COS(RADIANS(E537))*COS(RADIANS(AK527))))</f>
        <v>0</v>
      </c>
      <c r="AL543">
        <f>IF(DEGREES(ACOS(SIN(RADIANS(G543))*SIN(RADIANS(E537))+COS(RADIANS(G543))*COS(RADIANS(E537))*COS(RADIANS(AL527))))&gt;90,0,$F$4*$F$5/E536^2*(SIN(RADIANS(G543))*SIN(RADIANS(E537))+COS(RADIANS(G543))*COS(RADIANS(E537))*COS(RADIANS(AL527))))</f>
        <v>0</v>
      </c>
      <c r="AM543">
        <f>IF(DEGREES(ACOS(SIN(RADIANS(G543))*SIN(RADIANS(E537))+COS(RADIANS(G543))*COS(RADIANS(E537))*COS(RADIANS(AM527))))&gt;90,0,$F$4*$F$5/E536^2*(SIN(RADIANS(G543))*SIN(RADIANS(E537))+COS(RADIANS(G543))*COS(RADIANS(E537))*COS(RADIANS(AM527))))</f>
        <v>0</v>
      </c>
      <c r="AN543">
        <f>IF(DEGREES(ACOS(SIN(RADIANS(G543))*SIN(RADIANS(E537))+COS(RADIANS(G543))*COS(RADIANS(E537))*COS(RADIANS(AN527))))&gt;90,0,$F$4*$F$5/E536^2*(SIN(RADIANS(G543))*SIN(RADIANS(E537))+COS(RADIANS(G543))*COS(RADIANS(E537))*COS(RADIANS(AN527))))</f>
        <v>0</v>
      </c>
      <c r="AO543">
        <f>IF(DEGREES(ACOS(SIN(RADIANS(G543))*SIN(RADIANS(E537))+COS(RADIANS(G543))*COS(RADIANS(E537))*COS(RADIANS(AO527))))&gt;90,0,$F$4*$F$5/E536^2*(SIN(RADIANS(G543))*SIN(RADIANS(E537))+COS(RADIANS(G543))*COS(RADIANS(E537))*COS(RADIANS(AO527))))</f>
        <v>0</v>
      </c>
      <c r="AP543">
        <f>IF(DEGREES(ACOS(SIN(RADIANS(G543))*SIN(RADIANS(E537))+COS(RADIANS(G543))*COS(RADIANS(E537))*COS(RADIANS(AP527))))&gt;90,0,$F$4*$F$5/E536^2*(SIN(RADIANS(G543))*SIN(RADIANS(E537))+COS(RADIANS(G543))*COS(RADIANS(E537))*COS(RADIANS(AP527))))</f>
        <v>0</v>
      </c>
      <c r="AQ543">
        <f>IF(DEGREES(ACOS(SIN(RADIANS(G543))*SIN(RADIANS(E537))+COS(RADIANS(G543))*COS(RADIANS(E537))*COS(RADIANS(AQ527))))&gt;90,0,$F$4*$F$5/E536^2*(SIN(RADIANS(G543))*SIN(RADIANS(E537))+COS(RADIANS(G543))*COS(RADIANS(E537))*COS(RADIANS(AQ527))))</f>
        <v>0</v>
      </c>
      <c r="AR543">
        <f>IF(DEGREES(ACOS(SIN(RADIANS(G543))*SIN(RADIANS(E537))+COS(RADIANS(G543))*COS(RADIANS(E537))*COS(RADIANS(AR527))))&gt;90,0,$F$4*$F$5/E536^2*(SIN(RADIANS(G543))*SIN(RADIANS(E537))+COS(RADIANS(G543))*COS(RADIANS(E537))*COS(RADIANS(AR527))))</f>
        <v>0</v>
      </c>
    </row>
    <row r="544" spans="2:44" x14ac:dyDescent="0.5">
      <c r="G544">
        <v>-60</v>
      </c>
      <c r="I544">
        <f>IF(DEGREES(ACOS(SIN(RADIANS(G544))*SIN(RADIANS(E537))+COS(RADIANS(G544))*COS(RADIANS(E537))*COS(RADIANS(I527))))&gt;90,0,$F$4*$F$5/E536^2*(SIN(RADIANS(G544))*SIN(RADIANS(E537))+COS(RADIANS(G544))*COS(RADIANS(E537))*COS(RADIANS(I527))))</f>
        <v>0</v>
      </c>
      <c r="J544">
        <f>IF(DEGREES(ACOS(SIN(RADIANS(G544))*SIN(RADIANS(E537))+COS(RADIANS(G544))*COS(RADIANS(E537))*COS(RADIANS(J527))))&gt;90,0,$F$4*$F$5/E536^2*(SIN(RADIANS(G544))*SIN(RADIANS(E537))+COS(RADIANS(G544))*COS(RADIANS(E537))*COS(RADIANS(J527))))</f>
        <v>0</v>
      </c>
      <c r="K544">
        <f>IF(DEGREES(ACOS(SIN(RADIANS(G544))*SIN(RADIANS(E537))+COS(RADIANS(G544))*COS(RADIANS(E537))*COS(RADIANS(K527))))&gt;90,0,$F$4*$F$5/E536^2*(SIN(RADIANS(G544))*SIN(RADIANS(E537))+COS(RADIANS(G544))*COS(RADIANS(E537))*COS(RADIANS(K527))))</f>
        <v>0</v>
      </c>
      <c r="L544">
        <f>IF(DEGREES(ACOS(SIN(RADIANS(G544))*SIN(RADIANS(E537))+COS(RADIANS(G544))*COS(RADIANS(E537))*COS(RADIANS(L527))))&gt;90,0,$F$4*$F$5/E536^2*(SIN(RADIANS(G544))*SIN(RADIANS(E537))+COS(RADIANS(G544))*COS(RADIANS(E537))*COS(RADIANS(L527))))</f>
        <v>0</v>
      </c>
      <c r="M544">
        <f>IF(DEGREES(ACOS(SIN(RADIANS(G544))*SIN(RADIANS(E537))+COS(RADIANS(G544))*COS(RADIANS(E537))*COS(RADIANS(M527))))&gt;90,0,$F$4*$F$5/E536^2*(SIN(RADIANS(G544))*SIN(RADIANS(E537))+COS(RADIANS(G544))*COS(RADIANS(E537))*COS(RADIANS(M527))))</f>
        <v>0</v>
      </c>
      <c r="N544">
        <f>IF(DEGREES(ACOS(SIN(RADIANS(G544))*SIN(RADIANS(E537))+COS(RADIANS(G544))*COS(RADIANS(E537))*COS(RADIANS(N527))))&gt;90,0,$F$4*$F$5/E536^2*(SIN(RADIANS(G544))*SIN(RADIANS(E537))+COS(RADIANS(G544))*COS(RADIANS(E537))*COS(RADIANS(N527))))</f>
        <v>0</v>
      </c>
      <c r="O544">
        <f>IF(DEGREES(ACOS(SIN(RADIANS(G544))*SIN(RADIANS(E537))+COS(RADIANS(G544))*COS(RADIANS(E537))*COS(RADIANS(O527))))&gt;90,0,$F$4*$F$5/E536^2*(SIN(RADIANS(G544))*SIN(RADIANS(E537))+COS(RADIANS(G544))*COS(RADIANS(E537))*COS(RADIANS(O527))))</f>
        <v>0</v>
      </c>
      <c r="P544">
        <f>IF(DEGREES(ACOS(SIN(RADIANS(G544))*SIN(RADIANS(E537))+COS(RADIANS(G544))*COS(RADIANS(E537))*COS(RADIANS(P527))))&gt;90,0,$F$4*$F$5/E536^2*(SIN(RADIANS(G544))*SIN(RADIANS(E537))+COS(RADIANS(G544))*COS(RADIANS(E537))*COS(RADIANS(P527))))</f>
        <v>0</v>
      </c>
      <c r="Q544">
        <f>IF(DEGREES(ACOS(SIN(RADIANS(G544))*SIN(RADIANS(E537))+COS(RADIANS(G544))*COS(RADIANS(E537))*COS(RADIANS(Q527))))&gt;90,0,$F$4*$F$5/E536^2*(SIN(RADIANS(G544))*SIN(RADIANS(E537))+COS(RADIANS(G544))*COS(RADIANS(E537))*COS(RADIANS(Q527))))</f>
        <v>0</v>
      </c>
      <c r="R544" t="e">
        <f>IF(DEGREES(ACOS(SIN(RADIANS(G544))*SIN(RADIANS(E537))+COS(RADIANS(G544))*COS(RADIANS(E537))*COS(RADIANS(R527))))&gt;90,0,$F$4*$F$5/E536^2*(SIN(RADIANS(G544))*SIN(RADIANS(E537))+COS(RADIANS(G544))*COS(RADIANS(E537))*COS(RADIANS(R527))))</f>
        <v>#DIV/0!</v>
      </c>
      <c r="S544" t="e">
        <f>IF(DEGREES(ACOS(SIN(RADIANS(G544))*SIN(RADIANS(E537))+COS(RADIANS(G544))*COS(RADIANS(E537))*COS(RADIANS(S527))))&gt;90,0,$F$4*$F$5/E536^2*(SIN(RADIANS(G544))*SIN(RADIANS(E537))+COS(RADIANS(G544))*COS(RADIANS(E537))*COS(RADIANS(S527))))</f>
        <v>#DIV/0!</v>
      </c>
      <c r="T544" t="e">
        <f>IF(DEGREES(ACOS(SIN(RADIANS(G544))*SIN(RADIANS(E537))+COS(RADIANS(G544))*COS(RADIANS(E537))*COS(RADIANS(T527))))&gt;90,0,$F$4*$F$5/E536^2*(SIN(RADIANS(G544))*SIN(RADIANS(E537))+COS(RADIANS(G544))*COS(RADIANS(E537))*COS(RADIANS(T527))))</f>
        <v>#DIV/0!</v>
      </c>
      <c r="U544" t="e">
        <f>IF(DEGREES(ACOS(SIN(RADIANS(G544))*SIN(RADIANS(E537))+COS(RADIANS(G544))*COS(RADIANS(E537))*COS(RADIANS(U527))))&gt;90,0,$F$4*$F$5/E536^2*(SIN(RADIANS(G544))*SIN(RADIANS(E537))+COS(RADIANS(G544))*COS(RADIANS(E537))*COS(RADIANS(U527))))</f>
        <v>#DIV/0!</v>
      </c>
      <c r="V544" t="e">
        <f>IF(DEGREES(ACOS(SIN(RADIANS(G544))*SIN(RADIANS(E537))+COS(RADIANS(G544))*COS(RADIANS(E537))*COS(RADIANS(V527))))&gt;90,0,$F$4*$F$5/E536^2*(SIN(RADIANS(G544))*SIN(RADIANS(E537))+COS(RADIANS(G544))*COS(RADIANS(E537))*COS(RADIANS(V527))))</f>
        <v>#DIV/0!</v>
      </c>
      <c r="W544" t="e">
        <f>IF(DEGREES(ACOS(SIN(RADIANS(G544))*SIN(RADIANS(E537))+COS(RADIANS(G544))*COS(RADIANS(E537))*COS(RADIANS(W527))))&gt;90,0,$F$4*$F$5/E536^2*(SIN(RADIANS(G544))*SIN(RADIANS(E537))+COS(RADIANS(G544))*COS(RADIANS(E537))*COS(RADIANS(W527))))</f>
        <v>#DIV/0!</v>
      </c>
      <c r="X544" t="e">
        <f>IF(DEGREES(ACOS(SIN(RADIANS(G544))*SIN(RADIANS(E537))+COS(RADIANS(G544))*COS(RADIANS(E537))*COS(RADIANS(X527))))&gt;90,0,$F$4*$F$5/E536^2*(SIN(RADIANS(G544))*SIN(RADIANS(E537))+COS(RADIANS(G544))*COS(RADIANS(E537))*COS(RADIANS(X527))))</f>
        <v>#DIV/0!</v>
      </c>
      <c r="Y544" t="e">
        <f>IF(DEGREES(ACOS(SIN(RADIANS(G544))*SIN(RADIANS(E537))+COS(RADIANS(G544))*COS(RADIANS(E537))*COS(RADIANS(Y527))))&gt;90,0,$F$4*$F$5/E536^2*(SIN(RADIANS(G544))*SIN(RADIANS(E537))+COS(RADIANS(G544))*COS(RADIANS(E537))*COS(RADIANS(Y527))))</f>
        <v>#DIV/0!</v>
      </c>
      <c r="Z544" t="e">
        <f>IF(DEGREES(ACOS(SIN(RADIANS(G544))*SIN(RADIANS(E537))+COS(RADIANS(G544))*COS(RADIANS(E537))*COS(RADIANS(Z527))))&gt;90,0,$F$4*$F$5/E536^2*(SIN(RADIANS(G544))*SIN(RADIANS(E537))+COS(RADIANS(G544))*COS(RADIANS(E537))*COS(RADIANS(Z527))))</f>
        <v>#DIV/0!</v>
      </c>
      <c r="AA544" t="e">
        <f>IF(DEGREES(ACOS(SIN(RADIANS(G544))*SIN(RADIANS(E537))+COS(RADIANS(G544))*COS(RADIANS(E537))*COS(RADIANS(AA527))))&gt;90,0,$F$4*$F$5/E536^2*(SIN(RADIANS(G544))*SIN(RADIANS(E537))+COS(RADIANS(G544))*COS(RADIANS(E537))*COS(RADIANS(AA527))))</f>
        <v>#DIV/0!</v>
      </c>
      <c r="AB544" t="e">
        <f>IF(DEGREES(ACOS(SIN(RADIANS(G544))*SIN(RADIANS(E537))+COS(RADIANS(G544))*COS(RADIANS(E537))*COS(RADIANS(AB527))))&gt;90,0,$F$4*$F$5/E536^2*(SIN(RADIANS(G544))*SIN(RADIANS(E537))+COS(RADIANS(G544))*COS(RADIANS(E537))*COS(RADIANS(AB527))))</f>
        <v>#DIV/0!</v>
      </c>
      <c r="AC544" t="e">
        <f>IF(DEGREES(ACOS(SIN(RADIANS(G544))*SIN(RADIANS(E537))+COS(RADIANS(G544))*COS(RADIANS(E537))*COS(RADIANS(AC527))))&gt;90,0,$F$4*$F$5/E536^2*(SIN(RADIANS(G544))*SIN(RADIANS(E537))+COS(RADIANS(G544))*COS(RADIANS(E537))*COS(RADIANS(AC527))))</f>
        <v>#DIV/0!</v>
      </c>
      <c r="AD544" t="e">
        <f>IF(DEGREES(ACOS(SIN(RADIANS(G544))*SIN(RADIANS(E537))+COS(RADIANS(G544))*COS(RADIANS(E537))*COS(RADIANS(AD527))))&gt;90,0,$F$4*$F$5/E536^2*(SIN(RADIANS(G544))*SIN(RADIANS(E537))+COS(RADIANS(G544))*COS(RADIANS(E537))*COS(RADIANS(AD527))))</f>
        <v>#DIV/0!</v>
      </c>
      <c r="AE544" t="e">
        <f>IF(DEGREES(ACOS(SIN(RADIANS(G544))*SIN(RADIANS(E537))+COS(RADIANS(G544))*COS(RADIANS(E537))*COS(RADIANS(AE527))))&gt;90,0,$F$4*$F$5/E536^2*(SIN(RADIANS(G544))*SIN(RADIANS(E537))+COS(RADIANS(G544))*COS(RADIANS(E537))*COS(RADIANS(AE527))))</f>
        <v>#DIV/0!</v>
      </c>
      <c r="AF544" t="e">
        <f>IF(DEGREES(ACOS(SIN(RADIANS(G544))*SIN(RADIANS(E537))+COS(RADIANS(G544))*COS(RADIANS(E537))*COS(RADIANS(AF527))))&gt;90,0,$F$4*$F$5/E536^2*(SIN(RADIANS(G544))*SIN(RADIANS(E537))+COS(RADIANS(G544))*COS(RADIANS(E537))*COS(RADIANS(AF527))))</f>
        <v>#DIV/0!</v>
      </c>
      <c r="AG544" t="e">
        <f>IF(DEGREES(ACOS(SIN(RADIANS(G544))*SIN(RADIANS(E537))+COS(RADIANS(G544))*COS(RADIANS(E537))*COS(RADIANS(AG527))))&gt;90,0,$F$4*$F$5/E536^2*(SIN(RADIANS(G544))*SIN(RADIANS(E537))+COS(RADIANS(G544))*COS(RADIANS(E537))*COS(RADIANS(AG527))))</f>
        <v>#DIV/0!</v>
      </c>
      <c r="AH544" t="e">
        <f>IF(DEGREES(ACOS(SIN(RADIANS(G544))*SIN(RADIANS(E537))+COS(RADIANS(G544))*COS(RADIANS(E537))*COS(RADIANS(AH527))))&gt;90,0,$F$4*$F$5/E536^2*(SIN(RADIANS(G544))*SIN(RADIANS(E537))+COS(RADIANS(G544))*COS(RADIANS(E537))*COS(RADIANS(AH527))))</f>
        <v>#DIV/0!</v>
      </c>
      <c r="AI544" t="e">
        <f>IF(DEGREES(ACOS(SIN(RADIANS(G544))*SIN(RADIANS(E537))+COS(RADIANS(G544))*COS(RADIANS(E537))*COS(RADIANS(AI527))))&gt;90,0,$F$4*$F$5/E536^2*(SIN(RADIANS(G544))*SIN(RADIANS(E537))+COS(RADIANS(G544))*COS(RADIANS(E537))*COS(RADIANS(AI527))))</f>
        <v>#DIV/0!</v>
      </c>
      <c r="AJ544" t="e">
        <f>IF(DEGREES(ACOS(SIN(RADIANS(G544))*SIN(RADIANS(E537))+COS(RADIANS(G544))*COS(RADIANS(E537))*COS(RADIANS(AJ527))))&gt;90,0,$F$4*$F$5/E536^2*(SIN(RADIANS(G544))*SIN(RADIANS(E537))+COS(RADIANS(G544))*COS(RADIANS(E537))*COS(RADIANS(AJ527))))</f>
        <v>#DIV/0!</v>
      </c>
      <c r="AK544">
        <f>IF(DEGREES(ACOS(SIN(RADIANS(G544))*SIN(RADIANS(E537))+COS(RADIANS(G544))*COS(RADIANS(E537))*COS(RADIANS(AK527))))&gt;90,0,$F$4*$F$5/E536^2*(SIN(RADIANS(G544))*SIN(RADIANS(E537))+COS(RADIANS(G544))*COS(RADIANS(E537))*COS(RADIANS(AK527))))</f>
        <v>0</v>
      </c>
      <c r="AL544">
        <f>IF(DEGREES(ACOS(SIN(RADIANS(G544))*SIN(RADIANS(E537))+COS(RADIANS(G544))*COS(RADIANS(E537))*COS(RADIANS(AL527))))&gt;90,0,$F$4*$F$5/E536^2*(SIN(RADIANS(G544))*SIN(RADIANS(E537))+COS(RADIANS(G544))*COS(RADIANS(E537))*COS(RADIANS(AL527))))</f>
        <v>0</v>
      </c>
      <c r="AM544">
        <f>IF(DEGREES(ACOS(SIN(RADIANS(G544))*SIN(RADIANS(E537))+COS(RADIANS(G544))*COS(RADIANS(E537))*COS(RADIANS(AM527))))&gt;90,0,$F$4*$F$5/E536^2*(SIN(RADIANS(G544))*SIN(RADIANS(E537))+COS(RADIANS(G544))*COS(RADIANS(E537))*COS(RADIANS(AM527))))</f>
        <v>0</v>
      </c>
      <c r="AN544">
        <f>IF(DEGREES(ACOS(SIN(RADIANS(G544))*SIN(RADIANS(E537))+COS(RADIANS(G544))*COS(RADIANS(E537))*COS(RADIANS(AN527))))&gt;90,0,$F$4*$F$5/E536^2*(SIN(RADIANS(G544))*SIN(RADIANS(E537))+COS(RADIANS(G544))*COS(RADIANS(E537))*COS(RADIANS(AN527))))</f>
        <v>0</v>
      </c>
      <c r="AO544">
        <f>IF(DEGREES(ACOS(SIN(RADIANS(G544))*SIN(RADIANS(E537))+COS(RADIANS(G544))*COS(RADIANS(E537))*COS(RADIANS(AO527))))&gt;90,0,$F$4*$F$5/E536^2*(SIN(RADIANS(G544))*SIN(RADIANS(E537))+COS(RADIANS(G544))*COS(RADIANS(E537))*COS(RADIANS(AO527))))</f>
        <v>0</v>
      </c>
      <c r="AP544">
        <f>IF(DEGREES(ACOS(SIN(RADIANS(G544))*SIN(RADIANS(E537))+COS(RADIANS(G544))*COS(RADIANS(E537))*COS(RADIANS(AP527))))&gt;90,0,$F$4*$F$5/E536^2*(SIN(RADIANS(G544))*SIN(RADIANS(E537))+COS(RADIANS(G544))*COS(RADIANS(E537))*COS(RADIANS(AP527))))</f>
        <v>0</v>
      </c>
      <c r="AQ544">
        <f>IF(DEGREES(ACOS(SIN(RADIANS(G544))*SIN(RADIANS(E537))+COS(RADIANS(G544))*COS(RADIANS(E537))*COS(RADIANS(AQ527))))&gt;90,0,$F$4*$F$5/E536^2*(SIN(RADIANS(G544))*SIN(RADIANS(E537))+COS(RADIANS(G544))*COS(RADIANS(E537))*COS(RADIANS(AQ527))))</f>
        <v>0</v>
      </c>
      <c r="AR544">
        <f>IF(DEGREES(ACOS(SIN(RADIANS(G544))*SIN(RADIANS(E537))+COS(RADIANS(G544))*COS(RADIANS(E537))*COS(RADIANS(AR527))))&gt;90,0,$F$4*$F$5/E536^2*(SIN(RADIANS(G544))*SIN(RADIANS(E537))+COS(RADIANS(G544))*COS(RADIANS(E537))*COS(RADIANS(AR527))))</f>
        <v>0</v>
      </c>
    </row>
    <row r="545" spans="2:44" x14ac:dyDescent="0.5">
      <c r="G545">
        <v>-70</v>
      </c>
      <c r="I545">
        <f>IF(DEGREES(ACOS(SIN(RADIANS(G545))*SIN(RADIANS(E537))+COS(RADIANS(G545))*COS(RADIANS(E537))*COS(RADIANS(I527))))&gt;90,0,$F$4*$F$5/E536^2*(SIN(RADIANS(G545))*SIN(RADIANS(E537))+COS(RADIANS(G545))*COS(RADIANS(E537))*COS(RADIANS(I527))))</f>
        <v>0</v>
      </c>
      <c r="J545">
        <f>IF(DEGREES(ACOS(SIN(RADIANS(G545))*SIN(RADIANS(E537))+COS(RADIANS(G545))*COS(RADIANS(E537))*COS(RADIANS(J527))))&gt;90,0,$F$4*$F$5/E536^2*(SIN(RADIANS(G545))*SIN(RADIANS(E537))+COS(RADIANS(G545))*COS(RADIANS(E537))*COS(RADIANS(J527))))</f>
        <v>0</v>
      </c>
      <c r="K545">
        <f>IF(DEGREES(ACOS(SIN(RADIANS(G545))*SIN(RADIANS(E537))+COS(RADIANS(G545))*COS(RADIANS(E537))*COS(RADIANS(K527))))&gt;90,0,$F$4*$F$5/E536^2*(SIN(RADIANS(G545))*SIN(RADIANS(E537))+COS(RADIANS(G545))*COS(RADIANS(E537))*COS(RADIANS(K527))))</f>
        <v>0</v>
      </c>
      <c r="L545">
        <f>IF(DEGREES(ACOS(SIN(RADIANS(G545))*SIN(RADIANS(E537))+COS(RADIANS(G545))*COS(RADIANS(E537))*COS(RADIANS(L527))))&gt;90,0,$F$4*$F$5/E536^2*(SIN(RADIANS(G545))*SIN(RADIANS(E537))+COS(RADIANS(G545))*COS(RADIANS(E537))*COS(RADIANS(L527))))</f>
        <v>0</v>
      </c>
      <c r="M545">
        <f>IF(DEGREES(ACOS(SIN(RADIANS(G545))*SIN(RADIANS(E537))+COS(RADIANS(G545))*COS(RADIANS(E537))*COS(RADIANS(M527))))&gt;90,0,$F$4*$F$5/E536^2*(SIN(RADIANS(G545))*SIN(RADIANS(E537))+COS(RADIANS(G545))*COS(RADIANS(E537))*COS(RADIANS(M527))))</f>
        <v>0</v>
      </c>
      <c r="N545">
        <f>IF(DEGREES(ACOS(SIN(RADIANS(G545))*SIN(RADIANS(E537))+COS(RADIANS(G545))*COS(RADIANS(E537))*COS(RADIANS(N527))))&gt;90,0,$F$4*$F$5/E536^2*(SIN(RADIANS(G545))*SIN(RADIANS(E537))+COS(RADIANS(G545))*COS(RADIANS(E537))*COS(RADIANS(N527))))</f>
        <v>0</v>
      </c>
      <c r="O545">
        <f>IF(DEGREES(ACOS(SIN(RADIANS(G545))*SIN(RADIANS(E537))+COS(RADIANS(G545))*COS(RADIANS(E537))*COS(RADIANS(O527))))&gt;90,0,$F$4*$F$5/E536^2*(SIN(RADIANS(G545))*SIN(RADIANS(E537))+COS(RADIANS(G545))*COS(RADIANS(E537))*COS(RADIANS(O527))))</f>
        <v>0</v>
      </c>
      <c r="P545">
        <f>IF(DEGREES(ACOS(SIN(RADIANS(G545))*SIN(RADIANS(E537))+COS(RADIANS(G545))*COS(RADIANS(E537))*COS(RADIANS(P527))))&gt;90,0,$F$4*$F$5/E536^2*(SIN(RADIANS(G545))*SIN(RADIANS(E537))+COS(RADIANS(G545))*COS(RADIANS(E537))*COS(RADIANS(P527))))</f>
        <v>0</v>
      </c>
      <c r="Q545">
        <f>IF(DEGREES(ACOS(SIN(RADIANS(G545))*SIN(RADIANS(E537))+COS(RADIANS(G545))*COS(RADIANS(E537))*COS(RADIANS(Q527))))&gt;90,0,$F$4*$F$5/E536^2*(SIN(RADIANS(G545))*SIN(RADIANS(E537))+COS(RADIANS(G545))*COS(RADIANS(E537))*COS(RADIANS(Q527))))</f>
        <v>0</v>
      </c>
      <c r="R545" t="e">
        <f>IF(DEGREES(ACOS(SIN(RADIANS(G545))*SIN(RADIANS(E537))+COS(RADIANS(G545))*COS(RADIANS(E537))*COS(RADIANS(R527))))&gt;90,0,$F$4*$F$5/E536^2*(SIN(RADIANS(G545))*SIN(RADIANS(E537))+COS(RADIANS(G545))*COS(RADIANS(E537))*COS(RADIANS(R527))))</f>
        <v>#DIV/0!</v>
      </c>
      <c r="S545" t="e">
        <f>IF(DEGREES(ACOS(SIN(RADIANS(G545))*SIN(RADIANS(E537))+COS(RADIANS(G545))*COS(RADIANS(E537))*COS(RADIANS(S527))))&gt;90,0,$F$4*$F$5/E536^2*(SIN(RADIANS(G545))*SIN(RADIANS(E537))+COS(RADIANS(G545))*COS(RADIANS(E537))*COS(RADIANS(S527))))</f>
        <v>#DIV/0!</v>
      </c>
      <c r="T545" t="e">
        <f>IF(DEGREES(ACOS(SIN(RADIANS(G545))*SIN(RADIANS(E537))+COS(RADIANS(G545))*COS(RADIANS(E537))*COS(RADIANS(T527))))&gt;90,0,$F$4*$F$5/E536^2*(SIN(RADIANS(G545))*SIN(RADIANS(E537))+COS(RADIANS(G545))*COS(RADIANS(E537))*COS(RADIANS(T527))))</f>
        <v>#DIV/0!</v>
      </c>
      <c r="U545" t="e">
        <f>IF(DEGREES(ACOS(SIN(RADIANS(G545))*SIN(RADIANS(E537))+COS(RADIANS(G545))*COS(RADIANS(E537))*COS(RADIANS(U527))))&gt;90,0,$F$4*$F$5/E536^2*(SIN(RADIANS(G545))*SIN(RADIANS(E537))+COS(RADIANS(G545))*COS(RADIANS(E537))*COS(RADIANS(U527))))</f>
        <v>#DIV/0!</v>
      </c>
      <c r="V545" t="e">
        <f>IF(DEGREES(ACOS(SIN(RADIANS(G545))*SIN(RADIANS(E537))+COS(RADIANS(G545))*COS(RADIANS(E537))*COS(RADIANS(V527))))&gt;90,0,$F$4*$F$5/E536^2*(SIN(RADIANS(G545))*SIN(RADIANS(E537))+COS(RADIANS(G545))*COS(RADIANS(E537))*COS(RADIANS(V527))))</f>
        <v>#DIV/0!</v>
      </c>
      <c r="W545" t="e">
        <f>IF(DEGREES(ACOS(SIN(RADIANS(G545))*SIN(RADIANS(E537))+COS(RADIANS(G545))*COS(RADIANS(E537))*COS(RADIANS(W527))))&gt;90,0,$F$4*$F$5/E536^2*(SIN(RADIANS(G545))*SIN(RADIANS(E537))+COS(RADIANS(G545))*COS(RADIANS(E537))*COS(RADIANS(W527))))</f>
        <v>#DIV/0!</v>
      </c>
      <c r="X545" t="e">
        <f>IF(DEGREES(ACOS(SIN(RADIANS(G545))*SIN(RADIANS(E537))+COS(RADIANS(G545))*COS(RADIANS(E537))*COS(RADIANS(X527))))&gt;90,0,$F$4*$F$5/E536^2*(SIN(RADIANS(G545))*SIN(RADIANS(E537))+COS(RADIANS(G545))*COS(RADIANS(E537))*COS(RADIANS(X527))))</f>
        <v>#DIV/0!</v>
      </c>
      <c r="Y545" t="e">
        <f>IF(DEGREES(ACOS(SIN(RADIANS(G545))*SIN(RADIANS(E537))+COS(RADIANS(G545))*COS(RADIANS(E537))*COS(RADIANS(Y527))))&gt;90,0,$F$4*$F$5/E536^2*(SIN(RADIANS(G545))*SIN(RADIANS(E537))+COS(RADIANS(G545))*COS(RADIANS(E537))*COS(RADIANS(Y527))))</f>
        <v>#DIV/0!</v>
      </c>
      <c r="Z545" t="e">
        <f>IF(DEGREES(ACOS(SIN(RADIANS(G545))*SIN(RADIANS(E537))+COS(RADIANS(G545))*COS(RADIANS(E537))*COS(RADIANS(Z527))))&gt;90,0,$F$4*$F$5/E536^2*(SIN(RADIANS(G545))*SIN(RADIANS(E537))+COS(RADIANS(G545))*COS(RADIANS(E537))*COS(RADIANS(Z527))))</f>
        <v>#DIV/0!</v>
      </c>
      <c r="AA545" t="e">
        <f>IF(DEGREES(ACOS(SIN(RADIANS(G545))*SIN(RADIANS(E537))+COS(RADIANS(G545))*COS(RADIANS(E537))*COS(RADIANS(AA527))))&gt;90,0,$F$4*$F$5/E536^2*(SIN(RADIANS(G545))*SIN(RADIANS(E537))+COS(RADIANS(G545))*COS(RADIANS(E537))*COS(RADIANS(AA527))))</f>
        <v>#DIV/0!</v>
      </c>
      <c r="AB545" t="e">
        <f>IF(DEGREES(ACOS(SIN(RADIANS(G545))*SIN(RADIANS(E537))+COS(RADIANS(G545))*COS(RADIANS(E537))*COS(RADIANS(AB527))))&gt;90,0,$F$4*$F$5/E536^2*(SIN(RADIANS(G545))*SIN(RADIANS(E537))+COS(RADIANS(G545))*COS(RADIANS(E537))*COS(RADIANS(AB527))))</f>
        <v>#DIV/0!</v>
      </c>
      <c r="AC545" t="e">
        <f>IF(DEGREES(ACOS(SIN(RADIANS(G545))*SIN(RADIANS(E537))+COS(RADIANS(G545))*COS(RADIANS(E537))*COS(RADIANS(AC527))))&gt;90,0,$F$4*$F$5/E536^2*(SIN(RADIANS(G545))*SIN(RADIANS(E537))+COS(RADIANS(G545))*COS(RADIANS(E537))*COS(RADIANS(AC527))))</f>
        <v>#DIV/0!</v>
      </c>
      <c r="AD545" t="e">
        <f>IF(DEGREES(ACOS(SIN(RADIANS(G545))*SIN(RADIANS(E537))+COS(RADIANS(G545))*COS(RADIANS(E537))*COS(RADIANS(AD527))))&gt;90,0,$F$4*$F$5/E536^2*(SIN(RADIANS(G545))*SIN(RADIANS(E537))+COS(RADIANS(G545))*COS(RADIANS(E537))*COS(RADIANS(AD527))))</f>
        <v>#DIV/0!</v>
      </c>
      <c r="AE545" t="e">
        <f>IF(DEGREES(ACOS(SIN(RADIANS(G545))*SIN(RADIANS(E537))+COS(RADIANS(G545))*COS(RADIANS(E537))*COS(RADIANS(AE527))))&gt;90,0,$F$4*$F$5/E536^2*(SIN(RADIANS(G545))*SIN(RADIANS(E537))+COS(RADIANS(G545))*COS(RADIANS(E537))*COS(RADIANS(AE527))))</f>
        <v>#DIV/0!</v>
      </c>
      <c r="AF545" t="e">
        <f>IF(DEGREES(ACOS(SIN(RADIANS(G545))*SIN(RADIANS(E537))+COS(RADIANS(G545))*COS(RADIANS(E537))*COS(RADIANS(AF527))))&gt;90,0,$F$4*$F$5/E536^2*(SIN(RADIANS(G545))*SIN(RADIANS(E537))+COS(RADIANS(G545))*COS(RADIANS(E537))*COS(RADIANS(AF527))))</f>
        <v>#DIV/0!</v>
      </c>
      <c r="AG545" t="e">
        <f>IF(DEGREES(ACOS(SIN(RADIANS(G545))*SIN(RADIANS(E537))+COS(RADIANS(G545))*COS(RADIANS(E537))*COS(RADIANS(AG527))))&gt;90,0,$F$4*$F$5/E536^2*(SIN(RADIANS(G545))*SIN(RADIANS(E537))+COS(RADIANS(G545))*COS(RADIANS(E537))*COS(RADIANS(AG527))))</f>
        <v>#DIV/0!</v>
      </c>
      <c r="AH545" t="e">
        <f>IF(DEGREES(ACOS(SIN(RADIANS(G545))*SIN(RADIANS(E537))+COS(RADIANS(G545))*COS(RADIANS(E537))*COS(RADIANS(AH527))))&gt;90,0,$F$4*$F$5/E536^2*(SIN(RADIANS(G545))*SIN(RADIANS(E537))+COS(RADIANS(G545))*COS(RADIANS(E537))*COS(RADIANS(AH527))))</f>
        <v>#DIV/0!</v>
      </c>
      <c r="AI545" t="e">
        <f>IF(DEGREES(ACOS(SIN(RADIANS(G545))*SIN(RADIANS(E537))+COS(RADIANS(G545))*COS(RADIANS(E537))*COS(RADIANS(AI527))))&gt;90,0,$F$4*$F$5/E536^2*(SIN(RADIANS(G545))*SIN(RADIANS(E537))+COS(RADIANS(G545))*COS(RADIANS(E537))*COS(RADIANS(AI527))))</f>
        <v>#DIV/0!</v>
      </c>
      <c r="AJ545" t="e">
        <f>IF(DEGREES(ACOS(SIN(RADIANS(G545))*SIN(RADIANS(E537))+COS(RADIANS(G545))*COS(RADIANS(E537))*COS(RADIANS(AJ527))))&gt;90,0,$F$4*$F$5/E536^2*(SIN(RADIANS(G545))*SIN(RADIANS(E537))+COS(RADIANS(G545))*COS(RADIANS(E537))*COS(RADIANS(AJ527))))</f>
        <v>#DIV/0!</v>
      </c>
      <c r="AK545">
        <f>IF(DEGREES(ACOS(SIN(RADIANS(G545))*SIN(RADIANS(E537))+COS(RADIANS(G545))*COS(RADIANS(E537))*COS(RADIANS(AK527))))&gt;90,0,$F$4*$F$5/E536^2*(SIN(RADIANS(G545))*SIN(RADIANS(E537))+COS(RADIANS(G545))*COS(RADIANS(E537))*COS(RADIANS(AK527))))</f>
        <v>0</v>
      </c>
      <c r="AL545">
        <f>IF(DEGREES(ACOS(SIN(RADIANS(G545))*SIN(RADIANS(E537))+COS(RADIANS(G545))*COS(RADIANS(E537))*COS(RADIANS(AL527))))&gt;90,0,$F$4*$F$5/E536^2*(SIN(RADIANS(G545))*SIN(RADIANS(E537))+COS(RADIANS(G545))*COS(RADIANS(E537))*COS(RADIANS(AL527))))</f>
        <v>0</v>
      </c>
      <c r="AM545">
        <f>IF(DEGREES(ACOS(SIN(RADIANS(G545))*SIN(RADIANS(E537))+COS(RADIANS(G545))*COS(RADIANS(E537))*COS(RADIANS(AM527))))&gt;90,0,$F$4*$F$5/E536^2*(SIN(RADIANS(G545))*SIN(RADIANS(E537))+COS(RADIANS(G545))*COS(RADIANS(E537))*COS(RADIANS(AM527))))</f>
        <v>0</v>
      </c>
      <c r="AN545">
        <f>IF(DEGREES(ACOS(SIN(RADIANS(G545))*SIN(RADIANS(E537))+COS(RADIANS(G545))*COS(RADIANS(E537))*COS(RADIANS(AN527))))&gt;90,0,$F$4*$F$5/E536^2*(SIN(RADIANS(G545))*SIN(RADIANS(E537))+COS(RADIANS(G545))*COS(RADIANS(E537))*COS(RADIANS(AN527))))</f>
        <v>0</v>
      </c>
      <c r="AO545">
        <f>IF(DEGREES(ACOS(SIN(RADIANS(G545))*SIN(RADIANS(E537))+COS(RADIANS(G545))*COS(RADIANS(E537))*COS(RADIANS(AO527))))&gt;90,0,$F$4*$F$5/E536^2*(SIN(RADIANS(G545))*SIN(RADIANS(E537))+COS(RADIANS(G545))*COS(RADIANS(E537))*COS(RADIANS(AO527))))</f>
        <v>0</v>
      </c>
      <c r="AP545">
        <f>IF(DEGREES(ACOS(SIN(RADIANS(G545))*SIN(RADIANS(E537))+COS(RADIANS(G545))*COS(RADIANS(E537))*COS(RADIANS(AP527))))&gt;90,0,$F$4*$F$5/E536^2*(SIN(RADIANS(G545))*SIN(RADIANS(E537))+COS(RADIANS(G545))*COS(RADIANS(E537))*COS(RADIANS(AP527))))</f>
        <v>0</v>
      </c>
      <c r="AQ545">
        <f>IF(DEGREES(ACOS(SIN(RADIANS(G545))*SIN(RADIANS(E537))+COS(RADIANS(G545))*COS(RADIANS(E537))*COS(RADIANS(AQ527))))&gt;90,0,$F$4*$F$5/E536^2*(SIN(RADIANS(G545))*SIN(RADIANS(E537))+COS(RADIANS(G545))*COS(RADIANS(E537))*COS(RADIANS(AQ527))))</f>
        <v>0</v>
      </c>
      <c r="AR545">
        <f>IF(DEGREES(ACOS(SIN(RADIANS(G545))*SIN(RADIANS(E537))+COS(RADIANS(G545))*COS(RADIANS(E537))*COS(RADIANS(AR527))))&gt;90,0,$F$4*$F$5/E536^2*(SIN(RADIANS(G545))*SIN(RADIANS(E537))+COS(RADIANS(G545))*COS(RADIANS(E537))*COS(RADIANS(AR527))))</f>
        <v>0</v>
      </c>
    </row>
    <row r="546" spans="2:44" x14ac:dyDescent="0.5">
      <c r="G546">
        <v>-80</v>
      </c>
      <c r="I546">
        <f>IF(DEGREES(ACOS(SIN(RADIANS(G546))*SIN(RADIANS(E537))+COS(RADIANS(G546))*COS(RADIANS(E537))*COS(RADIANS(I527))))&gt;90,0,$F$4*$F$5/E536^2*(SIN(RADIANS(G546))*SIN(RADIANS(E537))+COS(RADIANS(G546))*COS(RADIANS(E537))*COS(RADIANS(I527))))</f>
        <v>0</v>
      </c>
      <c r="J546">
        <f>IF(DEGREES(ACOS(SIN(RADIANS(G546))*SIN(RADIANS(E537))+COS(RADIANS(G546))*COS(RADIANS(E537))*COS(RADIANS(J527))))&gt;90,0,$F$4*$F$5/E536^2*(SIN(RADIANS(G546))*SIN(RADIANS(E537))+COS(RADIANS(G546))*COS(RADIANS(E537))*COS(RADIANS(J527))))</f>
        <v>0</v>
      </c>
      <c r="K546">
        <f>IF(DEGREES(ACOS(SIN(RADIANS(G546))*SIN(RADIANS(E537))+COS(RADIANS(G546))*COS(RADIANS(E537))*COS(RADIANS(K527))))&gt;90,0,$F$4*$F$5/E536^2*(SIN(RADIANS(G546))*SIN(RADIANS(E537))+COS(RADIANS(G546))*COS(RADIANS(E537))*COS(RADIANS(K527))))</f>
        <v>0</v>
      </c>
      <c r="L546">
        <f>IF(DEGREES(ACOS(SIN(RADIANS(G546))*SIN(RADIANS(E537))+COS(RADIANS(G546))*COS(RADIANS(E537))*COS(RADIANS(L527))))&gt;90,0,$F$4*$F$5/E536^2*(SIN(RADIANS(G546))*SIN(RADIANS(E537))+COS(RADIANS(G546))*COS(RADIANS(E537))*COS(RADIANS(L527))))</f>
        <v>0</v>
      </c>
      <c r="M546">
        <f>IF(DEGREES(ACOS(SIN(RADIANS(G546))*SIN(RADIANS(E537))+COS(RADIANS(G546))*COS(RADIANS(E537))*COS(RADIANS(M527))))&gt;90,0,$F$4*$F$5/E536^2*(SIN(RADIANS(G546))*SIN(RADIANS(E537))+COS(RADIANS(G546))*COS(RADIANS(E537))*COS(RADIANS(M527))))</f>
        <v>0</v>
      </c>
      <c r="N546">
        <f>IF(DEGREES(ACOS(SIN(RADIANS(G546))*SIN(RADIANS(E537))+COS(RADIANS(G546))*COS(RADIANS(E537))*COS(RADIANS(N527))))&gt;90,0,$F$4*$F$5/E536^2*(SIN(RADIANS(G546))*SIN(RADIANS(E537))+COS(RADIANS(G546))*COS(RADIANS(E537))*COS(RADIANS(N527))))</f>
        <v>0</v>
      </c>
      <c r="O546">
        <f>IF(DEGREES(ACOS(SIN(RADIANS(G546))*SIN(RADIANS(E537))+COS(RADIANS(G546))*COS(RADIANS(E537))*COS(RADIANS(O527))))&gt;90,0,$F$4*$F$5/E536^2*(SIN(RADIANS(G546))*SIN(RADIANS(E537))+COS(RADIANS(G546))*COS(RADIANS(E537))*COS(RADIANS(O527))))</f>
        <v>0</v>
      </c>
      <c r="P546">
        <f>IF(DEGREES(ACOS(SIN(RADIANS(G546))*SIN(RADIANS(E537))+COS(RADIANS(G546))*COS(RADIANS(E537))*COS(RADIANS(P527))))&gt;90,0,$F$4*$F$5/E536^2*(SIN(RADIANS(G546))*SIN(RADIANS(E537))+COS(RADIANS(G546))*COS(RADIANS(E537))*COS(RADIANS(P527))))</f>
        <v>0</v>
      </c>
      <c r="Q546">
        <f>IF(DEGREES(ACOS(SIN(RADIANS(G546))*SIN(RADIANS(E537))+COS(RADIANS(G546))*COS(RADIANS(E537))*COS(RADIANS(Q527))))&gt;90,0,$F$4*$F$5/E536^2*(SIN(RADIANS(G546))*SIN(RADIANS(E537))+COS(RADIANS(G546))*COS(RADIANS(E537))*COS(RADIANS(Q527))))</f>
        <v>0</v>
      </c>
      <c r="R546" t="e">
        <f>IF(DEGREES(ACOS(SIN(RADIANS(G546))*SIN(RADIANS(E537))+COS(RADIANS(G546))*COS(RADIANS(E537))*COS(RADIANS(R527))))&gt;90,0,$F$4*$F$5/E536^2*(SIN(RADIANS(G546))*SIN(RADIANS(E537))+COS(RADIANS(G546))*COS(RADIANS(E537))*COS(RADIANS(R527))))</f>
        <v>#DIV/0!</v>
      </c>
      <c r="S546" t="e">
        <f>IF(DEGREES(ACOS(SIN(RADIANS(G546))*SIN(RADIANS(E537))+COS(RADIANS(G546))*COS(RADIANS(E537))*COS(RADIANS(S527))))&gt;90,0,$F$4*$F$5/E536^2*(SIN(RADIANS(G546))*SIN(RADIANS(E537))+COS(RADIANS(G546))*COS(RADIANS(E537))*COS(RADIANS(S527))))</f>
        <v>#DIV/0!</v>
      </c>
      <c r="T546" t="e">
        <f>IF(DEGREES(ACOS(SIN(RADIANS(G546))*SIN(RADIANS(E537))+COS(RADIANS(G546))*COS(RADIANS(E537))*COS(RADIANS(T527))))&gt;90,0,$F$4*$F$5/E536^2*(SIN(RADIANS(G546))*SIN(RADIANS(E537))+COS(RADIANS(G546))*COS(RADIANS(E537))*COS(RADIANS(T527))))</f>
        <v>#DIV/0!</v>
      </c>
      <c r="U546" t="e">
        <f>IF(DEGREES(ACOS(SIN(RADIANS(G546))*SIN(RADIANS(E537))+COS(RADIANS(G546))*COS(RADIANS(E537))*COS(RADIANS(U527))))&gt;90,0,$F$4*$F$5/E536^2*(SIN(RADIANS(G546))*SIN(RADIANS(E537))+COS(RADIANS(G546))*COS(RADIANS(E537))*COS(RADIANS(U527))))</f>
        <v>#DIV/0!</v>
      </c>
      <c r="V546" t="e">
        <f>IF(DEGREES(ACOS(SIN(RADIANS(G546))*SIN(RADIANS(E537))+COS(RADIANS(G546))*COS(RADIANS(E537))*COS(RADIANS(V527))))&gt;90,0,$F$4*$F$5/E536^2*(SIN(RADIANS(G546))*SIN(RADIANS(E537))+COS(RADIANS(G546))*COS(RADIANS(E537))*COS(RADIANS(V527))))</f>
        <v>#DIV/0!</v>
      </c>
      <c r="W546" t="e">
        <f>IF(DEGREES(ACOS(SIN(RADIANS(G546))*SIN(RADIANS(E537))+COS(RADIANS(G546))*COS(RADIANS(E537))*COS(RADIANS(W527))))&gt;90,0,$F$4*$F$5/E536^2*(SIN(RADIANS(G546))*SIN(RADIANS(E537))+COS(RADIANS(G546))*COS(RADIANS(E537))*COS(RADIANS(W527))))</f>
        <v>#DIV/0!</v>
      </c>
      <c r="X546" t="e">
        <f>IF(DEGREES(ACOS(SIN(RADIANS(G546))*SIN(RADIANS(E537))+COS(RADIANS(G546))*COS(RADIANS(E537))*COS(RADIANS(X527))))&gt;90,0,$F$4*$F$5/E536^2*(SIN(RADIANS(G546))*SIN(RADIANS(E537))+COS(RADIANS(G546))*COS(RADIANS(E537))*COS(RADIANS(X527))))</f>
        <v>#DIV/0!</v>
      </c>
      <c r="Y546" t="e">
        <f>IF(DEGREES(ACOS(SIN(RADIANS(G546))*SIN(RADIANS(E537))+COS(RADIANS(G546))*COS(RADIANS(E537))*COS(RADIANS(Y527))))&gt;90,0,$F$4*$F$5/E536^2*(SIN(RADIANS(G546))*SIN(RADIANS(E537))+COS(RADIANS(G546))*COS(RADIANS(E537))*COS(RADIANS(Y527))))</f>
        <v>#DIV/0!</v>
      </c>
      <c r="Z546" t="e">
        <f>IF(DEGREES(ACOS(SIN(RADIANS(G546))*SIN(RADIANS(E537))+COS(RADIANS(G546))*COS(RADIANS(E537))*COS(RADIANS(Z527))))&gt;90,0,$F$4*$F$5/E536^2*(SIN(RADIANS(G546))*SIN(RADIANS(E537))+COS(RADIANS(G546))*COS(RADIANS(E537))*COS(RADIANS(Z527))))</f>
        <v>#DIV/0!</v>
      </c>
      <c r="AA546" t="e">
        <f>IF(DEGREES(ACOS(SIN(RADIANS(G546))*SIN(RADIANS(E537))+COS(RADIANS(G546))*COS(RADIANS(E537))*COS(RADIANS(AA527))))&gt;90,0,$F$4*$F$5/E536^2*(SIN(RADIANS(G546))*SIN(RADIANS(E537))+COS(RADIANS(G546))*COS(RADIANS(E537))*COS(RADIANS(AA527))))</f>
        <v>#DIV/0!</v>
      </c>
      <c r="AB546" t="e">
        <f>IF(DEGREES(ACOS(SIN(RADIANS(G546))*SIN(RADIANS(E537))+COS(RADIANS(G546))*COS(RADIANS(E537))*COS(RADIANS(AB527))))&gt;90,0,$F$4*$F$5/E536^2*(SIN(RADIANS(G546))*SIN(RADIANS(E537))+COS(RADIANS(G546))*COS(RADIANS(E537))*COS(RADIANS(AB527))))</f>
        <v>#DIV/0!</v>
      </c>
      <c r="AC546" t="e">
        <f>IF(DEGREES(ACOS(SIN(RADIANS(G546))*SIN(RADIANS(E537))+COS(RADIANS(G546))*COS(RADIANS(E537))*COS(RADIANS(AC527))))&gt;90,0,$F$4*$F$5/E536^2*(SIN(RADIANS(G546))*SIN(RADIANS(E537))+COS(RADIANS(G546))*COS(RADIANS(E537))*COS(RADIANS(AC527))))</f>
        <v>#DIV/0!</v>
      </c>
      <c r="AD546" t="e">
        <f>IF(DEGREES(ACOS(SIN(RADIANS(G546))*SIN(RADIANS(E537))+COS(RADIANS(G546))*COS(RADIANS(E537))*COS(RADIANS(AD527))))&gt;90,0,$F$4*$F$5/E536^2*(SIN(RADIANS(G546))*SIN(RADIANS(E537))+COS(RADIANS(G546))*COS(RADIANS(E537))*COS(RADIANS(AD527))))</f>
        <v>#DIV/0!</v>
      </c>
      <c r="AE546" t="e">
        <f>IF(DEGREES(ACOS(SIN(RADIANS(G546))*SIN(RADIANS(E537))+COS(RADIANS(G546))*COS(RADIANS(E537))*COS(RADIANS(AE527))))&gt;90,0,$F$4*$F$5/E536^2*(SIN(RADIANS(G546))*SIN(RADIANS(E537))+COS(RADIANS(G546))*COS(RADIANS(E537))*COS(RADIANS(AE527))))</f>
        <v>#DIV/0!</v>
      </c>
      <c r="AF546" t="e">
        <f>IF(DEGREES(ACOS(SIN(RADIANS(G546))*SIN(RADIANS(E537))+COS(RADIANS(G546))*COS(RADIANS(E537))*COS(RADIANS(AF527))))&gt;90,0,$F$4*$F$5/E536^2*(SIN(RADIANS(G546))*SIN(RADIANS(E537))+COS(RADIANS(G546))*COS(RADIANS(E537))*COS(RADIANS(AF527))))</f>
        <v>#DIV/0!</v>
      </c>
      <c r="AG546" t="e">
        <f>IF(DEGREES(ACOS(SIN(RADIANS(G546))*SIN(RADIANS(E537))+COS(RADIANS(G546))*COS(RADIANS(E537))*COS(RADIANS(AG527))))&gt;90,0,$F$4*$F$5/E536^2*(SIN(RADIANS(G546))*SIN(RADIANS(E537))+COS(RADIANS(G546))*COS(RADIANS(E537))*COS(RADIANS(AG527))))</f>
        <v>#DIV/0!</v>
      </c>
      <c r="AH546" t="e">
        <f>IF(DEGREES(ACOS(SIN(RADIANS(G546))*SIN(RADIANS(E537))+COS(RADIANS(G546))*COS(RADIANS(E537))*COS(RADIANS(AH527))))&gt;90,0,$F$4*$F$5/E536^2*(SIN(RADIANS(G546))*SIN(RADIANS(E537))+COS(RADIANS(G546))*COS(RADIANS(E537))*COS(RADIANS(AH527))))</f>
        <v>#DIV/0!</v>
      </c>
      <c r="AI546" t="e">
        <f>IF(DEGREES(ACOS(SIN(RADIANS(G546))*SIN(RADIANS(E537))+COS(RADIANS(G546))*COS(RADIANS(E537))*COS(RADIANS(AI527))))&gt;90,0,$F$4*$F$5/E536^2*(SIN(RADIANS(G546))*SIN(RADIANS(E537))+COS(RADIANS(G546))*COS(RADIANS(E537))*COS(RADIANS(AI527))))</f>
        <v>#DIV/0!</v>
      </c>
      <c r="AJ546" t="e">
        <f>IF(DEGREES(ACOS(SIN(RADIANS(G546))*SIN(RADIANS(E537))+COS(RADIANS(G546))*COS(RADIANS(E537))*COS(RADIANS(AJ527))))&gt;90,0,$F$4*$F$5/E536^2*(SIN(RADIANS(G546))*SIN(RADIANS(E537))+COS(RADIANS(G546))*COS(RADIANS(E537))*COS(RADIANS(AJ527))))</f>
        <v>#DIV/0!</v>
      </c>
      <c r="AK546">
        <f>IF(DEGREES(ACOS(SIN(RADIANS(G546))*SIN(RADIANS(E537))+COS(RADIANS(G546))*COS(RADIANS(E537))*COS(RADIANS(AK527))))&gt;90,0,$F$4*$F$5/E536^2*(SIN(RADIANS(G546))*SIN(RADIANS(E537))+COS(RADIANS(G546))*COS(RADIANS(E537))*COS(RADIANS(AK527))))</f>
        <v>0</v>
      </c>
      <c r="AL546">
        <f>IF(DEGREES(ACOS(SIN(RADIANS(G546))*SIN(RADIANS(E537))+COS(RADIANS(G546))*COS(RADIANS(E537))*COS(RADIANS(AL527))))&gt;90,0,$F$4*$F$5/E536^2*(SIN(RADIANS(G546))*SIN(RADIANS(E537))+COS(RADIANS(G546))*COS(RADIANS(E537))*COS(RADIANS(AL527))))</f>
        <v>0</v>
      </c>
      <c r="AM546">
        <f>IF(DEGREES(ACOS(SIN(RADIANS(G546))*SIN(RADIANS(E537))+COS(RADIANS(G546))*COS(RADIANS(E537))*COS(RADIANS(AM527))))&gt;90,0,$F$4*$F$5/E536^2*(SIN(RADIANS(G546))*SIN(RADIANS(E537))+COS(RADIANS(G546))*COS(RADIANS(E537))*COS(RADIANS(AM527))))</f>
        <v>0</v>
      </c>
      <c r="AN546">
        <f>IF(DEGREES(ACOS(SIN(RADIANS(G546))*SIN(RADIANS(E537))+COS(RADIANS(G546))*COS(RADIANS(E537))*COS(RADIANS(AN527))))&gt;90,0,$F$4*$F$5/E536^2*(SIN(RADIANS(G546))*SIN(RADIANS(E537))+COS(RADIANS(G546))*COS(RADIANS(E537))*COS(RADIANS(AN527))))</f>
        <v>0</v>
      </c>
      <c r="AO546">
        <f>IF(DEGREES(ACOS(SIN(RADIANS(G546))*SIN(RADIANS(E537))+COS(RADIANS(G546))*COS(RADIANS(E537))*COS(RADIANS(AO527))))&gt;90,0,$F$4*$F$5/E536^2*(SIN(RADIANS(G546))*SIN(RADIANS(E537))+COS(RADIANS(G546))*COS(RADIANS(E537))*COS(RADIANS(AO527))))</f>
        <v>0</v>
      </c>
      <c r="AP546">
        <f>IF(DEGREES(ACOS(SIN(RADIANS(G546))*SIN(RADIANS(E537))+COS(RADIANS(G546))*COS(RADIANS(E537))*COS(RADIANS(AP527))))&gt;90,0,$F$4*$F$5/E536^2*(SIN(RADIANS(G546))*SIN(RADIANS(E537))+COS(RADIANS(G546))*COS(RADIANS(E537))*COS(RADIANS(AP527))))</f>
        <v>0</v>
      </c>
      <c r="AQ546">
        <f>IF(DEGREES(ACOS(SIN(RADIANS(G546))*SIN(RADIANS(E537))+COS(RADIANS(G546))*COS(RADIANS(E537))*COS(RADIANS(AQ527))))&gt;90,0,$F$4*$F$5/E536^2*(SIN(RADIANS(G546))*SIN(RADIANS(E537))+COS(RADIANS(G546))*COS(RADIANS(E537))*COS(RADIANS(AQ527))))</f>
        <v>0</v>
      </c>
      <c r="AR546">
        <f>IF(DEGREES(ACOS(SIN(RADIANS(G546))*SIN(RADIANS(E537))+COS(RADIANS(G546))*COS(RADIANS(E537))*COS(RADIANS(AR527))))&gt;90,0,$F$4*$F$5/E536^2*(SIN(RADIANS(G546))*SIN(RADIANS(E537))+COS(RADIANS(G546))*COS(RADIANS(E537))*COS(RADIANS(AR527))))</f>
        <v>0</v>
      </c>
    </row>
    <row r="547" spans="2:44" x14ac:dyDescent="0.5">
      <c r="G547">
        <v>-90</v>
      </c>
      <c r="I547" t="e">
        <f>IF(DEGREES(ACOS(SIN(RADIANS(G547))*SIN(RADIANS(E537))+COS(RADIANS(G547))*COS(RADIANS(E537))*COS(RADIANS(I527))))&gt;90,0,$F$4*$F$5/E536^2*(SIN(RADIANS(G547))*SIN(RADIANS(E537))+COS(RADIANS(G547))*COS(RADIANS(E537))*COS(RADIANS(I527))))</f>
        <v>#DIV/0!</v>
      </c>
      <c r="J547" t="e">
        <f>IF(DEGREES(ACOS(SIN(RADIANS(G547))*SIN(RADIANS(E537))+COS(RADIANS(G547))*COS(RADIANS(E537))*COS(RADIANS(J527))))&gt;90,0,$F$4*$F$5/E536^2*(SIN(RADIANS(G547))*SIN(RADIANS(E537))+COS(RADIANS(G547))*COS(RADIANS(E537))*COS(RADIANS(J527))))</f>
        <v>#DIV/0!</v>
      </c>
      <c r="K547" t="e">
        <f>IF(DEGREES(ACOS(SIN(RADIANS(G547))*SIN(RADIANS(E537))+COS(RADIANS(G547))*COS(RADIANS(E537))*COS(RADIANS(K527))))&gt;90,0,$F$4*$F$5/E536^2*(SIN(RADIANS(G547))*SIN(RADIANS(E537))+COS(RADIANS(G547))*COS(RADIANS(E537))*COS(RADIANS(K527))))</f>
        <v>#DIV/0!</v>
      </c>
      <c r="L547" t="e">
        <f>IF(DEGREES(ACOS(SIN(RADIANS(G547))*SIN(RADIANS(E537))+COS(RADIANS(G547))*COS(RADIANS(E537))*COS(RADIANS(L527))))&gt;90,0,$F$4*$F$5/E536^2*(SIN(RADIANS(G547))*SIN(RADIANS(E537))+COS(RADIANS(G547))*COS(RADIANS(E537))*COS(RADIANS(L527))))</f>
        <v>#DIV/0!</v>
      </c>
      <c r="M547" t="e">
        <f>IF(DEGREES(ACOS(SIN(RADIANS(G547))*SIN(RADIANS(E537))+COS(RADIANS(G547))*COS(RADIANS(E537))*COS(RADIANS(M527))))&gt;90,0,$F$4*$F$5/E536^2*(SIN(RADIANS(G547))*SIN(RADIANS(E537))+COS(RADIANS(G547))*COS(RADIANS(E537))*COS(RADIANS(M527))))</f>
        <v>#DIV/0!</v>
      </c>
      <c r="N547" t="e">
        <f>IF(DEGREES(ACOS(SIN(RADIANS(G547))*SIN(RADIANS(E537))+COS(RADIANS(G547))*COS(RADIANS(E537))*COS(RADIANS(N527))))&gt;90,0,$F$4*$F$5/E536^2*(SIN(RADIANS(G547))*SIN(RADIANS(E537))+COS(RADIANS(G547))*COS(RADIANS(E537))*COS(RADIANS(N527))))</f>
        <v>#DIV/0!</v>
      </c>
      <c r="O547" t="e">
        <f>IF(DEGREES(ACOS(SIN(RADIANS(G547))*SIN(RADIANS(E537))+COS(RADIANS(G547))*COS(RADIANS(E537))*COS(RADIANS(O527))))&gt;90,0,$F$4*$F$5/E536^2*(SIN(RADIANS(G547))*SIN(RADIANS(E537))+COS(RADIANS(G547))*COS(RADIANS(E537))*COS(RADIANS(O527))))</f>
        <v>#DIV/0!</v>
      </c>
      <c r="P547" t="e">
        <f>IF(DEGREES(ACOS(SIN(RADIANS(G547))*SIN(RADIANS(E537))+COS(RADIANS(G547))*COS(RADIANS(E537))*COS(RADIANS(P527))))&gt;90,0,$F$4*$F$5/E536^2*(SIN(RADIANS(G547))*SIN(RADIANS(E537))+COS(RADIANS(G547))*COS(RADIANS(E537))*COS(RADIANS(P527))))</f>
        <v>#DIV/0!</v>
      </c>
      <c r="Q547" t="e">
        <f>IF(DEGREES(ACOS(SIN(RADIANS(G547))*SIN(RADIANS(E537))+COS(RADIANS(G547))*COS(RADIANS(E537))*COS(RADIANS(Q527))))&gt;90,0,$F$4*$F$5/E536^2*(SIN(RADIANS(G547))*SIN(RADIANS(E537))+COS(RADIANS(G547))*COS(RADIANS(E537))*COS(RADIANS(Q527))))</f>
        <v>#DIV/0!</v>
      </c>
      <c r="R547" t="e">
        <f>IF(DEGREES(ACOS(SIN(RADIANS(G547))*SIN(RADIANS(E537))+COS(RADIANS(G547))*COS(RADIANS(E537))*COS(RADIANS(R527))))&gt;90,0,$F$4*$F$5/E536^2*(SIN(RADIANS(G547))*SIN(RADIANS(E537))+COS(RADIANS(G547))*COS(RADIANS(E537))*COS(RADIANS(R527))))</f>
        <v>#DIV/0!</v>
      </c>
      <c r="S547" t="e">
        <f>IF(DEGREES(ACOS(SIN(RADIANS(G547))*SIN(RADIANS(E537))+COS(RADIANS(G547))*COS(RADIANS(E537))*COS(RADIANS(S527))))&gt;90,0,$F$4*$F$5/E536^2*(SIN(RADIANS(G547))*SIN(RADIANS(E537))+COS(RADIANS(G547))*COS(RADIANS(E537))*COS(RADIANS(S527))))</f>
        <v>#DIV/0!</v>
      </c>
      <c r="T547" t="e">
        <f>IF(DEGREES(ACOS(SIN(RADIANS(G547))*SIN(RADIANS(E537))+COS(RADIANS(G547))*COS(RADIANS(E537))*COS(RADIANS(T527))))&gt;90,0,$F$4*$F$5/E536^2*(SIN(RADIANS(G547))*SIN(RADIANS(E537))+COS(RADIANS(G547))*COS(RADIANS(E537))*COS(RADIANS(T527))))</f>
        <v>#DIV/0!</v>
      </c>
      <c r="U547" t="e">
        <f>IF(DEGREES(ACOS(SIN(RADIANS(G547))*SIN(RADIANS(E537))+COS(RADIANS(G547))*COS(RADIANS(E537))*COS(RADIANS(U527))))&gt;90,0,$F$4*$F$5/E536^2*(SIN(RADIANS(G547))*SIN(RADIANS(E537))+COS(RADIANS(G547))*COS(RADIANS(E537))*COS(RADIANS(U527))))</f>
        <v>#DIV/0!</v>
      </c>
      <c r="V547" t="e">
        <f>IF(DEGREES(ACOS(SIN(RADIANS(G547))*SIN(RADIANS(E537))+COS(RADIANS(G547))*COS(RADIANS(E537))*COS(RADIANS(V527))))&gt;90,0,$F$4*$F$5/E536^2*(SIN(RADIANS(G547))*SIN(RADIANS(E537))+COS(RADIANS(G547))*COS(RADIANS(E537))*COS(RADIANS(V527))))</f>
        <v>#DIV/0!</v>
      </c>
      <c r="W547" t="e">
        <f>IF(DEGREES(ACOS(SIN(RADIANS(G547))*SIN(RADIANS(E537))+COS(RADIANS(G547))*COS(RADIANS(E537))*COS(RADIANS(W527))))&gt;90,0,$F$4*$F$5/E536^2*(SIN(RADIANS(G547))*SIN(RADIANS(E537))+COS(RADIANS(G547))*COS(RADIANS(E537))*COS(RADIANS(W527))))</f>
        <v>#DIV/0!</v>
      </c>
      <c r="X547" t="e">
        <f>IF(DEGREES(ACOS(SIN(RADIANS(G547))*SIN(RADIANS(E537))+COS(RADIANS(G547))*COS(RADIANS(E537))*COS(RADIANS(X527))))&gt;90,0,$F$4*$F$5/E536^2*(SIN(RADIANS(G547))*SIN(RADIANS(E537))+COS(RADIANS(G547))*COS(RADIANS(E537))*COS(RADIANS(X527))))</f>
        <v>#DIV/0!</v>
      </c>
      <c r="Y547" t="e">
        <f>IF(DEGREES(ACOS(SIN(RADIANS(G547))*SIN(RADIANS(E537))+COS(RADIANS(G547))*COS(RADIANS(E537))*COS(RADIANS(Y527))))&gt;90,0,$F$4*$F$5/E536^2*(SIN(RADIANS(G547))*SIN(RADIANS(E537))+COS(RADIANS(G547))*COS(RADIANS(E537))*COS(RADIANS(Y527))))</f>
        <v>#DIV/0!</v>
      </c>
      <c r="Z547" t="e">
        <f>IF(DEGREES(ACOS(SIN(RADIANS(G547))*SIN(RADIANS(E537))+COS(RADIANS(G547))*COS(RADIANS(E537))*COS(RADIANS(Z527))))&gt;90,0,$F$4*$F$5/E536^2*(SIN(RADIANS(G547))*SIN(RADIANS(E537))+COS(RADIANS(G547))*COS(RADIANS(E537))*COS(RADIANS(Z527))))</f>
        <v>#DIV/0!</v>
      </c>
      <c r="AA547" t="e">
        <f>IF(DEGREES(ACOS(SIN(RADIANS(G547))*SIN(RADIANS(E537))+COS(RADIANS(G547))*COS(RADIANS(E537))*COS(RADIANS(AA527))))&gt;90,0,$F$4*$F$5/E536^2*(SIN(RADIANS(G547))*SIN(RADIANS(E537))+COS(RADIANS(G547))*COS(RADIANS(E537))*COS(RADIANS(AA527))))</f>
        <v>#DIV/0!</v>
      </c>
      <c r="AB547" t="e">
        <f>IF(DEGREES(ACOS(SIN(RADIANS(G547))*SIN(RADIANS(E537))+COS(RADIANS(G547))*COS(RADIANS(E537))*COS(RADIANS(AB527))))&gt;90,0,$F$4*$F$5/E536^2*(SIN(RADIANS(G547))*SIN(RADIANS(E537))+COS(RADIANS(G547))*COS(RADIANS(E537))*COS(RADIANS(AB527))))</f>
        <v>#DIV/0!</v>
      </c>
      <c r="AC547" t="e">
        <f>IF(DEGREES(ACOS(SIN(RADIANS(G547))*SIN(RADIANS(E537))+COS(RADIANS(G547))*COS(RADIANS(E537))*COS(RADIANS(AC527))))&gt;90,0,$F$4*$F$5/E536^2*(SIN(RADIANS(G547))*SIN(RADIANS(E537))+COS(RADIANS(G547))*COS(RADIANS(E537))*COS(RADIANS(AC527))))</f>
        <v>#DIV/0!</v>
      </c>
      <c r="AD547" t="e">
        <f>IF(DEGREES(ACOS(SIN(RADIANS(G547))*SIN(RADIANS(E537))+COS(RADIANS(G547))*COS(RADIANS(E537))*COS(RADIANS(AD527))))&gt;90,0,$F$4*$F$5/E536^2*(SIN(RADIANS(G547))*SIN(RADIANS(E537))+COS(RADIANS(G547))*COS(RADIANS(E537))*COS(RADIANS(AD527))))</f>
        <v>#DIV/0!</v>
      </c>
      <c r="AE547" t="e">
        <f>IF(DEGREES(ACOS(SIN(RADIANS(G547))*SIN(RADIANS(E537))+COS(RADIANS(G547))*COS(RADIANS(E537))*COS(RADIANS(AE527))))&gt;90,0,$F$4*$F$5/E536^2*(SIN(RADIANS(G547))*SIN(RADIANS(E537))+COS(RADIANS(G547))*COS(RADIANS(E537))*COS(RADIANS(AE527))))</f>
        <v>#DIV/0!</v>
      </c>
      <c r="AF547" t="e">
        <f>IF(DEGREES(ACOS(SIN(RADIANS(G547))*SIN(RADIANS(E537))+COS(RADIANS(G547))*COS(RADIANS(E537))*COS(RADIANS(AF527))))&gt;90,0,$F$4*$F$5/E536^2*(SIN(RADIANS(G547))*SIN(RADIANS(E537))+COS(RADIANS(G547))*COS(RADIANS(E537))*COS(RADIANS(AF527))))</f>
        <v>#DIV/0!</v>
      </c>
      <c r="AG547" t="e">
        <f>IF(DEGREES(ACOS(SIN(RADIANS(G547))*SIN(RADIANS(E537))+COS(RADIANS(G547))*COS(RADIANS(E537))*COS(RADIANS(AG527))))&gt;90,0,$F$4*$F$5/E536^2*(SIN(RADIANS(G547))*SIN(RADIANS(E537))+COS(RADIANS(G547))*COS(RADIANS(E537))*COS(RADIANS(AG527))))</f>
        <v>#DIV/0!</v>
      </c>
      <c r="AH547" t="e">
        <f>IF(DEGREES(ACOS(SIN(RADIANS(G547))*SIN(RADIANS(E537))+COS(RADIANS(G547))*COS(RADIANS(E537))*COS(RADIANS(AH527))))&gt;90,0,$F$4*$F$5/E536^2*(SIN(RADIANS(G547))*SIN(RADIANS(E537))+COS(RADIANS(G547))*COS(RADIANS(E537))*COS(RADIANS(AH527))))</f>
        <v>#DIV/0!</v>
      </c>
      <c r="AI547" t="e">
        <f>IF(DEGREES(ACOS(SIN(RADIANS(G547))*SIN(RADIANS(E537))+COS(RADIANS(G547))*COS(RADIANS(E537))*COS(RADIANS(AI527))))&gt;90,0,$F$4*$F$5/E536^2*(SIN(RADIANS(G547))*SIN(RADIANS(E537))+COS(RADIANS(G547))*COS(RADIANS(E537))*COS(RADIANS(AI527))))</f>
        <v>#DIV/0!</v>
      </c>
      <c r="AJ547" t="e">
        <f>IF(DEGREES(ACOS(SIN(RADIANS(G547))*SIN(RADIANS(E537))+COS(RADIANS(G547))*COS(RADIANS(E537))*COS(RADIANS(AJ527))))&gt;90,0,$F$4*$F$5/E536^2*(SIN(RADIANS(G547))*SIN(RADIANS(E537))+COS(RADIANS(G547))*COS(RADIANS(E537))*COS(RADIANS(AJ527))))</f>
        <v>#DIV/0!</v>
      </c>
      <c r="AK547" t="e">
        <f>IF(DEGREES(ACOS(SIN(RADIANS(G547))*SIN(RADIANS(E537))+COS(RADIANS(G547))*COS(RADIANS(E537))*COS(RADIANS(AK527))))&gt;90,0,$F$4*$F$5/E536^2*(SIN(RADIANS(G547))*SIN(RADIANS(E537))+COS(RADIANS(G547))*COS(RADIANS(E537))*COS(RADIANS(AK527))))</f>
        <v>#DIV/0!</v>
      </c>
      <c r="AL547" t="e">
        <f>IF(DEGREES(ACOS(SIN(RADIANS(G547))*SIN(RADIANS(E537))+COS(RADIANS(G547))*COS(RADIANS(E537))*COS(RADIANS(AL527))))&gt;90,0,$F$4*$F$5/E536^2*(SIN(RADIANS(G547))*SIN(RADIANS(E537))+COS(RADIANS(G547))*COS(RADIANS(E537))*COS(RADIANS(AL527))))</f>
        <v>#DIV/0!</v>
      </c>
      <c r="AM547" t="e">
        <f>IF(DEGREES(ACOS(SIN(RADIANS(G547))*SIN(RADIANS(E537))+COS(RADIANS(G547))*COS(RADIANS(E537))*COS(RADIANS(AM527))))&gt;90,0,$F$4*$F$5/E536^2*(SIN(RADIANS(G547))*SIN(RADIANS(E537))+COS(RADIANS(G547))*COS(RADIANS(E537))*COS(RADIANS(AM527))))</f>
        <v>#DIV/0!</v>
      </c>
      <c r="AN547" t="e">
        <f>IF(DEGREES(ACOS(SIN(RADIANS(G547))*SIN(RADIANS(E537))+COS(RADIANS(G547))*COS(RADIANS(E537))*COS(RADIANS(AN527))))&gt;90,0,$F$4*$F$5/E536^2*(SIN(RADIANS(G547))*SIN(RADIANS(E537))+COS(RADIANS(G547))*COS(RADIANS(E537))*COS(RADIANS(AN527))))</f>
        <v>#DIV/0!</v>
      </c>
      <c r="AO547" t="e">
        <f>IF(DEGREES(ACOS(SIN(RADIANS(G547))*SIN(RADIANS(E537))+COS(RADIANS(G547))*COS(RADIANS(E537))*COS(RADIANS(AO527))))&gt;90,0,$F$4*$F$5/E536^2*(SIN(RADIANS(G547))*SIN(RADIANS(E537))+COS(RADIANS(G547))*COS(RADIANS(E537))*COS(RADIANS(AO527))))</f>
        <v>#DIV/0!</v>
      </c>
      <c r="AP547" t="e">
        <f>IF(DEGREES(ACOS(SIN(RADIANS(G547))*SIN(RADIANS(E537))+COS(RADIANS(G547))*COS(RADIANS(E537))*COS(RADIANS(AP527))))&gt;90,0,$F$4*$F$5/E536^2*(SIN(RADIANS(G547))*SIN(RADIANS(E537))+COS(RADIANS(G547))*COS(RADIANS(E537))*COS(RADIANS(AP527))))</f>
        <v>#DIV/0!</v>
      </c>
      <c r="AQ547" t="e">
        <f>IF(DEGREES(ACOS(SIN(RADIANS(G547))*SIN(RADIANS(E537))+COS(RADIANS(G547))*COS(RADIANS(E537))*COS(RADIANS(AQ527))))&gt;90,0,$F$4*$F$5/E536^2*(SIN(RADIANS(G547))*SIN(RADIANS(E537))+COS(RADIANS(G547))*COS(RADIANS(E537))*COS(RADIANS(AQ527))))</f>
        <v>#DIV/0!</v>
      </c>
      <c r="AR547" t="e">
        <f>IF(DEGREES(ACOS(SIN(RADIANS(G547))*SIN(RADIANS(E537))+COS(RADIANS(G547))*COS(RADIANS(E537))*COS(RADIANS(AR527))))&gt;90,0,$F$4*$F$5/E536^2*(SIN(RADIANS(G547))*SIN(RADIANS(E537))+COS(RADIANS(G547))*COS(RADIANS(E537))*COS(RADIANS(AR527))))</f>
        <v>#DIV/0!</v>
      </c>
    </row>
    <row r="549" spans="2:44" x14ac:dyDescent="0.5">
      <c r="H549" t="s">
        <v>769</v>
      </c>
      <c r="I549">
        <v>180</v>
      </c>
      <c r="J549">
        <v>170</v>
      </c>
      <c r="K549">
        <v>160</v>
      </c>
      <c r="L549">
        <v>150</v>
      </c>
      <c r="M549">
        <v>140</v>
      </c>
      <c r="N549">
        <v>130</v>
      </c>
      <c r="O549">
        <v>120</v>
      </c>
      <c r="P549">
        <v>110</v>
      </c>
      <c r="Q549">
        <v>100</v>
      </c>
      <c r="R549">
        <v>90</v>
      </c>
      <c r="S549">
        <v>80</v>
      </c>
      <c r="T549">
        <v>70</v>
      </c>
      <c r="U549">
        <v>60</v>
      </c>
      <c r="V549">
        <v>50</v>
      </c>
      <c r="W549">
        <v>40</v>
      </c>
      <c r="X549">
        <v>30</v>
      </c>
      <c r="Y549">
        <v>20</v>
      </c>
      <c r="Z549">
        <v>10</v>
      </c>
      <c r="AA549">
        <v>0</v>
      </c>
      <c r="AB549">
        <v>-10</v>
      </c>
      <c r="AC549">
        <v>-20</v>
      </c>
      <c r="AD549">
        <v>-30</v>
      </c>
      <c r="AE549">
        <v>-40</v>
      </c>
      <c r="AF549">
        <v>-50</v>
      </c>
      <c r="AG549">
        <v>-60</v>
      </c>
      <c r="AH549">
        <v>-70</v>
      </c>
      <c r="AI549">
        <v>-80</v>
      </c>
      <c r="AJ549">
        <v>-90</v>
      </c>
      <c r="AK549">
        <v>-100</v>
      </c>
      <c r="AL549">
        <v>-110</v>
      </c>
      <c r="AM549">
        <v>-120</v>
      </c>
      <c r="AN549">
        <v>-130</v>
      </c>
      <c r="AO549">
        <v>-140</v>
      </c>
      <c r="AP549">
        <v>-150</v>
      </c>
      <c r="AQ549">
        <v>-160</v>
      </c>
      <c r="AR549">
        <v>-170</v>
      </c>
    </row>
    <row r="550" spans="2:44" x14ac:dyDescent="0.5">
      <c r="H550" t="s">
        <v>779</v>
      </c>
      <c r="I550">
        <f>IF(ABS(I549-E562)&gt;180,IF(ABS(I549-E562)&gt;360,ABS(I549-E562)-360,360-ABS(I549-E562)),ABS(I549-E562))</f>
        <v>180</v>
      </c>
      <c r="J550">
        <f>IF(ABS(J549-E562)&gt;180,IF(ABS(J549-E562)&gt;360,ABS(J549-E562)-360,360-ABS(J549-E562)),ABS(J549-E562))</f>
        <v>170</v>
      </c>
      <c r="K550">
        <f>IF(ABS(K549-E562)&gt;180,IF(ABS(K549-E562)&gt;360,ABS(K549-E562)-360,360-ABS(K549-E562)),ABS(K549-E562))</f>
        <v>160</v>
      </c>
      <c r="L550">
        <f>IF(ABS(L549-E562)&gt;180,IF(ABS(L549-E562)&gt;360,ABS(L549-E562)-360,360-ABS(L549-E562)),ABS(L549-E562))</f>
        <v>150</v>
      </c>
      <c r="M550">
        <f>IF(ABS(M549-E562)&gt;180,IF(ABS(M549-E562)&gt;360,ABS(M549-E562)-360,360-ABS(M549-E562)),ABS(M549-E562))</f>
        <v>140</v>
      </c>
      <c r="N550">
        <f>IF(ABS(N549-E562)&gt;180,IF(ABS(N549-E562)&gt;360,ABS(N549-E562)-360,360-ABS(N549-E562)),ABS(N549-E562))</f>
        <v>130</v>
      </c>
      <c r="O550">
        <f>IF(ABS(O549-E562)&gt;180,IF(ABS(O549-E562)&gt;360,ABS(O549-E562)-360,360-ABS(O549-E562)),ABS(O549-E562))</f>
        <v>120</v>
      </c>
      <c r="P550">
        <f>IF(ABS(P549-E562)&gt;180,IF(ABS(P549-E562)&gt;360,ABS(P549-E562)-360,360-ABS(P549-E562)),ABS(P549-E562))</f>
        <v>110</v>
      </c>
      <c r="Q550">
        <f>IF(ABS(Q549-E562)&gt;180,IF(ABS(Q549-E562)&gt;360,ABS(Q549-E562)-360,360-ABS(Q549-E562)),ABS(Q549-E562))</f>
        <v>100</v>
      </c>
      <c r="R550">
        <f>IF(ABS(R549-E562)&gt;180,IF(ABS(R549-E562)&gt;360,ABS(R549-E562)-360,360-ABS(R549-E562)),ABS(R549-E562))</f>
        <v>90</v>
      </c>
      <c r="S550">
        <f>IF(ABS(S549-E562)&gt;180,IF(ABS(S549-E562)&gt;360,ABS(S549-E562)-360,360-ABS(S549-E562)),ABS(S549-E562))</f>
        <v>80</v>
      </c>
      <c r="T550">
        <f>IF(ABS(T549-E562)&gt;180,IF(ABS(T549-E562)&gt;360,ABS(T549-E562)-360,360-ABS(T549-E562)),ABS(T549-E562))</f>
        <v>70</v>
      </c>
      <c r="U550">
        <f>IF(ABS(U549-E562)&gt;180,IF(ABS(U549-E562)&gt;360,ABS(U549-E562)-360,360-ABS(U549-E562)),ABS(U549-E562))</f>
        <v>60</v>
      </c>
      <c r="V550">
        <f>IF(ABS(V549-E562)&gt;180,IF(ABS(V549-E562)&gt;360,ABS(V549-E562)-360,360-ABS(V549-E562)),ABS(V549-E562))</f>
        <v>50</v>
      </c>
      <c r="W550">
        <f>IF(ABS(W549-E562)&gt;180,IF(ABS(W549-E562)&gt;360,ABS(W549-E562)-360,360-ABS(W549-E562)),ABS(W549-E562))</f>
        <v>40</v>
      </c>
      <c r="X550">
        <f>IF(ABS(X549-E562)&gt;180,IF(ABS(X549-E562)&gt;360,ABS(X549-E562)-360,360-ABS(X549-E562)),ABS(X549-E562))</f>
        <v>30</v>
      </c>
      <c r="Y550">
        <f>IF(ABS(Y549-E562)&gt;180,IF(ABS(Y549-E562)&gt;360,ABS(Y549-E562)-360,360-ABS(Y549-E562)),ABS(Y549-E562))</f>
        <v>20</v>
      </c>
      <c r="Z550">
        <f>IF(ABS(Z549-E562)&gt;180,IF(ABS(Z549-E562)&gt;360,ABS(Z549-E562)-360,360-ABS(Z549-E562)),ABS(Z549-E562))</f>
        <v>10</v>
      </c>
      <c r="AA550">
        <f>IF(ABS(AA549-E562)&gt;180,IF(ABS(AA549-E562)&gt;360,ABS(AA549-E562)-360,360-ABS(AA549-E562)),ABS(AA549-E562))</f>
        <v>0</v>
      </c>
      <c r="AB550">
        <f>IF(ABS(AB549-E562)&gt;180,IF(ABS(AB549-E562)&gt;360,ABS(AB549-E562)-360,360-ABS(AB549-E562)),ABS(AB549-E562))</f>
        <v>10</v>
      </c>
      <c r="AC550">
        <f>IF(ABS(AC549-E562)&gt;180,IF(ABS(AC549-E562)&gt;360,ABS(AC549-E562)-360,360-ABS(AC549-E562)),ABS(AC549-E562))</f>
        <v>20</v>
      </c>
      <c r="AD550">
        <f>IF(ABS(AD549-E562)&gt;180,IF(ABS(AD549-E562)&gt;360,ABS(AD549-E562)-360,360-ABS(AD549-E562)),ABS(AD549-E562))</f>
        <v>30</v>
      </c>
      <c r="AE550">
        <f>IF(ABS(AE549-E562)&gt;180,IF(ABS(AE549-E562)&gt;360,ABS(AE549-E562)-360,360-ABS(AE549-E562)),ABS(AE549-E562))</f>
        <v>40</v>
      </c>
      <c r="AF550">
        <f>IF(ABS(AF549-E562)&gt;180,IF(ABS(AF549-E562)&gt;360,ABS(AF549-E562)-360,360-ABS(AF549-E562)),ABS(AF549-E562))</f>
        <v>50</v>
      </c>
      <c r="AG550">
        <f>IF(ABS(AG549-E562)&gt;180,IF(ABS(AG549-E562)&gt;360,ABS(AG549-E562)-360,360-ABS(AG549-E562)),ABS(AG549-E562))</f>
        <v>60</v>
      </c>
      <c r="AH550">
        <f>IF(ABS(AH549-E562)&gt;180,IF(ABS(AH549-E562)&gt;360,ABS(AH549-E562)-360,360-ABS(AH549-E562)),ABS(AH549-E562))</f>
        <v>70</v>
      </c>
      <c r="AI550">
        <f>IF(ABS(AI549-E562)&gt;180,IF(ABS(AI549-E562)&gt;360,ABS(AI549-E562)-360,360-ABS(AI549-E562)),ABS(AI549-E562))</f>
        <v>80</v>
      </c>
      <c r="AJ550">
        <f>IF(ABS(AJ549-E562)&gt;180,IF(ABS(AJ549-E562)&gt;360,ABS(AJ549-E562)-360,360-ABS(AJ549-E562)),ABS(AJ549-E562))</f>
        <v>90</v>
      </c>
      <c r="AK550">
        <f>IF(ABS(AK549-E562)&gt;180,IF(ABS(AK549-E562)&gt;360,ABS(AK549-E562)-360,360-ABS(AK549-E562)),ABS(AK549-E562))</f>
        <v>100</v>
      </c>
      <c r="AL550">
        <f>IF(ABS(AL549-E562)&gt;180,IF(ABS(AL549-E562)&gt;360,ABS(AL549-E562)-360,360-ABS(AL549-E562)),ABS(AL549-E562))</f>
        <v>110</v>
      </c>
      <c r="AM550">
        <f>IF(ABS(AM549-E562)&gt;180,IF(ABS(AM549-E562)&gt;360,ABS(AM549-E562)-360,360-ABS(AM549-E562)),ABS(AM549-E562))</f>
        <v>120</v>
      </c>
      <c r="AN550">
        <f>IF(ABS(AN549-E562)&gt;180,IF(ABS(AN549-E562)&gt;360,ABS(AN549-E562)-360,360-ABS(AN549-E562)),ABS(AN549-E562))</f>
        <v>130</v>
      </c>
      <c r="AO550">
        <f>IF(ABS(AO549-E562)&gt;180,IF(ABS(AO549-E562)&gt;360,ABS(AO549-E562)-360,360-ABS(AO549-E562)),ABS(AO549-E562))</f>
        <v>140</v>
      </c>
      <c r="AP550">
        <f>IF(ABS(AP549-E562)&gt;180,IF(ABS(AP549-E562)&gt;360,ABS(AP549-E562)-360,360-ABS(AP549-E562)),ABS(AP549-E562))</f>
        <v>150</v>
      </c>
      <c r="AQ550">
        <f>IF(ABS(AQ549-E562)&gt;180,IF(ABS(AQ549-E562)&gt;360,ABS(AQ549-E562)-360,360-ABS(AQ549-E562)),ABS(AQ549-E562))</f>
        <v>160</v>
      </c>
      <c r="AR550">
        <f>IF(ABS(AR549-E562)&gt;180,IF(ABS(AR549-E562)&gt;360,ABS(AR549-E562)-360,360-ABS(AR549-E562)),ABS(AR549-E562))</f>
        <v>170</v>
      </c>
    </row>
    <row r="551" spans="2:44" x14ac:dyDescent="0.5">
      <c r="G551" t="s">
        <v>734</v>
      </c>
    </row>
    <row r="552" spans="2:44" x14ac:dyDescent="0.5">
      <c r="B552" t="s">
        <v>788</v>
      </c>
      <c r="E552">
        <v>220</v>
      </c>
      <c r="G552">
        <v>90</v>
      </c>
      <c r="I552" t="e">
        <f>IF(DEGREES(ACOS(SIN(RADIANS(G552))*SIN(RADIANS(E560))+COS(RADIANS(G552))*COS(RADIANS(E560))*COS(RADIANS(I550))))&gt;90,0,$F$4*$F$5/E559^2*(SIN(RADIANS(G552))*SIN(RADIANS(E560))+COS(RADIANS(G552))*COS(RADIANS(E560))*COS(RADIANS(I550))))</f>
        <v>#DIV/0!</v>
      </c>
      <c r="J552" t="e">
        <f>IF(DEGREES(ACOS(SIN(RADIANS(G552))*SIN(RADIANS(E560))+COS(RADIANS(G552))*COS(RADIANS(E560))*COS(RADIANS(J550))))&gt;90,0,$F$4*$F$5/E559^2*(SIN(RADIANS(G552))*SIN(RADIANS(E560))+COS(RADIANS(G552))*COS(RADIANS(E560))*COS(RADIANS(J550))))</f>
        <v>#DIV/0!</v>
      </c>
      <c r="K552" t="e">
        <f>IF(DEGREES(ACOS(SIN(RADIANS(G552))*SIN(RADIANS(E560))+COS(RADIANS(G552))*COS(RADIANS(E560))*COS(RADIANS(K550))))&gt;90,0,$F$4*$F$5/E559^2*(SIN(RADIANS(G552))*SIN(RADIANS(E560))+COS(RADIANS(G552))*COS(RADIANS(E560))*COS(RADIANS(K550))))</f>
        <v>#DIV/0!</v>
      </c>
      <c r="L552" t="e">
        <f>IF(DEGREES(ACOS(SIN(RADIANS(G552))*SIN(RADIANS(E560))+COS(RADIANS(G552))*COS(RADIANS(E560))*COS(RADIANS(L550))))&gt;90,0,$F$4*$F$5/E559^2*(SIN(RADIANS(G552))*SIN(RADIANS(E560))+COS(RADIANS(G552))*COS(RADIANS(E560))*COS(RADIANS(L550))))</f>
        <v>#DIV/0!</v>
      </c>
      <c r="M552" t="e">
        <f>IF(DEGREES(ACOS(SIN(RADIANS(G552))*SIN(RADIANS(E560))+COS(RADIANS(G552))*COS(RADIANS(E560))*COS(RADIANS(M550))))&gt;90,0,$F$4*$F$5/E559^2*(SIN(RADIANS(G552))*SIN(RADIANS(E560))+COS(RADIANS(G552))*COS(RADIANS(E560))*COS(RADIANS(M550))))</f>
        <v>#DIV/0!</v>
      </c>
      <c r="N552" t="e">
        <f>IF(DEGREES(ACOS(SIN(RADIANS(G552))*SIN(RADIANS(E560))+COS(RADIANS(G552))*COS(RADIANS(E560))*COS(RADIANS(N550))))&gt;90,0,$F$4*$F$5/E559^2*(SIN(RADIANS(G552))*SIN(RADIANS(E560))+COS(RADIANS(G552))*COS(RADIANS(E560))*COS(RADIANS(N550))))</f>
        <v>#DIV/0!</v>
      </c>
      <c r="O552" t="e">
        <f>IF(DEGREES(ACOS(SIN(RADIANS(G552))*SIN(RADIANS(E560))+COS(RADIANS(G552))*COS(RADIANS(E560))*COS(RADIANS(O550))))&gt;90,0,$F$4*$F$5/E559^2*(SIN(RADIANS(G552))*SIN(RADIANS(E560))+COS(RADIANS(G552))*COS(RADIANS(E560))*COS(RADIANS(O550))))</f>
        <v>#DIV/0!</v>
      </c>
      <c r="P552" t="e">
        <f>IF(DEGREES(ACOS(SIN(RADIANS(G552))*SIN(RADIANS(E560))+COS(RADIANS(G552))*COS(RADIANS(E560))*COS(RADIANS(P550))))&gt;90,0,$F$4*$F$5/E559^2*(SIN(RADIANS(G552))*SIN(RADIANS(E560))+COS(RADIANS(G552))*COS(RADIANS(E560))*COS(RADIANS(P550))))</f>
        <v>#DIV/0!</v>
      </c>
      <c r="Q552" t="e">
        <f>IF(DEGREES(ACOS(SIN(RADIANS(G552))*SIN(RADIANS(E560))+COS(RADIANS(G552))*COS(RADIANS(E560))*COS(RADIANS(Q550))))&gt;90,0,$F$4*$F$5/E559^2*(SIN(RADIANS(G552))*SIN(RADIANS(E560))+COS(RADIANS(G552))*COS(RADIANS(E560))*COS(RADIANS(Q550))))</f>
        <v>#DIV/0!</v>
      </c>
      <c r="R552" t="e">
        <f>IF(DEGREES(ACOS(SIN(RADIANS(G552))*SIN(RADIANS(E560))+COS(RADIANS(G552))*COS(RADIANS(E560))*COS(RADIANS(R550))))&gt;90,0,$F$4*$F$5/E559^2*(SIN(RADIANS(G552))*SIN(RADIANS(E560))+COS(RADIANS(G552))*COS(RADIANS(E560))*COS(RADIANS(R550))))</f>
        <v>#DIV/0!</v>
      </c>
      <c r="S552" t="e">
        <f>IF(DEGREES(ACOS(SIN(RADIANS(G552))*SIN(RADIANS(E560))+COS(RADIANS(G552))*COS(RADIANS(E560))*COS(RADIANS(S550))))&gt;90,0,$F$4*$F$5/E559^2*(SIN(RADIANS(G552))*SIN(RADIANS(E560))+COS(RADIANS(G552))*COS(RADIANS(E560))*COS(RADIANS(S550))))</f>
        <v>#DIV/0!</v>
      </c>
      <c r="T552" t="e">
        <f>IF(DEGREES(ACOS(SIN(RADIANS(G552))*SIN(RADIANS(E560))+COS(RADIANS(G552))*COS(RADIANS(E560))*COS(RADIANS(T550))))&gt;90,0,$F$4*$F$5/E559^2*(SIN(RADIANS(G552))*SIN(RADIANS(E560))+COS(RADIANS(G552))*COS(RADIANS(E560))*COS(RADIANS(T550))))</f>
        <v>#DIV/0!</v>
      </c>
      <c r="U552" t="e">
        <f>IF(DEGREES(ACOS(SIN(RADIANS(G552))*SIN(RADIANS(E560))+COS(RADIANS(G552))*COS(RADIANS(E560))*COS(RADIANS(U550))))&gt;90,0,$F$4*$F$5/E559^2*(SIN(RADIANS(G552))*SIN(RADIANS(E560))+COS(RADIANS(G552))*COS(RADIANS(E560))*COS(RADIANS(U550))))</f>
        <v>#DIV/0!</v>
      </c>
      <c r="V552" t="e">
        <f>IF(DEGREES(ACOS(SIN(RADIANS(G552))*SIN(RADIANS(E560))+COS(RADIANS(G552))*COS(RADIANS(E560))*COS(RADIANS(V550))))&gt;90,0,$F$4*$F$5/E559^2*(SIN(RADIANS(G552))*SIN(RADIANS(E560))+COS(RADIANS(G552))*COS(RADIANS(E560))*COS(RADIANS(V550))))</f>
        <v>#DIV/0!</v>
      </c>
      <c r="W552" t="e">
        <f>IF(DEGREES(ACOS(SIN(RADIANS(G552))*SIN(RADIANS(E560))+COS(RADIANS(G552))*COS(RADIANS(E560))*COS(RADIANS(W550))))&gt;90,0,$F$4*$F$5/E559^2*(SIN(RADIANS(G552))*SIN(RADIANS(E560))+COS(RADIANS(G552))*COS(RADIANS(E560))*COS(RADIANS(W550))))</f>
        <v>#DIV/0!</v>
      </c>
      <c r="X552" t="e">
        <f>IF(DEGREES(ACOS(SIN(RADIANS(G552))*SIN(RADIANS(E560))+COS(RADIANS(G552))*COS(RADIANS(E560))*COS(RADIANS(X550))))&gt;90,0,$F$4*$F$5/E559^2*(SIN(RADIANS(G552))*SIN(RADIANS(E560))+COS(RADIANS(G552))*COS(RADIANS(E560))*COS(RADIANS(X550))))</f>
        <v>#DIV/0!</v>
      </c>
      <c r="Y552" t="e">
        <f>IF(DEGREES(ACOS(SIN(RADIANS(G552))*SIN(RADIANS(E560))+COS(RADIANS(G552))*COS(RADIANS(E560))*COS(RADIANS(Y550))))&gt;90,0,$F$4*$F$5/E559^2*(SIN(RADIANS(G552))*SIN(RADIANS(E560))+COS(RADIANS(G552))*COS(RADIANS(E560))*COS(RADIANS(Y550))))</f>
        <v>#DIV/0!</v>
      </c>
      <c r="Z552" t="e">
        <f>IF(DEGREES(ACOS(SIN(RADIANS(G552))*SIN(RADIANS(E560))+COS(RADIANS(G552))*COS(RADIANS(E560))*COS(RADIANS(Z550))))&gt;90,0,$F$4*$F$5/E559^2*(SIN(RADIANS(G552))*SIN(RADIANS(E560))+COS(RADIANS(G552))*COS(RADIANS(E560))*COS(RADIANS(Z550))))</f>
        <v>#DIV/0!</v>
      </c>
      <c r="AA552" t="e">
        <f>IF(DEGREES(ACOS(SIN(RADIANS(G552))*SIN(RADIANS(E560))+COS(RADIANS(G552))*COS(RADIANS(E560))*COS(RADIANS(AA550))))&gt;90,0,$F$4*$F$5/E559^2*(SIN(RADIANS(G552))*SIN(RADIANS(E560))+COS(RADIANS(G552))*COS(RADIANS(E560))*COS(RADIANS(AA550))))</f>
        <v>#DIV/0!</v>
      </c>
      <c r="AB552" t="e">
        <f>IF(DEGREES(ACOS(SIN(RADIANS(G552))*SIN(RADIANS(E560))+COS(RADIANS(G552))*COS(RADIANS(E560))*COS(RADIANS(AB550))))&gt;90,0,$F$4*$F$5/E559^2*(SIN(RADIANS(G552))*SIN(RADIANS(E560))+COS(RADIANS(G552))*COS(RADIANS(E560))*COS(RADIANS(AB550))))</f>
        <v>#DIV/0!</v>
      </c>
      <c r="AC552" t="e">
        <f>IF(DEGREES(ACOS(SIN(RADIANS(G552))*SIN(RADIANS(E560))+COS(RADIANS(G552))*COS(RADIANS(E560))*COS(RADIANS(AC550))))&gt;90,0,$F$4*$F$5/E559^2*(SIN(RADIANS(G552))*SIN(RADIANS(E560))+COS(RADIANS(G552))*COS(RADIANS(E560))*COS(RADIANS(AC550))))</f>
        <v>#DIV/0!</v>
      </c>
      <c r="AD552" t="e">
        <f>IF(DEGREES(ACOS(SIN(RADIANS(G552))*SIN(RADIANS(E560))+COS(RADIANS(G552))*COS(RADIANS(E560))*COS(RADIANS(AD550))))&gt;90,0,$F$4*$F$5/E559^2*(SIN(RADIANS(G552))*SIN(RADIANS(E560))+COS(RADIANS(G552))*COS(RADIANS(E560))*COS(RADIANS(AD550))))</f>
        <v>#DIV/0!</v>
      </c>
      <c r="AE552" t="e">
        <f>IF(DEGREES(ACOS(SIN(RADIANS(G552))*SIN(RADIANS(E560))+COS(RADIANS(G552))*COS(RADIANS(E560))*COS(RADIANS(AE550))))&gt;90,0,$F$4*$F$5/E559^2*(SIN(RADIANS(G552))*SIN(RADIANS(E560))+COS(RADIANS(G552))*COS(RADIANS(E560))*COS(RADIANS(AE550))))</f>
        <v>#DIV/0!</v>
      </c>
      <c r="AF552" t="e">
        <f>IF(DEGREES(ACOS(SIN(RADIANS(G552))*SIN(RADIANS(E560))+COS(RADIANS(G552))*COS(RADIANS(E560))*COS(RADIANS(AF550))))&gt;90,0,$F$4*$F$5/E559^2*(SIN(RADIANS(G552))*SIN(RADIANS(E560))+COS(RADIANS(G552))*COS(RADIANS(E560))*COS(RADIANS(AF550))))</f>
        <v>#DIV/0!</v>
      </c>
      <c r="AG552" t="e">
        <f>IF(DEGREES(ACOS(SIN(RADIANS(G552))*SIN(RADIANS(E560))+COS(RADIANS(G552))*COS(RADIANS(E560))*COS(RADIANS(AG550))))&gt;90,0,$F$4*$F$5/E559^2*(SIN(RADIANS(G552))*SIN(RADIANS(E560))+COS(RADIANS(G552))*COS(RADIANS(E560))*COS(RADIANS(AG550))))</f>
        <v>#DIV/0!</v>
      </c>
      <c r="AH552" t="e">
        <f>IF(DEGREES(ACOS(SIN(RADIANS(G552))*SIN(RADIANS(E560))+COS(RADIANS(G552))*COS(RADIANS(E560))*COS(RADIANS(AH550))))&gt;90,0,$F$4*$F$5/E559^2*(SIN(RADIANS(G552))*SIN(RADIANS(E560))+COS(RADIANS(G552))*COS(RADIANS(E560))*COS(RADIANS(AH550))))</f>
        <v>#DIV/0!</v>
      </c>
      <c r="AI552" t="e">
        <f>IF(DEGREES(ACOS(SIN(RADIANS(G552))*SIN(RADIANS(E560))+COS(RADIANS(G552))*COS(RADIANS(E560))*COS(RADIANS(AI550))))&gt;90,0,$F$4*$F$5/E559^2*(SIN(RADIANS(G552))*SIN(RADIANS(E560))+COS(RADIANS(G552))*COS(RADIANS(E560))*COS(RADIANS(AI550))))</f>
        <v>#DIV/0!</v>
      </c>
      <c r="AJ552" t="e">
        <f>IF(DEGREES(ACOS(SIN(RADIANS(G552))*SIN(RADIANS(E560))+COS(RADIANS(G552))*COS(RADIANS(E560))*COS(RADIANS(AJ550))))&gt;90,0,$F$4*$F$5/E559^2*(SIN(RADIANS(G552))*SIN(RADIANS(E560))+COS(RADIANS(G552))*COS(RADIANS(E560))*COS(RADIANS(AJ550))))</f>
        <v>#DIV/0!</v>
      </c>
      <c r="AK552" t="e">
        <f>IF(DEGREES(ACOS(SIN(RADIANS(G552))*SIN(RADIANS(E560))+COS(RADIANS(G552))*COS(RADIANS(E560))*COS(RADIANS(AK550))))&gt;90,0,$F$4*$F$5/E559^2*(SIN(RADIANS(G552))*SIN(RADIANS(E560))+COS(RADIANS(G552))*COS(RADIANS(E560))*COS(RADIANS(AK550))))</f>
        <v>#DIV/0!</v>
      </c>
      <c r="AL552" t="e">
        <f>IF(DEGREES(ACOS(SIN(RADIANS(G552))*SIN(RADIANS(E560))+COS(RADIANS(G552))*COS(RADIANS(E560))*COS(RADIANS(AL550))))&gt;90,0,$F$4*$F$5/E559^2*(SIN(RADIANS(G552))*SIN(RADIANS(E560))+COS(RADIANS(G552))*COS(RADIANS(E560))*COS(RADIANS(AL550))))</f>
        <v>#DIV/0!</v>
      </c>
      <c r="AM552" t="e">
        <f>IF(DEGREES(ACOS(SIN(RADIANS(G552))*SIN(RADIANS(E560))+COS(RADIANS(G552))*COS(RADIANS(E560))*COS(RADIANS(AM550))))&gt;90,0,$F$4*$F$5/E559^2*(SIN(RADIANS(G552))*SIN(RADIANS(E560))+COS(RADIANS(G552))*COS(RADIANS(E560))*COS(RADIANS(AM550))))</f>
        <v>#DIV/0!</v>
      </c>
      <c r="AN552" t="e">
        <f>IF(DEGREES(ACOS(SIN(RADIANS(G552))*SIN(RADIANS(E560))+COS(RADIANS(G552))*COS(RADIANS(E560))*COS(RADIANS(AN550))))&gt;90,0,$F$4*$F$5/E559^2*(SIN(RADIANS(G552))*SIN(RADIANS(E560))+COS(RADIANS(G552))*COS(RADIANS(E560))*COS(RADIANS(AN550))))</f>
        <v>#DIV/0!</v>
      </c>
      <c r="AO552" t="e">
        <f>IF(DEGREES(ACOS(SIN(RADIANS(G552))*SIN(RADIANS(E560))+COS(RADIANS(G552))*COS(RADIANS(E560))*COS(RADIANS(AO550))))&gt;90,0,$F$4*$F$5/E559^2*(SIN(RADIANS(G552))*SIN(RADIANS(E560))+COS(RADIANS(G552))*COS(RADIANS(E560))*COS(RADIANS(AO550))))</f>
        <v>#DIV/0!</v>
      </c>
      <c r="AP552" t="e">
        <f>IF(DEGREES(ACOS(SIN(RADIANS(G552))*SIN(RADIANS(E560))+COS(RADIANS(G552))*COS(RADIANS(E560))*COS(RADIANS(AP550))))&gt;90,0,$F$4*$F$5/E559^2*(SIN(RADIANS(G552))*SIN(RADIANS(E560))+COS(RADIANS(G552))*COS(RADIANS(E560))*COS(RADIANS(AP550))))</f>
        <v>#DIV/0!</v>
      </c>
      <c r="AQ552" t="e">
        <f>IF(DEGREES(ACOS(SIN(RADIANS(G552))*SIN(RADIANS(E560))+COS(RADIANS(G552))*COS(RADIANS(E560))*COS(RADIANS(AQ550))))&gt;90,0,$F$4*$F$5/E559^2*(SIN(RADIANS(G552))*SIN(RADIANS(E560))+COS(RADIANS(G552))*COS(RADIANS(E560))*COS(RADIANS(AQ550))))</f>
        <v>#DIV/0!</v>
      </c>
      <c r="AR552" t="e">
        <f>IF(DEGREES(ACOS(SIN(RADIANS(G552))*SIN(RADIANS(E560))+COS(RADIANS(G552))*COS(RADIANS(E560))*COS(RADIANS(AR550))))&gt;90,0,$F$4*$F$5/E559^2*(SIN(RADIANS(G552))*SIN(RADIANS(E560))+COS(RADIANS(G552))*COS(RADIANS(E560))*COS(RADIANS(AR550))))</f>
        <v>#DIV/0!</v>
      </c>
    </row>
    <row r="553" spans="2:44" x14ac:dyDescent="0.5">
      <c r="B553" t="s">
        <v>726</v>
      </c>
      <c r="E553" cm="1">
        <f t="array" ref="E553">INDEX($D$1751:$AM$1751,0,MATCH(E552-IF(E552&lt;360,0,360),$D$1700:$AM$1700,0))+IF(E552&gt;350,360,0)</f>
        <v>220</v>
      </c>
      <c r="G553">
        <v>80</v>
      </c>
      <c r="I553">
        <f>IF(DEGREES(ACOS(SIN(RADIANS(G553))*SIN(RADIANS(E560))+COS(RADIANS(G553))*COS(RADIANS(E560))*COS(RADIANS(I550))))&gt;90,0,$F$4*$F$5/E559^2*(SIN(RADIANS(G553))*SIN(RADIANS(E560))+COS(RADIANS(G553))*COS(RADIANS(E560))*COS(RADIANS(I550))))</f>
        <v>0</v>
      </c>
      <c r="J553">
        <f>IF(DEGREES(ACOS(SIN(RADIANS(G553))*SIN(RADIANS(E560))+COS(RADIANS(G553))*COS(RADIANS(E560))*COS(RADIANS(J550))))&gt;90,0,$F$4*$F$5/E559^2*(SIN(RADIANS(G553))*SIN(RADIANS(E560))+COS(RADIANS(G553))*COS(RADIANS(E560))*COS(RADIANS(J550))))</f>
        <v>0</v>
      </c>
      <c r="K553">
        <f>IF(DEGREES(ACOS(SIN(RADIANS(G553))*SIN(RADIANS(E560))+COS(RADIANS(G553))*COS(RADIANS(E560))*COS(RADIANS(K550))))&gt;90,0,$F$4*$F$5/E559^2*(SIN(RADIANS(G553))*SIN(RADIANS(E560))+COS(RADIANS(G553))*COS(RADIANS(E560))*COS(RADIANS(K550))))</f>
        <v>0</v>
      </c>
      <c r="L553">
        <f>IF(DEGREES(ACOS(SIN(RADIANS(G553))*SIN(RADIANS(E560))+COS(RADIANS(G553))*COS(RADIANS(E560))*COS(RADIANS(L550))))&gt;90,0,$F$4*$F$5/E559^2*(SIN(RADIANS(G553))*SIN(RADIANS(E560))+COS(RADIANS(G553))*COS(RADIANS(E560))*COS(RADIANS(L550))))</f>
        <v>0</v>
      </c>
      <c r="M553">
        <f>IF(DEGREES(ACOS(SIN(RADIANS(G553))*SIN(RADIANS(E560))+COS(RADIANS(G553))*COS(RADIANS(E560))*COS(RADIANS(M550))))&gt;90,0,$F$4*$F$5/E559^2*(SIN(RADIANS(G553))*SIN(RADIANS(E560))+COS(RADIANS(G553))*COS(RADIANS(E560))*COS(RADIANS(M550))))</f>
        <v>0</v>
      </c>
      <c r="N553">
        <f>IF(DEGREES(ACOS(SIN(RADIANS(G553))*SIN(RADIANS(E560))+COS(RADIANS(G553))*COS(RADIANS(E560))*COS(RADIANS(N550))))&gt;90,0,$F$4*$F$5/E559^2*(SIN(RADIANS(G553))*SIN(RADIANS(E560))+COS(RADIANS(G553))*COS(RADIANS(E560))*COS(RADIANS(N550))))</f>
        <v>0</v>
      </c>
      <c r="O553">
        <f>IF(DEGREES(ACOS(SIN(RADIANS(G553))*SIN(RADIANS(E560))+COS(RADIANS(G553))*COS(RADIANS(E560))*COS(RADIANS(O550))))&gt;90,0,$F$4*$F$5/E559^2*(SIN(RADIANS(G553))*SIN(RADIANS(E560))+COS(RADIANS(G553))*COS(RADIANS(E560))*COS(RADIANS(O550))))</f>
        <v>0</v>
      </c>
      <c r="P553">
        <f>IF(DEGREES(ACOS(SIN(RADIANS(G553))*SIN(RADIANS(E560))+COS(RADIANS(G553))*COS(RADIANS(E560))*COS(RADIANS(P550))))&gt;90,0,$F$4*$F$5/E559^2*(SIN(RADIANS(G553))*SIN(RADIANS(E560))+COS(RADIANS(G553))*COS(RADIANS(E560))*COS(RADIANS(P550))))</f>
        <v>0</v>
      </c>
      <c r="Q553">
        <f>IF(DEGREES(ACOS(SIN(RADIANS(G553))*SIN(RADIANS(E560))+COS(RADIANS(G553))*COS(RADIANS(E560))*COS(RADIANS(Q550))))&gt;90,0,$F$4*$F$5/E559^2*(SIN(RADIANS(G553))*SIN(RADIANS(E560))+COS(RADIANS(G553))*COS(RADIANS(E560))*COS(RADIANS(Q550))))</f>
        <v>0</v>
      </c>
      <c r="R553" t="e">
        <f>IF(DEGREES(ACOS(SIN(RADIANS(G553))*SIN(RADIANS(E560))+COS(RADIANS(G553))*COS(RADIANS(E560))*COS(RADIANS(R550))))&gt;90,0,$F$4*$F$5/E559^2*(SIN(RADIANS(G553))*SIN(RADIANS(E560))+COS(RADIANS(G553))*COS(RADIANS(E560))*COS(RADIANS(R550))))</f>
        <v>#DIV/0!</v>
      </c>
      <c r="S553" t="e">
        <f>IF(DEGREES(ACOS(SIN(RADIANS(G553))*SIN(RADIANS(E560))+COS(RADIANS(G553))*COS(RADIANS(E560))*COS(RADIANS(S550))))&gt;90,0,$F$4*$F$5/E559^2*(SIN(RADIANS(G553))*SIN(RADIANS(E560))+COS(RADIANS(G553))*COS(RADIANS(E560))*COS(RADIANS(S550))))</f>
        <v>#DIV/0!</v>
      </c>
      <c r="T553" t="e">
        <f>IF(DEGREES(ACOS(SIN(RADIANS(G553))*SIN(RADIANS(E560))+COS(RADIANS(G553))*COS(RADIANS(E560))*COS(RADIANS(T550))))&gt;90,0,$F$4*$F$5/E559^2*(SIN(RADIANS(G553))*SIN(RADIANS(E560))+COS(RADIANS(G553))*COS(RADIANS(E560))*COS(RADIANS(T550))))</f>
        <v>#DIV/0!</v>
      </c>
      <c r="U553" t="e">
        <f>IF(DEGREES(ACOS(SIN(RADIANS(G553))*SIN(RADIANS(E560))+COS(RADIANS(G553))*COS(RADIANS(E560))*COS(RADIANS(U550))))&gt;90,0,$F$4*$F$5/E559^2*(SIN(RADIANS(G553))*SIN(RADIANS(E560))+COS(RADIANS(G553))*COS(RADIANS(E560))*COS(RADIANS(U550))))</f>
        <v>#DIV/0!</v>
      </c>
      <c r="V553" t="e">
        <f>IF(DEGREES(ACOS(SIN(RADIANS(G553))*SIN(RADIANS(E560))+COS(RADIANS(G553))*COS(RADIANS(E560))*COS(RADIANS(V550))))&gt;90,0,$F$4*$F$5/E559^2*(SIN(RADIANS(G553))*SIN(RADIANS(E560))+COS(RADIANS(G553))*COS(RADIANS(E560))*COS(RADIANS(V550))))</f>
        <v>#DIV/0!</v>
      </c>
      <c r="W553" t="e">
        <f>IF(DEGREES(ACOS(SIN(RADIANS(G553))*SIN(RADIANS(E560))+COS(RADIANS(G553))*COS(RADIANS(E560))*COS(RADIANS(W550))))&gt;90,0,$F$4*$F$5/E559^2*(SIN(RADIANS(G553))*SIN(RADIANS(E560))+COS(RADIANS(G553))*COS(RADIANS(E560))*COS(RADIANS(W550))))</f>
        <v>#DIV/0!</v>
      </c>
      <c r="X553" t="e">
        <f>IF(DEGREES(ACOS(SIN(RADIANS(G553))*SIN(RADIANS(E560))+COS(RADIANS(G553))*COS(RADIANS(E560))*COS(RADIANS(X550))))&gt;90,0,$F$4*$F$5/E559^2*(SIN(RADIANS(G553))*SIN(RADIANS(E560))+COS(RADIANS(G553))*COS(RADIANS(E560))*COS(RADIANS(X550))))</f>
        <v>#DIV/0!</v>
      </c>
      <c r="Y553" t="e">
        <f>IF(DEGREES(ACOS(SIN(RADIANS(G553))*SIN(RADIANS(E560))+COS(RADIANS(G553))*COS(RADIANS(E560))*COS(RADIANS(Y550))))&gt;90,0,$F$4*$F$5/E559^2*(SIN(RADIANS(G553))*SIN(RADIANS(E560))+COS(RADIANS(G553))*COS(RADIANS(E560))*COS(RADIANS(Y550))))</f>
        <v>#DIV/0!</v>
      </c>
      <c r="Z553" t="e">
        <f>IF(DEGREES(ACOS(SIN(RADIANS(G553))*SIN(RADIANS(E560))+COS(RADIANS(G553))*COS(RADIANS(E560))*COS(RADIANS(Z550))))&gt;90,0,$F$4*$F$5/E559^2*(SIN(RADIANS(G553))*SIN(RADIANS(E560))+COS(RADIANS(G553))*COS(RADIANS(E560))*COS(RADIANS(Z550))))</f>
        <v>#DIV/0!</v>
      </c>
      <c r="AA553" t="e">
        <f>IF(DEGREES(ACOS(SIN(RADIANS(G553))*SIN(RADIANS(E560))+COS(RADIANS(G553))*COS(RADIANS(E560))*COS(RADIANS(AA550))))&gt;90,0,$F$4*$F$5/E559^2*(SIN(RADIANS(G553))*SIN(RADIANS(E560))+COS(RADIANS(G553))*COS(RADIANS(E560))*COS(RADIANS(AA550))))</f>
        <v>#DIV/0!</v>
      </c>
      <c r="AB553" t="e">
        <f>IF(DEGREES(ACOS(SIN(RADIANS(G553))*SIN(RADIANS(E560))+COS(RADIANS(G553))*COS(RADIANS(E560))*COS(RADIANS(AB550))))&gt;90,0,$F$4*$F$5/E559^2*(SIN(RADIANS(G553))*SIN(RADIANS(E560))+COS(RADIANS(G553))*COS(RADIANS(E560))*COS(RADIANS(AB550))))</f>
        <v>#DIV/0!</v>
      </c>
      <c r="AC553" t="e">
        <f>IF(DEGREES(ACOS(SIN(RADIANS(G553))*SIN(RADIANS(E560))+COS(RADIANS(G553))*COS(RADIANS(E560))*COS(RADIANS(AC550))))&gt;90,0,$F$4*$F$5/E559^2*(SIN(RADIANS(G553))*SIN(RADIANS(E560))+COS(RADIANS(G553))*COS(RADIANS(E560))*COS(RADIANS(AC550))))</f>
        <v>#DIV/0!</v>
      </c>
      <c r="AD553" t="e">
        <f>IF(DEGREES(ACOS(SIN(RADIANS(G553))*SIN(RADIANS(E560))+COS(RADIANS(G553))*COS(RADIANS(E560))*COS(RADIANS(AD550))))&gt;90,0,$F$4*$F$5/E559^2*(SIN(RADIANS(G553))*SIN(RADIANS(E560))+COS(RADIANS(G553))*COS(RADIANS(E560))*COS(RADIANS(AD550))))</f>
        <v>#DIV/0!</v>
      </c>
      <c r="AE553" t="e">
        <f>IF(DEGREES(ACOS(SIN(RADIANS(G553))*SIN(RADIANS(E560))+COS(RADIANS(G553))*COS(RADIANS(E560))*COS(RADIANS(AE550))))&gt;90,0,$F$4*$F$5/E559^2*(SIN(RADIANS(G553))*SIN(RADIANS(E560))+COS(RADIANS(G553))*COS(RADIANS(E560))*COS(RADIANS(AE550))))</f>
        <v>#DIV/0!</v>
      </c>
      <c r="AF553" t="e">
        <f>IF(DEGREES(ACOS(SIN(RADIANS(G553))*SIN(RADIANS(E560))+COS(RADIANS(G553))*COS(RADIANS(E560))*COS(RADIANS(AF550))))&gt;90,0,$F$4*$F$5/E559^2*(SIN(RADIANS(G553))*SIN(RADIANS(E560))+COS(RADIANS(G553))*COS(RADIANS(E560))*COS(RADIANS(AF550))))</f>
        <v>#DIV/0!</v>
      </c>
      <c r="AG553" t="e">
        <f>IF(DEGREES(ACOS(SIN(RADIANS(G553))*SIN(RADIANS(E560))+COS(RADIANS(G553))*COS(RADIANS(E560))*COS(RADIANS(AG550))))&gt;90,0,$F$4*$F$5/E559^2*(SIN(RADIANS(G553))*SIN(RADIANS(E560))+COS(RADIANS(G553))*COS(RADIANS(E560))*COS(RADIANS(AG550))))</f>
        <v>#DIV/0!</v>
      </c>
      <c r="AH553" t="e">
        <f>IF(DEGREES(ACOS(SIN(RADIANS(G553))*SIN(RADIANS(E560))+COS(RADIANS(G553))*COS(RADIANS(E560))*COS(RADIANS(AH550))))&gt;90,0,$F$4*$F$5/E559^2*(SIN(RADIANS(G553))*SIN(RADIANS(E560))+COS(RADIANS(G553))*COS(RADIANS(E560))*COS(RADIANS(AH550))))</f>
        <v>#DIV/0!</v>
      </c>
      <c r="AI553" t="e">
        <f>IF(DEGREES(ACOS(SIN(RADIANS(G553))*SIN(RADIANS(E560))+COS(RADIANS(G553))*COS(RADIANS(E560))*COS(RADIANS(AI550))))&gt;90,0,$F$4*$F$5/E559^2*(SIN(RADIANS(G553))*SIN(RADIANS(E560))+COS(RADIANS(G553))*COS(RADIANS(E560))*COS(RADIANS(AI550))))</f>
        <v>#DIV/0!</v>
      </c>
      <c r="AJ553" t="e">
        <f>IF(DEGREES(ACOS(SIN(RADIANS(G553))*SIN(RADIANS(E560))+COS(RADIANS(G553))*COS(RADIANS(E560))*COS(RADIANS(AJ550))))&gt;90,0,$F$4*$F$5/E559^2*(SIN(RADIANS(G553))*SIN(RADIANS(E560))+COS(RADIANS(G553))*COS(RADIANS(E560))*COS(RADIANS(AJ550))))</f>
        <v>#DIV/0!</v>
      </c>
      <c r="AK553">
        <f>IF(DEGREES(ACOS(SIN(RADIANS(G553))*SIN(RADIANS(E560))+COS(RADIANS(G553))*COS(RADIANS(E560))*COS(RADIANS(AK550))))&gt;90,0,$F$4*$F$5/E559^2*(SIN(RADIANS(G553))*SIN(RADIANS(E560))+COS(RADIANS(G553))*COS(RADIANS(E560))*COS(RADIANS(AK550))))</f>
        <v>0</v>
      </c>
      <c r="AL553">
        <f>IF(DEGREES(ACOS(SIN(RADIANS(G553))*SIN(RADIANS(E560))+COS(RADIANS(G553))*COS(RADIANS(E560))*COS(RADIANS(AL550))))&gt;90,0,$F$4*$F$5/E559^2*(SIN(RADIANS(G553))*SIN(RADIANS(E560))+COS(RADIANS(G553))*COS(RADIANS(E560))*COS(RADIANS(AL550))))</f>
        <v>0</v>
      </c>
      <c r="AM553">
        <f>IF(DEGREES(ACOS(SIN(RADIANS(G553))*SIN(RADIANS(E560))+COS(RADIANS(G553))*COS(RADIANS(E560))*COS(RADIANS(AM550))))&gt;90,0,$F$4*$F$5/E559^2*(SIN(RADIANS(G553))*SIN(RADIANS(E560))+COS(RADIANS(G553))*COS(RADIANS(E560))*COS(RADIANS(AM550))))</f>
        <v>0</v>
      </c>
      <c r="AN553">
        <f>IF(DEGREES(ACOS(SIN(RADIANS(G553))*SIN(RADIANS(E560))+COS(RADIANS(G553))*COS(RADIANS(E560))*COS(RADIANS(AN550))))&gt;90,0,$F$4*$F$5/E559^2*(SIN(RADIANS(G553))*SIN(RADIANS(E560))+COS(RADIANS(G553))*COS(RADIANS(E560))*COS(RADIANS(AN550))))</f>
        <v>0</v>
      </c>
      <c r="AO553">
        <f>IF(DEGREES(ACOS(SIN(RADIANS(G553))*SIN(RADIANS(E560))+COS(RADIANS(G553))*COS(RADIANS(E560))*COS(RADIANS(AO550))))&gt;90,0,$F$4*$F$5/E559^2*(SIN(RADIANS(G553))*SIN(RADIANS(E560))+COS(RADIANS(G553))*COS(RADIANS(E560))*COS(RADIANS(AO550))))</f>
        <v>0</v>
      </c>
      <c r="AP553">
        <f>IF(DEGREES(ACOS(SIN(RADIANS(G553))*SIN(RADIANS(E560))+COS(RADIANS(G553))*COS(RADIANS(E560))*COS(RADIANS(AP550))))&gt;90,0,$F$4*$F$5/E559^2*(SIN(RADIANS(G553))*SIN(RADIANS(E560))+COS(RADIANS(G553))*COS(RADIANS(E560))*COS(RADIANS(AP550))))</f>
        <v>0</v>
      </c>
      <c r="AQ553">
        <f>IF(DEGREES(ACOS(SIN(RADIANS(G553))*SIN(RADIANS(E560))+COS(RADIANS(G553))*COS(RADIANS(E560))*COS(RADIANS(AQ550))))&gt;90,0,$F$4*$F$5/E559^2*(SIN(RADIANS(G553))*SIN(RADIANS(E560))+COS(RADIANS(G553))*COS(RADIANS(E560))*COS(RADIANS(AQ550))))</f>
        <v>0</v>
      </c>
      <c r="AR553">
        <f>IF(DEGREES(ACOS(SIN(RADIANS(G553))*SIN(RADIANS(E560))+COS(RADIANS(G553))*COS(RADIANS(E560))*COS(RADIANS(AR550))))&gt;90,0,$F$4*$F$5/E559^2*(SIN(RADIANS(G553))*SIN(RADIANS(E560))+COS(RADIANS(G553))*COS(RADIANS(E560))*COS(RADIANS(AR550))))</f>
        <v>0</v>
      </c>
    </row>
    <row r="554" spans="2:44" x14ac:dyDescent="0.5">
      <c r="B554" s="40" t="s">
        <v>781</v>
      </c>
      <c r="E554">
        <f>IF(E553-$F$13&lt;0,E553-$F$13+360,IF(E553-$F$13&gt;360,E553-$F$13-360,E553-$F$13))</f>
        <v>310</v>
      </c>
      <c r="G554">
        <v>70</v>
      </c>
      <c r="I554">
        <f>IF(DEGREES(ACOS(SIN(RADIANS(G554))*SIN(RADIANS(E560))+COS(RADIANS(G554))*COS(RADIANS(E560))*COS(RADIANS(I550))))&gt;90,0,$F$4*$F$5/E559^2*(SIN(RADIANS(G554))*SIN(RADIANS(E560))+COS(RADIANS(G554))*COS(RADIANS(E560))*COS(RADIANS(I550))))</f>
        <v>0</v>
      </c>
      <c r="J554">
        <f>IF(DEGREES(ACOS(SIN(RADIANS(G554))*SIN(RADIANS(E560))+COS(RADIANS(G554))*COS(RADIANS(E560))*COS(RADIANS(J550))))&gt;90,0,$F$4*$F$5/E559^2*(SIN(RADIANS(G554))*SIN(RADIANS(E560))+COS(RADIANS(G554))*COS(RADIANS(E560))*COS(RADIANS(J550))))</f>
        <v>0</v>
      </c>
      <c r="K554">
        <f>IF(DEGREES(ACOS(SIN(RADIANS(G554))*SIN(RADIANS(E560))+COS(RADIANS(G554))*COS(RADIANS(E560))*COS(RADIANS(K550))))&gt;90,0,$F$4*$F$5/E559^2*(SIN(RADIANS(G554))*SIN(RADIANS(E560))+COS(RADIANS(G554))*COS(RADIANS(E560))*COS(RADIANS(K550))))</f>
        <v>0</v>
      </c>
      <c r="L554">
        <f>IF(DEGREES(ACOS(SIN(RADIANS(G554))*SIN(RADIANS(E560))+COS(RADIANS(G554))*COS(RADIANS(E560))*COS(RADIANS(L550))))&gt;90,0,$F$4*$F$5/E559^2*(SIN(RADIANS(G554))*SIN(RADIANS(E560))+COS(RADIANS(G554))*COS(RADIANS(E560))*COS(RADIANS(L550))))</f>
        <v>0</v>
      </c>
      <c r="M554">
        <f>IF(DEGREES(ACOS(SIN(RADIANS(G554))*SIN(RADIANS(E560))+COS(RADIANS(G554))*COS(RADIANS(E560))*COS(RADIANS(M550))))&gt;90,0,$F$4*$F$5/E559^2*(SIN(RADIANS(G554))*SIN(RADIANS(E560))+COS(RADIANS(G554))*COS(RADIANS(E560))*COS(RADIANS(M550))))</f>
        <v>0</v>
      </c>
      <c r="N554">
        <f>IF(DEGREES(ACOS(SIN(RADIANS(G554))*SIN(RADIANS(E560))+COS(RADIANS(G554))*COS(RADIANS(E560))*COS(RADIANS(N550))))&gt;90,0,$F$4*$F$5/E559^2*(SIN(RADIANS(G554))*SIN(RADIANS(E560))+COS(RADIANS(G554))*COS(RADIANS(E560))*COS(RADIANS(N550))))</f>
        <v>0</v>
      </c>
      <c r="O554">
        <f>IF(DEGREES(ACOS(SIN(RADIANS(G554))*SIN(RADIANS(E560))+COS(RADIANS(G554))*COS(RADIANS(E560))*COS(RADIANS(O550))))&gt;90,0,$F$4*$F$5/E559^2*(SIN(RADIANS(G554))*SIN(RADIANS(E560))+COS(RADIANS(G554))*COS(RADIANS(E560))*COS(RADIANS(O550))))</f>
        <v>0</v>
      </c>
      <c r="P554">
        <f>IF(DEGREES(ACOS(SIN(RADIANS(G554))*SIN(RADIANS(E560))+COS(RADIANS(G554))*COS(RADIANS(E560))*COS(RADIANS(P550))))&gt;90,0,$F$4*$F$5/E559^2*(SIN(RADIANS(G554))*SIN(RADIANS(E560))+COS(RADIANS(G554))*COS(RADIANS(E560))*COS(RADIANS(P550))))</f>
        <v>0</v>
      </c>
      <c r="Q554">
        <f>IF(DEGREES(ACOS(SIN(RADIANS(G554))*SIN(RADIANS(E560))+COS(RADIANS(G554))*COS(RADIANS(E560))*COS(RADIANS(Q550))))&gt;90,0,$F$4*$F$5/E559^2*(SIN(RADIANS(G554))*SIN(RADIANS(E560))+COS(RADIANS(G554))*COS(RADIANS(E560))*COS(RADIANS(Q550))))</f>
        <v>0</v>
      </c>
      <c r="R554" t="e">
        <f>IF(DEGREES(ACOS(SIN(RADIANS(G554))*SIN(RADIANS(E560))+COS(RADIANS(G554))*COS(RADIANS(E560))*COS(RADIANS(R550))))&gt;90,0,$F$4*$F$5/E559^2*(SIN(RADIANS(G554))*SIN(RADIANS(E560))+COS(RADIANS(G554))*COS(RADIANS(E560))*COS(RADIANS(R550))))</f>
        <v>#DIV/0!</v>
      </c>
      <c r="S554" t="e">
        <f>IF(DEGREES(ACOS(SIN(RADIANS(G554))*SIN(RADIANS(E560))+COS(RADIANS(G554))*COS(RADIANS(E560))*COS(RADIANS(S550))))&gt;90,0,$F$4*$F$5/E559^2*(SIN(RADIANS(G554))*SIN(RADIANS(E560))+COS(RADIANS(G554))*COS(RADIANS(E560))*COS(RADIANS(S550))))</f>
        <v>#DIV/0!</v>
      </c>
      <c r="T554" t="e">
        <f>IF(DEGREES(ACOS(SIN(RADIANS(G554))*SIN(RADIANS(E560))+COS(RADIANS(G554))*COS(RADIANS(E560))*COS(RADIANS(T550))))&gt;90,0,$F$4*$F$5/E559^2*(SIN(RADIANS(G554))*SIN(RADIANS(E560))+COS(RADIANS(G554))*COS(RADIANS(E560))*COS(RADIANS(T550))))</f>
        <v>#DIV/0!</v>
      </c>
      <c r="U554" t="e">
        <f>IF(DEGREES(ACOS(SIN(RADIANS(G554))*SIN(RADIANS(E560))+COS(RADIANS(G554))*COS(RADIANS(E560))*COS(RADIANS(U550))))&gt;90,0,$F$4*$F$5/E559^2*(SIN(RADIANS(G554))*SIN(RADIANS(E560))+COS(RADIANS(G554))*COS(RADIANS(E560))*COS(RADIANS(U550))))</f>
        <v>#DIV/0!</v>
      </c>
      <c r="V554" t="e">
        <f>IF(DEGREES(ACOS(SIN(RADIANS(G554))*SIN(RADIANS(E560))+COS(RADIANS(G554))*COS(RADIANS(E560))*COS(RADIANS(V550))))&gt;90,0,$F$4*$F$5/E559^2*(SIN(RADIANS(G554))*SIN(RADIANS(E560))+COS(RADIANS(G554))*COS(RADIANS(E560))*COS(RADIANS(V550))))</f>
        <v>#DIV/0!</v>
      </c>
      <c r="W554" t="e">
        <f>IF(DEGREES(ACOS(SIN(RADIANS(G554))*SIN(RADIANS(E560))+COS(RADIANS(G554))*COS(RADIANS(E560))*COS(RADIANS(W550))))&gt;90,0,$F$4*$F$5/E559^2*(SIN(RADIANS(G554))*SIN(RADIANS(E560))+COS(RADIANS(G554))*COS(RADIANS(E560))*COS(RADIANS(W550))))</f>
        <v>#DIV/0!</v>
      </c>
      <c r="X554" t="e">
        <f>IF(DEGREES(ACOS(SIN(RADIANS(G554))*SIN(RADIANS(E560))+COS(RADIANS(G554))*COS(RADIANS(E560))*COS(RADIANS(X550))))&gt;90,0,$F$4*$F$5/E559^2*(SIN(RADIANS(G554))*SIN(RADIANS(E560))+COS(RADIANS(G554))*COS(RADIANS(E560))*COS(RADIANS(X550))))</f>
        <v>#DIV/0!</v>
      </c>
      <c r="Y554" t="e">
        <f>IF(DEGREES(ACOS(SIN(RADIANS(G554))*SIN(RADIANS(E560))+COS(RADIANS(G554))*COS(RADIANS(E560))*COS(RADIANS(Y550))))&gt;90,0,$F$4*$F$5/E559^2*(SIN(RADIANS(G554))*SIN(RADIANS(E560))+COS(RADIANS(G554))*COS(RADIANS(E560))*COS(RADIANS(Y550))))</f>
        <v>#DIV/0!</v>
      </c>
      <c r="Z554" t="e">
        <f>IF(DEGREES(ACOS(SIN(RADIANS(G554))*SIN(RADIANS(E560))+COS(RADIANS(G554))*COS(RADIANS(E560))*COS(RADIANS(Z550))))&gt;90,0,$F$4*$F$5/E559^2*(SIN(RADIANS(G554))*SIN(RADIANS(E560))+COS(RADIANS(G554))*COS(RADIANS(E560))*COS(RADIANS(Z550))))</f>
        <v>#DIV/0!</v>
      </c>
      <c r="AA554" t="e">
        <f>IF(DEGREES(ACOS(SIN(RADIANS(G554))*SIN(RADIANS(E560))+COS(RADIANS(G554))*COS(RADIANS(E560))*COS(RADIANS(AA550))))&gt;90,0,$F$4*$F$5/E559^2*(SIN(RADIANS(G554))*SIN(RADIANS(E560))+COS(RADIANS(G554))*COS(RADIANS(E560))*COS(RADIANS(AA550))))</f>
        <v>#DIV/0!</v>
      </c>
      <c r="AB554" t="e">
        <f>IF(DEGREES(ACOS(SIN(RADIANS(G554))*SIN(RADIANS(E560))+COS(RADIANS(G554))*COS(RADIANS(E560))*COS(RADIANS(AB550))))&gt;90,0,$F$4*$F$5/E559^2*(SIN(RADIANS(G554))*SIN(RADIANS(E560))+COS(RADIANS(G554))*COS(RADIANS(E560))*COS(RADIANS(AB550))))</f>
        <v>#DIV/0!</v>
      </c>
      <c r="AC554" t="e">
        <f>IF(DEGREES(ACOS(SIN(RADIANS(G554))*SIN(RADIANS(E560))+COS(RADIANS(G554))*COS(RADIANS(E560))*COS(RADIANS(AC550))))&gt;90,0,$F$4*$F$5/E559^2*(SIN(RADIANS(G554))*SIN(RADIANS(E560))+COS(RADIANS(G554))*COS(RADIANS(E560))*COS(RADIANS(AC550))))</f>
        <v>#DIV/0!</v>
      </c>
      <c r="AD554" t="e">
        <f>IF(DEGREES(ACOS(SIN(RADIANS(G554))*SIN(RADIANS(E560))+COS(RADIANS(G554))*COS(RADIANS(E560))*COS(RADIANS(AD550))))&gt;90,0,$F$4*$F$5/E559^2*(SIN(RADIANS(G554))*SIN(RADIANS(E560))+COS(RADIANS(G554))*COS(RADIANS(E560))*COS(RADIANS(AD550))))</f>
        <v>#DIV/0!</v>
      </c>
      <c r="AE554" t="e">
        <f>IF(DEGREES(ACOS(SIN(RADIANS(G554))*SIN(RADIANS(E560))+COS(RADIANS(G554))*COS(RADIANS(E560))*COS(RADIANS(AE550))))&gt;90,0,$F$4*$F$5/E559^2*(SIN(RADIANS(G554))*SIN(RADIANS(E560))+COS(RADIANS(G554))*COS(RADIANS(E560))*COS(RADIANS(AE550))))</f>
        <v>#DIV/0!</v>
      </c>
      <c r="AF554" t="e">
        <f>IF(DEGREES(ACOS(SIN(RADIANS(G554))*SIN(RADIANS(E560))+COS(RADIANS(G554))*COS(RADIANS(E560))*COS(RADIANS(AF550))))&gt;90,0,$F$4*$F$5/E559^2*(SIN(RADIANS(G554))*SIN(RADIANS(E560))+COS(RADIANS(G554))*COS(RADIANS(E560))*COS(RADIANS(AF550))))</f>
        <v>#DIV/0!</v>
      </c>
      <c r="AG554" t="e">
        <f>IF(DEGREES(ACOS(SIN(RADIANS(G554))*SIN(RADIANS(E560))+COS(RADIANS(G554))*COS(RADIANS(E560))*COS(RADIANS(AG550))))&gt;90,0,$F$4*$F$5/E559^2*(SIN(RADIANS(G554))*SIN(RADIANS(E560))+COS(RADIANS(G554))*COS(RADIANS(E560))*COS(RADIANS(AG550))))</f>
        <v>#DIV/0!</v>
      </c>
      <c r="AH554" t="e">
        <f>IF(DEGREES(ACOS(SIN(RADIANS(G554))*SIN(RADIANS(E560))+COS(RADIANS(G554))*COS(RADIANS(E560))*COS(RADIANS(AH550))))&gt;90,0,$F$4*$F$5/E559^2*(SIN(RADIANS(G554))*SIN(RADIANS(E560))+COS(RADIANS(G554))*COS(RADIANS(E560))*COS(RADIANS(AH550))))</f>
        <v>#DIV/0!</v>
      </c>
      <c r="AI554" t="e">
        <f>IF(DEGREES(ACOS(SIN(RADIANS(G554))*SIN(RADIANS(E560))+COS(RADIANS(G554))*COS(RADIANS(E560))*COS(RADIANS(AI550))))&gt;90,0,$F$4*$F$5/E559^2*(SIN(RADIANS(G554))*SIN(RADIANS(E560))+COS(RADIANS(G554))*COS(RADIANS(E560))*COS(RADIANS(AI550))))</f>
        <v>#DIV/0!</v>
      </c>
      <c r="AJ554" t="e">
        <f>IF(DEGREES(ACOS(SIN(RADIANS(G554))*SIN(RADIANS(E560))+COS(RADIANS(G554))*COS(RADIANS(E560))*COS(RADIANS(AJ550))))&gt;90,0,$F$4*$F$5/E559^2*(SIN(RADIANS(G554))*SIN(RADIANS(E560))+COS(RADIANS(G554))*COS(RADIANS(E560))*COS(RADIANS(AJ550))))</f>
        <v>#DIV/0!</v>
      </c>
      <c r="AK554">
        <f>IF(DEGREES(ACOS(SIN(RADIANS(G554))*SIN(RADIANS(E560))+COS(RADIANS(G554))*COS(RADIANS(E560))*COS(RADIANS(AK550))))&gt;90,0,$F$4*$F$5/E559^2*(SIN(RADIANS(G554))*SIN(RADIANS(E560))+COS(RADIANS(G554))*COS(RADIANS(E560))*COS(RADIANS(AK550))))</f>
        <v>0</v>
      </c>
      <c r="AL554">
        <f>IF(DEGREES(ACOS(SIN(RADIANS(G554))*SIN(RADIANS(E560))+COS(RADIANS(G554))*COS(RADIANS(E560))*COS(RADIANS(AL550))))&gt;90,0,$F$4*$F$5/E559^2*(SIN(RADIANS(G554))*SIN(RADIANS(E560))+COS(RADIANS(G554))*COS(RADIANS(E560))*COS(RADIANS(AL550))))</f>
        <v>0</v>
      </c>
      <c r="AM554">
        <f>IF(DEGREES(ACOS(SIN(RADIANS(G554))*SIN(RADIANS(E560))+COS(RADIANS(G554))*COS(RADIANS(E560))*COS(RADIANS(AM550))))&gt;90,0,$F$4*$F$5/E559^2*(SIN(RADIANS(G554))*SIN(RADIANS(E560))+COS(RADIANS(G554))*COS(RADIANS(E560))*COS(RADIANS(AM550))))</f>
        <v>0</v>
      </c>
      <c r="AN554">
        <f>IF(DEGREES(ACOS(SIN(RADIANS(G554))*SIN(RADIANS(E560))+COS(RADIANS(G554))*COS(RADIANS(E560))*COS(RADIANS(AN550))))&gt;90,0,$F$4*$F$5/E559^2*(SIN(RADIANS(G554))*SIN(RADIANS(E560))+COS(RADIANS(G554))*COS(RADIANS(E560))*COS(RADIANS(AN550))))</f>
        <v>0</v>
      </c>
      <c r="AO554">
        <f>IF(DEGREES(ACOS(SIN(RADIANS(G554))*SIN(RADIANS(E560))+COS(RADIANS(G554))*COS(RADIANS(E560))*COS(RADIANS(AO550))))&gt;90,0,$F$4*$F$5/E559^2*(SIN(RADIANS(G554))*SIN(RADIANS(E560))+COS(RADIANS(G554))*COS(RADIANS(E560))*COS(RADIANS(AO550))))</f>
        <v>0</v>
      </c>
      <c r="AP554">
        <f>IF(DEGREES(ACOS(SIN(RADIANS(G554))*SIN(RADIANS(E560))+COS(RADIANS(G554))*COS(RADIANS(E560))*COS(RADIANS(AP550))))&gt;90,0,$F$4*$F$5/E559^2*(SIN(RADIANS(G554))*SIN(RADIANS(E560))+COS(RADIANS(G554))*COS(RADIANS(E560))*COS(RADIANS(AP550))))</f>
        <v>0</v>
      </c>
      <c r="AQ554">
        <f>IF(DEGREES(ACOS(SIN(RADIANS(G554))*SIN(RADIANS(E560))+COS(RADIANS(G554))*COS(RADIANS(E560))*COS(RADIANS(AQ550))))&gt;90,0,$F$4*$F$5/E559^2*(SIN(RADIANS(G554))*SIN(RADIANS(E560))+COS(RADIANS(G554))*COS(RADIANS(E560))*COS(RADIANS(AQ550))))</f>
        <v>0</v>
      </c>
      <c r="AR554">
        <f>IF(DEGREES(ACOS(SIN(RADIANS(G554))*SIN(RADIANS(E560))+COS(RADIANS(G554))*COS(RADIANS(E560))*COS(RADIANS(AR550))))&gt;90,0,$F$4*$F$5/E559^2*(SIN(RADIANS(G554))*SIN(RADIANS(E560))+COS(RADIANS(G554))*COS(RADIANS(E560))*COS(RADIANS(AR550))))</f>
        <v>0</v>
      </c>
    </row>
    <row r="555" spans="2:44" x14ac:dyDescent="0.5">
      <c r="B555" s="40" t="s">
        <v>727</v>
      </c>
      <c r="E555">
        <f>IF(E552&lt;360,E552/360,(E552-360)/360)</f>
        <v>0.61111111111111116</v>
      </c>
      <c r="G555">
        <v>60</v>
      </c>
      <c r="I555">
        <f>IF(DEGREES(ACOS(SIN(RADIANS(G555))*SIN(RADIANS(E560))+COS(RADIANS(G555))*COS(RADIANS(E560))*COS(RADIANS(I550))))&gt;90,0,$F$4*$F$5/E559^2*(SIN(RADIANS(G555))*SIN(RADIANS(E560))+COS(RADIANS(G555))*COS(RADIANS(E560))*COS(RADIANS(I550))))</f>
        <v>0</v>
      </c>
      <c r="J555">
        <f>IF(DEGREES(ACOS(SIN(RADIANS(G555))*SIN(RADIANS(E560))+COS(RADIANS(G555))*COS(RADIANS(E560))*COS(RADIANS(J550))))&gt;90,0,$F$4*$F$5/E559^2*(SIN(RADIANS(G555))*SIN(RADIANS(E560))+COS(RADIANS(G555))*COS(RADIANS(E560))*COS(RADIANS(J550))))</f>
        <v>0</v>
      </c>
      <c r="K555">
        <f>IF(DEGREES(ACOS(SIN(RADIANS(G555))*SIN(RADIANS(E560))+COS(RADIANS(G555))*COS(RADIANS(E560))*COS(RADIANS(K550))))&gt;90,0,$F$4*$F$5/E559^2*(SIN(RADIANS(G555))*SIN(RADIANS(E560))+COS(RADIANS(G555))*COS(RADIANS(E560))*COS(RADIANS(K550))))</f>
        <v>0</v>
      </c>
      <c r="L555">
        <f>IF(DEGREES(ACOS(SIN(RADIANS(G555))*SIN(RADIANS(E560))+COS(RADIANS(G555))*COS(RADIANS(E560))*COS(RADIANS(L550))))&gt;90,0,$F$4*$F$5/E559^2*(SIN(RADIANS(G555))*SIN(RADIANS(E560))+COS(RADIANS(G555))*COS(RADIANS(E560))*COS(RADIANS(L550))))</f>
        <v>0</v>
      </c>
      <c r="M555">
        <f>IF(DEGREES(ACOS(SIN(RADIANS(G555))*SIN(RADIANS(E560))+COS(RADIANS(G555))*COS(RADIANS(E560))*COS(RADIANS(M550))))&gt;90,0,$F$4*$F$5/E559^2*(SIN(RADIANS(G555))*SIN(RADIANS(E560))+COS(RADIANS(G555))*COS(RADIANS(E560))*COS(RADIANS(M550))))</f>
        <v>0</v>
      </c>
      <c r="N555">
        <f>IF(DEGREES(ACOS(SIN(RADIANS(G555))*SIN(RADIANS(E560))+COS(RADIANS(G555))*COS(RADIANS(E560))*COS(RADIANS(N550))))&gt;90,0,$F$4*$F$5/E559^2*(SIN(RADIANS(G555))*SIN(RADIANS(E560))+COS(RADIANS(G555))*COS(RADIANS(E560))*COS(RADIANS(N550))))</f>
        <v>0</v>
      </c>
      <c r="O555">
        <f>IF(DEGREES(ACOS(SIN(RADIANS(G555))*SIN(RADIANS(E560))+COS(RADIANS(G555))*COS(RADIANS(E560))*COS(RADIANS(O550))))&gt;90,0,$F$4*$F$5/E559^2*(SIN(RADIANS(G555))*SIN(RADIANS(E560))+COS(RADIANS(G555))*COS(RADIANS(E560))*COS(RADIANS(O550))))</f>
        <v>0</v>
      </c>
      <c r="P555">
        <f>IF(DEGREES(ACOS(SIN(RADIANS(G555))*SIN(RADIANS(E560))+COS(RADIANS(G555))*COS(RADIANS(E560))*COS(RADIANS(P550))))&gt;90,0,$F$4*$F$5/E559^2*(SIN(RADIANS(G555))*SIN(RADIANS(E560))+COS(RADIANS(G555))*COS(RADIANS(E560))*COS(RADIANS(P550))))</f>
        <v>0</v>
      </c>
      <c r="Q555">
        <f>IF(DEGREES(ACOS(SIN(RADIANS(G555))*SIN(RADIANS(E560))+COS(RADIANS(G555))*COS(RADIANS(E560))*COS(RADIANS(Q550))))&gt;90,0,$F$4*$F$5/E559^2*(SIN(RADIANS(G555))*SIN(RADIANS(E560))+COS(RADIANS(G555))*COS(RADIANS(E560))*COS(RADIANS(Q550))))</f>
        <v>0</v>
      </c>
      <c r="R555" t="e">
        <f>IF(DEGREES(ACOS(SIN(RADIANS(G555))*SIN(RADIANS(E560))+COS(RADIANS(G555))*COS(RADIANS(E560))*COS(RADIANS(R550))))&gt;90,0,$F$4*$F$5/E559^2*(SIN(RADIANS(G555))*SIN(RADIANS(E560))+COS(RADIANS(G555))*COS(RADIANS(E560))*COS(RADIANS(R550))))</f>
        <v>#DIV/0!</v>
      </c>
      <c r="S555" t="e">
        <f>IF(DEGREES(ACOS(SIN(RADIANS(G555))*SIN(RADIANS(E560))+COS(RADIANS(G555))*COS(RADIANS(E560))*COS(RADIANS(S550))))&gt;90,0,$F$4*$F$5/E559^2*(SIN(RADIANS(G555))*SIN(RADIANS(E560))+COS(RADIANS(G555))*COS(RADIANS(E560))*COS(RADIANS(S550))))</f>
        <v>#DIV/0!</v>
      </c>
      <c r="T555" t="e">
        <f>IF(DEGREES(ACOS(SIN(RADIANS(G555))*SIN(RADIANS(E560))+COS(RADIANS(G555))*COS(RADIANS(E560))*COS(RADIANS(T550))))&gt;90,0,$F$4*$F$5/E559^2*(SIN(RADIANS(G555))*SIN(RADIANS(E560))+COS(RADIANS(G555))*COS(RADIANS(E560))*COS(RADIANS(T550))))</f>
        <v>#DIV/0!</v>
      </c>
      <c r="U555" t="e">
        <f>IF(DEGREES(ACOS(SIN(RADIANS(G555))*SIN(RADIANS(E560))+COS(RADIANS(G555))*COS(RADIANS(E560))*COS(RADIANS(U550))))&gt;90,0,$F$4*$F$5/E559^2*(SIN(RADIANS(G555))*SIN(RADIANS(E560))+COS(RADIANS(G555))*COS(RADIANS(E560))*COS(RADIANS(U550))))</f>
        <v>#DIV/0!</v>
      </c>
      <c r="V555" t="e">
        <f>IF(DEGREES(ACOS(SIN(RADIANS(G555))*SIN(RADIANS(E560))+COS(RADIANS(G555))*COS(RADIANS(E560))*COS(RADIANS(V550))))&gt;90,0,$F$4*$F$5/E559^2*(SIN(RADIANS(G555))*SIN(RADIANS(E560))+COS(RADIANS(G555))*COS(RADIANS(E560))*COS(RADIANS(V550))))</f>
        <v>#DIV/0!</v>
      </c>
      <c r="W555" t="e">
        <f>IF(DEGREES(ACOS(SIN(RADIANS(G555))*SIN(RADIANS(E560))+COS(RADIANS(G555))*COS(RADIANS(E560))*COS(RADIANS(W550))))&gt;90,0,$F$4*$F$5/E559^2*(SIN(RADIANS(G555))*SIN(RADIANS(E560))+COS(RADIANS(G555))*COS(RADIANS(E560))*COS(RADIANS(W550))))</f>
        <v>#DIV/0!</v>
      </c>
      <c r="X555" t="e">
        <f>IF(DEGREES(ACOS(SIN(RADIANS(G555))*SIN(RADIANS(E560))+COS(RADIANS(G555))*COS(RADIANS(E560))*COS(RADIANS(X550))))&gt;90,0,$F$4*$F$5/E559^2*(SIN(RADIANS(G555))*SIN(RADIANS(E560))+COS(RADIANS(G555))*COS(RADIANS(E560))*COS(RADIANS(X550))))</f>
        <v>#DIV/0!</v>
      </c>
      <c r="Y555" t="e">
        <f>IF(DEGREES(ACOS(SIN(RADIANS(G555))*SIN(RADIANS(E560))+COS(RADIANS(G555))*COS(RADIANS(E560))*COS(RADIANS(Y550))))&gt;90,0,$F$4*$F$5/E559^2*(SIN(RADIANS(G555))*SIN(RADIANS(E560))+COS(RADIANS(G555))*COS(RADIANS(E560))*COS(RADIANS(Y550))))</f>
        <v>#DIV/0!</v>
      </c>
      <c r="Z555" t="e">
        <f>IF(DEGREES(ACOS(SIN(RADIANS(G555))*SIN(RADIANS(E560))+COS(RADIANS(G555))*COS(RADIANS(E560))*COS(RADIANS(Z550))))&gt;90,0,$F$4*$F$5/E559^2*(SIN(RADIANS(G555))*SIN(RADIANS(E560))+COS(RADIANS(G555))*COS(RADIANS(E560))*COS(RADIANS(Z550))))</f>
        <v>#DIV/0!</v>
      </c>
      <c r="AA555" t="e">
        <f>IF(DEGREES(ACOS(SIN(RADIANS(G555))*SIN(RADIANS(E560))+COS(RADIANS(G555))*COS(RADIANS(E560))*COS(RADIANS(AA550))))&gt;90,0,$F$4*$F$5/E559^2*(SIN(RADIANS(G555))*SIN(RADIANS(E560))+COS(RADIANS(G555))*COS(RADIANS(E560))*COS(RADIANS(AA550))))</f>
        <v>#DIV/0!</v>
      </c>
      <c r="AB555" t="e">
        <f>IF(DEGREES(ACOS(SIN(RADIANS(G555))*SIN(RADIANS(E560))+COS(RADIANS(G555))*COS(RADIANS(E560))*COS(RADIANS(AB550))))&gt;90,0,$F$4*$F$5/E559^2*(SIN(RADIANS(G555))*SIN(RADIANS(E560))+COS(RADIANS(G555))*COS(RADIANS(E560))*COS(RADIANS(AB550))))</f>
        <v>#DIV/0!</v>
      </c>
      <c r="AC555" t="e">
        <f>IF(DEGREES(ACOS(SIN(RADIANS(G555))*SIN(RADIANS(E560))+COS(RADIANS(G555))*COS(RADIANS(E560))*COS(RADIANS(AC550))))&gt;90,0,$F$4*$F$5/E559^2*(SIN(RADIANS(G555))*SIN(RADIANS(E560))+COS(RADIANS(G555))*COS(RADIANS(E560))*COS(RADIANS(AC550))))</f>
        <v>#DIV/0!</v>
      </c>
      <c r="AD555" t="e">
        <f>IF(DEGREES(ACOS(SIN(RADIANS(G555))*SIN(RADIANS(E560))+COS(RADIANS(G555))*COS(RADIANS(E560))*COS(RADIANS(AD550))))&gt;90,0,$F$4*$F$5/E559^2*(SIN(RADIANS(G555))*SIN(RADIANS(E560))+COS(RADIANS(G555))*COS(RADIANS(E560))*COS(RADIANS(AD550))))</f>
        <v>#DIV/0!</v>
      </c>
      <c r="AE555" t="e">
        <f>IF(DEGREES(ACOS(SIN(RADIANS(G555))*SIN(RADIANS(E560))+COS(RADIANS(G555))*COS(RADIANS(E560))*COS(RADIANS(AE550))))&gt;90,0,$F$4*$F$5/E559^2*(SIN(RADIANS(G555))*SIN(RADIANS(E560))+COS(RADIANS(G555))*COS(RADIANS(E560))*COS(RADIANS(AE550))))</f>
        <v>#DIV/0!</v>
      </c>
      <c r="AF555" t="e">
        <f>IF(DEGREES(ACOS(SIN(RADIANS(G555))*SIN(RADIANS(E560))+COS(RADIANS(G555))*COS(RADIANS(E560))*COS(RADIANS(AF550))))&gt;90,0,$F$4*$F$5/E559^2*(SIN(RADIANS(G555))*SIN(RADIANS(E560))+COS(RADIANS(G555))*COS(RADIANS(E560))*COS(RADIANS(AF550))))</f>
        <v>#DIV/0!</v>
      </c>
      <c r="AG555" t="e">
        <f>IF(DEGREES(ACOS(SIN(RADIANS(G555))*SIN(RADIANS(E560))+COS(RADIANS(G555))*COS(RADIANS(E560))*COS(RADIANS(AG550))))&gt;90,0,$F$4*$F$5/E559^2*(SIN(RADIANS(G555))*SIN(RADIANS(E560))+COS(RADIANS(G555))*COS(RADIANS(E560))*COS(RADIANS(AG550))))</f>
        <v>#DIV/0!</v>
      </c>
      <c r="AH555" t="e">
        <f>IF(DEGREES(ACOS(SIN(RADIANS(G555))*SIN(RADIANS(E560))+COS(RADIANS(G555))*COS(RADIANS(E560))*COS(RADIANS(AH550))))&gt;90,0,$F$4*$F$5/E559^2*(SIN(RADIANS(G555))*SIN(RADIANS(E560))+COS(RADIANS(G555))*COS(RADIANS(E560))*COS(RADIANS(AH550))))</f>
        <v>#DIV/0!</v>
      </c>
      <c r="AI555" t="e">
        <f>IF(DEGREES(ACOS(SIN(RADIANS(G555))*SIN(RADIANS(E560))+COS(RADIANS(G555))*COS(RADIANS(E560))*COS(RADIANS(AI550))))&gt;90,0,$F$4*$F$5/E559^2*(SIN(RADIANS(G555))*SIN(RADIANS(E560))+COS(RADIANS(G555))*COS(RADIANS(E560))*COS(RADIANS(AI550))))</f>
        <v>#DIV/0!</v>
      </c>
      <c r="AJ555" t="e">
        <f>IF(DEGREES(ACOS(SIN(RADIANS(G555))*SIN(RADIANS(E560))+COS(RADIANS(G555))*COS(RADIANS(E560))*COS(RADIANS(AJ550))))&gt;90,0,$F$4*$F$5/E559^2*(SIN(RADIANS(G555))*SIN(RADIANS(E560))+COS(RADIANS(G555))*COS(RADIANS(E560))*COS(RADIANS(AJ550))))</f>
        <v>#DIV/0!</v>
      </c>
      <c r="AK555">
        <f>IF(DEGREES(ACOS(SIN(RADIANS(G555))*SIN(RADIANS(E560))+COS(RADIANS(G555))*COS(RADIANS(E560))*COS(RADIANS(AK550))))&gt;90,0,$F$4*$F$5/E559^2*(SIN(RADIANS(G555))*SIN(RADIANS(E560))+COS(RADIANS(G555))*COS(RADIANS(E560))*COS(RADIANS(AK550))))</f>
        <v>0</v>
      </c>
      <c r="AL555">
        <f>IF(DEGREES(ACOS(SIN(RADIANS(G555))*SIN(RADIANS(E560))+COS(RADIANS(G555))*COS(RADIANS(E560))*COS(RADIANS(AL550))))&gt;90,0,$F$4*$F$5/E559^2*(SIN(RADIANS(G555))*SIN(RADIANS(E560))+COS(RADIANS(G555))*COS(RADIANS(E560))*COS(RADIANS(AL550))))</f>
        <v>0</v>
      </c>
      <c r="AM555">
        <f>IF(DEGREES(ACOS(SIN(RADIANS(G555))*SIN(RADIANS(E560))+COS(RADIANS(G555))*COS(RADIANS(E560))*COS(RADIANS(AM550))))&gt;90,0,$F$4*$F$5/E559^2*(SIN(RADIANS(G555))*SIN(RADIANS(E560))+COS(RADIANS(G555))*COS(RADIANS(E560))*COS(RADIANS(AM550))))</f>
        <v>0</v>
      </c>
      <c r="AN555">
        <f>IF(DEGREES(ACOS(SIN(RADIANS(G555))*SIN(RADIANS(E560))+COS(RADIANS(G555))*COS(RADIANS(E560))*COS(RADIANS(AN550))))&gt;90,0,$F$4*$F$5/E559^2*(SIN(RADIANS(G555))*SIN(RADIANS(E560))+COS(RADIANS(G555))*COS(RADIANS(E560))*COS(RADIANS(AN550))))</f>
        <v>0</v>
      </c>
      <c r="AO555">
        <f>IF(DEGREES(ACOS(SIN(RADIANS(G555))*SIN(RADIANS(E560))+COS(RADIANS(G555))*COS(RADIANS(E560))*COS(RADIANS(AO550))))&gt;90,0,$F$4*$F$5/E559^2*(SIN(RADIANS(G555))*SIN(RADIANS(E560))+COS(RADIANS(G555))*COS(RADIANS(E560))*COS(RADIANS(AO550))))</f>
        <v>0</v>
      </c>
      <c r="AP555">
        <f>IF(DEGREES(ACOS(SIN(RADIANS(G555))*SIN(RADIANS(E560))+COS(RADIANS(G555))*COS(RADIANS(E560))*COS(RADIANS(AP550))))&gt;90,0,$F$4*$F$5/E559^2*(SIN(RADIANS(G555))*SIN(RADIANS(E560))+COS(RADIANS(G555))*COS(RADIANS(E560))*COS(RADIANS(AP550))))</f>
        <v>0</v>
      </c>
      <c r="AQ555">
        <f>IF(DEGREES(ACOS(SIN(RADIANS(G555))*SIN(RADIANS(E560))+COS(RADIANS(G555))*COS(RADIANS(E560))*COS(RADIANS(AQ550))))&gt;90,0,$F$4*$F$5/E559^2*(SIN(RADIANS(G555))*SIN(RADIANS(E560))+COS(RADIANS(G555))*COS(RADIANS(E560))*COS(RADIANS(AQ550))))</f>
        <v>0</v>
      </c>
      <c r="AR555">
        <f>IF(DEGREES(ACOS(SIN(RADIANS(G555))*SIN(RADIANS(E560))+COS(RADIANS(G555))*COS(RADIANS(E560))*COS(RADIANS(AR550))))&gt;90,0,$F$4*$F$5/E559^2*(SIN(RADIANS(G555))*SIN(RADIANS(E560))+COS(RADIANS(G555))*COS(RADIANS(E560))*COS(RADIANS(AR550))))</f>
        <v>0</v>
      </c>
    </row>
    <row r="556" spans="2:44" x14ac:dyDescent="0.5">
      <c r="B556" s="40" t="s">
        <v>782</v>
      </c>
      <c r="E556">
        <f>E555*$F$11</f>
        <v>0</v>
      </c>
      <c r="G556">
        <v>50</v>
      </c>
      <c r="I556">
        <f>IF(DEGREES(ACOS(SIN(RADIANS(G556))*SIN(RADIANS(E560))+COS(RADIANS(G556))*COS(RADIANS(E560))*COS(RADIANS(I550))))&gt;90,0,$F$4*$F$5/E559^2*(SIN(RADIANS(G556))*SIN(RADIANS(E560))+COS(RADIANS(G556))*COS(RADIANS(E560))*COS(RADIANS(I550))))</f>
        <v>0</v>
      </c>
      <c r="J556">
        <f>IF(DEGREES(ACOS(SIN(RADIANS(G556))*SIN(RADIANS(E560))+COS(RADIANS(G556))*COS(RADIANS(E560))*COS(RADIANS(J550))))&gt;90,0,$F$4*$F$5/E559^2*(SIN(RADIANS(G556))*SIN(RADIANS(E560))+COS(RADIANS(G556))*COS(RADIANS(E560))*COS(RADIANS(J550))))</f>
        <v>0</v>
      </c>
      <c r="K556">
        <f>IF(DEGREES(ACOS(SIN(RADIANS(G556))*SIN(RADIANS(E560))+COS(RADIANS(G556))*COS(RADIANS(E560))*COS(RADIANS(K550))))&gt;90,0,$F$4*$F$5/E559^2*(SIN(RADIANS(G556))*SIN(RADIANS(E560))+COS(RADIANS(G556))*COS(RADIANS(E560))*COS(RADIANS(K550))))</f>
        <v>0</v>
      </c>
      <c r="L556">
        <f>IF(DEGREES(ACOS(SIN(RADIANS(G556))*SIN(RADIANS(E560))+COS(RADIANS(G556))*COS(RADIANS(E560))*COS(RADIANS(L550))))&gt;90,0,$F$4*$F$5/E559^2*(SIN(RADIANS(G556))*SIN(RADIANS(E560))+COS(RADIANS(G556))*COS(RADIANS(E560))*COS(RADIANS(L550))))</f>
        <v>0</v>
      </c>
      <c r="M556">
        <f>IF(DEGREES(ACOS(SIN(RADIANS(G556))*SIN(RADIANS(E560))+COS(RADIANS(G556))*COS(RADIANS(E560))*COS(RADIANS(M550))))&gt;90,0,$F$4*$F$5/E559^2*(SIN(RADIANS(G556))*SIN(RADIANS(E560))+COS(RADIANS(G556))*COS(RADIANS(E560))*COS(RADIANS(M550))))</f>
        <v>0</v>
      </c>
      <c r="N556">
        <f>IF(DEGREES(ACOS(SIN(RADIANS(G556))*SIN(RADIANS(E560))+COS(RADIANS(G556))*COS(RADIANS(E560))*COS(RADIANS(N550))))&gt;90,0,$F$4*$F$5/E559^2*(SIN(RADIANS(G556))*SIN(RADIANS(E560))+COS(RADIANS(G556))*COS(RADIANS(E560))*COS(RADIANS(N550))))</f>
        <v>0</v>
      </c>
      <c r="O556">
        <f>IF(DEGREES(ACOS(SIN(RADIANS(G556))*SIN(RADIANS(E560))+COS(RADIANS(G556))*COS(RADIANS(E560))*COS(RADIANS(O550))))&gt;90,0,$F$4*$F$5/E559^2*(SIN(RADIANS(G556))*SIN(RADIANS(E560))+COS(RADIANS(G556))*COS(RADIANS(E560))*COS(RADIANS(O550))))</f>
        <v>0</v>
      </c>
      <c r="P556">
        <f>IF(DEGREES(ACOS(SIN(RADIANS(G556))*SIN(RADIANS(E560))+COS(RADIANS(G556))*COS(RADIANS(E560))*COS(RADIANS(P550))))&gt;90,0,$F$4*$F$5/E559^2*(SIN(RADIANS(G556))*SIN(RADIANS(E560))+COS(RADIANS(G556))*COS(RADIANS(E560))*COS(RADIANS(P550))))</f>
        <v>0</v>
      </c>
      <c r="Q556">
        <f>IF(DEGREES(ACOS(SIN(RADIANS(G556))*SIN(RADIANS(E560))+COS(RADIANS(G556))*COS(RADIANS(E560))*COS(RADIANS(Q550))))&gt;90,0,$F$4*$F$5/E559^2*(SIN(RADIANS(G556))*SIN(RADIANS(E560))+COS(RADIANS(G556))*COS(RADIANS(E560))*COS(RADIANS(Q550))))</f>
        <v>0</v>
      </c>
      <c r="R556" t="e">
        <f>IF(DEGREES(ACOS(SIN(RADIANS(G556))*SIN(RADIANS(E560))+COS(RADIANS(G556))*COS(RADIANS(E560))*COS(RADIANS(R550))))&gt;90,0,$F$4*$F$5/E559^2*(SIN(RADIANS(G556))*SIN(RADIANS(E560))+COS(RADIANS(G556))*COS(RADIANS(E560))*COS(RADIANS(R550))))</f>
        <v>#DIV/0!</v>
      </c>
      <c r="S556" t="e">
        <f>IF(DEGREES(ACOS(SIN(RADIANS(G556))*SIN(RADIANS(E560))+COS(RADIANS(G556))*COS(RADIANS(E560))*COS(RADIANS(S550))))&gt;90,0,$F$4*$F$5/E559^2*(SIN(RADIANS(G556))*SIN(RADIANS(E560))+COS(RADIANS(G556))*COS(RADIANS(E560))*COS(RADIANS(S550))))</f>
        <v>#DIV/0!</v>
      </c>
      <c r="T556" t="e">
        <f>IF(DEGREES(ACOS(SIN(RADIANS(G556))*SIN(RADIANS(E560))+COS(RADIANS(G556))*COS(RADIANS(E560))*COS(RADIANS(T550))))&gt;90,0,$F$4*$F$5/E559^2*(SIN(RADIANS(G556))*SIN(RADIANS(E560))+COS(RADIANS(G556))*COS(RADIANS(E560))*COS(RADIANS(T550))))</f>
        <v>#DIV/0!</v>
      </c>
      <c r="U556" t="e">
        <f>IF(DEGREES(ACOS(SIN(RADIANS(G556))*SIN(RADIANS(E560))+COS(RADIANS(G556))*COS(RADIANS(E560))*COS(RADIANS(U550))))&gt;90,0,$F$4*$F$5/E559^2*(SIN(RADIANS(G556))*SIN(RADIANS(E560))+COS(RADIANS(G556))*COS(RADIANS(E560))*COS(RADIANS(U550))))</f>
        <v>#DIV/0!</v>
      </c>
      <c r="V556" t="e">
        <f>IF(DEGREES(ACOS(SIN(RADIANS(G556))*SIN(RADIANS(E560))+COS(RADIANS(G556))*COS(RADIANS(E560))*COS(RADIANS(V550))))&gt;90,0,$F$4*$F$5/E559^2*(SIN(RADIANS(G556))*SIN(RADIANS(E560))+COS(RADIANS(G556))*COS(RADIANS(E560))*COS(RADIANS(V550))))</f>
        <v>#DIV/0!</v>
      </c>
      <c r="W556" t="e">
        <f>IF(DEGREES(ACOS(SIN(RADIANS(G556))*SIN(RADIANS(E560))+COS(RADIANS(G556))*COS(RADIANS(E560))*COS(RADIANS(W550))))&gt;90,0,$F$4*$F$5/E559^2*(SIN(RADIANS(G556))*SIN(RADIANS(E560))+COS(RADIANS(G556))*COS(RADIANS(E560))*COS(RADIANS(W550))))</f>
        <v>#DIV/0!</v>
      </c>
      <c r="X556" t="e">
        <f>IF(DEGREES(ACOS(SIN(RADIANS(G556))*SIN(RADIANS(E560))+COS(RADIANS(G556))*COS(RADIANS(E560))*COS(RADIANS(X550))))&gt;90,0,$F$4*$F$5/E559^2*(SIN(RADIANS(G556))*SIN(RADIANS(E560))+COS(RADIANS(G556))*COS(RADIANS(E560))*COS(RADIANS(X550))))</f>
        <v>#DIV/0!</v>
      </c>
      <c r="Y556" t="e">
        <f>IF(DEGREES(ACOS(SIN(RADIANS(G556))*SIN(RADIANS(E560))+COS(RADIANS(G556))*COS(RADIANS(E560))*COS(RADIANS(Y550))))&gt;90,0,$F$4*$F$5/E559^2*(SIN(RADIANS(G556))*SIN(RADIANS(E560))+COS(RADIANS(G556))*COS(RADIANS(E560))*COS(RADIANS(Y550))))</f>
        <v>#DIV/0!</v>
      </c>
      <c r="Z556" t="e">
        <f>IF(DEGREES(ACOS(SIN(RADIANS(G556))*SIN(RADIANS(E560))+COS(RADIANS(G556))*COS(RADIANS(E560))*COS(RADIANS(Z550))))&gt;90,0,$F$4*$F$5/E559^2*(SIN(RADIANS(G556))*SIN(RADIANS(E560))+COS(RADIANS(G556))*COS(RADIANS(E560))*COS(RADIANS(Z550))))</f>
        <v>#DIV/0!</v>
      </c>
      <c r="AA556" t="e">
        <f>IF(DEGREES(ACOS(SIN(RADIANS(G556))*SIN(RADIANS(E560))+COS(RADIANS(G556))*COS(RADIANS(E560))*COS(RADIANS(AA550))))&gt;90,0,$F$4*$F$5/E559^2*(SIN(RADIANS(G556))*SIN(RADIANS(E560))+COS(RADIANS(G556))*COS(RADIANS(E560))*COS(RADIANS(AA550))))</f>
        <v>#DIV/0!</v>
      </c>
      <c r="AB556" t="e">
        <f>IF(DEGREES(ACOS(SIN(RADIANS(G556))*SIN(RADIANS(E560))+COS(RADIANS(G556))*COS(RADIANS(E560))*COS(RADIANS(AB550))))&gt;90,0,$F$4*$F$5/E559^2*(SIN(RADIANS(G556))*SIN(RADIANS(E560))+COS(RADIANS(G556))*COS(RADIANS(E560))*COS(RADIANS(AB550))))</f>
        <v>#DIV/0!</v>
      </c>
      <c r="AC556" t="e">
        <f>IF(DEGREES(ACOS(SIN(RADIANS(G556))*SIN(RADIANS(E560))+COS(RADIANS(G556))*COS(RADIANS(E560))*COS(RADIANS(AC550))))&gt;90,0,$F$4*$F$5/E559^2*(SIN(RADIANS(G556))*SIN(RADIANS(E560))+COS(RADIANS(G556))*COS(RADIANS(E560))*COS(RADIANS(AC550))))</f>
        <v>#DIV/0!</v>
      </c>
      <c r="AD556" t="e">
        <f>IF(DEGREES(ACOS(SIN(RADIANS(G556))*SIN(RADIANS(E560))+COS(RADIANS(G556))*COS(RADIANS(E560))*COS(RADIANS(AD550))))&gt;90,0,$F$4*$F$5/E559^2*(SIN(RADIANS(G556))*SIN(RADIANS(E560))+COS(RADIANS(G556))*COS(RADIANS(E560))*COS(RADIANS(AD550))))</f>
        <v>#DIV/0!</v>
      </c>
      <c r="AE556" t="e">
        <f>IF(DEGREES(ACOS(SIN(RADIANS(G556))*SIN(RADIANS(E560))+COS(RADIANS(G556))*COS(RADIANS(E560))*COS(RADIANS(AE550))))&gt;90,0,$F$4*$F$5/E559^2*(SIN(RADIANS(G556))*SIN(RADIANS(E560))+COS(RADIANS(G556))*COS(RADIANS(E560))*COS(RADIANS(AE550))))</f>
        <v>#DIV/0!</v>
      </c>
      <c r="AF556" t="e">
        <f>IF(DEGREES(ACOS(SIN(RADIANS(G556))*SIN(RADIANS(E560))+COS(RADIANS(G556))*COS(RADIANS(E560))*COS(RADIANS(AF550))))&gt;90,0,$F$4*$F$5/E559^2*(SIN(RADIANS(G556))*SIN(RADIANS(E560))+COS(RADIANS(G556))*COS(RADIANS(E560))*COS(RADIANS(AF550))))</f>
        <v>#DIV/0!</v>
      </c>
      <c r="AG556" t="e">
        <f>IF(DEGREES(ACOS(SIN(RADIANS(G556))*SIN(RADIANS(E560))+COS(RADIANS(G556))*COS(RADIANS(E560))*COS(RADIANS(AG550))))&gt;90,0,$F$4*$F$5/E559^2*(SIN(RADIANS(G556))*SIN(RADIANS(E560))+COS(RADIANS(G556))*COS(RADIANS(E560))*COS(RADIANS(AG550))))</f>
        <v>#DIV/0!</v>
      </c>
      <c r="AH556" t="e">
        <f>IF(DEGREES(ACOS(SIN(RADIANS(G556))*SIN(RADIANS(E560))+COS(RADIANS(G556))*COS(RADIANS(E560))*COS(RADIANS(AH550))))&gt;90,0,$F$4*$F$5/E559^2*(SIN(RADIANS(G556))*SIN(RADIANS(E560))+COS(RADIANS(G556))*COS(RADIANS(E560))*COS(RADIANS(AH550))))</f>
        <v>#DIV/0!</v>
      </c>
      <c r="AI556" t="e">
        <f>IF(DEGREES(ACOS(SIN(RADIANS(G556))*SIN(RADIANS(E560))+COS(RADIANS(G556))*COS(RADIANS(E560))*COS(RADIANS(AI550))))&gt;90,0,$F$4*$F$5/E559^2*(SIN(RADIANS(G556))*SIN(RADIANS(E560))+COS(RADIANS(G556))*COS(RADIANS(E560))*COS(RADIANS(AI550))))</f>
        <v>#DIV/0!</v>
      </c>
      <c r="AJ556" t="e">
        <f>IF(DEGREES(ACOS(SIN(RADIANS(G556))*SIN(RADIANS(E560))+COS(RADIANS(G556))*COS(RADIANS(E560))*COS(RADIANS(AJ550))))&gt;90,0,$F$4*$F$5/E559^2*(SIN(RADIANS(G556))*SIN(RADIANS(E560))+COS(RADIANS(G556))*COS(RADIANS(E560))*COS(RADIANS(AJ550))))</f>
        <v>#DIV/0!</v>
      </c>
      <c r="AK556">
        <f>IF(DEGREES(ACOS(SIN(RADIANS(G556))*SIN(RADIANS(E560))+COS(RADIANS(G556))*COS(RADIANS(E560))*COS(RADIANS(AK550))))&gt;90,0,$F$4*$F$5/E559^2*(SIN(RADIANS(G556))*SIN(RADIANS(E560))+COS(RADIANS(G556))*COS(RADIANS(E560))*COS(RADIANS(AK550))))</f>
        <v>0</v>
      </c>
      <c r="AL556">
        <f>IF(DEGREES(ACOS(SIN(RADIANS(G556))*SIN(RADIANS(E560))+COS(RADIANS(G556))*COS(RADIANS(E560))*COS(RADIANS(AL550))))&gt;90,0,$F$4*$F$5/E559^2*(SIN(RADIANS(G556))*SIN(RADIANS(E560))+COS(RADIANS(G556))*COS(RADIANS(E560))*COS(RADIANS(AL550))))</f>
        <v>0</v>
      </c>
      <c r="AM556">
        <f>IF(DEGREES(ACOS(SIN(RADIANS(G556))*SIN(RADIANS(E560))+COS(RADIANS(G556))*COS(RADIANS(E560))*COS(RADIANS(AM550))))&gt;90,0,$F$4*$F$5/E559^2*(SIN(RADIANS(G556))*SIN(RADIANS(E560))+COS(RADIANS(G556))*COS(RADIANS(E560))*COS(RADIANS(AM550))))</f>
        <v>0</v>
      </c>
      <c r="AN556">
        <f>IF(DEGREES(ACOS(SIN(RADIANS(G556))*SIN(RADIANS(E560))+COS(RADIANS(G556))*COS(RADIANS(E560))*COS(RADIANS(AN550))))&gt;90,0,$F$4*$F$5/E559^2*(SIN(RADIANS(G556))*SIN(RADIANS(E560))+COS(RADIANS(G556))*COS(RADIANS(E560))*COS(RADIANS(AN550))))</f>
        <v>0</v>
      </c>
      <c r="AO556">
        <f>IF(DEGREES(ACOS(SIN(RADIANS(G556))*SIN(RADIANS(E560))+COS(RADIANS(G556))*COS(RADIANS(E560))*COS(RADIANS(AO550))))&gt;90,0,$F$4*$F$5/E559^2*(SIN(RADIANS(G556))*SIN(RADIANS(E560))+COS(RADIANS(G556))*COS(RADIANS(E560))*COS(RADIANS(AO550))))</f>
        <v>0</v>
      </c>
      <c r="AP556">
        <f>IF(DEGREES(ACOS(SIN(RADIANS(G556))*SIN(RADIANS(E560))+COS(RADIANS(G556))*COS(RADIANS(E560))*COS(RADIANS(AP550))))&gt;90,0,$F$4*$F$5/E559^2*(SIN(RADIANS(G556))*SIN(RADIANS(E560))+COS(RADIANS(G556))*COS(RADIANS(E560))*COS(RADIANS(AP550))))</f>
        <v>0</v>
      </c>
      <c r="AQ556">
        <f>IF(DEGREES(ACOS(SIN(RADIANS(G556))*SIN(RADIANS(E560))+COS(RADIANS(G556))*COS(RADIANS(E560))*COS(RADIANS(AQ550))))&gt;90,0,$F$4*$F$5/E559^2*(SIN(RADIANS(G556))*SIN(RADIANS(E560))+COS(RADIANS(G556))*COS(RADIANS(E560))*COS(RADIANS(AQ550))))</f>
        <v>0</v>
      </c>
      <c r="AR556">
        <f>IF(DEGREES(ACOS(SIN(RADIANS(G556))*SIN(RADIANS(E560))+COS(RADIANS(G556))*COS(RADIANS(E560))*COS(RADIANS(AR550))))&gt;90,0,$F$4*$F$5/E559^2*(SIN(RADIANS(G556))*SIN(RADIANS(E560))+COS(RADIANS(G556))*COS(RADIANS(E560))*COS(RADIANS(AR550))))</f>
        <v>0</v>
      </c>
    </row>
    <row r="557" spans="2:44" x14ac:dyDescent="0.5">
      <c r="B557" s="40" t="s">
        <v>783</v>
      </c>
      <c r="E557" t="str">
        <f>IF($F$10=0,"N/A",$F$10*(E552/360)-ROUNDDOWN($F$10*(E552/360),0))</f>
        <v>N/A</v>
      </c>
      <c r="G557">
        <v>40</v>
      </c>
      <c r="I557">
        <f>IF(DEGREES(ACOS(SIN(RADIANS(G557))*SIN(RADIANS(E560))+COS(RADIANS(G557))*COS(RADIANS(E560))*COS(RADIANS(I550))))&gt;90,0,$F$4*$F$5/E559^2*(SIN(RADIANS(G557))*SIN(RADIANS(E560))+COS(RADIANS(G557))*COS(RADIANS(E560))*COS(RADIANS(I550))))</f>
        <v>0</v>
      </c>
      <c r="J557">
        <f>IF(DEGREES(ACOS(SIN(RADIANS(G557))*SIN(RADIANS(E560))+COS(RADIANS(G557))*COS(RADIANS(E560))*COS(RADIANS(J550))))&gt;90,0,$F$4*$F$5/E559^2*(SIN(RADIANS(G557))*SIN(RADIANS(E560))+COS(RADIANS(G557))*COS(RADIANS(E560))*COS(RADIANS(J550))))</f>
        <v>0</v>
      </c>
      <c r="K557">
        <f>IF(DEGREES(ACOS(SIN(RADIANS(G557))*SIN(RADIANS(E560))+COS(RADIANS(G557))*COS(RADIANS(E560))*COS(RADIANS(K550))))&gt;90,0,$F$4*$F$5/E559^2*(SIN(RADIANS(G557))*SIN(RADIANS(E560))+COS(RADIANS(G557))*COS(RADIANS(E560))*COS(RADIANS(K550))))</f>
        <v>0</v>
      </c>
      <c r="L557">
        <f>IF(DEGREES(ACOS(SIN(RADIANS(G557))*SIN(RADIANS(E560))+COS(RADIANS(G557))*COS(RADIANS(E560))*COS(RADIANS(L550))))&gt;90,0,$F$4*$F$5/E559^2*(SIN(RADIANS(G557))*SIN(RADIANS(E560))+COS(RADIANS(G557))*COS(RADIANS(E560))*COS(RADIANS(L550))))</f>
        <v>0</v>
      </c>
      <c r="M557">
        <f>IF(DEGREES(ACOS(SIN(RADIANS(G557))*SIN(RADIANS(E560))+COS(RADIANS(G557))*COS(RADIANS(E560))*COS(RADIANS(M550))))&gt;90,0,$F$4*$F$5/E559^2*(SIN(RADIANS(G557))*SIN(RADIANS(E560))+COS(RADIANS(G557))*COS(RADIANS(E560))*COS(RADIANS(M550))))</f>
        <v>0</v>
      </c>
      <c r="N557">
        <f>IF(DEGREES(ACOS(SIN(RADIANS(G557))*SIN(RADIANS(E560))+COS(RADIANS(G557))*COS(RADIANS(E560))*COS(RADIANS(N550))))&gt;90,0,$F$4*$F$5/E559^2*(SIN(RADIANS(G557))*SIN(RADIANS(E560))+COS(RADIANS(G557))*COS(RADIANS(E560))*COS(RADIANS(N550))))</f>
        <v>0</v>
      </c>
      <c r="O557">
        <f>IF(DEGREES(ACOS(SIN(RADIANS(G557))*SIN(RADIANS(E560))+COS(RADIANS(G557))*COS(RADIANS(E560))*COS(RADIANS(O550))))&gt;90,0,$F$4*$F$5/E559^2*(SIN(RADIANS(G557))*SIN(RADIANS(E560))+COS(RADIANS(G557))*COS(RADIANS(E560))*COS(RADIANS(O550))))</f>
        <v>0</v>
      </c>
      <c r="P557">
        <f>IF(DEGREES(ACOS(SIN(RADIANS(G557))*SIN(RADIANS(E560))+COS(RADIANS(G557))*COS(RADIANS(E560))*COS(RADIANS(P550))))&gt;90,0,$F$4*$F$5/E559^2*(SIN(RADIANS(G557))*SIN(RADIANS(E560))+COS(RADIANS(G557))*COS(RADIANS(E560))*COS(RADIANS(P550))))</f>
        <v>0</v>
      </c>
      <c r="Q557">
        <f>IF(DEGREES(ACOS(SIN(RADIANS(G557))*SIN(RADIANS(E560))+COS(RADIANS(G557))*COS(RADIANS(E560))*COS(RADIANS(Q550))))&gt;90,0,$F$4*$F$5/E559^2*(SIN(RADIANS(G557))*SIN(RADIANS(E560))+COS(RADIANS(G557))*COS(RADIANS(E560))*COS(RADIANS(Q550))))</f>
        <v>0</v>
      </c>
      <c r="R557" t="e">
        <f>IF(DEGREES(ACOS(SIN(RADIANS(G557))*SIN(RADIANS(E560))+COS(RADIANS(G557))*COS(RADIANS(E560))*COS(RADIANS(R550))))&gt;90,0,$F$4*$F$5/E559^2*(SIN(RADIANS(G557))*SIN(RADIANS(E560))+COS(RADIANS(G557))*COS(RADIANS(E560))*COS(RADIANS(R550))))</f>
        <v>#DIV/0!</v>
      </c>
      <c r="S557" t="e">
        <f>IF(DEGREES(ACOS(SIN(RADIANS(G557))*SIN(RADIANS(E560))+COS(RADIANS(G557))*COS(RADIANS(E560))*COS(RADIANS(S550))))&gt;90,0,$F$4*$F$5/E559^2*(SIN(RADIANS(G557))*SIN(RADIANS(E560))+COS(RADIANS(G557))*COS(RADIANS(E560))*COS(RADIANS(S550))))</f>
        <v>#DIV/0!</v>
      </c>
      <c r="T557" t="e">
        <f>IF(DEGREES(ACOS(SIN(RADIANS(G557))*SIN(RADIANS(E560))+COS(RADIANS(G557))*COS(RADIANS(E560))*COS(RADIANS(T550))))&gt;90,0,$F$4*$F$5/E559^2*(SIN(RADIANS(G557))*SIN(RADIANS(E560))+COS(RADIANS(G557))*COS(RADIANS(E560))*COS(RADIANS(T550))))</f>
        <v>#DIV/0!</v>
      </c>
      <c r="U557" t="e">
        <f>IF(DEGREES(ACOS(SIN(RADIANS(G557))*SIN(RADIANS(E560))+COS(RADIANS(G557))*COS(RADIANS(E560))*COS(RADIANS(U550))))&gt;90,0,$F$4*$F$5/E559^2*(SIN(RADIANS(G557))*SIN(RADIANS(E560))+COS(RADIANS(G557))*COS(RADIANS(E560))*COS(RADIANS(U550))))</f>
        <v>#DIV/0!</v>
      </c>
      <c r="V557" t="e">
        <f>IF(DEGREES(ACOS(SIN(RADIANS(G557))*SIN(RADIANS(E560))+COS(RADIANS(G557))*COS(RADIANS(E560))*COS(RADIANS(V550))))&gt;90,0,$F$4*$F$5/E559^2*(SIN(RADIANS(G557))*SIN(RADIANS(E560))+COS(RADIANS(G557))*COS(RADIANS(E560))*COS(RADIANS(V550))))</f>
        <v>#DIV/0!</v>
      </c>
      <c r="W557" t="e">
        <f>IF(DEGREES(ACOS(SIN(RADIANS(G557))*SIN(RADIANS(E560))+COS(RADIANS(G557))*COS(RADIANS(E560))*COS(RADIANS(W550))))&gt;90,0,$F$4*$F$5/E559^2*(SIN(RADIANS(G557))*SIN(RADIANS(E560))+COS(RADIANS(G557))*COS(RADIANS(E560))*COS(RADIANS(W550))))</f>
        <v>#DIV/0!</v>
      </c>
      <c r="X557" t="e">
        <f>IF(DEGREES(ACOS(SIN(RADIANS(G557))*SIN(RADIANS(E560))+COS(RADIANS(G557))*COS(RADIANS(E560))*COS(RADIANS(X550))))&gt;90,0,$F$4*$F$5/E559^2*(SIN(RADIANS(G557))*SIN(RADIANS(E560))+COS(RADIANS(G557))*COS(RADIANS(E560))*COS(RADIANS(X550))))</f>
        <v>#DIV/0!</v>
      </c>
      <c r="Y557" t="e">
        <f>IF(DEGREES(ACOS(SIN(RADIANS(G557))*SIN(RADIANS(E560))+COS(RADIANS(G557))*COS(RADIANS(E560))*COS(RADIANS(Y550))))&gt;90,0,$F$4*$F$5/E559^2*(SIN(RADIANS(G557))*SIN(RADIANS(E560))+COS(RADIANS(G557))*COS(RADIANS(E560))*COS(RADIANS(Y550))))</f>
        <v>#DIV/0!</v>
      </c>
      <c r="Z557" t="e">
        <f>IF(DEGREES(ACOS(SIN(RADIANS(G557))*SIN(RADIANS(E560))+COS(RADIANS(G557))*COS(RADIANS(E560))*COS(RADIANS(Z550))))&gt;90,0,$F$4*$F$5/E559^2*(SIN(RADIANS(G557))*SIN(RADIANS(E560))+COS(RADIANS(G557))*COS(RADIANS(E560))*COS(RADIANS(Z550))))</f>
        <v>#DIV/0!</v>
      </c>
      <c r="AA557" t="e">
        <f>IF(DEGREES(ACOS(SIN(RADIANS(G557))*SIN(RADIANS(E560))+COS(RADIANS(G557))*COS(RADIANS(E560))*COS(RADIANS(AA550))))&gt;90,0,$F$4*$F$5/E559^2*(SIN(RADIANS(G557))*SIN(RADIANS(E560))+COS(RADIANS(G557))*COS(RADIANS(E560))*COS(RADIANS(AA550))))</f>
        <v>#DIV/0!</v>
      </c>
      <c r="AB557" t="e">
        <f>IF(DEGREES(ACOS(SIN(RADIANS(G557))*SIN(RADIANS(E560))+COS(RADIANS(G557))*COS(RADIANS(E560))*COS(RADIANS(AB550))))&gt;90,0,$F$4*$F$5/E559^2*(SIN(RADIANS(G557))*SIN(RADIANS(E560))+COS(RADIANS(G557))*COS(RADIANS(E560))*COS(RADIANS(AB550))))</f>
        <v>#DIV/0!</v>
      </c>
      <c r="AC557" t="e">
        <f>IF(DEGREES(ACOS(SIN(RADIANS(G557))*SIN(RADIANS(E560))+COS(RADIANS(G557))*COS(RADIANS(E560))*COS(RADIANS(AC550))))&gt;90,0,$F$4*$F$5/E559^2*(SIN(RADIANS(G557))*SIN(RADIANS(E560))+COS(RADIANS(G557))*COS(RADIANS(E560))*COS(RADIANS(AC550))))</f>
        <v>#DIV/0!</v>
      </c>
      <c r="AD557" t="e">
        <f>IF(DEGREES(ACOS(SIN(RADIANS(G557))*SIN(RADIANS(E560))+COS(RADIANS(G557))*COS(RADIANS(E560))*COS(RADIANS(AD550))))&gt;90,0,$F$4*$F$5/E559^2*(SIN(RADIANS(G557))*SIN(RADIANS(E560))+COS(RADIANS(G557))*COS(RADIANS(E560))*COS(RADIANS(AD550))))</f>
        <v>#DIV/0!</v>
      </c>
      <c r="AE557" t="e">
        <f>IF(DEGREES(ACOS(SIN(RADIANS(G557))*SIN(RADIANS(E560))+COS(RADIANS(G557))*COS(RADIANS(E560))*COS(RADIANS(AE550))))&gt;90,0,$F$4*$F$5/E559^2*(SIN(RADIANS(G557))*SIN(RADIANS(E560))+COS(RADIANS(G557))*COS(RADIANS(E560))*COS(RADIANS(AE550))))</f>
        <v>#DIV/0!</v>
      </c>
      <c r="AF557" t="e">
        <f>IF(DEGREES(ACOS(SIN(RADIANS(G557))*SIN(RADIANS(E560))+COS(RADIANS(G557))*COS(RADIANS(E560))*COS(RADIANS(AF550))))&gt;90,0,$F$4*$F$5/E559^2*(SIN(RADIANS(G557))*SIN(RADIANS(E560))+COS(RADIANS(G557))*COS(RADIANS(E560))*COS(RADIANS(AF550))))</f>
        <v>#DIV/0!</v>
      </c>
      <c r="AG557" t="e">
        <f>IF(DEGREES(ACOS(SIN(RADIANS(G557))*SIN(RADIANS(E560))+COS(RADIANS(G557))*COS(RADIANS(E560))*COS(RADIANS(AG550))))&gt;90,0,$F$4*$F$5/E559^2*(SIN(RADIANS(G557))*SIN(RADIANS(E560))+COS(RADIANS(G557))*COS(RADIANS(E560))*COS(RADIANS(AG550))))</f>
        <v>#DIV/0!</v>
      </c>
      <c r="AH557" t="e">
        <f>IF(DEGREES(ACOS(SIN(RADIANS(G557))*SIN(RADIANS(E560))+COS(RADIANS(G557))*COS(RADIANS(E560))*COS(RADIANS(AH550))))&gt;90,0,$F$4*$F$5/E559^2*(SIN(RADIANS(G557))*SIN(RADIANS(E560))+COS(RADIANS(G557))*COS(RADIANS(E560))*COS(RADIANS(AH550))))</f>
        <v>#DIV/0!</v>
      </c>
      <c r="AI557" t="e">
        <f>IF(DEGREES(ACOS(SIN(RADIANS(G557))*SIN(RADIANS(E560))+COS(RADIANS(G557))*COS(RADIANS(E560))*COS(RADIANS(AI550))))&gt;90,0,$F$4*$F$5/E559^2*(SIN(RADIANS(G557))*SIN(RADIANS(E560))+COS(RADIANS(G557))*COS(RADIANS(E560))*COS(RADIANS(AI550))))</f>
        <v>#DIV/0!</v>
      </c>
      <c r="AJ557" t="e">
        <f>IF(DEGREES(ACOS(SIN(RADIANS(G557))*SIN(RADIANS(E560))+COS(RADIANS(G557))*COS(RADIANS(E560))*COS(RADIANS(AJ550))))&gt;90,0,$F$4*$F$5/E559^2*(SIN(RADIANS(G557))*SIN(RADIANS(E560))+COS(RADIANS(G557))*COS(RADIANS(E560))*COS(RADIANS(AJ550))))</f>
        <v>#DIV/0!</v>
      </c>
      <c r="AK557">
        <f>IF(DEGREES(ACOS(SIN(RADIANS(G557))*SIN(RADIANS(E560))+COS(RADIANS(G557))*COS(RADIANS(E560))*COS(RADIANS(AK550))))&gt;90,0,$F$4*$F$5/E559^2*(SIN(RADIANS(G557))*SIN(RADIANS(E560))+COS(RADIANS(G557))*COS(RADIANS(E560))*COS(RADIANS(AK550))))</f>
        <v>0</v>
      </c>
      <c r="AL557">
        <f>IF(DEGREES(ACOS(SIN(RADIANS(G557))*SIN(RADIANS(E560))+COS(RADIANS(G557))*COS(RADIANS(E560))*COS(RADIANS(AL550))))&gt;90,0,$F$4*$F$5/E559^2*(SIN(RADIANS(G557))*SIN(RADIANS(E560))+COS(RADIANS(G557))*COS(RADIANS(E560))*COS(RADIANS(AL550))))</f>
        <v>0</v>
      </c>
      <c r="AM557">
        <f>IF(DEGREES(ACOS(SIN(RADIANS(G557))*SIN(RADIANS(E560))+COS(RADIANS(G557))*COS(RADIANS(E560))*COS(RADIANS(AM550))))&gt;90,0,$F$4*$F$5/E559^2*(SIN(RADIANS(G557))*SIN(RADIANS(E560))+COS(RADIANS(G557))*COS(RADIANS(E560))*COS(RADIANS(AM550))))</f>
        <v>0</v>
      </c>
      <c r="AN557">
        <f>IF(DEGREES(ACOS(SIN(RADIANS(G557))*SIN(RADIANS(E560))+COS(RADIANS(G557))*COS(RADIANS(E560))*COS(RADIANS(AN550))))&gt;90,0,$F$4*$F$5/E559^2*(SIN(RADIANS(G557))*SIN(RADIANS(E560))+COS(RADIANS(G557))*COS(RADIANS(E560))*COS(RADIANS(AN550))))</f>
        <v>0</v>
      </c>
      <c r="AO557">
        <f>IF(DEGREES(ACOS(SIN(RADIANS(G557))*SIN(RADIANS(E560))+COS(RADIANS(G557))*COS(RADIANS(E560))*COS(RADIANS(AO550))))&gt;90,0,$F$4*$F$5/E559^2*(SIN(RADIANS(G557))*SIN(RADIANS(E560))+COS(RADIANS(G557))*COS(RADIANS(E560))*COS(RADIANS(AO550))))</f>
        <v>0</v>
      </c>
      <c r="AP557">
        <f>IF(DEGREES(ACOS(SIN(RADIANS(G557))*SIN(RADIANS(E560))+COS(RADIANS(G557))*COS(RADIANS(E560))*COS(RADIANS(AP550))))&gt;90,0,$F$4*$F$5/E559^2*(SIN(RADIANS(G557))*SIN(RADIANS(E560))+COS(RADIANS(G557))*COS(RADIANS(E560))*COS(RADIANS(AP550))))</f>
        <v>0</v>
      </c>
      <c r="AQ557">
        <f>IF(DEGREES(ACOS(SIN(RADIANS(G557))*SIN(RADIANS(E560))+COS(RADIANS(G557))*COS(RADIANS(E560))*COS(RADIANS(AQ550))))&gt;90,0,$F$4*$F$5/E559^2*(SIN(RADIANS(G557))*SIN(RADIANS(E560))+COS(RADIANS(G557))*COS(RADIANS(E560))*COS(RADIANS(AQ550))))</f>
        <v>0</v>
      </c>
      <c r="AR557">
        <f>IF(DEGREES(ACOS(SIN(RADIANS(G557))*SIN(RADIANS(E560))+COS(RADIANS(G557))*COS(RADIANS(E560))*COS(RADIANS(AR550))))&gt;90,0,$F$4*$F$5/E559^2*(SIN(RADIANS(G557))*SIN(RADIANS(E560))+COS(RADIANS(G557))*COS(RADIANS(E560))*COS(RADIANS(AR550))))</f>
        <v>0</v>
      </c>
    </row>
    <row r="558" spans="2:44" x14ac:dyDescent="0.5">
      <c r="B558" s="40" t="s">
        <v>784</v>
      </c>
      <c r="E558" t="str">
        <f>IF($F$10=0,"N/A",E557*$F$11/$F$10)</f>
        <v>N/A</v>
      </c>
      <c r="G558">
        <v>30</v>
      </c>
      <c r="I558">
        <f>IF(DEGREES(ACOS(SIN(RADIANS(G558))*SIN(RADIANS(E560))+COS(RADIANS(G558))*COS(RADIANS(E560))*COS(RADIANS(I550))))&gt;90,0,$F$4*$F$5/E559^2*(SIN(RADIANS(G558))*SIN(RADIANS(E560))+COS(RADIANS(G558))*COS(RADIANS(E560))*COS(RADIANS(I550))))</f>
        <v>0</v>
      </c>
      <c r="J558">
        <f>IF(DEGREES(ACOS(SIN(RADIANS(G558))*SIN(RADIANS(E560))+COS(RADIANS(G558))*COS(RADIANS(E560))*COS(RADIANS(J550))))&gt;90,0,$F$4*$F$5/E559^2*(SIN(RADIANS(G558))*SIN(RADIANS(E560))+COS(RADIANS(G558))*COS(RADIANS(E560))*COS(RADIANS(J550))))</f>
        <v>0</v>
      </c>
      <c r="K558">
        <f>IF(DEGREES(ACOS(SIN(RADIANS(G558))*SIN(RADIANS(E560))+COS(RADIANS(G558))*COS(RADIANS(E560))*COS(RADIANS(K550))))&gt;90,0,$F$4*$F$5/E559^2*(SIN(RADIANS(G558))*SIN(RADIANS(E560))+COS(RADIANS(G558))*COS(RADIANS(E560))*COS(RADIANS(K550))))</f>
        <v>0</v>
      </c>
      <c r="L558">
        <f>IF(DEGREES(ACOS(SIN(RADIANS(G558))*SIN(RADIANS(E560))+COS(RADIANS(G558))*COS(RADIANS(E560))*COS(RADIANS(L550))))&gt;90,0,$F$4*$F$5/E559^2*(SIN(RADIANS(G558))*SIN(RADIANS(E560))+COS(RADIANS(G558))*COS(RADIANS(E560))*COS(RADIANS(L550))))</f>
        <v>0</v>
      </c>
      <c r="M558">
        <f>IF(DEGREES(ACOS(SIN(RADIANS(G558))*SIN(RADIANS(E560))+COS(RADIANS(G558))*COS(RADIANS(E560))*COS(RADIANS(M550))))&gt;90,0,$F$4*$F$5/E559^2*(SIN(RADIANS(G558))*SIN(RADIANS(E560))+COS(RADIANS(G558))*COS(RADIANS(E560))*COS(RADIANS(M550))))</f>
        <v>0</v>
      </c>
      <c r="N558">
        <f>IF(DEGREES(ACOS(SIN(RADIANS(G558))*SIN(RADIANS(E560))+COS(RADIANS(G558))*COS(RADIANS(E560))*COS(RADIANS(N550))))&gt;90,0,$F$4*$F$5/E559^2*(SIN(RADIANS(G558))*SIN(RADIANS(E560))+COS(RADIANS(G558))*COS(RADIANS(E560))*COS(RADIANS(N550))))</f>
        <v>0</v>
      </c>
      <c r="O558">
        <f>IF(DEGREES(ACOS(SIN(RADIANS(G558))*SIN(RADIANS(E560))+COS(RADIANS(G558))*COS(RADIANS(E560))*COS(RADIANS(O550))))&gt;90,0,$F$4*$F$5/E559^2*(SIN(RADIANS(G558))*SIN(RADIANS(E560))+COS(RADIANS(G558))*COS(RADIANS(E560))*COS(RADIANS(O550))))</f>
        <v>0</v>
      </c>
      <c r="P558">
        <f>IF(DEGREES(ACOS(SIN(RADIANS(G558))*SIN(RADIANS(E560))+COS(RADIANS(G558))*COS(RADIANS(E560))*COS(RADIANS(P550))))&gt;90,0,$F$4*$F$5/E559^2*(SIN(RADIANS(G558))*SIN(RADIANS(E560))+COS(RADIANS(G558))*COS(RADIANS(E560))*COS(RADIANS(P550))))</f>
        <v>0</v>
      </c>
      <c r="Q558">
        <f>IF(DEGREES(ACOS(SIN(RADIANS(G558))*SIN(RADIANS(E560))+COS(RADIANS(G558))*COS(RADIANS(E560))*COS(RADIANS(Q550))))&gt;90,0,$F$4*$F$5/E559^2*(SIN(RADIANS(G558))*SIN(RADIANS(E560))+COS(RADIANS(G558))*COS(RADIANS(E560))*COS(RADIANS(Q550))))</f>
        <v>0</v>
      </c>
      <c r="R558" t="e">
        <f>IF(DEGREES(ACOS(SIN(RADIANS(G558))*SIN(RADIANS(E560))+COS(RADIANS(G558))*COS(RADIANS(E560))*COS(RADIANS(R550))))&gt;90,0,$F$4*$F$5/E559^2*(SIN(RADIANS(G558))*SIN(RADIANS(E560))+COS(RADIANS(G558))*COS(RADIANS(E560))*COS(RADIANS(R550))))</f>
        <v>#DIV/0!</v>
      </c>
      <c r="S558" t="e">
        <f>IF(DEGREES(ACOS(SIN(RADIANS(G558))*SIN(RADIANS(E560))+COS(RADIANS(G558))*COS(RADIANS(E560))*COS(RADIANS(S550))))&gt;90,0,$F$4*$F$5/E559^2*(SIN(RADIANS(G558))*SIN(RADIANS(E560))+COS(RADIANS(G558))*COS(RADIANS(E560))*COS(RADIANS(S550))))</f>
        <v>#DIV/0!</v>
      </c>
      <c r="T558" t="e">
        <f>IF(DEGREES(ACOS(SIN(RADIANS(G558))*SIN(RADIANS(E560))+COS(RADIANS(G558))*COS(RADIANS(E560))*COS(RADIANS(T550))))&gt;90,0,$F$4*$F$5/E559^2*(SIN(RADIANS(G558))*SIN(RADIANS(E560))+COS(RADIANS(G558))*COS(RADIANS(E560))*COS(RADIANS(T550))))</f>
        <v>#DIV/0!</v>
      </c>
      <c r="U558" t="e">
        <f>IF(DEGREES(ACOS(SIN(RADIANS(G558))*SIN(RADIANS(E560))+COS(RADIANS(G558))*COS(RADIANS(E560))*COS(RADIANS(U550))))&gt;90,0,$F$4*$F$5/E559^2*(SIN(RADIANS(G558))*SIN(RADIANS(E560))+COS(RADIANS(G558))*COS(RADIANS(E560))*COS(RADIANS(U550))))</f>
        <v>#DIV/0!</v>
      </c>
      <c r="V558" t="e">
        <f>IF(DEGREES(ACOS(SIN(RADIANS(G558))*SIN(RADIANS(E560))+COS(RADIANS(G558))*COS(RADIANS(E560))*COS(RADIANS(V550))))&gt;90,0,$F$4*$F$5/E559^2*(SIN(RADIANS(G558))*SIN(RADIANS(E560))+COS(RADIANS(G558))*COS(RADIANS(E560))*COS(RADIANS(V550))))</f>
        <v>#DIV/0!</v>
      </c>
      <c r="W558" t="e">
        <f>IF(DEGREES(ACOS(SIN(RADIANS(G558))*SIN(RADIANS(E560))+COS(RADIANS(G558))*COS(RADIANS(E560))*COS(RADIANS(W550))))&gt;90,0,$F$4*$F$5/E559^2*(SIN(RADIANS(G558))*SIN(RADIANS(E560))+COS(RADIANS(G558))*COS(RADIANS(E560))*COS(RADIANS(W550))))</f>
        <v>#DIV/0!</v>
      </c>
      <c r="X558" t="e">
        <f>IF(DEGREES(ACOS(SIN(RADIANS(G558))*SIN(RADIANS(E560))+COS(RADIANS(G558))*COS(RADIANS(E560))*COS(RADIANS(X550))))&gt;90,0,$F$4*$F$5/E559^2*(SIN(RADIANS(G558))*SIN(RADIANS(E560))+COS(RADIANS(G558))*COS(RADIANS(E560))*COS(RADIANS(X550))))</f>
        <v>#DIV/0!</v>
      </c>
      <c r="Y558" t="e">
        <f>IF(DEGREES(ACOS(SIN(RADIANS(G558))*SIN(RADIANS(E560))+COS(RADIANS(G558))*COS(RADIANS(E560))*COS(RADIANS(Y550))))&gt;90,0,$F$4*$F$5/E559^2*(SIN(RADIANS(G558))*SIN(RADIANS(E560))+COS(RADIANS(G558))*COS(RADIANS(E560))*COS(RADIANS(Y550))))</f>
        <v>#DIV/0!</v>
      </c>
      <c r="Z558" t="e">
        <f>IF(DEGREES(ACOS(SIN(RADIANS(G558))*SIN(RADIANS(E560))+COS(RADIANS(G558))*COS(RADIANS(E560))*COS(RADIANS(Z550))))&gt;90,0,$F$4*$F$5/E559^2*(SIN(RADIANS(G558))*SIN(RADIANS(E560))+COS(RADIANS(G558))*COS(RADIANS(E560))*COS(RADIANS(Z550))))</f>
        <v>#DIV/0!</v>
      </c>
      <c r="AA558" t="e">
        <f>IF(DEGREES(ACOS(SIN(RADIANS(G558))*SIN(RADIANS(E560))+COS(RADIANS(G558))*COS(RADIANS(E560))*COS(RADIANS(AA550))))&gt;90,0,$F$4*$F$5/E559^2*(SIN(RADIANS(G558))*SIN(RADIANS(E560))+COS(RADIANS(G558))*COS(RADIANS(E560))*COS(RADIANS(AA550))))</f>
        <v>#DIV/0!</v>
      </c>
      <c r="AB558" t="e">
        <f>IF(DEGREES(ACOS(SIN(RADIANS(G558))*SIN(RADIANS(E560))+COS(RADIANS(G558))*COS(RADIANS(E560))*COS(RADIANS(AB550))))&gt;90,0,$F$4*$F$5/E559^2*(SIN(RADIANS(G558))*SIN(RADIANS(E560))+COS(RADIANS(G558))*COS(RADIANS(E560))*COS(RADIANS(AB550))))</f>
        <v>#DIV/0!</v>
      </c>
      <c r="AC558" t="e">
        <f>IF(DEGREES(ACOS(SIN(RADIANS(G558))*SIN(RADIANS(E560))+COS(RADIANS(G558))*COS(RADIANS(E560))*COS(RADIANS(AC550))))&gt;90,0,$F$4*$F$5/E559^2*(SIN(RADIANS(G558))*SIN(RADIANS(E560))+COS(RADIANS(G558))*COS(RADIANS(E560))*COS(RADIANS(AC550))))</f>
        <v>#DIV/0!</v>
      </c>
      <c r="AD558" t="e">
        <f>IF(DEGREES(ACOS(SIN(RADIANS(G558))*SIN(RADIANS(E560))+COS(RADIANS(G558))*COS(RADIANS(E560))*COS(RADIANS(AD550))))&gt;90,0,$F$4*$F$5/E559^2*(SIN(RADIANS(G558))*SIN(RADIANS(E560))+COS(RADIANS(G558))*COS(RADIANS(E560))*COS(RADIANS(AD550))))</f>
        <v>#DIV/0!</v>
      </c>
      <c r="AE558" t="e">
        <f>IF(DEGREES(ACOS(SIN(RADIANS(G558))*SIN(RADIANS(E560))+COS(RADIANS(G558))*COS(RADIANS(E560))*COS(RADIANS(AE550))))&gt;90,0,$F$4*$F$5/E559^2*(SIN(RADIANS(G558))*SIN(RADIANS(E560))+COS(RADIANS(G558))*COS(RADIANS(E560))*COS(RADIANS(AE550))))</f>
        <v>#DIV/0!</v>
      </c>
      <c r="AF558" t="e">
        <f>IF(DEGREES(ACOS(SIN(RADIANS(G558))*SIN(RADIANS(E560))+COS(RADIANS(G558))*COS(RADIANS(E560))*COS(RADIANS(AF550))))&gt;90,0,$F$4*$F$5/E559^2*(SIN(RADIANS(G558))*SIN(RADIANS(E560))+COS(RADIANS(G558))*COS(RADIANS(E560))*COS(RADIANS(AF550))))</f>
        <v>#DIV/0!</v>
      </c>
      <c r="AG558" t="e">
        <f>IF(DEGREES(ACOS(SIN(RADIANS(G558))*SIN(RADIANS(E560))+COS(RADIANS(G558))*COS(RADIANS(E560))*COS(RADIANS(AG550))))&gt;90,0,$F$4*$F$5/E559^2*(SIN(RADIANS(G558))*SIN(RADIANS(E560))+COS(RADIANS(G558))*COS(RADIANS(E560))*COS(RADIANS(AG550))))</f>
        <v>#DIV/0!</v>
      </c>
      <c r="AH558" t="e">
        <f>IF(DEGREES(ACOS(SIN(RADIANS(G558))*SIN(RADIANS(E560))+COS(RADIANS(G558))*COS(RADIANS(E560))*COS(RADIANS(AH550))))&gt;90,0,$F$4*$F$5/E559^2*(SIN(RADIANS(G558))*SIN(RADIANS(E560))+COS(RADIANS(G558))*COS(RADIANS(E560))*COS(RADIANS(AH550))))</f>
        <v>#DIV/0!</v>
      </c>
      <c r="AI558" t="e">
        <f>IF(DEGREES(ACOS(SIN(RADIANS(G558))*SIN(RADIANS(E560))+COS(RADIANS(G558))*COS(RADIANS(E560))*COS(RADIANS(AI550))))&gt;90,0,$F$4*$F$5/E559^2*(SIN(RADIANS(G558))*SIN(RADIANS(E560))+COS(RADIANS(G558))*COS(RADIANS(E560))*COS(RADIANS(AI550))))</f>
        <v>#DIV/0!</v>
      </c>
      <c r="AJ558" t="e">
        <f>IF(DEGREES(ACOS(SIN(RADIANS(G558))*SIN(RADIANS(E560))+COS(RADIANS(G558))*COS(RADIANS(E560))*COS(RADIANS(AJ550))))&gt;90,0,$F$4*$F$5/E559^2*(SIN(RADIANS(G558))*SIN(RADIANS(E560))+COS(RADIANS(G558))*COS(RADIANS(E560))*COS(RADIANS(AJ550))))</f>
        <v>#DIV/0!</v>
      </c>
      <c r="AK558">
        <f>IF(DEGREES(ACOS(SIN(RADIANS(G558))*SIN(RADIANS(E560))+COS(RADIANS(G558))*COS(RADIANS(E560))*COS(RADIANS(AK550))))&gt;90,0,$F$4*$F$5/E559^2*(SIN(RADIANS(G558))*SIN(RADIANS(E560))+COS(RADIANS(G558))*COS(RADIANS(E560))*COS(RADIANS(AK550))))</f>
        <v>0</v>
      </c>
      <c r="AL558">
        <f>IF(DEGREES(ACOS(SIN(RADIANS(G558))*SIN(RADIANS(E560))+COS(RADIANS(G558))*COS(RADIANS(E560))*COS(RADIANS(AL550))))&gt;90,0,$F$4*$F$5/E559^2*(SIN(RADIANS(G558))*SIN(RADIANS(E560))+COS(RADIANS(G558))*COS(RADIANS(E560))*COS(RADIANS(AL550))))</f>
        <v>0</v>
      </c>
      <c r="AM558">
        <f>IF(DEGREES(ACOS(SIN(RADIANS(G558))*SIN(RADIANS(E560))+COS(RADIANS(G558))*COS(RADIANS(E560))*COS(RADIANS(AM550))))&gt;90,0,$F$4*$F$5/E559^2*(SIN(RADIANS(G558))*SIN(RADIANS(E560))+COS(RADIANS(G558))*COS(RADIANS(E560))*COS(RADIANS(AM550))))</f>
        <v>0</v>
      </c>
      <c r="AN558">
        <f>IF(DEGREES(ACOS(SIN(RADIANS(G558))*SIN(RADIANS(E560))+COS(RADIANS(G558))*COS(RADIANS(E560))*COS(RADIANS(AN550))))&gt;90,0,$F$4*$F$5/E559^2*(SIN(RADIANS(G558))*SIN(RADIANS(E560))+COS(RADIANS(G558))*COS(RADIANS(E560))*COS(RADIANS(AN550))))</f>
        <v>0</v>
      </c>
      <c r="AO558">
        <f>IF(DEGREES(ACOS(SIN(RADIANS(G558))*SIN(RADIANS(E560))+COS(RADIANS(G558))*COS(RADIANS(E560))*COS(RADIANS(AO550))))&gt;90,0,$F$4*$F$5/E559^2*(SIN(RADIANS(G558))*SIN(RADIANS(E560))+COS(RADIANS(G558))*COS(RADIANS(E560))*COS(RADIANS(AO550))))</f>
        <v>0</v>
      </c>
      <c r="AP558">
        <f>IF(DEGREES(ACOS(SIN(RADIANS(G558))*SIN(RADIANS(E560))+COS(RADIANS(G558))*COS(RADIANS(E560))*COS(RADIANS(AP550))))&gt;90,0,$F$4*$F$5/E559^2*(SIN(RADIANS(G558))*SIN(RADIANS(E560))+COS(RADIANS(G558))*COS(RADIANS(E560))*COS(RADIANS(AP550))))</f>
        <v>0</v>
      </c>
      <c r="AQ558">
        <f>IF(DEGREES(ACOS(SIN(RADIANS(G558))*SIN(RADIANS(E560))+COS(RADIANS(G558))*COS(RADIANS(E560))*COS(RADIANS(AQ550))))&gt;90,0,$F$4*$F$5/E559^2*(SIN(RADIANS(G558))*SIN(RADIANS(E560))+COS(RADIANS(G558))*COS(RADIANS(E560))*COS(RADIANS(AQ550))))</f>
        <v>0</v>
      </c>
      <c r="AR558">
        <f>IF(DEGREES(ACOS(SIN(RADIANS(G558))*SIN(RADIANS(E560))+COS(RADIANS(G558))*COS(RADIANS(E560))*COS(RADIANS(AR550))))&gt;90,0,$F$4*$F$5/E559^2*(SIN(RADIANS(G558))*SIN(RADIANS(E560))+COS(RADIANS(G558))*COS(RADIANS(E560))*COS(RADIANS(AR550))))</f>
        <v>0</v>
      </c>
    </row>
    <row r="559" spans="2:44" x14ac:dyDescent="0.5">
      <c r="B559" s="40" t="s">
        <v>785</v>
      </c>
      <c r="E559">
        <f>$F$6*(1-$F$7^2)/(1+$F$7*COS(RADIANS(E553)))</f>
        <v>0</v>
      </c>
      <c r="G559">
        <v>20</v>
      </c>
      <c r="I559">
        <f>IF(DEGREES(ACOS(SIN(RADIANS(G559))*SIN(RADIANS(E560))+COS(RADIANS(G559))*COS(RADIANS(E560))*COS(RADIANS(I550))))&gt;90,0,$F$4*$F$5/E559^2*(SIN(RADIANS(G559))*SIN(RADIANS(E560))+COS(RADIANS(G559))*COS(RADIANS(E560))*COS(RADIANS(I550))))</f>
        <v>0</v>
      </c>
      <c r="J559">
        <f>IF(DEGREES(ACOS(SIN(RADIANS(G559))*SIN(RADIANS(E560))+COS(RADIANS(G559))*COS(RADIANS(E560))*COS(RADIANS(J550))))&gt;90,0,$F$4*$F$5/E559^2*(SIN(RADIANS(G559))*SIN(RADIANS(E560))+COS(RADIANS(G559))*COS(RADIANS(E560))*COS(RADIANS(J550))))</f>
        <v>0</v>
      </c>
      <c r="K559">
        <f>IF(DEGREES(ACOS(SIN(RADIANS(G559))*SIN(RADIANS(E560))+COS(RADIANS(G559))*COS(RADIANS(E560))*COS(RADIANS(K550))))&gt;90,0,$F$4*$F$5/E559^2*(SIN(RADIANS(G559))*SIN(RADIANS(E560))+COS(RADIANS(G559))*COS(RADIANS(E560))*COS(RADIANS(K550))))</f>
        <v>0</v>
      </c>
      <c r="L559">
        <f>IF(DEGREES(ACOS(SIN(RADIANS(G559))*SIN(RADIANS(E560))+COS(RADIANS(G559))*COS(RADIANS(E560))*COS(RADIANS(L550))))&gt;90,0,$F$4*$F$5/E559^2*(SIN(RADIANS(G559))*SIN(RADIANS(E560))+COS(RADIANS(G559))*COS(RADIANS(E560))*COS(RADIANS(L550))))</f>
        <v>0</v>
      </c>
      <c r="M559">
        <f>IF(DEGREES(ACOS(SIN(RADIANS(G559))*SIN(RADIANS(E560))+COS(RADIANS(G559))*COS(RADIANS(E560))*COS(RADIANS(M550))))&gt;90,0,$F$4*$F$5/E559^2*(SIN(RADIANS(G559))*SIN(RADIANS(E560))+COS(RADIANS(G559))*COS(RADIANS(E560))*COS(RADIANS(M550))))</f>
        <v>0</v>
      </c>
      <c r="N559">
        <f>IF(DEGREES(ACOS(SIN(RADIANS(G559))*SIN(RADIANS(E560))+COS(RADIANS(G559))*COS(RADIANS(E560))*COS(RADIANS(N550))))&gt;90,0,$F$4*$F$5/E559^2*(SIN(RADIANS(G559))*SIN(RADIANS(E560))+COS(RADIANS(G559))*COS(RADIANS(E560))*COS(RADIANS(N550))))</f>
        <v>0</v>
      </c>
      <c r="O559">
        <f>IF(DEGREES(ACOS(SIN(RADIANS(G559))*SIN(RADIANS(E560))+COS(RADIANS(G559))*COS(RADIANS(E560))*COS(RADIANS(O550))))&gt;90,0,$F$4*$F$5/E559^2*(SIN(RADIANS(G559))*SIN(RADIANS(E560))+COS(RADIANS(G559))*COS(RADIANS(E560))*COS(RADIANS(O550))))</f>
        <v>0</v>
      </c>
      <c r="P559">
        <f>IF(DEGREES(ACOS(SIN(RADIANS(G559))*SIN(RADIANS(E560))+COS(RADIANS(G559))*COS(RADIANS(E560))*COS(RADIANS(P550))))&gt;90,0,$F$4*$F$5/E559^2*(SIN(RADIANS(G559))*SIN(RADIANS(E560))+COS(RADIANS(G559))*COS(RADIANS(E560))*COS(RADIANS(P550))))</f>
        <v>0</v>
      </c>
      <c r="Q559">
        <f>IF(DEGREES(ACOS(SIN(RADIANS(G559))*SIN(RADIANS(E560))+COS(RADIANS(G559))*COS(RADIANS(E560))*COS(RADIANS(Q550))))&gt;90,0,$F$4*$F$5/E559^2*(SIN(RADIANS(G559))*SIN(RADIANS(E560))+COS(RADIANS(G559))*COS(RADIANS(E560))*COS(RADIANS(Q550))))</f>
        <v>0</v>
      </c>
      <c r="R559" t="e">
        <f>IF(DEGREES(ACOS(SIN(RADIANS(G559))*SIN(RADIANS(E560))+COS(RADIANS(G559))*COS(RADIANS(E560))*COS(RADIANS(R550))))&gt;90,0,$F$4*$F$5/E559^2*(SIN(RADIANS(G559))*SIN(RADIANS(E560))+COS(RADIANS(G559))*COS(RADIANS(E560))*COS(RADIANS(R550))))</f>
        <v>#DIV/0!</v>
      </c>
      <c r="S559" t="e">
        <f>IF(DEGREES(ACOS(SIN(RADIANS(G559))*SIN(RADIANS(E560))+COS(RADIANS(G559))*COS(RADIANS(E560))*COS(RADIANS(S550))))&gt;90,0,$F$4*$F$5/E559^2*(SIN(RADIANS(G559))*SIN(RADIANS(E560))+COS(RADIANS(G559))*COS(RADIANS(E560))*COS(RADIANS(S550))))</f>
        <v>#DIV/0!</v>
      </c>
      <c r="T559" t="e">
        <f>IF(DEGREES(ACOS(SIN(RADIANS(G559))*SIN(RADIANS(E560))+COS(RADIANS(G559))*COS(RADIANS(E560))*COS(RADIANS(T550))))&gt;90,0,$F$4*$F$5/E559^2*(SIN(RADIANS(G559))*SIN(RADIANS(E560))+COS(RADIANS(G559))*COS(RADIANS(E560))*COS(RADIANS(T550))))</f>
        <v>#DIV/0!</v>
      </c>
      <c r="U559" t="e">
        <f>IF(DEGREES(ACOS(SIN(RADIANS(G559))*SIN(RADIANS(E560))+COS(RADIANS(G559))*COS(RADIANS(E560))*COS(RADIANS(U550))))&gt;90,0,$F$4*$F$5/E559^2*(SIN(RADIANS(G559))*SIN(RADIANS(E560))+COS(RADIANS(G559))*COS(RADIANS(E560))*COS(RADIANS(U550))))</f>
        <v>#DIV/0!</v>
      </c>
      <c r="V559" t="e">
        <f>IF(DEGREES(ACOS(SIN(RADIANS(G559))*SIN(RADIANS(E560))+COS(RADIANS(G559))*COS(RADIANS(E560))*COS(RADIANS(V550))))&gt;90,0,$F$4*$F$5/E559^2*(SIN(RADIANS(G559))*SIN(RADIANS(E560))+COS(RADIANS(G559))*COS(RADIANS(E560))*COS(RADIANS(V550))))</f>
        <v>#DIV/0!</v>
      </c>
      <c r="W559" t="e">
        <f>IF(DEGREES(ACOS(SIN(RADIANS(G559))*SIN(RADIANS(E560))+COS(RADIANS(G559))*COS(RADIANS(E560))*COS(RADIANS(W550))))&gt;90,0,$F$4*$F$5/E559^2*(SIN(RADIANS(G559))*SIN(RADIANS(E560))+COS(RADIANS(G559))*COS(RADIANS(E560))*COS(RADIANS(W550))))</f>
        <v>#DIV/0!</v>
      </c>
      <c r="X559" t="e">
        <f>IF(DEGREES(ACOS(SIN(RADIANS(G559))*SIN(RADIANS(E560))+COS(RADIANS(G559))*COS(RADIANS(E560))*COS(RADIANS(X550))))&gt;90,0,$F$4*$F$5/E559^2*(SIN(RADIANS(G559))*SIN(RADIANS(E560))+COS(RADIANS(G559))*COS(RADIANS(E560))*COS(RADIANS(X550))))</f>
        <v>#DIV/0!</v>
      </c>
      <c r="Y559" t="e">
        <f>IF(DEGREES(ACOS(SIN(RADIANS(G559))*SIN(RADIANS(E560))+COS(RADIANS(G559))*COS(RADIANS(E560))*COS(RADIANS(Y550))))&gt;90,0,$F$4*$F$5/E559^2*(SIN(RADIANS(G559))*SIN(RADIANS(E560))+COS(RADIANS(G559))*COS(RADIANS(E560))*COS(RADIANS(Y550))))</f>
        <v>#DIV/0!</v>
      </c>
      <c r="Z559" t="e">
        <f>IF(DEGREES(ACOS(SIN(RADIANS(G559))*SIN(RADIANS(E560))+COS(RADIANS(G559))*COS(RADIANS(E560))*COS(RADIANS(Z550))))&gt;90,0,$F$4*$F$5/E559^2*(SIN(RADIANS(G559))*SIN(RADIANS(E560))+COS(RADIANS(G559))*COS(RADIANS(E560))*COS(RADIANS(Z550))))</f>
        <v>#DIV/0!</v>
      </c>
      <c r="AA559" t="e">
        <f>IF(DEGREES(ACOS(SIN(RADIANS(G559))*SIN(RADIANS(E560))+COS(RADIANS(G559))*COS(RADIANS(E560))*COS(RADIANS(AA550))))&gt;90,0,$F$4*$F$5/E559^2*(SIN(RADIANS(G559))*SIN(RADIANS(E560))+COS(RADIANS(G559))*COS(RADIANS(E560))*COS(RADIANS(AA550))))</f>
        <v>#DIV/0!</v>
      </c>
      <c r="AB559" t="e">
        <f>IF(DEGREES(ACOS(SIN(RADIANS(G559))*SIN(RADIANS(E560))+COS(RADIANS(G559))*COS(RADIANS(E560))*COS(RADIANS(AB550))))&gt;90,0,$F$4*$F$5/E559^2*(SIN(RADIANS(G559))*SIN(RADIANS(E560))+COS(RADIANS(G559))*COS(RADIANS(E560))*COS(RADIANS(AB550))))</f>
        <v>#DIV/0!</v>
      </c>
      <c r="AC559" t="e">
        <f>IF(DEGREES(ACOS(SIN(RADIANS(G559))*SIN(RADIANS(E560))+COS(RADIANS(G559))*COS(RADIANS(E560))*COS(RADIANS(AC550))))&gt;90,0,$F$4*$F$5/E559^2*(SIN(RADIANS(G559))*SIN(RADIANS(E560))+COS(RADIANS(G559))*COS(RADIANS(E560))*COS(RADIANS(AC550))))</f>
        <v>#DIV/0!</v>
      </c>
      <c r="AD559" t="e">
        <f>IF(DEGREES(ACOS(SIN(RADIANS(G559))*SIN(RADIANS(E560))+COS(RADIANS(G559))*COS(RADIANS(E560))*COS(RADIANS(AD550))))&gt;90,0,$F$4*$F$5/E559^2*(SIN(RADIANS(G559))*SIN(RADIANS(E560))+COS(RADIANS(G559))*COS(RADIANS(E560))*COS(RADIANS(AD550))))</f>
        <v>#DIV/0!</v>
      </c>
      <c r="AE559" t="e">
        <f>IF(DEGREES(ACOS(SIN(RADIANS(G559))*SIN(RADIANS(E560))+COS(RADIANS(G559))*COS(RADIANS(E560))*COS(RADIANS(AE550))))&gt;90,0,$F$4*$F$5/E559^2*(SIN(RADIANS(G559))*SIN(RADIANS(E560))+COS(RADIANS(G559))*COS(RADIANS(E560))*COS(RADIANS(AE550))))</f>
        <v>#DIV/0!</v>
      </c>
      <c r="AF559" t="e">
        <f>IF(DEGREES(ACOS(SIN(RADIANS(G559))*SIN(RADIANS(E560))+COS(RADIANS(G559))*COS(RADIANS(E560))*COS(RADIANS(AF550))))&gt;90,0,$F$4*$F$5/E559^2*(SIN(RADIANS(G559))*SIN(RADIANS(E560))+COS(RADIANS(G559))*COS(RADIANS(E560))*COS(RADIANS(AF550))))</f>
        <v>#DIV/0!</v>
      </c>
      <c r="AG559" t="e">
        <f>IF(DEGREES(ACOS(SIN(RADIANS(G559))*SIN(RADIANS(E560))+COS(RADIANS(G559))*COS(RADIANS(E560))*COS(RADIANS(AG550))))&gt;90,0,$F$4*$F$5/E559^2*(SIN(RADIANS(G559))*SIN(RADIANS(E560))+COS(RADIANS(G559))*COS(RADIANS(E560))*COS(RADIANS(AG550))))</f>
        <v>#DIV/0!</v>
      </c>
      <c r="AH559" t="e">
        <f>IF(DEGREES(ACOS(SIN(RADIANS(G559))*SIN(RADIANS(E560))+COS(RADIANS(G559))*COS(RADIANS(E560))*COS(RADIANS(AH550))))&gt;90,0,$F$4*$F$5/E559^2*(SIN(RADIANS(G559))*SIN(RADIANS(E560))+COS(RADIANS(G559))*COS(RADIANS(E560))*COS(RADIANS(AH550))))</f>
        <v>#DIV/0!</v>
      </c>
      <c r="AI559" t="e">
        <f>IF(DEGREES(ACOS(SIN(RADIANS(G559))*SIN(RADIANS(E560))+COS(RADIANS(G559))*COS(RADIANS(E560))*COS(RADIANS(AI550))))&gt;90,0,$F$4*$F$5/E559^2*(SIN(RADIANS(G559))*SIN(RADIANS(E560))+COS(RADIANS(G559))*COS(RADIANS(E560))*COS(RADIANS(AI550))))</f>
        <v>#DIV/0!</v>
      </c>
      <c r="AJ559" t="e">
        <f>IF(DEGREES(ACOS(SIN(RADIANS(G559))*SIN(RADIANS(E560))+COS(RADIANS(G559))*COS(RADIANS(E560))*COS(RADIANS(AJ550))))&gt;90,0,$F$4*$F$5/E559^2*(SIN(RADIANS(G559))*SIN(RADIANS(E560))+COS(RADIANS(G559))*COS(RADIANS(E560))*COS(RADIANS(AJ550))))</f>
        <v>#DIV/0!</v>
      </c>
      <c r="AK559">
        <f>IF(DEGREES(ACOS(SIN(RADIANS(G559))*SIN(RADIANS(E560))+COS(RADIANS(G559))*COS(RADIANS(E560))*COS(RADIANS(AK550))))&gt;90,0,$F$4*$F$5/E559^2*(SIN(RADIANS(G559))*SIN(RADIANS(E560))+COS(RADIANS(G559))*COS(RADIANS(E560))*COS(RADIANS(AK550))))</f>
        <v>0</v>
      </c>
      <c r="AL559">
        <f>IF(DEGREES(ACOS(SIN(RADIANS(G559))*SIN(RADIANS(E560))+COS(RADIANS(G559))*COS(RADIANS(E560))*COS(RADIANS(AL550))))&gt;90,0,$F$4*$F$5/E559^2*(SIN(RADIANS(G559))*SIN(RADIANS(E560))+COS(RADIANS(G559))*COS(RADIANS(E560))*COS(RADIANS(AL550))))</f>
        <v>0</v>
      </c>
      <c r="AM559">
        <f>IF(DEGREES(ACOS(SIN(RADIANS(G559))*SIN(RADIANS(E560))+COS(RADIANS(G559))*COS(RADIANS(E560))*COS(RADIANS(AM550))))&gt;90,0,$F$4*$F$5/E559^2*(SIN(RADIANS(G559))*SIN(RADIANS(E560))+COS(RADIANS(G559))*COS(RADIANS(E560))*COS(RADIANS(AM550))))</f>
        <v>0</v>
      </c>
      <c r="AN559">
        <f>IF(DEGREES(ACOS(SIN(RADIANS(G559))*SIN(RADIANS(E560))+COS(RADIANS(G559))*COS(RADIANS(E560))*COS(RADIANS(AN550))))&gt;90,0,$F$4*$F$5/E559^2*(SIN(RADIANS(G559))*SIN(RADIANS(E560))+COS(RADIANS(G559))*COS(RADIANS(E560))*COS(RADIANS(AN550))))</f>
        <v>0</v>
      </c>
      <c r="AO559">
        <f>IF(DEGREES(ACOS(SIN(RADIANS(G559))*SIN(RADIANS(E560))+COS(RADIANS(G559))*COS(RADIANS(E560))*COS(RADIANS(AO550))))&gt;90,0,$F$4*$F$5/E559^2*(SIN(RADIANS(G559))*SIN(RADIANS(E560))+COS(RADIANS(G559))*COS(RADIANS(E560))*COS(RADIANS(AO550))))</f>
        <v>0</v>
      </c>
      <c r="AP559">
        <f>IF(DEGREES(ACOS(SIN(RADIANS(G559))*SIN(RADIANS(E560))+COS(RADIANS(G559))*COS(RADIANS(E560))*COS(RADIANS(AP550))))&gt;90,0,$F$4*$F$5/E559^2*(SIN(RADIANS(G559))*SIN(RADIANS(E560))+COS(RADIANS(G559))*COS(RADIANS(E560))*COS(RADIANS(AP550))))</f>
        <v>0</v>
      </c>
      <c r="AQ559">
        <f>IF(DEGREES(ACOS(SIN(RADIANS(G559))*SIN(RADIANS(E560))+COS(RADIANS(G559))*COS(RADIANS(E560))*COS(RADIANS(AQ550))))&gt;90,0,$F$4*$F$5/E559^2*(SIN(RADIANS(G559))*SIN(RADIANS(E560))+COS(RADIANS(G559))*COS(RADIANS(E560))*COS(RADIANS(AQ550))))</f>
        <v>0</v>
      </c>
      <c r="AR559">
        <f>IF(DEGREES(ACOS(SIN(RADIANS(G559))*SIN(RADIANS(E560))+COS(RADIANS(G559))*COS(RADIANS(E560))*COS(RADIANS(AR550))))&gt;90,0,$F$4*$F$5/E559^2*(SIN(RADIANS(G559))*SIN(RADIANS(E560))+COS(RADIANS(G559))*COS(RADIANS(E560))*COS(RADIANS(AR550))))</f>
        <v>0</v>
      </c>
    </row>
    <row r="560" spans="2:44" x14ac:dyDescent="0.5">
      <c r="B560" s="40" t="s">
        <v>735</v>
      </c>
      <c r="E560">
        <f>IF($F$8&gt;90,180-$F$8,$F$8)*SIN(RADIANS(E554))</f>
        <v>0</v>
      </c>
      <c r="G560">
        <v>10</v>
      </c>
      <c r="I560">
        <f>IF(DEGREES(ACOS(SIN(RADIANS(G560))*SIN(RADIANS(E560))+COS(RADIANS(G560))*COS(RADIANS(E560))*COS(RADIANS(I550))))&gt;90,0,$F$4*$F$5/E559^2*(SIN(RADIANS(G560))*SIN(RADIANS(E560))+COS(RADIANS(G560))*COS(RADIANS(E560))*COS(RADIANS(I550))))</f>
        <v>0</v>
      </c>
      <c r="J560">
        <f>IF(DEGREES(ACOS(SIN(RADIANS(G560))*SIN(RADIANS(E560))+COS(RADIANS(G560))*COS(RADIANS(E560))*COS(RADIANS(J550))))&gt;90,0,$F$4*$F$5/E559^2*(SIN(RADIANS(G560))*SIN(RADIANS(E560))+COS(RADIANS(G560))*COS(RADIANS(E560))*COS(RADIANS(J550))))</f>
        <v>0</v>
      </c>
      <c r="K560">
        <f>IF(DEGREES(ACOS(SIN(RADIANS(G560))*SIN(RADIANS(E560))+COS(RADIANS(G560))*COS(RADIANS(E560))*COS(RADIANS(K550))))&gt;90,0,$F$4*$F$5/E559^2*(SIN(RADIANS(G560))*SIN(RADIANS(E560))+COS(RADIANS(G560))*COS(RADIANS(E560))*COS(RADIANS(K550))))</f>
        <v>0</v>
      </c>
      <c r="L560">
        <f>IF(DEGREES(ACOS(SIN(RADIANS(G560))*SIN(RADIANS(E560))+COS(RADIANS(G560))*COS(RADIANS(E560))*COS(RADIANS(L550))))&gt;90,0,$F$4*$F$5/E559^2*(SIN(RADIANS(G560))*SIN(RADIANS(E560))+COS(RADIANS(G560))*COS(RADIANS(E560))*COS(RADIANS(L550))))</f>
        <v>0</v>
      </c>
      <c r="M560">
        <f>IF(DEGREES(ACOS(SIN(RADIANS(G560))*SIN(RADIANS(E560))+COS(RADIANS(G560))*COS(RADIANS(E560))*COS(RADIANS(M550))))&gt;90,0,$F$4*$F$5/E559^2*(SIN(RADIANS(G560))*SIN(RADIANS(E560))+COS(RADIANS(G560))*COS(RADIANS(E560))*COS(RADIANS(M550))))</f>
        <v>0</v>
      </c>
      <c r="N560">
        <f>IF(DEGREES(ACOS(SIN(RADIANS(G560))*SIN(RADIANS(E560))+COS(RADIANS(G560))*COS(RADIANS(E560))*COS(RADIANS(N550))))&gt;90,0,$F$4*$F$5/E559^2*(SIN(RADIANS(G560))*SIN(RADIANS(E560))+COS(RADIANS(G560))*COS(RADIANS(E560))*COS(RADIANS(N550))))</f>
        <v>0</v>
      </c>
      <c r="O560">
        <f>IF(DEGREES(ACOS(SIN(RADIANS(G560))*SIN(RADIANS(E560))+COS(RADIANS(G560))*COS(RADIANS(E560))*COS(RADIANS(O550))))&gt;90,0,$F$4*$F$5/E559^2*(SIN(RADIANS(G560))*SIN(RADIANS(E560))+COS(RADIANS(G560))*COS(RADIANS(E560))*COS(RADIANS(O550))))</f>
        <v>0</v>
      </c>
      <c r="P560">
        <f>IF(DEGREES(ACOS(SIN(RADIANS(G560))*SIN(RADIANS(E560))+COS(RADIANS(G560))*COS(RADIANS(E560))*COS(RADIANS(P550))))&gt;90,0,$F$4*$F$5/E559^2*(SIN(RADIANS(G560))*SIN(RADIANS(E560))+COS(RADIANS(G560))*COS(RADIANS(E560))*COS(RADIANS(P550))))</f>
        <v>0</v>
      </c>
      <c r="Q560">
        <f>IF(DEGREES(ACOS(SIN(RADIANS(G560))*SIN(RADIANS(E560))+COS(RADIANS(G560))*COS(RADIANS(E560))*COS(RADIANS(Q550))))&gt;90,0,$F$4*$F$5/E559^2*(SIN(RADIANS(G560))*SIN(RADIANS(E560))+COS(RADIANS(G560))*COS(RADIANS(E560))*COS(RADIANS(Q550))))</f>
        <v>0</v>
      </c>
      <c r="R560" t="e">
        <f>IF(DEGREES(ACOS(SIN(RADIANS(G560))*SIN(RADIANS(E560))+COS(RADIANS(G560))*COS(RADIANS(E560))*COS(RADIANS(R550))))&gt;90,0,$F$4*$F$5/E559^2*(SIN(RADIANS(G560))*SIN(RADIANS(E560))+COS(RADIANS(G560))*COS(RADIANS(E560))*COS(RADIANS(R550))))</f>
        <v>#DIV/0!</v>
      </c>
      <c r="S560" t="e">
        <f>IF(DEGREES(ACOS(SIN(RADIANS(G560))*SIN(RADIANS(E560))+COS(RADIANS(G560))*COS(RADIANS(E560))*COS(RADIANS(S550))))&gt;90,0,$F$4*$F$5/E559^2*(SIN(RADIANS(G560))*SIN(RADIANS(E560))+COS(RADIANS(G560))*COS(RADIANS(E560))*COS(RADIANS(S550))))</f>
        <v>#DIV/0!</v>
      </c>
      <c r="T560" t="e">
        <f>IF(DEGREES(ACOS(SIN(RADIANS(G560))*SIN(RADIANS(E560))+COS(RADIANS(G560))*COS(RADIANS(E560))*COS(RADIANS(T550))))&gt;90,0,$F$4*$F$5/E559^2*(SIN(RADIANS(G560))*SIN(RADIANS(E560))+COS(RADIANS(G560))*COS(RADIANS(E560))*COS(RADIANS(T550))))</f>
        <v>#DIV/0!</v>
      </c>
      <c r="U560" t="e">
        <f>IF(DEGREES(ACOS(SIN(RADIANS(G560))*SIN(RADIANS(E560))+COS(RADIANS(G560))*COS(RADIANS(E560))*COS(RADIANS(U550))))&gt;90,0,$F$4*$F$5/E559^2*(SIN(RADIANS(G560))*SIN(RADIANS(E560))+COS(RADIANS(G560))*COS(RADIANS(E560))*COS(RADIANS(U550))))</f>
        <v>#DIV/0!</v>
      </c>
      <c r="V560" t="e">
        <f>IF(DEGREES(ACOS(SIN(RADIANS(G560))*SIN(RADIANS(E560))+COS(RADIANS(G560))*COS(RADIANS(E560))*COS(RADIANS(V550))))&gt;90,0,$F$4*$F$5/E559^2*(SIN(RADIANS(G560))*SIN(RADIANS(E560))+COS(RADIANS(G560))*COS(RADIANS(E560))*COS(RADIANS(V550))))</f>
        <v>#DIV/0!</v>
      </c>
      <c r="W560" t="e">
        <f>IF(DEGREES(ACOS(SIN(RADIANS(G560))*SIN(RADIANS(E560))+COS(RADIANS(G560))*COS(RADIANS(E560))*COS(RADIANS(W550))))&gt;90,0,$F$4*$F$5/E559^2*(SIN(RADIANS(G560))*SIN(RADIANS(E560))+COS(RADIANS(G560))*COS(RADIANS(E560))*COS(RADIANS(W550))))</f>
        <v>#DIV/0!</v>
      </c>
      <c r="X560" t="e">
        <f>IF(DEGREES(ACOS(SIN(RADIANS(G560))*SIN(RADIANS(E560))+COS(RADIANS(G560))*COS(RADIANS(E560))*COS(RADIANS(X550))))&gt;90,0,$F$4*$F$5/E559^2*(SIN(RADIANS(G560))*SIN(RADIANS(E560))+COS(RADIANS(G560))*COS(RADIANS(E560))*COS(RADIANS(X550))))</f>
        <v>#DIV/0!</v>
      </c>
      <c r="Y560" t="e">
        <f>IF(DEGREES(ACOS(SIN(RADIANS(G560))*SIN(RADIANS(E560))+COS(RADIANS(G560))*COS(RADIANS(E560))*COS(RADIANS(Y550))))&gt;90,0,$F$4*$F$5/E559^2*(SIN(RADIANS(G560))*SIN(RADIANS(E560))+COS(RADIANS(G560))*COS(RADIANS(E560))*COS(RADIANS(Y550))))</f>
        <v>#DIV/0!</v>
      </c>
      <c r="Z560" t="e">
        <f>IF(DEGREES(ACOS(SIN(RADIANS(G560))*SIN(RADIANS(E560))+COS(RADIANS(G560))*COS(RADIANS(E560))*COS(RADIANS(Z550))))&gt;90,0,$F$4*$F$5/E559^2*(SIN(RADIANS(G560))*SIN(RADIANS(E560))+COS(RADIANS(G560))*COS(RADIANS(E560))*COS(RADIANS(Z550))))</f>
        <v>#DIV/0!</v>
      </c>
      <c r="AA560" t="e">
        <f>IF(DEGREES(ACOS(SIN(RADIANS(G560))*SIN(RADIANS(E560))+COS(RADIANS(G560))*COS(RADIANS(E560))*COS(RADIANS(AA550))))&gt;90,0,$F$4*$F$5/E559^2*(SIN(RADIANS(G560))*SIN(RADIANS(E560))+COS(RADIANS(G560))*COS(RADIANS(E560))*COS(RADIANS(AA550))))</f>
        <v>#DIV/0!</v>
      </c>
      <c r="AB560" t="e">
        <f>IF(DEGREES(ACOS(SIN(RADIANS(G560))*SIN(RADIANS(E560))+COS(RADIANS(G560))*COS(RADIANS(E560))*COS(RADIANS(AB550))))&gt;90,0,$F$4*$F$5/E559^2*(SIN(RADIANS(G560))*SIN(RADIANS(E560))+COS(RADIANS(G560))*COS(RADIANS(E560))*COS(RADIANS(AB550))))</f>
        <v>#DIV/0!</v>
      </c>
      <c r="AC560" t="e">
        <f>IF(DEGREES(ACOS(SIN(RADIANS(G560))*SIN(RADIANS(E560))+COS(RADIANS(G560))*COS(RADIANS(E560))*COS(RADIANS(AC550))))&gt;90,0,$F$4*$F$5/E559^2*(SIN(RADIANS(G560))*SIN(RADIANS(E560))+COS(RADIANS(G560))*COS(RADIANS(E560))*COS(RADIANS(AC550))))</f>
        <v>#DIV/0!</v>
      </c>
      <c r="AD560" t="e">
        <f>IF(DEGREES(ACOS(SIN(RADIANS(G560))*SIN(RADIANS(E560))+COS(RADIANS(G560))*COS(RADIANS(E560))*COS(RADIANS(AD550))))&gt;90,0,$F$4*$F$5/E559^2*(SIN(RADIANS(G560))*SIN(RADIANS(E560))+COS(RADIANS(G560))*COS(RADIANS(E560))*COS(RADIANS(AD550))))</f>
        <v>#DIV/0!</v>
      </c>
      <c r="AE560" t="e">
        <f>IF(DEGREES(ACOS(SIN(RADIANS(G560))*SIN(RADIANS(E560))+COS(RADIANS(G560))*COS(RADIANS(E560))*COS(RADIANS(AE550))))&gt;90,0,$F$4*$F$5/E559^2*(SIN(RADIANS(G560))*SIN(RADIANS(E560))+COS(RADIANS(G560))*COS(RADIANS(E560))*COS(RADIANS(AE550))))</f>
        <v>#DIV/0!</v>
      </c>
      <c r="AF560" t="e">
        <f>IF(DEGREES(ACOS(SIN(RADIANS(G560))*SIN(RADIANS(E560))+COS(RADIANS(G560))*COS(RADIANS(E560))*COS(RADIANS(AF550))))&gt;90,0,$F$4*$F$5/E559^2*(SIN(RADIANS(G560))*SIN(RADIANS(E560))+COS(RADIANS(G560))*COS(RADIANS(E560))*COS(RADIANS(AF550))))</f>
        <v>#DIV/0!</v>
      </c>
      <c r="AG560" t="e">
        <f>IF(DEGREES(ACOS(SIN(RADIANS(G560))*SIN(RADIANS(E560))+COS(RADIANS(G560))*COS(RADIANS(E560))*COS(RADIANS(AG550))))&gt;90,0,$F$4*$F$5/E559^2*(SIN(RADIANS(G560))*SIN(RADIANS(E560))+COS(RADIANS(G560))*COS(RADIANS(E560))*COS(RADIANS(AG550))))</f>
        <v>#DIV/0!</v>
      </c>
      <c r="AH560" t="e">
        <f>IF(DEGREES(ACOS(SIN(RADIANS(G560))*SIN(RADIANS(E560))+COS(RADIANS(G560))*COS(RADIANS(E560))*COS(RADIANS(AH550))))&gt;90,0,$F$4*$F$5/E559^2*(SIN(RADIANS(G560))*SIN(RADIANS(E560))+COS(RADIANS(G560))*COS(RADIANS(E560))*COS(RADIANS(AH550))))</f>
        <v>#DIV/0!</v>
      </c>
      <c r="AI560" t="e">
        <f>IF(DEGREES(ACOS(SIN(RADIANS(G560))*SIN(RADIANS(E560))+COS(RADIANS(G560))*COS(RADIANS(E560))*COS(RADIANS(AI550))))&gt;90,0,$F$4*$F$5/E559^2*(SIN(RADIANS(G560))*SIN(RADIANS(E560))+COS(RADIANS(G560))*COS(RADIANS(E560))*COS(RADIANS(AI550))))</f>
        <v>#DIV/0!</v>
      </c>
      <c r="AJ560" t="e">
        <f>IF(DEGREES(ACOS(SIN(RADIANS(G560))*SIN(RADIANS(E560))+COS(RADIANS(G560))*COS(RADIANS(E560))*COS(RADIANS(AJ550))))&gt;90,0,$F$4*$F$5/E559^2*(SIN(RADIANS(G560))*SIN(RADIANS(E560))+COS(RADIANS(G560))*COS(RADIANS(E560))*COS(RADIANS(AJ550))))</f>
        <v>#DIV/0!</v>
      </c>
      <c r="AK560">
        <f>IF(DEGREES(ACOS(SIN(RADIANS(G560))*SIN(RADIANS(E560))+COS(RADIANS(G560))*COS(RADIANS(E560))*COS(RADIANS(AK550))))&gt;90,0,$F$4*$F$5/E559^2*(SIN(RADIANS(G560))*SIN(RADIANS(E560))+COS(RADIANS(G560))*COS(RADIANS(E560))*COS(RADIANS(AK550))))</f>
        <v>0</v>
      </c>
      <c r="AL560">
        <f>IF(DEGREES(ACOS(SIN(RADIANS(G560))*SIN(RADIANS(E560))+COS(RADIANS(G560))*COS(RADIANS(E560))*COS(RADIANS(AL550))))&gt;90,0,$F$4*$F$5/E559^2*(SIN(RADIANS(G560))*SIN(RADIANS(E560))+COS(RADIANS(G560))*COS(RADIANS(E560))*COS(RADIANS(AL550))))</f>
        <v>0</v>
      </c>
      <c r="AM560">
        <f>IF(DEGREES(ACOS(SIN(RADIANS(G560))*SIN(RADIANS(E560))+COS(RADIANS(G560))*COS(RADIANS(E560))*COS(RADIANS(AM550))))&gt;90,0,$F$4*$F$5/E559^2*(SIN(RADIANS(G560))*SIN(RADIANS(E560))+COS(RADIANS(G560))*COS(RADIANS(E560))*COS(RADIANS(AM550))))</f>
        <v>0</v>
      </c>
      <c r="AN560">
        <f>IF(DEGREES(ACOS(SIN(RADIANS(G560))*SIN(RADIANS(E560))+COS(RADIANS(G560))*COS(RADIANS(E560))*COS(RADIANS(AN550))))&gt;90,0,$F$4*$F$5/E559^2*(SIN(RADIANS(G560))*SIN(RADIANS(E560))+COS(RADIANS(G560))*COS(RADIANS(E560))*COS(RADIANS(AN550))))</f>
        <v>0</v>
      </c>
      <c r="AO560">
        <f>IF(DEGREES(ACOS(SIN(RADIANS(G560))*SIN(RADIANS(E560))+COS(RADIANS(G560))*COS(RADIANS(E560))*COS(RADIANS(AO550))))&gt;90,0,$F$4*$F$5/E559^2*(SIN(RADIANS(G560))*SIN(RADIANS(E560))+COS(RADIANS(G560))*COS(RADIANS(E560))*COS(RADIANS(AO550))))</f>
        <v>0</v>
      </c>
      <c r="AP560">
        <f>IF(DEGREES(ACOS(SIN(RADIANS(G560))*SIN(RADIANS(E560))+COS(RADIANS(G560))*COS(RADIANS(E560))*COS(RADIANS(AP550))))&gt;90,0,$F$4*$F$5/E559^2*(SIN(RADIANS(G560))*SIN(RADIANS(E560))+COS(RADIANS(G560))*COS(RADIANS(E560))*COS(RADIANS(AP550))))</f>
        <v>0</v>
      </c>
      <c r="AQ560">
        <f>IF(DEGREES(ACOS(SIN(RADIANS(G560))*SIN(RADIANS(E560))+COS(RADIANS(G560))*COS(RADIANS(E560))*COS(RADIANS(AQ550))))&gt;90,0,$F$4*$F$5/E559^2*(SIN(RADIANS(G560))*SIN(RADIANS(E560))+COS(RADIANS(G560))*COS(RADIANS(E560))*COS(RADIANS(AQ550))))</f>
        <v>0</v>
      </c>
      <c r="AR560">
        <f>IF(DEGREES(ACOS(SIN(RADIANS(G560))*SIN(RADIANS(E560))+COS(RADIANS(G560))*COS(RADIANS(E560))*COS(RADIANS(AR550))))&gt;90,0,$F$4*$F$5/E559^2*(SIN(RADIANS(G560))*SIN(RADIANS(E560))+COS(RADIANS(G560))*COS(RADIANS(E560))*COS(RADIANS(AR550))))</f>
        <v>0</v>
      </c>
    </row>
    <row r="561" spans="2:44" x14ac:dyDescent="0.5">
      <c r="B561" s="40" t="s">
        <v>786</v>
      </c>
      <c r="E561">
        <f>IF($F$10=0,IF(E552&lt;360,E552,E552-360),($F$10+1)*E552)</f>
        <v>220</v>
      </c>
      <c r="G561">
        <v>0</v>
      </c>
      <c r="I561">
        <f>IF(DEGREES(ACOS(SIN(RADIANS(G561))*SIN(RADIANS(E560))+COS(RADIANS(G561))*COS(RADIANS(E560))*COS(RADIANS(I550))))&gt;90,0,$F$4*$F$5/E559^2*(SIN(RADIANS(G561))*SIN(RADIANS(E560))+COS(RADIANS(G561))*COS(RADIANS(E560))*COS(RADIANS(I550))))</f>
        <v>0</v>
      </c>
      <c r="J561">
        <f>IF(DEGREES(ACOS(SIN(RADIANS(G561))*SIN(RADIANS(E560))+COS(RADIANS(G561))*COS(RADIANS(E560))*COS(RADIANS(J550))))&gt;90,0,$F$4*$F$5/E559^2*(SIN(RADIANS(G561))*SIN(RADIANS(E560))+COS(RADIANS(G561))*COS(RADIANS(E560))*COS(RADIANS(J550))))</f>
        <v>0</v>
      </c>
      <c r="K561">
        <f>IF(DEGREES(ACOS(SIN(RADIANS(G561))*SIN(RADIANS(E560))+COS(RADIANS(G561))*COS(RADIANS(E560))*COS(RADIANS(K550))))&gt;90,0,$F$4*$F$5/E559^2*(SIN(RADIANS(G561))*SIN(RADIANS(E560))+COS(RADIANS(G561))*COS(RADIANS(E560))*COS(RADIANS(K550))))</f>
        <v>0</v>
      </c>
      <c r="L561">
        <f>IF(DEGREES(ACOS(SIN(RADIANS(G561))*SIN(RADIANS(E560))+COS(RADIANS(G561))*COS(RADIANS(E560))*COS(RADIANS(L550))))&gt;90,0,$F$4*$F$5/E559^2*(SIN(RADIANS(G561))*SIN(RADIANS(E560))+COS(RADIANS(G561))*COS(RADIANS(E560))*COS(RADIANS(L550))))</f>
        <v>0</v>
      </c>
      <c r="M561">
        <f>IF(DEGREES(ACOS(SIN(RADIANS(G561))*SIN(RADIANS(E560))+COS(RADIANS(G561))*COS(RADIANS(E560))*COS(RADIANS(M550))))&gt;90,0,$F$4*$F$5/E559^2*(SIN(RADIANS(G561))*SIN(RADIANS(E560))+COS(RADIANS(G561))*COS(RADIANS(E560))*COS(RADIANS(M550))))</f>
        <v>0</v>
      </c>
      <c r="N561">
        <f>IF(DEGREES(ACOS(SIN(RADIANS(G561))*SIN(RADIANS(E560))+COS(RADIANS(G561))*COS(RADIANS(E560))*COS(RADIANS(N550))))&gt;90,0,$F$4*$F$5/E559^2*(SIN(RADIANS(G561))*SIN(RADIANS(E560))+COS(RADIANS(G561))*COS(RADIANS(E560))*COS(RADIANS(N550))))</f>
        <v>0</v>
      </c>
      <c r="O561">
        <f>IF(DEGREES(ACOS(SIN(RADIANS(G561))*SIN(RADIANS(E560))+COS(RADIANS(G561))*COS(RADIANS(E560))*COS(RADIANS(O550))))&gt;90,0,$F$4*$F$5/E559^2*(SIN(RADIANS(G561))*SIN(RADIANS(E560))+COS(RADIANS(G561))*COS(RADIANS(E560))*COS(RADIANS(O550))))</f>
        <v>0</v>
      </c>
      <c r="P561">
        <f>IF(DEGREES(ACOS(SIN(RADIANS(G561))*SIN(RADIANS(E560))+COS(RADIANS(G561))*COS(RADIANS(E560))*COS(RADIANS(P550))))&gt;90,0,$F$4*$F$5/E559^2*(SIN(RADIANS(G561))*SIN(RADIANS(E560))+COS(RADIANS(G561))*COS(RADIANS(E560))*COS(RADIANS(P550))))</f>
        <v>0</v>
      </c>
      <c r="Q561">
        <f>IF(DEGREES(ACOS(SIN(RADIANS(G561))*SIN(RADIANS(E560))+COS(RADIANS(G561))*COS(RADIANS(E560))*COS(RADIANS(Q550))))&gt;90,0,$F$4*$F$5/E559^2*(SIN(RADIANS(G561))*SIN(RADIANS(E560))+COS(RADIANS(G561))*COS(RADIANS(E560))*COS(RADIANS(Q550))))</f>
        <v>0</v>
      </c>
      <c r="R561" t="e">
        <f>IF(DEGREES(ACOS(SIN(RADIANS(G561))*SIN(RADIANS(E560))+COS(RADIANS(G561))*COS(RADIANS(E560))*COS(RADIANS(R550))))&gt;90,0,$F$4*$F$5/E559^2*(SIN(RADIANS(G561))*SIN(RADIANS(E560))+COS(RADIANS(G561))*COS(RADIANS(E560))*COS(RADIANS(R550))))</f>
        <v>#DIV/0!</v>
      </c>
      <c r="S561" t="e">
        <f>IF(DEGREES(ACOS(SIN(RADIANS(G561))*SIN(RADIANS(E560))+COS(RADIANS(G561))*COS(RADIANS(E560))*COS(RADIANS(S550))))&gt;90,0,$F$4*$F$5/E559^2*(SIN(RADIANS(G561))*SIN(RADIANS(E560))+COS(RADIANS(G561))*COS(RADIANS(E560))*COS(RADIANS(S550))))</f>
        <v>#DIV/0!</v>
      </c>
      <c r="T561" t="e">
        <f>IF(DEGREES(ACOS(SIN(RADIANS(G561))*SIN(RADIANS(E560))+COS(RADIANS(G561))*COS(RADIANS(E560))*COS(RADIANS(T550))))&gt;90,0,$F$4*$F$5/E559^2*(SIN(RADIANS(G561))*SIN(RADIANS(E560))+COS(RADIANS(G561))*COS(RADIANS(E560))*COS(RADIANS(T550))))</f>
        <v>#DIV/0!</v>
      </c>
      <c r="U561" t="e">
        <f>IF(DEGREES(ACOS(SIN(RADIANS(G561))*SIN(RADIANS(E560))+COS(RADIANS(G561))*COS(RADIANS(E560))*COS(RADIANS(U550))))&gt;90,0,$F$4*$F$5/E559^2*(SIN(RADIANS(G561))*SIN(RADIANS(E560))+COS(RADIANS(G561))*COS(RADIANS(E560))*COS(RADIANS(U550))))</f>
        <v>#DIV/0!</v>
      </c>
      <c r="V561" t="e">
        <f>IF(DEGREES(ACOS(SIN(RADIANS(G561))*SIN(RADIANS(E560))+COS(RADIANS(G561))*COS(RADIANS(E560))*COS(RADIANS(V550))))&gt;90,0,$F$4*$F$5/E559^2*(SIN(RADIANS(G561))*SIN(RADIANS(E560))+COS(RADIANS(G561))*COS(RADIANS(E560))*COS(RADIANS(V550))))</f>
        <v>#DIV/0!</v>
      </c>
      <c r="W561" t="e">
        <f>IF(DEGREES(ACOS(SIN(RADIANS(G561))*SIN(RADIANS(E560))+COS(RADIANS(G561))*COS(RADIANS(E560))*COS(RADIANS(W550))))&gt;90,0,$F$4*$F$5/E559^2*(SIN(RADIANS(G561))*SIN(RADIANS(E560))+COS(RADIANS(G561))*COS(RADIANS(E560))*COS(RADIANS(W550))))</f>
        <v>#DIV/0!</v>
      </c>
      <c r="X561" t="e">
        <f>IF(DEGREES(ACOS(SIN(RADIANS(G561))*SIN(RADIANS(E560))+COS(RADIANS(G561))*COS(RADIANS(E560))*COS(RADIANS(X550))))&gt;90,0,$F$4*$F$5/E559^2*(SIN(RADIANS(G561))*SIN(RADIANS(E560))+COS(RADIANS(G561))*COS(RADIANS(E560))*COS(RADIANS(X550))))</f>
        <v>#DIV/0!</v>
      </c>
      <c r="Y561" t="e">
        <f>IF(DEGREES(ACOS(SIN(RADIANS(G561))*SIN(RADIANS(E560))+COS(RADIANS(G561))*COS(RADIANS(E560))*COS(RADIANS(Y550))))&gt;90,0,$F$4*$F$5/E559^2*(SIN(RADIANS(G561))*SIN(RADIANS(E560))+COS(RADIANS(G561))*COS(RADIANS(E560))*COS(RADIANS(Y550))))</f>
        <v>#DIV/0!</v>
      </c>
      <c r="Z561" t="e">
        <f>IF(DEGREES(ACOS(SIN(RADIANS(G561))*SIN(RADIANS(E560))+COS(RADIANS(G561))*COS(RADIANS(E560))*COS(RADIANS(Z550))))&gt;90,0,$F$4*$F$5/E559^2*(SIN(RADIANS(G561))*SIN(RADIANS(E560))+COS(RADIANS(G561))*COS(RADIANS(E560))*COS(RADIANS(Z550))))</f>
        <v>#DIV/0!</v>
      </c>
      <c r="AA561" t="e">
        <f>IF(DEGREES(ACOS(SIN(RADIANS(G561))*SIN(RADIANS(E560))+COS(RADIANS(G561))*COS(RADIANS(E560))*COS(RADIANS(AA550))))&gt;90,0,$F$4*$F$5/E559^2*(SIN(RADIANS(G561))*SIN(RADIANS(E560))+COS(RADIANS(G561))*COS(RADIANS(E560))*COS(RADIANS(AA550))))</f>
        <v>#DIV/0!</v>
      </c>
      <c r="AB561" t="e">
        <f>IF(DEGREES(ACOS(SIN(RADIANS(G561))*SIN(RADIANS(E560))+COS(RADIANS(G561))*COS(RADIANS(E560))*COS(RADIANS(AB550))))&gt;90,0,$F$4*$F$5/E559^2*(SIN(RADIANS(G561))*SIN(RADIANS(E560))+COS(RADIANS(G561))*COS(RADIANS(E560))*COS(RADIANS(AB550))))</f>
        <v>#DIV/0!</v>
      </c>
      <c r="AC561" t="e">
        <f>IF(DEGREES(ACOS(SIN(RADIANS(G561))*SIN(RADIANS(E560))+COS(RADIANS(G561))*COS(RADIANS(E560))*COS(RADIANS(AC550))))&gt;90,0,$F$4*$F$5/E559^2*(SIN(RADIANS(G561))*SIN(RADIANS(E560))+COS(RADIANS(G561))*COS(RADIANS(E560))*COS(RADIANS(AC550))))</f>
        <v>#DIV/0!</v>
      </c>
      <c r="AD561" t="e">
        <f>IF(DEGREES(ACOS(SIN(RADIANS(G561))*SIN(RADIANS(E560))+COS(RADIANS(G561))*COS(RADIANS(E560))*COS(RADIANS(AD550))))&gt;90,0,$F$4*$F$5/E559^2*(SIN(RADIANS(G561))*SIN(RADIANS(E560))+COS(RADIANS(G561))*COS(RADIANS(E560))*COS(RADIANS(AD550))))</f>
        <v>#DIV/0!</v>
      </c>
      <c r="AE561" t="e">
        <f>IF(DEGREES(ACOS(SIN(RADIANS(G561))*SIN(RADIANS(E560))+COS(RADIANS(G561))*COS(RADIANS(E560))*COS(RADIANS(AE550))))&gt;90,0,$F$4*$F$5/E559^2*(SIN(RADIANS(G561))*SIN(RADIANS(E560))+COS(RADIANS(G561))*COS(RADIANS(E560))*COS(RADIANS(AE550))))</f>
        <v>#DIV/0!</v>
      </c>
      <c r="AF561" t="e">
        <f>IF(DEGREES(ACOS(SIN(RADIANS(G561))*SIN(RADIANS(E560))+COS(RADIANS(G561))*COS(RADIANS(E560))*COS(RADIANS(AF550))))&gt;90,0,$F$4*$F$5/E559^2*(SIN(RADIANS(G561))*SIN(RADIANS(E560))+COS(RADIANS(G561))*COS(RADIANS(E560))*COS(RADIANS(AF550))))</f>
        <v>#DIV/0!</v>
      </c>
      <c r="AG561" t="e">
        <f>IF(DEGREES(ACOS(SIN(RADIANS(G561))*SIN(RADIANS(E560))+COS(RADIANS(G561))*COS(RADIANS(E560))*COS(RADIANS(AG550))))&gt;90,0,$F$4*$F$5/E559^2*(SIN(RADIANS(G561))*SIN(RADIANS(E560))+COS(RADIANS(G561))*COS(RADIANS(E560))*COS(RADIANS(AG550))))</f>
        <v>#DIV/0!</v>
      </c>
      <c r="AH561" t="e">
        <f>IF(DEGREES(ACOS(SIN(RADIANS(G561))*SIN(RADIANS(E560))+COS(RADIANS(G561))*COS(RADIANS(E560))*COS(RADIANS(AH550))))&gt;90,0,$F$4*$F$5/E559^2*(SIN(RADIANS(G561))*SIN(RADIANS(E560))+COS(RADIANS(G561))*COS(RADIANS(E560))*COS(RADIANS(AH550))))</f>
        <v>#DIV/0!</v>
      </c>
      <c r="AI561" t="e">
        <f>IF(DEGREES(ACOS(SIN(RADIANS(G561))*SIN(RADIANS(E560))+COS(RADIANS(G561))*COS(RADIANS(E560))*COS(RADIANS(AI550))))&gt;90,0,$F$4*$F$5/E559^2*(SIN(RADIANS(G561))*SIN(RADIANS(E560))+COS(RADIANS(G561))*COS(RADIANS(E560))*COS(RADIANS(AI550))))</f>
        <v>#DIV/0!</v>
      </c>
      <c r="AJ561" t="e">
        <f>IF(DEGREES(ACOS(SIN(RADIANS(G561))*SIN(RADIANS(E560))+COS(RADIANS(G561))*COS(RADIANS(E560))*COS(RADIANS(AJ550))))&gt;90,0,$F$4*$F$5/E559^2*(SIN(RADIANS(G561))*SIN(RADIANS(E560))+COS(RADIANS(G561))*COS(RADIANS(E560))*COS(RADIANS(AJ550))))</f>
        <v>#DIV/0!</v>
      </c>
      <c r="AK561">
        <f>IF(DEGREES(ACOS(SIN(RADIANS(G561))*SIN(RADIANS(E560))+COS(RADIANS(G561))*COS(RADIANS(E560))*COS(RADIANS(AK550))))&gt;90,0,$F$4*$F$5/E559^2*(SIN(RADIANS(G561))*SIN(RADIANS(E560))+COS(RADIANS(G561))*COS(RADIANS(E560))*COS(RADIANS(AK550))))</f>
        <v>0</v>
      </c>
      <c r="AL561">
        <f>IF(DEGREES(ACOS(SIN(RADIANS(G561))*SIN(RADIANS(E560))+COS(RADIANS(G561))*COS(RADIANS(E560))*COS(RADIANS(AL550))))&gt;90,0,$F$4*$F$5/E559^2*(SIN(RADIANS(G561))*SIN(RADIANS(E560))+COS(RADIANS(G561))*COS(RADIANS(E560))*COS(RADIANS(AL550))))</f>
        <v>0</v>
      </c>
      <c r="AM561">
        <f>IF(DEGREES(ACOS(SIN(RADIANS(G561))*SIN(RADIANS(E560))+COS(RADIANS(G561))*COS(RADIANS(E560))*COS(RADIANS(AM550))))&gt;90,0,$F$4*$F$5/E559^2*(SIN(RADIANS(G561))*SIN(RADIANS(E560))+COS(RADIANS(G561))*COS(RADIANS(E560))*COS(RADIANS(AM550))))</f>
        <v>0</v>
      </c>
      <c r="AN561">
        <f>IF(DEGREES(ACOS(SIN(RADIANS(G561))*SIN(RADIANS(E560))+COS(RADIANS(G561))*COS(RADIANS(E560))*COS(RADIANS(AN550))))&gt;90,0,$F$4*$F$5/E559^2*(SIN(RADIANS(G561))*SIN(RADIANS(E560))+COS(RADIANS(G561))*COS(RADIANS(E560))*COS(RADIANS(AN550))))</f>
        <v>0</v>
      </c>
      <c r="AO561">
        <f>IF(DEGREES(ACOS(SIN(RADIANS(G561))*SIN(RADIANS(E560))+COS(RADIANS(G561))*COS(RADIANS(E560))*COS(RADIANS(AO550))))&gt;90,0,$F$4*$F$5/E559^2*(SIN(RADIANS(G561))*SIN(RADIANS(E560))+COS(RADIANS(G561))*COS(RADIANS(E560))*COS(RADIANS(AO550))))</f>
        <v>0</v>
      </c>
      <c r="AP561">
        <f>IF(DEGREES(ACOS(SIN(RADIANS(G561))*SIN(RADIANS(E560))+COS(RADIANS(G561))*COS(RADIANS(E560))*COS(RADIANS(AP550))))&gt;90,0,$F$4*$F$5/E559^2*(SIN(RADIANS(G561))*SIN(RADIANS(E560))+COS(RADIANS(G561))*COS(RADIANS(E560))*COS(RADIANS(AP550))))</f>
        <v>0</v>
      </c>
      <c r="AQ561">
        <f>IF(DEGREES(ACOS(SIN(RADIANS(G561))*SIN(RADIANS(E560))+COS(RADIANS(G561))*COS(RADIANS(E560))*COS(RADIANS(AQ550))))&gt;90,0,$F$4*$F$5/E559^2*(SIN(RADIANS(G561))*SIN(RADIANS(E560))+COS(RADIANS(G561))*COS(RADIANS(E560))*COS(RADIANS(AQ550))))</f>
        <v>0</v>
      </c>
      <c r="AR561">
        <f>IF(DEGREES(ACOS(SIN(RADIANS(G561))*SIN(RADIANS(E560))+COS(RADIANS(G561))*COS(RADIANS(E560))*COS(RADIANS(AR550))))&gt;90,0,$F$4*$F$5/E559^2*(SIN(RADIANS(G561))*SIN(RADIANS(E560))+COS(RADIANS(G561))*COS(RADIANS(E560))*COS(RADIANS(AR550))))</f>
        <v>0</v>
      </c>
    </row>
    <row r="562" spans="2:44" x14ac:dyDescent="0.5">
      <c r="B562" s="40" t="s">
        <v>787</v>
      </c>
      <c r="E562">
        <f>E561-E553-360*ROUNDDOWN((E561-E553)/360,0)</f>
        <v>0</v>
      </c>
      <c r="G562">
        <v>-10</v>
      </c>
      <c r="I562">
        <f>IF(DEGREES(ACOS(SIN(RADIANS(G562))*SIN(RADIANS(E560))+COS(RADIANS(G562))*COS(RADIANS(E560))*COS(RADIANS(I550))))&gt;90,0,$F$4*$F$5/E559^2*(SIN(RADIANS(G562))*SIN(RADIANS(E560))+COS(RADIANS(G562))*COS(RADIANS(E560))*COS(RADIANS(I550))))</f>
        <v>0</v>
      </c>
      <c r="J562">
        <f>IF(DEGREES(ACOS(SIN(RADIANS(G562))*SIN(RADIANS(E560))+COS(RADIANS(G562))*COS(RADIANS(E560))*COS(RADIANS(J550))))&gt;90,0,$F$4*$F$5/E559^2*(SIN(RADIANS(G562))*SIN(RADIANS(E560))+COS(RADIANS(G562))*COS(RADIANS(E560))*COS(RADIANS(J550))))</f>
        <v>0</v>
      </c>
      <c r="K562">
        <f>IF(DEGREES(ACOS(SIN(RADIANS(G562))*SIN(RADIANS(E560))+COS(RADIANS(G562))*COS(RADIANS(E560))*COS(RADIANS(K550))))&gt;90,0,$F$4*$F$5/E559^2*(SIN(RADIANS(G562))*SIN(RADIANS(E560))+COS(RADIANS(G562))*COS(RADIANS(E560))*COS(RADIANS(K550))))</f>
        <v>0</v>
      </c>
      <c r="L562">
        <f>IF(DEGREES(ACOS(SIN(RADIANS(G562))*SIN(RADIANS(E560))+COS(RADIANS(G562))*COS(RADIANS(E560))*COS(RADIANS(L550))))&gt;90,0,$F$4*$F$5/E559^2*(SIN(RADIANS(G562))*SIN(RADIANS(E560))+COS(RADIANS(G562))*COS(RADIANS(E560))*COS(RADIANS(L550))))</f>
        <v>0</v>
      </c>
      <c r="M562">
        <f>IF(DEGREES(ACOS(SIN(RADIANS(G562))*SIN(RADIANS(E560))+COS(RADIANS(G562))*COS(RADIANS(E560))*COS(RADIANS(M550))))&gt;90,0,$F$4*$F$5/E559^2*(SIN(RADIANS(G562))*SIN(RADIANS(E560))+COS(RADIANS(G562))*COS(RADIANS(E560))*COS(RADIANS(M550))))</f>
        <v>0</v>
      </c>
      <c r="N562">
        <f>IF(DEGREES(ACOS(SIN(RADIANS(G562))*SIN(RADIANS(E560))+COS(RADIANS(G562))*COS(RADIANS(E560))*COS(RADIANS(N550))))&gt;90,0,$F$4*$F$5/E559^2*(SIN(RADIANS(G562))*SIN(RADIANS(E560))+COS(RADIANS(G562))*COS(RADIANS(E560))*COS(RADIANS(N550))))</f>
        <v>0</v>
      </c>
      <c r="O562">
        <f>IF(DEGREES(ACOS(SIN(RADIANS(G562))*SIN(RADIANS(E560))+COS(RADIANS(G562))*COS(RADIANS(E560))*COS(RADIANS(O550))))&gt;90,0,$F$4*$F$5/E559^2*(SIN(RADIANS(G562))*SIN(RADIANS(E560))+COS(RADIANS(G562))*COS(RADIANS(E560))*COS(RADIANS(O550))))</f>
        <v>0</v>
      </c>
      <c r="P562">
        <f>IF(DEGREES(ACOS(SIN(RADIANS(G562))*SIN(RADIANS(E560))+COS(RADIANS(G562))*COS(RADIANS(E560))*COS(RADIANS(P550))))&gt;90,0,$F$4*$F$5/E559^2*(SIN(RADIANS(G562))*SIN(RADIANS(E560))+COS(RADIANS(G562))*COS(RADIANS(E560))*COS(RADIANS(P550))))</f>
        <v>0</v>
      </c>
      <c r="Q562">
        <f>IF(DEGREES(ACOS(SIN(RADIANS(G562))*SIN(RADIANS(E560))+COS(RADIANS(G562))*COS(RADIANS(E560))*COS(RADIANS(Q550))))&gt;90,0,$F$4*$F$5/E559^2*(SIN(RADIANS(G562))*SIN(RADIANS(E560))+COS(RADIANS(G562))*COS(RADIANS(E560))*COS(RADIANS(Q550))))</f>
        <v>0</v>
      </c>
      <c r="R562" t="e">
        <f>IF(DEGREES(ACOS(SIN(RADIANS(G562))*SIN(RADIANS(E560))+COS(RADIANS(G562))*COS(RADIANS(E560))*COS(RADIANS(R550))))&gt;90,0,$F$4*$F$5/E559^2*(SIN(RADIANS(G562))*SIN(RADIANS(E560))+COS(RADIANS(G562))*COS(RADIANS(E560))*COS(RADIANS(R550))))</f>
        <v>#DIV/0!</v>
      </c>
      <c r="S562" t="e">
        <f>IF(DEGREES(ACOS(SIN(RADIANS(G562))*SIN(RADIANS(E560))+COS(RADIANS(G562))*COS(RADIANS(E560))*COS(RADIANS(S550))))&gt;90,0,$F$4*$F$5/E559^2*(SIN(RADIANS(G562))*SIN(RADIANS(E560))+COS(RADIANS(G562))*COS(RADIANS(E560))*COS(RADIANS(S550))))</f>
        <v>#DIV/0!</v>
      </c>
      <c r="T562" t="e">
        <f>IF(DEGREES(ACOS(SIN(RADIANS(G562))*SIN(RADIANS(E560))+COS(RADIANS(G562))*COS(RADIANS(E560))*COS(RADIANS(T550))))&gt;90,0,$F$4*$F$5/E559^2*(SIN(RADIANS(G562))*SIN(RADIANS(E560))+COS(RADIANS(G562))*COS(RADIANS(E560))*COS(RADIANS(T550))))</f>
        <v>#DIV/0!</v>
      </c>
      <c r="U562" t="e">
        <f>IF(DEGREES(ACOS(SIN(RADIANS(G562))*SIN(RADIANS(E560))+COS(RADIANS(G562))*COS(RADIANS(E560))*COS(RADIANS(U550))))&gt;90,0,$F$4*$F$5/E559^2*(SIN(RADIANS(G562))*SIN(RADIANS(E560))+COS(RADIANS(G562))*COS(RADIANS(E560))*COS(RADIANS(U550))))</f>
        <v>#DIV/0!</v>
      </c>
      <c r="V562" t="e">
        <f>IF(DEGREES(ACOS(SIN(RADIANS(G562))*SIN(RADIANS(E560))+COS(RADIANS(G562))*COS(RADIANS(E560))*COS(RADIANS(V550))))&gt;90,0,$F$4*$F$5/E559^2*(SIN(RADIANS(G562))*SIN(RADIANS(E560))+COS(RADIANS(G562))*COS(RADIANS(E560))*COS(RADIANS(V550))))</f>
        <v>#DIV/0!</v>
      </c>
      <c r="W562" t="e">
        <f>IF(DEGREES(ACOS(SIN(RADIANS(G562))*SIN(RADIANS(E560))+COS(RADIANS(G562))*COS(RADIANS(E560))*COS(RADIANS(W550))))&gt;90,0,$F$4*$F$5/E559^2*(SIN(RADIANS(G562))*SIN(RADIANS(E560))+COS(RADIANS(G562))*COS(RADIANS(E560))*COS(RADIANS(W550))))</f>
        <v>#DIV/0!</v>
      </c>
      <c r="X562" t="e">
        <f>IF(DEGREES(ACOS(SIN(RADIANS(G562))*SIN(RADIANS(E560))+COS(RADIANS(G562))*COS(RADIANS(E560))*COS(RADIANS(X550))))&gt;90,0,$F$4*$F$5/E559^2*(SIN(RADIANS(G562))*SIN(RADIANS(E560))+COS(RADIANS(G562))*COS(RADIANS(E560))*COS(RADIANS(X550))))</f>
        <v>#DIV/0!</v>
      </c>
      <c r="Y562" t="e">
        <f>IF(DEGREES(ACOS(SIN(RADIANS(G562))*SIN(RADIANS(E560))+COS(RADIANS(G562))*COS(RADIANS(E560))*COS(RADIANS(Y550))))&gt;90,0,$F$4*$F$5/E559^2*(SIN(RADIANS(G562))*SIN(RADIANS(E560))+COS(RADIANS(G562))*COS(RADIANS(E560))*COS(RADIANS(Y550))))</f>
        <v>#DIV/0!</v>
      </c>
      <c r="Z562" t="e">
        <f>IF(DEGREES(ACOS(SIN(RADIANS(G562))*SIN(RADIANS(E560))+COS(RADIANS(G562))*COS(RADIANS(E560))*COS(RADIANS(Z550))))&gt;90,0,$F$4*$F$5/E559^2*(SIN(RADIANS(G562))*SIN(RADIANS(E560))+COS(RADIANS(G562))*COS(RADIANS(E560))*COS(RADIANS(Z550))))</f>
        <v>#DIV/0!</v>
      </c>
      <c r="AA562" t="e">
        <f>IF(DEGREES(ACOS(SIN(RADIANS(G562))*SIN(RADIANS(E560))+COS(RADIANS(G562))*COS(RADIANS(E560))*COS(RADIANS(AA550))))&gt;90,0,$F$4*$F$5/E559^2*(SIN(RADIANS(G562))*SIN(RADIANS(E560))+COS(RADIANS(G562))*COS(RADIANS(E560))*COS(RADIANS(AA550))))</f>
        <v>#DIV/0!</v>
      </c>
      <c r="AB562" t="e">
        <f>IF(DEGREES(ACOS(SIN(RADIANS(G562))*SIN(RADIANS(E560))+COS(RADIANS(G562))*COS(RADIANS(E560))*COS(RADIANS(AB550))))&gt;90,0,$F$4*$F$5/E559^2*(SIN(RADIANS(G562))*SIN(RADIANS(E560))+COS(RADIANS(G562))*COS(RADIANS(E560))*COS(RADIANS(AB550))))</f>
        <v>#DIV/0!</v>
      </c>
      <c r="AC562" t="e">
        <f>IF(DEGREES(ACOS(SIN(RADIANS(G562))*SIN(RADIANS(E560))+COS(RADIANS(G562))*COS(RADIANS(E560))*COS(RADIANS(AC550))))&gt;90,0,$F$4*$F$5/E559^2*(SIN(RADIANS(G562))*SIN(RADIANS(E560))+COS(RADIANS(G562))*COS(RADIANS(E560))*COS(RADIANS(AC550))))</f>
        <v>#DIV/0!</v>
      </c>
      <c r="AD562" t="e">
        <f>IF(DEGREES(ACOS(SIN(RADIANS(G562))*SIN(RADIANS(E560))+COS(RADIANS(G562))*COS(RADIANS(E560))*COS(RADIANS(AD550))))&gt;90,0,$F$4*$F$5/E559^2*(SIN(RADIANS(G562))*SIN(RADIANS(E560))+COS(RADIANS(G562))*COS(RADIANS(E560))*COS(RADIANS(AD550))))</f>
        <v>#DIV/0!</v>
      </c>
      <c r="AE562" t="e">
        <f>IF(DEGREES(ACOS(SIN(RADIANS(G562))*SIN(RADIANS(E560))+COS(RADIANS(G562))*COS(RADIANS(E560))*COS(RADIANS(AE550))))&gt;90,0,$F$4*$F$5/E559^2*(SIN(RADIANS(G562))*SIN(RADIANS(E560))+COS(RADIANS(G562))*COS(RADIANS(E560))*COS(RADIANS(AE550))))</f>
        <v>#DIV/0!</v>
      </c>
      <c r="AF562" t="e">
        <f>IF(DEGREES(ACOS(SIN(RADIANS(G562))*SIN(RADIANS(E560))+COS(RADIANS(G562))*COS(RADIANS(E560))*COS(RADIANS(AF550))))&gt;90,0,$F$4*$F$5/E559^2*(SIN(RADIANS(G562))*SIN(RADIANS(E560))+COS(RADIANS(G562))*COS(RADIANS(E560))*COS(RADIANS(AF550))))</f>
        <v>#DIV/0!</v>
      </c>
      <c r="AG562" t="e">
        <f>IF(DEGREES(ACOS(SIN(RADIANS(G562))*SIN(RADIANS(E560))+COS(RADIANS(G562))*COS(RADIANS(E560))*COS(RADIANS(AG550))))&gt;90,0,$F$4*$F$5/E559^2*(SIN(RADIANS(G562))*SIN(RADIANS(E560))+COS(RADIANS(G562))*COS(RADIANS(E560))*COS(RADIANS(AG550))))</f>
        <v>#DIV/0!</v>
      </c>
      <c r="AH562" t="e">
        <f>IF(DEGREES(ACOS(SIN(RADIANS(G562))*SIN(RADIANS(E560))+COS(RADIANS(G562))*COS(RADIANS(E560))*COS(RADIANS(AH550))))&gt;90,0,$F$4*$F$5/E559^2*(SIN(RADIANS(G562))*SIN(RADIANS(E560))+COS(RADIANS(G562))*COS(RADIANS(E560))*COS(RADIANS(AH550))))</f>
        <v>#DIV/0!</v>
      </c>
      <c r="AI562" t="e">
        <f>IF(DEGREES(ACOS(SIN(RADIANS(G562))*SIN(RADIANS(E560))+COS(RADIANS(G562))*COS(RADIANS(E560))*COS(RADIANS(AI550))))&gt;90,0,$F$4*$F$5/E559^2*(SIN(RADIANS(G562))*SIN(RADIANS(E560))+COS(RADIANS(G562))*COS(RADIANS(E560))*COS(RADIANS(AI550))))</f>
        <v>#DIV/0!</v>
      </c>
      <c r="AJ562" t="e">
        <f>IF(DEGREES(ACOS(SIN(RADIANS(G562))*SIN(RADIANS(E560))+COS(RADIANS(G562))*COS(RADIANS(E560))*COS(RADIANS(AJ550))))&gt;90,0,$F$4*$F$5/E559^2*(SIN(RADIANS(G562))*SIN(RADIANS(E560))+COS(RADIANS(G562))*COS(RADIANS(E560))*COS(RADIANS(AJ550))))</f>
        <v>#DIV/0!</v>
      </c>
      <c r="AK562">
        <f>IF(DEGREES(ACOS(SIN(RADIANS(G562))*SIN(RADIANS(E560))+COS(RADIANS(G562))*COS(RADIANS(E560))*COS(RADIANS(AK550))))&gt;90,0,$F$4*$F$5/E559^2*(SIN(RADIANS(G562))*SIN(RADIANS(E560))+COS(RADIANS(G562))*COS(RADIANS(E560))*COS(RADIANS(AK550))))</f>
        <v>0</v>
      </c>
      <c r="AL562">
        <f>IF(DEGREES(ACOS(SIN(RADIANS(G562))*SIN(RADIANS(E560))+COS(RADIANS(G562))*COS(RADIANS(E560))*COS(RADIANS(AL550))))&gt;90,0,$F$4*$F$5/E559^2*(SIN(RADIANS(G562))*SIN(RADIANS(E560))+COS(RADIANS(G562))*COS(RADIANS(E560))*COS(RADIANS(AL550))))</f>
        <v>0</v>
      </c>
      <c r="AM562">
        <f>IF(DEGREES(ACOS(SIN(RADIANS(G562))*SIN(RADIANS(E560))+COS(RADIANS(G562))*COS(RADIANS(E560))*COS(RADIANS(AM550))))&gt;90,0,$F$4*$F$5/E559^2*(SIN(RADIANS(G562))*SIN(RADIANS(E560))+COS(RADIANS(G562))*COS(RADIANS(E560))*COS(RADIANS(AM550))))</f>
        <v>0</v>
      </c>
      <c r="AN562">
        <f>IF(DEGREES(ACOS(SIN(RADIANS(G562))*SIN(RADIANS(E560))+COS(RADIANS(G562))*COS(RADIANS(E560))*COS(RADIANS(AN550))))&gt;90,0,$F$4*$F$5/E559^2*(SIN(RADIANS(G562))*SIN(RADIANS(E560))+COS(RADIANS(G562))*COS(RADIANS(E560))*COS(RADIANS(AN550))))</f>
        <v>0</v>
      </c>
      <c r="AO562">
        <f>IF(DEGREES(ACOS(SIN(RADIANS(G562))*SIN(RADIANS(E560))+COS(RADIANS(G562))*COS(RADIANS(E560))*COS(RADIANS(AO550))))&gt;90,0,$F$4*$F$5/E559^2*(SIN(RADIANS(G562))*SIN(RADIANS(E560))+COS(RADIANS(G562))*COS(RADIANS(E560))*COS(RADIANS(AO550))))</f>
        <v>0</v>
      </c>
      <c r="AP562">
        <f>IF(DEGREES(ACOS(SIN(RADIANS(G562))*SIN(RADIANS(E560))+COS(RADIANS(G562))*COS(RADIANS(E560))*COS(RADIANS(AP550))))&gt;90,0,$F$4*$F$5/E559^2*(SIN(RADIANS(G562))*SIN(RADIANS(E560))+COS(RADIANS(G562))*COS(RADIANS(E560))*COS(RADIANS(AP550))))</f>
        <v>0</v>
      </c>
      <c r="AQ562">
        <f>IF(DEGREES(ACOS(SIN(RADIANS(G562))*SIN(RADIANS(E560))+COS(RADIANS(G562))*COS(RADIANS(E560))*COS(RADIANS(AQ550))))&gt;90,0,$F$4*$F$5/E559^2*(SIN(RADIANS(G562))*SIN(RADIANS(E560))+COS(RADIANS(G562))*COS(RADIANS(E560))*COS(RADIANS(AQ550))))</f>
        <v>0</v>
      </c>
      <c r="AR562">
        <f>IF(DEGREES(ACOS(SIN(RADIANS(G562))*SIN(RADIANS(E560))+COS(RADIANS(G562))*COS(RADIANS(E560))*COS(RADIANS(AR550))))&gt;90,0,$F$4*$F$5/E559^2*(SIN(RADIANS(G562))*SIN(RADIANS(E560))+COS(RADIANS(G562))*COS(RADIANS(E560))*COS(RADIANS(AR550))))</f>
        <v>0</v>
      </c>
    </row>
    <row r="563" spans="2:44" x14ac:dyDescent="0.5">
      <c r="G563">
        <v>-20</v>
      </c>
      <c r="I563">
        <f>IF(DEGREES(ACOS(SIN(RADIANS(G563))*SIN(RADIANS(E560))+COS(RADIANS(G563))*COS(RADIANS(E560))*COS(RADIANS(I550))))&gt;90,0,$F$4*$F$5/E559^2*(SIN(RADIANS(G563))*SIN(RADIANS(E560))+COS(RADIANS(G563))*COS(RADIANS(E560))*COS(RADIANS(I550))))</f>
        <v>0</v>
      </c>
      <c r="J563">
        <f>IF(DEGREES(ACOS(SIN(RADIANS(G563))*SIN(RADIANS(E560))+COS(RADIANS(G563))*COS(RADIANS(E560))*COS(RADIANS(J550))))&gt;90,0,$F$4*$F$5/E559^2*(SIN(RADIANS(G563))*SIN(RADIANS(E560))+COS(RADIANS(G563))*COS(RADIANS(E560))*COS(RADIANS(J550))))</f>
        <v>0</v>
      </c>
      <c r="K563">
        <f>IF(DEGREES(ACOS(SIN(RADIANS(G563))*SIN(RADIANS(E560))+COS(RADIANS(G563))*COS(RADIANS(E560))*COS(RADIANS(K550))))&gt;90,0,$F$4*$F$5/E559^2*(SIN(RADIANS(G563))*SIN(RADIANS(E560))+COS(RADIANS(G563))*COS(RADIANS(E560))*COS(RADIANS(K550))))</f>
        <v>0</v>
      </c>
      <c r="L563">
        <f>IF(DEGREES(ACOS(SIN(RADIANS(G563))*SIN(RADIANS(E560))+COS(RADIANS(G563))*COS(RADIANS(E560))*COS(RADIANS(L550))))&gt;90,0,$F$4*$F$5/E559^2*(SIN(RADIANS(G563))*SIN(RADIANS(E560))+COS(RADIANS(G563))*COS(RADIANS(E560))*COS(RADIANS(L550))))</f>
        <v>0</v>
      </c>
      <c r="M563">
        <f>IF(DEGREES(ACOS(SIN(RADIANS(G563))*SIN(RADIANS(E560))+COS(RADIANS(G563))*COS(RADIANS(E560))*COS(RADIANS(M550))))&gt;90,0,$F$4*$F$5/E559^2*(SIN(RADIANS(G563))*SIN(RADIANS(E560))+COS(RADIANS(G563))*COS(RADIANS(E560))*COS(RADIANS(M550))))</f>
        <v>0</v>
      </c>
      <c r="N563">
        <f>IF(DEGREES(ACOS(SIN(RADIANS(G563))*SIN(RADIANS(E560))+COS(RADIANS(G563))*COS(RADIANS(E560))*COS(RADIANS(N550))))&gt;90,0,$F$4*$F$5/E559^2*(SIN(RADIANS(G563))*SIN(RADIANS(E560))+COS(RADIANS(G563))*COS(RADIANS(E560))*COS(RADIANS(N550))))</f>
        <v>0</v>
      </c>
      <c r="O563">
        <f>IF(DEGREES(ACOS(SIN(RADIANS(G563))*SIN(RADIANS(E560))+COS(RADIANS(G563))*COS(RADIANS(E560))*COS(RADIANS(O550))))&gt;90,0,$F$4*$F$5/E559^2*(SIN(RADIANS(G563))*SIN(RADIANS(E560))+COS(RADIANS(G563))*COS(RADIANS(E560))*COS(RADIANS(O550))))</f>
        <v>0</v>
      </c>
      <c r="P563">
        <f>IF(DEGREES(ACOS(SIN(RADIANS(G563))*SIN(RADIANS(E560))+COS(RADIANS(G563))*COS(RADIANS(E560))*COS(RADIANS(P550))))&gt;90,0,$F$4*$F$5/E559^2*(SIN(RADIANS(G563))*SIN(RADIANS(E560))+COS(RADIANS(G563))*COS(RADIANS(E560))*COS(RADIANS(P550))))</f>
        <v>0</v>
      </c>
      <c r="Q563">
        <f>IF(DEGREES(ACOS(SIN(RADIANS(G563))*SIN(RADIANS(E560))+COS(RADIANS(G563))*COS(RADIANS(E560))*COS(RADIANS(Q550))))&gt;90,0,$F$4*$F$5/E559^2*(SIN(RADIANS(G563))*SIN(RADIANS(E560))+COS(RADIANS(G563))*COS(RADIANS(E560))*COS(RADIANS(Q550))))</f>
        <v>0</v>
      </c>
      <c r="R563" t="e">
        <f>IF(DEGREES(ACOS(SIN(RADIANS(G563))*SIN(RADIANS(E560))+COS(RADIANS(G563))*COS(RADIANS(E560))*COS(RADIANS(R550))))&gt;90,0,$F$4*$F$5/E559^2*(SIN(RADIANS(G563))*SIN(RADIANS(E560))+COS(RADIANS(G563))*COS(RADIANS(E560))*COS(RADIANS(R550))))</f>
        <v>#DIV/0!</v>
      </c>
      <c r="S563" t="e">
        <f>IF(DEGREES(ACOS(SIN(RADIANS(G563))*SIN(RADIANS(E560))+COS(RADIANS(G563))*COS(RADIANS(E560))*COS(RADIANS(S550))))&gt;90,0,$F$4*$F$5/E559^2*(SIN(RADIANS(G563))*SIN(RADIANS(E560))+COS(RADIANS(G563))*COS(RADIANS(E560))*COS(RADIANS(S550))))</f>
        <v>#DIV/0!</v>
      </c>
      <c r="T563" t="e">
        <f>IF(DEGREES(ACOS(SIN(RADIANS(G563))*SIN(RADIANS(E560))+COS(RADIANS(G563))*COS(RADIANS(E560))*COS(RADIANS(T550))))&gt;90,0,$F$4*$F$5/E559^2*(SIN(RADIANS(G563))*SIN(RADIANS(E560))+COS(RADIANS(G563))*COS(RADIANS(E560))*COS(RADIANS(T550))))</f>
        <v>#DIV/0!</v>
      </c>
      <c r="U563" t="e">
        <f>IF(DEGREES(ACOS(SIN(RADIANS(G563))*SIN(RADIANS(E560))+COS(RADIANS(G563))*COS(RADIANS(E560))*COS(RADIANS(U550))))&gt;90,0,$F$4*$F$5/E559^2*(SIN(RADIANS(G563))*SIN(RADIANS(E560))+COS(RADIANS(G563))*COS(RADIANS(E560))*COS(RADIANS(U550))))</f>
        <v>#DIV/0!</v>
      </c>
      <c r="V563" t="e">
        <f>IF(DEGREES(ACOS(SIN(RADIANS(G563))*SIN(RADIANS(E560))+COS(RADIANS(G563))*COS(RADIANS(E560))*COS(RADIANS(V550))))&gt;90,0,$F$4*$F$5/E559^2*(SIN(RADIANS(G563))*SIN(RADIANS(E560))+COS(RADIANS(G563))*COS(RADIANS(E560))*COS(RADIANS(V550))))</f>
        <v>#DIV/0!</v>
      </c>
      <c r="W563" t="e">
        <f>IF(DEGREES(ACOS(SIN(RADIANS(G563))*SIN(RADIANS(E560))+COS(RADIANS(G563))*COS(RADIANS(E560))*COS(RADIANS(W550))))&gt;90,0,$F$4*$F$5/E559^2*(SIN(RADIANS(G563))*SIN(RADIANS(E560))+COS(RADIANS(G563))*COS(RADIANS(E560))*COS(RADIANS(W550))))</f>
        <v>#DIV/0!</v>
      </c>
      <c r="X563" t="e">
        <f>IF(DEGREES(ACOS(SIN(RADIANS(G563))*SIN(RADIANS(E560))+COS(RADIANS(G563))*COS(RADIANS(E560))*COS(RADIANS(X550))))&gt;90,0,$F$4*$F$5/E559^2*(SIN(RADIANS(G563))*SIN(RADIANS(E560))+COS(RADIANS(G563))*COS(RADIANS(E560))*COS(RADIANS(X550))))</f>
        <v>#DIV/0!</v>
      </c>
      <c r="Y563" t="e">
        <f>IF(DEGREES(ACOS(SIN(RADIANS(G563))*SIN(RADIANS(E560))+COS(RADIANS(G563))*COS(RADIANS(E560))*COS(RADIANS(Y550))))&gt;90,0,$F$4*$F$5/E559^2*(SIN(RADIANS(G563))*SIN(RADIANS(E560))+COS(RADIANS(G563))*COS(RADIANS(E560))*COS(RADIANS(Y550))))</f>
        <v>#DIV/0!</v>
      </c>
      <c r="Z563" t="e">
        <f>IF(DEGREES(ACOS(SIN(RADIANS(G563))*SIN(RADIANS(E560))+COS(RADIANS(G563))*COS(RADIANS(E560))*COS(RADIANS(Z550))))&gt;90,0,$F$4*$F$5/E559^2*(SIN(RADIANS(G563))*SIN(RADIANS(E560))+COS(RADIANS(G563))*COS(RADIANS(E560))*COS(RADIANS(Z550))))</f>
        <v>#DIV/0!</v>
      </c>
      <c r="AA563" t="e">
        <f>IF(DEGREES(ACOS(SIN(RADIANS(G563))*SIN(RADIANS(E560))+COS(RADIANS(G563))*COS(RADIANS(E560))*COS(RADIANS(AA550))))&gt;90,0,$F$4*$F$5/E559^2*(SIN(RADIANS(G563))*SIN(RADIANS(E560))+COS(RADIANS(G563))*COS(RADIANS(E560))*COS(RADIANS(AA550))))</f>
        <v>#DIV/0!</v>
      </c>
      <c r="AB563" t="e">
        <f>IF(DEGREES(ACOS(SIN(RADIANS(G563))*SIN(RADIANS(E560))+COS(RADIANS(G563))*COS(RADIANS(E560))*COS(RADIANS(AB550))))&gt;90,0,$F$4*$F$5/E559^2*(SIN(RADIANS(G563))*SIN(RADIANS(E560))+COS(RADIANS(G563))*COS(RADIANS(E560))*COS(RADIANS(AB550))))</f>
        <v>#DIV/0!</v>
      </c>
      <c r="AC563" t="e">
        <f>IF(DEGREES(ACOS(SIN(RADIANS(G563))*SIN(RADIANS(E560))+COS(RADIANS(G563))*COS(RADIANS(E560))*COS(RADIANS(AC550))))&gt;90,0,$F$4*$F$5/E559^2*(SIN(RADIANS(G563))*SIN(RADIANS(E560))+COS(RADIANS(G563))*COS(RADIANS(E560))*COS(RADIANS(AC550))))</f>
        <v>#DIV/0!</v>
      </c>
      <c r="AD563" t="e">
        <f>IF(DEGREES(ACOS(SIN(RADIANS(G563))*SIN(RADIANS(E560))+COS(RADIANS(G563))*COS(RADIANS(E560))*COS(RADIANS(AD550))))&gt;90,0,$F$4*$F$5/E559^2*(SIN(RADIANS(G563))*SIN(RADIANS(E560))+COS(RADIANS(G563))*COS(RADIANS(E560))*COS(RADIANS(AD550))))</f>
        <v>#DIV/0!</v>
      </c>
      <c r="AE563" t="e">
        <f>IF(DEGREES(ACOS(SIN(RADIANS(G563))*SIN(RADIANS(E560))+COS(RADIANS(G563))*COS(RADIANS(E560))*COS(RADIANS(AE550))))&gt;90,0,$F$4*$F$5/E559^2*(SIN(RADIANS(G563))*SIN(RADIANS(E560))+COS(RADIANS(G563))*COS(RADIANS(E560))*COS(RADIANS(AE550))))</f>
        <v>#DIV/0!</v>
      </c>
      <c r="AF563" t="e">
        <f>IF(DEGREES(ACOS(SIN(RADIANS(G563))*SIN(RADIANS(E560))+COS(RADIANS(G563))*COS(RADIANS(E560))*COS(RADIANS(AF550))))&gt;90,0,$F$4*$F$5/E559^2*(SIN(RADIANS(G563))*SIN(RADIANS(E560))+COS(RADIANS(G563))*COS(RADIANS(E560))*COS(RADIANS(AF550))))</f>
        <v>#DIV/0!</v>
      </c>
      <c r="AG563" t="e">
        <f>IF(DEGREES(ACOS(SIN(RADIANS(G563))*SIN(RADIANS(E560))+COS(RADIANS(G563))*COS(RADIANS(E560))*COS(RADIANS(AG550))))&gt;90,0,$F$4*$F$5/E559^2*(SIN(RADIANS(G563))*SIN(RADIANS(E560))+COS(RADIANS(G563))*COS(RADIANS(E560))*COS(RADIANS(AG550))))</f>
        <v>#DIV/0!</v>
      </c>
      <c r="AH563" t="e">
        <f>IF(DEGREES(ACOS(SIN(RADIANS(G563))*SIN(RADIANS(E560))+COS(RADIANS(G563))*COS(RADIANS(E560))*COS(RADIANS(AH550))))&gt;90,0,$F$4*$F$5/E559^2*(SIN(RADIANS(G563))*SIN(RADIANS(E560))+COS(RADIANS(G563))*COS(RADIANS(E560))*COS(RADIANS(AH550))))</f>
        <v>#DIV/0!</v>
      </c>
      <c r="AI563" t="e">
        <f>IF(DEGREES(ACOS(SIN(RADIANS(G563))*SIN(RADIANS(E560))+COS(RADIANS(G563))*COS(RADIANS(E560))*COS(RADIANS(AI550))))&gt;90,0,$F$4*$F$5/E559^2*(SIN(RADIANS(G563))*SIN(RADIANS(E560))+COS(RADIANS(G563))*COS(RADIANS(E560))*COS(RADIANS(AI550))))</f>
        <v>#DIV/0!</v>
      </c>
      <c r="AJ563" t="e">
        <f>IF(DEGREES(ACOS(SIN(RADIANS(G563))*SIN(RADIANS(E560))+COS(RADIANS(G563))*COS(RADIANS(E560))*COS(RADIANS(AJ550))))&gt;90,0,$F$4*$F$5/E559^2*(SIN(RADIANS(G563))*SIN(RADIANS(E560))+COS(RADIANS(G563))*COS(RADIANS(E560))*COS(RADIANS(AJ550))))</f>
        <v>#DIV/0!</v>
      </c>
      <c r="AK563">
        <f>IF(DEGREES(ACOS(SIN(RADIANS(G563))*SIN(RADIANS(E560))+COS(RADIANS(G563))*COS(RADIANS(E560))*COS(RADIANS(AK550))))&gt;90,0,$F$4*$F$5/E559^2*(SIN(RADIANS(G563))*SIN(RADIANS(E560))+COS(RADIANS(G563))*COS(RADIANS(E560))*COS(RADIANS(AK550))))</f>
        <v>0</v>
      </c>
      <c r="AL563">
        <f>IF(DEGREES(ACOS(SIN(RADIANS(G563))*SIN(RADIANS(E560))+COS(RADIANS(G563))*COS(RADIANS(E560))*COS(RADIANS(AL550))))&gt;90,0,$F$4*$F$5/E559^2*(SIN(RADIANS(G563))*SIN(RADIANS(E560))+COS(RADIANS(G563))*COS(RADIANS(E560))*COS(RADIANS(AL550))))</f>
        <v>0</v>
      </c>
      <c r="AM563">
        <f>IF(DEGREES(ACOS(SIN(RADIANS(G563))*SIN(RADIANS(E560))+COS(RADIANS(G563))*COS(RADIANS(E560))*COS(RADIANS(AM550))))&gt;90,0,$F$4*$F$5/E559^2*(SIN(RADIANS(G563))*SIN(RADIANS(E560))+COS(RADIANS(G563))*COS(RADIANS(E560))*COS(RADIANS(AM550))))</f>
        <v>0</v>
      </c>
      <c r="AN563">
        <f>IF(DEGREES(ACOS(SIN(RADIANS(G563))*SIN(RADIANS(E560))+COS(RADIANS(G563))*COS(RADIANS(E560))*COS(RADIANS(AN550))))&gt;90,0,$F$4*$F$5/E559^2*(SIN(RADIANS(G563))*SIN(RADIANS(E560))+COS(RADIANS(G563))*COS(RADIANS(E560))*COS(RADIANS(AN550))))</f>
        <v>0</v>
      </c>
      <c r="AO563">
        <f>IF(DEGREES(ACOS(SIN(RADIANS(G563))*SIN(RADIANS(E560))+COS(RADIANS(G563))*COS(RADIANS(E560))*COS(RADIANS(AO550))))&gt;90,0,$F$4*$F$5/E559^2*(SIN(RADIANS(G563))*SIN(RADIANS(E560))+COS(RADIANS(G563))*COS(RADIANS(E560))*COS(RADIANS(AO550))))</f>
        <v>0</v>
      </c>
      <c r="AP563">
        <f>IF(DEGREES(ACOS(SIN(RADIANS(G563))*SIN(RADIANS(E560))+COS(RADIANS(G563))*COS(RADIANS(E560))*COS(RADIANS(AP550))))&gt;90,0,$F$4*$F$5/E559^2*(SIN(RADIANS(G563))*SIN(RADIANS(E560))+COS(RADIANS(G563))*COS(RADIANS(E560))*COS(RADIANS(AP550))))</f>
        <v>0</v>
      </c>
      <c r="AQ563">
        <f>IF(DEGREES(ACOS(SIN(RADIANS(G563))*SIN(RADIANS(E560))+COS(RADIANS(G563))*COS(RADIANS(E560))*COS(RADIANS(AQ550))))&gt;90,0,$F$4*$F$5/E559^2*(SIN(RADIANS(G563))*SIN(RADIANS(E560))+COS(RADIANS(G563))*COS(RADIANS(E560))*COS(RADIANS(AQ550))))</f>
        <v>0</v>
      </c>
      <c r="AR563">
        <f>IF(DEGREES(ACOS(SIN(RADIANS(G563))*SIN(RADIANS(E560))+COS(RADIANS(G563))*COS(RADIANS(E560))*COS(RADIANS(AR550))))&gt;90,0,$F$4*$F$5/E559^2*(SIN(RADIANS(G563))*SIN(RADIANS(E560))+COS(RADIANS(G563))*COS(RADIANS(E560))*COS(RADIANS(AR550))))</f>
        <v>0</v>
      </c>
    </row>
    <row r="564" spans="2:44" x14ac:dyDescent="0.5">
      <c r="G564">
        <v>-30</v>
      </c>
      <c r="I564">
        <f>IF(DEGREES(ACOS(SIN(RADIANS(G564))*SIN(RADIANS(E560))+COS(RADIANS(G564))*COS(RADIANS(E560))*COS(RADIANS(I550))))&gt;90,0,$F$4*$F$5/E559^2*(SIN(RADIANS(G564))*SIN(RADIANS(E560))+COS(RADIANS(G564))*COS(RADIANS(E560))*COS(RADIANS(I550))))</f>
        <v>0</v>
      </c>
      <c r="J564">
        <f>IF(DEGREES(ACOS(SIN(RADIANS(G564))*SIN(RADIANS(E560))+COS(RADIANS(G564))*COS(RADIANS(E560))*COS(RADIANS(J550))))&gt;90,0,$F$4*$F$5/E559^2*(SIN(RADIANS(G564))*SIN(RADIANS(E560))+COS(RADIANS(G564))*COS(RADIANS(E560))*COS(RADIANS(J550))))</f>
        <v>0</v>
      </c>
      <c r="K564">
        <f>IF(DEGREES(ACOS(SIN(RADIANS(G564))*SIN(RADIANS(E560))+COS(RADIANS(G564))*COS(RADIANS(E560))*COS(RADIANS(K550))))&gt;90,0,$F$4*$F$5/E559^2*(SIN(RADIANS(G564))*SIN(RADIANS(E560))+COS(RADIANS(G564))*COS(RADIANS(E560))*COS(RADIANS(K550))))</f>
        <v>0</v>
      </c>
      <c r="L564">
        <f>IF(DEGREES(ACOS(SIN(RADIANS(G564))*SIN(RADIANS(E560))+COS(RADIANS(G564))*COS(RADIANS(E560))*COS(RADIANS(L550))))&gt;90,0,$F$4*$F$5/E559^2*(SIN(RADIANS(G564))*SIN(RADIANS(E560))+COS(RADIANS(G564))*COS(RADIANS(E560))*COS(RADIANS(L550))))</f>
        <v>0</v>
      </c>
      <c r="M564">
        <f>IF(DEGREES(ACOS(SIN(RADIANS(G564))*SIN(RADIANS(E560))+COS(RADIANS(G564))*COS(RADIANS(E560))*COS(RADIANS(M550))))&gt;90,0,$F$4*$F$5/E559^2*(SIN(RADIANS(G564))*SIN(RADIANS(E560))+COS(RADIANS(G564))*COS(RADIANS(E560))*COS(RADIANS(M550))))</f>
        <v>0</v>
      </c>
      <c r="N564">
        <f>IF(DEGREES(ACOS(SIN(RADIANS(G564))*SIN(RADIANS(E560))+COS(RADIANS(G564))*COS(RADIANS(E560))*COS(RADIANS(N550))))&gt;90,0,$F$4*$F$5/E559^2*(SIN(RADIANS(G564))*SIN(RADIANS(E560))+COS(RADIANS(G564))*COS(RADIANS(E560))*COS(RADIANS(N550))))</f>
        <v>0</v>
      </c>
      <c r="O564">
        <f>IF(DEGREES(ACOS(SIN(RADIANS(G564))*SIN(RADIANS(E560))+COS(RADIANS(G564))*COS(RADIANS(E560))*COS(RADIANS(O550))))&gt;90,0,$F$4*$F$5/E559^2*(SIN(RADIANS(G564))*SIN(RADIANS(E560))+COS(RADIANS(G564))*COS(RADIANS(E560))*COS(RADIANS(O550))))</f>
        <v>0</v>
      </c>
      <c r="P564">
        <f>IF(DEGREES(ACOS(SIN(RADIANS(G564))*SIN(RADIANS(E560))+COS(RADIANS(G564))*COS(RADIANS(E560))*COS(RADIANS(P550))))&gt;90,0,$F$4*$F$5/E559^2*(SIN(RADIANS(G564))*SIN(RADIANS(E560))+COS(RADIANS(G564))*COS(RADIANS(E560))*COS(RADIANS(P550))))</f>
        <v>0</v>
      </c>
      <c r="Q564">
        <f>IF(DEGREES(ACOS(SIN(RADIANS(G564))*SIN(RADIANS(E560))+COS(RADIANS(G564))*COS(RADIANS(E560))*COS(RADIANS(Q550))))&gt;90,0,$F$4*$F$5/E559^2*(SIN(RADIANS(G564))*SIN(RADIANS(E560))+COS(RADIANS(G564))*COS(RADIANS(E560))*COS(RADIANS(Q550))))</f>
        <v>0</v>
      </c>
      <c r="R564" t="e">
        <f>IF(DEGREES(ACOS(SIN(RADIANS(G564))*SIN(RADIANS(E560))+COS(RADIANS(G564))*COS(RADIANS(E560))*COS(RADIANS(R550))))&gt;90,0,$F$4*$F$5/E559^2*(SIN(RADIANS(G564))*SIN(RADIANS(E560))+COS(RADIANS(G564))*COS(RADIANS(E560))*COS(RADIANS(R550))))</f>
        <v>#DIV/0!</v>
      </c>
      <c r="S564" t="e">
        <f>IF(DEGREES(ACOS(SIN(RADIANS(G564))*SIN(RADIANS(E560))+COS(RADIANS(G564))*COS(RADIANS(E560))*COS(RADIANS(S550))))&gt;90,0,$F$4*$F$5/E559^2*(SIN(RADIANS(G564))*SIN(RADIANS(E560))+COS(RADIANS(G564))*COS(RADIANS(E560))*COS(RADIANS(S550))))</f>
        <v>#DIV/0!</v>
      </c>
      <c r="T564" t="e">
        <f>IF(DEGREES(ACOS(SIN(RADIANS(G564))*SIN(RADIANS(E560))+COS(RADIANS(G564))*COS(RADIANS(E560))*COS(RADIANS(T550))))&gt;90,0,$F$4*$F$5/E559^2*(SIN(RADIANS(G564))*SIN(RADIANS(E560))+COS(RADIANS(G564))*COS(RADIANS(E560))*COS(RADIANS(T550))))</f>
        <v>#DIV/0!</v>
      </c>
      <c r="U564" t="e">
        <f>IF(DEGREES(ACOS(SIN(RADIANS(G564))*SIN(RADIANS(E560))+COS(RADIANS(G564))*COS(RADIANS(E560))*COS(RADIANS(U550))))&gt;90,0,$F$4*$F$5/E559^2*(SIN(RADIANS(G564))*SIN(RADIANS(E560))+COS(RADIANS(G564))*COS(RADIANS(E560))*COS(RADIANS(U550))))</f>
        <v>#DIV/0!</v>
      </c>
      <c r="V564" t="e">
        <f>IF(DEGREES(ACOS(SIN(RADIANS(G564))*SIN(RADIANS(E560))+COS(RADIANS(G564))*COS(RADIANS(E560))*COS(RADIANS(V550))))&gt;90,0,$F$4*$F$5/E559^2*(SIN(RADIANS(G564))*SIN(RADIANS(E560))+COS(RADIANS(G564))*COS(RADIANS(E560))*COS(RADIANS(V550))))</f>
        <v>#DIV/0!</v>
      </c>
      <c r="W564" t="e">
        <f>IF(DEGREES(ACOS(SIN(RADIANS(G564))*SIN(RADIANS(E560))+COS(RADIANS(G564))*COS(RADIANS(E560))*COS(RADIANS(W550))))&gt;90,0,$F$4*$F$5/E559^2*(SIN(RADIANS(G564))*SIN(RADIANS(E560))+COS(RADIANS(G564))*COS(RADIANS(E560))*COS(RADIANS(W550))))</f>
        <v>#DIV/0!</v>
      </c>
      <c r="X564" t="e">
        <f>IF(DEGREES(ACOS(SIN(RADIANS(G564))*SIN(RADIANS(E560))+COS(RADIANS(G564))*COS(RADIANS(E560))*COS(RADIANS(X550))))&gt;90,0,$F$4*$F$5/E559^2*(SIN(RADIANS(G564))*SIN(RADIANS(E560))+COS(RADIANS(G564))*COS(RADIANS(E560))*COS(RADIANS(X550))))</f>
        <v>#DIV/0!</v>
      </c>
      <c r="Y564" t="e">
        <f>IF(DEGREES(ACOS(SIN(RADIANS(G564))*SIN(RADIANS(E560))+COS(RADIANS(G564))*COS(RADIANS(E560))*COS(RADIANS(Y550))))&gt;90,0,$F$4*$F$5/E559^2*(SIN(RADIANS(G564))*SIN(RADIANS(E560))+COS(RADIANS(G564))*COS(RADIANS(E560))*COS(RADIANS(Y550))))</f>
        <v>#DIV/0!</v>
      </c>
      <c r="Z564" t="e">
        <f>IF(DEGREES(ACOS(SIN(RADIANS(G564))*SIN(RADIANS(E560))+COS(RADIANS(G564))*COS(RADIANS(E560))*COS(RADIANS(Z550))))&gt;90,0,$F$4*$F$5/E559^2*(SIN(RADIANS(G564))*SIN(RADIANS(E560))+COS(RADIANS(G564))*COS(RADIANS(E560))*COS(RADIANS(Z550))))</f>
        <v>#DIV/0!</v>
      </c>
      <c r="AA564" t="e">
        <f>IF(DEGREES(ACOS(SIN(RADIANS(G564))*SIN(RADIANS(E560))+COS(RADIANS(G564))*COS(RADIANS(E560))*COS(RADIANS(AA550))))&gt;90,0,$F$4*$F$5/E559^2*(SIN(RADIANS(G564))*SIN(RADIANS(E560))+COS(RADIANS(G564))*COS(RADIANS(E560))*COS(RADIANS(AA550))))</f>
        <v>#DIV/0!</v>
      </c>
      <c r="AB564" t="e">
        <f>IF(DEGREES(ACOS(SIN(RADIANS(G564))*SIN(RADIANS(E560))+COS(RADIANS(G564))*COS(RADIANS(E560))*COS(RADIANS(AB550))))&gt;90,0,$F$4*$F$5/E559^2*(SIN(RADIANS(G564))*SIN(RADIANS(E560))+COS(RADIANS(G564))*COS(RADIANS(E560))*COS(RADIANS(AB550))))</f>
        <v>#DIV/0!</v>
      </c>
      <c r="AC564" t="e">
        <f>IF(DEGREES(ACOS(SIN(RADIANS(G564))*SIN(RADIANS(E560))+COS(RADIANS(G564))*COS(RADIANS(E560))*COS(RADIANS(AC550))))&gt;90,0,$F$4*$F$5/E559^2*(SIN(RADIANS(G564))*SIN(RADIANS(E560))+COS(RADIANS(G564))*COS(RADIANS(E560))*COS(RADIANS(AC550))))</f>
        <v>#DIV/0!</v>
      </c>
      <c r="AD564" t="e">
        <f>IF(DEGREES(ACOS(SIN(RADIANS(G564))*SIN(RADIANS(E560))+COS(RADIANS(G564))*COS(RADIANS(E560))*COS(RADIANS(AD550))))&gt;90,0,$F$4*$F$5/E559^2*(SIN(RADIANS(G564))*SIN(RADIANS(E560))+COS(RADIANS(G564))*COS(RADIANS(E560))*COS(RADIANS(AD550))))</f>
        <v>#DIV/0!</v>
      </c>
      <c r="AE564" t="e">
        <f>IF(DEGREES(ACOS(SIN(RADIANS(G564))*SIN(RADIANS(E560))+COS(RADIANS(G564))*COS(RADIANS(E560))*COS(RADIANS(AE550))))&gt;90,0,$F$4*$F$5/E559^2*(SIN(RADIANS(G564))*SIN(RADIANS(E560))+COS(RADIANS(G564))*COS(RADIANS(E560))*COS(RADIANS(AE550))))</f>
        <v>#DIV/0!</v>
      </c>
      <c r="AF564" t="e">
        <f>IF(DEGREES(ACOS(SIN(RADIANS(G564))*SIN(RADIANS(E560))+COS(RADIANS(G564))*COS(RADIANS(E560))*COS(RADIANS(AF550))))&gt;90,0,$F$4*$F$5/E559^2*(SIN(RADIANS(G564))*SIN(RADIANS(E560))+COS(RADIANS(G564))*COS(RADIANS(E560))*COS(RADIANS(AF550))))</f>
        <v>#DIV/0!</v>
      </c>
      <c r="AG564" t="e">
        <f>IF(DEGREES(ACOS(SIN(RADIANS(G564))*SIN(RADIANS(E560))+COS(RADIANS(G564))*COS(RADIANS(E560))*COS(RADIANS(AG550))))&gt;90,0,$F$4*$F$5/E559^2*(SIN(RADIANS(G564))*SIN(RADIANS(E560))+COS(RADIANS(G564))*COS(RADIANS(E560))*COS(RADIANS(AG550))))</f>
        <v>#DIV/0!</v>
      </c>
      <c r="AH564" t="e">
        <f>IF(DEGREES(ACOS(SIN(RADIANS(G564))*SIN(RADIANS(E560))+COS(RADIANS(G564))*COS(RADIANS(E560))*COS(RADIANS(AH550))))&gt;90,0,$F$4*$F$5/E559^2*(SIN(RADIANS(G564))*SIN(RADIANS(E560))+COS(RADIANS(G564))*COS(RADIANS(E560))*COS(RADIANS(AH550))))</f>
        <v>#DIV/0!</v>
      </c>
      <c r="AI564" t="e">
        <f>IF(DEGREES(ACOS(SIN(RADIANS(G564))*SIN(RADIANS(E560))+COS(RADIANS(G564))*COS(RADIANS(E560))*COS(RADIANS(AI550))))&gt;90,0,$F$4*$F$5/E559^2*(SIN(RADIANS(G564))*SIN(RADIANS(E560))+COS(RADIANS(G564))*COS(RADIANS(E560))*COS(RADIANS(AI550))))</f>
        <v>#DIV/0!</v>
      </c>
      <c r="AJ564" t="e">
        <f>IF(DEGREES(ACOS(SIN(RADIANS(G564))*SIN(RADIANS(E560))+COS(RADIANS(G564))*COS(RADIANS(E560))*COS(RADIANS(AJ550))))&gt;90,0,$F$4*$F$5/E559^2*(SIN(RADIANS(G564))*SIN(RADIANS(E560))+COS(RADIANS(G564))*COS(RADIANS(E560))*COS(RADIANS(AJ550))))</f>
        <v>#DIV/0!</v>
      </c>
      <c r="AK564">
        <f>IF(DEGREES(ACOS(SIN(RADIANS(G564))*SIN(RADIANS(E560))+COS(RADIANS(G564))*COS(RADIANS(E560))*COS(RADIANS(AK550))))&gt;90,0,$F$4*$F$5/E559^2*(SIN(RADIANS(G564))*SIN(RADIANS(E560))+COS(RADIANS(G564))*COS(RADIANS(E560))*COS(RADIANS(AK550))))</f>
        <v>0</v>
      </c>
      <c r="AL564">
        <f>IF(DEGREES(ACOS(SIN(RADIANS(G564))*SIN(RADIANS(E560))+COS(RADIANS(G564))*COS(RADIANS(E560))*COS(RADIANS(AL550))))&gt;90,0,$F$4*$F$5/E559^2*(SIN(RADIANS(G564))*SIN(RADIANS(E560))+COS(RADIANS(G564))*COS(RADIANS(E560))*COS(RADIANS(AL550))))</f>
        <v>0</v>
      </c>
      <c r="AM564">
        <f>IF(DEGREES(ACOS(SIN(RADIANS(G564))*SIN(RADIANS(E560))+COS(RADIANS(G564))*COS(RADIANS(E560))*COS(RADIANS(AM550))))&gt;90,0,$F$4*$F$5/E559^2*(SIN(RADIANS(G564))*SIN(RADIANS(E560))+COS(RADIANS(G564))*COS(RADIANS(E560))*COS(RADIANS(AM550))))</f>
        <v>0</v>
      </c>
      <c r="AN564">
        <f>IF(DEGREES(ACOS(SIN(RADIANS(G564))*SIN(RADIANS(E560))+COS(RADIANS(G564))*COS(RADIANS(E560))*COS(RADIANS(AN550))))&gt;90,0,$F$4*$F$5/E559^2*(SIN(RADIANS(G564))*SIN(RADIANS(E560))+COS(RADIANS(G564))*COS(RADIANS(E560))*COS(RADIANS(AN550))))</f>
        <v>0</v>
      </c>
      <c r="AO564">
        <f>IF(DEGREES(ACOS(SIN(RADIANS(G564))*SIN(RADIANS(E560))+COS(RADIANS(G564))*COS(RADIANS(E560))*COS(RADIANS(AO550))))&gt;90,0,$F$4*$F$5/E559^2*(SIN(RADIANS(G564))*SIN(RADIANS(E560))+COS(RADIANS(G564))*COS(RADIANS(E560))*COS(RADIANS(AO550))))</f>
        <v>0</v>
      </c>
      <c r="AP564">
        <f>IF(DEGREES(ACOS(SIN(RADIANS(G564))*SIN(RADIANS(E560))+COS(RADIANS(G564))*COS(RADIANS(E560))*COS(RADIANS(AP550))))&gt;90,0,$F$4*$F$5/E559^2*(SIN(RADIANS(G564))*SIN(RADIANS(E560))+COS(RADIANS(G564))*COS(RADIANS(E560))*COS(RADIANS(AP550))))</f>
        <v>0</v>
      </c>
      <c r="AQ564">
        <f>IF(DEGREES(ACOS(SIN(RADIANS(G564))*SIN(RADIANS(E560))+COS(RADIANS(G564))*COS(RADIANS(E560))*COS(RADIANS(AQ550))))&gt;90,0,$F$4*$F$5/E559^2*(SIN(RADIANS(G564))*SIN(RADIANS(E560))+COS(RADIANS(G564))*COS(RADIANS(E560))*COS(RADIANS(AQ550))))</f>
        <v>0</v>
      </c>
      <c r="AR564">
        <f>IF(DEGREES(ACOS(SIN(RADIANS(G564))*SIN(RADIANS(E560))+COS(RADIANS(G564))*COS(RADIANS(E560))*COS(RADIANS(AR550))))&gt;90,0,$F$4*$F$5/E559^2*(SIN(RADIANS(G564))*SIN(RADIANS(E560))+COS(RADIANS(G564))*COS(RADIANS(E560))*COS(RADIANS(AR550))))</f>
        <v>0</v>
      </c>
    </row>
    <row r="565" spans="2:44" x14ac:dyDescent="0.5">
      <c r="G565">
        <v>-40</v>
      </c>
      <c r="I565">
        <f>IF(DEGREES(ACOS(SIN(RADIANS(G565))*SIN(RADIANS(E560))+COS(RADIANS(G565))*COS(RADIANS(E560))*COS(RADIANS(I550))))&gt;90,0,$F$4*$F$5/E559^2*(SIN(RADIANS(G565))*SIN(RADIANS(E560))+COS(RADIANS(G565))*COS(RADIANS(E560))*COS(RADIANS(I550))))</f>
        <v>0</v>
      </c>
      <c r="J565">
        <f>IF(DEGREES(ACOS(SIN(RADIANS(G565))*SIN(RADIANS(E560))+COS(RADIANS(G565))*COS(RADIANS(E560))*COS(RADIANS(J550))))&gt;90,0,$F$4*$F$5/E559^2*(SIN(RADIANS(G565))*SIN(RADIANS(E560))+COS(RADIANS(G565))*COS(RADIANS(E560))*COS(RADIANS(J550))))</f>
        <v>0</v>
      </c>
      <c r="K565">
        <f>IF(DEGREES(ACOS(SIN(RADIANS(G565))*SIN(RADIANS(E560))+COS(RADIANS(G565))*COS(RADIANS(E560))*COS(RADIANS(K550))))&gt;90,0,$F$4*$F$5/E559^2*(SIN(RADIANS(G565))*SIN(RADIANS(E560))+COS(RADIANS(G565))*COS(RADIANS(E560))*COS(RADIANS(K550))))</f>
        <v>0</v>
      </c>
      <c r="L565">
        <f>IF(DEGREES(ACOS(SIN(RADIANS(G565))*SIN(RADIANS(E560))+COS(RADIANS(G565))*COS(RADIANS(E560))*COS(RADIANS(L550))))&gt;90,0,$F$4*$F$5/E559^2*(SIN(RADIANS(G565))*SIN(RADIANS(E560))+COS(RADIANS(G565))*COS(RADIANS(E560))*COS(RADIANS(L550))))</f>
        <v>0</v>
      </c>
      <c r="M565">
        <f>IF(DEGREES(ACOS(SIN(RADIANS(G565))*SIN(RADIANS(E560))+COS(RADIANS(G565))*COS(RADIANS(E560))*COS(RADIANS(M550))))&gt;90,0,$F$4*$F$5/E559^2*(SIN(RADIANS(G565))*SIN(RADIANS(E560))+COS(RADIANS(G565))*COS(RADIANS(E560))*COS(RADIANS(M550))))</f>
        <v>0</v>
      </c>
      <c r="N565">
        <f>IF(DEGREES(ACOS(SIN(RADIANS(G565))*SIN(RADIANS(E560))+COS(RADIANS(G565))*COS(RADIANS(E560))*COS(RADIANS(N550))))&gt;90,0,$F$4*$F$5/E559^2*(SIN(RADIANS(G565))*SIN(RADIANS(E560))+COS(RADIANS(G565))*COS(RADIANS(E560))*COS(RADIANS(N550))))</f>
        <v>0</v>
      </c>
      <c r="O565">
        <f>IF(DEGREES(ACOS(SIN(RADIANS(G565))*SIN(RADIANS(E560))+COS(RADIANS(G565))*COS(RADIANS(E560))*COS(RADIANS(O550))))&gt;90,0,$F$4*$F$5/E559^2*(SIN(RADIANS(G565))*SIN(RADIANS(E560))+COS(RADIANS(G565))*COS(RADIANS(E560))*COS(RADIANS(O550))))</f>
        <v>0</v>
      </c>
      <c r="P565">
        <f>IF(DEGREES(ACOS(SIN(RADIANS(G565))*SIN(RADIANS(E560))+COS(RADIANS(G565))*COS(RADIANS(E560))*COS(RADIANS(P550))))&gt;90,0,$F$4*$F$5/E559^2*(SIN(RADIANS(G565))*SIN(RADIANS(E560))+COS(RADIANS(G565))*COS(RADIANS(E560))*COS(RADIANS(P550))))</f>
        <v>0</v>
      </c>
      <c r="Q565">
        <f>IF(DEGREES(ACOS(SIN(RADIANS(G565))*SIN(RADIANS(E560))+COS(RADIANS(G565))*COS(RADIANS(E560))*COS(RADIANS(Q550))))&gt;90,0,$F$4*$F$5/E559^2*(SIN(RADIANS(G565))*SIN(RADIANS(E560))+COS(RADIANS(G565))*COS(RADIANS(E560))*COS(RADIANS(Q550))))</f>
        <v>0</v>
      </c>
      <c r="R565" t="e">
        <f>IF(DEGREES(ACOS(SIN(RADIANS(G565))*SIN(RADIANS(E560))+COS(RADIANS(G565))*COS(RADIANS(E560))*COS(RADIANS(R550))))&gt;90,0,$F$4*$F$5/E559^2*(SIN(RADIANS(G565))*SIN(RADIANS(E560))+COS(RADIANS(G565))*COS(RADIANS(E560))*COS(RADIANS(R550))))</f>
        <v>#DIV/0!</v>
      </c>
      <c r="S565" t="e">
        <f>IF(DEGREES(ACOS(SIN(RADIANS(G565))*SIN(RADIANS(E560))+COS(RADIANS(G565))*COS(RADIANS(E560))*COS(RADIANS(S550))))&gt;90,0,$F$4*$F$5/E559^2*(SIN(RADIANS(G565))*SIN(RADIANS(E560))+COS(RADIANS(G565))*COS(RADIANS(E560))*COS(RADIANS(S550))))</f>
        <v>#DIV/0!</v>
      </c>
      <c r="T565" t="e">
        <f>IF(DEGREES(ACOS(SIN(RADIANS(G565))*SIN(RADIANS(E560))+COS(RADIANS(G565))*COS(RADIANS(E560))*COS(RADIANS(T550))))&gt;90,0,$F$4*$F$5/E559^2*(SIN(RADIANS(G565))*SIN(RADIANS(E560))+COS(RADIANS(G565))*COS(RADIANS(E560))*COS(RADIANS(T550))))</f>
        <v>#DIV/0!</v>
      </c>
      <c r="U565" t="e">
        <f>IF(DEGREES(ACOS(SIN(RADIANS(G565))*SIN(RADIANS(E560))+COS(RADIANS(G565))*COS(RADIANS(E560))*COS(RADIANS(U550))))&gt;90,0,$F$4*$F$5/E559^2*(SIN(RADIANS(G565))*SIN(RADIANS(E560))+COS(RADIANS(G565))*COS(RADIANS(E560))*COS(RADIANS(U550))))</f>
        <v>#DIV/0!</v>
      </c>
      <c r="V565" t="e">
        <f>IF(DEGREES(ACOS(SIN(RADIANS(G565))*SIN(RADIANS(E560))+COS(RADIANS(G565))*COS(RADIANS(E560))*COS(RADIANS(V550))))&gt;90,0,$F$4*$F$5/E559^2*(SIN(RADIANS(G565))*SIN(RADIANS(E560))+COS(RADIANS(G565))*COS(RADIANS(E560))*COS(RADIANS(V550))))</f>
        <v>#DIV/0!</v>
      </c>
      <c r="W565" t="e">
        <f>IF(DEGREES(ACOS(SIN(RADIANS(G565))*SIN(RADIANS(E560))+COS(RADIANS(G565))*COS(RADIANS(E560))*COS(RADIANS(W550))))&gt;90,0,$F$4*$F$5/E559^2*(SIN(RADIANS(G565))*SIN(RADIANS(E560))+COS(RADIANS(G565))*COS(RADIANS(E560))*COS(RADIANS(W550))))</f>
        <v>#DIV/0!</v>
      </c>
      <c r="X565" t="e">
        <f>IF(DEGREES(ACOS(SIN(RADIANS(G565))*SIN(RADIANS(E560))+COS(RADIANS(G565))*COS(RADIANS(E560))*COS(RADIANS(X550))))&gt;90,0,$F$4*$F$5/E559^2*(SIN(RADIANS(G565))*SIN(RADIANS(E560))+COS(RADIANS(G565))*COS(RADIANS(E560))*COS(RADIANS(X550))))</f>
        <v>#DIV/0!</v>
      </c>
      <c r="Y565" t="e">
        <f>IF(DEGREES(ACOS(SIN(RADIANS(G565))*SIN(RADIANS(E560))+COS(RADIANS(G565))*COS(RADIANS(E560))*COS(RADIANS(Y550))))&gt;90,0,$F$4*$F$5/E559^2*(SIN(RADIANS(G565))*SIN(RADIANS(E560))+COS(RADIANS(G565))*COS(RADIANS(E560))*COS(RADIANS(Y550))))</f>
        <v>#DIV/0!</v>
      </c>
      <c r="Z565" t="e">
        <f>IF(DEGREES(ACOS(SIN(RADIANS(G565))*SIN(RADIANS(E560))+COS(RADIANS(G565))*COS(RADIANS(E560))*COS(RADIANS(Z550))))&gt;90,0,$F$4*$F$5/E559^2*(SIN(RADIANS(G565))*SIN(RADIANS(E560))+COS(RADIANS(G565))*COS(RADIANS(E560))*COS(RADIANS(Z550))))</f>
        <v>#DIV/0!</v>
      </c>
      <c r="AA565" t="e">
        <f>IF(DEGREES(ACOS(SIN(RADIANS(G565))*SIN(RADIANS(E560))+COS(RADIANS(G565))*COS(RADIANS(E560))*COS(RADIANS(AA550))))&gt;90,0,$F$4*$F$5/E559^2*(SIN(RADIANS(G565))*SIN(RADIANS(E560))+COS(RADIANS(G565))*COS(RADIANS(E560))*COS(RADIANS(AA550))))</f>
        <v>#DIV/0!</v>
      </c>
      <c r="AB565" t="e">
        <f>IF(DEGREES(ACOS(SIN(RADIANS(G565))*SIN(RADIANS(E560))+COS(RADIANS(G565))*COS(RADIANS(E560))*COS(RADIANS(AB550))))&gt;90,0,$F$4*$F$5/E559^2*(SIN(RADIANS(G565))*SIN(RADIANS(E560))+COS(RADIANS(G565))*COS(RADIANS(E560))*COS(RADIANS(AB550))))</f>
        <v>#DIV/0!</v>
      </c>
      <c r="AC565" t="e">
        <f>IF(DEGREES(ACOS(SIN(RADIANS(G565))*SIN(RADIANS(E560))+COS(RADIANS(G565))*COS(RADIANS(E560))*COS(RADIANS(AC550))))&gt;90,0,$F$4*$F$5/E559^2*(SIN(RADIANS(G565))*SIN(RADIANS(E560))+COS(RADIANS(G565))*COS(RADIANS(E560))*COS(RADIANS(AC550))))</f>
        <v>#DIV/0!</v>
      </c>
      <c r="AD565" t="e">
        <f>IF(DEGREES(ACOS(SIN(RADIANS(G565))*SIN(RADIANS(E560))+COS(RADIANS(G565))*COS(RADIANS(E560))*COS(RADIANS(AD550))))&gt;90,0,$F$4*$F$5/E559^2*(SIN(RADIANS(G565))*SIN(RADIANS(E560))+COS(RADIANS(G565))*COS(RADIANS(E560))*COS(RADIANS(AD550))))</f>
        <v>#DIV/0!</v>
      </c>
      <c r="AE565" t="e">
        <f>IF(DEGREES(ACOS(SIN(RADIANS(G565))*SIN(RADIANS(E560))+COS(RADIANS(G565))*COS(RADIANS(E560))*COS(RADIANS(AE550))))&gt;90,0,$F$4*$F$5/E559^2*(SIN(RADIANS(G565))*SIN(RADIANS(E560))+COS(RADIANS(G565))*COS(RADIANS(E560))*COS(RADIANS(AE550))))</f>
        <v>#DIV/0!</v>
      </c>
      <c r="AF565" t="e">
        <f>IF(DEGREES(ACOS(SIN(RADIANS(G565))*SIN(RADIANS(E560))+COS(RADIANS(G565))*COS(RADIANS(E560))*COS(RADIANS(AF550))))&gt;90,0,$F$4*$F$5/E559^2*(SIN(RADIANS(G565))*SIN(RADIANS(E560))+COS(RADIANS(G565))*COS(RADIANS(E560))*COS(RADIANS(AF550))))</f>
        <v>#DIV/0!</v>
      </c>
      <c r="AG565" t="e">
        <f>IF(DEGREES(ACOS(SIN(RADIANS(G565))*SIN(RADIANS(E560))+COS(RADIANS(G565))*COS(RADIANS(E560))*COS(RADIANS(AG550))))&gt;90,0,$F$4*$F$5/E559^2*(SIN(RADIANS(G565))*SIN(RADIANS(E560))+COS(RADIANS(G565))*COS(RADIANS(E560))*COS(RADIANS(AG550))))</f>
        <v>#DIV/0!</v>
      </c>
      <c r="AH565" t="e">
        <f>IF(DEGREES(ACOS(SIN(RADIANS(G565))*SIN(RADIANS(E560))+COS(RADIANS(G565))*COS(RADIANS(E560))*COS(RADIANS(AH550))))&gt;90,0,$F$4*$F$5/E559^2*(SIN(RADIANS(G565))*SIN(RADIANS(E560))+COS(RADIANS(G565))*COS(RADIANS(E560))*COS(RADIANS(AH550))))</f>
        <v>#DIV/0!</v>
      </c>
      <c r="AI565" t="e">
        <f>IF(DEGREES(ACOS(SIN(RADIANS(G565))*SIN(RADIANS(E560))+COS(RADIANS(G565))*COS(RADIANS(E560))*COS(RADIANS(AI550))))&gt;90,0,$F$4*$F$5/E559^2*(SIN(RADIANS(G565))*SIN(RADIANS(E560))+COS(RADIANS(G565))*COS(RADIANS(E560))*COS(RADIANS(AI550))))</f>
        <v>#DIV/0!</v>
      </c>
      <c r="AJ565" t="e">
        <f>IF(DEGREES(ACOS(SIN(RADIANS(G565))*SIN(RADIANS(E560))+COS(RADIANS(G565))*COS(RADIANS(E560))*COS(RADIANS(AJ550))))&gt;90,0,$F$4*$F$5/E559^2*(SIN(RADIANS(G565))*SIN(RADIANS(E560))+COS(RADIANS(G565))*COS(RADIANS(E560))*COS(RADIANS(AJ550))))</f>
        <v>#DIV/0!</v>
      </c>
      <c r="AK565">
        <f>IF(DEGREES(ACOS(SIN(RADIANS(G565))*SIN(RADIANS(E560))+COS(RADIANS(G565))*COS(RADIANS(E560))*COS(RADIANS(AK550))))&gt;90,0,$F$4*$F$5/E559^2*(SIN(RADIANS(G565))*SIN(RADIANS(E560))+COS(RADIANS(G565))*COS(RADIANS(E560))*COS(RADIANS(AK550))))</f>
        <v>0</v>
      </c>
      <c r="AL565">
        <f>IF(DEGREES(ACOS(SIN(RADIANS(G565))*SIN(RADIANS(E560))+COS(RADIANS(G565))*COS(RADIANS(E560))*COS(RADIANS(AL550))))&gt;90,0,$F$4*$F$5/E559^2*(SIN(RADIANS(G565))*SIN(RADIANS(E560))+COS(RADIANS(G565))*COS(RADIANS(E560))*COS(RADIANS(AL550))))</f>
        <v>0</v>
      </c>
      <c r="AM565">
        <f>IF(DEGREES(ACOS(SIN(RADIANS(G565))*SIN(RADIANS(E560))+COS(RADIANS(G565))*COS(RADIANS(E560))*COS(RADIANS(AM550))))&gt;90,0,$F$4*$F$5/E559^2*(SIN(RADIANS(G565))*SIN(RADIANS(E560))+COS(RADIANS(G565))*COS(RADIANS(E560))*COS(RADIANS(AM550))))</f>
        <v>0</v>
      </c>
      <c r="AN565">
        <f>IF(DEGREES(ACOS(SIN(RADIANS(G565))*SIN(RADIANS(E560))+COS(RADIANS(G565))*COS(RADIANS(E560))*COS(RADIANS(AN550))))&gt;90,0,$F$4*$F$5/E559^2*(SIN(RADIANS(G565))*SIN(RADIANS(E560))+COS(RADIANS(G565))*COS(RADIANS(E560))*COS(RADIANS(AN550))))</f>
        <v>0</v>
      </c>
      <c r="AO565">
        <f>IF(DEGREES(ACOS(SIN(RADIANS(G565))*SIN(RADIANS(E560))+COS(RADIANS(G565))*COS(RADIANS(E560))*COS(RADIANS(AO550))))&gt;90,0,$F$4*$F$5/E559^2*(SIN(RADIANS(G565))*SIN(RADIANS(E560))+COS(RADIANS(G565))*COS(RADIANS(E560))*COS(RADIANS(AO550))))</f>
        <v>0</v>
      </c>
      <c r="AP565">
        <f>IF(DEGREES(ACOS(SIN(RADIANS(G565))*SIN(RADIANS(E560))+COS(RADIANS(G565))*COS(RADIANS(E560))*COS(RADIANS(AP550))))&gt;90,0,$F$4*$F$5/E559^2*(SIN(RADIANS(G565))*SIN(RADIANS(E560))+COS(RADIANS(G565))*COS(RADIANS(E560))*COS(RADIANS(AP550))))</f>
        <v>0</v>
      </c>
      <c r="AQ565">
        <f>IF(DEGREES(ACOS(SIN(RADIANS(G565))*SIN(RADIANS(E560))+COS(RADIANS(G565))*COS(RADIANS(E560))*COS(RADIANS(AQ550))))&gt;90,0,$F$4*$F$5/E559^2*(SIN(RADIANS(G565))*SIN(RADIANS(E560))+COS(RADIANS(G565))*COS(RADIANS(E560))*COS(RADIANS(AQ550))))</f>
        <v>0</v>
      </c>
      <c r="AR565">
        <f>IF(DEGREES(ACOS(SIN(RADIANS(G565))*SIN(RADIANS(E560))+COS(RADIANS(G565))*COS(RADIANS(E560))*COS(RADIANS(AR550))))&gt;90,0,$F$4*$F$5/E559^2*(SIN(RADIANS(G565))*SIN(RADIANS(E560))+COS(RADIANS(G565))*COS(RADIANS(E560))*COS(RADIANS(AR550))))</f>
        <v>0</v>
      </c>
    </row>
    <row r="566" spans="2:44" x14ac:dyDescent="0.5">
      <c r="G566">
        <v>-50</v>
      </c>
      <c r="I566">
        <f>IF(DEGREES(ACOS(SIN(RADIANS(G566))*SIN(RADIANS(E560))+COS(RADIANS(G566))*COS(RADIANS(E560))*COS(RADIANS(I550))))&gt;90,0,$F$4*$F$5/E559^2*(SIN(RADIANS(G566))*SIN(RADIANS(E560))+COS(RADIANS(G566))*COS(RADIANS(E560))*COS(RADIANS(I550))))</f>
        <v>0</v>
      </c>
      <c r="J566">
        <f>IF(DEGREES(ACOS(SIN(RADIANS(G566))*SIN(RADIANS(E560))+COS(RADIANS(G566))*COS(RADIANS(E560))*COS(RADIANS(J550))))&gt;90,0,$F$4*$F$5/E559^2*(SIN(RADIANS(G566))*SIN(RADIANS(E560))+COS(RADIANS(G566))*COS(RADIANS(E560))*COS(RADIANS(J550))))</f>
        <v>0</v>
      </c>
      <c r="K566">
        <f>IF(DEGREES(ACOS(SIN(RADIANS(G566))*SIN(RADIANS(E560))+COS(RADIANS(G566))*COS(RADIANS(E560))*COS(RADIANS(K550))))&gt;90,0,$F$4*$F$5/E559^2*(SIN(RADIANS(G566))*SIN(RADIANS(E560))+COS(RADIANS(G566))*COS(RADIANS(E560))*COS(RADIANS(K550))))</f>
        <v>0</v>
      </c>
      <c r="L566">
        <f>IF(DEGREES(ACOS(SIN(RADIANS(G566))*SIN(RADIANS(E560))+COS(RADIANS(G566))*COS(RADIANS(E560))*COS(RADIANS(L550))))&gt;90,0,$F$4*$F$5/E559^2*(SIN(RADIANS(G566))*SIN(RADIANS(E560))+COS(RADIANS(G566))*COS(RADIANS(E560))*COS(RADIANS(L550))))</f>
        <v>0</v>
      </c>
      <c r="M566">
        <f>IF(DEGREES(ACOS(SIN(RADIANS(G566))*SIN(RADIANS(E560))+COS(RADIANS(G566))*COS(RADIANS(E560))*COS(RADIANS(M550))))&gt;90,0,$F$4*$F$5/E559^2*(SIN(RADIANS(G566))*SIN(RADIANS(E560))+COS(RADIANS(G566))*COS(RADIANS(E560))*COS(RADIANS(M550))))</f>
        <v>0</v>
      </c>
      <c r="N566">
        <f>IF(DEGREES(ACOS(SIN(RADIANS(G566))*SIN(RADIANS(E560))+COS(RADIANS(G566))*COS(RADIANS(E560))*COS(RADIANS(N550))))&gt;90,0,$F$4*$F$5/E559^2*(SIN(RADIANS(G566))*SIN(RADIANS(E560))+COS(RADIANS(G566))*COS(RADIANS(E560))*COS(RADIANS(N550))))</f>
        <v>0</v>
      </c>
      <c r="O566">
        <f>IF(DEGREES(ACOS(SIN(RADIANS(G566))*SIN(RADIANS(E560))+COS(RADIANS(G566))*COS(RADIANS(E560))*COS(RADIANS(O550))))&gt;90,0,$F$4*$F$5/E559^2*(SIN(RADIANS(G566))*SIN(RADIANS(E560))+COS(RADIANS(G566))*COS(RADIANS(E560))*COS(RADIANS(O550))))</f>
        <v>0</v>
      </c>
      <c r="P566">
        <f>IF(DEGREES(ACOS(SIN(RADIANS(G566))*SIN(RADIANS(E560))+COS(RADIANS(G566))*COS(RADIANS(E560))*COS(RADIANS(P550))))&gt;90,0,$F$4*$F$5/E559^2*(SIN(RADIANS(G566))*SIN(RADIANS(E560))+COS(RADIANS(G566))*COS(RADIANS(E560))*COS(RADIANS(P550))))</f>
        <v>0</v>
      </c>
      <c r="Q566">
        <f>IF(DEGREES(ACOS(SIN(RADIANS(G566))*SIN(RADIANS(E560))+COS(RADIANS(G566))*COS(RADIANS(E560))*COS(RADIANS(Q550))))&gt;90,0,$F$4*$F$5/E559^2*(SIN(RADIANS(G566))*SIN(RADIANS(E560))+COS(RADIANS(G566))*COS(RADIANS(E560))*COS(RADIANS(Q550))))</f>
        <v>0</v>
      </c>
      <c r="R566" t="e">
        <f>IF(DEGREES(ACOS(SIN(RADIANS(G566))*SIN(RADIANS(E560))+COS(RADIANS(G566))*COS(RADIANS(E560))*COS(RADIANS(R550))))&gt;90,0,$F$4*$F$5/E559^2*(SIN(RADIANS(G566))*SIN(RADIANS(E560))+COS(RADIANS(G566))*COS(RADIANS(E560))*COS(RADIANS(R550))))</f>
        <v>#DIV/0!</v>
      </c>
      <c r="S566" t="e">
        <f>IF(DEGREES(ACOS(SIN(RADIANS(G566))*SIN(RADIANS(E560))+COS(RADIANS(G566))*COS(RADIANS(E560))*COS(RADIANS(S550))))&gt;90,0,$F$4*$F$5/E559^2*(SIN(RADIANS(G566))*SIN(RADIANS(E560))+COS(RADIANS(G566))*COS(RADIANS(E560))*COS(RADIANS(S550))))</f>
        <v>#DIV/0!</v>
      </c>
      <c r="T566" t="e">
        <f>IF(DEGREES(ACOS(SIN(RADIANS(G566))*SIN(RADIANS(E560))+COS(RADIANS(G566))*COS(RADIANS(E560))*COS(RADIANS(T550))))&gt;90,0,$F$4*$F$5/E559^2*(SIN(RADIANS(G566))*SIN(RADIANS(E560))+COS(RADIANS(G566))*COS(RADIANS(E560))*COS(RADIANS(T550))))</f>
        <v>#DIV/0!</v>
      </c>
      <c r="U566" t="e">
        <f>IF(DEGREES(ACOS(SIN(RADIANS(G566))*SIN(RADIANS(E560))+COS(RADIANS(G566))*COS(RADIANS(E560))*COS(RADIANS(U550))))&gt;90,0,$F$4*$F$5/E559^2*(SIN(RADIANS(G566))*SIN(RADIANS(E560))+COS(RADIANS(G566))*COS(RADIANS(E560))*COS(RADIANS(U550))))</f>
        <v>#DIV/0!</v>
      </c>
      <c r="V566" t="e">
        <f>IF(DEGREES(ACOS(SIN(RADIANS(G566))*SIN(RADIANS(E560))+COS(RADIANS(G566))*COS(RADIANS(E560))*COS(RADIANS(V550))))&gt;90,0,$F$4*$F$5/E559^2*(SIN(RADIANS(G566))*SIN(RADIANS(E560))+COS(RADIANS(G566))*COS(RADIANS(E560))*COS(RADIANS(V550))))</f>
        <v>#DIV/0!</v>
      </c>
      <c r="W566" t="e">
        <f>IF(DEGREES(ACOS(SIN(RADIANS(G566))*SIN(RADIANS(E560))+COS(RADIANS(G566))*COS(RADIANS(E560))*COS(RADIANS(W550))))&gt;90,0,$F$4*$F$5/E559^2*(SIN(RADIANS(G566))*SIN(RADIANS(E560))+COS(RADIANS(G566))*COS(RADIANS(E560))*COS(RADIANS(W550))))</f>
        <v>#DIV/0!</v>
      </c>
      <c r="X566" t="e">
        <f>IF(DEGREES(ACOS(SIN(RADIANS(G566))*SIN(RADIANS(E560))+COS(RADIANS(G566))*COS(RADIANS(E560))*COS(RADIANS(X550))))&gt;90,0,$F$4*$F$5/E559^2*(SIN(RADIANS(G566))*SIN(RADIANS(E560))+COS(RADIANS(G566))*COS(RADIANS(E560))*COS(RADIANS(X550))))</f>
        <v>#DIV/0!</v>
      </c>
      <c r="Y566" t="e">
        <f>IF(DEGREES(ACOS(SIN(RADIANS(G566))*SIN(RADIANS(E560))+COS(RADIANS(G566))*COS(RADIANS(E560))*COS(RADIANS(Y550))))&gt;90,0,$F$4*$F$5/E559^2*(SIN(RADIANS(G566))*SIN(RADIANS(E560))+COS(RADIANS(G566))*COS(RADIANS(E560))*COS(RADIANS(Y550))))</f>
        <v>#DIV/0!</v>
      </c>
      <c r="Z566" t="e">
        <f>IF(DEGREES(ACOS(SIN(RADIANS(G566))*SIN(RADIANS(E560))+COS(RADIANS(G566))*COS(RADIANS(E560))*COS(RADIANS(Z550))))&gt;90,0,$F$4*$F$5/E559^2*(SIN(RADIANS(G566))*SIN(RADIANS(E560))+COS(RADIANS(G566))*COS(RADIANS(E560))*COS(RADIANS(Z550))))</f>
        <v>#DIV/0!</v>
      </c>
      <c r="AA566" t="e">
        <f>IF(DEGREES(ACOS(SIN(RADIANS(G566))*SIN(RADIANS(E560))+COS(RADIANS(G566))*COS(RADIANS(E560))*COS(RADIANS(AA550))))&gt;90,0,$F$4*$F$5/E559^2*(SIN(RADIANS(G566))*SIN(RADIANS(E560))+COS(RADIANS(G566))*COS(RADIANS(E560))*COS(RADIANS(AA550))))</f>
        <v>#DIV/0!</v>
      </c>
      <c r="AB566" t="e">
        <f>IF(DEGREES(ACOS(SIN(RADIANS(G566))*SIN(RADIANS(E560))+COS(RADIANS(G566))*COS(RADIANS(E560))*COS(RADIANS(AB550))))&gt;90,0,$F$4*$F$5/E559^2*(SIN(RADIANS(G566))*SIN(RADIANS(E560))+COS(RADIANS(G566))*COS(RADIANS(E560))*COS(RADIANS(AB550))))</f>
        <v>#DIV/0!</v>
      </c>
      <c r="AC566" t="e">
        <f>IF(DEGREES(ACOS(SIN(RADIANS(G566))*SIN(RADIANS(E560))+COS(RADIANS(G566))*COS(RADIANS(E560))*COS(RADIANS(AC550))))&gt;90,0,$F$4*$F$5/E559^2*(SIN(RADIANS(G566))*SIN(RADIANS(E560))+COS(RADIANS(G566))*COS(RADIANS(E560))*COS(RADIANS(AC550))))</f>
        <v>#DIV/0!</v>
      </c>
      <c r="AD566" t="e">
        <f>IF(DEGREES(ACOS(SIN(RADIANS(G566))*SIN(RADIANS(E560))+COS(RADIANS(G566))*COS(RADIANS(E560))*COS(RADIANS(AD550))))&gt;90,0,$F$4*$F$5/E559^2*(SIN(RADIANS(G566))*SIN(RADIANS(E560))+COS(RADIANS(G566))*COS(RADIANS(E560))*COS(RADIANS(AD550))))</f>
        <v>#DIV/0!</v>
      </c>
      <c r="AE566" t="e">
        <f>IF(DEGREES(ACOS(SIN(RADIANS(G566))*SIN(RADIANS(E560))+COS(RADIANS(G566))*COS(RADIANS(E560))*COS(RADIANS(AE550))))&gt;90,0,$F$4*$F$5/E559^2*(SIN(RADIANS(G566))*SIN(RADIANS(E560))+COS(RADIANS(G566))*COS(RADIANS(E560))*COS(RADIANS(AE550))))</f>
        <v>#DIV/0!</v>
      </c>
      <c r="AF566" t="e">
        <f>IF(DEGREES(ACOS(SIN(RADIANS(G566))*SIN(RADIANS(E560))+COS(RADIANS(G566))*COS(RADIANS(E560))*COS(RADIANS(AF550))))&gt;90,0,$F$4*$F$5/E559^2*(SIN(RADIANS(G566))*SIN(RADIANS(E560))+COS(RADIANS(G566))*COS(RADIANS(E560))*COS(RADIANS(AF550))))</f>
        <v>#DIV/0!</v>
      </c>
      <c r="AG566" t="e">
        <f>IF(DEGREES(ACOS(SIN(RADIANS(G566))*SIN(RADIANS(E560))+COS(RADIANS(G566))*COS(RADIANS(E560))*COS(RADIANS(AG550))))&gt;90,0,$F$4*$F$5/E559^2*(SIN(RADIANS(G566))*SIN(RADIANS(E560))+COS(RADIANS(G566))*COS(RADIANS(E560))*COS(RADIANS(AG550))))</f>
        <v>#DIV/0!</v>
      </c>
      <c r="AH566" t="e">
        <f>IF(DEGREES(ACOS(SIN(RADIANS(G566))*SIN(RADIANS(E560))+COS(RADIANS(G566))*COS(RADIANS(E560))*COS(RADIANS(AH550))))&gt;90,0,$F$4*$F$5/E559^2*(SIN(RADIANS(G566))*SIN(RADIANS(E560))+COS(RADIANS(G566))*COS(RADIANS(E560))*COS(RADIANS(AH550))))</f>
        <v>#DIV/0!</v>
      </c>
      <c r="AI566" t="e">
        <f>IF(DEGREES(ACOS(SIN(RADIANS(G566))*SIN(RADIANS(E560))+COS(RADIANS(G566))*COS(RADIANS(E560))*COS(RADIANS(AI550))))&gt;90,0,$F$4*$F$5/E559^2*(SIN(RADIANS(G566))*SIN(RADIANS(E560))+COS(RADIANS(G566))*COS(RADIANS(E560))*COS(RADIANS(AI550))))</f>
        <v>#DIV/0!</v>
      </c>
      <c r="AJ566" t="e">
        <f>IF(DEGREES(ACOS(SIN(RADIANS(G566))*SIN(RADIANS(E560))+COS(RADIANS(G566))*COS(RADIANS(E560))*COS(RADIANS(AJ550))))&gt;90,0,$F$4*$F$5/E559^2*(SIN(RADIANS(G566))*SIN(RADIANS(E560))+COS(RADIANS(G566))*COS(RADIANS(E560))*COS(RADIANS(AJ550))))</f>
        <v>#DIV/0!</v>
      </c>
      <c r="AK566">
        <f>IF(DEGREES(ACOS(SIN(RADIANS(G566))*SIN(RADIANS(E560))+COS(RADIANS(G566))*COS(RADIANS(E560))*COS(RADIANS(AK550))))&gt;90,0,$F$4*$F$5/E559^2*(SIN(RADIANS(G566))*SIN(RADIANS(E560))+COS(RADIANS(G566))*COS(RADIANS(E560))*COS(RADIANS(AK550))))</f>
        <v>0</v>
      </c>
      <c r="AL566">
        <f>IF(DEGREES(ACOS(SIN(RADIANS(G566))*SIN(RADIANS(E560))+COS(RADIANS(G566))*COS(RADIANS(E560))*COS(RADIANS(AL550))))&gt;90,0,$F$4*$F$5/E559^2*(SIN(RADIANS(G566))*SIN(RADIANS(E560))+COS(RADIANS(G566))*COS(RADIANS(E560))*COS(RADIANS(AL550))))</f>
        <v>0</v>
      </c>
      <c r="AM566">
        <f>IF(DEGREES(ACOS(SIN(RADIANS(G566))*SIN(RADIANS(E560))+COS(RADIANS(G566))*COS(RADIANS(E560))*COS(RADIANS(AM550))))&gt;90,0,$F$4*$F$5/E559^2*(SIN(RADIANS(G566))*SIN(RADIANS(E560))+COS(RADIANS(G566))*COS(RADIANS(E560))*COS(RADIANS(AM550))))</f>
        <v>0</v>
      </c>
      <c r="AN566">
        <f>IF(DEGREES(ACOS(SIN(RADIANS(G566))*SIN(RADIANS(E560))+COS(RADIANS(G566))*COS(RADIANS(E560))*COS(RADIANS(AN550))))&gt;90,0,$F$4*$F$5/E559^2*(SIN(RADIANS(G566))*SIN(RADIANS(E560))+COS(RADIANS(G566))*COS(RADIANS(E560))*COS(RADIANS(AN550))))</f>
        <v>0</v>
      </c>
      <c r="AO566">
        <f>IF(DEGREES(ACOS(SIN(RADIANS(G566))*SIN(RADIANS(E560))+COS(RADIANS(G566))*COS(RADIANS(E560))*COS(RADIANS(AO550))))&gt;90,0,$F$4*$F$5/E559^2*(SIN(RADIANS(G566))*SIN(RADIANS(E560))+COS(RADIANS(G566))*COS(RADIANS(E560))*COS(RADIANS(AO550))))</f>
        <v>0</v>
      </c>
      <c r="AP566">
        <f>IF(DEGREES(ACOS(SIN(RADIANS(G566))*SIN(RADIANS(E560))+COS(RADIANS(G566))*COS(RADIANS(E560))*COS(RADIANS(AP550))))&gt;90,0,$F$4*$F$5/E559^2*(SIN(RADIANS(G566))*SIN(RADIANS(E560))+COS(RADIANS(G566))*COS(RADIANS(E560))*COS(RADIANS(AP550))))</f>
        <v>0</v>
      </c>
      <c r="AQ566">
        <f>IF(DEGREES(ACOS(SIN(RADIANS(G566))*SIN(RADIANS(E560))+COS(RADIANS(G566))*COS(RADIANS(E560))*COS(RADIANS(AQ550))))&gt;90,0,$F$4*$F$5/E559^2*(SIN(RADIANS(G566))*SIN(RADIANS(E560))+COS(RADIANS(G566))*COS(RADIANS(E560))*COS(RADIANS(AQ550))))</f>
        <v>0</v>
      </c>
      <c r="AR566">
        <f>IF(DEGREES(ACOS(SIN(RADIANS(G566))*SIN(RADIANS(E560))+COS(RADIANS(G566))*COS(RADIANS(E560))*COS(RADIANS(AR550))))&gt;90,0,$F$4*$F$5/E559^2*(SIN(RADIANS(G566))*SIN(RADIANS(E560))+COS(RADIANS(G566))*COS(RADIANS(E560))*COS(RADIANS(AR550))))</f>
        <v>0</v>
      </c>
    </row>
    <row r="567" spans="2:44" x14ac:dyDescent="0.5">
      <c r="G567">
        <v>-60</v>
      </c>
      <c r="I567">
        <f>IF(DEGREES(ACOS(SIN(RADIANS(G567))*SIN(RADIANS(E560))+COS(RADIANS(G567))*COS(RADIANS(E560))*COS(RADIANS(I550))))&gt;90,0,$F$4*$F$5/E559^2*(SIN(RADIANS(G567))*SIN(RADIANS(E560))+COS(RADIANS(G567))*COS(RADIANS(E560))*COS(RADIANS(I550))))</f>
        <v>0</v>
      </c>
      <c r="J567">
        <f>IF(DEGREES(ACOS(SIN(RADIANS(G567))*SIN(RADIANS(E560))+COS(RADIANS(G567))*COS(RADIANS(E560))*COS(RADIANS(J550))))&gt;90,0,$F$4*$F$5/E559^2*(SIN(RADIANS(G567))*SIN(RADIANS(E560))+COS(RADIANS(G567))*COS(RADIANS(E560))*COS(RADIANS(J550))))</f>
        <v>0</v>
      </c>
      <c r="K567">
        <f>IF(DEGREES(ACOS(SIN(RADIANS(G567))*SIN(RADIANS(E560))+COS(RADIANS(G567))*COS(RADIANS(E560))*COS(RADIANS(K550))))&gt;90,0,$F$4*$F$5/E559^2*(SIN(RADIANS(G567))*SIN(RADIANS(E560))+COS(RADIANS(G567))*COS(RADIANS(E560))*COS(RADIANS(K550))))</f>
        <v>0</v>
      </c>
      <c r="L567">
        <f>IF(DEGREES(ACOS(SIN(RADIANS(G567))*SIN(RADIANS(E560))+COS(RADIANS(G567))*COS(RADIANS(E560))*COS(RADIANS(L550))))&gt;90,0,$F$4*$F$5/E559^2*(SIN(RADIANS(G567))*SIN(RADIANS(E560))+COS(RADIANS(G567))*COS(RADIANS(E560))*COS(RADIANS(L550))))</f>
        <v>0</v>
      </c>
      <c r="M567">
        <f>IF(DEGREES(ACOS(SIN(RADIANS(G567))*SIN(RADIANS(E560))+COS(RADIANS(G567))*COS(RADIANS(E560))*COS(RADIANS(M550))))&gt;90,0,$F$4*$F$5/E559^2*(SIN(RADIANS(G567))*SIN(RADIANS(E560))+COS(RADIANS(G567))*COS(RADIANS(E560))*COS(RADIANS(M550))))</f>
        <v>0</v>
      </c>
      <c r="N567">
        <f>IF(DEGREES(ACOS(SIN(RADIANS(G567))*SIN(RADIANS(E560))+COS(RADIANS(G567))*COS(RADIANS(E560))*COS(RADIANS(N550))))&gt;90,0,$F$4*$F$5/E559^2*(SIN(RADIANS(G567))*SIN(RADIANS(E560))+COS(RADIANS(G567))*COS(RADIANS(E560))*COS(RADIANS(N550))))</f>
        <v>0</v>
      </c>
      <c r="O567">
        <f>IF(DEGREES(ACOS(SIN(RADIANS(G567))*SIN(RADIANS(E560))+COS(RADIANS(G567))*COS(RADIANS(E560))*COS(RADIANS(O550))))&gt;90,0,$F$4*$F$5/E559^2*(SIN(RADIANS(G567))*SIN(RADIANS(E560))+COS(RADIANS(G567))*COS(RADIANS(E560))*COS(RADIANS(O550))))</f>
        <v>0</v>
      </c>
      <c r="P567">
        <f>IF(DEGREES(ACOS(SIN(RADIANS(G567))*SIN(RADIANS(E560))+COS(RADIANS(G567))*COS(RADIANS(E560))*COS(RADIANS(P550))))&gt;90,0,$F$4*$F$5/E559^2*(SIN(RADIANS(G567))*SIN(RADIANS(E560))+COS(RADIANS(G567))*COS(RADIANS(E560))*COS(RADIANS(P550))))</f>
        <v>0</v>
      </c>
      <c r="Q567">
        <f>IF(DEGREES(ACOS(SIN(RADIANS(G567))*SIN(RADIANS(E560))+COS(RADIANS(G567))*COS(RADIANS(E560))*COS(RADIANS(Q550))))&gt;90,0,$F$4*$F$5/E559^2*(SIN(RADIANS(G567))*SIN(RADIANS(E560))+COS(RADIANS(G567))*COS(RADIANS(E560))*COS(RADIANS(Q550))))</f>
        <v>0</v>
      </c>
      <c r="R567" t="e">
        <f>IF(DEGREES(ACOS(SIN(RADIANS(G567))*SIN(RADIANS(E560))+COS(RADIANS(G567))*COS(RADIANS(E560))*COS(RADIANS(R550))))&gt;90,0,$F$4*$F$5/E559^2*(SIN(RADIANS(G567))*SIN(RADIANS(E560))+COS(RADIANS(G567))*COS(RADIANS(E560))*COS(RADIANS(R550))))</f>
        <v>#DIV/0!</v>
      </c>
      <c r="S567" t="e">
        <f>IF(DEGREES(ACOS(SIN(RADIANS(G567))*SIN(RADIANS(E560))+COS(RADIANS(G567))*COS(RADIANS(E560))*COS(RADIANS(S550))))&gt;90,0,$F$4*$F$5/E559^2*(SIN(RADIANS(G567))*SIN(RADIANS(E560))+COS(RADIANS(G567))*COS(RADIANS(E560))*COS(RADIANS(S550))))</f>
        <v>#DIV/0!</v>
      </c>
      <c r="T567" t="e">
        <f>IF(DEGREES(ACOS(SIN(RADIANS(G567))*SIN(RADIANS(E560))+COS(RADIANS(G567))*COS(RADIANS(E560))*COS(RADIANS(T550))))&gt;90,0,$F$4*$F$5/E559^2*(SIN(RADIANS(G567))*SIN(RADIANS(E560))+COS(RADIANS(G567))*COS(RADIANS(E560))*COS(RADIANS(T550))))</f>
        <v>#DIV/0!</v>
      </c>
      <c r="U567" t="e">
        <f>IF(DEGREES(ACOS(SIN(RADIANS(G567))*SIN(RADIANS(E560))+COS(RADIANS(G567))*COS(RADIANS(E560))*COS(RADIANS(U550))))&gt;90,0,$F$4*$F$5/E559^2*(SIN(RADIANS(G567))*SIN(RADIANS(E560))+COS(RADIANS(G567))*COS(RADIANS(E560))*COS(RADIANS(U550))))</f>
        <v>#DIV/0!</v>
      </c>
      <c r="V567" t="e">
        <f>IF(DEGREES(ACOS(SIN(RADIANS(G567))*SIN(RADIANS(E560))+COS(RADIANS(G567))*COS(RADIANS(E560))*COS(RADIANS(V550))))&gt;90,0,$F$4*$F$5/E559^2*(SIN(RADIANS(G567))*SIN(RADIANS(E560))+COS(RADIANS(G567))*COS(RADIANS(E560))*COS(RADIANS(V550))))</f>
        <v>#DIV/0!</v>
      </c>
      <c r="W567" t="e">
        <f>IF(DEGREES(ACOS(SIN(RADIANS(G567))*SIN(RADIANS(E560))+COS(RADIANS(G567))*COS(RADIANS(E560))*COS(RADIANS(W550))))&gt;90,0,$F$4*$F$5/E559^2*(SIN(RADIANS(G567))*SIN(RADIANS(E560))+COS(RADIANS(G567))*COS(RADIANS(E560))*COS(RADIANS(W550))))</f>
        <v>#DIV/0!</v>
      </c>
      <c r="X567" t="e">
        <f>IF(DEGREES(ACOS(SIN(RADIANS(G567))*SIN(RADIANS(E560))+COS(RADIANS(G567))*COS(RADIANS(E560))*COS(RADIANS(X550))))&gt;90,0,$F$4*$F$5/E559^2*(SIN(RADIANS(G567))*SIN(RADIANS(E560))+COS(RADIANS(G567))*COS(RADIANS(E560))*COS(RADIANS(X550))))</f>
        <v>#DIV/0!</v>
      </c>
      <c r="Y567" t="e">
        <f>IF(DEGREES(ACOS(SIN(RADIANS(G567))*SIN(RADIANS(E560))+COS(RADIANS(G567))*COS(RADIANS(E560))*COS(RADIANS(Y550))))&gt;90,0,$F$4*$F$5/E559^2*(SIN(RADIANS(G567))*SIN(RADIANS(E560))+COS(RADIANS(G567))*COS(RADIANS(E560))*COS(RADIANS(Y550))))</f>
        <v>#DIV/0!</v>
      </c>
      <c r="Z567" t="e">
        <f>IF(DEGREES(ACOS(SIN(RADIANS(G567))*SIN(RADIANS(E560))+COS(RADIANS(G567))*COS(RADIANS(E560))*COS(RADIANS(Z550))))&gt;90,0,$F$4*$F$5/E559^2*(SIN(RADIANS(G567))*SIN(RADIANS(E560))+COS(RADIANS(G567))*COS(RADIANS(E560))*COS(RADIANS(Z550))))</f>
        <v>#DIV/0!</v>
      </c>
      <c r="AA567" t="e">
        <f>IF(DEGREES(ACOS(SIN(RADIANS(G567))*SIN(RADIANS(E560))+COS(RADIANS(G567))*COS(RADIANS(E560))*COS(RADIANS(AA550))))&gt;90,0,$F$4*$F$5/E559^2*(SIN(RADIANS(G567))*SIN(RADIANS(E560))+COS(RADIANS(G567))*COS(RADIANS(E560))*COS(RADIANS(AA550))))</f>
        <v>#DIV/0!</v>
      </c>
      <c r="AB567" t="e">
        <f>IF(DEGREES(ACOS(SIN(RADIANS(G567))*SIN(RADIANS(E560))+COS(RADIANS(G567))*COS(RADIANS(E560))*COS(RADIANS(AB550))))&gt;90,0,$F$4*$F$5/E559^2*(SIN(RADIANS(G567))*SIN(RADIANS(E560))+COS(RADIANS(G567))*COS(RADIANS(E560))*COS(RADIANS(AB550))))</f>
        <v>#DIV/0!</v>
      </c>
      <c r="AC567" t="e">
        <f>IF(DEGREES(ACOS(SIN(RADIANS(G567))*SIN(RADIANS(E560))+COS(RADIANS(G567))*COS(RADIANS(E560))*COS(RADIANS(AC550))))&gt;90,0,$F$4*$F$5/E559^2*(SIN(RADIANS(G567))*SIN(RADIANS(E560))+COS(RADIANS(G567))*COS(RADIANS(E560))*COS(RADIANS(AC550))))</f>
        <v>#DIV/0!</v>
      </c>
      <c r="AD567" t="e">
        <f>IF(DEGREES(ACOS(SIN(RADIANS(G567))*SIN(RADIANS(E560))+COS(RADIANS(G567))*COS(RADIANS(E560))*COS(RADIANS(AD550))))&gt;90,0,$F$4*$F$5/E559^2*(SIN(RADIANS(G567))*SIN(RADIANS(E560))+COS(RADIANS(G567))*COS(RADIANS(E560))*COS(RADIANS(AD550))))</f>
        <v>#DIV/0!</v>
      </c>
      <c r="AE567" t="e">
        <f>IF(DEGREES(ACOS(SIN(RADIANS(G567))*SIN(RADIANS(E560))+COS(RADIANS(G567))*COS(RADIANS(E560))*COS(RADIANS(AE550))))&gt;90,0,$F$4*$F$5/E559^2*(SIN(RADIANS(G567))*SIN(RADIANS(E560))+COS(RADIANS(G567))*COS(RADIANS(E560))*COS(RADIANS(AE550))))</f>
        <v>#DIV/0!</v>
      </c>
      <c r="AF567" t="e">
        <f>IF(DEGREES(ACOS(SIN(RADIANS(G567))*SIN(RADIANS(E560))+COS(RADIANS(G567))*COS(RADIANS(E560))*COS(RADIANS(AF550))))&gt;90,0,$F$4*$F$5/E559^2*(SIN(RADIANS(G567))*SIN(RADIANS(E560))+COS(RADIANS(G567))*COS(RADIANS(E560))*COS(RADIANS(AF550))))</f>
        <v>#DIV/0!</v>
      </c>
      <c r="AG567" t="e">
        <f>IF(DEGREES(ACOS(SIN(RADIANS(G567))*SIN(RADIANS(E560))+COS(RADIANS(G567))*COS(RADIANS(E560))*COS(RADIANS(AG550))))&gt;90,0,$F$4*$F$5/E559^2*(SIN(RADIANS(G567))*SIN(RADIANS(E560))+COS(RADIANS(G567))*COS(RADIANS(E560))*COS(RADIANS(AG550))))</f>
        <v>#DIV/0!</v>
      </c>
      <c r="AH567" t="e">
        <f>IF(DEGREES(ACOS(SIN(RADIANS(G567))*SIN(RADIANS(E560))+COS(RADIANS(G567))*COS(RADIANS(E560))*COS(RADIANS(AH550))))&gt;90,0,$F$4*$F$5/E559^2*(SIN(RADIANS(G567))*SIN(RADIANS(E560))+COS(RADIANS(G567))*COS(RADIANS(E560))*COS(RADIANS(AH550))))</f>
        <v>#DIV/0!</v>
      </c>
      <c r="AI567" t="e">
        <f>IF(DEGREES(ACOS(SIN(RADIANS(G567))*SIN(RADIANS(E560))+COS(RADIANS(G567))*COS(RADIANS(E560))*COS(RADIANS(AI550))))&gt;90,0,$F$4*$F$5/E559^2*(SIN(RADIANS(G567))*SIN(RADIANS(E560))+COS(RADIANS(G567))*COS(RADIANS(E560))*COS(RADIANS(AI550))))</f>
        <v>#DIV/0!</v>
      </c>
      <c r="AJ567" t="e">
        <f>IF(DEGREES(ACOS(SIN(RADIANS(G567))*SIN(RADIANS(E560))+COS(RADIANS(G567))*COS(RADIANS(E560))*COS(RADIANS(AJ550))))&gt;90,0,$F$4*$F$5/E559^2*(SIN(RADIANS(G567))*SIN(RADIANS(E560))+COS(RADIANS(G567))*COS(RADIANS(E560))*COS(RADIANS(AJ550))))</f>
        <v>#DIV/0!</v>
      </c>
      <c r="AK567">
        <f>IF(DEGREES(ACOS(SIN(RADIANS(G567))*SIN(RADIANS(E560))+COS(RADIANS(G567))*COS(RADIANS(E560))*COS(RADIANS(AK550))))&gt;90,0,$F$4*$F$5/E559^2*(SIN(RADIANS(G567))*SIN(RADIANS(E560))+COS(RADIANS(G567))*COS(RADIANS(E560))*COS(RADIANS(AK550))))</f>
        <v>0</v>
      </c>
      <c r="AL567">
        <f>IF(DEGREES(ACOS(SIN(RADIANS(G567))*SIN(RADIANS(E560))+COS(RADIANS(G567))*COS(RADIANS(E560))*COS(RADIANS(AL550))))&gt;90,0,$F$4*$F$5/E559^2*(SIN(RADIANS(G567))*SIN(RADIANS(E560))+COS(RADIANS(G567))*COS(RADIANS(E560))*COS(RADIANS(AL550))))</f>
        <v>0</v>
      </c>
      <c r="AM567">
        <f>IF(DEGREES(ACOS(SIN(RADIANS(G567))*SIN(RADIANS(E560))+COS(RADIANS(G567))*COS(RADIANS(E560))*COS(RADIANS(AM550))))&gt;90,0,$F$4*$F$5/E559^2*(SIN(RADIANS(G567))*SIN(RADIANS(E560))+COS(RADIANS(G567))*COS(RADIANS(E560))*COS(RADIANS(AM550))))</f>
        <v>0</v>
      </c>
      <c r="AN567">
        <f>IF(DEGREES(ACOS(SIN(RADIANS(G567))*SIN(RADIANS(E560))+COS(RADIANS(G567))*COS(RADIANS(E560))*COS(RADIANS(AN550))))&gt;90,0,$F$4*$F$5/E559^2*(SIN(RADIANS(G567))*SIN(RADIANS(E560))+COS(RADIANS(G567))*COS(RADIANS(E560))*COS(RADIANS(AN550))))</f>
        <v>0</v>
      </c>
      <c r="AO567">
        <f>IF(DEGREES(ACOS(SIN(RADIANS(G567))*SIN(RADIANS(E560))+COS(RADIANS(G567))*COS(RADIANS(E560))*COS(RADIANS(AO550))))&gt;90,0,$F$4*$F$5/E559^2*(SIN(RADIANS(G567))*SIN(RADIANS(E560))+COS(RADIANS(G567))*COS(RADIANS(E560))*COS(RADIANS(AO550))))</f>
        <v>0</v>
      </c>
      <c r="AP567">
        <f>IF(DEGREES(ACOS(SIN(RADIANS(G567))*SIN(RADIANS(E560))+COS(RADIANS(G567))*COS(RADIANS(E560))*COS(RADIANS(AP550))))&gt;90,0,$F$4*$F$5/E559^2*(SIN(RADIANS(G567))*SIN(RADIANS(E560))+COS(RADIANS(G567))*COS(RADIANS(E560))*COS(RADIANS(AP550))))</f>
        <v>0</v>
      </c>
      <c r="AQ567">
        <f>IF(DEGREES(ACOS(SIN(RADIANS(G567))*SIN(RADIANS(E560))+COS(RADIANS(G567))*COS(RADIANS(E560))*COS(RADIANS(AQ550))))&gt;90,0,$F$4*$F$5/E559^2*(SIN(RADIANS(G567))*SIN(RADIANS(E560))+COS(RADIANS(G567))*COS(RADIANS(E560))*COS(RADIANS(AQ550))))</f>
        <v>0</v>
      </c>
      <c r="AR567">
        <f>IF(DEGREES(ACOS(SIN(RADIANS(G567))*SIN(RADIANS(E560))+COS(RADIANS(G567))*COS(RADIANS(E560))*COS(RADIANS(AR550))))&gt;90,0,$F$4*$F$5/E559^2*(SIN(RADIANS(G567))*SIN(RADIANS(E560))+COS(RADIANS(G567))*COS(RADIANS(E560))*COS(RADIANS(AR550))))</f>
        <v>0</v>
      </c>
    </row>
    <row r="568" spans="2:44" x14ac:dyDescent="0.5">
      <c r="G568">
        <v>-70</v>
      </c>
      <c r="I568">
        <f>IF(DEGREES(ACOS(SIN(RADIANS(G568))*SIN(RADIANS(E560))+COS(RADIANS(G568))*COS(RADIANS(E560))*COS(RADIANS(I550))))&gt;90,0,$F$4*$F$5/E559^2*(SIN(RADIANS(G568))*SIN(RADIANS(E560))+COS(RADIANS(G568))*COS(RADIANS(E560))*COS(RADIANS(I550))))</f>
        <v>0</v>
      </c>
      <c r="J568">
        <f>IF(DEGREES(ACOS(SIN(RADIANS(G568))*SIN(RADIANS(E560))+COS(RADIANS(G568))*COS(RADIANS(E560))*COS(RADIANS(J550))))&gt;90,0,$F$4*$F$5/E559^2*(SIN(RADIANS(G568))*SIN(RADIANS(E560))+COS(RADIANS(G568))*COS(RADIANS(E560))*COS(RADIANS(J550))))</f>
        <v>0</v>
      </c>
      <c r="K568">
        <f>IF(DEGREES(ACOS(SIN(RADIANS(G568))*SIN(RADIANS(E560))+COS(RADIANS(G568))*COS(RADIANS(E560))*COS(RADIANS(K550))))&gt;90,0,$F$4*$F$5/E559^2*(SIN(RADIANS(G568))*SIN(RADIANS(E560))+COS(RADIANS(G568))*COS(RADIANS(E560))*COS(RADIANS(K550))))</f>
        <v>0</v>
      </c>
      <c r="L568">
        <f>IF(DEGREES(ACOS(SIN(RADIANS(G568))*SIN(RADIANS(E560))+COS(RADIANS(G568))*COS(RADIANS(E560))*COS(RADIANS(L550))))&gt;90,0,$F$4*$F$5/E559^2*(SIN(RADIANS(G568))*SIN(RADIANS(E560))+COS(RADIANS(G568))*COS(RADIANS(E560))*COS(RADIANS(L550))))</f>
        <v>0</v>
      </c>
      <c r="M568">
        <f>IF(DEGREES(ACOS(SIN(RADIANS(G568))*SIN(RADIANS(E560))+COS(RADIANS(G568))*COS(RADIANS(E560))*COS(RADIANS(M550))))&gt;90,0,$F$4*$F$5/E559^2*(SIN(RADIANS(G568))*SIN(RADIANS(E560))+COS(RADIANS(G568))*COS(RADIANS(E560))*COS(RADIANS(M550))))</f>
        <v>0</v>
      </c>
      <c r="N568">
        <f>IF(DEGREES(ACOS(SIN(RADIANS(G568))*SIN(RADIANS(E560))+COS(RADIANS(G568))*COS(RADIANS(E560))*COS(RADIANS(N550))))&gt;90,0,$F$4*$F$5/E559^2*(SIN(RADIANS(G568))*SIN(RADIANS(E560))+COS(RADIANS(G568))*COS(RADIANS(E560))*COS(RADIANS(N550))))</f>
        <v>0</v>
      </c>
      <c r="O568">
        <f>IF(DEGREES(ACOS(SIN(RADIANS(G568))*SIN(RADIANS(E560))+COS(RADIANS(G568))*COS(RADIANS(E560))*COS(RADIANS(O550))))&gt;90,0,$F$4*$F$5/E559^2*(SIN(RADIANS(G568))*SIN(RADIANS(E560))+COS(RADIANS(G568))*COS(RADIANS(E560))*COS(RADIANS(O550))))</f>
        <v>0</v>
      </c>
      <c r="P568">
        <f>IF(DEGREES(ACOS(SIN(RADIANS(G568))*SIN(RADIANS(E560))+COS(RADIANS(G568))*COS(RADIANS(E560))*COS(RADIANS(P550))))&gt;90,0,$F$4*$F$5/E559^2*(SIN(RADIANS(G568))*SIN(RADIANS(E560))+COS(RADIANS(G568))*COS(RADIANS(E560))*COS(RADIANS(P550))))</f>
        <v>0</v>
      </c>
      <c r="Q568">
        <f>IF(DEGREES(ACOS(SIN(RADIANS(G568))*SIN(RADIANS(E560))+COS(RADIANS(G568))*COS(RADIANS(E560))*COS(RADIANS(Q550))))&gt;90,0,$F$4*$F$5/E559^2*(SIN(RADIANS(G568))*SIN(RADIANS(E560))+COS(RADIANS(G568))*COS(RADIANS(E560))*COS(RADIANS(Q550))))</f>
        <v>0</v>
      </c>
      <c r="R568" t="e">
        <f>IF(DEGREES(ACOS(SIN(RADIANS(G568))*SIN(RADIANS(E560))+COS(RADIANS(G568))*COS(RADIANS(E560))*COS(RADIANS(R550))))&gt;90,0,$F$4*$F$5/E559^2*(SIN(RADIANS(G568))*SIN(RADIANS(E560))+COS(RADIANS(G568))*COS(RADIANS(E560))*COS(RADIANS(R550))))</f>
        <v>#DIV/0!</v>
      </c>
      <c r="S568" t="e">
        <f>IF(DEGREES(ACOS(SIN(RADIANS(G568))*SIN(RADIANS(E560))+COS(RADIANS(G568))*COS(RADIANS(E560))*COS(RADIANS(S550))))&gt;90,0,$F$4*$F$5/E559^2*(SIN(RADIANS(G568))*SIN(RADIANS(E560))+COS(RADIANS(G568))*COS(RADIANS(E560))*COS(RADIANS(S550))))</f>
        <v>#DIV/0!</v>
      </c>
      <c r="T568" t="e">
        <f>IF(DEGREES(ACOS(SIN(RADIANS(G568))*SIN(RADIANS(E560))+COS(RADIANS(G568))*COS(RADIANS(E560))*COS(RADIANS(T550))))&gt;90,0,$F$4*$F$5/E559^2*(SIN(RADIANS(G568))*SIN(RADIANS(E560))+COS(RADIANS(G568))*COS(RADIANS(E560))*COS(RADIANS(T550))))</f>
        <v>#DIV/0!</v>
      </c>
      <c r="U568" t="e">
        <f>IF(DEGREES(ACOS(SIN(RADIANS(G568))*SIN(RADIANS(E560))+COS(RADIANS(G568))*COS(RADIANS(E560))*COS(RADIANS(U550))))&gt;90,0,$F$4*$F$5/E559^2*(SIN(RADIANS(G568))*SIN(RADIANS(E560))+COS(RADIANS(G568))*COS(RADIANS(E560))*COS(RADIANS(U550))))</f>
        <v>#DIV/0!</v>
      </c>
      <c r="V568" t="e">
        <f>IF(DEGREES(ACOS(SIN(RADIANS(G568))*SIN(RADIANS(E560))+COS(RADIANS(G568))*COS(RADIANS(E560))*COS(RADIANS(V550))))&gt;90,0,$F$4*$F$5/E559^2*(SIN(RADIANS(G568))*SIN(RADIANS(E560))+COS(RADIANS(G568))*COS(RADIANS(E560))*COS(RADIANS(V550))))</f>
        <v>#DIV/0!</v>
      </c>
      <c r="W568" t="e">
        <f>IF(DEGREES(ACOS(SIN(RADIANS(G568))*SIN(RADIANS(E560))+COS(RADIANS(G568))*COS(RADIANS(E560))*COS(RADIANS(W550))))&gt;90,0,$F$4*$F$5/E559^2*(SIN(RADIANS(G568))*SIN(RADIANS(E560))+COS(RADIANS(G568))*COS(RADIANS(E560))*COS(RADIANS(W550))))</f>
        <v>#DIV/0!</v>
      </c>
      <c r="X568" t="e">
        <f>IF(DEGREES(ACOS(SIN(RADIANS(G568))*SIN(RADIANS(E560))+COS(RADIANS(G568))*COS(RADIANS(E560))*COS(RADIANS(X550))))&gt;90,0,$F$4*$F$5/E559^2*(SIN(RADIANS(G568))*SIN(RADIANS(E560))+COS(RADIANS(G568))*COS(RADIANS(E560))*COS(RADIANS(X550))))</f>
        <v>#DIV/0!</v>
      </c>
      <c r="Y568" t="e">
        <f>IF(DEGREES(ACOS(SIN(RADIANS(G568))*SIN(RADIANS(E560))+COS(RADIANS(G568))*COS(RADIANS(E560))*COS(RADIANS(Y550))))&gt;90,0,$F$4*$F$5/E559^2*(SIN(RADIANS(G568))*SIN(RADIANS(E560))+COS(RADIANS(G568))*COS(RADIANS(E560))*COS(RADIANS(Y550))))</f>
        <v>#DIV/0!</v>
      </c>
      <c r="Z568" t="e">
        <f>IF(DEGREES(ACOS(SIN(RADIANS(G568))*SIN(RADIANS(E560))+COS(RADIANS(G568))*COS(RADIANS(E560))*COS(RADIANS(Z550))))&gt;90,0,$F$4*$F$5/E559^2*(SIN(RADIANS(G568))*SIN(RADIANS(E560))+COS(RADIANS(G568))*COS(RADIANS(E560))*COS(RADIANS(Z550))))</f>
        <v>#DIV/0!</v>
      </c>
      <c r="AA568" t="e">
        <f>IF(DEGREES(ACOS(SIN(RADIANS(G568))*SIN(RADIANS(E560))+COS(RADIANS(G568))*COS(RADIANS(E560))*COS(RADIANS(AA550))))&gt;90,0,$F$4*$F$5/E559^2*(SIN(RADIANS(G568))*SIN(RADIANS(E560))+COS(RADIANS(G568))*COS(RADIANS(E560))*COS(RADIANS(AA550))))</f>
        <v>#DIV/0!</v>
      </c>
      <c r="AB568" t="e">
        <f>IF(DEGREES(ACOS(SIN(RADIANS(G568))*SIN(RADIANS(E560))+COS(RADIANS(G568))*COS(RADIANS(E560))*COS(RADIANS(AB550))))&gt;90,0,$F$4*$F$5/E559^2*(SIN(RADIANS(G568))*SIN(RADIANS(E560))+COS(RADIANS(G568))*COS(RADIANS(E560))*COS(RADIANS(AB550))))</f>
        <v>#DIV/0!</v>
      </c>
      <c r="AC568" t="e">
        <f>IF(DEGREES(ACOS(SIN(RADIANS(G568))*SIN(RADIANS(E560))+COS(RADIANS(G568))*COS(RADIANS(E560))*COS(RADIANS(AC550))))&gt;90,0,$F$4*$F$5/E559^2*(SIN(RADIANS(G568))*SIN(RADIANS(E560))+COS(RADIANS(G568))*COS(RADIANS(E560))*COS(RADIANS(AC550))))</f>
        <v>#DIV/0!</v>
      </c>
      <c r="AD568" t="e">
        <f>IF(DEGREES(ACOS(SIN(RADIANS(G568))*SIN(RADIANS(E560))+COS(RADIANS(G568))*COS(RADIANS(E560))*COS(RADIANS(AD550))))&gt;90,0,$F$4*$F$5/E559^2*(SIN(RADIANS(G568))*SIN(RADIANS(E560))+COS(RADIANS(G568))*COS(RADIANS(E560))*COS(RADIANS(AD550))))</f>
        <v>#DIV/0!</v>
      </c>
      <c r="AE568" t="e">
        <f>IF(DEGREES(ACOS(SIN(RADIANS(G568))*SIN(RADIANS(E560))+COS(RADIANS(G568))*COS(RADIANS(E560))*COS(RADIANS(AE550))))&gt;90,0,$F$4*$F$5/E559^2*(SIN(RADIANS(G568))*SIN(RADIANS(E560))+COS(RADIANS(G568))*COS(RADIANS(E560))*COS(RADIANS(AE550))))</f>
        <v>#DIV/0!</v>
      </c>
      <c r="AF568" t="e">
        <f>IF(DEGREES(ACOS(SIN(RADIANS(G568))*SIN(RADIANS(E560))+COS(RADIANS(G568))*COS(RADIANS(E560))*COS(RADIANS(AF550))))&gt;90,0,$F$4*$F$5/E559^2*(SIN(RADIANS(G568))*SIN(RADIANS(E560))+COS(RADIANS(G568))*COS(RADIANS(E560))*COS(RADIANS(AF550))))</f>
        <v>#DIV/0!</v>
      </c>
      <c r="AG568" t="e">
        <f>IF(DEGREES(ACOS(SIN(RADIANS(G568))*SIN(RADIANS(E560))+COS(RADIANS(G568))*COS(RADIANS(E560))*COS(RADIANS(AG550))))&gt;90,0,$F$4*$F$5/E559^2*(SIN(RADIANS(G568))*SIN(RADIANS(E560))+COS(RADIANS(G568))*COS(RADIANS(E560))*COS(RADIANS(AG550))))</f>
        <v>#DIV/0!</v>
      </c>
      <c r="AH568" t="e">
        <f>IF(DEGREES(ACOS(SIN(RADIANS(G568))*SIN(RADIANS(E560))+COS(RADIANS(G568))*COS(RADIANS(E560))*COS(RADIANS(AH550))))&gt;90,0,$F$4*$F$5/E559^2*(SIN(RADIANS(G568))*SIN(RADIANS(E560))+COS(RADIANS(G568))*COS(RADIANS(E560))*COS(RADIANS(AH550))))</f>
        <v>#DIV/0!</v>
      </c>
      <c r="AI568" t="e">
        <f>IF(DEGREES(ACOS(SIN(RADIANS(G568))*SIN(RADIANS(E560))+COS(RADIANS(G568))*COS(RADIANS(E560))*COS(RADIANS(AI550))))&gt;90,0,$F$4*$F$5/E559^2*(SIN(RADIANS(G568))*SIN(RADIANS(E560))+COS(RADIANS(G568))*COS(RADIANS(E560))*COS(RADIANS(AI550))))</f>
        <v>#DIV/0!</v>
      </c>
      <c r="AJ568" t="e">
        <f>IF(DEGREES(ACOS(SIN(RADIANS(G568))*SIN(RADIANS(E560))+COS(RADIANS(G568))*COS(RADIANS(E560))*COS(RADIANS(AJ550))))&gt;90,0,$F$4*$F$5/E559^2*(SIN(RADIANS(G568))*SIN(RADIANS(E560))+COS(RADIANS(G568))*COS(RADIANS(E560))*COS(RADIANS(AJ550))))</f>
        <v>#DIV/0!</v>
      </c>
      <c r="AK568">
        <f>IF(DEGREES(ACOS(SIN(RADIANS(G568))*SIN(RADIANS(E560))+COS(RADIANS(G568))*COS(RADIANS(E560))*COS(RADIANS(AK550))))&gt;90,0,$F$4*$F$5/E559^2*(SIN(RADIANS(G568))*SIN(RADIANS(E560))+COS(RADIANS(G568))*COS(RADIANS(E560))*COS(RADIANS(AK550))))</f>
        <v>0</v>
      </c>
      <c r="AL568">
        <f>IF(DEGREES(ACOS(SIN(RADIANS(G568))*SIN(RADIANS(E560))+COS(RADIANS(G568))*COS(RADIANS(E560))*COS(RADIANS(AL550))))&gt;90,0,$F$4*$F$5/E559^2*(SIN(RADIANS(G568))*SIN(RADIANS(E560))+COS(RADIANS(G568))*COS(RADIANS(E560))*COS(RADIANS(AL550))))</f>
        <v>0</v>
      </c>
      <c r="AM568">
        <f>IF(DEGREES(ACOS(SIN(RADIANS(G568))*SIN(RADIANS(E560))+COS(RADIANS(G568))*COS(RADIANS(E560))*COS(RADIANS(AM550))))&gt;90,0,$F$4*$F$5/E559^2*(SIN(RADIANS(G568))*SIN(RADIANS(E560))+COS(RADIANS(G568))*COS(RADIANS(E560))*COS(RADIANS(AM550))))</f>
        <v>0</v>
      </c>
      <c r="AN568">
        <f>IF(DEGREES(ACOS(SIN(RADIANS(G568))*SIN(RADIANS(E560))+COS(RADIANS(G568))*COS(RADIANS(E560))*COS(RADIANS(AN550))))&gt;90,0,$F$4*$F$5/E559^2*(SIN(RADIANS(G568))*SIN(RADIANS(E560))+COS(RADIANS(G568))*COS(RADIANS(E560))*COS(RADIANS(AN550))))</f>
        <v>0</v>
      </c>
      <c r="AO568">
        <f>IF(DEGREES(ACOS(SIN(RADIANS(G568))*SIN(RADIANS(E560))+COS(RADIANS(G568))*COS(RADIANS(E560))*COS(RADIANS(AO550))))&gt;90,0,$F$4*$F$5/E559^2*(SIN(RADIANS(G568))*SIN(RADIANS(E560))+COS(RADIANS(G568))*COS(RADIANS(E560))*COS(RADIANS(AO550))))</f>
        <v>0</v>
      </c>
      <c r="AP568">
        <f>IF(DEGREES(ACOS(SIN(RADIANS(G568))*SIN(RADIANS(E560))+COS(RADIANS(G568))*COS(RADIANS(E560))*COS(RADIANS(AP550))))&gt;90,0,$F$4*$F$5/E559^2*(SIN(RADIANS(G568))*SIN(RADIANS(E560))+COS(RADIANS(G568))*COS(RADIANS(E560))*COS(RADIANS(AP550))))</f>
        <v>0</v>
      </c>
      <c r="AQ568">
        <f>IF(DEGREES(ACOS(SIN(RADIANS(G568))*SIN(RADIANS(E560))+COS(RADIANS(G568))*COS(RADIANS(E560))*COS(RADIANS(AQ550))))&gt;90,0,$F$4*$F$5/E559^2*(SIN(RADIANS(G568))*SIN(RADIANS(E560))+COS(RADIANS(G568))*COS(RADIANS(E560))*COS(RADIANS(AQ550))))</f>
        <v>0</v>
      </c>
      <c r="AR568">
        <f>IF(DEGREES(ACOS(SIN(RADIANS(G568))*SIN(RADIANS(E560))+COS(RADIANS(G568))*COS(RADIANS(E560))*COS(RADIANS(AR550))))&gt;90,0,$F$4*$F$5/E559^2*(SIN(RADIANS(G568))*SIN(RADIANS(E560))+COS(RADIANS(G568))*COS(RADIANS(E560))*COS(RADIANS(AR550))))</f>
        <v>0</v>
      </c>
    </row>
    <row r="569" spans="2:44" x14ac:dyDescent="0.5">
      <c r="G569">
        <v>-80</v>
      </c>
      <c r="I569">
        <f>IF(DEGREES(ACOS(SIN(RADIANS(G569))*SIN(RADIANS(E560))+COS(RADIANS(G569))*COS(RADIANS(E560))*COS(RADIANS(I550))))&gt;90,0,$F$4*$F$5/E559^2*(SIN(RADIANS(G569))*SIN(RADIANS(E560))+COS(RADIANS(G569))*COS(RADIANS(E560))*COS(RADIANS(I550))))</f>
        <v>0</v>
      </c>
      <c r="J569">
        <f>IF(DEGREES(ACOS(SIN(RADIANS(G569))*SIN(RADIANS(E560))+COS(RADIANS(G569))*COS(RADIANS(E560))*COS(RADIANS(J550))))&gt;90,0,$F$4*$F$5/E559^2*(SIN(RADIANS(G569))*SIN(RADIANS(E560))+COS(RADIANS(G569))*COS(RADIANS(E560))*COS(RADIANS(J550))))</f>
        <v>0</v>
      </c>
      <c r="K569">
        <f>IF(DEGREES(ACOS(SIN(RADIANS(G569))*SIN(RADIANS(E560))+COS(RADIANS(G569))*COS(RADIANS(E560))*COS(RADIANS(K550))))&gt;90,0,$F$4*$F$5/E559^2*(SIN(RADIANS(G569))*SIN(RADIANS(E560))+COS(RADIANS(G569))*COS(RADIANS(E560))*COS(RADIANS(K550))))</f>
        <v>0</v>
      </c>
      <c r="L569">
        <f>IF(DEGREES(ACOS(SIN(RADIANS(G569))*SIN(RADIANS(E560))+COS(RADIANS(G569))*COS(RADIANS(E560))*COS(RADIANS(L550))))&gt;90,0,$F$4*$F$5/E559^2*(SIN(RADIANS(G569))*SIN(RADIANS(E560))+COS(RADIANS(G569))*COS(RADIANS(E560))*COS(RADIANS(L550))))</f>
        <v>0</v>
      </c>
      <c r="M569">
        <f>IF(DEGREES(ACOS(SIN(RADIANS(G569))*SIN(RADIANS(E560))+COS(RADIANS(G569))*COS(RADIANS(E560))*COS(RADIANS(M550))))&gt;90,0,$F$4*$F$5/E559^2*(SIN(RADIANS(G569))*SIN(RADIANS(E560))+COS(RADIANS(G569))*COS(RADIANS(E560))*COS(RADIANS(M550))))</f>
        <v>0</v>
      </c>
      <c r="N569">
        <f>IF(DEGREES(ACOS(SIN(RADIANS(G569))*SIN(RADIANS(E560))+COS(RADIANS(G569))*COS(RADIANS(E560))*COS(RADIANS(N550))))&gt;90,0,$F$4*$F$5/E559^2*(SIN(RADIANS(G569))*SIN(RADIANS(E560))+COS(RADIANS(G569))*COS(RADIANS(E560))*COS(RADIANS(N550))))</f>
        <v>0</v>
      </c>
      <c r="O569">
        <f>IF(DEGREES(ACOS(SIN(RADIANS(G569))*SIN(RADIANS(E560))+COS(RADIANS(G569))*COS(RADIANS(E560))*COS(RADIANS(O550))))&gt;90,0,$F$4*$F$5/E559^2*(SIN(RADIANS(G569))*SIN(RADIANS(E560))+COS(RADIANS(G569))*COS(RADIANS(E560))*COS(RADIANS(O550))))</f>
        <v>0</v>
      </c>
      <c r="P569">
        <f>IF(DEGREES(ACOS(SIN(RADIANS(G569))*SIN(RADIANS(E560))+COS(RADIANS(G569))*COS(RADIANS(E560))*COS(RADIANS(P550))))&gt;90,0,$F$4*$F$5/E559^2*(SIN(RADIANS(G569))*SIN(RADIANS(E560))+COS(RADIANS(G569))*COS(RADIANS(E560))*COS(RADIANS(P550))))</f>
        <v>0</v>
      </c>
      <c r="Q569">
        <f>IF(DEGREES(ACOS(SIN(RADIANS(G569))*SIN(RADIANS(E560))+COS(RADIANS(G569))*COS(RADIANS(E560))*COS(RADIANS(Q550))))&gt;90,0,$F$4*$F$5/E559^2*(SIN(RADIANS(G569))*SIN(RADIANS(E560))+COS(RADIANS(G569))*COS(RADIANS(E560))*COS(RADIANS(Q550))))</f>
        <v>0</v>
      </c>
      <c r="R569" t="e">
        <f>IF(DEGREES(ACOS(SIN(RADIANS(G569))*SIN(RADIANS(E560))+COS(RADIANS(G569))*COS(RADIANS(E560))*COS(RADIANS(R550))))&gt;90,0,$F$4*$F$5/E559^2*(SIN(RADIANS(G569))*SIN(RADIANS(E560))+COS(RADIANS(G569))*COS(RADIANS(E560))*COS(RADIANS(R550))))</f>
        <v>#DIV/0!</v>
      </c>
      <c r="S569" t="e">
        <f>IF(DEGREES(ACOS(SIN(RADIANS(G569))*SIN(RADIANS(E560))+COS(RADIANS(G569))*COS(RADIANS(E560))*COS(RADIANS(S550))))&gt;90,0,$F$4*$F$5/E559^2*(SIN(RADIANS(G569))*SIN(RADIANS(E560))+COS(RADIANS(G569))*COS(RADIANS(E560))*COS(RADIANS(S550))))</f>
        <v>#DIV/0!</v>
      </c>
      <c r="T569" t="e">
        <f>IF(DEGREES(ACOS(SIN(RADIANS(G569))*SIN(RADIANS(E560))+COS(RADIANS(G569))*COS(RADIANS(E560))*COS(RADIANS(T550))))&gt;90,0,$F$4*$F$5/E559^2*(SIN(RADIANS(G569))*SIN(RADIANS(E560))+COS(RADIANS(G569))*COS(RADIANS(E560))*COS(RADIANS(T550))))</f>
        <v>#DIV/0!</v>
      </c>
      <c r="U569" t="e">
        <f>IF(DEGREES(ACOS(SIN(RADIANS(G569))*SIN(RADIANS(E560))+COS(RADIANS(G569))*COS(RADIANS(E560))*COS(RADIANS(U550))))&gt;90,0,$F$4*$F$5/E559^2*(SIN(RADIANS(G569))*SIN(RADIANS(E560))+COS(RADIANS(G569))*COS(RADIANS(E560))*COS(RADIANS(U550))))</f>
        <v>#DIV/0!</v>
      </c>
      <c r="V569" t="e">
        <f>IF(DEGREES(ACOS(SIN(RADIANS(G569))*SIN(RADIANS(E560))+COS(RADIANS(G569))*COS(RADIANS(E560))*COS(RADIANS(V550))))&gt;90,0,$F$4*$F$5/E559^2*(SIN(RADIANS(G569))*SIN(RADIANS(E560))+COS(RADIANS(G569))*COS(RADIANS(E560))*COS(RADIANS(V550))))</f>
        <v>#DIV/0!</v>
      </c>
      <c r="W569" t="e">
        <f>IF(DEGREES(ACOS(SIN(RADIANS(G569))*SIN(RADIANS(E560))+COS(RADIANS(G569))*COS(RADIANS(E560))*COS(RADIANS(W550))))&gt;90,0,$F$4*$F$5/E559^2*(SIN(RADIANS(G569))*SIN(RADIANS(E560))+COS(RADIANS(G569))*COS(RADIANS(E560))*COS(RADIANS(W550))))</f>
        <v>#DIV/0!</v>
      </c>
      <c r="X569" t="e">
        <f>IF(DEGREES(ACOS(SIN(RADIANS(G569))*SIN(RADIANS(E560))+COS(RADIANS(G569))*COS(RADIANS(E560))*COS(RADIANS(X550))))&gt;90,0,$F$4*$F$5/E559^2*(SIN(RADIANS(G569))*SIN(RADIANS(E560))+COS(RADIANS(G569))*COS(RADIANS(E560))*COS(RADIANS(X550))))</f>
        <v>#DIV/0!</v>
      </c>
      <c r="Y569" t="e">
        <f>IF(DEGREES(ACOS(SIN(RADIANS(G569))*SIN(RADIANS(E560))+COS(RADIANS(G569))*COS(RADIANS(E560))*COS(RADIANS(Y550))))&gt;90,0,$F$4*$F$5/E559^2*(SIN(RADIANS(G569))*SIN(RADIANS(E560))+COS(RADIANS(G569))*COS(RADIANS(E560))*COS(RADIANS(Y550))))</f>
        <v>#DIV/0!</v>
      </c>
      <c r="Z569" t="e">
        <f>IF(DEGREES(ACOS(SIN(RADIANS(G569))*SIN(RADIANS(E560))+COS(RADIANS(G569))*COS(RADIANS(E560))*COS(RADIANS(Z550))))&gt;90,0,$F$4*$F$5/E559^2*(SIN(RADIANS(G569))*SIN(RADIANS(E560))+COS(RADIANS(G569))*COS(RADIANS(E560))*COS(RADIANS(Z550))))</f>
        <v>#DIV/0!</v>
      </c>
      <c r="AA569" t="e">
        <f>IF(DEGREES(ACOS(SIN(RADIANS(G569))*SIN(RADIANS(E560))+COS(RADIANS(G569))*COS(RADIANS(E560))*COS(RADIANS(AA550))))&gt;90,0,$F$4*$F$5/E559^2*(SIN(RADIANS(G569))*SIN(RADIANS(E560))+COS(RADIANS(G569))*COS(RADIANS(E560))*COS(RADIANS(AA550))))</f>
        <v>#DIV/0!</v>
      </c>
      <c r="AB569" t="e">
        <f>IF(DEGREES(ACOS(SIN(RADIANS(G569))*SIN(RADIANS(E560))+COS(RADIANS(G569))*COS(RADIANS(E560))*COS(RADIANS(AB550))))&gt;90,0,$F$4*$F$5/E559^2*(SIN(RADIANS(G569))*SIN(RADIANS(E560))+COS(RADIANS(G569))*COS(RADIANS(E560))*COS(RADIANS(AB550))))</f>
        <v>#DIV/0!</v>
      </c>
      <c r="AC569" t="e">
        <f>IF(DEGREES(ACOS(SIN(RADIANS(G569))*SIN(RADIANS(E560))+COS(RADIANS(G569))*COS(RADIANS(E560))*COS(RADIANS(AC550))))&gt;90,0,$F$4*$F$5/E559^2*(SIN(RADIANS(G569))*SIN(RADIANS(E560))+COS(RADIANS(G569))*COS(RADIANS(E560))*COS(RADIANS(AC550))))</f>
        <v>#DIV/0!</v>
      </c>
      <c r="AD569" t="e">
        <f>IF(DEGREES(ACOS(SIN(RADIANS(G569))*SIN(RADIANS(E560))+COS(RADIANS(G569))*COS(RADIANS(E560))*COS(RADIANS(AD550))))&gt;90,0,$F$4*$F$5/E559^2*(SIN(RADIANS(G569))*SIN(RADIANS(E560))+COS(RADIANS(G569))*COS(RADIANS(E560))*COS(RADIANS(AD550))))</f>
        <v>#DIV/0!</v>
      </c>
      <c r="AE569" t="e">
        <f>IF(DEGREES(ACOS(SIN(RADIANS(G569))*SIN(RADIANS(E560))+COS(RADIANS(G569))*COS(RADIANS(E560))*COS(RADIANS(AE550))))&gt;90,0,$F$4*$F$5/E559^2*(SIN(RADIANS(G569))*SIN(RADIANS(E560))+COS(RADIANS(G569))*COS(RADIANS(E560))*COS(RADIANS(AE550))))</f>
        <v>#DIV/0!</v>
      </c>
      <c r="AF569" t="e">
        <f>IF(DEGREES(ACOS(SIN(RADIANS(G569))*SIN(RADIANS(E560))+COS(RADIANS(G569))*COS(RADIANS(E560))*COS(RADIANS(AF550))))&gt;90,0,$F$4*$F$5/E559^2*(SIN(RADIANS(G569))*SIN(RADIANS(E560))+COS(RADIANS(G569))*COS(RADIANS(E560))*COS(RADIANS(AF550))))</f>
        <v>#DIV/0!</v>
      </c>
      <c r="AG569" t="e">
        <f>IF(DEGREES(ACOS(SIN(RADIANS(G569))*SIN(RADIANS(E560))+COS(RADIANS(G569))*COS(RADIANS(E560))*COS(RADIANS(AG550))))&gt;90,0,$F$4*$F$5/E559^2*(SIN(RADIANS(G569))*SIN(RADIANS(E560))+COS(RADIANS(G569))*COS(RADIANS(E560))*COS(RADIANS(AG550))))</f>
        <v>#DIV/0!</v>
      </c>
      <c r="AH569" t="e">
        <f>IF(DEGREES(ACOS(SIN(RADIANS(G569))*SIN(RADIANS(E560))+COS(RADIANS(G569))*COS(RADIANS(E560))*COS(RADIANS(AH550))))&gt;90,0,$F$4*$F$5/E559^2*(SIN(RADIANS(G569))*SIN(RADIANS(E560))+COS(RADIANS(G569))*COS(RADIANS(E560))*COS(RADIANS(AH550))))</f>
        <v>#DIV/0!</v>
      </c>
      <c r="AI569" t="e">
        <f>IF(DEGREES(ACOS(SIN(RADIANS(G569))*SIN(RADIANS(E560))+COS(RADIANS(G569))*COS(RADIANS(E560))*COS(RADIANS(AI550))))&gt;90,0,$F$4*$F$5/E559^2*(SIN(RADIANS(G569))*SIN(RADIANS(E560))+COS(RADIANS(G569))*COS(RADIANS(E560))*COS(RADIANS(AI550))))</f>
        <v>#DIV/0!</v>
      </c>
      <c r="AJ569" t="e">
        <f>IF(DEGREES(ACOS(SIN(RADIANS(G569))*SIN(RADIANS(E560))+COS(RADIANS(G569))*COS(RADIANS(E560))*COS(RADIANS(AJ550))))&gt;90,0,$F$4*$F$5/E559^2*(SIN(RADIANS(G569))*SIN(RADIANS(E560))+COS(RADIANS(G569))*COS(RADIANS(E560))*COS(RADIANS(AJ550))))</f>
        <v>#DIV/0!</v>
      </c>
      <c r="AK569">
        <f>IF(DEGREES(ACOS(SIN(RADIANS(G569))*SIN(RADIANS(E560))+COS(RADIANS(G569))*COS(RADIANS(E560))*COS(RADIANS(AK550))))&gt;90,0,$F$4*$F$5/E559^2*(SIN(RADIANS(G569))*SIN(RADIANS(E560))+COS(RADIANS(G569))*COS(RADIANS(E560))*COS(RADIANS(AK550))))</f>
        <v>0</v>
      </c>
      <c r="AL569">
        <f>IF(DEGREES(ACOS(SIN(RADIANS(G569))*SIN(RADIANS(E560))+COS(RADIANS(G569))*COS(RADIANS(E560))*COS(RADIANS(AL550))))&gt;90,0,$F$4*$F$5/E559^2*(SIN(RADIANS(G569))*SIN(RADIANS(E560))+COS(RADIANS(G569))*COS(RADIANS(E560))*COS(RADIANS(AL550))))</f>
        <v>0</v>
      </c>
      <c r="AM569">
        <f>IF(DEGREES(ACOS(SIN(RADIANS(G569))*SIN(RADIANS(E560))+COS(RADIANS(G569))*COS(RADIANS(E560))*COS(RADIANS(AM550))))&gt;90,0,$F$4*$F$5/E559^2*(SIN(RADIANS(G569))*SIN(RADIANS(E560))+COS(RADIANS(G569))*COS(RADIANS(E560))*COS(RADIANS(AM550))))</f>
        <v>0</v>
      </c>
      <c r="AN569">
        <f>IF(DEGREES(ACOS(SIN(RADIANS(G569))*SIN(RADIANS(E560))+COS(RADIANS(G569))*COS(RADIANS(E560))*COS(RADIANS(AN550))))&gt;90,0,$F$4*$F$5/E559^2*(SIN(RADIANS(G569))*SIN(RADIANS(E560))+COS(RADIANS(G569))*COS(RADIANS(E560))*COS(RADIANS(AN550))))</f>
        <v>0</v>
      </c>
      <c r="AO569">
        <f>IF(DEGREES(ACOS(SIN(RADIANS(G569))*SIN(RADIANS(E560))+COS(RADIANS(G569))*COS(RADIANS(E560))*COS(RADIANS(AO550))))&gt;90,0,$F$4*$F$5/E559^2*(SIN(RADIANS(G569))*SIN(RADIANS(E560))+COS(RADIANS(G569))*COS(RADIANS(E560))*COS(RADIANS(AO550))))</f>
        <v>0</v>
      </c>
      <c r="AP569">
        <f>IF(DEGREES(ACOS(SIN(RADIANS(G569))*SIN(RADIANS(E560))+COS(RADIANS(G569))*COS(RADIANS(E560))*COS(RADIANS(AP550))))&gt;90,0,$F$4*$F$5/E559^2*(SIN(RADIANS(G569))*SIN(RADIANS(E560))+COS(RADIANS(G569))*COS(RADIANS(E560))*COS(RADIANS(AP550))))</f>
        <v>0</v>
      </c>
      <c r="AQ569">
        <f>IF(DEGREES(ACOS(SIN(RADIANS(G569))*SIN(RADIANS(E560))+COS(RADIANS(G569))*COS(RADIANS(E560))*COS(RADIANS(AQ550))))&gt;90,0,$F$4*$F$5/E559^2*(SIN(RADIANS(G569))*SIN(RADIANS(E560))+COS(RADIANS(G569))*COS(RADIANS(E560))*COS(RADIANS(AQ550))))</f>
        <v>0</v>
      </c>
      <c r="AR569">
        <f>IF(DEGREES(ACOS(SIN(RADIANS(G569))*SIN(RADIANS(E560))+COS(RADIANS(G569))*COS(RADIANS(E560))*COS(RADIANS(AR550))))&gt;90,0,$F$4*$F$5/E559^2*(SIN(RADIANS(G569))*SIN(RADIANS(E560))+COS(RADIANS(G569))*COS(RADIANS(E560))*COS(RADIANS(AR550))))</f>
        <v>0</v>
      </c>
    </row>
    <row r="570" spans="2:44" x14ac:dyDescent="0.5">
      <c r="G570">
        <v>-90</v>
      </c>
      <c r="I570" t="e">
        <f>IF(DEGREES(ACOS(SIN(RADIANS(G570))*SIN(RADIANS(E560))+COS(RADIANS(G570))*COS(RADIANS(E560))*COS(RADIANS(I550))))&gt;90,0,$F$4*$F$5/E559^2*(SIN(RADIANS(G570))*SIN(RADIANS(E560))+COS(RADIANS(G570))*COS(RADIANS(E560))*COS(RADIANS(I550))))</f>
        <v>#DIV/0!</v>
      </c>
      <c r="J570" t="e">
        <f>IF(DEGREES(ACOS(SIN(RADIANS(G570))*SIN(RADIANS(E560))+COS(RADIANS(G570))*COS(RADIANS(E560))*COS(RADIANS(J550))))&gt;90,0,$F$4*$F$5/E559^2*(SIN(RADIANS(G570))*SIN(RADIANS(E560))+COS(RADIANS(G570))*COS(RADIANS(E560))*COS(RADIANS(J550))))</f>
        <v>#DIV/0!</v>
      </c>
      <c r="K570" t="e">
        <f>IF(DEGREES(ACOS(SIN(RADIANS(G570))*SIN(RADIANS(E560))+COS(RADIANS(G570))*COS(RADIANS(E560))*COS(RADIANS(K550))))&gt;90,0,$F$4*$F$5/E559^2*(SIN(RADIANS(G570))*SIN(RADIANS(E560))+COS(RADIANS(G570))*COS(RADIANS(E560))*COS(RADIANS(K550))))</f>
        <v>#DIV/0!</v>
      </c>
      <c r="L570" t="e">
        <f>IF(DEGREES(ACOS(SIN(RADIANS(G570))*SIN(RADIANS(E560))+COS(RADIANS(G570))*COS(RADIANS(E560))*COS(RADIANS(L550))))&gt;90,0,$F$4*$F$5/E559^2*(SIN(RADIANS(G570))*SIN(RADIANS(E560))+COS(RADIANS(G570))*COS(RADIANS(E560))*COS(RADIANS(L550))))</f>
        <v>#DIV/0!</v>
      </c>
      <c r="M570" t="e">
        <f>IF(DEGREES(ACOS(SIN(RADIANS(G570))*SIN(RADIANS(E560))+COS(RADIANS(G570))*COS(RADIANS(E560))*COS(RADIANS(M550))))&gt;90,0,$F$4*$F$5/E559^2*(SIN(RADIANS(G570))*SIN(RADIANS(E560))+COS(RADIANS(G570))*COS(RADIANS(E560))*COS(RADIANS(M550))))</f>
        <v>#DIV/0!</v>
      </c>
      <c r="N570" t="e">
        <f>IF(DEGREES(ACOS(SIN(RADIANS(G570))*SIN(RADIANS(E560))+COS(RADIANS(G570))*COS(RADIANS(E560))*COS(RADIANS(N550))))&gt;90,0,$F$4*$F$5/E559^2*(SIN(RADIANS(G570))*SIN(RADIANS(E560))+COS(RADIANS(G570))*COS(RADIANS(E560))*COS(RADIANS(N550))))</f>
        <v>#DIV/0!</v>
      </c>
      <c r="O570" t="e">
        <f>IF(DEGREES(ACOS(SIN(RADIANS(G570))*SIN(RADIANS(E560))+COS(RADIANS(G570))*COS(RADIANS(E560))*COS(RADIANS(O550))))&gt;90,0,$F$4*$F$5/E559^2*(SIN(RADIANS(G570))*SIN(RADIANS(E560))+COS(RADIANS(G570))*COS(RADIANS(E560))*COS(RADIANS(O550))))</f>
        <v>#DIV/0!</v>
      </c>
      <c r="P570" t="e">
        <f>IF(DEGREES(ACOS(SIN(RADIANS(G570))*SIN(RADIANS(E560))+COS(RADIANS(G570))*COS(RADIANS(E560))*COS(RADIANS(P550))))&gt;90,0,$F$4*$F$5/E559^2*(SIN(RADIANS(G570))*SIN(RADIANS(E560))+COS(RADIANS(G570))*COS(RADIANS(E560))*COS(RADIANS(P550))))</f>
        <v>#DIV/0!</v>
      </c>
      <c r="Q570" t="e">
        <f>IF(DEGREES(ACOS(SIN(RADIANS(G570))*SIN(RADIANS(E560))+COS(RADIANS(G570))*COS(RADIANS(E560))*COS(RADIANS(Q550))))&gt;90,0,$F$4*$F$5/E559^2*(SIN(RADIANS(G570))*SIN(RADIANS(E560))+COS(RADIANS(G570))*COS(RADIANS(E560))*COS(RADIANS(Q550))))</f>
        <v>#DIV/0!</v>
      </c>
      <c r="R570" t="e">
        <f>IF(DEGREES(ACOS(SIN(RADIANS(G570))*SIN(RADIANS(E560))+COS(RADIANS(G570))*COS(RADIANS(E560))*COS(RADIANS(R550))))&gt;90,0,$F$4*$F$5/E559^2*(SIN(RADIANS(G570))*SIN(RADIANS(E560))+COS(RADIANS(G570))*COS(RADIANS(E560))*COS(RADIANS(R550))))</f>
        <v>#DIV/0!</v>
      </c>
      <c r="S570" t="e">
        <f>IF(DEGREES(ACOS(SIN(RADIANS(G570))*SIN(RADIANS(E560))+COS(RADIANS(G570))*COS(RADIANS(E560))*COS(RADIANS(S550))))&gt;90,0,$F$4*$F$5/E559^2*(SIN(RADIANS(G570))*SIN(RADIANS(E560))+COS(RADIANS(G570))*COS(RADIANS(E560))*COS(RADIANS(S550))))</f>
        <v>#DIV/0!</v>
      </c>
      <c r="T570" t="e">
        <f>IF(DEGREES(ACOS(SIN(RADIANS(G570))*SIN(RADIANS(E560))+COS(RADIANS(G570))*COS(RADIANS(E560))*COS(RADIANS(T550))))&gt;90,0,$F$4*$F$5/E559^2*(SIN(RADIANS(G570))*SIN(RADIANS(E560))+COS(RADIANS(G570))*COS(RADIANS(E560))*COS(RADIANS(T550))))</f>
        <v>#DIV/0!</v>
      </c>
      <c r="U570" t="e">
        <f>IF(DEGREES(ACOS(SIN(RADIANS(G570))*SIN(RADIANS(E560))+COS(RADIANS(G570))*COS(RADIANS(E560))*COS(RADIANS(U550))))&gt;90,0,$F$4*$F$5/E559^2*(SIN(RADIANS(G570))*SIN(RADIANS(E560))+COS(RADIANS(G570))*COS(RADIANS(E560))*COS(RADIANS(U550))))</f>
        <v>#DIV/0!</v>
      </c>
      <c r="V570" t="e">
        <f>IF(DEGREES(ACOS(SIN(RADIANS(G570))*SIN(RADIANS(E560))+COS(RADIANS(G570))*COS(RADIANS(E560))*COS(RADIANS(V550))))&gt;90,0,$F$4*$F$5/E559^2*(SIN(RADIANS(G570))*SIN(RADIANS(E560))+COS(RADIANS(G570))*COS(RADIANS(E560))*COS(RADIANS(V550))))</f>
        <v>#DIV/0!</v>
      </c>
      <c r="W570" t="e">
        <f>IF(DEGREES(ACOS(SIN(RADIANS(G570))*SIN(RADIANS(E560))+COS(RADIANS(G570))*COS(RADIANS(E560))*COS(RADIANS(W550))))&gt;90,0,$F$4*$F$5/E559^2*(SIN(RADIANS(G570))*SIN(RADIANS(E560))+COS(RADIANS(G570))*COS(RADIANS(E560))*COS(RADIANS(W550))))</f>
        <v>#DIV/0!</v>
      </c>
      <c r="X570" t="e">
        <f>IF(DEGREES(ACOS(SIN(RADIANS(G570))*SIN(RADIANS(E560))+COS(RADIANS(G570))*COS(RADIANS(E560))*COS(RADIANS(X550))))&gt;90,0,$F$4*$F$5/E559^2*(SIN(RADIANS(G570))*SIN(RADIANS(E560))+COS(RADIANS(G570))*COS(RADIANS(E560))*COS(RADIANS(X550))))</f>
        <v>#DIV/0!</v>
      </c>
      <c r="Y570" t="e">
        <f>IF(DEGREES(ACOS(SIN(RADIANS(G570))*SIN(RADIANS(E560))+COS(RADIANS(G570))*COS(RADIANS(E560))*COS(RADIANS(Y550))))&gt;90,0,$F$4*$F$5/E559^2*(SIN(RADIANS(G570))*SIN(RADIANS(E560))+COS(RADIANS(G570))*COS(RADIANS(E560))*COS(RADIANS(Y550))))</f>
        <v>#DIV/0!</v>
      </c>
      <c r="Z570" t="e">
        <f>IF(DEGREES(ACOS(SIN(RADIANS(G570))*SIN(RADIANS(E560))+COS(RADIANS(G570))*COS(RADIANS(E560))*COS(RADIANS(Z550))))&gt;90,0,$F$4*$F$5/E559^2*(SIN(RADIANS(G570))*SIN(RADIANS(E560))+COS(RADIANS(G570))*COS(RADIANS(E560))*COS(RADIANS(Z550))))</f>
        <v>#DIV/0!</v>
      </c>
      <c r="AA570" t="e">
        <f>IF(DEGREES(ACOS(SIN(RADIANS(G570))*SIN(RADIANS(E560))+COS(RADIANS(G570))*COS(RADIANS(E560))*COS(RADIANS(AA550))))&gt;90,0,$F$4*$F$5/E559^2*(SIN(RADIANS(G570))*SIN(RADIANS(E560))+COS(RADIANS(G570))*COS(RADIANS(E560))*COS(RADIANS(AA550))))</f>
        <v>#DIV/0!</v>
      </c>
      <c r="AB570" t="e">
        <f>IF(DEGREES(ACOS(SIN(RADIANS(G570))*SIN(RADIANS(E560))+COS(RADIANS(G570))*COS(RADIANS(E560))*COS(RADIANS(AB550))))&gt;90,0,$F$4*$F$5/E559^2*(SIN(RADIANS(G570))*SIN(RADIANS(E560))+COS(RADIANS(G570))*COS(RADIANS(E560))*COS(RADIANS(AB550))))</f>
        <v>#DIV/0!</v>
      </c>
      <c r="AC570" t="e">
        <f>IF(DEGREES(ACOS(SIN(RADIANS(G570))*SIN(RADIANS(E560))+COS(RADIANS(G570))*COS(RADIANS(E560))*COS(RADIANS(AC550))))&gt;90,0,$F$4*$F$5/E559^2*(SIN(RADIANS(G570))*SIN(RADIANS(E560))+COS(RADIANS(G570))*COS(RADIANS(E560))*COS(RADIANS(AC550))))</f>
        <v>#DIV/0!</v>
      </c>
      <c r="AD570" t="e">
        <f>IF(DEGREES(ACOS(SIN(RADIANS(G570))*SIN(RADIANS(E560))+COS(RADIANS(G570))*COS(RADIANS(E560))*COS(RADIANS(AD550))))&gt;90,0,$F$4*$F$5/E559^2*(SIN(RADIANS(G570))*SIN(RADIANS(E560))+COS(RADIANS(G570))*COS(RADIANS(E560))*COS(RADIANS(AD550))))</f>
        <v>#DIV/0!</v>
      </c>
      <c r="AE570" t="e">
        <f>IF(DEGREES(ACOS(SIN(RADIANS(G570))*SIN(RADIANS(E560))+COS(RADIANS(G570))*COS(RADIANS(E560))*COS(RADIANS(AE550))))&gt;90,0,$F$4*$F$5/E559^2*(SIN(RADIANS(G570))*SIN(RADIANS(E560))+COS(RADIANS(G570))*COS(RADIANS(E560))*COS(RADIANS(AE550))))</f>
        <v>#DIV/0!</v>
      </c>
      <c r="AF570" t="e">
        <f>IF(DEGREES(ACOS(SIN(RADIANS(G570))*SIN(RADIANS(E560))+COS(RADIANS(G570))*COS(RADIANS(E560))*COS(RADIANS(AF550))))&gt;90,0,$F$4*$F$5/E559^2*(SIN(RADIANS(G570))*SIN(RADIANS(E560))+COS(RADIANS(G570))*COS(RADIANS(E560))*COS(RADIANS(AF550))))</f>
        <v>#DIV/0!</v>
      </c>
      <c r="AG570" t="e">
        <f>IF(DEGREES(ACOS(SIN(RADIANS(G570))*SIN(RADIANS(E560))+COS(RADIANS(G570))*COS(RADIANS(E560))*COS(RADIANS(AG550))))&gt;90,0,$F$4*$F$5/E559^2*(SIN(RADIANS(G570))*SIN(RADIANS(E560))+COS(RADIANS(G570))*COS(RADIANS(E560))*COS(RADIANS(AG550))))</f>
        <v>#DIV/0!</v>
      </c>
      <c r="AH570" t="e">
        <f>IF(DEGREES(ACOS(SIN(RADIANS(G570))*SIN(RADIANS(E560))+COS(RADIANS(G570))*COS(RADIANS(E560))*COS(RADIANS(AH550))))&gt;90,0,$F$4*$F$5/E559^2*(SIN(RADIANS(G570))*SIN(RADIANS(E560))+COS(RADIANS(G570))*COS(RADIANS(E560))*COS(RADIANS(AH550))))</f>
        <v>#DIV/0!</v>
      </c>
      <c r="AI570" t="e">
        <f>IF(DEGREES(ACOS(SIN(RADIANS(G570))*SIN(RADIANS(E560))+COS(RADIANS(G570))*COS(RADIANS(E560))*COS(RADIANS(AI550))))&gt;90,0,$F$4*$F$5/E559^2*(SIN(RADIANS(G570))*SIN(RADIANS(E560))+COS(RADIANS(G570))*COS(RADIANS(E560))*COS(RADIANS(AI550))))</f>
        <v>#DIV/0!</v>
      </c>
      <c r="AJ570" t="e">
        <f>IF(DEGREES(ACOS(SIN(RADIANS(G570))*SIN(RADIANS(E560))+COS(RADIANS(G570))*COS(RADIANS(E560))*COS(RADIANS(AJ550))))&gt;90,0,$F$4*$F$5/E559^2*(SIN(RADIANS(G570))*SIN(RADIANS(E560))+COS(RADIANS(G570))*COS(RADIANS(E560))*COS(RADIANS(AJ550))))</f>
        <v>#DIV/0!</v>
      </c>
      <c r="AK570" t="e">
        <f>IF(DEGREES(ACOS(SIN(RADIANS(G570))*SIN(RADIANS(E560))+COS(RADIANS(G570))*COS(RADIANS(E560))*COS(RADIANS(AK550))))&gt;90,0,$F$4*$F$5/E559^2*(SIN(RADIANS(G570))*SIN(RADIANS(E560))+COS(RADIANS(G570))*COS(RADIANS(E560))*COS(RADIANS(AK550))))</f>
        <v>#DIV/0!</v>
      </c>
      <c r="AL570" t="e">
        <f>IF(DEGREES(ACOS(SIN(RADIANS(G570))*SIN(RADIANS(E560))+COS(RADIANS(G570))*COS(RADIANS(E560))*COS(RADIANS(AL550))))&gt;90,0,$F$4*$F$5/E559^2*(SIN(RADIANS(G570))*SIN(RADIANS(E560))+COS(RADIANS(G570))*COS(RADIANS(E560))*COS(RADIANS(AL550))))</f>
        <v>#DIV/0!</v>
      </c>
      <c r="AM570" t="e">
        <f>IF(DEGREES(ACOS(SIN(RADIANS(G570))*SIN(RADIANS(E560))+COS(RADIANS(G570))*COS(RADIANS(E560))*COS(RADIANS(AM550))))&gt;90,0,$F$4*$F$5/E559^2*(SIN(RADIANS(G570))*SIN(RADIANS(E560))+COS(RADIANS(G570))*COS(RADIANS(E560))*COS(RADIANS(AM550))))</f>
        <v>#DIV/0!</v>
      </c>
      <c r="AN570" t="e">
        <f>IF(DEGREES(ACOS(SIN(RADIANS(G570))*SIN(RADIANS(E560))+COS(RADIANS(G570))*COS(RADIANS(E560))*COS(RADIANS(AN550))))&gt;90,0,$F$4*$F$5/E559^2*(SIN(RADIANS(G570))*SIN(RADIANS(E560))+COS(RADIANS(G570))*COS(RADIANS(E560))*COS(RADIANS(AN550))))</f>
        <v>#DIV/0!</v>
      </c>
      <c r="AO570" t="e">
        <f>IF(DEGREES(ACOS(SIN(RADIANS(G570))*SIN(RADIANS(E560))+COS(RADIANS(G570))*COS(RADIANS(E560))*COS(RADIANS(AO550))))&gt;90,0,$F$4*$F$5/E559^2*(SIN(RADIANS(G570))*SIN(RADIANS(E560))+COS(RADIANS(G570))*COS(RADIANS(E560))*COS(RADIANS(AO550))))</f>
        <v>#DIV/0!</v>
      </c>
      <c r="AP570" t="e">
        <f>IF(DEGREES(ACOS(SIN(RADIANS(G570))*SIN(RADIANS(E560))+COS(RADIANS(G570))*COS(RADIANS(E560))*COS(RADIANS(AP550))))&gt;90,0,$F$4*$F$5/E559^2*(SIN(RADIANS(G570))*SIN(RADIANS(E560))+COS(RADIANS(G570))*COS(RADIANS(E560))*COS(RADIANS(AP550))))</f>
        <v>#DIV/0!</v>
      </c>
      <c r="AQ570" t="e">
        <f>IF(DEGREES(ACOS(SIN(RADIANS(G570))*SIN(RADIANS(E560))+COS(RADIANS(G570))*COS(RADIANS(E560))*COS(RADIANS(AQ550))))&gt;90,0,$F$4*$F$5/E559^2*(SIN(RADIANS(G570))*SIN(RADIANS(E560))+COS(RADIANS(G570))*COS(RADIANS(E560))*COS(RADIANS(AQ550))))</f>
        <v>#DIV/0!</v>
      </c>
      <c r="AR570" t="e">
        <f>IF(DEGREES(ACOS(SIN(RADIANS(G570))*SIN(RADIANS(E560))+COS(RADIANS(G570))*COS(RADIANS(E560))*COS(RADIANS(AR550))))&gt;90,0,$F$4*$F$5/E559^2*(SIN(RADIANS(G570))*SIN(RADIANS(E560))+COS(RADIANS(G570))*COS(RADIANS(E560))*COS(RADIANS(AR550))))</f>
        <v>#DIV/0!</v>
      </c>
    </row>
    <row r="572" spans="2:44" x14ac:dyDescent="0.5">
      <c r="H572" t="s">
        <v>769</v>
      </c>
      <c r="I572">
        <v>180</v>
      </c>
      <c r="J572">
        <v>170</v>
      </c>
      <c r="K572">
        <v>160</v>
      </c>
      <c r="L572">
        <v>150</v>
      </c>
      <c r="M572">
        <v>140</v>
      </c>
      <c r="N572">
        <v>130</v>
      </c>
      <c r="O572">
        <v>120</v>
      </c>
      <c r="P572">
        <v>110</v>
      </c>
      <c r="Q572">
        <v>100</v>
      </c>
      <c r="R572">
        <v>90</v>
      </c>
      <c r="S572">
        <v>80</v>
      </c>
      <c r="T572">
        <v>70</v>
      </c>
      <c r="U572">
        <v>60</v>
      </c>
      <c r="V572">
        <v>50</v>
      </c>
      <c r="W572">
        <v>40</v>
      </c>
      <c r="X572">
        <v>30</v>
      </c>
      <c r="Y572">
        <v>20</v>
      </c>
      <c r="Z572">
        <v>10</v>
      </c>
      <c r="AA572">
        <v>0</v>
      </c>
      <c r="AB572">
        <v>-10</v>
      </c>
      <c r="AC572">
        <v>-20</v>
      </c>
      <c r="AD572">
        <v>-30</v>
      </c>
      <c r="AE572">
        <v>-40</v>
      </c>
      <c r="AF572">
        <v>-50</v>
      </c>
      <c r="AG572">
        <v>-60</v>
      </c>
      <c r="AH572">
        <v>-70</v>
      </c>
      <c r="AI572">
        <v>-80</v>
      </c>
      <c r="AJ572">
        <v>-90</v>
      </c>
      <c r="AK572">
        <v>-100</v>
      </c>
      <c r="AL572">
        <v>-110</v>
      </c>
      <c r="AM572">
        <v>-120</v>
      </c>
      <c r="AN572">
        <v>-130</v>
      </c>
      <c r="AO572">
        <v>-140</v>
      </c>
      <c r="AP572">
        <v>-150</v>
      </c>
      <c r="AQ572">
        <v>-160</v>
      </c>
      <c r="AR572">
        <v>-170</v>
      </c>
    </row>
    <row r="573" spans="2:44" x14ac:dyDescent="0.5">
      <c r="H573" t="s">
        <v>779</v>
      </c>
      <c r="I573">
        <f>IF(ABS(I572-E585)&gt;180,IF(ABS(I572-E585)&gt;360,ABS(I572-E585)-360,360-ABS(I572-E585)),ABS(I572-E585))</f>
        <v>180</v>
      </c>
      <c r="J573">
        <f>IF(ABS(J572-E585)&gt;180,IF(ABS(J572-E585)&gt;360,ABS(J572-E585)-360,360-ABS(J572-E585)),ABS(J572-E585))</f>
        <v>170</v>
      </c>
      <c r="K573">
        <f>IF(ABS(K572-E585)&gt;180,IF(ABS(K572-E585)&gt;360,ABS(K572-E585)-360,360-ABS(K572-E585)),ABS(K572-E585))</f>
        <v>160</v>
      </c>
      <c r="L573">
        <f>IF(ABS(L572-E585)&gt;180,IF(ABS(L572-E585)&gt;360,ABS(L572-E585)-360,360-ABS(L572-E585)),ABS(L572-E585))</f>
        <v>150</v>
      </c>
      <c r="M573">
        <f>IF(ABS(M572-E585)&gt;180,IF(ABS(M572-E585)&gt;360,ABS(M572-E585)-360,360-ABS(M572-E585)),ABS(M572-E585))</f>
        <v>140</v>
      </c>
      <c r="N573">
        <f>IF(ABS(N572-E585)&gt;180,IF(ABS(N572-E585)&gt;360,ABS(N572-E585)-360,360-ABS(N572-E585)),ABS(N572-E585))</f>
        <v>130</v>
      </c>
      <c r="O573">
        <f>IF(ABS(O572-E585)&gt;180,IF(ABS(O572-E585)&gt;360,ABS(O572-E585)-360,360-ABS(O572-E585)),ABS(O572-E585))</f>
        <v>120</v>
      </c>
      <c r="P573">
        <f>IF(ABS(P572-E585)&gt;180,IF(ABS(P572-E585)&gt;360,ABS(P572-E585)-360,360-ABS(P572-E585)),ABS(P572-E585))</f>
        <v>110</v>
      </c>
      <c r="Q573">
        <f>IF(ABS(Q572-E585)&gt;180,IF(ABS(Q572-E585)&gt;360,ABS(Q572-E585)-360,360-ABS(Q572-E585)),ABS(Q572-E585))</f>
        <v>100</v>
      </c>
      <c r="R573">
        <f>IF(ABS(R572-E585)&gt;180,IF(ABS(R572-E585)&gt;360,ABS(R572-E585)-360,360-ABS(R572-E585)),ABS(R572-E585))</f>
        <v>90</v>
      </c>
      <c r="S573">
        <f>IF(ABS(S572-E585)&gt;180,IF(ABS(S572-E585)&gt;360,ABS(S572-E585)-360,360-ABS(S572-E585)),ABS(S572-E585))</f>
        <v>80</v>
      </c>
      <c r="T573">
        <f>IF(ABS(T572-E585)&gt;180,IF(ABS(T572-E585)&gt;360,ABS(T572-E585)-360,360-ABS(T572-E585)),ABS(T572-E585))</f>
        <v>70</v>
      </c>
      <c r="U573">
        <f>IF(ABS(U572-E585)&gt;180,IF(ABS(U572-E585)&gt;360,ABS(U572-E585)-360,360-ABS(U572-E585)),ABS(U572-E585))</f>
        <v>60</v>
      </c>
      <c r="V573">
        <f>IF(ABS(V572-E585)&gt;180,IF(ABS(V572-E585)&gt;360,ABS(V572-E585)-360,360-ABS(V572-E585)),ABS(V572-E585))</f>
        <v>50</v>
      </c>
      <c r="W573">
        <f>IF(ABS(W572-E585)&gt;180,IF(ABS(W572-E585)&gt;360,ABS(W572-E585)-360,360-ABS(W572-E585)),ABS(W572-E585))</f>
        <v>40</v>
      </c>
      <c r="X573">
        <f>IF(ABS(X572-E585)&gt;180,IF(ABS(X572-E585)&gt;360,ABS(X572-E585)-360,360-ABS(X572-E585)),ABS(X572-E585))</f>
        <v>30</v>
      </c>
      <c r="Y573">
        <f>IF(ABS(Y572-E585)&gt;180,IF(ABS(Y572-E585)&gt;360,ABS(Y572-E585)-360,360-ABS(Y572-E585)),ABS(Y572-E585))</f>
        <v>20</v>
      </c>
      <c r="Z573">
        <f>IF(ABS(Z572-E585)&gt;180,IF(ABS(Z572-E585)&gt;360,ABS(Z572-E585)-360,360-ABS(Z572-E585)),ABS(Z572-E585))</f>
        <v>10</v>
      </c>
      <c r="AA573">
        <f>IF(ABS(AA572-E585)&gt;180,IF(ABS(AA572-E585)&gt;360,ABS(AA572-E585)-360,360-ABS(AA572-E585)),ABS(AA572-E585))</f>
        <v>0</v>
      </c>
      <c r="AB573">
        <f>IF(ABS(AB572-E585)&gt;180,IF(ABS(AB572-E585)&gt;360,ABS(AB572-E585)-360,360-ABS(AB572-E585)),ABS(AB572-E585))</f>
        <v>10</v>
      </c>
      <c r="AC573">
        <f>IF(ABS(AC572-E585)&gt;180,IF(ABS(AC572-E585)&gt;360,ABS(AC572-E585)-360,360-ABS(AC572-E585)),ABS(AC572-E585))</f>
        <v>20</v>
      </c>
      <c r="AD573">
        <f>IF(ABS(AD572-E585)&gt;180,IF(ABS(AD572-E585)&gt;360,ABS(AD572-E585)-360,360-ABS(AD572-E585)),ABS(AD572-E585))</f>
        <v>30</v>
      </c>
      <c r="AE573">
        <f>IF(ABS(AE572-E585)&gt;180,IF(ABS(AE572-E585)&gt;360,ABS(AE572-E585)-360,360-ABS(AE572-E585)),ABS(AE572-E585))</f>
        <v>40</v>
      </c>
      <c r="AF573">
        <f>IF(ABS(AF572-E585)&gt;180,IF(ABS(AF572-E585)&gt;360,ABS(AF572-E585)-360,360-ABS(AF572-E585)),ABS(AF572-E585))</f>
        <v>50</v>
      </c>
      <c r="AG573">
        <f>IF(ABS(AG572-E585)&gt;180,IF(ABS(AG572-E585)&gt;360,ABS(AG572-E585)-360,360-ABS(AG572-E585)),ABS(AG572-E585))</f>
        <v>60</v>
      </c>
      <c r="AH573">
        <f>IF(ABS(AH572-E585)&gt;180,IF(ABS(AH572-E585)&gt;360,ABS(AH572-E585)-360,360-ABS(AH572-E585)),ABS(AH572-E585))</f>
        <v>70</v>
      </c>
      <c r="AI573">
        <f>IF(ABS(AI572-E585)&gt;180,IF(ABS(AI572-E585)&gt;360,ABS(AI572-E585)-360,360-ABS(AI572-E585)),ABS(AI572-E585))</f>
        <v>80</v>
      </c>
      <c r="AJ573">
        <f>IF(ABS(AJ572-E585)&gt;180,IF(ABS(AJ572-E585)&gt;360,ABS(AJ572-E585)-360,360-ABS(AJ572-E585)),ABS(AJ572-E585))</f>
        <v>90</v>
      </c>
      <c r="AK573">
        <f>IF(ABS(AK572-E585)&gt;180,IF(ABS(AK572-E585)&gt;360,ABS(AK572-E585)-360,360-ABS(AK572-E585)),ABS(AK572-E585))</f>
        <v>100</v>
      </c>
      <c r="AL573">
        <f>IF(ABS(AL572-E585)&gt;180,IF(ABS(AL572-E585)&gt;360,ABS(AL572-E585)-360,360-ABS(AL572-E585)),ABS(AL572-E585))</f>
        <v>110</v>
      </c>
      <c r="AM573">
        <f>IF(ABS(AM572-E585)&gt;180,IF(ABS(AM572-E585)&gt;360,ABS(AM572-E585)-360,360-ABS(AM572-E585)),ABS(AM572-E585))</f>
        <v>120</v>
      </c>
      <c r="AN573">
        <f>IF(ABS(AN572-E585)&gt;180,IF(ABS(AN572-E585)&gt;360,ABS(AN572-E585)-360,360-ABS(AN572-E585)),ABS(AN572-E585))</f>
        <v>130</v>
      </c>
      <c r="AO573">
        <f>IF(ABS(AO572-E585)&gt;180,IF(ABS(AO572-E585)&gt;360,ABS(AO572-E585)-360,360-ABS(AO572-E585)),ABS(AO572-E585))</f>
        <v>140</v>
      </c>
      <c r="AP573">
        <f>IF(ABS(AP572-E585)&gt;180,IF(ABS(AP572-E585)&gt;360,ABS(AP572-E585)-360,360-ABS(AP572-E585)),ABS(AP572-E585))</f>
        <v>150</v>
      </c>
      <c r="AQ573">
        <f>IF(ABS(AQ572-E585)&gt;180,IF(ABS(AQ572-E585)&gt;360,ABS(AQ572-E585)-360,360-ABS(AQ572-E585)),ABS(AQ572-E585))</f>
        <v>160</v>
      </c>
      <c r="AR573">
        <f>IF(ABS(AR572-E585)&gt;180,IF(ABS(AR572-E585)&gt;360,ABS(AR572-E585)-360,360-ABS(AR572-E585)),ABS(AR572-E585))</f>
        <v>170</v>
      </c>
    </row>
    <row r="574" spans="2:44" x14ac:dyDescent="0.5">
      <c r="G574" t="s">
        <v>734</v>
      </c>
    </row>
    <row r="575" spans="2:44" x14ac:dyDescent="0.5">
      <c r="B575" t="s">
        <v>788</v>
      </c>
      <c r="E575">
        <v>230</v>
      </c>
      <c r="G575">
        <v>90</v>
      </c>
      <c r="I575" t="e">
        <f>IF(DEGREES(ACOS(SIN(RADIANS(G575))*SIN(RADIANS(E583))+COS(RADIANS(G575))*COS(RADIANS(E583))*COS(RADIANS(I573))))&gt;90,0,$F$4*$F$5/E582^2*(SIN(RADIANS(G575))*SIN(RADIANS(E583))+COS(RADIANS(G575))*COS(RADIANS(E583))*COS(RADIANS(I573))))</f>
        <v>#DIV/0!</v>
      </c>
      <c r="J575" t="e">
        <f>IF(DEGREES(ACOS(SIN(RADIANS(G575))*SIN(RADIANS(E583))+COS(RADIANS(G575))*COS(RADIANS(E583))*COS(RADIANS(J573))))&gt;90,0,$F$4*$F$5/E582^2*(SIN(RADIANS(G575))*SIN(RADIANS(E583))+COS(RADIANS(G575))*COS(RADIANS(E583))*COS(RADIANS(J573))))</f>
        <v>#DIV/0!</v>
      </c>
      <c r="K575" t="e">
        <f>IF(DEGREES(ACOS(SIN(RADIANS(G575))*SIN(RADIANS(E583))+COS(RADIANS(G575))*COS(RADIANS(E583))*COS(RADIANS(K573))))&gt;90,0,$F$4*$F$5/E582^2*(SIN(RADIANS(G575))*SIN(RADIANS(E583))+COS(RADIANS(G575))*COS(RADIANS(E583))*COS(RADIANS(K573))))</f>
        <v>#DIV/0!</v>
      </c>
      <c r="L575" t="e">
        <f>IF(DEGREES(ACOS(SIN(RADIANS(G575))*SIN(RADIANS(E583))+COS(RADIANS(G575))*COS(RADIANS(E583))*COS(RADIANS(L573))))&gt;90,0,$F$4*$F$5/E582^2*(SIN(RADIANS(G575))*SIN(RADIANS(E583))+COS(RADIANS(G575))*COS(RADIANS(E583))*COS(RADIANS(L573))))</f>
        <v>#DIV/0!</v>
      </c>
      <c r="M575" t="e">
        <f>IF(DEGREES(ACOS(SIN(RADIANS(G575))*SIN(RADIANS(E583))+COS(RADIANS(G575))*COS(RADIANS(E583))*COS(RADIANS(M573))))&gt;90,0,$F$4*$F$5/E582^2*(SIN(RADIANS(G575))*SIN(RADIANS(E583))+COS(RADIANS(G575))*COS(RADIANS(E583))*COS(RADIANS(M573))))</f>
        <v>#DIV/0!</v>
      </c>
      <c r="N575" t="e">
        <f>IF(DEGREES(ACOS(SIN(RADIANS(G575))*SIN(RADIANS(E583))+COS(RADIANS(G575))*COS(RADIANS(E583))*COS(RADIANS(N573))))&gt;90,0,$F$4*$F$5/E582^2*(SIN(RADIANS(G575))*SIN(RADIANS(E583))+COS(RADIANS(G575))*COS(RADIANS(E583))*COS(RADIANS(N573))))</f>
        <v>#DIV/0!</v>
      </c>
      <c r="O575" t="e">
        <f>IF(DEGREES(ACOS(SIN(RADIANS(G575))*SIN(RADIANS(E583))+COS(RADIANS(G575))*COS(RADIANS(E583))*COS(RADIANS(O573))))&gt;90,0,$F$4*$F$5/E582^2*(SIN(RADIANS(G575))*SIN(RADIANS(E583))+COS(RADIANS(G575))*COS(RADIANS(E583))*COS(RADIANS(O573))))</f>
        <v>#DIV/0!</v>
      </c>
      <c r="P575" t="e">
        <f>IF(DEGREES(ACOS(SIN(RADIANS(G575))*SIN(RADIANS(E583))+COS(RADIANS(G575))*COS(RADIANS(E583))*COS(RADIANS(P573))))&gt;90,0,$F$4*$F$5/E582^2*(SIN(RADIANS(G575))*SIN(RADIANS(E583))+COS(RADIANS(G575))*COS(RADIANS(E583))*COS(RADIANS(P573))))</f>
        <v>#DIV/0!</v>
      </c>
      <c r="Q575" t="e">
        <f>IF(DEGREES(ACOS(SIN(RADIANS(G575))*SIN(RADIANS(E583))+COS(RADIANS(G575))*COS(RADIANS(E583))*COS(RADIANS(Q573))))&gt;90,0,$F$4*$F$5/E582^2*(SIN(RADIANS(G575))*SIN(RADIANS(E583))+COS(RADIANS(G575))*COS(RADIANS(E583))*COS(RADIANS(Q573))))</f>
        <v>#DIV/0!</v>
      </c>
      <c r="R575" t="e">
        <f>IF(DEGREES(ACOS(SIN(RADIANS(G575))*SIN(RADIANS(E583))+COS(RADIANS(G575))*COS(RADIANS(E583))*COS(RADIANS(R573))))&gt;90,0,$F$4*$F$5/E582^2*(SIN(RADIANS(G575))*SIN(RADIANS(E583))+COS(RADIANS(G575))*COS(RADIANS(E583))*COS(RADIANS(R573))))</f>
        <v>#DIV/0!</v>
      </c>
      <c r="S575" t="e">
        <f>IF(DEGREES(ACOS(SIN(RADIANS(G575))*SIN(RADIANS(E583))+COS(RADIANS(G575))*COS(RADIANS(E583))*COS(RADIANS(S573))))&gt;90,0,$F$4*$F$5/E582^2*(SIN(RADIANS(G575))*SIN(RADIANS(E583))+COS(RADIANS(G575))*COS(RADIANS(E583))*COS(RADIANS(S573))))</f>
        <v>#DIV/0!</v>
      </c>
      <c r="T575" t="e">
        <f>IF(DEGREES(ACOS(SIN(RADIANS(G575))*SIN(RADIANS(E583))+COS(RADIANS(G575))*COS(RADIANS(E583))*COS(RADIANS(T573))))&gt;90,0,$F$4*$F$5/E582^2*(SIN(RADIANS(G575))*SIN(RADIANS(E583))+COS(RADIANS(G575))*COS(RADIANS(E583))*COS(RADIANS(T573))))</f>
        <v>#DIV/0!</v>
      </c>
      <c r="U575" t="e">
        <f>IF(DEGREES(ACOS(SIN(RADIANS(G575))*SIN(RADIANS(E583))+COS(RADIANS(G575))*COS(RADIANS(E583))*COS(RADIANS(U573))))&gt;90,0,$F$4*$F$5/E582^2*(SIN(RADIANS(G575))*SIN(RADIANS(E583))+COS(RADIANS(G575))*COS(RADIANS(E583))*COS(RADIANS(U573))))</f>
        <v>#DIV/0!</v>
      </c>
      <c r="V575" t="e">
        <f>IF(DEGREES(ACOS(SIN(RADIANS(G575))*SIN(RADIANS(E583))+COS(RADIANS(G575))*COS(RADIANS(E583))*COS(RADIANS(V573))))&gt;90,0,$F$4*$F$5/E582^2*(SIN(RADIANS(G575))*SIN(RADIANS(E583))+COS(RADIANS(G575))*COS(RADIANS(E583))*COS(RADIANS(V573))))</f>
        <v>#DIV/0!</v>
      </c>
      <c r="W575" t="e">
        <f>IF(DEGREES(ACOS(SIN(RADIANS(G575))*SIN(RADIANS(E583))+COS(RADIANS(G575))*COS(RADIANS(E583))*COS(RADIANS(W573))))&gt;90,0,$F$4*$F$5/E582^2*(SIN(RADIANS(G575))*SIN(RADIANS(E583))+COS(RADIANS(G575))*COS(RADIANS(E583))*COS(RADIANS(W573))))</f>
        <v>#DIV/0!</v>
      </c>
      <c r="X575" t="e">
        <f>IF(DEGREES(ACOS(SIN(RADIANS(G575))*SIN(RADIANS(E583))+COS(RADIANS(G575))*COS(RADIANS(E583))*COS(RADIANS(X573))))&gt;90,0,$F$4*$F$5/E582^2*(SIN(RADIANS(G575))*SIN(RADIANS(E583))+COS(RADIANS(G575))*COS(RADIANS(E583))*COS(RADIANS(X573))))</f>
        <v>#DIV/0!</v>
      </c>
      <c r="Y575" t="e">
        <f>IF(DEGREES(ACOS(SIN(RADIANS(G575))*SIN(RADIANS(E583))+COS(RADIANS(G575))*COS(RADIANS(E583))*COS(RADIANS(Y573))))&gt;90,0,$F$4*$F$5/E582^2*(SIN(RADIANS(G575))*SIN(RADIANS(E583))+COS(RADIANS(G575))*COS(RADIANS(E583))*COS(RADIANS(Y573))))</f>
        <v>#DIV/0!</v>
      </c>
      <c r="Z575" t="e">
        <f>IF(DEGREES(ACOS(SIN(RADIANS(G575))*SIN(RADIANS(E583))+COS(RADIANS(G575))*COS(RADIANS(E583))*COS(RADIANS(Z573))))&gt;90,0,$F$4*$F$5/E582^2*(SIN(RADIANS(G575))*SIN(RADIANS(E583))+COS(RADIANS(G575))*COS(RADIANS(E583))*COS(RADIANS(Z573))))</f>
        <v>#DIV/0!</v>
      </c>
      <c r="AA575" t="e">
        <f>IF(DEGREES(ACOS(SIN(RADIANS(G575))*SIN(RADIANS(E583))+COS(RADIANS(G575))*COS(RADIANS(E583))*COS(RADIANS(AA573))))&gt;90,0,$F$4*$F$5/E582^2*(SIN(RADIANS(G575))*SIN(RADIANS(E583))+COS(RADIANS(G575))*COS(RADIANS(E583))*COS(RADIANS(AA573))))</f>
        <v>#DIV/0!</v>
      </c>
      <c r="AB575" t="e">
        <f>IF(DEGREES(ACOS(SIN(RADIANS(G575))*SIN(RADIANS(E583))+COS(RADIANS(G575))*COS(RADIANS(E583))*COS(RADIANS(AB573))))&gt;90,0,$F$4*$F$5/E582^2*(SIN(RADIANS(G575))*SIN(RADIANS(E583))+COS(RADIANS(G575))*COS(RADIANS(E583))*COS(RADIANS(AB573))))</f>
        <v>#DIV/0!</v>
      </c>
      <c r="AC575" t="e">
        <f>IF(DEGREES(ACOS(SIN(RADIANS(G575))*SIN(RADIANS(E583))+COS(RADIANS(G575))*COS(RADIANS(E583))*COS(RADIANS(AC573))))&gt;90,0,$F$4*$F$5/E582^2*(SIN(RADIANS(G575))*SIN(RADIANS(E583))+COS(RADIANS(G575))*COS(RADIANS(E583))*COS(RADIANS(AC573))))</f>
        <v>#DIV/0!</v>
      </c>
      <c r="AD575" t="e">
        <f>IF(DEGREES(ACOS(SIN(RADIANS(G575))*SIN(RADIANS(E583))+COS(RADIANS(G575))*COS(RADIANS(E583))*COS(RADIANS(AD573))))&gt;90,0,$F$4*$F$5/E582^2*(SIN(RADIANS(G575))*SIN(RADIANS(E583))+COS(RADIANS(G575))*COS(RADIANS(E583))*COS(RADIANS(AD573))))</f>
        <v>#DIV/0!</v>
      </c>
      <c r="AE575" t="e">
        <f>IF(DEGREES(ACOS(SIN(RADIANS(G575))*SIN(RADIANS(E583))+COS(RADIANS(G575))*COS(RADIANS(E583))*COS(RADIANS(AE573))))&gt;90,0,$F$4*$F$5/E582^2*(SIN(RADIANS(G575))*SIN(RADIANS(E583))+COS(RADIANS(G575))*COS(RADIANS(E583))*COS(RADIANS(AE573))))</f>
        <v>#DIV/0!</v>
      </c>
      <c r="AF575" t="e">
        <f>IF(DEGREES(ACOS(SIN(RADIANS(G575))*SIN(RADIANS(E583))+COS(RADIANS(G575))*COS(RADIANS(E583))*COS(RADIANS(AF573))))&gt;90,0,$F$4*$F$5/E582^2*(SIN(RADIANS(G575))*SIN(RADIANS(E583))+COS(RADIANS(G575))*COS(RADIANS(E583))*COS(RADIANS(AF573))))</f>
        <v>#DIV/0!</v>
      </c>
      <c r="AG575" t="e">
        <f>IF(DEGREES(ACOS(SIN(RADIANS(G575))*SIN(RADIANS(E583))+COS(RADIANS(G575))*COS(RADIANS(E583))*COS(RADIANS(AG573))))&gt;90,0,$F$4*$F$5/E582^2*(SIN(RADIANS(G575))*SIN(RADIANS(E583))+COS(RADIANS(G575))*COS(RADIANS(E583))*COS(RADIANS(AG573))))</f>
        <v>#DIV/0!</v>
      </c>
      <c r="AH575" t="e">
        <f>IF(DEGREES(ACOS(SIN(RADIANS(G575))*SIN(RADIANS(E583))+COS(RADIANS(G575))*COS(RADIANS(E583))*COS(RADIANS(AH573))))&gt;90,0,$F$4*$F$5/E582^2*(SIN(RADIANS(G575))*SIN(RADIANS(E583))+COS(RADIANS(G575))*COS(RADIANS(E583))*COS(RADIANS(AH573))))</f>
        <v>#DIV/0!</v>
      </c>
      <c r="AI575" t="e">
        <f>IF(DEGREES(ACOS(SIN(RADIANS(G575))*SIN(RADIANS(E583))+COS(RADIANS(G575))*COS(RADIANS(E583))*COS(RADIANS(AI573))))&gt;90,0,$F$4*$F$5/E582^2*(SIN(RADIANS(G575))*SIN(RADIANS(E583))+COS(RADIANS(G575))*COS(RADIANS(E583))*COS(RADIANS(AI573))))</f>
        <v>#DIV/0!</v>
      </c>
      <c r="AJ575" t="e">
        <f>IF(DEGREES(ACOS(SIN(RADIANS(G575))*SIN(RADIANS(E583))+COS(RADIANS(G575))*COS(RADIANS(E583))*COS(RADIANS(AJ573))))&gt;90,0,$F$4*$F$5/E582^2*(SIN(RADIANS(G575))*SIN(RADIANS(E583))+COS(RADIANS(G575))*COS(RADIANS(E583))*COS(RADIANS(AJ573))))</f>
        <v>#DIV/0!</v>
      </c>
      <c r="AK575" t="e">
        <f>IF(DEGREES(ACOS(SIN(RADIANS(G575))*SIN(RADIANS(E583))+COS(RADIANS(G575))*COS(RADIANS(E583))*COS(RADIANS(AK573))))&gt;90,0,$F$4*$F$5/E582^2*(SIN(RADIANS(G575))*SIN(RADIANS(E583))+COS(RADIANS(G575))*COS(RADIANS(E583))*COS(RADIANS(AK573))))</f>
        <v>#DIV/0!</v>
      </c>
      <c r="AL575" t="e">
        <f>IF(DEGREES(ACOS(SIN(RADIANS(G575))*SIN(RADIANS(E583))+COS(RADIANS(G575))*COS(RADIANS(E583))*COS(RADIANS(AL573))))&gt;90,0,$F$4*$F$5/E582^2*(SIN(RADIANS(G575))*SIN(RADIANS(E583))+COS(RADIANS(G575))*COS(RADIANS(E583))*COS(RADIANS(AL573))))</f>
        <v>#DIV/0!</v>
      </c>
      <c r="AM575" t="e">
        <f>IF(DEGREES(ACOS(SIN(RADIANS(G575))*SIN(RADIANS(E583))+COS(RADIANS(G575))*COS(RADIANS(E583))*COS(RADIANS(AM573))))&gt;90,0,$F$4*$F$5/E582^2*(SIN(RADIANS(G575))*SIN(RADIANS(E583))+COS(RADIANS(G575))*COS(RADIANS(E583))*COS(RADIANS(AM573))))</f>
        <v>#DIV/0!</v>
      </c>
      <c r="AN575" t="e">
        <f>IF(DEGREES(ACOS(SIN(RADIANS(G575))*SIN(RADIANS(E583))+COS(RADIANS(G575))*COS(RADIANS(E583))*COS(RADIANS(AN573))))&gt;90,0,$F$4*$F$5/E582^2*(SIN(RADIANS(G575))*SIN(RADIANS(E583))+COS(RADIANS(G575))*COS(RADIANS(E583))*COS(RADIANS(AN573))))</f>
        <v>#DIV/0!</v>
      </c>
      <c r="AO575" t="e">
        <f>IF(DEGREES(ACOS(SIN(RADIANS(G575))*SIN(RADIANS(E583))+COS(RADIANS(G575))*COS(RADIANS(E583))*COS(RADIANS(AO573))))&gt;90,0,$F$4*$F$5/E582^2*(SIN(RADIANS(G575))*SIN(RADIANS(E583))+COS(RADIANS(G575))*COS(RADIANS(E583))*COS(RADIANS(AO573))))</f>
        <v>#DIV/0!</v>
      </c>
      <c r="AP575" t="e">
        <f>IF(DEGREES(ACOS(SIN(RADIANS(G575))*SIN(RADIANS(E583))+COS(RADIANS(G575))*COS(RADIANS(E583))*COS(RADIANS(AP573))))&gt;90,0,$F$4*$F$5/E582^2*(SIN(RADIANS(G575))*SIN(RADIANS(E583))+COS(RADIANS(G575))*COS(RADIANS(E583))*COS(RADIANS(AP573))))</f>
        <v>#DIV/0!</v>
      </c>
      <c r="AQ575" t="e">
        <f>IF(DEGREES(ACOS(SIN(RADIANS(G575))*SIN(RADIANS(E583))+COS(RADIANS(G575))*COS(RADIANS(E583))*COS(RADIANS(AQ573))))&gt;90,0,$F$4*$F$5/E582^2*(SIN(RADIANS(G575))*SIN(RADIANS(E583))+COS(RADIANS(G575))*COS(RADIANS(E583))*COS(RADIANS(AQ573))))</f>
        <v>#DIV/0!</v>
      </c>
      <c r="AR575" t="e">
        <f>IF(DEGREES(ACOS(SIN(RADIANS(G575))*SIN(RADIANS(E583))+COS(RADIANS(G575))*COS(RADIANS(E583))*COS(RADIANS(AR573))))&gt;90,0,$F$4*$F$5/E582^2*(SIN(RADIANS(G575))*SIN(RADIANS(E583))+COS(RADIANS(G575))*COS(RADIANS(E583))*COS(RADIANS(AR573))))</f>
        <v>#DIV/0!</v>
      </c>
    </row>
    <row r="576" spans="2:44" x14ac:dyDescent="0.5">
      <c r="B576" t="s">
        <v>726</v>
      </c>
      <c r="E576" cm="1">
        <f t="array" ref="E576">INDEX($D$1751:$AM$1751,0,MATCH(E575-IF(E575&lt;360,0,360),$D$1700:$AM$1700,0))+IF(E575&gt;350,360,0)</f>
        <v>230</v>
      </c>
      <c r="G576">
        <v>80</v>
      </c>
      <c r="I576">
        <f>IF(DEGREES(ACOS(SIN(RADIANS(G576))*SIN(RADIANS(E583))+COS(RADIANS(G576))*COS(RADIANS(E583))*COS(RADIANS(I573))))&gt;90,0,$F$4*$F$5/E582^2*(SIN(RADIANS(G576))*SIN(RADIANS(E583))+COS(RADIANS(G576))*COS(RADIANS(E583))*COS(RADIANS(I573))))</f>
        <v>0</v>
      </c>
      <c r="J576">
        <f>IF(DEGREES(ACOS(SIN(RADIANS(G576))*SIN(RADIANS(E583))+COS(RADIANS(G576))*COS(RADIANS(E583))*COS(RADIANS(J573))))&gt;90,0,$F$4*$F$5/E582^2*(SIN(RADIANS(G576))*SIN(RADIANS(E583))+COS(RADIANS(G576))*COS(RADIANS(E583))*COS(RADIANS(J573))))</f>
        <v>0</v>
      </c>
      <c r="K576">
        <f>IF(DEGREES(ACOS(SIN(RADIANS(G576))*SIN(RADIANS(E583))+COS(RADIANS(G576))*COS(RADIANS(E583))*COS(RADIANS(K573))))&gt;90,0,$F$4*$F$5/E582^2*(SIN(RADIANS(G576))*SIN(RADIANS(E583))+COS(RADIANS(G576))*COS(RADIANS(E583))*COS(RADIANS(K573))))</f>
        <v>0</v>
      </c>
      <c r="L576">
        <f>IF(DEGREES(ACOS(SIN(RADIANS(G576))*SIN(RADIANS(E583))+COS(RADIANS(G576))*COS(RADIANS(E583))*COS(RADIANS(L573))))&gt;90,0,$F$4*$F$5/E582^2*(SIN(RADIANS(G576))*SIN(RADIANS(E583))+COS(RADIANS(G576))*COS(RADIANS(E583))*COS(RADIANS(L573))))</f>
        <v>0</v>
      </c>
      <c r="M576">
        <f>IF(DEGREES(ACOS(SIN(RADIANS(G576))*SIN(RADIANS(E583))+COS(RADIANS(G576))*COS(RADIANS(E583))*COS(RADIANS(M573))))&gt;90,0,$F$4*$F$5/E582^2*(SIN(RADIANS(G576))*SIN(RADIANS(E583))+COS(RADIANS(G576))*COS(RADIANS(E583))*COS(RADIANS(M573))))</f>
        <v>0</v>
      </c>
      <c r="N576">
        <f>IF(DEGREES(ACOS(SIN(RADIANS(G576))*SIN(RADIANS(E583))+COS(RADIANS(G576))*COS(RADIANS(E583))*COS(RADIANS(N573))))&gt;90,0,$F$4*$F$5/E582^2*(SIN(RADIANS(G576))*SIN(RADIANS(E583))+COS(RADIANS(G576))*COS(RADIANS(E583))*COS(RADIANS(N573))))</f>
        <v>0</v>
      </c>
      <c r="O576">
        <f>IF(DEGREES(ACOS(SIN(RADIANS(G576))*SIN(RADIANS(E583))+COS(RADIANS(G576))*COS(RADIANS(E583))*COS(RADIANS(O573))))&gt;90,0,$F$4*$F$5/E582^2*(SIN(RADIANS(G576))*SIN(RADIANS(E583))+COS(RADIANS(G576))*COS(RADIANS(E583))*COS(RADIANS(O573))))</f>
        <v>0</v>
      </c>
      <c r="P576">
        <f>IF(DEGREES(ACOS(SIN(RADIANS(G576))*SIN(RADIANS(E583))+COS(RADIANS(G576))*COS(RADIANS(E583))*COS(RADIANS(P573))))&gt;90,0,$F$4*$F$5/E582^2*(SIN(RADIANS(G576))*SIN(RADIANS(E583))+COS(RADIANS(G576))*COS(RADIANS(E583))*COS(RADIANS(P573))))</f>
        <v>0</v>
      </c>
      <c r="Q576">
        <f>IF(DEGREES(ACOS(SIN(RADIANS(G576))*SIN(RADIANS(E583))+COS(RADIANS(G576))*COS(RADIANS(E583))*COS(RADIANS(Q573))))&gt;90,0,$F$4*$F$5/E582^2*(SIN(RADIANS(G576))*SIN(RADIANS(E583))+COS(RADIANS(G576))*COS(RADIANS(E583))*COS(RADIANS(Q573))))</f>
        <v>0</v>
      </c>
      <c r="R576" t="e">
        <f>IF(DEGREES(ACOS(SIN(RADIANS(G576))*SIN(RADIANS(E583))+COS(RADIANS(G576))*COS(RADIANS(E583))*COS(RADIANS(R573))))&gt;90,0,$F$4*$F$5/E582^2*(SIN(RADIANS(G576))*SIN(RADIANS(E583))+COS(RADIANS(G576))*COS(RADIANS(E583))*COS(RADIANS(R573))))</f>
        <v>#DIV/0!</v>
      </c>
      <c r="S576" t="e">
        <f>IF(DEGREES(ACOS(SIN(RADIANS(G576))*SIN(RADIANS(E583))+COS(RADIANS(G576))*COS(RADIANS(E583))*COS(RADIANS(S573))))&gt;90,0,$F$4*$F$5/E582^2*(SIN(RADIANS(G576))*SIN(RADIANS(E583))+COS(RADIANS(G576))*COS(RADIANS(E583))*COS(RADIANS(S573))))</f>
        <v>#DIV/0!</v>
      </c>
      <c r="T576" t="e">
        <f>IF(DEGREES(ACOS(SIN(RADIANS(G576))*SIN(RADIANS(E583))+COS(RADIANS(G576))*COS(RADIANS(E583))*COS(RADIANS(T573))))&gt;90,0,$F$4*$F$5/E582^2*(SIN(RADIANS(G576))*SIN(RADIANS(E583))+COS(RADIANS(G576))*COS(RADIANS(E583))*COS(RADIANS(T573))))</f>
        <v>#DIV/0!</v>
      </c>
      <c r="U576" t="e">
        <f>IF(DEGREES(ACOS(SIN(RADIANS(G576))*SIN(RADIANS(E583))+COS(RADIANS(G576))*COS(RADIANS(E583))*COS(RADIANS(U573))))&gt;90,0,$F$4*$F$5/E582^2*(SIN(RADIANS(G576))*SIN(RADIANS(E583))+COS(RADIANS(G576))*COS(RADIANS(E583))*COS(RADIANS(U573))))</f>
        <v>#DIV/0!</v>
      </c>
      <c r="V576" t="e">
        <f>IF(DEGREES(ACOS(SIN(RADIANS(G576))*SIN(RADIANS(E583))+COS(RADIANS(G576))*COS(RADIANS(E583))*COS(RADIANS(V573))))&gt;90,0,$F$4*$F$5/E582^2*(SIN(RADIANS(G576))*SIN(RADIANS(E583))+COS(RADIANS(G576))*COS(RADIANS(E583))*COS(RADIANS(V573))))</f>
        <v>#DIV/0!</v>
      </c>
      <c r="W576" t="e">
        <f>IF(DEGREES(ACOS(SIN(RADIANS(G576))*SIN(RADIANS(E583))+COS(RADIANS(G576))*COS(RADIANS(E583))*COS(RADIANS(W573))))&gt;90,0,$F$4*$F$5/E582^2*(SIN(RADIANS(G576))*SIN(RADIANS(E583))+COS(RADIANS(G576))*COS(RADIANS(E583))*COS(RADIANS(W573))))</f>
        <v>#DIV/0!</v>
      </c>
      <c r="X576" t="e">
        <f>IF(DEGREES(ACOS(SIN(RADIANS(G576))*SIN(RADIANS(E583))+COS(RADIANS(G576))*COS(RADIANS(E583))*COS(RADIANS(X573))))&gt;90,0,$F$4*$F$5/E582^2*(SIN(RADIANS(G576))*SIN(RADIANS(E583))+COS(RADIANS(G576))*COS(RADIANS(E583))*COS(RADIANS(X573))))</f>
        <v>#DIV/0!</v>
      </c>
      <c r="Y576" t="e">
        <f>IF(DEGREES(ACOS(SIN(RADIANS(G576))*SIN(RADIANS(E583))+COS(RADIANS(G576))*COS(RADIANS(E583))*COS(RADIANS(Y573))))&gt;90,0,$F$4*$F$5/E582^2*(SIN(RADIANS(G576))*SIN(RADIANS(E583))+COS(RADIANS(G576))*COS(RADIANS(E583))*COS(RADIANS(Y573))))</f>
        <v>#DIV/0!</v>
      </c>
      <c r="Z576" t="e">
        <f>IF(DEGREES(ACOS(SIN(RADIANS(G576))*SIN(RADIANS(E583))+COS(RADIANS(G576))*COS(RADIANS(E583))*COS(RADIANS(Z573))))&gt;90,0,$F$4*$F$5/E582^2*(SIN(RADIANS(G576))*SIN(RADIANS(E583))+COS(RADIANS(G576))*COS(RADIANS(E583))*COS(RADIANS(Z573))))</f>
        <v>#DIV/0!</v>
      </c>
      <c r="AA576" t="e">
        <f>IF(DEGREES(ACOS(SIN(RADIANS(G576))*SIN(RADIANS(E583))+COS(RADIANS(G576))*COS(RADIANS(E583))*COS(RADIANS(AA573))))&gt;90,0,$F$4*$F$5/E582^2*(SIN(RADIANS(G576))*SIN(RADIANS(E583))+COS(RADIANS(G576))*COS(RADIANS(E583))*COS(RADIANS(AA573))))</f>
        <v>#DIV/0!</v>
      </c>
      <c r="AB576" t="e">
        <f>IF(DEGREES(ACOS(SIN(RADIANS(G576))*SIN(RADIANS(E583))+COS(RADIANS(G576))*COS(RADIANS(E583))*COS(RADIANS(AB573))))&gt;90,0,$F$4*$F$5/E582^2*(SIN(RADIANS(G576))*SIN(RADIANS(E583))+COS(RADIANS(G576))*COS(RADIANS(E583))*COS(RADIANS(AB573))))</f>
        <v>#DIV/0!</v>
      </c>
      <c r="AC576" t="e">
        <f>IF(DEGREES(ACOS(SIN(RADIANS(G576))*SIN(RADIANS(E583))+COS(RADIANS(G576))*COS(RADIANS(E583))*COS(RADIANS(AC573))))&gt;90,0,$F$4*$F$5/E582^2*(SIN(RADIANS(G576))*SIN(RADIANS(E583))+COS(RADIANS(G576))*COS(RADIANS(E583))*COS(RADIANS(AC573))))</f>
        <v>#DIV/0!</v>
      </c>
      <c r="AD576" t="e">
        <f>IF(DEGREES(ACOS(SIN(RADIANS(G576))*SIN(RADIANS(E583))+COS(RADIANS(G576))*COS(RADIANS(E583))*COS(RADIANS(AD573))))&gt;90,0,$F$4*$F$5/E582^2*(SIN(RADIANS(G576))*SIN(RADIANS(E583))+COS(RADIANS(G576))*COS(RADIANS(E583))*COS(RADIANS(AD573))))</f>
        <v>#DIV/0!</v>
      </c>
      <c r="AE576" t="e">
        <f>IF(DEGREES(ACOS(SIN(RADIANS(G576))*SIN(RADIANS(E583))+COS(RADIANS(G576))*COS(RADIANS(E583))*COS(RADIANS(AE573))))&gt;90,0,$F$4*$F$5/E582^2*(SIN(RADIANS(G576))*SIN(RADIANS(E583))+COS(RADIANS(G576))*COS(RADIANS(E583))*COS(RADIANS(AE573))))</f>
        <v>#DIV/0!</v>
      </c>
      <c r="AF576" t="e">
        <f>IF(DEGREES(ACOS(SIN(RADIANS(G576))*SIN(RADIANS(E583))+COS(RADIANS(G576))*COS(RADIANS(E583))*COS(RADIANS(AF573))))&gt;90,0,$F$4*$F$5/E582^2*(SIN(RADIANS(G576))*SIN(RADIANS(E583))+COS(RADIANS(G576))*COS(RADIANS(E583))*COS(RADIANS(AF573))))</f>
        <v>#DIV/0!</v>
      </c>
      <c r="AG576" t="e">
        <f>IF(DEGREES(ACOS(SIN(RADIANS(G576))*SIN(RADIANS(E583))+COS(RADIANS(G576))*COS(RADIANS(E583))*COS(RADIANS(AG573))))&gt;90,0,$F$4*$F$5/E582^2*(SIN(RADIANS(G576))*SIN(RADIANS(E583))+COS(RADIANS(G576))*COS(RADIANS(E583))*COS(RADIANS(AG573))))</f>
        <v>#DIV/0!</v>
      </c>
      <c r="AH576" t="e">
        <f>IF(DEGREES(ACOS(SIN(RADIANS(G576))*SIN(RADIANS(E583))+COS(RADIANS(G576))*COS(RADIANS(E583))*COS(RADIANS(AH573))))&gt;90,0,$F$4*$F$5/E582^2*(SIN(RADIANS(G576))*SIN(RADIANS(E583))+COS(RADIANS(G576))*COS(RADIANS(E583))*COS(RADIANS(AH573))))</f>
        <v>#DIV/0!</v>
      </c>
      <c r="AI576" t="e">
        <f>IF(DEGREES(ACOS(SIN(RADIANS(G576))*SIN(RADIANS(E583))+COS(RADIANS(G576))*COS(RADIANS(E583))*COS(RADIANS(AI573))))&gt;90,0,$F$4*$F$5/E582^2*(SIN(RADIANS(G576))*SIN(RADIANS(E583))+COS(RADIANS(G576))*COS(RADIANS(E583))*COS(RADIANS(AI573))))</f>
        <v>#DIV/0!</v>
      </c>
      <c r="AJ576" t="e">
        <f>IF(DEGREES(ACOS(SIN(RADIANS(G576))*SIN(RADIANS(E583))+COS(RADIANS(G576))*COS(RADIANS(E583))*COS(RADIANS(AJ573))))&gt;90,0,$F$4*$F$5/E582^2*(SIN(RADIANS(G576))*SIN(RADIANS(E583))+COS(RADIANS(G576))*COS(RADIANS(E583))*COS(RADIANS(AJ573))))</f>
        <v>#DIV/0!</v>
      </c>
      <c r="AK576">
        <f>IF(DEGREES(ACOS(SIN(RADIANS(G576))*SIN(RADIANS(E583))+COS(RADIANS(G576))*COS(RADIANS(E583))*COS(RADIANS(AK573))))&gt;90,0,$F$4*$F$5/E582^2*(SIN(RADIANS(G576))*SIN(RADIANS(E583))+COS(RADIANS(G576))*COS(RADIANS(E583))*COS(RADIANS(AK573))))</f>
        <v>0</v>
      </c>
      <c r="AL576">
        <f>IF(DEGREES(ACOS(SIN(RADIANS(G576))*SIN(RADIANS(E583))+COS(RADIANS(G576))*COS(RADIANS(E583))*COS(RADIANS(AL573))))&gt;90,0,$F$4*$F$5/E582^2*(SIN(RADIANS(G576))*SIN(RADIANS(E583))+COS(RADIANS(G576))*COS(RADIANS(E583))*COS(RADIANS(AL573))))</f>
        <v>0</v>
      </c>
      <c r="AM576">
        <f>IF(DEGREES(ACOS(SIN(RADIANS(G576))*SIN(RADIANS(E583))+COS(RADIANS(G576))*COS(RADIANS(E583))*COS(RADIANS(AM573))))&gt;90,0,$F$4*$F$5/E582^2*(SIN(RADIANS(G576))*SIN(RADIANS(E583))+COS(RADIANS(G576))*COS(RADIANS(E583))*COS(RADIANS(AM573))))</f>
        <v>0</v>
      </c>
      <c r="AN576">
        <f>IF(DEGREES(ACOS(SIN(RADIANS(G576))*SIN(RADIANS(E583))+COS(RADIANS(G576))*COS(RADIANS(E583))*COS(RADIANS(AN573))))&gt;90,0,$F$4*$F$5/E582^2*(SIN(RADIANS(G576))*SIN(RADIANS(E583))+COS(RADIANS(G576))*COS(RADIANS(E583))*COS(RADIANS(AN573))))</f>
        <v>0</v>
      </c>
      <c r="AO576">
        <f>IF(DEGREES(ACOS(SIN(RADIANS(G576))*SIN(RADIANS(E583))+COS(RADIANS(G576))*COS(RADIANS(E583))*COS(RADIANS(AO573))))&gt;90,0,$F$4*$F$5/E582^2*(SIN(RADIANS(G576))*SIN(RADIANS(E583))+COS(RADIANS(G576))*COS(RADIANS(E583))*COS(RADIANS(AO573))))</f>
        <v>0</v>
      </c>
      <c r="AP576">
        <f>IF(DEGREES(ACOS(SIN(RADIANS(G576))*SIN(RADIANS(E583))+COS(RADIANS(G576))*COS(RADIANS(E583))*COS(RADIANS(AP573))))&gt;90,0,$F$4*$F$5/E582^2*(SIN(RADIANS(G576))*SIN(RADIANS(E583))+COS(RADIANS(G576))*COS(RADIANS(E583))*COS(RADIANS(AP573))))</f>
        <v>0</v>
      </c>
      <c r="AQ576">
        <f>IF(DEGREES(ACOS(SIN(RADIANS(G576))*SIN(RADIANS(E583))+COS(RADIANS(G576))*COS(RADIANS(E583))*COS(RADIANS(AQ573))))&gt;90,0,$F$4*$F$5/E582^2*(SIN(RADIANS(G576))*SIN(RADIANS(E583))+COS(RADIANS(G576))*COS(RADIANS(E583))*COS(RADIANS(AQ573))))</f>
        <v>0</v>
      </c>
      <c r="AR576">
        <f>IF(DEGREES(ACOS(SIN(RADIANS(G576))*SIN(RADIANS(E583))+COS(RADIANS(G576))*COS(RADIANS(E583))*COS(RADIANS(AR573))))&gt;90,0,$F$4*$F$5/E582^2*(SIN(RADIANS(G576))*SIN(RADIANS(E583))+COS(RADIANS(G576))*COS(RADIANS(E583))*COS(RADIANS(AR573))))</f>
        <v>0</v>
      </c>
    </row>
    <row r="577" spans="2:44" x14ac:dyDescent="0.5">
      <c r="B577" s="40" t="s">
        <v>781</v>
      </c>
      <c r="E577">
        <f>IF(E576-$F$13&lt;0,E576-$F$13+360,IF(E576-$F$13&gt;360,E576-$F$13-360,E576-$F$13))</f>
        <v>320</v>
      </c>
      <c r="G577">
        <v>70</v>
      </c>
      <c r="I577">
        <f>IF(DEGREES(ACOS(SIN(RADIANS(G577))*SIN(RADIANS(E583))+COS(RADIANS(G577))*COS(RADIANS(E583))*COS(RADIANS(I573))))&gt;90,0,$F$4*$F$5/E582^2*(SIN(RADIANS(G577))*SIN(RADIANS(E583))+COS(RADIANS(G577))*COS(RADIANS(E583))*COS(RADIANS(I573))))</f>
        <v>0</v>
      </c>
      <c r="J577">
        <f>IF(DEGREES(ACOS(SIN(RADIANS(G577))*SIN(RADIANS(E583))+COS(RADIANS(G577))*COS(RADIANS(E583))*COS(RADIANS(J573))))&gt;90,0,$F$4*$F$5/E582^2*(SIN(RADIANS(G577))*SIN(RADIANS(E583))+COS(RADIANS(G577))*COS(RADIANS(E583))*COS(RADIANS(J573))))</f>
        <v>0</v>
      </c>
      <c r="K577">
        <f>IF(DEGREES(ACOS(SIN(RADIANS(G577))*SIN(RADIANS(E583))+COS(RADIANS(G577))*COS(RADIANS(E583))*COS(RADIANS(K573))))&gt;90,0,$F$4*$F$5/E582^2*(SIN(RADIANS(G577))*SIN(RADIANS(E583))+COS(RADIANS(G577))*COS(RADIANS(E583))*COS(RADIANS(K573))))</f>
        <v>0</v>
      </c>
      <c r="L577">
        <f>IF(DEGREES(ACOS(SIN(RADIANS(G577))*SIN(RADIANS(E583))+COS(RADIANS(G577))*COS(RADIANS(E583))*COS(RADIANS(L573))))&gt;90,0,$F$4*$F$5/E582^2*(SIN(RADIANS(G577))*SIN(RADIANS(E583))+COS(RADIANS(G577))*COS(RADIANS(E583))*COS(RADIANS(L573))))</f>
        <v>0</v>
      </c>
      <c r="M577">
        <f>IF(DEGREES(ACOS(SIN(RADIANS(G577))*SIN(RADIANS(E583))+COS(RADIANS(G577))*COS(RADIANS(E583))*COS(RADIANS(M573))))&gt;90,0,$F$4*$F$5/E582^2*(SIN(RADIANS(G577))*SIN(RADIANS(E583))+COS(RADIANS(G577))*COS(RADIANS(E583))*COS(RADIANS(M573))))</f>
        <v>0</v>
      </c>
      <c r="N577">
        <f>IF(DEGREES(ACOS(SIN(RADIANS(G577))*SIN(RADIANS(E583))+COS(RADIANS(G577))*COS(RADIANS(E583))*COS(RADIANS(N573))))&gt;90,0,$F$4*$F$5/E582^2*(SIN(RADIANS(G577))*SIN(RADIANS(E583))+COS(RADIANS(G577))*COS(RADIANS(E583))*COS(RADIANS(N573))))</f>
        <v>0</v>
      </c>
      <c r="O577">
        <f>IF(DEGREES(ACOS(SIN(RADIANS(G577))*SIN(RADIANS(E583))+COS(RADIANS(G577))*COS(RADIANS(E583))*COS(RADIANS(O573))))&gt;90,0,$F$4*$F$5/E582^2*(SIN(RADIANS(G577))*SIN(RADIANS(E583))+COS(RADIANS(G577))*COS(RADIANS(E583))*COS(RADIANS(O573))))</f>
        <v>0</v>
      </c>
      <c r="P577">
        <f>IF(DEGREES(ACOS(SIN(RADIANS(G577))*SIN(RADIANS(E583))+COS(RADIANS(G577))*COS(RADIANS(E583))*COS(RADIANS(P573))))&gt;90,0,$F$4*$F$5/E582^2*(SIN(RADIANS(G577))*SIN(RADIANS(E583))+COS(RADIANS(G577))*COS(RADIANS(E583))*COS(RADIANS(P573))))</f>
        <v>0</v>
      </c>
      <c r="Q577">
        <f>IF(DEGREES(ACOS(SIN(RADIANS(G577))*SIN(RADIANS(E583))+COS(RADIANS(G577))*COS(RADIANS(E583))*COS(RADIANS(Q573))))&gt;90,0,$F$4*$F$5/E582^2*(SIN(RADIANS(G577))*SIN(RADIANS(E583))+COS(RADIANS(G577))*COS(RADIANS(E583))*COS(RADIANS(Q573))))</f>
        <v>0</v>
      </c>
      <c r="R577" t="e">
        <f>IF(DEGREES(ACOS(SIN(RADIANS(G577))*SIN(RADIANS(E583))+COS(RADIANS(G577))*COS(RADIANS(E583))*COS(RADIANS(R573))))&gt;90,0,$F$4*$F$5/E582^2*(SIN(RADIANS(G577))*SIN(RADIANS(E583))+COS(RADIANS(G577))*COS(RADIANS(E583))*COS(RADIANS(R573))))</f>
        <v>#DIV/0!</v>
      </c>
      <c r="S577" t="e">
        <f>IF(DEGREES(ACOS(SIN(RADIANS(G577))*SIN(RADIANS(E583))+COS(RADIANS(G577))*COS(RADIANS(E583))*COS(RADIANS(S573))))&gt;90,0,$F$4*$F$5/E582^2*(SIN(RADIANS(G577))*SIN(RADIANS(E583))+COS(RADIANS(G577))*COS(RADIANS(E583))*COS(RADIANS(S573))))</f>
        <v>#DIV/0!</v>
      </c>
      <c r="T577" t="e">
        <f>IF(DEGREES(ACOS(SIN(RADIANS(G577))*SIN(RADIANS(E583))+COS(RADIANS(G577))*COS(RADIANS(E583))*COS(RADIANS(T573))))&gt;90,0,$F$4*$F$5/E582^2*(SIN(RADIANS(G577))*SIN(RADIANS(E583))+COS(RADIANS(G577))*COS(RADIANS(E583))*COS(RADIANS(T573))))</f>
        <v>#DIV/0!</v>
      </c>
      <c r="U577" t="e">
        <f>IF(DEGREES(ACOS(SIN(RADIANS(G577))*SIN(RADIANS(E583))+COS(RADIANS(G577))*COS(RADIANS(E583))*COS(RADIANS(U573))))&gt;90,0,$F$4*$F$5/E582^2*(SIN(RADIANS(G577))*SIN(RADIANS(E583))+COS(RADIANS(G577))*COS(RADIANS(E583))*COS(RADIANS(U573))))</f>
        <v>#DIV/0!</v>
      </c>
      <c r="V577" t="e">
        <f>IF(DEGREES(ACOS(SIN(RADIANS(G577))*SIN(RADIANS(E583))+COS(RADIANS(G577))*COS(RADIANS(E583))*COS(RADIANS(V573))))&gt;90,0,$F$4*$F$5/E582^2*(SIN(RADIANS(G577))*SIN(RADIANS(E583))+COS(RADIANS(G577))*COS(RADIANS(E583))*COS(RADIANS(V573))))</f>
        <v>#DIV/0!</v>
      </c>
      <c r="W577" t="e">
        <f>IF(DEGREES(ACOS(SIN(RADIANS(G577))*SIN(RADIANS(E583))+COS(RADIANS(G577))*COS(RADIANS(E583))*COS(RADIANS(W573))))&gt;90,0,$F$4*$F$5/E582^2*(SIN(RADIANS(G577))*SIN(RADIANS(E583))+COS(RADIANS(G577))*COS(RADIANS(E583))*COS(RADIANS(W573))))</f>
        <v>#DIV/0!</v>
      </c>
      <c r="X577" t="e">
        <f>IF(DEGREES(ACOS(SIN(RADIANS(G577))*SIN(RADIANS(E583))+COS(RADIANS(G577))*COS(RADIANS(E583))*COS(RADIANS(X573))))&gt;90,0,$F$4*$F$5/E582^2*(SIN(RADIANS(G577))*SIN(RADIANS(E583))+COS(RADIANS(G577))*COS(RADIANS(E583))*COS(RADIANS(X573))))</f>
        <v>#DIV/0!</v>
      </c>
      <c r="Y577" t="e">
        <f>IF(DEGREES(ACOS(SIN(RADIANS(G577))*SIN(RADIANS(E583))+COS(RADIANS(G577))*COS(RADIANS(E583))*COS(RADIANS(Y573))))&gt;90,0,$F$4*$F$5/E582^2*(SIN(RADIANS(G577))*SIN(RADIANS(E583))+COS(RADIANS(G577))*COS(RADIANS(E583))*COS(RADIANS(Y573))))</f>
        <v>#DIV/0!</v>
      </c>
      <c r="Z577" t="e">
        <f>IF(DEGREES(ACOS(SIN(RADIANS(G577))*SIN(RADIANS(E583))+COS(RADIANS(G577))*COS(RADIANS(E583))*COS(RADIANS(Z573))))&gt;90,0,$F$4*$F$5/E582^2*(SIN(RADIANS(G577))*SIN(RADIANS(E583))+COS(RADIANS(G577))*COS(RADIANS(E583))*COS(RADIANS(Z573))))</f>
        <v>#DIV/0!</v>
      </c>
      <c r="AA577" t="e">
        <f>IF(DEGREES(ACOS(SIN(RADIANS(G577))*SIN(RADIANS(E583))+COS(RADIANS(G577))*COS(RADIANS(E583))*COS(RADIANS(AA573))))&gt;90,0,$F$4*$F$5/E582^2*(SIN(RADIANS(G577))*SIN(RADIANS(E583))+COS(RADIANS(G577))*COS(RADIANS(E583))*COS(RADIANS(AA573))))</f>
        <v>#DIV/0!</v>
      </c>
      <c r="AB577" t="e">
        <f>IF(DEGREES(ACOS(SIN(RADIANS(G577))*SIN(RADIANS(E583))+COS(RADIANS(G577))*COS(RADIANS(E583))*COS(RADIANS(AB573))))&gt;90,0,$F$4*$F$5/E582^2*(SIN(RADIANS(G577))*SIN(RADIANS(E583))+COS(RADIANS(G577))*COS(RADIANS(E583))*COS(RADIANS(AB573))))</f>
        <v>#DIV/0!</v>
      </c>
      <c r="AC577" t="e">
        <f>IF(DEGREES(ACOS(SIN(RADIANS(G577))*SIN(RADIANS(E583))+COS(RADIANS(G577))*COS(RADIANS(E583))*COS(RADIANS(AC573))))&gt;90,0,$F$4*$F$5/E582^2*(SIN(RADIANS(G577))*SIN(RADIANS(E583))+COS(RADIANS(G577))*COS(RADIANS(E583))*COS(RADIANS(AC573))))</f>
        <v>#DIV/0!</v>
      </c>
      <c r="AD577" t="e">
        <f>IF(DEGREES(ACOS(SIN(RADIANS(G577))*SIN(RADIANS(E583))+COS(RADIANS(G577))*COS(RADIANS(E583))*COS(RADIANS(AD573))))&gt;90,0,$F$4*$F$5/E582^2*(SIN(RADIANS(G577))*SIN(RADIANS(E583))+COS(RADIANS(G577))*COS(RADIANS(E583))*COS(RADIANS(AD573))))</f>
        <v>#DIV/0!</v>
      </c>
      <c r="AE577" t="e">
        <f>IF(DEGREES(ACOS(SIN(RADIANS(G577))*SIN(RADIANS(E583))+COS(RADIANS(G577))*COS(RADIANS(E583))*COS(RADIANS(AE573))))&gt;90,0,$F$4*$F$5/E582^2*(SIN(RADIANS(G577))*SIN(RADIANS(E583))+COS(RADIANS(G577))*COS(RADIANS(E583))*COS(RADIANS(AE573))))</f>
        <v>#DIV/0!</v>
      </c>
      <c r="AF577" t="e">
        <f>IF(DEGREES(ACOS(SIN(RADIANS(G577))*SIN(RADIANS(E583))+COS(RADIANS(G577))*COS(RADIANS(E583))*COS(RADIANS(AF573))))&gt;90,0,$F$4*$F$5/E582^2*(SIN(RADIANS(G577))*SIN(RADIANS(E583))+COS(RADIANS(G577))*COS(RADIANS(E583))*COS(RADIANS(AF573))))</f>
        <v>#DIV/0!</v>
      </c>
      <c r="AG577" t="e">
        <f>IF(DEGREES(ACOS(SIN(RADIANS(G577))*SIN(RADIANS(E583))+COS(RADIANS(G577))*COS(RADIANS(E583))*COS(RADIANS(AG573))))&gt;90,0,$F$4*$F$5/E582^2*(SIN(RADIANS(G577))*SIN(RADIANS(E583))+COS(RADIANS(G577))*COS(RADIANS(E583))*COS(RADIANS(AG573))))</f>
        <v>#DIV/0!</v>
      </c>
      <c r="AH577" t="e">
        <f>IF(DEGREES(ACOS(SIN(RADIANS(G577))*SIN(RADIANS(E583))+COS(RADIANS(G577))*COS(RADIANS(E583))*COS(RADIANS(AH573))))&gt;90,0,$F$4*$F$5/E582^2*(SIN(RADIANS(G577))*SIN(RADIANS(E583))+COS(RADIANS(G577))*COS(RADIANS(E583))*COS(RADIANS(AH573))))</f>
        <v>#DIV/0!</v>
      </c>
      <c r="AI577" t="e">
        <f>IF(DEGREES(ACOS(SIN(RADIANS(G577))*SIN(RADIANS(E583))+COS(RADIANS(G577))*COS(RADIANS(E583))*COS(RADIANS(AI573))))&gt;90,0,$F$4*$F$5/E582^2*(SIN(RADIANS(G577))*SIN(RADIANS(E583))+COS(RADIANS(G577))*COS(RADIANS(E583))*COS(RADIANS(AI573))))</f>
        <v>#DIV/0!</v>
      </c>
      <c r="AJ577" t="e">
        <f>IF(DEGREES(ACOS(SIN(RADIANS(G577))*SIN(RADIANS(E583))+COS(RADIANS(G577))*COS(RADIANS(E583))*COS(RADIANS(AJ573))))&gt;90,0,$F$4*$F$5/E582^2*(SIN(RADIANS(G577))*SIN(RADIANS(E583))+COS(RADIANS(G577))*COS(RADIANS(E583))*COS(RADIANS(AJ573))))</f>
        <v>#DIV/0!</v>
      </c>
      <c r="AK577">
        <f>IF(DEGREES(ACOS(SIN(RADIANS(G577))*SIN(RADIANS(E583))+COS(RADIANS(G577))*COS(RADIANS(E583))*COS(RADIANS(AK573))))&gt;90,0,$F$4*$F$5/E582^2*(SIN(RADIANS(G577))*SIN(RADIANS(E583))+COS(RADIANS(G577))*COS(RADIANS(E583))*COS(RADIANS(AK573))))</f>
        <v>0</v>
      </c>
      <c r="AL577">
        <f>IF(DEGREES(ACOS(SIN(RADIANS(G577))*SIN(RADIANS(E583))+COS(RADIANS(G577))*COS(RADIANS(E583))*COS(RADIANS(AL573))))&gt;90,0,$F$4*$F$5/E582^2*(SIN(RADIANS(G577))*SIN(RADIANS(E583))+COS(RADIANS(G577))*COS(RADIANS(E583))*COS(RADIANS(AL573))))</f>
        <v>0</v>
      </c>
      <c r="AM577">
        <f>IF(DEGREES(ACOS(SIN(RADIANS(G577))*SIN(RADIANS(E583))+COS(RADIANS(G577))*COS(RADIANS(E583))*COS(RADIANS(AM573))))&gt;90,0,$F$4*$F$5/E582^2*(SIN(RADIANS(G577))*SIN(RADIANS(E583))+COS(RADIANS(G577))*COS(RADIANS(E583))*COS(RADIANS(AM573))))</f>
        <v>0</v>
      </c>
      <c r="AN577">
        <f>IF(DEGREES(ACOS(SIN(RADIANS(G577))*SIN(RADIANS(E583))+COS(RADIANS(G577))*COS(RADIANS(E583))*COS(RADIANS(AN573))))&gt;90,0,$F$4*$F$5/E582^2*(SIN(RADIANS(G577))*SIN(RADIANS(E583))+COS(RADIANS(G577))*COS(RADIANS(E583))*COS(RADIANS(AN573))))</f>
        <v>0</v>
      </c>
      <c r="AO577">
        <f>IF(DEGREES(ACOS(SIN(RADIANS(G577))*SIN(RADIANS(E583))+COS(RADIANS(G577))*COS(RADIANS(E583))*COS(RADIANS(AO573))))&gt;90,0,$F$4*$F$5/E582^2*(SIN(RADIANS(G577))*SIN(RADIANS(E583))+COS(RADIANS(G577))*COS(RADIANS(E583))*COS(RADIANS(AO573))))</f>
        <v>0</v>
      </c>
      <c r="AP577">
        <f>IF(DEGREES(ACOS(SIN(RADIANS(G577))*SIN(RADIANS(E583))+COS(RADIANS(G577))*COS(RADIANS(E583))*COS(RADIANS(AP573))))&gt;90,0,$F$4*$F$5/E582^2*(SIN(RADIANS(G577))*SIN(RADIANS(E583))+COS(RADIANS(G577))*COS(RADIANS(E583))*COS(RADIANS(AP573))))</f>
        <v>0</v>
      </c>
      <c r="AQ577">
        <f>IF(DEGREES(ACOS(SIN(RADIANS(G577))*SIN(RADIANS(E583))+COS(RADIANS(G577))*COS(RADIANS(E583))*COS(RADIANS(AQ573))))&gt;90,0,$F$4*$F$5/E582^2*(SIN(RADIANS(G577))*SIN(RADIANS(E583))+COS(RADIANS(G577))*COS(RADIANS(E583))*COS(RADIANS(AQ573))))</f>
        <v>0</v>
      </c>
      <c r="AR577">
        <f>IF(DEGREES(ACOS(SIN(RADIANS(G577))*SIN(RADIANS(E583))+COS(RADIANS(G577))*COS(RADIANS(E583))*COS(RADIANS(AR573))))&gt;90,0,$F$4*$F$5/E582^2*(SIN(RADIANS(G577))*SIN(RADIANS(E583))+COS(RADIANS(G577))*COS(RADIANS(E583))*COS(RADIANS(AR573))))</f>
        <v>0</v>
      </c>
    </row>
    <row r="578" spans="2:44" x14ac:dyDescent="0.5">
      <c r="B578" s="40" t="s">
        <v>727</v>
      </c>
      <c r="E578">
        <f>IF(E575&lt;360,E575/360,(E575-360)/360)</f>
        <v>0.63888888888888884</v>
      </c>
      <c r="G578">
        <v>60</v>
      </c>
      <c r="I578">
        <f>IF(DEGREES(ACOS(SIN(RADIANS(G578))*SIN(RADIANS(E583))+COS(RADIANS(G578))*COS(RADIANS(E583))*COS(RADIANS(I573))))&gt;90,0,$F$4*$F$5/E582^2*(SIN(RADIANS(G578))*SIN(RADIANS(E583))+COS(RADIANS(G578))*COS(RADIANS(E583))*COS(RADIANS(I573))))</f>
        <v>0</v>
      </c>
      <c r="J578">
        <f>IF(DEGREES(ACOS(SIN(RADIANS(G578))*SIN(RADIANS(E583))+COS(RADIANS(G578))*COS(RADIANS(E583))*COS(RADIANS(J573))))&gt;90,0,$F$4*$F$5/E582^2*(SIN(RADIANS(G578))*SIN(RADIANS(E583))+COS(RADIANS(G578))*COS(RADIANS(E583))*COS(RADIANS(J573))))</f>
        <v>0</v>
      </c>
      <c r="K578">
        <f>IF(DEGREES(ACOS(SIN(RADIANS(G578))*SIN(RADIANS(E583))+COS(RADIANS(G578))*COS(RADIANS(E583))*COS(RADIANS(K573))))&gt;90,0,$F$4*$F$5/E582^2*(SIN(RADIANS(G578))*SIN(RADIANS(E583))+COS(RADIANS(G578))*COS(RADIANS(E583))*COS(RADIANS(K573))))</f>
        <v>0</v>
      </c>
      <c r="L578">
        <f>IF(DEGREES(ACOS(SIN(RADIANS(G578))*SIN(RADIANS(E583))+COS(RADIANS(G578))*COS(RADIANS(E583))*COS(RADIANS(L573))))&gt;90,0,$F$4*$F$5/E582^2*(SIN(RADIANS(G578))*SIN(RADIANS(E583))+COS(RADIANS(G578))*COS(RADIANS(E583))*COS(RADIANS(L573))))</f>
        <v>0</v>
      </c>
      <c r="M578">
        <f>IF(DEGREES(ACOS(SIN(RADIANS(G578))*SIN(RADIANS(E583))+COS(RADIANS(G578))*COS(RADIANS(E583))*COS(RADIANS(M573))))&gt;90,0,$F$4*$F$5/E582^2*(SIN(RADIANS(G578))*SIN(RADIANS(E583))+COS(RADIANS(G578))*COS(RADIANS(E583))*COS(RADIANS(M573))))</f>
        <v>0</v>
      </c>
      <c r="N578">
        <f>IF(DEGREES(ACOS(SIN(RADIANS(G578))*SIN(RADIANS(E583))+COS(RADIANS(G578))*COS(RADIANS(E583))*COS(RADIANS(N573))))&gt;90,0,$F$4*$F$5/E582^2*(SIN(RADIANS(G578))*SIN(RADIANS(E583))+COS(RADIANS(G578))*COS(RADIANS(E583))*COS(RADIANS(N573))))</f>
        <v>0</v>
      </c>
      <c r="O578">
        <f>IF(DEGREES(ACOS(SIN(RADIANS(G578))*SIN(RADIANS(E583))+COS(RADIANS(G578))*COS(RADIANS(E583))*COS(RADIANS(O573))))&gt;90,0,$F$4*$F$5/E582^2*(SIN(RADIANS(G578))*SIN(RADIANS(E583))+COS(RADIANS(G578))*COS(RADIANS(E583))*COS(RADIANS(O573))))</f>
        <v>0</v>
      </c>
      <c r="P578">
        <f>IF(DEGREES(ACOS(SIN(RADIANS(G578))*SIN(RADIANS(E583))+COS(RADIANS(G578))*COS(RADIANS(E583))*COS(RADIANS(P573))))&gt;90,0,$F$4*$F$5/E582^2*(SIN(RADIANS(G578))*SIN(RADIANS(E583))+COS(RADIANS(G578))*COS(RADIANS(E583))*COS(RADIANS(P573))))</f>
        <v>0</v>
      </c>
      <c r="Q578">
        <f>IF(DEGREES(ACOS(SIN(RADIANS(G578))*SIN(RADIANS(E583))+COS(RADIANS(G578))*COS(RADIANS(E583))*COS(RADIANS(Q573))))&gt;90,0,$F$4*$F$5/E582^2*(SIN(RADIANS(G578))*SIN(RADIANS(E583))+COS(RADIANS(G578))*COS(RADIANS(E583))*COS(RADIANS(Q573))))</f>
        <v>0</v>
      </c>
      <c r="R578" t="e">
        <f>IF(DEGREES(ACOS(SIN(RADIANS(G578))*SIN(RADIANS(E583))+COS(RADIANS(G578))*COS(RADIANS(E583))*COS(RADIANS(R573))))&gt;90,0,$F$4*$F$5/E582^2*(SIN(RADIANS(G578))*SIN(RADIANS(E583))+COS(RADIANS(G578))*COS(RADIANS(E583))*COS(RADIANS(R573))))</f>
        <v>#DIV/0!</v>
      </c>
      <c r="S578" t="e">
        <f>IF(DEGREES(ACOS(SIN(RADIANS(G578))*SIN(RADIANS(E583))+COS(RADIANS(G578))*COS(RADIANS(E583))*COS(RADIANS(S573))))&gt;90,0,$F$4*$F$5/E582^2*(SIN(RADIANS(G578))*SIN(RADIANS(E583))+COS(RADIANS(G578))*COS(RADIANS(E583))*COS(RADIANS(S573))))</f>
        <v>#DIV/0!</v>
      </c>
      <c r="T578" t="e">
        <f>IF(DEGREES(ACOS(SIN(RADIANS(G578))*SIN(RADIANS(E583))+COS(RADIANS(G578))*COS(RADIANS(E583))*COS(RADIANS(T573))))&gt;90,0,$F$4*$F$5/E582^2*(SIN(RADIANS(G578))*SIN(RADIANS(E583))+COS(RADIANS(G578))*COS(RADIANS(E583))*COS(RADIANS(T573))))</f>
        <v>#DIV/0!</v>
      </c>
      <c r="U578" t="e">
        <f>IF(DEGREES(ACOS(SIN(RADIANS(G578))*SIN(RADIANS(E583))+COS(RADIANS(G578))*COS(RADIANS(E583))*COS(RADIANS(U573))))&gt;90,0,$F$4*$F$5/E582^2*(SIN(RADIANS(G578))*SIN(RADIANS(E583))+COS(RADIANS(G578))*COS(RADIANS(E583))*COS(RADIANS(U573))))</f>
        <v>#DIV/0!</v>
      </c>
      <c r="V578" t="e">
        <f>IF(DEGREES(ACOS(SIN(RADIANS(G578))*SIN(RADIANS(E583))+COS(RADIANS(G578))*COS(RADIANS(E583))*COS(RADIANS(V573))))&gt;90,0,$F$4*$F$5/E582^2*(SIN(RADIANS(G578))*SIN(RADIANS(E583))+COS(RADIANS(G578))*COS(RADIANS(E583))*COS(RADIANS(V573))))</f>
        <v>#DIV/0!</v>
      </c>
      <c r="W578" t="e">
        <f>IF(DEGREES(ACOS(SIN(RADIANS(G578))*SIN(RADIANS(E583))+COS(RADIANS(G578))*COS(RADIANS(E583))*COS(RADIANS(W573))))&gt;90,0,$F$4*$F$5/E582^2*(SIN(RADIANS(G578))*SIN(RADIANS(E583))+COS(RADIANS(G578))*COS(RADIANS(E583))*COS(RADIANS(W573))))</f>
        <v>#DIV/0!</v>
      </c>
      <c r="X578" t="e">
        <f>IF(DEGREES(ACOS(SIN(RADIANS(G578))*SIN(RADIANS(E583))+COS(RADIANS(G578))*COS(RADIANS(E583))*COS(RADIANS(X573))))&gt;90,0,$F$4*$F$5/E582^2*(SIN(RADIANS(G578))*SIN(RADIANS(E583))+COS(RADIANS(G578))*COS(RADIANS(E583))*COS(RADIANS(X573))))</f>
        <v>#DIV/0!</v>
      </c>
      <c r="Y578" t="e">
        <f>IF(DEGREES(ACOS(SIN(RADIANS(G578))*SIN(RADIANS(E583))+COS(RADIANS(G578))*COS(RADIANS(E583))*COS(RADIANS(Y573))))&gt;90,0,$F$4*$F$5/E582^2*(SIN(RADIANS(G578))*SIN(RADIANS(E583))+COS(RADIANS(G578))*COS(RADIANS(E583))*COS(RADIANS(Y573))))</f>
        <v>#DIV/0!</v>
      </c>
      <c r="Z578" t="e">
        <f>IF(DEGREES(ACOS(SIN(RADIANS(G578))*SIN(RADIANS(E583))+COS(RADIANS(G578))*COS(RADIANS(E583))*COS(RADIANS(Z573))))&gt;90,0,$F$4*$F$5/E582^2*(SIN(RADIANS(G578))*SIN(RADIANS(E583))+COS(RADIANS(G578))*COS(RADIANS(E583))*COS(RADIANS(Z573))))</f>
        <v>#DIV/0!</v>
      </c>
      <c r="AA578" t="e">
        <f>IF(DEGREES(ACOS(SIN(RADIANS(G578))*SIN(RADIANS(E583))+COS(RADIANS(G578))*COS(RADIANS(E583))*COS(RADIANS(AA573))))&gt;90,0,$F$4*$F$5/E582^2*(SIN(RADIANS(G578))*SIN(RADIANS(E583))+COS(RADIANS(G578))*COS(RADIANS(E583))*COS(RADIANS(AA573))))</f>
        <v>#DIV/0!</v>
      </c>
      <c r="AB578" t="e">
        <f>IF(DEGREES(ACOS(SIN(RADIANS(G578))*SIN(RADIANS(E583))+COS(RADIANS(G578))*COS(RADIANS(E583))*COS(RADIANS(AB573))))&gt;90,0,$F$4*$F$5/E582^2*(SIN(RADIANS(G578))*SIN(RADIANS(E583))+COS(RADIANS(G578))*COS(RADIANS(E583))*COS(RADIANS(AB573))))</f>
        <v>#DIV/0!</v>
      </c>
      <c r="AC578" t="e">
        <f>IF(DEGREES(ACOS(SIN(RADIANS(G578))*SIN(RADIANS(E583))+COS(RADIANS(G578))*COS(RADIANS(E583))*COS(RADIANS(AC573))))&gt;90,0,$F$4*$F$5/E582^2*(SIN(RADIANS(G578))*SIN(RADIANS(E583))+COS(RADIANS(G578))*COS(RADIANS(E583))*COS(RADIANS(AC573))))</f>
        <v>#DIV/0!</v>
      </c>
      <c r="AD578" t="e">
        <f>IF(DEGREES(ACOS(SIN(RADIANS(G578))*SIN(RADIANS(E583))+COS(RADIANS(G578))*COS(RADIANS(E583))*COS(RADIANS(AD573))))&gt;90,0,$F$4*$F$5/E582^2*(SIN(RADIANS(G578))*SIN(RADIANS(E583))+COS(RADIANS(G578))*COS(RADIANS(E583))*COS(RADIANS(AD573))))</f>
        <v>#DIV/0!</v>
      </c>
      <c r="AE578" t="e">
        <f>IF(DEGREES(ACOS(SIN(RADIANS(G578))*SIN(RADIANS(E583))+COS(RADIANS(G578))*COS(RADIANS(E583))*COS(RADIANS(AE573))))&gt;90,0,$F$4*$F$5/E582^2*(SIN(RADIANS(G578))*SIN(RADIANS(E583))+COS(RADIANS(G578))*COS(RADIANS(E583))*COS(RADIANS(AE573))))</f>
        <v>#DIV/0!</v>
      </c>
      <c r="AF578" t="e">
        <f>IF(DEGREES(ACOS(SIN(RADIANS(G578))*SIN(RADIANS(E583))+COS(RADIANS(G578))*COS(RADIANS(E583))*COS(RADIANS(AF573))))&gt;90,0,$F$4*$F$5/E582^2*(SIN(RADIANS(G578))*SIN(RADIANS(E583))+COS(RADIANS(G578))*COS(RADIANS(E583))*COS(RADIANS(AF573))))</f>
        <v>#DIV/0!</v>
      </c>
      <c r="AG578" t="e">
        <f>IF(DEGREES(ACOS(SIN(RADIANS(G578))*SIN(RADIANS(E583))+COS(RADIANS(G578))*COS(RADIANS(E583))*COS(RADIANS(AG573))))&gt;90,0,$F$4*$F$5/E582^2*(SIN(RADIANS(G578))*SIN(RADIANS(E583))+COS(RADIANS(G578))*COS(RADIANS(E583))*COS(RADIANS(AG573))))</f>
        <v>#DIV/0!</v>
      </c>
      <c r="AH578" t="e">
        <f>IF(DEGREES(ACOS(SIN(RADIANS(G578))*SIN(RADIANS(E583))+COS(RADIANS(G578))*COS(RADIANS(E583))*COS(RADIANS(AH573))))&gt;90,0,$F$4*$F$5/E582^2*(SIN(RADIANS(G578))*SIN(RADIANS(E583))+COS(RADIANS(G578))*COS(RADIANS(E583))*COS(RADIANS(AH573))))</f>
        <v>#DIV/0!</v>
      </c>
      <c r="AI578" t="e">
        <f>IF(DEGREES(ACOS(SIN(RADIANS(G578))*SIN(RADIANS(E583))+COS(RADIANS(G578))*COS(RADIANS(E583))*COS(RADIANS(AI573))))&gt;90,0,$F$4*$F$5/E582^2*(SIN(RADIANS(G578))*SIN(RADIANS(E583))+COS(RADIANS(G578))*COS(RADIANS(E583))*COS(RADIANS(AI573))))</f>
        <v>#DIV/0!</v>
      </c>
      <c r="AJ578" t="e">
        <f>IF(DEGREES(ACOS(SIN(RADIANS(G578))*SIN(RADIANS(E583))+COS(RADIANS(G578))*COS(RADIANS(E583))*COS(RADIANS(AJ573))))&gt;90,0,$F$4*$F$5/E582^2*(SIN(RADIANS(G578))*SIN(RADIANS(E583))+COS(RADIANS(G578))*COS(RADIANS(E583))*COS(RADIANS(AJ573))))</f>
        <v>#DIV/0!</v>
      </c>
      <c r="AK578">
        <f>IF(DEGREES(ACOS(SIN(RADIANS(G578))*SIN(RADIANS(E583))+COS(RADIANS(G578))*COS(RADIANS(E583))*COS(RADIANS(AK573))))&gt;90,0,$F$4*$F$5/E582^2*(SIN(RADIANS(G578))*SIN(RADIANS(E583))+COS(RADIANS(G578))*COS(RADIANS(E583))*COS(RADIANS(AK573))))</f>
        <v>0</v>
      </c>
      <c r="AL578">
        <f>IF(DEGREES(ACOS(SIN(RADIANS(G578))*SIN(RADIANS(E583))+COS(RADIANS(G578))*COS(RADIANS(E583))*COS(RADIANS(AL573))))&gt;90,0,$F$4*$F$5/E582^2*(SIN(RADIANS(G578))*SIN(RADIANS(E583))+COS(RADIANS(G578))*COS(RADIANS(E583))*COS(RADIANS(AL573))))</f>
        <v>0</v>
      </c>
      <c r="AM578">
        <f>IF(DEGREES(ACOS(SIN(RADIANS(G578))*SIN(RADIANS(E583))+COS(RADIANS(G578))*COS(RADIANS(E583))*COS(RADIANS(AM573))))&gt;90,0,$F$4*$F$5/E582^2*(SIN(RADIANS(G578))*SIN(RADIANS(E583))+COS(RADIANS(G578))*COS(RADIANS(E583))*COS(RADIANS(AM573))))</f>
        <v>0</v>
      </c>
      <c r="AN578">
        <f>IF(DEGREES(ACOS(SIN(RADIANS(G578))*SIN(RADIANS(E583))+COS(RADIANS(G578))*COS(RADIANS(E583))*COS(RADIANS(AN573))))&gt;90,0,$F$4*$F$5/E582^2*(SIN(RADIANS(G578))*SIN(RADIANS(E583))+COS(RADIANS(G578))*COS(RADIANS(E583))*COS(RADIANS(AN573))))</f>
        <v>0</v>
      </c>
      <c r="AO578">
        <f>IF(DEGREES(ACOS(SIN(RADIANS(G578))*SIN(RADIANS(E583))+COS(RADIANS(G578))*COS(RADIANS(E583))*COS(RADIANS(AO573))))&gt;90,0,$F$4*$F$5/E582^2*(SIN(RADIANS(G578))*SIN(RADIANS(E583))+COS(RADIANS(G578))*COS(RADIANS(E583))*COS(RADIANS(AO573))))</f>
        <v>0</v>
      </c>
      <c r="AP578">
        <f>IF(DEGREES(ACOS(SIN(RADIANS(G578))*SIN(RADIANS(E583))+COS(RADIANS(G578))*COS(RADIANS(E583))*COS(RADIANS(AP573))))&gt;90,0,$F$4*$F$5/E582^2*(SIN(RADIANS(G578))*SIN(RADIANS(E583))+COS(RADIANS(G578))*COS(RADIANS(E583))*COS(RADIANS(AP573))))</f>
        <v>0</v>
      </c>
      <c r="AQ578">
        <f>IF(DEGREES(ACOS(SIN(RADIANS(G578))*SIN(RADIANS(E583))+COS(RADIANS(G578))*COS(RADIANS(E583))*COS(RADIANS(AQ573))))&gt;90,0,$F$4*$F$5/E582^2*(SIN(RADIANS(G578))*SIN(RADIANS(E583))+COS(RADIANS(G578))*COS(RADIANS(E583))*COS(RADIANS(AQ573))))</f>
        <v>0</v>
      </c>
      <c r="AR578">
        <f>IF(DEGREES(ACOS(SIN(RADIANS(G578))*SIN(RADIANS(E583))+COS(RADIANS(G578))*COS(RADIANS(E583))*COS(RADIANS(AR573))))&gt;90,0,$F$4*$F$5/E582^2*(SIN(RADIANS(G578))*SIN(RADIANS(E583))+COS(RADIANS(G578))*COS(RADIANS(E583))*COS(RADIANS(AR573))))</f>
        <v>0</v>
      </c>
    </row>
    <row r="579" spans="2:44" x14ac:dyDescent="0.5">
      <c r="B579" s="40" t="s">
        <v>782</v>
      </c>
      <c r="E579">
        <f>E578*$F$11</f>
        <v>0</v>
      </c>
      <c r="G579">
        <v>50</v>
      </c>
      <c r="I579">
        <f>IF(DEGREES(ACOS(SIN(RADIANS(G579))*SIN(RADIANS(E583))+COS(RADIANS(G579))*COS(RADIANS(E583))*COS(RADIANS(I573))))&gt;90,0,$F$4*$F$5/E582^2*(SIN(RADIANS(G579))*SIN(RADIANS(E583))+COS(RADIANS(G579))*COS(RADIANS(E583))*COS(RADIANS(I573))))</f>
        <v>0</v>
      </c>
      <c r="J579">
        <f>IF(DEGREES(ACOS(SIN(RADIANS(G579))*SIN(RADIANS(E583))+COS(RADIANS(G579))*COS(RADIANS(E583))*COS(RADIANS(J573))))&gt;90,0,$F$4*$F$5/E582^2*(SIN(RADIANS(G579))*SIN(RADIANS(E583))+COS(RADIANS(G579))*COS(RADIANS(E583))*COS(RADIANS(J573))))</f>
        <v>0</v>
      </c>
      <c r="K579">
        <f>IF(DEGREES(ACOS(SIN(RADIANS(G579))*SIN(RADIANS(E583))+COS(RADIANS(G579))*COS(RADIANS(E583))*COS(RADIANS(K573))))&gt;90,0,$F$4*$F$5/E582^2*(SIN(RADIANS(G579))*SIN(RADIANS(E583))+COS(RADIANS(G579))*COS(RADIANS(E583))*COS(RADIANS(K573))))</f>
        <v>0</v>
      </c>
      <c r="L579">
        <f>IF(DEGREES(ACOS(SIN(RADIANS(G579))*SIN(RADIANS(E583))+COS(RADIANS(G579))*COS(RADIANS(E583))*COS(RADIANS(L573))))&gt;90,0,$F$4*$F$5/E582^2*(SIN(RADIANS(G579))*SIN(RADIANS(E583))+COS(RADIANS(G579))*COS(RADIANS(E583))*COS(RADIANS(L573))))</f>
        <v>0</v>
      </c>
      <c r="M579">
        <f>IF(DEGREES(ACOS(SIN(RADIANS(G579))*SIN(RADIANS(E583))+COS(RADIANS(G579))*COS(RADIANS(E583))*COS(RADIANS(M573))))&gt;90,0,$F$4*$F$5/E582^2*(SIN(RADIANS(G579))*SIN(RADIANS(E583))+COS(RADIANS(G579))*COS(RADIANS(E583))*COS(RADIANS(M573))))</f>
        <v>0</v>
      </c>
      <c r="N579">
        <f>IF(DEGREES(ACOS(SIN(RADIANS(G579))*SIN(RADIANS(E583))+COS(RADIANS(G579))*COS(RADIANS(E583))*COS(RADIANS(N573))))&gt;90,0,$F$4*$F$5/E582^2*(SIN(RADIANS(G579))*SIN(RADIANS(E583))+COS(RADIANS(G579))*COS(RADIANS(E583))*COS(RADIANS(N573))))</f>
        <v>0</v>
      </c>
      <c r="O579">
        <f>IF(DEGREES(ACOS(SIN(RADIANS(G579))*SIN(RADIANS(E583))+COS(RADIANS(G579))*COS(RADIANS(E583))*COS(RADIANS(O573))))&gt;90,0,$F$4*$F$5/E582^2*(SIN(RADIANS(G579))*SIN(RADIANS(E583))+COS(RADIANS(G579))*COS(RADIANS(E583))*COS(RADIANS(O573))))</f>
        <v>0</v>
      </c>
      <c r="P579">
        <f>IF(DEGREES(ACOS(SIN(RADIANS(G579))*SIN(RADIANS(E583))+COS(RADIANS(G579))*COS(RADIANS(E583))*COS(RADIANS(P573))))&gt;90,0,$F$4*$F$5/E582^2*(SIN(RADIANS(G579))*SIN(RADIANS(E583))+COS(RADIANS(G579))*COS(RADIANS(E583))*COS(RADIANS(P573))))</f>
        <v>0</v>
      </c>
      <c r="Q579">
        <f>IF(DEGREES(ACOS(SIN(RADIANS(G579))*SIN(RADIANS(E583))+COS(RADIANS(G579))*COS(RADIANS(E583))*COS(RADIANS(Q573))))&gt;90,0,$F$4*$F$5/E582^2*(SIN(RADIANS(G579))*SIN(RADIANS(E583))+COS(RADIANS(G579))*COS(RADIANS(E583))*COS(RADIANS(Q573))))</f>
        <v>0</v>
      </c>
      <c r="R579" t="e">
        <f>IF(DEGREES(ACOS(SIN(RADIANS(G579))*SIN(RADIANS(E583))+COS(RADIANS(G579))*COS(RADIANS(E583))*COS(RADIANS(R573))))&gt;90,0,$F$4*$F$5/E582^2*(SIN(RADIANS(G579))*SIN(RADIANS(E583))+COS(RADIANS(G579))*COS(RADIANS(E583))*COS(RADIANS(R573))))</f>
        <v>#DIV/0!</v>
      </c>
      <c r="S579" t="e">
        <f>IF(DEGREES(ACOS(SIN(RADIANS(G579))*SIN(RADIANS(E583))+COS(RADIANS(G579))*COS(RADIANS(E583))*COS(RADIANS(S573))))&gt;90,0,$F$4*$F$5/E582^2*(SIN(RADIANS(G579))*SIN(RADIANS(E583))+COS(RADIANS(G579))*COS(RADIANS(E583))*COS(RADIANS(S573))))</f>
        <v>#DIV/0!</v>
      </c>
      <c r="T579" t="e">
        <f>IF(DEGREES(ACOS(SIN(RADIANS(G579))*SIN(RADIANS(E583))+COS(RADIANS(G579))*COS(RADIANS(E583))*COS(RADIANS(T573))))&gt;90,0,$F$4*$F$5/E582^2*(SIN(RADIANS(G579))*SIN(RADIANS(E583))+COS(RADIANS(G579))*COS(RADIANS(E583))*COS(RADIANS(T573))))</f>
        <v>#DIV/0!</v>
      </c>
      <c r="U579" t="e">
        <f>IF(DEGREES(ACOS(SIN(RADIANS(G579))*SIN(RADIANS(E583))+COS(RADIANS(G579))*COS(RADIANS(E583))*COS(RADIANS(U573))))&gt;90,0,$F$4*$F$5/E582^2*(SIN(RADIANS(G579))*SIN(RADIANS(E583))+COS(RADIANS(G579))*COS(RADIANS(E583))*COS(RADIANS(U573))))</f>
        <v>#DIV/0!</v>
      </c>
      <c r="V579" t="e">
        <f>IF(DEGREES(ACOS(SIN(RADIANS(G579))*SIN(RADIANS(E583))+COS(RADIANS(G579))*COS(RADIANS(E583))*COS(RADIANS(V573))))&gt;90,0,$F$4*$F$5/E582^2*(SIN(RADIANS(G579))*SIN(RADIANS(E583))+COS(RADIANS(G579))*COS(RADIANS(E583))*COS(RADIANS(V573))))</f>
        <v>#DIV/0!</v>
      </c>
      <c r="W579" t="e">
        <f>IF(DEGREES(ACOS(SIN(RADIANS(G579))*SIN(RADIANS(E583))+COS(RADIANS(G579))*COS(RADIANS(E583))*COS(RADIANS(W573))))&gt;90,0,$F$4*$F$5/E582^2*(SIN(RADIANS(G579))*SIN(RADIANS(E583))+COS(RADIANS(G579))*COS(RADIANS(E583))*COS(RADIANS(W573))))</f>
        <v>#DIV/0!</v>
      </c>
      <c r="X579" t="e">
        <f>IF(DEGREES(ACOS(SIN(RADIANS(G579))*SIN(RADIANS(E583))+COS(RADIANS(G579))*COS(RADIANS(E583))*COS(RADIANS(X573))))&gt;90,0,$F$4*$F$5/E582^2*(SIN(RADIANS(G579))*SIN(RADIANS(E583))+COS(RADIANS(G579))*COS(RADIANS(E583))*COS(RADIANS(X573))))</f>
        <v>#DIV/0!</v>
      </c>
      <c r="Y579" t="e">
        <f>IF(DEGREES(ACOS(SIN(RADIANS(G579))*SIN(RADIANS(E583))+COS(RADIANS(G579))*COS(RADIANS(E583))*COS(RADIANS(Y573))))&gt;90,0,$F$4*$F$5/E582^2*(SIN(RADIANS(G579))*SIN(RADIANS(E583))+COS(RADIANS(G579))*COS(RADIANS(E583))*COS(RADIANS(Y573))))</f>
        <v>#DIV/0!</v>
      </c>
      <c r="Z579" t="e">
        <f>IF(DEGREES(ACOS(SIN(RADIANS(G579))*SIN(RADIANS(E583))+COS(RADIANS(G579))*COS(RADIANS(E583))*COS(RADIANS(Z573))))&gt;90,0,$F$4*$F$5/E582^2*(SIN(RADIANS(G579))*SIN(RADIANS(E583))+COS(RADIANS(G579))*COS(RADIANS(E583))*COS(RADIANS(Z573))))</f>
        <v>#DIV/0!</v>
      </c>
      <c r="AA579" t="e">
        <f>IF(DEGREES(ACOS(SIN(RADIANS(G579))*SIN(RADIANS(E583))+COS(RADIANS(G579))*COS(RADIANS(E583))*COS(RADIANS(AA573))))&gt;90,0,$F$4*$F$5/E582^2*(SIN(RADIANS(G579))*SIN(RADIANS(E583))+COS(RADIANS(G579))*COS(RADIANS(E583))*COS(RADIANS(AA573))))</f>
        <v>#DIV/0!</v>
      </c>
      <c r="AB579" t="e">
        <f>IF(DEGREES(ACOS(SIN(RADIANS(G579))*SIN(RADIANS(E583))+COS(RADIANS(G579))*COS(RADIANS(E583))*COS(RADIANS(AB573))))&gt;90,0,$F$4*$F$5/E582^2*(SIN(RADIANS(G579))*SIN(RADIANS(E583))+COS(RADIANS(G579))*COS(RADIANS(E583))*COS(RADIANS(AB573))))</f>
        <v>#DIV/0!</v>
      </c>
      <c r="AC579" t="e">
        <f>IF(DEGREES(ACOS(SIN(RADIANS(G579))*SIN(RADIANS(E583))+COS(RADIANS(G579))*COS(RADIANS(E583))*COS(RADIANS(AC573))))&gt;90,0,$F$4*$F$5/E582^2*(SIN(RADIANS(G579))*SIN(RADIANS(E583))+COS(RADIANS(G579))*COS(RADIANS(E583))*COS(RADIANS(AC573))))</f>
        <v>#DIV/0!</v>
      </c>
      <c r="AD579" t="e">
        <f>IF(DEGREES(ACOS(SIN(RADIANS(G579))*SIN(RADIANS(E583))+COS(RADIANS(G579))*COS(RADIANS(E583))*COS(RADIANS(AD573))))&gt;90,0,$F$4*$F$5/E582^2*(SIN(RADIANS(G579))*SIN(RADIANS(E583))+COS(RADIANS(G579))*COS(RADIANS(E583))*COS(RADIANS(AD573))))</f>
        <v>#DIV/0!</v>
      </c>
      <c r="AE579" t="e">
        <f>IF(DEGREES(ACOS(SIN(RADIANS(G579))*SIN(RADIANS(E583))+COS(RADIANS(G579))*COS(RADIANS(E583))*COS(RADIANS(AE573))))&gt;90,0,$F$4*$F$5/E582^2*(SIN(RADIANS(G579))*SIN(RADIANS(E583))+COS(RADIANS(G579))*COS(RADIANS(E583))*COS(RADIANS(AE573))))</f>
        <v>#DIV/0!</v>
      </c>
      <c r="AF579" t="e">
        <f>IF(DEGREES(ACOS(SIN(RADIANS(G579))*SIN(RADIANS(E583))+COS(RADIANS(G579))*COS(RADIANS(E583))*COS(RADIANS(AF573))))&gt;90,0,$F$4*$F$5/E582^2*(SIN(RADIANS(G579))*SIN(RADIANS(E583))+COS(RADIANS(G579))*COS(RADIANS(E583))*COS(RADIANS(AF573))))</f>
        <v>#DIV/0!</v>
      </c>
      <c r="AG579" t="e">
        <f>IF(DEGREES(ACOS(SIN(RADIANS(G579))*SIN(RADIANS(E583))+COS(RADIANS(G579))*COS(RADIANS(E583))*COS(RADIANS(AG573))))&gt;90,0,$F$4*$F$5/E582^2*(SIN(RADIANS(G579))*SIN(RADIANS(E583))+COS(RADIANS(G579))*COS(RADIANS(E583))*COS(RADIANS(AG573))))</f>
        <v>#DIV/0!</v>
      </c>
      <c r="AH579" t="e">
        <f>IF(DEGREES(ACOS(SIN(RADIANS(G579))*SIN(RADIANS(E583))+COS(RADIANS(G579))*COS(RADIANS(E583))*COS(RADIANS(AH573))))&gt;90,0,$F$4*$F$5/E582^2*(SIN(RADIANS(G579))*SIN(RADIANS(E583))+COS(RADIANS(G579))*COS(RADIANS(E583))*COS(RADIANS(AH573))))</f>
        <v>#DIV/0!</v>
      </c>
      <c r="AI579" t="e">
        <f>IF(DEGREES(ACOS(SIN(RADIANS(G579))*SIN(RADIANS(E583))+COS(RADIANS(G579))*COS(RADIANS(E583))*COS(RADIANS(AI573))))&gt;90,0,$F$4*$F$5/E582^2*(SIN(RADIANS(G579))*SIN(RADIANS(E583))+COS(RADIANS(G579))*COS(RADIANS(E583))*COS(RADIANS(AI573))))</f>
        <v>#DIV/0!</v>
      </c>
      <c r="AJ579" t="e">
        <f>IF(DEGREES(ACOS(SIN(RADIANS(G579))*SIN(RADIANS(E583))+COS(RADIANS(G579))*COS(RADIANS(E583))*COS(RADIANS(AJ573))))&gt;90,0,$F$4*$F$5/E582^2*(SIN(RADIANS(G579))*SIN(RADIANS(E583))+COS(RADIANS(G579))*COS(RADIANS(E583))*COS(RADIANS(AJ573))))</f>
        <v>#DIV/0!</v>
      </c>
      <c r="AK579">
        <f>IF(DEGREES(ACOS(SIN(RADIANS(G579))*SIN(RADIANS(E583))+COS(RADIANS(G579))*COS(RADIANS(E583))*COS(RADIANS(AK573))))&gt;90,0,$F$4*$F$5/E582^2*(SIN(RADIANS(G579))*SIN(RADIANS(E583))+COS(RADIANS(G579))*COS(RADIANS(E583))*COS(RADIANS(AK573))))</f>
        <v>0</v>
      </c>
      <c r="AL579">
        <f>IF(DEGREES(ACOS(SIN(RADIANS(G579))*SIN(RADIANS(E583))+COS(RADIANS(G579))*COS(RADIANS(E583))*COS(RADIANS(AL573))))&gt;90,0,$F$4*$F$5/E582^2*(SIN(RADIANS(G579))*SIN(RADIANS(E583))+COS(RADIANS(G579))*COS(RADIANS(E583))*COS(RADIANS(AL573))))</f>
        <v>0</v>
      </c>
      <c r="AM579">
        <f>IF(DEGREES(ACOS(SIN(RADIANS(G579))*SIN(RADIANS(E583))+COS(RADIANS(G579))*COS(RADIANS(E583))*COS(RADIANS(AM573))))&gt;90,0,$F$4*$F$5/E582^2*(SIN(RADIANS(G579))*SIN(RADIANS(E583))+COS(RADIANS(G579))*COS(RADIANS(E583))*COS(RADIANS(AM573))))</f>
        <v>0</v>
      </c>
      <c r="AN579">
        <f>IF(DEGREES(ACOS(SIN(RADIANS(G579))*SIN(RADIANS(E583))+COS(RADIANS(G579))*COS(RADIANS(E583))*COS(RADIANS(AN573))))&gt;90,0,$F$4*$F$5/E582^2*(SIN(RADIANS(G579))*SIN(RADIANS(E583))+COS(RADIANS(G579))*COS(RADIANS(E583))*COS(RADIANS(AN573))))</f>
        <v>0</v>
      </c>
      <c r="AO579">
        <f>IF(DEGREES(ACOS(SIN(RADIANS(G579))*SIN(RADIANS(E583))+COS(RADIANS(G579))*COS(RADIANS(E583))*COS(RADIANS(AO573))))&gt;90,0,$F$4*$F$5/E582^2*(SIN(RADIANS(G579))*SIN(RADIANS(E583))+COS(RADIANS(G579))*COS(RADIANS(E583))*COS(RADIANS(AO573))))</f>
        <v>0</v>
      </c>
      <c r="AP579">
        <f>IF(DEGREES(ACOS(SIN(RADIANS(G579))*SIN(RADIANS(E583))+COS(RADIANS(G579))*COS(RADIANS(E583))*COS(RADIANS(AP573))))&gt;90,0,$F$4*$F$5/E582^2*(SIN(RADIANS(G579))*SIN(RADIANS(E583))+COS(RADIANS(G579))*COS(RADIANS(E583))*COS(RADIANS(AP573))))</f>
        <v>0</v>
      </c>
      <c r="AQ579">
        <f>IF(DEGREES(ACOS(SIN(RADIANS(G579))*SIN(RADIANS(E583))+COS(RADIANS(G579))*COS(RADIANS(E583))*COS(RADIANS(AQ573))))&gt;90,0,$F$4*$F$5/E582^2*(SIN(RADIANS(G579))*SIN(RADIANS(E583))+COS(RADIANS(G579))*COS(RADIANS(E583))*COS(RADIANS(AQ573))))</f>
        <v>0</v>
      </c>
      <c r="AR579">
        <f>IF(DEGREES(ACOS(SIN(RADIANS(G579))*SIN(RADIANS(E583))+COS(RADIANS(G579))*COS(RADIANS(E583))*COS(RADIANS(AR573))))&gt;90,0,$F$4*$F$5/E582^2*(SIN(RADIANS(G579))*SIN(RADIANS(E583))+COS(RADIANS(G579))*COS(RADIANS(E583))*COS(RADIANS(AR573))))</f>
        <v>0</v>
      </c>
    </row>
    <row r="580" spans="2:44" x14ac:dyDescent="0.5">
      <c r="B580" s="40" t="s">
        <v>783</v>
      </c>
      <c r="E580" t="str">
        <f>IF($F$10=0,"N/A",$F$10*(E575/360)-ROUNDDOWN($F$10*(E575/360),0))</f>
        <v>N/A</v>
      </c>
      <c r="G580">
        <v>40</v>
      </c>
      <c r="I580">
        <f>IF(DEGREES(ACOS(SIN(RADIANS(G580))*SIN(RADIANS(E583))+COS(RADIANS(G580))*COS(RADIANS(E583))*COS(RADIANS(I573))))&gt;90,0,$F$4*$F$5/E582^2*(SIN(RADIANS(G580))*SIN(RADIANS(E583))+COS(RADIANS(G580))*COS(RADIANS(E583))*COS(RADIANS(I573))))</f>
        <v>0</v>
      </c>
      <c r="J580">
        <f>IF(DEGREES(ACOS(SIN(RADIANS(G580))*SIN(RADIANS(E583))+COS(RADIANS(G580))*COS(RADIANS(E583))*COS(RADIANS(J573))))&gt;90,0,$F$4*$F$5/E582^2*(SIN(RADIANS(G580))*SIN(RADIANS(E583))+COS(RADIANS(G580))*COS(RADIANS(E583))*COS(RADIANS(J573))))</f>
        <v>0</v>
      </c>
      <c r="K580">
        <f>IF(DEGREES(ACOS(SIN(RADIANS(G580))*SIN(RADIANS(E583))+COS(RADIANS(G580))*COS(RADIANS(E583))*COS(RADIANS(K573))))&gt;90,0,$F$4*$F$5/E582^2*(SIN(RADIANS(G580))*SIN(RADIANS(E583))+COS(RADIANS(G580))*COS(RADIANS(E583))*COS(RADIANS(K573))))</f>
        <v>0</v>
      </c>
      <c r="L580">
        <f>IF(DEGREES(ACOS(SIN(RADIANS(G580))*SIN(RADIANS(E583))+COS(RADIANS(G580))*COS(RADIANS(E583))*COS(RADIANS(L573))))&gt;90,0,$F$4*$F$5/E582^2*(SIN(RADIANS(G580))*SIN(RADIANS(E583))+COS(RADIANS(G580))*COS(RADIANS(E583))*COS(RADIANS(L573))))</f>
        <v>0</v>
      </c>
      <c r="M580">
        <f>IF(DEGREES(ACOS(SIN(RADIANS(G580))*SIN(RADIANS(E583))+COS(RADIANS(G580))*COS(RADIANS(E583))*COS(RADIANS(M573))))&gt;90,0,$F$4*$F$5/E582^2*(SIN(RADIANS(G580))*SIN(RADIANS(E583))+COS(RADIANS(G580))*COS(RADIANS(E583))*COS(RADIANS(M573))))</f>
        <v>0</v>
      </c>
      <c r="N580">
        <f>IF(DEGREES(ACOS(SIN(RADIANS(G580))*SIN(RADIANS(E583))+COS(RADIANS(G580))*COS(RADIANS(E583))*COS(RADIANS(N573))))&gt;90,0,$F$4*$F$5/E582^2*(SIN(RADIANS(G580))*SIN(RADIANS(E583))+COS(RADIANS(G580))*COS(RADIANS(E583))*COS(RADIANS(N573))))</f>
        <v>0</v>
      </c>
      <c r="O580">
        <f>IF(DEGREES(ACOS(SIN(RADIANS(G580))*SIN(RADIANS(E583))+COS(RADIANS(G580))*COS(RADIANS(E583))*COS(RADIANS(O573))))&gt;90,0,$F$4*$F$5/E582^2*(SIN(RADIANS(G580))*SIN(RADIANS(E583))+COS(RADIANS(G580))*COS(RADIANS(E583))*COS(RADIANS(O573))))</f>
        <v>0</v>
      </c>
      <c r="P580">
        <f>IF(DEGREES(ACOS(SIN(RADIANS(G580))*SIN(RADIANS(E583))+COS(RADIANS(G580))*COS(RADIANS(E583))*COS(RADIANS(P573))))&gt;90,0,$F$4*$F$5/E582^2*(SIN(RADIANS(G580))*SIN(RADIANS(E583))+COS(RADIANS(G580))*COS(RADIANS(E583))*COS(RADIANS(P573))))</f>
        <v>0</v>
      </c>
      <c r="Q580">
        <f>IF(DEGREES(ACOS(SIN(RADIANS(G580))*SIN(RADIANS(E583))+COS(RADIANS(G580))*COS(RADIANS(E583))*COS(RADIANS(Q573))))&gt;90,0,$F$4*$F$5/E582^2*(SIN(RADIANS(G580))*SIN(RADIANS(E583))+COS(RADIANS(G580))*COS(RADIANS(E583))*COS(RADIANS(Q573))))</f>
        <v>0</v>
      </c>
      <c r="R580" t="e">
        <f>IF(DEGREES(ACOS(SIN(RADIANS(G580))*SIN(RADIANS(E583))+COS(RADIANS(G580))*COS(RADIANS(E583))*COS(RADIANS(R573))))&gt;90,0,$F$4*$F$5/E582^2*(SIN(RADIANS(G580))*SIN(RADIANS(E583))+COS(RADIANS(G580))*COS(RADIANS(E583))*COS(RADIANS(R573))))</f>
        <v>#DIV/0!</v>
      </c>
      <c r="S580" t="e">
        <f>IF(DEGREES(ACOS(SIN(RADIANS(G580))*SIN(RADIANS(E583))+COS(RADIANS(G580))*COS(RADIANS(E583))*COS(RADIANS(S573))))&gt;90,0,$F$4*$F$5/E582^2*(SIN(RADIANS(G580))*SIN(RADIANS(E583))+COS(RADIANS(G580))*COS(RADIANS(E583))*COS(RADIANS(S573))))</f>
        <v>#DIV/0!</v>
      </c>
      <c r="T580" t="e">
        <f>IF(DEGREES(ACOS(SIN(RADIANS(G580))*SIN(RADIANS(E583))+COS(RADIANS(G580))*COS(RADIANS(E583))*COS(RADIANS(T573))))&gt;90,0,$F$4*$F$5/E582^2*(SIN(RADIANS(G580))*SIN(RADIANS(E583))+COS(RADIANS(G580))*COS(RADIANS(E583))*COS(RADIANS(T573))))</f>
        <v>#DIV/0!</v>
      </c>
      <c r="U580" t="e">
        <f>IF(DEGREES(ACOS(SIN(RADIANS(G580))*SIN(RADIANS(E583))+COS(RADIANS(G580))*COS(RADIANS(E583))*COS(RADIANS(U573))))&gt;90,0,$F$4*$F$5/E582^2*(SIN(RADIANS(G580))*SIN(RADIANS(E583))+COS(RADIANS(G580))*COS(RADIANS(E583))*COS(RADIANS(U573))))</f>
        <v>#DIV/0!</v>
      </c>
      <c r="V580" t="e">
        <f>IF(DEGREES(ACOS(SIN(RADIANS(G580))*SIN(RADIANS(E583))+COS(RADIANS(G580))*COS(RADIANS(E583))*COS(RADIANS(V573))))&gt;90,0,$F$4*$F$5/E582^2*(SIN(RADIANS(G580))*SIN(RADIANS(E583))+COS(RADIANS(G580))*COS(RADIANS(E583))*COS(RADIANS(V573))))</f>
        <v>#DIV/0!</v>
      </c>
      <c r="W580" t="e">
        <f>IF(DEGREES(ACOS(SIN(RADIANS(G580))*SIN(RADIANS(E583))+COS(RADIANS(G580))*COS(RADIANS(E583))*COS(RADIANS(W573))))&gt;90,0,$F$4*$F$5/E582^2*(SIN(RADIANS(G580))*SIN(RADIANS(E583))+COS(RADIANS(G580))*COS(RADIANS(E583))*COS(RADIANS(W573))))</f>
        <v>#DIV/0!</v>
      </c>
      <c r="X580" t="e">
        <f>IF(DEGREES(ACOS(SIN(RADIANS(G580))*SIN(RADIANS(E583))+COS(RADIANS(G580))*COS(RADIANS(E583))*COS(RADIANS(X573))))&gt;90,0,$F$4*$F$5/E582^2*(SIN(RADIANS(G580))*SIN(RADIANS(E583))+COS(RADIANS(G580))*COS(RADIANS(E583))*COS(RADIANS(X573))))</f>
        <v>#DIV/0!</v>
      </c>
      <c r="Y580" t="e">
        <f>IF(DEGREES(ACOS(SIN(RADIANS(G580))*SIN(RADIANS(E583))+COS(RADIANS(G580))*COS(RADIANS(E583))*COS(RADIANS(Y573))))&gt;90,0,$F$4*$F$5/E582^2*(SIN(RADIANS(G580))*SIN(RADIANS(E583))+COS(RADIANS(G580))*COS(RADIANS(E583))*COS(RADIANS(Y573))))</f>
        <v>#DIV/0!</v>
      </c>
      <c r="Z580" t="e">
        <f>IF(DEGREES(ACOS(SIN(RADIANS(G580))*SIN(RADIANS(E583))+COS(RADIANS(G580))*COS(RADIANS(E583))*COS(RADIANS(Z573))))&gt;90,0,$F$4*$F$5/E582^2*(SIN(RADIANS(G580))*SIN(RADIANS(E583))+COS(RADIANS(G580))*COS(RADIANS(E583))*COS(RADIANS(Z573))))</f>
        <v>#DIV/0!</v>
      </c>
      <c r="AA580" t="e">
        <f>IF(DEGREES(ACOS(SIN(RADIANS(G580))*SIN(RADIANS(E583))+COS(RADIANS(G580))*COS(RADIANS(E583))*COS(RADIANS(AA573))))&gt;90,0,$F$4*$F$5/E582^2*(SIN(RADIANS(G580))*SIN(RADIANS(E583))+COS(RADIANS(G580))*COS(RADIANS(E583))*COS(RADIANS(AA573))))</f>
        <v>#DIV/0!</v>
      </c>
      <c r="AB580" t="e">
        <f>IF(DEGREES(ACOS(SIN(RADIANS(G580))*SIN(RADIANS(E583))+COS(RADIANS(G580))*COS(RADIANS(E583))*COS(RADIANS(AB573))))&gt;90,0,$F$4*$F$5/E582^2*(SIN(RADIANS(G580))*SIN(RADIANS(E583))+COS(RADIANS(G580))*COS(RADIANS(E583))*COS(RADIANS(AB573))))</f>
        <v>#DIV/0!</v>
      </c>
      <c r="AC580" t="e">
        <f>IF(DEGREES(ACOS(SIN(RADIANS(G580))*SIN(RADIANS(E583))+COS(RADIANS(G580))*COS(RADIANS(E583))*COS(RADIANS(AC573))))&gt;90,0,$F$4*$F$5/E582^2*(SIN(RADIANS(G580))*SIN(RADIANS(E583))+COS(RADIANS(G580))*COS(RADIANS(E583))*COS(RADIANS(AC573))))</f>
        <v>#DIV/0!</v>
      </c>
      <c r="AD580" t="e">
        <f>IF(DEGREES(ACOS(SIN(RADIANS(G580))*SIN(RADIANS(E583))+COS(RADIANS(G580))*COS(RADIANS(E583))*COS(RADIANS(AD573))))&gt;90,0,$F$4*$F$5/E582^2*(SIN(RADIANS(G580))*SIN(RADIANS(E583))+COS(RADIANS(G580))*COS(RADIANS(E583))*COS(RADIANS(AD573))))</f>
        <v>#DIV/0!</v>
      </c>
      <c r="AE580" t="e">
        <f>IF(DEGREES(ACOS(SIN(RADIANS(G580))*SIN(RADIANS(E583))+COS(RADIANS(G580))*COS(RADIANS(E583))*COS(RADIANS(AE573))))&gt;90,0,$F$4*$F$5/E582^2*(SIN(RADIANS(G580))*SIN(RADIANS(E583))+COS(RADIANS(G580))*COS(RADIANS(E583))*COS(RADIANS(AE573))))</f>
        <v>#DIV/0!</v>
      </c>
      <c r="AF580" t="e">
        <f>IF(DEGREES(ACOS(SIN(RADIANS(G580))*SIN(RADIANS(E583))+COS(RADIANS(G580))*COS(RADIANS(E583))*COS(RADIANS(AF573))))&gt;90,0,$F$4*$F$5/E582^2*(SIN(RADIANS(G580))*SIN(RADIANS(E583))+COS(RADIANS(G580))*COS(RADIANS(E583))*COS(RADIANS(AF573))))</f>
        <v>#DIV/0!</v>
      </c>
      <c r="AG580" t="e">
        <f>IF(DEGREES(ACOS(SIN(RADIANS(G580))*SIN(RADIANS(E583))+COS(RADIANS(G580))*COS(RADIANS(E583))*COS(RADIANS(AG573))))&gt;90,0,$F$4*$F$5/E582^2*(SIN(RADIANS(G580))*SIN(RADIANS(E583))+COS(RADIANS(G580))*COS(RADIANS(E583))*COS(RADIANS(AG573))))</f>
        <v>#DIV/0!</v>
      </c>
      <c r="AH580" t="e">
        <f>IF(DEGREES(ACOS(SIN(RADIANS(G580))*SIN(RADIANS(E583))+COS(RADIANS(G580))*COS(RADIANS(E583))*COS(RADIANS(AH573))))&gt;90,0,$F$4*$F$5/E582^2*(SIN(RADIANS(G580))*SIN(RADIANS(E583))+COS(RADIANS(G580))*COS(RADIANS(E583))*COS(RADIANS(AH573))))</f>
        <v>#DIV/0!</v>
      </c>
      <c r="AI580" t="e">
        <f>IF(DEGREES(ACOS(SIN(RADIANS(G580))*SIN(RADIANS(E583))+COS(RADIANS(G580))*COS(RADIANS(E583))*COS(RADIANS(AI573))))&gt;90,0,$F$4*$F$5/E582^2*(SIN(RADIANS(G580))*SIN(RADIANS(E583))+COS(RADIANS(G580))*COS(RADIANS(E583))*COS(RADIANS(AI573))))</f>
        <v>#DIV/0!</v>
      </c>
      <c r="AJ580" t="e">
        <f>IF(DEGREES(ACOS(SIN(RADIANS(G580))*SIN(RADIANS(E583))+COS(RADIANS(G580))*COS(RADIANS(E583))*COS(RADIANS(AJ573))))&gt;90,0,$F$4*$F$5/E582^2*(SIN(RADIANS(G580))*SIN(RADIANS(E583))+COS(RADIANS(G580))*COS(RADIANS(E583))*COS(RADIANS(AJ573))))</f>
        <v>#DIV/0!</v>
      </c>
      <c r="AK580">
        <f>IF(DEGREES(ACOS(SIN(RADIANS(G580))*SIN(RADIANS(E583))+COS(RADIANS(G580))*COS(RADIANS(E583))*COS(RADIANS(AK573))))&gt;90,0,$F$4*$F$5/E582^2*(SIN(RADIANS(G580))*SIN(RADIANS(E583))+COS(RADIANS(G580))*COS(RADIANS(E583))*COS(RADIANS(AK573))))</f>
        <v>0</v>
      </c>
      <c r="AL580">
        <f>IF(DEGREES(ACOS(SIN(RADIANS(G580))*SIN(RADIANS(E583))+COS(RADIANS(G580))*COS(RADIANS(E583))*COS(RADIANS(AL573))))&gt;90,0,$F$4*$F$5/E582^2*(SIN(RADIANS(G580))*SIN(RADIANS(E583))+COS(RADIANS(G580))*COS(RADIANS(E583))*COS(RADIANS(AL573))))</f>
        <v>0</v>
      </c>
      <c r="AM580">
        <f>IF(DEGREES(ACOS(SIN(RADIANS(G580))*SIN(RADIANS(E583))+COS(RADIANS(G580))*COS(RADIANS(E583))*COS(RADIANS(AM573))))&gt;90,0,$F$4*$F$5/E582^2*(SIN(RADIANS(G580))*SIN(RADIANS(E583))+COS(RADIANS(G580))*COS(RADIANS(E583))*COS(RADIANS(AM573))))</f>
        <v>0</v>
      </c>
      <c r="AN580">
        <f>IF(DEGREES(ACOS(SIN(RADIANS(G580))*SIN(RADIANS(E583))+COS(RADIANS(G580))*COS(RADIANS(E583))*COS(RADIANS(AN573))))&gt;90,0,$F$4*$F$5/E582^2*(SIN(RADIANS(G580))*SIN(RADIANS(E583))+COS(RADIANS(G580))*COS(RADIANS(E583))*COS(RADIANS(AN573))))</f>
        <v>0</v>
      </c>
      <c r="AO580">
        <f>IF(DEGREES(ACOS(SIN(RADIANS(G580))*SIN(RADIANS(E583))+COS(RADIANS(G580))*COS(RADIANS(E583))*COS(RADIANS(AO573))))&gt;90,0,$F$4*$F$5/E582^2*(SIN(RADIANS(G580))*SIN(RADIANS(E583))+COS(RADIANS(G580))*COS(RADIANS(E583))*COS(RADIANS(AO573))))</f>
        <v>0</v>
      </c>
      <c r="AP580">
        <f>IF(DEGREES(ACOS(SIN(RADIANS(G580))*SIN(RADIANS(E583))+COS(RADIANS(G580))*COS(RADIANS(E583))*COS(RADIANS(AP573))))&gt;90,0,$F$4*$F$5/E582^2*(SIN(RADIANS(G580))*SIN(RADIANS(E583))+COS(RADIANS(G580))*COS(RADIANS(E583))*COS(RADIANS(AP573))))</f>
        <v>0</v>
      </c>
      <c r="AQ580">
        <f>IF(DEGREES(ACOS(SIN(RADIANS(G580))*SIN(RADIANS(E583))+COS(RADIANS(G580))*COS(RADIANS(E583))*COS(RADIANS(AQ573))))&gt;90,0,$F$4*$F$5/E582^2*(SIN(RADIANS(G580))*SIN(RADIANS(E583))+COS(RADIANS(G580))*COS(RADIANS(E583))*COS(RADIANS(AQ573))))</f>
        <v>0</v>
      </c>
      <c r="AR580">
        <f>IF(DEGREES(ACOS(SIN(RADIANS(G580))*SIN(RADIANS(E583))+COS(RADIANS(G580))*COS(RADIANS(E583))*COS(RADIANS(AR573))))&gt;90,0,$F$4*$F$5/E582^2*(SIN(RADIANS(G580))*SIN(RADIANS(E583))+COS(RADIANS(G580))*COS(RADIANS(E583))*COS(RADIANS(AR573))))</f>
        <v>0</v>
      </c>
    </row>
    <row r="581" spans="2:44" x14ac:dyDescent="0.5">
      <c r="B581" s="40" t="s">
        <v>784</v>
      </c>
      <c r="E581" t="str">
        <f>IF($F$10=0,"N/A",E580*$F$11/$F$10)</f>
        <v>N/A</v>
      </c>
      <c r="G581">
        <v>30</v>
      </c>
      <c r="I581">
        <f>IF(DEGREES(ACOS(SIN(RADIANS(G581))*SIN(RADIANS(E583))+COS(RADIANS(G581))*COS(RADIANS(E583))*COS(RADIANS(I573))))&gt;90,0,$F$4*$F$5/E582^2*(SIN(RADIANS(G581))*SIN(RADIANS(E583))+COS(RADIANS(G581))*COS(RADIANS(E583))*COS(RADIANS(I573))))</f>
        <v>0</v>
      </c>
      <c r="J581">
        <f>IF(DEGREES(ACOS(SIN(RADIANS(G581))*SIN(RADIANS(E583))+COS(RADIANS(G581))*COS(RADIANS(E583))*COS(RADIANS(J573))))&gt;90,0,$F$4*$F$5/E582^2*(SIN(RADIANS(G581))*SIN(RADIANS(E583))+COS(RADIANS(G581))*COS(RADIANS(E583))*COS(RADIANS(J573))))</f>
        <v>0</v>
      </c>
      <c r="K581">
        <f>IF(DEGREES(ACOS(SIN(RADIANS(G581))*SIN(RADIANS(E583))+COS(RADIANS(G581))*COS(RADIANS(E583))*COS(RADIANS(K573))))&gt;90,0,$F$4*$F$5/E582^2*(SIN(RADIANS(G581))*SIN(RADIANS(E583))+COS(RADIANS(G581))*COS(RADIANS(E583))*COS(RADIANS(K573))))</f>
        <v>0</v>
      </c>
      <c r="L581">
        <f>IF(DEGREES(ACOS(SIN(RADIANS(G581))*SIN(RADIANS(E583))+COS(RADIANS(G581))*COS(RADIANS(E583))*COS(RADIANS(L573))))&gt;90,0,$F$4*$F$5/E582^2*(SIN(RADIANS(G581))*SIN(RADIANS(E583))+COS(RADIANS(G581))*COS(RADIANS(E583))*COS(RADIANS(L573))))</f>
        <v>0</v>
      </c>
      <c r="M581">
        <f>IF(DEGREES(ACOS(SIN(RADIANS(G581))*SIN(RADIANS(E583))+COS(RADIANS(G581))*COS(RADIANS(E583))*COS(RADIANS(M573))))&gt;90,0,$F$4*$F$5/E582^2*(SIN(RADIANS(G581))*SIN(RADIANS(E583))+COS(RADIANS(G581))*COS(RADIANS(E583))*COS(RADIANS(M573))))</f>
        <v>0</v>
      </c>
      <c r="N581">
        <f>IF(DEGREES(ACOS(SIN(RADIANS(G581))*SIN(RADIANS(E583))+COS(RADIANS(G581))*COS(RADIANS(E583))*COS(RADIANS(N573))))&gt;90,0,$F$4*$F$5/E582^2*(SIN(RADIANS(G581))*SIN(RADIANS(E583))+COS(RADIANS(G581))*COS(RADIANS(E583))*COS(RADIANS(N573))))</f>
        <v>0</v>
      </c>
      <c r="O581">
        <f>IF(DEGREES(ACOS(SIN(RADIANS(G581))*SIN(RADIANS(E583))+COS(RADIANS(G581))*COS(RADIANS(E583))*COS(RADIANS(O573))))&gt;90,0,$F$4*$F$5/E582^2*(SIN(RADIANS(G581))*SIN(RADIANS(E583))+COS(RADIANS(G581))*COS(RADIANS(E583))*COS(RADIANS(O573))))</f>
        <v>0</v>
      </c>
      <c r="P581">
        <f>IF(DEGREES(ACOS(SIN(RADIANS(G581))*SIN(RADIANS(E583))+COS(RADIANS(G581))*COS(RADIANS(E583))*COS(RADIANS(P573))))&gt;90,0,$F$4*$F$5/E582^2*(SIN(RADIANS(G581))*SIN(RADIANS(E583))+COS(RADIANS(G581))*COS(RADIANS(E583))*COS(RADIANS(P573))))</f>
        <v>0</v>
      </c>
      <c r="Q581">
        <f>IF(DEGREES(ACOS(SIN(RADIANS(G581))*SIN(RADIANS(E583))+COS(RADIANS(G581))*COS(RADIANS(E583))*COS(RADIANS(Q573))))&gt;90,0,$F$4*$F$5/E582^2*(SIN(RADIANS(G581))*SIN(RADIANS(E583))+COS(RADIANS(G581))*COS(RADIANS(E583))*COS(RADIANS(Q573))))</f>
        <v>0</v>
      </c>
      <c r="R581" t="e">
        <f>IF(DEGREES(ACOS(SIN(RADIANS(G581))*SIN(RADIANS(E583))+COS(RADIANS(G581))*COS(RADIANS(E583))*COS(RADIANS(R573))))&gt;90,0,$F$4*$F$5/E582^2*(SIN(RADIANS(G581))*SIN(RADIANS(E583))+COS(RADIANS(G581))*COS(RADIANS(E583))*COS(RADIANS(R573))))</f>
        <v>#DIV/0!</v>
      </c>
      <c r="S581" t="e">
        <f>IF(DEGREES(ACOS(SIN(RADIANS(G581))*SIN(RADIANS(E583))+COS(RADIANS(G581))*COS(RADIANS(E583))*COS(RADIANS(S573))))&gt;90,0,$F$4*$F$5/E582^2*(SIN(RADIANS(G581))*SIN(RADIANS(E583))+COS(RADIANS(G581))*COS(RADIANS(E583))*COS(RADIANS(S573))))</f>
        <v>#DIV/0!</v>
      </c>
      <c r="T581" t="e">
        <f>IF(DEGREES(ACOS(SIN(RADIANS(G581))*SIN(RADIANS(E583))+COS(RADIANS(G581))*COS(RADIANS(E583))*COS(RADIANS(T573))))&gt;90,0,$F$4*$F$5/E582^2*(SIN(RADIANS(G581))*SIN(RADIANS(E583))+COS(RADIANS(G581))*COS(RADIANS(E583))*COS(RADIANS(T573))))</f>
        <v>#DIV/0!</v>
      </c>
      <c r="U581" t="e">
        <f>IF(DEGREES(ACOS(SIN(RADIANS(G581))*SIN(RADIANS(E583))+COS(RADIANS(G581))*COS(RADIANS(E583))*COS(RADIANS(U573))))&gt;90,0,$F$4*$F$5/E582^2*(SIN(RADIANS(G581))*SIN(RADIANS(E583))+COS(RADIANS(G581))*COS(RADIANS(E583))*COS(RADIANS(U573))))</f>
        <v>#DIV/0!</v>
      </c>
      <c r="V581" t="e">
        <f>IF(DEGREES(ACOS(SIN(RADIANS(G581))*SIN(RADIANS(E583))+COS(RADIANS(G581))*COS(RADIANS(E583))*COS(RADIANS(V573))))&gt;90,0,$F$4*$F$5/E582^2*(SIN(RADIANS(G581))*SIN(RADIANS(E583))+COS(RADIANS(G581))*COS(RADIANS(E583))*COS(RADIANS(V573))))</f>
        <v>#DIV/0!</v>
      </c>
      <c r="W581" t="e">
        <f>IF(DEGREES(ACOS(SIN(RADIANS(G581))*SIN(RADIANS(E583))+COS(RADIANS(G581))*COS(RADIANS(E583))*COS(RADIANS(W573))))&gt;90,0,$F$4*$F$5/E582^2*(SIN(RADIANS(G581))*SIN(RADIANS(E583))+COS(RADIANS(G581))*COS(RADIANS(E583))*COS(RADIANS(W573))))</f>
        <v>#DIV/0!</v>
      </c>
      <c r="X581" t="e">
        <f>IF(DEGREES(ACOS(SIN(RADIANS(G581))*SIN(RADIANS(E583))+COS(RADIANS(G581))*COS(RADIANS(E583))*COS(RADIANS(X573))))&gt;90,0,$F$4*$F$5/E582^2*(SIN(RADIANS(G581))*SIN(RADIANS(E583))+COS(RADIANS(G581))*COS(RADIANS(E583))*COS(RADIANS(X573))))</f>
        <v>#DIV/0!</v>
      </c>
      <c r="Y581" t="e">
        <f>IF(DEGREES(ACOS(SIN(RADIANS(G581))*SIN(RADIANS(E583))+COS(RADIANS(G581))*COS(RADIANS(E583))*COS(RADIANS(Y573))))&gt;90,0,$F$4*$F$5/E582^2*(SIN(RADIANS(G581))*SIN(RADIANS(E583))+COS(RADIANS(G581))*COS(RADIANS(E583))*COS(RADIANS(Y573))))</f>
        <v>#DIV/0!</v>
      </c>
      <c r="Z581" t="e">
        <f>IF(DEGREES(ACOS(SIN(RADIANS(G581))*SIN(RADIANS(E583))+COS(RADIANS(G581))*COS(RADIANS(E583))*COS(RADIANS(Z573))))&gt;90,0,$F$4*$F$5/E582^2*(SIN(RADIANS(G581))*SIN(RADIANS(E583))+COS(RADIANS(G581))*COS(RADIANS(E583))*COS(RADIANS(Z573))))</f>
        <v>#DIV/0!</v>
      </c>
      <c r="AA581" t="e">
        <f>IF(DEGREES(ACOS(SIN(RADIANS(G581))*SIN(RADIANS(E583))+COS(RADIANS(G581))*COS(RADIANS(E583))*COS(RADIANS(AA573))))&gt;90,0,$F$4*$F$5/E582^2*(SIN(RADIANS(G581))*SIN(RADIANS(E583))+COS(RADIANS(G581))*COS(RADIANS(E583))*COS(RADIANS(AA573))))</f>
        <v>#DIV/0!</v>
      </c>
      <c r="AB581" t="e">
        <f>IF(DEGREES(ACOS(SIN(RADIANS(G581))*SIN(RADIANS(E583))+COS(RADIANS(G581))*COS(RADIANS(E583))*COS(RADIANS(AB573))))&gt;90,0,$F$4*$F$5/E582^2*(SIN(RADIANS(G581))*SIN(RADIANS(E583))+COS(RADIANS(G581))*COS(RADIANS(E583))*COS(RADIANS(AB573))))</f>
        <v>#DIV/0!</v>
      </c>
      <c r="AC581" t="e">
        <f>IF(DEGREES(ACOS(SIN(RADIANS(G581))*SIN(RADIANS(E583))+COS(RADIANS(G581))*COS(RADIANS(E583))*COS(RADIANS(AC573))))&gt;90,0,$F$4*$F$5/E582^2*(SIN(RADIANS(G581))*SIN(RADIANS(E583))+COS(RADIANS(G581))*COS(RADIANS(E583))*COS(RADIANS(AC573))))</f>
        <v>#DIV/0!</v>
      </c>
      <c r="AD581" t="e">
        <f>IF(DEGREES(ACOS(SIN(RADIANS(G581))*SIN(RADIANS(E583))+COS(RADIANS(G581))*COS(RADIANS(E583))*COS(RADIANS(AD573))))&gt;90,0,$F$4*$F$5/E582^2*(SIN(RADIANS(G581))*SIN(RADIANS(E583))+COS(RADIANS(G581))*COS(RADIANS(E583))*COS(RADIANS(AD573))))</f>
        <v>#DIV/0!</v>
      </c>
      <c r="AE581" t="e">
        <f>IF(DEGREES(ACOS(SIN(RADIANS(G581))*SIN(RADIANS(E583))+COS(RADIANS(G581))*COS(RADIANS(E583))*COS(RADIANS(AE573))))&gt;90,0,$F$4*$F$5/E582^2*(SIN(RADIANS(G581))*SIN(RADIANS(E583))+COS(RADIANS(G581))*COS(RADIANS(E583))*COS(RADIANS(AE573))))</f>
        <v>#DIV/0!</v>
      </c>
      <c r="AF581" t="e">
        <f>IF(DEGREES(ACOS(SIN(RADIANS(G581))*SIN(RADIANS(E583))+COS(RADIANS(G581))*COS(RADIANS(E583))*COS(RADIANS(AF573))))&gt;90,0,$F$4*$F$5/E582^2*(SIN(RADIANS(G581))*SIN(RADIANS(E583))+COS(RADIANS(G581))*COS(RADIANS(E583))*COS(RADIANS(AF573))))</f>
        <v>#DIV/0!</v>
      </c>
      <c r="AG581" t="e">
        <f>IF(DEGREES(ACOS(SIN(RADIANS(G581))*SIN(RADIANS(E583))+COS(RADIANS(G581))*COS(RADIANS(E583))*COS(RADIANS(AG573))))&gt;90,0,$F$4*$F$5/E582^2*(SIN(RADIANS(G581))*SIN(RADIANS(E583))+COS(RADIANS(G581))*COS(RADIANS(E583))*COS(RADIANS(AG573))))</f>
        <v>#DIV/0!</v>
      </c>
      <c r="AH581" t="e">
        <f>IF(DEGREES(ACOS(SIN(RADIANS(G581))*SIN(RADIANS(E583))+COS(RADIANS(G581))*COS(RADIANS(E583))*COS(RADIANS(AH573))))&gt;90,0,$F$4*$F$5/E582^2*(SIN(RADIANS(G581))*SIN(RADIANS(E583))+COS(RADIANS(G581))*COS(RADIANS(E583))*COS(RADIANS(AH573))))</f>
        <v>#DIV/0!</v>
      </c>
      <c r="AI581" t="e">
        <f>IF(DEGREES(ACOS(SIN(RADIANS(G581))*SIN(RADIANS(E583))+COS(RADIANS(G581))*COS(RADIANS(E583))*COS(RADIANS(AI573))))&gt;90,0,$F$4*$F$5/E582^2*(SIN(RADIANS(G581))*SIN(RADIANS(E583))+COS(RADIANS(G581))*COS(RADIANS(E583))*COS(RADIANS(AI573))))</f>
        <v>#DIV/0!</v>
      </c>
      <c r="AJ581" t="e">
        <f>IF(DEGREES(ACOS(SIN(RADIANS(G581))*SIN(RADIANS(E583))+COS(RADIANS(G581))*COS(RADIANS(E583))*COS(RADIANS(AJ573))))&gt;90,0,$F$4*$F$5/E582^2*(SIN(RADIANS(G581))*SIN(RADIANS(E583))+COS(RADIANS(G581))*COS(RADIANS(E583))*COS(RADIANS(AJ573))))</f>
        <v>#DIV/0!</v>
      </c>
      <c r="AK581">
        <f>IF(DEGREES(ACOS(SIN(RADIANS(G581))*SIN(RADIANS(E583))+COS(RADIANS(G581))*COS(RADIANS(E583))*COS(RADIANS(AK573))))&gt;90,0,$F$4*$F$5/E582^2*(SIN(RADIANS(G581))*SIN(RADIANS(E583))+COS(RADIANS(G581))*COS(RADIANS(E583))*COS(RADIANS(AK573))))</f>
        <v>0</v>
      </c>
      <c r="AL581">
        <f>IF(DEGREES(ACOS(SIN(RADIANS(G581))*SIN(RADIANS(E583))+COS(RADIANS(G581))*COS(RADIANS(E583))*COS(RADIANS(AL573))))&gt;90,0,$F$4*$F$5/E582^2*(SIN(RADIANS(G581))*SIN(RADIANS(E583))+COS(RADIANS(G581))*COS(RADIANS(E583))*COS(RADIANS(AL573))))</f>
        <v>0</v>
      </c>
      <c r="AM581">
        <f>IF(DEGREES(ACOS(SIN(RADIANS(G581))*SIN(RADIANS(E583))+COS(RADIANS(G581))*COS(RADIANS(E583))*COS(RADIANS(AM573))))&gt;90,0,$F$4*$F$5/E582^2*(SIN(RADIANS(G581))*SIN(RADIANS(E583))+COS(RADIANS(G581))*COS(RADIANS(E583))*COS(RADIANS(AM573))))</f>
        <v>0</v>
      </c>
      <c r="AN581">
        <f>IF(DEGREES(ACOS(SIN(RADIANS(G581))*SIN(RADIANS(E583))+COS(RADIANS(G581))*COS(RADIANS(E583))*COS(RADIANS(AN573))))&gt;90,0,$F$4*$F$5/E582^2*(SIN(RADIANS(G581))*SIN(RADIANS(E583))+COS(RADIANS(G581))*COS(RADIANS(E583))*COS(RADIANS(AN573))))</f>
        <v>0</v>
      </c>
      <c r="AO581">
        <f>IF(DEGREES(ACOS(SIN(RADIANS(G581))*SIN(RADIANS(E583))+COS(RADIANS(G581))*COS(RADIANS(E583))*COS(RADIANS(AO573))))&gt;90,0,$F$4*$F$5/E582^2*(SIN(RADIANS(G581))*SIN(RADIANS(E583))+COS(RADIANS(G581))*COS(RADIANS(E583))*COS(RADIANS(AO573))))</f>
        <v>0</v>
      </c>
      <c r="AP581">
        <f>IF(DEGREES(ACOS(SIN(RADIANS(G581))*SIN(RADIANS(E583))+COS(RADIANS(G581))*COS(RADIANS(E583))*COS(RADIANS(AP573))))&gt;90,0,$F$4*$F$5/E582^2*(SIN(RADIANS(G581))*SIN(RADIANS(E583))+COS(RADIANS(G581))*COS(RADIANS(E583))*COS(RADIANS(AP573))))</f>
        <v>0</v>
      </c>
      <c r="AQ581">
        <f>IF(DEGREES(ACOS(SIN(RADIANS(G581))*SIN(RADIANS(E583))+COS(RADIANS(G581))*COS(RADIANS(E583))*COS(RADIANS(AQ573))))&gt;90,0,$F$4*$F$5/E582^2*(SIN(RADIANS(G581))*SIN(RADIANS(E583))+COS(RADIANS(G581))*COS(RADIANS(E583))*COS(RADIANS(AQ573))))</f>
        <v>0</v>
      </c>
      <c r="AR581">
        <f>IF(DEGREES(ACOS(SIN(RADIANS(G581))*SIN(RADIANS(E583))+COS(RADIANS(G581))*COS(RADIANS(E583))*COS(RADIANS(AR573))))&gt;90,0,$F$4*$F$5/E582^2*(SIN(RADIANS(G581))*SIN(RADIANS(E583))+COS(RADIANS(G581))*COS(RADIANS(E583))*COS(RADIANS(AR573))))</f>
        <v>0</v>
      </c>
    </row>
    <row r="582" spans="2:44" x14ac:dyDescent="0.5">
      <c r="B582" s="40" t="s">
        <v>785</v>
      </c>
      <c r="E582">
        <f>$F$6*(1-$F$7^2)/(1+$F$7*COS(RADIANS(E576)))</f>
        <v>0</v>
      </c>
      <c r="G582">
        <v>20</v>
      </c>
      <c r="I582">
        <f>IF(DEGREES(ACOS(SIN(RADIANS(G582))*SIN(RADIANS(E583))+COS(RADIANS(G582))*COS(RADIANS(E583))*COS(RADIANS(I573))))&gt;90,0,$F$4*$F$5/E582^2*(SIN(RADIANS(G582))*SIN(RADIANS(E583))+COS(RADIANS(G582))*COS(RADIANS(E583))*COS(RADIANS(I573))))</f>
        <v>0</v>
      </c>
      <c r="J582">
        <f>IF(DEGREES(ACOS(SIN(RADIANS(G582))*SIN(RADIANS(E583))+COS(RADIANS(G582))*COS(RADIANS(E583))*COS(RADIANS(J573))))&gt;90,0,$F$4*$F$5/E582^2*(SIN(RADIANS(G582))*SIN(RADIANS(E583))+COS(RADIANS(G582))*COS(RADIANS(E583))*COS(RADIANS(J573))))</f>
        <v>0</v>
      </c>
      <c r="K582">
        <f>IF(DEGREES(ACOS(SIN(RADIANS(G582))*SIN(RADIANS(E583))+COS(RADIANS(G582))*COS(RADIANS(E583))*COS(RADIANS(K573))))&gt;90,0,$F$4*$F$5/E582^2*(SIN(RADIANS(G582))*SIN(RADIANS(E583))+COS(RADIANS(G582))*COS(RADIANS(E583))*COS(RADIANS(K573))))</f>
        <v>0</v>
      </c>
      <c r="L582">
        <f>IF(DEGREES(ACOS(SIN(RADIANS(G582))*SIN(RADIANS(E583))+COS(RADIANS(G582))*COS(RADIANS(E583))*COS(RADIANS(L573))))&gt;90,0,$F$4*$F$5/E582^2*(SIN(RADIANS(G582))*SIN(RADIANS(E583))+COS(RADIANS(G582))*COS(RADIANS(E583))*COS(RADIANS(L573))))</f>
        <v>0</v>
      </c>
      <c r="M582">
        <f>IF(DEGREES(ACOS(SIN(RADIANS(G582))*SIN(RADIANS(E583))+COS(RADIANS(G582))*COS(RADIANS(E583))*COS(RADIANS(M573))))&gt;90,0,$F$4*$F$5/E582^2*(SIN(RADIANS(G582))*SIN(RADIANS(E583))+COS(RADIANS(G582))*COS(RADIANS(E583))*COS(RADIANS(M573))))</f>
        <v>0</v>
      </c>
      <c r="N582">
        <f>IF(DEGREES(ACOS(SIN(RADIANS(G582))*SIN(RADIANS(E583))+COS(RADIANS(G582))*COS(RADIANS(E583))*COS(RADIANS(N573))))&gt;90,0,$F$4*$F$5/E582^2*(SIN(RADIANS(G582))*SIN(RADIANS(E583))+COS(RADIANS(G582))*COS(RADIANS(E583))*COS(RADIANS(N573))))</f>
        <v>0</v>
      </c>
      <c r="O582">
        <f>IF(DEGREES(ACOS(SIN(RADIANS(G582))*SIN(RADIANS(E583))+COS(RADIANS(G582))*COS(RADIANS(E583))*COS(RADIANS(O573))))&gt;90,0,$F$4*$F$5/E582^2*(SIN(RADIANS(G582))*SIN(RADIANS(E583))+COS(RADIANS(G582))*COS(RADIANS(E583))*COS(RADIANS(O573))))</f>
        <v>0</v>
      </c>
      <c r="P582">
        <f>IF(DEGREES(ACOS(SIN(RADIANS(G582))*SIN(RADIANS(E583))+COS(RADIANS(G582))*COS(RADIANS(E583))*COS(RADIANS(P573))))&gt;90,0,$F$4*$F$5/E582^2*(SIN(RADIANS(G582))*SIN(RADIANS(E583))+COS(RADIANS(G582))*COS(RADIANS(E583))*COS(RADIANS(P573))))</f>
        <v>0</v>
      </c>
      <c r="Q582">
        <f>IF(DEGREES(ACOS(SIN(RADIANS(G582))*SIN(RADIANS(E583))+COS(RADIANS(G582))*COS(RADIANS(E583))*COS(RADIANS(Q573))))&gt;90,0,$F$4*$F$5/E582^2*(SIN(RADIANS(G582))*SIN(RADIANS(E583))+COS(RADIANS(G582))*COS(RADIANS(E583))*COS(RADIANS(Q573))))</f>
        <v>0</v>
      </c>
      <c r="R582" t="e">
        <f>IF(DEGREES(ACOS(SIN(RADIANS(G582))*SIN(RADIANS(E583))+COS(RADIANS(G582))*COS(RADIANS(E583))*COS(RADIANS(R573))))&gt;90,0,$F$4*$F$5/E582^2*(SIN(RADIANS(G582))*SIN(RADIANS(E583))+COS(RADIANS(G582))*COS(RADIANS(E583))*COS(RADIANS(R573))))</f>
        <v>#DIV/0!</v>
      </c>
      <c r="S582" t="e">
        <f>IF(DEGREES(ACOS(SIN(RADIANS(G582))*SIN(RADIANS(E583))+COS(RADIANS(G582))*COS(RADIANS(E583))*COS(RADIANS(S573))))&gt;90,0,$F$4*$F$5/E582^2*(SIN(RADIANS(G582))*SIN(RADIANS(E583))+COS(RADIANS(G582))*COS(RADIANS(E583))*COS(RADIANS(S573))))</f>
        <v>#DIV/0!</v>
      </c>
      <c r="T582" t="e">
        <f>IF(DEGREES(ACOS(SIN(RADIANS(G582))*SIN(RADIANS(E583))+COS(RADIANS(G582))*COS(RADIANS(E583))*COS(RADIANS(T573))))&gt;90,0,$F$4*$F$5/E582^2*(SIN(RADIANS(G582))*SIN(RADIANS(E583))+COS(RADIANS(G582))*COS(RADIANS(E583))*COS(RADIANS(T573))))</f>
        <v>#DIV/0!</v>
      </c>
      <c r="U582" t="e">
        <f>IF(DEGREES(ACOS(SIN(RADIANS(G582))*SIN(RADIANS(E583))+COS(RADIANS(G582))*COS(RADIANS(E583))*COS(RADIANS(U573))))&gt;90,0,$F$4*$F$5/E582^2*(SIN(RADIANS(G582))*SIN(RADIANS(E583))+COS(RADIANS(G582))*COS(RADIANS(E583))*COS(RADIANS(U573))))</f>
        <v>#DIV/0!</v>
      </c>
      <c r="V582" t="e">
        <f>IF(DEGREES(ACOS(SIN(RADIANS(G582))*SIN(RADIANS(E583))+COS(RADIANS(G582))*COS(RADIANS(E583))*COS(RADIANS(V573))))&gt;90,0,$F$4*$F$5/E582^2*(SIN(RADIANS(G582))*SIN(RADIANS(E583))+COS(RADIANS(G582))*COS(RADIANS(E583))*COS(RADIANS(V573))))</f>
        <v>#DIV/0!</v>
      </c>
      <c r="W582" t="e">
        <f>IF(DEGREES(ACOS(SIN(RADIANS(G582))*SIN(RADIANS(E583))+COS(RADIANS(G582))*COS(RADIANS(E583))*COS(RADIANS(W573))))&gt;90,0,$F$4*$F$5/E582^2*(SIN(RADIANS(G582))*SIN(RADIANS(E583))+COS(RADIANS(G582))*COS(RADIANS(E583))*COS(RADIANS(W573))))</f>
        <v>#DIV/0!</v>
      </c>
      <c r="X582" t="e">
        <f>IF(DEGREES(ACOS(SIN(RADIANS(G582))*SIN(RADIANS(E583))+COS(RADIANS(G582))*COS(RADIANS(E583))*COS(RADIANS(X573))))&gt;90,0,$F$4*$F$5/E582^2*(SIN(RADIANS(G582))*SIN(RADIANS(E583))+COS(RADIANS(G582))*COS(RADIANS(E583))*COS(RADIANS(X573))))</f>
        <v>#DIV/0!</v>
      </c>
      <c r="Y582" t="e">
        <f>IF(DEGREES(ACOS(SIN(RADIANS(G582))*SIN(RADIANS(E583))+COS(RADIANS(G582))*COS(RADIANS(E583))*COS(RADIANS(Y573))))&gt;90,0,$F$4*$F$5/E582^2*(SIN(RADIANS(G582))*SIN(RADIANS(E583))+COS(RADIANS(G582))*COS(RADIANS(E583))*COS(RADIANS(Y573))))</f>
        <v>#DIV/0!</v>
      </c>
      <c r="Z582" t="e">
        <f>IF(DEGREES(ACOS(SIN(RADIANS(G582))*SIN(RADIANS(E583))+COS(RADIANS(G582))*COS(RADIANS(E583))*COS(RADIANS(Z573))))&gt;90,0,$F$4*$F$5/E582^2*(SIN(RADIANS(G582))*SIN(RADIANS(E583))+COS(RADIANS(G582))*COS(RADIANS(E583))*COS(RADIANS(Z573))))</f>
        <v>#DIV/0!</v>
      </c>
      <c r="AA582" t="e">
        <f>IF(DEGREES(ACOS(SIN(RADIANS(G582))*SIN(RADIANS(E583))+COS(RADIANS(G582))*COS(RADIANS(E583))*COS(RADIANS(AA573))))&gt;90,0,$F$4*$F$5/E582^2*(SIN(RADIANS(G582))*SIN(RADIANS(E583))+COS(RADIANS(G582))*COS(RADIANS(E583))*COS(RADIANS(AA573))))</f>
        <v>#DIV/0!</v>
      </c>
      <c r="AB582" t="e">
        <f>IF(DEGREES(ACOS(SIN(RADIANS(G582))*SIN(RADIANS(E583))+COS(RADIANS(G582))*COS(RADIANS(E583))*COS(RADIANS(AB573))))&gt;90,0,$F$4*$F$5/E582^2*(SIN(RADIANS(G582))*SIN(RADIANS(E583))+COS(RADIANS(G582))*COS(RADIANS(E583))*COS(RADIANS(AB573))))</f>
        <v>#DIV/0!</v>
      </c>
      <c r="AC582" t="e">
        <f>IF(DEGREES(ACOS(SIN(RADIANS(G582))*SIN(RADIANS(E583))+COS(RADIANS(G582))*COS(RADIANS(E583))*COS(RADIANS(AC573))))&gt;90,0,$F$4*$F$5/E582^2*(SIN(RADIANS(G582))*SIN(RADIANS(E583))+COS(RADIANS(G582))*COS(RADIANS(E583))*COS(RADIANS(AC573))))</f>
        <v>#DIV/0!</v>
      </c>
      <c r="AD582" t="e">
        <f>IF(DEGREES(ACOS(SIN(RADIANS(G582))*SIN(RADIANS(E583))+COS(RADIANS(G582))*COS(RADIANS(E583))*COS(RADIANS(AD573))))&gt;90,0,$F$4*$F$5/E582^2*(SIN(RADIANS(G582))*SIN(RADIANS(E583))+COS(RADIANS(G582))*COS(RADIANS(E583))*COS(RADIANS(AD573))))</f>
        <v>#DIV/0!</v>
      </c>
      <c r="AE582" t="e">
        <f>IF(DEGREES(ACOS(SIN(RADIANS(G582))*SIN(RADIANS(E583))+COS(RADIANS(G582))*COS(RADIANS(E583))*COS(RADIANS(AE573))))&gt;90,0,$F$4*$F$5/E582^2*(SIN(RADIANS(G582))*SIN(RADIANS(E583))+COS(RADIANS(G582))*COS(RADIANS(E583))*COS(RADIANS(AE573))))</f>
        <v>#DIV/0!</v>
      </c>
      <c r="AF582" t="e">
        <f>IF(DEGREES(ACOS(SIN(RADIANS(G582))*SIN(RADIANS(E583))+COS(RADIANS(G582))*COS(RADIANS(E583))*COS(RADIANS(AF573))))&gt;90,0,$F$4*$F$5/E582^2*(SIN(RADIANS(G582))*SIN(RADIANS(E583))+COS(RADIANS(G582))*COS(RADIANS(E583))*COS(RADIANS(AF573))))</f>
        <v>#DIV/0!</v>
      </c>
      <c r="AG582" t="e">
        <f>IF(DEGREES(ACOS(SIN(RADIANS(G582))*SIN(RADIANS(E583))+COS(RADIANS(G582))*COS(RADIANS(E583))*COS(RADIANS(AG573))))&gt;90,0,$F$4*$F$5/E582^2*(SIN(RADIANS(G582))*SIN(RADIANS(E583))+COS(RADIANS(G582))*COS(RADIANS(E583))*COS(RADIANS(AG573))))</f>
        <v>#DIV/0!</v>
      </c>
      <c r="AH582" t="e">
        <f>IF(DEGREES(ACOS(SIN(RADIANS(G582))*SIN(RADIANS(E583))+COS(RADIANS(G582))*COS(RADIANS(E583))*COS(RADIANS(AH573))))&gt;90,0,$F$4*$F$5/E582^2*(SIN(RADIANS(G582))*SIN(RADIANS(E583))+COS(RADIANS(G582))*COS(RADIANS(E583))*COS(RADIANS(AH573))))</f>
        <v>#DIV/0!</v>
      </c>
      <c r="AI582" t="e">
        <f>IF(DEGREES(ACOS(SIN(RADIANS(G582))*SIN(RADIANS(E583))+COS(RADIANS(G582))*COS(RADIANS(E583))*COS(RADIANS(AI573))))&gt;90,0,$F$4*$F$5/E582^2*(SIN(RADIANS(G582))*SIN(RADIANS(E583))+COS(RADIANS(G582))*COS(RADIANS(E583))*COS(RADIANS(AI573))))</f>
        <v>#DIV/0!</v>
      </c>
      <c r="AJ582" t="e">
        <f>IF(DEGREES(ACOS(SIN(RADIANS(G582))*SIN(RADIANS(E583))+COS(RADIANS(G582))*COS(RADIANS(E583))*COS(RADIANS(AJ573))))&gt;90,0,$F$4*$F$5/E582^2*(SIN(RADIANS(G582))*SIN(RADIANS(E583))+COS(RADIANS(G582))*COS(RADIANS(E583))*COS(RADIANS(AJ573))))</f>
        <v>#DIV/0!</v>
      </c>
      <c r="AK582">
        <f>IF(DEGREES(ACOS(SIN(RADIANS(G582))*SIN(RADIANS(E583))+COS(RADIANS(G582))*COS(RADIANS(E583))*COS(RADIANS(AK573))))&gt;90,0,$F$4*$F$5/E582^2*(SIN(RADIANS(G582))*SIN(RADIANS(E583))+COS(RADIANS(G582))*COS(RADIANS(E583))*COS(RADIANS(AK573))))</f>
        <v>0</v>
      </c>
      <c r="AL582">
        <f>IF(DEGREES(ACOS(SIN(RADIANS(G582))*SIN(RADIANS(E583))+COS(RADIANS(G582))*COS(RADIANS(E583))*COS(RADIANS(AL573))))&gt;90,0,$F$4*$F$5/E582^2*(SIN(RADIANS(G582))*SIN(RADIANS(E583))+COS(RADIANS(G582))*COS(RADIANS(E583))*COS(RADIANS(AL573))))</f>
        <v>0</v>
      </c>
      <c r="AM582">
        <f>IF(DEGREES(ACOS(SIN(RADIANS(G582))*SIN(RADIANS(E583))+COS(RADIANS(G582))*COS(RADIANS(E583))*COS(RADIANS(AM573))))&gt;90,0,$F$4*$F$5/E582^2*(SIN(RADIANS(G582))*SIN(RADIANS(E583))+COS(RADIANS(G582))*COS(RADIANS(E583))*COS(RADIANS(AM573))))</f>
        <v>0</v>
      </c>
      <c r="AN582">
        <f>IF(DEGREES(ACOS(SIN(RADIANS(G582))*SIN(RADIANS(E583))+COS(RADIANS(G582))*COS(RADIANS(E583))*COS(RADIANS(AN573))))&gt;90,0,$F$4*$F$5/E582^2*(SIN(RADIANS(G582))*SIN(RADIANS(E583))+COS(RADIANS(G582))*COS(RADIANS(E583))*COS(RADIANS(AN573))))</f>
        <v>0</v>
      </c>
      <c r="AO582">
        <f>IF(DEGREES(ACOS(SIN(RADIANS(G582))*SIN(RADIANS(E583))+COS(RADIANS(G582))*COS(RADIANS(E583))*COS(RADIANS(AO573))))&gt;90,0,$F$4*$F$5/E582^2*(SIN(RADIANS(G582))*SIN(RADIANS(E583))+COS(RADIANS(G582))*COS(RADIANS(E583))*COS(RADIANS(AO573))))</f>
        <v>0</v>
      </c>
      <c r="AP582">
        <f>IF(DEGREES(ACOS(SIN(RADIANS(G582))*SIN(RADIANS(E583))+COS(RADIANS(G582))*COS(RADIANS(E583))*COS(RADIANS(AP573))))&gt;90,0,$F$4*$F$5/E582^2*(SIN(RADIANS(G582))*SIN(RADIANS(E583))+COS(RADIANS(G582))*COS(RADIANS(E583))*COS(RADIANS(AP573))))</f>
        <v>0</v>
      </c>
      <c r="AQ582">
        <f>IF(DEGREES(ACOS(SIN(RADIANS(G582))*SIN(RADIANS(E583))+COS(RADIANS(G582))*COS(RADIANS(E583))*COS(RADIANS(AQ573))))&gt;90,0,$F$4*$F$5/E582^2*(SIN(RADIANS(G582))*SIN(RADIANS(E583))+COS(RADIANS(G582))*COS(RADIANS(E583))*COS(RADIANS(AQ573))))</f>
        <v>0</v>
      </c>
      <c r="AR582">
        <f>IF(DEGREES(ACOS(SIN(RADIANS(G582))*SIN(RADIANS(E583))+COS(RADIANS(G582))*COS(RADIANS(E583))*COS(RADIANS(AR573))))&gt;90,0,$F$4*$F$5/E582^2*(SIN(RADIANS(G582))*SIN(RADIANS(E583))+COS(RADIANS(G582))*COS(RADIANS(E583))*COS(RADIANS(AR573))))</f>
        <v>0</v>
      </c>
    </row>
    <row r="583" spans="2:44" x14ac:dyDescent="0.5">
      <c r="B583" s="40" t="s">
        <v>735</v>
      </c>
      <c r="E583">
        <f>IF($F$8&gt;90,180-$F$8,$F$8)*SIN(RADIANS(E577))</f>
        <v>0</v>
      </c>
      <c r="G583">
        <v>10</v>
      </c>
      <c r="I583">
        <f>IF(DEGREES(ACOS(SIN(RADIANS(G583))*SIN(RADIANS(E583))+COS(RADIANS(G583))*COS(RADIANS(E583))*COS(RADIANS(I573))))&gt;90,0,$F$4*$F$5/E582^2*(SIN(RADIANS(G583))*SIN(RADIANS(E583))+COS(RADIANS(G583))*COS(RADIANS(E583))*COS(RADIANS(I573))))</f>
        <v>0</v>
      </c>
      <c r="J583">
        <f>IF(DEGREES(ACOS(SIN(RADIANS(G583))*SIN(RADIANS(E583))+COS(RADIANS(G583))*COS(RADIANS(E583))*COS(RADIANS(J573))))&gt;90,0,$F$4*$F$5/E582^2*(SIN(RADIANS(G583))*SIN(RADIANS(E583))+COS(RADIANS(G583))*COS(RADIANS(E583))*COS(RADIANS(J573))))</f>
        <v>0</v>
      </c>
      <c r="K583">
        <f>IF(DEGREES(ACOS(SIN(RADIANS(G583))*SIN(RADIANS(E583))+COS(RADIANS(G583))*COS(RADIANS(E583))*COS(RADIANS(K573))))&gt;90,0,$F$4*$F$5/E582^2*(SIN(RADIANS(G583))*SIN(RADIANS(E583))+COS(RADIANS(G583))*COS(RADIANS(E583))*COS(RADIANS(K573))))</f>
        <v>0</v>
      </c>
      <c r="L583">
        <f>IF(DEGREES(ACOS(SIN(RADIANS(G583))*SIN(RADIANS(E583))+COS(RADIANS(G583))*COS(RADIANS(E583))*COS(RADIANS(L573))))&gt;90,0,$F$4*$F$5/E582^2*(SIN(RADIANS(G583))*SIN(RADIANS(E583))+COS(RADIANS(G583))*COS(RADIANS(E583))*COS(RADIANS(L573))))</f>
        <v>0</v>
      </c>
      <c r="M583">
        <f>IF(DEGREES(ACOS(SIN(RADIANS(G583))*SIN(RADIANS(E583))+COS(RADIANS(G583))*COS(RADIANS(E583))*COS(RADIANS(M573))))&gt;90,0,$F$4*$F$5/E582^2*(SIN(RADIANS(G583))*SIN(RADIANS(E583))+COS(RADIANS(G583))*COS(RADIANS(E583))*COS(RADIANS(M573))))</f>
        <v>0</v>
      </c>
      <c r="N583">
        <f>IF(DEGREES(ACOS(SIN(RADIANS(G583))*SIN(RADIANS(E583))+COS(RADIANS(G583))*COS(RADIANS(E583))*COS(RADIANS(N573))))&gt;90,0,$F$4*$F$5/E582^2*(SIN(RADIANS(G583))*SIN(RADIANS(E583))+COS(RADIANS(G583))*COS(RADIANS(E583))*COS(RADIANS(N573))))</f>
        <v>0</v>
      </c>
      <c r="O583">
        <f>IF(DEGREES(ACOS(SIN(RADIANS(G583))*SIN(RADIANS(E583))+COS(RADIANS(G583))*COS(RADIANS(E583))*COS(RADIANS(O573))))&gt;90,0,$F$4*$F$5/E582^2*(SIN(RADIANS(G583))*SIN(RADIANS(E583))+COS(RADIANS(G583))*COS(RADIANS(E583))*COS(RADIANS(O573))))</f>
        <v>0</v>
      </c>
      <c r="P583">
        <f>IF(DEGREES(ACOS(SIN(RADIANS(G583))*SIN(RADIANS(E583))+COS(RADIANS(G583))*COS(RADIANS(E583))*COS(RADIANS(P573))))&gt;90,0,$F$4*$F$5/E582^2*(SIN(RADIANS(G583))*SIN(RADIANS(E583))+COS(RADIANS(G583))*COS(RADIANS(E583))*COS(RADIANS(P573))))</f>
        <v>0</v>
      </c>
      <c r="Q583">
        <f>IF(DEGREES(ACOS(SIN(RADIANS(G583))*SIN(RADIANS(E583))+COS(RADIANS(G583))*COS(RADIANS(E583))*COS(RADIANS(Q573))))&gt;90,0,$F$4*$F$5/E582^2*(SIN(RADIANS(G583))*SIN(RADIANS(E583))+COS(RADIANS(G583))*COS(RADIANS(E583))*COS(RADIANS(Q573))))</f>
        <v>0</v>
      </c>
      <c r="R583" t="e">
        <f>IF(DEGREES(ACOS(SIN(RADIANS(G583))*SIN(RADIANS(E583))+COS(RADIANS(G583))*COS(RADIANS(E583))*COS(RADIANS(R573))))&gt;90,0,$F$4*$F$5/E582^2*(SIN(RADIANS(G583))*SIN(RADIANS(E583))+COS(RADIANS(G583))*COS(RADIANS(E583))*COS(RADIANS(R573))))</f>
        <v>#DIV/0!</v>
      </c>
      <c r="S583" t="e">
        <f>IF(DEGREES(ACOS(SIN(RADIANS(G583))*SIN(RADIANS(E583))+COS(RADIANS(G583))*COS(RADIANS(E583))*COS(RADIANS(S573))))&gt;90,0,$F$4*$F$5/E582^2*(SIN(RADIANS(G583))*SIN(RADIANS(E583))+COS(RADIANS(G583))*COS(RADIANS(E583))*COS(RADIANS(S573))))</f>
        <v>#DIV/0!</v>
      </c>
      <c r="T583" t="e">
        <f>IF(DEGREES(ACOS(SIN(RADIANS(G583))*SIN(RADIANS(E583))+COS(RADIANS(G583))*COS(RADIANS(E583))*COS(RADIANS(T573))))&gt;90,0,$F$4*$F$5/E582^2*(SIN(RADIANS(G583))*SIN(RADIANS(E583))+COS(RADIANS(G583))*COS(RADIANS(E583))*COS(RADIANS(T573))))</f>
        <v>#DIV/0!</v>
      </c>
      <c r="U583" t="e">
        <f>IF(DEGREES(ACOS(SIN(RADIANS(G583))*SIN(RADIANS(E583))+COS(RADIANS(G583))*COS(RADIANS(E583))*COS(RADIANS(U573))))&gt;90,0,$F$4*$F$5/E582^2*(SIN(RADIANS(G583))*SIN(RADIANS(E583))+COS(RADIANS(G583))*COS(RADIANS(E583))*COS(RADIANS(U573))))</f>
        <v>#DIV/0!</v>
      </c>
      <c r="V583" t="e">
        <f>IF(DEGREES(ACOS(SIN(RADIANS(G583))*SIN(RADIANS(E583))+COS(RADIANS(G583))*COS(RADIANS(E583))*COS(RADIANS(V573))))&gt;90,0,$F$4*$F$5/E582^2*(SIN(RADIANS(G583))*SIN(RADIANS(E583))+COS(RADIANS(G583))*COS(RADIANS(E583))*COS(RADIANS(V573))))</f>
        <v>#DIV/0!</v>
      </c>
      <c r="W583" t="e">
        <f>IF(DEGREES(ACOS(SIN(RADIANS(G583))*SIN(RADIANS(E583))+COS(RADIANS(G583))*COS(RADIANS(E583))*COS(RADIANS(W573))))&gt;90,0,$F$4*$F$5/E582^2*(SIN(RADIANS(G583))*SIN(RADIANS(E583))+COS(RADIANS(G583))*COS(RADIANS(E583))*COS(RADIANS(W573))))</f>
        <v>#DIV/0!</v>
      </c>
      <c r="X583" t="e">
        <f>IF(DEGREES(ACOS(SIN(RADIANS(G583))*SIN(RADIANS(E583))+COS(RADIANS(G583))*COS(RADIANS(E583))*COS(RADIANS(X573))))&gt;90,0,$F$4*$F$5/E582^2*(SIN(RADIANS(G583))*SIN(RADIANS(E583))+COS(RADIANS(G583))*COS(RADIANS(E583))*COS(RADIANS(X573))))</f>
        <v>#DIV/0!</v>
      </c>
      <c r="Y583" t="e">
        <f>IF(DEGREES(ACOS(SIN(RADIANS(G583))*SIN(RADIANS(E583))+COS(RADIANS(G583))*COS(RADIANS(E583))*COS(RADIANS(Y573))))&gt;90,0,$F$4*$F$5/E582^2*(SIN(RADIANS(G583))*SIN(RADIANS(E583))+COS(RADIANS(G583))*COS(RADIANS(E583))*COS(RADIANS(Y573))))</f>
        <v>#DIV/0!</v>
      </c>
      <c r="Z583" t="e">
        <f>IF(DEGREES(ACOS(SIN(RADIANS(G583))*SIN(RADIANS(E583))+COS(RADIANS(G583))*COS(RADIANS(E583))*COS(RADIANS(Z573))))&gt;90,0,$F$4*$F$5/E582^2*(SIN(RADIANS(G583))*SIN(RADIANS(E583))+COS(RADIANS(G583))*COS(RADIANS(E583))*COS(RADIANS(Z573))))</f>
        <v>#DIV/0!</v>
      </c>
      <c r="AA583" t="e">
        <f>IF(DEGREES(ACOS(SIN(RADIANS(G583))*SIN(RADIANS(E583))+COS(RADIANS(G583))*COS(RADIANS(E583))*COS(RADIANS(AA573))))&gt;90,0,$F$4*$F$5/E582^2*(SIN(RADIANS(G583))*SIN(RADIANS(E583))+COS(RADIANS(G583))*COS(RADIANS(E583))*COS(RADIANS(AA573))))</f>
        <v>#DIV/0!</v>
      </c>
      <c r="AB583" t="e">
        <f>IF(DEGREES(ACOS(SIN(RADIANS(G583))*SIN(RADIANS(E583))+COS(RADIANS(G583))*COS(RADIANS(E583))*COS(RADIANS(AB573))))&gt;90,0,$F$4*$F$5/E582^2*(SIN(RADIANS(G583))*SIN(RADIANS(E583))+COS(RADIANS(G583))*COS(RADIANS(E583))*COS(RADIANS(AB573))))</f>
        <v>#DIV/0!</v>
      </c>
      <c r="AC583" t="e">
        <f>IF(DEGREES(ACOS(SIN(RADIANS(G583))*SIN(RADIANS(E583))+COS(RADIANS(G583))*COS(RADIANS(E583))*COS(RADIANS(AC573))))&gt;90,0,$F$4*$F$5/E582^2*(SIN(RADIANS(G583))*SIN(RADIANS(E583))+COS(RADIANS(G583))*COS(RADIANS(E583))*COS(RADIANS(AC573))))</f>
        <v>#DIV/0!</v>
      </c>
      <c r="AD583" t="e">
        <f>IF(DEGREES(ACOS(SIN(RADIANS(G583))*SIN(RADIANS(E583))+COS(RADIANS(G583))*COS(RADIANS(E583))*COS(RADIANS(AD573))))&gt;90,0,$F$4*$F$5/E582^2*(SIN(RADIANS(G583))*SIN(RADIANS(E583))+COS(RADIANS(G583))*COS(RADIANS(E583))*COS(RADIANS(AD573))))</f>
        <v>#DIV/0!</v>
      </c>
      <c r="AE583" t="e">
        <f>IF(DEGREES(ACOS(SIN(RADIANS(G583))*SIN(RADIANS(E583))+COS(RADIANS(G583))*COS(RADIANS(E583))*COS(RADIANS(AE573))))&gt;90,0,$F$4*$F$5/E582^2*(SIN(RADIANS(G583))*SIN(RADIANS(E583))+COS(RADIANS(G583))*COS(RADIANS(E583))*COS(RADIANS(AE573))))</f>
        <v>#DIV/0!</v>
      </c>
      <c r="AF583" t="e">
        <f>IF(DEGREES(ACOS(SIN(RADIANS(G583))*SIN(RADIANS(E583))+COS(RADIANS(G583))*COS(RADIANS(E583))*COS(RADIANS(AF573))))&gt;90,0,$F$4*$F$5/E582^2*(SIN(RADIANS(G583))*SIN(RADIANS(E583))+COS(RADIANS(G583))*COS(RADIANS(E583))*COS(RADIANS(AF573))))</f>
        <v>#DIV/0!</v>
      </c>
      <c r="AG583" t="e">
        <f>IF(DEGREES(ACOS(SIN(RADIANS(G583))*SIN(RADIANS(E583))+COS(RADIANS(G583))*COS(RADIANS(E583))*COS(RADIANS(AG573))))&gt;90,0,$F$4*$F$5/E582^2*(SIN(RADIANS(G583))*SIN(RADIANS(E583))+COS(RADIANS(G583))*COS(RADIANS(E583))*COS(RADIANS(AG573))))</f>
        <v>#DIV/0!</v>
      </c>
      <c r="AH583" t="e">
        <f>IF(DEGREES(ACOS(SIN(RADIANS(G583))*SIN(RADIANS(E583))+COS(RADIANS(G583))*COS(RADIANS(E583))*COS(RADIANS(AH573))))&gt;90,0,$F$4*$F$5/E582^2*(SIN(RADIANS(G583))*SIN(RADIANS(E583))+COS(RADIANS(G583))*COS(RADIANS(E583))*COS(RADIANS(AH573))))</f>
        <v>#DIV/0!</v>
      </c>
      <c r="AI583" t="e">
        <f>IF(DEGREES(ACOS(SIN(RADIANS(G583))*SIN(RADIANS(E583))+COS(RADIANS(G583))*COS(RADIANS(E583))*COS(RADIANS(AI573))))&gt;90,0,$F$4*$F$5/E582^2*(SIN(RADIANS(G583))*SIN(RADIANS(E583))+COS(RADIANS(G583))*COS(RADIANS(E583))*COS(RADIANS(AI573))))</f>
        <v>#DIV/0!</v>
      </c>
      <c r="AJ583" t="e">
        <f>IF(DEGREES(ACOS(SIN(RADIANS(G583))*SIN(RADIANS(E583))+COS(RADIANS(G583))*COS(RADIANS(E583))*COS(RADIANS(AJ573))))&gt;90,0,$F$4*$F$5/E582^2*(SIN(RADIANS(G583))*SIN(RADIANS(E583))+COS(RADIANS(G583))*COS(RADIANS(E583))*COS(RADIANS(AJ573))))</f>
        <v>#DIV/0!</v>
      </c>
      <c r="AK583">
        <f>IF(DEGREES(ACOS(SIN(RADIANS(G583))*SIN(RADIANS(E583))+COS(RADIANS(G583))*COS(RADIANS(E583))*COS(RADIANS(AK573))))&gt;90,0,$F$4*$F$5/E582^2*(SIN(RADIANS(G583))*SIN(RADIANS(E583))+COS(RADIANS(G583))*COS(RADIANS(E583))*COS(RADIANS(AK573))))</f>
        <v>0</v>
      </c>
      <c r="AL583">
        <f>IF(DEGREES(ACOS(SIN(RADIANS(G583))*SIN(RADIANS(E583))+COS(RADIANS(G583))*COS(RADIANS(E583))*COS(RADIANS(AL573))))&gt;90,0,$F$4*$F$5/E582^2*(SIN(RADIANS(G583))*SIN(RADIANS(E583))+COS(RADIANS(G583))*COS(RADIANS(E583))*COS(RADIANS(AL573))))</f>
        <v>0</v>
      </c>
      <c r="AM583">
        <f>IF(DEGREES(ACOS(SIN(RADIANS(G583))*SIN(RADIANS(E583))+COS(RADIANS(G583))*COS(RADIANS(E583))*COS(RADIANS(AM573))))&gt;90,0,$F$4*$F$5/E582^2*(SIN(RADIANS(G583))*SIN(RADIANS(E583))+COS(RADIANS(G583))*COS(RADIANS(E583))*COS(RADIANS(AM573))))</f>
        <v>0</v>
      </c>
      <c r="AN583">
        <f>IF(DEGREES(ACOS(SIN(RADIANS(G583))*SIN(RADIANS(E583))+COS(RADIANS(G583))*COS(RADIANS(E583))*COS(RADIANS(AN573))))&gt;90,0,$F$4*$F$5/E582^2*(SIN(RADIANS(G583))*SIN(RADIANS(E583))+COS(RADIANS(G583))*COS(RADIANS(E583))*COS(RADIANS(AN573))))</f>
        <v>0</v>
      </c>
      <c r="AO583">
        <f>IF(DEGREES(ACOS(SIN(RADIANS(G583))*SIN(RADIANS(E583))+COS(RADIANS(G583))*COS(RADIANS(E583))*COS(RADIANS(AO573))))&gt;90,0,$F$4*$F$5/E582^2*(SIN(RADIANS(G583))*SIN(RADIANS(E583))+COS(RADIANS(G583))*COS(RADIANS(E583))*COS(RADIANS(AO573))))</f>
        <v>0</v>
      </c>
      <c r="AP583">
        <f>IF(DEGREES(ACOS(SIN(RADIANS(G583))*SIN(RADIANS(E583))+COS(RADIANS(G583))*COS(RADIANS(E583))*COS(RADIANS(AP573))))&gt;90,0,$F$4*$F$5/E582^2*(SIN(RADIANS(G583))*SIN(RADIANS(E583))+COS(RADIANS(G583))*COS(RADIANS(E583))*COS(RADIANS(AP573))))</f>
        <v>0</v>
      </c>
      <c r="AQ583">
        <f>IF(DEGREES(ACOS(SIN(RADIANS(G583))*SIN(RADIANS(E583))+COS(RADIANS(G583))*COS(RADIANS(E583))*COS(RADIANS(AQ573))))&gt;90,0,$F$4*$F$5/E582^2*(SIN(RADIANS(G583))*SIN(RADIANS(E583))+COS(RADIANS(G583))*COS(RADIANS(E583))*COS(RADIANS(AQ573))))</f>
        <v>0</v>
      </c>
      <c r="AR583">
        <f>IF(DEGREES(ACOS(SIN(RADIANS(G583))*SIN(RADIANS(E583))+COS(RADIANS(G583))*COS(RADIANS(E583))*COS(RADIANS(AR573))))&gt;90,0,$F$4*$F$5/E582^2*(SIN(RADIANS(G583))*SIN(RADIANS(E583))+COS(RADIANS(G583))*COS(RADIANS(E583))*COS(RADIANS(AR573))))</f>
        <v>0</v>
      </c>
    </row>
    <row r="584" spans="2:44" x14ac:dyDescent="0.5">
      <c r="B584" s="40" t="s">
        <v>786</v>
      </c>
      <c r="E584">
        <f>IF($F$10=0,IF(E575&lt;360,E575,E575-360),($F$10+1)*E575)</f>
        <v>230</v>
      </c>
      <c r="G584">
        <v>0</v>
      </c>
      <c r="I584">
        <f>IF(DEGREES(ACOS(SIN(RADIANS(G584))*SIN(RADIANS(E583))+COS(RADIANS(G584))*COS(RADIANS(E583))*COS(RADIANS(I573))))&gt;90,0,$F$4*$F$5/E582^2*(SIN(RADIANS(G584))*SIN(RADIANS(E583))+COS(RADIANS(G584))*COS(RADIANS(E583))*COS(RADIANS(I573))))</f>
        <v>0</v>
      </c>
      <c r="J584">
        <f>IF(DEGREES(ACOS(SIN(RADIANS(G584))*SIN(RADIANS(E583))+COS(RADIANS(G584))*COS(RADIANS(E583))*COS(RADIANS(J573))))&gt;90,0,$F$4*$F$5/E582^2*(SIN(RADIANS(G584))*SIN(RADIANS(E583))+COS(RADIANS(G584))*COS(RADIANS(E583))*COS(RADIANS(J573))))</f>
        <v>0</v>
      </c>
      <c r="K584">
        <f>IF(DEGREES(ACOS(SIN(RADIANS(G584))*SIN(RADIANS(E583))+COS(RADIANS(G584))*COS(RADIANS(E583))*COS(RADIANS(K573))))&gt;90,0,$F$4*$F$5/E582^2*(SIN(RADIANS(G584))*SIN(RADIANS(E583))+COS(RADIANS(G584))*COS(RADIANS(E583))*COS(RADIANS(K573))))</f>
        <v>0</v>
      </c>
      <c r="L584">
        <f>IF(DEGREES(ACOS(SIN(RADIANS(G584))*SIN(RADIANS(E583))+COS(RADIANS(G584))*COS(RADIANS(E583))*COS(RADIANS(L573))))&gt;90,0,$F$4*$F$5/E582^2*(SIN(RADIANS(G584))*SIN(RADIANS(E583))+COS(RADIANS(G584))*COS(RADIANS(E583))*COS(RADIANS(L573))))</f>
        <v>0</v>
      </c>
      <c r="M584">
        <f>IF(DEGREES(ACOS(SIN(RADIANS(G584))*SIN(RADIANS(E583))+COS(RADIANS(G584))*COS(RADIANS(E583))*COS(RADIANS(M573))))&gt;90,0,$F$4*$F$5/E582^2*(SIN(RADIANS(G584))*SIN(RADIANS(E583))+COS(RADIANS(G584))*COS(RADIANS(E583))*COS(RADIANS(M573))))</f>
        <v>0</v>
      </c>
      <c r="N584">
        <f>IF(DEGREES(ACOS(SIN(RADIANS(G584))*SIN(RADIANS(E583))+COS(RADIANS(G584))*COS(RADIANS(E583))*COS(RADIANS(N573))))&gt;90,0,$F$4*$F$5/E582^2*(SIN(RADIANS(G584))*SIN(RADIANS(E583))+COS(RADIANS(G584))*COS(RADIANS(E583))*COS(RADIANS(N573))))</f>
        <v>0</v>
      </c>
      <c r="O584">
        <f>IF(DEGREES(ACOS(SIN(RADIANS(G584))*SIN(RADIANS(E583))+COS(RADIANS(G584))*COS(RADIANS(E583))*COS(RADIANS(O573))))&gt;90,0,$F$4*$F$5/E582^2*(SIN(RADIANS(G584))*SIN(RADIANS(E583))+COS(RADIANS(G584))*COS(RADIANS(E583))*COS(RADIANS(O573))))</f>
        <v>0</v>
      </c>
      <c r="P584">
        <f>IF(DEGREES(ACOS(SIN(RADIANS(G584))*SIN(RADIANS(E583))+COS(RADIANS(G584))*COS(RADIANS(E583))*COS(RADIANS(P573))))&gt;90,0,$F$4*$F$5/E582^2*(SIN(RADIANS(G584))*SIN(RADIANS(E583))+COS(RADIANS(G584))*COS(RADIANS(E583))*COS(RADIANS(P573))))</f>
        <v>0</v>
      </c>
      <c r="Q584">
        <f>IF(DEGREES(ACOS(SIN(RADIANS(G584))*SIN(RADIANS(E583))+COS(RADIANS(G584))*COS(RADIANS(E583))*COS(RADIANS(Q573))))&gt;90,0,$F$4*$F$5/E582^2*(SIN(RADIANS(G584))*SIN(RADIANS(E583))+COS(RADIANS(G584))*COS(RADIANS(E583))*COS(RADIANS(Q573))))</f>
        <v>0</v>
      </c>
      <c r="R584" t="e">
        <f>IF(DEGREES(ACOS(SIN(RADIANS(G584))*SIN(RADIANS(E583))+COS(RADIANS(G584))*COS(RADIANS(E583))*COS(RADIANS(R573))))&gt;90,0,$F$4*$F$5/E582^2*(SIN(RADIANS(G584))*SIN(RADIANS(E583))+COS(RADIANS(G584))*COS(RADIANS(E583))*COS(RADIANS(R573))))</f>
        <v>#DIV/0!</v>
      </c>
      <c r="S584" t="e">
        <f>IF(DEGREES(ACOS(SIN(RADIANS(G584))*SIN(RADIANS(E583))+COS(RADIANS(G584))*COS(RADIANS(E583))*COS(RADIANS(S573))))&gt;90,0,$F$4*$F$5/E582^2*(SIN(RADIANS(G584))*SIN(RADIANS(E583))+COS(RADIANS(G584))*COS(RADIANS(E583))*COS(RADIANS(S573))))</f>
        <v>#DIV/0!</v>
      </c>
      <c r="T584" t="e">
        <f>IF(DEGREES(ACOS(SIN(RADIANS(G584))*SIN(RADIANS(E583))+COS(RADIANS(G584))*COS(RADIANS(E583))*COS(RADIANS(T573))))&gt;90,0,$F$4*$F$5/E582^2*(SIN(RADIANS(G584))*SIN(RADIANS(E583))+COS(RADIANS(G584))*COS(RADIANS(E583))*COS(RADIANS(T573))))</f>
        <v>#DIV/0!</v>
      </c>
      <c r="U584" t="e">
        <f>IF(DEGREES(ACOS(SIN(RADIANS(G584))*SIN(RADIANS(E583))+COS(RADIANS(G584))*COS(RADIANS(E583))*COS(RADIANS(U573))))&gt;90,0,$F$4*$F$5/E582^2*(SIN(RADIANS(G584))*SIN(RADIANS(E583))+COS(RADIANS(G584))*COS(RADIANS(E583))*COS(RADIANS(U573))))</f>
        <v>#DIV/0!</v>
      </c>
      <c r="V584" t="e">
        <f>IF(DEGREES(ACOS(SIN(RADIANS(G584))*SIN(RADIANS(E583))+COS(RADIANS(G584))*COS(RADIANS(E583))*COS(RADIANS(V573))))&gt;90,0,$F$4*$F$5/E582^2*(SIN(RADIANS(G584))*SIN(RADIANS(E583))+COS(RADIANS(G584))*COS(RADIANS(E583))*COS(RADIANS(V573))))</f>
        <v>#DIV/0!</v>
      </c>
      <c r="W584" t="e">
        <f>IF(DEGREES(ACOS(SIN(RADIANS(G584))*SIN(RADIANS(E583))+COS(RADIANS(G584))*COS(RADIANS(E583))*COS(RADIANS(W573))))&gt;90,0,$F$4*$F$5/E582^2*(SIN(RADIANS(G584))*SIN(RADIANS(E583))+COS(RADIANS(G584))*COS(RADIANS(E583))*COS(RADIANS(W573))))</f>
        <v>#DIV/0!</v>
      </c>
      <c r="X584" t="e">
        <f>IF(DEGREES(ACOS(SIN(RADIANS(G584))*SIN(RADIANS(E583))+COS(RADIANS(G584))*COS(RADIANS(E583))*COS(RADIANS(X573))))&gt;90,0,$F$4*$F$5/E582^2*(SIN(RADIANS(G584))*SIN(RADIANS(E583))+COS(RADIANS(G584))*COS(RADIANS(E583))*COS(RADIANS(X573))))</f>
        <v>#DIV/0!</v>
      </c>
      <c r="Y584" t="e">
        <f>IF(DEGREES(ACOS(SIN(RADIANS(G584))*SIN(RADIANS(E583))+COS(RADIANS(G584))*COS(RADIANS(E583))*COS(RADIANS(Y573))))&gt;90,0,$F$4*$F$5/E582^2*(SIN(RADIANS(G584))*SIN(RADIANS(E583))+COS(RADIANS(G584))*COS(RADIANS(E583))*COS(RADIANS(Y573))))</f>
        <v>#DIV/0!</v>
      </c>
      <c r="Z584" t="e">
        <f>IF(DEGREES(ACOS(SIN(RADIANS(G584))*SIN(RADIANS(E583))+COS(RADIANS(G584))*COS(RADIANS(E583))*COS(RADIANS(Z573))))&gt;90,0,$F$4*$F$5/E582^2*(SIN(RADIANS(G584))*SIN(RADIANS(E583))+COS(RADIANS(G584))*COS(RADIANS(E583))*COS(RADIANS(Z573))))</f>
        <v>#DIV/0!</v>
      </c>
      <c r="AA584" t="e">
        <f>IF(DEGREES(ACOS(SIN(RADIANS(G584))*SIN(RADIANS(E583))+COS(RADIANS(G584))*COS(RADIANS(E583))*COS(RADIANS(AA573))))&gt;90,0,$F$4*$F$5/E582^2*(SIN(RADIANS(G584))*SIN(RADIANS(E583))+COS(RADIANS(G584))*COS(RADIANS(E583))*COS(RADIANS(AA573))))</f>
        <v>#DIV/0!</v>
      </c>
      <c r="AB584" t="e">
        <f>IF(DEGREES(ACOS(SIN(RADIANS(G584))*SIN(RADIANS(E583))+COS(RADIANS(G584))*COS(RADIANS(E583))*COS(RADIANS(AB573))))&gt;90,0,$F$4*$F$5/E582^2*(SIN(RADIANS(G584))*SIN(RADIANS(E583))+COS(RADIANS(G584))*COS(RADIANS(E583))*COS(RADIANS(AB573))))</f>
        <v>#DIV/0!</v>
      </c>
      <c r="AC584" t="e">
        <f>IF(DEGREES(ACOS(SIN(RADIANS(G584))*SIN(RADIANS(E583))+COS(RADIANS(G584))*COS(RADIANS(E583))*COS(RADIANS(AC573))))&gt;90,0,$F$4*$F$5/E582^2*(SIN(RADIANS(G584))*SIN(RADIANS(E583))+COS(RADIANS(G584))*COS(RADIANS(E583))*COS(RADIANS(AC573))))</f>
        <v>#DIV/0!</v>
      </c>
      <c r="AD584" t="e">
        <f>IF(DEGREES(ACOS(SIN(RADIANS(G584))*SIN(RADIANS(E583))+COS(RADIANS(G584))*COS(RADIANS(E583))*COS(RADIANS(AD573))))&gt;90,0,$F$4*$F$5/E582^2*(SIN(RADIANS(G584))*SIN(RADIANS(E583))+COS(RADIANS(G584))*COS(RADIANS(E583))*COS(RADIANS(AD573))))</f>
        <v>#DIV/0!</v>
      </c>
      <c r="AE584" t="e">
        <f>IF(DEGREES(ACOS(SIN(RADIANS(G584))*SIN(RADIANS(E583))+COS(RADIANS(G584))*COS(RADIANS(E583))*COS(RADIANS(AE573))))&gt;90,0,$F$4*$F$5/E582^2*(SIN(RADIANS(G584))*SIN(RADIANS(E583))+COS(RADIANS(G584))*COS(RADIANS(E583))*COS(RADIANS(AE573))))</f>
        <v>#DIV/0!</v>
      </c>
      <c r="AF584" t="e">
        <f>IF(DEGREES(ACOS(SIN(RADIANS(G584))*SIN(RADIANS(E583))+COS(RADIANS(G584))*COS(RADIANS(E583))*COS(RADIANS(AF573))))&gt;90,0,$F$4*$F$5/E582^2*(SIN(RADIANS(G584))*SIN(RADIANS(E583))+COS(RADIANS(G584))*COS(RADIANS(E583))*COS(RADIANS(AF573))))</f>
        <v>#DIV/0!</v>
      </c>
      <c r="AG584" t="e">
        <f>IF(DEGREES(ACOS(SIN(RADIANS(G584))*SIN(RADIANS(E583))+COS(RADIANS(G584))*COS(RADIANS(E583))*COS(RADIANS(AG573))))&gt;90,0,$F$4*$F$5/E582^2*(SIN(RADIANS(G584))*SIN(RADIANS(E583))+COS(RADIANS(G584))*COS(RADIANS(E583))*COS(RADIANS(AG573))))</f>
        <v>#DIV/0!</v>
      </c>
      <c r="AH584" t="e">
        <f>IF(DEGREES(ACOS(SIN(RADIANS(G584))*SIN(RADIANS(E583))+COS(RADIANS(G584))*COS(RADIANS(E583))*COS(RADIANS(AH573))))&gt;90,0,$F$4*$F$5/E582^2*(SIN(RADIANS(G584))*SIN(RADIANS(E583))+COS(RADIANS(G584))*COS(RADIANS(E583))*COS(RADIANS(AH573))))</f>
        <v>#DIV/0!</v>
      </c>
      <c r="AI584" t="e">
        <f>IF(DEGREES(ACOS(SIN(RADIANS(G584))*SIN(RADIANS(E583))+COS(RADIANS(G584))*COS(RADIANS(E583))*COS(RADIANS(AI573))))&gt;90,0,$F$4*$F$5/E582^2*(SIN(RADIANS(G584))*SIN(RADIANS(E583))+COS(RADIANS(G584))*COS(RADIANS(E583))*COS(RADIANS(AI573))))</f>
        <v>#DIV/0!</v>
      </c>
      <c r="AJ584" t="e">
        <f>IF(DEGREES(ACOS(SIN(RADIANS(G584))*SIN(RADIANS(E583))+COS(RADIANS(G584))*COS(RADIANS(E583))*COS(RADIANS(AJ573))))&gt;90,0,$F$4*$F$5/E582^2*(SIN(RADIANS(G584))*SIN(RADIANS(E583))+COS(RADIANS(G584))*COS(RADIANS(E583))*COS(RADIANS(AJ573))))</f>
        <v>#DIV/0!</v>
      </c>
      <c r="AK584">
        <f>IF(DEGREES(ACOS(SIN(RADIANS(G584))*SIN(RADIANS(E583))+COS(RADIANS(G584))*COS(RADIANS(E583))*COS(RADIANS(AK573))))&gt;90,0,$F$4*$F$5/E582^2*(SIN(RADIANS(G584))*SIN(RADIANS(E583))+COS(RADIANS(G584))*COS(RADIANS(E583))*COS(RADIANS(AK573))))</f>
        <v>0</v>
      </c>
      <c r="AL584">
        <f>IF(DEGREES(ACOS(SIN(RADIANS(G584))*SIN(RADIANS(E583))+COS(RADIANS(G584))*COS(RADIANS(E583))*COS(RADIANS(AL573))))&gt;90,0,$F$4*$F$5/E582^2*(SIN(RADIANS(G584))*SIN(RADIANS(E583))+COS(RADIANS(G584))*COS(RADIANS(E583))*COS(RADIANS(AL573))))</f>
        <v>0</v>
      </c>
      <c r="AM584">
        <f>IF(DEGREES(ACOS(SIN(RADIANS(G584))*SIN(RADIANS(E583))+COS(RADIANS(G584))*COS(RADIANS(E583))*COS(RADIANS(AM573))))&gt;90,0,$F$4*$F$5/E582^2*(SIN(RADIANS(G584))*SIN(RADIANS(E583))+COS(RADIANS(G584))*COS(RADIANS(E583))*COS(RADIANS(AM573))))</f>
        <v>0</v>
      </c>
      <c r="AN584">
        <f>IF(DEGREES(ACOS(SIN(RADIANS(G584))*SIN(RADIANS(E583))+COS(RADIANS(G584))*COS(RADIANS(E583))*COS(RADIANS(AN573))))&gt;90,0,$F$4*$F$5/E582^2*(SIN(RADIANS(G584))*SIN(RADIANS(E583))+COS(RADIANS(G584))*COS(RADIANS(E583))*COS(RADIANS(AN573))))</f>
        <v>0</v>
      </c>
      <c r="AO584">
        <f>IF(DEGREES(ACOS(SIN(RADIANS(G584))*SIN(RADIANS(E583))+COS(RADIANS(G584))*COS(RADIANS(E583))*COS(RADIANS(AO573))))&gt;90,0,$F$4*$F$5/E582^2*(SIN(RADIANS(G584))*SIN(RADIANS(E583))+COS(RADIANS(G584))*COS(RADIANS(E583))*COS(RADIANS(AO573))))</f>
        <v>0</v>
      </c>
      <c r="AP584">
        <f>IF(DEGREES(ACOS(SIN(RADIANS(G584))*SIN(RADIANS(E583))+COS(RADIANS(G584))*COS(RADIANS(E583))*COS(RADIANS(AP573))))&gt;90,0,$F$4*$F$5/E582^2*(SIN(RADIANS(G584))*SIN(RADIANS(E583))+COS(RADIANS(G584))*COS(RADIANS(E583))*COS(RADIANS(AP573))))</f>
        <v>0</v>
      </c>
      <c r="AQ584">
        <f>IF(DEGREES(ACOS(SIN(RADIANS(G584))*SIN(RADIANS(E583))+COS(RADIANS(G584))*COS(RADIANS(E583))*COS(RADIANS(AQ573))))&gt;90,0,$F$4*$F$5/E582^2*(SIN(RADIANS(G584))*SIN(RADIANS(E583))+COS(RADIANS(G584))*COS(RADIANS(E583))*COS(RADIANS(AQ573))))</f>
        <v>0</v>
      </c>
      <c r="AR584">
        <f>IF(DEGREES(ACOS(SIN(RADIANS(G584))*SIN(RADIANS(E583))+COS(RADIANS(G584))*COS(RADIANS(E583))*COS(RADIANS(AR573))))&gt;90,0,$F$4*$F$5/E582^2*(SIN(RADIANS(G584))*SIN(RADIANS(E583))+COS(RADIANS(G584))*COS(RADIANS(E583))*COS(RADIANS(AR573))))</f>
        <v>0</v>
      </c>
    </row>
    <row r="585" spans="2:44" x14ac:dyDescent="0.5">
      <c r="B585" s="40" t="s">
        <v>787</v>
      </c>
      <c r="E585">
        <f>E584-E576-360*ROUNDDOWN((E584-E576)/360,0)</f>
        <v>0</v>
      </c>
      <c r="G585">
        <v>-10</v>
      </c>
      <c r="I585">
        <f>IF(DEGREES(ACOS(SIN(RADIANS(G585))*SIN(RADIANS(E583))+COS(RADIANS(G585))*COS(RADIANS(E583))*COS(RADIANS(I573))))&gt;90,0,$F$4*$F$5/E582^2*(SIN(RADIANS(G585))*SIN(RADIANS(E583))+COS(RADIANS(G585))*COS(RADIANS(E583))*COS(RADIANS(I573))))</f>
        <v>0</v>
      </c>
      <c r="J585">
        <f>IF(DEGREES(ACOS(SIN(RADIANS(G585))*SIN(RADIANS(E583))+COS(RADIANS(G585))*COS(RADIANS(E583))*COS(RADIANS(J573))))&gt;90,0,$F$4*$F$5/E582^2*(SIN(RADIANS(G585))*SIN(RADIANS(E583))+COS(RADIANS(G585))*COS(RADIANS(E583))*COS(RADIANS(J573))))</f>
        <v>0</v>
      </c>
      <c r="K585">
        <f>IF(DEGREES(ACOS(SIN(RADIANS(G585))*SIN(RADIANS(E583))+COS(RADIANS(G585))*COS(RADIANS(E583))*COS(RADIANS(K573))))&gt;90,0,$F$4*$F$5/E582^2*(SIN(RADIANS(G585))*SIN(RADIANS(E583))+COS(RADIANS(G585))*COS(RADIANS(E583))*COS(RADIANS(K573))))</f>
        <v>0</v>
      </c>
      <c r="L585">
        <f>IF(DEGREES(ACOS(SIN(RADIANS(G585))*SIN(RADIANS(E583))+COS(RADIANS(G585))*COS(RADIANS(E583))*COS(RADIANS(L573))))&gt;90,0,$F$4*$F$5/E582^2*(SIN(RADIANS(G585))*SIN(RADIANS(E583))+COS(RADIANS(G585))*COS(RADIANS(E583))*COS(RADIANS(L573))))</f>
        <v>0</v>
      </c>
      <c r="M585">
        <f>IF(DEGREES(ACOS(SIN(RADIANS(G585))*SIN(RADIANS(E583))+COS(RADIANS(G585))*COS(RADIANS(E583))*COS(RADIANS(M573))))&gt;90,0,$F$4*$F$5/E582^2*(SIN(RADIANS(G585))*SIN(RADIANS(E583))+COS(RADIANS(G585))*COS(RADIANS(E583))*COS(RADIANS(M573))))</f>
        <v>0</v>
      </c>
      <c r="N585">
        <f>IF(DEGREES(ACOS(SIN(RADIANS(G585))*SIN(RADIANS(E583))+COS(RADIANS(G585))*COS(RADIANS(E583))*COS(RADIANS(N573))))&gt;90,0,$F$4*$F$5/E582^2*(SIN(RADIANS(G585))*SIN(RADIANS(E583))+COS(RADIANS(G585))*COS(RADIANS(E583))*COS(RADIANS(N573))))</f>
        <v>0</v>
      </c>
      <c r="O585">
        <f>IF(DEGREES(ACOS(SIN(RADIANS(G585))*SIN(RADIANS(E583))+COS(RADIANS(G585))*COS(RADIANS(E583))*COS(RADIANS(O573))))&gt;90,0,$F$4*$F$5/E582^2*(SIN(RADIANS(G585))*SIN(RADIANS(E583))+COS(RADIANS(G585))*COS(RADIANS(E583))*COS(RADIANS(O573))))</f>
        <v>0</v>
      </c>
      <c r="P585">
        <f>IF(DEGREES(ACOS(SIN(RADIANS(G585))*SIN(RADIANS(E583))+COS(RADIANS(G585))*COS(RADIANS(E583))*COS(RADIANS(P573))))&gt;90,0,$F$4*$F$5/E582^2*(SIN(RADIANS(G585))*SIN(RADIANS(E583))+COS(RADIANS(G585))*COS(RADIANS(E583))*COS(RADIANS(P573))))</f>
        <v>0</v>
      </c>
      <c r="Q585">
        <f>IF(DEGREES(ACOS(SIN(RADIANS(G585))*SIN(RADIANS(E583))+COS(RADIANS(G585))*COS(RADIANS(E583))*COS(RADIANS(Q573))))&gt;90,0,$F$4*$F$5/E582^2*(SIN(RADIANS(G585))*SIN(RADIANS(E583))+COS(RADIANS(G585))*COS(RADIANS(E583))*COS(RADIANS(Q573))))</f>
        <v>0</v>
      </c>
      <c r="R585" t="e">
        <f>IF(DEGREES(ACOS(SIN(RADIANS(G585))*SIN(RADIANS(E583))+COS(RADIANS(G585))*COS(RADIANS(E583))*COS(RADIANS(R573))))&gt;90,0,$F$4*$F$5/E582^2*(SIN(RADIANS(G585))*SIN(RADIANS(E583))+COS(RADIANS(G585))*COS(RADIANS(E583))*COS(RADIANS(R573))))</f>
        <v>#DIV/0!</v>
      </c>
      <c r="S585" t="e">
        <f>IF(DEGREES(ACOS(SIN(RADIANS(G585))*SIN(RADIANS(E583))+COS(RADIANS(G585))*COS(RADIANS(E583))*COS(RADIANS(S573))))&gt;90,0,$F$4*$F$5/E582^2*(SIN(RADIANS(G585))*SIN(RADIANS(E583))+COS(RADIANS(G585))*COS(RADIANS(E583))*COS(RADIANS(S573))))</f>
        <v>#DIV/0!</v>
      </c>
      <c r="T585" t="e">
        <f>IF(DEGREES(ACOS(SIN(RADIANS(G585))*SIN(RADIANS(E583))+COS(RADIANS(G585))*COS(RADIANS(E583))*COS(RADIANS(T573))))&gt;90,0,$F$4*$F$5/E582^2*(SIN(RADIANS(G585))*SIN(RADIANS(E583))+COS(RADIANS(G585))*COS(RADIANS(E583))*COS(RADIANS(T573))))</f>
        <v>#DIV/0!</v>
      </c>
      <c r="U585" t="e">
        <f>IF(DEGREES(ACOS(SIN(RADIANS(G585))*SIN(RADIANS(E583))+COS(RADIANS(G585))*COS(RADIANS(E583))*COS(RADIANS(U573))))&gt;90,0,$F$4*$F$5/E582^2*(SIN(RADIANS(G585))*SIN(RADIANS(E583))+COS(RADIANS(G585))*COS(RADIANS(E583))*COS(RADIANS(U573))))</f>
        <v>#DIV/0!</v>
      </c>
      <c r="V585" t="e">
        <f>IF(DEGREES(ACOS(SIN(RADIANS(G585))*SIN(RADIANS(E583))+COS(RADIANS(G585))*COS(RADIANS(E583))*COS(RADIANS(V573))))&gt;90,0,$F$4*$F$5/E582^2*(SIN(RADIANS(G585))*SIN(RADIANS(E583))+COS(RADIANS(G585))*COS(RADIANS(E583))*COS(RADIANS(V573))))</f>
        <v>#DIV/0!</v>
      </c>
      <c r="W585" t="e">
        <f>IF(DEGREES(ACOS(SIN(RADIANS(G585))*SIN(RADIANS(E583))+COS(RADIANS(G585))*COS(RADIANS(E583))*COS(RADIANS(W573))))&gt;90,0,$F$4*$F$5/E582^2*(SIN(RADIANS(G585))*SIN(RADIANS(E583))+COS(RADIANS(G585))*COS(RADIANS(E583))*COS(RADIANS(W573))))</f>
        <v>#DIV/0!</v>
      </c>
      <c r="X585" t="e">
        <f>IF(DEGREES(ACOS(SIN(RADIANS(G585))*SIN(RADIANS(E583))+COS(RADIANS(G585))*COS(RADIANS(E583))*COS(RADIANS(X573))))&gt;90,0,$F$4*$F$5/E582^2*(SIN(RADIANS(G585))*SIN(RADIANS(E583))+COS(RADIANS(G585))*COS(RADIANS(E583))*COS(RADIANS(X573))))</f>
        <v>#DIV/0!</v>
      </c>
      <c r="Y585" t="e">
        <f>IF(DEGREES(ACOS(SIN(RADIANS(G585))*SIN(RADIANS(E583))+COS(RADIANS(G585))*COS(RADIANS(E583))*COS(RADIANS(Y573))))&gt;90,0,$F$4*$F$5/E582^2*(SIN(RADIANS(G585))*SIN(RADIANS(E583))+COS(RADIANS(G585))*COS(RADIANS(E583))*COS(RADIANS(Y573))))</f>
        <v>#DIV/0!</v>
      </c>
      <c r="Z585" t="e">
        <f>IF(DEGREES(ACOS(SIN(RADIANS(G585))*SIN(RADIANS(E583))+COS(RADIANS(G585))*COS(RADIANS(E583))*COS(RADIANS(Z573))))&gt;90,0,$F$4*$F$5/E582^2*(SIN(RADIANS(G585))*SIN(RADIANS(E583))+COS(RADIANS(G585))*COS(RADIANS(E583))*COS(RADIANS(Z573))))</f>
        <v>#DIV/0!</v>
      </c>
      <c r="AA585" t="e">
        <f>IF(DEGREES(ACOS(SIN(RADIANS(G585))*SIN(RADIANS(E583))+COS(RADIANS(G585))*COS(RADIANS(E583))*COS(RADIANS(AA573))))&gt;90,0,$F$4*$F$5/E582^2*(SIN(RADIANS(G585))*SIN(RADIANS(E583))+COS(RADIANS(G585))*COS(RADIANS(E583))*COS(RADIANS(AA573))))</f>
        <v>#DIV/0!</v>
      </c>
      <c r="AB585" t="e">
        <f>IF(DEGREES(ACOS(SIN(RADIANS(G585))*SIN(RADIANS(E583))+COS(RADIANS(G585))*COS(RADIANS(E583))*COS(RADIANS(AB573))))&gt;90,0,$F$4*$F$5/E582^2*(SIN(RADIANS(G585))*SIN(RADIANS(E583))+COS(RADIANS(G585))*COS(RADIANS(E583))*COS(RADIANS(AB573))))</f>
        <v>#DIV/0!</v>
      </c>
      <c r="AC585" t="e">
        <f>IF(DEGREES(ACOS(SIN(RADIANS(G585))*SIN(RADIANS(E583))+COS(RADIANS(G585))*COS(RADIANS(E583))*COS(RADIANS(AC573))))&gt;90,0,$F$4*$F$5/E582^2*(SIN(RADIANS(G585))*SIN(RADIANS(E583))+COS(RADIANS(G585))*COS(RADIANS(E583))*COS(RADIANS(AC573))))</f>
        <v>#DIV/0!</v>
      </c>
      <c r="AD585" t="e">
        <f>IF(DEGREES(ACOS(SIN(RADIANS(G585))*SIN(RADIANS(E583))+COS(RADIANS(G585))*COS(RADIANS(E583))*COS(RADIANS(AD573))))&gt;90,0,$F$4*$F$5/E582^2*(SIN(RADIANS(G585))*SIN(RADIANS(E583))+COS(RADIANS(G585))*COS(RADIANS(E583))*COS(RADIANS(AD573))))</f>
        <v>#DIV/0!</v>
      </c>
      <c r="AE585" t="e">
        <f>IF(DEGREES(ACOS(SIN(RADIANS(G585))*SIN(RADIANS(E583))+COS(RADIANS(G585))*COS(RADIANS(E583))*COS(RADIANS(AE573))))&gt;90,0,$F$4*$F$5/E582^2*(SIN(RADIANS(G585))*SIN(RADIANS(E583))+COS(RADIANS(G585))*COS(RADIANS(E583))*COS(RADIANS(AE573))))</f>
        <v>#DIV/0!</v>
      </c>
      <c r="AF585" t="e">
        <f>IF(DEGREES(ACOS(SIN(RADIANS(G585))*SIN(RADIANS(E583))+COS(RADIANS(G585))*COS(RADIANS(E583))*COS(RADIANS(AF573))))&gt;90,0,$F$4*$F$5/E582^2*(SIN(RADIANS(G585))*SIN(RADIANS(E583))+COS(RADIANS(G585))*COS(RADIANS(E583))*COS(RADIANS(AF573))))</f>
        <v>#DIV/0!</v>
      </c>
      <c r="AG585" t="e">
        <f>IF(DEGREES(ACOS(SIN(RADIANS(G585))*SIN(RADIANS(E583))+COS(RADIANS(G585))*COS(RADIANS(E583))*COS(RADIANS(AG573))))&gt;90,0,$F$4*$F$5/E582^2*(SIN(RADIANS(G585))*SIN(RADIANS(E583))+COS(RADIANS(G585))*COS(RADIANS(E583))*COS(RADIANS(AG573))))</f>
        <v>#DIV/0!</v>
      </c>
      <c r="AH585" t="e">
        <f>IF(DEGREES(ACOS(SIN(RADIANS(G585))*SIN(RADIANS(E583))+COS(RADIANS(G585))*COS(RADIANS(E583))*COS(RADIANS(AH573))))&gt;90,0,$F$4*$F$5/E582^2*(SIN(RADIANS(G585))*SIN(RADIANS(E583))+COS(RADIANS(G585))*COS(RADIANS(E583))*COS(RADIANS(AH573))))</f>
        <v>#DIV/0!</v>
      </c>
      <c r="AI585" t="e">
        <f>IF(DEGREES(ACOS(SIN(RADIANS(G585))*SIN(RADIANS(E583))+COS(RADIANS(G585))*COS(RADIANS(E583))*COS(RADIANS(AI573))))&gt;90,0,$F$4*$F$5/E582^2*(SIN(RADIANS(G585))*SIN(RADIANS(E583))+COS(RADIANS(G585))*COS(RADIANS(E583))*COS(RADIANS(AI573))))</f>
        <v>#DIV/0!</v>
      </c>
      <c r="AJ585" t="e">
        <f>IF(DEGREES(ACOS(SIN(RADIANS(G585))*SIN(RADIANS(E583))+COS(RADIANS(G585))*COS(RADIANS(E583))*COS(RADIANS(AJ573))))&gt;90,0,$F$4*$F$5/E582^2*(SIN(RADIANS(G585))*SIN(RADIANS(E583))+COS(RADIANS(G585))*COS(RADIANS(E583))*COS(RADIANS(AJ573))))</f>
        <v>#DIV/0!</v>
      </c>
      <c r="AK585">
        <f>IF(DEGREES(ACOS(SIN(RADIANS(G585))*SIN(RADIANS(E583))+COS(RADIANS(G585))*COS(RADIANS(E583))*COS(RADIANS(AK573))))&gt;90,0,$F$4*$F$5/E582^2*(SIN(RADIANS(G585))*SIN(RADIANS(E583))+COS(RADIANS(G585))*COS(RADIANS(E583))*COS(RADIANS(AK573))))</f>
        <v>0</v>
      </c>
      <c r="AL585">
        <f>IF(DEGREES(ACOS(SIN(RADIANS(G585))*SIN(RADIANS(E583))+COS(RADIANS(G585))*COS(RADIANS(E583))*COS(RADIANS(AL573))))&gt;90,0,$F$4*$F$5/E582^2*(SIN(RADIANS(G585))*SIN(RADIANS(E583))+COS(RADIANS(G585))*COS(RADIANS(E583))*COS(RADIANS(AL573))))</f>
        <v>0</v>
      </c>
      <c r="AM585">
        <f>IF(DEGREES(ACOS(SIN(RADIANS(G585))*SIN(RADIANS(E583))+COS(RADIANS(G585))*COS(RADIANS(E583))*COS(RADIANS(AM573))))&gt;90,0,$F$4*$F$5/E582^2*(SIN(RADIANS(G585))*SIN(RADIANS(E583))+COS(RADIANS(G585))*COS(RADIANS(E583))*COS(RADIANS(AM573))))</f>
        <v>0</v>
      </c>
      <c r="AN585">
        <f>IF(DEGREES(ACOS(SIN(RADIANS(G585))*SIN(RADIANS(E583))+COS(RADIANS(G585))*COS(RADIANS(E583))*COS(RADIANS(AN573))))&gt;90,0,$F$4*$F$5/E582^2*(SIN(RADIANS(G585))*SIN(RADIANS(E583))+COS(RADIANS(G585))*COS(RADIANS(E583))*COS(RADIANS(AN573))))</f>
        <v>0</v>
      </c>
      <c r="AO585">
        <f>IF(DEGREES(ACOS(SIN(RADIANS(G585))*SIN(RADIANS(E583))+COS(RADIANS(G585))*COS(RADIANS(E583))*COS(RADIANS(AO573))))&gt;90,0,$F$4*$F$5/E582^2*(SIN(RADIANS(G585))*SIN(RADIANS(E583))+COS(RADIANS(G585))*COS(RADIANS(E583))*COS(RADIANS(AO573))))</f>
        <v>0</v>
      </c>
      <c r="AP585">
        <f>IF(DEGREES(ACOS(SIN(RADIANS(G585))*SIN(RADIANS(E583))+COS(RADIANS(G585))*COS(RADIANS(E583))*COS(RADIANS(AP573))))&gt;90,0,$F$4*$F$5/E582^2*(SIN(RADIANS(G585))*SIN(RADIANS(E583))+COS(RADIANS(G585))*COS(RADIANS(E583))*COS(RADIANS(AP573))))</f>
        <v>0</v>
      </c>
      <c r="AQ585">
        <f>IF(DEGREES(ACOS(SIN(RADIANS(G585))*SIN(RADIANS(E583))+COS(RADIANS(G585))*COS(RADIANS(E583))*COS(RADIANS(AQ573))))&gt;90,0,$F$4*$F$5/E582^2*(SIN(RADIANS(G585))*SIN(RADIANS(E583))+COS(RADIANS(G585))*COS(RADIANS(E583))*COS(RADIANS(AQ573))))</f>
        <v>0</v>
      </c>
      <c r="AR585">
        <f>IF(DEGREES(ACOS(SIN(RADIANS(G585))*SIN(RADIANS(E583))+COS(RADIANS(G585))*COS(RADIANS(E583))*COS(RADIANS(AR573))))&gt;90,0,$F$4*$F$5/E582^2*(SIN(RADIANS(G585))*SIN(RADIANS(E583))+COS(RADIANS(G585))*COS(RADIANS(E583))*COS(RADIANS(AR573))))</f>
        <v>0</v>
      </c>
    </row>
    <row r="586" spans="2:44" x14ac:dyDescent="0.5">
      <c r="G586">
        <v>-20</v>
      </c>
      <c r="I586">
        <f>IF(DEGREES(ACOS(SIN(RADIANS(G586))*SIN(RADIANS(E583))+COS(RADIANS(G586))*COS(RADIANS(E583))*COS(RADIANS(I573))))&gt;90,0,$F$4*$F$5/E582^2*(SIN(RADIANS(G586))*SIN(RADIANS(E583))+COS(RADIANS(G586))*COS(RADIANS(E583))*COS(RADIANS(I573))))</f>
        <v>0</v>
      </c>
      <c r="J586">
        <f>IF(DEGREES(ACOS(SIN(RADIANS(G586))*SIN(RADIANS(E583))+COS(RADIANS(G586))*COS(RADIANS(E583))*COS(RADIANS(J573))))&gt;90,0,$F$4*$F$5/E582^2*(SIN(RADIANS(G586))*SIN(RADIANS(E583))+COS(RADIANS(G586))*COS(RADIANS(E583))*COS(RADIANS(J573))))</f>
        <v>0</v>
      </c>
      <c r="K586">
        <f>IF(DEGREES(ACOS(SIN(RADIANS(G586))*SIN(RADIANS(E583))+COS(RADIANS(G586))*COS(RADIANS(E583))*COS(RADIANS(K573))))&gt;90,0,$F$4*$F$5/E582^2*(SIN(RADIANS(G586))*SIN(RADIANS(E583))+COS(RADIANS(G586))*COS(RADIANS(E583))*COS(RADIANS(K573))))</f>
        <v>0</v>
      </c>
      <c r="L586">
        <f>IF(DEGREES(ACOS(SIN(RADIANS(G586))*SIN(RADIANS(E583))+COS(RADIANS(G586))*COS(RADIANS(E583))*COS(RADIANS(L573))))&gt;90,0,$F$4*$F$5/E582^2*(SIN(RADIANS(G586))*SIN(RADIANS(E583))+COS(RADIANS(G586))*COS(RADIANS(E583))*COS(RADIANS(L573))))</f>
        <v>0</v>
      </c>
      <c r="M586">
        <f>IF(DEGREES(ACOS(SIN(RADIANS(G586))*SIN(RADIANS(E583))+COS(RADIANS(G586))*COS(RADIANS(E583))*COS(RADIANS(M573))))&gt;90,0,$F$4*$F$5/E582^2*(SIN(RADIANS(G586))*SIN(RADIANS(E583))+COS(RADIANS(G586))*COS(RADIANS(E583))*COS(RADIANS(M573))))</f>
        <v>0</v>
      </c>
      <c r="N586">
        <f>IF(DEGREES(ACOS(SIN(RADIANS(G586))*SIN(RADIANS(E583))+COS(RADIANS(G586))*COS(RADIANS(E583))*COS(RADIANS(N573))))&gt;90,0,$F$4*$F$5/E582^2*(SIN(RADIANS(G586))*SIN(RADIANS(E583))+COS(RADIANS(G586))*COS(RADIANS(E583))*COS(RADIANS(N573))))</f>
        <v>0</v>
      </c>
      <c r="O586">
        <f>IF(DEGREES(ACOS(SIN(RADIANS(G586))*SIN(RADIANS(E583))+COS(RADIANS(G586))*COS(RADIANS(E583))*COS(RADIANS(O573))))&gt;90,0,$F$4*$F$5/E582^2*(SIN(RADIANS(G586))*SIN(RADIANS(E583))+COS(RADIANS(G586))*COS(RADIANS(E583))*COS(RADIANS(O573))))</f>
        <v>0</v>
      </c>
      <c r="P586">
        <f>IF(DEGREES(ACOS(SIN(RADIANS(G586))*SIN(RADIANS(E583))+COS(RADIANS(G586))*COS(RADIANS(E583))*COS(RADIANS(P573))))&gt;90,0,$F$4*$F$5/E582^2*(SIN(RADIANS(G586))*SIN(RADIANS(E583))+COS(RADIANS(G586))*COS(RADIANS(E583))*COS(RADIANS(P573))))</f>
        <v>0</v>
      </c>
      <c r="Q586">
        <f>IF(DEGREES(ACOS(SIN(RADIANS(G586))*SIN(RADIANS(E583))+COS(RADIANS(G586))*COS(RADIANS(E583))*COS(RADIANS(Q573))))&gt;90,0,$F$4*$F$5/E582^2*(SIN(RADIANS(G586))*SIN(RADIANS(E583))+COS(RADIANS(G586))*COS(RADIANS(E583))*COS(RADIANS(Q573))))</f>
        <v>0</v>
      </c>
      <c r="R586" t="e">
        <f>IF(DEGREES(ACOS(SIN(RADIANS(G586))*SIN(RADIANS(E583))+COS(RADIANS(G586))*COS(RADIANS(E583))*COS(RADIANS(R573))))&gt;90,0,$F$4*$F$5/E582^2*(SIN(RADIANS(G586))*SIN(RADIANS(E583))+COS(RADIANS(G586))*COS(RADIANS(E583))*COS(RADIANS(R573))))</f>
        <v>#DIV/0!</v>
      </c>
      <c r="S586" t="e">
        <f>IF(DEGREES(ACOS(SIN(RADIANS(G586))*SIN(RADIANS(E583))+COS(RADIANS(G586))*COS(RADIANS(E583))*COS(RADIANS(S573))))&gt;90,0,$F$4*$F$5/E582^2*(SIN(RADIANS(G586))*SIN(RADIANS(E583))+COS(RADIANS(G586))*COS(RADIANS(E583))*COS(RADIANS(S573))))</f>
        <v>#DIV/0!</v>
      </c>
      <c r="T586" t="e">
        <f>IF(DEGREES(ACOS(SIN(RADIANS(G586))*SIN(RADIANS(E583))+COS(RADIANS(G586))*COS(RADIANS(E583))*COS(RADIANS(T573))))&gt;90,0,$F$4*$F$5/E582^2*(SIN(RADIANS(G586))*SIN(RADIANS(E583))+COS(RADIANS(G586))*COS(RADIANS(E583))*COS(RADIANS(T573))))</f>
        <v>#DIV/0!</v>
      </c>
      <c r="U586" t="e">
        <f>IF(DEGREES(ACOS(SIN(RADIANS(G586))*SIN(RADIANS(E583))+COS(RADIANS(G586))*COS(RADIANS(E583))*COS(RADIANS(U573))))&gt;90,0,$F$4*$F$5/E582^2*(SIN(RADIANS(G586))*SIN(RADIANS(E583))+COS(RADIANS(G586))*COS(RADIANS(E583))*COS(RADIANS(U573))))</f>
        <v>#DIV/0!</v>
      </c>
      <c r="V586" t="e">
        <f>IF(DEGREES(ACOS(SIN(RADIANS(G586))*SIN(RADIANS(E583))+COS(RADIANS(G586))*COS(RADIANS(E583))*COS(RADIANS(V573))))&gt;90,0,$F$4*$F$5/E582^2*(SIN(RADIANS(G586))*SIN(RADIANS(E583))+COS(RADIANS(G586))*COS(RADIANS(E583))*COS(RADIANS(V573))))</f>
        <v>#DIV/0!</v>
      </c>
      <c r="W586" t="e">
        <f>IF(DEGREES(ACOS(SIN(RADIANS(G586))*SIN(RADIANS(E583))+COS(RADIANS(G586))*COS(RADIANS(E583))*COS(RADIANS(W573))))&gt;90,0,$F$4*$F$5/E582^2*(SIN(RADIANS(G586))*SIN(RADIANS(E583))+COS(RADIANS(G586))*COS(RADIANS(E583))*COS(RADIANS(W573))))</f>
        <v>#DIV/0!</v>
      </c>
      <c r="X586" t="e">
        <f>IF(DEGREES(ACOS(SIN(RADIANS(G586))*SIN(RADIANS(E583))+COS(RADIANS(G586))*COS(RADIANS(E583))*COS(RADIANS(X573))))&gt;90,0,$F$4*$F$5/E582^2*(SIN(RADIANS(G586))*SIN(RADIANS(E583))+COS(RADIANS(G586))*COS(RADIANS(E583))*COS(RADIANS(X573))))</f>
        <v>#DIV/0!</v>
      </c>
      <c r="Y586" t="e">
        <f>IF(DEGREES(ACOS(SIN(RADIANS(G586))*SIN(RADIANS(E583))+COS(RADIANS(G586))*COS(RADIANS(E583))*COS(RADIANS(Y573))))&gt;90,0,$F$4*$F$5/E582^2*(SIN(RADIANS(G586))*SIN(RADIANS(E583))+COS(RADIANS(G586))*COS(RADIANS(E583))*COS(RADIANS(Y573))))</f>
        <v>#DIV/0!</v>
      </c>
      <c r="Z586" t="e">
        <f>IF(DEGREES(ACOS(SIN(RADIANS(G586))*SIN(RADIANS(E583))+COS(RADIANS(G586))*COS(RADIANS(E583))*COS(RADIANS(Z573))))&gt;90,0,$F$4*$F$5/E582^2*(SIN(RADIANS(G586))*SIN(RADIANS(E583))+COS(RADIANS(G586))*COS(RADIANS(E583))*COS(RADIANS(Z573))))</f>
        <v>#DIV/0!</v>
      </c>
      <c r="AA586" t="e">
        <f>IF(DEGREES(ACOS(SIN(RADIANS(G586))*SIN(RADIANS(E583))+COS(RADIANS(G586))*COS(RADIANS(E583))*COS(RADIANS(AA573))))&gt;90,0,$F$4*$F$5/E582^2*(SIN(RADIANS(G586))*SIN(RADIANS(E583))+COS(RADIANS(G586))*COS(RADIANS(E583))*COS(RADIANS(AA573))))</f>
        <v>#DIV/0!</v>
      </c>
      <c r="AB586" t="e">
        <f>IF(DEGREES(ACOS(SIN(RADIANS(G586))*SIN(RADIANS(E583))+COS(RADIANS(G586))*COS(RADIANS(E583))*COS(RADIANS(AB573))))&gt;90,0,$F$4*$F$5/E582^2*(SIN(RADIANS(G586))*SIN(RADIANS(E583))+COS(RADIANS(G586))*COS(RADIANS(E583))*COS(RADIANS(AB573))))</f>
        <v>#DIV/0!</v>
      </c>
      <c r="AC586" t="e">
        <f>IF(DEGREES(ACOS(SIN(RADIANS(G586))*SIN(RADIANS(E583))+COS(RADIANS(G586))*COS(RADIANS(E583))*COS(RADIANS(AC573))))&gt;90,0,$F$4*$F$5/E582^2*(SIN(RADIANS(G586))*SIN(RADIANS(E583))+COS(RADIANS(G586))*COS(RADIANS(E583))*COS(RADIANS(AC573))))</f>
        <v>#DIV/0!</v>
      </c>
      <c r="AD586" t="e">
        <f>IF(DEGREES(ACOS(SIN(RADIANS(G586))*SIN(RADIANS(E583))+COS(RADIANS(G586))*COS(RADIANS(E583))*COS(RADIANS(AD573))))&gt;90,0,$F$4*$F$5/E582^2*(SIN(RADIANS(G586))*SIN(RADIANS(E583))+COS(RADIANS(G586))*COS(RADIANS(E583))*COS(RADIANS(AD573))))</f>
        <v>#DIV/0!</v>
      </c>
      <c r="AE586" t="e">
        <f>IF(DEGREES(ACOS(SIN(RADIANS(G586))*SIN(RADIANS(E583))+COS(RADIANS(G586))*COS(RADIANS(E583))*COS(RADIANS(AE573))))&gt;90,0,$F$4*$F$5/E582^2*(SIN(RADIANS(G586))*SIN(RADIANS(E583))+COS(RADIANS(G586))*COS(RADIANS(E583))*COS(RADIANS(AE573))))</f>
        <v>#DIV/0!</v>
      </c>
      <c r="AF586" t="e">
        <f>IF(DEGREES(ACOS(SIN(RADIANS(G586))*SIN(RADIANS(E583))+COS(RADIANS(G586))*COS(RADIANS(E583))*COS(RADIANS(AF573))))&gt;90,0,$F$4*$F$5/E582^2*(SIN(RADIANS(G586))*SIN(RADIANS(E583))+COS(RADIANS(G586))*COS(RADIANS(E583))*COS(RADIANS(AF573))))</f>
        <v>#DIV/0!</v>
      </c>
      <c r="AG586" t="e">
        <f>IF(DEGREES(ACOS(SIN(RADIANS(G586))*SIN(RADIANS(E583))+COS(RADIANS(G586))*COS(RADIANS(E583))*COS(RADIANS(AG573))))&gt;90,0,$F$4*$F$5/E582^2*(SIN(RADIANS(G586))*SIN(RADIANS(E583))+COS(RADIANS(G586))*COS(RADIANS(E583))*COS(RADIANS(AG573))))</f>
        <v>#DIV/0!</v>
      </c>
      <c r="AH586" t="e">
        <f>IF(DEGREES(ACOS(SIN(RADIANS(G586))*SIN(RADIANS(E583))+COS(RADIANS(G586))*COS(RADIANS(E583))*COS(RADIANS(AH573))))&gt;90,0,$F$4*$F$5/E582^2*(SIN(RADIANS(G586))*SIN(RADIANS(E583))+COS(RADIANS(G586))*COS(RADIANS(E583))*COS(RADIANS(AH573))))</f>
        <v>#DIV/0!</v>
      </c>
      <c r="AI586" t="e">
        <f>IF(DEGREES(ACOS(SIN(RADIANS(G586))*SIN(RADIANS(E583))+COS(RADIANS(G586))*COS(RADIANS(E583))*COS(RADIANS(AI573))))&gt;90,0,$F$4*$F$5/E582^2*(SIN(RADIANS(G586))*SIN(RADIANS(E583))+COS(RADIANS(G586))*COS(RADIANS(E583))*COS(RADIANS(AI573))))</f>
        <v>#DIV/0!</v>
      </c>
      <c r="AJ586" t="e">
        <f>IF(DEGREES(ACOS(SIN(RADIANS(G586))*SIN(RADIANS(E583))+COS(RADIANS(G586))*COS(RADIANS(E583))*COS(RADIANS(AJ573))))&gt;90,0,$F$4*$F$5/E582^2*(SIN(RADIANS(G586))*SIN(RADIANS(E583))+COS(RADIANS(G586))*COS(RADIANS(E583))*COS(RADIANS(AJ573))))</f>
        <v>#DIV/0!</v>
      </c>
      <c r="AK586">
        <f>IF(DEGREES(ACOS(SIN(RADIANS(G586))*SIN(RADIANS(E583))+COS(RADIANS(G586))*COS(RADIANS(E583))*COS(RADIANS(AK573))))&gt;90,0,$F$4*$F$5/E582^2*(SIN(RADIANS(G586))*SIN(RADIANS(E583))+COS(RADIANS(G586))*COS(RADIANS(E583))*COS(RADIANS(AK573))))</f>
        <v>0</v>
      </c>
      <c r="AL586">
        <f>IF(DEGREES(ACOS(SIN(RADIANS(G586))*SIN(RADIANS(E583))+COS(RADIANS(G586))*COS(RADIANS(E583))*COS(RADIANS(AL573))))&gt;90,0,$F$4*$F$5/E582^2*(SIN(RADIANS(G586))*SIN(RADIANS(E583))+COS(RADIANS(G586))*COS(RADIANS(E583))*COS(RADIANS(AL573))))</f>
        <v>0</v>
      </c>
      <c r="AM586">
        <f>IF(DEGREES(ACOS(SIN(RADIANS(G586))*SIN(RADIANS(E583))+COS(RADIANS(G586))*COS(RADIANS(E583))*COS(RADIANS(AM573))))&gt;90,0,$F$4*$F$5/E582^2*(SIN(RADIANS(G586))*SIN(RADIANS(E583))+COS(RADIANS(G586))*COS(RADIANS(E583))*COS(RADIANS(AM573))))</f>
        <v>0</v>
      </c>
      <c r="AN586">
        <f>IF(DEGREES(ACOS(SIN(RADIANS(G586))*SIN(RADIANS(E583))+COS(RADIANS(G586))*COS(RADIANS(E583))*COS(RADIANS(AN573))))&gt;90,0,$F$4*$F$5/E582^2*(SIN(RADIANS(G586))*SIN(RADIANS(E583))+COS(RADIANS(G586))*COS(RADIANS(E583))*COS(RADIANS(AN573))))</f>
        <v>0</v>
      </c>
      <c r="AO586">
        <f>IF(DEGREES(ACOS(SIN(RADIANS(G586))*SIN(RADIANS(E583))+COS(RADIANS(G586))*COS(RADIANS(E583))*COS(RADIANS(AO573))))&gt;90,0,$F$4*$F$5/E582^2*(SIN(RADIANS(G586))*SIN(RADIANS(E583))+COS(RADIANS(G586))*COS(RADIANS(E583))*COS(RADIANS(AO573))))</f>
        <v>0</v>
      </c>
      <c r="AP586">
        <f>IF(DEGREES(ACOS(SIN(RADIANS(G586))*SIN(RADIANS(E583))+COS(RADIANS(G586))*COS(RADIANS(E583))*COS(RADIANS(AP573))))&gt;90,0,$F$4*$F$5/E582^2*(SIN(RADIANS(G586))*SIN(RADIANS(E583))+COS(RADIANS(G586))*COS(RADIANS(E583))*COS(RADIANS(AP573))))</f>
        <v>0</v>
      </c>
      <c r="AQ586">
        <f>IF(DEGREES(ACOS(SIN(RADIANS(G586))*SIN(RADIANS(E583))+COS(RADIANS(G586))*COS(RADIANS(E583))*COS(RADIANS(AQ573))))&gt;90,0,$F$4*$F$5/E582^2*(SIN(RADIANS(G586))*SIN(RADIANS(E583))+COS(RADIANS(G586))*COS(RADIANS(E583))*COS(RADIANS(AQ573))))</f>
        <v>0</v>
      </c>
      <c r="AR586">
        <f>IF(DEGREES(ACOS(SIN(RADIANS(G586))*SIN(RADIANS(E583))+COS(RADIANS(G586))*COS(RADIANS(E583))*COS(RADIANS(AR573))))&gt;90,0,$F$4*$F$5/E582^2*(SIN(RADIANS(G586))*SIN(RADIANS(E583))+COS(RADIANS(G586))*COS(RADIANS(E583))*COS(RADIANS(AR573))))</f>
        <v>0</v>
      </c>
    </row>
    <row r="587" spans="2:44" x14ac:dyDescent="0.5">
      <c r="G587">
        <v>-30</v>
      </c>
      <c r="I587">
        <f>IF(DEGREES(ACOS(SIN(RADIANS(G587))*SIN(RADIANS(E583))+COS(RADIANS(G587))*COS(RADIANS(E583))*COS(RADIANS(I573))))&gt;90,0,$F$4*$F$5/E582^2*(SIN(RADIANS(G587))*SIN(RADIANS(E583))+COS(RADIANS(G587))*COS(RADIANS(E583))*COS(RADIANS(I573))))</f>
        <v>0</v>
      </c>
      <c r="J587">
        <f>IF(DEGREES(ACOS(SIN(RADIANS(G587))*SIN(RADIANS(E583))+COS(RADIANS(G587))*COS(RADIANS(E583))*COS(RADIANS(J573))))&gt;90,0,$F$4*$F$5/E582^2*(SIN(RADIANS(G587))*SIN(RADIANS(E583))+COS(RADIANS(G587))*COS(RADIANS(E583))*COS(RADIANS(J573))))</f>
        <v>0</v>
      </c>
      <c r="K587">
        <f>IF(DEGREES(ACOS(SIN(RADIANS(G587))*SIN(RADIANS(E583))+COS(RADIANS(G587))*COS(RADIANS(E583))*COS(RADIANS(K573))))&gt;90,0,$F$4*$F$5/E582^2*(SIN(RADIANS(G587))*SIN(RADIANS(E583))+COS(RADIANS(G587))*COS(RADIANS(E583))*COS(RADIANS(K573))))</f>
        <v>0</v>
      </c>
      <c r="L587">
        <f>IF(DEGREES(ACOS(SIN(RADIANS(G587))*SIN(RADIANS(E583))+COS(RADIANS(G587))*COS(RADIANS(E583))*COS(RADIANS(L573))))&gt;90,0,$F$4*$F$5/E582^2*(SIN(RADIANS(G587))*SIN(RADIANS(E583))+COS(RADIANS(G587))*COS(RADIANS(E583))*COS(RADIANS(L573))))</f>
        <v>0</v>
      </c>
      <c r="M587">
        <f>IF(DEGREES(ACOS(SIN(RADIANS(G587))*SIN(RADIANS(E583))+COS(RADIANS(G587))*COS(RADIANS(E583))*COS(RADIANS(M573))))&gt;90,0,$F$4*$F$5/E582^2*(SIN(RADIANS(G587))*SIN(RADIANS(E583))+COS(RADIANS(G587))*COS(RADIANS(E583))*COS(RADIANS(M573))))</f>
        <v>0</v>
      </c>
      <c r="N587">
        <f>IF(DEGREES(ACOS(SIN(RADIANS(G587))*SIN(RADIANS(E583))+COS(RADIANS(G587))*COS(RADIANS(E583))*COS(RADIANS(N573))))&gt;90,0,$F$4*$F$5/E582^2*(SIN(RADIANS(G587))*SIN(RADIANS(E583))+COS(RADIANS(G587))*COS(RADIANS(E583))*COS(RADIANS(N573))))</f>
        <v>0</v>
      </c>
      <c r="O587">
        <f>IF(DEGREES(ACOS(SIN(RADIANS(G587))*SIN(RADIANS(E583))+COS(RADIANS(G587))*COS(RADIANS(E583))*COS(RADIANS(O573))))&gt;90,0,$F$4*$F$5/E582^2*(SIN(RADIANS(G587))*SIN(RADIANS(E583))+COS(RADIANS(G587))*COS(RADIANS(E583))*COS(RADIANS(O573))))</f>
        <v>0</v>
      </c>
      <c r="P587">
        <f>IF(DEGREES(ACOS(SIN(RADIANS(G587))*SIN(RADIANS(E583))+COS(RADIANS(G587))*COS(RADIANS(E583))*COS(RADIANS(P573))))&gt;90,0,$F$4*$F$5/E582^2*(SIN(RADIANS(G587))*SIN(RADIANS(E583))+COS(RADIANS(G587))*COS(RADIANS(E583))*COS(RADIANS(P573))))</f>
        <v>0</v>
      </c>
      <c r="Q587">
        <f>IF(DEGREES(ACOS(SIN(RADIANS(G587))*SIN(RADIANS(E583))+COS(RADIANS(G587))*COS(RADIANS(E583))*COS(RADIANS(Q573))))&gt;90,0,$F$4*$F$5/E582^2*(SIN(RADIANS(G587))*SIN(RADIANS(E583))+COS(RADIANS(G587))*COS(RADIANS(E583))*COS(RADIANS(Q573))))</f>
        <v>0</v>
      </c>
      <c r="R587" t="e">
        <f>IF(DEGREES(ACOS(SIN(RADIANS(G587))*SIN(RADIANS(E583))+COS(RADIANS(G587))*COS(RADIANS(E583))*COS(RADIANS(R573))))&gt;90,0,$F$4*$F$5/E582^2*(SIN(RADIANS(G587))*SIN(RADIANS(E583))+COS(RADIANS(G587))*COS(RADIANS(E583))*COS(RADIANS(R573))))</f>
        <v>#DIV/0!</v>
      </c>
      <c r="S587" t="e">
        <f>IF(DEGREES(ACOS(SIN(RADIANS(G587))*SIN(RADIANS(E583))+COS(RADIANS(G587))*COS(RADIANS(E583))*COS(RADIANS(S573))))&gt;90,0,$F$4*$F$5/E582^2*(SIN(RADIANS(G587))*SIN(RADIANS(E583))+COS(RADIANS(G587))*COS(RADIANS(E583))*COS(RADIANS(S573))))</f>
        <v>#DIV/0!</v>
      </c>
      <c r="T587" t="e">
        <f>IF(DEGREES(ACOS(SIN(RADIANS(G587))*SIN(RADIANS(E583))+COS(RADIANS(G587))*COS(RADIANS(E583))*COS(RADIANS(T573))))&gt;90,0,$F$4*$F$5/E582^2*(SIN(RADIANS(G587))*SIN(RADIANS(E583))+COS(RADIANS(G587))*COS(RADIANS(E583))*COS(RADIANS(T573))))</f>
        <v>#DIV/0!</v>
      </c>
      <c r="U587" t="e">
        <f>IF(DEGREES(ACOS(SIN(RADIANS(G587))*SIN(RADIANS(E583))+COS(RADIANS(G587))*COS(RADIANS(E583))*COS(RADIANS(U573))))&gt;90,0,$F$4*$F$5/E582^2*(SIN(RADIANS(G587))*SIN(RADIANS(E583))+COS(RADIANS(G587))*COS(RADIANS(E583))*COS(RADIANS(U573))))</f>
        <v>#DIV/0!</v>
      </c>
      <c r="V587" t="e">
        <f>IF(DEGREES(ACOS(SIN(RADIANS(G587))*SIN(RADIANS(E583))+COS(RADIANS(G587))*COS(RADIANS(E583))*COS(RADIANS(V573))))&gt;90,0,$F$4*$F$5/E582^2*(SIN(RADIANS(G587))*SIN(RADIANS(E583))+COS(RADIANS(G587))*COS(RADIANS(E583))*COS(RADIANS(V573))))</f>
        <v>#DIV/0!</v>
      </c>
      <c r="W587" t="e">
        <f>IF(DEGREES(ACOS(SIN(RADIANS(G587))*SIN(RADIANS(E583))+COS(RADIANS(G587))*COS(RADIANS(E583))*COS(RADIANS(W573))))&gt;90,0,$F$4*$F$5/E582^2*(SIN(RADIANS(G587))*SIN(RADIANS(E583))+COS(RADIANS(G587))*COS(RADIANS(E583))*COS(RADIANS(W573))))</f>
        <v>#DIV/0!</v>
      </c>
      <c r="X587" t="e">
        <f>IF(DEGREES(ACOS(SIN(RADIANS(G587))*SIN(RADIANS(E583))+COS(RADIANS(G587))*COS(RADIANS(E583))*COS(RADIANS(X573))))&gt;90,0,$F$4*$F$5/E582^2*(SIN(RADIANS(G587))*SIN(RADIANS(E583))+COS(RADIANS(G587))*COS(RADIANS(E583))*COS(RADIANS(X573))))</f>
        <v>#DIV/0!</v>
      </c>
      <c r="Y587" t="e">
        <f>IF(DEGREES(ACOS(SIN(RADIANS(G587))*SIN(RADIANS(E583))+COS(RADIANS(G587))*COS(RADIANS(E583))*COS(RADIANS(Y573))))&gt;90,0,$F$4*$F$5/E582^2*(SIN(RADIANS(G587))*SIN(RADIANS(E583))+COS(RADIANS(G587))*COS(RADIANS(E583))*COS(RADIANS(Y573))))</f>
        <v>#DIV/0!</v>
      </c>
      <c r="Z587" t="e">
        <f>IF(DEGREES(ACOS(SIN(RADIANS(G587))*SIN(RADIANS(E583))+COS(RADIANS(G587))*COS(RADIANS(E583))*COS(RADIANS(Z573))))&gt;90,0,$F$4*$F$5/E582^2*(SIN(RADIANS(G587))*SIN(RADIANS(E583))+COS(RADIANS(G587))*COS(RADIANS(E583))*COS(RADIANS(Z573))))</f>
        <v>#DIV/0!</v>
      </c>
      <c r="AA587" t="e">
        <f>IF(DEGREES(ACOS(SIN(RADIANS(G587))*SIN(RADIANS(E583))+COS(RADIANS(G587))*COS(RADIANS(E583))*COS(RADIANS(AA573))))&gt;90,0,$F$4*$F$5/E582^2*(SIN(RADIANS(G587))*SIN(RADIANS(E583))+COS(RADIANS(G587))*COS(RADIANS(E583))*COS(RADIANS(AA573))))</f>
        <v>#DIV/0!</v>
      </c>
      <c r="AB587" t="e">
        <f>IF(DEGREES(ACOS(SIN(RADIANS(G587))*SIN(RADIANS(E583))+COS(RADIANS(G587))*COS(RADIANS(E583))*COS(RADIANS(AB573))))&gt;90,0,$F$4*$F$5/E582^2*(SIN(RADIANS(G587))*SIN(RADIANS(E583))+COS(RADIANS(G587))*COS(RADIANS(E583))*COS(RADIANS(AB573))))</f>
        <v>#DIV/0!</v>
      </c>
      <c r="AC587" t="e">
        <f>IF(DEGREES(ACOS(SIN(RADIANS(G587))*SIN(RADIANS(E583))+COS(RADIANS(G587))*COS(RADIANS(E583))*COS(RADIANS(AC573))))&gt;90,0,$F$4*$F$5/E582^2*(SIN(RADIANS(G587))*SIN(RADIANS(E583))+COS(RADIANS(G587))*COS(RADIANS(E583))*COS(RADIANS(AC573))))</f>
        <v>#DIV/0!</v>
      </c>
      <c r="AD587" t="e">
        <f>IF(DEGREES(ACOS(SIN(RADIANS(G587))*SIN(RADIANS(E583))+COS(RADIANS(G587))*COS(RADIANS(E583))*COS(RADIANS(AD573))))&gt;90,0,$F$4*$F$5/E582^2*(SIN(RADIANS(G587))*SIN(RADIANS(E583))+COS(RADIANS(G587))*COS(RADIANS(E583))*COS(RADIANS(AD573))))</f>
        <v>#DIV/0!</v>
      </c>
      <c r="AE587" t="e">
        <f>IF(DEGREES(ACOS(SIN(RADIANS(G587))*SIN(RADIANS(E583))+COS(RADIANS(G587))*COS(RADIANS(E583))*COS(RADIANS(AE573))))&gt;90,0,$F$4*$F$5/E582^2*(SIN(RADIANS(G587))*SIN(RADIANS(E583))+COS(RADIANS(G587))*COS(RADIANS(E583))*COS(RADIANS(AE573))))</f>
        <v>#DIV/0!</v>
      </c>
      <c r="AF587" t="e">
        <f>IF(DEGREES(ACOS(SIN(RADIANS(G587))*SIN(RADIANS(E583))+COS(RADIANS(G587))*COS(RADIANS(E583))*COS(RADIANS(AF573))))&gt;90,0,$F$4*$F$5/E582^2*(SIN(RADIANS(G587))*SIN(RADIANS(E583))+COS(RADIANS(G587))*COS(RADIANS(E583))*COS(RADIANS(AF573))))</f>
        <v>#DIV/0!</v>
      </c>
      <c r="AG587" t="e">
        <f>IF(DEGREES(ACOS(SIN(RADIANS(G587))*SIN(RADIANS(E583))+COS(RADIANS(G587))*COS(RADIANS(E583))*COS(RADIANS(AG573))))&gt;90,0,$F$4*$F$5/E582^2*(SIN(RADIANS(G587))*SIN(RADIANS(E583))+COS(RADIANS(G587))*COS(RADIANS(E583))*COS(RADIANS(AG573))))</f>
        <v>#DIV/0!</v>
      </c>
      <c r="AH587" t="e">
        <f>IF(DEGREES(ACOS(SIN(RADIANS(G587))*SIN(RADIANS(E583))+COS(RADIANS(G587))*COS(RADIANS(E583))*COS(RADIANS(AH573))))&gt;90,0,$F$4*$F$5/E582^2*(SIN(RADIANS(G587))*SIN(RADIANS(E583))+COS(RADIANS(G587))*COS(RADIANS(E583))*COS(RADIANS(AH573))))</f>
        <v>#DIV/0!</v>
      </c>
      <c r="AI587" t="e">
        <f>IF(DEGREES(ACOS(SIN(RADIANS(G587))*SIN(RADIANS(E583))+COS(RADIANS(G587))*COS(RADIANS(E583))*COS(RADIANS(AI573))))&gt;90,0,$F$4*$F$5/E582^2*(SIN(RADIANS(G587))*SIN(RADIANS(E583))+COS(RADIANS(G587))*COS(RADIANS(E583))*COS(RADIANS(AI573))))</f>
        <v>#DIV/0!</v>
      </c>
      <c r="AJ587" t="e">
        <f>IF(DEGREES(ACOS(SIN(RADIANS(G587))*SIN(RADIANS(E583))+COS(RADIANS(G587))*COS(RADIANS(E583))*COS(RADIANS(AJ573))))&gt;90,0,$F$4*$F$5/E582^2*(SIN(RADIANS(G587))*SIN(RADIANS(E583))+COS(RADIANS(G587))*COS(RADIANS(E583))*COS(RADIANS(AJ573))))</f>
        <v>#DIV/0!</v>
      </c>
      <c r="AK587">
        <f>IF(DEGREES(ACOS(SIN(RADIANS(G587))*SIN(RADIANS(E583))+COS(RADIANS(G587))*COS(RADIANS(E583))*COS(RADIANS(AK573))))&gt;90,0,$F$4*$F$5/E582^2*(SIN(RADIANS(G587))*SIN(RADIANS(E583))+COS(RADIANS(G587))*COS(RADIANS(E583))*COS(RADIANS(AK573))))</f>
        <v>0</v>
      </c>
      <c r="AL587">
        <f>IF(DEGREES(ACOS(SIN(RADIANS(G587))*SIN(RADIANS(E583))+COS(RADIANS(G587))*COS(RADIANS(E583))*COS(RADIANS(AL573))))&gt;90,0,$F$4*$F$5/E582^2*(SIN(RADIANS(G587))*SIN(RADIANS(E583))+COS(RADIANS(G587))*COS(RADIANS(E583))*COS(RADIANS(AL573))))</f>
        <v>0</v>
      </c>
      <c r="AM587">
        <f>IF(DEGREES(ACOS(SIN(RADIANS(G587))*SIN(RADIANS(E583))+COS(RADIANS(G587))*COS(RADIANS(E583))*COS(RADIANS(AM573))))&gt;90,0,$F$4*$F$5/E582^2*(SIN(RADIANS(G587))*SIN(RADIANS(E583))+COS(RADIANS(G587))*COS(RADIANS(E583))*COS(RADIANS(AM573))))</f>
        <v>0</v>
      </c>
      <c r="AN587">
        <f>IF(DEGREES(ACOS(SIN(RADIANS(G587))*SIN(RADIANS(E583))+COS(RADIANS(G587))*COS(RADIANS(E583))*COS(RADIANS(AN573))))&gt;90,0,$F$4*$F$5/E582^2*(SIN(RADIANS(G587))*SIN(RADIANS(E583))+COS(RADIANS(G587))*COS(RADIANS(E583))*COS(RADIANS(AN573))))</f>
        <v>0</v>
      </c>
      <c r="AO587">
        <f>IF(DEGREES(ACOS(SIN(RADIANS(G587))*SIN(RADIANS(E583))+COS(RADIANS(G587))*COS(RADIANS(E583))*COS(RADIANS(AO573))))&gt;90,0,$F$4*$F$5/E582^2*(SIN(RADIANS(G587))*SIN(RADIANS(E583))+COS(RADIANS(G587))*COS(RADIANS(E583))*COS(RADIANS(AO573))))</f>
        <v>0</v>
      </c>
      <c r="AP587">
        <f>IF(DEGREES(ACOS(SIN(RADIANS(G587))*SIN(RADIANS(E583))+COS(RADIANS(G587))*COS(RADIANS(E583))*COS(RADIANS(AP573))))&gt;90,0,$F$4*$F$5/E582^2*(SIN(RADIANS(G587))*SIN(RADIANS(E583))+COS(RADIANS(G587))*COS(RADIANS(E583))*COS(RADIANS(AP573))))</f>
        <v>0</v>
      </c>
      <c r="AQ587">
        <f>IF(DEGREES(ACOS(SIN(RADIANS(G587))*SIN(RADIANS(E583))+COS(RADIANS(G587))*COS(RADIANS(E583))*COS(RADIANS(AQ573))))&gt;90,0,$F$4*$F$5/E582^2*(SIN(RADIANS(G587))*SIN(RADIANS(E583))+COS(RADIANS(G587))*COS(RADIANS(E583))*COS(RADIANS(AQ573))))</f>
        <v>0</v>
      </c>
      <c r="AR587">
        <f>IF(DEGREES(ACOS(SIN(RADIANS(G587))*SIN(RADIANS(E583))+COS(RADIANS(G587))*COS(RADIANS(E583))*COS(RADIANS(AR573))))&gt;90,0,$F$4*$F$5/E582^2*(SIN(RADIANS(G587))*SIN(RADIANS(E583))+COS(RADIANS(G587))*COS(RADIANS(E583))*COS(RADIANS(AR573))))</f>
        <v>0</v>
      </c>
    </row>
    <row r="588" spans="2:44" x14ac:dyDescent="0.5">
      <c r="G588">
        <v>-40</v>
      </c>
      <c r="I588">
        <f>IF(DEGREES(ACOS(SIN(RADIANS(G588))*SIN(RADIANS(E583))+COS(RADIANS(G588))*COS(RADIANS(E583))*COS(RADIANS(I573))))&gt;90,0,$F$4*$F$5/E582^2*(SIN(RADIANS(G588))*SIN(RADIANS(E583))+COS(RADIANS(G588))*COS(RADIANS(E583))*COS(RADIANS(I573))))</f>
        <v>0</v>
      </c>
      <c r="J588">
        <f>IF(DEGREES(ACOS(SIN(RADIANS(G588))*SIN(RADIANS(E583))+COS(RADIANS(G588))*COS(RADIANS(E583))*COS(RADIANS(J573))))&gt;90,0,$F$4*$F$5/E582^2*(SIN(RADIANS(G588))*SIN(RADIANS(E583))+COS(RADIANS(G588))*COS(RADIANS(E583))*COS(RADIANS(J573))))</f>
        <v>0</v>
      </c>
      <c r="K588">
        <f>IF(DEGREES(ACOS(SIN(RADIANS(G588))*SIN(RADIANS(E583))+COS(RADIANS(G588))*COS(RADIANS(E583))*COS(RADIANS(K573))))&gt;90,0,$F$4*$F$5/E582^2*(SIN(RADIANS(G588))*SIN(RADIANS(E583))+COS(RADIANS(G588))*COS(RADIANS(E583))*COS(RADIANS(K573))))</f>
        <v>0</v>
      </c>
      <c r="L588">
        <f>IF(DEGREES(ACOS(SIN(RADIANS(G588))*SIN(RADIANS(E583))+COS(RADIANS(G588))*COS(RADIANS(E583))*COS(RADIANS(L573))))&gt;90,0,$F$4*$F$5/E582^2*(SIN(RADIANS(G588))*SIN(RADIANS(E583))+COS(RADIANS(G588))*COS(RADIANS(E583))*COS(RADIANS(L573))))</f>
        <v>0</v>
      </c>
      <c r="M588">
        <f>IF(DEGREES(ACOS(SIN(RADIANS(G588))*SIN(RADIANS(E583))+COS(RADIANS(G588))*COS(RADIANS(E583))*COS(RADIANS(M573))))&gt;90,0,$F$4*$F$5/E582^2*(SIN(RADIANS(G588))*SIN(RADIANS(E583))+COS(RADIANS(G588))*COS(RADIANS(E583))*COS(RADIANS(M573))))</f>
        <v>0</v>
      </c>
      <c r="N588">
        <f>IF(DEGREES(ACOS(SIN(RADIANS(G588))*SIN(RADIANS(E583))+COS(RADIANS(G588))*COS(RADIANS(E583))*COS(RADIANS(N573))))&gt;90,0,$F$4*$F$5/E582^2*(SIN(RADIANS(G588))*SIN(RADIANS(E583))+COS(RADIANS(G588))*COS(RADIANS(E583))*COS(RADIANS(N573))))</f>
        <v>0</v>
      </c>
      <c r="O588">
        <f>IF(DEGREES(ACOS(SIN(RADIANS(G588))*SIN(RADIANS(E583))+COS(RADIANS(G588))*COS(RADIANS(E583))*COS(RADIANS(O573))))&gt;90,0,$F$4*$F$5/E582^2*(SIN(RADIANS(G588))*SIN(RADIANS(E583))+COS(RADIANS(G588))*COS(RADIANS(E583))*COS(RADIANS(O573))))</f>
        <v>0</v>
      </c>
      <c r="P588">
        <f>IF(DEGREES(ACOS(SIN(RADIANS(G588))*SIN(RADIANS(E583))+COS(RADIANS(G588))*COS(RADIANS(E583))*COS(RADIANS(P573))))&gt;90,0,$F$4*$F$5/E582^2*(SIN(RADIANS(G588))*SIN(RADIANS(E583))+COS(RADIANS(G588))*COS(RADIANS(E583))*COS(RADIANS(P573))))</f>
        <v>0</v>
      </c>
      <c r="Q588">
        <f>IF(DEGREES(ACOS(SIN(RADIANS(G588))*SIN(RADIANS(E583))+COS(RADIANS(G588))*COS(RADIANS(E583))*COS(RADIANS(Q573))))&gt;90,0,$F$4*$F$5/E582^2*(SIN(RADIANS(G588))*SIN(RADIANS(E583))+COS(RADIANS(G588))*COS(RADIANS(E583))*COS(RADIANS(Q573))))</f>
        <v>0</v>
      </c>
      <c r="R588" t="e">
        <f>IF(DEGREES(ACOS(SIN(RADIANS(G588))*SIN(RADIANS(E583))+COS(RADIANS(G588))*COS(RADIANS(E583))*COS(RADIANS(R573))))&gt;90,0,$F$4*$F$5/E582^2*(SIN(RADIANS(G588))*SIN(RADIANS(E583))+COS(RADIANS(G588))*COS(RADIANS(E583))*COS(RADIANS(R573))))</f>
        <v>#DIV/0!</v>
      </c>
      <c r="S588" t="e">
        <f>IF(DEGREES(ACOS(SIN(RADIANS(G588))*SIN(RADIANS(E583))+COS(RADIANS(G588))*COS(RADIANS(E583))*COS(RADIANS(S573))))&gt;90,0,$F$4*$F$5/E582^2*(SIN(RADIANS(G588))*SIN(RADIANS(E583))+COS(RADIANS(G588))*COS(RADIANS(E583))*COS(RADIANS(S573))))</f>
        <v>#DIV/0!</v>
      </c>
      <c r="T588" t="e">
        <f>IF(DEGREES(ACOS(SIN(RADIANS(G588))*SIN(RADIANS(E583))+COS(RADIANS(G588))*COS(RADIANS(E583))*COS(RADIANS(T573))))&gt;90,0,$F$4*$F$5/E582^2*(SIN(RADIANS(G588))*SIN(RADIANS(E583))+COS(RADIANS(G588))*COS(RADIANS(E583))*COS(RADIANS(T573))))</f>
        <v>#DIV/0!</v>
      </c>
      <c r="U588" t="e">
        <f>IF(DEGREES(ACOS(SIN(RADIANS(G588))*SIN(RADIANS(E583))+COS(RADIANS(G588))*COS(RADIANS(E583))*COS(RADIANS(U573))))&gt;90,0,$F$4*$F$5/E582^2*(SIN(RADIANS(G588))*SIN(RADIANS(E583))+COS(RADIANS(G588))*COS(RADIANS(E583))*COS(RADIANS(U573))))</f>
        <v>#DIV/0!</v>
      </c>
      <c r="V588" t="e">
        <f>IF(DEGREES(ACOS(SIN(RADIANS(G588))*SIN(RADIANS(E583))+COS(RADIANS(G588))*COS(RADIANS(E583))*COS(RADIANS(V573))))&gt;90,0,$F$4*$F$5/E582^2*(SIN(RADIANS(G588))*SIN(RADIANS(E583))+COS(RADIANS(G588))*COS(RADIANS(E583))*COS(RADIANS(V573))))</f>
        <v>#DIV/0!</v>
      </c>
      <c r="W588" t="e">
        <f>IF(DEGREES(ACOS(SIN(RADIANS(G588))*SIN(RADIANS(E583))+COS(RADIANS(G588))*COS(RADIANS(E583))*COS(RADIANS(W573))))&gt;90,0,$F$4*$F$5/E582^2*(SIN(RADIANS(G588))*SIN(RADIANS(E583))+COS(RADIANS(G588))*COS(RADIANS(E583))*COS(RADIANS(W573))))</f>
        <v>#DIV/0!</v>
      </c>
      <c r="X588" t="e">
        <f>IF(DEGREES(ACOS(SIN(RADIANS(G588))*SIN(RADIANS(E583))+COS(RADIANS(G588))*COS(RADIANS(E583))*COS(RADIANS(X573))))&gt;90,0,$F$4*$F$5/E582^2*(SIN(RADIANS(G588))*SIN(RADIANS(E583))+COS(RADIANS(G588))*COS(RADIANS(E583))*COS(RADIANS(X573))))</f>
        <v>#DIV/0!</v>
      </c>
      <c r="Y588" t="e">
        <f>IF(DEGREES(ACOS(SIN(RADIANS(G588))*SIN(RADIANS(E583))+COS(RADIANS(G588))*COS(RADIANS(E583))*COS(RADIANS(Y573))))&gt;90,0,$F$4*$F$5/E582^2*(SIN(RADIANS(G588))*SIN(RADIANS(E583))+COS(RADIANS(G588))*COS(RADIANS(E583))*COS(RADIANS(Y573))))</f>
        <v>#DIV/0!</v>
      </c>
      <c r="Z588" t="e">
        <f>IF(DEGREES(ACOS(SIN(RADIANS(G588))*SIN(RADIANS(E583))+COS(RADIANS(G588))*COS(RADIANS(E583))*COS(RADIANS(Z573))))&gt;90,0,$F$4*$F$5/E582^2*(SIN(RADIANS(G588))*SIN(RADIANS(E583))+COS(RADIANS(G588))*COS(RADIANS(E583))*COS(RADIANS(Z573))))</f>
        <v>#DIV/0!</v>
      </c>
      <c r="AA588" t="e">
        <f>IF(DEGREES(ACOS(SIN(RADIANS(G588))*SIN(RADIANS(E583))+COS(RADIANS(G588))*COS(RADIANS(E583))*COS(RADIANS(AA573))))&gt;90,0,$F$4*$F$5/E582^2*(SIN(RADIANS(G588))*SIN(RADIANS(E583))+COS(RADIANS(G588))*COS(RADIANS(E583))*COS(RADIANS(AA573))))</f>
        <v>#DIV/0!</v>
      </c>
      <c r="AB588" t="e">
        <f>IF(DEGREES(ACOS(SIN(RADIANS(G588))*SIN(RADIANS(E583))+COS(RADIANS(G588))*COS(RADIANS(E583))*COS(RADIANS(AB573))))&gt;90,0,$F$4*$F$5/E582^2*(SIN(RADIANS(G588))*SIN(RADIANS(E583))+COS(RADIANS(G588))*COS(RADIANS(E583))*COS(RADIANS(AB573))))</f>
        <v>#DIV/0!</v>
      </c>
      <c r="AC588" t="e">
        <f>IF(DEGREES(ACOS(SIN(RADIANS(G588))*SIN(RADIANS(E583))+COS(RADIANS(G588))*COS(RADIANS(E583))*COS(RADIANS(AC573))))&gt;90,0,$F$4*$F$5/E582^2*(SIN(RADIANS(G588))*SIN(RADIANS(E583))+COS(RADIANS(G588))*COS(RADIANS(E583))*COS(RADIANS(AC573))))</f>
        <v>#DIV/0!</v>
      </c>
      <c r="AD588" t="e">
        <f>IF(DEGREES(ACOS(SIN(RADIANS(G588))*SIN(RADIANS(E583))+COS(RADIANS(G588))*COS(RADIANS(E583))*COS(RADIANS(AD573))))&gt;90,0,$F$4*$F$5/E582^2*(SIN(RADIANS(G588))*SIN(RADIANS(E583))+COS(RADIANS(G588))*COS(RADIANS(E583))*COS(RADIANS(AD573))))</f>
        <v>#DIV/0!</v>
      </c>
      <c r="AE588" t="e">
        <f>IF(DEGREES(ACOS(SIN(RADIANS(G588))*SIN(RADIANS(E583))+COS(RADIANS(G588))*COS(RADIANS(E583))*COS(RADIANS(AE573))))&gt;90,0,$F$4*$F$5/E582^2*(SIN(RADIANS(G588))*SIN(RADIANS(E583))+COS(RADIANS(G588))*COS(RADIANS(E583))*COS(RADIANS(AE573))))</f>
        <v>#DIV/0!</v>
      </c>
      <c r="AF588" t="e">
        <f>IF(DEGREES(ACOS(SIN(RADIANS(G588))*SIN(RADIANS(E583))+COS(RADIANS(G588))*COS(RADIANS(E583))*COS(RADIANS(AF573))))&gt;90,0,$F$4*$F$5/E582^2*(SIN(RADIANS(G588))*SIN(RADIANS(E583))+COS(RADIANS(G588))*COS(RADIANS(E583))*COS(RADIANS(AF573))))</f>
        <v>#DIV/0!</v>
      </c>
      <c r="AG588" t="e">
        <f>IF(DEGREES(ACOS(SIN(RADIANS(G588))*SIN(RADIANS(E583))+COS(RADIANS(G588))*COS(RADIANS(E583))*COS(RADIANS(AG573))))&gt;90,0,$F$4*$F$5/E582^2*(SIN(RADIANS(G588))*SIN(RADIANS(E583))+COS(RADIANS(G588))*COS(RADIANS(E583))*COS(RADIANS(AG573))))</f>
        <v>#DIV/0!</v>
      </c>
      <c r="AH588" t="e">
        <f>IF(DEGREES(ACOS(SIN(RADIANS(G588))*SIN(RADIANS(E583))+COS(RADIANS(G588))*COS(RADIANS(E583))*COS(RADIANS(AH573))))&gt;90,0,$F$4*$F$5/E582^2*(SIN(RADIANS(G588))*SIN(RADIANS(E583))+COS(RADIANS(G588))*COS(RADIANS(E583))*COS(RADIANS(AH573))))</f>
        <v>#DIV/0!</v>
      </c>
      <c r="AI588" t="e">
        <f>IF(DEGREES(ACOS(SIN(RADIANS(G588))*SIN(RADIANS(E583))+COS(RADIANS(G588))*COS(RADIANS(E583))*COS(RADIANS(AI573))))&gt;90,0,$F$4*$F$5/E582^2*(SIN(RADIANS(G588))*SIN(RADIANS(E583))+COS(RADIANS(G588))*COS(RADIANS(E583))*COS(RADIANS(AI573))))</f>
        <v>#DIV/0!</v>
      </c>
      <c r="AJ588" t="e">
        <f>IF(DEGREES(ACOS(SIN(RADIANS(G588))*SIN(RADIANS(E583))+COS(RADIANS(G588))*COS(RADIANS(E583))*COS(RADIANS(AJ573))))&gt;90,0,$F$4*$F$5/E582^2*(SIN(RADIANS(G588))*SIN(RADIANS(E583))+COS(RADIANS(G588))*COS(RADIANS(E583))*COS(RADIANS(AJ573))))</f>
        <v>#DIV/0!</v>
      </c>
      <c r="AK588">
        <f>IF(DEGREES(ACOS(SIN(RADIANS(G588))*SIN(RADIANS(E583))+COS(RADIANS(G588))*COS(RADIANS(E583))*COS(RADIANS(AK573))))&gt;90,0,$F$4*$F$5/E582^2*(SIN(RADIANS(G588))*SIN(RADIANS(E583))+COS(RADIANS(G588))*COS(RADIANS(E583))*COS(RADIANS(AK573))))</f>
        <v>0</v>
      </c>
      <c r="AL588">
        <f>IF(DEGREES(ACOS(SIN(RADIANS(G588))*SIN(RADIANS(E583))+COS(RADIANS(G588))*COS(RADIANS(E583))*COS(RADIANS(AL573))))&gt;90,0,$F$4*$F$5/E582^2*(SIN(RADIANS(G588))*SIN(RADIANS(E583))+COS(RADIANS(G588))*COS(RADIANS(E583))*COS(RADIANS(AL573))))</f>
        <v>0</v>
      </c>
      <c r="AM588">
        <f>IF(DEGREES(ACOS(SIN(RADIANS(G588))*SIN(RADIANS(E583))+COS(RADIANS(G588))*COS(RADIANS(E583))*COS(RADIANS(AM573))))&gt;90,0,$F$4*$F$5/E582^2*(SIN(RADIANS(G588))*SIN(RADIANS(E583))+COS(RADIANS(G588))*COS(RADIANS(E583))*COS(RADIANS(AM573))))</f>
        <v>0</v>
      </c>
      <c r="AN588">
        <f>IF(DEGREES(ACOS(SIN(RADIANS(G588))*SIN(RADIANS(E583))+COS(RADIANS(G588))*COS(RADIANS(E583))*COS(RADIANS(AN573))))&gt;90,0,$F$4*$F$5/E582^2*(SIN(RADIANS(G588))*SIN(RADIANS(E583))+COS(RADIANS(G588))*COS(RADIANS(E583))*COS(RADIANS(AN573))))</f>
        <v>0</v>
      </c>
      <c r="AO588">
        <f>IF(DEGREES(ACOS(SIN(RADIANS(G588))*SIN(RADIANS(E583))+COS(RADIANS(G588))*COS(RADIANS(E583))*COS(RADIANS(AO573))))&gt;90,0,$F$4*$F$5/E582^2*(SIN(RADIANS(G588))*SIN(RADIANS(E583))+COS(RADIANS(G588))*COS(RADIANS(E583))*COS(RADIANS(AO573))))</f>
        <v>0</v>
      </c>
      <c r="AP588">
        <f>IF(DEGREES(ACOS(SIN(RADIANS(G588))*SIN(RADIANS(E583))+COS(RADIANS(G588))*COS(RADIANS(E583))*COS(RADIANS(AP573))))&gt;90,0,$F$4*$F$5/E582^2*(SIN(RADIANS(G588))*SIN(RADIANS(E583))+COS(RADIANS(G588))*COS(RADIANS(E583))*COS(RADIANS(AP573))))</f>
        <v>0</v>
      </c>
      <c r="AQ588">
        <f>IF(DEGREES(ACOS(SIN(RADIANS(G588))*SIN(RADIANS(E583))+COS(RADIANS(G588))*COS(RADIANS(E583))*COS(RADIANS(AQ573))))&gt;90,0,$F$4*$F$5/E582^2*(SIN(RADIANS(G588))*SIN(RADIANS(E583))+COS(RADIANS(G588))*COS(RADIANS(E583))*COS(RADIANS(AQ573))))</f>
        <v>0</v>
      </c>
      <c r="AR588">
        <f>IF(DEGREES(ACOS(SIN(RADIANS(G588))*SIN(RADIANS(E583))+COS(RADIANS(G588))*COS(RADIANS(E583))*COS(RADIANS(AR573))))&gt;90,0,$F$4*$F$5/E582^2*(SIN(RADIANS(G588))*SIN(RADIANS(E583))+COS(RADIANS(G588))*COS(RADIANS(E583))*COS(RADIANS(AR573))))</f>
        <v>0</v>
      </c>
    </row>
    <row r="589" spans="2:44" x14ac:dyDescent="0.5">
      <c r="G589">
        <v>-50</v>
      </c>
      <c r="I589">
        <f>IF(DEGREES(ACOS(SIN(RADIANS(G589))*SIN(RADIANS(E583))+COS(RADIANS(G589))*COS(RADIANS(E583))*COS(RADIANS(I573))))&gt;90,0,$F$4*$F$5/E582^2*(SIN(RADIANS(G589))*SIN(RADIANS(E583))+COS(RADIANS(G589))*COS(RADIANS(E583))*COS(RADIANS(I573))))</f>
        <v>0</v>
      </c>
      <c r="J589">
        <f>IF(DEGREES(ACOS(SIN(RADIANS(G589))*SIN(RADIANS(E583))+COS(RADIANS(G589))*COS(RADIANS(E583))*COS(RADIANS(J573))))&gt;90,0,$F$4*$F$5/E582^2*(SIN(RADIANS(G589))*SIN(RADIANS(E583))+COS(RADIANS(G589))*COS(RADIANS(E583))*COS(RADIANS(J573))))</f>
        <v>0</v>
      </c>
      <c r="K589">
        <f>IF(DEGREES(ACOS(SIN(RADIANS(G589))*SIN(RADIANS(E583))+COS(RADIANS(G589))*COS(RADIANS(E583))*COS(RADIANS(K573))))&gt;90,0,$F$4*$F$5/E582^2*(SIN(RADIANS(G589))*SIN(RADIANS(E583))+COS(RADIANS(G589))*COS(RADIANS(E583))*COS(RADIANS(K573))))</f>
        <v>0</v>
      </c>
      <c r="L589">
        <f>IF(DEGREES(ACOS(SIN(RADIANS(G589))*SIN(RADIANS(E583))+COS(RADIANS(G589))*COS(RADIANS(E583))*COS(RADIANS(L573))))&gt;90,0,$F$4*$F$5/E582^2*(SIN(RADIANS(G589))*SIN(RADIANS(E583))+COS(RADIANS(G589))*COS(RADIANS(E583))*COS(RADIANS(L573))))</f>
        <v>0</v>
      </c>
      <c r="M589">
        <f>IF(DEGREES(ACOS(SIN(RADIANS(G589))*SIN(RADIANS(E583))+COS(RADIANS(G589))*COS(RADIANS(E583))*COS(RADIANS(M573))))&gt;90,0,$F$4*$F$5/E582^2*(SIN(RADIANS(G589))*SIN(RADIANS(E583))+COS(RADIANS(G589))*COS(RADIANS(E583))*COS(RADIANS(M573))))</f>
        <v>0</v>
      </c>
      <c r="N589">
        <f>IF(DEGREES(ACOS(SIN(RADIANS(G589))*SIN(RADIANS(E583))+COS(RADIANS(G589))*COS(RADIANS(E583))*COS(RADIANS(N573))))&gt;90,0,$F$4*$F$5/E582^2*(SIN(RADIANS(G589))*SIN(RADIANS(E583))+COS(RADIANS(G589))*COS(RADIANS(E583))*COS(RADIANS(N573))))</f>
        <v>0</v>
      </c>
      <c r="O589">
        <f>IF(DEGREES(ACOS(SIN(RADIANS(G589))*SIN(RADIANS(E583))+COS(RADIANS(G589))*COS(RADIANS(E583))*COS(RADIANS(O573))))&gt;90,0,$F$4*$F$5/E582^2*(SIN(RADIANS(G589))*SIN(RADIANS(E583))+COS(RADIANS(G589))*COS(RADIANS(E583))*COS(RADIANS(O573))))</f>
        <v>0</v>
      </c>
      <c r="P589">
        <f>IF(DEGREES(ACOS(SIN(RADIANS(G589))*SIN(RADIANS(E583))+COS(RADIANS(G589))*COS(RADIANS(E583))*COS(RADIANS(P573))))&gt;90,0,$F$4*$F$5/E582^2*(SIN(RADIANS(G589))*SIN(RADIANS(E583))+COS(RADIANS(G589))*COS(RADIANS(E583))*COS(RADIANS(P573))))</f>
        <v>0</v>
      </c>
      <c r="Q589">
        <f>IF(DEGREES(ACOS(SIN(RADIANS(G589))*SIN(RADIANS(E583))+COS(RADIANS(G589))*COS(RADIANS(E583))*COS(RADIANS(Q573))))&gt;90,0,$F$4*$F$5/E582^2*(SIN(RADIANS(G589))*SIN(RADIANS(E583))+COS(RADIANS(G589))*COS(RADIANS(E583))*COS(RADIANS(Q573))))</f>
        <v>0</v>
      </c>
      <c r="R589" t="e">
        <f>IF(DEGREES(ACOS(SIN(RADIANS(G589))*SIN(RADIANS(E583))+COS(RADIANS(G589))*COS(RADIANS(E583))*COS(RADIANS(R573))))&gt;90,0,$F$4*$F$5/E582^2*(SIN(RADIANS(G589))*SIN(RADIANS(E583))+COS(RADIANS(G589))*COS(RADIANS(E583))*COS(RADIANS(R573))))</f>
        <v>#DIV/0!</v>
      </c>
      <c r="S589" t="e">
        <f>IF(DEGREES(ACOS(SIN(RADIANS(G589))*SIN(RADIANS(E583))+COS(RADIANS(G589))*COS(RADIANS(E583))*COS(RADIANS(S573))))&gt;90,0,$F$4*$F$5/E582^2*(SIN(RADIANS(G589))*SIN(RADIANS(E583))+COS(RADIANS(G589))*COS(RADIANS(E583))*COS(RADIANS(S573))))</f>
        <v>#DIV/0!</v>
      </c>
      <c r="T589" t="e">
        <f>IF(DEGREES(ACOS(SIN(RADIANS(G589))*SIN(RADIANS(E583))+COS(RADIANS(G589))*COS(RADIANS(E583))*COS(RADIANS(T573))))&gt;90,0,$F$4*$F$5/E582^2*(SIN(RADIANS(G589))*SIN(RADIANS(E583))+COS(RADIANS(G589))*COS(RADIANS(E583))*COS(RADIANS(T573))))</f>
        <v>#DIV/0!</v>
      </c>
      <c r="U589" t="e">
        <f>IF(DEGREES(ACOS(SIN(RADIANS(G589))*SIN(RADIANS(E583))+COS(RADIANS(G589))*COS(RADIANS(E583))*COS(RADIANS(U573))))&gt;90,0,$F$4*$F$5/E582^2*(SIN(RADIANS(G589))*SIN(RADIANS(E583))+COS(RADIANS(G589))*COS(RADIANS(E583))*COS(RADIANS(U573))))</f>
        <v>#DIV/0!</v>
      </c>
      <c r="V589" t="e">
        <f>IF(DEGREES(ACOS(SIN(RADIANS(G589))*SIN(RADIANS(E583))+COS(RADIANS(G589))*COS(RADIANS(E583))*COS(RADIANS(V573))))&gt;90,0,$F$4*$F$5/E582^2*(SIN(RADIANS(G589))*SIN(RADIANS(E583))+COS(RADIANS(G589))*COS(RADIANS(E583))*COS(RADIANS(V573))))</f>
        <v>#DIV/0!</v>
      </c>
      <c r="W589" t="e">
        <f>IF(DEGREES(ACOS(SIN(RADIANS(G589))*SIN(RADIANS(E583))+COS(RADIANS(G589))*COS(RADIANS(E583))*COS(RADIANS(W573))))&gt;90,0,$F$4*$F$5/E582^2*(SIN(RADIANS(G589))*SIN(RADIANS(E583))+COS(RADIANS(G589))*COS(RADIANS(E583))*COS(RADIANS(W573))))</f>
        <v>#DIV/0!</v>
      </c>
      <c r="X589" t="e">
        <f>IF(DEGREES(ACOS(SIN(RADIANS(G589))*SIN(RADIANS(E583))+COS(RADIANS(G589))*COS(RADIANS(E583))*COS(RADIANS(X573))))&gt;90,0,$F$4*$F$5/E582^2*(SIN(RADIANS(G589))*SIN(RADIANS(E583))+COS(RADIANS(G589))*COS(RADIANS(E583))*COS(RADIANS(X573))))</f>
        <v>#DIV/0!</v>
      </c>
      <c r="Y589" t="e">
        <f>IF(DEGREES(ACOS(SIN(RADIANS(G589))*SIN(RADIANS(E583))+COS(RADIANS(G589))*COS(RADIANS(E583))*COS(RADIANS(Y573))))&gt;90,0,$F$4*$F$5/E582^2*(SIN(RADIANS(G589))*SIN(RADIANS(E583))+COS(RADIANS(G589))*COS(RADIANS(E583))*COS(RADIANS(Y573))))</f>
        <v>#DIV/0!</v>
      </c>
      <c r="Z589" t="e">
        <f>IF(DEGREES(ACOS(SIN(RADIANS(G589))*SIN(RADIANS(E583))+COS(RADIANS(G589))*COS(RADIANS(E583))*COS(RADIANS(Z573))))&gt;90,0,$F$4*$F$5/E582^2*(SIN(RADIANS(G589))*SIN(RADIANS(E583))+COS(RADIANS(G589))*COS(RADIANS(E583))*COS(RADIANS(Z573))))</f>
        <v>#DIV/0!</v>
      </c>
      <c r="AA589" t="e">
        <f>IF(DEGREES(ACOS(SIN(RADIANS(G589))*SIN(RADIANS(E583))+COS(RADIANS(G589))*COS(RADIANS(E583))*COS(RADIANS(AA573))))&gt;90,0,$F$4*$F$5/E582^2*(SIN(RADIANS(G589))*SIN(RADIANS(E583))+COS(RADIANS(G589))*COS(RADIANS(E583))*COS(RADIANS(AA573))))</f>
        <v>#DIV/0!</v>
      </c>
      <c r="AB589" t="e">
        <f>IF(DEGREES(ACOS(SIN(RADIANS(G589))*SIN(RADIANS(E583))+COS(RADIANS(G589))*COS(RADIANS(E583))*COS(RADIANS(AB573))))&gt;90,0,$F$4*$F$5/E582^2*(SIN(RADIANS(G589))*SIN(RADIANS(E583))+COS(RADIANS(G589))*COS(RADIANS(E583))*COS(RADIANS(AB573))))</f>
        <v>#DIV/0!</v>
      </c>
      <c r="AC589" t="e">
        <f>IF(DEGREES(ACOS(SIN(RADIANS(G589))*SIN(RADIANS(E583))+COS(RADIANS(G589))*COS(RADIANS(E583))*COS(RADIANS(AC573))))&gt;90,0,$F$4*$F$5/E582^2*(SIN(RADIANS(G589))*SIN(RADIANS(E583))+COS(RADIANS(G589))*COS(RADIANS(E583))*COS(RADIANS(AC573))))</f>
        <v>#DIV/0!</v>
      </c>
      <c r="AD589" t="e">
        <f>IF(DEGREES(ACOS(SIN(RADIANS(G589))*SIN(RADIANS(E583))+COS(RADIANS(G589))*COS(RADIANS(E583))*COS(RADIANS(AD573))))&gt;90,0,$F$4*$F$5/E582^2*(SIN(RADIANS(G589))*SIN(RADIANS(E583))+COS(RADIANS(G589))*COS(RADIANS(E583))*COS(RADIANS(AD573))))</f>
        <v>#DIV/0!</v>
      </c>
      <c r="AE589" t="e">
        <f>IF(DEGREES(ACOS(SIN(RADIANS(G589))*SIN(RADIANS(E583))+COS(RADIANS(G589))*COS(RADIANS(E583))*COS(RADIANS(AE573))))&gt;90,0,$F$4*$F$5/E582^2*(SIN(RADIANS(G589))*SIN(RADIANS(E583))+COS(RADIANS(G589))*COS(RADIANS(E583))*COS(RADIANS(AE573))))</f>
        <v>#DIV/0!</v>
      </c>
      <c r="AF589" t="e">
        <f>IF(DEGREES(ACOS(SIN(RADIANS(G589))*SIN(RADIANS(E583))+COS(RADIANS(G589))*COS(RADIANS(E583))*COS(RADIANS(AF573))))&gt;90,0,$F$4*$F$5/E582^2*(SIN(RADIANS(G589))*SIN(RADIANS(E583))+COS(RADIANS(G589))*COS(RADIANS(E583))*COS(RADIANS(AF573))))</f>
        <v>#DIV/0!</v>
      </c>
      <c r="AG589" t="e">
        <f>IF(DEGREES(ACOS(SIN(RADIANS(G589))*SIN(RADIANS(E583))+COS(RADIANS(G589))*COS(RADIANS(E583))*COS(RADIANS(AG573))))&gt;90,0,$F$4*$F$5/E582^2*(SIN(RADIANS(G589))*SIN(RADIANS(E583))+COS(RADIANS(G589))*COS(RADIANS(E583))*COS(RADIANS(AG573))))</f>
        <v>#DIV/0!</v>
      </c>
      <c r="AH589" t="e">
        <f>IF(DEGREES(ACOS(SIN(RADIANS(G589))*SIN(RADIANS(E583))+COS(RADIANS(G589))*COS(RADIANS(E583))*COS(RADIANS(AH573))))&gt;90,0,$F$4*$F$5/E582^2*(SIN(RADIANS(G589))*SIN(RADIANS(E583))+COS(RADIANS(G589))*COS(RADIANS(E583))*COS(RADIANS(AH573))))</f>
        <v>#DIV/0!</v>
      </c>
      <c r="AI589" t="e">
        <f>IF(DEGREES(ACOS(SIN(RADIANS(G589))*SIN(RADIANS(E583))+COS(RADIANS(G589))*COS(RADIANS(E583))*COS(RADIANS(AI573))))&gt;90,0,$F$4*$F$5/E582^2*(SIN(RADIANS(G589))*SIN(RADIANS(E583))+COS(RADIANS(G589))*COS(RADIANS(E583))*COS(RADIANS(AI573))))</f>
        <v>#DIV/0!</v>
      </c>
      <c r="AJ589" t="e">
        <f>IF(DEGREES(ACOS(SIN(RADIANS(G589))*SIN(RADIANS(E583))+COS(RADIANS(G589))*COS(RADIANS(E583))*COS(RADIANS(AJ573))))&gt;90,0,$F$4*$F$5/E582^2*(SIN(RADIANS(G589))*SIN(RADIANS(E583))+COS(RADIANS(G589))*COS(RADIANS(E583))*COS(RADIANS(AJ573))))</f>
        <v>#DIV/0!</v>
      </c>
      <c r="AK589">
        <f>IF(DEGREES(ACOS(SIN(RADIANS(G589))*SIN(RADIANS(E583))+COS(RADIANS(G589))*COS(RADIANS(E583))*COS(RADIANS(AK573))))&gt;90,0,$F$4*$F$5/E582^2*(SIN(RADIANS(G589))*SIN(RADIANS(E583))+COS(RADIANS(G589))*COS(RADIANS(E583))*COS(RADIANS(AK573))))</f>
        <v>0</v>
      </c>
      <c r="AL589">
        <f>IF(DEGREES(ACOS(SIN(RADIANS(G589))*SIN(RADIANS(E583))+COS(RADIANS(G589))*COS(RADIANS(E583))*COS(RADIANS(AL573))))&gt;90,0,$F$4*$F$5/E582^2*(SIN(RADIANS(G589))*SIN(RADIANS(E583))+COS(RADIANS(G589))*COS(RADIANS(E583))*COS(RADIANS(AL573))))</f>
        <v>0</v>
      </c>
      <c r="AM589">
        <f>IF(DEGREES(ACOS(SIN(RADIANS(G589))*SIN(RADIANS(E583))+COS(RADIANS(G589))*COS(RADIANS(E583))*COS(RADIANS(AM573))))&gt;90,0,$F$4*$F$5/E582^2*(SIN(RADIANS(G589))*SIN(RADIANS(E583))+COS(RADIANS(G589))*COS(RADIANS(E583))*COS(RADIANS(AM573))))</f>
        <v>0</v>
      </c>
      <c r="AN589">
        <f>IF(DEGREES(ACOS(SIN(RADIANS(G589))*SIN(RADIANS(E583))+COS(RADIANS(G589))*COS(RADIANS(E583))*COS(RADIANS(AN573))))&gt;90,0,$F$4*$F$5/E582^2*(SIN(RADIANS(G589))*SIN(RADIANS(E583))+COS(RADIANS(G589))*COS(RADIANS(E583))*COS(RADIANS(AN573))))</f>
        <v>0</v>
      </c>
      <c r="AO589">
        <f>IF(DEGREES(ACOS(SIN(RADIANS(G589))*SIN(RADIANS(E583))+COS(RADIANS(G589))*COS(RADIANS(E583))*COS(RADIANS(AO573))))&gt;90,0,$F$4*$F$5/E582^2*(SIN(RADIANS(G589))*SIN(RADIANS(E583))+COS(RADIANS(G589))*COS(RADIANS(E583))*COS(RADIANS(AO573))))</f>
        <v>0</v>
      </c>
      <c r="AP589">
        <f>IF(DEGREES(ACOS(SIN(RADIANS(G589))*SIN(RADIANS(E583))+COS(RADIANS(G589))*COS(RADIANS(E583))*COS(RADIANS(AP573))))&gt;90,0,$F$4*$F$5/E582^2*(SIN(RADIANS(G589))*SIN(RADIANS(E583))+COS(RADIANS(G589))*COS(RADIANS(E583))*COS(RADIANS(AP573))))</f>
        <v>0</v>
      </c>
      <c r="AQ589">
        <f>IF(DEGREES(ACOS(SIN(RADIANS(G589))*SIN(RADIANS(E583))+COS(RADIANS(G589))*COS(RADIANS(E583))*COS(RADIANS(AQ573))))&gt;90,0,$F$4*$F$5/E582^2*(SIN(RADIANS(G589))*SIN(RADIANS(E583))+COS(RADIANS(G589))*COS(RADIANS(E583))*COS(RADIANS(AQ573))))</f>
        <v>0</v>
      </c>
      <c r="AR589">
        <f>IF(DEGREES(ACOS(SIN(RADIANS(G589))*SIN(RADIANS(E583))+COS(RADIANS(G589))*COS(RADIANS(E583))*COS(RADIANS(AR573))))&gt;90,0,$F$4*$F$5/E582^2*(SIN(RADIANS(G589))*SIN(RADIANS(E583))+COS(RADIANS(G589))*COS(RADIANS(E583))*COS(RADIANS(AR573))))</f>
        <v>0</v>
      </c>
    </row>
    <row r="590" spans="2:44" x14ac:dyDescent="0.5">
      <c r="G590">
        <v>-60</v>
      </c>
      <c r="I590">
        <f>IF(DEGREES(ACOS(SIN(RADIANS(G590))*SIN(RADIANS(E583))+COS(RADIANS(G590))*COS(RADIANS(E583))*COS(RADIANS(I573))))&gt;90,0,$F$4*$F$5/E582^2*(SIN(RADIANS(G590))*SIN(RADIANS(E583))+COS(RADIANS(G590))*COS(RADIANS(E583))*COS(RADIANS(I573))))</f>
        <v>0</v>
      </c>
      <c r="J590">
        <f>IF(DEGREES(ACOS(SIN(RADIANS(G590))*SIN(RADIANS(E583))+COS(RADIANS(G590))*COS(RADIANS(E583))*COS(RADIANS(J573))))&gt;90,0,$F$4*$F$5/E582^2*(SIN(RADIANS(G590))*SIN(RADIANS(E583))+COS(RADIANS(G590))*COS(RADIANS(E583))*COS(RADIANS(J573))))</f>
        <v>0</v>
      </c>
      <c r="K590">
        <f>IF(DEGREES(ACOS(SIN(RADIANS(G590))*SIN(RADIANS(E583))+COS(RADIANS(G590))*COS(RADIANS(E583))*COS(RADIANS(K573))))&gt;90,0,$F$4*$F$5/E582^2*(SIN(RADIANS(G590))*SIN(RADIANS(E583))+COS(RADIANS(G590))*COS(RADIANS(E583))*COS(RADIANS(K573))))</f>
        <v>0</v>
      </c>
      <c r="L590">
        <f>IF(DEGREES(ACOS(SIN(RADIANS(G590))*SIN(RADIANS(E583))+COS(RADIANS(G590))*COS(RADIANS(E583))*COS(RADIANS(L573))))&gt;90,0,$F$4*$F$5/E582^2*(SIN(RADIANS(G590))*SIN(RADIANS(E583))+COS(RADIANS(G590))*COS(RADIANS(E583))*COS(RADIANS(L573))))</f>
        <v>0</v>
      </c>
      <c r="M590">
        <f>IF(DEGREES(ACOS(SIN(RADIANS(G590))*SIN(RADIANS(E583))+COS(RADIANS(G590))*COS(RADIANS(E583))*COS(RADIANS(M573))))&gt;90,0,$F$4*$F$5/E582^2*(SIN(RADIANS(G590))*SIN(RADIANS(E583))+COS(RADIANS(G590))*COS(RADIANS(E583))*COS(RADIANS(M573))))</f>
        <v>0</v>
      </c>
      <c r="N590">
        <f>IF(DEGREES(ACOS(SIN(RADIANS(G590))*SIN(RADIANS(E583))+COS(RADIANS(G590))*COS(RADIANS(E583))*COS(RADIANS(N573))))&gt;90,0,$F$4*$F$5/E582^2*(SIN(RADIANS(G590))*SIN(RADIANS(E583))+COS(RADIANS(G590))*COS(RADIANS(E583))*COS(RADIANS(N573))))</f>
        <v>0</v>
      </c>
      <c r="O590">
        <f>IF(DEGREES(ACOS(SIN(RADIANS(G590))*SIN(RADIANS(E583))+COS(RADIANS(G590))*COS(RADIANS(E583))*COS(RADIANS(O573))))&gt;90,0,$F$4*$F$5/E582^2*(SIN(RADIANS(G590))*SIN(RADIANS(E583))+COS(RADIANS(G590))*COS(RADIANS(E583))*COS(RADIANS(O573))))</f>
        <v>0</v>
      </c>
      <c r="P590">
        <f>IF(DEGREES(ACOS(SIN(RADIANS(G590))*SIN(RADIANS(E583))+COS(RADIANS(G590))*COS(RADIANS(E583))*COS(RADIANS(P573))))&gt;90,0,$F$4*$F$5/E582^2*(SIN(RADIANS(G590))*SIN(RADIANS(E583))+COS(RADIANS(G590))*COS(RADIANS(E583))*COS(RADIANS(P573))))</f>
        <v>0</v>
      </c>
      <c r="Q590">
        <f>IF(DEGREES(ACOS(SIN(RADIANS(G590))*SIN(RADIANS(E583))+COS(RADIANS(G590))*COS(RADIANS(E583))*COS(RADIANS(Q573))))&gt;90,0,$F$4*$F$5/E582^2*(SIN(RADIANS(G590))*SIN(RADIANS(E583))+COS(RADIANS(G590))*COS(RADIANS(E583))*COS(RADIANS(Q573))))</f>
        <v>0</v>
      </c>
      <c r="R590" t="e">
        <f>IF(DEGREES(ACOS(SIN(RADIANS(G590))*SIN(RADIANS(E583))+COS(RADIANS(G590))*COS(RADIANS(E583))*COS(RADIANS(R573))))&gt;90,0,$F$4*$F$5/E582^2*(SIN(RADIANS(G590))*SIN(RADIANS(E583))+COS(RADIANS(G590))*COS(RADIANS(E583))*COS(RADIANS(R573))))</f>
        <v>#DIV/0!</v>
      </c>
      <c r="S590" t="e">
        <f>IF(DEGREES(ACOS(SIN(RADIANS(G590))*SIN(RADIANS(E583))+COS(RADIANS(G590))*COS(RADIANS(E583))*COS(RADIANS(S573))))&gt;90,0,$F$4*$F$5/E582^2*(SIN(RADIANS(G590))*SIN(RADIANS(E583))+COS(RADIANS(G590))*COS(RADIANS(E583))*COS(RADIANS(S573))))</f>
        <v>#DIV/0!</v>
      </c>
      <c r="T590" t="e">
        <f>IF(DEGREES(ACOS(SIN(RADIANS(G590))*SIN(RADIANS(E583))+COS(RADIANS(G590))*COS(RADIANS(E583))*COS(RADIANS(T573))))&gt;90,0,$F$4*$F$5/E582^2*(SIN(RADIANS(G590))*SIN(RADIANS(E583))+COS(RADIANS(G590))*COS(RADIANS(E583))*COS(RADIANS(T573))))</f>
        <v>#DIV/0!</v>
      </c>
      <c r="U590" t="e">
        <f>IF(DEGREES(ACOS(SIN(RADIANS(G590))*SIN(RADIANS(E583))+COS(RADIANS(G590))*COS(RADIANS(E583))*COS(RADIANS(U573))))&gt;90,0,$F$4*$F$5/E582^2*(SIN(RADIANS(G590))*SIN(RADIANS(E583))+COS(RADIANS(G590))*COS(RADIANS(E583))*COS(RADIANS(U573))))</f>
        <v>#DIV/0!</v>
      </c>
      <c r="V590" t="e">
        <f>IF(DEGREES(ACOS(SIN(RADIANS(G590))*SIN(RADIANS(E583))+COS(RADIANS(G590))*COS(RADIANS(E583))*COS(RADIANS(V573))))&gt;90,0,$F$4*$F$5/E582^2*(SIN(RADIANS(G590))*SIN(RADIANS(E583))+COS(RADIANS(G590))*COS(RADIANS(E583))*COS(RADIANS(V573))))</f>
        <v>#DIV/0!</v>
      </c>
      <c r="W590" t="e">
        <f>IF(DEGREES(ACOS(SIN(RADIANS(G590))*SIN(RADIANS(E583))+COS(RADIANS(G590))*COS(RADIANS(E583))*COS(RADIANS(W573))))&gt;90,0,$F$4*$F$5/E582^2*(SIN(RADIANS(G590))*SIN(RADIANS(E583))+COS(RADIANS(G590))*COS(RADIANS(E583))*COS(RADIANS(W573))))</f>
        <v>#DIV/0!</v>
      </c>
      <c r="X590" t="e">
        <f>IF(DEGREES(ACOS(SIN(RADIANS(G590))*SIN(RADIANS(E583))+COS(RADIANS(G590))*COS(RADIANS(E583))*COS(RADIANS(X573))))&gt;90,0,$F$4*$F$5/E582^2*(SIN(RADIANS(G590))*SIN(RADIANS(E583))+COS(RADIANS(G590))*COS(RADIANS(E583))*COS(RADIANS(X573))))</f>
        <v>#DIV/0!</v>
      </c>
      <c r="Y590" t="e">
        <f>IF(DEGREES(ACOS(SIN(RADIANS(G590))*SIN(RADIANS(E583))+COS(RADIANS(G590))*COS(RADIANS(E583))*COS(RADIANS(Y573))))&gt;90,0,$F$4*$F$5/E582^2*(SIN(RADIANS(G590))*SIN(RADIANS(E583))+COS(RADIANS(G590))*COS(RADIANS(E583))*COS(RADIANS(Y573))))</f>
        <v>#DIV/0!</v>
      </c>
      <c r="Z590" t="e">
        <f>IF(DEGREES(ACOS(SIN(RADIANS(G590))*SIN(RADIANS(E583))+COS(RADIANS(G590))*COS(RADIANS(E583))*COS(RADIANS(Z573))))&gt;90,0,$F$4*$F$5/E582^2*(SIN(RADIANS(G590))*SIN(RADIANS(E583))+COS(RADIANS(G590))*COS(RADIANS(E583))*COS(RADIANS(Z573))))</f>
        <v>#DIV/0!</v>
      </c>
      <c r="AA590" t="e">
        <f>IF(DEGREES(ACOS(SIN(RADIANS(G590))*SIN(RADIANS(E583))+COS(RADIANS(G590))*COS(RADIANS(E583))*COS(RADIANS(AA573))))&gt;90,0,$F$4*$F$5/E582^2*(SIN(RADIANS(G590))*SIN(RADIANS(E583))+COS(RADIANS(G590))*COS(RADIANS(E583))*COS(RADIANS(AA573))))</f>
        <v>#DIV/0!</v>
      </c>
      <c r="AB590" t="e">
        <f>IF(DEGREES(ACOS(SIN(RADIANS(G590))*SIN(RADIANS(E583))+COS(RADIANS(G590))*COS(RADIANS(E583))*COS(RADIANS(AB573))))&gt;90,0,$F$4*$F$5/E582^2*(SIN(RADIANS(G590))*SIN(RADIANS(E583))+COS(RADIANS(G590))*COS(RADIANS(E583))*COS(RADIANS(AB573))))</f>
        <v>#DIV/0!</v>
      </c>
      <c r="AC590" t="e">
        <f>IF(DEGREES(ACOS(SIN(RADIANS(G590))*SIN(RADIANS(E583))+COS(RADIANS(G590))*COS(RADIANS(E583))*COS(RADIANS(AC573))))&gt;90,0,$F$4*$F$5/E582^2*(SIN(RADIANS(G590))*SIN(RADIANS(E583))+COS(RADIANS(G590))*COS(RADIANS(E583))*COS(RADIANS(AC573))))</f>
        <v>#DIV/0!</v>
      </c>
      <c r="AD590" t="e">
        <f>IF(DEGREES(ACOS(SIN(RADIANS(G590))*SIN(RADIANS(E583))+COS(RADIANS(G590))*COS(RADIANS(E583))*COS(RADIANS(AD573))))&gt;90,0,$F$4*$F$5/E582^2*(SIN(RADIANS(G590))*SIN(RADIANS(E583))+COS(RADIANS(G590))*COS(RADIANS(E583))*COS(RADIANS(AD573))))</f>
        <v>#DIV/0!</v>
      </c>
      <c r="AE590" t="e">
        <f>IF(DEGREES(ACOS(SIN(RADIANS(G590))*SIN(RADIANS(E583))+COS(RADIANS(G590))*COS(RADIANS(E583))*COS(RADIANS(AE573))))&gt;90,0,$F$4*$F$5/E582^2*(SIN(RADIANS(G590))*SIN(RADIANS(E583))+COS(RADIANS(G590))*COS(RADIANS(E583))*COS(RADIANS(AE573))))</f>
        <v>#DIV/0!</v>
      </c>
      <c r="AF590" t="e">
        <f>IF(DEGREES(ACOS(SIN(RADIANS(G590))*SIN(RADIANS(E583))+COS(RADIANS(G590))*COS(RADIANS(E583))*COS(RADIANS(AF573))))&gt;90,0,$F$4*$F$5/E582^2*(SIN(RADIANS(G590))*SIN(RADIANS(E583))+COS(RADIANS(G590))*COS(RADIANS(E583))*COS(RADIANS(AF573))))</f>
        <v>#DIV/0!</v>
      </c>
      <c r="AG590" t="e">
        <f>IF(DEGREES(ACOS(SIN(RADIANS(G590))*SIN(RADIANS(E583))+COS(RADIANS(G590))*COS(RADIANS(E583))*COS(RADIANS(AG573))))&gt;90,0,$F$4*$F$5/E582^2*(SIN(RADIANS(G590))*SIN(RADIANS(E583))+COS(RADIANS(G590))*COS(RADIANS(E583))*COS(RADIANS(AG573))))</f>
        <v>#DIV/0!</v>
      </c>
      <c r="AH590" t="e">
        <f>IF(DEGREES(ACOS(SIN(RADIANS(G590))*SIN(RADIANS(E583))+COS(RADIANS(G590))*COS(RADIANS(E583))*COS(RADIANS(AH573))))&gt;90,0,$F$4*$F$5/E582^2*(SIN(RADIANS(G590))*SIN(RADIANS(E583))+COS(RADIANS(G590))*COS(RADIANS(E583))*COS(RADIANS(AH573))))</f>
        <v>#DIV/0!</v>
      </c>
      <c r="AI590" t="e">
        <f>IF(DEGREES(ACOS(SIN(RADIANS(G590))*SIN(RADIANS(E583))+COS(RADIANS(G590))*COS(RADIANS(E583))*COS(RADIANS(AI573))))&gt;90,0,$F$4*$F$5/E582^2*(SIN(RADIANS(G590))*SIN(RADIANS(E583))+COS(RADIANS(G590))*COS(RADIANS(E583))*COS(RADIANS(AI573))))</f>
        <v>#DIV/0!</v>
      </c>
      <c r="AJ590" t="e">
        <f>IF(DEGREES(ACOS(SIN(RADIANS(G590))*SIN(RADIANS(E583))+COS(RADIANS(G590))*COS(RADIANS(E583))*COS(RADIANS(AJ573))))&gt;90,0,$F$4*$F$5/E582^2*(SIN(RADIANS(G590))*SIN(RADIANS(E583))+COS(RADIANS(G590))*COS(RADIANS(E583))*COS(RADIANS(AJ573))))</f>
        <v>#DIV/0!</v>
      </c>
      <c r="AK590">
        <f>IF(DEGREES(ACOS(SIN(RADIANS(G590))*SIN(RADIANS(E583))+COS(RADIANS(G590))*COS(RADIANS(E583))*COS(RADIANS(AK573))))&gt;90,0,$F$4*$F$5/E582^2*(SIN(RADIANS(G590))*SIN(RADIANS(E583))+COS(RADIANS(G590))*COS(RADIANS(E583))*COS(RADIANS(AK573))))</f>
        <v>0</v>
      </c>
      <c r="AL590">
        <f>IF(DEGREES(ACOS(SIN(RADIANS(G590))*SIN(RADIANS(E583))+COS(RADIANS(G590))*COS(RADIANS(E583))*COS(RADIANS(AL573))))&gt;90,0,$F$4*$F$5/E582^2*(SIN(RADIANS(G590))*SIN(RADIANS(E583))+COS(RADIANS(G590))*COS(RADIANS(E583))*COS(RADIANS(AL573))))</f>
        <v>0</v>
      </c>
      <c r="AM590">
        <f>IF(DEGREES(ACOS(SIN(RADIANS(G590))*SIN(RADIANS(E583))+COS(RADIANS(G590))*COS(RADIANS(E583))*COS(RADIANS(AM573))))&gt;90,0,$F$4*$F$5/E582^2*(SIN(RADIANS(G590))*SIN(RADIANS(E583))+COS(RADIANS(G590))*COS(RADIANS(E583))*COS(RADIANS(AM573))))</f>
        <v>0</v>
      </c>
      <c r="AN590">
        <f>IF(DEGREES(ACOS(SIN(RADIANS(G590))*SIN(RADIANS(E583))+COS(RADIANS(G590))*COS(RADIANS(E583))*COS(RADIANS(AN573))))&gt;90,0,$F$4*$F$5/E582^2*(SIN(RADIANS(G590))*SIN(RADIANS(E583))+COS(RADIANS(G590))*COS(RADIANS(E583))*COS(RADIANS(AN573))))</f>
        <v>0</v>
      </c>
      <c r="AO590">
        <f>IF(DEGREES(ACOS(SIN(RADIANS(G590))*SIN(RADIANS(E583))+COS(RADIANS(G590))*COS(RADIANS(E583))*COS(RADIANS(AO573))))&gt;90,0,$F$4*$F$5/E582^2*(SIN(RADIANS(G590))*SIN(RADIANS(E583))+COS(RADIANS(G590))*COS(RADIANS(E583))*COS(RADIANS(AO573))))</f>
        <v>0</v>
      </c>
      <c r="AP590">
        <f>IF(DEGREES(ACOS(SIN(RADIANS(G590))*SIN(RADIANS(E583))+COS(RADIANS(G590))*COS(RADIANS(E583))*COS(RADIANS(AP573))))&gt;90,0,$F$4*$F$5/E582^2*(SIN(RADIANS(G590))*SIN(RADIANS(E583))+COS(RADIANS(G590))*COS(RADIANS(E583))*COS(RADIANS(AP573))))</f>
        <v>0</v>
      </c>
      <c r="AQ590">
        <f>IF(DEGREES(ACOS(SIN(RADIANS(G590))*SIN(RADIANS(E583))+COS(RADIANS(G590))*COS(RADIANS(E583))*COS(RADIANS(AQ573))))&gt;90,0,$F$4*$F$5/E582^2*(SIN(RADIANS(G590))*SIN(RADIANS(E583))+COS(RADIANS(G590))*COS(RADIANS(E583))*COS(RADIANS(AQ573))))</f>
        <v>0</v>
      </c>
      <c r="AR590">
        <f>IF(DEGREES(ACOS(SIN(RADIANS(G590))*SIN(RADIANS(E583))+COS(RADIANS(G590))*COS(RADIANS(E583))*COS(RADIANS(AR573))))&gt;90,0,$F$4*$F$5/E582^2*(SIN(RADIANS(G590))*SIN(RADIANS(E583))+COS(RADIANS(G590))*COS(RADIANS(E583))*COS(RADIANS(AR573))))</f>
        <v>0</v>
      </c>
    </row>
    <row r="591" spans="2:44" x14ac:dyDescent="0.5">
      <c r="G591">
        <v>-70</v>
      </c>
      <c r="I591">
        <f>IF(DEGREES(ACOS(SIN(RADIANS(G591))*SIN(RADIANS(E583))+COS(RADIANS(G591))*COS(RADIANS(E583))*COS(RADIANS(I573))))&gt;90,0,$F$4*$F$5/E582^2*(SIN(RADIANS(G591))*SIN(RADIANS(E583))+COS(RADIANS(G591))*COS(RADIANS(E583))*COS(RADIANS(I573))))</f>
        <v>0</v>
      </c>
      <c r="J591">
        <f>IF(DEGREES(ACOS(SIN(RADIANS(G591))*SIN(RADIANS(E583))+COS(RADIANS(G591))*COS(RADIANS(E583))*COS(RADIANS(J573))))&gt;90,0,$F$4*$F$5/E582^2*(SIN(RADIANS(G591))*SIN(RADIANS(E583))+COS(RADIANS(G591))*COS(RADIANS(E583))*COS(RADIANS(J573))))</f>
        <v>0</v>
      </c>
      <c r="K591">
        <f>IF(DEGREES(ACOS(SIN(RADIANS(G591))*SIN(RADIANS(E583))+COS(RADIANS(G591))*COS(RADIANS(E583))*COS(RADIANS(K573))))&gt;90,0,$F$4*$F$5/E582^2*(SIN(RADIANS(G591))*SIN(RADIANS(E583))+COS(RADIANS(G591))*COS(RADIANS(E583))*COS(RADIANS(K573))))</f>
        <v>0</v>
      </c>
      <c r="L591">
        <f>IF(DEGREES(ACOS(SIN(RADIANS(G591))*SIN(RADIANS(E583))+COS(RADIANS(G591))*COS(RADIANS(E583))*COS(RADIANS(L573))))&gt;90,0,$F$4*$F$5/E582^2*(SIN(RADIANS(G591))*SIN(RADIANS(E583))+COS(RADIANS(G591))*COS(RADIANS(E583))*COS(RADIANS(L573))))</f>
        <v>0</v>
      </c>
      <c r="M591">
        <f>IF(DEGREES(ACOS(SIN(RADIANS(G591))*SIN(RADIANS(E583))+COS(RADIANS(G591))*COS(RADIANS(E583))*COS(RADIANS(M573))))&gt;90,0,$F$4*$F$5/E582^2*(SIN(RADIANS(G591))*SIN(RADIANS(E583))+COS(RADIANS(G591))*COS(RADIANS(E583))*COS(RADIANS(M573))))</f>
        <v>0</v>
      </c>
      <c r="N591">
        <f>IF(DEGREES(ACOS(SIN(RADIANS(G591))*SIN(RADIANS(E583))+COS(RADIANS(G591))*COS(RADIANS(E583))*COS(RADIANS(N573))))&gt;90,0,$F$4*$F$5/E582^2*(SIN(RADIANS(G591))*SIN(RADIANS(E583))+COS(RADIANS(G591))*COS(RADIANS(E583))*COS(RADIANS(N573))))</f>
        <v>0</v>
      </c>
      <c r="O591">
        <f>IF(DEGREES(ACOS(SIN(RADIANS(G591))*SIN(RADIANS(E583))+COS(RADIANS(G591))*COS(RADIANS(E583))*COS(RADIANS(O573))))&gt;90,0,$F$4*$F$5/E582^2*(SIN(RADIANS(G591))*SIN(RADIANS(E583))+COS(RADIANS(G591))*COS(RADIANS(E583))*COS(RADIANS(O573))))</f>
        <v>0</v>
      </c>
      <c r="P591">
        <f>IF(DEGREES(ACOS(SIN(RADIANS(G591))*SIN(RADIANS(E583))+COS(RADIANS(G591))*COS(RADIANS(E583))*COS(RADIANS(P573))))&gt;90,0,$F$4*$F$5/E582^2*(SIN(RADIANS(G591))*SIN(RADIANS(E583))+COS(RADIANS(G591))*COS(RADIANS(E583))*COS(RADIANS(P573))))</f>
        <v>0</v>
      </c>
      <c r="Q591">
        <f>IF(DEGREES(ACOS(SIN(RADIANS(G591))*SIN(RADIANS(E583))+COS(RADIANS(G591))*COS(RADIANS(E583))*COS(RADIANS(Q573))))&gt;90,0,$F$4*$F$5/E582^2*(SIN(RADIANS(G591))*SIN(RADIANS(E583))+COS(RADIANS(G591))*COS(RADIANS(E583))*COS(RADIANS(Q573))))</f>
        <v>0</v>
      </c>
      <c r="R591" t="e">
        <f>IF(DEGREES(ACOS(SIN(RADIANS(G591))*SIN(RADIANS(E583))+COS(RADIANS(G591))*COS(RADIANS(E583))*COS(RADIANS(R573))))&gt;90,0,$F$4*$F$5/E582^2*(SIN(RADIANS(G591))*SIN(RADIANS(E583))+COS(RADIANS(G591))*COS(RADIANS(E583))*COS(RADIANS(R573))))</f>
        <v>#DIV/0!</v>
      </c>
      <c r="S591" t="e">
        <f>IF(DEGREES(ACOS(SIN(RADIANS(G591))*SIN(RADIANS(E583))+COS(RADIANS(G591))*COS(RADIANS(E583))*COS(RADIANS(S573))))&gt;90,0,$F$4*$F$5/E582^2*(SIN(RADIANS(G591))*SIN(RADIANS(E583))+COS(RADIANS(G591))*COS(RADIANS(E583))*COS(RADIANS(S573))))</f>
        <v>#DIV/0!</v>
      </c>
      <c r="T591" t="e">
        <f>IF(DEGREES(ACOS(SIN(RADIANS(G591))*SIN(RADIANS(E583))+COS(RADIANS(G591))*COS(RADIANS(E583))*COS(RADIANS(T573))))&gt;90,0,$F$4*$F$5/E582^2*(SIN(RADIANS(G591))*SIN(RADIANS(E583))+COS(RADIANS(G591))*COS(RADIANS(E583))*COS(RADIANS(T573))))</f>
        <v>#DIV/0!</v>
      </c>
      <c r="U591" t="e">
        <f>IF(DEGREES(ACOS(SIN(RADIANS(G591))*SIN(RADIANS(E583))+COS(RADIANS(G591))*COS(RADIANS(E583))*COS(RADIANS(U573))))&gt;90,0,$F$4*$F$5/E582^2*(SIN(RADIANS(G591))*SIN(RADIANS(E583))+COS(RADIANS(G591))*COS(RADIANS(E583))*COS(RADIANS(U573))))</f>
        <v>#DIV/0!</v>
      </c>
      <c r="V591" t="e">
        <f>IF(DEGREES(ACOS(SIN(RADIANS(G591))*SIN(RADIANS(E583))+COS(RADIANS(G591))*COS(RADIANS(E583))*COS(RADIANS(V573))))&gt;90,0,$F$4*$F$5/E582^2*(SIN(RADIANS(G591))*SIN(RADIANS(E583))+COS(RADIANS(G591))*COS(RADIANS(E583))*COS(RADIANS(V573))))</f>
        <v>#DIV/0!</v>
      </c>
      <c r="W591" t="e">
        <f>IF(DEGREES(ACOS(SIN(RADIANS(G591))*SIN(RADIANS(E583))+COS(RADIANS(G591))*COS(RADIANS(E583))*COS(RADIANS(W573))))&gt;90,0,$F$4*$F$5/E582^2*(SIN(RADIANS(G591))*SIN(RADIANS(E583))+COS(RADIANS(G591))*COS(RADIANS(E583))*COS(RADIANS(W573))))</f>
        <v>#DIV/0!</v>
      </c>
      <c r="X591" t="e">
        <f>IF(DEGREES(ACOS(SIN(RADIANS(G591))*SIN(RADIANS(E583))+COS(RADIANS(G591))*COS(RADIANS(E583))*COS(RADIANS(X573))))&gt;90,0,$F$4*$F$5/E582^2*(SIN(RADIANS(G591))*SIN(RADIANS(E583))+COS(RADIANS(G591))*COS(RADIANS(E583))*COS(RADIANS(X573))))</f>
        <v>#DIV/0!</v>
      </c>
      <c r="Y591" t="e">
        <f>IF(DEGREES(ACOS(SIN(RADIANS(G591))*SIN(RADIANS(E583))+COS(RADIANS(G591))*COS(RADIANS(E583))*COS(RADIANS(Y573))))&gt;90,0,$F$4*$F$5/E582^2*(SIN(RADIANS(G591))*SIN(RADIANS(E583))+COS(RADIANS(G591))*COS(RADIANS(E583))*COS(RADIANS(Y573))))</f>
        <v>#DIV/0!</v>
      </c>
      <c r="Z591" t="e">
        <f>IF(DEGREES(ACOS(SIN(RADIANS(G591))*SIN(RADIANS(E583))+COS(RADIANS(G591))*COS(RADIANS(E583))*COS(RADIANS(Z573))))&gt;90,0,$F$4*$F$5/E582^2*(SIN(RADIANS(G591))*SIN(RADIANS(E583))+COS(RADIANS(G591))*COS(RADIANS(E583))*COS(RADIANS(Z573))))</f>
        <v>#DIV/0!</v>
      </c>
      <c r="AA591" t="e">
        <f>IF(DEGREES(ACOS(SIN(RADIANS(G591))*SIN(RADIANS(E583))+COS(RADIANS(G591))*COS(RADIANS(E583))*COS(RADIANS(AA573))))&gt;90,0,$F$4*$F$5/E582^2*(SIN(RADIANS(G591))*SIN(RADIANS(E583))+COS(RADIANS(G591))*COS(RADIANS(E583))*COS(RADIANS(AA573))))</f>
        <v>#DIV/0!</v>
      </c>
      <c r="AB591" t="e">
        <f>IF(DEGREES(ACOS(SIN(RADIANS(G591))*SIN(RADIANS(E583))+COS(RADIANS(G591))*COS(RADIANS(E583))*COS(RADIANS(AB573))))&gt;90,0,$F$4*$F$5/E582^2*(SIN(RADIANS(G591))*SIN(RADIANS(E583))+COS(RADIANS(G591))*COS(RADIANS(E583))*COS(RADIANS(AB573))))</f>
        <v>#DIV/0!</v>
      </c>
      <c r="AC591" t="e">
        <f>IF(DEGREES(ACOS(SIN(RADIANS(G591))*SIN(RADIANS(E583))+COS(RADIANS(G591))*COS(RADIANS(E583))*COS(RADIANS(AC573))))&gt;90,0,$F$4*$F$5/E582^2*(SIN(RADIANS(G591))*SIN(RADIANS(E583))+COS(RADIANS(G591))*COS(RADIANS(E583))*COS(RADIANS(AC573))))</f>
        <v>#DIV/0!</v>
      </c>
      <c r="AD591" t="e">
        <f>IF(DEGREES(ACOS(SIN(RADIANS(G591))*SIN(RADIANS(E583))+COS(RADIANS(G591))*COS(RADIANS(E583))*COS(RADIANS(AD573))))&gt;90,0,$F$4*$F$5/E582^2*(SIN(RADIANS(G591))*SIN(RADIANS(E583))+COS(RADIANS(G591))*COS(RADIANS(E583))*COS(RADIANS(AD573))))</f>
        <v>#DIV/0!</v>
      </c>
      <c r="AE591" t="e">
        <f>IF(DEGREES(ACOS(SIN(RADIANS(G591))*SIN(RADIANS(E583))+COS(RADIANS(G591))*COS(RADIANS(E583))*COS(RADIANS(AE573))))&gt;90,0,$F$4*$F$5/E582^2*(SIN(RADIANS(G591))*SIN(RADIANS(E583))+COS(RADIANS(G591))*COS(RADIANS(E583))*COS(RADIANS(AE573))))</f>
        <v>#DIV/0!</v>
      </c>
      <c r="AF591" t="e">
        <f>IF(DEGREES(ACOS(SIN(RADIANS(G591))*SIN(RADIANS(E583))+COS(RADIANS(G591))*COS(RADIANS(E583))*COS(RADIANS(AF573))))&gt;90,0,$F$4*$F$5/E582^2*(SIN(RADIANS(G591))*SIN(RADIANS(E583))+COS(RADIANS(G591))*COS(RADIANS(E583))*COS(RADIANS(AF573))))</f>
        <v>#DIV/0!</v>
      </c>
      <c r="AG591" t="e">
        <f>IF(DEGREES(ACOS(SIN(RADIANS(G591))*SIN(RADIANS(E583))+COS(RADIANS(G591))*COS(RADIANS(E583))*COS(RADIANS(AG573))))&gt;90,0,$F$4*$F$5/E582^2*(SIN(RADIANS(G591))*SIN(RADIANS(E583))+COS(RADIANS(G591))*COS(RADIANS(E583))*COS(RADIANS(AG573))))</f>
        <v>#DIV/0!</v>
      </c>
      <c r="AH591" t="e">
        <f>IF(DEGREES(ACOS(SIN(RADIANS(G591))*SIN(RADIANS(E583))+COS(RADIANS(G591))*COS(RADIANS(E583))*COS(RADIANS(AH573))))&gt;90,0,$F$4*$F$5/E582^2*(SIN(RADIANS(G591))*SIN(RADIANS(E583))+COS(RADIANS(G591))*COS(RADIANS(E583))*COS(RADIANS(AH573))))</f>
        <v>#DIV/0!</v>
      </c>
      <c r="AI591" t="e">
        <f>IF(DEGREES(ACOS(SIN(RADIANS(G591))*SIN(RADIANS(E583))+COS(RADIANS(G591))*COS(RADIANS(E583))*COS(RADIANS(AI573))))&gt;90,0,$F$4*$F$5/E582^2*(SIN(RADIANS(G591))*SIN(RADIANS(E583))+COS(RADIANS(G591))*COS(RADIANS(E583))*COS(RADIANS(AI573))))</f>
        <v>#DIV/0!</v>
      </c>
      <c r="AJ591" t="e">
        <f>IF(DEGREES(ACOS(SIN(RADIANS(G591))*SIN(RADIANS(E583))+COS(RADIANS(G591))*COS(RADIANS(E583))*COS(RADIANS(AJ573))))&gt;90,0,$F$4*$F$5/E582^2*(SIN(RADIANS(G591))*SIN(RADIANS(E583))+COS(RADIANS(G591))*COS(RADIANS(E583))*COS(RADIANS(AJ573))))</f>
        <v>#DIV/0!</v>
      </c>
      <c r="AK591">
        <f>IF(DEGREES(ACOS(SIN(RADIANS(G591))*SIN(RADIANS(E583))+COS(RADIANS(G591))*COS(RADIANS(E583))*COS(RADIANS(AK573))))&gt;90,0,$F$4*$F$5/E582^2*(SIN(RADIANS(G591))*SIN(RADIANS(E583))+COS(RADIANS(G591))*COS(RADIANS(E583))*COS(RADIANS(AK573))))</f>
        <v>0</v>
      </c>
      <c r="AL591">
        <f>IF(DEGREES(ACOS(SIN(RADIANS(G591))*SIN(RADIANS(E583))+COS(RADIANS(G591))*COS(RADIANS(E583))*COS(RADIANS(AL573))))&gt;90,0,$F$4*$F$5/E582^2*(SIN(RADIANS(G591))*SIN(RADIANS(E583))+COS(RADIANS(G591))*COS(RADIANS(E583))*COS(RADIANS(AL573))))</f>
        <v>0</v>
      </c>
      <c r="AM591">
        <f>IF(DEGREES(ACOS(SIN(RADIANS(G591))*SIN(RADIANS(E583))+COS(RADIANS(G591))*COS(RADIANS(E583))*COS(RADIANS(AM573))))&gt;90,0,$F$4*$F$5/E582^2*(SIN(RADIANS(G591))*SIN(RADIANS(E583))+COS(RADIANS(G591))*COS(RADIANS(E583))*COS(RADIANS(AM573))))</f>
        <v>0</v>
      </c>
      <c r="AN591">
        <f>IF(DEGREES(ACOS(SIN(RADIANS(G591))*SIN(RADIANS(E583))+COS(RADIANS(G591))*COS(RADIANS(E583))*COS(RADIANS(AN573))))&gt;90,0,$F$4*$F$5/E582^2*(SIN(RADIANS(G591))*SIN(RADIANS(E583))+COS(RADIANS(G591))*COS(RADIANS(E583))*COS(RADIANS(AN573))))</f>
        <v>0</v>
      </c>
      <c r="AO591">
        <f>IF(DEGREES(ACOS(SIN(RADIANS(G591))*SIN(RADIANS(E583))+COS(RADIANS(G591))*COS(RADIANS(E583))*COS(RADIANS(AO573))))&gt;90,0,$F$4*$F$5/E582^2*(SIN(RADIANS(G591))*SIN(RADIANS(E583))+COS(RADIANS(G591))*COS(RADIANS(E583))*COS(RADIANS(AO573))))</f>
        <v>0</v>
      </c>
      <c r="AP591">
        <f>IF(DEGREES(ACOS(SIN(RADIANS(G591))*SIN(RADIANS(E583))+COS(RADIANS(G591))*COS(RADIANS(E583))*COS(RADIANS(AP573))))&gt;90,0,$F$4*$F$5/E582^2*(SIN(RADIANS(G591))*SIN(RADIANS(E583))+COS(RADIANS(G591))*COS(RADIANS(E583))*COS(RADIANS(AP573))))</f>
        <v>0</v>
      </c>
      <c r="AQ591">
        <f>IF(DEGREES(ACOS(SIN(RADIANS(G591))*SIN(RADIANS(E583))+COS(RADIANS(G591))*COS(RADIANS(E583))*COS(RADIANS(AQ573))))&gt;90,0,$F$4*$F$5/E582^2*(SIN(RADIANS(G591))*SIN(RADIANS(E583))+COS(RADIANS(G591))*COS(RADIANS(E583))*COS(RADIANS(AQ573))))</f>
        <v>0</v>
      </c>
      <c r="AR591">
        <f>IF(DEGREES(ACOS(SIN(RADIANS(G591))*SIN(RADIANS(E583))+COS(RADIANS(G591))*COS(RADIANS(E583))*COS(RADIANS(AR573))))&gt;90,0,$F$4*$F$5/E582^2*(SIN(RADIANS(G591))*SIN(RADIANS(E583))+COS(RADIANS(G591))*COS(RADIANS(E583))*COS(RADIANS(AR573))))</f>
        <v>0</v>
      </c>
    </row>
    <row r="592" spans="2:44" x14ac:dyDescent="0.5">
      <c r="G592">
        <v>-80</v>
      </c>
      <c r="I592">
        <f>IF(DEGREES(ACOS(SIN(RADIANS(G592))*SIN(RADIANS(E583))+COS(RADIANS(G592))*COS(RADIANS(E583))*COS(RADIANS(I573))))&gt;90,0,$F$4*$F$5/E582^2*(SIN(RADIANS(G592))*SIN(RADIANS(E583))+COS(RADIANS(G592))*COS(RADIANS(E583))*COS(RADIANS(I573))))</f>
        <v>0</v>
      </c>
      <c r="J592">
        <f>IF(DEGREES(ACOS(SIN(RADIANS(G592))*SIN(RADIANS(E583))+COS(RADIANS(G592))*COS(RADIANS(E583))*COS(RADIANS(J573))))&gt;90,0,$F$4*$F$5/E582^2*(SIN(RADIANS(G592))*SIN(RADIANS(E583))+COS(RADIANS(G592))*COS(RADIANS(E583))*COS(RADIANS(J573))))</f>
        <v>0</v>
      </c>
      <c r="K592">
        <f>IF(DEGREES(ACOS(SIN(RADIANS(G592))*SIN(RADIANS(E583))+COS(RADIANS(G592))*COS(RADIANS(E583))*COS(RADIANS(K573))))&gt;90,0,$F$4*$F$5/E582^2*(SIN(RADIANS(G592))*SIN(RADIANS(E583))+COS(RADIANS(G592))*COS(RADIANS(E583))*COS(RADIANS(K573))))</f>
        <v>0</v>
      </c>
      <c r="L592">
        <f>IF(DEGREES(ACOS(SIN(RADIANS(G592))*SIN(RADIANS(E583))+COS(RADIANS(G592))*COS(RADIANS(E583))*COS(RADIANS(L573))))&gt;90,0,$F$4*$F$5/E582^2*(SIN(RADIANS(G592))*SIN(RADIANS(E583))+COS(RADIANS(G592))*COS(RADIANS(E583))*COS(RADIANS(L573))))</f>
        <v>0</v>
      </c>
      <c r="M592">
        <f>IF(DEGREES(ACOS(SIN(RADIANS(G592))*SIN(RADIANS(E583))+COS(RADIANS(G592))*COS(RADIANS(E583))*COS(RADIANS(M573))))&gt;90,0,$F$4*$F$5/E582^2*(SIN(RADIANS(G592))*SIN(RADIANS(E583))+COS(RADIANS(G592))*COS(RADIANS(E583))*COS(RADIANS(M573))))</f>
        <v>0</v>
      </c>
      <c r="N592">
        <f>IF(DEGREES(ACOS(SIN(RADIANS(G592))*SIN(RADIANS(E583))+COS(RADIANS(G592))*COS(RADIANS(E583))*COS(RADIANS(N573))))&gt;90,0,$F$4*$F$5/E582^2*(SIN(RADIANS(G592))*SIN(RADIANS(E583))+COS(RADIANS(G592))*COS(RADIANS(E583))*COS(RADIANS(N573))))</f>
        <v>0</v>
      </c>
      <c r="O592">
        <f>IF(DEGREES(ACOS(SIN(RADIANS(G592))*SIN(RADIANS(E583))+COS(RADIANS(G592))*COS(RADIANS(E583))*COS(RADIANS(O573))))&gt;90,0,$F$4*$F$5/E582^2*(SIN(RADIANS(G592))*SIN(RADIANS(E583))+COS(RADIANS(G592))*COS(RADIANS(E583))*COS(RADIANS(O573))))</f>
        <v>0</v>
      </c>
      <c r="P592">
        <f>IF(DEGREES(ACOS(SIN(RADIANS(G592))*SIN(RADIANS(E583))+COS(RADIANS(G592))*COS(RADIANS(E583))*COS(RADIANS(P573))))&gt;90,0,$F$4*$F$5/E582^2*(SIN(RADIANS(G592))*SIN(RADIANS(E583))+COS(RADIANS(G592))*COS(RADIANS(E583))*COS(RADIANS(P573))))</f>
        <v>0</v>
      </c>
      <c r="Q592">
        <f>IF(DEGREES(ACOS(SIN(RADIANS(G592))*SIN(RADIANS(E583))+COS(RADIANS(G592))*COS(RADIANS(E583))*COS(RADIANS(Q573))))&gt;90,0,$F$4*$F$5/E582^2*(SIN(RADIANS(G592))*SIN(RADIANS(E583))+COS(RADIANS(G592))*COS(RADIANS(E583))*COS(RADIANS(Q573))))</f>
        <v>0</v>
      </c>
      <c r="R592" t="e">
        <f>IF(DEGREES(ACOS(SIN(RADIANS(G592))*SIN(RADIANS(E583))+COS(RADIANS(G592))*COS(RADIANS(E583))*COS(RADIANS(R573))))&gt;90,0,$F$4*$F$5/E582^2*(SIN(RADIANS(G592))*SIN(RADIANS(E583))+COS(RADIANS(G592))*COS(RADIANS(E583))*COS(RADIANS(R573))))</f>
        <v>#DIV/0!</v>
      </c>
      <c r="S592" t="e">
        <f>IF(DEGREES(ACOS(SIN(RADIANS(G592))*SIN(RADIANS(E583))+COS(RADIANS(G592))*COS(RADIANS(E583))*COS(RADIANS(S573))))&gt;90,0,$F$4*$F$5/E582^2*(SIN(RADIANS(G592))*SIN(RADIANS(E583))+COS(RADIANS(G592))*COS(RADIANS(E583))*COS(RADIANS(S573))))</f>
        <v>#DIV/0!</v>
      </c>
      <c r="T592" t="e">
        <f>IF(DEGREES(ACOS(SIN(RADIANS(G592))*SIN(RADIANS(E583))+COS(RADIANS(G592))*COS(RADIANS(E583))*COS(RADIANS(T573))))&gt;90,0,$F$4*$F$5/E582^2*(SIN(RADIANS(G592))*SIN(RADIANS(E583))+COS(RADIANS(G592))*COS(RADIANS(E583))*COS(RADIANS(T573))))</f>
        <v>#DIV/0!</v>
      </c>
      <c r="U592" t="e">
        <f>IF(DEGREES(ACOS(SIN(RADIANS(G592))*SIN(RADIANS(E583))+COS(RADIANS(G592))*COS(RADIANS(E583))*COS(RADIANS(U573))))&gt;90,0,$F$4*$F$5/E582^2*(SIN(RADIANS(G592))*SIN(RADIANS(E583))+COS(RADIANS(G592))*COS(RADIANS(E583))*COS(RADIANS(U573))))</f>
        <v>#DIV/0!</v>
      </c>
      <c r="V592" t="e">
        <f>IF(DEGREES(ACOS(SIN(RADIANS(G592))*SIN(RADIANS(E583))+COS(RADIANS(G592))*COS(RADIANS(E583))*COS(RADIANS(V573))))&gt;90,0,$F$4*$F$5/E582^2*(SIN(RADIANS(G592))*SIN(RADIANS(E583))+COS(RADIANS(G592))*COS(RADIANS(E583))*COS(RADIANS(V573))))</f>
        <v>#DIV/0!</v>
      </c>
      <c r="W592" t="e">
        <f>IF(DEGREES(ACOS(SIN(RADIANS(G592))*SIN(RADIANS(E583))+COS(RADIANS(G592))*COS(RADIANS(E583))*COS(RADIANS(W573))))&gt;90,0,$F$4*$F$5/E582^2*(SIN(RADIANS(G592))*SIN(RADIANS(E583))+COS(RADIANS(G592))*COS(RADIANS(E583))*COS(RADIANS(W573))))</f>
        <v>#DIV/0!</v>
      </c>
      <c r="X592" t="e">
        <f>IF(DEGREES(ACOS(SIN(RADIANS(G592))*SIN(RADIANS(E583))+COS(RADIANS(G592))*COS(RADIANS(E583))*COS(RADIANS(X573))))&gt;90,0,$F$4*$F$5/E582^2*(SIN(RADIANS(G592))*SIN(RADIANS(E583))+COS(RADIANS(G592))*COS(RADIANS(E583))*COS(RADIANS(X573))))</f>
        <v>#DIV/0!</v>
      </c>
      <c r="Y592" t="e">
        <f>IF(DEGREES(ACOS(SIN(RADIANS(G592))*SIN(RADIANS(E583))+COS(RADIANS(G592))*COS(RADIANS(E583))*COS(RADIANS(Y573))))&gt;90,0,$F$4*$F$5/E582^2*(SIN(RADIANS(G592))*SIN(RADIANS(E583))+COS(RADIANS(G592))*COS(RADIANS(E583))*COS(RADIANS(Y573))))</f>
        <v>#DIV/0!</v>
      </c>
      <c r="Z592" t="e">
        <f>IF(DEGREES(ACOS(SIN(RADIANS(G592))*SIN(RADIANS(E583))+COS(RADIANS(G592))*COS(RADIANS(E583))*COS(RADIANS(Z573))))&gt;90,0,$F$4*$F$5/E582^2*(SIN(RADIANS(G592))*SIN(RADIANS(E583))+COS(RADIANS(G592))*COS(RADIANS(E583))*COS(RADIANS(Z573))))</f>
        <v>#DIV/0!</v>
      </c>
      <c r="AA592" t="e">
        <f>IF(DEGREES(ACOS(SIN(RADIANS(G592))*SIN(RADIANS(E583))+COS(RADIANS(G592))*COS(RADIANS(E583))*COS(RADIANS(AA573))))&gt;90,0,$F$4*$F$5/E582^2*(SIN(RADIANS(G592))*SIN(RADIANS(E583))+COS(RADIANS(G592))*COS(RADIANS(E583))*COS(RADIANS(AA573))))</f>
        <v>#DIV/0!</v>
      </c>
      <c r="AB592" t="e">
        <f>IF(DEGREES(ACOS(SIN(RADIANS(G592))*SIN(RADIANS(E583))+COS(RADIANS(G592))*COS(RADIANS(E583))*COS(RADIANS(AB573))))&gt;90,0,$F$4*$F$5/E582^2*(SIN(RADIANS(G592))*SIN(RADIANS(E583))+COS(RADIANS(G592))*COS(RADIANS(E583))*COS(RADIANS(AB573))))</f>
        <v>#DIV/0!</v>
      </c>
      <c r="AC592" t="e">
        <f>IF(DEGREES(ACOS(SIN(RADIANS(G592))*SIN(RADIANS(E583))+COS(RADIANS(G592))*COS(RADIANS(E583))*COS(RADIANS(AC573))))&gt;90,0,$F$4*$F$5/E582^2*(SIN(RADIANS(G592))*SIN(RADIANS(E583))+COS(RADIANS(G592))*COS(RADIANS(E583))*COS(RADIANS(AC573))))</f>
        <v>#DIV/0!</v>
      </c>
      <c r="AD592" t="e">
        <f>IF(DEGREES(ACOS(SIN(RADIANS(G592))*SIN(RADIANS(E583))+COS(RADIANS(G592))*COS(RADIANS(E583))*COS(RADIANS(AD573))))&gt;90,0,$F$4*$F$5/E582^2*(SIN(RADIANS(G592))*SIN(RADIANS(E583))+COS(RADIANS(G592))*COS(RADIANS(E583))*COS(RADIANS(AD573))))</f>
        <v>#DIV/0!</v>
      </c>
      <c r="AE592" t="e">
        <f>IF(DEGREES(ACOS(SIN(RADIANS(G592))*SIN(RADIANS(E583))+COS(RADIANS(G592))*COS(RADIANS(E583))*COS(RADIANS(AE573))))&gt;90,0,$F$4*$F$5/E582^2*(SIN(RADIANS(G592))*SIN(RADIANS(E583))+COS(RADIANS(G592))*COS(RADIANS(E583))*COS(RADIANS(AE573))))</f>
        <v>#DIV/0!</v>
      </c>
      <c r="AF592" t="e">
        <f>IF(DEGREES(ACOS(SIN(RADIANS(G592))*SIN(RADIANS(E583))+COS(RADIANS(G592))*COS(RADIANS(E583))*COS(RADIANS(AF573))))&gt;90,0,$F$4*$F$5/E582^2*(SIN(RADIANS(G592))*SIN(RADIANS(E583))+COS(RADIANS(G592))*COS(RADIANS(E583))*COS(RADIANS(AF573))))</f>
        <v>#DIV/0!</v>
      </c>
      <c r="AG592" t="e">
        <f>IF(DEGREES(ACOS(SIN(RADIANS(G592))*SIN(RADIANS(E583))+COS(RADIANS(G592))*COS(RADIANS(E583))*COS(RADIANS(AG573))))&gt;90,0,$F$4*$F$5/E582^2*(SIN(RADIANS(G592))*SIN(RADIANS(E583))+COS(RADIANS(G592))*COS(RADIANS(E583))*COS(RADIANS(AG573))))</f>
        <v>#DIV/0!</v>
      </c>
      <c r="AH592" t="e">
        <f>IF(DEGREES(ACOS(SIN(RADIANS(G592))*SIN(RADIANS(E583))+COS(RADIANS(G592))*COS(RADIANS(E583))*COS(RADIANS(AH573))))&gt;90,0,$F$4*$F$5/E582^2*(SIN(RADIANS(G592))*SIN(RADIANS(E583))+COS(RADIANS(G592))*COS(RADIANS(E583))*COS(RADIANS(AH573))))</f>
        <v>#DIV/0!</v>
      </c>
      <c r="AI592" t="e">
        <f>IF(DEGREES(ACOS(SIN(RADIANS(G592))*SIN(RADIANS(E583))+COS(RADIANS(G592))*COS(RADIANS(E583))*COS(RADIANS(AI573))))&gt;90,0,$F$4*$F$5/E582^2*(SIN(RADIANS(G592))*SIN(RADIANS(E583))+COS(RADIANS(G592))*COS(RADIANS(E583))*COS(RADIANS(AI573))))</f>
        <v>#DIV/0!</v>
      </c>
      <c r="AJ592" t="e">
        <f>IF(DEGREES(ACOS(SIN(RADIANS(G592))*SIN(RADIANS(E583))+COS(RADIANS(G592))*COS(RADIANS(E583))*COS(RADIANS(AJ573))))&gt;90,0,$F$4*$F$5/E582^2*(SIN(RADIANS(G592))*SIN(RADIANS(E583))+COS(RADIANS(G592))*COS(RADIANS(E583))*COS(RADIANS(AJ573))))</f>
        <v>#DIV/0!</v>
      </c>
      <c r="AK592">
        <f>IF(DEGREES(ACOS(SIN(RADIANS(G592))*SIN(RADIANS(E583))+COS(RADIANS(G592))*COS(RADIANS(E583))*COS(RADIANS(AK573))))&gt;90,0,$F$4*$F$5/E582^2*(SIN(RADIANS(G592))*SIN(RADIANS(E583))+COS(RADIANS(G592))*COS(RADIANS(E583))*COS(RADIANS(AK573))))</f>
        <v>0</v>
      </c>
      <c r="AL592">
        <f>IF(DEGREES(ACOS(SIN(RADIANS(G592))*SIN(RADIANS(E583))+COS(RADIANS(G592))*COS(RADIANS(E583))*COS(RADIANS(AL573))))&gt;90,0,$F$4*$F$5/E582^2*(SIN(RADIANS(G592))*SIN(RADIANS(E583))+COS(RADIANS(G592))*COS(RADIANS(E583))*COS(RADIANS(AL573))))</f>
        <v>0</v>
      </c>
      <c r="AM592">
        <f>IF(DEGREES(ACOS(SIN(RADIANS(G592))*SIN(RADIANS(E583))+COS(RADIANS(G592))*COS(RADIANS(E583))*COS(RADIANS(AM573))))&gt;90,0,$F$4*$F$5/E582^2*(SIN(RADIANS(G592))*SIN(RADIANS(E583))+COS(RADIANS(G592))*COS(RADIANS(E583))*COS(RADIANS(AM573))))</f>
        <v>0</v>
      </c>
      <c r="AN592">
        <f>IF(DEGREES(ACOS(SIN(RADIANS(G592))*SIN(RADIANS(E583))+COS(RADIANS(G592))*COS(RADIANS(E583))*COS(RADIANS(AN573))))&gt;90,0,$F$4*$F$5/E582^2*(SIN(RADIANS(G592))*SIN(RADIANS(E583))+COS(RADIANS(G592))*COS(RADIANS(E583))*COS(RADIANS(AN573))))</f>
        <v>0</v>
      </c>
      <c r="AO592">
        <f>IF(DEGREES(ACOS(SIN(RADIANS(G592))*SIN(RADIANS(E583))+COS(RADIANS(G592))*COS(RADIANS(E583))*COS(RADIANS(AO573))))&gt;90,0,$F$4*$F$5/E582^2*(SIN(RADIANS(G592))*SIN(RADIANS(E583))+COS(RADIANS(G592))*COS(RADIANS(E583))*COS(RADIANS(AO573))))</f>
        <v>0</v>
      </c>
      <c r="AP592">
        <f>IF(DEGREES(ACOS(SIN(RADIANS(G592))*SIN(RADIANS(E583))+COS(RADIANS(G592))*COS(RADIANS(E583))*COS(RADIANS(AP573))))&gt;90,0,$F$4*$F$5/E582^2*(SIN(RADIANS(G592))*SIN(RADIANS(E583))+COS(RADIANS(G592))*COS(RADIANS(E583))*COS(RADIANS(AP573))))</f>
        <v>0</v>
      </c>
      <c r="AQ592">
        <f>IF(DEGREES(ACOS(SIN(RADIANS(G592))*SIN(RADIANS(E583))+COS(RADIANS(G592))*COS(RADIANS(E583))*COS(RADIANS(AQ573))))&gt;90,0,$F$4*$F$5/E582^2*(SIN(RADIANS(G592))*SIN(RADIANS(E583))+COS(RADIANS(G592))*COS(RADIANS(E583))*COS(RADIANS(AQ573))))</f>
        <v>0</v>
      </c>
      <c r="AR592">
        <f>IF(DEGREES(ACOS(SIN(RADIANS(G592))*SIN(RADIANS(E583))+COS(RADIANS(G592))*COS(RADIANS(E583))*COS(RADIANS(AR573))))&gt;90,0,$F$4*$F$5/E582^2*(SIN(RADIANS(G592))*SIN(RADIANS(E583))+COS(RADIANS(G592))*COS(RADIANS(E583))*COS(RADIANS(AR573))))</f>
        <v>0</v>
      </c>
    </row>
    <row r="593" spans="2:44" x14ac:dyDescent="0.5">
      <c r="G593">
        <v>-90</v>
      </c>
      <c r="I593" t="e">
        <f>IF(DEGREES(ACOS(SIN(RADIANS(G593))*SIN(RADIANS(E583))+COS(RADIANS(G593))*COS(RADIANS(E583))*COS(RADIANS(I573))))&gt;90,0,$F$4*$F$5/E582^2*(SIN(RADIANS(G593))*SIN(RADIANS(E583))+COS(RADIANS(G593))*COS(RADIANS(E583))*COS(RADIANS(I573))))</f>
        <v>#DIV/0!</v>
      </c>
      <c r="J593" t="e">
        <f>IF(DEGREES(ACOS(SIN(RADIANS(G593))*SIN(RADIANS(E583))+COS(RADIANS(G593))*COS(RADIANS(E583))*COS(RADIANS(J573))))&gt;90,0,$F$4*$F$5/E582^2*(SIN(RADIANS(G593))*SIN(RADIANS(E583))+COS(RADIANS(G593))*COS(RADIANS(E583))*COS(RADIANS(J573))))</f>
        <v>#DIV/0!</v>
      </c>
      <c r="K593" t="e">
        <f>IF(DEGREES(ACOS(SIN(RADIANS(G593))*SIN(RADIANS(E583))+COS(RADIANS(G593))*COS(RADIANS(E583))*COS(RADIANS(K573))))&gt;90,0,$F$4*$F$5/E582^2*(SIN(RADIANS(G593))*SIN(RADIANS(E583))+COS(RADIANS(G593))*COS(RADIANS(E583))*COS(RADIANS(K573))))</f>
        <v>#DIV/0!</v>
      </c>
      <c r="L593" t="e">
        <f>IF(DEGREES(ACOS(SIN(RADIANS(G593))*SIN(RADIANS(E583))+COS(RADIANS(G593))*COS(RADIANS(E583))*COS(RADIANS(L573))))&gt;90,0,$F$4*$F$5/E582^2*(SIN(RADIANS(G593))*SIN(RADIANS(E583))+COS(RADIANS(G593))*COS(RADIANS(E583))*COS(RADIANS(L573))))</f>
        <v>#DIV/0!</v>
      </c>
      <c r="M593" t="e">
        <f>IF(DEGREES(ACOS(SIN(RADIANS(G593))*SIN(RADIANS(E583))+COS(RADIANS(G593))*COS(RADIANS(E583))*COS(RADIANS(M573))))&gt;90,0,$F$4*$F$5/E582^2*(SIN(RADIANS(G593))*SIN(RADIANS(E583))+COS(RADIANS(G593))*COS(RADIANS(E583))*COS(RADIANS(M573))))</f>
        <v>#DIV/0!</v>
      </c>
      <c r="N593" t="e">
        <f>IF(DEGREES(ACOS(SIN(RADIANS(G593))*SIN(RADIANS(E583))+COS(RADIANS(G593))*COS(RADIANS(E583))*COS(RADIANS(N573))))&gt;90,0,$F$4*$F$5/E582^2*(SIN(RADIANS(G593))*SIN(RADIANS(E583))+COS(RADIANS(G593))*COS(RADIANS(E583))*COS(RADIANS(N573))))</f>
        <v>#DIV/0!</v>
      </c>
      <c r="O593" t="e">
        <f>IF(DEGREES(ACOS(SIN(RADIANS(G593))*SIN(RADIANS(E583))+COS(RADIANS(G593))*COS(RADIANS(E583))*COS(RADIANS(O573))))&gt;90,0,$F$4*$F$5/E582^2*(SIN(RADIANS(G593))*SIN(RADIANS(E583))+COS(RADIANS(G593))*COS(RADIANS(E583))*COS(RADIANS(O573))))</f>
        <v>#DIV/0!</v>
      </c>
      <c r="P593" t="e">
        <f>IF(DEGREES(ACOS(SIN(RADIANS(G593))*SIN(RADIANS(E583))+COS(RADIANS(G593))*COS(RADIANS(E583))*COS(RADIANS(P573))))&gt;90,0,$F$4*$F$5/E582^2*(SIN(RADIANS(G593))*SIN(RADIANS(E583))+COS(RADIANS(G593))*COS(RADIANS(E583))*COS(RADIANS(P573))))</f>
        <v>#DIV/0!</v>
      </c>
      <c r="Q593" t="e">
        <f>IF(DEGREES(ACOS(SIN(RADIANS(G593))*SIN(RADIANS(E583))+COS(RADIANS(G593))*COS(RADIANS(E583))*COS(RADIANS(Q573))))&gt;90,0,$F$4*$F$5/E582^2*(SIN(RADIANS(G593))*SIN(RADIANS(E583))+COS(RADIANS(G593))*COS(RADIANS(E583))*COS(RADIANS(Q573))))</f>
        <v>#DIV/0!</v>
      </c>
      <c r="R593" t="e">
        <f>IF(DEGREES(ACOS(SIN(RADIANS(G593))*SIN(RADIANS(E583))+COS(RADIANS(G593))*COS(RADIANS(E583))*COS(RADIANS(R573))))&gt;90,0,$F$4*$F$5/E582^2*(SIN(RADIANS(G593))*SIN(RADIANS(E583))+COS(RADIANS(G593))*COS(RADIANS(E583))*COS(RADIANS(R573))))</f>
        <v>#DIV/0!</v>
      </c>
      <c r="S593" t="e">
        <f>IF(DEGREES(ACOS(SIN(RADIANS(G593))*SIN(RADIANS(E583))+COS(RADIANS(G593))*COS(RADIANS(E583))*COS(RADIANS(S573))))&gt;90,0,$F$4*$F$5/E582^2*(SIN(RADIANS(G593))*SIN(RADIANS(E583))+COS(RADIANS(G593))*COS(RADIANS(E583))*COS(RADIANS(S573))))</f>
        <v>#DIV/0!</v>
      </c>
      <c r="T593" t="e">
        <f>IF(DEGREES(ACOS(SIN(RADIANS(G593))*SIN(RADIANS(E583))+COS(RADIANS(G593))*COS(RADIANS(E583))*COS(RADIANS(T573))))&gt;90,0,$F$4*$F$5/E582^2*(SIN(RADIANS(G593))*SIN(RADIANS(E583))+COS(RADIANS(G593))*COS(RADIANS(E583))*COS(RADIANS(T573))))</f>
        <v>#DIV/0!</v>
      </c>
      <c r="U593" t="e">
        <f>IF(DEGREES(ACOS(SIN(RADIANS(G593))*SIN(RADIANS(E583))+COS(RADIANS(G593))*COS(RADIANS(E583))*COS(RADIANS(U573))))&gt;90,0,$F$4*$F$5/E582^2*(SIN(RADIANS(G593))*SIN(RADIANS(E583))+COS(RADIANS(G593))*COS(RADIANS(E583))*COS(RADIANS(U573))))</f>
        <v>#DIV/0!</v>
      </c>
      <c r="V593" t="e">
        <f>IF(DEGREES(ACOS(SIN(RADIANS(G593))*SIN(RADIANS(E583))+COS(RADIANS(G593))*COS(RADIANS(E583))*COS(RADIANS(V573))))&gt;90,0,$F$4*$F$5/E582^2*(SIN(RADIANS(G593))*SIN(RADIANS(E583))+COS(RADIANS(G593))*COS(RADIANS(E583))*COS(RADIANS(V573))))</f>
        <v>#DIV/0!</v>
      </c>
      <c r="W593" t="e">
        <f>IF(DEGREES(ACOS(SIN(RADIANS(G593))*SIN(RADIANS(E583))+COS(RADIANS(G593))*COS(RADIANS(E583))*COS(RADIANS(W573))))&gt;90,0,$F$4*$F$5/E582^2*(SIN(RADIANS(G593))*SIN(RADIANS(E583))+COS(RADIANS(G593))*COS(RADIANS(E583))*COS(RADIANS(W573))))</f>
        <v>#DIV/0!</v>
      </c>
      <c r="X593" t="e">
        <f>IF(DEGREES(ACOS(SIN(RADIANS(G593))*SIN(RADIANS(E583))+COS(RADIANS(G593))*COS(RADIANS(E583))*COS(RADIANS(X573))))&gt;90,0,$F$4*$F$5/E582^2*(SIN(RADIANS(G593))*SIN(RADIANS(E583))+COS(RADIANS(G593))*COS(RADIANS(E583))*COS(RADIANS(X573))))</f>
        <v>#DIV/0!</v>
      </c>
      <c r="Y593" t="e">
        <f>IF(DEGREES(ACOS(SIN(RADIANS(G593))*SIN(RADIANS(E583))+COS(RADIANS(G593))*COS(RADIANS(E583))*COS(RADIANS(Y573))))&gt;90,0,$F$4*$F$5/E582^2*(SIN(RADIANS(G593))*SIN(RADIANS(E583))+COS(RADIANS(G593))*COS(RADIANS(E583))*COS(RADIANS(Y573))))</f>
        <v>#DIV/0!</v>
      </c>
      <c r="Z593" t="e">
        <f>IF(DEGREES(ACOS(SIN(RADIANS(G593))*SIN(RADIANS(E583))+COS(RADIANS(G593))*COS(RADIANS(E583))*COS(RADIANS(Z573))))&gt;90,0,$F$4*$F$5/E582^2*(SIN(RADIANS(G593))*SIN(RADIANS(E583))+COS(RADIANS(G593))*COS(RADIANS(E583))*COS(RADIANS(Z573))))</f>
        <v>#DIV/0!</v>
      </c>
      <c r="AA593" t="e">
        <f>IF(DEGREES(ACOS(SIN(RADIANS(G593))*SIN(RADIANS(E583))+COS(RADIANS(G593))*COS(RADIANS(E583))*COS(RADIANS(AA573))))&gt;90,0,$F$4*$F$5/E582^2*(SIN(RADIANS(G593))*SIN(RADIANS(E583))+COS(RADIANS(G593))*COS(RADIANS(E583))*COS(RADIANS(AA573))))</f>
        <v>#DIV/0!</v>
      </c>
      <c r="AB593" t="e">
        <f>IF(DEGREES(ACOS(SIN(RADIANS(G593))*SIN(RADIANS(E583))+COS(RADIANS(G593))*COS(RADIANS(E583))*COS(RADIANS(AB573))))&gt;90,0,$F$4*$F$5/E582^2*(SIN(RADIANS(G593))*SIN(RADIANS(E583))+COS(RADIANS(G593))*COS(RADIANS(E583))*COS(RADIANS(AB573))))</f>
        <v>#DIV/0!</v>
      </c>
      <c r="AC593" t="e">
        <f>IF(DEGREES(ACOS(SIN(RADIANS(G593))*SIN(RADIANS(E583))+COS(RADIANS(G593))*COS(RADIANS(E583))*COS(RADIANS(AC573))))&gt;90,0,$F$4*$F$5/E582^2*(SIN(RADIANS(G593))*SIN(RADIANS(E583))+COS(RADIANS(G593))*COS(RADIANS(E583))*COS(RADIANS(AC573))))</f>
        <v>#DIV/0!</v>
      </c>
      <c r="AD593" t="e">
        <f>IF(DEGREES(ACOS(SIN(RADIANS(G593))*SIN(RADIANS(E583))+COS(RADIANS(G593))*COS(RADIANS(E583))*COS(RADIANS(AD573))))&gt;90,0,$F$4*$F$5/E582^2*(SIN(RADIANS(G593))*SIN(RADIANS(E583))+COS(RADIANS(G593))*COS(RADIANS(E583))*COS(RADIANS(AD573))))</f>
        <v>#DIV/0!</v>
      </c>
      <c r="AE593" t="e">
        <f>IF(DEGREES(ACOS(SIN(RADIANS(G593))*SIN(RADIANS(E583))+COS(RADIANS(G593))*COS(RADIANS(E583))*COS(RADIANS(AE573))))&gt;90,0,$F$4*$F$5/E582^2*(SIN(RADIANS(G593))*SIN(RADIANS(E583))+COS(RADIANS(G593))*COS(RADIANS(E583))*COS(RADIANS(AE573))))</f>
        <v>#DIV/0!</v>
      </c>
      <c r="AF593" t="e">
        <f>IF(DEGREES(ACOS(SIN(RADIANS(G593))*SIN(RADIANS(E583))+COS(RADIANS(G593))*COS(RADIANS(E583))*COS(RADIANS(AF573))))&gt;90,0,$F$4*$F$5/E582^2*(SIN(RADIANS(G593))*SIN(RADIANS(E583))+COS(RADIANS(G593))*COS(RADIANS(E583))*COS(RADIANS(AF573))))</f>
        <v>#DIV/0!</v>
      </c>
      <c r="AG593" t="e">
        <f>IF(DEGREES(ACOS(SIN(RADIANS(G593))*SIN(RADIANS(E583))+COS(RADIANS(G593))*COS(RADIANS(E583))*COS(RADIANS(AG573))))&gt;90,0,$F$4*$F$5/E582^2*(SIN(RADIANS(G593))*SIN(RADIANS(E583))+COS(RADIANS(G593))*COS(RADIANS(E583))*COS(RADIANS(AG573))))</f>
        <v>#DIV/0!</v>
      </c>
      <c r="AH593" t="e">
        <f>IF(DEGREES(ACOS(SIN(RADIANS(G593))*SIN(RADIANS(E583))+COS(RADIANS(G593))*COS(RADIANS(E583))*COS(RADIANS(AH573))))&gt;90,0,$F$4*$F$5/E582^2*(SIN(RADIANS(G593))*SIN(RADIANS(E583))+COS(RADIANS(G593))*COS(RADIANS(E583))*COS(RADIANS(AH573))))</f>
        <v>#DIV/0!</v>
      </c>
      <c r="AI593" t="e">
        <f>IF(DEGREES(ACOS(SIN(RADIANS(G593))*SIN(RADIANS(E583))+COS(RADIANS(G593))*COS(RADIANS(E583))*COS(RADIANS(AI573))))&gt;90,0,$F$4*$F$5/E582^2*(SIN(RADIANS(G593))*SIN(RADIANS(E583))+COS(RADIANS(G593))*COS(RADIANS(E583))*COS(RADIANS(AI573))))</f>
        <v>#DIV/0!</v>
      </c>
      <c r="AJ593" t="e">
        <f>IF(DEGREES(ACOS(SIN(RADIANS(G593))*SIN(RADIANS(E583))+COS(RADIANS(G593))*COS(RADIANS(E583))*COS(RADIANS(AJ573))))&gt;90,0,$F$4*$F$5/E582^2*(SIN(RADIANS(G593))*SIN(RADIANS(E583))+COS(RADIANS(G593))*COS(RADIANS(E583))*COS(RADIANS(AJ573))))</f>
        <v>#DIV/0!</v>
      </c>
      <c r="AK593" t="e">
        <f>IF(DEGREES(ACOS(SIN(RADIANS(G593))*SIN(RADIANS(E583))+COS(RADIANS(G593))*COS(RADIANS(E583))*COS(RADIANS(AK573))))&gt;90,0,$F$4*$F$5/E582^2*(SIN(RADIANS(G593))*SIN(RADIANS(E583))+COS(RADIANS(G593))*COS(RADIANS(E583))*COS(RADIANS(AK573))))</f>
        <v>#DIV/0!</v>
      </c>
      <c r="AL593" t="e">
        <f>IF(DEGREES(ACOS(SIN(RADIANS(G593))*SIN(RADIANS(E583))+COS(RADIANS(G593))*COS(RADIANS(E583))*COS(RADIANS(AL573))))&gt;90,0,$F$4*$F$5/E582^2*(SIN(RADIANS(G593))*SIN(RADIANS(E583))+COS(RADIANS(G593))*COS(RADIANS(E583))*COS(RADIANS(AL573))))</f>
        <v>#DIV/0!</v>
      </c>
      <c r="AM593" t="e">
        <f>IF(DEGREES(ACOS(SIN(RADIANS(G593))*SIN(RADIANS(E583))+COS(RADIANS(G593))*COS(RADIANS(E583))*COS(RADIANS(AM573))))&gt;90,0,$F$4*$F$5/E582^2*(SIN(RADIANS(G593))*SIN(RADIANS(E583))+COS(RADIANS(G593))*COS(RADIANS(E583))*COS(RADIANS(AM573))))</f>
        <v>#DIV/0!</v>
      </c>
      <c r="AN593" t="e">
        <f>IF(DEGREES(ACOS(SIN(RADIANS(G593))*SIN(RADIANS(E583))+COS(RADIANS(G593))*COS(RADIANS(E583))*COS(RADIANS(AN573))))&gt;90,0,$F$4*$F$5/E582^2*(SIN(RADIANS(G593))*SIN(RADIANS(E583))+COS(RADIANS(G593))*COS(RADIANS(E583))*COS(RADIANS(AN573))))</f>
        <v>#DIV/0!</v>
      </c>
      <c r="AO593" t="e">
        <f>IF(DEGREES(ACOS(SIN(RADIANS(G593))*SIN(RADIANS(E583))+COS(RADIANS(G593))*COS(RADIANS(E583))*COS(RADIANS(AO573))))&gt;90,0,$F$4*$F$5/E582^2*(SIN(RADIANS(G593))*SIN(RADIANS(E583))+COS(RADIANS(G593))*COS(RADIANS(E583))*COS(RADIANS(AO573))))</f>
        <v>#DIV/0!</v>
      </c>
      <c r="AP593" t="e">
        <f>IF(DEGREES(ACOS(SIN(RADIANS(G593))*SIN(RADIANS(E583))+COS(RADIANS(G593))*COS(RADIANS(E583))*COS(RADIANS(AP573))))&gt;90,0,$F$4*$F$5/E582^2*(SIN(RADIANS(G593))*SIN(RADIANS(E583))+COS(RADIANS(G593))*COS(RADIANS(E583))*COS(RADIANS(AP573))))</f>
        <v>#DIV/0!</v>
      </c>
      <c r="AQ593" t="e">
        <f>IF(DEGREES(ACOS(SIN(RADIANS(G593))*SIN(RADIANS(E583))+COS(RADIANS(G593))*COS(RADIANS(E583))*COS(RADIANS(AQ573))))&gt;90,0,$F$4*$F$5/E582^2*(SIN(RADIANS(G593))*SIN(RADIANS(E583))+COS(RADIANS(G593))*COS(RADIANS(E583))*COS(RADIANS(AQ573))))</f>
        <v>#DIV/0!</v>
      </c>
      <c r="AR593" t="e">
        <f>IF(DEGREES(ACOS(SIN(RADIANS(G593))*SIN(RADIANS(E583))+COS(RADIANS(G593))*COS(RADIANS(E583))*COS(RADIANS(AR573))))&gt;90,0,$F$4*$F$5/E582^2*(SIN(RADIANS(G593))*SIN(RADIANS(E583))+COS(RADIANS(G593))*COS(RADIANS(E583))*COS(RADIANS(AR573))))</f>
        <v>#DIV/0!</v>
      </c>
    </row>
    <row r="595" spans="2:44" x14ac:dyDescent="0.5">
      <c r="H595" t="s">
        <v>769</v>
      </c>
      <c r="I595">
        <v>180</v>
      </c>
      <c r="J595">
        <v>170</v>
      </c>
      <c r="K595">
        <v>160</v>
      </c>
      <c r="L595">
        <v>150</v>
      </c>
      <c r="M595">
        <v>140</v>
      </c>
      <c r="N595">
        <v>130</v>
      </c>
      <c r="O595">
        <v>120</v>
      </c>
      <c r="P595">
        <v>110</v>
      </c>
      <c r="Q595">
        <v>100</v>
      </c>
      <c r="R595">
        <v>90</v>
      </c>
      <c r="S595">
        <v>80</v>
      </c>
      <c r="T595">
        <v>70</v>
      </c>
      <c r="U595">
        <v>60</v>
      </c>
      <c r="V595">
        <v>50</v>
      </c>
      <c r="W595">
        <v>40</v>
      </c>
      <c r="X595">
        <v>30</v>
      </c>
      <c r="Y595">
        <v>20</v>
      </c>
      <c r="Z595">
        <v>10</v>
      </c>
      <c r="AA595">
        <v>0</v>
      </c>
      <c r="AB595">
        <v>-10</v>
      </c>
      <c r="AC595">
        <v>-20</v>
      </c>
      <c r="AD595">
        <v>-30</v>
      </c>
      <c r="AE595">
        <v>-40</v>
      </c>
      <c r="AF595">
        <v>-50</v>
      </c>
      <c r="AG595">
        <v>-60</v>
      </c>
      <c r="AH595">
        <v>-70</v>
      </c>
      <c r="AI595">
        <v>-80</v>
      </c>
      <c r="AJ595">
        <v>-90</v>
      </c>
      <c r="AK595">
        <v>-100</v>
      </c>
      <c r="AL595">
        <v>-110</v>
      </c>
      <c r="AM595">
        <v>-120</v>
      </c>
      <c r="AN595">
        <v>-130</v>
      </c>
      <c r="AO595">
        <v>-140</v>
      </c>
      <c r="AP595">
        <v>-150</v>
      </c>
      <c r="AQ595">
        <v>-160</v>
      </c>
      <c r="AR595">
        <v>-170</v>
      </c>
    </row>
    <row r="596" spans="2:44" x14ac:dyDescent="0.5">
      <c r="H596" t="s">
        <v>779</v>
      </c>
      <c r="I596">
        <f>IF(ABS(I595-E608)&gt;180,IF(ABS(I595-E608)&gt;360,ABS(I595-E608)-360,360-ABS(I595-E608)),ABS(I595-E608))</f>
        <v>179.99999999999994</v>
      </c>
      <c r="J596">
        <f>IF(ABS(J595-E608)&gt;180,IF(ABS(J595-E608)&gt;360,ABS(J595-E608)-360,360-ABS(J595-E608)),ABS(J595-E608))</f>
        <v>169.99999999999994</v>
      </c>
      <c r="K596">
        <f>IF(ABS(K595-E608)&gt;180,IF(ABS(K595-E608)&gt;360,ABS(K595-E608)-360,360-ABS(K595-E608)),ABS(K595-E608))</f>
        <v>159.99999999999994</v>
      </c>
      <c r="L596">
        <f>IF(ABS(L595-E608)&gt;180,IF(ABS(L595-E608)&gt;360,ABS(L595-E608)-360,360-ABS(L595-E608)),ABS(L595-E608))</f>
        <v>149.99999999999994</v>
      </c>
      <c r="M596">
        <f>IF(ABS(M595-E608)&gt;180,IF(ABS(M595-E608)&gt;360,ABS(M595-E608)-360,360-ABS(M595-E608)),ABS(M595-E608))</f>
        <v>139.99999999999994</v>
      </c>
      <c r="N596">
        <f>IF(ABS(N595-E608)&gt;180,IF(ABS(N595-E608)&gt;360,ABS(N595-E608)-360,360-ABS(N595-E608)),ABS(N595-E608))</f>
        <v>129.99999999999994</v>
      </c>
      <c r="O596">
        <f>IF(ABS(O595-E608)&gt;180,IF(ABS(O595-E608)&gt;360,ABS(O595-E608)-360,360-ABS(O595-E608)),ABS(O595-E608))</f>
        <v>119.99999999999994</v>
      </c>
      <c r="P596">
        <f>IF(ABS(P595-E608)&gt;180,IF(ABS(P595-E608)&gt;360,ABS(P595-E608)-360,360-ABS(P595-E608)),ABS(P595-E608))</f>
        <v>109.99999999999994</v>
      </c>
      <c r="Q596">
        <f>IF(ABS(Q595-E608)&gt;180,IF(ABS(Q595-E608)&gt;360,ABS(Q595-E608)-360,360-ABS(Q595-E608)),ABS(Q595-E608))</f>
        <v>99.999999999999943</v>
      </c>
      <c r="R596">
        <f>IF(ABS(R595-E608)&gt;180,IF(ABS(R595-E608)&gt;360,ABS(R595-E608)-360,360-ABS(R595-E608)),ABS(R595-E608))</f>
        <v>89.999999999999943</v>
      </c>
      <c r="S596">
        <f>IF(ABS(S595-E608)&gt;180,IF(ABS(S595-E608)&gt;360,ABS(S595-E608)-360,360-ABS(S595-E608)),ABS(S595-E608))</f>
        <v>79.999999999999943</v>
      </c>
      <c r="T596">
        <f>IF(ABS(T595-E608)&gt;180,IF(ABS(T595-E608)&gt;360,ABS(T595-E608)-360,360-ABS(T595-E608)),ABS(T595-E608))</f>
        <v>69.999999999999943</v>
      </c>
      <c r="U596">
        <f>IF(ABS(U595-E608)&gt;180,IF(ABS(U595-E608)&gt;360,ABS(U595-E608)-360,360-ABS(U595-E608)),ABS(U595-E608))</f>
        <v>59.999999999999943</v>
      </c>
      <c r="V596">
        <f>IF(ABS(V595-E608)&gt;180,IF(ABS(V595-E608)&gt;360,ABS(V595-E608)-360,360-ABS(V595-E608)),ABS(V595-E608))</f>
        <v>49.999999999999943</v>
      </c>
      <c r="W596">
        <f>IF(ABS(W595-E608)&gt;180,IF(ABS(W595-E608)&gt;360,ABS(W595-E608)-360,360-ABS(W595-E608)),ABS(W595-E608))</f>
        <v>39.999999999999943</v>
      </c>
      <c r="X596">
        <f>IF(ABS(X595-E608)&gt;180,IF(ABS(X595-E608)&gt;360,ABS(X595-E608)-360,360-ABS(X595-E608)),ABS(X595-E608))</f>
        <v>29.999999999999943</v>
      </c>
      <c r="Y596">
        <f>IF(ABS(Y595-E608)&gt;180,IF(ABS(Y595-E608)&gt;360,ABS(Y595-E608)-360,360-ABS(Y595-E608)),ABS(Y595-E608))</f>
        <v>19.999999999999943</v>
      </c>
      <c r="Z596">
        <f>IF(ABS(Z595-E608)&gt;180,IF(ABS(Z595-E608)&gt;360,ABS(Z595-E608)-360,360-ABS(Z595-E608)),ABS(Z595-E608))</f>
        <v>9.9999999999999432</v>
      </c>
      <c r="AA596">
        <f>IF(ABS(AA595-E608)&gt;180,IF(ABS(AA595-E608)&gt;360,ABS(AA595-E608)-360,360-ABS(AA595-E608)),ABS(AA595-E608))</f>
        <v>5.6843418860808015E-14</v>
      </c>
      <c r="AB596">
        <f>IF(ABS(AB595-E608)&gt;180,IF(ABS(AB595-E608)&gt;360,ABS(AB595-E608)-360,360-ABS(AB595-E608)),ABS(AB595-E608))</f>
        <v>10.000000000000057</v>
      </c>
      <c r="AC596">
        <f>IF(ABS(AC595-E608)&gt;180,IF(ABS(AC595-E608)&gt;360,ABS(AC595-E608)-360,360-ABS(AC595-E608)),ABS(AC595-E608))</f>
        <v>20.000000000000057</v>
      </c>
      <c r="AD596">
        <f>IF(ABS(AD595-E608)&gt;180,IF(ABS(AD595-E608)&gt;360,ABS(AD595-E608)-360,360-ABS(AD595-E608)),ABS(AD595-E608))</f>
        <v>30.000000000000057</v>
      </c>
      <c r="AE596">
        <f>IF(ABS(AE595-E608)&gt;180,IF(ABS(AE595-E608)&gt;360,ABS(AE595-E608)-360,360-ABS(AE595-E608)),ABS(AE595-E608))</f>
        <v>40.000000000000057</v>
      </c>
      <c r="AF596">
        <f>IF(ABS(AF595-E608)&gt;180,IF(ABS(AF595-E608)&gt;360,ABS(AF595-E608)-360,360-ABS(AF595-E608)),ABS(AF595-E608))</f>
        <v>50.000000000000057</v>
      </c>
      <c r="AG596">
        <f>IF(ABS(AG595-E608)&gt;180,IF(ABS(AG595-E608)&gt;360,ABS(AG595-E608)-360,360-ABS(AG595-E608)),ABS(AG595-E608))</f>
        <v>60.000000000000057</v>
      </c>
      <c r="AH596">
        <f>IF(ABS(AH595-E608)&gt;180,IF(ABS(AH595-E608)&gt;360,ABS(AH595-E608)-360,360-ABS(AH595-E608)),ABS(AH595-E608))</f>
        <v>70.000000000000057</v>
      </c>
      <c r="AI596">
        <f>IF(ABS(AI595-E608)&gt;180,IF(ABS(AI595-E608)&gt;360,ABS(AI595-E608)-360,360-ABS(AI595-E608)),ABS(AI595-E608))</f>
        <v>80.000000000000057</v>
      </c>
      <c r="AJ596">
        <f>IF(ABS(AJ595-E608)&gt;180,IF(ABS(AJ595-E608)&gt;360,ABS(AJ595-E608)-360,360-ABS(AJ595-E608)),ABS(AJ595-E608))</f>
        <v>90.000000000000057</v>
      </c>
      <c r="AK596">
        <f>IF(ABS(AK595-E608)&gt;180,IF(ABS(AK595-E608)&gt;360,ABS(AK595-E608)-360,360-ABS(AK595-E608)),ABS(AK595-E608))</f>
        <v>100.00000000000006</v>
      </c>
      <c r="AL596">
        <f>IF(ABS(AL595-E608)&gt;180,IF(ABS(AL595-E608)&gt;360,ABS(AL595-E608)-360,360-ABS(AL595-E608)),ABS(AL595-E608))</f>
        <v>110.00000000000006</v>
      </c>
      <c r="AM596">
        <f>IF(ABS(AM595-E608)&gt;180,IF(ABS(AM595-E608)&gt;360,ABS(AM595-E608)-360,360-ABS(AM595-E608)),ABS(AM595-E608))</f>
        <v>120.00000000000006</v>
      </c>
      <c r="AN596">
        <f>IF(ABS(AN595-E608)&gt;180,IF(ABS(AN595-E608)&gt;360,ABS(AN595-E608)-360,360-ABS(AN595-E608)),ABS(AN595-E608))</f>
        <v>130.00000000000006</v>
      </c>
      <c r="AO596">
        <f>IF(ABS(AO595-E608)&gt;180,IF(ABS(AO595-E608)&gt;360,ABS(AO595-E608)-360,360-ABS(AO595-E608)),ABS(AO595-E608))</f>
        <v>140.00000000000006</v>
      </c>
      <c r="AP596">
        <f>IF(ABS(AP595-E608)&gt;180,IF(ABS(AP595-E608)&gt;360,ABS(AP595-E608)-360,360-ABS(AP595-E608)),ABS(AP595-E608))</f>
        <v>150.00000000000006</v>
      </c>
      <c r="AQ596">
        <f>IF(ABS(AQ595-E608)&gt;180,IF(ABS(AQ595-E608)&gt;360,ABS(AQ595-E608)-360,360-ABS(AQ595-E608)),ABS(AQ595-E608))</f>
        <v>160.00000000000006</v>
      </c>
      <c r="AR596">
        <f>IF(ABS(AR595-E608)&gt;180,IF(ABS(AR595-E608)&gt;360,ABS(AR595-E608)-360,360-ABS(AR595-E608)),ABS(AR595-E608))</f>
        <v>170.00000000000006</v>
      </c>
    </row>
    <row r="597" spans="2:44" x14ac:dyDescent="0.5">
      <c r="G597" t="s">
        <v>734</v>
      </c>
    </row>
    <row r="598" spans="2:44" x14ac:dyDescent="0.5">
      <c r="B598" t="s">
        <v>788</v>
      </c>
      <c r="E598">
        <v>240</v>
      </c>
      <c r="G598">
        <v>90</v>
      </c>
      <c r="I598" t="e">
        <f>IF(DEGREES(ACOS(SIN(RADIANS(G598))*SIN(RADIANS(E606))+COS(RADIANS(G598))*COS(RADIANS(E606))*COS(RADIANS(I596))))&gt;90,0,$F$4*$F$5/E605^2*(SIN(RADIANS(G598))*SIN(RADIANS(E606))+COS(RADIANS(G598))*COS(RADIANS(E606))*COS(RADIANS(I596))))</f>
        <v>#DIV/0!</v>
      </c>
      <c r="J598" t="e">
        <f>IF(DEGREES(ACOS(SIN(RADIANS(G598))*SIN(RADIANS(E606))+COS(RADIANS(G598))*COS(RADIANS(E606))*COS(RADIANS(J596))))&gt;90,0,$F$4*$F$5/E605^2*(SIN(RADIANS(G598))*SIN(RADIANS(E606))+COS(RADIANS(G598))*COS(RADIANS(E606))*COS(RADIANS(J596))))</f>
        <v>#DIV/0!</v>
      </c>
      <c r="K598" t="e">
        <f>IF(DEGREES(ACOS(SIN(RADIANS(G598))*SIN(RADIANS(E606))+COS(RADIANS(G598))*COS(RADIANS(E606))*COS(RADIANS(K596))))&gt;90,0,$F$4*$F$5/E605^2*(SIN(RADIANS(G598))*SIN(RADIANS(E606))+COS(RADIANS(G598))*COS(RADIANS(E606))*COS(RADIANS(K596))))</f>
        <v>#DIV/0!</v>
      </c>
      <c r="L598" t="e">
        <f>IF(DEGREES(ACOS(SIN(RADIANS(G598))*SIN(RADIANS(E606))+COS(RADIANS(G598))*COS(RADIANS(E606))*COS(RADIANS(L596))))&gt;90,0,$F$4*$F$5/E605^2*(SIN(RADIANS(G598))*SIN(RADIANS(E606))+COS(RADIANS(G598))*COS(RADIANS(E606))*COS(RADIANS(L596))))</f>
        <v>#DIV/0!</v>
      </c>
      <c r="M598" t="e">
        <f>IF(DEGREES(ACOS(SIN(RADIANS(G598))*SIN(RADIANS(E606))+COS(RADIANS(G598))*COS(RADIANS(E606))*COS(RADIANS(M596))))&gt;90,0,$F$4*$F$5/E605^2*(SIN(RADIANS(G598))*SIN(RADIANS(E606))+COS(RADIANS(G598))*COS(RADIANS(E606))*COS(RADIANS(M596))))</f>
        <v>#DIV/0!</v>
      </c>
      <c r="N598" t="e">
        <f>IF(DEGREES(ACOS(SIN(RADIANS(G598))*SIN(RADIANS(E606))+COS(RADIANS(G598))*COS(RADIANS(E606))*COS(RADIANS(N596))))&gt;90,0,$F$4*$F$5/E605^2*(SIN(RADIANS(G598))*SIN(RADIANS(E606))+COS(RADIANS(G598))*COS(RADIANS(E606))*COS(RADIANS(N596))))</f>
        <v>#DIV/0!</v>
      </c>
      <c r="O598" t="e">
        <f>IF(DEGREES(ACOS(SIN(RADIANS(G598))*SIN(RADIANS(E606))+COS(RADIANS(G598))*COS(RADIANS(E606))*COS(RADIANS(O596))))&gt;90,0,$F$4*$F$5/E605^2*(SIN(RADIANS(G598))*SIN(RADIANS(E606))+COS(RADIANS(G598))*COS(RADIANS(E606))*COS(RADIANS(O596))))</f>
        <v>#DIV/0!</v>
      </c>
      <c r="P598" t="e">
        <f>IF(DEGREES(ACOS(SIN(RADIANS(G598))*SIN(RADIANS(E606))+COS(RADIANS(G598))*COS(RADIANS(E606))*COS(RADIANS(P596))))&gt;90,0,$F$4*$F$5/E605^2*(SIN(RADIANS(G598))*SIN(RADIANS(E606))+COS(RADIANS(G598))*COS(RADIANS(E606))*COS(RADIANS(P596))))</f>
        <v>#DIV/0!</v>
      </c>
      <c r="Q598" t="e">
        <f>IF(DEGREES(ACOS(SIN(RADIANS(G598))*SIN(RADIANS(E606))+COS(RADIANS(G598))*COS(RADIANS(E606))*COS(RADIANS(Q596))))&gt;90,0,$F$4*$F$5/E605^2*(SIN(RADIANS(G598))*SIN(RADIANS(E606))+COS(RADIANS(G598))*COS(RADIANS(E606))*COS(RADIANS(Q596))))</f>
        <v>#DIV/0!</v>
      </c>
      <c r="R598" t="e">
        <f>IF(DEGREES(ACOS(SIN(RADIANS(G598))*SIN(RADIANS(E606))+COS(RADIANS(G598))*COS(RADIANS(E606))*COS(RADIANS(R596))))&gt;90,0,$F$4*$F$5/E605^2*(SIN(RADIANS(G598))*SIN(RADIANS(E606))+COS(RADIANS(G598))*COS(RADIANS(E606))*COS(RADIANS(R596))))</f>
        <v>#DIV/0!</v>
      </c>
      <c r="S598" t="e">
        <f>IF(DEGREES(ACOS(SIN(RADIANS(G598))*SIN(RADIANS(E606))+COS(RADIANS(G598))*COS(RADIANS(E606))*COS(RADIANS(S596))))&gt;90,0,$F$4*$F$5/E605^2*(SIN(RADIANS(G598))*SIN(RADIANS(E606))+COS(RADIANS(G598))*COS(RADIANS(E606))*COS(RADIANS(S596))))</f>
        <v>#DIV/0!</v>
      </c>
      <c r="T598" t="e">
        <f>IF(DEGREES(ACOS(SIN(RADIANS(G598))*SIN(RADIANS(E606))+COS(RADIANS(G598))*COS(RADIANS(E606))*COS(RADIANS(T596))))&gt;90,0,$F$4*$F$5/E605^2*(SIN(RADIANS(G598))*SIN(RADIANS(E606))+COS(RADIANS(G598))*COS(RADIANS(E606))*COS(RADIANS(T596))))</f>
        <v>#DIV/0!</v>
      </c>
      <c r="U598" t="e">
        <f>IF(DEGREES(ACOS(SIN(RADIANS(G598))*SIN(RADIANS(E606))+COS(RADIANS(G598))*COS(RADIANS(E606))*COS(RADIANS(U596))))&gt;90,0,$F$4*$F$5/E605^2*(SIN(RADIANS(G598))*SIN(RADIANS(E606))+COS(RADIANS(G598))*COS(RADIANS(E606))*COS(RADIANS(U596))))</f>
        <v>#DIV/0!</v>
      </c>
      <c r="V598" t="e">
        <f>IF(DEGREES(ACOS(SIN(RADIANS(G598))*SIN(RADIANS(E606))+COS(RADIANS(G598))*COS(RADIANS(E606))*COS(RADIANS(V596))))&gt;90,0,$F$4*$F$5/E605^2*(SIN(RADIANS(G598))*SIN(RADIANS(E606))+COS(RADIANS(G598))*COS(RADIANS(E606))*COS(RADIANS(V596))))</f>
        <v>#DIV/0!</v>
      </c>
      <c r="W598" t="e">
        <f>IF(DEGREES(ACOS(SIN(RADIANS(G598))*SIN(RADIANS(E606))+COS(RADIANS(G598))*COS(RADIANS(E606))*COS(RADIANS(W596))))&gt;90,0,$F$4*$F$5/E605^2*(SIN(RADIANS(G598))*SIN(RADIANS(E606))+COS(RADIANS(G598))*COS(RADIANS(E606))*COS(RADIANS(W596))))</f>
        <v>#DIV/0!</v>
      </c>
      <c r="X598" t="e">
        <f>IF(DEGREES(ACOS(SIN(RADIANS(G598))*SIN(RADIANS(E606))+COS(RADIANS(G598))*COS(RADIANS(E606))*COS(RADIANS(X596))))&gt;90,0,$F$4*$F$5/E605^2*(SIN(RADIANS(G598))*SIN(RADIANS(E606))+COS(RADIANS(G598))*COS(RADIANS(E606))*COS(RADIANS(X596))))</f>
        <v>#DIV/0!</v>
      </c>
      <c r="Y598" t="e">
        <f>IF(DEGREES(ACOS(SIN(RADIANS(G598))*SIN(RADIANS(E606))+COS(RADIANS(G598))*COS(RADIANS(E606))*COS(RADIANS(Y596))))&gt;90,0,$F$4*$F$5/E605^2*(SIN(RADIANS(G598))*SIN(RADIANS(E606))+COS(RADIANS(G598))*COS(RADIANS(E606))*COS(RADIANS(Y596))))</f>
        <v>#DIV/0!</v>
      </c>
      <c r="Z598" t="e">
        <f>IF(DEGREES(ACOS(SIN(RADIANS(G598))*SIN(RADIANS(E606))+COS(RADIANS(G598))*COS(RADIANS(E606))*COS(RADIANS(Z596))))&gt;90,0,$F$4*$F$5/E605^2*(SIN(RADIANS(G598))*SIN(RADIANS(E606))+COS(RADIANS(G598))*COS(RADIANS(E606))*COS(RADIANS(Z596))))</f>
        <v>#DIV/0!</v>
      </c>
      <c r="AA598" t="e">
        <f>IF(DEGREES(ACOS(SIN(RADIANS(G598))*SIN(RADIANS(E606))+COS(RADIANS(G598))*COS(RADIANS(E606))*COS(RADIANS(AA596))))&gt;90,0,$F$4*$F$5/E605^2*(SIN(RADIANS(G598))*SIN(RADIANS(E606))+COS(RADIANS(G598))*COS(RADIANS(E606))*COS(RADIANS(AA596))))</f>
        <v>#DIV/0!</v>
      </c>
      <c r="AB598" t="e">
        <f>IF(DEGREES(ACOS(SIN(RADIANS(G598))*SIN(RADIANS(E606))+COS(RADIANS(G598))*COS(RADIANS(E606))*COS(RADIANS(AB596))))&gt;90,0,$F$4*$F$5/E605^2*(SIN(RADIANS(G598))*SIN(RADIANS(E606))+COS(RADIANS(G598))*COS(RADIANS(E606))*COS(RADIANS(AB596))))</f>
        <v>#DIV/0!</v>
      </c>
      <c r="AC598" t="e">
        <f>IF(DEGREES(ACOS(SIN(RADIANS(G598))*SIN(RADIANS(E606))+COS(RADIANS(G598))*COS(RADIANS(E606))*COS(RADIANS(AC596))))&gt;90,0,$F$4*$F$5/E605^2*(SIN(RADIANS(G598))*SIN(RADIANS(E606))+COS(RADIANS(G598))*COS(RADIANS(E606))*COS(RADIANS(AC596))))</f>
        <v>#DIV/0!</v>
      </c>
      <c r="AD598" t="e">
        <f>IF(DEGREES(ACOS(SIN(RADIANS(G598))*SIN(RADIANS(E606))+COS(RADIANS(G598))*COS(RADIANS(E606))*COS(RADIANS(AD596))))&gt;90,0,$F$4*$F$5/E605^2*(SIN(RADIANS(G598))*SIN(RADIANS(E606))+COS(RADIANS(G598))*COS(RADIANS(E606))*COS(RADIANS(AD596))))</f>
        <v>#DIV/0!</v>
      </c>
      <c r="AE598" t="e">
        <f>IF(DEGREES(ACOS(SIN(RADIANS(G598))*SIN(RADIANS(E606))+COS(RADIANS(G598))*COS(RADIANS(E606))*COS(RADIANS(AE596))))&gt;90,0,$F$4*$F$5/E605^2*(SIN(RADIANS(G598))*SIN(RADIANS(E606))+COS(RADIANS(G598))*COS(RADIANS(E606))*COS(RADIANS(AE596))))</f>
        <v>#DIV/0!</v>
      </c>
      <c r="AF598" t="e">
        <f>IF(DEGREES(ACOS(SIN(RADIANS(G598))*SIN(RADIANS(E606))+COS(RADIANS(G598))*COS(RADIANS(E606))*COS(RADIANS(AF596))))&gt;90,0,$F$4*$F$5/E605^2*(SIN(RADIANS(G598))*SIN(RADIANS(E606))+COS(RADIANS(G598))*COS(RADIANS(E606))*COS(RADIANS(AF596))))</f>
        <v>#DIV/0!</v>
      </c>
      <c r="AG598" t="e">
        <f>IF(DEGREES(ACOS(SIN(RADIANS(G598))*SIN(RADIANS(E606))+COS(RADIANS(G598))*COS(RADIANS(E606))*COS(RADIANS(AG596))))&gt;90,0,$F$4*$F$5/E605^2*(SIN(RADIANS(G598))*SIN(RADIANS(E606))+COS(RADIANS(G598))*COS(RADIANS(E606))*COS(RADIANS(AG596))))</f>
        <v>#DIV/0!</v>
      </c>
      <c r="AH598" t="e">
        <f>IF(DEGREES(ACOS(SIN(RADIANS(G598))*SIN(RADIANS(E606))+COS(RADIANS(G598))*COS(RADIANS(E606))*COS(RADIANS(AH596))))&gt;90,0,$F$4*$F$5/E605^2*(SIN(RADIANS(G598))*SIN(RADIANS(E606))+COS(RADIANS(G598))*COS(RADIANS(E606))*COS(RADIANS(AH596))))</f>
        <v>#DIV/0!</v>
      </c>
      <c r="AI598" t="e">
        <f>IF(DEGREES(ACOS(SIN(RADIANS(G598))*SIN(RADIANS(E606))+COS(RADIANS(G598))*COS(RADIANS(E606))*COS(RADIANS(AI596))))&gt;90,0,$F$4*$F$5/E605^2*(SIN(RADIANS(G598))*SIN(RADIANS(E606))+COS(RADIANS(G598))*COS(RADIANS(E606))*COS(RADIANS(AI596))))</f>
        <v>#DIV/0!</v>
      </c>
      <c r="AJ598" t="e">
        <f>IF(DEGREES(ACOS(SIN(RADIANS(G598))*SIN(RADIANS(E606))+COS(RADIANS(G598))*COS(RADIANS(E606))*COS(RADIANS(AJ596))))&gt;90,0,$F$4*$F$5/E605^2*(SIN(RADIANS(G598))*SIN(RADIANS(E606))+COS(RADIANS(G598))*COS(RADIANS(E606))*COS(RADIANS(AJ596))))</f>
        <v>#DIV/0!</v>
      </c>
      <c r="AK598" t="e">
        <f>IF(DEGREES(ACOS(SIN(RADIANS(G598))*SIN(RADIANS(E606))+COS(RADIANS(G598))*COS(RADIANS(E606))*COS(RADIANS(AK596))))&gt;90,0,$F$4*$F$5/E605^2*(SIN(RADIANS(G598))*SIN(RADIANS(E606))+COS(RADIANS(G598))*COS(RADIANS(E606))*COS(RADIANS(AK596))))</f>
        <v>#DIV/0!</v>
      </c>
      <c r="AL598" t="e">
        <f>IF(DEGREES(ACOS(SIN(RADIANS(G598))*SIN(RADIANS(E606))+COS(RADIANS(G598))*COS(RADIANS(E606))*COS(RADIANS(AL596))))&gt;90,0,$F$4*$F$5/E605^2*(SIN(RADIANS(G598))*SIN(RADIANS(E606))+COS(RADIANS(G598))*COS(RADIANS(E606))*COS(RADIANS(AL596))))</f>
        <v>#DIV/0!</v>
      </c>
      <c r="AM598" t="e">
        <f>IF(DEGREES(ACOS(SIN(RADIANS(G598))*SIN(RADIANS(E606))+COS(RADIANS(G598))*COS(RADIANS(E606))*COS(RADIANS(AM596))))&gt;90,0,$F$4*$F$5/E605^2*(SIN(RADIANS(G598))*SIN(RADIANS(E606))+COS(RADIANS(G598))*COS(RADIANS(E606))*COS(RADIANS(AM596))))</f>
        <v>#DIV/0!</v>
      </c>
      <c r="AN598" t="e">
        <f>IF(DEGREES(ACOS(SIN(RADIANS(G598))*SIN(RADIANS(E606))+COS(RADIANS(G598))*COS(RADIANS(E606))*COS(RADIANS(AN596))))&gt;90,0,$F$4*$F$5/E605^2*(SIN(RADIANS(G598))*SIN(RADIANS(E606))+COS(RADIANS(G598))*COS(RADIANS(E606))*COS(RADIANS(AN596))))</f>
        <v>#DIV/0!</v>
      </c>
      <c r="AO598" t="e">
        <f>IF(DEGREES(ACOS(SIN(RADIANS(G598))*SIN(RADIANS(E606))+COS(RADIANS(G598))*COS(RADIANS(E606))*COS(RADIANS(AO596))))&gt;90,0,$F$4*$F$5/E605^2*(SIN(RADIANS(G598))*SIN(RADIANS(E606))+COS(RADIANS(G598))*COS(RADIANS(E606))*COS(RADIANS(AO596))))</f>
        <v>#DIV/0!</v>
      </c>
      <c r="AP598" t="e">
        <f>IF(DEGREES(ACOS(SIN(RADIANS(G598))*SIN(RADIANS(E606))+COS(RADIANS(G598))*COS(RADIANS(E606))*COS(RADIANS(AP596))))&gt;90,0,$F$4*$F$5/E605^2*(SIN(RADIANS(G598))*SIN(RADIANS(E606))+COS(RADIANS(G598))*COS(RADIANS(E606))*COS(RADIANS(AP596))))</f>
        <v>#DIV/0!</v>
      </c>
      <c r="AQ598" t="e">
        <f>IF(DEGREES(ACOS(SIN(RADIANS(G598))*SIN(RADIANS(E606))+COS(RADIANS(G598))*COS(RADIANS(E606))*COS(RADIANS(AQ596))))&gt;90,0,$F$4*$F$5/E605^2*(SIN(RADIANS(G598))*SIN(RADIANS(E606))+COS(RADIANS(G598))*COS(RADIANS(E606))*COS(RADIANS(AQ596))))</f>
        <v>#DIV/0!</v>
      </c>
      <c r="AR598" t="e">
        <f>IF(DEGREES(ACOS(SIN(RADIANS(G598))*SIN(RADIANS(E606))+COS(RADIANS(G598))*COS(RADIANS(E606))*COS(RADIANS(AR596))))&gt;90,0,$F$4*$F$5/E605^2*(SIN(RADIANS(G598))*SIN(RADIANS(E606))+COS(RADIANS(G598))*COS(RADIANS(E606))*COS(RADIANS(AR596))))</f>
        <v>#DIV/0!</v>
      </c>
    </row>
    <row r="599" spans="2:44" x14ac:dyDescent="0.5">
      <c r="B599" t="s">
        <v>726</v>
      </c>
      <c r="E599" cm="1">
        <f t="array" ref="E599">INDEX($D$1751:$AM$1751,0,MATCH(E598-IF(E598&lt;360,0,360),$D$1700:$AM$1700,0))+IF(E598&gt;350,360,0)</f>
        <v>239.99999999999994</v>
      </c>
      <c r="G599">
        <v>80</v>
      </c>
      <c r="I599">
        <f>IF(DEGREES(ACOS(SIN(RADIANS(G599))*SIN(RADIANS(E606))+COS(RADIANS(G599))*COS(RADIANS(E606))*COS(RADIANS(I596))))&gt;90,0,$F$4*$F$5/E605^2*(SIN(RADIANS(G599))*SIN(RADIANS(E606))+COS(RADIANS(G599))*COS(RADIANS(E606))*COS(RADIANS(I596))))</f>
        <v>0</v>
      </c>
      <c r="J599">
        <f>IF(DEGREES(ACOS(SIN(RADIANS(G599))*SIN(RADIANS(E606))+COS(RADIANS(G599))*COS(RADIANS(E606))*COS(RADIANS(J596))))&gt;90,0,$F$4*$F$5/E605^2*(SIN(RADIANS(G599))*SIN(RADIANS(E606))+COS(RADIANS(G599))*COS(RADIANS(E606))*COS(RADIANS(J596))))</f>
        <v>0</v>
      </c>
      <c r="K599">
        <f>IF(DEGREES(ACOS(SIN(RADIANS(G599))*SIN(RADIANS(E606))+COS(RADIANS(G599))*COS(RADIANS(E606))*COS(RADIANS(K596))))&gt;90,0,$F$4*$F$5/E605^2*(SIN(RADIANS(G599))*SIN(RADIANS(E606))+COS(RADIANS(G599))*COS(RADIANS(E606))*COS(RADIANS(K596))))</f>
        <v>0</v>
      </c>
      <c r="L599">
        <f>IF(DEGREES(ACOS(SIN(RADIANS(G599))*SIN(RADIANS(E606))+COS(RADIANS(G599))*COS(RADIANS(E606))*COS(RADIANS(L596))))&gt;90,0,$F$4*$F$5/E605^2*(SIN(RADIANS(G599))*SIN(RADIANS(E606))+COS(RADIANS(G599))*COS(RADIANS(E606))*COS(RADIANS(L596))))</f>
        <v>0</v>
      </c>
      <c r="M599">
        <f>IF(DEGREES(ACOS(SIN(RADIANS(G599))*SIN(RADIANS(E606))+COS(RADIANS(G599))*COS(RADIANS(E606))*COS(RADIANS(M596))))&gt;90,0,$F$4*$F$5/E605^2*(SIN(RADIANS(G599))*SIN(RADIANS(E606))+COS(RADIANS(G599))*COS(RADIANS(E606))*COS(RADIANS(M596))))</f>
        <v>0</v>
      </c>
      <c r="N599">
        <f>IF(DEGREES(ACOS(SIN(RADIANS(G599))*SIN(RADIANS(E606))+COS(RADIANS(G599))*COS(RADIANS(E606))*COS(RADIANS(N596))))&gt;90,0,$F$4*$F$5/E605^2*(SIN(RADIANS(G599))*SIN(RADIANS(E606))+COS(RADIANS(G599))*COS(RADIANS(E606))*COS(RADIANS(N596))))</f>
        <v>0</v>
      </c>
      <c r="O599">
        <f>IF(DEGREES(ACOS(SIN(RADIANS(G599))*SIN(RADIANS(E606))+COS(RADIANS(G599))*COS(RADIANS(E606))*COS(RADIANS(O596))))&gt;90,0,$F$4*$F$5/E605^2*(SIN(RADIANS(G599))*SIN(RADIANS(E606))+COS(RADIANS(G599))*COS(RADIANS(E606))*COS(RADIANS(O596))))</f>
        <v>0</v>
      </c>
      <c r="P599">
        <f>IF(DEGREES(ACOS(SIN(RADIANS(G599))*SIN(RADIANS(E606))+COS(RADIANS(G599))*COS(RADIANS(E606))*COS(RADIANS(P596))))&gt;90,0,$F$4*$F$5/E605^2*(SIN(RADIANS(G599))*SIN(RADIANS(E606))+COS(RADIANS(G599))*COS(RADIANS(E606))*COS(RADIANS(P596))))</f>
        <v>0</v>
      </c>
      <c r="Q599">
        <f>IF(DEGREES(ACOS(SIN(RADIANS(G599))*SIN(RADIANS(E606))+COS(RADIANS(G599))*COS(RADIANS(E606))*COS(RADIANS(Q596))))&gt;90,0,$F$4*$F$5/E605^2*(SIN(RADIANS(G599))*SIN(RADIANS(E606))+COS(RADIANS(G599))*COS(RADIANS(E606))*COS(RADIANS(Q596))))</f>
        <v>0</v>
      </c>
      <c r="R599" t="e">
        <f>IF(DEGREES(ACOS(SIN(RADIANS(G599))*SIN(RADIANS(E606))+COS(RADIANS(G599))*COS(RADIANS(E606))*COS(RADIANS(R596))))&gt;90,0,$F$4*$F$5/E605^2*(SIN(RADIANS(G599))*SIN(RADIANS(E606))+COS(RADIANS(G599))*COS(RADIANS(E606))*COS(RADIANS(R596))))</f>
        <v>#DIV/0!</v>
      </c>
      <c r="S599" t="e">
        <f>IF(DEGREES(ACOS(SIN(RADIANS(G599))*SIN(RADIANS(E606))+COS(RADIANS(G599))*COS(RADIANS(E606))*COS(RADIANS(S596))))&gt;90,0,$F$4*$F$5/E605^2*(SIN(RADIANS(G599))*SIN(RADIANS(E606))+COS(RADIANS(G599))*COS(RADIANS(E606))*COS(RADIANS(S596))))</f>
        <v>#DIV/0!</v>
      </c>
      <c r="T599" t="e">
        <f>IF(DEGREES(ACOS(SIN(RADIANS(G599))*SIN(RADIANS(E606))+COS(RADIANS(G599))*COS(RADIANS(E606))*COS(RADIANS(T596))))&gt;90,0,$F$4*$F$5/E605^2*(SIN(RADIANS(G599))*SIN(RADIANS(E606))+COS(RADIANS(G599))*COS(RADIANS(E606))*COS(RADIANS(T596))))</f>
        <v>#DIV/0!</v>
      </c>
      <c r="U599" t="e">
        <f>IF(DEGREES(ACOS(SIN(RADIANS(G599))*SIN(RADIANS(E606))+COS(RADIANS(G599))*COS(RADIANS(E606))*COS(RADIANS(U596))))&gt;90,0,$F$4*$F$5/E605^2*(SIN(RADIANS(G599))*SIN(RADIANS(E606))+COS(RADIANS(G599))*COS(RADIANS(E606))*COS(RADIANS(U596))))</f>
        <v>#DIV/0!</v>
      </c>
      <c r="V599" t="e">
        <f>IF(DEGREES(ACOS(SIN(RADIANS(G599))*SIN(RADIANS(E606))+COS(RADIANS(G599))*COS(RADIANS(E606))*COS(RADIANS(V596))))&gt;90,0,$F$4*$F$5/E605^2*(SIN(RADIANS(G599))*SIN(RADIANS(E606))+COS(RADIANS(G599))*COS(RADIANS(E606))*COS(RADIANS(V596))))</f>
        <v>#DIV/0!</v>
      </c>
      <c r="W599" t="e">
        <f>IF(DEGREES(ACOS(SIN(RADIANS(G599))*SIN(RADIANS(E606))+COS(RADIANS(G599))*COS(RADIANS(E606))*COS(RADIANS(W596))))&gt;90,0,$F$4*$F$5/E605^2*(SIN(RADIANS(G599))*SIN(RADIANS(E606))+COS(RADIANS(G599))*COS(RADIANS(E606))*COS(RADIANS(W596))))</f>
        <v>#DIV/0!</v>
      </c>
      <c r="X599" t="e">
        <f>IF(DEGREES(ACOS(SIN(RADIANS(G599))*SIN(RADIANS(E606))+COS(RADIANS(G599))*COS(RADIANS(E606))*COS(RADIANS(X596))))&gt;90,0,$F$4*$F$5/E605^2*(SIN(RADIANS(G599))*SIN(RADIANS(E606))+COS(RADIANS(G599))*COS(RADIANS(E606))*COS(RADIANS(X596))))</f>
        <v>#DIV/0!</v>
      </c>
      <c r="Y599" t="e">
        <f>IF(DEGREES(ACOS(SIN(RADIANS(G599))*SIN(RADIANS(E606))+COS(RADIANS(G599))*COS(RADIANS(E606))*COS(RADIANS(Y596))))&gt;90,0,$F$4*$F$5/E605^2*(SIN(RADIANS(G599))*SIN(RADIANS(E606))+COS(RADIANS(G599))*COS(RADIANS(E606))*COS(RADIANS(Y596))))</f>
        <v>#DIV/0!</v>
      </c>
      <c r="Z599" t="e">
        <f>IF(DEGREES(ACOS(SIN(RADIANS(G599))*SIN(RADIANS(E606))+COS(RADIANS(G599))*COS(RADIANS(E606))*COS(RADIANS(Z596))))&gt;90,0,$F$4*$F$5/E605^2*(SIN(RADIANS(G599))*SIN(RADIANS(E606))+COS(RADIANS(G599))*COS(RADIANS(E606))*COS(RADIANS(Z596))))</f>
        <v>#DIV/0!</v>
      </c>
      <c r="AA599" t="e">
        <f>IF(DEGREES(ACOS(SIN(RADIANS(G599))*SIN(RADIANS(E606))+COS(RADIANS(G599))*COS(RADIANS(E606))*COS(RADIANS(AA596))))&gt;90,0,$F$4*$F$5/E605^2*(SIN(RADIANS(G599))*SIN(RADIANS(E606))+COS(RADIANS(G599))*COS(RADIANS(E606))*COS(RADIANS(AA596))))</f>
        <v>#DIV/0!</v>
      </c>
      <c r="AB599" t="e">
        <f>IF(DEGREES(ACOS(SIN(RADIANS(G599))*SIN(RADIANS(E606))+COS(RADIANS(G599))*COS(RADIANS(E606))*COS(RADIANS(AB596))))&gt;90,0,$F$4*$F$5/E605^2*(SIN(RADIANS(G599))*SIN(RADIANS(E606))+COS(RADIANS(G599))*COS(RADIANS(E606))*COS(RADIANS(AB596))))</f>
        <v>#DIV/0!</v>
      </c>
      <c r="AC599" t="e">
        <f>IF(DEGREES(ACOS(SIN(RADIANS(G599))*SIN(RADIANS(E606))+COS(RADIANS(G599))*COS(RADIANS(E606))*COS(RADIANS(AC596))))&gt;90,0,$F$4*$F$5/E605^2*(SIN(RADIANS(G599))*SIN(RADIANS(E606))+COS(RADIANS(G599))*COS(RADIANS(E606))*COS(RADIANS(AC596))))</f>
        <v>#DIV/0!</v>
      </c>
      <c r="AD599" t="e">
        <f>IF(DEGREES(ACOS(SIN(RADIANS(G599))*SIN(RADIANS(E606))+COS(RADIANS(G599))*COS(RADIANS(E606))*COS(RADIANS(AD596))))&gt;90,0,$F$4*$F$5/E605^2*(SIN(RADIANS(G599))*SIN(RADIANS(E606))+COS(RADIANS(G599))*COS(RADIANS(E606))*COS(RADIANS(AD596))))</f>
        <v>#DIV/0!</v>
      </c>
      <c r="AE599" t="e">
        <f>IF(DEGREES(ACOS(SIN(RADIANS(G599))*SIN(RADIANS(E606))+COS(RADIANS(G599))*COS(RADIANS(E606))*COS(RADIANS(AE596))))&gt;90,0,$F$4*$F$5/E605^2*(SIN(RADIANS(G599))*SIN(RADIANS(E606))+COS(RADIANS(G599))*COS(RADIANS(E606))*COS(RADIANS(AE596))))</f>
        <v>#DIV/0!</v>
      </c>
      <c r="AF599" t="e">
        <f>IF(DEGREES(ACOS(SIN(RADIANS(G599))*SIN(RADIANS(E606))+COS(RADIANS(G599))*COS(RADIANS(E606))*COS(RADIANS(AF596))))&gt;90,0,$F$4*$F$5/E605^2*(SIN(RADIANS(G599))*SIN(RADIANS(E606))+COS(RADIANS(G599))*COS(RADIANS(E606))*COS(RADIANS(AF596))))</f>
        <v>#DIV/0!</v>
      </c>
      <c r="AG599" t="e">
        <f>IF(DEGREES(ACOS(SIN(RADIANS(G599))*SIN(RADIANS(E606))+COS(RADIANS(G599))*COS(RADIANS(E606))*COS(RADIANS(AG596))))&gt;90,0,$F$4*$F$5/E605^2*(SIN(RADIANS(G599))*SIN(RADIANS(E606))+COS(RADIANS(G599))*COS(RADIANS(E606))*COS(RADIANS(AG596))))</f>
        <v>#DIV/0!</v>
      </c>
      <c r="AH599" t="e">
        <f>IF(DEGREES(ACOS(SIN(RADIANS(G599))*SIN(RADIANS(E606))+COS(RADIANS(G599))*COS(RADIANS(E606))*COS(RADIANS(AH596))))&gt;90,0,$F$4*$F$5/E605^2*(SIN(RADIANS(G599))*SIN(RADIANS(E606))+COS(RADIANS(G599))*COS(RADIANS(E606))*COS(RADIANS(AH596))))</f>
        <v>#DIV/0!</v>
      </c>
      <c r="AI599" t="e">
        <f>IF(DEGREES(ACOS(SIN(RADIANS(G599))*SIN(RADIANS(E606))+COS(RADIANS(G599))*COS(RADIANS(E606))*COS(RADIANS(AI596))))&gt;90,0,$F$4*$F$5/E605^2*(SIN(RADIANS(G599))*SIN(RADIANS(E606))+COS(RADIANS(G599))*COS(RADIANS(E606))*COS(RADIANS(AI596))))</f>
        <v>#DIV/0!</v>
      </c>
      <c r="AJ599" t="e">
        <f>IF(DEGREES(ACOS(SIN(RADIANS(G599))*SIN(RADIANS(E606))+COS(RADIANS(G599))*COS(RADIANS(E606))*COS(RADIANS(AJ596))))&gt;90,0,$F$4*$F$5/E605^2*(SIN(RADIANS(G599))*SIN(RADIANS(E606))+COS(RADIANS(G599))*COS(RADIANS(E606))*COS(RADIANS(AJ596))))</f>
        <v>#DIV/0!</v>
      </c>
      <c r="AK599">
        <f>IF(DEGREES(ACOS(SIN(RADIANS(G599))*SIN(RADIANS(E606))+COS(RADIANS(G599))*COS(RADIANS(E606))*COS(RADIANS(AK596))))&gt;90,0,$F$4*$F$5/E605^2*(SIN(RADIANS(G599))*SIN(RADIANS(E606))+COS(RADIANS(G599))*COS(RADIANS(E606))*COS(RADIANS(AK596))))</f>
        <v>0</v>
      </c>
      <c r="AL599">
        <f>IF(DEGREES(ACOS(SIN(RADIANS(G599))*SIN(RADIANS(E606))+COS(RADIANS(G599))*COS(RADIANS(E606))*COS(RADIANS(AL596))))&gt;90,0,$F$4*$F$5/E605^2*(SIN(RADIANS(G599))*SIN(RADIANS(E606))+COS(RADIANS(G599))*COS(RADIANS(E606))*COS(RADIANS(AL596))))</f>
        <v>0</v>
      </c>
      <c r="AM599">
        <f>IF(DEGREES(ACOS(SIN(RADIANS(G599))*SIN(RADIANS(E606))+COS(RADIANS(G599))*COS(RADIANS(E606))*COS(RADIANS(AM596))))&gt;90,0,$F$4*$F$5/E605^2*(SIN(RADIANS(G599))*SIN(RADIANS(E606))+COS(RADIANS(G599))*COS(RADIANS(E606))*COS(RADIANS(AM596))))</f>
        <v>0</v>
      </c>
      <c r="AN599">
        <f>IF(DEGREES(ACOS(SIN(RADIANS(G599))*SIN(RADIANS(E606))+COS(RADIANS(G599))*COS(RADIANS(E606))*COS(RADIANS(AN596))))&gt;90,0,$F$4*$F$5/E605^2*(SIN(RADIANS(G599))*SIN(RADIANS(E606))+COS(RADIANS(G599))*COS(RADIANS(E606))*COS(RADIANS(AN596))))</f>
        <v>0</v>
      </c>
      <c r="AO599">
        <f>IF(DEGREES(ACOS(SIN(RADIANS(G599))*SIN(RADIANS(E606))+COS(RADIANS(G599))*COS(RADIANS(E606))*COS(RADIANS(AO596))))&gt;90,0,$F$4*$F$5/E605^2*(SIN(RADIANS(G599))*SIN(RADIANS(E606))+COS(RADIANS(G599))*COS(RADIANS(E606))*COS(RADIANS(AO596))))</f>
        <v>0</v>
      </c>
      <c r="AP599">
        <f>IF(DEGREES(ACOS(SIN(RADIANS(G599))*SIN(RADIANS(E606))+COS(RADIANS(G599))*COS(RADIANS(E606))*COS(RADIANS(AP596))))&gt;90,0,$F$4*$F$5/E605^2*(SIN(RADIANS(G599))*SIN(RADIANS(E606))+COS(RADIANS(G599))*COS(RADIANS(E606))*COS(RADIANS(AP596))))</f>
        <v>0</v>
      </c>
      <c r="AQ599">
        <f>IF(DEGREES(ACOS(SIN(RADIANS(G599))*SIN(RADIANS(E606))+COS(RADIANS(G599))*COS(RADIANS(E606))*COS(RADIANS(AQ596))))&gt;90,0,$F$4*$F$5/E605^2*(SIN(RADIANS(G599))*SIN(RADIANS(E606))+COS(RADIANS(G599))*COS(RADIANS(E606))*COS(RADIANS(AQ596))))</f>
        <v>0</v>
      </c>
      <c r="AR599">
        <f>IF(DEGREES(ACOS(SIN(RADIANS(G599))*SIN(RADIANS(E606))+COS(RADIANS(G599))*COS(RADIANS(E606))*COS(RADIANS(AR596))))&gt;90,0,$F$4*$F$5/E605^2*(SIN(RADIANS(G599))*SIN(RADIANS(E606))+COS(RADIANS(G599))*COS(RADIANS(E606))*COS(RADIANS(AR596))))</f>
        <v>0</v>
      </c>
    </row>
    <row r="600" spans="2:44" x14ac:dyDescent="0.5">
      <c r="B600" s="40" t="s">
        <v>781</v>
      </c>
      <c r="E600">
        <f>IF(E599-$F$13&lt;0,E599-$F$13+360,IF(E599-$F$13&gt;360,E599-$F$13-360,E599-$F$13))</f>
        <v>329.99999999999994</v>
      </c>
      <c r="G600">
        <v>70</v>
      </c>
      <c r="I600">
        <f>IF(DEGREES(ACOS(SIN(RADIANS(G600))*SIN(RADIANS(E606))+COS(RADIANS(G600))*COS(RADIANS(E606))*COS(RADIANS(I596))))&gt;90,0,$F$4*$F$5/E605^2*(SIN(RADIANS(G600))*SIN(RADIANS(E606))+COS(RADIANS(G600))*COS(RADIANS(E606))*COS(RADIANS(I596))))</f>
        <v>0</v>
      </c>
      <c r="J600">
        <f>IF(DEGREES(ACOS(SIN(RADIANS(G600))*SIN(RADIANS(E606))+COS(RADIANS(G600))*COS(RADIANS(E606))*COS(RADIANS(J596))))&gt;90,0,$F$4*$F$5/E605^2*(SIN(RADIANS(G600))*SIN(RADIANS(E606))+COS(RADIANS(G600))*COS(RADIANS(E606))*COS(RADIANS(J596))))</f>
        <v>0</v>
      </c>
      <c r="K600">
        <f>IF(DEGREES(ACOS(SIN(RADIANS(G600))*SIN(RADIANS(E606))+COS(RADIANS(G600))*COS(RADIANS(E606))*COS(RADIANS(K596))))&gt;90,0,$F$4*$F$5/E605^2*(SIN(RADIANS(G600))*SIN(RADIANS(E606))+COS(RADIANS(G600))*COS(RADIANS(E606))*COS(RADIANS(K596))))</f>
        <v>0</v>
      </c>
      <c r="L600">
        <f>IF(DEGREES(ACOS(SIN(RADIANS(G600))*SIN(RADIANS(E606))+COS(RADIANS(G600))*COS(RADIANS(E606))*COS(RADIANS(L596))))&gt;90,0,$F$4*$F$5/E605^2*(SIN(RADIANS(G600))*SIN(RADIANS(E606))+COS(RADIANS(G600))*COS(RADIANS(E606))*COS(RADIANS(L596))))</f>
        <v>0</v>
      </c>
      <c r="M600">
        <f>IF(DEGREES(ACOS(SIN(RADIANS(G600))*SIN(RADIANS(E606))+COS(RADIANS(G600))*COS(RADIANS(E606))*COS(RADIANS(M596))))&gt;90,0,$F$4*$F$5/E605^2*(SIN(RADIANS(G600))*SIN(RADIANS(E606))+COS(RADIANS(G600))*COS(RADIANS(E606))*COS(RADIANS(M596))))</f>
        <v>0</v>
      </c>
      <c r="N600">
        <f>IF(DEGREES(ACOS(SIN(RADIANS(G600))*SIN(RADIANS(E606))+COS(RADIANS(G600))*COS(RADIANS(E606))*COS(RADIANS(N596))))&gt;90,0,$F$4*$F$5/E605^2*(SIN(RADIANS(G600))*SIN(RADIANS(E606))+COS(RADIANS(G600))*COS(RADIANS(E606))*COS(RADIANS(N596))))</f>
        <v>0</v>
      </c>
      <c r="O600">
        <f>IF(DEGREES(ACOS(SIN(RADIANS(G600))*SIN(RADIANS(E606))+COS(RADIANS(G600))*COS(RADIANS(E606))*COS(RADIANS(O596))))&gt;90,0,$F$4*$F$5/E605^2*(SIN(RADIANS(G600))*SIN(RADIANS(E606))+COS(RADIANS(G600))*COS(RADIANS(E606))*COS(RADIANS(O596))))</f>
        <v>0</v>
      </c>
      <c r="P600">
        <f>IF(DEGREES(ACOS(SIN(RADIANS(G600))*SIN(RADIANS(E606))+COS(RADIANS(G600))*COS(RADIANS(E606))*COS(RADIANS(P596))))&gt;90,0,$F$4*$F$5/E605^2*(SIN(RADIANS(G600))*SIN(RADIANS(E606))+COS(RADIANS(G600))*COS(RADIANS(E606))*COS(RADIANS(P596))))</f>
        <v>0</v>
      </c>
      <c r="Q600">
        <f>IF(DEGREES(ACOS(SIN(RADIANS(G600))*SIN(RADIANS(E606))+COS(RADIANS(G600))*COS(RADIANS(E606))*COS(RADIANS(Q596))))&gt;90,0,$F$4*$F$5/E605^2*(SIN(RADIANS(G600))*SIN(RADIANS(E606))+COS(RADIANS(G600))*COS(RADIANS(E606))*COS(RADIANS(Q596))))</f>
        <v>0</v>
      </c>
      <c r="R600" t="e">
        <f>IF(DEGREES(ACOS(SIN(RADIANS(G600))*SIN(RADIANS(E606))+COS(RADIANS(G600))*COS(RADIANS(E606))*COS(RADIANS(R596))))&gt;90,0,$F$4*$F$5/E605^2*(SIN(RADIANS(G600))*SIN(RADIANS(E606))+COS(RADIANS(G600))*COS(RADIANS(E606))*COS(RADIANS(R596))))</f>
        <v>#DIV/0!</v>
      </c>
      <c r="S600" t="e">
        <f>IF(DEGREES(ACOS(SIN(RADIANS(G600))*SIN(RADIANS(E606))+COS(RADIANS(G600))*COS(RADIANS(E606))*COS(RADIANS(S596))))&gt;90,0,$F$4*$F$5/E605^2*(SIN(RADIANS(G600))*SIN(RADIANS(E606))+COS(RADIANS(G600))*COS(RADIANS(E606))*COS(RADIANS(S596))))</f>
        <v>#DIV/0!</v>
      </c>
      <c r="T600" t="e">
        <f>IF(DEGREES(ACOS(SIN(RADIANS(G600))*SIN(RADIANS(E606))+COS(RADIANS(G600))*COS(RADIANS(E606))*COS(RADIANS(T596))))&gt;90,0,$F$4*$F$5/E605^2*(SIN(RADIANS(G600))*SIN(RADIANS(E606))+COS(RADIANS(G600))*COS(RADIANS(E606))*COS(RADIANS(T596))))</f>
        <v>#DIV/0!</v>
      </c>
      <c r="U600" t="e">
        <f>IF(DEGREES(ACOS(SIN(RADIANS(G600))*SIN(RADIANS(E606))+COS(RADIANS(G600))*COS(RADIANS(E606))*COS(RADIANS(U596))))&gt;90,0,$F$4*$F$5/E605^2*(SIN(RADIANS(G600))*SIN(RADIANS(E606))+COS(RADIANS(G600))*COS(RADIANS(E606))*COS(RADIANS(U596))))</f>
        <v>#DIV/0!</v>
      </c>
      <c r="V600" t="e">
        <f>IF(DEGREES(ACOS(SIN(RADIANS(G600))*SIN(RADIANS(E606))+COS(RADIANS(G600))*COS(RADIANS(E606))*COS(RADIANS(V596))))&gt;90,0,$F$4*$F$5/E605^2*(SIN(RADIANS(G600))*SIN(RADIANS(E606))+COS(RADIANS(G600))*COS(RADIANS(E606))*COS(RADIANS(V596))))</f>
        <v>#DIV/0!</v>
      </c>
      <c r="W600" t="e">
        <f>IF(DEGREES(ACOS(SIN(RADIANS(G600))*SIN(RADIANS(E606))+COS(RADIANS(G600))*COS(RADIANS(E606))*COS(RADIANS(W596))))&gt;90,0,$F$4*$F$5/E605^2*(SIN(RADIANS(G600))*SIN(RADIANS(E606))+COS(RADIANS(G600))*COS(RADIANS(E606))*COS(RADIANS(W596))))</f>
        <v>#DIV/0!</v>
      </c>
      <c r="X600" t="e">
        <f>IF(DEGREES(ACOS(SIN(RADIANS(G600))*SIN(RADIANS(E606))+COS(RADIANS(G600))*COS(RADIANS(E606))*COS(RADIANS(X596))))&gt;90,0,$F$4*$F$5/E605^2*(SIN(RADIANS(G600))*SIN(RADIANS(E606))+COS(RADIANS(G600))*COS(RADIANS(E606))*COS(RADIANS(X596))))</f>
        <v>#DIV/0!</v>
      </c>
      <c r="Y600" t="e">
        <f>IF(DEGREES(ACOS(SIN(RADIANS(G600))*SIN(RADIANS(E606))+COS(RADIANS(G600))*COS(RADIANS(E606))*COS(RADIANS(Y596))))&gt;90,0,$F$4*$F$5/E605^2*(SIN(RADIANS(G600))*SIN(RADIANS(E606))+COS(RADIANS(G600))*COS(RADIANS(E606))*COS(RADIANS(Y596))))</f>
        <v>#DIV/0!</v>
      </c>
      <c r="Z600" t="e">
        <f>IF(DEGREES(ACOS(SIN(RADIANS(G600))*SIN(RADIANS(E606))+COS(RADIANS(G600))*COS(RADIANS(E606))*COS(RADIANS(Z596))))&gt;90,0,$F$4*$F$5/E605^2*(SIN(RADIANS(G600))*SIN(RADIANS(E606))+COS(RADIANS(G600))*COS(RADIANS(E606))*COS(RADIANS(Z596))))</f>
        <v>#DIV/0!</v>
      </c>
      <c r="AA600" t="e">
        <f>IF(DEGREES(ACOS(SIN(RADIANS(G600))*SIN(RADIANS(E606))+COS(RADIANS(G600))*COS(RADIANS(E606))*COS(RADIANS(AA596))))&gt;90,0,$F$4*$F$5/E605^2*(SIN(RADIANS(G600))*SIN(RADIANS(E606))+COS(RADIANS(G600))*COS(RADIANS(E606))*COS(RADIANS(AA596))))</f>
        <v>#DIV/0!</v>
      </c>
      <c r="AB600" t="e">
        <f>IF(DEGREES(ACOS(SIN(RADIANS(G600))*SIN(RADIANS(E606))+COS(RADIANS(G600))*COS(RADIANS(E606))*COS(RADIANS(AB596))))&gt;90,0,$F$4*$F$5/E605^2*(SIN(RADIANS(G600))*SIN(RADIANS(E606))+COS(RADIANS(G600))*COS(RADIANS(E606))*COS(RADIANS(AB596))))</f>
        <v>#DIV/0!</v>
      </c>
      <c r="AC600" t="e">
        <f>IF(DEGREES(ACOS(SIN(RADIANS(G600))*SIN(RADIANS(E606))+COS(RADIANS(G600))*COS(RADIANS(E606))*COS(RADIANS(AC596))))&gt;90,0,$F$4*$F$5/E605^2*(SIN(RADIANS(G600))*SIN(RADIANS(E606))+COS(RADIANS(G600))*COS(RADIANS(E606))*COS(RADIANS(AC596))))</f>
        <v>#DIV/0!</v>
      </c>
      <c r="AD600" t="e">
        <f>IF(DEGREES(ACOS(SIN(RADIANS(G600))*SIN(RADIANS(E606))+COS(RADIANS(G600))*COS(RADIANS(E606))*COS(RADIANS(AD596))))&gt;90,0,$F$4*$F$5/E605^2*(SIN(RADIANS(G600))*SIN(RADIANS(E606))+COS(RADIANS(G600))*COS(RADIANS(E606))*COS(RADIANS(AD596))))</f>
        <v>#DIV/0!</v>
      </c>
      <c r="AE600" t="e">
        <f>IF(DEGREES(ACOS(SIN(RADIANS(G600))*SIN(RADIANS(E606))+COS(RADIANS(G600))*COS(RADIANS(E606))*COS(RADIANS(AE596))))&gt;90,0,$F$4*$F$5/E605^2*(SIN(RADIANS(G600))*SIN(RADIANS(E606))+COS(RADIANS(G600))*COS(RADIANS(E606))*COS(RADIANS(AE596))))</f>
        <v>#DIV/0!</v>
      </c>
      <c r="AF600" t="e">
        <f>IF(DEGREES(ACOS(SIN(RADIANS(G600))*SIN(RADIANS(E606))+COS(RADIANS(G600))*COS(RADIANS(E606))*COS(RADIANS(AF596))))&gt;90,0,$F$4*$F$5/E605^2*(SIN(RADIANS(G600))*SIN(RADIANS(E606))+COS(RADIANS(G600))*COS(RADIANS(E606))*COS(RADIANS(AF596))))</f>
        <v>#DIV/0!</v>
      </c>
      <c r="AG600" t="e">
        <f>IF(DEGREES(ACOS(SIN(RADIANS(G600))*SIN(RADIANS(E606))+COS(RADIANS(G600))*COS(RADIANS(E606))*COS(RADIANS(AG596))))&gt;90,0,$F$4*$F$5/E605^2*(SIN(RADIANS(G600))*SIN(RADIANS(E606))+COS(RADIANS(G600))*COS(RADIANS(E606))*COS(RADIANS(AG596))))</f>
        <v>#DIV/0!</v>
      </c>
      <c r="AH600" t="e">
        <f>IF(DEGREES(ACOS(SIN(RADIANS(G600))*SIN(RADIANS(E606))+COS(RADIANS(G600))*COS(RADIANS(E606))*COS(RADIANS(AH596))))&gt;90,0,$F$4*$F$5/E605^2*(SIN(RADIANS(G600))*SIN(RADIANS(E606))+COS(RADIANS(G600))*COS(RADIANS(E606))*COS(RADIANS(AH596))))</f>
        <v>#DIV/0!</v>
      </c>
      <c r="AI600" t="e">
        <f>IF(DEGREES(ACOS(SIN(RADIANS(G600))*SIN(RADIANS(E606))+COS(RADIANS(G600))*COS(RADIANS(E606))*COS(RADIANS(AI596))))&gt;90,0,$F$4*$F$5/E605^2*(SIN(RADIANS(G600))*SIN(RADIANS(E606))+COS(RADIANS(G600))*COS(RADIANS(E606))*COS(RADIANS(AI596))))</f>
        <v>#DIV/0!</v>
      </c>
      <c r="AJ600" t="e">
        <f>IF(DEGREES(ACOS(SIN(RADIANS(G600))*SIN(RADIANS(E606))+COS(RADIANS(G600))*COS(RADIANS(E606))*COS(RADIANS(AJ596))))&gt;90,0,$F$4*$F$5/E605^2*(SIN(RADIANS(G600))*SIN(RADIANS(E606))+COS(RADIANS(G600))*COS(RADIANS(E606))*COS(RADIANS(AJ596))))</f>
        <v>#DIV/0!</v>
      </c>
      <c r="AK600">
        <f>IF(DEGREES(ACOS(SIN(RADIANS(G600))*SIN(RADIANS(E606))+COS(RADIANS(G600))*COS(RADIANS(E606))*COS(RADIANS(AK596))))&gt;90,0,$F$4*$F$5/E605^2*(SIN(RADIANS(G600))*SIN(RADIANS(E606))+COS(RADIANS(G600))*COS(RADIANS(E606))*COS(RADIANS(AK596))))</f>
        <v>0</v>
      </c>
      <c r="AL600">
        <f>IF(DEGREES(ACOS(SIN(RADIANS(G600))*SIN(RADIANS(E606))+COS(RADIANS(G600))*COS(RADIANS(E606))*COS(RADIANS(AL596))))&gt;90,0,$F$4*$F$5/E605^2*(SIN(RADIANS(G600))*SIN(RADIANS(E606))+COS(RADIANS(G600))*COS(RADIANS(E606))*COS(RADIANS(AL596))))</f>
        <v>0</v>
      </c>
      <c r="AM600">
        <f>IF(DEGREES(ACOS(SIN(RADIANS(G600))*SIN(RADIANS(E606))+COS(RADIANS(G600))*COS(RADIANS(E606))*COS(RADIANS(AM596))))&gt;90,0,$F$4*$F$5/E605^2*(SIN(RADIANS(G600))*SIN(RADIANS(E606))+COS(RADIANS(G600))*COS(RADIANS(E606))*COS(RADIANS(AM596))))</f>
        <v>0</v>
      </c>
      <c r="AN600">
        <f>IF(DEGREES(ACOS(SIN(RADIANS(G600))*SIN(RADIANS(E606))+COS(RADIANS(G600))*COS(RADIANS(E606))*COS(RADIANS(AN596))))&gt;90,0,$F$4*$F$5/E605^2*(SIN(RADIANS(G600))*SIN(RADIANS(E606))+COS(RADIANS(G600))*COS(RADIANS(E606))*COS(RADIANS(AN596))))</f>
        <v>0</v>
      </c>
      <c r="AO600">
        <f>IF(DEGREES(ACOS(SIN(RADIANS(G600))*SIN(RADIANS(E606))+COS(RADIANS(G600))*COS(RADIANS(E606))*COS(RADIANS(AO596))))&gt;90,0,$F$4*$F$5/E605^2*(SIN(RADIANS(G600))*SIN(RADIANS(E606))+COS(RADIANS(G600))*COS(RADIANS(E606))*COS(RADIANS(AO596))))</f>
        <v>0</v>
      </c>
      <c r="AP600">
        <f>IF(DEGREES(ACOS(SIN(RADIANS(G600))*SIN(RADIANS(E606))+COS(RADIANS(G600))*COS(RADIANS(E606))*COS(RADIANS(AP596))))&gt;90,0,$F$4*$F$5/E605^2*(SIN(RADIANS(G600))*SIN(RADIANS(E606))+COS(RADIANS(G600))*COS(RADIANS(E606))*COS(RADIANS(AP596))))</f>
        <v>0</v>
      </c>
      <c r="AQ600">
        <f>IF(DEGREES(ACOS(SIN(RADIANS(G600))*SIN(RADIANS(E606))+COS(RADIANS(G600))*COS(RADIANS(E606))*COS(RADIANS(AQ596))))&gt;90,0,$F$4*$F$5/E605^2*(SIN(RADIANS(G600))*SIN(RADIANS(E606))+COS(RADIANS(G600))*COS(RADIANS(E606))*COS(RADIANS(AQ596))))</f>
        <v>0</v>
      </c>
      <c r="AR600">
        <f>IF(DEGREES(ACOS(SIN(RADIANS(G600))*SIN(RADIANS(E606))+COS(RADIANS(G600))*COS(RADIANS(E606))*COS(RADIANS(AR596))))&gt;90,0,$F$4*$F$5/E605^2*(SIN(RADIANS(G600))*SIN(RADIANS(E606))+COS(RADIANS(G600))*COS(RADIANS(E606))*COS(RADIANS(AR596))))</f>
        <v>0</v>
      </c>
    </row>
    <row r="601" spans="2:44" x14ac:dyDescent="0.5">
      <c r="B601" s="40" t="s">
        <v>727</v>
      </c>
      <c r="E601">
        <f>IF(E598&lt;360,E598/360,(E598-360)/360)</f>
        <v>0.66666666666666663</v>
      </c>
      <c r="G601">
        <v>60</v>
      </c>
      <c r="I601">
        <f>IF(DEGREES(ACOS(SIN(RADIANS(G601))*SIN(RADIANS(E606))+COS(RADIANS(G601))*COS(RADIANS(E606))*COS(RADIANS(I596))))&gt;90,0,$F$4*$F$5/E605^2*(SIN(RADIANS(G601))*SIN(RADIANS(E606))+COS(RADIANS(G601))*COS(RADIANS(E606))*COS(RADIANS(I596))))</f>
        <v>0</v>
      </c>
      <c r="J601">
        <f>IF(DEGREES(ACOS(SIN(RADIANS(G601))*SIN(RADIANS(E606))+COS(RADIANS(G601))*COS(RADIANS(E606))*COS(RADIANS(J596))))&gt;90,0,$F$4*$F$5/E605^2*(SIN(RADIANS(G601))*SIN(RADIANS(E606))+COS(RADIANS(G601))*COS(RADIANS(E606))*COS(RADIANS(J596))))</f>
        <v>0</v>
      </c>
      <c r="K601">
        <f>IF(DEGREES(ACOS(SIN(RADIANS(G601))*SIN(RADIANS(E606))+COS(RADIANS(G601))*COS(RADIANS(E606))*COS(RADIANS(K596))))&gt;90,0,$F$4*$F$5/E605^2*(SIN(RADIANS(G601))*SIN(RADIANS(E606))+COS(RADIANS(G601))*COS(RADIANS(E606))*COS(RADIANS(K596))))</f>
        <v>0</v>
      </c>
      <c r="L601">
        <f>IF(DEGREES(ACOS(SIN(RADIANS(G601))*SIN(RADIANS(E606))+COS(RADIANS(G601))*COS(RADIANS(E606))*COS(RADIANS(L596))))&gt;90,0,$F$4*$F$5/E605^2*(SIN(RADIANS(G601))*SIN(RADIANS(E606))+COS(RADIANS(G601))*COS(RADIANS(E606))*COS(RADIANS(L596))))</f>
        <v>0</v>
      </c>
      <c r="M601">
        <f>IF(DEGREES(ACOS(SIN(RADIANS(G601))*SIN(RADIANS(E606))+COS(RADIANS(G601))*COS(RADIANS(E606))*COS(RADIANS(M596))))&gt;90,0,$F$4*$F$5/E605^2*(SIN(RADIANS(G601))*SIN(RADIANS(E606))+COS(RADIANS(G601))*COS(RADIANS(E606))*COS(RADIANS(M596))))</f>
        <v>0</v>
      </c>
      <c r="N601">
        <f>IF(DEGREES(ACOS(SIN(RADIANS(G601))*SIN(RADIANS(E606))+COS(RADIANS(G601))*COS(RADIANS(E606))*COS(RADIANS(N596))))&gt;90,0,$F$4*$F$5/E605^2*(SIN(RADIANS(G601))*SIN(RADIANS(E606))+COS(RADIANS(G601))*COS(RADIANS(E606))*COS(RADIANS(N596))))</f>
        <v>0</v>
      </c>
      <c r="O601">
        <f>IF(DEGREES(ACOS(SIN(RADIANS(G601))*SIN(RADIANS(E606))+COS(RADIANS(G601))*COS(RADIANS(E606))*COS(RADIANS(O596))))&gt;90,0,$F$4*$F$5/E605^2*(SIN(RADIANS(G601))*SIN(RADIANS(E606))+COS(RADIANS(G601))*COS(RADIANS(E606))*COS(RADIANS(O596))))</f>
        <v>0</v>
      </c>
      <c r="P601">
        <f>IF(DEGREES(ACOS(SIN(RADIANS(G601))*SIN(RADIANS(E606))+COS(RADIANS(G601))*COS(RADIANS(E606))*COS(RADIANS(P596))))&gt;90,0,$F$4*$F$5/E605^2*(SIN(RADIANS(G601))*SIN(RADIANS(E606))+COS(RADIANS(G601))*COS(RADIANS(E606))*COS(RADIANS(P596))))</f>
        <v>0</v>
      </c>
      <c r="Q601">
        <f>IF(DEGREES(ACOS(SIN(RADIANS(G601))*SIN(RADIANS(E606))+COS(RADIANS(G601))*COS(RADIANS(E606))*COS(RADIANS(Q596))))&gt;90,0,$F$4*$F$5/E605^2*(SIN(RADIANS(G601))*SIN(RADIANS(E606))+COS(RADIANS(G601))*COS(RADIANS(E606))*COS(RADIANS(Q596))))</f>
        <v>0</v>
      </c>
      <c r="R601" t="e">
        <f>IF(DEGREES(ACOS(SIN(RADIANS(G601))*SIN(RADIANS(E606))+COS(RADIANS(G601))*COS(RADIANS(E606))*COS(RADIANS(R596))))&gt;90,0,$F$4*$F$5/E605^2*(SIN(RADIANS(G601))*SIN(RADIANS(E606))+COS(RADIANS(G601))*COS(RADIANS(E606))*COS(RADIANS(R596))))</f>
        <v>#DIV/0!</v>
      </c>
      <c r="S601" t="e">
        <f>IF(DEGREES(ACOS(SIN(RADIANS(G601))*SIN(RADIANS(E606))+COS(RADIANS(G601))*COS(RADIANS(E606))*COS(RADIANS(S596))))&gt;90,0,$F$4*$F$5/E605^2*(SIN(RADIANS(G601))*SIN(RADIANS(E606))+COS(RADIANS(G601))*COS(RADIANS(E606))*COS(RADIANS(S596))))</f>
        <v>#DIV/0!</v>
      </c>
      <c r="T601" t="e">
        <f>IF(DEGREES(ACOS(SIN(RADIANS(G601))*SIN(RADIANS(E606))+COS(RADIANS(G601))*COS(RADIANS(E606))*COS(RADIANS(T596))))&gt;90,0,$F$4*$F$5/E605^2*(SIN(RADIANS(G601))*SIN(RADIANS(E606))+COS(RADIANS(G601))*COS(RADIANS(E606))*COS(RADIANS(T596))))</f>
        <v>#DIV/0!</v>
      </c>
      <c r="U601" t="e">
        <f>IF(DEGREES(ACOS(SIN(RADIANS(G601))*SIN(RADIANS(E606))+COS(RADIANS(G601))*COS(RADIANS(E606))*COS(RADIANS(U596))))&gt;90,0,$F$4*$F$5/E605^2*(SIN(RADIANS(G601))*SIN(RADIANS(E606))+COS(RADIANS(G601))*COS(RADIANS(E606))*COS(RADIANS(U596))))</f>
        <v>#DIV/0!</v>
      </c>
      <c r="V601" t="e">
        <f>IF(DEGREES(ACOS(SIN(RADIANS(G601))*SIN(RADIANS(E606))+COS(RADIANS(G601))*COS(RADIANS(E606))*COS(RADIANS(V596))))&gt;90,0,$F$4*$F$5/E605^2*(SIN(RADIANS(G601))*SIN(RADIANS(E606))+COS(RADIANS(G601))*COS(RADIANS(E606))*COS(RADIANS(V596))))</f>
        <v>#DIV/0!</v>
      </c>
      <c r="W601" t="e">
        <f>IF(DEGREES(ACOS(SIN(RADIANS(G601))*SIN(RADIANS(E606))+COS(RADIANS(G601))*COS(RADIANS(E606))*COS(RADIANS(W596))))&gt;90,0,$F$4*$F$5/E605^2*(SIN(RADIANS(G601))*SIN(RADIANS(E606))+COS(RADIANS(G601))*COS(RADIANS(E606))*COS(RADIANS(W596))))</f>
        <v>#DIV/0!</v>
      </c>
      <c r="X601" t="e">
        <f>IF(DEGREES(ACOS(SIN(RADIANS(G601))*SIN(RADIANS(E606))+COS(RADIANS(G601))*COS(RADIANS(E606))*COS(RADIANS(X596))))&gt;90,0,$F$4*$F$5/E605^2*(SIN(RADIANS(G601))*SIN(RADIANS(E606))+COS(RADIANS(G601))*COS(RADIANS(E606))*COS(RADIANS(X596))))</f>
        <v>#DIV/0!</v>
      </c>
      <c r="Y601" t="e">
        <f>IF(DEGREES(ACOS(SIN(RADIANS(G601))*SIN(RADIANS(E606))+COS(RADIANS(G601))*COS(RADIANS(E606))*COS(RADIANS(Y596))))&gt;90,0,$F$4*$F$5/E605^2*(SIN(RADIANS(G601))*SIN(RADIANS(E606))+COS(RADIANS(G601))*COS(RADIANS(E606))*COS(RADIANS(Y596))))</f>
        <v>#DIV/0!</v>
      </c>
      <c r="Z601" t="e">
        <f>IF(DEGREES(ACOS(SIN(RADIANS(G601))*SIN(RADIANS(E606))+COS(RADIANS(G601))*COS(RADIANS(E606))*COS(RADIANS(Z596))))&gt;90,0,$F$4*$F$5/E605^2*(SIN(RADIANS(G601))*SIN(RADIANS(E606))+COS(RADIANS(G601))*COS(RADIANS(E606))*COS(RADIANS(Z596))))</f>
        <v>#DIV/0!</v>
      </c>
      <c r="AA601" t="e">
        <f>IF(DEGREES(ACOS(SIN(RADIANS(G601))*SIN(RADIANS(E606))+COS(RADIANS(G601))*COS(RADIANS(E606))*COS(RADIANS(AA596))))&gt;90,0,$F$4*$F$5/E605^2*(SIN(RADIANS(G601))*SIN(RADIANS(E606))+COS(RADIANS(G601))*COS(RADIANS(E606))*COS(RADIANS(AA596))))</f>
        <v>#DIV/0!</v>
      </c>
      <c r="AB601" t="e">
        <f>IF(DEGREES(ACOS(SIN(RADIANS(G601))*SIN(RADIANS(E606))+COS(RADIANS(G601))*COS(RADIANS(E606))*COS(RADIANS(AB596))))&gt;90,0,$F$4*$F$5/E605^2*(SIN(RADIANS(G601))*SIN(RADIANS(E606))+COS(RADIANS(G601))*COS(RADIANS(E606))*COS(RADIANS(AB596))))</f>
        <v>#DIV/0!</v>
      </c>
      <c r="AC601" t="e">
        <f>IF(DEGREES(ACOS(SIN(RADIANS(G601))*SIN(RADIANS(E606))+COS(RADIANS(G601))*COS(RADIANS(E606))*COS(RADIANS(AC596))))&gt;90,0,$F$4*$F$5/E605^2*(SIN(RADIANS(G601))*SIN(RADIANS(E606))+COS(RADIANS(G601))*COS(RADIANS(E606))*COS(RADIANS(AC596))))</f>
        <v>#DIV/0!</v>
      </c>
      <c r="AD601" t="e">
        <f>IF(DEGREES(ACOS(SIN(RADIANS(G601))*SIN(RADIANS(E606))+COS(RADIANS(G601))*COS(RADIANS(E606))*COS(RADIANS(AD596))))&gt;90,0,$F$4*$F$5/E605^2*(SIN(RADIANS(G601))*SIN(RADIANS(E606))+COS(RADIANS(G601))*COS(RADIANS(E606))*COS(RADIANS(AD596))))</f>
        <v>#DIV/0!</v>
      </c>
      <c r="AE601" t="e">
        <f>IF(DEGREES(ACOS(SIN(RADIANS(G601))*SIN(RADIANS(E606))+COS(RADIANS(G601))*COS(RADIANS(E606))*COS(RADIANS(AE596))))&gt;90,0,$F$4*$F$5/E605^2*(SIN(RADIANS(G601))*SIN(RADIANS(E606))+COS(RADIANS(G601))*COS(RADIANS(E606))*COS(RADIANS(AE596))))</f>
        <v>#DIV/0!</v>
      </c>
      <c r="AF601" t="e">
        <f>IF(DEGREES(ACOS(SIN(RADIANS(G601))*SIN(RADIANS(E606))+COS(RADIANS(G601))*COS(RADIANS(E606))*COS(RADIANS(AF596))))&gt;90,0,$F$4*$F$5/E605^2*(SIN(RADIANS(G601))*SIN(RADIANS(E606))+COS(RADIANS(G601))*COS(RADIANS(E606))*COS(RADIANS(AF596))))</f>
        <v>#DIV/0!</v>
      </c>
      <c r="AG601" t="e">
        <f>IF(DEGREES(ACOS(SIN(RADIANS(G601))*SIN(RADIANS(E606))+COS(RADIANS(G601))*COS(RADIANS(E606))*COS(RADIANS(AG596))))&gt;90,0,$F$4*$F$5/E605^2*(SIN(RADIANS(G601))*SIN(RADIANS(E606))+COS(RADIANS(G601))*COS(RADIANS(E606))*COS(RADIANS(AG596))))</f>
        <v>#DIV/0!</v>
      </c>
      <c r="AH601" t="e">
        <f>IF(DEGREES(ACOS(SIN(RADIANS(G601))*SIN(RADIANS(E606))+COS(RADIANS(G601))*COS(RADIANS(E606))*COS(RADIANS(AH596))))&gt;90,0,$F$4*$F$5/E605^2*(SIN(RADIANS(G601))*SIN(RADIANS(E606))+COS(RADIANS(G601))*COS(RADIANS(E606))*COS(RADIANS(AH596))))</f>
        <v>#DIV/0!</v>
      </c>
      <c r="AI601" t="e">
        <f>IF(DEGREES(ACOS(SIN(RADIANS(G601))*SIN(RADIANS(E606))+COS(RADIANS(G601))*COS(RADIANS(E606))*COS(RADIANS(AI596))))&gt;90,0,$F$4*$F$5/E605^2*(SIN(RADIANS(G601))*SIN(RADIANS(E606))+COS(RADIANS(G601))*COS(RADIANS(E606))*COS(RADIANS(AI596))))</f>
        <v>#DIV/0!</v>
      </c>
      <c r="AJ601" t="e">
        <f>IF(DEGREES(ACOS(SIN(RADIANS(G601))*SIN(RADIANS(E606))+COS(RADIANS(G601))*COS(RADIANS(E606))*COS(RADIANS(AJ596))))&gt;90,0,$F$4*$F$5/E605^2*(SIN(RADIANS(G601))*SIN(RADIANS(E606))+COS(RADIANS(G601))*COS(RADIANS(E606))*COS(RADIANS(AJ596))))</f>
        <v>#DIV/0!</v>
      </c>
      <c r="AK601">
        <f>IF(DEGREES(ACOS(SIN(RADIANS(G601))*SIN(RADIANS(E606))+COS(RADIANS(G601))*COS(RADIANS(E606))*COS(RADIANS(AK596))))&gt;90,0,$F$4*$F$5/E605^2*(SIN(RADIANS(G601))*SIN(RADIANS(E606))+COS(RADIANS(G601))*COS(RADIANS(E606))*COS(RADIANS(AK596))))</f>
        <v>0</v>
      </c>
      <c r="AL601">
        <f>IF(DEGREES(ACOS(SIN(RADIANS(G601))*SIN(RADIANS(E606))+COS(RADIANS(G601))*COS(RADIANS(E606))*COS(RADIANS(AL596))))&gt;90,0,$F$4*$F$5/E605^2*(SIN(RADIANS(G601))*SIN(RADIANS(E606))+COS(RADIANS(G601))*COS(RADIANS(E606))*COS(RADIANS(AL596))))</f>
        <v>0</v>
      </c>
      <c r="AM601">
        <f>IF(DEGREES(ACOS(SIN(RADIANS(G601))*SIN(RADIANS(E606))+COS(RADIANS(G601))*COS(RADIANS(E606))*COS(RADIANS(AM596))))&gt;90,0,$F$4*$F$5/E605^2*(SIN(RADIANS(G601))*SIN(RADIANS(E606))+COS(RADIANS(G601))*COS(RADIANS(E606))*COS(RADIANS(AM596))))</f>
        <v>0</v>
      </c>
      <c r="AN601">
        <f>IF(DEGREES(ACOS(SIN(RADIANS(G601))*SIN(RADIANS(E606))+COS(RADIANS(G601))*COS(RADIANS(E606))*COS(RADIANS(AN596))))&gt;90,0,$F$4*$F$5/E605^2*(SIN(RADIANS(G601))*SIN(RADIANS(E606))+COS(RADIANS(G601))*COS(RADIANS(E606))*COS(RADIANS(AN596))))</f>
        <v>0</v>
      </c>
      <c r="AO601">
        <f>IF(DEGREES(ACOS(SIN(RADIANS(G601))*SIN(RADIANS(E606))+COS(RADIANS(G601))*COS(RADIANS(E606))*COS(RADIANS(AO596))))&gt;90,0,$F$4*$F$5/E605^2*(SIN(RADIANS(G601))*SIN(RADIANS(E606))+COS(RADIANS(G601))*COS(RADIANS(E606))*COS(RADIANS(AO596))))</f>
        <v>0</v>
      </c>
      <c r="AP601">
        <f>IF(DEGREES(ACOS(SIN(RADIANS(G601))*SIN(RADIANS(E606))+COS(RADIANS(G601))*COS(RADIANS(E606))*COS(RADIANS(AP596))))&gt;90,0,$F$4*$F$5/E605^2*(SIN(RADIANS(G601))*SIN(RADIANS(E606))+COS(RADIANS(G601))*COS(RADIANS(E606))*COS(RADIANS(AP596))))</f>
        <v>0</v>
      </c>
      <c r="AQ601">
        <f>IF(DEGREES(ACOS(SIN(RADIANS(G601))*SIN(RADIANS(E606))+COS(RADIANS(G601))*COS(RADIANS(E606))*COS(RADIANS(AQ596))))&gt;90,0,$F$4*$F$5/E605^2*(SIN(RADIANS(G601))*SIN(RADIANS(E606))+COS(RADIANS(G601))*COS(RADIANS(E606))*COS(RADIANS(AQ596))))</f>
        <v>0</v>
      </c>
      <c r="AR601">
        <f>IF(DEGREES(ACOS(SIN(RADIANS(G601))*SIN(RADIANS(E606))+COS(RADIANS(G601))*COS(RADIANS(E606))*COS(RADIANS(AR596))))&gt;90,0,$F$4*$F$5/E605^2*(SIN(RADIANS(G601))*SIN(RADIANS(E606))+COS(RADIANS(G601))*COS(RADIANS(E606))*COS(RADIANS(AR596))))</f>
        <v>0</v>
      </c>
    </row>
    <row r="602" spans="2:44" x14ac:dyDescent="0.5">
      <c r="B602" s="40" t="s">
        <v>782</v>
      </c>
      <c r="E602">
        <f>E601*$F$11</f>
        <v>0</v>
      </c>
      <c r="G602">
        <v>50</v>
      </c>
      <c r="I602">
        <f>IF(DEGREES(ACOS(SIN(RADIANS(G602))*SIN(RADIANS(E606))+COS(RADIANS(G602))*COS(RADIANS(E606))*COS(RADIANS(I596))))&gt;90,0,$F$4*$F$5/E605^2*(SIN(RADIANS(G602))*SIN(RADIANS(E606))+COS(RADIANS(G602))*COS(RADIANS(E606))*COS(RADIANS(I596))))</f>
        <v>0</v>
      </c>
      <c r="J602">
        <f>IF(DEGREES(ACOS(SIN(RADIANS(G602))*SIN(RADIANS(E606))+COS(RADIANS(G602))*COS(RADIANS(E606))*COS(RADIANS(J596))))&gt;90,0,$F$4*$F$5/E605^2*(SIN(RADIANS(G602))*SIN(RADIANS(E606))+COS(RADIANS(G602))*COS(RADIANS(E606))*COS(RADIANS(J596))))</f>
        <v>0</v>
      </c>
      <c r="K602">
        <f>IF(DEGREES(ACOS(SIN(RADIANS(G602))*SIN(RADIANS(E606))+COS(RADIANS(G602))*COS(RADIANS(E606))*COS(RADIANS(K596))))&gt;90,0,$F$4*$F$5/E605^2*(SIN(RADIANS(G602))*SIN(RADIANS(E606))+COS(RADIANS(G602))*COS(RADIANS(E606))*COS(RADIANS(K596))))</f>
        <v>0</v>
      </c>
      <c r="L602">
        <f>IF(DEGREES(ACOS(SIN(RADIANS(G602))*SIN(RADIANS(E606))+COS(RADIANS(G602))*COS(RADIANS(E606))*COS(RADIANS(L596))))&gt;90,0,$F$4*$F$5/E605^2*(SIN(RADIANS(G602))*SIN(RADIANS(E606))+COS(RADIANS(G602))*COS(RADIANS(E606))*COS(RADIANS(L596))))</f>
        <v>0</v>
      </c>
      <c r="M602">
        <f>IF(DEGREES(ACOS(SIN(RADIANS(G602))*SIN(RADIANS(E606))+COS(RADIANS(G602))*COS(RADIANS(E606))*COS(RADIANS(M596))))&gt;90,0,$F$4*$F$5/E605^2*(SIN(RADIANS(G602))*SIN(RADIANS(E606))+COS(RADIANS(G602))*COS(RADIANS(E606))*COS(RADIANS(M596))))</f>
        <v>0</v>
      </c>
      <c r="N602">
        <f>IF(DEGREES(ACOS(SIN(RADIANS(G602))*SIN(RADIANS(E606))+COS(RADIANS(G602))*COS(RADIANS(E606))*COS(RADIANS(N596))))&gt;90,0,$F$4*$F$5/E605^2*(SIN(RADIANS(G602))*SIN(RADIANS(E606))+COS(RADIANS(G602))*COS(RADIANS(E606))*COS(RADIANS(N596))))</f>
        <v>0</v>
      </c>
      <c r="O602">
        <f>IF(DEGREES(ACOS(SIN(RADIANS(G602))*SIN(RADIANS(E606))+COS(RADIANS(G602))*COS(RADIANS(E606))*COS(RADIANS(O596))))&gt;90,0,$F$4*$F$5/E605^2*(SIN(RADIANS(G602))*SIN(RADIANS(E606))+COS(RADIANS(G602))*COS(RADIANS(E606))*COS(RADIANS(O596))))</f>
        <v>0</v>
      </c>
      <c r="P602">
        <f>IF(DEGREES(ACOS(SIN(RADIANS(G602))*SIN(RADIANS(E606))+COS(RADIANS(G602))*COS(RADIANS(E606))*COS(RADIANS(P596))))&gt;90,0,$F$4*$F$5/E605^2*(SIN(RADIANS(G602))*SIN(RADIANS(E606))+COS(RADIANS(G602))*COS(RADIANS(E606))*COS(RADIANS(P596))))</f>
        <v>0</v>
      </c>
      <c r="Q602">
        <f>IF(DEGREES(ACOS(SIN(RADIANS(G602))*SIN(RADIANS(E606))+COS(RADIANS(G602))*COS(RADIANS(E606))*COS(RADIANS(Q596))))&gt;90,0,$F$4*$F$5/E605^2*(SIN(RADIANS(G602))*SIN(RADIANS(E606))+COS(RADIANS(G602))*COS(RADIANS(E606))*COS(RADIANS(Q596))))</f>
        <v>0</v>
      </c>
      <c r="R602" t="e">
        <f>IF(DEGREES(ACOS(SIN(RADIANS(G602))*SIN(RADIANS(E606))+COS(RADIANS(G602))*COS(RADIANS(E606))*COS(RADIANS(R596))))&gt;90,0,$F$4*$F$5/E605^2*(SIN(RADIANS(G602))*SIN(RADIANS(E606))+COS(RADIANS(G602))*COS(RADIANS(E606))*COS(RADIANS(R596))))</f>
        <v>#DIV/0!</v>
      </c>
      <c r="S602" t="e">
        <f>IF(DEGREES(ACOS(SIN(RADIANS(G602))*SIN(RADIANS(E606))+COS(RADIANS(G602))*COS(RADIANS(E606))*COS(RADIANS(S596))))&gt;90,0,$F$4*$F$5/E605^2*(SIN(RADIANS(G602))*SIN(RADIANS(E606))+COS(RADIANS(G602))*COS(RADIANS(E606))*COS(RADIANS(S596))))</f>
        <v>#DIV/0!</v>
      </c>
      <c r="T602" t="e">
        <f>IF(DEGREES(ACOS(SIN(RADIANS(G602))*SIN(RADIANS(E606))+COS(RADIANS(G602))*COS(RADIANS(E606))*COS(RADIANS(T596))))&gt;90,0,$F$4*$F$5/E605^2*(SIN(RADIANS(G602))*SIN(RADIANS(E606))+COS(RADIANS(G602))*COS(RADIANS(E606))*COS(RADIANS(T596))))</f>
        <v>#DIV/0!</v>
      </c>
      <c r="U602" t="e">
        <f>IF(DEGREES(ACOS(SIN(RADIANS(G602))*SIN(RADIANS(E606))+COS(RADIANS(G602))*COS(RADIANS(E606))*COS(RADIANS(U596))))&gt;90,0,$F$4*$F$5/E605^2*(SIN(RADIANS(G602))*SIN(RADIANS(E606))+COS(RADIANS(G602))*COS(RADIANS(E606))*COS(RADIANS(U596))))</f>
        <v>#DIV/0!</v>
      </c>
      <c r="V602" t="e">
        <f>IF(DEGREES(ACOS(SIN(RADIANS(G602))*SIN(RADIANS(E606))+COS(RADIANS(G602))*COS(RADIANS(E606))*COS(RADIANS(V596))))&gt;90,0,$F$4*$F$5/E605^2*(SIN(RADIANS(G602))*SIN(RADIANS(E606))+COS(RADIANS(G602))*COS(RADIANS(E606))*COS(RADIANS(V596))))</f>
        <v>#DIV/0!</v>
      </c>
      <c r="W602" t="e">
        <f>IF(DEGREES(ACOS(SIN(RADIANS(G602))*SIN(RADIANS(E606))+COS(RADIANS(G602))*COS(RADIANS(E606))*COS(RADIANS(W596))))&gt;90,0,$F$4*$F$5/E605^2*(SIN(RADIANS(G602))*SIN(RADIANS(E606))+COS(RADIANS(G602))*COS(RADIANS(E606))*COS(RADIANS(W596))))</f>
        <v>#DIV/0!</v>
      </c>
      <c r="X602" t="e">
        <f>IF(DEGREES(ACOS(SIN(RADIANS(G602))*SIN(RADIANS(E606))+COS(RADIANS(G602))*COS(RADIANS(E606))*COS(RADIANS(X596))))&gt;90,0,$F$4*$F$5/E605^2*(SIN(RADIANS(G602))*SIN(RADIANS(E606))+COS(RADIANS(G602))*COS(RADIANS(E606))*COS(RADIANS(X596))))</f>
        <v>#DIV/0!</v>
      </c>
      <c r="Y602" t="e">
        <f>IF(DEGREES(ACOS(SIN(RADIANS(G602))*SIN(RADIANS(E606))+COS(RADIANS(G602))*COS(RADIANS(E606))*COS(RADIANS(Y596))))&gt;90,0,$F$4*$F$5/E605^2*(SIN(RADIANS(G602))*SIN(RADIANS(E606))+COS(RADIANS(G602))*COS(RADIANS(E606))*COS(RADIANS(Y596))))</f>
        <v>#DIV/0!</v>
      </c>
      <c r="Z602" t="e">
        <f>IF(DEGREES(ACOS(SIN(RADIANS(G602))*SIN(RADIANS(E606))+COS(RADIANS(G602))*COS(RADIANS(E606))*COS(RADIANS(Z596))))&gt;90,0,$F$4*$F$5/E605^2*(SIN(RADIANS(G602))*SIN(RADIANS(E606))+COS(RADIANS(G602))*COS(RADIANS(E606))*COS(RADIANS(Z596))))</f>
        <v>#DIV/0!</v>
      </c>
      <c r="AA602" t="e">
        <f>IF(DEGREES(ACOS(SIN(RADIANS(G602))*SIN(RADIANS(E606))+COS(RADIANS(G602))*COS(RADIANS(E606))*COS(RADIANS(AA596))))&gt;90,0,$F$4*$F$5/E605^2*(SIN(RADIANS(G602))*SIN(RADIANS(E606))+COS(RADIANS(G602))*COS(RADIANS(E606))*COS(RADIANS(AA596))))</f>
        <v>#DIV/0!</v>
      </c>
      <c r="AB602" t="e">
        <f>IF(DEGREES(ACOS(SIN(RADIANS(G602))*SIN(RADIANS(E606))+COS(RADIANS(G602))*COS(RADIANS(E606))*COS(RADIANS(AB596))))&gt;90,0,$F$4*$F$5/E605^2*(SIN(RADIANS(G602))*SIN(RADIANS(E606))+COS(RADIANS(G602))*COS(RADIANS(E606))*COS(RADIANS(AB596))))</f>
        <v>#DIV/0!</v>
      </c>
      <c r="AC602" t="e">
        <f>IF(DEGREES(ACOS(SIN(RADIANS(G602))*SIN(RADIANS(E606))+COS(RADIANS(G602))*COS(RADIANS(E606))*COS(RADIANS(AC596))))&gt;90,0,$F$4*$F$5/E605^2*(SIN(RADIANS(G602))*SIN(RADIANS(E606))+COS(RADIANS(G602))*COS(RADIANS(E606))*COS(RADIANS(AC596))))</f>
        <v>#DIV/0!</v>
      </c>
      <c r="AD602" t="e">
        <f>IF(DEGREES(ACOS(SIN(RADIANS(G602))*SIN(RADIANS(E606))+COS(RADIANS(G602))*COS(RADIANS(E606))*COS(RADIANS(AD596))))&gt;90,0,$F$4*$F$5/E605^2*(SIN(RADIANS(G602))*SIN(RADIANS(E606))+COS(RADIANS(G602))*COS(RADIANS(E606))*COS(RADIANS(AD596))))</f>
        <v>#DIV/0!</v>
      </c>
      <c r="AE602" t="e">
        <f>IF(DEGREES(ACOS(SIN(RADIANS(G602))*SIN(RADIANS(E606))+COS(RADIANS(G602))*COS(RADIANS(E606))*COS(RADIANS(AE596))))&gt;90,0,$F$4*$F$5/E605^2*(SIN(RADIANS(G602))*SIN(RADIANS(E606))+COS(RADIANS(G602))*COS(RADIANS(E606))*COS(RADIANS(AE596))))</f>
        <v>#DIV/0!</v>
      </c>
      <c r="AF602" t="e">
        <f>IF(DEGREES(ACOS(SIN(RADIANS(G602))*SIN(RADIANS(E606))+COS(RADIANS(G602))*COS(RADIANS(E606))*COS(RADIANS(AF596))))&gt;90,0,$F$4*$F$5/E605^2*(SIN(RADIANS(G602))*SIN(RADIANS(E606))+COS(RADIANS(G602))*COS(RADIANS(E606))*COS(RADIANS(AF596))))</f>
        <v>#DIV/0!</v>
      </c>
      <c r="AG602" t="e">
        <f>IF(DEGREES(ACOS(SIN(RADIANS(G602))*SIN(RADIANS(E606))+COS(RADIANS(G602))*COS(RADIANS(E606))*COS(RADIANS(AG596))))&gt;90,0,$F$4*$F$5/E605^2*(SIN(RADIANS(G602))*SIN(RADIANS(E606))+COS(RADIANS(G602))*COS(RADIANS(E606))*COS(RADIANS(AG596))))</f>
        <v>#DIV/0!</v>
      </c>
      <c r="AH602" t="e">
        <f>IF(DEGREES(ACOS(SIN(RADIANS(G602))*SIN(RADIANS(E606))+COS(RADIANS(G602))*COS(RADIANS(E606))*COS(RADIANS(AH596))))&gt;90,0,$F$4*$F$5/E605^2*(SIN(RADIANS(G602))*SIN(RADIANS(E606))+COS(RADIANS(G602))*COS(RADIANS(E606))*COS(RADIANS(AH596))))</f>
        <v>#DIV/0!</v>
      </c>
      <c r="AI602" t="e">
        <f>IF(DEGREES(ACOS(SIN(RADIANS(G602))*SIN(RADIANS(E606))+COS(RADIANS(G602))*COS(RADIANS(E606))*COS(RADIANS(AI596))))&gt;90,0,$F$4*$F$5/E605^2*(SIN(RADIANS(G602))*SIN(RADIANS(E606))+COS(RADIANS(G602))*COS(RADIANS(E606))*COS(RADIANS(AI596))))</f>
        <v>#DIV/0!</v>
      </c>
      <c r="AJ602" t="e">
        <f>IF(DEGREES(ACOS(SIN(RADIANS(G602))*SIN(RADIANS(E606))+COS(RADIANS(G602))*COS(RADIANS(E606))*COS(RADIANS(AJ596))))&gt;90,0,$F$4*$F$5/E605^2*(SIN(RADIANS(G602))*SIN(RADIANS(E606))+COS(RADIANS(G602))*COS(RADIANS(E606))*COS(RADIANS(AJ596))))</f>
        <v>#DIV/0!</v>
      </c>
      <c r="AK602">
        <f>IF(DEGREES(ACOS(SIN(RADIANS(G602))*SIN(RADIANS(E606))+COS(RADIANS(G602))*COS(RADIANS(E606))*COS(RADIANS(AK596))))&gt;90,0,$F$4*$F$5/E605^2*(SIN(RADIANS(G602))*SIN(RADIANS(E606))+COS(RADIANS(G602))*COS(RADIANS(E606))*COS(RADIANS(AK596))))</f>
        <v>0</v>
      </c>
      <c r="AL602">
        <f>IF(DEGREES(ACOS(SIN(RADIANS(G602))*SIN(RADIANS(E606))+COS(RADIANS(G602))*COS(RADIANS(E606))*COS(RADIANS(AL596))))&gt;90,0,$F$4*$F$5/E605^2*(SIN(RADIANS(G602))*SIN(RADIANS(E606))+COS(RADIANS(G602))*COS(RADIANS(E606))*COS(RADIANS(AL596))))</f>
        <v>0</v>
      </c>
      <c r="AM602">
        <f>IF(DEGREES(ACOS(SIN(RADIANS(G602))*SIN(RADIANS(E606))+COS(RADIANS(G602))*COS(RADIANS(E606))*COS(RADIANS(AM596))))&gt;90,0,$F$4*$F$5/E605^2*(SIN(RADIANS(G602))*SIN(RADIANS(E606))+COS(RADIANS(G602))*COS(RADIANS(E606))*COS(RADIANS(AM596))))</f>
        <v>0</v>
      </c>
      <c r="AN602">
        <f>IF(DEGREES(ACOS(SIN(RADIANS(G602))*SIN(RADIANS(E606))+COS(RADIANS(G602))*COS(RADIANS(E606))*COS(RADIANS(AN596))))&gt;90,0,$F$4*$F$5/E605^2*(SIN(RADIANS(G602))*SIN(RADIANS(E606))+COS(RADIANS(G602))*COS(RADIANS(E606))*COS(RADIANS(AN596))))</f>
        <v>0</v>
      </c>
      <c r="AO602">
        <f>IF(DEGREES(ACOS(SIN(RADIANS(G602))*SIN(RADIANS(E606))+COS(RADIANS(G602))*COS(RADIANS(E606))*COS(RADIANS(AO596))))&gt;90,0,$F$4*$F$5/E605^2*(SIN(RADIANS(G602))*SIN(RADIANS(E606))+COS(RADIANS(G602))*COS(RADIANS(E606))*COS(RADIANS(AO596))))</f>
        <v>0</v>
      </c>
      <c r="AP602">
        <f>IF(DEGREES(ACOS(SIN(RADIANS(G602))*SIN(RADIANS(E606))+COS(RADIANS(G602))*COS(RADIANS(E606))*COS(RADIANS(AP596))))&gt;90,0,$F$4*$F$5/E605^2*(SIN(RADIANS(G602))*SIN(RADIANS(E606))+COS(RADIANS(G602))*COS(RADIANS(E606))*COS(RADIANS(AP596))))</f>
        <v>0</v>
      </c>
      <c r="AQ602">
        <f>IF(DEGREES(ACOS(SIN(RADIANS(G602))*SIN(RADIANS(E606))+COS(RADIANS(G602))*COS(RADIANS(E606))*COS(RADIANS(AQ596))))&gt;90,0,$F$4*$F$5/E605^2*(SIN(RADIANS(G602))*SIN(RADIANS(E606))+COS(RADIANS(G602))*COS(RADIANS(E606))*COS(RADIANS(AQ596))))</f>
        <v>0</v>
      </c>
      <c r="AR602">
        <f>IF(DEGREES(ACOS(SIN(RADIANS(G602))*SIN(RADIANS(E606))+COS(RADIANS(G602))*COS(RADIANS(E606))*COS(RADIANS(AR596))))&gt;90,0,$F$4*$F$5/E605^2*(SIN(RADIANS(G602))*SIN(RADIANS(E606))+COS(RADIANS(G602))*COS(RADIANS(E606))*COS(RADIANS(AR596))))</f>
        <v>0</v>
      </c>
    </row>
    <row r="603" spans="2:44" x14ac:dyDescent="0.5">
      <c r="B603" s="40" t="s">
        <v>783</v>
      </c>
      <c r="E603" t="str">
        <f>IF($F$10=0,"N/A",$F$10*(E598/360)-ROUNDDOWN($F$10*(E598/360),0))</f>
        <v>N/A</v>
      </c>
      <c r="G603">
        <v>40</v>
      </c>
      <c r="I603">
        <f>IF(DEGREES(ACOS(SIN(RADIANS(G603))*SIN(RADIANS(E606))+COS(RADIANS(G603))*COS(RADIANS(E606))*COS(RADIANS(I596))))&gt;90,0,$F$4*$F$5/E605^2*(SIN(RADIANS(G603))*SIN(RADIANS(E606))+COS(RADIANS(G603))*COS(RADIANS(E606))*COS(RADIANS(I596))))</f>
        <v>0</v>
      </c>
      <c r="J603">
        <f>IF(DEGREES(ACOS(SIN(RADIANS(G603))*SIN(RADIANS(E606))+COS(RADIANS(G603))*COS(RADIANS(E606))*COS(RADIANS(J596))))&gt;90,0,$F$4*$F$5/E605^2*(SIN(RADIANS(G603))*SIN(RADIANS(E606))+COS(RADIANS(G603))*COS(RADIANS(E606))*COS(RADIANS(J596))))</f>
        <v>0</v>
      </c>
      <c r="K603">
        <f>IF(DEGREES(ACOS(SIN(RADIANS(G603))*SIN(RADIANS(E606))+COS(RADIANS(G603))*COS(RADIANS(E606))*COS(RADIANS(K596))))&gt;90,0,$F$4*$F$5/E605^2*(SIN(RADIANS(G603))*SIN(RADIANS(E606))+COS(RADIANS(G603))*COS(RADIANS(E606))*COS(RADIANS(K596))))</f>
        <v>0</v>
      </c>
      <c r="L603">
        <f>IF(DEGREES(ACOS(SIN(RADIANS(G603))*SIN(RADIANS(E606))+COS(RADIANS(G603))*COS(RADIANS(E606))*COS(RADIANS(L596))))&gt;90,0,$F$4*$F$5/E605^2*(SIN(RADIANS(G603))*SIN(RADIANS(E606))+COS(RADIANS(G603))*COS(RADIANS(E606))*COS(RADIANS(L596))))</f>
        <v>0</v>
      </c>
      <c r="M603">
        <f>IF(DEGREES(ACOS(SIN(RADIANS(G603))*SIN(RADIANS(E606))+COS(RADIANS(G603))*COS(RADIANS(E606))*COS(RADIANS(M596))))&gt;90,0,$F$4*$F$5/E605^2*(SIN(RADIANS(G603))*SIN(RADIANS(E606))+COS(RADIANS(G603))*COS(RADIANS(E606))*COS(RADIANS(M596))))</f>
        <v>0</v>
      </c>
      <c r="N603">
        <f>IF(DEGREES(ACOS(SIN(RADIANS(G603))*SIN(RADIANS(E606))+COS(RADIANS(G603))*COS(RADIANS(E606))*COS(RADIANS(N596))))&gt;90,0,$F$4*$F$5/E605^2*(SIN(RADIANS(G603))*SIN(RADIANS(E606))+COS(RADIANS(G603))*COS(RADIANS(E606))*COS(RADIANS(N596))))</f>
        <v>0</v>
      </c>
      <c r="O603">
        <f>IF(DEGREES(ACOS(SIN(RADIANS(G603))*SIN(RADIANS(E606))+COS(RADIANS(G603))*COS(RADIANS(E606))*COS(RADIANS(O596))))&gt;90,0,$F$4*$F$5/E605^2*(SIN(RADIANS(G603))*SIN(RADIANS(E606))+COS(RADIANS(G603))*COS(RADIANS(E606))*COS(RADIANS(O596))))</f>
        <v>0</v>
      </c>
      <c r="P603">
        <f>IF(DEGREES(ACOS(SIN(RADIANS(G603))*SIN(RADIANS(E606))+COS(RADIANS(G603))*COS(RADIANS(E606))*COS(RADIANS(P596))))&gt;90,0,$F$4*$F$5/E605^2*(SIN(RADIANS(G603))*SIN(RADIANS(E606))+COS(RADIANS(G603))*COS(RADIANS(E606))*COS(RADIANS(P596))))</f>
        <v>0</v>
      </c>
      <c r="Q603">
        <f>IF(DEGREES(ACOS(SIN(RADIANS(G603))*SIN(RADIANS(E606))+COS(RADIANS(G603))*COS(RADIANS(E606))*COS(RADIANS(Q596))))&gt;90,0,$F$4*$F$5/E605^2*(SIN(RADIANS(G603))*SIN(RADIANS(E606))+COS(RADIANS(G603))*COS(RADIANS(E606))*COS(RADIANS(Q596))))</f>
        <v>0</v>
      </c>
      <c r="R603" t="e">
        <f>IF(DEGREES(ACOS(SIN(RADIANS(G603))*SIN(RADIANS(E606))+COS(RADIANS(G603))*COS(RADIANS(E606))*COS(RADIANS(R596))))&gt;90,0,$F$4*$F$5/E605^2*(SIN(RADIANS(G603))*SIN(RADIANS(E606))+COS(RADIANS(G603))*COS(RADIANS(E606))*COS(RADIANS(R596))))</f>
        <v>#DIV/0!</v>
      </c>
      <c r="S603" t="e">
        <f>IF(DEGREES(ACOS(SIN(RADIANS(G603))*SIN(RADIANS(E606))+COS(RADIANS(G603))*COS(RADIANS(E606))*COS(RADIANS(S596))))&gt;90,0,$F$4*$F$5/E605^2*(SIN(RADIANS(G603))*SIN(RADIANS(E606))+COS(RADIANS(G603))*COS(RADIANS(E606))*COS(RADIANS(S596))))</f>
        <v>#DIV/0!</v>
      </c>
      <c r="T603" t="e">
        <f>IF(DEGREES(ACOS(SIN(RADIANS(G603))*SIN(RADIANS(E606))+COS(RADIANS(G603))*COS(RADIANS(E606))*COS(RADIANS(T596))))&gt;90,0,$F$4*$F$5/E605^2*(SIN(RADIANS(G603))*SIN(RADIANS(E606))+COS(RADIANS(G603))*COS(RADIANS(E606))*COS(RADIANS(T596))))</f>
        <v>#DIV/0!</v>
      </c>
      <c r="U603" t="e">
        <f>IF(DEGREES(ACOS(SIN(RADIANS(G603))*SIN(RADIANS(E606))+COS(RADIANS(G603))*COS(RADIANS(E606))*COS(RADIANS(U596))))&gt;90,0,$F$4*$F$5/E605^2*(SIN(RADIANS(G603))*SIN(RADIANS(E606))+COS(RADIANS(G603))*COS(RADIANS(E606))*COS(RADIANS(U596))))</f>
        <v>#DIV/0!</v>
      </c>
      <c r="V603" t="e">
        <f>IF(DEGREES(ACOS(SIN(RADIANS(G603))*SIN(RADIANS(E606))+COS(RADIANS(G603))*COS(RADIANS(E606))*COS(RADIANS(V596))))&gt;90,0,$F$4*$F$5/E605^2*(SIN(RADIANS(G603))*SIN(RADIANS(E606))+COS(RADIANS(G603))*COS(RADIANS(E606))*COS(RADIANS(V596))))</f>
        <v>#DIV/0!</v>
      </c>
      <c r="W603" t="e">
        <f>IF(DEGREES(ACOS(SIN(RADIANS(G603))*SIN(RADIANS(E606))+COS(RADIANS(G603))*COS(RADIANS(E606))*COS(RADIANS(W596))))&gt;90,0,$F$4*$F$5/E605^2*(SIN(RADIANS(G603))*SIN(RADIANS(E606))+COS(RADIANS(G603))*COS(RADIANS(E606))*COS(RADIANS(W596))))</f>
        <v>#DIV/0!</v>
      </c>
      <c r="X603" t="e">
        <f>IF(DEGREES(ACOS(SIN(RADIANS(G603))*SIN(RADIANS(E606))+COS(RADIANS(G603))*COS(RADIANS(E606))*COS(RADIANS(X596))))&gt;90,0,$F$4*$F$5/E605^2*(SIN(RADIANS(G603))*SIN(RADIANS(E606))+COS(RADIANS(G603))*COS(RADIANS(E606))*COS(RADIANS(X596))))</f>
        <v>#DIV/0!</v>
      </c>
      <c r="Y603" t="e">
        <f>IF(DEGREES(ACOS(SIN(RADIANS(G603))*SIN(RADIANS(E606))+COS(RADIANS(G603))*COS(RADIANS(E606))*COS(RADIANS(Y596))))&gt;90,0,$F$4*$F$5/E605^2*(SIN(RADIANS(G603))*SIN(RADIANS(E606))+COS(RADIANS(G603))*COS(RADIANS(E606))*COS(RADIANS(Y596))))</f>
        <v>#DIV/0!</v>
      </c>
      <c r="Z603" t="e">
        <f>IF(DEGREES(ACOS(SIN(RADIANS(G603))*SIN(RADIANS(E606))+COS(RADIANS(G603))*COS(RADIANS(E606))*COS(RADIANS(Z596))))&gt;90,0,$F$4*$F$5/E605^2*(SIN(RADIANS(G603))*SIN(RADIANS(E606))+COS(RADIANS(G603))*COS(RADIANS(E606))*COS(RADIANS(Z596))))</f>
        <v>#DIV/0!</v>
      </c>
      <c r="AA603" t="e">
        <f>IF(DEGREES(ACOS(SIN(RADIANS(G603))*SIN(RADIANS(E606))+COS(RADIANS(G603))*COS(RADIANS(E606))*COS(RADIANS(AA596))))&gt;90,0,$F$4*$F$5/E605^2*(SIN(RADIANS(G603))*SIN(RADIANS(E606))+COS(RADIANS(G603))*COS(RADIANS(E606))*COS(RADIANS(AA596))))</f>
        <v>#DIV/0!</v>
      </c>
      <c r="AB603" t="e">
        <f>IF(DEGREES(ACOS(SIN(RADIANS(G603))*SIN(RADIANS(E606))+COS(RADIANS(G603))*COS(RADIANS(E606))*COS(RADIANS(AB596))))&gt;90,0,$F$4*$F$5/E605^2*(SIN(RADIANS(G603))*SIN(RADIANS(E606))+COS(RADIANS(G603))*COS(RADIANS(E606))*COS(RADIANS(AB596))))</f>
        <v>#DIV/0!</v>
      </c>
      <c r="AC603" t="e">
        <f>IF(DEGREES(ACOS(SIN(RADIANS(G603))*SIN(RADIANS(E606))+COS(RADIANS(G603))*COS(RADIANS(E606))*COS(RADIANS(AC596))))&gt;90,0,$F$4*$F$5/E605^2*(SIN(RADIANS(G603))*SIN(RADIANS(E606))+COS(RADIANS(G603))*COS(RADIANS(E606))*COS(RADIANS(AC596))))</f>
        <v>#DIV/0!</v>
      </c>
      <c r="AD603" t="e">
        <f>IF(DEGREES(ACOS(SIN(RADIANS(G603))*SIN(RADIANS(E606))+COS(RADIANS(G603))*COS(RADIANS(E606))*COS(RADIANS(AD596))))&gt;90,0,$F$4*$F$5/E605^2*(SIN(RADIANS(G603))*SIN(RADIANS(E606))+COS(RADIANS(G603))*COS(RADIANS(E606))*COS(RADIANS(AD596))))</f>
        <v>#DIV/0!</v>
      </c>
      <c r="AE603" t="e">
        <f>IF(DEGREES(ACOS(SIN(RADIANS(G603))*SIN(RADIANS(E606))+COS(RADIANS(G603))*COS(RADIANS(E606))*COS(RADIANS(AE596))))&gt;90,0,$F$4*$F$5/E605^2*(SIN(RADIANS(G603))*SIN(RADIANS(E606))+COS(RADIANS(G603))*COS(RADIANS(E606))*COS(RADIANS(AE596))))</f>
        <v>#DIV/0!</v>
      </c>
      <c r="AF603" t="e">
        <f>IF(DEGREES(ACOS(SIN(RADIANS(G603))*SIN(RADIANS(E606))+COS(RADIANS(G603))*COS(RADIANS(E606))*COS(RADIANS(AF596))))&gt;90,0,$F$4*$F$5/E605^2*(SIN(RADIANS(G603))*SIN(RADIANS(E606))+COS(RADIANS(G603))*COS(RADIANS(E606))*COS(RADIANS(AF596))))</f>
        <v>#DIV/0!</v>
      </c>
      <c r="AG603" t="e">
        <f>IF(DEGREES(ACOS(SIN(RADIANS(G603))*SIN(RADIANS(E606))+COS(RADIANS(G603))*COS(RADIANS(E606))*COS(RADIANS(AG596))))&gt;90,0,$F$4*$F$5/E605^2*(SIN(RADIANS(G603))*SIN(RADIANS(E606))+COS(RADIANS(G603))*COS(RADIANS(E606))*COS(RADIANS(AG596))))</f>
        <v>#DIV/0!</v>
      </c>
      <c r="AH603" t="e">
        <f>IF(DEGREES(ACOS(SIN(RADIANS(G603))*SIN(RADIANS(E606))+COS(RADIANS(G603))*COS(RADIANS(E606))*COS(RADIANS(AH596))))&gt;90,0,$F$4*$F$5/E605^2*(SIN(RADIANS(G603))*SIN(RADIANS(E606))+COS(RADIANS(G603))*COS(RADIANS(E606))*COS(RADIANS(AH596))))</f>
        <v>#DIV/0!</v>
      </c>
      <c r="AI603" t="e">
        <f>IF(DEGREES(ACOS(SIN(RADIANS(G603))*SIN(RADIANS(E606))+COS(RADIANS(G603))*COS(RADIANS(E606))*COS(RADIANS(AI596))))&gt;90,0,$F$4*$F$5/E605^2*(SIN(RADIANS(G603))*SIN(RADIANS(E606))+COS(RADIANS(G603))*COS(RADIANS(E606))*COS(RADIANS(AI596))))</f>
        <v>#DIV/0!</v>
      </c>
      <c r="AJ603">
        <f>IF(DEGREES(ACOS(SIN(RADIANS(G603))*SIN(RADIANS(E606))+COS(RADIANS(G603))*COS(RADIANS(E606))*COS(RADIANS(AJ596))))&gt;90,0,$F$4*$F$5/E605^2*(SIN(RADIANS(G603))*SIN(RADIANS(E606))+COS(RADIANS(G603))*COS(RADIANS(E606))*COS(RADIANS(AJ596))))</f>
        <v>0</v>
      </c>
      <c r="AK603">
        <f>IF(DEGREES(ACOS(SIN(RADIANS(G603))*SIN(RADIANS(E606))+COS(RADIANS(G603))*COS(RADIANS(E606))*COS(RADIANS(AK596))))&gt;90,0,$F$4*$F$5/E605^2*(SIN(RADIANS(G603))*SIN(RADIANS(E606))+COS(RADIANS(G603))*COS(RADIANS(E606))*COS(RADIANS(AK596))))</f>
        <v>0</v>
      </c>
      <c r="AL603">
        <f>IF(DEGREES(ACOS(SIN(RADIANS(G603))*SIN(RADIANS(E606))+COS(RADIANS(G603))*COS(RADIANS(E606))*COS(RADIANS(AL596))))&gt;90,0,$F$4*$F$5/E605^2*(SIN(RADIANS(G603))*SIN(RADIANS(E606))+COS(RADIANS(G603))*COS(RADIANS(E606))*COS(RADIANS(AL596))))</f>
        <v>0</v>
      </c>
      <c r="AM603">
        <f>IF(DEGREES(ACOS(SIN(RADIANS(G603))*SIN(RADIANS(E606))+COS(RADIANS(G603))*COS(RADIANS(E606))*COS(RADIANS(AM596))))&gt;90,0,$F$4*$F$5/E605^2*(SIN(RADIANS(G603))*SIN(RADIANS(E606))+COS(RADIANS(G603))*COS(RADIANS(E606))*COS(RADIANS(AM596))))</f>
        <v>0</v>
      </c>
      <c r="AN603">
        <f>IF(DEGREES(ACOS(SIN(RADIANS(G603))*SIN(RADIANS(E606))+COS(RADIANS(G603))*COS(RADIANS(E606))*COS(RADIANS(AN596))))&gt;90,0,$F$4*$F$5/E605^2*(SIN(RADIANS(G603))*SIN(RADIANS(E606))+COS(RADIANS(G603))*COS(RADIANS(E606))*COS(RADIANS(AN596))))</f>
        <v>0</v>
      </c>
      <c r="AO603">
        <f>IF(DEGREES(ACOS(SIN(RADIANS(G603))*SIN(RADIANS(E606))+COS(RADIANS(G603))*COS(RADIANS(E606))*COS(RADIANS(AO596))))&gt;90,0,$F$4*$F$5/E605^2*(SIN(RADIANS(G603))*SIN(RADIANS(E606))+COS(RADIANS(G603))*COS(RADIANS(E606))*COS(RADIANS(AO596))))</f>
        <v>0</v>
      </c>
      <c r="AP603">
        <f>IF(DEGREES(ACOS(SIN(RADIANS(G603))*SIN(RADIANS(E606))+COS(RADIANS(G603))*COS(RADIANS(E606))*COS(RADIANS(AP596))))&gt;90,0,$F$4*$F$5/E605^2*(SIN(RADIANS(G603))*SIN(RADIANS(E606))+COS(RADIANS(G603))*COS(RADIANS(E606))*COS(RADIANS(AP596))))</f>
        <v>0</v>
      </c>
      <c r="AQ603">
        <f>IF(DEGREES(ACOS(SIN(RADIANS(G603))*SIN(RADIANS(E606))+COS(RADIANS(G603))*COS(RADIANS(E606))*COS(RADIANS(AQ596))))&gt;90,0,$F$4*$F$5/E605^2*(SIN(RADIANS(G603))*SIN(RADIANS(E606))+COS(RADIANS(G603))*COS(RADIANS(E606))*COS(RADIANS(AQ596))))</f>
        <v>0</v>
      </c>
      <c r="AR603">
        <f>IF(DEGREES(ACOS(SIN(RADIANS(G603))*SIN(RADIANS(E606))+COS(RADIANS(G603))*COS(RADIANS(E606))*COS(RADIANS(AR596))))&gt;90,0,$F$4*$F$5/E605^2*(SIN(RADIANS(G603))*SIN(RADIANS(E606))+COS(RADIANS(G603))*COS(RADIANS(E606))*COS(RADIANS(AR596))))</f>
        <v>0</v>
      </c>
    </row>
    <row r="604" spans="2:44" x14ac:dyDescent="0.5">
      <c r="B604" s="40" t="s">
        <v>784</v>
      </c>
      <c r="E604" t="str">
        <f>IF($F$10=0,"N/A",E603*$F$11/$F$10)</f>
        <v>N/A</v>
      </c>
      <c r="G604">
        <v>30</v>
      </c>
      <c r="I604">
        <f>IF(DEGREES(ACOS(SIN(RADIANS(G604))*SIN(RADIANS(E606))+COS(RADIANS(G604))*COS(RADIANS(E606))*COS(RADIANS(I596))))&gt;90,0,$F$4*$F$5/E605^2*(SIN(RADIANS(G604))*SIN(RADIANS(E606))+COS(RADIANS(G604))*COS(RADIANS(E606))*COS(RADIANS(I596))))</f>
        <v>0</v>
      </c>
      <c r="J604">
        <f>IF(DEGREES(ACOS(SIN(RADIANS(G604))*SIN(RADIANS(E606))+COS(RADIANS(G604))*COS(RADIANS(E606))*COS(RADIANS(J596))))&gt;90,0,$F$4*$F$5/E605^2*(SIN(RADIANS(G604))*SIN(RADIANS(E606))+COS(RADIANS(G604))*COS(RADIANS(E606))*COS(RADIANS(J596))))</f>
        <v>0</v>
      </c>
      <c r="K604">
        <f>IF(DEGREES(ACOS(SIN(RADIANS(G604))*SIN(RADIANS(E606))+COS(RADIANS(G604))*COS(RADIANS(E606))*COS(RADIANS(K596))))&gt;90,0,$F$4*$F$5/E605^2*(SIN(RADIANS(G604))*SIN(RADIANS(E606))+COS(RADIANS(G604))*COS(RADIANS(E606))*COS(RADIANS(K596))))</f>
        <v>0</v>
      </c>
      <c r="L604">
        <f>IF(DEGREES(ACOS(SIN(RADIANS(G604))*SIN(RADIANS(E606))+COS(RADIANS(G604))*COS(RADIANS(E606))*COS(RADIANS(L596))))&gt;90,0,$F$4*$F$5/E605^2*(SIN(RADIANS(G604))*SIN(RADIANS(E606))+COS(RADIANS(G604))*COS(RADIANS(E606))*COS(RADIANS(L596))))</f>
        <v>0</v>
      </c>
      <c r="M604">
        <f>IF(DEGREES(ACOS(SIN(RADIANS(G604))*SIN(RADIANS(E606))+COS(RADIANS(G604))*COS(RADIANS(E606))*COS(RADIANS(M596))))&gt;90,0,$F$4*$F$5/E605^2*(SIN(RADIANS(G604))*SIN(RADIANS(E606))+COS(RADIANS(G604))*COS(RADIANS(E606))*COS(RADIANS(M596))))</f>
        <v>0</v>
      </c>
      <c r="N604">
        <f>IF(DEGREES(ACOS(SIN(RADIANS(G604))*SIN(RADIANS(E606))+COS(RADIANS(G604))*COS(RADIANS(E606))*COS(RADIANS(N596))))&gt;90,0,$F$4*$F$5/E605^2*(SIN(RADIANS(G604))*SIN(RADIANS(E606))+COS(RADIANS(G604))*COS(RADIANS(E606))*COS(RADIANS(N596))))</f>
        <v>0</v>
      </c>
      <c r="O604">
        <f>IF(DEGREES(ACOS(SIN(RADIANS(G604))*SIN(RADIANS(E606))+COS(RADIANS(G604))*COS(RADIANS(E606))*COS(RADIANS(O596))))&gt;90,0,$F$4*$F$5/E605^2*(SIN(RADIANS(G604))*SIN(RADIANS(E606))+COS(RADIANS(G604))*COS(RADIANS(E606))*COS(RADIANS(O596))))</f>
        <v>0</v>
      </c>
      <c r="P604">
        <f>IF(DEGREES(ACOS(SIN(RADIANS(G604))*SIN(RADIANS(E606))+COS(RADIANS(G604))*COS(RADIANS(E606))*COS(RADIANS(P596))))&gt;90,0,$F$4*$F$5/E605^2*(SIN(RADIANS(G604))*SIN(RADIANS(E606))+COS(RADIANS(G604))*COS(RADIANS(E606))*COS(RADIANS(P596))))</f>
        <v>0</v>
      </c>
      <c r="Q604">
        <f>IF(DEGREES(ACOS(SIN(RADIANS(G604))*SIN(RADIANS(E606))+COS(RADIANS(G604))*COS(RADIANS(E606))*COS(RADIANS(Q596))))&gt;90,0,$F$4*$F$5/E605^2*(SIN(RADIANS(G604))*SIN(RADIANS(E606))+COS(RADIANS(G604))*COS(RADIANS(E606))*COS(RADIANS(Q596))))</f>
        <v>0</v>
      </c>
      <c r="R604" t="e">
        <f>IF(DEGREES(ACOS(SIN(RADIANS(G604))*SIN(RADIANS(E606))+COS(RADIANS(G604))*COS(RADIANS(E606))*COS(RADIANS(R596))))&gt;90,0,$F$4*$F$5/E605^2*(SIN(RADIANS(G604))*SIN(RADIANS(E606))+COS(RADIANS(G604))*COS(RADIANS(E606))*COS(RADIANS(R596))))</f>
        <v>#DIV/0!</v>
      </c>
      <c r="S604" t="e">
        <f>IF(DEGREES(ACOS(SIN(RADIANS(G604))*SIN(RADIANS(E606))+COS(RADIANS(G604))*COS(RADIANS(E606))*COS(RADIANS(S596))))&gt;90,0,$F$4*$F$5/E605^2*(SIN(RADIANS(G604))*SIN(RADIANS(E606))+COS(RADIANS(G604))*COS(RADIANS(E606))*COS(RADIANS(S596))))</f>
        <v>#DIV/0!</v>
      </c>
      <c r="T604" t="e">
        <f>IF(DEGREES(ACOS(SIN(RADIANS(G604))*SIN(RADIANS(E606))+COS(RADIANS(G604))*COS(RADIANS(E606))*COS(RADIANS(T596))))&gt;90,0,$F$4*$F$5/E605^2*(SIN(RADIANS(G604))*SIN(RADIANS(E606))+COS(RADIANS(G604))*COS(RADIANS(E606))*COS(RADIANS(T596))))</f>
        <v>#DIV/0!</v>
      </c>
      <c r="U604" t="e">
        <f>IF(DEGREES(ACOS(SIN(RADIANS(G604))*SIN(RADIANS(E606))+COS(RADIANS(G604))*COS(RADIANS(E606))*COS(RADIANS(U596))))&gt;90,0,$F$4*$F$5/E605^2*(SIN(RADIANS(G604))*SIN(RADIANS(E606))+COS(RADIANS(G604))*COS(RADIANS(E606))*COS(RADIANS(U596))))</f>
        <v>#DIV/0!</v>
      </c>
      <c r="V604" t="e">
        <f>IF(DEGREES(ACOS(SIN(RADIANS(G604))*SIN(RADIANS(E606))+COS(RADIANS(G604))*COS(RADIANS(E606))*COS(RADIANS(V596))))&gt;90,0,$F$4*$F$5/E605^2*(SIN(RADIANS(G604))*SIN(RADIANS(E606))+COS(RADIANS(G604))*COS(RADIANS(E606))*COS(RADIANS(V596))))</f>
        <v>#DIV/0!</v>
      </c>
      <c r="W604" t="e">
        <f>IF(DEGREES(ACOS(SIN(RADIANS(G604))*SIN(RADIANS(E606))+COS(RADIANS(G604))*COS(RADIANS(E606))*COS(RADIANS(W596))))&gt;90,0,$F$4*$F$5/E605^2*(SIN(RADIANS(G604))*SIN(RADIANS(E606))+COS(RADIANS(G604))*COS(RADIANS(E606))*COS(RADIANS(W596))))</f>
        <v>#DIV/0!</v>
      </c>
      <c r="X604" t="e">
        <f>IF(DEGREES(ACOS(SIN(RADIANS(G604))*SIN(RADIANS(E606))+COS(RADIANS(G604))*COS(RADIANS(E606))*COS(RADIANS(X596))))&gt;90,0,$F$4*$F$5/E605^2*(SIN(RADIANS(G604))*SIN(RADIANS(E606))+COS(RADIANS(G604))*COS(RADIANS(E606))*COS(RADIANS(X596))))</f>
        <v>#DIV/0!</v>
      </c>
      <c r="Y604" t="e">
        <f>IF(DEGREES(ACOS(SIN(RADIANS(G604))*SIN(RADIANS(E606))+COS(RADIANS(G604))*COS(RADIANS(E606))*COS(RADIANS(Y596))))&gt;90,0,$F$4*$F$5/E605^2*(SIN(RADIANS(G604))*SIN(RADIANS(E606))+COS(RADIANS(G604))*COS(RADIANS(E606))*COS(RADIANS(Y596))))</f>
        <v>#DIV/0!</v>
      </c>
      <c r="Z604" t="e">
        <f>IF(DEGREES(ACOS(SIN(RADIANS(G604))*SIN(RADIANS(E606))+COS(RADIANS(G604))*COS(RADIANS(E606))*COS(RADIANS(Z596))))&gt;90,0,$F$4*$F$5/E605^2*(SIN(RADIANS(G604))*SIN(RADIANS(E606))+COS(RADIANS(G604))*COS(RADIANS(E606))*COS(RADIANS(Z596))))</f>
        <v>#DIV/0!</v>
      </c>
      <c r="AA604" t="e">
        <f>IF(DEGREES(ACOS(SIN(RADIANS(G604))*SIN(RADIANS(E606))+COS(RADIANS(G604))*COS(RADIANS(E606))*COS(RADIANS(AA596))))&gt;90,0,$F$4*$F$5/E605^2*(SIN(RADIANS(G604))*SIN(RADIANS(E606))+COS(RADIANS(G604))*COS(RADIANS(E606))*COS(RADIANS(AA596))))</f>
        <v>#DIV/0!</v>
      </c>
      <c r="AB604" t="e">
        <f>IF(DEGREES(ACOS(SIN(RADIANS(G604))*SIN(RADIANS(E606))+COS(RADIANS(G604))*COS(RADIANS(E606))*COS(RADIANS(AB596))))&gt;90,0,$F$4*$F$5/E605^2*(SIN(RADIANS(G604))*SIN(RADIANS(E606))+COS(RADIANS(G604))*COS(RADIANS(E606))*COS(RADIANS(AB596))))</f>
        <v>#DIV/0!</v>
      </c>
      <c r="AC604" t="e">
        <f>IF(DEGREES(ACOS(SIN(RADIANS(G604))*SIN(RADIANS(E606))+COS(RADIANS(G604))*COS(RADIANS(E606))*COS(RADIANS(AC596))))&gt;90,0,$F$4*$F$5/E605^2*(SIN(RADIANS(G604))*SIN(RADIANS(E606))+COS(RADIANS(G604))*COS(RADIANS(E606))*COS(RADIANS(AC596))))</f>
        <v>#DIV/0!</v>
      </c>
      <c r="AD604" t="e">
        <f>IF(DEGREES(ACOS(SIN(RADIANS(G604))*SIN(RADIANS(E606))+COS(RADIANS(G604))*COS(RADIANS(E606))*COS(RADIANS(AD596))))&gt;90,0,$F$4*$F$5/E605^2*(SIN(RADIANS(G604))*SIN(RADIANS(E606))+COS(RADIANS(G604))*COS(RADIANS(E606))*COS(RADIANS(AD596))))</f>
        <v>#DIV/0!</v>
      </c>
      <c r="AE604" t="e">
        <f>IF(DEGREES(ACOS(SIN(RADIANS(G604))*SIN(RADIANS(E606))+COS(RADIANS(G604))*COS(RADIANS(E606))*COS(RADIANS(AE596))))&gt;90,0,$F$4*$F$5/E605^2*(SIN(RADIANS(G604))*SIN(RADIANS(E606))+COS(RADIANS(G604))*COS(RADIANS(E606))*COS(RADIANS(AE596))))</f>
        <v>#DIV/0!</v>
      </c>
      <c r="AF604" t="e">
        <f>IF(DEGREES(ACOS(SIN(RADIANS(G604))*SIN(RADIANS(E606))+COS(RADIANS(G604))*COS(RADIANS(E606))*COS(RADIANS(AF596))))&gt;90,0,$F$4*$F$5/E605^2*(SIN(RADIANS(G604))*SIN(RADIANS(E606))+COS(RADIANS(G604))*COS(RADIANS(E606))*COS(RADIANS(AF596))))</f>
        <v>#DIV/0!</v>
      </c>
      <c r="AG604" t="e">
        <f>IF(DEGREES(ACOS(SIN(RADIANS(G604))*SIN(RADIANS(E606))+COS(RADIANS(G604))*COS(RADIANS(E606))*COS(RADIANS(AG596))))&gt;90,0,$F$4*$F$5/E605^2*(SIN(RADIANS(G604))*SIN(RADIANS(E606))+COS(RADIANS(G604))*COS(RADIANS(E606))*COS(RADIANS(AG596))))</f>
        <v>#DIV/0!</v>
      </c>
      <c r="AH604" t="e">
        <f>IF(DEGREES(ACOS(SIN(RADIANS(G604))*SIN(RADIANS(E606))+COS(RADIANS(G604))*COS(RADIANS(E606))*COS(RADIANS(AH596))))&gt;90,0,$F$4*$F$5/E605^2*(SIN(RADIANS(G604))*SIN(RADIANS(E606))+COS(RADIANS(G604))*COS(RADIANS(E606))*COS(RADIANS(AH596))))</f>
        <v>#DIV/0!</v>
      </c>
      <c r="AI604" t="e">
        <f>IF(DEGREES(ACOS(SIN(RADIANS(G604))*SIN(RADIANS(E606))+COS(RADIANS(G604))*COS(RADIANS(E606))*COS(RADIANS(AI596))))&gt;90,0,$F$4*$F$5/E605^2*(SIN(RADIANS(G604))*SIN(RADIANS(E606))+COS(RADIANS(G604))*COS(RADIANS(E606))*COS(RADIANS(AI596))))</f>
        <v>#DIV/0!</v>
      </c>
      <c r="AJ604">
        <f>IF(DEGREES(ACOS(SIN(RADIANS(G604))*SIN(RADIANS(E606))+COS(RADIANS(G604))*COS(RADIANS(E606))*COS(RADIANS(AJ596))))&gt;90,0,$F$4*$F$5/E605^2*(SIN(RADIANS(G604))*SIN(RADIANS(E606))+COS(RADIANS(G604))*COS(RADIANS(E606))*COS(RADIANS(AJ596))))</f>
        <v>0</v>
      </c>
      <c r="AK604">
        <f>IF(DEGREES(ACOS(SIN(RADIANS(G604))*SIN(RADIANS(E606))+COS(RADIANS(G604))*COS(RADIANS(E606))*COS(RADIANS(AK596))))&gt;90,0,$F$4*$F$5/E605^2*(SIN(RADIANS(G604))*SIN(RADIANS(E606))+COS(RADIANS(G604))*COS(RADIANS(E606))*COS(RADIANS(AK596))))</f>
        <v>0</v>
      </c>
      <c r="AL604">
        <f>IF(DEGREES(ACOS(SIN(RADIANS(G604))*SIN(RADIANS(E606))+COS(RADIANS(G604))*COS(RADIANS(E606))*COS(RADIANS(AL596))))&gt;90,0,$F$4*$F$5/E605^2*(SIN(RADIANS(G604))*SIN(RADIANS(E606))+COS(RADIANS(G604))*COS(RADIANS(E606))*COS(RADIANS(AL596))))</f>
        <v>0</v>
      </c>
      <c r="AM604">
        <f>IF(DEGREES(ACOS(SIN(RADIANS(G604))*SIN(RADIANS(E606))+COS(RADIANS(G604))*COS(RADIANS(E606))*COS(RADIANS(AM596))))&gt;90,0,$F$4*$F$5/E605^2*(SIN(RADIANS(G604))*SIN(RADIANS(E606))+COS(RADIANS(G604))*COS(RADIANS(E606))*COS(RADIANS(AM596))))</f>
        <v>0</v>
      </c>
      <c r="AN604">
        <f>IF(DEGREES(ACOS(SIN(RADIANS(G604))*SIN(RADIANS(E606))+COS(RADIANS(G604))*COS(RADIANS(E606))*COS(RADIANS(AN596))))&gt;90,0,$F$4*$F$5/E605^2*(SIN(RADIANS(G604))*SIN(RADIANS(E606))+COS(RADIANS(G604))*COS(RADIANS(E606))*COS(RADIANS(AN596))))</f>
        <v>0</v>
      </c>
      <c r="AO604">
        <f>IF(DEGREES(ACOS(SIN(RADIANS(G604))*SIN(RADIANS(E606))+COS(RADIANS(G604))*COS(RADIANS(E606))*COS(RADIANS(AO596))))&gt;90,0,$F$4*$F$5/E605^2*(SIN(RADIANS(G604))*SIN(RADIANS(E606))+COS(RADIANS(G604))*COS(RADIANS(E606))*COS(RADIANS(AO596))))</f>
        <v>0</v>
      </c>
      <c r="AP604">
        <f>IF(DEGREES(ACOS(SIN(RADIANS(G604))*SIN(RADIANS(E606))+COS(RADIANS(G604))*COS(RADIANS(E606))*COS(RADIANS(AP596))))&gt;90,0,$F$4*$F$5/E605^2*(SIN(RADIANS(G604))*SIN(RADIANS(E606))+COS(RADIANS(G604))*COS(RADIANS(E606))*COS(RADIANS(AP596))))</f>
        <v>0</v>
      </c>
      <c r="AQ604">
        <f>IF(DEGREES(ACOS(SIN(RADIANS(G604))*SIN(RADIANS(E606))+COS(RADIANS(G604))*COS(RADIANS(E606))*COS(RADIANS(AQ596))))&gt;90,0,$F$4*$F$5/E605^2*(SIN(RADIANS(G604))*SIN(RADIANS(E606))+COS(RADIANS(G604))*COS(RADIANS(E606))*COS(RADIANS(AQ596))))</f>
        <v>0</v>
      </c>
      <c r="AR604">
        <f>IF(DEGREES(ACOS(SIN(RADIANS(G604))*SIN(RADIANS(E606))+COS(RADIANS(G604))*COS(RADIANS(E606))*COS(RADIANS(AR596))))&gt;90,0,$F$4*$F$5/E605^2*(SIN(RADIANS(G604))*SIN(RADIANS(E606))+COS(RADIANS(G604))*COS(RADIANS(E606))*COS(RADIANS(AR596))))</f>
        <v>0</v>
      </c>
    </row>
    <row r="605" spans="2:44" x14ac:dyDescent="0.5">
      <c r="B605" s="40" t="s">
        <v>785</v>
      </c>
      <c r="E605">
        <f>$F$6*(1-$F$7^2)/(1+$F$7*COS(RADIANS(E599)))</f>
        <v>0</v>
      </c>
      <c r="G605">
        <v>20</v>
      </c>
      <c r="I605">
        <f>IF(DEGREES(ACOS(SIN(RADIANS(G605))*SIN(RADIANS(E606))+COS(RADIANS(G605))*COS(RADIANS(E606))*COS(RADIANS(I596))))&gt;90,0,$F$4*$F$5/E605^2*(SIN(RADIANS(G605))*SIN(RADIANS(E606))+COS(RADIANS(G605))*COS(RADIANS(E606))*COS(RADIANS(I596))))</f>
        <v>0</v>
      </c>
      <c r="J605">
        <f>IF(DEGREES(ACOS(SIN(RADIANS(G605))*SIN(RADIANS(E606))+COS(RADIANS(G605))*COS(RADIANS(E606))*COS(RADIANS(J596))))&gt;90,0,$F$4*$F$5/E605^2*(SIN(RADIANS(G605))*SIN(RADIANS(E606))+COS(RADIANS(G605))*COS(RADIANS(E606))*COS(RADIANS(J596))))</f>
        <v>0</v>
      </c>
      <c r="K605">
        <f>IF(DEGREES(ACOS(SIN(RADIANS(G605))*SIN(RADIANS(E606))+COS(RADIANS(G605))*COS(RADIANS(E606))*COS(RADIANS(K596))))&gt;90,0,$F$4*$F$5/E605^2*(SIN(RADIANS(G605))*SIN(RADIANS(E606))+COS(RADIANS(G605))*COS(RADIANS(E606))*COS(RADIANS(K596))))</f>
        <v>0</v>
      </c>
      <c r="L605">
        <f>IF(DEGREES(ACOS(SIN(RADIANS(G605))*SIN(RADIANS(E606))+COS(RADIANS(G605))*COS(RADIANS(E606))*COS(RADIANS(L596))))&gt;90,0,$F$4*$F$5/E605^2*(SIN(RADIANS(G605))*SIN(RADIANS(E606))+COS(RADIANS(G605))*COS(RADIANS(E606))*COS(RADIANS(L596))))</f>
        <v>0</v>
      </c>
      <c r="M605">
        <f>IF(DEGREES(ACOS(SIN(RADIANS(G605))*SIN(RADIANS(E606))+COS(RADIANS(G605))*COS(RADIANS(E606))*COS(RADIANS(M596))))&gt;90,0,$F$4*$F$5/E605^2*(SIN(RADIANS(G605))*SIN(RADIANS(E606))+COS(RADIANS(G605))*COS(RADIANS(E606))*COS(RADIANS(M596))))</f>
        <v>0</v>
      </c>
      <c r="N605">
        <f>IF(DEGREES(ACOS(SIN(RADIANS(G605))*SIN(RADIANS(E606))+COS(RADIANS(G605))*COS(RADIANS(E606))*COS(RADIANS(N596))))&gt;90,0,$F$4*$F$5/E605^2*(SIN(RADIANS(G605))*SIN(RADIANS(E606))+COS(RADIANS(G605))*COS(RADIANS(E606))*COS(RADIANS(N596))))</f>
        <v>0</v>
      </c>
      <c r="O605">
        <f>IF(DEGREES(ACOS(SIN(RADIANS(G605))*SIN(RADIANS(E606))+COS(RADIANS(G605))*COS(RADIANS(E606))*COS(RADIANS(O596))))&gt;90,0,$F$4*$F$5/E605^2*(SIN(RADIANS(G605))*SIN(RADIANS(E606))+COS(RADIANS(G605))*COS(RADIANS(E606))*COS(RADIANS(O596))))</f>
        <v>0</v>
      </c>
      <c r="P605">
        <f>IF(DEGREES(ACOS(SIN(RADIANS(G605))*SIN(RADIANS(E606))+COS(RADIANS(G605))*COS(RADIANS(E606))*COS(RADIANS(P596))))&gt;90,0,$F$4*$F$5/E605^2*(SIN(RADIANS(G605))*SIN(RADIANS(E606))+COS(RADIANS(G605))*COS(RADIANS(E606))*COS(RADIANS(P596))))</f>
        <v>0</v>
      </c>
      <c r="Q605">
        <f>IF(DEGREES(ACOS(SIN(RADIANS(G605))*SIN(RADIANS(E606))+COS(RADIANS(G605))*COS(RADIANS(E606))*COS(RADIANS(Q596))))&gt;90,0,$F$4*$F$5/E605^2*(SIN(RADIANS(G605))*SIN(RADIANS(E606))+COS(RADIANS(G605))*COS(RADIANS(E606))*COS(RADIANS(Q596))))</f>
        <v>0</v>
      </c>
      <c r="R605" t="e">
        <f>IF(DEGREES(ACOS(SIN(RADIANS(G605))*SIN(RADIANS(E606))+COS(RADIANS(G605))*COS(RADIANS(E606))*COS(RADIANS(R596))))&gt;90,0,$F$4*$F$5/E605^2*(SIN(RADIANS(G605))*SIN(RADIANS(E606))+COS(RADIANS(G605))*COS(RADIANS(E606))*COS(RADIANS(R596))))</f>
        <v>#DIV/0!</v>
      </c>
      <c r="S605" t="e">
        <f>IF(DEGREES(ACOS(SIN(RADIANS(G605))*SIN(RADIANS(E606))+COS(RADIANS(G605))*COS(RADIANS(E606))*COS(RADIANS(S596))))&gt;90,0,$F$4*$F$5/E605^2*(SIN(RADIANS(G605))*SIN(RADIANS(E606))+COS(RADIANS(G605))*COS(RADIANS(E606))*COS(RADIANS(S596))))</f>
        <v>#DIV/0!</v>
      </c>
      <c r="T605" t="e">
        <f>IF(DEGREES(ACOS(SIN(RADIANS(G605))*SIN(RADIANS(E606))+COS(RADIANS(G605))*COS(RADIANS(E606))*COS(RADIANS(T596))))&gt;90,0,$F$4*$F$5/E605^2*(SIN(RADIANS(G605))*SIN(RADIANS(E606))+COS(RADIANS(G605))*COS(RADIANS(E606))*COS(RADIANS(T596))))</f>
        <v>#DIV/0!</v>
      </c>
      <c r="U605" t="e">
        <f>IF(DEGREES(ACOS(SIN(RADIANS(G605))*SIN(RADIANS(E606))+COS(RADIANS(G605))*COS(RADIANS(E606))*COS(RADIANS(U596))))&gt;90,0,$F$4*$F$5/E605^2*(SIN(RADIANS(G605))*SIN(RADIANS(E606))+COS(RADIANS(G605))*COS(RADIANS(E606))*COS(RADIANS(U596))))</f>
        <v>#DIV/0!</v>
      </c>
      <c r="V605" t="e">
        <f>IF(DEGREES(ACOS(SIN(RADIANS(G605))*SIN(RADIANS(E606))+COS(RADIANS(G605))*COS(RADIANS(E606))*COS(RADIANS(V596))))&gt;90,0,$F$4*$F$5/E605^2*(SIN(RADIANS(G605))*SIN(RADIANS(E606))+COS(RADIANS(G605))*COS(RADIANS(E606))*COS(RADIANS(V596))))</f>
        <v>#DIV/0!</v>
      </c>
      <c r="W605" t="e">
        <f>IF(DEGREES(ACOS(SIN(RADIANS(G605))*SIN(RADIANS(E606))+COS(RADIANS(G605))*COS(RADIANS(E606))*COS(RADIANS(W596))))&gt;90,0,$F$4*$F$5/E605^2*(SIN(RADIANS(G605))*SIN(RADIANS(E606))+COS(RADIANS(G605))*COS(RADIANS(E606))*COS(RADIANS(W596))))</f>
        <v>#DIV/0!</v>
      </c>
      <c r="X605" t="e">
        <f>IF(DEGREES(ACOS(SIN(RADIANS(G605))*SIN(RADIANS(E606))+COS(RADIANS(G605))*COS(RADIANS(E606))*COS(RADIANS(X596))))&gt;90,0,$F$4*$F$5/E605^2*(SIN(RADIANS(G605))*SIN(RADIANS(E606))+COS(RADIANS(G605))*COS(RADIANS(E606))*COS(RADIANS(X596))))</f>
        <v>#DIV/0!</v>
      </c>
      <c r="Y605" t="e">
        <f>IF(DEGREES(ACOS(SIN(RADIANS(G605))*SIN(RADIANS(E606))+COS(RADIANS(G605))*COS(RADIANS(E606))*COS(RADIANS(Y596))))&gt;90,0,$F$4*$F$5/E605^2*(SIN(RADIANS(G605))*SIN(RADIANS(E606))+COS(RADIANS(G605))*COS(RADIANS(E606))*COS(RADIANS(Y596))))</f>
        <v>#DIV/0!</v>
      </c>
      <c r="Z605" t="e">
        <f>IF(DEGREES(ACOS(SIN(RADIANS(G605))*SIN(RADIANS(E606))+COS(RADIANS(G605))*COS(RADIANS(E606))*COS(RADIANS(Z596))))&gt;90,0,$F$4*$F$5/E605^2*(SIN(RADIANS(G605))*SIN(RADIANS(E606))+COS(RADIANS(G605))*COS(RADIANS(E606))*COS(RADIANS(Z596))))</f>
        <v>#DIV/0!</v>
      </c>
      <c r="AA605" t="e">
        <f>IF(DEGREES(ACOS(SIN(RADIANS(G605))*SIN(RADIANS(E606))+COS(RADIANS(G605))*COS(RADIANS(E606))*COS(RADIANS(AA596))))&gt;90,0,$F$4*$F$5/E605^2*(SIN(RADIANS(G605))*SIN(RADIANS(E606))+COS(RADIANS(G605))*COS(RADIANS(E606))*COS(RADIANS(AA596))))</f>
        <v>#DIV/0!</v>
      </c>
      <c r="AB605" t="e">
        <f>IF(DEGREES(ACOS(SIN(RADIANS(G605))*SIN(RADIANS(E606))+COS(RADIANS(G605))*COS(RADIANS(E606))*COS(RADIANS(AB596))))&gt;90,0,$F$4*$F$5/E605^2*(SIN(RADIANS(G605))*SIN(RADIANS(E606))+COS(RADIANS(G605))*COS(RADIANS(E606))*COS(RADIANS(AB596))))</f>
        <v>#DIV/0!</v>
      </c>
      <c r="AC605" t="e">
        <f>IF(DEGREES(ACOS(SIN(RADIANS(G605))*SIN(RADIANS(E606))+COS(RADIANS(G605))*COS(RADIANS(E606))*COS(RADIANS(AC596))))&gt;90,0,$F$4*$F$5/E605^2*(SIN(RADIANS(G605))*SIN(RADIANS(E606))+COS(RADIANS(G605))*COS(RADIANS(E606))*COS(RADIANS(AC596))))</f>
        <v>#DIV/0!</v>
      </c>
      <c r="AD605" t="e">
        <f>IF(DEGREES(ACOS(SIN(RADIANS(G605))*SIN(RADIANS(E606))+COS(RADIANS(G605))*COS(RADIANS(E606))*COS(RADIANS(AD596))))&gt;90,0,$F$4*$F$5/E605^2*(SIN(RADIANS(G605))*SIN(RADIANS(E606))+COS(RADIANS(G605))*COS(RADIANS(E606))*COS(RADIANS(AD596))))</f>
        <v>#DIV/0!</v>
      </c>
      <c r="AE605" t="e">
        <f>IF(DEGREES(ACOS(SIN(RADIANS(G605))*SIN(RADIANS(E606))+COS(RADIANS(G605))*COS(RADIANS(E606))*COS(RADIANS(AE596))))&gt;90,0,$F$4*$F$5/E605^2*(SIN(RADIANS(G605))*SIN(RADIANS(E606))+COS(RADIANS(G605))*COS(RADIANS(E606))*COS(RADIANS(AE596))))</f>
        <v>#DIV/0!</v>
      </c>
      <c r="AF605" t="e">
        <f>IF(DEGREES(ACOS(SIN(RADIANS(G605))*SIN(RADIANS(E606))+COS(RADIANS(G605))*COS(RADIANS(E606))*COS(RADIANS(AF596))))&gt;90,0,$F$4*$F$5/E605^2*(SIN(RADIANS(G605))*SIN(RADIANS(E606))+COS(RADIANS(G605))*COS(RADIANS(E606))*COS(RADIANS(AF596))))</f>
        <v>#DIV/0!</v>
      </c>
      <c r="AG605" t="e">
        <f>IF(DEGREES(ACOS(SIN(RADIANS(G605))*SIN(RADIANS(E606))+COS(RADIANS(G605))*COS(RADIANS(E606))*COS(RADIANS(AG596))))&gt;90,0,$F$4*$F$5/E605^2*(SIN(RADIANS(G605))*SIN(RADIANS(E606))+COS(RADIANS(G605))*COS(RADIANS(E606))*COS(RADIANS(AG596))))</f>
        <v>#DIV/0!</v>
      </c>
      <c r="AH605" t="e">
        <f>IF(DEGREES(ACOS(SIN(RADIANS(G605))*SIN(RADIANS(E606))+COS(RADIANS(G605))*COS(RADIANS(E606))*COS(RADIANS(AH596))))&gt;90,0,$F$4*$F$5/E605^2*(SIN(RADIANS(G605))*SIN(RADIANS(E606))+COS(RADIANS(G605))*COS(RADIANS(E606))*COS(RADIANS(AH596))))</f>
        <v>#DIV/0!</v>
      </c>
      <c r="AI605" t="e">
        <f>IF(DEGREES(ACOS(SIN(RADIANS(G605))*SIN(RADIANS(E606))+COS(RADIANS(G605))*COS(RADIANS(E606))*COS(RADIANS(AI596))))&gt;90,0,$F$4*$F$5/E605^2*(SIN(RADIANS(G605))*SIN(RADIANS(E606))+COS(RADIANS(G605))*COS(RADIANS(E606))*COS(RADIANS(AI596))))</f>
        <v>#DIV/0!</v>
      </c>
      <c r="AJ605">
        <f>IF(DEGREES(ACOS(SIN(RADIANS(G605))*SIN(RADIANS(E606))+COS(RADIANS(G605))*COS(RADIANS(E606))*COS(RADIANS(AJ596))))&gt;90,0,$F$4*$F$5/E605^2*(SIN(RADIANS(G605))*SIN(RADIANS(E606))+COS(RADIANS(G605))*COS(RADIANS(E606))*COS(RADIANS(AJ596))))</f>
        <v>0</v>
      </c>
      <c r="AK605">
        <f>IF(DEGREES(ACOS(SIN(RADIANS(G605))*SIN(RADIANS(E606))+COS(RADIANS(G605))*COS(RADIANS(E606))*COS(RADIANS(AK596))))&gt;90,0,$F$4*$F$5/E605^2*(SIN(RADIANS(G605))*SIN(RADIANS(E606))+COS(RADIANS(G605))*COS(RADIANS(E606))*COS(RADIANS(AK596))))</f>
        <v>0</v>
      </c>
      <c r="AL605">
        <f>IF(DEGREES(ACOS(SIN(RADIANS(G605))*SIN(RADIANS(E606))+COS(RADIANS(G605))*COS(RADIANS(E606))*COS(RADIANS(AL596))))&gt;90,0,$F$4*$F$5/E605^2*(SIN(RADIANS(G605))*SIN(RADIANS(E606))+COS(RADIANS(G605))*COS(RADIANS(E606))*COS(RADIANS(AL596))))</f>
        <v>0</v>
      </c>
      <c r="AM605">
        <f>IF(DEGREES(ACOS(SIN(RADIANS(G605))*SIN(RADIANS(E606))+COS(RADIANS(G605))*COS(RADIANS(E606))*COS(RADIANS(AM596))))&gt;90,0,$F$4*$F$5/E605^2*(SIN(RADIANS(G605))*SIN(RADIANS(E606))+COS(RADIANS(G605))*COS(RADIANS(E606))*COS(RADIANS(AM596))))</f>
        <v>0</v>
      </c>
      <c r="AN605">
        <f>IF(DEGREES(ACOS(SIN(RADIANS(G605))*SIN(RADIANS(E606))+COS(RADIANS(G605))*COS(RADIANS(E606))*COS(RADIANS(AN596))))&gt;90,0,$F$4*$F$5/E605^2*(SIN(RADIANS(G605))*SIN(RADIANS(E606))+COS(RADIANS(G605))*COS(RADIANS(E606))*COS(RADIANS(AN596))))</f>
        <v>0</v>
      </c>
      <c r="AO605">
        <f>IF(DEGREES(ACOS(SIN(RADIANS(G605))*SIN(RADIANS(E606))+COS(RADIANS(G605))*COS(RADIANS(E606))*COS(RADIANS(AO596))))&gt;90,0,$F$4*$F$5/E605^2*(SIN(RADIANS(G605))*SIN(RADIANS(E606))+COS(RADIANS(G605))*COS(RADIANS(E606))*COS(RADIANS(AO596))))</f>
        <v>0</v>
      </c>
      <c r="AP605">
        <f>IF(DEGREES(ACOS(SIN(RADIANS(G605))*SIN(RADIANS(E606))+COS(RADIANS(G605))*COS(RADIANS(E606))*COS(RADIANS(AP596))))&gt;90,0,$F$4*$F$5/E605^2*(SIN(RADIANS(G605))*SIN(RADIANS(E606))+COS(RADIANS(G605))*COS(RADIANS(E606))*COS(RADIANS(AP596))))</f>
        <v>0</v>
      </c>
      <c r="AQ605">
        <f>IF(DEGREES(ACOS(SIN(RADIANS(G605))*SIN(RADIANS(E606))+COS(RADIANS(G605))*COS(RADIANS(E606))*COS(RADIANS(AQ596))))&gt;90,0,$F$4*$F$5/E605^2*(SIN(RADIANS(G605))*SIN(RADIANS(E606))+COS(RADIANS(G605))*COS(RADIANS(E606))*COS(RADIANS(AQ596))))</f>
        <v>0</v>
      </c>
      <c r="AR605">
        <f>IF(DEGREES(ACOS(SIN(RADIANS(G605))*SIN(RADIANS(E606))+COS(RADIANS(G605))*COS(RADIANS(E606))*COS(RADIANS(AR596))))&gt;90,0,$F$4*$F$5/E605^2*(SIN(RADIANS(G605))*SIN(RADIANS(E606))+COS(RADIANS(G605))*COS(RADIANS(E606))*COS(RADIANS(AR596))))</f>
        <v>0</v>
      </c>
    </row>
    <row r="606" spans="2:44" x14ac:dyDescent="0.5">
      <c r="B606" s="40" t="s">
        <v>735</v>
      </c>
      <c r="E606">
        <f>IF($F$8&gt;90,180-$F$8,$F$8)*SIN(RADIANS(E600))</f>
        <v>0</v>
      </c>
      <c r="G606">
        <v>10</v>
      </c>
      <c r="I606">
        <f>IF(DEGREES(ACOS(SIN(RADIANS(G606))*SIN(RADIANS(E606))+COS(RADIANS(G606))*COS(RADIANS(E606))*COS(RADIANS(I596))))&gt;90,0,$F$4*$F$5/E605^2*(SIN(RADIANS(G606))*SIN(RADIANS(E606))+COS(RADIANS(G606))*COS(RADIANS(E606))*COS(RADIANS(I596))))</f>
        <v>0</v>
      </c>
      <c r="J606">
        <f>IF(DEGREES(ACOS(SIN(RADIANS(G606))*SIN(RADIANS(E606))+COS(RADIANS(G606))*COS(RADIANS(E606))*COS(RADIANS(J596))))&gt;90,0,$F$4*$F$5/E605^2*(SIN(RADIANS(G606))*SIN(RADIANS(E606))+COS(RADIANS(G606))*COS(RADIANS(E606))*COS(RADIANS(J596))))</f>
        <v>0</v>
      </c>
      <c r="K606">
        <f>IF(DEGREES(ACOS(SIN(RADIANS(G606))*SIN(RADIANS(E606))+COS(RADIANS(G606))*COS(RADIANS(E606))*COS(RADIANS(K596))))&gt;90,0,$F$4*$F$5/E605^2*(SIN(RADIANS(G606))*SIN(RADIANS(E606))+COS(RADIANS(G606))*COS(RADIANS(E606))*COS(RADIANS(K596))))</f>
        <v>0</v>
      </c>
      <c r="L606">
        <f>IF(DEGREES(ACOS(SIN(RADIANS(G606))*SIN(RADIANS(E606))+COS(RADIANS(G606))*COS(RADIANS(E606))*COS(RADIANS(L596))))&gt;90,0,$F$4*$F$5/E605^2*(SIN(RADIANS(G606))*SIN(RADIANS(E606))+COS(RADIANS(G606))*COS(RADIANS(E606))*COS(RADIANS(L596))))</f>
        <v>0</v>
      </c>
      <c r="M606">
        <f>IF(DEGREES(ACOS(SIN(RADIANS(G606))*SIN(RADIANS(E606))+COS(RADIANS(G606))*COS(RADIANS(E606))*COS(RADIANS(M596))))&gt;90,0,$F$4*$F$5/E605^2*(SIN(RADIANS(G606))*SIN(RADIANS(E606))+COS(RADIANS(G606))*COS(RADIANS(E606))*COS(RADIANS(M596))))</f>
        <v>0</v>
      </c>
      <c r="N606">
        <f>IF(DEGREES(ACOS(SIN(RADIANS(G606))*SIN(RADIANS(E606))+COS(RADIANS(G606))*COS(RADIANS(E606))*COS(RADIANS(N596))))&gt;90,0,$F$4*$F$5/E605^2*(SIN(RADIANS(G606))*SIN(RADIANS(E606))+COS(RADIANS(G606))*COS(RADIANS(E606))*COS(RADIANS(N596))))</f>
        <v>0</v>
      </c>
      <c r="O606">
        <f>IF(DEGREES(ACOS(SIN(RADIANS(G606))*SIN(RADIANS(E606))+COS(RADIANS(G606))*COS(RADIANS(E606))*COS(RADIANS(O596))))&gt;90,0,$F$4*$F$5/E605^2*(SIN(RADIANS(G606))*SIN(RADIANS(E606))+COS(RADIANS(G606))*COS(RADIANS(E606))*COS(RADIANS(O596))))</f>
        <v>0</v>
      </c>
      <c r="P606">
        <f>IF(DEGREES(ACOS(SIN(RADIANS(G606))*SIN(RADIANS(E606))+COS(RADIANS(G606))*COS(RADIANS(E606))*COS(RADIANS(P596))))&gt;90,0,$F$4*$F$5/E605^2*(SIN(RADIANS(G606))*SIN(RADIANS(E606))+COS(RADIANS(G606))*COS(RADIANS(E606))*COS(RADIANS(P596))))</f>
        <v>0</v>
      </c>
      <c r="Q606">
        <f>IF(DEGREES(ACOS(SIN(RADIANS(G606))*SIN(RADIANS(E606))+COS(RADIANS(G606))*COS(RADIANS(E606))*COS(RADIANS(Q596))))&gt;90,0,$F$4*$F$5/E605^2*(SIN(RADIANS(G606))*SIN(RADIANS(E606))+COS(RADIANS(G606))*COS(RADIANS(E606))*COS(RADIANS(Q596))))</f>
        <v>0</v>
      </c>
      <c r="R606" t="e">
        <f>IF(DEGREES(ACOS(SIN(RADIANS(G606))*SIN(RADIANS(E606))+COS(RADIANS(G606))*COS(RADIANS(E606))*COS(RADIANS(R596))))&gt;90,0,$F$4*$F$5/E605^2*(SIN(RADIANS(G606))*SIN(RADIANS(E606))+COS(RADIANS(G606))*COS(RADIANS(E606))*COS(RADIANS(R596))))</f>
        <v>#DIV/0!</v>
      </c>
      <c r="S606" t="e">
        <f>IF(DEGREES(ACOS(SIN(RADIANS(G606))*SIN(RADIANS(E606))+COS(RADIANS(G606))*COS(RADIANS(E606))*COS(RADIANS(S596))))&gt;90,0,$F$4*$F$5/E605^2*(SIN(RADIANS(G606))*SIN(RADIANS(E606))+COS(RADIANS(G606))*COS(RADIANS(E606))*COS(RADIANS(S596))))</f>
        <v>#DIV/0!</v>
      </c>
      <c r="T606" t="e">
        <f>IF(DEGREES(ACOS(SIN(RADIANS(G606))*SIN(RADIANS(E606))+COS(RADIANS(G606))*COS(RADIANS(E606))*COS(RADIANS(T596))))&gt;90,0,$F$4*$F$5/E605^2*(SIN(RADIANS(G606))*SIN(RADIANS(E606))+COS(RADIANS(G606))*COS(RADIANS(E606))*COS(RADIANS(T596))))</f>
        <v>#DIV/0!</v>
      </c>
      <c r="U606" t="e">
        <f>IF(DEGREES(ACOS(SIN(RADIANS(G606))*SIN(RADIANS(E606))+COS(RADIANS(G606))*COS(RADIANS(E606))*COS(RADIANS(U596))))&gt;90,0,$F$4*$F$5/E605^2*(SIN(RADIANS(G606))*SIN(RADIANS(E606))+COS(RADIANS(G606))*COS(RADIANS(E606))*COS(RADIANS(U596))))</f>
        <v>#DIV/0!</v>
      </c>
      <c r="V606" t="e">
        <f>IF(DEGREES(ACOS(SIN(RADIANS(G606))*SIN(RADIANS(E606))+COS(RADIANS(G606))*COS(RADIANS(E606))*COS(RADIANS(V596))))&gt;90,0,$F$4*$F$5/E605^2*(SIN(RADIANS(G606))*SIN(RADIANS(E606))+COS(RADIANS(G606))*COS(RADIANS(E606))*COS(RADIANS(V596))))</f>
        <v>#DIV/0!</v>
      </c>
      <c r="W606" t="e">
        <f>IF(DEGREES(ACOS(SIN(RADIANS(G606))*SIN(RADIANS(E606))+COS(RADIANS(G606))*COS(RADIANS(E606))*COS(RADIANS(W596))))&gt;90,0,$F$4*$F$5/E605^2*(SIN(RADIANS(G606))*SIN(RADIANS(E606))+COS(RADIANS(G606))*COS(RADIANS(E606))*COS(RADIANS(W596))))</f>
        <v>#DIV/0!</v>
      </c>
      <c r="X606" t="e">
        <f>IF(DEGREES(ACOS(SIN(RADIANS(G606))*SIN(RADIANS(E606))+COS(RADIANS(G606))*COS(RADIANS(E606))*COS(RADIANS(X596))))&gt;90,0,$F$4*$F$5/E605^2*(SIN(RADIANS(G606))*SIN(RADIANS(E606))+COS(RADIANS(G606))*COS(RADIANS(E606))*COS(RADIANS(X596))))</f>
        <v>#DIV/0!</v>
      </c>
      <c r="Y606" t="e">
        <f>IF(DEGREES(ACOS(SIN(RADIANS(G606))*SIN(RADIANS(E606))+COS(RADIANS(G606))*COS(RADIANS(E606))*COS(RADIANS(Y596))))&gt;90,0,$F$4*$F$5/E605^2*(SIN(RADIANS(G606))*SIN(RADIANS(E606))+COS(RADIANS(G606))*COS(RADIANS(E606))*COS(RADIANS(Y596))))</f>
        <v>#DIV/0!</v>
      </c>
      <c r="Z606" t="e">
        <f>IF(DEGREES(ACOS(SIN(RADIANS(G606))*SIN(RADIANS(E606))+COS(RADIANS(G606))*COS(RADIANS(E606))*COS(RADIANS(Z596))))&gt;90,0,$F$4*$F$5/E605^2*(SIN(RADIANS(G606))*SIN(RADIANS(E606))+COS(RADIANS(G606))*COS(RADIANS(E606))*COS(RADIANS(Z596))))</f>
        <v>#DIV/0!</v>
      </c>
      <c r="AA606" t="e">
        <f>IF(DEGREES(ACOS(SIN(RADIANS(G606))*SIN(RADIANS(E606))+COS(RADIANS(G606))*COS(RADIANS(E606))*COS(RADIANS(AA596))))&gt;90,0,$F$4*$F$5/E605^2*(SIN(RADIANS(G606))*SIN(RADIANS(E606))+COS(RADIANS(G606))*COS(RADIANS(E606))*COS(RADIANS(AA596))))</f>
        <v>#DIV/0!</v>
      </c>
      <c r="AB606" t="e">
        <f>IF(DEGREES(ACOS(SIN(RADIANS(G606))*SIN(RADIANS(E606))+COS(RADIANS(G606))*COS(RADIANS(E606))*COS(RADIANS(AB596))))&gt;90,0,$F$4*$F$5/E605^2*(SIN(RADIANS(G606))*SIN(RADIANS(E606))+COS(RADIANS(G606))*COS(RADIANS(E606))*COS(RADIANS(AB596))))</f>
        <v>#DIV/0!</v>
      </c>
      <c r="AC606" t="e">
        <f>IF(DEGREES(ACOS(SIN(RADIANS(G606))*SIN(RADIANS(E606))+COS(RADIANS(G606))*COS(RADIANS(E606))*COS(RADIANS(AC596))))&gt;90,0,$F$4*$F$5/E605^2*(SIN(RADIANS(G606))*SIN(RADIANS(E606))+COS(RADIANS(G606))*COS(RADIANS(E606))*COS(RADIANS(AC596))))</f>
        <v>#DIV/0!</v>
      </c>
      <c r="AD606" t="e">
        <f>IF(DEGREES(ACOS(SIN(RADIANS(G606))*SIN(RADIANS(E606))+COS(RADIANS(G606))*COS(RADIANS(E606))*COS(RADIANS(AD596))))&gt;90,0,$F$4*$F$5/E605^2*(SIN(RADIANS(G606))*SIN(RADIANS(E606))+COS(RADIANS(G606))*COS(RADIANS(E606))*COS(RADIANS(AD596))))</f>
        <v>#DIV/0!</v>
      </c>
      <c r="AE606" t="e">
        <f>IF(DEGREES(ACOS(SIN(RADIANS(G606))*SIN(RADIANS(E606))+COS(RADIANS(G606))*COS(RADIANS(E606))*COS(RADIANS(AE596))))&gt;90,0,$F$4*$F$5/E605^2*(SIN(RADIANS(G606))*SIN(RADIANS(E606))+COS(RADIANS(G606))*COS(RADIANS(E606))*COS(RADIANS(AE596))))</f>
        <v>#DIV/0!</v>
      </c>
      <c r="AF606" t="e">
        <f>IF(DEGREES(ACOS(SIN(RADIANS(G606))*SIN(RADIANS(E606))+COS(RADIANS(G606))*COS(RADIANS(E606))*COS(RADIANS(AF596))))&gt;90,0,$F$4*$F$5/E605^2*(SIN(RADIANS(G606))*SIN(RADIANS(E606))+COS(RADIANS(G606))*COS(RADIANS(E606))*COS(RADIANS(AF596))))</f>
        <v>#DIV/0!</v>
      </c>
      <c r="AG606" t="e">
        <f>IF(DEGREES(ACOS(SIN(RADIANS(G606))*SIN(RADIANS(E606))+COS(RADIANS(G606))*COS(RADIANS(E606))*COS(RADIANS(AG596))))&gt;90,0,$F$4*$F$5/E605^2*(SIN(RADIANS(G606))*SIN(RADIANS(E606))+COS(RADIANS(G606))*COS(RADIANS(E606))*COS(RADIANS(AG596))))</f>
        <v>#DIV/0!</v>
      </c>
      <c r="AH606" t="e">
        <f>IF(DEGREES(ACOS(SIN(RADIANS(G606))*SIN(RADIANS(E606))+COS(RADIANS(G606))*COS(RADIANS(E606))*COS(RADIANS(AH596))))&gt;90,0,$F$4*$F$5/E605^2*(SIN(RADIANS(G606))*SIN(RADIANS(E606))+COS(RADIANS(G606))*COS(RADIANS(E606))*COS(RADIANS(AH596))))</f>
        <v>#DIV/0!</v>
      </c>
      <c r="AI606" t="e">
        <f>IF(DEGREES(ACOS(SIN(RADIANS(G606))*SIN(RADIANS(E606))+COS(RADIANS(G606))*COS(RADIANS(E606))*COS(RADIANS(AI596))))&gt;90,0,$F$4*$F$5/E605^2*(SIN(RADIANS(G606))*SIN(RADIANS(E606))+COS(RADIANS(G606))*COS(RADIANS(E606))*COS(RADIANS(AI596))))</f>
        <v>#DIV/0!</v>
      </c>
      <c r="AJ606">
        <f>IF(DEGREES(ACOS(SIN(RADIANS(G606))*SIN(RADIANS(E606))+COS(RADIANS(G606))*COS(RADIANS(E606))*COS(RADIANS(AJ596))))&gt;90,0,$F$4*$F$5/E605^2*(SIN(RADIANS(G606))*SIN(RADIANS(E606))+COS(RADIANS(G606))*COS(RADIANS(E606))*COS(RADIANS(AJ596))))</f>
        <v>0</v>
      </c>
      <c r="AK606">
        <f>IF(DEGREES(ACOS(SIN(RADIANS(G606))*SIN(RADIANS(E606))+COS(RADIANS(G606))*COS(RADIANS(E606))*COS(RADIANS(AK596))))&gt;90,0,$F$4*$F$5/E605^2*(SIN(RADIANS(G606))*SIN(RADIANS(E606))+COS(RADIANS(G606))*COS(RADIANS(E606))*COS(RADIANS(AK596))))</f>
        <v>0</v>
      </c>
      <c r="AL606">
        <f>IF(DEGREES(ACOS(SIN(RADIANS(G606))*SIN(RADIANS(E606))+COS(RADIANS(G606))*COS(RADIANS(E606))*COS(RADIANS(AL596))))&gt;90,0,$F$4*$F$5/E605^2*(SIN(RADIANS(G606))*SIN(RADIANS(E606))+COS(RADIANS(G606))*COS(RADIANS(E606))*COS(RADIANS(AL596))))</f>
        <v>0</v>
      </c>
      <c r="AM606">
        <f>IF(DEGREES(ACOS(SIN(RADIANS(G606))*SIN(RADIANS(E606))+COS(RADIANS(G606))*COS(RADIANS(E606))*COS(RADIANS(AM596))))&gt;90,0,$F$4*$F$5/E605^2*(SIN(RADIANS(G606))*SIN(RADIANS(E606))+COS(RADIANS(G606))*COS(RADIANS(E606))*COS(RADIANS(AM596))))</f>
        <v>0</v>
      </c>
      <c r="AN606">
        <f>IF(DEGREES(ACOS(SIN(RADIANS(G606))*SIN(RADIANS(E606))+COS(RADIANS(G606))*COS(RADIANS(E606))*COS(RADIANS(AN596))))&gt;90,0,$F$4*$F$5/E605^2*(SIN(RADIANS(G606))*SIN(RADIANS(E606))+COS(RADIANS(G606))*COS(RADIANS(E606))*COS(RADIANS(AN596))))</f>
        <v>0</v>
      </c>
      <c r="AO606">
        <f>IF(DEGREES(ACOS(SIN(RADIANS(G606))*SIN(RADIANS(E606))+COS(RADIANS(G606))*COS(RADIANS(E606))*COS(RADIANS(AO596))))&gt;90,0,$F$4*$F$5/E605^2*(SIN(RADIANS(G606))*SIN(RADIANS(E606))+COS(RADIANS(G606))*COS(RADIANS(E606))*COS(RADIANS(AO596))))</f>
        <v>0</v>
      </c>
      <c r="AP606">
        <f>IF(DEGREES(ACOS(SIN(RADIANS(G606))*SIN(RADIANS(E606))+COS(RADIANS(G606))*COS(RADIANS(E606))*COS(RADIANS(AP596))))&gt;90,0,$F$4*$F$5/E605^2*(SIN(RADIANS(G606))*SIN(RADIANS(E606))+COS(RADIANS(G606))*COS(RADIANS(E606))*COS(RADIANS(AP596))))</f>
        <v>0</v>
      </c>
      <c r="AQ606">
        <f>IF(DEGREES(ACOS(SIN(RADIANS(G606))*SIN(RADIANS(E606))+COS(RADIANS(G606))*COS(RADIANS(E606))*COS(RADIANS(AQ596))))&gt;90,0,$F$4*$F$5/E605^2*(SIN(RADIANS(G606))*SIN(RADIANS(E606))+COS(RADIANS(G606))*COS(RADIANS(E606))*COS(RADIANS(AQ596))))</f>
        <v>0</v>
      </c>
      <c r="AR606">
        <f>IF(DEGREES(ACOS(SIN(RADIANS(G606))*SIN(RADIANS(E606))+COS(RADIANS(G606))*COS(RADIANS(E606))*COS(RADIANS(AR596))))&gt;90,0,$F$4*$F$5/E605^2*(SIN(RADIANS(G606))*SIN(RADIANS(E606))+COS(RADIANS(G606))*COS(RADIANS(E606))*COS(RADIANS(AR596))))</f>
        <v>0</v>
      </c>
    </row>
    <row r="607" spans="2:44" x14ac:dyDescent="0.5">
      <c r="B607" s="40" t="s">
        <v>786</v>
      </c>
      <c r="E607">
        <f>IF($F$10=0,IF(E598&lt;360,E598,E598-360),($F$10+1)*E598)</f>
        <v>240</v>
      </c>
      <c r="G607">
        <v>0</v>
      </c>
      <c r="I607">
        <f>IF(DEGREES(ACOS(SIN(RADIANS(G607))*SIN(RADIANS(E606))+COS(RADIANS(G607))*COS(RADIANS(E606))*COS(RADIANS(I596))))&gt;90,0,$F$4*$F$5/E605^2*(SIN(RADIANS(G607))*SIN(RADIANS(E606))+COS(RADIANS(G607))*COS(RADIANS(E606))*COS(RADIANS(I596))))</f>
        <v>0</v>
      </c>
      <c r="J607">
        <f>IF(DEGREES(ACOS(SIN(RADIANS(G607))*SIN(RADIANS(E606))+COS(RADIANS(G607))*COS(RADIANS(E606))*COS(RADIANS(J596))))&gt;90,0,$F$4*$F$5/E605^2*(SIN(RADIANS(G607))*SIN(RADIANS(E606))+COS(RADIANS(G607))*COS(RADIANS(E606))*COS(RADIANS(J596))))</f>
        <v>0</v>
      </c>
      <c r="K607">
        <f>IF(DEGREES(ACOS(SIN(RADIANS(G607))*SIN(RADIANS(E606))+COS(RADIANS(G607))*COS(RADIANS(E606))*COS(RADIANS(K596))))&gt;90,0,$F$4*$F$5/E605^2*(SIN(RADIANS(G607))*SIN(RADIANS(E606))+COS(RADIANS(G607))*COS(RADIANS(E606))*COS(RADIANS(K596))))</f>
        <v>0</v>
      </c>
      <c r="L607">
        <f>IF(DEGREES(ACOS(SIN(RADIANS(G607))*SIN(RADIANS(E606))+COS(RADIANS(G607))*COS(RADIANS(E606))*COS(RADIANS(L596))))&gt;90,0,$F$4*$F$5/E605^2*(SIN(RADIANS(G607))*SIN(RADIANS(E606))+COS(RADIANS(G607))*COS(RADIANS(E606))*COS(RADIANS(L596))))</f>
        <v>0</v>
      </c>
      <c r="M607">
        <f>IF(DEGREES(ACOS(SIN(RADIANS(G607))*SIN(RADIANS(E606))+COS(RADIANS(G607))*COS(RADIANS(E606))*COS(RADIANS(M596))))&gt;90,0,$F$4*$F$5/E605^2*(SIN(RADIANS(G607))*SIN(RADIANS(E606))+COS(RADIANS(G607))*COS(RADIANS(E606))*COS(RADIANS(M596))))</f>
        <v>0</v>
      </c>
      <c r="N607">
        <f>IF(DEGREES(ACOS(SIN(RADIANS(G607))*SIN(RADIANS(E606))+COS(RADIANS(G607))*COS(RADIANS(E606))*COS(RADIANS(N596))))&gt;90,0,$F$4*$F$5/E605^2*(SIN(RADIANS(G607))*SIN(RADIANS(E606))+COS(RADIANS(G607))*COS(RADIANS(E606))*COS(RADIANS(N596))))</f>
        <v>0</v>
      </c>
      <c r="O607">
        <f>IF(DEGREES(ACOS(SIN(RADIANS(G607))*SIN(RADIANS(E606))+COS(RADIANS(G607))*COS(RADIANS(E606))*COS(RADIANS(O596))))&gt;90,0,$F$4*$F$5/E605^2*(SIN(RADIANS(G607))*SIN(RADIANS(E606))+COS(RADIANS(G607))*COS(RADIANS(E606))*COS(RADIANS(O596))))</f>
        <v>0</v>
      </c>
      <c r="P607">
        <f>IF(DEGREES(ACOS(SIN(RADIANS(G607))*SIN(RADIANS(E606))+COS(RADIANS(G607))*COS(RADIANS(E606))*COS(RADIANS(P596))))&gt;90,0,$F$4*$F$5/E605^2*(SIN(RADIANS(G607))*SIN(RADIANS(E606))+COS(RADIANS(G607))*COS(RADIANS(E606))*COS(RADIANS(P596))))</f>
        <v>0</v>
      </c>
      <c r="Q607">
        <f>IF(DEGREES(ACOS(SIN(RADIANS(G607))*SIN(RADIANS(E606))+COS(RADIANS(G607))*COS(RADIANS(E606))*COS(RADIANS(Q596))))&gt;90,0,$F$4*$F$5/E605^2*(SIN(RADIANS(G607))*SIN(RADIANS(E606))+COS(RADIANS(G607))*COS(RADIANS(E606))*COS(RADIANS(Q596))))</f>
        <v>0</v>
      </c>
      <c r="R607" t="e">
        <f>IF(DEGREES(ACOS(SIN(RADIANS(G607))*SIN(RADIANS(E606))+COS(RADIANS(G607))*COS(RADIANS(E606))*COS(RADIANS(R596))))&gt;90,0,$F$4*$F$5/E605^2*(SIN(RADIANS(G607))*SIN(RADIANS(E606))+COS(RADIANS(G607))*COS(RADIANS(E606))*COS(RADIANS(R596))))</f>
        <v>#DIV/0!</v>
      </c>
      <c r="S607" t="e">
        <f>IF(DEGREES(ACOS(SIN(RADIANS(G607))*SIN(RADIANS(E606))+COS(RADIANS(G607))*COS(RADIANS(E606))*COS(RADIANS(S596))))&gt;90,0,$F$4*$F$5/E605^2*(SIN(RADIANS(G607))*SIN(RADIANS(E606))+COS(RADIANS(G607))*COS(RADIANS(E606))*COS(RADIANS(S596))))</f>
        <v>#DIV/0!</v>
      </c>
      <c r="T607" t="e">
        <f>IF(DEGREES(ACOS(SIN(RADIANS(G607))*SIN(RADIANS(E606))+COS(RADIANS(G607))*COS(RADIANS(E606))*COS(RADIANS(T596))))&gt;90,0,$F$4*$F$5/E605^2*(SIN(RADIANS(G607))*SIN(RADIANS(E606))+COS(RADIANS(G607))*COS(RADIANS(E606))*COS(RADIANS(T596))))</f>
        <v>#DIV/0!</v>
      </c>
      <c r="U607" t="e">
        <f>IF(DEGREES(ACOS(SIN(RADIANS(G607))*SIN(RADIANS(E606))+COS(RADIANS(G607))*COS(RADIANS(E606))*COS(RADIANS(U596))))&gt;90,0,$F$4*$F$5/E605^2*(SIN(RADIANS(G607))*SIN(RADIANS(E606))+COS(RADIANS(G607))*COS(RADIANS(E606))*COS(RADIANS(U596))))</f>
        <v>#DIV/0!</v>
      </c>
      <c r="V607" t="e">
        <f>IF(DEGREES(ACOS(SIN(RADIANS(G607))*SIN(RADIANS(E606))+COS(RADIANS(G607))*COS(RADIANS(E606))*COS(RADIANS(V596))))&gt;90,0,$F$4*$F$5/E605^2*(SIN(RADIANS(G607))*SIN(RADIANS(E606))+COS(RADIANS(G607))*COS(RADIANS(E606))*COS(RADIANS(V596))))</f>
        <v>#DIV/0!</v>
      </c>
      <c r="W607" t="e">
        <f>IF(DEGREES(ACOS(SIN(RADIANS(G607))*SIN(RADIANS(E606))+COS(RADIANS(G607))*COS(RADIANS(E606))*COS(RADIANS(W596))))&gt;90,0,$F$4*$F$5/E605^2*(SIN(RADIANS(G607))*SIN(RADIANS(E606))+COS(RADIANS(G607))*COS(RADIANS(E606))*COS(RADIANS(W596))))</f>
        <v>#DIV/0!</v>
      </c>
      <c r="X607" t="e">
        <f>IF(DEGREES(ACOS(SIN(RADIANS(G607))*SIN(RADIANS(E606))+COS(RADIANS(G607))*COS(RADIANS(E606))*COS(RADIANS(X596))))&gt;90,0,$F$4*$F$5/E605^2*(SIN(RADIANS(G607))*SIN(RADIANS(E606))+COS(RADIANS(G607))*COS(RADIANS(E606))*COS(RADIANS(X596))))</f>
        <v>#DIV/0!</v>
      </c>
      <c r="Y607" t="e">
        <f>IF(DEGREES(ACOS(SIN(RADIANS(G607))*SIN(RADIANS(E606))+COS(RADIANS(G607))*COS(RADIANS(E606))*COS(RADIANS(Y596))))&gt;90,0,$F$4*$F$5/E605^2*(SIN(RADIANS(G607))*SIN(RADIANS(E606))+COS(RADIANS(G607))*COS(RADIANS(E606))*COS(RADIANS(Y596))))</f>
        <v>#DIV/0!</v>
      </c>
      <c r="Z607" t="e">
        <f>IF(DEGREES(ACOS(SIN(RADIANS(G607))*SIN(RADIANS(E606))+COS(RADIANS(G607))*COS(RADIANS(E606))*COS(RADIANS(Z596))))&gt;90,0,$F$4*$F$5/E605^2*(SIN(RADIANS(G607))*SIN(RADIANS(E606))+COS(RADIANS(G607))*COS(RADIANS(E606))*COS(RADIANS(Z596))))</f>
        <v>#DIV/0!</v>
      </c>
      <c r="AA607" t="e">
        <f>IF(DEGREES(ACOS(SIN(RADIANS(G607))*SIN(RADIANS(E606))+COS(RADIANS(G607))*COS(RADIANS(E606))*COS(RADIANS(AA596))))&gt;90,0,$F$4*$F$5/E605^2*(SIN(RADIANS(G607))*SIN(RADIANS(E606))+COS(RADIANS(G607))*COS(RADIANS(E606))*COS(RADIANS(AA596))))</f>
        <v>#DIV/0!</v>
      </c>
      <c r="AB607" t="e">
        <f>IF(DEGREES(ACOS(SIN(RADIANS(G607))*SIN(RADIANS(E606))+COS(RADIANS(G607))*COS(RADIANS(E606))*COS(RADIANS(AB596))))&gt;90,0,$F$4*$F$5/E605^2*(SIN(RADIANS(G607))*SIN(RADIANS(E606))+COS(RADIANS(G607))*COS(RADIANS(E606))*COS(RADIANS(AB596))))</f>
        <v>#DIV/0!</v>
      </c>
      <c r="AC607" t="e">
        <f>IF(DEGREES(ACOS(SIN(RADIANS(G607))*SIN(RADIANS(E606))+COS(RADIANS(G607))*COS(RADIANS(E606))*COS(RADIANS(AC596))))&gt;90,0,$F$4*$F$5/E605^2*(SIN(RADIANS(G607))*SIN(RADIANS(E606))+COS(RADIANS(G607))*COS(RADIANS(E606))*COS(RADIANS(AC596))))</f>
        <v>#DIV/0!</v>
      </c>
      <c r="AD607" t="e">
        <f>IF(DEGREES(ACOS(SIN(RADIANS(G607))*SIN(RADIANS(E606))+COS(RADIANS(G607))*COS(RADIANS(E606))*COS(RADIANS(AD596))))&gt;90,0,$F$4*$F$5/E605^2*(SIN(RADIANS(G607))*SIN(RADIANS(E606))+COS(RADIANS(G607))*COS(RADIANS(E606))*COS(RADIANS(AD596))))</f>
        <v>#DIV/0!</v>
      </c>
      <c r="AE607" t="e">
        <f>IF(DEGREES(ACOS(SIN(RADIANS(G607))*SIN(RADIANS(E606))+COS(RADIANS(G607))*COS(RADIANS(E606))*COS(RADIANS(AE596))))&gt;90,0,$F$4*$F$5/E605^2*(SIN(RADIANS(G607))*SIN(RADIANS(E606))+COS(RADIANS(G607))*COS(RADIANS(E606))*COS(RADIANS(AE596))))</f>
        <v>#DIV/0!</v>
      </c>
      <c r="AF607" t="e">
        <f>IF(DEGREES(ACOS(SIN(RADIANS(G607))*SIN(RADIANS(E606))+COS(RADIANS(G607))*COS(RADIANS(E606))*COS(RADIANS(AF596))))&gt;90,0,$F$4*$F$5/E605^2*(SIN(RADIANS(G607))*SIN(RADIANS(E606))+COS(RADIANS(G607))*COS(RADIANS(E606))*COS(RADIANS(AF596))))</f>
        <v>#DIV/0!</v>
      </c>
      <c r="AG607" t="e">
        <f>IF(DEGREES(ACOS(SIN(RADIANS(G607))*SIN(RADIANS(E606))+COS(RADIANS(G607))*COS(RADIANS(E606))*COS(RADIANS(AG596))))&gt;90,0,$F$4*$F$5/E605^2*(SIN(RADIANS(G607))*SIN(RADIANS(E606))+COS(RADIANS(G607))*COS(RADIANS(E606))*COS(RADIANS(AG596))))</f>
        <v>#DIV/0!</v>
      </c>
      <c r="AH607" t="e">
        <f>IF(DEGREES(ACOS(SIN(RADIANS(G607))*SIN(RADIANS(E606))+COS(RADIANS(G607))*COS(RADIANS(E606))*COS(RADIANS(AH596))))&gt;90,0,$F$4*$F$5/E605^2*(SIN(RADIANS(G607))*SIN(RADIANS(E606))+COS(RADIANS(G607))*COS(RADIANS(E606))*COS(RADIANS(AH596))))</f>
        <v>#DIV/0!</v>
      </c>
      <c r="AI607" t="e">
        <f>IF(DEGREES(ACOS(SIN(RADIANS(G607))*SIN(RADIANS(E606))+COS(RADIANS(G607))*COS(RADIANS(E606))*COS(RADIANS(AI596))))&gt;90,0,$F$4*$F$5/E605^2*(SIN(RADIANS(G607))*SIN(RADIANS(E606))+COS(RADIANS(G607))*COS(RADIANS(E606))*COS(RADIANS(AI596))))</f>
        <v>#DIV/0!</v>
      </c>
      <c r="AJ607">
        <f>IF(DEGREES(ACOS(SIN(RADIANS(G607))*SIN(RADIANS(E606))+COS(RADIANS(G607))*COS(RADIANS(E606))*COS(RADIANS(AJ596))))&gt;90,0,$F$4*$F$5/E605^2*(SIN(RADIANS(G607))*SIN(RADIANS(E606))+COS(RADIANS(G607))*COS(RADIANS(E606))*COS(RADIANS(AJ596))))</f>
        <v>0</v>
      </c>
      <c r="AK607">
        <f>IF(DEGREES(ACOS(SIN(RADIANS(G607))*SIN(RADIANS(E606))+COS(RADIANS(G607))*COS(RADIANS(E606))*COS(RADIANS(AK596))))&gt;90,0,$F$4*$F$5/E605^2*(SIN(RADIANS(G607))*SIN(RADIANS(E606))+COS(RADIANS(G607))*COS(RADIANS(E606))*COS(RADIANS(AK596))))</f>
        <v>0</v>
      </c>
      <c r="AL607">
        <f>IF(DEGREES(ACOS(SIN(RADIANS(G607))*SIN(RADIANS(E606))+COS(RADIANS(G607))*COS(RADIANS(E606))*COS(RADIANS(AL596))))&gt;90,0,$F$4*$F$5/E605^2*(SIN(RADIANS(G607))*SIN(RADIANS(E606))+COS(RADIANS(G607))*COS(RADIANS(E606))*COS(RADIANS(AL596))))</f>
        <v>0</v>
      </c>
      <c r="AM607">
        <f>IF(DEGREES(ACOS(SIN(RADIANS(G607))*SIN(RADIANS(E606))+COS(RADIANS(G607))*COS(RADIANS(E606))*COS(RADIANS(AM596))))&gt;90,0,$F$4*$F$5/E605^2*(SIN(RADIANS(G607))*SIN(RADIANS(E606))+COS(RADIANS(G607))*COS(RADIANS(E606))*COS(RADIANS(AM596))))</f>
        <v>0</v>
      </c>
      <c r="AN607">
        <f>IF(DEGREES(ACOS(SIN(RADIANS(G607))*SIN(RADIANS(E606))+COS(RADIANS(G607))*COS(RADIANS(E606))*COS(RADIANS(AN596))))&gt;90,0,$F$4*$F$5/E605^2*(SIN(RADIANS(G607))*SIN(RADIANS(E606))+COS(RADIANS(G607))*COS(RADIANS(E606))*COS(RADIANS(AN596))))</f>
        <v>0</v>
      </c>
      <c r="AO607">
        <f>IF(DEGREES(ACOS(SIN(RADIANS(G607))*SIN(RADIANS(E606))+COS(RADIANS(G607))*COS(RADIANS(E606))*COS(RADIANS(AO596))))&gt;90,0,$F$4*$F$5/E605^2*(SIN(RADIANS(G607))*SIN(RADIANS(E606))+COS(RADIANS(G607))*COS(RADIANS(E606))*COS(RADIANS(AO596))))</f>
        <v>0</v>
      </c>
      <c r="AP607">
        <f>IF(DEGREES(ACOS(SIN(RADIANS(G607))*SIN(RADIANS(E606))+COS(RADIANS(G607))*COS(RADIANS(E606))*COS(RADIANS(AP596))))&gt;90,0,$F$4*$F$5/E605^2*(SIN(RADIANS(G607))*SIN(RADIANS(E606))+COS(RADIANS(G607))*COS(RADIANS(E606))*COS(RADIANS(AP596))))</f>
        <v>0</v>
      </c>
      <c r="AQ607">
        <f>IF(DEGREES(ACOS(SIN(RADIANS(G607))*SIN(RADIANS(E606))+COS(RADIANS(G607))*COS(RADIANS(E606))*COS(RADIANS(AQ596))))&gt;90,0,$F$4*$F$5/E605^2*(SIN(RADIANS(G607))*SIN(RADIANS(E606))+COS(RADIANS(G607))*COS(RADIANS(E606))*COS(RADIANS(AQ596))))</f>
        <v>0</v>
      </c>
      <c r="AR607">
        <f>IF(DEGREES(ACOS(SIN(RADIANS(G607))*SIN(RADIANS(E606))+COS(RADIANS(G607))*COS(RADIANS(E606))*COS(RADIANS(AR596))))&gt;90,0,$F$4*$F$5/E605^2*(SIN(RADIANS(G607))*SIN(RADIANS(E606))+COS(RADIANS(G607))*COS(RADIANS(E606))*COS(RADIANS(AR596))))</f>
        <v>0</v>
      </c>
    </row>
    <row r="608" spans="2:44" x14ac:dyDescent="0.5">
      <c r="B608" s="40" t="s">
        <v>787</v>
      </c>
      <c r="E608">
        <f>E607-E599-360*ROUNDDOWN((E607-E599)/360,0)</f>
        <v>5.6843418860808015E-14</v>
      </c>
      <c r="G608">
        <v>-10</v>
      </c>
      <c r="I608">
        <f>IF(DEGREES(ACOS(SIN(RADIANS(G608))*SIN(RADIANS(E606))+COS(RADIANS(G608))*COS(RADIANS(E606))*COS(RADIANS(I596))))&gt;90,0,$F$4*$F$5/E605^2*(SIN(RADIANS(G608))*SIN(RADIANS(E606))+COS(RADIANS(G608))*COS(RADIANS(E606))*COS(RADIANS(I596))))</f>
        <v>0</v>
      </c>
      <c r="J608">
        <f>IF(DEGREES(ACOS(SIN(RADIANS(G608))*SIN(RADIANS(E606))+COS(RADIANS(G608))*COS(RADIANS(E606))*COS(RADIANS(J596))))&gt;90,0,$F$4*$F$5/E605^2*(SIN(RADIANS(G608))*SIN(RADIANS(E606))+COS(RADIANS(G608))*COS(RADIANS(E606))*COS(RADIANS(J596))))</f>
        <v>0</v>
      </c>
      <c r="K608">
        <f>IF(DEGREES(ACOS(SIN(RADIANS(G608))*SIN(RADIANS(E606))+COS(RADIANS(G608))*COS(RADIANS(E606))*COS(RADIANS(K596))))&gt;90,0,$F$4*$F$5/E605^2*(SIN(RADIANS(G608))*SIN(RADIANS(E606))+COS(RADIANS(G608))*COS(RADIANS(E606))*COS(RADIANS(K596))))</f>
        <v>0</v>
      </c>
      <c r="L608">
        <f>IF(DEGREES(ACOS(SIN(RADIANS(G608))*SIN(RADIANS(E606))+COS(RADIANS(G608))*COS(RADIANS(E606))*COS(RADIANS(L596))))&gt;90,0,$F$4*$F$5/E605^2*(SIN(RADIANS(G608))*SIN(RADIANS(E606))+COS(RADIANS(G608))*COS(RADIANS(E606))*COS(RADIANS(L596))))</f>
        <v>0</v>
      </c>
      <c r="M608">
        <f>IF(DEGREES(ACOS(SIN(RADIANS(G608))*SIN(RADIANS(E606))+COS(RADIANS(G608))*COS(RADIANS(E606))*COS(RADIANS(M596))))&gt;90,0,$F$4*$F$5/E605^2*(SIN(RADIANS(G608))*SIN(RADIANS(E606))+COS(RADIANS(G608))*COS(RADIANS(E606))*COS(RADIANS(M596))))</f>
        <v>0</v>
      </c>
      <c r="N608">
        <f>IF(DEGREES(ACOS(SIN(RADIANS(G608))*SIN(RADIANS(E606))+COS(RADIANS(G608))*COS(RADIANS(E606))*COS(RADIANS(N596))))&gt;90,0,$F$4*$F$5/E605^2*(SIN(RADIANS(G608))*SIN(RADIANS(E606))+COS(RADIANS(G608))*COS(RADIANS(E606))*COS(RADIANS(N596))))</f>
        <v>0</v>
      </c>
      <c r="O608">
        <f>IF(DEGREES(ACOS(SIN(RADIANS(G608))*SIN(RADIANS(E606))+COS(RADIANS(G608))*COS(RADIANS(E606))*COS(RADIANS(O596))))&gt;90,0,$F$4*$F$5/E605^2*(SIN(RADIANS(G608))*SIN(RADIANS(E606))+COS(RADIANS(G608))*COS(RADIANS(E606))*COS(RADIANS(O596))))</f>
        <v>0</v>
      </c>
      <c r="P608">
        <f>IF(DEGREES(ACOS(SIN(RADIANS(G608))*SIN(RADIANS(E606))+COS(RADIANS(G608))*COS(RADIANS(E606))*COS(RADIANS(P596))))&gt;90,0,$F$4*$F$5/E605^2*(SIN(RADIANS(G608))*SIN(RADIANS(E606))+COS(RADIANS(G608))*COS(RADIANS(E606))*COS(RADIANS(P596))))</f>
        <v>0</v>
      </c>
      <c r="Q608">
        <f>IF(DEGREES(ACOS(SIN(RADIANS(G608))*SIN(RADIANS(E606))+COS(RADIANS(G608))*COS(RADIANS(E606))*COS(RADIANS(Q596))))&gt;90,0,$F$4*$F$5/E605^2*(SIN(RADIANS(G608))*SIN(RADIANS(E606))+COS(RADIANS(G608))*COS(RADIANS(E606))*COS(RADIANS(Q596))))</f>
        <v>0</v>
      </c>
      <c r="R608" t="e">
        <f>IF(DEGREES(ACOS(SIN(RADIANS(G608))*SIN(RADIANS(E606))+COS(RADIANS(G608))*COS(RADIANS(E606))*COS(RADIANS(R596))))&gt;90,0,$F$4*$F$5/E605^2*(SIN(RADIANS(G608))*SIN(RADIANS(E606))+COS(RADIANS(G608))*COS(RADIANS(E606))*COS(RADIANS(R596))))</f>
        <v>#DIV/0!</v>
      </c>
      <c r="S608" t="e">
        <f>IF(DEGREES(ACOS(SIN(RADIANS(G608))*SIN(RADIANS(E606))+COS(RADIANS(G608))*COS(RADIANS(E606))*COS(RADIANS(S596))))&gt;90,0,$F$4*$F$5/E605^2*(SIN(RADIANS(G608))*SIN(RADIANS(E606))+COS(RADIANS(G608))*COS(RADIANS(E606))*COS(RADIANS(S596))))</f>
        <v>#DIV/0!</v>
      </c>
      <c r="T608" t="e">
        <f>IF(DEGREES(ACOS(SIN(RADIANS(G608))*SIN(RADIANS(E606))+COS(RADIANS(G608))*COS(RADIANS(E606))*COS(RADIANS(T596))))&gt;90,0,$F$4*$F$5/E605^2*(SIN(RADIANS(G608))*SIN(RADIANS(E606))+COS(RADIANS(G608))*COS(RADIANS(E606))*COS(RADIANS(T596))))</f>
        <v>#DIV/0!</v>
      </c>
      <c r="U608" t="e">
        <f>IF(DEGREES(ACOS(SIN(RADIANS(G608))*SIN(RADIANS(E606))+COS(RADIANS(G608))*COS(RADIANS(E606))*COS(RADIANS(U596))))&gt;90,0,$F$4*$F$5/E605^2*(SIN(RADIANS(G608))*SIN(RADIANS(E606))+COS(RADIANS(G608))*COS(RADIANS(E606))*COS(RADIANS(U596))))</f>
        <v>#DIV/0!</v>
      </c>
      <c r="V608" t="e">
        <f>IF(DEGREES(ACOS(SIN(RADIANS(G608))*SIN(RADIANS(E606))+COS(RADIANS(G608))*COS(RADIANS(E606))*COS(RADIANS(V596))))&gt;90,0,$F$4*$F$5/E605^2*(SIN(RADIANS(G608))*SIN(RADIANS(E606))+COS(RADIANS(G608))*COS(RADIANS(E606))*COS(RADIANS(V596))))</f>
        <v>#DIV/0!</v>
      </c>
      <c r="W608" t="e">
        <f>IF(DEGREES(ACOS(SIN(RADIANS(G608))*SIN(RADIANS(E606))+COS(RADIANS(G608))*COS(RADIANS(E606))*COS(RADIANS(W596))))&gt;90,0,$F$4*$F$5/E605^2*(SIN(RADIANS(G608))*SIN(RADIANS(E606))+COS(RADIANS(G608))*COS(RADIANS(E606))*COS(RADIANS(W596))))</f>
        <v>#DIV/0!</v>
      </c>
      <c r="X608" t="e">
        <f>IF(DEGREES(ACOS(SIN(RADIANS(G608))*SIN(RADIANS(E606))+COS(RADIANS(G608))*COS(RADIANS(E606))*COS(RADIANS(X596))))&gt;90,0,$F$4*$F$5/E605^2*(SIN(RADIANS(G608))*SIN(RADIANS(E606))+COS(RADIANS(G608))*COS(RADIANS(E606))*COS(RADIANS(X596))))</f>
        <v>#DIV/0!</v>
      </c>
      <c r="Y608" t="e">
        <f>IF(DEGREES(ACOS(SIN(RADIANS(G608))*SIN(RADIANS(E606))+COS(RADIANS(G608))*COS(RADIANS(E606))*COS(RADIANS(Y596))))&gt;90,0,$F$4*$F$5/E605^2*(SIN(RADIANS(G608))*SIN(RADIANS(E606))+COS(RADIANS(G608))*COS(RADIANS(E606))*COS(RADIANS(Y596))))</f>
        <v>#DIV/0!</v>
      </c>
      <c r="Z608" t="e">
        <f>IF(DEGREES(ACOS(SIN(RADIANS(G608))*SIN(RADIANS(E606))+COS(RADIANS(G608))*COS(RADIANS(E606))*COS(RADIANS(Z596))))&gt;90,0,$F$4*$F$5/E605^2*(SIN(RADIANS(G608))*SIN(RADIANS(E606))+COS(RADIANS(G608))*COS(RADIANS(E606))*COS(RADIANS(Z596))))</f>
        <v>#DIV/0!</v>
      </c>
      <c r="AA608" t="e">
        <f>IF(DEGREES(ACOS(SIN(RADIANS(G608))*SIN(RADIANS(E606))+COS(RADIANS(G608))*COS(RADIANS(E606))*COS(RADIANS(AA596))))&gt;90,0,$F$4*$F$5/E605^2*(SIN(RADIANS(G608))*SIN(RADIANS(E606))+COS(RADIANS(G608))*COS(RADIANS(E606))*COS(RADIANS(AA596))))</f>
        <v>#DIV/0!</v>
      </c>
      <c r="AB608" t="e">
        <f>IF(DEGREES(ACOS(SIN(RADIANS(G608))*SIN(RADIANS(E606))+COS(RADIANS(G608))*COS(RADIANS(E606))*COS(RADIANS(AB596))))&gt;90,0,$F$4*$F$5/E605^2*(SIN(RADIANS(G608))*SIN(RADIANS(E606))+COS(RADIANS(G608))*COS(RADIANS(E606))*COS(RADIANS(AB596))))</f>
        <v>#DIV/0!</v>
      </c>
      <c r="AC608" t="e">
        <f>IF(DEGREES(ACOS(SIN(RADIANS(G608))*SIN(RADIANS(E606))+COS(RADIANS(G608))*COS(RADIANS(E606))*COS(RADIANS(AC596))))&gt;90,0,$F$4*$F$5/E605^2*(SIN(RADIANS(G608))*SIN(RADIANS(E606))+COS(RADIANS(G608))*COS(RADIANS(E606))*COS(RADIANS(AC596))))</f>
        <v>#DIV/0!</v>
      </c>
      <c r="AD608" t="e">
        <f>IF(DEGREES(ACOS(SIN(RADIANS(G608))*SIN(RADIANS(E606))+COS(RADIANS(G608))*COS(RADIANS(E606))*COS(RADIANS(AD596))))&gt;90,0,$F$4*$F$5/E605^2*(SIN(RADIANS(G608))*SIN(RADIANS(E606))+COS(RADIANS(G608))*COS(RADIANS(E606))*COS(RADIANS(AD596))))</f>
        <v>#DIV/0!</v>
      </c>
      <c r="AE608" t="e">
        <f>IF(DEGREES(ACOS(SIN(RADIANS(G608))*SIN(RADIANS(E606))+COS(RADIANS(G608))*COS(RADIANS(E606))*COS(RADIANS(AE596))))&gt;90,0,$F$4*$F$5/E605^2*(SIN(RADIANS(G608))*SIN(RADIANS(E606))+COS(RADIANS(G608))*COS(RADIANS(E606))*COS(RADIANS(AE596))))</f>
        <v>#DIV/0!</v>
      </c>
      <c r="AF608" t="e">
        <f>IF(DEGREES(ACOS(SIN(RADIANS(G608))*SIN(RADIANS(E606))+COS(RADIANS(G608))*COS(RADIANS(E606))*COS(RADIANS(AF596))))&gt;90,0,$F$4*$F$5/E605^2*(SIN(RADIANS(G608))*SIN(RADIANS(E606))+COS(RADIANS(G608))*COS(RADIANS(E606))*COS(RADIANS(AF596))))</f>
        <v>#DIV/0!</v>
      </c>
      <c r="AG608" t="e">
        <f>IF(DEGREES(ACOS(SIN(RADIANS(G608))*SIN(RADIANS(E606))+COS(RADIANS(G608))*COS(RADIANS(E606))*COS(RADIANS(AG596))))&gt;90,0,$F$4*$F$5/E605^2*(SIN(RADIANS(G608))*SIN(RADIANS(E606))+COS(RADIANS(G608))*COS(RADIANS(E606))*COS(RADIANS(AG596))))</f>
        <v>#DIV/0!</v>
      </c>
      <c r="AH608" t="e">
        <f>IF(DEGREES(ACOS(SIN(RADIANS(G608))*SIN(RADIANS(E606))+COS(RADIANS(G608))*COS(RADIANS(E606))*COS(RADIANS(AH596))))&gt;90,0,$F$4*$F$5/E605^2*(SIN(RADIANS(G608))*SIN(RADIANS(E606))+COS(RADIANS(G608))*COS(RADIANS(E606))*COS(RADIANS(AH596))))</f>
        <v>#DIV/0!</v>
      </c>
      <c r="AI608" t="e">
        <f>IF(DEGREES(ACOS(SIN(RADIANS(G608))*SIN(RADIANS(E606))+COS(RADIANS(G608))*COS(RADIANS(E606))*COS(RADIANS(AI596))))&gt;90,0,$F$4*$F$5/E605^2*(SIN(RADIANS(G608))*SIN(RADIANS(E606))+COS(RADIANS(G608))*COS(RADIANS(E606))*COS(RADIANS(AI596))))</f>
        <v>#DIV/0!</v>
      </c>
      <c r="AJ608">
        <f>IF(DEGREES(ACOS(SIN(RADIANS(G608))*SIN(RADIANS(E606))+COS(RADIANS(G608))*COS(RADIANS(E606))*COS(RADIANS(AJ596))))&gt;90,0,$F$4*$F$5/E605^2*(SIN(RADIANS(G608))*SIN(RADIANS(E606))+COS(RADIANS(G608))*COS(RADIANS(E606))*COS(RADIANS(AJ596))))</f>
        <v>0</v>
      </c>
      <c r="AK608">
        <f>IF(DEGREES(ACOS(SIN(RADIANS(G608))*SIN(RADIANS(E606))+COS(RADIANS(G608))*COS(RADIANS(E606))*COS(RADIANS(AK596))))&gt;90,0,$F$4*$F$5/E605^2*(SIN(RADIANS(G608))*SIN(RADIANS(E606))+COS(RADIANS(G608))*COS(RADIANS(E606))*COS(RADIANS(AK596))))</f>
        <v>0</v>
      </c>
      <c r="AL608">
        <f>IF(DEGREES(ACOS(SIN(RADIANS(G608))*SIN(RADIANS(E606))+COS(RADIANS(G608))*COS(RADIANS(E606))*COS(RADIANS(AL596))))&gt;90,0,$F$4*$F$5/E605^2*(SIN(RADIANS(G608))*SIN(RADIANS(E606))+COS(RADIANS(G608))*COS(RADIANS(E606))*COS(RADIANS(AL596))))</f>
        <v>0</v>
      </c>
      <c r="AM608">
        <f>IF(DEGREES(ACOS(SIN(RADIANS(G608))*SIN(RADIANS(E606))+COS(RADIANS(G608))*COS(RADIANS(E606))*COS(RADIANS(AM596))))&gt;90,0,$F$4*$F$5/E605^2*(SIN(RADIANS(G608))*SIN(RADIANS(E606))+COS(RADIANS(G608))*COS(RADIANS(E606))*COS(RADIANS(AM596))))</f>
        <v>0</v>
      </c>
      <c r="AN608">
        <f>IF(DEGREES(ACOS(SIN(RADIANS(G608))*SIN(RADIANS(E606))+COS(RADIANS(G608))*COS(RADIANS(E606))*COS(RADIANS(AN596))))&gt;90,0,$F$4*$F$5/E605^2*(SIN(RADIANS(G608))*SIN(RADIANS(E606))+COS(RADIANS(G608))*COS(RADIANS(E606))*COS(RADIANS(AN596))))</f>
        <v>0</v>
      </c>
      <c r="AO608">
        <f>IF(DEGREES(ACOS(SIN(RADIANS(G608))*SIN(RADIANS(E606))+COS(RADIANS(G608))*COS(RADIANS(E606))*COS(RADIANS(AO596))))&gt;90,0,$F$4*$F$5/E605^2*(SIN(RADIANS(G608))*SIN(RADIANS(E606))+COS(RADIANS(G608))*COS(RADIANS(E606))*COS(RADIANS(AO596))))</f>
        <v>0</v>
      </c>
      <c r="AP608">
        <f>IF(DEGREES(ACOS(SIN(RADIANS(G608))*SIN(RADIANS(E606))+COS(RADIANS(G608))*COS(RADIANS(E606))*COS(RADIANS(AP596))))&gt;90,0,$F$4*$F$5/E605^2*(SIN(RADIANS(G608))*SIN(RADIANS(E606))+COS(RADIANS(G608))*COS(RADIANS(E606))*COS(RADIANS(AP596))))</f>
        <v>0</v>
      </c>
      <c r="AQ608">
        <f>IF(DEGREES(ACOS(SIN(RADIANS(G608))*SIN(RADIANS(E606))+COS(RADIANS(G608))*COS(RADIANS(E606))*COS(RADIANS(AQ596))))&gt;90,0,$F$4*$F$5/E605^2*(SIN(RADIANS(G608))*SIN(RADIANS(E606))+COS(RADIANS(G608))*COS(RADIANS(E606))*COS(RADIANS(AQ596))))</f>
        <v>0</v>
      </c>
      <c r="AR608">
        <f>IF(DEGREES(ACOS(SIN(RADIANS(G608))*SIN(RADIANS(E606))+COS(RADIANS(G608))*COS(RADIANS(E606))*COS(RADIANS(AR596))))&gt;90,0,$F$4*$F$5/E605^2*(SIN(RADIANS(G608))*SIN(RADIANS(E606))+COS(RADIANS(G608))*COS(RADIANS(E606))*COS(RADIANS(AR596))))</f>
        <v>0</v>
      </c>
    </row>
    <row r="609" spans="2:44" x14ac:dyDescent="0.5">
      <c r="G609">
        <v>-20</v>
      </c>
      <c r="I609">
        <f>IF(DEGREES(ACOS(SIN(RADIANS(G609))*SIN(RADIANS(E606))+COS(RADIANS(G609))*COS(RADIANS(E606))*COS(RADIANS(I596))))&gt;90,0,$F$4*$F$5/E605^2*(SIN(RADIANS(G609))*SIN(RADIANS(E606))+COS(RADIANS(G609))*COS(RADIANS(E606))*COS(RADIANS(I596))))</f>
        <v>0</v>
      </c>
      <c r="J609">
        <f>IF(DEGREES(ACOS(SIN(RADIANS(G609))*SIN(RADIANS(E606))+COS(RADIANS(G609))*COS(RADIANS(E606))*COS(RADIANS(J596))))&gt;90,0,$F$4*$F$5/E605^2*(SIN(RADIANS(G609))*SIN(RADIANS(E606))+COS(RADIANS(G609))*COS(RADIANS(E606))*COS(RADIANS(J596))))</f>
        <v>0</v>
      </c>
      <c r="K609">
        <f>IF(DEGREES(ACOS(SIN(RADIANS(G609))*SIN(RADIANS(E606))+COS(RADIANS(G609))*COS(RADIANS(E606))*COS(RADIANS(K596))))&gt;90,0,$F$4*$F$5/E605^2*(SIN(RADIANS(G609))*SIN(RADIANS(E606))+COS(RADIANS(G609))*COS(RADIANS(E606))*COS(RADIANS(K596))))</f>
        <v>0</v>
      </c>
      <c r="L609">
        <f>IF(DEGREES(ACOS(SIN(RADIANS(G609))*SIN(RADIANS(E606))+COS(RADIANS(G609))*COS(RADIANS(E606))*COS(RADIANS(L596))))&gt;90,0,$F$4*$F$5/E605^2*(SIN(RADIANS(G609))*SIN(RADIANS(E606))+COS(RADIANS(G609))*COS(RADIANS(E606))*COS(RADIANS(L596))))</f>
        <v>0</v>
      </c>
      <c r="M609">
        <f>IF(DEGREES(ACOS(SIN(RADIANS(G609))*SIN(RADIANS(E606))+COS(RADIANS(G609))*COS(RADIANS(E606))*COS(RADIANS(M596))))&gt;90,0,$F$4*$F$5/E605^2*(SIN(RADIANS(G609))*SIN(RADIANS(E606))+COS(RADIANS(G609))*COS(RADIANS(E606))*COS(RADIANS(M596))))</f>
        <v>0</v>
      </c>
      <c r="N609">
        <f>IF(DEGREES(ACOS(SIN(RADIANS(G609))*SIN(RADIANS(E606))+COS(RADIANS(G609))*COS(RADIANS(E606))*COS(RADIANS(N596))))&gt;90,0,$F$4*$F$5/E605^2*(SIN(RADIANS(G609))*SIN(RADIANS(E606))+COS(RADIANS(G609))*COS(RADIANS(E606))*COS(RADIANS(N596))))</f>
        <v>0</v>
      </c>
      <c r="O609">
        <f>IF(DEGREES(ACOS(SIN(RADIANS(G609))*SIN(RADIANS(E606))+COS(RADIANS(G609))*COS(RADIANS(E606))*COS(RADIANS(O596))))&gt;90,0,$F$4*$F$5/E605^2*(SIN(RADIANS(G609))*SIN(RADIANS(E606))+COS(RADIANS(G609))*COS(RADIANS(E606))*COS(RADIANS(O596))))</f>
        <v>0</v>
      </c>
      <c r="P609">
        <f>IF(DEGREES(ACOS(SIN(RADIANS(G609))*SIN(RADIANS(E606))+COS(RADIANS(G609))*COS(RADIANS(E606))*COS(RADIANS(P596))))&gt;90,0,$F$4*$F$5/E605^2*(SIN(RADIANS(G609))*SIN(RADIANS(E606))+COS(RADIANS(G609))*COS(RADIANS(E606))*COS(RADIANS(P596))))</f>
        <v>0</v>
      </c>
      <c r="Q609">
        <f>IF(DEGREES(ACOS(SIN(RADIANS(G609))*SIN(RADIANS(E606))+COS(RADIANS(G609))*COS(RADIANS(E606))*COS(RADIANS(Q596))))&gt;90,0,$F$4*$F$5/E605^2*(SIN(RADIANS(G609))*SIN(RADIANS(E606))+COS(RADIANS(G609))*COS(RADIANS(E606))*COS(RADIANS(Q596))))</f>
        <v>0</v>
      </c>
      <c r="R609" t="e">
        <f>IF(DEGREES(ACOS(SIN(RADIANS(G609))*SIN(RADIANS(E606))+COS(RADIANS(G609))*COS(RADIANS(E606))*COS(RADIANS(R596))))&gt;90,0,$F$4*$F$5/E605^2*(SIN(RADIANS(G609))*SIN(RADIANS(E606))+COS(RADIANS(G609))*COS(RADIANS(E606))*COS(RADIANS(R596))))</f>
        <v>#DIV/0!</v>
      </c>
      <c r="S609" t="e">
        <f>IF(DEGREES(ACOS(SIN(RADIANS(G609))*SIN(RADIANS(E606))+COS(RADIANS(G609))*COS(RADIANS(E606))*COS(RADIANS(S596))))&gt;90,0,$F$4*$F$5/E605^2*(SIN(RADIANS(G609))*SIN(RADIANS(E606))+COS(RADIANS(G609))*COS(RADIANS(E606))*COS(RADIANS(S596))))</f>
        <v>#DIV/0!</v>
      </c>
      <c r="T609" t="e">
        <f>IF(DEGREES(ACOS(SIN(RADIANS(G609))*SIN(RADIANS(E606))+COS(RADIANS(G609))*COS(RADIANS(E606))*COS(RADIANS(T596))))&gt;90,0,$F$4*$F$5/E605^2*(SIN(RADIANS(G609))*SIN(RADIANS(E606))+COS(RADIANS(G609))*COS(RADIANS(E606))*COS(RADIANS(T596))))</f>
        <v>#DIV/0!</v>
      </c>
      <c r="U609" t="e">
        <f>IF(DEGREES(ACOS(SIN(RADIANS(G609))*SIN(RADIANS(E606))+COS(RADIANS(G609))*COS(RADIANS(E606))*COS(RADIANS(U596))))&gt;90,0,$F$4*$F$5/E605^2*(SIN(RADIANS(G609))*SIN(RADIANS(E606))+COS(RADIANS(G609))*COS(RADIANS(E606))*COS(RADIANS(U596))))</f>
        <v>#DIV/0!</v>
      </c>
      <c r="V609" t="e">
        <f>IF(DEGREES(ACOS(SIN(RADIANS(G609))*SIN(RADIANS(E606))+COS(RADIANS(G609))*COS(RADIANS(E606))*COS(RADIANS(V596))))&gt;90,0,$F$4*$F$5/E605^2*(SIN(RADIANS(G609))*SIN(RADIANS(E606))+COS(RADIANS(G609))*COS(RADIANS(E606))*COS(RADIANS(V596))))</f>
        <v>#DIV/0!</v>
      </c>
      <c r="W609" t="e">
        <f>IF(DEGREES(ACOS(SIN(RADIANS(G609))*SIN(RADIANS(E606))+COS(RADIANS(G609))*COS(RADIANS(E606))*COS(RADIANS(W596))))&gt;90,0,$F$4*$F$5/E605^2*(SIN(RADIANS(G609))*SIN(RADIANS(E606))+COS(RADIANS(G609))*COS(RADIANS(E606))*COS(RADIANS(W596))))</f>
        <v>#DIV/0!</v>
      </c>
      <c r="X609" t="e">
        <f>IF(DEGREES(ACOS(SIN(RADIANS(G609))*SIN(RADIANS(E606))+COS(RADIANS(G609))*COS(RADIANS(E606))*COS(RADIANS(X596))))&gt;90,0,$F$4*$F$5/E605^2*(SIN(RADIANS(G609))*SIN(RADIANS(E606))+COS(RADIANS(G609))*COS(RADIANS(E606))*COS(RADIANS(X596))))</f>
        <v>#DIV/0!</v>
      </c>
      <c r="Y609" t="e">
        <f>IF(DEGREES(ACOS(SIN(RADIANS(G609))*SIN(RADIANS(E606))+COS(RADIANS(G609))*COS(RADIANS(E606))*COS(RADIANS(Y596))))&gt;90,0,$F$4*$F$5/E605^2*(SIN(RADIANS(G609))*SIN(RADIANS(E606))+COS(RADIANS(G609))*COS(RADIANS(E606))*COS(RADIANS(Y596))))</f>
        <v>#DIV/0!</v>
      </c>
      <c r="Z609" t="e">
        <f>IF(DEGREES(ACOS(SIN(RADIANS(G609))*SIN(RADIANS(E606))+COS(RADIANS(G609))*COS(RADIANS(E606))*COS(RADIANS(Z596))))&gt;90,0,$F$4*$F$5/E605^2*(SIN(RADIANS(G609))*SIN(RADIANS(E606))+COS(RADIANS(G609))*COS(RADIANS(E606))*COS(RADIANS(Z596))))</f>
        <v>#DIV/0!</v>
      </c>
      <c r="AA609" t="e">
        <f>IF(DEGREES(ACOS(SIN(RADIANS(G609))*SIN(RADIANS(E606))+COS(RADIANS(G609))*COS(RADIANS(E606))*COS(RADIANS(AA596))))&gt;90,0,$F$4*$F$5/E605^2*(SIN(RADIANS(G609))*SIN(RADIANS(E606))+COS(RADIANS(G609))*COS(RADIANS(E606))*COS(RADIANS(AA596))))</f>
        <v>#DIV/0!</v>
      </c>
      <c r="AB609" t="e">
        <f>IF(DEGREES(ACOS(SIN(RADIANS(G609))*SIN(RADIANS(E606))+COS(RADIANS(G609))*COS(RADIANS(E606))*COS(RADIANS(AB596))))&gt;90,0,$F$4*$F$5/E605^2*(SIN(RADIANS(G609))*SIN(RADIANS(E606))+COS(RADIANS(G609))*COS(RADIANS(E606))*COS(RADIANS(AB596))))</f>
        <v>#DIV/0!</v>
      </c>
      <c r="AC609" t="e">
        <f>IF(DEGREES(ACOS(SIN(RADIANS(G609))*SIN(RADIANS(E606))+COS(RADIANS(G609))*COS(RADIANS(E606))*COS(RADIANS(AC596))))&gt;90,0,$F$4*$F$5/E605^2*(SIN(RADIANS(G609))*SIN(RADIANS(E606))+COS(RADIANS(G609))*COS(RADIANS(E606))*COS(RADIANS(AC596))))</f>
        <v>#DIV/0!</v>
      </c>
      <c r="AD609" t="e">
        <f>IF(DEGREES(ACOS(SIN(RADIANS(G609))*SIN(RADIANS(E606))+COS(RADIANS(G609))*COS(RADIANS(E606))*COS(RADIANS(AD596))))&gt;90,0,$F$4*$F$5/E605^2*(SIN(RADIANS(G609))*SIN(RADIANS(E606))+COS(RADIANS(G609))*COS(RADIANS(E606))*COS(RADIANS(AD596))))</f>
        <v>#DIV/0!</v>
      </c>
      <c r="AE609" t="e">
        <f>IF(DEGREES(ACOS(SIN(RADIANS(G609))*SIN(RADIANS(E606))+COS(RADIANS(G609))*COS(RADIANS(E606))*COS(RADIANS(AE596))))&gt;90,0,$F$4*$F$5/E605^2*(SIN(RADIANS(G609))*SIN(RADIANS(E606))+COS(RADIANS(G609))*COS(RADIANS(E606))*COS(RADIANS(AE596))))</f>
        <v>#DIV/0!</v>
      </c>
      <c r="AF609" t="e">
        <f>IF(DEGREES(ACOS(SIN(RADIANS(G609))*SIN(RADIANS(E606))+COS(RADIANS(G609))*COS(RADIANS(E606))*COS(RADIANS(AF596))))&gt;90,0,$F$4*$F$5/E605^2*(SIN(RADIANS(G609))*SIN(RADIANS(E606))+COS(RADIANS(G609))*COS(RADIANS(E606))*COS(RADIANS(AF596))))</f>
        <v>#DIV/0!</v>
      </c>
      <c r="AG609" t="e">
        <f>IF(DEGREES(ACOS(SIN(RADIANS(G609))*SIN(RADIANS(E606))+COS(RADIANS(G609))*COS(RADIANS(E606))*COS(RADIANS(AG596))))&gt;90,0,$F$4*$F$5/E605^2*(SIN(RADIANS(G609))*SIN(RADIANS(E606))+COS(RADIANS(G609))*COS(RADIANS(E606))*COS(RADIANS(AG596))))</f>
        <v>#DIV/0!</v>
      </c>
      <c r="AH609" t="e">
        <f>IF(DEGREES(ACOS(SIN(RADIANS(G609))*SIN(RADIANS(E606))+COS(RADIANS(G609))*COS(RADIANS(E606))*COS(RADIANS(AH596))))&gt;90,0,$F$4*$F$5/E605^2*(SIN(RADIANS(G609))*SIN(RADIANS(E606))+COS(RADIANS(G609))*COS(RADIANS(E606))*COS(RADIANS(AH596))))</f>
        <v>#DIV/0!</v>
      </c>
      <c r="AI609" t="e">
        <f>IF(DEGREES(ACOS(SIN(RADIANS(G609))*SIN(RADIANS(E606))+COS(RADIANS(G609))*COS(RADIANS(E606))*COS(RADIANS(AI596))))&gt;90,0,$F$4*$F$5/E605^2*(SIN(RADIANS(G609))*SIN(RADIANS(E606))+COS(RADIANS(G609))*COS(RADIANS(E606))*COS(RADIANS(AI596))))</f>
        <v>#DIV/0!</v>
      </c>
      <c r="AJ609">
        <f>IF(DEGREES(ACOS(SIN(RADIANS(G609))*SIN(RADIANS(E606))+COS(RADIANS(G609))*COS(RADIANS(E606))*COS(RADIANS(AJ596))))&gt;90,0,$F$4*$F$5/E605^2*(SIN(RADIANS(G609))*SIN(RADIANS(E606))+COS(RADIANS(G609))*COS(RADIANS(E606))*COS(RADIANS(AJ596))))</f>
        <v>0</v>
      </c>
      <c r="AK609">
        <f>IF(DEGREES(ACOS(SIN(RADIANS(G609))*SIN(RADIANS(E606))+COS(RADIANS(G609))*COS(RADIANS(E606))*COS(RADIANS(AK596))))&gt;90,0,$F$4*$F$5/E605^2*(SIN(RADIANS(G609))*SIN(RADIANS(E606))+COS(RADIANS(G609))*COS(RADIANS(E606))*COS(RADIANS(AK596))))</f>
        <v>0</v>
      </c>
      <c r="AL609">
        <f>IF(DEGREES(ACOS(SIN(RADIANS(G609))*SIN(RADIANS(E606))+COS(RADIANS(G609))*COS(RADIANS(E606))*COS(RADIANS(AL596))))&gt;90,0,$F$4*$F$5/E605^2*(SIN(RADIANS(G609))*SIN(RADIANS(E606))+COS(RADIANS(G609))*COS(RADIANS(E606))*COS(RADIANS(AL596))))</f>
        <v>0</v>
      </c>
      <c r="AM609">
        <f>IF(DEGREES(ACOS(SIN(RADIANS(G609))*SIN(RADIANS(E606))+COS(RADIANS(G609))*COS(RADIANS(E606))*COS(RADIANS(AM596))))&gt;90,0,$F$4*$F$5/E605^2*(SIN(RADIANS(G609))*SIN(RADIANS(E606))+COS(RADIANS(G609))*COS(RADIANS(E606))*COS(RADIANS(AM596))))</f>
        <v>0</v>
      </c>
      <c r="AN609">
        <f>IF(DEGREES(ACOS(SIN(RADIANS(G609))*SIN(RADIANS(E606))+COS(RADIANS(G609))*COS(RADIANS(E606))*COS(RADIANS(AN596))))&gt;90,0,$F$4*$F$5/E605^2*(SIN(RADIANS(G609))*SIN(RADIANS(E606))+COS(RADIANS(G609))*COS(RADIANS(E606))*COS(RADIANS(AN596))))</f>
        <v>0</v>
      </c>
      <c r="AO609">
        <f>IF(DEGREES(ACOS(SIN(RADIANS(G609))*SIN(RADIANS(E606))+COS(RADIANS(G609))*COS(RADIANS(E606))*COS(RADIANS(AO596))))&gt;90,0,$F$4*$F$5/E605^2*(SIN(RADIANS(G609))*SIN(RADIANS(E606))+COS(RADIANS(G609))*COS(RADIANS(E606))*COS(RADIANS(AO596))))</f>
        <v>0</v>
      </c>
      <c r="AP609">
        <f>IF(DEGREES(ACOS(SIN(RADIANS(G609))*SIN(RADIANS(E606))+COS(RADIANS(G609))*COS(RADIANS(E606))*COS(RADIANS(AP596))))&gt;90,0,$F$4*$F$5/E605^2*(SIN(RADIANS(G609))*SIN(RADIANS(E606))+COS(RADIANS(G609))*COS(RADIANS(E606))*COS(RADIANS(AP596))))</f>
        <v>0</v>
      </c>
      <c r="AQ609">
        <f>IF(DEGREES(ACOS(SIN(RADIANS(G609))*SIN(RADIANS(E606))+COS(RADIANS(G609))*COS(RADIANS(E606))*COS(RADIANS(AQ596))))&gt;90,0,$F$4*$F$5/E605^2*(SIN(RADIANS(G609))*SIN(RADIANS(E606))+COS(RADIANS(G609))*COS(RADIANS(E606))*COS(RADIANS(AQ596))))</f>
        <v>0</v>
      </c>
      <c r="AR609">
        <f>IF(DEGREES(ACOS(SIN(RADIANS(G609))*SIN(RADIANS(E606))+COS(RADIANS(G609))*COS(RADIANS(E606))*COS(RADIANS(AR596))))&gt;90,0,$F$4*$F$5/E605^2*(SIN(RADIANS(G609))*SIN(RADIANS(E606))+COS(RADIANS(G609))*COS(RADIANS(E606))*COS(RADIANS(AR596))))</f>
        <v>0</v>
      </c>
    </row>
    <row r="610" spans="2:44" x14ac:dyDescent="0.5">
      <c r="G610">
        <v>-30</v>
      </c>
      <c r="I610">
        <f>IF(DEGREES(ACOS(SIN(RADIANS(G610))*SIN(RADIANS(E606))+COS(RADIANS(G610))*COS(RADIANS(E606))*COS(RADIANS(I596))))&gt;90,0,$F$4*$F$5/E605^2*(SIN(RADIANS(G610))*SIN(RADIANS(E606))+COS(RADIANS(G610))*COS(RADIANS(E606))*COS(RADIANS(I596))))</f>
        <v>0</v>
      </c>
      <c r="J610">
        <f>IF(DEGREES(ACOS(SIN(RADIANS(G610))*SIN(RADIANS(E606))+COS(RADIANS(G610))*COS(RADIANS(E606))*COS(RADIANS(J596))))&gt;90,0,$F$4*$F$5/E605^2*(SIN(RADIANS(G610))*SIN(RADIANS(E606))+COS(RADIANS(G610))*COS(RADIANS(E606))*COS(RADIANS(J596))))</f>
        <v>0</v>
      </c>
      <c r="K610">
        <f>IF(DEGREES(ACOS(SIN(RADIANS(G610))*SIN(RADIANS(E606))+COS(RADIANS(G610))*COS(RADIANS(E606))*COS(RADIANS(K596))))&gt;90,0,$F$4*$F$5/E605^2*(SIN(RADIANS(G610))*SIN(RADIANS(E606))+COS(RADIANS(G610))*COS(RADIANS(E606))*COS(RADIANS(K596))))</f>
        <v>0</v>
      </c>
      <c r="L610">
        <f>IF(DEGREES(ACOS(SIN(RADIANS(G610))*SIN(RADIANS(E606))+COS(RADIANS(G610))*COS(RADIANS(E606))*COS(RADIANS(L596))))&gt;90,0,$F$4*$F$5/E605^2*(SIN(RADIANS(G610))*SIN(RADIANS(E606))+COS(RADIANS(G610))*COS(RADIANS(E606))*COS(RADIANS(L596))))</f>
        <v>0</v>
      </c>
      <c r="M610">
        <f>IF(DEGREES(ACOS(SIN(RADIANS(G610))*SIN(RADIANS(E606))+COS(RADIANS(G610))*COS(RADIANS(E606))*COS(RADIANS(M596))))&gt;90,0,$F$4*$F$5/E605^2*(SIN(RADIANS(G610))*SIN(RADIANS(E606))+COS(RADIANS(G610))*COS(RADIANS(E606))*COS(RADIANS(M596))))</f>
        <v>0</v>
      </c>
      <c r="N610">
        <f>IF(DEGREES(ACOS(SIN(RADIANS(G610))*SIN(RADIANS(E606))+COS(RADIANS(G610))*COS(RADIANS(E606))*COS(RADIANS(N596))))&gt;90,0,$F$4*$F$5/E605^2*(SIN(RADIANS(G610))*SIN(RADIANS(E606))+COS(RADIANS(G610))*COS(RADIANS(E606))*COS(RADIANS(N596))))</f>
        <v>0</v>
      </c>
      <c r="O610">
        <f>IF(DEGREES(ACOS(SIN(RADIANS(G610))*SIN(RADIANS(E606))+COS(RADIANS(G610))*COS(RADIANS(E606))*COS(RADIANS(O596))))&gt;90,0,$F$4*$F$5/E605^2*(SIN(RADIANS(G610))*SIN(RADIANS(E606))+COS(RADIANS(G610))*COS(RADIANS(E606))*COS(RADIANS(O596))))</f>
        <v>0</v>
      </c>
      <c r="P610">
        <f>IF(DEGREES(ACOS(SIN(RADIANS(G610))*SIN(RADIANS(E606))+COS(RADIANS(G610))*COS(RADIANS(E606))*COS(RADIANS(P596))))&gt;90,0,$F$4*$F$5/E605^2*(SIN(RADIANS(G610))*SIN(RADIANS(E606))+COS(RADIANS(G610))*COS(RADIANS(E606))*COS(RADIANS(P596))))</f>
        <v>0</v>
      </c>
      <c r="Q610">
        <f>IF(DEGREES(ACOS(SIN(RADIANS(G610))*SIN(RADIANS(E606))+COS(RADIANS(G610))*COS(RADIANS(E606))*COS(RADIANS(Q596))))&gt;90,0,$F$4*$F$5/E605^2*(SIN(RADIANS(G610))*SIN(RADIANS(E606))+COS(RADIANS(G610))*COS(RADIANS(E606))*COS(RADIANS(Q596))))</f>
        <v>0</v>
      </c>
      <c r="R610" t="e">
        <f>IF(DEGREES(ACOS(SIN(RADIANS(G610))*SIN(RADIANS(E606))+COS(RADIANS(G610))*COS(RADIANS(E606))*COS(RADIANS(R596))))&gt;90,0,$F$4*$F$5/E605^2*(SIN(RADIANS(G610))*SIN(RADIANS(E606))+COS(RADIANS(G610))*COS(RADIANS(E606))*COS(RADIANS(R596))))</f>
        <v>#DIV/0!</v>
      </c>
      <c r="S610" t="e">
        <f>IF(DEGREES(ACOS(SIN(RADIANS(G610))*SIN(RADIANS(E606))+COS(RADIANS(G610))*COS(RADIANS(E606))*COS(RADIANS(S596))))&gt;90,0,$F$4*$F$5/E605^2*(SIN(RADIANS(G610))*SIN(RADIANS(E606))+COS(RADIANS(G610))*COS(RADIANS(E606))*COS(RADIANS(S596))))</f>
        <v>#DIV/0!</v>
      </c>
      <c r="T610" t="e">
        <f>IF(DEGREES(ACOS(SIN(RADIANS(G610))*SIN(RADIANS(E606))+COS(RADIANS(G610))*COS(RADIANS(E606))*COS(RADIANS(T596))))&gt;90,0,$F$4*$F$5/E605^2*(SIN(RADIANS(G610))*SIN(RADIANS(E606))+COS(RADIANS(G610))*COS(RADIANS(E606))*COS(RADIANS(T596))))</f>
        <v>#DIV/0!</v>
      </c>
      <c r="U610" t="e">
        <f>IF(DEGREES(ACOS(SIN(RADIANS(G610))*SIN(RADIANS(E606))+COS(RADIANS(G610))*COS(RADIANS(E606))*COS(RADIANS(U596))))&gt;90,0,$F$4*$F$5/E605^2*(SIN(RADIANS(G610))*SIN(RADIANS(E606))+COS(RADIANS(G610))*COS(RADIANS(E606))*COS(RADIANS(U596))))</f>
        <v>#DIV/0!</v>
      </c>
      <c r="V610" t="e">
        <f>IF(DEGREES(ACOS(SIN(RADIANS(G610))*SIN(RADIANS(E606))+COS(RADIANS(G610))*COS(RADIANS(E606))*COS(RADIANS(V596))))&gt;90,0,$F$4*$F$5/E605^2*(SIN(RADIANS(G610))*SIN(RADIANS(E606))+COS(RADIANS(G610))*COS(RADIANS(E606))*COS(RADIANS(V596))))</f>
        <v>#DIV/0!</v>
      </c>
      <c r="W610" t="e">
        <f>IF(DEGREES(ACOS(SIN(RADIANS(G610))*SIN(RADIANS(E606))+COS(RADIANS(G610))*COS(RADIANS(E606))*COS(RADIANS(W596))))&gt;90,0,$F$4*$F$5/E605^2*(SIN(RADIANS(G610))*SIN(RADIANS(E606))+COS(RADIANS(G610))*COS(RADIANS(E606))*COS(RADIANS(W596))))</f>
        <v>#DIV/0!</v>
      </c>
      <c r="X610" t="e">
        <f>IF(DEGREES(ACOS(SIN(RADIANS(G610))*SIN(RADIANS(E606))+COS(RADIANS(G610))*COS(RADIANS(E606))*COS(RADIANS(X596))))&gt;90,0,$F$4*$F$5/E605^2*(SIN(RADIANS(G610))*SIN(RADIANS(E606))+COS(RADIANS(G610))*COS(RADIANS(E606))*COS(RADIANS(X596))))</f>
        <v>#DIV/0!</v>
      </c>
      <c r="Y610" t="e">
        <f>IF(DEGREES(ACOS(SIN(RADIANS(G610))*SIN(RADIANS(E606))+COS(RADIANS(G610))*COS(RADIANS(E606))*COS(RADIANS(Y596))))&gt;90,0,$F$4*$F$5/E605^2*(SIN(RADIANS(G610))*SIN(RADIANS(E606))+COS(RADIANS(G610))*COS(RADIANS(E606))*COS(RADIANS(Y596))))</f>
        <v>#DIV/0!</v>
      </c>
      <c r="Z610" t="e">
        <f>IF(DEGREES(ACOS(SIN(RADIANS(G610))*SIN(RADIANS(E606))+COS(RADIANS(G610))*COS(RADIANS(E606))*COS(RADIANS(Z596))))&gt;90,0,$F$4*$F$5/E605^2*(SIN(RADIANS(G610))*SIN(RADIANS(E606))+COS(RADIANS(G610))*COS(RADIANS(E606))*COS(RADIANS(Z596))))</f>
        <v>#DIV/0!</v>
      </c>
      <c r="AA610" t="e">
        <f>IF(DEGREES(ACOS(SIN(RADIANS(G610))*SIN(RADIANS(E606))+COS(RADIANS(G610))*COS(RADIANS(E606))*COS(RADIANS(AA596))))&gt;90,0,$F$4*$F$5/E605^2*(SIN(RADIANS(G610))*SIN(RADIANS(E606))+COS(RADIANS(G610))*COS(RADIANS(E606))*COS(RADIANS(AA596))))</f>
        <v>#DIV/0!</v>
      </c>
      <c r="AB610" t="e">
        <f>IF(DEGREES(ACOS(SIN(RADIANS(G610))*SIN(RADIANS(E606))+COS(RADIANS(G610))*COS(RADIANS(E606))*COS(RADIANS(AB596))))&gt;90,0,$F$4*$F$5/E605^2*(SIN(RADIANS(G610))*SIN(RADIANS(E606))+COS(RADIANS(G610))*COS(RADIANS(E606))*COS(RADIANS(AB596))))</f>
        <v>#DIV/0!</v>
      </c>
      <c r="AC610" t="e">
        <f>IF(DEGREES(ACOS(SIN(RADIANS(G610))*SIN(RADIANS(E606))+COS(RADIANS(G610))*COS(RADIANS(E606))*COS(RADIANS(AC596))))&gt;90,0,$F$4*$F$5/E605^2*(SIN(RADIANS(G610))*SIN(RADIANS(E606))+COS(RADIANS(G610))*COS(RADIANS(E606))*COS(RADIANS(AC596))))</f>
        <v>#DIV/0!</v>
      </c>
      <c r="AD610" t="e">
        <f>IF(DEGREES(ACOS(SIN(RADIANS(G610))*SIN(RADIANS(E606))+COS(RADIANS(G610))*COS(RADIANS(E606))*COS(RADIANS(AD596))))&gt;90,0,$F$4*$F$5/E605^2*(SIN(RADIANS(G610))*SIN(RADIANS(E606))+COS(RADIANS(G610))*COS(RADIANS(E606))*COS(RADIANS(AD596))))</f>
        <v>#DIV/0!</v>
      </c>
      <c r="AE610" t="e">
        <f>IF(DEGREES(ACOS(SIN(RADIANS(G610))*SIN(RADIANS(E606))+COS(RADIANS(G610))*COS(RADIANS(E606))*COS(RADIANS(AE596))))&gt;90,0,$F$4*$F$5/E605^2*(SIN(RADIANS(G610))*SIN(RADIANS(E606))+COS(RADIANS(G610))*COS(RADIANS(E606))*COS(RADIANS(AE596))))</f>
        <v>#DIV/0!</v>
      </c>
      <c r="AF610" t="e">
        <f>IF(DEGREES(ACOS(SIN(RADIANS(G610))*SIN(RADIANS(E606))+COS(RADIANS(G610))*COS(RADIANS(E606))*COS(RADIANS(AF596))))&gt;90,0,$F$4*$F$5/E605^2*(SIN(RADIANS(G610))*SIN(RADIANS(E606))+COS(RADIANS(G610))*COS(RADIANS(E606))*COS(RADIANS(AF596))))</f>
        <v>#DIV/0!</v>
      </c>
      <c r="AG610" t="e">
        <f>IF(DEGREES(ACOS(SIN(RADIANS(G610))*SIN(RADIANS(E606))+COS(RADIANS(G610))*COS(RADIANS(E606))*COS(RADIANS(AG596))))&gt;90,0,$F$4*$F$5/E605^2*(SIN(RADIANS(G610))*SIN(RADIANS(E606))+COS(RADIANS(G610))*COS(RADIANS(E606))*COS(RADIANS(AG596))))</f>
        <v>#DIV/0!</v>
      </c>
      <c r="AH610" t="e">
        <f>IF(DEGREES(ACOS(SIN(RADIANS(G610))*SIN(RADIANS(E606))+COS(RADIANS(G610))*COS(RADIANS(E606))*COS(RADIANS(AH596))))&gt;90,0,$F$4*$F$5/E605^2*(SIN(RADIANS(G610))*SIN(RADIANS(E606))+COS(RADIANS(G610))*COS(RADIANS(E606))*COS(RADIANS(AH596))))</f>
        <v>#DIV/0!</v>
      </c>
      <c r="AI610" t="e">
        <f>IF(DEGREES(ACOS(SIN(RADIANS(G610))*SIN(RADIANS(E606))+COS(RADIANS(G610))*COS(RADIANS(E606))*COS(RADIANS(AI596))))&gt;90,0,$F$4*$F$5/E605^2*(SIN(RADIANS(G610))*SIN(RADIANS(E606))+COS(RADIANS(G610))*COS(RADIANS(E606))*COS(RADIANS(AI596))))</f>
        <v>#DIV/0!</v>
      </c>
      <c r="AJ610">
        <f>IF(DEGREES(ACOS(SIN(RADIANS(G610))*SIN(RADIANS(E606))+COS(RADIANS(G610))*COS(RADIANS(E606))*COS(RADIANS(AJ596))))&gt;90,0,$F$4*$F$5/E605^2*(SIN(RADIANS(G610))*SIN(RADIANS(E606))+COS(RADIANS(G610))*COS(RADIANS(E606))*COS(RADIANS(AJ596))))</f>
        <v>0</v>
      </c>
      <c r="AK610">
        <f>IF(DEGREES(ACOS(SIN(RADIANS(G610))*SIN(RADIANS(E606))+COS(RADIANS(G610))*COS(RADIANS(E606))*COS(RADIANS(AK596))))&gt;90,0,$F$4*$F$5/E605^2*(SIN(RADIANS(G610))*SIN(RADIANS(E606))+COS(RADIANS(G610))*COS(RADIANS(E606))*COS(RADIANS(AK596))))</f>
        <v>0</v>
      </c>
      <c r="AL610">
        <f>IF(DEGREES(ACOS(SIN(RADIANS(G610))*SIN(RADIANS(E606))+COS(RADIANS(G610))*COS(RADIANS(E606))*COS(RADIANS(AL596))))&gt;90,0,$F$4*$F$5/E605^2*(SIN(RADIANS(G610))*SIN(RADIANS(E606))+COS(RADIANS(G610))*COS(RADIANS(E606))*COS(RADIANS(AL596))))</f>
        <v>0</v>
      </c>
      <c r="AM610">
        <f>IF(DEGREES(ACOS(SIN(RADIANS(G610))*SIN(RADIANS(E606))+COS(RADIANS(G610))*COS(RADIANS(E606))*COS(RADIANS(AM596))))&gt;90,0,$F$4*$F$5/E605^2*(SIN(RADIANS(G610))*SIN(RADIANS(E606))+COS(RADIANS(G610))*COS(RADIANS(E606))*COS(RADIANS(AM596))))</f>
        <v>0</v>
      </c>
      <c r="AN610">
        <f>IF(DEGREES(ACOS(SIN(RADIANS(G610))*SIN(RADIANS(E606))+COS(RADIANS(G610))*COS(RADIANS(E606))*COS(RADIANS(AN596))))&gt;90,0,$F$4*$F$5/E605^2*(SIN(RADIANS(G610))*SIN(RADIANS(E606))+COS(RADIANS(G610))*COS(RADIANS(E606))*COS(RADIANS(AN596))))</f>
        <v>0</v>
      </c>
      <c r="AO610">
        <f>IF(DEGREES(ACOS(SIN(RADIANS(G610))*SIN(RADIANS(E606))+COS(RADIANS(G610))*COS(RADIANS(E606))*COS(RADIANS(AO596))))&gt;90,0,$F$4*$F$5/E605^2*(SIN(RADIANS(G610))*SIN(RADIANS(E606))+COS(RADIANS(G610))*COS(RADIANS(E606))*COS(RADIANS(AO596))))</f>
        <v>0</v>
      </c>
      <c r="AP610">
        <f>IF(DEGREES(ACOS(SIN(RADIANS(G610))*SIN(RADIANS(E606))+COS(RADIANS(G610))*COS(RADIANS(E606))*COS(RADIANS(AP596))))&gt;90,0,$F$4*$F$5/E605^2*(SIN(RADIANS(G610))*SIN(RADIANS(E606))+COS(RADIANS(G610))*COS(RADIANS(E606))*COS(RADIANS(AP596))))</f>
        <v>0</v>
      </c>
      <c r="AQ610">
        <f>IF(DEGREES(ACOS(SIN(RADIANS(G610))*SIN(RADIANS(E606))+COS(RADIANS(G610))*COS(RADIANS(E606))*COS(RADIANS(AQ596))))&gt;90,0,$F$4*$F$5/E605^2*(SIN(RADIANS(G610))*SIN(RADIANS(E606))+COS(RADIANS(G610))*COS(RADIANS(E606))*COS(RADIANS(AQ596))))</f>
        <v>0</v>
      </c>
      <c r="AR610">
        <f>IF(DEGREES(ACOS(SIN(RADIANS(G610))*SIN(RADIANS(E606))+COS(RADIANS(G610))*COS(RADIANS(E606))*COS(RADIANS(AR596))))&gt;90,0,$F$4*$F$5/E605^2*(SIN(RADIANS(G610))*SIN(RADIANS(E606))+COS(RADIANS(G610))*COS(RADIANS(E606))*COS(RADIANS(AR596))))</f>
        <v>0</v>
      </c>
    </row>
    <row r="611" spans="2:44" x14ac:dyDescent="0.5">
      <c r="G611">
        <v>-40</v>
      </c>
      <c r="I611">
        <f>IF(DEGREES(ACOS(SIN(RADIANS(G611))*SIN(RADIANS(E606))+COS(RADIANS(G611))*COS(RADIANS(E606))*COS(RADIANS(I596))))&gt;90,0,$F$4*$F$5/E605^2*(SIN(RADIANS(G611))*SIN(RADIANS(E606))+COS(RADIANS(G611))*COS(RADIANS(E606))*COS(RADIANS(I596))))</f>
        <v>0</v>
      </c>
      <c r="J611">
        <f>IF(DEGREES(ACOS(SIN(RADIANS(G611))*SIN(RADIANS(E606))+COS(RADIANS(G611))*COS(RADIANS(E606))*COS(RADIANS(J596))))&gt;90,0,$F$4*$F$5/E605^2*(SIN(RADIANS(G611))*SIN(RADIANS(E606))+COS(RADIANS(G611))*COS(RADIANS(E606))*COS(RADIANS(J596))))</f>
        <v>0</v>
      </c>
      <c r="K611">
        <f>IF(DEGREES(ACOS(SIN(RADIANS(G611))*SIN(RADIANS(E606))+COS(RADIANS(G611))*COS(RADIANS(E606))*COS(RADIANS(K596))))&gt;90,0,$F$4*$F$5/E605^2*(SIN(RADIANS(G611))*SIN(RADIANS(E606))+COS(RADIANS(G611))*COS(RADIANS(E606))*COS(RADIANS(K596))))</f>
        <v>0</v>
      </c>
      <c r="L611">
        <f>IF(DEGREES(ACOS(SIN(RADIANS(G611))*SIN(RADIANS(E606))+COS(RADIANS(G611))*COS(RADIANS(E606))*COS(RADIANS(L596))))&gt;90,0,$F$4*$F$5/E605^2*(SIN(RADIANS(G611))*SIN(RADIANS(E606))+COS(RADIANS(G611))*COS(RADIANS(E606))*COS(RADIANS(L596))))</f>
        <v>0</v>
      </c>
      <c r="M611">
        <f>IF(DEGREES(ACOS(SIN(RADIANS(G611))*SIN(RADIANS(E606))+COS(RADIANS(G611))*COS(RADIANS(E606))*COS(RADIANS(M596))))&gt;90,0,$F$4*$F$5/E605^2*(SIN(RADIANS(G611))*SIN(RADIANS(E606))+COS(RADIANS(G611))*COS(RADIANS(E606))*COS(RADIANS(M596))))</f>
        <v>0</v>
      </c>
      <c r="N611">
        <f>IF(DEGREES(ACOS(SIN(RADIANS(G611))*SIN(RADIANS(E606))+COS(RADIANS(G611))*COS(RADIANS(E606))*COS(RADIANS(N596))))&gt;90,0,$F$4*$F$5/E605^2*(SIN(RADIANS(G611))*SIN(RADIANS(E606))+COS(RADIANS(G611))*COS(RADIANS(E606))*COS(RADIANS(N596))))</f>
        <v>0</v>
      </c>
      <c r="O611">
        <f>IF(DEGREES(ACOS(SIN(RADIANS(G611))*SIN(RADIANS(E606))+COS(RADIANS(G611))*COS(RADIANS(E606))*COS(RADIANS(O596))))&gt;90,0,$F$4*$F$5/E605^2*(SIN(RADIANS(G611))*SIN(RADIANS(E606))+COS(RADIANS(G611))*COS(RADIANS(E606))*COS(RADIANS(O596))))</f>
        <v>0</v>
      </c>
      <c r="P611">
        <f>IF(DEGREES(ACOS(SIN(RADIANS(G611))*SIN(RADIANS(E606))+COS(RADIANS(G611))*COS(RADIANS(E606))*COS(RADIANS(P596))))&gt;90,0,$F$4*$F$5/E605^2*(SIN(RADIANS(G611))*SIN(RADIANS(E606))+COS(RADIANS(G611))*COS(RADIANS(E606))*COS(RADIANS(P596))))</f>
        <v>0</v>
      </c>
      <c r="Q611">
        <f>IF(DEGREES(ACOS(SIN(RADIANS(G611))*SIN(RADIANS(E606))+COS(RADIANS(G611))*COS(RADIANS(E606))*COS(RADIANS(Q596))))&gt;90,0,$F$4*$F$5/E605^2*(SIN(RADIANS(G611))*SIN(RADIANS(E606))+COS(RADIANS(G611))*COS(RADIANS(E606))*COS(RADIANS(Q596))))</f>
        <v>0</v>
      </c>
      <c r="R611" t="e">
        <f>IF(DEGREES(ACOS(SIN(RADIANS(G611))*SIN(RADIANS(E606))+COS(RADIANS(G611))*COS(RADIANS(E606))*COS(RADIANS(R596))))&gt;90,0,$F$4*$F$5/E605^2*(SIN(RADIANS(G611))*SIN(RADIANS(E606))+COS(RADIANS(G611))*COS(RADIANS(E606))*COS(RADIANS(R596))))</f>
        <v>#DIV/0!</v>
      </c>
      <c r="S611" t="e">
        <f>IF(DEGREES(ACOS(SIN(RADIANS(G611))*SIN(RADIANS(E606))+COS(RADIANS(G611))*COS(RADIANS(E606))*COS(RADIANS(S596))))&gt;90,0,$F$4*$F$5/E605^2*(SIN(RADIANS(G611))*SIN(RADIANS(E606))+COS(RADIANS(G611))*COS(RADIANS(E606))*COS(RADIANS(S596))))</f>
        <v>#DIV/0!</v>
      </c>
      <c r="T611" t="e">
        <f>IF(DEGREES(ACOS(SIN(RADIANS(G611))*SIN(RADIANS(E606))+COS(RADIANS(G611))*COS(RADIANS(E606))*COS(RADIANS(T596))))&gt;90,0,$F$4*$F$5/E605^2*(SIN(RADIANS(G611))*SIN(RADIANS(E606))+COS(RADIANS(G611))*COS(RADIANS(E606))*COS(RADIANS(T596))))</f>
        <v>#DIV/0!</v>
      </c>
      <c r="U611" t="e">
        <f>IF(DEGREES(ACOS(SIN(RADIANS(G611))*SIN(RADIANS(E606))+COS(RADIANS(G611))*COS(RADIANS(E606))*COS(RADIANS(U596))))&gt;90,0,$F$4*$F$5/E605^2*(SIN(RADIANS(G611))*SIN(RADIANS(E606))+COS(RADIANS(G611))*COS(RADIANS(E606))*COS(RADIANS(U596))))</f>
        <v>#DIV/0!</v>
      </c>
      <c r="V611" t="e">
        <f>IF(DEGREES(ACOS(SIN(RADIANS(G611))*SIN(RADIANS(E606))+COS(RADIANS(G611))*COS(RADIANS(E606))*COS(RADIANS(V596))))&gt;90,0,$F$4*$F$5/E605^2*(SIN(RADIANS(G611))*SIN(RADIANS(E606))+COS(RADIANS(G611))*COS(RADIANS(E606))*COS(RADIANS(V596))))</f>
        <v>#DIV/0!</v>
      </c>
      <c r="W611" t="e">
        <f>IF(DEGREES(ACOS(SIN(RADIANS(G611))*SIN(RADIANS(E606))+COS(RADIANS(G611))*COS(RADIANS(E606))*COS(RADIANS(W596))))&gt;90,0,$F$4*$F$5/E605^2*(SIN(RADIANS(G611))*SIN(RADIANS(E606))+COS(RADIANS(G611))*COS(RADIANS(E606))*COS(RADIANS(W596))))</f>
        <v>#DIV/0!</v>
      </c>
      <c r="X611" t="e">
        <f>IF(DEGREES(ACOS(SIN(RADIANS(G611))*SIN(RADIANS(E606))+COS(RADIANS(G611))*COS(RADIANS(E606))*COS(RADIANS(X596))))&gt;90,0,$F$4*$F$5/E605^2*(SIN(RADIANS(G611))*SIN(RADIANS(E606))+COS(RADIANS(G611))*COS(RADIANS(E606))*COS(RADIANS(X596))))</f>
        <v>#DIV/0!</v>
      </c>
      <c r="Y611" t="e">
        <f>IF(DEGREES(ACOS(SIN(RADIANS(G611))*SIN(RADIANS(E606))+COS(RADIANS(G611))*COS(RADIANS(E606))*COS(RADIANS(Y596))))&gt;90,0,$F$4*$F$5/E605^2*(SIN(RADIANS(G611))*SIN(RADIANS(E606))+COS(RADIANS(G611))*COS(RADIANS(E606))*COS(RADIANS(Y596))))</f>
        <v>#DIV/0!</v>
      </c>
      <c r="Z611" t="e">
        <f>IF(DEGREES(ACOS(SIN(RADIANS(G611))*SIN(RADIANS(E606))+COS(RADIANS(G611))*COS(RADIANS(E606))*COS(RADIANS(Z596))))&gt;90,0,$F$4*$F$5/E605^2*(SIN(RADIANS(G611))*SIN(RADIANS(E606))+COS(RADIANS(G611))*COS(RADIANS(E606))*COS(RADIANS(Z596))))</f>
        <v>#DIV/0!</v>
      </c>
      <c r="AA611" t="e">
        <f>IF(DEGREES(ACOS(SIN(RADIANS(G611))*SIN(RADIANS(E606))+COS(RADIANS(G611))*COS(RADIANS(E606))*COS(RADIANS(AA596))))&gt;90,0,$F$4*$F$5/E605^2*(SIN(RADIANS(G611))*SIN(RADIANS(E606))+COS(RADIANS(G611))*COS(RADIANS(E606))*COS(RADIANS(AA596))))</f>
        <v>#DIV/0!</v>
      </c>
      <c r="AB611" t="e">
        <f>IF(DEGREES(ACOS(SIN(RADIANS(G611))*SIN(RADIANS(E606))+COS(RADIANS(G611))*COS(RADIANS(E606))*COS(RADIANS(AB596))))&gt;90,0,$F$4*$F$5/E605^2*(SIN(RADIANS(G611))*SIN(RADIANS(E606))+COS(RADIANS(G611))*COS(RADIANS(E606))*COS(RADIANS(AB596))))</f>
        <v>#DIV/0!</v>
      </c>
      <c r="AC611" t="e">
        <f>IF(DEGREES(ACOS(SIN(RADIANS(G611))*SIN(RADIANS(E606))+COS(RADIANS(G611))*COS(RADIANS(E606))*COS(RADIANS(AC596))))&gt;90,0,$F$4*$F$5/E605^2*(SIN(RADIANS(G611))*SIN(RADIANS(E606))+COS(RADIANS(G611))*COS(RADIANS(E606))*COS(RADIANS(AC596))))</f>
        <v>#DIV/0!</v>
      </c>
      <c r="AD611" t="e">
        <f>IF(DEGREES(ACOS(SIN(RADIANS(G611))*SIN(RADIANS(E606))+COS(RADIANS(G611))*COS(RADIANS(E606))*COS(RADIANS(AD596))))&gt;90,0,$F$4*$F$5/E605^2*(SIN(RADIANS(G611))*SIN(RADIANS(E606))+COS(RADIANS(G611))*COS(RADIANS(E606))*COS(RADIANS(AD596))))</f>
        <v>#DIV/0!</v>
      </c>
      <c r="AE611" t="e">
        <f>IF(DEGREES(ACOS(SIN(RADIANS(G611))*SIN(RADIANS(E606))+COS(RADIANS(G611))*COS(RADIANS(E606))*COS(RADIANS(AE596))))&gt;90,0,$F$4*$F$5/E605^2*(SIN(RADIANS(G611))*SIN(RADIANS(E606))+COS(RADIANS(G611))*COS(RADIANS(E606))*COS(RADIANS(AE596))))</f>
        <v>#DIV/0!</v>
      </c>
      <c r="AF611" t="e">
        <f>IF(DEGREES(ACOS(SIN(RADIANS(G611))*SIN(RADIANS(E606))+COS(RADIANS(G611))*COS(RADIANS(E606))*COS(RADIANS(AF596))))&gt;90,0,$F$4*$F$5/E605^2*(SIN(RADIANS(G611))*SIN(RADIANS(E606))+COS(RADIANS(G611))*COS(RADIANS(E606))*COS(RADIANS(AF596))))</f>
        <v>#DIV/0!</v>
      </c>
      <c r="AG611" t="e">
        <f>IF(DEGREES(ACOS(SIN(RADIANS(G611))*SIN(RADIANS(E606))+COS(RADIANS(G611))*COS(RADIANS(E606))*COS(RADIANS(AG596))))&gt;90,0,$F$4*$F$5/E605^2*(SIN(RADIANS(G611))*SIN(RADIANS(E606))+COS(RADIANS(G611))*COS(RADIANS(E606))*COS(RADIANS(AG596))))</f>
        <v>#DIV/0!</v>
      </c>
      <c r="AH611" t="e">
        <f>IF(DEGREES(ACOS(SIN(RADIANS(G611))*SIN(RADIANS(E606))+COS(RADIANS(G611))*COS(RADIANS(E606))*COS(RADIANS(AH596))))&gt;90,0,$F$4*$F$5/E605^2*(SIN(RADIANS(G611))*SIN(RADIANS(E606))+COS(RADIANS(G611))*COS(RADIANS(E606))*COS(RADIANS(AH596))))</f>
        <v>#DIV/0!</v>
      </c>
      <c r="AI611" t="e">
        <f>IF(DEGREES(ACOS(SIN(RADIANS(G611))*SIN(RADIANS(E606))+COS(RADIANS(G611))*COS(RADIANS(E606))*COS(RADIANS(AI596))))&gt;90,0,$F$4*$F$5/E605^2*(SIN(RADIANS(G611))*SIN(RADIANS(E606))+COS(RADIANS(G611))*COS(RADIANS(E606))*COS(RADIANS(AI596))))</f>
        <v>#DIV/0!</v>
      </c>
      <c r="AJ611">
        <f>IF(DEGREES(ACOS(SIN(RADIANS(G611))*SIN(RADIANS(E606))+COS(RADIANS(G611))*COS(RADIANS(E606))*COS(RADIANS(AJ596))))&gt;90,0,$F$4*$F$5/E605^2*(SIN(RADIANS(G611))*SIN(RADIANS(E606))+COS(RADIANS(G611))*COS(RADIANS(E606))*COS(RADIANS(AJ596))))</f>
        <v>0</v>
      </c>
      <c r="AK611">
        <f>IF(DEGREES(ACOS(SIN(RADIANS(G611))*SIN(RADIANS(E606))+COS(RADIANS(G611))*COS(RADIANS(E606))*COS(RADIANS(AK596))))&gt;90,0,$F$4*$F$5/E605^2*(SIN(RADIANS(G611))*SIN(RADIANS(E606))+COS(RADIANS(G611))*COS(RADIANS(E606))*COS(RADIANS(AK596))))</f>
        <v>0</v>
      </c>
      <c r="AL611">
        <f>IF(DEGREES(ACOS(SIN(RADIANS(G611))*SIN(RADIANS(E606))+COS(RADIANS(G611))*COS(RADIANS(E606))*COS(RADIANS(AL596))))&gt;90,0,$F$4*$F$5/E605^2*(SIN(RADIANS(G611))*SIN(RADIANS(E606))+COS(RADIANS(G611))*COS(RADIANS(E606))*COS(RADIANS(AL596))))</f>
        <v>0</v>
      </c>
      <c r="AM611">
        <f>IF(DEGREES(ACOS(SIN(RADIANS(G611))*SIN(RADIANS(E606))+COS(RADIANS(G611))*COS(RADIANS(E606))*COS(RADIANS(AM596))))&gt;90,0,$F$4*$F$5/E605^2*(SIN(RADIANS(G611))*SIN(RADIANS(E606))+COS(RADIANS(G611))*COS(RADIANS(E606))*COS(RADIANS(AM596))))</f>
        <v>0</v>
      </c>
      <c r="AN611">
        <f>IF(DEGREES(ACOS(SIN(RADIANS(G611))*SIN(RADIANS(E606))+COS(RADIANS(G611))*COS(RADIANS(E606))*COS(RADIANS(AN596))))&gt;90,0,$F$4*$F$5/E605^2*(SIN(RADIANS(G611))*SIN(RADIANS(E606))+COS(RADIANS(G611))*COS(RADIANS(E606))*COS(RADIANS(AN596))))</f>
        <v>0</v>
      </c>
      <c r="AO611">
        <f>IF(DEGREES(ACOS(SIN(RADIANS(G611))*SIN(RADIANS(E606))+COS(RADIANS(G611))*COS(RADIANS(E606))*COS(RADIANS(AO596))))&gt;90,0,$F$4*$F$5/E605^2*(SIN(RADIANS(G611))*SIN(RADIANS(E606))+COS(RADIANS(G611))*COS(RADIANS(E606))*COS(RADIANS(AO596))))</f>
        <v>0</v>
      </c>
      <c r="AP611">
        <f>IF(DEGREES(ACOS(SIN(RADIANS(G611))*SIN(RADIANS(E606))+COS(RADIANS(G611))*COS(RADIANS(E606))*COS(RADIANS(AP596))))&gt;90,0,$F$4*$F$5/E605^2*(SIN(RADIANS(G611))*SIN(RADIANS(E606))+COS(RADIANS(G611))*COS(RADIANS(E606))*COS(RADIANS(AP596))))</f>
        <v>0</v>
      </c>
      <c r="AQ611">
        <f>IF(DEGREES(ACOS(SIN(RADIANS(G611))*SIN(RADIANS(E606))+COS(RADIANS(G611))*COS(RADIANS(E606))*COS(RADIANS(AQ596))))&gt;90,0,$F$4*$F$5/E605^2*(SIN(RADIANS(G611))*SIN(RADIANS(E606))+COS(RADIANS(G611))*COS(RADIANS(E606))*COS(RADIANS(AQ596))))</f>
        <v>0</v>
      </c>
      <c r="AR611">
        <f>IF(DEGREES(ACOS(SIN(RADIANS(G611))*SIN(RADIANS(E606))+COS(RADIANS(G611))*COS(RADIANS(E606))*COS(RADIANS(AR596))))&gt;90,0,$F$4*$F$5/E605^2*(SIN(RADIANS(G611))*SIN(RADIANS(E606))+COS(RADIANS(G611))*COS(RADIANS(E606))*COS(RADIANS(AR596))))</f>
        <v>0</v>
      </c>
    </row>
    <row r="612" spans="2:44" x14ac:dyDescent="0.5">
      <c r="G612">
        <v>-50</v>
      </c>
      <c r="I612">
        <f>IF(DEGREES(ACOS(SIN(RADIANS(G612))*SIN(RADIANS(E606))+COS(RADIANS(G612))*COS(RADIANS(E606))*COS(RADIANS(I596))))&gt;90,0,$F$4*$F$5/E605^2*(SIN(RADIANS(G612))*SIN(RADIANS(E606))+COS(RADIANS(G612))*COS(RADIANS(E606))*COS(RADIANS(I596))))</f>
        <v>0</v>
      </c>
      <c r="J612">
        <f>IF(DEGREES(ACOS(SIN(RADIANS(G612))*SIN(RADIANS(E606))+COS(RADIANS(G612))*COS(RADIANS(E606))*COS(RADIANS(J596))))&gt;90,0,$F$4*$F$5/E605^2*(SIN(RADIANS(G612))*SIN(RADIANS(E606))+COS(RADIANS(G612))*COS(RADIANS(E606))*COS(RADIANS(J596))))</f>
        <v>0</v>
      </c>
      <c r="K612">
        <f>IF(DEGREES(ACOS(SIN(RADIANS(G612))*SIN(RADIANS(E606))+COS(RADIANS(G612))*COS(RADIANS(E606))*COS(RADIANS(K596))))&gt;90,0,$F$4*$F$5/E605^2*(SIN(RADIANS(G612))*SIN(RADIANS(E606))+COS(RADIANS(G612))*COS(RADIANS(E606))*COS(RADIANS(K596))))</f>
        <v>0</v>
      </c>
      <c r="L612">
        <f>IF(DEGREES(ACOS(SIN(RADIANS(G612))*SIN(RADIANS(E606))+COS(RADIANS(G612))*COS(RADIANS(E606))*COS(RADIANS(L596))))&gt;90,0,$F$4*$F$5/E605^2*(SIN(RADIANS(G612))*SIN(RADIANS(E606))+COS(RADIANS(G612))*COS(RADIANS(E606))*COS(RADIANS(L596))))</f>
        <v>0</v>
      </c>
      <c r="M612">
        <f>IF(DEGREES(ACOS(SIN(RADIANS(G612))*SIN(RADIANS(E606))+COS(RADIANS(G612))*COS(RADIANS(E606))*COS(RADIANS(M596))))&gt;90,0,$F$4*$F$5/E605^2*(SIN(RADIANS(G612))*SIN(RADIANS(E606))+COS(RADIANS(G612))*COS(RADIANS(E606))*COS(RADIANS(M596))))</f>
        <v>0</v>
      </c>
      <c r="N612">
        <f>IF(DEGREES(ACOS(SIN(RADIANS(G612))*SIN(RADIANS(E606))+COS(RADIANS(G612))*COS(RADIANS(E606))*COS(RADIANS(N596))))&gt;90,0,$F$4*$F$5/E605^2*(SIN(RADIANS(G612))*SIN(RADIANS(E606))+COS(RADIANS(G612))*COS(RADIANS(E606))*COS(RADIANS(N596))))</f>
        <v>0</v>
      </c>
      <c r="O612">
        <f>IF(DEGREES(ACOS(SIN(RADIANS(G612))*SIN(RADIANS(E606))+COS(RADIANS(G612))*COS(RADIANS(E606))*COS(RADIANS(O596))))&gt;90,0,$F$4*$F$5/E605^2*(SIN(RADIANS(G612))*SIN(RADIANS(E606))+COS(RADIANS(G612))*COS(RADIANS(E606))*COS(RADIANS(O596))))</f>
        <v>0</v>
      </c>
      <c r="P612">
        <f>IF(DEGREES(ACOS(SIN(RADIANS(G612))*SIN(RADIANS(E606))+COS(RADIANS(G612))*COS(RADIANS(E606))*COS(RADIANS(P596))))&gt;90,0,$F$4*$F$5/E605^2*(SIN(RADIANS(G612))*SIN(RADIANS(E606))+COS(RADIANS(G612))*COS(RADIANS(E606))*COS(RADIANS(P596))))</f>
        <v>0</v>
      </c>
      <c r="Q612">
        <f>IF(DEGREES(ACOS(SIN(RADIANS(G612))*SIN(RADIANS(E606))+COS(RADIANS(G612))*COS(RADIANS(E606))*COS(RADIANS(Q596))))&gt;90,0,$F$4*$F$5/E605^2*(SIN(RADIANS(G612))*SIN(RADIANS(E606))+COS(RADIANS(G612))*COS(RADIANS(E606))*COS(RADIANS(Q596))))</f>
        <v>0</v>
      </c>
      <c r="R612" t="e">
        <f>IF(DEGREES(ACOS(SIN(RADIANS(G612))*SIN(RADIANS(E606))+COS(RADIANS(G612))*COS(RADIANS(E606))*COS(RADIANS(R596))))&gt;90,0,$F$4*$F$5/E605^2*(SIN(RADIANS(G612))*SIN(RADIANS(E606))+COS(RADIANS(G612))*COS(RADIANS(E606))*COS(RADIANS(R596))))</f>
        <v>#DIV/0!</v>
      </c>
      <c r="S612" t="e">
        <f>IF(DEGREES(ACOS(SIN(RADIANS(G612))*SIN(RADIANS(E606))+COS(RADIANS(G612))*COS(RADIANS(E606))*COS(RADIANS(S596))))&gt;90,0,$F$4*$F$5/E605^2*(SIN(RADIANS(G612))*SIN(RADIANS(E606))+COS(RADIANS(G612))*COS(RADIANS(E606))*COS(RADIANS(S596))))</f>
        <v>#DIV/0!</v>
      </c>
      <c r="T612" t="e">
        <f>IF(DEGREES(ACOS(SIN(RADIANS(G612))*SIN(RADIANS(E606))+COS(RADIANS(G612))*COS(RADIANS(E606))*COS(RADIANS(T596))))&gt;90,0,$F$4*$F$5/E605^2*(SIN(RADIANS(G612))*SIN(RADIANS(E606))+COS(RADIANS(G612))*COS(RADIANS(E606))*COS(RADIANS(T596))))</f>
        <v>#DIV/0!</v>
      </c>
      <c r="U612" t="e">
        <f>IF(DEGREES(ACOS(SIN(RADIANS(G612))*SIN(RADIANS(E606))+COS(RADIANS(G612))*COS(RADIANS(E606))*COS(RADIANS(U596))))&gt;90,0,$F$4*$F$5/E605^2*(SIN(RADIANS(G612))*SIN(RADIANS(E606))+COS(RADIANS(G612))*COS(RADIANS(E606))*COS(RADIANS(U596))))</f>
        <v>#DIV/0!</v>
      </c>
      <c r="V612" t="e">
        <f>IF(DEGREES(ACOS(SIN(RADIANS(G612))*SIN(RADIANS(E606))+COS(RADIANS(G612))*COS(RADIANS(E606))*COS(RADIANS(V596))))&gt;90,0,$F$4*$F$5/E605^2*(SIN(RADIANS(G612))*SIN(RADIANS(E606))+COS(RADIANS(G612))*COS(RADIANS(E606))*COS(RADIANS(V596))))</f>
        <v>#DIV/0!</v>
      </c>
      <c r="W612" t="e">
        <f>IF(DEGREES(ACOS(SIN(RADIANS(G612))*SIN(RADIANS(E606))+COS(RADIANS(G612))*COS(RADIANS(E606))*COS(RADIANS(W596))))&gt;90,0,$F$4*$F$5/E605^2*(SIN(RADIANS(G612))*SIN(RADIANS(E606))+COS(RADIANS(G612))*COS(RADIANS(E606))*COS(RADIANS(W596))))</f>
        <v>#DIV/0!</v>
      </c>
      <c r="X612" t="e">
        <f>IF(DEGREES(ACOS(SIN(RADIANS(G612))*SIN(RADIANS(E606))+COS(RADIANS(G612))*COS(RADIANS(E606))*COS(RADIANS(X596))))&gt;90,0,$F$4*$F$5/E605^2*(SIN(RADIANS(G612))*SIN(RADIANS(E606))+COS(RADIANS(G612))*COS(RADIANS(E606))*COS(RADIANS(X596))))</f>
        <v>#DIV/0!</v>
      </c>
      <c r="Y612" t="e">
        <f>IF(DEGREES(ACOS(SIN(RADIANS(G612))*SIN(RADIANS(E606))+COS(RADIANS(G612))*COS(RADIANS(E606))*COS(RADIANS(Y596))))&gt;90,0,$F$4*$F$5/E605^2*(SIN(RADIANS(G612))*SIN(RADIANS(E606))+COS(RADIANS(G612))*COS(RADIANS(E606))*COS(RADIANS(Y596))))</f>
        <v>#DIV/0!</v>
      </c>
      <c r="Z612" t="e">
        <f>IF(DEGREES(ACOS(SIN(RADIANS(G612))*SIN(RADIANS(E606))+COS(RADIANS(G612))*COS(RADIANS(E606))*COS(RADIANS(Z596))))&gt;90,0,$F$4*$F$5/E605^2*(SIN(RADIANS(G612))*SIN(RADIANS(E606))+COS(RADIANS(G612))*COS(RADIANS(E606))*COS(RADIANS(Z596))))</f>
        <v>#DIV/0!</v>
      </c>
      <c r="AA612" t="e">
        <f>IF(DEGREES(ACOS(SIN(RADIANS(G612))*SIN(RADIANS(E606))+COS(RADIANS(G612))*COS(RADIANS(E606))*COS(RADIANS(AA596))))&gt;90,0,$F$4*$F$5/E605^2*(SIN(RADIANS(G612))*SIN(RADIANS(E606))+COS(RADIANS(G612))*COS(RADIANS(E606))*COS(RADIANS(AA596))))</f>
        <v>#DIV/0!</v>
      </c>
      <c r="AB612" t="e">
        <f>IF(DEGREES(ACOS(SIN(RADIANS(G612))*SIN(RADIANS(E606))+COS(RADIANS(G612))*COS(RADIANS(E606))*COS(RADIANS(AB596))))&gt;90,0,$F$4*$F$5/E605^2*(SIN(RADIANS(G612))*SIN(RADIANS(E606))+COS(RADIANS(G612))*COS(RADIANS(E606))*COS(RADIANS(AB596))))</f>
        <v>#DIV/0!</v>
      </c>
      <c r="AC612" t="e">
        <f>IF(DEGREES(ACOS(SIN(RADIANS(G612))*SIN(RADIANS(E606))+COS(RADIANS(G612))*COS(RADIANS(E606))*COS(RADIANS(AC596))))&gt;90,0,$F$4*$F$5/E605^2*(SIN(RADIANS(G612))*SIN(RADIANS(E606))+COS(RADIANS(G612))*COS(RADIANS(E606))*COS(RADIANS(AC596))))</f>
        <v>#DIV/0!</v>
      </c>
      <c r="AD612" t="e">
        <f>IF(DEGREES(ACOS(SIN(RADIANS(G612))*SIN(RADIANS(E606))+COS(RADIANS(G612))*COS(RADIANS(E606))*COS(RADIANS(AD596))))&gt;90,0,$F$4*$F$5/E605^2*(SIN(RADIANS(G612))*SIN(RADIANS(E606))+COS(RADIANS(G612))*COS(RADIANS(E606))*COS(RADIANS(AD596))))</f>
        <v>#DIV/0!</v>
      </c>
      <c r="AE612" t="e">
        <f>IF(DEGREES(ACOS(SIN(RADIANS(G612))*SIN(RADIANS(E606))+COS(RADIANS(G612))*COS(RADIANS(E606))*COS(RADIANS(AE596))))&gt;90,0,$F$4*$F$5/E605^2*(SIN(RADIANS(G612))*SIN(RADIANS(E606))+COS(RADIANS(G612))*COS(RADIANS(E606))*COS(RADIANS(AE596))))</f>
        <v>#DIV/0!</v>
      </c>
      <c r="AF612" t="e">
        <f>IF(DEGREES(ACOS(SIN(RADIANS(G612))*SIN(RADIANS(E606))+COS(RADIANS(G612))*COS(RADIANS(E606))*COS(RADIANS(AF596))))&gt;90,0,$F$4*$F$5/E605^2*(SIN(RADIANS(G612))*SIN(RADIANS(E606))+COS(RADIANS(G612))*COS(RADIANS(E606))*COS(RADIANS(AF596))))</f>
        <v>#DIV/0!</v>
      </c>
      <c r="AG612" t="e">
        <f>IF(DEGREES(ACOS(SIN(RADIANS(G612))*SIN(RADIANS(E606))+COS(RADIANS(G612))*COS(RADIANS(E606))*COS(RADIANS(AG596))))&gt;90,0,$F$4*$F$5/E605^2*(SIN(RADIANS(G612))*SIN(RADIANS(E606))+COS(RADIANS(G612))*COS(RADIANS(E606))*COS(RADIANS(AG596))))</f>
        <v>#DIV/0!</v>
      </c>
      <c r="AH612" t="e">
        <f>IF(DEGREES(ACOS(SIN(RADIANS(G612))*SIN(RADIANS(E606))+COS(RADIANS(G612))*COS(RADIANS(E606))*COS(RADIANS(AH596))))&gt;90,0,$F$4*$F$5/E605^2*(SIN(RADIANS(G612))*SIN(RADIANS(E606))+COS(RADIANS(G612))*COS(RADIANS(E606))*COS(RADIANS(AH596))))</f>
        <v>#DIV/0!</v>
      </c>
      <c r="AI612" t="e">
        <f>IF(DEGREES(ACOS(SIN(RADIANS(G612))*SIN(RADIANS(E606))+COS(RADIANS(G612))*COS(RADIANS(E606))*COS(RADIANS(AI596))))&gt;90,0,$F$4*$F$5/E605^2*(SIN(RADIANS(G612))*SIN(RADIANS(E606))+COS(RADIANS(G612))*COS(RADIANS(E606))*COS(RADIANS(AI596))))</f>
        <v>#DIV/0!</v>
      </c>
      <c r="AJ612" t="e">
        <f>IF(DEGREES(ACOS(SIN(RADIANS(G612))*SIN(RADIANS(E606))+COS(RADIANS(G612))*COS(RADIANS(E606))*COS(RADIANS(AJ596))))&gt;90,0,$F$4*$F$5/E605^2*(SIN(RADIANS(G612))*SIN(RADIANS(E606))+COS(RADIANS(G612))*COS(RADIANS(E606))*COS(RADIANS(AJ596))))</f>
        <v>#DIV/0!</v>
      </c>
      <c r="AK612">
        <f>IF(DEGREES(ACOS(SIN(RADIANS(G612))*SIN(RADIANS(E606))+COS(RADIANS(G612))*COS(RADIANS(E606))*COS(RADIANS(AK596))))&gt;90,0,$F$4*$F$5/E605^2*(SIN(RADIANS(G612))*SIN(RADIANS(E606))+COS(RADIANS(G612))*COS(RADIANS(E606))*COS(RADIANS(AK596))))</f>
        <v>0</v>
      </c>
      <c r="AL612">
        <f>IF(DEGREES(ACOS(SIN(RADIANS(G612))*SIN(RADIANS(E606))+COS(RADIANS(G612))*COS(RADIANS(E606))*COS(RADIANS(AL596))))&gt;90,0,$F$4*$F$5/E605^2*(SIN(RADIANS(G612))*SIN(RADIANS(E606))+COS(RADIANS(G612))*COS(RADIANS(E606))*COS(RADIANS(AL596))))</f>
        <v>0</v>
      </c>
      <c r="AM612">
        <f>IF(DEGREES(ACOS(SIN(RADIANS(G612))*SIN(RADIANS(E606))+COS(RADIANS(G612))*COS(RADIANS(E606))*COS(RADIANS(AM596))))&gt;90,0,$F$4*$F$5/E605^2*(SIN(RADIANS(G612))*SIN(RADIANS(E606))+COS(RADIANS(G612))*COS(RADIANS(E606))*COS(RADIANS(AM596))))</f>
        <v>0</v>
      </c>
      <c r="AN612">
        <f>IF(DEGREES(ACOS(SIN(RADIANS(G612))*SIN(RADIANS(E606))+COS(RADIANS(G612))*COS(RADIANS(E606))*COS(RADIANS(AN596))))&gt;90,0,$F$4*$F$5/E605^2*(SIN(RADIANS(G612))*SIN(RADIANS(E606))+COS(RADIANS(G612))*COS(RADIANS(E606))*COS(RADIANS(AN596))))</f>
        <v>0</v>
      </c>
      <c r="AO612">
        <f>IF(DEGREES(ACOS(SIN(RADIANS(G612))*SIN(RADIANS(E606))+COS(RADIANS(G612))*COS(RADIANS(E606))*COS(RADIANS(AO596))))&gt;90,0,$F$4*$F$5/E605^2*(SIN(RADIANS(G612))*SIN(RADIANS(E606))+COS(RADIANS(G612))*COS(RADIANS(E606))*COS(RADIANS(AO596))))</f>
        <v>0</v>
      </c>
      <c r="AP612">
        <f>IF(DEGREES(ACOS(SIN(RADIANS(G612))*SIN(RADIANS(E606))+COS(RADIANS(G612))*COS(RADIANS(E606))*COS(RADIANS(AP596))))&gt;90,0,$F$4*$F$5/E605^2*(SIN(RADIANS(G612))*SIN(RADIANS(E606))+COS(RADIANS(G612))*COS(RADIANS(E606))*COS(RADIANS(AP596))))</f>
        <v>0</v>
      </c>
      <c r="AQ612">
        <f>IF(DEGREES(ACOS(SIN(RADIANS(G612))*SIN(RADIANS(E606))+COS(RADIANS(G612))*COS(RADIANS(E606))*COS(RADIANS(AQ596))))&gt;90,0,$F$4*$F$5/E605^2*(SIN(RADIANS(G612))*SIN(RADIANS(E606))+COS(RADIANS(G612))*COS(RADIANS(E606))*COS(RADIANS(AQ596))))</f>
        <v>0</v>
      </c>
      <c r="AR612">
        <f>IF(DEGREES(ACOS(SIN(RADIANS(G612))*SIN(RADIANS(E606))+COS(RADIANS(G612))*COS(RADIANS(E606))*COS(RADIANS(AR596))))&gt;90,0,$F$4*$F$5/E605^2*(SIN(RADIANS(G612))*SIN(RADIANS(E606))+COS(RADIANS(G612))*COS(RADIANS(E606))*COS(RADIANS(AR596))))</f>
        <v>0</v>
      </c>
    </row>
    <row r="613" spans="2:44" x14ac:dyDescent="0.5">
      <c r="G613">
        <v>-60</v>
      </c>
      <c r="I613">
        <f>IF(DEGREES(ACOS(SIN(RADIANS(G613))*SIN(RADIANS(E606))+COS(RADIANS(G613))*COS(RADIANS(E606))*COS(RADIANS(I596))))&gt;90,0,$F$4*$F$5/E605^2*(SIN(RADIANS(G613))*SIN(RADIANS(E606))+COS(RADIANS(G613))*COS(RADIANS(E606))*COS(RADIANS(I596))))</f>
        <v>0</v>
      </c>
      <c r="J613">
        <f>IF(DEGREES(ACOS(SIN(RADIANS(G613))*SIN(RADIANS(E606))+COS(RADIANS(G613))*COS(RADIANS(E606))*COS(RADIANS(J596))))&gt;90,0,$F$4*$F$5/E605^2*(SIN(RADIANS(G613))*SIN(RADIANS(E606))+COS(RADIANS(G613))*COS(RADIANS(E606))*COS(RADIANS(J596))))</f>
        <v>0</v>
      </c>
      <c r="K613">
        <f>IF(DEGREES(ACOS(SIN(RADIANS(G613))*SIN(RADIANS(E606))+COS(RADIANS(G613))*COS(RADIANS(E606))*COS(RADIANS(K596))))&gt;90,0,$F$4*$F$5/E605^2*(SIN(RADIANS(G613))*SIN(RADIANS(E606))+COS(RADIANS(G613))*COS(RADIANS(E606))*COS(RADIANS(K596))))</f>
        <v>0</v>
      </c>
      <c r="L613">
        <f>IF(DEGREES(ACOS(SIN(RADIANS(G613))*SIN(RADIANS(E606))+COS(RADIANS(G613))*COS(RADIANS(E606))*COS(RADIANS(L596))))&gt;90,0,$F$4*$F$5/E605^2*(SIN(RADIANS(G613))*SIN(RADIANS(E606))+COS(RADIANS(G613))*COS(RADIANS(E606))*COS(RADIANS(L596))))</f>
        <v>0</v>
      </c>
      <c r="M613">
        <f>IF(DEGREES(ACOS(SIN(RADIANS(G613))*SIN(RADIANS(E606))+COS(RADIANS(G613))*COS(RADIANS(E606))*COS(RADIANS(M596))))&gt;90,0,$F$4*$F$5/E605^2*(SIN(RADIANS(G613))*SIN(RADIANS(E606))+COS(RADIANS(G613))*COS(RADIANS(E606))*COS(RADIANS(M596))))</f>
        <v>0</v>
      </c>
      <c r="N613">
        <f>IF(DEGREES(ACOS(SIN(RADIANS(G613))*SIN(RADIANS(E606))+COS(RADIANS(G613))*COS(RADIANS(E606))*COS(RADIANS(N596))))&gt;90,0,$F$4*$F$5/E605^2*(SIN(RADIANS(G613))*SIN(RADIANS(E606))+COS(RADIANS(G613))*COS(RADIANS(E606))*COS(RADIANS(N596))))</f>
        <v>0</v>
      </c>
      <c r="O613">
        <f>IF(DEGREES(ACOS(SIN(RADIANS(G613))*SIN(RADIANS(E606))+COS(RADIANS(G613))*COS(RADIANS(E606))*COS(RADIANS(O596))))&gt;90,0,$F$4*$F$5/E605^2*(SIN(RADIANS(G613))*SIN(RADIANS(E606))+COS(RADIANS(G613))*COS(RADIANS(E606))*COS(RADIANS(O596))))</f>
        <v>0</v>
      </c>
      <c r="P613">
        <f>IF(DEGREES(ACOS(SIN(RADIANS(G613))*SIN(RADIANS(E606))+COS(RADIANS(G613))*COS(RADIANS(E606))*COS(RADIANS(P596))))&gt;90,0,$F$4*$F$5/E605^2*(SIN(RADIANS(G613))*SIN(RADIANS(E606))+COS(RADIANS(G613))*COS(RADIANS(E606))*COS(RADIANS(P596))))</f>
        <v>0</v>
      </c>
      <c r="Q613">
        <f>IF(DEGREES(ACOS(SIN(RADIANS(G613))*SIN(RADIANS(E606))+COS(RADIANS(G613))*COS(RADIANS(E606))*COS(RADIANS(Q596))))&gt;90,0,$F$4*$F$5/E605^2*(SIN(RADIANS(G613))*SIN(RADIANS(E606))+COS(RADIANS(G613))*COS(RADIANS(E606))*COS(RADIANS(Q596))))</f>
        <v>0</v>
      </c>
      <c r="R613" t="e">
        <f>IF(DEGREES(ACOS(SIN(RADIANS(G613))*SIN(RADIANS(E606))+COS(RADIANS(G613))*COS(RADIANS(E606))*COS(RADIANS(R596))))&gt;90,0,$F$4*$F$5/E605^2*(SIN(RADIANS(G613))*SIN(RADIANS(E606))+COS(RADIANS(G613))*COS(RADIANS(E606))*COS(RADIANS(R596))))</f>
        <v>#DIV/0!</v>
      </c>
      <c r="S613" t="e">
        <f>IF(DEGREES(ACOS(SIN(RADIANS(G613))*SIN(RADIANS(E606))+COS(RADIANS(G613))*COS(RADIANS(E606))*COS(RADIANS(S596))))&gt;90,0,$F$4*$F$5/E605^2*(SIN(RADIANS(G613))*SIN(RADIANS(E606))+COS(RADIANS(G613))*COS(RADIANS(E606))*COS(RADIANS(S596))))</f>
        <v>#DIV/0!</v>
      </c>
      <c r="T613" t="e">
        <f>IF(DEGREES(ACOS(SIN(RADIANS(G613))*SIN(RADIANS(E606))+COS(RADIANS(G613))*COS(RADIANS(E606))*COS(RADIANS(T596))))&gt;90,0,$F$4*$F$5/E605^2*(SIN(RADIANS(G613))*SIN(RADIANS(E606))+COS(RADIANS(G613))*COS(RADIANS(E606))*COS(RADIANS(T596))))</f>
        <v>#DIV/0!</v>
      </c>
      <c r="U613" t="e">
        <f>IF(DEGREES(ACOS(SIN(RADIANS(G613))*SIN(RADIANS(E606))+COS(RADIANS(G613))*COS(RADIANS(E606))*COS(RADIANS(U596))))&gt;90,0,$F$4*$F$5/E605^2*(SIN(RADIANS(G613))*SIN(RADIANS(E606))+COS(RADIANS(G613))*COS(RADIANS(E606))*COS(RADIANS(U596))))</f>
        <v>#DIV/0!</v>
      </c>
      <c r="V613" t="e">
        <f>IF(DEGREES(ACOS(SIN(RADIANS(G613))*SIN(RADIANS(E606))+COS(RADIANS(G613))*COS(RADIANS(E606))*COS(RADIANS(V596))))&gt;90,0,$F$4*$F$5/E605^2*(SIN(RADIANS(G613))*SIN(RADIANS(E606))+COS(RADIANS(G613))*COS(RADIANS(E606))*COS(RADIANS(V596))))</f>
        <v>#DIV/0!</v>
      </c>
      <c r="W613" t="e">
        <f>IF(DEGREES(ACOS(SIN(RADIANS(G613))*SIN(RADIANS(E606))+COS(RADIANS(G613))*COS(RADIANS(E606))*COS(RADIANS(W596))))&gt;90,0,$F$4*$F$5/E605^2*(SIN(RADIANS(G613))*SIN(RADIANS(E606))+COS(RADIANS(G613))*COS(RADIANS(E606))*COS(RADIANS(W596))))</f>
        <v>#DIV/0!</v>
      </c>
      <c r="X613" t="e">
        <f>IF(DEGREES(ACOS(SIN(RADIANS(G613))*SIN(RADIANS(E606))+COS(RADIANS(G613))*COS(RADIANS(E606))*COS(RADIANS(X596))))&gt;90,0,$F$4*$F$5/E605^2*(SIN(RADIANS(G613))*SIN(RADIANS(E606))+COS(RADIANS(G613))*COS(RADIANS(E606))*COS(RADIANS(X596))))</f>
        <v>#DIV/0!</v>
      </c>
      <c r="Y613" t="e">
        <f>IF(DEGREES(ACOS(SIN(RADIANS(G613))*SIN(RADIANS(E606))+COS(RADIANS(G613))*COS(RADIANS(E606))*COS(RADIANS(Y596))))&gt;90,0,$F$4*$F$5/E605^2*(SIN(RADIANS(G613))*SIN(RADIANS(E606))+COS(RADIANS(G613))*COS(RADIANS(E606))*COS(RADIANS(Y596))))</f>
        <v>#DIV/0!</v>
      </c>
      <c r="Z613" t="e">
        <f>IF(DEGREES(ACOS(SIN(RADIANS(G613))*SIN(RADIANS(E606))+COS(RADIANS(G613))*COS(RADIANS(E606))*COS(RADIANS(Z596))))&gt;90,0,$F$4*$F$5/E605^2*(SIN(RADIANS(G613))*SIN(RADIANS(E606))+COS(RADIANS(G613))*COS(RADIANS(E606))*COS(RADIANS(Z596))))</f>
        <v>#DIV/0!</v>
      </c>
      <c r="AA613" t="e">
        <f>IF(DEGREES(ACOS(SIN(RADIANS(G613))*SIN(RADIANS(E606))+COS(RADIANS(G613))*COS(RADIANS(E606))*COS(RADIANS(AA596))))&gt;90,0,$F$4*$F$5/E605^2*(SIN(RADIANS(G613))*SIN(RADIANS(E606))+COS(RADIANS(G613))*COS(RADIANS(E606))*COS(RADIANS(AA596))))</f>
        <v>#DIV/0!</v>
      </c>
      <c r="AB613" t="e">
        <f>IF(DEGREES(ACOS(SIN(RADIANS(G613))*SIN(RADIANS(E606))+COS(RADIANS(G613))*COS(RADIANS(E606))*COS(RADIANS(AB596))))&gt;90,0,$F$4*$F$5/E605^2*(SIN(RADIANS(G613))*SIN(RADIANS(E606))+COS(RADIANS(G613))*COS(RADIANS(E606))*COS(RADIANS(AB596))))</f>
        <v>#DIV/0!</v>
      </c>
      <c r="AC613" t="e">
        <f>IF(DEGREES(ACOS(SIN(RADIANS(G613))*SIN(RADIANS(E606))+COS(RADIANS(G613))*COS(RADIANS(E606))*COS(RADIANS(AC596))))&gt;90,0,$F$4*$F$5/E605^2*(SIN(RADIANS(G613))*SIN(RADIANS(E606))+COS(RADIANS(G613))*COS(RADIANS(E606))*COS(RADIANS(AC596))))</f>
        <v>#DIV/0!</v>
      </c>
      <c r="AD613" t="e">
        <f>IF(DEGREES(ACOS(SIN(RADIANS(G613))*SIN(RADIANS(E606))+COS(RADIANS(G613))*COS(RADIANS(E606))*COS(RADIANS(AD596))))&gt;90,0,$F$4*$F$5/E605^2*(SIN(RADIANS(G613))*SIN(RADIANS(E606))+COS(RADIANS(G613))*COS(RADIANS(E606))*COS(RADIANS(AD596))))</f>
        <v>#DIV/0!</v>
      </c>
      <c r="AE613" t="e">
        <f>IF(DEGREES(ACOS(SIN(RADIANS(G613))*SIN(RADIANS(E606))+COS(RADIANS(G613))*COS(RADIANS(E606))*COS(RADIANS(AE596))))&gt;90,0,$F$4*$F$5/E605^2*(SIN(RADIANS(G613))*SIN(RADIANS(E606))+COS(RADIANS(G613))*COS(RADIANS(E606))*COS(RADIANS(AE596))))</f>
        <v>#DIV/0!</v>
      </c>
      <c r="AF613" t="e">
        <f>IF(DEGREES(ACOS(SIN(RADIANS(G613))*SIN(RADIANS(E606))+COS(RADIANS(G613))*COS(RADIANS(E606))*COS(RADIANS(AF596))))&gt;90,0,$F$4*$F$5/E605^2*(SIN(RADIANS(G613))*SIN(RADIANS(E606))+COS(RADIANS(G613))*COS(RADIANS(E606))*COS(RADIANS(AF596))))</f>
        <v>#DIV/0!</v>
      </c>
      <c r="AG613" t="e">
        <f>IF(DEGREES(ACOS(SIN(RADIANS(G613))*SIN(RADIANS(E606))+COS(RADIANS(G613))*COS(RADIANS(E606))*COS(RADIANS(AG596))))&gt;90,0,$F$4*$F$5/E605^2*(SIN(RADIANS(G613))*SIN(RADIANS(E606))+COS(RADIANS(G613))*COS(RADIANS(E606))*COS(RADIANS(AG596))))</f>
        <v>#DIV/0!</v>
      </c>
      <c r="AH613" t="e">
        <f>IF(DEGREES(ACOS(SIN(RADIANS(G613))*SIN(RADIANS(E606))+COS(RADIANS(G613))*COS(RADIANS(E606))*COS(RADIANS(AH596))))&gt;90,0,$F$4*$F$5/E605^2*(SIN(RADIANS(G613))*SIN(RADIANS(E606))+COS(RADIANS(G613))*COS(RADIANS(E606))*COS(RADIANS(AH596))))</f>
        <v>#DIV/0!</v>
      </c>
      <c r="AI613" t="e">
        <f>IF(DEGREES(ACOS(SIN(RADIANS(G613))*SIN(RADIANS(E606))+COS(RADIANS(G613))*COS(RADIANS(E606))*COS(RADIANS(AI596))))&gt;90,0,$F$4*$F$5/E605^2*(SIN(RADIANS(G613))*SIN(RADIANS(E606))+COS(RADIANS(G613))*COS(RADIANS(E606))*COS(RADIANS(AI596))))</f>
        <v>#DIV/0!</v>
      </c>
      <c r="AJ613" t="e">
        <f>IF(DEGREES(ACOS(SIN(RADIANS(G613))*SIN(RADIANS(E606))+COS(RADIANS(G613))*COS(RADIANS(E606))*COS(RADIANS(AJ596))))&gt;90,0,$F$4*$F$5/E605^2*(SIN(RADIANS(G613))*SIN(RADIANS(E606))+COS(RADIANS(G613))*COS(RADIANS(E606))*COS(RADIANS(AJ596))))</f>
        <v>#DIV/0!</v>
      </c>
      <c r="AK613">
        <f>IF(DEGREES(ACOS(SIN(RADIANS(G613))*SIN(RADIANS(E606))+COS(RADIANS(G613))*COS(RADIANS(E606))*COS(RADIANS(AK596))))&gt;90,0,$F$4*$F$5/E605^2*(SIN(RADIANS(G613))*SIN(RADIANS(E606))+COS(RADIANS(G613))*COS(RADIANS(E606))*COS(RADIANS(AK596))))</f>
        <v>0</v>
      </c>
      <c r="AL613">
        <f>IF(DEGREES(ACOS(SIN(RADIANS(G613))*SIN(RADIANS(E606))+COS(RADIANS(G613))*COS(RADIANS(E606))*COS(RADIANS(AL596))))&gt;90,0,$F$4*$F$5/E605^2*(SIN(RADIANS(G613))*SIN(RADIANS(E606))+COS(RADIANS(G613))*COS(RADIANS(E606))*COS(RADIANS(AL596))))</f>
        <v>0</v>
      </c>
      <c r="AM613">
        <f>IF(DEGREES(ACOS(SIN(RADIANS(G613))*SIN(RADIANS(E606))+COS(RADIANS(G613))*COS(RADIANS(E606))*COS(RADIANS(AM596))))&gt;90,0,$F$4*$F$5/E605^2*(SIN(RADIANS(G613))*SIN(RADIANS(E606))+COS(RADIANS(G613))*COS(RADIANS(E606))*COS(RADIANS(AM596))))</f>
        <v>0</v>
      </c>
      <c r="AN613">
        <f>IF(DEGREES(ACOS(SIN(RADIANS(G613))*SIN(RADIANS(E606))+COS(RADIANS(G613))*COS(RADIANS(E606))*COS(RADIANS(AN596))))&gt;90,0,$F$4*$F$5/E605^2*(SIN(RADIANS(G613))*SIN(RADIANS(E606))+COS(RADIANS(G613))*COS(RADIANS(E606))*COS(RADIANS(AN596))))</f>
        <v>0</v>
      </c>
      <c r="AO613">
        <f>IF(DEGREES(ACOS(SIN(RADIANS(G613))*SIN(RADIANS(E606))+COS(RADIANS(G613))*COS(RADIANS(E606))*COS(RADIANS(AO596))))&gt;90,0,$F$4*$F$5/E605^2*(SIN(RADIANS(G613))*SIN(RADIANS(E606))+COS(RADIANS(G613))*COS(RADIANS(E606))*COS(RADIANS(AO596))))</f>
        <v>0</v>
      </c>
      <c r="AP613">
        <f>IF(DEGREES(ACOS(SIN(RADIANS(G613))*SIN(RADIANS(E606))+COS(RADIANS(G613))*COS(RADIANS(E606))*COS(RADIANS(AP596))))&gt;90,0,$F$4*$F$5/E605^2*(SIN(RADIANS(G613))*SIN(RADIANS(E606))+COS(RADIANS(G613))*COS(RADIANS(E606))*COS(RADIANS(AP596))))</f>
        <v>0</v>
      </c>
      <c r="AQ613">
        <f>IF(DEGREES(ACOS(SIN(RADIANS(G613))*SIN(RADIANS(E606))+COS(RADIANS(G613))*COS(RADIANS(E606))*COS(RADIANS(AQ596))))&gt;90,0,$F$4*$F$5/E605^2*(SIN(RADIANS(G613))*SIN(RADIANS(E606))+COS(RADIANS(G613))*COS(RADIANS(E606))*COS(RADIANS(AQ596))))</f>
        <v>0</v>
      </c>
      <c r="AR613">
        <f>IF(DEGREES(ACOS(SIN(RADIANS(G613))*SIN(RADIANS(E606))+COS(RADIANS(G613))*COS(RADIANS(E606))*COS(RADIANS(AR596))))&gt;90,0,$F$4*$F$5/E605^2*(SIN(RADIANS(G613))*SIN(RADIANS(E606))+COS(RADIANS(G613))*COS(RADIANS(E606))*COS(RADIANS(AR596))))</f>
        <v>0</v>
      </c>
    </row>
    <row r="614" spans="2:44" x14ac:dyDescent="0.5">
      <c r="G614">
        <v>-70</v>
      </c>
      <c r="I614">
        <f>IF(DEGREES(ACOS(SIN(RADIANS(G614))*SIN(RADIANS(E606))+COS(RADIANS(G614))*COS(RADIANS(E606))*COS(RADIANS(I596))))&gt;90,0,$F$4*$F$5/E605^2*(SIN(RADIANS(G614))*SIN(RADIANS(E606))+COS(RADIANS(G614))*COS(RADIANS(E606))*COS(RADIANS(I596))))</f>
        <v>0</v>
      </c>
      <c r="J614">
        <f>IF(DEGREES(ACOS(SIN(RADIANS(G614))*SIN(RADIANS(E606))+COS(RADIANS(G614))*COS(RADIANS(E606))*COS(RADIANS(J596))))&gt;90,0,$F$4*$F$5/E605^2*(SIN(RADIANS(G614))*SIN(RADIANS(E606))+COS(RADIANS(G614))*COS(RADIANS(E606))*COS(RADIANS(J596))))</f>
        <v>0</v>
      </c>
      <c r="K614">
        <f>IF(DEGREES(ACOS(SIN(RADIANS(G614))*SIN(RADIANS(E606))+COS(RADIANS(G614))*COS(RADIANS(E606))*COS(RADIANS(K596))))&gt;90,0,$F$4*$F$5/E605^2*(SIN(RADIANS(G614))*SIN(RADIANS(E606))+COS(RADIANS(G614))*COS(RADIANS(E606))*COS(RADIANS(K596))))</f>
        <v>0</v>
      </c>
      <c r="L614">
        <f>IF(DEGREES(ACOS(SIN(RADIANS(G614))*SIN(RADIANS(E606))+COS(RADIANS(G614))*COS(RADIANS(E606))*COS(RADIANS(L596))))&gt;90,0,$F$4*$F$5/E605^2*(SIN(RADIANS(G614))*SIN(RADIANS(E606))+COS(RADIANS(G614))*COS(RADIANS(E606))*COS(RADIANS(L596))))</f>
        <v>0</v>
      </c>
      <c r="M614">
        <f>IF(DEGREES(ACOS(SIN(RADIANS(G614))*SIN(RADIANS(E606))+COS(RADIANS(G614))*COS(RADIANS(E606))*COS(RADIANS(M596))))&gt;90,0,$F$4*$F$5/E605^2*(SIN(RADIANS(G614))*SIN(RADIANS(E606))+COS(RADIANS(G614))*COS(RADIANS(E606))*COS(RADIANS(M596))))</f>
        <v>0</v>
      </c>
      <c r="N614">
        <f>IF(DEGREES(ACOS(SIN(RADIANS(G614))*SIN(RADIANS(E606))+COS(RADIANS(G614))*COS(RADIANS(E606))*COS(RADIANS(N596))))&gt;90,0,$F$4*$F$5/E605^2*(SIN(RADIANS(G614))*SIN(RADIANS(E606))+COS(RADIANS(G614))*COS(RADIANS(E606))*COS(RADIANS(N596))))</f>
        <v>0</v>
      </c>
      <c r="O614">
        <f>IF(DEGREES(ACOS(SIN(RADIANS(G614))*SIN(RADIANS(E606))+COS(RADIANS(G614))*COS(RADIANS(E606))*COS(RADIANS(O596))))&gt;90,0,$F$4*$F$5/E605^2*(SIN(RADIANS(G614))*SIN(RADIANS(E606))+COS(RADIANS(G614))*COS(RADIANS(E606))*COS(RADIANS(O596))))</f>
        <v>0</v>
      </c>
      <c r="P614">
        <f>IF(DEGREES(ACOS(SIN(RADIANS(G614))*SIN(RADIANS(E606))+COS(RADIANS(G614))*COS(RADIANS(E606))*COS(RADIANS(P596))))&gt;90,0,$F$4*$F$5/E605^2*(SIN(RADIANS(G614))*SIN(RADIANS(E606))+COS(RADIANS(G614))*COS(RADIANS(E606))*COS(RADIANS(P596))))</f>
        <v>0</v>
      </c>
      <c r="Q614">
        <f>IF(DEGREES(ACOS(SIN(RADIANS(G614))*SIN(RADIANS(E606))+COS(RADIANS(G614))*COS(RADIANS(E606))*COS(RADIANS(Q596))))&gt;90,0,$F$4*$F$5/E605^2*(SIN(RADIANS(G614))*SIN(RADIANS(E606))+COS(RADIANS(G614))*COS(RADIANS(E606))*COS(RADIANS(Q596))))</f>
        <v>0</v>
      </c>
      <c r="R614" t="e">
        <f>IF(DEGREES(ACOS(SIN(RADIANS(G614))*SIN(RADIANS(E606))+COS(RADIANS(G614))*COS(RADIANS(E606))*COS(RADIANS(R596))))&gt;90,0,$F$4*$F$5/E605^2*(SIN(RADIANS(G614))*SIN(RADIANS(E606))+COS(RADIANS(G614))*COS(RADIANS(E606))*COS(RADIANS(R596))))</f>
        <v>#DIV/0!</v>
      </c>
      <c r="S614" t="e">
        <f>IF(DEGREES(ACOS(SIN(RADIANS(G614))*SIN(RADIANS(E606))+COS(RADIANS(G614))*COS(RADIANS(E606))*COS(RADIANS(S596))))&gt;90,0,$F$4*$F$5/E605^2*(SIN(RADIANS(G614))*SIN(RADIANS(E606))+COS(RADIANS(G614))*COS(RADIANS(E606))*COS(RADIANS(S596))))</f>
        <v>#DIV/0!</v>
      </c>
      <c r="T614" t="e">
        <f>IF(DEGREES(ACOS(SIN(RADIANS(G614))*SIN(RADIANS(E606))+COS(RADIANS(G614))*COS(RADIANS(E606))*COS(RADIANS(T596))))&gt;90,0,$F$4*$F$5/E605^2*(SIN(RADIANS(G614))*SIN(RADIANS(E606))+COS(RADIANS(G614))*COS(RADIANS(E606))*COS(RADIANS(T596))))</f>
        <v>#DIV/0!</v>
      </c>
      <c r="U614" t="e">
        <f>IF(DEGREES(ACOS(SIN(RADIANS(G614))*SIN(RADIANS(E606))+COS(RADIANS(G614))*COS(RADIANS(E606))*COS(RADIANS(U596))))&gt;90,0,$F$4*$F$5/E605^2*(SIN(RADIANS(G614))*SIN(RADIANS(E606))+COS(RADIANS(G614))*COS(RADIANS(E606))*COS(RADIANS(U596))))</f>
        <v>#DIV/0!</v>
      </c>
      <c r="V614" t="e">
        <f>IF(DEGREES(ACOS(SIN(RADIANS(G614))*SIN(RADIANS(E606))+COS(RADIANS(G614))*COS(RADIANS(E606))*COS(RADIANS(V596))))&gt;90,0,$F$4*$F$5/E605^2*(SIN(RADIANS(G614))*SIN(RADIANS(E606))+COS(RADIANS(G614))*COS(RADIANS(E606))*COS(RADIANS(V596))))</f>
        <v>#DIV/0!</v>
      </c>
      <c r="W614" t="e">
        <f>IF(DEGREES(ACOS(SIN(RADIANS(G614))*SIN(RADIANS(E606))+COS(RADIANS(G614))*COS(RADIANS(E606))*COS(RADIANS(W596))))&gt;90,0,$F$4*$F$5/E605^2*(SIN(RADIANS(G614))*SIN(RADIANS(E606))+COS(RADIANS(G614))*COS(RADIANS(E606))*COS(RADIANS(W596))))</f>
        <v>#DIV/0!</v>
      </c>
      <c r="X614" t="e">
        <f>IF(DEGREES(ACOS(SIN(RADIANS(G614))*SIN(RADIANS(E606))+COS(RADIANS(G614))*COS(RADIANS(E606))*COS(RADIANS(X596))))&gt;90,0,$F$4*$F$5/E605^2*(SIN(RADIANS(G614))*SIN(RADIANS(E606))+COS(RADIANS(G614))*COS(RADIANS(E606))*COS(RADIANS(X596))))</f>
        <v>#DIV/0!</v>
      </c>
      <c r="Y614" t="e">
        <f>IF(DEGREES(ACOS(SIN(RADIANS(G614))*SIN(RADIANS(E606))+COS(RADIANS(G614))*COS(RADIANS(E606))*COS(RADIANS(Y596))))&gt;90,0,$F$4*$F$5/E605^2*(SIN(RADIANS(G614))*SIN(RADIANS(E606))+COS(RADIANS(G614))*COS(RADIANS(E606))*COS(RADIANS(Y596))))</f>
        <v>#DIV/0!</v>
      </c>
      <c r="Z614" t="e">
        <f>IF(DEGREES(ACOS(SIN(RADIANS(G614))*SIN(RADIANS(E606))+COS(RADIANS(G614))*COS(RADIANS(E606))*COS(RADIANS(Z596))))&gt;90,0,$F$4*$F$5/E605^2*(SIN(RADIANS(G614))*SIN(RADIANS(E606))+COS(RADIANS(G614))*COS(RADIANS(E606))*COS(RADIANS(Z596))))</f>
        <v>#DIV/0!</v>
      </c>
      <c r="AA614" t="e">
        <f>IF(DEGREES(ACOS(SIN(RADIANS(G614))*SIN(RADIANS(E606))+COS(RADIANS(G614))*COS(RADIANS(E606))*COS(RADIANS(AA596))))&gt;90,0,$F$4*$F$5/E605^2*(SIN(RADIANS(G614))*SIN(RADIANS(E606))+COS(RADIANS(G614))*COS(RADIANS(E606))*COS(RADIANS(AA596))))</f>
        <v>#DIV/0!</v>
      </c>
      <c r="AB614" t="e">
        <f>IF(DEGREES(ACOS(SIN(RADIANS(G614))*SIN(RADIANS(E606))+COS(RADIANS(G614))*COS(RADIANS(E606))*COS(RADIANS(AB596))))&gt;90,0,$F$4*$F$5/E605^2*(SIN(RADIANS(G614))*SIN(RADIANS(E606))+COS(RADIANS(G614))*COS(RADIANS(E606))*COS(RADIANS(AB596))))</f>
        <v>#DIV/0!</v>
      </c>
      <c r="AC614" t="e">
        <f>IF(DEGREES(ACOS(SIN(RADIANS(G614))*SIN(RADIANS(E606))+COS(RADIANS(G614))*COS(RADIANS(E606))*COS(RADIANS(AC596))))&gt;90,0,$F$4*$F$5/E605^2*(SIN(RADIANS(G614))*SIN(RADIANS(E606))+COS(RADIANS(G614))*COS(RADIANS(E606))*COS(RADIANS(AC596))))</f>
        <v>#DIV/0!</v>
      </c>
      <c r="AD614" t="e">
        <f>IF(DEGREES(ACOS(SIN(RADIANS(G614))*SIN(RADIANS(E606))+COS(RADIANS(G614))*COS(RADIANS(E606))*COS(RADIANS(AD596))))&gt;90,0,$F$4*$F$5/E605^2*(SIN(RADIANS(G614))*SIN(RADIANS(E606))+COS(RADIANS(G614))*COS(RADIANS(E606))*COS(RADIANS(AD596))))</f>
        <v>#DIV/0!</v>
      </c>
      <c r="AE614" t="e">
        <f>IF(DEGREES(ACOS(SIN(RADIANS(G614))*SIN(RADIANS(E606))+COS(RADIANS(G614))*COS(RADIANS(E606))*COS(RADIANS(AE596))))&gt;90,0,$F$4*$F$5/E605^2*(SIN(RADIANS(G614))*SIN(RADIANS(E606))+COS(RADIANS(G614))*COS(RADIANS(E606))*COS(RADIANS(AE596))))</f>
        <v>#DIV/0!</v>
      </c>
      <c r="AF614" t="e">
        <f>IF(DEGREES(ACOS(SIN(RADIANS(G614))*SIN(RADIANS(E606))+COS(RADIANS(G614))*COS(RADIANS(E606))*COS(RADIANS(AF596))))&gt;90,0,$F$4*$F$5/E605^2*(SIN(RADIANS(G614))*SIN(RADIANS(E606))+COS(RADIANS(G614))*COS(RADIANS(E606))*COS(RADIANS(AF596))))</f>
        <v>#DIV/0!</v>
      </c>
      <c r="AG614" t="e">
        <f>IF(DEGREES(ACOS(SIN(RADIANS(G614))*SIN(RADIANS(E606))+COS(RADIANS(G614))*COS(RADIANS(E606))*COS(RADIANS(AG596))))&gt;90,0,$F$4*$F$5/E605^2*(SIN(RADIANS(G614))*SIN(RADIANS(E606))+COS(RADIANS(G614))*COS(RADIANS(E606))*COS(RADIANS(AG596))))</f>
        <v>#DIV/0!</v>
      </c>
      <c r="AH614" t="e">
        <f>IF(DEGREES(ACOS(SIN(RADIANS(G614))*SIN(RADIANS(E606))+COS(RADIANS(G614))*COS(RADIANS(E606))*COS(RADIANS(AH596))))&gt;90,0,$F$4*$F$5/E605^2*(SIN(RADIANS(G614))*SIN(RADIANS(E606))+COS(RADIANS(G614))*COS(RADIANS(E606))*COS(RADIANS(AH596))))</f>
        <v>#DIV/0!</v>
      </c>
      <c r="AI614" t="e">
        <f>IF(DEGREES(ACOS(SIN(RADIANS(G614))*SIN(RADIANS(E606))+COS(RADIANS(G614))*COS(RADIANS(E606))*COS(RADIANS(AI596))))&gt;90,0,$F$4*$F$5/E605^2*(SIN(RADIANS(G614))*SIN(RADIANS(E606))+COS(RADIANS(G614))*COS(RADIANS(E606))*COS(RADIANS(AI596))))</f>
        <v>#DIV/0!</v>
      </c>
      <c r="AJ614" t="e">
        <f>IF(DEGREES(ACOS(SIN(RADIANS(G614))*SIN(RADIANS(E606))+COS(RADIANS(G614))*COS(RADIANS(E606))*COS(RADIANS(AJ596))))&gt;90,0,$F$4*$F$5/E605^2*(SIN(RADIANS(G614))*SIN(RADIANS(E606))+COS(RADIANS(G614))*COS(RADIANS(E606))*COS(RADIANS(AJ596))))</f>
        <v>#DIV/0!</v>
      </c>
      <c r="AK614">
        <f>IF(DEGREES(ACOS(SIN(RADIANS(G614))*SIN(RADIANS(E606))+COS(RADIANS(G614))*COS(RADIANS(E606))*COS(RADIANS(AK596))))&gt;90,0,$F$4*$F$5/E605^2*(SIN(RADIANS(G614))*SIN(RADIANS(E606))+COS(RADIANS(G614))*COS(RADIANS(E606))*COS(RADIANS(AK596))))</f>
        <v>0</v>
      </c>
      <c r="AL614">
        <f>IF(DEGREES(ACOS(SIN(RADIANS(G614))*SIN(RADIANS(E606))+COS(RADIANS(G614))*COS(RADIANS(E606))*COS(RADIANS(AL596))))&gt;90,0,$F$4*$F$5/E605^2*(SIN(RADIANS(G614))*SIN(RADIANS(E606))+COS(RADIANS(G614))*COS(RADIANS(E606))*COS(RADIANS(AL596))))</f>
        <v>0</v>
      </c>
      <c r="AM614">
        <f>IF(DEGREES(ACOS(SIN(RADIANS(G614))*SIN(RADIANS(E606))+COS(RADIANS(G614))*COS(RADIANS(E606))*COS(RADIANS(AM596))))&gt;90,0,$F$4*$F$5/E605^2*(SIN(RADIANS(G614))*SIN(RADIANS(E606))+COS(RADIANS(G614))*COS(RADIANS(E606))*COS(RADIANS(AM596))))</f>
        <v>0</v>
      </c>
      <c r="AN614">
        <f>IF(DEGREES(ACOS(SIN(RADIANS(G614))*SIN(RADIANS(E606))+COS(RADIANS(G614))*COS(RADIANS(E606))*COS(RADIANS(AN596))))&gt;90,0,$F$4*$F$5/E605^2*(SIN(RADIANS(G614))*SIN(RADIANS(E606))+COS(RADIANS(G614))*COS(RADIANS(E606))*COS(RADIANS(AN596))))</f>
        <v>0</v>
      </c>
      <c r="AO614">
        <f>IF(DEGREES(ACOS(SIN(RADIANS(G614))*SIN(RADIANS(E606))+COS(RADIANS(G614))*COS(RADIANS(E606))*COS(RADIANS(AO596))))&gt;90,0,$F$4*$F$5/E605^2*(SIN(RADIANS(G614))*SIN(RADIANS(E606))+COS(RADIANS(G614))*COS(RADIANS(E606))*COS(RADIANS(AO596))))</f>
        <v>0</v>
      </c>
      <c r="AP614">
        <f>IF(DEGREES(ACOS(SIN(RADIANS(G614))*SIN(RADIANS(E606))+COS(RADIANS(G614))*COS(RADIANS(E606))*COS(RADIANS(AP596))))&gt;90,0,$F$4*$F$5/E605^2*(SIN(RADIANS(G614))*SIN(RADIANS(E606))+COS(RADIANS(G614))*COS(RADIANS(E606))*COS(RADIANS(AP596))))</f>
        <v>0</v>
      </c>
      <c r="AQ614">
        <f>IF(DEGREES(ACOS(SIN(RADIANS(G614))*SIN(RADIANS(E606))+COS(RADIANS(G614))*COS(RADIANS(E606))*COS(RADIANS(AQ596))))&gt;90,0,$F$4*$F$5/E605^2*(SIN(RADIANS(G614))*SIN(RADIANS(E606))+COS(RADIANS(G614))*COS(RADIANS(E606))*COS(RADIANS(AQ596))))</f>
        <v>0</v>
      </c>
      <c r="AR614">
        <f>IF(DEGREES(ACOS(SIN(RADIANS(G614))*SIN(RADIANS(E606))+COS(RADIANS(G614))*COS(RADIANS(E606))*COS(RADIANS(AR596))))&gt;90,0,$F$4*$F$5/E605^2*(SIN(RADIANS(G614))*SIN(RADIANS(E606))+COS(RADIANS(G614))*COS(RADIANS(E606))*COS(RADIANS(AR596))))</f>
        <v>0</v>
      </c>
    </row>
    <row r="615" spans="2:44" x14ac:dyDescent="0.5">
      <c r="G615">
        <v>-80</v>
      </c>
      <c r="I615">
        <f>IF(DEGREES(ACOS(SIN(RADIANS(G615))*SIN(RADIANS(E606))+COS(RADIANS(G615))*COS(RADIANS(E606))*COS(RADIANS(I596))))&gt;90,0,$F$4*$F$5/E605^2*(SIN(RADIANS(G615))*SIN(RADIANS(E606))+COS(RADIANS(G615))*COS(RADIANS(E606))*COS(RADIANS(I596))))</f>
        <v>0</v>
      </c>
      <c r="J615">
        <f>IF(DEGREES(ACOS(SIN(RADIANS(G615))*SIN(RADIANS(E606))+COS(RADIANS(G615))*COS(RADIANS(E606))*COS(RADIANS(J596))))&gt;90,0,$F$4*$F$5/E605^2*(SIN(RADIANS(G615))*SIN(RADIANS(E606))+COS(RADIANS(G615))*COS(RADIANS(E606))*COS(RADIANS(J596))))</f>
        <v>0</v>
      </c>
      <c r="K615">
        <f>IF(DEGREES(ACOS(SIN(RADIANS(G615))*SIN(RADIANS(E606))+COS(RADIANS(G615))*COS(RADIANS(E606))*COS(RADIANS(K596))))&gt;90,0,$F$4*$F$5/E605^2*(SIN(RADIANS(G615))*SIN(RADIANS(E606))+COS(RADIANS(G615))*COS(RADIANS(E606))*COS(RADIANS(K596))))</f>
        <v>0</v>
      </c>
      <c r="L615">
        <f>IF(DEGREES(ACOS(SIN(RADIANS(G615))*SIN(RADIANS(E606))+COS(RADIANS(G615))*COS(RADIANS(E606))*COS(RADIANS(L596))))&gt;90,0,$F$4*$F$5/E605^2*(SIN(RADIANS(G615))*SIN(RADIANS(E606))+COS(RADIANS(G615))*COS(RADIANS(E606))*COS(RADIANS(L596))))</f>
        <v>0</v>
      </c>
      <c r="M615">
        <f>IF(DEGREES(ACOS(SIN(RADIANS(G615))*SIN(RADIANS(E606))+COS(RADIANS(G615))*COS(RADIANS(E606))*COS(RADIANS(M596))))&gt;90,0,$F$4*$F$5/E605^2*(SIN(RADIANS(G615))*SIN(RADIANS(E606))+COS(RADIANS(G615))*COS(RADIANS(E606))*COS(RADIANS(M596))))</f>
        <v>0</v>
      </c>
      <c r="N615">
        <f>IF(DEGREES(ACOS(SIN(RADIANS(G615))*SIN(RADIANS(E606))+COS(RADIANS(G615))*COS(RADIANS(E606))*COS(RADIANS(N596))))&gt;90,0,$F$4*$F$5/E605^2*(SIN(RADIANS(G615))*SIN(RADIANS(E606))+COS(RADIANS(G615))*COS(RADIANS(E606))*COS(RADIANS(N596))))</f>
        <v>0</v>
      </c>
      <c r="O615">
        <f>IF(DEGREES(ACOS(SIN(RADIANS(G615))*SIN(RADIANS(E606))+COS(RADIANS(G615))*COS(RADIANS(E606))*COS(RADIANS(O596))))&gt;90,0,$F$4*$F$5/E605^2*(SIN(RADIANS(G615))*SIN(RADIANS(E606))+COS(RADIANS(G615))*COS(RADIANS(E606))*COS(RADIANS(O596))))</f>
        <v>0</v>
      </c>
      <c r="P615">
        <f>IF(DEGREES(ACOS(SIN(RADIANS(G615))*SIN(RADIANS(E606))+COS(RADIANS(G615))*COS(RADIANS(E606))*COS(RADIANS(P596))))&gt;90,0,$F$4*$F$5/E605^2*(SIN(RADIANS(G615))*SIN(RADIANS(E606))+COS(RADIANS(G615))*COS(RADIANS(E606))*COS(RADIANS(P596))))</f>
        <v>0</v>
      </c>
      <c r="Q615">
        <f>IF(DEGREES(ACOS(SIN(RADIANS(G615))*SIN(RADIANS(E606))+COS(RADIANS(G615))*COS(RADIANS(E606))*COS(RADIANS(Q596))))&gt;90,0,$F$4*$F$5/E605^2*(SIN(RADIANS(G615))*SIN(RADIANS(E606))+COS(RADIANS(G615))*COS(RADIANS(E606))*COS(RADIANS(Q596))))</f>
        <v>0</v>
      </c>
      <c r="R615" t="e">
        <f>IF(DEGREES(ACOS(SIN(RADIANS(G615))*SIN(RADIANS(E606))+COS(RADIANS(G615))*COS(RADIANS(E606))*COS(RADIANS(R596))))&gt;90,0,$F$4*$F$5/E605^2*(SIN(RADIANS(G615))*SIN(RADIANS(E606))+COS(RADIANS(G615))*COS(RADIANS(E606))*COS(RADIANS(R596))))</f>
        <v>#DIV/0!</v>
      </c>
      <c r="S615" t="e">
        <f>IF(DEGREES(ACOS(SIN(RADIANS(G615))*SIN(RADIANS(E606))+COS(RADIANS(G615))*COS(RADIANS(E606))*COS(RADIANS(S596))))&gt;90,0,$F$4*$F$5/E605^2*(SIN(RADIANS(G615))*SIN(RADIANS(E606))+COS(RADIANS(G615))*COS(RADIANS(E606))*COS(RADIANS(S596))))</f>
        <v>#DIV/0!</v>
      </c>
      <c r="T615" t="e">
        <f>IF(DEGREES(ACOS(SIN(RADIANS(G615))*SIN(RADIANS(E606))+COS(RADIANS(G615))*COS(RADIANS(E606))*COS(RADIANS(T596))))&gt;90,0,$F$4*$F$5/E605^2*(SIN(RADIANS(G615))*SIN(RADIANS(E606))+COS(RADIANS(G615))*COS(RADIANS(E606))*COS(RADIANS(T596))))</f>
        <v>#DIV/0!</v>
      </c>
      <c r="U615" t="e">
        <f>IF(DEGREES(ACOS(SIN(RADIANS(G615))*SIN(RADIANS(E606))+COS(RADIANS(G615))*COS(RADIANS(E606))*COS(RADIANS(U596))))&gt;90,0,$F$4*$F$5/E605^2*(SIN(RADIANS(G615))*SIN(RADIANS(E606))+COS(RADIANS(G615))*COS(RADIANS(E606))*COS(RADIANS(U596))))</f>
        <v>#DIV/0!</v>
      </c>
      <c r="V615" t="e">
        <f>IF(DEGREES(ACOS(SIN(RADIANS(G615))*SIN(RADIANS(E606))+COS(RADIANS(G615))*COS(RADIANS(E606))*COS(RADIANS(V596))))&gt;90,0,$F$4*$F$5/E605^2*(SIN(RADIANS(G615))*SIN(RADIANS(E606))+COS(RADIANS(G615))*COS(RADIANS(E606))*COS(RADIANS(V596))))</f>
        <v>#DIV/0!</v>
      </c>
      <c r="W615" t="e">
        <f>IF(DEGREES(ACOS(SIN(RADIANS(G615))*SIN(RADIANS(E606))+COS(RADIANS(G615))*COS(RADIANS(E606))*COS(RADIANS(W596))))&gt;90,0,$F$4*$F$5/E605^2*(SIN(RADIANS(G615))*SIN(RADIANS(E606))+COS(RADIANS(G615))*COS(RADIANS(E606))*COS(RADIANS(W596))))</f>
        <v>#DIV/0!</v>
      </c>
      <c r="X615" t="e">
        <f>IF(DEGREES(ACOS(SIN(RADIANS(G615))*SIN(RADIANS(E606))+COS(RADIANS(G615))*COS(RADIANS(E606))*COS(RADIANS(X596))))&gt;90,0,$F$4*$F$5/E605^2*(SIN(RADIANS(G615))*SIN(RADIANS(E606))+COS(RADIANS(G615))*COS(RADIANS(E606))*COS(RADIANS(X596))))</f>
        <v>#DIV/0!</v>
      </c>
      <c r="Y615" t="e">
        <f>IF(DEGREES(ACOS(SIN(RADIANS(G615))*SIN(RADIANS(E606))+COS(RADIANS(G615))*COS(RADIANS(E606))*COS(RADIANS(Y596))))&gt;90,0,$F$4*$F$5/E605^2*(SIN(RADIANS(G615))*SIN(RADIANS(E606))+COS(RADIANS(G615))*COS(RADIANS(E606))*COS(RADIANS(Y596))))</f>
        <v>#DIV/0!</v>
      </c>
      <c r="Z615" t="e">
        <f>IF(DEGREES(ACOS(SIN(RADIANS(G615))*SIN(RADIANS(E606))+COS(RADIANS(G615))*COS(RADIANS(E606))*COS(RADIANS(Z596))))&gt;90,0,$F$4*$F$5/E605^2*(SIN(RADIANS(G615))*SIN(RADIANS(E606))+COS(RADIANS(G615))*COS(RADIANS(E606))*COS(RADIANS(Z596))))</f>
        <v>#DIV/0!</v>
      </c>
      <c r="AA615" t="e">
        <f>IF(DEGREES(ACOS(SIN(RADIANS(G615))*SIN(RADIANS(E606))+COS(RADIANS(G615))*COS(RADIANS(E606))*COS(RADIANS(AA596))))&gt;90,0,$F$4*$F$5/E605^2*(SIN(RADIANS(G615))*SIN(RADIANS(E606))+COS(RADIANS(G615))*COS(RADIANS(E606))*COS(RADIANS(AA596))))</f>
        <v>#DIV/0!</v>
      </c>
      <c r="AB615" t="e">
        <f>IF(DEGREES(ACOS(SIN(RADIANS(G615))*SIN(RADIANS(E606))+COS(RADIANS(G615))*COS(RADIANS(E606))*COS(RADIANS(AB596))))&gt;90,0,$F$4*$F$5/E605^2*(SIN(RADIANS(G615))*SIN(RADIANS(E606))+COS(RADIANS(G615))*COS(RADIANS(E606))*COS(RADIANS(AB596))))</f>
        <v>#DIV/0!</v>
      </c>
      <c r="AC615" t="e">
        <f>IF(DEGREES(ACOS(SIN(RADIANS(G615))*SIN(RADIANS(E606))+COS(RADIANS(G615))*COS(RADIANS(E606))*COS(RADIANS(AC596))))&gt;90,0,$F$4*$F$5/E605^2*(SIN(RADIANS(G615))*SIN(RADIANS(E606))+COS(RADIANS(G615))*COS(RADIANS(E606))*COS(RADIANS(AC596))))</f>
        <v>#DIV/0!</v>
      </c>
      <c r="AD615" t="e">
        <f>IF(DEGREES(ACOS(SIN(RADIANS(G615))*SIN(RADIANS(E606))+COS(RADIANS(G615))*COS(RADIANS(E606))*COS(RADIANS(AD596))))&gt;90,0,$F$4*$F$5/E605^2*(SIN(RADIANS(G615))*SIN(RADIANS(E606))+COS(RADIANS(G615))*COS(RADIANS(E606))*COS(RADIANS(AD596))))</f>
        <v>#DIV/0!</v>
      </c>
      <c r="AE615" t="e">
        <f>IF(DEGREES(ACOS(SIN(RADIANS(G615))*SIN(RADIANS(E606))+COS(RADIANS(G615))*COS(RADIANS(E606))*COS(RADIANS(AE596))))&gt;90,0,$F$4*$F$5/E605^2*(SIN(RADIANS(G615))*SIN(RADIANS(E606))+COS(RADIANS(G615))*COS(RADIANS(E606))*COS(RADIANS(AE596))))</f>
        <v>#DIV/0!</v>
      </c>
      <c r="AF615" t="e">
        <f>IF(DEGREES(ACOS(SIN(RADIANS(G615))*SIN(RADIANS(E606))+COS(RADIANS(G615))*COS(RADIANS(E606))*COS(RADIANS(AF596))))&gt;90,0,$F$4*$F$5/E605^2*(SIN(RADIANS(G615))*SIN(RADIANS(E606))+COS(RADIANS(G615))*COS(RADIANS(E606))*COS(RADIANS(AF596))))</f>
        <v>#DIV/0!</v>
      </c>
      <c r="AG615" t="e">
        <f>IF(DEGREES(ACOS(SIN(RADIANS(G615))*SIN(RADIANS(E606))+COS(RADIANS(G615))*COS(RADIANS(E606))*COS(RADIANS(AG596))))&gt;90,0,$F$4*$F$5/E605^2*(SIN(RADIANS(G615))*SIN(RADIANS(E606))+COS(RADIANS(G615))*COS(RADIANS(E606))*COS(RADIANS(AG596))))</f>
        <v>#DIV/0!</v>
      </c>
      <c r="AH615" t="e">
        <f>IF(DEGREES(ACOS(SIN(RADIANS(G615))*SIN(RADIANS(E606))+COS(RADIANS(G615))*COS(RADIANS(E606))*COS(RADIANS(AH596))))&gt;90,0,$F$4*$F$5/E605^2*(SIN(RADIANS(G615))*SIN(RADIANS(E606))+COS(RADIANS(G615))*COS(RADIANS(E606))*COS(RADIANS(AH596))))</f>
        <v>#DIV/0!</v>
      </c>
      <c r="AI615" t="e">
        <f>IF(DEGREES(ACOS(SIN(RADIANS(G615))*SIN(RADIANS(E606))+COS(RADIANS(G615))*COS(RADIANS(E606))*COS(RADIANS(AI596))))&gt;90,0,$F$4*$F$5/E605^2*(SIN(RADIANS(G615))*SIN(RADIANS(E606))+COS(RADIANS(G615))*COS(RADIANS(E606))*COS(RADIANS(AI596))))</f>
        <v>#DIV/0!</v>
      </c>
      <c r="AJ615" t="e">
        <f>IF(DEGREES(ACOS(SIN(RADIANS(G615))*SIN(RADIANS(E606))+COS(RADIANS(G615))*COS(RADIANS(E606))*COS(RADIANS(AJ596))))&gt;90,0,$F$4*$F$5/E605^2*(SIN(RADIANS(G615))*SIN(RADIANS(E606))+COS(RADIANS(G615))*COS(RADIANS(E606))*COS(RADIANS(AJ596))))</f>
        <v>#DIV/0!</v>
      </c>
      <c r="AK615">
        <f>IF(DEGREES(ACOS(SIN(RADIANS(G615))*SIN(RADIANS(E606))+COS(RADIANS(G615))*COS(RADIANS(E606))*COS(RADIANS(AK596))))&gt;90,0,$F$4*$F$5/E605^2*(SIN(RADIANS(G615))*SIN(RADIANS(E606))+COS(RADIANS(G615))*COS(RADIANS(E606))*COS(RADIANS(AK596))))</f>
        <v>0</v>
      </c>
      <c r="AL615">
        <f>IF(DEGREES(ACOS(SIN(RADIANS(G615))*SIN(RADIANS(E606))+COS(RADIANS(G615))*COS(RADIANS(E606))*COS(RADIANS(AL596))))&gt;90,0,$F$4*$F$5/E605^2*(SIN(RADIANS(G615))*SIN(RADIANS(E606))+COS(RADIANS(G615))*COS(RADIANS(E606))*COS(RADIANS(AL596))))</f>
        <v>0</v>
      </c>
      <c r="AM615">
        <f>IF(DEGREES(ACOS(SIN(RADIANS(G615))*SIN(RADIANS(E606))+COS(RADIANS(G615))*COS(RADIANS(E606))*COS(RADIANS(AM596))))&gt;90,0,$F$4*$F$5/E605^2*(SIN(RADIANS(G615))*SIN(RADIANS(E606))+COS(RADIANS(G615))*COS(RADIANS(E606))*COS(RADIANS(AM596))))</f>
        <v>0</v>
      </c>
      <c r="AN615">
        <f>IF(DEGREES(ACOS(SIN(RADIANS(G615))*SIN(RADIANS(E606))+COS(RADIANS(G615))*COS(RADIANS(E606))*COS(RADIANS(AN596))))&gt;90,0,$F$4*$F$5/E605^2*(SIN(RADIANS(G615))*SIN(RADIANS(E606))+COS(RADIANS(G615))*COS(RADIANS(E606))*COS(RADIANS(AN596))))</f>
        <v>0</v>
      </c>
      <c r="AO615">
        <f>IF(DEGREES(ACOS(SIN(RADIANS(G615))*SIN(RADIANS(E606))+COS(RADIANS(G615))*COS(RADIANS(E606))*COS(RADIANS(AO596))))&gt;90,0,$F$4*$F$5/E605^2*(SIN(RADIANS(G615))*SIN(RADIANS(E606))+COS(RADIANS(G615))*COS(RADIANS(E606))*COS(RADIANS(AO596))))</f>
        <v>0</v>
      </c>
      <c r="AP615">
        <f>IF(DEGREES(ACOS(SIN(RADIANS(G615))*SIN(RADIANS(E606))+COS(RADIANS(G615))*COS(RADIANS(E606))*COS(RADIANS(AP596))))&gt;90,0,$F$4*$F$5/E605^2*(SIN(RADIANS(G615))*SIN(RADIANS(E606))+COS(RADIANS(G615))*COS(RADIANS(E606))*COS(RADIANS(AP596))))</f>
        <v>0</v>
      </c>
      <c r="AQ615">
        <f>IF(DEGREES(ACOS(SIN(RADIANS(G615))*SIN(RADIANS(E606))+COS(RADIANS(G615))*COS(RADIANS(E606))*COS(RADIANS(AQ596))))&gt;90,0,$F$4*$F$5/E605^2*(SIN(RADIANS(G615))*SIN(RADIANS(E606))+COS(RADIANS(G615))*COS(RADIANS(E606))*COS(RADIANS(AQ596))))</f>
        <v>0</v>
      </c>
      <c r="AR615">
        <f>IF(DEGREES(ACOS(SIN(RADIANS(G615))*SIN(RADIANS(E606))+COS(RADIANS(G615))*COS(RADIANS(E606))*COS(RADIANS(AR596))))&gt;90,0,$F$4*$F$5/E605^2*(SIN(RADIANS(G615))*SIN(RADIANS(E606))+COS(RADIANS(G615))*COS(RADIANS(E606))*COS(RADIANS(AR596))))</f>
        <v>0</v>
      </c>
    </row>
    <row r="616" spans="2:44" x14ac:dyDescent="0.5">
      <c r="G616">
        <v>-90</v>
      </c>
      <c r="I616" t="e">
        <f>IF(DEGREES(ACOS(SIN(RADIANS(G616))*SIN(RADIANS(E606))+COS(RADIANS(G616))*COS(RADIANS(E606))*COS(RADIANS(I596))))&gt;90,0,$F$4*$F$5/E605^2*(SIN(RADIANS(G616))*SIN(RADIANS(E606))+COS(RADIANS(G616))*COS(RADIANS(E606))*COS(RADIANS(I596))))</f>
        <v>#DIV/0!</v>
      </c>
      <c r="J616" t="e">
        <f>IF(DEGREES(ACOS(SIN(RADIANS(G616))*SIN(RADIANS(E606))+COS(RADIANS(G616))*COS(RADIANS(E606))*COS(RADIANS(J596))))&gt;90,0,$F$4*$F$5/E605^2*(SIN(RADIANS(G616))*SIN(RADIANS(E606))+COS(RADIANS(G616))*COS(RADIANS(E606))*COS(RADIANS(J596))))</f>
        <v>#DIV/0!</v>
      </c>
      <c r="K616" t="e">
        <f>IF(DEGREES(ACOS(SIN(RADIANS(G616))*SIN(RADIANS(E606))+COS(RADIANS(G616))*COS(RADIANS(E606))*COS(RADIANS(K596))))&gt;90,0,$F$4*$F$5/E605^2*(SIN(RADIANS(G616))*SIN(RADIANS(E606))+COS(RADIANS(G616))*COS(RADIANS(E606))*COS(RADIANS(K596))))</f>
        <v>#DIV/0!</v>
      </c>
      <c r="L616" t="e">
        <f>IF(DEGREES(ACOS(SIN(RADIANS(G616))*SIN(RADIANS(E606))+COS(RADIANS(G616))*COS(RADIANS(E606))*COS(RADIANS(L596))))&gt;90,0,$F$4*$F$5/E605^2*(SIN(RADIANS(G616))*SIN(RADIANS(E606))+COS(RADIANS(G616))*COS(RADIANS(E606))*COS(RADIANS(L596))))</f>
        <v>#DIV/0!</v>
      </c>
      <c r="M616" t="e">
        <f>IF(DEGREES(ACOS(SIN(RADIANS(G616))*SIN(RADIANS(E606))+COS(RADIANS(G616))*COS(RADIANS(E606))*COS(RADIANS(M596))))&gt;90,0,$F$4*$F$5/E605^2*(SIN(RADIANS(G616))*SIN(RADIANS(E606))+COS(RADIANS(G616))*COS(RADIANS(E606))*COS(RADIANS(M596))))</f>
        <v>#DIV/0!</v>
      </c>
      <c r="N616" t="e">
        <f>IF(DEGREES(ACOS(SIN(RADIANS(G616))*SIN(RADIANS(E606))+COS(RADIANS(G616))*COS(RADIANS(E606))*COS(RADIANS(N596))))&gt;90,0,$F$4*$F$5/E605^2*(SIN(RADIANS(G616))*SIN(RADIANS(E606))+COS(RADIANS(G616))*COS(RADIANS(E606))*COS(RADIANS(N596))))</f>
        <v>#DIV/0!</v>
      </c>
      <c r="O616" t="e">
        <f>IF(DEGREES(ACOS(SIN(RADIANS(G616))*SIN(RADIANS(E606))+COS(RADIANS(G616))*COS(RADIANS(E606))*COS(RADIANS(O596))))&gt;90,0,$F$4*$F$5/E605^2*(SIN(RADIANS(G616))*SIN(RADIANS(E606))+COS(RADIANS(G616))*COS(RADIANS(E606))*COS(RADIANS(O596))))</f>
        <v>#DIV/0!</v>
      </c>
      <c r="P616" t="e">
        <f>IF(DEGREES(ACOS(SIN(RADIANS(G616))*SIN(RADIANS(E606))+COS(RADIANS(G616))*COS(RADIANS(E606))*COS(RADIANS(P596))))&gt;90,0,$F$4*$F$5/E605^2*(SIN(RADIANS(G616))*SIN(RADIANS(E606))+COS(RADIANS(G616))*COS(RADIANS(E606))*COS(RADIANS(P596))))</f>
        <v>#DIV/0!</v>
      </c>
      <c r="Q616" t="e">
        <f>IF(DEGREES(ACOS(SIN(RADIANS(G616))*SIN(RADIANS(E606))+COS(RADIANS(G616))*COS(RADIANS(E606))*COS(RADIANS(Q596))))&gt;90,0,$F$4*$F$5/E605^2*(SIN(RADIANS(G616))*SIN(RADIANS(E606))+COS(RADIANS(G616))*COS(RADIANS(E606))*COS(RADIANS(Q596))))</f>
        <v>#DIV/0!</v>
      </c>
      <c r="R616" t="e">
        <f>IF(DEGREES(ACOS(SIN(RADIANS(G616))*SIN(RADIANS(E606))+COS(RADIANS(G616))*COS(RADIANS(E606))*COS(RADIANS(R596))))&gt;90,0,$F$4*$F$5/E605^2*(SIN(RADIANS(G616))*SIN(RADIANS(E606))+COS(RADIANS(G616))*COS(RADIANS(E606))*COS(RADIANS(R596))))</f>
        <v>#DIV/0!</v>
      </c>
      <c r="S616" t="e">
        <f>IF(DEGREES(ACOS(SIN(RADIANS(G616))*SIN(RADIANS(E606))+COS(RADIANS(G616))*COS(RADIANS(E606))*COS(RADIANS(S596))))&gt;90,0,$F$4*$F$5/E605^2*(SIN(RADIANS(G616))*SIN(RADIANS(E606))+COS(RADIANS(G616))*COS(RADIANS(E606))*COS(RADIANS(S596))))</f>
        <v>#DIV/0!</v>
      </c>
      <c r="T616" t="e">
        <f>IF(DEGREES(ACOS(SIN(RADIANS(G616))*SIN(RADIANS(E606))+COS(RADIANS(G616))*COS(RADIANS(E606))*COS(RADIANS(T596))))&gt;90,0,$F$4*$F$5/E605^2*(SIN(RADIANS(G616))*SIN(RADIANS(E606))+COS(RADIANS(G616))*COS(RADIANS(E606))*COS(RADIANS(T596))))</f>
        <v>#DIV/0!</v>
      </c>
      <c r="U616" t="e">
        <f>IF(DEGREES(ACOS(SIN(RADIANS(G616))*SIN(RADIANS(E606))+COS(RADIANS(G616))*COS(RADIANS(E606))*COS(RADIANS(U596))))&gt;90,0,$F$4*$F$5/E605^2*(SIN(RADIANS(G616))*SIN(RADIANS(E606))+COS(RADIANS(G616))*COS(RADIANS(E606))*COS(RADIANS(U596))))</f>
        <v>#DIV/0!</v>
      </c>
      <c r="V616" t="e">
        <f>IF(DEGREES(ACOS(SIN(RADIANS(G616))*SIN(RADIANS(E606))+COS(RADIANS(G616))*COS(RADIANS(E606))*COS(RADIANS(V596))))&gt;90,0,$F$4*$F$5/E605^2*(SIN(RADIANS(G616))*SIN(RADIANS(E606))+COS(RADIANS(G616))*COS(RADIANS(E606))*COS(RADIANS(V596))))</f>
        <v>#DIV/0!</v>
      </c>
      <c r="W616" t="e">
        <f>IF(DEGREES(ACOS(SIN(RADIANS(G616))*SIN(RADIANS(E606))+COS(RADIANS(G616))*COS(RADIANS(E606))*COS(RADIANS(W596))))&gt;90,0,$F$4*$F$5/E605^2*(SIN(RADIANS(G616))*SIN(RADIANS(E606))+COS(RADIANS(G616))*COS(RADIANS(E606))*COS(RADIANS(W596))))</f>
        <v>#DIV/0!</v>
      </c>
      <c r="X616" t="e">
        <f>IF(DEGREES(ACOS(SIN(RADIANS(G616))*SIN(RADIANS(E606))+COS(RADIANS(G616))*COS(RADIANS(E606))*COS(RADIANS(X596))))&gt;90,0,$F$4*$F$5/E605^2*(SIN(RADIANS(G616))*SIN(RADIANS(E606))+COS(RADIANS(G616))*COS(RADIANS(E606))*COS(RADIANS(X596))))</f>
        <v>#DIV/0!</v>
      </c>
      <c r="Y616" t="e">
        <f>IF(DEGREES(ACOS(SIN(RADIANS(G616))*SIN(RADIANS(E606))+COS(RADIANS(G616))*COS(RADIANS(E606))*COS(RADIANS(Y596))))&gt;90,0,$F$4*$F$5/E605^2*(SIN(RADIANS(G616))*SIN(RADIANS(E606))+COS(RADIANS(G616))*COS(RADIANS(E606))*COS(RADIANS(Y596))))</f>
        <v>#DIV/0!</v>
      </c>
      <c r="Z616" t="e">
        <f>IF(DEGREES(ACOS(SIN(RADIANS(G616))*SIN(RADIANS(E606))+COS(RADIANS(G616))*COS(RADIANS(E606))*COS(RADIANS(Z596))))&gt;90,0,$F$4*$F$5/E605^2*(SIN(RADIANS(G616))*SIN(RADIANS(E606))+COS(RADIANS(G616))*COS(RADIANS(E606))*COS(RADIANS(Z596))))</f>
        <v>#DIV/0!</v>
      </c>
      <c r="AA616" t="e">
        <f>IF(DEGREES(ACOS(SIN(RADIANS(G616))*SIN(RADIANS(E606))+COS(RADIANS(G616))*COS(RADIANS(E606))*COS(RADIANS(AA596))))&gt;90,0,$F$4*$F$5/E605^2*(SIN(RADIANS(G616))*SIN(RADIANS(E606))+COS(RADIANS(G616))*COS(RADIANS(E606))*COS(RADIANS(AA596))))</f>
        <v>#DIV/0!</v>
      </c>
      <c r="AB616" t="e">
        <f>IF(DEGREES(ACOS(SIN(RADIANS(G616))*SIN(RADIANS(E606))+COS(RADIANS(G616))*COS(RADIANS(E606))*COS(RADIANS(AB596))))&gt;90,0,$F$4*$F$5/E605^2*(SIN(RADIANS(G616))*SIN(RADIANS(E606))+COS(RADIANS(G616))*COS(RADIANS(E606))*COS(RADIANS(AB596))))</f>
        <v>#DIV/0!</v>
      </c>
      <c r="AC616" t="e">
        <f>IF(DEGREES(ACOS(SIN(RADIANS(G616))*SIN(RADIANS(E606))+COS(RADIANS(G616))*COS(RADIANS(E606))*COS(RADIANS(AC596))))&gt;90,0,$F$4*$F$5/E605^2*(SIN(RADIANS(G616))*SIN(RADIANS(E606))+COS(RADIANS(G616))*COS(RADIANS(E606))*COS(RADIANS(AC596))))</f>
        <v>#DIV/0!</v>
      </c>
      <c r="AD616" t="e">
        <f>IF(DEGREES(ACOS(SIN(RADIANS(G616))*SIN(RADIANS(E606))+COS(RADIANS(G616))*COS(RADIANS(E606))*COS(RADIANS(AD596))))&gt;90,0,$F$4*$F$5/E605^2*(SIN(RADIANS(G616))*SIN(RADIANS(E606))+COS(RADIANS(G616))*COS(RADIANS(E606))*COS(RADIANS(AD596))))</f>
        <v>#DIV/0!</v>
      </c>
      <c r="AE616" t="e">
        <f>IF(DEGREES(ACOS(SIN(RADIANS(G616))*SIN(RADIANS(E606))+COS(RADIANS(G616))*COS(RADIANS(E606))*COS(RADIANS(AE596))))&gt;90,0,$F$4*$F$5/E605^2*(SIN(RADIANS(G616))*SIN(RADIANS(E606))+COS(RADIANS(G616))*COS(RADIANS(E606))*COS(RADIANS(AE596))))</f>
        <v>#DIV/0!</v>
      </c>
      <c r="AF616" t="e">
        <f>IF(DEGREES(ACOS(SIN(RADIANS(G616))*SIN(RADIANS(E606))+COS(RADIANS(G616))*COS(RADIANS(E606))*COS(RADIANS(AF596))))&gt;90,0,$F$4*$F$5/E605^2*(SIN(RADIANS(G616))*SIN(RADIANS(E606))+COS(RADIANS(G616))*COS(RADIANS(E606))*COS(RADIANS(AF596))))</f>
        <v>#DIV/0!</v>
      </c>
      <c r="AG616" t="e">
        <f>IF(DEGREES(ACOS(SIN(RADIANS(G616))*SIN(RADIANS(E606))+COS(RADIANS(G616))*COS(RADIANS(E606))*COS(RADIANS(AG596))))&gt;90,0,$F$4*$F$5/E605^2*(SIN(RADIANS(G616))*SIN(RADIANS(E606))+COS(RADIANS(G616))*COS(RADIANS(E606))*COS(RADIANS(AG596))))</f>
        <v>#DIV/0!</v>
      </c>
      <c r="AH616" t="e">
        <f>IF(DEGREES(ACOS(SIN(RADIANS(G616))*SIN(RADIANS(E606))+COS(RADIANS(G616))*COS(RADIANS(E606))*COS(RADIANS(AH596))))&gt;90,0,$F$4*$F$5/E605^2*(SIN(RADIANS(G616))*SIN(RADIANS(E606))+COS(RADIANS(G616))*COS(RADIANS(E606))*COS(RADIANS(AH596))))</f>
        <v>#DIV/0!</v>
      </c>
      <c r="AI616" t="e">
        <f>IF(DEGREES(ACOS(SIN(RADIANS(G616))*SIN(RADIANS(E606))+COS(RADIANS(G616))*COS(RADIANS(E606))*COS(RADIANS(AI596))))&gt;90,0,$F$4*$F$5/E605^2*(SIN(RADIANS(G616))*SIN(RADIANS(E606))+COS(RADIANS(G616))*COS(RADIANS(E606))*COS(RADIANS(AI596))))</f>
        <v>#DIV/0!</v>
      </c>
      <c r="AJ616" t="e">
        <f>IF(DEGREES(ACOS(SIN(RADIANS(G616))*SIN(RADIANS(E606))+COS(RADIANS(G616))*COS(RADIANS(E606))*COS(RADIANS(AJ596))))&gt;90,0,$F$4*$F$5/E605^2*(SIN(RADIANS(G616))*SIN(RADIANS(E606))+COS(RADIANS(G616))*COS(RADIANS(E606))*COS(RADIANS(AJ596))))</f>
        <v>#DIV/0!</v>
      </c>
      <c r="AK616" t="e">
        <f>IF(DEGREES(ACOS(SIN(RADIANS(G616))*SIN(RADIANS(E606))+COS(RADIANS(G616))*COS(RADIANS(E606))*COS(RADIANS(AK596))))&gt;90,0,$F$4*$F$5/E605^2*(SIN(RADIANS(G616))*SIN(RADIANS(E606))+COS(RADIANS(G616))*COS(RADIANS(E606))*COS(RADIANS(AK596))))</f>
        <v>#DIV/0!</v>
      </c>
      <c r="AL616" t="e">
        <f>IF(DEGREES(ACOS(SIN(RADIANS(G616))*SIN(RADIANS(E606))+COS(RADIANS(G616))*COS(RADIANS(E606))*COS(RADIANS(AL596))))&gt;90,0,$F$4*$F$5/E605^2*(SIN(RADIANS(G616))*SIN(RADIANS(E606))+COS(RADIANS(G616))*COS(RADIANS(E606))*COS(RADIANS(AL596))))</f>
        <v>#DIV/0!</v>
      </c>
      <c r="AM616" t="e">
        <f>IF(DEGREES(ACOS(SIN(RADIANS(G616))*SIN(RADIANS(E606))+COS(RADIANS(G616))*COS(RADIANS(E606))*COS(RADIANS(AM596))))&gt;90,0,$F$4*$F$5/E605^2*(SIN(RADIANS(G616))*SIN(RADIANS(E606))+COS(RADIANS(G616))*COS(RADIANS(E606))*COS(RADIANS(AM596))))</f>
        <v>#DIV/0!</v>
      </c>
      <c r="AN616" t="e">
        <f>IF(DEGREES(ACOS(SIN(RADIANS(G616))*SIN(RADIANS(E606))+COS(RADIANS(G616))*COS(RADIANS(E606))*COS(RADIANS(AN596))))&gt;90,0,$F$4*$F$5/E605^2*(SIN(RADIANS(G616))*SIN(RADIANS(E606))+COS(RADIANS(G616))*COS(RADIANS(E606))*COS(RADIANS(AN596))))</f>
        <v>#DIV/0!</v>
      </c>
      <c r="AO616" t="e">
        <f>IF(DEGREES(ACOS(SIN(RADIANS(G616))*SIN(RADIANS(E606))+COS(RADIANS(G616))*COS(RADIANS(E606))*COS(RADIANS(AO596))))&gt;90,0,$F$4*$F$5/E605^2*(SIN(RADIANS(G616))*SIN(RADIANS(E606))+COS(RADIANS(G616))*COS(RADIANS(E606))*COS(RADIANS(AO596))))</f>
        <v>#DIV/0!</v>
      </c>
      <c r="AP616" t="e">
        <f>IF(DEGREES(ACOS(SIN(RADIANS(G616))*SIN(RADIANS(E606))+COS(RADIANS(G616))*COS(RADIANS(E606))*COS(RADIANS(AP596))))&gt;90,0,$F$4*$F$5/E605^2*(SIN(RADIANS(G616))*SIN(RADIANS(E606))+COS(RADIANS(G616))*COS(RADIANS(E606))*COS(RADIANS(AP596))))</f>
        <v>#DIV/0!</v>
      </c>
      <c r="AQ616" t="e">
        <f>IF(DEGREES(ACOS(SIN(RADIANS(G616))*SIN(RADIANS(E606))+COS(RADIANS(G616))*COS(RADIANS(E606))*COS(RADIANS(AQ596))))&gt;90,0,$F$4*$F$5/E605^2*(SIN(RADIANS(G616))*SIN(RADIANS(E606))+COS(RADIANS(G616))*COS(RADIANS(E606))*COS(RADIANS(AQ596))))</f>
        <v>#DIV/0!</v>
      </c>
      <c r="AR616" t="e">
        <f>IF(DEGREES(ACOS(SIN(RADIANS(G616))*SIN(RADIANS(E606))+COS(RADIANS(G616))*COS(RADIANS(E606))*COS(RADIANS(AR596))))&gt;90,0,$F$4*$F$5/E605^2*(SIN(RADIANS(G616))*SIN(RADIANS(E606))+COS(RADIANS(G616))*COS(RADIANS(E606))*COS(RADIANS(AR596))))</f>
        <v>#DIV/0!</v>
      </c>
    </row>
    <row r="618" spans="2:44" x14ac:dyDescent="0.5">
      <c r="H618" t="s">
        <v>769</v>
      </c>
      <c r="I618">
        <v>180</v>
      </c>
      <c r="J618">
        <v>170</v>
      </c>
      <c r="K618">
        <v>160</v>
      </c>
      <c r="L618">
        <v>150</v>
      </c>
      <c r="M618">
        <v>140</v>
      </c>
      <c r="N618">
        <v>130</v>
      </c>
      <c r="O618">
        <v>120</v>
      </c>
      <c r="P618">
        <v>110</v>
      </c>
      <c r="Q618">
        <v>100</v>
      </c>
      <c r="R618">
        <v>90</v>
      </c>
      <c r="S618">
        <v>80</v>
      </c>
      <c r="T618">
        <v>70</v>
      </c>
      <c r="U618">
        <v>60</v>
      </c>
      <c r="V618">
        <v>50</v>
      </c>
      <c r="W618">
        <v>40</v>
      </c>
      <c r="X618">
        <v>30</v>
      </c>
      <c r="Y618">
        <v>20</v>
      </c>
      <c r="Z618">
        <v>10</v>
      </c>
      <c r="AA618">
        <v>0</v>
      </c>
      <c r="AB618">
        <v>-10</v>
      </c>
      <c r="AC618">
        <v>-20</v>
      </c>
      <c r="AD618">
        <v>-30</v>
      </c>
      <c r="AE618">
        <v>-40</v>
      </c>
      <c r="AF618">
        <v>-50</v>
      </c>
      <c r="AG618">
        <v>-60</v>
      </c>
      <c r="AH618">
        <v>-70</v>
      </c>
      <c r="AI618">
        <v>-80</v>
      </c>
      <c r="AJ618">
        <v>-90</v>
      </c>
      <c r="AK618">
        <v>-100</v>
      </c>
      <c r="AL618">
        <v>-110</v>
      </c>
      <c r="AM618">
        <v>-120</v>
      </c>
      <c r="AN618">
        <v>-130</v>
      </c>
      <c r="AO618">
        <v>-140</v>
      </c>
      <c r="AP618">
        <v>-150</v>
      </c>
      <c r="AQ618">
        <v>-160</v>
      </c>
      <c r="AR618">
        <v>-170</v>
      </c>
    </row>
    <row r="619" spans="2:44" x14ac:dyDescent="0.5">
      <c r="H619" t="s">
        <v>779</v>
      </c>
      <c r="I619">
        <f>IF(ABS(I618-E631)&gt;180,IF(ABS(I618-E631)&gt;360,ABS(I618-E631)-360,360-ABS(I618-E631)),ABS(I618-E631))</f>
        <v>180</v>
      </c>
      <c r="J619">
        <f>IF(ABS(J618-E631)&gt;180,IF(ABS(J618-E631)&gt;360,ABS(J618-E631)-360,360-ABS(J618-E631)),ABS(J618-E631))</f>
        <v>170</v>
      </c>
      <c r="K619">
        <f>IF(ABS(K618-E631)&gt;180,IF(ABS(K618-E631)&gt;360,ABS(K618-E631)-360,360-ABS(K618-E631)),ABS(K618-E631))</f>
        <v>160</v>
      </c>
      <c r="L619">
        <f>IF(ABS(L618-E631)&gt;180,IF(ABS(L618-E631)&gt;360,ABS(L618-E631)-360,360-ABS(L618-E631)),ABS(L618-E631))</f>
        <v>150</v>
      </c>
      <c r="M619">
        <f>IF(ABS(M618-E631)&gt;180,IF(ABS(M618-E631)&gt;360,ABS(M618-E631)-360,360-ABS(M618-E631)),ABS(M618-E631))</f>
        <v>140</v>
      </c>
      <c r="N619">
        <f>IF(ABS(N618-E631)&gt;180,IF(ABS(N618-E631)&gt;360,ABS(N618-E631)-360,360-ABS(N618-E631)),ABS(N618-E631))</f>
        <v>130</v>
      </c>
      <c r="O619">
        <f>IF(ABS(O618-E631)&gt;180,IF(ABS(O618-E631)&gt;360,ABS(O618-E631)-360,360-ABS(O618-E631)),ABS(O618-E631))</f>
        <v>120</v>
      </c>
      <c r="P619">
        <f>IF(ABS(P618-E631)&gt;180,IF(ABS(P618-E631)&gt;360,ABS(P618-E631)-360,360-ABS(P618-E631)),ABS(P618-E631))</f>
        <v>110</v>
      </c>
      <c r="Q619">
        <f>IF(ABS(Q618-E631)&gt;180,IF(ABS(Q618-E631)&gt;360,ABS(Q618-E631)-360,360-ABS(Q618-E631)),ABS(Q618-E631))</f>
        <v>100</v>
      </c>
      <c r="R619">
        <f>IF(ABS(R618-E631)&gt;180,IF(ABS(R618-E631)&gt;360,ABS(R618-E631)-360,360-ABS(R618-E631)),ABS(R618-E631))</f>
        <v>90</v>
      </c>
      <c r="S619">
        <f>IF(ABS(S618-E631)&gt;180,IF(ABS(S618-E631)&gt;360,ABS(S618-E631)-360,360-ABS(S618-E631)),ABS(S618-E631))</f>
        <v>80</v>
      </c>
      <c r="T619">
        <f>IF(ABS(T618-E631)&gt;180,IF(ABS(T618-E631)&gt;360,ABS(T618-E631)-360,360-ABS(T618-E631)),ABS(T618-E631))</f>
        <v>70</v>
      </c>
      <c r="U619">
        <f>IF(ABS(U618-E631)&gt;180,IF(ABS(U618-E631)&gt;360,ABS(U618-E631)-360,360-ABS(U618-E631)),ABS(U618-E631))</f>
        <v>60</v>
      </c>
      <c r="V619">
        <f>IF(ABS(V618-E631)&gt;180,IF(ABS(V618-E631)&gt;360,ABS(V618-E631)-360,360-ABS(V618-E631)),ABS(V618-E631))</f>
        <v>50</v>
      </c>
      <c r="W619">
        <f>IF(ABS(W618-E631)&gt;180,IF(ABS(W618-E631)&gt;360,ABS(W618-E631)-360,360-ABS(W618-E631)),ABS(W618-E631))</f>
        <v>40</v>
      </c>
      <c r="X619">
        <f>IF(ABS(X618-E631)&gt;180,IF(ABS(X618-E631)&gt;360,ABS(X618-E631)-360,360-ABS(X618-E631)),ABS(X618-E631))</f>
        <v>30</v>
      </c>
      <c r="Y619">
        <f>IF(ABS(Y618-E631)&gt;180,IF(ABS(Y618-E631)&gt;360,ABS(Y618-E631)-360,360-ABS(Y618-E631)),ABS(Y618-E631))</f>
        <v>20</v>
      </c>
      <c r="Z619">
        <f>IF(ABS(Z618-E631)&gt;180,IF(ABS(Z618-E631)&gt;360,ABS(Z618-E631)-360,360-ABS(Z618-E631)),ABS(Z618-E631))</f>
        <v>10</v>
      </c>
      <c r="AA619">
        <f>IF(ABS(AA618-E631)&gt;180,IF(ABS(AA618-E631)&gt;360,ABS(AA618-E631)-360,360-ABS(AA618-E631)),ABS(AA618-E631))</f>
        <v>0</v>
      </c>
      <c r="AB619">
        <f>IF(ABS(AB618-E631)&gt;180,IF(ABS(AB618-E631)&gt;360,ABS(AB618-E631)-360,360-ABS(AB618-E631)),ABS(AB618-E631))</f>
        <v>10</v>
      </c>
      <c r="AC619">
        <f>IF(ABS(AC618-E631)&gt;180,IF(ABS(AC618-E631)&gt;360,ABS(AC618-E631)-360,360-ABS(AC618-E631)),ABS(AC618-E631))</f>
        <v>20</v>
      </c>
      <c r="AD619">
        <f>IF(ABS(AD618-E631)&gt;180,IF(ABS(AD618-E631)&gt;360,ABS(AD618-E631)-360,360-ABS(AD618-E631)),ABS(AD618-E631))</f>
        <v>30</v>
      </c>
      <c r="AE619">
        <f>IF(ABS(AE618-E631)&gt;180,IF(ABS(AE618-E631)&gt;360,ABS(AE618-E631)-360,360-ABS(AE618-E631)),ABS(AE618-E631))</f>
        <v>40</v>
      </c>
      <c r="AF619">
        <f>IF(ABS(AF618-E631)&gt;180,IF(ABS(AF618-E631)&gt;360,ABS(AF618-E631)-360,360-ABS(AF618-E631)),ABS(AF618-E631))</f>
        <v>50</v>
      </c>
      <c r="AG619">
        <f>IF(ABS(AG618-E631)&gt;180,IF(ABS(AG618-E631)&gt;360,ABS(AG618-E631)-360,360-ABS(AG618-E631)),ABS(AG618-E631))</f>
        <v>60</v>
      </c>
      <c r="AH619">
        <f>IF(ABS(AH618-E631)&gt;180,IF(ABS(AH618-E631)&gt;360,ABS(AH618-E631)-360,360-ABS(AH618-E631)),ABS(AH618-E631))</f>
        <v>70</v>
      </c>
      <c r="AI619">
        <f>IF(ABS(AI618-E631)&gt;180,IF(ABS(AI618-E631)&gt;360,ABS(AI618-E631)-360,360-ABS(AI618-E631)),ABS(AI618-E631))</f>
        <v>80</v>
      </c>
      <c r="AJ619">
        <f>IF(ABS(AJ618-E631)&gt;180,IF(ABS(AJ618-E631)&gt;360,ABS(AJ618-E631)-360,360-ABS(AJ618-E631)),ABS(AJ618-E631))</f>
        <v>90</v>
      </c>
      <c r="AK619">
        <f>IF(ABS(AK618-E631)&gt;180,IF(ABS(AK618-E631)&gt;360,ABS(AK618-E631)-360,360-ABS(AK618-E631)),ABS(AK618-E631))</f>
        <v>100</v>
      </c>
      <c r="AL619">
        <f>IF(ABS(AL618-E631)&gt;180,IF(ABS(AL618-E631)&gt;360,ABS(AL618-E631)-360,360-ABS(AL618-E631)),ABS(AL618-E631))</f>
        <v>110</v>
      </c>
      <c r="AM619">
        <f>IF(ABS(AM618-E631)&gt;180,IF(ABS(AM618-E631)&gt;360,ABS(AM618-E631)-360,360-ABS(AM618-E631)),ABS(AM618-E631))</f>
        <v>120</v>
      </c>
      <c r="AN619">
        <f>IF(ABS(AN618-E631)&gt;180,IF(ABS(AN618-E631)&gt;360,ABS(AN618-E631)-360,360-ABS(AN618-E631)),ABS(AN618-E631))</f>
        <v>130</v>
      </c>
      <c r="AO619">
        <f>IF(ABS(AO618-E631)&gt;180,IF(ABS(AO618-E631)&gt;360,ABS(AO618-E631)-360,360-ABS(AO618-E631)),ABS(AO618-E631))</f>
        <v>140</v>
      </c>
      <c r="AP619">
        <f>IF(ABS(AP618-E631)&gt;180,IF(ABS(AP618-E631)&gt;360,ABS(AP618-E631)-360,360-ABS(AP618-E631)),ABS(AP618-E631))</f>
        <v>150</v>
      </c>
      <c r="AQ619">
        <f>IF(ABS(AQ618-E631)&gt;180,IF(ABS(AQ618-E631)&gt;360,ABS(AQ618-E631)-360,360-ABS(AQ618-E631)),ABS(AQ618-E631))</f>
        <v>160</v>
      </c>
      <c r="AR619">
        <f>IF(ABS(AR618-E631)&gt;180,IF(ABS(AR618-E631)&gt;360,ABS(AR618-E631)-360,360-ABS(AR618-E631)),ABS(AR618-E631))</f>
        <v>170</v>
      </c>
    </row>
    <row r="620" spans="2:44" x14ac:dyDescent="0.5">
      <c r="G620" t="s">
        <v>734</v>
      </c>
    </row>
    <row r="621" spans="2:44" x14ac:dyDescent="0.5">
      <c r="B621" t="s">
        <v>788</v>
      </c>
      <c r="E621">
        <v>250</v>
      </c>
      <c r="G621">
        <v>90</v>
      </c>
      <c r="I621" t="e">
        <f>IF(DEGREES(ACOS(SIN(RADIANS(G621))*SIN(RADIANS(E629))+COS(RADIANS(G621))*COS(RADIANS(E629))*COS(RADIANS(I619))))&gt;90,0,$F$4*$F$5/E628^2*(SIN(RADIANS(G621))*SIN(RADIANS(E629))+COS(RADIANS(G621))*COS(RADIANS(E629))*COS(RADIANS(I619))))</f>
        <v>#DIV/0!</v>
      </c>
      <c r="J621" t="e">
        <f>IF(DEGREES(ACOS(SIN(RADIANS(G621))*SIN(RADIANS(E629))+COS(RADIANS(G621))*COS(RADIANS(E629))*COS(RADIANS(J619))))&gt;90,0,$F$4*$F$5/E628^2*(SIN(RADIANS(G621))*SIN(RADIANS(E629))+COS(RADIANS(G621))*COS(RADIANS(E629))*COS(RADIANS(J619))))</f>
        <v>#DIV/0!</v>
      </c>
      <c r="K621" t="e">
        <f>IF(DEGREES(ACOS(SIN(RADIANS(G621))*SIN(RADIANS(E629))+COS(RADIANS(G621))*COS(RADIANS(E629))*COS(RADIANS(K619))))&gt;90,0,$F$4*$F$5/E628^2*(SIN(RADIANS(G621))*SIN(RADIANS(E629))+COS(RADIANS(G621))*COS(RADIANS(E629))*COS(RADIANS(K619))))</f>
        <v>#DIV/0!</v>
      </c>
      <c r="L621" t="e">
        <f>IF(DEGREES(ACOS(SIN(RADIANS(G621))*SIN(RADIANS(E629))+COS(RADIANS(G621))*COS(RADIANS(E629))*COS(RADIANS(L619))))&gt;90,0,$F$4*$F$5/E628^2*(SIN(RADIANS(G621))*SIN(RADIANS(E629))+COS(RADIANS(G621))*COS(RADIANS(E629))*COS(RADIANS(L619))))</f>
        <v>#DIV/0!</v>
      </c>
      <c r="M621" t="e">
        <f>IF(DEGREES(ACOS(SIN(RADIANS(G621))*SIN(RADIANS(E629))+COS(RADIANS(G621))*COS(RADIANS(E629))*COS(RADIANS(M619))))&gt;90,0,$F$4*$F$5/E628^2*(SIN(RADIANS(G621))*SIN(RADIANS(E629))+COS(RADIANS(G621))*COS(RADIANS(E629))*COS(RADIANS(M619))))</f>
        <v>#DIV/0!</v>
      </c>
      <c r="N621" t="e">
        <f>IF(DEGREES(ACOS(SIN(RADIANS(G621))*SIN(RADIANS(E629))+COS(RADIANS(G621))*COS(RADIANS(E629))*COS(RADIANS(N619))))&gt;90,0,$F$4*$F$5/E628^2*(SIN(RADIANS(G621))*SIN(RADIANS(E629))+COS(RADIANS(G621))*COS(RADIANS(E629))*COS(RADIANS(N619))))</f>
        <v>#DIV/0!</v>
      </c>
      <c r="O621" t="e">
        <f>IF(DEGREES(ACOS(SIN(RADIANS(G621))*SIN(RADIANS(E629))+COS(RADIANS(G621))*COS(RADIANS(E629))*COS(RADIANS(O619))))&gt;90,0,$F$4*$F$5/E628^2*(SIN(RADIANS(G621))*SIN(RADIANS(E629))+COS(RADIANS(G621))*COS(RADIANS(E629))*COS(RADIANS(O619))))</f>
        <v>#DIV/0!</v>
      </c>
      <c r="P621" t="e">
        <f>IF(DEGREES(ACOS(SIN(RADIANS(G621))*SIN(RADIANS(E629))+COS(RADIANS(G621))*COS(RADIANS(E629))*COS(RADIANS(P619))))&gt;90,0,$F$4*$F$5/E628^2*(SIN(RADIANS(G621))*SIN(RADIANS(E629))+COS(RADIANS(G621))*COS(RADIANS(E629))*COS(RADIANS(P619))))</f>
        <v>#DIV/0!</v>
      </c>
      <c r="Q621" t="e">
        <f>IF(DEGREES(ACOS(SIN(RADIANS(G621))*SIN(RADIANS(E629))+COS(RADIANS(G621))*COS(RADIANS(E629))*COS(RADIANS(Q619))))&gt;90,0,$F$4*$F$5/E628^2*(SIN(RADIANS(G621))*SIN(RADIANS(E629))+COS(RADIANS(G621))*COS(RADIANS(E629))*COS(RADIANS(Q619))))</f>
        <v>#DIV/0!</v>
      </c>
      <c r="R621" t="e">
        <f>IF(DEGREES(ACOS(SIN(RADIANS(G621))*SIN(RADIANS(E629))+COS(RADIANS(G621))*COS(RADIANS(E629))*COS(RADIANS(R619))))&gt;90,0,$F$4*$F$5/E628^2*(SIN(RADIANS(G621))*SIN(RADIANS(E629))+COS(RADIANS(G621))*COS(RADIANS(E629))*COS(RADIANS(R619))))</f>
        <v>#DIV/0!</v>
      </c>
      <c r="S621" t="e">
        <f>IF(DEGREES(ACOS(SIN(RADIANS(G621))*SIN(RADIANS(E629))+COS(RADIANS(G621))*COS(RADIANS(E629))*COS(RADIANS(S619))))&gt;90,0,$F$4*$F$5/E628^2*(SIN(RADIANS(G621))*SIN(RADIANS(E629))+COS(RADIANS(G621))*COS(RADIANS(E629))*COS(RADIANS(S619))))</f>
        <v>#DIV/0!</v>
      </c>
      <c r="T621" t="e">
        <f>IF(DEGREES(ACOS(SIN(RADIANS(G621))*SIN(RADIANS(E629))+COS(RADIANS(G621))*COS(RADIANS(E629))*COS(RADIANS(T619))))&gt;90,0,$F$4*$F$5/E628^2*(SIN(RADIANS(G621))*SIN(RADIANS(E629))+COS(RADIANS(G621))*COS(RADIANS(E629))*COS(RADIANS(T619))))</f>
        <v>#DIV/0!</v>
      </c>
      <c r="U621" t="e">
        <f>IF(DEGREES(ACOS(SIN(RADIANS(G621))*SIN(RADIANS(E629))+COS(RADIANS(G621))*COS(RADIANS(E629))*COS(RADIANS(U619))))&gt;90,0,$F$4*$F$5/E628^2*(SIN(RADIANS(G621))*SIN(RADIANS(E629))+COS(RADIANS(G621))*COS(RADIANS(E629))*COS(RADIANS(U619))))</f>
        <v>#DIV/0!</v>
      </c>
      <c r="V621" t="e">
        <f>IF(DEGREES(ACOS(SIN(RADIANS(G621))*SIN(RADIANS(E629))+COS(RADIANS(G621))*COS(RADIANS(E629))*COS(RADIANS(V619))))&gt;90,0,$F$4*$F$5/E628^2*(SIN(RADIANS(G621))*SIN(RADIANS(E629))+COS(RADIANS(G621))*COS(RADIANS(E629))*COS(RADIANS(V619))))</f>
        <v>#DIV/0!</v>
      </c>
      <c r="W621" t="e">
        <f>IF(DEGREES(ACOS(SIN(RADIANS(G621))*SIN(RADIANS(E629))+COS(RADIANS(G621))*COS(RADIANS(E629))*COS(RADIANS(W619))))&gt;90,0,$F$4*$F$5/E628^2*(SIN(RADIANS(G621))*SIN(RADIANS(E629))+COS(RADIANS(G621))*COS(RADIANS(E629))*COS(RADIANS(W619))))</f>
        <v>#DIV/0!</v>
      </c>
      <c r="X621" t="e">
        <f>IF(DEGREES(ACOS(SIN(RADIANS(G621))*SIN(RADIANS(E629))+COS(RADIANS(G621))*COS(RADIANS(E629))*COS(RADIANS(X619))))&gt;90,0,$F$4*$F$5/E628^2*(SIN(RADIANS(G621))*SIN(RADIANS(E629))+COS(RADIANS(G621))*COS(RADIANS(E629))*COS(RADIANS(X619))))</f>
        <v>#DIV/0!</v>
      </c>
      <c r="Y621" t="e">
        <f>IF(DEGREES(ACOS(SIN(RADIANS(G621))*SIN(RADIANS(E629))+COS(RADIANS(G621))*COS(RADIANS(E629))*COS(RADIANS(Y619))))&gt;90,0,$F$4*$F$5/E628^2*(SIN(RADIANS(G621))*SIN(RADIANS(E629))+COS(RADIANS(G621))*COS(RADIANS(E629))*COS(RADIANS(Y619))))</f>
        <v>#DIV/0!</v>
      </c>
      <c r="Z621" t="e">
        <f>IF(DEGREES(ACOS(SIN(RADIANS(G621))*SIN(RADIANS(E629))+COS(RADIANS(G621))*COS(RADIANS(E629))*COS(RADIANS(Z619))))&gt;90,0,$F$4*$F$5/E628^2*(SIN(RADIANS(G621))*SIN(RADIANS(E629))+COS(RADIANS(G621))*COS(RADIANS(E629))*COS(RADIANS(Z619))))</f>
        <v>#DIV/0!</v>
      </c>
      <c r="AA621" t="e">
        <f>IF(DEGREES(ACOS(SIN(RADIANS(G621))*SIN(RADIANS(E629))+COS(RADIANS(G621))*COS(RADIANS(E629))*COS(RADIANS(AA619))))&gt;90,0,$F$4*$F$5/E628^2*(SIN(RADIANS(G621))*SIN(RADIANS(E629))+COS(RADIANS(G621))*COS(RADIANS(E629))*COS(RADIANS(AA619))))</f>
        <v>#DIV/0!</v>
      </c>
      <c r="AB621" t="e">
        <f>IF(DEGREES(ACOS(SIN(RADIANS(G621))*SIN(RADIANS(E629))+COS(RADIANS(G621))*COS(RADIANS(E629))*COS(RADIANS(AB619))))&gt;90,0,$F$4*$F$5/E628^2*(SIN(RADIANS(G621))*SIN(RADIANS(E629))+COS(RADIANS(G621))*COS(RADIANS(E629))*COS(RADIANS(AB619))))</f>
        <v>#DIV/0!</v>
      </c>
      <c r="AC621" t="e">
        <f>IF(DEGREES(ACOS(SIN(RADIANS(G621))*SIN(RADIANS(E629))+COS(RADIANS(G621))*COS(RADIANS(E629))*COS(RADIANS(AC619))))&gt;90,0,$F$4*$F$5/E628^2*(SIN(RADIANS(G621))*SIN(RADIANS(E629))+COS(RADIANS(G621))*COS(RADIANS(E629))*COS(RADIANS(AC619))))</f>
        <v>#DIV/0!</v>
      </c>
      <c r="AD621" t="e">
        <f>IF(DEGREES(ACOS(SIN(RADIANS(G621))*SIN(RADIANS(E629))+COS(RADIANS(G621))*COS(RADIANS(E629))*COS(RADIANS(AD619))))&gt;90,0,$F$4*$F$5/E628^2*(SIN(RADIANS(G621))*SIN(RADIANS(E629))+COS(RADIANS(G621))*COS(RADIANS(E629))*COS(RADIANS(AD619))))</f>
        <v>#DIV/0!</v>
      </c>
      <c r="AE621" t="e">
        <f>IF(DEGREES(ACOS(SIN(RADIANS(G621))*SIN(RADIANS(E629))+COS(RADIANS(G621))*COS(RADIANS(E629))*COS(RADIANS(AE619))))&gt;90,0,$F$4*$F$5/E628^2*(SIN(RADIANS(G621))*SIN(RADIANS(E629))+COS(RADIANS(G621))*COS(RADIANS(E629))*COS(RADIANS(AE619))))</f>
        <v>#DIV/0!</v>
      </c>
      <c r="AF621" t="e">
        <f>IF(DEGREES(ACOS(SIN(RADIANS(G621))*SIN(RADIANS(E629))+COS(RADIANS(G621))*COS(RADIANS(E629))*COS(RADIANS(AF619))))&gt;90,0,$F$4*$F$5/E628^2*(SIN(RADIANS(G621))*SIN(RADIANS(E629))+COS(RADIANS(G621))*COS(RADIANS(E629))*COS(RADIANS(AF619))))</f>
        <v>#DIV/0!</v>
      </c>
      <c r="AG621" t="e">
        <f>IF(DEGREES(ACOS(SIN(RADIANS(G621))*SIN(RADIANS(E629))+COS(RADIANS(G621))*COS(RADIANS(E629))*COS(RADIANS(AG619))))&gt;90,0,$F$4*$F$5/E628^2*(SIN(RADIANS(G621))*SIN(RADIANS(E629))+COS(RADIANS(G621))*COS(RADIANS(E629))*COS(RADIANS(AG619))))</f>
        <v>#DIV/0!</v>
      </c>
      <c r="AH621" t="e">
        <f>IF(DEGREES(ACOS(SIN(RADIANS(G621))*SIN(RADIANS(E629))+COS(RADIANS(G621))*COS(RADIANS(E629))*COS(RADIANS(AH619))))&gt;90,0,$F$4*$F$5/E628^2*(SIN(RADIANS(G621))*SIN(RADIANS(E629))+COS(RADIANS(G621))*COS(RADIANS(E629))*COS(RADIANS(AH619))))</f>
        <v>#DIV/0!</v>
      </c>
      <c r="AI621" t="e">
        <f>IF(DEGREES(ACOS(SIN(RADIANS(G621))*SIN(RADIANS(E629))+COS(RADIANS(G621))*COS(RADIANS(E629))*COS(RADIANS(AI619))))&gt;90,0,$F$4*$F$5/E628^2*(SIN(RADIANS(G621))*SIN(RADIANS(E629))+COS(RADIANS(G621))*COS(RADIANS(E629))*COS(RADIANS(AI619))))</f>
        <v>#DIV/0!</v>
      </c>
      <c r="AJ621" t="e">
        <f>IF(DEGREES(ACOS(SIN(RADIANS(G621))*SIN(RADIANS(E629))+COS(RADIANS(G621))*COS(RADIANS(E629))*COS(RADIANS(AJ619))))&gt;90,0,$F$4*$F$5/E628^2*(SIN(RADIANS(G621))*SIN(RADIANS(E629))+COS(RADIANS(G621))*COS(RADIANS(E629))*COS(RADIANS(AJ619))))</f>
        <v>#DIV/0!</v>
      </c>
      <c r="AK621" t="e">
        <f>IF(DEGREES(ACOS(SIN(RADIANS(G621))*SIN(RADIANS(E629))+COS(RADIANS(G621))*COS(RADIANS(E629))*COS(RADIANS(AK619))))&gt;90,0,$F$4*$F$5/E628^2*(SIN(RADIANS(G621))*SIN(RADIANS(E629))+COS(RADIANS(G621))*COS(RADIANS(E629))*COS(RADIANS(AK619))))</f>
        <v>#DIV/0!</v>
      </c>
      <c r="AL621" t="e">
        <f>IF(DEGREES(ACOS(SIN(RADIANS(G621))*SIN(RADIANS(E629))+COS(RADIANS(G621))*COS(RADIANS(E629))*COS(RADIANS(AL619))))&gt;90,0,$F$4*$F$5/E628^2*(SIN(RADIANS(G621))*SIN(RADIANS(E629))+COS(RADIANS(G621))*COS(RADIANS(E629))*COS(RADIANS(AL619))))</f>
        <v>#DIV/0!</v>
      </c>
      <c r="AM621" t="e">
        <f>IF(DEGREES(ACOS(SIN(RADIANS(G621))*SIN(RADIANS(E629))+COS(RADIANS(G621))*COS(RADIANS(E629))*COS(RADIANS(AM619))))&gt;90,0,$F$4*$F$5/E628^2*(SIN(RADIANS(G621))*SIN(RADIANS(E629))+COS(RADIANS(G621))*COS(RADIANS(E629))*COS(RADIANS(AM619))))</f>
        <v>#DIV/0!</v>
      </c>
      <c r="AN621" t="e">
        <f>IF(DEGREES(ACOS(SIN(RADIANS(G621))*SIN(RADIANS(E629))+COS(RADIANS(G621))*COS(RADIANS(E629))*COS(RADIANS(AN619))))&gt;90,0,$F$4*$F$5/E628^2*(SIN(RADIANS(G621))*SIN(RADIANS(E629))+COS(RADIANS(G621))*COS(RADIANS(E629))*COS(RADIANS(AN619))))</f>
        <v>#DIV/0!</v>
      </c>
      <c r="AO621" t="e">
        <f>IF(DEGREES(ACOS(SIN(RADIANS(G621))*SIN(RADIANS(E629))+COS(RADIANS(G621))*COS(RADIANS(E629))*COS(RADIANS(AO619))))&gt;90,0,$F$4*$F$5/E628^2*(SIN(RADIANS(G621))*SIN(RADIANS(E629))+COS(RADIANS(G621))*COS(RADIANS(E629))*COS(RADIANS(AO619))))</f>
        <v>#DIV/0!</v>
      </c>
      <c r="AP621" t="e">
        <f>IF(DEGREES(ACOS(SIN(RADIANS(G621))*SIN(RADIANS(E629))+COS(RADIANS(G621))*COS(RADIANS(E629))*COS(RADIANS(AP619))))&gt;90,0,$F$4*$F$5/E628^2*(SIN(RADIANS(G621))*SIN(RADIANS(E629))+COS(RADIANS(G621))*COS(RADIANS(E629))*COS(RADIANS(AP619))))</f>
        <v>#DIV/0!</v>
      </c>
      <c r="AQ621" t="e">
        <f>IF(DEGREES(ACOS(SIN(RADIANS(G621))*SIN(RADIANS(E629))+COS(RADIANS(G621))*COS(RADIANS(E629))*COS(RADIANS(AQ619))))&gt;90,0,$F$4*$F$5/E628^2*(SIN(RADIANS(G621))*SIN(RADIANS(E629))+COS(RADIANS(G621))*COS(RADIANS(E629))*COS(RADIANS(AQ619))))</f>
        <v>#DIV/0!</v>
      </c>
      <c r="AR621" t="e">
        <f>IF(DEGREES(ACOS(SIN(RADIANS(G621))*SIN(RADIANS(E629))+COS(RADIANS(G621))*COS(RADIANS(E629))*COS(RADIANS(AR619))))&gt;90,0,$F$4*$F$5/E628^2*(SIN(RADIANS(G621))*SIN(RADIANS(E629))+COS(RADIANS(G621))*COS(RADIANS(E629))*COS(RADIANS(AR619))))</f>
        <v>#DIV/0!</v>
      </c>
    </row>
    <row r="622" spans="2:44" x14ac:dyDescent="0.5">
      <c r="B622" t="s">
        <v>726</v>
      </c>
      <c r="E622" cm="1">
        <f t="array" ref="E622">INDEX($D$1751:$AM$1751,0,MATCH(E621-IF(E621&lt;360,0,360),$D$1700:$AM$1700,0))+IF(E621&gt;350,360,0)</f>
        <v>250</v>
      </c>
      <c r="G622">
        <v>80</v>
      </c>
      <c r="I622">
        <f>IF(DEGREES(ACOS(SIN(RADIANS(G622))*SIN(RADIANS(E629))+COS(RADIANS(G622))*COS(RADIANS(E629))*COS(RADIANS(I619))))&gt;90,0,$F$4*$F$5/E628^2*(SIN(RADIANS(G622))*SIN(RADIANS(E629))+COS(RADIANS(G622))*COS(RADIANS(E629))*COS(RADIANS(I619))))</f>
        <v>0</v>
      </c>
      <c r="J622">
        <f>IF(DEGREES(ACOS(SIN(RADIANS(G622))*SIN(RADIANS(E629))+COS(RADIANS(G622))*COS(RADIANS(E629))*COS(RADIANS(J619))))&gt;90,0,$F$4*$F$5/E628^2*(SIN(RADIANS(G622))*SIN(RADIANS(E629))+COS(RADIANS(G622))*COS(RADIANS(E629))*COS(RADIANS(J619))))</f>
        <v>0</v>
      </c>
      <c r="K622">
        <f>IF(DEGREES(ACOS(SIN(RADIANS(G622))*SIN(RADIANS(E629))+COS(RADIANS(G622))*COS(RADIANS(E629))*COS(RADIANS(K619))))&gt;90,0,$F$4*$F$5/E628^2*(SIN(RADIANS(G622))*SIN(RADIANS(E629))+COS(RADIANS(G622))*COS(RADIANS(E629))*COS(RADIANS(K619))))</f>
        <v>0</v>
      </c>
      <c r="L622">
        <f>IF(DEGREES(ACOS(SIN(RADIANS(G622))*SIN(RADIANS(E629))+COS(RADIANS(G622))*COS(RADIANS(E629))*COS(RADIANS(L619))))&gt;90,0,$F$4*$F$5/E628^2*(SIN(RADIANS(G622))*SIN(RADIANS(E629))+COS(RADIANS(G622))*COS(RADIANS(E629))*COS(RADIANS(L619))))</f>
        <v>0</v>
      </c>
      <c r="M622">
        <f>IF(DEGREES(ACOS(SIN(RADIANS(G622))*SIN(RADIANS(E629))+COS(RADIANS(G622))*COS(RADIANS(E629))*COS(RADIANS(M619))))&gt;90,0,$F$4*$F$5/E628^2*(SIN(RADIANS(G622))*SIN(RADIANS(E629))+COS(RADIANS(G622))*COS(RADIANS(E629))*COS(RADIANS(M619))))</f>
        <v>0</v>
      </c>
      <c r="N622">
        <f>IF(DEGREES(ACOS(SIN(RADIANS(G622))*SIN(RADIANS(E629))+COS(RADIANS(G622))*COS(RADIANS(E629))*COS(RADIANS(N619))))&gt;90,0,$F$4*$F$5/E628^2*(SIN(RADIANS(G622))*SIN(RADIANS(E629))+COS(RADIANS(G622))*COS(RADIANS(E629))*COS(RADIANS(N619))))</f>
        <v>0</v>
      </c>
      <c r="O622">
        <f>IF(DEGREES(ACOS(SIN(RADIANS(G622))*SIN(RADIANS(E629))+COS(RADIANS(G622))*COS(RADIANS(E629))*COS(RADIANS(O619))))&gt;90,0,$F$4*$F$5/E628^2*(SIN(RADIANS(G622))*SIN(RADIANS(E629))+COS(RADIANS(G622))*COS(RADIANS(E629))*COS(RADIANS(O619))))</f>
        <v>0</v>
      </c>
      <c r="P622">
        <f>IF(DEGREES(ACOS(SIN(RADIANS(G622))*SIN(RADIANS(E629))+COS(RADIANS(G622))*COS(RADIANS(E629))*COS(RADIANS(P619))))&gt;90,0,$F$4*$F$5/E628^2*(SIN(RADIANS(G622))*SIN(RADIANS(E629))+COS(RADIANS(G622))*COS(RADIANS(E629))*COS(RADIANS(P619))))</f>
        <v>0</v>
      </c>
      <c r="Q622">
        <f>IF(DEGREES(ACOS(SIN(RADIANS(G622))*SIN(RADIANS(E629))+COS(RADIANS(G622))*COS(RADIANS(E629))*COS(RADIANS(Q619))))&gt;90,0,$F$4*$F$5/E628^2*(SIN(RADIANS(G622))*SIN(RADIANS(E629))+COS(RADIANS(G622))*COS(RADIANS(E629))*COS(RADIANS(Q619))))</f>
        <v>0</v>
      </c>
      <c r="R622" t="e">
        <f>IF(DEGREES(ACOS(SIN(RADIANS(G622))*SIN(RADIANS(E629))+COS(RADIANS(G622))*COS(RADIANS(E629))*COS(RADIANS(R619))))&gt;90,0,$F$4*$F$5/E628^2*(SIN(RADIANS(G622))*SIN(RADIANS(E629))+COS(RADIANS(G622))*COS(RADIANS(E629))*COS(RADIANS(R619))))</f>
        <v>#DIV/0!</v>
      </c>
      <c r="S622" t="e">
        <f>IF(DEGREES(ACOS(SIN(RADIANS(G622))*SIN(RADIANS(E629))+COS(RADIANS(G622))*COS(RADIANS(E629))*COS(RADIANS(S619))))&gt;90,0,$F$4*$F$5/E628^2*(SIN(RADIANS(G622))*SIN(RADIANS(E629))+COS(RADIANS(G622))*COS(RADIANS(E629))*COS(RADIANS(S619))))</f>
        <v>#DIV/0!</v>
      </c>
      <c r="T622" t="e">
        <f>IF(DEGREES(ACOS(SIN(RADIANS(G622))*SIN(RADIANS(E629))+COS(RADIANS(G622))*COS(RADIANS(E629))*COS(RADIANS(T619))))&gt;90,0,$F$4*$F$5/E628^2*(SIN(RADIANS(G622))*SIN(RADIANS(E629))+COS(RADIANS(G622))*COS(RADIANS(E629))*COS(RADIANS(T619))))</f>
        <v>#DIV/0!</v>
      </c>
      <c r="U622" t="e">
        <f>IF(DEGREES(ACOS(SIN(RADIANS(G622))*SIN(RADIANS(E629))+COS(RADIANS(G622))*COS(RADIANS(E629))*COS(RADIANS(U619))))&gt;90,0,$F$4*$F$5/E628^2*(SIN(RADIANS(G622))*SIN(RADIANS(E629))+COS(RADIANS(G622))*COS(RADIANS(E629))*COS(RADIANS(U619))))</f>
        <v>#DIV/0!</v>
      </c>
      <c r="V622" t="e">
        <f>IF(DEGREES(ACOS(SIN(RADIANS(G622))*SIN(RADIANS(E629))+COS(RADIANS(G622))*COS(RADIANS(E629))*COS(RADIANS(V619))))&gt;90,0,$F$4*$F$5/E628^2*(SIN(RADIANS(G622))*SIN(RADIANS(E629))+COS(RADIANS(G622))*COS(RADIANS(E629))*COS(RADIANS(V619))))</f>
        <v>#DIV/0!</v>
      </c>
      <c r="W622" t="e">
        <f>IF(DEGREES(ACOS(SIN(RADIANS(G622))*SIN(RADIANS(E629))+COS(RADIANS(G622))*COS(RADIANS(E629))*COS(RADIANS(W619))))&gt;90,0,$F$4*$F$5/E628^2*(SIN(RADIANS(G622))*SIN(RADIANS(E629))+COS(RADIANS(G622))*COS(RADIANS(E629))*COS(RADIANS(W619))))</f>
        <v>#DIV/0!</v>
      </c>
      <c r="X622" t="e">
        <f>IF(DEGREES(ACOS(SIN(RADIANS(G622))*SIN(RADIANS(E629))+COS(RADIANS(G622))*COS(RADIANS(E629))*COS(RADIANS(X619))))&gt;90,0,$F$4*$F$5/E628^2*(SIN(RADIANS(G622))*SIN(RADIANS(E629))+COS(RADIANS(G622))*COS(RADIANS(E629))*COS(RADIANS(X619))))</f>
        <v>#DIV/0!</v>
      </c>
      <c r="Y622" t="e">
        <f>IF(DEGREES(ACOS(SIN(RADIANS(G622))*SIN(RADIANS(E629))+COS(RADIANS(G622))*COS(RADIANS(E629))*COS(RADIANS(Y619))))&gt;90,0,$F$4*$F$5/E628^2*(SIN(RADIANS(G622))*SIN(RADIANS(E629))+COS(RADIANS(G622))*COS(RADIANS(E629))*COS(RADIANS(Y619))))</f>
        <v>#DIV/0!</v>
      </c>
      <c r="Z622" t="e">
        <f>IF(DEGREES(ACOS(SIN(RADIANS(G622))*SIN(RADIANS(E629))+COS(RADIANS(G622))*COS(RADIANS(E629))*COS(RADIANS(Z619))))&gt;90,0,$F$4*$F$5/E628^2*(SIN(RADIANS(G622))*SIN(RADIANS(E629))+COS(RADIANS(G622))*COS(RADIANS(E629))*COS(RADIANS(Z619))))</f>
        <v>#DIV/0!</v>
      </c>
      <c r="AA622" t="e">
        <f>IF(DEGREES(ACOS(SIN(RADIANS(G622))*SIN(RADIANS(E629))+COS(RADIANS(G622))*COS(RADIANS(E629))*COS(RADIANS(AA619))))&gt;90,0,$F$4*$F$5/E628^2*(SIN(RADIANS(G622))*SIN(RADIANS(E629))+COS(RADIANS(G622))*COS(RADIANS(E629))*COS(RADIANS(AA619))))</f>
        <v>#DIV/0!</v>
      </c>
      <c r="AB622" t="e">
        <f>IF(DEGREES(ACOS(SIN(RADIANS(G622))*SIN(RADIANS(E629))+COS(RADIANS(G622))*COS(RADIANS(E629))*COS(RADIANS(AB619))))&gt;90,0,$F$4*$F$5/E628^2*(SIN(RADIANS(G622))*SIN(RADIANS(E629))+COS(RADIANS(G622))*COS(RADIANS(E629))*COS(RADIANS(AB619))))</f>
        <v>#DIV/0!</v>
      </c>
      <c r="AC622" t="e">
        <f>IF(DEGREES(ACOS(SIN(RADIANS(G622))*SIN(RADIANS(E629))+COS(RADIANS(G622))*COS(RADIANS(E629))*COS(RADIANS(AC619))))&gt;90,0,$F$4*$F$5/E628^2*(SIN(RADIANS(G622))*SIN(RADIANS(E629))+COS(RADIANS(G622))*COS(RADIANS(E629))*COS(RADIANS(AC619))))</f>
        <v>#DIV/0!</v>
      </c>
      <c r="AD622" t="e">
        <f>IF(DEGREES(ACOS(SIN(RADIANS(G622))*SIN(RADIANS(E629))+COS(RADIANS(G622))*COS(RADIANS(E629))*COS(RADIANS(AD619))))&gt;90,0,$F$4*$F$5/E628^2*(SIN(RADIANS(G622))*SIN(RADIANS(E629))+COS(RADIANS(G622))*COS(RADIANS(E629))*COS(RADIANS(AD619))))</f>
        <v>#DIV/0!</v>
      </c>
      <c r="AE622" t="e">
        <f>IF(DEGREES(ACOS(SIN(RADIANS(G622))*SIN(RADIANS(E629))+COS(RADIANS(G622))*COS(RADIANS(E629))*COS(RADIANS(AE619))))&gt;90,0,$F$4*$F$5/E628^2*(SIN(RADIANS(G622))*SIN(RADIANS(E629))+COS(RADIANS(G622))*COS(RADIANS(E629))*COS(RADIANS(AE619))))</f>
        <v>#DIV/0!</v>
      </c>
      <c r="AF622" t="e">
        <f>IF(DEGREES(ACOS(SIN(RADIANS(G622))*SIN(RADIANS(E629))+COS(RADIANS(G622))*COS(RADIANS(E629))*COS(RADIANS(AF619))))&gt;90,0,$F$4*$F$5/E628^2*(SIN(RADIANS(G622))*SIN(RADIANS(E629))+COS(RADIANS(G622))*COS(RADIANS(E629))*COS(RADIANS(AF619))))</f>
        <v>#DIV/0!</v>
      </c>
      <c r="AG622" t="e">
        <f>IF(DEGREES(ACOS(SIN(RADIANS(G622))*SIN(RADIANS(E629))+COS(RADIANS(G622))*COS(RADIANS(E629))*COS(RADIANS(AG619))))&gt;90,0,$F$4*$F$5/E628^2*(SIN(RADIANS(G622))*SIN(RADIANS(E629))+COS(RADIANS(G622))*COS(RADIANS(E629))*COS(RADIANS(AG619))))</f>
        <v>#DIV/0!</v>
      </c>
      <c r="AH622" t="e">
        <f>IF(DEGREES(ACOS(SIN(RADIANS(G622))*SIN(RADIANS(E629))+COS(RADIANS(G622))*COS(RADIANS(E629))*COS(RADIANS(AH619))))&gt;90,0,$F$4*$F$5/E628^2*(SIN(RADIANS(G622))*SIN(RADIANS(E629))+COS(RADIANS(G622))*COS(RADIANS(E629))*COS(RADIANS(AH619))))</f>
        <v>#DIV/0!</v>
      </c>
      <c r="AI622" t="e">
        <f>IF(DEGREES(ACOS(SIN(RADIANS(G622))*SIN(RADIANS(E629))+COS(RADIANS(G622))*COS(RADIANS(E629))*COS(RADIANS(AI619))))&gt;90,0,$F$4*$F$5/E628^2*(SIN(RADIANS(G622))*SIN(RADIANS(E629))+COS(RADIANS(G622))*COS(RADIANS(E629))*COS(RADIANS(AI619))))</f>
        <v>#DIV/0!</v>
      </c>
      <c r="AJ622" t="e">
        <f>IF(DEGREES(ACOS(SIN(RADIANS(G622))*SIN(RADIANS(E629))+COS(RADIANS(G622))*COS(RADIANS(E629))*COS(RADIANS(AJ619))))&gt;90,0,$F$4*$F$5/E628^2*(SIN(RADIANS(G622))*SIN(RADIANS(E629))+COS(RADIANS(G622))*COS(RADIANS(E629))*COS(RADIANS(AJ619))))</f>
        <v>#DIV/0!</v>
      </c>
      <c r="AK622">
        <f>IF(DEGREES(ACOS(SIN(RADIANS(G622))*SIN(RADIANS(E629))+COS(RADIANS(G622))*COS(RADIANS(E629))*COS(RADIANS(AK619))))&gt;90,0,$F$4*$F$5/E628^2*(SIN(RADIANS(G622))*SIN(RADIANS(E629))+COS(RADIANS(G622))*COS(RADIANS(E629))*COS(RADIANS(AK619))))</f>
        <v>0</v>
      </c>
      <c r="AL622">
        <f>IF(DEGREES(ACOS(SIN(RADIANS(G622))*SIN(RADIANS(E629))+COS(RADIANS(G622))*COS(RADIANS(E629))*COS(RADIANS(AL619))))&gt;90,0,$F$4*$F$5/E628^2*(SIN(RADIANS(G622))*SIN(RADIANS(E629))+COS(RADIANS(G622))*COS(RADIANS(E629))*COS(RADIANS(AL619))))</f>
        <v>0</v>
      </c>
      <c r="AM622">
        <f>IF(DEGREES(ACOS(SIN(RADIANS(G622))*SIN(RADIANS(E629))+COS(RADIANS(G622))*COS(RADIANS(E629))*COS(RADIANS(AM619))))&gt;90,0,$F$4*$F$5/E628^2*(SIN(RADIANS(G622))*SIN(RADIANS(E629))+COS(RADIANS(G622))*COS(RADIANS(E629))*COS(RADIANS(AM619))))</f>
        <v>0</v>
      </c>
      <c r="AN622">
        <f>IF(DEGREES(ACOS(SIN(RADIANS(G622))*SIN(RADIANS(E629))+COS(RADIANS(G622))*COS(RADIANS(E629))*COS(RADIANS(AN619))))&gt;90,0,$F$4*$F$5/E628^2*(SIN(RADIANS(G622))*SIN(RADIANS(E629))+COS(RADIANS(G622))*COS(RADIANS(E629))*COS(RADIANS(AN619))))</f>
        <v>0</v>
      </c>
      <c r="AO622">
        <f>IF(DEGREES(ACOS(SIN(RADIANS(G622))*SIN(RADIANS(E629))+COS(RADIANS(G622))*COS(RADIANS(E629))*COS(RADIANS(AO619))))&gt;90,0,$F$4*$F$5/E628^2*(SIN(RADIANS(G622))*SIN(RADIANS(E629))+COS(RADIANS(G622))*COS(RADIANS(E629))*COS(RADIANS(AO619))))</f>
        <v>0</v>
      </c>
      <c r="AP622">
        <f>IF(DEGREES(ACOS(SIN(RADIANS(G622))*SIN(RADIANS(E629))+COS(RADIANS(G622))*COS(RADIANS(E629))*COS(RADIANS(AP619))))&gt;90,0,$F$4*$F$5/E628^2*(SIN(RADIANS(G622))*SIN(RADIANS(E629))+COS(RADIANS(G622))*COS(RADIANS(E629))*COS(RADIANS(AP619))))</f>
        <v>0</v>
      </c>
      <c r="AQ622">
        <f>IF(DEGREES(ACOS(SIN(RADIANS(G622))*SIN(RADIANS(E629))+COS(RADIANS(G622))*COS(RADIANS(E629))*COS(RADIANS(AQ619))))&gt;90,0,$F$4*$F$5/E628^2*(SIN(RADIANS(G622))*SIN(RADIANS(E629))+COS(RADIANS(G622))*COS(RADIANS(E629))*COS(RADIANS(AQ619))))</f>
        <v>0</v>
      </c>
      <c r="AR622">
        <f>IF(DEGREES(ACOS(SIN(RADIANS(G622))*SIN(RADIANS(E629))+COS(RADIANS(G622))*COS(RADIANS(E629))*COS(RADIANS(AR619))))&gt;90,0,$F$4*$F$5/E628^2*(SIN(RADIANS(G622))*SIN(RADIANS(E629))+COS(RADIANS(G622))*COS(RADIANS(E629))*COS(RADIANS(AR619))))</f>
        <v>0</v>
      </c>
    </row>
    <row r="623" spans="2:44" x14ac:dyDescent="0.5">
      <c r="B623" s="40" t="s">
        <v>781</v>
      </c>
      <c r="E623">
        <f>IF(E622-$F$13&lt;0,E622-$F$13+360,IF(E622-$F$13&gt;360,E622-$F$13-360,E622-$F$13))</f>
        <v>340</v>
      </c>
      <c r="G623">
        <v>70</v>
      </c>
      <c r="I623">
        <f>IF(DEGREES(ACOS(SIN(RADIANS(G623))*SIN(RADIANS(E629))+COS(RADIANS(G623))*COS(RADIANS(E629))*COS(RADIANS(I619))))&gt;90,0,$F$4*$F$5/E628^2*(SIN(RADIANS(G623))*SIN(RADIANS(E629))+COS(RADIANS(G623))*COS(RADIANS(E629))*COS(RADIANS(I619))))</f>
        <v>0</v>
      </c>
      <c r="J623">
        <f>IF(DEGREES(ACOS(SIN(RADIANS(G623))*SIN(RADIANS(E629))+COS(RADIANS(G623))*COS(RADIANS(E629))*COS(RADIANS(J619))))&gt;90,0,$F$4*$F$5/E628^2*(SIN(RADIANS(G623))*SIN(RADIANS(E629))+COS(RADIANS(G623))*COS(RADIANS(E629))*COS(RADIANS(J619))))</f>
        <v>0</v>
      </c>
      <c r="K623">
        <f>IF(DEGREES(ACOS(SIN(RADIANS(G623))*SIN(RADIANS(E629))+COS(RADIANS(G623))*COS(RADIANS(E629))*COS(RADIANS(K619))))&gt;90,0,$F$4*$F$5/E628^2*(SIN(RADIANS(G623))*SIN(RADIANS(E629))+COS(RADIANS(G623))*COS(RADIANS(E629))*COS(RADIANS(K619))))</f>
        <v>0</v>
      </c>
      <c r="L623">
        <f>IF(DEGREES(ACOS(SIN(RADIANS(G623))*SIN(RADIANS(E629))+COS(RADIANS(G623))*COS(RADIANS(E629))*COS(RADIANS(L619))))&gt;90,0,$F$4*$F$5/E628^2*(SIN(RADIANS(G623))*SIN(RADIANS(E629))+COS(RADIANS(G623))*COS(RADIANS(E629))*COS(RADIANS(L619))))</f>
        <v>0</v>
      </c>
      <c r="M623">
        <f>IF(DEGREES(ACOS(SIN(RADIANS(G623))*SIN(RADIANS(E629))+COS(RADIANS(G623))*COS(RADIANS(E629))*COS(RADIANS(M619))))&gt;90,0,$F$4*$F$5/E628^2*(SIN(RADIANS(G623))*SIN(RADIANS(E629))+COS(RADIANS(G623))*COS(RADIANS(E629))*COS(RADIANS(M619))))</f>
        <v>0</v>
      </c>
      <c r="N623">
        <f>IF(DEGREES(ACOS(SIN(RADIANS(G623))*SIN(RADIANS(E629))+COS(RADIANS(G623))*COS(RADIANS(E629))*COS(RADIANS(N619))))&gt;90,0,$F$4*$F$5/E628^2*(SIN(RADIANS(G623))*SIN(RADIANS(E629))+COS(RADIANS(G623))*COS(RADIANS(E629))*COS(RADIANS(N619))))</f>
        <v>0</v>
      </c>
      <c r="O623">
        <f>IF(DEGREES(ACOS(SIN(RADIANS(G623))*SIN(RADIANS(E629))+COS(RADIANS(G623))*COS(RADIANS(E629))*COS(RADIANS(O619))))&gt;90,0,$F$4*$F$5/E628^2*(SIN(RADIANS(G623))*SIN(RADIANS(E629))+COS(RADIANS(G623))*COS(RADIANS(E629))*COS(RADIANS(O619))))</f>
        <v>0</v>
      </c>
      <c r="P623">
        <f>IF(DEGREES(ACOS(SIN(RADIANS(G623))*SIN(RADIANS(E629))+COS(RADIANS(G623))*COS(RADIANS(E629))*COS(RADIANS(P619))))&gt;90,0,$F$4*$F$5/E628^2*(SIN(RADIANS(G623))*SIN(RADIANS(E629))+COS(RADIANS(G623))*COS(RADIANS(E629))*COS(RADIANS(P619))))</f>
        <v>0</v>
      </c>
      <c r="Q623">
        <f>IF(DEGREES(ACOS(SIN(RADIANS(G623))*SIN(RADIANS(E629))+COS(RADIANS(G623))*COS(RADIANS(E629))*COS(RADIANS(Q619))))&gt;90,0,$F$4*$F$5/E628^2*(SIN(RADIANS(G623))*SIN(RADIANS(E629))+COS(RADIANS(G623))*COS(RADIANS(E629))*COS(RADIANS(Q619))))</f>
        <v>0</v>
      </c>
      <c r="R623" t="e">
        <f>IF(DEGREES(ACOS(SIN(RADIANS(G623))*SIN(RADIANS(E629))+COS(RADIANS(G623))*COS(RADIANS(E629))*COS(RADIANS(R619))))&gt;90,0,$F$4*$F$5/E628^2*(SIN(RADIANS(G623))*SIN(RADIANS(E629))+COS(RADIANS(G623))*COS(RADIANS(E629))*COS(RADIANS(R619))))</f>
        <v>#DIV/0!</v>
      </c>
      <c r="S623" t="e">
        <f>IF(DEGREES(ACOS(SIN(RADIANS(G623))*SIN(RADIANS(E629))+COS(RADIANS(G623))*COS(RADIANS(E629))*COS(RADIANS(S619))))&gt;90,0,$F$4*$F$5/E628^2*(SIN(RADIANS(G623))*SIN(RADIANS(E629))+COS(RADIANS(G623))*COS(RADIANS(E629))*COS(RADIANS(S619))))</f>
        <v>#DIV/0!</v>
      </c>
      <c r="T623" t="e">
        <f>IF(DEGREES(ACOS(SIN(RADIANS(G623))*SIN(RADIANS(E629))+COS(RADIANS(G623))*COS(RADIANS(E629))*COS(RADIANS(T619))))&gt;90,0,$F$4*$F$5/E628^2*(SIN(RADIANS(G623))*SIN(RADIANS(E629))+COS(RADIANS(G623))*COS(RADIANS(E629))*COS(RADIANS(T619))))</f>
        <v>#DIV/0!</v>
      </c>
      <c r="U623" t="e">
        <f>IF(DEGREES(ACOS(SIN(RADIANS(G623))*SIN(RADIANS(E629))+COS(RADIANS(G623))*COS(RADIANS(E629))*COS(RADIANS(U619))))&gt;90,0,$F$4*$F$5/E628^2*(SIN(RADIANS(G623))*SIN(RADIANS(E629))+COS(RADIANS(G623))*COS(RADIANS(E629))*COS(RADIANS(U619))))</f>
        <v>#DIV/0!</v>
      </c>
      <c r="V623" t="e">
        <f>IF(DEGREES(ACOS(SIN(RADIANS(G623))*SIN(RADIANS(E629))+COS(RADIANS(G623))*COS(RADIANS(E629))*COS(RADIANS(V619))))&gt;90,0,$F$4*$F$5/E628^2*(SIN(RADIANS(G623))*SIN(RADIANS(E629))+COS(RADIANS(G623))*COS(RADIANS(E629))*COS(RADIANS(V619))))</f>
        <v>#DIV/0!</v>
      </c>
      <c r="W623" t="e">
        <f>IF(DEGREES(ACOS(SIN(RADIANS(G623))*SIN(RADIANS(E629))+COS(RADIANS(G623))*COS(RADIANS(E629))*COS(RADIANS(W619))))&gt;90,0,$F$4*$F$5/E628^2*(SIN(RADIANS(G623))*SIN(RADIANS(E629))+COS(RADIANS(G623))*COS(RADIANS(E629))*COS(RADIANS(W619))))</f>
        <v>#DIV/0!</v>
      </c>
      <c r="X623" t="e">
        <f>IF(DEGREES(ACOS(SIN(RADIANS(G623))*SIN(RADIANS(E629))+COS(RADIANS(G623))*COS(RADIANS(E629))*COS(RADIANS(X619))))&gt;90,0,$F$4*$F$5/E628^2*(SIN(RADIANS(G623))*SIN(RADIANS(E629))+COS(RADIANS(G623))*COS(RADIANS(E629))*COS(RADIANS(X619))))</f>
        <v>#DIV/0!</v>
      </c>
      <c r="Y623" t="e">
        <f>IF(DEGREES(ACOS(SIN(RADIANS(G623))*SIN(RADIANS(E629))+COS(RADIANS(G623))*COS(RADIANS(E629))*COS(RADIANS(Y619))))&gt;90,0,$F$4*$F$5/E628^2*(SIN(RADIANS(G623))*SIN(RADIANS(E629))+COS(RADIANS(G623))*COS(RADIANS(E629))*COS(RADIANS(Y619))))</f>
        <v>#DIV/0!</v>
      </c>
      <c r="Z623" t="e">
        <f>IF(DEGREES(ACOS(SIN(RADIANS(G623))*SIN(RADIANS(E629))+COS(RADIANS(G623))*COS(RADIANS(E629))*COS(RADIANS(Z619))))&gt;90,0,$F$4*$F$5/E628^2*(SIN(RADIANS(G623))*SIN(RADIANS(E629))+COS(RADIANS(G623))*COS(RADIANS(E629))*COS(RADIANS(Z619))))</f>
        <v>#DIV/0!</v>
      </c>
      <c r="AA623" t="e">
        <f>IF(DEGREES(ACOS(SIN(RADIANS(G623))*SIN(RADIANS(E629))+COS(RADIANS(G623))*COS(RADIANS(E629))*COS(RADIANS(AA619))))&gt;90,0,$F$4*$F$5/E628^2*(SIN(RADIANS(G623))*SIN(RADIANS(E629))+COS(RADIANS(G623))*COS(RADIANS(E629))*COS(RADIANS(AA619))))</f>
        <v>#DIV/0!</v>
      </c>
      <c r="AB623" t="e">
        <f>IF(DEGREES(ACOS(SIN(RADIANS(G623))*SIN(RADIANS(E629))+COS(RADIANS(G623))*COS(RADIANS(E629))*COS(RADIANS(AB619))))&gt;90,0,$F$4*$F$5/E628^2*(SIN(RADIANS(G623))*SIN(RADIANS(E629))+COS(RADIANS(G623))*COS(RADIANS(E629))*COS(RADIANS(AB619))))</f>
        <v>#DIV/0!</v>
      </c>
      <c r="AC623" t="e">
        <f>IF(DEGREES(ACOS(SIN(RADIANS(G623))*SIN(RADIANS(E629))+COS(RADIANS(G623))*COS(RADIANS(E629))*COS(RADIANS(AC619))))&gt;90,0,$F$4*$F$5/E628^2*(SIN(RADIANS(G623))*SIN(RADIANS(E629))+COS(RADIANS(G623))*COS(RADIANS(E629))*COS(RADIANS(AC619))))</f>
        <v>#DIV/0!</v>
      </c>
      <c r="AD623" t="e">
        <f>IF(DEGREES(ACOS(SIN(RADIANS(G623))*SIN(RADIANS(E629))+COS(RADIANS(G623))*COS(RADIANS(E629))*COS(RADIANS(AD619))))&gt;90,0,$F$4*$F$5/E628^2*(SIN(RADIANS(G623))*SIN(RADIANS(E629))+COS(RADIANS(G623))*COS(RADIANS(E629))*COS(RADIANS(AD619))))</f>
        <v>#DIV/0!</v>
      </c>
      <c r="AE623" t="e">
        <f>IF(DEGREES(ACOS(SIN(RADIANS(G623))*SIN(RADIANS(E629))+COS(RADIANS(G623))*COS(RADIANS(E629))*COS(RADIANS(AE619))))&gt;90,0,$F$4*$F$5/E628^2*(SIN(RADIANS(G623))*SIN(RADIANS(E629))+COS(RADIANS(G623))*COS(RADIANS(E629))*COS(RADIANS(AE619))))</f>
        <v>#DIV/0!</v>
      </c>
      <c r="AF623" t="e">
        <f>IF(DEGREES(ACOS(SIN(RADIANS(G623))*SIN(RADIANS(E629))+COS(RADIANS(G623))*COS(RADIANS(E629))*COS(RADIANS(AF619))))&gt;90,0,$F$4*$F$5/E628^2*(SIN(RADIANS(G623))*SIN(RADIANS(E629))+COS(RADIANS(G623))*COS(RADIANS(E629))*COS(RADIANS(AF619))))</f>
        <v>#DIV/0!</v>
      </c>
      <c r="AG623" t="e">
        <f>IF(DEGREES(ACOS(SIN(RADIANS(G623))*SIN(RADIANS(E629))+COS(RADIANS(G623))*COS(RADIANS(E629))*COS(RADIANS(AG619))))&gt;90,0,$F$4*$F$5/E628^2*(SIN(RADIANS(G623))*SIN(RADIANS(E629))+COS(RADIANS(G623))*COS(RADIANS(E629))*COS(RADIANS(AG619))))</f>
        <v>#DIV/0!</v>
      </c>
      <c r="AH623" t="e">
        <f>IF(DEGREES(ACOS(SIN(RADIANS(G623))*SIN(RADIANS(E629))+COS(RADIANS(G623))*COS(RADIANS(E629))*COS(RADIANS(AH619))))&gt;90,0,$F$4*$F$5/E628^2*(SIN(RADIANS(G623))*SIN(RADIANS(E629))+COS(RADIANS(G623))*COS(RADIANS(E629))*COS(RADIANS(AH619))))</f>
        <v>#DIV/0!</v>
      </c>
      <c r="AI623" t="e">
        <f>IF(DEGREES(ACOS(SIN(RADIANS(G623))*SIN(RADIANS(E629))+COS(RADIANS(G623))*COS(RADIANS(E629))*COS(RADIANS(AI619))))&gt;90,0,$F$4*$F$5/E628^2*(SIN(RADIANS(G623))*SIN(RADIANS(E629))+COS(RADIANS(G623))*COS(RADIANS(E629))*COS(RADIANS(AI619))))</f>
        <v>#DIV/0!</v>
      </c>
      <c r="AJ623" t="e">
        <f>IF(DEGREES(ACOS(SIN(RADIANS(G623))*SIN(RADIANS(E629))+COS(RADIANS(G623))*COS(RADIANS(E629))*COS(RADIANS(AJ619))))&gt;90,0,$F$4*$F$5/E628^2*(SIN(RADIANS(G623))*SIN(RADIANS(E629))+COS(RADIANS(G623))*COS(RADIANS(E629))*COS(RADIANS(AJ619))))</f>
        <v>#DIV/0!</v>
      </c>
      <c r="AK623">
        <f>IF(DEGREES(ACOS(SIN(RADIANS(G623))*SIN(RADIANS(E629))+COS(RADIANS(G623))*COS(RADIANS(E629))*COS(RADIANS(AK619))))&gt;90,0,$F$4*$F$5/E628^2*(SIN(RADIANS(G623))*SIN(RADIANS(E629))+COS(RADIANS(G623))*COS(RADIANS(E629))*COS(RADIANS(AK619))))</f>
        <v>0</v>
      </c>
      <c r="AL623">
        <f>IF(DEGREES(ACOS(SIN(RADIANS(G623))*SIN(RADIANS(E629))+COS(RADIANS(G623))*COS(RADIANS(E629))*COS(RADIANS(AL619))))&gt;90,0,$F$4*$F$5/E628^2*(SIN(RADIANS(G623))*SIN(RADIANS(E629))+COS(RADIANS(G623))*COS(RADIANS(E629))*COS(RADIANS(AL619))))</f>
        <v>0</v>
      </c>
      <c r="AM623">
        <f>IF(DEGREES(ACOS(SIN(RADIANS(G623))*SIN(RADIANS(E629))+COS(RADIANS(G623))*COS(RADIANS(E629))*COS(RADIANS(AM619))))&gt;90,0,$F$4*$F$5/E628^2*(SIN(RADIANS(G623))*SIN(RADIANS(E629))+COS(RADIANS(G623))*COS(RADIANS(E629))*COS(RADIANS(AM619))))</f>
        <v>0</v>
      </c>
      <c r="AN623">
        <f>IF(DEGREES(ACOS(SIN(RADIANS(G623))*SIN(RADIANS(E629))+COS(RADIANS(G623))*COS(RADIANS(E629))*COS(RADIANS(AN619))))&gt;90,0,$F$4*$F$5/E628^2*(SIN(RADIANS(G623))*SIN(RADIANS(E629))+COS(RADIANS(G623))*COS(RADIANS(E629))*COS(RADIANS(AN619))))</f>
        <v>0</v>
      </c>
      <c r="AO623">
        <f>IF(DEGREES(ACOS(SIN(RADIANS(G623))*SIN(RADIANS(E629))+COS(RADIANS(G623))*COS(RADIANS(E629))*COS(RADIANS(AO619))))&gt;90,0,$F$4*$F$5/E628^2*(SIN(RADIANS(G623))*SIN(RADIANS(E629))+COS(RADIANS(G623))*COS(RADIANS(E629))*COS(RADIANS(AO619))))</f>
        <v>0</v>
      </c>
      <c r="AP623">
        <f>IF(DEGREES(ACOS(SIN(RADIANS(G623))*SIN(RADIANS(E629))+COS(RADIANS(G623))*COS(RADIANS(E629))*COS(RADIANS(AP619))))&gt;90,0,$F$4*$F$5/E628^2*(SIN(RADIANS(G623))*SIN(RADIANS(E629))+COS(RADIANS(G623))*COS(RADIANS(E629))*COS(RADIANS(AP619))))</f>
        <v>0</v>
      </c>
      <c r="AQ623">
        <f>IF(DEGREES(ACOS(SIN(RADIANS(G623))*SIN(RADIANS(E629))+COS(RADIANS(G623))*COS(RADIANS(E629))*COS(RADIANS(AQ619))))&gt;90,0,$F$4*$F$5/E628^2*(SIN(RADIANS(G623))*SIN(RADIANS(E629))+COS(RADIANS(G623))*COS(RADIANS(E629))*COS(RADIANS(AQ619))))</f>
        <v>0</v>
      </c>
      <c r="AR623">
        <f>IF(DEGREES(ACOS(SIN(RADIANS(G623))*SIN(RADIANS(E629))+COS(RADIANS(G623))*COS(RADIANS(E629))*COS(RADIANS(AR619))))&gt;90,0,$F$4*$F$5/E628^2*(SIN(RADIANS(G623))*SIN(RADIANS(E629))+COS(RADIANS(G623))*COS(RADIANS(E629))*COS(RADIANS(AR619))))</f>
        <v>0</v>
      </c>
    </row>
    <row r="624" spans="2:44" x14ac:dyDescent="0.5">
      <c r="B624" s="40" t="s">
        <v>727</v>
      </c>
      <c r="E624">
        <f>IF(E621&lt;360,E621/360,(E621-360)/360)</f>
        <v>0.69444444444444442</v>
      </c>
      <c r="G624">
        <v>60</v>
      </c>
      <c r="I624">
        <f>IF(DEGREES(ACOS(SIN(RADIANS(G624))*SIN(RADIANS(E629))+COS(RADIANS(G624))*COS(RADIANS(E629))*COS(RADIANS(I619))))&gt;90,0,$F$4*$F$5/E628^2*(SIN(RADIANS(G624))*SIN(RADIANS(E629))+COS(RADIANS(G624))*COS(RADIANS(E629))*COS(RADIANS(I619))))</f>
        <v>0</v>
      </c>
      <c r="J624">
        <f>IF(DEGREES(ACOS(SIN(RADIANS(G624))*SIN(RADIANS(E629))+COS(RADIANS(G624))*COS(RADIANS(E629))*COS(RADIANS(J619))))&gt;90,0,$F$4*$F$5/E628^2*(SIN(RADIANS(G624))*SIN(RADIANS(E629))+COS(RADIANS(G624))*COS(RADIANS(E629))*COS(RADIANS(J619))))</f>
        <v>0</v>
      </c>
      <c r="K624">
        <f>IF(DEGREES(ACOS(SIN(RADIANS(G624))*SIN(RADIANS(E629))+COS(RADIANS(G624))*COS(RADIANS(E629))*COS(RADIANS(K619))))&gt;90,0,$F$4*$F$5/E628^2*(SIN(RADIANS(G624))*SIN(RADIANS(E629))+COS(RADIANS(G624))*COS(RADIANS(E629))*COS(RADIANS(K619))))</f>
        <v>0</v>
      </c>
      <c r="L624">
        <f>IF(DEGREES(ACOS(SIN(RADIANS(G624))*SIN(RADIANS(E629))+COS(RADIANS(G624))*COS(RADIANS(E629))*COS(RADIANS(L619))))&gt;90,0,$F$4*$F$5/E628^2*(SIN(RADIANS(G624))*SIN(RADIANS(E629))+COS(RADIANS(G624))*COS(RADIANS(E629))*COS(RADIANS(L619))))</f>
        <v>0</v>
      </c>
      <c r="M624">
        <f>IF(DEGREES(ACOS(SIN(RADIANS(G624))*SIN(RADIANS(E629))+COS(RADIANS(G624))*COS(RADIANS(E629))*COS(RADIANS(M619))))&gt;90,0,$F$4*$F$5/E628^2*(SIN(RADIANS(G624))*SIN(RADIANS(E629))+COS(RADIANS(G624))*COS(RADIANS(E629))*COS(RADIANS(M619))))</f>
        <v>0</v>
      </c>
      <c r="N624">
        <f>IF(DEGREES(ACOS(SIN(RADIANS(G624))*SIN(RADIANS(E629))+COS(RADIANS(G624))*COS(RADIANS(E629))*COS(RADIANS(N619))))&gt;90,0,$F$4*$F$5/E628^2*(SIN(RADIANS(G624))*SIN(RADIANS(E629))+COS(RADIANS(G624))*COS(RADIANS(E629))*COS(RADIANS(N619))))</f>
        <v>0</v>
      </c>
      <c r="O624">
        <f>IF(DEGREES(ACOS(SIN(RADIANS(G624))*SIN(RADIANS(E629))+COS(RADIANS(G624))*COS(RADIANS(E629))*COS(RADIANS(O619))))&gt;90,0,$F$4*$F$5/E628^2*(SIN(RADIANS(G624))*SIN(RADIANS(E629))+COS(RADIANS(G624))*COS(RADIANS(E629))*COS(RADIANS(O619))))</f>
        <v>0</v>
      </c>
      <c r="P624">
        <f>IF(DEGREES(ACOS(SIN(RADIANS(G624))*SIN(RADIANS(E629))+COS(RADIANS(G624))*COS(RADIANS(E629))*COS(RADIANS(P619))))&gt;90,0,$F$4*$F$5/E628^2*(SIN(RADIANS(G624))*SIN(RADIANS(E629))+COS(RADIANS(G624))*COS(RADIANS(E629))*COS(RADIANS(P619))))</f>
        <v>0</v>
      </c>
      <c r="Q624">
        <f>IF(DEGREES(ACOS(SIN(RADIANS(G624))*SIN(RADIANS(E629))+COS(RADIANS(G624))*COS(RADIANS(E629))*COS(RADIANS(Q619))))&gt;90,0,$F$4*$F$5/E628^2*(SIN(RADIANS(G624))*SIN(RADIANS(E629))+COS(RADIANS(G624))*COS(RADIANS(E629))*COS(RADIANS(Q619))))</f>
        <v>0</v>
      </c>
      <c r="R624" t="e">
        <f>IF(DEGREES(ACOS(SIN(RADIANS(G624))*SIN(RADIANS(E629))+COS(RADIANS(G624))*COS(RADIANS(E629))*COS(RADIANS(R619))))&gt;90,0,$F$4*$F$5/E628^2*(SIN(RADIANS(G624))*SIN(RADIANS(E629))+COS(RADIANS(G624))*COS(RADIANS(E629))*COS(RADIANS(R619))))</f>
        <v>#DIV/0!</v>
      </c>
      <c r="S624" t="e">
        <f>IF(DEGREES(ACOS(SIN(RADIANS(G624))*SIN(RADIANS(E629))+COS(RADIANS(G624))*COS(RADIANS(E629))*COS(RADIANS(S619))))&gt;90,0,$F$4*$F$5/E628^2*(SIN(RADIANS(G624))*SIN(RADIANS(E629))+COS(RADIANS(G624))*COS(RADIANS(E629))*COS(RADIANS(S619))))</f>
        <v>#DIV/0!</v>
      </c>
      <c r="T624" t="e">
        <f>IF(DEGREES(ACOS(SIN(RADIANS(G624))*SIN(RADIANS(E629))+COS(RADIANS(G624))*COS(RADIANS(E629))*COS(RADIANS(T619))))&gt;90,0,$F$4*$F$5/E628^2*(SIN(RADIANS(G624))*SIN(RADIANS(E629))+COS(RADIANS(G624))*COS(RADIANS(E629))*COS(RADIANS(T619))))</f>
        <v>#DIV/0!</v>
      </c>
      <c r="U624" t="e">
        <f>IF(DEGREES(ACOS(SIN(RADIANS(G624))*SIN(RADIANS(E629))+COS(RADIANS(G624))*COS(RADIANS(E629))*COS(RADIANS(U619))))&gt;90,0,$F$4*$F$5/E628^2*(SIN(RADIANS(G624))*SIN(RADIANS(E629))+COS(RADIANS(G624))*COS(RADIANS(E629))*COS(RADIANS(U619))))</f>
        <v>#DIV/0!</v>
      </c>
      <c r="V624" t="e">
        <f>IF(DEGREES(ACOS(SIN(RADIANS(G624))*SIN(RADIANS(E629))+COS(RADIANS(G624))*COS(RADIANS(E629))*COS(RADIANS(V619))))&gt;90,0,$F$4*$F$5/E628^2*(SIN(RADIANS(G624))*SIN(RADIANS(E629))+COS(RADIANS(G624))*COS(RADIANS(E629))*COS(RADIANS(V619))))</f>
        <v>#DIV/0!</v>
      </c>
      <c r="W624" t="e">
        <f>IF(DEGREES(ACOS(SIN(RADIANS(G624))*SIN(RADIANS(E629))+COS(RADIANS(G624))*COS(RADIANS(E629))*COS(RADIANS(W619))))&gt;90,0,$F$4*$F$5/E628^2*(SIN(RADIANS(G624))*SIN(RADIANS(E629))+COS(RADIANS(G624))*COS(RADIANS(E629))*COS(RADIANS(W619))))</f>
        <v>#DIV/0!</v>
      </c>
      <c r="X624" t="e">
        <f>IF(DEGREES(ACOS(SIN(RADIANS(G624))*SIN(RADIANS(E629))+COS(RADIANS(G624))*COS(RADIANS(E629))*COS(RADIANS(X619))))&gt;90,0,$F$4*$F$5/E628^2*(SIN(RADIANS(G624))*SIN(RADIANS(E629))+COS(RADIANS(G624))*COS(RADIANS(E629))*COS(RADIANS(X619))))</f>
        <v>#DIV/0!</v>
      </c>
      <c r="Y624" t="e">
        <f>IF(DEGREES(ACOS(SIN(RADIANS(G624))*SIN(RADIANS(E629))+COS(RADIANS(G624))*COS(RADIANS(E629))*COS(RADIANS(Y619))))&gt;90,0,$F$4*$F$5/E628^2*(SIN(RADIANS(G624))*SIN(RADIANS(E629))+COS(RADIANS(G624))*COS(RADIANS(E629))*COS(RADIANS(Y619))))</f>
        <v>#DIV/0!</v>
      </c>
      <c r="Z624" t="e">
        <f>IF(DEGREES(ACOS(SIN(RADIANS(G624))*SIN(RADIANS(E629))+COS(RADIANS(G624))*COS(RADIANS(E629))*COS(RADIANS(Z619))))&gt;90,0,$F$4*$F$5/E628^2*(SIN(RADIANS(G624))*SIN(RADIANS(E629))+COS(RADIANS(G624))*COS(RADIANS(E629))*COS(RADIANS(Z619))))</f>
        <v>#DIV/0!</v>
      </c>
      <c r="AA624" t="e">
        <f>IF(DEGREES(ACOS(SIN(RADIANS(G624))*SIN(RADIANS(E629))+COS(RADIANS(G624))*COS(RADIANS(E629))*COS(RADIANS(AA619))))&gt;90,0,$F$4*$F$5/E628^2*(SIN(RADIANS(G624))*SIN(RADIANS(E629))+COS(RADIANS(G624))*COS(RADIANS(E629))*COS(RADIANS(AA619))))</f>
        <v>#DIV/0!</v>
      </c>
      <c r="AB624" t="e">
        <f>IF(DEGREES(ACOS(SIN(RADIANS(G624))*SIN(RADIANS(E629))+COS(RADIANS(G624))*COS(RADIANS(E629))*COS(RADIANS(AB619))))&gt;90,0,$F$4*$F$5/E628^2*(SIN(RADIANS(G624))*SIN(RADIANS(E629))+COS(RADIANS(G624))*COS(RADIANS(E629))*COS(RADIANS(AB619))))</f>
        <v>#DIV/0!</v>
      </c>
      <c r="AC624" t="e">
        <f>IF(DEGREES(ACOS(SIN(RADIANS(G624))*SIN(RADIANS(E629))+COS(RADIANS(G624))*COS(RADIANS(E629))*COS(RADIANS(AC619))))&gt;90,0,$F$4*$F$5/E628^2*(SIN(RADIANS(G624))*SIN(RADIANS(E629))+COS(RADIANS(G624))*COS(RADIANS(E629))*COS(RADIANS(AC619))))</f>
        <v>#DIV/0!</v>
      </c>
      <c r="AD624" t="e">
        <f>IF(DEGREES(ACOS(SIN(RADIANS(G624))*SIN(RADIANS(E629))+COS(RADIANS(G624))*COS(RADIANS(E629))*COS(RADIANS(AD619))))&gt;90,0,$F$4*$F$5/E628^2*(SIN(RADIANS(G624))*SIN(RADIANS(E629))+COS(RADIANS(G624))*COS(RADIANS(E629))*COS(RADIANS(AD619))))</f>
        <v>#DIV/0!</v>
      </c>
      <c r="AE624" t="e">
        <f>IF(DEGREES(ACOS(SIN(RADIANS(G624))*SIN(RADIANS(E629))+COS(RADIANS(G624))*COS(RADIANS(E629))*COS(RADIANS(AE619))))&gt;90,0,$F$4*$F$5/E628^2*(SIN(RADIANS(G624))*SIN(RADIANS(E629))+COS(RADIANS(G624))*COS(RADIANS(E629))*COS(RADIANS(AE619))))</f>
        <v>#DIV/0!</v>
      </c>
      <c r="AF624" t="e">
        <f>IF(DEGREES(ACOS(SIN(RADIANS(G624))*SIN(RADIANS(E629))+COS(RADIANS(G624))*COS(RADIANS(E629))*COS(RADIANS(AF619))))&gt;90,0,$F$4*$F$5/E628^2*(SIN(RADIANS(G624))*SIN(RADIANS(E629))+COS(RADIANS(G624))*COS(RADIANS(E629))*COS(RADIANS(AF619))))</f>
        <v>#DIV/0!</v>
      </c>
      <c r="AG624" t="e">
        <f>IF(DEGREES(ACOS(SIN(RADIANS(G624))*SIN(RADIANS(E629))+COS(RADIANS(G624))*COS(RADIANS(E629))*COS(RADIANS(AG619))))&gt;90,0,$F$4*$F$5/E628^2*(SIN(RADIANS(G624))*SIN(RADIANS(E629))+COS(RADIANS(G624))*COS(RADIANS(E629))*COS(RADIANS(AG619))))</f>
        <v>#DIV/0!</v>
      </c>
      <c r="AH624" t="e">
        <f>IF(DEGREES(ACOS(SIN(RADIANS(G624))*SIN(RADIANS(E629))+COS(RADIANS(G624))*COS(RADIANS(E629))*COS(RADIANS(AH619))))&gt;90,0,$F$4*$F$5/E628^2*(SIN(RADIANS(G624))*SIN(RADIANS(E629))+COS(RADIANS(G624))*COS(RADIANS(E629))*COS(RADIANS(AH619))))</f>
        <v>#DIV/0!</v>
      </c>
      <c r="AI624" t="e">
        <f>IF(DEGREES(ACOS(SIN(RADIANS(G624))*SIN(RADIANS(E629))+COS(RADIANS(G624))*COS(RADIANS(E629))*COS(RADIANS(AI619))))&gt;90,0,$F$4*$F$5/E628^2*(SIN(RADIANS(G624))*SIN(RADIANS(E629))+COS(RADIANS(G624))*COS(RADIANS(E629))*COS(RADIANS(AI619))))</f>
        <v>#DIV/0!</v>
      </c>
      <c r="AJ624" t="e">
        <f>IF(DEGREES(ACOS(SIN(RADIANS(G624))*SIN(RADIANS(E629))+COS(RADIANS(G624))*COS(RADIANS(E629))*COS(RADIANS(AJ619))))&gt;90,0,$F$4*$F$5/E628^2*(SIN(RADIANS(G624))*SIN(RADIANS(E629))+COS(RADIANS(G624))*COS(RADIANS(E629))*COS(RADIANS(AJ619))))</f>
        <v>#DIV/0!</v>
      </c>
      <c r="AK624">
        <f>IF(DEGREES(ACOS(SIN(RADIANS(G624))*SIN(RADIANS(E629))+COS(RADIANS(G624))*COS(RADIANS(E629))*COS(RADIANS(AK619))))&gt;90,0,$F$4*$F$5/E628^2*(SIN(RADIANS(G624))*SIN(RADIANS(E629))+COS(RADIANS(G624))*COS(RADIANS(E629))*COS(RADIANS(AK619))))</f>
        <v>0</v>
      </c>
      <c r="AL624">
        <f>IF(DEGREES(ACOS(SIN(RADIANS(G624))*SIN(RADIANS(E629))+COS(RADIANS(G624))*COS(RADIANS(E629))*COS(RADIANS(AL619))))&gt;90,0,$F$4*$F$5/E628^2*(SIN(RADIANS(G624))*SIN(RADIANS(E629))+COS(RADIANS(G624))*COS(RADIANS(E629))*COS(RADIANS(AL619))))</f>
        <v>0</v>
      </c>
      <c r="AM624">
        <f>IF(DEGREES(ACOS(SIN(RADIANS(G624))*SIN(RADIANS(E629))+COS(RADIANS(G624))*COS(RADIANS(E629))*COS(RADIANS(AM619))))&gt;90,0,$F$4*$F$5/E628^2*(SIN(RADIANS(G624))*SIN(RADIANS(E629))+COS(RADIANS(G624))*COS(RADIANS(E629))*COS(RADIANS(AM619))))</f>
        <v>0</v>
      </c>
      <c r="AN624">
        <f>IF(DEGREES(ACOS(SIN(RADIANS(G624))*SIN(RADIANS(E629))+COS(RADIANS(G624))*COS(RADIANS(E629))*COS(RADIANS(AN619))))&gt;90,0,$F$4*$F$5/E628^2*(SIN(RADIANS(G624))*SIN(RADIANS(E629))+COS(RADIANS(G624))*COS(RADIANS(E629))*COS(RADIANS(AN619))))</f>
        <v>0</v>
      </c>
      <c r="AO624">
        <f>IF(DEGREES(ACOS(SIN(RADIANS(G624))*SIN(RADIANS(E629))+COS(RADIANS(G624))*COS(RADIANS(E629))*COS(RADIANS(AO619))))&gt;90,0,$F$4*$F$5/E628^2*(SIN(RADIANS(G624))*SIN(RADIANS(E629))+COS(RADIANS(G624))*COS(RADIANS(E629))*COS(RADIANS(AO619))))</f>
        <v>0</v>
      </c>
      <c r="AP624">
        <f>IF(DEGREES(ACOS(SIN(RADIANS(G624))*SIN(RADIANS(E629))+COS(RADIANS(G624))*COS(RADIANS(E629))*COS(RADIANS(AP619))))&gt;90,0,$F$4*$F$5/E628^2*(SIN(RADIANS(G624))*SIN(RADIANS(E629))+COS(RADIANS(G624))*COS(RADIANS(E629))*COS(RADIANS(AP619))))</f>
        <v>0</v>
      </c>
      <c r="AQ624">
        <f>IF(DEGREES(ACOS(SIN(RADIANS(G624))*SIN(RADIANS(E629))+COS(RADIANS(G624))*COS(RADIANS(E629))*COS(RADIANS(AQ619))))&gt;90,0,$F$4*$F$5/E628^2*(SIN(RADIANS(G624))*SIN(RADIANS(E629))+COS(RADIANS(G624))*COS(RADIANS(E629))*COS(RADIANS(AQ619))))</f>
        <v>0</v>
      </c>
      <c r="AR624">
        <f>IF(DEGREES(ACOS(SIN(RADIANS(G624))*SIN(RADIANS(E629))+COS(RADIANS(G624))*COS(RADIANS(E629))*COS(RADIANS(AR619))))&gt;90,0,$F$4*$F$5/E628^2*(SIN(RADIANS(G624))*SIN(RADIANS(E629))+COS(RADIANS(G624))*COS(RADIANS(E629))*COS(RADIANS(AR619))))</f>
        <v>0</v>
      </c>
    </row>
    <row r="625" spans="2:44" x14ac:dyDescent="0.5">
      <c r="B625" s="40" t="s">
        <v>782</v>
      </c>
      <c r="E625">
        <f>E624*$F$11</f>
        <v>0</v>
      </c>
      <c r="G625">
        <v>50</v>
      </c>
      <c r="I625">
        <f>IF(DEGREES(ACOS(SIN(RADIANS(G625))*SIN(RADIANS(E629))+COS(RADIANS(G625))*COS(RADIANS(E629))*COS(RADIANS(I619))))&gt;90,0,$F$4*$F$5/E628^2*(SIN(RADIANS(G625))*SIN(RADIANS(E629))+COS(RADIANS(G625))*COS(RADIANS(E629))*COS(RADIANS(I619))))</f>
        <v>0</v>
      </c>
      <c r="J625">
        <f>IF(DEGREES(ACOS(SIN(RADIANS(G625))*SIN(RADIANS(E629))+COS(RADIANS(G625))*COS(RADIANS(E629))*COS(RADIANS(J619))))&gt;90,0,$F$4*$F$5/E628^2*(SIN(RADIANS(G625))*SIN(RADIANS(E629))+COS(RADIANS(G625))*COS(RADIANS(E629))*COS(RADIANS(J619))))</f>
        <v>0</v>
      </c>
      <c r="K625">
        <f>IF(DEGREES(ACOS(SIN(RADIANS(G625))*SIN(RADIANS(E629))+COS(RADIANS(G625))*COS(RADIANS(E629))*COS(RADIANS(K619))))&gt;90,0,$F$4*$F$5/E628^2*(SIN(RADIANS(G625))*SIN(RADIANS(E629))+COS(RADIANS(G625))*COS(RADIANS(E629))*COS(RADIANS(K619))))</f>
        <v>0</v>
      </c>
      <c r="L625">
        <f>IF(DEGREES(ACOS(SIN(RADIANS(G625))*SIN(RADIANS(E629))+COS(RADIANS(G625))*COS(RADIANS(E629))*COS(RADIANS(L619))))&gt;90,0,$F$4*$F$5/E628^2*(SIN(RADIANS(G625))*SIN(RADIANS(E629))+COS(RADIANS(G625))*COS(RADIANS(E629))*COS(RADIANS(L619))))</f>
        <v>0</v>
      </c>
      <c r="M625">
        <f>IF(DEGREES(ACOS(SIN(RADIANS(G625))*SIN(RADIANS(E629))+COS(RADIANS(G625))*COS(RADIANS(E629))*COS(RADIANS(M619))))&gt;90,0,$F$4*$F$5/E628^2*(SIN(RADIANS(G625))*SIN(RADIANS(E629))+COS(RADIANS(G625))*COS(RADIANS(E629))*COS(RADIANS(M619))))</f>
        <v>0</v>
      </c>
      <c r="N625">
        <f>IF(DEGREES(ACOS(SIN(RADIANS(G625))*SIN(RADIANS(E629))+COS(RADIANS(G625))*COS(RADIANS(E629))*COS(RADIANS(N619))))&gt;90,0,$F$4*$F$5/E628^2*(SIN(RADIANS(G625))*SIN(RADIANS(E629))+COS(RADIANS(G625))*COS(RADIANS(E629))*COS(RADIANS(N619))))</f>
        <v>0</v>
      </c>
      <c r="O625">
        <f>IF(DEGREES(ACOS(SIN(RADIANS(G625))*SIN(RADIANS(E629))+COS(RADIANS(G625))*COS(RADIANS(E629))*COS(RADIANS(O619))))&gt;90,0,$F$4*$F$5/E628^2*(SIN(RADIANS(G625))*SIN(RADIANS(E629))+COS(RADIANS(G625))*COS(RADIANS(E629))*COS(RADIANS(O619))))</f>
        <v>0</v>
      </c>
      <c r="P625">
        <f>IF(DEGREES(ACOS(SIN(RADIANS(G625))*SIN(RADIANS(E629))+COS(RADIANS(G625))*COS(RADIANS(E629))*COS(RADIANS(P619))))&gt;90,0,$F$4*$F$5/E628^2*(SIN(RADIANS(G625))*SIN(RADIANS(E629))+COS(RADIANS(G625))*COS(RADIANS(E629))*COS(RADIANS(P619))))</f>
        <v>0</v>
      </c>
      <c r="Q625">
        <f>IF(DEGREES(ACOS(SIN(RADIANS(G625))*SIN(RADIANS(E629))+COS(RADIANS(G625))*COS(RADIANS(E629))*COS(RADIANS(Q619))))&gt;90,0,$F$4*$F$5/E628^2*(SIN(RADIANS(G625))*SIN(RADIANS(E629))+COS(RADIANS(G625))*COS(RADIANS(E629))*COS(RADIANS(Q619))))</f>
        <v>0</v>
      </c>
      <c r="R625" t="e">
        <f>IF(DEGREES(ACOS(SIN(RADIANS(G625))*SIN(RADIANS(E629))+COS(RADIANS(G625))*COS(RADIANS(E629))*COS(RADIANS(R619))))&gt;90,0,$F$4*$F$5/E628^2*(SIN(RADIANS(G625))*SIN(RADIANS(E629))+COS(RADIANS(G625))*COS(RADIANS(E629))*COS(RADIANS(R619))))</f>
        <v>#DIV/0!</v>
      </c>
      <c r="S625" t="e">
        <f>IF(DEGREES(ACOS(SIN(RADIANS(G625))*SIN(RADIANS(E629))+COS(RADIANS(G625))*COS(RADIANS(E629))*COS(RADIANS(S619))))&gt;90,0,$F$4*$F$5/E628^2*(SIN(RADIANS(G625))*SIN(RADIANS(E629))+COS(RADIANS(G625))*COS(RADIANS(E629))*COS(RADIANS(S619))))</f>
        <v>#DIV/0!</v>
      </c>
      <c r="T625" t="e">
        <f>IF(DEGREES(ACOS(SIN(RADIANS(G625))*SIN(RADIANS(E629))+COS(RADIANS(G625))*COS(RADIANS(E629))*COS(RADIANS(T619))))&gt;90,0,$F$4*$F$5/E628^2*(SIN(RADIANS(G625))*SIN(RADIANS(E629))+COS(RADIANS(G625))*COS(RADIANS(E629))*COS(RADIANS(T619))))</f>
        <v>#DIV/0!</v>
      </c>
      <c r="U625" t="e">
        <f>IF(DEGREES(ACOS(SIN(RADIANS(G625))*SIN(RADIANS(E629))+COS(RADIANS(G625))*COS(RADIANS(E629))*COS(RADIANS(U619))))&gt;90,0,$F$4*$F$5/E628^2*(SIN(RADIANS(G625))*SIN(RADIANS(E629))+COS(RADIANS(G625))*COS(RADIANS(E629))*COS(RADIANS(U619))))</f>
        <v>#DIV/0!</v>
      </c>
      <c r="V625" t="e">
        <f>IF(DEGREES(ACOS(SIN(RADIANS(G625))*SIN(RADIANS(E629))+COS(RADIANS(G625))*COS(RADIANS(E629))*COS(RADIANS(V619))))&gt;90,0,$F$4*$F$5/E628^2*(SIN(RADIANS(G625))*SIN(RADIANS(E629))+COS(RADIANS(G625))*COS(RADIANS(E629))*COS(RADIANS(V619))))</f>
        <v>#DIV/0!</v>
      </c>
      <c r="W625" t="e">
        <f>IF(DEGREES(ACOS(SIN(RADIANS(G625))*SIN(RADIANS(E629))+COS(RADIANS(G625))*COS(RADIANS(E629))*COS(RADIANS(W619))))&gt;90,0,$F$4*$F$5/E628^2*(SIN(RADIANS(G625))*SIN(RADIANS(E629))+COS(RADIANS(G625))*COS(RADIANS(E629))*COS(RADIANS(W619))))</f>
        <v>#DIV/0!</v>
      </c>
      <c r="X625" t="e">
        <f>IF(DEGREES(ACOS(SIN(RADIANS(G625))*SIN(RADIANS(E629))+COS(RADIANS(G625))*COS(RADIANS(E629))*COS(RADIANS(X619))))&gt;90,0,$F$4*$F$5/E628^2*(SIN(RADIANS(G625))*SIN(RADIANS(E629))+COS(RADIANS(G625))*COS(RADIANS(E629))*COS(RADIANS(X619))))</f>
        <v>#DIV/0!</v>
      </c>
      <c r="Y625" t="e">
        <f>IF(DEGREES(ACOS(SIN(RADIANS(G625))*SIN(RADIANS(E629))+COS(RADIANS(G625))*COS(RADIANS(E629))*COS(RADIANS(Y619))))&gt;90,0,$F$4*$F$5/E628^2*(SIN(RADIANS(G625))*SIN(RADIANS(E629))+COS(RADIANS(G625))*COS(RADIANS(E629))*COS(RADIANS(Y619))))</f>
        <v>#DIV/0!</v>
      </c>
      <c r="Z625" t="e">
        <f>IF(DEGREES(ACOS(SIN(RADIANS(G625))*SIN(RADIANS(E629))+COS(RADIANS(G625))*COS(RADIANS(E629))*COS(RADIANS(Z619))))&gt;90,0,$F$4*$F$5/E628^2*(SIN(RADIANS(G625))*SIN(RADIANS(E629))+COS(RADIANS(G625))*COS(RADIANS(E629))*COS(RADIANS(Z619))))</f>
        <v>#DIV/0!</v>
      </c>
      <c r="AA625" t="e">
        <f>IF(DEGREES(ACOS(SIN(RADIANS(G625))*SIN(RADIANS(E629))+COS(RADIANS(G625))*COS(RADIANS(E629))*COS(RADIANS(AA619))))&gt;90,0,$F$4*$F$5/E628^2*(SIN(RADIANS(G625))*SIN(RADIANS(E629))+COS(RADIANS(G625))*COS(RADIANS(E629))*COS(RADIANS(AA619))))</f>
        <v>#DIV/0!</v>
      </c>
      <c r="AB625" t="e">
        <f>IF(DEGREES(ACOS(SIN(RADIANS(G625))*SIN(RADIANS(E629))+COS(RADIANS(G625))*COS(RADIANS(E629))*COS(RADIANS(AB619))))&gt;90,0,$F$4*$F$5/E628^2*(SIN(RADIANS(G625))*SIN(RADIANS(E629))+COS(RADIANS(G625))*COS(RADIANS(E629))*COS(RADIANS(AB619))))</f>
        <v>#DIV/0!</v>
      </c>
      <c r="AC625" t="e">
        <f>IF(DEGREES(ACOS(SIN(RADIANS(G625))*SIN(RADIANS(E629))+COS(RADIANS(G625))*COS(RADIANS(E629))*COS(RADIANS(AC619))))&gt;90,0,$F$4*$F$5/E628^2*(SIN(RADIANS(G625))*SIN(RADIANS(E629))+COS(RADIANS(G625))*COS(RADIANS(E629))*COS(RADIANS(AC619))))</f>
        <v>#DIV/0!</v>
      </c>
      <c r="AD625" t="e">
        <f>IF(DEGREES(ACOS(SIN(RADIANS(G625))*SIN(RADIANS(E629))+COS(RADIANS(G625))*COS(RADIANS(E629))*COS(RADIANS(AD619))))&gt;90,0,$F$4*$F$5/E628^2*(SIN(RADIANS(G625))*SIN(RADIANS(E629))+COS(RADIANS(G625))*COS(RADIANS(E629))*COS(RADIANS(AD619))))</f>
        <v>#DIV/0!</v>
      </c>
      <c r="AE625" t="e">
        <f>IF(DEGREES(ACOS(SIN(RADIANS(G625))*SIN(RADIANS(E629))+COS(RADIANS(G625))*COS(RADIANS(E629))*COS(RADIANS(AE619))))&gt;90,0,$F$4*$F$5/E628^2*(SIN(RADIANS(G625))*SIN(RADIANS(E629))+COS(RADIANS(G625))*COS(RADIANS(E629))*COS(RADIANS(AE619))))</f>
        <v>#DIV/0!</v>
      </c>
      <c r="AF625" t="e">
        <f>IF(DEGREES(ACOS(SIN(RADIANS(G625))*SIN(RADIANS(E629))+COS(RADIANS(G625))*COS(RADIANS(E629))*COS(RADIANS(AF619))))&gt;90,0,$F$4*$F$5/E628^2*(SIN(RADIANS(G625))*SIN(RADIANS(E629))+COS(RADIANS(G625))*COS(RADIANS(E629))*COS(RADIANS(AF619))))</f>
        <v>#DIV/0!</v>
      </c>
      <c r="AG625" t="e">
        <f>IF(DEGREES(ACOS(SIN(RADIANS(G625))*SIN(RADIANS(E629))+COS(RADIANS(G625))*COS(RADIANS(E629))*COS(RADIANS(AG619))))&gt;90,0,$F$4*$F$5/E628^2*(SIN(RADIANS(G625))*SIN(RADIANS(E629))+COS(RADIANS(G625))*COS(RADIANS(E629))*COS(RADIANS(AG619))))</f>
        <v>#DIV/0!</v>
      </c>
      <c r="AH625" t="e">
        <f>IF(DEGREES(ACOS(SIN(RADIANS(G625))*SIN(RADIANS(E629))+COS(RADIANS(G625))*COS(RADIANS(E629))*COS(RADIANS(AH619))))&gt;90,0,$F$4*$F$5/E628^2*(SIN(RADIANS(G625))*SIN(RADIANS(E629))+COS(RADIANS(G625))*COS(RADIANS(E629))*COS(RADIANS(AH619))))</f>
        <v>#DIV/0!</v>
      </c>
      <c r="AI625" t="e">
        <f>IF(DEGREES(ACOS(SIN(RADIANS(G625))*SIN(RADIANS(E629))+COS(RADIANS(G625))*COS(RADIANS(E629))*COS(RADIANS(AI619))))&gt;90,0,$F$4*$F$5/E628^2*(SIN(RADIANS(G625))*SIN(RADIANS(E629))+COS(RADIANS(G625))*COS(RADIANS(E629))*COS(RADIANS(AI619))))</f>
        <v>#DIV/0!</v>
      </c>
      <c r="AJ625" t="e">
        <f>IF(DEGREES(ACOS(SIN(RADIANS(G625))*SIN(RADIANS(E629))+COS(RADIANS(G625))*COS(RADIANS(E629))*COS(RADIANS(AJ619))))&gt;90,0,$F$4*$F$5/E628^2*(SIN(RADIANS(G625))*SIN(RADIANS(E629))+COS(RADIANS(G625))*COS(RADIANS(E629))*COS(RADIANS(AJ619))))</f>
        <v>#DIV/0!</v>
      </c>
      <c r="AK625">
        <f>IF(DEGREES(ACOS(SIN(RADIANS(G625))*SIN(RADIANS(E629))+COS(RADIANS(G625))*COS(RADIANS(E629))*COS(RADIANS(AK619))))&gt;90,0,$F$4*$F$5/E628^2*(SIN(RADIANS(G625))*SIN(RADIANS(E629))+COS(RADIANS(G625))*COS(RADIANS(E629))*COS(RADIANS(AK619))))</f>
        <v>0</v>
      </c>
      <c r="AL625">
        <f>IF(DEGREES(ACOS(SIN(RADIANS(G625))*SIN(RADIANS(E629))+COS(RADIANS(G625))*COS(RADIANS(E629))*COS(RADIANS(AL619))))&gt;90,0,$F$4*$F$5/E628^2*(SIN(RADIANS(G625))*SIN(RADIANS(E629))+COS(RADIANS(G625))*COS(RADIANS(E629))*COS(RADIANS(AL619))))</f>
        <v>0</v>
      </c>
      <c r="AM625">
        <f>IF(DEGREES(ACOS(SIN(RADIANS(G625))*SIN(RADIANS(E629))+COS(RADIANS(G625))*COS(RADIANS(E629))*COS(RADIANS(AM619))))&gt;90,0,$F$4*$F$5/E628^2*(SIN(RADIANS(G625))*SIN(RADIANS(E629))+COS(RADIANS(G625))*COS(RADIANS(E629))*COS(RADIANS(AM619))))</f>
        <v>0</v>
      </c>
      <c r="AN625">
        <f>IF(DEGREES(ACOS(SIN(RADIANS(G625))*SIN(RADIANS(E629))+COS(RADIANS(G625))*COS(RADIANS(E629))*COS(RADIANS(AN619))))&gt;90,0,$F$4*$F$5/E628^2*(SIN(RADIANS(G625))*SIN(RADIANS(E629))+COS(RADIANS(G625))*COS(RADIANS(E629))*COS(RADIANS(AN619))))</f>
        <v>0</v>
      </c>
      <c r="AO625">
        <f>IF(DEGREES(ACOS(SIN(RADIANS(G625))*SIN(RADIANS(E629))+COS(RADIANS(G625))*COS(RADIANS(E629))*COS(RADIANS(AO619))))&gt;90,0,$F$4*$F$5/E628^2*(SIN(RADIANS(G625))*SIN(RADIANS(E629))+COS(RADIANS(G625))*COS(RADIANS(E629))*COS(RADIANS(AO619))))</f>
        <v>0</v>
      </c>
      <c r="AP625">
        <f>IF(DEGREES(ACOS(SIN(RADIANS(G625))*SIN(RADIANS(E629))+COS(RADIANS(G625))*COS(RADIANS(E629))*COS(RADIANS(AP619))))&gt;90,0,$F$4*$F$5/E628^2*(SIN(RADIANS(G625))*SIN(RADIANS(E629))+COS(RADIANS(G625))*COS(RADIANS(E629))*COS(RADIANS(AP619))))</f>
        <v>0</v>
      </c>
      <c r="AQ625">
        <f>IF(DEGREES(ACOS(SIN(RADIANS(G625))*SIN(RADIANS(E629))+COS(RADIANS(G625))*COS(RADIANS(E629))*COS(RADIANS(AQ619))))&gt;90,0,$F$4*$F$5/E628^2*(SIN(RADIANS(G625))*SIN(RADIANS(E629))+COS(RADIANS(G625))*COS(RADIANS(E629))*COS(RADIANS(AQ619))))</f>
        <v>0</v>
      </c>
      <c r="AR625">
        <f>IF(DEGREES(ACOS(SIN(RADIANS(G625))*SIN(RADIANS(E629))+COS(RADIANS(G625))*COS(RADIANS(E629))*COS(RADIANS(AR619))))&gt;90,0,$F$4*$F$5/E628^2*(SIN(RADIANS(G625))*SIN(RADIANS(E629))+COS(RADIANS(G625))*COS(RADIANS(E629))*COS(RADIANS(AR619))))</f>
        <v>0</v>
      </c>
    </row>
    <row r="626" spans="2:44" x14ac:dyDescent="0.5">
      <c r="B626" s="40" t="s">
        <v>783</v>
      </c>
      <c r="E626" t="str">
        <f>IF($F$10=0,"N/A",$F$10*(E621/360)-ROUNDDOWN($F$10*(E621/360),0))</f>
        <v>N/A</v>
      </c>
      <c r="G626">
        <v>40</v>
      </c>
      <c r="I626">
        <f>IF(DEGREES(ACOS(SIN(RADIANS(G626))*SIN(RADIANS(E629))+COS(RADIANS(G626))*COS(RADIANS(E629))*COS(RADIANS(I619))))&gt;90,0,$F$4*$F$5/E628^2*(SIN(RADIANS(G626))*SIN(RADIANS(E629))+COS(RADIANS(G626))*COS(RADIANS(E629))*COS(RADIANS(I619))))</f>
        <v>0</v>
      </c>
      <c r="J626">
        <f>IF(DEGREES(ACOS(SIN(RADIANS(G626))*SIN(RADIANS(E629))+COS(RADIANS(G626))*COS(RADIANS(E629))*COS(RADIANS(J619))))&gt;90,0,$F$4*$F$5/E628^2*(SIN(RADIANS(G626))*SIN(RADIANS(E629))+COS(RADIANS(G626))*COS(RADIANS(E629))*COS(RADIANS(J619))))</f>
        <v>0</v>
      </c>
      <c r="K626">
        <f>IF(DEGREES(ACOS(SIN(RADIANS(G626))*SIN(RADIANS(E629))+COS(RADIANS(G626))*COS(RADIANS(E629))*COS(RADIANS(K619))))&gt;90,0,$F$4*$F$5/E628^2*(SIN(RADIANS(G626))*SIN(RADIANS(E629))+COS(RADIANS(G626))*COS(RADIANS(E629))*COS(RADIANS(K619))))</f>
        <v>0</v>
      </c>
      <c r="L626">
        <f>IF(DEGREES(ACOS(SIN(RADIANS(G626))*SIN(RADIANS(E629))+COS(RADIANS(G626))*COS(RADIANS(E629))*COS(RADIANS(L619))))&gt;90,0,$F$4*$F$5/E628^2*(SIN(RADIANS(G626))*SIN(RADIANS(E629))+COS(RADIANS(G626))*COS(RADIANS(E629))*COS(RADIANS(L619))))</f>
        <v>0</v>
      </c>
      <c r="M626">
        <f>IF(DEGREES(ACOS(SIN(RADIANS(G626))*SIN(RADIANS(E629))+COS(RADIANS(G626))*COS(RADIANS(E629))*COS(RADIANS(M619))))&gt;90,0,$F$4*$F$5/E628^2*(SIN(RADIANS(G626))*SIN(RADIANS(E629))+COS(RADIANS(G626))*COS(RADIANS(E629))*COS(RADIANS(M619))))</f>
        <v>0</v>
      </c>
      <c r="N626">
        <f>IF(DEGREES(ACOS(SIN(RADIANS(G626))*SIN(RADIANS(E629))+COS(RADIANS(G626))*COS(RADIANS(E629))*COS(RADIANS(N619))))&gt;90,0,$F$4*$F$5/E628^2*(SIN(RADIANS(G626))*SIN(RADIANS(E629))+COS(RADIANS(G626))*COS(RADIANS(E629))*COS(RADIANS(N619))))</f>
        <v>0</v>
      </c>
      <c r="O626">
        <f>IF(DEGREES(ACOS(SIN(RADIANS(G626))*SIN(RADIANS(E629))+COS(RADIANS(G626))*COS(RADIANS(E629))*COS(RADIANS(O619))))&gt;90,0,$F$4*$F$5/E628^2*(SIN(RADIANS(G626))*SIN(RADIANS(E629))+COS(RADIANS(G626))*COS(RADIANS(E629))*COS(RADIANS(O619))))</f>
        <v>0</v>
      </c>
      <c r="P626">
        <f>IF(DEGREES(ACOS(SIN(RADIANS(G626))*SIN(RADIANS(E629))+COS(RADIANS(G626))*COS(RADIANS(E629))*COS(RADIANS(P619))))&gt;90,0,$F$4*$F$5/E628^2*(SIN(RADIANS(G626))*SIN(RADIANS(E629))+COS(RADIANS(G626))*COS(RADIANS(E629))*COS(RADIANS(P619))))</f>
        <v>0</v>
      </c>
      <c r="Q626">
        <f>IF(DEGREES(ACOS(SIN(RADIANS(G626))*SIN(RADIANS(E629))+COS(RADIANS(G626))*COS(RADIANS(E629))*COS(RADIANS(Q619))))&gt;90,0,$F$4*$F$5/E628^2*(SIN(RADIANS(G626))*SIN(RADIANS(E629))+COS(RADIANS(G626))*COS(RADIANS(E629))*COS(RADIANS(Q619))))</f>
        <v>0</v>
      </c>
      <c r="R626" t="e">
        <f>IF(DEGREES(ACOS(SIN(RADIANS(G626))*SIN(RADIANS(E629))+COS(RADIANS(G626))*COS(RADIANS(E629))*COS(RADIANS(R619))))&gt;90,0,$F$4*$F$5/E628^2*(SIN(RADIANS(G626))*SIN(RADIANS(E629))+COS(RADIANS(G626))*COS(RADIANS(E629))*COS(RADIANS(R619))))</f>
        <v>#DIV/0!</v>
      </c>
      <c r="S626" t="e">
        <f>IF(DEGREES(ACOS(SIN(RADIANS(G626))*SIN(RADIANS(E629))+COS(RADIANS(G626))*COS(RADIANS(E629))*COS(RADIANS(S619))))&gt;90,0,$F$4*$F$5/E628^2*(SIN(RADIANS(G626))*SIN(RADIANS(E629))+COS(RADIANS(G626))*COS(RADIANS(E629))*COS(RADIANS(S619))))</f>
        <v>#DIV/0!</v>
      </c>
      <c r="T626" t="e">
        <f>IF(DEGREES(ACOS(SIN(RADIANS(G626))*SIN(RADIANS(E629))+COS(RADIANS(G626))*COS(RADIANS(E629))*COS(RADIANS(T619))))&gt;90,0,$F$4*$F$5/E628^2*(SIN(RADIANS(G626))*SIN(RADIANS(E629))+COS(RADIANS(G626))*COS(RADIANS(E629))*COS(RADIANS(T619))))</f>
        <v>#DIV/0!</v>
      </c>
      <c r="U626" t="e">
        <f>IF(DEGREES(ACOS(SIN(RADIANS(G626))*SIN(RADIANS(E629))+COS(RADIANS(G626))*COS(RADIANS(E629))*COS(RADIANS(U619))))&gt;90,0,$F$4*$F$5/E628^2*(SIN(RADIANS(G626))*SIN(RADIANS(E629))+COS(RADIANS(G626))*COS(RADIANS(E629))*COS(RADIANS(U619))))</f>
        <v>#DIV/0!</v>
      </c>
      <c r="V626" t="e">
        <f>IF(DEGREES(ACOS(SIN(RADIANS(G626))*SIN(RADIANS(E629))+COS(RADIANS(G626))*COS(RADIANS(E629))*COS(RADIANS(V619))))&gt;90,0,$F$4*$F$5/E628^2*(SIN(RADIANS(G626))*SIN(RADIANS(E629))+COS(RADIANS(G626))*COS(RADIANS(E629))*COS(RADIANS(V619))))</f>
        <v>#DIV/0!</v>
      </c>
      <c r="W626" t="e">
        <f>IF(DEGREES(ACOS(SIN(RADIANS(G626))*SIN(RADIANS(E629))+COS(RADIANS(G626))*COS(RADIANS(E629))*COS(RADIANS(W619))))&gt;90,0,$F$4*$F$5/E628^2*(SIN(RADIANS(G626))*SIN(RADIANS(E629))+COS(RADIANS(G626))*COS(RADIANS(E629))*COS(RADIANS(W619))))</f>
        <v>#DIV/0!</v>
      </c>
      <c r="X626" t="e">
        <f>IF(DEGREES(ACOS(SIN(RADIANS(G626))*SIN(RADIANS(E629))+COS(RADIANS(G626))*COS(RADIANS(E629))*COS(RADIANS(X619))))&gt;90,0,$F$4*$F$5/E628^2*(SIN(RADIANS(G626))*SIN(RADIANS(E629))+COS(RADIANS(G626))*COS(RADIANS(E629))*COS(RADIANS(X619))))</f>
        <v>#DIV/0!</v>
      </c>
      <c r="Y626" t="e">
        <f>IF(DEGREES(ACOS(SIN(RADIANS(G626))*SIN(RADIANS(E629))+COS(RADIANS(G626))*COS(RADIANS(E629))*COS(RADIANS(Y619))))&gt;90,0,$F$4*$F$5/E628^2*(SIN(RADIANS(G626))*SIN(RADIANS(E629))+COS(RADIANS(G626))*COS(RADIANS(E629))*COS(RADIANS(Y619))))</f>
        <v>#DIV/0!</v>
      </c>
      <c r="Z626" t="e">
        <f>IF(DEGREES(ACOS(SIN(RADIANS(G626))*SIN(RADIANS(E629))+COS(RADIANS(G626))*COS(RADIANS(E629))*COS(RADIANS(Z619))))&gt;90,0,$F$4*$F$5/E628^2*(SIN(RADIANS(G626))*SIN(RADIANS(E629))+COS(RADIANS(G626))*COS(RADIANS(E629))*COS(RADIANS(Z619))))</f>
        <v>#DIV/0!</v>
      </c>
      <c r="AA626" t="e">
        <f>IF(DEGREES(ACOS(SIN(RADIANS(G626))*SIN(RADIANS(E629))+COS(RADIANS(G626))*COS(RADIANS(E629))*COS(RADIANS(AA619))))&gt;90,0,$F$4*$F$5/E628^2*(SIN(RADIANS(G626))*SIN(RADIANS(E629))+COS(RADIANS(G626))*COS(RADIANS(E629))*COS(RADIANS(AA619))))</f>
        <v>#DIV/0!</v>
      </c>
      <c r="AB626" t="e">
        <f>IF(DEGREES(ACOS(SIN(RADIANS(G626))*SIN(RADIANS(E629))+COS(RADIANS(G626))*COS(RADIANS(E629))*COS(RADIANS(AB619))))&gt;90,0,$F$4*$F$5/E628^2*(SIN(RADIANS(G626))*SIN(RADIANS(E629))+COS(RADIANS(G626))*COS(RADIANS(E629))*COS(RADIANS(AB619))))</f>
        <v>#DIV/0!</v>
      </c>
      <c r="AC626" t="e">
        <f>IF(DEGREES(ACOS(SIN(RADIANS(G626))*SIN(RADIANS(E629))+COS(RADIANS(G626))*COS(RADIANS(E629))*COS(RADIANS(AC619))))&gt;90,0,$F$4*$F$5/E628^2*(SIN(RADIANS(G626))*SIN(RADIANS(E629))+COS(RADIANS(G626))*COS(RADIANS(E629))*COS(RADIANS(AC619))))</f>
        <v>#DIV/0!</v>
      </c>
      <c r="AD626" t="e">
        <f>IF(DEGREES(ACOS(SIN(RADIANS(G626))*SIN(RADIANS(E629))+COS(RADIANS(G626))*COS(RADIANS(E629))*COS(RADIANS(AD619))))&gt;90,0,$F$4*$F$5/E628^2*(SIN(RADIANS(G626))*SIN(RADIANS(E629))+COS(RADIANS(G626))*COS(RADIANS(E629))*COS(RADIANS(AD619))))</f>
        <v>#DIV/0!</v>
      </c>
      <c r="AE626" t="e">
        <f>IF(DEGREES(ACOS(SIN(RADIANS(G626))*SIN(RADIANS(E629))+COS(RADIANS(G626))*COS(RADIANS(E629))*COS(RADIANS(AE619))))&gt;90,0,$F$4*$F$5/E628^2*(SIN(RADIANS(G626))*SIN(RADIANS(E629))+COS(RADIANS(G626))*COS(RADIANS(E629))*COS(RADIANS(AE619))))</f>
        <v>#DIV/0!</v>
      </c>
      <c r="AF626" t="e">
        <f>IF(DEGREES(ACOS(SIN(RADIANS(G626))*SIN(RADIANS(E629))+COS(RADIANS(G626))*COS(RADIANS(E629))*COS(RADIANS(AF619))))&gt;90,0,$F$4*$F$5/E628^2*(SIN(RADIANS(G626))*SIN(RADIANS(E629))+COS(RADIANS(G626))*COS(RADIANS(E629))*COS(RADIANS(AF619))))</f>
        <v>#DIV/0!</v>
      </c>
      <c r="AG626" t="e">
        <f>IF(DEGREES(ACOS(SIN(RADIANS(G626))*SIN(RADIANS(E629))+COS(RADIANS(G626))*COS(RADIANS(E629))*COS(RADIANS(AG619))))&gt;90,0,$F$4*$F$5/E628^2*(SIN(RADIANS(G626))*SIN(RADIANS(E629))+COS(RADIANS(G626))*COS(RADIANS(E629))*COS(RADIANS(AG619))))</f>
        <v>#DIV/0!</v>
      </c>
      <c r="AH626" t="e">
        <f>IF(DEGREES(ACOS(SIN(RADIANS(G626))*SIN(RADIANS(E629))+COS(RADIANS(G626))*COS(RADIANS(E629))*COS(RADIANS(AH619))))&gt;90,0,$F$4*$F$5/E628^2*(SIN(RADIANS(G626))*SIN(RADIANS(E629))+COS(RADIANS(G626))*COS(RADIANS(E629))*COS(RADIANS(AH619))))</f>
        <v>#DIV/0!</v>
      </c>
      <c r="AI626" t="e">
        <f>IF(DEGREES(ACOS(SIN(RADIANS(G626))*SIN(RADIANS(E629))+COS(RADIANS(G626))*COS(RADIANS(E629))*COS(RADIANS(AI619))))&gt;90,0,$F$4*$F$5/E628^2*(SIN(RADIANS(G626))*SIN(RADIANS(E629))+COS(RADIANS(G626))*COS(RADIANS(E629))*COS(RADIANS(AI619))))</f>
        <v>#DIV/0!</v>
      </c>
      <c r="AJ626" t="e">
        <f>IF(DEGREES(ACOS(SIN(RADIANS(G626))*SIN(RADIANS(E629))+COS(RADIANS(G626))*COS(RADIANS(E629))*COS(RADIANS(AJ619))))&gt;90,0,$F$4*$F$5/E628^2*(SIN(RADIANS(G626))*SIN(RADIANS(E629))+COS(RADIANS(G626))*COS(RADIANS(E629))*COS(RADIANS(AJ619))))</f>
        <v>#DIV/0!</v>
      </c>
      <c r="AK626">
        <f>IF(DEGREES(ACOS(SIN(RADIANS(G626))*SIN(RADIANS(E629))+COS(RADIANS(G626))*COS(RADIANS(E629))*COS(RADIANS(AK619))))&gt;90,0,$F$4*$F$5/E628^2*(SIN(RADIANS(G626))*SIN(RADIANS(E629))+COS(RADIANS(G626))*COS(RADIANS(E629))*COS(RADIANS(AK619))))</f>
        <v>0</v>
      </c>
      <c r="AL626">
        <f>IF(DEGREES(ACOS(SIN(RADIANS(G626))*SIN(RADIANS(E629))+COS(RADIANS(G626))*COS(RADIANS(E629))*COS(RADIANS(AL619))))&gt;90,0,$F$4*$F$5/E628^2*(SIN(RADIANS(G626))*SIN(RADIANS(E629))+COS(RADIANS(G626))*COS(RADIANS(E629))*COS(RADIANS(AL619))))</f>
        <v>0</v>
      </c>
      <c r="AM626">
        <f>IF(DEGREES(ACOS(SIN(RADIANS(G626))*SIN(RADIANS(E629))+COS(RADIANS(G626))*COS(RADIANS(E629))*COS(RADIANS(AM619))))&gt;90,0,$F$4*$F$5/E628^2*(SIN(RADIANS(G626))*SIN(RADIANS(E629))+COS(RADIANS(G626))*COS(RADIANS(E629))*COS(RADIANS(AM619))))</f>
        <v>0</v>
      </c>
      <c r="AN626">
        <f>IF(DEGREES(ACOS(SIN(RADIANS(G626))*SIN(RADIANS(E629))+COS(RADIANS(G626))*COS(RADIANS(E629))*COS(RADIANS(AN619))))&gt;90,0,$F$4*$F$5/E628^2*(SIN(RADIANS(G626))*SIN(RADIANS(E629))+COS(RADIANS(G626))*COS(RADIANS(E629))*COS(RADIANS(AN619))))</f>
        <v>0</v>
      </c>
      <c r="AO626">
        <f>IF(DEGREES(ACOS(SIN(RADIANS(G626))*SIN(RADIANS(E629))+COS(RADIANS(G626))*COS(RADIANS(E629))*COS(RADIANS(AO619))))&gt;90,0,$F$4*$F$5/E628^2*(SIN(RADIANS(G626))*SIN(RADIANS(E629))+COS(RADIANS(G626))*COS(RADIANS(E629))*COS(RADIANS(AO619))))</f>
        <v>0</v>
      </c>
      <c r="AP626">
        <f>IF(DEGREES(ACOS(SIN(RADIANS(G626))*SIN(RADIANS(E629))+COS(RADIANS(G626))*COS(RADIANS(E629))*COS(RADIANS(AP619))))&gt;90,0,$F$4*$F$5/E628^2*(SIN(RADIANS(G626))*SIN(RADIANS(E629))+COS(RADIANS(G626))*COS(RADIANS(E629))*COS(RADIANS(AP619))))</f>
        <v>0</v>
      </c>
      <c r="AQ626">
        <f>IF(DEGREES(ACOS(SIN(RADIANS(G626))*SIN(RADIANS(E629))+COS(RADIANS(G626))*COS(RADIANS(E629))*COS(RADIANS(AQ619))))&gt;90,0,$F$4*$F$5/E628^2*(SIN(RADIANS(G626))*SIN(RADIANS(E629))+COS(RADIANS(G626))*COS(RADIANS(E629))*COS(RADIANS(AQ619))))</f>
        <v>0</v>
      </c>
      <c r="AR626">
        <f>IF(DEGREES(ACOS(SIN(RADIANS(G626))*SIN(RADIANS(E629))+COS(RADIANS(G626))*COS(RADIANS(E629))*COS(RADIANS(AR619))))&gt;90,0,$F$4*$F$5/E628^2*(SIN(RADIANS(G626))*SIN(RADIANS(E629))+COS(RADIANS(G626))*COS(RADIANS(E629))*COS(RADIANS(AR619))))</f>
        <v>0</v>
      </c>
    </row>
    <row r="627" spans="2:44" x14ac:dyDescent="0.5">
      <c r="B627" s="40" t="s">
        <v>784</v>
      </c>
      <c r="E627" t="str">
        <f>IF($F$10=0,"N/A",E626*$F$11/$F$10)</f>
        <v>N/A</v>
      </c>
      <c r="G627">
        <v>30</v>
      </c>
      <c r="I627">
        <f>IF(DEGREES(ACOS(SIN(RADIANS(G627))*SIN(RADIANS(E629))+COS(RADIANS(G627))*COS(RADIANS(E629))*COS(RADIANS(I619))))&gt;90,0,$F$4*$F$5/E628^2*(SIN(RADIANS(G627))*SIN(RADIANS(E629))+COS(RADIANS(G627))*COS(RADIANS(E629))*COS(RADIANS(I619))))</f>
        <v>0</v>
      </c>
      <c r="J627">
        <f>IF(DEGREES(ACOS(SIN(RADIANS(G627))*SIN(RADIANS(E629))+COS(RADIANS(G627))*COS(RADIANS(E629))*COS(RADIANS(J619))))&gt;90,0,$F$4*$F$5/E628^2*(SIN(RADIANS(G627))*SIN(RADIANS(E629))+COS(RADIANS(G627))*COS(RADIANS(E629))*COS(RADIANS(J619))))</f>
        <v>0</v>
      </c>
      <c r="K627">
        <f>IF(DEGREES(ACOS(SIN(RADIANS(G627))*SIN(RADIANS(E629))+COS(RADIANS(G627))*COS(RADIANS(E629))*COS(RADIANS(K619))))&gt;90,0,$F$4*$F$5/E628^2*(SIN(RADIANS(G627))*SIN(RADIANS(E629))+COS(RADIANS(G627))*COS(RADIANS(E629))*COS(RADIANS(K619))))</f>
        <v>0</v>
      </c>
      <c r="L627">
        <f>IF(DEGREES(ACOS(SIN(RADIANS(G627))*SIN(RADIANS(E629))+COS(RADIANS(G627))*COS(RADIANS(E629))*COS(RADIANS(L619))))&gt;90,0,$F$4*$F$5/E628^2*(SIN(RADIANS(G627))*SIN(RADIANS(E629))+COS(RADIANS(G627))*COS(RADIANS(E629))*COS(RADIANS(L619))))</f>
        <v>0</v>
      </c>
      <c r="M627">
        <f>IF(DEGREES(ACOS(SIN(RADIANS(G627))*SIN(RADIANS(E629))+COS(RADIANS(G627))*COS(RADIANS(E629))*COS(RADIANS(M619))))&gt;90,0,$F$4*$F$5/E628^2*(SIN(RADIANS(G627))*SIN(RADIANS(E629))+COS(RADIANS(G627))*COS(RADIANS(E629))*COS(RADIANS(M619))))</f>
        <v>0</v>
      </c>
      <c r="N627">
        <f>IF(DEGREES(ACOS(SIN(RADIANS(G627))*SIN(RADIANS(E629))+COS(RADIANS(G627))*COS(RADIANS(E629))*COS(RADIANS(N619))))&gt;90,0,$F$4*$F$5/E628^2*(SIN(RADIANS(G627))*SIN(RADIANS(E629))+COS(RADIANS(G627))*COS(RADIANS(E629))*COS(RADIANS(N619))))</f>
        <v>0</v>
      </c>
      <c r="O627">
        <f>IF(DEGREES(ACOS(SIN(RADIANS(G627))*SIN(RADIANS(E629))+COS(RADIANS(G627))*COS(RADIANS(E629))*COS(RADIANS(O619))))&gt;90,0,$F$4*$F$5/E628^2*(SIN(RADIANS(G627))*SIN(RADIANS(E629))+COS(RADIANS(G627))*COS(RADIANS(E629))*COS(RADIANS(O619))))</f>
        <v>0</v>
      </c>
      <c r="P627">
        <f>IF(DEGREES(ACOS(SIN(RADIANS(G627))*SIN(RADIANS(E629))+COS(RADIANS(G627))*COS(RADIANS(E629))*COS(RADIANS(P619))))&gt;90,0,$F$4*$F$5/E628^2*(SIN(RADIANS(G627))*SIN(RADIANS(E629))+COS(RADIANS(G627))*COS(RADIANS(E629))*COS(RADIANS(P619))))</f>
        <v>0</v>
      </c>
      <c r="Q627">
        <f>IF(DEGREES(ACOS(SIN(RADIANS(G627))*SIN(RADIANS(E629))+COS(RADIANS(G627))*COS(RADIANS(E629))*COS(RADIANS(Q619))))&gt;90,0,$F$4*$F$5/E628^2*(SIN(RADIANS(G627))*SIN(RADIANS(E629))+COS(RADIANS(G627))*COS(RADIANS(E629))*COS(RADIANS(Q619))))</f>
        <v>0</v>
      </c>
      <c r="R627" t="e">
        <f>IF(DEGREES(ACOS(SIN(RADIANS(G627))*SIN(RADIANS(E629))+COS(RADIANS(G627))*COS(RADIANS(E629))*COS(RADIANS(R619))))&gt;90,0,$F$4*$F$5/E628^2*(SIN(RADIANS(G627))*SIN(RADIANS(E629))+COS(RADIANS(G627))*COS(RADIANS(E629))*COS(RADIANS(R619))))</f>
        <v>#DIV/0!</v>
      </c>
      <c r="S627" t="e">
        <f>IF(DEGREES(ACOS(SIN(RADIANS(G627))*SIN(RADIANS(E629))+COS(RADIANS(G627))*COS(RADIANS(E629))*COS(RADIANS(S619))))&gt;90,0,$F$4*$F$5/E628^2*(SIN(RADIANS(G627))*SIN(RADIANS(E629))+COS(RADIANS(G627))*COS(RADIANS(E629))*COS(RADIANS(S619))))</f>
        <v>#DIV/0!</v>
      </c>
      <c r="T627" t="e">
        <f>IF(DEGREES(ACOS(SIN(RADIANS(G627))*SIN(RADIANS(E629))+COS(RADIANS(G627))*COS(RADIANS(E629))*COS(RADIANS(T619))))&gt;90,0,$F$4*$F$5/E628^2*(SIN(RADIANS(G627))*SIN(RADIANS(E629))+COS(RADIANS(G627))*COS(RADIANS(E629))*COS(RADIANS(T619))))</f>
        <v>#DIV/0!</v>
      </c>
      <c r="U627" t="e">
        <f>IF(DEGREES(ACOS(SIN(RADIANS(G627))*SIN(RADIANS(E629))+COS(RADIANS(G627))*COS(RADIANS(E629))*COS(RADIANS(U619))))&gt;90,0,$F$4*$F$5/E628^2*(SIN(RADIANS(G627))*SIN(RADIANS(E629))+COS(RADIANS(G627))*COS(RADIANS(E629))*COS(RADIANS(U619))))</f>
        <v>#DIV/0!</v>
      </c>
      <c r="V627" t="e">
        <f>IF(DEGREES(ACOS(SIN(RADIANS(G627))*SIN(RADIANS(E629))+COS(RADIANS(G627))*COS(RADIANS(E629))*COS(RADIANS(V619))))&gt;90,0,$F$4*$F$5/E628^2*(SIN(RADIANS(G627))*SIN(RADIANS(E629))+COS(RADIANS(G627))*COS(RADIANS(E629))*COS(RADIANS(V619))))</f>
        <v>#DIV/0!</v>
      </c>
      <c r="W627" t="e">
        <f>IF(DEGREES(ACOS(SIN(RADIANS(G627))*SIN(RADIANS(E629))+COS(RADIANS(G627))*COS(RADIANS(E629))*COS(RADIANS(W619))))&gt;90,0,$F$4*$F$5/E628^2*(SIN(RADIANS(G627))*SIN(RADIANS(E629))+COS(RADIANS(G627))*COS(RADIANS(E629))*COS(RADIANS(W619))))</f>
        <v>#DIV/0!</v>
      </c>
      <c r="X627" t="e">
        <f>IF(DEGREES(ACOS(SIN(RADIANS(G627))*SIN(RADIANS(E629))+COS(RADIANS(G627))*COS(RADIANS(E629))*COS(RADIANS(X619))))&gt;90,0,$F$4*$F$5/E628^2*(SIN(RADIANS(G627))*SIN(RADIANS(E629))+COS(RADIANS(G627))*COS(RADIANS(E629))*COS(RADIANS(X619))))</f>
        <v>#DIV/0!</v>
      </c>
      <c r="Y627" t="e">
        <f>IF(DEGREES(ACOS(SIN(RADIANS(G627))*SIN(RADIANS(E629))+COS(RADIANS(G627))*COS(RADIANS(E629))*COS(RADIANS(Y619))))&gt;90,0,$F$4*$F$5/E628^2*(SIN(RADIANS(G627))*SIN(RADIANS(E629))+COS(RADIANS(G627))*COS(RADIANS(E629))*COS(RADIANS(Y619))))</f>
        <v>#DIV/0!</v>
      </c>
      <c r="Z627" t="e">
        <f>IF(DEGREES(ACOS(SIN(RADIANS(G627))*SIN(RADIANS(E629))+COS(RADIANS(G627))*COS(RADIANS(E629))*COS(RADIANS(Z619))))&gt;90,0,$F$4*$F$5/E628^2*(SIN(RADIANS(G627))*SIN(RADIANS(E629))+COS(RADIANS(G627))*COS(RADIANS(E629))*COS(RADIANS(Z619))))</f>
        <v>#DIV/0!</v>
      </c>
      <c r="AA627" t="e">
        <f>IF(DEGREES(ACOS(SIN(RADIANS(G627))*SIN(RADIANS(E629))+COS(RADIANS(G627))*COS(RADIANS(E629))*COS(RADIANS(AA619))))&gt;90,0,$F$4*$F$5/E628^2*(SIN(RADIANS(G627))*SIN(RADIANS(E629))+COS(RADIANS(G627))*COS(RADIANS(E629))*COS(RADIANS(AA619))))</f>
        <v>#DIV/0!</v>
      </c>
      <c r="AB627" t="e">
        <f>IF(DEGREES(ACOS(SIN(RADIANS(G627))*SIN(RADIANS(E629))+COS(RADIANS(G627))*COS(RADIANS(E629))*COS(RADIANS(AB619))))&gt;90,0,$F$4*$F$5/E628^2*(SIN(RADIANS(G627))*SIN(RADIANS(E629))+COS(RADIANS(G627))*COS(RADIANS(E629))*COS(RADIANS(AB619))))</f>
        <v>#DIV/0!</v>
      </c>
      <c r="AC627" t="e">
        <f>IF(DEGREES(ACOS(SIN(RADIANS(G627))*SIN(RADIANS(E629))+COS(RADIANS(G627))*COS(RADIANS(E629))*COS(RADIANS(AC619))))&gt;90,0,$F$4*$F$5/E628^2*(SIN(RADIANS(G627))*SIN(RADIANS(E629))+COS(RADIANS(G627))*COS(RADIANS(E629))*COS(RADIANS(AC619))))</f>
        <v>#DIV/0!</v>
      </c>
      <c r="AD627" t="e">
        <f>IF(DEGREES(ACOS(SIN(RADIANS(G627))*SIN(RADIANS(E629))+COS(RADIANS(G627))*COS(RADIANS(E629))*COS(RADIANS(AD619))))&gt;90,0,$F$4*$F$5/E628^2*(SIN(RADIANS(G627))*SIN(RADIANS(E629))+COS(RADIANS(G627))*COS(RADIANS(E629))*COS(RADIANS(AD619))))</f>
        <v>#DIV/0!</v>
      </c>
      <c r="AE627" t="e">
        <f>IF(DEGREES(ACOS(SIN(RADIANS(G627))*SIN(RADIANS(E629))+COS(RADIANS(G627))*COS(RADIANS(E629))*COS(RADIANS(AE619))))&gt;90,0,$F$4*$F$5/E628^2*(SIN(RADIANS(G627))*SIN(RADIANS(E629))+COS(RADIANS(G627))*COS(RADIANS(E629))*COS(RADIANS(AE619))))</f>
        <v>#DIV/0!</v>
      </c>
      <c r="AF627" t="e">
        <f>IF(DEGREES(ACOS(SIN(RADIANS(G627))*SIN(RADIANS(E629))+COS(RADIANS(G627))*COS(RADIANS(E629))*COS(RADIANS(AF619))))&gt;90,0,$F$4*$F$5/E628^2*(SIN(RADIANS(G627))*SIN(RADIANS(E629))+COS(RADIANS(G627))*COS(RADIANS(E629))*COS(RADIANS(AF619))))</f>
        <v>#DIV/0!</v>
      </c>
      <c r="AG627" t="e">
        <f>IF(DEGREES(ACOS(SIN(RADIANS(G627))*SIN(RADIANS(E629))+COS(RADIANS(G627))*COS(RADIANS(E629))*COS(RADIANS(AG619))))&gt;90,0,$F$4*$F$5/E628^2*(SIN(RADIANS(G627))*SIN(RADIANS(E629))+COS(RADIANS(G627))*COS(RADIANS(E629))*COS(RADIANS(AG619))))</f>
        <v>#DIV/0!</v>
      </c>
      <c r="AH627" t="e">
        <f>IF(DEGREES(ACOS(SIN(RADIANS(G627))*SIN(RADIANS(E629))+COS(RADIANS(G627))*COS(RADIANS(E629))*COS(RADIANS(AH619))))&gt;90,0,$F$4*$F$5/E628^2*(SIN(RADIANS(G627))*SIN(RADIANS(E629))+COS(RADIANS(G627))*COS(RADIANS(E629))*COS(RADIANS(AH619))))</f>
        <v>#DIV/0!</v>
      </c>
      <c r="AI627" t="e">
        <f>IF(DEGREES(ACOS(SIN(RADIANS(G627))*SIN(RADIANS(E629))+COS(RADIANS(G627))*COS(RADIANS(E629))*COS(RADIANS(AI619))))&gt;90,0,$F$4*$F$5/E628^2*(SIN(RADIANS(G627))*SIN(RADIANS(E629))+COS(RADIANS(G627))*COS(RADIANS(E629))*COS(RADIANS(AI619))))</f>
        <v>#DIV/0!</v>
      </c>
      <c r="AJ627" t="e">
        <f>IF(DEGREES(ACOS(SIN(RADIANS(G627))*SIN(RADIANS(E629))+COS(RADIANS(G627))*COS(RADIANS(E629))*COS(RADIANS(AJ619))))&gt;90,0,$F$4*$F$5/E628^2*(SIN(RADIANS(G627))*SIN(RADIANS(E629))+COS(RADIANS(G627))*COS(RADIANS(E629))*COS(RADIANS(AJ619))))</f>
        <v>#DIV/0!</v>
      </c>
      <c r="AK627">
        <f>IF(DEGREES(ACOS(SIN(RADIANS(G627))*SIN(RADIANS(E629))+COS(RADIANS(G627))*COS(RADIANS(E629))*COS(RADIANS(AK619))))&gt;90,0,$F$4*$F$5/E628^2*(SIN(RADIANS(G627))*SIN(RADIANS(E629))+COS(RADIANS(G627))*COS(RADIANS(E629))*COS(RADIANS(AK619))))</f>
        <v>0</v>
      </c>
      <c r="AL627">
        <f>IF(DEGREES(ACOS(SIN(RADIANS(G627))*SIN(RADIANS(E629))+COS(RADIANS(G627))*COS(RADIANS(E629))*COS(RADIANS(AL619))))&gt;90,0,$F$4*$F$5/E628^2*(SIN(RADIANS(G627))*SIN(RADIANS(E629))+COS(RADIANS(G627))*COS(RADIANS(E629))*COS(RADIANS(AL619))))</f>
        <v>0</v>
      </c>
      <c r="AM627">
        <f>IF(DEGREES(ACOS(SIN(RADIANS(G627))*SIN(RADIANS(E629))+COS(RADIANS(G627))*COS(RADIANS(E629))*COS(RADIANS(AM619))))&gt;90,0,$F$4*$F$5/E628^2*(SIN(RADIANS(G627))*SIN(RADIANS(E629))+COS(RADIANS(G627))*COS(RADIANS(E629))*COS(RADIANS(AM619))))</f>
        <v>0</v>
      </c>
      <c r="AN627">
        <f>IF(DEGREES(ACOS(SIN(RADIANS(G627))*SIN(RADIANS(E629))+COS(RADIANS(G627))*COS(RADIANS(E629))*COS(RADIANS(AN619))))&gt;90,0,$F$4*$F$5/E628^2*(SIN(RADIANS(G627))*SIN(RADIANS(E629))+COS(RADIANS(G627))*COS(RADIANS(E629))*COS(RADIANS(AN619))))</f>
        <v>0</v>
      </c>
      <c r="AO627">
        <f>IF(DEGREES(ACOS(SIN(RADIANS(G627))*SIN(RADIANS(E629))+COS(RADIANS(G627))*COS(RADIANS(E629))*COS(RADIANS(AO619))))&gt;90,0,$F$4*$F$5/E628^2*(SIN(RADIANS(G627))*SIN(RADIANS(E629))+COS(RADIANS(G627))*COS(RADIANS(E629))*COS(RADIANS(AO619))))</f>
        <v>0</v>
      </c>
      <c r="AP627">
        <f>IF(DEGREES(ACOS(SIN(RADIANS(G627))*SIN(RADIANS(E629))+COS(RADIANS(G627))*COS(RADIANS(E629))*COS(RADIANS(AP619))))&gt;90,0,$F$4*$F$5/E628^2*(SIN(RADIANS(G627))*SIN(RADIANS(E629))+COS(RADIANS(G627))*COS(RADIANS(E629))*COS(RADIANS(AP619))))</f>
        <v>0</v>
      </c>
      <c r="AQ627">
        <f>IF(DEGREES(ACOS(SIN(RADIANS(G627))*SIN(RADIANS(E629))+COS(RADIANS(G627))*COS(RADIANS(E629))*COS(RADIANS(AQ619))))&gt;90,0,$F$4*$F$5/E628^2*(SIN(RADIANS(G627))*SIN(RADIANS(E629))+COS(RADIANS(G627))*COS(RADIANS(E629))*COS(RADIANS(AQ619))))</f>
        <v>0</v>
      </c>
      <c r="AR627">
        <f>IF(DEGREES(ACOS(SIN(RADIANS(G627))*SIN(RADIANS(E629))+COS(RADIANS(G627))*COS(RADIANS(E629))*COS(RADIANS(AR619))))&gt;90,0,$F$4*$F$5/E628^2*(SIN(RADIANS(G627))*SIN(RADIANS(E629))+COS(RADIANS(G627))*COS(RADIANS(E629))*COS(RADIANS(AR619))))</f>
        <v>0</v>
      </c>
    </row>
    <row r="628" spans="2:44" x14ac:dyDescent="0.5">
      <c r="B628" s="40" t="s">
        <v>785</v>
      </c>
      <c r="E628">
        <f>$F$6*(1-$F$7^2)/(1+$F$7*COS(RADIANS(E622)))</f>
        <v>0</v>
      </c>
      <c r="G628">
        <v>20</v>
      </c>
      <c r="I628">
        <f>IF(DEGREES(ACOS(SIN(RADIANS(G628))*SIN(RADIANS(E629))+COS(RADIANS(G628))*COS(RADIANS(E629))*COS(RADIANS(I619))))&gt;90,0,$F$4*$F$5/E628^2*(SIN(RADIANS(G628))*SIN(RADIANS(E629))+COS(RADIANS(G628))*COS(RADIANS(E629))*COS(RADIANS(I619))))</f>
        <v>0</v>
      </c>
      <c r="J628">
        <f>IF(DEGREES(ACOS(SIN(RADIANS(G628))*SIN(RADIANS(E629))+COS(RADIANS(G628))*COS(RADIANS(E629))*COS(RADIANS(J619))))&gt;90,0,$F$4*$F$5/E628^2*(SIN(RADIANS(G628))*SIN(RADIANS(E629))+COS(RADIANS(G628))*COS(RADIANS(E629))*COS(RADIANS(J619))))</f>
        <v>0</v>
      </c>
      <c r="K628">
        <f>IF(DEGREES(ACOS(SIN(RADIANS(G628))*SIN(RADIANS(E629))+COS(RADIANS(G628))*COS(RADIANS(E629))*COS(RADIANS(K619))))&gt;90,0,$F$4*$F$5/E628^2*(SIN(RADIANS(G628))*SIN(RADIANS(E629))+COS(RADIANS(G628))*COS(RADIANS(E629))*COS(RADIANS(K619))))</f>
        <v>0</v>
      </c>
      <c r="L628">
        <f>IF(DEGREES(ACOS(SIN(RADIANS(G628))*SIN(RADIANS(E629))+COS(RADIANS(G628))*COS(RADIANS(E629))*COS(RADIANS(L619))))&gt;90,0,$F$4*$F$5/E628^2*(SIN(RADIANS(G628))*SIN(RADIANS(E629))+COS(RADIANS(G628))*COS(RADIANS(E629))*COS(RADIANS(L619))))</f>
        <v>0</v>
      </c>
      <c r="M628">
        <f>IF(DEGREES(ACOS(SIN(RADIANS(G628))*SIN(RADIANS(E629))+COS(RADIANS(G628))*COS(RADIANS(E629))*COS(RADIANS(M619))))&gt;90,0,$F$4*$F$5/E628^2*(SIN(RADIANS(G628))*SIN(RADIANS(E629))+COS(RADIANS(G628))*COS(RADIANS(E629))*COS(RADIANS(M619))))</f>
        <v>0</v>
      </c>
      <c r="N628">
        <f>IF(DEGREES(ACOS(SIN(RADIANS(G628))*SIN(RADIANS(E629))+COS(RADIANS(G628))*COS(RADIANS(E629))*COS(RADIANS(N619))))&gt;90,0,$F$4*$F$5/E628^2*(SIN(RADIANS(G628))*SIN(RADIANS(E629))+COS(RADIANS(G628))*COS(RADIANS(E629))*COS(RADIANS(N619))))</f>
        <v>0</v>
      </c>
      <c r="O628">
        <f>IF(DEGREES(ACOS(SIN(RADIANS(G628))*SIN(RADIANS(E629))+COS(RADIANS(G628))*COS(RADIANS(E629))*COS(RADIANS(O619))))&gt;90,0,$F$4*$F$5/E628^2*(SIN(RADIANS(G628))*SIN(RADIANS(E629))+COS(RADIANS(G628))*COS(RADIANS(E629))*COS(RADIANS(O619))))</f>
        <v>0</v>
      </c>
      <c r="P628">
        <f>IF(DEGREES(ACOS(SIN(RADIANS(G628))*SIN(RADIANS(E629))+COS(RADIANS(G628))*COS(RADIANS(E629))*COS(RADIANS(P619))))&gt;90,0,$F$4*$F$5/E628^2*(SIN(RADIANS(G628))*SIN(RADIANS(E629))+COS(RADIANS(G628))*COS(RADIANS(E629))*COS(RADIANS(P619))))</f>
        <v>0</v>
      </c>
      <c r="Q628">
        <f>IF(DEGREES(ACOS(SIN(RADIANS(G628))*SIN(RADIANS(E629))+COS(RADIANS(G628))*COS(RADIANS(E629))*COS(RADIANS(Q619))))&gt;90,0,$F$4*$F$5/E628^2*(SIN(RADIANS(G628))*SIN(RADIANS(E629))+COS(RADIANS(G628))*COS(RADIANS(E629))*COS(RADIANS(Q619))))</f>
        <v>0</v>
      </c>
      <c r="R628" t="e">
        <f>IF(DEGREES(ACOS(SIN(RADIANS(G628))*SIN(RADIANS(E629))+COS(RADIANS(G628))*COS(RADIANS(E629))*COS(RADIANS(R619))))&gt;90,0,$F$4*$F$5/E628^2*(SIN(RADIANS(G628))*SIN(RADIANS(E629))+COS(RADIANS(G628))*COS(RADIANS(E629))*COS(RADIANS(R619))))</f>
        <v>#DIV/0!</v>
      </c>
      <c r="S628" t="e">
        <f>IF(DEGREES(ACOS(SIN(RADIANS(G628))*SIN(RADIANS(E629))+COS(RADIANS(G628))*COS(RADIANS(E629))*COS(RADIANS(S619))))&gt;90,0,$F$4*$F$5/E628^2*(SIN(RADIANS(G628))*SIN(RADIANS(E629))+COS(RADIANS(G628))*COS(RADIANS(E629))*COS(RADIANS(S619))))</f>
        <v>#DIV/0!</v>
      </c>
      <c r="T628" t="e">
        <f>IF(DEGREES(ACOS(SIN(RADIANS(G628))*SIN(RADIANS(E629))+COS(RADIANS(G628))*COS(RADIANS(E629))*COS(RADIANS(T619))))&gt;90,0,$F$4*$F$5/E628^2*(SIN(RADIANS(G628))*SIN(RADIANS(E629))+COS(RADIANS(G628))*COS(RADIANS(E629))*COS(RADIANS(T619))))</f>
        <v>#DIV/0!</v>
      </c>
      <c r="U628" t="e">
        <f>IF(DEGREES(ACOS(SIN(RADIANS(G628))*SIN(RADIANS(E629))+COS(RADIANS(G628))*COS(RADIANS(E629))*COS(RADIANS(U619))))&gt;90,0,$F$4*$F$5/E628^2*(SIN(RADIANS(G628))*SIN(RADIANS(E629))+COS(RADIANS(G628))*COS(RADIANS(E629))*COS(RADIANS(U619))))</f>
        <v>#DIV/0!</v>
      </c>
      <c r="V628" t="e">
        <f>IF(DEGREES(ACOS(SIN(RADIANS(G628))*SIN(RADIANS(E629))+COS(RADIANS(G628))*COS(RADIANS(E629))*COS(RADIANS(V619))))&gt;90,0,$F$4*$F$5/E628^2*(SIN(RADIANS(G628))*SIN(RADIANS(E629))+COS(RADIANS(G628))*COS(RADIANS(E629))*COS(RADIANS(V619))))</f>
        <v>#DIV/0!</v>
      </c>
      <c r="W628" t="e">
        <f>IF(DEGREES(ACOS(SIN(RADIANS(G628))*SIN(RADIANS(E629))+COS(RADIANS(G628))*COS(RADIANS(E629))*COS(RADIANS(W619))))&gt;90,0,$F$4*$F$5/E628^2*(SIN(RADIANS(G628))*SIN(RADIANS(E629))+COS(RADIANS(G628))*COS(RADIANS(E629))*COS(RADIANS(W619))))</f>
        <v>#DIV/0!</v>
      </c>
      <c r="X628" t="e">
        <f>IF(DEGREES(ACOS(SIN(RADIANS(G628))*SIN(RADIANS(E629))+COS(RADIANS(G628))*COS(RADIANS(E629))*COS(RADIANS(X619))))&gt;90,0,$F$4*$F$5/E628^2*(SIN(RADIANS(G628))*SIN(RADIANS(E629))+COS(RADIANS(G628))*COS(RADIANS(E629))*COS(RADIANS(X619))))</f>
        <v>#DIV/0!</v>
      </c>
      <c r="Y628" t="e">
        <f>IF(DEGREES(ACOS(SIN(RADIANS(G628))*SIN(RADIANS(E629))+COS(RADIANS(G628))*COS(RADIANS(E629))*COS(RADIANS(Y619))))&gt;90,0,$F$4*$F$5/E628^2*(SIN(RADIANS(G628))*SIN(RADIANS(E629))+COS(RADIANS(G628))*COS(RADIANS(E629))*COS(RADIANS(Y619))))</f>
        <v>#DIV/0!</v>
      </c>
      <c r="Z628" t="e">
        <f>IF(DEGREES(ACOS(SIN(RADIANS(G628))*SIN(RADIANS(E629))+COS(RADIANS(G628))*COS(RADIANS(E629))*COS(RADIANS(Z619))))&gt;90,0,$F$4*$F$5/E628^2*(SIN(RADIANS(G628))*SIN(RADIANS(E629))+COS(RADIANS(G628))*COS(RADIANS(E629))*COS(RADIANS(Z619))))</f>
        <v>#DIV/0!</v>
      </c>
      <c r="AA628" t="e">
        <f>IF(DEGREES(ACOS(SIN(RADIANS(G628))*SIN(RADIANS(E629))+COS(RADIANS(G628))*COS(RADIANS(E629))*COS(RADIANS(AA619))))&gt;90,0,$F$4*$F$5/E628^2*(SIN(RADIANS(G628))*SIN(RADIANS(E629))+COS(RADIANS(G628))*COS(RADIANS(E629))*COS(RADIANS(AA619))))</f>
        <v>#DIV/0!</v>
      </c>
      <c r="AB628" t="e">
        <f>IF(DEGREES(ACOS(SIN(RADIANS(G628))*SIN(RADIANS(E629))+COS(RADIANS(G628))*COS(RADIANS(E629))*COS(RADIANS(AB619))))&gt;90,0,$F$4*$F$5/E628^2*(SIN(RADIANS(G628))*SIN(RADIANS(E629))+COS(RADIANS(G628))*COS(RADIANS(E629))*COS(RADIANS(AB619))))</f>
        <v>#DIV/0!</v>
      </c>
      <c r="AC628" t="e">
        <f>IF(DEGREES(ACOS(SIN(RADIANS(G628))*SIN(RADIANS(E629))+COS(RADIANS(G628))*COS(RADIANS(E629))*COS(RADIANS(AC619))))&gt;90,0,$F$4*$F$5/E628^2*(SIN(RADIANS(G628))*SIN(RADIANS(E629))+COS(RADIANS(G628))*COS(RADIANS(E629))*COS(RADIANS(AC619))))</f>
        <v>#DIV/0!</v>
      </c>
      <c r="AD628" t="e">
        <f>IF(DEGREES(ACOS(SIN(RADIANS(G628))*SIN(RADIANS(E629))+COS(RADIANS(G628))*COS(RADIANS(E629))*COS(RADIANS(AD619))))&gt;90,0,$F$4*$F$5/E628^2*(SIN(RADIANS(G628))*SIN(RADIANS(E629))+COS(RADIANS(G628))*COS(RADIANS(E629))*COS(RADIANS(AD619))))</f>
        <v>#DIV/0!</v>
      </c>
      <c r="AE628" t="e">
        <f>IF(DEGREES(ACOS(SIN(RADIANS(G628))*SIN(RADIANS(E629))+COS(RADIANS(G628))*COS(RADIANS(E629))*COS(RADIANS(AE619))))&gt;90,0,$F$4*$F$5/E628^2*(SIN(RADIANS(G628))*SIN(RADIANS(E629))+COS(RADIANS(G628))*COS(RADIANS(E629))*COS(RADIANS(AE619))))</f>
        <v>#DIV/0!</v>
      </c>
      <c r="AF628" t="e">
        <f>IF(DEGREES(ACOS(SIN(RADIANS(G628))*SIN(RADIANS(E629))+COS(RADIANS(G628))*COS(RADIANS(E629))*COS(RADIANS(AF619))))&gt;90,0,$F$4*$F$5/E628^2*(SIN(RADIANS(G628))*SIN(RADIANS(E629))+COS(RADIANS(G628))*COS(RADIANS(E629))*COS(RADIANS(AF619))))</f>
        <v>#DIV/0!</v>
      </c>
      <c r="AG628" t="e">
        <f>IF(DEGREES(ACOS(SIN(RADIANS(G628))*SIN(RADIANS(E629))+COS(RADIANS(G628))*COS(RADIANS(E629))*COS(RADIANS(AG619))))&gt;90,0,$F$4*$F$5/E628^2*(SIN(RADIANS(G628))*SIN(RADIANS(E629))+COS(RADIANS(G628))*COS(RADIANS(E629))*COS(RADIANS(AG619))))</f>
        <v>#DIV/0!</v>
      </c>
      <c r="AH628" t="e">
        <f>IF(DEGREES(ACOS(SIN(RADIANS(G628))*SIN(RADIANS(E629))+COS(RADIANS(G628))*COS(RADIANS(E629))*COS(RADIANS(AH619))))&gt;90,0,$F$4*$F$5/E628^2*(SIN(RADIANS(G628))*SIN(RADIANS(E629))+COS(RADIANS(G628))*COS(RADIANS(E629))*COS(RADIANS(AH619))))</f>
        <v>#DIV/0!</v>
      </c>
      <c r="AI628" t="e">
        <f>IF(DEGREES(ACOS(SIN(RADIANS(G628))*SIN(RADIANS(E629))+COS(RADIANS(G628))*COS(RADIANS(E629))*COS(RADIANS(AI619))))&gt;90,0,$F$4*$F$5/E628^2*(SIN(RADIANS(G628))*SIN(RADIANS(E629))+COS(RADIANS(G628))*COS(RADIANS(E629))*COS(RADIANS(AI619))))</f>
        <v>#DIV/0!</v>
      </c>
      <c r="AJ628" t="e">
        <f>IF(DEGREES(ACOS(SIN(RADIANS(G628))*SIN(RADIANS(E629))+COS(RADIANS(G628))*COS(RADIANS(E629))*COS(RADIANS(AJ619))))&gt;90,0,$F$4*$F$5/E628^2*(SIN(RADIANS(G628))*SIN(RADIANS(E629))+COS(RADIANS(G628))*COS(RADIANS(E629))*COS(RADIANS(AJ619))))</f>
        <v>#DIV/0!</v>
      </c>
      <c r="AK628">
        <f>IF(DEGREES(ACOS(SIN(RADIANS(G628))*SIN(RADIANS(E629))+COS(RADIANS(G628))*COS(RADIANS(E629))*COS(RADIANS(AK619))))&gt;90,0,$F$4*$F$5/E628^2*(SIN(RADIANS(G628))*SIN(RADIANS(E629))+COS(RADIANS(G628))*COS(RADIANS(E629))*COS(RADIANS(AK619))))</f>
        <v>0</v>
      </c>
      <c r="AL628">
        <f>IF(DEGREES(ACOS(SIN(RADIANS(G628))*SIN(RADIANS(E629))+COS(RADIANS(G628))*COS(RADIANS(E629))*COS(RADIANS(AL619))))&gt;90,0,$F$4*$F$5/E628^2*(SIN(RADIANS(G628))*SIN(RADIANS(E629))+COS(RADIANS(G628))*COS(RADIANS(E629))*COS(RADIANS(AL619))))</f>
        <v>0</v>
      </c>
      <c r="AM628">
        <f>IF(DEGREES(ACOS(SIN(RADIANS(G628))*SIN(RADIANS(E629))+COS(RADIANS(G628))*COS(RADIANS(E629))*COS(RADIANS(AM619))))&gt;90,0,$F$4*$F$5/E628^2*(SIN(RADIANS(G628))*SIN(RADIANS(E629))+COS(RADIANS(G628))*COS(RADIANS(E629))*COS(RADIANS(AM619))))</f>
        <v>0</v>
      </c>
      <c r="AN628">
        <f>IF(DEGREES(ACOS(SIN(RADIANS(G628))*SIN(RADIANS(E629))+COS(RADIANS(G628))*COS(RADIANS(E629))*COS(RADIANS(AN619))))&gt;90,0,$F$4*$F$5/E628^2*(SIN(RADIANS(G628))*SIN(RADIANS(E629))+COS(RADIANS(G628))*COS(RADIANS(E629))*COS(RADIANS(AN619))))</f>
        <v>0</v>
      </c>
      <c r="AO628">
        <f>IF(DEGREES(ACOS(SIN(RADIANS(G628))*SIN(RADIANS(E629))+COS(RADIANS(G628))*COS(RADIANS(E629))*COS(RADIANS(AO619))))&gt;90,0,$F$4*$F$5/E628^2*(SIN(RADIANS(G628))*SIN(RADIANS(E629))+COS(RADIANS(G628))*COS(RADIANS(E629))*COS(RADIANS(AO619))))</f>
        <v>0</v>
      </c>
      <c r="AP628">
        <f>IF(DEGREES(ACOS(SIN(RADIANS(G628))*SIN(RADIANS(E629))+COS(RADIANS(G628))*COS(RADIANS(E629))*COS(RADIANS(AP619))))&gt;90,0,$F$4*$F$5/E628^2*(SIN(RADIANS(G628))*SIN(RADIANS(E629))+COS(RADIANS(G628))*COS(RADIANS(E629))*COS(RADIANS(AP619))))</f>
        <v>0</v>
      </c>
      <c r="AQ628">
        <f>IF(DEGREES(ACOS(SIN(RADIANS(G628))*SIN(RADIANS(E629))+COS(RADIANS(G628))*COS(RADIANS(E629))*COS(RADIANS(AQ619))))&gt;90,0,$F$4*$F$5/E628^2*(SIN(RADIANS(G628))*SIN(RADIANS(E629))+COS(RADIANS(G628))*COS(RADIANS(E629))*COS(RADIANS(AQ619))))</f>
        <v>0</v>
      </c>
      <c r="AR628">
        <f>IF(DEGREES(ACOS(SIN(RADIANS(G628))*SIN(RADIANS(E629))+COS(RADIANS(G628))*COS(RADIANS(E629))*COS(RADIANS(AR619))))&gt;90,0,$F$4*$F$5/E628^2*(SIN(RADIANS(G628))*SIN(RADIANS(E629))+COS(RADIANS(G628))*COS(RADIANS(E629))*COS(RADIANS(AR619))))</f>
        <v>0</v>
      </c>
    </row>
    <row r="629" spans="2:44" x14ac:dyDescent="0.5">
      <c r="B629" s="40" t="s">
        <v>735</v>
      </c>
      <c r="E629">
        <f>IF($F$8&gt;90,180-$F$8,$F$8)*SIN(RADIANS(E623))</f>
        <v>0</v>
      </c>
      <c r="G629">
        <v>10</v>
      </c>
      <c r="I629">
        <f>IF(DEGREES(ACOS(SIN(RADIANS(G629))*SIN(RADIANS(E629))+COS(RADIANS(G629))*COS(RADIANS(E629))*COS(RADIANS(I619))))&gt;90,0,$F$4*$F$5/E628^2*(SIN(RADIANS(G629))*SIN(RADIANS(E629))+COS(RADIANS(G629))*COS(RADIANS(E629))*COS(RADIANS(I619))))</f>
        <v>0</v>
      </c>
      <c r="J629">
        <f>IF(DEGREES(ACOS(SIN(RADIANS(G629))*SIN(RADIANS(E629))+COS(RADIANS(G629))*COS(RADIANS(E629))*COS(RADIANS(J619))))&gt;90,0,$F$4*$F$5/E628^2*(SIN(RADIANS(G629))*SIN(RADIANS(E629))+COS(RADIANS(G629))*COS(RADIANS(E629))*COS(RADIANS(J619))))</f>
        <v>0</v>
      </c>
      <c r="K629">
        <f>IF(DEGREES(ACOS(SIN(RADIANS(G629))*SIN(RADIANS(E629))+COS(RADIANS(G629))*COS(RADIANS(E629))*COS(RADIANS(K619))))&gt;90,0,$F$4*$F$5/E628^2*(SIN(RADIANS(G629))*SIN(RADIANS(E629))+COS(RADIANS(G629))*COS(RADIANS(E629))*COS(RADIANS(K619))))</f>
        <v>0</v>
      </c>
      <c r="L629">
        <f>IF(DEGREES(ACOS(SIN(RADIANS(G629))*SIN(RADIANS(E629))+COS(RADIANS(G629))*COS(RADIANS(E629))*COS(RADIANS(L619))))&gt;90,0,$F$4*$F$5/E628^2*(SIN(RADIANS(G629))*SIN(RADIANS(E629))+COS(RADIANS(G629))*COS(RADIANS(E629))*COS(RADIANS(L619))))</f>
        <v>0</v>
      </c>
      <c r="M629">
        <f>IF(DEGREES(ACOS(SIN(RADIANS(G629))*SIN(RADIANS(E629))+COS(RADIANS(G629))*COS(RADIANS(E629))*COS(RADIANS(M619))))&gt;90,0,$F$4*$F$5/E628^2*(SIN(RADIANS(G629))*SIN(RADIANS(E629))+COS(RADIANS(G629))*COS(RADIANS(E629))*COS(RADIANS(M619))))</f>
        <v>0</v>
      </c>
      <c r="N629">
        <f>IF(DEGREES(ACOS(SIN(RADIANS(G629))*SIN(RADIANS(E629))+COS(RADIANS(G629))*COS(RADIANS(E629))*COS(RADIANS(N619))))&gt;90,0,$F$4*$F$5/E628^2*(SIN(RADIANS(G629))*SIN(RADIANS(E629))+COS(RADIANS(G629))*COS(RADIANS(E629))*COS(RADIANS(N619))))</f>
        <v>0</v>
      </c>
      <c r="O629">
        <f>IF(DEGREES(ACOS(SIN(RADIANS(G629))*SIN(RADIANS(E629))+COS(RADIANS(G629))*COS(RADIANS(E629))*COS(RADIANS(O619))))&gt;90,0,$F$4*$F$5/E628^2*(SIN(RADIANS(G629))*SIN(RADIANS(E629))+COS(RADIANS(G629))*COS(RADIANS(E629))*COS(RADIANS(O619))))</f>
        <v>0</v>
      </c>
      <c r="P629">
        <f>IF(DEGREES(ACOS(SIN(RADIANS(G629))*SIN(RADIANS(E629))+COS(RADIANS(G629))*COS(RADIANS(E629))*COS(RADIANS(P619))))&gt;90,0,$F$4*$F$5/E628^2*(SIN(RADIANS(G629))*SIN(RADIANS(E629))+COS(RADIANS(G629))*COS(RADIANS(E629))*COS(RADIANS(P619))))</f>
        <v>0</v>
      </c>
      <c r="Q629">
        <f>IF(DEGREES(ACOS(SIN(RADIANS(G629))*SIN(RADIANS(E629))+COS(RADIANS(G629))*COS(RADIANS(E629))*COS(RADIANS(Q619))))&gt;90,0,$F$4*$F$5/E628^2*(SIN(RADIANS(G629))*SIN(RADIANS(E629))+COS(RADIANS(G629))*COS(RADIANS(E629))*COS(RADIANS(Q619))))</f>
        <v>0</v>
      </c>
      <c r="R629" t="e">
        <f>IF(DEGREES(ACOS(SIN(RADIANS(G629))*SIN(RADIANS(E629))+COS(RADIANS(G629))*COS(RADIANS(E629))*COS(RADIANS(R619))))&gt;90,0,$F$4*$F$5/E628^2*(SIN(RADIANS(G629))*SIN(RADIANS(E629))+COS(RADIANS(G629))*COS(RADIANS(E629))*COS(RADIANS(R619))))</f>
        <v>#DIV/0!</v>
      </c>
      <c r="S629" t="e">
        <f>IF(DEGREES(ACOS(SIN(RADIANS(G629))*SIN(RADIANS(E629))+COS(RADIANS(G629))*COS(RADIANS(E629))*COS(RADIANS(S619))))&gt;90,0,$F$4*$F$5/E628^2*(SIN(RADIANS(G629))*SIN(RADIANS(E629))+COS(RADIANS(G629))*COS(RADIANS(E629))*COS(RADIANS(S619))))</f>
        <v>#DIV/0!</v>
      </c>
      <c r="T629" t="e">
        <f>IF(DEGREES(ACOS(SIN(RADIANS(G629))*SIN(RADIANS(E629))+COS(RADIANS(G629))*COS(RADIANS(E629))*COS(RADIANS(T619))))&gt;90,0,$F$4*$F$5/E628^2*(SIN(RADIANS(G629))*SIN(RADIANS(E629))+COS(RADIANS(G629))*COS(RADIANS(E629))*COS(RADIANS(T619))))</f>
        <v>#DIV/0!</v>
      </c>
      <c r="U629" t="e">
        <f>IF(DEGREES(ACOS(SIN(RADIANS(G629))*SIN(RADIANS(E629))+COS(RADIANS(G629))*COS(RADIANS(E629))*COS(RADIANS(U619))))&gt;90,0,$F$4*$F$5/E628^2*(SIN(RADIANS(G629))*SIN(RADIANS(E629))+COS(RADIANS(G629))*COS(RADIANS(E629))*COS(RADIANS(U619))))</f>
        <v>#DIV/0!</v>
      </c>
      <c r="V629" t="e">
        <f>IF(DEGREES(ACOS(SIN(RADIANS(G629))*SIN(RADIANS(E629))+COS(RADIANS(G629))*COS(RADIANS(E629))*COS(RADIANS(V619))))&gt;90,0,$F$4*$F$5/E628^2*(SIN(RADIANS(G629))*SIN(RADIANS(E629))+COS(RADIANS(G629))*COS(RADIANS(E629))*COS(RADIANS(V619))))</f>
        <v>#DIV/0!</v>
      </c>
      <c r="W629" t="e">
        <f>IF(DEGREES(ACOS(SIN(RADIANS(G629))*SIN(RADIANS(E629))+COS(RADIANS(G629))*COS(RADIANS(E629))*COS(RADIANS(W619))))&gt;90,0,$F$4*$F$5/E628^2*(SIN(RADIANS(G629))*SIN(RADIANS(E629))+COS(RADIANS(G629))*COS(RADIANS(E629))*COS(RADIANS(W619))))</f>
        <v>#DIV/0!</v>
      </c>
      <c r="X629" t="e">
        <f>IF(DEGREES(ACOS(SIN(RADIANS(G629))*SIN(RADIANS(E629))+COS(RADIANS(G629))*COS(RADIANS(E629))*COS(RADIANS(X619))))&gt;90,0,$F$4*$F$5/E628^2*(SIN(RADIANS(G629))*SIN(RADIANS(E629))+COS(RADIANS(G629))*COS(RADIANS(E629))*COS(RADIANS(X619))))</f>
        <v>#DIV/0!</v>
      </c>
      <c r="Y629" t="e">
        <f>IF(DEGREES(ACOS(SIN(RADIANS(G629))*SIN(RADIANS(E629))+COS(RADIANS(G629))*COS(RADIANS(E629))*COS(RADIANS(Y619))))&gt;90,0,$F$4*$F$5/E628^2*(SIN(RADIANS(G629))*SIN(RADIANS(E629))+COS(RADIANS(G629))*COS(RADIANS(E629))*COS(RADIANS(Y619))))</f>
        <v>#DIV/0!</v>
      </c>
      <c r="Z629" t="e">
        <f>IF(DEGREES(ACOS(SIN(RADIANS(G629))*SIN(RADIANS(E629))+COS(RADIANS(G629))*COS(RADIANS(E629))*COS(RADIANS(Z619))))&gt;90,0,$F$4*$F$5/E628^2*(SIN(RADIANS(G629))*SIN(RADIANS(E629))+COS(RADIANS(G629))*COS(RADIANS(E629))*COS(RADIANS(Z619))))</f>
        <v>#DIV/0!</v>
      </c>
      <c r="AA629" t="e">
        <f>IF(DEGREES(ACOS(SIN(RADIANS(G629))*SIN(RADIANS(E629))+COS(RADIANS(G629))*COS(RADIANS(E629))*COS(RADIANS(AA619))))&gt;90,0,$F$4*$F$5/E628^2*(SIN(RADIANS(G629))*SIN(RADIANS(E629))+COS(RADIANS(G629))*COS(RADIANS(E629))*COS(RADIANS(AA619))))</f>
        <v>#DIV/0!</v>
      </c>
      <c r="AB629" t="e">
        <f>IF(DEGREES(ACOS(SIN(RADIANS(G629))*SIN(RADIANS(E629))+COS(RADIANS(G629))*COS(RADIANS(E629))*COS(RADIANS(AB619))))&gt;90,0,$F$4*$F$5/E628^2*(SIN(RADIANS(G629))*SIN(RADIANS(E629))+COS(RADIANS(G629))*COS(RADIANS(E629))*COS(RADIANS(AB619))))</f>
        <v>#DIV/0!</v>
      </c>
      <c r="AC629" t="e">
        <f>IF(DEGREES(ACOS(SIN(RADIANS(G629))*SIN(RADIANS(E629))+COS(RADIANS(G629))*COS(RADIANS(E629))*COS(RADIANS(AC619))))&gt;90,0,$F$4*$F$5/E628^2*(SIN(RADIANS(G629))*SIN(RADIANS(E629))+COS(RADIANS(G629))*COS(RADIANS(E629))*COS(RADIANS(AC619))))</f>
        <v>#DIV/0!</v>
      </c>
      <c r="AD629" t="e">
        <f>IF(DEGREES(ACOS(SIN(RADIANS(G629))*SIN(RADIANS(E629))+COS(RADIANS(G629))*COS(RADIANS(E629))*COS(RADIANS(AD619))))&gt;90,0,$F$4*$F$5/E628^2*(SIN(RADIANS(G629))*SIN(RADIANS(E629))+COS(RADIANS(G629))*COS(RADIANS(E629))*COS(RADIANS(AD619))))</f>
        <v>#DIV/0!</v>
      </c>
      <c r="AE629" t="e">
        <f>IF(DEGREES(ACOS(SIN(RADIANS(G629))*SIN(RADIANS(E629))+COS(RADIANS(G629))*COS(RADIANS(E629))*COS(RADIANS(AE619))))&gt;90,0,$F$4*$F$5/E628^2*(SIN(RADIANS(G629))*SIN(RADIANS(E629))+COS(RADIANS(G629))*COS(RADIANS(E629))*COS(RADIANS(AE619))))</f>
        <v>#DIV/0!</v>
      </c>
      <c r="AF629" t="e">
        <f>IF(DEGREES(ACOS(SIN(RADIANS(G629))*SIN(RADIANS(E629))+COS(RADIANS(G629))*COS(RADIANS(E629))*COS(RADIANS(AF619))))&gt;90,0,$F$4*$F$5/E628^2*(SIN(RADIANS(G629))*SIN(RADIANS(E629))+COS(RADIANS(G629))*COS(RADIANS(E629))*COS(RADIANS(AF619))))</f>
        <v>#DIV/0!</v>
      </c>
      <c r="AG629" t="e">
        <f>IF(DEGREES(ACOS(SIN(RADIANS(G629))*SIN(RADIANS(E629))+COS(RADIANS(G629))*COS(RADIANS(E629))*COS(RADIANS(AG619))))&gt;90,0,$F$4*$F$5/E628^2*(SIN(RADIANS(G629))*SIN(RADIANS(E629))+COS(RADIANS(G629))*COS(RADIANS(E629))*COS(RADIANS(AG619))))</f>
        <v>#DIV/0!</v>
      </c>
      <c r="AH629" t="e">
        <f>IF(DEGREES(ACOS(SIN(RADIANS(G629))*SIN(RADIANS(E629))+COS(RADIANS(G629))*COS(RADIANS(E629))*COS(RADIANS(AH619))))&gt;90,0,$F$4*$F$5/E628^2*(SIN(RADIANS(G629))*SIN(RADIANS(E629))+COS(RADIANS(G629))*COS(RADIANS(E629))*COS(RADIANS(AH619))))</f>
        <v>#DIV/0!</v>
      </c>
      <c r="AI629" t="e">
        <f>IF(DEGREES(ACOS(SIN(RADIANS(G629))*SIN(RADIANS(E629))+COS(RADIANS(G629))*COS(RADIANS(E629))*COS(RADIANS(AI619))))&gt;90,0,$F$4*$F$5/E628^2*(SIN(RADIANS(G629))*SIN(RADIANS(E629))+COS(RADIANS(G629))*COS(RADIANS(E629))*COS(RADIANS(AI619))))</f>
        <v>#DIV/0!</v>
      </c>
      <c r="AJ629" t="e">
        <f>IF(DEGREES(ACOS(SIN(RADIANS(G629))*SIN(RADIANS(E629))+COS(RADIANS(G629))*COS(RADIANS(E629))*COS(RADIANS(AJ619))))&gt;90,0,$F$4*$F$5/E628^2*(SIN(RADIANS(G629))*SIN(RADIANS(E629))+COS(RADIANS(G629))*COS(RADIANS(E629))*COS(RADIANS(AJ619))))</f>
        <v>#DIV/0!</v>
      </c>
      <c r="AK629">
        <f>IF(DEGREES(ACOS(SIN(RADIANS(G629))*SIN(RADIANS(E629))+COS(RADIANS(G629))*COS(RADIANS(E629))*COS(RADIANS(AK619))))&gt;90,0,$F$4*$F$5/E628^2*(SIN(RADIANS(G629))*SIN(RADIANS(E629))+COS(RADIANS(G629))*COS(RADIANS(E629))*COS(RADIANS(AK619))))</f>
        <v>0</v>
      </c>
      <c r="AL629">
        <f>IF(DEGREES(ACOS(SIN(RADIANS(G629))*SIN(RADIANS(E629))+COS(RADIANS(G629))*COS(RADIANS(E629))*COS(RADIANS(AL619))))&gt;90,0,$F$4*$F$5/E628^2*(SIN(RADIANS(G629))*SIN(RADIANS(E629))+COS(RADIANS(G629))*COS(RADIANS(E629))*COS(RADIANS(AL619))))</f>
        <v>0</v>
      </c>
      <c r="AM629">
        <f>IF(DEGREES(ACOS(SIN(RADIANS(G629))*SIN(RADIANS(E629))+COS(RADIANS(G629))*COS(RADIANS(E629))*COS(RADIANS(AM619))))&gt;90,0,$F$4*$F$5/E628^2*(SIN(RADIANS(G629))*SIN(RADIANS(E629))+COS(RADIANS(G629))*COS(RADIANS(E629))*COS(RADIANS(AM619))))</f>
        <v>0</v>
      </c>
      <c r="AN629">
        <f>IF(DEGREES(ACOS(SIN(RADIANS(G629))*SIN(RADIANS(E629))+COS(RADIANS(G629))*COS(RADIANS(E629))*COS(RADIANS(AN619))))&gt;90,0,$F$4*$F$5/E628^2*(SIN(RADIANS(G629))*SIN(RADIANS(E629))+COS(RADIANS(G629))*COS(RADIANS(E629))*COS(RADIANS(AN619))))</f>
        <v>0</v>
      </c>
      <c r="AO629">
        <f>IF(DEGREES(ACOS(SIN(RADIANS(G629))*SIN(RADIANS(E629))+COS(RADIANS(G629))*COS(RADIANS(E629))*COS(RADIANS(AO619))))&gt;90,0,$F$4*$F$5/E628^2*(SIN(RADIANS(G629))*SIN(RADIANS(E629))+COS(RADIANS(G629))*COS(RADIANS(E629))*COS(RADIANS(AO619))))</f>
        <v>0</v>
      </c>
      <c r="AP629">
        <f>IF(DEGREES(ACOS(SIN(RADIANS(G629))*SIN(RADIANS(E629))+COS(RADIANS(G629))*COS(RADIANS(E629))*COS(RADIANS(AP619))))&gt;90,0,$F$4*$F$5/E628^2*(SIN(RADIANS(G629))*SIN(RADIANS(E629))+COS(RADIANS(G629))*COS(RADIANS(E629))*COS(RADIANS(AP619))))</f>
        <v>0</v>
      </c>
      <c r="AQ629">
        <f>IF(DEGREES(ACOS(SIN(RADIANS(G629))*SIN(RADIANS(E629))+COS(RADIANS(G629))*COS(RADIANS(E629))*COS(RADIANS(AQ619))))&gt;90,0,$F$4*$F$5/E628^2*(SIN(RADIANS(G629))*SIN(RADIANS(E629))+COS(RADIANS(G629))*COS(RADIANS(E629))*COS(RADIANS(AQ619))))</f>
        <v>0</v>
      </c>
      <c r="AR629">
        <f>IF(DEGREES(ACOS(SIN(RADIANS(G629))*SIN(RADIANS(E629))+COS(RADIANS(G629))*COS(RADIANS(E629))*COS(RADIANS(AR619))))&gt;90,0,$F$4*$F$5/E628^2*(SIN(RADIANS(G629))*SIN(RADIANS(E629))+COS(RADIANS(G629))*COS(RADIANS(E629))*COS(RADIANS(AR619))))</f>
        <v>0</v>
      </c>
    </row>
    <row r="630" spans="2:44" x14ac:dyDescent="0.5">
      <c r="B630" s="40" t="s">
        <v>786</v>
      </c>
      <c r="E630">
        <f>IF($F$10=0,IF(E621&lt;360,E621,E621-360),($F$10+1)*E621)</f>
        <v>250</v>
      </c>
      <c r="G630">
        <v>0</v>
      </c>
      <c r="I630">
        <f>IF(DEGREES(ACOS(SIN(RADIANS(G630))*SIN(RADIANS(E629))+COS(RADIANS(G630))*COS(RADIANS(E629))*COS(RADIANS(I619))))&gt;90,0,$F$4*$F$5/E628^2*(SIN(RADIANS(G630))*SIN(RADIANS(E629))+COS(RADIANS(G630))*COS(RADIANS(E629))*COS(RADIANS(I619))))</f>
        <v>0</v>
      </c>
      <c r="J630">
        <f>IF(DEGREES(ACOS(SIN(RADIANS(G630))*SIN(RADIANS(E629))+COS(RADIANS(G630))*COS(RADIANS(E629))*COS(RADIANS(J619))))&gt;90,0,$F$4*$F$5/E628^2*(SIN(RADIANS(G630))*SIN(RADIANS(E629))+COS(RADIANS(G630))*COS(RADIANS(E629))*COS(RADIANS(J619))))</f>
        <v>0</v>
      </c>
      <c r="K630">
        <f>IF(DEGREES(ACOS(SIN(RADIANS(G630))*SIN(RADIANS(E629))+COS(RADIANS(G630))*COS(RADIANS(E629))*COS(RADIANS(K619))))&gt;90,0,$F$4*$F$5/E628^2*(SIN(RADIANS(G630))*SIN(RADIANS(E629))+COS(RADIANS(G630))*COS(RADIANS(E629))*COS(RADIANS(K619))))</f>
        <v>0</v>
      </c>
      <c r="L630">
        <f>IF(DEGREES(ACOS(SIN(RADIANS(G630))*SIN(RADIANS(E629))+COS(RADIANS(G630))*COS(RADIANS(E629))*COS(RADIANS(L619))))&gt;90,0,$F$4*$F$5/E628^2*(SIN(RADIANS(G630))*SIN(RADIANS(E629))+COS(RADIANS(G630))*COS(RADIANS(E629))*COS(RADIANS(L619))))</f>
        <v>0</v>
      </c>
      <c r="M630">
        <f>IF(DEGREES(ACOS(SIN(RADIANS(G630))*SIN(RADIANS(E629))+COS(RADIANS(G630))*COS(RADIANS(E629))*COS(RADIANS(M619))))&gt;90,0,$F$4*$F$5/E628^2*(SIN(RADIANS(G630))*SIN(RADIANS(E629))+COS(RADIANS(G630))*COS(RADIANS(E629))*COS(RADIANS(M619))))</f>
        <v>0</v>
      </c>
      <c r="N630">
        <f>IF(DEGREES(ACOS(SIN(RADIANS(G630))*SIN(RADIANS(E629))+COS(RADIANS(G630))*COS(RADIANS(E629))*COS(RADIANS(N619))))&gt;90,0,$F$4*$F$5/E628^2*(SIN(RADIANS(G630))*SIN(RADIANS(E629))+COS(RADIANS(G630))*COS(RADIANS(E629))*COS(RADIANS(N619))))</f>
        <v>0</v>
      </c>
      <c r="O630">
        <f>IF(DEGREES(ACOS(SIN(RADIANS(G630))*SIN(RADIANS(E629))+COS(RADIANS(G630))*COS(RADIANS(E629))*COS(RADIANS(O619))))&gt;90,0,$F$4*$F$5/E628^2*(SIN(RADIANS(G630))*SIN(RADIANS(E629))+COS(RADIANS(G630))*COS(RADIANS(E629))*COS(RADIANS(O619))))</f>
        <v>0</v>
      </c>
      <c r="P630">
        <f>IF(DEGREES(ACOS(SIN(RADIANS(G630))*SIN(RADIANS(E629))+COS(RADIANS(G630))*COS(RADIANS(E629))*COS(RADIANS(P619))))&gt;90,0,$F$4*$F$5/E628^2*(SIN(RADIANS(G630))*SIN(RADIANS(E629))+COS(RADIANS(G630))*COS(RADIANS(E629))*COS(RADIANS(P619))))</f>
        <v>0</v>
      </c>
      <c r="Q630">
        <f>IF(DEGREES(ACOS(SIN(RADIANS(G630))*SIN(RADIANS(E629))+COS(RADIANS(G630))*COS(RADIANS(E629))*COS(RADIANS(Q619))))&gt;90,0,$F$4*$F$5/E628^2*(SIN(RADIANS(G630))*SIN(RADIANS(E629))+COS(RADIANS(G630))*COS(RADIANS(E629))*COS(RADIANS(Q619))))</f>
        <v>0</v>
      </c>
      <c r="R630" t="e">
        <f>IF(DEGREES(ACOS(SIN(RADIANS(G630))*SIN(RADIANS(E629))+COS(RADIANS(G630))*COS(RADIANS(E629))*COS(RADIANS(R619))))&gt;90,0,$F$4*$F$5/E628^2*(SIN(RADIANS(G630))*SIN(RADIANS(E629))+COS(RADIANS(G630))*COS(RADIANS(E629))*COS(RADIANS(R619))))</f>
        <v>#DIV/0!</v>
      </c>
      <c r="S630" t="e">
        <f>IF(DEGREES(ACOS(SIN(RADIANS(G630))*SIN(RADIANS(E629))+COS(RADIANS(G630))*COS(RADIANS(E629))*COS(RADIANS(S619))))&gt;90,0,$F$4*$F$5/E628^2*(SIN(RADIANS(G630))*SIN(RADIANS(E629))+COS(RADIANS(G630))*COS(RADIANS(E629))*COS(RADIANS(S619))))</f>
        <v>#DIV/0!</v>
      </c>
      <c r="T630" t="e">
        <f>IF(DEGREES(ACOS(SIN(RADIANS(G630))*SIN(RADIANS(E629))+COS(RADIANS(G630))*COS(RADIANS(E629))*COS(RADIANS(T619))))&gt;90,0,$F$4*$F$5/E628^2*(SIN(RADIANS(G630))*SIN(RADIANS(E629))+COS(RADIANS(G630))*COS(RADIANS(E629))*COS(RADIANS(T619))))</f>
        <v>#DIV/0!</v>
      </c>
      <c r="U630" t="e">
        <f>IF(DEGREES(ACOS(SIN(RADIANS(G630))*SIN(RADIANS(E629))+COS(RADIANS(G630))*COS(RADIANS(E629))*COS(RADIANS(U619))))&gt;90,0,$F$4*$F$5/E628^2*(SIN(RADIANS(G630))*SIN(RADIANS(E629))+COS(RADIANS(G630))*COS(RADIANS(E629))*COS(RADIANS(U619))))</f>
        <v>#DIV/0!</v>
      </c>
      <c r="V630" t="e">
        <f>IF(DEGREES(ACOS(SIN(RADIANS(G630))*SIN(RADIANS(E629))+COS(RADIANS(G630))*COS(RADIANS(E629))*COS(RADIANS(V619))))&gt;90,0,$F$4*$F$5/E628^2*(SIN(RADIANS(G630))*SIN(RADIANS(E629))+COS(RADIANS(G630))*COS(RADIANS(E629))*COS(RADIANS(V619))))</f>
        <v>#DIV/0!</v>
      </c>
      <c r="W630" t="e">
        <f>IF(DEGREES(ACOS(SIN(RADIANS(G630))*SIN(RADIANS(E629))+COS(RADIANS(G630))*COS(RADIANS(E629))*COS(RADIANS(W619))))&gt;90,0,$F$4*$F$5/E628^2*(SIN(RADIANS(G630))*SIN(RADIANS(E629))+COS(RADIANS(G630))*COS(RADIANS(E629))*COS(RADIANS(W619))))</f>
        <v>#DIV/0!</v>
      </c>
      <c r="X630" t="e">
        <f>IF(DEGREES(ACOS(SIN(RADIANS(G630))*SIN(RADIANS(E629))+COS(RADIANS(G630))*COS(RADIANS(E629))*COS(RADIANS(X619))))&gt;90,0,$F$4*$F$5/E628^2*(SIN(RADIANS(G630))*SIN(RADIANS(E629))+COS(RADIANS(G630))*COS(RADIANS(E629))*COS(RADIANS(X619))))</f>
        <v>#DIV/0!</v>
      </c>
      <c r="Y630" t="e">
        <f>IF(DEGREES(ACOS(SIN(RADIANS(G630))*SIN(RADIANS(E629))+COS(RADIANS(G630))*COS(RADIANS(E629))*COS(RADIANS(Y619))))&gt;90,0,$F$4*$F$5/E628^2*(SIN(RADIANS(G630))*SIN(RADIANS(E629))+COS(RADIANS(G630))*COS(RADIANS(E629))*COS(RADIANS(Y619))))</f>
        <v>#DIV/0!</v>
      </c>
      <c r="Z630" t="e">
        <f>IF(DEGREES(ACOS(SIN(RADIANS(G630))*SIN(RADIANS(E629))+COS(RADIANS(G630))*COS(RADIANS(E629))*COS(RADIANS(Z619))))&gt;90,0,$F$4*$F$5/E628^2*(SIN(RADIANS(G630))*SIN(RADIANS(E629))+COS(RADIANS(G630))*COS(RADIANS(E629))*COS(RADIANS(Z619))))</f>
        <v>#DIV/0!</v>
      </c>
      <c r="AA630" t="e">
        <f>IF(DEGREES(ACOS(SIN(RADIANS(G630))*SIN(RADIANS(E629))+COS(RADIANS(G630))*COS(RADIANS(E629))*COS(RADIANS(AA619))))&gt;90,0,$F$4*$F$5/E628^2*(SIN(RADIANS(G630))*SIN(RADIANS(E629))+COS(RADIANS(G630))*COS(RADIANS(E629))*COS(RADIANS(AA619))))</f>
        <v>#DIV/0!</v>
      </c>
      <c r="AB630" t="e">
        <f>IF(DEGREES(ACOS(SIN(RADIANS(G630))*SIN(RADIANS(E629))+COS(RADIANS(G630))*COS(RADIANS(E629))*COS(RADIANS(AB619))))&gt;90,0,$F$4*$F$5/E628^2*(SIN(RADIANS(G630))*SIN(RADIANS(E629))+COS(RADIANS(G630))*COS(RADIANS(E629))*COS(RADIANS(AB619))))</f>
        <v>#DIV/0!</v>
      </c>
      <c r="AC630" t="e">
        <f>IF(DEGREES(ACOS(SIN(RADIANS(G630))*SIN(RADIANS(E629))+COS(RADIANS(G630))*COS(RADIANS(E629))*COS(RADIANS(AC619))))&gt;90,0,$F$4*$F$5/E628^2*(SIN(RADIANS(G630))*SIN(RADIANS(E629))+COS(RADIANS(G630))*COS(RADIANS(E629))*COS(RADIANS(AC619))))</f>
        <v>#DIV/0!</v>
      </c>
      <c r="AD630" t="e">
        <f>IF(DEGREES(ACOS(SIN(RADIANS(G630))*SIN(RADIANS(E629))+COS(RADIANS(G630))*COS(RADIANS(E629))*COS(RADIANS(AD619))))&gt;90,0,$F$4*$F$5/E628^2*(SIN(RADIANS(G630))*SIN(RADIANS(E629))+COS(RADIANS(G630))*COS(RADIANS(E629))*COS(RADIANS(AD619))))</f>
        <v>#DIV/0!</v>
      </c>
      <c r="AE630" t="e">
        <f>IF(DEGREES(ACOS(SIN(RADIANS(G630))*SIN(RADIANS(E629))+COS(RADIANS(G630))*COS(RADIANS(E629))*COS(RADIANS(AE619))))&gt;90,0,$F$4*$F$5/E628^2*(SIN(RADIANS(G630))*SIN(RADIANS(E629))+COS(RADIANS(G630))*COS(RADIANS(E629))*COS(RADIANS(AE619))))</f>
        <v>#DIV/0!</v>
      </c>
      <c r="AF630" t="e">
        <f>IF(DEGREES(ACOS(SIN(RADIANS(G630))*SIN(RADIANS(E629))+COS(RADIANS(G630))*COS(RADIANS(E629))*COS(RADIANS(AF619))))&gt;90,0,$F$4*$F$5/E628^2*(SIN(RADIANS(G630))*SIN(RADIANS(E629))+COS(RADIANS(G630))*COS(RADIANS(E629))*COS(RADIANS(AF619))))</f>
        <v>#DIV/0!</v>
      </c>
      <c r="AG630" t="e">
        <f>IF(DEGREES(ACOS(SIN(RADIANS(G630))*SIN(RADIANS(E629))+COS(RADIANS(G630))*COS(RADIANS(E629))*COS(RADIANS(AG619))))&gt;90,0,$F$4*$F$5/E628^2*(SIN(RADIANS(G630))*SIN(RADIANS(E629))+COS(RADIANS(G630))*COS(RADIANS(E629))*COS(RADIANS(AG619))))</f>
        <v>#DIV/0!</v>
      </c>
      <c r="AH630" t="e">
        <f>IF(DEGREES(ACOS(SIN(RADIANS(G630))*SIN(RADIANS(E629))+COS(RADIANS(G630))*COS(RADIANS(E629))*COS(RADIANS(AH619))))&gt;90,0,$F$4*$F$5/E628^2*(SIN(RADIANS(G630))*SIN(RADIANS(E629))+COS(RADIANS(G630))*COS(RADIANS(E629))*COS(RADIANS(AH619))))</f>
        <v>#DIV/0!</v>
      </c>
      <c r="AI630" t="e">
        <f>IF(DEGREES(ACOS(SIN(RADIANS(G630))*SIN(RADIANS(E629))+COS(RADIANS(G630))*COS(RADIANS(E629))*COS(RADIANS(AI619))))&gt;90,0,$F$4*$F$5/E628^2*(SIN(RADIANS(G630))*SIN(RADIANS(E629))+COS(RADIANS(G630))*COS(RADIANS(E629))*COS(RADIANS(AI619))))</f>
        <v>#DIV/0!</v>
      </c>
      <c r="AJ630" t="e">
        <f>IF(DEGREES(ACOS(SIN(RADIANS(G630))*SIN(RADIANS(E629))+COS(RADIANS(G630))*COS(RADIANS(E629))*COS(RADIANS(AJ619))))&gt;90,0,$F$4*$F$5/E628^2*(SIN(RADIANS(G630))*SIN(RADIANS(E629))+COS(RADIANS(G630))*COS(RADIANS(E629))*COS(RADIANS(AJ619))))</f>
        <v>#DIV/0!</v>
      </c>
      <c r="AK630">
        <f>IF(DEGREES(ACOS(SIN(RADIANS(G630))*SIN(RADIANS(E629))+COS(RADIANS(G630))*COS(RADIANS(E629))*COS(RADIANS(AK619))))&gt;90,0,$F$4*$F$5/E628^2*(SIN(RADIANS(G630))*SIN(RADIANS(E629))+COS(RADIANS(G630))*COS(RADIANS(E629))*COS(RADIANS(AK619))))</f>
        <v>0</v>
      </c>
      <c r="AL630">
        <f>IF(DEGREES(ACOS(SIN(RADIANS(G630))*SIN(RADIANS(E629))+COS(RADIANS(G630))*COS(RADIANS(E629))*COS(RADIANS(AL619))))&gt;90,0,$F$4*$F$5/E628^2*(SIN(RADIANS(G630))*SIN(RADIANS(E629))+COS(RADIANS(G630))*COS(RADIANS(E629))*COS(RADIANS(AL619))))</f>
        <v>0</v>
      </c>
      <c r="AM630">
        <f>IF(DEGREES(ACOS(SIN(RADIANS(G630))*SIN(RADIANS(E629))+COS(RADIANS(G630))*COS(RADIANS(E629))*COS(RADIANS(AM619))))&gt;90,0,$F$4*$F$5/E628^2*(SIN(RADIANS(G630))*SIN(RADIANS(E629))+COS(RADIANS(G630))*COS(RADIANS(E629))*COS(RADIANS(AM619))))</f>
        <v>0</v>
      </c>
      <c r="AN630">
        <f>IF(DEGREES(ACOS(SIN(RADIANS(G630))*SIN(RADIANS(E629))+COS(RADIANS(G630))*COS(RADIANS(E629))*COS(RADIANS(AN619))))&gt;90,0,$F$4*$F$5/E628^2*(SIN(RADIANS(G630))*SIN(RADIANS(E629))+COS(RADIANS(G630))*COS(RADIANS(E629))*COS(RADIANS(AN619))))</f>
        <v>0</v>
      </c>
      <c r="AO630">
        <f>IF(DEGREES(ACOS(SIN(RADIANS(G630))*SIN(RADIANS(E629))+COS(RADIANS(G630))*COS(RADIANS(E629))*COS(RADIANS(AO619))))&gt;90,0,$F$4*$F$5/E628^2*(SIN(RADIANS(G630))*SIN(RADIANS(E629))+COS(RADIANS(G630))*COS(RADIANS(E629))*COS(RADIANS(AO619))))</f>
        <v>0</v>
      </c>
      <c r="AP630">
        <f>IF(DEGREES(ACOS(SIN(RADIANS(G630))*SIN(RADIANS(E629))+COS(RADIANS(G630))*COS(RADIANS(E629))*COS(RADIANS(AP619))))&gt;90,0,$F$4*$F$5/E628^2*(SIN(RADIANS(G630))*SIN(RADIANS(E629))+COS(RADIANS(G630))*COS(RADIANS(E629))*COS(RADIANS(AP619))))</f>
        <v>0</v>
      </c>
      <c r="AQ630">
        <f>IF(DEGREES(ACOS(SIN(RADIANS(G630))*SIN(RADIANS(E629))+COS(RADIANS(G630))*COS(RADIANS(E629))*COS(RADIANS(AQ619))))&gt;90,0,$F$4*$F$5/E628^2*(SIN(RADIANS(G630))*SIN(RADIANS(E629))+COS(RADIANS(G630))*COS(RADIANS(E629))*COS(RADIANS(AQ619))))</f>
        <v>0</v>
      </c>
      <c r="AR630">
        <f>IF(DEGREES(ACOS(SIN(RADIANS(G630))*SIN(RADIANS(E629))+COS(RADIANS(G630))*COS(RADIANS(E629))*COS(RADIANS(AR619))))&gt;90,0,$F$4*$F$5/E628^2*(SIN(RADIANS(G630))*SIN(RADIANS(E629))+COS(RADIANS(G630))*COS(RADIANS(E629))*COS(RADIANS(AR619))))</f>
        <v>0</v>
      </c>
    </row>
    <row r="631" spans="2:44" x14ac:dyDescent="0.5">
      <c r="B631" s="40" t="s">
        <v>787</v>
      </c>
      <c r="E631">
        <f>E630-E622-360*ROUNDDOWN((E630-E622)/360,0)</f>
        <v>0</v>
      </c>
      <c r="G631">
        <v>-10</v>
      </c>
      <c r="I631">
        <f>IF(DEGREES(ACOS(SIN(RADIANS(G631))*SIN(RADIANS(E629))+COS(RADIANS(G631))*COS(RADIANS(E629))*COS(RADIANS(I619))))&gt;90,0,$F$4*$F$5/E628^2*(SIN(RADIANS(G631))*SIN(RADIANS(E629))+COS(RADIANS(G631))*COS(RADIANS(E629))*COS(RADIANS(I619))))</f>
        <v>0</v>
      </c>
      <c r="J631">
        <f>IF(DEGREES(ACOS(SIN(RADIANS(G631))*SIN(RADIANS(E629))+COS(RADIANS(G631))*COS(RADIANS(E629))*COS(RADIANS(J619))))&gt;90,0,$F$4*$F$5/E628^2*(SIN(RADIANS(G631))*SIN(RADIANS(E629))+COS(RADIANS(G631))*COS(RADIANS(E629))*COS(RADIANS(J619))))</f>
        <v>0</v>
      </c>
      <c r="K631">
        <f>IF(DEGREES(ACOS(SIN(RADIANS(G631))*SIN(RADIANS(E629))+COS(RADIANS(G631))*COS(RADIANS(E629))*COS(RADIANS(K619))))&gt;90,0,$F$4*$F$5/E628^2*(SIN(RADIANS(G631))*SIN(RADIANS(E629))+COS(RADIANS(G631))*COS(RADIANS(E629))*COS(RADIANS(K619))))</f>
        <v>0</v>
      </c>
      <c r="L631">
        <f>IF(DEGREES(ACOS(SIN(RADIANS(G631))*SIN(RADIANS(E629))+COS(RADIANS(G631))*COS(RADIANS(E629))*COS(RADIANS(L619))))&gt;90,0,$F$4*$F$5/E628^2*(SIN(RADIANS(G631))*SIN(RADIANS(E629))+COS(RADIANS(G631))*COS(RADIANS(E629))*COS(RADIANS(L619))))</f>
        <v>0</v>
      </c>
      <c r="M631">
        <f>IF(DEGREES(ACOS(SIN(RADIANS(G631))*SIN(RADIANS(E629))+COS(RADIANS(G631))*COS(RADIANS(E629))*COS(RADIANS(M619))))&gt;90,0,$F$4*$F$5/E628^2*(SIN(RADIANS(G631))*SIN(RADIANS(E629))+COS(RADIANS(G631))*COS(RADIANS(E629))*COS(RADIANS(M619))))</f>
        <v>0</v>
      </c>
      <c r="N631">
        <f>IF(DEGREES(ACOS(SIN(RADIANS(G631))*SIN(RADIANS(E629))+COS(RADIANS(G631))*COS(RADIANS(E629))*COS(RADIANS(N619))))&gt;90,0,$F$4*$F$5/E628^2*(SIN(RADIANS(G631))*SIN(RADIANS(E629))+COS(RADIANS(G631))*COS(RADIANS(E629))*COS(RADIANS(N619))))</f>
        <v>0</v>
      </c>
      <c r="O631">
        <f>IF(DEGREES(ACOS(SIN(RADIANS(G631))*SIN(RADIANS(E629))+COS(RADIANS(G631))*COS(RADIANS(E629))*COS(RADIANS(O619))))&gt;90,0,$F$4*$F$5/E628^2*(SIN(RADIANS(G631))*SIN(RADIANS(E629))+COS(RADIANS(G631))*COS(RADIANS(E629))*COS(RADIANS(O619))))</f>
        <v>0</v>
      </c>
      <c r="P631">
        <f>IF(DEGREES(ACOS(SIN(RADIANS(G631))*SIN(RADIANS(E629))+COS(RADIANS(G631))*COS(RADIANS(E629))*COS(RADIANS(P619))))&gt;90,0,$F$4*$F$5/E628^2*(SIN(RADIANS(G631))*SIN(RADIANS(E629))+COS(RADIANS(G631))*COS(RADIANS(E629))*COS(RADIANS(P619))))</f>
        <v>0</v>
      </c>
      <c r="Q631">
        <f>IF(DEGREES(ACOS(SIN(RADIANS(G631))*SIN(RADIANS(E629))+COS(RADIANS(G631))*COS(RADIANS(E629))*COS(RADIANS(Q619))))&gt;90,0,$F$4*$F$5/E628^2*(SIN(RADIANS(G631))*SIN(RADIANS(E629))+COS(RADIANS(G631))*COS(RADIANS(E629))*COS(RADIANS(Q619))))</f>
        <v>0</v>
      </c>
      <c r="R631" t="e">
        <f>IF(DEGREES(ACOS(SIN(RADIANS(G631))*SIN(RADIANS(E629))+COS(RADIANS(G631))*COS(RADIANS(E629))*COS(RADIANS(R619))))&gt;90,0,$F$4*$F$5/E628^2*(SIN(RADIANS(G631))*SIN(RADIANS(E629))+COS(RADIANS(G631))*COS(RADIANS(E629))*COS(RADIANS(R619))))</f>
        <v>#DIV/0!</v>
      </c>
      <c r="S631" t="e">
        <f>IF(DEGREES(ACOS(SIN(RADIANS(G631))*SIN(RADIANS(E629))+COS(RADIANS(G631))*COS(RADIANS(E629))*COS(RADIANS(S619))))&gt;90,0,$F$4*$F$5/E628^2*(SIN(RADIANS(G631))*SIN(RADIANS(E629))+COS(RADIANS(G631))*COS(RADIANS(E629))*COS(RADIANS(S619))))</f>
        <v>#DIV/0!</v>
      </c>
      <c r="T631" t="e">
        <f>IF(DEGREES(ACOS(SIN(RADIANS(G631))*SIN(RADIANS(E629))+COS(RADIANS(G631))*COS(RADIANS(E629))*COS(RADIANS(T619))))&gt;90,0,$F$4*$F$5/E628^2*(SIN(RADIANS(G631))*SIN(RADIANS(E629))+COS(RADIANS(G631))*COS(RADIANS(E629))*COS(RADIANS(T619))))</f>
        <v>#DIV/0!</v>
      </c>
      <c r="U631" t="e">
        <f>IF(DEGREES(ACOS(SIN(RADIANS(G631))*SIN(RADIANS(E629))+COS(RADIANS(G631))*COS(RADIANS(E629))*COS(RADIANS(U619))))&gt;90,0,$F$4*$F$5/E628^2*(SIN(RADIANS(G631))*SIN(RADIANS(E629))+COS(RADIANS(G631))*COS(RADIANS(E629))*COS(RADIANS(U619))))</f>
        <v>#DIV/0!</v>
      </c>
      <c r="V631" t="e">
        <f>IF(DEGREES(ACOS(SIN(RADIANS(G631))*SIN(RADIANS(E629))+COS(RADIANS(G631))*COS(RADIANS(E629))*COS(RADIANS(V619))))&gt;90,0,$F$4*$F$5/E628^2*(SIN(RADIANS(G631))*SIN(RADIANS(E629))+COS(RADIANS(G631))*COS(RADIANS(E629))*COS(RADIANS(V619))))</f>
        <v>#DIV/0!</v>
      </c>
      <c r="W631" t="e">
        <f>IF(DEGREES(ACOS(SIN(RADIANS(G631))*SIN(RADIANS(E629))+COS(RADIANS(G631))*COS(RADIANS(E629))*COS(RADIANS(W619))))&gt;90,0,$F$4*$F$5/E628^2*(SIN(RADIANS(G631))*SIN(RADIANS(E629))+COS(RADIANS(G631))*COS(RADIANS(E629))*COS(RADIANS(W619))))</f>
        <v>#DIV/0!</v>
      </c>
      <c r="X631" t="e">
        <f>IF(DEGREES(ACOS(SIN(RADIANS(G631))*SIN(RADIANS(E629))+COS(RADIANS(G631))*COS(RADIANS(E629))*COS(RADIANS(X619))))&gt;90,0,$F$4*$F$5/E628^2*(SIN(RADIANS(G631))*SIN(RADIANS(E629))+COS(RADIANS(G631))*COS(RADIANS(E629))*COS(RADIANS(X619))))</f>
        <v>#DIV/0!</v>
      </c>
      <c r="Y631" t="e">
        <f>IF(DEGREES(ACOS(SIN(RADIANS(G631))*SIN(RADIANS(E629))+COS(RADIANS(G631))*COS(RADIANS(E629))*COS(RADIANS(Y619))))&gt;90,0,$F$4*$F$5/E628^2*(SIN(RADIANS(G631))*SIN(RADIANS(E629))+COS(RADIANS(G631))*COS(RADIANS(E629))*COS(RADIANS(Y619))))</f>
        <v>#DIV/0!</v>
      </c>
      <c r="Z631" t="e">
        <f>IF(DEGREES(ACOS(SIN(RADIANS(G631))*SIN(RADIANS(E629))+COS(RADIANS(G631))*COS(RADIANS(E629))*COS(RADIANS(Z619))))&gt;90,0,$F$4*$F$5/E628^2*(SIN(RADIANS(G631))*SIN(RADIANS(E629))+COS(RADIANS(G631))*COS(RADIANS(E629))*COS(RADIANS(Z619))))</f>
        <v>#DIV/0!</v>
      </c>
      <c r="AA631" t="e">
        <f>IF(DEGREES(ACOS(SIN(RADIANS(G631))*SIN(RADIANS(E629))+COS(RADIANS(G631))*COS(RADIANS(E629))*COS(RADIANS(AA619))))&gt;90,0,$F$4*$F$5/E628^2*(SIN(RADIANS(G631))*SIN(RADIANS(E629))+COS(RADIANS(G631))*COS(RADIANS(E629))*COS(RADIANS(AA619))))</f>
        <v>#DIV/0!</v>
      </c>
      <c r="AB631" t="e">
        <f>IF(DEGREES(ACOS(SIN(RADIANS(G631))*SIN(RADIANS(E629))+COS(RADIANS(G631))*COS(RADIANS(E629))*COS(RADIANS(AB619))))&gt;90,0,$F$4*$F$5/E628^2*(SIN(RADIANS(G631))*SIN(RADIANS(E629))+COS(RADIANS(G631))*COS(RADIANS(E629))*COS(RADIANS(AB619))))</f>
        <v>#DIV/0!</v>
      </c>
      <c r="AC631" t="e">
        <f>IF(DEGREES(ACOS(SIN(RADIANS(G631))*SIN(RADIANS(E629))+COS(RADIANS(G631))*COS(RADIANS(E629))*COS(RADIANS(AC619))))&gt;90,0,$F$4*$F$5/E628^2*(SIN(RADIANS(G631))*SIN(RADIANS(E629))+COS(RADIANS(G631))*COS(RADIANS(E629))*COS(RADIANS(AC619))))</f>
        <v>#DIV/0!</v>
      </c>
      <c r="AD631" t="e">
        <f>IF(DEGREES(ACOS(SIN(RADIANS(G631))*SIN(RADIANS(E629))+COS(RADIANS(G631))*COS(RADIANS(E629))*COS(RADIANS(AD619))))&gt;90,0,$F$4*$F$5/E628^2*(SIN(RADIANS(G631))*SIN(RADIANS(E629))+COS(RADIANS(G631))*COS(RADIANS(E629))*COS(RADIANS(AD619))))</f>
        <v>#DIV/0!</v>
      </c>
      <c r="AE631" t="e">
        <f>IF(DEGREES(ACOS(SIN(RADIANS(G631))*SIN(RADIANS(E629))+COS(RADIANS(G631))*COS(RADIANS(E629))*COS(RADIANS(AE619))))&gt;90,0,$F$4*$F$5/E628^2*(SIN(RADIANS(G631))*SIN(RADIANS(E629))+COS(RADIANS(G631))*COS(RADIANS(E629))*COS(RADIANS(AE619))))</f>
        <v>#DIV/0!</v>
      </c>
      <c r="AF631" t="e">
        <f>IF(DEGREES(ACOS(SIN(RADIANS(G631))*SIN(RADIANS(E629))+COS(RADIANS(G631))*COS(RADIANS(E629))*COS(RADIANS(AF619))))&gt;90,0,$F$4*$F$5/E628^2*(SIN(RADIANS(G631))*SIN(RADIANS(E629))+COS(RADIANS(G631))*COS(RADIANS(E629))*COS(RADIANS(AF619))))</f>
        <v>#DIV/0!</v>
      </c>
      <c r="AG631" t="e">
        <f>IF(DEGREES(ACOS(SIN(RADIANS(G631))*SIN(RADIANS(E629))+COS(RADIANS(G631))*COS(RADIANS(E629))*COS(RADIANS(AG619))))&gt;90,0,$F$4*$F$5/E628^2*(SIN(RADIANS(G631))*SIN(RADIANS(E629))+COS(RADIANS(G631))*COS(RADIANS(E629))*COS(RADIANS(AG619))))</f>
        <v>#DIV/0!</v>
      </c>
      <c r="AH631" t="e">
        <f>IF(DEGREES(ACOS(SIN(RADIANS(G631))*SIN(RADIANS(E629))+COS(RADIANS(G631))*COS(RADIANS(E629))*COS(RADIANS(AH619))))&gt;90,0,$F$4*$F$5/E628^2*(SIN(RADIANS(G631))*SIN(RADIANS(E629))+COS(RADIANS(G631))*COS(RADIANS(E629))*COS(RADIANS(AH619))))</f>
        <v>#DIV/0!</v>
      </c>
      <c r="AI631" t="e">
        <f>IF(DEGREES(ACOS(SIN(RADIANS(G631))*SIN(RADIANS(E629))+COS(RADIANS(G631))*COS(RADIANS(E629))*COS(RADIANS(AI619))))&gt;90,0,$F$4*$F$5/E628^2*(SIN(RADIANS(G631))*SIN(RADIANS(E629))+COS(RADIANS(G631))*COS(RADIANS(E629))*COS(RADIANS(AI619))))</f>
        <v>#DIV/0!</v>
      </c>
      <c r="AJ631" t="e">
        <f>IF(DEGREES(ACOS(SIN(RADIANS(G631))*SIN(RADIANS(E629))+COS(RADIANS(G631))*COS(RADIANS(E629))*COS(RADIANS(AJ619))))&gt;90,0,$F$4*$F$5/E628^2*(SIN(RADIANS(G631))*SIN(RADIANS(E629))+COS(RADIANS(G631))*COS(RADIANS(E629))*COS(RADIANS(AJ619))))</f>
        <v>#DIV/0!</v>
      </c>
      <c r="AK631">
        <f>IF(DEGREES(ACOS(SIN(RADIANS(G631))*SIN(RADIANS(E629))+COS(RADIANS(G631))*COS(RADIANS(E629))*COS(RADIANS(AK619))))&gt;90,0,$F$4*$F$5/E628^2*(SIN(RADIANS(G631))*SIN(RADIANS(E629))+COS(RADIANS(G631))*COS(RADIANS(E629))*COS(RADIANS(AK619))))</f>
        <v>0</v>
      </c>
      <c r="AL631">
        <f>IF(DEGREES(ACOS(SIN(RADIANS(G631))*SIN(RADIANS(E629))+COS(RADIANS(G631))*COS(RADIANS(E629))*COS(RADIANS(AL619))))&gt;90,0,$F$4*$F$5/E628^2*(SIN(RADIANS(G631))*SIN(RADIANS(E629))+COS(RADIANS(G631))*COS(RADIANS(E629))*COS(RADIANS(AL619))))</f>
        <v>0</v>
      </c>
      <c r="AM631">
        <f>IF(DEGREES(ACOS(SIN(RADIANS(G631))*SIN(RADIANS(E629))+COS(RADIANS(G631))*COS(RADIANS(E629))*COS(RADIANS(AM619))))&gt;90,0,$F$4*$F$5/E628^2*(SIN(RADIANS(G631))*SIN(RADIANS(E629))+COS(RADIANS(G631))*COS(RADIANS(E629))*COS(RADIANS(AM619))))</f>
        <v>0</v>
      </c>
      <c r="AN631">
        <f>IF(DEGREES(ACOS(SIN(RADIANS(G631))*SIN(RADIANS(E629))+COS(RADIANS(G631))*COS(RADIANS(E629))*COS(RADIANS(AN619))))&gt;90,0,$F$4*$F$5/E628^2*(SIN(RADIANS(G631))*SIN(RADIANS(E629))+COS(RADIANS(G631))*COS(RADIANS(E629))*COS(RADIANS(AN619))))</f>
        <v>0</v>
      </c>
      <c r="AO631">
        <f>IF(DEGREES(ACOS(SIN(RADIANS(G631))*SIN(RADIANS(E629))+COS(RADIANS(G631))*COS(RADIANS(E629))*COS(RADIANS(AO619))))&gt;90,0,$F$4*$F$5/E628^2*(SIN(RADIANS(G631))*SIN(RADIANS(E629))+COS(RADIANS(G631))*COS(RADIANS(E629))*COS(RADIANS(AO619))))</f>
        <v>0</v>
      </c>
      <c r="AP631">
        <f>IF(DEGREES(ACOS(SIN(RADIANS(G631))*SIN(RADIANS(E629))+COS(RADIANS(G631))*COS(RADIANS(E629))*COS(RADIANS(AP619))))&gt;90,0,$F$4*$F$5/E628^2*(SIN(RADIANS(G631))*SIN(RADIANS(E629))+COS(RADIANS(G631))*COS(RADIANS(E629))*COS(RADIANS(AP619))))</f>
        <v>0</v>
      </c>
      <c r="AQ631">
        <f>IF(DEGREES(ACOS(SIN(RADIANS(G631))*SIN(RADIANS(E629))+COS(RADIANS(G631))*COS(RADIANS(E629))*COS(RADIANS(AQ619))))&gt;90,0,$F$4*$F$5/E628^2*(SIN(RADIANS(G631))*SIN(RADIANS(E629))+COS(RADIANS(G631))*COS(RADIANS(E629))*COS(RADIANS(AQ619))))</f>
        <v>0</v>
      </c>
      <c r="AR631">
        <f>IF(DEGREES(ACOS(SIN(RADIANS(G631))*SIN(RADIANS(E629))+COS(RADIANS(G631))*COS(RADIANS(E629))*COS(RADIANS(AR619))))&gt;90,0,$F$4*$F$5/E628^2*(SIN(RADIANS(G631))*SIN(RADIANS(E629))+COS(RADIANS(G631))*COS(RADIANS(E629))*COS(RADIANS(AR619))))</f>
        <v>0</v>
      </c>
    </row>
    <row r="632" spans="2:44" x14ac:dyDescent="0.5">
      <c r="G632">
        <v>-20</v>
      </c>
      <c r="I632">
        <f>IF(DEGREES(ACOS(SIN(RADIANS(G632))*SIN(RADIANS(E629))+COS(RADIANS(G632))*COS(RADIANS(E629))*COS(RADIANS(I619))))&gt;90,0,$F$4*$F$5/E628^2*(SIN(RADIANS(G632))*SIN(RADIANS(E629))+COS(RADIANS(G632))*COS(RADIANS(E629))*COS(RADIANS(I619))))</f>
        <v>0</v>
      </c>
      <c r="J632">
        <f>IF(DEGREES(ACOS(SIN(RADIANS(G632))*SIN(RADIANS(E629))+COS(RADIANS(G632))*COS(RADIANS(E629))*COS(RADIANS(J619))))&gt;90,0,$F$4*$F$5/E628^2*(SIN(RADIANS(G632))*SIN(RADIANS(E629))+COS(RADIANS(G632))*COS(RADIANS(E629))*COS(RADIANS(J619))))</f>
        <v>0</v>
      </c>
      <c r="K632">
        <f>IF(DEGREES(ACOS(SIN(RADIANS(G632))*SIN(RADIANS(E629))+COS(RADIANS(G632))*COS(RADIANS(E629))*COS(RADIANS(K619))))&gt;90,0,$F$4*$F$5/E628^2*(SIN(RADIANS(G632))*SIN(RADIANS(E629))+COS(RADIANS(G632))*COS(RADIANS(E629))*COS(RADIANS(K619))))</f>
        <v>0</v>
      </c>
      <c r="L632">
        <f>IF(DEGREES(ACOS(SIN(RADIANS(G632))*SIN(RADIANS(E629))+COS(RADIANS(G632))*COS(RADIANS(E629))*COS(RADIANS(L619))))&gt;90,0,$F$4*$F$5/E628^2*(SIN(RADIANS(G632))*SIN(RADIANS(E629))+COS(RADIANS(G632))*COS(RADIANS(E629))*COS(RADIANS(L619))))</f>
        <v>0</v>
      </c>
      <c r="M632">
        <f>IF(DEGREES(ACOS(SIN(RADIANS(G632))*SIN(RADIANS(E629))+COS(RADIANS(G632))*COS(RADIANS(E629))*COS(RADIANS(M619))))&gt;90,0,$F$4*$F$5/E628^2*(SIN(RADIANS(G632))*SIN(RADIANS(E629))+COS(RADIANS(G632))*COS(RADIANS(E629))*COS(RADIANS(M619))))</f>
        <v>0</v>
      </c>
      <c r="N632">
        <f>IF(DEGREES(ACOS(SIN(RADIANS(G632))*SIN(RADIANS(E629))+COS(RADIANS(G632))*COS(RADIANS(E629))*COS(RADIANS(N619))))&gt;90,0,$F$4*$F$5/E628^2*(SIN(RADIANS(G632))*SIN(RADIANS(E629))+COS(RADIANS(G632))*COS(RADIANS(E629))*COS(RADIANS(N619))))</f>
        <v>0</v>
      </c>
      <c r="O632">
        <f>IF(DEGREES(ACOS(SIN(RADIANS(G632))*SIN(RADIANS(E629))+COS(RADIANS(G632))*COS(RADIANS(E629))*COS(RADIANS(O619))))&gt;90,0,$F$4*$F$5/E628^2*(SIN(RADIANS(G632))*SIN(RADIANS(E629))+COS(RADIANS(G632))*COS(RADIANS(E629))*COS(RADIANS(O619))))</f>
        <v>0</v>
      </c>
      <c r="P632">
        <f>IF(DEGREES(ACOS(SIN(RADIANS(G632))*SIN(RADIANS(E629))+COS(RADIANS(G632))*COS(RADIANS(E629))*COS(RADIANS(P619))))&gt;90,0,$F$4*$F$5/E628^2*(SIN(RADIANS(G632))*SIN(RADIANS(E629))+COS(RADIANS(G632))*COS(RADIANS(E629))*COS(RADIANS(P619))))</f>
        <v>0</v>
      </c>
      <c r="Q632">
        <f>IF(DEGREES(ACOS(SIN(RADIANS(G632))*SIN(RADIANS(E629))+COS(RADIANS(G632))*COS(RADIANS(E629))*COS(RADIANS(Q619))))&gt;90,0,$F$4*$F$5/E628^2*(SIN(RADIANS(G632))*SIN(RADIANS(E629))+COS(RADIANS(G632))*COS(RADIANS(E629))*COS(RADIANS(Q619))))</f>
        <v>0</v>
      </c>
      <c r="R632" t="e">
        <f>IF(DEGREES(ACOS(SIN(RADIANS(G632))*SIN(RADIANS(E629))+COS(RADIANS(G632))*COS(RADIANS(E629))*COS(RADIANS(R619))))&gt;90,0,$F$4*$F$5/E628^2*(SIN(RADIANS(G632))*SIN(RADIANS(E629))+COS(RADIANS(G632))*COS(RADIANS(E629))*COS(RADIANS(R619))))</f>
        <v>#DIV/0!</v>
      </c>
      <c r="S632" t="e">
        <f>IF(DEGREES(ACOS(SIN(RADIANS(G632))*SIN(RADIANS(E629))+COS(RADIANS(G632))*COS(RADIANS(E629))*COS(RADIANS(S619))))&gt;90,0,$F$4*$F$5/E628^2*(SIN(RADIANS(G632))*SIN(RADIANS(E629))+COS(RADIANS(G632))*COS(RADIANS(E629))*COS(RADIANS(S619))))</f>
        <v>#DIV/0!</v>
      </c>
      <c r="T632" t="e">
        <f>IF(DEGREES(ACOS(SIN(RADIANS(G632))*SIN(RADIANS(E629))+COS(RADIANS(G632))*COS(RADIANS(E629))*COS(RADIANS(T619))))&gt;90,0,$F$4*$F$5/E628^2*(SIN(RADIANS(G632))*SIN(RADIANS(E629))+COS(RADIANS(G632))*COS(RADIANS(E629))*COS(RADIANS(T619))))</f>
        <v>#DIV/0!</v>
      </c>
      <c r="U632" t="e">
        <f>IF(DEGREES(ACOS(SIN(RADIANS(G632))*SIN(RADIANS(E629))+COS(RADIANS(G632))*COS(RADIANS(E629))*COS(RADIANS(U619))))&gt;90,0,$F$4*$F$5/E628^2*(SIN(RADIANS(G632))*SIN(RADIANS(E629))+COS(RADIANS(G632))*COS(RADIANS(E629))*COS(RADIANS(U619))))</f>
        <v>#DIV/0!</v>
      </c>
      <c r="V632" t="e">
        <f>IF(DEGREES(ACOS(SIN(RADIANS(G632))*SIN(RADIANS(E629))+COS(RADIANS(G632))*COS(RADIANS(E629))*COS(RADIANS(V619))))&gt;90,0,$F$4*$F$5/E628^2*(SIN(RADIANS(G632))*SIN(RADIANS(E629))+COS(RADIANS(G632))*COS(RADIANS(E629))*COS(RADIANS(V619))))</f>
        <v>#DIV/0!</v>
      </c>
      <c r="W632" t="e">
        <f>IF(DEGREES(ACOS(SIN(RADIANS(G632))*SIN(RADIANS(E629))+COS(RADIANS(G632))*COS(RADIANS(E629))*COS(RADIANS(W619))))&gt;90,0,$F$4*$F$5/E628^2*(SIN(RADIANS(G632))*SIN(RADIANS(E629))+COS(RADIANS(G632))*COS(RADIANS(E629))*COS(RADIANS(W619))))</f>
        <v>#DIV/0!</v>
      </c>
      <c r="X632" t="e">
        <f>IF(DEGREES(ACOS(SIN(RADIANS(G632))*SIN(RADIANS(E629))+COS(RADIANS(G632))*COS(RADIANS(E629))*COS(RADIANS(X619))))&gt;90,0,$F$4*$F$5/E628^2*(SIN(RADIANS(G632))*SIN(RADIANS(E629))+COS(RADIANS(G632))*COS(RADIANS(E629))*COS(RADIANS(X619))))</f>
        <v>#DIV/0!</v>
      </c>
      <c r="Y632" t="e">
        <f>IF(DEGREES(ACOS(SIN(RADIANS(G632))*SIN(RADIANS(E629))+COS(RADIANS(G632))*COS(RADIANS(E629))*COS(RADIANS(Y619))))&gt;90,0,$F$4*$F$5/E628^2*(SIN(RADIANS(G632))*SIN(RADIANS(E629))+COS(RADIANS(G632))*COS(RADIANS(E629))*COS(RADIANS(Y619))))</f>
        <v>#DIV/0!</v>
      </c>
      <c r="Z632" t="e">
        <f>IF(DEGREES(ACOS(SIN(RADIANS(G632))*SIN(RADIANS(E629))+COS(RADIANS(G632))*COS(RADIANS(E629))*COS(RADIANS(Z619))))&gt;90,0,$F$4*$F$5/E628^2*(SIN(RADIANS(G632))*SIN(RADIANS(E629))+COS(RADIANS(G632))*COS(RADIANS(E629))*COS(RADIANS(Z619))))</f>
        <v>#DIV/0!</v>
      </c>
      <c r="AA632" t="e">
        <f>IF(DEGREES(ACOS(SIN(RADIANS(G632))*SIN(RADIANS(E629))+COS(RADIANS(G632))*COS(RADIANS(E629))*COS(RADIANS(AA619))))&gt;90,0,$F$4*$F$5/E628^2*(SIN(RADIANS(G632))*SIN(RADIANS(E629))+COS(RADIANS(G632))*COS(RADIANS(E629))*COS(RADIANS(AA619))))</f>
        <v>#DIV/0!</v>
      </c>
      <c r="AB632" t="e">
        <f>IF(DEGREES(ACOS(SIN(RADIANS(G632))*SIN(RADIANS(E629))+COS(RADIANS(G632))*COS(RADIANS(E629))*COS(RADIANS(AB619))))&gt;90,0,$F$4*$F$5/E628^2*(SIN(RADIANS(G632))*SIN(RADIANS(E629))+COS(RADIANS(G632))*COS(RADIANS(E629))*COS(RADIANS(AB619))))</f>
        <v>#DIV/0!</v>
      </c>
      <c r="AC632" t="e">
        <f>IF(DEGREES(ACOS(SIN(RADIANS(G632))*SIN(RADIANS(E629))+COS(RADIANS(G632))*COS(RADIANS(E629))*COS(RADIANS(AC619))))&gt;90,0,$F$4*$F$5/E628^2*(SIN(RADIANS(G632))*SIN(RADIANS(E629))+COS(RADIANS(G632))*COS(RADIANS(E629))*COS(RADIANS(AC619))))</f>
        <v>#DIV/0!</v>
      </c>
      <c r="AD632" t="e">
        <f>IF(DEGREES(ACOS(SIN(RADIANS(G632))*SIN(RADIANS(E629))+COS(RADIANS(G632))*COS(RADIANS(E629))*COS(RADIANS(AD619))))&gt;90,0,$F$4*$F$5/E628^2*(SIN(RADIANS(G632))*SIN(RADIANS(E629))+COS(RADIANS(G632))*COS(RADIANS(E629))*COS(RADIANS(AD619))))</f>
        <v>#DIV/0!</v>
      </c>
      <c r="AE632" t="e">
        <f>IF(DEGREES(ACOS(SIN(RADIANS(G632))*SIN(RADIANS(E629))+COS(RADIANS(G632))*COS(RADIANS(E629))*COS(RADIANS(AE619))))&gt;90,0,$F$4*$F$5/E628^2*(SIN(RADIANS(G632))*SIN(RADIANS(E629))+COS(RADIANS(G632))*COS(RADIANS(E629))*COS(RADIANS(AE619))))</f>
        <v>#DIV/0!</v>
      </c>
      <c r="AF632" t="e">
        <f>IF(DEGREES(ACOS(SIN(RADIANS(G632))*SIN(RADIANS(E629))+COS(RADIANS(G632))*COS(RADIANS(E629))*COS(RADIANS(AF619))))&gt;90,0,$F$4*$F$5/E628^2*(SIN(RADIANS(G632))*SIN(RADIANS(E629))+COS(RADIANS(G632))*COS(RADIANS(E629))*COS(RADIANS(AF619))))</f>
        <v>#DIV/0!</v>
      </c>
      <c r="AG632" t="e">
        <f>IF(DEGREES(ACOS(SIN(RADIANS(G632))*SIN(RADIANS(E629))+COS(RADIANS(G632))*COS(RADIANS(E629))*COS(RADIANS(AG619))))&gt;90,0,$F$4*$F$5/E628^2*(SIN(RADIANS(G632))*SIN(RADIANS(E629))+COS(RADIANS(G632))*COS(RADIANS(E629))*COS(RADIANS(AG619))))</f>
        <v>#DIV/0!</v>
      </c>
      <c r="AH632" t="e">
        <f>IF(DEGREES(ACOS(SIN(RADIANS(G632))*SIN(RADIANS(E629))+COS(RADIANS(G632))*COS(RADIANS(E629))*COS(RADIANS(AH619))))&gt;90,0,$F$4*$F$5/E628^2*(SIN(RADIANS(G632))*SIN(RADIANS(E629))+COS(RADIANS(G632))*COS(RADIANS(E629))*COS(RADIANS(AH619))))</f>
        <v>#DIV/0!</v>
      </c>
      <c r="AI632" t="e">
        <f>IF(DEGREES(ACOS(SIN(RADIANS(G632))*SIN(RADIANS(E629))+COS(RADIANS(G632))*COS(RADIANS(E629))*COS(RADIANS(AI619))))&gt;90,0,$F$4*$F$5/E628^2*(SIN(RADIANS(G632))*SIN(RADIANS(E629))+COS(RADIANS(G632))*COS(RADIANS(E629))*COS(RADIANS(AI619))))</f>
        <v>#DIV/0!</v>
      </c>
      <c r="AJ632" t="e">
        <f>IF(DEGREES(ACOS(SIN(RADIANS(G632))*SIN(RADIANS(E629))+COS(RADIANS(G632))*COS(RADIANS(E629))*COS(RADIANS(AJ619))))&gt;90,0,$F$4*$F$5/E628^2*(SIN(RADIANS(G632))*SIN(RADIANS(E629))+COS(RADIANS(G632))*COS(RADIANS(E629))*COS(RADIANS(AJ619))))</f>
        <v>#DIV/0!</v>
      </c>
      <c r="AK632">
        <f>IF(DEGREES(ACOS(SIN(RADIANS(G632))*SIN(RADIANS(E629))+COS(RADIANS(G632))*COS(RADIANS(E629))*COS(RADIANS(AK619))))&gt;90,0,$F$4*$F$5/E628^2*(SIN(RADIANS(G632))*SIN(RADIANS(E629))+COS(RADIANS(G632))*COS(RADIANS(E629))*COS(RADIANS(AK619))))</f>
        <v>0</v>
      </c>
      <c r="AL632">
        <f>IF(DEGREES(ACOS(SIN(RADIANS(G632))*SIN(RADIANS(E629))+COS(RADIANS(G632))*COS(RADIANS(E629))*COS(RADIANS(AL619))))&gt;90,0,$F$4*$F$5/E628^2*(SIN(RADIANS(G632))*SIN(RADIANS(E629))+COS(RADIANS(G632))*COS(RADIANS(E629))*COS(RADIANS(AL619))))</f>
        <v>0</v>
      </c>
      <c r="AM632">
        <f>IF(DEGREES(ACOS(SIN(RADIANS(G632))*SIN(RADIANS(E629))+COS(RADIANS(G632))*COS(RADIANS(E629))*COS(RADIANS(AM619))))&gt;90,0,$F$4*$F$5/E628^2*(SIN(RADIANS(G632))*SIN(RADIANS(E629))+COS(RADIANS(G632))*COS(RADIANS(E629))*COS(RADIANS(AM619))))</f>
        <v>0</v>
      </c>
      <c r="AN632">
        <f>IF(DEGREES(ACOS(SIN(RADIANS(G632))*SIN(RADIANS(E629))+COS(RADIANS(G632))*COS(RADIANS(E629))*COS(RADIANS(AN619))))&gt;90,0,$F$4*$F$5/E628^2*(SIN(RADIANS(G632))*SIN(RADIANS(E629))+COS(RADIANS(G632))*COS(RADIANS(E629))*COS(RADIANS(AN619))))</f>
        <v>0</v>
      </c>
      <c r="AO632">
        <f>IF(DEGREES(ACOS(SIN(RADIANS(G632))*SIN(RADIANS(E629))+COS(RADIANS(G632))*COS(RADIANS(E629))*COS(RADIANS(AO619))))&gt;90,0,$F$4*$F$5/E628^2*(SIN(RADIANS(G632))*SIN(RADIANS(E629))+COS(RADIANS(G632))*COS(RADIANS(E629))*COS(RADIANS(AO619))))</f>
        <v>0</v>
      </c>
      <c r="AP632">
        <f>IF(DEGREES(ACOS(SIN(RADIANS(G632))*SIN(RADIANS(E629))+COS(RADIANS(G632))*COS(RADIANS(E629))*COS(RADIANS(AP619))))&gt;90,0,$F$4*$F$5/E628^2*(SIN(RADIANS(G632))*SIN(RADIANS(E629))+COS(RADIANS(G632))*COS(RADIANS(E629))*COS(RADIANS(AP619))))</f>
        <v>0</v>
      </c>
      <c r="AQ632">
        <f>IF(DEGREES(ACOS(SIN(RADIANS(G632))*SIN(RADIANS(E629))+COS(RADIANS(G632))*COS(RADIANS(E629))*COS(RADIANS(AQ619))))&gt;90,0,$F$4*$F$5/E628^2*(SIN(RADIANS(G632))*SIN(RADIANS(E629))+COS(RADIANS(G632))*COS(RADIANS(E629))*COS(RADIANS(AQ619))))</f>
        <v>0</v>
      </c>
      <c r="AR632">
        <f>IF(DEGREES(ACOS(SIN(RADIANS(G632))*SIN(RADIANS(E629))+COS(RADIANS(G632))*COS(RADIANS(E629))*COS(RADIANS(AR619))))&gt;90,0,$F$4*$F$5/E628^2*(SIN(RADIANS(G632))*SIN(RADIANS(E629))+COS(RADIANS(G632))*COS(RADIANS(E629))*COS(RADIANS(AR619))))</f>
        <v>0</v>
      </c>
    </row>
    <row r="633" spans="2:44" x14ac:dyDescent="0.5">
      <c r="G633">
        <v>-30</v>
      </c>
      <c r="I633">
        <f>IF(DEGREES(ACOS(SIN(RADIANS(G633))*SIN(RADIANS(E629))+COS(RADIANS(G633))*COS(RADIANS(E629))*COS(RADIANS(I619))))&gt;90,0,$F$4*$F$5/E628^2*(SIN(RADIANS(G633))*SIN(RADIANS(E629))+COS(RADIANS(G633))*COS(RADIANS(E629))*COS(RADIANS(I619))))</f>
        <v>0</v>
      </c>
      <c r="J633">
        <f>IF(DEGREES(ACOS(SIN(RADIANS(G633))*SIN(RADIANS(E629))+COS(RADIANS(G633))*COS(RADIANS(E629))*COS(RADIANS(J619))))&gt;90,0,$F$4*$F$5/E628^2*(SIN(RADIANS(G633))*SIN(RADIANS(E629))+COS(RADIANS(G633))*COS(RADIANS(E629))*COS(RADIANS(J619))))</f>
        <v>0</v>
      </c>
      <c r="K633">
        <f>IF(DEGREES(ACOS(SIN(RADIANS(G633))*SIN(RADIANS(E629))+COS(RADIANS(G633))*COS(RADIANS(E629))*COS(RADIANS(K619))))&gt;90,0,$F$4*$F$5/E628^2*(SIN(RADIANS(G633))*SIN(RADIANS(E629))+COS(RADIANS(G633))*COS(RADIANS(E629))*COS(RADIANS(K619))))</f>
        <v>0</v>
      </c>
      <c r="L633">
        <f>IF(DEGREES(ACOS(SIN(RADIANS(G633))*SIN(RADIANS(E629))+COS(RADIANS(G633))*COS(RADIANS(E629))*COS(RADIANS(L619))))&gt;90,0,$F$4*$F$5/E628^2*(SIN(RADIANS(G633))*SIN(RADIANS(E629))+COS(RADIANS(G633))*COS(RADIANS(E629))*COS(RADIANS(L619))))</f>
        <v>0</v>
      </c>
      <c r="M633">
        <f>IF(DEGREES(ACOS(SIN(RADIANS(G633))*SIN(RADIANS(E629))+COS(RADIANS(G633))*COS(RADIANS(E629))*COS(RADIANS(M619))))&gt;90,0,$F$4*$F$5/E628^2*(SIN(RADIANS(G633))*SIN(RADIANS(E629))+COS(RADIANS(G633))*COS(RADIANS(E629))*COS(RADIANS(M619))))</f>
        <v>0</v>
      </c>
      <c r="N633">
        <f>IF(DEGREES(ACOS(SIN(RADIANS(G633))*SIN(RADIANS(E629))+COS(RADIANS(G633))*COS(RADIANS(E629))*COS(RADIANS(N619))))&gt;90,0,$F$4*$F$5/E628^2*(SIN(RADIANS(G633))*SIN(RADIANS(E629))+COS(RADIANS(G633))*COS(RADIANS(E629))*COS(RADIANS(N619))))</f>
        <v>0</v>
      </c>
      <c r="O633">
        <f>IF(DEGREES(ACOS(SIN(RADIANS(G633))*SIN(RADIANS(E629))+COS(RADIANS(G633))*COS(RADIANS(E629))*COS(RADIANS(O619))))&gt;90,0,$F$4*$F$5/E628^2*(SIN(RADIANS(G633))*SIN(RADIANS(E629))+COS(RADIANS(G633))*COS(RADIANS(E629))*COS(RADIANS(O619))))</f>
        <v>0</v>
      </c>
      <c r="P633">
        <f>IF(DEGREES(ACOS(SIN(RADIANS(G633))*SIN(RADIANS(E629))+COS(RADIANS(G633))*COS(RADIANS(E629))*COS(RADIANS(P619))))&gt;90,0,$F$4*$F$5/E628^2*(SIN(RADIANS(G633))*SIN(RADIANS(E629))+COS(RADIANS(G633))*COS(RADIANS(E629))*COS(RADIANS(P619))))</f>
        <v>0</v>
      </c>
      <c r="Q633">
        <f>IF(DEGREES(ACOS(SIN(RADIANS(G633))*SIN(RADIANS(E629))+COS(RADIANS(G633))*COS(RADIANS(E629))*COS(RADIANS(Q619))))&gt;90,0,$F$4*$F$5/E628^2*(SIN(RADIANS(G633))*SIN(RADIANS(E629))+COS(RADIANS(G633))*COS(RADIANS(E629))*COS(RADIANS(Q619))))</f>
        <v>0</v>
      </c>
      <c r="R633" t="e">
        <f>IF(DEGREES(ACOS(SIN(RADIANS(G633))*SIN(RADIANS(E629))+COS(RADIANS(G633))*COS(RADIANS(E629))*COS(RADIANS(R619))))&gt;90,0,$F$4*$F$5/E628^2*(SIN(RADIANS(G633))*SIN(RADIANS(E629))+COS(RADIANS(G633))*COS(RADIANS(E629))*COS(RADIANS(R619))))</f>
        <v>#DIV/0!</v>
      </c>
      <c r="S633" t="e">
        <f>IF(DEGREES(ACOS(SIN(RADIANS(G633))*SIN(RADIANS(E629))+COS(RADIANS(G633))*COS(RADIANS(E629))*COS(RADIANS(S619))))&gt;90,0,$F$4*$F$5/E628^2*(SIN(RADIANS(G633))*SIN(RADIANS(E629))+COS(RADIANS(G633))*COS(RADIANS(E629))*COS(RADIANS(S619))))</f>
        <v>#DIV/0!</v>
      </c>
      <c r="T633" t="e">
        <f>IF(DEGREES(ACOS(SIN(RADIANS(G633))*SIN(RADIANS(E629))+COS(RADIANS(G633))*COS(RADIANS(E629))*COS(RADIANS(T619))))&gt;90,0,$F$4*$F$5/E628^2*(SIN(RADIANS(G633))*SIN(RADIANS(E629))+COS(RADIANS(G633))*COS(RADIANS(E629))*COS(RADIANS(T619))))</f>
        <v>#DIV/0!</v>
      </c>
      <c r="U633" t="e">
        <f>IF(DEGREES(ACOS(SIN(RADIANS(G633))*SIN(RADIANS(E629))+COS(RADIANS(G633))*COS(RADIANS(E629))*COS(RADIANS(U619))))&gt;90,0,$F$4*$F$5/E628^2*(SIN(RADIANS(G633))*SIN(RADIANS(E629))+COS(RADIANS(G633))*COS(RADIANS(E629))*COS(RADIANS(U619))))</f>
        <v>#DIV/0!</v>
      </c>
      <c r="V633" t="e">
        <f>IF(DEGREES(ACOS(SIN(RADIANS(G633))*SIN(RADIANS(E629))+COS(RADIANS(G633))*COS(RADIANS(E629))*COS(RADIANS(V619))))&gt;90,0,$F$4*$F$5/E628^2*(SIN(RADIANS(G633))*SIN(RADIANS(E629))+COS(RADIANS(G633))*COS(RADIANS(E629))*COS(RADIANS(V619))))</f>
        <v>#DIV/0!</v>
      </c>
      <c r="W633" t="e">
        <f>IF(DEGREES(ACOS(SIN(RADIANS(G633))*SIN(RADIANS(E629))+COS(RADIANS(G633))*COS(RADIANS(E629))*COS(RADIANS(W619))))&gt;90,0,$F$4*$F$5/E628^2*(SIN(RADIANS(G633))*SIN(RADIANS(E629))+COS(RADIANS(G633))*COS(RADIANS(E629))*COS(RADIANS(W619))))</f>
        <v>#DIV/0!</v>
      </c>
      <c r="X633" t="e">
        <f>IF(DEGREES(ACOS(SIN(RADIANS(G633))*SIN(RADIANS(E629))+COS(RADIANS(G633))*COS(RADIANS(E629))*COS(RADIANS(X619))))&gt;90,0,$F$4*$F$5/E628^2*(SIN(RADIANS(G633))*SIN(RADIANS(E629))+COS(RADIANS(G633))*COS(RADIANS(E629))*COS(RADIANS(X619))))</f>
        <v>#DIV/0!</v>
      </c>
      <c r="Y633" t="e">
        <f>IF(DEGREES(ACOS(SIN(RADIANS(G633))*SIN(RADIANS(E629))+COS(RADIANS(G633))*COS(RADIANS(E629))*COS(RADIANS(Y619))))&gt;90,0,$F$4*$F$5/E628^2*(SIN(RADIANS(G633))*SIN(RADIANS(E629))+COS(RADIANS(G633))*COS(RADIANS(E629))*COS(RADIANS(Y619))))</f>
        <v>#DIV/0!</v>
      </c>
      <c r="Z633" t="e">
        <f>IF(DEGREES(ACOS(SIN(RADIANS(G633))*SIN(RADIANS(E629))+COS(RADIANS(G633))*COS(RADIANS(E629))*COS(RADIANS(Z619))))&gt;90,0,$F$4*$F$5/E628^2*(SIN(RADIANS(G633))*SIN(RADIANS(E629))+COS(RADIANS(G633))*COS(RADIANS(E629))*COS(RADIANS(Z619))))</f>
        <v>#DIV/0!</v>
      </c>
      <c r="AA633" t="e">
        <f>IF(DEGREES(ACOS(SIN(RADIANS(G633))*SIN(RADIANS(E629))+COS(RADIANS(G633))*COS(RADIANS(E629))*COS(RADIANS(AA619))))&gt;90,0,$F$4*$F$5/E628^2*(SIN(RADIANS(G633))*SIN(RADIANS(E629))+COS(RADIANS(G633))*COS(RADIANS(E629))*COS(RADIANS(AA619))))</f>
        <v>#DIV/0!</v>
      </c>
      <c r="AB633" t="e">
        <f>IF(DEGREES(ACOS(SIN(RADIANS(G633))*SIN(RADIANS(E629))+COS(RADIANS(G633))*COS(RADIANS(E629))*COS(RADIANS(AB619))))&gt;90,0,$F$4*$F$5/E628^2*(SIN(RADIANS(G633))*SIN(RADIANS(E629))+COS(RADIANS(G633))*COS(RADIANS(E629))*COS(RADIANS(AB619))))</f>
        <v>#DIV/0!</v>
      </c>
      <c r="AC633" t="e">
        <f>IF(DEGREES(ACOS(SIN(RADIANS(G633))*SIN(RADIANS(E629))+COS(RADIANS(G633))*COS(RADIANS(E629))*COS(RADIANS(AC619))))&gt;90,0,$F$4*$F$5/E628^2*(SIN(RADIANS(G633))*SIN(RADIANS(E629))+COS(RADIANS(G633))*COS(RADIANS(E629))*COS(RADIANS(AC619))))</f>
        <v>#DIV/0!</v>
      </c>
      <c r="AD633" t="e">
        <f>IF(DEGREES(ACOS(SIN(RADIANS(G633))*SIN(RADIANS(E629))+COS(RADIANS(G633))*COS(RADIANS(E629))*COS(RADIANS(AD619))))&gt;90,0,$F$4*$F$5/E628^2*(SIN(RADIANS(G633))*SIN(RADIANS(E629))+COS(RADIANS(G633))*COS(RADIANS(E629))*COS(RADIANS(AD619))))</f>
        <v>#DIV/0!</v>
      </c>
      <c r="AE633" t="e">
        <f>IF(DEGREES(ACOS(SIN(RADIANS(G633))*SIN(RADIANS(E629))+COS(RADIANS(G633))*COS(RADIANS(E629))*COS(RADIANS(AE619))))&gt;90,0,$F$4*$F$5/E628^2*(SIN(RADIANS(G633))*SIN(RADIANS(E629))+COS(RADIANS(G633))*COS(RADIANS(E629))*COS(RADIANS(AE619))))</f>
        <v>#DIV/0!</v>
      </c>
      <c r="AF633" t="e">
        <f>IF(DEGREES(ACOS(SIN(RADIANS(G633))*SIN(RADIANS(E629))+COS(RADIANS(G633))*COS(RADIANS(E629))*COS(RADIANS(AF619))))&gt;90,0,$F$4*$F$5/E628^2*(SIN(RADIANS(G633))*SIN(RADIANS(E629))+COS(RADIANS(G633))*COS(RADIANS(E629))*COS(RADIANS(AF619))))</f>
        <v>#DIV/0!</v>
      </c>
      <c r="AG633" t="e">
        <f>IF(DEGREES(ACOS(SIN(RADIANS(G633))*SIN(RADIANS(E629))+COS(RADIANS(G633))*COS(RADIANS(E629))*COS(RADIANS(AG619))))&gt;90,0,$F$4*$F$5/E628^2*(SIN(RADIANS(G633))*SIN(RADIANS(E629))+COS(RADIANS(G633))*COS(RADIANS(E629))*COS(RADIANS(AG619))))</f>
        <v>#DIV/0!</v>
      </c>
      <c r="AH633" t="e">
        <f>IF(DEGREES(ACOS(SIN(RADIANS(G633))*SIN(RADIANS(E629))+COS(RADIANS(G633))*COS(RADIANS(E629))*COS(RADIANS(AH619))))&gt;90,0,$F$4*$F$5/E628^2*(SIN(RADIANS(G633))*SIN(RADIANS(E629))+COS(RADIANS(G633))*COS(RADIANS(E629))*COS(RADIANS(AH619))))</f>
        <v>#DIV/0!</v>
      </c>
      <c r="AI633" t="e">
        <f>IF(DEGREES(ACOS(SIN(RADIANS(G633))*SIN(RADIANS(E629))+COS(RADIANS(G633))*COS(RADIANS(E629))*COS(RADIANS(AI619))))&gt;90,0,$F$4*$F$5/E628^2*(SIN(RADIANS(G633))*SIN(RADIANS(E629))+COS(RADIANS(G633))*COS(RADIANS(E629))*COS(RADIANS(AI619))))</f>
        <v>#DIV/0!</v>
      </c>
      <c r="AJ633" t="e">
        <f>IF(DEGREES(ACOS(SIN(RADIANS(G633))*SIN(RADIANS(E629))+COS(RADIANS(G633))*COS(RADIANS(E629))*COS(RADIANS(AJ619))))&gt;90,0,$F$4*$F$5/E628^2*(SIN(RADIANS(G633))*SIN(RADIANS(E629))+COS(RADIANS(G633))*COS(RADIANS(E629))*COS(RADIANS(AJ619))))</f>
        <v>#DIV/0!</v>
      </c>
      <c r="AK633">
        <f>IF(DEGREES(ACOS(SIN(RADIANS(G633))*SIN(RADIANS(E629))+COS(RADIANS(G633))*COS(RADIANS(E629))*COS(RADIANS(AK619))))&gt;90,0,$F$4*$F$5/E628^2*(SIN(RADIANS(G633))*SIN(RADIANS(E629))+COS(RADIANS(G633))*COS(RADIANS(E629))*COS(RADIANS(AK619))))</f>
        <v>0</v>
      </c>
      <c r="AL633">
        <f>IF(DEGREES(ACOS(SIN(RADIANS(G633))*SIN(RADIANS(E629))+COS(RADIANS(G633))*COS(RADIANS(E629))*COS(RADIANS(AL619))))&gt;90,0,$F$4*$F$5/E628^2*(SIN(RADIANS(G633))*SIN(RADIANS(E629))+COS(RADIANS(G633))*COS(RADIANS(E629))*COS(RADIANS(AL619))))</f>
        <v>0</v>
      </c>
      <c r="AM633">
        <f>IF(DEGREES(ACOS(SIN(RADIANS(G633))*SIN(RADIANS(E629))+COS(RADIANS(G633))*COS(RADIANS(E629))*COS(RADIANS(AM619))))&gt;90,0,$F$4*$F$5/E628^2*(SIN(RADIANS(G633))*SIN(RADIANS(E629))+COS(RADIANS(G633))*COS(RADIANS(E629))*COS(RADIANS(AM619))))</f>
        <v>0</v>
      </c>
      <c r="AN633">
        <f>IF(DEGREES(ACOS(SIN(RADIANS(G633))*SIN(RADIANS(E629))+COS(RADIANS(G633))*COS(RADIANS(E629))*COS(RADIANS(AN619))))&gt;90,0,$F$4*$F$5/E628^2*(SIN(RADIANS(G633))*SIN(RADIANS(E629))+COS(RADIANS(G633))*COS(RADIANS(E629))*COS(RADIANS(AN619))))</f>
        <v>0</v>
      </c>
      <c r="AO633">
        <f>IF(DEGREES(ACOS(SIN(RADIANS(G633))*SIN(RADIANS(E629))+COS(RADIANS(G633))*COS(RADIANS(E629))*COS(RADIANS(AO619))))&gt;90,0,$F$4*$F$5/E628^2*(SIN(RADIANS(G633))*SIN(RADIANS(E629))+COS(RADIANS(G633))*COS(RADIANS(E629))*COS(RADIANS(AO619))))</f>
        <v>0</v>
      </c>
      <c r="AP633">
        <f>IF(DEGREES(ACOS(SIN(RADIANS(G633))*SIN(RADIANS(E629))+COS(RADIANS(G633))*COS(RADIANS(E629))*COS(RADIANS(AP619))))&gt;90,0,$F$4*$F$5/E628^2*(SIN(RADIANS(G633))*SIN(RADIANS(E629))+COS(RADIANS(G633))*COS(RADIANS(E629))*COS(RADIANS(AP619))))</f>
        <v>0</v>
      </c>
      <c r="AQ633">
        <f>IF(DEGREES(ACOS(SIN(RADIANS(G633))*SIN(RADIANS(E629))+COS(RADIANS(G633))*COS(RADIANS(E629))*COS(RADIANS(AQ619))))&gt;90,0,$F$4*$F$5/E628^2*(SIN(RADIANS(G633))*SIN(RADIANS(E629))+COS(RADIANS(G633))*COS(RADIANS(E629))*COS(RADIANS(AQ619))))</f>
        <v>0</v>
      </c>
      <c r="AR633">
        <f>IF(DEGREES(ACOS(SIN(RADIANS(G633))*SIN(RADIANS(E629))+COS(RADIANS(G633))*COS(RADIANS(E629))*COS(RADIANS(AR619))))&gt;90,0,$F$4*$F$5/E628^2*(SIN(RADIANS(G633))*SIN(RADIANS(E629))+COS(RADIANS(G633))*COS(RADIANS(E629))*COS(RADIANS(AR619))))</f>
        <v>0</v>
      </c>
    </row>
    <row r="634" spans="2:44" x14ac:dyDescent="0.5">
      <c r="G634">
        <v>-40</v>
      </c>
      <c r="I634">
        <f>IF(DEGREES(ACOS(SIN(RADIANS(G634))*SIN(RADIANS(E629))+COS(RADIANS(G634))*COS(RADIANS(E629))*COS(RADIANS(I619))))&gt;90,0,$F$4*$F$5/E628^2*(SIN(RADIANS(G634))*SIN(RADIANS(E629))+COS(RADIANS(G634))*COS(RADIANS(E629))*COS(RADIANS(I619))))</f>
        <v>0</v>
      </c>
      <c r="J634">
        <f>IF(DEGREES(ACOS(SIN(RADIANS(G634))*SIN(RADIANS(E629))+COS(RADIANS(G634))*COS(RADIANS(E629))*COS(RADIANS(J619))))&gt;90,0,$F$4*$F$5/E628^2*(SIN(RADIANS(G634))*SIN(RADIANS(E629))+COS(RADIANS(G634))*COS(RADIANS(E629))*COS(RADIANS(J619))))</f>
        <v>0</v>
      </c>
      <c r="K634">
        <f>IF(DEGREES(ACOS(SIN(RADIANS(G634))*SIN(RADIANS(E629))+COS(RADIANS(G634))*COS(RADIANS(E629))*COS(RADIANS(K619))))&gt;90,0,$F$4*$F$5/E628^2*(SIN(RADIANS(G634))*SIN(RADIANS(E629))+COS(RADIANS(G634))*COS(RADIANS(E629))*COS(RADIANS(K619))))</f>
        <v>0</v>
      </c>
      <c r="L634">
        <f>IF(DEGREES(ACOS(SIN(RADIANS(G634))*SIN(RADIANS(E629))+COS(RADIANS(G634))*COS(RADIANS(E629))*COS(RADIANS(L619))))&gt;90,0,$F$4*$F$5/E628^2*(SIN(RADIANS(G634))*SIN(RADIANS(E629))+COS(RADIANS(G634))*COS(RADIANS(E629))*COS(RADIANS(L619))))</f>
        <v>0</v>
      </c>
      <c r="M634">
        <f>IF(DEGREES(ACOS(SIN(RADIANS(G634))*SIN(RADIANS(E629))+COS(RADIANS(G634))*COS(RADIANS(E629))*COS(RADIANS(M619))))&gt;90,0,$F$4*$F$5/E628^2*(SIN(RADIANS(G634))*SIN(RADIANS(E629))+COS(RADIANS(G634))*COS(RADIANS(E629))*COS(RADIANS(M619))))</f>
        <v>0</v>
      </c>
      <c r="N634">
        <f>IF(DEGREES(ACOS(SIN(RADIANS(G634))*SIN(RADIANS(E629))+COS(RADIANS(G634))*COS(RADIANS(E629))*COS(RADIANS(N619))))&gt;90,0,$F$4*$F$5/E628^2*(SIN(RADIANS(G634))*SIN(RADIANS(E629))+COS(RADIANS(G634))*COS(RADIANS(E629))*COS(RADIANS(N619))))</f>
        <v>0</v>
      </c>
      <c r="O634">
        <f>IF(DEGREES(ACOS(SIN(RADIANS(G634))*SIN(RADIANS(E629))+COS(RADIANS(G634))*COS(RADIANS(E629))*COS(RADIANS(O619))))&gt;90,0,$F$4*$F$5/E628^2*(SIN(RADIANS(G634))*SIN(RADIANS(E629))+COS(RADIANS(G634))*COS(RADIANS(E629))*COS(RADIANS(O619))))</f>
        <v>0</v>
      </c>
      <c r="P634">
        <f>IF(DEGREES(ACOS(SIN(RADIANS(G634))*SIN(RADIANS(E629))+COS(RADIANS(G634))*COS(RADIANS(E629))*COS(RADIANS(P619))))&gt;90,0,$F$4*$F$5/E628^2*(SIN(RADIANS(G634))*SIN(RADIANS(E629))+COS(RADIANS(G634))*COS(RADIANS(E629))*COS(RADIANS(P619))))</f>
        <v>0</v>
      </c>
      <c r="Q634">
        <f>IF(DEGREES(ACOS(SIN(RADIANS(G634))*SIN(RADIANS(E629))+COS(RADIANS(G634))*COS(RADIANS(E629))*COS(RADIANS(Q619))))&gt;90,0,$F$4*$F$5/E628^2*(SIN(RADIANS(G634))*SIN(RADIANS(E629))+COS(RADIANS(G634))*COS(RADIANS(E629))*COS(RADIANS(Q619))))</f>
        <v>0</v>
      </c>
      <c r="R634" t="e">
        <f>IF(DEGREES(ACOS(SIN(RADIANS(G634))*SIN(RADIANS(E629))+COS(RADIANS(G634))*COS(RADIANS(E629))*COS(RADIANS(R619))))&gt;90,0,$F$4*$F$5/E628^2*(SIN(RADIANS(G634))*SIN(RADIANS(E629))+COS(RADIANS(G634))*COS(RADIANS(E629))*COS(RADIANS(R619))))</f>
        <v>#DIV/0!</v>
      </c>
      <c r="S634" t="e">
        <f>IF(DEGREES(ACOS(SIN(RADIANS(G634))*SIN(RADIANS(E629))+COS(RADIANS(G634))*COS(RADIANS(E629))*COS(RADIANS(S619))))&gt;90,0,$F$4*$F$5/E628^2*(SIN(RADIANS(G634))*SIN(RADIANS(E629))+COS(RADIANS(G634))*COS(RADIANS(E629))*COS(RADIANS(S619))))</f>
        <v>#DIV/0!</v>
      </c>
      <c r="T634" t="e">
        <f>IF(DEGREES(ACOS(SIN(RADIANS(G634))*SIN(RADIANS(E629))+COS(RADIANS(G634))*COS(RADIANS(E629))*COS(RADIANS(T619))))&gt;90,0,$F$4*$F$5/E628^2*(SIN(RADIANS(G634))*SIN(RADIANS(E629))+COS(RADIANS(G634))*COS(RADIANS(E629))*COS(RADIANS(T619))))</f>
        <v>#DIV/0!</v>
      </c>
      <c r="U634" t="e">
        <f>IF(DEGREES(ACOS(SIN(RADIANS(G634))*SIN(RADIANS(E629))+COS(RADIANS(G634))*COS(RADIANS(E629))*COS(RADIANS(U619))))&gt;90,0,$F$4*$F$5/E628^2*(SIN(RADIANS(G634))*SIN(RADIANS(E629))+COS(RADIANS(G634))*COS(RADIANS(E629))*COS(RADIANS(U619))))</f>
        <v>#DIV/0!</v>
      </c>
      <c r="V634" t="e">
        <f>IF(DEGREES(ACOS(SIN(RADIANS(G634))*SIN(RADIANS(E629))+COS(RADIANS(G634))*COS(RADIANS(E629))*COS(RADIANS(V619))))&gt;90,0,$F$4*$F$5/E628^2*(SIN(RADIANS(G634))*SIN(RADIANS(E629))+COS(RADIANS(G634))*COS(RADIANS(E629))*COS(RADIANS(V619))))</f>
        <v>#DIV/0!</v>
      </c>
      <c r="W634" t="e">
        <f>IF(DEGREES(ACOS(SIN(RADIANS(G634))*SIN(RADIANS(E629))+COS(RADIANS(G634))*COS(RADIANS(E629))*COS(RADIANS(W619))))&gt;90,0,$F$4*$F$5/E628^2*(SIN(RADIANS(G634))*SIN(RADIANS(E629))+COS(RADIANS(G634))*COS(RADIANS(E629))*COS(RADIANS(W619))))</f>
        <v>#DIV/0!</v>
      </c>
      <c r="X634" t="e">
        <f>IF(DEGREES(ACOS(SIN(RADIANS(G634))*SIN(RADIANS(E629))+COS(RADIANS(G634))*COS(RADIANS(E629))*COS(RADIANS(X619))))&gt;90,0,$F$4*$F$5/E628^2*(SIN(RADIANS(G634))*SIN(RADIANS(E629))+COS(RADIANS(G634))*COS(RADIANS(E629))*COS(RADIANS(X619))))</f>
        <v>#DIV/0!</v>
      </c>
      <c r="Y634" t="e">
        <f>IF(DEGREES(ACOS(SIN(RADIANS(G634))*SIN(RADIANS(E629))+COS(RADIANS(G634))*COS(RADIANS(E629))*COS(RADIANS(Y619))))&gt;90,0,$F$4*$F$5/E628^2*(SIN(RADIANS(G634))*SIN(RADIANS(E629))+COS(RADIANS(G634))*COS(RADIANS(E629))*COS(RADIANS(Y619))))</f>
        <v>#DIV/0!</v>
      </c>
      <c r="Z634" t="e">
        <f>IF(DEGREES(ACOS(SIN(RADIANS(G634))*SIN(RADIANS(E629))+COS(RADIANS(G634))*COS(RADIANS(E629))*COS(RADIANS(Z619))))&gt;90,0,$F$4*$F$5/E628^2*(SIN(RADIANS(G634))*SIN(RADIANS(E629))+COS(RADIANS(G634))*COS(RADIANS(E629))*COS(RADIANS(Z619))))</f>
        <v>#DIV/0!</v>
      </c>
      <c r="AA634" t="e">
        <f>IF(DEGREES(ACOS(SIN(RADIANS(G634))*SIN(RADIANS(E629))+COS(RADIANS(G634))*COS(RADIANS(E629))*COS(RADIANS(AA619))))&gt;90,0,$F$4*$F$5/E628^2*(SIN(RADIANS(G634))*SIN(RADIANS(E629))+COS(RADIANS(G634))*COS(RADIANS(E629))*COS(RADIANS(AA619))))</f>
        <v>#DIV/0!</v>
      </c>
      <c r="AB634" t="e">
        <f>IF(DEGREES(ACOS(SIN(RADIANS(G634))*SIN(RADIANS(E629))+COS(RADIANS(G634))*COS(RADIANS(E629))*COS(RADIANS(AB619))))&gt;90,0,$F$4*$F$5/E628^2*(SIN(RADIANS(G634))*SIN(RADIANS(E629))+COS(RADIANS(G634))*COS(RADIANS(E629))*COS(RADIANS(AB619))))</f>
        <v>#DIV/0!</v>
      </c>
      <c r="AC634" t="e">
        <f>IF(DEGREES(ACOS(SIN(RADIANS(G634))*SIN(RADIANS(E629))+COS(RADIANS(G634))*COS(RADIANS(E629))*COS(RADIANS(AC619))))&gt;90,0,$F$4*$F$5/E628^2*(SIN(RADIANS(G634))*SIN(RADIANS(E629))+COS(RADIANS(G634))*COS(RADIANS(E629))*COS(RADIANS(AC619))))</f>
        <v>#DIV/0!</v>
      </c>
      <c r="AD634" t="e">
        <f>IF(DEGREES(ACOS(SIN(RADIANS(G634))*SIN(RADIANS(E629))+COS(RADIANS(G634))*COS(RADIANS(E629))*COS(RADIANS(AD619))))&gt;90,0,$F$4*$F$5/E628^2*(SIN(RADIANS(G634))*SIN(RADIANS(E629))+COS(RADIANS(G634))*COS(RADIANS(E629))*COS(RADIANS(AD619))))</f>
        <v>#DIV/0!</v>
      </c>
      <c r="AE634" t="e">
        <f>IF(DEGREES(ACOS(SIN(RADIANS(G634))*SIN(RADIANS(E629))+COS(RADIANS(G634))*COS(RADIANS(E629))*COS(RADIANS(AE619))))&gt;90,0,$F$4*$F$5/E628^2*(SIN(RADIANS(G634))*SIN(RADIANS(E629))+COS(RADIANS(G634))*COS(RADIANS(E629))*COS(RADIANS(AE619))))</f>
        <v>#DIV/0!</v>
      </c>
      <c r="AF634" t="e">
        <f>IF(DEGREES(ACOS(SIN(RADIANS(G634))*SIN(RADIANS(E629))+COS(RADIANS(G634))*COS(RADIANS(E629))*COS(RADIANS(AF619))))&gt;90,0,$F$4*$F$5/E628^2*(SIN(RADIANS(G634))*SIN(RADIANS(E629))+COS(RADIANS(G634))*COS(RADIANS(E629))*COS(RADIANS(AF619))))</f>
        <v>#DIV/0!</v>
      </c>
      <c r="AG634" t="e">
        <f>IF(DEGREES(ACOS(SIN(RADIANS(G634))*SIN(RADIANS(E629))+COS(RADIANS(G634))*COS(RADIANS(E629))*COS(RADIANS(AG619))))&gt;90,0,$F$4*$F$5/E628^2*(SIN(RADIANS(G634))*SIN(RADIANS(E629))+COS(RADIANS(G634))*COS(RADIANS(E629))*COS(RADIANS(AG619))))</f>
        <v>#DIV/0!</v>
      </c>
      <c r="AH634" t="e">
        <f>IF(DEGREES(ACOS(SIN(RADIANS(G634))*SIN(RADIANS(E629))+COS(RADIANS(G634))*COS(RADIANS(E629))*COS(RADIANS(AH619))))&gt;90,0,$F$4*$F$5/E628^2*(SIN(RADIANS(G634))*SIN(RADIANS(E629))+COS(RADIANS(G634))*COS(RADIANS(E629))*COS(RADIANS(AH619))))</f>
        <v>#DIV/0!</v>
      </c>
      <c r="AI634" t="e">
        <f>IF(DEGREES(ACOS(SIN(RADIANS(G634))*SIN(RADIANS(E629))+COS(RADIANS(G634))*COS(RADIANS(E629))*COS(RADIANS(AI619))))&gt;90,0,$F$4*$F$5/E628^2*(SIN(RADIANS(G634))*SIN(RADIANS(E629))+COS(RADIANS(G634))*COS(RADIANS(E629))*COS(RADIANS(AI619))))</f>
        <v>#DIV/0!</v>
      </c>
      <c r="AJ634" t="e">
        <f>IF(DEGREES(ACOS(SIN(RADIANS(G634))*SIN(RADIANS(E629))+COS(RADIANS(G634))*COS(RADIANS(E629))*COS(RADIANS(AJ619))))&gt;90,0,$F$4*$F$5/E628^2*(SIN(RADIANS(G634))*SIN(RADIANS(E629))+COS(RADIANS(G634))*COS(RADIANS(E629))*COS(RADIANS(AJ619))))</f>
        <v>#DIV/0!</v>
      </c>
      <c r="AK634">
        <f>IF(DEGREES(ACOS(SIN(RADIANS(G634))*SIN(RADIANS(E629))+COS(RADIANS(G634))*COS(RADIANS(E629))*COS(RADIANS(AK619))))&gt;90,0,$F$4*$F$5/E628^2*(SIN(RADIANS(G634))*SIN(RADIANS(E629))+COS(RADIANS(G634))*COS(RADIANS(E629))*COS(RADIANS(AK619))))</f>
        <v>0</v>
      </c>
      <c r="AL634">
        <f>IF(DEGREES(ACOS(SIN(RADIANS(G634))*SIN(RADIANS(E629))+COS(RADIANS(G634))*COS(RADIANS(E629))*COS(RADIANS(AL619))))&gt;90,0,$F$4*$F$5/E628^2*(SIN(RADIANS(G634))*SIN(RADIANS(E629))+COS(RADIANS(G634))*COS(RADIANS(E629))*COS(RADIANS(AL619))))</f>
        <v>0</v>
      </c>
      <c r="AM634">
        <f>IF(DEGREES(ACOS(SIN(RADIANS(G634))*SIN(RADIANS(E629))+COS(RADIANS(G634))*COS(RADIANS(E629))*COS(RADIANS(AM619))))&gt;90,0,$F$4*$F$5/E628^2*(SIN(RADIANS(G634))*SIN(RADIANS(E629))+COS(RADIANS(G634))*COS(RADIANS(E629))*COS(RADIANS(AM619))))</f>
        <v>0</v>
      </c>
      <c r="AN634">
        <f>IF(DEGREES(ACOS(SIN(RADIANS(G634))*SIN(RADIANS(E629))+COS(RADIANS(G634))*COS(RADIANS(E629))*COS(RADIANS(AN619))))&gt;90,0,$F$4*$F$5/E628^2*(SIN(RADIANS(G634))*SIN(RADIANS(E629))+COS(RADIANS(G634))*COS(RADIANS(E629))*COS(RADIANS(AN619))))</f>
        <v>0</v>
      </c>
      <c r="AO634">
        <f>IF(DEGREES(ACOS(SIN(RADIANS(G634))*SIN(RADIANS(E629))+COS(RADIANS(G634))*COS(RADIANS(E629))*COS(RADIANS(AO619))))&gt;90,0,$F$4*$F$5/E628^2*(SIN(RADIANS(G634))*SIN(RADIANS(E629))+COS(RADIANS(G634))*COS(RADIANS(E629))*COS(RADIANS(AO619))))</f>
        <v>0</v>
      </c>
      <c r="AP634">
        <f>IF(DEGREES(ACOS(SIN(RADIANS(G634))*SIN(RADIANS(E629))+COS(RADIANS(G634))*COS(RADIANS(E629))*COS(RADIANS(AP619))))&gt;90,0,$F$4*$F$5/E628^2*(SIN(RADIANS(G634))*SIN(RADIANS(E629))+COS(RADIANS(G634))*COS(RADIANS(E629))*COS(RADIANS(AP619))))</f>
        <v>0</v>
      </c>
      <c r="AQ634">
        <f>IF(DEGREES(ACOS(SIN(RADIANS(G634))*SIN(RADIANS(E629))+COS(RADIANS(G634))*COS(RADIANS(E629))*COS(RADIANS(AQ619))))&gt;90,0,$F$4*$F$5/E628^2*(SIN(RADIANS(G634))*SIN(RADIANS(E629))+COS(RADIANS(G634))*COS(RADIANS(E629))*COS(RADIANS(AQ619))))</f>
        <v>0</v>
      </c>
      <c r="AR634">
        <f>IF(DEGREES(ACOS(SIN(RADIANS(G634))*SIN(RADIANS(E629))+COS(RADIANS(G634))*COS(RADIANS(E629))*COS(RADIANS(AR619))))&gt;90,0,$F$4*$F$5/E628^2*(SIN(RADIANS(G634))*SIN(RADIANS(E629))+COS(RADIANS(G634))*COS(RADIANS(E629))*COS(RADIANS(AR619))))</f>
        <v>0</v>
      </c>
    </row>
    <row r="635" spans="2:44" x14ac:dyDescent="0.5">
      <c r="G635">
        <v>-50</v>
      </c>
      <c r="I635">
        <f>IF(DEGREES(ACOS(SIN(RADIANS(G635))*SIN(RADIANS(E629))+COS(RADIANS(G635))*COS(RADIANS(E629))*COS(RADIANS(I619))))&gt;90,0,$F$4*$F$5/E628^2*(SIN(RADIANS(G635))*SIN(RADIANS(E629))+COS(RADIANS(G635))*COS(RADIANS(E629))*COS(RADIANS(I619))))</f>
        <v>0</v>
      </c>
      <c r="J635">
        <f>IF(DEGREES(ACOS(SIN(RADIANS(G635))*SIN(RADIANS(E629))+COS(RADIANS(G635))*COS(RADIANS(E629))*COS(RADIANS(J619))))&gt;90,0,$F$4*$F$5/E628^2*(SIN(RADIANS(G635))*SIN(RADIANS(E629))+COS(RADIANS(G635))*COS(RADIANS(E629))*COS(RADIANS(J619))))</f>
        <v>0</v>
      </c>
      <c r="K635">
        <f>IF(DEGREES(ACOS(SIN(RADIANS(G635))*SIN(RADIANS(E629))+COS(RADIANS(G635))*COS(RADIANS(E629))*COS(RADIANS(K619))))&gt;90,0,$F$4*$F$5/E628^2*(SIN(RADIANS(G635))*SIN(RADIANS(E629))+COS(RADIANS(G635))*COS(RADIANS(E629))*COS(RADIANS(K619))))</f>
        <v>0</v>
      </c>
      <c r="L635">
        <f>IF(DEGREES(ACOS(SIN(RADIANS(G635))*SIN(RADIANS(E629))+COS(RADIANS(G635))*COS(RADIANS(E629))*COS(RADIANS(L619))))&gt;90,0,$F$4*$F$5/E628^2*(SIN(RADIANS(G635))*SIN(RADIANS(E629))+COS(RADIANS(G635))*COS(RADIANS(E629))*COS(RADIANS(L619))))</f>
        <v>0</v>
      </c>
      <c r="M635">
        <f>IF(DEGREES(ACOS(SIN(RADIANS(G635))*SIN(RADIANS(E629))+COS(RADIANS(G635))*COS(RADIANS(E629))*COS(RADIANS(M619))))&gt;90,0,$F$4*$F$5/E628^2*(SIN(RADIANS(G635))*SIN(RADIANS(E629))+COS(RADIANS(G635))*COS(RADIANS(E629))*COS(RADIANS(M619))))</f>
        <v>0</v>
      </c>
      <c r="N635">
        <f>IF(DEGREES(ACOS(SIN(RADIANS(G635))*SIN(RADIANS(E629))+COS(RADIANS(G635))*COS(RADIANS(E629))*COS(RADIANS(N619))))&gt;90,0,$F$4*$F$5/E628^2*(SIN(RADIANS(G635))*SIN(RADIANS(E629))+COS(RADIANS(G635))*COS(RADIANS(E629))*COS(RADIANS(N619))))</f>
        <v>0</v>
      </c>
      <c r="O635">
        <f>IF(DEGREES(ACOS(SIN(RADIANS(G635))*SIN(RADIANS(E629))+COS(RADIANS(G635))*COS(RADIANS(E629))*COS(RADIANS(O619))))&gt;90,0,$F$4*$F$5/E628^2*(SIN(RADIANS(G635))*SIN(RADIANS(E629))+COS(RADIANS(G635))*COS(RADIANS(E629))*COS(RADIANS(O619))))</f>
        <v>0</v>
      </c>
      <c r="P635">
        <f>IF(DEGREES(ACOS(SIN(RADIANS(G635))*SIN(RADIANS(E629))+COS(RADIANS(G635))*COS(RADIANS(E629))*COS(RADIANS(P619))))&gt;90,0,$F$4*$F$5/E628^2*(SIN(RADIANS(G635))*SIN(RADIANS(E629))+COS(RADIANS(G635))*COS(RADIANS(E629))*COS(RADIANS(P619))))</f>
        <v>0</v>
      </c>
      <c r="Q635">
        <f>IF(DEGREES(ACOS(SIN(RADIANS(G635))*SIN(RADIANS(E629))+COS(RADIANS(G635))*COS(RADIANS(E629))*COS(RADIANS(Q619))))&gt;90,0,$F$4*$F$5/E628^2*(SIN(RADIANS(G635))*SIN(RADIANS(E629))+COS(RADIANS(G635))*COS(RADIANS(E629))*COS(RADIANS(Q619))))</f>
        <v>0</v>
      </c>
      <c r="R635" t="e">
        <f>IF(DEGREES(ACOS(SIN(RADIANS(G635))*SIN(RADIANS(E629))+COS(RADIANS(G635))*COS(RADIANS(E629))*COS(RADIANS(R619))))&gt;90,0,$F$4*$F$5/E628^2*(SIN(RADIANS(G635))*SIN(RADIANS(E629))+COS(RADIANS(G635))*COS(RADIANS(E629))*COS(RADIANS(R619))))</f>
        <v>#DIV/0!</v>
      </c>
      <c r="S635" t="e">
        <f>IF(DEGREES(ACOS(SIN(RADIANS(G635))*SIN(RADIANS(E629))+COS(RADIANS(G635))*COS(RADIANS(E629))*COS(RADIANS(S619))))&gt;90,0,$F$4*$F$5/E628^2*(SIN(RADIANS(G635))*SIN(RADIANS(E629))+COS(RADIANS(G635))*COS(RADIANS(E629))*COS(RADIANS(S619))))</f>
        <v>#DIV/0!</v>
      </c>
      <c r="T635" t="e">
        <f>IF(DEGREES(ACOS(SIN(RADIANS(G635))*SIN(RADIANS(E629))+COS(RADIANS(G635))*COS(RADIANS(E629))*COS(RADIANS(T619))))&gt;90,0,$F$4*$F$5/E628^2*(SIN(RADIANS(G635))*SIN(RADIANS(E629))+COS(RADIANS(G635))*COS(RADIANS(E629))*COS(RADIANS(T619))))</f>
        <v>#DIV/0!</v>
      </c>
      <c r="U635" t="e">
        <f>IF(DEGREES(ACOS(SIN(RADIANS(G635))*SIN(RADIANS(E629))+COS(RADIANS(G635))*COS(RADIANS(E629))*COS(RADIANS(U619))))&gt;90,0,$F$4*$F$5/E628^2*(SIN(RADIANS(G635))*SIN(RADIANS(E629))+COS(RADIANS(G635))*COS(RADIANS(E629))*COS(RADIANS(U619))))</f>
        <v>#DIV/0!</v>
      </c>
      <c r="V635" t="e">
        <f>IF(DEGREES(ACOS(SIN(RADIANS(G635))*SIN(RADIANS(E629))+COS(RADIANS(G635))*COS(RADIANS(E629))*COS(RADIANS(V619))))&gt;90,0,$F$4*$F$5/E628^2*(SIN(RADIANS(G635))*SIN(RADIANS(E629))+COS(RADIANS(G635))*COS(RADIANS(E629))*COS(RADIANS(V619))))</f>
        <v>#DIV/0!</v>
      </c>
      <c r="W635" t="e">
        <f>IF(DEGREES(ACOS(SIN(RADIANS(G635))*SIN(RADIANS(E629))+COS(RADIANS(G635))*COS(RADIANS(E629))*COS(RADIANS(W619))))&gt;90,0,$F$4*$F$5/E628^2*(SIN(RADIANS(G635))*SIN(RADIANS(E629))+COS(RADIANS(G635))*COS(RADIANS(E629))*COS(RADIANS(W619))))</f>
        <v>#DIV/0!</v>
      </c>
      <c r="X635" t="e">
        <f>IF(DEGREES(ACOS(SIN(RADIANS(G635))*SIN(RADIANS(E629))+COS(RADIANS(G635))*COS(RADIANS(E629))*COS(RADIANS(X619))))&gt;90,0,$F$4*$F$5/E628^2*(SIN(RADIANS(G635))*SIN(RADIANS(E629))+COS(RADIANS(G635))*COS(RADIANS(E629))*COS(RADIANS(X619))))</f>
        <v>#DIV/0!</v>
      </c>
      <c r="Y635" t="e">
        <f>IF(DEGREES(ACOS(SIN(RADIANS(G635))*SIN(RADIANS(E629))+COS(RADIANS(G635))*COS(RADIANS(E629))*COS(RADIANS(Y619))))&gt;90,0,$F$4*$F$5/E628^2*(SIN(RADIANS(G635))*SIN(RADIANS(E629))+COS(RADIANS(G635))*COS(RADIANS(E629))*COS(RADIANS(Y619))))</f>
        <v>#DIV/0!</v>
      </c>
      <c r="Z635" t="e">
        <f>IF(DEGREES(ACOS(SIN(RADIANS(G635))*SIN(RADIANS(E629))+COS(RADIANS(G635))*COS(RADIANS(E629))*COS(RADIANS(Z619))))&gt;90,0,$F$4*$F$5/E628^2*(SIN(RADIANS(G635))*SIN(RADIANS(E629))+COS(RADIANS(G635))*COS(RADIANS(E629))*COS(RADIANS(Z619))))</f>
        <v>#DIV/0!</v>
      </c>
      <c r="AA635" t="e">
        <f>IF(DEGREES(ACOS(SIN(RADIANS(G635))*SIN(RADIANS(E629))+COS(RADIANS(G635))*COS(RADIANS(E629))*COS(RADIANS(AA619))))&gt;90,0,$F$4*$F$5/E628^2*(SIN(RADIANS(G635))*SIN(RADIANS(E629))+COS(RADIANS(G635))*COS(RADIANS(E629))*COS(RADIANS(AA619))))</f>
        <v>#DIV/0!</v>
      </c>
      <c r="AB635" t="e">
        <f>IF(DEGREES(ACOS(SIN(RADIANS(G635))*SIN(RADIANS(E629))+COS(RADIANS(G635))*COS(RADIANS(E629))*COS(RADIANS(AB619))))&gt;90,0,$F$4*$F$5/E628^2*(SIN(RADIANS(G635))*SIN(RADIANS(E629))+COS(RADIANS(G635))*COS(RADIANS(E629))*COS(RADIANS(AB619))))</f>
        <v>#DIV/0!</v>
      </c>
      <c r="AC635" t="e">
        <f>IF(DEGREES(ACOS(SIN(RADIANS(G635))*SIN(RADIANS(E629))+COS(RADIANS(G635))*COS(RADIANS(E629))*COS(RADIANS(AC619))))&gt;90,0,$F$4*$F$5/E628^2*(SIN(RADIANS(G635))*SIN(RADIANS(E629))+COS(RADIANS(G635))*COS(RADIANS(E629))*COS(RADIANS(AC619))))</f>
        <v>#DIV/0!</v>
      </c>
      <c r="AD635" t="e">
        <f>IF(DEGREES(ACOS(SIN(RADIANS(G635))*SIN(RADIANS(E629))+COS(RADIANS(G635))*COS(RADIANS(E629))*COS(RADIANS(AD619))))&gt;90,0,$F$4*$F$5/E628^2*(SIN(RADIANS(G635))*SIN(RADIANS(E629))+COS(RADIANS(G635))*COS(RADIANS(E629))*COS(RADIANS(AD619))))</f>
        <v>#DIV/0!</v>
      </c>
      <c r="AE635" t="e">
        <f>IF(DEGREES(ACOS(SIN(RADIANS(G635))*SIN(RADIANS(E629))+COS(RADIANS(G635))*COS(RADIANS(E629))*COS(RADIANS(AE619))))&gt;90,0,$F$4*$F$5/E628^2*(SIN(RADIANS(G635))*SIN(RADIANS(E629))+COS(RADIANS(G635))*COS(RADIANS(E629))*COS(RADIANS(AE619))))</f>
        <v>#DIV/0!</v>
      </c>
      <c r="AF635" t="e">
        <f>IF(DEGREES(ACOS(SIN(RADIANS(G635))*SIN(RADIANS(E629))+COS(RADIANS(G635))*COS(RADIANS(E629))*COS(RADIANS(AF619))))&gt;90,0,$F$4*$F$5/E628^2*(SIN(RADIANS(G635))*SIN(RADIANS(E629))+COS(RADIANS(G635))*COS(RADIANS(E629))*COS(RADIANS(AF619))))</f>
        <v>#DIV/0!</v>
      </c>
      <c r="AG635" t="e">
        <f>IF(DEGREES(ACOS(SIN(RADIANS(G635))*SIN(RADIANS(E629))+COS(RADIANS(G635))*COS(RADIANS(E629))*COS(RADIANS(AG619))))&gt;90,0,$F$4*$F$5/E628^2*(SIN(RADIANS(G635))*SIN(RADIANS(E629))+COS(RADIANS(G635))*COS(RADIANS(E629))*COS(RADIANS(AG619))))</f>
        <v>#DIV/0!</v>
      </c>
      <c r="AH635" t="e">
        <f>IF(DEGREES(ACOS(SIN(RADIANS(G635))*SIN(RADIANS(E629))+COS(RADIANS(G635))*COS(RADIANS(E629))*COS(RADIANS(AH619))))&gt;90,0,$F$4*$F$5/E628^2*(SIN(RADIANS(G635))*SIN(RADIANS(E629))+COS(RADIANS(G635))*COS(RADIANS(E629))*COS(RADIANS(AH619))))</f>
        <v>#DIV/0!</v>
      </c>
      <c r="AI635" t="e">
        <f>IF(DEGREES(ACOS(SIN(RADIANS(G635))*SIN(RADIANS(E629))+COS(RADIANS(G635))*COS(RADIANS(E629))*COS(RADIANS(AI619))))&gt;90,0,$F$4*$F$5/E628^2*(SIN(RADIANS(G635))*SIN(RADIANS(E629))+COS(RADIANS(G635))*COS(RADIANS(E629))*COS(RADIANS(AI619))))</f>
        <v>#DIV/0!</v>
      </c>
      <c r="AJ635" t="e">
        <f>IF(DEGREES(ACOS(SIN(RADIANS(G635))*SIN(RADIANS(E629))+COS(RADIANS(G635))*COS(RADIANS(E629))*COS(RADIANS(AJ619))))&gt;90,0,$F$4*$F$5/E628^2*(SIN(RADIANS(G635))*SIN(RADIANS(E629))+COS(RADIANS(G635))*COS(RADIANS(E629))*COS(RADIANS(AJ619))))</f>
        <v>#DIV/0!</v>
      </c>
      <c r="AK635">
        <f>IF(DEGREES(ACOS(SIN(RADIANS(G635))*SIN(RADIANS(E629))+COS(RADIANS(G635))*COS(RADIANS(E629))*COS(RADIANS(AK619))))&gt;90,0,$F$4*$F$5/E628^2*(SIN(RADIANS(G635))*SIN(RADIANS(E629))+COS(RADIANS(G635))*COS(RADIANS(E629))*COS(RADIANS(AK619))))</f>
        <v>0</v>
      </c>
      <c r="AL635">
        <f>IF(DEGREES(ACOS(SIN(RADIANS(G635))*SIN(RADIANS(E629))+COS(RADIANS(G635))*COS(RADIANS(E629))*COS(RADIANS(AL619))))&gt;90,0,$F$4*$F$5/E628^2*(SIN(RADIANS(G635))*SIN(RADIANS(E629))+COS(RADIANS(G635))*COS(RADIANS(E629))*COS(RADIANS(AL619))))</f>
        <v>0</v>
      </c>
      <c r="AM635">
        <f>IF(DEGREES(ACOS(SIN(RADIANS(G635))*SIN(RADIANS(E629))+COS(RADIANS(G635))*COS(RADIANS(E629))*COS(RADIANS(AM619))))&gt;90,0,$F$4*$F$5/E628^2*(SIN(RADIANS(G635))*SIN(RADIANS(E629))+COS(RADIANS(G635))*COS(RADIANS(E629))*COS(RADIANS(AM619))))</f>
        <v>0</v>
      </c>
      <c r="AN635">
        <f>IF(DEGREES(ACOS(SIN(RADIANS(G635))*SIN(RADIANS(E629))+COS(RADIANS(G635))*COS(RADIANS(E629))*COS(RADIANS(AN619))))&gt;90,0,$F$4*$F$5/E628^2*(SIN(RADIANS(G635))*SIN(RADIANS(E629))+COS(RADIANS(G635))*COS(RADIANS(E629))*COS(RADIANS(AN619))))</f>
        <v>0</v>
      </c>
      <c r="AO635">
        <f>IF(DEGREES(ACOS(SIN(RADIANS(G635))*SIN(RADIANS(E629))+COS(RADIANS(G635))*COS(RADIANS(E629))*COS(RADIANS(AO619))))&gt;90,0,$F$4*$F$5/E628^2*(SIN(RADIANS(G635))*SIN(RADIANS(E629))+COS(RADIANS(G635))*COS(RADIANS(E629))*COS(RADIANS(AO619))))</f>
        <v>0</v>
      </c>
      <c r="AP635">
        <f>IF(DEGREES(ACOS(SIN(RADIANS(G635))*SIN(RADIANS(E629))+COS(RADIANS(G635))*COS(RADIANS(E629))*COS(RADIANS(AP619))))&gt;90,0,$F$4*$F$5/E628^2*(SIN(RADIANS(G635))*SIN(RADIANS(E629))+COS(RADIANS(G635))*COS(RADIANS(E629))*COS(RADIANS(AP619))))</f>
        <v>0</v>
      </c>
      <c r="AQ635">
        <f>IF(DEGREES(ACOS(SIN(RADIANS(G635))*SIN(RADIANS(E629))+COS(RADIANS(G635))*COS(RADIANS(E629))*COS(RADIANS(AQ619))))&gt;90,0,$F$4*$F$5/E628^2*(SIN(RADIANS(G635))*SIN(RADIANS(E629))+COS(RADIANS(G635))*COS(RADIANS(E629))*COS(RADIANS(AQ619))))</f>
        <v>0</v>
      </c>
      <c r="AR635">
        <f>IF(DEGREES(ACOS(SIN(RADIANS(G635))*SIN(RADIANS(E629))+COS(RADIANS(G635))*COS(RADIANS(E629))*COS(RADIANS(AR619))))&gt;90,0,$F$4*$F$5/E628^2*(SIN(RADIANS(G635))*SIN(RADIANS(E629))+COS(RADIANS(G635))*COS(RADIANS(E629))*COS(RADIANS(AR619))))</f>
        <v>0</v>
      </c>
    </row>
    <row r="636" spans="2:44" x14ac:dyDescent="0.5">
      <c r="G636">
        <v>-60</v>
      </c>
      <c r="I636">
        <f>IF(DEGREES(ACOS(SIN(RADIANS(G636))*SIN(RADIANS(E629))+COS(RADIANS(G636))*COS(RADIANS(E629))*COS(RADIANS(I619))))&gt;90,0,$F$4*$F$5/E628^2*(SIN(RADIANS(G636))*SIN(RADIANS(E629))+COS(RADIANS(G636))*COS(RADIANS(E629))*COS(RADIANS(I619))))</f>
        <v>0</v>
      </c>
      <c r="J636">
        <f>IF(DEGREES(ACOS(SIN(RADIANS(G636))*SIN(RADIANS(E629))+COS(RADIANS(G636))*COS(RADIANS(E629))*COS(RADIANS(J619))))&gt;90,0,$F$4*$F$5/E628^2*(SIN(RADIANS(G636))*SIN(RADIANS(E629))+COS(RADIANS(G636))*COS(RADIANS(E629))*COS(RADIANS(J619))))</f>
        <v>0</v>
      </c>
      <c r="K636">
        <f>IF(DEGREES(ACOS(SIN(RADIANS(G636))*SIN(RADIANS(E629))+COS(RADIANS(G636))*COS(RADIANS(E629))*COS(RADIANS(K619))))&gt;90,0,$F$4*$F$5/E628^2*(SIN(RADIANS(G636))*SIN(RADIANS(E629))+COS(RADIANS(G636))*COS(RADIANS(E629))*COS(RADIANS(K619))))</f>
        <v>0</v>
      </c>
      <c r="L636">
        <f>IF(DEGREES(ACOS(SIN(RADIANS(G636))*SIN(RADIANS(E629))+COS(RADIANS(G636))*COS(RADIANS(E629))*COS(RADIANS(L619))))&gt;90,0,$F$4*$F$5/E628^2*(SIN(RADIANS(G636))*SIN(RADIANS(E629))+COS(RADIANS(G636))*COS(RADIANS(E629))*COS(RADIANS(L619))))</f>
        <v>0</v>
      </c>
      <c r="M636">
        <f>IF(DEGREES(ACOS(SIN(RADIANS(G636))*SIN(RADIANS(E629))+COS(RADIANS(G636))*COS(RADIANS(E629))*COS(RADIANS(M619))))&gt;90,0,$F$4*$F$5/E628^2*(SIN(RADIANS(G636))*SIN(RADIANS(E629))+COS(RADIANS(G636))*COS(RADIANS(E629))*COS(RADIANS(M619))))</f>
        <v>0</v>
      </c>
      <c r="N636">
        <f>IF(DEGREES(ACOS(SIN(RADIANS(G636))*SIN(RADIANS(E629))+COS(RADIANS(G636))*COS(RADIANS(E629))*COS(RADIANS(N619))))&gt;90,0,$F$4*$F$5/E628^2*(SIN(RADIANS(G636))*SIN(RADIANS(E629))+COS(RADIANS(G636))*COS(RADIANS(E629))*COS(RADIANS(N619))))</f>
        <v>0</v>
      </c>
      <c r="O636">
        <f>IF(DEGREES(ACOS(SIN(RADIANS(G636))*SIN(RADIANS(E629))+COS(RADIANS(G636))*COS(RADIANS(E629))*COS(RADIANS(O619))))&gt;90,0,$F$4*$F$5/E628^2*(SIN(RADIANS(G636))*SIN(RADIANS(E629))+COS(RADIANS(G636))*COS(RADIANS(E629))*COS(RADIANS(O619))))</f>
        <v>0</v>
      </c>
      <c r="P636">
        <f>IF(DEGREES(ACOS(SIN(RADIANS(G636))*SIN(RADIANS(E629))+COS(RADIANS(G636))*COS(RADIANS(E629))*COS(RADIANS(P619))))&gt;90,0,$F$4*$F$5/E628^2*(SIN(RADIANS(G636))*SIN(RADIANS(E629))+COS(RADIANS(G636))*COS(RADIANS(E629))*COS(RADIANS(P619))))</f>
        <v>0</v>
      </c>
      <c r="Q636">
        <f>IF(DEGREES(ACOS(SIN(RADIANS(G636))*SIN(RADIANS(E629))+COS(RADIANS(G636))*COS(RADIANS(E629))*COS(RADIANS(Q619))))&gt;90,0,$F$4*$F$5/E628^2*(SIN(RADIANS(G636))*SIN(RADIANS(E629))+COS(RADIANS(G636))*COS(RADIANS(E629))*COS(RADIANS(Q619))))</f>
        <v>0</v>
      </c>
      <c r="R636" t="e">
        <f>IF(DEGREES(ACOS(SIN(RADIANS(G636))*SIN(RADIANS(E629))+COS(RADIANS(G636))*COS(RADIANS(E629))*COS(RADIANS(R619))))&gt;90,0,$F$4*$F$5/E628^2*(SIN(RADIANS(G636))*SIN(RADIANS(E629))+COS(RADIANS(G636))*COS(RADIANS(E629))*COS(RADIANS(R619))))</f>
        <v>#DIV/0!</v>
      </c>
      <c r="S636" t="e">
        <f>IF(DEGREES(ACOS(SIN(RADIANS(G636))*SIN(RADIANS(E629))+COS(RADIANS(G636))*COS(RADIANS(E629))*COS(RADIANS(S619))))&gt;90,0,$F$4*$F$5/E628^2*(SIN(RADIANS(G636))*SIN(RADIANS(E629))+COS(RADIANS(G636))*COS(RADIANS(E629))*COS(RADIANS(S619))))</f>
        <v>#DIV/0!</v>
      </c>
      <c r="T636" t="e">
        <f>IF(DEGREES(ACOS(SIN(RADIANS(G636))*SIN(RADIANS(E629))+COS(RADIANS(G636))*COS(RADIANS(E629))*COS(RADIANS(T619))))&gt;90,0,$F$4*$F$5/E628^2*(SIN(RADIANS(G636))*SIN(RADIANS(E629))+COS(RADIANS(G636))*COS(RADIANS(E629))*COS(RADIANS(T619))))</f>
        <v>#DIV/0!</v>
      </c>
      <c r="U636" t="e">
        <f>IF(DEGREES(ACOS(SIN(RADIANS(G636))*SIN(RADIANS(E629))+COS(RADIANS(G636))*COS(RADIANS(E629))*COS(RADIANS(U619))))&gt;90,0,$F$4*$F$5/E628^2*(SIN(RADIANS(G636))*SIN(RADIANS(E629))+COS(RADIANS(G636))*COS(RADIANS(E629))*COS(RADIANS(U619))))</f>
        <v>#DIV/0!</v>
      </c>
      <c r="V636" t="e">
        <f>IF(DEGREES(ACOS(SIN(RADIANS(G636))*SIN(RADIANS(E629))+COS(RADIANS(G636))*COS(RADIANS(E629))*COS(RADIANS(V619))))&gt;90,0,$F$4*$F$5/E628^2*(SIN(RADIANS(G636))*SIN(RADIANS(E629))+COS(RADIANS(G636))*COS(RADIANS(E629))*COS(RADIANS(V619))))</f>
        <v>#DIV/0!</v>
      </c>
      <c r="W636" t="e">
        <f>IF(DEGREES(ACOS(SIN(RADIANS(G636))*SIN(RADIANS(E629))+COS(RADIANS(G636))*COS(RADIANS(E629))*COS(RADIANS(W619))))&gt;90,0,$F$4*$F$5/E628^2*(SIN(RADIANS(G636))*SIN(RADIANS(E629))+COS(RADIANS(G636))*COS(RADIANS(E629))*COS(RADIANS(W619))))</f>
        <v>#DIV/0!</v>
      </c>
      <c r="X636" t="e">
        <f>IF(DEGREES(ACOS(SIN(RADIANS(G636))*SIN(RADIANS(E629))+COS(RADIANS(G636))*COS(RADIANS(E629))*COS(RADIANS(X619))))&gt;90,0,$F$4*$F$5/E628^2*(SIN(RADIANS(G636))*SIN(RADIANS(E629))+COS(RADIANS(G636))*COS(RADIANS(E629))*COS(RADIANS(X619))))</f>
        <v>#DIV/0!</v>
      </c>
      <c r="Y636" t="e">
        <f>IF(DEGREES(ACOS(SIN(RADIANS(G636))*SIN(RADIANS(E629))+COS(RADIANS(G636))*COS(RADIANS(E629))*COS(RADIANS(Y619))))&gt;90,0,$F$4*$F$5/E628^2*(SIN(RADIANS(G636))*SIN(RADIANS(E629))+COS(RADIANS(G636))*COS(RADIANS(E629))*COS(RADIANS(Y619))))</f>
        <v>#DIV/0!</v>
      </c>
      <c r="Z636" t="e">
        <f>IF(DEGREES(ACOS(SIN(RADIANS(G636))*SIN(RADIANS(E629))+COS(RADIANS(G636))*COS(RADIANS(E629))*COS(RADIANS(Z619))))&gt;90,0,$F$4*$F$5/E628^2*(SIN(RADIANS(G636))*SIN(RADIANS(E629))+COS(RADIANS(G636))*COS(RADIANS(E629))*COS(RADIANS(Z619))))</f>
        <v>#DIV/0!</v>
      </c>
      <c r="AA636" t="e">
        <f>IF(DEGREES(ACOS(SIN(RADIANS(G636))*SIN(RADIANS(E629))+COS(RADIANS(G636))*COS(RADIANS(E629))*COS(RADIANS(AA619))))&gt;90,0,$F$4*$F$5/E628^2*(SIN(RADIANS(G636))*SIN(RADIANS(E629))+COS(RADIANS(G636))*COS(RADIANS(E629))*COS(RADIANS(AA619))))</f>
        <v>#DIV/0!</v>
      </c>
      <c r="AB636" t="e">
        <f>IF(DEGREES(ACOS(SIN(RADIANS(G636))*SIN(RADIANS(E629))+COS(RADIANS(G636))*COS(RADIANS(E629))*COS(RADIANS(AB619))))&gt;90,0,$F$4*$F$5/E628^2*(SIN(RADIANS(G636))*SIN(RADIANS(E629))+COS(RADIANS(G636))*COS(RADIANS(E629))*COS(RADIANS(AB619))))</f>
        <v>#DIV/0!</v>
      </c>
      <c r="AC636" t="e">
        <f>IF(DEGREES(ACOS(SIN(RADIANS(G636))*SIN(RADIANS(E629))+COS(RADIANS(G636))*COS(RADIANS(E629))*COS(RADIANS(AC619))))&gt;90,0,$F$4*$F$5/E628^2*(SIN(RADIANS(G636))*SIN(RADIANS(E629))+COS(RADIANS(G636))*COS(RADIANS(E629))*COS(RADIANS(AC619))))</f>
        <v>#DIV/0!</v>
      </c>
      <c r="AD636" t="e">
        <f>IF(DEGREES(ACOS(SIN(RADIANS(G636))*SIN(RADIANS(E629))+COS(RADIANS(G636))*COS(RADIANS(E629))*COS(RADIANS(AD619))))&gt;90,0,$F$4*$F$5/E628^2*(SIN(RADIANS(G636))*SIN(RADIANS(E629))+COS(RADIANS(G636))*COS(RADIANS(E629))*COS(RADIANS(AD619))))</f>
        <v>#DIV/0!</v>
      </c>
      <c r="AE636" t="e">
        <f>IF(DEGREES(ACOS(SIN(RADIANS(G636))*SIN(RADIANS(E629))+COS(RADIANS(G636))*COS(RADIANS(E629))*COS(RADIANS(AE619))))&gt;90,0,$F$4*$F$5/E628^2*(SIN(RADIANS(G636))*SIN(RADIANS(E629))+COS(RADIANS(G636))*COS(RADIANS(E629))*COS(RADIANS(AE619))))</f>
        <v>#DIV/0!</v>
      </c>
      <c r="AF636" t="e">
        <f>IF(DEGREES(ACOS(SIN(RADIANS(G636))*SIN(RADIANS(E629))+COS(RADIANS(G636))*COS(RADIANS(E629))*COS(RADIANS(AF619))))&gt;90,0,$F$4*$F$5/E628^2*(SIN(RADIANS(G636))*SIN(RADIANS(E629))+COS(RADIANS(G636))*COS(RADIANS(E629))*COS(RADIANS(AF619))))</f>
        <v>#DIV/0!</v>
      </c>
      <c r="AG636" t="e">
        <f>IF(DEGREES(ACOS(SIN(RADIANS(G636))*SIN(RADIANS(E629))+COS(RADIANS(G636))*COS(RADIANS(E629))*COS(RADIANS(AG619))))&gt;90,0,$F$4*$F$5/E628^2*(SIN(RADIANS(G636))*SIN(RADIANS(E629))+COS(RADIANS(G636))*COS(RADIANS(E629))*COS(RADIANS(AG619))))</f>
        <v>#DIV/0!</v>
      </c>
      <c r="AH636" t="e">
        <f>IF(DEGREES(ACOS(SIN(RADIANS(G636))*SIN(RADIANS(E629))+COS(RADIANS(G636))*COS(RADIANS(E629))*COS(RADIANS(AH619))))&gt;90,0,$F$4*$F$5/E628^2*(SIN(RADIANS(G636))*SIN(RADIANS(E629))+COS(RADIANS(G636))*COS(RADIANS(E629))*COS(RADIANS(AH619))))</f>
        <v>#DIV/0!</v>
      </c>
      <c r="AI636" t="e">
        <f>IF(DEGREES(ACOS(SIN(RADIANS(G636))*SIN(RADIANS(E629))+COS(RADIANS(G636))*COS(RADIANS(E629))*COS(RADIANS(AI619))))&gt;90,0,$F$4*$F$5/E628^2*(SIN(RADIANS(G636))*SIN(RADIANS(E629))+COS(RADIANS(G636))*COS(RADIANS(E629))*COS(RADIANS(AI619))))</f>
        <v>#DIV/0!</v>
      </c>
      <c r="AJ636" t="e">
        <f>IF(DEGREES(ACOS(SIN(RADIANS(G636))*SIN(RADIANS(E629))+COS(RADIANS(G636))*COS(RADIANS(E629))*COS(RADIANS(AJ619))))&gt;90,0,$F$4*$F$5/E628^2*(SIN(RADIANS(G636))*SIN(RADIANS(E629))+COS(RADIANS(G636))*COS(RADIANS(E629))*COS(RADIANS(AJ619))))</f>
        <v>#DIV/0!</v>
      </c>
      <c r="AK636">
        <f>IF(DEGREES(ACOS(SIN(RADIANS(G636))*SIN(RADIANS(E629))+COS(RADIANS(G636))*COS(RADIANS(E629))*COS(RADIANS(AK619))))&gt;90,0,$F$4*$F$5/E628^2*(SIN(RADIANS(G636))*SIN(RADIANS(E629))+COS(RADIANS(G636))*COS(RADIANS(E629))*COS(RADIANS(AK619))))</f>
        <v>0</v>
      </c>
      <c r="AL636">
        <f>IF(DEGREES(ACOS(SIN(RADIANS(G636))*SIN(RADIANS(E629))+COS(RADIANS(G636))*COS(RADIANS(E629))*COS(RADIANS(AL619))))&gt;90,0,$F$4*$F$5/E628^2*(SIN(RADIANS(G636))*SIN(RADIANS(E629))+COS(RADIANS(G636))*COS(RADIANS(E629))*COS(RADIANS(AL619))))</f>
        <v>0</v>
      </c>
      <c r="AM636">
        <f>IF(DEGREES(ACOS(SIN(RADIANS(G636))*SIN(RADIANS(E629))+COS(RADIANS(G636))*COS(RADIANS(E629))*COS(RADIANS(AM619))))&gt;90,0,$F$4*$F$5/E628^2*(SIN(RADIANS(G636))*SIN(RADIANS(E629))+COS(RADIANS(G636))*COS(RADIANS(E629))*COS(RADIANS(AM619))))</f>
        <v>0</v>
      </c>
      <c r="AN636">
        <f>IF(DEGREES(ACOS(SIN(RADIANS(G636))*SIN(RADIANS(E629))+COS(RADIANS(G636))*COS(RADIANS(E629))*COS(RADIANS(AN619))))&gt;90,0,$F$4*$F$5/E628^2*(SIN(RADIANS(G636))*SIN(RADIANS(E629))+COS(RADIANS(G636))*COS(RADIANS(E629))*COS(RADIANS(AN619))))</f>
        <v>0</v>
      </c>
      <c r="AO636">
        <f>IF(DEGREES(ACOS(SIN(RADIANS(G636))*SIN(RADIANS(E629))+COS(RADIANS(G636))*COS(RADIANS(E629))*COS(RADIANS(AO619))))&gt;90,0,$F$4*$F$5/E628^2*(SIN(RADIANS(G636))*SIN(RADIANS(E629))+COS(RADIANS(G636))*COS(RADIANS(E629))*COS(RADIANS(AO619))))</f>
        <v>0</v>
      </c>
      <c r="AP636">
        <f>IF(DEGREES(ACOS(SIN(RADIANS(G636))*SIN(RADIANS(E629))+COS(RADIANS(G636))*COS(RADIANS(E629))*COS(RADIANS(AP619))))&gt;90,0,$F$4*$F$5/E628^2*(SIN(RADIANS(G636))*SIN(RADIANS(E629))+COS(RADIANS(G636))*COS(RADIANS(E629))*COS(RADIANS(AP619))))</f>
        <v>0</v>
      </c>
      <c r="AQ636">
        <f>IF(DEGREES(ACOS(SIN(RADIANS(G636))*SIN(RADIANS(E629))+COS(RADIANS(G636))*COS(RADIANS(E629))*COS(RADIANS(AQ619))))&gt;90,0,$F$4*$F$5/E628^2*(SIN(RADIANS(G636))*SIN(RADIANS(E629))+COS(RADIANS(G636))*COS(RADIANS(E629))*COS(RADIANS(AQ619))))</f>
        <v>0</v>
      </c>
      <c r="AR636">
        <f>IF(DEGREES(ACOS(SIN(RADIANS(G636))*SIN(RADIANS(E629))+COS(RADIANS(G636))*COS(RADIANS(E629))*COS(RADIANS(AR619))))&gt;90,0,$F$4*$F$5/E628^2*(SIN(RADIANS(G636))*SIN(RADIANS(E629))+COS(RADIANS(G636))*COS(RADIANS(E629))*COS(RADIANS(AR619))))</f>
        <v>0</v>
      </c>
    </row>
    <row r="637" spans="2:44" x14ac:dyDescent="0.5">
      <c r="G637">
        <v>-70</v>
      </c>
      <c r="I637">
        <f>IF(DEGREES(ACOS(SIN(RADIANS(G637))*SIN(RADIANS(E629))+COS(RADIANS(G637))*COS(RADIANS(E629))*COS(RADIANS(I619))))&gt;90,0,$F$4*$F$5/E628^2*(SIN(RADIANS(G637))*SIN(RADIANS(E629))+COS(RADIANS(G637))*COS(RADIANS(E629))*COS(RADIANS(I619))))</f>
        <v>0</v>
      </c>
      <c r="J637">
        <f>IF(DEGREES(ACOS(SIN(RADIANS(G637))*SIN(RADIANS(E629))+COS(RADIANS(G637))*COS(RADIANS(E629))*COS(RADIANS(J619))))&gt;90,0,$F$4*$F$5/E628^2*(SIN(RADIANS(G637))*SIN(RADIANS(E629))+COS(RADIANS(G637))*COS(RADIANS(E629))*COS(RADIANS(J619))))</f>
        <v>0</v>
      </c>
      <c r="K637">
        <f>IF(DEGREES(ACOS(SIN(RADIANS(G637))*SIN(RADIANS(E629))+COS(RADIANS(G637))*COS(RADIANS(E629))*COS(RADIANS(K619))))&gt;90,0,$F$4*$F$5/E628^2*(SIN(RADIANS(G637))*SIN(RADIANS(E629))+COS(RADIANS(G637))*COS(RADIANS(E629))*COS(RADIANS(K619))))</f>
        <v>0</v>
      </c>
      <c r="L637">
        <f>IF(DEGREES(ACOS(SIN(RADIANS(G637))*SIN(RADIANS(E629))+COS(RADIANS(G637))*COS(RADIANS(E629))*COS(RADIANS(L619))))&gt;90,0,$F$4*$F$5/E628^2*(SIN(RADIANS(G637))*SIN(RADIANS(E629))+COS(RADIANS(G637))*COS(RADIANS(E629))*COS(RADIANS(L619))))</f>
        <v>0</v>
      </c>
      <c r="M637">
        <f>IF(DEGREES(ACOS(SIN(RADIANS(G637))*SIN(RADIANS(E629))+COS(RADIANS(G637))*COS(RADIANS(E629))*COS(RADIANS(M619))))&gt;90,0,$F$4*$F$5/E628^2*(SIN(RADIANS(G637))*SIN(RADIANS(E629))+COS(RADIANS(G637))*COS(RADIANS(E629))*COS(RADIANS(M619))))</f>
        <v>0</v>
      </c>
      <c r="N637">
        <f>IF(DEGREES(ACOS(SIN(RADIANS(G637))*SIN(RADIANS(E629))+COS(RADIANS(G637))*COS(RADIANS(E629))*COS(RADIANS(N619))))&gt;90,0,$F$4*$F$5/E628^2*(SIN(RADIANS(G637))*SIN(RADIANS(E629))+COS(RADIANS(G637))*COS(RADIANS(E629))*COS(RADIANS(N619))))</f>
        <v>0</v>
      </c>
      <c r="O637">
        <f>IF(DEGREES(ACOS(SIN(RADIANS(G637))*SIN(RADIANS(E629))+COS(RADIANS(G637))*COS(RADIANS(E629))*COS(RADIANS(O619))))&gt;90,0,$F$4*$F$5/E628^2*(SIN(RADIANS(G637))*SIN(RADIANS(E629))+COS(RADIANS(G637))*COS(RADIANS(E629))*COS(RADIANS(O619))))</f>
        <v>0</v>
      </c>
      <c r="P637">
        <f>IF(DEGREES(ACOS(SIN(RADIANS(G637))*SIN(RADIANS(E629))+COS(RADIANS(G637))*COS(RADIANS(E629))*COS(RADIANS(P619))))&gt;90,0,$F$4*$F$5/E628^2*(SIN(RADIANS(G637))*SIN(RADIANS(E629))+COS(RADIANS(G637))*COS(RADIANS(E629))*COS(RADIANS(P619))))</f>
        <v>0</v>
      </c>
      <c r="Q637">
        <f>IF(DEGREES(ACOS(SIN(RADIANS(G637))*SIN(RADIANS(E629))+COS(RADIANS(G637))*COS(RADIANS(E629))*COS(RADIANS(Q619))))&gt;90,0,$F$4*$F$5/E628^2*(SIN(RADIANS(G637))*SIN(RADIANS(E629))+COS(RADIANS(G637))*COS(RADIANS(E629))*COS(RADIANS(Q619))))</f>
        <v>0</v>
      </c>
      <c r="R637" t="e">
        <f>IF(DEGREES(ACOS(SIN(RADIANS(G637))*SIN(RADIANS(E629))+COS(RADIANS(G637))*COS(RADIANS(E629))*COS(RADIANS(R619))))&gt;90,0,$F$4*$F$5/E628^2*(SIN(RADIANS(G637))*SIN(RADIANS(E629))+COS(RADIANS(G637))*COS(RADIANS(E629))*COS(RADIANS(R619))))</f>
        <v>#DIV/0!</v>
      </c>
      <c r="S637" t="e">
        <f>IF(DEGREES(ACOS(SIN(RADIANS(G637))*SIN(RADIANS(E629))+COS(RADIANS(G637))*COS(RADIANS(E629))*COS(RADIANS(S619))))&gt;90,0,$F$4*$F$5/E628^2*(SIN(RADIANS(G637))*SIN(RADIANS(E629))+COS(RADIANS(G637))*COS(RADIANS(E629))*COS(RADIANS(S619))))</f>
        <v>#DIV/0!</v>
      </c>
      <c r="T637" t="e">
        <f>IF(DEGREES(ACOS(SIN(RADIANS(G637))*SIN(RADIANS(E629))+COS(RADIANS(G637))*COS(RADIANS(E629))*COS(RADIANS(T619))))&gt;90,0,$F$4*$F$5/E628^2*(SIN(RADIANS(G637))*SIN(RADIANS(E629))+COS(RADIANS(G637))*COS(RADIANS(E629))*COS(RADIANS(T619))))</f>
        <v>#DIV/0!</v>
      </c>
      <c r="U637" t="e">
        <f>IF(DEGREES(ACOS(SIN(RADIANS(G637))*SIN(RADIANS(E629))+COS(RADIANS(G637))*COS(RADIANS(E629))*COS(RADIANS(U619))))&gt;90,0,$F$4*$F$5/E628^2*(SIN(RADIANS(G637))*SIN(RADIANS(E629))+COS(RADIANS(G637))*COS(RADIANS(E629))*COS(RADIANS(U619))))</f>
        <v>#DIV/0!</v>
      </c>
      <c r="V637" t="e">
        <f>IF(DEGREES(ACOS(SIN(RADIANS(G637))*SIN(RADIANS(E629))+COS(RADIANS(G637))*COS(RADIANS(E629))*COS(RADIANS(V619))))&gt;90,0,$F$4*$F$5/E628^2*(SIN(RADIANS(G637))*SIN(RADIANS(E629))+COS(RADIANS(G637))*COS(RADIANS(E629))*COS(RADIANS(V619))))</f>
        <v>#DIV/0!</v>
      </c>
      <c r="W637" t="e">
        <f>IF(DEGREES(ACOS(SIN(RADIANS(G637))*SIN(RADIANS(E629))+COS(RADIANS(G637))*COS(RADIANS(E629))*COS(RADIANS(W619))))&gt;90,0,$F$4*$F$5/E628^2*(SIN(RADIANS(G637))*SIN(RADIANS(E629))+COS(RADIANS(G637))*COS(RADIANS(E629))*COS(RADIANS(W619))))</f>
        <v>#DIV/0!</v>
      </c>
      <c r="X637" t="e">
        <f>IF(DEGREES(ACOS(SIN(RADIANS(G637))*SIN(RADIANS(E629))+COS(RADIANS(G637))*COS(RADIANS(E629))*COS(RADIANS(X619))))&gt;90,0,$F$4*$F$5/E628^2*(SIN(RADIANS(G637))*SIN(RADIANS(E629))+COS(RADIANS(G637))*COS(RADIANS(E629))*COS(RADIANS(X619))))</f>
        <v>#DIV/0!</v>
      </c>
      <c r="Y637" t="e">
        <f>IF(DEGREES(ACOS(SIN(RADIANS(G637))*SIN(RADIANS(E629))+COS(RADIANS(G637))*COS(RADIANS(E629))*COS(RADIANS(Y619))))&gt;90,0,$F$4*$F$5/E628^2*(SIN(RADIANS(G637))*SIN(RADIANS(E629))+COS(RADIANS(G637))*COS(RADIANS(E629))*COS(RADIANS(Y619))))</f>
        <v>#DIV/0!</v>
      </c>
      <c r="Z637" t="e">
        <f>IF(DEGREES(ACOS(SIN(RADIANS(G637))*SIN(RADIANS(E629))+COS(RADIANS(G637))*COS(RADIANS(E629))*COS(RADIANS(Z619))))&gt;90,0,$F$4*$F$5/E628^2*(SIN(RADIANS(G637))*SIN(RADIANS(E629))+COS(RADIANS(G637))*COS(RADIANS(E629))*COS(RADIANS(Z619))))</f>
        <v>#DIV/0!</v>
      </c>
      <c r="AA637" t="e">
        <f>IF(DEGREES(ACOS(SIN(RADIANS(G637))*SIN(RADIANS(E629))+COS(RADIANS(G637))*COS(RADIANS(E629))*COS(RADIANS(AA619))))&gt;90,0,$F$4*$F$5/E628^2*(SIN(RADIANS(G637))*SIN(RADIANS(E629))+COS(RADIANS(G637))*COS(RADIANS(E629))*COS(RADIANS(AA619))))</f>
        <v>#DIV/0!</v>
      </c>
      <c r="AB637" t="e">
        <f>IF(DEGREES(ACOS(SIN(RADIANS(G637))*SIN(RADIANS(E629))+COS(RADIANS(G637))*COS(RADIANS(E629))*COS(RADIANS(AB619))))&gt;90,0,$F$4*$F$5/E628^2*(SIN(RADIANS(G637))*SIN(RADIANS(E629))+COS(RADIANS(G637))*COS(RADIANS(E629))*COS(RADIANS(AB619))))</f>
        <v>#DIV/0!</v>
      </c>
      <c r="AC637" t="e">
        <f>IF(DEGREES(ACOS(SIN(RADIANS(G637))*SIN(RADIANS(E629))+COS(RADIANS(G637))*COS(RADIANS(E629))*COS(RADIANS(AC619))))&gt;90,0,$F$4*$F$5/E628^2*(SIN(RADIANS(G637))*SIN(RADIANS(E629))+COS(RADIANS(G637))*COS(RADIANS(E629))*COS(RADIANS(AC619))))</f>
        <v>#DIV/0!</v>
      </c>
      <c r="AD637" t="e">
        <f>IF(DEGREES(ACOS(SIN(RADIANS(G637))*SIN(RADIANS(E629))+COS(RADIANS(G637))*COS(RADIANS(E629))*COS(RADIANS(AD619))))&gt;90,0,$F$4*$F$5/E628^2*(SIN(RADIANS(G637))*SIN(RADIANS(E629))+COS(RADIANS(G637))*COS(RADIANS(E629))*COS(RADIANS(AD619))))</f>
        <v>#DIV/0!</v>
      </c>
      <c r="AE637" t="e">
        <f>IF(DEGREES(ACOS(SIN(RADIANS(G637))*SIN(RADIANS(E629))+COS(RADIANS(G637))*COS(RADIANS(E629))*COS(RADIANS(AE619))))&gt;90,0,$F$4*$F$5/E628^2*(SIN(RADIANS(G637))*SIN(RADIANS(E629))+COS(RADIANS(G637))*COS(RADIANS(E629))*COS(RADIANS(AE619))))</f>
        <v>#DIV/0!</v>
      </c>
      <c r="AF637" t="e">
        <f>IF(DEGREES(ACOS(SIN(RADIANS(G637))*SIN(RADIANS(E629))+COS(RADIANS(G637))*COS(RADIANS(E629))*COS(RADIANS(AF619))))&gt;90,0,$F$4*$F$5/E628^2*(SIN(RADIANS(G637))*SIN(RADIANS(E629))+COS(RADIANS(G637))*COS(RADIANS(E629))*COS(RADIANS(AF619))))</f>
        <v>#DIV/0!</v>
      </c>
      <c r="AG637" t="e">
        <f>IF(DEGREES(ACOS(SIN(RADIANS(G637))*SIN(RADIANS(E629))+COS(RADIANS(G637))*COS(RADIANS(E629))*COS(RADIANS(AG619))))&gt;90,0,$F$4*$F$5/E628^2*(SIN(RADIANS(G637))*SIN(RADIANS(E629))+COS(RADIANS(G637))*COS(RADIANS(E629))*COS(RADIANS(AG619))))</f>
        <v>#DIV/0!</v>
      </c>
      <c r="AH637" t="e">
        <f>IF(DEGREES(ACOS(SIN(RADIANS(G637))*SIN(RADIANS(E629))+COS(RADIANS(G637))*COS(RADIANS(E629))*COS(RADIANS(AH619))))&gt;90,0,$F$4*$F$5/E628^2*(SIN(RADIANS(G637))*SIN(RADIANS(E629))+COS(RADIANS(G637))*COS(RADIANS(E629))*COS(RADIANS(AH619))))</f>
        <v>#DIV/0!</v>
      </c>
      <c r="AI637" t="e">
        <f>IF(DEGREES(ACOS(SIN(RADIANS(G637))*SIN(RADIANS(E629))+COS(RADIANS(G637))*COS(RADIANS(E629))*COS(RADIANS(AI619))))&gt;90,0,$F$4*$F$5/E628^2*(SIN(RADIANS(G637))*SIN(RADIANS(E629))+COS(RADIANS(G637))*COS(RADIANS(E629))*COS(RADIANS(AI619))))</f>
        <v>#DIV/0!</v>
      </c>
      <c r="AJ637" t="e">
        <f>IF(DEGREES(ACOS(SIN(RADIANS(G637))*SIN(RADIANS(E629))+COS(RADIANS(G637))*COS(RADIANS(E629))*COS(RADIANS(AJ619))))&gt;90,0,$F$4*$F$5/E628^2*(SIN(RADIANS(G637))*SIN(RADIANS(E629))+COS(RADIANS(G637))*COS(RADIANS(E629))*COS(RADIANS(AJ619))))</f>
        <v>#DIV/0!</v>
      </c>
      <c r="AK637">
        <f>IF(DEGREES(ACOS(SIN(RADIANS(G637))*SIN(RADIANS(E629))+COS(RADIANS(G637))*COS(RADIANS(E629))*COS(RADIANS(AK619))))&gt;90,0,$F$4*$F$5/E628^2*(SIN(RADIANS(G637))*SIN(RADIANS(E629))+COS(RADIANS(G637))*COS(RADIANS(E629))*COS(RADIANS(AK619))))</f>
        <v>0</v>
      </c>
      <c r="AL637">
        <f>IF(DEGREES(ACOS(SIN(RADIANS(G637))*SIN(RADIANS(E629))+COS(RADIANS(G637))*COS(RADIANS(E629))*COS(RADIANS(AL619))))&gt;90,0,$F$4*$F$5/E628^2*(SIN(RADIANS(G637))*SIN(RADIANS(E629))+COS(RADIANS(G637))*COS(RADIANS(E629))*COS(RADIANS(AL619))))</f>
        <v>0</v>
      </c>
      <c r="AM637">
        <f>IF(DEGREES(ACOS(SIN(RADIANS(G637))*SIN(RADIANS(E629))+COS(RADIANS(G637))*COS(RADIANS(E629))*COS(RADIANS(AM619))))&gt;90,0,$F$4*$F$5/E628^2*(SIN(RADIANS(G637))*SIN(RADIANS(E629))+COS(RADIANS(G637))*COS(RADIANS(E629))*COS(RADIANS(AM619))))</f>
        <v>0</v>
      </c>
      <c r="AN637">
        <f>IF(DEGREES(ACOS(SIN(RADIANS(G637))*SIN(RADIANS(E629))+COS(RADIANS(G637))*COS(RADIANS(E629))*COS(RADIANS(AN619))))&gt;90,0,$F$4*$F$5/E628^2*(SIN(RADIANS(G637))*SIN(RADIANS(E629))+COS(RADIANS(G637))*COS(RADIANS(E629))*COS(RADIANS(AN619))))</f>
        <v>0</v>
      </c>
      <c r="AO637">
        <f>IF(DEGREES(ACOS(SIN(RADIANS(G637))*SIN(RADIANS(E629))+COS(RADIANS(G637))*COS(RADIANS(E629))*COS(RADIANS(AO619))))&gt;90,0,$F$4*$F$5/E628^2*(SIN(RADIANS(G637))*SIN(RADIANS(E629))+COS(RADIANS(G637))*COS(RADIANS(E629))*COS(RADIANS(AO619))))</f>
        <v>0</v>
      </c>
      <c r="AP637">
        <f>IF(DEGREES(ACOS(SIN(RADIANS(G637))*SIN(RADIANS(E629))+COS(RADIANS(G637))*COS(RADIANS(E629))*COS(RADIANS(AP619))))&gt;90,0,$F$4*$F$5/E628^2*(SIN(RADIANS(G637))*SIN(RADIANS(E629))+COS(RADIANS(G637))*COS(RADIANS(E629))*COS(RADIANS(AP619))))</f>
        <v>0</v>
      </c>
      <c r="AQ637">
        <f>IF(DEGREES(ACOS(SIN(RADIANS(G637))*SIN(RADIANS(E629))+COS(RADIANS(G637))*COS(RADIANS(E629))*COS(RADIANS(AQ619))))&gt;90,0,$F$4*$F$5/E628^2*(SIN(RADIANS(G637))*SIN(RADIANS(E629))+COS(RADIANS(G637))*COS(RADIANS(E629))*COS(RADIANS(AQ619))))</f>
        <v>0</v>
      </c>
      <c r="AR637">
        <f>IF(DEGREES(ACOS(SIN(RADIANS(G637))*SIN(RADIANS(E629))+COS(RADIANS(G637))*COS(RADIANS(E629))*COS(RADIANS(AR619))))&gt;90,0,$F$4*$F$5/E628^2*(SIN(RADIANS(G637))*SIN(RADIANS(E629))+COS(RADIANS(G637))*COS(RADIANS(E629))*COS(RADIANS(AR619))))</f>
        <v>0</v>
      </c>
    </row>
    <row r="638" spans="2:44" x14ac:dyDescent="0.5">
      <c r="G638">
        <v>-80</v>
      </c>
      <c r="I638">
        <f>IF(DEGREES(ACOS(SIN(RADIANS(G638))*SIN(RADIANS(E629))+COS(RADIANS(G638))*COS(RADIANS(E629))*COS(RADIANS(I619))))&gt;90,0,$F$4*$F$5/E628^2*(SIN(RADIANS(G638))*SIN(RADIANS(E629))+COS(RADIANS(G638))*COS(RADIANS(E629))*COS(RADIANS(I619))))</f>
        <v>0</v>
      </c>
      <c r="J638">
        <f>IF(DEGREES(ACOS(SIN(RADIANS(G638))*SIN(RADIANS(E629))+COS(RADIANS(G638))*COS(RADIANS(E629))*COS(RADIANS(J619))))&gt;90,0,$F$4*$F$5/E628^2*(SIN(RADIANS(G638))*SIN(RADIANS(E629))+COS(RADIANS(G638))*COS(RADIANS(E629))*COS(RADIANS(J619))))</f>
        <v>0</v>
      </c>
      <c r="K638">
        <f>IF(DEGREES(ACOS(SIN(RADIANS(G638))*SIN(RADIANS(E629))+COS(RADIANS(G638))*COS(RADIANS(E629))*COS(RADIANS(K619))))&gt;90,0,$F$4*$F$5/E628^2*(SIN(RADIANS(G638))*SIN(RADIANS(E629))+COS(RADIANS(G638))*COS(RADIANS(E629))*COS(RADIANS(K619))))</f>
        <v>0</v>
      </c>
      <c r="L638">
        <f>IF(DEGREES(ACOS(SIN(RADIANS(G638))*SIN(RADIANS(E629))+COS(RADIANS(G638))*COS(RADIANS(E629))*COS(RADIANS(L619))))&gt;90,0,$F$4*$F$5/E628^2*(SIN(RADIANS(G638))*SIN(RADIANS(E629))+COS(RADIANS(G638))*COS(RADIANS(E629))*COS(RADIANS(L619))))</f>
        <v>0</v>
      </c>
      <c r="M638">
        <f>IF(DEGREES(ACOS(SIN(RADIANS(G638))*SIN(RADIANS(E629))+COS(RADIANS(G638))*COS(RADIANS(E629))*COS(RADIANS(M619))))&gt;90,0,$F$4*$F$5/E628^2*(SIN(RADIANS(G638))*SIN(RADIANS(E629))+COS(RADIANS(G638))*COS(RADIANS(E629))*COS(RADIANS(M619))))</f>
        <v>0</v>
      </c>
      <c r="N638">
        <f>IF(DEGREES(ACOS(SIN(RADIANS(G638))*SIN(RADIANS(E629))+COS(RADIANS(G638))*COS(RADIANS(E629))*COS(RADIANS(N619))))&gt;90,0,$F$4*$F$5/E628^2*(SIN(RADIANS(G638))*SIN(RADIANS(E629))+COS(RADIANS(G638))*COS(RADIANS(E629))*COS(RADIANS(N619))))</f>
        <v>0</v>
      </c>
      <c r="O638">
        <f>IF(DEGREES(ACOS(SIN(RADIANS(G638))*SIN(RADIANS(E629))+COS(RADIANS(G638))*COS(RADIANS(E629))*COS(RADIANS(O619))))&gt;90,0,$F$4*$F$5/E628^2*(SIN(RADIANS(G638))*SIN(RADIANS(E629))+COS(RADIANS(G638))*COS(RADIANS(E629))*COS(RADIANS(O619))))</f>
        <v>0</v>
      </c>
      <c r="P638">
        <f>IF(DEGREES(ACOS(SIN(RADIANS(G638))*SIN(RADIANS(E629))+COS(RADIANS(G638))*COS(RADIANS(E629))*COS(RADIANS(P619))))&gt;90,0,$F$4*$F$5/E628^2*(SIN(RADIANS(G638))*SIN(RADIANS(E629))+COS(RADIANS(G638))*COS(RADIANS(E629))*COS(RADIANS(P619))))</f>
        <v>0</v>
      </c>
      <c r="Q638">
        <f>IF(DEGREES(ACOS(SIN(RADIANS(G638))*SIN(RADIANS(E629))+COS(RADIANS(G638))*COS(RADIANS(E629))*COS(RADIANS(Q619))))&gt;90,0,$F$4*$F$5/E628^2*(SIN(RADIANS(G638))*SIN(RADIANS(E629))+COS(RADIANS(G638))*COS(RADIANS(E629))*COS(RADIANS(Q619))))</f>
        <v>0</v>
      </c>
      <c r="R638" t="e">
        <f>IF(DEGREES(ACOS(SIN(RADIANS(G638))*SIN(RADIANS(E629))+COS(RADIANS(G638))*COS(RADIANS(E629))*COS(RADIANS(R619))))&gt;90,0,$F$4*$F$5/E628^2*(SIN(RADIANS(G638))*SIN(RADIANS(E629))+COS(RADIANS(G638))*COS(RADIANS(E629))*COS(RADIANS(R619))))</f>
        <v>#DIV/0!</v>
      </c>
      <c r="S638" t="e">
        <f>IF(DEGREES(ACOS(SIN(RADIANS(G638))*SIN(RADIANS(E629))+COS(RADIANS(G638))*COS(RADIANS(E629))*COS(RADIANS(S619))))&gt;90,0,$F$4*$F$5/E628^2*(SIN(RADIANS(G638))*SIN(RADIANS(E629))+COS(RADIANS(G638))*COS(RADIANS(E629))*COS(RADIANS(S619))))</f>
        <v>#DIV/0!</v>
      </c>
      <c r="T638" t="e">
        <f>IF(DEGREES(ACOS(SIN(RADIANS(G638))*SIN(RADIANS(E629))+COS(RADIANS(G638))*COS(RADIANS(E629))*COS(RADIANS(T619))))&gt;90,0,$F$4*$F$5/E628^2*(SIN(RADIANS(G638))*SIN(RADIANS(E629))+COS(RADIANS(G638))*COS(RADIANS(E629))*COS(RADIANS(T619))))</f>
        <v>#DIV/0!</v>
      </c>
      <c r="U638" t="e">
        <f>IF(DEGREES(ACOS(SIN(RADIANS(G638))*SIN(RADIANS(E629))+COS(RADIANS(G638))*COS(RADIANS(E629))*COS(RADIANS(U619))))&gt;90,0,$F$4*$F$5/E628^2*(SIN(RADIANS(G638))*SIN(RADIANS(E629))+COS(RADIANS(G638))*COS(RADIANS(E629))*COS(RADIANS(U619))))</f>
        <v>#DIV/0!</v>
      </c>
      <c r="V638" t="e">
        <f>IF(DEGREES(ACOS(SIN(RADIANS(G638))*SIN(RADIANS(E629))+COS(RADIANS(G638))*COS(RADIANS(E629))*COS(RADIANS(V619))))&gt;90,0,$F$4*$F$5/E628^2*(SIN(RADIANS(G638))*SIN(RADIANS(E629))+COS(RADIANS(G638))*COS(RADIANS(E629))*COS(RADIANS(V619))))</f>
        <v>#DIV/0!</v>
      </c>
      <c r="W638" t="e">
        <f>IF(DEGREES(ACOS(SIN(RADIANS(G638))*SIN(RADIANS(E629))+COS(RADIANS(G638))*COS(RADIANS(E629))*COS(RADIANS(W619))))&gt;90,0,$F$4*$F$5/E628^2*(SIN(RADIANS(G638))*SIN(RADIANS(E629))+COS(RADIANS(G638))*COS(RADIANS(E629))*COS(RADIANS(W619))))</f>
        <v>#DIV/0!</v>
      </c>
      <c r="X638" t="e">
        <f>IF(DEGREES(ACOS(SIN(RADIANS(G638))*SIN(RADIANS(E629))+COS(RADIANS(G638))*COS(RADIANS(E629))*COS(RADIANS(X619))))&gt;90,0,$F$4*$F$5/E628^2*(SIN(RADIANS(G638))*SIN(RADIANS(E629))+COS(RADIANS(G638))*COS(RADIANS(E629))*COS(RADIANS(X619))))</f>
        <v>#DIV/0!</v>
      </c>
      <c r="Y638" t="e">
        <f>IF(DEGREES(ACOS(SIN(RADIANS(G638))*SIN(RADIANS(E629))+COS(RADIANS(G638))*COS(RADIANS(E629))*COS(RADIANS(Y619))))&gt;90,0,$F$4*$F$5/E628^2*(SIN(RADIANS(G638))*SIN(RADIANS(E629))+COS(RADIANS(G638))*COS(RADIANS(E629))*COS(RADIANS(Y619))))</f>
        <v>#DIV/0!</v>
      </c>
      <c r="Z638" t="e">
        <f>IF(DEGREES(ACOS(SIN(RADIANS(G638))*SIN(RADIANS(E629))+COS(RADIANS(G638))*COS(RADIANS(E629))*COS(RADIANS(Z619))))&gt;90,0,$F$4*$F$5/E628^2*(SIN(RADIANS(G638))*SIN(RADIANS(E629))+COS(RADIANS(G638))*COS(RADIANS(E629))*COS(RADIANS(Z619))))</f>
        <v>#DIV/0!</v>
      </c>
      <c r="AA638" t="e">
        <f>IF(DEGREES(ACOS(SIN(RADIANS(G638))*SIN(RADIANS(E629))+COS(RADIANS(G638))*COS(RADIANS(E629))*COS(RADIANS(AA619))))&gt;90,0,$F$4*$F$5/E628^2*(SIN(RADIANS(G638))*SIN(RADIANS(E629))+COS(RADIANS(G638))*COS(RADIANS(E629))*COS(RADIANS(AA619))))</f>
        <v>#DIV/0!</v>
      </c>
      <c r="AB638" t="e">
        <f>IF(DEGREES(ACOS(SIN(RADIANS(G638))*SIN(RADIANS(E629))+COS(RADIANS(G638))*COS(RADIANS(E629))*COS(RADIANS(AB619))))&gt;90,0,$F$4*$F$5/E628^2*(SIN(RADIANS(G638))*SIN(RADIANS(E629))+COS(RADIANS(G638))*COS(RADIANS(E629))*COS(RADIANS(AB619))))</f>
        <v>#DIV/0!</v>
      </c>
      <c r="AC638" t="e">
        <f>IF(DEGREES(ACOS(SIN(RADIANS(G638))*SIN(RADIANS(E629))+COS(RADIANS(G638))*COS(RADIANS(E629))*COS(RADIANS(AC619))))&gt;90,0,$F$4*$F$5/E628^2*(SIN(RADIANS(G638))*SIN(RADIANS(E629))+COS(RADIANS(G638))*COS(RADIANS(E629))*COS(RADIANS(AC619))))</f>
        <v>#DIV/0!</v>
      </c>
      <c r="AD638" t="e">
        <f>IF(DEGREES(ACOS(SIN(RADIANS(G638))*SIN(RADIANS(E629))+COS(RADIANS(G638))*COS(RADIANS(E629))*COS(RADIANS(AD619))))&gt;90,0,$F$4*$F$5/E628^2*(SIN(RADIANS(G638))*SIN(RADIANS(E629))+COS(RADIANS(G638))*COS(RADIANS(E629))*COS(RADIANS(AD619))))</f>
        <v>#DIV/0!</v>
      </c>
      <c r="AE638" t="e">
        <f>IF(DEGREES(ACOS(SIN(RADIANS(G638))*SIN(RADIANS(E629))+COS(RADIANS(G638))*COS(RADIANS(E629))*COS(RADIANS(AE619))))&gt;90,0,$F$4*$F$5/E628^2*(SIN(RADIANS(G638))*SIN(RADIANS(E629))+COS(RADIANS(G638))*COS(RADIANS(E629))*COS(RADIANS(AE619))))</f>
        <v>#DIV/0!</v>
      </c>
      <c r="AF638" t="e">
        <f>IF(DEGREES(ACOS(SIN(RADIANS(G638))*SIN(RADIANS(E629))+COS(RADIANS(G638))*COS(RADIANS(E629))*COS(RADIANS(AF619))))&gt;90,0,$F$4*$F$5/E628^2*(SIN(RADIANS(G638))*SIN(RADIANS(E629))+COS(RADIANS(G638))*COS(RADIANS(E629))*COS(RADIANS(AF619))))</f>
        <v>#DIV/0!</v>
      </c>
      <c r="AG638" t="e">
        <f>IF(DEGREES(ACOS(SIN(RADIANS(G638))*SIN(RADIANS(E629))+COS(RADIANS(G638))*COS(RADIANS(E629))*COS(RADIANS(AG619))))&gt;90,0,$F$4*$F$5/E628^2*(SIN(RADIANS(G638))*SIN(RADIANS(E629))+COS(RADIANS(G638))*COS(RADIANS(E629))*COS(RADIANS(AG619))))</f>
        <v>#DIV/0!</v>
      </c>
      <c r="AH638" t="e">
        <f>IF(DEGREES(ACOS(SIN(RADIANS(G638))*SIN(RADIANS(E629))+COS(RADIANS(G638))*COS(RADIANS(E629))*COS(RADIANS(AH619))))&gt;90,0,$F$4*$F$5/E628^2*(SIN(RADIANS(G638))*SIN(RADIANS(E629))+COS(RADIANS(G638))*COS(RADIANS(E629))*COS(RADIANS(AH619))))</f>
        <v>#DIV/0!</v>
      </c>
      <c r="AI638" t="e">
        <f>IF(DEGREES(ACOS(SIN(RADIANS(G638))*SIN(RADIANS(E629))+COS(RADIANS(G638))*COS(RADIANS(E629))*COS(RADIANS(AI619))))&gt;90,0,$F$4*$F$5/E628^2*(SIN(RADIANS(G638))*SIN(RADIANS(E629))+COS(RADIANS(G638))*COS(RADIANS(E629))*COS(RADIANS(AI619))))</f>
        <v>#DIV/0!</v>
      </c>
      <c r="AJ638" t="e">
        <f>IF(DEGREES(ACOS(SIN(RADIANS(G638))*SIN(RADIANS(E629))+COS(RADIANS(G638))*COS(RADIANS(E629))*COS(RADIANS(AJ619))))&gt;90,0,$F$4*$F$5/E628^2*(SIN(RADIANS(G638))*SIN(RADIANS(E629))+COS(RADIANS(G638))*COS(RADIANS(E629))*COS(RADIANS(AJ619))))</f>
        <v>#DIV/0!</v>
      </c>
      <c r="AK638">
        <f>IF(DEGREES(ACOS(SIN(RADIANS(G638))*SIN(RADIANS(E629))+COS(RADIANS(G638))*COS(RADIANS(E629))*COS(RADIANS(AK619))))&gt;90,0,$F$4*$F$5/E628^2*(SIN(RADIANS(G638))*SIN(RADIANS(E629))+COS(RADIANS(G638))*COS(RADIANS(E629))*COS(RADIANS(AK619))))</f>
        <v>0</v>
      </c>
      <c r="AL638">
        <f>IF(DEGREES(ACOS(SIN(RADIANS(G638))*SIN(RADIANS(E629))+COS(RADIANS(G638))*COS(RADIANS(E629))*COS(RADIANS(AL619))))&gt;90,0,$F$4*$F$5/E628^2*(SIN(RADIANS(G638))*SIN(RADIANS(E629))+COS(RADIANS(G638))*COS(RADIANS(E629))*COS(RADIANS(AL619))))</f>
        <v>0</v>
      </c>
      <c r="AM638">
        <f>IF(DEGREES(ACOS(SIN(RADIANS(G638))*SIN(RADIANS(E629))+COS(RADIANS(G638))*COS(RADIANS(E629))*COS(RADIANS(AM619))))&gt;90,0,$F$4*$F$5/E628^2*(SIN(RADIANS(G638))*SIN(RADIANS(E629))+COS(RADIANS(G638))*COS(RADIANS(E629))*COS(RADIANS(AM619))))</f>
        <v>0</v>
      </c>
      <c r="AN638">
        <f>IF(DEGREES(ACOS(SIN(RADIANS(G638))*SIN(RADIANS(E629))+COS(RADIANS(G638))*COS(RADIANS(E629))*COS(RADIANS(AN619))))&gt;90,0,$F$4*$F$5/E628^2*(SIN(RADIANS(G638))*SIN(RADIANS(E629))+COS(RADIANS(G638))*COS(RADIANS(E629))*COS(RADIANS(AN619))))</f>
        <v>0</v>
      </c>
      <c r="AO638">
        <f>IF(DEGREES(ACOS(SIN(RADIANS(G638))*SIN(RADIANS(E629))+COS(RADIANS(G638))*COS(RADIANS(E629))*COS(RADIANS(AO619))))&gt;90,0,$F$4*$F$5/E628^2*(SIN(RADIANS(G638))*SIN(RADIANS(E629))+COS(RADIANS(G638))*COS(RADIANS(E629))*COS(RADIANS(AO619))))</f>
        <v>0</v>
      </c>
      <c r="AP638">
        <f>IF(DEGREES(ACOS(SIN(RADIANS(G638))*SIN(RADIANS(E629))+COS(RADIANS(G638))*COS(RADIANS(E629))*COS(RADIANS(AP619))))&gt;90,0,$F$4*$F$5/E628^2*(SIN(RADIANS(G638))*SIN(RADIANS(E629))+COS(RADIANS(G638))*COS(RADIANS(E629))*COS(RADIANS(AP619))))</f>
        <v>0</v>
      </c>
      <c r="AQ638">
        <f>IF(DEGREES(ACOS(SIN(RADIANS(G638))*SIN(RADIANS(E629))+COS(RADIANS(G638))*COS(RADIANS(E629))*COS(RADIANS(AQ619))))&gt;90,0,$F$4*$F$5/E628^2*(SIN(RADIANS(G638))*SIN(RADIANS(E629))+COS(RADIANS(G638))*COS(RADIANS(E629))*COS(RADIANS(AQ619))))</f>
        <v>0</v>
      </c>
      <c r="AR638">
        <f>IF(DEGREES(ACOS(SIN(RADIANS(G638))*SIN(RADIANS(E629))+COS(RADIANS(G638))*COS(RADIANS(E629))*COS(RADIANS(AR619))))&gt;90,0,$F$4*$F$5/E628^2*(SIN(RADIANS(G638))*SIN(RADIANS(E629))+COS(RADIANS(G638))*COS(RADIANS(E629))*COS(RADIANS(AR619))))</f>
        <v>0</v>
      </c>
    </row>
    <row r="639" spans="2:44" x14ac:dyDescent="0.5">
      <c r="G639">
        <v>-90</v>
      </c>
      <c r="I639" t="e">
        <f>IF(DEGREES(ACOS(SIN(RADIANS(G639))*SIN(RADIANS(E629))+COS(RADIANS(G639))*COS(RADIANS(E629))*COS(RADIANS(I619))))&gt;90,0,$F$4*$F$5/E628^2*(SIN(RADIANS(G639))*SIN(RADIANS(E629))+COS(RADIANS(G639))*COS(RADIANS(E629))*COS(RADIANS(I619))))</f>
        <v>#DIV/0!</v>
      </c>
      <c r="J639" t="e">
        <f>IF(DEGREES(ACOS(SIN(RADIANS(G639))*SIN(RADIANS(E629))+COS(RADIANS(G639))*COS(RADIANS(E629))*COS(RADIANS(J619))))&gt;90,0,$F$4*$F$5/E628^2*(SIN(RADIANS(G639))*SIN(RADIANS(E629))+COS(RADIANS(G639))*COS(RADIANS(E629))*COS(RADIANS(J619))))</f>
        <v>#DIV/0!</v>
      </c>
      <c r="K639" t="e">
        <f>IF(DEGREES(ACOS(SIN(RADIANS(G639))*SIN(RADIANS(E629))+COS(RADIANS(G639))*COS(RADIANS(E629))*COS(RADIANS(K619))))&gt;90,0,$F$4*$F$5/E628^2*(SIN(RADIANS(G639))*SIN(RADIANS(E629))+COS(RADIANS(G639))*COS(RADIANS(E629))*COS(RADIANS(K619))))</f>
        <v>#DIV/0!</v>
      </c>
      <c r="L639" t="e">
        <f>IF(DEGREES(ACOS(SIN(RADIANS(G639))*SIN(RADIANS(E629))+COS(RADIANS(G639))*COS(RADIANS(E629))*COS(RADIANS(L619))))&gt;90,0,$F$4*$F$5/E628^2*(SIN(RADIANS(G639))*SIN(RADIANS(E629))+COS(RADIANS(G639))*COS(RADIANS(E629))*COS(RADIANS(L619))))</f>
        <v>#DIV/0!</v>
      </c>
      <c r="M639" t="e">
        <f>IF(DEGREES(ACOS(SIN(RADIANS(G639))*SIN(RADIANS(E629))+COS(RADIANS(G639))*COS(RADIANS(E629))*COS(RADIANS(M619))))&gt;90,0,$F$4*$F$5/E628^2*(SIN(RADIANS(G639))*SIN(RADIANS(E629))+COS(RADIANS(G639))*COS(RADIANS(E629))*COS(RADIANS(M619))))</f>
        <v>#DIV/0!</v>
      </c>
      <c r="N639" t="e">
        <f>IF(DEGREES(ACOS(SIN(RADIANS(G639))*SIN(RADIANS(E629))+COS(RADIANS(G639))*COS(RADIANS(E629))*COS(RADIANS(N619))))&gt;90,0,$F$4*$F$5/E628^2*(SIN(RADIANS(G639))*SIN(RADIANS(E629))+COS(RADIANS(G639))*COS(RADIANS(E629))*COS(RADIANS(N619))))</f>
        <v>#DIV/0!</v>
      </c>
      <c r="O639" t="e">
        <f>IF(DEGREES(ACOS(SIN(RADIANS(G639))*SIN(RADIANS(E629))+COS(RADIANS(G639))*COS(RADIANS(E629))*COS(RADIANS(O619))))&gt;90,0,$F$4*$F$5/E628^2*(SIN(RADIANS(G639))*SIN(RADIANS(E629))+COS(RADIANS(G639))*COS(RADIANS(E629))*COS(RADIANS(O619))))</f>
        <v>#DIV/0!</v>
      </c>
      <c r="P639" t="e">
        <f>IF(DEGREES(ACOS(SIN(RADIANS(G639))*SIN(RADIANS(E629))+COS(RADIANS(G639))*COS(RADIANS(E629))*COS(RADIANS(P619))))&gt;90,0,$F$4*$F$5/E628^2*(SIN(RADIANS(G639))*SIN(RADIANS(E629))+COS(RADIANS(G639))*COS(RADIANS(E629))*COS(RADIANS(P619))))</f>
        <v>#DIV/0!</v>
      </c>
      <c r="Q639" t="e">
        <f>IF(DEGREES(ACOS(SIN(RADIANS(G639))*SIN(RADIANS(E629))+COS(RADIANS(G639))*COS(RADIANS(E629))*COS(RADIANS(Q619))))&gt;90,0,$F$4*$F$5/E628^2*(SIN(RADIANS(G639))*SIN(RADIANS(E629))+COS(RADIANS(G639))*COS(RADIANS(E629))*COS(RADIANS(Q619))))</f>
        <v>#DIV/0!</v>
      </c>
      <c r="R639" t="e">
        <f>IF(DEGREES(ACOS(SIN(RADIANS(G639))*SIN(RADIANS(E629))+COS(RADIANS(G639))*COS(RADIANS(E629))*COS(RADIANS(R619))))&gt;90,0,$F$4*$F$5/E628^2*(SIN(RADIANS(G639))*SIN(RADIANS(E629))+COS(RADIANS(G639))*COS(RADIANS(E629))*COS(RADIANS(R619))))</f>
        <v>#DIV/0!</v>
      </c>
      <c r="S639" t="e">
        <f>IF(DEGREES(ACOS(SIN(RADIANS(G639))*SIN(RADIANS(E629))+COS(RADIANS(G639))*COS(RADIANS(E629))*COS(RADIANS(S619))))&gt;90,0,$F$4*$F$5/E628^2*(SIN(RADIANS(G639))*SIN(RADIANS(E629))+COS(RADIANS(G639))*COS(RADIANS(E629))*COS(RADIANS(S619))))</f>
        <v>#DIV/0!</v>
      </c>
      <c r="T639" t="e">
        <f>IF(DEGREES(ACOS(SIN(RADIANS(G639))*SIN(RADIANS(E629))+COS(RADIANS(G639))*COS(RADIANS(E629))*COS(RADIANS(T619))))&gt;90,0,$F$4*$F$5/E628^2*(SIN(RADIANS(G639))*SIN(RADIANS(E629))+COS(RADIANS(G639))*COS(RADIANS(E629))*COS(RADIANS(T619))))</f>
        <v>#DIV/0!</v>
      </c>
      <c r="U639" t="e">
        <f>IF(DEGREES(ACOS(SIN(RADIANS(G639))*SIN(RADIANS(E629))+COS(RADIANS(G639))*COS(RADIANS(E629))*COS(RADIANS(U619))))&gt;90,0,$F$4*$F$5/E628^2*(SIN(RADIANS(G639))*SIN(RADIANS(E629))+COS(RADIANS(G639))*COS(RADIANS(E629))*COS(RADIANS(U619))))</f>
        <v>#DIV/0!</v>
      </c>
      <c r="V639" t="e">
        <f>IF(DEGREES(ACOS(SIN(RADIANS(G639))*SIN(RADIANS(E629))+COS(RADIANS(G639))*COS(RADIANS(E629))*COS(RADIANS(V619))))&gt;90,0,$F$4*$F$5/E628^2*(SIN(RADIANS(G639))*SIN(RADIANS(E629))+COS(RADIANS(G639))*COS(RADIANS(E629))*COS(RADIANS(V619))))</f>
        <v>#DIV/0!</v>
      </c>
      <c r="W639" t="e">
        <f>IF(DEGREES(ACOS(SIN(RADIANS(G639))*SIN(RADIANS(E629))+COS(RADIANS(G639))*COS(RADIANS(E629))*COS(RADIANS(W619))))&gt;90,0,$F$4*$F$5/E628^2*(SIN(RADIANS(G639))*SIN(RADIANS(E629))+COS(RADIANS(G639))*COS(RADIANS(E629))*COS(RADIANS(W619))))</f>
        <v>#DIV/0!</v>
      </c>
      <c r="X639" t="e">
        <f>IF(DEGREES(ACOS(SIN(RADIANS(G639))*SIN(RADIANS(E629))+COS(RADIANS(G639))*COS(RADIANS(E629))*COS(RADIANS(X619))))&gt;90,0,$F$4*$F$5/E628^2*(SIN(RADIANS(G639))*SIN(RADIANS(E629))+COS(RADIANS(G639))*COS(RADIANS(E629))*COS(RADIANS(X619))))</f>
        <v>#DIV/0!</v>
      </c>
      <c r="Y639" t="e">
        <f>IF(DEGREES(ACOS(SIN(RADIANS(G639))*SIN(RADIANS(E629))+COS(RADIANS(G639))*COS(RADIANS(E629))*COS(RADIANS(Y619))))&gt;90,0,$F$4*$F$5/E628^2*(SIN(RADIANS(G639))*SIN(RADIANS(E629))+COS(RADIANS(G639))*COS(RADIANS(E629))*COS(RADIANS(Y619))))</f>
        <v>#DIV/0!</v>
      </c>
      <c r="Z639" t="e">
        <f>IF(DEGREES(ACOS(SIN(RADIANS(G639))*SIN(RADIANS(E629))+COS(RADIANS(G639))*COS(RADIANS(E629))*COS(RADIANS(Z619))))&gt;90,0,$F$4*$F$5/E628^2*(SIN(RADIANS(G639))*SIN(RADIANS(E629))+COS(RADIANS(G639))*COS(RADIANS(E629))*COS(RADIANS(Z619))))</f>
        <v>#DIV/0!</v>
      </c>
      <c r="AA639" t="e">
        <f>IF(DEGREES(ACOS(SIN(RADIANS(G639))*SIN(RADIANS(E629))+COS(RADIANS(G639))*COS(RADIANS(E629))*COS(RADIANS(AA619))))&gt;90,0,$F$4*$F$5/E628^2*(SIN(RADIANS(G639))*SIN(RADIANS(E629))+COS(RADIANS(G639))*COS(RADIANS(E629))*COS(RADIANS(AA619))))</f>
        <v>#DIV/0!</v>
      </c>
      <c r="AB639" t="e">
        <f>IF(DEGREES(ACOS(SIN(RADIANS(G639))*SIN(RADIANS(E629))+COS(RADIANS(G639))*COS(RADIANS(E629))*COS(RADIANS(AB619))))&gt;90,0,$F$4*$F$5/E628^2*(SIN(RADIANS(G639))*SIN(RADIANS(E629))+COS(RADIANS(G639))*COS(RADIANS(E629))*COS(RADIANS(AB619))))</f>
        <v>#DIV/0!</v>
      </c>
      <c r="AC639" t="e">
        <f>IF(DEGREES(ACOS(SIN(RADIANS(G639))*SIN(RADIANS(E629))+COS(RADIANS(G639))*COS(RADIANS(E629))*COS(RADIANS(AC619))))&gt;90,0,$F$4*$F$5/E628^2*(SIN(RADIANS(G639))*SIN(RADIANS(E629))+COS(RADIANS(G639))*COS(RADIANS(E629))*COS(RADIANS(AC619))))</f>
        <v>#DIV/0!</v>
      </c>
      <c r="AD639" t="e">
        <f>IF(DEGREES(ACOS(SIN(RADIANS(G639))*SIN(RADIANS(E629))+COS(RADIANS(G639))*COS(RADIANS(E629))*COS(RADIANS(AD619))))&gt;90,0,$F$4*$F$5/E628^2*(SIN(RADIANS(G639))*SIN(RADIANS(E629))+COS(RADIANS(G639))*COS(RADIANS(E629))*COS(RADIANS(AD619))))</f>
        <v>#DIV/0!</v>
      </c>
      <c r="AE639" t="e">
        <f>IF(DEGREES(ACOS(SIN(RADIANS(G639))*SIN(RADIANS(E629))+COS(RADIANS(G639))*COS(RADIANS(E629))*COS(RADIANS(AE619))))&gt;90,0,$F$4*$F$5/E628^2*(SIN(RADIANS(G639))*SIN(RADIANS(E629))+COS(RADIANS(G639))*COS(RADIANS(E629))*COS(RADIANS(AE619))))</f>
        <v>#DIV/0!</v>
      </c>
      <c r="AF639" t="e">
        <f>IF(DEGREES(ACOS(SIN(RADIANS(G639))*SIN(RADIANS(E629))+COS(RADIANS(G639))*COS(RADIANS(E629))*COS(RADIANS(AF619))))&gt;90,0,$F$4*$F$5/E628^2*(SIN(RADIANS(G639))*SIN(RADIANS(E629))+COS(RADIANS(G639))*COS(RADIANS(E629))*COS(RADIANS(AF619))))</f>
        <v>#DIV/0!</v>
      </c>
      <c r="AG639" t="e">
        <f>IF(DEGREES(ACOS(SIN(RADIANS(G639))*SIN(RADIANS(E629))+COS(RADIANS(G639))*COS(RADIANS(E629))*COS(RADIANS(AG619))))&gt;90,0,$F$4*$F$5/E628^2*(SIN(RADIANS(G639))*SIN(RADIANS(E629))+COS(RADIANS(G639))*COS(RADIANS(E629))*COS(RADIANS(AG619))))</f>
        <v>#DIV/0!</v>
      </c>
      <c r="AH639" t="e">
        <f>IF(DEGREES(ACOS(SIN(RADIANS(G639))*SIN(RADIANS(E629))+COS(RADIANS(G639))*COS(RADIANS(E629))*COS(RADIANS(AH619))))&gt;90,0,$F$4*$F$5/E628^2*(SIN(RADIANS(G639))*SIN(RADIANS(E629))+COS(RADIANS(G639))*COS(RADIANS(E629))*COS(RADIANS(AH619))))</f>
        <v>#DIV/0!</v>
      </c>
      <c r="AI639" t="e">
        <f>IF(DEGREES(ACOS(SIN(RADIANS(G639))*SIN(RADIANS(E629))+COS(RADIANS(G639))*COS(RADIANS(E629))*COS(RADIANS(AI619))))&gt;90,0,$F$4*$F$5/E628^2*(SIN(RADIANS(G639))*SIN(RADIANS(E629))+COS(RADIANS(G639))*COS(RADIANS(E629))*COS(RADIANS(AI619))))</f>
        <v>#DIV/0!</v>
      </c>
      <c r="AJ639" t="e">
        <f>IF(DEGREES(ACOS(SIN(RADIANS(G639))*SIN(RADIANS(E629))+COS(RADIANS(G639))*COS(RADIANS(E629))*COS(RADIANS(AJ619))))&gt;90,0,$F$4*$F$5/E628^2*(SIN(RADIANS(G639))*SIN(RADIANS(E629))+COS(RADIANS(G639))*COS(RADIANS(E629))*COS(RADIANS(AJ619))))</f>
        <v>#DIV/0!</v>
      </c>
      <c r="AK639" t="e">
        <f>IF(DEGREES(ACOS(SIN(RADIANS(G639))*SIN(RADIANS(E629))+COS(RADIANS(G639))*COS(RADIANS(E629))*COS(RADIANS(AK619))))&gt;90,0,$F$4*$F$5/E628^2*(SIN(RADIANS(G639))*SIN(RADIANS(E629))+COS(RADIANS(G639))*COS(RADIANS(E629))*COS(RADIANS(AK619))))</f>
        <v>#DIV/0!</v>
      </c>
      <c r="AL639" t="e">
        <f>IF(DEGREES(ACOS(SIN(RADIANS(G639))*SIN(RADIANS(E629))+COS(RADIANS(G639))*COS(RADIANS(E629))*COS(RADIANS(AL619))))&gt;90,0,$F$4*$F$5/E628^2*(SIN(RADIANS(G639))*SIN(RADIANS(E629))+COS(RADIANS(G639))*COS(RADIANS(E629))*COS(RADIANS(AL619))))</f>
        <v>#DIV/0!</v>
      </c>
      <c r="AM639" t="e">
        <f>IF(DEGREES(ACOS(SIN(RADIANS(G639))*SIN(RADIANS(E629))+COS(RADIANS(G639))*COS(RADIANS(E629))*COS(RADIANS(AM619))))&gt;90,0,$F$4*$F$5/E628^2*(SIN(RADIANS(G639))*SIN(RADIANS(E629))+COS(RADIANS(G639))*COS(RADIANS(E629))*COS(RADIANS(AM619))))</f>
        <v>#DIV/0!</v>
      </c>
      <c r="AN639" t="e">
        <f>IF(DEGREES(ACOS(SIN(RADIANS(G639))*SIN(RADIANS(E629))+COS(RADIANS(G639))*COS(RADIANS(E629))*COS(RADIANS(AN619))))&gt;90,0,$F$4*$F$5/E628^2*(SIN(RADIANS(G639))*SIN(RADIANS(E629))+COS(RADIANS(G639))*COS(RADIANS(E629))*COS(RADIANS(AN619))))</f>
        <v>#DIV/0!</v>
      </c>
      <c r="AO639" t="e">
        <f>IF(DEGREES(ACOS(SIN(RADIANS(G639))*SIN(RADIANS(E629))+COS(RADIANS(G639))*COS(RADIANS(E629))*COS(RADIANS(AO619))))&gt;90,0,$F$4*$F$5/E628^2*(SIN(RADIANS(G639))*SIN(RADIANS(E629))+COS(RADIANS(G639))*COS(RADIANS(E629))*COS(RADIANS(AO619))))</f>
        <v>#DIV/0!</v>
      </c>
      <c r="AP639" t="e">
        <f>IF(DEGREES(ACOS(SIN(RADIANS(G639))*SIN(RADIANS(E629))+COS(RADIANS(G639))*COS(RADIANS(E629))*COS(RADIANS(AP619))))&gt;90,0,$F$4*$F$5/E628^2*(SIN(RADIANS(G639))*SIN(RADIANS(E629))+COS(RADIANS(G639))*COS(RADIANS(E629))*COS(RADIANS(AP619))))</f>
        <v>#DIV/0!</v>
      </c>
      <c r="AQ639" t="e">
        <f>IF(DEGREES(ACOS(SIN(RADIANS(G639))*SIN(RADIANS(E629))+COS(RADIANS(G639))*COS(RADIANS(E629))*COS(RADIANS(AQ619))))&gt;90,0,$F$4*$F$5/E628^2*(SIN(RADIANS(G639))*SIN(RADIANS(E629))+COS(RADIANS(G639))*COS(RADIANS(E629))*COS(RADIANS(AQ619))))</f>
        <v>#DIV/0!</v>
      </c>
      <c r="AR639" t="e">
        <f>IF(DEGREES(ACOS(SIN(RADIANS(G639))*SIN(RADIANS(E629))+COS(RADIANS(G639))*COS(RADIANS(E629))*COS(RADIANS(AR619))))&gt;90,0,$F$4*$F$5/E628^2*(SIN(RADIANS(G639))*SIN(RADIANS(E629))+COS(RADIANS(G639))*COS(RADIANS(E629))*COS(RADIANS(AR619))))</f>
        <v>#DIV/0!</v>
      </c>
    </row>
    <row r="641" spans="2:44" x14ac:dyDescent="0.5">
      <c r="H641" t="s">
        <v>769</v>
      </c>
      <c r="I641">
        <v>180</v>
      </c>
      <c r="J641">
        <v>170</v>
      </c>
      <c r="K641">
        <v>160</v>
      </c>
      <c r="L641">
        <v>150</v>
      </c>
      <c r="M641">
        <v>140</v>
      </c>
      <c r="N641">
        <v>130</v>
      </c>
      <c r="O641">
        <v>120</v>
      </c>
      <c r="P641">
        <v>110</v>
      </c>
      <c r="Q641">
        <v>100</v>
      </c>
      <c r="R641">
        <v>90</v>
      </c>
      <c r="S641">
        <v>80</v>
      </c>
      <c r="T641">
        <v>70</v>
      </c>
      <c r="U641">
        <v>60</v>
      </c>
      <c r="V641">
        <v>50</v>
      </c>
      <c r="W641">
        <v>40</v>
      </c>
      <c r="X641">
        <v>30</v>
      </c>
      <c r="Y641">
        <v>20</v>
      </c>
      <c r="Z641">
        <v>10</v>
      </c>
      <c r="AA641">
        <v>0</v>
      </c>
      <c r="AB641">
        <v>-10</v>
      </c>
      <c r="AC641">
        <v>-20</v>
      </c>
      <c r="AD641">
        <v>-30</v>
      </c>
      <c r="AE641">
        <v>-40</v>
      </c>
      <c r="AF641">
        <v>-50</v>
      </c>
      <c r="AG641">
        <v>-60</v>
      </c>
      <c r="AH641">
        <v>-70</v>
      </c>
      <c r="AI641">
        <v>-80</v>
      </c>
      <c r="AJ641">
        <v>-90</v>
      </c>
      <c r="AK641">
        <v>-100</v>
      </c>
      <c r="AL641">
        <v>-110</v>
      </c>
      <c r="AM641">
        <v>-120</v>
      </c>
      <c r="AN641">
        <v>-130</v>
      </c>
      <c r="AO641">
        <v>-140</v>
      </c>
      <c r="AP641">
        <v>-150</v>
      </c>
      <c r="AQ641">
        <v>-160</v>
      </c>
      <c r="AR641">
        <v>-170</v>
      </c>
    </row>
    <row r="642" spans="2:44" x14ac:dyDescent="0.5">
      <c r="H642" t="s">
        <v>779</v>
      </c>
      <c r="I642">
        <f>IF(ABS(I641-E654)&gt;180,IF(ABS(I641-E654)&gt;360,ABS(I641-E654)-360,360-ABS(I641-E654)),ABS(I641-E654))</f>
        <v>180</v>
      </c>
      <c r="J642">
        <f>IF(ABS(J641-E654)&gt;180,IF(ABS(J641-E654)&gt;360,ABS(J641-E654)-360,360-ABS(J641-E654)),ABS(J641-E654))</f>
        <v>170</v>
      </c>
      <c r="K642">
        <f>IF(ABS(K641-E654)&gt;180,IF(ABS(K641-E654)&gt;360,ABS(K641-E654)-360,360-ABS(K641-E654)),ABS(K641-E654))</f>
        <v>160</v>
      </c>
      <c r="L642">
        <f>IF(ABS(L641-E654)&gt;180,IF(ABS(L641-E654)&gt;360,ABS(L641-E654)-360,360-ABS(L641-E654)),ABS(L641-E654))</f>
        <v>150</v>
      </c>
      <c r="M642">
        <f>IF(ABS(M641-E654)&gt;180,IF(ABS(M641-E654)&gt;360,ABS(M641-E654)-360,360-ABS(M641-E654)),ABS(M641-E654))</f>
        <v>140</v>
      </c>
      <c r="N642">
        <f>IF(ABS(N641-E654)&gt;180,IF(ABS(N641-E654)&gt;360,ABS(N641-E654)-360,360-ABS(N641-E654)),ABS(N641-E654))</f>
        <v>130</v>
      </c>
      <c r="O642">
        <f>IF(ABS(O641-E654)&gt;180,IF(ABS(O641-E654)&gt;360,ABS(O641-E654)-360,360-ABS(O641-E654)),ABS(O641-E654))</f>
        <v>120</v>
      </c>
      <c r="P642">
        <f>IF(ABS(P641-E654)&gt;180,IF(ABS(P641-E654)&gt;360,ABS(P641-E654)-360,360-ABS(P641-E654)),ABS(P641-E654))</f>
        <v>110</v>
      </c>
      <c r="Q642">
        <f>IF(ABS(Q641-E654)&gt;180,IF(ABS(Q641-E654)&gt;360,ABS(Q641-E654)-360,360-ABS(Q641-E654)),ABS(Q641-E654))</f>
        <v>100</v>
      </c>
      <c r="R642">
        <f>IF(ABS(R641-E654)&gt;180,IF(ABS(R641-E654)&gt;360,ABS(R641-E654)-360,360-ABS(R641-E654)),ABS(R641-E654))</f>
        <v>90</v>
      </c>
      <c r="S642">
        <f>IF(ABS(S641-E654)&gt;180,IF(ABS(S641-E654)&gt;360,ABS(S641-E654)-360,360-ABS(S641-E654)),ABS(S641-E654))</f>
        <v>80</v>
      </c>
      <c r="T642">
        <f>IF(ABS(T641-E654)&gt;180,IF(ABS(T641-E654)&gt;360,ABS(T641-E654)-360,360-ABS(T641-E654)),ABS(T641-E654))</f>
        <v>70</v>
      </c>
      <c r="U642">
        <f>IF(ABS(U641-E654)&gt;180,IF(ABS(U641-E654)&gt;360,ABS(U641-E654)-360,360-ABS(U641-E654)),ABS(U641-E654))</f>
        <v>60</v>
      </c>
      <c r="V642">
        <f>IF(ABS(V641-E654)&gt;180,IF(ABS(V641-E654)&gt;360,ABS(V641-E654)-360,360-ABS(V641-E654)),ABS(V641-E654))</f>
        <v>50</v>
      </c>
      <c r="W642">
        <f>IF(ABS(W641-E654)&gt;180,IF(ABS(W641-E654)&gt;360,ABS(W641-E654)-360,360-ABS(W641-E654)),ABS(W641-E654))</f>
        <v>40</v>
      </c>
      <c r="X642">
        <f>IF(ABS(X641-E654)&gt;180,IF(ABS(X641-E654)&gt;360,ABS(X641-E654)-360,360-ABS(X641-E654)),ABS(X641-E654))</f>
        <v>30</v>
      </c>
      <c r="Y642">
        <f>IF(ABS(Y641-E654)&gt;180,IF(ABS(Y641-E654)&gt;360,ABS(Y641-E654)-360,360-ABS(Y641-E654)),ABS(Y641-E654))</f>
        <v>20</v>
      </c>
      <c r="Z642">
        <f>IF(ABS(Z641-E654)&gt;180,IF(ABS(Z641-E654)&gt;360,ABS(Z641-E654)-360,360-ABS(Z641-E654)),ABS(Z641-E654))</f>
        <v>10</v>
      </c>
      <c r="AA642">
        <f>IF(ABS(AA641-E654)&gt;180,IF(ABS(AA641-E654)&gt;360,ABS(AA641-E654)-360,360-ABS(AA641-E654)),ABS(AA641-E654))</f>
        <v>0</v>
      </c>
      <c r="AB642">
        <f>IF(ABS(AB641-E654)&gt;180,IF(ABS(AB641-E654)&gt;360,ABS(AB641-E654)-360,360-ABS(AB641-E654)),ABS(AB641-E654))</f>
        <v>10</v>
      </c>
      <c r="AC642">
        <f>IF(ABS(AC641-E654)&gt;180,IF(ABS(AC641-E654)&gt;360,ABS(AC641-E654)-360,360-ABS(AC641-E654)),ABS(AC641-E654))</f>
        <v>20</v>
      </c>
      <c r="AD642">
        <f>IF(ABS(AD641-E654)&gt;180,IF(ABS(AD641-E654)&gt;360,ABS(AD641-E654)-360,360-ABS(AD641-E654)),ABS(AD641-E654))</f>
        <v>30</v>
      </c>
      <c r="AE642">
        <f>IF(ABS(AE641-E654)&gt;180,IF(ABS(AE641-E654)&gt;360,ABS(AE641-E654)-360,360-ABS(AE641-E654)),ABS(AE641-E654))</f>
        <v>40</v>
      </c>
      <c r="AF642">
        <f>IF(ABS(AF641-E654)&gt;180,IF(ABS(AF641-E654)&gt;360,ABS(AF641-E654)-360,360-ABS(AF641-E654)),ABS(AF641-E654))</f>
        <v>50</v>
      </c>
      <c r="AG642">
        <f>IF(ABS(AG641-E654)&gt;180,IF(ABS(AG641-E654)&gt;360,ABS(AG641-E654)-360,360-ABS(AG641-E654)),ABS(AG641-E654))</f>
        <v>60</v>
      </c>
      <c r="AH642">
        <f>IF(ABS(AH641-E654)&gt;180,IF(ABS(AH641-E654)&gt;360,ABS(AH641-E654)-360,360-ABS(AH641-E654)),ABS(AH641-E654))</f>
        <v>70</v>
      </c>
      <c r="AI642">
        <f>IF(ABS(AI641-E654)&gt;180,IF(ABS(AI641-E654)&gt;360,ABS(AI641-E654)-360,360-ABS(AI641-E654)),ABS(AI641-E654))</f>
        <v>80</v>
      </c>
      <c r="AJ642">
        <f>IF(ABS(AJ641-E654)&gt;180,IF(ABS(AJ641-E654)&gt;360,ABS(AJ641-E654)-360,360-ABS(AJ641-E654)),ABS(AJ641-E654))</f>
        <v>90</v>
      </c>
      <c r="AK642">
        <f>IF(ABS(AK641-E654)&gt;180,IF(ABS(AK641-E654)&gt;360,ABS(AK641-E654)-360,360-ABS(AK641-E654)),ABS(AK641-E654))</f>
        <v>100</v>
      </c>
      <c r="AL642">
        <f>IF(ABS(AL641-E654)&gt;180,IF(ABS(AL641-E654)&gt;360,ABS(AL641-E654)-360,360-ABS(AL641-E654)),ABS(AL641-E654))</f>
        <v>110</v>
      </c>
      <c r="AM642">
        <f>IF(ABS(AM641-E654)&gt;180,IF(ABS(AM641-E654)&gt;360,ABS(AM641-E654)-360,360-ABS(AM641-E654)),ABS(AM641-E654))</f>
        <v>120</v>
      </c>
      <c r="AN642">
        <f>IF(ABS(AN641-E654)&gt;180,IF(ABS(AN641-E654)&gt;360,ABS(AN641-E654)-360,360-ABS(AN641-E654)),ABS(AN641-E654))</f>
        <v>130</v>
      </c>
      <c r="AO642">
        <f>IF(ABS(AO641-E654)&gt;180,IF(ABS(AO641-E654)&gt;360,ABS(AO641-E654)-360,360-ABS(AO641-E654)),ABS(AO641-E654))</f>
        <v>140</v>
      </c>
      <c r="AP642">
        <f>IF(ABS(AP641-E654)&gt;180,IF(ABS(AP641-E654)&gt;360,ABS(AP641-E654)-360,360-ABS(AP641-E654)),ABS(AP641-E654))</f>
        <v>150</v>
      </c>
      <c r="AQ642">
        <f>IF(ABS(AQ641-E654)&gt;180,IF(ABS(AQ641-E654)&gt;360,ABS(AQ641-E654)-360,360-ABS(AQ641-E654)),ABS(AQ641-E654))</f>
        <v>160</v>
      </c>
      <c r="AR642">
        <f>IF(ABS(AR641-E654)&gt;180,IF(ABS(AR641-E654)&gt;360,ABS(AR641-E654)-360,360-ABS(AR641-E654)),ABS(AR641-E654))</f>
        <v>170</v>
      </c>
    </row>
    <row r="643" spans="2:44" x14ac:dyDescent="0.5">
      <c r="G643" t="s">
        <v>734</v>
      </c>
    </row>
    <row r="644" spans="2:44" x14ac:dyDescent="0.5">
      <c r="B644" t="s">
        <v>788</v>
      </c>
      <c r="E644">
        <v>260</v>
      </c>
      <c r="G644">
        <v>90</v>
      </c>
      <c r="I644" t="e">
        <f>IF(DEGREES(ACOS(SIN(RADIANS(G644))*SIN(RADIANS(E652))+COS(RADIANS(G644))*COS(RADIANS(E652))*COS(RADIANS(I642))))&gt;90,0,$F$4*$F$5/E651^2*(SIN(RADIANS(G644))*SIN(RADIANS(E652))+COS(RADIANS(G644))*COS(RADIANS(E652))*COS(RADIANS(I642))))</f>
        <v>#DIV/0!</v>
      </c>
      <c r="J644" t="e">
        <f>IF(DEGREES(ACOS(SIN(RADIANS(G644))*SIN(RADIANS(E652))+COS(RADIANS(G644))*COS(RADIANS(E652))*COS(RADIANS(J642))))&gt;90,0,$F$4*$F$5/E651^2*(SIN(RADIANS(G644))*SIN(RADIANS(E652))+COS(RADIANS(G644))*COS(RADIANS(E652))*COS(RADIANS(J642))))</f>
        <v>#DIV/0!</v>
      </c>
      <c r="K644" t="e">
        <f>IF(DEGREES(ACOS(SIN(RADIANS(G644))*SIN(RADIANS(E652))+COS(RADIANS(G644))*COS(RADIANS(E652))*COS(RADIANS(K642))))&gt;90,0,$F$4*$F$5/E651^2*(SIN(RADIANS(G644))*SIN(RADIANS(E652))+COS(RADIANS(G644))*COS(RADIANS(E652))*COS(RADIANS(K642))))</f>
        <v>#DIV/0!</v>
      </c>
      <c r="L644" t="e">
        <f>IF(DEGREES(ACOS(SIN(RADIANS(G644))*SIN(RADIANS(E652))+COS(RADIANS(G644))*COS(RADIANS(E652))*COS(RADIANS(L642))))&gt;90,0,$F$4*$F$5/E651^2*(SIN(RADIANS(G644))*SIN(RADIANS(E652))+COS(RADIANS(G644))*COS(RADIANS(E652))*COS(RADIANS(L642))))</f>
        <v>#DIV/0!</v>
      </c>
      <c r="M644" t="e">
        <f>IF(DEGREES(ACOS(SIN(RADIANS(G644))*SIN(RADIANS(E652))+COS(RADIANS(G644))*COS(RADIANS(E652))*COS(RADIANS(M642))))&gt;90,0,$F$4*$F$5/E651^2*(SIN(RADIANS(G644))*SIN(RADIANS(E652))+COS(RADIANS(G644))*COS(RADIANS(E652))*COS(RADIANS(M642))))</f>
        <v>#DIV/0!</v>
      </c>
      <c r="N644" t="e">
        <f>IF(DEGREES(ACOS(SIN(RADIANS(G644))*SIN(RADIANS(E652))+COS(RADIANS(G644))*COS(RADIANS(E652))*COS(RADIANS(N642))))&gt;90,0,$F$4*$F$5/E651^2*(SIN(RADIANS(G644))*SIN(RADIANS(E652))+COS(RADIANS(G644))*COS(RADIANS(E652))*COS(RADIANS(N642))))</f>
        <v>#DIV/0!</v>
      </c>
      <c r="O644" t="e">
        <f>IF(DEGREES(ACOS(SIN(RADIANS(G644))*SIN(RADIANS(E652))+COS(RADIANS(G644))*COS(RADIANS(E652))*COS(RADIANS(O642))))&gt;90,0,$F$4*$F$5/E651^2*(SIN(RADIANS(G644))*SIN(RADIANS(E652))+COS(RADIANS(G644))*COS(RADIANS(E652))*COS(RADIANS(O642))))</f>
        <v>#DIV/0!</v>
      </c>
      <c r="P644" t="e">
        <f>IF(DEGREES(ACOS(SIN(RADIANS(G644))*SIN(RADIANS(E652))+COS(RADIANS(G644))*COS(RADIANS(E652))*COS(RADIANS(P642))))&gt;90,0,$F$4*$F$5/E651^2*(SIN(RADIANS(G644))*SIN(RADIANS(E652))+COS(RADIANS(G644))*COS(RADIANS(E652))*COS(RADIANS(P642))))</f>
        <v>#DIV/0!</v>
      </c>
      <c r="Q644" t="e">
        <f>IF(DEGREES(ACOS(SIN(RADIANS(G644))*SIN(RADIANS(E652))+COS(RADIANS(G644))*COS(RADIANS(E652))*COS(RADIANS(Q642))))&gt;90,0,$F$4*$F$5/E651^2*(SIN(RADIANS(G644))*SIN(RADIANS(E652))+COS(RADIANS(G644))*COS(RADIANS(E652))*COS(RADIANS(Q642))))</f>
        <v>#DIV/0!</v>
      </c>
      <c r="R644" t="e">
        <f>IF(DEGREES(ACOS(SIN(RADIANS(G644))*SIN(RADIANS(E652))+COS(RADIANS(G644))*COS(RADIANS(E652))*COS(RADIANS(R642))))&gt;90,0,$F$4*$F$5/E651^2*(SIN(RADIANS(G644))*SIN(RADIANS(E652))+COS(RADIANS(G644))*COS(RADIANS(E652))*COS(RADIANS(R642))))</f>
        <v>#DIV/0!</v>
      </c>
      <c r="S644" t="e">
        <f>IF(DEGREES(ACOS(SIN(RADIANS(G644))*SIN(RADIANS(E652))+COS(RADIANS(G644))*COS(RADIANS(E652))*COS(RADIANS(S642))))&gt;90,0,$F$4*$F$5/E651^2*(SIN(RADIANS(G644))*SIN(RADIANS(E652))+COS(RADIANS(G644))*COS(RADIANS(E652))*COS(RADIANS(S642))))</f>
        <v>#DIV/0!</v>
      </c>
      <c r="T644" t="e">
        <f>IF(DEGREES(ACOS(SIN(RADIANS(G644))*SIN(RADIANS(E652))+COS(RADIANS(G644))*COS(RADIANS(E652))*COS(RADIANS(T642))))&gt;90,0,$F$4*$F$5/E651^2*(SIN(RADIANS(G644))*SIN(RADIANS(E652))+COS(RADIANS(G644))*COS(RADIANS(E652))*COS(RADIANS(T642))))</f>
        <v>#DIV/0!</v>
      </c>
      <c r="U644" t="e">
        <f>IF(DEGREES(ACOS(SIN(RADIANS(G644))*SIN(RADIANS(E652))+COS(RADIANS(G644))*COS(RADIANS(E652))*COS(RADIANS(U642))))&gt;90,0,$F$4*$F$5/E651^2*(SIN(RADIANS(G644))*SIN(RADIANS(E652))+COS(RADIANS(G644))*COS(RADIANS(E652))*COS(RADIANS(U642))))</f>
        <v>#DIV/0!</v>
      </c>
      <c r="V644" t="e">
        <f>IF(DEGREES(ACOS(SIN(RADIANS(G644))*SIN(RADIANS(E652))+COS(RADIANS(G644))*COS(RADIANS(E652))*COS(RADIANS(V642))))&gt;90,0,$F$4*$F$5/E651^2*(SIN(RADIANS(G644))*SIN(RADIANS(E652))+COS(RADIANS(G644))*COS(RADIANS(E652))*COS(RADIANS(V642))))</f>
        <v>#DIV/0!</v>
      </c>
      <c r="W644" t="e">
        <f>IF(DEGREES(ACOS(SIN(RADIANS(G644))*SIN(RADIANS(E652))+COS(RADIANS(G644))*COS(RADIANS(E652))*COS(RADIANS(W642))))&gt;90,0,$F$4*$F$5/E651^2*(SIN(RADIANS(G644))*SIN(RADIANS(E652))+COS(RADIANS(G644))*COS(RADIANS(E652))*COS(RADIANS(W642))))</f>
        <v>#DIV/0!</v>
      </c>
      <c r="X644" t="e">
        <f>IF(DEGREES(ACOS(SIN(RADIANS(G644))*SIN(RADIANS(E652))+COS(RADIANS(G644))*COS(RADIANS(E652))*COS(RADIANS(X642))))&gt;90,0,$F$4*$F$5/E651^2*(SIN(RADIANS(G644))*SIN(RADIANS(E652))+COS(RADIANS(G644))*COS(RADIANS(E652))*COS(RADIANS(X642))))</f>
        <v>#DIV/0!</v>
      </c>
      <c r="Y644" t="e">
        <f>IF(DEGREES(ACOS(SIN(RADIANS(G644))*SIN(RADIANS(E652))+COS(RADIANS(G644))*COS(RADIANS(E652))*COS(RADIANS(Y642))))&gt;90,0,$F$4*$F$5/E651^2*(SIN(RADIANS(G644))*SIN(RADIANS(E652))+COS(RADIANS(G644))*COS(RADIANS(E652))*COS(RADIANS(Y642))))</f>
        <v>#DIV/0!</v>
      </c>
      <c r="Z644" t="e">
        <f>IF(DEGREES(ACOS(SIN(RADIANS(G644))*SIN(RADIANS(E652))+COS(RADIANS(G644))*COS(RADIANS(E652))*COS(RADIANS(Z642))))&gt;90,0,$F$4*$F$5/E651^2*(SIN(RADIANS(G644))*SIN(RADIANS(E652))+COS(RADIANS(G644))*COS(RADIANS(E652))*COS(RADIANS(Z642))))</f>
        <v>#DIV/0!</v>
      </c>
      <c r="AA644" t="e">
        <f>IF(DEGREES(ACOS(SIN(RADIANS(G644))*SIN(RADIANS(E652))+COS(RADIANS(G644))*COS(RADIANS(E652))*COS(RADIANS(AA642))))&gt;90,0,$F$4*$F$5/E651^2*(SIN(RADIANS(G644))*SIN(RADIANS(E652))+COS(RADIANS(G644))*COS(RADIANS(E652))*COS(RADIANS(AA642))))</f>
        <v>#DIV/0!</v>
      </c>
      <c r="AB644" t="e">
        <f>IF(DEGREES(ACOS(SIN(RADIANS(G644))*SIN(RADIANS(E652))+COS(RADIANS(G644))*COS(RADIANS(E652))*COS(RADIANS(AB642))))&gt;90,0,$F$4*$F$5/E651^2*(SIN(RADIANS(G644))*SIN(RADIANS(E652))+COS(RADIANS(G644))*COS(RADIANS(E652))*COS(RADIANS(AB642))))</f>
        <v>#DIV/0!</v>
      </c>
      <c r="AC644" t="e">
        <f>IF(DEGREES(ACOS(SIN(RADIANS(G644))*SIN(RADIANS(E652))+COS(RADIANS(G644))*COS(RADIANS(E652))*COS(RADIANS(AC642))))&gt;90,0,$F$4*$F$5/E651^2*(SIN(RADIANS(G644))*SIN(RADIANS(E652))+COS(RADIANS(G644))*COS(RADIANS(E652))*COS(RADIANS(AC642))))</f>
        <v>#DIV/0!</v>
      </c>
      <c r="AD644" t="e">
        <f>IF(DEGREES(ACOS(SIN(RADIANS(G644))*SIN(RADIANS(E652))+COS(RADIANS(G644))*COS(RADIANS(E652))*COS(RADIANS(AD642))))&gt;90,0,$F$4*$F$5/E651^2*(SIN(RADIANS(G644))*SIN(RADIANS(E652))+COS(RADIANS(G644))*COS(RADIANS(E652))*COS(RADIANS(AD642))))</f>
        <v>#DIV/0!</v>
      </c>
      <c r="AE644" t="e">
        <f>IF(DEGREES(ACOS(SIN(RADIANS(G644))*SIN(RADIANS(E652))+COS(RADIANS(G644))*COS(RADIANS(E652))*COS(RADIANS(AE642))))&gt;90,0,$F$4*$F$5/E651^2*(SIN(RADIANS(G644))*SIN(RADIANS(E652))+COS(RADIANS(G644))*COS(RADIANS(E652))*COS(RADIANS(AE642))))</f>
        <v>#DIV/0!</v>
      </c>
      <c r="AF644" t="e">
        <f>IF(DEGREES(ACOS(SIN(RADIANS(G644))*SIN(RADIANS(E652))+COS(RADIANS(G644))*COS(RADIANS(E652))*COS(RADIANS(AF642))))&gt;90,0,$F$4*$F$5/E651^2*(SIN(RADIANS(G644))*SIN(RADIANS(E652))+COS(RADIANS(G644))*COS(RADIANS(E652))*COS(RADIANS(AF642))))</f>
        <v>#DIV/0!</v>
      </c>
      <c r="AG644" t="e">
        <f>IF(DEGREES(ACOS(SIN(RADIANS(G644))*SIN(RADIANS(E652))+COS(RADIANS(G644))*COS(RADIANS(E652))*COS(RADIANS(AG642))))&gt;90,0,$F$4*$F$5/E651^2*(SIN(RADIANS(G644))*SIN(RADIANS(E652))+COS(RADIANS(G644))*COS(RADIANS(E652))*COS(RADIANS(AG642))))</f>
        <v>#DIV/0!</v>
      </c>
      <c r="AH644" t="e">
        <f>IF(DEGREES(ACOS(SIN(RADIANS(G644))*SIN(RADIANS(E652))+COS(RADIANS(G644))*COS(RADIANS(E652))*COS(RADIANS(AH642))))&gt;90,0,$F$4*$F$5/E651^2*(SIN(RADIANS(G644))*SIN(RADIANS(E652))+COS(RADIANS(G644))*COS(RADIANS(E652))*COS(RADIANS(AH642))))</f>
        <v>#DIV/0!</v>
      </c>
      <c r="AI644" t="e">
        <f>IF(DEGREES(ACOS(SIN(RADIANS(G644))*SIN(RADIANS(E652))+COS(RADIANS(G644))*COS(RADIANS(E652))*COS(RADIANS(AI642))))&gt;90,0,$F$4*$F$5/E651^2*(SIN(RADIANS(G644))*SIN(RADIANS(E652))+COS(RADIANS(G644))*COS(RADIANS(E652))*COS(RADIANS(AI642))))</f>
        <v>#DIV/0!</v>
      </c>
      <c r="AJ644" t="e">
        <f>IF(DEGREES(ACOS(SIN(RADIANS(G644))*SIN(RADIANS(E652))+COS(RADIANS(G644))*COS(RADIANS(E652))*COS(RADIANS(AJ642))))&gt;90,0,$F$4*$F$5/E651^2*(SIN(RADIANS(G644))*SIN(RADIANS(E652))+COS(RADIANS(G644))*COS(RADIANS(E652))*COS(RADIANS(AJ642))))</f>
        <v>#DIV/0!</v>
      </c>
      <c r="AK644" t="e">
        <f>IF(DEGREES(ACOS(SIN(RADIANS(G644))*SIN(RADIANS(E652))+COS(RADIANS(G644))*COS(RADIANS(E652))*COS(RADIANS(AK642))))&gt;90,0,$F$4*$F$5/E651^2*(SIN(RADIANS(G644))*SIN(RADIANS(E652))+COS(RADIANS(G644))*COS(RADIANS(E652))*COS(RADIANS(AK642))))</f>
        <v>#DIV/0!</v>
      </c>
      <c r="AL644" t="e">
        <f>IF(DEGREES(ACOS(SIN(RADIANS(G644))*SIN(RADIANS(E652))+COS(RADIANS(G644))*COS(RADIANS(E652))*COS(RADIANS(AL642))))&gt;90,0,$F$4*$F$5/E651^2*(SIN(RADIANS(G644))*SIN(RADIANS(E652))+COS(RADIANS(G644))*COS(RADIANS(E652))*COS(RADIANS(AL642))))</f>
        <v>#DIV/0!</v>
      </c>
      <c r="AM644" t="e">
        <f>IF(DEGREES(ACOS(SIN(RADIANS(G644))*SIN(RADIANS(E652))+COS(RADIANS(G644))*COS(RADIANS(E652))*COS(RADIANS(AM642))))&gt;90,0,$F$4*$F$5/E651^2*(SIN(RADIANS(G644))*SIN(RADIANS(E652))+COS(RADIANS(G644))*COS(RADIANS(E652))*COS(RADIANS(AM642))))</f>
        <v>#DIV/0!</v>
      </c>
      <c r="AN644" t="e">
        <f>IF(DEGREES(ACOS(SIN(RADIANS(G644))*SIN(RADIANS(E652))+COS(RADIANS(G644))*COS(RADIANS(E652))*COS(RADIANS(AN642))))&gt;90,0,$F$4*$F$5/E651^2*(SIN(RADIANS(G644))*SIN(RADIANS(E652))+COS(RADIANS(G644))*COS(RADIANS(E652))*COS(RADIANS(AN642))))</f>
        <v>#DIV/0!</v>
      </c>
      <c r="AO644" t="e">
        <f>IF(DEGREES(ACOS(SIN(RADIANS(G644))*SIN(RADIANS(E652))+COS(RADIANS(G644))*COS(RADIANS(E652))*COS(RADIANS(AO642))))&gt;90,0,$F$4*$F$5/E651^2*(SIN(RADIANS(G644))*SIN(RADIANS(E652))+COS(RADIANS(G644))*COS(RADIANS(E652))*COS(RADIANS(AO642))))</f>
        <v>#DIV/0!</v>
      </c>
      <c r="AP644" t="e">
        <f>IF(DEGREES(ACOS(SIN(RADIANS(G644))*SIN(RADIANS(E652))+COS(RADIANS(G644))*COS(RADIANS(E652))*COS(RADIANS(AP642))))&gt;90,0,$F$4*$F$5/E651^2*(SIN(RADIANS(G644))*SIN(RADIANS(E652))+COS(RADIANS(G644))*COS(RADIANS(E652))*COS(RADIANS(AP642))))</f>
        <v>#DIV/0!</v>
      </c>
      <c r="AQ644" t="e">
        <f>IF(DEGREES(ACOS(SIN(RADIANS(G644))*SIN(RADIANS(E652))+COS(RADIANS(G644))*COS(RADIANS(E652))*COS(RADIANS(AQ642))))&gt;90,0,$F$4*$F$5/E651^2*(SIN(RADIANS(G644))*SIN(RADIANS(E652))+COS(RADIANS(G644))*COS(RADIANS(E652))*COS(RADIANS(AQ642))))</f>
        <v>#DIV/0!</v>
      </c>
      <c r="AR644" t="e">
        <f>IF(DEGREES(ACOS(SIN(RADIANS(G644))*SIN(RADIANS(E652))+COS(RADIANS(G644))*COS(RADIANS(E652))*COS(RADIANS(AR642))))&gt;90,0,$F$4*$F$5/E651^2*(SIN(RADIANS(G644))*SIN(RADIANS(E652))+COS(RADIANS(G644))*COS(RADIANS(E652))*COS(RADIANS(AR642))))</f>
        <v>#DIV/0!</v>
      </c>
    </row>
    <row r="645" spans="2:44" x14ac:dyDescent="0.5">
      <c r="B645" t="s">
        <v>726</v>
      </c>
      <c r="E645" cm="1">
        <f t="array" ref="E645">INDEX($D$1751:$AM$1751,0,MATCH(E644-IF(E644&lt;360,0,360),$D$1700:$AM$1700,0))+IF(E644&gt;350,360,0)</f>
        <v>260</v>
      </c>
      <c r="G645">
        <v>80</v>
      </c>
      <c r="I645">
        <f>IF(DEGREES(ACOS(SIN(RADIANS(G645))*SIN(RADIANS(E652))+COS(RADIANS(G645))*COS(RADIANS(E652))*COS(RADIANS(I642))))&gt;90,0,$F$4*$F$5/E651^2*(SIN(RADIANS(G645))*SIN(RADIANS(E652))+COS(RADIANS(G645))*COS(RADIANS(E652))*COS(RADIANS(I642))))</f>
        <v>0</v>
      </c>
      <c r="J645">
        <f>IF(DEGREES(ACOS(SIN(RADIANS(G645))*SIN(RADIANS(E652))+COS(RADIANS(G645))*COS(RADIANS(E652))*COS(RADIANS(J642))))&gt;90,0,$F$4*$F$5/E651^2*(SIN(RADIANS(G645))*SIN(RADIANS(E652))+COS(RADIANS(G645))*COS(RADIANS(E652))*COS(RADIANS(J642))))</f>
        <v>0</v>
      </c>
      <c r="K645">
        <f>IF(DEGREES(ACOS(SIN(RADIANS(G645))*SIN(RADIANS(E652))+COS(RADIANS(G645))*COS(RADIANS(E652))*COS(RADIANS(K642))))&gt;90,0,$F$4*$F$5/E651^2*(SIN(RADIANS(G645))*SIN(RADIANS(E652))+COS(RADIANS(G645))*COS(RADIANS(E652))*COS(RADIANS(K642))))</f>
        <v>0</v>
      </c>
      <c r="L645">
        <f>IF(DEGREES(ACOS(SIN(RADIANS(G645))*SIN(RADIANS(E652))+COS(RADIANS(G645))*COS(RADIANS(E652))*COS(RADIANS(L642))))&gt;90,0,$F$4*$F$5/E651^2*(SIN(RADIANS(G645))*SIN(RADIANS(E652))+COS(RADIANS(G645))*COS(RADIANS(E652))*COS(RADIANS(L642))))</f>
        <v>0</v>
      </c>
      <c r="M645">
        <f>IF(DEGREES(ACOS(SIN(RADIANS(G645))*SIN(RADIANS(E652))+COS(RADIANS(G645))*COS(RADIANS(E652))*COS(RADIANS(M642))))&gt;90,0,$F$4*$F$5/E651^2*(SIN(RADIANS(G645))*SIN(RADIANS(E652))+COS(RADIANS(G645))*COS(RADIANS(E652))*COS(RADIANS(M642))))</f>
        <v>0</v>
      </c>
      <c r="N645">
        <f>IF(DEGREES(ACOS(SIN(RADIANS(G645))*SIN(RADIANS(E652))+COS(RADIANS(G645))*COS(RADIANS(E652))*COS(RADIANS(N642))))&gt;90,0,$F$4*$F$5/E651^2*(SIN(RADIANS(G645))*SIN(RADIANS(E652))+COS(RADIANS(G645))*COS(RADIANS(E652))*COS(RADIANS(N642))))</f>
        <v>0</v>
      </c>
      <c r="O645">
        <f>IF(DEGREES(ACOS(SIN(RADIANS(G645))*SIN(RADIANS(E652))+COS(RADIANS(G645))*COS(RADIANS(E652))*COS(RADIANS(O642))))&gt;90,0,$F$4*$F$5/E651^2*(SIN(RADIANS(G645))*SIN(RADIANS(E652))+COS(RADIANS(G645))*COS(RADIANS(E652))*COS(RADIANS(O642))))</f>
        <v>0</v>
      </c>
      <c r="P645">
        <f>IF(DEGREES(ACOS(SIN(RADIANS(G645))*SIN(RADIANS(E652))+COS(RADIANS(G645))*COS(RADIANS(E652))*COS(RADIANS(P642))))&gt;90,0,$F$4*$F$5/E651^2*(SIN(RADIANS(G645))*SIN(RADIANS(E652))+COS(RADIANS(G645))*COS(RADIANS(E652))*COS(RADIANS(P642))))</f>
        <v>0</v>
      </c>
      <c r="Q645">
        <f>IF(DEGREES(ACOS(SIN(RADIANS(G645))*SIN(RADIANS(E652))+COS(RADIANS(G645))*COS(RADIANS(E652))*COS(RADIANS(Q642))))&gt;90,0,$F$4*$F$5/E651^2*(SIN(RADIANS(G645))*SIN(RADIANS(E652))+COS(RADIANS(G645))*COS(RADIANS(E652))*COS(RADIANS(Q642))))</f>
        <v>0</v>
      </c>
      <c r="R645" t="e">
        <f>IF(DEGREES(ACOS(SIN(RADIANS(G645))*SIN(RADIANS(E652))+COS(RADIANS(G645))*COS(RADIANS(E652))*COS(RADIANS(R642))))&gt;90,0,$F$4*$F$5/E651^2*(SIN(RADIANS(G645))*SIN(RADIANS(E652))+COS(RADIANS(G645))*COS(RADIANS(E652))*COS(RADIANS(R642))))</f>
        <v>#DIV/0!</v>
      </c>
      <c r="S645" t="e">
        <f>IF(DEGREES(ACOS(SIN(RADIANS(G645))*SIN(RADIANS(E652))+COS(RADIANS(G645))*COS(RADIANS(E652))*COS(RADIANS(S642))))&gt;90,0,$F$4*$F$5/E651^2*(SIN(RADIANS(G645))*SIN(RADIANS(E652))+COS(RADIANS(G645))*COS(RADIANS(E652))*COS(RADIANS(S642))))</f>
        <v>#DIV/0!</v>
      </c>
      <c r="T645" t="e">
        <f>IF(DEGREES(ACOS(SIN(RADIANS(G645))*SIN(RADIANS(E652))+COS(RADIANS(G645))*COS(RADIANS(E652))*COS(RADIANS(T642))))&gt;90,0,$F$4*$F$5/E651^2*(SIN(RADIANS(G645))*SIN(RADIANS(E652))+COS(RADIANS(G645))*COS(RADIANS(E652))*COS(RADIANS(T642))))</f>
        <v>#DIV/0!</v>
      </c>
      <c r="U645" t="e">
        <f>IF(DEGREES(ACOS(SIN(RADIANS(G645))*SIN(RADIANS(E652))+COS(RADIANS(G645))*COS(RADIANS(E652))*COS(RADIANS(U642))))&gt;90,0,$F$4*$F$5/E651^2*(SIN(RADIANS(G645))*SIN(RADIANS(E652))+COS(RADIANS(G645))*COS(RADIANS(E652))*COS(RADIANS(U642))))</f>
        <v>#DIV/0!</v>
      </c>
      <c r="V645" t="e">
        <f>IF(DEGREES(ACOS(SIN(RADIANS(G645))*SIN(RADIANS(E652))+COS(RADIANS(G645))*COS(RADIANS(E652))*COS(RADIANS(V642))))&gt;90,0,$F$4*$F$5/E651^2*(SIN(RADIANS(G645))*SIN(RADIANS(E652))+COS(RADIANS(G645))*COS(RADIANS(E652))*COS(RADIANS(V642))))</f>
        <v>#DIV/0!</v>
      </c>
      <c r="W645" t="e">
        <f>IF(DEGREES(ACOS(SIN(RADIANS(G645))*SIN(RADIANS(E652))+COS(RADIANS(G645))*COS(RADIANS(E652))*COS(RADIANS(W642))))&gt;90,0,$F$4*$F$5/E651^2*(SIN(RADIANS(G645))*SIN(RADIANS(E652))+COS(RADIANS(G645))*COS(RADIANS(E652))*COS(RADIANS(W642))))</f>
        <v>#DIV/0!</v>
      </c>
      <c r="X645" t="e">
        <f>IF(DEGREES(ACOS(SIN(RADIANS(G645))*SIN(RADIANS(E652))+COS(RADIANS(G645))*COS(RADIANS(E652))*COS(RADIANS(X642))))&gt;90,0,$F$4*$F$5/E651^2*(SIN(RADIANS(G645))*SIN(RADIANS(E652))+COS(RADIANS(G645))*COS(RADIANS(E652))*COS(RADIANS(X642))))</f>
        <v>#DIV/0!</v>
      </c>
      <c r="Y645" t="e">
        <f>IF(DEGREES(ACOS(SIN(RADIANS(G645))*SIN(RADIANS(E652))+COS(RADIANS(G645))*COS(RADIANS(E652))*COS(RADIANS(Y642))))&gt;90,0,$F$4*$F$5/E651^2*(SIN(RADIANS(G645))*SIN(RADIANS(E652))+COS(RADIANS(G645))*COS(RADIANS(E652))*COS(RADIANS(Y642))))</f>
        <v>#DIV/0!</v>
      </c>
      <c r="Z645" t="e">
        <f>IF(DEGREES(ACOS(SIN(RADIANS(G645))*SIN(RADIANS(E652))+COS(RADIANS(G645))*COS(RADIANS(E652))*COS(RADIANS(Z642))))&gt;90,0,$F$4*$F$5/E651^2*(SIN(RADIANS(G645))*SIN(RADIANS(E652))+COS(RADIANS(G645))*COS(RADIANS(E652))*COS(RADIANS(Z642))))</f>
        <v>#DIV/0!</v>
      </c>
      <c r="AA645" t="e">
        <f>IF(DEGREES(ACOS(SIN(RADIANS(G645))*SIN(RADIANS(E652))+COS(RADIANS(G645))*COS(RADIANS(E652))*COS(RADIANS(AA642))))&gt;90,0,$F$4*$F$5/E651^2*(SIN(RADIANS(G645))*SIN(RADIANS(E652))+COS(RADIANS(G645))*COS(RADIANS(E652))*COS(RADIANS(AA642))))</f>
        <v>#DIV/0!</v>
      </c>
      <c r="AB645" t="e">
        <f>IF(DEGREES(ACOS(SIN(RADIANS(G645))*SIN(RADIANS(E652))+COS(RADIANS(G645))*COS(RADIANS(E652))*COS(RADIANS(AB642))))&gt;90,0,$F$4*$F$5/E651^2*(SIN(RADIANS(G645))*SIN(RADIANS(E652))+COS(RADIANS(G645))*COS(RADIANS(E652))*COS(RADIANS(AB642))))</f>
        <v>#DIV/0!</v>
      </c>
      <c r="AC645" t="e">
        <f>IF(DEGREES(ACOS(SIN(RADIANS(G645))*SIN(RADIANS(E652))+COS(RADIANS(G645))*COS(RADIANS(E652))*COS(RADIANS(AC642))))&gt;90,0,$F$4*$F$5/E651^2*(SIN(RADIANS(G645))*SIN(RADIANS(E652))+COS(RADIANS(G645))*COS(RADIANS(E652))*COS(RADIANS(AC642))))</f>
        <v>#DIV/0!</v>
      </c>
      <c r="AD645" t="e">
        <f>IF(DEGREES(ACOS(SIN(RADIANS(G645))*SIN(RADIANS(E652))+COS(RADIANS(G645))*COS(RADIANS(E652))*COS(RADIANS(AD642))))&gt;90,0,$F$4*$F$5/E651^2*(SIN(RADIANS(G645))*SIN(RADIANS(E652))+COS(RADIANS(G645))*COS(RADIANS(E652))*COS(RADIANS(AD642))))</f>
        <v>#DIV/0!</v>
      </c>
      <c r="AE645" t="e">
        <f>IF(DEGREES(ACOS(SIN(RADIANS(G645))*SIN(RADIANS(E652))+COS(RADIANS(G645))*COS(RADIANS(E652))*COS(RADIANS(AE642))))&gt;90,0,$F$4*$F$5/E651^2*(SIN(RADIANS(G645))*SIN(RADIANS(E652))+COS(RADIANS(G645))*COS(RADIANS(E652))*COS(RADIANS(AE642))))</f>
        <v>#DIV/0!</v>
      </c>
      <c r="AF645" t="e">
        <f>IF(DEGREES(ACOS(SIN(RADIANS(G645))*SIN(RADIANS(E652))+COS(RADIANS(G645))*COS(RADIANS(E652))*COS(RADIANS(AF642))))&gt;90,0,$F$4*$F$5/E651^2*(SIN(RADIANS(G645))*SIN(RADIANS(E652))+COS(RADIANS(G645))*COS(RADIANS(E652))*COS(RADIANS(AF642))))</f>
        <v>#DIV/0!</v>
      </c>
      <c r="AG645" t="e">
        <f>IF(DEGREES(ACOS(SIN(RADIANS(G645))*SIN(RADIANS(E652))+COS(RADIANS(G645))*COS(RADIANS(E652))*COS(RADIANS(AG642))))&gt;90,0,$F$4*$F$5/E651^2*(SIN(RADIANS(G645))*SIN(RADIANS(E652))+COS(RADIANS(G645))*COS(RADIANS(E652))*COS(RADIANS(AG642))))</f>
        <v>#DIV/0!</v>
      </c>
      <c r="AH645" t="e">
        <f>IF(DEGREES(ACOS(SIN(RADIANS(G645))*SIN(RADIANS(E652))+COS(RADIANS(G645))*COS(RADIANS(E652))*COS(RADIANS(AH642))))&gt;90,0,$F$4*$F$5/E651^2*(SIN(RADIANS(G645))*SIN(RADIANS(E652))+COS(RADIANS(G645))*COS(RADIANS(E652))*COS(RADIANS(AH642))))</f>
        <v>#DIV/0!</v>
      </c>
      <c r="AI645" t="e">
        <f>IF(DEGREES(ACOS(SIN(RADIANS(G645))*SIN(RADIANS(E652))+COS(RADIANS(G645))*COS(RADIANS(E652))*COS(RADIANS(AI642))))&gt;90,0,$F$4*$F$5/E651^2*(SIN(RADIANS(G645))*SIN(RADIANS(E652))+COS(RADIANS(G645))*COS(RADIANS(E652))*COS(RADIANS(AI642))))</f>
        <v>#DIV/0!</v>
      </c>
      <c r="AJ645" t="e">
        <f>IF(DEGREES(ACOS(SIN(RADIANS(G645))*SIN(RADIANS(E652))+COS(RADIANS(G645))*COS(RADIANS(E652))*COS(RADIANS(AJ642))))&gt;90,0,$F$4*$F$5/E651^2*(SIN(RADIANS(G645))*SIN(RADIANS(E652))+COS(RADIANS(G645))*COS(RADIANS(E652))*COS(RADIANS(AJ642))))</f>
        <v>#DIV/0!</v>
      </c>
      <c r="AK645">
        <f>IF(DEGREES(ACOS(SIN(RADIANS(G645))*SIN(RADIANS(E652))+COS(RADIANS(G645))*COS(RADIANS(E652))*COS(RADIANS(AK642))))&gt;90,0,$F$4*$F$5/E651^2*(SIN(RADIANS(G645))*SIN(RADIANS(E652))+COS(RADIANS(G645))*COS(RADIANS(E652))*COS(RADIANS(AK642))))</f>
        <v>0</v>
      </c>
      <c r="AL645">
        <f>IF(DEGREES(ACOS(SIN(RADIANS(G645))*SIN(RADIANS(E652))+COS(RADIANS(G645))*COS(RADIANS(E652))*COS(RADIANS(AL642))))&gt;90,0,$F$4*$F$5/E651^2*(SIN(RADIANS(G645))*SIN(RADIANS(E652))+COS(RADIANS(G645))*COS(RADIANS(E652))*COS(RADIANS(AL642))))</f>
        <v>0</v>
      </c>
      <c r="AM645">
        <f>IF(DEGREES(ACOS(SIN(RADIANS(G645))*SIN(RADIANS(E652))+COS(RADIANS(G645))*COS(RADIANS(E652))*COS(RADIANS(AM642))))&gt;90,0,$F$4*$F$5/E651^2*(SIN(RADIANS(G645))*SIN(RADIANS(E652))+COS(RADIANS(G645))*COS(RADIANS(E652))*COS(RADIANS(AM642))))</f>
        <v>0</v>
      </c>
      <c r="AN645">
        <f>IF(DEGREES(ACOS(SIN(RADIANS(G645))*SIN(RADIANS(E652))+COS(RADIANS(G645))*COS(RADIANS(E652))*COS(RADIANS(AN642))))&gt;90,0,$F$4*$F$5/E651^2*(SIN(RADIANS(G645))*SIN(RADIANS(E652))+COS(RADIANS(G645))*COS(RADIANS(E652))*COS(RADIANS(AN642))))</f>
        <v>0</v>
      </c>
      <c r="AO645">
        <f>IF(DEGREES(ACOS(SIN(RADIANS(G645))*SIN(RADIANS(E652))+COS(RADIANS(G645))*COS(RADIANS(E652))*COS(RADIANS(AO642))))&gt;90,0,$F$4*$F$5/E651^2*(SIN(RADIANS(G645))*SIN(RADIANS(E652))+COS(RADIANS(G645))*COS(RADIANS(E652))*COS(RADIANS(AO642))))</f>
        <v>0</v>
      </c>
      <c r="AP645">
        <f>IF(DEGREES(ACOS(SIN(RADIANS(G645))*SIN(RADIANS(E652))+COS(RADIANS(G645))*COS(RADIANS(E652))*COS(RADIANS(AP642))))&gt;90,0,$F$4*$F$5/E651^2*(SIN(RADIANS(G645))*SIN(RADIANS(E652))+COS(RADIANS(G645))*COS(RADIANS(E652))*COS(RADIANS(AP642))))</f>
        <v>0</v>
      </c>
      <c r="AQ645">
        <f>IF(DEGREES(ACOS(SIN(RADIANS(G645))*SIN(RADIANS(E652))+COS(RADIANS(G645))*COS(RADIANS(E652))*COS(RADIANS(AQ642))))&gt;90,0,$F$4*$F$5/E651^2*(SIN(RADIANS(G645))*SIN(RADIANS(E652))+COS(RADIANS(G645))*COS(RADIANS(E652))*COS(RADIANS(AQ642))))</f>
        <v>0</v>
      </c>
      <c r="AR645">
        <f>IF(DEGREES(ACOS(SIN(RADIANS(G645))*SIN(RADIANS(E652))+COS(RADIANS(G645))*COS(RADIANS(E652))*COS(RADIANS(AR642))))&gt;90,0,$F$4*$F$5/E651^2*(SIN(RADIANS(G645))*SIN(RADIANS(E652))+COS(RADIANS(G645))*COS(RADIANS(E652))*COS(RADIANS(AR642))))</f>
        <v>0</v>
      </c>
    </row>
    <row r="646" spans="2:44" x14ac:dyDescent="0.5">
      <c r="B646" s="40" t="s">
        <v>781</v>
      </c>
      <c r="E646">
        <f>IF(E645-$F$13&lt;0,E645-$F$13+360,IF(E645-$F$13&gt;360,E645-$F$13-360,E645-$F$13))</f>
        <v>350</v>
      </c>
      <c r="G646">
        <v>70</v>
      </c>
      <c r="I646">
        <f>IF(DEGREES(ACOS(SIN(RADIANS(G646))*SIN(RADIANS(E652))+COS(RADIANS(G646))*COS(RADIANS(E652))*COS(RADIANS(I642))))&gt;90,0,$F$4*$F$5/E651^2*(SIN(RADIANS(G646))*SIN(RADIANS(E652))+COS(RADIANS(G646))*COS(RADIANS(E652))*COS(RADIANS(I642))))</f>
        <v>0</v>
      </c>
      <c r="J646">
        <f>IF(DEGREES(ACOS(SIN(RADIANS(G646))*SIN(RADIANS(E652))+COS(RADIANS(G646))*COS(RADIANS(E652))*COS(RADIANS(J642))))&gt;90,0,$F$4*$F$5/E651^2*(SIN(RADIANS(G646))*SIN(RADIANS(E652))+COS(RADIANS(G646))*COS(RADIANS(E652))*COS(RADIANS(J642))))</f>
        <v>0</v>
      </c>
      <c r="K646">
        <f>IF(DEGREES(ACOS(SIN(RADIANS(G646))*SIN(RADIANS(E652))+COS(RADIANS(G646))*COS(RADIANS(E652))*COS(RADIANS(K642))))&gt;90,0,$F$4*$F$5/E651^2*(SIN(RADIANS(G646))*SIN(RADIANS(E652))+COS(RADIANS(G646))*COS(RADIANS(E652))*COS(RADIANS(K642))))</f>
        <v>0</v>
      </c>
      <c r="L646">
        <f>IF(DEGREES(ACOS(SIN(RADIANS(G646))*SIN(RADIANS(E652))+COS(RADIANS(G646))*COS(RADIANS(E652))*COS(RADIANS(L642))))&gt;90,0,$F$4*$F$5/E651^2*(SIN(RADIANS(G646))*SIN(RADIANS(E652))+COS(RADIANS(G646))*COS(RADIANS(E652))*COS(RADIANS(L642))))</f>
        <v>0</v>
      </c>
      <c r="M646">
        <f>IF(DEGREES(ACOS(SIN(RADIANS(G646))*SIN(RADIANS(E652))+COS(RADIANS(G646))*COS(RADIANS(E652))*COS(RADIANS(M642))))&gt;90,0,$F$4*$F$5/E651^2*(SIN(RADIANS(G646))*SIN(RADIANS(E652))+COS(RADIANS(G646))*COS(RADIANS(E652))*COS(RADIANS(M642))))</f>
        <v>0</v>
      </c>
      <c r="N646">
        <f>IF(DEGREES(ACOS(SIN(RADIANS(G646))*SIN(RADIANS(E652))+COS(RADIANS(G646))*COS(RADIANS(E652))*COS(RADIANS(N642))))&gt;90,0,$F$4*$F$5/E651^2*(SIN(RADIANS(G646))*SIN(RADIANS(E652))+COS(RADIANS(G646))*COS(RADIANS(E652))*COS(RADIANS(N642))))</f>
        <v>0</v>
      </c>
      <c r="O646">
        <f>IF(DEGREES(ACOS(SIN(RADIANS(G646))*SIN(RADIANS(E652))+COS(RADIANS(G646))*COS(RADIANS(E652))*COS(RADIANS(O642))))&gt;90,0,$F$4*$F$5/E651^2*(SIN(RADIANS(G646))*SIN(RADIANS(E652))+COS(RADIANS(G646))*COS(RADIANS(E652))*COS(RADIANS(O642))))</f>
        <v>0</v>
      </c>
      <c r="P646">
        <f>IF(DEGREES(ACOS(SIN(RADIANS(G646))*SIN(RADIANS(E652))+COS(RADIANS(G646))*COS(RADIANS(E652))*COS(RADIANS(P642))))&gt;90,0,$F$4*$F$5/E651^2*(SIN(RADIANS(G646))*SIN(RADIANS(E652))+COS(RADIANS(G646))*COS(RADIANS(E652))*COS(RADIANS(P642))))</f>
        <v>0</v>
      </c>
      <c r="Q646">
        <f>IF(DEGREES(ACOS(SIN(RADIANS(G646))*SIN(RADIANS(E652))+COS(RADIANS(G646))*COS(RADIANS(E652))*COS(RADIANS(Q642))))&gt;90,0,$F$4*$F$5/E651^2*(SIN(RADIANS(G646))*SIN(RADIANS(E652))+COS(RADIANS(G646))*COS(RADIANS(E652))*COS(RADIANS(Q642))))</f>
        <v>0</v>
      </c>
      <c r="R646" t="e">
        <f>IF(DEGREES(ACOS(SIN(RADIANS(G646))*SIN(RADIANS(E652))+COS(RADIANS(G646))*COS(RADIANS(E652))*COS(RADIANS(R642))))&gt;90,0,$F$4*$F$5/E651^2*(SIN(RADIANS(G646))*SIN(RADIANS(E652))+COS(RADIANS(G646))*COS(RADIANS(E652))*COS(RADIANS(R642))))</f>
        <v>#DIV/0!</v>
      </c>
      <c r="S646" t="e">
        <f>IF(DEGREES(ACOS(SIN(RADIANS(G646))*SIN(RADIANS(E652))+COS(RADIANS(G646))*COS(RADIANS(E652))*COS(RADIANS(S642))))&gt;90,0,$F$4*$F$5/E651^2*(SIN(RADIANS(G646))*SIN(RADIANS(E652))+COS(RADIANS(G646))*COS(RADIANS(E652))*COS(RADIANS(S642))))</f>
        <v>#DIV/0!</v>
      </c>
      <c r="T646" t="e">
        <f>IF(DEGREES(ACOS(SIN(RADIANS(G646))*SIN(RADIANS(E652))+COS(RADIANS(G646))*COS(RADIANS(E652))*COS(RADIANS(T642))))&gt;90,0,$F$4*$F$5/E651^2*(SIN(RADIANS(G646))*SIN(RADIANS(E652))+COS(RADIANS(G646))*COS(RADIANS(E652))*COS(RADIANS(T642))))</f>
        <v>#DIV/0!</v>
      </c>
      <c r="U646" t="e">
        <f>IF(DEGREES(ACOS(SIN(RADIANS(G646))*SIN(RADIANS(E652))+COS(RADIANS(G646))*COS(RADIANS(E652))*COS(RADIANS(U642))))&gt;90,0,$F$4*$F$5/E651^2*(SIN(RADIANS(G646))*SIN(RADIANS(E652))+COS(RADIANS(G646))*COS(RADIANS(E652))*COS(RADIANS(U642))))</f>
        <v>#DIV/0!</v>
      </c>
      <c r="V646" t="e">
        <f>IF(DEGREES(ACOS(SIN(RADIANS(G646))*SIN(RADIANS(E652))+COS(RADIANS(G646))*COS(RADIANS(E652))*COS(RADIANS(V642))))&gt;90,0,$F$4*$F$5/E651^2*(SIN(RADIANS(G646))*SIN(RADIANS(E652))+COS(RADIANS(G646))*COS(RADIANS(E652))*COS(RADIANS(V642))))</f>
        <v>#DIV/0!</v>
      </c>
      <c r="W646" t="e">
        <f>IF(DEGREES(ACOS(SIN(RADIANS(G646))*SIN(RADIANS(E652))+COS(RADIANS(G646))*COS(RADIANS(E652))*COS(RADIANS(W642))))&gt;90,0,$F$4*$F$5/E651^2*(SIN(RADIANS(G646))*SIN(RADIANS(E652))+COS(RADIANS(G646))*COS(RADIANS(E652))*COS(RADIANS(W642))))</f>
        <v>#DIV/0!</v>
      </c>
      <c r="X646" t="e">
        <f>IF(DEGREES(ACOS(SIN(RADIANS(G646))*SIN(RADIANS(E652))+COS(RADIANS(G646))*COS(RADIANS(E652))*COS(RADIANS(X642))))&gt;90,0,$F$4*$F$5/E651^2*(SIN(RADIANS(G646))*SIN(RADIANS(E652))+COS(RADIANS(G646))*COS(RADIANS(E652))*COS(RADIANS(X642))))</f>
        <v>#DIV/0!</v>
      </c>
      <c r="Y646" t="e">
        <f>IF(DEGREES(ACOS(SIN(RADIANS(G646))*SIN(RADIANS(E652))+COS(RADIANS(G646))*COS(RADIANS(E652))*COS(RADIANS(Y642))))&gt;90,0,$F$4*$F$5/E651^2*(SIN(RADIANS(G646))*SIN(RADIANS(E652))+COS(RADIANS(G646))*COS(RADIANS(E652))*COS(RADIANS(Y642))))</f>
        <v>#DIV/0!</v>
      </c>
      <c r="Z646" t="e">
        <f>IF(DEGREES(ACOS(SIN(RADIANS(G646))*SIN(RADIANS(E652))+COS(RADIANS(G646))*COS(RADIANS(E652))*COS(RADIANS(Z642))))&gt;90,0,$F$4*$F$5/E651^2*(SIN(RADIANS(G646))*SIN(RADIANS(E652))+COS(RADIANS(G646))*COS(RADIANS(E652))*COS(RADIANS(Z642))))</f>
        <v>#DIV/0!</v>
      </c>
      <c r="AA646" t="e">
        <f>IF(DEGREES(ACOS(SIN(RADIANS(G646))*SIN(RADIANS(E652))+COS(RADIANS(G646))*COS(RADIANS(E652))*COS(RADIANS(AA642))))&gt;90,0,$F$4*$F$5/E651^2*(SIN(RADIANS(G646))*SIN(RADIANS(E652))+COS(RADIANS(G646))*COS(RADIANS(E652))*COS(RADIANS(AA642))))</f>
        <v>#DIV/0!</v>
      </c>
      <c r="AB646" t="e">
        <f>IF(DEGREES(ACOS(SIN(RADIANS(G646))*SIN(RADIANS(E652))+COS(RADIANS(G646))*COS(RADIANS(E652))*COS(RADIANS(AB642))))&gt;90,0,$F$4*$F$5/E651^2*(SIN(RADIANS(G646))*SIN(RADIANS(E652))+COS(RADIANS(G646))*COS(RADIANS(E652))*COS(RADIANS(AB642))))</f>
        <v>#DIV/0!</v>
      </c>
      <c r="AC646" t="e">
        <f>IF(DEGREES(ACOS(SIN(RADIANS(G646))*SIN(RADIANS(E652))+COS(RADIANS(G646))*COS(RADIANS(E652))*COS(RADIANS(AC642))))&gt;90,0,$F$4*$F$5/E651^2*(SIN(RADIANS(G646))*SIN(RADIANS(E652))+COS(RADIANS(G646))*COS(RADIANS(E652))*COS(RADIANS(AC642))))</f>
        <v>#DIV/0!</v>
      </c>
      <c r="AD646" t="e">
        <f>IF(DEGREES(ACOS(SIN(RADIANS(G646))*SIN(RADIANS(E652))+COS(RADIANS(G646))*COS(RADIANS(E652))*COS(RADIANS(AD642))))&gt;90,0,$F$4*$F$5/E651^2*(SIN(RADIANS(G646))*SIN(RADIANS(E652))+COS(RADIANS(G646))*COS(RADIANS(E652))*COS(RADIANS(AD642))))</f>
        <v>#DIV/0!</v>
      </c>
      <c r="AE646" t="e">
        <f>IF(DEGREES(ACOS(SIN(RADIANS(G646))*SIN(RADIANS(E652))+COS(RADIANS(G646))*COS(RADIANS(E652))*COS(RADIANS(AE642))))&gt;90,0,$F$4*$F$5/E651^2*(SIN(RADIANS(G646))*SIN(RADIANS(E652))+COS(RADIANS(G646))*COS(RADIANS(E652))*COS(RADIANS(AE642))))</f>
        <v>#DIV/0!</v>
      </c>
      <c r="AF646" t="e">
        <f>IF(DEGREES(ACOS(SIN(RADIANS(G646))*SIN(RADIANS(E652))+COS(RADIANS(G646))*COS(RADIANS(E652))*COS(RADIANS(AF642))))&gt;90,0,$F$4*$F$5/E651^2*(SIN(RADIANS(G646))*SIN(RADIANS(E652))+COS(RADIANS(G646))*COS(RADIANS(E652))*COS(RADIANS(AF642))))</f>
        <v>#DIV/0!</v>
      </c>
      <c r="AG646" t="e">
        <f>IF(DEGREES(ACOS(SIN(RADIANS(G646))*SIN(RADIANS(E652))+COS(RADIANS(G646))*COS(RADIANS(E652))*COS(RADIANS(AG642))))&gt;90,0,$F$4*$F$5/E651^2*(SIN(RADIANS(G646))*SIN(RADIANS(E652))+COS(RADIANS(G646))*COS(RADIANS(E652))*COS(RADIANS(AG642))))</f>
        <v>#DIV/0!</v>
      </c>
      <c r="AH646" t="e">
        <f>IF(DEGREES(ACOS(SIN(RADIANS(G646))*SIN(RADIANS(E652))+COS(RADIANS(G646))*COS(RADIANS(E652))*COS(RADIANS(AH642))))&gt;90,0,$F$4*$F$5/E651^2*(SIN(RADIANS(G646))*SIN(RADIANS(E652))+COS(RADIANS(G646))*COS(RADIANS(E652))*COS(RADIANS(AH642))))</f>
        <v>#DIV/0!</v>
      </c>
      <c r="AI646" t="e">
        <f>IF(DEGREES(ACOS(SIN(RADIANS(G646))*SIN(RADIANS(E652))+COS(RADIANS(G646))*COS(RADIANS(E652))*COS(RADIANS(AI642))))&gt;90,0,$F$4*$F$5/E651^2*(SIN(RADIANS(G646))*SIN(RADIANS(E652))+COS(RADIANS(G646))*COS(RADIANS(E652))*COS(RADIANS(AI642))))</f>
        <v>#DIV/0!</v>
      </c>
      <c r="AJ646" t="e">
        <f>IF(DEGREES(ACOS(SIN(RADIANS(G646))*SIN(RADIANS(E652))+COS(RADIANS(G646))*COS(RADIANS(E652))*COS(RADIANS(AJ642))))&gt;90,0,$F$4*$F$5/E651^2*(SIN(RADIANS(G646))*SIN(RADIANS(E652))+COS(RADIANS(G646))*COS(RADIANS(E652))*COS(RADIANS(AJ642))))</f>
        <v>#DIV/0!</v>
      </c>
      <c r="AK646">
        <f>IF(DEGREES(ACOS(SIN(RADIANS(G646))*SIN(RADIANS(E652))+COS(RADIANS(G646))*COS(RADIANS(E652))*COS(RADIANS(AK642))))&gt;90,0,$F$4*$F$5/E651^2*(SIN(RADIANS(G646))*SIN(RADIANS(E652))+COS(RADIANS(G646))*COS(RADIANS(E652))*COS(RADIANS(AK642))))</f>
        <v>0</v>
      </c>
      <c r="AL646">
        <f>IF(DEGREES(ACOS(SIN(RADIANS(G646))*SIN(RADIANS(E652))+COS(RADIANS(G646))*COS(RADIANS(E652))*COS(RADIANS(AL642))))&gt;90,0,$F$4*$F$5/E651^2*(SIN(RADIANS(G646))*SIN(RADIANS(E652))+COS(RADIANS(G646))*COS(RADIANS(E652))*COS(RADIANS(AL642))))</f>
        <v>0</v>
      </c>
      <c r="AM646">
        <f>IF(DEGREES(ACOS(SIN(RADIANS(G646))*SIN(RADIANS(E652))+COS(RADIANS(G646))*COS(RADIANS(E652))*COS(RADIANS(AM642))))&gt;90,0,$F$4*$F$5/E651^2*(SIN(RADIANS(G646))*SIN(RADIANS(E652))+COS(RADIANS(G646))*COS(RADIANS(E652))*COS(RADIANS(AM642))))</f>
        <v>0</v>
      </c>
      <c r="AN646">
        <f>IF(DEGREES(ACOS(SIN(RADIANS(G646))*SIN(RADIANS(E652))+COS(RADIANS(G646))*COS(RADIANS(E652))*COS(RADIANS(AN642))))&gt;90,0,$F$4*$F$5/E651^2*(SIN(RADIANS(G646))*SIN(RADIANS(E652))+COS(RADIANS(G646))*COS(RADIANS(E652))*COS(RADIANS(AN642))))</f>
        <v>0</v>
      </c>
      <c r="AO646">
        <f>IF(DEGREES(ACOS(SIN(RADIANS(G646))*SIN(RADIANS(E652))+COS(RADIANS(G646))*COS(RADIANS(E652))*COS(RADIANS(AO642))))&gt;90,0,$F$4*$F$5/E651^2*(SIN(RADIANS(G646))*SIN(RADIANS(E652))+COS(RADIANS(G646))*COS(RADIANS(E652))*COS(RADIANS(AO642))))</f>
        <v>0</v>
      </c>
      <c r="AP646">
        <f>IF(DEGREES(ACOS(SIN(RADIANS(G646))*SIN(RADIANS(E652))+COS(RADIANS(G646))*COS(RADIANS(E652))*COS(RADIANS(AP642))))&gt;90,0,$F$4*$F$5/E651^2*(SIN(RADIANS(G646))*SIN(RADIANS(E652))+COS(RADIANS(G646))*COS(RADIANS(E652))*COS(RADIANS(AP642))))</f>
        <v>0</v>
      </c>
      <c r="AQ646">
        <f>IF(DEGREES(ACOS(SIN(RADIANS(G646))*SIN(RADIANS(E652))+COS(RADIANS(G646))*COS(RADIANS(E652))*COS(RADIANS(AQ642))))&gt;90,0,$F$4*$F$5/E651^2*(SIN(RADIANS(G646))*SIN(RADIANS(E652))+COS(RADIANS(G646))*COS(RADIANS(E652))*COS(RADIANS(AQ642))))</f>
        <v>0</v>
      </c>
      <c r="AR646">
        <f>IF(DEGREES(ACOS(SIN(RADIANS(G646))*SIN(RADIANS(E652))+COS(RADIANS(G646))*COS(RADIANS(E652))*COS(RADIANS(AR642))))&gt;90,0,$F$4*$F$5/E651^2*(SIN(RADIANS(G646))*SIN(RADIANS(E652))+COS(RADIANS(G646))*COS(RADIANS(E652))*COS(RADIANS(AR642))))</f>
        <v>0</v>
      </c>
    </row>
    <row r="647" spans="2:44" x14ac:dyDescent="0.5">
      <c r="B647" s="40" t="s">
        <v>727</v>
      </c>
      <c r="E647">
        <f>IF(E644&lt;360,E644/360,(E644-360)/360)</f>
        <v>0.72222222222222221</v>
      </c>
      <c r="G647">
        <v>60</v>
      </c>
      <c r="I647">
        <f>IF(DEGREES(ACOS(SIN(RADIANS(G647))*SIN(RADIANS(E652))+COS(RADIANS(G647))*COS(RADIANS(E652))*COS(RADIANS(I642))))&gt;90,0,$F$4*$F$5/E651^2*(SIN(RADIANS(G647))*SIN(RADIANS(E652))+COS(RADIANS(G647))*COS(RADIANS(E652))*COS(RADIANS(I642))))</f>
        <v>0</v>
      </c>
      <c r="J647">
        <f>IF(DEGREES(ACOS(SIN(RADIANS(G647))*SIN(RADIANS(E652))+COS(RADIANS(G647))*COS(RADIANS(E652))*COS(RADIANS(J642))))&gt;90,0,$F$4*$F$5/E651^2*(SIN(RADIANS(G647))*SIN(RADIANS(E652))+COS(RADIANS(G647))*COS(RADIANS(E652))*COS(RADIANS(J642))))</f>
        <v>0</v>
      </c>
      <c r="K647">
        <f>IF(DEGREES(ACOS(SIN(RADIANS(G647))*SIN(RADIANS(E652))+COS(RADIANS(G647))*COS(RADIANS(E652))*COS(RADIANS(K642))))&gt;90,0,$F$4*$F$5/E651^2*(SIN(RADIANS(G647))*SIN(RADIANS(E652))+COS(RADIANS(G647))*COS(RADIANS(E652))*COS(RADIANS(K642))))</f>
        <v>0</v>
      </c>
      <c r="L647">
        <f>IF(DEGREES(ACOS(SIN(RADIANS(G647))*SIN(RADIANS(E652))+COS(RADIANS(G647))*COS(RADIANS(E652))*COS(RADIANS(L642))))&gt;90,0,$F$4*$F$5/E651^2*(SIN(RADIANS(G647))*SIN(RADIANS(E652))+COS(RADIANS(G647))*COS(RADIANS(E652))*COS(RADIANS(L642))))</f>
        <v>0</v>
      </c>
      <c r="M647">
        <f>IF(DEGREES(ACOS(SIN(RADIANS(G647))*SIN(RADIANS(E652))+COS(RADIANS(G647))*COS(RADIANS(E652))*COS(RADIANS(M642))))&gt;90,0,$F$4*$F$5/E651^2*(SIN(RADIANS(G647))*SIN(RADIANS(E652))+COS(RADIANS(G647))*COS(RADIANS(E652))*COS(RADIANS(M642))))</f>
        <v>0</v>
      </c>
      <c r="N647">
        <f>IF(DEGREES(ACOS(SIN(RADIANS(G647))*SIN(RADIANS(E652))+COS(RADIANS(G647))*COS(RADIANS(E652))*COS(RADIANS(N642))))&gt;90,0,$F$4*$F$5/E651^2*(SIN(RADIANS(G647))*SIN(RADIANS(E652))+COS(RADIANS(G647))*COS(RADIANS(E652))*COS(RADIANS(N642))))</f>
        <v>0</v>
      </c>
      <c r="O647">
        <f>IF(DEGREES(ACOS(SIN(RADIANS(G647))*SIN(RADIANS(E652))+COS(RADIANS(G647))*COS(RADIANS(E652))*COS(RADIANS(O642))))&gt;90,0,$F$4*$F$5/E651^2*(SIN(RADIANS(G647))*SIN(RADIANS(E652))+COS(RADIANS(G647))*COS(RADIANS(E652))*COS(RADIANS(O642))))</f>
        <v>0</v>
      </c>
      <c r="P647">
        <f>IF(DEGREES(ACOS(SIN(RADIANS(G647))*SIN(RADIANS(E652))+COS(RADIANS(G647))*COS(RADIANS(E652))*COS(RADIANS(P642))))&gt;90,0,$F$4*$F$5/E651^2*(SIN(RADIANS(G647))*SIN(RADIANS(E652))+COS(RADIANS(G647))*COS(RADIANS(E652))*COS(RADIANS(P642))))</f>
        <v>0</v>
      </c>
      <c r="Q647">
        <f>IF(DEGREES(ACOS(SIN(RADIANS(G647))*SIN(RADIANS(E652))+COS(RADIANS(G647))*COS(RADIANS(E652))*COS(RADIANS(Q642))))&gt;90,0,$F$4*$F$5/E651^2*(SIN(RADIANS(G647))*SIN(RADIANS(E652))+COS(RADIANS(G647))*COS(RADIANS(E652))*COS(RADIANS(Q642))))</f>
        <v>0</v>
      </c>
      <c r="R647" t="e">
        <f>IF(DEGREES(ACOS(SIN(RADIANS(G647))*SIN(RADIANS(E652))+COS(RADIANS(G647))*COS(RADIANS(E652))*COS(RADIANS(R642))))&gt;90,0,$F$4*$F$5/E651^2*(SIN(RADIANS(G647))*SIN(RADIANS(E652))+COS(RADIANS(G647))*COS(RADIANS(E652))*COS(RADIANS(R642))))</f>
        <v>#DIV/0!</v>
      </c>
      <c r="S647" t="e">
        <f>IF(DEGREES(ACOS(SIN(RADIANS(G647))*SIN(RADIANS(E652))+COS(RADIANS(G647))*COS(RADIANS(E652))*COS(RADIANS(S642))))&gt;90,0,$F$4*$F$5/E651^2*(SIN(RADIANS(G647))*SIN(RADIANS(E652))+COS(RADIANS(G647))*COS(RADIANS(E652))*COS(RADIANS(S642))))</f>
        <v>#DIV/0!</v>
      </c>
      <c r="T647" t="e">
        <f>IF(DEGREES(ACOS(SIN(RADIANS(G647))*SIN(RADIANS(E652))+COS(RADIANS(G647))*COS(RADIANS(E652))*COS(RADIANS(T642))))&gt;90,0,$F$4*$F$5/E651^2*(SIN(RADIANS(G647))*SIN(RADIANS(E652))+COS(RADIANS(G647))*COS(RADIANS(E652))*COS(RADIANS(T642))))</f>
        <v>#DIV/0!</v>
      </c>
      <c r="U647" t="e">
        <f>IF(DEGREES(ACOS(SIN(RADIANS(G647))*SIN(RADIANS(E652))+COS(RADIANS(G647))*COS(RADIANS(E652))*COS(RADIANS(U642))))&gt;90,0,$F$4*$F$5/E651^2*(SIN(RADIANS(G647))*SIN(RADIANS(E652))+COS(RADIANS(G647))*COS(RADIANS(E652))*COS(RADIANS(U642))))</f>
        <v>#DIV/0!</v>
      </c>
      <c r="V647" t="e">
        <f>IF(DEGREES(ACOS(SIN(RADIANS(G647))*SIN(RADIANS(E652))+COS(RADIANS(G647))*COS(RADIANS(E652))*COS(RADIANS(V642))))&gt;90,0,$F$4*$F$5/E651^2*(SIN(RADIANS(G647))*SIN(RADIANS(E652))+COS(RADIANS(G647))*COS(RADIANS(E652))*COS(RADIANS(V642))))</f>
        <v>#DIV/0!</v>
      </c>
      <c r="W647" t="e">
        <f>IF(DEGREES(ACOS(SIN(RADIANS(G647))*SIN(RADIANS(E652))+COS(RADIANS(G647))*COS(RADIANS(E652))*COS(RADIANS(W642))))&gt;90,0,$F$4*$F$5/E651^2*(SIN(RADIANS(G647))*SIN(RADIANS(E652))+COS(RADIANS(G647))*COS(RADIANS(E652))*COS(RADIANS(W642))))</f>
        <v>#DIV/0!</v>
      </c>
      <c r="X647" t="e">
        <f>IF(DEGREES(ACOS(SIN(RADIANS(G647))*SIN(RADIANS(E652))+COS(RADIANS(G647))*COS(RADIANS(E652))*COS(RADIANS(X642))))&gt;90,0,$F$4*$F$5/E651^2*(SIN(RADIANS(G647))*SIN(RADIANS(E652))+COS(RADIANS(G647))*COS(RADIANS(E652))*COS(RADIANS(X642))))</f>
        <v>#DIV/0!</v>
      </c>
      <c r="Y647" t="e">
        <f>IF(DEGREES(ACOS(SIN(RADIANS(G647))*SIN(RADIANS(E652))+COS(RADIANS(G647))*COS(RADIANS(E652))*COS(RADIANS(Y642))))&gt;90,0,$F$4*$F$5/E651^2*(SIN(RADIANS(G647))*SIN(RADIANS(E652))+COS(RADIANS(G647))*COS(RADIANS(E652))*COS(RADIANS(Y642))))</f>
        <v>#DIV/0!</v>
      </c>
      <c r="Z647" t="e">
        <f>IF(DEGREES(ACOS(SIN(RADIANS(G647))*SIN(RADIANS(E652))+COS(RADIANS(G647))*COS(RADIANS(E652))*COS(RADIANS(Z642))))&gt;90,0,$F$4*$F$5/E651^2*(SIN(RADIANS(G647))*SIN(RADIANS(E652))+COS(RADIANS(G647))*COS(RADIANS(E652))*COS(RADIANS(Z642))))</f>
        <v>#DIV/0!</v>
      </c>
      <c r="AA647" t="e">
        <f>IF(DEGREES(ACOS(SIN(RADIANS(G647))*SIN(RADIANS(E652))+COS(RADIANS(G647))*COS(RADIANS(E652))*COS(RADIANS(AA642))))&gt;90,0,$F$4*$F$5/E651^2*(SIN(RADIANS(G647))*SIN(RADIANS(E652))+COS(RADIANS(G647))*COS(RADIANS(E652))*COS(RADIANS(AA642))))</f>
        <v>#DIV/0!</v>
      </c>
      <c r="AB647" t="e">
        <f>IF(DEGREES(ACOS(SIN(RADIANS(G647))*SIN(RADIANS(E652))+COS(RADIANS(G647))*COS(RADIANS(E652))*COS(RADIANS(AB642))))&gt;90,0,$F$4*$F$5/E651^2*(SIN(RADIANS(G647))*SIN(RADIANS(E652))+COS(RADIANS(G647))*COS(RADIANS(E652))*COS(RADIANS(AB642))))</f>
        <v>#DIV/0!</v>
      </c>
      <c r="AC647" t="e">
        <f>IF(DEGREES(ACOS(SIN(RADIANS(G647))*SIN(RADIANS(E652))+COS(RADIANS(G647))*COS(RADIANS(E652))*COS(RADIANS(AC642))))&gt;90,0,$F$4*$F$5/E651^2*(SIN(RADIANS(G647))*SIN(RADIANS(E652))+COS(RADIANS(G647))*COS(RADIANS(E652))*COS(RADIANS(AC642))))</f>
        <v>#DIV/0!</v>
      </c>
      <c r="AD647" t="e">
        <f>IF(DEGREES(ACOS(SIN(RADIANS(G647))*SIN(RADIANS(E652))+COS(RADIANS(G647))*COS(RADIANS(E652))*COS(RADIANS(AD642))))&gt;90,0,$F$4*$F$5/E651^2*(SIN(RADIANS(G647))*SIN(RADIANS(E652))+COS(RADIANS(G647))*COS(RADIANS(E652))*COS(RADIANS(AD642))))</f>
        <v>#DIV/0!</v>
      </c>
      <c r="AE647" t="e">
        <f>IF(DEGREES(ACOS(SIN(RADIANS(G647))*SIN(RADIANS(E652))+COS(RADIANS(G647))*COS(RADIANS(E652))*COS(RADIANS(AE642))))&gt;90,0,$F$4*$F$5/E651^2*(SIN(RADIANS(G647))*SIN(RADIANS(E652))+COS(RADIANS(G647))*COS(RADIANS(E652))*COS(RADIANS(AE642))))</f>
        <v>#DIV/0!</v>
      </c>
      <c r="AF647" t="e">
        <f>IF(DEGREES(ACOS(SIN(RADIANS(G647))*SIN(RADIANS(E652))+COS(RADIANS(G647))*COS(RADIANS(E652))*COS(RADIANS(AF642))))&gt;90,0,$F$4*$F$5/E651^2*(SIN(RADIANS(G647))*SIN(RADIANS(E652))+COS(RADIANS(G647))*COS(RADIANS(E652))*COS(RADIANS(AF642))))</f>
        <v>#DIV/0!</v>
      </c>
      <c r="AG647" t="e">
        <f>IF(DEGREES(ACOS(SIN(RADIANS(G647))*SIN(RADIANS(E652))+COS(RADIANS(G647))*COS(RADIANS(E652))*COS(RADIANS(AG642))))&gt;90,0,$F$4*$F$5/E651^2*(SIN(RADIANS(G647))*SIN(RADIANS(E652))+COS(RADIANS(G647))*COS(RADIANS(E652))*COS(RADIANS(AG642))))</f>
        <v>#DIV/0!</v>
      </c>
      <c r="AH647" t="e">
        <f>IF(DEGREES(ACOS(SIN(RADIANS(G647))*SIN(RADIANS(E652))+COS(RADIANS(G647))*COS(RADIANS(E652))*COS(RADIANS(AH642))))&gt;90,0,$F$4*$F$5/E651^2*(SIN(RADIANS(G647))*SIN(RADIANS(E652))+COS(RADIANS(G647))*COS(RADIANS(E652))*COS(RADIANS(AH642))))</f>
        <v>#DIV/0!</v>
      </c>
      <c r="AI647" t="e">
        <f>IF(DEGREES(ACOS(SIN(RADIANS(G647))*SIN(RADIANS(E652))+COS(RADIANS(G647))*COS(RADIANS(E652))*COS(RADIANS(AI642))))&gt;90,0,$F$4*$F$5/E651^2*(SIN(RADIANS(G647))*SIN(RADIANS(E652))+COS(RADIANS(G647))*COS(RADIANS(E652))*COS(RADIANS(AI642))))</f>
        <v>#DIV/0!</v>
      </c>
      <c r="AJ647" t="e">
        <f>IF(DEGREES(ACOS(SIN(RADIANS(G647))*SIN(RADIANS(E652))+COS(RADIANS(G647))*COS(RADIANS(E652))*COS(RADIANS(AJ642))))&gt;90,0,$F$4*$F$5/E651^2*(SIN(RADIANS(G647))*SIN(RADIANS(E652))+COS(RADIANS(G647))*COS(RADIANS(E652))*COS(RADIANS(AJ642))))</f>
        <v>#DIV/0!</v>
      </c>
      <c r="AK647">
        <f>IF(DEGREES(ACOS(SIN(RADIANS(G647))*SIN(RADIANS(E652))+COS(RADIANS(G647))*COS(RADIANS(E652))*COS(RADIANS(AK642))))&gt;90,0,$F$4*$F$5/E651^2*(SIN(RADIANS(G647))*SIN(RADIANS(E652))+COS(RADIANS(G647))*COS(RADIANS(E652))*COS(RADIANS(AK642))))</f>
        <v>0</v>
      </c>
      <c r="AL647">
        <f>IF(DEGREES(ACOS(SIN(RADIANS(G647))*SIN(RADIANS(E652))+COS(RADIANS(G647))*COS(RADIANS(E652))*COS(RADIANS(AL642))))&gt;90,0,$F$4*$F$5/E651^2*(SIN(RADIANS(G647))*SIN(RADIANS(E652))+COS(RADIANS(G647))*COS(RADIANS(E652))*COS(RADIANS(AL642))))</f>
        <v>0</v>
      </c>
      <c r="AM647">
        <f>IF(DEGREES(ACOS(SIN(RADIANS(G647))*SIN(RADIANS(E652))+COS(RADIANS(G647))*COS(RADIANS(E652))*COS(RADIANS(AM642))))&gt;90,0,$F$4*$F$5/E651^2*(SIN(RADIANS(G647))*SIN(RADIANS(E652))+COS(RADIANS(G647))*COS(RADIANS(E652))*COS(RADIANS(AM642))))</f>
        <v>0</v>
      </c>
      <c r="AN647">
        <f>IF(DEGREES(ACOS(SIN(RADIANS(G647))*SIN(RADIANS(E652))+COS(RADIANS(G647))*COS(RADIANS(E652))*COS(RADIANS(AN642))))&gt;90,0,$F$4*$F$5/E651^2*(SIN(RADIANS(G647))*SIN(RADIANS(E652))+COS(RADIANS(G647))*COS(RADIANS(E652))*COS(RADIANS(AN642))))</f>
        <v>0</v>
      </c>
      <c r="AO647">
        <f>IF(DEGREES(ACOS(SIN(RADIANS(G647))*SIN(RADIANS(E652))+COS(RADIANS(G647))*COS(RADIANS(E652))*COS(RADIANS(AO642))))&gt;90,0,$F$4*$F$5/E651^2*(SIN(RADIANS(G647))*SIN(RADIANS(E652))+COS(RADIANS(G647))*COS(RADIANS(E652))*COS(RADIANS(AO642))))</f>
        <v>0</v>
      </c>
      <c r="AP647">
        <f>IF(DEGREES(ACOS(SIN(RADIANS(G647))*SIN(RADIANS(E652))+COS(RADIANS(G647))*COS(RADIANS(E652))*COS(RADIANS(AP642))))&gt;90,0,$F$4*$F$5/E651^2*(SIN(RADIANS(G647))*SIN(RADIANS(E652))+COS(RADIANS(G647))*COS(RADIANS(E652))*COS(RADIANS(AP642))))</f>
        <v>0</v>
      </c>
      <c r="AQ647">
        <f>IF(DEGREES(ACOS(SIN(RADIANS(G647))*SIN(RADIANS(E652))+COS(RADIANS(G647))*COS(RADIANS(E652))*COS(RADIANS(AQ642))))&gt;90,0,$F$4*$F$5/E651^2*(SIN(RADIANS(G647))*SIN(RADIANS(E652))+COS(RADIANS(G647))*COS(RADIANS(E652))*COS(RADIANS(AQ642))))</f>
        <v>0</v>
      </c>
      <c r="AR647">
        <f>IF(DEGREES(ACOS(SIN(RADIANS(G647))*SIN(RADIANS(E652))+COS(RADIANS(G647))*COS(RADIANS(E652))*COS(RADIANS(AR642))))&gt;90,0,$F$4*$F$5/E651^2*(SIN(RADIANS(G647))*SIN(RADIANS(E652))+COS(RADIANS(G647))*COS(RADIANS(E652))*COS(RADIANS(AR642))))</f>
        <v>0</v>
      </c>
    </row>
    <row r="648" spans="2:44" x14ac:dyDescent="0.5">
      <c r="B648" s="40" t="s">
        <v>782</v>
      </c>
      <c r="E648">
        <f>E647*$F$11</f>
        <v>0</v>
      </c>
      <c r="G648">
        <v>50</v>
      </c>
      <c r="I648">
        <f>IF(DEGREES(ACOS(SIN(RADIANS(G648))*SIN(RADIANS(E652))+COS(RADIANS(G648))*COS(RADIANS(E652))*COS(RADIANS(I642))))&gt;90,0,$F$4*$F$5/E651^2*(SIN(RADIANS(G648))*SIN(RADIANS(E652))+COS(RADIANS(G648))*COS(RADIANS(E652))*COS(RADIANS(I642))))</f>
        <v>0</v>
      </c>
      <c r="J648">
        <f>IF(DEGREES(ACOS(SIN(RADIANS(G648))*SIN(RADIANS(E652))+COS(RADIANS(G648))*COS(RADIANS(E652))*COS(RADIANS(J642))))&gt;90,0,$F$4*$F$5/E651^2*(SIN(RADIANS(G648))*SIN(RADIANS(E652))+COS(RADIANS(G648))*COS(RADIANS(E652))*COS(RADIANS(J642))))</f>
        <v>0</v>
      </c>
      <c r="K648">
        <f>IF(DEGREES(ACOS(SIN(RADIANS(G648))*SIN(RADIANS(E652))+COS(RADIANS(G648))*COS(RADIANS(E652))*COS(RADIANS(K642))))&gt;90,0,$F$4*$F$5/E651^2*(SIN(RADIANS(G648))*SIN(RADIANS(E652))+COS(RADIANS(G648))*COS(RADIANS(E652))*COS(RADIANS(K642))))</f>
        <v>0</v>
      </c>
      <c r="L648">
        <f>IF(DEGREES(ACOS(SIN(RADIANS(G648))*SIN(RADIANS(E652))+COS(RADIANS(G648))*COS(RADIANS(E652))*COS(RADIANS(L642))))&gt;90,0,$F$4*$F$5/E651^2*(SIN(RADIANS(G648))*SIN(RADIANS(E652))+COS(RADIANS(G648))*COS(RADIANS(E652))*COS(RADIANS(L642))))</f>
        <v>0</v>
      </c>
      <c r="M648">
        <f>IF(DEGREES(ACOS(SIN(RADIANS(G648))*SIN(RADIANS(E652))+COS(RADIANS(G648))*COS(RADIANS(E652))*COS(RADIANS(M642))))&gt;90,0,$F$4*$F$5/E651^2*(SIN(RADIANS(G648))*SIN(RADIANS(E652))+COS(RADIANS(G648))*COS(RADIANS(E652))*COS(RADIANS(M642))))</f>
        <v>0</v>
      </c>
      <c r="N648">
        <f>IF(DEGREES(ACOS(SIN(RADIANS(G648))*SIN(RADIANS(E652))+COS(RADIANS(G648))*COS(RADIANS(E652))*COS(RADIANS(N642))))&gt;90,0,$F$4*$F$5/E651^2*(SIN(RADIANS(G648))*SIN(RADIANS(E652))+COS(RADIANS(G648))*COS(RADIANS(E652))*COS(RADIANS(N642))))</f>
        <v>0</v>
      </c>
      <c r="O648">
        <f>IF(DEGREES(ACOS(SIN(RADIANS(G648))*SIN(RADIANS(E652))+COS(RADIANS(G648))*COS(RADIANS(E652))*COS(RADIANS(O642))))&gt;90,0,$F$4*$F$5/E651^2*(SIN(RADIANS(G648))*SIN(RADIANS(E652))+COS(RADIANS(G648))*COS(RADIANS(E652))*COS(RADIANS(O642))))</f>
        <v>0</v>
      </c>
      <c r="P648">
        <f>IF(DEGREES(ACOS(SIN(RADIANS(G648))*SIN(RADIANS(E652))+COS(RADIANS(G648))*COS(RADIANS(E652))*COS(RADIANS(P642))))&gt;90,0,$F$4*$F$5/E651^2*(SIN(RADIANS(G648))*SIN(RADIANS(E652))+COS(RADIANS(G648))*COS(RADIANS(E652))*COS(RADIANS(P642))))</f>
        <v>0</v>
      </c>
      <c r="Q648">
        <f>IF(DEGREES(ACOS(SIN(RADIANS(G648))*SIN(RADIANS(E652))+COS(RADIANS(G648))*COS(RADIANS(E652))*COS(RADIANS(Q642))))&gt;90,0,$F$4*$F$5/E651^2*(SIN(RADIANS(G648))*SIN(RADIANS(E652))+COS(RADIANS(G648))*COS(RADIANS(E652))*COS(RADIANS(Q642))))</f>
        <v>0</v>
      </c>
      <c r="R648" t="e">
        <f>IF(DEGREES(ACOS(SIN(RADIANS(G648))*SIN(RADIANS(E652))+COS(RADIANS(G648))*COS(RADIANS(E652))*COS(RADIANS(R642))))&gt;90,0,$F$4*$F$5/E651^2*(SIN(RADIANS(G648))*SIN(RADIANS(E652))+COS(RADIANS(G648))*COS(RADIANS(E652))*COS(RADIANS(R642))))</f>
        <v>#DIV/0!</v>
      </c>
      <c r="S648" t="e">
        <f>IF(DEGREES(ACOS(SIN(RADIANS(G648))*SIN(RADIANS(E652))+COS(RADIANS(G648))*COS(RADIANS(E652))*COS(RADIANS(S642))))&gt;90,0,$F$4*$F$5/E651^2*(SIN(RADIANS(G648))*SIN(RADIANS(E652))+COS(RADIANS(G648))*COS(RADIANS(E652))*COS(RADIANS(S642))))</f>
        <v>#DIV/0!</v>
      </c>
      <c r="T648" t="e">
        <f>IF(DEGREES(ACOS(SIN(RADIANS(G648))*SIN(RADIANS(E652))+COS(RADIANS(G648))*COS(RADIANS(E652))*COS(RADIANS(T642))))&gt;90,0,$F$4*$F$5/E651^2*(SIN(RADIANS(G648))*SIN(RADIANS(E652))+COS(RADIANS(G648))*COS(RADIANS(E652))*COS(RADIANS(T642))))</f>
        <v>#DIV/0!</v>
      </c>
      <c r="U648" t="e">
        <f>IF(DEGREES(ACOS(SIN(RADIANS(G648))*SIN(RADIANS(E652))+COS(RADIANS(G648))*COS(RADIANS(E652))*COS(RADIANS(U642))))&gt;90,0,$F$4*$F$5/E651^2*(SIN(RADIANS(G648))*SIN(RADIANS(E652))+COS(RADIANS(G648))*COS(RADIANS(E652))*COS(RADIANS(U642))))</f>
        <v>#DIV/0!</v>
      </c>
      <c r="V648" t="e">
        <f>IF(DEGREES(ACOS(SIN(RADIANS(G648))*SIN(RADIANS(E652))+COS(RADIANS(G648))*COS(RADIANS(E652))*COS(RADIANS(V642))))&gt;90,0,$F$4*$F$5/E651^2*(SIN(RADIANS(G648))*SIN(RADIANS(E652))+COS(RADIANS(G648))*COS(RADIANS(E652))*COS(RADIANS(V642))))</f>
        <v>#DIV/0!</v>
      </c>
      <c r="W648" t="e">
        <f>IF(DEGREES(ACOS(SIN(RADIANS(G648))*SIN(RADIANS(E652))+COS(RADIANS(G648))*COS(RADIANS(E652))*COS(RADIANS(W642))))&gt;90,0,$F$4*$F$5/E651^2*(SIN(RADIANS(G648))*SIN(RADIANS(E652))+COS(RADIANS(G648))*COS(RADIANS(E652))*COS(RADIANS(W642))))</f>
        <v>#DIV/0!</v>
      </c>
      <c r="X648" t="e">
        <f>IF(DEGREES(ACOS(SIN(RADIANS(G648))*SIN(RADIANS(E652))+COS(RADIANS(G648))*COS(RADIANS(E652))*COS(RADIANS(X642))))&gt;90,0,$F$4*$F$5/E651^2*(SIN(RADIANS(G648))*SIN(RADIANS(E652))+COS(RADIANS(G648))*COS(RADIANS(E652))*COS(RADIANS(X642))))</f>
        <v>#DIV/0!</v>
      </c>
      <c r="Y648" t="e">
        <f>IF(DEGREES(ACOS(SIN(RADIANS(G648))*SIN(RADIANS(E652))+COS(RADIANS(G648))*COS(RADIANS(E652))*COS(RADIANS(Y642))))&gt;90,0,$F$4*$F$5/E651^2*(SIN(RADIANS(G648))*SIN(RADIANS(E652))+COS(RADIANS(G648))*COS(RADIANS(E652))*COS(RADIANS(Y642))))</f>
        <v>#DIV/0!</v>
      </c>
      <c r="Z648" t="e">
        <f>IF(DEGREES(ACOS(SIN(RADIANS(G648))*SIN(RADIANS(E652))+COS(RADIANS(G648))*COS(RADIANS(E652))*COS(RADIANS(Z642))))&gt;90,0,$F$4*$F$5/E651^2*(SIN(RADIANS(G648))*SIN(RADIANS(E652))+COS(RADIANS(G648))*COS(RADIANS(E652))*COS(RADIANS(Z642))))</f>
        <v>#DIV/0!</v>
      </c>
      <c r="AA648" t="e">
        <f>IF(DEGREES(ACOS(SIN(RADIANS(G648))*SIN(RADIANS(E652))+COS(RADIANS(G648))*COS(RADIANS(E652))*COS(RADIANS(AA642))))&gt;90,0,$F$4*$F$5/E651^2*(SIN(RADIANS(G648))*SIN(RADIANS(E652))+COS(RADIANS(G648))*COS(RADIANS(E652))*COS(RADIANS(AA642))))</f>
        <v>#DIV/0!</v>
      </c>
      <c r="AB648" t="e">
        <f>IF(DEGREES(ACOS(SIN(RADIANS(G648))*SIN(RADIANS(E652))+COS(RADIANS(G648))*COS(RADIANS(E652))*COS(RADIANS(AB642))))&gt;90,0,$F$4*$F$5/E651^2*(SIN(RADIANS(G648))*SIN(RADIANS(E652))+COS(RADIANS(G648))*COS(RADIANS(E652))*COS(RADIANS(AB642))))</f>
        <v>#DIV/0!</v>
      </c>
      <c r="AC648" t="e">
        <f>IF(DEGREES(ACOS(SIN(RADIANS(G648))*SIN(RADIANS(E652))+COS(RADIANS(G648))*COS(RADIANS(E652))*COS(RADIANS(AC642))))&gt;90,0,$F$4*$F$5/E651^2*(SIN(RADIANS(G648))*SIN(RADIANS(E652))+COS(RADIANS(G648))*COS(RADIANS(E652))*COS(RADIANS(AC642))))</f>
        <v>#DIV/0!</v>
      </c>
      <c r="AD648" t="e">
        <f>IF(DEGREES(ACOS(SIN(RADIANS(G648))*SIN(RADIANS(E652))+COS(RADIANS(G648))*COS(RADIANS(E652))*COS(RADIANS(AD642))))&gt;90,0,$F$4*$F$5/E651^2*(SIN(RADIANS(G648))*SIN(RADIANS(E652))+COS(RADIANS(G648))*COS(RADIANS(E652))*COS(RADIANS(AD642))))</f>
        <v>#DIV/0!</v>
      </c>
      <c r="AE648" t="e">
        <f>IF(DEGREES(ACOS(SIN(RADIANS(G648))*SIN(RADIANS(E652))+COS(RADIANS(G648))*COS(RADIANS(E652))*COS(RADIANS(AE642))))&gt;90,0,$F$4*$F$5/E651^2*(SIN(RADIANS(G648))*SIN(RADIANS(E652))+COS(RADIANS(G648))*COS(RADIANS(E652))*COS(RADIANS(AE642))))</f>
        <v>#DIV/0!</v>
      </c>
      <c r="AF648" t="e">
        <f>IF(DEGREES(ACOS(SIN(RADIANS(G648))*SIN(RADIANS(E652))+COS(RADIANS(G648))*COS(RADIANS(E652))*COS(RADIANS(AF642))))&gt;90,0,$F$4*$F$5/E651^2*(SIN(RADIANS(G648))*SIN(RADIANS(E652))+COS(RADIANS(G648))*COS(RADIANS(E652))*COS(RADIANS(AF642))))</f>
        <v>#DIV/0!</v>
      </c>
      <c r="AG648" t="e">
        <f>IF(DEGREES(ACOS(SIN(RADIANS(G648))*SIN(RADIANS(E652))+COS(RADIANS(G648))*COS(RADIANS(E652))*COS(RADIANS(AG642))))&gt;90,0,$F$4*$F$5/E651^2*(SIN(RADIANS(G648))*SIN(RADIANS(E652))+COS(RADIANS(G648))*COS(RADIANS(E652))*COS(RADIANS(AG642))))</f>
        <v>#DIV/0!</v>
      </c>
      <c r="AH648" t="e">
        <f>IF(DEGREES(ACOS(SIN(RADIANS(G648))*SIN(RADIANS(E652))+COS(RADIANS(G648))*COS(RADIANS(E652))*COS(RADIANS(AH642))))&gt;90,0,$F$4*$F$5/E651^2*(SIN(RADIANS(G648))*SIN(RADIANS(E652))+COS(RADIANS(G648))*COS(RADIANS(E652))*COS(RADIANS(AH642))))</f>
        <v>#DIV/0!</v>
      </c>
      <c r="AI648" t="e">
        <f>IF(DEGREES(ACOS(SIN(RADIANS(G648))*SIN(RADIANS(E652))+COS(RADIANS(G648))*COS(RADIANS(E652))*COS(RADIANS(AI642))))&gt;90,0,$F$4*$F$5/E651^2*(SIN(RADIANS(G648))*SIN(RADIANS(E652))+COS(RADIANS(G648))*COS(RADIANS(E652))*COS(RADIANS(AI642))))</f>
        <v>#DIV/0!</v>
      </c>
      <c r="AJ648" t="e">
        <f>IF(DEGREES(ACOS(SIN(RADIANS(G648))*SIN(RADIANS(E652))+COS(RADIANS(G648))*COS(RADIANS(E652))*COS(RADIANS(AJ642))))&gt;90,0,$F$4*$F$5/E651^2*(SIN(RADIANS(G648))*SIN(RADIANS(E652))+COS(RADIANS(G648))*COS(RADIANS(E652))*COS(RADIANS(AJ642))))</f>
        <v>#DIV/0!</v>
      </c>
      <c r="AK648">
        <f>IF(DEGREES(ACOS(SIN(RADIANS(G648))*SIN(RADIANS(E652))+COS(RADIANS(G648))*COS(RADIANS(E652))*COS(RADIANS(AK642))))&gt;90,0,$F$4*$F$5/E651^2*(SIN(RADIANS(G648))*SIN(RADIANS(E652))+COS(RADIANS(G648))*COS(RADIANS(E652))*COS(RADIANS(AK642))))</f>
        <v>0</v>
      </c>
      <c r="AL648">
        <f>IF(DEGREES(ACOS(SIN(RADIANS(G648))*SIN(RADIANS(E652))+COS(RADIANS(G648))*COS(RADIANS(E652))*COS(RADIANS(AL642))))&gt;90,0,$F$4*$F$5/E651^2*(SIN(RADIANS(G648))*SIN(RADIANS(E652))+COS(RADIANS(G648))*COS(RADIANS(E652))*COS(RADIANS(AL642))))</f>
        <v>0</v>
      </c>
      <c r="AM648">
        <f>IF(DEGREES(ACOS(SIN(RADIANS(G648))*SIN(RADIANS(E652))+COS(RADIANS(G648))*COS(RADIANS(E652))*COS(RADIANS(AM642))))&gt;90,0,$F$4*$F$5/E651^2*(SIN(RADIANS(G648))*SIN(RADIANS(E652))+COS(RADIANS(G648))*COS(RADIANS(E652))*COS(RADIANS(AM642))))</f>
        <v>0</v>
      </c>
      <c r="AN648">
        <f>IF(DEGREES(ACOS(SIN(RADIANS(G648))*SIN(RADIANS(E652))+COS(RADIANS(G648))*COS(RADIANS(E652))*COS(RADIANS(AN642))))&gt;90,0,$F$4*$F$5/E651^2*(SIN(RADIANS(G648))*SIN(RADIANS(E652))+COS(RADIANS(G648))*COS(RADIANS(E652))*COS(RADIANS(AN642))))</f>
        <v>0</v>
      </c>
      <c r="AO648">
        <f>IF(DEGREES(ACOS(SIN(RADIANS(G648))*SIN(RADIANS(E652))+COS(RADIANS(G648))*COS(RADIANS(E652))*COS(RADIANS(AO642))))&gt;90,0,$F$4*$F$5/E651^2*(SIN(RADIANS(G648))*SIN(RADIANS(E652))+COS(RADIANS(G648))*COS(RADIANS(E652))*COS(RADIANS(AO642))))</f>
        <v>0</v>
      </c>
      <c r="AP648">
        <f>IF(DEGREES(ACOS(SIN(RADIANS(G648))*SIN(RADIANS(E652))+COS(RADIANS(G648))*COS(RADIANS(E652))*COS(RADIANS(AP642))))&gt;90,0,$F$4*$F$5/E651^2*(SIN(RADIANS(G648))*SIN(RADIANS(E652))+COS(RADIANS(G648))*COS(RADIANS(E652))*COS(RADIANS(AP642))))</f>
        <v>0</v>
      </c>
      <c r="AQ648">
        <f>IF(DEGREES(ACOS(SIN(RADIANS(G648))*SIN(RADIANS(E652))+COS(RADIANS(G648))*COS(RADIANS(E652))*COS(RADIANS(AQ642))))&gt;90,0,$F$4*$F$5/E651^2*(SIN(RADIANS(G648))*SIN(RADIANS(E652))+COS(RADIANS(G648))*COS(RADIANS(E652))*COS(RADIANS(AQ642))))</f>
        <v>0</v>
      </c>
      <c r="AR648">
        <f>IF(DEGREES(ACOS(SIN(RADIANS(G648))*SIN(RADIANS(E652))+COS(RADIANS(G648))*COS(RADIANS(E652))*COS(RADIANS(AR642))))&gt;90,0,$F$4*$F$5/E651^2*(SIN(RADIANS(G648))*SIN(RADIANS(E652))+COS(RADIANS(G648))*COS(RADIANS(E652))*COS(RADIANS(AR642))))</f>
        <v>0</v>
      </c>
    </row>
    <row r="649" spans="2:44" x14ac:dyDescent="0.5">
      <c r="B649" s="40" t="s">
        <v>783</v>
      </c>
      <c r="E649" t="str">
        <f>IF($F$10=0,"N/A",$F$10*(E644/360)-ROUNDDOWN($F$10*(E644/360),0))</f>
        <v>N/A</v>
      </c>
      <c r="G649">
        <v>40</v>
      </c>
      <c r="I649">
        <f>IF(DEGREES(ACOS(SIN(RADIANS(G649))*SIN(RADIANS(E652))+COS(RADIANS(G649))*COS(RADIANS(E652))*COS(RADIANS(I642))))&gt;90,0,$F$4*$F$5/E651^2*(SIN(RADIANS(G649))*SIN(RADIANS(E652))+COS(RADIANS(G649))*COS(RADIANS(E652))*COS(RADIANS(I642))))</f>
        <v>0</v>
      </c>
      <c r="J649">
        <f>IF(DEGREES(ACOS(SIN(RADIANS(G649))*SIN(RADIANS(E652))+COS(RADIANS(G649))*COS(RADIANS(E652))*COS(RADIANS(J642))))&gt;90,0,$F$4*$F$5/E651^2*(SIN(RADIANS(G649))*SIN(RADIANS(E652))+COS(RADIANS(G649))*COS(RADIANS(E652))*COS(RADIANS(J642))))</f>
        <v>0</v>
      </c>
      <c r="K649">
        <f>IF(DEGREES(ACOS(SIN(RADIANS(G649))*SIN(RADIANS(E652))+COS(RADIANS(G649))*COS(RADIANS(E652))*COS(RADIANS(K642))))&gt;90,0,$F$4*$F$5/E651^2*(SIN(RADIANS(G649))*SIN(RADIANS(E652))+COS(RADIANS(G649))*COS(RADIANS(E652))*COS(RADIANS(K642))))</f>
        <v>0</v>
      </c>
      <c r="L649">
        <f>IF(DEGREES(ACOS(SIN(RADIANS(G649))*SIN(RADIANS(E652))+COS(RADIANS(G649))*COS(RADIANS(E652))*COS(RADIANS(L642))))&gt;90,0,$F$4*$F$5/E651^2*(SIN(RADIANS(G649))*SIN(RADIANS(E652))+COS(RADIANS(G649))*COS(RADIANS(E652))*COS(RADIANS(L642))))</f>
        <v>0</v>
      </c>
      <c r="M649">
        <f>IF(DEGREES(ACOS(SIN(RADIANS(G649))*SIN(RADIANS(E652))+COS(RADIANS(G649))*COS(RADIANS(E652))*COS(RADIANS(M642))))&gt;90,0,$F$4*$F$5/E651^2*(SIN(RADIANS(G649))*SIN(RADIANS(E652))+COS(RADIANS(G649))*COS(RADIANS(E652))*COS(RADIANS(M642))))</f>
        <v>0</v>
      </c>
      <c r="N649">
        <f>IF(DEGREES(ACOS(SIN(RADIANS(G649))*SIN(RADIANS(E652))+COS(RADIANS(G649))*COS(RADIANS(E652))*COS(RADIANS(N642))))&gt;90,0,$F$4*$F$5/E651^2*(SIN(RADIANS(G649))*SIN(RADIANS(E652))+COS(RADIANS(G649))*COS(RADIANS(E652))*COS(RADIANS(N642))))</f>
        <v>0</v>
      </c>
      <c r="O649">
        <f>IF(DEGREES(ACOS(SIN(RADIANS(G649))*SIN(RADIANS(E652))+COS(RADIANS(G649))*COS(RADIANS(E652))*COS(RADIANS(O642))))&gt;90,0,$F$4*$F$5/E651^2*(SIN(RADIANS(G649))*SIN(RADIANS(E652))+COS(RADIANS(G649))*COS(RADIANS(E652))*COS(RADIANS(O642))))</f>
        <v>0</v>
      </c>
      <c r="P649">
        <f>IF(DEGREES(ACOS(SIN(RADIANS(G649))*SIN(RADIANS(E652))+COS(RADIANS(G649))*COS(RADIANS(E652))*COS(RADIANS(P642))))&gt;90,0,$F$4*$F$5/E651^2*(SIN(RADIANS(G649))*SIN(RADIANS(E652))+COS(RADIANS(G649))*COS(RADIANS(E652))*COS(RADIANS(P642))))</f>
        <v>0</v>
      </c>
      <c r="Q649">
        <f>IF(DEGREES(ACOS(SIN(RADIANS(G649))*SIN(RADIANS(E652))+COS(RADIANS(G649))*COS(RADIANS(E652))*COS(RADIANS(Q642))))&gt;90,0,$F$4*$F$5/E651^2*(SIN(RADIANS(G649))*SIN(RADIANS(E652))+COS(RADIANS(G649))*COS(RADIANS(E652))*COS(RADIANS(Q642))))</f>
        <v>0</v>
      </c>
      <c r="R649" t="e">
        <f>IF(DEGREES(ACOS(SIN(RADIANS(G649))*SIN(RADIANS(E652))+COS(RADIANS(G649))*COS(RADIANS(E652))*COS(RADIANS(R642))))&gt;90,0,$F$4*$F$5/E651^2*(SIN(RADIANS(G649))*SIN(RADIANS(E652))+COS(RADIANS(G649))*COS(RADIANS(E652))*COS(RADIANS(R642))))</f>
        <v>#DIV/0!</v>
      </c>
      <c r="S649" t="e">
        <f>IF(DEGREES(ACOS(SIN(RADIANS(G649))*SIN(RADIANS(E652))+COS(RADIANS(G649))*COS(RADIANS(E652))*COS(RADIANS(S642))))&gt;90,0,$F$4*$F$5/E651^2*(SIN(RADIANS(G649))*SIN(RADIANS(E652))+COS(RADIANS(G649))*COS(RADIANS(E652))*COS(RADIANS(S642))))</f>
        <v>#DIV/0!</v>
      </c>
      <c r="T649" t="e">
        <f>IF(DEGREES(ACOS(SIN(RADIANS(G649))*SIN(RADIANS(E652))+COS(RADIANS(G649))*COS(RADIANS(E652))*COS(RADIANS(T642))))&gt;90,0,$F$4*$F$5/E651^2*(SIN(RADIANS(G649))*SIN(RADIANS(E652))+COS(RADIANS(G649))*COS(RADIANS(E652))*COS(RADIANS(T642))))</f>
        <v>#DIV/0!</v>
      </c>
      <c r="U649" t="e">
        <f>IF(DEGREES(ACOS(SIN(RADIANS(G649))*SIN(RADIANS(E652))+COS(RADIANS(G649))*COS(RADIANS(E652))*COS(RADIANS(U642))))&gt;90,0,$F$4*$F$5/E651^2*(SIN(RADIANS(G649))*SIN(RADIANS(E652))+COS(RADIANS(G649))*COS(RADIANS(E652))*COS(RADIANS(U642))))</f>
        <v>#DIV/0!</v>
      </c>
      <c r="V649" t="e">
        <f>IF(DEGREES(ACOS(SIN(RADIANS(G649))*SIN(RADIANS(E652))+COS(RADIANS(G649))*COS(RADIANS(E652))*COS(RADIANS(V642))))&gt;90,0,$F$4*$F$5/E651^2*(SIN(RADIANS(G649))*SIN(RADIANS(E652))+COS(RADIANS(G649))*COS(RADIANS(E652))*COS(RADIANS(V642))))</f>
        <v>#DIV/0!</v>
      </c>
      <c r="W649" t="e">
        <f>IF(DEGREES(ACOS(SIN(RADIANS(G649))*SIN(RADIANS(E652))+COS(RADIANS(G649))*COS(RADIANS(E652))*COS(RADIANS(W642))))&gt;90,0,$F$4*$F$5/E651^2*(SIN(RADIANS(G649))*SIN(RADIANS(E652))+COS(RADIANS(G649))*COS(RADIANS(E652))*COS(RADIANS(W642))))</f>
        <v>#DIV/0!</v>
      </c>
      <c r="X649" t="e">
        <f>IF(DEGREES(ACOS(SIN(RADIANS(G649))*SIN(RADIANS(E652))+COS(RADIANS(G649))*COS(RADIANS(E652))*COS(RADIANS(X642))))&gt;90,0,$F$4*$F$5/E651^2*(SIN(RADIANS(G649))*SIN(RADIANS(E652))+COS(RADIANS(G649))*COS(RADIANS(E652))*COS(RADIANS(X642))))</f>
        <v>#DIV/0!</v>
      </c>
      <c r="Y649" t="e">
        <f>IF(DEGREES(ACOS(SIN(RADIANS(G649))*SIN(RADIANS(E652))+COS(RADIANS(G649))*COS(RADIANS(E652))*COS(RADIANS(Y642))))&gt;90,0,$F$4*$F$5/E651^2*(SIN(RADIANS(G649))*SIN(RADIANS(E652))+COS(RADIANS(G649))*COS(RADIANS(E652))*COS(RADIANS(Y642))))</f>
        <v>#DIV/0!</v>
      </c>
      <c r="Z649" t="e">
        <f>IF(DEGREES(ACOS(SIN(RADIANS(G649))*SIN(RADIANS(E652))+COS(RADIANS(G649))*COS(RADIANS(E652))*COS(RADIANS(Z642))))&gt;90,0,$F$4*$F$5/E651^2*(SIN(RADIANS(G649))*SIN(RADIANS(E652))+COS(RADIANS(G649))*COS(RADIANS(E652))*COS(RADIANS(Z642))))</f>
        <v>#DIV/0!</v>
      </c>
      <c r="AA649" t="e">
        <f>IF(DEGREES(ACOS(SIN(RADIANS(G649))*SIN(RADIANS(E652))+COS(RADIANS(G649))*COS(RADIANS(E652))*COS(RADIANS(AA642))))&gt;90,0,$F$4*$F$5/E651^2*(SIN(RADIANS(G649))*SIN(RADIANS(E652))+COS(RADIANS(G649))*COS(RADIANS(E652))*COS(RADIANS(AA642))))</f>
        <v>#DIV/0!</v>
      </c>
      <c r="AB649" t="e">
        <f>IF(DEGREES(ACOS(SIN(RADIANS(G649))*SIN(RADIANS(E652))+COS(RADIANS(G649))*COS(RADIANS(E652))*COS(RADIANS(AB642))))&gt;90,0,$F$4*$F$5/E651^2*(SIN(RADIANS(G649))*SIN(RADIANS(E652))+COS(RADIANS(G649))*COS(RADIANS(E652))*COS(RADIANS(AB642))))</f>
        <v>#DIV/0!</v>
      </c>
      <c r="AC649" t="e">
        <f>IF(DEGREES(ACOS(SIN(RADIANS(G649))*SIN(RADIANS(E652))+COS(RADIANS(G649))*COS(RADIANS(E652))*COS(RADIANS(AC642))))&gt;90,0,$F$4*$F$5/E651^2*(SIN(RADIANS(G649))*SIN(RADIANS(E652))+COS(RADIANS(G649))*COS(RADIANS(E652))*COS(RADIANS(AC642))))</f>
        <v>#DIV/0!</v>
      </c>
      <c r="AD649" t="e">
        <f>IF(DEGREES(ACOS(SIN(RADIANS(G649))*SIN(RADIANS(E652))+COS(RADIANS(G649))*COS(RADIANS(E652))*COS(RADIANS(AD642))))&gt;90,0,$F$4*$F$5/E651^2*(SIN(RADIANS(G649))*SIN(RADIANS(E652))+COS(RADIANS(G649))*COS(RADIANS(E652))*COS(RADIANS(AD642))))</f>
        <v>#DIV/0!</v>
      </c>
      <c r="AE649" t="e">
        <f>IF(DEGREES(ACOS(SIN(RADIANS(G649))*SIN(RADIANS(E652))+COS(RADIANS(G649))*COS(RADIANS(E652))*COS(RADIANS(AE642))))&gt;90,0,$F$4*$F$5/E651^2*(SIN(RADIANS(G649))*SIN(RADIANS(E652))+COS(RADIANS(G649))*COS(RADIANS(E652))*COS(RADIANS(AE642))))</f>
        <v>#DIV/0!</v>
      </c>
      <c r="AF649" t="e">
        <f>IF(DEGREES(ACOS(SIN(RADIANS(G649))*SIN(RADIANS(E652))+COS(RADIANS(G649))*COS(RADIANS(E652))*COS(RADIANS(AF642))))&gt;90,0,$F$4*$F$5/E651^2*(SIN(RADIANS(G649))*SIN(RADIANS(E652))+COS(RADIANS(G649))*COS(RADIANS(E652))*COS(RADIANS(AF642))))</f>
        <v>#DIV/0!</v>
      </c>
      <c r="AG649" t="e">
        <f>IF(DEGREES(ACOS(SIN(RADIANS(G649))*SIN(RADIANS(E652))+COS(RADIANS(G649))*COS(RADIANS(E652))*COS(RADIANS(AG642))))&gt;90,0,$F$4*$F$5/E651^2*(SIN(RADIANS(G649))*SIN(RADIANS(E652))+COS(RADIANS(G649))*COS(RADIANS(E652))*COS(RADIANS(AG642))))</f>
        <v>#DIV/0!</v>
      </c>
      <c r="AH649" t="e">
        <f>IF(DEGREES(ACOS(SIN(RADIANS(G649))*SIN(RADIANS(E652))+COS(RADIANS(G649))*COS(RADIANS(E652))*COS(RADIANS(AH642))))&gt;90,0,$F$4*$F$5/E651^2*(SIN(RADIANS(G649))*SIN(RADIANS(E652))+COS(RADIANS(G649))*COS(RADIANS(E652))*COS(RADIANS(AH642))))</f>
        <v>#DIV/0!</v>
      </c>
      <c r="AI649" t="e">
        <f>IF(DEGREES(ACOS(SIN(RADIANS(G649))*SIN(RADIANS(E652))+COS(RADIANS(G649))*COS(RADIANS(E652))*COS(RADIANS(AI642))))&gt;90,0,$F$4*$F$5/E651^2*(SIN(RADIANS(G649))*SIN(RADIANS(E652))+COS(RADIANS(G649))*COS(RADIANS(E652))*COS(RADIANS(AI642))))</f>
        <v>#DIV/0!</v>
      </c>
      <c r="AJ649" t="e">
        <f>IF(DEGREES(ACOS(SIN(RADIANS(G649))*SIN(RADIANS(E652))+COS(RADIANS(G649))*COS(RADIANS(E652))*COS(RADIANS(AJ642))))&gt;90,0,$F$4*$F$5/E651^2*(SIN(RADIANS(G649))*SIN(RADIANS(E652))+COS(RADIANS(G649))*COS(RADIANS(E652))*COS(RADIANS(AJ642))))</f>
        <v>#DIV/0!</v>
      </c>
      <c r="AK649">
        <f>IF(DEGREES(ACOS(SIN(RADIANS(G649))*SIN(RADIANS(E652))+COS(RADIANS(G649))*COS(RADIANS(E652))*COS(RADIANS(AK642))))&gt;90,0,$F$4*$F$5/E651^2*(SIN(RADIANS(G649))*SIN(RADIANS(E652))+COS(RADIANS(G649))*COS(RADIANS(E652))*COS(RADIANS(AK642))))</f>
        <v>0</v>
      </c>
      <c r="AL649">
        <f>IF(DEGREES(ACOS(SIN(RADIANS(G649))*SIN(RADIANS(E652))+COS(RADIANS(G649))*COS(RADIANS(E652))*COS(RADIANS(AL642))))&gt;90,0,$F$4*$F$5/E651^2*(SIN(RADIANS(G649))*SIN(RADIANS(E652))+COS(RADIANS(G649))*COS(RADIANS(E652))*COS(RADIANS(AL642))))</f>
        <v>0</v>
      </c>
      <c r="AM649">
        <f>IF(DEGREES(ACOS(SIN(RADIANS(G649))*SIN(RADIANS(E652))+COS(RADIANS(G649))*COS(RADIANS(E652))*COS(RADIANS(AM642))))&gt;90,0,$F$4*$F$5/E651^2*(SIN(RADIANS(G649))*SIN(RADIANS(E652))+COS(RADIANS(G649))*COS(RADIANS(E652))*COS(RADIANS(AM642))))</f>
        <v>0</v>
      </c>
      <c r="AN649">
        <f>IF(DEGREES(ACOS(SIN(RADIANS(G649))*SIN(RADIANS(E652))+COS(RADIANS(G649))*COS(RADIANS(E652))*COS(RADIANS(AN642))))&gt;90,0,$F$4*$F$5/E651^2*(SIN(RADIANS(G649))*SIN(RADIANS(E652))+COS(RADIANS(G649))*COS(RADIANS(E652))*COS(RADIANS(AN642))))</f>
        <v>0</v>
      </c>
      <c r="AO649">
        <f>IF(DEGREES(ACOS(SIN(RADIANS(G649))*SIN(RADIANS(E652))+COS(RADIANS(G649))*COS(RADIANS(E652))*COS(RADIANS(AO642))))&gt;90,0,$F$4*$F$5/E651^2*(SIN(RADIANS(G649))*SIN(RADIANS(E652))+COS(RADIANS(G649))*COS(RADIANS(E652))*COS(RADIANS(AO642))))</f>
        <v>0</v>
      </c>
      <c r="AP649">
        <f>IF(DEGREES(ACOS(SIN(RADIANS(G649))*SIN(RADIANS(E652))+COS(RADIANS(G649))*COS(RADIANS(E652))*COS(RADIANS(AP642))))&gt;90,0,$F$4*$F$5/E651^2*(SIN(RADIANS(G649))*SIN(RADIANS(E652))+COS(RADIANS(G649))*COS(RADIANS(E652))*COS(RADIANS(AP642))))</f>
        <v>0</v>
      </c>
      <c r="AQ649">
        <f>IF(DEGREES(ACOS(SIN(RADIANS(G649))*SIN(RADIANS(E652))+COS(RADIANS(G649))*COS(RADIANS(E652))*COS(RADIANS(AQ642))))&gt;90,0,$F$4*$F$5/E651^2*(SIN(RADIANS(G649))*SIN(RADIANS(E652))+COS(RADIANS(G649))*COS(RADIANS(E652))*COS(RADIANS(AQ642))))</f>
        <v>0</v>
      </c>
      <c r="AR649">
        <f>IF(DEGREES(ACOS(SIN(RADIANS(G649))*SIN(RADIANS(E652))+COS(RADIANS(G649))*COS(RADIANS(E652))*COS(RADIANS(AR642))))&gt;90,0,$F$4*$F$5/E651^2*(SIN(RADIANS(G649))*SIN(RADIANS(E652))+COS(RADIANS(G649))*COS(RADIANS(E652))*COS(RADIANS(AR642))))</f>
        <v>0</v>
      </c>
    </row>
    <row r="650" spans="2:44" x14ac:dyDescent="0.5">
      <c r="B650" s="40" t="s">
        <v>784</v>
      </c>
      <c r="E650" t="str">
        <f>IF($F$10=0,"N/A",E649*$F$11/$F$10)</f>
        <v>N/A</v>
      </c>
      <c r="G650">
        <v>30</v>
      </c>
      <c r="I650">
        <f>IF(DEGREES(ACOS(SIN(RADIANS(G650))*SIN(RADIANS(E652))+COS(RADIANS(G650))*COS(RADIANS(E652))*COS(RADIANS(I642))))&gt;90,0,$F$4*$F$5/E651^2*(SIN(RADIANS(G650))*SIN(RADIANS(E652))+COS(RADIANS(G650))*COS(RADIANS(E652))*COS(RADIANS(I642))))</f>
        <v>0</v>
      </c>
      <c r="J650">
        <f>IF(DEGREES(ACOS(SIN(RADIANS(G650))*SIN(RADIANS(E652))+COS(RADIANS(G650))*COS(RADIANS(E652))*COS(RADIANS(J642))))&gt;90,0,$F$4*$F$5/E651^2*(SIN(RADIANS(G650))*SIN(RADIANS(E652))+COS(RADIANS(G650))*COS(RADIANS(E652))*COS(RADIANS(J642))))</f>
        <v>0</v>
      </c>
      <c r="K650">
        <f>IF(DEGREES(ACOS(SIN(RADIANS(G650))*SIN(RADIANS(E652))+COS(RADIANS(G650))*COS(RADIANS(E652))*COS(RADIANS(K642))))&gt;90,0,$F$4*$F$5/E651^2*(SIN(RADIANS(G650))*SIN(RADIANS(E652))+COS(RADIANS(G650))*COS(RADIANS(E652))*COS(RADIANS(K642))))</f>
        <v>0</v>
      </c>
      <c r="L650">
        <f>IF(DEGREES(ACOS(SIN(RADIANS(G650))*SIN(RADIANS(E652))+COS(RADIANS(G650))*COS(RADIANS(E652))*COS(RADIANS(L642))))&gt;90,0,$F$4*$F$5/E651^2*(SIN(RADIANS(G650))*SIN(RADIANS(E652))+COS(RADIANS(G650))*COS(RADIANS(E652))*COS(RADIANS(L642))))</f>
        <v>0</v>
      </c>
      <c r="M650">
        <f>IF(DEGREES(ACOS(SIN(RADIANS(G650))*SIN(RADIANS(E652))+COS(RADIANS(G650))*COS(RADIANS(E652))*COS(RADIANS(M642))))&gt;90,0,$F$4*$F$5/E651^2*(SIN(RADIANS(G650))*SIN(RADIANS(E652))+COS(RADIANS(G650))*COS(RADIANS(E652))*COS(RADIANS(M642))))</f>
        <v>0</v>
      </c>
      <c r="N650">
        <f>IF(DEGREES(ACOS(SIN(RADIANS(G650))*SIN(RADIANS(E652))+COS(RADIANS(G650))*COS(RADIANS(E652))*COS(RADIANS(N642))))&gt;90,0,$F$4*$F$5/E651^2*(SIN(RADIANS(G650))*SIN(RADIANS(E652))+COS(RADIANS(G650))*COS(RADIANS(E652))*COS(RADIANS(N642))))</f>
        <v>0</v>
      </c>
      <c r="O650">
        <f>IF(DEGREES(ACOS(SIN(RADIANS(G650))*SIN(RADIANS(E652))+COS(RADIANS(G650))*COS(RADIANS(E652))*COS(RADIANS(O642))))&gt;90,0,$F$4*$F$5/E651^2*(SIN(RADIANS(G650))*SIN(RADIANS(E652))+COS(RADIANS(G650))*COS(RADIANS(E652))*COS(RADIANS(O642))))</f>
        <v>0</v>
      </c>
      <c r="P650">
        <f>IF(DEGREES(ACOS(SIN(RADIANS(G650))*SIN(RADIANS(E652))+COS(RADIANS(G650))*COS(RADIANS(E652))*COS(RADIANS(P642))))&gt;90,0,$F$4*$F$5/E651^2*(SIN(RADIANS(G650))*SIN(RADIANS(E652))+COS(RADIANS(G650))*COS(RADIANS(E652))*COS(RADIANS(P642))))</f>
        <v>0</v>
      </c>
      <c r="Q650">
        <f>IF(DEGREES(ACOS(SIN(RADIANS(G650))*SIN(RADIANS(E652))+COS(RADIANS(G650))*COS(RADIANS(E652))*COS(RADIANS(Q642))))&gt;90,0,$F$4*$F$5/E651^2*(SIN(RADIANS(G650))*SIN(RADIANS(E652))+COS(RADIANS(G650))*COS(RADIANS(E652))*COS(RADIANS(Q642))))</f>
        <v>0</v>
      </c>
      <c r="R650" t="e">
        <f>IF(DEGREES(ACOS(SIN(RADIANS(G650))*SIN(RADIANS(E652))+COS(RADIANS(G650))*COS(RADIANS(E652))*COS(RADIANS(R642))))&gt;90,0,$F$4*$F$5/E651^2*(SIN(RADIANS(G650))*SIN(RADIANS(E652))+COS(RADIANS(G650))*COS(RADIANS(E652))*COS(RADIANS(R642))))</f>
        <v>#DIV/0!</v>
      </c>
      <c r="S650" t="e">
        <f>IF(DEGREES(ACOS(SIN(RADIANS(G650))*SIN(RADIANS(E652))+COS(RADIANS(G650))*COS(RADIANS(E652))*COS(RADIANS(S642))))&gt;90,0,$F$4*$F$5/E651^2*(SIN(RADIANS(G650))*SIN(RADIANS(E652))+COS(RADIANS(G650))*COS(RADIANS(E652))*COS(RADIANS(S642))))</f>
        <v>#DIV/0!</v>
      </c>
      <c r="T650" t="e">
        <f>IF(DEGREES(ACOS(SIN(RADIANS(G650))*SIN(RADIANS(E652))+COS(RADIANS(G650))*COS(RADIANS(E652))*COS(RADIANS(T642))))&gt;90,0,$F$4*$F$5/E651^2*(SIN(RADIANS(G650))*SIN(RADIANS(E652))+COS(RADIANS(G650))*COS(RADIANS(E652))*COS(RADIANS(T642))))</f>
        <v>#DIV/0!</v>
      </c>
      <c r="U650" t="e">
        <f>IF(DEGREES(ACOS(SIN(RADIANS(G650))*SIN(RADIANS(E652))+COS(RADIANS(G650))*COS(RADIANS(E652))*COS(RADIANS(U642))))&gt;90,0,$F$4*$F$5/E651^2*(SIN(RADIANS(G650))*SIN(RADIANS(E652))+COS(RADIANS(G650))*COS(RADIANS(E652))*COS(RADIANS(U642))))</f>
        <v>#DIV/0!</v>
      </c>
      <c r="V650" t="e">
        <f>IF(DEGREES(ACOS(SIN(RADIANS(G650))*SIN(RADIANS(E652))+COS(RADIANS(G650))*COS(RADIANS(E652))*COS(RADIANS(V642))))&gt;90,0,$F$4*$F$5/E651^2*(SIN(RADIANS(G650))*SIN(RADIANS(E652))+COS(RADIANS(G650))*COS(RADIANS(E652))*COS(RADIANS(V642))))</f>
        <v>#DIV/0!</v>
      </c>
      <c r="W650" t="e">
        <f>IF(DEGREES(ACOS(SIN(RADIANS(G650))*SIN(RADIANS(E652))+COS(RADIANS(G650))*COS(RADIANS(E652))*COS(RADIANS(W642))))&gt;90,0,$F$4*$F$5/E651^2*(SIN(RADIANS(G650))*SIN(RADIANS(E652))+COS(RADIANS(G650))*COS(RADIANS(E652))*COS(RADIANS(W642))))</f>
        <v>#DIV/0!</v>
      </c>
      <c r="X650" t="e">
        <f>IF(DEGREES(ACOS(SIN(RADIANS(G650))*SIN(RADIANS(E652))+COS(RADIANS(G650))*COS(RADIANS(E652))*COS(RADIANS(X642))))&gt;90,0,$F$4*$F$5/E651^2*(SIN(RADIANS(G650))*SIN(RADIANS(E652))+COS(RADIANS(G650))*COS(RADIANS(E652))*COS(RADIANS(X642))))</f>
        <v>#DIV/0!</v>
      </c>
      <c r="Y650" t="e">
        <f>IF(DEGREES(ACOS(SIN(RADIANS(G650))*SIN(RADIANS(E652))+COS(RADIANS(G650))*COS(RADIANS(E652))*COS(RADIANS(Y642))))&gt;90,0,$F$4*$F$5/E651^2*(SIN(RADIANS(G650))*SIN(RADIANS(E652))+COS(RADIANS(G650))*COS(RADIANS(E652))*COS(RADIANS(Y642))))</f>
        <v>#DIV/0!</v>
      </c>
      <c r="Z650" t="e">
        <f>IF(DEGREES(ACOS(SIN(RADIANS(G650))*SIN(RADIANS(E652))+COS(RADIANS(G650))*COS(RADIANS(E652))*COS(RADIANS(Z642))))&gt;90,0,$F$4*$F$5/E651^2*(SIN(RADIANS(G650))*SIN(RADIANS(E652))+COS(RADIANS(G650))*COS(RADIANS(E652))*COS(RADIANS(Z642))))</f>
        <v>#DIV/0!</v>
      </c>
      <c r="AA650" t="e">
        <f>IF(DEGREES(ACOS(SIN(RADIANS(G650))*SIN(RADIANS(E652))+COS(RADIANS(G650))*COS(RADIANS(E652))*COS(RADIANS(AA642))))&gt;90,0,$F$4*$F$5/E651^2*(SIN(RADIANS(G650))*SIN(RADIANS(E652))+COS(RADIANS(G650))*COS(RADIANS(E652))*COS(RADIANS(AA642))))</f>
        <v>#DIV/0!</v>
      </c>
      <c r="AB650" t="e">
        <f>IF(DEGREES(ACOS(SIN(RADIANS(G650))*SIN(RADIANS(E652))+COS(RADIANS(G650))*COS(RADIANS(E652))*COS(RADIANS(AB642))))&gt;90,0,$F$4*$F$5/E651^2*(SIN(RADIANS(G650))*SIN(RADIANS(E652))+COS(RADIANS(G650))*COS(RADIANS(E652))*COS(RADIANS(AB642))))</f>
        <v>#DIV/0!</v>
      </c>
      <c r="AC650" t="e">
        <f>IF(DEGREES(ACOS(SIN(RADIANS(G650))*SIN(RADIANS(E652))+COS(RADIANS(G650))*COS(RADIANS(E652))*COS(RADIANS(AC642))))&gt;90,0,$F$4*$F$5/E651^2*(SIN(RADIANS(G650))*SIN(RADIANS(E652))+COS(RADIANS(G650))*COS(RADIANS(E652))*COS(RADIANS(AC642))))</f>
        <v>#DIV/0!</v>
      </c>
      <c r="AD650" t="e">
        <f>IF(DEGREES(ACOS(SIN(RADIANS(G650))*SIN(RADIANS(E652))+COS(RADIANS(G650))*COS(RADIANS(E652))*COS(RADIANS(AD642))))&gt;90,0,$F$4*$F$5/E651^2*(SIN(RADIANS(G650))*SIN(RADIANS(E652))+COS(RADIANS(G650))*COS(RADIANS(E652))*COS(RADIANS(AD642))))</f>
        <v>#DIV/0!</v>
      </c>
      <c r="AE650" t="e">
        <f>IF(DEGREES(ACOS(SIN(RADIANS(G650))*SIN(RADIANS(E652))+COS(RADIANS(G650))*COS(RADIANS(E652))*COS(RADIANS(AE642))))&gt;90,0,$F$4*$F$5/E651^2*(SIN(RADIANS(G650))*SIN(RADIANS(E652))+COS(RADIANS(G650))*COS(RADIANS(E652))*COS(RADIANS(AE642))))</f>
        <v>#DIV/0!</v>
      </c>
      <c r="AF650" t="e">
        <f>IF(DEGREES(ACOS(SIN(RADIANS(G650))*SIN(RADIANS(E652))+COS(RADIANS(G650))*COS(RADIANS(E652))*COS(RADIANS(AF642))))&gt;90,0,$F$4*$F$5/E651^2*(SIN(RADIANS(G650))*SIN(RADIANS(E652))+COS(RADIANS(G650))*COS(RADIANS(E652))*COS(RADIANS(AF642))))</f>
        <v>#DIV/0!</v>
      </c>
      <c r="AG650" t="e">
        <f>IF(DEGREES(ACOS(SIN(RADIANS(G650))*SIN(RADIANS(E652))+COS(RADIANS(G650))*COS(RADIANS(E652))*COS(RADIANS(AG642))))&gt;90,0,$F$4*$F$5/E651^2*(SIN(RADIANS(G650))*SIN(RADIANS(E652))+COS(RADIANS(G650))*COS(RADIANS(E652))*COS(RADIANS(AG642))))</f>
        <v>#DIV/0!</v>
      </c>
      <c r="AH650" t="e">
        <f>IF(DEGREES(ACOS(SIN(RADIANS(G650))*SIN(RADIANS(E652))+COS(RADIANS(G650))*COS(RADIANS(E652))*COS(RADIANS(AH642))))&gt;90,0,$F$4*$F$5/E651^2*(SIN(RADIANS(G650))*SIN(RADIANS(E652))+COS(RADIANS(G650))*COS(RADIANS(E652))*COS(RADIANS(AH642))))</f>
        <v>#DIV/0!</v>
      </c>
      <c r="AI650" t="e">
        <f>IF(DEGREES(ACOS(SIN(RADIANS(G650))*SIN(RADIANS(E652))+COS(RADIANS(G650))*COS(RADIANS(E652))*COS(RADIANS(AI642))))&gt;90,0,$F$4*$F$5/E651^2*(SIN(RADIANS(G650))*SIN(RADIANS(E652))+COS(RADIANS(G650))*COS(RADIANS(E652))*COS(RADIANS(AI642))))</f>
        <v>#DIV/0!</v>
      </c>
      <c r="AJ650" t="e">
        <f>IF(DEGREES(ACOS(SIN(RADIANS(G650))*SIN(RADIANS(E652))+COS(RADIANS(G650))*COS(RADIANS(E652))*COS(RADIANS(AJ642))))&gt;90,0,$F$4*$F$5/E651^2*(SIN(RADIANS(G650))*SIN(RADIANS(E652))+COS(RADIANS(G650))*COS(RADIANS(E652))*COS(RADIANS(AJ642))))</f>
        <v>#DIV/0!</v>
      </c>
      <c r="AK650">
        <f>IF(DEGREES(ACOS(SIN(RADIANS(G650))*SIN(RADIANS(E652))+COS(RADIANS(G650))*COS(RADIANS(E652))*COS(RADIANS(AK642))))&gt;90,0,$F$4*$F$5/E651^2*(SIN(RADIANS(G650))*SIN(RADIANS(E652))+COS(RADIANS(G650))*COS(RADIANS(E652))*COS(RADIANS(AK642))))</f>
        <v>0</v>
      </c>
      <c r="AL650">
        <f>IF(DEGREES(ACOS(SIN(RADIANS(G650))*SIN(RADIANS(E652))+COS(RADIANS(G650))*COS(RADIANS(E652))*COS(RADIANS(AL642))))&gt;90,0,$F$4*$F$5/E651^2*(SIN(RADIANS(G650))*SIN(RADIANS(E652))+COS(RADIANS(G650))*COS(RADIANS(E652))*COS(RADIANS(AL642))))</f>
        <v>0</v>
      </c>
      <c r="AM650">
        <f>IF(DEGREES(ACOS(SIN(RADIANS(G650))*SIN(RADIANS(E652))+COS(RADIANS(G650))*COS(RADIANS(E652))*COS(RADIANS(AM642))))&gt;90,0,$F$4*$F$5/E651^2*(SIN(RADIANS(G650))*SIN(RADIANS(E652))+COS(RADIANS(G650))*COS(RADIANS(E652))*COS(RADIANS(AM642))))</f>
        <v>0</v>
      </c>
      <c r="AN650">
        <f>IF(DEGREES(ACOS(SIN(RADIANS(G650))*SIN(RADIANS(E652))+COS(RADIANS(G650))*COS(RADIANS(E652))*COS(RADIANS(AN642))))&gt;90,0,$F$4*$F$5/E651^2*(SIN(RADIANS(G650))*SIN(RADIANS(E652))+COS(RADIANS(G650))*COS(RADIANS(E652))*COS(RADIANS(AN642))))</f>
        <v>0</v>
      </c>
      <c r="AO650">
        <f>IF(DEGREES(ACOS(SIN(RADIANS(G650))*SIN(RADIANS(E652))+COS(RADIANS(G650))*COS(RADIANS(E652))*COS(RADIANS(AO642))))&gt;90,0,$F$4*$F$5/E651^2*(SIN(RADIANS(G650))*SIN(RADIANS(E652))+COS(RADIANS(G650))*COS(RADIANS(E652))*COS(RADIANS(AO642))))</f>
        <v>0</v>
      </c>
      <c r="AP650">
        <f>IF(DEGREES(ACOS(SIN(RADIANS(G650))*SIN(RADIANS(E652))+COS(RADIANS(G650))*COS(RADIANS(E652))*COS(RADIANS(AP642))))&gt;90,0,$F$4*$F$5/E651^2*(SIN(RADIANS(G650))*SIN(RADIANS(E652))+COS(RADIANS(G650))*COS(RADIANS(E652))*COS(RADIANS(AP642))))</f>
        <v>0</v>
      </c>
      <c r="AQ650">
        <f>IF(DEGREES(ACOS(SIN(RADIANS(G650))*SIN(RADIANS(E652))+COS(RADIANS(G650))*COS(RADIANS(E652))*COS(RADIANS(AQ642))))&gt;90,0,$F$4*$F$5/E651^2*(SIN(RADIANS(G650))*SIN(RADIANS(E652))+COS(RADIANS(G650))*COS(RADIANS(E652))*COS(RADIANS(AQ642))))</f>
        <v>0</v>
      </c>
      <c r="AR650">
        <f>IF(DEGREES(ACOS(SIN(RADIANS(G650))*SIN(RADIANS(E652))+COS(RADIANS(G650))*COS(RADIANS(E652))*COS(RADIANS(AR642))))&gt;90,0,$F$4*$F$5/E651^2*(SIN(RADIANS(G650))*SIN(RADIANS(E652))+COS(RADIANS(G650))*COS(RADIANS(E652))*COS(RADIANS(AR642))))</f>
        <v>0</v>
      </c>
    </row>
    <row r="651" spans="2:44" x14ac:dyDescent="0.5">
      <c r="B651" s="40" t="s">
        <v>785</v>
      </c>
      <c r="E651">
        <f>$F$6*(1-$F$7^2)/(1+$F$7*COS(RADIANS(E645)))</f>
        <v>0</v>
      </c>
      <c r="G651">
        <v>20</v>
      </c>
      <c r="I651">
        <f>IF(DEGREES(ACOS(SIN(RADIANS(G651))*SIN(RADIANS(E652))+COS(RADIANS(G651))*COS(RADIANS(E652))*COS(RADIANS(I642))))&gt;90,0,$F$4*$F$5/E651^2*(SIN(RADIANS(G651))*SIN(RADIANS(E652))+COS(RADIANS(G651))*COS(RADIANS(E652))*COS(RADIANS(I642))))</f>
        <v>0</v>
      </c>
      <c r="J651">
        <f>IF(DEGREES(ACOS(SIN(RADIANS(G651))*SIN(RADIANS(E652))+COS(RADIANS(G651))*COS(RADIANS(E652))*COS(RADIANS(J642))))&gt;90,0,$F$4*$F$5/E651^2*(SIN(RADIANS(G651))*SIN(RADIANS(E652))+COS(RADIANS(G651))*COS(RADIANS(E652))*COS(RADIANS(J642))))</f>
        <v>0</v>
      </c>
      <c r="K651">
        <f>IF(DEGREES(ACOS(SIN(RADIANS(G651))*SIN(RADIANS(E652))+COS(RADIANS(G651))*COS(RADIANS(E652))*COS(RADIANS(K642))))&gt;90,0,$F$4*$F$5/E651^2*(SIN(RADIANS(G651))*SIN(RADIANS(E652))+COS(RADIANS(G651))*COS(RADIANS(E652))*COS(RADIANS(K642))))</f>
        <v>0</v>
      </c>
      <c r="L651">
        <f>IF(DEGREES(ACOS(SIN(RADIANS(G651))*SIN(RADIANS(E652))+COS(RADIANS(G651))*COS(RADIANS(E652))*COS(RADIANS(L642))))&gt;90,0,$F$4*$F$5/E651^2*(SIN(RADIANS(G651))*SIN(RADIANS(E652))+COS(RADIANS(G651))*COS(RADIANS(E652))*COS(RADIANS(L642))))</f>
        <v>0</v>
      </c>
      <c r="M651">
        <f>IF(DEGREES(ACOS(SIN(RADIANS(G651))*SIN(RADIANS(E652))+COS(RADIANS(G651))*COS(RADIANS(E652))*COS(RADIANS(M642))))&gt;90,0,$F$4*$F$5/E651^2*(SIN(RADIANS(G651))*SIN(RADIANS(E652))+COS(RADIANS(G651))*COS(RADIANS(E652))*COS(RADIANS(M642))))</f>
        <v>0</v>
      </c>
      <c r="N651">
        <f>IF(DEGREES(ACOS(SIN(RADIANS(G651))*SIN(RADIANS(E652))+COS(RADIANS(G651))*COS(RADIANS(E652))*COS(RADIANS(N642))))&gt;90,0,$F$4*$F$5/E651^2*(SIN(RADIANS(G651))*SIN(RADIANS(E652))+COS(RADIANS(G651))*COS(RADIANS(E652))*COS(RADIANS(N642))))</f>
        <v>0</v>
      </c>
      <c r="O651">
        <f>IF(DEGREES(ACOS(SIN(RADIANS(G651))*SIN(RADIANS(E652))+COS(RADIANS(G651))*COS(RADIANS(E652))*COS(RADIANS(O642))))&gt;90,0,$F$4*$F$5/E651^2*(SIN(RADIANS(G651))*SIN(RADIANS(E652))+COS(RADIANS(G651))*COS(RADIANS(E652))*COS(RADIANS(O642))))</f>
        <v>0</v>
      </c>
      <c r="P651">
        <f>IF(DEGREES(ACOS(SIN(RADIANS(G651))*SIN(RADIANS(E652))+COS(RADIANS(G651))*COS(RADIANS(E652))*COS(RADIANS(P642))))&gt;90,0,$F$4*$F$5/E651^2*(SIN(RADIANS(G651))*SIN(RADIANS(E652))+COS(RADIANS(G651))*COS(RADIANS(E652))*COS(RADIANS(P642))))</f>
        <v>0</v>
      </c>
      <c r="Q651">
        <f>IF(DEGREES(ACOS(SIN(RADIANS(G651))*SIN(RADIANS(E652))+COS(RADIANS(G651))*COS(RADIANS(E652))*COS(RADIANS(Q642))))&gt;90,0,$F$4*$F$5/E651^2*(SIN(RADIANS(G651))*SIN(RADIANS(E652))+COS(RADIANS(G651))*COS(RADIANS(E652))*COS(RADIANS(Q642))))</f>
        <v>0</v>
      </c>
      <c r="R651" t="e">
        <f>IF(DEGREES(ACOS(SIN(RADIANS(G651))*SIN(RADIANS(E652))+COS(RADIANS(G651))*COS(RADIANS(E652))*COS(RADIANS(R642))))&gt;90,0,$F$4*$F$5/E651^2*(SIN(RADIANS(G651))*SIN(RADIANS(E652))+COS(RADIANS(G651))*COS(RADIANS(E652))*COS(RADIANS(R642))))</f>
        <v>#DIV/0!</v>
      </c>
      <c r="S651" t="e">
        <f>IF(DEGREES(ACOS(SIN(RADIANS(G651))*SIN(RADIANS(E652))+COS(RADIANS(G651))*COS(RADIANS(E652))*COS(RADIANS(S642))))&gt;90,0,$F$4*$F$5/E651^2*(SIN(RADIANS(G651))*SIN(RADIANS(E652))+COS(RADIANS(G651))*COS(RADIANS(E652))*COS(RADIANS(S642))))</f>
        <v>#DIV/0!</v>
      </c>
      <c r="T651" t="e">
        <f>IF(DEGREES(ACOS(SIN(RADIANS(G651))*SIN(RADIANS(E652))+COS(RADIANS(G651))*COS(RADIANS(E652))*COS(RADIANS(T642))))&gt;90,0,$F$4*$F$5/E651^2*(SIN(RADIANS(G651))*SIN(RADIANS(E652))+COS(RADIANS(G651))*COS(RADIANS(E652))*COS(RADIANS(T642))))</f>
        <v>#DIV/0!</v>
      </c>
      <c r="U651" t="e">
        <f>IF(DEGREES(ACOS(SIN(RADIANS(G651))*SIN(RADIANS(E652))+COS(RADIANS(G651))*COS(RADIANS(E652))*COS(RADIANS(U642))))&gt;90,0,$F$4*$F$5/E651^2*(SIN(RADIANS(G651))*SIN(RADIANS(E652))+COS(RADIANS(G651))*COS(RADIANS(E652))*COS(RADIANS(U642))))</f>
        <v>#DIV/0!</v>
      </c>
      <c r="V651" t="e">
        <f>IF(DEGREES(ACOS(SIN(RADIANS(G651))*SIN(RADIANS(E652))+COS(RADIANS(G651))*COS(RADIANS(E652))*COS(RADIANS(V642))))&gt;90,0,$F$4*$F$5/E651^2*(SIN(RADIANS(G651))*SIN(RADIANS(E652))+COS(RADIANS(G651))*COS(RADIANS(E652))*COS(RADIANS(V642))))</f>
        <v>#DIV/0!</v>
      </c>
      <c r="W651" t="e">
        <f>IF(DEGREES(ACOS(SIN(RADIANS(G651))*SIN(RADIANS(E652))+COS(RADIANS(G651))*COS(RADIANS(E652))*COS(RADIANS(W642))))&gt;90,0,$F$4*$F$5/E651^2*(SIN(RADIANS(G651))*SIN(RADIANS(E652))+COS(RADIANS(G651))*COS(RADIANS(E652))*COS(RADIANS(W642))))</f>
        <v>#DIV/0!</v>
      </c>
      <c r="X651" t="e">
        <f>IF(DEGREES(ACOS(SIN(RADIANS(G651))*SIN(RADIANS(E652))+COS(RADIANS(G651))*COS(RADIANS(E652))*COS(RADIANS(X642))))&gt;90,0,$F$4*$F$5/E651^2*(SIN(RADIANS(G651))*SIN(RADIANS(E652))+COS(RADIANS(G651))*COS(RADIANS(E652))*COS(RADIANS(X642))))</f>
        <v>#DIV/0!</v>
      </c>
      <c r="Y651" t="e">
        <f>IF(DEGREES(ACOS(SIN(RADIANS(G651))*SIN(RADIANS(E652))+COS(RADIANS(G651))*COS(RADIANS(E652))*COS(RADIANS(Y642))))&gt;90,0,$F$4*$F$5/E651^2*(SIN(RADIANS(G651))*SIN(RADIANS(E652))+COS(RADIANS(G651))*COS(RADIANS(E652))*COS(RADIANS(Y642))))</f>
        <v>#DIV/0!</v>
      </c>
      <c r="Z651" t="e">
        <f>IF(DEGREES(ACOS(SIN(RADIANS(G651))*SIN(RADIANS(E652))+COS(RADIANS(G651))*COS(RADIANS(E652))*COS(RADIANS(Z642))))&gt;90,0,$F$4*$F$5/E651^2*(SIN(RADIANS(G651))*SIN(RADIANS(E652))+COS(RADIANS(G651))*COS(RADIANS(E652))*COS(RADIANS(Z642))))</f>
        <v>#DIV/0!</v>
      </c>
      <c r="AA651" t="e">
        <f>IF(DEGREES(ACOS(SIN(RADIANS(G651))*SIN(RADIANS(E652))+COS(RADIANS(G651))*COS(RADIANS(E652))*COS(RADIANS(AA642))))&gt;90,0,$F$4*$F$5/E651^2*(SIN(RADIANS(G651))*SIN(RADIANS(E652))+COS(RADIANS(G651))*COS(RADIANS(E652))*COS(RADIANS(AA642))))</f>
        <v>#DIV/0!</v>
      </c>
      <c r="AB651" t="e">
        <f>IF(DEGREES(ACOS(SIN(RADIANS(G651))*SIN(RADIANS(E652))+COS(RADIANS(G651))*COS(RADIANS(E652))*COS(RADIANS(AB642))))&gt;90,0,$F$4*$F$5/E651^2*(SIN(RADIANS(G651))*SIN(RADIANS(E652))+COS(RADIANS(G651))*COS(RADIANS(E652))*COS(RADIANS(AB642))))</f>
        <v>#DIV/0!</v>
      </c>
      <c r="AC651" t="e">
        <f>IF(DEGREES(ACOS(SIN(RADIANS(G651))*SIN(RADIANS(E652))+COS(RADIANS(G651))*COS(RADIANS(E652))*COS(RADIANS(AC642))))&gt;90,0,$F$4*$F$5/E651^2*(SIN(RADIANS(G651))*SIN(RADIANS(E652))+COS(RADIANS(G651))*COS(RADIANS(E652))*COS(RADIANS(AC642))))</f>
        <v>#DIV/0!</v>
      </c>
      <c r="AD651" t="e">
        <f>IF(DEGREES(ACOS(SIN(RADIANS(G651))*SIN(RADIANS(E652))+COS(RADIANS(G651))*COS(RADIANS(E652))*COS(RADIANS(AD642))))&gt;90,0,$F$4*$F$5/E651^2*(SIN(RADIANS(G651))*SIN(RADIANS(E652))+COS(RADIANS(G651))*COS(RADIANS(E652))*COS(RADIANS(AD642))))</f>
        <v>#DIV/0!</v>
      </c>
      <c r="AE651" t="e">
        <f>IF(DEGREES(ACOS(SIN(RADIANS(G651))*SIN(RADIANS(E652))+COS(RADIANS(G651))*COS(RADIANS(E652))*COS(RADIANS(AE642))))&gt;90,0,$F$4*$F$5/E651^2*(SIN(RADIANS(G651))*SIN(RADIANS(E652))+COS(RADIANS(G651))*COS(RADIANS(E652))*COS(RADIANS(AE642))))</f>
        <v>#DIV/0!</v>
      </c>
      <c r="AF651" t="e">
        <f>IF(DEGREES(ACOS(SIN(RADIANS(G651))*SIN(RADIANS(E652))+COS(RADIANS(G651))*COS(RADIANS(E652))*COS(RADIANS(AF642))))&gt;90,0,$F$4*$F$5/E651^2*(SIN(RADIANS(G651))*SIN(RADIANS(E652))+COS(RADIANS(G651))*COS(RADIANS(E652))*COS(RADIANS(AF642))))</f>
        <v>#DIV/0!</v>
      </c>
      <c r="AG651" t="e">
        <f>IF(DEGREES(ACOS(SIN(RADIANS(G651))*SIN(RADIANS(E652))+COS(RADIANS(G651))*COS(RADIANS(E652))*COS(RADIANS(AG642))))&gt;90,0,$F$4*$F$5/E651^2*(SIN(RADIANS(G651))*SIN(RADIANS(E652))+COS(RADIANS(G651))*COS(RADIANS(E652))*COS(RADIANS(AG642))))</f>
        <v>#DIV/0!</v>
      </c>
      <c r="AH651" t="e">
        <f>IF(DEGREES(ACOS(SIN(RADIANS(G651))*SIN(RADIANS(E652))+COS(RADIANS(G651))*COS(RADIANS(E652))*COS(RADIANS(AH642))))&gt;90,0,$F$4*$F$5/E651^2*(SIN(RADIANS(G651))*SIN(RADIANS(E652))+COS(RADIANS(G651))*COS(RADIANS(E652))*COS(RADIANS(AH642))))</f>
        <v>#DIV/0!</v>
      </c>
      <c r="AI651" t="e">
        <f>IF(DEGREES(ACOS(SIN(RADIANS(G651))*SIN(RADIANS(E652))+COS(RADIANS(G651))*COS(RADIANS(E652))*COS(RADIANS(AI642))))&gt;90,0,$F$4*$F$5/E651^2*(SIN(RADIANS(G651))*SIN(RADIANS(E652))+COS(RADIANS(G651))*COS(RADIANS(E652))*COS(RADIANS(AI642))))</f>
        <v>#DIV/0!</v>
      </c>
      <c r="AJ651" t="e">
        <f>IF(DEGREES(ACOS(SIN(RADIANS(G651))*SIN(RADIANS(E652))+COS(RADIANS(G651))*COS(RADIANS(E652))*COS(RADIANS(AJ642))))&gt;90,0,$F$4*$F$5/E651^2*(SIN(RADIANS(G651))*SIN(RADIANS(E652))+COS(RADIANS(G651))*COS(RADIANS(E652))*COS(RADIANS(AJ642))))</f>
        <v>#DIV/0!</v>
      </c>
      <c r="AK651">
        <f>IF(DEGREES(ACOS(SIN(RADIANS(G651))*SIN(RADIANS(E652))+COS(RADIANS(G651))*COS(RADIANS(E652))*COS(RADIANS(AK642))))&gt;90,0,$F$4*$F$5/E651^2*(SIN(RADIANS(G651))*SIN(RADIANS(E652))+COS(RADIANS(G651))*COS(RADIANS(E652))*COS(RADIANS(AK642))))</f>
        <v>0</v>
      </c>
      <c r="AL651">
        <f>IF(DEGREES(ACOS(SIN(RADIANS(G651))*SIN(RADIANS(E652))+COS(RADIANS(G651))*COS(RADIANS(E652))*COS(RADIANS(AL642))))&gt;90,0,$F$4*$F$5/E651^2*(SIN(RADIANS(G651))*SIN(RADIANS(E652))+COS(RADIANS(G651))*COS(RADIANS(E652))*COS(RADIANS(AL642))))</f>
        <v>0</v>
      </c>
      <c r="AM651">
        <f>IF(DEGREES(ACOS(SIN(RADIANS(G651))*SIN(RADIANS(E652))+COS(RADIANS(G651))*COS(RADIANS(E652))*COS(RADIANS(AM642))))&gt;90,0,$F$4*$F$5/E651^2*(SIN(RADIANS(G651))*SIN(RADIANS(E652))+COS(RADIANS(G651))*COS(RADIANS(E652))*COS(RADIANS(AM642))))</f>
        <v>0</v>
      </c>
      <c r="AN651">
        <f>IF(DEGREES(ACOS(SIN(RADIANS(G651))*SIN(RADIANS(E652))+COS(RADIANS(G651))*COS(RADIANS(E652))*COS(RADIANS(AN642))))&gt;90,0,$F$4*$F$5/E651^2*(SIN(RADIANS(G651))*SIN(RADIANS(E652))+COS(RADIANS(G651))*COS(RADIANS(E652))*COS(RADIANS(AN642))))</f>
        <v>0</v>
      </c>
      <c r="AO651">
        <f>IF(DEGREES(ACOS(SIN(RADIANS(G651))*SIN(RADIANS(E652))+COS(RADIANS(G651))*COS(RADIANS(E652))*COS(RADIANS(AO642))))&gt;90,0,$F$4*$F$5/E651^2*(SIN(RADIANS(G651))*SIN(RADIANS(E652))+COS(RADIANS(G651))*COS(RADIANS(E652))*COS(RADIANS(AO642))))</f>
        <v>0</v>
      </c>
      <c r="AP651">
        <f>IF(DEGREES(ACOS(SIN(RADIANS(G651))*SIN(RADIANS(E652))+COS(RADIANS(G651))*COS(RADIANS(E652))*COS(RADIANS(AP642))))&gt;90,0,$F$4*$F$5/E651^2*(SIN(RADIANS(G651))*SIN(RADIANS(E652))+COS(RADIANS(G651))*COS(RADIANS(E652))*COS(RADIANS(AP642))))</f>
        <v>0</v>
      </c>
      <c r="AQ651">
        <f>IF(DEGREES(ACOS(SIN(RADIANS(G651))*SIN(RADIANS(E652))+COS(RADIANS(G651))*COS(RADIANS(E652))*COS(RADIANS(AQ642))))&gt;90,0,$F$4*$F$5/E651^2*(SIN(RADIANS(G651))*SIN(RADIANS(E652))+COS(RADIANS(G651))*COS(RADIANS(E652))*COS(RADIANS(AQ642))))</f>
        <v>0</v>
      </c>
      <c r="AR651">
        <f>IF(DEGREES(ACOS(SIN(RADIANS(G651))*SIN(RADIANS(E652))+COS(RADIANS(G651))*COS(RADIANS(E652))*COS(RADIANS(AR642))))&gt;90,0,$F$4*$F$5/E651^2*(SIN(RADIANS(G651))*SIN(RADIANS(E652))+COS(RADIANS(G651))*COS(RADIANS(E652))*COS(RADIANS(AR642))))</f>
        <v>0</v>
      </c>
    </row>
    <row r="652" spans="2:44" x14ac:dyDescent="0.5">
      <c r="B652" s="40" t="s">
        <v>735</v>
      </c>
      <c r="E652">
        <f>IF($F$8&gt;90,180-$F$8,$F$8)*SIN(RADIANS(E646))</f>
        <v>0</v>
      </c>
      <c r="G652">
        <v>10</v>
      </c>
      <c r="I652">
        <f>IF(DEGREES(ACOS(SIN(RADIANS(G652))*SIN(RADIANS(E652))+COS(RADIANS(G652))*COS(RADIANS(E652))*COS(RADIANS(I642))))&gt;90,0,$F$4*$F$5/E651^2*(SIN(RADIANS(G652))*SIN(RADIANS(E652))+COS(RADIANS(G652))*COS(RADIANS(E652))*COS(RADIANS(I642))))</f>
        <v>0</v>
      </c>
      <c r="J652">
        <f>IF(DEGREES(ACOS(SIN(RADIANS(G652))*SIN(RADIANS(E652))+COS(RADIANS(G652))*COS(RADIANS(E652))*COS(RADIANS(J642))))&gt;90,0,$F$4*$F$5/E651^2*(SIN(RADIANS(G652))*SIN(RADIANS(E652))+COS(RADIANS(G652))*COS(RADIANS(E652))*COS(RADIANS(J642))))</f>
        <v>0</v>
      </c>
      <c r="K652">
        <f>IF(DEGREES(ACOS(SIN(RADIANS(G652))*SIN(RADIANS(E652))+COS(RADIANS(G652))*COS(RADIANS(E652))*COS(RADIANS(K642))))&gt;90,0,$F$4*$F$5/E651^2*(SIN(RADIANS(G652))*SIN(RADIANS(E652))+COS(RADIANS(G652))*COS(RADIANS(E652))*COS(RADIANS(K642))))</f>
        <v>0</v>
      </c>
      <c r="L652">
        <f>IF(DEGREES(ACOS(SIN(RADIANS(G652))*SIN(RADIANS(E652))+COS(RADIANS(G652))*COS(RADIANS(E652))*COS(RADIANS(L642))))&gt;90,0,$F$4*$F$5/E651^2*(SIN(RADIANS(G652))*SIN(RADIANS(E652))+COS(RADIANS(G652))*COS(RADIANS(E652))*COS(RADIANS(L642))))</f>
        <v>0</v>
      </c>
      <c r="M652">
        <f>IF(DEGREES(ACOS(SIN(RADIANS(G652))*SIN(RADIANS(E652))+COS(RADIANS(G652))*COS(RADIANS(E652))*COS(RADIANS(M642))))&gt;90,0,$F$4*$F$5/E651^2*(SIN(RADIANS(G652))*SIN(RADIANS(E652))+COS(RADIANS(G652))*COS(RADIANS(E652))*COS(RADIANS(M642))))</f>
        <v>0</v>
      </c>
      <c r="N652">
        <f>IF(DEGREES(ACOS(SIN(RADIANS(G652))*SIN(RADIANS(E652))+COS(RADIANS(G652))*COS(RADIANS(E652))*COS(RADIANS(N642))))&gt;90,0,$F$4*$F$5/E651^2*(SIN(RADIANS(G652))*SIN(RADIANS(E652))+COS(RADIANS(G652))*COS(RADIANS(E652))*COS(RADIANS(N642))))</f>
        <v>0</v>
      </c>
      <c r="O652">
        <f>IF(DEGREES(ACOS(SIN(RADIANS(G652))*SIN(RADIANS(E652))+COS(RADIANS(G652))*COS(RADIANS(E652))*COS(RADIANS(O642))))&gt;90,0,$F$4*$F$5/E651^2*(SIN(RADIANS(G652))*SIN(RADIANS(E652))+COS(RADIANS(G652))*COS(RADIANS(E652))*COS(RADIANS(O642))))</f>
        <v>0</v>
      </c>
      <c r="P652">
        <f>IF(DEGREES(ACOS(SIN(RADIANS(G652))*SIN(RADIANS(E652))+COS(RADIANS(G652))*COS(RADIANS(E652))*COS(RADIANS(P642))))&gt;90,0,$F$4*$F$5/E651^2*(SIN(RADIANS(G652))*SIN(RADIANS(E652))+COS(RADIANS(G652))*COS(RADIANS(E652))*COS(RADIANS(P642))))</f>
        <v>0</v>
      </c>
      <c r="Q652">
        <f>IF(DEGREES(ACOS(SIN(RADIANS(G652))*SIN(RADIANS(E652))+COS(RADIANS(G652))*COS(RADIANS(E652))*COS(RADIANS(Q642))))&gt;90,0,$F$4*$F$5/E651^2*(SIN(RADIANS(G652))*SIN(RADIANS(E652))+COS(RADIANS(G652))*COS(RADIANS(E652))*COS(RADIANS(Q642))))</f>
        <v>0</v>
      </c>
      <c r="R652" t="e">
        <f>IF(DEGREES(ACOS(SIN(RADIANS(G652))*SIN(RADIANS(E652))+COS(RADIANS(G652))*COS(RADIANS(E652))*COS(RADIANS(R642))))&gt;90,0,$F$4*$F$5/E651^2*(SIN(RADIANS(G652))*SIN(RADIANS(E652))+COS(RADIANS(G652))*COS(RADIANS(E652))*COS(RADIANS(R642))))</f>
        <v>#DIV/0!</v>
      </c>
      <c r="S652" t="e">
        <f>IF(DEGREES(ACOS(SIN(RADIANS(G652))*SIN(RADIANS(E652))+COS(RADIANS(G652))*COS(RADIANS(E652))*COS(RADIANS(S642))))&gt;90,0,$F$4*$F$5/E651^2*(SIN(RADIANS(G652))*SIN(RADIANS(E652))+COS(RADIANS(G652))*COS(RADIANS(E652))*COS(RADIANS(S642))))</f>
        <v>#DIV/0!</v>
      </c>
      <c r="T652" t="e">
        <f>IF(DEGREES(ACOS(SIN(RADIANS(G652))*SIN(RADIANS(E652))+COS(RADIANS(G652))*COS(RADIANS(E652))*COS(RADIANS(T642))))&gt;90,0,$F$4*$F$5/E651^2*(SIN(RADIANS(G652))*SIN(RADIANS(E652))+COS(RADIANS(G652))*COS(RADIANS(E652))*COS(RADIANS(T642))))</f>
        <v>#DIV/0!</v>
      </c>
      <c r="U652" t="e">
        <f>IF(DEGREES(ACOS(SIN(RADIANS(G652))*SIN(RADIANS(E652))+COS(RADIANS(G652))*COS(RADIANS(E652))*COS(RADIANS(U642))))&gt;90,0,$F$4*$F$5/E651^2*(SIN(RADIANS(G652))*SIN(RADIANS(E652))+COS(RADIANS(G652))*COS(RADIANS(E652))*COS(RADIANS(U642))))</f>
        <v>#DIV/0!</v>
      </c>
      <c r="V652" t="e">
        <f>IF(DEGREES(ACOS(SIN(RADIANS(G652))*SIN(RADIANS(E652))+COS(RADIANS(G652))*COS(RADIANS(E652))*COS(RADIANS(V642))))&gt;90,0,$F$4*$F$5/E651^2*(SIN(RADIANS(G652))*SIN(RADIANS(E652))+COS(RADIANS(G652))*COS(RADIANS(E652))*COS(RADIANS(V642))))</f>
        <v>#DIV/0!</v>
      </c>
      <c r="W652" t="e">
        <f>IF(DEGREES(ACOS(SIN(RADIANS(G652))*SIN(RADIANS(E652))+COS(RADIANS(G652))*COS(RADIANS(E652))*COS(RADIANS(W642))))&gt;90,0,$F$4*$F$5/E651^2*(SIN(RADIANS(G652))*SIN(RADIANS(E652))+COS(RADIANS(G652))*COS(RADIANS(E652))*COS(RADIANS(W642))))</f>
        <v>#DIV/0!</v>
      </c>
      <c r="X652" t="e">
        <f>IF(DEGREES(ACOS(SIN(RADIANS(G652))*SIN(RADIANS(E652))+COS(RADIANS(G652))*COS(RADIANS(E652))*COS(RADIANS(X642))))&gt;90,0,$F$4*$F$5/E651^2*(SIN(RADIANS(G652))*SIN(RADIANS(E652))+COS(RADIANS(G652))*COS(RADIANS(E652))*COS(RADIANS(X642))))</f>
        <v>#DIV/0!</v>
      </c>
      <c r="Y652" t="e">
        <f>IF(DEGREES(ACOS(SIN(RADIANS(G652))*SIN(RADIANS(E652))+COS(RADIANS(G652))*COS(RADIANS(E652))*COS(RADIANS(Y642))))&gt;90,0,$F$4*$F$5/E651^2*(SIN(RADIANS(G652))*SIN(RADIANS(E652))+COS(RADIANS(G652))*COS(RADIANS(E652))*COS(RADIANS(Y642))))</f>
        <v>#DIV/0!</v>
      </c>
      <c r="Z652" t="e">
        <f>IF(DEGREES(ACOS(SIN(RADIANS(G652))*SIN(RADIANS(E652))+COS(RADIANS(G652))*COS(RADIANS(E652))*COS(RADIANS(Z642))))&gt;90,0,$F$4*$F$5/E651^2*(SIN(RADIANS(G652))*SIN(RADIANS(E652))+COS(RADIANS(G652))*COS(RADIANS(E652))*COS(RADIANS(Z642))))</f>
        <v>#DIV/0!</v>
      </c>
      <c r="AA652" t="e">
        <f>IF(DEGREES(ACOS(SIN(RADIANS(G652))*SIN(RADIANS(E652))+COS(RADIANS(G652))*COS(RADIANS(E652))*COS(RADIANS(AA642))))&gt;90,0,$F$4*$F$5/E651^2*(SIN(RADIANS(G652))*SIN(RADIANS(E652))+COS(RADIANS(G652))*COS(RADIANS(E652))*COS(RADIANS(AA642))))</f>
        <v>#DIV/0!</v>
      </c>
      <c r="AB652" t="e">
        <f>IF(DEGREES(ACOS(SIN(RADIANS(G652))*SIN(RADIANS(E652))+COS(RADIANS(G652))*COS(RADIANS(E652))*COS(RADIANS(AB642))))&gt;90,0,$F$4*$F$5/E651^2*(SIN(RADIANS(G652))*SIN(RADIANS(E652))+COS(RADIANS(G652))*COS(RADIANS(E652))*COS(RADIANS(AB642))))</f>
        <v>#DIV/0!</v>
      </c>
      <c r="AC652" t="e">
        <f>IF(DEGREES(ACOS(SIN(RADIANS(G652))*SIN(RADIANS(E652))+COS(RADIANS(G652))*COS(RADIANS(E652))*COS(RADIANS(AC642))))&gt;90,0,$F$4*$F$5/E651^2*(SIN(RADIANS(G652))*SIN(RADIANS(E652))+COS(RADIANS(G652))*COS(RADIANS(E652))*COS(RADIANS(AC642))))</f>
        <v>#DIV/0!</v>
      </c>
      <c r="AD652" t="e">
        <f>IF(DEGREES(ACOS(SIN(RADIANS(G652))*SIN(RADIANS(E652))+COS(RADIANS(G652))*COS(RADIANS(E652))*COS(RADIANS(AD642))))&gt;90,0,$F$4*$F$5/E651^2*(SIN(RADIANS(G652))*SIN(RADIANS(E652))+COS(RADIANS(G652))*COS(RADIANS(E652))*COS(RADIANS(AD642))))</f>
        <v>#DIV/0!</v>
      </c>
      <c r="AE652" t="e">
        <f>IF(DEGREES(ACOS(SIN(RADIANS(G652))*SIN(RADIANS(E652))+COS(RADIANS(G652))*COS(RADIANS(E652))*COS(RADIANS(AE642))))&gt;90,0,$F$4*$F$5/E651^2*(SIN(RADIANS(G652))*SIN(RADIANS(E652))+COS(RADIANS(G652))*COS(RADIANS(E652))*COS(RADIANS(AE642))))</f>
        <v>#DIV/0!</v>
      </c>
      <c r="AF652" t="e">
        <f>IF(DEGREES(ACOS(SIN(RADIANS(G652))*SIN(RADIANS(E652))+COS(RADIANS(G652))*COS(RADIANS(E652))*COS(RADIANS(AF642))))&gt;90,0,$F$4*$F$5/E651^2*(SIN(RADIANS(G652))*SIN(RADIANS(E652))+COS(RADIANS(G652))*COS(RADIANS(E652))*COS(RADIANS(AF642))))</f>
        <v>#DIV/0!</v>
      </c>
      <c r="AG652" t="e">
        <f>IF(DEGREES(ACOS(SIN(RADIANS(G652))*SIN(RADIANS(E652))+COS(RADIANS(G652))*COS(RADIANS(E652))*COS(RADIANS(AG642))))&gt;90,0,$F$4*$F$5/E651^2*(SIN(RADIANS(G652))*SIN(RADIANS(E652))+COS(RADIANS(G652))*COS(RADIANS(E652))*COS(RADIANS(AG642))))</f>
        <v>#DIV/0!</v>
      </c>
      <c r="AH652" t="e">
        <f>IF(DEGREES(ACOS(SIN(RADIANS(G652))*SIN(RADIANS(E652))+COS(RADIANS(G652))*COS(RADIANS(E652))*COS(RADIANS(AH642))))&gt;90,0,$F$4*$F$5/E651^2*(SIN(RADIANS(G652))*SIN(RADIANS(E652))+COS(RADIANS(G652))*COS(RADIANS(E652))*COS(RADIANS(AH642))))</f>
        <v>#DIV/0!</v>
      </c>
      <c r="AI652" t="e">
        <f>IF(DEGREES(ACOS(SIN(RADIANS(G652))*SIN(RADIANS(E652))+COS(RADIANS(G652))*COS(RADIANS(E652))*COS(RADIANS(AI642))))&gt;90,0,$F$4*$F$5/E651^2*(SIN(RADIANS(G652))*SIN(RADIANS(E652))+COS(RADIANS(G652))*COS(RADIANS(E652))*COS(RADIANS(AI642))))</f>
        <v>#DIV/0!</v>
      </c>
      <c r="AJ652" t="e">
        <f>IF(DEGREES(ACOS(SIN(RADIANS(G652))*SIN(RADIANS(E652))+COS(RADIANS(G652))*COS(RADIANS(E652))*COS(RADIANS(AJ642))))&gt;90,0,$F$4*$F$5/E651^2*(SIN(RADIANS(G652))*SIN(RADIANS(E652))+COS(RADIANS(G652))*COS(RADIANS(E652))*COS(RADIANS(AJ642))))</f>
        <v>#DIV/0!</v>
      </c>
      <c r="AK652">
        <f>IF(DEGREES(ACOS(SIN(RADIANS(G652))*SIN(RADIANS(E652))+COS(RADIANS(G652))*COS(RADIANS(E652))*COS(RADIANS(AK642))))&gt;90,0,$F$4*$F$5/E651^2*(SIN(RADIANS(G652))*SIN(RADIANS(E652))+COS(RADIANS(G652))*COS(RADIANS(E652))*COS(RADIANS(AK642))))</f>
        <v>0</v>
      </c>
      <c r="AL652">
        <f>IF(DEGREES(ACOS(SIN(RADIANS(G652))*SIN(RADIANS(E652))+COS(RADIANS(G652))*COS(RADIANS(E652))*COS(RADIANS(AL642))))&gt;90,0,$F$4*$F$5/E651^2*(SIN(RADIANS(G652))*SIN(RADIANS(E652))+COS(RADIANS(G652))*COS(RADIANS(E652))*COS(RADIANS(AL642))))</f>
        <v>0</v>
      </c>
      <c r="AM652">
        <f>IF(DEGREES(ACOS(SIN(RADIANS(G652))*SIN(RADIANS(E652))+COS(RADIANS(G652))*COS(RADIANS(E652))*COS(RADIANS(AM642))))&gt;90,0,$F$4*$F$5/E651^2*(SIN(RADIANS(G652))*SIN(RADIANS(E652))+COS(RADIANS(G652))*COS(RADIANS(E652))*COS(RADIANS(AM642))))</f>
        <v>0</v>
      </c>
      <c r="AN652">
        <f>IF(DEGREES(ACOS(SIN(RADIANS(G652))*SIN(RADIANS(E652))+COS(RADIANS(G652))*COS(RADIANS(E652))*COS(RADIANS(AN642))))&gt;90,0,$F$4*$F$5/E651^2*(SIN(RADIANS(G652))*SIN(RADIANS(E652))+COS(RADIANS(G652))*COS(RADIANS(E652))*COS(RADIANS(AN642))))</f>
        <v>0</v>
      </c>
      <c r="AO652">
        <f>IF(DEGREES(ACOS(SIN(RADIANS(G652))*SIN(RADIANS(E652))+COS(RADIANS(G652))*COS(RADIANS(E652))*COS(RADIANS(AO642))))&gt;90,0,$F$4*$F$5/E651^2*(SIN(RADIANS(G652))*SIN(RADIANS(E652))+COS(RADIANS(G652))*COS(RADIANS(E652))*COS(RADIANS(AO642))))</f>
        <v>0</v>
      </c>
      <c r="AP652">
        <f>IF(DEGREES(ACOS(SIN(RADIANS(G652))*SIN(RADIANS(E652))+COS(RADIANS(G652))*COS(RADIANS(E652))*COS(RADIANS(AP642))))&gt;90,0,$F$4*$F$5/E651^2*(SIN(RADIANS(G652))*SIN(RADIANS(E652))+COS(RADIANS(G652))*COS(RADIANS(E652))*COS(RADIANS(AP642))))</f>
        <v>0</v>
      </c>
      <c r="AQ652">
        <f>IF(DEGREES(ACOS(SIN(RADIANS(G652))*SIN(RADIANS(E652))+COS(RADIANS(G652))*COS(RADIANS(E652))*COS(RADIANS(AQ642))))&gt;90,0,$F$4*$F$5/E651^2*(SIN(RADIANS(G652))*SIN(RADIANS(E652))+COS(RADIANS(G652))*COS(RADIANS(E652))*COS(RADIANS(AQ642))))</f>
        <v>0</v>
      </c>
      <c r="AR652">
        <f>IF(DEGREES(ACOS(SIN(RADIANS(G652))*SIN(RADIANS(E652))+COS(RADIANS(G652))*COS(RADIANS(E652))*COS(RADIANS(AR642))))&gt;90,0,$F$4*$F$5/E651^2*(SIN(RADIANS(G652))*SIN(RADIANS(E652))+COS(RADIANS(G652))*COS(RADIANS(E652))*COS(RADIANS(AR642))))</f>
        <v>0</v>
      </c>
    </row>
    <row r="653" spans="2:44" x14ac:dyDescent="0.5">
      <c r="B653" s="40" t="s">
        <v>786</v>
      </c>
      <c r="E653">
        <f>IF($F$10=0,IF(E644&lt;360,E644,E644-360),($F$10+1)*E644)</f>
        <v>260</v>
      </c>
      <c r="G653">
        <v>0</v>
      </c>
      <c r="I653">
        <f>IF(DEGREES(ACOS(SIN(RADIANS(G653))*SIN(RADIANS(E652))+COS(RADIANS(G653))*COS(RADIANS(E652))*COS(RADIANS(I642))))&gt;90,0,$F$4*$F$5/E651^2*(SIN(RADIANS(G653))*SIN(RADIANS(E652))+COS(RADIANS(G653))*COS(RADIANS(E652))*COS(RADIANS(I642))))</f>
        <v>0</v>
      </c>
      <c r="J653">
        <f>IF(DEGREES(ACOS(SIN(RADIANS(G653))*SIN(RADIANS(E652))+COS(RADIANS(G653))*COS(RADIANS(E652))*COS(RADIANS(J642))))&gt;90,0,$F$4*$F$5/E651^2*(SIN(RADIANS(G653))*SIN(RADIANS(E652))+COS(RADIANS(G653))*COS(RADIANS(E652))*COS(RADIANS(J642))))</f>
        <v>0</v>
      </c>
      <c r="K653">
        <f>IF(DEGREES(ACOS(SIN(RADIANS(G653))*SIN(RADIANS(E652))+COS(RADIANS(G653))*COS(RADIANS(E652))*COS(RADIANS(K642))))&gt;90,0,$F$4*$F$5/E651^2*(SIN(RADIANS(G653))*SIN(RADIANS(E652))+COS(RADIANS(G653))*COS(RADIANS(E652))*COS(RADIANS(K642))))</f>
        <v>0</v>
      </c>
      <c r="L653">
        <f>IF(DEGREES(ACOS(SIN(RADIANS(G653))*SIN(RADIANS(E652))+COS(RADIANS(G653))*COS(RADIANS(E652))*COS(RADIANS(L642))))&gt;90,0,$F$4*$F$5/E651^2*(SIN(RADIANS(G653))*SIN(RADIANS(E652))+COS(RADIANS(G653))*COS(RADIANS(E652))*COS(RADIANS(L642))))</f>
        <v>0</v>
      </c>
      <c r="M653">
        <f>IF(DEGREES(ACOS(SIN(RADIANS(G653))*SIN(RADIANS(E652))+COS(RADIANS(G653))*COS(RADIANS(E652))*COS(RADIANS(M642))))&gt;90,0,$F$4*$F$5/E651^2*(SIN(RADIANS(G653))*SIN(RADIANS(E652))+COS(RADIANS(G653))*COS(RADIANS(E652))*COS(RADIANS(M642))))</f>
        <v>0</v>
      </c>
      <c r="N653">
        <f>IF(DEGREES(ACOS(SIN(RADIANS(G653))*SIN(RADIANS(E652))+COS(RADIANS(G653))*COS(RADIANS(E652))*COS(RADIANS(N642))))&gt;90,0,$F$4*$F$5/E651^2*(SIN(RADIANS(G653))*SIN(RADIANS(E652))+COS(RADIANS(G653))*COS(RADIANS(E652))*COS(RADIANS(N642))))</f>
        <v>0</v>
      </c>
      <c r="O653">
        <f>IF(DEGREES(ACOS(SIN(RADIANS(G653))*SIN(RADIANS(E652))+COS(RADIANS(G653))*COS(RADIANS(E652))*COS(RADIANS(O642))))&gt;90,0,$F$4*$F$5/E651^2*(SIN(RADIANS(G653))*SIN(RADIANS(E652))+COS(RADIANS(G653))*COS(RADIANS(E652))*COS(RADIANS(O642))))</f>
        <v>0</v>
      </c>
      <c r="P653">
        <f>IF(DEGREES(ACOS(SIN(RADIANS(G653))*SIN(RADIANS(E652))+COS(RADIANS(G653))*COS(RADIANS(E652))*COS(RADIANS(P642))))&gt;90,0,$F$4*$F$5/E651^2*(SIN(RADIANS(G653))*SIN(RADIANS(E652))+COS(RADIANS(G653))*COS(RADIANS(E652))*COS(RADIANS(P642))))</f>
        <v>0</v>
      </c>
      <c r="Q653">
        <f>IF(DEGREES(ACOS(SIN(RADIANS(G653))*SIN(RADIANS(E652))+COS(RADIANS(G653))*COS(RADIANS(E652))*COS(RADIANS(Q642))))&gt;90,0,$F$4*$F$5/E651^2*(SIN(RADIANS(G653))*SIN(RADIANS(E652))+COS(RADIANS(G653))*COS(RADIANS(E652))*COS(RADIANS(Q642))))</f>
        <v>0</v>
      </c>
      <c r="R653" t="e">
        <f>IF(DEGREES(ACOS(SIN(RADIANS(G653))*SIN(RADIANS(E652))+COS(RADIANS(G653))*COS(RADIANS(E652))*COS(RADIANS(R642))))&gt;90,0,$F$4*$F$5/E651^2*(SIN(RADIANS(G653))*SIN(RADIANS(E652))+COS(RADIANS(G653))*COS(RADIANS(E652))*COS(RADIANS(R642))))</f>
        <v>#DIV/0!</v>
      </c>
      <c r="S653" t="e">
        <f>IF(DEGREES(ACOS(SIN(RADIANS(G653))*SIN(RADIANS(E652))+COS(RADIANS(G653))*COS(RADIANS(E652))*COS(RADIANS(S642))))&gt;90,0,$F$4*$F$5/E651^2*(SIN(RADIANS(G653))*SIN(RADIANS(E652))+COS(RADIANS(G653))*COS(RADIANS(E652))*COS(RADIANS(S642))))</f>
        <v>#DIV/0!</v>
      </c>
      <c r="T653" t="e">
        <f>IF(DEGREES(ACOS(SIN(RADIANS(G653))*SIN(RADIANS(E652))+COS(RADIANS(G653))*COS(RADIANS(E652))*COS(RADIANS(T642))))&gt;90,0,$F$4*$F$5/E651^2*(SIN(RADIANS(G653))*SIN(RADIANS(E652))+COS(RADIANS(G653))*COS(RADIANS(E652))*COS(RADIANS(T642))))</f>
        <v>#DIV/0!</v>
      </c>
      <c r="U653" t="e">
        <f>IF(DEGREES(ACOS(SIN(RADIANS(G653))*SIN(RADIANS(E652))+COS(RADIANS(G653))*COS(RADIANS(E652))*COS(RADIANS(U642))))&gt;90,0,$F$4*$F$5/E651^2*(SIN(RADIANS(G653))*SIN(RADIANS(E652))+COS(RADIANS(G653))*COS(RADIANS(E652))*COS(RADIANS(U642))))</f>
        <v>#DIV/0!</v>
      </c>
      <c r="V653" t="e">
        <f>IF(DEGREES(ACOS(SIN(RADIANS(G653))*SIN(RADIANS(E652))+COS(RADIANS(G653))*COS(RADIANS(E652))*COS(RADIANS(V642))))&gt;90,0,$F$4*$F$5/E651^2*(SIN(RADIANS(G653))*SIN(RADIANS(E652))+COS(RADIANS(G653))*COS(RADIANS(E652))*COS(RADIANS(V642))))</f>
        <v>#DIV/0!</v>
      </c>
      <c r="W653" t="e">
        <f>IF(DEGREES(ACOS(SIN(RADIANS(G653))*SIN(RADIANS(E652))+COS(RADIANS(G653))*COS(RADIANS(E652))*COS(RADIANS(W642))))&gt;90,0,$F$4*$F$5/E651^2*(SIN(RADIANS(G653))*SIN(RADIANS(E652))+COS(RADIANS(G653))*COS(RADIANS(E652))*COS(RADIANS(W642))))</f>
        <v>#DIV/0!</v>
      </c>
      <c r="X653" t="e">
        <f>IF(DEGREES(ACOS(SIN(RADIANS(G653))*SIN(RADIANS(E652))+COS(RADIANS(G653))*COS(RADIANS(E652))*COS(RADIANS(X642))))&gt;90,0,$F$4*$F$5/E651^2*(SIN(RADIANS(G653))*SIN(RADIANS(E652))+COS(RADIANS(G653))*COS(RADIANS(E652))*COS(RADIANS(X642))))</f>
        <v>#DIV/0!</v>
      </c>
      <c r="Y653" t="e">
        <f>IF(DEGREES(ACOS(SIN(RADIANS(G653))*SIN(RADIANS(E652))+COS(RADIANS(G653))*COS(RADIANS(E652))*COS(RADIANS(Y642))))&gt;90,0,$F$4*$F$5/E651^2*(SIN(RADIANS(G653))*SIN(RADIANS(E652))+COS(RADIANS(G653))*COS(RADIANS(E652))*COS(RADIANS(Y642))))</f>
        <v>#DIV/0!</v>
      </c>
      <c r="Z653" t="e">
        <f>IF(DEGREES(ACOS(SIN(RADIANS(G653))*SIN(RADIANS(E652))+COS(RADIANS(G653))*COS(RADIANS(E652))*COS(RADIANS(Z642))))&gt;90,0,$F$4*$F$5/E651^2*(SIN(RADIANS(G653))*SIN(RADIANS(E652))+COS(RADIANS(G653))*COS(RADIANS(E652))*COS(RADIANS(Z642))))</f>
        <v>#DIV/0!</v>
      </c>
      <c r="AA653" t="e">
        <f>IF(DEGREES(ACOS(SIN(RADIANS(G653))*SIN(RADIANS(E652))+COS(RADIANS(G653))*COS(RADIANS(E652))*COS(RADIANS(AA642))))&gt;90,0,$F$4*$F$5/E651^2*(SIN(RADIANS(G653))*SIN(RADIANS(E652))+COS(RADIANS(G653))*COS(RADIANS(E652))*COS(RADIANS(AA642))))</f>
        <v>#DIV/0!</v>
      </c>
      <c r="AB653" t="e">
        <f>IF(DEGREES(ACOS(SIN(RADIANS(G653))*SIN(RADIANS(E652))+COS(RADIANS(G653))*COS(RADIANS(E652))*COS(RADIANS(AB642))))&gt;90,0,$F$4*$F$5/E651^2*(SIN(RADIANS(G653))*SIN(RADIANS(E652))+COS(RADIANS(G653))*COS(RADIANS(E652))*COS(RADIANS(AB642))))</f>
        <v>#DIV/0!</v>
      </c>
      <c r="AC653" t="e">
        <f>IF(DEGREES(ACOS(SIN(RADIANS(G653))*SIN(RADIANS(E652))+COS(RADIANS(G653))*COS(RADIANS(E652))*COS(RADIANS(AC642))))&gt;90,0,$F$4*$F$5/E651^2*(SIN(RADIANS(G653))*SIN(RADIANS(E652))+COS(RADIANS(G653))*COS(RADIANS(E652))*COS(RADIANS(AC642))))</f>
        <v>#DIV/0!</v>
      </c>
      <c r="AD653" t="e">
        <f>IF(DEGREES(ACOS(SIN(RADIANS(G653))*SIN(RADIANS(E652))+COS(RADIANS(G653))*COS(RADIANS(E652))*COS(RADIANS(AD642))))&gt;90,0,$F$4*$F$5/E651^2*(SIN(RADIANS(G653))*SIN(RADIANS(E652))+COS(RADIANS(G653))*COS(RADIANS(E652))*COS(RADIANS(AD642))))</f>
        <v>#DIV/0!</v>
      </c>
      <c r="AE653" t="e">
        <f>IF(DEGREES(ACOS(SIN(RADIANS(G653))*SIN(RADIANS(E652))+COS(RADIANS(G653))*COS(RADIANS(E652))*COS(RADIANS(AE642))))&gt;90,0,$F$4*$F$5/E651^2*(SIN(RADIANS(G653))*SIN(RADIANS(E652))+COS(RADIANS(G653))*COS(RADIANS(E652))*COS(RADIANS(AE642))))</f>
        <v>#DIV/0!</v>
      </c>
      <c r="AF653" t="e">
        <f>IF(DEGREES(ACOS(SIN(RADIANS(G653))*SIN(RADIANS(E652))+COS(RADIANS(G653))*COS(RADIANS(E652))*COS(RADIANS(AF642))))&gt;90,0,$F$4*$F$5/E651^2*(SIN(RADIANS(G653))*SIN(RADIANS(E652))+COS(RADIANS(G653))*COS(RADIANS(E652))*COS(RADIANS(AF642))))</f>
        <v>#DIV/0!</v>
      </c>
      <c r="AG653" t="e">
        <f>IF(DEGREES(ACOS(SIN(RADIANS(G653))*SIN(RADIANS(E652))+COS(RADIANS(G653))*COS(RADIANS(E652))*COS(RADIANS(AG642))))&gt;90,0,$F$4*$F$5/E651^2*(SIN(RADIANS(G653))*SIN(RADIANS(E652))+COS(RADIANS(G653))*COS(RADIANS(E652))*COS(RADIANS(AG642))))</f>
        <v>#DIV/0!</v>
      </c>
      <c r="AH653" t="e">
        <f>IF(DEGREES(ACOS(SIN(RADIANS(G653))*SIN(RADIANS(E652))+COS(RADIANS(G653))*COS(RADIANS(E652))*COS(RADIANS(AH642))))&gt;90,0,$F$4*$F$5/E651^2*(SIN(RADIANS(G653))*SIN(RADIANS(E652))+COS(RADIANS(G653))*COS(RADIANS(E652))*COS(RADIANS(AH642))))</f>
        <v>#DIV/0!</v>
      </c>
      <c r="AI653" t="e">
        <f>IF(DEGREES(ACOS(SIN(RADIANS(G653))*SIN(RADIANS(E652))+COS(RADIANS(G653))*COS(RADIANS(E652))*COS(RADIANS(AI642))))&gt;90,0,$F$4*$F$5/E651^2*(SIN(RADIANS(G653))*SIN(RADIANS(E652))+COS(RADIANS(G653))*COS(RADIANS(E652))*COS(RADIANS(AI642))))</f>
        <v>#DIV/0!</v>
      </c>
      <c r="AJ653" t="e">
        <f>IF(DEGREES(ACOS(SIN(RADIANS(G653))*SIN(RADIANS(E652))+COS(RADIANS(G653))*COS(RADIANS(E652))*COS(RADIANS(AJ642))))&gt;90,0,$F$4*$F$5/E651^2*(SIN(RADIANS(G653))*SIN(RADIANS(E652))+COS(RADIANS(G653))*COS(RADIANS(E652))*COS(RADIANS(AJ642))))</f>
        <v>#DIV/0!</v>
      </c>
      <c r="AK653">
        <f>IF(DEGREES(ACOS(SIN(RADIANS(G653))*SIN(RADIANS(E652))+COS(RADIANS(G653))*COS(RADIANS(E652))*COS(RADIANS(AK642))))&gt;90,0,$F$4*$F$5/E651^2*(SIN(RADIANS(G653))*SIN(RADIANS(E652))+COS(RADIANS(G653))*COS(RADIANS(E652))*COS(RADIANS(AK642))))</f>
        <v>0</v>
      </c>
      <c r="AL653">
        <f>IF(DEGREES(ACOS(SIN(RADIANS(G653))*SIN(RADIANS(E652))+COS(RADIANS(G653))*COS(RADIANS(E652))*COS(RADIANS(AL642))))&gt;90,0,$F$4*$F$5/E651^2*(SIN(RADIANS(G653))*SIN(RADIANS(E652))+COS(RADIANS(G653))*COS(RADIANS(E652))*COS(RADIANS(AL642))))</f>
        <v>0</v>
      </c>
      <c r="AM653">
        <f>IF(DEGREES(ACOS(SIN(RADIANS(G653))*SIN(RADIANS(E652))+COS(RADIANS(G653))*COS(RADIANS(E652))*COS(RADIANS(AM642))))&gt;90,0,$F$4*$F$5/E651^2*(SIN(RADIANS(G653))*SIN(RADIANS(E652))+COS(RADIANS(G653))*COS(RADIANS(E652))*COS(RADIANS(AM642))))</f>
        <v>0</v>
      </c>
      <c r="AN653">
        <f>IF(DEGREES(ACOS(SIN(RADIANS(G653))*SIN(RADIANS(E652))+COS(RADIANS(G653))*COS(RADIANS(E652))*COS(RADIANS(AN642))))&gt;90,0,$F$4*$F$5/E651^2*(SIN(RADIANS(G653))*SIN(RADIANS(E652))+COS(RADIANS(G653))*COS(RADIANS(E652))*COS(RADIANS(AN642))))</f>
        <v>0</v>
      </c>
      <c r="AO653">
        <f>IF(DEGREES(ACOS(SIN(RADIANS(G653))*SIN(RADIANS(E652))+COS(RADIANS(G653))*COS(RADIANS(E652))*COS(RADIANS(AO642))))&gt;90,0,$F$4*$F$5/E651^2*(SIN(RADIANS(G653))*SIN(RADIANS(E652))+COS(RADIANS(G653))*COS(RADIANS(E652))*COS(RADIANS(AO642))))</f>
        <v>0</v>
      </c>
      <c r="AP653">
        <f>IF(DEGREES(ACOS(SIN(RADIANS(G653))*SIN(RADIANS(E652))+COS(RADIANS(G653))*COS(RADIANS(E652))*COS(RADIANS(AP642))))&gt;90,0,$F$4*$F$5/E651^2*(SIN(RADIANS(G653))*SIN(RADIANS(E652))+COS(RADIANS(G653))*COS(RADIANS(E652))*COS(RADIANS(AP642))))</f>
        <v>0</v>
      </c>
      <c r="AQ653">
        <f>IF(DEGREES(ACOS(SIN(RADIANS(G653))*SIN(RADIANS(E652))+COS(RADIANS(G653))*COS(RADIANS(E652))*COS(RADIANS(AQ642))))&gt;90,0,$F$4*$F$5/E651^2*(SIN(RADIANS(G653))*SIN(RADIANS(E652))+COS(RADIANS(G653))*COS(RADIANS(E652))*COS(RADIANS(AQ642))))</f>
        <v>0</v>
      </c>
      <c r="AR653">
        <f>IF(DEGREES(ACOS(SIN(RADIANS(G653))*SIN(RADIANS(E652))+COS(RADIANS(G653))*COS(RADIANS(E652))*COS(RADIANS(AR642))))&gt;90,0,$F$4*$F$5/E651^2*(SIN(RADIANS(G653))*SIN(RADIANS(E652))+COS(RADIANS(G653))*COS(RADIANS(E652))*COS(RADIANS(AR642))))</f>
        <v>0</v>
      </c>
    </row>
    <row r="654" spans="2:44" x14ac:dyDescent="0.5">
      <c r="B654" s="40" t="s">
        <v>787</v>
      </c>
      <c r="E654">
        <f>E653-E645-360*ROUNDDOWN((E653-E645)/360,0)</f>
        <v>0</v>
      </c>
      <c r="G654">
        <v>-10</v>
      </c>
      <c r="I654">
        <f>IF(DEGREES(ACOS(SIN(RADIANS(G654))*SIN(RADIANS(E652))+COS(RADIANS(G654))*COS(RADIANS(E652))*COS(RADIANS(I642))))&gt;90,0,$F$4*$F$5/E651^2*(SIN(RADIANS(G654))*SIN(RADIANS(E652))+COS(RADIANS(G654))*COS(RADIANS(E652))*COS(RADIANS(I642))))</f>
        <v>0</v>
      </c>
      <c r="J654">
        <f>IF(DEGREES(ACOS(SIN(RADIANS(G654))*SIN(RADIANS(E652))+COS(RADIANS(G654))*COS(RADIANS(E652))*COS(RADIANS(J642))))&gt;90,0,$F$4*$F$5/E651^2*(SIN(RADIANS(G654))*SIN(RADIANS(E652))+COS(RADIANS(G654))*COS(RADIANS(E652))*COS(RADIANS(J642))))</f>
        <v>0</v>
      </c>
      <c r="K654">
        <f>IF(DEGREES(ACOS(SIN(RADIANS(G654))*SIN(RADIANS(E652))+COS(RADIANS(G654))*COS(RADIANS(E652))*COS(RADIANS(K642))))&gt;90,0,$F$4*$F$5/E651^2*(SIN(RADIANS(G654))*SIN(RADIANS(E652))+COS(RADIANS(G654))*COS(RADIANS(E652))*COS(RADIANS(K642))))</f>
        <v>0</v>
      </c>
      <c r="L654">
        <f>IF(DEGREES(ACOS(SIN(RADIANS(G654))*SIN(RADIANS(E652))+COS(RADIANS(G654))*COS(RADIANS(E652))*COS(RADIANS(L642))))&gt;90,0,$F$4*$F$5/E651^2*(SIN(RADIANS(G654))*SIN(RADIANS(E652))+COS(RADIANS(G654))*COS(RADIANS(E652))*COS(RADIANS(L642))))</f>
        <v>0</v>
      </c>
      <c r="M654">
        <f>IF(DEGREES(ACOS(SIN(RADIANS(G654))*SIN(RADIANS(E652))+COS(RADIANS(G654))*COS(RADIANS(E652))*COS(RADIANS(M642))))&gt;90,0,$F$4*$F$5/E651^2*(SIN(RADIANS(G654))*SIN(RADIANS(E652))+COS(RADIANS(G654))*COS(RADIANS(E652))*COS(RADIANS(M642))))</f>
        <v>0</v>
      </c>
      <c r="N654">
        <f>IF(DEGREES(ACOS(SIN(RADIANS(G654))*SIN(RADIANS(E652))+COS(RADIANS(G654))*COS(RADIANS(E652))*COS(RADIANS(N642))))&gt;90,0,$F$4*$F$5/E651^2*(SIN(RADIANS(G654))*SIN(RADIANS(E652))+COS(RADIANS(G654))*COS(RADIANS(E652))*COS(RADIANS(N642))))</f>
        <v>0</v>
      </c>
      <c r="O654">
        <f>IF(DEGREES(ACOS(SIN(RADIANS(G654))*SIN(RADIANS(E652))+COS(RADIANS(G654))*COS(RADIANS(E652))*COS(RADIANS(O642))))&gt;90,0,$F$4*$F$5/E651^2*(SIN(RADIANS(G654))*SIN(RADIANS(E652))+COS(RADIANS(G654))*COS(RADIANS(E652))*COS(RADIANS(O642))))</f>
        <v>0</v>
      </c>
      <c r="P654">
        <f>IF(DEGREES(ACOS(SIN(RADIANS(G654))*SIN(RADIANS(E652))+COS(RADIANS(G654))*COS(RADIANS(E652))*COS(RADIANS(P642))))&gt;90,0,$F$4*$F$5/E651^2*(SIN(RADIANS(G654))*SIN(RADIANS(E652))+COS(RADIANS(G654))*COS(RADIANS(E652))*COS(RADIANS(P642))))</f>
        <v>0</v>
      </c>
      <c r="Q654">
        <f>IF(DEGREES(ACOS(SIN(RADIANS(G654))*SIN(RADIANS(E652))+COS(RADIANS(G654))*COS(RADIANS(E652))*COS(RADIANS(Q642))))&gt;90,0,$F$4*$F$5/E651^2*(SIN(RADIANS(G654))*SIN(RADIANS(E652))+COS(RADIANS(G654))*COS(RADIANS(E652))*COS(RADIANS(Q642))))</f>
        <v>0</v>
      </c>
      <c r="R654" t="e">
        <f>IF(DEGREES(ACOS(SIN(RADIANS(G654))*SIN(RADIANS(E652))+COS(RADIANS(G654))*COS(RADIANS(E652))*COS(RADIANS(R642))))&gt;90,0,$F$4*$F$5/E651^2*(SIN(RADIANS(G654))*SIN(RADIANS(E652))+COS(RADIANS(G654))*COS(RADIANS(E652))*COS(RADIANS(R642))))</f>
        <v>#DIV/0!</v>
      </c>
      <c r="S654" t="e">
        <f>IF(DEGREES(ACOS(SIN(RADIANS(G654))*SIN(RADIANS(E652))+COS(RADIANS(G654))*COS(RADIANS(E652))*COS(RADIANS(S642))))&gt;90,0,$F$4*$F$5/E651^2*(SIN(RADIANS(G654))*SIN(RADIANS(E652))+COS(RADIANS(G654))*COS(RADIANS(E652))*COS(RADIANS(S642))))</f>
        <v>#DIV/0!</v>
      </c>
      <c r="T654" t="e">
        <f>IF(DEGREES(ACOS(SIN(RADIANS(G654))*SIN(RADIANS(E652))+COS(RADIANS(G654))*COS(RADIANS(E652))*COS(RADIANS(T642))))&gt;90,0,$F$4*$F$5/E651^2*(SIN(RADIANS(G654))*SIN(RADIANS(E652))+COS(RADIANS(G654))*COS(RADIANS(E652))*COS(RADIANS(T642))))</f>
        <v>#DIV/0!</v>
      </c>
      <c r="U654" t="e">
        <f>IF(DEGREES(ACOS(SIN(RADIANS(G654))*SIN(RADIANS(E652))+COS(RADIANS(G654))*COS(RADIANS(E652))*COS(RADIANS(U642))))&gt;90,0,$F$4*$F$5/E651^2*(SIN(RADIANS(G654))*SIN(RADIANS(E652))+COS(RADIANS(G654))*COS(RADIANS(E652))*COS(RADIANS(U642))))</f>
        <v>#DIV/0!</v>
      </c>
      <c r="V654" t="e">
        <f>IF(DEGREES(ACOS(SIN(RADIANS(G654))*SIN(RADIANS(E652))+COS(RADIANS(G654))*COS(RADIANS(E652))*COS(RADIANS(V642))))&gt;90,0,$F$4*$F$5/E651^2*(SIN(RADIANS(G654))*SIN(RADIANS(E652))+COS(RADIANS(G654))*COS(RADIANS(E652))*COS(RADIANS(V642))))</f>
        <v>#DIV/0!</v>
      </c>
      <c r="W654" t="e">
        <f>IF(DEGREES(ACOS(SIN(RADIANS(G654))*SIN(RADIANS(E652))+COS(RADIANS(G654))*COS(RADIANS(E652))*COS(RADIANS(W642))))&gt;90,0,$F$4*$F$5/E651^2*(SIN(RADIANS(G654))*SIN(RADIANS(E652))+COS(RADIANS(G654))*COS(RADIANS(E652))*COS(RADIANS(W642))))</f>
        <v>#DIV/0!</v>
      </c>
      <c r="X654" t="e">
        <f>IF(DEGREES(ACOS(SIN(RADIANS(G654))*SIN(RADIANS(E652))+COS(RADIANS(G654))*COS(RADIANS(E652))*COS(RADIANS(X642))))&gt;90,0,$F$4*$F$5/E651^2*(SIN(RADIANS(G654))*SIN(RADIANS(E652))+COS(RADIANS(G654))*COS(RADIANS(E652))*COS(RADIANS(X642))))</f>
        <v>#DIV/0!</v>
      </c>
      <c r="Y654" t="e">
        <f>IF(DEGREES(ACOS(SIN(RADIANS(G654))*SIN(RADIANS(E652))+COS(RADIANS(G654))*COS(RADIANS(E652))*COS(RADIANS(Y642))))&gt;90,0,$F$4*$F$5/E651^2*(SIN(RADIANS(G654))*SIN(RADIANS(E652))+COS(RADIANS(G654))*COS(RADIANS(E652))*COS(RADIANS(Y642))))</f>
        <v>#DIV/0!</v>
      </c>
      <c r="Z654" t="e">
        <f>IF(DEGREES(ACOS(SIN(RADIANS(G654))*SIN(RADIANS(E652))+COS(RADIANS(G654))*COS(RADIANS(E652))*COS(RADIANS(Z642))))&gt;90,0,$F$4*$F$5/E651^2*(SIN(RADIANS(G654))*SIN(RADIANS(E652))+COS(RADIANS(G654))*COS(RADIANS(E652))*COS(RADIANS(Z642))))</f>
        <v>#DIV/0!</v>
      </c>
      <c r="AA654" t="e">
        <f>IF(DEGREES(ACOS(SIN(RADIANS(G654))*SIN(RADIANS(E652))+COS(RADIANS(G654))*COS(RADIANS(E652))*COS(RADIANS(AA642))))&gt;90,0,$F$4*$F$5/E651^2*(SIN(RADIANS(G654))*SIN(RADIANS(E652))+COS(RADIANS(G654))*COS(RADIANS(E652))*COS(RADIANS(AA642))))</f>
        <v>#DIV/0!</v>
      </c>
      <c r="AB654" t="e">
        <f>IF(DEGREES(ACOS(SIN(RADIANS(G654))*SIN(RADIANS(E652))+COS(RADIANS(G654))*COS(RADIANS(E652))*COS(RADIANS(AB642))))&gt;90,0,$F$4*$F$5/E651^2*(SIN(RADIANS(G654))*SIN(RADIANS(E652))+COS(RADIANS(G654))*COS(RADIANS(E652))*COS(RADIANS(AB642))))</f>
        <v>#DIV/0!</v>
      </c>
      <c r="AC654" t="e">
        <f>IF(DEGREES(ACOS(SIN(RADIANS(G654))*SIN(RADIANS(E652))+COS(RADIANS(G654))*COS(RADIANS(E652))*COS(RADIANS(AC642))))&gt;90,0,$F$4*$F$5/E651^2*(SIN(RADIANS(G654))*SIN(RADIANS(E652))+COS(RADIANS(G654))*COS(RADIANS(E652))*COS(RADIANS(AC642))))</f>
        <v>#DIV/0!</v>
      </c>
      <c r="AD654" t="e">
        <f>IF(DEGREES(ACOS(SIN(RADIANS(G654))*SIN(RADIANS(E652))+COS(RADIANS(G654))*COS(RADIANS(E652))*COS(RADIANS(AD642))))&gt;90,0,$F$4*$F$5/E651^2*(SIN(RADIANS(G654))*SIN(RADIANS(E652))+COS(RADIANS(G654))*COS(RADIANS(E652))*COS(RADIANS(AD642))))</f>
        <v>#DIV/0!</v>
      </c>
      <c r="AE654" t="e">
        <f>IF(DEGREES(ACOS(SIN(RADIANS(G654))*SIN(RADIANS(E652))+COS(RADIANS(G654))*COS(RADIANS(E652))*COS(RADIANS(AE642))))&gt;90,0,$F$4*$F$5/E651^2*(SIN(RADIANS(G654))*SIN(RADIANS(E652))+COS(RADIANS(G654))*COS(RADIANS(E652))*COS(RADIANS(AE642))))</f>
        <v>#DIV/0!</v>
      </c>
      <c r="AF654" t="e">
        <f>IF(DEGREES(ACOS(SIN(RADIANS(G654))*SIN(RADIANS(E652))+COS(RADIANS(G654))*COS(RADIANS(E652))*COS(RADIANS(AF642))))&gt;90,0,$F$4*$F$5/E651^2*(SIN(RADIANS(G654))*SIN(RADIANS(E652))+COS(RADIANS(G654))*COS(RADIANS(E652))*COS(RADIANS(AF642))))</f>
        <v>#DIV/0!</v>
      </c>
      <c r="AG654" t="e">
        <f>IF(DEGREES(ACOS(SIN(RADIANS(G654))*SIN(RADIANS(E652))+COS(RADIANS(G654))*COS(RADIANS(E652))*COS(RADIANS(AG642))))&gt;90,0,$F$4*$F$5/E651^2*(SIN(RADIANS(G654))*SIN(RADIANS(E652))+COS(RADIANS(G654))*COS(RADIANS(E652))*COS(RADIANS(AG642))))</f>
        <v>#DIV/0!</v>
      </c>
      <c r="AH654" t="e">
        <f>IF(DEGREES(ACOS(SIN(RADIANS(G654))*SIN(RADIANS(E652))+COS(RADIANS(G654))*COS(RADIANS(E652))*COS(RADIANS(AH642))))&gt;90,0,$F$4*$F$5/E651^2*(SIN(RADIANS(G654))*SIN(RADIANS(E652))+COS(RADIANS(G654))*COS(RADIANS(E652))*COS(RADIANS(AH642))))</f>
        <v>#DIV/0!</v>
      </c>
      <c r="AI654" t="e">
        <f>IF(DEGREES(ACOS(SIN(RADIANS(G654))*SIN(RADIANS(E652))+COS(RADIANS(G654))*COS(RADIANS(E652))*COS(RADIANS(AI642))))&gt;90,0,$F$4*$F$5/E651^2*(SIN(RADIANS(G654))*SIN(RADIANS(E652))+COS(RADIANS(G654))*COS(RADIANS(E652))*COS(RADIANS(AI642))))</f>
        <v>#DIV/0!</v>
      </c>
      <c r="AJ654" t="e">
        <f>IF(DEGREES(ACOS(SIN(RADIANS(G654))*SIN(RADIANS(E652))+COS(RADIANS(G654))*COS(RADIANS(E652))*COS(RADIANS(AJ642))))&gt;90,0,$F$4*$F$5/E651^2*(SIN(RADIANS(G654))*SIN(RADIANS(E652))+COS(RADIANS(G654))*COS(RADIANS(E652))*COS(RADIANS(AJ642))))</f>
        <v>#DIV/0!</v>
      </c>
      <c r="AK654">
        <f>IF(DEGREES(ACOS(SIN(RADIANS(G654))*SIN(RADIANS(E652))+COS(RADIANS(G654))*COS(RADIANS(E652))*COS(RADIANS(AK642))))&gt;90,0,$F$4*$F$5/E651^2*(SIN(RADIANS(G654))*SIN(RADIANS(E652))+COS(RADIANS(G654))*COS(RADIANS(E652))*COS(RADIANS(AK642))))</f>
        <v>0</v>
      </c>
      <c r="AL654">
        <f>IF(DEGREES(ACOS(SIN(RADIANS(G654))*SIN(RADIANS(E652))+COS(RADIANS(G654))*COS(RADIANS(E652))*COS(RADIANS(AL642))))&gt;90,0,$F$4*$F$5/E651^2*(SIN(RADIANS(G654))*SIN(RADIANS(E652))+COS(RADIANS(G654))*COS(RADIANS(E652))*COS(RADIANS(AL642))))</f>
        <v>0</v>
      </c>
      <c r="AM654">
        <f>IF(DEGREES(ACOS(SIN(RADIANS(G654))*SIN(RADIANS(E652))+COS(RADIANS(G654))*COS(RADIANS(E652))*COS(RADIANS(AM642))))&gt;90,0,$F$4*$F$5/E651^2*(SIN(RADIANS(G654))*SIN(RADIANS(E652))+COS(RADIANS(G654))*COS(RADIANS(E652))*COS(RADIANS(AM642))))</f>
        <v>0</v>
      </c>
      <c r="AN654">
        <f>IF(DEGREES(ACOS(SIN(RADIANS(G654))*SIN(RADIANS(E652))+COS(RADIANS(G654))*COS(RADIANS(E652))*COS(RADIANS(AN642))))&gt;90,0,$F$4*$F$5/E651^2*(SIN(RADIANS(G654))*SIN(RADIANS(E652))+COS(RADIANS(G654))*COS(RADIANS(E652))*COS(RADIANS(AN642))))</f>
        <v>0</v>
      </c>
      <c r="AO654">
        <f>IF(DEGREES(ACOS(SIN(RADIANS(G654))*SIN(RADIANS(E652))+COS(RADIANS(G654))*COS(RADIANS(E652))*COS(RADIANS(AO642))))&gt;90,0,$F$4*$F$5/E651^2*(SIN(RADIANS(G654))*SIN(RADIANS(E652))+COS(RADIANS(G654))*COS(RADIANS(E652))*COS(RADIANS(AO642))))</f>
        <v>0</v>
      </c>
      <c r="AP654">
        <f>IF(DEGREES(ACOS(SIN(RADIANS(G654))*SIN(RADIANS(E652))+COS(RADIANS(G654))*COS(RADIANS(E652))*COS(RADIANS(AP642))))&gt;90,0,$F$4*$F$5/E651^2*(SIN(RADIANS(G654))*SIN(RADIANS(E652))+COS(RADIANS(G654))*COS(RADIANS(E652))*COS(RADIANS(AP642))))</f>
        <v>0</v>
      </c>
      <c r="AQ654">
        <f>IF(DEGREES(ACOS(SIN(RADIANS(G654))*SIN(RADIANS(E652))+COS(RADIANS(G654))*COS(RADIANS(E652))*COS(RADIANS(AQ642))))&gt;90,0,$F$4*$F$5/E651^2*(SIN(RADIANS(G654))*SIN(RADIANS(E652))+COS(RADIANS(G654))*COS(RADIANS(E652))*COS(RADIANS(AQ642))))</f>
        <v>0</v>
      </c>
      <c r="AR654">
        <f>IF(DEGREES(ACOS(SIN(RADIANS(G654))*SIN(RADIANS(E652))+COS(RADIANS(G654))*COS(RADIANS(E652))*COS(RADIANS(AR642))))&gt;90,0,$F$4*$F$5/E651^2*(SIN(RADIANS(G654))*SIN(RADIANS(E652))+COS(RADIANS(G654))*COS(RADIANS(E652))*COS(RADIANS(AR642))))</f>
        <v>0</v>
      </c>
    </row>
    <row r="655" spans="2:44" x14ac:dyDescent="0.5">
      <c r="G655">
        <v>-20</v>
      </c>
      <c r="I655">
        <f>IF(DEGREES(ACOS(SIN(RADIANS(G655))*SIN(RADIANS(E652))+COS(RADIANS(G655))*COS(RADIANS(E652))*COS(RADIANS(I642))))&gt;90,0,$F$4*$F$5/E651^2*(SIN(RADIANS(G655))*SIN(RADIANS(E652))+COS(RADIANS(G655))*COS(RADIANS(E652))*COS(RADIANS(I642))))</f>
        <v>0</v>
      </c>
      <c r="J655">
        <f>IF(DEGREES(ACOS(SIN(RADIANS(G655))*SIN(RADIANS(E652))+COS(RADIANS(G655))*COS(RADIANS(E652))*COS(RADIANS(J642))))&gt;90,0,$F$4*$F$5/E651^2*(SIN(RADIANS(G655))*SIN(RADIANS(E652))+COS(RADIANS(G655))*COS(RADIANS(E652))*COS(RADIANS(J642))))</f>
        <v>0</v>
      </c>
      <c r="K655">
        <f>IF(DEGREES(ACOS(SIN(RADIANS(G655))*SIN(RADIANS(E652))+COS(RADIANS(G655))*COS(RADIANS(E652))*COS(RADIANS(K642))))&gt;90,0,$F$4*$F$5/E651^2*(SIN(RADIANS(G655))*SIN(RADIANS(E652))+COS(RADIANS(G655))*COS(RADIANS(E652))*COS(RADIANS(K642))))</f>
        <v>0</v>
      </c>
      <c r="L655">
        <f>IF(DEGREES(ACOS(SIN(RADIANS(G655))*SIN(RADIANS(E652))+COS(RADIANS(G655))*COS(RADIANS(E652))*COS(RADIANS(L642))))&gt;90,0,$F$4*$F$5/E651^2*(SIN(RADIANS(G655))*SIN(RADIANS(E652))+COS(RADIANS(G655))*COS(RADIANS(E652))*COS(RADIANS(L642))))</f>
        <v>0</v>
      </c>
      <c r="M655">
        <f>IF(DEGREES(ACOS(SIN(RADIANS(G655))*SIN(RADIANS(E652))+COS(RADIANS(G655))*COS(RADIANS(E652))*COS(RADIANS(M642))))&gt;90,0,$F$4*$F$5/E651^2*(SIN(RADIANS(G655))*SIN(RADIANS(E652))+COS(RADIANS(G655))*COS(RADIANS(E652))*COS(RADIANS(M642))))</f>
        <v>0</v>
      </c>
      <c r="N655">
        <f>IF(DEGREES(ACOS(SIN(RADIANS(G655))*SIN(RADIANS(E652))+COS(RADIANS(G655))*COS(RADIANS(E652))*COS(RADIANS(N642))))&gt;90,0,$F$4*$F$5/E651^2*(SIN(RADIANS(G655))*SIN(RADIANS(E652))+COS(RADIANS(G655))*COS(RADIANS(E652))*COS(RADIANS(N642))))</f>
        <v>0</v>
      </c>
      <c r="O655">
        <f>IF(DEGREES(ACOS(SIN(RADIANS(G655))*SIN(RADIANS(E652))+COS(RADIANS(G655))*COS(RADIANS(E652))*COS(RADIANS(O642))))&gt;90,0,$F$4*$F$5/E651^2*(SIN(RADIANS(G655))*SIN(RADIANS(E652))+COS(RADIANS(G655))*COS(RADIANS(E652))*COS(RADIANS(O642))))</f>
        <v>0</v>
      </c>
      <c r="P655">
        <f>IF(DEGREES(ACOS(SIN(RADIANS(G655))*SIN(RADIANS(E652))+COS(RADIANS(G655))*COS(RADIANS(E652))*COS(RADIANS(P642))))&gt;90,0,$F$4*$F$5/E651^2*(SIN(RADIANS(G655))*SIN(RADIANS(E652))+COS(RADIANS(G655))*COS(RADIANS(E652))*COS(RADIANS(P642))))</f>
        <v>0</v>
      </c>
      <c r="Q655">
        <f>IF(DEGREES(ACOS(SIN(RADIANS(G655))*SIN(RADIANS(E652))+COS(RADIANS(G655))*COS(RADIANS(E652))*COS(RADIANS(Q642))))&gt;90,0,$F$4*$F$5/E651^2*(SIN(RADIANS(G655))*SIN(RADIANS(E652))+COS(RADIANS(G655))*COS(RADIANS(E652))*COS(RADIANS(Q642))))</f>
        <v>0</v>
      </c>
      <c r="R655" t="e">
        <f>IF(DEGREES(ACOS(SIN(RADIANS(G655))*SIN(RADIANS(E652))+COS(RADIANS(G655))*COS(RADIANS(E652))*COS(RADIANS(R642))))&gt;90,0,$F$4*$F$5/E651^2*(SIN(RADIANS(G655))*SIN(RADIANS(E652))+COS(RADIANS(G655))*COS(RADIANS(E652))*COS(RADIANS(R642))))</f>
        <v>#DIV/0!</v>
      </c>
      <c r="S655" t="e">
        <f>IF(DEGREES(ACOS(SIN(RADIANS(G655))*SIN(RADIANS(E652))+COS(RADIANS(G655))*COS(RADIANS(E652))*COS(RADIANS(S642))))&gt;90,0,$F$4*$F$5/E651^2*(SIN(RADIANS(G655))*SIN(RADIANS(E652))+COS(RADIANS(G655))*COS(RADIANS(E652))*COS(RADIANS(S642))))</f>
        <v>#DIV/0!</v>
      </c>
      <c r="T655" t="e">
        <f>IF(DEGREES(ACOS(SIN(RADIANS(G655))*SIN(RADIANS(E652))+COS(RADIANS(G655))*COS(RADIANS(E652))*COS(RADIANS(T642))))&gt;90,0,$F$4*$F$5/E651^2*(SIN(RADIANS(G655))*SIN(RADIANS(E652))+COS(RADIANS(G655))*COS(RADIANS(E652))*COS(RADIANS(T642))))</f>
        <v>#DIV/0!</v>
      </c>
      <c r="U655" t="e">
        <f>IF(DEGREES(ACOS(SIN(RADIANS(G655))*SIN(RADIANS(E652))+COS(RADIANS(G655))*COS(RADIANS(E652))*COS(RADIANS(U642))))&gt;90,0,$F$4*$F$5/E651^2*(SIN(RADIANS(G655))*SIN(RADIANS(E652))+COS(RADIANS(G655))*COS(RADIANS(E652))*COS(RADIANS(U642))))</f>
        <v>#DIV/0!</v>
      </c>
      <c r="V655" t="e">
        <f>IF(DEGREES(ACOS(SIN(RADIANS(G655))*SIN(RADIANS(E652))+COS(RADIANS(G655))*COS(RADIANS(E652))*COS(RADIANS(V642))))&gt;90,0,$F$4*$F$5/E651^2*(SIN(RADIANS(G655))*SIN(RADIANS(E652))+COS(RADIANS(G655))*COS(RADIANS(E652))*COS(RADIANS(V642))))</f>
        <v>#DIV/0!</v>
      </c>
      <c r="W655" t="e">
        <f>IF(DEGREES(ACOS(SIN(RADIANS(G655))*SIN(RADIANS(E652))+COS(RADIANS(G655))*COS(RADIANS(E652))*COS(RADIANS(W642))))&gt;90,0,$F$4*$F$5/E651^2*(SIN(RADIANS(G655))*SIN(RADIANS(E652))+COS(RADIANS(G655))*COS(RADIANS(E652))*COS(RADIANS(W642))))</f>
        <v>#DIV/0!</v>
      </c>
      <c r="X655" t="e">
        <f>IF(DEGREES(ACOS(SIN(RADIANS(G655))*SIN(RADIANS(E652))+COS(RADIANS(G655))*COS(RADIANS(E652))*COS(RADIANS(X642))))&gt;90,0,$F$4*$F$5/E651^2*(SIN(RADIANS(G655))*SIN(RADIANS(E652))+COS(RADIANS(G655))*COS(RADIANS(E652))*COS(RADIANS(X642))))</f>
        <v>#DIV/0!</v>
      </c>
      <c r="Y655" t="e">
        <f>IF(DEGREES(ACOS(SIN(RADIANS(G655))*SIN(RADIANS(E652))+COS(RADIANS(G655))*COS(RADIANS(E652))*COS(RADIANS(Y642))))&gt;90,0,$F$4*$F$5/E651^2*(SIN(RADIANS(G655))*SIN(RADIANS(E652))+COS(RADIANS(G655))*COS(RADIANS(E652))*COS(RADIANS(Y642))))</f>
        <v>#DIV/0!</v>
      </c>
      <c r="Z655" t="e">
        <f>IF(DEGREES(ACOS(SIN(RADIANS(G655))*SIN(RADIANS(E652))+COS(RADIANS(G655))*COS(RADIANS(E652))*COS(RADIANS(Z642))))&gt;90,0,$F$4*$F$5/E651^2*(SIN(RADIANS(G655))*SIN(RADIANS(E652))+COS(RADIANS(G655))*COS(RADIANS(E652))*COS(RADIANS(Z642))))</f>
        <v>#DIV/0!</v>
      </c>
      <c r="AA655" t="e">
        <f>IF(DEGREES(ACOS(SIN(RADIANS(G655))*SIN(RADIANS(E652))+COS(RADIANS(G655))*COS(RADIANS(E652))*COS(RADIANS(AA642))))&gt;90,0,$F$4*$F$5/E651^2*(SIN(RADIANS(G655))*SIN(RADIANS(E652))+COS(RADIANS(G655))*COS(RADIANS(E652))*COS(RADIANS(AA642))))</f>
        <v>#DIV/0!</v>
      </c>
      <c r="AB655" t="e">
        <f>IF(DEGREES(ACOS(SIN(RADIANS(G655))*SIN(RADIANS(E652))+COS(RADIANS(G655))*COS(RADIANS(E652))*COS(RADIANS(AB642))))&gt;90,0,$F$4*$F$5/E651^2*(SIN(RADIANS(G655))*SIN(RADIANS(E652))+COS(RADIANS(G655))*COS(RADIANS(E652))*COS(RADIANS(AB642))))</f>
        <v>#DIV/0!</v>
      </c>
      <c r="AC655" t="e">
        <f>IF(DEGREES(ACOS(SIN(RADIANS(G655))*SIN(RADIANS(E652))+COS(RADIANS(G655))*COS(RADIANS(E652))*COS(RADIANS(AC642))))&gt;90,0,$F$4*$F$5/E651^2*(SIN(RADIANS(G655))*SIN(RADIANS(E652))+COS(RADIANS(G655))*COS(RADIANS(E652))*COS(RADIANS(AC642))))</f>
        <v>#DIV/0!</v>
      </c>
      <c r="AD655" t="e">
        <f>IF(DEGREES(ACOS(SIN(RADIANS(G655))*SIN(RADIANS(E652))+COS(RADIANS(G655))*COS(RADIANS(E652))*COS(RADIANS(AD642))))&gt;90,0,$F$4*$F$5/E651^2*(SIN(RADIANS(G655))*SIN(RADIANS(E652))+COS(RADIANS(G655))*COS(RADIANS(E652))*COS(RADIANS(AD642))))</f>
        <v>#DIV/0!</v>
      </c>
      <c r="AE655" t="e">
        <f>IF(DEGREES(ACOS(SIN(RADIANS(G655))*SIN(RADIANS(E652))+COS(RADIANS(G655))*COS(RADIANS(E652))*COS(RADIANS(AE642))))&gt;90,0,$F$4*$F$5/E651^2*(SIN(RADIANS(G655))*SIN(RADIANS(E652))+COS(RADIANS(G655))*COS(RADIANS(E652))*COS(RADIANS(AE642))))</f>
        <v>#DIV/0!</v>
      </c>
      <c r="AF655" t="e">
        <f>IF(DEGREES(ACOS(SIN(RADIANS(G655))*SIN(RADIANS(E652))+COS(RADIANS(G655))*COS(RADIANS(E652))*COS(RADIANS(AF642))))&gt;90,0,$F$4*$F$5/E651^2*(SIN(RADIANS(G655))*SIN(RADIANS(E652))+COS(RADIANS(G655))*COS(RADIANS(E652))*COS(RADIANS(AF642))))</f>
        <v>#DIV/0!</v>
      </c>
      <c r="AG655" t="e">
        <f>IF(DEGREES(ACOS(SIN(RADIANS(G655))*SIN(RADIANS(E652))+COS(RADIANS(G655))*COS(RADIANS(E652))*COS(RADIANS(AG642))))&gt;90,0,$F$4*$F$5/E651^2*(SIN(RADIANS(G655))*SIN(RADIANS(E652))+COS(RADIANS(G655))*COS(RADIANS(E652))*COS(RADIANS(AG642))))</f>
        <v>#DIV/0!</v>
      </c>
      <c r="AH655" t="e">
        <f>IF(DEGREES(ACOS(SIN(RADIANS(G655))*SIN(RADIANS(E652))+COS(RADIANS(G655))*COS(RADIANS(E652))*COS(RADIANS(AH642))))&gt;90,0,$F$4*$F$5/E651^2*(SIN(RADIANS(G655))*SIN(RADIANS(E652))+COS(RADIANS(G655))*COS(RADIANS(E652))*COS(RADIANS(AH642))))</f>
        <v>#DIV/0!</v>
      </c>
      <c r="AI655" t="e">
        <f>IF(DEGREES(ACOS(SIN(RADIANS(G655))*SIN(RADIANS(E652))+COS(RADIANS(G655))*COS(RADIANS(E652))*COS(RADIANS(AI642))))&gt;90,0,$F$4*$F$5/E651^2*(SIN(RADIANS(G655))*SIN(RADIANS(E652))+COS(RADIANS(G655))*COS(RADIANS(E652))*COS(RADIANS(AI642))))</f>
        <v>#DIV/0!</v>
      </c>
      <c r="AJ655" t="e">
        <f>IF(DEGREES(ACOS(SIN(RADIANS(G655))*SIN(RADIANS(E652))+COS(RADIANS(G655))*COS(RADIANS(E652))*COS(RADIANS(AJ642))))&gt;90,0,$F$4*$F$5/E651^2*(SIN(RADIANS(G655))*SIN(RADIANS(E652))+COS(RADIANS(G655))*COS(RADIANS(E652))*COS(RADIANS(AJ642))))</f>
        <v>#DIV/0!</v>
      </c>
      <c r="AK655">
        <f>IF(DEGREES(ACOS(SIN(RADIANS(G655))*SIN(RADIANS(E652))+COS(RADIANS(G655))*COS(RADIANS(E652))*COS(RADIANS(AK642))))&gt;90,0,$F$4*$F$5/E651^2*(SIN(RADIANS(G655))*SIN(RADIANS(E652))+COS(RADIANS(G655))*COS(RADIANS(E652))*COS(RADIANS(AK642))))</f>
        <v>0</v>
      </c>
      <c r="AL655">
        <f>IF(DEGREES(ACOS(SIN(RADIANS(G655))*SIN(RADIANS(E652))+COS(RADIANS(G655))*COS(RADIANS(E652))*COS(RADIANS(AL642))))&gt;90,0,$F$4*$F$5/E651^2*(SIN(RADIANS(G655))*SIN(RADIANS(E652))+COS(RADIANS(G655))*COS(RADIANS(E652))*COS(RADIANS(AL642))))</f>
        <v>0</v>
      </c>
      <c r="AM655">
        <f>IF(DEGREES(ACOS(SIN(RADIANS(G655))*SIN(RADIANS(E652))+COS(RADIANS(G655))*COS(RADIANS(E652))*COS(RADIANS(AM642))))&gt;90,0,$F$4*$F$5/E651^2*(SIN(RADIANS(G655))*SIN(RADIANS(E652))+COS(RADIANS(G655))*COS(RADIANS(E652))*COS(RADIANS(AM642))))</f>
        <v>0</v>
      </c>
      <c r="AN655">
        <f>IF(DEGREES(ACOS(SIN(RADIANS(G655))*SIN(RADIANS(E652))+COS(RADIANS(G655))*COS(RADIANS(E652))*COS(RADIANS(AN642))))&gt;90,0,$F$4*$F$5/E651^2*(SIN(RADIANS(G655))*SIN(RADIANS(E652))+COS(RADIANS(G655))*COS(RADIANS(E652))*COS(RADIANS(AN642))))</f>
        <v>0</v>
      </c>
      <c r="AO655">
        <f>IF(DEGREES(ACOS(SIN(RADIANS(G655))*SIN(RADIANS(E652))+COS(RADIANS(G655))*COS(RADIANS(E652))*COS(RADIANS(AO642))))&gt;90,0,$F$4*$F$5/E651^2*(SIN(RADIANS(G655))*SIN(RADIANS(E652))+COS(RADIANS(G655))*COS(RADIANS(E652))*COS(RADIANS(AO642))))</f>
        <v>0</v>
      </c>
      <c r="AP655">
        <f>IF(DEGREES(ACOS(SIN(RADIANS(G655))*SIN(RADIANS(E652))+COS(RADIANS(G655))*COS(RADIANS(E652))*COS(RADIANS(AP642))))&gt;90,0,$F$4*$F$5/E651^2*(SIN(RADIANS(G655))*SIN(RADIANS(E652))+COS(RADIANS(G655))*COS(RADIANS(E652))*COS(RADIANS(AP642))))</f>
        <v>0</v>
      </c>
      <c r="AQ655">
        <f>IF(DEGREES(ACOS(SIN(RADIANS(G655))*SIN(RADIANS(E652))+COS(RADIANS(G655))*COS(RADIANS(E652))*COS(RADIANS(AQ642))))&gt;90,0,$F$4*$F$5/E651^2*(SIN(RADIANS(G655))*SIN(RADIANS(E652))+COS(RADIANS(G655))*COS(RADIANS(E652))*COS(RADIANS(AQ642))))</f>
        <v>0</v>
      </c>
      <c r="AR655">
        <f>IF(DEGREES(ACOS(SIN(RADIANS(G655))*SIN(RADIANS(E652))+COS(RADIANS(G655))*COS(RADIANS(E652))*COS(RADIANS(AR642))))&gt;90,0,$F$4*$F$5/E651^2*(SIN(RADIANS(G655))*SIN(RADIANS(E652))+COS(RADIANS(G655))*COS(RADIANS(E652))*COS(RADIANS(AR642))))</f>
        <v>0</v>
      </c>
    </row>
    <row r="656" spans="2:44" x14ac:dyDescent="0.5">
      <c r="G656">
        <v>-30</v>
      </c>
      <c r="I656">
        <f>IF(DEGREES(ACOS(SIN(RADIANS(G656))*SIN(RADIANS(E652))+COS(RADIANS(G656))*COS(RADIANS(E652))*COS(RADIANS(I642))))&gt;90,0,$F$4*$F$5/E651^2*(SIN(RADIANS(G656))*SIN(RADIANS(E652))+COS(RADIANS(G656))*COS(RADIANS(E652))*COS(RADIANS(I642))))</f>
        <v>0</v>
      </c>
      <c r="J656">
        <f>IF(DEGREES(ACOS(SIN(RADIANS(G656))*SIN(RADIANS(E652))+COS(RADIANS(G656))*COS(RADIANS(E652))*COS(RADIANS(J642))))&gt;90,0,$F$4*$F$5/E651^2*(SIN(RADIANS(G656))*SIN(RADIANS(E652))+COS(RADIANS(G656))*COS(RADIANS(E652))*COS(RADIANS(J642))))</f>
        <v>0</v>
      </c>
      <c r="K656">
        <f>IF(DEGREES(ACOS(SIN(RADIANS(G656))*SIN(RADIANS(E652))+COS(RADIANS(G656))*COS(RADIANS(E652))*COS(RADIANS(K642))))&gt;90,0,$F$4*$F$5/E651^2*(SIN(RADIANS(G656))*SIN(RADIANS(E652))+COS(RADIANS(G656))*COS(RADIANS(E652))*COS(RADIANS(K642))))</f>
        <v>0</v>
      </c>
      <c r="L656">
        <f>IF(DEGREES(ACOS(SIN(RADIANS(G656))*SIN(RADIANS(E652))+COS(RADIANS(G656))*COS(RADIANS(E652))*COS(RADIANS(L642))))&gt;90,0,$F$4*$F$5/E651^2*(SIN(RADIANS(G656))*SIN(RADIANS(E652))+COS(RADIANS(G656))*COS(RADIANS(E652))*COS(RADIANS(L642))))</f>
        <v>0</v>
      </c>
      <c r="M656">
        <f>IF(DEGREES(ACOS(SIN(RADIANS(G656))*SIN(RADIANS(E652))+COS(RADIANS(G656))*COS(RADIANS(E652))*COS(RADIANS(M642))))&gt;90,0,$F$4*$F$5/E651^2*(SIN(RADIANS(G656))*SIN(RADIANS(E652))+COS(RADIANS(G656))*COS(RADIANS(E652))*COS(RADIANS(M642))))</f>
        <v>0</v>
      </c>
      <c r="N656">
        <f>IF(DEGREES(ACOS(SIN(RADIANS(G656))*SIN(RADIANS(E652))+COS(RADIANS(G656))*COS(RADIANS(E652))*COS(RADIANS(N642))))&gt;90,0,$F$4*$F$5/E651^2*(SIN(RADIANS(G656))*SIN(RADIANS(E652))+COS(RADIANS(G656))*COS(RADIANS(E652))*COS(RADIANS(N642))))</f>
        <v>0</v>
      </c>
      <c r="O656">
        <f>IF(DEGREES(ACOS(SIN(RADIANS(G656))*SIN(RADIANS(E652))+COS(RADIANS(G656))*COS(RADIANS(E652))*COS(RADIANS(O642))))&gt;90,0,$F$4*$F$5/E651^2*(SIN(RADIANS(G656))*SIN(RADIANS(E652))+COS(RADIANS(G656))*COS(RADIANS(E652))*COS(RADIANS(O642))))</f>
        <v>0</v>
      </c>
      <c r="P656">
        <f>IF(DEGREES(ACOS(SIN(RADIANS(G656))*SIN(RADIANS(E652))+COS(RADIANS(G656))*COS(RADIANS(E652))*COS(RADIANS(P642))))&gt;90,0,$F$4*$F$5/E651^2*(SIN(RADIANS(G656))*SIN(RADIANS(E652))+COS(RADIANS(G656))*COS(RADIANS(E652))*COS(RADIANS(P642))))</f>
        <v>0</v>
      </c>
      <c r="Q656">
        <f>IF(DEGREES(ACOS(SIN(RADIANS(G656))*SIN(RADIANS(E652))+COS(RADIANS(G656))*COS(RADIANS(E652))*COS(RADIANS(Q642))))&gt;90,0,$F$4*$F$5/E651^2*(SIN(RADIANS(G656))*SIN(RADIANS(E652))+COS(RADIANS(G656))*COS(RADIANS(E652))*COS(RADIANS(Q642))))</f>
        <v>0</v>
      </c>
      <c r="R656" t="e">
        <f>IF(DEGREES(ACOS(SIN(RADIANS(G656))*SIN(RADIANS(E652))+COS(RADIANS(G656))*COS(RADIANS(E652))*COS(RADIANS(R642))))&gt;90,0,$F$4*$F$5/E651^2*(SIN(RADIANS(G656))*SIN(RADIANS(E652))+COS(RADIANS(G656))*COS(RADIANS(E652))*COS(RADIANS(R642))))</f>
        <v>#DIV/0!</v>
      </c>
      <c r="S656" t="e">
        <f>IF(DEGREES(ACOS(SIN(RADIANS(G656))*SIN(RADIANS(E652))+COS(RADIANS(G656))*COS(RADIANS(E652))*COS(RADIANS(S642))))&gt;90,0,$F$4*$F$5/E651^2*(SIN(RADIANS(G656))*SIN(RADIANS(E652))+COS(RADIANS(G656))*COS(RADIANS(E652))*COS(RADIANS(S642))))</f>
        <v>#DIV/0!</v>
      </c>
      <c r="T656" t="e">
        <f>IF(DEGREES(ACOS(SIN(RADIANS(G656))*SIN(RADIANS(E652))+COS(RADIANS(G656))*COS(RADIANS(E652))*COS(RADIANS(T642))))&gt;90,0,$F$4*$F$5/E651^2*(SIN(RADIANS(G656))*SIN(RADIANS(E652))+COS(RADIANS(G656))*COS(RADIANS(E652))*COS(RADIANS(T642))))</f>
        <v>#DIV/0!</v>
      </c>
      <c r="U656" t="e">
        <f>IF(DEGREES(ACOS(SIN(RADIANS(G656))*SIN(RADIANS(E652))+COS(RADIANS(G656))*COS(RADIANS(E652))*COS(RADIANS(U642))))&gt;90,0,$F$4*$F$5/E651^2*(SIN(RADIANS(G656))*SIN(RADIANS(E652))+COS(RADIANS(G656))*COS(RADIANS(E652))*COS(RADIANS(U642))))</f>
        <v>#DIV/0!</v>
      </c>
      <c r="V656" t="e">
        <f>IF(DEGREES(ACOS(SIN(RADIANS(G656))*SIN(RADIANS(E652))+COS(RADIANS(G656))*COS(RADIANS(E652))*COS(RADIANS(V642))))&gt;90,0,$F$4*$F$5/E651^2*(SIN(RADIANS(G656))*SIN(RADIANS(E652))+COS(RADIANS(G656))*COS(RADIANS(E652))*COS(RADIANS(V642))))</f>
        <v>#DIV/0!</v>
      </c>
      <c r="W656" t="e">
        <f>IF(DEGREES(ACOS(SIN(RADIANS(G656))*SIN(RADIANS(E652))+COS(RADIANS(G656))*COS(RADIANS(E652))*COS(RADIANS(W642))))&gt;90,0,$F$4*$F$5/E651^2*(SIN(RADIANS(G656))*SIN(RADIANS(E652))+COS(RADIANS(G656))*COS(RADIANS(E652))*COS(RADIANS(W642))))</f>
        <v>#DIV/0!</v>
      </c>
      <c r="X656" t="e">
        <f>IF(DEGREES(ACOS(SIN(RADIANS(G656))*SIN(RADIANS(E652))+COS(RADIANS(G656))*COS(RADIANS(E652))*COS(RADIANS(X642))))&gt;90,0,$F$4*$F$5/E651^2*(SIN(RADIANS(G656))*SIN(RADIANS(E652))+COS(RADIANS(G656))*COS(RADIANS(E652))*COS(RADIANS(X642))))</f>
        <v>#DIV/0!</v>
      </c>
      <c r="Y656" t="e">
        <f>IF(DEGREES(ACOS(SIN(RADIANS(G656))*SIN(RADIANS(E652))+COS(RADIANS(G656))*COS(RADIANS(E652))*COS(RADIANS(Y642))))&gt;90,0,$F$4*$F$5/E651^2*(SIN(RADIANS(G656))*SIN(RADIANS(E652))+COS(RADIANS(G656))*COS(RADIANS(E652))*COS(RADIANS(Y642))))</f>
        <v>#DIV/0!</v>
      </c>
      <c r="Z656" t="e">
        <f>IF(DEGREES(ACOS(SIN(RADIANS(G656))*SIN(RADIANS(E652))+COS(RADIANS(G656))*COS(RADIANS(E652))*COS(RADIANS(Z642))))&gt;90,0,$F$4*$F$5/E651^2*(SIN(RADIANS(G656))*SIN(RADIANS(E652))+COS(RADIANS(G656))*COS(RADIANS(E652))*COS(RADIANS(Z642))))</f>
        <v>#DIV/0!</v>
      </c>
      <c r="AA656" t="e">
        <f>IF(DEGREES(ACOS(SIN(RADIANS(G656))*SIN(RADIANS(E652))+COS(RADIANS(G656))*COS(RADIANS(E652))*COS(RADIANS(AA642))))&gt;90,0,$F$4*$F$5/E651^2*(SIN(RADIANS(G656))*SIN(RADIANS(E652))+COS(RADIANS(G656))*COS(RADIANS(E652))*COS(RADIANS(AA642))))</f>
        <v>#DIV/0!</v>
      </c>
      <c r="AB656" t="e">
        <f>IF(DEGREES(ACOS(SIN(RADIANS(G656))*SIN(RADIANS(E652))+COS(RADIANS(G656))*COS(RADIANS(E652))*COS(RADIANS(AB642))))&gt;90,0,$F$4*$F$5/E651^2*(SIN(RADIANS(G656))*SIN(RADIANS(E652))+COS(RADIANS(G656))*COS(RADIANS(E652))*COS(RADIANS(AB642))))</f>
        <v>#DIV/0!</v>
      </c>
      <c r="AC656" t="e">
        <f>IF(DEGREES(ACOS(SIN(RADIANS(G656))*SIN(RADIANS(E652))+COS(RADIANS(G656))*COS(RADIANS(E652))*COS(RADIANS(AC642))))&gt;90,0,$F$4*$F$5/E651^2*(SIN(RADIANS(G656))*SIN(RADIANS(E652))+COS(RADIANS(G656))*COS(RADIANS(E652))*COS(RADIANS(AC642))))</f>
        <v>#DIV/0!</v>
      </c>
      <c r="AD656" t="e">
        <f>IF(DEGREES(ACOS(SIN(RADIANS(G656))*SIN(RADIANS(E652))+COS(RADIANS(G656))*COS(RADIANS(E652))*COS(RADIANS(AD642))))&gt;90,0,$F$4*$F$5/E651^2*(SIN(RADIANS(G656))*SIN(RADIANS(E652))+COS(RADIANS(G656))*COS(RADIANS(E652))*COS(RADIANS(AD642))))</f>
        <v>#DIV/0!</v>
      </c>
      <c r="AE656" t="e">
        <f>IF(DEGREES(ACOS(SIN(RADIANS(G656))*SIN(RADIANS(E652))+COS(RADIANS(G656))*COS(RADIANS(E652))*COS(RADIANS(AE642))))&gt;90,0,$F$4*$F$5/E651^2*(SIN(RADIANS(G656))*SIN(RADIANS(E652))+COS(RADIANS(G656))*COS(RADIANS(E652))*COS(RADIANS(AE642))))</f>
        <v>#DIV/0!</v>
      </c>
      <c r="AF656" t="e">
        <f>IF(DEGREES(ACOS(SIN(RADIANS(G656))*SIN(RADIANS(E652))+COS(RADIANS(G656))*COS(RADIANS(E652))*COS(RADIANS(AF642))))&gt;90,0,$F$4*$F$5/E651^2*(SIN(RADIANS(G656))*SIN(RADIANS(E652))+COS(RADIANS(G656))*COS(RADIANS(E652))*COS(RADIANS(AF642))))</f>
        <v>#DIV/0!</v>
      </c>
      <c r="AG656" t="e">
        <f>IF(DEGREES(ACOS(SIN(RADIANS(G656))*SIN(RADIANS(E652))+COS(RADIANS(G656))*COS(RADIANS(E652))*COS(RADIANS(AG642))))&gt;90,0,$F$4*$F$5/E651^2*(SIN(RADIANS(G656))*SIN(RADIANS(E652))+COS(RADIANS(G656))*COS(RADIANS(E652))*COS(RADIANS(AG642))))</f>
        <v>#DIV/0!</v>
      </c>
      <c r="AH656" t="e">
        <f>IF(DEGREES(ACOS(SIN(RADIANS(G656))*SIN(RADIANS(E652))+COS(RADIANS(G656))*COS(RADIANS(E652))*COS(RADIANS(AH642))))&gt;90,0,$F$4*$F$5/E651^2*(SIN(RADIANS(G656))*SIN(RADIANS(E652))+COS(RADIANS(G656))*COS(RADIANS(E652))*COS(RADIANS(AH642))))</f>
        <v>#DIV/0!</v>
      </c>
      <c r="AI656" t="e">
        <f>IF(DEGREES(ACOS(SIN(RADIANS(G656))*SIN(RADIANS(E652))+COS(RADIANS(G656))*COS(RADIANS(E652))*COS(RADIANS(AI642))))&gt;90,0,$F$4*$F$5/E651^2*(SIN(RADIANS(G656))*SIN(RADIANS(E652))+COS(RADIANS(G656))*COS(RADIANS(E652))*COS(RADIANS(AI642))))</f>
        <v>#DIV/0!</v>
      </c>
      <c r="AJ656" t="e">
        <f>IF(DEGREES(ACOS(SIN(RADIANS(G656))*SIN(RADIANS(E652))+COS(RADIANS(G656))*COS(RADIANS(E652))*COS(RADIANS(AJ642))))&gt;90,0,$F$4*$F$5/E651^2*(SIN(RADIANS(G656))*SIN(RADIANS(E652))+COS(RADIANS(G656))*COS(RADIANS(E652))*COS(RADIANS(AJ642))))</f>
        <v>#DIV/0!</v>
      </c>
      <c r="AK656">
        <f>IF(DEGREES(ACOS(SIN(RADIANS(G656))*SIN(RADIANS(E652))+COS(RADIANS(G656))*COS(RADIANS(E652))*COS(RADIANS(AK642))))&gt;90,0,$F$4*$F$5/E651^2*(SIN(RADIANS(G656))*SIN(RADIANS(E652))+COS(RADIANS(G656))*COS(RADIANS(E652))*COS(RADIANS(AK642))))</f>
        <v>0</v>
      </c>
      <c r="AL656">
        <f>IF(DEGREES(ACOS(SIN(RADIANS(G656))*SIN(RADIANS(E652))+COS(RADIANS(G656))*COS(RADIANS(E652))*COS(RADIANS(AL642))))&gt;90,0,$F$4*$F$5/E651^2*(SIN(RADIANS(G656))*SIN(RADIANS(E652))+COS(RADIANS(G656))*COS(RADIANS(E652))*COS(RADIANS(AL642))))</f>
        <v>0</v>
      </c>
      <c r="AM656">
        <f>IF(DEGREES(ACOS(SIN(RADIANS(G656))*SIN(RADIANS(E652))+COS(RADIANS(G656))*COS(RADIANS(E652))*COS(RADIANS(AM642))))&gt;90,0,$F$4*$F$5/E651^2*(SIN(RADIANS(G656))*SIN(RADIANS(E652))+COS(RADIANS(G656))*COS(RADIANS(E652))*COS(RADIANS(AM642))))</f>
        <v>0</v>
      </c>
      <c r="AN656">
        <f>IF(DEGREES(ACOS(SIN(RADIANS(G656))*SIN(RADIANS(E652))+COS(RADIANS(G656))*COS(RADIANS(E652))*COS(RADIANS(AN642))))&gt;90,0,$F$4*$F$5/E651^2*(SIN(RADIANS(G656))*SIN(RADIANS(E652))+COS(RADIANS(G656))*COS(RADIANS(E652))*COS(RADIANS(AN642))))</f>
        <v>0</v>
      </c>
      <c r="AO656">
        <f>IF(DEGREES(ACOS(SIN(RADIANS(G656))*SIN(RADIANS(E652))+COS(RADIANS(G656))*COS(RADIANS(E652))*COS(RADIANS(AO642))))&gt;90,0,$F$4*$F$5/E651^2*(SIN(RADIANS(G656))*SIN(RADIANS(E652))+COS(RADIANS(G656))*COS(RADIANS(E652))*COS(RADIANS(AO642))))</f>
        <v>0</v>
      </c>
      <c r="AP656">
        <f>IF(DEGREES(ACOS(SIN(RADIANS(G656))*SIN(RADIANS(E652))+COS(RADIANS(G656))*COS(RADIANS(E652))*COS(RADIANS(AP642))))&gt;90,0,$F$4*$F$5/E651^2*(SIN(RADIANS(G656))*SIN(RADIANS(E652))+COS(RADIANS(G656))*COS(RADIANS(E652))*COS(RADIANS(AP642))))</f>
        <v>0</v>
      </c>
      <c r="AQ656">
        <f>IF(DEGREES(ACOS(SIN(RADIANS(G656))*SIN(RADIANS(E652))+COS(RADIANS(G656))*COS(RADIANS(E652))*COS(RADIANS(AQ642))))&gt;90,0,$F$4*$F$5/E651^2*(SIN(RADIANS(G656))*SIN(RADIANS(E652))+COS(RADIANS(G656))*COS(RADIANS(E652))*COS(RADIANS(AQ642))))</f>
        <v>0</v>
      </c>
      <c r="AR656">
        <f>IF(DEGREES(ACOS(SIN(RADIANS(G656))*SIN(RADIANS(E652))+COS(RADIANS(G656))*COS(RADIANS(E652))*COS(RADIANS(AR642))))&gt;90,0,$F$4*$F$5/E651^2*(SIN(RADIANS(G656))*SIN(RADIANS(E652))+COS(RADIANS(G656))*COS(RADIANS(E652))*COS(RADIANS(AR642))))</f>
        <v>0</v>
      </c>
    </row>
    <row r="657" spans="2:44" x14ac:dyDescent="0.5">
      <c r="G657">
        <v>-40</v>
      </c>
      <c r="I657">
        <f>IF(DEGREES(ACOS(SIN(RADIANS(G657))*SIN(RADIANS(E652))+COS(RADIANS(G657))*COS(RADIANS(E652))*COS(RADIANS(I642))))&gt;90,0,$F$4*$F$5/E651^2*(SIN(RADIANS(G657))*SIN(RADIANS(E652))+COS(RADIANS(G657))*COS(RADIANS(E652))*COS(RADIANS(I642))))</f>
        <v>0</v>
      </c>
      <c r="J657">
        <f>IF(DEGREES(ACOS(SIN(RADIANS(G657))*SIN(RADIANS(E652))+COS(RADIANS(G657))*COS(RADIANS(E652))*COS(RADIANS(J642))))&gt;90,0,$F$4*$F$5/E651^2*(SIN(RADIANS(G657))*SIN(RADIANS(E652))+COS(RADIANS(G657))*COS(RADIANS(E652))*COS(RADIANS(J642))))</f>
        <v>0</v>
      </c>
      <c r="K657">
        <f>IF(DEGREES(ACOS(SIN(RADIANS(G657))*SIN(RADIANS(E652))+COS(RADIANS(G657))*COS(RADIANS(E652))*COS(RADIANS(K642))))&gt;90,0,$F$4*$F$5/E651^2*(SIN(RADIANS(G657))*SIN(RADIANS(E652))+COS(RADIANS(G657))*COS(RADIANS(E652))*COS(RADIANS(K642))))</f>
        <v>0</v>
      </c>
      <c r="L657">
        <f>IF(DEGREES(ACOS(SIN(RADIANS(G657))*SIN(RADIANS(E652))+COS(RADIANS(G657))*COS(RADIANS(E652))*COS(RADIANS(L642))))&gt;90,0,$F$4*$F$5/E651^2*(SIN(RADIANS(G657))*SIN(RADIANS(E652))+COS(RADIANS(G657))*COS(RADIANS(E652))*COS(RADIANS(L642))))</f>
        <v>0</v>
      </c>
      <c r="M657">
        <f>IF(DEGREES(ACOS(SIN(RADIANS(G657))*SIN(RADIANS(E652))+COS(RADIANS(G657))*COS(RADIANS(E652))*COS(RADIANS(M642))))&gt;90,0,$F$4*$F$5/E651^2*(SIN(RADIANS(G657))*SIN(RADIANS(E652))+COS(RADIANS(G657))*COS(RADIANS(E652))*COS(RADIANS(M642))))</f>
        <v>0</v>
      </c>
      <c r="N657">
        <f>IF(DEGREES(ACOS(SIN(RADIANS(G657))*SIN(RADIANS(E652))+COS(RADIANS(G657))*COS(RADIANS(E652))*COS(RADIANS(N642))))&gt;90,0,$F$4*$F$5/E651^2*(SIN(RADIANS(G657))*SIN(RADIANS(E652))+COS(RADIANS(G657))*COS(RADIANS(E652))*COS(RADIANS(N642))))</f>
        <v>0</v>
      </c>
      <c r="O657">
        <f>IF(DEGREES(ACOS(SIN(RADIANS(G657))*SIN(RADIANS(E652))+COS(RADIANS(G657))*COS(RADIANS(E652))*COS(RADIANS(O642))))&gt;90,0,$F$4*$F$5/E651^2*(SIN(RADIANS(G657))*SIN(RADIANS(E652))+COS(RADIANS(G657))*COS(RADIANS(E652))*COS(RADIANS(O642))))</f>
        <v>0</v>
      </c>
      <c r="P657">
        <f>IF(DEGREES(ACOS(SIN(RADIANS(G657))*SIN(RADIANS(E652))+COS(RADIANS(G657))*COS(RADIANS(E652))*COS(RADIANS(P642))))&gt;90,0,$F$4*$F$5/E651^2*(SIN(RADIANS(G657))*SIN(RADIANS(E652))+COS(RADIANS(G657))*COS(RADIANS(E652))*COS(RADIANS(P642))))</f>
        <v>0</v>
      </c>
      <c r="Q657">
        <f>IF(DEGREES(ACOS(SIN(RADIANS(G657))*SIN(RADIANS(E652))+COS(RADIANS(G657))*COS(RADIANS(E652))*COS(RADIANS(Q642))))&gt;90,0,$F$4*$F$5/E651^2*(SIN(RADIANS(G657))*SIN(RADIANS(E652))+COS(RADIANS(G657))*COS(RADIANS(E652))*COS(RADIANS(Q642))))</f>
        <v>0</v>
      </c>
      <c r="R657" t="e">
        <f>IF(DEGREES(ACOS(SIN(RADIANS(G657))*SIN(RADIANS(E652))+COS(RADIANS(G657))*COS(RADIANS(E652))*COS(RADIANS(R642))))&gt;90,0,$F$4*$F$5/E651^2*(SIN(RADIANS(G657))*SIN(RADIANS(E652))+COS(RADIANS(G657))*COS(RADIANS(E652))*COS(RADIANS(R642))))</f>
        <v>#DIV/0!</v>
      </c>
      <c r="S657" t="e">
        <f>IF(DEGREES(ACOS(SIN(RADIANS(G657))*SIN(RADIANS(E652))+COS(RADIANS(G657))*COS(RADIANS(E652))*COS(RADIANS(S642))))&gt;90,0,$F$4*$F$5/E651^2*(SIN(RADIANS(G657))*SIN(RADIANS(E652))+COS(RADIANS(G657))*COS(RADIANS(E652))*COS(RADIANS(S642))))</f>
        <v>#DIV/0!</v>
      </c>
      <c r="T657" t="e">
        <f>IF(DEGREES(ACOS(SIN(RADIANS(G657))*SIN(RADIANS(E652))+COS(RADIANS(G657))*COS(RADIANS(E652))*COS(RADIANS(T642))))&gt;90,0,$F$4*$F$5/E651^2*(SIN(RADIANS(G657))*SIN(RADIANS(E652))+COS(RADIANS(G657))*COS(RADIANS(E652))*COS(RADIANS(T642))))</f>
        <v>#DIV/0!</v>
      </c>
      <c r="U657" t="e">
        <f>IF(DEGREES(ACOS(SIN(RADIANS(G657))*SIN(RADIANS(E652))+COS(RADIANS(G657))*COS(RADIANS(E652))*COS(RADIANS(U642))))&gt;90,0,$F$4*$F$5/E651^2*(SIN(RADIANS(G657))*SIN(RADIANS(E652))+COS(RADIANS(G657))*COS(RADIANS(E652))*COS(RADIANS(U642))))</f>
        <v>#DIV/0!</v>
      </c>
      <c r="V657" t="e">
        <f>IF(DEGREES(ACOS(SIN(RADIANS(G657))*SIN(RADIANS(E652))+COS(RADIANS(G657))*COS(RADIANS(E652))*COS(RADIANS(V642))))&gt;90,0,$F$4*$F$5/E651^2*(SIN(RADIANS(G657))*SIN(RADIANS(E652))+COS(RADIANS(G657))*COS(RADIANS(E652))*COS(RADIANS(V642))))</f>
        <v>#DIV/0!</v>
      </c>
      <c r="W657" t="e">
        <f>IF(DEGREES(ACOS(SIN(RADIANS(G657))*SIN(RADIANS(E652))+COS(RADIANS(G657))*COS(RADIANS(E652))*COS(RADIANS(W642))))&gt;90,0,$F$4*$F$5/E651^2*(SIN(RADIANS(G657))*SIN(RADIANS(E652))+COS(RADIANS(G657))*COS(RADIANS(E652))*COS(RADIANS(W642))))</f>
        <v>#DIV/0!</v>
      </c>
      <c r="X657" t="e">
        <f>IF(DEGREES(ACOS(SIN(RADIANS(G657))*SIN(RADIANS(E652))+COS(RADIANS(G657))*COS(RADIANS(E652))*COS(RADIANS(X642))))&gt;90,0,$F$4*$F$5/E651^2*(SIN(RADIANS(G657))*SIN(RADIANS(E652))+COS(RADIANS(G657))*COS(RADIANS(E652))*COS(RADIANS(X642))))</f>
        <v>#DIV/0!</v>
      </c>
      <c r="Y657" t="e">
        <f>IF(DEGREES(ACOS(SIN(RADIANS(G657))*SIN(RADIANS(E652))+COS(RADIANS(G657))*COS(RADIANS(E652))*COS(RADIANS(Y642))))&gt;90,0,$F$4*$F$5/E651^2*(SIN(RADIANS(G657))*SIN(RADIANS(E652))+COS(RADIANS(G657))*COS(RADIANS(E652))*COS(RADIANS(Y642))))</f>
        <v>#DIV/0!</v>
      </c>
      <c r="Z657" t="e">
        <f>IF(DEGREES(ACOS(SIN(RADIANS(G657))*SIN(RADIANS(E652))+COS(RADIANS(G657))*COS(RADIANS(E652))*COS(RADIANS(Z642))))&gt;90,0,$F$4*$F$5/E651^2*(SIN(RADIANS(G657))*SIN(RADIANS(E652))+COS(RADIANS(G657))*COS(RADIANS(E652))*COS(RADIANS(Z642))))</f>
        <v>#DIV/0!</v>
      </c>
      <c r="AA657" t="e">
        <f>IF(DEGREES(ACOS(SIN(RADIANS(G657))*SIN(RADIANS(E652))+COS(RADIANS(G657))*COS(RADIANS(E652))*COS(RADIANS(AA642))))&gt;90,0,$F$4*$F$5/E651^2*(SIN(RADIANS(G657))*SIN(RADIANS(E652))+COS(RADIANS(G657))*COS(RADIANS(E652))*COS(RADIANS(AA642))))</f>
        <v>#DIV/0!</v>
      </c>
      <c r="AB657" t="e">
        <f>IF(DEGREES(ACOS(SIN(RADIANS(G657))*SIN(RADIANS(E652))+COS(RADIANS(G657))*COS(RADIANS(E652))*COS(RADIANS(AB642))))&gt;90,0,$F$4*$F$5/E651^2*(SIN(RADIANS(G657))*SIN(RADIANS(E652))+COS(RADIANS(G657))*COS(RADIANS(E652))*COS(RADIANS(AB642))))</f>
        <v>#DIV/0!</v>
      </c>
      <c r="AC657" t="e">
        <f>IF(DEGREES(ACOS(SIN(RADIANS(G657))*SIN(RADIANS(E652))+COS(RADIANS(G657))*COS(RADIANS(E652))*COS(RADIANS(AC642))))&gt;90,0,$F$4*$F$5/E651^2*(SIN(RADIANS(G657))*SIN(RADIANS(E652))+COS(RADIANS(G657))*COS(RADIANS(E652))*COS(RADIANS(AC642))))</f>
        <v>#DIV/0!</v>
      </c>
      <c r="AD657" t="e">
        <f>IF(DEGREES(ACOS(SIN(RADIANS(G657))*SIN(RADIANS(E652))+COS(RADIANS(G657))*COS(RADIANS(E652))*COS(RADIANS(AD642))))&gt;90,0,$F$4*$F$5/E651^2*(SIN(RADIANS(G657))*SIN(RADIANS(E652))+COS(RADIANS(G657))*COS(RADIANS(E652))*COS(RADIANS(AD642))))</f>
        <v>#DIV/0!</v>
      </c>
      <c r="AE657" t="e">
        <f>IF(DEGREES(ACOS(SIN(RADIANS(G657))*SIN(RADIANS(E652))+COS(RADIANS(G657))*COS(RADIANS(E652))*COS(RADIANS(AE642))))&gt;90,0,$F$4*$F$5/E651^2*(SIN(RADIANS(G657))*SIN(RADIANS(E652))+COS(RADIANS(G657))*COS(RADIANS(E652))*COS(RADIANS(AE642))))</f>
        <v>#DIV/0!</v>
      </c>
      <c r="AF657" t="e">
        <f>IF(DEGREES(ACOS(SIN(RADIANS(G657))*SIN(RADIANS(E652))+COS(RADIANS(G657))*COS(RADIANS(E652))*COS(RADIANS(AF642))))&gt;90,0,$F$4*$F$5/E651^2*(SIN(RADIANS(G657))*SIN(RADIANS(E652))+COS(RADIANS(G657))*COS(RADIANS(E652))*COS(RADIANS(AF642))))</f>
        <v>#DIV/0!</v>
      </c>
      <c r="AG657" t="e">
        <f>IF(DEGREES(ACOS(SIN(RADIANS(G657))*SIN(RADIANS(E652))+COS(RADIANS(G657))*COS(RADIANS(E652))*COS(RADIANS(AG642))))&gt;90,0,$F$4*$F$5/E651^2*(SIN(RADIANS(G657))*SIN(RADIANS(E652))+COS(RADIANS(G657))*COS(RADIANS(E652))*COS(RADIANS(AG642))))</f>
        <v>#DIV/0!</v>
      </c>
      <c r="AH657" t="e">
        <f>IF(DEGREES(ACOS(SIN(RADIANS(G657))*SIN(RADIANS(E652))+COS(RADIANS(G657))*COS(RADIANS(E652))*COS(RADIANS(AH642))))&gt;90,0,$F$4*$F$5/E651^2*(SIN(RADIANS(G657))*SIN(RADIANS(E652))+COS(RADIANS(G657))*COS(RADIANS(E652))*COS(RADIANS(AH642))))</f>
        <v>#DIV/0!</v>
      </c>
      <c r="AI657" t="e">
        <f>IF(DEGREES(ACOS(SIN(RADIANS(G657))*SIN(RADIANS(E652))+COS(RADIANS(G657))*COS(RADIANS(E652))*COS(RADIANS(AI642))))&gt;90,0,$F$4*$F$5/E651^2*(SIN(RADIANS(G657))*SIN(RADIANS(E652))+COS(RADIANS(G657))*COS(RADIANS(E652))*COS(RADIANS(AI642))))</f>
        <v>#DIV/0!</v>
      </c>
      <c r="AJ657" t="e">
        <f>IF(DEGREES(ACOS(SIN(RADIANS(G657))*SIN(RADIANS(E652))+COS(RADIANS(G657))*COS(RADIANS(E652))*COS(RADIANS(AJ642))))&gt;90,0,$F$4*$F$5/E651^2*(SIN(RADIANS(G657))*SIN(RADIANS(E652))+COS(RADIANS(G657))*COS(RADIANS(E652))*COS(RADIANS(AJ642))))</f>
        <v>#DIV/0!</v>
      </c>
      <c r="AK657">
        <f>IF(DEGREES(ACOS(SIN(RADIANS(G657))*SIN(RADIANS(E652))+COS(RADIANS(G657))*COS(RADIANS(E652))*COS(RADIANS(AK642))))&gt;90,0,$F$4*$F$5/E651^2*(SIN(RADIANS(G657))*SIN(RADIANS(E652))+COS(RADIANS(G657))*COS(RADIANS(E652))*COS(RADIANS(AK642))))</f>
        <v>0</v>
      </c>
      <c r="AL657">
        <f>IF(DEGREES(ACOS(SIN(RADIANS(G657))*SIN(RADIANS(E652))+COS(RADIANS(G657))*COS(RADIANS(E652))*COS(RADIANS(AL642))))&gt;90,0,$F$4*$F$5/E651^2*(SIN(RADIANS(G657))*SIN(RADIANS(E652))+COS(RADIANS(G657))*COS(RADIANS(E652))*COS(RADIANS(AL642))))</f>
        <v>0</v>
      </c>
      <c r="AM657">
        <f>IF(DEGREES(ACOS(SIN(RADIANS(G657))*SIN(RADIANS(E652))+COS(RADIANS(G657))*COS(RADIANS(E652))*COS(RADIANS(AM642))))&gt;90,0,$F$4*$F$5/E651^2*(SIN(RADIANS(G657))*SIN(RADIANS(E652))+COS(RADIANS(G657))*COS(RADIANS(E652))*COS(RADIANS(AM642))))</f>
        <v>0</v>
      </c>
      <c r="AN657">
        <f>IF(DEGREES(ACOS(SIN(RADIANS(G657))*SIN(RADIANS(E652))+COS(RADIANS(G657))*COS(RADIANS(E652))*COS(RADIANS(AN642))))&gt;90,0,$F$4*$F$5/E651^2*(SIN(RADIANS(G657))*SIN(RADIANS(E652))+COS(RADIANS(G657))*COS(RADIANS(E652))*COS(RADIANS(AN642))))</f>
        <v>0</v>
      </c>
      <c r="AO657">
        <f>IF(DEGREES(ACOS(SIN(RADIANS(G657))*SIN(RADIANS(E652))+COS(RADIANS(G657))*COS(RADIANS(E652))*COS(RADIANS(AO642))))&gt;90,0,$F$4*$F$5/E651^2*(SIN(RADIANS(G657))*SIN(RADIANS(E652))+COS(RADIANS(G657))*COS(RADIANS(E652))*COS(RADIANS(AO642))))</f>
        <v>0</v>
      </c>
      <c r="AP657">
        <f>IF(DEGREES(ACOS(SIN(RADIANS(G657))*SIN(RADIANS(E652))+COS(RADIANS(G657))*COS(RADIANS(E652))*COS(RADIANS(AP642))))&gt;90,0,$F$4*$F$5/E651^2*(SIN(RADIANS(G657))*SIN(RADIANS(E652))+COS(RADIANS(G657))*COS(RADIANS(E652))*COS(RADIANS(AP642))))</f>
        <v>0</v>
      </c>
      <c r="AQ657">
        <f>IF(DEGREES(ACOS(SIN(RADIANS(G657))*SIN(RADIANS(E652))+COS(RADIANS(G657))*COS(RADIANS(E652))*COS(RADIANS(AQ642))))&gt;90,0,$F$4*$F$5/E651^2*(SIN(RADIANS(G657))*SIN(RADIANS(E652))+COS(RADIANS(G657))*COS(RADIANS(E652))*COS(RADIANS(AQ642))))</f>
        <v>0</v>
      </c>
      <c r="AR657">
        <f>IF(DEGREES(ACOS(SIN(RADIANS(G657))*SIN(RADIANS(E652))+COS(RADIANS(G657))*COS(RADIANS(E652))*COS(RADIANS(AR642))))&gt;90,0,$F$4*$F$5/E651^2*(SIN(RADIANS(G657))*SIN(RADIANS(E652))+COS(RADIANS(G657))*COS(RADIANS(E652))*COS(RADIANS(AR642))))</f>
        <v>0</v>
      </c>
    </row>
    <row r="658" spans="2:44" x14ac:dyDescent="0.5">
      <c r="G658">
        <v>-50</v>
      </c>
      <c r="I658">
        <f>IF(DEGREES(ACOS(SIN(RADIANS(G658))*SIN(RADIANS(E652))+COS(RADIANS(G658))*COS(RADIANS(E652))*COS(RADIANS(I642))))&gt;90,0,$F$4*$F$5/E651^2*(SIN(RADIANS(G658))*SIN(RADIANS(E652))+COS(RADIANS(G658))*COS(RADIANS(E652))*COS(RADIANS(I642))))</f>
        <v>0</v>
      </c>
      <c r="J658">
        <f>IF(DEGREES(ACOS(SIN(RADIANS(G658))*SIN(RADIANS(E652))+COS(RADIANS(G658))*COS(RADIANS(E652))*COS(RADIANS(J642))))&gt;90,0,$F$4*$F$5/E651^2*(SIN(RADIANS(G658))*SIN(RADIANS(E652))+COS(RADIANS(G658))*COS(RADIANS(E652))*COS(RADIANS(J642))))</f>
        <v>0</v>
      </c>
      <c r="K658">
        <f>IF(DEGREES(ACOS(SIN(RADIANS(G658))*SIN(RADIANS(E652))+COS(RADIANS(G658))*COS(RADIANS(E652))*COS(RADIANS(K642))))&gt;90,0,$F$4*$F$5/E651^2*(SIN(RADIANS(G658))*SIN(RADIANS(E652))+COS(RADIANS(G658))*COS(RADIANS(E652))*COS(RADIANS(K642))))</f>
        <v>0</v>
      </c>
      <c r="L658">
        <f>IF(DEGREES(ACOS(SIN(RADIANS(G658))*SIN(RADIANS(E652))+COS(RADIANS(G658))*COS(RADIANS(E652))*COS(RADIANS(L642))))&gt;90,0,$F$4*$F$5/E651^2*(SIN(RADIANS(G658))*SIN(RADIANS(E652))+COS(RADIANS(G658))*COS(RADIANS(E652))*COS(RADIANS(L642))))</f>
        <v>0</v>
      </c>
      <c r="M658">
        <f>IF(DEGREES(ACOS(SIN(RADIANS(G658))*SIN(RADIANS(E652))+COS(RADIANS(G658))*COS(RADIANS(E652))*COS(RADIANS(M642))))&gt;90,0,$F$4*$F$5/E651^2*(SIN(RADIANS(G658))*SIN(RADIANS(E652))+COS(RADIANS(G658))*COS(RADIANS(E652))*COS(RADIANS(M642))))</f>
        <v>0</v>
      </c>
      <c r="N658">
        <f>IF(DEGREES(ACOS(SIN(RADIANS(G658))*SIN(RADIANS(E652))+COS(RADIANS(G658))*COS(RADIANS(E652))*COS(RADIANS(N642))))&gt;90,0,$F$4*$F$5/E651^2*(SIN(RADIANS(G658))*SIN(RADIANS(E652))+COS(RADIANS(G658))*COS(RADIANS(E652))*COS(RADIANS(N642))))</f>
        <v>0</v>
      </c>
      <c r="O658">
        <f>IF(DEGREES(ACOS(SIN(RADIANS(G658))*SIN(RADIANS(E652))+COS(RADIANS(G658))*COS(RADIANS(E652))*COS(RADIANS(O642))))&gt;90,0,$F$4*$F$5/E651^2*(SIN(RADIANS(G658))*SIN(RADIANS(E652))+COS(RADIANS(G658))*COS(RADIANS(E652))*COS(RADIANS(O642))))</f>
        <v>0</v>
      </c>
      <c r="P658">
        <f>IF(DEGREES(ACOS(SIN(RADIANS(G658))*SIN(RADIANS(E652))+COS(RADIANS(G658))*COS(RADIANS(E652))*COS(RADIANS(P642))))&gt;90,0,$F$4*$F$5/E651^2*(SIN(RADIANS(G658))*SIN(RADIANS(E652))+COS(RADIANS(G658))*COS(RADIANS(E652))*COS(RADIANS(P642))))</f>
        <v>0</v>
      </c>
      <c r="Q658">
        <f>IF(DEGREES(ACOS(SIN(RADIANS(G658))*SIN(RADIANS(E652))+COS(RADIANS(G658))*COS(RADIANS(E652))*COS(RADIANS(Q642))))&gt;90,0,$F$4*$F$5/E651^2*(SIN(RADIANS(G658))*SIN(RADIANS(E652))+COS(RADIANS(G658))*COS(RADIANS(E652))*COS(RADIANS(Q642))))</f>
        <v>0</v>
      </c>
      <c r="R658" t="e">
        <f>IF(DEGREES(ACOS(SIN(RADIANS(G658))*SIN(RADIANS(E652))+COS(RADIANS(G658))*COS(RADIANS(E652))*COS(RADIANS(R642))))&gt;90,0,$F$4*$F$5/E651^2*(SIN(RADIANS(G658))*SIN(RADIANS(E652))+COS(RADIANS(G658))*COS(RADIANS(E652))*COS(RADIANS(R642))))</f>
        <v>#DIV/0!</v>
      </c>
      <c r="S658" t="e">
        <f>IF(DEGREES(ACOS(SIN(RADIANS(G658))*SIN(RADIANS(E652))+COS(RADIANS(G658))*COS(RADIANS(E652))*COS(RADIANS(S642))))&gt;90,0,$F$4*$F$5/E651^2*(SIN(RADIANS(G658))*SIN(RADIANS(E652))+COS(RADIANS(G658))*COS(RADIANS(E652))*COS(RADIANS(S642))))</f>
        <v>#DIV/0!</v>
      </c>
      <c r="T658" t="e">
        <f>IF(DEGREES(ACOS(SIN(RADIANS(G658))*SIN(RADIANS(E652))+COS(RADIANS(G658))*COS(RADIANS(E652))*COS(RADIANS(T642))))&gt;90,0,$F$4*$F$5/E651^2*(SIN(RADIANS(G658))*SIN(RADIANS(E652))+COS(RADIANS(G658))*COS(RADIANS(E652))*COS(RADIANS(T642))))</f>
        <v>#DIV/0!</v>
      </c>
      <c r="U658" t="e">
        <f>IF(DEGREES(ACOS(SIN(RADIANS(G658))*SIN(RADIANS(E652))+COS(RADIANS(G658))*COS(RADIANS(E652))*COS(RADIANS(U642))))&gt;90,0,$F$4*$F$5/E651^2*(SIN(RADIANS(G658))*SIN(RADIANS(E652))+COS(RADIANS(G658))*COS(RADIANS(E652))*COS(RADIANS(U642))))</f>
        <v>#DIV/0!</v>
      </c>
      <c r="V658" t="e">
        <f>IF(DEGREES(ACOS(SIN(RADIANS(G658))*SIN(RADIANS(E652))+COS(RADIANS(G658))*COS(RADIANS(E652))*COS(RADIANS(V642))))&gt;90,0,$F$4*$F$5/E651^2*(SIN(RADIANS(G658))*SIN(RADIANS(E652))+COS(RADIANS(G658))*COS(RADIANS(E652))*COS(RADIANS(V642))))</f>
        <v>#DIV/0!</v>
      </c>
      <c r="W658" t="e">
        <f>IF(DEGREES(ACOS(SIN(RADIANS(G658))*SIN(RADIANS(E652))+COS(RADIANS(G658))*COS(RADIANS(E652))*COS(RADIANS(W642))))&gt;90,0,$F$4*$F$5/E651^2*(SIN(RADIANS(G658))*SIN(RADIANS(E652))+COS(RADIANS(G658))*COS(RADIANS(E652))*COS(RADIANS(W642))))</f>
        <v>#DIV/0!</v>
      </c>
      <c r="X658" t="e">
        <f>IF(DEGREES(ACOS(SIN(RADIANS(G658))*SIN(RADIANS(E652))+COS(RADIANS(G658))*COS(RADIANS(E652))*COS(RADIANS(X642))))&gt;90,0,$F$4*$F$5/E651^2*(SIN(RADIANS(G658))*SIN(RADIANS(E652))+COS(RADIANS(G658))*COS(RADIANS(E652))*COS(RADIANS(X642))))</f>
        <v>#DIV/0!</v>
      </c>
      <c r="Y658" t="e">
        <f>IF(DEGREES(ACOS(SIN(RADIANS(G658))*SIN(RADIANS(E652))+COS(RADIANS(G658))*COS(RADIANS(E652))*COS(RADIANS(Y642))))&gt;90,0,$F$4*$F$5/E651^2*(SIN(RADIANS(G658))*SIN(RADIANS(E652))+COS(RADIANS(G658))*COS(RADIANS(E652))*COS(RADIANS(Y642))))</f>
        <v>#DIV/0!</v>
      </c>
      <c r="Z658" t="e">
        <f>IF(DEGREES(ACOS(SIN(RADIANS(G658))*SIN(RADIANS(E652))+COS(RADIANS(G658))*COS(RADIANS(E652))*COS(RADIANS(Z642))))&gt;90,0,$F$4*$F$5/E651^2*(SIN(RADIANS(G658))*SIN(RADIANS(E652))+COS(RADIANS(G658))*COS(RADIANS(E652))*COS(RADIANS(Z642))))</f>
        <v>#DIV/0!</v>
      </c>
      <c r="AA658" t="e">
        <f>IF(DEGREES(ACOS(SIN(RADIANS(G658))*SIN(RADIANS(E652))+COS(RADIANS(G658))*COS(RADIANS(E652))*COS(RADIANS(AA642))))&gt;90,0,$F$4*$F$5/E651^2*(SIN(RADIANS(G658))*SIN(RADIANS(E652))+COS(RADIANS(G658))*COS(RADIANS(E652))*COS(RADIANS(AA642))))</f>
        <v>#DIV/0!</v>
      </c>
      <c r="AB658" t="e">
        <f>IF(DEGREES(ACOS(SIN(RADIANS(G658))*SIN(RADIANS(E652))+COS(RADIANS(G658))*COS(RADIANS(E652))*COS(RADIANS(AB642))))&gt;90,0,$F$4*$F$5/E651^2*(SIN(RADIANS(G658))*SIN(RADIANS(E652))+COS(RADIANS(G658))*COS(RADIANS(E652))*COS(RADIANS(AB642))))</f>
        <v>#DIV/0!</v>
      </c>
      <c r="AC658" t="e">
        <f>IF(DEGREES(ACOS(SIN(RADIANS(G658))*SIN(RADIANS(E652))+COS(RADIANS(G658))*COS(RADIANS(E652))*COS(RADIANS(AC642))))&gt;90,0,$F$4*$F$5/E651^2*(SIN(RADIANS(G658))*SIN(RADIANS(E652))+COS(RADIANS(G658))*COS(RADIANS(E652))*COS(RADIANS(AC642))))</f>
        <v>#DIV/0!</v>
      </c>
      <c r="AD658" t="e">
        <f>IF(DEGREES(ACOS(SIN(RADIANS(G658))*SIN(RADIANS(E652))+COS(RADIANS(G658))*COS(RADIANS(E652))*COS(RADIANS(AD642))))&gt;90,0,$F$4*$F$5/E651^2*(SIN(RADIANS(G658))*SIN(RADIANS(E652))+COS(RADIANS(G658))*COS(RADIANS(E652))*COS(RADIANS(AD642))))</f>
        <v>#DIV/0!</v>
      </c>
      <c r="AE658" t="e">
        <f>IF(DEGREES(ACOS(SIN(RADIANS(G658))*SIN(RADIANS(E652))+COS(RADIANS(G658))*COS(RADIANS(E652))*COS(RADIANS(AE642))))&gt;90,0,$F$4*$F$5/E651^2*(SIN(RADIANS(G658))*SIN(RADIANS(E652))+COS(RADIANS(G658))*COS(RADIANS(E652))*COS(RADIANS(AE642))))</f>
        <v>#DIV/0!</v>
      </c>
      <c r="AF658" t="e">
        <f>IF(DEGREES(ACOS(SIN(RADIANS(G658))*SIN(RADIANS(E652))+COS(RADIANS(G658))*COS(RADIANS(E652))*COS(RADIANS(AF642))))&gt;90,0,$F$4*$F$5/E651^2*(SIN(RADIANS(G658))*SIN(RADIANS(E652))+COS(RADIANS(G658))*COS(RADIANS(E652))*COS(RADIANS(AF642))))</f>
        <v>#DIV/0!</v>
      </c>
      <c r="AG658" t="e">
        <f>IF(DEGREES(ACOS(SIN(RADIANS(G658))*SIN(RADIANS(E652))+COS(RADIANS(G658))*COS(RADIANS(E652))*COS(RADIANS(AG642))))&gt;90,0,$F$4*$F$5/E651^2*(SIN(RADIANS(G658))*SIN(RADIANS(E652))+COS(RADIANS(G658))*COS(RADIANS(E652))*COS(RADIANS(AG642))))</f>
        <v>#DIV/0!</v>
      </c>
      <c r="AH658" t="e">
        <f>IF(DEGREES(ACOS(SIN(RADIANS(G658))*SIN(RADIANS(E652))+COS(RADIANS(G658))*COS(RADIANS(E652))*COS(RADIANS(AH642))))&gt;90,0,$F$4*$F$5/E651^2*(SIN(RADIANS(G658))*SIN(RADIANS(E652))+COS(RADIANS(G658))*COS(RADIANS(E652))*COS(RADIANS(AH642))))</f>
        <v>#DIV/0!</v>
      </c>
      <c r="AI658" t="e">
        <f>IF(DEGREES(ACOS(SIN(RADIANS(G658))*SIN(RADIANS(E652))+COS(RADIANS(G658))*COS(RADIANS(E652))*COS(RADIANS(AI642))))&gt;90,0,$F$4*$F$5/E651^2*(SIN(RADIANS(G658))*SIN(RADIANS(E652))+COS(RADIANS(G658))*COS(RADIANS(E652))*COS(RADIANS(AI642))))</f>
        <v>#DIV/0!</v>
      </c>
      <c r="AJ658" t="e">
        <f>IF(DEGREES(ACOS(SIN(RADIANS(G658))*SIN(RADIANS(E652))+COS(RADIANS(G658))*COS(RADIANS(E652))*COS(RADIANS(AJ642))))&gt;90,0,$F$4*$F$5/E651^2*(SIN(RADIANS(G658))*SIN(RADIANS(E652))+COS(RADIANS(G658))*COS(RADIANS(E652))*COS(RADIANS(AJ642))))</f>
        <v>#DIV/0!</v>
      </c>
      <c r="AK658">
        <f>IF(DEGREES(ACOS(SIN(RADIANS(G658))*SIN(RADIANS(E652))+COS(RADIANS(G658))*COS(RADIANS(E652))*COS(RADIANS(AK642))))&gt;90,0,$F$4*$F$5/E651^2*(SIN(RADIANS(G658))*SIN(RADIANS(E652))+COS(RADIANS(G658))*COS(RADIANS(E652))*COS(RADIANS(AK642))))</f>
        <v>0</v>
      </c>
      <c r="AL658">
        <f>IF(DEGREES(ACOS(SIN(RADIANS(G658))*SIN(RADIANS(E652))+COS(RADIANS(G658))*COS(RADIANS(E652))*COS(RADIANS(AL642))))&gt;90,0,$F$4*$F$5/E651^2*(SIN(RADIANS(G658))*SIN(RADIANS(E652))+COS(RADIANS(G658))*COS(RADIANS(E652))*COS(RADIANS(AL642))))</f>
        <v>0</v>
      </c>
      <c r="AM658">
        <f>IF(DEGREES(ACOS(SIN(RADIANS(G658))*SIN(RADIANS(E652))+COS(RADIANS(G658))*COS(RADIANS(E652))*COS(RADIANS(AM642))))&gt;90,0,$F$4*$F$5/E651^2*(SIN(RADIANS(G658))*SIN(RADIANS(E652))+COS(RADIANS(G658))*COS(RADIANS(E652))*COS(RADIANS(AM642))))</f>
        <v>0</v>
      </c>
      <c r="AN658">
        <f>IF(DEGREES(ACOS(SIN(RADIANS(G658))*SIN(RADIANS(E652))+COS(RADIANS(G658))*COS(RADIANS(E652))*COS(RADIANS(AN642))))&gt;90,0,$F$4*$F$5/E651^2*(SIN(RADIANS(G658))*SIN(RADIANS(E652))+COS(RADIANS(G658))*COS(RADIANS(E652))*COS(RADIANS(AN642))))</f>
        <v>0</v>
      </c>
      <c r="AO658">
        <f>IF(DEGREES(ACOS(SIN(RADIANS(G658))*SIN(RADIANS(E652))+COS(RADIANS(G658))*COS(RADIANS(E652))*COS(RADIANS(AO642))))&gt;90,0,$F$4*$F$5/E651^2*(SIN(RADIANS(G658))*SIN(RADIANS(E652))+COS(RADIANS(G658))*COS(RADIANS(E652))*COS(RADIANS(AO642))))</f>
        <v>0</v>
      </c>
      <c r="AP658">
        <f>IF(DEGREES(ACOS(SIN(RADIANS(G658))*SIN(RADIANS(E652))+COS(RADIANS(G658))*COS(RADIANS(E652))*COS(RADIANS(AP642))))&gt;90,0,$F$4*$F$5/E651^2*(SIN(RADIANS(G658))*SIN(RADIANS(E652))+COS(RADIANS(G658))*COS(RADIANS(E652))*COS(RADIANS(AP642))))</f>
        <v>0</v>
      </c>
      <c r="AQ658">
        <f>IF(DEGREES(ACOS(SIN(RADIANS(G658))*SIN(RADIANS(E652))+COS(RADIANS(G658))*COS(RADIANS(E652))*COS(RADIANS(AQ642))))&gt;90,0,$F$4*$F$5/E651^2*(SIN(RADIANS(G658))*SIN(RADIANS(E652))+COS(RADIANS(G658))*COS(RADIANS(E652))*COS(RADIANS(AQ642))))</f>
        <v>0</v>
      </c>
      <c r="AR658">
        <f>IF(DEGREES(ACOS(SIN(RADIANS(G658))*SIN(RADIANS(E652))+COS(RADIANS(G658))*COS(RADIANS(E652))*COS(RADIANS(AR642))))&gt;90,0,$F$4*$F$5/E651^2*(SIN(RADIANS(G658))*SIN(RADIANS(E652))+COS(RADIANS(G658))*COS(RADIANS(E652))*COS(RADIANS(AR642))))</f>
        <v>0</v>
      </c>
    </row>
    <row r="659" spans="2:44" x14ac:dyDescent="0.5">
      <c r="G659">
        <v>-60</v>
      </c>
      <c r="I659">
        <f>IF(DEGREES(ACOS(SIN(RADIANS(G659))*SIN(RADIANS(E652))+COS(RADIANS(G659))*COS(RADIANS(E652))*COS(RADIANS(I642))))&gt;90,0,$F$4*$F$5/E651^2*(SIN(RADIANS(G659))*SIN(RADIANS(E652))+COS(RADIANS(G659))*COS(RADIANS(E652))*COS(RADIANS(I642))))</f>
        <v>0</v>
      </c>
      <c r="J659">
        <f>IF(DEGREES(ACOS(SIN(RADIANS(G659))*SIN(RADIANS(E652))+COS(RADIANS(G659))*COS(RADIANS(E652))*COS(RADIANS(J642))))&gt;90,0,$F$4*$F$5/E651^2*(SIN(RADIANS(G659))*SIN(RADIANS(E652))+COS(RADIANS(G659))*COS(RADIANS(E652))*COS(RADIANS(J642))))</f>
        <v>0</v>
      </c>
      <c r="K659">
        <f>IF(DEGREES(ACOS(SIN(RADIANS(G659))*SIN(RADIANS(E652))+COS(RADIANS(G659))*COS(RADIANS(E652))*COS(RADIANS(K642))))&gt;90,0,$F$4*$F$5/E651^2*(SIN(RADIANS(G659))*SIN(RADIANS(E652))+COS(RADIANS(G659))*COS(RADIANS(E652))*COS(RADIANS(K642))))</f>
        <v>0</v>
      </c>
      <c r="L659">
        <f>IF(DEGREES(ACOS(SIN(RADIANS(G659))*SIN(RADIANS(E652))+COS(RADIANS(G659))*COS(RADIANS(E652))*COS(RADIANS(L642))))&gt;90,0,$F$4*$F$5/E651^2*(SIN(RADIANS(G659))*SIN(RADIANS(E652))+COS(RADIANS(G659))*COS(RADIANS(E652))*COS(RADIANS(L642))))</f>
        <v>0</v>
      </c>
      <c r="M659">
        <f>IF(DEGREES(ACOS(SIN(RADIANS(G659))*SIN(RADIANS(E652))+COS(RADIANS(G659))*COS(RADIANS(E652))*COS(RADIANS(M642))))&gt;90,0,$F$4*$F$5/E651^2*(SIN(RADIANS(G659))*SIN(RADIANS(E652))+COS(RADIANS(G659))*COS(RADIANS(E652))*COS(RADIANS(M642))))</f>
        <v>0</v>
      </c>
      <c r="N659">
        <f>IF(DEGREES(ACOS(SIN(RADIANS(G659))*SIN(RADIANS(E652))+COS(RADIANS(G659))*COS(RADIANS(E652))*COS(RADIANS(N642))))&gt;90,0,$F$4*$F$5/E651^2*(SIN(RADIANS(G659))*SIN(RADIANS(E652))+COS(RADIANS(G659))*COS(RADIANS(E652))*COS(RADIANS(N642))))</f>
        <v>0</v>
      </c>
      <c r="O659">
        <f>IF(DEGREES(ACOS(SIN(RADIANS(G659))*SIN(RADIANS(E652))+COS(RADIANS(G659))*COS(RADIANS(E652))*COS(RADIANS(O642))))&gt;90,0,$F$4*$F$5/E651^2*(SIN(RADIANS(G659))*SIN(RADIANS(E652))+COS(RADIANS(G659))*COS(RADIANS(E652))*COS(RADIANS(O642))))</f>
        <v>0</v>
      </c>
      <c r="P659">
        <f>IF(DEGREES(ACOS(SIN(RADIANS(G659))*SIN(RADIANS(E652))+COS(RADIANS(G659))*COS(RADIANS(E652))*COS(RADIANS(P642))))&gt;90,0,$F$4*$F$5/E651^2*(SIN(RADIANS(G659))*SIN(RADIANS(E652))+COS(RADIANS(G659))*COS(RADIANS(E652))*COS(RADIANS(P642))))</f>
        <v>0</v>
      </c>
      <c r="Q659">
        <f>IF(DEGREES(ACOS(SIN(RADIANS(G659))*SIN(RADIANS(E652))+COS(RADIANS(G659))*COS(RADIANS(E652))*COS(RADIANS(Q642))))&gt;90,0,$F$4*$F$5/E651^2*(SIN(RADIANS(G659))*SIN(RADIANS(E652))+COS(RADIANS(G659))*COS(RADIANS(E652))*COS(RADIANS(Q642))))</f>
        <v>0</v>
      </c>
      <c r="R659" t="e">
        <f>IF(DEGREES(ACOS(SIN(RADIANS(G659))*SIN(RADIANS(E652))+COS(RADIANS(G659))*COS(RADIANS(E652))*COS(RADIANS(R642))))&gt;90,0,$F$4*$F$5/E651^2*(SIN(RADIANS(G659))*SIN(RADIANS(E652))+COS(RADIANS(G659))*COS(RADIANS(E652))*COS(RADIANS(R642))))</f>
        <v>#DIV/0!</v>
      </c>
      <c r="S659" t="e">
        <f>IF(DEGREES(ACOS(SIN(RADIANS(G659))*SIN(RADIANS(E652))+COS(RADIANS(G659))*COS(RADIANS(E652))*COS(RADIANS(S642))))&gt;90,0,$F$4*$F$5/E651^2*(SIN(RADIANS(G659))*SIN(RADIANS(E652))+COS(RADIANS(G659))*COS(RADIANS(E652))*COS(RADIANS(S642))))</f>
        <v>#DIV/0!</v>
      </c>
      <c r="T659" t="e">
        <f>IF(DEGREES(ACOS(SIN(RADIANS(G659))*SIN(RADIANS(E652))+COS(RADIANS(G659))*COS(RADIANS(E652))*COS(RADIANS(T642))))&gt;90,0,$F$4*$F$5/E651^2*(SIN(RADIANS(G659))*SIN(RADIANS(E652))+COS(RADIANS(G659))*COS(RADIANS(E652))*COS(RADIANS(T642))))</f>
        <v>#DIV/0!</v>
      </c>
      <c r="U659" t="e">
        <f>IF(DEGREES(ACOS(SIN(RADIANS(G659))*SIN(RADIANS(E652))+COS(RADIANS(G659))*COS(RADIANS(E652))*COS(RADIANS(U642))))&gt;90,0,$F$4*$F$5/E651^2*(SIN(RADIANS(G659))*SIN(RADIANS(E652))+COS(RADIANS(G659))*COS(RADIANS(E652))*COS(RADIANS(U642))))</f>
        <v>#DIV/0!</v>
      </c>
      <c r="V659" t="e">
        <f>IF(DEGREES(ACOS(SIN(RADIANS(G659))*SIN(RADIANS(E652))+COS(RADIANS(G659))*COS(RADIANS(E652))*COS(RADIANS(V642))))&gt;90,0,$F$4*$F$5/E651^2*(SIN(RADIANS(G659))*SIN(RADIANS(E652))+COS(RADIANS(G659))*COS(RADIANS(E652))*COS(RADIANS(V642))))</f>
        <v>#DIV/0!</v>
      </c>
      <c r="W659" t="e">
        <f>IF(DEGREES(ACOS(SIN(RADIANS(G659))*SIN(RADIANS(E652))+COS(RADIANS(G659))*COS(RADIANS(E652))*COS(RADIANS(W642))))&gt;90,0,$F$4*$F$5/E651^2*(SIN(RADIANS(G659))*SIN(RADIANS(E652))+COS(RADIANS(G659))*COS(RADIANS(E652))*COS(RADIANS(W642))))</f>
        <v>#DIV/0!</v>
      </c>
      <c r="X659" t="e">
        <f>IF(DEGREES(ACOS(SIN(RADIANS(G659))*SIN(RADIANS(E652))+COS(RADIANS(G659))*COS(RADIANS(E652))*COS(RADIANS(X642))))&gt;90,0,$F$4*$F$5/E651^2*(SIN(RADIANS(G659))*SIN(RADIANS(E652))+COS(RADIANS(G659))*COS(RADIANS(E652))*COS(RADIANS(X642))))</f>
        <v>#DIV/0!</v>
      </c>
      <c r="Y659" t="e">
        <f>IF(DEGREES(ACOS(SIN(RADIANS(G659))*SIN(RADIANS(E652))+COS(RADIANS(G659))*COS(RADIANS(E652))*COS(RADIANS(Y642))))&gt;90,0,$F$4*$F$5/E651^2*(SIN(RADIANS(G659))*SIN(RADIANS(E652))+COS(RADIANS(G659))*COS(RADIANS(E652))*COS(RADIANS(Y642))))</f>
        <v>#DIV/0!</v>
      </c>
      <c r="Z659" t="e">
        <f>IF(DEGREES(ACOS(SIN(RADIANS(G659))*SIN(RADIANS(E652))+COS(RADIANS(G659))*COS(RADIANS(E652))*COS(RADIANS(Z642))))&gt;90,0,$F$4*$F$5/E651^2*(SIN(RADIANS(G659))*SIN(RADIANS(E652))+COS(RADIANS(G659))*COS(RADIANS(E652))*COS(RADIANS(Z642))))</f>
        <v>#DIV/0!</v>
      </c>
      <c r="AA659" t="e">
        <f>IF(DEGREES(ACOS(SIN(RADIANS(G659))*SIN(RADIANS(E652))+COS(RADIANS(G659))*COS(RADIANS(E652))*COS(RADIANS(AA642))))&gt;90,0,$F$4*$F$5/E651^2*(SIN(RADIANS(G659))*SIN(RADIANS(E652))+COS(RADIANS(G659))*COS(RADIANS(E652))*COS(RADIANS(AA642))))</f>
        <v>#DIV/0!</v>
      </c>
      <c r="AB659" t="e">
        <f>IF(DEGREES(ACOS(SIN(RADIANS(G659))*SIN(RADIANS(E652))+COS(RADIANS(G659))*COS(RADIANS(E652))*COS(RADIANS(AB642))))&gt;90,0,$F$4*$F$5/E651^2*(SIN(RADIANS(G659))*SIN(RADIANS(E652))+COS(RADIANS(G659))*COS(RADIANS(E652))*COS(RADIANS(AB642))))</f>
        <v>#DIV/0!</v>
      </c>
      <c r="AC659" t="e">
        <f>IF(DEGREES(ACOS(SIN(RADIANS(G659))*SIN(RADIANS(E652))+COS(RADIANS(G659))*COS(RADIANS(E652))*COS(RADIANS(AC642))))&gt;90,0,$F$4*$F$5/E651^2*(SIN(RADIANS(G659))*SIN(RADIANS(E652))+COS(RADIANS(G659))*COS(RADIANS(E652))*COS(RADIANS(AC642))))</f>
        <v>#DIV/0!</v>
      </c>
      <c r="AD659" t="e">
        <f>IF(DEGREES(ACOS(SIN(RADIANS(G659))*SIN(RADIANS(E652))+COS(RADIANS(G659))*COS(RADIANS(E652))*COS(RADIANS(AD642))))&gt;90,0,$F$4*$F$5/E651^2*(SIN(RADIANS(G659))*SIN(RADIANS(E652))+COS(RADIANS(G659))*COS(RADIANS(E652))*COS(RADIANS(AD642))))</f>
        <v>#DIV/0!</v>
      </c>
      <c r="AE659" t="e">
        <f>IF(DEGREES(ACOS(SIN(RADIANS(G659))*SIN(RADIANS(E652))+COS(RADIANS(G659))*COS(RADIANS(E652))*COS(RADIANS(AE642))))&gt;90,0,$F$4*$F$5/E651^2*(SIN(RADIANS(G659))*SIN(RADIANS(E652))+COS(RADIANS(G659))*COS(RADIANS(E652))*COS(RADIANS(AE642))))</f>
        <v>#DIV/0!</v>
      </c>
      <c r="AF659" t="e">
        <f>IF(DEGREES(ACOS(SIN(RADIANS(G659))*SIN(RADIANS(E652))+COS(RADIANS(G659))*COS(RADIANS(E652))*COS(RADIANS(AF642))))&gt;90,0,$F$4*$F$5/E651^2*(SIN(RADIANS(G659))*SIN(RADIANS(E652))+COS(RADIANS(G659))*COS(RADIANS(E652))*COS(RADIANS(AF642))))</f>
        <v>#DIV/0!</v>
      </c>
      <c r="AG659" t="e">
        <f>IF(DEGREES(ACOS(SIN(RADIANS(G659))*SIN(RADIANS(E652))+COS(RADIANS(G659))*COS(RADIANS(E652))*COS(RADIANS(AG642))))&gt;90,0,$F$4*$F$5/E651^2*(SIN(RADIANS(G659))*SIN(RADIANS(E652))+COS(RADIANS(G659))*COS(RADIANS(E652))*COS(RADIANS(AG642))))</f>
        <v>#DIV/0!</v>
      </c>
      <c r="AH659" t="e">
        <f>IF(DEGREES(ACOS(SIN(RADIANS(G659))*SIN(RADIANS(E652))+COS(RADIANS(G659))*COS(RADIANS(E652))*COS(RADIANS(AH642))))&gt;90,0,$F$4*$F$5/E651^2*(SIN(RADIANS(G659))*SIN(RADIANS(E652))+COS(RADIANS(G659))*COS(RADIANS(E652))*COS(RADIANS(AH642))))</f>
        <v>#DIV/0!</v>
      </c>
      <c r="AI659" t="e">
        <f>IF(DEGREES(ACOS(SIN(RADIANS(G659))*SIN(RADIANS(E652))+COS(RADIANS(G659))*COS(RADIANS(E652))*COS(RADIANS(AI642))))&gt;90,0,$F$4*$F$5/E651^2*(SIN(RADIANS(G659))*SIN(RADIANS(E652))+COS(RADIANS(G659))*COS(RADIANS(E652))*COS(RADIANS(AI642))))</f>
        <v>#DIV/0!</v>
      </c>
      <c r="AJ659" t="e">
        <f>IF(DEGREES(ACOS(SIN(RADIANS(G659))*SIN(RADIANS(E652))+COS(RADIANS(G659))*COS(RADIANS(E652))*COS(RADIANS(AJ642))))&gt;90,0,$F$4*$F$5/E651^2*(SIN(RADIANS(G659))*SIN(RADIANS(E652))+COS(RADIANS(G659))*COS(RADIANS(E652))*COS(RADIANS(AJ642))))</f>
        <v>#DIV/0!</v>
      </c>
      <c r="AK659">
        <f>IF(DEGREES(ACOS(SIN(RADIANS(G659))*SIN(RADIANS(E652))+COS(RADIANS(G659))*COS(RADIANS(E652))*COS(RADIANS(AK642))))&gt;90,0,$F$4*$F$5/E651^2*(SIN(RADIANS(G659))*SIN(RADIANS(E652))+COS(RADIANS(G659))*COS(RADIANS(E652))*COS(RADIANS(AK642))))</f>
        <v>0</v>
      </c>
      <c r="AL659">
        <f>IF(DEGREES(ACOS(SIN(RADIANS(G659))*SIN(RADIANS(E652))+COS(RADIANS(G659))*COS(RADIANS(E652))*COS(RADIANS(AL642))))&gt;90,0,$F$4*$F$5/E651^2*(SIN(RADIANS(G659))*SIN(RADIANS(E652))+COS(RADIANS(G659))*COS(RADIANS(E652))*COS(RADIANS(AL642))))</f>
        <v>0</v>
      </c>
      <c r="AM659">
        <f>IF(DEGREES(ACOS(SIN(RADIANS(G659))*SIN(RADIANS(E652))+COS(RADIANS(G659))*COS(RADIANS(E652))*COS(RADIANS(AM642))))&gt;90,0,$F$4*$F$5/E651^2*(SIN(RADIANS(G659))*SIN(RADIANS(E652))+COS(RADIANS(G659))*COS(RADIANS(E652))*COS(RADIANS(AM642))))</f>
        <v>0</v>
      </c>
      <c r="AN659">
        <f>IF(DEGREES(ACOS(SIN(RADIANS(G659))*SIN(RADIANS(E652))+COS(RADIANS(G659))*COS(RADIANS(E652))*COS(RADIANS(AN642))))&gt;90,0,$F$4*$F$5/E651^2*(SIN(RADIANS(G659))*SIN(RADIANS(E652))+COS(RADIANS(G659))*COS(RADIANS(E652))*COS(RADIANS(AN642))))</f>
        <v>0</v>
      </c>
      <c r="AO659">
        <f>IF(DEGREES(ACOS(SIN(RADIANS(G659))*SIN(RADIANS(E652))+COS(RADIANS(G659))*COS(RADIANS(E652))*COS(RADIANS(AO642))))&gt;90,0,$F$4*$F$5/E651^2*(SIN(RADIANS(G659))*SIN(RADIANS(E652))+COS(RADIANS(G659))*COS(RADIANS(E652))*COS(RADIANS(AO642))))</f>
        <v>0</v>
      </c>
      <c r="AP659">
        <f>IF(DEGREES(ACOS(SIN(RADIANS(G659))*SIN(RADIANS(E652))+COS(RADIANS(G659))*COS(RADIANS(E652))*COS(RADIANS(AP642))))&gt;90,0,$F$4*$F$5/E651^2*(SIN(RADIANS(G659))*SIN(RADIANS(E652))+COS(RADIANS(G659))*COS(RADIANS(E652))*COS(RADIANS(AP642))))</f>
        <v>0</v>
      </c>
      <c r="AQ659">
        <f>IF(DEGREES(ACOS(SIN(RADIANS(G659))*SIN(RADIANS(E652))+COS(RADIANS(G659))*COS(RADIANS(E652))*COS(RADIANS(AQ642))))&gt;90,0,$F$4*$F$5/E651^2*(SIN(RADIANS(G659))*SIN(RADIANS(E652))+COS(RADIANS(G659))*COS(RADIANS(E652))*COS(RADIANS(AQ642))))</f>
        <v>0</v>
      </c>
      <c r="AR659">
        <f>IF(DEGREES(ACOS(SIN(RADIANS(G659))*SIN(RADIANS(E652))+COS(RADIANS(G659))*COS(RADIANS(E652))*COS(RADIANS(AR642))))&gt;90,0,$F$4*$F$5/E651^2*(SIN(RADIANS(G659))*SIN(RADIANS(E652))+COS(RADIANS(G659))*COS(RADIANS(E652))*COS(RADIANS(AR642))))</f>
        <v>0</v>
      </c>
    </row>
    <row r="660" spans="2:44" x14ac:dyDescent="0.5">
      <c r="G660">
        <v>-70</v>
      </c>
      <c r="I660">
        <f>IF(DEGREES(ACOS(SIN(RADIANS(G660))*SIN(RADIANS(E652))+COS(RADIANS(G660))*COS(RADIANS(E652))*COS(RADIANS(I642))))&gt;90,0,$F$4*$F$5/E651^2*(SIN(RADIANS(G660))*SIN(RADIANS(E652))+COS(RADIANS(G660))*COS(RADIANS(E652))*COS(RADIANS(I642))))</f>
        <v>0</v>
      </c>
      <c r="J660">
        <f>IF(DEGREES(ACOS(SIN(RADIANS(G660))*SIN(RADIANS(E652))+COS(RADIANS(G660))*COS(RADIANS(E652))*COS(RADIANS(J642))))&gt;90,0,$F$4*$F$5/E651^2*(SIN(RADIANS(G660))*SIN(RADIANS(E652))+COS(RADIANS(G660))*COS(RADIANS(E652))*COS(RADIANS(J642))))</f>
        <v>0</v>
      </c>
      <c r="K660">
        <f>IF(DEGREES(ACOS(SIN(RADIANS(G660))*SIN(RADIANS(E652))+COS(RADIANS(G660))*COS(RADIANS(E652))*COS(RADIANS(K642))))&gt;90,0,$F$4*$F$5/E651^2*(SIN(RADIANS(G660))*SIN(RADIANS(E652))+COS(RADIANS(G660))*COS(RADIANS(E652))*COS(RADIANS(K642))))</f>
        <v>0</v>
      </c>
      <c r="L660">
        <f>IF(DEGREES(ACOS(SIN(RADIANS(G660))*SIN(RADIANS(E652))+COS(RADIANS(G660))*COS(RADIANS(E652))*COS(RADIANS(L642))))&gt;90,0,$F$4*$F$5/E651^2*(SIN(RADIANS(G660))*SIN(RADIANS(E652))+COS(RADIANS(G660))*COS(RADIANS(E652))*COS(RADIANS(L642))))</f>
        <v>0</v>
      </c>
      <c r="M660">
        <f>IF(DEGREES(ACOS(SIN(RADIANS(G660))*SIN(RADIANS(E652))+COS(RADIANS(G660))*COS(RADIANS(E652))*COS(RADIANS(M642))))&gt;90,0,$F$4*$F$5/E651^2*(SIN(RADIANS(G660))*SIN(RADIANS(E652))+COS(RADIANS(G660))*COS(RADIANS(E652))*COS(RADIANS(M642))))</f>
        <v>0</v>
      </c>
      <c r="N660">
        <f>IF(DEGREES(ACOS(SIN(RADIANS(G660))*SIN(RADIANS(E652))+COS(RADIANS(G660))*COS(RADIANS(E652))*COS(RADIANS(N642))))&gt;90,0,$F$4*$F$5/E651^2*(SIN(RADIANS(G660))*SIN(RADIANS(E652))+COS(RADIANS(G660))*COS(RADIANS(E652))*COS(RADIANS(N642))))</f>
        <v>0</v>
      </c>
      <c r="O660">
        <f>IF(DEGREES(ACOS(SIN(RADIANS(G660))*SIN(RADIANS(E652))+COS(RADIANS(G660))*COS(RADIANS(E652))*COS(RADIANS(O642))))&gt;90,0,$F$4*$F$5/E651^2*(SIN(RADIANS(G660))*SIN(RADIANS(E652))+COS(RADIANS(G660))*COS(RADIANS(E652))*COS(RADIANS(O642))))</f>
        <v>0</v>
      </c>
      <c r="P660">
        <f>IF(DEGREES(ACOS(SIN(RADIANS(G660))*SIN(RADIANS(E652))+COS(RADIANS(G660))*COS(RADIANS(E652))*COS(RADIANS(P642))))&gt;90,0,$F$4*$F$5/E651^2*(SIN(RADIANS(G660))*SIN(RADIANS(E652))+COS(RADIANS(G660))*COS(RADIANS(E652))*COS(RADIANS(P642))))</f>
        <v>0</v>
      </c>
      <c r="Q660">
        <f>IF(DEGREES(ACOS(SIN(RADIANS(G660))*SIN(RADIANS(E652))+COS(RADIANS(G660))*COS(RADIANS(E652))*COS(RADIANS(Q642))))&gt;90,0,$F$4*$F$5/E651^2*(SIN(RADIANS(G660))*SIN(RADIANS(E652))+COS(RADIANS(G660))*COS(RADIANS(E652))*COS(RADIANS(Q642))))</f>
        <v>0</v>
      </c>
      <c r="R660" t="e">
        <f>IF(DEGREES(ACOS(SIN(RADIANS(G660))*SIN(RADIANS(E652))+COS(RADIANS(G660))*COS(RADIANS(E652))*COS(RADIANS(R642))))&gt;90,0,$F$4*$F$5/E651^2*(SIN(RADIANS(G660))*SIN(RADIANS(E652))+COS(RADIANS(G660))*COS(RADIANS(E652))*COS(RADIANS(R642))))</f>
        <v>#DIV/0!</v>
      </c>
      <c r="S660" t="e">
        <f>IF(DEGREES(ACOS(SIN(RADIANS(G660))*SIN(RADIANS(E652))+COS(RADIANS(G660))*COS(RADIANS(E652))*COS(RADIANS(S642))))&gt;90,0,$F$4*$F$5/E651^2*(SIN(RADIANS(G660))*SIN(RADIANS(E652))+COS(RADIANS(G660))*COS(RADIANS(E652))*COS(RADIANS(S642))))</f>
        <v>#DIV/0!</v>
      </c>
      <c r="T660" t="e">
        <f>IF(DEGREES(ACOS(SIN(RADIANS(G660))*SIN(RADIANS(E652))+COS(RADIANS(G660))*COS(RADIANS(E652))*COS(RADIANS(T642))))&gt;90,0,$F$4*$F$5/E651^2*(SIN(RADIANS(G660))*SIN(RADIANS(E652))+COS(RADIANS(G660))*COS(RADIANS(E652))*COS(RADIANS(T642))))</f>
        <v>#DIV/0!</v>
      </c>
      <c r="U660" t="e">
        <f>IF(DEGREES(ACOS(SIN(RADIANS(G660))*SIN(RADIANS(E652))+COS(RADIANS(G660))*COS(RADIANS(E652))*COS(RADIANS(U642))))&gt;90,0,$F$4*$F$5/E651^2*(SIN(RADIANS(G660))*SIN(RADIANS(E652))+COS(RADIANS(G660))*COS(RADIANS(E652))*COS(RADIANS(U642))))</f>
        <v>#DIV/0!</v>
      </c>
      <c r="V660" t="e">
        <f>IF(DEGREES(ACOS(SIN(RADIANS(G660))*SIN(RADIANS(E652))+COS(RADIANS(G660))*COS(RADIANS(E652))*COS(RADIANS(V642))))&gt;90,0,$F$4*$F$5/E651^2*(SIN(RADIANS(G660))*SIN(RADIANS(E652))+COS(RADIANS(G660))*COS(RADIANS(E652))*COS(RADIANS(V642))))</f>
        <v>#DIV/0!</v>
      </c>
      <c r="W660" t="e">
        <f>IF(DEGREES(ACOS(SIN(RADIANS(G660))*SIN(RADIANS(E652))+COS(RADIANS(G660))*COS(RADIANS(E652))*COS(RADIANS(W642))))&gt;90,0,$F$4*$F$5/E651^2*(SIN(RADIANS(G660))*SIN(RADIANS(E652))+COS(RADIANS(G660))*COS(RADIANS(E652))*COS(RADIANS(W642))))</f>
        <v>#DIV/0!</v>
      </c>
      <c r="X660" t="e">
        <f>IF(DEGREES(ACOS(SIN(RADIANS(G660))*SIN(RADIANS(E652))+COS(RADIANS(G660))*COS(RADIANS(E652))*COS(RADIANS(X642))))&gt;90,0,$F$4*$F$5/E651^2*(SIN(RADIANS(G660))*SIN(RADIANS(E652))+COS(RADIANS(G660))*COS(RADIANS(E652))*COS(RADIANS(X642))))</f>
        <v>#DIV/0!</v>
      </c>
      <c r="Y660" t="e">
        <f>IF(DEGREES(ACOS(SIN(RADIANS(G660))*SIN(RADIANS(E652))+COS(RADIANS(G660))*COS(RADIANS(E652))*COS(RADIANS(Y642))))&gt;90,0,$F$4*$F$5/E651^2*(SIN(RADIANS(G660))*SIN(RADIANS(E652))+COS(RADIANS(G660))*COS(RADIANS(E652))*COS(RADIANS(Y642))))</f>
        <v>#DIV/0!</v>
      </c>
      <c r="Z660" t="e">
        <f>IF(DEGREES(ACOS(SIN(RADIANS(G660))*SIN(RADIANS(E652))+COS(RADIANS(G660))*COS(RADIANS(E652))*COS(RADIANS(Z642))))&gt;90,0,$F$4*$F$5/E651^2*(SIN(RADIANS(G660))*SIN(RADIANS(E652))+COS(RADIANS(G660))*COS(RADIANS(E652))*COS(RADIANS(Z642))))</f>
        <v>#DIV/0!</v>
      </c>
      <c r="AA660" t="e">
        <f>IF(DEGREES(ACOS(SIN(RADIANS(G660))*SIN(RADIANS(E652))+COS(RADIANS(G660))*COS(RADIANS(E652))*COS(RADIANS(AA642))))&gt;90,0,$F$4*$F$5/E651^2*(SIN(RADIANS(G660))*SIN(RADIANS(E652))+COS(RADIANS(G660))*COS(RADIANS(E652))*COS(RADIANS(AA642))))</f>
        <v>#DIV/0!</v>
      </c>
      <c r="AB660" t="e">
        <f>IF(DEGREES(ACOS(SIN(RADIANS(G660))*SIN(RADIANS(E652))+COS(RADIANS(G660))*COS(RADIANS(E652))*COS(RADIANS(AB642))))&gt;90,0,$F$4*$F$5/E651^2*(SIN(RADIANS(G660))*SIN(RADIANS(E652))+COS(RADIANS(G660))*COS(RADIANS(E652))*COS(RADIANS(AB642))))</f>
        <v>#DIV/0!</v>
      </c>
      <c r="AC660" t="e">
        <f>IF(DEGREES(ACOS(SIN(RADIANS(G660))*SIN(RADIANS(E652))+COS(RADIANS(G660))*COS(RADIANS(E652))*COS(RADIANS(AC642))))&gt;90,0,$F$4*$F$5/E651^2*(SIN(RADIANS(G660))*SIN(RADIANS(E652))+COS(RADIANS(G660))*COS(RADIANS(E652))*COS(RADIANS(AC642))))</f>
        <v>#DIV/0!</v>
      </c>
      <c r="AD660" t="e">
        <f>IF(DEGREES(ACOS(SIN(RADIANS(G660))*SIN(RADIANS(E652))+COS(RADIANS(G660))*COS(RADIANS(E652))*COS(RADIANS(AD642))))&gt;90,0,$F$4*$F$5/E651^2*(SIN(RADIANS(G660))*SIN(RADIANS(E652))+COS(RADIANS(G660))*COS(RADIANS(E652))*COS(RADIANS(AD642))))</f>
        <v>#DIV/0!</v>
      </c>
      <c r="AE660" t="e">
        <f>IF(DEGREES(ACOS(SIN(RADIANS(G660))*SIN(RADIANS(E652))+COS(RADIANS(G660))*COS(RADIANS(E652))*COS(RADIANS(AE642))))&gt;90,0,$F$4*$F$5/E651^2*(SIN(RADIANS(G660))*SIN(RADIANS(E652))+COS(RADIANS(G660))*COS(RADIANS(E652))*COS(RADIANS(AE642))))</f>
        <v>#DIV/0!</v>
      </c>
      <c r="AF660" t="e">
        <f>IF(DEGREES(ACOS(SIN(RADIANS(G660))*SIN(RADIANS(E652))+COS(RADIANS(G660))*COS(RADIANS(E652))*COS(RADIANS(AF642))))&gt;90,0,$F$4*$F$5/E651^2*(SIN(RADIANS(G660))*SIN(RADIANS(E652))+COS(RADIANS(G660))*COS(RADIANS(E652))*COS(RADIANS(AF642))))</f>
        <v>#DIV/0!</v>
      </c>
      <c r="AG660" t="e">
        <f>IF(DEGREES(ACOS(SIN(RADIANS(G660))*SIN(RADIANS(E652))+COS(RADIANS(G660))*COS(RADIANS(E652))*COS(RADIANS(AG642))))&gt;90,0,$F$4*$F$5/E651^2*(SIN(RADIANS(G660))*SIN(RADIANS(E652))+COS(RADIANS(G660))*COS(RADIANS(E652))*COS(RADIANS(AG642))))</f>
        <v>#DIV/0!</v>
      </c>
      <c r="AH660" t="e">
        <f>IF(DEGREES(ACOS(SIN(RADIANS(G660))*SIN(RADIANS(E652))+COS(RADIANS(G660))*COS(RADIANS(E652))*COS(RADIANS(AH642))))&gt;90,0,$F$4*$F$5/E651^2*(SIN(RADIANS(G660))*SIN(RADIANS(E652))+COS(RADIANS(G660))*COS(RADIANS(E652))*COS(RADIANS(AH642))))</f>
        <v>#DIV/0!</v>
      </c>
      <c r="AI660" t="e">
        <f>IF(DEGREES(ACOS(SIN(RADIANS(G660))*SIN(RADIANS(E652))+COS(RADIANS(G660))*COS(RADIANS(E652))*COS(RADIANS(AI642))))&gt;90,0,$F$4*$F$5/E651^2*(SIN(RADIANS(G660))*SIN(RADIANS(E652))+COS(RADIANS(G660))*COS(RADIANS(E652))*COS(RADIANS(AI642))))</f>
        <v>#DIV/0!</v>
      </c>
      <c r="AJ660" t="e">
        <f>IF(DEGREES(ACOS(SIN(RADIANS(G660))*SIN(RADIANS(E652))+COS(RADIANS(G660))*COS(RADIANS(E652))*COS(RADIANS(AJ642))))&gt;90,0,$F$4*$F$5/E651^2*(SIN(RADIANS(G660))*SIN(RADIANS(E652))+COS(RADIANS(G660))*COS(RADIANS(E652))*COS(RADIANS(AJ642))))</f>
        <v>#DIV/0!</v>
      </c>
      <c r="AK660">
        <f>IF(DEGREES(ACOS(SIN(RADIANS(G660))*SIN(RADIANS(E652))+COS(RADIANS(G660))*COS(RADIANS(E652))*COS(RADIANS(AK642))))&gt;90,0,$F$4*$F$5/E651^2*(SIN(RADIANS(G660))*SIN(RADIANS(E652))+COS(RADIANS(G660))*COS(RADIANS(E652))*COS(RADIANS(AK642))))</f>
        <v>0</v>
      </c>
      <c r="AL660">
        <f>IF(DEGREES(ACOS(SIN(RADIANS(G660))*SIN(RADIANS(E652))+COS(RADIANS(G660))*COS(RADIANS(E652))*COS(RADIANS(AL642))))&gt;90,0,$F$4*$F$5/E651^2*(SIN(RADIANS(G660))*SIN(RADIANS(E652))+COS(RADIANS(G660))*COS(RADIANS(E652))*COS(RADIANS(AL642))))</f>
        <v>0</v>
      </c>
      <c r="AM660">
        <f>IF(DEGREES(ACOS(SIN(RADIANS(G660))*SIN(RADIANS(E652))+COS(RADIANS(G660))*COS(RADIANS(E652))*COS(RADIANS(AM642))))&gt;90,0,$F$4*$F$5/E651^2*(SIN(RADIANS(G660))*SIN(RADIANS(E652))+COS(RADIANS(G660))*COS(RADIANS(E652))*COS(RADIANS(AM642))))</f>
        <v>0</v>
      </c>
      <c r="AN660">
        <f>IF(DEGREES(ACOS(SIN(RADIANS(G660))*SIN(RADIANS(E652))+COS(RADIANS(G660))*COS(RADIANS(E652))*COS(RADIANS(AN642))))&gt;90,0,$F$4*$F$5/E651^2*(SIN(RADIANS(G660))*SIN(RADIANS(E652))+COS(RADIANS(G660))*COS(RADIANS(E652))*COS(RADIANS(AN642))))</f>
        <v>0</v>
      </c>
      <c r="AO660">
        <f>IF(DEGREES(ACOS(SIN(RADIANS(G660))*SIN(RADIANS(E652))+COS(RADIANS(G660))*COS(RADIANS(E652))*COS(RADIANS(AO642))))&gt;90,0,$F$4*$F$5/E651^2*(SIN(RADIANS(G660))*SIN(RADIANS(E652))+COS(RADIANS(G660))*COS(RADIANS(E652))*COS(RADIANS(AO642))))</f>
        <v>0</v>
      </c>
      <c r="AP660">
        <f>IF(DEGREES(ACOS(SIN(RADIANS(G660))*SIN(RADIANS(E652))+COS(RADIANS(G660))*COS(RADIANS(E652))*COS(RADIANS(AP642))))&gt;90,0,$F$4*$F$5/E651^2*(SIN(RADIANS(G660))*SIN(RADIANS(E652))+COS(RADIANS(G660))*COS(RADIANS(E652))*COS(RADIANS(AP642))))</f>
        <v>0</v>
      </c>
      <c r="AQ660">
        <f>IF(DEGREES(ACOS(SIN(RADIANS(G660))*SIN(RADIANS(E652))+COS(RADIANS(G660))*COS(RADIANS(E652))*COS(RADIANS(AQ642))))&gt;90,0,$F$4*$F$5/E651^2*(SIN(RADIANS(G660))*SIN(RADIANS(E652))+COS(RADIANS(G660))*COS(RADIANS(E652))*COS(RADIANS(AQ642))))</f>
        <v>0</v>
      </c>
      <c r="AR660">
        <f>IF(DEGREES(ACOS(SIN(RADIANS(G660))*SIN(RADIANS(E652))+COS(RADIANS(G660))*COS(RADIANS(E652))*COS(RADIANS(AR642))))&gt;90,0,$F$4*$F$5/E651^2*(SIN(RADIANS(G660))*SIN(RADIANS(E652))+COS(RADIANS(G660))*COS(RADIANS(E652))*COS(RADIANS(AR642))))</f>
        <v>0</v>
      </c>
    </row>
    <row r="661" spans="2:44" x14ac:dyDescent="0.5">
      <c r="G661">
        <v>-80</v>
      </c>
      <c r="I661">
        <f>IF(DEGREES(ACOS(SIN(RADIANS(G661))*SIN(RADIANS(E652))+COS(RADIANS(G661))*COS(RADIANS(E652))*COS(RADIANS(I642))))&gt;90,0,$F$4*$F$5/E651^2*(SIN(RADIANS(G661))*SIN(RADIANS(E652))+COS(RADIANS(G661))*COS(RADIANS(E652))*COS(RADIANS(I642))))</f>
        <v>0</v>
      </c>
      <c r="J661">
        <f>IF(DEGREES(ACOS(SIN(RADIANS(G661))*SIN(RADIANS(E652))+COS(RADIANS(G661))*COS(RADIANS(E652))*COS(RADIANS(J642))))&gt;90,0,$F$4*$F$5/E651^2*(SIN(RADIANS(G661))*SIN(RADIANS(E652))+COS(RADIANS(G661))*COS(RADIANS(E652))*COS(RADIANS(J642))))</f>
        <v>0</v>
      </c>
      <c r="K661">
        <f>IF(DEGREES(ACOS(SIN(RADIANS(G661))*SIN(RADIANS(E652))+COS(RADIANS(G661))*COS(RADIANS(E652))*COS(RADIANS(K642))))&gt;90,0,$F$4*$F$5/E651^2*(SIN(RADIANS(G661))*SIN(RADIANS(E652))+COS(RADIANS(G661))*COS(RADIANS(E652))*COS(RADIANS(K642))))</f>
        <v>0</v>
      </c>
      <c r="L661">
        <f>IF(DEGREES(ACOS(SIN(RADIANS(G661))*SIN(RADIANS(E652))+COS(RADIANS(G661))*COS(RADIANS(E652))*COS(RADIANS(L642))))&gt;90,0,$F$4*$F$5/E651^2*(SIN(RADIANS(G661))*SIN(RADIANS(E652))+COS(RADIANS(G661))*COS(RADIANS(E652))*COS(RADIANS(L642))))</f>
        <v>0</v>
      </c>
      <c r="M661">
        <f>IF(DEGREES(ACOS(SIN(RADIANS(G661))*SIN(RADIANS(E652))+COS(RADIANS(G661))*COS(RADIANS(E652))*COS(RADIANS(M642))))&gt;90,0,$F$4*$F$5/E651^2*(SIN(RADIANS(G661))*SIN(RADIANS(E652))+COS(RADIANS(G661))*COS(RADIANS(E652))*COS(RADIANS(M642))))</f>
        <v>0</v>
      </c>
      <c r="N661">
        <f>IF(DEGREES(ACOS(SIN(RADIANS(G661))*SIN(RADIANS(E652))+COS(RADIANS(G661))*COS(RADIANS(E652))*COS(RADIANS(N642))))&gt;90,0,$F$4*$F$5/E651^2*(SIN(RADIANS(G661))*SIN(RADIANS(E652))+COS(RADIANS(G661))*COS(RADIANS(E652))*COS(RADIANS(N642))))</f>
        <v>0</v>
      </c>
      <c r="O661">
        <f>IF(DEGREES(ACOS(SIN(RADIANS(G661))*SIN(RADIANS(E652))+COS(RADIANS(G661))*COS(RADIANS(E652))*COS(RADIANS(O642))))&gt;90,0,$F$4*$F$5/E651^2*(SIN(RADIANS(G661))*SIN(RADIANS(E652))+COS(RADIANS(G661))*COS(RADIANS(E652))*COS(RADIANS(O642))))</f>
        <v>0</v>
      </c>
      <c r="P661">
        <f>IF(DEGREES(ACOS(SIN(RADIANS(G661))*SIN(RADIANS(E652))+COS(RADIANS(G661))*COS(RADIANS(E652))*COS(RADIANS(P642))))&gt;90,0,$F$4*$F$5/E651^2*(SIN(RADIANS(G661))*SIN(RADIANS(E652))+COS(RADIANS(G661))*COS(RADIANS(E652))*COS(RADIANS(P642))))</f>
        <v>0</v>
      </c>
      <c r="Q661">
        <f>IF(DEGREES(ACOS(SIN(RADIANS(G661))*SIN(RADIANS(E652))+COS(RADIANS(G661))*COS(RADIANS(E652))*COS(RADIANS(Q642))))&gt;90,0,$F$4*$F$5/E651^2*(SIN(RADIANS(G661))*SIN(RADIANS(E652))+COS(RADIANS(G661))*COS(RADIANS(E652))*COS(RADIANS(Q642))))</f>
        <v>0</v>
      </c>
      <c r="R661" t="e">
        <f>IF(DEGREES(ACOS(SIN(RADIANS(G661))*SIN(RADIANS(E652))+COS(RADIANS(G661))*COS(RADIANS(E652))*COS(RADIANS(R642))))&gt;90,0,$F$4*$F$5/E651^2*(SIN(RADIANS(G661))*SIN(RADIANS(E652))+COS(RADIANS(G661))*COS(RADIANS(E652))*COS(RADIANS(R642))))</f>
        <v>#DIV/0!</v>
      </c>
      <c r="S661" t="e">
        <f>IF(DEGREES(ACOS(SIN(RADIANS(G661))*SIN(RADIANS(E652))+COS(RADIANS(G661))*COS(RADIANS(E652))*COS(RADIANS(S642))))&gt;90,0,$F$4*$F$5/E651^2*(SIN(RADIANS(G661))*SIN(RADIANS(E652))+COS(RADIANS(G661))*COS(RADIANS(E652))*COS(RADIANS(S642))))</f>
        <v>#DIV/0!</v>
      </c>
      <c r="T661" t="e">
        <f>IF(DEGREES(ACOS(SIN(RADIANS(G661))*SIN(RADIANS(E652))+COS(RADIANS(G661))*COS(RADIANS(E652))*COS(RADIANS(T642))))&gt;90,0,$F$4*$F$5/E651^2*(SIN(RADIANS(G661))*SIN(RADIANS(E652))+COS(RADIANS(G661))*COS(RADIANS(E652))*COS(RADIANS(T642))))</f>
        <v>#DIV/0!</v>
      </c>
      <c r="U661" t="e">
        <f>IF(DEGREES(ACOS(SIN(RADIANS(G661))*SIN(RADIANS(E652))+COS(RADIANS(G661))*COS(RADIANS(E652))*COS(RADIANS(U642))))&gt;90,0,$F$4*$F$5/E651^2*(SIN(RADIANS(G661))*SIN(RADIANS(E652))+COS(RADIANS(G661))*COS(RADIANS(E652))*COS(RADIANS(U642))))</f>
        <v>#DIV/0!</v>
      </c>
      <c r="V661" t="e">
        <f>IF(DEGREES(ACOS(SIN(RADIANS(G661))*SIN(RADIANS(E652))+COS(RADIANS(G661))*COS(RADIANS(E652))*COS(RADIANS(V642))))&gt;90,0,$F$4*$F$5/E651^2*(SIN(RADIANS(G661))*SIN(RADIANS(E652))+COS(RADIANS(G661))*COS(RADIANS(E652))*COS(RADIANS(V642))))</f>
        <v>#DIV/0!</v>
      </c>
      <c r="W661" t="e">
        <f>IF(DEGREES(ACOS(SIN(RADIANS(G661))*SIN(RADIANS(E652))+COS(RADIANS(G661))*COS(RADIANS(E652))*COS(RADIANS(W642))))&gt;90,0,$F$4*$F$5/E651^2*(SIN(RADIANS(G661))*SIN(RADIANS(E652))+COS(RADIANS(G661))*COS(RADIANS(E652))*COS(RADIANS(W642))))</f>
        <v>#DIV/0!</v>
      </c>
      <c r="X661" t="e">
        <f>IF(DEGREES(ACOS(SIN(RADIANS(G661))*SIN(RADIANS(E652))+COS(RADIANS(G661))*COS(RADIANS(E652))*COS(RADIANS(X642))))&gt;90,0,$F$4*$F$5/E651^2*(SIN(RADIANS(G661))*SIN(RADIANS(E652))+COS(RADIANS(G661))*COS(RADIANS(E652))*COS(RADIANS(X642))))</f>
        <v>#DIV/0!</v>
      </c>
      <c r="Y661" t="e">
        <f>IF(DEGREES(ACOS(SIN(RADIANS(G661))*SIN(RADIANS(E652))+COS(RADIANS(G661))*COS(RADIANS(E652))*COS(RADIANS(Y642))))&gt;90,0,$F$4*$F$5/E651^2*(SIN(RADIANS(G661))*SIN(RADIANS(E652))+COS(RADIANS(G661))*COS(RADIANS(E652))*COS(RADIANS(Y642))))</f>
        <v>#DIV/0!</v>
      </c>
      <c r="Z661" t="e">
        <f>IF(DEGREES(ACOS(SIN(RADIANS(G661))*SIN(RADIANS(E652))+COS(RADIANS(G661))*COS(RADIANS(E652))*COS(RADIANS(Z642))))&gt;90,0,$F$4*$F$5/E651^2*(SIN(RADIANS(G661))*SIN(RADIANS(E652))+COS(RADIANS(G661))*COS(RADIANS(E652))*COS(RADIANS(Z642))))</f>
        <v>#DIV/0!</v>
      </c>
      <c r="AA661" t="e">
        <f>IF(DEGREES(ACOS(SIN(RADIANS(G661))*SIN(RADIANS(E652))+COS(RADIANS(G661))*COS(RADIANS(E652))*COS(RADIANS(AA642))))&gt;90,0,$F$4*$F$5/E651^2*(SIN(RADIANS(G661))*SIN(RADIANS(E652))+COS(RADIANS(G661))*COS(RADIANS(E652))*COS(RADIANS(AA642))))</f>
        <v>#DIV/0!</v>
      </c>
      <c r="AB661" t="e">
        <f>IF(DEGREES(ACOS(SIN(RADIANS(G661))*SIN(RADIANS(E652))+COS(RADIANS(G661))*COS(RADIANS(E652))*COS(RADIANS(AB642))))&gt;90,0,$F$4*$F$5/E651^2*(SIN(RADIANS(G661))*SIN(RADIANS(E652))+COS(RADIANS(G661))*COS(RADIANS(E652))*COS(RADIANS(AB642))))</f>
        <v>#DIV/0!</v>
      </c>
      <c r="AC661" t="e">
        <f>IF(DEGREES(ACOS(SIN(RADIANS(G661))*SIN(RADIANS(E652))+COS(RADIANS(G661))*COS(RADIANS(E652))*COS(RADIANS(AC642))))&gt;90,0,$F$4*$F$5/E651^2*(SIN(RADIANS(G661))*SIN(RADIANS(E652))+COS(RADIANS(G661))*COS(RADIANS(E652))*COS(RADIANS(AC642))))</f>
        <v>#DIV/0!</v>
      </c>
      <c r="AD661" t="e">
        <f>IF(DEGREES(ACOS(SIN(RADIANS(G661))*SIN(RADIANS(E652))+COS(RADIANS(G661))*COS(RADIANS(E652))*COS(RADIANS(AD642))))&gt;90,0,$F$4*$F$5/E651^2*(SIN(RADIANS(G661))*SIN(RADIANS(E652))+COS(RADIANS(G661))*COS(RADIANS(E652))*COS(RADIANS(AD642))))</f>
        <v>#DIV/0!</v>
      </c>
      <c r="AE661" t="e">
        <f>IF(DEGREES(ACOS(SIN(RADIANS(G661))*SIN(RADIANS(E652))+COS(RADIANS(G661))*COS(RADIANS(E652))*COS(RADIANS(AE642))))&gt;90,0,$F$4*$F$5/E651^2*(SIN(RADIANS(G661))*SIN(RADIANS(E652))+COS(RADIANS(G661))*COS(RADIANS(E652))*COS(RADIANS(AE642))))</f>
        <v>#DIV/0!</v>
      </c>
      <c r="AF661" t="e">
        <f>IF(DEGREES(ACOS(SIN(RADIANS(G661))*SIN(RADIANS(E652))+COS(RADIANS(G661))*COS(RADIANS(E652))*COS(RADIANS(AF642))))&gt;90,0,$F$4*$F$5/E651^2*(SIN(RADIANS(G661))*SIN(RADIANS(E652))+COS(RADIANS(G661))*COS(RADIANS(E652))*COS(RADIANS(AF642))))</f>
        <v>#DIV/0!</v>
      </c>
      <c r="AG661" t="e">
        <f>IF(DEGREES(ACOS(SIN(RADIANS(G661))*SIN(RADIANS(E652))+COS(RADIANS(G661))*COS(RADIANS(E652))*COS(RADIANS(AG642))))&gt;90,0,$F$4*$F$5/E651^2*(SIN(RADIANS(G661))*SIN(RADIANS(E652))+COS(RADIANS(G661))*COS(RADIANS(E652))*COS(RADIANS(AG642))))</f>
        <v>#DIV/0!</v>
      </c>
      <c r="AH661" t="e">
        <f>IF(DEGREES(ACOS(SIN(RADIANS(G661))*SIN(RADIANS(E652))+COS(RADIANS(G661))*COS(RADIANS(E652))*COS(RADIANS(AH642))))&gt;90,0,$F$4*$F$5/E651^2*(SIN(RADIANS(G661))*SIN(RADIANS(E652))+COS(RADIANS(G661))*COS(RADIANS(E652))*COS(RADIANS(AH642))))</f>
        <v>#DIV/0!</v>
      </c>
      <c r="AI661" t="e">
        <f>IF(DEGREES(ACOS(SIN(RADIANS(G661))*SIN(RADIANS(E652))+COS(RADIANS(G661))*COS(RADIANS(E652))*COS(RADIANS(AI642))))&gt;90,0,$F$4*$F$5/E651^2*(SIN(RADIANS(G661))*SIN(RADIANS(E652))+COS(RADIANS(G661))*COS(RADIANS(E652))*COS(RADIANS(AI642))))</f>
        <v>#DIV/0!</v>
      </c>
      <c r="AJ661" t="e">
        <f>IF(DEGREES(ACOS(SIN(RADIANS(G661))*SIN(RADIANS(E652))+COS(RADIANS(G661))*COS(RADIANS(E652))*COS(RADIANS(AJ642))))&gt;90,0,$F$4*$F$5/E651^2*(SIN(RADIANS(G661))*SIN(RADIANS(E652))+COS(RADIANS(G661))*COS(RADIANS(E652))*COS(RADIANS(AJ642))))</f>
        <v>#DIV/0!</v>
      </c>
      <c r="AK661">
        <f>IF(DEGREES(ACOS(SIN(RADIANS(G661))*SIN(RADIANS(E652))+COS(RADIANS(G661))*COS(RADIANS(E652))*COS(RADIANS(AK642))))&gt;90,0,$F$4*$F$5/E651^2*(SIN(RADIANS(G661))*SIN(RADIANS(E652))+COS(RADIANS(G661))*COS(RADIANS(E652))*COS(RADIANS(AK642))))</f>
        <v>0</v>
      </c>
      <c r="AL661">
        <f>IF(DEGREES(ACOS(SIN(RADIANS(G661))*SIN(RADIANS(E652))+COS(RADIANS(G661))*COS(RADIANS(E652))*COS(RADIANS(AL642))))&gt;90,0,$F$4*$F$5/E651^2*(SIN(RADIANS(G661))*SIN(RADIANS(E652))+COS(RADIANS(G661))*COS(RADIANS(E652))*COS(RADIANS(AL642))))</f>
        <v>0</v>
      </c>
      <c r="AM661">
        <f>IF(DEGREES(ACOS(SIN(RADIANS(G661))*SIN(RADIANS(E652))+COS(RADIANS(G661))*COS(RADIANS(E652))*COS(RADIANS(AM642))))&gt;90,0,$F$4*$F$5/E651^2*(SIN(RADIANS(G661))*SIN(RADIANS(E652))+COS(RADIANS(G661))*COS(RADIANS(E652))*COS(RADIANS(AM642))))</f>
        <v>0</v>
      </c>
      <c r="AN661">
        <f>IF(DEGREES(ACOS(SIN(RADIANS(G661))*SIN(RADIANS(E652))+COS(RADIANS(G661))*COS(RADIANS(E652))*COS(RADIANS(AN642))))&gt;90,0,$F$4*$F$5/E651^2*(SIN(RADIANS(G661))*SIN(RADIANS(E652))+COS(RADIANS(G661))*COS(RADIANS(E652))*COS(RADIANS(AN642))))</f>
        <v>0</v>
      </c>
      <c r="AO661">
        <f>IF(DEGREES(ACOS(SIN(RADIANS(G661))*SIN(RADIANS(E652))+COS(RADIANS(G661))*COS(RADIANS(E652))*COS(RADIANS(AO642))))&gt;90,0,$F$4*$F$5/E651^2*(SIN(RADIANS(G661))*SIN(RADIANS(E652))+COS(RADIANS(G661))*COS(RADIANS(E652))*COS(RADIANS(AO642))))</f>
        <v>0</v>
      </c>
      <c r="AP661">
        <f>IF(DEGREES(ACOS(SIN(RADIANS(G661))*SIN(RADIANS(E652))+COS(RADIANS(G661))*COS(RADIANS(E652))*COS(RADIANS(AP642))))&gt;90,0,$F$4*$F$5/E651^2*(SIN(RADIANS(G661))*SIN(RADIANS(E652))+COS(RADIANS(G661))*COS(RADIANS(E652))*COS(RADIANS(AP642))))</f>
        <v>0</v>
      </c>
      <c r="AQ661">
        <f>IF(DEGREES(ACOS(SIN(RADIANS(G661))*SIN(RADIANS(E652))+COS(RADIANS(G661))*COS(RADIANS(E652))*COS(RADIANS(AQ642))))&gt;90,0,$F$4*$F$5/E651^2*(SIN(RADIANS(G661))*SIN(RADIANS(E652))+COS(RADIANS(G661))*COS(RADIANS(E652))*COS(RADIANS(AQ642))))</f>
        <v>0</v>
      </c>
      <c r="AR661">
        <f>IF(DEGREES(ACOS(SIN(RADIANS(G661))*SIN(RADIANS(E652))+COS(RADIANS(G661))*COS(RADIANS(E652))*COS(RADIANS(AR642))))&gt;90,0,$F$4*$F$5/E651^2*(SIN(RADIANS(G661))*SIN(RADIANS(E652))+COS(RADIANS(G661))*COS(RADIANS(E652))*COS(RADIANS(AR642))))</f>
        <v>0</v>
      </c>
    </row>
    <row r="662" spans="2:44" x14ac:dyDescent="0.5">
      <c r="G662">
        <v>-90</v>
      </c>
      <c r="I662" t="e">
        <f>IF(DEGREES(ACOS(SIN(RADIANS(G662))*SIN(RADIANS(E652))+COS(RADIANS(G662))*COS(RADIANS(E652))*COS(RADIANS(I642))))&gt;90,0,$F$4*$F$5/E651^2*(SIN(RADIANS(G662))*SIN(RADIANS(E652))+COS(RADIANS(G662))*COS(RADIANS(E652))*COS(RADIANS(I642))))</f>
        <v>#DIV/0!</v>
      </c>
      <c r="J662" t="e">
        <f>IF(DEGREES(ACOS(SIN(RADIANS(G662))*SIN(RADIANS(E652))+COS(RADIANS(G662))*COS(RADIANS(E652))*COS(RADIANS(J642))))&gt;90,0,$F$4*$F$5/E651^2*(SIN(RADIANS(G662))*SIN(RADIANS(E652))+COS(RADIANS(G662))*COS(RADIANS(E652))*COS(RADIANS(J642))))</f>
        <v>#DIV/0!</v>
      </c>
      <c r="K662" t="e">
        <f>IF(DEGREES(ACOS(SIN(RADIANS(G662))*SIN(RADIANS(E652))+COS(RADIANS(G662))*COS(RADIANS(E652))*COS(RADIANS(K642))))&gt;90,0,$F$4*$F$5/E651^2*(SIN(RADIANS(G662))*SIN(RADIANS(E652))+COS(RADIANS(G662))*COS(RADIANS(E652))*COS(RADIANS(K642))))</f>
        <v>#DIV/0!</v>
      </c>
      <c r="L662" t="e">
        <f>IF(DEGREES(ACOS(SIN(RADIANS(G662))*SIN(RADIANS(E652))+COS(RADIANS(G662))*COS(RADIANS(E652))*COS(RADIANS(L642))))&gt;90,0,$F$4*$F$5/E651^2*(SIN(RADIANS(G662))*SIN(RADIANS(E652))+COS(RADIANS(G662))*COS(RADIANS(E652))*COS(RADIANS(L642))))</f>
        <v>#DIV/0!</v>
      </c>
      <c r="M662" t="e">
        <f>IF(DEGREES(ACOS(SIN(RADIANS(G662))*SIN(RADIANS(E652))+COS(RADIANS(G662))*COS(RADIANS(E652))*COS(RADIANS(M642))))&gt;90,0,$F$4*$F$5/E651^2*(SIN(RADIANS(G662))*SIN(RADIANS(E652))+COS(RADIANS(G662))*COS(RADIANS(E652))*COS(RADIANS(M642))))</f>
        <v>#DIV/0!</v>
      </c>
      <c r="N662" t="e">
        <f>IF(DEGREES(ACOS(SIN(RADIANS(G662))*SIN(RADIANS(E652))+COS(RADIANS(G662))*COS(RADIANS(E652))*COS(RADIANS(N642))))&gt;90,0,$F$4*$F$5/E651^2*(SIN(RADIANS(G662))*SIN(RADIANS(E652))+COS(RADIANS(G662))*COS(RADIANS(E652))*COS(RADIANS(N642))))</f>
        <v>#DIV/0!</v>
      </c>
      <c r="O662" t="e">
        <f>IF(DEGREES(ACOS(SIN(RADIANS(G662))*SIN(RADIANS(E652))+COS(RADIANS(G662))*COS(RADIANS(E652))*COS(RADIANS(O642))))&gt;90,0,$F$4*$F$5/E651^2*(SIN(RADIANS(G662))*SIN(RADIANS(E652))+COS(RADIANS(G662))*COS(RADIANS(E652))*COS(RADIANS(O642))))</f>
        <v>#DIV/0!</v>
      </c>
      <c r="P662" t="e">
        <f>IF(DEGREES(ACOS(SIN(RADIANS(G662))*SIN(RADIANS(E652))+COS(RADIANS(G662))*COS(RADIANS(E652))*COS(RADIANS(P642))))&gt;90,0,$F$4*$F$5/E651^2*(SIN(RADIANS(G662))*SIN(RADIANS(E652))+COS(RADIANS(G662))*COS(RADIANS(E652))*COS(RADIANS(P642))))</f>
        <v>#DIV/0!</v>
      </c>
      <c r="Q662" t="e">
        <f>IF(DEGREES(ACOS(SIN(RADIANS(G662))*SIN(RADIANS(E652))+COS(RADIANS(G662))*COS(RADIANS(E652))*COS(RADIANS(Q642))))&gt;90,0,$F$4*$F$5/E651^2*(SIN(RADIANS(G662))*SIN(RADIANS(E652))+COS(RADIANS(G662))*COS(RADIANS(E652))*COS(RADIANS(Q642))))</f>
        <v>#DIV/0!</v>
      </c>
      <c r="R662" t="e">
        <f>IF(DEGREES(ACOS(SIN(RADIANS(G662))*SIN(RADIANS(E652))+COS(RADIANS(G662))*COS(RADIANS(E652))*COS(RADIANS(R642))))&gt;90,0,$F$4*$F$5/E651^2*(SIN(RADIANS(G662))*SIN(RADIANS(E652))+COS(RADIANS(G662))*COS(RADIANS(E652))*COS(RADIANS(R642))))</f>
        <v>#DIV/0!</v>
      </c>
      <c r="S662" t="e">
        <f>IF(DEGREES(ACOS(SIN(RADIANS(G662))*SIN(RADIANS(E652))+COS(RADIANS(G662))*COS(RADIANS(E652))*COS(RADIANS(S642))))&gt;90,0,$F$4*$F$5/E651^2*(SIN(RADIANS(G662))*SIN(RADIANS(E652))+COS(RADIANS(G662))*COS(RADIANS(E652))*COS(RADIANS(S642))))</f>
        <v>#DIV/0!</v>
      </c>
      <c r="T662" t="e">
        <f>IF(DEGREES(ACOS(SIN(RADIANS(G662))*SIN(RADIANS(E652))+COS(RADIANS(G662))*COS(RADIANS(E652))*COS(RADIANS(T642))))&gt;90,0,$F$4*$F$5/E651^2*(SIN(RADIANS(G662))*SIN(RADIANS(E652))+COS(RADIANS(G662))*COS(RADIANS(E652))*COS(RADIANS(T642))))</f>
        <v>#DIV/0!</v>
      </c>
      <c r="U662" t="e">
        <f>IF(DEGREES(ACOS(SIN(RADIANS(G662))*SIN(RADIANS(E652))+COS(RADIANS(G662))*COS(RADIANS(E652))*COS(RADIANS(U642))))&gt;90,0,$F$4*$F$5/E651^2*(SIN(RADIANS(G662))*SIN(RADIANS(E652))+COS(RADIANS(G662))*COS(RADIANS(E652))*COS(RADIANS(U642))))</f>
        <v>#DIV/0!</v>
      </c>
      <c r="V662" t="e">
        <f>IF(DEGREES(ACOS(SIN(RADIANS(G662))*SIN(RADIANS(E652))+COS(RADIANS(G662))*COS(RADIANS(E652))*COS(RADIANS(V642))))&gt;90,0,$F$4*$F$5/E651^2*(SIN(RADIANS(G662))*SIN(RADIANS(E652))+COS(RADIANS(G662))*COS(RADIANS(E652))*COS(RADIANS(V642))))</f>
        <v>#DIV/0!</v>
      </c>
      <c r="W662" t="e">
        <f>IF(DEGREES(ACOS(SIN(RADIANS(G662))*SIN(RADIANS(E652))+COS(RADIANS(G662))*COS(RADIANS(E652))*COS(RADIANS(W642))))&gt;90,0,$F$4*$F$5/E651^2*(SIN(RADIANS(G662))*SIN(RADIANS(E652))+COS(RADIANS(G662))*COS(RADIANS(E652))*COS(RADIANS(W642))))</f>
        <v>#DIV/0!</v>
      </c>
      <c r="X662" t="e">
        <f>IF(DEGREES(ACOS(SIN(RADIANS(G662))*SIN(RADIANS(E652))+COS(RADIANS(G662))*COS(RADIANS(E652))*COS(RADIANS(X642))))&gt;90,0,$F$4*$F$5/E651^2*(SIN(RADIANS(G662))*SIN(RADIANS(E652))+COS(RADIANS(G662))*COS(RADIANS(E652))*COS(RADIANS(X642))))</f>
        <v>#DIV/0!</v>
      </c>
      <c r="Y662" t="e">
        <f>IF(DEGREES(ACOS(SIN(RADIANS(G662))*SIN(RADIANS(E652))+COS(RADIANS(G662))*COS(RADIANS(E652))*COS(RADIANS(Y642))))&gt;90,0,$F$4*$F$5/E651^2*(SIN(RADIANS(G662))*SIN(RADIANS(E652))+COS(RADIANS(G662))*COS(RADIANS(E652))*COS(RADIANS(Y642))))</f>
        <v>#DIV/0!</v>
      </c>
      <c r="Z662" t="e">
        <f>IF(DEGREES(ACOS(SIN(RADIANS(G662))*SIN(RADIANS(E652))+COS(RADIANS(G662))*COS(RADIANS(E652))*COS(RADIANS(Z642))))&gt;90,0,$F$4*$F$5/E651^2*(SIN(RADIANS(G662))*SIN(RADIANS(E652))+COS(RADIANS(G662))*COS(RADIANS(E652))*COS(RADIANS(Z642))))</f>
        <v>#DIV/0!</v>
      </c>
      <c r="AA662" t="e">
        <f>IF(DEGREES(ACOS(SIN(RADIANS(G662))*SIN(RADIANS(E652))+COS(RADIANS(G662))*COS(RADIANS(E652))*COS(RADIANS(AA642))))&gt;90,0,$F$4*$F$5/E651^2*(SIN(RADIANS(G662))*SIN(RADIANS(E652))+COS(RADIANS(G662))*COS(RADIANS(E652))*COS(RADIANS(AA642))))</f>
        <v>#DIV/0!</v>
      </c>
      <c r="AB662" t="e">
        <f>IF(DEGREES(ACOS(SIN(RADIANS(G662))*SIN(RADIANS(E652))+COS(RADIANS(G662))*COS(RADIANS(E652))*COS(RADIANS(AB642))))&gt;90,0,$F$4*$F$5/E651^2*(SIN(RADIANS(G662))*SIN(RADIANS(E652))+COS(RADIANS(G662))*COS(RADIANS(E652))*COS(RADIANS(AB642))))</f>
        <v>#DIV/0!</v>
      </c>
      <c r="AC662" t="e">
        <f>IF(DEGREES(ACOS(SIN(RADIANS(G662))*SIN(RADIANS(E652))+COS(RADIANS(G662))*COS(RADIANS(E652))*COS(RADIANS(AC642))))&gt;90,0,$F$4*$F$5/E651^2*(SIN(RADIANS(G662))*SIN(RADIANS(E652))+COS(RADIANS(G662))*COS(RADIANS(E652))*COS(RADIANS(AC642))))</f>
        <v>#DIV/0!</v>
      </c>
      <c r="AD662" t="e">
        <f>IF(DEGREES(ACOS(SIN(RADIANS(G662))*SIN(RADIANS(E652))+COS(RADIANS(G662))*COS(RADIANS(E652))*COS(RADIANS(AD642))))&gt;90,0,$F$4*$F$5/E651^2*(SIN(RADIANS(G662))*SIN(RADIANS(E652))+COS(RADIANS(G662))*COS(RADIANS(E652))*COS(RADIANS(AD642))))</f>
        <v>#DIV/0!</v>
      </c>
      <c r="AE662" t="e">
        <f>IF(DEGREES(ACOS(SIN(RADIANS(G662))*SIN(RADIANS(E652))+COS(RADIANS(G662))*COS(RADIANS(E652))*COS(RADIANS(AE642))))&gt;90,0,$F$4*$F$5/E651^2*(SIN(RADIANS(G662))*SIN(RADIANS(E652))+COS(RADIANS(G662))*COS(RADIANS(E652))*COS(RADIANS(AE642))))</f>
        <v>#DIV/0!</v>
      </c>
      <c r="AF662" t="e">
        <f>IF(DEGREES(ACOS(SIN(RADIANS(G662))*SIN(RADIANS(E652))+COS(RADIANS(G662))*COS(RADIANS(E652))*COS(RADIANS(AF642))))&gt;90,0,$F$4*$F$5/E651^2*(SIN(RADIANS(G662))*SIN(RADIANS(E652))+COS(RADIANS(G662))*COS(RADIANS(E652))*COS(RADIANS(AF642))))</f>
        <v>#DIV/0!</v>
      </c>
      <c r="AG662" t="e">
        <f>IF(DEGREES(ACOS(SIN(RADIANS(G662))*SIN(RADIANS(E652))+COS(RADIANS(G662))*COS(RADIANS(E652))*COS(RADIANS(AG642))))&gt;90,0,$F$4*$F$5/E651^2*(SIN(RADIANS(G662))*SIN(RADIANS(E652))+COS(RADIANS(G662))*COS(RADIANS(E652))*COS(RADIANS(AG642))))</f>
        <v>#DIV/0!</v>
      </c>
      <c r="AH662" t="e">
        <f>IF(DEGREES(ACOS(SIN(RADIANS(G662))*SIN(RADIANS(E652))+COS(RADIANS(G662))*COS(RADIANS(E652))*COS(RADIANS(AH642))))&gt;90,0,$F$4*$F$5/E651^2*(SIN(RADIANS(G662))*SIN(RADIANS(E652))+COS(RADIANS(G662))*COS(RADIANS(E652))*COS(RADIANS(AH642))))</f>
        <v>#DIV/0!</v>
      </c>
      <c r="AI662" t="e">
        <f>IF(DEGREES(ACOS(SIN(RADIANS(G662))*SIN(RADIANS(E652))+COS(RADIANS(G662))*COS(RADIANS(E652))*COS(RADIANS(AI642))))&gt;90,0,$F$4*$F$5/E651^2*(SIN(RADIANS(G662))*SIN(RADIANS(E652))+COS(RADIANS(G662))*COS(RADIANS(E652))*COS(RADIANS(AI642))))</f>
        <v>#DIV/0!</v>
      </c>
      <c r="AJ662" t="e">
        <f>IF(DEGREES(ACOS(SIN(RADIANS(G662))*SIN(RADIANS(E652))+COS(RADIANS(G662))*COS(RADIANS(E652))*COS(RADIANS(AJ642))))&gt;90,0,$F$4*$F$5/E651^2*(SIN(RADIANS(G662))*SIN(RADIANS(E652))+COS(RADIANS(G662))*COS(RADIANS(E652))*COS(RADIANS(AJ642))))</f>
        <v>#DIV/0!</v>
      </c>
      <c r="AK662" t="e">
        <f>IF(DEGREES(ACOS(SIN(RADIANS(G662))*SIN(RADIANS(E652))+COS(RADIANS(G662))*COS(RADIANS(E652))*COS(RADIANS(AK642))))&gt;90,0,$F$4*$F$5/E651^2*(SIN(RADIANS(G662))*SIN(RADIANS(E652))+COS(RADIANS(G662))*COS(RADIANS(E652))*COS(RADIANS(AK642))))</f>
        <v>#DIV/0!</v>
      </c>
      <c r="AL662" t="e">
        <f>IF(DEGREES(ACOS(SIN(RADIANS(G662))*SIN(RADIANS(E652))+COS(RADIANS(G662))*COS(RADIANS(E652))*COS(RADIANS(AL642))))&gt;90,0,$F$4*$F$5/E651^2*(SIN(RADIANS(G662))*SIN(RADIANS(E652))+COS(RADIANS(G662))*COS(RADIANS(E652))*COS(RADIANS(AL642))))</f>
        <v>#DIV/0!</v>
      </c>
      <c r="AM662" t="e">
        <f>IF(DEGREES(ACOS(SIN(RADIANS(G662))*SIN(RADIANS(E652))+COS(RADIANS(G662))*COS(RADIANS(E652))*COS(RADIANS(AM642))))&gt;90,0,$F$4*$F$5/E651^2*(SIN(RADIANS(G662))*SIN(RADIANS(E652))+COS(RADIANS(G662))*COS(RADIANS(E652))*COS(RADIANS(AM642))))</f>
        <v>#DIV/0!</v>
      </c>
      <c r="AN662" t="e">
        <f>IF(DEGREES(ACOS(SIN(RADIANS(G662))*SIN(RADIANS(E652))+COS(RADIANS(G662))*COS(RADIANS(E652))*COS(RADIANS(AN642))))&gt;90,0,$F$4*$F$5/E651^2*(SIN(RADIANS(G662))*SIN(RADIANS(E652))+COS(RADIANS(G662))*COS(RADIANS(E652))*COS(RADIANS(AN642))))</f>
        <v>#DIV/0!</v>
      </c>
      <c r="AO662" t="e">
        <f>IF(DEGREES(ACOS(SIN(RADIANS(G662))*SIN(RADIANS(E652))+COS(RADIANS(G662))*COS(RADIANS(E652))*COS(RADIANS(AO642))))&gt;90,0,$F$4*$F$5/E651^2*(SIN(RADIANS(G662))*SIN(RADIANS(E652))+COS(RADIANS(G662))*COS(RADIANS(E652))*COS(RADIANS(AO642))))</f>
        <v>#DIV/0!</v>
      </c>
      <c r="AP662" t="e">
        <f>IF(DEGREES(ACOS(SIN(RADIANS(G662))*SIN(RADIANS(E652))+COS(RADIANS(G662))*COS(RADIANS(E652))*COS(RADIANS(AP642))))&gt;90,0,$F$4*$F$5/E651^2*(SIN(RADIANS(G662))*SIN(RADIANS(E652))+COS(RADIANS(G662))*COS(RADIANS(E652))*COS(RADIANS(AP642))))</f>
        <v>#DIV/0!</v>
      </c>
      <c r="AQ662" t="e">
        <f>IF(DEGREES(ACOS(SIN(RADIANS(G662))*SIN(RADIANS(E652))+COS(RADIANS(G662))*COS(RADIANS(E652))*COS(RADIANS(AQ642))))&gt;90,0,$F$4*$F$5/E651^2*(SIN(RADIANS(G662))*SIN(RADIANS(E652))+COS(RADIANS(G662))*COS(RADIANS(E652))*COS(RADIANS(AQ642))))</f>
        <v>#DIV/0!</v>
      </c>
      <c r="AR662" t="e">
        <f>IF(DEGREES(ACOS(SIN(RADIANS(G662))*SIN(RADIANS(E652))+COS(RADIANS(G662))*COS(RADIANS(E652))*COS(RADIANS(AR642))))&gt;90,0,$F$4*$F$5/E651^2*(SIN(RADIANS(G662))*SIN(RADIANS(E652))+COS(RADIANS(G662))*COS(RADIANS(E652))*COS(RADIANS(AR642))))</f>
        <v>#DIV/0!</v>
      </c>
    </row>
    <row r="664" spans="2:44" x14ac:dyDescent="0.5">
      <c r="H664" t="s">
        <v>769</v>
      </c>
      <c r="I664">
        <v>180</v>
      </c>
      <c r="J664">
        <v>170</v>
      </c>
      <c r="K664">
        <v>160</v>
      </c>
      <c r="L664">
        <v>150</v>
      </c>
      <c r="M664">
        <v>140</v>
      </c>
      <c r="N664">
        <v>130</v>
      </c>
      <c r="O664">
        <v>120</v>
      </c>
      <c r="P664">
        <v>110</v>
      </c>
      <c r="Q664">
        <v>100</v>
      </c>
      <c r="R664">
        <v>90</v>
      </c>
      <c r="S664">
        <v>80</v>
      </c>
      <c r="T664">
        <v>70</v>
      </c>
      <c r="U664">
        <v>60</v>
      </c>
      <c r="V664">
        <v>50</v>
      </c>
      <c r="W664">
        <v>40</v>
      </c>
      <c r="X664">
        <v>30</v>
      </c>
      <c r="Y664">
        <v>20</v>
      </c>
      <c r="Z664">
        <v>10</v>
      </c>
      <c r="AA664">
        <v>0</v>
      </c>
      <c r="AB664">
        <v>-10</v>
      </c>
      <c r="AC664">
        <v>-20</v>
      </c>
      <c r="AD664">
        <v>-30</v>
      </c>
      <c r="AE664">
        <v>-40</v>
      </c>
      <c r="AF664">
        <v>-50</v>
      </c>
      <c r="AG664">
        <v>-60</v>
      </c>
      <c r="AH664">
        <v>-70</v>
      </c>
      <c r="AI664">
        <v>-80</v>
      </c>
      <c r="AJ664">
        <v>-90</v>
      </c>
      <c r="AK664">
        <v>-100</v>
      </c>
      <c r="AL664">
        <v>-110</v>
      </c>
      <c r="AM664">
        <v>-120</v>
      </c>
      <c r="AN664">
        <v>-130</v>
      </c>
      <c r="AO664">
        <v>-140</v>
      </c>
      <c r="AP664">
        <v>-150</v>
      </c>
      <c r="AQ664">
        <v>-160</v>
      </c>
      <c r="AR664">
        <v>-170</v>
      </c>
    </row>
    <row r="665" spans="2:44" x14ac:dyDescent="0.5">
      <c r="H665" t="s">
        <v>779</v>
      </c>
      <c r="I665">
        <f>IF(ABS(I664-E677)&gt;180,IF(ABS(I664-E677)&gt;360,ABS(I664-E677)-360,360-ABS(I664-E677)),ABS(I664-E677))</f>
        <v>180</v>
      </c>
      <c r="J665">
        <f>IF(ABS(J664-E677)&gt;180,IF(ABS(J664-E677)&gt;360,ABS(J664-E677)-360,360-ABS(J664-E677)),ABS(J664-E677))</f>
        <v>170</v>
      </c>
      <c r="K665">
        <f>IF(ABS(K664-E677)&gt;180,IF(ABS(K664-E677)&gt;360,ABS(K664-E677)-360,360-ABS(K664-E677)),ABS(K664-E677))</f>
        <v>160</v>
      </c>
      <c r="L665">
        <f>IF(ABS(L664-E677)&gt;180,IF(ABS(L664-E677)&gt;360,ABS(L664-E677)-360,360-ABS(L664-E677)),ABS(L664-E677))</f>
        <v>150</v>
      </c>
      <c r="M665">
        <f>IF(ABS(M664-E677)&gt;180,IF(ABS(M664-E677)&gt;360,ABS(M664-E677)-360,360-ABS(M664-E677)),ABS(M664-E677))</f>
        <v>140</v>
      </c>
      <c r="N665">
        <f>IF(ABS(N664-E677)&gt;180,IF(ABS(N664-E677)&gt;360,ABS(N664-E677)-360,360-ABS(N664-E677)),ABS(N664-E677))</f>
        <v>130</v>
      </c>
      <c r="O665">
        <f>IF(ABS(O664-E677)&gt;180,IF(ABS(O664-E677)&gt;360,ABS(O664-E677)-360,360-ABS(O664-E677)),ABS(O664-E677))</f>
        <v>120</v>
      </c>
      <c r="P665">
        <f>IF(ABS(P664-E677)&gt;180,IF(ABS(P664-E677)&gt;360,ABS(P664-E677)-360,360-ABS(P664-E677)),ABS(P664-E677))</f>
        <v>110</v>
      </c>
      <c r="Q665">
        <f>IF(ABS(Q664-E677)&gt;180,IF(ABS(Q664-E677)&gt;360,ABS(Q664-E677)-360,360-ABS(Q664-E677)),ABS(Q664-E677))</f>
        <v>100</v>
      </c>
      <c r="R665">
        <f>IF(ABS(R664-E677)&gt;180,IF(ABS(R664-E677)&gt;360,ABS(R664-E677)-360,360-ABS(R664-E677)),ABS(R664-E677))</f>
        <v>90</v>
      </c>
      <c r="S665">
        <f>IF(ABS(S664-E677)&gt;180,IF(ABS(S664-E677)&gt;360,ABS(S664-E677)-360,360-ABS(S664-E677)),ABS(S664-E677))</f>
        <v>80</v>
      </c>
      <c r="T665">
        <f>IF(ABS(T664-E677)&gt;180,IF(ABS(T664-E677)&gt;360,ABS(T664-E677)-360,360-ABS(T664-E677)),ABS(T664-E677))</f>
        <v>70</v>
      </c>
      <c r="U665">
        <f>IF(ABS(U664-E677)&gt;180,IF(ABS(U664-E677)&gt;360,ABS(U664-E677)-360,360-ABS(U664-E677)),ABS(U664-E677))</f>
        <v>60</v>
      </c>
      <c r="V665">
        <f>IF(ABS(V664-E677)&gt;180,IF(ABS(V664-E677)&gt;360,ABS(V664-E677)-360,360-ABS(V664-E677)),ABS(V664-E677))</f>
        <v>50</v>
      </c>
      <c r="W665">
        <f>IF(ABS(W664-E677)&gt;180,IF(ABS(W664-E677)&gt;360,ABS(W664-E677)-360,360-ABS(W664-E677)),ABS(W664-E677))</f>
        <v>40</v>
      </c>
      <c r="X665">
        <f>IF(ABS(X664-E677)&gt;180,IF(ABS(X664-E677)&gt;360,ABS(X664-E677)-360,360-ABS(X664-E677)),ABS(X664-E677))</f>
        <v>30</v>
      </c>
      <c r="Y665">
        <f>IF(ABS(Y664-E677)&gt;180,IF(ABS(Y664-E677)&gt;360,ABS(Y664-E677)-360,360-ABS(Y664-E677)),ABS(Y664-E677))</f>
        <v>20</v>
      </c>
      <c r="Z665">
        <f>IF(ABS(Z664-E677)&gt;180,IF(ABS(Z664-E677)&gt;360,ABS(Z664-E677)-360,360-ABS(Z664-E677)),ABS(Z664-E677))</f>
        <v>10</v>
      </c>
      <c r="AA665">
        <f>IF(ABS(AA664-E677)&gt;180,IF(ABS(AA664-E677)&gt;360,ABS(AA664-E677)-360,360-ABS(AA664-E677)),ABS(AA664-E677))</f>
        <v>0</v>
      </c>
      <c r="AB665">
        <f>IF(ABS(AB664-E677)&gt;180,IF(ABS(AB664-E677)&gt;360,ABS(AB664-E677)-360,360-ABS(AB664-E677)),ABS(AB664-E677))</f>
        <v>10</v>
      </c>
      <c r="AC665">
        <f>IF(ABS(AC664-E677)&gt;180,IF(ABS(AC664-E677)&gt;360,ABS(AC664-E677)-360,360-ABS(AC664-E677)),ABS(AC664-E677))</f>
        <v>20</v>
      </c>
      <c r="AD665">
        <f>IF(ABS(AD664-E677)&gt;180,IF(ABS(AD664-E677)&gt;360,ABS(AD664-E677)-360,360-ABS(AD664-E677)),ABS(AD664-E677))</f>
        <v>30</v>
      </c>
      <c r="AE665">
        <f>IF(ABS(AE664-E677)&gt;180,IF(ABS(AE664-E677)&gt;360,ABS(AE664-E677)-360,360-ABS(AE664-E677)),ABS(AE664-E677))</f>
        <v>40</v>
      </c>
      <c r="AF665">
        <f>IF(ABS(AF664-E677)&gt;180,IF(ABS(AF664-E677)&gt;360,ABS(AF664-E677)-360,360-ABS(AF664-E677)),ABS(AF664-E677))</f>
        <v>50</v>
      </c>
      <c r="AG665">
        <f>IF(ABS(AG664-E677)&gt;180,IF(ABS(AG664-E677)&gt;360,ABS(AG664-E677)-360,360-ABS(AG664-E677)),ABS(AG664-E677))</f>
        <v>60</v>
      </c>
      <c r="AH665">
        <f>IF(ABS(AH664-E677)&gt;180,IF(ABS(AH664-E677)&gt;360,ABS(AH664-E677)-360,360-ABS(AH664-E677)),ABS(AH664-E677))</f>
        <v>70</v>
      </c>
      <c r="AI665">
        <f>IF(ABS(AI664-E677)&gt;180,IF(ABS(AI664-E677)&gt;360,ABS(AI664-E677)-360,360-ABS(AI664-E677)),ABS(AI664-E677))</f>
        <v>80</v>
      </c>
      <c r="AJ665">
        <f>IF(ABS(AJ664-E677)&gt;180,IF(ABS(AJ664-E677)&gt;360,ABS(AJ664-E677)-360,360-ABS(AJ664-E677)),ABS(AJ664-E677))</f>
        <v>90</v>
      </c>
      <c r="AK665">
        <f>IF(ABS(AK664-E677)&gt;180,IF(ABS(AK664-E677)&gt;360,ABS(AK664-E677)-360,360-ABS(AK664-E677)),ABS(AK664-E677))</f>
        <v>100</v>
      </c>
      <c r="AL665">
        <f>IF(ABS(AL664-E677)&gt;180,IF(ABS(AL664-E677)&gt;360,ABS(AL664-E677)-360,360-ABS(AL664-E677)),ABS(AL664-E677))</f>
        <v>110</v>
      </c>
      <c r="AM665">
        <f>IF(ABS(AM664-E677)&gt;180,IF(ABS(AM664-E677)&gt;360,ABS(AM664-E677)-360,360-ABS(AM664-E677)),ABS(AM664-E677))</f>
        <v>120</v>
      </c>
      <c r="AN665">
        <f>IF(ABS(AN664-E677)&gt;180,IF(ABS(AN664-E677)&gt;360,ABS(AN664-E677)-360,360-ABS(AN664-E677)),ABS(AN664-E677))</f>
        <v>130</v>
      </c>
      <c r="AO665">
        <f>IF(ABS(AO664-E677)&gt;180,IF(ABS(AO664-E677)&gt;360,ABS(AO664-E677)-360,360-ABS(AO664-E677)),ABS(AO664-E677))</f>
        <v>140</v>
      </c>
      <c r="AP665">
        <f>IF(ABS(AP664-E677)&gt;180,IF(ABS(AP664-E677)&gt;360,ABS(AP664-E677)-360,360-ABS(AP664-E677)),ABS(AP664-E677))</f>
        <v>150</v>
      </c>
      <c r="AQ665">
        <f>IF(ABS(AQ664-E677)&gt;180,IF(ABS(AQ664-E677)&gt;360,ABS(AQ664-E677)-360,360-ABS(AQ664-E677)),ABS(AQ664-E677))</f>
        <v>160</v>
      </c>
      <c r="AR665">
        <f>IF(ABS(AR664-E677)&gt;180,IF(ABS(AR664-E677)&gt;360,ABS(AR664-E677)-360,360-ABS(AR664-E677)),ABS(AR664-E677))</f>
        <v>170</v>
      </c>
    </row>
    <row r="666" spans="2:44" x14ac:dyDescent="0.5">
      <c r="G666" t="s">
        <v>734</v>
      </c>
    </row>
    <row r="667" spans="2:44" x14ac:dyDescent="0.5">
      <c r="B667" t="s">
        <v>788</v>
      </c>
      <c r="E667">
        <v>270</v>
      </c>
      <c r="G667">
        <v>90</v>
      </c>
      <c r="I667" t="e">
        <f>IF(DEGREES(ACOS(SIN(RADIANS(G667))*SIN(RADIANS(E675))+COS(RADIANS(G667))*COS(RADIANS(E675))*COS(RADIANS(I665))))&gt;90,0,$F$4*$F$5/E674^2*(SIN(RADIANS(G667))*SIN(RADIANS(E675))+COS(RADIANS(G667))*COS(RADIANS(E675))*COS(RADIANS(I665))))</f>
        <v>#DIV/0!</v>
      </c>
      <c r="J667" t="e">
        <f>IF(DEGREES(ACOS(SIN(RADIANS(G667))*SIN(RADIANS(E675))+COS(RADIANS(G667))*COS(RADIANS(E675))*COS(RADIANS(J665))))&gt;90,0,$F$4*$F$5/E674^2*(SIN(RADIANS(G667))*SIN(RADIANS(E675))+COS(RADIANS(G667))*COS(RADIANS(E675))*COS(RADIANS(J665))))</f>
        <v>#DIV/0!</v>
      </c>
      <c r="K667" t="e">
        <f>IF(DEGREES(ACOS(SIN(RADIANS(G667))*SIN(RADIANS(E675))+COS(RADIANS(G667))*COS(RADIANS(E675))*COS(RADIANS(K665))))&gt;90,0,$F$4*$F$5/E674^2*(SIN(RADIANS(G667))*SIN(RADIANS(E675))+COS(RADIANS(G667))*COS(RADIANS(E675))*COS(RADIANS(K665))))</f>
        <v>#DIV/0!</v>
      </c>
      <c r="L667" t="e">
        <f>IF(DEGREES(ACOS(SIN(RADIANS(G667))*SIN(RADIANS(E675))+COS(RADIANS(G667))*COS(RADIANS(E675))*COS(RADIANS(L665))))&gt;90,0,$F$4*$F$5/E674^2*(SIN(RADIANS(G667))*SIN(RADIANS(E675))+COS(RADIANS(G667))*COS(RADIANS(E675))*COS(RADIANS(L665))))</f>
        <v>#DIV/0!</v>
      </c>
      <c r="M667" t="e">
        <f>IF(DEGREES(ACOS(SIN(RADIANS(G667))*SIN(RADIANS(E675))+COS(RADIANS(G667))*COS(RADIANS(E675))*COS(RADIANS(M665))))&gt;90,0,$F$4*$F$5/E674^2*(SIN(RADIANS(G667))*SIN(RADIANS(E675))+COS(RADIANS(G667))*COS(RADIANS(E675))*COS(RADIANS(M665))))</f>
        <v>#DIV/0!</v>
      </c>
      <c r="N667" t="e">
        <f>IF(DEGREES(ACOS(SIN(RADIANS(G667))*SIN(RADIANS(E675))+COS(RADIANS(G667))*COS(RADIANS(E675))*COS(RADIANS(N665))))&gt;90,0,$F$4*$F$5/E674^2*(SIN(RADIANS(G667))*SIN(RADIANS(E675))+COS(RADIANS(G667))*COS(RADIANS(E675))*COS(RADIANS(N665))))</f>
        <v>#DIV/0!</v>
      </c>
      <c r="O667" t="e">
        <f>IF(DEGREES(ACOS(SIN(RADIANS(G667))*SIN(RADIANS(E675))+COS(RADIANS(G667))*COS(RADIANS(E675))*COS(RADIANS(O665))))&gt;90,0,$F$4*$F$5/E674^2*(SIN(RADIANS(G667))*SIN(RADIANS(E675))+COS(RADIANS(G667))*COS(RADIANS(E675))*COS(RADIANS(O665))))</f>
        <v>#DIV/0!</v>
      </c>
      <c r="P667" t="e">
        <f>IF(DEGREES(ACOS(SIN(RADIANS(G667))*SIN(RADIANS(E675))+COS(RADIANS(G667))*COS(RADIANS(E675))*COS(RADIANS(P665))))&gt;90,0,$F$4*$F$5/E674^2*(SIN(RADIANS(G667))*SIN(RADIANS(E675))+COS(RADIANS(G667))*COS(RADIANS(E675))*COS(RADIANS(P665))))</f>
        <v>#DIV/0!</v>
      </c>
      <c r="Q667" t="e">
        <f>IF(DEGREES(ACOS(SIN(RADIANS(G667))*SIN(RADIANS(E675))+COS(RADIANS(G667))*COS(RADIANS(E675))*COS(RADIANS(Q665))))&gt;90,0,$F$4*$F$5/E674^2*(SIN(RADIANS(G667))*SIN(RADIANS(E675))+COS(RADIANS(G667))*COS(RADIANS(E675))*COS(RADIANS(Q665))))</f>
        <v>#DIV/0!</v>
      </c>
      <c r="R667" t="e">
        <f>IF(DEGREES(ACOS(SIN(RADIANS(G667))*SIN(RADIANS(E675))+COS(RADIANS(G667))*COS(RADIANS(E675))*COS(RADIANS(R665))))&gt;90,0,$F$4*$F$5/E674^2*(SIN(RADIANS(G667))*SIN(RADIANS(E675))+COS(RADIANS(G667))*COS(RADIANS(E675))*COS(RADIANS(R665))))</f>
        <v>#DIV/0!</v>
      </c>
      <c r="S667" t="e">
        <f>IF(DEGREES(ACOS(SIN(RADIANS(G667))*SIN(RADIANS(E675))+COS(RADIANS(G667))*COS(RADIANS(E675))*COS(RADIANS(S665))))&gt;90,0,$F$4*$F$5/E674^2*(SIN(RADIANS(G667))*SIN(RADIANS(E675))+COS(RADIANS(G667))*COS(RADIANS(E675))*COS(RADIANS(S665))))</f>
        <v>#DIV/0!</v>
      </c>
      <c r="T667" t="e">
        <f>IF(DEGREES(ACOS(SIN(RADIANS(G667))*SIN(RADIANS(E675))+COS(RADIANS(G667))*COS(RADIANS(E675))*COS(RADIANS(T665))))&gt;90,0,$F$4*$F$5/E674^2*(SIN(RADIANS(G667))*SIN(RADIANS(E675))+COS(RADIANS(G667))*COS(RADIANS(E675))*COS(RADIANS(T665))))</f>
        <v>#DIV/0!</v>
      </c>
      <c r="U667" t="e">
        <f>IF(DEGREES(ACOS(SIN(RADIANS(G667))*SIN(RADIANS(E675))+COS(RADIANS(G667))*COS(RADIANS(E675))*COS(RADIANS(U665))))&gt;90,0,$F$4*$F$5/E674^2*(SIN(RADIANS(G667))*SIN(RADIANS(E675))+COS(RADIANS(G667))*COS(RADIANS(E675))*COS(RADIANS(U665))))</f>
        <v>#DIV/0!</v>
      </c>
      <c r="V667" t="e">
        <f>IF(DEGREES(ACOS(SIN(RADIANS(G667))*SIN(RADIANS(E675))+COS(RADIANS(G667))*COS(RADIANS(E675))*COS(RADIANS(V665))))&gt;90,0,$F$4*$F$5/E674^2*(SIN(RADIANS(G667))*SIN(RADIANS(E675))+COS(RADIANS(G667))*COS(RADIANS(E675))*COS(RADIANS(V665))))</f>
        <v>#DIV/0!</v>
      </c>
      <c r="W667" t="e">
        <f>IF(DEGREES(ACOS(SIN(RADIANS(G667))*SIN(RADIANS(E675))+COS(RADIANS(G667))*COS(RADIANS(E675))*COS(RADIANS(W665))))&gt;90,0,$F$4*$F$5/E674^2*(SIN(RADIANS(G667))*SIN(RADIANS(E675))+COS(RADIANS(G667))*COS(RADIANS(E675))*COS(RADIANS(W665))))</f>
        <v>#DIV/0!</v>
      </c>
      <c r="X667" t="e">
        <f>IF(DEGREES(ACOS(SIN(RADIANS(G667))*SIN(RADIANS(E675))+COS(RADIANS(G667))*COS(RADIANS(E675))*COS(RADIANS(X665))))&gt;90,0,$F$4*$F$5/E674^2*(SIN(RADIANS(G667))*SIN(RADIANS(E675))+COS(RADIANS(G667))*COS(RADIANS(E675))*COS(RADIANS(X665))))</f>
        <v>#DIV/0!</v>
      </c>
      <c r="Y667" t="e">
        <f>IF(DEGREES(ACOS(SIN(RADIANS(G667))*SIN(RADIANS(E675))+COS(RADIANS(G667))*COS(RADIANS(E675))*COS(RADIANS(Y665))))&gt;90,0,$F$4*$F$5/E674^2*(SIN(RADIANS(G667))*SIN(RADIANS(E675))+COS(RADIANS(G667))*COS(RADIANS(E675))*COS(RADIANS(Y665))))</f>
        <v>#DIV/0!</v>
      </c>
      <c r="Z667" t="e">
        <f>IF(DEGREES(ACOS(SIN(RADIANS(G667))*SIN(RADIANS(E675))+COS(RADIANS(G667))*COS(RADIANS(E675))*COS(RADIANS(Z665))))&gt;90,0,$F$4*$F$5/E674^2*(SIN(RADIANS(G667))*SIN(RADIANS(E675))+COS(RADIANS(G667))*COS(RADIANS(E675))*COS(RADIANS(Z665))))</f>
        <v>#DIV/0!</v>
      </c>
      <c r="AA667" t="e">
        <f>IF(DEGREES(ACOS(SIN(RADIANS(G667))*SIN(RADIANS(E675))+COS(RADIANS(G667))*COS(RADIANS(E675))*COS(RADIANS(AA665))))&gt;90,0,$F$4*$F$5/E674^2*(SIN(RADIANS(G667))*SIN(RADIANS(E675))+COS(RADIANS(G667))*COS(RADIANS(E675))*COS(RADIANS(AA665))))</f>
        <v>#DIV/0!</v>
      </c>
      <c r="AB667" t="e">
        <f>IF(DEGREES(ACOS(SIN(RADIANS(G667))*SIN(RADIANS(E675))+COS(RADIANS(G667))*COS(RADIANS(E675))*COS(RADIANS(AB665))))&gt;90,0,$F$4*$F$5/E674^2*(SIN(RADIANS(G667))*SIN(RADIANS(E675))+COS(RADIANS(G667))*COS(RADIANS(E675))*COS(RADIANS(AB665))))</f>
        <v>#DIV/0!</v>
      </c>
      <c r="AC667" t="e">
        <f>IF(DEGREES(ACOS(SIN(RADIANS(G667))*SIN(RADIANS(E675))+COS(RADIANS(G667))*COS(RADIANS(E675))*COS(RADIANS(AC665))))&gt;90,0,$F$4*$F$5/E674^2*(SIN(RADIANS(G667))*SIN(RADIANS(E675))+COS(RADIANS(G667))*COS(RADIANS(E675))*COS(RADIANS(AC665))))</f>
        <v>#DIV/0!</v>
      </c>
      <c r="AD667" t="e">
        <f>IF(DEGREES(ACOS(SIN(RADIANS(G667))*SIN(RADIANS(E675))+COS(RADIANS(G667))*COS(RADIANS(E675))*COS(RADIANS(AD665))))&gt;90,0,$F$4*$F$5/E674^2*(SIN(RADIANS(G667))*SIN(RADIANS(E675))+COS(RADIANS(G667))*COS(RADIANS(E675))*COS(RADIANS(AD665))))</f>
        <v>#DIV/0!</v>
      </c>
      <c r="AE667" t="e">
        <f>IF(DEGREES(ACOS(SIN(RADIANS(G667))*SIN(RADIANS(E675))+COS(RADIANS(G667))*COS(RADIANS(E675))*COS(RADIANS(AE665))))&gt;90,0,$F$4*$F$5/E674^2*(SIN(RADIANS(G667))*SIN(RADIANS(E675))+COS(RADIANS(G667))*COS(RADIANS(E675))*COS(RADIANS(AE665))))</f>
        <v>#DIV/0!</v>
      </c>
      <c r="AF667" t="e">
        <f>IF(DEGREES(ACOS(SIN(RADIANS(G667))*SIN(RADIANS(E675))+COS(RADIANS(G667))*COS(RADIANS(E675))*COS(RADIANS(AF665))))&gt;90,0,$F$4*$F$5/E674^2*(SIN(RADIANS(G667))*SIN(RADIANS(E675))+COS(RADIANS(G667))*COS(RADIANS(E675))*COS(RADIANS(AF665))))</f>
        <v>#DIV/0!</v>
      </c>
      <c r="AG667" t="e">
        <f>IF(DEGREES(ACOS(SIN(RADIANS(G667))*SIN(RADIANS(E675))+COS(RADIANS(G667))*COS(RADIANS(E675))*COS(RADIANS(AG665))))&gt;90,0,$F$4*$F$5/E674^2*(SIN(RADIANS(G667))*SIN(RADIANS(E675))+COS(RADIANS(G667))*COS(RADIANS(E675))*COS(RADIANS(AG665))))</f>
        <v>#DIV/0!</v>
      </c>
      <c r="AH667" t="e">
        <f>IF(DEGREES(ACOS(SIN(RADIANS(G667))*SIN(RADIANS(E675))+COS(RADIANS(G667))*COS(RADIANS(E675))*COS(RADIANS(AH665))))&gt;90,0,$F$4*$F$5/E674^2*(SIN(RADIANS(G667))*SIN(RADIANS(E675))+COS(RADIANS(G667))*COS(RADIANS(E675))*COS(RADIANS(AH665))))</f>
        <v>#DIV/0!</v>
      </c>
      <c r="AI667" t="e">
        <f>IF(DEGREES(ACOS(SIN(RADIANS(G667))*SIN(RADIANS(E675))+COS(RADIANS(G667))*COS(RADIANS(E675))*COS(RADIANS(AI665))))&gt;90,0,$F$4*$F$5/E674^2*(SIN(RADIANS(G667))*SIN(RADIANS(E675))+COS(RADIANS(G667))*COS(RADIANS(E675))*COS(RADIANS(AI665))))</f>
        <v>#DIV/0!</v>
      </c>
      <c r="AJ667" t="e">
        <f>IF(DEGREES(ACOS(SIN(RADIANS(G667))*SIN(RADIANS(E675))+COS(RADIANS(G667))*COS(RADIANS(E675))*COS(RADIANS(AJ665))))&gt;90,0,$F$4*$F$5/E674^2*(SIN(RADIANS(G667))*SIN(RADIANS(E675))+COS(RADIANS(G667))*COS(RADIANS(E675))*COS(RADIANS(AJ665))))</f>
        <v>#DIV/0!</v>
      </c>
      <c r="AK667" t="e">
        <f>IF(DEGREES(ACOS(SIN(RADIANS(G667))*SIN(RADIANS(E675))+COS(RADIANS(G667))*COS(RADIANS(E675))*COS(RADIANS(AK665))))&gt;90,0,$F$4*$F$5/E674^2*(SIN(RADIANS(G667))*SIN(RADIANS(E675))+COS(RADIANS(G667))*COS(RADIANS(E675))*COS(RADIANS(AK665))))</f>
        <v>#DIV/0!</v>
      </c>
      <c r="AL667" t="e">
        <f>IF(DEGREES(ACOS(SIN(RADIANS(G667))*SIN(RADIANS(E675))+COS(RADIANS(G667))*COS(RADIANS(E675))*COS(RADIANS(AL665))))&gt;90,0,$F$4*$F$5/E674^2*(SIN(RADIANS(G667))*SIN(RADIANS(E675))+COS(RADIANS(G667))*COS(RADIANS(E675))*COS(RADIANS(AL665))))</f>
        <v>#DIV/0!</v>
      </c>
      <c r="AM667" t="e">
        <f>IF(DEGREES(ACOS(SIN(RADIANS(G667))*SIN(RADIANS(E675))+COS(RADIANS(G667))*COS(RADIANS(E675))*COS(RADIANS(AM665))))&gt;90,0,$F$4*$F$5/E674^2*(SIN(RADIANS(G667))*SIN(RADIANS(E675))+COS(RADIANS(G667))*COS(RADIANS(E675))*COS(RADIANS(AM665))))</f>
        <v>#DIV/0!</v>
      </c>
      <c r="AN667" t="e">
        <f>IF(DEGREES(ACOS(SIN(RADIANS(G667))*SIN(RADIANS(E675))+COS(RADIANS(G667))*COS(RADIANS(E675))*COS(RADIANS(AN665))))&gt;90,0,$F$4*$F$5/E674^2*(SIN(RADIANS(G667))*SIN(RADIANS(E675))+COS(RADIANS(G667))*COS(RADIANS(E675))*COS(RADIANS(AN665))))</f>
        <v>#DIV/0!</v>
      </c>
      <c r="AO667" t="e">
        <f>IF(DEGREES(ACOS(SIN(RADIANS(G667))*SIN(RADIANS(E675))+COS(RADIANS(G667))*COS(RADIANS(E675))*COS(RADIANS(AO665))))&gt;90,0,$F$4*$F$5/E674^2*(SIN(RADIANS(G667))*SIN(RADIANS(E675))+COS(RADIANS(G667))*COS(RADIANS(E675))*COS(RADIANS(AO665))))</f>
        <v>#DIV/0!</v>
      </c>
      <c r="AP667" t="e">
        <f>IF(DEGREES(ACOS(SIN(RADIANS(G667))*SIN(RADIANS(E675))+COS(RADIANS(G667))*COS(RADIANS(E675))*COS(RADIANS(AP665))))&gt;90,0,$F$4*$F$5/E674^2*(SIN(RADIANS(G667))*SIN(RADIANS(E675))+COS(RADIANS(G667))*COS(RADIANS(E675))*COS(RADIANS(AP665))))</f>
        <v>#DIV/0!</v>
      </c>
      <c r="AQ667" t="e">
        <f>IF(DEGREES(ACOS(SIN(RADIANS(G667))*SIN(RADIANS(E675))+COS(RADIANS(G667))*COS(RADIANS(E675))*COS(RADIANS(AQ665))))&gt;90,0,$F$4*$F$5/E674^2*(SIN(RADIANS(G667))*SIN(RADIANS(E675))+COS(RADIANS(G667))*COS(RADIANS(E675))*COS(RADIANS(AQ665))))</f>
        <v>#DIV/0!</v>
      </c>
      <c r="AR667" t="e">
        <f>IF(DEGREES(ACOS(SIN(RADIANS(G667))*SIN(RADIANS(E675))+COS(RADIANS(G667))*COS(RADIANS(E675))*COS(RADIANS(AR665))))&gt;90,0,$F$4*$F$5/E674^2*(SIN(RADIANS(G667))*SIN(RADIANS(E675))+COS(RADIANS(G667))*COS(RADIANS(E675))*COS(RADIANS(AR665))))</f>
        <v>#DIV/0!</v>
      </c>
    </row>
    <row r="668" spans="2:44" x14ac:dyDescent="0.5">
      <c r="B668" t="s">
        <v>726</v>
      </c>
      <c r="E668" cm="1">
        <f t="array" ref="E668">INDEX($D$1751:$AM$1751,0,MATCH(E667-IF(E667&lt;360,0,360),$D$1700:$AM$1700,0))+IF(E667&gt;350,360,0)</f>
        <v>270</v>
      </c>
      <c r="G668">
        <v>80</v>
      </c>
      <c r="I668">
        <f>IF(DEGREES(ACOS(SIN(RADIANS(G668))*SIN(RADIANS(E675))+COS(RADIANS(G668))*COS(RADIANS(E675))*COS(RADIANS(I665))))&gt;90,0,$F$4*$F$5/E674^2*(SIN(RADIANS(G668))*SIN(RADIANS(E675))+COS(RADIANS(G668))*COS(RADIANS(E675))*COS(RADIANS(I665))))</f>
        <v>0</v>
      </c>
      <c r="J668">
        <f>IF(DEGREES(ACOS(SIN(RADIANS(G668))*SIN(RADIANS(E675))+COS(RADIANS(G668))*COS(RADIANS(E675))*COS(RADIANS(J665))))&gt;90,0,$F$4*$F$5/E674^2*(SIN(RADIANS(G668))*SIN(RADIANS(E675))+COS(RADIANS(G668))*COS(RADIANS(E675))*COS(RADIANS(J665))))</f>
        <v>0</v>
      </c>
      <c r="K668">
        <f>IF(DEGREES(ACOS(SIN(RADIANS(G668))*SIN(RADIANS(E675))+COS(RADIANS(G668))*COS(RADIANS(E675))*COS(RADIANS(K665))))&gt;90,0,$F$4*$F$5/E674^2*(SIN(RADIANS(G668))*SIN(RADIANS(E675))+COS(RADIANS(G668))*COS(RADIANS(E675))*COS(RADIANS(K665))))</f>
        <v>0</v>
      </c>
      <c r="L668">
        <f>IF(DEGREES(ACOS(SIN(RADIANS(G668))*SIN(RADIANS(E675))+COS(RADIANS(G668))*COS(RADIANS(E675))*COS(RADIANS(L665))))&gt;90,0,$F$4*$F$5/E674^2*(SIN(RADIANS(G668))*SIN(RADIANS(E675))+COS(RADIANS(G668))*COS(RADIANS(E675))*COS(RADIANS(L665))))</f>
        <v>0</v>
      </c>
      <c r="M668">
        <f>IF(DEGREES(ACOS(SIN(RADIANS(G668))*SIN(RADIANS(E675))+COS(RADIANS(G668))*COS(RADIANS(E675))*COS(RADIANS(M665))))&gt;90,0,$F$4*$F$5/E674^2*(SIN(RADIANS(G668))*SIN(RADIANS(E675))+COS(RADIANS(G668))*COS(RADIANS(E675))*COS(RADIANS(M665))))</f>
        <v>0</v>
      </c>
      <c r="N668">
        <f>IF(DEGREES(ACOS(SIN(RADIANS(G668))*SIN(RADIANS(E675))+COS(RADIANS(G668))*COS(RADIANS(E675))*COS(RADIANS(N665))))&gt;90,0,$F$4*$F$5/E674^2*(SIN(RADIANS(G668))*SIN(RADIANS(E675))+COS(RADIANS(G668))*COS(RADIANS(E675))*COS(RADIANS(N665))))</f>
        <v>0</v>
      </c>
      <c r="O668">
        <f>IF(DEGREES(ACOS(SIN(RADIANS(G668))*SIN(RADIANS(E675))+COS(RADIANS(G668))*COS(RADIANS(E675))*COS(RADIANS(O665))))&gt;90,0,$F$4*$F$5/E674^2*(SIN(RADIANS(G668))*SIN(RADIANS(E675))+COS(RADIANS(G668))*COS(RADIANS(E675))*COS(RADIANS(O665))))</f>
        <v>0</v>
      </c>
      <c r="P668">
        <f>IF(DEGREES(ACOS(SIN(RADIANS(G668))*SIN(RADIANS(E675))+COS(RADIANS(G668))*COS(RADIANS(E675))*COS(RADIANS(P665))))&gt;90,0,$F$4*$F$5/E674^2*(SIN(RADIANS(G668))*SIN(RADIANS(E675))+COS(RADIANS(G668))*COS(RADIANS(E675))*COS(RADIANS(P665))))</f>
        <v>0</v>
      </c>
      <c r="Q668">
        <f>IF(DEGREES(ACOS(SIN(RADIANS(G668))*SIN(RADIANS(E675))+COS(RADIANS(G668))*COS(RADIANS(E675))*COS(RADIANS(Q665))))&gt;90,0,$F$4*$F$5/E674^2*(SIN(RADIANS(G668))*SIN(RADIANS(E675))+COS(RADIANS(G668))*COS(RADIANS(E675))*COS(RADIANS(Q665))))</f>
        <v>0</v>
      </c>
      <c r="R668" t="e">
        <f>IF(DEGREES(ACOS(SIN(RADIANS(G668))*SIN(RADIANS(E675))+COS(RADIANS(G668))*COS(RADIANS(E675))*COS(RADIANS(R665))))&gt;90,0,$F$4*$F$5/E674^2*(SIN(RADIANS(G668))*SIN(RADIANS(E675))+COS(RADIANS(G668))*COS(RADIANS(E675))*COS(RADIANS(R665))))</f>
        <v>#DIV/0!</v>
      </c>
      <c r="S668" t="e">
        <f>IF(DEGREES(ACOS(SIN(RADIANS(G668))*SIN(RADIANS(E675))+COS(RADIANS(G668))*COS(RADIANS(E675))*COS(RADIANS(S665))))&gt;90,0,$F$4*$F$5/E674^2*(SIN(RADIANS(G668))*SIN(RADIANS(E675))+COS(RADIANS(G668))*COS(RADIANS(E675))*COS(RADIANS(S665))))</f>
        <v>#DIV/0!</v>
      </c>
      <c r="T668" t="e">
        <f>IF(DEGREES(ACOS(SIN(RADIANS(G668))*SIN(RADIANS(E675))+COS(RADIANS(G668))*COS(RADIANS(E675))*COS(RADIANS(T665))))&gt;90,0,$F$4*$F$5/E674^2*(SIN(RADIANS(G668))*SIN(RADIANS(E675))+COS(RADIANS(G668))*COS(RADIANS(E675))*COS(RADIANS(T665))))</f>
        <v>#DIV/0!</v>
      </c>
      <c r="U668" t="e">
        <f>IF(DEGREES(ACOS(SIN(RADIANS(G668))*SIN(RADIANS(E675))+COS(RADIANS(G668))*COS(RADIANS(E675))*COS(RADIANS(U665))))&gt;90,0,$F$4*$F$5/E674^2*(SIN(RADIANS(G668))*SIN(RADIANS(E675))+COS(RADIANS(G668))*COS(RADIANS(E675))*COS(RADIANS(U665))))</f>
        <v>#DIV/0!</v>
      </c>
      <c r="V668" t="e">
        <f>IF(DEGREES(ACOS(SIN(RADIANS(G668))*SIN(RADIANS(E675))+COS(RADIANS(G668))*COS(RADIANS(E675))*COS(RADIANS(V665))))&gt;90,0,$F$4*$F$5/E674^2*(SIN(RADIANS(G668))*SIN(RADIANS(E675))+COS(RADIANS(G668))*COS(RADIANS(E675))*COS(RADIANS(V665))))</f>
        <v>#DIV/0!</v>
      </c>
      <c r="W668" t="e">
        <f>IF(DEGREES(ACOS(SIN(RADIANS(G668))*SIN(RADIANS(E675))+COS(RADIANS(G668))*COS(RADIANS(E675))*COS(RADIANS(W665))))&gt;90,0,$F$4*$F$5/E674^2*(SIN(RADIANS(G668))*SIN(RADIANS(E675))+COS(RADIANS(G668))*COS(RADIANS(E675))*COS(RADIANS(W665))))</f>
        <v>#DIV/0!</v>
      </c>
      <c r="X668" t="e">
        <f>IF(DEGREES(ACOS(SIN(RADIANS(G668))*SIN(RADIANS(E675))+COS(RADIANS(G668))*COS(RADIANS(E675))*COS(RADIANS(X665))))&gt;90,0,$F$4*$F$5/E674^2*(SIN(RADIANS(G668))*SIN(RADIANS(E675))+COS(RADIANS(G668))*COS(RADIANS(E675))*COS(RADIANS(X665))))</f>
        <v>#DIV/0!</v>
      </c>
      <c r="Y668" t="e">
        <f>IF(DEGREES(ACOS(SIN(RADIANS(G668))*SIN(RADIANS(E675))+COS(RADIANS(G668))*COS(RADIANS(E675))*COS(RADIANS(Y665))))&gt;90,0,$F$4*$F$5/E674^2*(SIN(RADIANS(G668))*SIN(RADIANS(E675))+COS(RADIANS(G668))*COS(RADIANS(E675))*COS(RADIANS(Y665))))</f>
        <v>#DIV/0!</v>
      </c>
      <c r="Z668" t="e">
        <f>IF(DEGREES(ACOS(SIN(RADIANS(G668))*SIN(RADIANS(E675))+COS(RADIANS(G668))*COS(RADIANS(E675))*COS(RADIANS(Z665))))&gt;90,0,$F$4*$F$5/E674^2*(SIN(RADIANS(G668))*SIN(RADIANS(E675))+COS(RADIANS(G668))*COS(RADIANS(E675))*COS(RADIANS(Z665))))</f>
        <v>#DIV/0!</v>
      </c>
      <c r="AA668" t="e">
        <f>IF(DEGREES(ACOS(SIN(RADIANS(G668))*SIN(RADIANS(E675))+COS(RADIANS(G668))*COS(RADIANS(E675))*COS(RADIANS(AA665))))&gt;90,0,$F$4*$F$5/E674^2*(SIN(RADIANS(G668))*SIN(RADIANS(E675))+COS(RADIANS(G668))*COS(RADIANS(E675))*COS(RADIANS(AA665))))</f>
        <v>#DIV/0!</v>
      </c>
      <c r="AB668" t="e">
        <f>IF(DEGREES(ACOS(SIN(RADIANS(G668))*SIN(RADIANS(E675))+COS(RADIANS(G668))*COS(RADIANS(E675))*COS(RADIANS(AB665))))&gt;90,0,$F$4*$F$5/E674^2*(SIN(RADIANS(G668))*SIN(RADIANS(E675))+COS(RADIANS(G668))*COS(RADIANS(E675))*COS(RADIANS(AB665))))</f>
        <v>#DIV/0!</v>
      </c>
      <c r="AC668" t="e">
        <f>IF(DEGREES(ACOS(SIN(RADIANS(G668))*SIN(RADIANS(E675))+COS(RADIANS(G668))*COS(RADIANS(E675))*COS(RADIANS(AC665))))&gt;90,0,$F$4*$F$5/E674^2*(SIN(RADIANS(G668))*SIN(RADIANS(E675))+COS(RADIANS(G668))*COS(RADIANS(E675))*COS(RADIANS(AC665))))</f>
        <v>#DIV/0!</v>
      </c>
      <c r="AD668" t="e">
        <f>IF(DEGREES(ACOS(SIN(RADIANS(G668))*SIN(RADIANS(E675))+COS(RADIANS(G668))*COS(RADIANS(E675))*COS(RADIANS(AD665))))&gt;90,0,$F$4*$F$5/E674^2*(SIN(RADIANS(G668))*SIN(RADIANS(E675))+COS(RADIANS(G668))*COS(RADIANS(E675))*COS(RADIANS(AD665))))</f>
        <v>#DIV/0!</v>
      </c>
      <c r="AE668" t="e">
        <f>IF(DEGREES(ACOS(SIN(RADIANS(G668))*SIN(RADIANS(E675))+COS(RADIANS(G668))*COS(RADIANS(E675))*COS(RADIANS(AE665))))&gt;90,0,$F$4*$F$5/E674^2*(SIN(RADIANS(G668))*SIN(RADIANS(E675))+COS(RADIANS(G668))*COS(RADIANS(E675))*COS(RADIANS(AE665))))</f>
        <v>#DIV/0!</v>
      </c>
      <c r="AF668" t="e">
        <f>IF(DEGREES(ACOS(SIN(RADIANS(G668))*SIN(RADIANS(E675))+COS(RADIANS(G668))*COS(RADIANS(E675))*COS(RADIANS(AF665))))&gt;90,0,$F$4*$F$5/E674^2*(SIN(RADIANS(G668))*SIN(RADIANS(E675))+COS(RADIANS(G668))*COS(RADIANS(E675))*COS(RADIANS(AF665))))</f>
        <v>#DIV/0!</v>
      </c>
      <c r="AG668" t="e">
        <f>IF(DEGREES(ACOS(SIN(RADIANS(G668))*SIN(RADIANS(E675))+COS(RADIANS(G668))*COS(RADIANS(E675))*COS(RADIANS(AG665))))&gt;90,0,$F$4*$F$5/E674^2*(SIN(RADIANS(G668))*SIN(RADIANS(E675))+COS(RADIANS(G668))*COS(RADIANS(E675))*COS(RADIANS(AG665))))</f>
        <v>#DIV/0!</v>
      </c>
      <c r="AH668" t="e">
        <f>IF(DEGREES(ACOS(SIN(RADIANS(G668))*SIN(RADIANS(E675))+COS(RADIANS(G668))*COS(RADIANS(E675))*COS(RADIANS(AH665))))&gt;90,0,$F$4*$F$5/E674^2*(SIN(RADIANS(G668))*SIN(RADIANS(E675))+COS(RADIANS(G668))*COS(RADIANS(E675))*COS(RADIANS(AH665))))</f>
        <v>#DIV/0!</v>
      </c>
      <c r="AI668" t="e">
        <f>IF(DEGREES(ACOS(SIN(RADIANS(G668))*SIN(RADIANS(E675))+COS(RADIANS(G668))*COS(RADIANS(E675))*COS(RADIANS(AI665))))&gt;90,0,$F$4*$F$5/E674^2*(SIN(RADIANS(G668))*SIN(RADIANS(E675))+COS(RADIANS(G668))*COS(RADIANS(E675))*COS(RADIANS(AI665))))</f>
        <v>#DIV/0!</v>
      </c>
      <c r="AJ668" t="e">
        <f>IF(DEGREES(ACOS(SIN(RADIANS(G668))*SIN(RADIANS(E675))+COS(RADIANS(G668))*COS(RADIANS(E675))*COS(RADIANS(AJ665))))&gt;90,0,$F$4*$F$5/E674^2*(SIN(RADIANS(G668))*SIN(RADIANS(E675))+COS(RADIANS(G668))*COS(RADIANS(E675))*COS(RADIANS(AJ665))))</f>
        <v>#DIV/0!</v>
      </c>
      <c r="AK668">
        <f>IF(DEGREES(ACOS(SIN(RADIANS(G668))*SIN(RADIANS(E675))+COS(RADIANS(G668))*COS(RADIANS(E675))*COS(RADIANS(AK665))))&gt;90,0,$F$4*$F$5/E674^2*(SIN(RADIANS(G668))*SIN(RADIANS(E675))+COS(RADIANS(G668))*COS(RADIANS(E675))*COS(RADIANS(AK665))))</f>
        <v>0</v>
      </c>
      <c r="AL668">
        <f>IF(DEGREES(ACOS(SIN(RADIANS(G668))*SIN(RADIANS(E675))+COS(RADIANS(G668))*COS(RADIANS(E675))*COS(RADIANS(AL665))))&gt;90,0,$F$4*$F$5/E674^2*(SIN(RADIANS(G668))*SIN(RADIANS(E675))+COS(RADIANS(G668))*COS(RADIANS(E675))*COS(RADIANS(AL665))))</f>
        <v>0</v>
      </c>
      <c r="AM668">
        <f>IF(DEGREES(ACOS(SIN(RADIANS(G668))*SIN(RADIANS(E675))+COS(RADIANS(G668))*COS(RADIANS(E675))*COS(RADIANS(AM665))))&gt;90,0,$F$4*$F$5/E674^2*(SIN(RADIANS(G668))*SIN(RADIANS(E675))+COS(RADIANS(G668))*COS(RADIANS(E675))*COS(RADIANS(AM665))))</f>
        <v>0</v>
      </c>
      <c r="AN668">
        <f>IF(DEGREES(ACOS(SIN(RADIANS(G668))*SIN(RADIANS(E675))+COS(RADIANS(G668))*COS(RADIANS(E675))*COS(RADIANS(AN665))))&gt;90,0,$F$4*$F$5/E674^2*(SIN(RADIANS(G668))*SIN(RADIANS(E675))+COS(RADIANS(G668))*COS(RADIANS(E675))*COS(RADIANS(AN665))))</f>
        <v>0</v>
      </c>
      <c r="AO668">
        <f>IF(DEGREES(ACOS(SIN(RADIANS(G668))*SIN(RADIANS(E675))+COS(RADIANS(G668))*COS(RADIANS(E675))*COS(RADIANS(AO665))))&gt;90,0,$F$4*$F$5/E674^2*(SIN(RADIANS(G668))*SIN(RADIANS(E675))+COS(RADIANS(G668))*COS(RADIANS(E675))*COS(RADIANS(AO665))))</f>
        <v>0</v>
      </c>
      <c r="AP668">
        <f>IF(DEGREES(ACOS(SIN(RADIANS(G668))*SIN(RADIANS(E675))+COS(RADIANS(G668))*COS(RADIANS(E675))*COS(RADIANS(AP665))))&gt;90,0,$F$4*$F$5/E674^2*(SIN(RADIANS(G668))*SIN(RADIANS(E675))+COS(RADIANS(G668))*COS(RADIANS(E675))*COS(RADIANS(AP665))))</f>
        <v>0</v>
      </c>
      <c r="AQ668">
        <f>IF(DEGREES(ACOS(SIN(RADIANS(G668))*SIN(RADIANS(E675))+COS(RADIANS(G668))*COS(RADIANS(E675))*COS(RADIANS(AQ665))))&gt;90,0,$F$4*$F$5/E674^2*(SIN(RADIANS(G668))*SIN(RADIANS(E675))+COS(RADIANS(G668))*COS(RADIANS(E675))*COS(RADIANS(AQ665))))</f>
        <v>0</v>
      </c>
      <c r="AR668">
        <f>IF(DEGREES(ACOS(SIN(RADIANS(G668))*SIN(RADIANS(E675))+COS(RADIANS(G668))*COS(RADIANS(E675))*COS(RADIANS(AR665))))&gt;90,0,$F$4*$F$5/E674^2*(SIN(RADIANS(G668))*SIN(RADIANS(E675))+COS(RADIANS(G668))*COS(RADIANS(E675))*COS(RADIANS(AR665))))</f>
        <v>0</v>
      </c>
    </row>
    <row r="669" spans="2:44" x14ac:dyDescent="0.5">
      <c r="B669" s="40" t="s">
        <v>781</v>
      </c>
      <c r="E669">
        <f>IF(E668-$F$13&lt;0,E668-$F$13+360,IF(E668-$F$13&gt;360,E668-$F$13-360,E668-$F$13))</f>
        <v>0</v>
      </c>
      <c r="G669">
        <v>70</v>
      </c>
      <c r="I669">
        <f>IF(DEGREES(ACOS(SIN(RADIANS(G669))*SIN(RADIANS(E675))+COS(RADIANS(G669))*COS(RADIANS(E675))*COS(RADIANS(I665))))&gt;90,0,$F$4*$F$5/E674^2*(SIN(RADIANS(G669))*SIN(RADIANS(E675))+COS(RADIANS(G669))*COS(RADIANS(E675))*COS(RADIANS(I665))))</f>
        <v>0</v>
      </c>
      <c r="J669">
        <f>IF(DEGREES(ACOS(SIN(RADIANS(G669))*SIN(RADIANS(E675))+COS(RADIANS(G669))*COS(RADIANS(E675))*COS(RADIANS(J665))))&gt;90,0,$F$4*$F$5/E674^2*(SIN(RADIANS(G669))*SIN(RADIANS(E675))+COS(RADIANS(G669))*COS(RADIANS(E675))*COS(RADIANS(J665))))</f>
        <v>0</v>
      </c>
      <c r="K669">
        <f>IF(DEGREES(ACOS(SIN(RADIANS(G669))*SIN(RADIANS(E675))+COS(RADIANS(G669))*COS(RADIANS(E675))*COS(RADIANS(K665))))&gt;90,0,$F$4*$F$5/E674^2*(SIN(RADIANS(G669))*SIN(RADIANS(E675))+COS(RADIANS(G669))*COS(RADIANS(E675))*COS(RADIANS(K665))))</f>
        <v>0</v>
      </c>
      <c r="L669">
        <f>IF(DEGREES(ACOS(SIN(RADIANS(G669))*SIN(RADIANS(E675))+COS(RADIANS(G669))*COS(RADIANS(E675))*COS(RADIANS(L665))))&gt;90,0,$F$4*$F$5/E674^2*(SIN(RADIANS(G669))*SIN(RADIANS(E675))+COS(RADIANS(G669))*COS(RADIANS(E675))*COS(RADIANS(L665))))</f>
        <v>0</v>
      </c>
      <c r="M669">
        <f>IF(DEGREES(ACOS(SIN(RADIANS(G669))*SIN(RADIANS(E675))+COS(RADIANS(G669))*COS(RADIANS(E675))*COS(RADIANS(M665))))&gt;90,0,$F$4*$F$5/E674^2*(SIN(RADIANS(G669))*SIN(RADIANS(E675))+COS(RADIANS(G669))*COS(RADIANS(E675))*COS(RADIANS(M665))))</f>
        <v>0</v>
      </c>
      <c r="N669">
        <f>IF(DEGREES(ACOS(SIN(RADIANS(G669))*SIN(RADIANS(E675))+COS(RADIANS(G669))*COS(RADIANS(E675))*COS(RADIANS(N665))))&gt;90,0,$F$4*$F$5/E674^2*(SIN(RADIANS(G669))*SIN(RADIANS(E675))+COS(RADIANS(G669))*COS(RADIANS(E675))*COS(RADIANS(N665))))</f>
        <v>0</v>
      </c>
      <c r="O669">
        <f>IF(DEGREES(ACOS(SIN(RADIANS(G669))*SIN(RADIANS(E675))+COS(RADIANS(G669))*COS(RADIANS(E675))*COS(RADIANS(O665))))&gt;90,0,$F$4*$F$5/E674^2*(SIN(RADIANS(G669))*SIN(RADIANS(E675))+COS(RADIANS(G669))*COS(RADIANS(E675))*COS(RADIANS(O665))))</f>
        <v>0</v>
      </c>
      <c r="P669">
        <f>IF(DEGREES(ACOS(SIN(RADIANS(G669))*SIN(RADIANS(E675))+COS(RADIANS(G669))*COS(RADIANS(E675))*COS(RADIANS(P665))))&gt;90,0,$F$4*$F$5/E674^2*(SIN(RADIANS(G669))*SIN(RADIANS(E675))+COS(RADIANS(G669))*COS(RADIANS(E675))*COS(RADIANS(P665))))</f>
        <v>0</v>
      </c>
      <c r="Q669">
        <f>IF(DEGREES(ACOS(SIN(RADIANS(G669))*SIN(RADIANS(E675))+COS(RADIANS(G669))*COS(RADIANS(E675))*COS(RADIANS(Q665))))&gt;90,0,$F$4*$F$5/E674^2*(SIN(RADIANS(G669))*SIN(RADIANS(E675))+COS(RADIANS(G669))*COS(RADIANS(E675))*COS(RADIANS(Q665))))</f>
        <v>0</v>
      </c>
      <c r="R669" t="e">
        <f>IF(DEGREES(ACOS(SIN(RADIANS(G669))*SIN(RADIANS(E675))+COS(RADIANS(G669))*COS(RADIANS(E675))*COS(RADIANS(R665))))&gt;90,0,$F$4*$F$5/E674^2*(SIN(RADIANS(G669))*SIN(RADIANS(E675))+COS(RADIANS(G669))*COS(RADIANS(E675))*COS(RADIANS(R665))))</f>
        <v>#DIV/0!</v>
      </c>
      <c r="S669" t="e">
        <f>IF(DEGREES(ACOS(SIN(RADIANS(G669))*SIN(RADIANS(E675))+COS(RADIANS(G669))*COS(RADIANS(E675))*COS(RADIANS(S665))))&gt;90,0,$F$4*$F$5/E674^2*(SIN(RADIANS(G669))*SIN(RADIANS(E675))+COS(RADIANS(G669))*COS(RADIANS(E675))*COS(RADIANS(S665))))</f>
        <v>#DIV/0!</v>
      </c>
      <c r="T669" t="e">
        <f>IF(DEGREES(ACOS(SIN(RADIANS(G669))*SIN(RADIANS(E675))+COS(RADIANS(G669))*COS(RADIANS(E675))*COS(RADIANS(T665))))&gt;90,0,$F$4*$F$5/E674^2*(SIN(RADIANS(G669))*SIN(RADIANS(E675))+COS(RADIANS(G669))*COS(RADIANS(E675))*COS(RADIANS(T665))))</f>
        <v>#DIV/0!</v>
      </c>
      <c r="U669" t="e">
        <f>IF(DEGREES(ACOS(SIN(RADIANS(G669))*SIN(RADIANS(E675))+COS(RADIANS(G669))*COS(RADIANS(E675))*COS(RADIANS(U665))))&gt;90,0,$F$4*$F$5/E674^2*(SIN(RADIANS(G669))*SIN(RADIANS(E675))+COS(RADIANS(G669))*COS(RADIANS(E675))*COS(RADIANS(U665))))</f>
        <v>#DIV/0!</v>
      </c>
      <c r="V669" t="e">
        <f>IF(DEGREES(ACOS(SIN(RADIANS(G669))*SIN(RADIANS(E675))+COS(RADIANS(G669))*COS(RADIANS(E675))*COS(RADIANS(V665))))&gt;90,0,$F$4*$F$5/E674^2*(SIN(RADIANS(G669))*SIN(RADIANS(E675))+COS(RADIANS(G669))*COS(RADIANS(E675))*COS(RADIANS(V665))))</f>
        <v>#DIV/0!</v>
      </c>
      <c r="W669" t="e">
        <f>IF(DEGREES(ACOS(SIN(RADIANS(G669))*SIN(RADIANS(E675))+COS(RADIANS(G669))*COS(RADIANS(E675))*COS(RADIANS(W665))))&gt;90,0,$F$4*$F$5/E674^2*(SIN(RADIANS(G669))*SIN(RADIANS(E675))+COS(RADIANS(G669))*COS(RADIANS(E675))*COS(RADIANS(W665))))</f>
        <v>#DIV/0!</v>
      </c>
      <c r="X669" t="e">
        <f>IF(DEGREES(ACOS(SIN(RADIANS(G669))*SIN(RADIANS(E675))+COS(RADIANS(G669))*COS(RADIANS(E675))*COS(RADIANS(X665))))&gt;90,0,$F$4*$F$5/E674^2*(SIN(RADIANS(G669))*SIN(RADIANS(E675))+COS(RADIANS(G669))*COS(RADIANS(E675))*COS(RADIANS(X665))))</f>
        <v>#DIV/0!</v>
      </c>
      <c r="Y669" t="e">
        <f>IF(DEGREES(ACOS(SIN(RADIANS(G669))*SIN(RADIANS(E675))+COS(RADIANS(G669))*COS(RADIANS(E675))*COS(RADIANS(Y665))))&gt;90,0,$F$4*$F$5/E674^2*(SIN(RADIANS(G669))*SIN(RADIANS(E675))+COS(RADIANS(G669))*COS(RADIANS(E675))*COS(RADIANS(Y665))))</f>
        <v>#DIV/0!</v>
      </c>
      <c r="Z669" t="e">
        <f>IF(DEGREES(ACOS(SIN(RADIANS(G669))*SIN(RADIANS(E675))+COS(RADIANS(G669))*COS(RADIANS(E675))*COS(RADIANS(Z665))))&gt;90,0,$F$4*$F$5/E674^2*(SIN(RADIANS(G669))*SIN(RADIANS(E675))+COS(RADIANS(G669))*COS(RADIANS(E675))*COS(RADIANS(Z665))))</f>
        <v>#DIV/0!</v>
      </c>
      <c r="AA669" t="e">
        <f>IF(DEGREES(ACOS(SIN(RADIANS(G669))*SIN(RADIANS(E675))+COS(RADIANS(G669))*COS(RADIANS(E675))*COS(RADIANS(AA665))))&gt;90,0,$F$4*$F$5/E674^2*(SIN(RADIANS(G669))*SIN(RADIANS(E675))+COS(RADIANS(G669))*COS(RADIANS(E675))*COS(RADIANS(AA665))))</f>
        <v>#DIV/0!</v>
      </c>
      <c r="AB669" t="e">
        <f>IF(DEGREES(ACOS(SIN(RADIANS(G669))*SIN(RADIANS(E675))+COS(RADIANS(G669))*COS(RADIANS(E675))*COS(RADIANS(AB665))))&gt;90,0,$F$4*$F$5/E674^2*(SIN(RADIANS(G669))*SIN(RADIANS(E675))+COS(RADIANS(G669))*COS(RADIANS(E675))*COS(RADIANS(AB665))))</f>
        <v>#DIV/0!</v>
      </c>
      <c r="AC669" t="e">
        <f>IF(DEGREES(ACOS(SIN(RADIANS(G669))*SIN(RADIANS(E675))+COS(RADIANS(G669))*COS(RADIANS(E675))*COS(RADIANS(AC665))))&gt;90,0,$F$4*$F$5/E674^2*(SIN(RADIANS(G669))*SIN(RADIANS(E675))+COS(RADIANS(G669))*COS(RADIANS(E675))*COS(RADIANS(AC665))))</f>
        <v>#DIV/0!</v>
      </c>
      <c r="AD669" t="e">
        <f>IF(DEGREES(ACOS(SIN(RADIANS(G669))*SIN(RADIANS(E675))+COS(RADIANS(G669))*COS(RADIANS(E675))*COS(RADIANS(AD665))))&gt;90,0,$F$4*$F$5/E674^2*(SIN(RADIANS(G669))*SIN(RADIANS(E675))+COS(RADIANS(G669))*COS(RADIANS(E675))*COS(RADIANS(AD665))))</f>
        <v>#DIV/0!</v>
      </c>
      <c r="AE669" t="e">
        <f>IF(DEGREES(ACOS(SIN(RADIANS(G669))*SIN(RADIANS(E675))+COS(RADIANS(G669))*COS(RADIANS(E675))*COS(RADIANS(AE665))))&gt;90,0,$F$4*$F$5/E674^2*(SIN(RADIANS(G669))*SIN(RADIANS(E675))+COS(RADIANS(G669))*COS(RADIANS(E675))*COS(RADIANS(AE665))))</f>
        <v>#DIV/0!</v>
      </c>
      <c r="AF669" t="e">
        <f>IF(DEGREES(ACOS(SIN(RADIANS(G669))*SIN(RADIANS(E675))+COS(RADIANS(G669))*COS(RADIANS(E675))*COS(RADIANS(AF665))))&gt;90,0,$F$4*$F$5/E674^2*(SIN(RADIANS(G669))*SIN(RADIANS(E675))+COS(RADIANS(G669))*COS(RADIANS(E675))*COS(RADIANS(AF665))))</f>
        <v>#DIV/0!</v>
      </c>
      <c r="AG669" t="e">
        <f>IF(DEGREES(ACOS(SIN(RADIANS(G669))*SIN(RADIANS(E675))+COS(RADIANS(G669))*COS(RADIANS(E675))*COS(RADIANS(AG665))))&gt;90,0,$F$4*$F$5/E674^2*(SIN(RADIANS(G669))*SIN(RADIANS(E675))+COS(RADIANS(G669))*COS(RADIANS(E675))*COS(RADIANS(AG665))))</f>
        <v>#DIV/0!</v>
      </c>
      <c r="AH669" t="e">
        <f>IF(DEGREES(ACOS(SIN(RADIANS(G669))*SIN(RADIANS(E675))+COS(RADIANS(G669))*COS(RADIANS(E675))*COS(RADIANS(AH665))))&gt;90,0,$F$4*$F$5/E674^2*(SIN(RADIANS(G669))*SIN(RADIANS(E675))+COS(RADIANS(G669))*COS(RADIANS(E675))*COS(RADIANS(AH665))))</f>
        <v>#DIV/0!</v>
      </c>
      <c r="AI669" t="e">
        <f>IF(DEGREES(ACOS(SIN(RADIANS(G669))*SIN(RADIANS(E675))+COS(RADIANS(G669))*COS(RADIANS(E675))*COS(RADIANS(AI665))))&gt;90,0,$F$4*$F$5/E674^2*(SIN(RADIANS(G669))*SIN(RADIANS(E675))+COS(RADIANS(G669))*COS(RADIANS(E675))*COS(RADIANS(AI665))))</f>
        <v>#DIV/0!</v>
      </c>
      <c r="AJ669" t="e">
        <f>IF(DEGREES(ACOS(SIN(RADIANS(G669))*SIN(RADIANS(E675))+COS(RADIANS(G669))*COS(RADIANS(E675))*COS(RADIANS(AJ665))))&gt;90,0,$F$4*$F$5/E674^2*(SIN(RADIANS(G669))*SIN(RADIANS(E675))+COS(RADIANS(G669))*COS(RADIANS(E675))*COS(RADIANS(AJ665))))</f>
        <v>#DIV/0!</v>
      </c>
      <c r="AK669">
        <f>IF(DEGREES(ACOS(SIN(RADIANS(G669))*SIN(RADIANS(E675))+COS(RADIANS(G669))*COS(RADIANS(E675))*COS(RADIANS(AK665))))&gt;90,0,$F$4*$F$5/E674^2*(SIN(RADIANS(G669))*SIN(RADIANS(E675))+COS(RADIANS(G669))*COS(RADIANS(E675))*COS(RADIANS(AK665))))</f>
        <v>0</v>
      </c>
      <c r="AL669">
        <f>IF(DEGREES(ACOS(SIN(RADIANS(G669))*SIN(RADIANS(E675))+COS(RADIANS(G669))*COS(RADIANS(E675))*COS(RADIANS(AL665))))&gt;90,0,$F$4*$F$5/E674^2*(SIN(RADIANS(G669))*SIN(RADIANS(E675))+COS(RADIANS(G669))*COS(RADIANS(E675))*COS(RADIANS(AL665))))</f>
        <v>0</v>
      </c>
      <c r="AM669">
        <f>IF(DEGREES(ACOS(SIN(RADIANS(G669))*SIN(RADIANS(E675))+COS(RADIANS(G669))*COS(RADIANS(E675))*COS(RADIANS(AM665))))&gt;90,0,$F$4*$F$5/E674^2*(SIN(RADIANS(G669))*SIN(RADIANS(E675))+COS(RADIANS(G669))*COS(RADIANS(E675))*COS(RADIANS(AM665))))</f>
        <v>0</v>
      </c>
      <c r="AN669">
        <f>IF(DEGREES(ACOS(SIN(RADIANS(G669))*SIN(RADIANS(E675))+COS(RADIANS(G669))*COS(RADIANS(E675))*COS(RADIANS(AN665))))&gt;90,0,$F$4*$F$5/E674^2*(SIN(RADIANS(G669))*SIN(RADIANS(E675))+COS(RADIANS(G669))*COS(RADIANS(E675))*COS(RADIANS(AN665))))</f>
        <v>0</v>
      </c>
      <c r="AO669">
        <f>IF(DEGREES(ACOS(SIN(RADIANS(G669))*SIN(RADIANS(E675))+COS(RADIANS(G669))*COS(RADIANS(E675))*COS(RADIANS(AO665))))&gt;90,0,$F$4*$F$5/E674^2*(SIN(RADIANS(G669))*SIN(RADIANS(E675))+COS(RADIANS(G669))*COS(RADIANS(E675))*COS(RADIANS(AO665))))</f>
        <v>0</v>
      </c>
      <c r="AP669">
        <f>IF(DEGREES(ACOS(SIN(RADIANS(G669))*SIN(RADIANS(E675))+COS(RADIANS(G669))*COS(RADIANS(E675))*COS(RADIANS(AP665))))&gt;90,0,$F$4*$F$5/E674^2*(SIN(RADIANS(G669))*SIN(RADIANS(E675))+COS(RADIANS(G669))*COS(RADIANS(E675))*COS(RADIANS(AP665))))</f>
        <v>0</v>
      </c>
      <c r="AQ669">
        <f>IF(DEGREES(ACOS(SIN(RADIANS(G669))*SIN(RADIANS(E675))+COS(RADIANS(G669))*COS(RADIANS(E675))*COS(RADIANS(AQ665))))&gt;90,0,$F$4*$F$5/E674^2*(SIN(RADIANS(G669))*SIN(RADIANS(E675))+COS(RADIANS(G669))*COS(RADIANS(E675))*COS(RADIANS(AQ665))))</f>
        <v>0</v>
      </c>
      <c r="AR669">
        <f>IF(DEGREES(ACOS(SIN(RADIANS(G669))*SIN(RADIANS(E675))+COS(RADIANS(G669))*COS(RADIANS(E675))*COS(RADIANS(AR665))))&gt;90,0,$F$4*$F$5/E674^2*(SIN(RADIANS(G669))*SIN(RADIANS(E675))+COS(RADIANS(G669))*COS(RADIANS(E675))*COS(RADIANS(AR665))))</f>
        <v>0</v>
      </c>
    </row>
    <row r="670" spans="2:44" x14ac:dyDescent="0.5">
      <c r="B670" s="40" t="s">
        <v>727</v>
      </c>
      <c r="E670">
        <f>IF(E667&lt;360,E667/360,(E667-360)/360)</f>
        <v>0.75</v>
      </c>
      <c r="G670">
        <v>60</v>
      </c>
      <c r="I670">
        <f>IF(DEGREES(ACOS(SIN(RADIANS(G670))*SIN(RADIANS(E675))+COS(RADIANS(G670))*COS(RADIANS(E675))*COS(RADIANS(I665))))&gt;90,0,$F$4*$F$5/E674^2*(SIN(RADIANS(G670))*SIN(RADIANS(E675))+COS(RADIANS(G670))*COS(RADIANS(E675))*COS(RADIANS(I665))))</f>
        <v>0</v>
      </c>
      <c r="J670">
        <f>IF(DEGREES(ACOS(SIN(RADIANS(G670))*SIN(RADIANS(E675))+COS(RADIANS(G670))*COS(RADIANS(E675))*COS(RADIANS(J665))))&gt;90,0,$F$4*$F$5/E674^2*(SIN(RADIANS(G670))*SIN(RADIANS(E675))+COS(RADIANS(G670))*COS(RADIANS(E675))*COS(RADIANS(J665))))</f>
        <v>0</v>
      </c>
      <c r="K670">
        <f>IF(DEGREES(ACOS(SIN(RADIANS(G670))*SIN(RADIANS(E675))+COS(RADIANS(G670))*COS(RADIANS(E675))*COS(RADIANS(K665))))&gt;90,0,$F$4*$F$5/E674^2*(SIN(RADIANS(G670))*SIN(RADIANS(E675))+COS(RADIANS(G670))*COS(RADIANS(E675))*COS(RADIANS(K665))))</f>
        <v>0</v>
      </c>
      <c r="L670">
        <f>IF(DEGREES(ACOS(SIN(RADIANS(G670))*SIN(RADIANS(E675))+COS(RADIANS(G670))*COS(RADIANS(E675))*COS(RADIANS(L665))))&gt;90,0,$F$4*$F$5/E674^2*(SIN(RADIANS(G670))*SIN(RADIANS(E675))+COS(RADIANS(G670))*COS(RADIANS(E675))*COS(RADIANS(L665))))</f>
        <v>0</v>
      </c>
      <c r="M670">
        <f>IF(DEGREES(ACOS(SIN(RADIANS(G670))*SIN(RADIANS(E675))+COS(RADIANS(G670))*COS(RADIANS(E675))*COS(RADIANS(M665))))&gt;90,0,$F$4*$F$5/E674^2*(SIN(RADIANS(G670))*SIN(RADIANS(E675))+COS(RADIANS(G670))*COS(RADIANS(E675))*COS(RADIANS(M665))))</f>
        <v>0</v>
      </c>
      <c r="N670">
        <f>IF(DEGREES(ACOS(SIN(RADIANS(G670))*SIN(RADIANS(E675))+COS(RADIANS(G670))*COS(RADIANS(E675))*COS(RADIANS(N665))))&gt;90,0,$F$4*$F$5/E674^2*(SIN(RADIANS(G670))*SIN(RADIANS(E675))+COS(RADIANS(G670))*COS(RADIANS(E675))*COS(RADIANS(N665))))</f>
        <v>0</v>
      </c>
      <c r="O670">
        <f>IF(DEGREES(ACOS(SIN(RADIANS(G670))*SIN(RADIANS(E675))+COS(RADIANS(G670))*COS(RADIANS(E675))*COS(RADIANS(O665))))&gt;90,0,$F$4*$F$5/E674^2*(SIN(RADIANS(G670))*SIN(RADIANS(E675))+COS(RADIANS(G670))*COS(RADIANS(E675))*COS(RADIANS(O665))))</f>
        <v>0</v>
      </c>
      <c r="P670">
        <f>IF(DEGREES(ACOS(SIN(RADIANS(G670))*SIN(RADIANS(E675))+COS(RADIANS(G670))*COS(RADIANS(E675))*COS(RADIANS(P665))))&gt;90,0,$F$4*$F$5/E674^2*(SIN(RADIANS(G670))*SIN(RADIANS(E675))+COS(RADIANS(G670))*COS(RADIANS(E675))*COS(RADIANS(P665))))</f>
        <v>0</v>
      </c>
      <c r="Q670">
        <f>IF(DEGREES(ACOS(SIN(RADIANS(G670))*SIN(RADIANS(E675))+COS(RADIANS(G670))*COS(RADIANS(E675))*COS(RADIANS(Q665))))&gt;90,0,$F$4*$F$5/E674^2*(SIN(RADIANS(G670))*SIN(RADIANS(E675))+COS(RADIANS(G670))*COS(RADIANS(E675))*COS(RADIANS(Q665))))</f>
        <v>0</v>
      </c>
      <c r="R670" t="e">
        <f>IF(DEGREES(ACOS(SIN(RADIANS(G670))*SIN(RADIANS(E675))+COS(RADIANS(G670))*COS(RADIANS(E675))*COS(RADIANS(R665))))&gt;90,0,$F$4*$F$5/E674^2*(SIN(RADIANS(G670))*SIN(RADIANS(E675))+COS(RADIANS(G670))*COS(RADIANS(E675))*COS(RADIANS(R665))))</f>
        <v>#DIV/0!</v>
      </c>
      <c r="S670" t="e">
        <f>IF(DEGREES(ACOS(SIN(RADIANS(G670))*SIN(RADIANS(E675))+COS(RADIANS(G670))*COS(RADIANS(E675))*COS(RADIANS(S665))))&gt;90,0,$F$4*$F$5/E674^2*(SIN(RADIANS(G670))*SIN(RADIANS(E675))+COS(RADIANS(G670))*COS(RADIANS(E675))*COS(RADIANS(S665))))</f>
        <v>#DIV/0!</v>
      </c>
      <c r="T670" t="e">
        <f>IF(DEGREES(ACOS(SIN(RADIANS(G670))*SIN(RADIANS(E675))+COS(RADIANS(G670))*COS(RADIANS(E675))*COS(RADIANS(T665))))&gt;90,0,$F$4*$F$5/E674^2*(SIN(RADIANS(G670))*SIN(RADIANS(E675))+COS(RADIANS(G670))*COS(RADIANS(E675))*COS(RADIANS(T665))))</f>
        <v>#DIV/0!</v>
      </c>
      <c r="U670" t="e">
        <f>IF(DEGREES(ACOS(SIN(RADIANS(G670))*SIN(RADIANS(E675))+COS(RADIANS(G670))*COS(RADIANS(E675))*COS(RADIANS(U665))))&gt;90,0,$F$4*$F$5/E674^2*(SIN(RADIANS(G670))*SIN(RADIANS(E675))+COS(RADIANS(G670))*COS(RADIANS(E675))*COS(RADIANS(U665))))</f>
        <v>#DIV/0!</v>
      </c>
      <c r="V670" t="e">
        <f>IF(DEGREES(ACOS(SIN(RADIANS(G670))*SIN(RADIANS(E675))+COS(RADIANS(G670))*COS(RADIANS(E675))*COS(RADIANS(V665))))&gt;90,0,$F$4*$F$5/E674^2*(SIN(RADIANS(G670))*SIN(RADIANS(E675))+COS(RADIANS(G670))*COS(RADIANS(E675))*COS(RADIANS(V665))))</f>
        <v>#DIV/0!</v>
      </c>
      <c r="W670" t="e">
        <f>IF(DEGREES(ACOS(SIN(RADIANS(G670))*SIN(RADIANS(E675))+COS(RADIANS(G670))*COS(RADIANS(E675))*COS(RADIANS(W665))))&gt;90,0,$F$4*$F$5/E674^2*(SIN(RADIANS(G670))*SIN(RADIANS(E675))+COS(RADIANS(G670))*COS(RADIANS(E675))*COS(RADIANS(W665))))</f>
        <v>#DIV/0!</v>
      </c>
      <c r="X670" t="e">
        <f>IF(DEGREES(ACOS(SIN(RADIANS(G670))*SIN(RADIANS(E675))+COS(RADIANS(G670))*COS(RADIANS(E675))*COS(RADIANS(X665))))&gt;90,0,$F$4*$F$5/E674^2*(SIN(RADIANS(G670))*SIN(RADIANS(E675))+COS(RADIANS(G670))*COS(RADIANS(E675))*COS(RADIANS(X665))))</f>
        <v>#DIV/0!</v>
      </c>
      <c r="Y670" t="e">
        <f>IF(DEGREES(ACOS(SIN(RADIANS(G670))*SIN(RADIANS(E675))+COS(RADIANS(G670))*COS(RADIANS(E675))*COS(RADIANS(Y665))))&gt;90,0,$F$4*$F$5/E674^2*(SIN(RADIANS(G670))*SIN(RADIANS(E675))+COS(RADIANS(G670))*COS(RADIANS(E675))*COS(RADIANS(Y665))))</f>
        <v>#DIV/0!</v>
      </c>
      <c r="Z670" t="e">
        <f>IF(DEGREES(ACOS(SIN(RADIANS(G670))*SIN(RADIANS(E675))+COS(RADIANS(G670))*COS(RADIANS(E675))*COS(RADIANS(Z665))))&gt;90,0,$F$4*$F$5/E674^2*(SIN(RADIANS(G670))*SIN(RADIANS(E675))+COS(RADIANS(G670))*COS(RADIANS(E675))*COS(RADIANS(Z665))))</f>
        <v>#DIV/0!</v>
      </c>
      <c r="AA670" t="e">
        <f>IF(DEGREES(ACOS(SIN(RADIANS(G670))*SIN(RADIANS(E675))+COS(RADIANS(G670))*COS(RADIANS(E675))*COS(RADIANS(AA665))))&gt;90,0,$F$4*$F$5/E674^2*(SIN(RADIANS(G670))*SIN(RADIANS(E675))+COS(RADIANS(G670))*COS(RADIANS(E675))*COS(RADIANS(AA665))))</f>
        <v>#DIV/0!</v>
      </c>
      <c r="AB670" t="e">
        <f>IF(DEGREES(ACOS(SIN(RADIANS(G670))*SIN(RADIANS(E675))+COS(RADIANS(G670))*COS(RADIANS(E675))*COS(RADIANS(AB665))))&gt;90,0,$F$4*$F$5/E674^2*(SIN(RADIANS(G670))*SIN(RADIANS(E675))+COS(RADIANS(G670))*COS(RADIANS(E675))*COS(RADIANS(AB665))))</f>
        <v>#DIV/0!</v>
      </c>
      <c r="AC670" t="e">
        <f>IF(DEGREES(ACOS(SIN(RADIANS(G670))*SIN(RADIANS(E675))+COS(RADIANS(G670))*COS(RADIANS(E675))*COS(RADIANS(AC665))))&gt;90,0,$F$4*$F$5/E674^2*(SIN(RADIANS(G670))*SIN(RADIANS(E675))+COS(RADIANS(G670))*COS(RADIANS(E675))*COS(RADIANS(AC665))))</f>
        <v>#DIV/0!</v>
      </c>
      <c r="AD670" t="e">
        <f>IF(DEGREES(ACOS(SIN(RADIANS(G670))*SIN(RADIANS(E675))+COS(RADIANS(G670))*COS(RADIANS(E675))*COS(RADIANS(AD665))))&gt;90,0,$F$4*$F$5/E674^2*(SIN(RADIANS(G670))*SIN(RADIANS(E675))+COS(RADIANS(G670))*COS(RADIANS(E675))*COS(RADIANS(AD665))))</f>
        <v>#DIV/0!</v>
      </c>
      <c r="AE670" t="e">
        <f>IF(DEGREES(ACOS(SIN(RADIANS(G670))*SIN(RADIANS(E675))+COS(RADIANS(G670))*COS(RADIANS(E675))*COS(RADIANS(AE665))))&gt;90,0,$F$4*$F$5/E674^2*(SIN(RADIANS(G670))*SIN(RADIANS(E675))+COS(RADIANS(G670))*COS(RADIANS(E675))*COS(RADIANS(AE665))))</f>
        <v>#DIV/0!</v>
      </c>
      <c r="AF670" t="e">
        <f>IF(DEGREES(ACOS(SIN(RADIANS(G670))*SIN(RADIANS(E675))+COS(RADIANS(G670))*COS(RADIANS(E675))*COS(RADIANS(AF665))))&gt;90,0,$F$4*$F$5/E674^2*(SIN(RADIANS(G670))*SIN(RADIANS(E675))+COS(RADIANS(G670))*COS(RADIANS(E675))*COS(RADIANS(AF665))))</f>
        <v>#DIV/0!</v>
      </c>
      <c r="AG670" t="e">
        <f>IF(DEGREES(ACOS(SIN(RADIANS(G670))*SIN(RADIANS(E675))+COS(RADIANS(G670))*COS(RADIANS(E675))*COS(RADIANS(AG665))))&gt;90,0,$F$4*$F$5/E674^2*(SIN(RADIANS(G670))*SIN(RADIANS(E675))+COS(RADIANS(G670))*COS(RADIANS(E675))*COS(RADIANS(AG665))))</f>
        <v>#DIV/0!</v>
      </c>
      <c r="AH670" t="e">
        <f>IF(DEGREES(ACOS(SIN(RADIANS(G670))*SIN(RADIANS(E675))+COS(RADIANS(G670))*COS(RADIANS(E675))*COS(RADIANS(AH665))))&gt;90,0,$F$4*$F$5/E674^2*(SIN(RADIANS(G670))*SIN(RADIANS(E675))+COS(RADIANS(G670))*COS(RADIANS(E675))*COS(RADIANS(AH665))))</f>
        <v>#DIV/0!</v>
      </c>
      <c r="AI670" t="e">
        <f>IF(DEGREES(ACOS(SIN(RADIANS(G670))*SIN(RADIANS(E675))+COS(RADIANS(G670))*COS(RADIANS(E675))*COS(RADIANS(AI665))))&gt;90,0,$F$4*$F$5/E674^2*(SIN(RADIANS(G670))*SIN(RADIANS(E675))+COS(RADIANS(G670))*COS(RADIANS(E675))*COS(RADIANS(AI665))))</f>
        <v>#DIV/0!</v>
      </c>
      <c r="AJ670" t="e">
        <f>IF(DEGREES(ACOS(SIN(RADIANS(G670))*SIN(RADIANS(E675))+COS(RADIANS(G670))*COS(RADIANS(E675))*COS(RADIANS(AJ665))))&gt;90,0,$F$4*$F$5/E674^2*(SIN(RADIANS(G670))*SIN(RADIANS(E675))+COS(RADIANS(G670))*COS(RADIANS(E675))*COS(RADIANS(AJ665))))</f>
        <v>#DIV/0!</v>
      </c>
      <c r="AK670">
        <f>IF(DEGREES(ACOS(SIN(RADIANS(G670))*SIN(RADIANS(E675))+COS(RADIANS(G670))*COS(RADIANS(E675))*COS(RADIANS(AK665))))&gt;90,0,$F$4*$F$5/E674^2*(SIN(RADIANS(G670))*SIN(RADIANS(E675))+COS(RADIANS(G670))*COS(RADIANS(E675))*COS(RADIANS(AK665))))</f>
        <v>0</v>
      </c>
      <c r="AL670">
        <f>IF(DEGREES(ACOS(SIN(RADIANS(G670))*SIN(RADIANS(E675))+COS(RADIANS(G670))*COS(RADIANS(E675))*COS(RADIANS(AL665))))&gt;90,0,$F$4*$F$5/E674^2*(SIN(RADIANS(G670))*SIN(RADIANS(E675))+COS(RADIANS(G670))*COS(RADIANS(E675))*COS(RADIANS(AL665))))</f>
        <v>0</v>
      </c>
      <c r="AM670">
        <f>IF(DEGREES(ACOS(SIN(RADIANS(G670))*SIN(RADIANS(E675))+COS(RADIANS(G670))*COS(RADIANS(E675))*COS(RADIANS(AM665))))&gt;90,0,$F$4*$F$5/E674^2*(SIN(RADIANS(G670))*SIN(RADIANS(E675))+COS(RADIANS(G670))*COS(RADIANS(E675))*COS(RADIANS(AM665))))</f>
        <v>0</v>
      </c>
      <c r="AN670">
        <f>IF(DEGREES(ACOS(SIN(RADIANS(G670))*SIN(RADIANS(E675))+COS(RADIANS(G670))*COS(RADIANS(E675))*COS(RADIANS(AN665))))&gt;90,0,$F$4*$F$5/E674^2*(SIN(RADIANS(G670))*SIN(RADIANS(E675))+COS(RADIANS(G670))*COS(RADIANS(E675))*COS(RADIANS(AN665))))</f>
        <v>0</v>
      </c>
      <c r="AO670">
        <f>IF(DEGREES(ACOS(SIN(RADIANS(G670))*SIN(RADIANS(E675))+COS(RADIANS(G670))*COS(RADIANS(E675))*COS(RADIANS(AO665))))&gt;90,0,$F$4*$F$5/E674^2*(SIN(RADIANS(G670))*SIN(RADIANS(E675))+COS(RADIANS(G670))*COS(RADIANS(E675))*COS(RADIANS(AO665))))</f>
        <v>0</v>
      </c>
      <c r="AP670">
        <f>IF(DEGREES(ACOS(SIN(RADIANS(G670))*SIN(RADIANS(E675))+COS(RADIANS(G670))*COS(RADIANS(E675))*COS(RADIANS(AP665))))&gt;90,0,$F$4*$F$5/E674^2*(SIN(RADIANS(G670))*SIN(RADIANS(E675))+COS(RADIANS(G670))*COS(RADIANS(E675))*COS(RADIANS(AP665))))</f>
        <v>0</v>
      </c>
      <c r="AQ670">
        <f>IF(DEGREES(ACOS(SIN(RADIANS(G670))*SIN(RADIANS(E675))+COS(RADIANS(G670))*COS(RADIANS(E675))*COS(RADIANS(AQ665))))&gt;90,0,$F$4*$F$5/E674^2*(SIN(RADIANS(G670))*SIN(RADIANS(E675))+COS(RADIANS(G670))*COS(RADIANS(E675))*COS(RADIANS(AQ665))))</f>
        <v>0</v>
      </c>
      <c r="AR670">
        <f>IF(DEGREES(ACOS(SIN(RADIANS(G670))*SIN(RADIANS(E675))+COS(RADIANS(G670))*COS(RADIANS(E675))*COS(RADIANS(AR665))))&gt;90,0,$F$4*$F$5/E674^2*(SIN(RADIANS(G670))*SIN(RADIANS(E675))+COS(RADIANS(G670))*COS(RADIANS(E675))*COS(RADIANS(AR665))))</f>
        <v>0</v>
      </c>
    </row>
    <row r="671" spans="2:44" x14ac:dyDescent="0.5">
      <c r="B671" s="40" t="s">
        <v>782</v>
      </c>
      <c r="E671">
        <f>E670*$F$11</f>
        <v>0</v>
      </c>
      <c r="G671">
        <v>50</v>
      </c>
      <c r="I671">
        <f>IF(DEGREES(ACOS(SIN(RADIANS(G671))*SIN(RADIANS(E675))+COS(RADIANS(G671))*COS(RADIANS(E675))*COS(RADIANS(I665))))&gt;90,0,$F$4*$F$5/E674^2*(SIN(RADIANS(G671))*SIN(RADIANS(E675))+COS(RADIANS(G671))*COS(RADIANS(E675))*COS(RADIANS(I665))))</f>
        <v>0</v>
      </c>
      <c r="J671">
        <f>IF(DEGREES(ACOS(SIN(RADIANS(G671))*SIN(RADIANS(E675))+COS(RADIANS(G671))*COS(RADIANS(E675))*COS(RADIANS(J665))))&gt;90,0,$F$4*$F$5/E674^2*(SIN(RADIANS(G671))*SIN(RADIANS(E675))+COS(RADIANS(G671))*COS(RADIANS(E675))*COS(RADIANS(J665))))</f>
        <v>0</v>
      </c>
      <c r="K671">
        <f>IF(DEGREES(ACOS(SIN(RADIANS(G671))*SIN(RADIANS(E675))+COS(RADIANS(G671))*COS(RADIANS(E675))*COS(RADIANS(K665))))&gt;90,0,$F$4*$F$5/E674^2*(SIN(RADIANS(G671))*SIN(RADIANS(E675))+COS(RADIANS(G671))*COS(RADIANS(E675))*COS(RADIANS(K665))))</f>
        <v>0</v>
      </c>
      <c r="L671">
        <f>IF(DEGREES(ACOS(SIN(RADIANS(G671))*SIN(RADIANS(E675))+COS(RADIANS(G671))*COS(RADIANS(E675))*COS(RADIANS(L665))))&gt;90,0,$F$4*$F$5/E674^2*(SIN(RADIANS(G671))*SIN(RADIANS(E675))+COS(RADIANS(G671))*COS(RADIANS(E675))*COS(RADIANS(L665))))</f>
        <v>0</v>
      </c>
      <c r="M671">
        <f>IF(DEGREES(ACOS(SIN(RADIANS(G671))*SIN(RADIANS(E675))+COS(RADIANS(G671))*COS(RADIANS(E675))*COS(RADIANS(M665))))&gt;90,0,$F$4*$F$5/E674^2*(SIN(RADIANS(G671))*SIN(RADIANS(E675))+COS(RADIANS(G671))*COS(RADIANS(E675))*COS(RADIANS(M665))))</f>
        <v>0</v>
      </c>
      <c r="N671">
        <f>IF(DEGREES(ACOS(SIN(RADIANS(G671))*SIN(RADIANS(E675))+COS(RADIANS(G671))*COS(RADIANS(E675))*COS(RADIANS(N665))))&gt;90,0,$F$4*$F$5/E674^2*(SIN(RADIANS(G671))*SIN(RADIANS(E675))+COS(RADIANS(G671))*COS(RADIANS(E675))*COS(RADIANS(N665))))</f>
        <v>0</v>
      </c>
      <c r="O671">
        <f>IF(DEGREES(ACOS(SIN(RADIANS(G671))*SIN(RADIANS(E675))+COS(RADIANS(G671))*COS(RADIANS(E675))*COS(RADIANS(O665))))&gt;90,0,$F$4*$F$5/E674^2*(SIN(RADIANS(G671))*SIN(RADIANS(E675))+COS(RADIANS(G671))*COS(RADIANS(E675))*COS(RADIANS(O665))))</f>
        <v>0</v>
      </c>
      <c r="P671">
        <f>IF(DEGREES(ACOS(SIN(RADIANS(G671))*SIN(RADIANS(E675))+COS(RADIANS(G671))*COS(RADIANS(E675))*COS(RADIANS(P665))))&gt;90,0,$F$4*$F$5/E674^2*(SIN(RADIANS(G671))*SIN(RADIANS(E675))+COS(RADIANS(G671))*COS(RADIANS(E675))*COS(RADIANS(P665))))</f>
        <v>0</v>
      </c>
      <c r="Q671">
        <f>IF(DEGREES(ACOS(SIN(RADIANS(G671))*SIN(RADIANS(E675))+COS(RADIANS(G671))*COS(RADIANS(E675))*COS(RADIANS(Q665))))&gt;90,0,$F$4*$F$5/E674^2*(SIN(RADIANS(G671))*SIN(RADIANS(E675))+COS(RADIANS(G671))*COS(RADIANS(E675))*COS(RADIANS(Q665))))</f>
        <v>0</v>
      </c>
      <c r="R671" t="e">
        <f>IF(DEGREES(ACOS(SIN(RADIANS(G671))*SIN(RADIANS(E675))+COS(RADIANS(G671))*COS(RADIANS(E675))*COS(RADIANS(R665))))&gt;90,0,$F$4*$F$5/E674^2*(SIN(RADIANS(G671))*SIN(RADIANS(E675))+COS(RADIANS(G671))*COS(RADIANS(E675))*COS(RADIANS(R665))))</f>
        <v>#DIV/0!</v>
      </c>
      <c r="S671" t="e">
        <f>IF(DEGREES(ACOS(SIN(RADIANS(G671))*SIN(RADIANS(E675))+COS(RADIANS(G671))*COS(RADIANS(E675))*COS(RADIANS(S665))))&gt;90,0,$F$4*$F$5/E674^2*(SIN(RADIANS(G671))*SIN(RADIANS(E675))+COS(RADIANS(G671))*COS(RADIANS(E675))*COS(RADIANS(S665))))</f>
        <v>#DIV/0!</v>
      </c>
      <c r="T671" t="e">
        <f>IF(DEGREES(ACOS(SIN(RADIANS(G671))*SIN(RADIANS(E675))+COS(RADIANS(G671))*COS(RADIANS(E675))*COS(RADIANS(T665))))&gt;90,0,$F$4*$F$5/E674^2*(SIN(RADIANS(G671))*SIN(RADIANS(E675))+COS(RADIANS(G671))*COS(RADIANS(E675))*COS(RADIANS(T665))))</f>
        <v>#DIV/0!</v>
      </c>
      <c r="U671" t="e">
        <f>IF(DEGREES(ACOS(SIN(RADIANS(G671))*SIN(RADIANS(E675))+COS(RADIANS(G671))*COS(RADIANS(E675))*COS(RADIANS(U665))))&gt;90,0,$F$4*$F$5/E674^2*(SIN(RADIANS(G671))*SIN(RADIANS(E675))+COS(RADIANS(G671))*COS(RADIANS(E675))*COS(RADIANS(U665))))</f>
        <v>#DIV/0!</v>
      </c>
      <c r="V671" t="e">
        <f>IF(DEGREES(ACOS(SIN(RADIANS(G671))*SIN(RADIANS(E675))+COS(RADIANS(G671))*COS(RADIANS(E675))*COS(RADIANS(V665))))&gt;90,0,$F$4*$F$5/E674^2*(SIN(RADIANS(G671))*SIN(RADIANS(E675))+COS(RADIANS(G671))*COS(RADIANS(E675))*COS(RADIANS(V665))))</f>
        <v>#DIV/0!</v>
      </c>
      <c r="W671" t="e">
        <f>IF(DEGREES(ACOS(SIN(RADIANS(G671))*SIN(RADIANS(E675))+COS(RADIANS(G671))*COS(RADIANS(E675))*COS(RADIANS(W665))))&gt;90,0,$F$4*$F$5/E674^2*(SIN(RADIANS(G671))*SIN(RADIANS(E675))+COS(RADIANS(G671))*COS(RADIANS(E675))*COS(RADIANS(W665))))</f>
        <v>#DIV/0!</v>
      </c>
      <c r="X671" t="e">
        <f>IF(DEGREES(ACOS(SIN(RADIANS(G671))*SIN(RADIANS(E675))+COS(RADIANS(G671))*COS(RADIANS(E675))*COS(RADIANS(X665))))&gt;90,0,$F$4*$F$5/E674^2*(SIN(RADIANS(G671))*SIN(RADIANS(E675))+COS(RADIANS(G671))*COS(RADIANS(E675))*COS(RADIANS(X665))))</f>
        <v>#DIV/0!</v>
      </c>
      <c r="Y671" t="e">
        <f>IF(DEGREES(ACOS(SIN(RADIANS(G671))*SIN(RADIANS(E675))+COS(RADIANS(G671))*COS(RADIANS(E675))*COS(RADIANS(Y665))))&gt;90,0,$F$4*$F$5/E674^2*(SIN(RADIANS(G671))*SIN(RADIANS(E675))+COS(RADIANS(G671))*COS(RADIANS(E675))*COS(RADIANS(Y665))))</f>
        <v>#DIV/0!</v>
      </c>
      <c r="Z671" t="e">
        <f>IF(DEGREES(ACOS(SIN(RADIANS(G671))*SIN(RADIANS(E675))+COS(RADIANS(G671))*COS(RADIANS(E675))*COS(RADIANS(Z665))))&gt;90,0,$F$4*$F$5/E674^2*(SIN(RADIANS(G671))*SIN(RADIANS(E675))+COS(RADIANS(G671))*COS(RADIANS(E675))*COS(RADIANS(Z665))))</f>
        <v>#DIV/0!</v>
      </c>
      <c r="AA671" t="e">
        <f>IF(DEGREES(ACOS(SIN(RADIANS(G671))*SIN(RADIANS(E675))+COS(RADIANS(G671))*COS(RADIANS(E675))*COS(RADIANS(AA665))))&gt;90,0,$F$4*$F$5/E674^2*(SIN(RADIANS(G671))*SIN(RADIANS(E675))+COS(RADIANS(G671))*COS(RADIANS(E675))*COS(RADIANS(AA665))))</f>
        <v>#DIV/0!</v>
      </c>
      <c r="AB671" t="e">
        <f>IF(DEGREES(ACOS(SIN(RADIANS(G671))*SIN(RADIANS(E675))+COS(RADIANS(G671))*COS(RADIANS(E675))*COS(RADIANS(AB665))))&gt;90,0,$F$4*$F$5/E674^2*(SIN(RADIANS(G671))*SIN(RADIANS(E675))+COS(RADIANS(G671))*COS(RADIANS(E675))*COS(RADIANS(AB665))))</f>
        <v>#DIV/0!</v>
      </c>
      <c r="AC671" t="e">
        <f>IF(DEGREES(ACOS(SIN(RADIANS(G671))*SIN(RADIANS(E675))+COS(RADIANS(G671))*COS(RADIANS(E675))*COS(RADIANS(AC665))))&gt;90,0,$F$4*$F$5/E674^2*(SIN(RADIANS(G671))*SIN(RADIANS(E675))+COS(RADIANS(G671))*COS(RADIANS(E675))*COS(RADIANS(AC665))))</f>
        <v>#DIV/0!</v>
      </c>
      <c r="AD671" t="e">
        <f>IF(DEGREES(ACOS(SIN(RADIANS(G671))*SIN(RADIANS(E675))+COS(RADIANS(G671))*COS(RADIANS(E675))*COS(RADIANS(AD665))))&gt;90,0,$F$4*$F$5/E674^2*(SIN(RADIANS(G671))*SIN(RADIANS(E675))+COS(RADIANS(G671))*COS(RADIANS(E675))*COS(RADIANS(AD665))))</f>
        <v>#DIV/0!</v>
      </c>
      <c r="AE671" t="e">
        <f>IF(DEGREES(ACOS(SIN(RADIANS(G671))*SIN(RADIANS(E675))+COS(RADIANS(G671))*COS(RADIANS(E675))*COS(RADIANS(AE665))))&gt;90,0,$F$4*$F$5/E674^2*(SIN(RADIANS(G671))*SIN(RADIANS(E675))+COS(RADIANS(G671))*COS(RADIANS(E675))*COS(RADIANS(AE665))))</f>
        <v>#DIV/0!</v>
      </c>
      <c r="AF671" t="e">
        <f>IF(DEGREES(ACOS(SIN(RADIANS(G671))*SIN(RADIANS(E675))+COS(RADIANS(G671))*COS(RADIANS(E675))*COS(RADIANS(AF665))))&gt;90,0,$F$4*$F$5/E674^2*(SIN(RADIANS(G671))*SIN(RADIANS(E675))+COS(RADIANS(G671))*COS(RADIANS(E675))*COS(RADIANS(AF665))))</f>
        <v>#DIV/0!</v>
      </c>
      <c r="AG671" t="e">
        <f>IF(DEGREES(ACOS(SIN(RADIANS(G671))*SIN(RADIANS(E675))+COS(RADIANS(G671))*COS(RADIANS(E675))*COS(RADIANS(AG665))))&gt;90,0,$F$4*$F$5/E674^2*(SIN(RADIANS(G671))*SIN(RADIANS(E675))+COS(RADIANS(G671))*COS(RADIANS(E675))*COS(RADIANS(AG665))))</f>
        <v>#DIV/0!</v>
      </c>
      <c r="AH671" t="e">
        <f>IF(DEGREES(ACOS(SIN(RADIANS(G671))*SIN(RADIANS(E675))+COS(RADIANS(G671))*COS(RADIANS(E675))*COS(RADIANS(AH665))))&gt;90,0,$F$4*$F$5/E674^2*(SIN(RADIANS(G671))*SIN(RADIANS(E675))+COS(RADIANS(G671))*COS(RADIANS(E675))*COS(RADIANS(AH665))))</f>
        <v>#DIV/0!</v>
      </c>
      <c r="AI671" t="e">
        <f>IF(DEGREES(ACOS(SIN(RADIANS(G671))*SIN(RADIANS(E675))+COS(RADIANS(G671))*COS(RADIANS(E675))*COS(RADIANS(AI665))))&gt;90,0,$F$4*$F$5/E674^2*(SIN(RADIANS(G671))*SIN(RADIANS(E675))+COS(RADIANS(G671))*COS(RADIANS(E675))*COS(RADIANS(AI665))))</f>
        <v>#DIV/0!</v>
      </c>
      <c r="AJ671" t="e">
        <f>IF(DEGREES(ACOS(SIN(RADIANS(G671))*SIN(RADIANS(E675))+COS(RADIANS(G671))*COS(RADIANS(E675))*COS(RADIANS(AJ665))))&gt;90,0,$F$4*$F$5/E674^2*(SIN(RADIANS(G671))*SIN(RADIANS(E675))+COS(RADIANS(G671))*COS(RADIANS(E675))*COS(RADIANS(AJ665))))</f>
        <v>#DIV/0!</v>
      </c>
      <c r="AK671">
        <f>IF(DEGREES(ACOS(SIN(RADIANS(G671))*SIN(RADIANS(E675))+COS(RADIANS(G671))*COS(RADIANS(E675))*COS(RADIANS(AK665))))&gt;90,0,$F$4*$F$5/E674^2*(SIN(RADIANS(G671))*SIN(RADIANS(E675))+COS(RADIANS(G671))*COS(RADIANS(E675))*COS(RADIANS(AK665))))</f>
        <v>0</v>
      </c>
      <c r="AL671">
        <f>IF(DEGREES(ACOS(SIN(RADIANS(G671))*SIN(RADIANS(E675))+COS(RADIANS(G671))*COS(RADIANS(E675))*COS(RADIANS(AL665))))&gt;90,0,$F$4*$F$5/E674^2*(SIN(RADIANS(G671))*SIN(RADIANS(E675))+COS(RADIANS(G671))*COS(RADIANS(E675))*COS(RADIANS(AL665))))</f>
        <v>0</v>
      </c>
      <c r="AM671">
        <f>IF(DEGREES(ACOS(SIN(RADIANS(G671))*SIN(RADIANS(E675))+COS(RADIANS(G671))*COS(RADIANS(E675))*COS(RADIANS(AM665))))&gt;90,0,$F$4*$F$5/E674^2*(SIN(RADIANS(G671))*SIN(RADIANS(E675))+COS(RADIANS(G671))*COS(RADIANS(E675))*COS(RADIANS(AM665))))</f>
        <v>0</v>
      </c>
      <c r="AN671">
        <f>IF(DEGREES(ACOS(SIN(RADIANS(G671))*SIN(RADIANS(E675))+COS(RADIANS(G671))*COS(RADIANS(E675))*COS(RADIANS(AN665))))&gt;90,0,$F$4*$F$5/E674^2*(SIN(RADIANS(G671))*SIN(RADIANS(E675))+COS(RADIANS(G671))*COS(RADIANS(E675))*COS(RADIANS(AN665))))</f>
        <v>0</v>
      </c>
      <c r="AO671">
        <f>IF(DEGREES(ACOS(SIN(RADIANS(G671))*SIN(RADIANS(E675))+COS(RADIANS(G671))*COS(RADIANS(E675))*COS(RADIANS(AO665))))&gt;90,0,$F$4*$F$5/E674^2*(SIN(RADIANS(G671))*SIN(RADIANS(E675))+COS(RADIANS(G671))*COS(RADIANS(E675))*COS(RADIANS(AO665))))</f>
        <v>0</v>
      </c>
      <c r="AP671">
        <f>IF(DEGREES(ACOS(SIN(RADIANS(G671))*SIN(RADIANS(E675))+COS(RADIANS(G671))*COS(RADIANS(E675))*COS(RADIANS(AP665))))&gt;90,0,$F$4*$F$5/E674^2*(SIN(RADIANS(G671))*SIN(RADIANS(E675))+COS(RADIANS(G671))*COS(RADIANS(E675))*COS(RADIANS(AP665))))</f>
        <v>0</v>
      </c>
      <c r="AQ671">
        <f>IF(DEGREES(ACOS(SIN(RADIANS(G671))*SIN(RADIANS(E675))+COS(RADIANS(G671))*COS(RADIANS(E675))*COS(RADIANS(AQ665))))&gt;90,0,$F$4*$F$5/E674^2*(SIN(RADIANS(G671))*SIN(RADIANS(E675))+COS(RADIANS(G671))*COS(RADIANS(E675))*COS(RADIANS(AQ665))))</f>
        <v>0</v>
      </c>
      <c r="AR671">
        <f>IF(DEGREES(ACOS(SIN(RADIANS(G671))*SIN(RADIANS(E675))+COS(RADIANS(G671))*COS(RADIANS(E675))*COS(RADIANS(AR665))))&gt;90,0,$F$4*$F$5/E674^2*(SIN(RADIANS(G671))*SIN(RADIANS(E675))+COS(RADIANS(G671))*COS(RADIANS(E675))*COS(RADIANS(AR665))))</f>
        <v>0</v>
      </c>
    </row>
    <row r="672" spans="2:44" x14ac:dyDescent="0.5">
      <c r="B672" s="40" t="s">
        <v>783</v>
      </c>
      <c r="E672" t="str">
        <f>IF($F$10=0,"N/A",$F$10*(E667/360)-ROUNDDOWN($F$10*(E667/360),0))</f>
        <v>N/A</v>
      </c>
      <c r="G672">
        <v>40</v>
      </c>
      <c r="I672">
        <f>IF(DEGREES(ACOS(SIN(RADIANS(G672))*SIN(RADIANS(E675))+COS(RADIANS(G672))*COS(RADIANS(E675))*COS(RADIANS(I665))))&gt;90,0,$F$4*$F$5/E674^2*(SIN(RADIANS(G672))*SIN(RADIANS(E675))+COS(RADIANS(G672))*COS(RADIANS(E675))*COS(RADIANS(I665))))</f>
        <v>0</v>
      </c>
      <c r="J672">
        <f>IF(DEGREES(ACOS(SIN(RADIANS(G672))*SIN(RADIANS(E675))+COS(RADIANS(G672))*COS(RADIANS(E675))*COS(RADIANS(J665))))&gt;90,0,$F$4*$F$5/E674^2*(SIN(RADIANS(G672))*SIN(RADIANS(E675))+COS(RADIANS(G672))*COS(RADIANS(E675))*COS(RADIANS(J665))))</f>
        <v>0</v>
      </c>
      <c r="K672">
        <f>IF(DEGREES(ACOS(SIN(RADIANS(G672))*SIN(RADIANS(E675))+COS(RADIANS(G672))*COS(RADIANS(E675))*COS(RADIANS(K665))))&gt;90,0,$F$4*$F$5/E674^2*(SIN(RADIANS(G672))*SIN(RADIANS(E675))+COS(RADIANS(G672))*COS(RADIANS(E675))*COS(RADIANS(K665))))</f>
        <v>0</v>
      </c>
      <c r="L672">
        <f>IF(DEGREES(ACOS(SIN(RADIANS(G672))*SIN(RADIANS(E675))+COS(RADIANS(G672))*COS(RADIANS(E675))*COS(RADIANS(L665))))&gt;90,0,$F$4*$F$5/E674^2*(SIN(RADIANS(G672))*SIN(RADIANS(E675))+COS(RADIANS(G672))*COS(RADIANS(E675))*COS(RADIANS(L665))))</f>
        <v>0</v>
      </c>
      <c r="M672">
        <f>IF(DEGREES(ACOS(SIN(RADIANS(G672))*SIN(RADIANS(E675))+COS(RADIANS(G672))*COS(RADIANS(E675))*COS(RADIANS(M665))))&gt;90,0,$F$4*$F$5/E674^2*(SIN(RADIANS(G672))*SIN(RADIANS(E675))+COS(RADIANS(G672))*COS(RADIANS(E675))*COS(RADIANS(M665))))</f>
        <v>0</v>
      </c>
      <c r="N672">
        <f>IF(DEGREES(ACOS(SIN(RADIANS(G672))*SIN(RADIANS(E675))+COS(RADIANS(G672))*COS(RADIANS(E675))*COS(RADIANS(N665))))&gt;90,0,$F$4*$F$5/E674^2*(SIN(RADIANS(G672))*SIN(RADIANS(E675))+COS(RADIANS(G672))*COS(RADIANS(E675))*COS(RADIANS(N665))))</f>
        <v>0</v>
      </c>
      <c r="O672">
        <f>IF(DEGREES(ACOS(SIN(RADIANS(G672))*SIN(RADIANS(E675))+COS(RADIANS(G672))*COS(RADIANS(E675))*COS(RADIANS(O665))))&gt;90,0,$F$4*$F$5/E674^2*(SIN(RADIANS(G672))*SIN(RADIANS(E675))+COS(RADIANS(G672))*COS(RADIANS(E675))*COS(RADIANS(O665))))</f>
        <v>0</v>
      </c>
      <c r="P672">
        <f>IF(DEGREES(ACOS(SIN(RADIANS(G672))*SIN(RADIANS(E675))+COS(RADIANS(G672))*COS(RADIANS(E675))*COS(RADIANS(P665))))&gt;90,0,$F$4*$F$5/E674^2*(SIN(RADIANS(G672))*SIN(RADIANS(E675))+COS(RADIANS(G672))*COS(RADIANS(E675))*COS(RADIANS(P665))))</f>
        <v>0</v>
      </c>
      <c r="Q672">
        <f>IF(DEGREES(ACOS(SIN(RADIANS(G672))*SIN(RADIANS(E675))+COS(RADIANS(G672))*COS(RADIANS(E675))*COS(RADIANS(Q665))))&gt;90,0,$F$4*$F$5/E674^2*(SIN(RADIANS(G672))*SIN(RADIANS(E675))+COS(RADIANS(G672))*COS(RADIANS(E675))*COS(RADIANS(Q665))))</f>
        <v>0</v>
      </c>
      <c r="R672" t="e">
        <f>IF(DEGREES(ACOS(SIN(RADIANS(G672))*SIN(RADIANS(E675))+COS(RADIANS(G672))*COS(RADIANS(E675))*COS(RADIANS(R665))))&gt;90,0,$F$4*$F$5/E674^2*(SIN(RADIANS(G672))*SIN(RADIANS(E675))+COS(RADIANS(G672))*COS(RADIANS(E675))*COS(RADIANS(R665))))</f>
        <v>#DIV/0!</v>
      </c>
      <c r="S672" t="e">
        <f>IF(DEGREES(ACOS(SIN(RADIANS(G672))*SIN(RADIANS(E675))+COS(RADIANS(G672))*COS(RADIANS(E675))*COS(RADIANS(S665))))&gt;90,0,$F$4*$F$5/E674^2*(SIN(RADIANS(G672))*SIN(RADIANS(E675))+COS(RADIANS(G672))*COS(RADIANS(E675))*COS(RADIANS(S665))))</f>
        <v>#DIV/0!</v>
      </c>
      <c r="T672" t="e">
        <f>IF(DEGREES(ACOS(SIN(RADIANS(G672))*SIN(RADIANS(E675))+COS(RADIANS(G672))*COS(RADIANS(E675))*COS(RADIANS(T665))))&gt;90,0,$F$4*$F$5/E674^2*(SIN(RADIANS(G672))*SIN(RADIANS(E675))+COS(RADIANS(G672))*COS(RADIANS(E675))*COS(RADIANS(T665))))</f>
        <v>#DIV/0!</v>
      </c>
      <c r="U672" t="e">
        <f>IF(DEGREES(ACOS(SIN(RADIANS(G672))*SIN(RADIANS(E675))+COS(RADIANS(G672))*COS(RADIANS(E675))*COS(RADIANS(U665))))&gt;90,0,$F$4*$F$5/E674^2*(SIN(RADIANS(G672))*SIN(RADIANS(E675))+COS(RADIANS(G672))*COS(RADIANS(E675))*COS(RADIANS(U665))))</f>
        <v>#DIV/0!</v>
      </c>
      <c r="V672" t="e">
        <f>IF(DEGREES(ACOS(SIN(RADIANS(G672))*SIN(RADIANS(E675))+COS(RADIANS(G672))*COS(RADIANS(E675))*COS(RADIANS(V665))))&gt;90,0,$F$4*$F$5/E674^2*(SIN(RADIANS(G672))*SIN(RADIANS(E675))+COS(RADIANS(G672))*COS(RADIANS(E675))*COS(RADIANS(V665))))</f>
        <v>#DIV/0!</v>
      </c>
      <c r="W672" t="e">
        <f>IF(DEGREES(ACOS(SIN(RADIANS(G672))*SIN(RADIANS(E675))+COS(RADIANS(G672))*COS(RADIANS(E675))*COS(RADIANS(W665))))&gt;90,0,$F$4*$F$5/E674^2*(SIN(RADIANS(G672))*SIN(RADIANS(E675))+COS(RADIANS(G672))*COS(RADIANS(E675))*COS(RADIANS(W665))))</f>
        <v>#DIV/0!</v>
      </c>
      <c r="X672" t="e">
        <f>IF(DEGREES(ACOS(SIN(RADIANS(G672))*SIN(RADIANS(E675))+COS(RADIANS(G672))*COS(RADIANS(E675))*COS(RADIANS(X665))))&gt;90,0,$F$4*$F$5/E674^2*(SIN(RADIANS(G672))*SIN(RADIANS(E675))+COS(RADIANS(G672))*COS(RADIANS(E675))*COS(RADIANS(X665))))</f>
        <v>#DIV/0!</v>
      </c>
      <c r="Y672" t="e">
        <f>IF(DEGREES(ACOS(SIN(RADIANS(G672))*SIN(RADIANS(E675))+COS(RADIANS(G672))*COS(RADIANS(E675))*COS(RADIANS(Y665))))&gt;90,0,$F$4*$F$5/E674^2*(SIN(RADIANS(G672))*SIN(RADIANS(E675))+COS(RADIANS(G672))*COS(RADIANS(E675))*COS(RADIANS(Y665))))</f>
        <v>#DIV/0!</v>
      </c>
      <c r="Z672" t="e">
        <f>IF(DEGREES(ACOS(SIN(RADIANS(G672))*SIN(RADIANS(E675))+COS(RADIANS(G672))*COS(RADIANS(E675))*COS(RADIANS(Z665))))&gt;90,0,$F$4*$F$5/E674^2*(SIN(RADIANS(G672))*SIN(RADIANS(E675))+COS(RADIANS(G672))*COS(RADIANS(E675))*COS(RADIANS(Z665))))</f>
        <v>#DIV/0!</v>
      </c>
      <c r="AA672" t="e">
        <f>IF(DEGREES(ACOS(SIN(RADIANS(G672))*SIN(RADIANS(E675))+COS(RADIANS(G672))*COS(RADIANS(E675))*COS(RADIANS(AA665))))&gt;90,0,$F$4*$F$5/E674^2*(SIN(RADIANS(G672))*SIN(RADIANS(E675))+COS(RADIANS(G672))*COS(RADIANS(E675))*COS(RADIANS(AA665))))</f>
        <v>#DIV/0!</v>
      </c>
      <c r="AB672" t="e">
        <f>IF(DEGREES(ACOS(SIN(RADIANS(G672))*SIN(RADIANS(E675))+COS(RADIANS(G672))*COS(RADIANS(E675))*COS(RADIANS(AB665))))&gt;90,0,$F$4*$F$5/E674^2*(SIN(RADIANS(G672))*SIN(RADIANS(E675))+COS(RADIANS(G672))*COS(RADIANS(E675))*COS(RADIANS(AB665))))</f>
        <v>#DIV/0!</v>
      </c>
      <c r="AC672" t="e">
        <f>IF(DEGREES(ACOS(SIN(RADIANS(G672))*SIN(RADIANS(E675))+COS(RADIANS(G672))*COS(RADIANS(E675))*COS(RADIANS(AC665))))&gt;90,0,$F$4*$F$5/E674^2*(SIN(RADIANS(G672))*SIN(RADIANS(E675))+COS(RADIANS(G672))*COS(RADIANS(E675))*COS(RADIANS(AC665))))</f>
        <v>#DIV/0!</v>
      </c>
      <c r="AD672" t="e">
        <f>IF(DEGREES(ACOS(SIN(RADIANS(G672))*SIN(RADIANS(E675))+COS(RADIANS(G672))*COS(RADIANS(E675))*COS(RADIANS(AD665))))&gt;90,0,$F$4*$F$5/E674^2*(SIN(RADIANS(G672))*SIN(RADIANS(E675))+COS(RADIANS(G672))*COS(RADIANS(E675))*COS(RADIANS(AD665))))</f>
        <v>#DIV/0!</v>
      </c>
      <c r="AE672" t="e">
        <f>IF(DEGREES(ACOS(SIN(RADIANS(G672))*SIN(RADIANS(E675))+COS(RADIANS(G672))*COS(RADIANS(E675))*COS(RADIANS(AE665))))&gt;90,0,$F$4*$F$5/E674^2*(SIN(RADIANS(G672))*SIN(RADIANS(E675))+COS(RADIANS(G672))*COS(RADIANS(E675))*COS(RADIANS(AE665))))</f>
        <v>#DIV/0!</v>
      </c>
      <c r="AF672" t="e">
        <f>IF(DEGREES(ACOS(SIN(RADIANS(G672))*SIN(RADIANS(E675))+COS(RADIANS(G672))*COS(RADIANS(E675))*COS(RADIANS(AF665))))&gt;90,0,$F$4*$F$5/E674^2*(SIN(RADIANS(G672))*SIN(RADIANS(E675))+COS(RADIANS(G672))*COS(RADIANS(E675))*COS(RADIANS(AF665))))</f>
        <v>#DIV/0!</v>
      </c>
      <c r="AG672" t="e">
        <f>IF(DEGREES(ACOS(SIN(RADIANS(G672))*SIN(RADIANS(E675))+COS(RADIANS(G672))*COS(RADIANS(E675))*COS(RADIANS(AG665))))&gt;90,0,$F$4*$F$5/E674^2*(SIN(RADIANS(G672))*SIN(RADIANS(E675))+COS(RADIANS(G672))*COS(RADIANS(E675))*COS(RADIANS(AG665))))</f>
        <v>#DIV/0!</v>
      </c>
      <c r="AH672" t="e">
        <f>IF(DEGREES(ACOS(SIN(RADIANS(G672))*SIN(RADIANS(E675))+COS(RADIANS(G672))*COS(RADIANS(E675))*COS(RADIANS(AH665))))&gt;90,0,$F$4*$F$5/E674^2*(SIN(RADIANS(G672))*SIN(RADIANS(E675))+COS(RADIANS(G672))*COS(RADIANS(E675))*COS(RADIANS(AH665))))</f>
        <v>#DIV/0!</v>
      </c>
      <c r="AI672" t="e">
        <f>IF(DEGREES(ACOS(SIN(RADIANS(G672))*SIN(RADIANS(E675))+COS(RADIANS(G672))*COS(RADIANS(E675))*COS(RADIANS(AI665))))&gt;90,0,$F$4*$F$5/E674^2*(SIN(RADIANS(G672))*SIN(RADIANS(E675))+COS(RADIANS(G672))*COS(RADIANS(E675))*COS(RADIANS(AI665))))</f>
        <v>#DIV/0!</v>
      </c>
      <c r="AJ672" t="e">
        <f>IF(DEGREES(ACOS(SIN(RADIANS(G672))*SIN(RADIANS(E675))+COS(RADIANS(G672))*COS(RADIANS(E675))*COS(RADIANS(AJ665))))&gt;90,0,$F$4*$F$5/E674^2*(SIN(RADIANS(G672))*SIN(RADIANS(E675))+COS(RADIANS(G672))*COS(RADIANS(E675))*COS(RADIANS(AJ665))))</f>
        <v>#DIV/0!</v>
      </c>
      <c r="AK672">
        <f>IF(DEGREES(ACOS(SIN(RADIANS(G672))*SIN(RADIANS(E675))+COS(RADIANS(G672))*COS(RADIANS(E675))*COS(RADIANS(AK665))))&gt;90,0,$F$4*$F$5/E674^2*(SIN(RADIANS(G672))*SIN(RADIANS(E675))+COS(RADIANS(G672))*COS(RADIANS(E675))*COS(RADIANS(AK665))))</f>
        <v>0</v>
      </c>
      <c r="AL672">
        <f>IF(DEGREES(ACOS(SIN(RADIANS(G672))*SIN(RADIANS(E675))+COS(RADIANS(G672))*COS(RADIANS(E675))*COS(RADIANS(AL665))))&gt;90,0,$F$4*$F$5/E674^2*(SIN(RADIANS(G672))*SIN(RADIANS(E675))+COS(RADIANS(G672))*COS(RADIANS(E675))*COS(RADIANS(AL665))))</f>
        <v>0</v>
      </c>
      <c r="AM672">
        <f>IF(DEGREES(ACOS(SIN(RADIANS(G672))*SIN(RADIANS(E675))+COS(RADIANS(G672))*COS(RADIANS(E675))*COS(RADIANS(AM665))))&gt;90,0,$F$4*$F$5/E674^2*(SIN(RADIANS(G672))*SIN(RADIANS(E675))+COS(RADIANS(G672))*COS(RADIANS(E675))*COS(RADIANS(AM665))))</f>
        <v>0</v>
      </c>
      <c r="AN672">
        <f>IF(DEGREES(ACOS(SIN(RADIANS(G672))*SIN(RADIANS(E675))+COS(RADIANS(G672))*COS(RADIANS(E675))*COS(RADIANS(AN665))))&gt;90,0,$F$4*$F$5/E674^2*(SIN(RADIANS(G672))*SIN(RADIANS(E675))+COS(RADIANS(G672))*COS(RADIANS(E675))*COS(RADIANS(AN665))))</f>
        <v>0</v>
      </c>
      <c r="AO672">
        <f>IF(DEGREES(ACOS(SIN(RADIANS(G672))*SIN(RADIANS(E675))+COS(RADIANS(G672))*COS(RADIANS(E675))*COS(RADIANS(AO665))))&gt;90,0,$F$4*$F$5/E674^2*(SIN(RADIANS(G672))*SIN(RADIANS(E675))+COS(RADIANS(G672))*COS(RADIANS(E675))*COS(RADIANS(AO665))))</f>
        <v>0</v>
      </c>
      <c r="AP672">
        <f>IF(DEGREES(ACOS(SIN(RADIANS(G672))*SIN(RADIANS(E675))+COS(RADIANS(G672))*COS(RADIANS(E675))*COS(RADIANS(AP665))))&gt;90,0,$F$4*$F$5/E674^2*(SIN(RADIANS(G672))*SIN(RADIANS(E675))+COS(RADIANS(G672))*COS(RADIANS(E675))*COS(RADIANS(AP665))))</f>
        <v>0</v>
      </c>
      <c r="AQ672">
        <f>IF(DEGREES(ACOS(SIN(RADIANS(G672))*SIN(RADIANS(E675))+COS(RADIANS(G672))*COS(RADIANS(E675))*COS(RADIANS(AQ665))))&gt;90,0,$F$4*$F$5/E674^2*(SIN(RADIANS(G672))*SIN(RADIANS(E675))+COS(RADIANS(G672))*COS(RADIANS(E675))*COS(RADIANS(AQ665))))</f>
        <v>0</v>
      </c>
      <c r="AR672">
        <f>IF(DEGREES(ACOS(SIN(RADIANS(G672))*SIN(RADIANS(E675))+COS(RADIANS(G672))*COS(RADIANS(E675))*COS(RADIANS(AR665))))&gt;90,0,$F$4*$F$5/E674^2*(SIN(RADIANS(G672))*SIN(RADIANS(E675))+COS(RADIANS(G672))*COS(RADIANS(E675))*COS(RADIANS(AR665))))</f>
        <v>0</v>
      </c>
    </row>
    <row r="673" spans="2:44" x14ac:dyDescent="0.5">
      <c r="B673" s="40" t="s">
        <v>784</v>
      </c>
      <c r="E673" t="str">
        <f>IF($F$10=0,"N/A",E672*$F$11/$F$10)</f>
        <v>N/A</v>
      </c>
      <c r="G673">
        <v>30</v>
      </c>
      <c r="I673">
        <f>IF(DEGREES(ACOS(SIN(RADIANS(G673))*SIN(RADIANS(E675))+COS(RADIANS(G673))*COS(RADIANS(E675))*COS(RADIANS(I665))))&gt;90,0,$F$4*$F$5/E674^2*(SIN(RADIANS(G673))*SIN(RADIANS(E675))+COS(RADIANS(G673))*COS(RADIANS(E675))*COS(RADIANS(I665))))</f>
        <v>0</v>
      </c>
      <c r="J673">
        <f>IF(DEGREES(ACOS(SIN(RADIANS(G673))*SIN(RADIANS(E675))+COS(RADIANS(G673))*COS(RADIANS(E675))*COS(RADIANS(J665))))&gt;90,0,$F$4*$F$5/E674^2*(SIN(RADIANS(G673))*SIN(RADIANS(E675))+COS(RADIANS(G673))*COS(RADIANS(E675))*COS(RADIANS(J665))))</f>
        <v>0</v>
      </c>
      <c r="K673">
        <f>IF(DEGREES(ACOS(SIN(RADIANS(G673))*SIN(RADIANS(E675))+COS(RADIANS(G673))*COS(RADIANS(E675))*COS(RADIANS(K665))))&gt;90,0,$F$4*$F$5/E674^2*(SIN(RADIANS(G673))*SIN(RADIANS(E675))+COS(RADIANS(G673))*COS(RADIANS(E675))*COS(RADIANS(K665))))</f>
        <v>0</v>
      </c>
      <c r="L673">
        <f>IF(DEGREES(ACOS(SIN(RADIANS(G673))*SIN(RADIANS(E675))+COS(RADIANS(G673))*COS(RADIANS(E675))*COS(RADIANS(L665))))&gt;90,0,$F$4*$F$5/E674^2*(SIN(RADIANS(G673))*SIN(RADIANS(E675))+COS(RADIANS(G673))*COS(RADIANS(E675))*COS(RADIANS(L665))))</f>
        <v>0</v>
      </c>
      <c r="M673">
        <f>IF(DEGREES(ACOS(SIN(RADIANS(G673))*SIN(RADIANS(E675))+COS(RADIANS(G673))*COS(RADIANS(E675))*COS(RADIANS(M665))))&gt;90,0,$F$4*$F$5/E674^2*(SIN(RADIANS(G673))*SIN(RADIANS(E675))+COS(RADIANS(G673))*COS(RADIANS(E675))*COS(RADIANS(M665))))</f>
        <v>0</v>
      </c>
      <c r="N673">
        <f>IF(DEGREES(ACOS(SIN(RADIANS(G673))*SIN(RADIANS(E675))+COS(RADIANS(G673))*COS(RADIANS(E675))*COS(RADIANS(N665))))&gt;90,0,$F$4*$F$5/E674^2*(SIN(RADIANS(G673))*SIN(RADIANS(E675))+COS(RADIANS(G673))*COS(RADIANS(E675))*COS(RADIANS(N665))))</f>
        <v>0</v>
      </c>
      <c r="O673">
        <f>IF(DEGREES(ACOS(SIN(RADIANS(G673))*SIN(RADIANS(E675))+COS(RADIANS(G673))*COS(RADIANS(E675))*COS(RADIANS(O665))))&gt;90,0,$F$4*$F$5/E674^2*(SIN(RADIANS(G673))*SIN(RADIANS(E675))+COS(RADIANS(G673))*COS(RADIANS(E675))*COS(RADIANS(O665))))</f>
        <v>0</v>
      </c>
      <c r="P673">
        <f>IF(DEGREES(ACOS(SIN(RADIANS(G673))*SIN(RADIANS(E675))+COS(RADIANS(G673))*COS(RADIANS(E675))*COS(RADIANS(P665))))&gt;90,0,$F$4*$F$5/E674^2*(SIN(RADIANS(G673))*SIN(RADIANS(E675))+COS(RADIANS(G673))*COS(RADIANS(E675))*COS(RADIANS(P665))))</f>
        <v>0</v>
      </c>
      <c r="Q673">
        <f>IF(DEGREES(ACOS(SIN(RADIANS(G673))*SIN(RADIANS(E675))+COS(RADIANS(G673))*COS(RADIANS(E675))*COS(RADIANS(Q665))))&gt;90,0,$F$4*$F$5/E674^2*(SIN(RADIANS(G673))*SIN(RADIANS(E675))+COS(RADIANS(G673))*COS(RADIANS(E675))*COS(RADIANS(Q665))))</f>
        <v>0</v>
      </c>
      <c r="R673" t="e">
        <f>IF(DEGREES(ACOS(SIN(RADIANS(G673))*SIN(RADIANS(E675))+COS(RADIANS(G673))*COS(RADIANS(E675))*COS(RADIANS(R665))))&gt;90,0,$F$4*$F$5/E674^2*(SIN(RADIANS(G673))*SIN(RADIANS(E675))+COS(RADIANS(G673))*COS(RADIANS(E675))*COS(RADIANS(R665))))</f>
        <v>#DIV/0!</v>
      </c>
      <c r="S673" t="e">
        <f>IF(DEGREES(ACOS(SIN(RADIANS(G673))*SIN(RADIANS(E675))+COS(RADIANS(G673))*COS(RADIANS(E675))*COS(RADIANS(S665))))&gt;90,0,$F$4*$F$5/E674^2*(SIN(RADIANS(G673))*SIN(RADIANS(E675))+COS(RADIANS(G673))*COS(RADIANS(E675))*COS(RADIANS(S665))))</f>
        <v>#DIV/0!</v>
      </c>
      <c r="T673" t="e">
        <f>IF(DEGREES(ACOS(SIN(RADIANS(G673))*SIN(RADIANS(E675))+COS(RADIANS(G673))*COS(RADIANS(E675))*COS(RADIANS(T665))))&gt;90,0,$F$4*$F$5/E674^2*(SIN(RADIANS(G673))*SIN(RADIANS(E675))+COS(RADIANS(G673))*COS(RADIANS(E675))*COS(RADIANS(T665))))</f>
        <v>#DIV/0!</v>
      </c>
      <c r="U673" t="e">
        <f>IF(DEGREES(ACOS(SIN(RADIANS(G673))*SIN(RADIANS(E675))+COS(RADIANS(G673))*COS(RADIANS(E675))*COS(RADIANS(U665))))&gt;90,0,$F$4*$F$5/E674^2*(SIN(RADIANS(G673))*SIN(RADIANS(E675))+COS(RADIANS(G673))*COS(RADIANS(E675))*COS(RADIANS(U665))))</f>
        <v>#DIV/0!</v>
      </c>
      <c r="V673" t="e">
        <f>IF(DEGREES(ACOS(SIN(RADIANS(G673))*SIN(RADIANS(E675))+COS(RADIANS(G673))*COS(RADIANS(E675))*COS(RADIANS(V665))))&gt;90,0,$F$4*$F$5/E674^2*(SIN(RADIANS(G673))*SIN(RADIANS(E675))+COS(RADIANS(G673))*COS(RADIANS(E675))*COS(RADIANS(V665))))</f>
        <v>#DIV/0!</v>
      </c>
      <c r="W673" t="e">
        <f>IF(DEGREES(ACOS(SIN(RADIANS(G673))*SIN(RADIANS(E675))+COS(RADIANS(G673))*COS(RADIANS(E675))*COS(RADIANS(W665))))&gt;90,0,$F$4*$F$5/E674^2*(SIN(RADIANS(G673))*SIN(RADIANS(E675))+COS(RADIANS(G673))*COS(RADIANS(E675))*COS(RADIANS(W665))))</f>
        <v>#DIV/0!</v>
      </c>
      <c r="X673" t="e">
        <f>IF(DEGREES(ACOS(SIN(RADIANS(G673))*SIN(RADIANS(E675))+COS(RADIANS(G673))*COS(RADIANS(E675))*COS(RADIANS(X665))))&gt;90,0,$F$4*$F$5/E674^2*(SIN(RADIANS(G673))*SIN(RADIANS(E675))+COS(RADIANS(G673))*COS(RADIANS(E675))*COS(RADIANS(X665))))</f>
        <v>#DIV/0!</v>
      </c>
      <c r="Y673" t="e">
        <f>IF(DEGREES(ACOS(SIN(RADIANS(G673))*SIN(RADIANS(E675))+COS(RADIANS(G673))*COS(RADIANS(E675))*COS(RADIANS(Y665))))&gt;90,0,$F$4*$F$5/E674^2*(SIN(RADIANS(G673))*SIN(RADIANS(E675))+COS(RADIANS(G673))*COS(RADIANS(E675))*COS(RADIANS(Y665))))</f>
        <v>#DIV/0!</v>
      </c>
      <c r="Z673" t="e">
        <f>IF(DEGREES(ACOS(SIN(RADIANS(G673))*SIN(RADIANS(E675))+COS(RADIANS(G673))*COS(RADIANS(E675))*COS(RADIANS(Z665))))&gt;90,0,$F$4*$F$5/E674^2*(SIN(RADIANS(G673))*SIN(RADIANS(E675))+COS(RADIANS(G673))*COS(RADIANS(E675))*COS(RADIANS(Z665))))</f>
        <v>#DIV/0!</v>
      </c>
      <c r="AA673" t="e">
        <f>IF(DEGREES(ACOS(SIN(RADIANS(G673))*SIN(RADIANS(E675))+COS(RADIANS(G673))*COS(RADIANS(E675))*COS(RADIANS(AA665))))&gt;90,0,$F$4*$F$5/E674^2*(SIN(RADIANS(G673))*SIN(RADIANS(E675))+COS(RADIANS(G673))*COS(RADIANS(E675))*COS(RADIANS(AA665))))</f>
        <v>#DIV/0!</v>
      </c>
      <c r="AB673" t="e">
        <f>IF(DEGREES(ACOS(SIN(RADIANS(G673))*SIN(RADIANS(E675))+COS(RADIANS(G673))*COS(RADIANS(E675))*COS(RADIANS(AB665))))&gt;90,0,$F$4*$F$5/E674^2*(SIN(RADIANS(G673))*SIN(RADIANS(E675))+COS(RADIANS(G673))*COS(RADIANS(E675))*COS(RADIANS(AB665))))</f>
        <v>#DIV/0!</v>
      </c>
      <c r="AC673" t="e">
        <f>IF(DEGREES(ACOS(SIN(RADIANS(G673))*SIN(RADIANS(E675))+COS(RADIANS(G673))*COS(RADIANS(E675))*COS(RADIANS(AC665))))&gt;90,0,$F$4*$F$5/E674^2*(SIN(RADIANS(G673))*SIN(RADIANS(E675))+COS(RADIANS(G673))*COS(RADIANS(E675))*COS(RADIANS(AC665))))</f>
        <v>#DIV/0!</v>
      </c>
      <c r="AD673" t="e">
        <f>IF(DEGREES(ACOS(SIN(RADIANS(G673))*SIN(RADIANS(E675))+COS(RADIANS(G673))*COS(RADIANS(E675))*COS(RADIANS(AD665))))&gt;90,0,$F$4*$F$5/E674^2*(SIN(RADIANS(G673))*SIN(RADIANS(E675))+COS(RADIANS(G673))*COS(RADIANS(E675))*COS(RADIANS(AD665))))</f>
        <v>#DIV/0!</v>
      </c>
      <c r="AE673" t="e">
        <f>IF(DEGREES(ACOS(SIN(RADIANS(G673))*SIN(RADIANS(E675))+COS(RADIANS(G673))*COS(RADIANS(E675))*COS(RADIANS(AE665))))&gt;90,0,$F$4*$F$5/E674^2*(SIN(RADIANS(G673))*SIN(RADIANS(E675))+COS(RADIANS(G673))*COS(RADIANS(E675))*COS(RADIANS(AE665))))</f>
        <v>#DIV/0!</v>
      </c>
      <c r="AF673" t="e">
        <f>IF(DEGREES(ACOS(SIN(RADIANS(G673))*SIN(RADIANS(E675))+COS(RADIANS(G673))*COS(RADIANS(E675))*COS(RADIANS(AF665))))&gt;90,0,$F$4*$F$5/E674^2*(SIN(RADIANS(G673))*SIN(RADIANS(E675))+COS(RADIANS(G673))*COS(RADIANS(E675))*COS(RADIANS(AF665))))</f>
        <v>#DIV/0!</v>
      </c>
      <c r="AG673" t="e">
        <f>IF(DEGREES(ACOS(SIN(RADIANS(G673))*SIN(RADIANS(E675))+COS(RADIANS(G673))*COS(RADIANS(E675))*COS(RADIANS(AG665))))&gt;90,0,$F$4*$F$5/E674^2*(SIN(RADIANS(G673))*SIN(RADIANS(E675))+COS(RADIANS(G673))*COS(RADIANS(E675))*COS(RADIANS(AG665))))</f>
        <v>#DIV/0!</v>
      </c>
      <c r="AH673" t="e">
        <f>IF(DEGREES(ACOS(SIN(RADIANS(G673))*SIN(RADIANS(E675))+COS(RADIANS(G673))*COS(RADIANS(E675))*COS(RADIANS(AH665))))&gt;90,0,$F$4*$F$5/E674^2*(SIN(RADIANS(G673))*SIN(RADIANS(E675))+COS(RADIANS(G673))*COS(RADIANS(E675))*COS(RADIANS(AH665))))</f>
        <v>#DIV/0!</v>
      </c>
      <c r="AI673" t="e">
        <f>IF(DEGREES(ACOS(SIN(RADIANS(G673))*SIN(RADIANS(E675))+COS(RADIANS(G673))*COS(RADIANS(E675))*COS(RADIANS(AI665))))&gt;90,0,$F$4*$F$5/E674^2*(SIN(RADIANS(G673))*SIN(RADIANS(E675))+COS(RADIANS(G673))*COS(RADIANS(E675))*COS(RADIANS(AI665))))</f>
        <v>#DIV/0!</v>
      </c>
      <c r="AJ673" t="e">
        <f>IF(DEGREES(ACOS(SIN(RADIANS(G673))*SIN(RADIANS(E675))+COS(RADIANS(G673))*COS(RADIANS(E675))*COS(RADIANS(AJ665))))&gt;90,0,$F$4*$F$5/E674^2*(SIN(RADIANS(G673))*SIN(RADIANS(E675))+COS(RADIANS(G673))*COS(RADIANS(E675))*COS(RADIANS(AJ665))))</f>
        <v>#DIV/0!</v>
      </c>
      <c r="AK673">
        <f>IF(DEGREES(ACOS(SIN(RADIANS(G673))*SIN(RADIANS(E675))+COS(RADIANS(G673))*COS(RADIANS(E675))*COS(RADIANS(AK665))))&gt;90,0,$F$4*$F$5/E674^2*(SIN(RADIANS(G673))*SIN(RADIANS(E675))+COS(RADIANS(G673))*COS(RADIANS(E675))*COS(RADIANS(AK665))))</f>
        <v>0</v>
      </c>
      <c r="AL673">
        <f>IF(DEGREES(ACOS(SIN(RADIANS(G673))*SIN(RADIANS(E675))+COS(RADIANS(G673))*COS(RADIANS(E675))*COS(RADIANS(AL665))))&gt;90,0,$F$4*$F$5/E674^2*(SIN(RADIANS(G673))*SIN(RADIANS(E675))+COS(RADIANS(G673))*COS(RADIANS(E675))*COS(RADIANS(AL665))))</f>
        <v>0</v>
      </c>
      <c r="AM673">
        <f>IF(DEGREES(ACOS(SIN(RADIANS(G673))*SIN(RADIANS(E675))+COS(RADIANS(G673))*COS(RADIANS(E675))*COS(RADIANS(AM665))))&gt;90,0,$F$4*$F$5/E674^2*(SIN(RADIANS(G673))*SIN(RADIANS(E675))+COS(RADIANS(G673))*COS(RADIANS(E675))*COS(RADIANS(AM665))))</f>
        <v>0</v>
      </c>
      <c r="AN673">
        <f>IF(DEGREES(ACOS(SIN(RADIANS(G673))*SIN(RADIANS(E675))+COS(RADIANS(G673))*COS(RADIANS(E675))*COS(RADIANS(AN665))))&gt;90,0,$F$4*$F$5/E674^2*(SIN(RADIANS(G673))*SIN(RADIANS(E675))+COS(RADIANS(G673))*COS(RADIANS(E675))*COS(RADIANS(AN665))))</f>
        <v>0</v>
      </c>
      <c r="AO673">
        <f>IF(DEGREES(ACOS(SIN(RADIANS(G673))*SIN(RADIANS(E675))+COS(RADIANS(G673))*COS(RADIANS(E675))*COS(RADIANS(AO665))))&gt;90,0,$F$4*$F$5/E674^2*(SIN(RADIANS(G673))*SIN(RADIANS(E675))+COS(RADIANS(G673))*COS(RADIANS(E675))*COS(RADIANS(AO665))))</f>
        <v>0</v>
      </c>
      <c r="AP673">
        <f>IF(DEGREES(ACOS(SIN(RADIANS(G673))*SIN(RADIANS(E675))+COS(RADIANS(G673))*COS(RADIANS(E675))*COS(RADIANS(AP665))))&gt;90,0,$F$4*$F$5/E674^2*(SIN(RADIANS(G673))*SIN(RADIANS(E675))+COS(RADIANS(G673))*COS(RADIANS(E675))*COS(RADIANS(AP665))))</f>
        <v>0</v>
      </c>
      <c r="AQ673">
        <f>IF(DEGREES(ACOS(SIN(RADIANS(G673))*SIN(RADIANS(E675))+COS(RADIANS(G673))*COS(RADIANS(E675))*COS(RADIANS(AQ665))))&gt;90,0,$F$4*$F$5/E674^2*(SIN(RADIANS(G673))*SIN(RADIANS(E675))+COS(RADIANS(G673))*COS(RADIANS(E675))*COS(RADIANS(AQ665))))</f>
        <v>0</v>
      </c>
      <c r="AR673">
        <f>IF(DEGREES(ACOS(SIN(RADIANS(G673))*SIN(RADIANS(E675))+COS(RADIANS(G673))*COS(RADIANS(E675))*COS(RADIANS(AR665))))&gt;90,0,$F$4*$F$5/E674^2*(SIN(RADIANS(G673))*SIN(RADIANS(E675))+COS(RADIANS(G673))*COS(RADIANS(E675))*COS(RADIANS(AR665))))</f>
        <v>0</v>
      </c>
    </row>
    <row r="674" spans="2:44" x14ac:dyDescent="0.5">
      <c r="B674" s="40" t="s">
        <v>785</v>
      </c>
      <c r="E674">
        <f>$F$6*(1-$F$7^2)/(1+$F$7*COS(RADIANS(E668)))</f>
        <v>0</v>
      </c>
      <c r="G674">
        <v>20</v>
      </c>
      <c r="I674">
        <f>IF(DEGREES(ACOS(SIN(RADIANS(G674))*SIN(RADIANS(E675))+COS(RADIANS(G674))*COS(RADIANS(E675))*COS(RADIANS(I665))))&gt;90,0,$F$4*$F$5/E674^2*(SIN(RADIANS(G674))*SIN(RADIANS(E675))+COS(RADIANS(G674))*COS(RADIANS(E675))*COS(RADIANS(I665))))</f>
        <v>0</v>
      </c>
      <c r="J674">
        <f>IF(DEGREES(ACOS(SIN(RADIANS(G674))*SIN(RADIANS(E675))+COS(RADIANS(G674))*COS(RADIANS(E675))*COS(RADIANS(J665))))&gt;90,0,$F$4*$F$5/E674^2*(SIN(RADIANS(G674))*SIN(RADIANS(E675))+COS(RADIANS(G674))*COS(RADIANS(E675))*COS(RADIANS(J665))))</f>
        <v>0</v>
      </c>
      <c r="K674">
        <f>IF(DEGREES(ACOS(SIN(RADIANS(G674))*SIN(RADIANS(E675))+COS(RADIANS(G674))*COS(RADIANS(E675))*COS(RADIANS(K665))))&gt;90,0,$F$4*$F$5/E674^2*(SIN(RADIANS(G674))*SIN(RADIANS(E675))+COS(RADIANS(G674))*COS(RADIANS(E675))*COS(RADIANS(K665))))</f>
        <v>0</v>
      </c>
      <c r="L674">
        <f>IF(DEGREES(ACOS(SIN(RADIANS(G674))*SIN(RADIANS(E675))+COS(RADIANS(G674))*COS(RADIANS(E675))*COS(RADIANS(L665))))&gt;90,0,$F$4*$F$5/E674^2*(SIN(RADIANS(G674))*SIN(RADIANS(E675))+COS(RADIANS(G674))*COS(RADIANS(E675))*COS(RADIANS(L665))))</f>
        <v>0</v>
      </c>
      <c r="M674">
        <f>IF(DEGREES(ACOS(SIN(RADIANS(G674))*SIN(RADIANS(E675))+COS(RADIANS(G674))*COS(RADIANS(E675))*COS(RADIANS(M665))))&gt;90,0,$F$4*$F$5/E674^2*(SIN(RADIANS(G674))*SIN(RADIANS(E675))+COS(RADIANS(G674))*COS(RADIANS(E675))*COS(RADIANS(M665))))</f>
        <v>0</v>
      </c>
      <c r="N674">
        <f>IF(DEGREES(ACOS(SIN(RADIANS(G674))*SIN(RADIANS(E675))+COS(RADIANS(G674))*COS(RADIANS(E675))*COS(RADIANS(N665))))&gt;90,0,$F$4*$F$5/E674^2*(SIN(RADIANS(G674))*SIN(RADIANS(E675))+COS(RADIANS(G674))*COS(RADIANS(E675))*COS(RADIANS(N665))))</f>
        <v>0</v>
      </c>
      <c r="O674">
        <f>IF(DEGREES(ACOS(SIN(RADIANS(G674))*SIN(RADIANS(E675))+COS(RADIANS(G674))*COS(RADIANS(E675))*COS(RADIANS(O665))))&gt;90,0,$F$4*$F$5/E674^2*(SIN(RADIANS(G674))*SIN(RADIANS(E675))+COS(RADIANS(G674))*COS(RADIANS(E675))*COS(RADIANS(O665))))</f>
        <v>0</v>
      </c>
      <c r="P674">
        <f>IF(DEGREES(ACOS(SIN(RADIANS(G674))*SIN(RADIANS(E675))+COS(RADIANS(G674))*COS(RADIANS(E675))*COS(RADIANS(P665))))&gt;90,0,$F$4*$F$5/E674^2*(SIN(RADIANS(G674))*SIN(RADIANS(E675))+COS(RADIANS(G674))*COS(RADIANS(E675))*COS(RADIANS(P665))))</f>
        <v>0</v>
      </c>
      <c r="Q674">
        <f>IF(DEGREES(ACOS(SIN(RADIANS(G674))*SIN(RADIANS(E675))+COS(RADIANS(G674))*COS(RADIANS(E675))*COS(RADIANS(Q665))))&gt;90,0,$F$4*$F$5/E674^2*(SIN(RADIANS(G674))*SIN(RADIANS(E675))+COS(RADIANS(G674))*COS(RADIANS(E675))*COS(RADIANS(Q665))))</f>
        <v>0</v>
      </c>
      <c r="R674" t="e">
        <f>IF(DEGREES(ACOS(SIN(RADIANS(G674))*SIN(RADIANS(E675))+COS(RADIANS(G674))*COS(RADIANS(E675))*COS(RADIANS(R665))))&gt;90,0,$F$4*$F$5/E674^2*(SIN(RADIANS(G674))*SIN(RADIANS(E675))+COS(RADIANS(G674))*COS(RADIANS(E675))*COS(RADIANS(R665))))</f>
        <v>#DIV/0!</v>
      </c>
      <c r="S674" t="e">
        <f>IF(DEGREES(ACOS(SIN(RADIANS(G674))*SIN(RADIANS(E675))+COS(RADIANS(G674))*COS(RADIANS(E675))*COS(RADIANS(S665))))&gt;90,0,$F$4*$F$5/E674^2*(SIN(RADIANS(G674))*SIN(RADIANS(E675))+COS(RADIANS(G674))*COS(RADIANS(E675))*COS(RADIANS(S665))))</f>
        <v>#DIV/0!</v>
      </c>
      <c r="T674" t="e">
        <f>IF(DEGREES(ACOS(SIN(RADIANS(G674))*SIN(RADIANS(E675))+COS(RADIANS(G674))*COS(RADIANS(E675))*COS(RADIANS(T665))))&gt;90,0,$F$4*$F$5/E674^2*(SIN(RADIANS(G674))*SIN(RADIANS(E675))+COS(RADIANS(G674))*COS(RADIANS(E675))*COS(RADIANS(T665))))</f>
        <v>#DIV/0!</v>
      </c>
      <c r="U674" t="e">
        <f>IF(DEGREES(ACOS(SIN(RADIANS(G674))*SIN(RADIANS(E675))+COS(RADIANS(G674))*COS(RADIANS(E675))*COS(RADIANS(U665))))&gt;90,0,$F$4*$F$5/E674^2*(SIN(RADIANS(G674))*SIN(RADIANS(E675))+COS(RADIANS(G674))*COS(RADIANS(E675))*COS(RADIANS(U665))))</f>
        <v>#DIV/0!</v>
      </c>
      <c r="V674" t="e">
        <f>IF(DEGREES(ACOS(SIN(RADIANS(G674))*SIN(RADIANS(E675))+COS(RADIANS(G674))*COS(RADIANS(E675))*COS(RADIANS(V665))))&gt;90,0,$F$4*$F$5/E674^2*(SIN(RADIANS(G674))*SIN(RADIANS(E675))+COS(RADIANS(G674))*COS(RADIANS(E675))*COS(RADIANS(V665))))</f>
        <v>#DIV/0!</v>
      </c>
      <c r="W674" t="e">
        <f>IF(DEGREES(ACOS(SIN(RADIANS(G674))*SIN(RADIANS(E675))+COS(RADIANS(G674))*COS(RADIANS(E675))*COS(RADIANS(W665))))&gt;90,0,$F$4*$F$5/E674^2*(SIN(RADIANS(G674))*SIN(RADIANS(E675))+COS(RADIANS(G674))*COS(RADIANS(E675))*COS(RADIANS(W665))))</f>
        <v>#DIV/0!</v>
      </c>
      <c r="X674" t="e">
        <f>IF(DEGREES(ACOS(SIN(RADIANS(G674))*SIN(RADIANS(E675))+COS(RADIANS(G674))*COS(RADIANS(E675))*COS(RADIANS(X665))))&gt;90,0,$F$4*$F$5/E674^2*(SIN(RADIANS(G674))*SIN(RADIANS(E675))+COS(RADIANS(G674))*COS(RADIANS(E675))*COS(RADIANS(X665))))</f>
        <v>#DIV/0!</v>
      </c>
      <c r="Y674" t="e">
        <f>IF(DEGREES(ACOS(SIN(RADIANS(G674))*SIN(RADIANS(E675))+COS(RADIANS(G674))*COS(RADIANS(E675))*COS(RADIANS(Y665))))&gt;90,0,$F$4*$F$5/E674^2*(SIN(RADIANS(G674))*SIN(RADIANS(E675))+COS(RADIANS(G674))*COS(RADIANS(E675))*COS(RADIANS(Y665))))</f>
        <v>#DIV/0!</v>
      </c>
      <c r="Z674" t="e">
        <f>IF(DEGREES(ACOS(SIN(RADIANS(G674))*SIN(RADIANS(E675))+COS(RADIANS(G674))*COS(RADIANS(E675))*COS(RADIANS(Z665))))&gt;90,0,$F$4*$F$5/E674^2*(SIN(RADIANS(G674))*SIN(RADIANS(E675))+COS(RADIANS(G674))*COS(RADIANS(E675))*COS(RADIANS(Z665))))</f>
        <v>#DIV/0!</v>
      </c>
      <c r="AA674" t="e">
        <f>IF(DEGREES(ACOS(SIN(RADIANS(G674))*SIN(RADIANS(E675))+COS(RADIANS(G674))*COS(RADIANS(E675))*COS(RADIANS(AA665))))&gt;90,0,$F$4*$F$5/E674^2*(SIN(RADIANS(G674))*SIN(RADIANS(E675))+COS(RADIANS(G674))*COS(RADIANS(E675))*COS(RADIANS(AA665))))</f>
        <v>#DIV/0!</v>
      </c>
      <c r="AB674" t="e">
        <f>IF(DEGREES(ACOS(SIN(RADIANS(G674))*SIN(RADIANS(E675))+COS(RADIANS(G674))*COS(RADIANS(E675))*COS(RADIANS(AB665))))&gt;90,0,$F$4*$F$5/E674^2*(SIN(RADIANS(G674))*SIN(RADIANS(E675))+COS(RADIANS(G674))*COS(RADIANS(E675))*COS(RADIANS(AB665))))</f>
        <v>#DIV/0!</v>
      </c>
      <c r="AC674" t="e">
        <f>IF(DEGREES(ACOS(SIN(RADIANS(G674))*SIN(RADIANS(E675))+COS(RADIANS(G674))*COS(RADIANS(E675))*COS(RADIANS(AC665))))&gt;90,0,$F$4*$F$5/E674^2*(SIN(RADIANS(G674))*SIN(RADIANS(E675))+COS(RADIANS(G674))*COS(RADIANS(E675))*COS(RADIANS(AC665))))</f>
        <v>#DIV/0!</v>
      </c>
      <c r="AD674" t="e">
        <f>IF(DEGREES(ACOS(SIN(RADIANS(G674))*SIN(RADIANS(E675))+COS(RADIANS(G674))*COS(RADIANS(E675))*COS(RADIANS(AD665))))&gt;90,0,$F$4*$F$5/E674^2*(SIN(RADIANS(G674))*SIN(RADIANS(E675))+COS(RADIANS(G674))*COS(RADIANS(E675))*COS(RADIANS(AD665))))</f>
        <v>#DIV/0!</v>
      </c>
      <c r="AE674" t="e">
        <f>IF(DEGREES(ACOS(SIN(RADIANS(G674))*SIN(RADIANS(E675))+COS(RADIANS(G674))*COS(RADIANS(E675))*COS(RADIANS(AE665))))&gt;90,0,$F$4*$F$5/E674^2*(SIN(RADIANS(G674))*SIN(RADIANS(E675))+COS(RADIANS(G674))*COS(RADIANS(E675))*COS(RADIANS(AE665))))</f>
        <v>#DIV/0!</v>
      </c>
      <c r="AF674" t="e">
        <f>IF(DEGREES(ACOS(SIN(RADIANS(G674))*SIN(RADIANS(E675))+COS(RADIANS(G674))*COS(RADIANS(E675))*COS(RADIANS(AF665))))&gt;90,0,$F$4*$F$5/E674^2*(SIN(RADIANS(G674))*SIN(RADIANS(E675))+COS(RADIANS(G674))*COS(RADIANS(E675))*COS(RADIANS(AF665))))</f>
        <v>#DIV/0!</v>
      </c>
      <c r="AG674" t="e">
        <f>IF(DEGREES(ACOS(SIN(RADIANS(G674))*SIN(RADIANS(E675))+COS(RADIANS(G674))*COS(RADIANS(E675))*COS(RADIANS(AG665))))&gt;90,0,$F$4*$F$5/E674^2*(SIN(RADIANS(G674))*SIN(RADIANS(E675))+COS(RADIANS(G674))*COS(RADIANS(E675))*COS(RADIANS(AG665))))</f>
        <v>#DIV/0!</v>
      </c>
      <c r="AH674" t="e">
        <f>IF(DEGREES(ACOS(SIN(RADIANS(G674))*SIN(RADIANS(E675))+COS(RADIANS(G674))*COS(RADIANS(E675))*COS(RADIANS(AH665))))&gt;90,0,$F$4*$F$5/E674^2*(SIN(RADIANS(G674))*SIN(RADIANS(E675))+COS(RADIANS(G674))*COS(RADIANS(E675))*COS(RADIANS(AH665))))</f>
        <v>#DIV/0!</v>
      </c>
      <c r="AI674" t="e">
        <f>IF(DEGREES(ACOS(SIN(RADIANS(G674))*SIN(RADIANS(E675))+COS(RADIANS(G674))*COS(RADIANS(E675))*COS(RADIANS(AI665))))&gt;90,0,$F$4*$F$5/E674^2*(SIN(RADIANS(G674))*SIN(RADIANS(E675))+COS(RADIANS(G674))*COS(RADIANS(E675))*COS(RADIANS(AI665))))</f>
        <v>#DIV/0!</v>
      </c>
      <c r="AJ674" t="e">
        <f>IF(DEGREES(ACOS(SIN(RADIANS(G674))*SIN(RADIANS(E675))+COS(RADIANS(G674))*COS(RADIANS(E675))*COS(RADIANS(AJ665))))&gt;90,0,$F$4*$F$5/E674^2*(SIN(RADIANS(G674))*SIN(RADIANS(E675))+COS(RADIANS(G674))*COS(RADIANS(E675))*COS(RADIANS(AJ665))))</f>
        <v>#DIV/0!</v>
      </c>
      <c r="AK674">
        <f>IF(DEGREES(ACOS(SIN(RADIANS(G674))*SIN(RADIANS(E675))+COS(RADIANS(G674))*COS(RADIANS(E675))*COS(RADIANS(AK665))))&gt;90,0,$F$4*$F$5/E674^2*(SIN(RADIANS(G674))*SIN(RADIANS(E675))+COS(RADIANS(G674))*COS(RADIANS(E675))*COS(RADIANS(AK665))))</f>
        <v>0</v>
      </c>
      <c r="AL674">
        <f>IF(DEGREES(ACOS(SIN(RADIANS(G674))*SIN(RADIANS(E675))+COS(RADIANS(G674))*COS(RADIANS(E675))*COS(RADIANS(AL665))))&gt;90,0,$F$4*$F$5/E674^2*(SIN(RADIANS(G674))*SIN(RADIANS(E675))+COS(RADIANS(G674))*COS(RADIANS(E675))*COS(RADIANS(AL665))))</f>
        <v>0</v>
      </c>
      <c r="AM674">
        <f>IF(DEGREES(ACOS(SIN(RADIANS(G674))*SIN(RADIANS(E675))+COS(RADIANS(G674))*COS(RADIANS(E675))*COS(RADIANS(AM665))))&gt;90,0,$F$4*$F$5/E674^2*(SIN(RADIANS(G674))*SIN(RADIANS(E675))+COS(RADIANS(G674))*COS(RADIANS(E675))*COS(RADIANS(AM665))))</f>
        <v>0</v>
      </c>
      <c r="AN674">
        <f>IF(DEGREES(ACOS(SIN(RADIANS(G674))*SIN(RADIANS(E675))+COS(RADIANS(G674))*COS(RADIANS(E675))*COS(RADIANS(AN665))))&gt;90,0,$F$4*$F$5/E674^2*(SIN(RADIANS(G674))*SIN(RADIANS(E675))+COS(RADIANS(G674))*COS(RADIANS(E675))*COS(RADIANS(AN665))))</f>
        <v>0</v>
      </c>
      <c r="AO674">
        <f>IF(DEGREES(ACOS(SIN(RADIANS(G674))*SIN(RADIANS(E675))+COS(RADIANS(G674))*COS(RADIANS(E675))*COS(RADIANS(AO665))))&gt;90,0,$F$4*$F$5/E674^2*(SIN(RADIANS(G674))*SIN(RADIANS(E675))+COS(RADIANS(G674))*COS(RADIANS(E675))*COS(RADIANS(AO665))))</f>
        <v>0</v>
      </c>
      <c r="AP674">
        <f>IF(DEGREES(ACOS(SIN(RADIANS(G674))*SIN(RADIANS(E675))+COS(RADIANS(G674))*COS(RADIANS(E675))*COS(RADIANS(AP665))))&gt;90,0,$F$4*$F$5/E674^2*(SIN(RADIANS(G674))*SIN(RADIANS(E675))+COS(RADIANS(G674))*COS(RADIANS(E675))*COS(RADIANS(AP665))))</f>
        <v>0</v>
      </c>
      <c r="AQ674">
        <f>IF(DEGREES(ACOS(SIN(RADIANS(G674))*SIN(RADIANS(E675))+COS(RADIANS(G674))*COS(RADIANS(E675))*COS(RADIANS(AQ665))))&gt;90,0,$F$4*$F$5/E674^2*(SIN(RADIANS(G674))*SIN(RADIANS(E675))+COS(RADIANS(G674))*COS(RADIANS(E675))*COS(RADIANS(AQ665))))</f>
        <v>0</v>
      </c>
      <c r="AR674">
        <f>IF(DEGREES(ACOS(SIN(RADIANS(G674))*SIN(RADIANS(E675))+COS(RADIANS(G674))*COS(RADIANS(E675))*COS(RADIANS(AR665))))&gt;90,0,$F$4*$F$5/E674^2*(SIN(RADIANS(G674))*SIN(RADIANS(E675))+COS(RADIANS(G674))*COS(RADIANS(E675))*COS(RADIANS(AR665))))</f>
        <v>0</v>
      </c>
    </row>
    <row r="675" spans="2:44" x14ac:dyDescent="0.5">
      <c r="B675" s="40" t="s">
        <v>735</v>
      </c>
      <c r="E675">
        <f>IF($F$8&gt;90,180-$F$8,$F$8)*SIN(RADIANS(E669))</f>
        <v>0</v>
      </c>
      <c r="G675">
        <v>10</v>
      </c>
      <c r="I675">
        <f>IF(DEGREES(ACOS(SIN(RADIANS(G675))*SIN(RADIANS(E675))+COS(RADIANS(G675))*COS(RADIANS(E675))*COS(RADIANS(I665))))&gt;90,0,$F$4*$F$5/E674^2*(SIN(RADIANS(G675))*SIN(RADIANS(E675))+COS(RADIANS(G675))*COS(RADIANS(E675))*COS(RADIANS(I665))))</f>
        <v>0</v>
      </c>
      <c r="J675">
        <f>IF(DEGREES(ACOS(SIN(RADIANS(G675))*SIN(RADIANS(E675))+COS(RADIANS(G675))*COS(RADIANS(E675))*COS(RADIANS(J665))))&gt;90,0,$F$4*$F$5/E674^2*(SIN(RADIANS(G675))*SIN(RADIANS(E675))+COS(RADIANS(G675))*COS(RADIANS(E675))*COS(RADIANS(J665))))</f>
        <v>0</v>
      </c>
      <c r="K675">
        <f>IF(DEGREES(ACOS(SIN(RADIANS(G675))*SIN(RADIANS(E675))+COS(RADIANS(G675))*COS(RADIANS(E675))*COS(RADIANS(K665))))&gt;90,0,$F$4*$F$5/E674^2*(SIN(RADIANS(G675))*SIN(RADIANS(E675))+COS(RADIANS(G675))*COS(RADIANS(E675))*COS(RADIANS(K665))))</f>
        <v>0</v>
      </c>
      <c r="L675">
        <f>IF(DEGREES(ACOS(SIN(RADIANS(G675))*SIN(RADIANS(E675))+COS(RADIANS(G675))*COS(RADIANS(E675))*COS(RADIANS(L665))))&gt;90,0,$F$4*$F$5/E674^2*(SIN(RADIANS(G675))*SIN(RADIANS(E675))+COS(RADIANS(G675))*COS(RADIANS(E675))*COS(RADIANS(L665))))</f>
        <v>0</v>
      </c>
      <c r="M675">
        <f>IF(DEGREES(ACOS(SIN(RADIANS(G675))*SIN(RADIANS(E675))+COS(RADIANS(G675))*COS(RADIANS(E675))*COS(RADIANS(M665))))&gt;90,0,$F$4*$F$5/E674^2*(SIN(RADIANS(G675))*SIN(RADIANS(E675))+COS(RADIANS(G675))*COS(RADIANS(E675))*COS(RADIANS(M665))))</f>
        <v>0</v>
      </c>
      <c r="N675">
        <f>IF(DEGREES(ACOS(SIN(RADIANS(G675))*SIN(RADIANS(E675))+COS(RADIANS(G675))*COS(RADIANS(E675))*COS(RADIANS(N665))))&gt;90,0,$F$4*$F$5/E674^2*(SIN(RADIANS(G675))*SIN(RADIANS(E675))+COS(RADIANS(G675))*COS(RADIANS(E675))*COS(RADIANS(N665))))</f>
        <v>0</v>
      </c>
      <c r="O675">
        <f>IF(DEGREES(ACOS(SIN(RADIANS(G675))*SIN(RADIANS(E675))+COS(RADIANS(G675))*COS(RADIANS(E675))*COS(RADIANS(O665))))&gt;90,0,$F$4*$F$5/E674^2*(SIN(RADIANS(G675))*SIN(RADIANS(E675))+COS(RADIANS(G675))*COS(RADIANS(E675))*COS(RADIANS(O665))))</f>
        <v>0</v>
      </c>
      <c r="P675">
        <f>IF(DEGREES(ACOS(SIN(RADIANS(G675))*SIN(RADIANS(E675))+COS(RADIANS(G675))*COS(RADIANS(E675))*COS(RADIANS(P665))))&gt;90,0,$F$4*$F$5/E674^2*(SIN(RADIANS(G675))*SIN(RADIANS(E675))+COS(RADIANS(G675))*COS(RADIANS(E675))*COS(RADIANS(P665))))</f>
        <v>0</v>
      </c>
      <c r="Q675">
        <f>IF(DEGREES(ACOS(SIN(RADIANS(G675))*SIN(RADIANS(E675))+COS(RADIANS(G675))*COS(RADIANS(E675))*COS(RADIANS(Q665))))&gt;90,0,$F$4*$F$5/E674^2*(SIN(RADIANS(G675))*SIN(RADIANS(E675))+COS(RADIANS(G675))*COS(RADIANS(E675))*COS(RADIANS(Q665))))</f>
        <v>0</v>
      </c>
      <c r="R675" t="e">
        <f>IF(DEGREES(ACOS(SIN(RADIANS(G675))*SIN(RADIANS(E675))+COS(RADIANS(G675))*COS(RADIANS(E675))*COS(RADIANS(R665))))&gt;90,0,$F$4*$F$5/E674^2*(SIN(RADIANS(G675))*SIN(RADIANS(E675))+COS(RADIANS(G675))*COS(RADIANS(E675))*COS(RADIANS(R665))))</f>
        <v>#DIV/0!</v>
      </c>
      <c r="S675" t="e">
        <f>IF(DEGREES(ACOS(SIN(RADIANS(G675))*SIN(RADIANS(E675))+COS(RADIANS(G675))*COS(RADIANS(E675))*COS(RADIANS(S665))))&gt;90,0,$F$4*$F$5/E674^2*(SIN(RADIANS(G675))*SIN(RADIANS(E675))+COS(RADIANS(G675))*COS(RADIANS(E675))*COS(RADIANS(S665))))</f>
        <v>#DIV/0!</v>
      </c>
      <c r="T675" t="e">
        <f>IF(DEGREES(ACOS(SIN(RADIANS(G675))*SIN(RADIANS(E675))+COS(RADIANS(G675))*COS(RADIANS(E675))*COS(RADIANS(T665))))&gt;90,0,$F$4*$F$5/E674^2*(SIN(RADIANS(G675))*SIN(RADIANS(E675))+COS(RADIANS(G675))*COS(RADIANS(E675))*COS(RADIANS(T665))))</f>
        <v>#DIV/0!</v>
      </c>
      <c r="U675" t="e">
        <f>IF(DEGREES(ACOS(SIN(RADIANS(G675))*SIN(RADIANS(E675))+COS(RADIANS(G675))*COS(RADIANS(E675))*COS(RADIANS(U665))))&gt;90,0,$F$4*$F$5/E674^2*(SIN(RADIANS(G675))*SIN(RADIANS(E675))+COS(RADIANS(G675))*COS(RADIANS(E675))*COS(RADIANS(U665))))</f>
        <v>#DIV/0!</v>
      </c>
      <c r="V675" t="e">
        <f>IF(DEGREES(ACOS(SIN(RADIANS(G675))*SIN(RADIANS(E675))+COS(RADIANS(G675))*COS(RADIANS(E675))*COS(RADIANS(V665))))&gt;90,0,$F$4*$F$5/E674^2*(SIN(RADIANS(G675))*SIN(RADIANS(E675))+COS(RADIANS(G675))*COS(RADIANS(E675))*COS(RADIANS(V665))))</f>
        <v>#DIV/0!</v>
      </c>
      <c r="W675" t="e">
        <f>IF(DEGREES(ACOS(SIN(RADIANS(G675))*SIN(RADIANS(E675))+COS(RADIANS(G675))*COS(RADIANS(E675))*COS(RADIANS(W665))))&gt;90,0,$F$4*$F$5/E674^2*(SIN(RADIANS(G675))*SIN(RADIANS(E675))+COS(RADIANS(G675))*COS(RADIANS(E675))*COS(RADIANS(W665))))</f>
        <v>#DIV/0!</v>
      </c>
      <c r="X675" t="e">
        <f>IF(DEGREES(ACOS(SIN(RADIANS(G675))*SIN(RADIANS(E675))+COS(RADIANS(G675))*COS(RADIANS(E675))*COS(RADIANS(X665))))&gt;90,0,$F$4*$F$5/E674^2*(SIN(RADIANS(G675))*SIN(RADIANS(E675))+COS(RADIANS(G675))*COS(RADIANS(E675))*COS(RADIANS(X665))))</f>
        <v>#DIV/0!</v>
      </c>
      <c r="Y675" t="e">
        <f>IF(DEGREES(ACOS(SIN(RADIANS(G675))*SIN(RADIANS(E675))+COS(RADIANS(G675))*COS(RADIANS(E675))*COS(RADIANS(Y665))))&gt;90,0,$F$4*$F$5/E674^2*(SIN(RADIANS(G675))*SIN(RADIANS(E675))+COS(RADIANS(G675))*COS(RADIANS(E675))*COS(RADIANS(Y665))))</f>
        <v>#DIV/0!</v>
      </c>
      <c r="Z675" t="e">
        <f>IF(DEGREES(ACOS(SIN(RADIANS(G675))*SIN(RADIANS(E675))+COS(RADIANS(G675))*COS(RADIANS(E675))*COS(RADIANS(Z665))))&gt;90,0,$F$4*$F$5/E674^2*(SIN(RADIANS(G675))*SIN(RADIANS(E675))+COS(RADIANS(G675))*COS(RADIANS(E675))*COS(RADIANS(Z665))))</f>
        <v>#DIV/0!</v>
      </c>
      <c r="AA675" t="e">
        <f>IF(DEGREES(ACOS(SIN(RADIANS(G675))*SIN(RADIANS(E675))+COS(RADIANS(G675))*COS(RADIANS(E675))*COS(RADIANS(AA665))))&gt;90,0,$F$4*$F$5/E674^2*(SIN(RADIANS(G675))*SIN(RADIANS(E675))+COS(RADIANS(G675))*COS(RADIANS(E675))*COS(RADIANS(AA665))))</f>
        <v>#DIV/0!</v>
      </c>
      <c r="AB675" t="e">
        <f>IF(DEGREES(ACOS(SIN(RADIANS(G675))*SIN(RADIANS(E675))+COS(RADIANS(G675))*COS(RADIANS(E675))*COS(RADIANS(AB665))))&gt;90,0,$F$4*$F$5/E674^2*(SIN(RADIANS(G675))*SIN(RADIANS(E675))+COS(RADIANS(G675))*COS(RADIANS(E675))*COS(RADIANS(AB665))))</f>
        <v>#DIV/0!</v>
      </c>
      <c r="AC675" t="e">
        <f>IF(DEGREES(ACOS(SIN(RADIANS(G675))*SIN(RADIANS(E675))+COS(RADIANS(G675))*COS(RADIANS(E675))*COS(RADIANS(AC665))))&gt;90,0,$F$4*$F$5/E674^2*(SIN(RADIANS(G675))*SIN(RADIANS(E675))+COS(RADIANS(G675))*COS(RADIANS(E675))*COS(RADIANS(AC665))))</f>
        <v>#DIV/0!</v>
      </c>
      <c r="AD675" t="e">
        <f>IF(DEGREES(ACOS(SIN(RADIANS(G675))*SIN(RADIANS(E675))+COS(RADIANS(G675))*COS(RADIANS(E675))*COS(RADIANS(AD665))))&gt;90,0,$F$4*$F$5/E674^2*(SIN(RADIANS(G675))*SIN(RADIANS(E675))+COS(RADIANS(G675))*COS(RADIANS(E675))*COS(RADIANS(AD665))))</f>
        <v>#DIV/0!</v>
      </c>
      <c r="AE675" t="e">
        <f>IF(DEGREES(ACOS(SIN(RADIANS(G675))*SIN(RADIANS(E675))+COS(RADIANS(G675))*COS(RADIANS(E675))*COS(RADIANS(AE665))))&gt;90,0,$F$4*$F$5/E674^2*(SIN(RADIANS(G675))*SIN(RADIANS(E675))+COS(RADIANS(G675))*COS(RADIANS(E675))*COS(RADIANS(AE665))))</f>
        <v>#DIV/0!</v>
      </c>
      <c r="AF675" t="e">
        <f>IF(DEGREES(ACOS(SIN(RADIANS(G675))*SIN(RADIANS(E675))+COS(RADIANS(G675))*COS(RADIANS(E675))*COS(RADIANS(AF665))))&gt;90,0,$F$4*$F$5/E674^2*(SIN(RADIANS(G675))*SIN(RADIANS(E675))+COS(RADIANS(G675))*COS(RADIANS(E675))*COS(RADIANS(AF665))))</f>
        <v>#DIV/0!</v>
      </c>
      <c r="AG675" t="e">
        <f>IF(DEGREES(ACOS(SIN(RADIANS(G675))*SIN(RADIANS(E675))+COS(RADIANS(G675))*COS(RADIANS(E675))*COS(RADIANS(AG665))))&gt;90,0,$F$4*$F$5/E674^2*(SIN(RADIANS(G675))*SIN(RADIANS(E675))+COS(RADIANS(G675))*COS(RADIANS(E675))*COS(RADIANS(AG665))))</f>
        <v>#DIV/0!</v>
      </c>
      <c r="AH675" t="e">
        <f>IF(DEGREES(ACOS(SIN(RADIANS(G675))*SIN(RADIANS(E675))+COS(RADIANS(G675))*COS(RADIANS(E675))*COS(RADIANS(AH665))))&gt;90,0,$F$4*$F$5/E674^2*(SIN(RADIANS(G675))*SIN(RADIANS(E675))+COS(RADIANS(G675))*COS(RADIANS(E675))*COS(RADIANS(AH665))))</f>
        <v>#DIV/0!</v>
      </c>
      <c r="AI675" t="e">
        <f>IF(DEGREES(ACOS(SIN(RADIANS(G675))*SIN(RADIANS(E675))+COS(RADIANS(G675))*COS(RADIANS(E675))*COS(RADIANS(AI665))))&gt;90,0,$F$4*$F$5/E674^2*(SIN(RADIANS(G675))*SIN(RADIANS(E675))+COS(RADIANS(G675))*COS(RADIANS(E675))*COS(RADIANS(AI665))))</f>
        <v>#DIV/0!</v>
      </c>
      <c r="AJ675" t="e">
        <f>IF(DEGREES(ACOS(SIN(RADIANS(G675))*SIN(RADIANS(E675))+COS(RADIANS(G675))*COS(RADIANS(E675))*COS(RADIANS(AJ665))))&gt;90,0,$F$4*$F$5/E674^2*(SIN(RADIANS(G675))*SIN(RADIANS(E675))+COS(RADIANS(G675))*COS(RADIANS(E675))*COS(RADIANS(AJ665))))</f>
        <v>#DIV/0!</v>
      </c>
      <c r="AK675">
        <f>IF(DEGREES(ACOS(SIN(RADIANS(G675))*SIN(RADIANS(E675))+COS(RADIANS(G675))*COS(RADIANS(E675))*COS(RADIANS(AK665))))&gt;90,0,$F$4*$F$5/E674^2*(SIN(RADIANS(G675))*SIN(RADIANS(E675))+COS(RADIANS(G675))*COS(RADIANS(E675))*COS(RADIANS(AK665))))</f>
        <v>0</v>
      </c>
      <c r="AL675">
        <f>IF(DEGREES(ACOS(SIN(RADIANS(G675))*SIN(RADIANS(E675))+COS(RADIANS(G675))*COS(RADIANS(E675))*COS(RADIANS(AL665))))&gt;90,0,$F$4*$F$5/E674^2*(SIN(RADIANS(G675))*SIN(RADIANS(E675))+COS(RADIANS(G675))*COS(RADIANS(E675))*COS(RADIANS(AL665))))</f>
        <v>0</v>
      </c>
      <c r="AM675">
        <f>IF(DEGREES(ACOS(SIN(RADIANS(G675))*SIN(RADIANS(E675))+COS(RADIANS(G675))*COS(RADIANS(E675))*COS(RADIANS(AM665))))&gt;90,0,$F$4*$F$5/E674^2*(SIN(RADIANS(G675))*SIN(RADIANS(E675))+COS(RADIANS(G675))*COS(RADIANS(E675))*COS(RADIANS(AM665))))</f>
        <v>0</v>
      </c>
      <c r="AN675">
        <f>IF(DEGREES(ACOS(SIN(RADIANS(G675))*SIN(RADIANS(E675))+COS(RADIANS(G675))*COS(RADIANS(E675))*COS(RADIANS(AN665))))&gt;90,0,$F$4*$F$5/E674^2*(SIN(RADIANS(G675))*SIN(RADIANS(E675))+COS(RADIANS(G675))*COS(RADIANS(E675))*COS(RADIANS(AN665))))</f>
        <v>0</v>
      </c>
      <c r="AO675">
        <f>IF(DEGREES(ACOS(SIN(RADIANS(G675))*SIN(RADIANS(E675))+COS(RADIANS(G675))*COS(RADIANS(E675))*COS(RADIANS(AO665))))&gt;90,0,$F$4*$F$5/E674^2*(SIN(RADIANS(G675))*SIN(RADIANS(E675))+COS(RADIANS(G675))*COS(RADIANS(E675))*COS(RADIANS(AO665))))</f>
        <v>0</v>
      </c>
      <c r="AP675">
        <f>IF(DEGREES(ACOS(SIN(RADIANS(G675))*SIN(RADIANS(E675))+COS(RADIANS(G675))*COS(RADIANS(E675))*COS(RADIANS(AP665))))&gt;90,0,$F$4*$F$5/E674^2*(SIN(RADIANS(G675))*SIN(RADIANS(E675))+COS(RADIANS(G675))*COS(RADIANS(E675))*COS(RADIANS(AP665))))</f>
        <v>0</v>
      </c>
      <c r="AQ675">
        <f>IF(DEGREES(ACOS(SIN(RADIANS(G675))*SIN(RADIANS(E675))+COS(RADIANS(G675))*COS(RADIANS(E675))*COS(RADIANS(AQ665))))&gt;90,0,$F$4*$F$5/E674^2*(SIN(RADIANS(G675))*SIN(RADIANS(E675))+COS(RADIANS(G675))*COS(RADIANS(E675))*COS(RADIANS(AQ665))))</f>
        <v>0</v>
      </c>
      <c r="AR675">
        <f>IF(DEGREES(ACOS(SIN(RADIANS(G675))*SIN(RADIANS(E675))+COS(RADIANS(G675))*COS(RADIANS(E675))*COS(RADIANS(AR665))))&gt;90,0,$F$4*$F$5/E674^2*(SIN(RADIANS(G675))*SIN(RADIANS(E675))+COS(RADIANS(G675))*COS(RADIANS(E675))*COS(RADIANS(AR665))))</f>
        <v>0</v>
      </c>
    </row>
    <row r="676" spans="2:44" x14ac:dyDescent="0.5">
      <c r="B676" s="40" t="s">
        <v>786</v>
      </c>
      <c r="E676">
        <f>IF($F$10=0,IF(E667&lt;360,E667,E667-360),($F$10+1)*E667)</f>
        <v>270</v>
      </c>
      <c r="G676">
        <v>0</v>
      </c>
      <c r="I676">
        <f>IF(DEGREES(ACOS(SIN(RADIANS(G676))*SIN(RADIANS(E675))+COS(RADIANS(G676))*COS(RADIANS(E675))*COS(RADIANS(I665))))&gt;90,0,$F$4*$F$5/E674^2*(SIN(RADIANS(G676))*SIN(RADIANS(E675))+COS(RADIANS(G676))*COS(RADIANS(E675))*COS(RADIANS(I665))))</f>
        <v>0</v>
      </c>
      <c r="J676">
        <f>IF(DEGREES(ACOS(SIN(RADIANS(G676))*SIN(RADIANS(E675))+COS(RADIANS(G676))*COS(RADIANS(E675))*COS(RADIANS(J665))))&gt;90,0,$F$4*$F$5/E674^2*(SIN(RADIANS(G676))*SIN(RADIANS(E675))+COS(RADIANS(G676))*COS(RADIANS(E675))*COS(RADIANS(J665))))</f>
        <v>0</v>
      </c>
      <c r="K676">
        <f>IF(DEGREES(ACOS(SIN(RADIANS(G676))*SIN(RADIANS(E675))+COS(RADIANS(G676))*COS(RADIANS(E675))*COS(RADIANS(K665))))&gt;90,0,$F$4*$F$5/E674^2*(SIN(RADIANS(G676))*SIN(RADIANS(E675))+COS(RADIANS(G676))*COS(RADIANS(E675))*COS(RADIANS(K665))))</f>
        <v>0</v>
      </c>
      <c r="L676">
        <f>IF(DEGREES(ACOS(SIN(RADIANS(G676))*SIN(RADIANS(E675))+COS(RADIANS(G676))*COS(RADIANS(E675))*COS(RADIANS(L665))))&gt;90,0,$F$4*$F$5/E674^2*(SIN(RADIANS(G676))*SIN(RADIANS(E675))+COS(RADIANS(G676))*COS(RADIANS(E675))*COS(RADIANS(L665))))</f>
        <v>0</v>
      </c>
      <c r="M676">
        <f>IF(DEGREES(ACOS(SIN(RADIANS(G676))*SIN(RADIANS(E675))+COS(RADIANS(G676))*COS(RADIANS(E675))*COS(RADIANS(M665))))&gt;90,0,$F$4*$F$5/E674^2*(SIN(RADIANS(G676))*SIN(RADIANS(E675))+COS(RADIANS(G676))*COS(RADIANS(E675))*COS(RADIANS(M665))))</f>
        <v>0</v>
      </c>
      <c r="N676">
        <f>IF(DEGREES(ACOS(SIN(RADIANS(G676))*SIN(RADIANS(E675))+COS(RADIANS(G676))*COS(RADIANS(E675))*COS(RADIANS(N665))))&gt;90,0,$F$4*$F$5/E674^2*(SIN(RADIANS(G676))*SIN(RADIANS(E675))+COS(RADIANS(G676))*COS(RADIANS(E675))*COS(RADIANS(N665))))</f>
        <v>0</v>
      </c>
      <c r="O676">
        <f>IF(DEGREES(ACOS(SIN(RADIANS(G676))*SIN(RADIANS(E675))+COS(RADIANS(G676))*COS(RADIANS(E675))*COS(RADIANS(O665))))&gt;90,0,$F$4*$F$5/E674^2*(SIN(RADIANS(G676))*SIN(RADIANS(E675))+COS(RADIANS(G676))*COS(RADIANS(E675))*COS(RADIANS(O665))))</f>
        <v>0</v>
      </c>
      <c r="P676">
        <f>IF(DEGREES(ACOS(SIN(RADIANS(G676))*SIN(RADIANS(E675))+COS(RADIANS(G676))*COS(RADIANS(E675))*COS(RADIANS(P665))))&gt;90,0,$F$4*$F$5/E674^2*(SIN(RADIANS(G676))*SIN(RADIANS(E675))+COS(RADIANS(G676))*COS(RADIANS(E675))*COS(RADIANS(P665))))</f>
        <v>0</v>
      </c>
      <c r="Q676">
        <f>IF(DEGREES(ACOS(SIN(RADIANS(G676))*SIN(RADIANS(E675))+COS(RADIANS(G676))*COS(RADIANS(E675))*COS(RADIANS(Q665))))&gt;90,0,$F$4*$F$5/E674^2*(SIN(RADIANS(G676))*SIN(RADIANS(E675))+COS(RADIANS(G676))*COS(RADIANS(E675))*COS(RADIANS(Q665))))</f>
        <v>0</v>
      </c>
      <c r="R676" t="e">
        <f>IF(DEGREES(ACOS(SIN(RADIANS(G676))*SIN(RADIANS(E675))+COS(RADIANS(G676))*COS(RADIANS(E675))*COS(RADIANS(R665))))&gt;90,0,$F$4*$F$5/E674^2*(SIN(RADIANS(G676))*SIN(RADIANS(E675))+COS(RADIANS(G676))*COS(RADIANS(E675))*COS(RADIANS(R665))))</f>
        <v>#DIV/0!</v>
      </c>
      <c r="S676" t="e">
        <f>IF(DEGREES(ACOS(SIN(RADIANS(G676))*SIN(RADIANS(E675))+COS(RADIANS(G676))*COS(RADIANS(E675))*COS(RADIANS(S665))))&gt;90,0,$F$4*$F$5/E674^2*(SIN(RADIANS(G676))*SIN(RADIANS(E675))+COS(RADIANS(G676))*COS(RADIANS(E675))*COS(RADIANS(S665))))</f>
        <v>#DIV/0!</v>
      </c>
      <c r="T676" t="e">
        <f>IF(DEGREES(ACOS(SIN(RADIANS(G676))*SIN(RADIANS(E675))+COS(RADIANS(G676))*COS(RADIANS(E675))*COS(RADIANS(T665))))&gt;90,0,$F$4*$F$5/E674^2*(SIN(RADIANS(G676))*SIN(RADIANS(E675))+COS(RADIANS(G676))*COS(RADIANS(E675))*COS(RADIANS(T665))))</f>
        <v>#DIV/0!</v>
      </c>
      <c r="U676" t="e">
        <f>IF(DEGREES(ACOS(SIN(RADIANS(G676))*SIN(RADIANS(E675))+COS(RADIANS(G676))*COS(RADIANS(E675))*COS(RADIANS(U665))))&gt;90,0,$F$4*$F$5/E674^2*(SIN(RADIANS(G676))*SIN(RADIANS(E675))+COS(RADIANS(G676))*COS(RADIANS(E675))*COS(RADIANS(U665))))</f>
        <v>#DIV/0!</v>
      </c>
      <c r="V676" t="e">
        <f>IF(DEGREES(ACOS(SIN(RADIANS(G676))*SIN(RADIANS(E675))+COS(RADIANS(G676))*COS(RADIANS(E675))*COS(RADIANS(V665))))&gt;90,0,$F$4*$F$5/E674^2*(SIN(RADIANS(G676))*SIN(RADIANS(E675))+COS(RADIANS(G676))*COS(RADIANS(E675))*COS(RADIANS(V665))))</f>
        <v>#DIV/0!</v>
      </c>
      <c r="W676" t="e">
        <f>IF(DEGREES(ACOS(SIN(RADIANS(G676))*SIN(RADIANS(E675))+COS(RADIANS(G676))*COS(RADIANS(E675))*COS(RADIANS(W665))))&gt;90,0,$F$4*$F$5/E674^2*(SIN(RADIANS(G676))*SIN(RADIANS(E675))+COS(RADIANS(G676))*COS(RADIANS(E675))*COS(RADIANS(W665))))</f>
        <v>#DIV/0!</v>
      </c>
      <c r="X676" t="e">
        <f>IF(DEGREES(ACOS(SIN(RADIANS(G676))*SIN(RADIANS(E675))+COS(RADIANS(G676))*COS(RADIANS(E675))*COS(RADIANS(X665))))&gt;90,0,$F$4*$F$5/E674^2*(SIN(RADIANS(G676))*SIN(RADIANS(E675))+COS(RADIANS(G676))*COS(RADIANS(E675))*COS(RADIANS(X665))))</f>
        <v>#DIV/0!</v>
      </c>
      <c r="Y676" t="e">
        <f>IF(DEGREES(ACOS(SIN(RADIANS(G676))*SIN(RADIANS(E675))+COS(RADIANS(G676))*COS(RADIANS(E675))*COS(RADIANS(Y665))))&gt;90,0,$F$4*$F$5/E674^2*(SIN(RADIANS(G676))*SIN(RADIANS(E675))+COS(RADIANS(G676))*COS(RADIANS(E675))*COS(RADIANS(Y665))))</f>
        <v>#DIV/0!</v>
      </c>
      <c r="Z676" t="e">
        <f>IF(DEGREES(ACOS(SIN(RADIANS(G676))*SIN(RADIANS(E675))+COS(RADIANS(G676))*COS(RADIANS(E675))*COS(RADIANS(Z665))))&gt;90,0,$F$4*$F$5/E674^2*(SIN(RADIANS(G676))*SIN(RADIANS(E675))+COS(RADIANS(G676))*COS(RADIANS(E675))*COS(RADIANS(Z665))))</f>
        <v>#DIV/0!</v>
      </c>
      <c r="AA676" t="e">
        <f>IF(DEGREES(ACOS(SIN(RADIANS(G676))*SIN(RADIANS(E675))+COS(RADIANS(G676))*COS(RADIANS(E675))*COS(RADIANS(AA665))))&gt;90,0,$F$4*$F$5/E674^2*(SIN(RADIANS(G676))*SIN(RADIANS(E675))+COS(RADIANS(G676))*COS(RADIANS(E675))*COS(RADIANS(AA665))))</f>
        <v>#DIV/0!</v>
      </c>
      <c r="AB676" t="e">
        <f>IF(DEGREES(ACOS(SIN(RADIANS(G676))*SIN(RADIANS(E675))+COS(RADIANS(G676))*COS(RADIANS(E675))*COS(RADIANS(AB665))))&gt;90,0,$F$4*$F$5/E674^2*(SIN(RADIANS(G676))*SIN(RADIANS(E675))+COS(RADIANS(G676))*COS(RADIANS(E675))*COS(RADIANS(AB665))))</f>
        <v>#DIV/0!</v>
      </c>
      <c r="AC676" t="e">
        <f>IF(DEGREES(ACOS(SIN(RADIANS(G676))*SIN(RADIANS(E675))+COS(RADIANS(G676))*COS(RADIANS(E675))*COS(RADIANS(AC665))))&gt;90,0,$F$4*$F$5/E674^2*(SIN(RADIANS(G676))*SIN(RADIANS(E675))+COS(RADIANS(G676))*COS(RADIANS(E675))*COS(RADIANS(AC665))))</f>
        <v>#DIV/0!</v>
      </c>
      <c r="AD676" t="e">
        <f>IF(DEGREES(ACOS(SIN(RADIANS(G676))*SIN(RADIANS(E675))+COS(RADIANS(G676))*COS(RADIANS(E675))*COS(RADIANS(AD665))))&gt;90,0,$F$4*$F$5/E674^2*(SIN(RADIANS(G676))*SIN(RADIANS(E675))+COS(RADIANS(G676))*COS(RADIANS(E675))*COS(RADIANS(AD665))))</f>
        <v>#DIV/0!</v>
      </c>
      <c r="AE676" t="e">
        <f>IF(DEGREES(ACOS(SIN(RADIANS(G676))*SIN(RADIANS(E675))+COS(RADIANS(G676))*COS(RADIANS(E675))*COS(RADIANS(AE665))))&gt;90,0,$F$4*$F$5/E674^2*(SIN(RADIANS(G676))*SIN(RADIANS(E675))+COS(RADIANS(G676))*COS(RADIANS(E675))*COS(RADIANS(AE665))))</f>
        <v>#DIV/0!</v>
      </c>
      <c r="AF676" t="e">
        <f>IF(DEGREES(ACOS(SIN(RADIANS(G676))*SIN(RADIANS(E675))+COS(RADIANS(G676))*COS(RADIANS(E675))*COS(RADIANS(AF665))))&gt;90,0,$F$4*$F$5/E674^2*(SIN(RADIANS(G676))*SIN(RADIANS(E675))+COS(RADIANS(G676))*COS(RADIANS(E675))*COS(RADIANS(AF665))))</f>
        <v>#DIV/0!</v>
      </c>
      <c r="AG676" t="e">
        <f>IF(DEGREES(ACOS(SIN(RADIANS(G676))*SIN(RADIANS(E675))+COS(RADIANS(G676))*COS(RADIANS(E675))*COS(RADIANS(AG665))))&gt;90,0,$F$4*$F$5/E674^2*(SIN(RADIANS(G676))*SIN(RADIANS(E675))+COS(RADIANS(G676))*COS(RADIANS(E675))*COS(RADIANS(AG665))))</f>
        <v>#DIV/0!</v>
      </c>
      <c r="AH676" t="e">
        <f>IF(DEGREES(ACOS(SIN(RADIANS(G676))*SIN(RADIANS(E675))+COS(RADIANS(G676))*COS(RADIANS(E675))*COS(RADIANS(AH665))))&gt;90,0,$F$4*$F$5/E674^2*(SIN(RADIANS(G676))*SIN(RADIANS(E675))+COS(RADIANS(G676))*COS(RADIANS(E675))*COS(RADIANS(AH665))))</f>
        <v>#DIV/0!</v>
      </c>
      <c r="AI676" t="e">
        <f>IF(DEGREES(ACOS(SIN(RADIANS(G676))*SIN(RADIANS(E675))+COS(RADIANS(G676))*COS(RADIANS(E675))*COS(RADIANS(AI665))))&gt;90,0,$F$4*$F$5/E674^2*(SIN(RADIANS(G676))*SIN(RADIANS(E675))+COS(RADIANS(G676))*COS(RADIANS(E675))*COS(RADIANS(AI665))))</f>
        <v>#DIV/0!</v>
      </c>
      <c r="AJ676" t="e">
        <f>IF(DEGREES(ACOS(SIN(RADIANS(G676))*SIN(RADIANS(E675))+COS(RADIANS(G676))*COS(RADIANS(E675))*COS(RADIANS(AJ665))))&gt;90,0,$F$4*$F$5/E674^2*(SIN(RADIANS(G676))*SIN(RADIANS(E675))+COS(RADIANS(G676))*COS(RADIANS(E675))*COS(RADIANS(AJ665))))</f>
        <v>#DIV/0!</v>
      </c>
      <c r="AK676">
        <f>IF(DEGREES(ACOS(SIN(RADIANS(G676))*SIN(RADIANS(E675))+COS(RADIANS(G676))*COS(RADIANS(E675))*COS(RADIANS(AK665))))&gt;90,0,$F$4*$F$5/E674^2*(SIN(RADIANS(G676))*SIN(RADIANS(E675))+COS(RADIANS(G676))*COS(RADIANS(E675))*COS(RADIANS(AK665))))</f>
        <v>0</v>
      </c>
      <c r="AL676">
        <f>IF(DEGREES(ACOS(SIN(RADIANS(G676))*SIN(RADIANS(E675))+COS(RADIANS(G676))*COS(RADIANS(E675))*COS(RADIANS(AL665))))&gt;90,0,$F$4*$F$5/E674^2*(SIN(RADIANS(G676))*SIN(RADIANS(E675))+COS(RADIANS(G676))*COS(RADIANS(E675))*COS(RADIANS(AL665))))</f>
        <v>0</v>
      </c>
      <c r="AM676">
        <f>IF(DEGREES(ACOS(SIN(RADIANS(G676))*SIN(RADIANS(E675))+COS(RADIANS(G676))*COS(RADIANS(E675))*COS(RADIANS(AM665))))&gt;90,0,$F$4*$F$5/E674^2*(SIN(RADIANS(G676))*SIN(RADIANS(E675))+COS(RADIANS(G676))*COS(RADIANS(E675))*COS(RADIANS(AM665))))</f>
        <v>0</v>
      </c>
      <c r="AN676">
        <f>IF(DEGREES(ACOS(SIN(RADIANS(G676))*SIN(RADIANS(E675))+COS(RADIANS(G676))*COS(RADIANS(E675))*COS(RADIANS(AN665))))&gt;90,0,$F$4*$F$5/E674^2*(SIN(RADIANS(G676))*SIN(RADIANS(E675))+COS(RADIANS(G676))*COS(RADIANS(E675))*COS(RADIANS(AN665))))</f>
        <v>0</v>
      </c>
      <c r="AO676">
        <f>IF(DEGREES(ACOS(SIN(RADIANS(G676))*SIN(RADIANS(E675))+COS(RADIANS(G676))*COS(RADIANS(E675))*COS(RADIANS(AO665))))&gt;90,0,$F$4*$F$5/E674^2*(SIN(RADIANS(G676))*SIN(RADIANS(E675))+COS(RADIANS(G676))*COS(RADIANS(E675))*COS(RADIANS(AO665))))</f>
        <v>0</v>
      </c>
      <c r="AP676">
        <f>IF(DEGREES(ACOS(SIN(RADIANS(G676))*SIN(RADIANS(E675))+COS(RADIANS(G676))*COS(RADIANS(E675))*COS(RADIANS(AP665))))&gt;90,0,$F$4*$F$5/E674^2*(SIN(RADIANS(G676))*SIN(RADIANS(E675))+COS(RADIANS(G676))*COS(RADIANS(E675))*COS(RADIANS(AP665))))</f>
        <v>0</v>
      </c>
      <c r="AQ676">
        <f>IF(DEGREES(ACOS(SIN(RADIANS(G676))*SIN(RADIANS(E675))+COS(RADIANS(G676))*COS(RADIANS(E675))*COS(RADIANS(AQ665))))&gt;90,0,$F$4*$F$5/E674^2*(SIN(RADIANS(G676))*SIN(RADIANS(E675))+COS(RADIANS(G676))*COS(RADIANS(E675))*COS(RADIANS(AQ665))))</f>
        <v>0</v>
      </c>
      <c r="AR676">
        <f>IF(DEGREES(ACOS(SIN(RADIANS(G676))*SIN(RADIANS(E675))+COS(RADIANS(G676))*COS(RADIANS(E675))*COS(RADIANS(AR665))))&gt;90,0,$F$4*$F$5/E674^2*(SIN(RADIANS(G676))*SIN(RADIANS(E675))+COS(RADIANS(G676))*COS(RADIANS(E675))*COS(RADIANS(AR665))))</f>
        <v>0</v>
      </c>
    </row>
    <row r="677" spans="2:44" x14ac:dyDescent="0.5">
      <c r="B677" s="40" t="s">
        <v>787</v>
      </c>
      <c r="E677">
        <f>E676-E668-360*ROUNDDOWN((E676-E668)/360,0)</f>
        <v>0</v>
      </c>
      <c r="G677">
        <v>-10</v>
      </c>
      <c r="I677">
        <f>IF(DEGREES(ACOS(SIN(RADIANS(G677))*SIN(RADIANS(E675))+COS(RADIANS(G677))*COS(RADIANS(E675))*COS(RADIANS(I665))))&gt;90,0,$F$4*$F$5/E674^2*(SIN(RADIANS(G677))*SIN(RADIANS(E675))+COS(RADIANS(G677))*COS(RADIANS(E675))*COS(RADIANS(I665))))</f>
        <v>0</v>
      </c>
      <c r="J677">
        <f>IF(DEGREES(ACOS(SIN(RADIANS(G677))*SIN(RADIANS(E675))+COS(RADIANS(G677))*COS(RADIANS(E675))*COS(RADIANS(J665))))&gt;90,0,$F$4*$F$5/E674^2*(SIN(RADIANS(G677))*SIN(RADIANS(E675))+COS(RADIANS(G677))*COS(RADIANS(E675))*COS(RADIANS(J665))))</f>
        <v>0</v>
      </c>
      <c r="K677">
        <f>IF(DEGREES(ACOS(SIN(RADIANS(G677))*SIN(RADIANS(E675))+COS(RADIANS(G677))*COS(RADIANS(E675))*COS(RADIANS(K665))))&gt;90,0,$F$4*$F$5/E674^2*(SIN(RADIANS(G677))*SIN(RADIANS(E675))+COS(RADIANS(G677))*COS(RADIANS(E675))*COS(RADIANS(K665))))</f>
        <v>0</v>
      </c>
      <c r="L677">
        <f>IF(DEGREES(ACOS(SIN(RADIANS(G677))*SIN(RADIANS(E675))+COS(RADIANS(G677))*COS(RADIANS(E675))*COS(RADIANS(L665))))&gt;90,0,$F$4*$F$5/E674^2*(SIN(RADIANS(G677))*SIN(RADIANS(E675))+COS(RADIANS(G677))*COS(RADIANS(E675))*COS(RADIANS(L665))))</f>
        <v>0</v>
      </c>
      <c r="M677">
        <f>IF(DEGREES(ACOS(SIN(RADIANS(G677))*SIN(RADIANS(E675))+COS(RADIANS(G677))*COS(RADIANS(E675))*COS(RADIANS(M665))))&gt;90,0,$F$4*$F$5/E674^2*(SIN(RADIANS(G677))*SIN(RADIANS(E675))+COS(RADIANS(G677))*COS(RADIANS(E675))*COS(RADIANS(M665))))</f>
        <v>0</v>
      </c>
      <c r="N677">
        <f>IF(DEGREES(ACOS(SIN(RADIANS(G677))*SIN(RADIANS(E675))+COS(RADIANS(G677))*COS(RADIANS(E675))*COS(RADIANS(N665))))&gt;90,0,$F$4*$F$5/E674^2*(SIN(RADIANS(G677))*SIN(RADIANS(E675))+COS(RADIANS(G677))*COS(RADIANS(E675))*COS(RADIANS(N665))))</f>
        <v>0</v>
      </c>
      <c r="O677">
        <f>IF(DEGREES(ACOS(SIN(RADIANS(G677))*SIN(RADIANS(E675))+COS(RADIANS(G677))*COS(RADIANS(E675))*COS(RADIANS(O665))))&gt;90,0,$F$4*$F$5/E674^2*(SIN(RADIANS(G677))*SIN(RADIANS(E675))+COS(RADIANS(G677))*COS(RADIANS(E675))*COS(RADIANS(O665))))</f>
        <v>0</v>
      </c>
      <c r="P677">
        <f>IF(DEGREES(ACOS(SIN(RADIANS(G677))*SIN(RADIANS(E675))+COS(RADIANS(G677))*COS(RADIANS(E675))*COS(RADIANS(P665))))&gt;90,0,$F$4*$F$5/E674^2*(SIN(RADIANS(G677))*SIN(RADIANS(E675))+COS(RADIANS(G677))*COS(RADIANS(E675))*COS(RADIANS(P665))))</f>
        <v>0</v>
      </c>
      <c r="Q677">
        <f>IF(DEGREES(ACOS(SIN(RADIANS(G677))*SIN(RADIANS(E675))+COS(RADIANS(G677))*COS(RADIANS(E675))*COS(RADIANS(Q665))))&gt;90,0,$F$4*$F$5/E674^2*(SIN(RADIANS(G677))*SIN(RADIANS(E675))+COS(RADIANS(G677))*COS(RADIANS(E675))*COS(RADIANS(Q665))))</f>
        <v>0</v>
      </c>
      <c r="R677" t="e">
        <f>IF(DEGREES(ACOS(SIN(RADIANS(G677))*SIN(RADIANS(E675))+COS(RADIANS(G677))*COS(RADIANS(E675))*COS(RADIANS(R665))))&gt;90,0,$F$4*$F$5/E674^2*(SIN(RADIANS(G677))*SIN(RADIANS(E675))+COS(RADIANS(G677))*COS(RADIANS(E675))*COS(RADIANS(R665))))</f>
        <v>#DIV/0!</v>
      </c>
      <c r="S677" t="e">
        <f>IF(DEGREES(ACOS(SIN(RADIANS(G677))*SIN(RADIANS(E675))+COS(RADIANS(G677))*COS(RADIANS(E675))*COS(RADIANS(S665))))&gt;90,0,$F$4*$F$5/E674^2*(SIN(RADIANS(G677))*SIN(RADIANS(E675))+COS(RADIANS(G677))*COS(RADIANS(E675))*COS(RADIANS(S665))))</f>
        <v>#DIV/0!</v>
      </c>
      <c r="T677" t="e">
        <f>IF(DEGREES(ACOS(SIN(RADIANS(G677))*SIN(RADIANS(E675))+COS(RADIANS(G677))*COS(RADIANS(E675))*COS(RADIANS(T665))))&gt;90,0,$F$4*$F$5/E674^2*(SIN(RADIANS(G677))*SIN(RADIANS(E675))+COS(RADIANS(G677))*COS(RADIANS(E675))*COS(RADIANS(T665))))</f>
        <v>#DIV/0!</v>
      </c>
      <c r="U677" t="e">
        <f>IF(DEGREES(ACOS(SIN(RADIANS(G677))*SIN(RADIANS(E675))+COS(RADIANS(G677))*COS(RADIANS(E675))*COS(RADIANS(U665))))&gt;90,0,$F$4*$F$5/E674^2*(SIN(RADIANS(G677))*SIN(RADIANS(E675))+COS(RADIANS(G677))*COS(RADIANS(E675))*COS(RADIANS(U665))))</f>
        <v>#DIV/0!</v>
      </c>
      <c r="V677" t="e">
        <f>IF(DEGREES(ACOS(SIN(RADIANS(G677))*SIN(RADIANS(E675))+COS(RADIANS(G677))*COS(RADIANS(E675))*COS(RADIANS(V665))))&gt;90,0,$F$4*$F$5/E674^2*(SIN(RADIANS(G677))*SIN(RADIANS(E675))+COS(RADIANS(G677))*COS(RADIANS(E675))*COS(RADIANS(V665))))</f>
        <v>#DIV/0!</v>
      </c>
      <c r="W677" t="e">
        <f>IF(DEGREES(ACOS(SIN(RADIANS(G677))*SIN(RADIANS(E675))+COS(RADIANS(G677))*COS(RADIANS(E675))*COS(RADIANS(W665))))&gt;90,0,$F$4*$F$5/E674^2*(SIN(RADIANS(G677))*SIN(RADIANS(E675))+COS(RADIANS(G677))*COS(RADIANS(E675))*COS(RADIANS(W665))))</f>
        <v>#DIV/0!</v>
      </c>
      <c r="X677" t="e">
        <f>IF(DEGREES(ACOS(SIN(RADIANS(G677))*SIN(RADIANS(E675))+COS(RADIANS(G677))*COS(RADIANS(E675))*COS(RADIANS(X665))))&gt;90,0,$F$4*$F$5/E674^2*(SIN(RADIANS(G677))*SIN(RADIANS(E675))+COS(RADIANS(G677))*COS(RADIANS(E675))*COS(RADIANS(X665))))</f>
        <v>#DIV/0!</v>
      </c>
      <c r="Y677" t="e">
        <f>IF(DEGREES(ACOS(SIN(RADIANS(G677))*SIN(RADIANS(E675))+COS(RADIANS(G677))*COS(RADIANS(E675))*COS(RADIANS(Y665))))&gt;90,0,$F$4*$F$5/E674^2*(SIN(RADIANS(G677))*SIN(RADIANS(E675))+COS(RADIANS(G677))*COS(RADIANS(E675))*COS(RADIANS(Y665))))</f>
        <v>#DIV/0!</v>
      </c>
      <c r="Z677" t="e">
        <f>IF(DEGREES(ACOS(SIN(RADIANS(G677))*SIN(RADIANS(E675))+COS(RADIANS(G677))*COS(RADIANS(E675))*COS(RADIANS(Z665))))&gt;90,0,$F$4*$F$5/E674^2*(SIN(RADIANS(G677))*SIN(RADIANS(E675))+COS(RADIANS(G677))*COS(RADIANS(E675))*COS(RADIANS(Z665))))</f>
        <v>#DIV/0!</v>
      </c>
      <c r="AA677" t="e">
        <f>IF(DEGREES(ACOS(SIN(RADIANS(G677))*SIN(RADIANS(E675))+COS(RADIANS(G677))*COS(RADIANS(E675))*COS(RADIANS(AA665))))&gt;90,0,$F$4*$F$5/E674^2*(SIN(RADIANS(G677))*SIN(RADIANS(E675))+COS(RADIANS(G677))*COS(RADIANS(E675))*COS(RADIANS(AA665))))</f>
        <v>#DIV/0!</v>
      </c>
      <c r="AB677" t="e">
        <f>IF(DEGREES(ACOS(SIN(RADIANS(G677))*SIN(RADIANS(E675))+COS(RADIANS(G677))*COS(RADIANS(E675))*COS(RADIANS(AB665))))&gt;90,0,$F$4*$F$5/E674^2*(SIN(RADIANS(G677))*SIN(RADIANS(E675))+COS(RADIANS(G677))*COS(RADIANS(E675))*COS(RADIANS(AB665))))</f>
        <v>#DIV/0!</v>
      </c>
      <c r="AC677" t="e">
        <f>IF(DEGREES(ACOS(SIN(RADIANS(G677))*SIN(RADIANS(E675))+COS(RADIANS(G677))*COS(RADIANS(E675))*COS(RADIANS(AC665))))&gt;90,0,$F$4*$F$5/E674^2*(SIN(RADIANS(G677))*SIN(RADIANS(E675))+COS(RADIANS(G677))*COS(RADIANS(E675))*COS(RADIANS(AC665))))</f>
        <v>#DIV/0!</v>
      </c>
      <c r="AD677" t="e">
        <f>IF(DEGREES(ACOS(SIN(RADIANS(G677))*SIN(RADIANS(E675))+COS(RADIANS(G677))*COS(RADIANS(E675))*COS(RADIANS(AD665))))&gt;90,0,$F$4*$F$5/E674^2*(SIN(RADIANS(G677))*SIN(RADIANS(E675))+COS(RADIANS(G677))*COS(RADIANS(E675))*COS(RADIANS(AD665))))</f>
        <v>#DIV/0!</v>
      </c>
      <c r="AE677" t="e">
        <f>IF(DEGREES(ACOS(SIN(RADIANS(G677))*SIN(RADIANS(E675))+COS(RADIANS(G677))*COS(RADIANS(E675))*COS(RADIANS(AE665))))&gt;90,0,$F$4*$F$5/E674^2*(SIN(RADIANS(G677))*SIN(RADIANS(E675))+COS(RADIANS(G677))*COS(RADIANS(E675))*COS(RADIANS(AE665))))</f>
        <v>#DIV/0!</v>
      </c>
      <c r="AF677" t="e">
        <f>IF(DEGREES(ACOS(SIN(RADIANS(G677))*SIN(RADIANS(E675))+COS(RADIANS(G677))*COS(RADIANS(E675))*COS(RADIANS(AF665))))&gt;90,0,$F$4*$F$5/E674^2*(SIN(RADIANS(G677))*SIN(RADIANS(E675))+COS(RADIANS(G677))*COS(RADIANS(E675))*COS(RADIANS(AF665))))</f>
        <v>#DIV/0!</v>
      </c>
      <c r="AG677" t="e">
        <f>IF(DEGREES(ACOS(SIN(RADIANS(G677))*SIN(RADIANS(E675))+COS(RADIANS(G677))*COS(RADIANS(E675))*COS(RADIANS(AG665))))&gt;90,0,$F$4*$F$5/E674^2*(SIN(RADIANS(G677))*SIN(RADIANS(E675))+COS(RADIANS(G677))*COS(RADIANS(E675))*COS(RADIANS(AG665))))</f>
        <v>#DIV/0!</v>
      </c>
      <c r="AH677" t="e">
        <f>IF(DEGREES(ACOS(SIN(RADIANS(G677))*SIN(RADIANS(E675))+COS(RADIANS(G677))*COS(RADIANS(E675))*COS(RADIANS(AH665))))&gt;90,0,$F$4*$F$5/E674^2*(SIN(RADIANS(G677))*SIN(RADIANS(E675))+COS(RADIANS(G677))*COS(RADIANS(E675))*COS(RADIANS(AH665))))</f>
        <v>#DIV/0!</v>
      </c>
      <c r="AI677" t="e">
        <f>IF(DEGREES(ACOS(SIN(RADIANS(G677))*SIN(RADIANS(E675))+COS(RADIANS(G677))*COS(RADIANS(E675))*COS(RADIANS(AI665))))&gt;90,0,$F$4*$F$5/E674^2*(SIN(RADIANS(G677))*SIN(RADIANS(E675))+COS(RADIANS(G677))*COS(RADIANS(E675))*COS(RADIANS(AI665))))</f>
        <v>#DIV/0!</v>
      </c>
      <c r="AJ677" t="e">
        <f>IF(DEGREES(ACOS(SIN(RADIANS(G677))*SIN(RADIANS(E675))+COS(RADIANS(G677))*COS(RADIANS(E675))*COS(RADIANS(AJ665))))&gt;90,0,$F$4*$F$5/E674^2*(SIN(RADIANS(G677))*SIN(RADIANS(E675))+COS(RADIANS(G677))*COS(RADIANS(E675))*COS(RADIANS(AJ665))))</f>
        <v>#DIV/0!</v>
      </c>
      <c r="AK677">
        <f>IF(DEGREES(ACOS(SIN(RADIANS(G677))*SIN(RADIANS(E675))+COS(RADIANS(G677))*COS(RADIANS(E675))*COS(RADIANS(AK665))))&gt;90,0,$F$4*$F$5/E674^2*(SIN(RADIANS(G677))*SIN(RADIANS(E675))+COS(RADIANS(G677))*COS(RADIANS(E675))*COS(RADIANS(AK665))))</f>
        <v>0</v>
      </c>
      <c r="AL677">
        <f>IF(DEGREES(ACOS(SIN(RADIANS(G677))*SIN(RADIANS(E675))+COS(RADIANS(G677))*COS(RADIANS(E675))*COS(RADIANS(AL665))))&gt;90,0,$F$4*$F$5/E674^2*(SIN(RADIANS(G677))*SIN(RADIANS(E675))+COS(RADIANS(G677))*COS(RADIANS(E675))*COS(RADIANS(AL665))))</f>
        <v>0</v>
      </c>
      <c r="AM677">
        <f>IF(DEGREES(ACOS(SIN(RADIANS(G677))*SIN(RADIANS(E675))+COS(RADIANS(G677))*COS(RADIANS(E675))*COS(RADIANS(AM665))))&gt;90,0,$F$4*$F$5/E674^2*(SIN(RADIANS(G677))*SIN(RADIANS(E675))+COS(RADIANS(G677))*COS(RADIANS(E675))*COS(RADIANS(AM665))))</f>
        <v>0</v>
      </c>
      <c r="AN677">
        <f>IF(DEGREES(ACOS(SIN(RADIANS(G677))*SIN(RADIANS(E675))+COS(RADIANS(G677))*COS(RADIANS(E675))*COS(RADIANS(AN665))))&gt;90,0,$F$4*$F$5/E674^2*(SIN(RADIANS(G677))*SIN(RADIANS(E675))+COS(RADIANS(G677))*COS(RADIANS(E675))*COS(RADIANS(AN665))))</f>
        <v>0</v>
      </c>
      <c r="AO677">
        <f>IF(DEGREES(ACOS(SIN(RADIANS(G677))*SIN(RADIANS(E675))+COS(RADIANS(G677))*COS(RADIANS(E675))*COS(RADIANS(AO665))))&gt;90,0,$F$4*$F$5/E674^2*(SIN(RADIANS(G677))*SIN(RADIANS(E675))+COS(RADIANS(G677))*COS(RADIANS(E675))*COS(RADIANS(AO665))))</f>
        <v>0</v>
      </c>
      <c r="AP677">
        <f>IF(DEGREES(ACOS(SIN(RADIANS(G677))*SIN(RADIANS(E675))+COS(RADIANS(G677))*COS(RADIANS(E675))*COS(RADIANS(AP665))))&gt;90,0,$F$4*$F$5/E674^2*(SIN(RADIANS(G677))*SIN(RADIANS(E675))+COS(RADIANS(G677))*COS(RADIANS(E675))*COS(RADIANS(AP665))))</f>
        <v>0</v>
      </c>
      <c r="AQ677">
        <f>IF(DEGREES(ACOS(SIN(RADIANS(G677))*SIN(RADIANS(E675))+COS(RADIANS(G677))*COS(RADIANS(E675))*COS(RADIANS(AQ665))))&gt;90,0,$F$4*$F$5/E674^2*(SIN(RADIANS(G677))*SIN(RADIANS(E675))+COS(RADIANS(G677))*COS(RADIANS(E675))*COS(RADIANS(AQ665))))</f>
        <v>0</v>
      </c>
      <c r="AR677">
        <f>IF(DEGREES(ACOS(SIN(RADIANS(G677))*SIN(RADIANS(E675))+COS(RADIANS(G677))*COS(RADIANS(E675))*COS(RADIANS(AR665))))&gt;90,0,$F$4*$F$5/E674^2*(SIN(RADIANS(G677))*SIN(RADIANS(E675))+COS(RADIANS(G677))*COS(RADIANS(E675))*COS(RADIANS(AR665))))</f>
        <v>0</v>
      </c>
    </row>
    <row r="678" spans="2:44" x14ac:dyDescent="0.5">
      <c r="G678">
        <v>-20</v>
      </c>
      <c r="I678">
        <f>IF(DEGREES(ACOS(SIN(RADIANS(G678))*SIN(RADIANS(E675))+COS(RADIANS(G678))*COS(RADIANS(E675))*COS(RADIANS(I665))))&gt;90,0,$F$4*$F$5/E674^2*(SIN(RADIANS(G678))*SIN(RADIANS(E675))+COS(RADIANS(G678))*COS(RADIANS(E675))*COS(RADIANS(I665))))</f>
        <v>0</v>
      </c>
      <c r="J678">
        <f>IF(DEGREES(ACOS(SIN(RADIANS(G678))*SIN(RADIANS(E675))+COS(RADIANS(G678))*COS(RADIANS(E675))*COS(RADIANS(J665))))&gt;90,0,$F$4*$F$5/E674^2*(SIN(RADIANS(G678))*SIN(RADIANS(E675))+COS(RADIANS(G678))*COS(RADIANS(E675))*COS(RADIANS(J665))))</f>
        <v>0</v>
      </c>
      <c r="K678">
        <f>IF(DEGREES(ACOS(SIN(RADIANS(G678))*SIN(RADIANS(E675))+COS(RADIANS(G678))*COS(RADIANS(E675))*COS(RADIANS(K665))))&gt;90,0,$F$4*$F$5/E674^2*(SIN(RADIANS(G678))*SIN(RADIANS(E675))+COS(RADIANS(G678))*COS(RADIANS(E675))*COS(RADIANS(K665))))</f>
        <v>0</v>
      </c>
      <c r="L678">
        <f>IF(DEGREES(ACOS(SIN(RADIANS(G678))*SIN(RADIANS(E675))+COS(RADIANS(G678))*COS(RADIANS(E675))*COS(RADIANS(L665))))&gt;90,0,$F$4*$F$5/E674^2*(SIN(RADIANS(G678))*SIN(RADIANS(E675))+COS(RADIANS(G678))*COS(RADIANS(E675))*COS(RADIANS(L665))))</f>
        <v>0</v>
      </c>
      <c r="M678">
        <f>IF(DEGREES(ACOS(SIN(RADIANS(G678))*SIN(RADIANS(E675))+COS(RADIANS(G678))*COS(RADIANS(E675))*COS(RADIANS(M665))))&gt;90,0,$F$4*$F$5/E674^2*(SIN(RADIANS(G678))*SIN(RADIANS(E675))+COS(RADIANS(G678))*COS(RADIANS(E675))*COS(RADIANS(M665))))</f>
        <v>0</v>
      </c>
      <c r="N678">
        <f>IF(DEGREES(ACOS(SIN(RADIANS(G678))*SIN(RADIANS(E675))+COS(RADIANS(G678))*COS(RADIANS(E675))*COS(RADIANS(N665))))&gt;90,0,$F$4*$F$5/E674^2*(SIN(RADIANS(G678))*SIN(RADIANS(E675))+COS(RADIANS(G678))*COS(RADIANS(E675))*COS(RADIANS(N665))))</f>
        <v>0</v>
      </c>
      <c r="O678">
        <f>IF(DEGREES(ACOS(SIN(RADIANS(G678))*SIN(RADIANS(E675))+COS(RADIANS(G678))*COS(RADIANS(E675))*COS(RADIANS(O665))))&gt;90,0,$F$4*$F$5/E674^2*(SIN(RADIANS(G678))*SIN(RADIANS(E675))+COS(RADIANS(G678))*COS(RADIANS(E675))*COS(RADIANS(O665))))</f>
        <v>0</v>
      </c>
      <c r="P678">
        <f>IF(DEGREES(ACOS(SIN(RADIANS(G678))*SIN(RADIANS(E675))+COS(RADIANS(G678))*COS(RADIANS(E675))*COS(RADIANS(P665))))&gt;90,0,$F$4*$F$5/E674^2*(SIN(RADIANS(G678))*SIN(RADIANS(E675))+COS(RADIANS(G678))*COS(RADIANS(E675))*COS(RADIANS(P665))))</f>
        <v>0</v>
      </c>
      <c r="Q678">
        <f>IF(DEGREES(ACOS(SIN(RADIANS(G678))*SIN(RADIANS(E675))+COS(RADIANS(G678))*COS(RADIANS(E675))*COS(RADIANS(Q665))))&gt;90,0,$F$4*$F$5/E674^2*(SIN(RADIANS(G678))*SIN(RADIANS(E675))+COS(RADIANS(G678))*COS(RADIANS(E675))*COS(RADIANS(Q665))))</f>
        <v>0</v>
      </c>
      <c r="R678" t="e">
        <f>IF(DEGREES(ACOS(SIN(RADIANS(G678))*SIN(RADIANS(E675))+COS(RADIANS(G678))*COS(RADIANS(E675))*COS(RADIANS(R665))))&gt;90,0,$F$4*$F$5/E674^2*(SIN(RADIANS(G678))*SIN(RADIANS(E675))+COS(RADIANS(G678))*COS(RADIANS(E675))*COS(RADIANS(R665))))</f>
        <v>#DIV/0!</v>
      </c>
      <c r="S678" t="e">
        <f>IF(DEGREES(ACOS(SIN(RADIANS(G678))*SIN(RADIANS(E675))+COS(RADIANS(G678))*COS(RADIANS(E675))*COS(RADIANS(S665))))&gt;90,0,$F$4*$F$5/E674^2*(SIN(RADIANS(G678))*SIN(RADIANS(E675))+COS(RADIANS(G678))*COS(RADIANS(E675))*COS(RADIANS(S665))))</f>
        <v>#DIV/0!</v>
      </c>
      <c r="T678" t="e">
        <f>IF(DEGREES(ACOS(SIN(RADIANS(G678))*SIN(RADIANS(E675))+COS(RADIANS(G678))*COS(RADIANS(E675))*COS(RADIANS(T665))))&gt;90,0,$F$4*$F$5/E674^2*(SIN(RADIANS(G678))*SIN(RADIANS(E675))+COS(RADIANS(G678))*COS(RADIANS(E675))*COS(RADIANS(T665))))</f>
        <v>#DIV/0!</v>
      </c>
      <c r="U678" t="e">
        <f>IF(DEGREES(ACOS(SIN(RADIANS(G678))*SIN(RADIANS(E675))+COS(RADIANS(G678))*COS(RADIANS(E675))*COS(RADIANS(U665))))&gt;90,0,$F$4*$F$5/E674^2*(SIN(RADIANS(G678))*SIN(RADIANS(E675))+COS(RADIANS(G678))*COS(RADIANS(E675))*COS(RADIANS(U665))))</f>
        <v>#DIV/0!</v>
      </c>
      <c r="V678" t="e">
        <f>IF(DEGREES(ACOS(SIN(RADIANS(G678))*SIN(RADIANS(E675))+COS(RADIANS(G678))*COS(RADIANS(E675))*COS(RADIANS(V665))))&gt;90,0,$F$4*$F$5/E674^2*(SIN(RADIANS(G678))*SIN(RADIANS(E675))+COS(RADIANS(G678))*COS(RADIANS(E675))*COS(RADIANS(V665))))</f>
        <v>#DIV/0!</v>
      </c>
      <c r="W678" t="e">
        <f>IF(DEGREES(ACOS(SIN(RADIANS(G678))*SIN(RADIANS(E675))+COS(RADIANS(G678))*COS(RADIANS(E675))*COS(RADIANS(W665))))&gt;90,0,$F$4*$F$5/E674^2*(SIN(RADIANS(G678))*SIN(RADIANS(E675))+COS(RADIANS(G678))*COS(RADIANS(E675))*COS(RADIANS(W665))))</f>
        <v>#DIV/0!</v>
      </c>
      <c r="X678" t="e">
        <f>IF(DEGREES(ACOS(SIN(RADIANS(G678))*SIN(RADIANS(E675))+COS(RADIANS(G678))*COS(RADIANS(E675))*COS(RADIANS(X665))))&gt;90,0,$F$4*$F$5/E674^2*(SIN(RADIANS(G678))*SIN(RADIANS(E675))+COS(RADIANS(G678))*COS(RADIANS(E675))*COS(RADIANS(X665))))</f>
        <v>#DIV/0!</v>
      </c>
      <c r="Y678" t="e">
        <f>IF(DEGREES(ACOS(SIN(RADIANS(G678))*SIN(RADIANS(E675))+COS(RADIANS(G678))*COS(RADIANS(E675))*COS(RADIANS(Y665))))&gt;90,0,$F$4*$F$5/E674^2*(SIN(RADIANS(G678))*SIN(RADIANS(E675))+COS(RADIANS(G678))*COS(RADIANS(E675))*COS(RADIANS(Y665))))</f>
        <v>#DIV/0!</v>
      </c>
      <c r="Z678" t="e">
        <f>IF(DEGREES(ACOS(SIN(RADIANS(G678))*SIN(RADIANS(E675))+COS(RADIANS(G678))*COS(RADIANS(E675))*COS(RADIANS(Z665))))&gt;90,0,$F$4*$F$5/E674^2*(SIN(RADIANS(G678))*SIN(RADIANS(E675))+COS(RADIANS(G678))*COS(RADIANS(E675))*COS(RADIANS(Z665))))</f>
        <v>#DIV/0!</v>
      </c>
      <c r="AA678" t="e">
        <f>IF(DEGREES(ACOS(SIN(RADIANS(G678))*SIN(RADIANS(E675))+COS(RADIANS(G678))*COS(RADIANS(E675))*COS(RADIANS(AA665))))&gt;90,0,$F$4*$F$5/E674^2*(SIN(RADIANS(G678))*SIN(RADIANS(E675))+COS(RADIANS(G678))*COS(RADIANS(E675))*COS(RADIANS(AA665))))</f>
        <v>#DIV/0!</v>
      </c>
      <c r="AB678" t="e">
        <f>IF(DEGREES(ACOS(SIN(RADIANS(G678))*SIN(RADIANS(E675))+COS(RADIANS(G678))*COS(RADIANS(E675))*COS(RADIANS(AB665))))&gt;90,0,$F$4*$F$5/E674^2*(SIN(RADIANS(G678))*SIN(RADIANS(E675))+COS(RADIANS(G678))*COS(RADIANS(E675))*COS(RADIANS(AB665))))</f>
        <v>#DIV/0!</v>
      </c>
      <c r="AC678" t="e">
        <f>IF(DEGREES(ACOS(SIN(RADIANS(G678))*SIN(RADIANS(E675))+COS(RADIANS(G678))*COS(RADIANS(E675))*COS(RADIANS(AC665))))&gt;90,0,$F$4*$F$5/E674^2*(SIN(RADIANS(G678))*SIN(RADIANS(E675))+COS(RADIANS(G678))*COS(RADIANS(E675))*COS(RADIANS(AC665))))</f>
        <v>#DIV/0!</v>
      </c>
      <c r="AD678" t="e">
        <f>IF(DEGREES(ACOS(SIN(RADIANS(G678))*SIN(RADIANS(E675))+COS(RADIANS(G678))*COS(RADIANS(E675))*COS(RADIANS(AD665))))&gt;90,0,$F$4*$F$5/E674^2*(SIN(RADIANS(G678))*SIN(RADIANS(E675))+COS(RADIANS(G678))*COS(RADIANS(E675))*COS(RADIANS(AD665))))</f>
        <v>#DIV/0!</v>
      </c>
      <c r="AE678" t="e">
        <f>IF(DEGREES(ACOS(SIN(RADIANS(G678))*SIN(RADIANS(E675))+COS(RADIANS(G678))*COS(RADIANS(E675))*COS(RADIANS(AE665))))&gt;90,0,$F$4*$F$5/E674^2*(SIN(RADIANS(G678))*SIN(RADIANS(E675))+COS(RADIANS(G678))*COS(RADIANS(E675))*COS(RADIANS(AE665))))</f>
        <v>#DIV/0!</v>
      </c>
      <c r="AF678" t="e">
        <f>IF(DEGREES(ACOS(SIN(RADIANS(G678))*SIN(RADIANS(E675))+COS(RADIANS(G678))*COS(RADIANS(E675))*COS(RADIANS(AF665))))&gt;90,0,$F$4*$F$5/E674^2*(SIN(RADIANS(G678))*SIN(RADIANS(E675))+COS(RADIANS(G678))*COS(RADIANS(E675))*COS(RADIANS(AF665))))</f>
        <v>#DIV/0!</v>
      </c>
      <c r="AG678" t="e">
        <f>IF(DEGREES(ACOS(SIN(RADIANS(G678))*SIN(RADIANS(E675))+COS(RADIANS(G678))*COS(RADIANS(E675))*COS(RADIANS(AG665))))&gt;90,0,$F$4*$F$5/E674^2*(SIN(RADIANS(G678))*SIN(RADIANS(E675))+COS(RADIANS(G678))*COS(RADIANS(E675))*COS(RADIANS(AG665))))</f>
        <v>#DIV/0!</v>
      </c>
      <c r="AH678" t="e">
        <f>IF(DEGREES(ACOS(SIN(RADIANS(G678))*SIN(RADIANS(E675))+COS(RADIANS(G678))*COS(RADIANS(E675))*COS(RADIANS(AH665))))&gt;90,0,$F$4*$F$5/E674^2*(SIN(RADIANS(G678))*SIN(RADIANS(E675))+COS(RADIANS(G678))*COS(RADIANS(E675))*COS(RADIANS(AH665))))</f>
        <v>#DIV/0!</v>
      </c>
      <c r="AI678" t="e">
        <f>IF(DEGREES(ACOS(SIN(RADIANS(G678))*SIN(RADIANS(E675))+COS(RADIANS(G678))*COS(RADIANS(E675))*COS(RADIANS(AI665))))&gt;90,0,$F$4*$F$5/E674^2*(SIN(RADIANS(G678))*SIN(RADIANS(E675))+COS(RADIANS(G678))*COS(RADIANS(E675))*COS(RADIANS(AI665))))</f>
        <v>#DIV/0!</v>
      </c>
      <c r="AJ678" t="e">
        <f>IF(DEGREES(ACOS(SIN(RADIANS(G678))*SIN(RADIANS(E675))+COS(RADIANS(G678))*COS(RADIANS(E675))*COS(RADIANS(AJ665))))&gt;90,0,$F$4*$F$5/E674^2*(SIN(RADIANS(G678))*SIN(RADIANS(E675))+COS(RADIANS(G678))*COS(RADIANS(E675))*COS(RADIANS(AJ665))))</f>
        <v>#DIV/0!</v>
      </c>
      <c r="AK678">
        <f>IF(DEGREES(ACOS(SIN(RADIANS(G678))*SIN(RADIANS(E675))+COS(RADIANS(G678))*COS(RADIANS(E675))*COS(RADIANS(AK665))))&gt;90,0,$F$4*$F$5/E674^2*(SIN(RADIANS(G678))*SIN(RADIANS(E675))+COS(RADIANS(G678))*COS(RADIANS(E675))*COS(RADIANS(AK665))))</f>
        <v>0</v>
      </c>
      <c r="AL678">
        <f>IF(DEGREES(ACOS(SIN(RADIANS(G678))*SIN(RADIANS(E675))+COS(RADIANS(G678))*COS(RADIANS(E675))*COS(RADIANS(AL665))))&gt;90,0,$F$4*$F$5/E674^2*(SIN(RADIANS(G678))*SIN(RADIANS(E675))+COS(RADIANS(G678))*COS(RADIANS(E675))*COS(RADIANS(AL665))))</f>
        <v>0</v>
      </c>
      <c r="AM678">
        <f>IF(DEGREES(ACOS(SIN(RADIANS(G678))*SIN(RADIANS(E675))+COS(RADIANS(G678))*COS(RADIANS(E675))*COS(RADIANS(AM665))))&gt;90,0,$F$4*$F$5/E674^2*(SIN(RADIANS(G678))*SIN(RADIANS(E675))+COS(RADIANS(G678))*COS(RADIANS(E675))*COS(RADIANS(AM665))))</f>
        <v>0</v>
      </c>
      <c r="AN678">
        <f>IF(DEGREES(ACOS(SIN(RADIANS(G678))*SIN(RADIANS(E675))+COS(RADIANS(G678))*COS(RADIANS(E675))*COS(RADIANS(AN665))))&gt;90,0,$F$4*$F$5/E674^2*(SIN(RADIANS(G678))*SIN(RADIANS(E675))+COS(RADIANS(G678))*COS(RADIANS(E675))*COS(RADIANS(AN665))))</f>
        <v>0</v>
      </c>
      <c r="AO678">
        <f>IF(DEGREES(ACOS(SIN(RADIANS(G678))*SIN(RADIANS(E675))+COS(RADIANS(G678))*COS(RADIANS(E675))*COS(RADIANS(AO665))))&gt;90,0,$F$4*$F$5/E674^2*(SIN(RADIANS(G678))*SIN(RADIANS(E675))+COS(RADIANS(G678))*COS(RADIANS(E675))*COS(RADIANS(AO665))))</f>
        <v>0</v>
      </c>
      <c r="AP678">
        <f>IF(DEGREES(ACOS(SIN(RADIANS(G678))*SIN(RADIANS(E675))+COS(RADIANS(G678))*COS(RADIANS(E675))*COS(RADIANS(AP665))))&gt;90,0,$F$4*$F$5/E674^2*(SIN(RADIANS(G678))*SIN(RADIANS(E675))+COS(RADIANS(G678))*COS(RADIANS(E675))*COS(RADIANS(AP665))))</f>
        <v>0</v>
      </c>
      <c r="AQ678">
        <f>IF(DEGREES(ACOS(SIN(RADIANS(G678))*SIN(RADIANS(E675))+COS(RADIANS(G678))*COS(RADIANS(E675))*COS(RADIANS(AQ665))))&gt;90,0,$F$4*$F$5/E674^2*(SIN(RADIANS(G678))*SIN(RADIANS(E675))+COS(RADIANS(G678))*COS(RADIANS(E675))*COS(RADIANS(AQ665))))</f>
        <v>0</v>
      </c>
      <c r="AR678">
        <f>IF(DEGREES(ACOS(SIN(RADIANS(G678))*SIN(RADIANS(E675))+COS(RADIANS(G678))*COS(RADIANS(E675))*COS(RADIANS(AR665))))&gt;90,0,$F$4*$F$5/E674^2*(SIN(RADIANS(G678))*SIN(RADIANS(E675))+COS(RADIANS(G678))*COS(RADIANS(E675))*COS(RADIANS(AR665))))</f>
        <v>0</v>
      </c>
    </row>
    <row r="679" spans="2:44" x14ac:dyDescent="0.5">
      <c r="G679">
        <v>-30</v>
      </c>
      <c r="I679">
        <f>IF(DEGREES(ACOS(SIN(RADIANS(G679))*SIN(RADIANS(E675))+COS(RADIANS(G679))*COS(RADIANS(E675))*COS(RADIANS(I665))))&gt;90,0,$F$4*$F$5/E674^2*(SIN(RADIANS(G679))*SIN(RADIANS(E675))+COS(RADIANS(G679))*COS(RADIANS(E675))*COS(RADIANS(I665))))</f>
        <v>0</v>
      </c>
      <c r="J679">
        <f>IF(DEGREES(ACOS(SIN(RADIANS(G679))*SIN(RADIANS(E675))+COS(RADIANS(G679))*COS(RADIANS(E675))*COS(RADIANS(J665))))&gt;90,0,$F$4*$F$5/E674^2*(SIN(RADIANS(G679))*SIN(RADIANS(E675))+COS(RADIANS(G679))*COS(RADIANS(E675))*COS(RADIANS(J665))))</f>
        <v>0</v>
      </c>
      <c r="K679">
        <f>IF(DEGREES(ACOS(SIN(RADIANS(G679))*SIN(RADIANS(E675))+COS(RADIANS(G679))*COS(RADIANS(E675))*COS(RADIANS(K665))))&gt;90,0,$F$4*$F$5/E674^2*(SIN(RADIANS(G679))*SIN(RADIANS(E675))+COS(RADIANS(G679))*COS(RADIANS(E675))*COS(RADIANS(K665))))</f>
        <v>0</v>
      </c>
      <c r="L679">
        <f>IF(DEGREES(ACOS(SIN(RADIANS(G679))*SIN(RADIANS(E675))+COS(RADIANS(G679))*COS(RADIANS(E675))*COS(RADIANS(L665))))&gt;90,0,$F$4*$F$5/E674^2*(SIN(RADIANS(G679))*SIN(RADIANS(E675))+COS(RADIANS(G679))*COS(RADIANS(E675))*COS(RADIANS(L665))))</f>
        <v>0</v>
      </c>
      <c r="M679">
        <f>IF(DEGREES(ACOS(SIN(RADIANS(G679))*SIN(RADIANS(E675))+COS(RADIANS(G679))*COS(RADIANS(E675))*COS(RADIANS(M665))))&gt;90,0,$F$4*$F$5/E674^2*(SIN(RADIANS(G679))*SIN(RADIANS(E675))+COS(RADIANS(G679))*COS(RADIANS(E675))*COS(RADIANS(M665))))</f>
        <v>0</v>
      </c>
      <c r="N679">
        <f>IF(DEGREES(ACOS(SIN(RADIANS(G679))*SIN(RADIANS(E675))+COS(RADIANS(G679))*COS(RADIANS(E675))*COS(RADIANS(N665))))&gt;90,0,$F$4*$F$5/E674^2*(SIN(RADIANS(G679))*SIN(RADIANS(E675))+COS(RADIANS(G679))*COS(RADIANS(E675))*COS(RADIANS(N665))))</f>
        <v>0</v>
      </c>
      <c r="O679">
        <f>IF(DEGREES(ACOS(SIN(RADIANS(G679))*SIN(RADIANS(E675))+COS(RADIANS(G679))*COS(RADIANS(E675))*COS(RADIANS(O665))))&gt;90,0,$F$4*$F$5/E674^2*(SIN(RADIANS(G679))*SIN(RADIANS(E675))+COS(RADIANS(G679))*COS(RADIANS(E675))*COS(RADIANS(O665))))</f>
        <v>0</v>
      </c>
      <c r="P679">
        <f>IF(DEGREES(ACOS(SIN(RADIANS(G679))*SIN(RADIANS(E675))+COS(RADIANS(G679))*COS(RADIANS(E675))*COS(RADIANS(P665))))&gt;90,0,$F$4*$F$5/E674^2*(SIN(RADIANS(G679))*SIN(RADIANS(E675))+COS(RADIANS(G679))*COS(RADIANS(E675))*COS(RADIANS(P665))))</f>
        <v>0</v>
      </c>
      <c r="Q679">
        <f>IF(DEGREES(ACOS(SIN(RADIANS(G679))*SIN(RADIANS(E675))+COS(RADIANS(G679))*COS(RADIANS(E675))*COS(RADIANS(Q665))))&gt;90,0,$F$4*$F$5/E674^2*(SIN(RADIANS(G679))*SIN(RADIANS(E675))+COS(RADIANS(G679))*COS(RADIANS(E675))*COS(RADIANS(Q665))))</f>
        <v>0</v>
      </c>
      <c r="R679" t="e">
        <f>IF(DEGREES(ACOS(SIN(RADIANS(G679))*SIN(RADIANS(E675))+COS(RADIANS(G679))*COS(RADIANS(E675))*COS(RADIANS(R665))))&gt;90,0,$F$4*$F$5/E674^2*(SIN(RADIANS(G679))*SIN(RADIANS(E675))+COS(RADIANS(G679))*COS(RADIANS(E675))*COS(RADIANS(R665))))</f>
        <v>#DIV/0!</v>
      </c>
      <c r="S679" t="e">
        <f>IF(DEGREES(ACOS(SIN(RADIANS(G679))*SIN(RADIANS(E675))+COS(RADIANS(G679))*COS(RADIANS(E675))*COS(RADIANS(S665))))&gt;90,0,$F$4*$F$5/E674^2*(SIN(RADIANS(G679))*SIN(RADIANS(E675))+COS(RADIANS(G679))*COS(RADIANS(E675))*COS(RADIANS(S665))))</f>
        <v>#DIV/0!</v>
      </c>
      <c r="T679" t="e">
        <f>IF(DEGREES(ACOS(SIN(RADIANS(G679))*SIN(RADIANS(E675))+COS(RADIANS(G679))*COS(RADIANS(E675))*COS(RADIANS(T665))))&gt;90,0,$F$4*$F$5/E674^2*(SIN(RADIANS(G679))*SIN(RADIANS(E675))+COS(RADIANS(G679))*COS(RADIANS(E675))*COS(RADIANS(T665))))</f>
        <v>#DIV/0!</v>
      </c>
      <c r="U679" t="e">
        <f>IF(DEGREES(ACOS(SIN(RADIANS(G679))*SIN(RADIANS(E675))+COS(RADIANS(G679))*COS(RADIANS(E675))*COS(RADIANS(U665))))&gt;90,0,$F$4*$F$5/E674^2*(SIN(RADIANS(G679))*SIN(RADIANS(E675))+COS(RADIANS(G679))*COS(RADIANS(E675))*COS(RADIANS(U665))))</f>
        <v>#DIV/0!</v>
      </c>
      <c r="V679" t="e">
        <f>IF(DEGREES(ACOS(SIN(RADIANS(G679))*SIN(RADIANS(E675))+COS(RADIANS(G679))*COS(RADIANS(E675))*COS(RADIANS(V665))))&gt;90,0,$F$4*$F$5/E674^2*(SIN(RADIANS(G679))*SIN(RADIANS(E675))+COS(RADIANS(G679))*COS(RADIANS(E675))*COS(RADIANS(V665))))</f>
        <v>#DIV/0!</v>
      </c>
      <c r="W679" t="e">
        <f>IF(DEGREES(ACOS(SIN(RADIANS(G679))*SIN(RADIANS(E675))+COS(RADIANS(G679))*COS(RADIANS(E675))*COS(RADIANS(W665))))&gt;90,0,$F$4*$F$5/E674^2*(SIN(RADIANS(G679))*SIN(RADIANS(E675))+COS(RADIANS(G679))*COS(RADIANS(E675))*COS(RADIANS(W665))))</f>
        <v>#DIV/0!</v>
      </c>
      <c r="X679" t="e">
        <f>IF(DEGREES(ACOS(SIN(RADIANS(G679))*SIN(RADIANS(E675))+COS(RADIANS(G679))*COS(RADIANS(E675))*COS(RADIANS(X665))))&gt;90,0,$F$4*$F$5/E674^2*(SIN(RADIANS(G679))*SIN(RADIANS(E675))+COS(RADIANS(G679))*COS(RADIANS(E675))*COS(RADIANS(X665))))</f>
        <v>#DIV/0!</v>
      </c>
      <c r="Y679" t="e">
        <f>IF(DEGREES(ACOS(SIN(RADIANS(G679))*SIN(RADIANS(E675))+COS(RADIANS(G679))*COS(RADIANS(E675))*COS(RADIANS(Y665))))&gt;90,0,$F$4*$F$5/E674^2*(SIN(RADIANS(G679))*SIN(RADIANS(E675))+COS(RADIANS(G679))*COS(RADIANS(E675))*COS(RADIANS(Y665))))</f>
        <v>#DIV/0!</v>
      </c>
      <c r="Z679" t="e">
        <f>IF(DEGREES(ACOS(SIN(RADIANS(G679))*SIN(RADIANS(E675))+COS(RADIANS(G679))*COS(RADIANS(E675))*COS(RADIANS(Z665))))&gt;90,0,$F$4*$F$5/E674^2*(SIN(RADIANS(G679))*SIN(RADIANS(E675))+COS(RADIANS(G679))*COS(RADIANS(E675))*COS(RADIANS(Z665))))</f>
        <v>#DIV/0!</v>
      </c>
      <c r="AA679" t="e">
        <f>IF(DEGREES(ACOS(SIN(RADIANS(G679))*SIN(RADIANS(E675))+COS(RADIANS(G679))*COS(RADIANS(E675))*COS(RADIANS(AA665))))&gt;90,0,$F$4*$F$5/E674^2*(SIN(RADIANS(G679))*SIN(RADIANS(E675))+COS(RADIANS(G679))*COS(RADIANS(E675))*COS(RADIANS(AA665))))</f>
        <v>#DIV/0!</v>
      </c>
      <c r="AB679" t="e">
        <f>IF(DEGREES(ACOS(SIN(RADIANS(G679))*SIN(RADIANS(E675))+COS(RADIANS(G679))*COS(RADIANS(E675))*COS(RADIANS(AB665))))&gt;90,0,$F$4*$F$5/E674^2*(SIN(RADIANS(G679))*SIN(RADIANS(E675))+COS(RADIANS(G679))*COS(RADIANS(E675))*COS(RADIANS(AB665))))</f>
        <v>#DIV/0!</v>
      </c>
      <c r="AC679" t="e">
        <f>IF(DEGREES(ACOS(SIN(RADIANS(G679))*SIN(RADIANS(E675))+COS(RADIANS(G679))*COS(RADIANS(E675))*COS(RADIANS(AC665))))&gt;90,0,$F$4*$F$5/E674^2*(SIN(RADIANS(G679))*SIN(RADIANS(E675))+COS(RADIANS(G679))*COS(RADIANS(E675))*COS(RADIANS(AC665))))</f>
        <v>#DIV/0!</v>
      </c>
      <c r="AD679" t="e">
        <f>IF(DEGREES(ACOS(SIN(RADIANS(G679))*SIN(RADIANS(E675))+COS(RADIANS(G679))*COS(RADIANS(E675))*COS(RADIANS(AD665))))&gt;90,0,$F$4*$F$5/E674^2*(SIN(RADIANS(G679))*SIN(RADIANS(E675))+COS(RADIANS(G679))*COS(RADIANS(E675))*COS(RADIANS(AD665))))</f>
        <v>#DIV/0!</v>
      </c>
      <c r="AE679" t="e">
        <f>IF(DEGREES(ACOS(SIN(RADIANS(G679))*SIN(RADIANS(E675))+COS(RADIANS(G679))*COS(RADIANS(E675))*COS(RADIANS(AE665))))&gt;90,0,$F$4*$F$5/E674^2*(SIN(RADIANS(G679))*SIN(RADIANS(E675))+COS(RADIANS(G679))*COS(RADIANS(E675))*COS(RADIANS(AE665))))</f>
        <v>#DIV/0!</v>
      </c>
      <c r="AF679" t="e">
        <f>IF(DEGREES(ACOS(SIN(RADIANS(G679))*SIN(RADIANS(E675))+COS(RADIANS(G679))*COS(RADIANS(E675))*COS(RADIANS(AF665))))&gt;90,0,$F$4*$F$5/E674^2*(SIN(RADIANS(G679))*SIN(RADIANS(E675))+COS(RADIANS(G679))*COS(RADIANS(E675))*COS(RADIANS(AF665))))</f>
        <v>#DIV/0!</v>
      </c>
      <c r="AG679" t="e">
        <f>IF(DEGREES(ACOS(SIN(RADIANS(G679))*SIN(RADIANS(E675))+COS(RADIANS(G679))*COS(RADIANS(E675))*COS(RADIANS(AG665))))&gt;90,0,$F$4*$F$5/E674^2*(SIN(RADIANS(G679))*SIN(RADIANS(E675))+COS(RADIANS(G679))*COS(RADIANS(E675))*COS(RADIANS(AG665))))</f>
        <v>#DIV/0!</v>
      </c>
      <c r="AH679" t="e">
        <f>IF(DEGREES(ACOS(SIN(RADIANS(G679))*SIN(RADIANS(E675))+COS(RADIANS(G679))*COS(RADIANS(E675))*COS(RADIANS(AH665))))&gt;90,0,$F$4*$F$5/E674^2*(SIN(RADIANS(G679))*SIN(RADIANS(E675))+COS(RADIANS(G679))*COS(RADIANS(E675))*COS(RADIANS(AH665))))</f>
        <v>#DIV/0!</v>
      </c>
      <c r="AI679" t="e">
        <f>IF(DEGREES(ACOS(SIN(RADIANS(G679))*SIN(RADIANS(E675))+COS(RADIANS(G679))*COS(RADIANS(E675))*COS(RADIANS(AI665))))&gt;90,0,$F$4*$F$5/E674^2*(SIN(RADIANS(G679))*SIN(RADIANS(E675))+COS(RADIANS(G679))*COS(RADIANS(E675))*COS(RADIANS(AI665))))</f>
        <v>#DIV/0!</v>
      </c>
      <c r="AJ679" t="e">
        <f>IF(DEGREES(ACOS(SIN(RADIANS(G679))*SIN(RADIANS(E675))+COS(RADIANS(G679))*COS(RADIANS(E675))*COS(RADIANS(AJ665))))&gt;90,0,$F$4*$F$5/E674^2*(SIN(RADIANS(G679))*SIN(RADIANS(E675))+COS(RADIANS(G679))*COS(RADIANS(E675))*COS(RADIANS(AJ665))))</f>
        <v>#DIV/0!</v>
      </c>
      <c r="AK679">
        <f>IF(DEGREES(ACOS(SIN(RADIANS(G679))*SIN(RADIANS(E675))+COS(RADIANS(G679))*COS(RADIANS(E675))*COS(RADIANS(AK665))))&gt;90,0,$F$4*$F$5/E674^2*(SIN(RADIANS(G679))*SIN(RADIANS(E675))+COS(RADIANS(G679))*COS(RADIANS(E675))*COS(RADIANS(AK665))))</f>
        <v>0</v>
      </c>
      <c r="AL679">
        <f>IF(DEGREES(ACOS(SIN(RADIANS(G679))*SIN(RADIANS(E675))+COS(RADIANS(G679))*COS(RADIANS(E675))*COS(RADIANS(AL665))))&gt;90,0,$F$4*$F$5/E674^2*(SIN(RADIANS(G679))*SIN(RADIANS(E675))+COS(RADIANS(G679))*COS(RADIANS(E675))*COS(RADIANS(AL665))))</f>
        <v>0</v>
      </c>
      <c r="AM679">
        <f>IF(DEGREES(ACOS(SIN(RADIANS(G679))*SIN(RADIANS(E675))+COS(RADIANS(G679))*COS(RADIANS(E675))*COS(RADIANS(AM665))))&gt;90,0,$F$4*$F$5/E674^2*(SIN(RADIANS(G679))*SIN(RADIANS(E675))+COS(RADIANS(G679))*COS(RADIANS(E675))*COS(RADIANS(AM665))))</f>
        <v>0</v>
      </c>
      <c r="AN679">
        <f>IF(DEGREES(ACOS(SIN(RADIANS(G679))*SIN(RADIANS(E675))+COS(RADIANS(G679))*COS(RADIANS(E675))*COS(RADIANS(AN665))))&gt;90,0,$F$4*$F$5/E674^2*(SIN(RADIANS(G679))*SIN(RADIANS(E675))+COS(RADIANS(G679))*COS(RADIANS(E675))*COS(RADIANS(AN665))))</f>
        <v>0</v>
      </c>
      <c r="AO679">
        <f>IF(DEGREES(ACOS(SIN(RADIANS(G679))*SIN(RADIANS(E675))+COS(RADIANS(G679))*COS(RADIANS(E675))*COS(RADIANS(AO665))))&gt;90,0,$F$4*$F$5/E674^2*(SIN(RADIANS(G679))*SIN(RADIANS(E675))+COS(RADIANS(G679))*COS(RADIANS(E675))*COS(RADIANS(AO665))))</f>
        <v>0</v>
      </c>
      <c r="AP679">
        <f>IF(DEGREES(ACOS(SIN(RADIANS(G679))*SIN(RADIANS(E675))+COS(RADIANS(G679))*COS(RADIANS(E675))*COS(RADIANS(AP665))))&gt;90,0,$F$4*$F$5/E674^2*(SIN(RADIANS(G679))*SIN(RADIANS(E675))+COS(RADIANS(G679))*COS(RADIANS(E675))*COS(RADIANS(AP665))))</f>
        <v>0</v>
      </c>
      <c r="AQ679">
        <f>IF(DEGREES(ACOS(SIN(RADIANS(G679))*SIN(RADIANS(E675))+COS(RADIANS(G679))*COS(RADIANS(E675))*COS(RADIANS(AQ665))))&gt;90,0,$F$4*$F$5/E674^2*(SIN(RADIANS(G679))*SIN(RADIANS(E675))+COS(RADIANS(G679))*COS(RADIANS(E675))*COS(RADIANS(AQ665))))</f>
        <v>0</v>
      </c>
      <c r="AR679">
        <f>IF(DEGREES(ACOS(SIN(RADIANS(G679))*SIN(RADIANS(E675))+COS(RADIANS(G679))*COS(RADIANS(E675))*COS(RADIANS(AR665))))&gt;90,0,$F$4*$F$5/E674^2*(SIN(RADIANS(G679))*SIN(RADIANS(E675))+COS(RADIANS(G679))*COS(RADIANS(E675))*COS(RADIANS(AR665))))</f>
        <v>0</v>
      </c>
    </row>
    <row r="680" spans="2:44" x14ac:dyDescent="0.5">
      <c r="G680">
        <v>-40</v>
      </c>
      <c r="I680">
        <f>IF(DEGREES(ACOS(SIN(RADIANS(G680))*SIN(RADIANS(E675))+COS(RADIANS(G680))*COS(RADIANS(E675))*COS(RADIANS(I665))))&gt;90,0,$F$4*$F$5/E674^2*(SIN(RADIANS(G680))*SIN(RADIANS(E675))+COS(RADIANS(G680))*COS(RADIANS(E675))*COS(RADIANS(I665))))</f>
        <v>0</v>
      </c>
      <c r="J680">
        <f>IF(DEGREES(ACOS(SIN(RADIANS(G680))*SIN(RADIANS(E675))+COS(RADIANS(G680))*COS(RADIANS(E675))*COS(RADIANS(J665))))&gt;90,0,$F$4*$F$5/E674^2*(SIN(RADIANS(G680))*SIN(RADIANS(E675))+COS(RADIANS(G680))*COS(RADIANS(E675))*COS(RADIANS(J665))))</f>
        <v>0</v>
      </c>
      <c r="K680">
        <f>IF(DEGREES(ACOS(SIN(RADIANS(G680))*SIN(RADIANS(E675))+COS(RADIANS(G680))*COS(RADIANS(E675))*COS(RADIANS(K665))))&gt;90,0,$F$4*$F$5/E674^2*(SIN(RADIANS(G680))*SIN(RADIANS(E675))+COS(RADIANS(G680))*COS(RADIANS(E675))*COS(RADIANS(K665))))</f>
        <v>0</v>
      </c>
      <c r="L680">
        <f>IF(DEGREES(ACOS(SIN(RADIANS(G680))*SIN(RADIANS(E675))+COS(RADIANS(G680))*COS(RADIANS(E675))*COS(RADIANS(L665))))&gt;90,0,$F$4*$F$5/E674^2*(SIN(RADIANS(G680))*SIN(RADIANS(E675))+COS(RADIANS(G680))*COS(RADIANS(E675))*COS(RADIANS(L665))))</f>
        <v>0</v>
      </c>
      <c r="M680">
        <f>IF(DEGREES(ACOS(SIN(RADIANS(G680))*SIN(RADIANS(E675))+COS(RADIANS(G680))*COS(RADIANS(E675))*COS(RADIANS(M665))))&gt;90,0,$F$4*$F$5/E674^2*(SIN(RADIANS(G680))*SIN(RADIANS(E675))+COS(RADIANS(G680))*COS(RADIANS(E675))*COS(RADIANS(M665))))</f>
        <v>0</v>
      </c>
      <c r="N680">
        <f>IF(DEGREES(ACOS(SIN(RADIANS(G680))*SIN(RADIANS(E675))+COS(RADIANS(G680))*COS(RADIANS(E675))*COS(RADIANS(N665))))&gt;90,0,$F$4*$F$5/E674^2*(SIN(RADIANS(G680))*SIN(RADIANS(E675))+COS(RADIANS(G680))*COS(RADIANS(E675))*COS(RADIANS(N665))))</f>
        <v>0</v>
      </c>
      <c r="O680">
        <f>IF(DEGREES(ACOS(SIN(RADIANS(G680))*SIN(RADIANS(E675))+COS(RADIANS(G680))*COS(RADIANS(E675))*COS(RADIANS(O665))))&gt;90,0,$F$4*$F$5/E674^2*(SIN(RADIANS(G680))*SIN(RADIANS(E675))+COS(RADIANS(G680))*COS(RADIANS(E675))*COS(RADIANS(O665))))</f>
        <v>0</v>
      </c>
      <c r="P680">
        <f>IF(DEGREES(ACOS(SIN(RADIANS(G680))*SIN(RADIANS(E675))+COS(RADIANS(G680))*COS(RADIANS(E675))*COS(RADIANS(P665))))&gt;90,0,$F$4*$F$5/E674^2*(SIN(RADIANS(G680))*SIN(RADIANS(E675))+COS(RADIANS(G680))*COS(RADIANS(E675))*COS(RADIANS(P665))))</f>
        <v>0</v>
      </c>
      <c r="Q680">
        <f>IF(DEGREES(ACOS(SIN(RADIANS(G680))*SIN(RADIANS(E675))+COS(RADIANS(G680))*COS(RADIANS(E675))*COS(RADIANS(Q665))))&gt;90,0,$F$4*$F$5/E674^2*(SIN(RADIANS(G680))*SIN(RADIANS(E675))+COS(RADIANS(G680))*COS(RADIANS(E675))*COS(RADIANS(Q665))))</f>
        <v>0</v>
      </c>
      <c r="R680" t="e">
        <f>IF(DEGREES(ACOS(SIN(RADIANS(G680))*SIN(RADIANS(E675))+COS(RADIANS(G680))*COS(RADIANS(E675))*COS(RADIANS(R665))))&gt;90,0,$F$4*$F$5/E674^2*(SIN(RADIANS(G680))*SIN(RADIANS(E675))+COS(RADIANS(G680))*COS(RADIANS(E675))*COS(RADIANS(R665))))</f>
        <v>#DIV/0!</v>
      </c>
      <c r="S680" t="e">
        <f>IF(DEGREES(ACOS(SIN(RADIANS(G680))*SIN(RADIANS(E675))+COS(RADIANS(G680))*COS(RADIANS(E675))*COS(RADIANS(S665))))&gt;90,0,$F$4*$F$5/E674^2*(SIN(RADIANS(G680))*SIN(RADIANS(E675))+COS(RADIANS(G680))*COS(RADIANS(E675))*COS(RADIANS(S665))))</f>
        <v>#DIV/0!</v>
      </c>
      <c r="T680" t="e">
        <f>IF(DEGREES(ACOS(SIN(RADIANS(G680))*SIN(RADIANS(E675))+COS(RADIANS(G680))*COS(RADIANS(E675))*COS(RADIANS(T665))))&gt;90,0,$F$4*$F$5/E674^2*(SIN(RADIANS(G680))*SIN(RADIANS(E675))+COS(RADIANS(G680))*COS(RADIANS(E675))*COS(RADIANS(T665))))</f>
        <v>#DIV/0!</v>
      </c>
      <c r="U680" t="e">
        <f>IF(DEGREES(ACOS(SIN(RADIANS(G680))*SIN(RADIANS(E675))+COS(RADIANS(G680))*COS(RADIANS(E675))*COS(RADIANS(U665))))&gt;90,0,$F$4*$F$5/E674^2*(SIN(RADIANS(G680))*SIN(RADIANS(E675))+COS(RADIANS(G680))*COS(RADIANS(E675))*COS(RADIANS(U665))))</f>
        <v>#DIV/0!</v>
      </c>
      <c r="V680" t="e">
        <f>IF(DEGREES(ACOS(SIN(RADIANS(G680))*SIN(RADIANS(E675))+COS(RADIANS(G680))*COS(RADIANS(E675))*COS(RADIANS(V665))))&gt;90,0,$F$4*$F$5/E674^2*(SIN(RADIANS(G680))*SIN(RADIANS(E675))+COS(RADIANS(G680))*COS(RADIANS(E675))*COS(RADIANS(V665))))</f>
        <v>#DIV/0!</v>
      </c>
      <c r="W680" t="e">
        <f>IF(DEGREES(ACOS(SIN(RADIANS(G680))*SIN(RADIANS(E675))+COS(RADIANS(G680))*COS(RADIANS(E675))*COS(RADIANS(W665))))&gt;90,0,$F$4*$F$5/E674^2*(SIN(RADIANS(G680))*SIN(RADIANS(E675))+COS(RADIANS(G680))*COS(RADIANS(E675))*COS(RADIANS(W665))))</f>
        <v>#DIV/0!</v>
      </c>
      <c r="X680" t="e">
        <f>IF(DEGREES(ACOS(SIN(RADIANS(G680))*SIN(RADIANS(E675))+COS(RADIANS(G680))*COS(RADIANS(E675))*COS(RADIANS(X665))))&gt;90,0,$F$4*$F$5/E674^2*(SIN(RADIANS(G680))*SIN(RADIANS(E675))+COS(RADIANS(G680))*COS(RADIANS(E675))*COS(RADIANS(X665))))</f>
        <v>#DIV/0!</v>
      </c>
      <c r="Y680" t="e">
        <f>IF(DEGREES(ACOS(SIN(RADIANS(G680))*SIN(RADIANS(E675))+COS(RADIANS(G680))*COS(RADIANS(E675))*COS(RADIANS(Y665))))&gt;90,0,$F$4*$F$5/E674^2*(SIN(RADIANS(G680))*SIN(RADIANS(E675))+COS(RADIANS(G680))*COS(RADIANS(E675))*COS(RADIANS(Y665))))</f>
        <v>#DIV/0!</v>
      </c>
      <c r="Z680" t="e">
        <f>IF(DEGREES(ACOS(SIN(RADIANS(G680))*SIN(RADIANS(E675))+COS(RADIANS(G680))*COS(RADIANS(E675))*COS(RADIANS(Z665))))&gt;90,0,$F$4*$F$5/E674^2*(SIN(RADIANS(G680))*SIN(RADIANS(E675))+COS(RADIANS(G680))*COS(RADIANS(E675))*COS(RADIANS(Z665))))</f>
        <v>#DIV/0!</v>
      </c>
      <c r="AA680" t="e">
        <f>IF(DEGREES(ACOS(SIN(RADIANS(G680))*SIN(RADIANS(E675))+COS(RADIANS(G680))*COS(RADIANS(E675))*COS(RADIANS(AA665))))&gt;90,0,$F$4*$F$5/E674^2*(SIN(RADIANS(G680))*SIN(RADIANS(E675))+COS(RADIANS(G680))*COS(RADIANS(E675))*COS(RADIANS(AA665))))</f>
        <v>#DIV/0!</v>
      </c>
      <c r="AB680" t="e">
        <f>IF(DEGREES(ACOS(SIN(RADIANS(G680))*SIN(RADIANS(E675))+COS(RADIANS(G680))*COS(RADIANS(E675))*COS(RADIANS(AB665))))&gt;90,0,$F$4*$F$5/E674^2*(SIN(RADIANS(G680))*SIN(RADIANS(E675))+COS(RADIANS(G680))*COS(RADIANS(E675))*COS(RADIANS(AB665))))</f>
        <v>#DIV/0!</v>
      </c>
      <c r="AC680" t="e">
        <f>IF(DEGREES(ACOS(SIN(RADIANS(G680))*SIN(RADIANS(E675))+COS(RADIANS(G680))*COS(RADIANS(E675))*COS(RADIANS(AC665))))&gt;90,0,$F$4*$F$5/E674^2*(SIN(RADIANS(G680))*SIN(RADIANS(E675))+COS(RADIANS(G680))*COS(RADIANS(E675))*COS(RADIANS(AC665))))</f>
        <v>#DIV/0!</v>
      </c>
      <c r="AD680" t="e">
        <f>IF(DEGREES(ACOS(SIN(RADIANS(G680))*SIN(RADIANS(E675))+COS(RADIANS(G680))*COS(RADIANS(E675))*COS(RADIANS(AD665))))&gt;90,0,$F$4*$F$5/E674^2*(SIN(RADIANS(G680))*SIN(RADIANS(E675))+COS(RADIANS(G680))*COS(RADIANS(E675))*COS(RADIANS(AD665))))</f>
        <v>#DIV/0!</v>
      </c>
      <c r="AE680" t="e">
        <f>IF(DEGREES(ACOS(SIN(RADIANS(G680))*SIN(RADIANS(E675))+COS(RADIANS(G680))*COS(RADIANS(E675))*COS(RADIANS(AE665))))&gt;90,0,$F$4*$F$5/E674^2*(SIN(RADIANS(G680))*SIN(RADIANS(E675))+COS(RADIANS(G680))*COS(RADIANS(E675))*COS(RADIANS(AE665))))</f>
        <v>#DIV/0!</v>
      </c>
      <c r="AF680" t="e">
        <f>IF(DEGREES(ACOS(SIN(RADIANS(G680))*SIN(RADIANS(E675))+COS(RADIANS(G680))*COS(RADIANS(E675))*COS(RADIANS(AF665))))&gt;90,0,$F$4*$F$5/E674^2*(SIN(RADIANS(G680))*SIN(RADIANS(E675))+COS(RADIANS(G680))*COS(RADIANS(E675))*COS(RADIANS(AF665))))</f>
        <v>#DIV/0!</v>
      </c>
      <c r="AG680" t="e">
        <f>IF(DEGREES(ACOS(SIN(RADIANS(G680))*SIN(RADIANS(E675))+COS(RADIANS(G680))*COS(RADIANS(E675))*COS(RADIANS(AG665))))&gt;90,0,$F$4*$F$5/E674^2*(SIN(RADIANS(G680))*SIN(RADIANS(E675))+COS(RADIANS(G680))*COS(RADIANS(E675))*COS(RADIANS(AG665))))</f>
        <v>#DIV/0!</v>
      </c>
      <c r="AH680" t="e">
        <f>IF(DEGREES(ACOS(SIN(RADIANS(G680))*SIN(RADIANS(E675))+COS(RADIANS(G680))*COS(RADIANS(E675))*COS(RADIANS(AH665))))&gt;90,0,$F$4*$F$5/E674^2*(SIN(RADIANS(G680))*SIN(RADIANS(E675))+COS(RADIANS(G680))*COS(RADIANS(E675))*COS(RADIANS(AH665))))</f>
        <v>#DIV/0!</v>
      </c>
      <c r="AI680" t="e">
        <f>IF(DEGREES(ACOS(SIN(RADIANS(G680))*SIN(RADIANS(E675))+COS(RADIANS(G680))*COS(RADIANS(E675))*COS(RADIANS(AI665))))&gt;90,0,$F$4*$F$5/E674^2*(SIN(RADIANS(G680))*SIN(RADIANS(E675))+COS(RADIANS(G680))*COS(RADIANS(E675))*COS(RADIANS(AI665))))</f>
        <v>#DIV/0!</v>
      </c>
      <c r="AJ680" t="e">
        <f>IF(DEGREES(ACOS(SIN(RADIANS(G680))*SIN(RADIANS(E675))+COS(RADIANS(G680))*COS(RADIANS(E675))*COS(RADIANS(AJ665))))&gt;90,0,$F$4*$F$5/E674^2*(SIN(RADIANS(G680))*SIN(RADIANS(E675))+COS(RADIANS(G680))*COS(RADIANS(E675))*COS(RADIANS(AJ665))))</f>
        <v>#DIV/0!</v>
      </c>
      <c r="AK680">
        <f>IF(DEGREES(ACOS(SIN(RADIANS(G680))*SIN(RADIANS(E675))+COS(RADIANS(G680))*COS(RADIANS(E675))*COS(RADIANS(AK665))))&gt;90,0,$F$4*$F$5/E674^2*(SIN(RADIANS(G680))*SIN(RADIANS(E675))+COS(RADIANS(G680))*COS(RADIANS(E675))*COS(RADIANS(AK665))))</f>
        <v>0</v>
      </c>
      <c r="AL680">
        <f>IF(DEGREES(ACOS(SIN(RADIANS(G680))*SIN(RADIANS(E675))+COS(RADIANS(G680))*COS(RADIANS(E675))*COS(RADIANS(AL665))))&gt;90,0,$F$4*$F$5/E674^2*(SIN(RADIANS(G680))*SIN(RADIANS(E675))+COS(RADIANS(G680))*COS(RADIANS(E675))*COS(RADIANS(AL665))))</f>
        <v>0</v>
      </c>
      <c r="AM680">
        <f>IF(DEGREES(ACOS(SIN(RADIANS(G680))*SIN(RADIANS(E675))+COS(RADIANS(G680))*COS(RADIANS(E675))*COS(RADIANS(AM665))))&gt;90,0,$F$4*$F$5/E674^2*(SIN(RADIANS(G680))*SIN(RADIANS(E675))+COS(RADIANS(G680))*COS(RADIANS(E675))*COS(RADIANS(AM665))))</f>
        <v>0</v>
      </c>
      <c r="AN680">
        <f>IF(DEGREES(ACOS(SIN(RADIANS(G680))*SIN(RADIANS(E675))+COS(RADIANS(G680))*COS(RADIANS(E675))*COS(RADIANS(AN665))))&gt;90,0,$F$4*$F$5/E674^2*(SIN(RADIANS(G680))*SIN(RADIANS(E675))+COS(RADIANS(G680))*COS(RADIANS(E675))*COS(RADIANS(AN665))))</f>
        <v>0</v>
      </c>
      <c r="AO680">
        <f>IF(DEGREES(ACOS(SIN(RADIANS(G680))*SIN(RADIANS(E675))+COS(RADIANS(G680))*COS(RADIANS(E675))*COS(RADIANS(AO665))))&gt;90,0,$F$4*$F$5/E674^2*(SIN(RADIANS(G680))*SIN(RADIANS(E675))+COS(RADIANS(G680))*COS(RADIANS(E675))*COS(RADIANS(AO665))))</f>
        <v>0</v>
      </c>
      <c r="AP680">
        <f>IF(DEGREES(ACOS(SIN(RADIANS(G680))*SIN(RADIANS(E675))+COS(RADIANS(G680))*COS(RADIANS(E675))*COS(RADIANS(AP665))))&gt;90,0,$F$4*$F$5/E674^2*(SIN(RADIANS(G680))*SIN(RADIANS(E675))+COS(RADIANS(G680))*COS(RADIANS(E675))*COS(RADIANS(AP665))))</f>
        <v>0</v>
      </c>
      <c r="AQ680">
        <f>IF(DEGREES(ACOS(SIN(RADIANS(G680))*SIN(RADIANS(E675))+COS(RADIANS(G680))*COS(RADIANS(E675))*COS(RADIANS(AQ665))))&gt;90,0,$F$4*$F$5/E674^2*(SIN(RADIANS(G680))*SIN(RADIANS(E675))+COS(RADIANS(G680))*COS(RADIANS(E675))*COS(RADIANS(AQ665))))</f>
        <v>0</v>
      </c>
      <c r="AR680">
        <f>IF(DEGREES(ACOS(SIN(RADIANS(G680))*SIN(RADIANS(E675))+COS(RADIANS(G680))*COS(RADIANS(E675))*COS(RADIANS(AR665))))&gt;90,0,$F$4*$F$5/E674^2*(SIN(RADIANS(G680))*SIN(RADIANS(E675))+COS(RADIANS(G680))*COS(RADIANS(E675))*COS(RADIANS(AR665))))</f>
        <v>0</v>
      </c>
    </row>
    <row r="681" spans="2:44" x14ac:dyDescent="0.5">
      <c r="G681">
        <v>-50</v>
      </c>
      <c r="I681">
        <f>IF(DEGREES(ACOS(SIN(RADIANS(G681))*SIN(RADIANS(E675))+COS(RADIANS(G681))*COS(RADIANS(E675))*COS(RADIANS(I665))))&gt;90,0,$F$4*$F$5/E674^2*(SIN(RADIANS(G681))*SIN(RADIANS(E675))+COS(RADIANS(G681))*COS(RADIANS(E675))*COS(RADIANS(I665))))</f>
        <v>0</v>
      </c>
      <c r="J681">
        <f>IF(DEGREES(ACOS(SIN(RADIANS(G681))*SIN(RADIANS(E675))+COS(RADIANS(G681))*COS(RADIANS(E675))*COS(RADIANS(J665))))&gt;90,0,$F$4*$F$5/E674^2*(SIN(RADIANS(G681))*SIN(RADIANS(E675))+COS(RADIANS(G681))*COS(RADIANS(E675))*COS(RADIANS(J665))))</f>
        <v>0</v>
      </c>
      <c r="K681">
        <f>IF(DEGREES(ACOS(SIN(RADIANS(G681))*SIN(RADIANS(E675))+COS(RADIANS(G681))*COS(RADIANS(E675))*COS(RADIANS(K665))))&gt;90,0,$F$4*$F$5/E674^2*(SIN(RADIANS(G681))*SIN(RADIANS(E675))+COS(RADIANS(G681))*COS(RADIANS(E675))*COS(RADIANS(K665))))</f>
        <v>0</v>
      </c>
      <c r="L681">
        <f>IF(DEGREES(ACOS(SIN(RADIANS(G681))*SIN(RADIANS(E675))+COS(RADIANS(G681))*COS(RADIANS(E675))*COS(RADIANS(L665))))&gt;90,0,$F$4*$F$5/E674^2*(SIN(RADIANS(G681))*SIN(RADIANS(E675))+COS(RADIANS(G681))*COS(RADIANS(E675))*COS(RADIANS(L665))))</f>
        <v>0</v>
      </c>
      <c r="M681">
        <f>IF(DEGREES(ACOS(SIN(RADIANS(G681))*SIN(RADIANS(E675))+COS(RADIANS(G681))*COS(RADIANS(E675))*COS(RADIANS(M665))))&gt;90,0,$F$4*$F$5/E674^2*(SIN(RADIANS(G681))*SIN(RADIANS(E675))+COS(RADIANS(G681))*COS(RADIANS(E675))*COS(RADIANS(M665))))</f>
        <v>0</v>
      </c>
      <c r="N681">
        <f>IF(DEGREES(ACOS(SIN(RADIANS(G681))*SIN(RADIANS(E675))+COS(RADIANS(G681))*COS(RADIANS(E675))*COS(RADIANS(N665))))&gt;90,0,$F$4*$F$5/E674^2*(SIN(RADIANS(G681))*SIN(RADIANS(E675))+COS(RADIANS(G681))*COS(RADIANS(E675))*COS(RADIANS(N665))))</f>
        <v>0</v>
      </c>
      <c r="O681">
        <f>IF(DEGREES(ACOS(SIN(RADIANS(G681))*SIN(RADIANS(E675))+COS(RADIANS(G681))*COS(RADIANS(E675))*COS(RADIANS(O665))))&gt;90,0,$F$4*$F$5/E674^2*(SIN(RADIANS(G681))*SIN(RADIANS(E675))+COS(RADIANS(G681))*COS(RADIANS(E675))*COS(RADIANS(O665))))</f>
        <v>0</v>
      </c>
      <c r="P681">
        <f>IF(DEGREES(ACOS(SIN(RADIANS(G681))*SIN(RADIANS(E675))+COS(RADIANS(G681))*COS(RADIANS(E675))*COS(RADIANS(P665))))&gt;90,0,$F$4*$F$5/E674^2*(SIN(RADIANS(G681))*SIN(RADIANS(E675))+COS(RADIANS(G681))*COS(RADIANS(E675))*COS(RADIANS(P665))))</f>
        <v>0</v>
      </c>
      <c r="Q681">
        <f>IF(DEGREES(ACOS(SIN(RADIANS(G681))*SIN(RADIANS(E675))+COS(RADIANS(G681))*COS(RADIANS(E675))*COS(RADIANS(Q665))))&gt;90,0,$F$4*$F$5/E674^2*(SIN(RADIANS(G681))*SIN(RADIANS(E675))+COS(RADIANS(G681))*COS(RADIANS(E675))*COS(RADIANS(Q665))))</f>
        <v>0</v>
      </c>
      <c r="R681" t="e">
        <f>IF(DEGREES(ACOS(SIN(RADIANS(G681))*SIN(RADIANS(E675))+COS(RADIANS(G681))*COS(RADIANS(E675))*COS(RADIANS(R665))))&gt;90,0,$F$4*$F$5/E674^2*(SIN(RADIANS(G681))*SIN(RADIANS(E675))+COS(RADIANS(G681))*COS(RADIANS(E675))*COS(RADIANS(R665))))</f>
        <v>#DIV/0!</v>
      </c>
      <c r="S681" t="e">
        <f>IF(DEGREES(ACOS(SIN(RADIANS(G681))*SIN(RADIANS(E675))+COS(RADIANS(G681))*COS(RADIANS(E675))*COS(RADIANS(S665))))&gt;90,0,$F$4*$F$5/E674^2*(SIN(RADIANS(G681))*SIN(RADIANS(E675))+COS(RADIANS(G681))*COS(RADIANS(E675))*COS(RADIANS(S665))))</f>
        <v>#DIV/0!</v>
      </c>
      <c r="T681" t="e">
        <f>IF(DEGREES(ACOS(SIN(RADIANS(G681))*SIN(RADIANS(E675))+COS(RADIANS(G681))*COS(RADIANS(E675))*COS(RADIANS(T665))))&gt;90,0,$F$4*$F$5/E674^2*(SIN(RADIANS(G681))*SIN(RADIANS(E675))+COS(RADIANS(G681))*COS(RADIANS(E675))*COS(RADIANS(T665))))</f>
        <v>#DIV/0!</v>
      </c>
      <c r="U681" t="e">
        <f>IF(DEGREES(ACOS(SIN(RADIANS(G681))*SIN(RADIANS(E675))+COS(RADIANS(G681))*COS(RADIANS(E675))*COS(RADIANS(U665))))&gt;90,0,$F$4*$F$5/E674^2*(SIN(RADIANS(G681))*SIN(RADIANS(E675))+COS(RADIANS(G681))*COS(RADIANS(E675))*COS(RADIANS(U665))))</f>
        <v>#DIV/0!</v>
      </c>
      <c r="V681" t="e">
        <f>IF(DEGREES(ACOS(SIN(RADIANS(G681))*SIN(RADIANS(E675))+COS(RADIANS(G681))*COS(RADIANS(E675))*COS(RADIANS(V665))))&gt;90,0,$F$4*$F$5/E674^2*(SIN(RADIANS(G681))*SIN(RADIANS(E675))+COS(RADIANS(G681))*COS(RADIANS(E675))*COS(RADIANS(V665))))</f>
        <v>#DIV/0!</v>
      </c>
      <c r="W681" t="e">
        <f>IF(DEGREES(ACOS(SIN(RADIANS(G681))*SIN(RADIANS(E675))+COS(RADIANS(G681))*COS(RADIANS(E675))*COS(RADIANS(W665))))&gt;90,0,$F$4*$F$5/E674^2*(SIN(RADIANS(G681))*SIN(RADIANS(E675))+COS(RADIANS(G681))*COS(RADIANS(E675))*COS(RADIANS(W665))))</f>
        <v>#DIV/0!</v>
      </c>
      <c r="X681" t="e">
        <f>IF(DEGREES(ACOS(SIN(RADIANS(G681))*SIN(RADIANS(E675))+COS(RADIANS(G681))*COS(RADIANS(E675))*COS(RADIANS(X665))))&gt;90,0,$F$4*$F$5/E674^2*(SIN(RADIANS(G681))*SIN(RADIANS(E675))+COS(RADIANS(G681))*COS(RADIANS(E675))*COS(RADIANS(X665))))</f>
        <v>#DIV/0!</v>
      </c>
      <c r="Y681" t="e">
        <f>IF(DEGREES(ACOS(SIN(RADIANS(G681))*SIN(RADIANS(E675))+COS(RADIANS(G681))*COS(RADIANS(E675))*COS(RADIANS(Y665))))&gt;90,0,$F$4*$F$5/E674^2*(SIN(RADIANS(G681))*SIN(RADIANS(E675))+COS(RADIANS(G681))*COS(RADIANS(E675))*COS(RADIANS(Y665))))</f>
        <v>#DIV/0!</v>
      </c>
      <c r="Z681" t="e">
        <f>IF(DEGREES(ACOS(SIN(RADIANS(G681))*SIN(RADIANS(E675))+COS(RADIANS(G681))*COS(RADIANS(E675))*COS(RADIANS(Z665))))&gt;90,0,$F$4*$F$5/E674^2*(SIN(RADIANS(G681))*SIN(RADIANS(E675))+COS(RADIANS(G681))*COS(RADIANS(E675))*COS(RADIANS(Z665))))</f>
        <v>#DIV/0!</v>
      </c>
      <c r="AA681" t="e">
        <f>IF(DEGREES(ACOS(SIN(RADIANS(G681))*SIN(RADIANS(E675))+COS(RADIANS(G681))*COS(RADIANS(E675))*COS(RADIANS(AA665))))&gt;90,0,$F$4*$F$5/E674^2*(SIN(RADIANS(G681))*SIN(RADIANS(E675))+COS(RADIANS(G681))*COS(RADIANS(E675))*COS(RADIANS(AA665))))</f>
        <v>#DIV/0!</v>
      </c>
      <c r="AB681" t="e">
        <f>IF(DEGREES(ACOS(SIN(RADIANS(G681))*SIN(RADIANS(E675))+COS(RADIANS(G681))*COS(RADIANS(E675))*COS(RADIANS(AB665))))&gt;90,0,$F$4*$F$5/E674^2*(SIN(RADIANS(G681))*SIN(RADIANS(E675))+COS(RADIANS(G681))*COS(RADIANS(E675))*COS(RADIANS(AB665))))</f>
        <v>#DIV/0!</v>
      </c>
      <c r="AC681" t="e">
        <f>IF(DEGREES(ACOS(SIN(RADIANS(G681))*SIN(RADIANS(E675))+COS(RADIANS(G681))*COS(RADIANS(E675))*COS(RADIANS(AC665))))&gt;90,0,$F$4*$F$5/E674^2*(SIN(RADIANS(G681))*SIN(RADIANS(E675))+COS(RADIANS(G681))*COS(RADIANS(E675))*COS(RADIANS(AC665))))</f>
        <v>#DIV/0!</v>
      </c>
      <c r="AD681" t="e">
        <f>IF(DEGREES(ACOS(SIN(RADIANS(G681))*SIN(RADIANS(E675))+COS(RADIANS(G681))*COS(RADIANS(E675))*COS(RADIANS(AD665))))&gt;90,0,$F$4*$F$5/E674^2*(SIN(RADIANS(G681))*SIN(RADIANS(E675))+COS(RADIANS(G681))*COS(RADIANS(E675))*COS(RADIANS(AD665))))</f>
        <v>#DIV/0!</v>
      </c>
      <c r="AE681" t="e">
        <f>IF(DEGREES(ACOS(SIN(RADIANS(G681))*SIN(RADIANS(E675))+COS(RADIANS(G681))*COS(RADIANS(E675))*COS(RADIANS(AE665))))&gt;90,0,$F$4*$F$5/E674^2*(SIN(RADIANS(G681))*SIN(RADIANS(E675))+COS(RADIANS(G681))*COS(RADIANS(E675))*COS(RADIANS(AE665))))</f>
        <v>#DIV/0!</v>
      </c>
      <c r="AF681" t="e">
        <f>IF(DEGREES(ACOS(SIN(RADIANS(G681))*SIN(RADIANS(E675))+COS(RADIANS(G681))*COS(RADIANS(E675))*COS(RADIANS(AF665))))&gt;90,0,$F$4*$F$5/E674^2*(SIN(RADIANS(G681))*SIN(RADIANS(E675))+COS(RADIANS(G681))*COS(RADIANS(E675))*COS(RADIANS(AF665))))</f>
        <v>#DIV/0!</v>
      </c>
      <c r="AG681" t="e">
        <f>IF(DEGREES(ACOS(SIN(RADIANS(G681))*SIN(RADIANS(E675))+COS(RADIANS(G681))*COS(RADIANS(E675))*COS(RADIANS(AG665))))&gt;90,0,$F$4*$F$5/E674^2*(SIN(RADIANS(G681))*SIN(RADIANS(E675))+COS(RADIANS(G681))*COS(RADIANS(E675))*COS(RADIANS(AG665))))</f>
        <v>#DIV/0!</v>
      </c>
      <c r="AH681" t="e">
        <f>IF(DEGREES(ACOS(SIN(RADIANS(G681))*SIN(RADIANS(E675))+COS(RADIANS(G681))*COS(RADIANS(E675))*COS(RADIANS(AH665))))&gt;90,0,$F$4*$F$5/E674^2*(SIN(RADIANS(G681))*SIN(RADIANS(E675))+COS(RADIANS(G681))*COS(RADIANS(E675))*COS(RADIANS(AH665))))</f>
        <v>#DIV/0!</v>
      </c>
      <c r="AI681" t="e">
        <f>IF(DEGREES(ACOS(SIN(RADIANS(G681))*SIN(RADIANS(E675))+COS(RADIANS(G681))*COS(RADIANS(E675))*COS(RADIANS(AI665))))&gt;90,0,$F$4*$F$5/E674^2*(SIN(RADIANS(G681))*SIN(RADIANS(E675))+COS(RADIANS(G681))*COS(RADIANS(E675))*COS(RADIANS(AI665))))</f>
        <v>#DIV/0!</v>
      </c>
      <c r="AJ681" t="e">
        <f>IF(DEGREES(ACOS(SIN(RADIANS(G681))*SIN(RADIANS(E675))+COS(RADIANS(G681))*COS(RADIANS(E675))*COS(RADIANS(AJ665))))&gt;90,0,$F$4*$F$5/E674^2*(SIN(RADIANS(G681))*SIN(RADIANS(E675))+COS(RADIANS(G681))*COS(RADIANS(E675))*COS(RADIANS(AJ665))))</f>
        <v>#DIV/0!</v>
      </c>
      <c r="AK681">
        <f>IF(DEGREES(ACOS(SIN(RADIANS(G681))*SIN(RADIANS(E675))+COS(RADIANS(G681))*COS(RADIANS(E675))*COS(RADIANS(AK665))))&gt;90,0,$F$4*$F$5/E674^2*(SIN(RADIANS(G681))*SIN(RADIANS(E675))+COS(RADIANS(G681))*COS(RADIANS(E675))*COS(RADIANS(AK665))))</f>
        <v>0</v>
      </c>
      <c r="AL681">
        <f>IF(DEGREES(ACOS(SIN(RADIANS(G681))*SIN(RADIANS(E675))+COS(RADIANS(G681))*COS(RADIANS(E675))*COS(RADIANS(AL665))))&gt;90,0,$F$4*$F$5/E674^2*(SIN(RADIANS(G681))*SIN(RADIANS(E675))+COS(RADIANS(G681))*COS(RADIANS(E675))*COS(RADIANS(AL665))))</f>
        <v>0</v>
      </c>
      <c r="AM681">
        <f>IF(DEGREES(ACOS(SIN(RADIANS(G681))*SIN(RADIANS(E675))+COS(RADIANS(G681))*COS(RADIANS(E675))*COS(RADIANS(AM665))))&gt;90,0,$F$4*$F$5/E674^2*(SIN(RADIANS(G681))*SIN(RADIANS(E675))+COS(RADIANS(G681))*COS(RADIANS(E675))*COS(RADIANS(AM665))))</f>
        <v>0</v>
      </c>
      <c r="AN681">
        <f>IF(DEGREES(ACOS(SIN(RADIANS(G681))*SIN(RADIANS(E675))+COS(RADIANS(G681))*COS(RADIANS(E675))*COS(RADIANS(AN665))))&gt;90,0,$F$4*$F$5/E674^2*(SIN(RADIANS(G681))*SIN(RADIANS(E675))+COS(RADIANS(G681))*COS(RADIANS(E675))*COS(RADIANS(AN665))))</f>
        <v>0</v>
      </c>
      <c r="AO681">
        <f>IF(DEGREES(ACOS(SIN(RADIANS(G681))*SIN(RADIANS(E675))+COS(RADIANS(G681))*COS(RADIANS(E675))*COS(RADIANS(AO665))))&gt;90,0,$F$4*$F$5/E674^2*(SIN(RADIANS(G681))*SIN(RADIANS(E675))+COS(RADIANS(G681))*COS(RADIANS(E675))*COS(RADIANS(AO665))))</f>
        <v>0</v>
      </c>
      <c r="AP681">
        <f>IF(DEGREES(ACOS(SIN(RADIANS(G681))*SIN(RADIANS(E675))+COS(RADIANS(G681))*COS(RADIANS(E675))*COS(RADIANS(AP665))))&gt;90,0,$F$4*$F$5/E674^2*(SIN(RADIANS(G681))*SIN(RADIANS(E675))+COS(RADIANS(G681))*COS(RADIANS(E675))*COS(RADIANS(AP665))))</f>
        <v>0</v>
      </c>
      <c r="AQ681">
        <f>IF(DEGREES(ACOS(SIN(RADIANS(G681))*SIN(RADIANS(E675))+COS(RADIANS(G681))*COS(RADIANS(E675))*COS(RADIANS(AQ665))))&gt;90,0,$F$4*$F$5/E674^2*(SIN(RADIANS(G681))*SIN(RADIANS(E675))+COS(RADIANS(G681))*COS(RADIANS(E675))*COS(RADIANS(AQ665))))</f>
        <v>0</v>
      </c>
      <c r="AR681">
        <f>IF(DEGREES(ACOS(SIN(RADIANS(G681))*SIN(RADIANS(E675))+COS(RADIANS(G681))*COS(RADIANS(E675))*COS(RADIANS(AR665))))&gt;90,0,$F$4*$F$5/E674^2*(SIN(RADIANS(G681))*SIN(RADIANS(E675))+COS(RADIANS(G681))*COS(RADIANS(E675))*COS(RADIANS(AR665))))</f>
        <v>0</v>
      </c>
    </row>
    <row r="682" spans="2:44" x14ac:dyDescent="0.5">
      <c r="G682">
        <v>-60</v>
      </c>
      <c r="I682">
        <f>IF(DEGREES(ACOS(SIN(RADIANS(G682))*SIN(RADIANS(E675))+COS(RADIANS(G682))*COS(RADIANS(E675))*COS(RADIANS(I665))))&gt;90,0,$F$4*$F$5/E674^2*(SIN(RADIANS(G682))*SIN(RADIANS(E675))+COS(RADIANS(G682))*COS(RADIANS(E675))*COS(RADIANS(I665))))</f>
        <v>0</v>
      </c>
      <c r="J682">
        <f>IF(DEGREES(ACOS(SIN(RADIANS(G682))*SIN(RADIANS(E675))+COS(RADIANS(G682))*COS(RADIANS(E675))*COS(RADIANS(J665))))&gt;90,0,$F$4*$F$5/E674^2*(SIN(RADIANS(G682))*SIN(RADIANS(E675))+COS(RADIANS(G682))*COS(RADIANS(E675))*COS(RADIANS(J665))))</f>
        <v>0</v>
      </c>
      <c r="K682">
        <f>IF(DEGREES(ACOS(SIN(RADIANS(G682))*SIN(RADIANS(E675))+COS(RADIANS(G682))*COS(RADIANS(E675))*COS(RADIANS(K665))))&gt;90,0,$F$4*$F$5/E674^2*(SIN(RADIANS(G682))*SIN(RADIANS(E675))+COS(RADIANS(G682))*COS(RADIANS(E675))*COS(RADIANS(K665))))</f>
        <v>0</v>
      </c>
      <c r="L682">
        <f>IF(DEGREES(ACOS(SIN(RADIANS(G682))*SIN(RADIANS(E675))+COS(RADIANS(G682))*COS(RADIANS(E675))*COS(RADIANS(L665))))&gt;90,0,$F$4*$F$5/E674^2*(SIN(RADIANS(G682))*SIN(RADIANS(E675))+COS(RADIANS(G682))*COS(RADIANS(E675))*COS(RADIANS(L665))))</f>
        <v>0</v>
      </c>
      <c r="M682">
        <f>IF(DEGREES(ACOS(SIN(RADIANS(G682))*SIN(RADIANS(E675))+COS(RADIANS(G682))*COS(RADIANS(E675))*COS(RADIANS(M665))))&gt;90,0,$F$4*$F$5/E674^2*(SIN(RADIANS(G682))*SIN(RADIANS(E675))+COS(RADIANS(G682))*COS(RADIANS(E675))*COS(RADIANS(M665))))</f>
        <v>0</v>
      </c>
      <c r="N682">
        <f>IF(DEGREES(ACOS(SIN(RADIANS(G682))*SIN(RADIANS(E675))+COS(RADIANS(G682))*COS(RADIANS(E675))*COS(RADIANS(N665))))&gt;90,0,$F$4*$F$5/E674^2*(SIN(RADIANS(G682))*SIN(RADIANS(E675))+COS(RADIANS(G682))*COS(RADIANS(E675))*COS(RADIANS(N665))))</f>
        <v>0</v>
      </c>
      <c r="O682">
        <f>IF(DEGREES(ACOS(SIN(RADIANS(G682))*SIN(RADIANS(E675))+COS(RADIANS(G682))*COS(RADIANS(E675))*COS(RADIANS(O665))))&gt;90,0,$F$4*$F$5/E674^2*(SIN(RADIANS(G682))*SIN(RADIANS(E675))+COS(RADIANS(G682))*COS(RADIANS(E675))*COS(RADIANS(O665))))</f>
        <v>0</v>
      </c>
      <c r="P682">
        <f>IF(DEGREES(ACOS(SIN(RADIANS(G682))*SIN(RADIANS(E675))+COS(RADIANS(G682))*COS(RADIANS(E675))*COS(RADIANS(P665))))&gt;90,0,$F$4*$F$5/E674^2*(SIN(RADIANS(G682))*SIN(RADIANS(E675))+COS(RADIANS(G682))*COS(RADIANS(E675))*COS(RADIANS(P665))))</f>
        <v>0</v>
      </c>
      <c r="Q682">
        <f>IF(DEGREES(ACOS(SIN(RADIANS(G682))*SIN(RADIANS(E675))+COS(RADIANS(G682))*COS(RADIANS(E675))*COS(RADIANS(Q665))))&gt;90,0,$F$4*$F$5/E674^2*(SIN(RADIANS(G682))*SIN(RADIANS(E675))+COS(RADIANS(G682))*COS(RADIANS(E675))*COS(RADIANS(Q665))))</f>
        <v>0</v>
      </c>
      <c r="R682" t="e">
        <f>IF(DEGREES(ACOS(SIN(RADIANS(G682))*SIN(RADIANS(E675))+COS(RADIANS(G682))*COS(RADIANS(E675))*COS(RADIANS(R665))))&gt;90,0,$F$4*$F$5/E674^2*(SIN(RADIANS(G682))*SIN(RADIANS(E675))+COS(RADIANS(G682))*COS(RADIANS(E675))*COS(RADIANS(R665))))</f>
        <v>#DIV/0!</v>
      </c>
      <c r="S682" t="e">
        <f>IF(DEGREES(ACOS(SIN(RADIANS(G682))*SIN(RADIANS(E675))+COS(RADIANS(G682))*COS(RADIANS(E675))*COS(RADIANS(S665))))&gt;90,0,$F$4*$F$5/E674^2*(SIN(RADIANS(G682))*SIN(RADIANS(E675))+COS(RADIANS(G682))*COS(RADIANS(E675))*COS(RADIANS(S665))))</f>
        <v>#DIV/0!</v>
      </c>
      <c r="T682" t="e">
        <f>IF(DEGREES(ACOS(SIN(RADIANS(G682))*SIN(RADIANS(E675))+COS(RADIANS(G682))*COS(RADIANS(E675))*COS(RADIANS(T665))))&gt;90,0,$F$4*$F$5/E674^2*(SIN(RADIANS(G682))*SIN(RADIANS(E675))+COS(RADIANS(G682))*COS(RADIANS(E675))*COS(RADIANS(T665))))</f>
        <v>#DIV/0!</v>
      </c>
      <c r="U682" t="e">
        <f>IF(DEGREES(ACOS(SIN(RADIANS(G682))*SIN(RADIANS(E675))+COS(RADIANS(G682))*COS(RADIANS(E675))*COS(RADIANS(U665))))&gt;90,0,$F$4*$F$5/E674^2*(SIN(RADIANS(G682))*SIN(RADIANS(E675))+COS(RADIANS(G682))*COS(RADIANS(E675))*COS(RADIANS(U665))))</f>
        <v>#DIV/0!</v>
      </c>
      <c r="V682" t="e">
        <f>IF(DEGREES(ACOS(SIN(RADIANS(G682))*SIN(RADIANS(E675))+COS(RADIANS(G682))*COS(RADIANS(E675))*COS(RADIANS(V665))))&gt;90,0,$F$4*$F$5/E674^2*(SIN(RADIANS(G682))*SIN(RADIANS(E675))+COS(RADIANS(G682))*COS(RADIANS(E675))*COS(RADIANS(V665))))</f>
        <v>#DIV/0!</v>
      </c>
      <c r="W682" t="e">
        <f>IF(DEGREES(ACOS(SIN(RADIANS(G682))*SIN(RADIANS(E675))+COS(RADIANS(G682))*COS(RADIANS(E675))*COS(RADIANS(W665))))&gt;90,0,$F$4*$F$5/E674^2*(SIN(RADIANS(G682))*SIN(RADIANS(E675))+COS(RADIANS(G682))*COS(RADIANS(E675))*COS(RADIANS(W665))))</f>
        <v>#DIV/0!</v>
      </c>
      <c r="X682" t="e">
        <f>IF(DEGREES(ACOS(SIN(RADIANS(G682))*SIN(RADIANS(E675))+COS(RADIANS(G682))*COS(RADIANS(E675))*COS(RADIANS(X665))))&gt;90,0,$F$4*$F$5/E674^2*(SIN(RADIANS(G682))*SIN(RADIANS(E675))+COS(RADIANS(G682))*COS(RADIANS(E675))*COS(RADIANS(X665))))</f>
        <v>#DIV/0!</v>
      </c>
      <c r="Y682" t="e">
        <f>IF(DEGREES(ACOS(SIN(RADIANS(G682))*SIN(RADIANS(E675))+COS(RADIANS(G682))*COS(RADIANS(E675))*COS(RADIANS(Y665))))&gt;90,0,$F$4*$F$5/E674^2*(SIN(RADIANS(G682))*SIN(RADIANS(E675))+COS(RADIANS(G682))*COS(RADIANS(E675))*COS(RADIANS(Y665))))</f>
        <v>#DIV/0!</v>
      </c>
      <c r="Z682" t="e">
        <f>IF(DEGREES(ACOS(SIN(RADIANS(G682))*SIN(RADIANS(E675))+COS(RADIANS(G682))*COS(RADIANS(E675))*COS(RADIANS(Z665))))&gt;90,0,$F$4*$F$5/E674^2*(SIN(RADIANS(G682))*SIN(RADIANS(E675))+COS(RADIANS(G682))*COS(RADIANS(E675))*COS(RADIANS(Z665))))</f>
        <v>#DIV/0!</v>
      </c>
      <c r="AA682" t="e">
        <f>IF(DEGREES(ACOS(SIN(RADIANS(G682))*SIN(RADIANS(E675))+COS(RADIANS(G682))*COS(RADIANS(E675))*COS(RADIANS(AA665))))&gt;90,0,$F$4*$F$5/E674^2*(SIN(RADIANS(G682))*SIN(RADIANS(E675))+COS(RADIANS(G682))*COS(RADIANS(E675))*COS(RADIANS(AA665))))</f>
        <v>#DIV/0!</v>
      </c>
      <c r="AB682" t="e">
        <f>IF(DEGREES(ACOS(SIN(RADIANS(G682))*SIN(RADIANS(E675))+COS(RADIANS(G682))*COS(RADIANS(E675))*COS(RADIANS(AB665))))&gt;90,0,$F$4*$F$5/E674^2*(SIN(RADIANS(G682))*SIN(RADIANS(E675))+COS(RADIANS(G682))*COS(RADIANS(E675))*COS(RADIANS(AB665))))</f>
        <v>#DIV/0!</v>
      </c>
      <c r="AC682" t="e">
        <f>IF(DEGREES(ACOS(SIN(RADIANS(G682))*SIN(RADIANS(E675))+COS(RADIANS(G682))*COS(RADIANS(E675))*COS(RADIANS(AC665))))&gt;90,0,$F$4*$F$5/E674^2*(SIN(RADIANS(G682))*SIN(RADIANS(E675))+COS(RADIANS(G682))*COS(RADIANS(E675))*COS(RADIANS(AC665))))</f>
        <v>#DIV/0!</v>
      </c>
      <c r="AD682" t="e">
        <f>IF(DEGREES(ACOS(SIN(RADIANS(G682))*SIN(RADIANS(E675))+COS(RADIANS(G682))*COS(RADIANS(E675))*COS(RADIANS(AD665))))&gt;90,0,$F$4*$F$5/E674^2*(SIN(RADIANS(G682))*SIN(RADIANS(E675))+COS(RADIANS(G682))*COS(RADIANS(E675))*COS(RADIANS(AD665))))</f>
        <v>#DIV/0!</v>
      </c>
      <c r="AE682" t="e">
        <f>IF(DEGREES(ACOS(SIN(RADIANS(G682))*SIN(RADIANS(E675))+COS(RADIANS(G682))*COS(RADIANS(E675))*COS(RADIANS(AE665))))&gt;90,0,$F$4*$F$5/E674^2*(SIN(RADIANS(G682))*SIN(RADIANS(E675))+COS(RADIANS(G682))*COS(RADIANS(E675))*COS(RADIANS(AE665))))</f>
        <v>#DIV/0!</v>
      </c>
      <c r="AF682" t="e">
        <f>IF(DEGREES(ACOS(SIN(RADIANS(G682))*SIN(RADIANS(E675))+COS(RADIANS(G682))*COS(RADIANS(E675))*COS(RADIANS(AF665))))&gt;90,0,$F$4*$F$5/E674^2*(SIN(RADIANS(G682))*SIN(RADIANS(E675))+COS(RADIANS(G682))*COS(RADIANS(E675))*COS(RADIANS(AF665))))</f>
        <v>#DIV/0!</v>
      </c>
      <c r="AG682" t="e">
        <f>IF(DEGREES(ACOS(SIN(RADIANS(G682))*SIN(RADIANS(E675))+COS(RADIANS(G682))*COS(RADIANS(E675))*COS(RADIANS(AG665))))&gt;90,0,$F$4*$F$5/E674^2*(SIN(RADIANS(G682))*SIN(RADIANS(E675))+COS(RADIANS(G682))*COS(RADIANS(E675))*COS(RADIANS(AG665))))</f>
        <v>#DIV/0!</v>
      </c>
      <c r="AH682" t="e">
        <f>IF(DEGREES(ACOS(SIN(RADIANS(G682))*SIN(RADIANS(E675))+COS(RADIANS(G682))*COS(RADIANS(E675))*COS(RADIANS(AH665))))&gt;90,0,$F$4*$F$5/E674^2*(SIN(RADIANS(G682))*SIN(RADIANS(E675))+COS(RADIANS(G682))*COS(RADIANS(E675))*COS(RADIANS(AH665))))</f>
        <v>#DIV/0!</v>
      </c>
      <c r="AI682" t="e">
        <f>IF(DEGREES(ACOS(SIN(RADIANS(G682))*SIN(RADIANS(E675))+COS(RADIANS(G682))*COS(RADIANS(E675))*COS(RADIANS(AI665))))&gt;90,0,$F$4*$F$5/E674^2*(SIN(RADIANS(G682))*SIN(RADIANS(E675))+COS(RADIANS(G682))*COS(RADIANS(E675))*COS(RADIANS(AI665))))</f>
        <v>#DIV/0!</v>
      </c>
      <c r="AJ682" t="e">
        <f>IF(DEGREES(ACOS(SIN(RADIANS(G682))*SIN(RADIANS(E675))+COS(RADIANS(G682))*COS(RADIANS(E675))*COS(RADIANS(AJ665))))&gt;90,0,$F$4*$F$5/E674^2*(SIN(RADIANS(G682))*SIN(RADIANS(E675))+COS(RADIANS(G682))*COS(RADIANS(E675))*COS(RADIANS(AJ665))))</f>
        <v>#DIV/0!</v>
      </c>
      <c r="AK682">
        <f>IF(DEGREES(ACOS(SIN(RADIANS(G682))*SIN(RADIANS(E675))+COS(RADIANS(G682))*COS(RADIANS(E675))*COS(RADIANS(AK665))))&gt;90,0,$F$4*$F$5/E674^2*(SIN(RADIANS(G682))*SIN(RADIANS(E675))+COS(RADIANS(G682))*COS(RADIANS(E675))*COS(RADIANS(AK665))))</f>
        <v>0</v>
      </c>
      <c r="AL682">
        <f>IF(DEGREES(ACOS(SIN(RADIANS(G682))*SIN(RADIANS(E675))+COS(RADIANS(G682))*COS(RADIANS(E675))*COS(RADIANS(AL665))))&gt;90,0,$F$4*$F$5/E674^2*(SIN(RADIANS(G682))*SIN(RADIANS(E675))+COS(RADIANS(G682))*COS(RADIANS(E675))*COS(RADIANS(AL665))))</f>
        <v>0</v>
      </c>
      <c r="AM682">
        <f>IF(DEGREES(ACOS(SIN(RADIANS(G682))*SIN(RADIANS(E675))+COS(RADIANS(G682))*COS(RADIANS(E675))*COS(RADIANS(AM665))))&gt;90,0,$F$4*$F$5/E674^2*(SIN(RADIANS(G682))*SIN(RADIANS(E675))+COS(RADIANS(G682))*COS(RADIANS(E675))*COS(RADIANS(AM665))))</f>
        <v>0</v>
      </c>
      <c r="AN682">
        <f>IF(DEGREES(ACOS(SIN(RADIANS(G682))*SIN(RADIANS(E675))+COS(RADIANS(G682))*COS(RADIANS(E675))*COS(RADIANS(AN665))))&gt;90,0,$F$4*$F$5/E674^2*(SIN(RADIANS(G682))*SIN(RADIANS(E675))+COS(RADIANS(G682))*COS(RADIANS(E675))*COS(RADIANS(AN665))))</f>
        <v>0</v>
      </c>
      <c r="AO682">
        <f>IF(DEGREES(ACOS(SIN(RADIANS(G682))*SIN(RADIANS(E675))+COS(RADIANS(G682))*COS(RADIANS(E675))*COS(RADIANS(AO665))))&gt;90,0,$F$4*$F$5/E674^2*(SIN(RADIANS(G682))*SIN(RADIANS(E675))+COS(RADIANS(G682))*COS(RADIANS(E675))*COS(RADIANS(AO665))))</f>
        <v>0</v>
      </c>
      <c r="AP682">
        <f>IF(DEGREES(ACOS(SIN(RADIANS(G682))*SIN(RADIANS(E675))+COS(RADIANS(G682))*COS(RADIANS(E675))*COS(RADIANS(AP665))))&gt;90,0,$F$4*$F$5/E674^2*(SIN(RADIANS(G682))*SIN(RADIANS(E675))+COS(RADIANS(G682))*COS(RADIANS(E675))*COS(RADIANS(AP665))))</f>
        <v>0</v>
      </c>
      <c r="AQ682">
        <f>IF(DEGREES(ACOS(SIN(RADIANS(G682))*SIN(RADIANS(E675))+COS(RADIANS(G682))*COS(RADIANS(E675))*COS(RADIANS(AQ665))))&gt;90,0,$F$4*$F$5/E674^2*(SIN(RADIANS(G682))*SIN(RADIANS(E675))+COS(RADIANS(G682))*COS(RADIANS(E675))*COS(RADIANS(AQ665))))</f>
        <v>0</v>
      </c>
      <c r="AR682">
        <f>IF(DEGREES(ACOS(SIN(RADIANS(G682))*SIN(RADIANS(E675))+COS(RADIANS(G682))*COS(RADIANS(E675))*COS(RADIANS(AR665))))&gt;90,0,$F$4*$F$5/E674^2*(SIN(RADIANS(G682))*SIN(RADIANS(E675))+COS(RADIANS(G682))*COS(RADIANS(E675))*COS(RADIANS(AR665))))</f>
        <v>0</v>
      </c>
    </row>
    <row r="683" spans="2:44" x14ac:dyDescent="0.5">
      <c r="G683">
        <v>-70</v>
      </c>
      <c r="I683">
        <f>IF(DEGREES(ACOS(SIN(RADIANS(G683))*SIN(RADIANS(E675))+COS(RADIANS(G683))*COS(RADIANS(E675))*COS(RADIANS(I665))))&gt;90,0,$F$4*$F$5/E674^2*(SIN(RADIANS(G683))*SIN(RADIANS(E675))+COS(RADIANS(G683))*COS(RADIANS(E675))*COS(RADIANS(I665))))</f>
        <v>0</v>
      </c>
      <c r="J683">
        <f>IF(DEGREES(ACOS(SIN(RADIANS(G683))*SIN(RADIANS(E675))+COS(RADIANS(G683))*COS(RADIANS(E675))*COS(RADIANS(J665))))&gt;90,0,$F$4*$F$5/E674^2*(SIN(RADIANS(G683))*SIN(RADIANS(E675))+COS(RADIANS(G683))*COS(RADIANS(E675))*COS(RADIANS(J665))))</f>
        <v>0</v>
      </c>
      <c r="K683">
        <f>IF(DEGREES(ACOS(SIN(RADIANS(G683))*SIN(RADIANS(E675))+COS(RADIANS(G683))*COS(RADIANS(E675))*COS(RADIANS(K665))))&gt;90,0,$F$4*$F$5/E674^2*(SIN(RADIANS(G683))*SIN(RADIANS(E675))+COS(RADIANS(G683))*COS(RADIANS(E675))*COS(RADIANS(K665))))</f>
        <v>0</v>
      </c>
      <c r="L683">
        <f>IF(DEGREES(ACOS(SIN(RADIANS(G683))*SIN(RADIANS(E675))+COS(RADIANS(G683))*COS(RADIANS(E675))*COS(RADIANS(L665))))&gt;90,0,$F$4*$F$5/E674^2*(SIN(RADIANS(G683))*SIN(RADIANS(E675))+COS(RADIANS(G683))*COS(RADIANS(E675))*COS(RADIANS(L665))))</f>
        <v>0</v>
      </c>
      <c r="M683">
        <f>IF(DEGREES(ACOS(SIN(RADIANS(G683))*SIN(RADIANS(E675))+COS(RADIANS(G683))*COS(RADIANS(E675))*COS(RADIANS(M665))))&gt;90,0,$F$4*$F$5/E674^2*(SIN(RADIANS(G683))*SIN(RADIANS(E675))+COS(RADIANS(G683))*COS(RADIANS(E675))*COS(RADIANS(M665))))</f>
        <v>0</v>
      </c>
      <c r="N683">
        <f>IF(DEGREES(ACOS(SIN(RADIANS(G683))*SIN(RADIANS(E675))+COS(RADIANS(G683))*COS(RADIANS(E675))*COS(RADIANS(N665))))&gt;90,0,$F$4*$F$5/E674^2*(SIN(RADIANS(G683))*SIN(RADIANS(E675))+COS(RADIANS(G683))*COS(RADIANS(E675))*COS(RADIANS(N665))))</f>
        <v>0</v>
      </c>
      <c r="O683">
        <f>IF(DEGREES(ACOS(SIN(RADIANS(G683))*SIN(RADIANS(E675))+COS(RADIANS(G683))*COS(RADIANS(E675))*COS(RADIANS(O665))))&gt;90,0,$F$4*$F$5/E674^2*(SIN(RADIANS(G683))*SIN(RADIANS(E675))+COS(RADIANS(G683))*COS(RADIANS(E675))*COS(RADIANS(O665))))</f>
        <v>0</v>
      </c>
      <c r="P683">
        <f>IF(DEGREES(ACOS(SIN(RADIANS(G683))*SIN(RADIANS(E675))+COS(RADIANS(G683))*COS(RADIANS(E675))*COS(RADIANS(P665))))&gt;90,0,$F$4*$F$5/E674^2*(SIN(RADIANS(G683))*SIN(RADIANS(E675))+COS(RADIANS(G683))*COS(RADIANS(E675))*COS(RADIANS(P665))))</f>
        <v>0</v>
      </c>
      <c r="Q683">
        <f>IF(DEGREES(ACOS(SIN(RADIANS(G683))*SIN(RADIANS(E675))+COS(RADIANS(G683))*COS(RADIANS(E675))*COS(RADIANS(Q665))))&gt;90,0,$F$4*$F$5/E674^2*(SIN(RADIANS(G683))*SIN(RADIANS(E675))+COS(RADIANS(G683))*COS(RADIANS(E675))*COS(RADIANS(Q665))))</f>
        <v>0</v>
      </c>
      <c r="R683" t="e">
        <f>IF(DEGREES(ACOS(SIN(RADIANS(G683))*SIN(RADIANS(E675))+COS(RADIANS(G683))*COS(RADIANS(E675))*COS(RADIANS(R665))))&gt;90,0,$F$4*$F$5/E674^2*(SIN(RADIANS(G683))*SIN(RADIANS(E675))+COS(RADIANS(G683))*COS(RADIANS(E675))*COS(RADIANS(R665))))</f>
        <v>#DIV/0!</v>
      </c>
      <c r="S683" t="e">
        <f>IF(DEGREES(ACOS(SIN(RADIANS(G683))*SIN(RADIANS(E675))+COS(RADIANS(G683))*COS(RADIANS(E675))*COS(RADIANS(S665))))&gt;90,0,$F$4*$F$5/E674^2*(SIN(RADIANS(G683))*SIN(RADIANS(E675))+COS(RADIANS(G683))*COS(RADIANS(E675))*COS(RADIANS(S665))))</f>
        <v>#DIV/0!</v>
      </c>
      <c r="T683" t="e">
        <f>IF(DEGREES(ACOS(SIN(RADIANS(G683))*SIN(RADIANS(E675))+COS(RADIANS(G683))*COS(RADIANS(E675))*COS(RADIANS(T665))))&gt;90,0,$F$4*$F$5/E674^2*(SIN(RADIANS(G683))*SIN(RADIANS(E675))+COS(RADIANS(G683))*COS(RADIANS(E675))*COS(RADIANS(T665))))</f>
        <v>#DIV/0!</v>
      </c>
      <c r="U683" t="e">
        <f>IF(DEGREES(ACOS(SIN(RADIANS(G683))*SIN(RADIANS(E675))+COS(RADIANS(G683))*COS(RADIANS(E675))*COS(RADIANS(U665))))&gt;90,0,$F$4*$F$5/E674^2*(SIN(RADIANS(G683))*SIN(RADIANS(E675))+COS(RADIANS(G683))*COS(RADIANS(E675))*COS(RADIANS(U665))))</f>
        <v>#DIV/0!</v>
      </c>
      <c r="V683" t="e">
        <f>IF(DEGREES(ACOS(SIN(RADIANS(G683))*SIN(RADIANS(E675))+COS(RADIANS(G683))*COS(RADIANS(E675))*COS(RADIANS(V665))))&gt;90,0,$F$4*$F$5/E674^2*(SIN(RADIANS(G683))*SIN(RADIANS(E675))+COS(RADIANS(G683))*COS(RADIANS(E675))*COS(RADIANS(V665))))</f>
        <v>#DIV/0!</v>
      </c>
      <c r="W683" t="e">
        <f>IF(DEGREES(ACOS(SIN(RADIANS(G683))*SIN(RADIANS(E675))+COS(RADIANS(G683))*COS(RADIANS(E675))*COS(RADIANS(W665))))&gt;90,0,$F$4*$F$5/E674^2*(SIN(RADIANS(G683))*SIN(RADIANS(E675))+COS(RADIANS(G683))*COS(RADIANS(E675))*COS(RADIANS(W665))))</f>
        <v>#DIV/0!</v>
      </c>
      <c r="X683" t="e">
        <f>IF(DEGREES(ACOS(SIN(RADIANS(G683))*SIN(RADIANS(E675))+COS(RADIANS(G683))*COS(RADIANS(E675))*COS(RADIANS(X665))))&gt;90,0,$F$4*$F$5/E674^2*(SIN(RADIANS(G683))*SIN(RADIANS(E675))+COS(RADIANS(G683))*COS(RADIANS(E675))*COS(RADIANS(X665))))</f>
        <v>#DIV/0!</v>
      </c>
      <c r="Y683" t="e">
        <f>IF(DEGREES(ACOS(SIN(RADIANS(G683))*SIN(RADIANS(E675))+COS(RADIANS(G683))*COS(RADIANS(E675))*COS(RADIANS(Y665))))&gt;90,0,$F$4*$F$5/E674^2*(SIN(RADIANS(G683))*SIN(RADIANS(E675))+COS(RADIANS(G683))*COS(RADIANS(E675))*COS(RADIANS(Y665))))</f>
        <v>#DIV/0!</v>
      </c>
      <c r="Z683" t="e">
        <f>IF(DEGREES(ACOS(SIN(RADIANS(G683))*SIN(RADIANS(E675))+COS(RADIANS(G683))*COS(RADIANS(E675))*COS(RADIANS(Z665))))&gt;90,0,$F$4*$F$5/E674^2*(SIN(RADIANS(G683))*SIN(RADIANS(E675))+COS(RADIANS(G683))*COS(RADIANS(E675))*COS(RADIANS(Z665))))</f>
        <v>#DIV/0!</v>
      </c>
      <c r="AA683" t="e">
        <f>IF(DEGREES(ACOS(SIN(RADIANS(G683))*SIN(RADIANS(E675))+COS(RADIANS(G683))*COS(RADIANS(E675))*COS(RADIANS(AA665))))&gt;90,0,$F$4*$F$5/E674^2*(SIN(RADIANS(G683))*SIN(RADIANS(E675))+COS(RADIANS(G683))*COS(RADIANS(E675))*COS(RADIANS(AA665))))</f>
        <v>#DIV/0!</v>
      </c>
      <c r="AB683" t="e">
        <f>IF(DEGREES(ACOS(SIN(RADIANS(G683))*SIN(RADIANS(E675))+COS(RADIANS(G683))*COS(RADIANS(E675))*COS(RADIANS(AB665))))&gt;90,0,$F$4*$F$5/E674^2*(SIN(RADIANS(G683))*SIN(RADIANS(E675))+COS(RADIANS(G683))*COS(RADIANS(E675))*COS(RADIANS(AB665))))</f>
        <v>#DIV/0!</v>
      </c>
      <c r="AC683" t="e">
        <f>IF(DEGREES(ACOS(SIN(RADIANS(G683))*SIN(RADIANS(E675))+COS(RADIANS(G683))*COS(RADIANS(E675))*COS(RADIANS(AC665))))&gt;90,0,$F$4*$F$5/E674^2*(SIN(RADIANS(G683))*SIN(RADIANS(E675))+COS(RADIANS(G683))*COS(RADIANS(E675))*COS(RADIANS(AC665))))</f>
        <v>#DIV/0!</v>
      </c>
      <c r="AD683" t="e">
        <f>IF(DEGREES(ACOS(SIN(RADIANS(G683))*SIN(RADIANS(E675))+COS(RADIANS(G683))*COS(RADIANS(E675))*COS(RADIANS(AD665))))&gt;90,0,$F$4*$F$5/E674^2*(SIN(RADIANS(G683))*SIN(RADIANS(E675))+COS(RADIANS(G683))*COS(RADIANS(E675))*COS(RADIANS(AD665))))</f>
        <v>#DIV/0!</v>
      </c>
      <c r="AE683" t="e">
        <f>IF(DEGREES(ACOS(SIN(RADIANS(G683))*SIN(RADIANS(E675))+COS(RADIANS(G683))*COS(RADIANS(E675))*COS(RADIANS(AE665))))&gt;90,0,$F$4*$F$5/E674^2*(SIN(RADIANS(G683))*SIN(RADIANS(E675))+COS(RADIANS(G683))*COS(RADIANS(E675))*COS(RADIANS(AE665))))</f>
        <v>#DIV/0!</v>
      </c>
      <c r="AF683" t="e">
        <f>IF(DEGREES(ACOS(SIN(RADIANS(G683))*SIN(RADIANS(E675))+COS(RADIANS(G683))*COS(RADIANS(E675))*COS(RADIANS(AF665))))&gt;90,0,$F$4*$F$5/E674^2*(SIN(RADIANS(G683))*SIN(RADIANS(E675))+COS(RADIANS(G683))*COS(RADIANS(E675))*COS(RADIANS(AF665))))</f>
        <v>#DIV/0!</v>
      </c>
      <c r="AG683" t="e">
        <f>IF(DEGREES(ACOS(SIN(RADIANS(G683))*SIN(RADIANS(E675))+COS(RADIANS(G683))*COS(RADIANS(E675))*COS(RADIANS(AG665))))&gt;90,0,$F$4*$F$5/E674^2*(SIN(RADIANS(G683))*SIN(RADIANS(E675))+COS(RADIANS(G683))*COS(RADIANS(E675))*COS(RADIANS(AG665))))</f>
        <v>#DIV/0!</v>
      </c>
      <c r="AH683" t="e">
        <f>IF(DEGREES(ACOS(SIN(RADIANS(G683))*SIN(RADIANS(E675))+COS(RADIANS(G683))*COS(RADIANS(E675))*COS(RADIANS(AH665))))&gt;90,0,$F$4*$F$5/E674^2*(SIN(RADIANS(G683))*SIN(RADIANS(E675))+COS(RADIANS(G683))*COS(RADIANS(E675))*COS(RADIANS(AH665))))</f>
        <v>#DIV/0!</v>
      </c>
      <c r="AI683" t="e">
        <f>IF(DEGREES(ACOS(SIN(RADIANS(G683))*SIN(RADIANS(E675))+COS(RADIANS(G683))*COS(RADIANS(E675))*COS(RADIANS(AI665))))&gt;90,0,$F$4*$F$5/E674^2*(SIN(RADIANS(G683))*SIN(RADIANS(E675))+COS(RADIANS(G683))*COS(RADIANS(E675))*COS(RADIANS(AI665))))</f>
        <v>#DIV/0!</v>
      </c>
      <c r="AJ683" t="e">
        <f>IF(DEGREES(ACOS(SIN(RADIANS(G683))*SIN(RADIANS(E675))+COS(RADIANS(G683))*COS(RADIANS(E675))*COS(RADIANS(AJ665))))&gt;90,0,$F$4*$F$5/E674^2*(SIN(RADIANS(G683))*SIN(RADIANS(E675))+COS(RADIANS(G683))*COS(RADIANS(E675))*COS(RADIANS(AJ665))))</f>
        <v>#DIV/0!</v>
      </c>
      <c r="AK683">
        <f>IF(DEGREES(ACOS(SIN(RADIANS(G683))*SIN(RADIANS(E675))+COS(RADIANS(G683))*COS(RADIANS(E675))*COS(RADIANS(AK665))))&gt;90,0,$F$4*$F$5/E674^2*(SIN(RADIANS(G683))*SIN(RADIANS(E675))+COS(RADIANS(G683))*COS(RADIANS(E675))*COS(RADIANS(AK665))))</f>
        <v>0</v>
      </c>
      <c r="AL683">
        <f>IF(DEGREES(ACOS(SIN(RADIANS(G683))*SIN(RADIANS(E675))+COS(RADIANS(G683))*COS(RADIANS(E675))*COS(RADIANS(AL665))))&gt;90,0,$F$4*$F$5/E674^2*(SIN(RADIANS(G683))*SIN(RADIANS(E675))+COS(RADIANS(G683))*COS(RADIANS(E675))*COS(RADIANS(AL665))))</f>
        <v>0</v>
      </c>
      <c r="AM683">
        <f>IF(DEGREES(ACOS(SIN(RADIANS(G683))*SIN(RADIANS(E675))+COS(RADIANS(G683))*COS(RADIANS(E675))*COS(RADIANS(AM665))))&gt;90,0,$F$4*$F$5/E674^2*(SIN(RADIANS(G683))*SIN(RADIANS(E675))+COS(RADIANS(G683))*COS(RADIANS(E675))*COS(RADIANS(AM665))))</f>
        <v>0</v>
      </c>
      <c r="AN683">
        <f>IF(DEGREES(ACOS(SIN(RADIANS(G683))*SIN(RADIANS(E675))+COS(RADIANS(G683))*COS(RADIANS(E675))*COS(RADIANS(AN665))))&gt;90,0,$F$4*$F$5/E674^2*(SIN(RADIANS(G683))*SIN(RADIANS(E675))+COS(RADIANS(G683))*COS(RADIANS(E675))*COS(RADIANS(AN665))))</f>
        <v>0</v>
      </c>
      <c r="AO683">
        <f>IF(DEGREES(ACOS(SIN(RADIANS(G683))*SIN(RADIANS(E675))+COS(RADIANS(G683))*COS(RADIANS(E675))*COS(RADIANS(AO665))))&gt;90,0,$F$4*$F$5/E674^2*(SIN(RADIANS(G683))*SIN(RADIANS(E675))+COS(RADIANS(G683))*COS(RADIANS(E675))*COS(RADIANS(AO665))))</f>
        <v>0</v>
      </c>
      <c r="AP683">
        <f>IF(DEGREES(ACOS(SIN(RADIANS(G683))*SIN(RADIANS(E675))+COS(RADIANS(G683))*COS(RADIANS(E675))*COS(RADIANS(AP665))))&gt;90,0,$F$4*$F$5/E674^2*(SIN(RADIANS(G683))*SIN(RADIANS(E675))+COS(RADIANS(G683))*COS(RADIANS(E675))*COS(RADIANS(AP665))))</f>
        <v>0</v>
      </c>
      <c r="AQ683">
        <f>IF(DEGREES(ACOS(SIN(RADIANS(G683))*SIN(RADIANS(E675))+COS(RADIANS(G683))*COS(RADIANS(E675))*COS(RADIANS(AQ665))))&gt;90,0,$F$4*$F$5/E674^2*(SIN(RADIANS(G683))*SIN(RADIANS(E675))+COS(RADIANS(G683))*COS(RADIANS(E675))*COS(RADIANS(AQ665))))</f>
        <v>0</v>
      </c>
      <c r="AR683">
        <f>IF(DEGREES(ACOS(SIN(RADIANS(G683))*SIN(RADIANS(E675))+COS(RADIANS(G683))*COS(RADIANS(E675))*COS(RADIANS(AR665))))&gt;90,0,$F$4*$F$5/E674^2*(SIN(RADIANS(G683))*SIN(RADIANS(E675))+COS(RADIANS(G683))*COS(RADIANS(E675))*COS(RADIANS(AR665))))</f>
        <v>0</v>
      </c>
    </row>
    <row r="684" spans="2:44" x14ac:dyDescent="0.5">
      <c r="G684">
        <v>-80</v>
      </c>
      <c r="I684">
        <f>IF(DEGREES(ACOS(SIN(RADIANS(G684))*SIN(RADIANS(E675))+COS(RADIANS(G684))*COS(RADIANS(E675))*COS(RADIANS(I665))))&gt;90,0,$F$4*$F$5/E674^2*(SIN(RADIANS(G684))*SIN(RADIANS(E675))+COS(RADIANS(G684))*COS(RADIANS(E675))*COS(RADIANS(I665))))</f>
        <v>0</v>
      </c>
      <c r="J684">
        <f>IF(DEGREES(ACOS(SIN(RADIANS(G684))*SIN(RADIANS(E675))+COS(RADIANS(G684))*COS(RADIANS(E675))*COS(RADIANS(J665))))&gt;90,0,$F$4*$F$5/E674^2*(SIN(RADIANS(G684))*SIN(RADIANS(E675))+COS(RADIANS(G684))*COS(RADIANS(E675))*COS(RADIANS(J665))))</f>
        <v>0</v>
      </c>
      <c r="K684">
        <f>IF(DEGREES(ACOS(SIN(RADIANS(G684))*SIN(RADIANS(E675))+COS(RADIANS(G684))*COS(RADIANS(E675))*COS(RADIANS(K665))))&gt;90,0,$F$4*$F$5/E674^2*(SIN(RADIANS(G684))*SIN(RADIANS(E675))+COS(RADIANS(G684))*COS(RADIANS(E675))*COS(RADIANS(K665))))</f>
        <v>0</v>
      </c>
      <c r="L684">
        <f>IF(DEGREES(ACOS(SIN(RADIANS(G684))*SIN(RADIANS(E675))+COS(RADIANS(G684))*COS(RADIANS(E675))*COS(RADIANS(L665))))&gt;90,0,$F$4*$F$5/E674^2*(SIN(RADIANS(G684))*SIN(RADIANS(E675))+COS(RADIANS(G684))*COS(RADIANS(E675))*COS(RADIANS(L665))))</f>
        <v>0</v>
      </c>
      <c r="M684">
        <f>IF(DEGREES(ACOS(SIN(RADIANS(G684))*SIN(RADIANS(E675))+COS(RADIANS(G684))*COS(RADIANS(E675))*COS(RADIANS(M665))))&gt;90,0,$F$4*$F$5/E674^2*(SIN(RADIANS(G684))*SIN(RADIANS(E675))+COS(RADIANS(G684))*COS(RADIANS(E675))*COS(RADIANS(M665))))</f>
        <v>0</v>
      </c>
      <c r="N684">
        <f>IF(DEGREES(ACOS(SIN(RADIANS(G684))*SIN(RADIANS(E675))+COS(RADIANS(G684))*COS(RADIANS(E675))*COS(RADIANS(N665))))&gt;90,0,$F$4*$F$5/E674^2*(SIN(RADIANS(G684))*SIN(RADIANS(E675))+COS(RADIANS(G684))*COS(RADIANS(E675))*COS(RADIANS(N665))))</f>
        <v>0</v>
      </c>
      <c r="O684">
        <f>IF(DEGREES(ACOS(SIN(RADIANS(G684))*SIN(RADIANS(E675))+COS(RADIANS(G684))*COS(RADIANS(E675))*COS(RADIANS(O665))))&gt;90,0,$F$4*$F$5/E674^2*(SIN(RADIANS(G684))*SIN(RADIANS(E675))+COS(RADIANS(G684))*COS(RADIANS(E675))*COS(RADIANS(O665))))</f>
        <v>0</v>
      </c>
      <c r="P684">
        <f>IF(DEGREES(ACOS(SIN(RADIANS(G684))*SIN(RADIANS(E675))+COS(RADIANS(G684))*COS(RADIANS(E675))*COS(RADIANS(P665))))&gt;90,0,$F$4*$F$5/E674^2*(SIN(RADIANS(G684))*SIN(RADIANS(E675))+COS(RADIANS(G684))*COS(RADIANS(E675))*COS(RADIANS(P665))))</f>
        <v>0</v>
      </c>
      <c r="Q684">
        <f>IF(DEGREES(ACOS(SIN(RADIANS(G684))*SIN(RADIANS(E675))+COS(RADIANS(G684))*COS(RADIANS(E675))*COS(RADIANS(Q665))))&gt;90,0,$F$4*$F$5/E674^2*(SIN(RADIANS(G684))*SIN(RADIANS(E675))+COS(RADIANS(G684))*COS(RADIANS(E675))*COS(RADIANS(Q665))))</f>
        <v>0</v>
      </c>
      <c r="R684" t="e">
        <f>IF(DEGREES(ACOS(SIN(RADIANS(G684))*SIN(RADIANS(E675))+COS(RADIANS(G684))*COS(RADIANS(E675))*COS(RADIANS(R665))))&gt;90,0,$F$4*$F$5/E674^2*(SIN(RADIANS(G684))*SIN(RADIANS(E675))+COS(RADIANS(G684))*COS(RADIANS(E675))*COS(RADIANS(R665))))</f>
        <v>#DIV/0!</v>
      </c>
      <c r="S684" t="e">
        <f>IF(DEGREES(ACOS(SIN(RADIANS(G684))*SIN(RADIANS(E675))+COS(RADIANS(G684))*COS(RADIANS(E675))*COS(RADIANS(S665))))&gt;90,0,$F$4*$F$5/E674^2*(SIN(RADIANS(G684))*SIN(RADIANS(E675))+COS(RADIANS(G684))*COS(RADIANS(E675))*COS(RADIANS(S665))))</f>
        <v>#DIV/0!</v>
      </c>
      <c r="T684" t="e">
        <f>IF(DEGREES(ACOS(SIN(RADIANS(G684))*SIN(RADIANS(E675))+COS(RADIANS(G684))*COS(RADIANS(E675))*COS(RADIANS(T665))))&gt;90,0,$F$4*$F$5/E674^2*(SIN(RADIANS(G684))*SIN(RADIANS(E675))+COS(RADIANS(G684))*COS(RADIANS(E675))*COS(RADIANS(T665))))</f>
        <v>#DIV/0!</v>
      </c>
      <c r="U684" t="e">
        <f>IF(DEGREES(ACOS(SIN(RADIANS(G684))*SIN(RADIANS(E675))+COS(RADIANS(G684))*COS(RADIANS(E675))*COS(RADIANS(U665))))&gt;90,0,$F$4*$F$5/E674^2*(SIN(RADIANS(G684))*SIN(RADIANS(E675))+COS(RADIANS(G684))*COS(RADIANS(E675))*COS(RADIANS(U665))))</f>
        <v>#DIV/0!</v>
      </c>
      <c r="V684" t="e">
        <f>IF(DEGREES(ACOS(SIN(RADIANS(G684))*SIN(RADIANS(E675))+COS(RADIANS(G684))*COS(RADIANS(E675))*COS(RADIANS(V665))))&gt;90,0,$F$4*$F$5/E674^2*(SIN(RADIANS(G684))*SIN(RADIANS(E675))+COS(RADIANS(G684))*COS(RADIANS(E675))*COS(RADIANS(V665))))</f>
        <v>#DIV/0!</v>
      </c>
      <c r="W684" t="e">
        <f>IF(DEGREES(ACOS(SIN(RADIANS(G684))*SIN(RADIANS(E675))+COS(RADIANS(G684))*COS(RADIANS(E675))*COS(RADIANS(W665))))&gt;90,0,$F$4*$F$5/E674^2*(SIN(RADIANS(G684))*SIN(RADIANS(E675))+COS(RADIANS(G684))*COS(RADIANS(E675))*COS(RADIANS(W665))))</f>
        <v>#DIV/0!</v>
      </c>
      <c r="X684" t="e">
        <f>IF(DEGREES(ACOS(SIN(RADIANS(G684))*SIN(RADIANS(E675))+COS(RADIANS(G684))*COS(RADIANS(E675))*COS(RADIANS(X665))))&gt;90,0,$F$4*$F$5/E674^2*(SIN(RADIANS(G684))*SIN(RADIANS(E675))+COS(RADIANS(G684))*COS(RADIANS(E675))*COS(RADIANS(X665))))</f>
        <v>#DIV/0!</v>
      </c>
      <c r="Y684" t="e">
        <f>IF(DEGREES(ACOS(SIN(RADIANS(G684))*SIN(RADIANS(E675))+COS(RADIANS(G684))*COS(RADIANS(E675))*COS(RADIANS(Y665))))&gt;90,0,$F$4*$F$5/E674^2*(SIN(RADIANS(G684))*SIN(RADIANS(E675))+COS(RADIANS(G684))*COS(RADIANS(E675))*COS(RADIANS(Y665))))</f>
        <v>#DIV/0!</v>
      </c>
      <c r="Z684" t="e">
        <f>IF(DEGREES(ACOS(SIN(RADIANS(G684))*SIN(RADIANS(E675))+COS(RADIANS(G684))*COS(RADIANS(E675))*COS(RADIANS(Z665))))&gt;90,0,$F$4*$F$5/E674^2*(SIN(RADIANS(G684))*SIN(RADIANS(E675))+COS(RADIANS(G684))*COS(RADIANS(E675))*COS(RADIANS(Z665))))</f>
        <v>#DIV/0!</v>
      </c>
      <c r="AA684" t="e">
        <f>IF(DEGREES(ACOS(SIN(RADIANS(G684))*SIN(RADIANS(E675))+COS(RADIANS(G684))*COS(RADIANS(E675))*COS(RADIANS(AA665))))&gt;90,0,$F$4*$F$5/E674^2*(SIN(RADIANS(G684))*SIN(RADIANS(E675))+COS(RADIANS(G684))*COS(RADIANS(E675))*COS(RADIANS(AA665))))</f>
        <v>#DIV/0!</v>
      </c>
      <c r="AB684" t="e">
        <f>IF(DEGREES(ACOS(SIN(RADIANS(G684))*SIN(RADIANS(E675))+COS(RADIANS(G684))*COS(RADIANS(E675))*COS(RADIANS(AB665))))&gt;90,0,$F$4*$F$5/E674^2*(SIN(RADIANS(G684))*SIN(RADIANS(E675))+COS(RADIANS(G684))*COS(RADIANS(E675))*COS(RADIANS(AB665))))</f>
        <v>#DIV/0!</v>
      </c>
      <c r="AC684" t="e">
        <f>IF(DEGREES(ACOS(SIN(RADIANS(G684))*SIN(RADIANS(E675))+COS(RADIANS(G684))*COS(RADIANS(E675))*COS(RADIANS(AC665))))&gt;90,0,$F$4*$F$5/E674^2*(SIN(RADIANS(G684))*SIN(RADIANS(E675))+COS(RADIANS(G684))*COS(RADIANS(E675))*COS(RADIANS(AC665))))</f>
        <v>#DIV/0!</v>
      </c>
      <c r="AD684" t="e">
        <f>IF(DEGREES(ACOS(SIN(RADIANS(G684))*SIN(RADIANS(E675))+COS(RADIANS(G684))*COS(RADIANS(E675))*COS(RADIANS(AD665))))&gt;90,0,$F$4*$F$5/E674^2*(SIN(RADIANS(G684))*SIN(RADIANS(E675))+COS(RADIANS(G684))*COS(RADIANS(E675))*COS(RADIANS(AD665))))</f>
        <v>#DIV/0!</v>
      </c>
      <c r="AE684" t="e">
        <f>IF(DEGREES(ACOS(SIN(RADIANS(G684))*SIN(RADIANS(E675))+COS(RADIANS(G684))*COS(RADIANS(E675))*COS(RADIANS(AE665))))&gt;90,0,$F$4*$F$5/E674^2*(SIN(RADIANS(G684))*SIN(RADIANS(E675))+COS(RADIANS(G684))*COS(RADIANS(E675))*COS(RADIANS(AE665))))</f>
        <v>#DIV/0!</v>
      </c>
      <c r="AF684" t="e">
        <f>IF(DEGREES(ACOS(SIN(RADIANS(G684))*SIN(RADIANS(E675))+COS(RADIANS(G684))*COS(RADIANS(E675))*COS(RADIANS(AF665))))&gt;90,0,$F$4*$F$5/E674^2*(SIN(RADIANS(G684))*SIN(RADIANS(E675))+COS(RADIANS(G684))*COS(RADIANS(E675))*COS(RADIANS(AF665))))</f>
        <v>#DIV/0!</v>
      </c>
      <c r="AG684" t="e">
        <f>IF(DEGREES(ACOS(SIN(RADIANS(G684))*SIN(RADIANS(E675))+COS(RADIANS(G684))*COS(RADIANS(E675))*COS(RADIANS(AG665))))&gt;90,0,$F$4*$F$5/E674^2*(SIN(RADIANS(G684))*SIN(RADIANS(E675))+COS(RADIANS(G684))*COS(RADIANS(E675))*COS(RADIANS(AG665))))</f>
        <v>#DIV/0!</v>
      </c>
      <c r="AH684" t="e">
        <f>IF(DEGREES(ACOS(SIN(RADIANS(G684))*SIN(RADIANS(E675))+COS(RADIANS(G684))*COS(RADIANS(E675))*COS(RADIANS(AH665))))&gt;90,0,$F$4*$F$5/E674^2*(SIN(RADIANS(G684))*SIN(RADIANS(E675))+COS(RADIANS(G684))*COS(RADIANS(E675))*COS(RADIANS(AH665))))</f>
        <v>#DIV/0!</v>
      </c>
      <c r="AI684" t="e">
        <f>IF(DEGREES(ACOS(SIN(RADIANS(G684))*SIN(RADIANS(E675))+COS(RADIANS(G684))*COS(RADIANS(E675))*COS(RADIANS(AI665))))&gt;90,0,$F$4*$F$5/E674^2*(SIN(RADIANS(G684))*SIN(RADIANS(E675))+COS(RADIANS(G684))*COS(RADIANS(E675))*COS(RADIANS(AI665))))</f>
        <v>#DIV/0!</v>
      </c>
      <c r="AJ684" t="e">
        <f>IF(DEGREES(ACOS(SIN(RADIANS(G684))*SIN(RADIANS(E675))+COS(RADIANS(G684))*COS(RADIANS(E675))*COS(RADIANS(AJ665))))&gt;90,0,$F$4*$F$5/E674^2*(SIN(RADIANS(G684))*SIN(RADIANS(E675))+COS(RADIANS(G684))*COS(RADIANS(E675))*COS(RADIANS(AJ665))))</f>
        <v>#DIV/0!</v>
      </c>
      <c r="AK684">
        <f>IF(DEGREES(ACOS(SIN(RADIANS(G684))*SIN(RADIANS(E675))+COS(RADIANS(G684))*COS(RADIANS(E675))*COS(RADIANS(AK665))))&gt;90,0,$F$4*$F$5/E674^2*(SIN(RADIANS(G684))*SIN(RADIANS(E675))+COS(RADIANS(G684))*COS(RADIANS(E675))*COS(RADIANS(AK665))))</f>
        <v>0</v>
      </c>
      <c r="AL684">
        <f>IF(DEGREES(ACOS(SIN(RADIANS(G684))*SIN(RADIANS(E675))+COS(RADIANS(G684))*COS(RADIANS(E675))*COS(RADIANS(AL665))))&gt;90,0,$F$4*$F$5/E674^2*(SIN(RADIANS(G684))*SIN(RADIANS(E675))+COS(RADIANS(G684))*COS(RADIANS(E675))*COS(RADIANS(AL665))))</f>
        <v>0</v>
      </c>
      <c r="AM684">
        <f>IF(DEGREES(ACOS(SIN(RADIANS(G684))*SIN(RADIANS(E675))+COS(RADIANS(G684))*COS(RADIANS(E675))*COS(RADIANS(AM665))))&gt;90,0,$F$4*$F$5/E674^2*(SIN(RADIANS(G684))*SIN(RADIANS(E675))+COS(RADIANS(G684))*COS(RADIANS(E675))*COS(RADIANS(AM665))))</f>
        <v>0</v>
      </c>
      <c r="AN684">
        <f>IF(DEGREES(ACOS(SIN(RADIANS(G684))*SIN(RADIANS(E675))+COS(RADIANS(G684))*COS(RADIANS(E675))*COS(RADIANS(AN665))))&gt;90,0,$F$4*$F$5/E674^2*(SIN(RADIANS(G684))*SIN(RADIANS(E675))+COS(RADIANS(G684))*COS(RADIANS(E675))*COS(RADIANS(AN665))))</f>
        <v>0</v>
      </c>
      <c r="AO684">
        <f>IF(DEGREES(ACOS(SIN(RADIANS(G684))*SIN(RADIANS(E675))+COS(RADIANS(G684))*COS(RADIANS(E675))*COS(RADIANS(AO665))))&gt;90,0,$F$4*$F$5/E674^2*(SIN(RADIANS(G684))*SIN(RADIANS(E675))+COS(RADIANS(G684))*COS(RADIANS(E675))*COS(RADIANS(AO665))))</f>
        <v>0</v>
      </c>
      <c r="AP684">
        <f>IF(DEGREES(ACOS(SIN(RADIANS(G684))*SIN(RADIANS(E675))+COS(RADIANS(G684))*COS(RADIANS(E675))*COS(RADIANS(AP665))))&gt;90,0,$F$4*$F$5/E674^2*(SIN(RADIANS(G684))*SIN(RADIANS(E675))+COS(RADIANS(G684))*COS(RADIANS(E675))*COS(RADIANS(AP665))))</f>
        <v>0</v>
      </c>
      <c r="AQ684">
        <f>IF(DEGREES(ACOS(SIN(RADIANS(G684))*SIN(RADIANS(E675))+COS(RADIANS(G684))*COS(RADIANS(E675))*COS(RADIANS(AQ665))))&gt;90,0,$F$4*$F$5/E674^2*(SIN(RADIANS(G684))*SIN(RADIANS(E675))+COS(RADIANS(G684))*COS(RADIANS(E675))*COS(RADIANS(AQ665))))</f>
        <v>0</v>
      </c>
      <c r="AR684">
        <f>IF(DEGREES(ACOS(SIN(RADIANS(G684))*SIN(RADIANS(E675))+COS(RADIANS(G684))*COS(RADIANS(E675))*COS(RADIANS(AR665))))&gt;90,0,$F$4*$F$5/E674^2*(SIN(RADIANS(G684))*SIN(RADIANS(E675))+COS(RADIANS(G684))*COS(RADIANS(E675))*COS(RADIANS(AR665))))</f>
        <v>0</v>
      </c>
    </row>
    <row r="685" spans="2:44" x14ac:dyDescent="0.5">
      <c r="G685">
        <v>-90</v>
      </c>
      <c r="I685" t="e">
        <f>IF(DEGREES(ACOS(SIN(RADIANS(G685))*SIN(RADIANS(E675))+COS(RADIANS(G685))*COS(RADIANS(E675))*COS(RADIANS(I665))))&gt;90,0,$F$4*$F$5/E674^2*(SIN(RADIANS(G685))*SIN(RADIANS(E675))+COS(RADIANS(G685))*COS(RADIANS(E675))*COS(RADIANS(I665))))</f>
        <v>#DIV/0!</v>
      </c>
      <c r="J685" t="e">
        <f>IF(DEGREES(ACOS(SIN(RADIANS(G685))*SIN(RADIANS(E675))+COS(RADIANS(G685))*COS(RADIANS(E675))*COS(RADIANS(J665))))&gt;90,0,$F$4*$F$5/E674^2*(SIN(RADIANS(G685))*SIN(RADIANS(E675))+COS(RADIANS(G685))*COS(RADIANS(E675))*COS(RADIANS(J665))))</f>
        <v>#DIV/0!</v>
      </c>
      <c r="K685" t="e">
        <f>IF(DEGREES(ACOS(SIN(RADIANS(G685))*SIN(RADIANS(E675))+COS(RADIANS(G685))*COS(RADIANS(E675))*COS(RADIANS(K665))))&gt;90,0,$F$4*$F$5/E674^2*(SIN(RADIANS(G685))*SIN(RADIANS(E675))+COS(RADIANS(G685))*COS(RADIANS(E675))*COS(RADIANS(K665))))</f>
        <v>#DIV/0!</v>
      </c>
      <c r="L685" t="e">
        <f>IF(DEGREES(ACOS(SIN(RADIANS(G685))*SIN(RADIANS(E675))+COS(RADIANS(G685))*COS(RADIANS(E675))*COS(RADIANS(L665))))&gt;90,0,$F$4*$F$5/E674^2*(SIN(RADIANS(G685))*SIN(RADIANS(E675))+COS(RADIANS(G685))*COS(RADIANS(E675))*COS(RADIANS(L665))))</f>
        <v>#DIV/0!</v>
      </c>
      <c r="M685" t="e">
        <f>IF(DEGREES(ACOS(SIN(RADIANS(G685))*SIN(RADIANS(E675))+COS(RADIANS(G685))*COS(RADIANS(E675))*COS(RADIANS(M665))))&gt;90,0,$F$4*$F$5/E674^2*(SIN(RADIANS(G685))*SIN(RADIANS(E675))+COS(RADIANS(G685))*COS(RADIANS(E675))*COS(RADIANS(M665))))</f>
        <v>#DIV/0!</v>
      </c>
      <c r="N685" t="e">
        <f>IF(DEGREES(ACOS(SIN(RADIANS(G685))*SIN(RADIANS(E675))+COS(RADIANS(G685))*COS(RADIANS(E675))*COS(RADIANS(N665))))&gt;90,0,$F$4*$F$5/E674^2*(SIN(RADIANS(G685))*SIN(RADIANS(E675))+COS(RADIANS(G685))*COS(RADIANS(E675))*COS(RADIANS(N665))))</f>
        <v>#DIV/0!</v>
      </c>
      <c r="O685" t="e">
        <f>IF(DEGREES(ACOS(SIN(RADIANS(G685))*SIN(RADIANS(E675))+COS(RADIANS(G685))*COS(RADIANS(E675))*COS(RADIANS(O665))))&gt;90,0,$F$4*$F$5/E674^2*(SIN(RADIANS(G685))*SIN(RADIANS(E675))+COS(RADIANS(G685))*COS(RADIANS(E675))*COS(RADIANS(O665))))</f>
        <v>#DIV/0!</v>
      </c>
      <c r="P685" t="e">
        <f>IF(DEGREES(ACOS(SIN(RADIANS(G685))*SIN(RADIANS(E675))+COS(RADIANS(G685))*COS(RADIANS(E675))*COS(RADIANS(P665))))&gt;90,0,$F$4*$F$5/E674^2*(SIN(RADIANS(G685))*SIN(RADIANS(E675))+COS(RADIANS(G685))*COS(RADIANS(E675))*COS(RADIANS(P665))))</f>
        <v>#DIV/0!</v>
      </c>
      <c r="Q685" t="e">
        <f>IF(DEGREES(ACOS(SIN(RADIANS(G685))*SIN(RADIANS(E675))+COS(RADIANS(G685))*COS(RADIANS(E675))*COS(RADIANS(Q665))))&gt;90,0,$F$4*$F$5/E674^2*(SIN(RADIANS(G685))*SIN(RADIANS(E675))+COS(RADIANS(G685))*COS(RADIANS(E675))*COS(RADIANS(Q665))))</f>
        <v>#DIV/0!</v>
      </c>
      <c r="R685" t="e">
        <f>IF(DEGREES(ACOS(SIN(RADIANS(G685))*SIN(RADIANS(E675))+COS(RADIANS(G685))*COS(RADIANS(E675))*COS(RADIANS(R665))))&gt;90,0,$F$4*$F$5/E674^2*(SIN(RADIANS(G685))*SIN(RADIANS(E675))+COS(RADIANS(G685))*COS(RADIANS(E675))*COS(RADIANS(R665))))</f>
        <v>#DIV/0!</v>
      </c>
      <c r="S685" t="e">
        <f>IF(DEGREES(ACOS(SIN(RADIANS(G685))*SIN(RADIANS(E675))+COS(RADIANS(G685))*COS(RADIANS(E675))*COS(RADIANS(S665))))&gt;90,0,$F$4*$F$5/E674^2*(SIN(RADIANS(G685))*SIN(RADIANS(E675))+COS(RADIANS(G685))*COS(RADIANS(E675))*COS(RADIANS(S665))))</f>
        <v>#DIV/0!</v>
      </c>
      <c r="T685" t="e">
        <f>IF(DEGREES(ACOS(SIN(RADIANS(G685))*SIN(RADIANS(E675))+COS(RADIANS(G685))*COS(RADIANS(E675))*COS(RADIANS(T665))))&gt;90,0,$F$4*$F$5/E674^2*(SIN(RADIANS(G685))*SIN(RADIANS(E675))+COS(RADIANS(G685))*COS(RADIANS(E675))*COS(RADIANS(T665))))</f>
        <v>#DIV/0!</v>
      </c>
      <c r="U685" t="e">
        <f>IF(DEGREES(ACOS(SIN(RADIANS(G685))*SIN(RADIANS(E675))+COS(RADIANS(G685))*COS(RADIANS(E675))*COS(RADIANS(U665))))&gt;90,0,$F$4*$F$5/E674^2*(SIN(RADIANS(G685))*SIN(RADIANS(E675))+COS(RADIANS(G685))*COS(RADIANS(E675))*COS(RADIANS(U665))))</f>
        <v>#DIV/0!</v>
      </c>
      <c r="V685" t="e">
        <f>IF(DEGREES(ACOS(SIN(RADIANS(G685))*SIN(RADIANS(E675))+COS(RADIANS(G685))*COS(RADIANS(E675))*COS(RADIANS(V665))))&gt;90,0,$F$4*$F$5/E674^2*(SIN(RADIANS(G685))*SIN(RADIANS(E675))+COS(RADIANS(G685))*COS(RADIANS(E675))*COS(RADIANS(V665))))</f>
        <v>#DIV/0!</v>
      </c>
      <c r="W685" t="e">
        <f>IF(DEGREES(ACOS(SIN(RADIANS(G685))*SIN(RADIANS(E675))+COS(RADIANS(G685))*COS(RADIANS(E675))*COS(RADIANS(W665))))&gt;90,0,$F$4*$F$5/E674^2*(SIN(RADIANS(G685))*SIN(RADIANS(E675))+COS(RADIANS(G685))*COS(RADIANS(E675))*COS(RADIANS(W665))))</f>
        <v>#DIV/0!</v>
      </c>
      <c r="X685" t="e">
        <f>IF(DEGREES(ACOS(SIN(RADIANS(G685))*SIN(RADIANS(E675))+COS(RADIANS(G685))*COS(RADIANS(E675))*COS(RADIANS(X665))))&gt;90,0,$F$4*$F$5/E674^2*(SIN(RADIANS(G685))*SIN(RADIANS(E675))+COS(RADIANS(G685))*COS(RADIANS(E675))*COS(RADIANS(X665))))</f>
        <v>#DIV/0!</v>
      </c>
      <c r="Y685" t="e">
        <f>IF(DEGREES(ACOS(SIN(RADIANS(G685))*SIN(RADIANS(E675))+COS(RADIANS(G685))*COS(RADIANS(E675))*COS(RADIANS(Y665))))&gt;90,0,$F$4*$F$5/E674^2*(SIN(RADIANS(G685))*SIN(RADIANS(E675))+COS(RADIANS(G685))*COS(RADIANS(E675))*COS(RADIANS(Y665))))</f>
        <v>#DIV/0!</v>
      </c>
      <c r="Z685" t="e">
        <f>IF(DEGREES(ACOS(SIN(RADIANS(G685))*SIN(RADIANS(E675))+COS(RADIANS(G685))*COS(RADIANS(E675))*COS(RADIANS(Z665))))&gt;90,0,$F$4*$F$5/E674^2*(SIN(RADIANS(G685))*SIN(RADIANS(E675))+COS(RADIANS(G685))*COS(RADIANS(E675))*COS(RADIANS(Z665))))</f>
        <v>#DIV/0!</v>
      </c>
      <c r="AA685" t="e">
        <f>IF(DEGREES(ACOS(SIN(RADIANS(G685))*SIN(RADIANS(E675))+COS(RADIANS(G685))*COS(RADIANS(E675))*COS(RADIANS(AA665))))&gt;90,0,$F$4*$F$5/E674^2*(SIN(RADIANS(G685))*SIN(RADIANS(E675))+COS(RADIANS(G685))*COS(RADIANS(E675))*COS(RADIANS(AA665))))</f>
        <v>#DIV/0!</v>
      </c>
      <c r="AB685" t="e">
        <f>IF(DEGREES(ACOS(SIN(RADIANS(G685))*SIN(RADIANS(E675))+COS(RADIANS(G685))*COS(RADIANS(E675))*COS(RADIANS(AB665))))&gt;90,0,$F$4*$F$5/E674^2*(SIN(RADIANS(G685))*SIN(RADIANS(E675))+COS(RADIANS(G685))*COS(RADIANS(E675))*COS(RADIANS(AB665))))</f>
        <v>#DIV/0!</v>
      </c>
      <c r="AC685" t="e">
        <f>IF(DEGREES(ACOS(SIN(RADIANS(G685))*SIN(RADIANS(E675))+COS(RADIANS(G685))*COS(RADIANS(E675))*COS(RADIANS(AC665))))&gt;90,0,$F$4*$F$5/E674^2*(SIN(RADIANS(G685))*SIN(RADIANS(E675))+COS(RADIANS(G685))*COS(RADIANS(E675))*COS(RADIANS(AC665))))</f>
        <v>#DIV/0!</v>
      </c>
      <c r="AD685" t="e">
        <f>IF(DEGREES(ACOS(SIN(RADIANS(G685))*SIN(RADIANS(E675))+COS(RADIANS(G685))*COS(RADIANS(E675))*COS(RADIANS(AD665))))&gt;90,0,$F$4*$F$5/E674^2*(SIN(RADIANS(G685))*SIN(RADIANS(E675))+COS(RADIANS(G685))*COS(RADIANS(E675))*COS(RADIANS(AD665))))</f>
        <v>#DIV/0!</v>
      </c>
      <c r="AE685" t="e">
        <f>IF(DEGREES(ACOS(SIN(RADIANS(G685))*SIN(RADIANS(E675))+COS(RADIANS(G685))*COS(RADIANS(E675))*COS(RADIANS(AE665))))&gt;90,0,$F$4*$F$5/E674^2*(SIN(RADIANS(G685))*SIN(RADIANS(E675))+COS(RADIANS(G685))*COS(RADIANS(E675))*COS(RADIANS(AE665))))</f>
        <v>#DIV/0!</v>
      </c>
      <c r="AF685" t="e">
        <f>IF(DEGREES(ACOS(SIN(RADIANS(G685))*SIN(RADIANS(E675))+COS(RADIANS(G685))*COS(RADIANS(E675))*COS(RADIANS(AF665))))&gt;90,0,$F$4*$F$5/E674^2*(SIN(RADIANS(G685))*SIN(RADIANS(E675))+COS(RADIANS(G685))*COS(RADIANS(E675))*COS(RADIANS(AF665))))</f>
        <v>#DIV/0!</v>
      </c>
      <c r="AG685" t="e">
        <f>IF(DEGREES(ACOS(SIN(RADIANS(G685))*SIN(RADIANS(E675))+COS(RADIANS(G685))*COS(RADIANS(E675))*COS(RADIANS(AG665))))&gt;90,0,$F$4*$F$5/E674^2*(SIN(RADIANS(G685))*SIN(RADIANS(E675))+COS(RADIANS(G685))*COS(RADIANS(E675))*COS(RADIANS(AG665))))</f>
        <v>#DIV/0!</v>
      </c>
      <c r="AH685" t="e">
        <f>IF(DEGREES(ACOS(SIN(RADIANS(G685))*SIN(RADIANS(E675))+COS(RADIANS(G685))*COS(RADIANS(E675))*COS(RADIANS(AH665))))&gt;90,0,$F$4*$F$5/E674^2*(SIN(RADIANS(G685))*SIN(RADIANS(E675))+COS(RADIANS(G685))*COS(RADIANS(E675))*COS(RADIANS(AH665))))</f>
        <v>#DIV/0!</v>
      </c>
      <c r="AI685" t="e">
        <f>IF(DEGREES(ACOS(SIN(RADIANS(G685))*SIN(RADIANS(E675))+COS(RADIANS(G685))*COS(RADIANS(E675))*COS(RADIANS(AI665))))&gt;90,0,$F$4*$F$5/E674^2*(SIN(RADIANS(G685))*SIN(RADIANS(E675))+COS(RADIANS(G685))*COS(RADIANS(E675))*COS(RADIANS(AI665))))</f>
        <v>#DIV/0!</v>
      </c>
      <c r="AJ685" t="e">
        <f>IF(DEGREES(ACOS(SIN(RADIANS(G685))*SIN(RADIANS(E675))+COS(RADIANS(G685))*COS(RADIANS(E675))*COS(RADIANS(AJ665))))&gt;90,0,$F$4*$F$5/E674^2*(SIN(RADIANS(G685))*SIN(RADIANS(E675))+COS(RADIANS(G685))*COS(RADIANS(E675))*COS(RADIANS(AJ665))))</f>
        <v>#DIV/0!</v>
      </c>
      <c r="AK685" t="e">
        <f>IF(DEGREES(ACOS(SIN(RADIANS(G685))*SIN(RADIANS(E675))+COS(RADIANS(G685))*COS(RADIANS(E675))*COS(RADIANS(AK665))))&gt;90,0,$F$4*$F$5/E674^2*(SIN(RADIANS(G685))*SIN(RADIANS(E675))+COS(RADIANS(G685))*COS(RADIANS(E675))*COS(RADIANS(AK665))))</f>
        <v>#DIV/0!</v>
      </c>
      <c r="AL685" t="e">
        <f>IF(DEGREES(ACOS(SIN(RADIANS(G685))*SIN(RADIANS(E675))+COS(RADIANS(G685))*COS(RADIANS(E675))*COS(RADIANS(AL665))))&gt;90,0,$F$4*$F$5/E674^2*(SIN(RADIANS(G685))*SIN(RADIANS(E675))+COS(RADIANS(G685))*COS(RADIANS(E675))*COS(RADIANS(AL665))))</f>
        <v>#DIV/0!</v>
      </c>
      <c r="AM685" t="e">
        <f>IF(DEGREES(ACOS(SIN(RADIANS(G685))*SIN(RADIANS(E675))+COS(RADIANS(G685))*COS(RADIANS(E675))*COS(RADIANS(AM665))))&gt;90,0,$F$4*$F$5/E674^2*(SIN(RADIANS(G685))*SIN(RADIANS(E675))+COS(RADIANS(G685))*COS(RADIANS(E675))*COS(RADIANS(AM665))))</f>
        <v>#DIV/0!</v>
      </c>
      <c r="AN685" t="e">
        <f>IF(DEGREES(ACOS(SIN(RADIANS(G685))*SIN(RADIANS(E675))+COS(RADIANS(G685))*COS(RADIANS(E675))*COS(RADIANS(AN665))))&gt;90,0,$F$4*$F$5/E674^2*(SIN(RADIANS(G685))*SIN(RADIANS(E675))+COS(RADIANS(G685))*COS(RADIANS(E675))*COS(RADIANS(AN665))))</f>
        <v>#DIV/0!</v>
      </c>
      <c r="AO685" t="e">
        <f>IF(DEGREES(ACOS(SIN(RADIANS(G685))*SIN(RADIANS(E675))+COS(RADIANS(G685))*COS(RADIANS(E675))*COS(RADIANS(AO665))))&gt;90,0,$F$4*$F$5/E674^2*(SIN(RADIANS(G685))*SIN(RADIANS(E675))+COS(RADIANS(G685))*COS(RADIANS(E675))*COS(RADIANS(AO665))))</f>
        <v>#DIV/0!</v>
      </c>
      <c r="AP685" t="e">
        <f>IF(DEGREES(ACOS(SIN(RADIANS(G685))*SIN(RADIANS(E675))+COS(RADIANS(G685))*COS(RADIANS(E675))*COS(RADIANS(AP665))))&gt;90,0,$F$4*$F$5/E674^2*(SIN(RADIANS(G685))*SIN(RADIANS(E675))+COS(RADIANS(G685))*COS(RADIANS(E675))*COS(RADIANS(AP665))))</f>
        <v>#DIV/0!</v>
      </c>
      <c r="AQ685" t="e">
        <f>IF(DEGREES(ACOS(SIN(RADIANS(G685))*SIN(RADIANS(E675))+COS(RADIANS(G685))*COS(RADIANS(E675))*COS(RADIANS(AQ665))))&gt;90,0,$F$4*$F$5/E674^2*(SIN(RADIANS(G685))*SIN(RADIANS(E675))+COS(RADIANS(G685))*COS(RADIANS(E675))*COS(RADIANS(AQ665))))</f>
        <v>#DIV/0!</v>
      </c>
      <c r="AR685" t="e">
        <f>IF(DEGREES(ACOS(SIN(RADIANS(G685))*SIN(RADIANS(E675))+COS(RADIANS(G685))*COS(RADIANS(E675))*COS(RADIANS(AR665))))&gt;90,0,$F$4*$F$5/E674^2*(SIN(RADIANS(G685))*SIN(RADIANS(E675))+COS(RADIANS(G685))*COS(RADIANS(E675))*COS(RADIANS(AR665))))</f>
        <v>#DIV/0!</v>
      </c>
    </row>
    <row r="687" spans="2:44" x14ac:dyDescent="0.5">
      <c r="H687" t="s">
        <v>769</v>
      </c>
      <c r="I687">
        <v>180</v>
      </c>
      <c r="J687">
        <v>170</v>
      </c>
      <c r="K687">
        <v>160</v>
      </c>
      <c r="L687">
        <v>150</v>
      </c>
      <c r="M687">
        <v>140</v>
      </c>
      <c r="N687">
        <v>130</v>
      </c>
      <c r="O687">
        <v>120</v>
      </c>
      <c r="P687">
        <v>110</v>
      </c>
      <c r="Q687">
        <v>100</v>
      </c>
      <c r="R687">
        <v>90</v>
      </c>
      <c r="S687">
        <v>80</v>
      </c>
      <c r="T687">
        <v>70</v>
      </c>
      <c r="U687">
        <v>60</v>
      </c>
      <c r="V687">
        <v>50</v>
      </c>
      <c r="W687">
        <v>40</v>
      </c>
      <c r="X687">
        <v>30</v>
      </c>
      <c r="Y687">
        <v>20</v>
      </c>
      <c r="Z687">
        <v>10</v>
      </c>
      <c r="AA687">
        <v>0</v>
      </c>
      <c r="AB687">
        <v>-10</v>
      </c>
      <c r="AC687">
        <v>-20</v>
      </c>
      <c r="AD687">
        <v>-30</v>
      </c>
      <c r="AE687">
        <v>-40</v>
      </c>
      <c r="AF687">
        <v>-50</v>
      </c>
      <c r="AG687">
        <v>-60</v>
      </c>
      <c r="AH687">
        <v>-70</v>
      </c>
      <c r="AI687">
        <v>-80</v>
      </c>
      <c r="AJ687">
        <v>-90</v>
      </c>
      <c r="AK687">
        <v>-100</v>
      </c>
      <c r="AL687">
        <v>-110</v>
      </c>
      <c r="AM687">
        <v>-120</v>
      </c>
      <c r="AN687">
        <v>-130</v>
      </c>
      <c r="AO687">
        <v>-140</v>
      </c>
      <c r="AP687">
        <v>-150</v>
      </c>
      <c r="AQ687">
        <v>-160</v>
      </c>
      <c r="AR687">
        <v>-170</v>
      </c>
    </row>
    <row r="688" spans="2:44" x14ac:dyDescent="0.5">
      <c r="H688" t="s">
        <v>779</v>
      </c>
      <c r="I688">
        <f>IF(ABS(I687-E700)&gt;180,IF(ABS(I687-E700)&gt;360,ABS(I687-E700)-360,360-ABS(I687-E700)),ABS(I687-E700))</f>
        <v>180</v>
      </c>
      <c r="J688">
        <f>IF(ABS(J687-E700)&gt;180,IF(ABS(J687-E700)&gt;360,ABS(J687-E700)-360,360-ABS(J687-E700)),ABS(J687-E700))</f>
        <v>170</v>
      </c>
      <c r="K688">
        <f>IF(ABS(K687-E700)&gt;180,IF(ABS(K687-E700)&gt;360,ABS(K687-E700)-360,360-ABS(K687-E700)),ABS(K687-E700))</f>
        <v>160</v>
      </c>
      <c r="L688">
        <f>IF(ABS(L687-E700)&gt;180,IF(ABS(L687-E700)&gt;360,ABS(L687-E700)-360,360-ABS(L687-E700)),ABS(L687-E700))</f>
        <v>150</v>
      </c>
      <c r="M688">
        <f>IF(ABS(M687-E700)&gt;180,IF(ABS(M687-E700)&gt;360,ABS(M687-E700)-360,360-ABS(M687-E700)),ABS(M687-E700))</f>
        <v>140</v>
      </c>
      <c r="N688">
        <f>IF(ABS(N687-E700)&gt;180,IF(ABS(N687-E700)&gt;360,ABS(N687-E700)-360,360-ABS(N687-E700)),ABS(N687-E700))</f>
        <v>130</v>
      </c>
      <c r="O688">
        <f>IF(ABS(O687-E700)&gt;180,IF(ABS(O687-E700)&gt;360,ABS(O687-E700)-360,360-ABS(O687-E700)),ABS(O687-E700))</f>
        <v>120</v>
      </c>
      <c r="P688">
        <f>IF(ABS(P687-E700)&gt;180,IF(ABS(P687-E700)&gt;360,ABS(P687-E700)-360,360-ABS(P687-E700)),ABS(P687-E700))</f>
        <v>110</v>
      </c>
      <c r="Q688">
        <f>IF(ABS(Q687-E700)&gt;180,IF(ABS(Q687-E700)&gt;360,ABS(Q687-E700)-360,360-ABS(Q687-E700)),ABS(Q687-E700))</f>
        <v>100</v>
      </c>
      <c r="R688">
        <f>IF(ABS(R687-E700)&gt;180,IF(ABS(R687-E700)&gt;360,ABS(R687-E700)-360,360-ABS(R687-E700)),ABS(R687-E700))</f>
        <v>90</v>
      </c>
      <c r="S688">
        <f>IF(ABS(S687-E700)&gt;180,IF(ABS(S687-E700)&gt;360,ABS(S687-E700)-360,360-ABS(S687-E700)),ABS(S687-E700))</f>
        <v>80</v>
      </c>
      <c r="T688">
        <f>IF(ABS(T687-E700)&gt;180,IF(ABS(T687-E700)&gt;360,ABS(T687-E700)-360,360-ABS(T687-E700)),ABS(T687-E700))</f>
        <v>70</v>
      </c>
      <c r="U688">
        <f>IF(ABS(U687-E700)&gt;180,IF(ABS(U687-E700)&gt;360,ABS(U687-E700)-360,360-ABS(U687-E700)),ABS(U687-E700))</f>
        <v>60</v>
      </c>
      <c r="V688">
        <f>IF(ABS(V687-E700)&gt;180,IF(ABS(V687-E700)&gt;360,ABS(V687-E700)-360,360-ABS(V687-E700)),ABS(V687-E700))</f>
        <v>50</v>
      </c>
      <c r="W688">
        <f>IF(ABS(W687-E700)&gt;180,IF(ABS(W687-E700)&gt;360,ABS(W687-E700)-360,360-ABS(W687-E700)),ABS(W687-E700))</f>
        <v>40</v>
      </c>
      <c r="X688">
        <f>IF(ABS(X687-E700)&gt;180,IF(ABS(X687-E700)&gt;360,ABS(X687-E700)-360,360-ABS(X687-E700)),ABS(X687-E700))</f>
        <v>30</v>
      </c>
      <c r="Y688">
        <f>IF(ABS(Y687-E700)&gt;180,IF(ABS(Y687-E700)&gt;360,ABS(Y687-E700)-360,360-ABS(Y687-E700)),ABS(Y687-E700))</f>
        <v>20</v>
      </c>
      <c r="Z688">
        <f>IF(ABS(Z687-E700)&gt;180,IF(ABS(Z687-E700)&gt;360,ABS(Z687-E700)-360,360-ABS(Z687-E700)),ABS(Z687-E700))</f>
        <v>10</v>
      </c>
      <c r="AA688">
        <f>IF(ABS(AA687-E700)&gt;180,IF(ABS(AA687-E700)&gt;360,ABS(AA687-E700)-360,360-ABS(AA687-E700)),ABS(AA687-E700))</f>
        <v>0</v>
      </c>
      <c r="AB688">
        <f>IF(ABS(AB687-E700)&gt;180,IF(ABS(AB687-E700)&gt;360,ABS(AB687-E700)-360,360-ABS(AB687-E700)),ABS(AB687-E700))</f>
        <v>10</v>
      </c>
      <c r="AC688">
        <f>IF(ABS(AC687-E700)&gt;180,IF(ABS(AC687-E700)&gt;360,ABS(AC687-E700)-360,360-ABS(AC687-E700)),ABS(AC687-E700))</f>
        <v>20</v>
      </c>
      <c r="AD688">
        <f>IF(ABS(AD687-E700)&gt;180,IF(ABS(AD687-E700)&gt;360,ABS(AD687-E700)-360,360-ABS(AD687-E700)),ABS(AD687-E700))</f>
        <v>30</v>
      </c>
      <c r="AE688">
        <f>IF(ABS(AE687-E700)&gt;180,IF(ABS(AE687-E700)&gt;360,ABS(AE687-E700)-360,360-ABS(AE687-E700)),ABS(AE687-E700))</f>
        <v>40</v>
      </c>
      <c r="AF688">
        <f>IF(ABS(AF687-E700)&gt;180,IF(ABS(AF687-E700)&gt;360,ABS(AF687-E700)-360,360-ABS(AF687-E700)),ABS(AF687-E700))</f>
        <v>50</v>
      </c>
      <c r="AG688">
        <f>IF(ABS(AG687-E700)&gt;180,IF(ABS(AG687-E700)&gt;360,ABS(AG687-E700)-360,360-ABS(AG687-E700)),ABS(AG687-E700))</f>
        <v>60</v>
      </c>
      <c r="AH688">
        <f>IF(ABS(AH687-E700)&gt;180,IF(ABS(AH687-E700)&gt;360,ABS(AH687-E700)-360,360-ABS(AH687-E700)),ABS(AH687-E700))</f>
        <v>70</v>
      </c>
      <c r="AI688">
        <f>IF(ABS(AI687-E700)&gt;180,IF(ABS(AI687-E700)&gt;360,ABS(AI687-E700)-360,360-ABS(AI687-E700)),ABS(AI687-E700))</f>
        <v>80</v>
      </c>
      <c r="AJ688">
        <f>IF(ABS(AJ687-E700)&gt;180,IF(ABS(AJ687-E700)&gt;360,ABS(AJ687-E700)-360,360-ABS(AJ687-E700)),ABS(AJ687-E700))</f>
        <v>90</v>
      </c>
      <c r="AK688">
        <f>IF(ABS(AK687-E700)&gt;180,IF(ABS(AK687-E700)&gt;360,ABS(AK687-E700)-360,360-ABS(AK687-E700)),ABS(AK687-E700))</f>
        <v>100</v>
      </c>
      <c r="AL688">
        <f>IF(ABS(AL687-E700)&gt;180,IF(ABS(AL687-E700)&gt;360,ABS(AL687-E700)-360,360-ABS(AL687-E700)),ABS(AL687-E700))</f>
        <v>110</v>
      </c>
      <c r="AM688">
        <f>IF(ABS(AM687-E700)&gt;180,IF(ABS(AM687-E700)&gt;360,ABS(AM687-E700)-360,360-ABS(AM687-E700)),ABS(AM687-E700))</f>
        <v>120</v>
      </c>
      <c r="AN688">
        <f>IF(ABS(AN687-E700)&gt;180,IF(ABS(AN687-E700)&gt;360,ABS(AN687-E700)-360,360-ABS(AN687-E700)),ABS(AN687-E700))</f>
        <v>130</v>
      </c>
      <c r="AO688">
        <f>IF(ABS(AO687-E700)&gt;180,IF(ABS(AO687-E700)&gt;360,ABS(AO687-E700)-360,360-ABS(AO687-E700)),ABS(AO687-E700))</f>
        <v>140</v>
      </c>
      <c r="AP688">
        <f>IF(ABS(AP687-E700)&gt;180,IF(ABS(AP687-E700)&gt;360,ABS(AP687-E700)-360,360-ABS(AP687-E700)),ABS(AP687-E700))</f>
        <v>150</v>
      </c>
      <c r="AQ688">
        <f>IF(ABS(AQ687-E700)&gt;180,IF(ABS(AQ687-E700)&gt;360,ABS(AQ687-E700)-360,360-ABS(AQ687-E700)),ABS(AQ687-E700))</f>
        <v>160</v>
      </c>
      <c r="AR688">
        <f>IF(ABS(AR687-E700)&gt;180,IF(ABS(AR687-E700)&gt;360,ABS(AR687-E700)-360,360-ABS(AR687-E700)),ABS(AR687-E700))</f>
        <v>170</v>
      </c>
    </row>
    <row r="689" spans="2:44" x14ac:dyDescent="0.5">
      <c r="G689" t="s">
        <v>734</v>
      </c>
    </row>
    <row r="690" spans="2:44" x14ac:dyDescent="0.5">
      <c r="B690" t="s">
        <v>788</v>
      </c>
      <c r="E690">
        <v>280</v>
      </c>
      <c r="G690">
        <v>90</v>
      </c>
      <c r="I690" t="e">
        <f>IF(DEGREES(ACOS(SIN(RADIANS(G690))*SIN(RADIANS(E698))+COS(RADIANS(G690))*COS(RADIANS(E698))*COS(RADIANS(I688))))&gt;90,0,$F$4*$F$5/E697^2*(SIN(RADIANS(G690))*SIN(RADIANS(E698))+COS(RADIANS(G690))*COS(RADIANS(E698))*COS(RADIANS(I688))))</f>
        <v>#DIV/0!</v>
      </c>
      <c r="J690" t="e">
        <f>IF(DEGREES(ACOS(SIN(RADIANS(G690))*SIN(RADIANS(E698))+COS(RADIANS(G690))*COS(RADIANS(E698))*COS(RADIANS(J688))))&gt;90,0,$F$4*$F$5/E697^2*(SIN(RADIANS(G690))*SIN(RADIANS(E698))+COS(RADIANS(G690))*COS(RADIANS(E698))*COS(RADIANS(J688))))</f>
        <v>#DIV/0!</v>
      </c>
      <c r="K690" t="e">
        <f>IF(DEGREES(ACOS(SIN(RADIANS(G690))*SIN(RADIANS(E698))+COS(RADIANS(G690))*COS(RADIANS(E698))*COS(RADIANS(K688))))&gt;90,0,$F$4*$F$5/E697^2*(SIN(RADIANS(G690))*SIN(RADIANS(E698))+COS(RADIANS(G690))*COS(RADIANS(E698))*COS(RADIANS(K688))))</f>
        <v>#DIV/0!</v>
      </c>
      <c r="L690" t="e">
        <f>IF(DEGREES(ACOS(SIN(RADIANS(G690))*SIN(RADIANS(E698))+COS(RADIANS(G690))*COS(RADIANS(E698))*COS(RADIANS(L688))))&gt;90,0,$F$4*$F$5/E697^2*(SIN(RADIANS(G690))*SIN(RADIANS(E698))+COS(RADIANS(G690))*COS(RADIANS(E698))*COS(RADIANS(L688))))</f>
        <v>#DIV/0!</v>
      </c>
      <c r="M690" t="e">
        <f>IF(DEGREES(ACOS(SIN(RADIANS(G690))*SIN(RADIANS(E698))+COS(RADIANS(G690))*COS(RADIANS(E698))*COS(RADIANS(M688))))&gt;90,0,$F$4*$F$5/E697^2*(SIN(RADIANS(G690))*SIN(RADIANS(E698))+COS(RADIANS(G690))*COS(RADIANS(E698))*COS(RADIANS(M688))))</f>
        <v>#DIV/0!</v>
      </c>
      <c r="N690" t="e">
        <f>IF(DEGREES(ACOS(SIN(RADIANS(G690))*SIN(RADIANS(E698))+COS(RADIANS(G690))*COS(RADIANS(E698))*COS(RADIANS(N688))))&gt;90,0,$F$4*$F$5/E697^2*(SIN(RADIANS(G690))*SIN(RADIANS(E698))+COS(RADIANS(G690))*COS(RADIANS(E698))*COS(RADIANS(N688))))</f>
        <v>#DIV/0!</v>
      </c>
      <c r="O690" t="e">
        <f>IF(DEGREES(ACOS(SIN(RADIANS(G690))*SIN(RADIANS(E698))+COS(RADIANS(G690))*COS(RADIANS(E698))*COS(RADIANS(O688))))&gt;90,0,$F$4*$F$5/E697^2*(SIN(RADIANS(G690))*SIN(RADIANS(E698))+COS(RADIANS(G690))*COS(RADIANS(E698))*COS(RADIANS(O688))))</f>
        <v>#DIV/0!</v>
      </c>
      <c r="P690" t="e">
        <f>IF(DEGREES(ACOS(SIN(RADIANS(G690))*SIN(RADIANS(E698))+COS(RADIANS(G690))*COS(RADIANS(E698))*COS(RADIANS(P688))))&gt;90,0,$F$4*$F$5/E697^2*(SIN(RADIANS(G690))*SIN(RADIANS(E698))+COS(RADIANS(G690))*COS(RADIANS(E698))*COS(RADIANS(P688))))</f>
        <v>#DIV/0!</v>
      </c>
      <c r="Q690" t="e">
        <f>IF(DEGREES(ACOS(SIN(RADIANS(G690))*SIN(RADIANS(E698))+COS(RADIANS(G690))*COS(RADIANS(E698))*COS(RADIANS(Q688))))&gt;90,0,$F$4*$F$5/E697^2*(SIN(RADIANS(G690))*SIN(RADIANS(E698))+COS(RADIANS(G690))*COS(RADIANS(E698))*COS(RADIANS(Q688))))</f>
        <v>#DIV/0!</v>
      </c>
      <c r="R690" t="e">
        <f>IF(DEGREES(ACOS(SIN(RADIANS(G690))*SIN(RADIANS(E698))+COS(RADIANS(G690))*COS(RADIANS(E698))*COS(RADIANS(R688))))&gt;90,0,$F$4*$F$5/E697^2*(SIN(RADIANS(G690))*SIN(RADIANS(E698))+COS(RADIANS(G690))*COS(RADIANS(E698))*COS(RADIANS(R688))))</f>
        <v>#DIV/0!</v>
      </c>
      <c r="S690" t="e">
        <f>IF(DEGREES(ACOS(SIN(RADIANS(G690))*SIN(RADIANS(E698))+COS(RADIANS(G690))*COS(RADIANS(E698))*COS(RADIANS(S688))))&gt;90,0,$F$4*$F$5/E697^2*(SIN(RADIANS(G690))*SIN(RADIANS(E698))+COS(RADIANS(G690))*COS(RADIANS(E698))*COS(RADIANS(S688))))</f>
        <v>#DIV/0!</v>
      </c>
      <c r="T690" t="e">
        <f>IF(DEGREES(ACOS(SIN(RADIANS(G690))*SIN(RADIANS(E698))+COS(RADIANS(G690))*COS(RADIANS(E698))*COS(RADIANS(T688))))&gt;90,0,$F$4*$F$5/E697^2*(SIN(RADIANS(G690))*SIN(RADIANS(E698))+COS(RADIANS(G690))*COS(RADIANS(E698))*COS(RADIANS(T688))))</f>
        <v>#DIV/0!</v>
      </c>
      <c r="U690" t="e">
        <f>IF(DEGREES(ACOS(SIN(RADIANS(G690))*SIN(RADIANS(E698))+COS(RADIANS(G690))*COS(RADIANS(E698))*COS(RADIANS(U688))))&gt;90,0,$F$4*$F$5/E697^2*(SIN(RADIANS(G690))*SIN(RADIANS(E698))+COS(RADIANS(G690))*COS(RADIANS(E698))*COS(RADIANS(U688))))</f>
        <v>#DIV/0!</v>
      </c>
      <c r="V690" t="e">
        <f>IF(DEGREES(ACOS(SIN(RADIANS(G690))*SIN(RADIANS(E698))+COS(RADIANS(G690))*COS(RADIANS(E698))*COS(RADIANS(V688))))&gt;90,0,$F$4*$F$5/E697^2*(SIN(RADIANS(G690))*SIN(RADIANS(E698))+COS(RADIANS(G690))*COS(RADIANS(E698))*COS(RADIANS(V688))))</f>
        <v>#DIV/0!</v>
      </c>
      <c r="W690" t="e">
        <f>IF(DEGREES(ACOS(SIN(RADIANS(G690))*SIN(RADIANS(E698))+COS(RADIANS(G690))*COS(RADIANS(E698))*COS(RADIANS(W688))))&gt;90,0,$F$4*$F$5/E697^2*(SIN(RADIANS(G690))*SIN(RADIANS(E698))+COS(RADIANS(G690))*COS(RADIANS(E698))*COS(RADIANS(W688))))</f>
        <v>#DIV/0!</v>
      </c>
      <c r="X690" t="e">
        <f>IF(DEGREES(ACOS(SIN(RADIANS(G690))*SIN(RADIANS(E698))+COS(RADIANS(G690))*COS(RADIANS(E698))*COS(RADIANS(X688))))&gt;90,0,$F$4*$F$5/E697^2*(SIN(RADIANS(G690))*SIN(RADIANS(E698))+COS(RADIANS(G690))*COS(RADIANS(E698))*COS(RADIANS(X688))))</f>
        <v>#DIV/0!</v>
      </c>
      <c r="Y690" t="e">
        <f>IF(DEGREES(ACOS(SIN(RADIANS(G690))*SIN(RADIANS(E698))+COS(RADIANS(G690))*COS(RADIANS(E698))*COS(RADIANS(Y688))))&gt;90,0,$F$4*$F$5/E697^2*(SIN(RADIANS(G690))*SIN(RADIANS(E698))+COS(RADIANS(G690))*COS(RADIANS(E698))*COS(RADIANS(Y688))))</f>
        <v>#DIV/0!</v>
      </c>
      <c r="Z690" t="e">
        <f>IF(DEGREES(ACOS(SIN(RADIANS(G690))*SIN(RADIANS(E698))+COS(RADIANS(G690))*COS(RADIANS(E698))*COS(RADIANS(Z688))))&gt;90,0,$F$4*$F$5/E697^2*(SIN(RADIANS(G690))*SIN(RADIANS(E698))+COS(RADIANS(G690))*COS(RADIANS(E698))*COS(RADIANS(Z688))))</f>
        <v>#DIV/0!</v>
      </c>
      <c r="AA690" t="e">
        <f>IF(DEGREES(ACOS(SIN(RADIANS(G690))*SIN(RADIANS(E698))+COS(RADIANS(G690))*COS(RADIANS(E698))*COS(RADIANS(AA688))))&gt;90,0,$F$4*$F$5/E697^2*(SIN(RADIANS(G690))*SIN(RADIANS(E698))+COS(RADIANS(G690))*COS(RADIANS(E698))*COS(RADIANS(AA688))))</f>
        <v>#DIV/0!</v>
      </c>
      <c r="AB690" t="e">
        <f>IF(DEGREES(ACOS(SIN(RADIANS(G690))*SIN(RADIANS(E698))+COS(RADIANS(G690))*COS(RADIANS(E698))*COS(RADIANS(AB688))))&gt;90,0,$F$4*$F$5/E697^2*(SIN(RADIANS(G690))*SIN(RADIANS(E698))+COS(RADIANS(G690))*COS(RADIANS(E698))*COS(RADIANS(AB688))))</f>
        <v>#DIV/0!</v>
      </c>
      <c r="AC690" t="e">
        <f>IF(DEGREES(ACOS(SIN(RADIANS(G690))*SIN(RADIANS(E698))+COS(RADIANS(G690))*COS(RADIANS(E698))*COS(RADIANS(AC688))))&gt;90,0,$F$4*$F$5/E697^2*(SIN(RADIANS(G690))*SIN(RADIANS(E698))+COS(RADIANS(G690))*COS(RADIANS(E698))*COS(RADIANS(AC688))))</f>
        <v>#DIV/0!</v>
      </c>
      <c r="AD690" t="e">
        <f>IF(DEGREES(ACOS(SIN(RADIANS(G690))*SIN(RADIANS(E698))+COS(RADIANS(G690))*COS(RADIANS(E698))*COS(RADIANS(AD688))))&gt;90,0,$F$4*$F$5/E697^2*(SIN(RADIANS(G690))*SIN(RADIANS(E698))+COS(RADIANS(G690))*COS(RADIANS(E698))*COS(RADIANS(AD688))))</f>
        <v>#DIV/0!</v>
      </c>
      <c r="AE690" t="e">
        <f>IF(DEGREES(ACOS(SIN(RADIANS(G690))*SIN(RADIANS(E698))+COS(RADIANS(G690))*COS(RADIANS(E698))*COS(RADIANS(AE688))))&gt;90,0,$F$4*$F$5/E697^2*(SIN(RADIANS(G690))*SIN(RADIANS(E698))+COS(RADIANS(G690))*COS(RADIANS(E698))*COS(RADIANS(AE688))))</f>
        <v>#DIV/0!</v>
      </c>
      <c r="AF690" t="e">
        <f>IF(DEGREES(ACOS(SIN(RADIANS(G690))*SIN(RADIANS(E698))+COS(RADIANS(G690))*COS(RADIANS(E698))*COS(RADIANS(AF688))))&gt;90,0,$F$4*$F$5/E697^2*(SIN(RADIANS(G690))*SIN(RADIANS(E698))+COS(RADIANS(G690))*COS(RADIANS(E698))*COS(RADIANS(AF688))))</f>
        <v>#DIV/0!</v>
      </c>
      <c r="AG690" t="e">
        <f>IF(DEGREES(ACOS(SIN(RADIANS(G690))*SIN(RADIANS(E698))+COS(RADIANS(G690))*COS(RADIANS(E698))*COS(RADIANS(AG688))))&gt;90,0,$F$4*$F$5/E697^2*(SIN(RADIANS(G690))*SIN(RADIANS(E698))+COS(RADIANS(G690))*COS(RADIANS(E698))*COS(RADIANS(AG688))))</f>
        <v>#DIV/0!</v>
      </c>
      <c r="AH690" t="e">
        <f>IF(DEGREES(ACOS(SIN(RADIANS(G690))*SIN(RADIANS(E698))+COS(RADIANS(G690))*COS(RADIANS(E698))*COS(RADIANS(AH688))))&gt;90,0,$F$4*$F$5/E697^2*(SIN(RADIANS(G690))*SIN(RADIANS(E698))+COS(RADIANS(G690))*COS(RADIANS(E698))*COS(RADIANS(AH688))))</f>
        <v>#DIV/0!</v>
      </c>
      <c r="AI690" t="e">
        <f>IF(DEGREES(ACOS(SIN(RADIANS(G690))*SIN(RADIANS(E698))+COS(RADIANS(G690))*COS(RADIANS(E698))*COS(RADIANS(AI688))))&gt;90,0,$F$4*$F$5/E697^2*(SIN(RADIANS(G690))*SIN(RADIANS(E698))+COS(RADIANS(G690))*COS(RADIANS(E698))*COS(RADIANS(AI688))))</f>
        <v>#DIV/0!</v>
      </c>
      <c r="AJ690" t="e">
        <f>IF(DEGREES(ACOS(SIN(RADIANS(G690))*SIN(RADIANS(E698))+COS(RADIANS(G690))*COS(RADIANS(E698))*COS(RADIANS(AJ688))))&gt;90,0,$F$4*$F$5/E697^2*(SIN(RADIANS(G690))*SIN(RADIANS(E698))+COS(RADIANS(G690))*COS(RADIANS(E698))*COS(RADIANS(AJ688))))</f>
        <v>#DIV/0!</v>
      </c>
      <c r="AK690" t="e">
        <f>IF(DEGREES(ACOS(SIN(RADIANS(G690))*SIN(RADIANS(E698))+COS(RADIANS(G690))*COS(RADIANS(E698))*COS(RADIANS(AK688))))&gt;90,0,$F$4*$F$5/E697^2*(SIN(RADIANS(G690))*SIN(RADIANS(E698))+COS(RADIANS(G690))*COS(RADIANS(E698))*COS(RADIANS(AK688))))</f>
        <v>#DIV/0!</v>
      </c>
      <c r="AL690" t="e">
        <f>IF(DEGREES(ACOS(SIN(RADIANS(G690))*SIN(RADIANS(E698))+COS(RADIANS(G690))*COS(RADIANS(E698))*COS(RADIANS(AL688))))&gt;90,0,$F$4*$F$5/E697^2*(SIN(RADIANS(G690))*SIN(RADIANS(E698))+COS(RADIANS(G690))*COS(RADIANS(E698))*COS(RADIANS(AL688))))</f>
        <v>#DIV/0!</v>
      </c>
      <c r="AM690" t="e">
        <f>IF(DEGREES(ACOS(SIN(RADIANS(G690))*SIN(RADIANS(E698))+COS(RADIANS(G690))*COS(RADIANS(E698))*COS(RADIANS(AM688))))&gt;90,0,$F$4*$F$5/E697^2*(SIN(RADIANS(G690))*SIN(RADIANS(E698))+COS(RADIANS(G690))*COS(RADIANS(E698))*COS(RADIANS(AM688))))</f>
        <v>#DIV/0!</v>
      </c>
      <c r="AN690" t="e">
        <f>IF(DEGREES(ACOS(SIN(RADIANS(G690))*SIN(RADIANS(E698))+COS(RADIANS(G690))*COS(RADIANS(E698))*COS(RADIANS(AN688))))&gt;90,0,$F$4*$F$5/E697^2*(SIN(RADIANS(G690))*SIN(RADIANS(E698))+COS(RADIANS(G690))*COS(RADIANS(E698))*COS(RADIANS(AN688))))</f>
        <v>#DIV/0!</v>
      </c>
      <c r="AO690" t="e">
        <f>IF(DEGREES(ACOS(SIN(RADIANS(G690))*SIN(RADIANS(E698))+COS(RADIANS(G690))*COS(RADIANS(E698))*COS(RADIANS(AO688))))&gt;90,0,$F$4*$F$5/E697^2*(SIN(RADIANS(G690))*SIN(RADIANS(E698))+COS(RADIANS(G690))*COS(RADIANS(E698))*COS(RADIANS(AO688))))</f>
        <v>#DIV/0!</v>
      </c>
      <c r="AP690" t="e">
        <f>IF(DEGREES(ACOS(SIN(RADIANS(G690))*SIN(RADIANS(E698))+COS(RADIANS(G690))*COS(RADIANS(E698))*COS(RADIANS(AP688))))&gt;90,0,$F$4*$F$5/E697^2*(SIN(RADIANS(G690))*SIN(RADIANS(E698))+COS(RADIANS(G690))*COS(RADIANS(E698))*COS(RADIANS(AP688))))</f>
        <v>#DIV/0!</v>
      </c>
      <c r="AQ690" t="e">
        <f>IF(DEGREES(ACOS(SIN(RADIANS(G690))*SIN(RADIANS(E698))+COS(RADIANS(G690))*COS(RADIANS(E698))*COS(RADIANS(AQ688))))&gt;90,0,$F$4*$F$5/E697^2*(SIN(RADIANS(G690))*SIN(RADIANS(E698))+COS(RADIANS(G690))*COS(RADIANS(E698))*COS(RADIANS(AQ688))))</f>
        <v>#DIV/0!</v>
      </c>
      <c r="AR690" t="e">
        <f>IF(DEGREES(ACOS(SIN(RADIANS(G690))*SIN(RADIANS(E698))+COS(RADIANS(G690))*COS(RADIANS(E698))*COS(RADIANS(AR688))))&gt;90,0,$F$4*$F$5/E697^2*(SIN(RADIANS(G690))*SIN(RADIANS(E698))+COS(RADIANS(G690))*COS(RADIANS(E698))*COS(RADIANS(AR688))))</f>
        <v>#DIV/0!</v>
      </c>
    </row>
    <row r="691" spans="2:44" x14ac:dyDescent="0.5">
      <c r="B691" t="s">
        <v>726</v>
      </c>
      <c r="E691" cm="1">
        <f t="array" ref="E691">INDEX($D$1751:$AM$1751,0,MATCH(E690-IF(E690&lt;360,0,360),$D$1700:$AM$1700,0))+IF(E690&gt;350,360,0)</f>
        <v>280</v>
      </c>
      <c r="G691">
        <v>80</v>
      </c>
      <c r="I691">
        <f>IF(DEGREES(ACOS(SIN(RADIANS(G691))*SIN(RADIANS(E698))+COS(RADIANS(G691))*COS(RADIANS(E698))*COS(RADIANS(I688))))&gt;90,0,$F$4*$F$5/E697^2*(SIN(RADIANS(G691))*SIN(RADIANS(E698))+COS(RADIANS(G691))*COS(RADIANS(E698))*COS(RADIANS(I688))))</f>
        <v>0</v>
      </c>
      <c r="J691">
        <f>IF(DEGREES(ACOS(SIN(RADIANS(G691))*SIN(RADIANS(E698))+COS(RADIANS(G691))*COS(RADIANS(E698))*COS(RADIANS(J688))))&gt;90,0,$F$4*$F$5/E697^2*(SIN(RADIANS(G691))*SIN(RADIANS(E698))+COS(RADIANS(G691))*COS(RADIANS(E698))*COS(RADIANS(J688))))</f>
        <v>0</v>
      </c>
      <c r="K691">
        <f>IF(DEGREES(ACOS(SIN(RADIANS(G691))*SIN(RADIANS(E698))+COS(RADIANS(G691))*COS(RADIANS(E698))*COS(RADIANS(K688))))&gt;90,0,$F$4*$F$5/E697^2*(SIN(RADIANS(G691))*SIN(RADIANS(E698))+COS(RADIANS(G691))*COS(RADIANS(E698))*COS(RADIANS(K688))))</f>
        <v>0</v>
      </c>
      <c r="L691">
        <f>IF(DEGREES(ACOS(SIN(RADIANS(G691))*SIN(RADIANS(E698))+COS(RADIANS(G691))*COS(RADIANS(E698))*COS(RADIANS(L688))))&gt;90,0,$F$4*$F$5/E697^2*(SIN(RADIANS(G691))*SIN(RADIANS(E698))+COS(RADIANS(G691))*COS(RADIANS(E698))*COS(RADIANS(L688))))</f>
        <v>0</v>
      </c>
      <c r="M691">
        <f>IF(DEGREES(ACOS(SIN(RADIANS(G691))*SIN(RADIANS(E698))+COS(RADIANS(G691))*COS(RADIANS(E698))*COS(RADIANS(M688))))&gt;90,0,$F$4*$F$5/E697^2*(SIN(RADIANS(G691))*SIN(RADIANS(E698))+COS(RADIANS(G691))*COS(RADIANS(E698))*COS(RADIANS(M688))))</f>
        <v>0</v>
      </c>
      <c r="N691">
        <f>IF(DEGREES(ACOS(SIN(RADIANS(G691))*SIN(RADIANS(E698))+COS(RADIANS(G691))*COS(RADIANS(E698))*COS(RADIANS(N688))))&gt;90,0,$F$4*$F$5/E697^2*(SIN(RADIANS(G691))*SIN(RADIANS(E698))+COS(RADIANS(G691))*COS(RADIANS(E698))*COS(RADIANS(N688))))</f>
        <v>0</v>
      </c>
      <c r="O691">
        <f>IF(DEGREES(ACOS(SIN(RADIANS(G691))*SIN(RADIANS(E698))+COS(RADIANS(G691))*COS(RADIANS(E698))*COS(RADIANS(O688))))&gt;90,0,$F$4*$F$5/E697^2*(SIN(RADIANS(G691))*SIN(RADIANS(E698))+COS(RADIANS(G691))*COS(RADIANS(E698))*COS(RADIANS(O688))))</f>
        <v>0</v>
      </c>
      <c r="P691">
        <f>IF(DEGREES(ACOS(SIN(RADIANS(G691))*SIN(RADIANS(E698))+COS(RADIANS(G691))*COS(RADIANS(E698))*COS(RADIANS(P688))))&gt;90,0,$F$4*$F$5/E697^2*(SIN(RADIANS(G691))*SIN(RADIANS(E698))+COS(RADIANS(G691))*COS(RADIANS(E698))*COS(RADIANS(P688))))</f>
        <v>0</v>
      </c>
      <c r="Q691">
        <f>IF(DEGREES(ACOS(SIN(RADIANS(G691))*SIN(RADIANS(E698))+COS(RADIANS(G691))*COS(RADIANS(E698))*COS(RADIANS(Q688))))&gt;90,0,$F$4*$F$5/E697^2*(SIN(RADIANS(G691))*SIN(RADIANS(E698))+COS(RADIANS(G691))*COS(RADIANS(E698))*COS(RADIANS(Q688))))</f>
        <v>0</v>
      </c>
      <c r="R691" t="e">
        <f>IF(DEGREES(ACOS(SIN(RADIANS(G691))*SIN(RADIANS(E698))+COS(RADIANS(G691))*COS(RADIANS(E698))*COS(RADIANS(R688))))&gt;90,0,$F$4*$F$5/E697^2*(SIN(RADIANS(G691))*SIN(RADIANS(E698))+COS(RADIANS(G691))*COS(RADIANS(E698))*COS(RADIANS(R688))))</f>
        <v>#DIV/0!</v>
      </c>
      <c r="S691" t="e">
        <f>IF(DEGREES(ACOS(SIN(RADIANS(G691))*SIN(RADIANS(E698))+COS(RADIANS(G691))*COS(RADIANS(E698))*COS(RADIANS(S688))))&gt;90,0,$F$4*$F$5/E697^2*(SIN(RADIANS(G691))*SIN(RADIANS(E698))+COS(RADIANS(G691))*COS(RADIANS(E698))*COS(RADIANS(S688))))</f>
        <v>#DIV/0!</v>
      </c>
      <c r="T691" t="e">
        <f>IF(DEGREES(ACOS(SIN(RADIANS(G691))*SIN(RADIANS(E698))+COS(RADIANS(G691))*COS(RADIANS(E698))*COS(RADIANS(T688))))&gt;90,0,$F$4*$F$5/E697^2*(SIN(RADIANS(G691))*SIN(RADIANS(E698))+COS(RADIANS(G691))*COS(RADIANS(E698))*COS(RADIANS(T688))))</f>
        <v>#DIV/0!</v>
      </c>
      <c r="U691" t="e">
        <f>IF(DEGREES(ACOS(SIN(RADIANS(G691))*SIN(RADIANS(E698))+COS(RADIANS(G691))*COS(RADIANS(E698))*COS(RADIANS(U688))))&gt;90,0,$F$4*$F$5/E697^2*(SIN(RADIANS(G691))*SIN(RADIANS(E698))+COS(RADIANS(G691))*COS(RADIANS(E698))*COS(RADIANS(U688))))</f>
        <v>#DIV/0!</v>
      </c>
      <c r="V691" t="e">
        <f>IF(DEGREES(ACOS(SIN(RADIANS(G691))*SIN(RADIANS(E698))+COS(RADIANS(G691))*COS(RADIANS(E698))*COS(RADIANS(V688))))&gt;90,0,$F$4*$F$5/E697^2*(SIN(RADIANS(G691))*SIN(RADIANS(E698))+COS(RADIANS(G691))*COS(RADIANS(E698))*COS(RADIANS(V688))))</f>
        <v>#DIV/0!</v>
      </c>
      <c r="W691" t="e">
        <f>IF(DEGREES(ACOS(SIN(RADIANS(G691))*SIN(RADIANS(E698))+COS(RADIANS(G691))*COS(RADIANS(E698))*COS(RADIANS(W688))))&gt;90,0,$F$4*$F$5/E697^2*(SIN(RADIANS(G691))*SIN(RADIANS(E698))+COS(RADIANS(G691))*COS(RADIANS(E698))*COS(RADIANS(W688))))</f>
        <v>#DIV/0!</v>
      </c>
      <c r="X691" t="e">
        <f>IF(DEGREES(ACOS(SIN(RADIANS(G691))*SIN(RADIANS(E698))+COS(RADIANS(G691))*COS(RADIANS(E698))*COS(RADIANS(X688))))&gt;90,0,$F$4*$F$5/E697^2*(SIN(RADIANS(G691))*SIN(RADIANS(E698))+COS(RADIANS(G691))*COS(RADIANS(E698))*COS(RADIANS(X688))))</f>
        <v>#DIV/0!</v>
      </c>
      <c r="Y691" t="e">
        <f>IF(DEGREES(ACOS(SIN(RADIANS(G691))*SIN(RADIANS(E698))+COS(RADIANS(G691))*COS(RADIANS(E698))*COS(RADIANS(Y688))))&gt;90,0,$F$4*$F$5/E697^2*(SIN(RADIANS(G691))*SIN(RADIANS(E698))+COS(RADIANS(G691))*COS(RADIANS(E698))*COS(RADIANS(Y688))))</f>
        <v>#DIV/0!</v>
      </c>
      <c r="Z691" t="e">
        <f>IF(DEGREES(ACOS(SIN(RADIANS(G691))*SIN(RADIANS(E698))+COS(RADIANS(G691))*COS(RADIANS(E698))*COS(RADIANS(Z688))))&gt;90,0,$F$4*$F$5/E697^2*(SIN(RADIANS(G691))*SIN(RADIANS(E698))+COS(RADIANS(G691))*COS(RADIANS(E698))*COS(RADIANS(Z688))))</f>
        <v>#DIV/0!</v>
      </c>
      <c r="AA691" t="e">
        <f>IF(DEGREES(ACOS(SIN(RADIANS(G691))*SIN(RADIANS(E698))+COS(RADIANS(G691))*COS(RADIANS(E698))*COS(RADIANS(AA688))))&gt;90,0,$F$4*$F$5/E697^2*(SIN(RADIANS(G691))*SIN(RADIANS(E698))+COS(RADIANS(G691))*COS(RADIANS(E698))*COS(RADIANS(AA688))))</f>
        <v>#DIV/0!</v>
      </c>
      <c r="AB691" t="e">
        <f>IF(DEGREES(ACOS(SIN(RADIANS(G691))*SIN(RADIANS(E698))+COS(RADIANS(G691))*COS(RADIANS(E698))*COS(RADIANS(AB688))))&gt;90,0,$F$4*$F$5/E697^2*(SIN(RADIANS(G691))*SIN(RADIANS(E698))+COS(RADIANS(G691))*COS(RADIANS(E698))*COS(RADIANS(AB688))))</f>
        <v>#DIV/0!</v>
      </c>
      <c r="AC691" t="e">
        <f>IF(DEGREES(ACOS(SIN(RADIANS(G691))*SIN(RADIANS(E698))+COS(RADIANS(G691))*COS(RADIANS(E698))*COS(RADIANS(AC688))))&gt;90,0,$F$4*$F$5/E697^2*(SIN(RADIANS(G691))*SIN(RADIANS(E698))+COS(RADIANS(G691))*COS(RADIANS(E698))*COS(RADIANS(AC688))))</f>
        <v>#DIV/0!</v>
      </c>
      <c r="AD691" t="e">
        <f>IF(DEGREES(ACOS(SIN(RADIANS(G691))*SIN(RADIANS(E698))+COS(RADIANS(G691))*COS(RADIANS(E698))*COS(RADIANS(AD688))))&gt;90,0,$F$4*$F$5/E697^2*(SIN(RADIANS(G691))*SIN(RADIANS(E698))+COS(RADIANS(G691))*COS(RADIANS(E698))*COS(RADIANS(AD688))))</f>
        <v>#DIV/0!</v>
      </c>
      <c r="AE691" t="e">
        <f>IF(DEGREES(ACOS(SIN(RADIANS(G691))*SIN(RADIANS(E698))+COS(RADIANS(G691))*COS(RADIANS(E698))*COS(RADIANS(AE688))))&gt;90,0,$F$4*$F$5/E697^2*(SIN(RADIANS(G691))*SIN(RADIANS(E698))+COS(RADIANS(G691))*COS(RADIANS(E698))*COS(RADIANS(AE688))))</f>
        <v>#DIV/0!</v>
      </c>
      <c r="AF691" t="e">
        <f>IF(DEGREES(ACOS(SIN(RADIANS(G691))*SIN(RADIANS(E698))+COS(RADIANS(G691))*COS(RADIANS(E698))*COS(RADIANS(AF688))))&gt;90,0,$F$4*$F$5/E697^2*(SIN(RADIANS(G691))*SIN(RADIANS(E698))+COS(RADIANS(G691))*COS(RADIANS(E698))*COS(RADIANS(AF688))))</f>
        <v>#DIV/0!</v>
      </c>
      <c r="AG691" t="e">
        <f>IF(DEGREES(ACOS(SIN(RADIANS(G691))*SIN(RADIANS(E698))+COS(RADIANS(G691))*COS(RADIANS(E698))*COS(RADIANS(AG688))))&gt;90,0,$F$4*$F$5/E697^2*(SIN(RADIANS(G691))*SIN(RADIANS(E698))+COS(RADIANS(G691))*COS(RADIANS(E698))*COS(RADIANS(AG688))))</f>
        <v>#DIV/0!</v>
      </c>
      <c r="AH691" t="e">
        <f>IF(DEGREES(ACOS(SIN(RADIANS(G691))*SIN(RADIANS(E698))+COS(RADIANS(G691))*COS(RADIANS(E698))*COS(RADIANS(AH688))))&gt;90,0,$F$4*$F$5/E697^2*(SIN(RADIANS(G691))*SIN(RADIANS(E698))+COS(RADIANS(G691))*COS(RADIANS(E698))*COS(RADIANS(AH688))))</f>
        <v>#DIV/0!</v>
      </c>
      <c r="AI691" t="e">
        <f>IF(DEGREES(ACOS(SIN(RADIANS(G691))*SIN(RADIANS(E698))+COS(RADIANS(G691))*COS(RADIANS(E698))*COS(RADIANS(AI688))))&gt;90,0,$F$4*$F$5/E697^2*(SIN(RADIANS(G691))*SIN(RADIANS(E698))+COS(RADIANS(G691))*COS(RADIANS(E698))*COS(RADIANS(AI688))))</f>
        <v>#DIV/0!</v>
      </c>
      <c r="AJ691" t="e">
        <f>IF(DEGREES(ACOS(SIN(RADIANS(G691))*SIN(RADIANS(E698))+COS(RADIANS(G691))*COS(RADIANS(E698))*COS(RADIANS(AJ688))))&gt;90,0,$F$4*$F$5/E697^2*(SIN(RADIANS(G691))*SIN(RADIANS(E698))+COS(RADIANS(G691))*COS(RADIANS(E698))*COS(RADIANS(AJ688))))</f>
        <v>#DIV/0!</v>
      </c>
      <c r="AK691">
        <f>IF(DEGREES(ACOS(SIN(RADIANS(G691))*SIN(RADIANS(E698))+COS(RADIANS(G691))*COS(RADIANS(E698))*COS(RADIANS(AK688))))&gt;90,0,$F$4*$F$5/E697^2*(SIN(RADIANS(G691))*SIN(RADIANS(E698))+COS(RADIANS(G691))*COS(RADIANS(E698))*COS(RADIANS(AK688))))</f>
        <v>0</v>
      </c>
      <c r="AL691">
        <f>IF(DEGREES(ACOS(SIN(RADIANS(G691))*SIN(RADIANS(E698))+COS(RADIANS(G691))*COS(RADIANS(E698))*COS(RADIANS(AL688))))&gt;90,0,$F$4*$F$5/E697^2*(SIN(RADIANS(G691))*SIN(RADIANS(E698))+COS(RADIANS(G691))*COS(RADIANS(E698))*COS(RADIANS(AL688))))</f>
        <v>0</v>
      </c>
      <c r="AM691">
        <f>IF(DEGREES(ACOS(SIN(RADIANS(G691))*SIN(RADIANS(E698))+COS(RADIANS(G691))*COS(RADIANS(E698))*COS(RADIANS(AM688))))&gt;90,0,$F$4*$F$5/E697^2*(SIN(RADIANS(G691))*SIN(RADIANS(E698))+COS(RADIANS(G691))*COS(RADIANS(E698))*COS(RADIANS(AM688))))</f>
        <v>0</v>
      </c>
      <c r="AN691">
        <f>IF(DEGREES(ACOS(SIN(RADIANS(G691))*SIN(RADIANS(E698))+COS(RADIANS(G691))*COS(RADIANS(E698))*COS(RADIANS(AN688))))&gt;90,0,$F$4*$F$5/E697^2*(SIN(RADIANS(G691))*SIN(RADIANS(E698))+COS(RADIANS(G691))*COS(RADIANS(E698))*COS(RADIANS(AN688))))</f>
        <v>0</v>
      </c>
      <c r="AO691">
        <f>IF(DEGREES(ACOS(SIN(RADIANS(G691))*SIN(RADIANS(E698))+COS(RADIANS(G691))*COS(RADIANS(E698))*COS(RADIANS(AO688))))&gt;90,0,$F$4*$F$5/E697^2*(SIN(RADIANS(G691))*SIN(RADIANS(E698))+COS(RADIANS(G691))*COS(RADIANS(E698))*COS(RADIANS(AO688))))</f>
        <v>0</v>
      </c>
      <c r="AP691">
        <f>IF(DEGREES(ACOS(SIN(RADIANS(G691))*SIN(RADIANS(E698))+COS(RADIANS(G691))*COS(RADIANS(E698))*COS(RADIANS(AP688))))&gt;90,0,$F$4*$F$5/E697^2*(SIN(RADIANS(G691))*SIN(RADIANS(E698))+COS(RADIANS(G691))*COS(RADIANS(E698))*COS(RADIANS(AP688))))</f>
        <v>0</v>
      </c>
      <c r="AQ691">
        <f>IF(DEGREES(ACOS(SIN(RADIANS(G691))*SIN(RADIANS(E698))+COS(RADIANS(G691))*COS(RADIANS(E698))*COS(RADIANS(AQ688))))&gt;90,0,$F$4*$F$5/E697^2*(SIN(RADIANS(G691))*SIN(RADIANS(E698))+COS(RADIANS(G691))*COS(RADIANS(E698))*COS(RADIANS(AQ688))))</f>
        <v>0</v>
      </c>
      <c r="AR691">
        <f>IF(DEGREES(ACOS(SIN(RADIANS(G691))*SIN(RADIANS(E698))+COS(RADIANS(G691))*COS(RADIANS(E698))*COS(RADIANS(AR688))))&gt;90,0,$F$4*$F$5/E697^2*(SIN(RADIANS(G691))*SIN(RADIANS(E698))+COS(RADIANS(G691))*COS(RADIANS(E698))*COS(RADIANS(AR688))))</f>
        <v>0</v>
      </c>
    </row>
    <row r="692" spans="2:44" x14ac:dyDescent="0.5">
      <c r="B692" s="40" t="s">
        <v>781</v>
      </c>
      <c r="E692">
        <f>IF(E691-$F$13&lt;0,E691-$F$13+360,IF(E691-$F$13&gt;360,E691-$F$13-360,E691-$F$13))</f>
        <v>10</v>
      </c>
      <c r="G692">
        <v>70</v>
      </c>
      <c r="I692">
        <f>IF(DEGREES(ACOS(SIN(RADIANS(G692))*SIN(RADIANS(E698))+COS(RADIANS(G692))*COS(RADIANS(E698))*COS(RADIANS(I688))))&gt;90,0,$F$4*$F$5/E697^2*(SIN(RADIANS(G692))*SIN(RADIANS(E698))+COS(RADIANS(G692))*COS(RADIANS(E698))*COS(RADIANS(I688))))</f>
        <v>0</v>
      </c>
      <c r="J692">
        <f>IF(DEGREES(ACOS(SIN(RADIANS(G692))*SIN(RADIANS(E698))+COS(RADIANS(G692))*COS(RADIANS(E698))*COS(RADIANS(J688))))&gt;90,0,$F$4*$F$5/E697^2*(SIN(RADIANS(G692))*SIN(RADIANS(E698))+COS(RADIANS(G692))*COS(RADIANS(E698))*COS(RADIANS(J688))))</f>
        <v>0</v>
      </c>
      <c r="K692">
        <f>IF(DEGREES(ACOS(SIN(RADIANS(G692))*SIN(RADIANS(E698))+COS(RADIANS(G692))*COS(RADIANS(E698))*COS(RADIANS(K688))))&gt;90,0,$F$4*$F$5/E697^2*(SIN(RADIANS(G692))*SIN(RADIANS(E698))+COS(RADIANS(G692))*COS(RADIANS(E698))*COS(RADIANS(K688))))</f>
        <v>0</v>
      </c>
      <c r="L692">
        <f>IF(DEGREES(ACOS(SIN(RADIANS(G692))*SIN(RADIANS(E698))+COS(RADIANS(G692))*COS(RADIANS(E698))*COS(RADIANS(L688))))&gt;90,0,$F$4*$F$5/E697^2*(SIN(RADIANS(G692))*SIN(RADIANS(E698))+COS(RADIANS(G692))*COS(RADIANS(E698))*COS(RADIANS(L688))))</f>
        <v>0</v>
      </c>
      <c r="M692">
        <f>IF(DEGREES(ACOS(SIN(RADIANS(G692))*SIN(RADIANS(E698))+COS(RADIANS(G692))*COS(RADIANS(E698))*COS(RADIANS(M688))))&gt;90,0,$F$4*$F$5/E697^2*(SIN(RADIANS(G692))*SIN(RADIANS(E698))+COS(RADIANS(G692))*COS(RADIANS(E698))*COS(RADIANS(M688))))</f>
        <v>0</v>
      </c>
      <c r="N692">
        <f>IF(DEGREES(ACOS(SIN(RADIANS(G692))*SIN(RADIANS(E698))+COS(RADIANS(G692))*COS(RADIANS(E698))*COS(RADIANS(N688))))&gt;90,0,$F$4*$F$5/E697^2*(SIN(RADIANS(G692))*SIN(RADIANS(E698))+COS(RADIANS(G692))*COS(RADIANS(E698))*COS(RADIANS(N688))))</f>
        <v>0</v>
      </c>
      <c r="O692">
        <f>IF(DEGREES(ACOS(SIN(RADIANS(G692))*SIN(RADIANS(E698))+COS(RADIANS(G692))*COS(RADIANS(E698))*COS(RADIANS(O688))))&gt;90,0,$F$4*$F$5/E697^2*(SIN(RADIANS(G692))*SIN(RADIANS(E698))+COS(RADIANS(G692))*COS(RADIANS(E698))*COS(RADIANS(O688))))</f>
        <v>0</v>
      </c>
      <c r="P692">
        <f>IF(DEGREES(ACOS(SIN(RADIANS(G692))*SIN(RADIANS(E698))+COS(RADIANS(G692))*COS(RADIANS(E698))*COS(RADIANS(P688))))&gt;90,0,$F$4*$F$5/E697^2*(SIN(RADIANS(G692))*SIN(RADIANS(E698))+COS(RADIANS(G692))*COS(RADIANS(E698))*COS(RADIANS(P688))))</f>
        <v>0</v>
      </c>
      <c r="Q692">
        <f>IF(DEGREES(ACOS(SIN(RADIANS(G692))*SIN(RADIANS(E698))+COS(RADIANS(G692))*COS(RADIANS(E698))*COS(RADIANS(Q688))))&gt;90,0,$F$4*$F$5/E697^2*(SIN(RADIANS(G692))*SIN(RADIANS(E698))+COS(RADIANS(G692))*COS(RADIANS(E698))*COS(RADIANS(Q688))))</f>
        <v>0</v>
      </c>
      <c r="R692" t="e">
        <f>IF(DEGREES(ACOS(SIN(RADIANS(G692))*SIN(RADIANS(E698))+COS(RADIANS(G692))*COS(RADIANS(E698))*COS(RADIANS(R688))))&gt;90,0,$F$4*$F$5/E697^2*(SIN(RADIANS(G692))*SIN(RADIANS(E698))+COS(RADIANS(G692))*COS(RADIANS(E698))*COS(RADIANS(R688))))</f>
        <v>#DIV/0!</v>
      </c>
      <c r="S692" t="e">
        <f>IF(DEGREES(ACOS(SIN(RADIANS(G692))*SIN(RADIANS(E698))+COS(RADIANS(G692))*COS(RADIANS(E698))*COS(RADIANS(S688))))&gt;90,0,$F$4*$F$5/E697^2*(SIN(RADIANS(G692))*SIN(RADIANS(E698))+COS(RADIANS(G692))*COS(RADIANS(E698))*COS(RADIANS(S688))))</f>
        <v>#DIV/0!</v>
      </c>
      <c r="T692" t="e">
        <f>IF(DEGREES(ACOS(SIN(RADIANS(G692))*SIN(RADIANS(E698))+COS(RADIANS(G692))*COS(RADIANS(E698))*COS(RADIANS(T688))))&gt;90,0,$F$4*$F$5/E697^2*(SIN(RADIANS(G692))*SIN(RADIANS(E698))+COS(RADIANS(G692))*COS(RADIANS(E698))*COS(RADIANS(T688))))</f>
        <v>#DIV/0!</v>
      </c>
      <c r="U692" t="e">
        <f>IF(DEGREES(ACOS(SIN(RADIANS(G692))*SIN(RADIANS(E698))+COS(RADIANS(G692))*COS(RADIANS(E698))*COS(RADIANS(U688))))&gt;90,0,$F$4*$F$5/E697^2*(SIN(RADIANS(G692))*SIN(RADIANS(E698))+COS(RADIANS(G692))*COS(RADIANS(E698))*COS(RADIANS(U688))))</f>
        <v>#DIV/0!</v>
      </c>
      <c r="V692" t="e">
        <f>IF(DEGREES(ACOS(SIN(RADIANS(G692))*SIN(RADIANS(E698))+COS(RADIANS(G692))*COS(RADIANS(E698))*COS(RADIANS(V688))))&gt;90,0,$F$4*$F$5/E697^2*(SIN(RADIANS(G692))*SIN(RADIANS(E698))+COS(RADIANS(G692))*COS(RADIANS(E698))*COS(RADIANS(V688))))</f>
        <v>#DIV/0!</v>
      </c>
      <c r="W692" t="e">
        <f>IF(DEGREES(ACOS(SIN(RADIANS(G692))*SIN(RADIANS(E698))+COS(RADIANS(G692))*COS(RADIANS(E698))*COS(RADIANS(W688))))&gt;90,0,$F$4*$F$5/E697^2*(SIN(RADIANS(G692))*SIN(RADIANS(E698))+COS(RADIANS(G692))*COS(RADIANS(E698))*COS(RADIANS(W688))))</f>
        <v>#DIV/0!</v>
      </c>
      <c r="X692" t="e">
        <f>IF(DEGREES(ACOS(SIN(RADIANS(G692))*SIN(RADIANS(E698))+COS(RADIANS(G692))*COS(RADIANS(E698))*COS(RADIANS(X688))))&gt;90,0,$F$4*$F$5/E697^2*(SIN(RADIANS(G692))*SIN(RADIANS(E698))+COS(RADIANS(G692))*COS(RADIANS(E698))*COS(RADIANS(X688))))</f>
        <v>#DIV/0!</v>
      </c>
      <c r="Y692" t="e">
        <f>IF(DEGREES(ACOS(SIN(RADIANS(G692))*SIN(RADIANS(E698))+COS(RADIANS(G692))*COS(RADIANS(E698))*COS(RADIANS(Y688))))&gt;90,0,$F$4*$F$5/E697^2*(SIN(RADIANS(G692))*SIN(RADIANS(E698))+COS(RADIANS(G692))*COS(RADIANS(E698))*COS(RADIANS(Y688))))</f>
        <v>#DIV/0!</v>
      </c>
      <c r="Z692" t="e">
        <f>IF(DEGREES(ACOS(SIN(RADIANS(G692))*SIN(RADIANS(E698))+COS(RADIANS(G692))*COS(RADIANS(E698))*COS(RADIANS(Z688))))&gt;90,0,$F$4*$F$5/E697^2*(SIN(RADIANS(G692))*SIN(RADIANS(E698))+COS(RADIANS(G692))*COS(RADIANS(E698))*COS(RADIANS(Z688))))</f>
        <v>#DIV/0!</v>
      </c>
      <c r="AA692" t="e">
        <f>IF(DEGREES(ACOS(SIN(RADIANS(G692))*SIN(RADIANS(E698))+COS(RADIANS(G692))*COS(RADIANS(E698))*COS(RADIANS(AA688))))&gt;90,0,$F$4*$F$5/E697^2*(SIN(RADIANS(G692))*SIN(RADIANS(E698))+COS(RADIANS(G692))*COS(RADIANS(E698))*COS(RADIANS(AA688))))</f>
        <v>#DIV/0!</v>
      </c>
      <c r="AB692" t="e">
        <f>IF(DEGREES(ACOS(SIN(RADIANS(G692))*SIN(RADIANS(E698))+COS(RADIANS(G692))*COS(RADIANS(E698))*COS(RADIANS(AB688))))&gt;90,0,$F$4*$F$5/E697^2*(SIN(RADIANS(G692))*SIN(RADIANS(E698))+COS(RADIANS(G692))*COS(RADIANS(E698))*COS(RADIANS(AB688))))</f>
        <v>#DIV/0!</v>
      </c>
      <c r="AC692" t="e">
        <f>IF(DEGREES(ACOS(SIN(RADIANS(G692))*SIN(RADIANS(E698))+COS(RADIANS(G692))*COS(RADIANS(E698))*COS(RADIANS(AC688))))&gt;90,0,$F$4*$F$5/E697^2*(SIN(RADIANS(G692))*SIN(RADIANS(E698))+COS(RADIANS(G692))*COS(RADIANS(E698))*COS(RADIANS(AC688))))</f>
        <v>#DIV/0!</v>
      </c>
      <c r="AD692" t="e">
        <f>IF(DEGREES(ACOS(SIN(RADIANS(G692))*SIN(RADIANS(E698))+COS(RADIANS(G692))*COS(RADIANS(E698))*COS(RADIANS(AD688))))&gt;90,0,$F$4*$F$5/E697^2*(SIN(RADIANS(G692))*SIN(RADIANS(E698))+COS(RADIANS(G692))*COS(RADIANS(E698))*COS(RADIANS(AD688))))</f>
        <v>#DIV/0!</v>
      </c>
      <c r="AE692" t="e">
        <f>IF(DEGREES(ACOS(SIN(RADIANS(G692))*SIN(RADIANS(E698))+COS(RADIANS(G692))*COS(RADIANS(E698))*COS(RADIANS(AE688))))&gt;90,0,$F$4*$F$5/E697^2*(SIN(RADIANS(G692))*SIN(RADIANS(E698))+COS(RADIANS(G692))*COS(RADIANS(E698))*COS(RADIANS(AE688))))</f>
        <v>#DIV/0!</v>
      </c>
      <c r="AF692" t="e">
        <f>IF(DEGREES(ACOS(SIN(RADIANS(G692))*SIN(RADIANS(E698))+COS(RADIANS(G692))*COS(RADIANS(E698))*COS(RADIANS(AF688))))&gt;90,0,$F$4*$F$5/E697^2*(SIN(RADIANS(G692))*SIN(RADIANS(E698))+COS(RADIANS(G692))*COS(RADIANS(E698))*COS(RADIANS(AF688))))</f>
        <v>#DIV/0!</v>
      </c>
      <c r="AG692" t="e">
        <f>IF(DEGREES(ACOS(SIN(RADIANS(G692))*SIN(RADIANS(E698))+COS(RADIANS(G692))*COS(RADIANS(E698))*COS(RADIANS(AG688))))&gt;90,0,$F$4*$F$5/E697^2*(SIN(RADIANS(G692))*SIN(RADIANS(E698))+COS(RADIANS(G692))*COS(RADIANS(E698))*COS(RADIANS(AG688))))</f>
        <v>#DIV/0!</v>
      </c>
      <c r="AH692" t="e">
        <f>IF(DEGREES(ACOS(SIN(RADIANS(G692))*SIN(RADIANS(E698))+COS(RADIANS(G692))*COS(RADIANS(E698))*COS(RADIANS(AH688))))&gt;90,0,$F$4*$F$5/E697^2*(SIN(RADIANS(G692))*SIN(RADIANS(E698))+COS(RADIANS(G692))*COS(RADIANS(E698))*COS(RADIANS(AH688))))</f>
        <v>#DIV/0!</v>
      </c>
      <c r="AI692" t="e">
        <f>IF(DEGREES(ACOS(SIN(RADIANS(G692))*SIN(RADIANS(E698))+COS(RADIANS(G692))*COS(RADIANS(E698))*COS(RADIANS(AI688))))&gt;90,0,$F$4*$F$5/E697^2*(SIN(RADIANS(G692))*SIN(RADIANS(E698))+COS(RADIANS(G692))*COS(RADIANS(E698))*COS(RADIANS(AI688))))</f>
        <v>#DIV/0!</v>
      </c>
      <c r="AJ692" t="e">
        <f>IF(DEGREES(ACOS(SIN(RADIANS(G692))*SIN(RADIANS(E698))+COS(RADIANS(G692))*COS(RADIANS(E698))*COS(RADIANS(AJ688))))&gt;90,0,$F$4*$F$5/E697^2*(SIN(RADIANS(G692))*SIN(RADIANS(E698))+COS(RADIANS(G692))*COS(RADIANS(E698))*COS(RADIANS(AJ688))))</f>
        <v>#DIV/0!</v>
      </c>
      <c r="AK692">
        <f>IF(DEGREES(ACOS(SIN(RADIANS(G692))*SIN(RADIANS(E698))+COS(RADIANS(G692))*COS(RADIANS(E698))*COS(RADIANS(AK688))))&gt;90,0,$F$4*$F$5/E697^2*(SIN(RADIANS(G692))*SIN(RADIANS(E698))+COS(RADIANS(G692))*COS(RADIANS(E698))*COS(RADIANS(AK688))))</f>
        <v>0</v>
      </c>
      <c r="AL692">
        <f>IF(DEGREES(ACOS(SIN(RADIANS(G692))*SIN(RADIANS(E698))+COS(RADIANS(G692))*COS(RADIANS(E698))*COS(RADIANS(AL688))))&gt;90,0,$F$4*$F$5/E697^2*(SIN(RADIANS(G692))*SIN(RADIANS(E698))+COS(RADIANS(G692))*COS(RADIANS(E698))*COS(RADIANS(AL688))))</f>
        <v>0</v>
      </c>
      <c r="AM692">
        <f>IF(DEGREES(ACOS(SIN(RADIANS(G692))*SIN(RADIANS(E698))+COS(RADIANS(G692))*COS(RADIANS(E698))*COS(RADIANS(AM688))))&gt;90,0,$F$4*$F$5/E697^2*(SIN(RADIANS(G692))*SIN(RADIANS(E698))+COS(RADIANS(G692))*COS(RADIANS(E698))*COS(RADIANS(AM688))))</f>
        <v>0</v>
      </c>
      <c r="AN692">
        <f>IF(DEGREES(ACOS(SIN(RADIANS(G692))*SIN(RADIANS(E698))+COS(RADIANS(G692))*COS(RADIANS(E698))*COS(RADIANS(AN688))))&gt;90,0,$F$4*$F$5/E697^2*(SIN(RADIANS(G692))*SIN(RADIANS(E698))+COS(RADIANS(G692))*COS(RADIANS(E698))*COS(RADIANS(AN688))))</f>
        <v>0</v>
      </c>
      <c r="AO692">
        <f>IF(DEGREES(ACOS(SIN(RADIANS(G692))*SIN(RADIANS(E698))+COS(RADIANS(G692))*COS(RADIANS(E698))*COS(RADIANS(AO688))))&gt;90,0,$F$4*$F$5/E697^2*(SIN(RADIANS(G692))*SIN(RADIANS(E698))+COS(RADIANS(G692))*COS(RADIANS(E698))*COS(RADIANS(AO688))))</f>
        <v>0</v>
      </c>
      <c r="AP692">
        <f>IF(DEGREES(ACOS(SIN(RADIANS(G692))*SIN(RADIANS(E698))+COS(RADIANS(G692))*COS(RADIANS(E698))*COS(RADIANS(AP688))))&gt;90,0,$F$4*$F$5/E697^2*(SIN(RADIANS(G692))*SIN(RADIANS(E698))+COS(RADIANS(G692))*COS(RADIANS(E698))*COS(RADIANS(AP688))))</f>
        <v>0</v>
      </c>
      <c r="AQ692">
        <f>IF(DEGREES(ACOS(SIN(RADIANS(G692))*SIN(RADIANS(E698))+COS(RADIANS(G692))*COS(RADIANS(E698))*COS(RADIANS(AQ688))))&gt;90,0,$F$4*$F$5/E697^2*(SIN(RADIANS(G692))*SIN(RADIANS(E698))+COS(RADIANS(G692))*COS(RADIANS(E698))*COS(RADIANS(AQ688))))</f>
        <v>0</v>
      </c>
      <c r="AR692">
        <f>IF(DEGREES(ACOS(SIN(RADIANS(G692))*SIN(RADIANS(E698))+COS(RADIANS(G692))*COS(RADIANS(E698))*COS(RADIANS(AR688))))&gt;90,0,$F$4*$F$5/E697^2*(SIN(RADIANS(G692))*SIN(RADIANS(E698))+COS(RADIANS(G692))*COS(RADIANS(E698))*COS(RADIANS(AR688))))</f>
        <v>0</v>
      </c>
    </row>
    <row r="693" spans="2:44" x14ac:dyDescent="0.5">
      <c r="B693" s="40" t="s">
        <v>727</v>
      </c>
      <c r="E693">
        <f>IF(E690&lt;360,E690/360,(E690-360)/360)</f>
        <v>0.77777777777777779</v>
      </c>
      <c r="G693">
        <v>60</v>
      </c>
      <c r="I693">
        <f>IF(DEGREES(ACOS(SIN(RADIANS(G693))*SIN(RADIANS(E698))+COS(RADIANS(G693))*COS(RADIANS(E698))*COS(RADIANS(I688))))&gt;90,0,$F$4*$F$5/E697^2*(SIN(RADIANS(G693))*SIN(RADIANS(E698))+COS(RADIANS(G693))*COS(RADIANS(E698))*COS(RADIANS(I688))))</f>
        <v>0</v>
      </c>
      <c r="J693">
        <f>IF(DEGREES(ACOS(SIN(RADIANS(G693))*SIN(RADIANS(E698))+COS(RADIANS(G693))*COS(RADIANS(E698))*COS(RADIANS(J688))))&gt;90,0,$F$4*$F$5/E697^2*(SIN(RADIANS(G693))*SIN(RADIANS(E698))+COS(RADIANS(G693))*COS(RADIANS(E698))*COS(RADIANS(J688))))</f>
        <v>0</v>
      </c>
      <c r="K693">
        <f>IF(DEGREES(ACOS(SIN(RADIANS(G693))*SIN(RADIANS(E698))+COS(RADIANS(G693))*COS(RADIANS(E698))*COS(RADIANS(K688))))&gt;90,0,$F$4*$F$5/E697^2*(SIN(RADIANS(G693))*SIN(RADIANS(E698))+COS(RADIANS(G693))*COS(RADIANS(E698))*COS(RADIANS(K688))))</f>
        <v>0</v>
      </c>
      <c r="L693">
        <f>IF(DEGREES(ACOS(SIN(RADIANS(G693))*SIN(RADIANS(E698))+COS(RADIANS(G693))*COS(RADIANS(E698))*COS(RADIANS(L688))))&gt;90,0,$F$4*$F$5/E697^2*(SIN(RADIANS(G693))*SIN(RADIANS(E698))+COS(RADIANS(G693))*COS(RADIANS(E698))*COS(RADIANS(L688))))</f>
        <v>0</v>
      </c>
      <c r="M693">
        <f>IF(DEGREES(ACOS(SIN(RADIANS(G693))*SIN(RADIANS(E698))+COS(RADIANS(G693))*COS(RADIANS(E698))*COS(RADIANS(M688))))&gt;90,0,$F$4*$F$5/E697^2*(SIN(RADIANS(G693))*SIN(RADIANS(E698))+COS(RADIANS(G693))*COS(RADIANS(E698))*COS(RADIANS(M688))))</f>
        <v>0</v>
      </c>
      <c r="N693">
        <f>IF(DEGREES(ACOS(SIN(RADIANS(G693))*SIN(RADIANS(E698))+COS(RADIANS(G693))*COS(RADIANS(E698))*COS(RADIANS(N688))))&gt;90,0,$F$4*$F$5/E697^2*(SIN(RADIANS(G693))*SIN(RADIANS(E698))+COS(RADIANS(G693))*COS(RADIANS(E698))*COS(RADIANS(N688))))</f>
        <v>0</v>
      </c>
      <c r="O693">
        <f>IF(DEGREES(ACOS(SIN(RADIANS(G693))*SIN(RADIANS(E698))+COS(RADIANS(G693))*COS(RADIANS(E698))*COS(RADIANS(O688))))&gt;90,0,$F$4*$F$5/E697^2*(SIN(RADIANS(G693))*SIN(RADIANS(E698))+COS(RADIANS(G693))*COS(RADIANS(E698))*COS(RADIANS(O688))))</f>
        <v>0</v>
      </c>
      <c r="P693">
        <f>IF(DEGREES(ACOS(SIN(RADIANS(G693))*SIN(RADIANS(E698))+COS(RADIANS(G693))*COS(RADIANS(E698))*COS(RADIANS(P688))))&gt;90,0,$F$4*$F$5/E697^2*(SIN(RADIANS(G693))*SIN(RADIANS(E698))+COS(RADIANS(G693))*COS(RADIANS(E698))*COS(RADIANS(P688))))</f>
        <v>0</v>
      </c>
      <c r="Q693">
        <f>IF(DEGREES(ACOS(SIN(RADIANS(G693))*SIN(RADIANS(E698))+COS(RADIANS(G693))*COS(RADIANS(E698))*COS(RADIANS(Q688))))&gt;90,0,$F$4*$F$5/E697^2*(SIN(RADIANS(G693))*SIN(RADIANS(E698))+COS(RADIANS(G693))*COS(RADIANS(E698))*COS(RADIANS(Q688))))</f>
        <v>0</v>
      </c>
      <c r="R693" t="e">
        <f>IF(DEGREES(ACOS(SIN(RADIANS(G693))*SIN(RADIANS(E698))+COS(RADIANS(G693))*COS(RADIANS(E698))*COS(RADIANS(R688))))&gt;90,0,$F$4*$F$5/E697^2*(SIN(RADIANS(G693))*SIN(RADIANS(E698))+COS(RADIANS(G693))*COS(RADIANS(E698))*COS(RADIANS(R688))))</f>
        <v>#DIV/0!</v>
      </c>
      <c r="S693" t="e">
        <f>IF(DEGREES(ACOS(SIN(RADIANS(G693))*SIN(RADIANS(E698))+COS(RADIANS(G693))*COS(RADIANS(E698))*COS(RADIANS(S688))))&gt;90,0,$F$4*$F$5/E697^2*(SIN(RADIANS(G693))*SIN(RADIANS(E698))+COS(RADIANS(G693))*COS(RADIANS(E698))*COS(RADIANS(S688))))</f>
        <v>#DIV/0!</v>
      </c>
      <c r="T693" t="e">
        <f>IF(DEGREES(ACOS(SIN(RADIANS(G693))*SIN(RADIANS(E698))+COS(RADIANS(G693))*COS(RADIANS(E698))*COS(RADIANS(T688))))&gt;90,0,$F$4*$F$5/E697^2*(SIN(RADIANS(G693))*SIN(RADIANS(E698))+COS(RADIANS(G693))*COS(RADIANS(E698))*COS(RADIANS(T688))))</f>
        <v>#DIV/0!</v>
      </c>
      <c r="U693" t="e">
        <f>IF(DEGREES(ACOS(SIN(RADIANS(G693))*SIN(RADIANS(E698))+COS(RADIANS(G693))*COS(RADIANS(E698))*COS(RADIANS(U688))))&gt;90,0,$F$4*$F$5/E697^2*(SIN(RADIANS(G693))*SIN(RADIANS(E698))+COS(RADIANS(G693))*COS(RADIANS(E698))*COS(RADIANS(U688))))</f>
        <v>#DIV/0!</v>
      </c>
      <c r="V693" t="e">
        <f>IF(DEGREES(ACOS(SIN(RADIANS(G693))*SIN(RADIANS(E698))+COS(RADIANS(G693))*COS(RADIANS(E698))*COS(RADIANS(V688))))&gt;90,0,$F$4*$F$5/E697^2*(SIN(RADIANS(G693))*SIN(RADIANS(E698))+COS(RADIANS(G693))*COS(RADIANS(E698))*COS(RADIANS(V688))))</f>
        <v>#DIV/0!</v>
      </c>
      <c r="W693" t="e">
        <f>IF(DEGREES(ACOS(SIN(RADIANS(G693))*SIN(RADIANS(E698))+COS(RADIANS(G693))*COS(RADIANS(E698))*COS(RADIANS(W688))))&gt;90,0,$F$4*$F$5/E697^2*(SIN(RADIANS(G693))*SIN(RADIANS(E698))+COS(RADIANS(G693))*COS(RADIANS(E698))*COS(RADIANS(W688))))</f>
        <v>#DIV/0!</v>
      </c>
      <c r="X693" t="e">
        <f>IF(DEGREES(ACOS(SIN(RADIANS(G693))*SIN(RADIANS(E698))+COS(RADIANS(G693))*COS(RADIANS(E698))*COS(RADIANS(X688))))&gt;90,0,$F$4*$F$5/E697^2*(SIN(RADIANS(G693))*SIN(RADIANS(E698))+COS(RADIANS(G693))*COS(RADIANS(E698))*COS(RADIANS(X688))))</f>
        <v>#DIV/0!</v>
      </c>
      <c r="Y693" t="e">
        <f>IF(DEGREES(ACOS(SIN(RADIANS(G693))*SIN(RADIANS(E698))+COS(RADIANS(G693))*COS(RADIANS(E698))*COS(RADIANS(Y688))))&gt;90,0,$F$4*$F$5/E697^2*(SIN(RADIANS(G693))*SIN(RADIANS(E698))+COS(RADIANS(G693))*COS(RADIANS(E698))*COS(RADIANS(Y688))))</f>
        <v>#DIV/0!</v>
      </c>
      <c r="Z693" t="e">
        <f>IF(DEGREES(ACOS(SIN(RADIANS(G693))*SIN(RADIANS(E698))+COS(RADIANS(G693))*COS(RADIANS(E698))*COS(RADIANS(Z688))))&gt;90,0,$F$4*$F$5/E697^2*(SIN(RADIANS(G693))*SIN(RADIANS(E698))+COS(RADIANS(G693))*COS(RADIANS(E698))*COS(RADIANS(Z688))))</f>
        <v>#DIV/0!</v>
      </c>
      <c r="AA693" t="e">
        <f>IF(DEGREES(ACOS(SIN(RADIANS(G693))*SIN(RADIANS(E698))+COS(RADIANS(G693))*COS(RADIANS(E698))*COS(RADIANS(AA688))))&gt;90,0,$F$4*$F$5/E697^2*(SIN(RADIANS(G693))*SIN(RADIANS(E698))+COS(RADIANS(G693))*COS(RADIANS(E698))*COS(RADIANS(AA688))))</f>
        <v>#DIV/0!</v>
      </c>
      <c r="AB693" t="e">
        <f>IF(DEGREES(ACOS(SIN(RADIANS(G693))*SIN(RADIANS(E698))+COS(RADIANS(G693))*COS(RADIANS(E698))*COS(RADIANS(AB688))))&gt;90,0,$F$4*$F$5/E697^2*(SIN(RADIANS(G693))*SIN(RADIANS(E698))+COS(RADIANS(G693))*COS(RADIANS(E698))*COS(RADIANS(AB688))))</f>
        <v>#DIV/0!</v>
      </c>
      <c r="AC693" t="e">
        <f>IF(DEGREES(ACOS(SIN(RADIANS(G693))*SIN(RADIANS(E698))+COS(RADIANS(G693))*COS(RADIANS(E698))*COS(RADIANS(AC688))))&gt;90,0,$F$4*$F$5/E697^2*(SIN(RADIANS(G693))*SIN(RADIANS(E698))+COS(RADIANS(G693))*COS(RADIANS(E698))*COS(RADIANS(AC688))))</f>
        <v>#DIV/0!</v>
      </c>
      <c r="AD693" t="e">
        <f>IF(DEGREES(ACOS(SIN(RADIANS(G693))*SIN(RADIANS(E698))+COS(RADIANS(G693))*COS(RADIANS(E698))*COS(RADIANS(AD688))))&gt;90,0,$F$4*$F$5/E697^2*(SIN(RADIANS(G693))*SIN(RADIANS(E698))+COS(RADIANS(G693))*COS(RADIANS(E698))*COS(RADIANS(AD688))))</f>
        <v>#DIV/0!</v>
      </c>
      <c r="AE693" t="e">
        <f>IF(DEGREES(ACOS(SIN(RADIANS(G693))*SIN(RADIANS(E698))+COS(RADIANS(G693))*COS(RADIANS(E698))*COS(RADIANS(AE688))))&gt;90,0,$F$4*$F$5/E697^2*(SIN(RADIANS(G693))*SIN(RADIANS(E698))+COS(RADIANS(G693))*COS(RADIANS(E698))*COS(RADIANS(AE688))))</f>
        <v>#DIV/0!</v>
      </c>
      <c r="AF693" t="e">
        <f>IF(DEGREES(ACOS(SIN(RADIANS(G693))*SIN(RADIANS(E698))+COS(RADIANS(G693))*COS(RADIANS(E698))*COS(RADIANS(AF688))))&gt;90,0,$F$4*$F$5/E697^2*(SIN(RADIANS(G693))*SIN(RADIANS(E698))+COS(RADIANS(G693))*COS(RADIANS(E698))*COS(RADIANS(AF688))))</f>
        <v>#DIV/0!</v>
      </c>
      <c r="AG693" t="e">
        <f>IF(DEGREES(ACOS(SIN(RADIANS(G693))*SIN(RADIANS(E698))+COS(RADIANS(G693))*COS(RADIANS(E698))*COS(RADIANS(AG688))))&gt;90,0,$F$4*$F$5/E697^2*(SIN(RADIANS(G693))*SIN(RADIANS(E698))+COS(RADIANS(G693))*COS(RADIANS(E698))*COS(RADIANS(AG688))))</f>
        <v>#DIV/0!</v>
      </c>
      <c r="AH693" t="e">
        <f>IF(DEGREES(ACOS(SIN(RADIANS(G693))*SIN(RADIANS(E698))+COS(RADIANS(G693))*COS(RADIANS(E698))*COS(RADIANS(AH688))))&gt;90,0,$F$4*$F$5/E697^2*(SIN(RADIANS(G693))*SIN(RADIANS(E698))+COS(RADIANS(G693))*COS(RADIANS(E698))*COS(RADIANS(AH688))))</f>
        <v>#DIV/0!</v>
      </c>
      <c r="AI693" t="e">
        <f>IF(DEGREES(ACOS(SIN(RADIANS(G693))*SIN(RADIANS(E698))+COS(RADIANS(G693))*COS(RADIANS(E698))*COS(RADIANS(AI688))))&gt;90,0,$F$4*$F$5/E697^2*(SIN(RADIANS(G693))*SIN(RADIANS(E698))+COS(RADIANS(G693))*COS(RADIANS(E698))*COS(RADIANS(AI688))))</f>
        <v>#DIV/0!</v>
      </c>
      <c r="AJ693" t="e">
        <f>IF(DEGREES(ACOS(SIN(RADIANS(G693))*SIN(RADIANS(E698))+COS(RADIANS(G693))*COS(RADIANS(E698))*COS(RADIANS(AJ688))))&gt;90,0,$F$4*$F$5/E697^2*(SIN(RADIANS(G693))*SIN(RADIANS(E698))+COS(RADIANS(G693))*COS(RADIANS(E698))*COS(RADIANS(AJ688))))</f>
        <v>#DIV/0!</v>
      </c>
      <c r="AK693">
        <f>IF(DEGREES(ACOS(SIN(RADIANS(G693))*SIN(RADIANS(E698))+COS(RADIANS(G693))*COS(RADIANS(E698))*COS(RADIANS(AK688))))&gt;90,0,$F$4*$F$5/E697^2*(SIN(RADIANS(G693))*SIN(RADIANS(E698))+COS(RADIANS(G693))*COS(RADIANS(E698))*COS(RADIANS(AK688))))</f>
        <v>0</v>
      </c>
      <c r="AL693">
        <f>IF(DEGREES(ACOS(SIN(RADIANS(G693))*SIN(RADIANS(E698))+COS(RADIANS(G693))*COS(RADIANS(E698))*COS(RADIANS(AL688))))&gt;90,0,$F$4*$F$5/E697^2*(SIN(RADIANS(G693))*SIN(RADIANS(E698))+COS(RADIANS(G693))*COS(RADIANS(E698))*COS(RADIANS(AL688))))</f>
        <v>0</v>
      </c>
      <c r="AM693">
        <f>IF(DEGREES(ACOS(SIN(RADIANS(G693))*SIN(RADIANS(E698))+COS(RADIANS(G693))*COS(RADIANS(E698))*COS(RADIANS(AM688))))&gt;90,0,$F$4*$F$5/E697^2*(SIN(RADIANS(G693))*SIN(RADIANS(E698))+COS(RADIANS(G693))*COS(RADIANS(E698))*COS(RADIANS(AM688))))</f>
        <v>0</v>
      </c>
      <c r="AN693">
        <f>IF(DEGREES(ACOS(SIN(RADIANS(G693))*SIN(RADIANS(E698))+COS(RADIANS(G693))*COS(RADIANS(E698))*COS(RADIANS(AN688))))&gt;90,0,$F$4*$F$5/E697^2*(SIN(RADIANS(G693))*SIN(RADIANS(E698))+COS(RADIANS(G693))*COS(RADIANS(E698))*COS(RADIANS(AN688))))</f>
        <v>0</v>
      </c>
      <c r="AO693">
        <f>IF(DEGREES(ACOS(SIN(RADIANS(G693))*SIN(RADIANS(E698))+COS(RADIANS(G693))*COS(RADIANS(E698))*COS(RADIANS(AO688))))&gt;90,0,$F$4*$F$5/E697^2*(SIN(RADIANS(G693))*SIN(RADIANS(E698))+COS(RADIANS(G693))*COS(RADIANS(E698))*COS(RADIANS(AO688))))</f>
        <v>0</v>
      </c>
      <c r="AP693">
        <f>IF(DEGREES(ACOS(SIN(RADIANS(G693))*SIN(RADIANS(E698))+COS(RADIANS(G693))*COS(RADIANS(E698))*COS(RADIANS(AP688))))&gt;90,0,$F$4*$F$5/E697^2*(SIN(RADIANS(G693))*SIN(RADIANS(E698))+COS(RADIANS(G693))*COS(RADIANS(E698))*COS(RADIANS(AP688))))</f>
        <v>0</v>
      </c>
      <c r="AQ693">
        <f>IF(DEGREES(ACOS(SIN(RADIANS(G693))*SIN(RADIANS(E698))+COS(RADIANS(G693))*COS(RADIANS(E698))*COS(RADIANS(AQ688))))&gt;90,0,$F$4*$F$5/E697^2*(SIN(RADIANS(G693))*SIN(RADIANS(E698))+COS(RADIANS(G693))*COS(RADIANS(E698))*COS(RADIANS(AQ688))))</f>
        <v>0</v>
      </c>
      <c r="AR693">
        <f>IF(DEGREES(ACOS(SIN(RADIANS(G693))*SIN(RADIANS(E698))+COS(RADIANS(G693))*COS(RADIANS(E698))*COS(RADIANS(AR688))))&gt;90,0,$F$4*$F$5/E697^2*(SIN(RADIANS(G693))*SIN(RADIANS(E698))+COS(RADIANS(G693))*COS(RADIANS(E698))*COS(RADIANS(AR688))))</f>
        <v>0</v>
      </c>
    </row>
    <row r="694" spans="2:44" x14ac:dyDescent="0.5">
      <c r="B694" s="40" t="s">
        <v>782</v>
      </c>
      <c r="E694">
        <f>E693*$F$11</f>
        <v>0</v>
      </c>
      <c r="G694">
        <v>50</v>
      </c>
      <c r="I694">
        <f>IF(DEGREES(ACOS(SIN(RADIANS(G694))*SIN(RADIANS(E698))+COS(RADIANS(G694))*COS(RADIANS(E698))*COS(RADIANS(I688))))&gt;90,0,$F$4*$F$5/E697^2*(SIN(RADIANS(G694))*SIN(RADIANS(E698))+COS(RADIANS(G694))*COS(RADIANS(E698))*COS(RADIANS(I688))))</f>
        <v>0</v>
      </c>
      <c r="J694">
        <f>IF(DEGREES(ACOS(SIN(RADIANS(G694))*SIN(RADIANS(E698))+COS(RADIANS(G694))*COS(RADIANS(E698))*COS(RADIANS(J688))))&gt;90,0,$F$4*$F$5/E697^2*(SIN(RADIANS(G694))*SIN(RADIANS(E698))+COS(RADIANS(G694))*COS(RADIANS(E698))*COS(RADIANS(J688))))</f>
        <v>0</v>
      </c>
      <c r="K694">
        <f>IF(DEGREES(ACOS(SIN(RADIANS(G694))*SIN(RADIANS(E698))+COS(RADIANS(G694))*COS(RADIANS(E698))*COS(RADIANS(K688))))&gt;90,0,$F$4*$F$5/E697^2*(SIN(RADIANS(G694))*SIN(RADIANS(E698))+COS(RADIANS(G694))*COS(RADIANS(E698))*COS(RADIANS(K688))))</f>
        <v>0</v>
      </c>
      <c r="L694">
        <f>IF(DEGREES(ACOS(SIN(RADIANS(G694))*SIN(RADIANS(E698))+COS(RADIANS(G694))*COS(RADIANS(E698))*COS(RADIANS(L688))))&gt;90,0,$F$4*$F$5/E697^2*(SIN(RADIANS(G694))*SIN(RADIANS(E698))+COS(RADIANS(G694))*COS(RADIANS(E698))*COS(RADIANS(L688))))</f>
        <v>0</v>
      </c>
      <c r="M694">
        <f>IF(DEGREES(ACOS(SIN(RADIANS(G694))*SIN(RADIANS(E698))+COS(RADIANS(G694))*COS(RADIANS(E698))*COS(RADIANS(M688))))&gt;90,0,$F$4*$F$5/E697^2*(SIN(RADIANS(G694))*SIN(RADIANS(E698))+COS(RADIANS(G694))*COS(RADIANS(E698))*COS(RADIANS(M688))))</f>
        <v>0</v>
      </c>
      <c r="N694">
        <f>IF(DEGREES(ACOS(SIN(RADIANS(G694))*SIN(RADIANS(E698))+COS(RADIANS(G694))*COS(RADIANS(E698))*COS(RADIANS(N688))))&gt;90,0,$F$4*$F$5/E697^2*(SIN(RADIANS(G694))*SIN(RADIANS(E698))+COS(RADIANS(G694))*COS(RADIANS(E698))*COS(RADIANS(N688))))</f>
        <v>0</v>
      </c>
      <c r="O694">
        <f>IF(DEGREES(ACOS(SIN(RADIANS(G694))*SIN(RADIANS(E698))+COS(RADIANS(G694))*COS(RADIANS(E698))*COS(RADIANS(O688))))&gt;90,0,$F$4*$F$5/E697^2*(SIN(RADIANS(G694))*SIN(RADIANS(E698))+COS(RADIANS(G694))*COS(RADIANS(E698))*COS(RADIANS(O688))))</f>
        <v>0</v>
      </c>
      <c r="P694">
        <f>IF(DEGREES(ACOS(SIN(RADIANS(G694))*SIN(RADIANS(E698))+COS(RADIANS(G694))*COS(RADIANS(E698))*COS(RADIANS(P688))))&gt;90,0,$F$4*$F$5/E697^2*(SIN(RADIANS(G694))*SIN(RADIANS(E698))+COS(RADIANS(G694))*COS(RADIANS(E698))*COS(RADIANS(P688))))</f>
        <v>0</v>
      </c>
      <c r="Q694">
        <f>IF(DEGREES(ACOS(SIN(RADIANS(G694))*SIN(RADIANS(E698))+COS(RADIANS(G694))*COS(RADIANS(E698))*COS(RADIANS(Q688))))&gt;90,0,$F$4*$F$5/E697^2*(SIN(RADIANS(G694))*SIN(RADIANS(E698))+COS(RADIANS(G694))*COS(RADIANS(E698))*COS(RADIANS(Q688))))</f>
        <v>0</v>
      </c>
      <c r="R694" t="e">
        <f>IF(DEGREES(ACOS(SIN(RADIANS(G694))*SIN(RADIANS(E698))+COS(RADIANS(G694))*COS(RADIANS(E698))*COS(RADIANS(R688))))&gt;90,0,$F$4*$F$5/E697^2*(SIN(RADIANS(G694))*SIN(RADIANS(E698))+COS(RADIANS(G694))*COS(RADIANS(E698))*COS(RADIANS(R688))))</f>
        <v>#DIV/0!</v>
      </c>
      <c r="S694" t="e">
        <f>IF(DEGREES(ACOS(SIN(RADIANS(G694))*SIN(RADIANS(E698))+COS(RADIANS(G694))*COS(RADIANS(E698))*COS(RADIANS(S688))))&gt;90,0,$F$4*$F$5/E697^2*(SIN(RADIANS(G694))*SIN(RADIANS(E698))+COS(RADIANS(G694))*COS(RADIANS(E698))*COS(RADIANS(S688))))</f>
        <v>#DIV/0!</v>
      </c>
      <c r="T694" t="e">
        <f>IF(DEGREES(ACOS(SIN(RADIANS(G694))*SIN(RADIANS(E698))+COS(RADIANS(G694))*COS(RADIANS(E698))*COS(RADIANS(T688))))&gt;90,0,$F$4*$F$5/E697^2*(SIN(RADIANS(G694))*SIN(RADIANS(E698))+COS(RADIANS(G694))*COS(RADIANS(E698))*COS(RADIANS(T688))))</f>
        <v>#DIV/0!</v>
      </c>
      <c r="U694" t="e">
        <f>IF(DEGREES(ACOS(SIN(RADIANS(G694))*SIN(RADIANS(E698))+COS(RADIANS(G694))*COS(RADIANS(E698))*COS(RADIANS(U688))))&gt;90,0,$F$4*$F$5/E697^2*(SIN(RADIANS(G694))*SIN(RADIANS(E698))+COS(RADIANS(G694))*COS(RADIANS(E698))*COS(RADIANS(U688))))</f>
        <v>#DIV/0!</v>
      </c>
      <c r="V694" t="e">
        <f>IF(DEGREES(ACOS(SIN(RADIANS(G694))*SIN(RADIANS(E698))+COS(RADIANS(G694))*COS(RADIANS(E698))*COS(RADIANS(V688))))&gt;90,0,$F$4*$F$5/E697^2*(SIN(RADIANS(G694))*SIN(RADIANS(E698))+COS(RADIANS(G694))*COS(RADIANS(E698))*COS(RADIANS(V688))))</f>
        <v>#DIV/0!</v>
      </c>
      <c r="W694" t="e">
        <f>IF(DEGREES(ACOS(SIN(RADIANS(G694))*SIN(RADIANS(E698))+COS(RADIANS(G694))*COS(RADIANS(E698))*COS(RADIANS(W688))))&gt;90,0,$F$4*$F$5/E697^2*(SIN(RADIANS(G694))*SIN(RADIANS(E698))+COS(RADIANS(G694))*COS(RADIANS(E698))*COS(RADIANS(W688))))</f>
        <v>#DIV/0!</v>
      </c>
      <c r="X694" t="e">
        <f>IF(DEGREES(ACOS(SIN(RADIANS(G694))*SIN(RADIANS(E698))+COS(RADIANS(G694))*COS(RADIANS(E698))*COS(RADIANS(X688))))&gt;90,0,$F$4*$F$5/E697^2*(SIN(RADIANS(G694))*SIN(RADIANS(E698))+COS(RADIANS(G694))*COS(RADIANS(E698))*COS(RADIANS(X688))))</f>
        <v>#DIV/0!</v>
      </c>
      <c r="Y694" t="e">
        <f>IF(DEGREES(ACOS(SIN(RADIANS(G694))*SIN(RADIANS(E698))+COS(RADIANS(G694))*COS(RADIANS(E698))*COS(RADIANS(Y688))))&gt;90,0,$F$4*$F$5/E697^2*(SIN(RADIANS(G694))*SIN(RADIANS(E698))+COS(RADIANS(G694))*COS(RADIANS(E698))*COS(RADIANS(Y688))))</f>
        <v>#DIV/0!</v>
      </c>
      <c r="Z694" t="e">
        <f>IF(DEGREES(ACOS(SIN(RADIANS(G694))*SIN(RADIANS(E698))+COS(RADIANS(G694))*COS(RADIANS(E698))*COS(RADIANS(Z688))))&gt;90,0,$F$4*$F$5/E697^2*(SIN(RADIANS(G694))*SIN(RADIANS(E698))+COS(RADIANS(G694))*COS(RADIANS(E698))*COS(RADIANS(Z688))))</f>
        <v>#DIV/0!</v>
      </c>
      <c r="AA694" t="e">
        <f>IF(DEGREES(ACOS(SIN(RADIANS(G694))*SIN(RADIANS(E698))+COS(RADIANS(G694))*COS(RADIANS(E698))*COS(RADIANS(AA688))))&gt;90,0,$F$4*$F$5/E697^2*(SIN(RADIANS(G694))*SIN(RADIANS(E698))+COS(RADIANS(G694))*COS(RADIANS(E698))*COS(RADIANS(AA688))))</f>
        <v>#DIV/0!</v>
      </c>
      <c r="AB694" t="e">
        <f>IF(DEGREES(ACOS(SIN(RADIANS(G694))*SIN(RADIANS(E698))+COS(RADIANS(G694))*COS(RADIANS(E698))*COS(RADIANS(AB688))))&gt;90,0,$F$4*$F$5/E697^2*(SIN(RADIANS(G694))*SIN(RADIANS(E698))+COS(RADIANS(G694))*COS(RADIANS(E698))*COS(RADIANS(AB688))))</f>
        <v>#DIV/0!</v>
      </c>
      <c r="AC694" t="e">
        <f>IF(DEGREES(ACOS(SIN(RADIANS(G694))*SIN(RADIANS(E698))+COS(RADIANS(G694))*COS(RADIANS(E698))*COS(RADIANS(AC688))))&gt;90,0,$F$4*$F$5/E697^2*(SIN(RADIANS(G694))*SIN(RADIANS(E698))+COS(RADIANS(G694))*COS(RADIANS(E698))*COS(RADIANS(AC688))))</f>
        <v>#DIV/0!</v>
      </c>
      <c r="AD694" t="e">
        <f>IF(DEGREES(ACOS(SIN(RADIANS(G694))*SIN(RADIANS(E698))+COS(RADIANS(G694))*COS(RADIANS(E698))*COS(RADIANS(AD688))))&gt;90,0,$F$4*$F$5/E697^2*(SIN(RADIANS(G694))*SIN(RADIANS(E698))+COS(RADIANS(G694))*COS(RADIANS(E698))*COS(RADIANS(AD688))))</f>
        <v>#DIV/0!</v>
      </c>
      <c r="AE694" t="e">
        <f>IF(DEGREES(ACOS(SIN(RADIANS(G694))*SIN(RADIANS(E698))+COS(RADIANS(G694))*COS(RADIANS(E698))*COS(RADIANS(AE688))))&gt;90,0,$F$4*$F$5/E697^2*(SIN(RADIANS(G694))*SIN(RADIANS(E698))+COS(RADIANS(G694))*COS(RADIANS(E698))*COS(RADIANS(AE688))))</f>
        <v>#DIV/0!</v>
      </c>
      <c r="AF694" t="e">
        <f>IF(DEGREES(ACOS(SIN(RADIANS(G694))*SIN(RADIANS(E698))+COS(RADIANS(G694))*COS(RADIANS(E698))*COS(RADIANS(AF688))))&gt;90,0,$F$4*$F$5/E697^2*(SIN(RADIANS(G694))*SIN(RADIANS(E698))+COS(RADIANS(G694))*COS(RADIANS(E698))*COS(RADIANS(AF688))))</f>
        <v>#DIV/0!</v>
      </c>
      <c r="AG694" t="e">
        <f>IF(DEGREES(ACOS(SIN(RADIANS(G694))*SIN(RADIANS(E698))+COS(RADIANS(G694))*COS(RADIANS(E698))*COS(RADIANS(AG688))))&gt;90,0,$F$4*$F$5/E697^2*(SIN(RADIANS(G694))*SIN(RADIANS(E698))+COS(RADIANS(G694))*COS(RADIANS(E698))*COS(RADIANS(AG688))))</f>
        <v>#DIV/0!</v>
      </c>
      <c r="AH694" t="e">
        <f>IF(DEGREES(ACOS(SIN(RADIANS(G694))*SIN(RADIANS(E698))+COS(RADIANS(G694))*COS(RADIANS(E698))*COS(RADIANS(AH688))))&gt;90,0,$F$4*$F$5/E697^2*(SIN(RADIANS(G694))*SIN(RADIANS(E698))+COS(RADIANS(G694))*COS(RADIANS(E698))*COS(RADIANS(AH688))))</f>
        <v>#DIV/0!</v>
      </c>
      <c r="AI694" t="e">
        <f>IF(DEGREES(ACOS(SIN(RADIANS(G694))*SIN(RADIANS(E698))+COS(RADIANS(G694))*COS(RADIANS(E698))*COS(RADIANS(AI688))))&gt;90,0,$F$4*$F$5/E697^2*(SIN(RADIANS(G694))*SIN(RADIANS(E698))+COS(RADIANS(G694))*COS(RADIANS(E698))*COS(RADIANS(AI688))))</f>
        <v>#DIV/0!</v>
      </c>
      <c r="AJ694" t="e">
        <f>IF(DEGREES(ACOS(SIN(RADIANS(G694))*SIN(RADIANS(E698))+COS(RADIANS(G694))*COS(RADIANS(E698))*COS(RADIANS(AJ688))))&gt;90,0,$F$4*$F$5/E697^2*(SIN(RADIANS(G694))*SIN(RADIANS(E698))+COS(RADIANS(G694))*COS(RADIANS(E698))*COS(RADIANS(AJ688))))</f>
        <v>#DIV/0!</v>
      </c>
      <c r="AK694">
        <f>IF(DEGREES(ACOS(SIN(RADIANS(G694))*SIN(RADIANS(E698))+COS(RADIANS(G694))*COS(RADIANS(E698))*COS(RADIANS(AK688))))&gt;90,0,$F$4*$F$5/E697^2*(SIN(RADIANS(G694))*SIN(RADIANS(E698))+COS(RADIANS(G694))*COS(RADIANS(E698))*COS(RADIANS(AK688))))</f>
        <v>0</v>
      </c>
      <c r="AL694">
        <f>IF(DEGREES(ACOS(SIN(RADIANS(G694))*SIN(RADIANS(E698))+COS(RADIANS(G694))*COS(RADIANS(E698))*COS(RADIANS(AL688))))&gt;90,0,$F$4*$F$5/E697^2*(SIN(RADIANS(G694))*SIN(RADIANS(E698))+COS(RADIANS(G694))*COS(RADIANS(E698))*COS(RADIANS(AL688))))</f>
        <v>0</v>
      </c>
      <c r="AM694">
        <f>IF(DEGREES(ACOS(SIN(RADIANS(G694))*SIN(RADIANS(E698))+COS(RADIANS(G694))*COS(RADIANS(E698))*COS(RADIANS(AM688))))&gt;90,0,$F$4*$F$5/E697^2*(SIN(RADIANS(G694))*SIN(RADIANS(E698))+COS(RADIANS(G694))*COS(RADIANS(E698))*COS(RADIANS(AM688))))</f>
        <v>0</v>
      </c>
      <c r="AN694">
        <f>IF(DEGREES(ACOS(SIN(RADIANS(G694))*SIN(RADIANS(E698))+COS(RADIANS(G694))*COS(RADIANS(E698))*COS(RADIANS(AN688))))&gt;90,0,$F$4*$F$5/E697^2*(SIN(RADIANS(G694))*SIN(RADIANS(E698))+COS(RADIANS(G694))*COS(RADIANS(E698))*COS(RADIANS(AN688))))</f>
        <v>0</v>
      </c>
      <c r="AO694">
        <f>IF(DEGREES(ACOS(SIN(RADIANS(G694))*SIN(RADIANS(E698))+COS(RADIANS(G694))*COS(RADIANS(E698))*COS(RADIANS(AO688))))&gt;90,0,$F$4*$F$5/E697^2*(SIN(RADIANS(G694))*SIN(RADIANS(E698))+COS(RADIANS(G694))*COS(RADIANS(E698))*COS(RADIANS(AO688))))</f>
        <v>0</v>
      </c>
      <c r="AP694">
        <f>IF(DEGREES(ACOS(SIN(RADIANS(G694))*SIN(RADIANS(E698))+COS(RADIANS(G694))*COS(RADIANS(E698))*COS(RADIANS(AP688))))&gt;90,0,$F$4*$F$5/E697^2*(SIN(RADIANS(G694))*SIN(RADIANS(E698))+COS(RADIANS(G694))*COS(RADIANS(E698))*COS(RADIANS(AP688))))</f>
        <v>0</v>
      </c>
      <c r="AQ694">
        <f>IF(DEGREES(ACOS(SIN(RADIANS(G694))*SIN(RADIANS(E698))+COS(RADIANS(G694))*COS(RADIANS(E698))*COS(RADIANS(AQ688))))&gt;90,0,$F$4*$F$5/E697^2*(SIN(RADIANS(G694))*SIN(RADIANS(E698))+COS(RADIANS(G694))*COS(RADIANS(E698))*COS(RADIANS(AQ688))))</f>
        <v>0</v>
      </c>
      <c r="AR694">
        <f>IF(DEGREES(ACOS(SIN(RADIANS(G694))*SIN(RADIANS(E698))+COS(RADIANS(G694))*COS(RADIANS(E698))*COS(RADIANS(AR688))))&gt;90,0,$F$4*$F$5/E697^2*(SIN(RADIANS(G694))*SIN(RADIANS(E698))+COS(RADIANS(G694))*COS(RADIANS(E698))*COS(RADIANS(AR688))))</f>
        <v>0</v>
      </c>
    </row>
    <row r="695" spans="2:44" x14ac:dyDescent="0.5">
      <c r="B695" s="40" t="s">
        <v>783</v>
      </c>
      <c r="E695" t="str">
        <f>IF($F$10=0,"N/A",$F$10*(E690/360)-ROUNDDOWN($F$10*(E690/360),0))</f>
        <v>N/A</v>
      </c>
      <c r="G695">
        <v>40</v>
      </c>
      <c r="I695">
        <f>IF(DEGREES(ACOS(SIN(RADIANS(G695))*SIN(RADIANS(E698))+COS(RADIANS(G695))*COS(RADIANS(E698))*COS(RADIANS(I688))))&gt;90,0,$F$4*$F$5/E697^2*(SIN(RADIANS(G695))*SIN(RADIANS(E698))+COS(RADIANS(G695))*COS(RADIANS(E698))*COS(RADIANS(I688))))</f>
        <v>0</v>
      </c>
      <c r="J695">
        <f>IF(DEGREES(ACOS(SIN(RADIANS(G695))*SIN(RADIANS(E698))+COS(RADIANS(G695))*COS(RADIANS(E698))*COS(RADIANS(J688))))&gt;90,0,$F$4*$F$5/E697^2*(SIN(RADIANS(G695))*SIN(RADIANS(E698))+COS(RADIANS(G695))*COS(RADIANS(E698))*COS(RADIANS(J688))))</f>
        <v>0</v>
      </c>
      <c r="K695">
        <f>IF(DEGREES(ACOS(SIN(RADIANS(G695))*SIN(RADIANS(E698))+COS(RADIANS(G695))*COS(RADIANS(E698))*COS(RADIANS(K688))))&gt;90,0,$F$4*$F$5/E697^2*(SIN(RADIANS(G695))*SIN(RADIANS(E698))+COS(RADIANS(G695))*COS(RADIANS(E698))*COS(RADIANS(K688))))</f>
        <v>0</v>
      </c>
      <c r="L695">
        <f>IF(DEGREES(ACOS(SIN(RADIANS(G695))*SIN(RADIANS(E698))+COS(RADIANS(G695))*COS(RADIANS(E698))*COS(RADIANS(L688))))&gt;90,0,$F$4*$F$5/E697^2*(SIN(RADIANS(G695))*SIN(RADIANS(E698))+COS(RADIANS(G695))*COS(RADIANS(E698))*COS(RADIANS(L688))))</f>
        <v>0</v>
      </c>
      <c r="M695">
        <f>IF(DEGREES(ACOS(SIN(RADIANS(G695))*SIN(RADIANS(E698))+COS(RADIANS(G695))*COS(RADIANS(E698))*COS(RADIANS(M688))))&gt;90,0,$F$4*$F$5/E697^2*(SIN(RADIANS(G695))*SIN(RADIANS(E698))+COS(RADIANS(G695))*COS(RADIANS(E698))*COS(RADIANS(M688))))</f>
        <v>0</v>
      </c>
      <c r="N695">
        <f>IF(DEGREES(ACOS(SIN(RADIANS(G695))*SIN(RADIANS(E698))+COS(RADIANS(G695))*COS(RADIANS(E698))*COS(RADIANS(N688))))&gt;90,0,$F$4*$F$5/E697^2*(SIN(RADIANS(G695))*SIN(RADIANS(E698))+COS(RADIANS(G695))*COS(RADIANS(E698))*COS(RADIANS(N688))))</f>
        <v>0</v>
      </c>
      <c r="O695">
        <f>IF(DEGREES(ACOS(SIN(RADIANS(G695))*SIN(RADIANS(E698))+COS(RADIANS(G695))*COS(RADIANS(E698))*COS(RADIANS(O688))))&gt;90,0,$F$4*$F$5/E697^2*(SIN(RADIANS(G695))*SIN(RADIANS(E698))+COS(RADIANS(G695))*COS(RADIANS(E698))*COS(RADIANS(O688))))</f>
        <v>0</v>
      </c>
      <c r="P695">
        <f>IF(DEGREES(ACOS(SIN(RADIANS(G695))*SIN(RADIANS(E698))+COS(RADIANS(G695))*COS(RADIANS(E698))*COS(RADIANS(P688))))&gt;90,0,$F$4*$F$5/E697^2*(SIN(RADIANS(G695))*SIN(RADIANS(E698))+COS(RADIANS(G695))*COS(RADIANS(E698))*COS(RADIANS(P688))))</f>
        <v>0</v>
      </c>
      <c r="Q695">
        <f>IF(DEGREES(ACOS(SIN(RADIANS(G695))*SIN(RADIANS(E698))+COS(RADIANS(G695))*COS(RADIANS(E698))*COS(RADIANS(Q688))))&gt;90,0,$F$4*$F$5/E697^2*(SIN(RADIANS(G695))*SIN(RADIANS(E698))+COS(RADIANS(G695))*COS(RADIANS(E698))*COS(RADIANS(Q688))))</f>
        <v>0</v>
      </c>
      <c r="R695" t="e">
        <f>IF(DEGREES(ACOS(SIN(RADIANS(G695))*SIN(RADIANS(E698))+COS(RADIANS(G695))*COS(RADIANS(E698))*COS(RADIANS(R688))))&gt;90,0,$F$4*$F$5/E697^2*(SIN(RADIANS(G695))*SIN(RADIANS(E698))+COS(RADIANS(G695))*COS(RADIANS(E698))*COS(RADIANS(R688))))</f>
        <v>#DIV/0!</v>
      </c>
      <c r="S695" t="e">
        <f>IF(DEGREES(ACOS(SIN(RADIANS(G695))*SIN(RADIANS(E698))+COS(RADIANS(G695))*COS(RADIANS(E698))*COS(RADIANS(S688))))&gt;90,0,$F$4*$F$5/E697^2*(SIN(RADIANS(G695))*SIN(RADIANS(E698))+COS(RADIANS(G695))*COS(RADIANS(E698))*COS(RADIANS(S688))))</f>
        <v>#DIV/0!</v>
      </c>
      <c r="T695" t="e">
        <f>IF(DEGREES(ACOS(SIN(RADIANS(G695))*SIN(RADIANS(E698))+COS(RADIANS(G695))*COS(RADIANS(E698))*COS(RADIANS(T688))))&gt;90,0,$F$4*$F$5/E697^2*(SIN(RADIANS(G695))*SIN(RADIANS(E698))+COS(RADIANS(G695))*COS(RADIANS(E698))*COS(RADIANS(T688))))</f>
        <v>#DIV/0!</v>
      </c>
      <c r="U695" t="e">
        <f>IF(DEGREES(ACOS(SIN(RADIANS(G695))*SIN(RADIANS(E698))+COS(RADIANS(G695))*COS(RADIANS(E698))*COS(RADIANS(U688))))&gt;90,0,$F$4*$F$5/E697^2*(SIN(RADIANS(G695))*SIN(RADIANS(E698))+COS(RADIANS(G695))*COS(RADIANS(E698))*COS(RADIANS(U688))))</f>
        <v>#DIV/0!</v>
      </c>
      <c r="V695" t="e">
        <f>IF(DEGREES(ACOS(SIN(RADIANS(G695))*SIN(RADIANS(E698))+COS(RADIANS(G695))*COS(RADIANS(E698))*COS(RADIANS(V688))))&gt;90,0,$F$4*$F$5/E697^2*(SIN(RADIANS(G695))*SIN(RADIANS(E698))+COS(RADIANS(G695))*COS(RADIANS(E698))*COS(RADIANS(V688))))</f>
        <v>#DIV/0!</v>
      </c>
      <c r="W695" t="e">
        <f>IF(DEGREES(ACOS(SIN(RADIANS(G695))*SIN(RADIANS(E698))+COS(RADIANS(G695))*COS(RADIANS(E698))*COS(RADIANS(W688))))&gt;90,0,$F$4*$F$5/E697^2*(SIN(RADIANS(G695))*SIN(RADIANS(E698))+COS(RADIANS(G695))*COS(RADIANS(E698))*COS(RADIANS(W688))))</f>
        <v>#DIV/0!</v>
      </c>
      <c r="X695" t="e">
        <f>IF(DEGREES(ACOS(SIN(RADIANS(G695))*SIN(RADIANS(E698))+COS(RADIANS(G695))*COS(RADIANS(E698))*COS(RADIANS(X688))))&gt;90,0,$F$4*$F$5/E697^2*(SIN(RADIANS(G695))*SIN(RADIANS(E698))+COS(RADIANS(G695))*COS(RADIANS(E698))*COS(RADIANS(X688))))</f>
        <v>#DIV/0!</v>
      </c>
      <c r="Y695" t="e">
        <f>IF(DEGREES(ACOS(SIN(RADIANS(G695))*SIN(RADIANS(E698))+COS(RADIANS(G695))*COS(RADIANS(E698))*COS(RADIANS(Y688))))&gt;90,0,$F$4*$F$5/E697^2*(SIN(RADIANS(G695))*SIN(RADIANS(E698))+COS(RADIANS(G695))*COS(RADIANS(E698))*COS(RADIANS(Y688))))</f>
        <v>#DIV/0!</v>
      </c>
      <c r="Z695" t="e">
        <f>IF(DEGREES(ACOS(SIN(RADIANS(G695))*SIN(RADIANS(E698))+COS(RADIANS(G695))*COS(RADIANS(E698))*COS(RADIANS(Z688))))&gt;90,0,$F$4*$F$5/E697^2*(SIN(RADIANS(G695))*SIN(RADIANS(E698))+COS(RADIANS(G695))*COS(RADIANS(E698))*COS(RADIANS(Z688))))</f>
        <v>#DIV/0!</v>
      </c>
      <c r="AA695" t="e">
        <f>IF(DEGREES(ACOS(SIN(RADIANS(G695))*SIN(RADIANS(E698))+COS(RADIANS(G695))*COS(RADIANS(E698))*COS(RADIANS(AA688))))&gt;90,0,$F$4*$F$5/E697^2*(SIN(RADIANS(G695))*SIN(RADIANS(E698))+COS(RADIANS(G695))*COS(RADIANS(E698))*COS(RADIANS(AA688))))</f>
        <v>#DIV/0!</v>
      </c>
      <c r="AB695" t="e">
        <f>IF(DEGREES(ACOS(SIN(RADIANS(G695))*SIN(RADIANS(E698))+COS(RADIANS(G695))*COS(RADIANS(E698))*COS(RADIANS(AB688))))&gt;90,0,$F$4*$F$5/E697^2*(SIN(RADIANS(G695))*SIN(RADIANS(E698))+COS(RADIANS(G695))*COS(RADIANS(E698))*COS(RADIANS(AB688))))</f>
        <v>#DIV/0!</v>
      </c>
      <c r="AC695" t="e">
        <f>IF(DEGREES(ACOS(SIN(RADIANS(G695))*SIN(RADIANS(E698))+COS(RADIANS(G695))*COS(RADIANS(E698))*COS(RADIANS(AC688))))&gt;90,0,$F$4*$F$5/E697^2*(SIN(RADIANS(G695))*SIN(RADIANS(E698))+COS(RADIANS(G695))*COS(RADIANS(E698))*COS(RADIANS(AC688))))</f>
        <v>#DIV/0!</v>
      </c>
      <c r="AD695" t="e">
        <f>IF(DEGREES(ACOS(SIN(RADIANS(G695))*SIN(RADIANS(E698))+COS(RADIANS(G695))*COS(RADIANS(E698))*COS(RADIANS(AD688))))&gt;90,0,$F$4*$F$5/E697^2*(SIN(RADIANS(G695))*SIN(RADIANS(E698))+COS(RADIANS(G695))*COS(RADIANS(E698))*COS(RADIANS(AD688))))</f>
        <v>#DIV/0!</v>
      </c>
      <c r="AE695" t="e">
        <f>IF(DEGREES(ACOS(SIN(RADIANS(G695))*SIN(RADIANS(E698))+COS(RADIANS(G695))*COS(RADIANS(E698))*COS(RADIANS(AE688))))&gt;90,0,$F$4*$F$5/E697^2*(SIN(RADIANS(G695))*SIN(RADIANS(E698))+COS(RADIANS(G695))*COS(RADIANS(E698))*COS(RADIANS(AE688))))</f>
        <v>#DIV/0!</v>
      </c>
      <c r="AF695" t="e">
        <f>IF(DEGREES(ACOS(SIN(RADIANS(G695))*SIN(RADIANS(E698))+COS(RADIANS(G695))*COS(RADIANS(E698))*COS(RADIANS(AF688))))&gt;90,0,$F$4*$F$5/E697^2*(SIN(RADIANS(G695))*SIN(RADIANS(E698))+COS(RADIANS(G695))*COS(RADIANS(E698))*COS(RADIANS(AF688))))</f>
        <v>#DIV/0!</v>
      </c>
      <c r="AG695" t="e">
        <f>IF(DEGREES(ACOS(SIN(RADIANS(G695))*SIN(RADIANS(E698))+COS(RADIANS(G695))*COS(RADIANS(E698))*COS(RADIANS(AG688))))&gt;90,0,$F$4*$F$5/E697^2*(SIN(RADIANS(G695))*SIN(RADIANS(E698))+COS(RADIANS(G695))*COS(RADIANS(E698))*COS(RADIANS(AG688))))</f>
        <v>#DIV/0!</v>
      </c>
      <c r="AH695" t="e">
        <f>IF(DEGREES(ACOS(SIN(RADIANS(G695))*SIN(RADIANS(E698))+COS(RADIANS(G695))*COS(RADIANS(E698))*COS(RADIANS(AH688))))&gt;90,0,$F$4*$F$5/E697^2*(SIN(RADIANS(G695))*SIN(RADIANS(E698))+COS(RADIANS(G695))*COS(RADIANS(E698))*COS(RADIANS(AH688))))</f>
        <v>#DIV/0!</v>
      </c>
      <c r="AI695" t="e">
        <f>IF(DEGREES(ACOS(SIN(RADIANS(G695))*SIN(RADIANS(E698))+COS(RADIANS(G695))*COS(RADIANS(E698))*COS(RADIANS(AI688))))&gt;90,0,$F$4*$F$5/E697^2*(SIN(RADIANS(G695))*SIN(RADIANS(E698))+COS(RADIANS(G695))*COS(RADIANS(E698))*COS(RADIANS(AI688))))</f>
        <v>#DIV/0!</v>
      </c>
      <c r="AJ695" t="e">
        <f>IF(DEGREES(ACOS(SIN(RADIANS(G695))*SIN(RADIANS(E698))+COS(RADIANS(G695))*COS(RADIANS(E698))*COS(RADIANS(AJ688))))&gt;90,0,$F$4*$F$5/E697^2*(SIN(RADIANS(G695))*SIN(RADIANS(E698))+COS(RADIANS(G695))*COS(RADIANS(E698))*COS(RADIANS(AJ688))))</f>
        <v>#DIV/0!</v>
      </c>
      <c r="AK695">
        <f>IF(DEGREES(ACOS(SIN(RADIANS(G695))*SIN(RADIANS(E698))+COS(RADIANS(G695))*COS(RADIANS(E698))*COS(RADIANS(AK688))))&gt;90,0,$F$4*$F$5/E697^2*(SIN(RADIANS(G695))*SIN(RADIANS(E698))+COS(RADIANS(G695))*COS(RADIANS(E698))*COS(RADIANS(AK688))))</f>
        <v>0</v>
      </c>
      <c r="AL695">
        <f>IF(DEGREES(ACOS(SIN(RADIANS(G695))*SIN(RADIANS(E698))+COS(RADIANS(G695))*COS(RADIANS(E698))*COS(RADIANS(AL688))))&gt;90,0,$F$4*$F$5/E697^2*(SIN(RADIANS(G695))*SIN(RADIANS(E698))+COS(RADIANS(G695))*COS(RADIANS(E698))*COS(RADIANS(AL688))))</f>
        <v>0</v>
      </c>
      <c r="AM695">
        <f>IF(DEGREES(ACOS(SIN(RADIANS(G695))*SIN(RADIANS(E698))+COS(RADIANS(G695))*COS(RADIANS(E698))*COS(RADIANS(AM688))))&gt;90,0,$F$4*$F$5/E697^2*(SIN(RADIANS(G695))*SIN(RADIANS(E698))+COS(RADIANS(G695))*COS(RADIANS(E698))*COS(RADIANS(AM688))))</f>
        <v>0</v>
      </c>
      <c r="AN695">
        <f>IF(DEGREES(ACOS(SIN(RADIANS(G695))*SIN(RADIANS(E698))+COS(RADIANS(G695))*COS(RADIANS(E698))*COS(RADIANS(AN688))))&gt;90,0,$F$4*$F$5/E697^2*(SIN(RADIANS(G695))*SIN(RADIANS(E698))+COS(RADIANS(G695))*COS(RADIANS(E698))*COS(RADIANS(AN688))))</f>
        <v>0</v>
      </c>
      <c r="AO695">
        <f>IF(DEGREES(ACOS(SIN(RADIANS(G695))*SIN(RADIANS(E698))+COS(RADIANS(G695))*COS(RADIANS(E698))*COS(RADIANS(AO688))))&gt;90,0,$F$4*$F$5/E697^2*(SIN(RADIANS(G695))*SIN(RADIANS(E698))+COS(RADIANS(G695))*COS(RADIANS(E698))*COS(RADIANS(AO688))))</f>
        <v>0</v>
      </c>
      <c r="AP695">
        <f>IF(DEGREES(ACOS(SIN(RADIANS(G695))*SIN(RADIANS(E698))+COS(RADIANS(G695))*COS(RADIANS(E698))*COS(RADIANS(AP688))))&gt;90,0,$F$4*$F$5/E697^2*(SIN(RADIANS(G695))*SIN(RADIANS(E698))+COS(RADIANS(G695))*COS(RADIANS(E698))*COS(RADIANS(AP688))))</f>
        <v>0</v>
      </c>
      <c r="AQ695">
        <f>IF(DEGREES(ACOS(SIN(RADIANS(G695))*SIN(RADIANS(E698))+COS(RADIANS(G695))*COS(RADIANS(E698))*COS(RADIANS(AQ688))))&gt;90,0,$F$4*$F$5/E697^2*(SIN(RADIANS(G695))*SIN(RADIANS(E698))+COS(RADIANS(G695))*COS(RADIANS(E698))*COS(RADIANS(AQ688))))</f>
        <v>0</v>
      </c>
      <c r="AR695">
        <f>IF(DEGREES(ACOS(SIN(RADIANS(G695))*SIN(RADIANS(E698))+COS(RADIANS(G695))*COS(RADIANS(E698))*COS(RADIANS(AR688))))&gt;90,0,$F$4*$F$5/E697^2*(SIN(RADIANS(G695))*SIN(RADIANS(E698))+COS(RADIANS(G695))*COS(RADIANS(E698))*COS(RADIANS(AR688))))</f>
        <v>0</v>
      </c>
    </row>
    <row r="696" spans="2:44" x14ac:dyDescent="0.5">
      <c r="B696" s="40" t="s">
        <v>784</v>
      </c>
      <c r="E696" t="str">
        <f>IF($F$10=0,"N/A",E695*$F$11/$F$10)</f>
        <v>N/A</v>
      </c>
      <c r="G696">
        <v>30</v>
      </c>
      <c r="I696">
        <f>IF(DEGREES(ACOS(SIN(RADIANS(G696))*SIN(RADIANS(E698))+COS(RADIANS(G696))*COS(RADIANS(E698))*COS(RADIANS(I688))))&gt;90,0,$F$4*$F$5/E697^2*(SIN(RADIANS(G696))*SIN(RADIANS(E698))+COS(RADIANS(G696))*COS(RADIANS(E698))*COS(RADIANS(I688))))</f>
        <v>0</v>
      </c>
      <c r="J696">
        <f>IF(DEGREES(ACOS(SIN(RADIANS(G696))*SIN(RADIANS(E698))+COS(RADIANS(G696))*COS(RADIANS(E698))*COS(RADIANS(J688))))&gt;90,0,$F$4*$F$5/E697^2*(SIN(RADIANS(G696))*SIN(RADIANS(E698))+COS(RADIANS(G696))*COS(RADIANS(E698))*COS(RADIANS(J688))))</f>
        <v>0</v>
      </c>
      <c r="K696">
        <f>IF(DEGREES(ACOS(SIN(RADIANS(G696))*SIN(RADIANS(E698))+COS(RADIANS(G696))*COS(RADIANS(E698))*COS(RADIANS(K688))))&gt;90,0,$F$4*$F$5/E697^2*(SIN(RADIANS(G696))*SIN(RADIANS(E698))+COS(RADIANS(G696))*COS(RADIANS(E698))*COS(RADIANS(K688))))</f>
        <v>0</v>
      </c>
      <c r="L696">
        <f>IF(DEGREES(ACOS(SIN(RADIANS(G696))*SIN(RADIANS(E698))+COS(RADIANS(G696))*COS(RADIANS(E698))*COS(RADIANS(L688))))&gt;90,0,$F$4*$F$5/E697^2*(SIN(RADIANS(G696))*SIN(RADIANS(E698))+COS(RADIANS(G696))*COS(RADIANS(E698))*COS(RADIANS(L688))))</f>
        <v>0</v>
      </c>
      <c r="M696">
        <f>IF(DEGREES(ACOS(SIN(RADIANS(G696))*SIN(RADIANS(E698))+COS(RADIANS(G696))*COS(RADIANS(E698))*COS(RADIANS(M688))))&gt;90,0,$F$4*$F$5/E697^2*(SIN(RADIANS(G696))*SIN(RADIANS(E698))+COS(RADIANS(G696))*COS(RADIANS(E698))*COS(RADIANS(M688))))</f>
        <v>0</v>
      </c>
      <c r="N696">
        <f>IF(DEGREES(ACOS(SIN(RADIANS(G696))*SIN(RADIANS(E698))+COS(RADIANS(G696))*COS(RADIANS(E698))*COS(RADIANS(N688))))&gt;90,0,$F$4*$F$5/E697^2*(SIN(RADIANS(G696))*SIN(RADIANS(E698))+COS(RADIANS(G696))*COS(RADIANS(E698))*COS(RADIANS(N688))))</f>
        <v>0</v>
      </c>
      <c r="O696">
        <f>IF(DEGREES(ACOS(SIN(RADIANS(G696))*SIN(RADIANS(E698))+COS(RADIANS(G696))*COS(RADIANS(E698))*COS(RADIANS(O688))))&gt;90,0,$F$4*$F$5/E697^2*(SIN(RADIANS(G696))*SIN(RADIANS(E698))+COS(RADIANS(G696))*COS(RADIANS(E698))*COS(RADIANS(O688))))</f>
        <v>0</v>
      </c>
      <c r="P696">
        <f>IF(DEGREES(ACOS(SIN(RADIANS(G696))*SIN(RADIANS(E698))+COS(RADIANS(G696))*COS(RADIANS(E698))*COS(RADIANS(P688))))&gt;90,0,$F$4*$F$5/E697^2*(SIN(RADIANS(G696))*SIN(RADIANS(E698))+COS(RADIANS(G696))*COS(RADIANS(E698))*COS(RADIANS(P688))))</f>
        <v>0</v>
      </c>
      <c r="Q696">
        <f>IF(DEGREES(ACOS(SIN(RADIANS(G696))*SIN(RADIANS(E698))+COS(RADIANS(G696))*COS(RADIANS(E698))*COS(RADIANS(Q688))))&gt;90,0,$F$4*$F$5/E697^2*(SIN(RADIANS(G696))*SIN(RADIANS(E698))+COS(RADIANS(G696))*COS(RADIANS(E698))*COS(RADIANS(Q688))))</f>
        <v>0</v>
      </c>
      <c r="R696" t="e">
        <f>IF(DEGREES(ACOS(SIN(RADIANS(G696))*SIN(RADIANS(E698))+COS(RADIANS(G696))*COS(RADIANS(E698))*COS(RADIANS(R688))))&gt;90,0,$F$4*$F$5/E697^2*(SIN(RADIANS(G696))*SIN(RADIANS(E698))+COS(RADIANS(G696))*COS(RADIANS(E698))*COS(RADIANS(R688))))</f>
        <v>#DIV/0!</v>
      </c>
      <c r="S696" t="e">
        <f>IF(DEGREES(ACOS(SIN(RADIANS(G696))*SIN(RADIANS(E698))+COS(RADIANS(G696))*COS(RADIANS(E698))*COS(RADIANS(S688))))&gt;90,0,$F$4*$F$5/E697^2*(SIN(RADIANS(G696))*SIN(RADIANS(E698))+COS(RADIANS(G696))*COS(RADIANS(E698))*COS(RADIANS(S688))))</f>
        <v>#DIV/0!</v>
      </c>
      <c r="T696" t="e">
        <f>IF(DEGREES(ACOS(SIN(RADIANS(G696))*SIN(RADIANS(E698))+COS(RADIANS(G696))*COS(RADIANS(E698))*COS(RADIANS(T688))))&gt;90,0,$F$4*$F$5/E697^2*(SIN(RADIANS(G696))*SIN(RADIANS(E698))+COS(RADIANS(G696))*COS(RADIANS(E698))*COS(RADIANS(T688))))</f>
        <v>#DIV/0!</v>
      </c>
      <c r="U696" t="e">
        <f>IF(DEGREES(ACOS(SIN(RADIANS(G696))*SIN(RADIANS(E698))+COS(RADIANS(G696))*COS(RADIANS(E698))*COS(RADIANS(U688))))&gt;90,0,$F$4*$F$5/E697^2*(SIN(RADIANS(G696))*SIN(RADIANS(E698))+COS(RADIANS(G696))*COS(RADIANS(E698))*COS(RADIANS(U688))))</f>
        <v>#DIV/0!</v>
      </c>
      <c r="V696" t="e">
        <f>IF(DEGREES(ACOS(SIN(RADIANS(G696))*SIN(RADIANS(E698))+COS(RADIANS(G696))*COS(RADIANS(E698))*COS(RADIANS(V688))))&gt;90,0,$F$4*$F$5/E697^2*(SIN(RADIANS(G696))*SIN(RADIANS(E698))+COS(RADIANS(G696))*COS(RADIANS(E698))*COS(RADIANS(V688))))</f>
        <v>#DIV/0!</v>
      </c>
      <c r="W696" t="e">
        <f>IF(DEGREES(ACOS(SIN(RADIANS(G696))*SIN(RADIANS(E698))+COS(RADIANS(G696))*COS(RADIANS(E698))*COS(RADIANS(W688))))&gt;90,0,$F$4*$F$5/E697^2*(SIN(RADIANS(G696))*SIN(RADIANS(E698))+COS(RADIANS(G696))*COS(RADIANS(E698))*COS(RADIANS(W688))))</f>
        <v>#DIV/0!</v>
      </c>
      <c r="X696" t="e">
        <f>IF(DEGREES(ACOS(SIN(RADIANS(G696))*SIN(RADIANS(E698))+COS(RADIANS(G696))*COS(RADIANS(E698))*COS(RADIANS(X688))))&gt;90,0,$F$4*$F$5/E697^2*(SIN(RADIANS(G696))*SIN(RADIANS(E698))+COS(RADIANS(G696))*COS(RADIANS(E698))*COS(RADIANS(X688))))</f>
        <v>#DIV/0!</v>
      </c>
      <c r="Y696" t="e">
        <f>IF(DEGREES(ACOS(SIN(RADIANS(G696))*SIN(RADIANS(E698))+COS(RADIANS(G696))*COS(RADIANS(E698))*COS(RADIANS(Y688))))&gt;90,0,$F$4*$F$5/E697^2*(SIN(RADIANS(G696))*SIN(RADIANS(E698))+COS(RADIANS(G696))*COS(RADIANS(E698))*COS(RADIANS(Y688))))</f>
        <v>#DIV/0!</v>
      </c>
      <c r="Z696" t="e">
        <f>IF(DEGREES(ACOS(SIN(RADIANS(G696))*SIN(RADIANS(E698))+COS(RADIANS(G696))*COS(RADIANS(E698))*COS(RADIANS(Z688))))&gt;90,0,$F$4*$F$5/E697^2*(SIN(RADIANS(G696))*SIN(RADIANS(E698))+COS(RADIANS(G696))*COS(RADIANS(E698))*COS(RADIANS(Z688))))</f>
        <v>#DIV/0!</v>
      </c>
      <c r="AA696" t="e">
        <f>IF(DEGREES(ACOS(SIN(RADIANS(G696))*SIN(RADIANS(E698))+COS(RADIANS(G696))*COS(RADIANS(E698))*COS(RADIANS(AA688))))&gt;90,0,$F$4*$F$5/E697^2*(SIN(RADIANS(G696))*SIN(RADIANS(E698))+COS(RADIANS(G696))*COS(RADIANS(E698))*COS(RADIANS(AA688))))</f>
        <v>#DIV/0!</v>
      </c>
      <c r="AB696" t="e">
        <f>IF(DEGREES(ACOS(SIN(RADIANS(G696))*SIN(RADIANS(E698))+COS(RADIANS(G696))*COS(RADIANS(E698))*COS(RADIANS(AB688))))&gt;90,0,$F$4*$F$5/E697^2*(SIN(RADIANS(G696))*SIN(RADIANS(E698))+COS(RADIANS(G696))*COS(RADIANS(E698))*COS(RADIANS(AB688))))</f>
        <v>#DIV/0!</v>
      </c>
      <c r="AC696" t="e">
        <f>IF(DEGREES(ACOS(SIN(RADIANS(G696))*SIN(RADIANS(E698))+COS(RADIANS(G696))*COS(RADIANS(E698))*COS(RADIANS(AC688))))&gt;90,0,$F$4*$F$5/E697^2*(SIN(RADIANS(G696))*SIN(RADIANS(E698))+COS(RADIANS(G696))*COS(RADIANS(E698))*COS(RADIANS(AC688))))</f>
        <v>#DIV/0!</v>
      </c>
      <c r="AD696" t="e">
        <f>IF(DEGREES(ACOS(SIN(RADIANS(G696))*SIN(RADIANS(E698))+COS(RADIANS(G696))*COS(RADIANS(E698))*COS(RADIANS(AD688))))&gt;90,0,$F$4*$F$5/E697^2*(SIN(RADIANS(G696))*SIN(RADIANS(E698))+COS(RADIANS(G696))*COS(RADIANS(E698))*COS(RADIANS(AD688))))</f>
        <v>#DIV/0!</v>
      </c>
      <c r="AE696" t="e">
        <f>IF(DEGREES(ACOS(SIN(RADIANS(G696))*SIN(RADIANS(E698))+COS(RADIANS(G696))*COS(RADIANS(E698))*COS(RADIANS(AE688))))&gt;90,0,$F$4*$F$5/E697^2*(SIN(RADIANS(G696))*SIN(RADIANS(E698))+COS(RADIANS(G696))*COS(RADIANS(E698))*COS(RADIANS(AE688))))</f>
        <v>#DIV/0!</v>
      </c>
      <c r="AF696" t="e">
        <f>IF(DEGREES(ACOS(SIN(RADIANS(G696))*SIN(RADIANS(E698))+COS(RADIANS(G696))*COS(RADIANS(E698))*COS(RADIANS(AF688))))&gt;90,0,$F$4*$F$5/E697^2*(SIN(RADIANS(G696))*SIN(RADIANS(E698))+COS(RADIANS(G696))*COS(RADIANS(E698))*COS(RADIANS(AF688))))</f>
        <v>#DIV/0!</v>
      </c>
      <c r="AG696" t="e">
        <f>IF(DEGREES(ACOS(SIN(RADIANS(G696))*SIN(RADIANS(E698))+COS(RADIANS(G696))*COS(RADIANS(E698))*COS(RADIANS(AG688))))&gt;90,0,$F$4*$F$5/E697^2*(SIN(RADIANS(G696))*SIN(RADIANS(E698))+COS(RADIANS(G696))*COS(RADIANS(E698))*COS(RADIANS(AG688))))</f>
        <v>#DIV/0!</v>
      </c>
      <c r="AH696" t="e">
        <f>IF(DEGREES(ACOS(SIN(RADIANS(G696))*SIN(RADIANS(E698))+COS(RADIANS(G696))*COS(RADIANS(E698))*COS(RADIANS(AH688))))&gt;90,0,$F$4*$F$5/E697^2*(SIN(RADIANS(G696))*SIN(RADIANS(E698))+COS(RADIANS(G696))*COS(RADIANS(E698))*COS(RADIANS(AH688))))</f>
        <v>#DIV/0!</v>
      </c>
      <c r="AI696" t="e">
        <f>IF(DEGREES(ACOS(SIN(RADIANS(G696))*SIN(RADIANS(E698))+COS(RADIANS(G696))*COS(RADIANS(E698))*COS(RADIANS(AI688))))&gt;90,0,$F$4*$F$5/E697^2*(SIN(RADIANS(G696))*SIN(RADIANS(E698))+COS(RADIANS(G696))*COS(RADIANS(E698))*COS(RADIANS(AI688))))</f>
        <v>#DIV/0!</v>
      </c>
      <c r="AJ696" t="e">
        <f>IF(DEGREES(ACOS(SIN(RADIANS(G696))*SIN(RADIANS(E698))+COS(RADIANS(G696))*COS(RADIANS(E698))*COS(RADIANS(AJ688))))&gt;90,0,$F$4*$F$5/E697^2*(SIN(RADIANS(G696))*SIN(RADIANS(E698))+COS(RADIANS(G696))*COS(RADIANS(E698))*COS(RADIANS(AJ688))))</f>
        <v>#DIV/0!</v>
      </c>
      <c r="AK696">
        <f>IF(DEGREES(ACOS(SIN(RADIANS(G696))*SIN(RADIANS(E698))+COS(RADIANS(G696))*COS(RADIANS(E698))*COS(RADIANS(AK688))))&gt;90,0,$F$4*$F$5/E697^2*(SIN(RADIANS(G696))*SIN(RADIANS(E698))+COS(RADIANS(G696))*COS(RADIANS(E698))*COS(RADIANS(AK688))))</f>
        <v>0</v>
      </c>
      <c r="AL696">
        <f>IF(DEGREES(ACOS(SIN(RADIANS(G696))*SIN(RADIANS(E698))+COS(RADIANS(G696))*COS(RADIANS(E698))*COS(RADIANS(AL688))))&gt;90,0,$F$4*$F$5/E697^2*(SIN(RADIANS(G696))*SIN(RADIANS(E698))+COS(RADIANS(G696))*COS(RADIANS(E698))*COS(RADIANS(AL688))))</f>
        <v>0</v>
      </c>
      <c r="AM696">
        <f>IF(DEGREES(ACOS(SIN(RADIANS(G696))*SIN(RADIANS(E698))+COS(RADIANS(G696))*COS(RADIANS(E698))*COS(RADIANS(AM688))))&gt;90,0,$F$4*$F$5/E697^2*(SIN(RADIANS(G696))*SIN(RADIANS(E698))+COS(RADIANS(G696))*COS(RADIANS(E698))*COS(RADIANS(AM688))))</f>
        <v>0</v>
      </c>
      <c r="AN696">
        <f>IF(DEGREES(ACOS(SIN(RADIANS(G696))*SIN(RADIANS(E698))+COS(RADIANS(G696))*COS(RADIANS(E698))*COS(RADIANS(AN688))))&gt;90,0,$F$4*$F$5/E697^2*(SIN(RADIANS(G696))*SIN(RADIANS(E698))+COS(RADIANS(G696))*COS(RADIANS(E698))*COS(RADIANS(AN688))))</f>
        <v>0</v>
      </c>
      <c r="AO696">
        <f>IF(DEGREES(ACOS(SIN(RADIANS(G696))*SIN(RADIANS(E698))+COS(RADIANS(G696))*COS(RADIANS(E698))*COS(RADIANS(AO688))))&gt;90,0,$F$4*$F$5/E697^2*(SIN(RADIANS(G696))*SIN(RADIANS(E698))+COS(RADIANS(G696))*COS(RADIANS(E698))*COS(RADIANS(AO688))))</f>
        <v>0</v>
      </c>
      <c r="AP696">
        <f>IF(DEGREES(ACOS(SIN(RADIANS(G696))*SIN(RADIANS(E698))+COS(RADIANS(G696))*COS(RADIANS(E698))*COS(RADIANS(AP688))))&gt;90,0,$F$4*$F$5/E697^2*(SIN(RADIANS(G696))*SIN(RADIANS(E698))+COS(RADIANS(G696))*COS(RADIANS(E698))*COS(RADIANS(AP688))))</f>
        <v>0</v>
      </c>
      <c r="AQ696">
        <f>IF(DEGREES(ACOS(SIN(RADIANS(G696))*SIN(RADIANS(E698))+COS(RADIANS(G696))*COS(RADIANS(E698))*COS(RADIANS(AQ688))))&gt;90,0,$F$4*$F$5/E697^2*(SIN(RADIANS(G696))*SIN(RADIANS(E698))+COS(RADIANS(G696))*COS(RADIANS(E698))*COS(RADIANS(AQ688))))</f>
        <v>0</v>
      </c>
      <c r="AR696">
        <f>IF(DEGREES(ACOS(SIN(RADIANS(G696))*SIN(RADIANS(E698))+COS(RADIANS(G696))*COS(RADIANS(E698))*COS(RADIANS(AR688))))&gt;90,0,$F$4*$F$5/E697^2*(SIN(RADIANS(G696))*SIN(RADIANS(E698))+COS(RADIANS(G696))*COS(RADIANS(E698))*COS(RADIANS(AR688))))</f>
        <v>0</v>
      </c>
    </row>
    <row r="697" spans="2:44" x14ac:dyDescent="0.5">
      <c r="B697" s="40" t="s">
        <v>785</v>
      </c>
      <c r="E697">
        <f>$F$6*(1-$F$7^2)/(1+$F$7*COS(RADIANS(E691)))</f>
        <v>0</v>
      </c>
      <c r="G697">
        <v>20</v>
      </c>
      <c r="I697">
        <f>IF(DEGREES(ACOS(SIN(RADIANS(G697))*SIN(RADIANS(E698))+COS(RADIANS(G697))*COS(RADIANS(E698))*COS(RADIANS(I688))))&gt;90,0,$F$4*$F$5/E697^2*(SIN(RADIANS(G697))*SIN(RADIANS(E698))+COS(RADIANS(G697))*COS(RADIANS(E698))*COS(RADIANS(I688))))</f>
        <v>0</v>
      </c>
      <c r="J697">
        <f>IF(DEGREES(ACOS(SIN(RADIANS(G697))*SIN(RADIANS(E698))+COS(RADIANS(G697))*COS(RADIANS(E698))*COS(RADIANS(J688))))&gt;90,0,$F$4*$F$5/E697^2*(SIN(RADIANS(G697))*SIN(RADIANS(E698))+COS(RADIANS(G697))*COS(RADIANS(E698))*COS(RADIANS(J688))))</f>
        <v>0</v>
      </c>
      <c r="K697">
        <f>IF(DEGREES(ACOS(SIN(RADIANS(G697))*SIN(RADIANS(E698))+COS(RADIANS(G697))*COS(RADIANS(E698))*COS(RADIANS(K688))))&gt;90,0,$F$4*$F$5/E697^2*(SIN(RADIANS(G697))*SIN(RADIANS(E698))+COS(RADIANS(G697))*COS(RADIANS(E698))*COS(RADIANS(K688))))</f>
        <v>0</v>
      </c>
      <c r="L697">
        <f>IF(DEGREES(ACOS(SIN(RADIANS(G697))*SIN(RADIANS(E698))+COS(RADIANS(G697))*COS(RADIANS(E698))*COS(RADIANS(L688))))&gt;90,0,$F$4*$F$5/E697^2*(SIN(RADIANS(G697))*SIN(RADIANS(E698))+COS(RADIANS(G697))*COS(RADIANS(E698))*COS(RADIANS(L688))))</f>
        <v>0</v>
      </c>
      <c r="M697">
        <f>IF(DEGREES(ACOS(SIN(RADIANS(G697))*SIN(RADIANS(E698))+COS(RADIANS(G697))*COS(RADIANS(E698))*COS(RADIANS(M688))))&gt;90,0,$F$4*$F$5/E697^2*(SIN(RADIANS(G697))*SIN(RADIANS(E698))+COS(RADIANS(G697))*COS(RADIANS(E698))*COS(RADIANS(M688))))</f>
        <v>0</v>
      </c>
      <c r="N697">
        <f>IF(DEGREES(ACOS(SIN(RADIANS(G697))*SIN(RADIANS(E698))+COS(RADIANS(G697))*COS(RADIANS(E698))*COS(RADIANS(N688))))&gt;90,0,$F$4*$F$5/E697^2*(SIN(RADIANS(G697))*SIN(RADIANS(E698))+COS(RADIANS(G697))*COS(RADIANS(E698))*COS(RADIANS(N688))))</f>
        <v>0</v>
      </c>
      <c r="O697">
        <f>IF(DEGREES(ACOS(SIN(RADIANS(G697))*SIN(RADIANS(E698))+COS(RADIANS(G697))*COS(RADIANS(E698))*COS(RADIANS(O688))))&gt;90,0,$F$4*$F$5/E697^2*(SIN(RADIANS(G697))*SIN(RADIANS(E698))+COS(RADIANS(G697))*COS(RADIANS(E698))*COS(RADIANS(O688))))</f>
        <v>0</v>
      </c>
      <c r="P697">
        <f>IF(DEGREES(ACOS(SIN(RADIANS(G697))*SIN(RADIANS(E698))+COS(RADIANS(G697))*COS(RADIANS(E698))*COS(RADIANS(P688))))&gt;90,0,$F$4*$F$5/E697^2*(SIN(RADIANS(G697))*SIN(RADIANS(E698))+COS(RADIANS(G697))*COS(RADIANS(E698))*COS(RADIANS(P688))))</f>
        <v>0</v>
      </c>
      <c r="Q697">
        <f>IF(DEGREES(ACOS(SIN(RADIANS(G697))*SIN(RADIANS(E698))+COS(RADIANS(G697))*COS(RADIANS(E698))*COS(RADIANS(Q688))))&gt;90,0,$F$4*$F$5/E697^2*(SIN(RADIANS(G697))*SIN(RADIANS(E698))+COS(RADIANS(G697))*COS(RADIANS(E698))*COS(RADIANS(Q688))))</f>
        <v>0</v>
      </c>
      <c r="R697" t="e">
        <f>IF(DEGREES(ACOS(SIN(RADIANS(G697))*SIN(RADIANS(E698))+COS(RADIANS(G697))*COS(RADIANS(E698))*COS(RADIANS(R688))))&gt;90,0,$F$4*$F$5/E697^2*(SIN(RADIANS(G697))*SIN(RADIANS(E698))+COS(RADIANS(G697))*COS(RADIANS(E698))*COS(RADIANS(R688))))</f>
        <v>#DIV/0!</v>
      </c>
      <c r="S697" t="e">
        <f>IF(DEGREES(ACOS(SIN(RADIANS(G697))*SIN(RADIANS(E698))+COS(RADIANS(G697))*COS(RADIANS(E698))*COS(RADIANS(S688))))&gt;90,0,$F$4*$F$5/E697^2*(SIN(RADIANS(G697))*SIN(RADIANS(E698))+COS(RADIANS(G697))*COS(RADIANS(E698))*COS(RADIANS(S688))))</f>
        <v>#DIV/0!</v>
      </c>
      <c r="T697" t="e">
        <f>IF(DEGREES(ACOS(SIN(RADIANS(G697))*SIN(RADIANS(E698))+COS(RADIANS(G697))*COS(RADIANS(E698))*COS(RADIANS(T688))))&gt;90,0,$F$4*$F$5/E697^2*(SIN(RADIANS(G697))*SIN(RADIANS(E698))+COS(RADIANS(G697))*COS(RADIANS(E698))*COS(RADIANS(T688))))</f>
        <v>#DIV/0!</v>
      </c>
      <c r="U697" t="e">
        <f>IF(DEGREES(ACOS(SIN(RADIANS(G697))*SIN(RADIANS(E698))+COS(RADIANS(G697))*COS(RADIANS(E698))*COS(RADIANS(U688))))&gt;90,0,$F$4*$F$5/E697^2*(SIN(RADIANS(G697))*SIN(RADIANS(E698))+COS(RADIANS(G697))*COS(RADIANS(E698))*COS(RADIANS(U688))))</f>
        <v>#DIV/0!</v>
      </c>
      <c r="V697" t="e">
        <f>IF(DEGREES(ACOS(SIN(RADIANS(G697))*SIN(RADIANS(E698))+COS(RADIANS(G697))*COS(RADIANS(E698))*COS(RADIANS(V688))))&gt;90,0,$F$4*$F$5/E697^2*(SIN(RADIANS(G697))*SIN(RADIANS(E698))+COS(RADIANS(G697))*COS(RADIANS(E698))*COS(RADIANS(V688))))</f>
        <v>#DIV/0!</v>
      </c>
      <c r="W697" t="e">
        <f>IF(DEGREES(ACOS(SIN(RADIANS(G697))*SIN(RADIANS(E698))+COS(RADIANS(G697))*COS(RADIANS(E698))*COS(RADIANS(W688))))&gt;90,0,$F$4*$F$5/E697^2*(SIN(RADIANS(G697))*SIN(RADIANS(E698))+COS(RADIANS(G697))*COS(RADIANS(E698))*COS(RADIANS(W688))))</f>
        <v>#DIV/0!</v>
      </c>
      <c r="X697" t="e">
        <f>IF(DEGREES(ACOS(SIN(RADIANS(G697))*SIN(RADIANS(E698))+COS(RADIANS(G697))*COS(RADIANS(E698))*COS(RADIANS(X688))))&gt;90,0,$F$4*$F$5/E697^2*(SIN(RADIANS(G697))*SIN(RADIANS(E698))+COS(RADIANS(G697))*COS(RADIANS(E698))*COS(RADIANS(X688))))</f>
        <v>#DIV/0!</v>
      </c>
      <c r="Y697" t="e">
        <f>IF(DEGREES(ACOS(SIN(RADIANS(G697))*SIN(RADIANS(E698))+COS(RADIANS(G697))*COS(RADIANS(E698))*COS(RADIANS(Y688))))&gt;90,0,$F$4*$F$5/E697^2*(SIN(RADIANS(G697))*SIN(RADIANS(E698))+COS(RADIANS(G697))*COS(RADIANS(E698))*COS(RADIANS(Y688))))</f>
        <v>#DIV/0!</v>
      </c>
      <c r="Z697" t="e">
        <f>IF(DEGREES(ACOS(SIN(RADIANS(G697))*SIN(RADIANS(E698))+COS(RADIANS(G697))*COS(RADIANS(E698))*COS(RADIANS(Z688))))&gt;90,0,$F$4*$F$5/E697^2*(SIN(RADIANS(G697))*SIN(RADIANS(E698))+COS(RADIANS(G697))*COS(RADIANS(E698))*COS(RADIANS(Z688))))</f>
        <v>#DIV/0!</v>
      </c>
      <c r="AA697" t="e">
        <f>IF(DEGREES(ACOS(SIN(RADIANS(G697))*SIN(RADIANS(E698))+COS(RADIANS(G697))*COS(RADIANS(E698))*COS(RADIANS(AA688))))&gt;90,0,$F$4*$F$5/E697^2*(SIN(RADIANS(G697))*SIN(RADIANS(E698))+COS(RADIANS(G697))*COS(RADIANS(E698))*COS(RADIANS(AA688))))</f>
        <v>#DIV/0!</v>
      </c>
      <c r="AB697" t="e">
        <f>IF(DEGREES(ACOS(SIN(RADIANS(G697))*SIN(RADIANS(E698))+COS(RADIANS(G697))*COS(RADIANS(E698))*COS(RADIANS(AB688))))&gt;90,0,$F$4*$F$5/E697^2*(SIN(RADIANS(G697))*SIN(RADIANS(E698))+COS(RADIANS(G697))*COS(RADIANS(E698))*COS(RADIANS(AB688))))</f>
        <v>#DIV/0!</v>
      </c>
      <c r="AC697" t="e">
        <f>IF(DEGREES(ACOS(SIN(RADIANS(G697))*SIN(RADIANS(E698))+COS(RADIANS(G697))*COS(RADIANS(E698))*COS(RADIANS(AC688))))&gt;90,0,$F$4*$F$5/E697^2*(SIN(RADIANS(G697))*SIN(RADIANS(E698))+COS(RADIANS(G697))*COS(RADIANS(E698))*COS(RADIANS(AC688))))</f>
        <v>#DIV/0!</v>
      </c>
      <c r="AD697" t="e">
        <f>IF(DEGREES(ACOS(SIN(RADIANS(G697))*SIN(RADIANS(E698))+COS(RADIANS(G697))*COS(RADIANS(E698))*COS(RADIANS(AD688))))&gt;90,0,$F$4*$F$5/E697^2*(SIN(RADIANS(G697))*SIN(RADIANS(E698))+COS(RADIANS(G697))*COS(RADIANS(E698))*COS(RADIANS(AD688))))</f>
        <v>#DIV/0!</v>
      </c>
      <c r="AE697" t="e">
        <f>IF(DEGREES(ACOS(SIN(RADIANS(G697))*SIN(RADIANS(E698))+COS(RADIANS(G697))*COS(RADIANS(E698))*COS(RADIANS(AE688))))&gt;90,0,$F$4*$F$5/E697^2*(SIN(RADIANS(G697))*SIN(RADIANS(E698))+COS(RADIANS(G697))*COS(RADIANS(E698))*COS(RADIANS(AE688))))</f>
        <v>#DIV/0!</v>
      </c>
      <c r="AF697" t="e">
        <f>IF(DEGREES(ACOS(SIN(RADIANS(G697))*SIN(RADIANS(E698))+COS(RADIANS(G697))*COS(RADIANS(E698))*COS(RADIANS(AF688))))&gt;90,0,$F$4*$F$5/E697^2*(SIN(RADIANS(G697))*SIN(RADIANS(E698))+COS(RADIANS(G697))*COS(RADIANS(E698))*COS(RADIANS(AF688))))</f>
        <v>#DIV/0!</v>
      </c>
      <c r="AG697" t="e">
        <f>IF(DEGREES(ACOS(SIN(RADIANS(G697))*SIN(RADIANS(E698))+COS(RADIANS(G697))*COS(RADIANS(E698))*COS(RADIANS(AG688))))&gt;90,0,$F$4*$F$5/E697^2*(SIN(RADIANS(G697))*SIN(RADIANS(E698))+COS(RADIANS(G697))*COS(RADIANS(E698))*COS(RADIANS(AG688))))</f>
        <v>#DIV/0!</v>
      </c>
      <c r="AH697" t="e">
        <f>IF(DEGREES(ACOS(SIN(RADIANS(G697))*SIN(RADIANS(E698))+COS(RADIANS(G697))*COS(RADIANS(E698))*COS(RADIANS(AH688))))&gt;90,0,$F$4*$F$5/E697^2*(SIN(RADIANS(G697))*SIN(RADIANS(E698))+COS(RADIANS(G697))*COS(RADIANS(E698))*COS(RADIANS(AH688))))</f>
        <v>#DIV/0!</v>
      </c>
      <c r="AI697" t="e">
        <f>IF(DEGREES(ACOS(SIN(RADIANS(G697))*SIN(RADIANS(E698))+COS(RADIANS(G697))*COS(RADIANS(E698))*COS(RADIANS(AI688))))&gt;90,0,$F$4*$F$5/E697^2*(SIN(RADIANS(G697))*SIN(RADIANS(E698))+COS(RADIANS(G697))*COS(RADIANS(E698))*COS(RADIANS(AI688))))</f>
        <v>#DIV/0!</v>
      </c>
      <c r="AJ697" t="e">
        <f>IF(DEGREES(ACOS(SIN(RADIANS(G697))*SIN(RADIANS(E698))+COS(RADIANS(G697))*COS(RADIANS(E698))*COS(RADIANS(AJ688))))&gt;90,0,$F$4*$F$5/E697^2*(SIN(RADIANS(G697))*SIN(RADIANS(E698))+COS(RADIANS(G697))*COS(RADIANS(E698))*COS(RADIANS(AJ688))))</f>
        <v>#DIV/0!</v>
      </c>
      <c r="AK697">
        <f>IF(DEGREES(ACOS(SIN(RADIANS(G697))*SIN(RADIANS(E698))+COS(RADIANS(G697))*COS(RADIANS(E698))*COS(RADIANS(AK688))))&gt;90,0,$F$4*$F$5/E697^2*(SIN(RADIANS(G697))*SIN(RADIANS(E698))+COS(RADIANS(G697))*COS(RADIANS(E698))*COS(RADIANS(AK688))))</f>
        <v>0</v>
      </c>
      <c r="AL697">
        <f>IF(DEGREES(ACOS(SIN(RADIANS(G697))*SIN(RADIANS(E698))+COS(RADIANS(G697))*COS(RADIANS(E698))*COS(RADIANS(AL688))))&gt;90,0,$F$4*$F$5/E697^2*(SIN(RADIANS(G697))*SIN(RADIANS(E698))+COS(RADIANS(G697))*COS(RADIANS(E698))*COS(RADIANS(AL688))))</f>
        <v>0</v>
      </c>
      <c r="AM697">
        <f>IF(DEGREES(ACOS(SIN(RADIANS(G697))*SIN(RADIANS(E698))+COS(RADIANS(G697))*COS(RADIANS(E698))*COS(RADIANS(AM688))))&gt;90,0,$F$4*$F$5/E697^2*(SIN(RADIANS(G697))*SIN(RADIANS(E698))+COS(RADIANS(G697))*COS(RADIANS(E698))*COS(RADIANS(AM688))))</f>
        <v>0</v>
      </c>
      <c r="AN697">
        <f>IF(DEGREES(ACOS(SIN(RADIANS(G697))*SIN(RADIANS(E698))+COS(RADIANS(G697))*COS(RADIANS(E698))*COS(RADIANS(AN688))))&gt;90,0,$F$4*$F$5/E697^2*(SIN(RADIANS(G697))*SIN(RADIANS(E698))+COS(RADIANS(G697))*COS(RADIANS(E698))*COS(RADIANS(AN688))))</f>
        <v>0</v>
      </c>
      <c r="AO697">
        <f>IF(DEGREES(ACOS(SIN(RADIANS(G697))*SIN(RADIANS(E698))+COS(RADIANS(G697))*COS(RADIANS(E698))*COS(RADIANS(AO688))))&gt;90,0,$F$4*$F$5/E697^2*(SIN(RADIANS(G697))*SIN(RADIANS(E698))+COS(RADIANS(G697))*COS(RADIANS(E698))*COS(RADIANS(AO688))))</f>
        <v>0</v>
      </c>
      <c r="AP697">
        <f>IF(DEGREES(ACOS(SIN(RADIANS(G697))*SIN(RADIANS(E698))+COS(RADIANS(G697))*COS(RADIANS(E698))*COS(RADIANS(AP688))))&gt;90,0,$F$4*$F$5/E697^2*(SIN(RADIANS(G697))*SIN(RADIANS(E698))+COS(RADIANS(G697))*COS(RADIANS(E698))*COS(RADIANS(AP688))))</f>
        <v>0</v>
      </c>
      <c r="AQ697">
        <f>IF(DEGREES(ACOS(SIN(RADIANS(G697))*SIN(RADIANS(E698))+COS(RADIANS(G697))*COS(RADIANS(E698))*COS(RADIANS(AQ688))))&gt;90,0,$F$4*$F$5/E697^2*(SIN(RADIANS(G697))*SIN(RADIANS(E698))+COS(RADIANS(G697))*COS(RADIANS(E698))*COS(RADIANS(AQ688))))</f>
        <v>0</v>
      </c>
      <c r="AR697">
        <f>IF(DEGREES(ACOS(SIN(RADIANS(G697))*SIN(RADIANS(E698))+COS(RADIANS(G697))*COS(RADIANS(E698))*COS(RADIANS(AR688))))&gt;90,0,$F$4*$F$5/E697^2*(SIN(RADIANS(G697))*SIN(RADIANS(E698))+COS(RADIANS(G697))*COS(RADIANS(E698))*COS(RADIANS(AR688))))</f>
        <v>0</v>
      </c>
    </row>
    <row r="698" spans="2:44" x14ac:dyDescent="0.5">
      <c r="B698" s="40" t="s">
        <v>735</v>
      </c>
      <c r="E698">
        <f>IF($F$8&gt;90,180-$F$8,$F$8)*SIN(RADIANS(E692))</f>
        <v>0</v>
      </c>
      <c r="G698">
        <v>10</v>
      </c>
      <c r="I698">
        <f>IF(DEGREES(ACOS(SIN(RADIANS(G698))*SIN(RADIANS(E698))+COS(RADIANS(G698))*COS(RADIANS(E698))*COS(RADIANS(I688))))&gt;90,0,$F$4*$F$5/E697^2*(SIN(RADIANS(G698))*SIN(RADIANS(E698))+COS(RADIANS(G698))*COS(RADIANS(E698))*COS(RADIANS(I688))))</f>
        <v>0</v>
      </c>
      <c r="J698">
        <f>IF(DEGREES(ACOS(SIN(RADIANS(G698))*SIN(RADIANS(E698))+COS(RADIANS(G698))*COS(RADIANS(E698))*COS(RADIANS(J688))))&gt;90,0,$F$4*$F$5/E697^2*(SIN(RADIANS(G698))*SIN(RADIANS(E698))+COS(RADIANS(G698))*COS(RADIANS(E698))*COS(RADIANS(J688))))</f>
        <v>0</v>
      </c>
      <c r="K698">
        <f>IF(DEGREES(ACOS(SIN(RADIANS(G698))*SIN(RADIANS(E698))+COS(RADIANS(G698))*COS(RADIANS(E698))*COS(RADIANS(K688))))&gt;90,0,$F$4*$F$5/E697^2*(SIN(RADIANS(G698))*SIN(RADIANS(E698))+COS(RADIANS(G698))*COS(RADIANS(E698))*COS(RADIANS(K688))))</f>
        <v>0</v>
      </c>
      <c r="L698">
        <f>IF(DEGREES(ACOS(SIN(RADIANS(G698))*SIN(RADIANS(E698))+COS(RADIANS(G698))*COS(RADIANS(E698))*COS(RADIANS(L688))))&gt;90,0,$F$4*$F$5/E697^2*(SIN(RADIANS(G698))*SIN(RADIANS(E698))+COS(RADIANS(G698))*COS(RADIANS(E698))*COS(RADIANS(L688))))</f>
        <v>0</v>
      </c>
      <c r="M698">
        <f>IF(DEGREES(ACOS(SIN(RADIANS(G698))*SIN(RADIANS(E698))+COS(RADIANS(G698))*COS(RADIANS(E698))*COS(RADIANS(M688))))&gt;90,0,$F$4*$F$5/E697^2*(SIN(RADIANS(G698))*SIN(RADIANS(E698))+COS(RADIANS(G698))*COS(RADIANS(E698))*COS(RADIANS(M688))))</f>
        <v>0</v>
      </c>
      <c r="N698">
        <f>IF(DEGREES(ACOS(SIN(RADIANS(G698))*SIN(RADIANS(E698))+COS(RADIANS(G698))*COS(RADIANS(E698))*COS(RADIANS(N688))))&gt;90,0,$F$4*$F$5/E697^2*(SIN(RADIANS(G698))*SIN(RADIANS(E698))+COS(RADIANS(G698))*COS(RADIANS(E698))*COS(RADIANS(N688))))</f>
        <v>0</v>
      </c>
      <c r="O698">
        <f>IF(DEGREES(ACOS(SIN(RADIANS(G698))*SIN(RADIANS(E698))+COS(RADIANS(G698))*COS(RADIANS(E698))*COS(RADIANS(O688))))&gt;90,0,$F$4*$F$5/E697^2*(SIN(RADIANS(G698))*SIN(RADIANS(E698))+COS(RADIANS(G698))*COS(RADIANS(E698))*COS(RADIANS(O688))))</f>
        <v>0</v>
      </c>
      <c r="P698">
        <f>IF(DEGREES(ACOS(SIN(RADIANS(G698))*SIN(RADIANS(E698))+COS(RADIANS(G698))*COS(RADIANS(E698))*COS(RADIANS(P688))))&gt;90,0,$F$4*$F$5/E697^2*(SIN(RADIANS(G698))*SIN(RADIANS(E698))+COS(RADIANS(G698))*COS(RADIANS(E698))*COS(RADIANS(P688))))</f>
        <v>0</v>
      </c>
      <c r="Q698">
        <f>IF(DEGREES(ACOS(SIN(RADIANS(G698))*SIN(RADIANS(E698))+COS(RADIANS(G698))*COS(RADIANS(E698))*COS(RADIANS(Q688))))&gt;90,0,$F$4*$F$5/E697^2*(SIN(RADIANS(G698))*SIN(RADIANS(E698))+COS(RADIANS(G698))*COS(RADIANS(E698))*COS(RADIANS(Q688))))</f>
        <v>0</v>
      </c>
      <c r="R698" t="e">
        <f>IF(DEGREES(ACOS(SIN(RADIANS(G698))*SIN(RADIANS(E698))+COS(RADIANS(G698))*COS(RADIANS(E698))*COS(RADIANS(R688))))&gt;90,0,$F$4*$F$5/E697^2*(SIN(RADIANS(G698))*SIN(RADIANS(E698))+COS(RADIANS(G698))*COS(RADIANS(E698))*COS(RADIANS(R688))))</f>
        <v>#DIV/0!</v>
      </c>
      <c r="S698" t="e">
        <f>IF(DEGREES(ACOS(SIN(RADIANS(G698))*SIN(RADIANS(E698))+COS(RADIANS(G698))*COS(RADIANS(E698))*COS(RADIANS(S688))))&gt;90,0,$F$4*$F$5/E697^2*(SIN(RADIANS(G698))*SIN(RADIANS(E698))+COS(RADIANS(G698))*COS(RADIANS(E698))*COS(RADIANS(S688))))</f>
        <v>#DIV/0!</v>
      </c>
      <c r="T698" t="e">
        <f>IF(DEGREES(ACOS(SIN(RADIANS(G698))*SIN(RADIANS(E698))+COS(RADIANS(G698))*COS(RADIANS(E698))*COS(RADIANS(T688))))&gt;90,0,$F$4*$F$5/E697^2*(SIN(RADIANS(G698))*SIN(RADIANS(E698))+COS(RADIANS(G698))*COS(RADIANS(E698))*COS(RADIANS(T688))))</f>
        <v>#DIV/0!</v>
      </c>
      <c r="U698" t="e">
        <f>IF(DEGREES(ACOS(SIN(RADIANS(G698))*SIN(RADIANS(E698))+COS(RADIANS(G698))*COS(RADIANS(E698))*COS(RADIANS(U688))))&gt;90,0,$F$4*$F$5/E697^2*(SIN(RADIANS(G698))*SIN(RADIANS(E698))+COS(RADIANS(G698))*COS(RADIANS(E698))*COS(RADIANS(U688))))</f>
        <v>#DIV/0!</v>
      </c>
      <c r="V698" t="e">
        <f>IF(DEGREES(ACOS(SIN(RADIANS(G698))*SIN(RADIANS(E698))+COS(RADIANS(G698))*COS(RADIANS(E698))*COS(RADIANS(V688))))&gt;90,0,$F$4*$F$5/E697^2*(SIN(RADIANS(G698))*SIN(RADIANS(E698))+COS(RADIANS(G698))*COS(RADIANS(E698))*COS(RADIANS(V688))))</f>
        <v>#DIV/0!</v>
      </c>
      <c r="W698" t="e">
        <f>IF(DEGREES(ACOS(SIN(RADIANS(G698))*SIN(RADIANS(E698))+COS(RADIANS(G698))*COS(RADIANS(E698))*COS(RADIANS(W688))))&gt;90,0,$F$4*$F$5/E697^2*(SIN(RADIANS(G698))*SIN(RADIANS(E698))+COS(RADIANS(G698))*COS(RADIANS(E698))*COS(RADIANS(W688))))</f>
        <v>#DIV/0!</v>
      </c>
      <c r="X698" t="e">
        <f>IF(DEGREES(ACOS(SIN(RADIANS(G698))*SIN(RADIANS(E698))+COS(RADIANS(G698))*COS(RADIANS(E698))*COS(RADIANS(X688))))&gt;90,0,$F$4*$F$5/E697^2*(SIN(RADIANS(G698))*SIN(RADIANS(E698))+COS(RADIANS(G698))*COS(RADIANS(E698))*COS(RADIANS(X688))))</f>
        <v>#DIV/0!</v>
      </c>
      <c r="Y698" t="e">
        <f>IF(DEGREES(ACOS(SIN(RADIANS(G698))*SIN(RADIANS(E698))+COS(RADIANS(G698))*COS(RADIANS(E698))*COS(RADIANS(Y688))))&gt;90,0,$F$4*$F$5/E697^2*(SIN(RADIANS(G698))*SIN(RADIANS(E698))+COS(RADIANS(G698))*COS(RADIANS(E698))*COS(RADIANS(Y688))))</f>
        <v>#DIV/0!</v>
      </c>
      <c r="Z698" t="e">
        <f>IF(DEGREES(ACOS(SIN(RADIANS(G698))*SIN(RADIANS(E698))+COS(RADIANS(G698))*COS(RADIANS(E698))*COS(RADIANS(Z688))))&gt;90,0,$F$4*$F$5/E697^2*(SIN(RADIANS(G698))*SIN(RADIANS(E698))+COS(RADIANS(G698))*COS(RADIANS(E698))*COS(RADIANS(Z688))))</f>
        <v>#DIV/0!</v>
      </c>
      <c r="AA698" t="e">
        <f>IF(DEGREES(ACOS(SIN(RADIANS(G698))*SIN(RADIANS(E698))+COS(RADIANS(G698))*COS(RADIANS(E698))*COS(RADIANS(AA688))))&gt;90,0,$F$4*$F$5/E697^2*(SIN(RADIANS(G698))*SIN(RADIANS(E698))+COS(RADIANS(G698))*COS(RADIANS(E698))*COS(RADIANS(AA688))))</f>
        <v>#DIV/0!</v>
      </c>
      <c r="AB698" t="e">
        <f>IF(DEGREES(ACOS(SIN(RADIANS(G698))*SIN(RADIANS(E698))+COS(RADIANS(G698))*COS(RADIANS(E698))*COS(RADIANS(AB688))))&gt;90,0,$F$4*$F$5/E697^2*(SIN(RADIANS(G698))*SIN(RADIANS(E698))+COS(RADIANS(G698))*COS(RADIANS(E698))*COS(RADIANS(AB688))))</f>
        <v>#DIV/0!</v>
      </c>
      <c r="AC698" t="e">
        <f>IF(DEGREES(ACOS(SIN(RADIANS(G698))*SIN(RADIANS(E698))+COS(RADIANS(G698))*COS(RADIANS(E698))*COS(RADIANS(AC688))))&gt;90,0,$F$4*$F$5/E697^2*(SIN(RADIANS(G698))*SIN(RADIANS(E698))+COS(RADIANS(G698))*COS(RADIANS(E698))*COS(RADIANS(AC688))))</f>
        <v>#DIV/0!</v>
      </c>
      <c r="AD698" t="e">
        <f>IF(DEGREES(ACOS(SIN(RADIANS(G698))*SIN(RADIANS(E698))+COS(RADIANS(G698))*COS(RADIANS(E698))*COS(RADIANS(AD688))))&gt;90,0,$F$4*$F$5/E697^2*(SIN(RADIANS(G698))*SIN(RADIANS(E698))+COS(RADIANS(G698))*COS(RADIANS(E698))*COS(RADIANS(AD688))))</f>
        <v>#DIV/0!</v>
      </c>
      <c r="AE698" t="e">
        <f>IF(DEGREES(ACOS(SIN(RADIANS(G698))*SIN(RADIANS(E698))+COS(RADIANS(G698))*COS(RADIANS(E698))*COS(RADIANS(AE688))))&gt;90,0,$F$4*$F$5/E697^2*(SIN(RADIANS(G698))*SIN(RADIANS(E698))+COS(RADIANS(G698))*COS(RADIANS(E698))*COS(RADIANS(AE688))))</f>
        <v>#DIV/0!</v>
      </c>
      <c r="AF698" t="e">
        <f>IF(DEGREES(ACOS(SIN(RADIANS(G698))*SIN(RADIANS(E698))+COS(RADIANS(G698))*COS(RADIANS(E698))*COS(RADIANS(AF688))))&gt;90,0,$F$4*$F$5/E697^2*(SIN(RADIANS(G698))*SIN(RADIANS(E698))+COS(RADIANS(G698))*COS(RADIANS(E698))*COS(RADIANS(AF688))))</f>
        <v>#DIV/0!</v>
      </c>
      <c r="AG698" t="e">
        <f>IF(DEGREES(ACOS(SIN(RADIANS(G698))*SIN(RADIANS(E698))+COS(RADIANS(G698))*COS(RADIANS(E698))*COS(RADIANS(AG688))))&gt;90,0,$F$4*$F$5/E697^2*(SIN(RADIANS(G698))*SIN(RADIANS(E698))+COS(RADIANS(G698))*COS(RADIANS(E698))*COS(RADIANS(AG688))))</f>
        <v>#DIV/0!</v>
      </c>
      <c r="AH698" t="e">
        <f>IF(DEGREES(ACOS(SIN(RADIANS(G698))*SIN(RADIANS(E698))+COS(RADIANS(G698))*COS(RADIANS(E698))*COS(RADIANS(AH688))))&gt;90,0,$F$4*$F$5/E697^2*(SIN(RADIANS(G698))*SIN(RADIANS(E698))+COS(RADIANS(G698))*COS(RADIANS(E698))*COS(RADIANS(AH688))))</f>
        <v>#DIV/0!</v>
      </c>
      <c r="AI698" t="e">
        <f>IF(DEGREES(ACOS(SIN(RADIANS(G698))*SIN(RADIANS(E698))+COS(RADIANS(G698))*COS(RADIANS(E698))*COS(RADIANS(AI688))))&gt;90,0,$F$4*$F$5/E697^2*(SIN(RADIANS(G698))*SIN(RADIANS(E698))+COS(RADIANS(G698))*COS(RADIANS(E698))*COS(RADIANS(AI688))))</f>
        <v>#DIV/0!</v>
      </c>
      <c r="AJ698" t="e">
        <f>IF(DEGREES(ACOS(SIN(RADIANS(G698))*SIN(RADIANS(E698))+COS(RADIANS(G698))*COS(RADIANS(E698))*COS(RADIANS(AJ688))))&gt;90,0,$F$4*$F$5/E697^2*(SIN(RADIANS(G698))*SIN(RADIANS(E698))+COS(RADIANS(G698))*COS(RADIANS(E698))*COS(RADIANS(AJ688))))</f>
        <v>#DIV/0!</v>
      </c>
      <c r="AK698">
        <f>IF(DEGREES(ACOS(SIN(RADIANS(G698))*SIN(RADIANS(E698))+COS(RADIANS(G698))*COS(RADIANS(E698))*COS(RADIANS(AK688))))&gt;90,0,$F$4*$F$5/E697^2*(SIN(RADIANS(G698))*SIN(RADIANS(E698))+COS(RADIANS(G698))*COS(RADIANS(E698))*COS(RADIANS(AK688))))</f>
        <v>0</v>
      </c>
      <c r="AL698">
        <f>IF(DEGREES(ACOS(SIN(RADIANS(G698))*SIN(RADIANS(E698))+COS(RADIANS(G698))*COS(RADIANS(E698))*COS(RADIANS(AL688))))&gt;90,0,$F$4*$F$5/E697^2*(SIN(RADIANS(G698))*SIN(RADIANS(E698))+COS(RADIANS(G698))*COS(RADIANS(E698))*COS(RADIANS(AL688))))</f>
        <v>0</v>
      </c>
      <c r="AM698">
        <f>IF(DEGREES(ACOS(SIN(RADIANS(G698))*SIN(RADIANS(E698))+COS(RADIANS(G698))*COS(RADIANS(E698))*COS(RADIANS(AM688))))&gt;90,0,$F$4*$F$5/E697^2*(SIN(RADIANS(G698))*SIN(RADIANS(E698))+COS(RADIANS(G698))*COS(RADIANS(E698))*COS(RADIANS(AM688))))</f>
        <v>0</v>
      </c>
      <c r="AN698">
        <f>IF(DEGREES(ACOS(SIN(RADIANS(G698))*SIN(RADIANS(E698))+COS(RADIANS(G698))*COS(RADIANS(E698))*COS(RADIANS(AN688))))&gt;90,0,$F$4*$F$5/E697^2*(SIN(RADIANS(G698))*SIN(RADIANS(E698))+COS(RADIANS(G698))*COS(RADIANS(E698))*COS(RADIANS(AN688))))</f>
        <v>0</v>
      </c>
      <c r="AO698">
        <f>IF(DEGREES(ACOS(SIN(RADIANS(G698))*SIN(RADIANS(E698))+COS(RADIANS(G698))*COS(RADIANS(E698))*COS(RADIANS(AO688))))&gt;90,0,$F$4*$F$5/E697^2*(SIN(RADIANS(G698))*SIN(RADIANS(E698))+COS(RADIANS(G698))*COS(RADIANS(E698))*COS(RADIANS(AO688))))</f>
        <v>0</v>
      </c>
      <c r="AP698">
        <f>IF(DEGREES(ACOS(SIN(RADIANS(G698))*SIN(RADIANS(E698))+COS(RADIANS(G698))*COS(RADIANS(E698))*COS(RADIANS(AP688))))&gt;90,0,$F$4*$F$5/E697^2*(SIN(RADIANS(G698))*SIN(RADIANS(E698))+COS(RADIANS(G698))*COS(RADIANS(E698))*COS(RADIANS(AP688))))</f>
        <v>0</v>
      </c>
      <c r="AQ698">
        <f>IF(DEGREES(ACOS(SIN(RADIANS(G698))*SIN(RADIANS(E698))+COS(RADIANS(G698))*COS(RADIANS(E698))*COS(RADIANS(AQ688))))&gt;90,0,$F$4*$F$5/E697^2*(SIN(RADIANS(G698))*SIN(RADIANS(E698))+COS(RADIANS(G698))*COS(RADIANS(E698))*COS(RADIANS(AQ688))))</f>
        <v>0</v>
      </c>
      <c r="AR698">
        <f>IF(DEGREES(ACOS(SIN(RADIANS(G698))*SIN(RADIANS(E698))+COS(RADIANS(G698))*COS(RADIANS(E698))*COS(RADIANS(AR688))))&gt;90,0,$F$4*$F$5/E697^2*(SIN(RADIANS(G698))*SIN(RADIANS(E698))+COS(RADIANS(G698))*COS(RADIANS(E698))*COS(RADIANS(AR688))))</f>
        <v>0</v>
      </c>
    </row>
    <row r="699" spans="2:44" x14ac:dyDescent="0.5">
      <c r="B699" s="40" t="s">
        <v>786</v>
      </c>
      <c r="E699">
        <f>IF($F$10=0,IF(E690&lt;360,E690,E690-360),($F$10+1)*E690)</f>
        <v>280</v>
      </c>
      <c r="G699">
        <v>0</v>
      </c>
      <c r="I699">
        <f>IF(DEGREES(ACOS(SIN(RADIANS(G699))*SIN(RADIANS(E698))+COS(RADIANS(G699))*COS(RADIANS(E698))*COS(RADIANS(I688))))&gt;90,0,$F$4*$F$5/E697^2*(SIN(RADIANS(G699))*SIN(RADIANS(E698))+COS(RADIANS(G699))*COS(RADIANS(E698))*COS(RADIANS(I688))))</f>
        <v>0</v>
      </c>
      <c r="J699">
        <f>IF(DEGREES(ACOS(SIN(RADIANS(G699))*SIN(RADIANS(E698))+COS(RADIANS(G699))*COS(RADIANS(E698))*COS(RADIANS(J688))))&gt;90,0,$F$4*$F$5/E697^2*(SIN(RADIANS(G699))*SIN(RADIANS(E698))+COS(RADIANS(G699))*COS(RADIANS(E698))*COS(RADIANS(J688))))</f>
        <v>0</v>
      </c>
      <c r="K699">
        <f>IF(DEGREES(ACOS(SIN(RADIANS(G699))*SIN(RADIANS(E698))+COS(RADIANS(G699))*COS(RADIANS(E698))*COS(RADIANS(K688))))&gt;90,0,$F$4*$F$5/E697^2*(SIN(RADIANS(G699))*SIN(RADIANS(E698))+COS(RADIANS(G699))*COS(RADIANS(E698))*COS(RADIANS(K688))))</f>
        <v>0</v>
      </c>
      <c r="L699">
        <f>IF(DEGREES(ACOS(SIN(RADIANS(G699))*SIN(RADIANS(E698))+COS(RADIANS(G699))*COS(RADIANS(E698))*COS(RADIANS(L688))))&gt;90,0,$F$4*$F$5/E697^2*(SIN(RADIANS(G699))*SIN(RADIANS(E698))+COS(RADIANS(G699))*COS(RADIANS(E698))*COS(RADIANS(L688))))</f>
        <v>0</v>
      </c>
      <c r="M699">
        <f>IF(DEGREES(ACOS(SIN(RADIANS(G699))*SIN(RADIANS(E698))+COS(RADIANS(G699))*COS(RADIANS(E698))*COS(RADIANS(M688))))&gt;90,0,$F$4*$F$5/E697^2*(SIN(RADIANS(G699))*SIN(RADIANS(E698))+COS(RADIANS(G699))*COS(RADIANS(E698))*COS(RADIANS(M688))))</f>
        <v>0</v>
      </c>
      <c r="N699">
        <f>IF(DEGREES(ACOS(SIN(RADIANS(G699))*SIN(RADIANS(E698))+COS(RADIANS(G699))*COS(RADIANS(E698))*COS(RADIANS(N688))))&gt;90,0,$F$4*$F$5/E697^2*(SIN(RADIANS(G699))*SIN(RADIANS(E698))+COS(RADIANS(G699))*COS(RADIANS(E698))*COS(RADIANS(N688))))</f>
        <v>0</v>
      </c>
      <c r="O699">
        <f>IF(DEGREES(ACOS(SIN(RADIANS(G699))*SIN(RADIANS(E698))+COS(RADIANS(G699))*COS(RADIANS(E698))*COS(RADIANS(O688))))&gt;90,0,$F$4*$F$5/E697^2*(SIN(RADIANS(G699))*SIN(RADIANS(E698))+COS(RADIANS(G699))*COS(RADIANS(E698))*COS(RADIANS(O688))))</f>
        <v>0</v>
      </c>
      <c r="P699">
        <f>IF(DEGREES(ACOS(SIN(RADIANS(G699))*SIN(RADIANS(E698))+COS(RADIANS(G699))*COS(RADIANS(E698))*COS(RADIANS(P688))))&gt;90,0,$F$4*$F$5/E697^2*(SIN(RADIANS(G699))*SIN(RADIANS(E698))+COS(RADIANS(G699))*COS(RADIANS(E698))*COS(RADIANS(P688))))</f>
        <v>0</v>
      </c>
      <c r="Q699">
        <f>IF(DEGREES(ACOS(SIN(RADIANS(G699))*SIN(RADIANS(E698))+COS(RADIANS(G699))*COS(RADIANS(E698))*COS(RADIANS(Q688))))&gt;90,0,$F$4*$F$5/E697^2*(SIN(RADIANS(G699))*SIN(RADIANS(E698))+COS(RADIANS(G699))*COS(RADIANS(E698))*COS(RADIANS(Q688))))</f>
        <v>0</v>
      </c>
      <c r="R699" t="e">
        <f>IF(DEGREES(ACOS(SIN(RADIANS(G699))*SIN(RADIANS(E698))+COS(RADIANS(G699))*COS(RADIANS(E698))*COS(RADIANS(R688))))&gt;90,0,$F$4*$F$5/E697^2*(SIN(RADIANS(G699))*SIN(RADIANS(E698))+COS(RADIANS(G699))*COS(RADIANS(E698))*COS(RADIANS(R688))))</f>
        <v>#DIV/0!</v>
      </c>
      <c r="S699" t="e">
        <f>IF(DEGREES(ACOS(SIN(RADIANS(G699))*SIN(RADIANS(E698))+COS(RADIANS(G699))*COS(RADIANS(E698))*COS(RADIANS(S688))))&gt;90,0,$F$4*$F$5/E697^2*(SIN(RADIANS(G699))*SIN(RADIANS(E698))+COS(RADIANS(G699))*COS(RADIANS(E698))*COS(RADIANS(S688))))</f>
        <v>#DIV/0!</v>
      </c>
      <c r="T699" t="e">
        <f>IF(DEGREES(ACOS(SIN(RADIANS(G699))*SIN(RADIANS(E698))+COS(RADIANS(G699))*COS(RADIANS(E698))*COS(RADIANS(T688))))&gt;90,0,$F$4*$F$5/E697^2*(SIN(RADIANS(G699))*SIN(RADIANS(E698))+COS(RADIANS(G699))*COS(RADIANS(E698))*COS(RADIANS(T688))))</f>
        <v>#DIV/0!</v>
      </c>
      <c r="U699" t="e">
        <f>IF(DEGREES(ACOS(SIN(RADIANS(G699))*SIN(RADIANS(E698))+COS(RADIANS(G699))*COS(RADIANS(E698))*COS(RADIANS(U688))))&gt;90,0,$F$4*$F$5/E697^2*(SIN(RADIANS(G699))*SIN(RADIANS(E698))+COS(RADIANS(G699))*COS(RADIANS(E698))*COS(RADIANS(U688))))</f>
        <v>#DIV/0!</v>
      </c>
      <c r="V699" t="e">
        <f>IF(DEGREES(ACOS(SIN(RADIANS(G699))*SIN(RADIANS(E698))+COS(RADIANS(G699))*COS(RADIANS(E698))*COS(RADIANS(V688))))&gt;90,0,$F$4*$F$5/E697^2*(SIN(RADIANS(G699))*SIN(RADIANS(E698))+COS(RADIANS(G699))*COS(RADIANS(E698))*COS(RADIANS(V688))))</f>
        <v>#DIV/0!</v>
      </c>
      <c r="W699" t="e">
        <f>IF(DEGREES(ACOS(SIN(RADIANS(G699))*SIN(RADIANS(E698))+COS(RADIANS(G699))*COS(RADIANS(E698))*COS(RADIANS(W688))))&gt;90,0,$F$4*$F$5/E697^2*(SIN(RADIANS(G699))*SIN(RADIANS(E698))+COS(RADIANS(G699))*COS(RADIANS(E698))*COS(RADIANS(W688))))</f>
        <v>#DIV/0!</v>
      </c>
      <c r="X699" t="e">
        <f>IF(DEGREES(ACOS(SIN(RADIANS(G699))*SIN(RADIANS(E698))+COS(RADIANS(G699))*COS(RADIANS(E698))*COS(RADIANS(X688))))&gt;90,0,$F$4*$F$5/E697^2*(SIN(RADIANS(G699))*SIN(RADIANS(E698))+COS(RADIANS(G699))*COS(RADIANS(E698))*COS(RADIANS(X688))))</f>
        <v>#DIV/0!</v>
      </c>
      <c r="Y699" t="e">
        <f>IF(DEGREES(ACOS(SIN(RADIANS(G699))*SIN(RADIANS(E698))+COS(RADIANS(G699))*COS(RADIANS(E698))*COS(RADIANS(Y688))))&gt;90,0,$F$4*$F$5/E697^2*(SIN(RADIANS(G699))*SIN(RADIANS(E698))+COS(RADIANS(G699))*COS(RADIANS(E698))*COS(RADIANS(Y688))))</f>
        <v>#DIV/0!</v>
      </c>
      <c r="Z699" t="e">
        <f>IF(DEGREES(ACOS(SIN(RADIANS(G699))*SIN(RADIANS(E698))+COS(RADIANS(G699))*COS(RADIANS(E698))*COS(RADIANS(Z688))))&gt;90,0,$F$4*$F$5/E697^2*(SIN(RADIANS(G699))*SIN(RADIANS(E698))+COS(RADIANS(G699))*COS(RADIANS(E698))*COS(RADIANS(Z688))))</f>
        <v>#DIV/0!</v>
      </c>
      <c r="AA699" t="e">
        <f>IF(DEGREES(ACOS(SIN(RADIANS(G699))*SIN(RADIANS(E698))+COS(RADIANS(G699))*COS(RADIANS(E698))*COS(RADIANS(AA688))))&gt;90,0,$F$4*$F$5/E697^2*(SIN(RADIANS(G699))*SIN(RADIANS(E698))+COS(RADIANS(G699))*COS(RADIANS(E698))*COS(RADIANS(AA688))))</f>
        <v>#DIV/0!</v>
      </c>
      <c r="AB699" t="e">
        <f>IF(DEGREES(ACOS(SIN(RADIANS(G699))*SIN(RADIANS(E698))+COS(RADIANS(G699))*COS(RADIANS(E698))*COS(RADIANS(AB688))))&gt;90,0,$F$4*$F$5/E697^2*(SIN(RADIANS(G699))*SIN(RADIANS(E698))+COS(RADIANS(G699))*COS(RADIANS(E698))*COS(RADIANS(AB688))))</f>
        <v>#DIV/0!</v>
      </c>
      <c r="AC699" t="e">
        <f>IF(DEGREES(ACOS(SIN(RADIANS(G699))*SIN(RADIANS(E698))+COS(RADIANS(G699))*COS(RADIANS(E698))*COS(RADIANS(AC688))))&gt;90,0,$F$4*$F$5/E697^2*(SIN(RADIANS(G699))*SIN(RADIANS(E698))+COS(RADIANS(G699))*COS(RADIANS(E698))*COS(RADIANS(AC688))))</f>
        <v>#DIV/0!</v>
      </c>
      <c r="AD699" t="e">
        <f>IF(DEGREES(ACOS(SIN(RADIANS(G699))*SIN(RADIANS(E698))+COS(RADIANS(G699))*COS(RADIANS(E698))*COS(RADIANS(AD688))))&gt;90,0,$F$4*$F$5/E697^2*(SIN(RADIANS(G699))*SIN(RADIANS(E698))+COS(RADIANS(G699))*COS(RADIANS(E698))*COS(RADIANS(AD688))))</f>
        <v>#DIV/0!</v>
      </c>
      <c r="AE699" t="e">
        <f>IF(DEGREES(ACOS(SIN(RADIANS(G699))*SIN(RADIANS(E698))+COS(RADIANS(G699))*COS(RADIANS(E698))*COS(RADIANS(AE688))))&gt;90,0,$F$4*$F$5/E697^2*(SIN(RADIANS(G699))*SIN(RADIANS(E698))+COS(RADIANS(G699))*COS(RADIANS(E698))*COS(RADIANS(AE688))))</f>
        <v>#DIV/0!</v>
      </c>
      <c r="AF699" t="e">
        <f>IF(DEGREES(ACOS(SIN(RADIANS(G699))*SIN(RADIANS(E698))+COS(RADIANS(G699))*COS(RADIANS(E698))*COS(RADIANS(AF688))))&gt;90,0,$F$4*$F$5/E697^2*(SIN(RADIANS(G699))*SIN(RADIANS(E698))+COS(RADIANS(G699))*COS(RADIANS(E698))*COS(RADIANS(AF688))))</f>
        <v>#DIV/0!</v>
      </c>
      <c r="AG699" t="e">
        <f>IF(DEGREES(ACOS(SIN(RADIANS(G699))*SIN(RADIANS(E698))+COS(RADIANS(G699))*COS(RADIANS(E698))*COS(RADIANS(AG688))))&gt;90,0,$F$4*$F$5/E697^2*(SIN(RADIANS(G699))*SIN(RADIANS(E698))+COS(RADIANS(G699))*COS(RADIANS(E698))*COS(RADIANS(AG688))))</f>
        <v>#DIV/0!</v>
      </c>
      <c r="AH699" t="e">
        <f>IF(DEGREES(ACOS(SIN(RADIANS(G699))*SIN(RADIANS(E698))+COS(RADIANS(G699))*COS(RADIANS(E698))*COS(RADIANS(AH688))))&gt;90,0,$F$4*$F$5/E697^2*(SIN(RADIANS(G699))*SIN(RADIANS(E698))+COS(RADIANS(G699))*COS(RADIANS(E698))*COS(RADIANS(AH688))))</f>
        <v>#DIV/0!</v>
      </c>
      <c r="AI699" t="e">
        <f>IF(DEGREES(ACOS(SIN(RADIANS(G699))*SIN(RADIANS(E698))+COS(RADIANS(G699))*COS(RADIANS(E698))*COS(RADIANS(AI688))))&gt;90,0,$F$4*$F$5/E697^2*(SIN(RADIANS(G699))*SIN(RADIANS(E698))+COS(RADIANS(G699))*COS(RADIANS(E698))*COS(RADIANS(AI688))))</f>
        <v>#DIV/0!</v>
      </c>
      <c r="AJ699" t="e">
        <f>IF(DEGREES(ACOS(SIN(RADIANS(G699))*SIN(RADIANS(E698))+COS(RADIANS(G699))*COS(RADIANS(E698))*COS(RADIANS(AJ688))))&gt;90,0,$F$4*$F$5/E697^2*(SIN(RADIANS(G699))*SIN(RADIANS(E698))+COS(RADIANS(G699))*COS(RADIANS(E698))*COS(RADIANS(AJ688))))</f>
        <v>#DIV/0!</v>
      </c>
      <c r="AK699">
        <f>IF(DEGREES(ACOS(SIN(RADIANS(G699))*SIN(RADIANS(E698))+COS(RADIANS(G699))*COS(RADIANS(E698))*COS(RADIANS(AK688))))&gt;90,0,$F$4*$F$5/E697^2*(SIN(RADIANS(G699))*SIN(RADIANS(E698))+COS(RADIANS(G699))*COS(RADIANS(E698))*COS(RADIANS(AK688))))</f>
        <v>0</v>
      </c>
      <c r="AL699">
        <f>IF(DEGREES(ACOS(SIN(RADIANS(G699))*SIN(RADIANS(E698))+COS(RADIANS(G699))*COS(RADIANS(E698))*COS(RADIANS(AL688))))&gt;90,0,$F$4*$F$5/E697^2*(SIN(RADIANS(G699))*SIN(RADIANS(E698))+COS(RADIANS(G699))*COS(RADIANS(E698))*COS(RADIANS(AL688))))</f>
        <v>0</v>
      </c>
      <c r="AM699">
        <f>IF(DEGREES(ACOS(SIN(RADIANS(G699))*SIN(RADIANS(E698))+COS(RADIANS(G699))*COS(RADIANS(E698))*COS(RADIANS(AM688))))&gt;90,0,$F$4*$F$5/E697^2*(SIN(RADIANS(G699))*SIN(RADIANS(E698))+COS(RADIANS(G699))*COS(RADIANS(E698))*COS(RADIANS(AM688))))</f>
        <v>0</v>
      </c>
      <c r="AN699">
        <f>IF(DEGREES(ACOS(SIN(RADIANS(G699))*SIN(RADIANS(E698))+COS(RADIANS(G699))*COS(RADIANS(E698))*COS(RADIANS(AN688))))&gt;90,0,$F$4*$F$5/E697^2*(SIN(RADIANS(G699))*SIN(RADIANS(E698))+COS(RADIANS(G699))*COS(RADIANS(E698))*COS(RADIANS(AN688))))</f>
        <v>0</v>
      </c>
      <c r="AO699">
        <f>IF(DEGREES(ACOS(SIN(RADIANS(G699))*SIN(RADIANS(E698))+COS(RADIANS(G699))*COS(RADIANS(E698))*COS(RADIANS(AO688))))&gt;90,0,$F$4*$F$5/E697^2*(SIN(RADIANS(G699))*SIN(RADIANS(E698))+COS(RADIANS(G699))*COS(RADIANS(E698))*COS(RADIANS(AO688))))</f>
        <v>0</v>
      </c>
      <c r="AP699">
        <f>IF(DEGREES(ACOS(SIN(RADIANS(G699))*SIN(RADIANS(E698))+COS(RADIANS(G699))*COS(RADIANS(E698))*COS(RADIANS(AP688))))&gt;90,0,$F$4*$F$5/E697^2*(SIN(RADIANS(G699))*SIN(RADIANS(E698))+COS(RADIANS(G699))*COS(RADIANS(E698))*COS(RADIANS(AP688))))</f>
        <v>0</v>
      </c>
      <c r="AQ699">
        <f>IF(DEGREES(ACOS(SIN(RADIANS(G699))*SIN(RADIANS(E698))+COS(RADIANS(G699))*COS(RADIANS(E698))*COS(RADIANS(AQ688))))&gt;90,0,$F$4*$F$5/E697^2*(SIN(RADIANS(G699))*SIN(RADIANS(E698))+COS(RADIANS(G699))*COS(RADIANS(E698))*COS(RADIANS(AQ688))))</f>
        <v>0</v>
      </c>
      <c r="AR699">
        <f>IF(DEGREES(ACOS(SIN(RADIANS(G699))*SIN(RADIANS(E698))+COS(RADIANS(G699))*COS(RADIANS(E698))*COS(RADIANS(AR688))))&gt;90,0,$F$4*$F$5/E697^2*(SIN(RADIANS(G699))*SIN(RADIANS(E698))+COS(RADIANS(G699))*COS(RADIANS(E698))*COS(RADIANS(AR688))))</f>
        <v>0</v>
      </c>
    </row>
    <row r="700" spans="2:44" x14ac:dyDescent="0.5">
      <c r="B700" s="40" t="s">
        <v>787</v>
      </c>
      <c r="E700">
        <f>E699-E691-360*ROUNDDOWN((E699-E691)/360,0)</f>
        <v>0</v>
      </c>
      <c r="G700">
        <v>-10</v>
      </c>
      <c r="I700">
        <f>IF(DEGREES(ACOS(SIN(RADIANS(G700))*SIN(RADIANS(E698))+COS(RADIANS(G700))*COS(RADIANS(E698))*COS(RADIANS(I688))))&gt;90,0,$F$4*$F$5/E697^2*(SIN(RADIANS(G700))*SIN(RADIANS(E698))+COS(RADIANS(G700))*COS(RADIANS(E698))*COS(RADIANS(I688))))</f>
        <v>0</v>
      </c>
      <c r="J700">
        <f>IF(DEGREES(ACOS(SIN(RADIANS(G700))*SIN(RADIANS(E698))+COS(RADIANS(G700))*COS(RADIANS(E698))*COS(RADIANS(J688))))&gt;90,0,$F$4*$F$5/E697^2*(SIN(RADIANS(G700))*SIN(RADIANS(E698))+COS(RADIANS(G700))*COS(RADIANS(E698))*COS(RADIANS(J688))))</f>
        <v>0</v>
      </c>
      <c r="K700">
        <f>IF(DEGREES(ACOS(SIN(RADIANS(G700))*SIN(RADIANS(E698))+COS(RADIANS(G700))*COS(RADIANS(E698))*COS(RADIANS(K688))))&gt;90,0,$F$4*$F$5/E697^2*(SIN(RADIANS(G700))*SIN(RADIANS(E698))+COS(RADIANS(G700))*COS(RADIANS(E698))*COS(RADIANS(K688))))</f>
        <v>0</v>
      </c>
      <c r="L700">
        <f>IF(DEGREES(ACOS(SIN(RADIANS(G700))*SIN(RADIANS(E698))+COS(RADIANS(G700))*COS(RADIANS(E698))*COS(RADIANS(L688))))&gt;90,0,$F$4*$F$5/E697^2*(SIN(RADIANS(G700))*SIN(RADIANS(E698))+COS(RADIANS(G700))*COS(RADIANS(E698))*COS(RADIANS(L688))))</f>
        <v>0</v>
      </c>
      <c r="M700">
        <f>IF(DEGREES(ACOS(SIN(RADIANS(G700))*SIN(RADIANS(E698))+COS(RADIANS(G700))*COS(RADIANS(E698))*COS(RADIANS(M688))))&gt;90,0,$F$4*$F$5/E697^2*(SIN(RADIANS(G700))*SIN(RADIANS(E698))+COS(RADIANS(G700))*COS(RADIANS(E698))*COS(RADIANS(M688))))</f>
        <v>0</v>
      </c>
      <c r="N700">
        <f>IF(DEGREES(ACOS(SIN(RADIANS(G700))*SIN(RADIANS(E698))+COS(RADIANS(G700))*COS(RADIANS(E698))*COS(RADIANS(N688))))&gt;90,0,$F$4*$F$5/E697^2*(SIN(RADIANS(G700))*SIN(RADIANS(E698))+COS(RADIANS(G700))*COS(RADIANS(E698))*COS(RADIANS(N688))))</f>
        <v>0</v>
      </c>
      <c r="O700">
        <f>IF(DEGREES(ACOS(SIN(RADIANS(G700))*SIN(RADIANS(E698))+COS(RADIANS(G700))*COS(RADIANS(E698))*COS(RADIANS(O688))))&gt;90,0,$F$4*$F$5/E697^2*(SIN(RADIANS(G700))*SIN(RADIANS(E698))+COS(RADIANS(G700))*COS(RADIANS(E698))*COS(RADIANS(O688))))</f>
        <v>0</v>
      </c>
      <c r="P700">
        <f>IF(DEGREES(ACOS(SIN(RADIANS(G700))*SIN(RADIANS(E698))+COS(RADIANS(G700))*COS(RADIANS(E698))*COS(RADIANS(P688))))&gt;90,0,$F$4*$F$5/E697^2*(SIN(RADIANS(G700))*SIN(RADIANS(E698))+COS(RADIANS(G700))*COS(RADIANS(E698))*COS(RADIANS(P688))))</f>
        <v>0</v>
      </c>
      <c r="Q700">
        <f>IF(DEGREES(ACOS(SIN(RADIANS(G700))*SIN(RADIANS(E698))+COS(RADIANS(G700))*COS(RADIANS(E698))*COS(RADIANS(Q688))))&gt;90,0,$F$4*$F$5/E697^2*(SIN(RADIANS(G700))*SIN(RADIANS(E698))+COS(RADIANS(G700))*COS(RADIANS(E698))*COS(RADIANS(Q688))))</f>
        <v>0</v>
      </c>
      <c r="R700" t="e">
        <f>IF(DEGREES(ACOS(SIN(RADIANS(G700))*SIN(RADIANS(E698))+COS(RADIANS(G700))*COS(RADIANS(E698))*COS(RADIANS(R688))))&gt;90,0,$F$4*$F$5/E697^2*(SIN(RADIANS(G700))*SIN(RADIANS(E698))+COS(RADIANS(G700))*COS(RADIANS(E698))*COS(RADIANS(R688))))</f>
        <v>#DIV/0!</v>
      </c>
      <c r="S700" t="e">
        <f>IF(DEGREES(ACOS(SIN(RADIANS(G700))*SIN(RADIANS(E698))+COS(RADIANS(G700))*COS(RADIANS(E698))*COS(RADIANS(S688))))&gt;90,0,$F$4*$F$5/E697^2*(SIN(RADIANS(G700))*SIN(RADIANS(E698))+COS(RADIANS(G700))*COS(RADIANS(E698))*COS(RADIANS(S688))))</f>
        <v>#DIV/0!</v>
      </c>
      <c r="T700" t="e">
        <f>IF(DEGREES(ACOS(SIN(RADIANS(G700))*SIN(RADIANS(E698))+COS(RADIANS(G700))*COS(RADIANS(E698))*COS(RADIANS(T688))))&gt;90,0,$F$4*$F$5/E697^2*(SIN(RADIANS(G700))*SIN(RADIANS(E698))+COS(RADIANS(G700))*COS(RADIANS(E698))*COS(RADIANS(T688))))</f>
        <v>#DIV/0!</v>
      </c>
      <c r="U700" t="e">
        <f>IF(DEGREES(ACOS(SIN(RADIANS(G700))*SIN(RADIANS(E698))+COS(RADIANS(G700))*COS(RADIANS(E698))*COS(RADIANS(U688))))&gt;90,0,$F$4*$F$5/E697^2*(SIN(RADIANS(G700))*SIN(RADIANS(E698))+COS(RADIANS(G700))*COS(RADIANS(E698))*COS(RADIANS(U688))))</f>
        <v>#DIV/0!</v>
      </c>
      <c r="V700" t="e">
        <f>IF(DEGREES(ACOS(SIN(RADIANS(G700))*SIN(RADIANS(E698))+COS(RADIANS(G700))*COS(RADIANS(E698))*COS(RADIANS(V688))))&gt;90,0,$F$4*$F$5/E697^2*(SIN(RADIANS(G700))*SIN(RADIANS(E698))+COS(RADIANS(G700))*COS(RADIANS(E698))*COS(RADIANS(V688))))</f>
        <v>#DIV/0!</v>
      </c>
      <c r="W700" t="e">
        <f>IF(DEGREES(ACOS(SIN(RADIANS(G700))*SIN(RADIANS(E698))+COS(RADIANS(G700))*COS(RADIANS(E698))*COS(RADIANS(W688))))&gt;90,0,$F$4*$F$5/E697^2*(SIN(RADIANS(G700))*SIN(RADIANS(E698))+COS(RADIANS(G700))*COS(RADIANS(E698))*COS(RADIANS(W688))))</f>
        <v>#DIV/0!</v>
      </c>
      <c r="X700" t="e">
        <f>IF(DEGREES(ACOS(SIN(RADIANS(G700))*SIN(RADIANS(E698))+COS(RADIANS(G700))*COS(RADIANS(E698))*COS(RADIANS(X688))))&gt;90,0,$F$4*$F$5/E697^2*(SIN(RADIANS(G700))*SIN(RADIANS(E698))+COS(RADIANS(G700))*COS(RADIANS(E698))*COS(RADIANS(X688))))</f>
        <v>#DIV/0!</v>
      </c>
      <c r="Y700" t="e">
        <f>IF(DEGREES(ACOS(SIN(RADIANS(G700))*SIN(RADIANS(E698))+COS(RADIANS(G700))*COS(RADIANS(E698))*COS(RADIANS(Y688))))&gt;90,0,$F$4*$F$5/E697^2*(SIN(RADIANS(G700))*SIN(RADIANS(E698))+COS(RADIANS(G700))*COS(RADIANS(E698))*COS(RADIANS(Y688))))</f>
        <v>#DIV/0!</v>
      </c>
      <c r="Z700" t="e">
        <f>IF(DEGREES(ACOS(SIN(RADIANS(G700))*SIN(RADIANS(E698))+COS(RADIANS(G700))*COS(RADIANS(E698))*COS(RADIANS(Z688))))&gt;90,0,$F$4*$F$5/E697^2*(SIN(RADIANS(G700))*SIN(RADIANS(E698))+COS(RADIANS(G700))*COS(RADIANS(E698))*COS(RADIANS(Z688))))</f>
        <v>#DIV/0!</v>
      </c>
      <c r="AA700" t="e">
        <f>IF(DEGREES(ACOS(SIN(RADIANS(G700))*SIN(RADIANS(E698))+COS(RADIANS(G700))*COS(RADIANS(E698))*COS(RADIANS(AA688))))&gt;90,0,$F$4*$F$5/E697^2*(SIN(RADIANS(G700))*SIN(RADIANS(E698))+COS(RADIANS(G700))*COS(RADIANS(E698))*COS(RADIANS(AA688))))</f>
        <v>#DIV/0!</v>
      </c>
      <c r="AB700" t="e">
        <f>IF(DEGREES(ACOS(SIN(RADIANS(G700))*SIN(RADIANS(E698))+COS(RADIANS(G700))*COS(RADIANS(E698))*COS(RADIANS(AB688))))&gt;90,0,$F$4*$F$5/E697^2*(SIN(RADIANS(G700))*SIN(RADIANS(E698))+COS(RADIANS(G700))*COS(RADIANS(E698))*COS(RADIANS(AB688))))</f>
        <v>#DIV/0!</v>
      </c>
      <c r="AC700" t="e">
        <f>IF(DEGREES(ACOS(SIN(RADIANS(G700))*SIN(RADIANS(E698))+COS(RADIANS(G700))*COS(RADIANS(E698))*COS(RADIANS(AC688))))&gt;90,0,$F$4*$F$5/E697^2*(SIN(RADIANS(G700))*SIN(RADIANS(E698))+COS(RADIANS(G700))*COS(RADIANS(E698))*COS(RADIANS(AC688))))</f>
        <v>#DIV/0!</v>
      </c>
      <c r="AD700" t="e">
        <f>IF(DEGREES(ACOS(SIN(RADIANS(G700))*SIN(RADIANS(E698))+COS(RADIANS(G700))*COS(RADIANS(E698))*COS(RADIANS(AD688))))&gt;90,0,$F$4*$F$5/E697^2*(SIN(RADIANS(G700))*SIN(RADIANS(E698))+COS(RADIANS(G700))*COS(RADIANS(E698))*COS(RADIANS(AD688))))</f>
        <v>#DIV/0!</v>
      </c>
      <c r="AE700" t="e">
        <f>IF(DEGREES(ACOS(SIN(RADIANS(G700))*SIN(RADIANS(E698))+COS(RADIANS(G700))*COS(RADIANS(E698))*COS(RADIANS(AE688))))&gt;90,0,$F$4*$F$5/E697^2*(SIN(RADIANS(G700))*SIN(RADIANS(E698))+COS(RADIANS(G700))*COS(RADIANS(E698))*COS(RADIANS(AE688))))</f>
        <v>#DIV/0!</v>
      </c>
      <c r="AF700" t="e">
        <f>IF(DEGREES(ACOS(SIN(RADIANS(G700))*SIN(RADIANS(E698))+COS(RADIANS(G700))*COS(RADIANS(E698))*COS(RADIANS(AF688))))&gt;90,0,$F$4*$F$5/E697^2*(SIN(RADIANS(G700))*SIN(RADIANS(E698))+COS(RADIANS(G700))*COS(RADIANS(E698))*COS(RADIANS(AF688))))</f>
        <v>#DIV/0!</v>
      </c>
      <c r="AG700" t="e">
        <f>IF(DEGREES(ACOS(SIN(RADIANS(G700))*SIN(RADIANS(E698))+COS(RADIANS(G700))*COS(RADIANS(E698))*COS(RADIANS(AG688))))&gt;90,0,$F$4*$F$5/E697^2*(SIN(RADIANS(G700))*SIN(RADIANS(E698))+COS(RADIANS(G700))*COS(RADIANS(E698))*COS(RADIANS(AG688))))</f>
        <v>#DIV/0!</v>
      </c>
      <c r="AH700" t="e">
        <f>IF(DEGREES(ACOS(SIN(RADIANS(G700))*SIN(RADIANS(E698))+COS(RADIANS(G700))*COS(RADIANS(E698))*COS(RADIANS(AH688))))&gt;90,0,$F$4*$F$5/E697^2*(SIN(RADIANS(G700))*SIN(RADIANS(E698))+COS(RADIANS(G700))*COS(RADIANS(E698))*COS(RADIANS(AH688))))</f>
        <v>#DIV/0!</v>
      </c>
      <c r="AI700" t="e">
        <f>IF(DEGREES(ACOS(SIN(RADIANS(G700))*SIN(RADIANS(E698))+COS(RADIANS(G700))*COS(RADIANS(E698))*COS(RADIANS(AI688))))&gt;90,0,$F$4*$F$5/E697^2*(SIN(RADIANS(G700))*SIN(RADIANS(E698))+COS(RADIANS(G700))*COS(RADIANS(E698))*COS(RADIANS(AI688))))</f>
        <v>#DIV/0!</v>
      </c>
      <c r="AJ700" t="e">
        <f>IF(DEGREES(ACOS(SIN(RADIANS(G700))*SIN(RADIANS(E698))+COS(RADIANS(G700))*COS(RADIANS(E698))*COS(RADIANS(AJ688))))&gt;90,0,$F$4*$F$5/E697^2*(SIN(RADIANS(G700))*SIN(RADIANS(E698))+COS(RADIANS(G700))*COS(RADIANS(E698))*COS(RADIANS(AJ688))))</f>
        <v>#DIV/0!</v>
      </c>
      <c r="AK700">
        <f>IF(DEGREES(ACOS(SIN(RADIANS(G700))*SIN(RADIANS(E698))+COS(RADIANS(G700))*COS(RADIANS(E698))*COS(RADIANS(AK688))))&gt;90,0,$F$4*$F$5/E697^2*(SIN(RADIANS(G700))*SIN(RADIANS(E698))+COS(RADIANS(G700))*COS(RADIANS(E698))*COS(RADIANS(AK688))))</f>
        <v>0</v>
      </c>
      <c r="AL700">
        <f>IF(DEGREES(ACOS(SIN(RADIANS(G700))*SIN(RADIANS(E698))+COS(RADIANS(G700))*COS(RADIANS(E698))*COS(RADIANS(AL688))))&gt;90,0,$F$4*$F$5/E697^2*(SIN(RADIANS(G700))*SIN(RADIANS(E698))+COS(RADIANS(G700))*COS(RADIANS(E698))*COS(RADIANS(AL688))))</f>
        <v>0</v>
      </c>
      <c r="AM700">
        <f>IF(DEGREES(ACOS(SIN(RADIANS(G700))*SIN(RADIANS(E698))+COS(RADIANS(G700))*COS(RADIANS(E698))*COS(RADIANS(AM688))))&gt;90,0,$F$4*$F$5/E697^2*(SIN(RADIANS(G700))*SIN(RADIANS(E698))+COS(RADIANS(G700))*COS(RADIANS(E698))*COS(RADIANS(AM688))))</f>
        <v>0</v>
      </c>
      <c r="AN700">
        <f>IF(DEGREES(ACOS(SIN(RADIANS(G700))*SIN(RADIANS(E698))+COS(RADIANS(G700))*COS(RADIANS(E698))*COS(RADIANS(AN688))))&gt;90,0,$F$4*$F$5/E697^2*(SIN(RADIANS(G700))*SIN(RADIANS(E698))+COS(RADIANS(G700))*COS(RADIANS(E698))*COS(RADIANS(AN688))))</f>
        <v>0</v>
      </c>
      <c r="AO700">
        <f>IF(DEGREES(ACOS(SIN(RADIANS(G700))*SIN(RADIANS(E698))+COS(RADIANS(G700))*COS(RADIANS(E698))*COS(RADIANS(AO688))))&gt;90,0,$F$4*$F$5/E697^2*(SIN(RADIANS(G700))*SIN(RADIANS(E698))+COS(RADIANS(G700))*COS(RADIANS(E698))*COS(RADIANS(AO688))))</f>
        <v>0</v>
      </c>
      <c r="AP700">
        <f>IF(DEGREES(ACOS(SIN(RADIANS(G700))*SIN(RADIANS(E698))+COS(RADIANS(G700))*COS(RADIANS(E698))*COS(RADIANS(AP688))))&gt;90,0,$F$4*$F$5/E697^2*(SIN(RADIANS(G700))*SIN(RADIANS(E698))+COS(RADIANS(G700))*COS(RADIANS(E698))*COS(RADIANS(AP688))))</f>
        <v>0</v>
      </c>
      <c r="AQ700">
        <f>IF(DEGREES(ACOS(SIN(RADIANS(G700))*SIN(RADIANS(E698))+COS(RADIANS(G700))*COS(RADIANS(E698))*COS(RADIANS(AQ688))))&gt;90,0,$F$4*$F$5/E697^2*(SIN(RADIANS(G700))*SIN(RADIANS(E698))+COS(RADIANS(G700))*COS(RADIANS(E698))*COS(RADIANS(AQ688))))</f>
        <v>0</v>
      </c>
      <c r="AR700">
        <f>IF(DEGREES(ACOS(SIN(RADIANS(G700))*SIN(RADIANS(E698))+COS(RADIANS(G700))*COS(RADIANS(E698))*COS(RADIANS(AR688))))&gt;90,0,$F$4*$F$5/E697^2*(SIN(RADIANS(G700))*SIN(RADIANS(E698))+COS(RADIANS(G700))*COS(RADIANS(E698))*COS(RADIANS(AR688))))</f>
        <v>0</v>
      </c>
    </row>
    <row r="701" spans="2:44" x14ac:dyDescent="0.5">
      <c r="G701">
        <v>-20</v>
      </c>
      <c r="I701">
        <f>IF(DEGREES(ACOS(SIN(RADIANS(G701))*SIN(RADIANS(E698))+COS(RADIANS(G701))*COS(RADIANS(E698))*COS(RADIANS(I688))))&gt;90,0,$F$4*$F$5/E697^2*(SIN(RADIANS(G701))*SIN(RADIANS(E698))+COS(RADIANS(G701))*COS(RADIANS(E698))*COS(RADIANS(I688))))</f>
        <v>0</v>
      </c>
      <c r="J701">
        <f>IF(DEGREES(ACOS(SIN(RADIANS(G701))*SIN(RADIANS(E698))+COS(RADIANS(G701))*COS(RADIANS(E698))*COS(RADIANS(J688))))&gt;90,0,$F$4*$F$5/E697^2*(SIN(RADIANS(G701))*SIN(RADIANS(E698))+COS(RADIANS(G701))*COS(RADIANS(E698))*COS(RADIANS(J688))))</f>
        <v>0</v>
      </c>
      <c r="K701">
        <f>IF(DEGREES(ACOS(SIN(RADIANS(G701))*SIN(RADIANS(E698))+COS(RADIANS(G701))*COS(RADIANS(E698))*COS(RADIANS(K688))))&gt;90,0,$F$4*$F$5/E697^2*(SIN(RADIANS(G701))*SIN(RADIANS(E698))+COS(RADIANS(G701))*COS(RADIANS(E698))*COS(RADIANS(K688))))</f>
        <v>0</v>
      </c>
      <c r="L701">
        <f>IF(DEGREES(ACOS(SIN(RADIANS(G701))*SIN(RADIANS(E698))+COS(RADIANS(G701))*COS(RADIANS(E698))*COS(RADIANS(L688))))&gt;90,0,$F$4*$F$5/E697^2*(SIN(RADIANS(G701))*SIN(RADIANS(E698))+COS(RADIANS(G701))*COS(RADIANS(E698))*COS(RADIANS(L688))))</f>
        <v>0</v>
      </c>
      <c r="M701">
        <f>IF(DEGREES(ACOS(SIN(RADIANS(G701))*SIN(RADIANS(E698))+COS(RADIANS(G701))*COS(RADIANS(E698))*COS(RADIANS(M688))))&gt;90,0,$F$4*$F$5/E697^2*(SIN(RADIANS(G701))*SIN(RADIANS(E698))+COS(RADIANS(G701))*COS(RADIANS(E698))*COS(RADIANS(M688))))</f>
        <v>0</v>
      </c>
      <c r="N701">
        <f>IF(DEGREES(ACOS(SIN(RADIANS(G701))*SIN(RADIANS(E698))+COS(RADIANS(G701))*COS(RADIANS(E698))*COS(RADIANS(N688))))&gt;90,0,$F$4*$F$5/E697^2*(SIN(RADIANS(G701))*SIN(RADIANS(E698))+COS(RADIANS(G701))*COS(RADIANS(E698))*COS(RADIANS(N688))))</f>
        <v>0</v>
      </c>
      <c r="O701">
        <f>IF(DEGREES(ACOS(SIN(RADIANS(G701))*SIN(RADIANS(E698))+COS(RADIANS(G701))*COS(RADIANS(E698))*COS(RADIANS(O688))))&gt;90,0,$F$4*$F$5/E697^2*(SIN(RADIANS(G701))*SIN(RADIANS(E698))+COS(RADIANS(G701))*COS(RADIANS(E698))*COS(RADIANS(O688))))</f>
        <v>0</v>
      </c>
      <c r="P701">
        <f>IF(DEGREES(ACOS(SIN(RADIANS(G701))*SIN(RADIANS(E698))+COS(RADIANS(G701))*COS(RADIANS(E698))*COS(RADIANS(P688))))&gt;90,0,$F$4*$F$5/E697^2*(SIN(RADIANS(G701))*SIN(RADIANS(E698))+COS(RADIANS(G701))*COS(RADIANS(E698))*COS(RADIANS(P688))))</f>
        <v>0</v>
      </c>
      <c r="Q701">
        <f>IF(DEGREES(ACOS(SIN(RADIANS(G701))*SIN(RADIANS(E698))+COS(RADIANS(G701))*COS(RADIANS(E698))*COS(RADIANS(Q688))))&gt;90,0,$F$4*$F$5/E697^2*(SIN(RADIANS(G701))*SIN(RADIANS(E698))+COS(RADIANS(G701))*COS(RADIANS(E698))*COS(RADIANS(Q688))))</f>
        <v>0</v>
      </c>
      <c r="R701" t="e">
        <f>IF(DEGREES(ACOS(SIN(RADIANS(G701))*SIN(RADIANS(E698))+COS(RADIANS(G701))*COS(RADIANS(E698))*COS(RADIANS(R688))))&gt;90,0,$F$4*$F$5/E697^2*(SIN(RADIANS(G701))*SIN(RADIANS(E698))+COS(RADIANS(G701))*COS(RADIANS(E698))*COS(RADIANS(R688))))</f>
        <v>#DIV/0!</v>
      </c>
      <c r="S701" t="e">
        <f>IF(DEGREES(ACOS(SIN(RADIANS(G701))*SIN(RADIANS(E698))+COS(RADIANS(G701))*COS(RADIANS(E698))*COS(RADIANS(S688))))&gt;90,0,$F$4*$F$5/E697^2*(SIN(RADIANS(G701))*SIN(RADIANS(E698))+COS(RADIANS(G701))*COS(RADIANS(E698))*COS(RADIANS(S688))))</f>
        <v>#DIV/0!</v>
      </c>
      <c r="T701" t="e">
        <f>IF(DEGREES(ACOS(SIN(RADIANS(G701))*SIN(RADIANS(E698))+COS(RADIANS(G701))*COS(RADIANS(E698))*COS(RADIANS(T688))))&gt;90,0,$F$4*$F$5/E697^2*(SIN(RADIANS(G701))*SIN(RADIANS(E698))+COS(RADIANS(G701))*COS(RADIANS(E698))*COS(RADIANS(T688))))</f>
        <v>#DIV/0!</v>
      </c>
      <c r="U701" t="e">
        <f>IF(DEGREES(ACOS(SIN(RADIANS(G701))*SIN(RADIANS(E698))+COS(RADIANS(G701))*COS(RADIANS(E698))*COS(RADIANS(U688))))&gt;90,0,$F$4*$F$5/E697^2*(SIN(RADIANS(G701))*SIN(RADIANS(E698))+COS(RADIANS(G701))*COS(RADIANS(E698))*COS(RADIANS(U688))))</f>
        <v>#DIV/0!</v>
      </c>
      <c r="V701" t="e">
        <f>IF(DEGREES(ACOS(SIN(RADIANS(G701))*SIN(RADIANS(E698))+COS(RADIANS(G701))*COS(RADIANS(E698))*COS(RADIANS(V688))))&gt;90,0,$F$4*$F$5/E697^2*(SIN(RADIANS(G701))*SIN(RADIANS(E698))+COS(RADIANS(G701))*COS(RADIANS(E698))*COS(RADIANS(V688))))</f>
        <v>#DIV/0!</v>
      </c>
      <c r="W701" t="e">
        <f>IF(DEGREES(ACOS(SIN(RADIANS(G701))*SIN(RADIANS(E698))+COS(RADIANS(G701))*COS(RADIANS(E698))*COS(RADIANS(W688))))&gt;90,0,$F$4*$F$5/E697^2*(SIN(RADIANS(G701))*SIN(RADIANS(E698))+COS(RADIANS(G701))*COS(RADIANS(E698))*COS(RADIANS(W688))))</f>
        <v>#DIV/0!</v>
      </c>
      <c r="X701" t="e">
        <f>IF(DEGREES(ACOS(SIN(RADIANS(G701))*SIN(RADIANS(E698))+COS(RADIANS(G701))*COS(RADIANS(E698))*COS(RADIANS(X688))))&gt;90,0,$F$4*$F$5/E697^2*(SIN(RADIANS(G701))*SIN(RADIANS(E698))+COS(RADIANS(G701))*COS(RADIANS(E698))*COS(RADIANS(X688))))</f>
        <v>#DIV/0!</v>
      </c>
      <c r="Y701" t="e">
        <f>IF(DEGREES(ACOS(SIN(RADIANS(G701))*SIN(RADIANS(E698))+COS(RADIANS(G701))*COS(RADIANS(E698))*COS(RADIANS(Y688))))&gt;90,0,$F$4*$F$5/E697^2*(SIN(RADIANS(G701))*SIN(RADIANS(E698))+COS(RADIANS(G701))*COS(RADIANS(E698))*COS(RADIANS(Y688))))</f>
        <v>#DIV/0!</v>
      </c>
      <c r="Z701" t="e">
        <f>IF(DEGREES(ACOS(SIN(RADIANS(G701))*SIN(RADIANS(E698))+COS(RADIANS(G701))*COS(RADIANS(E698))*COS(RADIANS(Z688))))&gt;90,0,$F$4*$F$5/E697^2*(SIN(RADIANS(G701))*SIN(RADIANS(E698))+COS(RADIANS(G701))*COS(RADIANS(E698))*COS(RADIANS(Z688))))</f>
        <v>#DIV/0!</v>
      </c>
      <c r="AA701" t="e">
        <f>IF(DEGREES(ACOS(SIN(RADIANS(G701))*SIN(RADIANS(E698))+COS(RADIANS(G701))*COS(RADIANS(E698))*COS(RADIANS(AA688))))&gt;90,0,$F$4*$F$5/E697^2*(SIN(RADIANS(G701))*SIN(RADIANS(E698))+COS(RADIANS(G701))*COS(RADIANS(E698))*COS(RADIANS(AA688))))</f>
        <v>#DIV/0!</v>
      </c>
      <c r="AB701" t="e">
        <f>IF(DEGREES(ACOS(SIN(RADIANS(G701))*SIN(RADIANS(E698))+COS(RADIANS(G701))*COS(RADIANS(E698))*COS(RADIANS(AB688))))&gt;90,0,$F$4*$F$5/E697^2*(SIN(RADIANS(G701))*SIN(RADIANS(E698))+COS(RADIANS(G701))*COS(RADIANS(E698))*COS(RADIANS(AB688))))</f>
        <v>#DIV/0!</v>
      </c>
      <c r="AC701" t="e">
        <f>IF(DEGREES(ACOS(SIN(RADIANS(G701))*SIN(RADIANS(E698))+COS(RADIANS(G701))*COS(RADIANS(E698))*COS(RADIANS(AC688))))&gt;90,0,$F$4*$F$5/E697^2*(SIN(RADIANS(G701))*SIN(RADIANS(E698))+COS(RADIANS(G701))*COS(RADIANS(E698))*COS(RADIANS(AC688))))</f>
        <v>#DIV/0!</v>
      </c>
      <c r="AD701" t="e">
        <f>IF(DEGREES(ACOS(SIN(RADIANS(G701))*SIN(RADIANS(E698))+COS(RADIANS(G701))*COS(RADIANS(E698))*COS(RADIANS(AD688))))&gt;90,0,$F$4*$F$5/E697^2*(SIN(RADIANS(G701))*SIN(RADIANS(E698))+COS(RADIANS(G701))*COS(RADIANS(E698))*COS(RADIANS(AD688))))</f>
        <v>#DIV/0!</v>
      </c>
      <c r="AE701" t="e">
        <f>IF(DEGREES(ACOS(SIN(RADIANS(G701))*SIN(RADIANS(E698))+COS(RADIANS(G701))*COS(RADIANS(E698))*COS(RADIANS(AE688))))&gt;90,0,$F$4*$F$5/E697^2*(SIN(RADIANS(G701))*SIN(RADIANS(E698))+COS(RADIANS(G701))*COS(RADIANS(E698))*COS(RADIANS(AE688))))</f>
        <v>#DIV/0!</v>
      </c>
      <c r="AF701" t="e">
        <f>IF(DEGREES(ACOS(SIN(RADIANS(G701))*SIN(RADIANS(E698))+COS(RADIANS(G701))*COS(RADIANS(E698))*COS(RADIANS(AF688))))&gt;90,0,$F$4*$F$5/E697^2*(SIN(RADIANS(G701))*SIN(RADIANS(E698))+COS(RADIANS(G701))*COS(RADIANS(E698))*COS(RADIANS(AF688))))</f>
        <v>#DIV/0!</v>
      </c>
      <c r="AG701" t="e">
        <f>IF(DEGREES(ACOS(SIN(RADIANS(G701))*SIN(RADIANS(E698))+COS(RADIANS(G701))*COS(RADIANS(E698))*COS(RADIANS(AG688))))&gt;90,0,$F$4*$F$5/E697^2*(SIN(RADIANS(G701))*SIN(RADIANS(E698))+COS(RADIANS(G701))*COS(RADIANS(E698))*COS(RADIANS(AG688))))</f>
        <v>#DIV/0!</v>
      </c>
      <c r="AH701" t="e">
        <f>IF(DEGREES(ACOS(SIN(RADIANS(G701))*SIN(RADIANS(E698))+COS(RADIANS(G701))*COS(RADIANS(E698))*COS(RADIANS(AH688))))&gt;90,0,$F$4*$F$5/E697^2*(SIN(RADIANS(G701))*SIN(RADIANS(E698))+COS(RADIANS(G701))*COS(RADIANS(E698))*COS(RADIANS(AH688))))</f>
        <v>#DIV/0!</v>
      </c>
      <c r="AI701" t="e">
        <f>IF(DEGREES(ACOS(SIN(RADIANS(G701))*SIN(RADIANS(E698))+COS(RADIANS(G701))*COS(RADIANS(E698))*COS(RADIANS(AI688))))&gt;90,0,$F$4*$F$5/E697^2*(SIN(RADIANS(G701))*SIN(RADIANS(E698))+COS(RADIANS(G701))*COS(RADIANS(E698))*COS(RADIANS(AI688))))</f>
        <v>#DIV/0!</v>
      </c>
      <c r="AJ701" t="e">
        <f>IF(DEGREES(ACOS(SIN(RADIANS(G701))*SIN(RADIANS(E698))+COS(RADIANS(G701))*COS(RADIANS(E698))*COS(RADIANS(AJ688))))&gt;90,0,$F$4*$F$5/E697^2*(SIN(RADIANS(G701))*SIN(RADIANS(E698))+COS(RADIANS(G701))*COS(RADIANS(E698))*COS(RADIANS(AJ688))))</f>
        <v>#DIV/0!</v>
      </c>
      <c r="AK701">
        <f>IF(DEGREES(ACOS(SIN(RADIANS(G701))*SIN(RADIANS(E698))+COS(RADIANS(G701))*COS(RADIANS(E698))*COS(RADIANS(AK688))))&gt;90,0,$F$4*$F$5/E697^2*(SIN(RADIANS(G701))*SIN(RADIANS(E698))+COS(RADIANS(G701))*COS(RADIANS(E698))*COS(RADIANS(AK688))))</f>
        <v>0</v>
      </c>
      <c r="AL701">
        <f>IF(DEGREES(ACOS(SIN(RADIANS(G701))*SIN(RADIANS(E698))+COS(RADIANS(G701))*COS(RADIANS(E698))*COS(RADIANS(AL688))))&gt;90,0,$F$4*$F$5/E697^2*(SIN(RADIANS(G701))*SIN(RADIANS(E698))+COS(RADIANS(G701))*COS(RADIANS(E698))*COS(RADIANS(AL688))))</f>
        <v>0</v>
      </c>
      <c r="AM701">
        <f>IF(DEGREES(ACOS(SIN(RADIANS(G701))*SIN(RADIANS(E698))+COS(RADIANS(G701))*COS(RADIANS(E698))*COS(RADIANS(AM688))))&gt;90,0,$F$4*$F$5/E697^2*(SIN(RADIANS(G701))*SIN(RADIANS(E698))+COS(RADIANS(G701))*COS(RADIANS(E698))*COS(RADIANS(AM688))))</f>
        <v>0</v>
      </c>
      <c r="AN701">
        <f>IF(DEGREES(ACOS(SIN(RADIANS(G701))*SIN(RADIANS(E698))+COS(RADIANS(G701))*COS(RADIANS(E698))*COS(RADIANS(AN688))))&gt;90,0,$F$4*$F$5/E697^2*(SIN(RADIANS(G701))*SIN(RADIANS(E698))+COS(RADIANS(G701))*COS(RADIANS(E698))*COS(RADIANS(AN688))))</f>
        <v>0</v>
      </c>
      <c r="AO701">
        <f>IF(DEGREES(ACOS(SIN(RADIANS(G701))*SIN(RADIANS(E698))+COS(RADIANS(G701))*COS(RADIANS(E698))*COS(RADIANS(AO688))))&gt;90,0,$F$4*$F$5/E697^2*(SIN(RADIANS(G701))*SIN(RADIANS(E698))+COS(RADIANS(G701))*COS(RADIANS(E698))*COS(RADIANS(AO688))))</f>
        <v>0</v>
      </c>
      <c r="AP701">
        <f>IF(DEGREES(ACOS(SIN(RADIANS(G701))*SIN(RADIANS(E698))+COS(RADIANS(G701))*COS(RADIANS(E698))*COS(RADIANS(AP688))))&gt;90,0,$F$4*$F$5/E697^2*(SIN(RADIANS(G701))*SIN(RADIANS(E698))+COS(RADIANS(G701))*COS(RADIANS(E698))*COS(RADIANS(AP688))))</f>
        <v>0</v>
      </c>
      <c r="AQ701">
        <f>IF(DEGREES(ACOS(SIN(RADIANS(G701))*SIN(RADIANS(E698))+COS(RADIANS(G701))*COS(RADIANS(E698))*COS(RADIANS(AQ688))))&gt;90,0,$F$4*$F$5/E697^2*(SIN(RADIANS(G701))*SIN(RADIANS(E698))+COS(RADIANS(G701))*COS(RADIANS(E698))*COS(RADIANS(AQ688))))</f>
        <v>0</v>
      </c>
      <c r="AR701">
        <f>IF(DEGREES(ACOS(SIN(RADIANS(G701))*SIN(RADIANS(E698))+COS(RADIANS(G701))*COS(RADIANS(E698))*COS(RADIANS(AR688))))&gt;90,0,$F$4*$F$5/E697^2*(SIN(RADIANS(G701))*SIN(RADIANS(E698))+COS(RADIANS(G701))*COS(RADIANS(E698))*COS(RADIANS(AR688))))</f>
        <v>0</v>
      </c>
    </row>
    <row r="702" spans="2:44" x14ac:dyDescent="0.5">
      <c r="G702">
        <v>-30</v>
      </c>
      <c r="I702">
        <f>IF(DEGREES(ACOS(SIN(RADIANS(G702))*SIN(RADIANS(E698))+COS(RADIANS(G702))*COS(RADIANS(E698))*COS(RADIANS(I688))))&gt;90,0,$F$4*$F$5/E697^2*(SIN(RADIANS(G702))*SIN(RADIANS(E698))+COS(RADIANS(G702))*COS(RADIANS(E698))*COS(RADIANS(I688))))</f>
        <v>0</v>
      </c>
      <c r="J702">
        <f>IF(DEGREES(ACOS(SIN(RADIANS(G702))*SIN(RADIANS(E698))+COS(RADIANS(G702))*COS(RADIANS(E698))*COS(RADIANS(J688))))&gt;90,0,$F$4*$F$5/E697^2*(SIN(RADIANS(G702))*SIN(RADIANS(E698))+COS(RADIANS(G702))*COS(RADIANS(E698))*COS(RADIANS(J688))))</f>
        <v>0</v>
      </c>
      <c r="K702">
        <f>IF(DEGREES(ACOS(SIN(RADIANS(G702))*SIN(RADIANS(E698))+COS(RADIANS(G702))*COS(RADIANS(E698))*COS(RADIANS(K688))))&gt;90,0,$F$4*$F$5/E697^2*(SIN(RADIANS(G702))*SIN(RADIANS(E698))+COS(RADIANS(G702))*COS(RADIANS(E698))*COS(RADIANS(K688))))</f>
        <v>0</v>
      </c>
      <c r="L702">
        <f>IF(DEGREES(ACOS(SIN(RADIANS(G702))*SIN(RADIANS(E698))+COS(RADIANS(G702))*COS(RADIANS(E698))*COS(RADIANS(L688))))&gt;90,0,$F$4*$F$5/E697^2*(SIN(RADIANS(G702))*SIN(RADIANS(E698))+COS(RADIANS(G702))*COS(RADIANS(E698))*COS(RADIANS(L688))))</f>
        <v>0</v>
      </c>
      <c r="M702">
        <f>IF(DEGREES(ACOS(SIN(RADIANS(G702))*SIN(RADIANS(E698))+COS(RADIANS(G702))*COS(RADIANS(E698))*COS(RADIANS(M688))))&gt;90,0,$F$4*$F$5/E697^2*(SIN(RADIANS(G702))*SIN(RADIANS(E698))+COS(RADIANS(G702))*COS(RADIANS(E698))*COS(RADIANS(M688))))</f>
        <v>0</v>
      </c>
      <c r="N702">
        <f>IF(DEGREES(ACOS(SIN(RADIANS(G702))*SIN(RADIANS(E698))+COS(RADIANS(G702))*COS(RADIANS(E698))*COS(RADIANS(N688))))&gt;90,0,$F$4*$F$5/E697^2*(SIN(RADIANS(G702))*SIN(RADIANS(E698))+COS(RADIANS(G702))*COS(RADIANS(E698))*COS(RADIANS(N688))))</f>
        <v>0</v>
      </c>
      <c r="O702">
        <f>IF(DEGREES(ACOS(SIN(RADIANS(G702))*SIN(RADIANS(E698))+COS(RADIANS(G702))*COS(RADIANS(E698))*COS(RADIANS(O688))))&gt;90,0,$F$4*$F$5/E697^2*(SIN(RADIANS(G702))*SIN(RADIANS(E698))+COS(RADIANS(G702))*COS(RADIANS(E698))*COS(RADIANS(O688))))</f>
        <v>0</v>
      </c>
      <c r="P702">
        <f>IF(DEGREES(ACOS(SIN(RADIANS(G702))*SIN(RADIANS(E698))+COS(RADIANS(G702))*COS(RADIANS(E698))*COS(RADIANS(P688))))&gt;90,0,$F$4*$F$5/E697^2*(SIN(RADIANS(G702))*SIN(RADIANS(E698))+COS(RADIANS(G702))*COS(RADIANS(E698))*COS(RADIANS(P688))))</f>
        <v>0</v>
      </c>
      <c r="Q702">
        <f>IF(DEGREES(ACOS(SIN(RADIANS(G702))*SIN(RADIANS(E698))+COS(RADIANS(G702))*COS(RADIANS(E698))*COS(RADIANS(Q688))))&gt;90,0,$F$4*$F$5/E697^2*(SIN(RADIANS(G702))*SIN(RADIANS(E698))+COS(RADIANS(G702))*COS(RADIANS(E698))*COS(RADIANS(Q688))))</f>
        <v>0</v>
      </c>
      <c r="R702" t="e">
        <f>IF(DEGREES(ACOS(SIN(RADIANS(G702))*SIN(RADIANS(E698))+COS(RADIANS(G702))*COS(RADIANS(E698))*COS(RADIANS(R688))))&gt;90,0,$F$4*$F$5/E697^2*(SIN(RADIANS(G702))*SIN(RADIANS(E698))+COS(RADIANS(G702))*COS(RADIANS(E698))*COS(RADIANS(R688))))</f>
        <v>#DIV/0!</v>
      </c>
      <c r="S702" t="e">
        <f>IF(DEGREES(ACOS(SIN(RADIANS(G702))*SIN(RADIANS(E698))+COS(RADIANS(G702))*COS(RADIANS(E698))*COS(RADIANS(S688))))&gt;90,0,$F$4*$F$5/E697^2*(SIN(RADIANS(G702))*SIN(RADIANS(E698))+COS(RADIANS(G702))*COS(RADIANS(E698))*COS(RADIANS(S688))))</f>
        <v>#DIV/0!</v>
      </c>
      <c r="T702" t="e">
        <f>IF(DEGREES(ACOS(SIN(RADIANS(G702))*SIN(RADIANS(E698))+COS(RADIANS(G702))*COS(RADIANS(E698))*COS(RADIANS(T688))))&gt;90,0,$F$4*$F$5/E697^2*(SIN(RADIANS(G702))*SIN(RADIANS(E698))+COS(RADIANS(G702))*COS(RADIANS(E698))*COS(RADIANS(T688))))</f>
        <v>#DIV/0!</v>
      </c>
      <c r="U702" t="e">
        <f>IF(DEGREES(ACOS(SIN(RADIANS(G702))*SIN(RADIANS(E698))+COS(RADIANS(G702))*COS(RADIANS(E698))*COS(RADIANS(U688))))&gt;90,0,$F$4*$F$5/E697^2*(SIN(RADIANS(G702))*SIN(RADIANS(E698))+COS(RADIANS(G702))*COS(RADIANS(E698))*COS(RADIANS(U688))))</f>
        <v>#DIV/0!</v>
      </c>
      <c r="V702" t="e">
        <f>IF(DEGREES(ACOS(SIN(RADIANS(G702))*SIN(RADIANS(E698))+COS(RADIANS(G702))*COS(RADIANS(E698))*COS(RADIANS(V688))))&gt;90,0,$F$4*$F$5/E697^2*(SIN(RADIANS(G702))*SIN(RADIANS(E698))+COS(RADIANS(G702))*COS(RADIANS(E698))*COS(RADIANS(V688))))</f>
        <v>#DIV/0!</v>
      </c>
      <c r="W702" t="e">
        <f>IF(DEGREES(ACOS(SIN(RADIANS(G702))*SIN(RADIANS(E698))+COS(RADIANS(G702))*COS(RADIANS(E698))*COS(RADIANS(W688))))&gt;90,0,$F$4*$F$5/E697^2*(SIN(RADIANS(G702))*SIN(RADIANS(E698))+COS(RADIANS(G702))*COS(RADIANS(E698))*COS(RADIANS(W688))))</f>
        <v>#DIV/0!</v>
      </c>
      <c r="X702" t="e">
        <f>IF(DEGREES(ACOS(SIN(RADIANS(G702))*SIN(RADIANS(E698))+COS(RADIANS(G702))*COS(RADIANS(E698))*COS(RADIANS(X688))))&gt;90,0,$F$4*$F$5/E697^2*(SIN(RADIANS(G702))*SIN(RADIANS(E698))+COS(RADIANS(G702))*COS(RADIANS(E698))*COS(RADIANS(X688))))</f>
        <v>#DIV/0!</v>
      </c>
      <c r="Y702" t="e">
        <f>IF(DEGREES(ACOS(SIN(RADIANS(G702))*SIN(RADIANS(E698))+COS(RADIANS(G702))*COS(RADIANS(E698))*COS(RADIANS(Y688))))&gt;90,0,$F$4*$F$5/E697^2*(SIN(RADIANS(G702))*SIN(RADIANS(E698))+COS(RADIANS(G702))*COS(RADIANS(E698))*COS(RADIANS(Y688))))</f>
        <v>#DIV/0!</v>
      </c>
      <c r="Z702" t="e">
        <f>IF(DEGREES(ACOS(SIN(RADIANS(G702))*SIN(RADIANS(E698))+COS(RADIANS(G702))*COS(RADIANS(E698))*COS(RADIANS(Z688))))&gt;90,0,$F$4*$F$5/E697^2*(SIN(RADIANS(G702))*SIN(RADIANS(E698))+COS(RADIANS(G702))*COS(RADIANS(E698))*COS(RADIANS(Z688))))</f>
        <v>#DIV/0!</v>
      </c>
      <c r="AA702" t="e">
        <f>IF(DEGREES(ACOS(SIN(RADIANS(G702))*SIN(RADIANS(E698))+COS(RADIANS(G702))*COS(RADIANS(E698))*COS(RADIANS(AA688))))&gt;90,0,$F$4*$F$5/E697^2*(SIN(RADIANS(G702))*SIN(RADIANS(E698))+COS(RADIANS(G702))*COS(RADIANS(E698))*COS(RADIANS(AA688))))</f>
        <v>#DIV/0!</v>
      </c>
      <c r="AB702" t="e">
        <f>IF(DEGREES(ACOS(SIN(RADIANS(G702))*SIN(RADIANS(E698))+COS(RADIANS(G702))*COS(RADIANS(E698))*COS(RADIANS(AB688))))&gt;90,0,$F$4*$F$5/E697^2*(SIN(RADIANS(G702))*SIN(RADIANS(E698))+COS(RADIANS(G702))*COS(RADIANS(E698))*COS(RADIANS(AB688))))</f>
        <v>#DIV/0!</v>
      </c>
      <c r="AC702" t="e">
        <f>IF(DEGREES(ACOS(SIN(RADIANS(G702))*SIN(RADIANS(E698))+COS(RADIANS(G702))*COS(RADIANS(E698))*COS(RADIANS(AC688))))&gt;90,0,$F$4*$F$5/E697^2*(SIN(RADIANS(G702))*SIN(RADIANS(E698))+COS(RADIANS(G702))*COS(RADIANS(E698))*COS(RADIANS(AC688))))</f>
        <v>#DIV/0!</v>
      </c>
      <c r="AD702" t="e">
        <f>IF(DEGREES(ACOS(SIN(RADIANS(G702))*SIN(RADIANS(E698))+COS(RADIANS(G702))*COS(RADIANS(E698))*COS(RADIANS(AD688))))&gt;90,0,$F$4*$F$5/E697^2*(SIN(RADIANS(G702))*SIN(RADIANS(E698))+COS(RADIANS(G702))*COS(RADIANS(E698))*COS(RADIANS(AD688))))</f>
        <v>#DIV/0!</v>
      </c>
      <c r="AE702" t="e">
        <f>IF(DEGREES(ACOS(SIN(RADIANS(G702))*SIN(RADIANS(E698))+COS(RADIANS(G702))*COS(RADIANS(E698))*COS(RADIANS(AE688))))&gt;90,0,$F$4*$F$5/E697^2*(SIN(RADIANS(G702))*SIN(RADIANS(E698))+COS(RADIANS(G702))*COS(RADIANS(E698))*COS(RADIANS(AE688))))</f>
        <v>#DIV/0!</v>
      </c>
      <c r="AF702" t="e">
        <f>IF(DEGREES(ACOS(SIN(RADIANS(G702))*SIN(RADIANS(E698))+COS(RADIANS(G702))*COS(RADIANS(E698))*COS(RADIANS(AF688))))&gt;90,0,$F$4*$F$5/E697^2*(SIN(RADIANS(G702))*SIN(RADIANS(E698))+COS(RADIANS(G702))*COS(RADIANS(E698))*COS(RADIANS(AF688))))</f>
        <v>#DIV/0!</v>
      </c>
      <c r="AG702" t="e">
        <f>IF(DEGREES(ACOS(SIN(RADIANS(G702))*SIN(RADIANS(E698))+COS(RADIANS(G702))*COS(RADIANS(E698))*COS(RADIANS(AG688))))&gt;90,0,$F$4*$F$5/E697^2*(SIN(RADIANS(G702))*SIN(RADIANS(E698))+COS(RADIANS(G702))*COS(RADIANS(E698))*COS(RADIANS(AG688))))</f>
        <v>#DIV/0!</v>
      </c>
      <c r="AH702" t="e">
        <f>IF(DEGREES(ACOS(SIN(RADIANS(G702))*SIN(RADIANS(E698))+COS(RADIANS(G702))*COS(RADIANS(E698))*COS(RADIANS(AH688))))&gt;90,0,$F$4*$F$5/E697^2*(SIN(RADIANS(G702))*SIN(RADIANS(E698))+COS(RADIANS(G702))*COS(RADIANS(E698))*COS(RADIANS(AH688))))</f>
        <v>#DIV/0!</v>
      </c>
      <c r="AI702" t="e">
        <f>IF(DEGREES(ACOS(SIN(RADIANS(G702))*SIN(RADIANS(E698))+COS(RADIANS(G702))*COS(RADIANS(E698))*COS(RADIANS(AI688))))&gt;90,0,$F$4*$F$5/E697^2*(SIN(RADIANS(G702))*SIN(RADIANS(E698))+COS(RADIANS(G702))*COS(RADIANS(E698))*COS(RADIANS(AI688))))</f>
        <v>#DIV/0!</v>
      </c>
      <c r="AJ702" t="e">
        <f>IF(DEGREES(ACOS(SIN(RADIANS(G702))*SIN(RADIANS(E698))+COS(RADIANS(G702))*COS(RADIANS(E698))*COS(RADIANS(AJ688))))&gt;90,0,$F$4*$F$5/E697^2*(SIN(RADIANS(G702))*SIN(RADIANS(E698))+COS(RADIANS(G702))*COS(RADIANS(E698))*COS(RADIANS(AJ688))))</f>
        <v>#DIV/0!</v>
      </c>
      <c r="AK702">
        <f>IF(DEGREES(ACOS(SIN(RADIANS(G702))*SIN(RADIANS(E698))+COS(RADIANS(G702))*COS(RADIANS(E698))*COS(RADIANS(AK688))))&gt;90,0,$F$4*$F$5/E697^2*(SIN(RADIANS(G702))*SIN(RADIANS(E698))+COS(RADIANS(G702))*COS(RADIANS(E698))*COS(RADIANS(AK688))))</f>
        <v>0</v>
      </c>
      <c r="AL702">
        <f>IF(DEGREES(ACOS(SIN(RADIANS(G702))*SIN(RADIANS(E698))+COS(RADIANS(G702))*COS(RADIANS(E698))*COS(RADIANS(AL688))))&gt;90,0,$F$4*$F$5/E697^2*(SIN(RADIANS(G702))*SIN(RADIANS(E698))+COS(RADIANS(G702))*COS(RADIANS(E698))*COS(RADIANS(AL688))))</f>
        <v>0</v>
      </c>
      <c r="AM702">
        <f>IF(DEGREES(ACOS(SIN(RADIANS(G702))*SIN(RADIANS(E698))+COS(RADIANS(G702))*COS(RADIANS(E698))*COS(RADIANS(AM688))))&gt;90,0,$F$4*$F$5/E697^2*(SIN(RADIANS(G702))*SIN(RADIANS(E698))+COS(RADIANS(G702))*COS(RADIANS(E698))*COS(RADIANS(AM688))))</f>
        <v>0</v>
      </c>
      <c r="AN702">
        <f>IF(DEGREES(ACOS(SIN(RADIANS(G702))*SIN(RADIANS(E698))+COS(RADIANS(G702))*COS(RADIANS(E698))*COS(RADIANS(AN688))))&gt;90,0,$F$4*$F$5/E697^2*(SIN(RADIANS(G702))*SIN(RADIANS(E698))+COS(RADIANS(G702))*COS(RADIANS(E698))*COS(RADIANS(AN688))))</f>
        <v>0</v>
      </c>
      <c r="AO702">
        <f>IF(DEGREES(ACOS(SIN(RADIANS(G702))*SIN(RADIANS(E698))+COS(RADIANS(G702))*COS(RADIANS(E698))*COS(RADIANS(AO688))))&gt;90,0,$F$4*$F$5/E697^2*(SIN(RADIANS(G702))*SIN(RADIANS(E698))+COS(RADIANS(G702))*COS(RADIANS(E698))*COS(RADIANS(AO688))))</f>
        <v>0</v>
      </c>
      <c r="AP702">
        <f>IF(DEGREES(ACOS(SIN(RADIANS(G702))*SIN(RADIANS(E698))+COS(RADIANS(G702))*COS(RADIANS(E698))*COS(RADIANS(AP688))))&gt;90,0,$F$4*$F$5/E697^2*(SIN(RADIANS(G702))*SIN(RADIANS(E698))+COS(RADIANS(G702))*COS(RADIANS(E698))*COS(RADIANS(AP688))))</f>
        <v>0</v>
      </c>
      <c r="AQ702">
        <f>IF(DEGREES(ACOS(SIN(RADIANS(G702))*SIN(RADIANS(E698))+COS(RADIANS(G702))*COS(RADIANS(E698))*COS(RADIANS(AQ688))))&gt;90,0,$F$4*$F$5/E697^2*(SIN(RADIANS(G702))*SIN(RADIANS(E698))+COS(RADIANS(G702))*COS(RADIANS(E698))*COS(RADIANS(AQ688))))</f>
        <v>0</v>
      </c>
      <c r="AR702">
        <f>IF(DEGREES(ACOS(SIN(RADIANS(G702))*SIN(RADIANS(E698))+COS(RADIANS(G702))*COS(RADIANS(E698))*COS(RADIANS(AR688))))&gt;90,0,$F$4*$F$5/E697^2*(SIN(RADIANS(G702))*SIN(RADIANS(E698))+COS(RADIANS(G702))*COS(RADIANS(E698))*COS(RADIANS(AR688))))</f>
        <v>0</v>
      </c>
    </row>
    <row r="703" spans="2:44" x14ac:dyDescent="0.5">
      <c r="G703">
        <v>-40</v>
      </c>
      <c r="I703">
        <f>IF(DEGREES(ACOS(SIN(RADIANS(G703))*SIN(RADIANS(E698))+COS(RADIANS(G703))*COS(RADIANS(E698))*COS(RADIANS(I688))))&gt;90,0,$F$4*$F$5/E697^2*(SIN(RADIANS(G703))*SIN(RADIANS(E698))+COS(RADIANS(G703))*COS(RADIANS(E698))*COS(RADIANS(I688))))</f>
        <v>0</v>
      </c>
      <c r="J703">
        <f>IF(DEGREES(ACOS(SIN(RADIANS(G703))*SIN(RADIANS(E698))+COS(RADIANS(G703))*COS(RADIANS(E698))*COS(RADIANS(J688))))&gt;90,0,$F$4*$F$5/E697^2*(SIN(RADIANS(G703))*SIN(RADIANS(E698))+COS(RADIANS(G703))*COS(RADIANS(E698))*COS(RADIANS(J688))))</f>
        <v>0</v>
      </c>
      <c r="K703">
        <f>IF(DEGREES(ACOS(SIN(RADIANS(G703))*SIN(RADIANS(E698))+COS(RADIANS(G703))*COS(RADIANS(E698))*COS(RADIANS(K688))))&gt;90,0,$F$4*$F$5/E697^2*(SIN(RADIANS(G703))*SIN(RADIANS(E698))+COS(RADIANS(G703))*COS(RADIANS(E698))*COS(RADIANS(K688))))</f>
        <v>0</v>
      </c>
      <c r="L703">
        <f>IF(DEGREES(ACOS(SIN(RADIANS(G703))*SIN(RADIANS(E698))+COS(RADIANS(G703))*COS(RADIANS(E698))*COS(RADIANS(L688))))&gt;90,0,$F$4*$F$5/E697^2*(SIN(RADIANS(G703))*SIN(RADIANS(E698))+COS(RADIANS(G703))*COS(RADIANS(E698))*COS(RADIANS(L688))))</f>
        <v>0</v>
      </c>
      <c r="M703">
        <f>IF(DEGREES(ACOS(SIN(RADIANS(G703))*SIN(RADIANS(E698))+COS(RADIANS(G703))*COS(RADIANS(E698))*COS(RADIANS(M688))))&gt;90,0,$F$4*$F$5/E697^2*(SIN(RADIANS(G703))*SIN(RADIANS(E698))+COS(RADIANS(G703))*COS(RADIANS(E698))*COS(RADIANS(M688))))</f>
        <v>0</v>
      </c>
      <c r="N703">
        <f>IF(DEGREES(ACOS(SIN(RADIANS(G703))*SIN(RADIANS(E698))+COS(RADIANS(G703))*COS(RADIANS(E698))*COS(RADIANS(N688))))&gt;90,0,$F$4*$F$5/E697^2*(SIN(RADIANS(G703))*SIN(RADIANS(E698))+COS(RADIANS(G703))*COS(RADIANS(E698))*COS(RADIANS(N688))))</f>
        <v>0</v>
      </c>
      <c r="O703">
        <f>IF(DEGREES(ACOS(SIN(RADIANS(G703))*SIN(RADIANS(E698))+COS(RADIANS(G703))*COS(RADIANS(E698))*COS(RADIANS(O688))))&gt;90,0,$F$4*$F$5/E697^2*(SIN(RADIANS(G703))*SIN(RADIANS(E698))+COS(RADIANS(G703))*COS(RADIANS(E698))*COS(RADIANS(O688))))</f>
        <v>0</v>
      </c>
      <c r="P703">
        <f>IF(DEGREES(ACOS(SIN(RADIANS(G703))*SIN(RADIANS(E698))+COS(RADIANS(G703))*COS(RADIANS(E698))*COS(RADIANS(P688))))&gt;90,0,$F$4*$F$5/E697^2*(SIN(RADIANS(G703))*SIN(RADIANS(E698))+COS(RADIANS(G703))*COS(RADIANS(E698))*COS(RADIANS(P688))))</f>
        <v>0</v>
      </c>
      <c r="Q703">
        <f>IF(DEGREES(ACOS(SIN(RADIANS(G703))*SIN(RADIANS(E698))+COS(RADIANS(G703))*COS(RADIANS(E698))*COS(RADIANS(Q688))))&gt;90,0,$F$4*$F$5/E697^2*(SIN(RADIANS(G703))*SIN(RADIANS(E698))+COS(RADIANS(G703))*COS(RADIANS(E698))*COS(RADIANS(Q688))))</f>
        <v>0</v>
      </c>
      <c r="R703" t="e">
        <f>IF(DEGREES(ACOS(SIN(RADIANS(G703))*SIN(RADIANS(E698))+COS(RADIANS(G703))*COS(RADIANS(E698))*COS(RADIANS(R688))))&gt;90,0,$F$4*$F$5/E697^2*(SIN(RADIANS(G703))*SIN(RADIANS(E698))+COS(RADIANS(G703))*COS(RADIANS(E698))*COS(RADIANS(R688))))</f>
        <v>#DIV/0!</v>
      </c>
      <c r="S703" t="e">
        <f>IF(DEGREES(ACOS(SIN(RADIANS(G703))*SIN(RADIANS(E698))+COS(RADIANS(G703))*COS(RADIANS(E698))*COS(RADIANS(S688))))&gt;90,0,$F$4*$F$5/E697^2*(SIN(RADIANS(G703))*SIN(RADIANS(E698))+COS(RADIANS(G703))*COS(RADIANS(E698))*COS(RADIANS(S688))))</f>
        <v>#DIV/0!</v>
      </c>
      <c r="T703" t="e">
        <f>IF(DEGREES(ACOS(SIN(RADIANS(G703))*SIN(RADIANS(E698))+COS(RADIANS(G703))*COS(RADIANS(E698))*COS(RADIANS(T688))))&gt;90,0,$F$4*$F$5/E697^2*(SIN(RADIANS(G703))*SIN(RADIANS(E698))+COS(RADIANS(G703))*COS(RADIANS(E698))*COS(RADIANS(T688))))</f>
        <v>#DIV/0!</v>
      </c>
      <c r="U703" t="e">
        <f>IF(DEGREES(ACOS(SIN(RADIANS(G703))*SIN(RADIANS(E698))+COS(RADIANS(G703))*COS(RADIANS(E698))*COS(RADIANS(U688))))&gt;90,0,$F$4*$F$5/E697^2*(SIN(RADIANS(G703))*SIN(RADIANS(E698))+COS(RADIANS(G703))*COS(RADIANS(E698))*COS(RADIANS(U688))))</f>
        <v>#DIV/0!</v>
      </c>
      <c r="V703" t="e">
        <f>IF(DEGREES(ACOS(SIN(RADIANS(G703))*SIN(RADIANS(E698))+COS(RADIANS(G703))*COS(RADIANS(E698))*COS(RADIANS(V688))))&gt;90,0,$F$4*$F$5/E697^2*(SIN(RADIANS(G703))*SIN(RADIANS(E698))+COS(RADIANS(G703))*COS(RADIANS(E698))*COS(RADIANS(V688))))</f>
        <v>#DIV/0!</v>
      </c>
      <c r="W703" t="e">
        <f>IF(DEGREES(ACOS(SIN(RADIANS(G703))*SIN(RADIANS(E698))+COS(RADIANS(G703))*COS(RADIANS(E698))*COS(RADIANS(W688))))&gt;90,0,$F$4*$F$5/E697^2*(SIN(RADIANS(G703))*SIN(RADIANS(E698))+COS(RADIANS(G703))*COS(RADIANS(E698))*COS(RADIANS(W688))))</f>
        <v>#DIV/0!</v>
      </c>
      <c r="X703" t="e">
        <f>IF(DEGREES(ACOS(SIN(RADIANS(G703))*SIN(RADIANS(E698))+COS(RADIANS(G703))*COS(RADIANS(E698))*COS(RADIANS(X688))))&gt;90,0,$F$4*$F$5/E697^2*(SIN(RADIANS(G703))*SIN(RADIANS(E698))+COS(RADIANS(G703))*COS(RADIANS(E698))*COS(RADIANS(X688))))</f>
        <v>#DIV/0!</v>
      </c>
      <c r="Y703" t="e">
        <f>IF(DEGREES(ACOS(SIN(RADIANS(G703))*SIN(RADIANS(E698))+COS(RADIANS(G703))*COS(RADIANS(E698))*COS(RADIANS(Y688))))&gt;90,0,$F$4*$F$5/E697^2*(SIN(RADIANS(G703))*SIN(RADIANS(E698))+COS(RADIANS(G703))*COS(RADIANS(E698))*COS(RADIANS(Y688))))</f>
        <v>#DIV/0!</v>
      </c>
      <c r="Z703" t="e">
        <f>IF(DEGREES(ACOS(SIN(RADIANS(G703))*SIN(RADIANS(E698))+COS(RADIANS(G703))*COS(RADIANS(E698))*COS(RADIANS(Z688))))&gt;90,0,$F$4*$F$5/E697^2*(SIN(RADIANS(G703))*SIN(RADIANS(E698))+COS(RADIANS(G703))*COS(RADIANS(E698))*COS(RADIANS(Z688))))</f>
        <v>#DIV/0!</v>
      </c>
      <c r="AA703" t="e">
        <f>IF(DEGREES(ACOS(SIN(RADIANS(G703))*SIN(RADIANS(E698))+COS(RADIANS(G703))*COS(RADIANS(E698))*COS(RADIANS(AA688))))&gt;90,0,$F$4*$F$5/E697^2*(SIN(RADIANS(G703))*SIN(RADIANS(E698))+COS(RADIANS(G703))*COS(RADIANS(E698))*COS(RADIANS(AA688))))</f>
        <v>#DIV/0!</v>
      </c>
      <c r="AB703" t="e">
        <f>IF(DEGREES(ACOS(SIN(RADIANS(G703))*SIN(RADIANS(E698))+COS(RADIANS(G703))*COS(RADIANS(E698))*COS(RADIANS(AB688))))&gt;90,0,$F$4*$F$5/E697^2*(SIN(RADIANS(G703))*SIN(RADIANS(E698))+COS(RADIANS(G703))*COS(RADIANS(E698))*COS(RADIANS(AB688))))</f>
        <v>#DIV/0!</v>
      </c>
      <c r="AC703" t="e">
        <f>IF(DEGREES(ACOS(SIN(RADIANS(G703))*SIN(RADIANS(E698))+COS(RADIANS(G703))*COS(RADIANS(E698))*COS(RADIANS(AC688))))&gt;90,0,$F$4*$F$5/E697^2*(SIN(RADIANS(G703))*SIN(RADIANS(E698))+COS(RADIANS(G703))*COS(RADIANS(E698))*COS(RADIANS(AC688))))</f>
        <v>#DIV/0!</v>
      </c>
      <c r="AD703" t="e">
        <f>IF(DEGREES(ACOS(SIN(RADIANS(G703))*SIN(RADIANS(E698))+COS(RADIANS(G703))*COS(RADIANS(E698))*COS(RADIANS(AD688))))&gt;90,0,$F$4*$F$5/E697^2*(SIN(RADIANS(G703))*SIN(RADIANS(E698))+COS(RADIANS(G703))*COS(RADIANS(E698))*COS(RADIANS(AD688))))</f>
        <v>#DIV/0!</v>
      </c>
      <c r="AE703" t="e">
        <f>IF(DEGREES(ACOS(SIN(RADIANS(G703))*SIN(RADIANS(E698))+COS(RADIANS(G703))*COS(RADIANS(E698))*COS(RADIANS(AE688))))&gt;90,0,$F$4*$F$5/E697^2*(SIN(RADIANS(G703))*SIN(RADIANS(E698))+COS(RADIANS(G703))*COS(RADIANS(E698))*COS(RADIANS(AE688))))</f>
        <v>#DIV/0!</v>
      </c>
      <c r="AF703" t="e">
        <f>IF(DEGREES(ACOS(SIN(RADIANS(G703))*SIN(RADIANS(E698))+COS(RADIANS(G703))*COS(RADIANS(E698))*COS(RADIANS(AF688))))&gt;90,0,$F$4*$F$5/E697^2*(SIN(RADIANS(G703))*SIN(RADIANS(E698))+COS(RADIANS(G703))*COS(RADIANS(E698))*COS(RADIANS(AF688))))</f>
        <v>#DIV/0!</v>
      </c>
      <c r="AG703" t="e">
        <f>IF(DEGREES(ACOS(SIN(RADIANS(G703))*SIN(RADIANS(E698))+COS(RADIANS(G703))*COS(RADIANS(E698))*COS(RADIANS(AG688))))&gt;90,0,$F$4*$F$5/E697^2*(SIN(RADIANS(G703))*SIN(RADIANS(E698))+COS(RADIANS(G703))*COS(RADIANS(E698))*COS(RADIANS(AG688))))</f>
        <v>#DIV/0!</v>
      </c>
      <c r="AH703" t="e">
        <f>IF(DEGREES(ACOS(SIN(RADIANS(G703))*SIN(RADIANS(E698))+COS(RADIANS(G703))*COS(RADIANS(E698))*COS(RADIANS(AH688))))&gt;90,0,$F$4*$F$5/E697^2*(SIN(RADIANS(G703))*SIN(RADIANS(E698))+COS(RADIANS(G703))*COS(RADIANS(E698))*COS(RADIANS(AH688))))</f>
        <v>#DIV/0!</v>
      </c>
      <c r="AI703" t="e">
        <f>IF(DEGREES(ACOS(SIN(RADIANS(G703))*SIN(RADIANS(E698))+COS(RADIANS(G703))*COS(RADIANS(E698))*COS(RADIANS(AI688))))&gt;90,0,$F$4*$F$5/E697^2*(SIN(RADIANS(G703))*SIN(RADIANS(E698))+COS(RADIANS(G703))*COS(RADIANS(E698))*COS(RADIANS(AI688))))</f>
        <v>#DIV/0!</v>
      </c>
      <c r="AJ703" t="e">
        <f>IF(DEGREES(ACOS(SIN(RADIANS(G703))*SIN(RADIANS(E698))+COS(RADIANS(G703))*COS(RADIANS(E698))*COS(RADIANS(AJ688))))&gt;90,0,$F$4*$F$5/E697^2*(SIN(RADIANS(G703))*SIN(RADIANS(E698))+COS(RADIANS(G703))*COS(RADIANS(E698))*COS(RADIANS(AJ688))))</f>
        <v>#DIV/0!</v>
      </c>
      <c r="AK703">
        <f>IF(DEGREES(ACOS(SIN(RADIANS(G703))*SIN(RADIANS(E698))+COS(RADIANS(G703))*COS(RADIANS(E698))*COS(RADIANS(AK688))))&gt;90,0,$F$4*$F$5/E697^2*(SIN(RADIANS(G703))*SIN(RADIANS(E698))+COS(RADIANS(G703))*COS(RADIANS(E698))*COS(RADIANS(AK688))))</f>
        <v>0</v>
      </c>
      <c r="AL703">
        <f>IF(DEGREES(ACOS(SIN(RADIANS(G703))*SIN(RADIANS(E698))+COS(RADIANS(G703))*COS(RADIANS(E698))*COS(RADIANS(AL688))))&gt;90,0,$F$4*$F$5/E697^2*(SIN(RADIANS(G703))*SIN(RADIANS(E698))+COS(RADIANS(G703))*COS(RADIANS(E698))*COS(RADIANS(AL688))))</f>
        <v>0</v>
      </c>
      <c r="AM703">
        <f>IF(DEGREES(ACOS(SIN(RADIANS(G703))*SIN(RADIANS(E698))+COS(RADIANS(G703))*COS(RADIANS(E698))*COS(RADIANS(AM688))))&gt;90,0,$F$4*$F$5/E697^2*(SIN(RADIANS(G703))*SIN(RADIANS(E698))+COS(RADIANS(G703))*COS(RADIANS(E698))*COS(RADIANS(AM688))))</f>
        <v>0</v>
      </c>
      <c r="AN703">
        <f>IF(DEGREES(ACOS(SIN(RADIANS(G703))*SIN(RADIANS(E698))+COS(RADIANS(G703))*COS(RADIANS(E698))*COS(RADIANS(AN688))))&gt;90,0,$F$4*$F$5/E697^2*(SIN(RADIANS(G703))*SIN(RADIANS(E698))+COS(RADIANS(G703))*COS(RADIANS(E698))*COS(RADIANS(AN688))))</f>
        <v>0</v>
      </c>
      <c r="AO703">
        <f>IF(DEGREES(ACOS(SIN(RADIANS(G703))*SIN(RADIANS(E698))+COS(RADIANS(G703))*COS(RADIANS(E698))*COS(RADIANS(AO688))))&gt;90,0,$F$4*$F$5/E697^2*(SIN(RADIANS(G703))*SIN(RADIANS(E698))+COS(RADIANS(G703))*COS(RADIANS(E698))*COS(RADIANS(AO688))))</f>
        <v>0</v>
      </c>
      <c r="AP703">
        <f>IF(DEGREES(ACOS(SIN(RADIANS(G703))*SIN(RADIANS(E698))+COS(RADIANS(G703))*COS(RADIANS(E698))*COS(RADIANS(AP688))))&gt;90,0,$F$4*$F$5/E697^2*(SIN(RADIANS(G703))*SIN(RADIANS(E698))+COS(RADIANS(G703))*COS(RADIANS(E698))*COS(RADIANS(AP688))))</f>
        <v>0</v>
      </c>
      <c r="AQ703">
        <f>IF(DEGREES(ACOS(SIN(RADIANS(G703))*SIN(RADIANS(E698))+COS(RADIANS(G703))*COS(RADIANS(E698))*COS(RADIANS(AQ688))))&gt;90,0,$F$4*$F$5/E697^2*(SIN(RADIANS(G703))*SIN(RADIANS(E698))+COS(RADIANS(G703))*COS(RADIANS(E698))*COS(RADIANS(AQ688))))</f>
        <v>0</v>
      </c>
      <c r="AR703">
        <f>IF(DEGREES(ACOS(SIN(RADIANS(G703))*SIN(RADIANS(E698))+COS(RADIANS(G703))*COS(RADIANS(E698))*COS(RADIANS(AR688))))&gt;90,0,$F$4*$F$5/E697^2*(SIN(RADIANS(G703))*SIN(RADIANS(E698))+COS(RADIANS(G703))*COS(RADIANS(E698))*COS(RADIANS(AR688))))</f>
        <v>0</v>
      </c>
    </row>
    <row r="704" spans="2:44" x14ac:dyDescent="0.5">
      <c r="G704">
        <v>-50</v>
      </c>
      <c r="I704">
        <f>IF(DEGREES(ACOS(SIN(RADIANS(G704))*SIN(RADIANS(E698))+COS(RADIANS(G704))*COS(RADIANS(E698))*COS(RADIANS(I688))))&gt;90,0,$F$4*$F$5/E697^2*(SIN(RADIANS(G704))*SIN(RADIANS(E698))+COS(RADIANS(G704))*COS(RADIANS(E698))*COS(RADIANS(I688))))</f>
        <v>0</v>
      </c>
      <c r="J704">
        <f>IF(DEGREES(ACOS(SIN(RADIANS(G704))*SIN(RADIANS(E698))+COS(RADIANS(G704))*COS(RADIANS(E698))*COS(RADIANS(J688))))&gt;90,0,$F$4*$F$5/E697^2*(SIN(RADIANS(G704))*SIN(RADIANS(E698))+COS(RADIANS(G704))*COS(RADIANS(E698))*COS(RADIANS(J688))))</f>
        <v>0</v>
      </c>
      <c r="K704">
        <f>IF(DEGREES(ACOS(SIN(RADIANS(G704))*SIN(RADIANS(E698))+COS(RADIANS(G704))*COS(RADIANS(E698))*COS(RADIANS(K688))))&gt;90,0,$F$4*$F$5/E697^2*(SIN(RADIANS(G704))*SIN(RADIANS(E698))+COS(RADIANS(G704))*COS(RADIANS(E698))*COS(RADIANS(K688))))</f>
        <v>0</v>
      </c>
      <c r="L704">
        <f>IF(DEGREES(ACOS(SIN(RADIANS(G704))*SIN(RADIANS(E698))+COS(RADIANS(G704))*COS(RADIANS(E698))*COS(RADIANS(L688))))&gt;90,0,$F$4*$F$5/E697^2*(SIN(RADIANS(G704))*SIN(RADIANS(E698))+COS(RADIANS(G704))*COS(RADIANS(E698))*COS(RADIANS(L688))))</f>
        <v>0</v>
      </c>
      <c r="M704">
        <f>IF(DEGREES(ACOS(SIN(RADIANS(G704))*SIN(RADIANS(E698))+COS(RADIANS(G704))*COS(RADIANS(E698))*COS(RADIANS(M688))))&gt;90,0,$F$4*$F$5/E697^2*(SIN(RADIANS(G704))*SIN(RADIANS(E698))+COS(RADIANS(G704))*COS(RADIANS(E698))*COS(RADIANS(M688))))</f>
        <v>0</v>
      </c>
      <c r="N704">
        <f>IF(DEGREES(ACOS(SIN(RADIANS(G704))*SIN(RADIANS(E698))+COS(RADIANS(G704))*COS(RADIANS(E698))*COS(RADIANS(N688))))&gt;90,0,$F$4*$F$5/E697^2*(SIN(RADIANS(G704))*SIN(RADIANS(E698))+COS(RADIANS(G704))*COS(RADIANS(E698))*COS(RADIANS(N688))))</f>
        <v>0</v>
      </c>
      <c r="O704">
        <f>IF(DEGREES(ACOS(SIN(RADIANS(G704))*SIN(RADIANS(E698))+COS(RADIANS(G704))*COS(RADIANS(E698))*COS(RADIANS(O688))))&gt;90,0,$F$4*$F$5/E697^2*(SIN(RADIANS(G704))*SIN(RADIANS(E698))+COS(RADIANS(G704))*COS(RADIANS(E698))*COS(RADIANS(O688))))</f>
        <v>0</v>
      </c>
      <c r="P704">
        <f>IF(DEGREES(ACOS(SIN(RADIANS(G704))*SIN(RADIANS(E698))+COS(RADIANS(G704))*COS(RADIANS(E698))*COS(RADIANS(P688))))&gt;90,0,$F$4*$F$5/E697^2*(SIN(RADIANS(G704))*SIN(RADIANS(E698))+COS(RADIANS(G704))*COS(RADIANS(E698))*COS(RADIANS(P688))))</f>
        <v>0</v>
      </c>
      <c r="Q704">
        <f>IF(DEGREES(ACOS(SIN(RADIANS(G704))*SIN(RADIANS(E698))+COS(RADIANS(G704))*COS(RADIANS(E698))*COS(RADIANS(Q688))))&gt;90,0,$F$4*$F$5/E697^2*(SIN(RADIANS(G704))*SIN(RADIANS(E698))+COS(RADIANS(G704))*COS(RADIANS(E698))*COS(RADIANS(Q688))))</f>
        <v>0</v>
      </c>
      <c r="R704" t="e">
        <f>IF(DEGREES(ACOS(SIN(RADIANS(G704))*SIN(RADIANS(E698))+COS(RADIANS(G704))*COS(RADIANS(E698))*COS(RADIANS(R688))))&gt;90,0,$F$4*$F$5/E697^2*(SIN(RADIANS(G704))*SIN(RADIANS(E698))+COS(RADIANS(G704))*COS(RADIANS(E698))*COS(RADIANS(R688))))</f>
        <v>#DIV/0!</v>
      </c>
      <c r="S704" t="e">
        <f>IF(DEGREES(ACOS(SIN(RADIANS(G704))*SIN(RADIANS(E698))+COS(RADIANS(G704))*COS(RADIANS(E698))*COS(RADIANS(S688))))&gt;90,0,$F$4*$F$5/E697^2*(SIN(RADIANS(G704))*SIN(RADIANS(E698))+COS(RADIANS(G704))*COS(RADIANS(E698))*COS(RADIANS(S688))))</f>
        <v>#DIV/0!</v>
      </c>
      <c r="T704" t="e">
        <f>IF(DEGREES(ACOS(SIN(RADIANS(G704))*SIN(RADIANS(E698))+COS(RADIANS(G704))*COS(RADIANS(E698))*COS(RADIANS(T688))))&gt;90,0,$F$4*$F$5/E697^2*(SIN(RADIANS(G704))*SIN(RADIANS(E698))+COS(RADIANS(G704))*COS(RADIANS(E698))*COS(RADIANS(T688))))</f>
        <v>#DIV/0!</v>
      </c>
      <c r="U704" t="e">
        <f>IF(DEGREES(ACOS(SIN(RADIANS(G704))*SIN(RADIANS(E698))+COS(RADIANS(G704))*COS(RADIANS(E698))*COS(RADIANS(U688))))&gt;90,0,$F$4*$F$5/E697^2*(SIN(RADIANS(G704))*SIN(RADIANS(E698))+COS(RADIANS(G704))*COS(RADIANS(E698))*COS(RADIANS(U688))))</f>
        <v>#DIV/0!</v>
      </c>
      <c r="V704" t="e">
        <f>IF(DEGREES(ACOS(SIN(RADIANS(G704))*SIN(RADIANS(E698))+COS(RADIANS(G704))*COS(RADIANS(E698))*COS(RADIANS(V688))))&gt;90,0,$F$4*$F$5/E697^2*(SIN(RADIANS(G704))*SIN(RADIANS(E698))+COS(RADIANS(G704))*COS(RADIANS(E698))*COS(RADIANS(V688))))</f>
        <v>#DIV/0!</v>
      </c>
      <c r="W704" t="e">
        <f>IF(DEGREES(ACOS(SIN(RADIANS(G704))*SIN(RADIANS(E698))+COS(RADIANS(G704))*COS(RADIANS(E698))*COS(RADIANS(W688))))&gt;90,0,$F$4*$F$5/E697^2*(SIN(RADIANS(G704))*SIN(RADIANS(E698))+COS(RADIANS(G704))*COS(RADIANS(E698))*COS(RADIANS(W688))))</f>
        <v>#DIV/0!</v>
      </c>
      <c r="X704" t="e">
        <f>IF(DEGREES(ACOS(SIN(RADIANS(G704))*SIN(RADIANS(E698))+COS(RADIANS(G704))*COS(RADIANS(E698))*COS(RADIANS(X688))))&gt;90,0,$F$4*$F$5/E697^2*(SIN(RADIANS(G704))*SIN(RADIANS(E698))+COS(RADIANS(G704))*COS(RADIANS(E698))*COS(RADIANS(X688))))</f>
        <v>#DIV/0!</v>
      </c>
      <c r="Y704" t="e">
        <f>IF(DEGREES(ACOS(SIN(RADIANS(G704))*SIN(RADIANS(E698))+COS(RADIANS(G704))*COS(RADIANS(E698))*COS(RADIANS(Y688))))&gt;90,0,$F$4*$F$5/E697^2*(SIN(RADIANS(G704))*SIN(RADIANS(E698))+COS(RADIANS(G704))*COS(RADIANS(E698))*COS(RADIANS(Y688))))</f>
        <v>#DIV/0!</v>
      </c>
      <c r="Z704" t="e">
        <f>IF(DEGREES(ACOS(SIN(RADIANS(G704))*SIN(RADIANS(E698))+COS(RADIANS(G704))*COS(RADIANS(E698))*COS(RADIANS(Z688))))&gt;90,0,$F$4*$F$5/E697^2*(SIN(RADIANS(G704))*SIN(RADIANS(E698))+COS(RADIANS(G704))*COS(RADIANS(E698))*COS(RADIANS(Z688))))</f>
        <v>#DIV/0!</v>
      </c>
      <c r="AA704" t="e">
        <f>IF(DEGREES(ACOS(SIN(RADIANS(G704))*SIN(RADIANS(E698))+COS(RADIANS(G704))*COS(RADIANS(E698))*COS(RADIANS(AA688))))&gt;90,0,$F$4*$F$5/E697^2*(SIN(RADIANS(G704))*SIN(RADIANS(E698))+COS(RADIANS(G704))*COS(RADIANS(E698))*COS(RADIANS(AA688))))</f>
        <v>#DIV/0!</v>
      </c>
      <c r="AB704" t="e">
        <f>IF(DEGREES(ACOS(SIN(RADIANS(G704))*SIN(RADIANS(E698))+COS(RADIANS(G704))*COS(RADIANS(E698))*COS(RADIANS(AB688))))&gt;90,0,$F$4*$F$5/E697^2*(SIN(RADIANS(G704))*SIN(RADIANS(E698))+COS(RADIANS(G704))*COS(RADIANS(E698))*COS(RADIANS(AB688))))</f>
        <v>#DIV/0!</v>
      </c>
      <c r="AC704" t="e">
        <f>IF(DEGREES(ACOS(SIN(RADIANS(G704))*SIN(RADIANS(E698))+COS(RADIANS(G704))*COS(RADIANS(E698))*COS(RADIANS(AC688))))&gt;90,0,$F$4*$F$5/E697^2*(SIN(RADIANS(G704))*SIN(RADIANS(E698))+COS(RADIANS(G704))*COS(RADIANS(E698))*COS(RADIANS(AC688))))</f>
        <v>#DIV/0!</v>
      </c>
      <c r="AD704" t="e">
        <f>IF(DEGREES(ACOS(SIN(RADIANS(G704))*SIN(RADIANS(E698))+COS(RADIANS(G704))*COS(RADIANS(E698))*COS(RADIANS(AD688))))&gt;90,0,$F$4*$F$5/E697^2*(SIN(RADIANS(G704))*SIN(RADIANS(E698))+COS(RADIANS(G704))*COS(RADIANS(E698))*COS(RADIANS(AD688))))</f>
        <v>#DIV/0!</v>
      </c>
      <c r="AE704" t="e">
        <f>IF(DEGREES(ACOS(SIN(RADIANS(G704))*SIN(RADIANS(E698))+COS(RADIANS(G704))*COS(RADIANS(E698))*COS(RADIANS(AE688))))&gt;90,0,$F$4*$F$5/E697^2*(SIN(RADIANS(G704))*SIN(RADIANS(E698))+COS(RADIANS(G704))*COS(RADIANS(E698))*COS(RADIANS(AE688))))</f>
        <v>#DIV/0!</v>
      </c>
      <c r="AF704" t="e">
        <f>IF(DEGREES(ACOS(SIN(RADIANS(G704))*SIN(RADIANS(E698))+COS(RADIANS(G704))*COS(RADIANS(E698))*COS(RADIANS(AF688))))&gt;90,0,$F$4*$F$5/E697^2*(SIN(RADIANS(G704))*SIN(RADIANS(E698))+COS(RADIANS(G704))*COS(RADIANS(E698))*COS(RADIANS(AF688))))</f>
        <v>#DIV/0!</v>
      </c>
      <c r="AG704" t="e">
        <f>IF(DEGREES(ACOS(SIN(RADIANS(G704))*SIN(RADIANS(E698))+COS(RADIANS(G704))*COS(RADIANS(E698))*COS(RADIANS(AG688))))&gt;90,0,$F$4*$F$5/E697^2*(SIN(RADIANS(G704))*SIN(RADIANS(E698))+COS(RADIANS(G704))*COS(RADIANS(E698))*COS(RADIANS(AG688))))</f>
        <v>#DIV/0!</v>
      </c>
      <c r="AH704" t="e">
        <f>IF(DEGREES(ACOS(SIN(RADIANS(G704))*SIN(RADIANS(E698))+COS(RADIANS(G704))*COS(RADIANS(E698))*COS(RADIANS(AH688))))&gt;90,0,$F$4*$F$5/E697^2*(SIN(RADIANS(G704))*SIN(RADIANS(E698))+COS(RADIANS(G704))*COS(RADIANS(E698))*COS(RADIANS(AH688))))</f>
        <v>#DIV/0!</v>
      </c>
      <c r="AI704" t="e">
        <f>IF(DEGREES(ACOS(SIN(RADIANS(G704))*SIN(RADIANS(E698))+COS(RADIANS(G704))*COS(RADIANS(E698))*COS(RADIANS(AI688))))&gt;90,0,$F$4*$F$5/E697^2*(SIN(RADIANS(G704))*SIN(RADIANS(E698))+COS(RADIANS(G704))*COS(RADIANS(E698))*COS(RADIANS(AI688))))</f>
        <v>#DIV/0!</v>
      </c>
      <c r="AJ704" t="e">
        <f>IF(DEGREES(ACOS(SIN(RADIANS(G704))*SIN(RADIANS(E698))+COS(RADIANS(G704))*COS(RADIANS(E698))*COS(RADIANS(AJ688))))&gt;90,0,$F$4*$F$5/E697^2*(SIN(RADIANS(G704))*SIN(RADIANS(E698))+COS(RADIANS(G704))*COS(RADIANS(E698))*COS(RADIANS(AJ688))))</f>
        <v>#DIV/0!</v>
      </c>
      <c r="AK704">
        <f>IF(DEGREES(ACOS(SIN(RADIANS(G704))*SIN(RADIANS(E698))+COS(RADIANS(G704))*COS(RADIANS(E698))*COS(RADIANS(AK688))))&gt;90,0,$F$4*$F$5/E697^2*(SIN(RADIANS(G704))*SIN(RADIANS(E698))+COS(RADIANS(G704))*COS(RADIANS(E698))*COS(RADIANS(AK688))))</f>
        <v>0</v>
      </c>
      <c r="AL704">
        <f>IF(DEGREES(ACOS(SIN(RADIANS(G704))*SIN(RADIANS(E698))+COS(RADIANS(G704))*COS(RADIANS(E698))*COS(RADIANS(AL688))))&gt;90,0,$F$4*$F$5/E697^2*(SIN(RADIANS(G704))*SIN(RADIANS(E698))+COS(RADIANS(G704))*COS(RADIANS(E698))*COS(RADIANS(AL688))))</f>
        <v>0</v>
      </c>
      <c r="AM704">
        <f>IF(DEGREES(ACOS(SIN(RADIANS(G704))*SIN(RADIANS(E698))+COS(RADIANS(G704))*COS(RADIANS(E698))*COS(RADIANS(AM688))))&gt;90,0,$F$4*$F$5/E697^2*(SIN(RADIANS(G704))*SIN(RADIANS(E698))+COS(RADIANS(G704))*COS(RADIANS(E698))*COS(RADIANS(AM688))))</f>
        <v>0</v>
      </c>
      <c r="AN704">
        <f>IF(DEGREES(ACOS(SIN(RADIANS(G704))*SIN(RADIANS(E698))+COS(RADIANS(G704))*COS(RADIANS(E698))*COS(RADIANS(AN688))))&gt;90,0,$F$4*$F$5/E697^2*(SIN(RADIANS(G704))*SIN(RADIANS(E698))+COS(RADIANS(G704))*COS(RADIANS(E698))*COS(RADIANS(AN688))))</f>
        <v>0</v>
      </c>
      <c r="AO704">
        <f>IF(DEGREES(ACOS(SIN(RADIANS(G704))*SIN(RADIANS(E698))+COS(RADIANS(G704))*COS(RADIANS(E698))*COS(RADIANS(AO688))))&gt;90,0,$F$4*$F$5/E697^2*(SIN(RADIANS(G704))*SIN(RADIANS(E698))+COS(RADIANS(G704))*COS(RADIANS(E698))*COS(RADIANS(AO688))))</f>
        <v>0</v>
      </c>
      <c r="AP704">
        <f>IF(DEGREES(ACOS(SIN(RADIANS(G704))*SIN(RADIANS(E698))+COS(RADIANS(G704))*COS(RADIANS(E698))*COS(RADIANS(AP688))))&gt;90,0,$F$4*$F$5/E697^2*(SIN(RADIANS(G704))*SIN(RADIANS(E698))+COS(RADIANS(G704))*COS(RADIANS(E698))*COS(RADIANS(AP688))))</f>
        <v>0</v>
      </c>
      <c r="AQ704">
        <f>IF(DEGREES(ACOS(SIN(RADIANS(G704))*SIN(RADIANS(E698))+COS(RADIANS(G704))*COS(RADIANS(E698))*COS(RADIANS(AQ688))))&gt;90,0,$F$4*$F$5/E697^2*(SIN(RADIANS(G704))*SIN(RADIANS(E698))+COS(RADIANS(G704))*COS(RADIANS(E698))*COS(RADIANS(AQ688))))</f>
        <v>0</v>
      </c>
      <c r="AR704">
        <f>IF(DEGREES(ACOS(SIN(RADIANS(G704))*SIN(RADIANS(E698))+COS(RADIANS(G704))*COS(RADIANS(E698))*COS(RADIANS(AR688))))&gt;90,0,$F$4*$F$5/E697^2*(SIN(RADIANS(G704))*SIN(RADIANS(E698))+COS(RADIANS(G704))*COS(RADIANS(E698))*COS(RADIANS(AR688))))</f>
        <v>0</v>
      </c>
    </row>
    <row r="705" spans="2:44" x14ac:dyDescent="0.5">
      <c r="G705">
        <v>-60</v>
      </c>
      <c r="I705">
        <f>IF(DEGREES(ACOS(SIN(RADIANS(G705))*SIN(RADIANS(E698))+COS(RADIANS(G705))*COS(RADIANS(E698))*COS(RADIANS(I688))))&gt;90,0,$F$4*$F$5/E697^2*(SIN(RADIANS(G705))*SIN(RADIANS(E698))+COS(RADIANS(G705))*COS(RADIANS(E698))*COS(RADIANS(I688))))</f>
        <v>0</v>
      </c>
      <c r="J705">
        <f>IF(DEGREES(ACOS(SIN(RADIANS(G705))*SIN(RADIANS(E698))+COS(RADIANS(G705))*COS(RADIANS(E698))*COS(RADIANS(J688))))&gt;90,0,$F$4*$F$5/E697^2*(SIN(RADIANS(G705))*SIN(RADIANS(E698))+COS(RADIANS(G705))*COS(RADIANS(E698))*COS(RADIANS(J688))))</f>
        <v>0</v>
      </c>
      <c r="K705">
        <f>IF(DEGREES(ACOS(SIN(RADIANS(G705))*SIN(RADIANS(E698))+COS(RADIANS(G705))*COS(RADIANS(E698))*COS(RADIANS(K688))))&gt;90,0,$F$4*$F$5/E697^2*(SIN(RADIANS(G705))*SIN(RADIANS(E698))+COS(RADIANS(G705))*COS(RADIANS(E698))*COS(RADIANS(K688))))</f>
        <v>0</v>
      </c>
      <c r="L705">
        <f>IF(DEGREES(ACOS(SIN(RADIANS(G705))*SIN(RADIANS(E698))+COS(RADIANS(G705))*COS(RADIANS(E698))*COS(RADIANS(L688))))&gt;90,0,$F$4*$F$5/E697^2*(SIN(RADIANS(G705))*SIN(RADIANS(E698))+COS(RADIANS(G705))*COS(RADIANS(E698))*COS(RADIANS(L688))))</f>
        <v>0</v>
      </c>
      <c r="M705">
        <f>IF(DEGREES(ACOS(SIN(RADIANS(G705))*SIN(RADIANS(E698))+COS(RADIANS(G705))*COS(RADIANS(E698))*COS(RADIANS(M688))))&gt;90,0,$F$4*$F$5/E697^2*(SIN(RADIANS(G705))*SIN(RADIANS(E698))+COS(RADIANS(G705))*COS(RADIANS(E698))*COS(RADIANS(M688))))</f>
        <v>0</v>
      </c>
      <c r="N705">
        <f>IF(DEGREES(ACOS(SIN(RADIANS(G705))*SIN(RADIANS(E698))+COS(RADIANS(G705))*COS(RADIANS(E698))*COS(RADIANS(N688))))&gt;90,0,$F$4*$F$5/E697^2*(SIN(RADIANS(G705))*SIN(RADIANS(E698))+COS(RADIANS(G705))*COS(RADIANS(E698))*COS(RADIANS(N688))))</f>
        <v>0</v>
      </c>
      <c r="O705">
        <f>IF(DEGREES(ACOS(SIN(RADIANS(G705))*SIN(RADIANS(E698))+COS(RADIANS(G705))*COS(RADIANS(E698))*COS(RADIANS(O688))))&gt;90,0,$F$4*$F$5/E697^2*(SIN(RADIANS(G705))*SIN(RADIANS(E698))+COS(RADIANS(G705))*COS(RADIANS(E698))*COS(RADIANS(O688))))</f>
        <v>0</v>
      </c>
      <c r="P705">
        <f>IF(DEGREES(ACOS(SIN(RADIANS(G705))*SIN(RADIANS(E698))+COS(RADIANS(G705))*COS(RADIANS(E698))*COS(RADIANS(P688))))&gt;90,0,$F$4*$F$5/E697^2*(SIN(RADIANS(G705))*SIN(RADIANS(E698))+COS(RADIANS(G705))*COS(RADIANS(E698))*COS(RADIANS(P688))))</f>
        <v>0</v>
      </c>
      <c r="Q705">
        <f>IF(DEGREES(ACOS(SIN(RADIANS(G705))*SIN(RADIANS(E698))+COS(RADIANS(G705))*COS(RADIANS(E698))*COS(RADIANS(Q688))))&gt;90,0,$F$4*$F$5/E697^2*(SIN(RADIANS(G705))*SIN(RADIANS(E698))+COS(RADIANS(G705))*COS(RADIANS(E698))*COS(RADIANS(Q688))))</f>
        <v>0</v>
      </c>
      <c r="R705" t="e">
        <f>IF(DEGREES(ACOS(SIN(RADIANS(G705))*SIN(RADIANS(E698))+COS(RADIANS(G705))*COS(RADIANS(E698))*COS(RADIANS(R688))))&gt;90,0,$F$4*$F$5/E697^2*(SIN(RADIANS(G705))*SIN(RADIANS(E698))+COS(RADIANS(G705))*COS(RADIANS(E698))*COS(RADIANS(R688))))</f>
        <v>#DIV/0!</v>
      </c>
      <c r="S705" t="e">
        <f>IF(DEGREES(ACOS(SIN(RADIANS(G705))*SIN(RADIANS(E698))+COS(RADIANS(G705))*COS(RADIANS(E698))*COS(RADIANS(S688))))&gt;90,0,$F$4*$F$5/E697^2*(SIN(RADIANS(G705))*SIN(RADIANS(E698))+COS(RADIANS(G705))*COS(RADIANS(E698))*COS(RADIANS(S688))))</f>
        <v>#DIV/0!</v>
      </c>
      <c r="T705" t="e">
        <f>IF(DEGREES(ACOS(SIN(RADIANS(G705))*SIN(RADIANS(E698))+COS(RADIANS(G705))*COS(RADIANS(E698))*COS(RADIANS(T688))))&gt;90,0,$F$4*$F$5/E697^2*(SIN(RADIANS(G705))*SIN(RADIANS(E698))+COS(RADIANS(G705))*COS(RADIANS(E698))*COS(RADIANS(T688))))</f>
        <v>#DIV/0!</v>
      </c>
      <c r="U705" t="e">
        <f>IF(DEGREES(ACOS(SIN(RADIANS(G705))*SIN(RADIANS(E698))+COS(RADIANS(G705))*COS(RADIANS(E698))*COS(RADIANS(U688))))&gt;90,0,$F$4*$F$5/E697^2*(SIN(RADIANS(G705))*SIN(RADIANS(E698))+COS(RADIANS(G705))*COS(RADIANS(E698))*COS(RADIANS(U688))))</f>
        <v>#DIV/0!</v>
      </c>
      <c r="V705" t="e">
        <f>IF(DEGREES(ACOS(SIN(RADIANS(G705))*SIN(RADIANS(E698))+COS(RADIANS(G705))*COS(RADIANS(E698))*COS(RADIANS(V688))))&gt;90,0,$F$4*$F$5/E697^2*(SIN(RADIANS(G705))*SIN(RADIANS(E698))+COS(RADIANS(G705))*COS(RADIANS(E698))*COS(RADIANS(V688))))</f>
        <v>#DIV/0!</v>
      </c>
      <c r="W705" t="e">
        <f>IF(DEGREES(ACOS(SIN(RADIANS(G705))*SIN(RADIANS(E698))+COS(RADIANS(G705))*COS(RADIANS(E698))*COS(RADIANS(W688))))&gt;90,0,$F$4*$F$5/E697^2*(SIN(RADIANS(G705))*SIN(RADIANS(E698))+COS(RADIANS(G705))*COS(RADIANS(E698))*COS(RADIANS(W688))))</f>
        <v>#DIV/0!</v>
      </c>
      <c r="X705" t="e">
        <f>IF(DEGREES(ACOS(SIN(RADIANS(G705))*SIN(RADIANS(E698))+COS(RADIANS(G705))*COS(RADIANS(E698))*COS(RADIANS(X688))))&gt;90,0,$F$4*$F$5/E697^2*(SIN(RADIANS(G705))*SIN(RADIANS(E698))+COS(RADIANS(G705))*COS(RADIANS(E698))*COS(RADIANS(X688))))</f>
        <v>#DIV/0!</v>
      </c>
      <c r="Y705" t="e">
        <f>IF(DEGREES(ACOS(SIN(RADIANS(G705))*SIN(RADIANS(E698))+COS(RADIANS(G705))*COS(RADIANS(E698))*COS(RADIANS(Y688))))&gt;90,0,$F$4*$F$5/E697^2*(SIN(RADIANS(G705))*SIN(RADIANS(E698))+COS(RADIANS(G705))*COS(RADIANS(E698))*COS(RADIANS(Y688))))</f>
        <v>#DIV/0!</v>
      </c>
      <c r="Z705" t="e">
        <f>IF(DEGREES(ACOS(SIN(RADIANS(G705))*SIN(RADIANS(E698))+COS(RADIANS(G705))*COS(RADIANS(E698))*COS(RADIANS(Z688))))&gt;90,0,$F$4*$F$5/E697^2*(SIN(RADIANS(G705))*SIN(RADIANS(E698))+COS(RADIANS(G705))*COS(RADIANS(E698))*COS(RADIANS(Z688))))</f>
        <v>#DIV/0!</v>
      </c>
      <c r="AA705" t="e">
        <f>IF(DEGREES(ACOS(SIN(RADIANS(G705))*SIN(RADIANS(E698))+COS(RADIANS(G705))*COS(RADIANS(E698))*COS(RADIANS(AA688))))&gt;90,0,$F$4*$F$5/E697^2*(SIN(RADIANS(G705))*SIN(RADIANS(E698))+COS(RADIANS(G705))*COS(RADIANS(E698))*COS(RADIANS(AA688))))</f>
        <v>#DIV/0!</v>
      </c>
      <c r="AB705" t="e">
        <f>IF(DEGREES(ACOS(SIN(RADIANS(G705))*SIN(RADIANS(E698))+COS(RADIANS(G705))*COS(RADIANS(E698))*COS(RADIANS(AB688))))&gt;90,0,$F$4*$F$5/E697^2*(SIN(RADIANS(G705))*SIN(RADIANS(E698))+COS(RADIANS(G705))*COS(RADIANS(E698))*COS(RADIANS(AB688))))</f>
        <v>#DIV/0!</v>
      </c>
      <c r="AC705" t="e">
        <f>IF(DEGREES(ACOS(SIN(RADIANS(G705))*SIN(RADIANS(E698))+COS(RADIANS(G705))*COS(RADIANS(E698))*COS(RADIANS(AC688))))&gt;90,0,$F$4*$F$5/E697^2*(SIN(RADIANS(G705))*SIN(RADIANS(E698))+COS(RADIANS(G705))*COS(RADIANS(E698))*COS(RADIANS(AC688))))</f>
        <v>#DIV/0!</v>
      </c>
      <c r="AD705" t="e">
        <f>IF(DEGREES(ACOS(SIN(RADIANS(G705))*SIN(RADIANS(E698))+COS(RADIANS(G705))*COS(RADIANS(E698))*COS(RADIANS(AD688))))&gt;90,0,$F$4*$F$5/E697^2*(SIN(RADIANS(G705))*SIN(RADIANS(E698))+COS(RADIANS(G705))*COS(RADIANS(E698))*COS(RADIANS(AD688))))</f>
        <v>#DIV/0!</v>
      </c>
      <c r="AE705" t="e">
        <f>IF(DEGREES(ACOS(SIN(RADIANS(G705))*SIN(RADIANS(E698))+COS(RADIANS(G705))*COS(RADIANS(E698))*COS(RADIANS(AE688))))&gt;90,0,$F$4*$F$5/E697^2*(SIN(RADIANS(G705))*SIN(RADIANS(E698))+COS(RADIANS(G705))*COS(RADIANS(E698))*COS(RADIANS(AE688))))</f>
        <v>#DIV/0!</v>
      </c>
      <c r="AF705" t="e">
        <f>IF(DEGREES(ACOS(SIN(RADIANS(G705))*SIN(RADIANS(E698))+COS(RADIANS(G705))*COS(RADIANS(E698))*COS(RADIANS(AF688))))&gt;90,0,$F$4*$F$5/E697^2*(SIN(RADIANS(G705))*SIN(RADIANS(E698))+COS(RADIANS(G705))*COS(RADIANS(E698))*COS(RADIANS(AF688))))</f>
        <v>#DIV/0!</v>
      </c>
      <c r="AG705" t="e">
        <f>IF(DEGREES(ACOS(SIN(RADIANS(G705))*SIN(RADIANS(E698))+COS(RADIANS(G705))*COS(RADIANS(E698))*COS(RADIANS(AG688))))&gt;90,0,$F$4*$F$5/E697^2*(SIN(RADIANS(G705))*SIN(RADIANS(E698))+COS(RADIANS(G705))*COS(RADIANS(E698))*COS(RADIANS(AG688))))</f>
        <v>#DIV/0!</v>
      </c>
      <c r="AH705" t="e">
        <f>IF(DEGREES(ACOS(SIN(RADIANS(G705))*SIN(RADIANS(E698))+COS(RADIANS(G705))*COS(RADIANS(E698))*COS(RADIANS(AH688))))&gt;90,0,$F$4*$F$5/E697^2*(SIN(RADIANS(G705))*SIN(RADIANS(E698))+COS(RADIANS(G705))*COS(RADIANS(E698))*COS(RADIANS(AH688))))</f>
        <v>#DIV/0!</v>
      </c>
      <c r="AI705" t="e">
        <f>IF(DEGREES(ACOS(SIN(RADIANS(G705))*SIN(RADIANS(E698))+COS(RADIANS(G705))*COS(RADIANS(E698))*COS(RADIANS(AI688))))&gt;90,0,$F$4*$F$5/E697^2*(SIN(RADIANS(G705))*SIN(RADIANS(E698))+COS(RADIANS(G705))*COS(RADIANS(E698))*COS(RADIANS(AI688))))</f>
        <v>#DIV/0!</v>
      </c>
      <c r="AJ705" t="e">
        <f>IF(DEGREES(ACOS(SIN(RADIANS(G705))*SIN(RADIANS(E698))+COS(RADIANS(G705))*COS(RADIANS(E698))*COS(RADIANS(AJ688))))&gt;90,0,$F$4*$F$5/E697^2*(SIN(RADIANS(G705))*SIN(RADIANS(E698))+COS(RADIANS(G705))*COS(RADIANS(E698))*COS(RADIANS(AJ688))))</f>
        <v>#DIV/0!</v>
      </c>
      <c r="AK705">
        <f>IF(DEGREES(ACOS(SIN(RADIANS(G705))*SIN(RADIANS(E698))+COS(RADIANS(G705))*COS(RADIANS(E698))*COS(RADIANS(AK688))))&gt;90,0,$F$4*$F$5/E697^2*(SIN(RADIANS(G705))*SIN(RADIANS(E698))+COS(RADIANS(G705))*COS(RADIANS(E698))*COS(RADIANS(AK688))))</f>
        <v>0</v>
      </c>
      <c r="AL705">
        <f>IF(DEGREES(ACOS(SIN(RADIANS(G705))*SIN(RADIANS(E698))+COS(RADIANS(G705))*COS(RADIANS(E698))*COS(RADIANS(AL688))))&gt;90,0,$F$4*$F$5/E697^2*(SIN(RADIANS(G705))*SIN(RADIANS(E698))+COS(RADIANS(G705))*COS(RADIANS(E698))*COS(RADIANS(AL688))))</f>
        <v>0</v>
      </c>
      <c r="AM705">
        <f>IF(DEGREES(ACOS(SIN(RADIANS(G705))*SIN(RADIANS(E698))+COS(RADIANS(G705))*COS(RADIANS(E698))*COS(RADIANS(AM688))))&gt;90,0,$F$4*$F$5/E697^2*(SIN(RADIANS(G705))*SIN(RADIANS(E698))+COS(RADIANS(G705))*COS(RADIANS(E698))*COS(RADIANS(AM688))))</f>
        <v>0</v>
      </c>
      <c r="AN705">
        <f>IF(DEGREES(ACOS(SIN(RADIANS(G705))*SIN(RADIANS(E698))+COS(RADIANS(G705))*COS(RADIANS(E698))*COS(RADIANS(AN688))))&gt;90,0,$F$4*$F$5/E697^2*(SIN(RADIANS(G705))*SIN(RADIANS(E698))+COS(RADIANS(G705))*COS(RADIANS(E698))*COS(RADIANS(AN688))))</f>
        <v>0</v>
      </c>
      <c r="AO705">
        <f>IF(DEGREES(ACOS(SIN(RADIANS(G705))*SIN(RADIANS(E698))+COS(RADIANS(G705))*COS(RADIANS(E698))*COS(RADIANS(AO688))))&gt;90,0,$F$4*$F$5/E697^2*(SIN(RADIANS(G705))*SIN(RADIANS(E698))+COS(RADIANS(G705))*COS(RADIANS(E698))*COS(RADIANS(AO688))))</f>
        <v>0</v>
      </c>
      <c r="AP705">
        <f>IF(DEGREES(ACOS(SIN(RADIANS(G705))*SIN(RADIANS(E698))+COS(RADIANS(G705))*COS(RADIANS(E698))*COS(RADIANS(AP688))))&gt;90,0,$F$4*$F$5/E697^2*(SIN(RADIANS(G705))*SIN(RADIANS(E698))+COS(RADIANS(G705))*COS(RADIANS(E698))*COS(RADIANS(AP688))))</f>
        <v>0</v>
      </c>
      <c r="AQ705">
        <f>IF(DEGREES(ACOS(SIN(RADIANS(G705))*SIN(RADIANS(E698))+COS(RADIANS(G705))*COS(RADIANS(E698))*COS(RADIANS(AQ688))))&gt;90,0,$F$4*$F$5/E697^2*(SIN(RADIANS(G705))*SIN(RADIANS(E698))+COS(RADIANS(G705))*COS(RADIANS(E698))*COS(RADIANS(AQ688))))</f>
        <v>0</v>
      </c>
      <c r="AR705">
        <f>IF(DEGREES(ACOS(SIN(RADIANS(G705))*SIN(RADIANS(E698))+COS(RADIANS(G705))*COS(RADIANS(E698))*COS(RADIANS(AR688))))&gt;90,0,$F$4*$F$5/E697^2*(SIN(RADIANS(G705))*SIN(RADIANS(E698))+COS(RADIANS(G705))*COS(RADIANS(E698))*COS(RADIANS(AR688))))</f>
        <v>0</v>
      </c>
    </row>
    <row r="706" spans="2:44" x14ac:dyDescent="0.5">
      <c r="G706">
        <v>-70</v>
      </c>
      <c r="I706">
        <f>IF(DEGREES(ACOS(SIN(RADIANS(G706))*SIN(RADIANS(E698))+COS(RADIANS(G706))*COS(RADIANS(E698))*COS(RADIANS(I688))))&gt;90,0,$F$4*$F$5/E697^2*(SIN(RADIANS(G706))*SIN(RADIANS(E698))+COS(RADIANS(G706))*COS(RADIANS(E698))*COS(RADIANS(I688))))</f>
        <v>0</v>
      </c>
      <c r="J706">
        <f>IF(DEGREES(ACOS(SIN(RADIANS(G706))*SIN(RADIANS(E698))+COS(RADIANS(G706))*COS(RADIANS(E698))*COS(RADIANS(J688))))&gt;90,0,$F$4*$F$5/E697^2*(SIN(RADIANS(G706))*SIN(RADIANS(E698))+COS(RADIANS(G706))*COS(RADIANS(E698))*COS(RADIANS(J688))))</f>
        <v>0</v>
      </c>
      <c r="K706">
        <f>IF(DEGREES(ACOS(SIN(RADIANS(G706))*SIN(RADIANS(E698))+COS(RADIANS(G706))*COS(RADIANS(E698))*COS(RADIANS(K688))))&gt;90,0,$F$4*$F$5/E697^2*(SIN(RADIANS(G706))*SIN(RADIANS(E698))+COS(RADIANS(G706))*COS(RADIANS(E698))*COS(RADIANS(K688))))</f>
        <v>0</v>
      </c>
      <c r="L706">
        <f>IF(DEGREES(ACOS(SIN(RADIANS(G706))*SIN(RADIANS(E698))+COS(RADIANS(G706))*COS(RADIANS(E698))*COS(RADIANS(L688))))&gt;90,0,$F$4*$F$5/E697^2*(SIN(RADIANS(G706))*SIN(RADIANS(E698))+COS(RADIANS(G706))*COS(RADIANS(E698))*COS(RADIANS(L688))))</f>
        <v>0</v>
      </c>
      <c r="M706">
        <f>IF(DEGREES(ACOS(SIN(RADIANS(G706))*SIN(RADIANS(E698))+COS(RADIANS(G706))*COS(RADIANS(E698))*COS(RADIANS(M688))))&gt;90,0,$F$4*$F$5/E697^2*(SIN(RADIANS(G706))*SIN(RADIANS(E698))+COS(RADIANS(G706))*COS(RADIANS(E698))*COS(RADIANS(M688))))</f>
        <v>0</v>
      </c>
      <c r="N706">
        <f>IF(DEGREES(ACOS(SIN(RADIANS(G706))*SIN(RADIANS(E698))+COS(RADIANS(G706))*COS(RADIANS(E698))*COS(RADIANS(N688))))&gt;90,0,$F$4*$F$5/E697^2*(SIN(RADIANS(G706))*SIN(RADIANS(E698))+COS(RADIANS(G706))*COS(RADIANS(E698))*COS(RADIANS(N688))))</f>
        <v>0</v>
      </c>
      <c r="O706">
        <f>IF(DEGREES(ACOS(SIN(RADIANS(G706))*SIN(RADIANS(E698))+COS(RADIANS(G706))*COS(RADIANS(E698))*COS(RADIANS(O688))))&gt;90,0,$F$4*$F$5/E697^2*(SIN(RADIANS(G706))*SIN(RADIANS(E698))+COS(RADIANS(G706))*COS(RADIANS(E698))*COS(RADIANS(O688))))</f>
        <v>0</v>
      </c>
      <c r="P706">
        <f>IF(DEGREES(ACOS(SIN(RADIANS(G706))*SIN(RADIANS(E698))+COS(RADIANS(G706))*COS(RADIANS(E698))*COS(RADIANS(P688))))&gt;90,0,$F$4*$F$5/E697^2*(SIN(RADIANS(G706))*SIN(RADIANS(E698))+COS(RADIANS(G706))*COS(RADIANS(E698))*COS(RADIANS(P688))))</f>
        <v>0</v>
      </c>
      <c r="Q706">
        <f>IF(DEGREES(ACOS(SIN(RADIANS(G706))*SIN(RADIANS(E698))+COS(RADIANS(G706))*COS(RADIANS(E698))*COS(RADIANS(Q688))))&gt;90,0,$F$4*$F$5/E697^2*(SIN(RADIANS(G706))*SIN(RADIANS(E698))+COS(RADIANS(G706))*COS(RADIANS(E698))*COS(RADIANS(Q688))))</f>
        <v>0</v>
      </c>
      <c r="R706" t="e">
        <f>IF(DEGREES(ACOS(SIN(RADIANS(G706))*SIN(RADIANS(E698))+COS(RADIANS(G706))*COS(RADIANS(E698))*COS(RADIANS(R688))))&gt;90,0,$F$4*$F$5/E697^2*(SIN(RADIANS(G706))*SIN(RADIANS(E698))+COS(RADIANS(G706))*COS(RADIANS(E698))*COS(RADIANS(R688))))</f>
        <v>#DIV/0!</v>
      </c>
      <c r="S706" t="e">
        <f>IF(DEGREES(ACOS(SIN(RADIANS(G706))*SIN(RADIANS(E698))+COS(RADIANS(G706))*COS(RADIANS(E698))*COS(RADIANS(S688))))&gt;90,0,$F$4*$F$5/E697^2*(SIN(RADIANS(G706))*SIN(RADIANS(E698))+COS(RADIANS(G706))*COS(RADIANS(E698))*COS(RADIANS(S688))))</f>
        <v>#DIV/0!</v>
      </c>
      <c r="T706" t="e">
        <f>IF(DEGREES(ACOS(SIN(RADIANS(G706))*SIN(RADIANS(E698))+COS(RADIANS(G706))*COS(RADIANS(E698))*COS(RADIANS(T688))))&gt;90,0,$F$4*$F$5/E697^2*(SIN(RADIANS(G706))*SIN(RADIANS(E698))+COS(RADIANS(G706))*COS(RADIANS(E698))*COS(RADIANS(T688))))</f>
        <v>#DIV/0!</v>
      </c>
      <c r="U706" t="e">
        <f>IF(DEGREES(ACOS(SIN(RADIANS(G706))*SIN(RADIANS(E698))+COS(RADIANS(G706))*COS(RADIANS(E698))*COS(RADIANS(U688))))&gt;90,0,$F$4*$F$5/E697^2*(SIN(RADIANS(G706))*SIN(RADIANS(E698))+COS(RADIANS(G706))*COS(RADIANS(E698))*COS(RADIANS(U688))))</f>
        <v>#DIV/0!</v>
      </c>
      <c r="V706" t="e">
        <f>IF(DEGREES(ACOS(SIN(RADIANS(G706))*SIN(RADIANS(E698))+COS(RADIANS(G706))*COS(RADIANS(E698))*COS(RADIANS(V688))))&gt;90,0,$F$4*$F$5/E697^2*(SIN(RADIANS(G706))*SIN(RADIANS(E698))+COS(RADIANS(G706))*COS(RADIANS(E698))*COS(RADIANS(V688))))</f>
        <v>#DIV/0!</v>
      </c>
      <c r="W706" t="e">
        <f>IF(DEGREES(ACOS(SIN(RADIANS(G706))*SIN(RADIANS(E698))+COS(RADIANS(G706))*COS(RADIANS(E698))*COS(RADIANS(W688))))&gt;90,0,$F$4*$F$5/E697^2*(SIN(RADIANS(G706))*SIN(RADIANS(E698))+COS(RADIANS(G706))*COS(RADIANS(E698))*COS(RADIANS(W688))))</f>
        <v>#DIV/0!</v>
      </c>
      <c r="X706" t="e">
        <f>IF(DEGREES(ACOS(SIN(RADIANS(G706))*SIN(RADIANS(E698))+COS(RADIANS(G706))*COS(RADIANS(E698))*COS(RADIANS(X688))))&gt;90,0,$F$4*$F$5/E697^2*(SIN(RADIANS(G706))*SIN(RADIANS(E698))+COS(RADIANS(G706))*COS(RADIANS(E698))*COS(RADIANS(X688))))</f>
        <v>#DIV/0!</v>
      </c>
      <c r="Y706" t="e">
        <f>IF(DEGREES(ACOS(SIN(RADIANS(G706))*SIN(RADIANS(E698))+COS(RADIANS(G706))*COS(RADIANS(E698))*COS(RADIANS(Y688))))&gt;90,0,$F$4*$F$5/E697^2*(SIN(RADIANS(G706))*SIN(RADIANS(E698))+COS(RADIANS(G706))*COS(RADIANS(E698))*COS(RADIANS(Y688))))</f>
        <v>#DIV/0!</v>
      </c>
      <c r="Z706" t="e">
        <f>IF(DEGREES(ACOS(SIN(RADIANS(G706))*SIN(RADIANS(E698))+COS(RADIANS(G706))*COS(RADIANS(E698))*COS(RADIANS(Z688))))&gt;90,0,$F$4*$F$5/E697^2*(SIN(RADIANS(G706))*SIN(RADIANS(E698))+COS(RADIANS(G706))*COS(RADIANS(E698))*COS(RADIANS(Z688))))</f>
        <v>#DIV/0!</v>
      </c>
      <c r="AA706" t="e">
        <f>IF(DEGREES(ACOS(SIN(RADIANS(G706))*SIN(RADIANS(E698))+COS(RADIANS(G706))*COS(RADIANS(E698))*COS(RADIANS(AA688))))&gt;90,0,$F$4*$F$5/E697^2*(SIN(RADIANS(G706))*SIN(RADIANS(E698))+COS(RADIANS(G706))*COS(RADIANS(E698))*COS(RADIANS(AA688))))</f>
        <v>#DIV/0!</v>
      </c>
      <c r="AB706" t="e">
        <f>IF(DEGREES(ACOS(SIN(RADIANS(G706))*SIN(RADIANS(E698))+COS(RADIANS(G706))*COS(RADIANS(E698))*COS(RADIANS(AB688))))&gt;90,0,$F$4*$F$5/E697^2*(SIN(RADIANS(G706))*SIN(RADIANS(E698))+COS(RADIANS(G706))*COS(RADIANS(E698))*COS(RADIANS(AB688))))</f>
        <v>#DIV/0!</v>
      </c>
      <c r="AC706" t="e">
        <f>IF(DEGREES(ACOS(SIN(RADIANS(G706))*SIN(RADIANS(E698))+COS(RADIANS(G706))*COS(RADIANS(E698))*COS(RADIANS(AC688))))&gt;90,0,$F$4*$F$5/E697^2*(SIN(RADIANS(G706))*SIN(RADIANS(E698))+COS(RADIANS(G706))*COS(RADIANS(E698))*COS(RADIANS(AC688))))</f>
        <v>#DIV/0!</v>
      </c>
      <c r="AD706" t="e">
        <f>IF(DEGREES(ACOS(SIN(RADIANS(G706))*SIN(RADIANS(E698))+COS(RADIANS(G706))*COS(RADIANS(E698))*COS(RADIANS(AD688))))&gt;90,0,$F$4*$F$5/E697^2*(SIN(RADIANS(G706))*SIN(RADIANS(E698))+COS(RADIANS(G706))*COS(RADIANS(E698))*COS(RADIANS(AD688))))</f>
        <v>#DIV/0!</v>
      </c>
      <c r="AE706" t="e">
        <f>IF(DEGREES(ACOS(SIN(RADIANS(G706))*SIN(RADIANS(E698))+COS(RADIANS(G706))*COS(RADIANS(E698))*COS(RADIANS(AE688))))&gt;90,0,$F$4*$F$5/E697^2*(SIN(RADIANS(G706))*SIN(RADIANS(E698))+COS(RADIANS(G706))*COS(RADIANS(E698))*COS(RADIANS(AE688))))</f>
        <v>#DIV/0!</v>
      </c>
      <c r="AF706" t="e">
        <f>IF(DEGREES(ACOS(SIN(RADIANS(G706))*SIN(RADIANS(E698))+COS(RADIANS(G706))*COS(RADIANS(E698))*COS(RADIANS(AF688))))&gt;90,0,$F$4*$F$5/E697^2*(SIN(RADIANS(G706))*SIN(RADIANS(E698))+COS(RADIANS(G706))*COS(RADIANS(E698))*COS(RADIANS(AF688))))</f>
        <v>#DIV/0!</v>
      </c>
      <c r="AG706" t="e">
        <f>IF(DEGREES(ACOS(SIN(RADIANS(G706))*SIN(RADIANS(E698))+COS(RADIANS(G706))*COS(RADIANS(E698))*COS(RADIANS(AG688))))&gt;90,0,$F$4*$F$5/E697^2*(SIN(RADIANS(G706))*SIN(RADIANS(E698))+COS(RADIANS(G706))*COS(RADIANS(E698))*COS(RADIANS(AG688))))</f>
        <v>#DIV/0!</v>
      </c>
      <c r="AH706" t="e">
        <f>IF(DEGREES(ACOS(SIN(RADIANS(G706))*SIN(RADIANS(E698))+COS(RADIANS(G706))*COS(RADIANS(E698))*COS(RADIANS(AH688))))&gt;90,0,$F$4*$F$5/E697^2*(SIN(RADIANS(G706))*SIN(RADIANS(E698))+COS(RADIANS(G706))*COS(RADIANS(E698))*COS(RADIANS(AH688))))</f>
        <v>#DIV/0!</v>
      </c>
      <c r="AI706" t="e">
        <f>IF(DEGREES(ACOS(SIN(RADIANS(G706))*SIN(RADIANS(E698))+COS(RADIANS(G706))*COS(RADIANS(E698))*COS(RADIANS(AI688))))&gt;90,0,$F$4*$F$5/E697^2*(SIN(RADIANS(G706))*SIN(RADIANS(E698))+COS(RADIANS(G706))*COS(RADIANS(E698))*COS(RADIANS(AI688))))</f>
        <v>#DIV/0!</v>
      </c>
      <c r="AJ706" t="e">
        <f>IF(DEGREES(ACOS(SIN(RADIANS(G706))*SIN(RADIANS(E698))+COS(RADIANS(G706))*COS(RADIANS(E698))*COS(RADIANS(AJ688))))&gt;90,0,$F$4*$F$5/E697^2*(SIN(RADIANS(G706))*SIN(RADIANS(E698))+COS(RADIANS(G706))*COS(RADIANS(E698))*COS(RADIANS(AJ688))))</f>
        <v>#DIV/0!</v>
      </c>
      <c r="AK706">
        <f>IF(DEGREES(ACOS(SIN(RADIANS(G706))*SIN(RADIANS(E698))+COS(RADIANS(G706))*COS(RADIANS(E698))*COS(RADIANS(AK688))))&gt;90,0,$F$4*$F$5/E697^2*(SIN(RADIANS(G706))*SIN(RADIANS(E698))+COS(RADIANS(G706))*COS(RADIANS(E698))*COS(RADIANS(AK688))))</f>
        <v>0</v>
      </c>
      <c r="AL706">
        <f>IF(DEGREES(ACOS(SIN(RADIANS(G706))*SIN(RADIANS(E698))+COS(RADIANS(G706))*COS(RADIANS(E698))*COS(RADIANS(AL688))))&gt;90,0,$F$4*$F$5/E697^2*(SIN(RADIANS(G706))*SIN(RADIANS(E698))+COS(RADIANS(G706))*COS(RADIANS(E698))*COS(RADIANS(AL688))))</f>
        <v>0</v>
      </c>
      <c r="AM706">
        <f>IF(DEGREES(ACOS(SIN(RADIANS(G706))*SIN(RADIANS(E698))+COS(RADIANS(G706))*COS(RADIANS(E698))*COS(RADIANS(AM688))))&gt;90,0,$F$4*$F$5/E697^2*(SIN(RADIANS(G706))*SIN(RADIANS(E698))+COS(RADIANS(G706))*COS(RADIANS(E698))*COS(RADIANS(AM688))))</f>
        <v>0</v>
      </c>
      <c r="AN706">
        <f>IF(DEGREES(ACOS(SIN(RADIANS(G706))*SIN(RADIANS(E698))+COS(RADIANS(G706))*COS(RADIANS(E698))*COS(RADIANS(AN688))))&gt;90,0,$F$4*$F$5/E697^2*(SIN(RADIANS(G706))*SIN(RADIANS(E698))+COS(RADIANS(G706))*COS(RADIANS(E698))*COS(RADIANS(AN688))))</f>
        <v>0</v>
      </c>
      <c r="AO706">
        <f>IF(DEGREES(ACOS(SIN(RADIANS(G706))*SIN(RADIANS(E698))+COS(RADIANS(G706))*COS(RADIANS(E698))*COS(RADIANS(AO688))))&gt;90,0,$F$4*$F$5/E697^2*(SIN(RADIANS(G706))*SIN(RADIANS(E698))+COS(RADIANS(G706))*COS(RADIANS(E698))*COS(RADIANS(AO688))))</f>
        <v>0</v>
      </c>
      <c r="AP706">
        <f>IF(DEGREES(ACOS(SIN(RADIANS(G706))*SIN(RADIANS(E698))+COS(RADIANS(G706))*COS(RADIANS(E698))*COS(RADIANS(AP688))))&gt;90,0,$F$4*$F$5/E697^2*(SIN(RADIANS(G706))*SIN(RADIANS(E698))+COS(RADIANS(G706))*COS(RADIANS(E698))*COS(RADIANS(AP688))))</f>
        <v>0</v>
      </c>
      <c r="AQ706">
        <f>IF(DEGREES(ACOS(SIN(RADIANS(G706))*SIN(RADIANS(E698))+COS(RADIANS(G706))*COS(RADIANS(E698))*COS(RADIANS(AQ688))))&gt;90,0,$F$4*$F$5/E697^2*(SIN(RADIANS(G706))*SIN(RADIANS(E698))+COS(RADIANS(G706))*COS(RADIANS(E698))*COS(RADIANS(AQ688))))</f>
        <v>0</v>
      </c>
      <c r="AR706">
        <f>IF(DEGREES(ACOS(SIN(RADIANS(G706))*SIN(RADIANS(E698))+COS(RADIANS(G706))*COS(RADIANS(E698))*COS(RADIANS(AR688))))&gt;90,0,$F$4*$F$5/E697^2*(SIN(RADIANS(G706))*SIN(RADIANS(E698))+COS(RADIANS(G706))*COS(RADIANS(E698))*COS(RADIANS(AR688))))</f>
        <v>0</v>
      </c>
    </row>
    <row r="707" spans="2:44" x14ac:dyDescent="0.5">
      <c r="G707">
        <v>-80</v>
      </c>
      <c r="I707">
        <f>IF(DEGREES(ACOS(SIN(RADIANS(G707))*SIN(RADIANS(E698))+COS(RADIANS(G707))*COS(RADIANS(E698))*COS(RADIANS(I688))))&gt;90,0,$F$4*$F$5/E697^2*(SIN(RADIANS(G707))*SIN(RADIANS(E698))+COS(RADIANS(G707))*COS(RADIANS(E698))*COS(RADIANS(I688))))</f>
        <v>0</v>
      </c>
      <c r="J707">
        <f>IF(DEGREES(ACOS(SIN(RADIANS(G707))*SIN(RADIANS(E698))+COS(RADIANS(G707))*COS(RADIANS(E698))*COS(RADIANS(J688))))&gt;90,0,$F$4*$F$5/E697^2*(SIN(RADIANS(G707))*SIN(RADIANS(E698))+COS(RADIANS(G707))*COS(RADIANS(E698))*COS(RADIANS(J688))))</f>
        <v>0</v>
      </c>
      <c r="K707">
        <f>IF(DEGREES(ACOS(SIN(RADIANS(G707))*SIN(RADIANS(E698))+COS(RADIANS(G707))*COS(RADIANS(E698))*COS(RADIANS(K688))))&gt;90,0,$F$4*$F$5/E697^2*(SIN(RADIANS(G707))*SIN(RADIANS(E698))+COS(RADIANS(G707))*COS(RADIANS(E698))*COS(RADIANS(K688))))</f>
        <v>0</v>
      </c>
      <c r="L707">
        <f>IF(DEGREES(ACOS(SIN(RADIANS(G707))*SIN(RADIANS(E698))+COS(RADIANS(G707))*COS(RADIANS(E698))*COS(RADIANS(L688))))&gt;90,0,$F$4*$F$5/E697^2*(SIN(RADIANS(G707))*SIN(RADIANS(E698))+COS(RADIANS(G707))*COS(RADIANS(E698))*COS(RADIANS(L688))))</f>
        <v>0</v>
      </c>
      <c r="M707">
        <f>IF(DEGREES(ACOS(SIN(RADIANS(G707))*SIN(RADIANS(E698))+COS(RADIANS(G707))*COS(RADIANS(E698))*COS(RADIANS(M688))))&gt;90,0,$F$4*$F$5/E697^2*(SIN(RADIANS(G707))*SIN(RADIANS(E698))+COS(RADIANS(G707))*COS(RADIANS(E698))*COS(RADIANS(M688))))</f>
        <v>0</v>
      </c>
      <c r="N707">
        <f>IF(DEGREES(ACOS(SIN(RADIANS(G707))*SIN(RADIANS(E698))+COS(RADIANS(G707))*COS(RADIANS(E698))*COS(RADIANS(N688))))&gt;90,0,$F$4*$F$5/E697^2*(SIN(RADIANS(G707))*SIN(RADIANS(E698))+COS(RADIANS(G707))*COS(RADIANS(E698))*COS(RADIANS(N688))))</f>
        <v>0</v>
      </c>
      <c r="O707">
        <f>IF(DEGREES(ACOS(SIN(RADIANS(G707))*SIN(RADIANS(E698))+COS(RADIANS(G707))*COS(RADIANS(E698))*COS(RADIANS(O688))))&gt;90,0,$F$4*$F$5/E697^2*(SIN(RADIANS(G707))*SIN(RADIANS(E698))+COS(RADIANS(G707))*COS(RADIANS(E698))*COS(RADIANS(O688))))</f>
        <v>0</v>
      </c>
      <c r="P707">
        <f>IF(DEGREES(ACOS(SIN(RADIANS(G707))*SIN(RADIANS(E698))+COS(RADIANS(G707))*COS(RADIANS(E698))*COS(RADIANS(P688))))&gt;90,0,$F$4*$F$5/E697^2*(SIN(RADIANS(G707))*SIN(RADIANS(E698))+COS(RADIANS(G707))*COS(RADIANS(E698))*COS(RADIANS(P688))))</f>
        <v>0</v>
      </c>
      <c r="Q707">
        <f>IF(DEGREES(ACOS(SIN(RADIANS(G707))*SIN(RADIANS(E698))+COS(RADIANS(G707))*COS(RADIANS(E698))*COS(RADIANS(Q688))))&gt;90,0,$F$4*$F$5/E697^2*(SIN(RADIANS(G707))*SIN(RADIANS(E698))+COS(RADIANS(G707))*COS(RADIANS(E698))*COS(RADIANS(Q688))))</f>
        <v>0</v>
      </c>
      <c r="R707" t="e">
        <f>IF(DEGREES(ACOS(SIN(RADIANS(G707))*SIN(RADIANS(E698))+COS(RADIANS(G707))*COS(RADIANS(E698))*COS(RADIANS(R688))))&gt;90,0,$F$4*$F$5/E697^2*(SIN(RADIANS(G707))*SIN(RADIANS(E698))+COS(RADIANS(G707))*COS(RADIANS(E698))*COS(RADIANS(R688))))</f>
        <v>#DIV/0!</v>
      </c>
      <c r="S707" t="e">
        <f>IF(DEGREES(ACOS(SIN(RADIANS(G707))*SIN(RADIANS(E698))+COS(RADIANS(G707))*COS(RADIANS(E698))*COS(RADIANS(S688))))&gt;90,0,$F$4*$F$5/E697^2*(SIN(RADIANS(G707))*SIN(RADIANS(E698))+COS(RADIANS(G707))*COS(RADIANS(E698))*COS(RADIANS(S688))))</f>
        <v>#DIV/0!</v>
      </c>
      <c r="T707" t="e">
        <f>IF(DEGREES(ACOS(SIN(RADIANS(G707))*SIN(RADIANS(E698))+COS(RADIANS(G707))*COS(RADIANS(E698))*COS(RADIANS(T688))))&gt;90,0,$F$4*$F$5/E697^2*(SIN(RADIANS(G707))*SIN(RADIANS(E698))+COS(RADIANS(G707))*COS(RADIANS(E698))*COS(RADIANS(T688))))</f>
        <v>#DIV/0!</v>
      </c>
      <c r="U707" t="e">
        <f>IF(DEGREES(ACOS(SIN(RADIANS(G707))*SIN(RADIANS(E698))+COS(RADIANS(G707))*COS(RADIANS(E698))*COS(RADIANS(U688))))&gt;90,0,$F$4*$F$5/E697^2*(SIN(RADIANS(G707))*SIN(RADIANS(E698))+COS(RADIANS(G707))*COS(RADIANS(E698))*COS(RADIANS(U688))))</f>
        <v>#DIV/0!</v>
      </c>
      <c r="V707" t="e">
        <f>IF(DEGREES(ACOS(SIN(RADIANS(G707))*SIN(RADIANS(E698))+COS(RADIANS(G707))*COS(RADIANS(E698))*COS(RADIANS(V688))))&gt;90,0,$F$4*$F$5/E697^2*(SIN(RADIANS(G707))*SIN(RADIANS(E698))+COS(RADIANS(G707))*COS(RADIANS(E698))*COS(RADIANS(V688))))</f>
        <v>#DIV/0!</v>
      </c>
      <c r="W707" t="e">
        <f>IF(DEGREES(ACOS(SIN(RADIANS(G707))*SIN(RADIANS(E698))+COS(RADIANS(G707))*COS(RADIANS(E698))*COS(RADIANS(W688))))&gt;90,0,$F$4*$F$5/E697^2*(SIN(RADIANS(G707))*SIN(RADIANS(E698))+COS(RADIANS(G707))*COS(RADIANS(E698))*COS(RADIANS(W688))))</f>
        <v>#DIV/0!</v>
      </c>
      <c r="X707" t="e">
        <f>IF(DEGREES(ACOS(SIN(RADIANS(G707))*SIN(RADIANS(E698))+COS(RADIANS(G707))*COS(RADIANS(E698))*COS(RADIANS(X688))))&gt;90,0,$F$4*$F$5/E697^2*(SIN(RADIANS(G707))*SIN(RADIANS(E698))+COS(RADIANS(G707))*COS(RADIANS(E698))*COS(RADIANS(X688))))</f>
        <v>#DIV/0!</v>
      </c>
      <c r="Y707" t="e">
        <f>IF(DEGREES(ACOS(SIN(RADIANS(G707))*SIN(RADIANS(E698))+COS(RADIANS(G707))*COS(RADIANS(E698))*COS(RADIANS(Y688))))&gt;90,0,$F$4*$F$5/E697^2*(SIN(RADIANS(G707))*SIN(RADIANS(E698))+COS(RADIANS(G707))*COS(RADIANS(E698))*COS(RADIANS(Y688))))</f>
        <v>#DIV/0!</v>
      </c>
      <c r="Z707" t="e">
        <f>IF(DEGREES(ACOS(SIN(RADIANS(G707))*SIN(RADIANS(E698))+COS(RADIANS(G707))*COS(RADIANS(E698))*COS(RADIANS(Z688))))&gt;90,0,$F$4*$F$5/E697^2*(SIN(RADIANS(G707))*SIN(RADIANS(E698))+COS(RADIANS(G707))*COS(RADIANS(E698))*COS(RADIANS(Z688))))</f>
        <v>#DIV/0!</v>
      </c>
      <c r="AA707" t="e">
        <f>IF(DEGREES(ACOS(SIN(RADIANS(G707))*SIN(RADIANS(E698))+COS(RADIANS(G707))*COS(RADIANS(E698))*COS(RADIANS(AA688))))&gt;90,0,$F$4*$F$5/E697^2*(SIN(RADIANS(G707))*SIN(RADIANS(E698))+COS(RADIANS(G707))*COS(RADIANS(E698))*COS(RADIANS(AA688))))</f>
        <v>#DIV/0!</v>
      </c>
      <c r="AB707" t="e">
        <f>IF(DEGREES(ACOS(SIN(RADIANS(G707))*SIN(RADIANS(E698))+COS(RADIANS(G707))*COS(RADIANS(E698))*COS(RADIANS(AB688))))&gt;90,0,$F$4*$F$5/E697^2*(SIN(RADIANS(G707))*SIN(RADIANS(E698))+COS(RADIANS(G707))*COS(RADIANS(E698))*COS(RADIANS(AB688))))</f>
        <v>#DIV/0!</v>
      </c>
      <c r="AC707" t="e">
        <f>IF(DEGREES(ACOS(SIN(RADIANS(G707))*SIN(RADIANS(E698))+COS(RADIANS(G707))*COS(RADIANS(E698))*COS(RADIANS(AC688))))&gt;90,0,$F$4*$F$5/E697^2*(SIN(RADIANS(G707))*SIN(RADIANS(E698))+COS(RADIANS(G707))*COS(RADIANS(E698))*COS(RADIANS(AC688))))</f>
        <v>#DIV/0!</v>
      </c>
      <c r="AD707" t="e">
        <f>IF(DEGREES(ACOS(SIN(RADIANS(G707))*SIN(RADIANS(E698))+COS(RADIANS(G707))*COS(RADIANS(E698))*COS(RADIANS(AD688))))&gt;90,0,$F$4*$F$5/E697^2*(SIN(RADIANS(G707))*SIN(RADIANS(E698))+COS(RADIANS(G707))*COS(RADIANS(E698))*COS(RADIANS(AD688))))</f>
        <v>#DIV/0!</v>
      </c>
      <c r="AE707" t="e">
        <f>IF(DEGREES(ACOS(SIN(RADIANS(G707))*SIN(RADIANS(E698))+COS(RADIANS(G707))*COS(RADIANS(E698))*COS(RADIANS(AE688))))&gt;90,0,$F$4*$F$5/E697^2*(SIN(RADIANS(G707))*SIN(RADIANS(E698))+COS(RADIANS(G707))*COS(RADIANS(E698))*COS(RADIANS(AE688))))</f>
        <v>#DIV/0!</v>
      </c>
      <c r="AF707" t="e">
        <f>IF(DEGREES(ACOS(SIN(RADIANS(G707))*SIN(RADIANS(E698))+COS(RADIANS(G707))*COS(RADIANS(E698))*COS(RADIANS(AF688))))&gt;90,0,$F$4*$F$5/E697^2*(SIN(RADIANS(G707))*SIN(RADIANS(E698))+COS(RADIANS(G707))*COS(RADIANS(E698))*COS(RADIANS(AF688))))</f>
        <v>#DIV/0!</v>
      </c>
      <c r="AG707" t="e">
        <f>IF(DEGREES(ACOS(SIN(RADIANS(G707))*SIN(RADIANS(E698))+COS(RADIANS(G707))*COS(RADIANS(E698))*COS(RADIANS(AG688))))&gt;90,0,$F$4*$F$5/E697^2*(SIN(RADIANS(G707))*SIN(RADIANS(E698))+COS(RADIANS(G707))*COS(RADIANS(E698))*COS(RADIANS(AG688))))</f>
        <v>#DIV/0!</v>
      </c>
      <c r="AH707" t="e">
        <f>IF(DEGREES(ACOS(SIN(RADIANS(G707))*SIN(RADIANS(E698))+COS(RADIANS(G707))*COS(RADIANS(E698))*COS(RADIANS(AH688))))&gt;90,0,$F$4*$F$5/E697^2*(SIN(RADIANS(G707))*SIN(RADIANS(E698))+COS(RADIANS(G707))*COS(RADIANS(E698))*COS(RADIANS(AH688))))</f>
        <v>#DIV/0!</v>
      </c>
      <c r="AI707" t="e">
        <f>IF(DEGREES(ACOS(SIN(RADIANS(G707))*SIN(RADIANS(E698))+COS(RADIANS(G707))*COS(RADIANS(E698))*COS(RADIANS(AI688))))&gt;90,0,$F$4*$F$5/E697^2*(SIN(RADIANS(G707))*SIN(RADIANS(E698))+COS(RADIANS(G707))*COS(RADIANS(E698))*COS(RADIANS(AI688))))</f>
        <v>#DIV/0!</v>
      </c>
      <c r="AJ707" t="e">
        <f>IF(DEGREES(ACOS(SIN(RADIANS(G707))*SIN(RADIANS(E698))+COS(RADIANS(G707))*COS(RADIANS(E698))*COS(RADIANS(AJ688))))&gt;90,0,$F$4*$F$5/E697^2*(SIN(RADIANS(G707))*SIN(RADIANS(E698))+COS(RADIANS(G707))*COS(RADIANS(E698))*COS(RADIANS(AJ688))))</f>
        <v>#DIV/0!</v>
      </c>
      <c r="AK707">
        <f>IF(DEGREES(ACOS(SIN(RADIANS(G707))*SIN(RADIANS(E698))+COS(RADIANS(G707))*COS(RADIANS(E698))*COS(RADIANS(AK688))))&gt;90,0,$F$4*$F$5/E697^2*(SIN(RADIANS(G707))*SIN(RADIANS(E698))+COS(RADIANS(G707))*COS(RADIANS(E698))*COS(RADIANS(AK688))))</f>
        <v>0</v>
      </c>
      <c r="AL707">
        <f>IF(DEGREES(ACOS(SIN(RADIANS(G707))*SIN(RADIANS(E698))+COS(RADIANS(G707))*COS(RADIANS(E698))*COS(RADIANS(AL688))))&gt;90,0,$F$4*$F$5/E697^2*(SIN(RADIANS(G707))*SIN(RADIANS(E698))+COS(RADIANS(G707))*COS(RADIANS(E698))*COS(RADIANS(AL688))))</f>
        <v>0</v>
      </c>
      <c r="AM707">
        <f>IF(DEGREES(ACOS(SIN(RADIANS(G707))*SIN(RADIANS(E698))+COS(RADIANS(G707))*COS(RADIANS(E698))*COS(RADIANS(AM688))))&gt;90,0,$F$4*$F$5/E697^2*(SIN(RADIANS(G707))*SIN(RADIANS(E698))+COS(RADIANS(G707))*COS(RADIANS(E698))*COS(RADIANS(AM688))))</f>
        <v>0</v>
      </c>
      <c r="AN707">
        <f>IF(DEGREES(ACOS(SIN(RADIANS(G707))*SIN(RADIANS(E698))+COS(RADIANS(G707))*COS(RADIANS(E698))*COS(RADIANS(AN688))))&gt;90,0,$F$4*$F$5/E697^2*(SIN(RADIANS(G707))*SIN(RADIANS(E698))+COS(RADIANS(G707))*COS(RADIANS(E698))*COS(RADIANS(AN688))))</f>
        <v>0</v>
      </c>
      <c r="AO707">
        <f>IF(DEGREES(ACOS(SIN(RADIANS(G707))*SIN(RADIANS(E698))+COS(RADIANS(G707))*COS(RADIANS(E698))*COS(RADIANS(AO688))))&gt;90,0,$F$4*$F$5/E697^2*(SIN(RADIANS(G707))*SIN(RADIANS(E698))+COS(RADIANS(G707))*COS(RADIANS(E698))*COS(RADIANS(AO688))))</f>
        <v>0</v>
      </c>
      <c r="AP707">
        <f>IF(DEGREES(ACOS(SIN(RADIANS(G707))*SIN(RADIANS(E698))+COS(RADIANS(G707))*COS(RADIANS(E698))*COS(RADIANS(AP688))))&gt;90,0,$F$4*$F$5/E697^2*(SIN(RADIANS(G707))*SIN(RADIANS(E698))+COS(RADIANS(G707))*COS(RADIANS(E698))*COS(RADIANS(AP688))))</f>
        <v>0</v>
      </c>
      <c r="AQ707">
        <f>IF(DEGREES(ACOS(SIN(RADIANS(G707))*SIN(RADIANS(E698))+COS(RADIANS(G707))*COS(RADIANS(E698))*COS(RADIANS(AQ688))))&gt;90,0,$F$4*$F$5/E697^2*(SIN(RADIANS(G707))*SIN(RADIANS(E698))+COS(RADIANS(G707))*COS(RADIANS(E698))*COS(RADIANS(AQ688))))</f>
        <v>0</v>
      </c>
      <c r="AR707">
        <f>IF(DEGREES(ACOS(SIN(RADIANS(G707))*SIN(RADIANS(E698))+COS(RADIANS(G707))*COS(RADIANS(E698))*COS(RADIANS(AR688))))&gt;90,0,$F$4*$F$5/E697^2*(SIN(RADIANS(G707))*SIN(RADIANS(E698))+COS(RADIANS(G707))*COS(RADIANS(E698))*COS(RADIANS(AR688))))</f>
        <v>0</v>
      </c>
    </row>
    <row r="708" spans="2:44" x14ac:dyDescent="0.5">
      <c r="G708">
        <v>-90</v>
      </c>
      <c r="I708" t="e">
        <f>IF(DEGREES(ACOS(SIN(RADIANS(G708))*SIN(RADIANS(E698))+COS(RADIANS(G708))*COS(RADIANS(E698))*COS(RADIANS(I688))))&gt;90,0,$F$4*$F$5/E697^2*(SIN(RADIANS(G708))*SIN(RADIANS(E698))+COS(RADIANS(G708))*COS(RADIANS(E698))*COS(RADIANS(I688))))</f>
        <v>#DIV/0!</v>
      </c>
      <c r="J708" t="e">
        <f>IF(DEGREES(ACOS(SIN(RADIANS(G708))*SIN(RADIANS(E698))+COS(RADIANS(G708))*COS(RADIANS(E698))*COS(RADIANS(J688))))&gt;90,0,$F$4*$F$5/E697^2*(SIN(RADIANS(G708))*SIN(RADIANS(E698))+COS(RADIANS(G708))*COS(RADIANS(E698))*COS(RADIANS(J688))))</f>
        <v>#DIV/0!</v>
      </c>
      <c r="K708" t="e">
        <f>IF(DEGREES(ACOS(SIN(RADIANS(G708))*SIN(RADIANS(E698))+COS(RADIANS(G708))*COS(RADIANS(E698))*COS(RADIANS(K688))))&gt;90,0,$F$4*$F$5/E697^2*(SIN(RADIANS(G708))*SIN(RADIANS(E698))+COS(RADIANS(G708))*COS(RADIANS(E698))*COS(RADIANS(K688))))</f>
        <v>#DIV/0!</v>
      </c>
      <c r="L708" t="e">
        <f>IF(DEGREES(ACOS(SIN(RADIANS(G708))*SIN(RADIANS(E698))+COS(RADIANS(G708))*COS(RADIANS(E698))*COS(RADIANS(L688))))&gt;90,0,$F$4*$F$5/E697^2*(SIN(RADIANS(G708))*SIN(RADIANS(E698))+COS(RADIANS(G708))*COS(RADIANS(E698))*COS(RADIANS(L688))))</f>
        <v>#DIV/0!</v>
      </c>
      <c r="M708" t="e">
        <f>IF(DEGREES(ACOS(SIN(RADIANS(G708))*SIN(RADIANS(E698))+COS(RADIANS(G708))*COS(RADIANS(E698))*COS(RADIANS(M688))))&gt;90,0,$F$4*$F$5/E697^2*(SIN(RADIANS(G708))*SIN(RADIANS(E698))+COS(RADIANS(G708))*COS(RADIANS(E698))*COS(RADIANS(M688))))</f>
        <v>#DIV/0!</v>
      </c>
      <c r="N708" t="e">
        <f>IF(DEGREES(ACOS(SIN(RADIANS(G708))*SIN(RADIANS(E698))+COS(RADIANS(G708))*COS(RADIANS(E698))*COS(RADIANS(N688))))&gt;90,0,$F$4*$F$5/E697^2*(SIN(RADIANS(G708))*SIN(RADIANS(E698))+COS(RADIANS(G708))*COS(RADIANS(E698))*COS(RADIANS(N688))))</f>
        <v>#DIV/0!</v>
      </c>
      <c r="O708" t="e">
        <f>IF(DEGREES(ACOS(SIN(RADIANS(G708))*SIN(RADIANS(E698))+COS(RADIANS(G708))*COS(RADIANS(E698))*COS(RADIANS(O688))))&gt;90,0,$F$4*$F$5/E697^2*(SIN(RADIANS(G708))*SIN(RADIANS(E698))+COS(RADIANS(G708))*COS(RADIANS(E698))*COS(RADIANS(O688))))</f>
        <v>#DIV/0!</v>
      </c>
      <c r="P708" t="e">
        <f>IF(DEGREES(ACOS(SIN(RADIANS(G708))*SIN(RADIANS(E698))+COS(RADIANS(G708))*COS(RADIANS(E698))*COS(RADIANS(P688))))&gt;90,0,$F$4*$F$5/E697^2*(SIN(RADIANS(G708))*SIN(RADIANS(E698))+COS(RADIANS(G708))*COS(RADIANS(E698))*COS(RADIANS(P688))))</f>
        <v>#DIV/0!</v>
      </c>
      <c r="Q708" t="e">
        <f>IF(DEGREES(ACOS(SIN(RADIANS(G708))*SIN(RADIANS(E698))+COS(RADIANS(G708))*COS(RADIANS(E698))*COS(RADIANS(Q688))))&gt;90,0,$F$4*$F$5/E697^2*(SIN(RADIANS(G708))*SIN(RADIANS(E698))+COS(RADIANS(G708))*COS(RADIANS(E698))*COS(RADIANS(Q688))))</f>
        <v>#DIV/0!</v>
      </c>
      <c r="R708" t="e">
        <f>IF(DEGREES(ACOS(SIN(RADIANS(G708))*SIN(RADIANS(E698))+COS(RADIANS(G708))*COS(RADIANS(E698))*COS(RADIANS(R688))))&gt;90,0,$F$4*$F$5/E697^2*(SIN(RADIANS(G708))*SIN(RADIANS(E698))+COS(RADIANS(G708))*COS(RADIANS(E698))*COS(RADIANS(R688))))</f>
        <v>#DIV/0!</v>
      </c>
      <c r="S708" t="e">
        <f>IF(DEGREES(ACOS(SIN(RADIANS(G708))*SIN(RADIANS(E698))+COS(RADIANS(G708))*COS(RADIANS(E698))*COS(RADIANS(S688))))&gt;90,0,$F$4*$F$5/E697^2*(SIN(RADIANS(G708))*SIN(RADIANS(E698))+COS(RADIANS(G708))*COS(RADIANS(E698))*COS(RADIANS(S688))))</f>
        <v>#DIV/0!</v>
      </c>
      <c r="T708" t="e">
        <f>IF(DEGREES(ACOS(SIN(RADIANS(G708))*SIN(RADIANS(E698))+COS(RADIANS(G708))*COS(RADIANS(E698))*COS(RADIANS(T688))))&gt;90,0,$F$4*$F$5/E697^2*(SIN(RADIANS(G708))*SIN(RADIANS(E698))+COS(RADIANS(G708))*COS(RADIANS(E698))*COS(RADIANS(T688))))</f>
        <v>#DIV/0!</v>
      </c>
      <c r="U708" t="e">
        <f>IF(DEGREES(ACOS(SIN(RADIANS(G708))*SIN(RADIANS(E698))+COS(RADIANS(G708))*COS(RADIANS(E698))*COS(RADIANS(U688))))&gt;90,0,$F$4*$F$5/E697^2*(SIN(RADIANS(G708))*SIN(RADIANS(E698))+COS(RADIANS(G708))*COS(RADIANS(E698))*COS(RADIANS(U688))))</f>
        <v>#DIV/0!</v>
      </c>
      <c r="V708" t="e">
        <f>IF(DEGREES(ACOS(SIN(RADIANS(G708))*SIN(RADIANS(E698))+COS(RADIANS(G708))*COS(RADIANS(E698))*COS(RADIANS(V688))))&gt;90,0,$F$4*$F$5/E697^2*(SIN(RADIANS(G708))*SIN(RADIANS(E698))+COS(RADIANS(G708))*COS(RADIANS(E698))*COS(RADIANS(V688))))</f>
        <v>#DIV/0!</v>
      </c>
      <c r="W708" t="e">
        <f>IF(DEGREES(ACOS(SIN(RADIANS(G708))*SIN(RADIANS(E698))+COS(RADIANS(G708))*COS(RADIANS(E698))*COS(RADIANS(W688))))&gt;90,0,$F$4*$F$5/E697^2*(SIN(RADIANS(G708))*SIN(RADIANS(E698))+COS(RADIANS(G708))*COS(RADIANS(E698))*COS(RADIANS(W688))))</f>
        <v>#DIV/0!</v>
      </c>
      <c r="X708" t="e">
        <f>IF(DEGREES(ACOS(SIN(RADIANS(G708))*SIN(RADIANS(E698))+COS(RADIANS(G708))*COS(RADIANS(E698))*COS(RADIANS(X688))))&gt;90,0,$F$4*$F$5/E697^2*(SIN(RADIANS(G708))*SIN(RADIANS(E698))+COS(RADIANS(G708))*COS(RADIANS(E698))*COS(RADIANS(X688))))</f>
        <v>#DIV/0!</v>
      </c>
      <c r="Y708" t="e">
        <f>IF(DEGREES(ACOS(SIN(RADIANS(G708))*SIN(RADIANS(E698))+COS(RADIANS(G708))*COS(RADIANS(E698))*COS(RADIANS(Y688))))&gt;90,0,$F$4*$F$5/E697^2*(SIN(RADIANS(G708))*SIN(RADIANS(E698))+COS(RADIANS(G708))*COS(RADIANS(E698))*COS(RADIANS(Y688))))</f>
        <v>#DIV/0!</v>
      </c>
      <c r="Z708" t="e">
        <f>IF(DEGREES(ACOS(SIN(RADIANS(G708))*SIN(RADIANS(E698))+COS(RADIANS(G708))*COS(RADIANS(E698))*COS(RADIANS(Z688))))&gt;90,0,$F$4*$F$5/E697^2*(SIN(RADIANS(G708))*SIN(RADIANS(E698))+COS(RADIANS(G708))*COS(RADIANS(E698))*COS(RADIANS(Z688))))</f>
        <v>#DIV/0!</v>
      </c>
      <c r="AA708" t="e">
        <f>IF(DEGREES(ACOS(SIN(RADIANS(G708))*SIN(RADIANS(E698))+COS(RADIANS(G708))*COS(RADIANS(E698))*COS(RADIANS(AA688))))&gt;90,0,$F$4*$F$5/E697^2*(SIN(RADIANS(G708))*SIN(RADIANS(E698))+COS(RADIANS(G708))*COS(RADIANS(E698))*COS(RADIANS(AA688))))</f>
        <v>#DIV/0!</v>
      </c>
      <c r="AB708" t="e">
        <f>IF(DEGREES(ACOS(SIN(RADIANS(G708))*SIN(RADIANS(E698))+COS(RADIANS(G708))*COS(RADIANS(E698))*COS(RADIANS(AB688))))&gt;90,0,$F$4*$F$5/E697^2*(SIN(RADIANS(G708))*SIN(RADIANS(E698))+COS(RADIANS(G708))*COS(RADIANS(E698))*COS(RADIANS(AB688))))</f>
        <v>#DIV/0!</v>
      </c>
      <c r="AC708" t="e">
        <f>IF(DEGREES(ACOS(SIN(RADIANS(G708))*SIN(RADIANS(E698))+COS(RADIANS(G708))*COS(RADIANS(E698))*COS(RADIANS(AC688))))&gt;90,0,$F$4*$F$5/E697^2*(SIN(RADIANS(G708))*SIN(RADIANS(E698))+COS(RADIANS(G708))*COS(RADIANS(E698))*COS(RADIANS(AC688))))</f>
        <v>#DIV/0!</v>
      </c>
      <c r="AD708" t="e">
        <f>IF(DEGREES(ACOS(SIN(RADIANS(G708))*SIN(RADIANS(E698))+COS(RADIANS(G708))*COS(RADIANS(E698))*COS(RADIANS(AD688))))&gt;90,0,$F$4*$F$5/E697^2*(SIN(RADIANS(G708))*SIN(RADIANS(E698))+COS(RADIANS(G708))*COS(RADIANS(E698))*COS(RADIANS(AD688))))</f>
        <v>#DIV/0!</v>
      </c>
      <c r="AE708" t="e">
        <f>IF(DEGREES(ACOS(SIN(RADIANS(G708))*SIN(RADIANS(E698))+COS(RADIANS(G708))*COS(RADIANS(E698))*COS(RADIANS(AE688))))&gt;90,0,$F$4*$F$5/E697^2*(SIN(RADIANS(G708))*SIN(RADIANS(E698))+COS(RADIANS(G708))*COS(RADIANS(E698))*COS(RADIANS(AE688))))</f>
        <v>#DIV/0!</v>
      </c>
      <c r="AF708" t="e">
        <f>IF(DEGREES(ACOS(SIN(RADIANS(G708))*SIN(RADIANS(E698))+COS(RADIANS(G708))*COS(RADIANS(E698))*COS(RADIANS(AF688))))&gt;90,0,$F$4*$F$5/E697^2*(SIN(RADIANS(G708))*SIN(RADIANS(E698))+COS(RADIANS(G708))*COS(RADIANS(E698))*COS(RADIANS(AF688))))</f>
        <v>#DIV/0!</v>
      </c>
      <c r="AG708" t="e">
        <f>IF(DEGREES(ACOS(SIN(RADIANS(G708))*SIN(RADIANS(E698))+COS(RADIANS(G708))*COS(RADIANS(E698))*COS(RADIANS(AG688))))&gt;90,0,$F$4*$F$5/E697^2*(SIN(RADIANS(G708))*SIN(RADIANS(E698))+COS(RADIANS(G708))*COS(RADIANS(E698))*COS(RADIANS(AG688))))</f>
        <v>#DIV/0!</v>
      </c>
      <c r="AH708" t="e">
        <f>IF(DEGREES(ACOS(SIN(RADIANS(G708))*SIN(RADIANS(E698))+COS(RADIANS(G708))*COS(RADIANS(E698))*COS(RADIANS(AH688))))&gt;90,0,$F$4*$F$5/E697^2*(SIN(RADIANS(G708))*SIN(RADIANS(E698))+COS(RADIANS(G708))*COS(RADIANS(E698))*COS(RADIANS(AH688))))</f>
        <v>#DIV/0!</v>
      </c>
      <c r="AI708" t="e">
        <f>IF(DEGREES(ACOS(SIN(RADIANS(G708))*SIN(RADIANS(E698))+COS(RADIANS(G708))*COS(RADIANS(E698))*COS(RADIANS(AI688))))&gt;90,0,$F$4*$F$5/E697^2*(SIN(RADIANS(G708))*SIN(RADIANS(E698))+COS(RADIANS(G708))*COS(RADIANS(E698))*COS(RADIANS(AI688))))</f>
        <v>#DIV/0!</v>
      </c>
      <c r="AJ708" t="e">
        <f>IF(DEGREES(ACOS(SIN(RADIANS(G708))*SIN(RADIANS(E698))+COS(RADIANS(G708))*COS(RADIANS(E698))*COS(RADIANS(AJ688))))&gt;90,0,$F$4*$F$5/E697^2*(SIN(RADIANS(G708))*SIN(RADIANS(E698))+COS(RADIANS(G708))*COS(RADIANS(E698))*COS(RADIANS(AJ688))))</f>
        <v>#DIV/0!</v>
      </c>
      <c r="AK708" t="e">
        <f>IF(DEGREES(ACOS(SIN(RADIANS(G708))*SIN(RADIANS(E698))+COS(RADIANS(G708))*COS(RADIANS(E698))*COS(RADIANS(AK688))))&gt;90,0,$F$4*$F$5/E697^2*(SIN(RADIANS(G708))*SIN(RADIANS(E698))+COS(RADIANS(G708))*COS(RADIANS(E698))*COS(RADIANS(AK688))))</f>
        <v>#DIV/0!</v>
      </c>
      <c r="AL708" t="e">
        <f>IF(DEGREES(ACOS(SIN(RADIANS(G708))*SIN(RADIANS(E698))+COS(RADIANS(G708))*COS(RADIANS(E698))*COS(RADIANS(AL688))))&gt;90,0,$F$4*$F$5/E697^2*(SIN(RADIANS(G708))*SIN(RADIANS(E698))+COS(RADIANS(G708))*COS(RADIANS(E698))*COS(RADIANS(AL688))))</f>
        <v>#DIV/0!</v>
      </c>
      <c r="AM708" t="e">
        <f>IF(DEGREES(ACOS(SIN(RADIANS(G708))*SIN(RADIANS(E698))+COS(RADIANS(G708))*COS(RADIANS(E698))*COS(RADIANS(AM688))))&gt;90,0,$F$4*$F$5/E697^2*(SIN(RADIANS(G708))*SIN(RADIANS(E698))+COS(RADIANS(G708))*COS(RADIANS(E698))*COS(RADIANS(AM688))))</f>
        <v>#DIV/0!</v>
      </c>
      <c r="AN708" t="e">
        <f>IF(DEGREES(ACOS(SIN(RADIANS(G708))*SIN(RADIANS(E698))+COS(RADIANS(G708))*COS(RADIANS(E698))*COS(RADIANS(AN688))))&gt;90,0,$F$4*$F$5/E697^2*(SIN(RADIANS(G708))*SIN(RADIANS(E698))+COS(RADIANS(G708))*COS(RADIANS(E698))*COS(RADIANS(AN688))))</f>
        <v>#DIV/0!</v>
      </c>
      <c r="AO708" t="e">
        <f>IF(DEGREES(ACOS(SIN(RADIANS(G708))*SIN(RADIANS(E698))+COS(RADIANS(G708))*COS(RADIANS(E698))*COS(RADIANS(AO688))))&gt;90,0,$F$4*$F$5/E697^2*(SIN(RADIANS(G708))*SIN(RADIANS(E698))+COS(RADIANS(G708))*COS(RADIANS(E698))*COS(RADIANS(AO688))))</f>
        <v>#DIV/0!</v>
      </c>
      <c r="AP708" t="e">
        <f>IF(DEGREES(ACOS(SIN(RADIANS(G708))*SIN(RADIANS(E698))+COS(RADIANS(G708))*COS(RADIANS(E698))*COS(RADIANS(AP688))))&gt;90,0,$F$4*$F$5/E697^2*(SIN(RADIANS(G708))*SIN(RADIANS(E698))+COS(RADIANS(G708))*COS(RADIANS(E698))*COS(RADIANS(AP688))))</f>
        <v>#DIV/0!</v>
      </c>
      <c r="AQ708" t="e">
        <f>IF(DEGREES(ACOS(SIN(RADIANS(G708))*SIN(RADIANS(E698))+COS(RADIANS(G708))*COS(RADIANS(E698))*COS(RADIANS(AQ688))))&gt;90,0,$F$4*$F$5/E697^2*(SIN(RADIANS(G708))*SIN(RADIANS(E698))+COS(RADIANS(G708))*COS(RADIANS(E698))*COS(RADIANS(AQ688))))</f>
        <v>#DIV/0!</v>
      </c>
      <c r="AR708" t="e">
        <f>IF(DEGREES(ACOS(SIN(RADIANS(G708))*SIN(RADIANS(E698))+COS(RADIANS(G708))*COS(RADIANS(E698))*COS(RADIANS(AR688))))&gt;90,0,$F$4*$F$5/E697^2*(SIN(RADIANS(G708))*SIN(RADIANS(E698))+COS(RADIANS(G708))*COS(RADIANS(E698))*COS(RADIANS(AR688))))</f>
        <v>#DIV/0!</v>
      </c>
    </row>
    <row r="710" spans="2:44" x14ac:dyDescent="0.5">
      <c r="H710" t="s">
        <v>769</v>
      </c>
      <c r="I710">
        <v>180</v>
      </c>
      <c r="J710">
        <v>170</v>
      </c>
      <c r="K710">
        <v>160</v>
      </c>
      <c r="L710">
        <v>150</v>
      </c>
      <c r="M710">
        <v>140</v>
      </c>
      <c r="N710">
        <v>130</v>
      </c>
      <c r="O710">
        <v>120</v>
      </c>
      <c r="P710">
        <v>110</v>
      </c>
      <c r="Q710">
        <v>100</v>
      </c>
      <c r="R710">
        <v>90</v>
      </c>
      <c r="S710">
        <v>80</v>
      </c>
      <c r="T710">
        <v>70</v>
      </c>
      <c r="U710">
        <v>60</v>
      </c>
      <c r="V710">
        <v>50</v>
      </c>
      <c r="W710">
        <v>40</v>
      </c>
      <c r="X710">
        <v>30</v>
      </c>
      <c r="Y710">
        <v>20</v>
      </c>
      <c r="Z710">
        <v>10</v>
      </c>
      <c r="AA710">
        <v>0</v>
      </c>
      <c r="AB710">
        <v>-10</v>
      </c>
      <c r="AC710">
        <v>-20</v>
      </c>
      <c r="AD710">
        <v>-30</v>
      </c>
      <c r="AE710">
        <v>-40</v>
      </c>
      <c r="AF710">
        <v>-50</v>
      </c>
      <c r="AG710">
        <v>-60</v>
      </c>
      <c r="AH710">
        <v>-70</v>
      </c>
      <c r="AI710">
        <v>-80</v>
      </c>
      <c r="AJ710">
        <v>-90</v>
      </c>
      <c r="AK710">
        <v>-100</v>
      </c>
      <c r="AL710">
        <v>-110</v>
      </c>
      <c r="AM710">
        <v>-120</v>
      </c>
      <c r="AN710">
        <v>-130</v>
      </c>
      <c r="AO710">
        <v>-140</v>
      </c>
      <c r="AP710">
        <v>-150</v>
      </c>
      <c r="AQ710">
        <v>-160</v>
      </c>
      <c r="AR710">
        <v>-170</v>
      </c>
    </row>
    <row r="711" spans="2:44" x14ac:dyDescent="0.5">
      <c r="H711" t="s">
        <v>779</v>
      </c>
      <c r="I711">
        <f>IF(ABS(I710-E723)&gt;180,IF(ABS(I710-E723)&gt;360,ABS(I710-E723)-360,360-ABS(I710-E723)),ABS(I710-E723))</f>
        <v>180</v>
      </c>
      <c r="J711">
        <f>IF(ABS(J710-E723)&gt;180,IF(ABS(J710-E723)&gt;360,ABS(J710-E723)-360,360-ABS(J710-E723)),ABS(J710-E723))</f>
        <v>170</v>
      </c>
      <c r="K711">
        <f>IF(ABS(K710-E723)&gt;180,IF(ABS(K710-E723)&gt;360,ABS(K710-E723)-360,360-ABS(K710-E723)),ABS(K710-E723))</f>
        <v>160</v>
      </c>
      <c r="L711">
        <f>IF(ABS(L710-E723)&gt;180,IF(ABS(L710-E723)&gt;360,ABS(L710-E723)-360,360-ABS(L710-E723)),ABS(L710-E723))</f>
        <v>150</v>
      </c>
      <c r="M711">
        <f>IF(ABS(M710-E723)&gt;180,IF(ABS(M710-E723)&gt;360,ABS(M710-E723)-360,360-ABS(M710-E723)),ABS(M710-E723))</f>
        <v>140</v>
      </c>
      <c r="N711">
        <f>IF(ABS(N710-E723)&gt;180,IF(ABS(N710-E723)&gt;360,ABS(N710-E723)-360,360-ABS(N710-E723)),ABS(N710-E723))</f>
        <v>130</v>
      </c>
      <c r="O711">
        <f>IF(ABS(O710-E723)&gt;180,IF(ABS(O710-E723)&gt;360,ABS(O710-E723)-360,360-ABS(O710-E723)),ABS(O710-E723))</f>
        <v>120</v>
      </c>
      <c r="P711">
        <f>IF(ABS(P710-E723)&gt;180,IF(ABS(P710-E723)&gt;360,ABS(P710-E723)-360,360-ABS(P710-E723)),ABS(P710-E723))</f>
        <v>110</v>
      </c>
      <c r="Q711">
        <f>IF(ABS(Q710-E723)&gt;180,IF(ABS(Q710-E723)&gt;360,ABS(Q710-E723)-360,360-ABS(Q710-E723)),ABS(Q710-E723))</f>
        <v>100</v>
      </c>
      <c r="R711">
        <f>IF(ABS(R710-E723)&gt;180,IF(ABS(R710-E723)&gt;360,ABS(R710-E723)-360,360-ABS(R710-E723)),ABS(R710-E723))</f>
        <v>90</v>
      </c>
      <c r="S711">
        <f>IF(ABS(S710-E723)&gt;180,IF(ABS(S710-E723)&gt;360,ABS(S710-E723)-360,360-ABS(S710-E723)),ABS(S710-E723))</f>
        <v>80</v>
      </c>
      <c r="T711">
        <f>IF(ABS(T710-E723)&gt;180,IF(ABS(T710-E723)&gt;360,ABS(T710-E723)-360,360-ABS(T710-E723)),ABS(T710-E723))</f>
        <v>70</v>
      </c>
      <c r="U711">
        <f>IF(ABS(U710-E723)&gt;180,IF(ABS(U710-E723)&gt;360,ABS(U710-E723)-360,360-ABS(U710-E723)),ABS(U710-E723))</f>
        <v>60</v>
      </c>
      <c r="V711">
        <f>IF(ABS(V710-E723)&gt;180,IF(ABS(V710-E723)&gt;360,ABS(V710-E723)-360,360-ABS(V710-E723)),ABS(V710-E723))</f>
        <v>50</v>
      </c>
      <c r="W711">
        <f>IF(ABS(W710-E723)&gt;180,IF(ABS(W710-E723)&gt;360,ABS(W710-E723)-360,360-ABS(W710-E723)),ABS(W710-E723))</f>
        <v>40</v>
      </c>
      <c r="X711">
        <f>IF(ABS(X710-E723)&gt;180,IF(ABS(X710-E723)&gt;360,ABS(X710-E723)-360,360-ABS(X710-E723)),ABS(X710-E723))</f>
        <v>30</v>
      </c>
      <c r="Y711">
        <f>IF(ABS(Y710-E723)&gt;180,IF(ABS(Y710-E723)&gt;360,ABS(Y710-E723)-360,360-ABS(Y710-E723)),ABS(Y710-E723))</f>
        <v>20</v>
      </c>
      <c r="Z711">
        <f>IF(ABS(Z710-E723)&gt;180,IF(ABS(Z710-E723)&gt;360,ABS(Z710-E723)-360,360-ABS(Z710-E723)),ABS(Z710-E723))</f>
        <v>10</v>
      </c>
      <c r="AA711">
        <f>IF(ABS(AA710-E723)&gt;180,IF(ABS(AA710-E723)&gt;360,ABS(AA710-E723)-360,360-ABS(AA710-E723)),ABS(AA710-E723))</f>
        <v>0</v>
      </c>
      <c r="AB711">
        <f>IF(ABS(AB710-E723)&gt;180,IF(ABS(AB710-E723)&gt;360,ABS(AB710-E723)-360,360-ABS(AB710-E723)),ABS(AB710-E723))</f>
        <v>10</v>
      </c>
      <c r="AC711">
        <f>IF(ABS(AC710-E723)&gt;180,IF(ABS(AC710-E723)&gt;360,ABS(AC710-E723)-360,360-ABS(AC710-E723)),ABS(AC710-E723))</f>
        <v>20</v>
      </c>
      <c r="AD711">
        <f>IF(ABS(AD710-E723)&gt;180,IF(ABS(AD710-E723)&gt;360,ABS(AD710-E723)-360,360-ABS(AD710-E723)),ABS(AD710-E723))</f>
        <v>30</v>
      </c>
      <c r="AE711">
        <f>IF(ABS(AE710-E723)&gt;180,IF(ABS(AE710-E723)&gt;360,ABS(AE710-E723)-360,360-ABS(AE710-E723)),ABS(AE710-E723))</f>
        <v>40</v>
      </c>
      <c r="AF711">
        <f>IF(ABS(AF710-E723)&gt;180,IF(ABS(AF710-E723)&gt;360,ABS(AF710-E723)-360,360-ABS(AF710-E723)),ABS(AF710-E723))</f>
        <v>50</v>
      </c>
      <c r="AG711">
        <f>IF(ABS(AG710-E723)&gt;180,IF(ABS(AG710-E723)&gt;360,ABS(AG710-E723)-360,360-ABS(AG710-E723)),ABS(AG710-E723))</f>
        <v>60</v>
      </c>
      <c r="AH711">
        <f>IF(ABS(AH710-E723)&gt;180,IF(ABS(AH710-E723)&gt;360,ABS(AH710-E723)-360,360-ABS(AH710-E723)),ABS(AH710-E723))</f>
        <v>70</v>
      </c>
      <c r="AI711">
        <f>IF(ABS(AI710-E723)&gt;180,IF(ABS(AI710-E723)&gt;360,ABS(AI710-E723)-360,360-ABS(AI710-E723)),ABS(AI710-E723))</f>
        <v>80</v>
      </c>
      <c r="AJ711">
        <f>IF(ABS(AJ710-E723)&gt;180,IF(ABS(AJ710-E723)&gt;360,ABS(AJ710-E723)-360,360-ABS(AJ710-E723)),ABS(AJ710-E723))</f>
        <v>90</v>
      </c>
      <c r="AK711">
        <f>IF(ABS(AK710-E723)&gt;180,IF(ABS(AK710-E723)&gt;360,ABS(AK710-E723)-360,360-ABS(AK710-E723)),ABS(AK710-E723))</f>
        <v>100</v>
      </c>
      <c r="AL711">
        <f>IF(ABS(AL710-E723)&gt;180,IF(ABS(AL710-E723)&gt;360,ABS(AL710-E723)-360,360-ABS(AL710-E723)),ABS(AL710-E723))</f>
        <v>110</v>
      </c>
      <c r="AM711">
        <f>IF(ABS(AM710-E723)&gt;180,IF(ABS(AM710-E723)&gt;360,ABS(AM710-E723)-360,360-ABS(AM710-E723)),ABS(AM710-E723))</f>
        <v>120</v>
      </c>
      <c r="AN711">
        <f>IF(ABS(AN710-E723)&gt;180,IF(ABS(AN710-E723)&gt;360,ABS(AN710-E723)-360,360-ABS(AN710-E723)),ABS(AN710-E723))</f>
        <v>130</v>
      </c>
      <c r="AO711">
        <f>IF(ABS(AO710-E723)&gt;180,IF(ABS(AO710-E723)&gt;360,ABS(AO710-E723)-360,360-ABS(AO710-E723)),ABS(AO710-E723))</f>
        <v>140</v>
      </c>
      <c r="AP711">
        <f>IF(ABS(AP710-E723)&gt;180,IF(ABS(AP710-E723)&gt;360,ABS(AP710-E723)-360,360-ABS(AP710-E723)),ABS(AP710-E723))</f>
        <v>150</v>
      </c>
      <c r="AQ711">
        <f>IF(ABS(AQ710-E723)&gt;180,IF(ABS(AQ710-E723)&gt;360,ABS(AQ710-E723)-360,360-ABS(AQ710-E723)),ABS(AQ710-E723))</f>
        <v>160</v>
      </c>
      <c r="AR711">
        <f>IF(ABS(AR710-E723)&gt;180,IF(ABS(AR710-E723)&gt;360,ABS(AR710-E723)-360,360-ABS(AR710-E723)),ABS(AR710-E723))</f>
        <v>170</v>
      </c>
    </row>
    <row r="712" spans="2:44" x14ac:dyDescent="0.5">
      <c r="G712" t="s">
        <v>734</v>
      </c>
    </row>
    <row r="713" spans="2:44" x14ac:dyDescent="0.5">
      <c r="B713" t="s">
        <v>788</v>
      </c>
      <c r="E713">
        <v>290</v>
      </c>
      <c r="G713">
        <v>90</v>
      </c>
      <c r="I713" t="e">
        <f>IF(DEGREES(ACOS(SIN(RADIANS(G713))*SIN(RADIANS(E721))+COS(RADIANS(G713))*COS(RADIANS(E721))*COS(RADIANS(I711))))&gt;90,0,$F$4*$F$5/E720^2*(SIN(RADIANS(G713))*SIN(RADIANS(E721))+COS(RADIANS(G713))*COS(RADIANS(E721))*COS(RADIANS(I711))))</f>
        <v>#DIV/0!</v>
      </c>
      <c r="J713" t="e">
        <f>IF(DEGREES(ACOS(SIN(RADIANS(G713))*SIN(RADIANS(E721))+COS(RADIANS(G713))*COS(RADIANS(E721))*COS(RADIANS(J711))))&gt;90,0,$F$4*$F$5/E720^2*(SIN(RADIANS(G713))*SIN(RADIANS(E721))+COS(RADIANS(G713))*COS(RADIANS(E721))*COS(RADIANS(J711))))</f>
        <v>#DIV/0!</v>
      </c>
      <c r="K713" t="e">
        <f>IF(DEGREES(ACOS(SIN(RADIANS(G713))*SIN(RADIANS(E721))+COS(RADIANS(G713))*COS(RADIANS(E721))*COS(RADIANS(K711))))&gt;90,0,$F$4*$F$5/E720^2*(SIN(RADIANS(G713))*SIN(RADIANS(E721))+COS(RADIANS(G713))*COS(RADIANS(E721))*COS(RADIANS(K711))))</f>
        <v>#DIV/0!</v>
      </c>
      <c r="L713" t="e">
        <f>IF(DEGREES(ACOS(SIN(RADIANS(G713))*SIN(RADIANS(E721))+COS(RADIANS(G713))*COS(RADIANS(E721))*COS(RADIANS(L711))))&gt;90,0,$F$4*$F$5/E720^2*(SIN(RADIANS(G713))*SIN(RADIANS(E721))+COS(RADIANS(G713))*COS(RADIANS(E721))*COS(RADIANS(L711))))</f>
        <v>#DIV/0!</v>
      </c>
      <c r="M713" t="e">
        <f>IF(DEGREES(ACOS(SIN(RADIANS(G713))*SIN(RADIANS(E721))+COS(RADIANS(G713))*COS(RADIANS(E721))*COS(RADIANS(M711))))&gt;90,0,$F$4*$F$5/E720^2*(SIN(RADIANS(G713))*SIN(RADIANS(E721))+COS(RADIANS(G713))*COS(RADIANS(E721))*COS(RADIANS(M711))))</f>
        <v>#DIV/0!</v>
      </c>
      <c r="N713" t="e">
        <f>IF(DEGREES(ACOS(SIN(RADIANS(G713))*SIN(RADIANS(E721))+COS(RADIANS(G713))*COS(RADIANS(E721))*COS(RADIANS(N711))))&gt;90,0,$F$4*$F$5/E720^2*(SIN(RADIANS(G713))*SIN(RADIANS(E721))+COS(RADIANS(G713))*COS(RADIANS(E721))*COS(RADIANS(N711))))</f>
        <v>#DIV/0!</v>
      </c>
      <c r="O713" t="e">
        <f>IF(DEGREES(ACOS(SIN(RADIANS(G713))*SIN(RADIANS(E721))+COS(RADIANS(G713))*COS(RADIANS(E721))*COS(RADIANS(O711))))&gt;90,0,$F$4*$F$5/E720^2*(SIN(RADIANS(G713))*SIN(RADIANS(E721))+COS(RADIANS(G713))*COS(RADIANS(E721))*COS(RADIANS(O711))))</f>
        <v>#DIV/0!</v>
      </c>
      <c r="P713" t="e">
        <f>IF(DEGREES(ACOS(SIN(RADIANS(G713))*SIN(RADIANS(E721))+COS(RADIANS(G713))*COS(RADIANS(E721))*COS(RADIANS(P711))))&gt;90,0,$F$4*$F$5/E720^2*(SIN(RADIANS(G713))*SIN(RADIANS(E721))+COS(RADIANS(G713))*COS(RADIANS(E721))*COS(RADIANS(P711))))</f>
        <v>#DIV/0!</v>
      </c>
      <c r="Q713" t="e">
        <f>IF(DEGREES(ACOS(SIN(RADIANS(G713))*SIN(RADIANS(E721))+COS(RADIANS(G713))*COS(RADIANS(E721))*COS(RADIANS(Q711))))&gt;90,0,$F$4*$F$5/E720^2*(SIN(RADIANS(G713))*SIN(RADIANS(E721))+COS(RADIANS(G713))*COS(RADIANS(E721))*COS(RADIANS(Q711))))</f>
        <v>#DIV/0!</v>
      </c>
      <c r="R713" t="e">
        <f>IF(DEGREES(ACOS(SIN(RADIANS(G713))*SIN(RADIANS(E721))+COS(RADIANS(G713))*COS(RADIANS(E721))*COS(RADIANS(R711))))&gt;90,0,$F$4*$F$5/E720^2*(SIN(RADIANS(G713))*SIN(RADIANS(E721))+COS(RADIANS(G713))*COS(RADIANS(E721))*COS(RADIANS(R711))))</f>
        <v>#DIV/0!</v>
      </c>
      <c r="S713" t="e">
        <f>IF(DEGREES(ACOS(SIN(RADIANS(G713))*SIN(RADIANS(E721))+COS(RADIANS(G713))*COS(RADIANS(E721))*COS(RADIANS(S711))))&gt;90,0,$F$4*$F$5/E720^2*(SIN(RADIANS(G713))*SIN(RADIANS(E721))+COS(RADIANS(G713))*COS(RADIANS(E721))*COS(RADIANS(S711))))</f>
        <v>#DIV/0!</v>
      </c>
      <c r="T713" t="e">
        <f>IF(DEGREES(ACOS(SIN(RADIANS(G713))*SIN(RADIANS(E721))+COS(RADIANS(G713))*COS(RADIANS(E721))*COS(RADIANS(T711))))&gt;90,0,$F$4*$F$5/E720^2*(SIN(RADIANS(G713))*SIN(RADIANS(E721))+COS(RADIANS(G713))*COS(RADIANS(E721))*COS(RADIANS(T711))))</f>
        <v>#DIV/0!</v>
      </c>
      <c r="U713" t="e">
        <f>IF(DEGREES(ACOS(SIN(RADIANS(G713))*SIN(RADIANS(E721))+COS(RADIANS(G713))*COS(RADIANS(E721))*COS(RADIANS(U711))))&gt;90,0,$F$4*$F$5/E720^2*(SIN(RADIANS(G713))*SIN(RADIANS(E721))+COS(RADIANS(G713))*COS(RADIANS(E721))*COS(RADIANS(U711))))</f>
        <v>#DIV/0!</v>
      </c>
      <c r="V713" t="e">
        <f>IF(DEGREES(ACOS(SIN(RADIANS(G713))*SIN(RADIANS(E721))+COS(RADIANS(G713))*COS(RADIANS(E721))*COS(RADIANS(V711))))&gt;90,0,$F$4*$F$5/E720^2*(SIN(RADIANS(G713))*SIN(RADIANS(E721))+COS(RADIANS(G713))*COS(RADIANS(E721))*COS(RADIANS(V711))))</f>
        <v>#DIV/0!</v>
      </c>
      <c r="W713" t="e">
        <f>IF(DEGREES(ACOS(SIN(RADIANS(G713))*SIN(RADIANS(E721))+COS(RADIANS(G713))*COS(RADIANS(E721))*COS(RADIANS(W711))))&gt;90,0,$F$4*$F$5/E720^2*(SIN(RADIANS(G713))*SIN(RADIANS(E721))+COS(RADIANS(G713))*COS(RADIANS(E721))*COS(RADIANS(W711))))</f>
        <v>#DIV/0!</v>
      </c>
      <c r="X713" t="e">
        <f>IF(DEGREES(ACOS(SIN(RADIANS(G713))*SIN(RADIANS(E721))+COS(RADIANS(G713))*COS(RADIANS(E721))*COS(RADIANS(X711))))&gt;90,0,$F$4*$F$5/E720^2*(SIN(RADIANS(G713))*SIN(RADIANS(E721))+COS(RADIANS(G713))*COS(RADIANS(E721))*COS(RADIANS(X711))))</f>
        <v>#DIV/0!</v>
      </c>
      <c r="Y713" t="e">
        <f>IF(DEGREES(ACOS(SIN(RADIANS(G713))*SIN(RADIANS(E721))+COS(RADIANS(G713))*COS(RADIANS(E721))*COS(RADIANS(Y711))))&gt;90,0,$F$4*$F$5/E720^2*(SIN(RADIANS(G713))*SIN(RADIANS(E721))+COS(RADIANS(G713))*COS(RADIANS(E721))*COS(RADIANS(Y711))))</f>
        <v>#DIV/0!</v>
      </c>
      <c r="Z713" t="e">
        <f>IF(DEGREES(ACOS(SIN(RADIANS(G713))*SIN(RADIANS(E721))+COS(RADIANS(G713))*COS(RADIANS(E721))*COS(RADIANS(Z711))))&gt;90,0,$F$4*$F$5/E720^2*(SIN(RADIANS(G713))*SIN(RADIANS(E721))+COS(RADIANS(G713))*COS(RADIANS(E721))*COS(RADIANS(Z711))))</f>
        <v>#DIV/0!</v>
      </c>
      <c r="AA713" t="e">
        <f>IF(DEGREES(ACOS(SIN(RADIANS(G713))*SIN(RADIANS(E721))+COS(RADIANS(G713))*COS(RADIANS(E721))*COS(RADIANS(AA711))))&gt;90,0,$F$4*$F$5/E720^2*(SIN(RADIANS(G713))*SIN(RADIANS(E721))+COS(RADIANS(G713))*COS(RADIANS(E721))*COS(RADIANS(AA711))))</f>
        <v>#DIV/0!</v>
      </c>
      <c r="AB713" t="e">
        <f>IF(DEGREES(ACOS(SIN(RADIANS(G713))*SIN(RADIANS(E721))+COS(RADIANS(G713))*COS(RADIANS(E721))*COS(RADIANS(AB711))))&gt;90,0,$F$4*$F$5/E720^2*(SIN(RADIANS(G713))*SIN(RADIANS(E721))+COS(RADIANS(G713))*COS(RADIANS(E721))*COS(RADIANS(AB711))))</f>
        <v>#DIV/0!</v>
      </c>
      <c r="AC713" t="e">
        <f>IF(DEGREES(ACOS(SIN(RADIANS(G713))*SIN(RADIANS(E721))+COS(RADIANS(G713))*COS(RADIANS(E721))*COS(RADIANS(AC711))))&gt;90,0,$F$4*$F$5/E720^2*(SIN(RADIANS(G713))*SIN(RADIANS(E721))+COS(RADIANS(G713))*COS(RADIANS(E721))*COS(RADIANS(AC711))))</f>
        <v>#DIV/0!</v>
      </c>
      <c r="AD713" t="e">
        <f>IF(DEGREES(ACOS(SIN(RADIANS(G713))*SIN(RADIANS(E721))+COS(RADIANS(G713))*COS(RADIANS(E721))*COS(RADIANS(AD711))))&gt;90,0,$F$4*$F$5/E720^2*(SIN(RADIANS(G713))*SIN(RADIANS(E721))+COS(RADIANS(G713))*COS(RADIANS(E721))*COS(RADIANS(AD711))))</f>
        <v>#DIV/0!</v>
      </c>
      <c r="AE713" t="e">
        <f>IF(DEGREES(ACOS(SIN(RADIANS(G713))*SIN(RADIANS(E721))+COS(RADIANS(G713))*COS(RADIANS(E721))*COS(RADIANS(AE711))))&gt;90,0,$F$4*$F$5/E720^2*(SIN(RADIANS(G713))*SIN(RADIANS(E721))+COS(RADIANS(G713))*COS(RADIANS(E721))*COS(RADIANS(AE711))))</f>
        <v>#DIV/0!</v>
      </c>
      <c r="AF713" t="e">
        <f>IF(DEGREES(ACOS(SIN(RADIANS(G713))*SIN(RADIANS(E721))+COS(RADIANS(G713))*COS(RADIANS(E721))*COS(RADIANS(AF711))))&gt;90,0,$F$4*$F$5/E720^2*(SIN(RADIANS(G713))*SIN(RADIANS(E721))+COS(RADIANS(G713))*COS(RADIANS(E721))*COS(RADIANS(AF711))))</f>
        <v>#DIV/0!</v>
      </c>
      <c r="AG713" t="e">
        <f>IF(DEGREES(ACOS(SIN(RADIANS(G713))*SIN(RADIANS(E721))+COS(RADIANS(G713))*COS(RADIANS(E721))*COS(RADIANS(AG711))))&gt;90,0,$F$4*$F$5/E720^2*(SIN(RADIANS(G713))*SIN(RADIANS(E721))+COS(RADIANS(G713))*COS(RADIANS(E721))*COS(RADIANS(AG711))))</f>
        <v>#DIV/0!</v>
      </c>
      <c r="AH713" t="e">
        <f>IF(DEGREES(ACOS(SIN(RADIANS(G713))*SIN(RADIANS(E721))+COS(RADIANS(G713))*COS(RADIANS(E721))*COS(RADIANS(AH711))))&gt;90,0,$F$4*$F$5/E720^2*(SIN(RADIANS(G713))*SIN(RADIANS(E721))+COS(RADIANS(G713))*COS(RADIANS(E721))*COS(RADIANS(AH711))))</f>
        <v>#DIV/0!</v>
      </c>
      <c r="AI713" t="e">
        <f>IF(DEGREES(ACOS(SIN(RADIANS(G713))*SIN(RADIANS(E721))+COS(RADIANS(G713))*COS(RADIANS(E721))*COS(RADIANS(AI711))))&gt;90,0,$F$4*$F$5/E720^2*(SIN(RADIANS(G713))*SIN(RADIANS(E721))+COS(RADIANS(G713))*COS(RADIANS(E721))*COS(RADIANS(AI711))))</f>
        <v>#DIV/0!</v>
      </c>
      <c r="AJ713" t="e">
        <f>IF(DEGREES(ACOS(SIN(RADIANS(G713))*SIN(RADIANS(E721))+COS(RADIANS(G713))*COS(RADIANS(E721))*COS(RADIANS(AJ711))))&gt;90,0,$F$4*$F$5/E720^2*(SIN(RADIANS(G713))*SIN(RADIANS(E721))+COS(RADIANS(G713))*COS(RADIANS(E721))*COS(RADIANS(AJ711))))</f>
        <v>#DIV/0!</v>
      </c>
      <c r="AK713" t="e">
        <f>IF(DEGREES(ACOS(SIN(RADIANS(G713))*SIN(RADIANS(E721))+COS(RADIANS(G713))*COS(RADIANS(E721))*COS(RADIANS(AK711))))&gt;90,0,$F$4*$F$5/E720^2*(SIN(RADIANS(G713))*SIN(RADIANS(E721))+COS(RADIANS(G713))*COS(RADIANS(E721))*COS(RADIANS(AK711))))</f>
        <v>#DIV/0!</v>
      </c>
      <c r="AL713" t="e">
        <f>IF(DEGREES(ACOS(SIN(RADIANS(G713))*SIN(RADIANS(E721))+COS(RADIANS(G713))*COS(RADIANS(E721))*COS(RADIANS(AL711))))&gt;90,0,$F$4*$F$5/E720^2*(SIN(RADIANS(G713))*SIN(RADIANS(E721))+COS(RADIANS(G713))*COS(RADIANS(E721))*COS(RADIANS(AL711))))</f>
        <v>#DIV/0!</v>
      </c>
      <c r="AM713" t="e">
        <f>IF(DEGREES(ACOS(SIN(RADIANS(G713))*SIN(RADIANS(E721))+COS(RADIANS(G713))*COS(RADIANS(E721))*COS(RADIANS(AM711))))&gt;90,0,$F$4*$F$5/E720^2*(SIN(RADIANS(G713))*SIN(RADIANS(E721))+COS(RADIANS(G713))*COS(RADIANS(E721))*COS(RADIANS(AM711))))</f>
        <v>#DIV/0!</v>
      </c>
      <c r="AN713" t="e">
        <f>IF(DEGREES(ACOS(SIN(RADIANS(G713))*SIN(RADIANS(E721))+COS(RADIANS(G713))*COS(RADIANS(E721))*COS(RADIANS(AN711))))&gt;90,0,$F$4*$F$5/E720^2*(SIN(RADIANS(G713))*SIN(RADIANS(E721))+COS(RADIANS(G713))*COS(RADIANS(E721))*COS(RADIANS(AN711))))</f>
        <v>#DIV/0!</v>
      </c>
      <c r="AO713" t="e">
        <f>IF(DEGREES(ACOS(SIN(RADIANS(G713))*SIN(RADIANS(E721))+COS(RADIANS(G713))*COS(RADIANS(E721))*COS(RADIANS(AO711))))&gt;90,0,$F$4*$F$5/E720^2*(SIN(RADIANS(G713))*SIN(RADIANS(E721))+COS(RADIANS(G713))*COS(RADIANS(E721))*COS(RADIANS(AO711))))</f>
        <v>#DIV/0!</v>
      </c>
      <c r="AP713" t="e">
        <f>IF(DEGREES(ACOS(SIN(RADIANS(G713))*SIN(RADIANS(E721))+COS(RADIANS(G713))*COS(RADIANS(E721))*COS(RADIANS(AP711))))&gt;90,0,$F$4*$F$5/E720^2*(SIN(RADIANS(G713))*SIN(RADIANS(E721))+COS(RADIANS(G713))*COS(RADIANS(E721))*COS(RADIANS(AP711))))</f>
        <v>#DIV/0!</v>
      </c>
      <c r="AQ713" t="e">
        <f>IF(DEGREES(ACOS(SIN(RADIANS(G713))*SIN(RADIANS(E721))+COS(RADIANS(G713))*COS(RADIANS(E721))*COS(RADIANS(AQ711))))&gt;90,0,$F$4*$F$5/E720^2*(SIN(RADIANS(G713))*SIN(RADIANS(E721))+COS(RADIANS(G713))*COS(RADIANS(E721))*COS(RADIANS(AQ711))))</f>
        <v>#DIV/0!</v>
      </c>
      <c r="AR713" t="e">
        <f>IF(DEGREES(ACOS(SIN(RADIANS(G713))*SIN(RADIANS(E721))+COS(RADIANS(G713))*COS(RADIANS(E721))*COS(RADIANS(AR711))))&gt;90,0,$F$4*$F$5/E720^2*(SIN(RADIANS(G713))*SIN(RADIANS(E721))+COS(RADIANS(G713))*COS(RADIANS(E721))*COS(RADIANS(AR711))))</f>
        <v>#DIV/0!</v>
      </c>
    </row>
    <row r="714" spans="2:44" x14ac:dyDescent="0.5">
      <c r="B714" t="s">
        <v>726</v>
      </c>
      <c r="E714" cm="1">
        <f t="array" ref="E714">INDEX($D$1751:$AM$1751,0,MATCH(E713-IF(E713&lt;360,0,360),$D$1700:$AM$1700,0))+IF(E713&gt;350,360,0)</f>
        <v>290</v>
      </c>
      <c r="G714">
        <v>80</v>
      </c>
      <c r="I714">
        <f>IF(DEGREES(ACOS(SIN(RADIANS(G714))*SIN(RADIANS(E721))+COS(RADIANS(G714))*COS(RADIANS(E721))*COS(RADIANS(I711))))&gt;90,0,$F$4*$F$5/E720^2*(SIN(RADIANS(G714))*SIN(RADIANS(E721))+COS(RADIANS(G714))*COS(RADIANS(E721))*COS(RADIANS(I711))))</f>
        <v>0</v>
      </c>
      <c r="J714">
        <f>IF(DEGREES(ACOS(SIN(RADIANS(G714))*SIN(RADIANS(E721))+COS(RADIANS(G714))*COS(RADIANS(E721))*COS(RADIANS(J711))))&gt;90,0,$F$4*$F$5/E720^2*(SIN(RADIANS(G714))*SIN(RADIANS(E721))+COS(RADIANS(G714))*COS(RADIANS(E721))*COS(RADIANS(J711))))</f>
        <v>0</v>
      </c>
      <c r="K714">
        <f>IF(DEGREES(ACOS(SIN(RADIANS(G714))*SIN(RADIANS(E721))+COS(RADIANS(G714))*COS(RADIANS(E721))*COS(RADIANS(K711))))&gt;90,0,$F$4*$F$5/E720^2*(SIN(RADIANS(G714))*SIN(RADIANS(E721))+COS(RADIANS(G714))*COS(RADIANS(E721))*COS(RADIANS(K711))))</f>
        <v>0</v>
      </c>
      <c r="L714">
        <f>IF(DEGREES(ACOS(SIN(RADIANS(G714))*SIN(RADIANS(E721))+COS(RADIANS(G714))*COS(RADIANS(E721))*COS(RADIANS(L711))))&gt;90,0,$F$4*$F$5/E720^2*(SIN(RADIANS(G714))*SIN(RADIANS(E721))+COS(RADIANS(G714))*COS(RADIANS(E721))*COS(RADIANS(L711))))</f>
        <v>0</v>
      </c>
      <c r="M714">
        <f>IF(DEGREES(ACOS(SIN(RADIANS(G714))*SIN(RADIANS(E721))+COS(RADIANS(G714))*COS(RADIANS(E721))*COS(RADIANS(M711))))&gt;90,0,$F$4*$F$5/E720^2*(SIN(RADIANS(G714))*SIN(RADIANS(E721))+COS(RADIANS(G714))*COS(RADIANS(E721))*COS(RADIANS(M711))))</f>
        <v>0</v>
      </c>
      <c r="N714">
        <f>IF(DEGREES(ACOS(SIN(RADIANS(G714))*SIN(RADIANS(E721))+COS(RADIANS(G714))*COS(RADIANS(E721))*COS(RADIANS(N711))))&gt;90,0,$F$4*$F$5/E720^2*(SIN(RADIANS(G714))*SIN(RADIANS(E721))+COS(RADIANS(G714))*COS(RADIANS(E721))*COS(RADIANS(N711))))</f>
        <v>0</v>
      </c>
      <c r="O714">
        <f>IF(DEGREES(ACOS(SIN(RADIANS(G714))*SIN(RADIANS(E721))+COS(RADIANS(G714))*COS(RADIANS(E721))*COS(RADIANS(O711))))&gt;90,0,$F$4*$F$5/E720^2*(SIN(RADIANS(G714))*SIN(RADIANS(E721))+COS(RADIANS(G714))*COS(RADIANS(E721))*COS(RADIANS(O711))))</f>
        <v>0</v>
      </c>
      <c r="P714">
        <f>IF(DEGREES(ACOS(SIN(RADIANS(G714))*SIN(RADIANS(E721))+COS(RADIANS(G714))*COS(RADIANS(E721))*COS(RADIANS(P711))))&gt;90,0,$F$4*$F$5/E720^2*(SIN(RADIANS(G714))*SIN(RADIANS(E721))+COS(RADIANS(G714))*COS(RADIANS(E721))*COS(RADIANS(P711))))</f>
        <v>0</v>
      </c>
      <c r="Q714">
        <f>IF(DEGREES(ACOS(SIN(RADIANS(G714))*SIN(RADIANS(E721))+COS(RADIANS(G714))*COS(RADIANS(E721))*COS(RADIANS(Q711))))&gt;90,0,$F$4*$F$5/E720^2*(SIN(RADIANS(G714))*SIN(RADIANS(E721))+COS(RADIANS(G714))*COS(RADIANS(E721))*COS(RADIANS(Q711))))</f>
        <v>0</v>
      </c>
      <c r="R714" t="e">
        <f>IF(DEGREES(ACOS(SIN(RADIANS(G714))*SIN(RADIANS(E721))+COS(RADIANS(G714))*COS(RADIANS(E721))*COS(RADIANS(R711))))&gt;90,0,$F$4*$F$5/E720^2*(SIN(RADIANS(G714))*SIN(RADIANS(E721))+COS(RADIANS(G714))*COS(RADIANS(E721))*COS(RADIANS(R711))))</f>
        <v>#DIV/0!</v>
      </c>
      <c r="S714" t="e">
        <f>IF(DEGREES(ACOS(SIN(RADIANS(G714))*SIN(RADIANS(E721))+COS(RADIANS(G714))*COS(RADIANS(E721))*COS(RADIANS(S711))))&gt;90,0,$F$4*$F$5/E720^2*(SIN(RADIANS(G714))*SIN(RADIANS(E721))+COS(RADIANS(G714))*COS(RADIANS(E721))*COS(RADIANS(S711))))</f>
        <v>#DIV/0!</v>
      </c>
      <c r="T714" t="e">
        <f>IF(DEGREES(ACOS(SIN(RADIANS(G714))*SIN(RADIANS(E721))+COS(RADIANS(G714))*COS(RADIANS(E721))*COS(RADIANS(T711))))&gt;90,0,$F$4*$F$5/E720^2*(SIN(RADIANS(G714))*SIN(RADIANS(E721))+COS(RADIANS(G714))*COS(RADIANS(E721))*COS(RADIANS(T711))))</f>
        <v>#DIV/0!</v>
      </c>
      <c r="U714" t="e">
        <f>IF(DEGREES(ACOS(SIN(RADIANS(G714))*SIN(RADIANS(E721))+COS(RADIANS(G714))*COS(RADIANS(E721))*COS(RADIANS(U711))))&gt;90,0,$F$4*$F$5/E720^2*(SIN(RADIANS(G714))*SIN(RADIANS(E721))+COS(RADIANS(G714))*COS(RADIANS(E721))*COS(RADIANS(U711))))</f>
        <v>#DIV/0!</v>
      </c>
      <c r="V714" t="e">
        <f>IF(DEGREES(ACOS(SIN(RADIANS(G714))*SIN(RADIANS(E721))+COS(RADIANS(G714))*COS(RADIANS(E721))*COS(RADIANS(V711))))&gt;90,0,$F$4*$F$5/E720^2*(SIN(RADIANS(G714))*SIN(RADIANS(E721))+COS(RADIANS(G714))*COS(RADIANS(E721))*COS(RADIANS(V711))))</f>
        <v>#DIV/0!</v>
      </c>
      <c r="W714" t="e">
        <f>IF(DEGREES(ACOS(SIN(RADIANS(G714))*SIN(RADIANS(E721))+COS(RADIANS(G714))*COS(RADIANS(E721))*COS(RADIANS(W711))))&gt;90,0,$F$4*$F$5/E720^2*(SIN(RADIANS(G714))*SIN(RADIANS(E721))+COS(RADIANS(G714))*COS(RADIANS(E721))*COS(RADIANS(W711))))</f>
        <v>#DIV/0!</v>
      </c>
      <c r="X714" t="e">
        <f>IF(DEGREES(ACOS(SIN(RADIANS(G714))*SIN(RADIANS(E721))+COS(RADIANS(G714))*COS(RADIANS(E721))*COS(RADIANS(X711))))&gt;90,0,$F$4*$F$5/E720^2*(SIN(RADIANS(G714))*SIN(RADIANS(E721))+COS(RADIANS(G714))*COS(RADIANS(E721))*COS(RADIANS(X711))))</f>
        <v>#DIV/0!</v>
      </c>
      <c r="Y714" t="e">
        <f>IF(DEGREES(ACOS(SIN(RADIANS(G714))*SIN(RADIANS(E721))+COS(RADIANS(G714))*COS(RADIANS(E721))*COS(RADIANS(Y711))))&gt;90,0,$F$4*$F$5/E720^2*(SIN(RADIANS(G714))*SIN(RADIANS(E721))+COS(RADIANS(G714))*COS(RADIANS(E721))*COS(RADIANS(Y711))))</f>
        <v>#DIV/0!</v>
      </c>
      <c r="Z714" t="e">
        <f>IF(DEGREES(ACOS(SIN(RADIANS(G714))*SIN(RADIANS(E721))+COS(RADIANS(G714))*COS(RADIANS(E721))*COS(RADIANS(Z711))))&gt;90,0,$F$4*$F$5/E720^2*(SIN(RADIANS(G714))*SIN(RADIANS(E721))+COS(RADIANS(G714))*COS(RADIANS(E721))*COS(RADIANS(Z711))))</f>
        <v>#DIV/0!</v>
      </c>
      <c r="AA714" t="e">
        <f>IF(DEGREES(ACOS(SIN(RADIANS(G714))*SIN(RADIANS(E721))+COS(RADIANS(G714))*COS(RADIANS(E721))*COS(RADIANS(AA711))))&gt;90,0,$F$4*$F$5/E720^2*(SIN(RADIANS(G714))*SIN(RADIANS(E721))+COS(RADIANS(G714))*COS(RADIANS(E721))*COS(RADIANS(AA711))))</f>
        <v>#DIV/0!</v>
      </c>
      <c r="AB714" t="e">
        <f>IF(DEGREES(ACOS(SIN(RADIANS(G714))*SIN(RADIANS(E721))+COS(RADIANS(G714))*COS(RADIANS(E721))*COS(RADIANS(AB711))))&gt;90,0,$F$4*$F$5/E720^2*(SIN(RADIANS(G714))*SIN(RADIANS(E721))+COS(RADIANS(G714))*COS(RADIANS(E721))*COS(RADIANS(AB711))))</f>
        <v>#DIV/0!</v>
      </c>
      <c r="AC714" t="e">
        <f>IF(DEGREES(ACOS(SIN(RADIANS(G714))*SIN(RADIANS(E721))+COS(RADIANS(G714))*COS(RADIANS(E721))*COS(RADIANS(AC711))))&gt;90,0,$F$4*$F$5/E720^2*(SIN(RADIANS(G714))*SIN(RADIANS(E721))+COS(RADIANS(G714))*COS(RADIANS(E721))*COS(RADIANS(AC711))))</f>
        <v>#DIV/0!</v>
      </c>
      <c r="AD714" t="e">
        <f>IF(DEGREES(ACOS(SIN(RADIANS(G714))*SIN(RADIANS(E721))+COS(RADIANS(G714))*COS(RADIANS(E721))*COS(RADIANS(AD711))))&gt;90,0,$F$4*$F$5/E720^2*(SIN(RADIANS(G714))*SIN(RADIANS(E721))+COS(RADIANS(G714))*COS(RADIANS(E721))*COS(RADIANS(AD711))))</f>
        <v>#DIV/0!</v>
      </c>
      <c r="AE714" t="e">
        <f>IF(DEGREES(ACOS(SIN(RADIANS(G714))*SIN(RADIANS(E721))+COS(RADIANS(G714))*COS(RADIANS(E721))*COS(RADIANS(AE711))))&gt;90,0,$F$4*$F$5/E720^2*(SIN(RADIANS(G714))*SIN(RADIANS(E721))+COS(RADIANS(G714))*COS(RADIANS(E721))*COS(RADIANS(AE711))))</f>
        <v>#DIV/0!</v>
      </c>
      <c r="AF714" t="e">
        <f>IF(DEGREES(ACOS(SIN(RADIANS(G714))*SIN(RADIANS(E721))+COS(RADIANS(G714))*COS(RADIANS(E721))*COS(RADIANS(AF711))))&gt;90,0,$F$4*$F$5/E720^2*(SIN(RADIANS(G714))*SIN(RADIANS(E721))+COS(RADIANS(G714))*COS(RADIANS(E721))*COS(RADIANS(AF711))))</f>
        <v>#DIV/0!</v>
      </c>
      <c r="AG714" t="e">
        <f>IF(DEGREES(ACOS(SIN(RADIANS(G714))*SIN(RADIANS(E721))+COS(RADIANS(G714))*COS(RADIANS(E721))*COS(RADIANS(AG711))))&gt;90,0,$F$4*$F$5/E720^2*(SIN(RADIANS(G714))*SIN(RADIANS(E721))+COS(RADIANS(G714))*COS(RADIANS(E721))*COS(RADIANS(AG711))))</f>
        <v>#DIV/0!</v>
      </c>
      <c r="AH714" t="e">
        <f>IF(DEGREES(ACOS(SIN(RADIANS(G714))*SIN(RADIANS(E721))+COS(RADIANS(G714))*COS(RADIANS(E721))*COS(RADIANS(AH711))))&gt;90,0,$F$4*$F$5/E720^2*(SIN(RADIANS(G714))*SIN(RADIANS(E721))+COS(RADIANS(G714))*COS(RADIANS(E721))*COS(RADIANS(AH711))))</f>
        <v>#DIV/0!</v>
      </c>
      <c r="AI714" t="e">
        <f>IF(DEGREES(ACOS(SIN(RADIANS(G714))*SIN(RADIANS(E721))+COS(RADIANS(G714))*COS(RADIANS(E721))*COS(RADIANS(AI711))))&gt;90,0,$F$4*$F$5/E720^2*(SIN(RADIANS(G714))*SIN(RADIANS(E721))+COS(RADIANS(G714))*COS(RADIANS(E721))*COS(RADIANS(AI711))))</f>
        <v>#DIV/0!</v>
      </c>
      <c r="AJ714" t="e">
        <f>IF(DEGREES(ACOS(SIN(RADIANS(G714))*SIN(RADIANS(E721))+COS(RADIANS(G714))*COS(RADIANS(E721))*COS(RADIANS(AJ711))))&gt;90,0,$F$4*$F$5/E720^2*(SIN(RADIANS(G714))*SIN(RADIANS(E721))+COS(RADIANS(G714))*COS(RADIANS(E721))*COS(RADIANS(AJ711))))</f>
        <v>#DIV/0!</v>
      </c>
      <c r="AK714">
        <f>IF(DEGREES(ACOS(SIN(RADIANS(G714))*SIN(RADIANS(E721))+COS(RADIANS(G714))*COS(RADIANS(E721))*COS(RADIANS(AK711))))&gt;90,0,$F$4*$F$5/E720^2*(SIN(RADIANS(G714))*SIN(RADIANS(E721))+COS(RADIANS(G714))*COS(RADIANS(E721))*COS(RADIANS(AK711))))</f>
        <v>0</v>
      </c>
      <c r="AL714">
        <f>IF(DEGREES(ACOS(SIN(RADIANS(G714))*SIN(RADIANS(E721))+COS(RADIANS(G714))*COS(RADIANS(E721))*COS(RADIANS(AL711))))&gt;90,0,$F$4*$F$5/E720^2*(SIN(RADIANS(G714))*SIN(RADIANS(E721))+COS(RADIANS(G714))*COS(RADIANS(E721))*COS(RADIANS(AL711))))</f>
        <v>0</v>
      </c>
      <c r="AM714">
        <f>IF(DEGREES(ACOS(SIN(RADIANS(G714))*SIN(RADIANS(E721))+COS(RADIANS(G714))*COS(RADIANS(E721))*COS(RADIANS(AM711))))&gt;90,0,$F$4*$F$5/E720^2*(SIN(RADIANS(G714))*SIN(RADIANS(E721))+COS(RADIANS(G714))*COS(RADIANS(E721))*COS(RADIANS(AM711))))</f>
        <v>0</v>
      </c>
      <c r="AN714">
        <f>IF(DEGREES(ACOS(SIN(RADIANS(G714))*SIN(RADIANS(E721))+COS(RADIANS(G714))*COS(RADIANS(E721))*COS(RADIANS(AN711))))&gt;90,0,$F$4*$F$5/E720^2*(SIN(RADIANS(G714))*SIN(RADIANS(E721))+COS(RADIANS(G714))*COS(RADIANS(E721))*COS(RADIANS(AN711))))</f>
        <v>0</v>
      </c>
      <c r="AO714">
        <f>IF(DEGREES(ACOS(SIN(RADIANS(G714))*SIN(RADIANS(E721))+COS(RADIANS(G714))*COS(RADIANS(E721))*COS(RADIANS(AO711))))&gt;90,0,$F$4*$F$5/E720^2*(SIN(RADIANS(G714))*SIN(RADIANS(E721))+COS(RADIANS(G714))*COS(RADIANS(E721))*COS(RADIANS(AO711))))</f>
        <v>0</v>
      </c>
      <c r="AP714">
        <f>IF(DEGREES(ACOS(SIN(RADIANS(G714))*SIN(RADIANS(E721))+COS(RADIANS(G714))*COS(RADIANS(E721))*COS(RADIANS(AP711))))&gt;90,0,$F$4*$F$5/E720^2*(SIN(RADIANS(G714))*SIN(RADIANS(E721))+COS(RADIANS(G714))*COS(RADIANS(E721))*COS(RADIANS(AP711))))</f>
        <v>0</v>
      </c>
      <c r="AQ714">
        <f>IF(DEGREES(ACOS(SIN(RADIANS(G714))*SIN(RADIANS(E721))+COS(RADIANS(G714))*COS(RADIANS(E721))*COS(RADIANS(AQ711))))&gt;90,0,$F$4*$F$5/E720^2*(SIN(RADIANS(G714))*SIN(RADIANS(E721))+COS(RADIANS(G714))*COS(RADIANS(E721))*COS(RADIANS(AQ711))))</f>
        <v>0</v>
      </c>
      <c r="AR714">
        <f>IF(DEGREES(ACOS(SIN(RADIANS(G714))*SIN(RADIANS(E721))+COS(RADIANS(G714))*COS(RADIANS(E721))*COS(RADIANS(AR711))))&gt;90,0,$F$4*$F$5/E720^2*(SIN(RADIANS(G714))*SIN(RADIANS(E721))+COS(RADIANS(G714))*COS(RADIANS(E721))*COS(RADIANS(AR711))))</f>
        <v>0</v>
      </c>
    </row>
    <row r="715" spans="2:44" x14ac:dyDescent="0.5">
      <c r="B715" s="40" t="s">
        <v>781</v>
      </c>
      <c r="E715">
        <f>IF(E714-$F$13&lt;0,E714-$F$13+360,IF(E714-$F$13&gt;360,E714-$F$13-360,E714-$F$13))</f>
        <v>20</v>
      </c>
      <c r="G715">
        <v>70</v>
      </c>
      <c r="I715">
        <f>IF(DEGREES(ACOS(SIN(RADIANS(G715))*SIN(RADIANS(E721))+COS(RADIANS(G715))*COS(RADIANS(E721))*COS(RADIANS(I711))))&gt;90,0,$F$4*$F$5/E720^2*(SIN(RADIANS(G715))*SIN(RADIANS(E721))+COS(RADIANS(G715))*COS(RADIANS(E721))*COS(RADIANS(I711))))</f>
        <v>0</v>
      </c>
      <c r="J715">
        <f>IF(DEGREES(ACOS(SIN(RADIANS(G715))*SIN(RADIANS(E721))+COS(RADIANS(G715))*COS(RADIANS(E721))*COS(RADIANS(J711))))&gt;90,0,$F$4*$F$5/E720^2*(SIN(RADIANS(G715))*SIN(RADIANS(E721))+COS(RADIANS(G715))*COS(RADIANS(E721))*COS(RADIANS(J711))))</f>
        <v>0</v>
      </c>
      <c r="K715">
        <f>IF(DEGREES(ACOS(SIN(RADIANS(G715))*SIN(RADIANS(E721))+COS(RADIANS(G715))*COS(RADIANS(E721))*COS(RADIANS(K711))))&gt;90,0,$F$4*$F$5/E720^2*(SIN(RADIANS(G715))*SIN(RADIANS(E721))+COS(RADIANS(G715))*COS(RADIANS(E721))*COS(RADIANS(K711))))</f>
        <v>0</v>
      </c>
      <c r="L715">
        <f>IF(DEGREES(ACOS(SIN(RADIANS(G715))*SIN(RADIANS(E721))+COS(RADIANS(G715))*COS(RADIANS(E721))*COS(RADIANS(L711))))&gt;90,0,$F$4*$F$5/E720^2*(SIN(RADIANS(G715))*SIN(RADIANS(E721))+COS(RADIANS(G715))*COS(RADIANS(E721))*COS(RADIANS(L711))))</f>
        <v>0</v>
      </c>
      <c r="M715">
        <f>IF(DEGREES(ACOS(SIN(RADIANS(G715))*SIN(RADIANS(E721))+COS(RADIANS(G715))*COS(RADIANS(E721))*COS(RADIANS(M711))))&gt;90,0,$F$4*$F$5/E720^2*(SIN(RADIANS(G715))*SIN(RADIANS(E721))+COS(RADIANS(G715))*COS(RADIANS(E721))*COS(RADIANS(M711))))</f>
        <v>0</v>
      </c>
      <c r="N715">
        <f>IF(DEGREES(ACOS(SIN(RADIANS(G715))*SIN(RADIANS(E721))+COS(RADIANS(G715))*COS(RADIANS(E721))*COS(RADIANS(N711))))&gt;90,0,$F$4*$F$5/E720^2*(SIN(RADIANS(G715))*SIN(RADIANS(E721))+COS(RADIANS(G715))*COS(RADIANS(E721))*COS(RADIANS(N711))))</f>
        <v>0</v>
      </c>
      <c r="O715">
        <f>IF(DEGREES(ACOS(SIN(RADIANS(G715))*SIN(RADIANS(E721))+COS(RADIANS(G715))*COS(RADIANS(E721))*COS(RADIANS(O711))))&gt;90,0,$F$4*$F$5/E720^2*(SIN(RADIANS(G715))*SIN(RADIANS(E721))+COS(RADIANS(G715))*COS(RADIANS(E721))*COS(RADIANS(O711))))</f>
        <v>0</v>
      </c>
      <c r="P715">
        <f>IF(DEGREES(ACOS(SIN(RADIANS(G715))*SIN(RADIANS(E721))+COS(RADIANS(G715))*COS(RADIANS(E721))*COS(RADIANS(P711))))&gt;90,0,$F$4*$F$5/E720^2*(SIN(RADIANS(G715))*SIN(RADIANS(E721))+COS(RADIANS(G715))*COS(RADIANS(E721))*COS(RADIANS(P711))))</f>
        <v>0</v>
      </c>
      <c r="Q715">
        <f>IF(DEGREES(ACOS(SIN(RADIANS(G715))*SIN(RADIANS(E721))+COS(RADIANS(G715))*COS(RADIANS(E721))*COS(RADIANS(Q711))))&gt;90,0,$F$4*$F$5/E720^2*(SIN(RADIANS(G715))*SIN(RADIANS(E721))+COS(RADIANS(G715))*COS(RADIANS(E721))*COS(RADIANS(Q711))))</f>
        <v>0</v>
      </c>
      <c r="R715" t="e">
        <f>IF(DEGREES(ACOS(SIN(RADIANS(G715))*SIN(RADIANS(E721))+COS(RADIANS(G715))*COS(RADIANS(E721))*COS(RADIANS(R711))))&gt;90,0,$F$4*$F$5/E720^2*(SIN(RADIANS(G715))*SIN(RADIANS(E721))+COS(RADIANS(G715))*COS(RADIANS(E721))*COS(RADIANS(R711))))</f>
        <v>#DIV/0!</v>
      </c>
      <c r="S715" t="e">
        <f>IF(DEGREES(ACOS(SIN(RADIANS(G715))*SIN(RADIANS(E721))+COS(RADIANS(G715))*COS(RADIANS(E721))*COS(RADIANS(S711))))&gt;90,0,$F$4*$F$5/E720^2*(SIN(RADIANS(G715))*SIN(RADIANS(E721))+COS(RADIANS(G715))*COS(RADIANS(E721))*COS(RADIANS(S711))))</f>
        <v>#DIV/0!</v>
      </c>
      <c r="T715" t="e">
        <f>IF(DEGREES(ACOS(SIN(RADIANS(G715))*SIN(RADIANS(E721))+COS(RADIANS(G715))*COS(RADIANS(E721))*COS(RADIANS(T711))))&gt;90,0,$F$4*$F$5/E720^2*(SIN(RADIANS(G715))*SIN(RADIANS(E721))+COS(RADIANS(G715))*COS(RADIANS(E721))*COS(RADIANS(T711))))</f>
        <v>#DIV/0!</v>
      </c>
      <c r="U715" t="e">
        <f>IF(DEGREES(ACOS(SIN(RADIANS(G715))*SIN(RADIANS(E721))+COS(RADIANS(G715))*COS(RADIANS(E721))*COS(RADIANS(U711))))&gt;90,0,$F$4*$F$5/E720^2*(SIN(RADIANS(G715))*SIN(RADIANS(E721))+COS(RADIANS(G715))*COS(RADIANS(E721))*COS(RADIANS(U711))))</f>
        <v>#DIV/0!</v>
      </c>
      <c r="V715" t="e">
        <f>IF(DEGREES(ACOS(SIN(RADIANS(G715))*SIN(RADIANS(E721))+COS(RADIANS(G715))*COS(RADIANS(E721))*COS(RADIANS(V711))))&gt;90,0,$F$4*$F$5/E720^2*(SIN(RADIANS(G715))*SIN(RADIANS(E721))+COS(RADIANS(G715))*COS(RADIANS(E721))*COS(RADIANS(V711))))</f>
        <v>#DIV/0!</v>
      </c>
      <c r="W715" t="e">
        <f>IF(DEGREES(ACOS(SIN(RADIANS(G715))*SIN(RADIANS(E721))+COS(RADIANS(G715))*COS(RADIANS(E721))*COS(RADIANS(W711))))&gt;90,0,$F$4*$F$5/E720^2*(SIN(RADIANS(G715))*SIN(RADIANS(E721))+COS(RADIANS(G715))*COS(RADIANS(E721))*COS(RADIANS(W711))))</f>
        <v>#DIV/0!</v>
      </c>
      <c r="X715" t="e">
        <f>IF(DEGREES(ACOS(SIN(RADIANS(G715))*SIN(RADIANS(E721))+COS(RADIANS(G715))*COS(RADIANS(E721))*COS(RADIANS(X711))))&gt;90,0,$F$4*$F$5/E720^2*(SIN(RADIANS(G715))*SIN(RADIANS(E721))+COS(RADIANS(G715))*COS(RADIANS(E721))*COS(RADIANS(X711))))</f>
        <v>#DIV/0!</v>
      </c>
      <c r="Y715" t="e">
        <f>IF(DEGREES(ACOS(SIN(RADIANS(G715))*SIN(RADIANS(E721))+COS(RADIANS(G715))*COS(RADIANS(E721))*COS(RADIANS(Y711))))&gt;90,0,$F$4*$F$5/E720^2*(SIN(RADIANS(G715))*SIN(RADIANS(E721))+COS(RADIANS(G715))*COS(RADIANS(E721))*COS(RADIANS(Y711))))</f>
        <v>#DIV/0!</v>
      </c>
      <c r="Z715" t="e">
        <f>IF(DEGREES(ACOS(SIN(RADIANS(G715))*SIN(RADIANS(E721))+COS(RADIANS(G715))*COS(RADIANS(E721))*COS(RADIANS(Z711))))&gt;90,0,$F$4*$F$5/E720^2*(SIN(RADIANS(G715))*SIN(RADIANS(E721))+COS(RADIANS(G715))*COS(RADIANS(E721))*COS(RADIANS(Z711))))</f>
        <v>#DIV/0!</v>
      </c>
      <c r="AA715" t="e">
        <f>IF(DEGREES(ACOS(SIN(RADIANS(G715))*SIN(RADIANS(E721))+COS(RADIANS(G715))*COS(RADIANS(E721))*COS(RADIANS(AA711))))&gt;90,0,$F$4*$F$5/E720^2*(SIN(RADIANS(G715))*SIN(RADIANS(E721))+COS(RADIANS(G715))*COS(RADIANS(E721))*COS(RADIANS(AA711))))</f>
        <v>#DIV/0!</v>
      </c>
      <c r="AB715" t="e">
        <f>IF(DEGREES(ACOS(SIN(RADIANS(G715))*SIN(RADIANS(E721))+COS(RADIANS(G715))*COS(RADIANS(E721))*COS(RADIANS(AB711))))&gt;90,0,$F$4*$F$5/E720^2*(SIN(RADIANS(G715))*SIN(RADIANS(E721))+COS(RADIANS(G715))*COS(RADIANS(E721))*COS(RADIANS(AB711))))</f>
        <v>#DIV/0!</v>
      </c>
      <c r="AC715" t="e">
        <f>IF(DEGREES(ACOS(SIN(RADIANS(G715))*SIN(RADIANS(E721))+COS(RADIANS(G715))*COS(RADIANS(E721))*COS(RADIANS(AC711))))&gt;90,0,$F$4*$F$5/E720^2*(SIN(RADIANS(G715))*SIN(RADIANS(E721))+COS(RADIANS(G715))*COS(RADIANS(E721))*COS(RADIANS(AC711))))</f>
        <v>#DIV/0!</v>
      </c>
      <c r="AD715" t="e">
        <f>IF(DEGREES(ACOS(SIN(RADIANS(G715))*SIN(RADIANS(E721))+COS(RADIANS(G715))*COS(RADIANS(E721))*COS(RADIANS(AD711))))&gt;90,0,$F$4*$F$5/E720^2*(SIN(RADIANS(G715))*SIN(RADIANS(E721))+COS(RADIANS(G715))*COS(RADIANS(E721))*COS(RADIANS(AD711))))</f>
        <v>#DIV/0!</v>
      </c>
      <c r="AE715" t="e">
        <f>IF(DEGREES(ACOS(SIN(RADIANS(G715))*SIN(RADIANS(E721))+COS(RADIANS(G715))*COS(RADIANS(E721))*COS(RADIANS(AE711))))&gt;90,0,$F$4*$F$5/E720^2*(SIN(RADIANS(G715))*SIN(RADIANS(E721))+COS(RADIANS(G715))*COS(RADIANS(E721))*COS(RADIANS(AE711))))</f>
        <v>#DIV/0!</v>
      </c>
      <c r="AF715" t="e">
        <f>IF(DEGREES(ACOS(SIN(RADIANS(G715))*SIN(RADIANS(E721))+COS(RADIANS(G715))*COS(RADIANS(E721))*COS(RADIANS(AF711))))&gt;90,0,$F$4*$F$5/E720^2*(SIN(RADIANS(G715))*SIN(RADIANS(E721))+COS(RADIANS(G715))*COS(RADIANS(E721))*COS(RADIANS(AF711))))</f>
        <v>#DIV/0!</v>
      </c>
      <c r="AG715" t="e">
        <f>IF(DEGREES(ACOS(SIN(RADIANS(G715))*SIN(RADIANS(E721))+COS(RADIANS(G715))*COS(RADIANS(E721))*COS(RADIANS(AG711))))&gt;90,0,$F$4*$F$5/E720^2*(SIN(RADIANS(G715))*SIN(RADIANS(E721))+COS(RADIANS(G715))*COS(RADIANS(E721))*COS(RADIANS(AG711))))</f>
        <v>#DIV/0!</v>
      </c>
      <c r="AH715" t="e">
        <f>IF(DEGREES(ACOS(SIN(RADIANS(G715))*SIN(RADIANS(E721))+COS(RADIANS(G715))*COS(RADIANS(E721))*COS(RADIANS(AH711))))&gt;90,0,$F$4*$F$5/E720^2*(SIN(RADIANS(G715))*SIN(RADIANS(E721))+COS(RADIANS(G715))*COS(RADIANS(E721))*COS(RADIANS(AH711))))</f>
        <v>#DIV/0!</v>
      </c>
      <c r="AI715" t="e">
        <f>IF(DEGREES(ACOS(SIN(RADIANS(G715))*SIN(RADIANS(E721))+COS(RADIANS(G715))*COS(RADIANS(E721))*COS(RADIANS(AI711))))&gt;90,0,$F$4*$F$5/E720^2*(SIN(RADIANS(G715))*SIN(RADIANS(E721))+COS(RADIANS(G715))*COS(RADIANS(E721))*COS(RADIANS(AI711))))</f>
        <v>#DIV/0!</v>
      </c>
      <c r="AJ715" t="e">
        <f>IF(DEGREES(ACOS(SIN(RADIANS(G715))*SIN(RADIANS(E721))+COS(RADIANS(G715))*COS(RADIANS(E721))*COS(RADIANS(AJ711))))&gt;90,0,$F$4*$F$5/E720^2*(SIN(RADIANS(G715))*SIN(RADIANS(E721))+COS(RADIANS(G715))*COS(RADIANS(E721))*COS(RADIANS(AJ711))))</f>
        <v>#DIV/0!</v>
      </c>
      <c r="AK715">
        <f>IF(DEGREES(ACOS(SIN(RADIANS(G715))*SIN(RADIANS(E721))+COS(RADIANS(G715))*COS(RADIANS(E721))*COS(RADIANS(AK711))))&gt;90,0,$F$4*$F$5/E720^2*(SIN(RADIANS(G715))*SIN(RADIANS(E721))+COS(RADIANS(G715))*COS(RADIANS(E721))*COS(RADIANS(AK711))))</f>
        <v>0</v>
      </c>
      <c r="AL715">
        <f>IF(DEGREES(ACOS(SIN(RADIANS(G715))*SIN(RADIANS(E721))+COS(RADIANS(G715))*COS(RADIANS(E721))*COS(RADIANS(AL711))))&gt;90,0,$F$4*$F$5/E720^2*(SIN(RADIANS(G715))*SIN(RADIANS(E721))+COS(RADIANS(G715))*COS(RADIANS(E721))*COS(RADIANS(AL711))))</f>
        <v>0</v>
      </c>
      <c r="AM715">
        <f>IF(DEGREES(ACOS(SIN(RADIANS(G715))*SIN(RADIANS(E721))+COS(RADIANS(G715))*COS(RADIANS(E721))*COS(RADIANS(AM711))))&gt;90,0,$F$4*$F$5/E720^2*(SIN(RADIANS(G715))*SIN(RADIANS(E721))+COS(RADIANS(G715))*COS(RADIANS(E721))*COS(RADIANS(AM711))))</f>
        <v>0</v>
      </c>
      <c r="AN715">
        <f>IF(DEGREES(ACOS(SIN(RADIANS(G715))*SIN(RADIANS(E721))+COS(RADIANS(G715))*COS(RADIANS(E721))*COS(RADIANS(AN711))))&gt;90,0,$F$4*$F$5/E720^2*(SIN(RADIANS(G715))*SIN(RADIANS(E721))+COS(RADIANS(G715))*COS(RADIANS(E721))*COS(RADIANS(AN711))))</f>
        <v>0</v>
      </c>
      <c r="AO715">
        <f>IF(DEGREES(ACOS(SIN(RADIANS(G715))*SIN(RADIANS(E721))+COS(RADIANS(G715))*COS(RADIANS(E721))*COS(RADIANS(AO711))))&gt;90,0,$F$4*$F$5/E720^2*(SIN(RADIANS(G715))*SIN(RADIANS(E721))+COS(RADIANS(G715))*COS(RADIANS(E721))*COS(RADIANS(AO711))))</f>
        <v>0</v>
      </c>
      <c r="AP715">
        <f>IF(DEGREES(ACOS(SIN(RADIANS(G715))*SIN(RADIANS(E721))+COS(RADIANS(G715))*COS(RADIANS(E721))*COS(RADIANS(AP711))))&gt;90,0,$F$4*$F$5/E720^2*(SIN(RADIANS(G715))*SIN(RADIANS(E721))+COS(RADIANS(G715))*COS(RADIANS(E721))*COS(RADIANS(AP711))))</f>
        <v>0</v>
      </c>
      <c r="AQ715">
        <f>IF(DEGREES(ACOS(SIN(RADIANS(G715))*SIN(RADIANS(E721))+COS(RADIANS(G715))*COS(RADIANS(E721))*COS(RADIANS(AQ711))))&gt;90,0,$F$4*$F$5/E720^2*(SIN(RADIANS(G715))*SIN(RADIANS(E721))+COS(RADIANS(G715))*COS(RADIANS(E721))*COS(RADIANS(AQ711))))</f>
        <v>0</v>
      </c>
      <c r="AR715">
        <f>IF(DEGREES(ACOS(SIN(RADIANS(G715))*SIN(RADIANS(E721))+COS(RADIANS(G715))*COS(RADIANS(E721))*COS(RADIANS(AR711))))&gt;90,0,$F$4*$F$5/E720^2*(SIN(RADIANS(G715))*SIN(RADIANS(E721))+COS(RADIANS(G715))*COS(RADIANS(E721))*COS(RADIANS(AR711))))</f>
        <v>0</v>
      </c>
    </row>
    <row r="716" spans="2:44" x14ac:dyDescent="0.5">
      <c r="B716" s="40" t="s">
        <v>727</v>
      </c>
      <c r="E716">
        <f>IF(E713&lt;360,E713/360,(E713-360)/360)</f>
        <v>0.80555555555555558</v>
      </c>
      <c r="G716">
        <v>60</v>
      </c>
      <c r="I716">
        <f>IF(DEGREES(ACOS(SIN(RADIANS(G716))*SIN(RADIANS(E721))+COS(RADIANS(G716))*COS(RADIANS(E721))*COS(RADIANS(I711))))&gt;90,0,$F$4*$F$5/E720^2*(SIN(RADIANS(G716))*SIN(RADIANS(E721))+COS(RADIANS(G716))*COS(RADIANS(E721))*COS(RADIANS(I711))))</f>
        <v>0</v>
      </c>
      <c r="J716">
        <f>IF(DEGREES(ACOS(SIN(RADIANS(G716))*SIN(RADIANS(E721))+COS(RADIANS(G716))*COS(RADIANS(E721))*COS(RADIANS(J711))))&gt;90,0,$F$4*$F$5/E720^2*(SIN(RADIANS(G716))*SIN(RADIANS(E721))+COS(RADIANS(G716))*COS(RADIANS(E721))*COS(RADIANS(J711))))</f>
        <v>0</v>
      </c>
      <c r="K716">
        <f>IF(DEGREES(ACOS(SIN(RADIANS(G716))*SIN(RADIANS(E721))+COS(RADIANS(G716))*COS(RADIANS(E721))*COS(RADIANS(K711))))&gt;90,0,$F$4*$F$5/E720^2*(SIN(RADIANS(G716))*SIN(RADIANS(E721))+COS(RADIANS(G716))*COS(RADIANS(E721))*COS(RADIANS(K711))))</f>
        <v>0</v>
      </c>
      <c r="L716">
        <f>IF(DEGREES(ACOS(SIN(RADIANS(G716))*SIN(RADIANS(E721))+COS(RADIANS(G716))*COS(RADIANS(E721))*COS(RADIANS(L711))))&gt;90,0,$F$4*$F$5/E720^2*(SIN(RADIANS(G716))*SIN(RADIANS(E721))+COS(RADIANS(G716))*COS(RADIANS(E721))*COS(RADIANS(L711))))</f>
        <v>0</v>
      </c>
      <c r="M716">
        <f>IF(DEGREES(ACOS(SIN(RADIANS(G716))*SIN(RADIANS(E721))+COS(RADIANS(G716))*COS(RADIANS(E721))*COS(RADIANS(M711))))&gt;90,0,$F$4*$F$5/E720^2*(SIN(RADIANS(G716))*SIN(RADIANS(E721))+COS(RADIANS(G716))*COS(RADIANS(E721))*COS(RADIANS(M711))))</f>
        <v>0</v>
      </c>
      <c r="N716">
        <f>IF(DEGREES(ACOS(SIN(RADIANS(G716))*SIN(RADIANS(E721))+COS(RADIANS(G716))*COS(RADIANS(E721))*COS(RADIANS(N711))))&gt;90,0,$F$4*$F$5/E720^2*(SIN(RADIANS(G716))*SIN(RADIANS(E721))+COS(RADIANS(G716))*COS(RADIANS(E721))*COS(RADIANS(N711))))</f>
        <v>0</v>
      </c>
      <c r="O716">
        <f>IF(DEGREES(ACOS(SIN(RADIANS(G716))*SIN(RADIANS(E721))+COS(RADIANS(G716))*COS(RADIANS(E721))*COS(RADIANS(O711))))&gt;90,0,$F$4*$F$5/E720^2*(SIN(RADIANS(G716))*SIN(RADIANS(E721))+COS(RADIANS(G716))*COS(RADIANS(E721))*COS(RADIANS(O711))))</f>
        <v>0</v>
      </c>
      <c r="P716">
        <f>IF(DEGREES(ACOS(SIN(RADIANS(G716))*SIN(RADIANS(E721))+COS(RADIANS(G716))*COS(RADIANS(E721))*COS(RADIANS(P711))))&gt;90,0,$F$4*$F$5/E720^2*(SIN(RADIANS(G716))*SIN(RADIANS(E721))+COS(RADIANS(G716))*COS(RADIANS(E721))*COS(RADIANS(P711))))</f>
        <v>0</v>
      </c>
      <c r="Q716">
        <f>IF(DEGREES(ACOS(SIN(RADIANS(G716))*SIN(RADIANS(E721))+COS(RADIANS(G716))*COS(RADIANS(E721))*COS(RADIANS(Q711))))&gt;90,0,$F$4*$F$5/E720^2*(SIN(RADIANS(G716))*SIN(RADIANS(E721))+COS(RADIANS(G716))*COS(RADIANS(E721))*COS(RADIANS(Q711))))</f>
        <v>0</v>
      </c>
      <c r="R716" t="e">
        <f>IF(DEGREES(ACOS(SIN(RADIANS(G716))*SIN(RADIANS(E721))+COS(RADIANS(G716))*COS(RADIANS(E721))*COS(RADIANS(R711))))&gt;90,0,$F$4*$F$5/E720^2*(SIN(RADIANS(G716))*SIN(RADIANS(E721))+COS(RADIANS(G716))*COS(RADIANS(E721))*COS(RADIANS(R711))))</f>
        <v>#DIV/0!</v>
      </c>
      <c r="S716" t="e">
        <f>IF(DEGREES(ACOS(SIN(RADIANS(G716))*SIN(RADIANS(E721))+COS(RADIANS(G716))*COS(RADIANS(E721))*COS(RADIANS(S711))))&gt;90,0,$F$4*$F$5/E720^2*(SIN(RADIANS(G716))*SIN(RADIANS(E721))+COS(RADIANS(G716))*COS(RADIANS(E721))*COS(RADIANS(S711))))</f>
        <v>#DIV/0!</v>
      </c>
      <c r="T716" t="e">
        <f>IF(DEGREES(ACOS(SIN(RADIANS(G716))*SIN(RADIANS(E721))+COS(RADIANS(G716))*COS(RADIANS(E721))*COS(RADIANS(T711))))&gt;90,0,$F$4*$F$5/E720^2*(SIN(RADIANS(G716))*SIN(RADIANS(E721))+COS(RADIANS(G716))*COS(RADIANS(E721))*COS(RADIANS(T711))))</f>
        <v>#DIV/0!</v>
      </c>
      <c r="U716" t="e">
        <f>IF(DEGREES(ACOS(SIN(RADIANS(G716))*SIN(RADIANS(E721))+COS(RADIANS(G716))*COS(RADIANS(E721))*COS(RADIANS(U711))))&gt;90,0,$F$4*$F$5/E720^2*(SIN(RADIANS(G716))*SIN(RADIANS(E721))+COS(RADIANS(G716))*COS(RADIANS(E721))*COS(RADIANS(U711))))</f>
        <v>#DIV/0!</v>
      </c>
      <c r="V716" t="e">
        <f>IF(DEGREES(ACOS(SIN(RADIANS(G716))*SIN(RADIANS(E721))+COS(RADIANS(G716))*COS(RADIANS(E721))*COS(RADIANS(V711))))&gt;90,0,$F$4*$F$5/E720^2*(SIN(RADIANS(G716))*SIN(RADIANS(E721))+COS(RADIANS(G716))*COS(RADIANS(E721))*COS(RADIANS(V711))))</f>
        <v>#DIV/0!</v>
      </c>
      <c r="W716" t="e">
        <f>IF(DEGREES(ACOS(SIN(RADIANS(G716))*SIN(RADIANS(E721))+COS(RADIANS(G716))*COS(RADIANS(E721))*COS(RADIANS(W711))))&gt;90,0,$F$4*$F$5/E720^2*(SIN(RADIANS(G716))*SIN(RADIANS(E721))+COS(RADIANS(G716))*COS(RADIANS(E721))*COS(RADIANS(W711))))</f>
        <v>#DIV/0!</v>
      </c>
      <c r="X716" t="e">
        <f>IF(DEGREES(ACOS(SIN(RADIANS(G716))*SIN(RADIANS(E721))+COS(RADIANS(G716))*COS(RADIANS(E721))*COS(RADIANS(X711))))&gt;90,0,$F$4*$F$5/E720^2*(SIN(RADIANS(G716))*SIN(RADIANS(E721))+COS(RADIANS(G716))*COS(RADIANS(E721))*COS(RADIANS(X711))))</f>
        <v>#DIV/0!</v>
      </c>
      <c r="Y716" t="e">
        <f>IF(DEGREES(ACOS(SIN(RADIANS(G716))*SIN(RADIANS(E721))+COS(RADIANS(G716))*COS(RADIANS(E721))*COS(RADIANS(Y711))))&gt;90,0,$F$4*$F$5/E720^2*(SIN(RADIANS(G716))*SIN(RADIANS(E721))+COS(RADIANS(G716))*COS(RADIANS(E721))*COS(RADIANS(Y711))))</f>
        <v>#DIV/0!</v>
      </c>
      <c r="Z716" t="e">
        <f>IF(DEGREES(ACOS(SIN(RADIANS(G716))*SIN(RADIANS(E721))+COS(RADIANS(G716))*COS(RADIANS(E721))*COS(RADIANS(Z711))))&gt;90,0,$F$4*$F$5/E720^2*(SIN(RADIANS(G716))*SIN(RADIANS(E721))+COS(RADIANS(G716))*COS(RADIANS(E721))*COS(RADIANS(Z711))))</f>
        <v>#DIV/0!</v>
      </c>
      <c r="AA716" t="e">
        <f>IF(DEGREES(ACOS(SIN(RADIANS(G716))*SIN(RADIANS(E721))+COS(RADIANS(G716))*COS(RADIANS(E721))*COS(RADIANS(AA711))))&gt;90,0,$F$4*$F$5/E720^2*(SIN(RADIANS(G716))*SIN(RADIANS(E721))+COS(RADIANS(G716))*COS(RADIANS(E721))*COS(RADIANS(AA711))))</f>
        <v>#DIV/0!</v>
      </c>
      <c r="AB716" t="e">
        <f>IF(DEGREES(ACOS(SIN(RADIANS(G716))*SIN(RADIANS(E721))+COS(RADIANS(G716))*COS(RADIANS(E721))*COS(RADIANS(AB711))))&gt;90,0,$F$4*$F$5/E720^2*(SIN(RADIANS(G716))*SIN(RADIANS(E721))+COS(RADIANS(G716))*COS(RADIANS(E721))*COS(RADIANS(AB711))))</f>
        <v>#DIV/0!</v>
      </c>
      <c r="AC716" t="e">
        <f>IF(DEGREES(ACOS(SIN(RADIANS(G716))*SIN(RADIANS(E721))+COS(RADIANS(G716))*COS(RADIANS(E721))*COS(RADIANS(AC711))))&gt;90,0,$F$4*$F$5/E720^2*(SIN(RADIANS(G716))*SIN(RADIANS(E721))+COS(RADIANS(G716))*COS(RADIANS(E721))*COS(RADIANS(AC711))))</f>
        <v>#DIV/0!</v>
      </c>
      <c r="AD716" t="e">
        <f>IF(DEGREES(ACOS(SIN(RADIANS(G716))*SIN(RADIANS(E721))+COS(RADIANS(G716))*COS(RADIANS(E721))*COS(RADIANS(AD711))))&gt;90,0,$F$4*$F$5/E720^2*(SIN(RADIANS(G716))*SIN(RADIANS(E721))+COS(RADIANS(G716))*COS(RADIANS(E721))*COS(RADIANS(AD711))))</f>
        <v>#DIV/0!</v>
      </c>
      <c r="AE716" t="e">
        <f>IF(DEGREES(ACOS(SIN(RADIANS(G716))*SIN(RADIANS(E721))+COS(RADIANS(G716))*COS(RADIANS(E721))*COS(RADIANS(AE711))))&gt;90,0,$F$4*$F$5/E720^2*(SIN(RADIANS(G716))*SIN(RADIANS(E721))+COS(RADIANS(G716))*COS(RADIANS(E721))*COS(RADIANS(AE711))))</f>
        <v>#DIV/0!</v>
      </c>
      <c r="AF716" t="e">
        <f>IF(DEGREES(ACOS(SIN(RADIANS(G716))*SIN(RADIANS(E721))+COS(RADIANS(G716))*COS(RADIANS(E721))*COS(RADIANS(AF711))))&gt;90,0,$F$4*$F$5/E720^2*(SIN(RADIANS(G716))*SIN(RADIANS(E721))+COS(RADIANS(G716))*COS(RADIANS(E721))*COS(RADIANS(AF711))))</f>
        <v>#DIV/0!</v>
      </c>
      <c r="AG716" t="e">
        <f>IF(DEGREES(ACOS(SIN(RADIANS(G716))*SIN(RADIANS(E721))+COS(RADIANS(G716))*COS(RADIANS(E721))*COS(RADIANS(AG711))))&gt;90,0,$F$4*$F$5/E720^2*(SIN(RADIANS(G716))*SIN(RADIANS(E721))+COS(RADIANS(G716))*COS(RADIANS(E721))*COS(RADIANS(AG711))))</f>
        <v>#DIV/0!</v>
      </c>
      <c r="AH716" t="e">
        <f>IF(DEGREES(ACOS(SIN(RADIANS(G716))*SIN(RADIANS(E721))+COS(RADIANS(G716))*COS(RADIANS(E721))*COS(RADIANS(AH711))))&gt;90,0,$F$4*$F$5/E720^2*(SIN(RADIANS(G716))*SIN(RADIANS(E721))+COS(RADIANS(G716))*COS(RADIANS(E721))*COS(RADIANS(AH711))))</f>
        <v>#DIV/0!</v>
      </c>
      <c r="AI716" t="e">
        <f>IF(DEGREES(ACOS(SIN(RADIANS(G716))*SIN(RADIANS(E721))+COS(RADIANS(G716))*COS(RADIANS(E721))*COS(RADIANS(AI711))))&gt;90,0,$F$4*$F$5/E720^2*(SIN(RADIANS(G716))*SIN(RADIANS(E721))+COS(RADIANS(G716))*COS(RADIANS(E721))*COS(RADIANS(AI711))))</f>
        <v>#DIV/0!</v>
      </c>
      <c r="AJ716" t="e">
        <f>IF(DEGREES(ACOS(SIN(RADIANS(G716))*SIN(RADIANS(E721))+COS(RADIANS(G716))*COS(RADIANS(E721))*COS(RADIANS(AJ711))))&gt;90,0,$F$4*$F$5/E720^2*(SIN(RADIANS(G716))*SIN(RADIANS(E721))+COS(RADIANS(G716))*COS(RADIANS(E721))*COS(RADIANS(AJ711))))</f>
        <v>#DIV/0!</v>
      </c>
      <c r="AK716">
        <f>IF(DEGREES(ACOS(SIN(RADIANS(G716))*SIN(RADIANS(E721))+COS(RADIANS(G716))*COS(RADIANS(E721))*COS(RADIANS(AK711))))&gt;90,0,$F$4*$F$5/E720^2*(SIN(RADIANS(G716))*SIN(RADIANS(E721))+COS(RADIANS(G716))*COS(RADIANS(E721))*COS(RADIANS(AK711))))</f>
        <v>0</v>
      </c>
      <c r="AL716">
        <f>IF(DEGREES(ACOS(SIN(RADIANS(G716))*SIN(RADIANS(E721))+COS(RADIANS(G716))*COS(RADIANS(E721))*COS(RADIANS(AL711))))&gt;90,0,$F$4*$F$5/E720^2*(SIN(RADIANS(G716))*SIN(RADIANS(E721))+COS(RADIANS(G716))*COS(RADIANS(E721))*COS(RADIANS(AL711))))</f>
        <v>0</v>
      </c>
      <c r="AM716">
        <f>IF(DEGREES(ACOS(SIN(RADIANS(G716))*SIN(RADIANS(E721))+COS(RADIANS(G716))*COS(RADIANS(E721))*COS(RADIANS(AM711))))&gt;90,0,$F$4*$F$5/E720^2*(SIN(RADIANS(G716))*SIN(RADIANS(E721))+COS(RADIANS(G716))*COS(RADIANS(E721))*COS(RADIANS(AM711))))</f>
        <v>0</v>
      </c>
      <c r="AN716">
        <f>IF(DEGREES(ACOS(SIN(RADIANS(G716))*SIN(RADIANS(E721))+COS(RADIANS(G716))*COS(RADIANS(E721))*COS(RADIANS(AN711))))&gt;90,0,$F$4*$F$5/E720^2*(SIN(RADIANS(G716))*SIN(RADIANS(E721))+COS(RADIANS(G716))*COS(RADIANS(E721))*COS(RADIANS(AN711))))</f>
        <v>0</v>
      </c>
      <c r="AO716">
        <f>IF(DEGREES(ACOS(SIN(RADIANS(G716))*SIN(RADIANS(E721))+COS(RADIANS(G716))*COS(RADIANS(E721))*COS(RADIANS(AO711))))&gt;90,0,$F$4*$F$5/E720^2*(SIN(RADIANS(G716))*SIN(RADIANS(E721))+COS(RADIANS(G716))*COS(RADIANS(E721))*COS(RADIANS(AO711))))</f>
        <v>0</v>
      </c>
      <c r="AP716">
        <f>IF(DEGREES(ACOS(SIN(RADIANS(G716))*SIN(RADIANS(E721))+COS(RADIANS(G716))*COS(RADIANS(E721))*COS(RADIANS(AP711))))&gt;90,0,$F$4*$F$5/E720^2*(SIN(RADIANS(G716))*SIN(RADIANS(E721))+COS(RADIANS(G716))*COS(RADIANS(E721))*COS(RADIANS(AP711))))</f>
        <v>0</v>
      </c>
      <c r="AQ716">
        <f>IF(DEGREES(ACOS(SIN(RADIANS(G716))*SIN(RADIANS(E721))+COS(RADIANS(G716))*COS(RADIANS(E721))*COS(RADIANS(AQ711))))&gt;90,0,$F$4*$F$5/E720^2*(SIN(RADIANS(G716))*SIN(RADIANS(E721))+COS(RADIANS(G716))*COS(RADIANS(E721))*COS(RADIANS(AQ711))))</f>
        <v>0</v>
      </c>
      <c r="AR716">
        <f>IF(DEGREES(ACOS(SIN(RADIANS(G716))*SIN(RADIANS(E721))+COS(RADIANS(G716))*COS(RADIANS(E721))*COS(RADIANS(AR711))))&gt;90,0,$F$4*$F$5/E720^2*(SIN(RADIANS(G716))*SIN(RADIANS(E721))+COS(RADIANS(G716))*COS(RADIANS(E721))*COS(RADIANS(AR711))))</f>
        <v>0</v>
      </c>
    </row>
    <row r="717" spans="2:44" x14ac:dyDescent="0.5">
      <c r="B717" s="40" t="s">
        <v>782</v>
      </c>
      <c r="E717">
        <f>E716*$F$11</f>
        <v>0</v>
      </c>
      <c r="G717">
        <v>50</v>
      </c>
      <c r="I717">
        <f>IF(DEGREES(ACOS(SIN(RADIANS(G717))*SIN(RADIANS(E721))+COS(RADIANS(G717))*COS(RADIANS(E721))*COS(RADIANS(I711))))&gt;90,0,$F$4*$F$5/E720^2*(SIN(RADIANS(G717))*SIN(RADIANS(E721))+COS(RADIANS(G717))*COS(RADIANS(E721))*COS(RADIANS(I711))))</f>
        <v>0</v>
      </c>
      <c r="J717">
        <f>IF(DEGREES(ACOS(SIN(RADIANS(G717))*SIN(RADIANS(E721))+COS(RADIANS(G717))*COS(RADIANS(E721))*COS(RADIANS(J711))))&gt;90,0,$F$4*$F$5/E720^2*(SIN(RADIANS(G717))*SIN(RADIANS(E721))+COS(RADIANS(G717))*COS(RADIANS(E721))*COS(RADIANS(J711))))</f>
        <v>0</v>
      </c>
      <c r="K717">
        <f>IF(DEGREES(ACOS(SIN(RADIANS(G717))*SIN(RADIANS(E721))+COS(RADIANS(G717))*COS(RADIANS(E721))*COS(RADIANS(K711))))&gt;90,0,$F$4*$F$5/E720^2*(SIN(RADIANS(G717))*SIN(RADIANS(E721))+COS(RADIANS(G717))*COS(RADIANS(E721))*COS(RADIANS(K711))))</f>
        <v>0</v>
      </c>
      <c r="L717">
        <f>IF(DEGREES(ACOS(SIN(RADIANS(G717))*SIN(RADIANS(E721))+COS(RADIANS(G717))*COS(RADIANS(E721))*COS(RADIANS(L711))))&gt;90,0,$F$4*$F$5/E720^2*(SIN(RADIANS(G717))*SIN(RADIANS(E721))+COS(RADIANS(G717))*COS(RADIANS(E721))*COS(RADIANS(L711))))</f>
        <v>0</v>
      </c>
      <c r="M717">
        <f>IF(DEGREES(ACOS(SIN(RADIANS(G717))*SIN(RADIANS(E721))+COS(RADIANS(G717))*COS(RADIANS(E721))*COS(RADIANS(M711))))&gt;90,0,$F$4*$F$5/E720^2*(SIN(RADIANS(G717))*SIN(RADIANS(E721))+COS(RADIANS(G717))*COS(RADIANS(E721))*COS(RADIANS(M711))))</f>
        <v>0</v>
      </c>
      <c r="N717">
        <f>IF(DEGREES(ACOS(SIN(RADIANS(G717))*SIN(RADIANS(E721))+COS(RADIANS(G717))*COS(RADIANS(E721))*COS(RADIANS(N711))))&gt;90,0,$F$4*$F$5/E720^2*(SIN(RADIANS(G717))*SIN(RADIANS(E721))+COS(RADIANS(G717))*COS(RADIANS(E721))*COS(RADIANS(N711))))</f>
        <v>0</v>
      </c>
      <c r="O717">
        <f>IF(DEGREES(ACOS(SIN(RADIANS(G717))*SIN(RADIANS(E721))+COS(RADIANS(G717))*COS(RADIANS(E721))*COS(RADIANS(O711))))&gt;90,0,$F$4*$F$5/E720^2*(SIN(RADIANS(G717))*SIN(RADIANS(E721))+COS(RADIANS(G717))*COS(RADIANS(E721))*COS(RADIANS(O711))))</f>
        <v>0</v>
      </c>
      <c r="P717">
        <f>IF(DEGREES(ACOS(SIN(RADIANS(G717))*SIN(RADIANS(E721))+COS(RADIANS(G717))*COS(RADIANS(E721))*COS(RADIANS(P711))))&gt;90,0,$F$4*$F$5/E720^2*(SIN(RADIANS(G717))*SIN(RADIANS(E721))+COS(RADIANS(G717))*COS(RADIANS(E721))*COS(RADIANS(P711))))</f>
        <v>0</v>
      </c>
      <c r="Q717">
        <f>IF(DEGREES(ACOS(SIN(RADIANS(G717))*SIN(RADIANS(E721))+COS(RADIANS(G717))*COS(RADIANS(E721))*COS(RADIANS(Q711))))&gt;90,0,$F$4*$F$5/E720^2*(SIN(RADIANS(G717))*SIN(RADIANS(E721))+COS(RADIANS(G717))*COS(RADIANS(E721))*COS(RADIANS(Q711))))</f>
        <v>0</v>
      </c>
      <c r="R717" t="e">
        <f>IF(DEGREES(ACOS(SIN(RADIANS(G717))*SIN(RADIANS(E721))+COS(RADIANS(G717))*COS(RADIANS(E721))*COS(RADIANS(R711))))&gt;90,0,$F$4*$F$5/E720^2*(SIN(RADIANS(G717))*SIN(RADIANS(E721))+COS(RADIANS(G717))*COS(RADIANS(E721))*COS(RADIANS(R711))))</f>
        <v>#DIV/0!</v>
      </c>
      <c r="S717" t="e">
        <f>IF(DEGREES(ACOS(SIN(RADIANS(G717))*SIN(RADIANS(E721))+COS(RADIANS(G717))*COS(RADIANS(E721))*COS(RADIANS(S711))))&gt;90,0,$F$4*$F$5/E720^2*(SIN(RADIANS(G717))*SIN(RADIANS(E721))+COS(RADIANS(G717))*COS(RADIANS(E721))*COS(RADIANS(S711))))</f>
        <v>#DIV/0!</v>
      </c>
      <c r="T717" t="e">
        <f>IF(DEGREES(ACOS(SIN(RADIANS(G717))*SIN(RADIANS(E721))+COS(RADIANS(G717))*COS(RADIANS(E721))*COS(RADIANS(T711))))&gt;90,0,$F$4*$F$5/E720^2*(SIN(RADIANS(G717))*SIN(RADIANS(E721))+COS(RADIANS(G717))*COS(RADIANS(E721))*COS(RADIANS(T711))))</f>
        <v>#DIV/0!</v>
      </c>
      <c r="U717" t="e">
        <f>IF(DEGREES(ACOS(SIN(RADIANS(G717))*SIN(RADIANS(E721))+COS(RADIANS(G717))*COS(RADIANS(E721))*COS(RADIANS(U711))))&gt;90,0,$F$4*$F$5/E720^2*(SIN(RADIANS(G717))*SIN(RADIANS(E721))+COS(RADIANS(G717))*COS(RADIANS(E721))*COS(RADIANS(U711))))</f>
        <v>#DIV/0!</v>
      </c>
      <c r="V717" t="e">
        <f>IF(DEGREES(ACOS(SIN(RADIANS(G717))*SIN(RADIANS(E721))+COS(RADIANS(G717))*COS(RADIANS(E721))*COS(RADIANS(V711))))&gt;90,0,$F$4*$F$5/E720^2*(SIN(RADIANS(G717))*SIN(RADIANS(E721))+COS(RADIANS(G717))*COS(RADIANS(E721))*COS(RADIANS(V711))))</f>
        <v>#DIV/0!</v>
      </c>
      <c r="W717" t="e">
        <f>IF(DEGREES(ACOS(SIN(RADIANS(G717))*SIN(RADIANS(E721))+COS(RADIANS(G717))*COS(RADIANS(E721))*COS(RADIANS(W711))))&gt;90,0,$F$4*$F$5/E720^2*(SIN(RADIANS(G717))*SIN(RADIANS(E721))+COS(RADIANS(G717))*COS(RADIANS(E721))*COS(RADIANS(W711))))</f>
        <v>#DIV/0!</v>
      </c>
      <c r="X717" t="e">
        <f>IF(DEGREES(ACOS(SIN(RADIANS(G717))*SIN(RADIANS(E721))+COS(RADIANS(G717))*COS(RADIANS(E721))*COS(RADIANS(X711))))&gt;90,0,$F$4*$F$5/E720^2*(SIN(RADIANS(G717))*SIN(RADIANS(E721))+COS(RADIANS(G717))*COS(RADIANS(E721))*COS(RADIANS(X711))))</f>
        <v>#DIV/0!</v>
      </c>
      <c r="Y717" t="e">
        <f>IF(DEGREES(ACOS(SIN(RADIANS(G717))*SIN(RADIANS(E721))+COS(RADIANS(G717))*COS(RADIANS(E721))*COS(RADIANS(Y711))))&gt;90,0,$F$4*$F$5/E720^2*(SIN(RADIANS(G717))*SIN(RADIANS(E721))+COS(RADIANS(G717))*COS(RADIANS(E721))*COS(RADIANS(Y711))))</f>
        <v>#DIV/0!</v>
      </c>
      <c r="Z717" t="e">
        <f>IF(DEGREES(ACOS(SIN(RADIANS(G717))*SIN(RADIANS(E721))+COS(RADIANS(G717))*COS(RADIANS(E721))*COS(RADIANS(Z711))))&gt;90,0,$F$4*$F$5/E720^2*(SIN(RADIANS(G717))*SIN(RADIANS(E721))+COS(RADIANS(G717))*COS(RADIANS(E721))*COS(RADIANS(Z711))))</f>
        <v>#DIV/0!</v>
      </c>
      <c r="AA717" t="e">
        <f>IF(DEGREES(ACOS(SIN(RADIANS(G717))*SIN(RADIANS(E721))+COS(RADIANS(G717))*COS(RADIANS(E721))*COS(RADIANS(AA711))))&gt;90,0,$F$4*$F$5/E720^2*(SIN(RADIANS(G717))*SIN(RADIANS(E721))+COS(RADIANS(G717))*COS(RADIANS(E721))*COS(RADIANS(AA711))))</f>
        <v>#DIV/0!</v>
      </c>
      <c r="AB717" t="e">
        <f>IF(DEGREES(ACOS(SIN(RADIANS(G717))*SIN(RADIANS(E721))+COS(RADIANS(G717))*COS(RADIANS(E721))*COS(RADIANS(AB711))))&gt;90,0,$F$4*$F$5/E720^2*(SIN(RADIANS(G717))*SIN(RADIANS(E721))+COS(RADIANS(G717))*COS(RADIANS(E721))*COS(RADIANS(AB711))))</f>
        <v>#DIV/0!</v>
      </c>
      <c r="AC717" t="e">
        <f>IF(DEGREES(ACOS(SIN(RADIANS(G717))*SIN(RADIANS(E721))+COS(RADIANS(G717))*COS(RADIANS(E721))*COS(RADIANS(AC711))))&gt;90,0,$F$4*$F$5/E720^2*(SIN(RADIANS(G717))*SIN(RADIANS(E721))+COS(RADIANS(G717))*COS(RADIANS(E721))*COS(RADIANS(AC711))))</f>
        <v>#DIV/0!</v>
      </c>
      <c r="AD717" t="e">
        <f>IF(DEGREES(ACOS(SIN(RADIANS(G717))*SIN(RADIANS(E721))+COS(RADIANS(G717))*COS(RADIANS(E721))*COS(RADIANS(AD711))))&gt;90,0,$F$4*$F$5/E720^2*(SIN(RADIANS(G717))*SIN(RADIANS(E721))+COS(RADIANS(G717))*COS(RADIANS(E721))*COS(RADIANS(AD711))))</f>
        <v>#DIV/0!</v>
      </c>
      <c r="AE717" t="e">
        <f>IF(DEGREES(ACOS(SIN(RADIANS(G717))*SIN(RADIANS(E721))+COS(RADIANS(G717))*COS(RADIANS(E721))*COS(RADIANS(AE711))))&gt;90,0,$F$4*$F$5/E720^2*(SIN(RADIANS(G717))*SIN(RADIANS(E721))+COS(RADIANS(G717))*COS(RADIANS(E721))*COS(RADIANS(AE711))))</f>
        <v>#DIV/0!</v>
      </c>
      <c r="AF717" t="e">
        <f>IF(DEGREES(ACOS(SIN(RADIANS(G717))*SIN(RADIANS(E721))+COS(RADIANS(G717))*COS(RADIANS(E721))*COS(RADIANS(AF711))))&gt;90,0,$F$4*$F$5/E720^2*(SIN(RADIANS(G717))*SIN(RADIANS(E721))+COS(RADIANS(G717))*COS(RADIANS(E721))*COS(RADIANS(AF711))))</f>
        <v>#DIV/0!</v>
      </c>
      <c r="AG717" t="e">
        <f>IF(DEGREES(ACOS(SIN(RADIANS(G717))*SIN(RADIANS(E721))+COS(RADIANS(G717))*COS(RADIANS(E721))*COS(RADIANS(AG711))))&gt;90,0,$F$4*$F$5/E720^2*(SIN(RADIANS(G717))*SIN(RADIANS(E721))+COS(RADIANS(G717))*COS(RADIANS(E721))*COS(RADIANS(AG711))))</f>
        <v>#DIV/0!</v>
      </c>
      <c r="AH717" t="e">
        <f>IF(DEGREES(ACOS(SIN(RADIANS(G717))*SIN(RADIANS(E721))+COS(RADIANS(G717))*COS(RADIANS(E721))*COS(RADIANS(AH711))))&gt;90,0,$F$4*$F$5/E720^2*(SIN(RADIANS(G717))*SIN(RADIANS(E721))+COS(RADIANS(G717))*COS(RADIANS(E721))*COS(RADIANS(AH711))))</f>
        <v>#DIV/0!</v>
      </c>
      <c r="AI717" t="e">
        <f>IF(DEGREES(ACOS(SIN(RADIANS(G717))*SIN(RADIANS(E721))+COS(RADIANS(G717))*COS(RADIANS(E721))*COS(RADIANS(AI711))))&gt;90,0,$F$4*$F$5/E720^2*(SIN(RADIANS(G717))*SIN(RADIANS(E721))+COS(RADIANS(G717))*COS(RADIANS(E721))*COS(RADIANS(AI711))))</f>
        <v>#DIV/0!</v>
      </c>
      <c r="AJ717" t="e">
        <f>IF(DEGREES(ACOS(SIN(RADIANS(G717))*SIN(RADIANS(E721))+COS(RADIANS(G717))*COS(RADIANS(E721))*COS(RADIANS(AJ711))))&gt;90,0,$F$4*$F$5/E720^2*(SIN(RADIANS(G717))*SIN(RADIANS(E721))+COS(RADIANS(G717))*COS(RADIANS(E721))*COS(RADIANS(AJ711))))</f>
        <v>#DIV/0!</v>
      </c>
      <c r="AK717">
        <f>IF(DEGREES(ACOS(SIN(RADIANS(G717))*SIN(RADIANS(E721))+COS(RADIANS(G717))*COS(RADIANS(E721))*COS(RADIANS(AK711))))&gt;90,0,$F$4*$F$5/E720^2*(SIN(RADIANS(G717))*SIN(RADIANS(E721))+COS(RADIANS(G717))*COS(RADIANS(E721))*COS(RADIANS(AK711))))</f>
        <v>0</v>
      </c>
      <c r="AL717">
        <f>IF(DEGREES(ACOS(SIN(RADIANS(G717))*SIN(RADIANS(E721))+COS(RADIANS(G717))*COS(RADIANS(E721))*COS(RADIANS(AL711))))&gt;90,0,$F$4*$F$5/E720^2*(SIN(RADIANS(G717))*SIN(RADIANS(E721))+COS(RADIANS(G717))*COS(RADIANS(E721))*COS(RADIANS(AL711))))</f>
        <v>0</v>
      </c>
      <c r="AM717">
        <f>IF(DEGREES(ACOS(SIN(RADIANS(G717))*SIN(RADIANS(E721))+COS(RADIANS(G717))*COS(RADIANS(E721))*COS(RADIANS(AM711))))&gt;90,0,$F$4*$F$5/E720^2*(SIN(RADIANS(G717))*SIN(RADIANS(E721))+COS(RADIANS(G717))*COS(RADIANS(E721))*COS(RADIANS(AM711))))</f>
        <v>0</v>
      </c>
      <c r="AN717">
        <f>IF(DEGREES(ACOS(SIN(RADIANS(G717))*SIN(RADIANS(E721))+COS(RADIANS(G717))*COS(RADIANS(E721))*COS(RADIANS(AN711))))&gt;90,0,$F$4*$F$5/E720^2*(SIN(RADIANS(G717))*SIN(RADIANS(E721))+COS(RADIANS(G717))*COS(RADIANS(E721))*COS(RADIANS(AN711))))</f>
        <v>0</v>
      </c>
      <c r="AO717">
        <f>IF(DEGREES(ACOS(SIN(RADIANS(G717))*SIN(RADIANS(E721))+COS(RADIANS(G717))*COS(RADIANS(E721))*COS(RADIANS(AO711))))&gt;90,0,$F$4*$F$5/E720^2*(SIN(RADIANS(G717))*SIN(RADIANS(E721))+COS(RADIANS(G717))*COS(RADIANS(E721))*COS(RADIANS(AO711))))</f>
        <v>0</v>
      </c>
      <c r="AP717">
        <f>IF(DEGREES(ACOS(SIN(RADIANS(G717))*SIN(RADIANS(E721))+COS(RADIANS(G717))*COS(RADIANS(E721))*COS(RADIANS(AP711))))&gt;90,0,$F$4*$F$5/E720^2*(SIN(RADIANS(G717))*SIN(RADIANS(E721))+COS(RADIANS(G717))*COS(RADIANS(E721))*COS(RADIANS(AP711))))</f>
        <v>0</v>
      </c>
      <c r="AQ717">
        <f>IF(DEGREES(ACOS(SIN(RADIANS(G717))*SIN(RADIANS(E721))+COS(RADIANS(G717))*COS(RADIANS(E721))*COS(RADIANS(AQ711))))&gt;90,0,$F$4*$F$5/E720^2*(SIN(RADIANS(G717))*SIN(RADIANS(E721))+COS(RADIANS(G717))*COS(RADIANS(E721))*COS(RADIANS(AQ711))))</f>
        <v>0</v>
      </c>
      <c r="AR717">
        <f>IF(DEGREES(ACOS(SIN(RADIANS(G717))*SIN(RADIANS(E721))+COS(RADIANS(G717))*COS(RADIANS(E721))*COS(RADIANS(AR711))))&gt;90,0,$F$4*$F$5/E720^2*(SIN(RADIANS(G717))*SIN(RADIANS(E721))+COS(RADIANS(G717))*COS(RADIANS(E721))*COS(RADIANS(AR711))))</f>
        <v>0</v>
      </c>
    </row>
    <row r="718" spans="2:44" x14ac:dyDescent="0.5">
      <c r="B718" s="40" t="s">
        <v>783</v>
      </c>
      <c r="E718" t="str">
        <f>IF($F$10=0,"N/A",$F$10*(E713/360)-ROUNDDOWN($F$10*(E713/360),0))</f>
        <v>N/A</v>
      </c>
      <c r="G718">
        <v>40</v>
      </c>
      <c r="I718">
        <f>IF(DEGREES(ACOS(SIN(RADIANS(G718))*SIN(RADIANS(E721))+COS(RADIANS(G718))*COS(RADIANS(E721))*COS(RADIANS(I711))))&gt;90,0,$F$4*$F$5/E720^2*(SIN(RADIANS(G718))*SIN(RADIANS(E721))+COS(RADIANS(G718))*COS(RADIANS(E721))*COS(RADIANS(I711))))</f>
        <v>0</v>
      </c>
      <c r="J718">
        <f>IF(DEGREES(ACOS(SIN(RADIANS(G718))*SIN(RADIANS(E721))+COS(RADIANS(G718))*COS(RADIANS(E721))*COS(RADIANS(J711))))&gt;90,0,$F$4*$F$5/E720^2*(SIN(RADIANS(G718))*SIN(RADIANS(E721))+COS(RADIANS(G718))*COS(RADIANS(E721))*COS(RADIANS(J711))))</f>
        <v>0</v>
      </c>
      <c r="K718">
        <f>IF(DEGREES(ACOS(SIN(RADIANS(G718))*SIN(RADIANS(E721))+COS(RADIANS(G718))*COS(RADIANS(E721))*COS(RADIANS(K711))))&gt;90,0,$F$4*$F$5/E720^2*(SIN(RADIANS(G718))*SIN(RADIANS(E721))+COS(RADIANS(G718))*COS(RADIANS(E721))*COS(RADIANS(K711))))</f>
        <v>0</v>
      </c>
      <c r="L718">
        <f>IF(DEGREES(ACOS(SIN(RADIANS(G718))*SIN(RADIANS(E721))+COS(RADIANS(G718))*COS(RADIANS(E721))*COS(RADIANS(L711))))&gt;90,0,$F$4*$F$5/E720^2*(SIN(RADIANS(G718))*SIN(RADIANS(E721))+COS(RADIANS(G718))*COS(RADIANS(E721))*COS(RADIANS(L711))))</f>
        <v>0</v>
      </c>
      <c r="M718">
        <f>IF(DEGREES(ACOS(SIN(RADIANS(G718))*SIN(RADIANS(E721))+COS(RADIANS(G718))*COS(RADIANS(E721))*COS(RADIANS(M711))))&gt;90,0,$F$4*$F$5/E720^2*(SIN(RADIANS(G718))*SIN(RADIANS(E721))+COS(RADIANS(G718))*COS(RADIANS(E721))*COS(RADIANS(M711))))</f>
        <v>0</v>
      </c>
      <c r="N718">
        <f>IF(DEGREES(ACOS(SIN(RADIANS(G718))*SIN(RADIANS(E721))+COS(RADIANS(G718))*COS(RADIANS(E721))*COS(RADIANS(N711))))&gt;90,0,$F$4*$F$5/E720^2*(SIN(RADIANS(G718))*SIN(RADIANS(E721))+COS(RADIANS(G718))*COS(RADIANS(E721))*COS(RADIANS(N711))))</f>
        <v>0</v>
      </c>
      <c r="O718">
        <f>IF(DEGREES(ACOS(SIN(RADIANS(G718))*SIN(RADIANS(E721))+COS(RADIANS(G718))*COS(RADIANS(E721))*COS(RADIANS(O711))))&gt;90,0,$F$4*$F$5/E720^2*(SIN(RADIANS(G718))*SIN(RADIANS(E721))+COS(RADIANS(G718))*COS(RADIANS(E721))*COS(RADIANS(O711))))</f>
        <v>0</v>
      </c>
      <c r="P718">
        <f>IF(DEGREES(ACOS(SIN(RADIANS(G718))*SIN(RADIANS(E721))+COS(RADIANS(G718))*COS(RADIANS(E721))*COS(RADIANS(P711))))&gt;90,0,$F$4*$F$5/E720^2*(SIN(RADIANS(G718))*SIN(RADIANS(E721))+COS(RADIANS(G718))*COS(RADIANS(E721))*COS(RADIANS(P711))))</f>
        <v>0</v>
      </c>
      <c r="Q718">
        <f>IF(DEGREES(ACOS(SIN(RADIANS(G718))*SIN(RADIANS(E721))+COS(RADIANS(G718))*COS(RADIANS(E721))*COS(RADIANS(Q711))))&gt;90,0,$F$4*$F$5/E720^2*(SIN(RADIANS(G718))*SIN(RADIANS(E721))+COS(RADIANS(G718))*COS(RADIANS(E721))*COS(RADIANS(Q711))))</f>
        <v>0</v>
      </c>
      <c r="R718" t="e">
        <f>IF(DEGREES(ACOS(SIN(RADIANS(G718))*SIN(RADIANS(E721))+COS(RADIANS(G718))*COS(RADIANS(E721))*COS(RADIANS(R711))))&gt;90,0,$F$4*$F$5/E720^2*(SIN(RADIANS(G718))*SIN(RADIANS(E721))+COS(RADIANS(G718))*COS(RADIANS(E721))*COS(RADIANS(R711))))</f>
        <v>#DIV/0!</v>
      </c>
      <c r="S718" t="e">
        <f>IF(DEGREES(ACOS(SIN(RADIANS(G718))*SIN(RADIANS(E721))+COS(RADIANS(G718))*COS(RADIANS(E721))*COS(RADIANS(S711))))&gt;90,0,$F$4*$F$5/E720^2*(SIN(RADIANS(G718))*SIN(RADIANS(E721))+COS(RADIANS(G718))*COS(RADIANS(E721))*COS(RADIANS(S711))))</f>
        <v>#DIV/0!</v>
      </c>
      <c r="T718" t="e">
        <f>IF(DEGREES(ACOS(SIN(RADIANS(G718))*SIN(RADIANS(E721))+COS(RADIANS(G718))*COS(RADIANS(E721))*COS(RADIANS(T711))))&gt;90,0,$F$4*$F$5/E720^2*(SIN(RADIANS(G718))*SIN(RADIANS(E721))+COS(RADIANS(G718))*COS(RADIANS(E721))*COS(RADIANS(T711))))</f>
        <v>#DIV/0!</v>
      </c>
      <c r="U718" t="e">
        <f>IF(DEGREES(ACOS(SIN(RADIANS(G718))*SIN(RADIANS(E721))+COS(RADIANS(G718))*COS(RADIANS(E721))*COS(RADIANS(U711))))&gt;90,0,$F$4*$F$5/E720^2*(SIN(RADIANS(G718))*SIN(RADIANS(E721))+COS(RADIANS(G718))*COS(RADIANS(E721))*COS(RADIANS(U711))))</f>
        <v>#DIV/0!</v>
      </c>
      <c r="V718" t="e">
        <f>IF(DEGREES(ACOS(SIN(RADIANS(G718))*SIN(RADIANS(E721))+COS(RADIANS(G718))*COS(RADIANS(E721))*COS(RADIANS(V711))))&gt;90,0,$F$4*$F$5/E720^2*(SIN(RADIANS(G718))*SIN(RADIANS(E721))+COS(RADIANS(G718))*COS(RADIANS(E721))*COS(RADIANS(V711))))</f>
        <v>#DIV/0!</v>
      </c>
      <c r="W718" t="e">
        <f>IF(DEGREES(ACOS(SIN(RADIANS(G718))*SIN(RADIANS(E721))+COS(RADIANS(G718))*COS(RADIANS(E721))*COS(RADIANS(W711))))&gt;90,0,$F$4*$F$5/E720^2*(SIN(RADIANS(G718))*SIN(RADIANS(E721))+COS(RADIANS(G718))*COS(RADIANS(E721))*COS(RADIANS(W711))))</f>
        <v>#DIV/0!</v>
      </c>
      <c r="X718" t="e">
        <f>IF(DEGREES(ACOS(SIN(RADIANS(G718))*SIN(RADIANS(E721))+COS(RADIANS(G718))*COS(RADIANS(E721))*COS(RADIANS(X711))))&gt;90,0,$F$4*$F$5/E720^2*(SIN(RADIANS(G718))*SIN(RADIANS(E721))+COS(RADIANS(G718))*COS(RADIANS(E721))*COS(RADIANS(X711))))</f>
        <v>#DIV/0!</v>
      </c>
      <c r="Y718" t="e">
        <f>IF(DEGREES(ACOS(SIN(RADIANS(G718))*SIN(RADIANS(E721))+COS(RADIANS(G718))*COS(RADIANS(E721))*COS(RADIANS(Y711))))&gt;90,0,$F$4*$F$5/E720^2*(SIN(RADIANS(G718))*SIN(RADIANS(E721))+COS(RADIANS(G718))*COS(RADIANS(E721))*COS(RADIANS(Y711))))</f>
        <v>#DIV/0!</v>
      </c>
      <c r="Z718" t="e">
        <f>IF(DEGREES(ACOS(SIN(RADIANS(G718))*SIN(RADIANS(E721))+COS(RADIANS(G718))*COS(RADIANS(E721))*COS(RADIANS(Z711))))&gt;90,0,$F$4*$F$5/E720^2*(SIN(RADIANS(G718))*SIN(RADIANS(E721))+COS(RADIANS(G718))*COS(RADIANS(E721))*COS(RADIANS(Z711))))</f>
        <v>#DIV/0!</v>
      </c>
      <c r="AA718" t="e">
        <f>IF(DEGREES(ACOS(SIN(RADIANS(G718))*SIN(RADIANS(E721))+COS(RADIANS(G718))*COS(RADIANS(E721))*COS(RADIANS(AA711))))&gt;90,0,$F$4*$F$5/E720^2*(SIN(RADIANS(G718))*SIN(RADIANS(E721))+COS(RADIANS(G718))*COS(RADIANS(E721))*COS(RADIANS(AA711))))</f>
        <v>#DIV/0!</v>
      </c>
      <c r="AB718" t="e">
        <f>IF(DEGREES(ACOS(SIN(RADIANS(G718))*SIN(RADIANS(E721))+COS(RADIANS(G718))*COS(RADIANS(E721))*COS(RADIANS(AB711))))&gt;90,0,$F$4*$F$5/E720^2*(SIN(RADIANS(G718))*SIN(RADIANS(E721))+COS(RADIANS(G718))*COS(RADIANS(E721))*COS(RADIANS(AB711))))</f>
        <v>#DIV/0!</v>
      </c>
      <c r="AC718" t="e">
        <f>IF(DEGREES(ACOS(SIN(RADIANS(G718))*SIN(RADIANS(E721))+COS(RADIANS(G718))*COS(RADIANS(E721))*COS(RADIANS(AC711))))&gt;90,0,$F$4*$F$5/E720^2*(SIN(RADIANS(G718))*SIN(RADIANS(E721))+COS(RADIANS(G718))*COS(RADIANS(E721))*COS(RADIANS(AC711))))</f>
        <v>#DIV/0!</v>
      </c>
      <c r="AD718" t="e">
        <f>IF(DEGREES(ACOS(SIN(RADIANS(G718))*SIN(RADIANS(E721))+COS(RADIANS(G718))*COS(RADIANS(E721))*COS(RADIANS(AD711))))&gt;90,0,$F$4*$F$5/E720^2*(SIN(RADIANS(G718))*SIN(RADIANS(E721))+COS(RADIANS(G718))*COS(RADIANS(E721))*COS(RADIANS(AD711))))</f>
        <v>#DIV/0!</v>
      </c>
      <c r="AE718" t="e">
        <f>IF(DEGREES(ACOS(SIN(RADIANS(G718))*SIN(RADIANS(E721))+COS(RADIANS(G718))*COS(RADIANS(E721))*COS(RADIANS(AE711))))&gt;90,0,$F$4*$F$5/E720^2*(SIN(RADIANS(G718))*SIN(RADIANS(E721))+COS(RADIANS(G718))*COS(RADIANS(E721))*COS(RADIANS(AE711))))</f>
        <v>#DIV/0!</v>
      </c>
      <c r="AF718" t="e">
        <f>IF(DEGREES(ACOS(SIN(RADIANS(G718))*SIN(RADIANS(E721))+COS(RADIANS(G718))*COS(RADIANS(E721))*COS(RADIANS(AF711))))&gt;90,0,$F$4*$F$5/E720^2*(SIN(RADIANS(G718))*SIN(RADIANS(E721))+COS(RADIANS(G718))*COS(RADIANS(E721))*COS(RADIANS(AF711))))</f>
        <v>#DIV/0!</v>
      </c>
      <c r="AG718" t="e">
        <f>IF(DEGREES(ACOS(SIN(RADIANS(G718))*SIN(RADIANS(E721))+COS(RADIANS(G718))*COS(RADIANS(E721))*COS(RADIANS(AG711))))&gt;90,0,$F$4*$F$5/E720^2*(SIN(RADIANS(G718))*SIN(RADIANS(E721))+COS(RADIANS(G718))*COS(RADIANS(E721))*COS(RADIANS(AG711))))</f>
        <v>#DIV/0!</v>
      </c>
      <c r="AH718" t="e">
        <f>IF(DEGREES(ACOS(SIN(RADIANS(G718))*SIN(RADIANS(E721))+COS(RADIANS(G718))*COS(RADIANS(E721))*COS(RADIANS(AH711))))&gt;90,0,$F$4*$F$5/E720^2*(SIN(RADIANS(G718))*SIN(RADIANS(E721))+COS(RADIANS(G718))*COS(RADIANS(E721))*COS(RADIANS(AH711))))</f>
        <v>#DIV/0!</v>
      </c>
      <c r="AI718" t="e">
        <f>IF(DEGREES(ACOS(SIN(RADIANS(G718))*SIN(RADIANS(E721))+COS(RADIANS(G718))*COS(RADIANS(E721))*COS(RADIANS(AI711))))&gt;90,0,$F$4*$F$5/E720^2*(SIN(RADIANS(G718))*SIN(RADIANS(E721))+COS(RADIANS(G718))*COS(RADIANS(E721))*COS(RADIANS(AI711))))</f>
        <v>#DIV/0!</v>
      </c>
      <c r="AJ718" t="e">
        <f>IF(DEGREES(ACOS(SIN(RADIANS(G718))*SIN(RADIANS(E721))+COS(RADIANS(G718))*COS(RADIANS(E721))*COS(RADIANS(AJ711))))&gt;90,0,$F$4*$F$5/E720^2*(SIN(RADIANS(G718))*SIN(RADIANS(E721))+COS(RADIANS(G718))*COS(RADIANS(E721))*COS(RADIANS(AJ711))))</f>
        <v>#DIV/0!</v>
      </c>
      <c r="AK718">
        <f>IF(DEGREES(ACOS(SIN(RADIANS(G718))*SIN(RADIANS(E721))+COS(RADIANS(G718))*COS(RADIANS(E721))*COS(RADIANS(AK711))))&gt;90,0,$F$4*$F$5/E720^2*(SIN(RADIANS(G718))*SIN(RADIANS(E721))+COS(RADIANS(G718))*COS(RADIANS(E721))*COS(RADIANS(AK711))))</f>
        <v>0</v>
      </c>
      <c r="AL718">
        <f>IF(DEGREES(ACOS(SIN(RADIANS(G718))*SIN(RADIANS(E721))+COS(RADIANS(G718))*COS(RADIANS(E721))*COS(RADIANS(AL711))))&gt;90,0,$F$4*$F$5/E720^2*(SIN(RADIANS(G718))*SIN(RADIANS(E721))+COS(RADIANS(G718))*COS(RADIANS(E721))*COS(RADIANS(AL711))))</f>
        <v>0</v>
      </c>
      <c r="AM718">
        <f>IF(DEGREES(ACOS(SIN(RADIANS(G718))*SIN(RADIANS(E721))+COS(RADIANS(G718))*COS(RADIANS(E721))*COS(RADIANS(AM711))))&gt;90,0,$F$4*$F$5/E720^2*(SIN(RADIANS(G718))*SIN(RADIANS(E721))+COS(RADIANS(G718))*COS(RADIANS(E721))*COS(RADIANS(AM711))))</f>
        <v>0</v>
      </c>
      <c r="AN718">
        <f>IF(DEGREES(ACOS(SIN(RADIANS(G718))*SIN(RADIANS(E721))+COS(RADIANS(G718))*COS(RADIANS(E721))*COS(RADIANS(AN711))))&gt;90,0,$F$4*$F$5/E720^2*(SIN(RADIANS(G718))*SIN(RADIANS(E721))+COS(RADIANS(G718))*COS(RADIANS(E721))*COS(RADIANS(AN711))))</f>
        <v>0</v>
      </c>
      <c r="AO718">
        <f>IF(DEGREES(ACOS(SIN(RADIANS(G718))*SIN(RADIANS(E721))+COS(RADIANS(G718))*COS(RADIANS(E721))*COS(RADIANS(AO711))))&gt;90,0,$F$4*$F$5/E720^2*(SIN(RADIANS(G718))*SIN(RADIANS(E721))+COS(RADIANS(G718))*COS(RADIANS(E721))*COS(RADIANS(AO711))))</f>
        <v>0</v>
      </c>
      <c r="AP718">
        <f>IF(DEGREES(ACOS(SIN(RADIANS(G718))*SIN(RADIANS(E721))+COS(RADIANS(G718))*COS(RADIANS(E721))*COS(RADIANS(AP711))))&gt;90,0,$F$4*$F$5/E720^2*(SIN(RADIANS(G718))*SIN(RADIANS(E721))+COS(RADIANS(G718))*COS(RADIANS(E721))*COS(RADIANS(AP711))))</f>
        <v>0</v>
      </c>
      <c r="AQ718">
        <f>IF(DEGREES(ACOS(SIN(RADIANS(G718))*SIN(RADIANS(E721))+COS(RADIANS(G718))*COS(RADIANS(E721))*COS(RADIANS(AQ711))))&gt;90,0,$F$4*$F$5/E720^2*(SIN(RADIANS(G718))*SIN(RADIANS(E721))+COS(RADIANS(G718))*COS(RADIANS(E721))*COS(RADIANS(AQ711))))</f>
        <v>0</v>
      </c>
      <c r="AR718">
        <f>IF(DEGREES(ACOS(SIN(RADIANS(G718))*SIN(RADIANS(E721))+COS(RADIANS(G718))*COS(RADIANS(E721))*COS(RADIANS(AR711))))&gt;90,0,$F$4*$F$5/E720^2*(SIN(RADIANS(G718))*SIN(RADIANS(E721))+COS(RADIANS(G718))*COS(RADIANS(E721))*COS(RADIANS(AR711))))</f>
        <v>0</v>
      </c>
    </row>
    <row r="719" spans="2:44" x14ac:dyDescent="0.5">
      <c r="B719" s="40" t="s">
        <v>784</v>
      </c>
      <c r="E719" t="str">
        <f>IF($F$10=0,"N/A",E718*$F$11/$F$10)</f>
        <v>N/A</v>
      </c>
      <c r="G719">
        <v>30</v>
      </c>
      <c r="I719">
        <f>IF(DEGREES(ACOS(SIN(RADIANS(G719))*SIN(RADIANS(E721))+COS(RADIANS(G719))*COS(RADIANS(E721))*COS(RADIANS(I711))))&gt;90,0,$F$4*$F$5/E720^2*(SIN(RADIANS(G719))*SIN(RADIANS(E721))+COS(RADIANS(G719))*COS(RADIANS(E721))*COS(RADIANS(I711))))</f>
        <v>0</v>
      </c>
      <c r="J719">
        <f>IF(DEGREES(ACOS(SIN(RADIANS(G719))*SIN(RADIANS(E721))+COS(RADIANS(G719))*COS(RADIANS(E721))*COS(RADIANS(J711))))&gt;90,0,$F$4*$F$5/E720^2*(SIN(RADIANS(G719))*SIN(RADIANS(E721))+COS(RADIANS(G719))*COS(RADIANS(E721))*COS(RADIANS(J711))))</f>
        <v>0</v>
      </c>
      <c r="K719">
        <f>IF(DEGREES(ACOS(SIN(RADIANS(G719))*SIN(RADIANS(E721))+COS(RADIANS(G719))*COS(RADIANS(E721))*COS(RADIANS(K711))))&gt;90,0,$F$4*$F$5/E720^2*(SIN(RADIANS(G719))*SIN(RADIANS(E721))+COS(RADIANS(G719))*COS(RADIANS(E721))*COS(RADIANS(K711))))</f>
        <v>0</v>
      </c>
      <c r="L719">
        <f>IF(DEGREES(ACOS(SIN(RADIANS(G719))*SIN(RADIANS(E721))+COS(RADIANS(G719))*COS(RADIANS(E721))*COS(RADIANS(L711))))&gt;90,0,$F$4*$F$5/E720^2*(SIN(RADIANS(G719))*SIN(RADIANS(E721))+COS(RADIANS(G719))*COS(RADIANS(E721))*COS(RADIANS(L711))))</f>
        <v>0</v>
      </c>
      <c r="M719">
        <f>IF(DEGREES(ACOS(SIN(RADIANS(G719))*SIN(RADIANS(E721))+COS(RADIANS(G719))*COS(RADIANS(E721))*COS(RADIANS(M711))))&gt;90,0,$F$4*$F$5/E720^2*(SIN(RADIANS(G719))*SIN(RADIANS(E721))+COS(RADIANS(G719))*COS(RADIANS(E721))*COS(RADIANS(M711))))</f>
        <v>0</v>
      </c>
      <c r="N719">
        <f>IF(DEGREES(ACOS(SIN(RADIANS(G719))*SIN(RADIANS(E721))+COS(RADIANS(G719))*COS(RADIANS(E721))*COS(RADIANS(N711))))&gt;90,0,$F$4*$F$5/E720^2*(SIN(RADIANS(G719))*SIN(RADIANS(E721))+COS(RADIANS(G719))*COS(RADIANS(E721))*COS(RADIANS(N711))))</f>
        <v>0</v>
      </c>
      <c r="O719">
        <f>IF(DEGREES(ACOS(SIN(RADIANS(G719))*SIN(RADIANS(E721))+COS(RADIANS(G719))*COS(RADIANS(E721))*COS(RADIANS(O711))))&gt;90,0,$F$4*$F$5/E720^2*(SIN(RADIANS(G719))*SIN(RADIANS(E721))+COS(RADIANS(G719))*COS(RADIANS(E721))*COS(RADIANS(O711))))</f>
        <v>0</v>
      </c>
      <c r="P719">
        <f>IF(DEGREES(ACOS(SIN(RADIANS(G719))*SIN(RADIANS(E721))+COS(RADIANS(G719))*COS(RADIANS(E721))*COS(RADIANS(P711))))&gt;90,0,$F$4*$F$5/E720^2*(SIN(RADIANS(G719))*SIN(RADIANS(E721))+COS(RADIANS(G719))*COS(RADIANS(E721))*COS(RADIANS(P711))))</f>
        <v>0</v>
      </c>
      <c r="Q719">
        <f>IF(DEGREES(ACOS(SIN(RADIANS(G719))*SIN(RADIANS(E721))+COS(RADIANS(G719))*COS(RADIANS(E721))*COS(RADIANS(Q711))))&gt;90,0,$F$4*$F$5/E720^2*(SIN(RADIANS(G719))*SIN(RADIANS(E721))+COS(RADIANS(G719))*COS(RADIANS(E721))*COS(RADIANS(Q711))))</f>
        <v>0</v>
      </c>
      <c r="R719" t="e">
        <f>IF(DEGREES(ACOS(SIN(RADIANS(G719))*SIN(RADIANS(E721))+COS(RADIANS(G719))*COS(RADIANS(E721))*COS(RADIANS(R711))))&gt;90,0,$F$4*$F$5/E720^2*(SIN(RADIANS(G719))*SIN(RADIANS(E721))+COS(RADIANS(G719))*COS(RADIANS(E721))*COS(RADIANS(R711))))</f>
        <v>#DIV/0!</v>
      </c>
      <c r="S719" t="e">
        <f>IF(DEGREES(ACOS(SIN(RADIANS(G719))*SIN(RADIANS(E721))+COS(RADIANS(G719))*COS(RADIANS(E721))*COS(RADIANS(S711))))&gt;90,0,$F$4*$F$5/E720^2*(SIN(RADIANS(G719))*SIN(RADIANS(E721))+COS(RADIANS(G719))*COS(RADIANS(E721))*COS(RADIANS(S711))))</f>
        <v>#DIV/0!</v>
      </c>
      <c r="T719" t="e">
        <f>IF(DEGREES(ACOS(SIN(RADIANS(G719))*SIN(RADIANS(E721))+COS(RADIANS(G719))*COS(RADIANS(E721))*COS(RADIANS(T711))))&gt;90,0,$F$4*$F$5/E720^2*(SIN(RADIANS(G719))*SIN(RADIANS(E721))+COS(RADIANS(G719))*COS(RADIANS(E721))*COS(RADIANS(T711))))</f>
        <v>#DIV/0!</v>
      </c>
      <c r="U719" t="e">
        <f>IF(DEGREES(ACOS(SIN(RADIANS(G719))*SIN(RADIANS(E721))+COS(RADIANS(G719))*COS(RADIANS(E721))*COS(RADIANS(U711))))&gt;90,0,$F$4*$F$5/E720^2*(SIN(RADIANS(G719))*SIN(RADIANS(E721))+COS(RADIANS(G719))*COS(RADIANS(E721))*COS(RADIANS(U711))))</f>
        <v>#DIV/0!</v>
      </c>
      <c r="V719" t="e">
        <f>IF(DEGREES(ACOS(SIN(RADIANS(G719))*SIN(RADIANS(E721))+COS(RADIANS(G719))*COS(RADIANS(E721))*COS(RADIANS(V711))))&gt;90,0,$F$4*$F$5/E720^2*(SIN(RADIANS(G719))*SIN(RADIANS(E721))+COS(RADIANS(G719))*COS(RADIANS(E721))*COS(RADIANS(V711))))</f>
        <v>#DIV/0!</v>
      </c>
      <c r="W719" t="e">
        <f>IF(DEGREES(ACOS(SIN(RADIANS(G719))*SIN(RADIANS(E721))+COS(RADIANS(G719))*COS(RADIANS(E721))*COS(RADIANS(W711))))&gt;90,0,$F$4*$F$5/E720^2*(SIN(RADIANS(G719))*SIN(RADIANS(E721))+COS(RADIANS(G719))*COS(RADIANS(E721))*COS(RADIANS(W711))))</f>
        <v>#DIV/0!</v>
      </c>
      <c r="X719" t="e">
        <f>IF(DEGREES(ACOS(SIN(RADIANS(G719))*SIN(RADIANS(E721))+COS(RADIANS(G719))*COS(RADIANS(E721))*COS(RADIANS(X711))))&gt;90,0,$F$4*$F$5/E720^2*(SIN(RADIANS(G719))*SIN(RADIANS(E721))+COS(RADIANS(G719))*COS(RADIANS(E721))*COS(RADIANS(X711))))</f>
        <v>#DIV/0!</v>
      </c>
      <c r="Y719" t="e">
        <f>IF(DEGREES(ACOS(SIN(RADIANS(G719))*SIN(RADIANS(E721))+COS(RADIANS(G719))*COS(RADIANS(E721))*COS(RADIANS(Y711))))&gt;90,0,$F$4*$F$5/E720^2*(SIN(RADIANS(G719))*SIN(RADIANS(E721))+COS(RADIANS(G719))*COS(RADIANS(E721))*COS(RADIANS(Y711))))</f>
        <v>#DIV/0!</v>
      </c>
      <c r="Z719" t="e">
        <f>IF(DEGREES(ACOS(SIN(RADIANS(G719))*SIN(RADIANS(E721))+COS(RADIANS(G719))*COS(RADIANS(E721))*COS(RADIANS(Z711))))&gt;90,0,$F$4*$F$5/E720^2*(SIN(RADIANS(G719))*SIN(RADIANS(E721))+COS(RADIANS(G719))*COS(RADIANS(E721))*COS(RADIANS(Z711))))</f>
        <v>#DIV/0!</v>
      </c>
      <c r="AA719" t="e">
        <f>IF(DEGREES(ACOS(SIN(RADIANS(G719))*SIN(RADIANS(E721))+COS(RADIANS(G719))*COS(RADIANS(E721))*COS(RADIANS(AA711))))&gt;90,0,$F$4*$F$5/E720^2*(SIN(RADIANS(G719))*SIN(RADIANS(E721))+COS(RADIANS(G719))*COS(RADIANS(E721))*COS(RADIANS(AA711))))</f>
        <v>#DIV/0!</v>
      </c>
      <c r="AB719" t="e">
        <f>IF(DEGREES(ACOS(SIN(RADIANS(G719))*SIN(RADIANS(E721))+COS(RADIANS(G719))*COS(RADIANS(E721))*COS(RADIANS(AB711))))&gt;90,0,$F$4*$F$5/E720^2*(SIN(RADIANS(G719))*SIN(RADIANS(E721))+COS(RADIANS(G719))*COS(RADIANS(E721))*COS(RADIANS(AB711))))</f>
        <v>#DIV/0!</v>
      </c>
      <c r="AC719" t="e">
        <f>IF(DEGREES(ACOS(SIN(RADIANS(G719))*SIN(RADIANS(E721))+COS(RADIANS(G719))*COS(RADIANS(E721))*COS(RADIANS(AC711))))&gt;90,0,$F$4*$F$5/E720^2*(SIN(RADIANS(G719))*SIN(RADIANS(E721))+COS(RADIANS(G719))*COS(RADIANS(E721))*COS(RADIANS(AC711))))</f>
        <v>#DIV/0!</v>
      </c>
      <c r="AD719" t="e">
        <f>IF(DEGREES(ACOS(SIN(RADIANS(G719))*SIN(RADIANS(E721))+COS(RADIANS(G719))*COS(RADIANS(E721))*COS(RADIANS(AD711))))&gt;90,0,$F$4*$F$5/E720^2*(SIN(RADIANS(G719))*SIN(RADIANS(E721))+COS(RADIANS(G719))*COS(RADIANS(E721))*COS(RADIANS(AD711))))</f>
        <v>#DIV/0!</v>
      </c>
      <c r="AE719" t="e">
        <f>IF(DEGREES(ACOS(SIN(RADIANS(G719))*SIN(RADIANS(E721))+COS(RADIANS(G719))*COS(RADIANS(E721))*COS(RADIANS(AE711))))&gt;90,0,$F$4*$F$5/E720^2*(SIN(RADIANS(G719))*SIN(RADIANS(E721))+COS(RADIANS(G719))*COS(RADIANS(E721))*COS(RADIANS(AE711))))</f>
        <v>#DIV/0!</v>
      </c>
      <c r="AF719" t="e">
        <f>IF(DEGREES(ACOS(SIN(RADIANS(G719))*SIN(RADIANS(E721))+COS(RADIANS(G719))*COS(RADIANS(E721))*COS(RADIANS(AF711))))&gt;90,0,$F$4*$F$5/E720^2*(SIN(RADIANS(G719))*SIN(RADIANS(E721))+COS(RADIANS(G719))*COS(RADIANS(E721))*COS(RADIANS(AF711))))</f>
        <v>#DIV/0!</v>
      </c>
      <c r="AG719" t="e">
        <f>IF(DEGREES(ACOS(SIN(RADIANS(G719))*SIN(RADIANS(E721))+COS(RADIANS(G719))*COS(RADIANS(E721))*COS(RADIANS(AG711))))&gt;90,0,$F$4*$F$5/E720^2*(SIN(RADIANS(G719))*SIN(RADIANS(E721))+COS(RADIANS(G719))*COS(RADIANS(E721))*COS(RADIANS(AG711))))</f>
        <v>#DIV/0!</v>
      </c>
      <c r="AH719" t="e">
        <f>IF(DEGREES(ACOS(SIN(RADIANS(G719))*SIN(RADIANS(E721))+COS(RADIANS(G719))*COS(RADIANS(E721))*COS(RADIANS(AH711))))&gt;90,0,$F$4*$F$5/E720^2*(SIN(RADIANS(G719))*SIN(RADIANS(E721))+COS(RADIANS(G719))*COS(RADIANS(E721))*COS(RADIANS(AH711))))</f>
        <v>#DIV/0!</v>
      </c>
      <c r="AI719" t="e">
        <f>IF(DEGREES(ACOS(SIN(RADIANS(G719))*SIN(RADIANS(E721))+COS(RADIANS(G719))*COS(RADIANS(E721))*COS(RADIANS(AI711))))&gt;90,0,$F$4*$F$5/E720^2*(SIN(RADIANS(G719))*SIN(RADIANS(E721))+COS(RADIANS(G719))*COS(RADIANS(E721))*COS(RADIANS(AI711))))</f>
        <v>#DIV/0!</v>
      </c>
      <c r="AJ719" t="e">
        <f>IF(DEGREES(ACOS(SIN(RADIANS(G719))*SIN(RADIANS(E721))+COS(RADIANS(G719))*COS(RADIANS(E721))*COS(RADIANS(AJ711))))&gt;90,0,$F$4*$F$5/E720^2*(SIN(RADIANS(G719))*SIN(RADIANS(E721))+COS(RADIANS(G719))*COS(RADIANS(E721))*COS(RADIANS(AJ711))))</f>
        <v>#DIV/0!</v>
      </c>
      <c r="AK719">
        <f>IF(DEGREES(ACOS(SIN(RADIANS(G719))*SIN(RADIANS(E721))+COS(RADIANS(G719))*COS(RADIANS(E721))*COS(RADIANS(AK711))))&gt;90,0,$F$4*$F$5/E720^2*(SIN(RADIANS(G719))*SIN(RADIANS(E721))+COS(RADIANS(G719))*COS(RADIANS(E721))*COS(RADIANS(AK711))))</f>
        <v>0</v>
      </c>
      <c r="AL719">
        <f>IF(DEGREES(ACOS(SIN(RADIANS(G719))*SIN(RADIANS(E721))+COS(RADIANS(G719))*COS(RADIANS(E721))*COS(RADIANS(AL711))))&gt;90,0,$F$4*$F$5/E720^2*(SIN(RADIANS(G719))*SIN(RADIANS(E721))+COS(RADIANS(G719))*COS(RADIANS(E721))*COS(RADIANS(AL711))))</f>
        <v>0</v>
      </c>
      <c r="AM719">
        <f>IF(DEGREES(ACOS(SIN(RADIANS(G719))*SIN(RADIANS(E721))+COS(RADIANS(G719))*COS(RADIANS(E721))*COS(RADIANS(AM711))))&gt;90,0,$F$4*$F$5/E720^2*(SIN(RADIANS(G719))*SIN(RADIANS(E721))+COS(RADIANS(G719))*COS(RADIANS(E721))*COS(RADIANS(AM711))))</f>
        <v>0</v>
      </c>
      <c r="AN719">
        <f>IF(DEGREES(ACOS(SIN(RADIANS(G719))*SIN(RADIANS(E721))+COS(RADIANS(G719))*COS(RADIANS(E721))*COS(RADIANS(AN711))))&gt;90,0,$F$4*$F$5/E720^2*(SIN(RADIANS(G719))*SIN(RADIANS(E721))+COS(RADIANS(G719))*COS(RADIANS(E721))*COS(RADIANS(AN711))))</f>
        <v>0</v>
      </c>
      <c r="AO719">
        <f>IF(DEGREES(ACOS(SIN(RADIANS(G719))*SIN(RADIANS(E721))+COS(RADIANS(G719))*COS(RADIANS(E721))*COS(RADIANS(AO711))))&gt;90,0,$F$4*$F$5/E720^2*(SIN(RADIANS(G719))*SIN(RADIANS(E721))+COS(RADIANS(G719))*COS(RADIANS(E721))*COS(RADIANS(AO711))))</f>
        <v>0</v>
      </c>
      <c r="AP719">
        <f>IF(DEGREES(ACOS(SIN(RADIANS(G719))*SIN(RADIANS(E721))+COS(RADIANS(G719))*COS(RADIANS(E721))*COS(RADIANS(AP711))))&gt;90,0,$F$4*$F$5/E720^2*(SIN(RADIANS(G719))*SIN(RADIANS(E721))+COS(RADIANS(G719))*COS(RADIANS(E721))*COS(RADIANS(AP711))))</f>
        <v>0</v>
      </c>
      <c r="AQ719">
        <f>IF(DEGREES(ACOS(SIN(RADIANS(G719))*SIN(RADIANS(E721))+COS(RADIANS(G719))*COS(RADIANS(E721))*COS(RADIANS(AQ711))))&gt;90,0,$F$4*$F$5/E720^2*(SIN(RADIANS(G719))*SIN(RADIANS(E721))+COS(RADIANS(G719))*COS(RADIANS(E721))*COS(RADIANS(AQ711))))</f>
        <v>0</v>
      </c>
      <c r="AR719">
        <f>IF(DEGREES(ACOS(SIN(RADIANS(G719))*SIN(RADIANS(E721))+COS(RADIANS(G719))*COS(RADIANS(E721))*COS(RADIANS(AR711))))&gt;90,0,$F$4*$F$5/E720^2*(SIN(RADIANS(G719))*SIN(RADIANS(E721))+COS(RADIANS(G719))*COS(RADIANS(E721))*COS(RADIANS(AR711))))</f>
        <v>0</v>
      </c>
    </row>
    <row r="720" spans="2:44" x14ac:dyDescent="0.5">
      <c r="B720" s="40" t="s">
        <v>785</v>
      </c>
      <c r="E720">
        <f>$F$6*(1-$F$7^2)/(1+$F$7*COS(RADIANS(E714)))</f>
        <v>0</v>
      </c>
      <c r="G720">
        <v>20</v>
      </c>
      <c r="I720">
        <f>IF(DEGREES(ACOS(SIN(RADIANS(G720))*SIN(RADIANS(E721))+COS(RADIANS(G720))*COS(RADIANS(E721))*COS(RADIANS(I711))))&gt;90,0,$F$4*$F$5/E720^2*(SIN(RADIANS(G720))*SIN(RADIANS(E721))+COS(RADIANS(G720))*COS(RADIANS(E721))*COS(RADIANS(I711))))</f>
        <v>0</v>
      </c>
      <c r="J720">
        <f>IF(DEGREES(ACOS(SIN(RADIANS(G720))*SIN(RADIANS(E721))+COS(RADIANS(G720))*COS(RADIANS(E721))*COS(RADIANS(J711))))&gt;90,0,$F$4*$F$5/E720^2*(SIN(RADIANS(G720))*SIN(RADIANS(E721))+COS(RADIANS(G720))*COS(RADIANS(E721))*COS(RADIANS(J711))))</f>
        <v>0</v>
      </c>
      <c r="K720">
        <f>IF(DEGREES(ACOS(SIN(RADIANS(G720))*SIN(RADIANS(E721))+COS(RADIANS(G720))*COS(RADIANS(E721))*COS(RADIANS(K711))))&gt;90,0,$F$4*$F$5/E720^2*(SIN(RADIANS(G720))*SIN(RADIANS(E721))+COS(RADIANS(G720))*COS(RADIANS(E721))*COS(RADIANS(K711))))</f>
        <v>0</v>
      </c>
      <c r="L720">
        <f>IF(DEGREES(ACOS(SIN(RADIANS(G720))*SIN(RADIANS(E721))+COS(RADIANS(G720))*COS(RADIANS(E721))*COS(RADIANS(L711))))&gt;90,0,$F$4*$F$5/E720^2*(SIN(RADIANS(G720))*SIN(RADIANS(E721))+COS(RADIANS(G720))*COS(RADIANS(E721))*COS(RADIANS(L711))))</f>
        <v>0</v>
      </c>
      <c r="M720">
        <f>IF(DEGREES(ACOS(SIN(RADIANS(G720))*SIN(RADIANS(E721))+COS(RADIANS(G720))*COS(RADIANS(E721))*COS(RADIANS(M711))))&gt;90,0,$F$4*$F$5/E720^2*(SIN(RADIANS(G720))*SIN(RADIANS(E721))+COS(RADIANS(G720))*COS(RADIANS(E721))*COS(RADIANS(M711))))</f>
        <v>0</v>
      </c>
      <c r="N720">
        <f>IF(DEGREES(ACOS(SIN(RADIANS(G720))*SIN(RADIANS(E721))+COS(RADIANS(G720))*COS(RADIANS(E721))*COS(RADIANS(N711))))&gt;90,0,$F$4*$F$5/E720^2*(SIN(RADIANS(G720))*SIN(RADIANS(E721))+COS(RADIANS(G720))*COS(RADIANS(E721))*COS(RADIANS(N711))))</f>
        <v>0</v>
      </c>
      <c r="O720">
        <f>IF(DEGREES(ACOS(SIN(RADIANS(G720))*SIN(RADIANS(E721))+COS(RADIANS(G720))*COS(RADIANS(E721))*COS(RADIANS(O711))))&gt;90,0,$F$4*$F$5/E720^2*(SIN(RADIANS(G720))*SIN(RADIANS(E721))+COS(RADIANS(G720))*COS(RADIANS(E721))*COS(RADIANS(O711))))</f>
        <v>0</v>
      </c>
      <c r="P720">
        <f>IF(DEGREES(ACOS(SIN(RADIANS(G720))*SIN(RADIANS(E721))+COS(RADIANS(G720))*COS(RADIANS(E721))*COS(RADIANS(P711))))&gt;90,0,$F$4*$F$5/E720^2*(SIN(RADIANS(G720))*SIN(RADIANS(E721))+COS(RADIANS(G720))*COS(RADIANS(E721))*COS(RADIANS(P711))))</f>
        <v>0</v>
      </c>
      <c r="Q720">
        <f>IF(DEGREES(ACOS(SIN(RADIANS(G720))*SIN(RADIANS(E721))+COS(RADIANS(G720))*COS(RADIANS(E721))*COS(RADIANS(Q711))))&gt;90,0,$F$4*$F$5/E720^2*(SIN(RADIANS(G720))*SIN(RADIANS(E721))+COS(RADIANS(G720))*COS(RADIANS(E721))*COS(RADIANS(Q711))))</f>
        <v>0</v>
      </c>
      <c r="R720" t="e">
        <f>IF(DEGREES(ACOS(SIN(RADIANS(G720))*SIN(RADIANS(E721))+COS(RADIANS(G720))*COS(RADIANS(E721))*COS(RADIANS(R711))))&gt;90,0,$F$4*$F$5/E720^2*(SIN(RADIANS(G720))*SIN(RADIANS(E721))+COS(RADIANS(G720))*COS(RADIANS(E721))*COS(RADIANS(R711))))</f>
        <v>#DIV/0!</v>
      </c>
      <c r="S720" t="e">
        <f>IF(DEGREES(ACOS(SIN(RADIANS(G720))*SIN(RADIANS(E721))+COS(RADIANS(G720))*COS(RADIANS(E721))*COS(RADIANS(S711))))&gt;90,0,$F$4*$F$5/E720^2*(SIN(RADIANS(G720))*SIN(RADIANS(E721))+COS(RADIANS(G720))*COS(RADIANS(E721))*COS(RADIANS(S711))))</f>
        <v>#DIV/0!</v>
      </c>
      <c r="T720" t="e">
        <f>IF(DEGREES(ACOS(SIN(RADIANS(G720))*SIN(RADIANS(E721))+COS(RADIANS(G720))*COS(RADIANS(E721))*COS(RADIANS(T711))))&gt;90,0,$F$4*$F$5/E720^2*(SIN(RADIANS(G720))*SIN(RADIANS(E721))+COS(RADIANS(G720))*COS(RADIANS(E721))*COS(RADIANS(T711))))</f>
        <v>#DIV/0!</v>
      </c>
      <c r="U720" t="e">
        <f>IF(DEGREES(ACOS(SIN(RADIANS(G720))*SIN(RADIANS(E721))+COS(RADIANS(G720))*COS(RADIANS(E721))*COS(RADIANS(U711))))&gt;90,0,$F$4*$F$5/E720^2*(SIN(RADIANS(G720))*SIN(RADIANS(E721))+COS(RADIANS(G720))*COS(RADIANS(E721))*COS(RADIANS(U711))))</f>
        <v>#DIV/0!</v>
      </c>
      <c r="V720" t="e">
        <f>IF(DEGREES(ACOS(SIN(RADIANS(G720))*SIN(RADIANS(E721))+COS(RADIANS(G720))*COS(RADIANS(E721))*COS(RADIANS(V711))))&gt;90,0,$F$4*$F$5/E720^2*(SIN(RADIANS(G720))*SIN(RADIANS(E721))+COS(RADIANS(G720))*COS(RADIANS(E721))*COS(RADIANS(V711))))</f>
        <v>#DIV/0!</v>
      </c>
      <c r="W720" t="e">
        <f>IF(DEGREES(ACOS(SIN(RADIANS(G720))*SIN(RADIANS(E721))+COS(RADIANS(G720))*COS(RADIANS(E721))*COS(RADIANS(W711))))&gt;90,0,$F$4*$F$5/E720^2*(SIN(RADIANS(G720))*SIN(RADIANS(E721))+COS(RADIANS(G720))*COS(RADIANS(E721))*COS(RADIANS(W711))))</f>
        <v>#DIV/0!</v>
      </c>
      <c r="X720" t="e">
        <f>IF(DEGREES(ACOS(SIN(RADIANS(G720))*SIN(RADIANS(E721))+COS(RADIANS(G720))*COS(RADIANS(E721))*COS(RADIANS(X711))))&gt;90,0,$F$4*$F$5/E720^2*(SIN(RADIANS(G720))*SIN(RADIANS(E721))+COS(RADIANS(G720))*COS(RADIANS(E721))*COS(RADIANS(X711))))</f>
        <v>#DIV/0!</v>
      </c>
      <c r="Y720" t="e">
        <f>IF(DEGREES(ACOS(SIN(RADIANS(G720))*SIN(RADIANS(E721))+COS(RADIANS(G720))*COS(RADIANS(E721))*COS(RADIANS(Y711))))&gt;90,0,$F$4*$F$5/E720^2*(SIN(RADIANS(G720))*SIN(RADIANS(E721))+COS(RADIANS(G720))*COS(RADIANS(E721))*COS(RADIANS(Y711))))</f>
        <v>#DIV/0!</v>
      </c>
      <c r="Z720" t="e">
        <f>IF(DEGREES(ACOS(SIN(RADIANS(G720))*SIN(RADIANS(E721))+COS(RADIANS(G720))*COS(RADIANS(E721))*COS(RADIANS(Z711))))&gt;90,0,$F$4*$F$5/E720^2*(SIN(RADIANS(G720))*SIN(RADIANS(E721))+COS(RADIANS(G720))*COS(RADIANS(E721))*COS(RADIANS(Z711))))</f>
        <v>#DIV/0!</v>
      </c>
      <c r="AA720" t="e">
        <f>IF(DEGREES(ACOS(SIN(RADIANS(G720))*SIN(RADIANS(E721))+COS(RADIANS(G720))*COS(RADIANS(E721))*COS(RADIANS(AA711))))&gt;90,0,$F$4*$F$5/E720^2*(SIN(RADIANS(G720))*SIN(RADIANS(E721))+COS(RADIANS(G720))*COS(RADIANS(E721))*COS(RADIANS(AA711))))</f>
        <v>#DIV/0!</v>
      </c>
      <c r="AB720" t="e">
        <f>IF(DEGREES(ACOS(SIN(RADIANS(G720))*SIN(RADIANS(E721))+COS(RADIANS(G720))*COS(RADIANS(E721))*COS(RADIANS(AB711))))&gt;90,0,$F$4*$F$5/E720^2*(SIN(RADIANS(G720))*SIN(RADIANS(E721))+COS(RADIANS(G720))*COS(RADIANS(E721))*COS(RADIANS(AB711))))</f>
        <v>#DIV/0!</v>
      </c>
      <c r="AC720" t="e">
        <f>IF(DEGREES(ACOS(SIN(RADIANS(G720))*SIN(RADIANS(E721))+COS(RADIANS(G720))*COS(RADIANS(E721))*COS(RADIANS(AC711))))&gt;90,0,$F$4*$F$5/E720^2*(SIN(RADIANS(G720))*SIN(RADIANS(E721))+COS(RADIANS(G720))*COS(RADIANS(E721))*COS(RADIANS(AC711))))</f>
        <v>#DIV/0!</v>
      </c>
      <c r="AD720" t="e">
        <f>IF(DEGREES(ACOS(SIN(RADIANS(G720))*SIN(RADIANS(E721))+COS(RADIANS(G720))*COS(RADIANS(E721))*COS(RADIANS(AD711))))&gt;90,0,$F$4*$F$5/E720^2*(SIN(RADIANS(G720))*SIN(RADIANS(E721))+COS(RADIANS(G720))*COS(RADIANS(E721))*COS(RADIANS(AD711))))</f>
        <v>#DIV/0!</v>
      </c>
      <c r="AE720" t="e">
        <f>IF(DEGREES(ACOS(SIN(RADIANS(G720))*SIN(RADIANS(E721))+COS(RADIANS(G720))*COS(RADIANS(E721))*COS(RADIANS(AE711))))&gt;90,0,$F$4*$F$5/E720^2*(SIN(RADIANS(G720))*SIN(RADIANS(E721))+COS(RADIANS(G720))*COS(RADIANS(E721))*COS(RADIANS(AE711))))</f>
        <v>#DIV/0!</v>
      </c>
      <c r="AF720" t="e">
        <f>IF(DEGREES(ACOS(SIN(RADIANS(G720))*SIN(RADIANS(E721))+COS(RADIANS(G720))*COS(RADIANS(E721))*COS(RADIANS(AF711))))&gt;90,0,$F$4*$F$5/E720^2*(SIN(RADIANS(G720))*SIN(RADIANS(E721))+COS(RADIANS(G720))*COS(RADIANS(E721))*COS(RADIANS(AF711))))</f>
        <v>#DIV/0!</v>
      </c>
      <c r="AG720" t="e">
        <f>IF(DEGREES(ACOS(SIN(RADIANS(G720))*SIN(RADIANS(E721))+COS(RADIANS(G720))*COS(RADIANS(E721))*COS(RADIANS(AG711))))&gt;90,0,$F$4*$F$5/E720^2*(SIN(RADIANS(G720))*SIN(RADIANS(E721))+COS(RADIANS(G720))*COS(RADIANS(E721))*COS(RADIANS(AG711))))</f>
        <v>#DIV/0!</v>
      </c>
      <c r="AH720" t="e">
        <f>IF(DEGREES(ACOS(SIN(RADIANS(G720))*SIN(RADIANS(E721))+COS(RADIANS(G720))*COS(RADIANS(E721))*COS(RADIANS(AH711))))&gt;90,0,$F$4*$F$5/E720^2*(SIN(RADIANS(G720))*SIN(RADIANS(E721))+COS(RADIANS(G720))*COS(RADIANS(E721))*COS(RADIANS(AH711))))</f>
        <v>#DIV/0!</v>
      </c>
      <c r="AI720" t="e">
        <f>IF(DEGREES(ACOS(SIN(RADIANS(G720))*SIN(RADIANS(E721))+COS(RADIANS(G720))*COS(RADIANS(E721))*COS(RADIANS(AI711))))&gt;90,0,$F$4*$F$5/E720^2*(SIN(RADIANS(G720))*SIN(RADIANS(E721))+COS(RADIANS(G720))*COS(RADIANS(E721))*COS(RADIANS(AI711))))</f>
        <v>#DIV/0!</v>
      </c>
      <c r="AJ720" t="e">
        <f>IF(DEGREES(ACOS(SIN(RADIANS(G720))*SIN(RADIANS(E721))+COS(RADIANS(G720))*COS(RADIANS(E721))*COS(RADIANS(AJ711))))&gt;90,0,$F$4*$F$5/E720^2*(SIN(RADIANS(G720))*SIN(RADIANS(E721))+COS(RADIANS(G720))*COS(RADIANS(E721))*COS(RADIANS(AJ711))))</f>
        <v>#DIV/0!</v>
      </c>
      <c r="AK720">
        <f>IF(DEGREES(ACOS(SIN(RADIANS(G720))*SIN(RADIANS(E721))+COS(RADIANS(G720))*COS(RADIANS(E721))*COS(RADIANS(AK711))))&gt;90,0,$F$4*$F$5/E720^2*(SIN(RADIANS(G720))*SIN(RADIANS(E721))+COS(RADIANS(G720))*COS(RADIANS(E721))*COS(RADIANS(AK711))))</f>
        <v>0</v>
      </c>
      <c r="AL720">
        <f>IF(DEGREES(ACOS(SIN(RADIANS(G720))*SIN(RADIANS(E721))+COS(RADIANS(G720))*COS(RADIANS(E721))*COS(RADIANS(AL711))))&gt;90,0,$F$4*$F$5/E720^2*(SIN(RADIANS(G720))*SIN(RADIANS(E721))+COS(RADIANS(G720))*COS(RADIANS(E721))*COS(RADIANS(AL711))))</f>
        <v>0</v>
      </c>
      <c r="AM720">
        <f>IF(DEGREES(ACOS(SIN(RADIANS(G720))*SIN(RADIANS(E721))+COS(RADIANS(G720))*COS(RADIANS(E721))*COS(RADIANS(AM711))))&gt;90,0,$F$4*$F$5/E720^2*(SIN(RADIANS(G720))*SIN(RADIANS(E721))+COS(RADIANS(G720))*COS(RADIANS(E721))*COS(RADIANS(AM711))))</f>
        <v>0</v>
      </c>
      <c r="AN720">
        <f>IF(DEGREES(ACOS(SIN(RADIANS(G720))*SIN(RADIANS(E721))+COS(RADIANS(G720))*COS(RADIANS(E721))*COS(RADIANS(AN711))))&gt;90,0,$F$4*$F$5/E720^2*(SIN(RADIANS(G720))*SIN(RADIANS(E721))+COS(RADIANS(G720))*COS(RADIANS(E721))*COS(RADIANS(AN711))))</f>
        <v>0</v>
      </c>
      <c r="AO720">
        <f>IF(DEGREES(ACOS(SIN(RADIANS(G720))*SIN(RADIANS(E721))+COS(RADIANS(G720))*COS(RADIANS(E721))*COS(RADIANS(AO711))))&gt;90,0,$F$4*$F$5/E720^2*(SIN(RADIANS(G720))*SIN(RADIANS(E721))+COS(RADIANS(G720))*COS(RADIANS(E721))*COS(RADIANS(AO711))))</f>
        <v>0</v>
      </c>
      <c r="AP720">
        <f>IF(DEGREES(ACOS(SIN(RADIANS(G720))*SIN(RADIANS(E721))+COS(RADIANS(G720))*COS(RADIANS(E721))*COS(RADIANS(AP711))))&gt;90,0,$F$4*$F$5/E720^2*(SIN(RADIANS(G720))*SIN(RADIANS(E721))+COS(RADIANS(G720))*COS(RADIANS(E721))*COS(RADIANS(AP711))))</f>
        <v>0</v>
      </c>
      <c r="AQ720">
        <f>IF(DEGREES(ACOS(SIN(RADIANS(G720))*SIN(RADIANS(E721))+COS(RADIANS(G720))*COS(RADIANS(E721))*COS(RADIANS(AQ711))))&gt;90,0,$F$4*$F$5/E720^2*(SIN(RADIANS(G720))*SIN(RADIANS(E721))+COS(RADIANS(G720))*COS(RADIANS(E721))*COS(RADIANS(AQ711))))</f>
        <v>0</v>
      </c>
      <c r="AR720">
        <f>IF(DEGREES(ACOS(SIN(RADIANS(G720))*SIN(RADIANS(E721))+COS(RADIANS(G720))*COS(RADIANS(E721))*COS(RADIANS(AR711))))&gt;90,0,$F$4*$F$5/E720^2*(SIN(RADIANS(G720))*SIN(RADIANS(E721))+COS(RADIANS(G720))*COS(RADIANS(E721))*COS(RADIANS(AR711))))</f>
        <v>0</v>
      </c>
    </row>
    <row r="721" spans="2:44" x14ac:dyDescent="0.5">
      <c r="B721" s="40" t="s">
        <v>735</v>
      </c>
      <c r="E721">
        <f>IF($F$8&gt;90,180-$F$8,$F$8)*SIN(RADIANS(E715))</f>
        <v>0</v>
      </c>
      <c r="G721">
        <v>10</v>
      </c>
      <c r="I721">
        <f>IF(DEGREES(ACOS(SIN(RADIANS(G721))*SIN(RADIANS(E721))+COS(RADIANS(G721))*COS(RADIANS(E721))*COS(RADIANS(I711))))&gt;90,0,$F$4*$F$5/E720^2*(SIN(RADIANS(G721))*SIN(RADIANS(E721))+COS(RADIANS(G721))*COS(RADIANS(E721))*COS(RADIANS(I711))))</f>
        <v>0</v>
      </c>
      <c r="J721">
        <f>IF(DEGREES(ACOS(SIN(RADIANS(G721))*SIN(RADIANS(E721))+COS(RADIANS(G721))*COS(RADIANS(E721))*COS(RADIANS(J711))))&gt;90,0,$F$4*$F$5/E720^2*(SIN(RADIANS(G721))*SIN(RADIANS(E721))+COS(RADIANS(G721))*COS(RADIANS(E721))*COS(RADIANS(J711))))</f>
        <v>0</v>
      </c>
      <c r="K721">
        <f>IF(DEGREES(ACOS(SIN(RADIANS(G721))*SIN(RADIANS(E721))+COS(RADIANS(G721))*COS(RADIANS(E721))*COS(RADIANS(K711))))&gt;90,0,$F$4*$F$5/E720^2*(SIN(RADIANS(G721))*SIN(RADIANS(E721))+COS(RADIANS(G721))*COS(RADIANS(E721))*COS(RADIANS(K711))))</f>
        <v>0</v>
      </c>
      <c r="L721">
        <f>IF(DEGREES(ACOS(SIN(RADIANS(G721))*SIN(RADIANS(E721))+COS(RADIANS(G721))*COS(RADIANS(E721))*COS(RADIANS(L711))))&gt;90,0,$F$4*$F$5/E720^2*(SIN(RADIANS(G721))*SIN(RADIANS(E721))+COS(RADIANS(G721))*COS(RADIANS(E721))*COS(RADIANS(L711))))</f>
        <v>0</v>
      </c>
      <c r="M721">
        <f>IF(DEGREES(ACOS(SIN(RADIANS(G721))*SIN(RADIANS(E721))+COS(RADIANS(G721))*COS(RADIANS(E721))*COS(RADIANS(M711))))&gt;90,0,$F$4*$F$5/E720^2*(SIN(RADIANS(G721))*SIN(RADIANS(E721))+COS(RADIANS(G721))*COS(RADIANS(E721))*COS(RADIANS(M711))))</f>
        <v>0</v>
      </c>
      <c r="N721">
        <f>IF(DEGREES(ACOS(SIN(RADIANS(G721))*SIN(RADIANS(E721))+COS(RADIANS(G721))*COS(RADIANS(E721))*COS(RADIANS(N711))))&gt;90,0,$F$4*$F$5/E720^2*(SIN(RADIANS(G721))*SIN(RADIANS(E721))+COS(RADIANS(G721))*COS(RADIANS(E721))*COS(RADIANS(N711))))</f>
        <v>0</v>
      </c>
      <c r="O721">
        <f>IF(DEGREES(ACOS(SIN(RADIANS(G721))*SIN(RADIANS(E721))+COS(RADIANS(G721))*COS(RADIANS(E721))*COS(RADIANS(O711))))&gt;90,0,$F$4*$F$5/E720^2*(SIN(RADIANS(G721))*SIN(RADIANS(E721))+COS(RADIANS(G721))*COS(RADIANS(E721))*COS(RADIANS(O711))))</f>
        <v>0</v>
      </c>
      <c r="P721">
        <f>IF(DEGREES(ACOS(SIN(RADIANS(G721))*SIN(RADIANS(E721))+COS(RADIANS(G721))*COS(RADIANS(E721))*COS(RADIANS(P711))))&gt;90,0,$F$4*$F$5/E720^2*(SIN(RADIANS(G721))*SIN(RADIANS(E721))+COS(RADIANS(G721))*COS(RADIANS(E721))*COS(RADIANS(P711))))</f>
        <v>0</v>
      </c>
      <c r="Q721">
        <f>IF(DEGREES(ACOS(SIN(RADIANS(G721))*SIN(RADIANS(E721))+COS(RADIANS(G721))*COS(RADIANS(E721))*COS(RADIANS(Q711))))&gt;90,0,$F$4*$F$5/E720^2*(SIN(RADIANS(G721))*SIN(RADIANS(E721))+COS(RADIANS(G721))*COS(RADIANS(E721))*COS(RADIANS(Q711))))</f>
        <v>0</v>
      </c>
      <c r="R721" t="e">
        <f>IF(DEGREES(ACOS(SIN(RADIANS(G721))*SIN(RADIANS(E721))+COS(RADIANS(G721))*COS(RADIANS(E721))*COS(RADIANS(R711))))&gt;90,0,$F$4*$F$5/E720^2*(SIN(RADIANS(G721))*SIN(RADIANS(E721))+COS(RADIANS(G721))*COS(RADIANS(E721))*COS(RADIANS(R711))))</f>
        <v>#DIV/0!</v>
      </c>
      <c r="S721" t="e">
        <f>IF(DEGREES(ACOS(SIN(RADIANS(G721))*SIN(RADIANS(E721))+COS(RADIANS(G721))*COS(RADIANS(E721))*COS(RADIANS(S711))))&gt;90,0,$F$4*$F$5/E720^2*(SIN(RADIANS(G721))*SIN(RADIANS(E721))+COS(RADIANS(G721))*COS(RADIANS(E721))*COS(RADIANS(S711))))</f>
        <v>#DIV/0!</v>
      </c>
      <c r="T721" t="e">
        <f>IF(DEGREES(ACOS(SIN(RADIANS(G721))*SIN(RADIANS(E721))+COS(RADIANS(G721))*COS(RADIANS(E721))*COS(RADIANS(T711))))&gt;90,0,$F$4*$F$5/E720^2*(SIN(RADIANS(G721))*SIN(RADIANS(E721))+COS(RADIANS(G721))*COS(RADIANS(E721))*COS(RADIANS(T711))))</f>
        <v>#DIV/0!</v>
      </c>
      <c r="U721" t="e">
        <f>IF(DEGREES(ACOS(SIN(RADIANS(G721))*SIN(RADIANS(E721))+COS(RADIANS(G721))*COS(RADIANS(E721))*COS(RADIANS(U711))))&gt;90,0,$F$4*$F$5/E720^2*(SIN(RADIANS(G721))*SIN(RADIANS(E721))+COS(RADIANS(G721))*COS(RADIANS(E721))*COS(RADIANS(U711))))</f>
        <v>#DIV/0!</v>
      </c>
      <c r="V721" t="e">
        <f>IF(DEGREES(ACOS(SIN(RADIANS(G721))*SIN(RADIANS(E721))+COS(RADIANS(G721))*COS(RADIANS(E721))*COS(RADIANS(V711))))&gt;90,0,$F$4*$F$5/E720^2*(SIN(RADIANS(G721))*SIN(RADIANS(E721))+COS(RADIANS(G721))*COS(RADIANS(E721))*COS(RADIANS(V711))))</f>
        <v>#DIV/0!</v>
      </c>
      <c r="W721" t="e">
        <f>IF(DEGREES(ACOS(SIN(RADIANS(G721))*SIN(RADIANS(E721))+COS(RADIANS(G721))*COS(RADIANS(E721))*COS(RADIANS(W711))))&gt;90,0,$F$4*$F$5/E720^2*(SIN(RADIANS(G721))*SIN(RADIANS(E721))+COS(RADIANS(G721))*COS(RADIANS(E721))*COS(RADIANS(W711))))</f>
        <v>#DIV/0!</v>
      </c>
      <c r="X721" t="e">
        <f>IF(DEGREES(ACOS(SIN(RADIANS(G721))*SIN(RADIANS(E721))+COS(RADIANS(G721))*COS(RADIANS(E721))*COS(RADIANS(X711))))&gt;90,0,$F$4*$F$5/E720^2*(SIN(RADIANS(G721))*SIN(RADIANS(E721))+COS(RADIANS(G721))*COS(RADIANS(E721))*COS(RADIANS(X711))))</f>
        <v>#DIV/0!</v>
      </c>
      <c r="Y721" t="e">
        <f>IF(DEGREES(ACOS(SIN(RADIANS(G721))*SIN(RADIANS(E721))+COS(RADIANS(G721))*COS(RADIANS(E721))*COS(RADIANS(Y711))))&gt;90,0,$F$4*$F$5/E720^2*(SIN(RADIANS(G721))*SIN(RADIANS(E721))+COS(RADIANS(G721))*COS(RADIANS(E721))*COS(RADIANS(Y711))))</f>
        <v>#DIV/0!</v>
      </c>
      <c r="Z721" t="e">
        <f>IF(DEGREES(ACOS(SIN(RADIANS(G721))*SIN(RADIANS(E721))+COS(RADIANS(G721))*COS(RADIANS(E721))*COS(RADIANS(Z711))))&gt;90,0,$F$4*$F$5/E720^2*(SIN(RADIANS(G721))*SIN(RADIANS(E721))+COS(RADIANS(G721))*COS(RADIANS(E721))*COS(RADIANS(Z711))))</f>
        <v>#DIV/0!</v>
      </c>
      <c r="AA721" t="e">
        <f>IF(DEGREES(ACOS(SIN(RADIANS(G721))*SIN(RADIANS(E721))+COS(RADIANS(G721))*COS(RADIANS(E721))*COS(RADIANS(AA711))))&gt;90,0,$F$4*$F$5/E720^2*(SIN(RADIANS(G721))*SIN(RADIANS(E721))+COS(RADIANS(G721))*COS(RADIANS(E721))*COS(RADIANS(AA711))))</f>
        <v>#DIV/0!</v>
      </c>
      <c r="AB721" t="e">
        <f>IF(DEGREES(ACOS(SIN(RADIANS(G721))*SIN(RADIANS(E721))+COS(RADIANS(G721))*COS(RADIANS(E721))*COS(RADIANS(AB711))))&gt;90,0,$F$4*$F$5/E720^2*(SIN(RADIANS(G721))*SIN(RADIANS(E721))+COS(RADIANS(G721))*COS(RADIANS(E721))*COS(RADIANS(AB711))))</f>
        <v>#DIV/0!</v>
      </c>
      <c r="AC721" t="e">
        <f>IF(DEGREES(ACOS(SIN(RADIANS(G721))*SIN(RADIANS(E721))+COS(RADIANS(G721))*COS(RADIANS(E721))*COS(RADIANS(AC711))))&gt;90,0,$F$4*$F$5/E720^2*(SIN(RADIANS(G721))*SIN(RADIANS(E721))+COS(RADIANS(G721))*COS(RADIANS(E721))*COS(RADIANS(AC711))))</f>
        <v>#DIV/0!</v>
      </c>
      <c r="AD721" t="e">
        <f>IF(DEGREES(ACOS(SIN(RADIANS(G721))*SIN(RADIANS(E721))+COS(RADIANS(G721))*COS(RADIANS(E721))*COS(RADIANS(AD711))))&gt;90,0,$F$4*$F$5/E720^2*(SIN(RADIANS(G721))*SIN(RADIANS(E721))+COS(RADIANS(G721))*COS(RADIANS(E721))*COS(RADIANS(AD711))))</f>
        <v>#DIV/0!</v>
      </c>
      <c r="AE721" t="e">
        <f>IF(DEGREES(ACOS(SIN(RADIANS(G721))*SIN(RADIANS(E721))+COS(RADIANS(G721))*COS(RADIANS(E721))*COS(RADIANS(AE711))))&gt;90,0,$F$4*$F$5/E720^2*(SIN(RADIANS(G721))*SIN(RADIANS(E721))+COS(RADIANS(G721))*COS(RADIANS(E721))*COS(RADIANS(AE711))))</f>
        <v>#DIV/0!</v>
      </c>
      <c r="AF721" t="e">
        <f>IF(DEGREES(ACOS(SIN(RADIANS(G721))*SIN(RADIANS(E721))+COS(RADIANS(G721))*COS(RADIANS(E721))*COS(RADIANS(AF711))))&gt;90,0,$F$4*$F$5/E720^2*(SIN(RADIANS(G721))*SIN(RADIANS(E721))+COS(RADIANS(G721))*COS(RADIANS(E721))*COS(RADIANS(AF711))))</f>
        <v>#DIV/0!</v>
      </c>
      <c r="AG721" t="e">
        <f>IF(DEGREES(ACOS(SIN(RADIANS(G721))*SIN(RADIANS(E721))+COS(RADIANS(G721))*COS(RADIANS(E721))*COS(RADIANS(AG711))))&gt;90,0,$F$4*$F$5/E720^2*(SIN(RADIANS(G721))*SIN(RADIANS(E721))+COS(RADIANS(G721))*COS(RADIANS(E721))*COS(RADIANS(AG711))))</f>
        <v>#DIV/0!</v>
      </c>
      <c r="AH721" t="e">
        <f>IF(DEGREES(ACOS(SIN(RADIANS(G721))*SIN(RADIANS(E721))+COS(RADIANS(G721))*COS(RADIANS(E721))*COS(RADIANS(AH711))))&gt;90,0,$F$4*$F$5/E720^2*(SIN(RADIANS(G721))*SIN(RADIANS(E721))+COS(RADIANS(G721))*COS(RADIANS(E721))*COS(RADIANS(AH711))))</f>
        <v>#DIV/0!</v>
      </c>
      <c r="AI721" t="e">
        <f>IF(DEGREES(ACOS(SIN(RADIANS(G721))*SIN(RADIANS(E721))+COS(RADIANS(G721))*COS(RADIANS(E721))*COS(RADIANS(AI711))))&gt;90,0,$F$4*$F$5/E720^2*(SIN(RADIANS(G721))*SIN(RADIANS(E721))+COS(RADIANS(G721))*COS(RADIANS(E721))*COS(RADIANS(AI711))))</f>
        <v>#DIV/0!</v>
      </c>
      <c r="AJ721" t="e">
        <f>IF(DEGREES(ACOS(SIN(RADIANS(G721))*SIN(RADIANS(E721))+COS(RADIANS(G721))*COS(RADIANS(E721))*COS(RADIANS(AJ711))))&gt;90,0,$F$4*$F$5/E720^2*(SIN(RADIANS(G721))*SIN(RADIANS(E721))+COS(RADIANS(G721))*COS(RADIANS(E721))*COS(RADIANS(AJ711))))</f>
        <v>#DIV/0!</v>
      </c>
      <c r="AK721">
        <f>IF(DEGREES(ACOS(SIN(RADIANS(G721))*SIN(RADIANS(E721))+COS(RADIANS(G721))*COS(RADIANS(E721))*COS(RADIANS(AK711))))&gt;90,0,$F$4*$F$5/E720^2*(SIN(RADIANS(G721))*SIN(RADIANS(E721))+COS(RADIANS(G721))*COS(RADIANS(E721))*COS(RADIANS(AK711))))</f>
        <v>0</v>
      </c>
      <c r="AL721">
        <f>IF(DEGREES(ACOS(SIN(RADIANS(G721))*SIN(RADIANS(E721))+COS(RADIANS(G721))*COS(RADIANS(E721))*COS(RADIANS(AL711))))&gt;90,0,$F$4*$F$5/E720^2*(SIN(RADIANS(G721))*SIN(RADIANS(E721))+COS(RADIANS(G721))*COS(RADIANS(E721))*COS(RADIANS(AL711))))</f>
        <v>0</v>
      </c>
      <c r="AM721">
        <f>IF(DEGREES(ACOS(SIN(RADIANS(G721))*SIN(RADIANS(E721))+COS(RADIANS(G721))*COS(RADIANS(E721))*COS(RADIANS(AM711))))&gt;90,0,$F$4*$F$5/E720^2*(SIN(RADIANS(G721))*SIN(RADIANS(E721))+COS(RADIANS(G721))*COS(RADIANS(E721))*COS(RADIANS(AM711))))</f>
        <v>0</v>
      </c>
      <c r="AN721">
        <f>IF(DEGREES(ACOS(SIN(RADIANS(G721))*SIN(RADIANS(E721))+COS(RADIANS(G721))*COS(RADIANS(E721))*COS(RADIANS(AN711))))&gt;90,0,$F$4*$F$5/E720^2*(SIN(RADIANS(G721))*SIN(RADIANS(E721))+COS(RADIANS(G721))*COS(RADIANS(E721))*COS(RADIANS(AN711))))</f>
        <v>0</v>
      </c>
      <c r="AO721">
        <f>IF(DEGREES(ACOS(SIN(RADIANS(G721))*SIN(RADIANS(E721))+COS(RADIANS(G721))*COS(RADIANS(E721))*COS(RADIANS(AO711))))&gt;90,0,$F$4*$F$5/E720^2*(SIN(RADIANS(G721))*SIN(RADIANS(E721))+COS(RADIANS(G721))*COS(RADIANS(E721))*COS(RADIANS(AO711))))</f>
        <v>0</v>
      </c>
      <c r="AP721">
        <f>IF(DEGREES(ACOS(SIN(RADIANS(G721))*SIN(RADIANS(E721))+COS(RADIANS(G721))*COS(RADIANS(E721))*COS(RADIANS(AP711))))&gt;90,0,$F$4*$F$5/E720^2*(SIN(RADIANS(G721))*SIN(RADIANS(E721))+COS(RADIANS(G721))*COS(RADIANS(E721))*COS(RADIANS(AP711))))</f>
        <v>0</v>
      </c>
      <c r="AQ721">
        <f>IF(DEGREES(ACOS(SIN(RADIANS(G721))*SIN(RADIANS(E721))+COS(RADIANS(G721))*COS(RADIANS(E721))*COS(RADIANS(AQ711))))&gt;90,0,$F$4*$F$5/E720^2*(SIN(RADIANS(G721))*SIN(RADIANS(E721))+COS(RADIANS(G721))*COS(RADIANS(E721))*COS(RADIANS(AQ711))))</f>
        <v>0</v>
      </c>
      <c r="AR721">
        <f>IF(DEGREES(ACOS(SIN(RADIANS(G721))*SIN(RADIANS(E721))+COS(RADIANS(G721))*COS(RADIANS(E721))*COS(RADIANS(AR711))))&gt;90,0,$F$4*$F$5/E720^2*(SIN(RADIANS(G721))*SIN(RADIANS(E721))+COS(RADIANS(G721))*COS(RADIANS(E721))*COS(RADIANS(AR711))))</f>
        <v>0</v>
      </c>
    </row>
    <row r="722" spans="2:44" x14ac:dyDescent="0.5">
      <c r="B722" s="40" t="s">
        <v>786</v>
      </c>
      <c r="E722">
        <f>IF($F$10=0,IF(E713&lt;360,E713,E713-360),($F$10+1)*E713)</f>
        <v>290</v>
      </c>
      <c r="G722">
        <v>0</v>
      </c>
      <c r="I722">
        <f>IF(DEGREES(ACOS(SIN(RADIANS(G722))*SIN(RADIANS(E721))+COS(RADIANS(G722))*COS(RADIANS(E721))*COS(RADIANS(I711))))&gt;90,0,$F$4*$F$5/E720^2*(SIN(RADIANS(G722))*SIN(RADIANS(E721))+COS(RADIANS(G722))*COS(RADIANS(E721))*COS(RADIANS(I711))))</f>
        <v>0</v>
      </c>
      <c r="J722">
        <f>IF(DEGREES(ACOS(SIN(RADIANS(G722))*SIN(RADIANS(E721))+COS(RADIANS(G722))*COS(RADIANS(E721))*COS(RADIANS(J711))))&gt;90,0,$F$4*$F$5/E720^2*(SIN(RADIANS(G722))*SIN(RADIANS(E721))+COS(RADIANS(G722))*COS(RADIANS(E721))*COS(RADIANS(J711))))</f>
        <v>0</v>
      </c>
      <c r="K722">
        <f>IF(DEGREES(ACOS(SIN(RADIANS(G722))*SIN(RADIANS(E721))+COS(RADIANS(G722))*COS(RADIANS(E721))*COS(RADIANS(K711))))&gt;90,0,$F$4*$F$5/E720^2*(SIN(RADIANS(G722))*SIN(RADIANS(E721))+COS(RADIANS(G722))*COS(RADIANS(E721))*COS(RADIANS(K711))))</f>
        <v>0</v>
      </c>
      <c r="L722">
        <f>IF(DEGREES(ACOS(SIN(RADIANS(G722))*SIN(RADIANS(E721))+COS(RADIANS(G722))*COS(RADIANS(E721))*COS(RADIANS(L711))))&gt;90,0,$F$4*$F$5/E720^2*(SIN(RADIANS(G722))*SIN(RADIANS(E721))+COS(RADIANS(G722))*COS(RADIANS(E721))*COS(RADIANS(L711))))</f>
        <v>0</v>
      </c>
      <c r="M722">
        <f>IF(DEGREES(ACOS(SIN(RADIANS(G722))*SIN(RADIANS(E721))+COS(RADIANS(G722))*COS(RADIANS(E721))*COS(RADIANS(M711))))&gt;90,0,$F$4*$F$5/E720^2*(SIN(RADIANS(G722))*SIN(RADIANS(E721))+COS(RADIANS(G722))*COS(RADIANS(E721))*COS(RADIANS(M711))))</f>
        <v>0</v>
      </c>
      <c r="N722">
        <f>IF(DEGREES(ACOS(SIN(RADIANS(G722))*SIN(RADIANS(E721))+COS(RADIANS(G722))*COS(RADIANS(E721))*COS(RADIANS(N711))))&gt;90,0,$F$4*$F$5/E720^2*(SIN(RADIANS(G722))*SIN(RADIANS(E721))+COS(RADIANS(G722))*COS(RADIANS(E721))*COS(RADIANS(N711))))</f>
        <v>0</v>
      </c>
      <c r="O722">
        <f>IF(DEGREES(ACOS(SIN(RADIANS(G722))*SIN(RADIANS(E721))+COS(RADIANS(G722))*COS(RADIANS(E721))*COS(RADIANS(O711))))&gt;90,0,$F$4*$F$5/E720^2*(SIN(RADIANS(G722))*SIN(RADIANS(E721))+COS(RADIANS(G722))*COS(RADIANS(E721))*COS(RADIANS(O711))))</f>
        <v>0</v>
      </c>
      <c r="P722">
        <f>IF(DEGREES(ACOS(SIN(RADIANS(G722))*SIN(RADIANS(E721))+COS(RADIANS(G722))*COS(RADIANS(E721))*COS(RADIANS(P711))))&gt;90,0,$F$4*$F$5/E720^2*(SIN(RADIANS(G722))*SIN(RADIANS(E721))+COS(RADIANS(G722))*COS(RADIANS(E721))*COS(RADIANS(P711))))</f>
        <v>0</v>
      </c>
      <c r="Q722">
        <f>IF(DEGREES(ACOS(SIN(RADIANS(G722))*SIN(RADIANS(E721))+COS(RADIANS(G722))*COS(RADIANS(E721))*COS(RADIANS(Q711))))&gt;90,0,$F$4*$F$5/E720^2*(SIN(RADIANS(G722))*SIN(RADIANS(E721))+COS(RADIANS(G722))*COS(RADIANS(E721))*COS(RADIANS(Q711))))</f>
        <v>0</v>
      </c>
      <c r="R722" t="e">
        <f>IF(DEGREES(ACOS(SIN(RADIANS(G722))*SIN(RADIANS(E721))+COS(RADIANS(G722))*COS(RADIANS(E721))*COS(RADIANS(R711))))&gt;90,0,$F$4*$F$5/E720^2*(SIN(RADIANS(G722))*SIN(RADIANS(E721))+COS(RADIANS(G722))*COS(RADIANS(E721))*COS(RADIANS(R711))))</f>
        <v>#DIV/0!</v>
      </c>
      <c r="S722" t="e">
        <f>IF(DEGREES(ACOS(SIN(RADIANS(G722))*SIN(RADIANS(E721))+COS(RADIANS(G722))*COS(RADIANS(E721))*COS(RADIANS(S711))))&gt;90,0,$F$4*$F$5/E720^2*(SIN(RADIANS(G722))*SIN(RADIANS(E721))+COS(RADIANS(G722))*COS(RADIANS(E721))*COS(RADIANS(S711))))</f>
        <v>#DIV/0!</v>
      </c>
      <c r="T722" t="e">
        <f>IF(DEGREES(ACOS(SIN(RADIANS(G722))*SIN(RADIANS(E721))+COS(RADIANS(G722))*COS(RADIANS(E721))*COS(RADIANS(T711))))&gt;90,0,$F$4*$F$5/E720^2*(SIN(RADIANS(G722))*SIN(RADIANS(E721))+COS(RADIANS(G722))*COS(RADIANS(E721))*COS(RADIANS(T711))))</f>
        <v>#DIV/0!</v>
      </c>
      <c r="U722" t="e">
        <f>IF(DEGREES(ACOS(SIN(RADIANS(G722))*SIN(RADIANS(E721))+COS(RADIANS(G722))*COS(RADIANS(E721))*COS(RADIANS(U711))))&gt;90,0,$F$4*$F$5/E720^2*(SIN(RADIANS(G722))*SIN(RADIANS(E721))+COS(RADIANS(G722))*COS(RADIANS(E721))*COS(RADIANS(U711))))</f>
        <v>#DIV/0!</v>
      </c>
      <c r="V722" t="e">
        <f>IF(DEGREES(ACOS(SIN(RADIANS(G722))*SIN(RADIANS(E721))+COS(RADIANS(G722))*COS(RADIANS(E721))*COS(RADIANS(V711))))&gt;90,0,$F$4*$F$5/E720^2*(SIN(RADIANS(G722))*SIN(RADIANS(E721))+COS(RADIANS(G722))*COS(RADIANS(E721))*COS(RADIANS(V711))))</f>
        <v>#DIV/0!</v>
      </c>
      <c r="W722" t="e">
        <f>IF(DEGREES(ACOS(SIN(RADIANS(G722))*SIN(RADIANS(E721))+COS(RADIANS(G722))*COS(RADIANS(E721))*COS(RADIANS(W711))))&gt;90,0,$F$4*$F$5/E720^2*(SIN(RADIANS(G722))*SIN(RADIANS(E721))+COS(RADIANS(G722))*COS(RADIANS(E721))*COS(RADIANS(W711))))</f>
        <v>#DIV/0!</v>
      </c>
      <c r="X722" t="e">
        <f>IF(DEGREES(ACOS(SIN(RADIANS(G722))*SIN(RADIANS(E721))+COS(RADIANS(G722))*COS(RADIANS(E721))*COS(RADIANS(X711))))&gt;90,0,$F$4*$F$5/E720^2*(SIN(RADIANS(G722))*SIN(RADIANS(E721))+COS(RADIANS(G722))*COS(RADIANS(E721))*COS(RADIANS(X711))))</f>
        <v>#DIV/0!</v>
      </c>
      <c r="Y722" t="e">
        <f>IF(DEGREES(ACOS(SIN(RADIANS(G722))*SIN(RADIANS(E721))+COS(RADIANS(G722))*COS(RADIANS(E721))*COS(RADIANS(Y711))))&gt;90,0,$F$4*$F$5/E720^2*(SIN(RADIANS(G722))*SIN(RADIANS(E721))+COS(RADIANS(G722))*COS(RADIANS(E721))*COS(RADIANS(Y711))))</f>
        <v>#DIV/0!</v>
      </c>
      <c r="Z722" t="e">
        <f>IF(DEGREES(ACOS(SIN(RADIANS(G722))*SIN(RADIANS(E721))+COS(RADIANS(G722))*COS(RADIANS(E721))*COS(RADIANS(Z711))))&gt;90,0,$F$4*$F$5/E720^2*(SIN(RADIANS(G722))*SIN(RADIANS(E721))+COS(RADIANS(G722))*COS(RADIANS(E721))*COS(RADIANS(Z711))))</f>
        <v>#DIV/0!</v>
      </c>
      <c r="AA722" t="e">
        <f>IF(DEGREES(ACOS(SIN(RADIANS(G722))*SIN(RADIANS(E721))+COS(RADIANS(G722))*COS(RADIANS(E721))*COS(RADIANS(AA711))))&gt;90,0,$F$4*$F$5/E720^2*(SIN(RADIANS(G722))*SIN(RADIANS(E721))+COS(RADIANS(G722))*COS(RADIANS(E721))*COS(RADIANS(AA711))))</f>
        <v>#DIV/0!</v>
      </c>
      <c r="AB722" t="e">
        <f>IF(DEGREES(ACOS(SIN(RADIANS(G722))*SIN(RADIANS(E721))+COS(RADIANS(G722))*COS(RADIANS(E721))*COS(RADIANS(AB711))))&gt;90,0,$F$4*$F$5/E720^2*(SIN(RADIANS(G722))*SIN(RADIANS(E721))+COS(RADIANS(G722))*COS(RADIANS(E721))*COS(RADIANS(AB711))))</f>
        <v>#DIV/0!</v>
      </c>
      <c r="AC722" t="e">
        <f>IF(DEGREES(ACOS(SIN(RADIANS(G722))*SIN(RADIANS(E721))+COS(RADIANS(G722))*COS(RADIANS(E721))*COS(RADIANS(AC711))))&gt;90,0,$F$4*$F$5/E720^2*(SIN(RADIANS(G722))*SIN(RADIANS(E721))+COS(RADIANS(G722))*COS(RADIANS(E721))*COS(RADIANS(AC711))))</f>
        <v>#DIV/0!</v>
      </c>
      <c r="AD722" t="e">
        <f>IF(DEGREES(ACOS(SIN(RADIANS(G722))*SIN(RADIANS(E721))+COS(RADIANS(G722))*COS(RADIANS(E721))*COS(RADIANS(AD711))))&gt;90,0,$F$4*$F$5/E720^2*(SIN(RADIANS(G722))*SIN(RADIANS(E721))+COS(RADIANS(G722))*COS(RADIANS(E721))*COS(RADIANS(AD711))))</f>
        <v>#DIV/0!</v>
      </c>
      <c r="AE722" t="e">
        <f>IF(DEGREES(ACOS(SIN(RADIANS(G722))*SIN(RADIANS(E721))+COS(RADIANS(G722))*COS(RADIANS(E721))*COS(RADIANS(AE711))))&gt;90,0,$F$4*$F$5/E720^2*(SIN(RADIANS(G722))*SIN(RADIANS(E721))+COS(RADIANS(G722))*COS(RADIANS(E721))*COS(RADIANS(AE711))))</f>
        <v>#DIV/0!</v>
      </c>
      <c r="AF722" t="e">
        <f>IF(DEGREES(ACOS(SIN(RADIANS(G722))*SIN(RADIANS(E721))+COS(RADIANS(G722))*COS(RADIANS(E721))*COS(RADIANS(AF711))))&gt;90,0,$F$4*$F$5/E720^2*(SIN(RADIANS(G722))*SIN(RADIANS(E721))+COS(RADIANS(G722))*COS(RADIANS(E721))*COS(RADIANS(AF711))))</f>
        <v>#DIV/0!</v>
      </c>
      <c r="AG722" t="e">
        <f>IF(DEGREES(ACOS(SIN(RADIANS(G722))*SIN(RADIANS(E721))+COS(RADIANS(G722))*COS(RADIANS(E721))*COS(RADIANS(AG711))))&gt;90,0,$F$4*$F$5/E720^2*(SIN(RADIANS(G722))*SIN(RADIANS(E721))+COS(RADIANS(G722))*COS(RADIANS(E721))*COS(RADIANS(AG711))))</f>
        <v>#DIV/0!</v>
      </c>
      <c r="AH722" t="e">
        <f>IF(DEGREES(ACOS(SIN(RADIANS(G722))*SIN(RADIANS(E721))+COS(RADIANS(G722))*COS(RADIANS(E721))*COS(RADIANS(AH711))))&gt;90,0,$F$4*$F$5/E720^2*(SIN(RADIANS(G722))*SIN(RADIANS(E721))+COS(RADIANS(G722))*COS(RADIANS(E721))*COS(RADIANS(AH711))))</f>
        <v>#DIV/0!</v>
      </c>
      <c r="AI722" t="e">
        <f>IF(DEGREES(ACOS(SIN(RADIANS(G722))*SIN(RADIANS(E721))+COS(RADIANS(G722))*COS(RADIANS(E721))*COS(RADIANS(AI711))))&gt;90,0,$F$4*$F$5/E720^2*(SIN(RADIANS(G722))*SIN(RADIANS(E721))+COS(RADIANS(G722))*COS(RADIANS(E721))*COS(RADIANS(AI711))))</f>
        <v>#DIV/0!</v>
      </c>
      <c r="AJ722" t="e">
        <f>IF(DEGREES(ACOS(SIN(RADIANS(G722))*SIN(RADIANS(E721))+COS(RADIANS(G722))*COS(RADIANS(E721))*COS(RADIANS(AJ711))))&gt;90,0,$F$4*$F$5/E720^2*(SIN(RADIANS(G722))*SIN(RADIANS(E721))+COS(RADIANS(G722))*COS(RADIANS(E721))*COS(RADIANS(AJ711))))</f>
        <v>#DIV/0!</v>
      </c>
      <c r="AK722">
        <f>IF(DEGREES(ACOS(SIN(RADIANS(G722))*SIN(RADIANS(E721))+COS(RADIANS(G722))*COS(RADIANS(E721))*COS(RADIANS(AK711))))&gt;90,0,$F$4*$F$5/E720^2*(SIN(RADIANS(G722))*SIN(RADIANS(E721))+COS(RADIANS(G722))*COS(RADIANS(E721))*COS(RADIANS(AK711))))</f>
        <v>0</v>
      </c>
      <c r="AL722">
        <f>IF(DEGREES(ACOS(SIN(RADIANS(G722))*SIN(RADIANS(E721))+COS(RADIANS(G722))*COS(RADIANS(E721))*COS(RADIANS(AL711))))&gt;90,0,$F$4*$F$5/E720^2*(SIN(RADIANS(G722))*SIN(RADIANS(E721))+COS(RADIANS(G722))*COS(RADIANS(E721))*COS(RADIANS(AL711))))</f>
        <v>0</v>
      </c>
      <c r="AM722">
        <f>IF(DEGREES(ACOS(SIN(RADIANS(G722))*SIN(RADIANS(E721))+COS(RADIANS(G722))*COS(RADIANS(E721))*COS(RADIANS(AM711))))&gt;90,0,$F$4*$F$5/E720^2*(SIN(RADIANS(G722))*SIN(RADIANS(E721))+COS(RADIANS(G722))*COS(RADIANS(E721))*COS(RADIANS(AM711))))</f>
        <v>0</v>
      </c>
      <c r="AN722">
        <f>IF(DEGREES(ACOS(SIN(RADIANS(G722))*SIN(RADIANS(E721))+COS(RADIANS(G722))*COS(RADIANS(E721))*COS(RADIANS(AN711))))&gt;90,0,$F$4*$F$5/E720^2*(SIN(RADIANS(G722))*SIN(RADIANS(E721))+COS(RADIANS(G722))*COS(RADIANS(E721))*COS(RADIANS(AN711))))</f>
        <v>0</v>
      </c>
      <c r="AO722">
        <f>IF(DEGREES(ACOS(SIN(RADIANS(G722))*SIN(RADIANS(E721))+COS(RADIANS(G722))*COS(RADIANS(E721))*COS(RADIANS(AO711))))&gt;90,0,$F$4*$F$5/E720^2*(SIN(RADIANS(G722))*SIN(RADIANS(E721))+COS(RADIANS(G722))*COS(RADIANS(E721))*COS(RADIANS(AO711))))</f>
        <v>0</v>
      </c>
      <c r="AP722">
        <f>IF(DEGREES(ACOS(SIN(RADIANS(G722))*SIN(RADIANS(E721))+COS(RADIANS(G722))*COS(RADIANS(E721))*COS(RADIANS(AP711))))&gt;90,0,$F$4*$F$5/E720^2*(SIN(RADIANS(G722))*SIN(RADIANS(E721))+COS(RADIANS(G722))*COS(RADIANS(E721))*COS(RADIANS(AP711))))</f>
        <v>0</v>
      </c>
      <c r="AQ722">
        <f>IF(DEGREES(ACOS(SIN(RADIANS(G722))*SIN(RADIANS(E721))+COS(RADIANS(G722))*COS(RADIANS(E721))*COS(RADIANS(AQ711))))&gt;90,0,$F$4*$F$5/E720^2*(SIN(RADIANS(G722))*SIN(RADIANS(E721))+COS(RADIANS(G722))*COS(RADIANS(E721))*COS(RADIANS(AQ711))))</f>
        <v>0</v>
      </c>
      <c r="AR722">
        <f>IF(DEGREES(ACOS(SIN(RADIANS(G722))*SIN(RADIANS(E721))+COS(RADIANS(G722))*COS(RADIANS(E721))*COS(RADIANS(AR711))))&gt;90,0,$F$4*$F$5/E720^2*(SIN(RADIANS(G722))*SIN(RADIANS(E721))+COS(RADIANS(G722))*COS(RADIANS(E721))*COS(RADIANS(AR711))))</f>
        <v>0</v>
      </c>
    </row>
    <row r="723" spans="2:44" x14ac:dyDescent="0.5">
      <c r="B723" s="40" t="s">
        <v>787</v>
      </c>
      <c r="E723">
        <f>E722-E714-360*ROUNDDOWN((E722-E714)/360,0)</f>
        <v>0</v>
      </c>
      <c r="G723">
        <v>-10</v>
      </c>
      <c r="I723">
        <f>IF(DEGREES(ACOS(SIN(RADIANS(G723))*SIN(RADIANS(E721))+COS(RADIANS(G723))*COS(RADIANS(E721))*COS(RADIANS(I711))))&gt;90,0,$F$4*$F$5/E720^2*(SIN(RADIANS(G723))*SIN(RADIANS(E721))+COS(RADIANS(G723))*COS(RADIANS(E721))*COS(RADIANS(I711))))</f>
        <v>0</v>
      </c>
      <c r="J723">
        <f>IF(DEGREES(ACOS(SIN(RADIANS(G723))*SIN(RADIANS(E721))+COS(RADIANS(G723))*COS(RADIANS(E721))*COS(RADIANS(J711))))&gt;90,0,$F$4*$F$5/E720^2*(SIN(RADIANS(G723))*SIN(RADIANS(E721))+COS(RADIANS(G723))*COS(RADIANS(E721))*COS(RADIANS(J711))))</f>
        <v>0</v>
      </c>
      <c r="K723">
        <f>IF(DEGREES(ACOS(SIN(RADIANS(G723))*SIN(RADIANS(E721))+COS(RADIANS(G723))*COS(RADIANS(E721))*COS(RADIANS(K711))))&gt;90,0,$F$4*$F$5/E720^2*(SIN(RADIANS(G723))*SIN(RADIANS(E721))+COS(RADIANS(G723))*COS(RADIANS(E721))*COS(RADIANS(K711))))</f>
        <v>0</v>
      </c>
      <c r="L723">
        <f>IF(DEGREES(ACOS(SIN(RADIANS(G723))*SIN(RADIANS(E721))+COS(RADIANS(G723))*COS(RADIANS(E721))*COS(RADIANS(L711))))&gt;90,0,$F$4*$F$5/E720^2*(SIN(RADIANS(G723))*SIN(RADIANS(E721))+COS(RADIANS(G723))*COS(RADIANS(E721))*COS(RADIANS(L711))))</f>
        <v>0</v>
      </c>
      <c r="M723">
        <f>IF(DEGREES(ACOS(SIN(RADIANS(G723))*SIN(RADIANS(E721))+COS(RADIANS(G723))*COS(RADIANS(E721))*COS(RADIANS(M711))))&gt;90,0,$F$4*$F$5/E720^2*(SIN(RADIANS(G723))*SIN(RADIANS(E721))+COS(RADIANS(G723))*COS(RADIANS(E721))*COS(RADIANS(M711))))</f>
        <v>0</v>
      </c>
      <c r="N723">
        <f>IF(DEGREES(ACOS(SIN(RADIANS(G723))*SIN(RADIANS(E721))+COS(RADIANS(G723))*COS(RADIANS(E721))*COS(RADIANS(N711))))&gt;90,0,$F$4*$F$5/E720^2*(SIN(RADIANS(G723))*SIN(RADIANS(E721))+COS(RADIANS(G723))*COS(RADIANS(E721))*COS(RADIANS(N711))))</f>
        <v>0</v>
      </c>
      <c r="O723">
        <f>IF(DEGREES(ACOS(SIN(RADIANS(G723))*SIN(RADIANS(E721))+COS(RADIANS(G723))*COS(RADIANS(E721))*COS(RADIANS(O711))))&gt;90,0,$F$4*$F$5/E720^2*(SIN(RADIANS(G723))*SIN(RADIANS(E721))+COS(RADIANS(G723))*COS(RADIANS(E721))*COS(RADIANS(O711))))</f>
        <v>0</v>
      </c>
      <c r="P723">
        <f>IF(DEGREES(ACOS(SIN(RADIANS(G723))*SIN(RADIANS(E721))+COS(RADIANS(G723))*COS(RADIANS(E721))*COS(RADIANS(P711))))&gt;90,0,$F$4*$F$5/E720^2*(SIN(RADIANS(G723))*SIN(RADIANS(E721))+COS(RADIANS(G723))*COS(RADIANS(E721))*COS(RADIANS(P711))))</f>
        <v>0</v>
      </c>
      <c r="Q723">
        <f>IF(DEGREES(ACOS(SIN(RADIANS(G723))*SIN(RADIANS(E721))+COS(RADIANS(G723))*COS(RADIANS(E721))*COS(RADIANS(Q711))))&gt;90,0,$F$4*$F$5/E720^2*(SIN(RADIANS(G723))*SIN(RADIANS(E721))+COS(RADIANS(G723))*COS(RADIANS(E721))*COS(RADIANS(Q711))))</f>
        <v>0</v>
      </c>
      <c r="R723" t="e">
        <f>IF(DEGREES(ACOS(SIN(RADIANS(G723))*SIN(RADIANS(E721))+COS(RADIANS(G723))*COS(RADIANS(E721))*COS(RADIANS(R711))))&gt;90,0,$F$4*$F$5/E720^2*(SIN(RADIANS(G723))*SIN(RADIANS(E721))+COS(RADIANS(G723))*COS(RADIANS(E721))*COS(RADIANS(R711))))</f>
        <v>#DIV/0!</v>
      </c>
      <c r="S723" t="e">
        <f>IF(DEGREES(ACOS(SIN(RADIANS(G723))*SIN(RADIANS(E721))+COS(RADIANS(G723))*COS(RADIANS(E721))*COS(RADIANS(S711))))&gt;90,0,$F$4*$F$5/E720^2*(SIN(RADIANS(G723))*SIN(RADIANS(E721))+COS(RADIANS(G723))*COS(RADIANS(E721))*COS(RADIANS(S711))))</f>
        <v>#DIV/0!</v>
      </c>
      <c r="T723" t="e">
        <f>IF(DEGREES(ACOS(SIN(RADIANS(G723))*SIN(RADIANS(E721))+COS(RADIANS(G723))*COS(RADIANS(E721))*COS(RADIANS(T711))))&gt;90,0,$F$4*$F$5/E720^2*(SIN(RADIANS(G723))*SIN(RADIANS(E721))+COS(RADIANS(G723))*COS(RADIANS(E721))*COS(RADIANS(T711))))</f>
        <v>#DIV/0!</v>
      </c>
      <c r="U723" t="e">
        <f>IF(DEGREES(ACOS(SIN(RADIANS(G723))*SIN(RADIANS(E721))+COS(RADIANS(G723))*COS(RADIANS(E721))*COS(RADIANS(U711))))&gt;90,0,$F$4*$F$5/E720^2*(SIN(RADIANS(G723))*SIN(RADIANS(E721))+COS(RADIANS(G723))*COS(RADIANS(E721))*COS(RADIANS(U711))))</f>
        <v>#DIV/0!</v>
      </c>
      <c r="V723" t="e">
        <f>IF(DEGREES(ACOS(SIN(RADIANS(G723))*SIN(RADIANS(E721))+COS(RADIANS(G723))*COS(RADIANS(E721))*COS(RADIANS(V711))))&gt;90,0,$F$4*$F$5/E720^2*(SIN(RADIANS(G723))*SIN(RADIANS(E721))+COS(RADIANS(G723))*COS(RADIANS(E721))*COS(RADIANS(V711))))</f>
        <v>#DIV/0!</v>
      </c>
      <c r="W723" t="e">
        <f>IF(DEGREES(ACOS(SIN(RADIANS(G723))*SIN(RADIANS(E721))+COS(RADIANS(G723))*COS(RADIANS(E721))*COS(RADIANS(W711))))&gt;90,0,$F$4*$F$5/E720^2*(SIN(RADIANS(G723))*SIN(RADIANS(E721))+COS(RADIANS(G723))*COS(RADIANS(E721))*COS(RADIANS(W711))))</f>
        <v>#DIV/0!</v>
      </c>
      <c r="X723" t="e">
        <f>IF(DEGREES(ACOS(SIN(RADIANS(G723))*SIN(RADIANS(E721))+COS(RADIANS(G723))*COS(RADIANS(E721))*COS(RADIANS(X711))))&gt;90,0,$F$4*$F$5/E720^2*(SIN(RADIANS(G723))*SIN(RADIANS(E721))+COS(RADIANS(G723))*COS(RADIANS(E721))*COS(RADIANS(X711))))</f>
        <v>#DIV/0!</v>
      </c>
      <c r="Y723" t="e">
        <f>IF(DEGREES(ACOS(SIN(RADIANS(G723))*SIN(RADIANS(E721))+COS(RADIANS(G723))*COS(RADIANS(E721))*COS(RADIANS(Y711))))&gt;90,0,$F$4*$F$5/E720^2*(SIN(RADIANS(G723))*SIN(RADIANS(E721))+COS(RADIANS(G723))*COS(RADIANS(E721))*COS(RADIANS(Y711))))</f>
        <v>#DIV/0!</v>
      </c>
      <c r="Z723" t="e">
        <f>IF(DEGREES(ACOS(SIN(RADIANS(G723))*SIN(RADIANS(E721))+COS(RADIANS(G723))*COS(RADIANS(E721))*COS(RADIANS(Z711))))&gt;90,0,$F$4*$F$5/E720^2*(SIN(RADIANS(G723))*SIN(RADIANS(E721))+COS(RADIANS(G723))*COS(RADIANS(E721))*COS(RADIANS(Z711))))</f>
        <v>#DIV/0!</v>
      </c>
      <c r="AA723" t="e">
        <f>IF(DEGREES(ACOS(SIN(RADIANS(G723))*SIN(RADIANS(E721))+COS(RADIANS(G723))*COS(RADIANS(E721))*COS(RADIANS(AA711))))&gt;90,0,$F$4*$F$5/E720^2*(SIN(RADIANS(G723))*SIN(RADIANS(E721))+COS(RADIANS(G723))*COS(RADIANS(E721))*COS(RADIANS(AA711))))</f>
        <v>#DIV/0!</v>
      </c>
      <c r="AB723" t="e">
        <f>IF(DEGREES(ACOS(SIN(RADIANS(G723))*SIN(RADIANS(E721))+COS(RADIANS(G723))*COS(RADIANS(E721))*COS(RADIANS(AB711))))&gt;90,0,$F$4*$F$5/E720^2*(SIN(RADIANS(G723))*SIN(RADIANS(E721))+COS(RADIANS(G723))*COS(RADIANS(E721))*COS(RADIANS(AB711))))</f>
        <v>#DIV/0!</v>
      </c>
      <c r="AC723" t="e">
        <f>IF(DEGREES(ACOS(SIN(RADIANS(G723))*SIN(RADIANS(E721))+COS(RADIANS(G723))*COS(RADIANS(E721))*COS(RADIANS(AC711))))&gt;90,0,$F$4*$F$5/E720^2*(SIN(RADIANS(G723))*SIN(RADIANS(E721))+COS(RADIANS(G723))*COS(RADIANS(E721))*COS(RADIANS(AC711))))</f>
        <v>#DIV/0!</v>
      </c>
      <c r="AD723" t="e">
        <f>IF(DEGREES(ACOS(SIN(RADIANS(G723))*SIN(RADIANS(E721))+COS(RADIANS(G723))*COS(RADIANS(E721))*COS(RADIANS(AD711))))&gt;90,0,$F$4*$F$5/E720^2*(SIN(RADIANS(G723))*SIN(RADIANS(E721))+COS(RADIANS(G723))*COS(RADIANS(E721))*COS(RADIANS(AD711))))</f>
        <v>#DIV/0!</v>
      </c>
      <c r="AE723" t="e">
        <f>IF(DEGREES(ACOS(SIN(RADIANS(G723))*SIN(RADIANS(E721))+COS(RADIANS(G723))*COS(RADIANS(E721))*COS(RADIANS(AE711))))&gt;90,0,$F$4*$F$5/E720^2*(SIN(RADIANS(G723))*SIN(RADIANS(E721))+COS(RADIANS(G723))*COS(RADIANS(E721))*COS(RADIANS(AE711))))</f>
        <v>#DIV/0!</v>
      </c>
      <c r="AF723" t="e">
        <f>IF(DEGREES(ACOS(SIN(RADIANS(G723))*SIN(RADIANS(E721))+COS(RADIANS(G723))*COS(RADIANS(E721))*COS(RADIANS(AF711))))&gt;90,0,$F$4*$F$5/E720^2*(SIN(RADIANS(G723))*SIN(RADIANS(E721))+COS(RADIANS(G723))*COS(RADIANS(E721))*COS(RADIANS(AF711))))</f>
        <v>#DIV/0!</v>
      </c>
      <c r="AG723" t="e">
        <f>IF(DEGREES(ACOS(SIN(RADIANS(G723))*SIN(RADIANS(E721))+COS(RADIANS(G723))*COS(RADIANS(E721))*COS(RADIANS(AG711))))&gt;90,0,$F$4*$F$5/E720^2*(SIN(RADIANS(G723))*SIN(RADIANS(E721))+COS(RADIANS(G723))*COS(RADIANS(E721))*COS(RADIANS(AG711))))</f>
        <v>#DIV/0!</v>
      </c>
      <c r="AH723" t="e">
        <f>IF(DEGREES(ACOS(SIN(RADIANS(G723))*SIN(RADIANS(E721))+COS(RADIANS(G723))*COS(RADIANS(E721))*COS(RADIANS(AH711))))&gt;90,0,$F$4*$F$5/E720^2*(SIN(RADIANS(G723))*SIN(RADIANS(E721))+COS(RADIANS(G723))*COS(RADIANS(E721))*COS(RADIANS(AH711))))</f>
        <v>#DIV/0!</v>
      </c>
      <c r="AI723" t="e">
        <f>IF(DEGREES(ACOS(SIN(RADIANS(G723))*SIN(RADIANS(E721))+COS(RADIANS(G723))*COS(RADIANS(E721))*COS(RADIANS(AI711))))&gt;90,0,$F$4*$F$5/E720^2*(SIN(RADIANS(G723))*SIN(RADIANS(E721))+COS(RADIANS(G723))*COS(RADIANS(E721))*COS(RADIANS(AI711))))</f>
        <v>#DIV/0!</v>
      </c>
      <c r="AJ723" t="e">
        <f>IF(DEGREES(ACOS(SIN(RADIANS(G723))*SIN(RADIANS(E721))+COS(RADIANS(G723))*COS(RADIANS(E721))*COS(RADIANS(AJ711))))&gt;90,0,$F$4*$F$5/E720^2*(SIN(RADIANS(G723))*SIN(RADIANS(E721))+COS(RADIANS(G723))*COS(RADIANS(E721))*COS(RADIANS(AJ711))))</f>
        <v>#DIV/0!</v>
      </c>
      <c r="AK723">
        <f>IF(DEGREES(ACOS(SIN(RADIANS(G723))*SIN(RADIANS(E721))+COS(RADIANS(G723))*COS(RADIANS(E721))*COS(RADIANS(AK711))))&gt;90,0,$F$4*$F$5/E720^2*(SIN(RADIANS(G723))*SIN(RADIANS(E721))+COS(RADIANS(G723))*COS(RADIANS(E721))*COS(RADIANS(AK711))))</f>
        <v>0</v>
      </c>
      <c r="AL723">
        <f>IF(DEGREES(ACOS(SIN(RADIANS(G723))*SIN(RADIANS(E721))+COS(RADIANS(G723))*COS(RADIANS(E721))*COS(RADIANS(AL711))))&gt;90,0,$F$4*$F$5/E720^2*(SIN(RADIANS(G723))*SIN(RADIANS(E721))+COS(RADIANS(G723))*COS(RADIANS(E721))*COS(RADIANS(AL711))))</f>
        <v>0</v>
      </c>
      <c r="AM723">
        <f>IF(DEGREES(ACOS(SIN(RADIANS(G723))*SIN(RADIANS(E721))+COS(RADIANS(G723))*COS(RADIANS(E721))*COS(RADIANS(AM711))))&gt;90,0,$F$4*$F$5/E720^2*(SIN(RADIANS(G723))*SIN(RADIANS(E721))+COS(RADIANS(G723))*COS(RADIANS(E721))*COS(RADIANS(AM711))))</f>
        <v>0</v>
      </c>
      <c r="AN723">
        <f>IF(DEGREES(ACOS(SIN(RADIANS(G723))*SIN(RADIANS(E721))+COS(RADIANS(G723))*COS(RADIANS(E721))*COS(RADIANS(AN711))))&gt;90,0,$F$4*$F$5/E720^2*(SIN(RADIANS(G723))*SIN(RADIANS(E721))+COS(RADIANS(G723))*COS(RADIANS(E721))*COS(RADIANS(AN711))))</f>
        <v>0</v>
      </c>
      <c r="AO723">
        <f>IF(DEGREES(ACOS(SIN(RADIANS(G723))*SIN(RADIANS(E721))+COS(RADIANS(G723))*COS(RADIANS(E721))*COS(RADIANS(AO711))))&gt;90,0,$F$4*$F$5/E720^2*(SIN(RADIANS(G723))*SIN(RADIANS(E721))+COS(RADIANS(G723))*COS(RADIANS(E721))*COS(RADIANS(AO711))))</f>
        <v>0</v>
      </c>
      <c r="AP723">
        <f>IF(DEGREES(ACOS(SIN(RADIANS(G723))*SIN(RADIANS(E721))+COS(RADIANS(G723))*COS(RADIANS(E721))*COS(RADIANS(AP711))))&gt;90,0,$F$4*$F$5/E720^2*(SIN(RADIANS(G723))*SIN(RADIANS(E721))+COS(RADIANS(G723))*COS(RADIANS(E721))*COS(RADIANS(AP711))))</f>
        <v>0</v>
      </c>
      <c r="AQ723">
        <f>IF(DEGREES(ACOS(SIN(RADIANS(G723))*SIN(RADIANS(E721))+COS(RADIANS(G723))*COS(RADIANS(E721))*COS(RADIANS(AQ711))))&gt;90,0,$F$4*$F$5/E720^2*(SIN(RADIANS(G723))*SIN(RADIANS(E721))+COS(RADIANS(G723))*COS(RADIANS(E721))*COS(RADIANS(AQ711))))</f>
        <v>0</v>
      </c>
      <c r="AR723">
        <f>IF(DEGREES(ACOS(SIN(RADIANS(G723))*SIN(RADIANS(E721))+COS(RADIANS(G723))*COS(RADIANS(E721))*COS(RADIANS(AR711))))&gt;90,0,$F$4*$F$5/E720^2*(SIN(RADIANS(G723))*SIN(RADIANS(E721))+COS(RADIANS(G723))*COS(RADIANS(E721))*COS(RADIANS(AR711))))</f>
        <v>0</v>
      </c>
    </row>
    <row r="724" spans="2:44" x14ac:dyDescent="0.5">
      <c r="G724">
        <v>-20</v>
      </c>
      <c r="I724">
        <f>IF(DEGREES(ACOS(SIN(RADIANS(G724))*SIN(RADIANS(E721))+COS(RADIANS(G724))*COS(RADIANS(E721))*COS(RADIANS(I711))))&gt;90,0,$F$4*$F$5/E720^2*(SIN(RADIANS(G724))*SIN(RADIANS(E721))+COS(RADIANS(G724))*COS(RADIANS(E721))*COS(RADIANS(I711))))</f>
        <v>0</v>
      </c>
      <c r="J724">
        <f>IF(DEGREES(ACOS(SIN(RADIANS(G724))*SIN(RADIANS(E721))+COS(RADIANS(G724))*COS(RADIANS(E721))*COS(RADIANS(J711))))&gt;90,0,$F$4*$F$5/E720^2*(SIN(RADIANS(G724))*SIN(RADIANS(E721))+COS(RADIANS(G724))*COS(RADIANS(E721))*COS(RADIANS(J711))))</f>
        <v>0</v>
      </c>
      <c r="K724">
        <f>IF(DEGREES(ACOS(SIN(RADIANS(G724))*SIN(RADIANS(E721))+COS(RADIANS(G724))*COS(RADIANS(E721))*COS(RADIANS(K711))))&gt;90,0,$F$4*$F$5/E720^2*(SIN(RADIANS(G724))*SIN(RADIANS(E721))+COS(RADIANS(G724))*COS(RADIANS(E721))*COS(RADIANS(K711))))</f>
        <v>0</v>
      </c>
      <c r="L724">
        <f>IF(DEGREES(ACOS(SIN(RADIANS(G724))*SIN(RADIANS(E721))+COS(RADIANS(G724))*COS(RADIANS(E721))*COS(RADIANS(L711))))&gt;90,0,$F$4*$F$5/E720^2*(SIN(RADIANS(G724))*SIN(RADIANS(E721))+COS(RADIANS(G724))*COS(RADIANS(E721))*COS(RADIANS(L711))))</f>
        <v>0</v>
      </c>
      <c r="M724">
        <f>IF(DEGREES(ACOS(SIN(RADIANS(G724))*SIN(RADIANS(E721))+COS(RADIANS(G724))*COS(RADIANS(E721))*COS(RADIANS(M711))))&gt;90,0,$F$4*$F$5/E720^2*(SIN(RADIANS(G724))*SIN(RADIANS(E721))+COS(RADIANS(G724))*COS(RADIANS(E721))*COS(RADIANS(M711))))</f>
        <v>0</v>
      </c>
      <c r="N724">
        <f>IF(DEGREES(ACOS(SIN(RADIANS(G724))*SIN(RADIANS(E721))+COS(RADIANS(G724))*COS(RADIANS(E721))*COS(RADIANS(N711))))&gt;90,0,$F$4*$F$5/E720^2*(SIN(RADIANS(G724))*SIN(RADIANS(E721))+COS(RADIANS(G724))*COS(RADIANS(E721))*COS(RADIANS(N711))))</f>
        <v>0</v>
      </c>
      <c r="O724">
        <f>IF(DEGREES(ACOS(SIN(RADIANS(G724))*SIN(RADIANS(E721))+COS(RADIANS(G724))*COS(RADIANS(E721))*COS(RADIANS(O711))))&gt;90,0,$F$4*$F$5/E720^2*(SIN(RADIANS(G724))*SIN(RADIANS(E721))+COS(RADIANS(G724))*COS(RADIANS(E721))*COS(RADIANS(O711))))</f>
        <v>0</v>
      </c>
      <c r="P724">
        <f>IF(DEGREES(ACOS(SIN(RADIANS(G724))*SIN(RADIANS(E721))+COS(RADIANS(G724))*COS(RADIANS(E721))*COS(RADIANS(P711))))&gt;90,0,$F$4*$F$5/E720^2*(SIN(RADIANS(G724))*SIN(RADIANS(E721))+COS(RADIANS(G724))*COS(RADIANS(E721))*COS(RADIANS(P711))))</f>
        <v>0</v>
      </c>
      <c r="Q724">
        <f>IF(DEGREES(ACOS(SIN(RADIANS(G724))*SIN(RADIANS(E721))+COS(RADIANS(G724))*COS(RADIANS(E721))*COS(RADIANS(Q711))))&gt;90,0,$F$4*$F$5/E720^2*(SIN(RADIANS(G724))*SIN(RADIANS(E721))+COS(RADIANS(G724))*COS(RADIANS(E721))*COS(RADIANS(Q711))))</f>
        <v>0</v>
      </c>
      <c r="R724" t="e">
        <f>IF(DEGREES(ACOS(SIN(RADIANS(G724))*SIN(RADIANS(E721))+COS(RADIANS(G724))*COS(RADIANS(E721))*COS(RADIANS(R711))))&gt;90,0,$F$4*$F$5/E720^2*(SIN(RADIANS(G724))*SIN(RADIANS(E721))+COS(RADIANS(G724))*COS(RADIANS(E721))*COS(RADIANS(R711))))</f>
        <v>#DIV/0!</v>
      </c>
      <c r="S724" t="e">
        <f>IF(DEGREES(ACOS(SIN(RADIANS(G724))*SIN(RADIANS(E721))+COS(RADIANS(G724))*COS(RADIANS(E721))*COS(RADIANS(S711))))&gt;90,0,$F$4*$F$5/E720^2*(SIN(RADIANS(G724))*SIN(RADIANS(E721))+COS(RADIANS(G724))*COS(RADIANS(E721))*COS(RADIANS(S711))))</f>
        <v>#DIV/0!</v>
      </c>
      <c r="T724" t="e">
        <f>IF(DEGREES(ACOS(SIN(RADIANS(G724))*SIN(RADIANS(E721))+COS(RADIANS(G724))*COS(RADIANS(E721))*COS(RADIANS(T711))))&gt;90,0,$F$4*$F$5/E720^2*(SIN(RADIANS(G724))*SIN(RADIANS(E721))+COS(RADIANS(G724))*COS(RADIANS(E721))*COS(RADIANS(T711))))</f>
        <v>#DIV/0!</v>
      </c>
      <c r="U724" t="e">
        <f>IF(DEGREES(ACOS(SIN(RADIANS(G724))*SIN(RADIANS(E721))+COS(RADIANS(G724))*COS(RADIANS(E721))*COS(RADIANS(U711))))&gt;90,0,$F$4*$F$5/E720^2*(SIN(RADIANS(G724))*SIN(RADIANS(E721))+COS(RADIANS(G724))*COS(RADIANS(E721))*COS(RADIANS(U711))))</f>
        <v>#DIV/0!</v>
      </c>
      <c r="V724" t="e">
        <f>IF(DEGREES(ACOS(SIN(RADIANS(G724))*SIN(RADIANS(E721))+COS(RADIANS(G724))*COS(RADIANS(E721))*COS(RADIANS(V711))))&gt;90,0,$F$4*$F$5/E720^2*(SIN(RADIANS(G724))*SIN(RADIANS(E721))+COS(RADIANS(G724))*COS(RADIANS(E721))*COS(RADIANS(V711))))</f>
        <v>#DIV/0!</v>
      </c>
      <c r="W724" t="e">
        <f>IF(DEGREES(ACOS(SIN(RADIANS(G724))*SIN(RADIANS(E721))+COS(RADIANS(G724))*COS(RADIANS(E721))*COS(RADIANS(W711))))&gt;90,0,$F$4*$F$5/E720^2*(SIN(RADIANS(G724))*SIN(RADIANS(E721))+COS(RADIANS(G724))*COS(RADIANS(E721))*COS(RADIANS(W711))))</f>
        <v>#DIV/0!</v>
      </c>
      <c r="X724" t="e">
        <f>IF(DEGREES(ACOS(SIN(RADIANS(G724))*SIN(RADIANS(E721))+COS(RADIANS(G724))*COS(RADIANS(E721))*COS(RADIANS(X711))))&gt;90,0,$F$4*$F$5/E720^2*(SIN(RADIANS(G724))*SIN(RADIANS(E721))+COS(RADIANS(G724))*COS(RADIANS(E721))*COS(RADIANS(X711))))</f>
        <v>#DIV/0!</v>
      </c>
      <c r="Y724" t="e">
        <f>IF(DEGREES(ACOS(SIN(RADIANS(G724))*SIN(RADIANS(E721))+COS(RADIANS(G724))*COS(RADIANS(E721))*COS(RADIANS(Y711))))&gt;90,0,$F$4*$F$5/E720^2*(SIN(RADIANS(G724))*SIN(RADIANS(E721))+COS(RADIANS(G724))*COS(RADIANS(E721))*COS(RADIANS(Y711))))</f>
        <v>#DIV/0!</v>
      </c>
      <c r="Z724" t="e">
        <f>IF(DEGREES(ACOS(SIN(RADIANS(G724))*SIN(RADIANS(E721))+COS(RADIANS(G724))*COS(RADIANS(E721))*COS(RADIANS(Z711))))&gt;90,0,$F$4*$F$5/E720^2*(SIN(RADIANS(G724))*SIN(RADIANS(E721))+COS(RADIANS(G724))*COS(RADIANS(E721))*COS(RADIANS(Z711))))</f>
        <v>#DIV/0!</v>
      </c>
      <c r="AA724" t="e">
        <f>IF(DEGREES(ACOS(SIN(RADIANS(G724))*SIN(RADIANS(E721))+COS(RADIANS(G724))*COS(RADIANS(E721))*COS(RADIANS(AA711))))&gt;90,0,$F$4*$F$5/E720^2*(SIN(RADIANS(G724))*SIN(RADIANS(E721))+COS(RADIANS(G724))*COS(RADIANS(E721))*COS(RADIANS(AA711))))</f>
        <v>#DIV/0!</v>
      </c>
      <c r="AB724" t="e">
        <f>IF(DEGREES(ACOS(SIN(RADIANS(G724))*SIN(RADIANS(E721))+COS(RADIANS(G724))*COS(RADIANS(E721))*COS(RADIANS(AB711))))&gt;90,0,$F$4*$F$5/E720^2*(SIN(RADIANS(G724))*SIN(RADIANS(E721))+COS(RADIANS(G724))*COS(RADIANS(E721))*COS(RADIANS(AB711))))</f>
        <v>#DIV/0!</v>
      </c>
      <c r="AC724" t="e">
        <f>IF(DEGREES(ACOS(SIN(RADIANS(G724))*SIN(RADIANS(E721))+COS(RADIANS(G724))*COS(RADIANS(E721))*COS(RADIANS(AC711))))&gt;90,0,$F$4*$F$5/E720^2*(SIN(RADIANS(G724))*SIN(RADIANS(E721))+COS(RADIANS(G724))*COS(RADIANS(E721))*COS(RADIANS(AC711))))</f>
        <v>#DIV/0!</v>
      </c>
      <c r="AD724" t="e">
        <f>IF(DEGREES(ACOS(SIN(RADIANS(G724))*SIN(RADIANS(E721))+COS(RADIANS(G724))*COS(RADIANS(E721))*COS(RADIANS(AD711))))&gt;90,0,$F$4*$F$5/E720^2*(SIN(RADIANS(G724))*SIN(RADIANS(E721))+COS(RADIANS(G724))*COS(RADIANS(E721))*COS(RADIANS(AD711))))</f>
        <v>#DIV/0!</v>
      </c>
      <c r="AE724" t="e">
        <f>IF(DEGREES(ACOS(SIN(RADIANS(G724))*SIN(RADIANS(E721))+COS(RADIANS(G724))*COS(RADIANS(E721))*COS(RADIANS(AE711))))&gt;90,0,$F$4*$F$5/E720^2*(SIN(RADIANS(G724))*SIN(RADIANS(E721))+COS(RADIANS(G724))*COS(RADIANS(E721))*COS(RADIANS(AE711))))</f>
        <v>#DIV/0!</v>
      </c>
      <c r="AF724" t="e">
        <f>IF(DEGREES(ACOS(SIN(RADIANS(G724))*SIN(RADIANS(E721))+COS(RADIANS(G724))*COS(RADIANS(E721))*COS(RADIANS(AF711))))&gt;90,0,$F$4*$F$5/E720^2*(SIN(RADIANS(G724))*SIN(RADIANS(E721))+COS(RADIANS(G724))*COS(RADIANS(E721))*COS(RADIANS(AF711))))</f>
        <v>#DIV/0!</v>
      </c>
      <c r="AG724" t="e">
        <f>IF(DEGREES(ACOS(SIN(RADIANS(G724))*SIN(RADIANS(E721))+COS(RADIANS(G724))*COS(RADIANS(E721))*COS(RADIANS(AG711))))&gt;90,0,$F$4*$F$5/E720^2*(SIN(RADIANS(G724))*SIN(RADIANS(E721))+COS(RADIANS(G724))*COS(RADIANS(E721))*COS(RADIANS(AG711))))</f>
        <v>#DIV/0!</v>
      </c>
      <c r="AH724" t="e">
        <f>IF(DEGREES(ACOS(SIN(RADIANS(G724))*SIN(RADIANS(E721))+COS(RADIANS(G724))*COS(RADIANS(E721))*COS(RADIANS(AH711))))&gt;90,0,$F$4*$F$5/E720^2*(SIN(RADIANS(G724))*SIN(RADIANS(E721))+COS(RADIANS(G724))*COS(RADIANS(E721))*COS(RADIANS(AH711))))</f>
        <v>#DIV/0!</v>
      </c>
      <c r="AI724" t="e">
        <f>IF(DEGREES(ACOS(SIN(RADIANS(G724))*SIN(RADIANS(E721))+COS(RADIANS(G724))*COS(RADIANS(E721))*COS(RADIANS(AI711))))&gt;90,0,$F$4*$F$5/E720^2*(SIN(RADIANS(G724))*SIN(RADIANS(E721))+COS(RADIANS(G724))*COS(RADIANS(E721))*COS(RADIANS(AI711))))</f>
        <v>#DIV/0!</v>
      </c>
      <c r="AJ724" t="e">
        <f>IF(DEGREES(ACOS(SIN(RADIANS(G724))*SIN(RADIANS(E721))+COS(RADIANS(G724))*COS(RADIANS(E721))*COS(RADIANS(AJ711))))&gt;90,0,$F$4*$F$5/E720^2*(SIN(RADIANS(G724))*SIN(RADIANS(E721))+COS(RADIANS(G724))*COS(RADIANS(E721))*COS(RADIANS(AJ711))))</f>
        <v>#DIV/0!</v>
      </c>
      <c r="AK724">
        <f>IF(DEGREES(ACOS(SIN(RADIANS(G724))*SIN(RADIANS(E721))+COS(RADIANS(G724))*COS(RADIANS(E721))*COS(RADIANS(AK711))))&gt;90,0,$F$4*$F$5/E720^2*(SIN(RADIANS(G724))*SIN(RADIANS(E721))+COS(RADIANS(G724))*COS(RADIANS(E721))*COS(RADIANS(AK711))))</f>
        <v>0</v>
      </c>
      <c r="AL724">
        <f>IF(DEGREES(ACOS(SIN(RADIANS(G724))*SIN(RADIANS(E721))+COS(RADIANS(G724))*COS(RADIANS(E721))*COS(RADIANS(AL711))))&gt;90,0,$F$4*$F$5/E720^2*(SIN(RADIANS(G724))*SIN(RADIANS(E721))+COS(RADIANS(G724))*COS(RADIANS(E721))*COS(RADIANS(AL711))))</f>
        <v>0</v>
      </c>
      <c r="AM724">
        <f>IF(DEGREES(ACOS(SIN(RADIANS(G724))*SIN(RADIANS(E721))+COS(RADIANS(G724))*COS(RADIANS(E721))*COS(RADIANS(AM711))))&gt;90,0,$F$4*$F$5/E720^2*(SIN(RADIANS(G724))*SIN(RADIANS(E721))+COS(RADIANS(G724))*COS(RADIANS(E721))*COS(RADIANS(AM711))))</f>
        <v>0</v>
      </c>
      <c r="AN724">
        <f>IF(DEGREES(ACOS(SIN(RADIANS(G724))*SIN(RADIANS(E721))+COS(RADIANS(G724))*COS(RADIANS(E721))*COS(RADIANS(AN711))))&gt;90,0,$F$4*$F$5/E720^2*(SIN(RADIANS(G724))*SIN(RADIANS(E721))+COS(RADIANS(G724))*COS(RADIANS(E721))*COS(RADIANS(AN711))))</f>
        <v>0</v>
      </c>
      <c r="AO724">
        <f>IF(DEGREES(ACOS(SIN(RADIANS(G724))*SIN(RADIANS(E721))+COS(RADIANS(G724))*COS(RADIANS(E721))*COS(RADIANS(AO711))))&gt;90,0,$F$4*$F$5/E720^2*(SIN(RADIANS(G724))*SIN(RADIANS(E721))+COS(RADIANS(G724))*COS(RADIANS(E721))*COS(RADIANS(AO711))))</f>
        <v>0</v>
      </c>
      <c r="AP724">
        <f>IF(DEGREES(ACOS(SIN(RADIANS(G724))*SIN(RADIANS(E721))+COS(RADIANS(G724))*COS(RADIANS(E721))*COS(RADIANS(AP711))))&gt;90,0,$F$4*$F$5/E720^2*(SIN(RADIANS(G724))*SIN(RADIANS(E721))+COS(RADIANS(G724))*COS(RADIANS(E721))*COS(RADIANS(AP711))))</f>
        <v>0</v>
      </c>
      <c r="AQ724">
        <f>IF(DEGREES(ACOS(SIN(RADIANS(G724))*SIN(RADIANS(E721))+COS(RADIANS(G724))*COS(RADIANS(E721))*COS(RADIANS(AQ711))))&gt;90,0,$F$4*$F$5/E720^2*(SIN(RADIANS(G724))*SIN(RADIANS(E721))+COS(RADIANS(G724))*COS(RADIANS(E721))*COS(RADIANS(AQ711))))</f>
        <v>0</v>
      </c>
      <c r="AR724">
        <f>IF(DEGREES(ACOS(SIN(RADIANS(G724))*SIN(RADIANS(E721))+COS(RADIANS(G724))*COS(RADIANS(E721))*COS(RADIANS(AR711))))&gt;90,0,$F$4*$F$5/E720^2*(SIN(RADIANS(G724))*SIN(RADIANS(E721))+COS(RADIANS(G724))*COS(RADIANS(E721))*COS(RADIANS(AR711))))</f>
        <v>0</v>
      </c>
    </row>
    <row r="725" spans="2:44" x14ac:dyDescent="0.5">
      <c r="G725">
        <v>-30</v>
      </c>
      <c r="I725">
        <f>IF(DEGREES(ACOS(SIN(RADIANS(G725))*SIN(RADIANS(E721))+COS(RADIANS(G725))*COS(RADIANS(E721))*COS(RADIANS(I711))))&gt;90,0,$F$4*$F$5/E720^2*(SIN(RADIANS(G725))*SIN(RADIANS(E721))+COS(RADIANS(G725))*COS(RADIANS(E721))*COS(RADIANS(I711))))</f>
        <v>0</v>
      </c>
      <c r="J725">
        <f>IF(DEGREES(ACOS(SIN(RADIANS(G725))*SIN(RADIANS(E721))+COS(RADIANS(G725))*COS(RADIANS(E721))*COS(RADIANS(J711))))&gt;90,0,$F$4*$F$5/E720^2*(SIN(RADIANS(G725))*SIN(RADIANS(E721))+COS(RADIANS(G725))*COS(RADIANS(E721))*COS(RADIANS(J711))))</f>
        <v>0</v>
      </c>
      <c r="K725">
        <f>IF(DEGREES(ACOS(SIN(RADIANS(G725))*SIN(RADIANS(E721))+COS(RADIANS(G725))*COS(RADIANS(E721))*COS(RADIANS(K711))))&gt;90,0,$F$4*$F$5/E720^2*(SIN(RADIANS(G725))*SIN(RADIANS(E721))+COS(RADIANS(G725))*COS(RADIANS(E721))*COS(RADIANS(K711))))</f>
        <v>0</v>
      </c>
      <c r="L725">
        <f>IF(DEGREES(ACOS(SIN(RADIANS(G725))*SIN(RADIANS(E721))+COS(RADIANS(G725))*COS(RADIANS(E721))*COS(RADIANS(L711))))&gt;90,0,$F$4*$F$5/E720^2*(SIN(RADIANS(G725))*SIN(RADIANS(E721))+COS(RADIANS(G725))*COS(RADIANS(E721))*COS(RADIANS(L711))))</f>
        <v>0</v>
      </c>
      <c r="M725">
        <f>IF(DEGREES(ACOS(SIN(RADIANS(G725))*SIN(RADIANS(E721))+COS(RADIANS(G725))*COS(RADIANS(E721))*COS(RADIANS(M711))))&gt;90,0,$F$4*$F$5/E720^2*(SIN(RADIANS(G725))*SIN(RADIANS(E721))+COS(RADIANS(G725))*COS(RADIANS(E721))*COS(RADIANS(M711))))</f>
        <v>0</v>
      </c>
      <c r="N725">
        <f>IF(DEGREES(ACOS(SIN(RADIANS(G725))*SIN(RADIANS(E721))+COS(RADIANS(G725))*COS(RADIANS(E721))*COS(RADIANS(N711))))&gt;90,0,$F$4*$F$5/E720^2*(SIN(RADIANS(G725))*SIN(RADIANS(E721))+COS(RADIANS(G725))*COS(RADIANS(E721))*COS(RADIANS(N711))))</f>
        <v>0</v>
      </c>
      <c r="O725">
        <f>IF(DEGREES(ACOS(SIN(RADIANS(G725))*SIN(RADIANS(E721))+COS(RADIANS(G725))*COS(RADIANS(E721))*COS(RADIANS(O711))))&gt;90,0,$F$4*$F$5/E720^2*(SIN(RADIANS(G725))*SIN(RADIANS(E721))+COS(RADIANS(G725))*COS(RADIANS(E721))*COS(RADIANS(O711))))</f>
        <v>0</v>
      </c>
      <c r="P725">
        <f>IF(DEGREES(ACOS(SIN(RADIANS(G725))*SIN(RADIANS(E721))+COS(RADIANS(G725))*COS(RADIANS(E721))*COS(RADIANS(P711))))&gt;90,0,$F$4*$F$5/E720^2*(SIN(RADIANS(G725))*SIN(RADIANS(E721))+COS(RADIANS(G725))*COS(RADIANS(E721))*COS(RADIANS(P711))))</f>
        <v>0</v>
      </c>
      <c r="Q725">
        <f>IF(DEGREES(ACOS(SIN(RADIANS(G725))*SIN(RADIANS(E721))+COS(RADIANS(G725))*COS(RADIANS(E721))*COS(RADIANS(Q711))))&gt;90,0,$F$4*$F$5/E720^2*(SIN(RADIANS(G725))*SIN(RADIANS(E721))+COS(RADIANS(G725))*COS(RADIANS(E721))*COS(RADIANS(Q711))))</f>
        <v>0</v>
      </c>
      <c r="R725" t="e">
        <f>IF(DEGREES(ACOS(SIN(RADIANS(G725))*SIN(RADIANS(E721))+COS(RADIANS(G725))*COS(RADIANS(E721))*COS(RADIANS(R711))))&gt;90,0,$F$4*$F$5/E720^2*(SIN(RADIANS(G725))*SIN(RADIANS(E721))+COS(RADIANS(G725))*COS(RADIANS(E721))*COS(RADIANS(R711))))</f>
        <v>#DIV/0!</v>
      </c>
      <c r="S725" t="e">
        <f>IF(DEGREES(ACOS(SIN(RADIANS(G725))*SIN(RADIANS(E721))+COS(RADIANS(G725))*COS(RADIANS(E721))*COS(RADIANS(S711))))&gt;90,0,$F$4*$F$5/E720^2*(SIN(RADIANS(G725))*SIN(RADIANS(E721))+COS(RADIANS(G725))*COS(RADIANS(E721))*COS(RADIANS(S711))))</f>
        <v>#DIV/0!</v>
      </c>
      <c r="T725" t="e">
        <f>IF(DEGREES(ACOS(SIN(RADIANS(G725))*SIN(RADIANS(E721))+COS(RADIANS(G725))*COS(RADIANS(E721))*COS(RADIANS(T711))))&gt;90,0,$F$4*$F$5/E720^2*(SIN(RADIANS(G725))*SIN(RADIANS(E721))+COS(RADIANS(G725))*COS(RADIANS(E721))*COS(RADIANS(T711))))</f>
        <v>#DIV/0!</v>
      </c>
      <c r="U725" t="e">
        <f>IF(DEGREES(ACOS(SIN(RADIANS(G725))*SIN(RADIANS(E721))+COS(RADIANS(G725))*COS(RADIANS(E721))*COS(RADIANS(U711))))&gt;90,0,$F$4*$F$5/E720^2*(SIN(RADIANS(G725))*SIN(RADIANS(E721))+COS(RADIANS(G725))*COS(RADIANS(E721))*COS(RADIANS(U711))))</f>
        <v>#DIV/0!</v>
      </c>
      <c r="V725" t="e">
        <f>IF(DEGREES(ACOS(SIN(RADIANS(G725))*SIN(RADIANS(E721))+COS(RADIANS(G725))*COS(RADIANS(E721))*COS(RADIANS(V711))))&gt;90,0,$F$4*$F$5/E720^2*(SIN(RADIANS(G725))*SIN(RADIANS(E721))+COS(RADIANS(G725))*COS(RADIANS(E721))*COS(RADIANS(V711))))</f>
        <v>#DIV/0!</v>
      </c>
      <c r="W725" t="e">
        <f>IF(DEGREES(ACOS(SIN(RADIANS(G725))*SIN(RADIANS(E721))+COS(RADIANS(G725))*COS(RADIANS(E721))*COS(RADIANS(W711))))&gt;90,0,$F$4*$F$5/E720^2*(SIN(RADIANS(G725))*SIN(RADIANS(E721))+COS(RADIANS(G725))*COS(RADIANS(E721))*COS(RADIANS(W711))))</f>
        <v>#DIV/0!</v>
      </c>
      <c r="X725" t="e">
        <f>IF(DEGREES(ACOS(SIN(RADIANS(G725))*SIN(RADIANS(E721))+COS(RADIANS(G725))*COS(RADIANS(E721))*COS(RADIANS(X711))))&gt;90,0,$F$4*$F$5/E720^2*(SIN(RADIANS(G725))*SIN(RADIANS(E721))+COS(RADIANS(G725))*COS(RADIANS(E721))*COS(RADIANS(X711))))</f>
        <v>#DIV/0!</v>
      </c>
      <c r="Y725" t="e">
        <f>IF(DEGREES(ACOS(SIN(RADIANS(G725))*SIN(RADIANS(E721))+COS(RADIANS(G725))*COS(RADIANS(E721))*COS(RADIANS(Y711))))&gt;90,0,$F$4*$F$5/E720^2*(SIN(RADIANS(G725))*SIN(RADIANS(E721))+COS(RADIANS(G725))*COS(RADIANS(E721))*COS(RADIANS(Y711))))</f>
        <v>#DIV/0!</v>
      </c>
      <c r="Z725" t="e">
        <f>IF(DEGREES(ACOS(SIN(RADIANS(G725))*SIN(RADIANS(E721))+COS(RADIANS(G725))*COS(RADIANS(E721))*COS(RADIANS(Z711))))&gt;90,0,$F$4*$F$5/E720^2*(SIN(RADIANS(G725))*SIN(RADIANS(E721))+COS(RADIANS(G725))*COS(RADIANS(E721))*COS(RADIANS(Z711))))</f>
        <v>#DIV/0!</v>
      </c>
      <c r="AA725" t="e">
        <f>IF(DEGREES(ACOS(SIN(RADIANS(G725))*SIN(RADIANS(E721))+COS(RADIANS(G725))*COS(RADIANS(E721))*COS(RADIANS(AA711))))&gt;90,0,$F$4*$F$5/E720^2*(SIN(RADIANS(G725))*SIN(RADIANS(E721))+COS(RADIANS(G725))*COS(RADIANS(E721))*COS(RADIANS(AA711))))</f>
        <v>#DIV/0!</v>
      </c>
      <c r="AB725" t="e">
        <f>IF(DEGREES(ACOS(SIN(RADIANS(G725))*SIN(RADIANS(E721))+COS(RADIANS(G725))*COS(RADIANS(E721))*COS(RADIANS(AB711))))&gt;90,0,$F$4*$F$5/E720^2*(SIN(RADIANS(G725))*SIN(RADIANS(E721))+COS(RADIANS(G725))*COS(RADIANS(E721))*COS(RADIANS(AB711))))</f>
        <v>#DIV/0!</v>
      </c>
      <c r="AC725" t="e">
        <f>IF(DEGREES(ACOS(SIN(RADIANS(G725))*SIN(RADIANS(E721))+COS(RADIANS(G725))*COS(RADIANS(E721))*COS(RADIANS(AC711))))&gt;90,0,$F$4*$F$5/E720^2*(SIN(RADIANS(G725))*SIN(RADIANS(E721))+COS(RADIANS(G725))*COS(RADIANS(E721))*COS(RADIANS(AC711))))</f>
        <v>#DIV/0!</v>
      </c>
      <c r="AD725" t="e">
        <f>IF(DEGREES(ACOS(SIN(RADIANS(G725))*SIN(RADIANS(E721))+COS(RADIANS(G725))*COS(RADIANS(E721))*COS(RADIANS(AD711))))&gt;90,0,$F$4*$F$5/E720^2*(SIN(RADIANS(G725))*SIN(RADIANS(E721))+COS(RADIANS(G725))*COS(RADIANS(E721))*COS(RADIANS(AD711))))</f>
        <v>#DIV/0!</v>
      </c>
      <c r="AE725" t="e">
        <f>IF(DEGREES(ACOS(SIN(RADIANS(G725))*SIN(RADIANS(E721))+COS(RADIANS(G725))*COS(RADIANS(E721))*COS(RADIANS(AE711))))&gt;90,0,$F$4*$F$5/E720^2*(SIN(RADIANS(G725))*SIN(RADIANS(E721))+COS(RADIANS(G725))*COS(RADIANS(E721))*COS(RADIANS(AE711))))</f>
        <v>#DIV/0!</v>
      </c>
      <c r="AF725" t="e">
        <f>IF(DEGREES(ACOS(SIN(RADIANS(G725))*SIN(RADIANS(E721))+COS(RADIANS(G725))*COS(RADIANS(E721))*COS(RADIANS(AF711))))&gt;90,0,$F$4*$F$5/E720^2*(SIN(RADIANS(G725))*SIN(RADIANS(E721))+COS(RADIANS(G725))*COS(RADIANS(E721))*COS(RADIANS(AF711))))</f>
        <v>#DIV/0!</v>
      </c>
      <c r="AG725" t="e">
        <f>IF(DEGREES(ACOS(SIN(RADIANS(G725))*SIN(RADIANS(E721))+COS(RADIANS(G725))*COS(RADIANS(E721))*COS(RADIANS(AG711))))&gt;90,0,$F$4*$F$5/E720^2*(SIN(RADIANS(G725))*SIN(RADIANS(E721))+COS(RADIANS(G725))*COS(RADIANS(E721))*COS(RADIANS(AG711))))</f>
        <v>#DIV/0!</v>
      </c>
      <c r="AH725" t="e">
        <f>IF(DEGREES(ACOS(SIN(RADIANS(G725))*SIN(RADIANS(E721))+COS(RADIANS(G725))*COS(RADIANS(E721))*COS(RADIANS(AH711))))&gt;90,0,$F$4*$F$5/E720^2*(SIN(RADIANS(G725))*SIN(RADIANS(E721))+COS(RADIANS(G725))*COS(RADIANS(E721))*COS(RADIANS(AH711))))</f>
        <v>#DIV/0!</v>
      </c>
      <c r="AI725" t="e">
        <f>IF(DEGREES(ACOS(SIN(RADIANS(G725))*SIN(RADIANS(E721))+COS(RADIANS(G725))*COS(RADIANS(E721))*COS(RADIANS(AI711))))&gt;90,0,$F$4*$F$5/E720^2*(SIN(RADIANS(G725))*SIN(RADIANS(E721))+COS(RADIANS(G725))*COS(RADIANS(E721))*COS(RADIANS(AI711))))</f>
        <v>#DIV/0!</v>
      </c>
      <c r="AJ725" t="e">
        <f>IF(DEGREES(ACOS(SIN(RADIANS(G725))*SIN(RADIANS(E721))+COS(RADIANS(G725))*COS(RADIANS(E721))*COS(RADIANS(AJ711))))&gt;90,0,$F$4*$F$5/E720^2*(SIN(RADIANS(G725))*SIN(RADIANS(E721))+COS(RADIANS(G725))*COS(RADIANS(E721))*COS(RADIANS(AJ711))))</f>
        <v>#DIV/0!</v>
      </c>
      <c r="AK725">
        <f>IF(DEGREES(ACOS(SIN(RADIANS(G725))*SIN(RADIANS(E721))+COS(RADIANS(G725))*COS(RADIANS(E721))*COS(RADIANS(AK711))))&gt;90,0,$F$4*$F$5/E720^2*(SIN(RADIANS(G725))*SIN(RADIANS(E721))+COS(RADIANS(G725))*COS(RADIANS(E721))*COS(RADIANS(AK711))))</f>
        <v>0</v>
      </c>
      <c r="AL725">
        <f>IF(DEGREES(ACOS(SIN(RADIANS(G725))*SIN(RADIANS(E721))+COS(RADIANS(G725))*COS(RADIANS(E721))*COS(RADIANS(AL711))))&gt;90,0,$F$4*$F$5/E720^2*(SIN(RADIANS(G725))*SIN(RADIANS(E721))+COS(RADIANS(G725))*COS(RADIANS(E721))*COS(RADIANS(AL711))))</f>
        <v>0</v>
      </c>
      <c r="AM725">
        <f>IF(DEGREES(ACOS(SIN(RADIANS(G725))*SIN(RADIANS(E721))+COS(RADIANS(G725))*COS(RADIANS(E721))*COS(RADIANS(AM711))))&gt;90,0,$F$4*$F$5/E720^2*(SIN(RADIANS(G725))*SIN(RADIANS(E721))+COS(RADIANS(G725))*COS(RADIANS(E721))*COS(RADIANS(AM711))))</f>
        <v>0</v>
      </c>
      <c r="AN725">
        <f>IF(DEGREES(ACOS(SIN(RADIANS(G725))*SIN(RADIANS(E721))+COS(RADIANS(G725))*COS(RADIANS(E721))*COS(RADIANS(AN711))))&gt;90,0,$F$4*$F$5/E720^2*(SIN(RADIANS(G725))*SIN(RADIANS(E721))+COS(RADIANS(G725))*COS(RADIANS(E721))*COS(RADIANS(AN711))))</f>
        <v>0</v>
      </c>
      <c r="AO725">
        <f>IF(DEGREES(ACOS(SIN(RADIANS(G725))*SIN(RADIANS(E721))+COS(RADIANS(G725))*COS(RADIANS(E721))*COS(RADIANS(AO711))))&gt;90,0,$F$4*$F$5/E720^2*(SIN(RADIANS(G725))*SIN(RADIANS(E721))+COS(RADIANS(G725))*COS(RADIANS(E721))*COS(RADIANS(AO711))))</f>
        <v>0</v>
      </c>
      <c r="AP725">
        <f>IF(DEGREES(ACOS(SIN(RADIANS(G725))*SIN(RADIANS(E721))+COS(RADIANS(G725))*COS(RADIANS(E721))*COS(RADIANS(AP711))))&gt;90,0,$F$4*$F$5/E720^2*(SIN(RADIANS(G725))*SIN(RADIANS(E721))+COS(RADIANS(G725))*COS(RADIANS(E721))*COS(RADIANS(AP711))))</f>
        <v>0</v>
      </c>
      <c r="AQ725">
        <f>IF(DEGREES(ACOS(SIN(RADIANS(G725))*SIN(RADIANS(E721))+COS(RADIANS(G725))*COS(RADIANS(E721))*COS(RADIANS(AQ711))))&gt;90,0,$F$4*$F$5/E720^2*(SIN(RADIANS(G725))*SIN(RADIANS(E721))+COS(RADIANS(G725))*COS(RADIANS(E721))*COS(RADIANS(AQ711))))</f>
        <v>0</v>
      </c>
      <c r="AR725">
        <f>IF(DEGREES(ACOS(SIN(RADIANS(G725))*SIN(RADIANS(E721))+COS(RADIANS(G725))*COS(RADIANS(E721))*COS(RADIANS(AR711))))&gt;90,0,$F$4*$F$5/E720^2*(SIN(RADIANS(G725))*SIN(RADIANS(E721))+COS(RADIANS(G725))*COS(RADIANS(E721))*COS(RADIANS(AR711))))</f>
        <v>0</v>
      </c>
    </row>
    <row r="726" spans="2:44" x14ac:dyDescent="0.5">
      <c r="G726">
        <v>-40</v>
      </c>
      <c r="I726">
        <f>IF(DEGREES(ACOS(SIN(RADIANS(G726))*SIN(RADIANS(E721))+COS(RADIANS(G726))*COS(RADIANS(E721))*COS(RADIANS(I711))))&gt;90,0,$F$4*$F$5/E720^2*(SIN(RADIANS(G726))*SIN(RADIANS(E721))+COS(RADIANS(G726))*COS(RADIANS(E721))*COS(RADIANS(I711))))</f>
        <v>0</v>
      </c>
      <c r="J726">
        <f>IF(DEGREES(ACOS(SIN(RADIANS(G726))*SIN(RADIANS(E721))+COS(RADIANS(G726))*COS(RADIANS(E721))*COS(RADIANS(J711))))&gt;90,0,$F$4*$F$5/E720^2*(SIN(RADIANS(G726))*SIN(RADIANS(E721))+COS(RADIANS(G726))*COS(RADIANS(E721))*COS(RADIANS(J711))))</f>
        <v>0</v>
      </c>
      <c r="K726">
        <f>IF(DEGREES(ACOS(SIN(RADIANS(G726))*SIN(RADIANS(E721))+COS(RADIANS(G726))*COS(RADIANS(E721))*COS(RADIANS(K711))))&gt;90,0,$F$4*$F$5/E720^2*(SIN(RADIANS(G726))*SIN(RADIANS(E721))+COS(RADIANS(G726))*COS(RADIANS(E721))*COS(RADIANS(K711))))</f>
        <v>0</v>
      </c>
      <c r="L726">
        <f>IF(DEGREES(ACOS(SIN(RADIANS(G726))*SIN(RADIANS(E721))+COS(RADIANS(G726))*COS(RADIANS(E721))*COS(RADIANS(L711))))&gt;90,0,$F$4*$F$5/E720^2*(SIN(RADIANS(G726))*SIN(RADIANS(E721))+COS(RADIANS(G726))*COS(RADIANS(E721))*COS(RADIANS(L711))))</f>
        <v>0</v>
      </c>
      <c r="M726">
        <f>IF(DEGREES(ACOS(SIN(RADIANS(G726))*SIN(RADIANS(E721))+COS(RADIANS(G726))*COS(RADIANS(E721))*COS(RADIANS(M711))))&gt;90,0,$F$4*$F$5/E720^2*(SIN(RADIANS(G726))*SIN(RADIANS(E721))+COS(RADIANS(G726))*COS(RADIANS(E721))*COS(RADIANS(M711))))</f>
        <v>0</v>
      </c>
      <c r="N726">
        <f>IF(DEGREES(ACOS(SIN(RADIANS(G726))*SIN(RADIANS(E721))+COS(RADIANS(G726))*COS(RADIANS(E721))*COS(RADIANS(N711))))&gt;90,0,$F$4*$F$5/E720^2*(SIN(RADIANS(G726))*SIN(RADIANS(E721))+COS(RADIANS(G726))*COS(RADIANS(E721))*COS(RADIANS(N711))))</f>
        <v>0</v>
      </c>
      <c r="O726">
        <f>IF(DEGREES(ACOS(SIN(RADIANS(G726))*SIN(RADIANS(E721))+COS(RADIANS(G726))*COS(RADIANS(E721))*COS(RADIANS(O711))))&gt;90,0,$F$4*$F$5/E720^2*(SIN(RADIANS(G726))*SIN(RADIANS(E721))+COS(RADIANS(G726))*COS(RADIANS(E721))*COS(RADIANS(O711))))</f>
        <v>0</v>
      </c>
      <c r="P726">
        <f>IF(DEGREES(ACOS(SIN(RADIANS(G726))*SIN(RADIANS(E721))+COS(RADIANS(G726))*COS(RADIANS(E721))*COS(RADIANS(P711))))&gt;90,0,$F$4*$F$5/E720^2*(SIN(RADIANS(G726))*SIN(RADIANS(E721))+COS(RADIANS(G726))*COS(RADIANS(E721))*COS(RADIANS(P711))))</f>
        <v>0</v>
      </c>
      <c r="Q726">
        <f>IF(DEGREES(ACOS(SIN(RADIANS(G726))*SIN(RADIANS(E721))+COS(RADIANS(G726))*COS(RADIANS(E721))*COS(RADIANS(Q711))))&gt;90,0,$F$4*$F$5/E720^2*(SIN(RADIANS(G726))*SIN(RADIANS(E721))+COS(RADIANS(G726))*COS(RADIANS(E721))*COS(RADIANS(Q711))))</f>
        <v>0</v>
      </c>
      <c r="R726" t="e">
        <f>IF(DEGREES(ACOS(SIN(RADIANS(G726))*SIN(RADIANS(E721))+COS(RADIANS(G726))*COS(RADIANS(E721))*COS(RADIANS(R711))))&gt;90,0,$F$4*$F$5/E720^2*(SIN(RADIANS(G726))*SIN(RADIANS(E721))+COS(RADIANS(G726))*COS(RADIANS(E721))*COS(RADIANS(R711))))</f>
        <v>#DIV/0!</v>
      </c>
      <c r="S726" t="e">
        <f>IF(DEGREES(ACOS(SIN(RADIANS(G726))*SIN(RADIANS(E721))+COS(RADIANS(G726))*COS(RADIANS(E721))*COS(RADIANS(S711))))&gt;90,0,$F$4*$F$5/E720^2*(SIN(RADIANS(G726))*SIN(RADIANS(E721))+COS(RADIANS(G726))*COS(RADIANS(E721))*COS(RADIANS(S711))))</f>
        <v>#DIV/0!</v>
      </c>
      <c r="T726" t="e">
        <f>IF(DEGREES(ACOS(SIN(RADIANS(G726))*SIN(RADIANS(E721))+COS(RADIANS(G726))*COS(RADIANS(E721))*COS(RADIANS(T711))))&gt;90,0,$F$4*$F$5/E720^2*(SIN(RADIANS(G726))*SIN(RADIANS(E721))+COS(RADIANS(G726))*COS(RADIANS(E721))*COS(RADIANS(T711))))</f>
        <v>#DIV/0!</v>
      </c>
      <c r="U726" t="e">
        <f>IF(DEGREES(ACOS(SIN(RADIANS(G726))*SIN(RADIANS(E721))+COS(RADIANS(G726))*COS(RADIANS(E721))*COS(RADIANS(U711))))&gt;90,0,$F$4*$F$5/E720^2*(SIN(RADIANS(G726))*SIN(RADIANS(E721))+COS(RADIANS(G726))*COS(RADIANS(E721))*COS(RADIANS(U711))))</f>
        <v>#DIV/0!</v>
      </c>
      <c r="V726" t="e">
        <f>IF(DEGREES(ACOS(SIN(RADIANS(G726))*SIN(RADIANS(E721))+COS(RADIANS(G726))*COS(RADIANS(E721))*COS(RADIANS(V711))))&gt;90,0,$F$4*$F$5/E720^2*(SIN(RADIANS(G726))*SIN(RADIANS(E721))+COS(RADIANS(G726))*COS(RADIANS(E721))*COS(RADIANS(V711))))</f>
        <v>#DIV/0!</v>
      </c>
      <c r="W726" t="e">
        <f>IF(DEGREES(ACOS(SIN(RADIANS(G726))*SIN(RADIANS(E721))+COS(RADIANS(G726))*COS(RADIANS(E721))*COS(RADIANS(W711))))&gt;90,0,$F$4*$F$5/E720^2*(SIN(RADIANS(G726))*SIN(RADIANS(E721))+COS(RADIANS(G726))*COS(RADIANS(E721))*COS(RADIANS(W711))))</f>
        <v>#DIV/0!</v>
      </c>
      <c r="X726" t="e">
        <f>IF(DEGREES(ACOS(SIN(RADIANS(G726))*SIN(RADIANS(E721))+COS(RADIANS(G726))*COS(RADIANS(E721))*COS(RADIANS(X711))))&gt;90,0,$F$4*$F$5/E720^2*(SIN(RADIANS(G726))*SIN(RADIANS(E721))+COS(RADIANS(G726))*COS(RADIANS(E721))*COS(RADIANS(X711))))</f>
        <v>#DIV/0!</v>
      </c>
      <c r="Y726" t="e">
        <f>IF(DEGREES(ACOS(SIN(RADIANS(G726))*SIN(RADIANS(E721))+COS(RADIANS(G726))*COS(RADIANS(E721))*COS(RADIANS(Y711))))&gt;90,0,$F$4*$F$5/E720^2*(SIN(RADIANS(G726))*SIN(RADIANS(E721))+COS(RADIANS(G726))*COS(RADIANS(E721))*COS(RADIANS(Y711))))</f>
        <v>#DIV/0!</v>
      </c>
      <c r="Z726" t="e">
        <f>IF(DEGREES(ACOS(SIN(RADIANS(G726))*SIN(RADIANS(E721))+COS(RADIANS(G726))*COS(RADIANS(E721))*COS(RADIANS(Z711))))&gt;90,0,$F$4*$F$5/E720^2*(SIN(RADIANS(G726))*SIN(RADIANS(E721))+COS(RADIANS(G726))*COS(RADIANS(E721))*COS(RADIANS(Z711))))</f>
        <v>#DIV/0!</v>
      </c>
      <c r="AA726" t="e">
        <f>IF(DEGREES(ACOS(SIN(RADIANS(G726))*SIN(RADIANS(E721))+COS(RADIANS(G726))*COS(RADIANS(E721))*COS(RADIANS(AA711))))&gt;90,0,$F$4*$F$5/E720^2*(SIN(RADIANS(G726))*SIN(RADIANS(E721))+COS(RADIANS(G726))*COS(RADIANS(E721))*COS(RADIANS(AA711))))</f>
        <v>#DIV/0!</v>
      </c>
      <c r="AB726" t="e">
        <f>IF(DEGREES(ACOS(SIN(RADIANS(G726))*SIN(RADIANS(E721))+COS(RADIANS(G726))*COS(RADIANS(E721))*COS(RADIANS(AB711))))&gt;90,0,$F$4*$F$5/E720^2*(SIN(RADIANS(G726))*SIN(RADIANS(E721))+COS(RADIANS(G726))*COS(RADIANS(E721))*COS(RADIANS(AB711))))</f>
        <v>#DIV/0!</v>
      </c>
      <c r="AC726" t="e">
        <f>IF(DEGREES(ACOS(SIN(RADIANS(G726))*SIN(RADIANS(E721))+COS(RADIANS(G726))*COS(RADIANS(E721))*COS(RADIANS(AC711))))&gt;90,0,$F$4*$F$5/E720^2*(SIN(RADIANS(G726))*SIN(RADIANS(E721))+COS(RADIANS(G726))*COS(RADIANS(E721))*COS(RADIANS(AC711))))</f>
        <v>#DIV/0!</v>
      </c>
      <c r="AD726" t="e">
        <f>IF(DEGREES(ACOS(SIN(RADIANS(G726))*SIN(RADIANS(E721))+COS(RADIANS(G726))*COS(RADIANS(E721))*COS(RADIANS(AD711))))&gt;90,0,$F$4*$F$5/E720^2*(SIN(RADIANS(G726))*SIN(RADIANS(E721))+COS(RADIANS(G726))*COS(RADIANS(E721))*COS(RADIANS(AD711))))</f>
        <v>#DIV/0!</v>
      </c>
      <c r="AE726" t="e">
        <f>IF(DEGREES(ACOS(SIN(RADIANS(G726))*SIN(RADIANS(E721))+COS(RADIANS(G726))*COS(RADIANS(E721))*COS(RADIANS(AE711))))&gt;90,0,$F$4*$F$5/E720^2*(SIN(RADIANS(G726))*SIN(RADIANS(E721))+COS(RADIANS(G726))*COS(RADIANS(E721))*COS(RADIANS(AE711))))</f>
        <v>#DIV/0!</v>
      </c>
      <c r="AF726" t="e">
        <f>IF(DEGREES(ACOS(SIN(RADIANS(G726))*SIN(RADIANS(E721))+COS(RADIANS(G726))*COS(RADIANS(E721))*COS(RADIANS(AF711))))&gt;90,0,$F$4*$F$5/E720^2*(SIN(RADIANS(G726))*SIN(RADIANS(E721))+COS(RADIANS(G726))*COS(RADIANS(E721))*COS(RADIANS(AF711))))</f>
        <v>#DIV/0!</v>
      </c>
      <c r="AG726" t="e">
        <f>IF(DEGREES(ACOS(SIN(RADIANS(G726))*SIN(RADIANS(E721))+COS(RADIANS(G726))*COS(RADIANS(E721))*COS(RADIANS(AG711))))&gt;90,0,$F$4*$F$5/E720^2*(SIN(RADIANS(G726))*SIN(RADIANS(E721))+COS(RADIANS(G726))*COS(RADIANS(E721))*COS(RADIANS(AG711))))</f>
        <v>#DIV/0!</v>
      </c>
      <c r="AH726" t="e">
        <f>IF(DEGREES(ACOS(SIN(RADIANS(G726))*SIN(RADIANS(E721))+COS(RADIANS(G726))*COS(RADIANS(E721))*COS(RADIANS(AH711))))&gt;90,0,$F$4*$F$5/E720^2*(SIN(RADIANS(G726))*SIN(RADIANS(E721))+COS(RADIANS(G726))*COS(RADIANS(E721))*COS(RADIANS(AH711))))</f>
        <v>#DIV/0!</v>
      </c>
      <c r="AI726" t="e">
        <f>IF(DEGREES(ACOS(SIN(RADIANS(G726))*SIN(RADIANS(E721))+COS(RADIANS(G726))*COS(RADIANS(E721))*COS(RADIANS(AI711))))&gt;90,0,$F$4*$F$5/E720^2*(SIN(RADIANS(G726))*SIN(RADIANS(E721))+COS(RADIANS(G726))*COS(RADIANS(E721))*COS(RADIANS(AI711))))</f>
        <v>#DIV/0!</v>
      </c>
      <c r="AJ726" t="e">
        <f>IF(DEGREES(ACOS(SIN(RADIANS(G726))*SIN(RADIANS(E721))+COS(RADIANS(G726))*COS(RADIANS(E721))*COS(RADIANS(AJ711))))&gt;90,0,$F$4*$F$5/E720^2*(SIN(RADIANS(G726))*SIN(RADIANS(E721))+COS(RADIANS(G726))*COS(RADIANS(E721))*COS(RADIANS(AJ711))))</f>
        <v>#DIV/0!</v>
      </c>
      <c r="AK726">
        <f>IF(DEGREES(ACOS(SIN(RADIANS(G726))*SIN(RADIANS(E721))+COS(RADIANS(G726))*COS(RADIANS(E721))*COS(RADIANS(AK711))))&gt;90,0,$F$4*$F$5/E720^2*(SIN(RADIANS(G726))*SIN(RADIANS(E721))+COS(RADIANS(G726))*COS(RADIANS(E721))*COS(RADIANS(AK711))))</f>
        <v>0</v>
      </c>
      <c r="AL726">
        <f>IF(DEGREES(ACOS(SIN(RADIANS(G726))*SIN(RADIANS(E721))+COS(RADIANS(G726))*COS(RADIANS(E721))*COS(RADIANS(AL711))))&gt;90,0,$F$4*$F$5/E720^2*(SIN(RADIANS(G726))*SIN(RADIANS(E721))+COS(RADIANS(G726))*COS(RADIANS(E721))*COS(RADIANS(AL711))))</f>
        <v>0</v>
      </c>
      <c r="AM726">
        <f>IF(DEGREES(ACOS(SIN(RADIANS(G726))*SIN(RADIANS(E721))+COS(RADIANS(G726))*COS(RADIANS(E721))*COS(RADIANS(AM711))))&gt;90,0,$F$4*$F$5/E720^2*(SIN(RADIANS(G726))*SIN(RADIANS(E721))+COS(RADIANS(G726))*COS(RADIANS(E721))*COS(RADIANS(AM711))))</f>
        <v>0</v>
      </c>
      <c r="AN726">
        <f>IF(DEGREES(ACOS(SIN(RADIANS(G726))*SIN(RADIANS(E721))+COS(RADIANS(G726))*COS(RADIANS(E721))*COS(RADIANS(AN711))))&gt;90,0,$F$4*$F$5/E720^2*(SIN(RADIANS(G726))*SIN(RADIANS(E721))+COS(RADIANS(G726))*COS(RADIANS(E721))*COS(RADIANS(AN711))))</f>
        <v>0</v>
      </c>
      <c r="AO726">
        <f>IF(DEGREES(ACOS(SIN(RADIANS(G726))*SIN(RADIANS(E721))+COS(RADIANS(G726))*COS(RADIANS(E721))*COS(RADIANS(AO711))))&gt;90,0,$F$4*$F$5/E720^2*(SIN(RADIANS(G726))*SIN(RADIANS(E721))+COS(RADIANS(G726))*COS(RADIANS(E721))*COS(RADIANS(AO711))))</f>
        <v>0</v>
      </c>
      <c r="AP726">
        <f>IF(DEGREES(ACOS(SIN(RADIANS(G726))*SIN(RADIANS(E721))+COS(RADIANS(G726))*COS(RADIANS(E721))*COS(RADIANS(AP711))))&gt;90,0,$F$4*$F$5/E720^2*(SIN(RADIANS(G726))*SIN(RADIANS(E721))+COS(RADIANS(G726))*COS(RADIANS(E721))*COS(RADIANS(AP711))))</f>
        <v>0</v>
      </c>
      <c r="AQ726">
        <f>IF(DEGREES(ACOS(SIN(RADIANS(G726))*SIN(RADIANS(E721))+COS(RADIANS(G726))*COS(RADIANS(E721))*COS(RADIANS(AQ711))))&gt;90,0,$F$4*$F$5/E720^2*(SIN(RADIANS(G726))*SIN(RADIANS(E721))+COS(RADIANS(G726))*COS(RADIANS(E721))*COS(RADIANS(AQ711))))</f>
        <v>0</v>
      </c>
      <c r="AR726">
        <f>IF(DEGREES(ACOS(SIN(RADIANS(G726))*SIN(RADIANS(E721))+COS(RADIANS(G726))*COS(RADIANS(E721))*COS(RADIANS(AR711))))&gt;90,0,$F$4*$F$5/E720^2*(SIN(RADIANS(G726))*SIN(RADIANS(E721))+COS(RADIANS(G726))*COS(RADIANS(E721))*COS(RADIANS(AR711))))</f>
        <v>0</v>
      </c>
    </row>
    <row r="727" spans="2:44" x14ac:dyDescent="0.5">
      <c r="G727">
        <v>-50</v>
      </c>
      <c r="I727">
        <f>IF(DEGREES(ACOS(SIN(RADIANS(G727))*SIN(RADIANS(E721))+COS(RADIANS(G727))*COS(RADIANS(E721))*COS(RADIANS(I711))))&gt;90,0,$F$4*$F$5/E720^2*(SIN(RADIANS(G727))*SIN(RADIANS(E721))+COS(RADIANS(G727))*COS(RADIANS(E721))*COS(RADIANS(I711))))</f>
        <v>0</v>
      </c>
      <c r="J727">
        <f>IF(DEGREES(ACOS(SIN(RADIANS(G727))*SIN(RADIANS(E721))+COS(RADIANS(G727))*COS(RADIANS(E721))*COS(RADIANS(J711))))&gt;90,0,$F$4*$F$5/E720^2*(SIN(RADIANS(G727))*SIN(RADIANS(E721))+COS(RADIANS(G727))*COS(RADIANS(E721))*COS(RADIANS(J711))))</f>
        <v>0</v>
      </c>
      <c r="K727">
        <f>IF(DEGREES(ACOS(SIN(RADIANS(G727))*SIN(RADIANS(E721))+COS(RADIANS(G727))*COS(RADIANS(E721))*COS(RADIANS(K711))))&gt;90,0,$F$4*$F$5/E720^2*(SIN(RADIANS(G727))*SIN(RADIANS(E721))+COS(RADIANS(G727))*COS(RADIANS(E721))*COS(RADIANS(K711))))</f>
        <v>0</v>
      </c>
      <c r="L727">
        <f>IF(DEGREES(ACOS(SIN(RADIANS(G727))*SIN(RADIANS(E721))+COS(RADIANS(G727))*COS(RADIANS(E721))*COS(RADIANS(L711))))&gt;90,0,$F$4*$F$5/E720^2*(SIN(RADIANS(G727))*SIN(RADIANS(E721))+COS(RADIANS(G727))*COS(RADIANS(E721))*COS(RADIANS(L711))))</f>
        <v>0</v>
      </c>
      <c r="M727">
        <f>IF(DEGREES(ACOS(SIN(RADIANS(G727))*SIN(RADIANS(E721))+COS(RADIANS(G727))*COS(RADIANS(E721))*COS(RADIANS(M711))))&gt;90,0,$F$4*$F$5/E720^2*(SIN(RADIANS(G727))*SIN(RADIANS(E721))+COS(RADIANS(G727))*COS(RADIANS(E721))*COS(RADIANS(M711))))</f>
        <v>0</v>
      </c>
      <c r="N727">
        <f>IF(DEGREES(ACOS(SIN(RADIANS(G727))*SIN(RADIANS(E721))+COS(RADIANS(G727))*COS(RADIANS(E721))*COS(RADIANS(N711))))&gt;90,0,$F$4*$F$5/E720^2*(SIN(RADIANS(G727))*SIN(RADIANS(E721))+COS(RADIANS(G727))*COS(RADIANS(E721))*COS(RADIANS(N711))))</f>
        <v>0</v>
      </c>
      <c r="O727">
        <f>IF(DEGREES(ACOS(SIN(RADIANS(G727))*SIN(RADIANS(E721))+COS(RADIANS(G727))*COS(RADIANS(E721))*COS(RADIANS(O711))))&gt;90,0,$F$4*$F$5/E720^2*(SIN(RADIANS(G727))*SIN(RADIANS(E721))+COS(RADIANS(G727))*COS(RADIANS(E721))*COS(RADIANS(O711))))</f>
        <v>0</v>
      </c>
      <c r="P727">
        <f>IF(DEGREES(ACOS(SIN(RADIANS(G727))*SIN(RADIANS(E721))+COS(RADIANS(G727))*COS(RADIANS(E721))*COS(RADIANS(P711))))&gt;90,0,$F$4*$F$5/E720^2*(SIN(RADIANS(G727))*SIN(RADIANS(E721))+COS(RADIANS(G727))*COS(RADIANS(E721))*COS(RADIANS(P711))))</f>
        <v>0</v>
      </c>
      <c r="Q727">
        <f>IF(DEGREES(ACOS(SIN(RADIANS(G727))*SIN(RADIANS(E721))+COS(RADIANS(G727))*COS(RADIANS(E721))*COS(RADIANS(Q711))))&gt;90,0,$F$4*$F$5/E720^2*(SIN(RADIANS(G727))*SIN(RADIANS(E721))+COS(RADIANS(G727))*COS(RADIANS(E721))*COS(RADIANS(Q711))))</f>
        <v>0</v>
      </c>
      <c r="R727" t="e">
        <f>IF(DEGREES(ACOS(SIN(RADIANS(G727))*SIN(RADIANS(E721))+COS(RADIANS(G727))*COS(RADIANS(E721))*COS(RADIANS(R711))))&gt;90,0,$F$4*$F$5/E720^2*(SIN(RADIANS(G727))*SIN(RADIANS(E721))+COS(RADIANS(G727))*COS(RADIANS(E721))*COS(RADIANS(R711))))</f>
        <v>#DIV/0!</v>
      </c>
      <c r="S727" t="e">
        <f>IF(DEGREES(ACOS(SIN(RADIANS(G727))*SIN(RADIANS(E721))+COS(RADIANS(G727))*COS(RADIANS(E721))*COS(RADIANS(S711))))&gt;90,0,$F$4*$F$5/E720^2*(SIN(RADIANS(G727))*SIN(RADIANS(E721))+COS(RADIANS(G727))*COS(RADIANS(E721))*COS(RADIANS(S711))))</f>
        <v>#DIV/0!</v>
      </c>
      <c r="T727" t="e">
        <f>IF(DEGREES(ACOS(SIN(RADIANS(G727))*SIN(RADIANS(E721))+COS(RADIANS(G727))*COS(RADIANS(E721))*COS(RADIANS(T711))))&gt;90,0,$F$4*$F$5/E720^2*(SIN(RADIANS(G727))*SIN(RADIANS(E721))+COS(RADIANS(G727))*COS(RADIANS(E721))*COS(RADIANS(T711))))</f>
        <v>#DIV/0!</v>
      </c>
      <c r="U727" t="e">
        <f>IF(DEGREES(ACOS(SIN(RADIANS(G727))*SIN(RADIANS(E721))+COS(RADIANS(G727))*COS(RADIANS(E721))*COS(RADIANS(U711))))&gt;90,0,$F$4*$F$5/E720^2*(SIN(RADIANS(G727))*SIN(RADIANS(E721))+COS(RADIANS(G727))*COS(RADIANS(E721))*COS(RADIANS(U711))))</f>
        <v>#DIV/0!</v>
      </c>
      <c r="V727" t="e">
        <f>IF(DEGREES(ACOS(SIN(RADIANS(G727))*SIN(RADIANS(E721))+COS(RADIANS(G727))*COS(RADIANS(E721))*COS(RADIANS(V711))))&gt;90,0,$F$4*$F$5/E720^2*(SIN(RADIANS(G727))*SIN(RADIANS(E721))+COS(RADIANS(G727))*COS(RADIANS(E721))*COS(RADIANS(V711))))</f>
        <v>#DIV/0!</v>
      </c>
      <c r="W727" t="e">
        <f>IF(DEGREES(ACOS(SIN(RADIANS(G727))*SIN(RADIANS(E721))+COS(RADIANS(G727))*COS(RADIANS(E721))*COS(RADIANS(W711))))&gt;90,0,$F$4*$F$5/E720^2*(SIN(RADIANS(G727))*SIN(RADIANS(E721))+COS(RADIANS(G727))*COS(RADIANS(E721))*COS(RADIANS(W711))))</f>
        <v>#DIV/0!</v>
      </c>
      <c r="X727" t="e">
        <f>IF(DEGREES(ACOS(SIN(RADIANS(G727))*SIN(RADIANS(E721))+COS(RADIANS(G727))*COS(RADIANS(E721))*COS(RADIANS(X711))))&gt;90,0,$F$4*$F$5/E720^2*(SIN(RADIANS(G727))*SIN(RADIANS(E721))+COS(RADIANS(G727))*COS(RADIANS(E721))*COS(RADIANS(X711))))</f>
        <v>#DIV/0!</v>
      </c>
      <c r="Y727" t="e">
        <f>IF(DEGREES(ACOS(SIN(RADIANS(G727))*SIN(RADIANS(E721))+COS(RADIANS(G727))*COS(RADIANS(E721))*COS(RADIANS(Y711))))&gt;90,0,$F$4*$F$5/E720^2*(SIN(RADIANS(G727))*SIN(RADIANS(E721))+COS(RADIANS(G727))*COS(RADIANS(E721))*COS(RADIANS(Y711))))</f>
        <v>#DIV/0!</v>
      </c>
      <c r="Z727" t="e">
        <f>IF(DEGREES(ACOS(SIN(RADIANS(G727))*SIN(RADIANS(E721))+COS(RADIANS(G727))*COS(RADIANS(E721))*COS(RADIANS(Z711))))&gt;90,0,$F$4*$F$5/E720^2*(SIN(RADIANS(G727))*SIN(RADIANS(E721))+COS(RADIANS(G727))*COS(RADIANS(E721))*COS(RADIANS(Z711))))</f>
        <v>#DIV/0!</v>
      </c>
      <c r="AA727" t="e">
        <f>IF(DEGREES(ACOS(SIN(RADIANS(G727))*SIN(RADIANS(E721))+COS(RADIANS(G727))*COS(RADIANS(E721))*COS(RADIANS(AA711))))&gt;90,0,$F$4*$F$5/E720^2*(SIN(RADIANS(G727))*SIN(RADIANS(E721))+COS(RADIANS(G727))*COS(RADIANS(E721))*COS(RADIANS(AA711))))</f>
        <v>#DIV/0!</v>
      </c>
      <c r="AB727" t="e">
        <f>IF(DEGREES(ACOS(SIN(RADIANS(G727))*SIN(RADIANS(E721))+COS(RADIANS(G727))*COS(RADIANS(E721))*COS(RADIANS(AB711))))&gt;90,0,$F$4*$F$5/E720^2*(SIN(RADIANS(G727))*SIN(RADIANS(E721))+COS(RADIANS(G727))*COS(RADIANS(E721))*COS(RADIANS(AB711))))</f>
        <v>#DIV/0!</v>
      </c>
      <c r="AC727" t="e">
        <f>IF(DEGREES(ACOS(SIN(RADIANS(G727))*SIN(RADIANS(E721))+COS(RADIANS(G727))*COS(RADIANS(E721))*COS(RADIANS(AC711))))&gt;90,0,$F$4*$F$5/E720^2*(SIN(RADIANS(G727))*SIN(RADIANS(E721))+COS(RADIANS(G727))*COS(RADIANS(E721))*COS(RADIANS(AC711))))</f>
        <v>#DIV/0!</v>
      </c>
      <c r="AD727" t="e">
        <f>IF(DEGREES(ACOS(SIN(RADIANS(G727))*SIN(RADIANS(E721))+COS(RADIANS(G727))*COS(RADIANS(E721))*COS(RADIANS(AD711))))&gt;90,0,$F$4*$F$5/E720^2*(SIN(RADIANS(G727))*SIN(RADIANS(E721))+COS(RADIANS(G727))*COS(RADIANS(E721))*COS(RADIANS(AD711))))</f>
        <v>#DIV/0!</v>
      </c>
      <c r="AE727" t="e">
        <f>IF(DEGREES(ACOS(SIN(RADIANS(G727))*SIN(RADIANS(E721))+COS(RADIANS(G727))*COS(RADIANS(E721))*COS(RADIANS(AE711))))&gt;90,0,$F$4*$F$5/E720^2*(SIN(RADIANS(G727))*SIN(RADIANS(E721))+COS(RADIANS(G727))*COS(RADIANS(E721))*COS(RADIANS(AE711))))</f>
        <v>#DIV/0!</v>
      </c>
      <c r="AF727" t="e">
        <f>IF(DEGREES(ACOS(SIN(RADIANS(G727))*SIN(RADIANS(E721))+COS(RADIANS(G727))*COS(RADIANS(E721))*COS(RADIANS(AF711))))&gt;90,0,$F$4*$F$5/E720^2*(SIN(RADIANS(G727))*SIN(RADIANS(E721))+COS(RADIANS(G727))*COS(RADIANS(E721))*COS(RADIANS(AF711))))</f>
        <v>#DIV/0!</v>
      </c>
      <c r="AG727" t="e">
        <f>IF(DEGREES(ACOS(SIN(RADIANS(G727))*SIN(RADIANS(E721))+COS(RADIANS(G727))*COS(RADIANS(E721))*COS(RADIANS(AG711))))&gt;90,0,$F$4*$F$5/E720^2*(SIN(RADIANS(G727))*SIN(RADIANS(E721))+COS(RADIANS(G727))*COS(RADIANS(E721))*COS(RADIANS(AG711))))</f>
        <v>#DIV/0!</v>
      </c>
      <c r="AH727" t="e">
        <f>IF(DEGREES(ACOS(SIN(RADIANS(G727))*SIN(RADIANS(E721))+COS(RADIANS(G727))*COS(RADIANS(E721))*COS(RADIANS(AH711))))&gt;90,0,$F$4*$F$5/E720^2*(SIN(RADIANS(G727))*SIN(RADIANS(E721))+COS(RADIANS(G727))*COS(RADIANS(E721))*COS(RADIANS(AH711))))</f>
        <v>#DIV/0!</v>
      </c>
      <c r="AI727" t="e">
        <f>IF(DEGREES(ACOS(SIN(RADIANS(G727))*SIN(RADIANS(E721))+COS(RADIANS(G727))*COS(RADIANS(E721))*COS(RADIANS(AI711))))&gt;90,0,$F$4*$F$5/E720^2*(SIN(RADIANS(G727))*SIN(RADIANS(E721))+COS(RADIANS(G727))*COS(RADIANS(E721))*COS(RADIANS(AI711))))</f>
        <v>#DIV/0!</v>
      </c>
      <c r="AJ727" t="e">
        <f>IF(DEGREES(ACOS(SIN(RADIANS(G727))*SIN(RADIANS(E721))+COS(RADIANS(G727))*COS(RADIANS(E721))*COS(RADIANS(AJ711))))&gt;90,0,$F$4*$F$5/E720^2*(SIN(RADIANS(G727))*SIN(RADIANS(E721))+COS(RADIANS(G727))*COS(RADIANS(E721))*COS(RADIANS(AJ711))))</f>
        <v>#DIV/0!</v>
      </c>
      <c r="AK727">
        <f>IF(DEGREES(ACOS(SIN(RADIANS(G727))*SIN(RADIANS(E721))+COS(RADIANS(G727))*COS(RADIANS(E721))*COS(RADIANS(AK711))))&gt;90,0,$F$4*$F$5/E720^2*(SIN(RADIANS(G727))*SIN(RADIANS(E721))+COS(RADIANS(G727))*COS(RADIANS(E721))*COS(RADIANS(AK711))))</f>
        <v>0</v>
      </c>
      <c r="AL727">
        <f>IF(DEGREES(ACOS(SIN(RADIANS(G727))*SIN(RADIANS(E721))+COS(RADIANS(G727))*COS(RADIANS(E721))*COS(RADIANS(AL711))))&gt;90,0,$F$4*$F$5/E720^2*(SIN(RADIANS(G727))*SIN(RADIANS(E721))+COS(RADIANS(G727))*COS(RADIANS(E721))*COS(RADIANS(AL711))))</f>
        <v>0</v>
      </c>
      <c r="AM727">
        <f>IF(DEGREES(ACOS(SIN(RADIANS(G727))*SIN(RADIANS(E721))+COS(RADIANS(G727))*COS(RADIANS(E721))*COS(RADIANS(AM711))))&gt;90,0,$F$4*$F$5/E720^2*(SIN(RADIANS(G727))*SIN(RADIANS(E721))+COS(RADIANS(G727))*COS(RADIANS(E721))*COS(RADIANS(AM711))))</f>
        <v>0</v>
      </c>
      <c r="AN727">
        <f>IF(DEGREES(ACOS(SIN(RADIANS(G727))*SIN(RADIANS(E721))+COS(RADIANS(G727))*COS(RADIANS(E721))*COS(RADIANS(AN711))))&gt;90,0,$F$4*$F$5/E720^2*(SIN(RADIANS(G727))*SIN(RADIANS(E721))+COS(RADIANS(G727))*COS(RADIANS(E721))*COS(RADIANS(AN711))))</f>
        <v>0</v>
      </c>
      <c r="AO727">
        <f>IF(DEGREES(ACOS(SIN(RADIANS(G727))*SIN(RADIANS(E721))+COS(RADIANS(G727))*COS(RADIANS(E721))*COS(RADIANS(AO711))))&gt;90,0,$F$4*$F$5/E720^2*(SIN(RADIANS(G727))*SIN(RADIANS(E721))+COS(RADIANS(G727))*COS(RADIANS(E721))*COS(RADIANS(AO711))))</f>
        <v>0</v>
      </c>
      <c r="AP727">
        <f>IF(DEGREES(ACOS(SIN(RADIANS(G727))*SIN(RADIANS(E721))+COS(RADIANS(G727))*COS(RADIANS(E721))*COS(RADIANS(AP711))))&gt;90,0,$F$4*$F$5/E720^2*(SIN(RADIANS(G727))*SIN(RADIANS(E721))+COS(RADIANS(G727))*COS(RADIANS(E721))*COS(RADIANS(AP711))))</f>
        <v>0</v>
      </c>
      <c r="AQ727">
        <f>IF(DEGREES(ACOS(SIN(RADIANS(G727))*SIN(RADIANS(E721))+COS(RADIANS(G727))*COS(RADIANS(E721))*COS(RADIANS(AQ711))))&gt;90,0,$F$4*$F$5/E720^2*(SIN(RADIANS(G727))*SIN(RADIANS(E721))+COS(RADIANS(G727))*COS(RADIANS(E721))*COS(RADIANS(AQ711))))</f>
        <v>0</v>
      </c>
      <c r="AR727">
        <f>IF(DEGREES(ACOS(SIN(RADIANS(G727))*SIN(RADIANS(E721))+COS(RADIANS(G727))*COS(RADIANS(E721))*COS(RADIANS(AR711))))&gt;90,0,$F$4*$F$5/E720^2*(SIN(RADIANS(G727))*SIN(RADIANS(E721))+COS(RADIANS(G727))*COS(RADIANS(E721))*COS(RADIANS(AR711))))</f>
        <v>0</v>
      </c>
    </row>
    <row r="728" spans="2:44" x14ac:dyDescent="0.5">
      <c r="G728">
        <v>-60</v>
      </c>
      <c r="I728">
        <f>IF(DEGREES(ACOS(SIN(RADIANS(G728))*SIN(RADIANS(E721))+COS(RADIANS(G728))*COS(RADIANS(E721))*COS(RADIANS(I711))))&gt;90,0,$F$4*$F$5/E720^2*(SIN(RADIANS(G728))*SIN(RADIANS(E721))+COS(RADIANS(G728))*COS(RADIANS(E721))*COS(RADIANS(I711))))</f>
        <v>0</v>
      </c>
      <c r="J728">
        <f>IF(DEGREES(ACOS(SIN(RADIANS(G728))*SIN(RADIANS(E721))+COS(RADIANS(G728))*COS(RADIANS(E721))*COS(RADIANS(J711))))&gt;90,0,$F$4*$F$5/E720^2*(SIN(RADIANS(G728))*SIN(RADIANS(E721))+COS(RADIANS(G728))*COS(RADIANS(E721))*COS(RADIANS(J711))))</f>
        <v>0</v>
      </c>
      <c r="K728">
        <f>IF(DEGREES(ACOS(SIN(RADIANS(G728))*SIN(RADIANS(E721))+COS(RADIANS(G728))*COS(RADIANS(E721))*COS(RADIANS(K711))))&gt;90,0,$F$4*$F$5/E720^2*(SIN(RADIANS(G728))*SIN(RADIANS(E721))+COS(RADIANS(G728))*COS(RADIANS(E721))*COS(RADIANS(K711))))</f>
        <v>0</v>
      </c>
      <c r="L728">
        <f>IF(DEGREES(ACOS(SIN(RADIANS(G728))*SIN(RADIANS(E721))+COS(RADIANS(G728))*COS(RADIANS(E721))*COS(RADIANS(L711))))&gt;90,0,$F$4*$F$5/E720^2*(SIN(RADIANS(G728))*SIN(RADIANS(E721))+COS(RADIANS(G728))*COS(RADIANS(E721))*COS(RADIANS(L711))))</f>
        <v>0</v>
      </c>
      <c r="M728">
        <f>IF(DEGREES(ACOS(SIN(RADIANS(G728))*SIN(RADIANS(E721))+COS(RADIANS(G728))*COS(RADIANS(E721))*COS(RADIANS(M711))))&gt;90,0,$F$4*$F$5/E720^2*(SIN(RADIANS(G728))*SIN(RADIANS(E721))+COS(RADIANS(G728))*COS(RADIANS(E721))*COS(RADIANS(M711))))</f>
        <v>0</v>
      </c>
      <c r="N728">
        <f>IF(DEGREES(ACOS(SIN(RADIANS(G728))*SIN(RADIANS(E721))+COS(RADIANS(G728))*COS(RADIANS(E721))*COS(RADIANS(N711))))&gt;90,0,$F$4*$F$5/E720^2*(SIN(RADIANS(G728))*SIN(RADIANS(E721))+COS(RADIANS(G728))*COS(RADIANS(E721))*COS(RADIANS(N711))))</f>
        <v>0</v>
      </c>
      <c r="O728">
        <f>IF(DEGREES(ACOS(SIN(RADIANS(G728))*SIN(RADIANS(E721))+COS(RADIANS(G728))*COS(RADIANS(E721))*COS(RADIANS(O711))))&gt;90,0,$F$4*$F$5/E720^2*(SIN(RADIANS(G728))*SIN(RADIANS(E721))+COS(RADIANS(G728))*COS(RADIANS(E721))*COS(RADIANS(O711))))</f>
        <v>0</v>
      </c>
      <c r="P728">
        <f>IF(DEGREES(ACOS(SIN(RADIANS(G728))*SIN(RADIANS(E721))+COS(RADIANS(G728))*COS(RADIANS(E721))*COS(RADIANS(P711))))&gt;90,0,$F$4*$F$5/E720^2*(SIN(RADIANS(G728))*SIN(RADIANS(E721))+COS(RADIANS(G728))*COS(RADIANS(E721))*COS(RADIANS(P711))))</f>
        <v>0</v>
      </c>
      <c r="Q728">
        <f>IF(DEGREES(ACOS(SIN(RADIANS(G728))*SIN(RADIANS(E721))+COS(RADIANS(G728))*COS(RADIANS(E721))*COS(RADIANS(Q711))))&gt;90,0,$F$4*$F$5/E720^2*(SIN(RADIANS(G728))*SIN(RADIANS(E721))+COS(RADIANS(G728))*COS(RADIANS(E721))*COS(RADIANS(Q711))))</f>
        <v>0</v>
      </c>
      <c r="R728" t="e">
        <f>IF(DEGREES(ACOS(SIN(RADIANS(G728))*SIN(RADIANS(E721))+COS(RADIANS(G728))*COS(RADIANS(E721))*COS(RADIANS(R711))))&gt;90,0,$F$4*$F$5/E720^2*(SIN(RADIANS(G728))*SIN(RADIANS(E721))+COS(RADIANS(G728))*COS(RADIANS(E721))*COS(RADIANS(R711))))</f>
        <v>#DIV/0!</v>
      </c>
      <c r="S728" t="e">
        <f>IF(DEGREES(ACOS(SIN(RADIANS(G728))*SIN(RADIANS(E721))+COS(RADIANS(G728))*COS(RADIANS(E721))*COS(RADIANS(S711))))&gt;90,0,$F$4*$F$5/E720^2*(SIN(RADIANS(G728))*SIN(RADIANS(E721))+COS(RADIANS(G728))*COS(RADIANS(E721))*COS(RADIANS(S711))))</f>
        <v>#DIV/0!</v>
      </c>
      <c r="T728" t="e">
        <f>IF(DEGREES(ACOS(SIN(RADIANS(G728))*SIN(RADIANS(E721))+COS(RADIANS(G728))*COS(RADIANS(E721))*COS(RADIANS(T711))))&gt;90,0,$F$4*$F$5/E720^2*(SIN(RADIANS(G728))*SIN(RADIANS(E721))+COS(RADIANS(G728))*COS(RADIANS(E721))*COS(RADIANS(T711))))</f>
        <v>#DIV/0!</v>
      </c>
      <c r="U728" t="e">
        <f>IF(DEGREES(ACOS(SIN(RADIANS(G728))*SIN(RADIANS(E721))+COS(RADIANS(G728))*COS(RADIANS(E721))*COS(RADIANS(U711))))&gt;90,0,$F$4*$F$5/E720^2*(SIN(RADIANS(G728))*SIN(RADIANS(E721))+COS(RADIANS(G728))*COS(RADIANS(E721))*COS(RADIANS(U711))))</f>
        <v>#DIV/0!</v>
      </c>
      <c r="V728" t="e">
        <f>IF(DEGREES(ACOS(SIN(RADIANS(G728))*SIN(RADIANS(E721))+COS(RADIANS(G728))*COS(RADIANS(E721))*COS(RADIANS(V711))))&gt;90,0,$F$4*$F$5/E720^2*(SIN(RADIANS(G728))*SIN(RADIANS(E721))+COS(RADIANS(G728))*COS(RADIANS(E721))*COS(RADIANS(V711))))</f>
        <v>#DIV/0!</v>
      </c>
      <c r="W728" t="e">
        <f>IF(DEGREES(ACOS(SIN(RADIANS(G728))*SIN(RADIANS(E721))+COS(RADIANS(G728))*COS(RADIANS(E721))*COS(RADIANS(W711))))&gt;90,0,$F$4*$F$5/E720^2*(SIN(RADIANS(G728))*SIN(RADIANS(E721))+COS(RADIANS(G728))*COS(RADIANS(E721))*COS(RADIANS(W711))))</f>
        <v>#DIV/0!</v>
      </c>
      <c r="X728" t="e">
        <f>IF(DEGREES(ACOS(SIN(RADIANS(G728))*SIN(RADIANS(E721))+COS(RADIANS(G728))*COS(RADIANS(E721))*COS(RADIANS(X711))))&gt;90,0,$F$4*$F$5/E720^2*(SIN(RADIANS(G728))*SIN(RADIANS(E721))+COS(RADIANS(G728))*COS(RADIANS(E721))*COS(RADIANS(X711))))</f>
        <v>#DIV/0!</v>
      </c>
      <c r="Y728" t="e">
        <f>IF(DEGREES(ACOS(SIN(RADIANS(G728))*SIN(RADIANS(E721))+COS(RADIANS(G728))*COS(RADIANS(E721))*COS(RADIANS(Y711))))&gt;90,0,$F$4*$F$5/E720^2*(SIN(RADIANS(G728))*SIN(RADIANS(E721))+COS(RADIANS(G728))*COS(RADIANS(E721))*COS(RADIANS(Y711))))</f>
        <v>#DIV/0!</v>
      </c>
      <c r="Z728" t="e">
        <f>IF(DEGREES(ACOS(SIN(RADIANS(G728))*SIN(RADIANS(E721))+COS(RADIANS(G728))*COS(RADIANS(E721))*COS(RADIANS(Z711))))&gt;90,0,$F$4*$F$5/E720^2*(SIN(RADIANS(G728))*SIN(RADIANS(E721))+COS(RADIANS(G728))*COS(RADIANS(E721))*COS(RADIANS(Z711))))</f>
        <v>#DIV/0!</v>
      </c>
      <c r="AA728" t="e">
        <f>IF(DEGREES(ACOS(SIN(RADIANS(G728))*SIN(RADIANS(E721))+COS(RADIANS(G728))*COS(RADIANS(E721))*COS(RADIANS(AA711))))&gt;90,0,$F$4*$F$5/E720^2*(SIN(RADIANS(G728))*SIN(RADIANS(E721))+COS(RADIANS(G728))*COS(RADIANS(E721))*COS(RADIANS(AA711))))</f>
        <v>#DIV/0!</v>
      </c>
      <c r="AB728" t="e">
        <f>IF(DEGREES(ACOS(SIN(RADIANS(G728))*SIN(RADIANS(E721))+COS(RADIANS(G728))*COS(RADIANS(E721))*COS(RADIANS(AB711))))&gt;90,0,$F$4*$F$5/E720^2*(SIN(RADIANS(G728))*SIN(RADIANS(E721))+COS(RADIANS(G728))*COS(RADIANS(E721))*COS(RADIANS(AB711))))</f>
        <v>#DIV/0!</v>
      </c>
      <c r="AC728" t="e">
        <f>IF(DEGREES(ACOS(SIN(RADIANS(G728))*SIN(RADIANS(E721))+COS(RADIANS(G728))*COS(RADIANS(E721))*COS(RADIANS(AC711))))&gt;90,0,$F$4*$F$5/E720^2*(SIN(RADIANS(G728))*SIN(RADIANS(E721))+COS(RADIANS(G728))*COS(RADIANS(E721))*COS(RADIANS(AC711))))</f>
        <v>#DIV/0!</v>
      </c>
      <c r="AD728" t="e">
        <f>IF(DEGREES(ACOS(SIN(RADIANS(G728))*SIN(RADIANS(E721))+COS(RADIANS(G728))*COS(RADIANS(E721))*COS(RADIANS(AD711))))&gt;90,0,$F$4*$F$5/E720^2*(SIN(RADIANS(G728))*SIN(RADIANS(E721))+COS(RADIANS(G728))*COS(RADIANS(E721))*COS(RADIANS(AD711))))</f>
        <v>#DIV/0!</v>
      </c>
      <c r="AE728" t="e">
        <f>IF(DEGREES(ACOS(SIN(RADIANS(G728))*SIN(RADIANS(E721))+COS(RADIANS(G728))*COS(RADIANS(E721))*COS(RADIANS(AE711))))&gt;90,0,$F$4*$F$5/E720^2*(SIN(RADIANS(G728))*SIN(RADIANS(E721))+COS(RADIANS(G728))*COS(RADIANS(E721))*COS(RADIANS(AE711))))</f>
        <v>#DIV/0!</v>
      </c>
      <c r="AF728" t="e">
        <f>IF(DEGREES(ACOS(SIN(RADIANS(G728))*SIN(RADIANS(E721))+COS(RADIANS(G728))*COS(RADIANS(E721))*COS(RADIANS(AF711))))&gt;90,0,$F$4*$F$5/E720^2*(SIN(RADIANS(G728))*SIN(RADIANS(E721))+COS(RADIANS(G728))*COS(RADIANS(E721))*COS(RADIANS(AF711))))</f>
        <v>#DIV/0!</v>
      </c>
      <c r="AG728" t="e">
        <f>IF(DEGREES(ACOS(SIN(RADIANS(G728))*SIN(RADIANS(E721))+COS(RADIANS(G728))*COS(RADIANS(E721))*COS(RADIANS(AG711))))&gt;90,0,$F$4*$F$5/E720^2*(SIN(RADIANS(G728))*SIN(RADIANS(E721))+COS(RADIANS(G728))*COS(RADIANS(E721))*COS(RADIANS(AG711))))</f>
        <v>#DIV/0!</v>
      </c>
      <c r="AH728" t="e">
        <f>IF(DEGREES(ACOS(SIN(RADIANS(G728))*SIN(RADIANS(E721))+COS(RADIANS(G728))*COS(RADIANS(E721))*COS(RADIANS(AH711))))&gt;90,0,$F$4*$F$5/E720^2*(SIN(RADIANS(G728))*SIN(RADIANS(E721))+COS(RADIANS(G728))*COS(RADIANS(E721))*COS(RADIANS(AH711))))</f>
        <v>#DIV/0!</v>
      </c>
      <c r="AI728" t="e">
        <f>IF(DEGREES(ACOS(SIN(RADIANS(G728))*SIN(RADIANS(E721))+COS(RADIANS(G728))*COS(RADIANS(E721))*COS(RADIANS(AI711))))&gt;90,0,$F$4*$F$5/E720^2*(SIN(RADIANS(G728))*SIN(RADIANS(E721))+COS(RADIANS(G728))*COS(RADIANS(E721))*COS(RADIANS(AI711))))</f>
        <v>#DIV/0!</v>
      </c>
      <c r="AJ728" t="e">
        <f>IF(DEGREES(ACOS(SIN(RADIANS(G728))*SIN(RADIANS(E721))+COS(RADIANS(G728))*COS(RADIANS(E721))*COS(RADIANS(AJ711))))&gt;90,0,$F$4*$F$5/E720^2*(SIN(RADIANS(G728))*SIN(RADIANS(E721))+COS(RADIANS(G728))*COS(RADIANS(E721))*COS(RADIANS(AJ711))))</f>
        <v>#DIV/0!</v>
      </c>
      <c r="AK728">
        <f>IF(DEGREES(ACOS(SIN(RADIANS(G728))*SIN(RADIANS(E721))+COS(RADIANS(G728))*COS(RADIANS(E721))*COS(RADIANS(AK711))))&gt;90,0,$F$4*$F$5/E720^2*(SIN(RADIANS(G728))*SIN(RADIANS(E721))+COS(RADIANS(G728))*COS(RADIANS(E721))*COS(RADIANS(AK711))))</f>
        <v>0</v>
      </c>
      <c r="AL728">
        <f>IF(DEGREES(ACOS(SIN(RADIANS(G728))*SIN(RADIANS(E721))+COS(RADIANS(G728))*COS(RADIANS(E721))*COS(RADIANS(AL711))))&gt;90,0,$F$4*$F$5/E720^2*(SIN(RADIANS(G728))*SIN(RADIANS(E721))+COS(RADIANS(G728))*COS(RADIANS(E721))*COS(RADIANS(AL711))))</f>
        <v>0</v>
      </c>
      <c r="AM728">
        <f>IF(DEGREES(ACOS(SIN(RADIANS(G728))*SIN(RADIANS(E721))+COS(RADIANS(G728))*COS(RADIANS(E721))*COS(RADIANS(AM711))))&gt;90,0,$F$4*$F$5/E720^2*(SIN(RADIANS(G728))*SIN(RADIANS(E721))+COS(RADIANS(G728))*COS(RADIANS(E721))*COS(RADIANS(AM711))))</f>
        <v>0</v>
      </c>
      <c r="AN728">
        <f>IF(DEGREES(ACOS(SIN(RADIANS(G728))*SIN(RADIANS(E721))+COS(RADIANS(G728))*COS(RADIANS(E721))*COS(RADIANS(AN711))))&gt;90,0,$F$4*$F$5/E720^2*(SIN(RADIANS(G728))*SIN(RADIANS(E721))+COS(RADIANS(G728))*COS(RADIANS(E721))*COS(RADIANS(AN711))))</f>
        <v>0</v>
      </c>
      <c r="AO728">
        <f>IF(DEGREES(ACOS(SIN(RADIANS(G728))*SIN(RADIANS(E721))+COS(RADIANS(G728))*COS(RADIANS(E721))*COS(RADIANS(AO711))))&gt;90,0,$F$4*$F$5/E720^2*(SIN(RADIANS(G728))*SIN(RADIANS(E721))+COS(RADIANS(G728))*COS(RADIANS(E721))*COS(RADIANS(AO711))))</f>
        <v>0</v>
      </c>
      <c r="AP728">
        <f>IF(DEGREES(ACOS(SIN(RADIANS(G728))*SIN(RADIANS(E721))+COS(RADIANS(G728))*COS(RADIANS(E721))*COS(RADIANS(AP711))))&gt;90,0,$F$4*$F$5/E720^2*(SIN(RADIANS(G728))*SIN(RADIANS(E721))+COS(RADIANS(G728))*COS(RADIANS(E721))*COS(RADIANS(AP711))))</f>
        <v>0</v>
      </c>
      <c r="AQ728">
        <f>IF(DEGREES(ACOS(SIN(RADIANS(G728))*SIN(RADIANS(E721))+COS(RADIANS(G728))*COS(RADIANS(E721))*COS(RADIANS(AQ711))))&gt;90,0,$F$4*$F$5/E720^2*(SIN(RADIANS(G728))*SIN(RADIANS(E721))+COS(RADIANS(G728))*COS(RADIANS(E721))*COS(RADIANS(AQ711))))</f>
        <v>0</v>
      </c>
      <c r="AR728">
        <f>IF(DEGREES(ACOS(SIN(RADIANS(G728))*SIN(RADIANS(E721))+COS(RADIANS(G728))*COS(RADIANS(E721))*COS(RADIANS(AR711))))&gt;90,0,$F$4*$F$5/E720^2*(SIN(RADIANS(G728))*SIN(RADIANS(E721))+COS(RADIANS(G728))*COS(RADIANS(E721))*COS(RADIANS(AR711))))</f>
        <v>0</v>
      </c>
    </row>
    <row r="729" spans="2:44" x14ac:dyDescent="0.5">
      <c r="G729">
        <v>-70</v>
      </c>
      <c r="I729">
        <f>IF(DEGREES(ACOS(SIN(RADIANS(G729))*SIN(RADIANS(E721))+COS(RADIANS(G729))*COS(RADIANS(E721))*COS(RADIANS(I711))))&gt;90,0,$F$4*$F$5/E720^2*(SIN(RADIANS(G729))*SIN(RADIANS(E721))+COS(RADIANS(G729))*COS(RADIANS(E721))*COS(RADIANS(I711))))</f>
        <v>0</v>
      </c>
      <c r="J729">
        <f>IF(DEGREES(ACOS(SIN(RADIANS(G729))*SIN(RADIANS(E721))+COS(RADIANS(G729))*COS(RADIANS(E721))*COS(RADIANS(J711))))&gt;90,0,$F$4*$F$5/E720^2*(SIN(RADIANS(G729))*SIN(RADIANS(E721))+COS(RADIANS(G729))*COS(RADIANS(E721))*COS(RADIANS(J711))))</f>
        <v>0</v>
      </c>
      <c r="K729">
        <f>IF(DEGREES(ACOS(SIN(RADIANS(G729))*SIN(RADIANS(E721))+COS(RADIANS(G729))*COS(RADIANS(E721))*COS(RADIANS(K711))))&gt;90,0,$F$4*$F$5/E720^2*(SIN(RADIANS(G729))*SIN(RADIANS(E721))+COS(RADIANS(G729))*COS(RADIANS(E721))*COS(RADIANS(K711))))</f>
        <v>0</v>
      </c>
      <c r="L729">
        <f>IF(DEGREES(ACOS(SIN(RADIANS(G729))*SIN(RADIANS(E721))+COS(RADIANS(G729))*COS(RADIANS(E721))*COS(RADIANS(L711))))&gt;90,0,$F$4*$F$5/E720^2*(SIN(RADIANS(G729))*SIN(RADIANS(E721))+COS(RADIANS(G729))*COS(RADIANS(E721))*COS(RADIANS(L711))))</f>
        <v>0</v>
      </c>
      <c r="M729">
        <f>IF(DEGREES(ACOS(SIN(RADIANS(G729))*SIN(RADIANS(E721))+COS(RADIANS(G729))*COS(RADIANS(E721))*COS(RADIANS(M711))))&gt;90,0,$F$4*$F$5/E720^2*(SIN(RADIANS(G729))*SIN(RADIANS(E721))+COS(RADIANS(G729))*COS(RADIANS(E721))*COS(RADIANS(M711))))</f>
        <v>0</v>
      </c>
      <c r="N729">
        <f>IF(DEGREES(ACOS(SIN(RADIANS(G729))*SIN(RADIANS(E721))+COS(RADIANS(G729))*COS(RADIANS(E721))*COS(RADIANS(N711))))&gt;90,0,$F$4*$F$5/E720^2*(SIN(RADIANS(G729))*SIN(RADIANS(E721))+COS(RADIANS(G729))*COS(RADIANS(E721))*COS(RADIANS(N711))))</f>
        <v>0</v>
      </c>
      <c r="O729">
        <f>IF(DEGREES(ACOS(SIN(RADIANS(G729))*SIN(RADIANS(E721))+COS(RADIANS(G729))*COS(RADIANS(E721))*COS(RADIANS(O711))))&gt;90,0,$F$4*$F$5/E720^2*(SIN(RADIANS(G729))*SIN(RADIANS(E721))+COS(RADIANS(G729))*COS(RADIANS(E721))*COS(RADIANS(O711))))</f>
        <v>0</v>
      </c>
      <c r="P729">
        <f>IF(DEGREES(ACOS(SIN(RADIANS(G729))*SIN(RADIANS(E721))+COS(RADIANS(G729))*COS(RADIANS(E721))*COS(RADIANS(P711))))&gt;90,0,$F$4*$F$5/E720^2*(SIN(RADIANS(G729))*SIN(RADIANS(E721))+COS(RADIANS(G729))*COS(RADIANS(E721))*COS(RADIANS(P711))))</f>
        <v>0</v>
      </c>
      <c r="Q729">
        <f>IF(DEGREES(ACOS(SIN(RADIANS(G729))*SIN(RADIANS(E721))+COS(RADIANS(G729))*COS(RADIANS(E721))*COS(RADIANS(Q711))))&gt;90,0,$F$4*$F$5/E720^2*(SIN(RADIANS(G729))*SIN(RADIANS(E721))+COS(RADIANS(G729))*COS(RADIANS(E721))*COS(RADIANS(Q711))))</f>
        <v>0</v>
      </c>
      <c r="R729" t="e">
        <f>IF(DEGREES(ACOS(SIN(RADIANS(G729))*SIN(RADIANS(E721))+COS(RADIANS(G729))*COS(RADIANS(E721))*COS(RADIANS(R711))))&gt;90,0,$F$4*$F$5/E720^2*(SIN(RADIANS(G729))*SIN(RADIANS(E721))+COS(RADIANS(G729))*COS(RADIANS(E721))*COS(RADIANS(R711))))</f>
        <v>#DIV/0!</v>
      </c>
      <c r="S729" t="e">
        <f>IF(DEGREES(ACOS(SIN(RADIANS(G729))*SIN(RADIANS(E721))+COS(RADIANS(G729))*COS(RADIANS(E721))*COS(RADIANS(S711))))&gt;90,0,$F$4*$F$5/E720^2*(SIN(RADIANS(G729))*SIN(RADIANS(E721))+COS(RADIANS(G729))*COS(RADIANS(E721))*COS(RADIANS(S711))))</f>
        <v>#DIV/0!</v>
      </c>
      <c r="T729" t="e">
        <f>IF(DEGREES(ACOS(SIN(RADIANS(G729))*SIN(RADIANS(E721))+COS(RADIANS(G729))*COS(RADIANS(E721))*COS(RADIANS(T711))))&gt;90,0,$F$4*$F$5/E720^2*(SIN(RADIANS(G729))*SIN(RADIANS(E721))+COS(RADIANS(G729))*COS(RADIANS(E721))*COS(RADIANS(T711))))</f>
        <v>#DIV/0!</v>
      </c>
      <c r="U729" t="e">
        <f>IF(DEGREES(ACOS(SIN(RADIANS(G729))*SIN(RADIANS(E721))+COS(RADIANS(G729))*COS(RADIANS(E721))*COS(RADIANS(U711))))&gt;90,0,$F$4*$F$5/E720^2*(SIN(RADIANS(G729))*SIN(RADIANS(E721))+COS(RADIANS(G729))*COS(RADIANS(E721))*COS(RADIANS(U711))))</f>
        <v>#DIV/0!</v>
      </c>
      <c r="V729" t="e">
        <f>IF(DEGREES(ACOS(SIN(RADIANS(G729))*SIN(RADIANS(E721))+COS(RADIANS(G729))*COS(RADIANS(E721))*COS(RADIANS(V711))))&gt;90,0,$F$4*$F$5/E720^2*(SIN(RADIANS(G729))*SIN(RADIANS(E721))+COS(RADIANS(G729))*COS(RADIANS(E721))*COS(RADIANS(V711))))</f>
        <v>#DIV/0!</v>
      </c>
      <c r="W729" t="e">
        <f>IF(DEGREES(ACOS(SIN(RADIANS(G729))*SIN(RADIANS(E721))+COS(RADIANS(G729))*COS(RADIANS(E721))*COS(RADIANS(W711))))&gt;90,0,$F$4*$F$5/E720^2*(SIN(RADIANS(G729))*SIN(RADIANS(E721))+COS(RADIANS(G729))*COS(RADIANS(E721))*COS(RADIANS(W711))))</f>
        <v>#DIV/0!</v>
      </c>
      <c r="X729" t="e">
        <f>IF(DEGREES(ACOS(SIN(RADIANS(G729))*SIN(RADIANS(E721))+COS(RADIANS(G729))*COS(RADIANS(E721))*COS(RADIANS(X711))))&gt;90,0,$F$4*$F$5/E720^2*(SIN(RADIANS(G729))*SIN(RADIANS(E721))+COS(RADIANS(G729))*COS(RADIANS(E721))*COS(RADIANS(X711))))</f>
        <v>#DIV/0!</v>
      </c>
      <c r="Y729" t="e">
        <f>IF(DEGREES(ACOS(SIN(RADIANS(G729))*SIN(RADIANS(E721))+COS(RADIANS(G729))*COS(RADIANS(E721))*COS(RADIANS(Y711))))&gt;90,0,$F$4*$F$5/E720^2*(SIN(RADIANS(G729))*SIN(RADIANS(E721))+COS(RADIANS(G729))*COS(RADIANS(E721))*COS(RADIANS(Y711))))</f>
        <v>#DIV/0!</v>
      </c>
      <c r="Z729" t="e">
        <f>IF(DEGREES(ACOS(SIN(RADIANS(G729))*SIN(RADIANS(E721))+COS(RADIANS(G729))*COS(RADIANS(E721))*COS(RADIANS(Z711))))&gt;90,0,$F$4*$F$5/E720^2*(SIN(RADIANS(G729))*SIN(RADIANS(E721))+COS(RADIANS(G729))*COS(RADIANS(E721))*COS(RADIANS(Z711))))</f>
        <v>#DIV/0!</v>
      </c>
      <c r="AA729" t="e">
        <f>IF(DEGREES(ACOS(SIN(RADIANS(G729))*SIN(RADIANS(E721))+COS(RADIANS(G729))*COS(RADIANS(E721))*COS(RADIANS(AA711))))&gt;90,0,$F$4*$F$5/E720^2*(SIN(RADIANS(G729))*SIN(RADIANS(E721))+COS(RADIANS(G729))*COS(RADIANS(E721))*COS(RADIANS(AA711))))</f>
        <v>#DIV/0!</v>
      </c>
      <c r="AB729" t="e">
        <f>IF(DEGREES(ACOS(SIN(RADIANS(G729))*SIN(RADIANS(E721))+COS(RADIANS(G729))*COS(RADIANS(E721))*COS(RADIANS(AB711))))&gt;90,0,$F$4*$F$5/E720^2*(SIN(RADIANS(G729))*SIN(RADIANS(E721))+COS(RADIANS(G729))*COS(RADIANS(E721))*COS(RADIANS(AB711))))</f>
        <v>#DIV/0!</v>
      </c>
      <c r="AC729" t="e">
        <f>IF(DEGREES(ACOS(SIN(RADIANS(G729))*SIN(RADIANS(E721))+COS(RADIANS(G729))*COS(RADIANS(E721))*COS(RADIANS(AC711))))&gt;90,0,$F$4*$F$5/E720^2*(SIN(RADIANS(G729))*SIN(RADIANS(E721))+COS(RADIANS(G729))*COS(RADIANS(E721))*COS(RADIANS(AC711))))</f>
        <v>#DIV/0!</v>
      </c>
      <c r="AD729" t="e">
        <f>IF(DEGREES(ACOS(SIN(RADIANS(G729))*SIN(RADIANS(E721))+COS(RADIANS(G729))*COS(RADIANS(E721))*COS(RADIANS(AD711))))&gt;90,0,$F$4*$F$5/E720^2*(SIN(RADIANS(G729))*SIN(RADIANS(E721))+COS(RADIANS(G729))*COS(RADIANS(E721))*COS(RADIANS(AD711))))</f>
        <v>#DIV/0!</v>
      </c>
      <c r="AE729" t="e">
        <f>IF(DEGREES(ACOS(SIN(RADIANS(G729))*SIN(RADIANS(E721))+COS(RADIANS(G729))*COS(RADIANS(E721))*COS(RADIANS(AE711))))&gt;90,0,$F$4*$F$5/E720^2*(SIN(RADIANS(G729))*SIN(RADIANS(E721))+COS(RADIANS(G729))*COS(RADIANS(E721))*COS(RADIANS(AE711))))</f>
        <v>#DIV/0!</v>
      </c>
      <c r="AF729" t="e">
        <f>IF(DEGREES(ACOS(SIN(RADIANS(G729))*SIN(RADIANS(E721))+COS(RADIANS(G729))*COS(RADIANS(E721))*COS(RADIANS(AF711))))&gt;90,0,$F$4*$F$5/E720^2*(SIN(RADIANS(G729))*SIN(RADIANS(E721))+COS(RADIANS(G729))*COS(RADIANS(E721))*COS(RADIANS(AF711))))</f>
        <v>#DIV/0!</v>
      </c>
      <c r="AG729" t="e">
        <f>IF(DEGREES(ACOS(SIN(RADIANS(G729))*SIN(RADIANS(E721))+COS(RADIANS(G729))*COS(RADIANS(E721))*COS(RADIANS(AG711))))&gt;90,0,$F$4*$F$5/E720^2*(SIN(RADIANS(G729))*SIN(RADIANS(E721))+COS(RADIANS(G729))*COS(RADIANS(E721))*COS(RADIANS(AG711))))</f>
        <v>#DIV/0!</v>
      </c>
      <c r="AH729" t="e">
        <f>IF(DEGREES(ACOS(SIN(RADIANS(G729))*SIN(RADIANS(E721))+COS(RADIANS(G729))*COS(RADIANS(E721))*COS(RADIANS(AH711))))&gt;90,0,$F$4*$F$5/E720^2*(SIN(RADIANS(G729))*SIN(RADIANS(E721))+COS(RADIANS(G729))*COS(RADIANS(E721))*COS(RADIANS(AH711))))</f>
        <v>#DIV/0!</v>
      </c>
      <c r="AI729" t="e">
        <f>IF(DEGREES(ACOS(SIN(RADIANS(G729))*SIN(RADIANS(E721))+COS(RADIANS(G729))*COS(RADIANS(E721))*COS(RADIANS(AI711))))&gt;90,0,$F$4*$F$5/E720^2*(SIN(RADIANS(G729))*SIN(RADIANS(E721))+COS(RADIANS(G729))*COS(RADIANS(E721))*COS(RADIANS(AI711))))</f>
        <v>#DIV/0!</v>
      </c>
      <c r="AJ729" t="e">
        <f>IF(DEGREES(ACOS(SIN(RADIANS(G729))*SIN(RADIANS(E721))+COS(RADIANS(G729))*COS(RADIANS(E721))*COS(RADIANS(AJ711))))&gt;90,0,$F$4*$F$5/E720^2*(SIN(RADIANS(G729))*SIN(RADIANS(E721))+COS(RADIANS(G729))*COS(RADIANS(E721))*COS(RADIANS(AJ711))))</f>
        <v>#DIV/0!</v>
      </c>
      <c r="AK729">
        <f>IF(DEGREES(ACOS(SIN(RADIANS(G729))*SIN(RADIANS(E721))+COS(RADIANS(G729))*COS(RADIANS(E721))*COS(RADIANS(AK711))))&gt;90,0,$F$4*$F$5/E720^2*(SIN(RADIANS(G729))*SIN(RADIANS(E721))+COS(RADIANS(G729))*COS(RADIANS(E721))*COS(RADIANS(AK711))))</f>
        <v>0</v>
      </c>
      <c r="AL729">
        <f>IF(DEGREES(ACOS(SIN(RADIANS(G729))*SIN(RADIANS(E721))+COS(RADIANS(G729))*COS(RADIANS(E721))*COS(RADIANS(AL711))))&gt;90,0,$F$4*$F$5/E720^2*(SIN(RADIANS(G729))*SIN(RADIANS(E721))+COS(RADIANS(G729))*COS(RADIANS(E721))*COS(RADIANS(AL711))))</f>
        <v>0</v>
      </c>
      <c r="AM729">
        <f>IF(DEGREES(ACOS(SIN(RADIANS(G729))*SIN(RADIANS(E721))+COS(RADIANS(G729))*COS(RADIANS(E721))*COS(RADIANS(AM711))))&gt;90,0,$F$4*$F$5/E720^2*(SIN(RADIANS(G729))*SIN(RADIANS(E721))+COS(RADIANS(G729))*COS(RADIANS(E721))*COS(RADIANS(AM711))))</f>
        <v>0</v>
      </c>
      <c r="AN729">
        <f>IF(DEGREES(ACOS(SIN(RADIANS(G729))*SIN(RADIANS(E721))+COS(RADIANS(G729))*COS(RADIANS(E721))*COS(RADIANS(AN711))))&gt;90,0,$F$4*$F$5/E720^2*(SIN(RADIANS(G729))*SIN(RADIANS(E721))+COS(RADIANS(G729))*COS(RADIANS(E721))*COS(RADIANS(AN711))))</f>
        <v>0</v>
      </c>
      <c r="AO729">
        <f>IF(DEGREES(ACOS(SIN(RADIANS(G729))*SIN(RADIANS(E721))+COS(RADIANS(G729))*COS(RADIANS(E721))*COS(RADIANS(AO711))))&gt;90,0,$F$4*$F$5/E720^2*(SIN(RADIANS(G729))*SIN(RADIANS(E721))+COS(RADIANS(G729))*COS(RADIANS(E721))*COS(RADIANS(AO711))))</f>
        <v>0</v>
      </c>
      <c r="AP729">
        <f>IF(DEGREES(ACOS(SIN(RADIANS(G729))*SIN(RADIANS(E721))+COS(RADIANS(G729))*COS(RADIANS(E721))*COS(RADIANS(AP711))))&gt;90,0,$F$4*$F$5/E720^2*(SIN(RADIANS(G729))*SIN(RADIANS(E721))+COS(RADIANS(G729))*COS(RADIANS(E721))*COS(RADIANS(AP711))))</f>
        <v>0</v>
      </c>
      <c r="AQ729">
        <f>IF(DEGREES(ACOS(SIN(RADIANS(G729))*SIN(RADIANS(E721))+COS(RADIANS(G729))*COS(RADIANS(E721))*COS(RADIANS(AQ711))))&gt;90,0,$F$4*$F$5/E720^2*(SIN(RADIANS(G729))*SIN(RADIANS(E721))+COS(RADIANS(G729))*COS(RADIANS(E721))*COS(RADIANS(AQ711))))</f>
        <v>0</v>
      </c>
      <c r="AR729">
        <f>IF(DEGREES(ACOS(SIN(RADIANS(G729))*SIN(RADIANS(E721))+COS(RADIANS(G729))*COS(RADIANS(E721))*COS(RADIANS(AR711))))&gt;90,0,$F$4*$F$5/E720^2*(SIN(RADIANS(G729))*SIN(RADIANS(E721))+COS(RADIANS(G729))*COS(RADIANS(E721))*COS(RADIANS(AR711))))</f>
        <v>0</v>
      </c>
    </row>
    <row r="730" spans="2:44" x14ac:dyDescent="0.5">
      <c r="G730">
        <v>-80</v>
      </c>
      <c r="I730">
        <f>IF(DEGREES(ACOS(SIN(RADIANS(G730))*SIN(RADIANS(E721))+COS(RADIANS(G730))*COS(RADIANS(E721))*COS(RADIANS(I711))))&gt;90,0,$F$4*$F$5/E720^2*(SIN(RADIANS(G730))*SIN(RADIANS(E721))+COS(RADIANS(G730))*COS(RADIANS(E721))*COS(RADIANS(I711))))</f>
        <v>0</v>
      </c>
      <c r="J730">
        <f>IF(DEGREES(ACOS(SIN(RADIANS(G730))*SIN(RADIANS(E721))+COS(RADIANS(G730))*COS(RADIANS(E721))*COS(RADIANS(J711))))&gt;90,0,$F$4*$F$5/E720^2*(SIN(RADIANS(G730))*SIN(RADIANS(E721))+COS(RADIANS(G730))*COS(RADIANS(E721))*COS(RADIANS(J711))))</f>
        <v>0</v>
      </c>
      <c r="K730">
        <f>IF(DEGREES(ACOS(SIN(RADIANS(G730))*SIN(RADIANS(E721))+COS(RADIANS(G730))*COS(RADIANS(E721))*COS(RADIANS(K711))))&gt;90,0,$F$4*$F$5/E720^2*(SIN(RADIANS(G730))*SIN(RADIANS(E721))+COS(RADIANS(G730))*COS(RADIANS(E721))*COS(RADIANS(K711))))</f>
        <v>0</v>
      </c>
      <c r="L730">
        <f>IF(DEGREES(ACOS(SIN(RADIANS(G730))*SIN(RADIANS(E721))+COS(RADIANS(G730))*COS(RADIANS(E721))*COS(RADIANS(L711))))&gt;90,0,$F$4*$F$5/E720^2*(SIN(RADIANS(G730))*SIN(RADIANS(E721))+COS(RADIANS(G730))*COS(RADIANS(E721))*COS(RADIANS(L711))))</f>
        <v>0</v>
      </c>
      <c r="M730">
        <f>IF(DEGREES(ACOS(SIN(RADIANS(G730))*SIN(RADIANS(E721))+COS(RADIANS(G730))*COS(RADIANS(E721))*COS(RADIANS(M711))))&gt;90,0,$F$4*$F$5/E720^2*(SIN(RADIANS(G730))*SIN(RADIANS(E721))+COS(RADIANS(G730))*COS(RADIANS(E721))*COS(RADIANS(M711))))</f>
        <v>0</v>
      </c>
      <c r="N730">
        <f>IF(DEGREES(ACOS(SIN(RADIANS(G730))*SIN(RADIANS(E721))+COS(RADIANS(G730))*COS(RADIANS(E721))*COS(RADIANS(N711))))&gt;90,0,$F$4*$F$5/E720^2*(SIN(RADIANS(G730))*SIN(RADIANS(E721))+COS(RADIANS(G730))*COS(RADIANS(E721))*COS(RADIANS(N711))))</f>
        <v>0</v>
      </c>
      <c r="O730">
        <f>IF(DEGREES(ACOS(SIN(RADIANS(G730))*SIN(RADIANS(E721))+COS(RADIANS(G730))*COS(RADIANS(E721))*COS(RADIANS(O711))))&gt;90,0,$F$4*$F$5/E720^2*(SIN(RADIANS(G730))*SIN(RADIANS(E721))+COS(RADIANS(G730))*COS(RADIANS(E721))*COS(RADIANS(O711))))</f>
        <v>0</v>
      </c>
      <c r="P730">
        <f>IF(DEGREES(ACOS(SIN(RADIANS(G730))*SIN(RADIANS(E721))+COS(RADIANS(G730))*COS(RADIANS(E721))*COS(RADIANS(P711))))&gt;90,0,$F$4*$F$5/E720^2*(SIN(RADIANS(G730))*SIN(RADIANS(E721))+COS(RADIANS(G730))*COS(RADIANS(E721))*COS(RADIANS(P711))))</f>
        <v>0</v>
      </c>
      <c r="Q730">
        <f>IF(DEGREES(ACOS(SIN(RADIANS(G730))*SIN(RADIANS(E721))+COS(RADIANS(G730))*COS(RADIANS(E721))*COS(RADIANS(Q711))))&gt;90,0,$F$4*$F$5/E720^2*(SIN(RADIANS(G730))*SIN(RADIANS(E721))+COS(RADIANS(G730))*COS(RADIANS(E721))*COS(RADIANS(Q711))))</f>
        <v>0</v>
      </c>
      <c r="R730" t="e">
        <f>IF(DEGREES(ACOS(SIN(RADIANS(G730))*SIN(RADIANS(E721))+COS(RADIANS(G730))*COS(RADIANS(E721))*COS(RADIANS(R711))))&gt;90,0,$F$4*$F$5/E720^2*(SIN(RADIANS(G730))*SIN(RADIANS(E721))+COS(RADIANS(G730))*COS(RADIANS(E721))*COS(RADIANS(R711))))</f>
        <v>#DIV/0!</v>
      </c>
      <c r="S730" t="e">
        <f>IF(DEGREES(ACOS(SIN(RADIANS(G730))*SIN(RADIANS(E721))+COS(RADIANS(G730))*COS(RADIANS(E721))*COS(RADIANS(S711))))&gt;90,0,$F$4*$F$5/E720^2*(SIN(RADIANS(G730))*SIN(RADIANS(E721))+COS(RADIANS(G730))*COS(RADIANS(E721))*COS(RADIANS(S711))))</f>
        <v>#DIV/0!</v>
      </c>
      <c r="T730" t="e">
        <f>IF(DEGREES(ACOS(SIN(RADIANS(G730))*SIN(RADIANS(E721))+COS(RADIANS(G730))*COS(RADIANS(E721))*COS(RADIANS(T711))))&gt;90,0,$F$4*$F$5/E720^2*(SIN(RADIANS(G730))*SIN(RADIANS(E721))+COS(RADIANS(G730))*COS(RADIANS(E721))*COS(RADIANS(T711))))</f>
        <v>#DIV/0!</v>
      </c>
      <c r="U730" t="e">
        <f>IF(DEGREES(ACOS(SIN(RADIANS(G730))*SIN(RADIANS(E721))+COS(RADIANS(G730))*COS(RADIANS(E721))*COS(RADIANS(U711))))&gt;90,0,$F$4*$F$5/E720^2*(SIN(RADIANS(G730))*SIN(RADIANS(E721))+COS(RADIANS(G730))*COS(RADIANS(E721))*COS(RADIANS(U711))))</f>
        <v>#DIV/0!</v>
      </c>
      <c r="V730" t="e">
        <f>IF(DEGREES(ACOS(SIN(RADIANS(G730))*SIN(RADIANS(E721))+COS(RADIANS(G730))*COS(RADIANS(E721))*COS(RADIANS(V711))))&gt;90,0,$F$4*$F$5/E720^2*(SIN(RADIANS(G730))*SIN(RADIANS(E721))+COS(RADIANS(G730))*COS(RADIANS(E721))*COS(RADIANS(V711))))</f>
        <v>#DIV/0!</v>
      </c>
      <c r="W730" t="e">
        <f>IF(DEGREES(ACOS(SIN(RADIANS(G730))*SIN(RADIANS(E721))+COS(RADIANS(G730))*COS(RADIANS(E721))*COS(RADIANS(W711))))&gt;90,0,$F$4*$F$5/E720^2*(SIN(RADIANS(G730))*SIN(RADIANS(E721))+COS(RADIANS(G730))*COS(RADIANS(E721))*COS(RADIANS(W711))))</f>
        <v>#DIV/0!</v>
      </c>
      <c r="X730" t="e">
        <f>IF(DEGREES(ACOS(SIN(RADIANS(G730))*SIN(RADIANS(E721))+COS(RADIANS(G730))*COS(RADIANS(E721))*COS(RADIANS(X711))))&gt;90,0,$F$4*$F$5/E720^2*(SIN(RADIANS(G730))*SIN(RADIANS(E721))+COS(RADIANS(G730))*COS(RADIANS(E721))*COS(RADIANS(X711))))</f>
        <v>#DIV/0!</v>
      </c>
      <c r="Y730" t="e">
        <f>IF(DEGREES(ACOS(SIN(RADIANS(G730))*SIN(RADIANS(E721))+COS(RADIANS(G730))*COS(RADIANS(E721))*COS(RADIANS(Y711))))&gt;90,0,$F$4*$F$5/E720^2*(SIN(RADIANS(G730))*SIN(RADIANS(E721))+COS(RADIANS(G730))*COS(RADIANS(E721))*COS(RADIANS(Y711))))</f>
        <v>#DIV/0!</v>
      </c>
      <c r="Z730" t="e">
        <f>IF(DEGREES(ACOS(SIN(RADIANS(G730))*SIN(RADIANS(E721))+COS(RADIANS(G730))*COS(RADIANS(E721))*COS(RADIANS(Z711))))&gt;90,0,$F$4*$F$5/E720^2*(SIN(RADIANS(G730))*SIN(RADIANS(E721))+COS(RADIANS(G730))*COS(RADIANS(E721))*COS(RADIANS(Z711))))</f>
        <v>#DIV/0!</v>
      </c>
      <c r="AA730" t="e">
        <f>IF(DEGREES(ACOS(SIN(RADIANS(G730))*SIN(RADIANS(E721))+COS(RADIANS(G730))*COS(RADIANS(E721))*COS(RADIANS(AA711))))&gt;90,0,$F$4*$F$5/E720^2*(SIN(RADIANS(G730))*SIN(RADIANS(E721))+COS(RADIANS(G730))*COS(RADIANS(E721))*COS(RADIANS(AA711))))</f>
        <v>#DIV/0!</v>
      </c>
      <c r="AB730" t="e">
        <f>IF(DEGREES(ACOS(SIN(RADIANS(G730))*SIN(RADIANS(E721))+COS(RADIANS(G730))*COS(RADIANS(E721))*COS(RADIANS(AB711))))&gt;90,0,$F$4*$F$5/E720^2*(SIN(RADIANS(G730))*SIN(RADIANS(E721))+COS(RADIANS(G730))*COS(RADIANS(E721))*COS(RADIANS(AB711))))</f>
        <v>#DIV/0!</v>
      </c>
      <c r="AC730" t="e">
        <f>IF(DEGREES(ACOS(SIN(RADIANS(G730))*SIN(RADIANS(E721))+COS(RADIANS(G730))*COS(RADIANS(E721))*COS(RADIANS(AC711))))&gt;90,0,$F$4*$F$5/E720^2*(SIN(RADIANS(G730))*SIN(RADIANS(E721))+COS(RADIANS(G730))*COS(RADIANS(E721))*COS(RADIANS(AC711))))</f>
        <v>#DIV/0!</v>
      </c>
      <c r="AD730" t="e">
        <f>IF(DEGREES(ACOS(SIN(RADIANS(G730))*SIN(RADIANS(E721))+COS(RADIANS(G730))*COS(RADIANS(E721))*COS(RADIANS(AD711))))&gt;90,0,$F$4*$F$5/E720^2*(SIN(RADIANS(G730))*SIN(RADIANS(E721))+COS(RADIANS(G730))*COS(RADIANS(E721))*COS(RADIANS(AD711))))</f>
        <v>#DIV/0!</v>
      </c>
      <c r="AE730" t="e">
        <f>IF(DEGREES(ACOS(SIN(RADIANS(G730))*SIN(RADIANS(E721))+COS(RADIANS(G730))*COS(RADIANS(E721))*COS(RADIANS(AE711))))&gt;90,0,$F$4*$F$5/E720^2*(SIN(RADIANS(G730))*SIN(RADIANS(E721))+COS(RADIANS(G730))*COS(RADIANS(E721))*COS(RADIANS(AE711))))</f>
        <v>#DIV/0!</v>
      </c>
      <c r="AF730" t="e">
        <f>IF(DEGREES(ACOS(SIN(RADIANS(G730))*SIN(RADIANS(E721))+COS(RADIANS(G730))*COS(RADIANS(E721))*COS(RADIANS(AF711))))&gt;90,0,$F$4*$F$5/E720^2*(SIN(RADIANS(G730))*SIN(RADIANS(E721))+COS(RADIANS(G730))*COS(RADIANS(E721))*COS(RADIANS(AF711))))</f>
        <v>#DIV/0!</v>
      </c>
      <c r="AG730" t="e">
        <f>IF(DEGREES(ACOS(SIN(RADIANS(G730))*SIN(RADIANS(E721))+COS(RADIANS(G730))*COS(RADIANS(E721))*COS(RADIANS(AG711))))&gt;90,0,$F$4*$F$5/E720^2*(SIN(RADIANS(G730))*SIN(RADIANS(E721))+COS(RADIANS(G730))*COS(RADIANS(E721))*COS(RADIANS(AG711))))</f>
        <v>#DIV/0!</v>
      </c>
      <c r="AH730" t="e">
        <f>IF(DEGREES(ACOS(SIN(RADIANS(G730))*SIN(RADIANS(E721))+COS(RADIANS(G730))*COS(RADIANS(E721))*COS(RADIANS(AH711))))&gt;90,0,$F$4*$F$5/E720^2*(SIN(RADIANS(G730))*SIN(RADIANS(E721))+COS(RADIANS(G730))*COS(RADIANS(E721))*COS(RADIANS(AH711))))</f>
        <v>#DIV/0!</v>
      </c>
      <c r="AI730" t="e">
        <f>IF(DEGREES(ACOS(SIN(RADIANS(G730))*SIN(RADIANS(E721))+COS(RADIANS(G730))*COS(RADIANS(E721))*COS(RADIANS(AI711))))&gt;90,0,$F$4*$F$5/E720^2*(SIN(RADIANS(G730))*SIN(RADIANS(E721))+COS(RADIANS(G730))*COS(RADIANS(E721))*COS(RADIANS(AI711))))</f>
        <v>#DIV/0!</v>
      </c>
      <c r="AJ730" t="e">
        <f>IF(DEGREES(ACOS(SIN(RADIANS(G730))*SIN(RADIANS(E721))+COS(RADIANS(G730))*COS(RADIANS(E721))*COS(RADIANS(AJ711))))&gt;90,0,$F$4*$F$5/E720^2*(SIN(RADIANS(G730))*SIN(RADIANS(E721))+COS(RADIANS(G730))*COS(RADIANS(E721))*COS(RADIANS(AJ711))))</f>
        <v>#DIV/0!</v>
      </c>
      <c r="AK730">
        <f>IF(DEGREES(ACOS(SIN(RADIANS(G730))*SIN(RADIANS(E721))+COS(RADIANS(G730))*COS(RADIANS(E721))*COS(RADIANS(AK711))))&gt;90,0,$F$4*$F$5/E720^2*(SIN(RADIANS(G730))*SIN(RADIANS(E721))+COS(RADIANS(G730))*COS(RADIANS(E721))*COS(RADIANS(AK711))))</f>
        <v>0</v>
      </c>
      <c r="AL730">
        <f>IF(DEGREES(ACOS(SIN(RADIANS(G730))*SIN(RADIANS(E721))+COS(RADIANS(G730))*COS(RADIANS(E721))*COS(RADIANS(AL711))))&gt;90,0,$F$4*$F$5/E720^2*(SIN(RADIANS(G730))*SIN(RADIANS(E721))+COS(RADIANS(G730))*COS(RADIANS(E721))*COS(RADIANS(AL711))))</f>
        <v>0</v>
      </c>
      <c r="AM730">
        <f>IF(DEGREES(ACOS(SIN(RADIANS(G730))*SIN(RADIANS(E721))+COS(RADIANS(G730))*COS(RADIANS(E721))*COS(RADIANS(AM711))))&gt;90,0,$F$4*$F$5/E720^2*(SIN(RADIANS(G730))*SIN(RADIANS(E721))+COS(RADIANS(G730))*COS(RADIANS(E721))*COS(RADIANS(AM711))))</f>
        <v>0</v>
      </c>
      <c r="AN730">
        <f>IF(DEGREES(ACOS(SIN(RADIANS(G730))*SIN(RADIANS(E721))+COS(RADIANS(G730))*COS(RADIANS(E721))*COS(RADIANS(AN711))))&gt;90,0,$F$4*$F$5/E720^2*(SIN(RADIANS(G730))*SIN(RADIANS(E721))+COS(RADIANS(G730))*COS(RADIANS(E721))*COS(RADIANS(AN711))))</f>
        <v>0</v>
      </c>
      <c r="AO730">
        <f>IF(DEGREES(ACOS(SIN(RADIANS(G730))*SIN(RADIANS(E721))+COS(RADIANS(G730))*COS(RADIANS(E721))*COS(RADIANS(AO711))))&gt;90,0,$F$4*$F$5/E720^2*(SIN(RADIANS(G730))*SIN(RADIANS(E721))+COS(RADIANS(G730))*COS(RADIANS(E721))*COS(RADIANS(AO711))))</f>
        <v>0</v>
      </c>
      <c r="AP730">
        <f>IF(DEGREES(ACOS(SIN(RADIANS(G730))*SIN(RADIANS(E721))+COS(RADIANS(G730))*COS(RADIANS(E721))*COS(RADIANS(AP711))))&gt;90,0,$F$4*$F$5/E720^2*(SIN(RADIANS(G730))*SIN(RADIANS(E721))+COS(RADIANS(G730))*COS(RADIANS(E721))*COS(RADIANS(AP711))))</f>
        <v>0</v>
      </c>
      <c r="AQ730">
        <f>IF(DEGREES(ACOS(SIN(RADIANS(G730))*SIN(RADIANS(E721))+COS(RADIANS(G730))*COS(RADIANS(E721))*COS(RADIANS(AQ711))))&gt;90,0,$F$4*$F$5/E720^2*(SIN(RADIANS(G730))*SIN(RADIANS(E721))+COS(RADIANS(G730))*COS(RADIANS(E721))*COS(RADIANS(AQ711))))</f>
        <v>0</v>
      </c>
      <c r="AR730">
        <f>IF(DEGREES(ACOS(SIN(RADIANS(G730))*SIN(RADIANS(E721))+COS(RADIANS(G730))*COS(RADIANS(E721))*COS(RADIANS(AR711))))&gt;90,0,$F$4*$F$5/E720^2*(SIN(RADIANS(G730))*SIN(RADIANS(E721))+COS(RADIANS(G730))*COS(RADIANS(E721))*COS(RADIANS(AR711))))</f>
        <v>0</v>
      </c>
    </row>
    <row r="731" spans="2:44" x14ac:dyDescent="0.5">
      <c r="G731">
        <v>-90</v>
      </c>
      <c r="I731" t="e">
        <f>IF(DEGREES(ACOS(SIN(RADIANS(G731))*SIN(RADIANS(E721))+COS(RADIANS(G731))*COS(RADIANS(E721))*COS(RADIANS(I711))))&gt;90,0,$F$4*$F$5/E720^2*(SIN(RADIANS(G731))*SIN(RADIANS(E721))+COS(RADIANS(G731))*COS(RADIANS(E721))*COS(RADIANS(I711))))</f>
        <v>#DIV/0!</v>
      </c>
      <c r="J731" t="e">
        <f>IF(DEGREES(ACOS(SIN(RADIANS(G731))*SIN(RADIANS(E721))+COS(RADIANS(G731))*COS(RADIANS(E721))*COS(RADIANS(J711))))&gt;90,0,$F$4*$F$5/E720^2*(SIN(RADIANS(G731))*SIN(RADIANS(E721))+COS(RADIANS(G731))*COS(RADIANS(E721))*COS(RADIANS(J711))))</f>
        <v>#DIV/0!</v>
      </c>
      <c r="K731" t="e">
        <f>IF(DEGREES(ACOS(SIN(RADIANS(G731))*SIN(RADIANS(E721))+COS(RADIANS(G731))*COS(RADIANS(E721))*COS(RADIANS(K711))))&gt;90,0,$F$4*$F$5/E720^2*(SIN(RADIANS(G731))*SIN(RADIANS(E721))+COS(RADIANS(G731))*COS(RADIANS(E721))*COS(RADIANS(K711))))</f>
        <v>#DIV/0!</v>
      </c>
      <c r="L731" t="e">
        <f>IF(DEGREES(ACOS(SIN(RADIANS(G731))*SIN(RADIANS(E721))+COS(RADIANS(G731))*COS(RADIANS(E721))*COS(RADIANS(L711))))&gt;90,0,$F$4*$F$5/E720^2*(SIN(RADIANS(G731))*SIN(RADIANS(E721))+COS(RADIANS(G731))*COS(RADIANS(E721))*COS(RADIANS(L711))))</f>
        <v>#DIV/0!</v>
      </c>
      <c r="M731" t="e">
        <f>IF(DEGREES(ACOS(SIN(RADIANS(G731))*SIN(RADIANS(E721))+COS(RADIANS(G731))*COS(RADIANS(E721))*COS(RADIANS(M711))))&gt;90,0,$F$4*$F$5/E720^2*(SIN(RADIANS(G731))*SIN(RADIANS(E721))+COS(RADIANS(G731))*COS(RADIANS(E721))*COS(RADIANS(M711))))</f>
        <v>#DIV/0!</v>
      </c>
      <c r="N731" t="e">
        <f>IF(DEGREES(ACOS(SIN(RADIANS(G731))*SIN(RADIANS(E721))+COS(RADIANS(G731))*COS(RADIANS(E721))*COS(RADIANS(N711))))&gt;90,0,$F$4*$F$5/E720^2*(SIN(RADIANS(G731))*SIN(RADIANS(E721))+COS(RADIANS(G731))*COS(RADIANS(E721))*COS(RADIANS(N711))))</f>
        <v>#DIV/0!</v>
      </c>
      <c r="O731" t="e">
        <f>IF(DEGREES(ACOS(SIN(RADIANS(G731))*SIN(RADIANS(E721))+COS(RADIANS(G731))*COS(RADIANS(E721))*COS(RADIANS(O711))))&gt;90,0,$F$4*$F$5/E720^2*(SIN(RADIANS(G731))*SIN(RADIANS(E721))+COS(RADIANS(G731))*COS(RADIANS(E721))*COS(RADIANS(O711))))</f>
        <v>#DIV/0!</v>
      </c>
      <c r="P731" t="e">
        <f>IF(DEGREES(ACOS(SIN(RADIANS(G731))*SIN(RADIANS(E721))+COS(RADIANS(G731))*COS(RADIANS(E721))*COS(RADIANS(P711))))&gt;90,0,$F$4*$F$5/E720^2*(SIN(RADIANS(G731))*SIN(RADIANS(E721))+COS(RADIANS(G731))*COS(RADIANS(E721))*COS(RADIANS(P711))))</f>
        <v>#DIV/0!</v>
      </c>
      <c r="Q731" t="e">
        <f>IF(DEGREES(ACOS(SIN(RADIANS(G731))*SIN(RADIANS(E721))+COS(RADIANS(G731))*COS(RADIANS(E721))*COS(RADIANS(Q711))))&gt;90,0,$F$4*$F$5/E720^2*(SIN(RADIANS(G731))*SIN(RADIANS(E721))+COS(RADIANS(G731))*COS(RADIANS(E721))*COS(RADIANS(Q711))))</f>
        <v>#DIV/0!</v>
      </c>
      <c r="R731" t="e">
        <f>IF(DEGREES(ACOS(SIN(RADIANS(G731))*SIN(RADIANS(E721))+COS(RADIANS(G731))*COS(RADIANS(E721))*COS(RADIANS(R711))))&gt;90,0,$F$4*$F$5/E720^2*(SIN(RADIANS(G731))*SIN(RADIANS(E721))+COS(RADIANS(G731))*COS(RADIANS(E721))*COS(RADIANS(R711))))</f>
        <v>#DIV/0!</v>
      </c>
      <c r="S731" t="e">
        <f>IF(DEGREES(ACOS(SIN(RADIANS(G731))*SIN(RADIANS(E721))+COS(RADIANS(G731))*COS(RADIANS(E721))*COS(RADIANS(S711))))&gt;90,0,$F$4*$F$5/E720^2*(SIN(RADIANS(G731))*SIN(RADIANS(E721))+COS(RADIANS(G731))*COS(RADIANS(E721))*COS(RADIANS(S711))))</f>
        <v>#DIV/0!</v>
      </c>
      <c r="T731" t="e">
        <f>IF(DEGREES(ACOS(SIN(RADIANS(G731))*SIN(RADIANS(E721))+COS(RADIANS(G731))*COS(RADIANS(E721))*COS(RADIANS(T711))))&gt;90,0,$F$4*$F$5/E720^2*(SIN(RADIANS(G731))*SIN(RADIANS(E721))+COS(RADIANS(G731))*COS(RADIANS(E721))*COS(RADIANS(T711))))</f>
        <v>#DIV/0!</v>
      </c>
      <c r="U731" t="e">
        <f>IF(DEGREES(ACOS(SIN(RADIANS(G731))*SIN(RADIANS(E721))+COS(RADIANS(G731))*COS(RADIANS(E721))*COS(RADIANS(U711))))&gt;90,0,$F$4*$F$5/E720^2*(SIN(RADIANS(G731))*SIN(RADIANS(E721))+COS(RADIANS(G731))*COS(RADIANS(E721))*COS(RADIANS(U711))))</f>
        <v>#DIV/0!</v>
      </c>
      <c r="V731" t="e">
        <f>IF(DEGREES(ACOS(SIN(RADIANS(G731))*SIN(RADIANS(E721))+COS(RADIANS(G731))*COS(RADIANS(E721))*COS(RADIANS(V711))))&gt;90,0,$F$4*$F$5/E720^2*(SIN(RADIANS(G731))*SIN(RADIANS(E721))+COS(RADIANS(G731))*COS(RADIANS(E721))*COS(RADIANS(V711))))</f>
        <v>#DIV/0!</v>
      </c>
      <c r="W731" t="e">
        <f>IF(DEGREES(ACOS(SIN(RADIANS(G731))*SIN(RADIANS(E721))+COS(RADIANS(G731))*COS(RADIANS(E721))*COS(RADIANS(W711))))&gt;90,0,$F$4*$F$5/E720^2*(SIN(RADIANS(G731))*SIN(RADIANS(E721))+COS(RADIANS(G731))*COS(RADIANS(E721))*COS(RADIANS(W711))))</f>
        <v>#DIV/0!</v>
      </c>
      <c r="X731" t="e">
        <f>IF(DEGREES(ACOS(SIN(RADIANS(G731))*SIN(RADIANS(E721))+COS(RADIANS(G731))*COS(RADIANS(E721))*COS(RADIANS(X711))))&gt;90,0,$F$4*$F$5/E720^2*(SIN(RADIANS(G731))*SIN(RADIANS(E721))+COS(RADIANS(G731))*COS(RADIANS(E721))*COS(RADIANS(X711))))</f>
        <v>#DIV/0!</v>
      </c>
      <c r="Y731" t="e">
        <f>IF(DEGREES(ACOS(SIN(RADIANS(G731))*SIN(RADIANS(E721))+COS(RADIANS(G731))*COS(RADIANS(E721))*COS(RADIANS(Y711))))&gt;90,0,$F$4*$F$5/E720^2*(SIN(RADIANS(G731))*SIN(RADIANS(E721))+COS(RADIANS(G731))*COS(RADIANS(E721))*COS(RADIANS(Y711))))</f>
        <v>#DIV/0!</v>
      </c>
      <c r="Z731" t="e">
        <f>IF(DEGREES(ACOS(SIN(RADIANS(G731))*SIN(RADIANS(E721))+COS(RADIANS(G731))*COS(RADIANS(E721))*COS(RADIANS(Z711))))&gt;90,0,$F$4*$F$5/E720^2*(SIN(RADIANS(G731))*SIN(RADIANS(E721))+COS(RADIANS(G731))*COS(RADIANS(E721))*COS(RADIANS(Z711))))</f>
        <v>#DIV/0!</v>
      </c>
      <c r="AA731" t="e">
        <f>IF(DEGREES(ACOS(SIN(RADIANS(G731))*SIN(RADIANS(E721))+COS(RADIANS(G731))*COS(RADIANS(E721))*COS(RADIANS(AA711))))&gt;90,0,$F$4*$F$5/E720^2*(SIN(RADIANS(G731))*SIN(RADIANS(E721))+COS(RADIANS(G731))*COS(RADIANS(E721))*COS(RADIANS(AA711))))</f>
        <v>#DIV/0!</v>
      </c>
      <c r="AB731" t="e">
        <f>IF(DEGREES(ACOS(SIN(RADIANS(G731))*SIN(RADIANS(E721))+COS(RADIANS(G731))*COS(RADIANS(E721))*COS(RADIANS(AB711))))&gt;90,0,$F$4*$F$5/E720^2*(SIN(RADIANS(G731))*SIN(RADIANS(E721))+COS(RADIANS(G731))*COS(RADIANS(E721))*COS(RADIANS(AB711))))</f>
        <v>#DIV/0!</v>
      </c>
      <c r="AC731" t="e">
        <f>IF(DEGREES(ACOS(SIN(RADIANS(G731))*SIN(RADIANS(E721))+COS(RADIANS(G731))*COS(RADIANS(E721))*COS(RADIANS(AC711))))&gt;90,0,$F$4*$F$5/E720^2*(SIN(RADIANS(G731))*SIN(RADIANS(E721))+COS(RADIANS(G731))*COS(RADIANS(E721))*COS(RADIANS(AC711))))</f>
        <v>#DIV/0!</v>
      </c>
      <c r="AD731" t="e">
        <f>IF(DEGREES(ACOS(SIN(RADIANS(G731))*SIN(RADIANS(E721))+COS(RADIANS(G731))*COS(RADIANS(E721))*COS(RADIANS(AD711))))&gt;90,0,$F$4*$F$5/E720^2*(SIN(RADIANS(G731))*SIN(RADIANS(E721))+COS(RADIANS(G731))*COS(RADIANS(E721))*COS(RADIANS(AD711))))</f>
        <v>#DIV/0!</v>
      </c>
      <c r="AE731" t="e">
        <f>IF(DEGREES(ACOS(SIN(RADIANS(G731))*SIN(RADIANS(E721))+COS(RADIANS(G731))*COS(RADIANS(E721))*COS(RADIANS(AE711))))&gt;90,0,$F$4*$F$5/E720^2*(SIN(RADIANS(G731))*SIN(RADIANS(E721))+COS(RADIANS(G731))*COS(RADIANS(E721))*COS(RADIANS(AE711))))</f>
        <v>#DIV/0!</v>
      </c>
      <c r="AF731" t="e">
        <f>IF(DEGREES(ACOS(SIN(RADIANS(G731))*SIN(RADIANS(E721))+COS(RADIANS(G731))*COS(RADIANS(E721))*COS(RADIANS(AF711))))&gt;90,0,$F$4*$F$5/E720^2*(SIN(RADIANS(G731))*SIN(RADIANS(E721))+COS(RADIANS(G731))*COS(RADIANS(E721))*COS(RADIANS(AF711))))</f>
        <v>#DIV/0!</v>
      </c>
      <c r="AG731" t="e">
        <f>IF(DEGREES(ACOS(SIN(RADIANS(G731))*SIN(RADIANS(E721))+COS(RADIANS(G731))*COS(RADIANS(E721))*COS(RADIANS(AG711))))&gt;90,0,$F$4*$F$5/E720^2*(SIN(RADIANS(G731))*SIN(RADIANS(E721))+COS(RADIANS(G731))*COS(RADIANS(E721))*COS(RADIANS(AG711))))</f>
        <v>#DIV/0!</v>
      </c>
      <c r="AH731" t="e">
        <f>IF(DEGREES(ACOS(SIN(RADIANS(G731))*SIN(RADIANS(E721))+COS(RADIANS(G731))*COS(RADIANS(E721))*COS(RADIANS(AH711))))&gt;90,0,$F$4*$F$5/E720^2*(SIN(RADIANS(G731))*SIN(RADIANS(E721))+COS(RADIANS(G731))*COS(RADIANS(E721))*COS(RADIANS(AH711))))</f>
        <v>#DIV/0!</v>
      </c>
      <c r="AI731" t="e">
        <f>IF(DEGREES(ACOS(SIN(RADIANS(G731))*SIN(RADIANS(E721))+COS(RADIANS(G731))*COS(RADIANS(E721))*COS(RADIANS(AI711))))&gt;90,0,$F$4*$F$5/E720^2*(SIN(RADIANS(G731))*SIN(RADIANS(E721))+COS(RADIANS(G731))*COS(RADIANS(E721))*COS(RADIANS(AI711))))</f>
        <v>#DIV/0!</v>
      </c>
      <c r="AJ731" t="e">
        <f>IF(DEGREES(ACOS(SIN(RADIANS(G731))*SIN(RADIANS(E721))+COS(RADIANS(G731))*COS(RADIANS(E721))*COS(RADIANS(AJ711))))&gt;90,0,$F$4*$F$5/E720^2*(SIN(RADIANS(G731))*SIN(RADIANS(E721))+COS(RADIANS(G731))*COS(RADIANS(E721))*COS(RADIANS(AJ711))))</f>
        <v>#DIV/0!</v>
      </c>
      <c r="AK731" t="e">
        <f>IF(DEGREES(ACOS(SIN(RADIANS(G731))*SIN(RADIANS(E721))+COS(RADIANS(G731))*COS(RADIANS(E721))*COS(RADIANS(AK711))))&gt;90,0,$F$4*$F$5/E720^2*(SIN(RADIANS(G731))*SIN(RADIANS(E721))+COS(RADIANS(G731))*COS(RADIANS(E721))*COS(RADIANS(AK711))))</f>
        <v>#DIV/0!</v>
      </c>
      <c r="AL731" t="e">
        <f>IF(DEGREES(ACOS(SIN(RADIANS(G731))*SIN(RADIANS(E721))+COS(RADIANS(G731))*COS(RADIANS(E721))*COS(RADIANS(AL711))))&gt;90,0,$F$4*$F$5/E720^2*(SIN(RADIANS(G731))*SIN(RADIANS(E721))+COS(RADIANS(G731))*COS(RADIANS(E721))*COS(RADIANS(AL711))))</f>
        <v>#DIV/0!</v>
      </c>
      <c r="AM731" t="e">
        <f>IF(DEGREES(ACOS(SIN(RADIANS(G731))*SIN(RADIANS(E721))+COS(RADIANS(G731))*COS(RADIANS(E721))*COS(RADIANS(AM711))))&gt;90,0,$F$4*$F$5/E720^2*(SIN(RADIANS(G731))*SIN(RADIANS(E721))+COS(RADIANS(G731))*COS(RADIANS(E721))*COS(RADIANS(AM711))))</f>
        <v>#DIV/0!</v>
      </c>
      <c r="AN731" t="e">
        <f>IF(DEGREES(ACOS(SIN(RADIANS(G731))*SIN(RADIANS(E721))+COS(RADIANS(G731))*COS(RADIANS(E721))*COS(RADIANS(AN711))))&gt;90,0,$F$4*$F$5/E720^2*(SIN(RADIANS(G731))*SIN(RADIANS(E721))+COS(RADIANS(G731))*COS(RADIANS(E721))*COS(RADIANS(AN711))))</f>
        <v>#DIV/0!</v>
      </c>
      <c r="AO731" t="e">
        <f>IF(DEGREES(ACOS(SIN(RADIANS(G731))*SIN(RADIANS(E721))+COS(RADIANS(G731))*COS(RADIANS(E721))*COS(RADIANS(AO711))))&gt;90,0,$F$4*$F$5/E720^2*(SIN(RADIANS(G731))*SIN(RADIANS(E721))+COS(RADIANS(G731))*COS(RADIANS(E721))*COS(RADIANS(AO711))))</f>
        <v>#DIV/0!</v>
      </c>
      <c r="AP731" t="e">
        <f>IF(DEGREES(ACOS(SIN(RADIANS(G731))*SIN(RADIANS(E721))+COS(RADIANS(G731))*COS(RADIANS(E721))*COS(RADIANS(AP711))))&gt;90,0,$F$4*$F$5/E720^2*(SIN(RADIANS(G731))*SIN(RADIANS(E721))+COS(RADIANS(G731))*COS(RADIANS(E721))*COS(RADIANS(AP711))))</f>
        <v>#DIV/0!</v>
      </c>
      <c r="AQ731" t="e">
        <f>IF(DEGREES(ACOS(SIN(RADIANS(G731))*SIN(RADIANS(E721))+COS(RADIANS(G731))*COS(RADIANS(E721))*COS(RADIANS(AQ711))))&gt;90,0,$F$4*$F$5/E720^2*(SIN(RADIANS(G731))*SIN(RADIANS(E721))+COS(RADIANS(G731))*COS(RADIANS(E721))*COS(RADIANS(AQ711))))</f>
        <v>#DIV/0!</v>
      </c>
      <c r="AR731" t="e">
        <f>IF(DEGREES(ACOS(SIN(RADIANS(G731))*SIN(RADIANS(E721))+COS(RADIANS(G731))*COS(RADIANS(E721))*COS(RADIANS(AR711))))&gt;90,0,$F$4*$F$5/E720^2*(SIN(RADIANS(G731))*SIN(RADIANS(E721))+COS(RADIANS(G731))*COS(RADIANS(E721))*COS(RADIANS(AR711))))</f>
        <v>#DIV/0!</v>
      </c>
    </row>
    <row r="733" spans="2:44" x14ac:dyDescent="0.5">
      <c r="H733" t="s">
        <v>769</v>
      </c>
      <c r="I733">
        <v>180</v>
      </c>
      <c r="J733">
        <v>170</v>
      </c>
      <c r="K733">
        <v>160</v>
      </c>
      <c r="L733">
        <v>150</v>
      </c>
      <c r="M733">
        <v>140</v>
      </c>
      <c r="N733">
        <v>130</v>
      </c>
      <c r="O733">
        <v>120</v>
      </c>
      <c r="P733">
        <v>110</v>
      </c>
      <c r="Q733">
        <v>100</v>
      </c>
      <c r="R733">
        <v>90</v>
      </c>
      <c r="S733">
        <v>80</v>
      </c>
      <c r="T733">
        <v>70</v>
      </c>
      <c r="U733">
        <v>60</v>
      </c>
      <c r="V733">
        <v>50</v>
      </c>
      <c r="W733">
        <v>40</v>
      </c>
      <c r="X733">
        <v>30</v>
      </c>
      <c r="Y733">
        <v>20</v>
      </c>
      <c r="Z733">
        <v>10</v>
      </c>
      <c r="AA733">
        <v>0</v>
      </c>
      <c r="AB733">
        <v>-10</v>
      </c>
      <c r="AC733">
        <v>-20</v>
      </c>
      <c r="AD733">
        <v>-30</v>
      </c>
      <c r="AE733">
        <v>-40</v>
      </c>
      <c r="AF733">
        <v>-50</v>
      </c>
      <c r="AG733">
        <v>-60</v>
      </c>
      <c r="AH733">
        <v>-70</v>
      </c>
      <c r="AI733">
        <v>-80</v>
      </c>
      <c r="AJ733">
        <v>-90</v>
      </c>
      <c r="AK733">
        <v>-100</v>
      </c>
      <c r="AL733">
        <v>-110</v>
      </c>
      <c r="AM733">
        <v>-120</v>
      </c>
      <c r="AN733">
        <v>-130</v>
      </c>
      <c r="AO733">
        <v>-140</v>
      </c>
      <c r="AP733">
        <v>-150</v>
      </c>
      <c r="AQ733">
        <v>-160</v>
      </c>
      <c r="AR733">
        <v>-170</v>
      </c>
    </row>
    <row r="734" spans="2:44" x14ac:dyDescent="0.5">
      <c r="H734" t="s">
        <v>779</v>
      </c>
      <c r="I734">
        <f>IF(ABS(I733-E746)&gt;180,IF(ABS(I733-E746)&gt;360,ABS(I733-E746)-360,360-ABS(I733-E746)),ABS(I733-E746))</f>
        <v>180</v>
      </c>
      <c r="J734">
        <f>IF(ABS(J733-E746)&gt;180,IF(ABS(J733-E746)&gt;360,ABS(J733-E746)-360,360-ABS(J733-E746)),ABS(J733-E746))</f>
        <v>170</v>
      </c>
      <c r="K734">
        <f>IF(ABS(K733-E746)&gt;180,IF(ABS(K733-E746)&gt;360,ABS(K733-E746)-360,360-ABS(K733-E746)),ABS(K733-E746))</f>
        <v>160</v>
      </c>
      <c r="L734">
        <f>IF(ABS(L733-E746)&gt;180,IF(ABS(L733-E746)&gt;360,ABS(L733-E746)-360,360-ABS(L733-E746)),ABS(L733-E746))</f>
        <v>150</v>
      </c>
      <c r="M734">
        <f>IF(ABS(M733-E746)&gt;180,IF(ABS(M733-E746)&gt;360,ABS(M733-E746)-360,360-ABS(M733-E746)),ABS(M733-E746))</f>
        <v>140</v>
      </c>
      <c r="N734">
        <f>IF(ABS(N733-E746)&gt;180,IF(ABS(N733-E746)&gt;360,ABS(N733-E746)-360,360-ABS(N733-E746)),ABS(N733-E746))</f>
        <v>130</v>
      </c>
      <c r="O734">
        <f>IF(ABS(O733-E746)&gt;180,IF(ABS(O733-E746)&gt;360,ABS(O733-E746)-360,360-ABS(O733-E746)),ABS(O733-E746))</f>
        <v>120</v>
      </c>
      <c r="P734">
        <f>IF(ABS(P733-E746)&gt;180,IF(ABS(P733-E746)&gt;360,ABS(P733-E746)-360,360-ABS(P733-E746)),ABS(P733-E746))</f>
        <v>110</v>
      </c>
      <c r="Q734">
        <f>IF(ABS(Q733-E746)&gt;180,IF(ABS(Q733-E746)&gt;360,ABS(Q733-E746)-360,360-ABS(Q733-E746)),ABS(Q733-E746))</f>
        <v>100</v>
      </c>
      <c r="R734">
        <f>IF(ABS(R733-E746)&gt;180,IF(ABS(R733-E746)&gt;360,ABS(R733-E746)-360,360-ABS(R733-E746)),ABS(R733-E746))</f>
        <v>90</v>
      </c>
      <c r="S734">
        <f>IF(ABS(S733-E746)&gt;180,IF(ABS(S733-E746)&gt;360,ABS(S733-E746)-360,360-ABS(S733-E746)),ABS(S733-E746))</f>
        <v>80</v>
      </c>
      <c r="T734">
        <f>IF(ABS(T733-E746)&gt;180,IF(ABS(T733-E746)&gt;360,ABS(T733-E746)-360,360-ABS(T733-E746)),ABS(T733-E746))</f>
        <v>70</v>
      </c>
      <c r="U734">
        <f>IF(ABS(U733-E746)&gt;180,IF(ABS(U733-E746)&gt;360,ABS(U733-E746)-360,360-ABS(U733-E746)),ABS(U733-E746))</f>
        <v>60</v>
      </c>
      <c r="V734">
        <f>IF(ABS(V733-E746)&gt;180,IF(ABS(V733-E746)&gt;360,ABS(V733-E746)-360,360-ABS(V733-E746)),ABS(V733-E746))</f>
        <v>50</v>
      </c>
      <c r="W734">
        <f>IF(ABS(W733-E746)&gt;180,IF(ABS(W733-E746)&gt;360,ABS(W733-E746)-360,360-ABS(W733-E746)),ABS(W733-E746))</f>
        <v>40</v>
      </c>
      <c r="X734">
        <f>IF(ABS(X733-E746)&gt;180,IF(ABS(X733-E746)&gt;360,ABS(X733-E746)-360,360-ABS(X733-E746)),ABS(X733-E746))</f>
        <v>30</v>
      </c>
      <c r="Y734">
        <f>IF(ABS(Y733-E746)&gt;180,IF(ABS(Y733-E746)&gt;360,ABS(Y733-E746)-360,360-ABS(Y733-E746)),ABS(Y733-E746))</f>
        <v>20</v>
      </c>
      <c r="Z734">
        <f>IF(ABS(Z733-E746)&gt;180,IF(ABS(Z733-E746)&gt;360,ABS(Z733-E746)-360,360-ABS(Z733-E746)),ABS(Z733-E746))</f>
        <v>10</v>
      </c>
      <c r="AA734">
        <f>IF(ABS(AA733-E746)&gt;180,IF(ABS(AA733-E746)&gt;360,ABS(AA733-E746)-360,360-ABS(AA733-E746)),ABS(AA733-E746))</f>
        <v>0</v>
      </c>
      <c r="AB734">
        <f>IF(ABS(AB733-E746)&gt;180,IF(ABS(AB733-E746)&gt;360,ABS(AB733-E746)-360,360-ABS(AB733-E746)),ABS(AB733-E746))</f>
        <v>10</v>
      </c>
      <c r="AC734">
        <f>IF(ABS(AC733-E746)&gt;180,IF(ABS(AC733-E746)&gt;360,ABS(AC733-E746)-360,360-ABS(AC733-E746)),ABS(AC733-E746))</f>
        <v>20</v>
      </c>
      <c r="AD734">
        <f>IF(ABS(AD733-E746)&gt;180,IF(ABS(AD733-E746)&gt;360,ABS(AD733-E746)-360,360-ABS(AD733-E746)),ABS(AD733-E746))</f>
        <v>30</v>
      </c>
      <c r="AE734">
        <f>IF(ABS(AE733-E746)&gt;180,IF(ABS(AE733-E746)&gt;360,ABS(AE733-E746)-360,360-ABS(AE733-E746)),ABS(AE733-E746))</f>
        <v>40</v>
      </c>
      <c r="AF734">
        <f>IF(ABS(AF733-E746)&gt;180,IF(ABS(AF733-E746)&gt;360,ABS(AF733-E746)-360,360-ABS(AF733-E746)),ABS(AF733-E746))</f>
        <v>50</v>
      </c>
      <c r="AG734">
        <f>IF(ABS(AG733-E746)&gt;180,IF(ABS(AG733-E746)&gt;360,ABS(AG733-E746)-360,360-ABS(AG733-E746)),ABS(AG733-E746))</f>
        <v>60</v>
      </c>
      <c r="AH734">
        <f>IF(ABS(AH733-E746)&gt;180,IF(ABS(AH733-E746)&gt;360,ABS(AH733-E746)-360,360-ABS(AH733-E746)),ABS(AH733-E746))</f>
        <v>70</v>
      </c>
      <c r="AI734">
        <f>IF(ABS(AI733-E746)&gt;180,IF(ABS(AI733-E746)&gt;360,ABS(AI733-E746)-360,360-ABS(AI733-E746)),ABS(AI733-E746))</f>
        <v>80</v>
      </c>
      <c r="AJ734">
        <f>IF(ABS(AJ733-E746)&gt;180,IF(ABS(AJ733-E746)&gt;360,ABS(AJ733-E746)-360,360-ABS(AJ733-E746)),ABS(AJ733-E746))</f>
        <v>90</v>
      </c>
      <c r="AK734">
        <f>IF(ABS(AK733-E746)&gt;180,IF(ABS(AK733-E746)&gt;360,ABS(AK733-E746)-360,360-ABS(AK733-E746)),ABS(AK733-E746))</f>
        <v>100</v>
      </c>
      <c r="AL734">
        <f>IF(ABS(AL733-E746)&gt;180,IF(ABS(AL733-E746)&gt;360,ABS(AL733-E746)-360,360-ABS(AL733-E746)),ABS(AL733-E746))</f>
        <v>110</v>
      </c>
      <c r="AM734">
        <f>IF(ABS(AM733-E746)&gt;180,IF(ABS(AM733-E746)&gt;360,ABS(AM733-E746)-360,360-ABS(AM733-E746)),ABS(AM733-E746))</f>
        <v>120</v>
      </c>
      <c r="AN734">
        <f>IF(ABS(AN733-E746)&gt;180,IF(ABS(AN733-E746)&gt;360,ABS(AN733-E746)-360,360-ABS(AN733-E746)),ABS(AN733-E746))</f>
        <v>130</v>
      </c>
      <c r="AO734">
        <f>IF(ABS(AO733-E746)&gt;180,IF(ABS(AO733-E746)&gt;360,ABS(AO733-E746)-360,360-ABS(AO733-E746)),ABS(AO733-E746))</f>
        <v>140</v>
      </c>
      <c r="AP734">
        <f>IF(ABS(AP733-E746)&gt;180,IF(ABS(AP733-E746)&gt;360,ABS(AP733-E746)-360,360-ABS(AP733-E746)),ABS(AP733-E746))</f>
        <v>150</v>
      </c>
      <c r="AQ734">
        <f>IF(ABS(AQ733-E746)&gt;180,IF(ABS(AQ733-E746)&gt;360,ABS(AQ733-E746)-360,360-ABS(AQ733-E746)),ABS(AQ733-E746))</f>
        <v>160</v>
      </c>
      <c r="AR734">
        <f>IF(ABS(AR733-E746)&gt;180,IF(ABS(AR733-E746)&gt;360,ABS(AR733-E746)-360,360-ABS(AR733-E746)),ABS(AR733-E746))</f>
        <v>170</v>
      </c>
    </row>
    <row r="735" spans="2:44" x14ac:dyDescent="0.5">
      <c r="G735" t="s">
        <v>734</v>
      </c>
    </row>
    <row r="736" spans="2:44" x14ac:dyDescent="0.5">
      <c r="B736" t="s">
        <v>788</v>
      </c>
      <c r="E736">
        <v>300</v>
      </c>
      <c r="G736">
        <v>90</v>
      </c>
      <c r="I736" t="e">
        <f>IF(DEGREES(ACOS(SIN(RADIANS(G736))*SIN(RADIANS(E744))+COS(RADIANS(G736))*COS(RADIANS(E744))*COS(RADIANS(I734))))&gt;90,0,$F$4*$F$5/E743^2*(SIN(RADIANS(G736))*SIN(RADIANS(E744))+COS(RADIANS(G736))*COS(RADIANS(E744))*COS(RADIANS(I734))))</f>
        <v>#DIV/0!</v>
      </c>
      <c r="J736" t="e">
        <f>IF(DEGREES(ACOS(SIN(RADIANS(G736))*SIN(RADIANS(E744))+COS(RADIANS(G736))*COS(RADIANS(E744))*COS(RADIANS(J734))))&gt;90,0,$F$4*$F$5/E743^2*(SIN(RADIANS(G736))*SIN(RADIANS(E744))+COS(RADIANS(G736))*COS(RADIANS(E744))*COS(RADIANS(J734))))</f>
        <v>#DIV/0!</v>
      </c>
      <c r="K736" t="e">
        <f>IF(DEGREES(ACOS(SIN(RADIANS(G736))*SIN(RADIANS(E744))+COS(RADIANS(G736))*COS(RADIANS(E744))*COS(RADIANS(K734))))&gt;90,0,$F$4*$F$5/E743^2*(SIN(RADIANS(G736))*SIN(RADIANS(E744))+COS(RADIANS(G736))*COS(RADIANS(E744))*COS(RADIANS(K734))))</f>
        <v>#DIV/0!</v>
      </c>
      <c r="L736" t="e">
        <f>IF(DEGREES(ACOS(SIN(RADIANS(G736))*SIN(RADIANS(E744))+COS(RADIANS(G736))*COS(RADIANS(E744))*COS(RADIANS(L734))))&gt;90,0,$F$4*$F$5/E743^2*(SIN(RADIANS(G736))*SIN(RADIANS(E744))+COS(RADIANS(G736))*COS(RADIANS(E744))*COS(RADIANS(L734))))</f>
        <v>#DIV/0!</v>
      </c>
      <c r="M736" t="e">
        <f>IF(DEGREES(ACOS(SIN(RADIANS(G736))*SIN(RADIANS(E744))+COS(RADIANS(G736))*COS(RADIANS(E744))*COS(RADIANS(M734))))&gt;90,0,$F$4*$F$5/E743^2*(SIN(RADIANS(G736))*SIN(RADIANS(E744))+COS(RADIANS(G736))*COS(RADIANS(E744))*COS(RADIANS(M734))))</f>
        <v>#DIV/0!</v>
      </c>
      <c r="N736" t="e">
        <f>IF(DEGREES(ACOS(SIN(RADIANS(G736))*SIN(RADIANS(E744))+COS(RADIANS(G736))*COS(RADIANS(E744))*COS(RADIANS(N734))))&gt;90,0,$F$4*$F$5/E743^2*(SIN(RADIANS(G736))*SIN(RADIANS(E744))+COS(RADIANS(G736))*COS(RADIANS(E744))*COS(RADIANS(N734))))</f>
        <v>#DIV/0!</v>
      </c>
      <c r="O736" t="e">
        <f>IF(DEGREES(ACOS(SIN(RADIANS(G736))*SIN(RADIANS(E744))+COS(RADIANS(G736))*COS(RADIANS(E744))*COS(RADIANS(O734))))&gt;90,0,$F$4*$F$5/E743^2*(SIN(RADIANS(G736))*SIN(RADIANS(E744))+COS(RADIANS(G736))*COS(RADIANS(E744))*COS(RADIANS(O734))))</f>
        <v>#DIV/0!</v>
      </c>
      <c r="P736" t="e">
        <f>IF(DEGREES(ACOS(SIN(RADIANS(G736))*SIN(RADIANS(E744))+COS(RADIANS(G736))*COS(RADIANS(E744))*COS(RADIANS(P734))))&gt;90,0,$F$4*$F$5/E743^2*(SIN(RADIANS(G736))*SIN(RADIANS(E744))+COS(RADIANS(G736))*COS(RADIANS(E744))*COS(RADIANS(P734))))</f>
        <v>#DIV/0!</v>
      </c>
      <c r="Q736" t="e">
        <f>IF(DEGREES(ACOS(SIN(RADIANS(G736))*SIN(RADIANS(E744))+COS(RADIANS(G736))*COS(RADIANS(E744))*COS(RADIANS(Q734))))&gt;90,0,$F$4*$F$5/E743^2*(SIN(RADIANS(G736))*SIN(RADIANS(E744))+COS(RADIANS(G736))*COS(RADIANS(E744))*COS(RADIANS(Q734))))</f>
        <v>#DIV/0!</v>
      </c>
      <c r="R736" t="e">
        <f>IF(DEGREES(ACOS(SIN(RADIANS(G736))*SIN(RADIANS(E744))+COS(RADIANS(G736))*COS(RADIANS(E744))*COS(RADIANS(R734))))&gt;90,0,$F$4*$F$5/E743^2*(SIN(RADIANS(G736))*SIN(RADIANS(E744))+COS(RADIANS(G736))*COS(RADIANS(E744))*COS(RADIANS(R734))))</f>
        <v>#DIV/0!</v>
      </c>
      <c r="S736" t="e">
        <f>IF(DEGREES(ACOS(SIN(RADIANS(G736))*SIN(RADIANS(E744))+COS(RADIANS(G736))*COS(RADIANS(E744))*COS(RADIANS(S734))))&gt;90,0,$F$4*$F$5/E743^2*(SIN(RADIANS(G736))*SIN(RADIANS(E744))+COS(RADIANS(G736))*COS(RADIANS(E744))*COS(RADIANS(S734))))</f>
        <v>#DIV/0!</v>
      </c>
      <c r="T736" t="e">
        <f>IF(DEGREES(ACOS(SIN(RADIANS(G736))*SIN(RADIANS(E744))+COS(RADIANS(G736))*COS(RADIANS(E744))*COS(RADIANS(T734))))&gt;90,0,$F$4*$F$5/E743^2*(SIN(RADIANS(G736))*SIN(RADIANS(E744))+COS(RADIANS(G736))*COS(RADIANS(E744))*COS(RADIANS(T734))))</f>
        <v>#DIV/0!</v>
      </c>
      <c r="U736" t="e">
        <f>IF(DEGREES(ACOS(SIN(RADIANS(G736))*SIN(RADIANS(E744))+COS(RADIANS(G736))*COS(RADIANS(E744))*COS(RADIANS(U734))))&gt;90,0,$F$4*$F$5/E743^2*(SIN(RADIANS(G736))*SIN(RADIANS(E744))+COS(RADIANS(G736))*COS(RADIANS(E744))*COS(RADIANS(U734))))</f>
        <v>#DIV/0!</v>
      </c>
      <c r="V736" t="e">
        <f>IF(DEGREES(ACOS(SIN(RADIANS(G736))*SIN(RADIANS(E744))+COS(RADIANS(G736))*COS(RADIANS(E744))*COS(RADIANS(V734))))&gt;90,0,$F$4*$F$5/E743^2*(SIN(RADIANS(G736))*SIN(RADIANS(E744))+COS(RADIANS(G736))*COS(RADIANS(E744))*COS(RADIANS(V734))))</f>
        <v>#DIV/0!</v>
      </c>
      <c r="W736" t="e">
        <f>IF(DEGREES(ACOS(SIN(RADIANS(G736))*SIN(RADIANS(E744))+COS(RADIANS(G736))*COS(RADIANS(E744))*COS(RADIANS(W734))))&gt;90,0,$F$4*$F$5/E743^2*(SIN(RADIANS(G736))*SIN(RADIANS(E744))+COS(RADIANS(G736))*COS(RADIANS(E744))*COS(RADIANS(W734))))</f>
        <v>#DIV/0!</v>
      </c>
      <c r="X736" t="e">
        <f>IF(DEGREES(ACOS(SIN(RADIANS(G736))*SIN(RADIANS(E744))+COS(RADIANS(G736))*COS(RADIANS(E744))*COS(RADIANS(X734))))&gt;90,0,$F$4*$F$5/E743^2*(SIN(RADIANS(G736))*SIN(RADIANS(E744))+COS(RADIANS(G736))*COS(RADIANS(E744))*COS(RADIANS(X734))))</f>
        <v>#DIV/0!</v>
      </c>
      <c r="Y736" t="e">
        <f>IF(DEGREES(ACOS(SIN(RADIANS(G736))*SIN(RADIANS(E744))+COS(RADIANS(G736))*COS(RADIANS(E744))*COS(RADIANS(Y734))))&gt;90,0,$F$4*$F$5/E743^2*(SIN(RADIANS(G736))*SIN(RADIANS(E744))+COS(RADIANS(G736))*COS(RADIANS(E744))*COS(RADIANS(Y734))))</f>
        <v>#DIV/0!</v>
      </c>
      <c r="Z736" t="e">
        <f>IF(DEGREES(ACOS(SIN(RADIANS(G736))*SIN(RADIANS(E744))+COS(RADIANS(G736))*COS(RADIANS(E744))*COS(RADIANS(Z734))))&gt;90,0,$F$4*$F$5/E743^2*(SIN(RADIANS(G736))*SIN(RADIANS(E744))+COS(RADIANS(G736))*COS(RADIANS(E744))*COS(RADIANS(Z734))))</f>
        <v>#DIV/0!</v>
      </c>
      <c r="AA736" t="e">
        <f>IF(DEGREES(ACOS(SIN(RADIANS(G736))*SIN(RADIANS(E744))+COS(RADIANS(G736))*COS(RADIANS(E744))*COS(RADIANS(AA734))))&gt;90,0,$F$4*$F$5/E743^2*(SIN(RADIANS(G736))*SIN(RADIANS(E744))+COS(RADIANS(G736))*COS(RADIANS(E744))*COS(RADIANS(AA734))))</f>
        <v>#DIV/0!</v>
      </c>
      <c r="AB736" t="e">
        <f>IF(DEGREES(ACOS(SIN(RADIANS(G736))*SIN(RADIANS(E744))+COS(RADIANS(G736))*COS(RADIANS(E744))*COS(RADIANS(AB734))))&gt;90,0,$F$4*$F$5/E743^2*(SIN(RADIANS(G736))*SIN(RADIANS(E744))+COS(RADIANS(G736))*COS(RADIANS(E744))*COS(RADIANS(AB734))))</f>
        <v>#DIV/0!</v>
      </c>
      <c r="AC736" t="e">
        <f>IF(DEGREES(ACOS(SIN(RADIANS(G736))*SIN(RADIANS(E744))+COS(RADIANS(G736))*COS(RADIANS(E744))*COS(RADIANS(AC734))))&gt;90,0,$F$4*$F$5/E743^2*(SIN(RADIANS(G736))*SIN(RADIANS(E744))+COS(RADIANS(G736))*COS(RADIANS(E744))*COS(RADIANS(AC734))))</f>
        <v>#DIV/0!</v>
      </c>
      <c r="AD736" t="e">
        <f>IF(DEGREES(ACOS(SIN(RADIANS(G736))*SIN(RADIANS(E744))+COS(RADIANS(G736))*COS(RADIANS(E744))*COS(RADIANS(AD734))))&gt;90,0,$F$4*$F$5/E743^2*(SIN(RADIANS(G736))*SIN(RADIANS(E744))+COS(RADIANS(G736))*COS(RADIANS(E744))*COS(RADIANS(AD734))))</f>
        <v>#DIV/0!</v>
      </c>
      <c r="AE736" t="e">
        <f>IF(DEGREES(ACOS(SIN(RADIANS(G736))*SIN(RADIANS(E744))+COS(RADIANS(G736))*COS(RADIANS(E744))*COS(RADIANS(AE734))))&gt;90,0,$F$4*$F$5/E743^2*(SIN(RADIANS(G736))*SIN(RADIANS(E744))+COS(RADIANS(G736))*COS(RADIANS(E744))*COS(RADIANS(AE734))))</f>
        <v>#DIV/0!</v>
      </c>
      <c r="AF736" t="e">
        <f>IF(DEGREES(ACOS(SIN(RADIANS(G736))*SIN(RADIANS(E744))+COS(RADIANS(G736))*COS(RADIANS(E744))*COS(RADIANS(AF734))))&gt;90,0,$F$4*$F$5/E743^2*(SIN(RADIANS(G736))*SIN(RADIANS(E744))+COS(RADIANS(G736))*COS(RADIANS(E744))*COS(RADIANS(AF734))))</f>
        <v>#DIV/0!</v>
      </c>
      <c r="AG736" t="e">
        <f>IF(DEGREES(ACOS(SIN(RADIANS(G736))*SIN(RADIANS(E744))+COS(RADIANS(G736))*COS(RADIANS(E744))*COS(RADIANS(AG734))))&gt;90,0,$F$4*$F$5/E743^2*(SIN(RADIANS(G736))*SIN(RADIANS(E744))+COS(RADIANS(G736))*COS(RADIANS(E744))*COS(RADIANS(AG734))))</f>
        <v>#DIV/0!</v>
      </c>
      <c r="AH736" t="e">
        <f>IF(DEGREES(ACOS(SIN(RADIANS(G736))*SIN(RADIANS(E744))+COS(RADIANS(G736))*COS(RADIANS(E744))*COS(RADIANS(AH734))))&gt;90,0,$F$4*$F$5/E743^2*(SIN(RADIANS(G736))*SIN(RADIANS(E744))+COS(RADIANS(G736))*COS(RADIANS(E744))*COS(RADIANS(AH734))))</f>
        <v>#DIV/0!</v>
      </c>
      <c r="AI736" t="e">
        <f>IF(DEGREES(ACOS(SIN(RADIANS(G736))*SIN(RADIANS(E744))+COS(RADIANS(G736))*COS(RADIANS(E744))*COS(RADIANS(AI734))))&gt;90,0,$F$4*$F$5/E743^2*(SIN(RADIANS(G736))*SIN(RADIANS(E744))+COS(RADIANS(G736))*COS(RADIANS(E744))*COS(RADIANS(AI734))))</f>
        <v>#DIV/0!</v>
      </c>
      <c r="AJ736" t="e">
        <f>IF(DEGREES(ACOS(SIN(RADIANS(G736))*SIN(RADIANS(E744))+COS(RADIANS(G736))*COS(RADIANS(E744))*COS(RADIANS(AJ734))))&gt;90,0,$F$4*$F$5/E743^2*(SIN(RADIANS(G736))*SIN(RADIANS(E744))+COS(RADIANS(G736))*COS(RADIANS(E744))*COS(RADIANS(AJ734))))</f>
        <v>#DIV/0!</v>
      </c>
      <c r="AK736" t="e">
        <f>IF(DEGREES(ACOS(SIN(RADIANS(G736))*SIN(RADIANS(E744))+COS(RADIANS(G736))*COS(RADIANS(E744))*COS(RADIANS(AK734))))&gt;90,0,$F$4*$F$5/E743^2*(SIN(RADIANS(G736))*SIN(RADIANS(E744))+COS(RADIANS(G736))*COS(RADIANS(E744))*COS(RADIANS(AK734))))</f>
        <v>#DIV/0!</v>
      </c>
      <c r="AL736" t="e">
        <f>IF(DEGREES(ACOS(SIN(RADIANS(G736))*SIN(RADIANS(E744))+COS(RADIANS(G736))*COS(RADIANS(E744))*COS(RADIANS(AL734))))&gt;90,0,$F$4*$F$5/E743^2*(SIN(RADIANS(G736))*SIN(RADIANS(E744))+COS(RADIANS(G736))*COS(RADIANS(E744))*COS(RADIANS(AL734))))</f>
        <v>#DIV/0!</v>
      </c>
      <c r="AM736" t="e">
        <f>IF(DEGREES(ACOS(SIN(RADIANS(G736))*SIN(RADIANS(E744))+COS(RADIANS(G736))*COS(RADIANS(E744))*COS(RADIANS(AM734))))&gt;90,0,$F$4*$F$5/E743^2*(SIN(RADIANS(G736))*SIN(RADIANS(E744))+COS(RADIANS(G736))*COS(RADIANS(E744))*COS(RADIANS(AM734))))</f>
        <v>#DIV/0!</v>
      </c>
      <c r="AN736" t="e">
        <f>IF(DEGREES(ACOS(SIN(RADIANS(G736))*SIN(RADIANS(E744))+COS(RADIANS(G736))*COS(RADIANS(E744))*COS(RADIANS(AN734))))&gt;90,0,$F$4*$F$5/E743^2*(SIN(RADIANS(G736))*SIN(RADIANS(E744))+COS(RADIANS(G736))*COS(RADIANS(E744))*COS(RADIANS(AN734))))</f>
        <v>#DIV/0!</v>
      </c>
      <c r="AO736" t="e">
        <f>IF(DEGREES(ACOS(SIN(RADIANS(G736))*SIN(RADIANS(E744))+COS(RADIANS(G736))*COS(RADIANS(E744))*COS(RADIANS(AO734))))&gt;90,0,$F$4*$F$5/E743^2*(SIN(RADIANS(G736))*SIN(RADIANS(E744))+COS(RADIANS(G736))*COS(RADIANS(E744))*COS(RADIANS(AO734))))</f>
        <v>#DIV/0!</v>
      </c>
      <c r="AP736" t="e">
        <f>IF(DEGREES(ACOS(SIN(RADIANS(G736))*SIN(RADIANS(E744))+COS(RADIANS(G736))*COS(RADIANS(E744))*COS(RADIANS(AP734))))&gt;90,0,$F$4*$F$5/E743^2*(SIN(RADIANS(G736))*SIN(RADIANS(E744))+COS(RADIANS(G736))*COS(RADIANS(E744))*COS(RADIANS(AP734))))</f>
        <v>#DIV/0!</v>
      </c>
      <c r="AQ736" t="e">
        <f>IF(DEGREES(ACOS(SIN(RADIANS(G736))*SIN(RADIANS(E744))+COS(RADIANS(G736))*COS(RADIANS(E744))*COS(RADIANS(AQ734))))&gt;90,0,$F$4*$F$5/E743^2*(SIN(RADIANS(G736))*SIN(RADIANS(E744))+COS(RADIANS(G736))*COS(RADIANS(E744))*COS(RADIANS(AQ734))))</f>
        <v>#DIV/0!</v>
      </c>
      <c r="AR736" t="e">
        <f>IF(DEGREES(ACOS(SIN(RADIANS(G736))*SIN(RADIANS(E744))+COS(RADIANS(G736))*COS(RADIANS(E744))*COS(RADIANS(AR734))))&gt;90,0,$F$4*$F$5/E743^2*(SIN(RADIANS(G736))*SIN(RADIANS(E744))+COS(RADIANS(G736))*COS(RADIANS(E744))*COS(RADIANS(AR734))))</f>
        <v>#DIV/0!</v>
      </c>
    </row>
    <row r="737" spans="2:44" x14ac:dyDescent="0.5">
      <c r="B737" t="s">
        <v>726</v>
      </c>
      <c r="E737" cm="1">
        <f t="array" ref="E737">INDEX($D$1751:$AM$1751,0,MATCH(E736-IF(E736&lt;360,0,360),$D$1700:$AM$1700,0))+IF(E736&gt;350,360,0)</f>
        <v>300</v>
      </c>
      <c r="G737">
        <v>80</v>
      </c>
      <c r="I737">
        <f>IF(DEGREES(ACOS(SIN(RADIANS(G737))*SIN(RADIANS(E744))+COS(RADIANS(G737))*COS(RADIANS(E744))*COS(RADIANS(I734))))&gt;90,0,$F$4*$F$5/E743^2*(SIN(RADIANS(G737))*SIN(RADIANS(E744))+COS(RADIANS(G737))*COS(RADIANS(E744))*COS(RADIANS(I734))))</f>
        <v>0</v>
      </c>
      <c r="J737">
        <f>IF(DEGREES(ACOS(SIN(RADIANS(G737))*SIN(RADIANS(E744))+COS(RADIANS(G737))*COS(RADIANS(E744))*COS(RADIANS(J734))))&gt;90,0,$F$4*$F$5/E743^2*(SIN(RADIANS(G737))*SIN(RADIANS(E744))+COS(RADIANS(G737))*COS(RADIANS(E744))*COS(RADIANS(J734))))</f>
        <v>0</v>
      </c>
      <c r="K737">
        <f>IF(DEGREES(ACOS(SIN(RADIANS(G737))*SIN(RADIANS(E744))+COS(RADIANS(G737))*COS(RADIANS(E744))*COS(RADIANS(K734))))&gt;90,0,$F$4*$F$5/E743^2*(SIN(RADIANS(G737))*SIN(RADIANS(E744))+COS(RADIANS(G737))*COS(RADIANS(E744))*COS(RADIANS(K734))))</f>
        <v>0</v>
      </c>
      <c r="L737">
        <f>IF(DEGREES(ACOS(SIN(RADIANS(G737))*SIN(RADIANS(E744))+COS(RADIANS(G737))*COS(RADIANS(E744))*COS(RADIANS(L734))))&gt;90,0,$F$4*$F$5/E743^2*(SIN(RADIANS(G737))*SIN(RADIANS(E744))+COS(RADIANS(G737))*COS(RADIANS(E744))*COS(RADIANS(L734))))</f>
        <v>0</v>
      </c>
      <c r="M737">
        <f>IF(DEGREES(ACOS(SIN(RADIANS(G737))*SIN(RADIANS(E744))+COS(RADIANS(G737))*COS(RADIANS(E744))*COS(RADIANS(M734))))&gt;90,0,$F$4*$F$5/E743^2*(SIN(RADIANS(G737))*SIN(RADIANS(E744))+COS(RADIANS(G737))*COS(RADIANS(E744))*COS(RADIANS(M734))))</f>
        <v>0</v>
      </c>
      <c r="N737">
        <f>IF(DEGREES(ACOS(SIN(RADIANS(G737))*SIN(RADIANS(E744))+COS(RADIANS(G737))*COS(RADIANS(E744))*COS(RADIANS(N734))))&gt;90,0,$F$4*$F$5/E743^2*(SIN(RADIANS(G737))*SIN(RADIANS(E744))+COS(RADIANS(G737))*COS(RADIANS(E744))*COS(RADIANS(N734))))</f>
        <v>0</v>
      </c>
      <c r="O737">
        <f>IF(DEGREES(ACOS(SIN(RADIANS(G737))*SIN(RADIANS(E744))+COS(RADIANS(G737))*COS(RADIANS(E744))*COS(RADIANS(O734))))&gt;90,0,$F$4*$F$5/E743^2*(SIN(RADIANS(G737))*SIN(RADIANS(E744))+COS(RADIANS(G737))*COS(RADIANS(E744))*COS(RADIANS(O734))))</f>
        <v>0</v>
      </c>
      <c r="P737">
        <f>IF(DEGREES(ACOS(SIN(RADIANS(G737))*SIN(RADIANS(E744))+COS(RADIANS(G737))*COS(RADIANS(E744))*COS(RADIANS(P734))))&gt;90,0,$F$4*$F$5/E743^2*(SIN(RADIANS(G737))*SIN(RADIANS(E744))+COS(RADIANS(G737))*COS(RADIANS(E744))*COS(RADIANS(P734))))</f>
        <v>0</v>
      </c>
      <c r="Q737">
        <f>IF(DEGREES(ACOS(SIN(RADIANS(G737))*SIN(RADIANS(E744))+COS(RADIANS(G737))*COS(RADIANS(E744))*COS(RADIANS(Q734))))&gt;90,0,$F$4*$F$5/E743^2*(SIN(RADIANS(G737))*SIN(RADIANS(E744))+COS(RADIANS(G737))*COS(RADIANS(E744))*COS(RADIANS(Q734))))</f>
        <v>0</v>
      </c>
      <c r="R737" t="e">
        <f>IF(DEGREES(ACOS(SIN(RADIANS(G737))*SIN(RADIANS(E744))+COS(RADIANS(G737))*COS(RADIANS(E744))*COS(RADIANS(R734))))&gt;90,0,$F$4*$F$5/E743^2*(SIN(RADIANS(G737))*SIN(RADIANS(E744))+COS(RADIANS(G737))*COS(RADIANS(E744))*COS(RADIANS(R734))))</f>
        <v>#DIV/0!</v>
      </c>
      <c r="S737" t="e">
        <f>IF(DEGREES(ACOS(SIN(RADIANS(G737))*SIN(RADIANS(E744))+COS(RADIANS(G737))*COS(RADIANS(E744))*COS(RADIANS(S734))))&gt;90,0,$F$4*$F$5/E743^2*(SIN(RADIANS(G737))*SIN(RADIANS(E744))+COS(RADIANS(G737))*COS(RADIANS(E744))*COS(RADIANS(S734))))</f>
        <v>#DIV/0!</v>
      </c>
      <c r="T737" t="e">
        <f>IF(DEGREES(ACOS(SIN(RADIANS(G737))*SIN(RADIANS(E744))+COS(RADIANS(G737))*COS(RADIANS(E744))*COS(RADIANS(T734))))&gt;90,0,$F$4*$F$5/E743^2*(SIN(RADIANS(G737))*SIN(RADIANS(E744))+COS(RADIANS(G737))*COS(RADIANS(E744))*COS(RADIANS(T734))))</f>
        <v>#DIV/0!</v>
      </c>
      <c r="U737" t="e">
        <f>IF(DEGREES(ACOS(SIN(RADIANS(G737))*SIN(RADIANS(E744))+COS(RADIANS(G737))*COS(RADIANS(E744))*COS(RADIANS(U734))))&gt;90,0,$F$4*$F$5/E743^2*(SIN(RADIANS(G737))*SIN(RADIANS(E744))+COS(RADIANS(G737))*COS(RADIANS(E744))*COS(RADIANS(U734))))</f>
        <v>#DIV/0!</v>
      </c>
      <c r="V737" t="e">
        <f>IF(DEGREES(ACOS(SIN(RADIANS(G737))*SIN(RADIANS(E744))+COS(RADIANS(G737))*COS(RADIANS(E744))*COS(RADIANS(V734))))&gt;90,0,$F$4*$F$5/E743^2*(SIN(RADIANS(G737))*SIN(RADIANS(E744))+COS(RADIANS(G737))*COS(RADIANS(E744))*COS(RADIANS(V734))))</f>
        <v>#DIV/0!</v>
      </c>
      <c r="W737" t="e">
        <f>IF(DEGREES(ACOS(SIN(RADIANS(G737))*SIN(RADIANS(E744))+COS(RADIANS(G737))*COS(RADIANS(E744))*COS(RADIANS(W734))))&gt;90,0,$F$4*$F$5/E743^2*(SIN(RADIANS(G737))*SIN(RADIANS(E744))+COS(RADIANS(G737))*COS(RADIANS(E744))*COS(RADIANS(W734))))</f>
        <v>#DIV/0!</v>
      </c>
      <c r="X737" t="e">
        <f>IF(DEGREES(ACOS(SIN(RADIANS(G737))*SIN(RADIANS(E744))+COS(RADIANS(G737))*COS(RADIANS(E744))*COS(RADIANS(X734))))&gt;90,0,$F$4*$F$5/E743^2*(SIN(RADIANS(G737))*SIN(RADIANS(E744))+COS(RADIANS(G737))*COS(RADIANS(E744))*COS(RADIANS(X734))))</f>
        <v>#DIV/0!</v>
      </c>
      <c r="Y737" t="e">
        <f>IF(DEGREES(ACOS(SIN(RADIANS(G737))*SIN(RADIANS(E744))+COS(RADIANS(G737))*COS(RADIANS(E744))*COS(RADIANS(Y734))))&gt;90,0,$F$4*$F$5/E743^2*(SIN(RADIANS(G737))*SIN(RADIANS(E744))+COS(RADIANS(G737))*COS(RADIANS(E744))*COS(RADIANS(Y734))))</f>
        <v>#DIV/0!</v>
      </c>
      <c r="Z737" t="e">
        <f>IF(DEGREES(ACOS(SIN(RADIANS(G737))*SIN(RADIANS(E744))+COS(RADIANS(G737))*COS(RADIANS(E744))*COS(RADIANS(Z734))))&gt;90,0,$F$4*$F$5/E743^2*(SIN(RADIANS(G737))*SIN(RADIANS(E744))+COS(RADIANS(G737))*COS(RADIANS(E744))*COS(RADIANS(Z734))))</f>
        <v>#DIV/0!</v>
      </c>
      <c r="AA737" t="e">
        <f>IF(DEGREES(ACOS(SIN(RADIANS(G737))*SIN(RADIANS(E744))+COS(RADIANS(G737))*COS(RADIANS(E744))*COS(RADIANS(AA734))))&gt;90,0,$F$4*$F$5/E743^2*(SIN(RADIANS(G737))*SIN(RADIANS(E744))+COS(RADIANS(G737))*COS(RADIANS(E744))*COS(RADIANS(AA734))))</f>
        <v>#DIV/0!</v>
      </c>
      <c r="AB737" t="e">
        <f>IF(DEGREES(ACOS(SIN(RADIANS(G737))*SIN(RADIANS(E744))+COS(RADIANS(G737))*COS(RADIANS(E744))*COS(RADIANS(AB734))))&gt;90,0,$F$4*$F$5/E743^2*(SIN(RADIANS(G737))*SIN(RADIANS(E744))+COS(RADIANS(G737))*COS(RADIANS(E744))*COS(RADIANS(AB734))))</f>
        <v>#DIV/0!</v>
      </c>
      <c r="AC737" t="e">
        <f>IF(DEGREES(ACOS(SIN(RADIANS(G737))*SIN(RADIANS(E744))+COS(RADIANS(G737))*COS(RADIANS(E744))*COS(RADIANS(AC734))))&gt;90,0,$F$4*$F$5/E743^2*(SIN(RADIANS(G737))*SIN(RADIANS(E744))+COS(RADIANS(G737))*COS(RADIANS(E744))*COS(RADIANS(AC734))))</f>
        <v>#DIV/0!</v>
      </c>
      <c r="AD737" t="e">
        <f>IF(DEGREES(ACOS(SIN(RADIANS(G737))*SIN(RADIANS(E744))+COS(RADIANS(G737))*COS(RADIANS(E744))*COS(RADIANS(AD734))))&gt;90,0,$F$4*$F$5/E743^2*(SIN(RADIANS(G737))*SIN(RADIANS(E744))+COS(RADIANS(G737))*COS(RADIANS(E744))*COS(RADIANS(AD734))))</f>
        <v>#DIV/0!</v>
      </c>
      <c r="AE737" t="e">
        <f>IF(DEGREES(ACOS(SIN(RADIANS(G737))*SIN(RADIANS(E744))+COS(RADIANS(G737))*COS(RADIANS(E744))*COS(RADIANS(AE734))))&gt;90,0,$F$4*$F$5/E743^2*(SIN(RADIANS(G737))*SIN(RADIANS(E744))+COS(RADIANS(G737))*COS(RADIANS(E744))*COS(RADIANS(AE734))))</f>
        <v>#DIV/0!</v>
      </c>
      <c r="AF737" t="e">
        <f>IF(DEGREES(ACOS(SIN(RADIANS(G737))*SIN(RADIANS(E744))+COS(RADIANS(G737))*COS(RADIANS(E744))*COS(RADIANS(AF734))))&gt;90,0,$F$4*$F$5/E743^2*(SIN(RADIANS(G737))*SIN(RADIANS(E744))+COS(RADIANS(G737))*COS(RADIANS(E744))*COS(RADIANS(AF734))))</f>
        <v>#DIV/0!</v>
      </c>
      <c r="AG737" t="e">
        <f>IF(DEGREES(ACOS(SIN(RADIANS(G737))*SIN(RADIANS(E744))+COS(RADIANS(G737))*COS(RADIANS(E744))*COS(RADIANS(AG734))))&gt;90,0,$F$4*$F$5/E743^2*(SIN(RADIANS(G737))*SIN(RADIANS(E744))+COS(RADIANS(G737))*COS(RADIANS(E744))*COS(RADIANS(AG734))))</f>
        <v>#DIV/0!</v>
      </c>
      <c r="AH737" t="e">
        <f>IF(DEGREES(ACOS(SIN(RADIANS(G737))*SIN(RADIANS(E744))+COS(RADIANS(G737))*COS(RADIANS(E744))*COS(RADIANS(AH734))))&gt;90,0,$F$4*$F$5/E743^2*(SIN(RADIANS(G737))*SIN(RADIANS(E744))+COS(RADIANS(G737))*COS(RADIANS(E744))*COS(RADIANS(AH734))))</f>
        <v>#DIV/0!</v>
      </c>
      <c r="AI737" t="e">
        <f>IF(DEGREES(ACOS(SIN(RADIANS(G737))*SIN(RADIANS(E744))+COS(RADIANS(G737))*COS(RADIANS(E744))*COS(RADIANS(AI734))))&gt;90,0,$F$4*$F$5/E743^2*(SIN(RADIANS(G737))*SIN(RADIANS(E744))+COS(RADIANS(G737))*COS(RADIANS(E744))*COS(RADIANS(AI734))))</f>
        <v>#DIV/0!</v>
      </c>
      <c r="AJ737" t="e">
        <f>IF(DEGREES(ACOS(SIN(RADIANS(G737))*SIN(RADIANS(E744))+COS(RADIANS(G737))*COS(RADIANS(E744))*COS(RADIANS(AJ734))))&gt;90,0,$F$4*$F$5/E743^2*(SIN(RADIANS(G737))*SIN(RADIANS(E744))+COS(RADIANS(G737))*COS(RADIANS(E744))*COS(RADIANS(AJ734))))</f>
        <v>#DIV/0!</v>
      </c>
      <c r="AK737">
        <f>IF(DEGREES(ACOS(SIN(RADIANS(G737))*SIN(RADIANS(E744))+COS(RADIANS(G737))*COS(RADIANS(E744))*COS(RADIANS(AK734))))&gt;90,0,$F$4*$F$5/E743^2*(SIN(RADIANS(G737))*SIN(RADIANS(E744))+COS(RADIANS(G737))*COS(RADIANS(E744))*COS(RADIANS(AK734))))</f>
        <v>0</v>
      </c>
      <c r="AL737">
        <f>IF(DEGREES(ACOS(SIN(RADIANS(G737))*SIN(RADIANS(E744))+COS(RADIANS(G737))*COS(RADIANS(E744))*COS(RADIANS(AL734))))&gt;90,0,$F$4*$F$5/E743^2*(SIN(RADIANS(G737))*SIN(RADIANS(E744))+COS(RADIANS(G737))*COS(RADIANS(E744))*COS(RADIANS(AL734))))</f>
        <v>0</v>
      </c>
      <c r="AM737">
        <f>IF(DEGREES(ACOS(SIN(RADIANS(G737))*SIN(RADIANS(E744))+COS(RADIANS(G737))*COS(RADIANS(E744))*COS(RADIANS(AM734))))&gt;90,0,$F$4*$F$5/E743^2*(SIN(RADIANS(G737))*SIN(RADIANS(E744))+COS(RADIANS(G737))*COS(RADIANS(E744))*COS(RADIANS(AM734))))</f>
        <v>0</v>
      </c>
      <c r="AN737">
        <f>IF(DEGREES(ACOS(SIN(RADIANS(G737))*SIN(RADIANS(E744))+COS(RADIANS(G737))*COS(RADIANS(E744))*COS(RADIANS(AN734))))&gt;90,0,$F$4*$F$5/E743^2*(SIN(RADIANS(G737))*SIN(RADIANS(E744))+COS(RADIANS(G737))*COS(RADIANS(E744))*COS(RADIANS(AN734))))</f>
        <v>0</v>
      </c>
      <c r="AO737">
        <f>IF(DEGREES(ACOS(SIN(RADIANS(G737))*SIN(RADIANS(E744))+COS(RADIANS(G737))*COS(RADIANS(E744))*COS(RADIANS(AO734))))&gt;90,0,$F$4*$F$5/E743^2*(SIN(RADIANS(G737))*SIN(RADIANS(E744))+COS(RADIANS(G737))*COS(RADIANS(E744))*COS(RADIANS(AO734))))</f>
        <v>0</v>
      </c>
      <c r="AP737">
        <f>IF(DEGREES(ACOS(SIN(RADIANS(G737))*SIN(RADIANS(E744))+COS(RADIANS(G737))*COS(RADIANS(E744))*COS(RADIANS(AP734))))&gt;90,0,$F$4*$F$5/E743^2*(SIN(RADIANS(G737))*SIN(RADIANS(E744))+COS(RADIANS(G737))*COS(RADIANS(E744))*COS(RADIANS(AP734))))</f>
        <v>0</v>
      </c>
      <c r="AQ737">
        <f>IF(DEGREES(ACOS(SIN(RADIANS(G737))*SIN(RADIANS(E744))+COS(RADIANS(G737))*COS(RADIANS(E744))*COS(RADIANS(AQ734))))&gt;90,0,$F$4*$F$5/E743^2*(SIN(RADIANS(G737))*SIN(RADIANS(E744))+COS(RADIANS(G737))*COS(RADIANS(E744))*COS(RADIANS(AQ734))))</f>
        <v>0</v>
      </c>
      <c r="AR737">
        <f>IF(DEGREES(ACOS(SIN(RADIANS(G737))*SIN(RADIANS(E744))+COS(RADIANS(G737))*COS(RADIANS(E744))*COS(RADIANS(AR734))))&gt;90,0,$F$4*$F$5/E743^2*(SIN(RADIANS(G737))*SIN(RADIANS(E744))+COS(RADIANS(G737))*COS(RADIANS(E744))*COS(RADIANS(AR734))))</f>
        <v>0</v>
      </c>
    </row>
    <row r="738" spans="2:44" x14ac:dyDescent="0.5">
      <c r="B738" s="40" t="s">
        <v>781</v>
      </c>
      <c r="E738">
        <f>IF(E737-$F$13&lt;0,E737-$F$13+360,IF(E737-$F$13&gt;360,E737-$F$13-360,E737-$F$13))</f>
        <v>30</v>
      </c>
      <c r="G738">
        <v>70</v>
      </c>
      <c r="I738">
        <f>IF(DEGREES(ACOS(SIN(RADIANS(G738))*SIN(RADIANS(E744))+COS(RADIANS(G738))*COS(RADIANS(E744))*COS(RADIANS(I734))))&gt;90,0,$F$4*$F$5/E743^2*(SIN(RADIANS(G738))*SIN(RADIANS(E744))+COS(RADIANS(G738))*COS(RADIANS(E744))*COS(RADIANS(I734))))</f>
        <v>0</v>
      </c>
      <c r="J738">
        <f>IF(DEGREES(ACOS(SIN(RADIANS(G738))*SIN(RADIANS(E744))+COS(RADIANS(G738))*COS(RADIANS(E744))*COS(RADIANS(J734))))&gt;90,0,$F$4*$F$5/E743^2*(SIN(RADIANS(G738))*SIN(RADIANS(E744))+COS(RADIANS(G738))*COS(RADIANS(E744))*COS(RADIANS(J734))))</f>
        <v>0</v>
      </c>
      <c r="K738">
        <f>IF(DEGREES(ACOS(SIN(RADIANS(G738))*SIN(RADIANS(E744))+COS(RADIANS(G738))*COS(RADIANS(E744))*COS(RADIANS(K734))))&gt;90,0,$F$4*$F$5/E743^2*(SIN(RADIANS(G738))*SIN(RADIANS(E744))+COS(RADIANS(G738))*COS(RADIANS(E744))*COS(RADIANS(K734))))</f>
        <v>0</v>
      </c>
      <c r="L738">
        <f>IF(DEGREES(ACOS(SIN(RADIANS(G738))*SIN(RADIANS(E744))+COS(RADIANS(G738))*COS(RADIANS(E744))*COS(RADIANS(L734))))&gt;90,0,$F$4*$F$5/E743^2*(SIN(RADIANS(G738))*SIN(RADIANS(E744))+COS(RADIANS(G738))*COS(RADIANS(E744))*COS(RADIANS(L734))))</f>
        <v>0</v>
      </c>
      <c r="M738">
        <f>IF(DEGREES(ACOS(SIN(RADIANS(G738))*SIN(RADIANS(E744))+COS(RADIANS(G738))*COS(RADIANS(E744))*COS(RADIANS(M734))))&gt;90,0,$F$4*$F$5/E743^2*(SIN(RADIANS(G738))*SIN(RADIANS(E744))+COS(RADIANS(G738))*COS(RADIANS(E744))*COS(RADIANS(M734))))</f>
        <v>0</v>
      </c>
      <c r="N738">
        <f>IF(DEGREES(ACOS(SIN(RADIANS(G738))*SIN(RADIANS(E744))+COS(RADIANS(G738))*COS(RADIANS(E744))*COS(RADIANS(N734))))&gt;90,0,$F$4*$F$5/E743^2*(SIN(RADIANS(G738))*SIN(RADIANS(E744))+COS(RADIANS(G738))*COS(RADIANS(E744))*COS(RADIANS(N734))))</f>
        <v>0</v>
      </c>
      <c r="O738">
        <f>IF(DEGREES(ACOS(SIN(RADIANS(G738))*SIN(RADIANS(E744))+COS(RADIANS(G738))*COS(RADIANS(E744))*COS(RADIANS(O734))))&gt;90,0,$F$4*$F$5/E743^2*(SIN(RADIANS(G738))*SIN(RADIANS(E744))+COS(RADIANS(G738))*COS(RADIANS(E744))*COS(RADIANS(O734))))</f>
        <v>0</v>
      </c>
      <c r="P738">
        <f>IF(DEGREES(ACOS(SIN(RADIANS(G738))*SIN(RADIANS(E744))+COS(RADIANS(G738))*COS(RADIANS(E744))*COS(RADIANS(P734))))&gt;90,0,$F$4*$F$5/E743^2*(SIN(RADIANS(G738))*SIN(RADIANS(E744))+COS(RADIANS(G738))*COS(RADIANS(E744))*COS(RADIANS(P734))))</f>
        <v>0</v>
      </c>
      <c r="Q738">
        <f>IF(DEGREES(ACOS(SIN(RADIANS(G738))*SIN(RADIANS(E744))+COS(RADIANS(G738))*COS(RADIANS(E744))*COS(RADIANS(Q734))))&gt;90,0,$F$4*$F$5/E743^2*(SIN(RADIANS(G738))*SIN(RADIANS(E744))+COS(RADIANS(G738))*COS(RADIANS(E744))*COS(RADIANS(Q734))))</f>
        <v>0</v>
      </c>
      <c r="R738" t="e">
        <f>IF(DEGREES(ACOS(SIN(RADIANS(G738))*SIN(RADIANS(E744))+COS(RADIANS(G738))*COS(RADIANS(E744))*COS(RADIANS(R734))))&gt;90,0,$F$4*$F$5/E743^2*(SIN(RADIANS(G738))*SIN(RADIANS(E744))+COS(RADIANS(G738))*COS(RADIANS(E744))*COS(RADIANS(R734))))</f>
        <v>#DIV/0!</v>
      </c>
      <c r="S738" t="e">
        <f>IF(DEGREES(ACOS(SIN(RADIANS(G738))*SIN(RADIANS(E744))+COS(RADIANS(G738))*COS(RADIANS(E744))*COS(RADIANS(S734))))&gt;90,0,$F$4*$F$5/E743^2*(SIN(RADIANS(G738))*SIN(RADIANS(E744))+COS(RADIANS(G738))*COS(RADIANS(E744))*COS(RADIANS(S734))))</f>
        <v>#DIV/0!</v>
      </c>
      <c r="T738" t="e">
        <f>IF(DEGREES(ACOS(SIN(RADIANS(G738))*SIN(RADIANS(E744))+COS(RADIANS(G738))*COS(RADIANS(E744))*COS(RADIANS(T734))))&gt;90,0,$F$4*$F$5/E743^2*(SIN(RADIANS(G738))*SIN(RADIANS(E744))+COS(RADIANS(G738))*COS(RADIANS(E744))*COS(RADIANS(T734))))</f>
        <v>#DIV/0!</v>
      </c>
      <c r="U738" t="e">
        <f>IF(DEGREES(ACOS(SIN(RADIANS(G738))*SIN(RADIANS(E744))+COS(RADIANS(G738))*COS(RADIANS(E744))*COS(RADIANS(U734))))&gt;90,0,$F$4*$F$5/E743^2*(SIN(RADIANS(G738))*SIN(RADIANS(E744))+COS(RADIANS(G738))*COS(RADIANS(E744))*COS(RADIANS(U734))))</f>
        <v>#DIV/0!</v>
      </c>
      <c r="V738" t="e">
        <f>IF(DEGREES(ACOS(SIN(RADIANS(G738))*SIN(RADIANS(E744))+COS(RADIANS(G738))*COS(RADIANS(E744))*COS(RADIANS(V734))))&gt;90,0,$F$4*$F$5/E743^2*(SIN(RADIANS(G738))*SIN(RADIANS(E744))+COS(RADIANS(G738))*COS(RADIANS(E744))*COS(RADIANS(V734))))</f>
        <v>#DIV/0!</v>
      </c>
      <c r="W738" t="e">
        <f>IF(DEGREES(ACOS(SIN(RADIANS(G738))*SIN(RADIANS(E744))+COS(RADIANS(G738))*COS(RADIANS(E744))*COS(RADIANS(W734))))&gt;90,0,$F$4*$F$5/E743^2*(SIN(RADIANS(G738))*SIN(RADIANS(E744))+COS(RADIANS(G738))*COS(RADIANS(E744))*COS(RADIANS(W734))))</f>
        <v>#DIV/0!</v>
      </c>
      <c r="X738" t="e">
        <f>IF(DEGREES(ACOS(SIN(RADIANS(G738))*SIN(RADIANS(E744))+COS(RADIANS(G738))*COS(RADIANS(E744))*COS(RADIANS(X734))))&gt;90,0,$F$4*$F$5/E743^2*(SIN(RADIANS(G738))*SIN(RADIANS(E744))+COS(RADIANS(G738))*COS(RADIANS(E744))*COS(RADIANS(X734))))</f>
        <v>#DIV/0!</v>
      </c>
      <c r="Y738" t="e">
        <f>IF(DEGREES(ACOS(SIN(RADIANS(G738))*SIN(RADIANS(E744))+COS(RADIANS(G738))*COS(RADIANS(E744))*COS(RADIANS(Y734))))&gt;90,0,$F$4*$F$5/E743^2*(SIN(RADIANS(G738))*SIN(RADIANS(E744))+COS(RADIANS(G738))*COS(RADIANS(E744))*COS(RADIANS(Y734))))</f>
        <v>#DIV/0!</v>
      </c>
      <c r="Z738" t="e">
        <f>IF(DEGREES(ACOS(SIN(RADIANS(G738))*SIN(RADIANS(E744))+COS(RADIANS(G738))*COS(RADIANS(E744))*COS(RADIANS(Z734))))&gt;90,0,$F$4*$F$5/E743^2*(SIN(RADIANS(G738))*SIN(RADIANS(E744))+COS(RADIANS(G738))*COS(RADIANS(E744))*COS(RADIANS(Z734))))</f>
        <v>#DIV/0!</v>
      </c>
      <c r="AA738" t="e">
        <f>IF(DEGREES(ACOS(SIN(RADIANS(G738))*SIN(RADIANS(E744))+COS(RADIANS(G738))*COS(RADIANS(E744))*COS(RADIANS(AA734))))&gt;90,0,$F$4*$F$5/E743^2*(SIN(RADIANS(G738))*SIN(RADIANS(E744))+COS(RADIANS(G738))*COS(RADIANS(E744))*COS(RADIANS(AA734))))</f>
        <v>#DIV/0!</v>
      </c>
      <c r="AB738" t="e">
        <f>IF(DEGREES(ACOS(SIN(RADIANS(G738))*SIN(RADIANS(E744))+COS(RADIANS(G738))*COS(RADIANS(E744))*COS(RADIANS(AB734))))&gt;90,0,$F$4*$F$5/E743^2*(SIN(RADIANS(G738))*SIN(RADIANS(E744))+COS(RADIANS(G738))*COS(RADIANS(E744))*COS(RADIANS(AB734))))</f>
        <v>#DIV/0!</v>
      </c>
      <c r="AC738" t="e">
        <f>IF(DEGREES(ACOS(SIN(RADIANS(G738))*SIN(RADIANS(E744))+COS(RADIANS(G738))*COS(RADIANS(E744))*COS(RADIANS(AC734))))&gt;90,0,$F$4*$F$5/E743^2*(SIN(RADIANS(G738))*SIN(RADIANS(E744))+COS(RADIANS(G738))*COS(RADIANS(E744))*COS(RADIANS(AC734))))</f>
        <v>#DIV/0!</v>
      </c>
      <c r="AD738" t="e">
        <f>IF(DEGREES(ACOS(SIN(RADIANS(G738))*SIN(RADIANS(E744))+COS(RADIANS(G738))*COS(RADIANS(E744))*COS(RADIANS(AD734))))&gt;90,0,$F$4*$F$5/E743^2*(SIN(RADIANS(G738))*SIN(RADIANS(E744))+COS(RADIANS(G738))*COS(RADIANS(E744))*COS(RADIANS(AD734))))</f>
        <v>#DIV/0!</v>
      </c>
      <c r="AE738" t="e">
        <f>IF(DEGREES(ACOS(SIN(RADIANS(G738))*SIN(RADIANS(E744))+COS(RADIANS(G738))*COS(RADIANS(E744))*COS(RADIANS(AE734))))&gt;90,0,$F$4*$F$5/E743^2*(SIN(RADIANS(G738))*SIN(RADIANS(E744))+COS(RADIANS(G738))*COS(RADIANS(E744))*COS(RADIANS(AE734))))</f>
        <v>#DIV/0!</v>
      </c>
      <c r="AF738" t="e">
        <f>IF(DEGREES(ACOS(SIN(RADIANS(G738))*SIN(RADIANS(E744))+COS(RADIANS(G738))*COS(RADIANS(E744))*COS(RADIANS(AF734))))&gt;90,0,$F$4*$F$5/E743^2*(SIN(RADIANS(G738))*SIN(RADIANS(E744))+COS(RADIANS(G738))*COS(RADIANS(E744))*COS(RADIANS(AF734))))</f>
        <v>#DIV/0!</v>
      </c>
      <c r="AG738" t="e">
        <f>IF(DEGREES(ACOS(SIN(RADIANS(G738))*SIN(RADIANS(E744))+COS(RADIANS(G738))*COS(RADIANS(E744))*COS(RADIANS(AG734))))&gt;90,0,$F$4*$F$5/E743^2*(SIN(RADIANS(G738))*SIN(RADIANS(E744))+COS(RADIANS(G738))*COS(RADIANS(E744))*COS(RADIANS(AG734))))</f>
        <v>#DIV/0!</v>
      </c>
      <c r="AH738" t="e">
        <f>IF(DEGREES(ACOS(SIN(RADIANS(G738))*SIN(RADIANS(E744))+COS(RADIANS(G738))*COS(RADIANS(E744))*COS(RADIANS(AH734))))&gt;90,0,$F$4*$F$5/E743^2*(SIN(RADIANS(G738))*SIN(RADIANS(E744))+COS(RADIANS(G738))*COS(RADIANS(E744))*COS(RADIANS(AH734))))</f>
        <v>#DIV/0!</v>
      </c>
      <c r="AI738" t="e">
        <f>IF(DEGREES(ACOS(SIN(RADIANS(G738))*SIN(RADIANS(E744))+COS(RADIANS(G738))*COS(RADIANS(E744))*COS(RADIANS(AI734))))&gt;90,0,$F$4*$F$5/E743^2*(SIN(RADIANS(G738))*SIN(RADIANS(E744))+COS(RADIANS(G738))*COS(RADIANS(E744))*COS(RADIANS(AI734))))</f>
        <v>#DIV/0!</v>
      </c>
      <c r="AJ738" t="e">
        <f>IF(DEGREES(ACOS(SIN(RADIANS(G738))*SIN(RADIANS(E744))+COS(RADIANS(G738))*COS(RADIANS(E744))*COS(RADIANS(AJ734))))&gt;90,0,$F$4*$F$5/E743^2*(SIN(RADIANS(G738))*SIN(RADIANS(E744))+COS(RADIANS(G738))*COS(RADIANS(E744))*COS(RADIANS(AJ734))))</f>
        <v>#DIV/0!</v>
      </c>
      <c r="AK738">
        <f>IF(DEGREES(ACOS(SIN(RADIANS(G738))*SIN(RADIANS(E744))+COS(RADIANS(G738))*COS(RADIANS(E744))*COS(RADIANS(AK734))))&gt;90,0,$F$4*$F$5/E743^2*(SIN(RADIANS(G738))*SIN(RADIANS(E744))+COS(RADIANS(G738))*COS(RADIANS(E744))*COS(RADIANS(AK734))))</f>
        <v>0</v>
      </c>
      <c r="AL738">
        <f>IF(DEGREES(ACOS(SIN(RADIANS(G738))*SIN(RADIANS(E744))+COS(RADIANS(G738))*COS(RADIANS(E744))*COS(RADIANS(AL734))))&gt;90,0,$F$4*$F$5/E743^2*(SIN(RADIANS(G738))*SIN(RADIANS(E744))+COS(RADIANS(G738))*COS(RADIANS(E744))*COS(RADIANS(AL734))))</f>
        <v>0</v>
      </c>
      <c r="AM738">
        <f>IF(DEGREES(ACOS(SIN(RADIANS(G738))*SIN(RADIANS(E744))+COS(RADIANS(G738))*COS(RADIANS(E744))*COS(RADIANS(AM734))))&gt;90,0,$F$4*$F$5/E743^2*(SIN(RADIANS(G738))*SIN(RADIANS(E744))+COS(RADIANS(G738))*COS(RADIANS(E744))*COS(RADIANS(AM734))))</f>
        <v>0</v>
      </c>
      <c r="AN738">
        <f>IF(DEGREES(ACOS(SIN(RADIANS(G738))*SIN(RADIANS(E744))+COS(RADIANS(G738))*COS(RADIANS(E744))*COS(RADIANS(AN734))))&gt;90,0,$F$4*$F$5/E743^2*(SIN(RADIANS(G738))*SIN(RADIANS(E744))+COS(RADIANS(G738))*COS(RADIANS(E744))*COS(RADIANS(AN734))))</f>
        <v>0</v>
      </c>
      <c r="AO738">
        <f>IF(DEGREES(ACOS(SIN(RADIANS(G738))*SIN(RADIANS(E744))+COS(RADIANS(G738))*COS(RADIANS(E744))*COS(RADIANS(AO734))))&gt;90,0,$F$4*$F$5/E743^2*(SIN(RADIANS(G738))*SIN(RADIANS(E744))+COS(RADIANS(G738))*COS(RADIANS(E744))*COS(RADIANS(AO734))))</f>
        <v>0</v>
      </c>
      <c r="AP738">
        <f>IF(DEGREES(ACOS(SIN(RADIANS(G738))*SIN(RADIANS(E744))+COS(RADIANS(G738))*COS(RADIANS(E744))*COS(RADIANS(AP734))))&gt;90,0,$F$4*$F$5/E743^2*(SIN(RADIANS(G738))*SIN(RADIANS(E744))+COS(RADIANS(G738))*COS(RADIANS(E744))*COS(RADIANS(AP734))))</f>
        <v>0</v>
      </c>
      <c r="AQ738">
        <f>IF(DEGREES(ACOS(SIN(RADIANS(G738))*SIN(RADIANS(E744))+COS(RADIANS(G738))*COS(RADIANS(E744))*COS(RADIANS(AQ734))))&gt;90,0,$F$4*$F$5/E743^2*(SIN(RADIANS(G738))*SIN(RADIANS(E744))+COS(RADIANS(G738))*COS(RADIANS(E744))*COS(RADIANS(AQ734))))</f>
        <v>0</v>
      </c>
      <c r="AR738">
        <f>IF(DEGREES(ACOS(SIN(RADIANS(G738))*SIN(RADIANS(E744))+COS(RADIANS(G738))*COS(RADIANS(E744))*COS(RADIANS(AR734))))&gt;90,0,$F$4*$F$5/E743^2*(SIN(RADIANS(G738))*SIN(RADIANS(E744))+COS(RADIANS(G738))*COS(RADIANS(E744))*COS(RADIANS(AR734))))</f>
        <v>0</v>
      </c>
    </row>
    <row r="739" spans="2:44" x14ac:dyDescent="0.5">
      <c r="B739" s="40" t="s">
        <v>727</v>
      </c>
      <c r="E739">
        <f>IF(E736&lt;360,E736/360,(E736-360)/360)</f>
        <v>0.83333333333333337</v>
      </c>
      <c r="G739">
        <v>60</v>
      </c>
      <c r="I739">
        <f>IF(DEGREES(ACOS(SIN(RADIANS(G739))*SIN(RADIANS(E744))+COS(RADIANS(G739))*COS(RADIANS(E744))*COS(RADIANS(I734))))&gt;90,0,$F$4*$F$5/E743^2*(SIN(RADIANS(G739))*SIN(RADIANS(E744))+COS(RADIANS(G739))*COS(RADIANS(E744))*COS(RADIANS(I734))))</f>
        <v>0</v>
      </c>
      <c r="J739">
        <f>IF(DEGREES(ACOS(SIN(RADIANS(G739))*SIN(RADIANS(E744))+COS(RADIANS(G739))*COS(RADIANS(E744))*COS(RADIANS(J734))))&gt;90,0,$F$4*$F$5/E743^2*(SIN(RADIANS(G739))*SIN(RADIANS(E744))+COS(RADIANS(G739))*COS(RADIANS(E744))*COS(RADIANS(J734))))</f>
        <v>0</v>
      </c>
      <c r="K739">
        <f>IF(DEGREES(ACOS(SIN(RADIANS(G739))*SIN(RADIANS(E744))+COS(RADIANS(G739))*COS(RADIANS(E744))*COS(RADIANS(K734))))&gt;90,0,$F$4*$F$5/E743^2*(SIN(RADIANS(G739))*SIN(RADIANS(E744))+COS(RADIANS(G739))*COS(RADIANS(E744))*COS(RADIANS(K734))))</f>
        <v>0</v>
      </c>
      <c r="L739">
        <f>IF(DEGREES(ACOS(SIN(RADIANS(G739))*SIN(RADIANS(E744))+COS(RADIANS(G739))*COS(RADIANS(E744))*COS(RADIANS(L734))))&gt;90,0,$F$4*$F$5/E743^2*(SIN(RADIANS(G739))*SIN(RADIANS(E744))+COS(RADIANS(G739))*COS(RADIANS(E744))*COS(RADIANS(L734))))</f>
        <v>0</v>
      </c>
      <c r="M739">
        <f>IF(DEGREES(ACOS(SIN(RADIANS(G739))*SIN(RADIANS(E744))+COS(RADIANS(G739))*COS(RADIANS(E744))*COS(RADIANS(M734))))&gt;90,0,$F$4*$F$5/E743^2*(SIN(RADIANS(G739))*SIN(RADIANS(E744))+COS(RADIANS(G739))*COS(RADIANS(E744))*COS(RADIANS(M734))))</f>
        <v>0</v>
      </c>
      <c r="N739">
        <f>IF(DEGREES(ACOS(SIN(RADIANS(G739))*SIN(RADIANS(E744))+COS(RADIANS(G739))*COS(RADIANS(E744))*COS(RADIANS(N734))))&gt;90,0,$F$4*$F$5/E743^2*(SIN(RADIANS(G739))*SIN(RADIANS(E744))+COS(RADIANS(G739))*COS(RADIANS(E744))*COS(RADIANS(N734))))</f>
        <v>0</v>
      </c>
      <c r="O739">
        <f>IF(DEGREES(ACOS(SIN(RADIANS(G739))*SIN(RADIANS(E744))+COS(RADIANS(G739))*COS(RADIANS(E744))*COS(RADIANS(O734))))&gt;90,0,$F$4*$F$5/E743^2*(SIN(RADIANS(G739))*SIN(RADIANS(E744))+COS(RADIANS(G739))*COS(RADIANS(E744))*COS(RADIANS(O734))))</f>
        <v>0</v>
      </c>
      <c r="P739">
        <f>IF(DEGREES(ACOS(SIN(RADIANS(G739))*SIN(RADIANS(E744))+COS(RADIANS(G739))*COS(RADIANS(E744))*COS(RADIANS(P734))))&gt;90,0,$F$4*$F$5/E743^2*(SIN(RADIANS(G739))*SIN(RADIANS(E744))+COS(RADIANS(G739))*COS(RADIANS(E744))*COS(RADIANS(P734))))</f>
        <v>0</v>
      </c>
      <c r="Q739">
        <f>IF(DEGREES(ACOS(SIN(RADIANS(G739))*SIN(RADIANS(E744))+COS(RADIANS(G739))*COS(RADIANS(E744))*COS(RADIANS(Q734))))&gt;90,0,$F$4*$F$5/E743^2*(SIN(RADIANS(G739))*SIN(RADIANS(E744))+COS(RADIANS(G739))*COS(RADIANS(E744))*COS(RADIANS(Q734))))</f>
        <v>0</v>
      </c>
      <c r="R739" t="e">
        <f>IF(DEGREES(ACOS(SIN(RADIANS(G739))*SIN(RADIANS(E744))+COS(RADIANS(G739))*COS(RADIANS(E744))*COS(RADIANS(R734))))&gt;90,0,$F$4*$F$5/E743^2*(SIN(RADIANS(G739))*SIN(RADIANS(E744))+COS(RADIANS(G739))*COS(RADIANS(E744))*COS(RADIANS(R734))))</f>
        <v>#DIV/0!</v>
      </c>
      <c r="S739" t="e">
        <f>IF(DEGREES(ACOS(SIN(RADIANS(G739))*SIN(RADIANS(E744))+COS(RADIANS(G739))*COS(RADIANS(E744))*COS(RADIANS(S734))))&gt;90,0,$F$4*$F$5/E743^2*(SIN(RADIANS(G739))*SIN(RADIANS(E744))+COS(RADIANS(G739))*COS(RADIANS(E744))*COS(RADIANS(S734))))</f>
        <v>#DIV/0!</v>
      </c>
      <c r="T739" t="e">
        <f>IF(DEGREES(ACOS(SIN(RADIANS(G739))*SIN(RADIANS(E744))+COS(RADIANS(G739))*COS(RADIANS(E744))*COS(RADIANS(T734))))&gt;90,0,$F$4*$F$5/E743^2*(SIN(RADIANS(G739))*SIN(RADIANS(E744))+COS(RADIANS(G739))*COS(RADIANS(E744))*COS(RADIANS(T734))))</f>
        <v>#DIV/0!</v>
      </c>
      <c r="U739" t="e">
        <f>IF(DEGREES(ACOS(SIN(RADIANS(G739))*SIN(RADIANS(E744))+COS(RADIANS(G739))*COS(RADIANS(E744))*COS(RADIANS(U734))))&gt;90,0,$F$4*$F$5/E743^2*(SIN(RADIANS(G739))*SIN(RADIANS(E744))+COS(RADIANS(G739))*COS(RADIANS(E744))*COS(RADIANS(U734))))</f>
        <v>#DIV/0!</v>
      </c>
      <c r="V739" t="e">
        <f>IF(DEGREES(ACOS(SIN(RADIANS(G739))*SIN(RADIANS(E744))+COS(RADIANS(G739))*COS(RADIANS(E744))*COS(RADIANS(V734))))&gt;90,0,$F$4*$F$5/E743^2*(SIN(RADIANS(G739))*SIN(RADIANS(E744))+COS(RADIANS(G739))*COS(RADIANS(E744))*COS(RADIANS(V734))))</f>
        <v>#DIV/0!</v>
      </c>
      <c r="W739" t="e">
        <f>IF(DEGREES(ACOS(SIN(RADIANS(G739))*SIN(RADIANS(E744))+COS(RADIANS(G739))*COS(RADIANS(E744))*COS(RADIANS(W734))))&gt;90,0,$F$4*$F$5/E743^2*(SIN(RADIANS(G739))*SIN(RADIANS(E744))+COS(RADIANS(G739))*COS(RADIANS(E744))*COS(RADIANS(W734))))</f>
        <v>#DIV/0!</v>
      </c>
      <c r="X739" t="e">
        <f>IF(DEGREES(ACOS(SIN(RADIANS(G739))*SIN(RADIANS(E744))+COS(RADIANS(G739))*COS(RADIANS(E744))*COS(RADIANS(X734))))&gt;90,0,$F$4*$F$5/E743^2*(SIN(RADIANS(G739))*SIN(RADIANS(E744))+COS(RADIANS(G739))*COS(RADIANS(E744))*COS(RADIANS(X734))))</f>
        <v>#DIV/0!</v>
      </c>
      <c r="Y739" t="e">
        <f>IF(DEGREES(ACOS(SIN(RADIANS(G739))*SIN(RADIANS(E744))+COS(RADIANS(G739))*COS(RADIANS(E744))*COS(RADIANS(Y734))))&gt;90,0,$F$4*$F$5/E743^2*(SIN(RADIANS(G739))*SIN(RADIANS(E744))+COS(RADIANS(G739))*COS(RADIANS(E744))*COS(RADIANS(Y734))))</f>
        <v>#DIV/0!</v>
      </c>
      <c r="Z739" t="e">
        <f>IF(DEGREES(ACOS(SIN(RADIANS(G739))*SIN(RADIANS(E744))+COS(RADIANS(G739))*COS(RADIANS(E744))*COS(RADIANS(Z734))))&gt;90,0,$F$4*$F$5/E743^2*(SIN(RADIANS(G739))*SIN(RADIANS(E744))+COS(RADIANS(G739))*COS(RADIANS(E744))*COS(RADIANS(Z734))))</f>
        <v>#DIV/0!</v>
      </c>
      <c r="AA739" t="e">
        <f>IF(DEGREES(ACOS(SIN(RADIANS(G739))*SIN(RADIANS(E744))+COS(RADIANS(G739))*COS(RADIANS(E744))*COS(RADIANS(AA734))))&gt;90,0,$F$4*$F$5/E743^2*(SIN(RADIANS(G739))*SIN(RADIANS(E744))+COS(RADIANS(G739))*COS(RADIANS(E744))*COS(RADIANS(AA734))))</f>
        <v>#DIV/0!</v>
      </c>
      <c r="AB739" t="e">
        <f>IF(DEGREES(ACOS(SIN(RADIANS(G739))*SIN(RADIANS(E744))+COS(RADIANS(G739))*COS(RADIANS(E744))*COS(RADIANS(AB734))))&gt;90,0,$F$4*$F$5/E743^2*(SIN(RADIANS(G739))*SIN(RADIANS(E744))+COS(RADIANS(G739))*COS(RADIANS(E744))*COS(RADIANS(AB734))))</f>
        <v>#DIV/0!</v>
      </c>
      <c r="AC739" t="e">
        <f>IF(DEGREES(ACOS(SIN(RADIANS(G739))*SIN(RADIANS(E744))+COS(RADIANS(G739))*COS(RADIANS(E744))*COS(RADIANS(AC734))))&gt;90,0,$F$4*$F$5/E743^2*(SIN(RADIANS(G739))*SIN(RADIANS(E744))+COS(RADIANS(G739))*COS(RADIANS(E744))*COS(RADIANS(AC734))))</f>
        <v>#DIV/0!</v>
      </c>
      <c r="AD739" t="e">
        <f>IF(DEGREES(ACOS(SIN(RADIANS(G739))*SIN(RADIANS(E744))+COS(RADIANS(G739))*COS(RADIANS(E744))*COS(RADIANS(AD734))))&gt;90,0,$F$4*$F$5/E743^2*(SIN(RADIANS(G739))*SIN(RADIANS(E744))+COS(RADIANS(G739))*COS(RADIANS(E744))*COS(RADIANS(AD734))))</f>
        <v>#DIV/0!</v>
      </c>
      <c r="AE739" t="e">
        <f>IF(DEGREES(ACOS(SIN(RADIANS(G739))*SIN(RADIANS(E744))+COS(RADIANS(G739))*COS(RADIANS(E744))*COS(RADIANS(AE734))))&gt;90,0,$F$4*$F$5/E743^2*(SIN(RADIANS(G739))*SIN(RADIANS(E744))+COS(RADIANS(G739))*COS(RADIANS(E744))*COS(RADIANS(AE734))))</f>
        <v>#DIV/0!</v>
      </c>
      <c r="AF739" t="e">
        <f>IF(DEGREES(ACOS(SIN(RADIANS(G739))*SIN(RADIANS(E744))+COS(RADIANS(G739))*COS(RADIANS(E744))*COS(RADIANS(AF734))))&gt;90,0,$F$4*$F$5/E743^2*(SIN(RADIANS(G739))*SIN(RADIANS(E744))+COS(RADIANS(G739))*COS(RADIANS(E744))*COS(RADIANS(AF734))))</f>
        <v>#DIV/0!</v>
      </c>
      <c r="AG739" t="e">
        <f>IF(DEGREES(ACOS(SIN(RADIANS(G739))*SIN(RADIANS(E744))+COS(RADIANS(G739))*COS(RADIANS(E744))*COS(RADIANS(AG734))))&gt;90,0,$F$4*$F$5/E743^2*(SIN(RADIANS(G739))*SIN(RADIANS(E744))+COS(RADIANS(G739))*COS(RADIANS(E744))*COS(RADIANS(AG734))))</f>
        <v>#DIV/0!</v>
      </c>
      <c r="AH739" t="e">
        <f>IF(DEGREES(ACOS(SIN(RADIANS(G739))*SIN(RADIANS(E744))+COS(RADIANS(G739))*COS(RADIANS(E744))*COS(RADIANS(AH734))))&gt;90,0,$F$4*$F$5/E743^2*(SIN(RADIANS(G739))*SIN(RADIANS(E744))+COS(RADIANS(G739))*COS(RADIANS(E744))*COS(RADIANS(AH734))))</f>
        <v>#DIV/0!</v>
      </c>
      <c r="AI739" t="e">
        <f>IF(DEGREES(ACOS(SIN(RADIANS(G739))*SIN(RADIANS(E744))+COS(RADIANS(G739))*COS(RADIANS(E744))*COS(RADIANS(AI734))))&gt;90,0,$F$4*$F$5/E743^2*(SIN(RADIANS(G739))*SIN(RADIANS(E744))+COS(RADIANS(G739))*COS(RADIANS(E744))*COS(RADIANS(AI734))))</f>
        <v>#DIV/0!</v>
      </c>
      <c r="AJ739" t="e">
        <f>IF(DEGREES(ACOS(SIN(RADIANS(G739))*SIN(RADIANS(E744))+COS(RADIANS(G739))*COS(RADIANS(E744))*COS(RADIANS(AJ734))))&gt;90,0,$F$4*$F$5/E743^2*(SIN(RADIANS(G739))*SIN(RADIANS(E744))+COS(RADIANS(G739))*COS(RADIANS(E744))*COS(RADIANS(AJ734))))</f>
        <v>#DIV/0!</v>
      </c>
      <c r="AK739">
        <f>IF(DEGREES(ACOS(SIN(RADIANS(G739))*SIN(RADIANS(E744))+COS(RADIANS(G739))*COS(RADIANS(E744))*COS(RADIANS(AK734))))&gt;90,0,$F$4*$F$5/E743^2*(SIN(RADIANS(G739))*SIN(RADIANS(E744))+COS(RADIANS(G739))*COS(RADIANS(E744))*COS(RADIANS(AK734))))</f>
        <v>0</v>
      </c>
      <c r="AL739">
        <f>IF(DEGREES(ACOS(SIN(RADIANS(G739))*SIN(RADIANS(E744))+COS(RADIANS(G739))*COS(RADIANS(E744))*COS(RADIANS(AL734))))&gt;90,0,$F$4*$F$5/E743^2*(SIN(RADIANS(G739))*SIN(RADIANS(E744))+COS(RADIANS(G739))*COS(RADIANS(E744))*COS(RADIANS(AL734))))</f>
        <v>0</v>
      </c>
      <c r="AM739">
        <f>IF(DEGREES(ACOS(SIN(RADIANS(G739))*SIN(RADIANS(E744))+COS(RADIANS(G739))*COS(RADIANS(E744))*COS(RADIANS(AM734))))&gt;90,0,$F$4*$F$5/E743^2*(SIN(RADIANS(G739))*SIN(RADIANS(E744))+COS(RADIANS(G739))*COS(RADIANS(E744))*COS(RADIANS(AM734))))</f>
        <v>0</v>
      </c>
      <c r="AN739">
        <f>IF(DEGREES(ACOS(SIN(RADIANS(G739))*SIN(RADIANS(E744))+COS(RADIANS(G739))*COS(RADIANS(E744))*COS(RADIANS(AN734))))&gt;90,0,$F$4*$F$5/E743^2*(SIN(RADIANS(G739))*SIN(RADIANS(E744))+COS(RADIANS(G739))*COS(RADIANS(E744))*COS(RADIANS(AN734))))</f>
        <v>0</v>
      </c>
      <c r="AO739">
        <f>IF(DEGREES(ACOS(SIN(RADIANS(G739))*SIN(RADIANS(E744))+COS(RADIANS(G739))*COS(RADIANS(E744))*COS(RADIANS(AO734))))&gt;90,0,$F$4*$F$5/E743^2*(SIN(RADIANS(G739))*SIN(RADIANS(E744))+COS(RADIANS(G739))*COS(RADIANS(E744))*COS(RADIANS(AO734))))</f>
        <v>0</v>
      </c>
      <c r="AP739">
        <f>IF(DEGREES(ACOS(SIN(RADIANS(G739))*SIN(RADIANS(E744))+COS(RADIANS(G739))*COS(RADIANS(E744))*COS(RADIANS(AP734))))&gt;90,0,$F$4*$F$5/E743^2*(SIN(RADIANS(G739))*SIN(RADIANS(E744))+COS(RADIANS(G739))*COS(RADIANS(E744))*COS(RADIANS(AP734))))</f>
        <v>0</v>
      </c>
      <c r="AQ739">
        <f>IF(DEGREES(ACOS(SIN(RADIANS(G739))*SIN(RADIANS(E744))+COS(RADIANS(G739))*COS(RADIANS(E744))*COS(RADIANS(AQ734))))&gt;90,0,$F$4*$F$5/E743^2*(SIN(RADIANS(G739))*SIN(RADIANS(E744))+COS(RADIANS(G739))*COS(RADIANS(E744))*COS(RADIANS(AQ734))))</f>
        <v>0</v>
      </c>
      <c r="AR739">
        <f>IF(DEGREES(ACOS(SIN(RADIANS(G739))*SIN(RADIANS(E744))+COS(RADIANS(G739))*COS(RADIANS(E744))*COS(RADIANS(AR734))))&gt;90,0,$F$4*$F$5/E743^2*(SIN(RADIANS(G739))*SIN(RADIANS(E744))+COS(RADIANS(G739))*COS(RADIANS(E744))*COS(RADIANS(AR734))))</f>
        <v>0</v>
      </c>
    </row>
    <row r="740" spans="2:44" x14ac:dyDescent="0.5">
      <c r="B740" s="40" t="s">
        <v>782</v>
      </c>
      <c r="E740">
        <f>E739*$F$11</f>
        <v>0</v>
      </c>
      <c r="G740">
        <v>50</v>
      </c>
      <c r="I740">
        <f>IF(DEGREES(ACOS(SIN(RADIANS(G740))*SIN(RADIANS(E744))+COS(RADIANS(G740))*COS(RADIANS(E744))*COS(RADIANS(I734))))&gt;90,0,$F$4*$F$5/E743^2*(SIN(RADIANS(G740))*SIN(RADIANS(E744))+COS(RADIANS(G740))*COS(RADIANS(E744))*COS(RADIANS(I734))))</f>
        <v>0</v>
      </c>
      <c r="J740">
        <f>IF(DEGREES(ACOS(SIN(RADIANS(G740))*SIN(RADIANS(E744))+COS(RADIANS(G740))*COS(RADIANS(E744))*COS(RADIANS(J734))))&gt;90,0,$F$4*$F$5/E743^2*(SIN(RADIANS(G740))*SIN(RADIANS(E744))+COS(RADIANS(G740))*COS(RADIANS(E744))*COS(RADIANS(J734))))</f>
        <v>0</v>
      </c>
      <c r="K740">
        <f>IF(DEGREES(ACOS(SIN(RADIANS(G740))*SIN(RADIANS(E744))+COS(RADIANS(G740))*COS(RADIANS(E744))*COS(RADIANS(K734))))&gt;90,0,$F$4*$F$5/E743^2*(SIN(RADIANS(G740))*SIN(RADIANS(E744))+COS(RADIANS(G740))*COS(RADIANS(E744))*COS(RADIANS(K734))))</f>
        <v>0</v>
      </c>
      <c r="L740">
        <f>IF(DEGREES(ACOS(SIN(RADIANS(G740))*SIN(RADIANS(E744))+COS(RADIANS(G740))*COS(RADIANS(E744))*COS(RADIANS(L734))))&gt;90,0,$F$4*$F$5/E743^2*(SIN(RADIANS(G740))*SIN(RADIANS(E744))+COS(RADIANS(G740))*COS(RADIANS(E744))*COS(RADIANS(L734))))</f>
        <v>0</v>
      </c>
      <c r="M740">
        <f>IF(DEGREES(ACOS(SIN(RADIANS(G740))*SIN(RADIANS(E744))+COS(RADIANS(G740))*COS(RADIANS(E744))*COS(RADIANS(M734))))&gt;90,0,$F$4*$F$5/E743^2*(SIN(RADIANS(G740))*SIN(RADIANS(E744))+COS(RADIANS(G740))*COS(RADIANS(E744))*COS(RADIANS(M734))))</f>
        <v>0</v>
      </c>
      <c r="N740">
        <f>IF(DEGREES(ACOS(SIN(RADIANS(G740))*SIN(RADIANS(E744))+COS(RADIANS(G740))*COS(RADIANS(E744))*COS(RADIANS(N734))))&gt;90,0,$F$4*$F$5/E743^2*(SIN(RADIANS(G740))*SIN(RADIANS(E744))+COS(RADIANS(G740))*COS(RADIANS(E744))*COS(RADIANS(N734))))</f>
        <v>0</v>
      </c>
      <c r="O740">
        <f>IF(DEGREES(ACOS(SIN(RADIANS(G740))*SIN(RADIANS(E744))+COS(RADIANS(G740))*COS(RADIANS(E744))*COS(RADIANS(O734))))&gt;90,0,$F$4*$F$5/E743^2*(SIN(RADIANS(G740))*SIN(RADIANS(E744))+COS(RADIANS(G740))*COS(RADIANS(E744))*COS(RADIANS(O734))))</f>
        <v>0</v>
      </c>
      <c r="P740">
        <f>IF(DEGREES(ACOS(SIN(RADIANS(G740))*SIN(RADIANS(E744))+COS(RADIANS(G740))*COS(RADIANS(E744))*COS(RADIANS(P734))))&gt;90,0,$F$4*$F$5/E743^2*(SIN(RADIANS(G740))*SIN(RADIANS(E744))+COS(RADIANS(G740))*COS(RADIANS(E744))*COS(RADIANS(P734))))</f>
        <v>0</v>
      </c>
      <c r="Q740">
        <f>IF(DEGREES(ACOS(SIN(RADIANS(G740))*SIN(RADIANS(E744))+COS(RADIANS(G740))*COS(RADIANS(E744))*COS(RADIANS(Q734))))&gt;90,0,$F$4*$F$5/E743^2*(SIN(RADIANS(G740))*SIN(RADIANS(E744))+COS(RADIANS(G740))*COS(RADIANS(E744))*COS(RADIANS(Q734))))</f>
        <v>0</v>
      </c>
      <c r="R740" t="e">
        <f>IF(DEGREES(ACOS(SIN(RADIANS(G740))*SIN(RADIANS(E744))+COS(RADIANS(G740))*COS(RADIANS(E744))*COS(RADIANS(R734))))&gt;90,0,$F$4*$F$5/E743^2*(SIN(RADIANS(G740))*SIN(RADIANS(E744))+COS(RADIANS(G740))*COS(RADIANS(E744))*COS(RADIANS(R734))))</f>
        <v>#DIV/0!</v>
      </c>
      <c r="S740" t="e">
        <f>IF(DEGREES(ACOS(SIN(RADIANS(G740))*SIN(RADIANS(E744))+COS(RADIANS(G740))*COS(RADIANS(E744))*COS(RADIANS(S734))))&gt;90,0,$F$4*$F$5/E743^2*(SIN(RADIANS(G740))*SIN(RADIANS(E744))+COS(RADIANS(G740))*COS(RADIANS(E744))*COS(RADIANS(S734))))</f>
        <v>#DIV/0!</v>
      </c>
      <c r="T740" t="e">
        <f>IF(DEGREES(ACOS(SIN(RADIANS(G740))*SIN(RADIANS(E744))+COS(RADIANS(G740))*COS(RADIANS(E744))*COS(RADIANS(T734))))&gt;90,0,$F$4*$F$5/E743^2*(SIN(RADIANS(G740))*SIN(RADIANS(E744))+COS(RADIANS(G740))*COS(RADIANS(E744))*COS(RADIANS(T734))))</f>
        <v>#DIV/0!</v>
      </c>
      <c r="U740" t="e">
        <f>IF(DEGREES(ACOS(SIN(RADIANS(G740))*SIN(RADIANS(E744))+COS(RADIANS(G740))*COS(RADIANS(E744))*COS(RADIANS(U734))))&gt;90,0,$F$4*$F$5/E743^2*(SIN(RADIANS(G740))*SIN(RADIANS(E744))+COS(RADIANS(G740))*COS(RADIANS(E744))*COS(RADIANS(U734))))</f>
        <v>#DIV/0!</v>
      </c>
      <c r="V740" t="e">
        <f>IF(DEGREES(ACOS(SIN(RADIANS(G740))*SIN(RADIANS(E744))+COS(RADIANS(G740))*COS(RADIANS(E744))*COS(RADIANS(V734))))&gt;90,0,$F$4*$F$5/E743^2*(SIN(RADIANS(G740))*SIN(RADIANS(E744))+COS(RADIANS(G740))*COS(RADIANS(E744))*COS(RADIANS(V734))))</f>
        <v>#DIV/0!</v>
      </c>
      <c r="W740" t="e">
        <f>IF(DEGREES(ACOS(SIN(RADIANS(G740))*SIN(RADIANS(E744))+COS(RADIANS(G740))*COS(RADIANS(E744))*COS(RADIANS(W734))))&gt;90,0,$F$4*$F$5/E743^2*(SIN(RADIANS(G740))*SIN(RADIANS(E744))+COS(RADIANS(G740))*COS(RADIANS(E744))*COS(RADIANS(W734))))</f>
        <v>#DIV/0!</v>
      </c>
      <c r="X740" t="e">
        <f>IF(DEGREES(ACOS(SIN(RADIANS(G740))*SIN(RADIANS(E744))+COS(RADIANS(G740))*COS(RADIANS(E744))*COS(RADIANS(X734))))&gt;90,0,$F$4*$F$5/E743^2*(SIN(RADIANS(G740))*SIN(RADIANS(E744))+COS(RADIANS(G740))*COS(RADIANS(E744))*COS(RADIANS(X734))))</f>
        <v>#DIV/0!</v>
      </c>
      <c r="Y740" t="e">
        <f>IF(DEGREES(ACOS(SIN(RADIANS(G740))*SIN(RADIANS(E744))+COS(RADIANS(G740))*COS(RADIANS(E744))*COS(RADIANS(Y734))))&gt;90,0,$F$4*$F$5/E743^2*(SIN(RADIANS(G740))*SIN(RADIANS(E744))+COS(RADIANS(G740))*COS(RADIANS(E744))*COS(RADIANS(Y734))))</f>
        <v>#DIV/0!</v>
      </c>
      <c r="Z740" t="e">
        <f>IF(DEGREES(ACOS(SIN(RADIANS(G740))*SIN(RADIANS(E744))+COS(RADIANS(G740))*COS(RADIANS(E744))*COS(RADIANS(Z734))))&gt;90,0,$F$4*$F$5/E743^2*(SIN(RADIANS(G740))*SIN(RADIANS(E744))+COS(RADIANS(G740))*COS(RADIANS(E744))*COS(RADIANS(Z734))))</f>
        <v>#DIV/0!</v>
      </c>
      <c r="AA740" t="e">
        <f>IF(DEGREES(ACOS(SIN(RADIANS(G740))*SIN(RADIANS(E744))+COS(RADIANS(G740))*COS(RADIANS(E744))*COS(RADIANS(AA734))))&gt;90,0,$F$4*$F$5/E743^2*(SIN(RADIANS(G740))*SIN(RADIANS(E744))+COS(RADIANS(G740))*COS(RADIANS(E744))*COS(RADIANS(AA734))))</f>
        <v>#DIV/0!</v>
      </c>
      <c r="AB740" t="e">
        <f>IF(DEGREES(ACOS(SIN(RADIANS(G740))*SIN(RADIANS(E744))+COS(RADIANS(G740))*COS(RADIANS(E744))*COS(RADIANS(AB734))))&gt;90,0,$F$4*$F$5/E743^2*(SIN(RADIANS(G740))*SIN(RADIANS(E744))+COS(RADIANS(G740))*COS(RADIANS(E744))*COS(RADIANS(AB734))))</f>
        <v>#DIV/0!</v>
      </c>
      <c r="AC740" t="e">
        <f>IF(DEGREES(ACOS(SIN(RADIANS(G740))*SIN(RADIANS(E744))+COS(RADIANS(G740))*COS(RADIANS(E744))*COS(RADIANS(AC734))))&gt;90,0,$F$4*$F$5/E743^2*(SIN(RADIANS(G740))*SIN(RADIANS(E744))+COS(RADIANS(G740))*COS(RADIANS(E744))*COS(RADIANS(AC734))))</f>
        <v>#DIV/0!</v>
      </c>
      <c r="AD740" t="e">
        <f>IF(DEGREES(ACOS(SIN(RADIANS(G740))*SIN(RADIANS(E744))+COS(RADIANS(G740))*COS(RADIANS(E744))*COS(RADIANS(AD734))))&gt;90,0,$F$4*$F$5/E743^2*(SIN(RADIANS(G740))*SIN(RADIANS(E744))+COS(RADIANS(G740))*COS(RADIANS(E744))*COS(RADIANS(AD734))))</f>
        <v>#DIV/0!</v>
      </c>
      <c r="AE740" t="e">
        <f>IF(DEGREES(ACOS(SIN(RADIANS(G740))*SIN(RADIANS(E744))+COS(RADIANS(G740))*COS(RADIANS(E744))*COS(RADIANS(AE734))))&gt;90,0,$F$4*$F$5/E743^2*(SIN(RADIANS(G740))*SIN(RADIANS(E744))+COS(RADIANS(G740))*COS(RADIANS(E744))*COS(RADIANS(AE734))))</f>
        <v>#DIV/0!</v>
      </c>
      <c r="AF740" t="e">
        <f>IF(DEGREES(ACOS(SIN(RADIANS(G740))*SIN(RADIANS(E744))+COS(RADIANS(G740))*COS(RADIANS(E744))*COS(RADIANS(AF734))))&gt;90,0,$F$4*$F$5/E743^2*(SIN(RADIANS(G740))*SIN(RADIANS(E744))+COS(RADIANS(G740))*COS(RADIANS(E744))*COS(RADIANS(AF734))))</f>
        <v>#DIV/0!</v>
      </c>
      <c r="AG740" t="e">
        <f>IF(DEGREES(ACOS(SIN(RADIANS(G740))*SIN(RADIANS(E744))+COS(RADIANS(G740))*COS(RADIANS(E744))*COS(RADIANS(AG734))))&gt;90,0,$F$4*$F$5/E743^2*(SIN(RADIANS(G740))*SIN(RADIANS(E744))+COS(RADIANS(G740))*COS(RADIANS(E744))*COS(RADIANS(AG734))))</f>
        <v>#DIV/0!</v>
      </c>
      <c r="AH740" t="e">
        <f>IF(DEGREES(ACOS(SIN(RADIANS(G740))*SIN(RADIANS(E744))+COS(RADIANS(G740))*COS(RADIANS(E744))*COS(RADIANS(AH734))))&gt;90,0,$F$4*$F$5/E743^2*(SIN(RADIANS(G740))*SIN(RADIANS(E744))+COS(RADIANS(G740))*COS(RADIANS(E744))*COS(RADIANS(AH734))))</f>
        <v>#DIV/0!</v>
      </c>
      <c r="AI740" t="e">
        <f>IF(DEGREES(ACOS(SIN(RADIANS(G740))*SIN(RADIANS(E744))+COS(RADIANS(G740))*COS(RADIANS(E744))*COS(RADIANS(AI734))))&gt;90,0,$F$4*$F$5/E743^2*(SIN(RADIANS(G740))*SIN(RADIANS(E744))+COS(RADIANS(G740))*COS(RADIANS(E744))*COS(RADIANS(AI734))))</f>
        <v>#DIV/0!</v>
      </c>
      <c r="AJ740" t="e">
        <f>IF(DEGREES(ACOS(SIN(RADIANS(G740))*SIN(RADIANS(E744))+COS(RADIANS(G740))*COS(RADIANS(E744))*COS(RADIANS(AJ734))))&gt;90,0,$F$4*$F$5/E743^2*(SIN(RADIANS(G740))*SIN(RADIANS(E744))+COS(RADIANS(G740))*COS(RADIANS(E744))*COS(RADIANS(AJ734))))</f>
        <v>#DIV/0!</v>
      </c>
      <c r="AK740">
        <f>IF(DEGREES(ACOS(SIN(RADIANS(G740))*SIN(RADIANS(E744))+COS(RADIANS(G740))*COS(RADIANS(E744))*COS(RADIANS(AK734))))&gt;90,0,$F$4*$F$5/E743^2*(SIN(RADIANS(G740))*SIN(RADIANS(E744))+COS(RADIANS(G740))*COS(RADIANS(E744))*COS(RADIANS(AK734))))</f>
        <v>0</v>
      </c>
      <c r="AL740">
        <f>IF(DEGREES(ACOS(SIN(RADIANS(G740))*SIN(RADIANS(E744))+COS(RADIANS(G740))*COS(RADIANS(E744))*COS(RADIANS(AL734))))&gt;90,0,$F$4*$F$5/E743^2*(SIN(RADIANS(G740))*SIN(RADIANS(E744))+COS(RADIANS(G740))*COS(RADIANS(E744))*COS(RADIANS(AL734))))</f>
        <v>0</v>
      </c>
      <c r="AM740">
        <f>IF(DEGREES(ACOS(SIN(RADIANS(G740))*SIN(RADIANS(E744))+COS(RADIANS(G740))*COS(RADIANS(E744))*COS(RADIANS(AM734))))&gt;90,0,$F$4*$F$5/E743^2*(SIN(RADIANS(G740))*SIN(RADIANS(E744))+COS(RADIANS(G740))*COS(RADIANS(E744))*COS(RADIANS(AM734))))</f>
        <v>0</v>
      </c>
      <c r="AN740">
        <f>IF(DEGREES(ACOS(SIN(RADIANS(G740))*SIN(RADIANS(E744))+COS(RADIANS(G740))*COS(RADIANS(E744))*COS(RADIANS(AN734))))&gt;90,0,$F$4*$F$5/E743^2*(SIN(RADIANS(G740))*SIN(RADIANS(E744))+COS(RADIANS(G740))*COS(RADIANS(E744))*COS(RADIANS(AN734))))</f>
        <v>0</v>
      </c>
      <c r="AO740">
        <f>IF(DEGREES(ACOS(SIN(RADIANS(G740))*SIN(RADIANS(E744))+COS(RADIANS(G740))*COS(RADIANS(E744))*COS(RADIANS(AO734))))&gt;90,0,$F$4*$F$5/E743^2*(SIN(RADIANS(G740))*SIN(RADIANS(E744))+COS(RADIANS(G740))*COS(RADIANS(E744))*COS(RADIANS(AO734))))</f>
        <v>0</v>
      </c>
      <c r="AP740">
        <f>IF(DEGREES(ACOS(SIN(RADIANS(G740))*SIN(RADIANS(E744))+COS(RADIANS(G740))*COS(RADIANS(E744))*COS(RADIANS(AP734))))&gt;90,0,$F$4*$F$5/E743^2*(SIN(RADIANS(G740))*SIN(RADIANS(E744))+COS(RADIANS(G740))*COS(RADIANS(E744))*COS(RADIANS(AP734))))</f>
        <v>0</v>
      </c>
      <c r="AQ740">
        <f>IF(DEGREES(ACOS(SIN(RADIANS(G740))*SIN(RADIANS(E744))+COS(RADIANS(G740))*COS(RADIANS(E744))*COS(RADIANS(AQ734))))&gt;90,0,$F$4*$F$5/E743^2*(SIN(RADIANS(G740))*SIN(RADIANS(E744))+COS(RADIANS(G740))*COS(RADIANS(E744))*COS(RADIANS(AQ734))))</f>
        <v>0</v>
      </c>
      <c r="AR740">
        <f>IF(DEGREES(ACOS(SIN(RADIANS(G740))*SIN(RADIANS(E744))+COS(RADIANS(G740))*COS(RADIANS(E744))*COS(RADIANS(AR734))))&gt;90,0,$F$4*$F$5/E743^2*(SIN(RADIANS(G740))*SIN(RADIANS(E744))+COS(RADIANS(G740))*COS(RADIANS(E744))*COS(RADIANS(AR734))))</f>
        <v>0</v>
      </c>
    </row>
    <row r="741" spans="2:44" x14ac:dyDescent="0.5">
      <c r="B741" s="40" t="s">
        <v>783</v>
      </c>
      <c r="E741" t="str">
        <f>IF($F$10=0,"N/A",$F$10*(E736/360)-ROUNDDOWN($F$10*(E736/360),0))</f>
        <v>N/A</v>
      </c>
      <c r="G741">
        <v>40</v>
      </c>
      <c r="I741">
        <f>IF(DEGREES(ACOS(SIN(RADIANS(G741))*SIN(RADIANS(E744))+COS(RADIANS(G741))*COS(RADIANS(E744))*COS(RADIANS(I734))))&gt;90,0,$F$4*$F$5/E743^2*(SIN(RADIANS(G741))*SIN(RADIANS(E744))+COS(RADIANS(G741))*COS(RADIANS(E744))*COS(RADIANS(I734))))</f>
        <v>0</v>
      </c>
      <c r="J741">
        <f>IF(DEGREES(ACOS(SIN(RADIANS(G741))*SIN(RADIANS(E744))+COS(RADIANS(G741))*COS(RADIANS(E744))*COS(RADIANS(J734))))&gt;90,0,$F$4*$F$5/E743^2*(SIN(RADIANS(G741))*SIN(RADIANS(E744))+COS(RADIANS(G741))*COS(RADIANS(E744))*COS(RADIANS(J734))))</f>
        <v>0</v>
      </c>
      <c r="K741">
        <f>IF(DEGREES(ACOS(SIN(RADIANS(G741))*SIN(RADIANS(E744))+COS(RADIANS(G741))*COS(RADIANS(E744))*COS(RADIANS(K734))))&gt;90,0,$F$4*$F$5/E743^2*(SIN(RADIANS(G741))*SIN(RADIANS(E744))+COS(RADIANS(G741))*COS(RADIANS(E744))*COS(RADIANS(K734))))</f>
        <v>0</v>
      </c>
      <c r="L741">
        <f>IF(DEGREES(ACOS(SIN(RADIANS(G741))*SIN(RADIANS(E744))+COS(RADIANS(G741))*COS(RADIANS(E744))*COS(RADIANS(L734))))&gt;90,0,$F$4*$F$5/E743^2*(SIN(RADIANS(G741))*SIN(RADIANS(E744))+COS(RADIANS(G741))*COS(RADIANS(E744))*COS(RADIANS(L734))))</f>
        <v>0</v>
      </c>
      <c r="M741">
        <f>IF(DEGREES(ACOS(SIN(RADIANS(G741))*SIN(RADIANS(E744))+COS(RADIANS(G741))*COS(RADIANS(E744))*COS(RADIANS(M734))))&gt;90,0,$F$4*$F$5/E743^2*(SIN(RADIANS(G741))*SIN(RADIANS(E744))+COS(RADIANS(G741))*COS(RADIANS(E744))*COS(RADIANS(M734))))</f>
        <v>0</v>
      </c>
      <c r="N741">
        <f>IF(DEGREES(ACOS(SIN(RADIANS(G741))*SIN(RADIANS(E744))+COS(RADIANS(G741))*COS(RADIANS(E744))*COS(RADIANS(N734))))&gt;90,0,$F$4*$F$5/E743^2*(SIN(RADIANS(G741))*SIN(RADIANS(E744))+COS(RADIANS(G741))*COS(RADIANS(E744))*COS(RADIANS(N734))))</f>
        <v>0</v>
      </c>
      <c r="O741">
        <f>IF(DEGREES(ACOS(SIN(RADIANS(G741))*SIN(RADIANS(E744))+COS(RADIANS(G741))*COS(RADIANS(E744))*COS(RADIANS(O734))))&gt;90,0,$F$4*$F$5/E743^2*(SIN(RADIANS(G741))*SIN(RADIANS(E744))+COS(RADIANS(G741))*COS(RADIANS(E744))*COS(RADIANS(O734))))</f>
        <v>0</v>
      </c>
      <c r="P741">
        <f>IF(DEGREES(ACOS(SIN(RADIANS(G741))*SIN(RADIANS(E744))+COS(RADIANS(G741))*COS(RADIANS(E744))*COS(RADIANS(P734))))&gt;90,0,$F$4*$F$5/E743^2*(SIN(RADIANS(G741))*SIN(RADIANS(E744))+COS(RADIANS(G741))*COS(RADIANS(E744))*COS(RADIANS(P734))))</f>
        <v>0</v>
      </c>
      <c r="Q741">
        <f>IF(DEGREES(ACOS(SIN(RADIANS(G741))*SIN(RADIANS(E744))+COS(RADIANS(G741))*COS(RADIANS(E744))*COS(RADIANS(Q734))))&gt;90,0,$F$4*$F$5/E743^2*(SIN(RADIANS(G741))*SIN(RADIANS(E744))+COS(RADIANS(G741))*COS(RADIANS(E744))*COS(RADIANS(Q734))))</f>
        <v>0</v>
      </c>
      <c r="R741" t="e">
        <f>IF(DEGREES(ACOS(SIN(RADIANS(G741))*SIN(RADIANS(E744))+COS(RADIANS(G741))*COS(RADIANS(E744))*COS(RADIANS(R734))))&gt;90,0,$F$4*$F$5/E743^2*(SIN(RADIANS(G741))*SIN(RADIANS(E744))+COS(RADIANS(G741))*COS(RADIANS(E744))*COS(RADIANS(R734))))</f>
        <v>#DIV/0!</v>
      </c>
      <c r="S741" t="e">
        <f>IF(DEGREES(ACOS(SIN(RADIANS(G741))*SIN(RADIANS(E744))+COS(RADIANS(G741))*COS(RADIANS(E744))*COS(RADIANS(S734))))&gt;90,0,$F$4*$F$5/E743^2*(SIN(RADIANS(G741))*SIN(RADIANS(E744))+COS(RADIANS(G741))*COS(RADIANS(E744))*COS(RADIANS(S734))))</f>
        <v>#DIV/0!</v>
      </c>
      <c r="T741" t="e">
        <f>IF(DEGREES(ACOS(SIN(RADIANS(G741))*SIN(RADIANS(E744))+COS(RADIANS(G741))*COS(RADIANS(E744))*COS(RADIANS(T734))))&gt;90,0,$F$4*$F$5/E743^2*(SIN(RADIANS(G741))*SIN(RADIANS(E744))+COS(RADIANS(G741))*COS(RADIANS(E744))*COS(RADIANS(T734))))</f>
        <v>#DIV/0!</v>
      </c>
      <c r="U741" t="e">
        <f>IF(DEGREES(ACOS(SIN(RADIANS(G741))*SIN(RADIANS(E744))+COS(RADIANS(G741))*COS(RADIANS(E744))*COS(RADIANS(U734))))&gt;90,0,$F$4*$F$5/E743^2*(SIN(RADIANS(G741))*SIN(RADIANS(E744))+COS(RADIANS(G741))*COS(RADIANS(E744))*COS(RADIANS(U734))))</f>
        <v>#DIV/0!</v>
      </c>
      <c r="V741" t="e">
        <f>IF(DEGREES(ACOS(SIN(RADIANS(G741))*SIN(RADIANS(E744))+COS(RADIANS(G741))*COS(RADIANS(E744))*COS(RADIANS(V734))))&gt;90,0,$F$4*$F$5/E743^2*(SIN(RADIANS(G741))*SIN(RADIANS(E744))+COS(RADIANS(G741))*COS(RADIANS(E744))*COS(RADIANS(V734))))</f>
        <v>#DIV/0!</v>
      </c>
      <c r="W741" t="e">
        <f>IF(DEGREES(ACOS(SIN(RADIANS(G741))*SIN(RADIANS(E744))+COS(RADIANS(G741))*COS(RADIANS(E744))*COS(RADIANS(W734))))&gt;90,0,$F$4*$F$5/E743^2*(SIN(RADIANS(G741))*SIN(RADIANS(E744))+COS(RADIANS(G741))*COS(RADIANS(E744))*COS(RADIANS(W734))))</f>
        <v>#DIV/0!</v>
      </c>
      <c r="X741" t="e">
        <f>IF(DEGREES(ACOS(SIN(RADIANS(G741))*SIN(RADIANS(E744))+COS(RADIANS(G741))*COS(RADIANS(E744))*COS(RADIANS(X734))))&gt;90,0,$F$4*$F$5/E743^2*(SIN(RADIANS(G741))*SIN(RADIANS(E744))+COS(RADIANS(G741))*COS(RADIANS(E744))*COS(RADIANS(X734))))</f>
        <v>#DIV/0!</v>
      </c>
      <c r="Y741" t="e">
        <f>IF(DEGREES(ACOS(SIN(RADIANS(G741))*SIN(RADIANS(E744))+COS(RADIANS(G741))*COS(RADIANS(E744))*COS(RADIANS(Y734))))&gt;90,0,$F$4*$F$5/E743^2*(SIN(RADIANS(G741))*SIN(RADIANS(E744))+COS(RADIANS(G741))*COS(RADIANS(E744))*COS(RADIANS(Y734))))</f>
        <v>#DIV/0!</v>
      </c>
      <c r="Z741" t="e">
        <f>IF(DEGREES(ACOS(SIN(RADIANS(G741))*SIN(RADIANS(E744))+COS(RADIANS(G741))*COS(RADIANS(E744))*COS(RADIANS(Z734))))&gt;90,0,$F$4*$F$5/E743^2*(SIN(RADIANS(G741))*SIN(RADIANS(E744))+COS(RADIANS(G741))*COS(RADIANS(E744))*COS(RADIANS(Z734))))</f>
        <v>#DIV/0!</v>
      </c>
      <c r="AA741" t="e">
        <f>IF(DEGREES(ACOS(SIN(RADIANS(G741))*SIN(RADIANS(E744))+COS(RADIANS(G741))*COS(RADIANS(E744))*COS(RADIANS(AA734))))&gt;90,0,$F$4*$F$5/E743^2*(SIN(RADIANS(G741))*SIN(RADIANS(E744))+COS(RADIANS(G741))*COS(RADIANS(E744))*COS(RADIANS(AA734))))</f>
        <v>#DIV/0!</v>
      </c>
      <c r="AB741" t="e">
        <f>IF(DEGREES(ACOS(SIN(RADIANS(G741))*SIN(RADIANS(E744))+COS(RADIANS(G741))*COS(RADIANS(E744))*COS(RADIANS(AB734))))&gt;90,0,$F$4*$F$5/E743^2*(SIN(RADIANS(G741))*SIN(RADIANS(E744))+COS(RADIANS(G741))*COS(RADIANS(E744))*COS(RADIANS(AB734))))</f>
        <v>#DIV/0!</v>
      </c>
      <c r="AC741" t="e">
        <f>IF(DEGREES(ACOS(SIN(RADIANS(G741))*SIN(RADIANS(E744))+COS(RADIANS(G741))*COS(RADIANS(E744))*COS(RADIANS(AC734))))&gt;90,0,$F$4*$F$5/E743^2*(SIN(RADIANS(G741))*SIN(RADIANS(E744))+COS(RADIANS(G741))*COS(RADIANS(E744))*COS(RADIANS(AC734))))</f>
        <v>#DIV/0!</v>
      </c>
      <c r="AD741" t="e">
        <f>IF(DEGREES(ACOS(SIN(RADIANS(G741))*SIN(RADIANS(E744))+COS(RADIANS(G741))*COS(RADIANS(E744))*COS(RADIANS(AD734))))&gt;90,0,$F$4*$F$5/E743^2*(SIN(RADIANS(G741))*SIN(RADIANS(E744))+COS(RADIANS(G741))*COS(RADIANS(E744))*COS(RADIANS(AD734))))</f>
        <v>#DIV/0!</v>
      </c>
      <c r="AE741" t="e">
        <f>IF(DEGREES(ACOS(SIN(RADIANS(G741))*SIN(RADIANS(E744))+COS(RADIANS(G741))*COS(RADIANS(E744))*COS(RADIANS(AE734))))&gt;90,0,$F$4*$F$5/E743^2*(SIN(RADIANS(G741))*SIN(RADIANS(E744))+COS(RADIANS(G741))*COS(RADIANS(E744))*COS(RADIANS(AE734))))</f>
        <v>#DIV/0!</v>
      </c>
      <c r="AF741" t="e">
        <f>IF(DEGREES(ACOS(SIN(RADIANS(G741))*SIN(RADIANS(E744))+COS(RADIANS(G741))*COS(RADIANS(E744))*COS(RADIANS(AF734))))&gt;90,0,$F$4*$F$5/E743^2*(SIN(RADIANS(G741))*SIN(RADIANS(E744))+COS(RADIANS(G741))*COS(RADIANS(E744))*COS(RADIANS(AF734))))</f>
        <v>#DIV/0!</v>
      </c>
      <c r="AG741" t="e">
        <f>IF(DEGREES(ACOS(SIN(RADIANS(G741))*SIN(RADIANS(E744))+COS(RADIANS(G741))*COS(RADIANS(E744))*COS(RADIANS(AG734))))&gt;90,0,$F$4*$F$5/E743^2*(SIN(RADIANS(G741))*SIN(RADIANS(E744))+COS(RADIANS(G741))*COS(RADIANS(E744))*COS(RADIANS(AG734))))</f>
        <v>#DIV/0!</v>
      </c>
      <c r="AH741" t="e">
        <f>IF(DEGREES(ACOS(SIN(RADIANS(G741))*SIN(RADIANS(E744))+COS(RADIANS(G741))*COS(RADIANS(E744))*COS(RADIANS(AH734))))&gt;90,0,$F$4*$F$5/E743^2*(SIN(RADIANS(G741))*SIN(RADIANS(E744))+COS(RADIANS(G741))*COS(RADIANS(E744))*COS(RADIANS(AH734))))</f>
        <v>#DIV/0!</v>
      </c>
      <c r="AI741" t="e">
        <f>IF(DEGREES(ACOS(SIN(RADIANS(G741))*SIN(RADIANS(E744))+COS(RADIANS(G741))*COS(RADIANS(E744))*COS(RADIANS(AI734))))&gt;90,0,$F$4*$F$5/E743^2*(SIN(RADIANS(G741))*SIN(RADIANS(E744))+COS(RADIANS(G741))*COS(RADIANS(E744))*COS(RADIANS(AI734))))</f>
        <v>#DIV/0!</v>
      </c>
      <c r="AJ741" t="e">
        <f>IF(DEGREES(ACOS(SIN(RADIANS(G741))*SIN(RADIANS(E744))+COS(RADIANS(G741))*COS(RADIANS(E744))*COS(RADIANS(AJ734))))&gt;90,0,$F$4*$F$5/E743^2*(SIN(RADIANS(G741))*SIN(RADIANS(E744))+COS(RADIANS(G741))*COS(RADIANS(E744))*COS(RADIANS(AJ734))))</f>
        <v>#DIV/0!</v>
      </c>
      <c r="AK741">
        <f>IF(DEGREES(ACOS(SIN(RADIANS(G741))*SIN(RADIANS(E744))+COS(RADIANS(G741))*COS(RADIANS(E744))*COS(RADIANS(AK734))))&gt;90,0,$F$4*$F$5/E743^2*(SIN(RADIANS(G741))*SIN(RADIANS(E744))+COS(RADIANS(G741))*COS(RADIANS(E744))*COS(RADIANS(AK734))))</f>
        <v>0</v>
      </c>
      <c r="AL741">
        <f>IF(DEGREES(ACOS(SIN(RADIANS(G741))*SIN(RADIANS(E744))+COS(RADIANS(G741))*COS(RADIANS(E744))*COS(RADIANS(AL734))))&gt;90,0,$F$4*$F$5/E743^2*(SIN(RADIANS(G741))*SIN(RADIANS(E744))+COS(RADIANS(G741))*COS(RADIANS(E744))*COS(RADIANS(AL734))))</f>
        <v>0</v>
      </c>
      <c r="AM741">
        <f>IF(DEGREES(ACOS(SIN(RADIANS(G741))*SIN(RADIANS(E744))+COS(RADIANS(G741))*COS(RADIANS(E744))*COS(RADIANS(AM734))))&gt;90,0,$F$4*$F$5/E743^2*(SIN(RADIANS(G741))*SIN(RADIANS(E744))+COS(RADIANS(G741))*COS(RADIANS(E744))*COS(RADIANS(AM734))))</f>
        <v>0</v>
      </c>
      <c r="AN741">
        <f>IF(DEGREES(ACOS(SIN(RADIANS(G741))*SIN(RADIANS(E744))+COS(RADIANS(G741))*COS(RADIANS(E744))*COS(RADIANS(AN734))))&gt;90,0,$F$4*$F$5/E743^2*(SIN(RADIANS(G741))*SIN(RADIANS(E744))+COS(RADIANS(G741))*COS(RADIANS(E744))*COS(RADIANS(AN734))))</f>
        <v>0</v>
      </c>
      <c r="AO741">
        <f>IF(DEGREES(ACOS(SIN(RADIANS(G741))*SIN(RADIANS(E744))+COS(RADIANS(G741))*COS(RADIANS(E744))*COS(RADIANS(AO734))))&gt;90,0,$F$4*$F$5/E743^2*(SIN(RADIANS(G741))*SIN(RADIANS(E744))+COS(RADIANS(G741))*COS(RADIANS(E744))*COS(RADIANS(AO734))))</f>
        <v>0</v>
      </c>
      <c r="AP741">
        <f>IF(DEGREES(ACOS(SIN(RADIANS(G741))*SIN(RADIANS(E744))+COS(RADIANS(G741))*COS(RADIANS(E744))*COS(RADIANS(AP734))))&gt;90,0,$F$4*$F$5/E743^2*(SIN(RADIANS(G741))*SIN(RADIANS(E744))+COS(RADIANS(G741))*COS(RADIANS(E744))*COS(RADIANS(AP734))))</f>
        <v>0</v>
      </c>
      <c r="AQ741">
        <f>IF(DEGREES(ACOS(SIN(RADIANS(G741))*SIN(RADIANS(E744))+COS(RADIANS(G741))*COS(RADIANS(E744))*COS(RADIANS(AQ734))))&gt;90,0,$F$4*$F$5/E743^2*(SIN(RADIANS(G741))*SIN(RADIANS(E744))+COS(RADIANS(G741))*COS(RADIANS(E744))*COS(RADIANS(AQ734))))</f>
        <v>0</v>
      </c>
      <c r="AR741">
        <f>IF(DEGREES(ACOS(SIN(RADIANS(G741))*SIN(RADIANS(E744))+COS(RADIANS(G741))*COS(RADIANS(E744))*COS(RADIANS(AR734))))&gt;90,0,$F$4*$F$5/E743^2*(SIN(RADIANS(G741))*SIN(RADIANS(E744))+COS(RADIANS(G741))*COS(RADIANS(E744))*COS(RADIANS(AR734))))</f>
        <v>0</v>
      </c>
    </row>
    <row r="742" spans="2:44" x14ac:dyDescent="0.5">
      <c r="B742" s="40" t="s">
        <v>784</v>
      </c>
      <c r="E742" t="str">
        <f>IF($F$10=0,"N/A",E741*$F$11/$F$10)</f>
        <v>N/A</v>
      </c>
      <c r="G742">
        <v>30</v>
      </c>
      <c r="I742">
        <f>IF(DEGREES(ACOS(SIN(RADIANS(G742))*SIN(RADIANS(E744))+COS(RADIANS(G742))*COS(RADIANS(E744))*COS(RADIANS(I734))))&gt;90,0,$F$4*$F$5/E743^2*(SIN(RADIANS(G742))*SIN(RADIANS(E744))+COS(RADIANS(G742))*COS(RADIANS(E744))*COS(RADIANS(I734))))</f>
        <v>0</v>
      </c>
      <c r="J742">
        <f>IF(DEGREES(ACOS(SIN(RADIANS(G742))*SIN(RADIANS(E744))+COS(RADIANS(G742))*COS(RADIANS(E744))*COS(RADIANS(J734))))&gt;90,0,$F$4*$F$5/E743^2*(SIN(RADIANS(G742))*SIN(RADIANS(E744))+COS(RADIANS(G742))*COS(RADIANS(E744))*COS(RADIANS(J734))))</f>
        <v>0</v>
      </c>
      <c r="K742">
        <f>IF(DEGREES(ACOS(SIN(RADIANS(G742))*SIN(RADIANS(E744))+COS(RADIANS(G742))*COS(RADIANS(E744))*COS(RADIANS(K734))))&gt;90,0,$F$4*$F$5/E743^2*(SIN(RADIANS(G742))*SIN(RADIANS(E744))+COS(RADIANS(G742))*COS(RADIANS(E744))*COS(RADIANS(K734))))</f>
        <v>0</v>
      </c>
      <c r="L742">
        <f>IF(DEGREES(ACOS(SIN(RADIANS(G742))*SIN(RADIANS(E744))+COS(RADIANS(G742))*COS(RADIANS(E744))*COS(RADIANS(L734))))&gt;90,0,$F$4*$F$5/E743^2*(SIN(RADIANS(G742))*SIN(RADIANS(E744))+COS(RADIANS(G742))*COS(RADIANS(E744))*COS(RADIANS(L734))))</f>
        <v>0</v>
      </c>
      <c r="M742">
        <f>IF(DEGREES(ACOS(SIN(RADIANS(G742))*SIN(RADIANS(E744))+COS(RADIANS(G742))*COS(RADIANS(E744))*COS(RADIANS(M734))))&gt;90,0,$F$4*$F$5/E743^2*(SIN(RADIANS(G742))*SIN(RADIANS(E744))+COS(RADIANS(G742))*COS(RADIANS(E744))*COS(RADIANS(M734))))</f>
        <v>0</v>
      </c>
      <c r="N742">
        <f>IF(DEGREES(ACOS(SIN(RADIANS(G742))*SIN(RADIANS(E744))+COS(RADIANS(G742))*COS(RADIANS(E744))*COS(RADIANS(N734))))&gt;90,0,$F$4*$F$5/E743^2*(SIN(RADIANS(G742))*SIN(RADIANS(E744))+COS(RADIANS(G742))*COS(RADIANS(E744))*COS(RADIANS(N734))))</f>
        <v>0</v>
      </c>
      <c r="O742">
        <f>IF(DEGREES(ACOS(SIN(RADIANS(G742))*SIN(RADIANS(E744))+COS(RADIANS(G742))*COS(RADIANS(E744))*COS(RADIANS(O734))))&gt;90,0,$F$4*$F$5/E743^2*(SIN(RADIANS(G742))*SIN(RADIANS(E744))+COS(RADIANS(G742))*COS(RADIANS(E744))*COS(RADIANS(O734))))</f>
        <v>0</v>
      </c>
      <c r="P742">
        <f>IF(DEGREES(ACOS(SIN(RADIANS(G742))*SIN(RADIANS(E744))+COS(RADIANS(G742))*COS(RADIANS(E744))*COS(RADIANS(P734))))&gt;90,0,$F$4*$F$5/E743^2*(SIN(RADIANS(G742))*SIN(RADIANS(E744))+COS(RADIANS(G742))*COS(RADIANS(E744))*COS(RADIANS(P734))))</f>
        <v>0</v>
      </c>
      <c r="Q742">
        <f>IF(DEGREES(ACOS(SIN(RADIANS(G742))*SIN(RADIANS(E744))+COS(RADIANS(G742))*COS(RADIANS(E744))*COS(RADIANS(Q734))))&gt;90,0,$F$4*$F$5/E743^2*(SIN(RADIANS(G742))*SIN(RADIANS(E744))+COS(RADIANS(G742))*COS(RADIANS(E744))*COS(RADIANS(Q734))))</f>
        <v>0</v>
      </c>
      <c r="R742" t="e">
        <f>IF(DEGREES(ACOS(SIN(RADIANS(G742))*SIN(RADIANS(E744))+COS(RADIANS(G742))*COS(RADIANS(E744))*COS(RADIANS(R734))))&gt;90,0,$F$4*$F$5/E743^2*(SIN(RADIANS(G742))*SIN(RADIANS(E744))+COS(RADIANS(G742))*COS(RADIANS(E744))*COS(RADIANS(R734))))</f>
        <v>#DIV/0!</v>
      </c>
      <c r="S742" t="e">
        <f>IF(DEGREES(ACOS(SIN(RADIANS(G742))*SIN(RADIANS(E744))+COS(RADIANS(G742))*COS(RADIANS(E744))*COS(RADIANS(S734))))&gt;90,0,$F$4*$F$5/E743^2*(SIN(RADIANS(G742))*SIN(RADIANS(E744))+COS(RADIANS(G742))*COS(RADIANS(E744))*COS(RADIANS(S734))))</f>
        <v>#DIV/0!</v>
      </c>
      <c r="T742" t="e">
        <f>IF(DEGREES(ACOS(SIN(RADIANS(G742))*SIN(RADIANS(E744))+COS(RADIANS(G742))*COS(RADIANS(E744))*COS(RADIANS(T734))))&gt;90,0,$F$4*$F$5/E743^2*(SIN(RADIANS(G742))*SIN(RADIANS(E744))+COS(RADIANS(G742))*COS(RADIANS(E744))*COS(RADIANS(T734))))</f>
        <v>#DIV/0!</v>
      </c>
      <c r="U742" t="e">
        <f>IF(DEGREES(ACOS(SIN(RADIANS(G742))*SIN(RADIANS(E744))+COS(RADIANS(G742))*COS(RADIANS(E744))*COS(RADIANS(U734))))&gt;90,0,$F$4*$F$5/E743^2*(SIN(RADIANS(G742))*SIN(RADIANS(E744))+COS(RADIANS(G742))*COS(RADIANS(E744))*COS(RADIANS(U734))))</f>
        <v>#DIV/0!</v>
      </c>
      <c r="V742" t="e">
        <f>IF(DEGREES(ACOS(SIN(RADIANS(G742))*SIN(RADIANS(E744))+COS(RADIANS(G742))*COS(RADIANS(E744))*COS(RADIANS(V734))))&gt;90,0,$F$4*$F$5/E743^2*(SIN(RADIANS(G742))*SIN(RADIANS(E744))+COS(RADIANS(G742))*COS(RADIANS(E744))*COS(RADIANS(V734))))</f>
        <v>#DIV/0!</v>
      </c>
      <c r="W742" t="e">
        <f>IF(DEGREES(ACOS(SIN(RADIANS(G742))*SIN(RADIANS(E744))+COS(RADIANS(G742))*COS(RADIANS(E744))*COS(RADIANS(W734))))&gt;90,0,$F$4*$F$5/E743^2*(SIN(RADIANS(G742))*SIN(RADIANS(E744))+COS(RADIANS(G742))*COS(RADIANS(E744))*COS(RADIANS(W734))))</f>
        <v>#DIV/0!</v>
      </c>
      <c r="X742" t="e">
        <f>IF(DEGREES(ACOS(SIN(RADIANS(G742))*SIN(RADIANS(E744))+COS(RADIANS(G742))*COS(RADIANS(E744))*COS(RADIANS(X734))))&gt;90,0,$F$4*$F$5/E743^2*(SIN(RADIANS(G742))*SIN(RADIANS(E744))+COS(RADIANS(G742))*COS(RADIANS(E744))*COS(RADIANS(X734))))</f>
        <v>#DIV/0!</v>
      </c>
      <c r="Y742" t="e">
        <f>IF(DEGREES(ACOS(SIN(RADIANS(G742))*SIN(RADIANS(E744))+COS(RADIANS(G742))*COS(RADIANS(E744))*COS(RADIANS(Y734))))&gt;90,0,$F$4*$F$5/E743^2*(SIN(RADIANS(G742))*SIN(RADIANS(E744))+COS(RADIANS(G742))*COS(RADIANS(E744))*COS(RADIANS(Y734))))</f>
        <v>#DIV/0!</v>
      </c>
      <c r="Z742" t="e">
        <f>IF(DEGREES(ACOS(SIN(RADIANS(G742))*SIN(RADIANS(E744))+COS(RADIANS(G742))*COS(RADIANS(E744))*COS(RADIANS(Z734))))&gt;90,0,$F$4*$F$5/E743^2*(SIN(RADIANS(G742))*SIN(RADIANS(E744))+COS(RADIANS(G742))*COS(RADIANS(E744))*COS(RADIANS(Z734))))</f>
        <v>#DIV/0!</v>
      </c>
      <c r="AA742" t="e">
        <f>IF(DEGREES(ACOS(SIN(RADIANS(G742))*SIN(RADIANS(E744))+COS(RADIANS(G742))*COS(RADIANS(E744))*COS(RADIANS(AA734))))&gt;90,0,$F$4*$F$5/E743^2*(SIN(RADIANS(G742))*SIN(RADIANS(E744))+COS(RADIANS(G742))*COS(RADIANS(E744))*COS(RADIANS(AA734))))</f>
        <v>#DIV/0!</v>
      </c>
      <c r="AB742" t="e">
        <f>IF(DEGREES(ACOS(SIN(RADIANS(G742))*SIN(RADIANS(E744))+COS(RADIANS(G742))*COS(RADIANS(E744))*COS(RADIANS(AB734))))&gt;90,0,$F$4*$F$5/E743^2*(SIN(RADIANS(G742))*SIN(RADIANS(E744))+COS(RADIANS(G742))*COS(RADIANS(E744))*COS(RADIANS(AB734))))</f>
        <v>#DIV/0!</v>
      </c>
      <c r="AC742" t="e">
        <f>IF(DEGREES(ACOS(SIN(RADIANS(G742))*SIN(RADIANS(E744))+COS(RADIANS(G742))*COS(RADIANS(E744))*COS(RADIANS(AC734))))&gt;90,0,$F$4*$F$5/E743^2*(SIN(RADIANS(G742))*SIN(RADIANS(E744))+COS(RADIANS(G742))*COS(RADIANS(E744))*COS(RADIANS(AC734))))</f>
        <v>#DIV/0!</v>
      </c>
      <c r="AD742" t="e">
        <f>IF(DEGREES(ACOS(SIN(RADIANS(G742))*SIN(RADIANS(E744))+COS(RADIANS(G742))*COS(RADIANS(E744))*COS(RADIANS(AD734))))&gt;90,0,$F$4*$F$5/E743^2*(SIN(RADIANS(G742))*SIN(RADIANS(E744))+COS(RADIANS(G742))*COS(RADIANS(E744))*COS(RADIANS(AD734))))</f>
        <v>#DIV/0!</v>
      </c>
      <c r="AE742" t="e">
        <f>IF(DEGREES(ACOS(SIN(RADIANS(G742))*SIN(RADIANS(E744))+COS(RADIANS(G742))*COS(RADIANS(E744))*COS(RADIANS(AE734))))&gt;90,0,$F$4*$F$5/E743^2*(SIN(RADIANS(G742))*SIN(RADIANS(E744))+COS(RADIANS(G742))*COS(RADIANS(E744))*COS(RADIANS(AE734))))</f>
        <v>#DIV/0!</v>
      </c>
      <c r="AF742" t="e">
        <f>IF(DEGREES(ACOS(SIN(RADIANS(G742))*SIN(RADIANS(E744))+COS(RADIANS(G742))*COS(RADIANS(E744))*COS(RADIANS(AF734))))&gt;90,0,$F$4*$F$5/E743^2*(SIN(RADIANS(G742))*SIN(RADIANS(E744))+COS(RADIANS(G742))*COS(RADIANS(E744))*COS(RADIANS(AF734))))</f>
        <v>#DIV/0!</v>
      </c>
      <c r="AG742" t="e">
        <f>IF(DEGREES(ACOS(SIN(RADIANS(G742))*SIN(RADIANS(E744))+COS(RADIANS(G742))*COS(RADIANS(E744))*COS(RADIANS(AG734))))&gt;90,0,$F$4*$F$5/E743^2*(SIN(RADIANS(G742))*SIN(RADIANS(E744))+COS(RADIANS(G742))*COS(RADIANS(E744))*COS(RADIANS(AG734))))</f>
        <v>#DIV/0!</v>
      </c>
      <c r="AH742" t="e">
        <f>IF(DEGREES(ACOS(SIN(RADIANS(G742))*SIN(RADIANS(E744))+COS(RADIANS(G742))*COS(RADIANS(E744))*COS(RADIANS(AH734))))&gt;90,0,$F$4*$F$5/E743^2*(SIN(RADIANS(G742))*SIN(RADIANS(E744))+COS(RADIANS(G742))*COS(RADIANS(E744))*COS(RADIANS(AH734))))</f>
        <v>#DIV/0!</v>
      </c>
      <c r="AI742" t="e">
        <f>IF(DEGREES(ACOS(SIN(RADIANS(G742))*SIN(RADIANS(E744))+COS(RADIANS(G742))*COS(RADIANS(E744))*COS(RADIANS(AI734))))&gt;90,0,$F$4*$F$5/E743^2*(SIN(RADIANS(G742))*SIN(RADIANS(E744))+COS(RADIANS(G742))*COS(RADIANS(E744))*COS(RADIANS(AI734))))</f>
        <v>#DIV/0!</v>
      </c>
      <c r="AJ742" t="e">
        <f>IF(DEGREES(ACOS(SIN(RADIANS(G742))*SIN(RADIANS(E744))+COS(RADIANS(G742))*COS(RADIANS(E744))*COS(RADIANS(AJ734))))&gt;90,0,$F$4*$F$5/E743^2*(SIN(RADIANS(G742))*SIN(RADIANS(E744))+COS(RADIANS(G742))*COS(RADIANS(E744))*COS(RADIANS(AJ734))))</f>
        <v>#DIV/0!</v>
      </c>
      <c r="AK742">
        <f>IF(DEGREES(ACOS(SIN(RADIANS(G742))*SIN(RADIANS(E744))+COS(RADIANS(G742))*COS(RADIANS(E744))*COS(RADIANS(AK734))))&gt;90,0,$F$4*$F$5/E743^2*(SIN(RADIANS(G742))*SIN(RADIANS(E744))+COS(RADIANS(G742))*COS(RADIANS(E744))*COS(RADIANS(AK734))))</f>
        <v>0</v>
      </c>
      <c r="AL742">
        <f>IF(DEGREES(ACOS(SIN(RADIANS(G742))*SIN(RADIANS(E744))+COS(RADIANS(G742))*COS(RADIANS(E744))*COS(RADIANS(AL734))))&gt;90,0,$F$4*$F$5/E743^2*(SIN(RADIANS(G742))*SIN(RADIANS(E744))+COS(RADIANS(G742))*COS(RADIANS(E744))*COS(RADIANS(AL734))))</f>
        <v>0</v>
      </c>
      <c r="AM742">
        <f>IF(DEGREES(ACOS(SIN(RADIANS(G742))*SIN(RADIANS(E744))+COS(RADIANS(G742))*COS(RADIANS(E744))*COS(RADIANS(AM734))))&gt;90,0,$F$4*$F$5/E743^2*(SIN(RADIANS(G742))*SIN(RADIANS(E744))+COS(RADIANS(G742))*COS(RADIANS(E744))*COS(RADIANS(AM734))))</f>
        <v>0</v>
      </c>
      <c r="AN742">
        <f>IF(DEGREES(ACOS(SIN(RADIANS(G742))*SIN(RADIANS(E744))+COS(RADIANS(G742))*COS(RADIANS(E744))*COS(RADIANS(AN734))))&gt;90,0,$F$4*$F$5/E743^2*(SIN(RADIANS(G742))*SIN(RADIANS(E744))+COS(RADIANS(G742))*COS(RADIANS(E744))*COS(RADIANS(AN734))))</f>
        <v>0</v>
      </c>
      <c r="AO742">
        <f>IF(DEGREES(ACOS(SIN(RADIANS(G742))*SIN(RADIANS(E744))+COS(RADIANS(G742))*COS(RADIANS(E744))*COS(RADIANS(AO734))))&gt;90,0,$F$4*$F$5/E743^2*(SIN(RADIANS(G742))*SIN(RADIANS(E744))+COS(RADIANS(G742))*COS(RADIANS(E744))*COS(RADIANS(AO734))))</f>
        <v>0</v>
      </c>
      <c r="AP742">
        <f>IF(DEGREES(ACOS(SIN(RADIANS(G742))*SIN(RADIANS(E744))+COS(RADIANS(G742))*COS(RADIANS(E744))*COS(RADIANS(AP734))))&gt;90,0,$F$4*$F$5/E743^2*(SIN(RADIANS(G742))*SIN(RADIANS(E744))+COS(RADIANS(G742))*COS(RADIANS(E744))*COS(RADIANS(AP734))))</f>
        <v>0</v>
      </c>
      <c r="AQ742">
        <f>IF(DEGREES(ACOS(SIN(RADIANS(G742))*SIN(RADIANS(E744))+COS(RADIANS(G742))*COS(RADIANS(E744))*COS(RADIANS(AQ734))))&gt;90,0,$F$4*$F$5/E743^2*(SIN(RADIANS(G742))*SIN(RADIANS(E744))+COS(RADIANS(G742))*COS(RADIANS(E744))*COS(RADIANS(AQ734))))</f>
        <v>0</v>
      </c>
      <c r="AR742">
        <f>IF(DEGREES(ACOS(SIN(RADIANS(G742))*SIN(RADIANS(E744))+COS(RADIANS(G742))*COS(RADIANS(E744))*COS(RADIANS(AR734))))&gt;90,0,$F$4*$F$5/E743^2*(SIN(RADIANS(G742))*SIN(RADIANS(E744))+COS(RADIANS(G742))*COS(RADIANS(E744))*COS(RADIANS(AR734))))</f>
        <v>0</v>
      </c>
    </row>
    <row r="743" spans="2:44" x14ac:dyDescent="0.5">
      <c r="B743" s="40" t="s">
        <v>785</v>
      </c>
      <c r="E743">
        <f>$F$6*(1-$F$7^2)/(1+$F$7*COS(RADIANS(E737)))</f>
        <v>0</v>
      </c>
      <c r="G743">
        <v>20</v>
      </c>
      <c r="I743">
        <f>IF(DEGREES(ACOS(SIN(RADIANS(G743))*SIN(RADIANS(E744))+COS(RADIANS(G743))*COS(RADIANS(E744))*COS(RADIANS(I734))))&gt;90,0,$F$4*$F$5/E743^2*(SIN(RADIANS(G743))*SIN(RADIANS(E744))+COS(RADIANS(G743))*COS(RADIANS(E744))*COS(RADIANS(I734))))</f>
        <v>0</v>
      </c>
      <c r="J743">
        <f>IF(DEGREES(ACOS(SIN(RADIANS(G743))*SIN(RADIANS(E744))+COS(RADIANS(G743))*COS(RADIANS(E744))*COS(RADIANS(J734))))&gt;90,0,$F$4*$F$5/E743^2*(SIN(RADIANS(G743))*SIN(RADIANS(E744))+COS(RADIANS(G743))*COS(RADIANS(E744))*COS(RADIANS(J734))))</f>
        <v>0</v>
      </c>
      <c r="K743">
        <f>IF(DEGREES(ACOS(SIN(RADIANS(G743))*SIN(RADIANS(E744))+COS(RADIANS(G743))*COS(RADIANS(E744))*COS(RADIANS(K734))))&gt;90,0,$F$4*$F$5/E743^2*(SIN(RADIANS(G743))*SIN(RADIANS(E744))+COS(RADIANS(G743))*COS(RADIANS(E744))*COS(RADIANS(K734))))</f>
        <v>0</v>
      </c>
      <c r="L743">
        <f>IF(DEGREES(ACOS(SIN(RADIANS(G743))*SIN(RADIANS(E744))+COS(RADIANS(G743))*COS(RADIANS(E744))*COS(RADIANS(L734))))&gt;90,0,$F$4*$F$5/E743^2*(SIN(RADIANS(G743))*SIN(RADIANS(E744))+COS(RADIANS(G743))*COS(RADIANS(E744))*COS(RADIANS(L734))))</f>
        <v>0</v>
      </c>
      <c r="M743">
        <f>IF(DEGREES(ACOS(SIN(RADIANS(G743))*SIN(RADIANS(E744))+COS(RADIANS(G743))*COS(RADIANS(E744))*COS(RADIANS(M734))))&gt;90,0,$F$4*$F$5/E743^2*(SIN(RADIANS(G743))*SIN(RADIANS(E744))+COS(RADIANS(G743))*COS(RADIANS(E744))*COS(RADIANS(M734))))</f>
        <v>0</v>
      </c>
      <c r="N743">
        <f>IF(DEGREES(ACOS(SIN(RADIANS(G743))*SIN(RADIANS(E744))+COS(RADIANS(G743))*COS(RADIANS(E744))*COS(RADIANS(N734))))&gt;90,0,$F$4*$F$5/E743^2*(SIN(RADIANS(G743))*SIN(RADIANS(E744))+COS(RADIANS(G743))*COS(RADIANS(E744))*COS(RADIANS(N734))))</f>
        <v>0</v>
      </c>
      <c r="O743">
        <f>IF(DEGREES(ACOS(SIN(RADIANS(G743))*SIN(RADIANS(E744))+COS(RADIANS(G743))*COS(RADIANS(E744))*COS(RADIANS(O734))))&gt;90,0,$F$4*$F$5/E743^2*(SIN(RADIANS(G743))*SIN(RADIANS(E744))+COS(RADIANS(G743))*COS(RADIANS(E744))*COS(RADIANS(O734))))</f>
        <v>0</v>
      </c>
      <c r="P743">
        <f>IF(DEGREES(ACOS(SIN(RADIANS(G743))*SIN(RADIANS(E744))+COS(RADIANS(G743))*COS(RADIANS(E744))*COS(RADIANS(P734))))&gt;90,0,$F$4*$F$5/E743^2*(SIN(RADIANS(G743))*SIN(RADIANS(E744))+COS(RADIANS(G743))*COS(RADIANS(E744))*COS(RADIANS(P734))))</f>
        <v>0</v>
      </c>
      <c r="Q743">
        <f>IF(DEGREES(ACOS(SIN(RADIANS(G743))*SIN(RADIANS(E744))+COS(RADIANS(G743))*COS(RADIANS(E744))*COS(RADIANS(Q734))))&gt;90,0,$F$4*$F$5/E743^2*(SIN(RADIANS(G743))*SIN(RADIANS(E744))+COS(RADIANS(G743))*COS(RADIANS(E744))*COS(RADIANS(Q734))))</f>
        <v>0</v>
      </c>
      <c r="R743" t="e">
        <f>IF(DEGREES(ACOS(SIN(RADIANS(G743))*SIN(RADIANS(E744))+COS(RADIANS(G743))*COS(RADIANS(E744))*COS(RADIANS(R734))))&gt;90,0,$F$4*$F$5/E743^2*(SIN(RADIANS(G743))*SIN(RADIANS(E744))+COS(RADIANS(G743))*COS(RADIANS(E744))*COS(RADIANS(R734))))</f>
        <v>#DIV/0!</v>
      </c>
      <c r="S743" t="e">
        <f>IF(DEGREES(ACOS(SIN(RADIANS(G743))*SIN(RADIANS(E744))+COS(RADIANS(G743))*COS(RADIANS(E744))*COS(RADIANS(S734))))&gt;90,0,$F$4*$F$5/E743^2*(SIN(RADIANS(G743))*SIN(RADIANS(E744))+COS(RADIANS(G743))*COS(RADIANS(E744))*COS(RADIANS(S734))))</f>
        <v>#DIV/0!</v>
      </c>
      <c r="T743" t="e">
        <f>IF(DEGREES(ACOS(SIN(RADIANS(G743))*SIN(RADIANS(E744))+COS(RADIANS(G743))*COS(RADIANS(E744))*COS(RADIANS(T734))))&gt;90,0,$F$4*$F$5/E743^2*(SIN(RADIANS(G743))*SIN(RADIANS(E744))+COS(RADIANS(G743))*COS(RADIANS(E744))*COS(RADIANS(T734))))</f>
        <v>#DIV/0!</v>
      </c>
      <c r="U743" t="e">
        <f>IF(DEGREES(ACOS(SIN(RADIANS(G743))*SIN(RADIANS(E744))+COS(RADIANS(G743))*COS(RADIANS(E744))*COS(RADIANS(U734))))&gt;90,0,$F$4*$F$5/E743^2*(SIN(RADIANS(G743))*SIN(RADIANS(E744))+COS(RADIANS(G743))*COS(RADIANS(E744))*COS(RADIANS(U734))))</f>
        <v>#DIV/0!</v>
      </c>
      <c r="V743" t="e">
        <f>IF(DEGREES(ACOS(SIN(RADIANS(G743))*SIN(RADIANS(E744))+COS(RADIANS(G743))*COS(RADIANS(E744))*COS(RADIANS(V734))))&gt;90,0,$F$4*$F$5/E743^2*(SIN(RADIANS(G743))*SIN(RADIANS(E744))+COS(RADIANS(G743))*COS(RADIANS(E744))*COS(RADIANS(V734))))</f>
        <v>#DIV/0!</v>
      </c>
      <c r="W743" t="e">
        <f>IF(DEGREES(ACOS(SIN(RADIANS(G743))*SIN(RADIANS(E744))+COS(RADIANS(G743))*COS(RADIANS(E744))*COS(RADIANS(W734))))&gt;90,0,$F$4*$F$5/E743^2*(SIN(RADIANS(G743))*SIN(RADIANS(E744))+COS(RADIANS(G743))*COS(RADIANS(E744))*COS(RADIANS(W734))))</f>
        <v>#DIV/0!</v>
      </c>
      <c r="X743" t="e">
        <f>IF(DEGREES(ACOS(SIN(RADIANS(G743))*SIN(RADIANS(E744))+COS(RADIANS(G743))*COS(RADIANS(E744))*COS(RADIANS(X734))))&gt;90,0,$F$4*$F$5/E743^2*(SIN(RADIANS(G743))*SIN(RADIANS(E744))+COS(RADIANS(G743))*COS(RADIANS(E744))*COS(RADIANS(X734))))</f>
        <v>#DIV/0!</v>
      </c>
      <c r="Y743" t="e">
        <f>IF(DEGREES(ACOS(SIN(RADIANS(G743))*SIN(RADIANS(E744))+COS(RADIANS(G743))*COS(RADIANS(E744))*COS(RADIANS(Y734))))&gt;90,0,$F$4*$F$5/E743^2*(SIN(RADIANS(G743))*SIN(RADIANS(E744))+COS(RADIANS(G743))*COS(RADIANS(E744))*COS(RADIANS(Y734))))</f>
        <v>#DIV/0!</v>
      </c>
      <c r="Z743" t="e">
        <f>IF(DEGREES(ACOS(SIN(RADIANS(G743))*SIN(RADIANS(E744))+COS(RADIANS(G743))*COS(RADIANS(E744))*COS(RADIANS(Z734))))&gt;90,0,$F$4*$F$5/E743^2*(SIN(RADIANS(G743))*SIN(RADIANS(E744))+COS(RADIANS(G743))*COS(RADIANS(E744))*COS(RADIANS(Z734))))</f>
        <v>#DIV/0!</v>
      </c>
      <c r="AA743" t="e">
        <f>IF(DEGREES(ACOS(SIN(RADIANS(G743))*SIN(RADIANS(E744))+COS(RADIANS(G743))*COS(RADIANS(E744))*COS(RADIANS(AA734))))&gt;90,0,$F$4*$F$5/E743^2*(SIN(RADIANS(G743))*SIN(RADIANS(E744))+COS(RADIANS(G743))*COS(RADIANS(E744))*COS(RADIANS(AA734))))</f>
        <v>#DIV/0!</v>
      </c>
      <c r="AB743" t="e">
        <f>IF(DEGREES(ACOS(SIN(RADIANS(G743))*SIN(RADIANS(E744))+COS(RADIANS(G743))*COS(RADIANS(E744))*COS(RADIANS(AB734))))&gt;90,0,$F$4*$F$5/E743^2*(SIN(RADIANS(G743))*SIN(RADIANS(E744))+COS(RADIANS(G743))*COS(RADIANS(E744))*COS(RADIANS(AB734))))</f>
        <v>#DIV/0!</v>
      </c>
      <c r="AC743" t="e">
        <f>IF(DEGREES(ACOS(SIN(RADIANS(G743))*SIN(RADIANS(E744))+COS(RADIANS(G743))*COS(RADIANS(E744))*COS(RADIANS(AC734))))&gt;90,0,$F$4*$F$5/E743^2*(SIN(RADIANS(G743))*SIN(RADIANS(E744))+COS(RADIANS(G743))*COS(RADIANS(E744))*COS(RADIANS(AC734))))</f>
        <v>#DIV/0!</v>
      </c>
      <c r="AD743" t="e">
        <f>IF(DEGREES(ACOS(SIN(RADIANS(G743))*SIN(RADIANS(E744))+COS(RADIANS(G743))*COS(RADIANS(E744))*COS(RADIANS(AD734))))&gt;90,0,$F$4*$F$5/E743^2*(SIN(RADIANS(G743))*SIN(RADIANS(E744))+COS(RADIANS(G743))*COS(RADIANS(E744))*COS(RADIANS(AD734))))</f>
        <v>#DIV/0!</v>
      </c>
      <c r="AE743" t="e">
        <f>IF(DEGREES(ACOS(SIN(RADIANS(G743))*SIN(RADIANS(E744))+COS(RADIANS(G743))*COS(RADIANS(E744))*COS(RADIANS(AE734))))&gt;90,0,$F$4*$F$5/E743^2*(SIN(RADIANS(G743))*SIN(RADIANS(E744))+COS(RADIANS(G743))*COS(RADIANS(E744))*COS(RADIANS(AE734))))</f>
        <v>#DIV/0!</v>
      </c>
      <c r="AF743" t="e">
        <f>IF(DEGREES(ACOS(SIN(RADIANS(G743))*SIN(RADIANS(E744))+COS(RADIANS(G743))*COS(RADIANS(E744))*COS(RADIANS(AF734))))&gt;90,0,$F$4*$F$5/E743^2*(SIN(RADIANS(G743))*SIN(RADIANS(E744))+COS(RADIANS(G743))*COS(RADIANS(E744))*COS(RADIANS(AF734))))</f>
        <v>#DIV/0!</v>
      </c>
      <c r="AG743" t="e">
        <f>IF(DEGREES(ACOS(SIN(RADIANS(G743))*SIN(RADIANS(E744))+COS(RADIANS(G743))*COS(RADIANS(E744))*COS(RADIANS(AG734))))&gt;90,0,$F$4*$F$5/E743^2*(SIN(RADIANS(G743))*SIN(RADIANS(E744))+COS(RADIANS(G743))*COS(RADIANS(E744))*COS(RADIANS(AG734))))</f>
        <v>#DIV/0!</v>
      </c>
      <c r="AH743" t="e">
        <f>IF(DEGREES(ACOS(SIN(RADIANS(G743))*SIN(RADIANS(E744))+COS(RADIANS(G743))*COS(RADIANS(E744))*COS(RADIANS(AH734))))&gt;90,0,$F$4*$F$5/E743^2*(SIN(RADIANS(G743))*SIN(RADIANS(E744))+COS(RADIANS(G743))*COS(RADIANS(E744))*COS(RADIANS(AH734))))</f>
        <v>#DIV/0!</v>
      </c>
      <c r="AI743" t="e">
        <f>IF(DEGREES(ACOS(SIN(RADIANS(G743))*SIN(RADIANS(E744))+COS(RADIANS(G743))*COS(RADIANS(E744))*COS(RADIANS(AI734))))&gt;90,0,$F$4*$F$5/E743^2*(SIN(RADIANS(G743))*SIN(RADIANS(E744))+COS(RADIANS(G743))*COS(RADIANS(E744))*COS(RADIANS(AI734))))</f>
        <v>#DIV/0!</v>
      </c>
      <c r="AJ743" t="e">
        <f>IF(DEGREES(ACOS(SIN(RADIANS(G743))*SIN(RADIANS(E744))+COS(RADIANS(G743))*COS(RADIANS(E744))*COS(RADIANS(AJ734))))&gt;90,0,$F$4*$F$5/E743^2*(SIN(RADIANS(G743))*SIN(RADIANS(E744))+COS(RADIANS(G743))*COS(RADIANS(E744))*COS(RADIANS(AJ734))))</f>
        <v>#DIV/0!</v>
      </c>
      <c r="AK743">
        <f>IF(DEGREES(ACOS(SIN(RADIANS(G743))*SIN(RADIANS(E744))+COS(RADIANS(G743))*COS(RADIANS(E744))*COS(RADIANS(AK734))))&gt;90,0,$F$4*$F$5/E743^2*(SIN(RADIANS(G743))*SIN(RADIANS(E744))+COS(RADIANS(G743))*COS(RADIANS(E744))*COS(RADIANS(AK734))))</f>
        <v>0</v>
      </c>
      <c r="AL743">
        <f>IF(DEGREES(ACOS(SIN(RADIANS(G743))*SIN(RADIANS(E744))+COS(RADIANS(G743))*COS(RADIANS(E744))*COS(RADIANS(AL734))))&gt;90,0,$F$4*$F$5/E743^2*(SIN(RADIANS(G743))*SIN(RADIANS(E744))+COS(RADIANS(G743))*COS(RADIANS(E744))*COS(RADIANS(AL734))))</f>
        <v>0</v>
      </c>
      <c r="AM743">
        <f>IF(DEGREES(ACOS(SIN(RADIANS(G743))*SIN(RADIANS(E744))+COS(RADIANS(G743))*COS(RADIANS(E744))*COS(RADIANS(AM734))))&gt;90,0,$F$4*$F$5/E743^2*(SIN(RADIANS(G743))*SIN(RADIANS(E744))+COS(RADIANS(G743))*COS(RADIANS(E744))*COS(RADIANS(AM734))))</f>
        <v>0</v>
      </c>
      <c r="AN743">
        <f>IF(DEGREES(ACOS(SIN(RADIANS(G743))*SIN(RADIANS(E744))+COS(RADIANS(G743))*COS(RADIANS(E744))*COS(RADIANS(AN734))))&gt;90,0,$F$4*$F$5/E743^2*(SIN(RADIANS(G743))*SIN(RADIANS(E744))+COS(RADIANS(G743))*COS(RADIANS(E744))*COS(RADIANS(AN734))))</f>
        <v>0</v>
      </c>
      <c r="AO743">
        <f>IF(DEGREES(ACOS(SIN(RADIANS(G743))*SIN(RADIANS(E744))+COS(RADIANS(G743))*COS(RADIANS(E744))*COS(RADIANS(AO734))))&gt;90,0,$F$4*$F$5/E743^2*(SIN(RADIANS(G743))*SIN(RADIANS(E744))+COS(RADIANS(G743))*COS(RADIANS(E744))*COS(RADIANS(AO734))))</f>
        <v>0</v>
      </c>
      <c r="AP743">
        <f>IF(DEGREES(ACOS(SIN(RADIANS(G743))*SIN(RADIANS(E744))+COS(RADIANS(G743))*COS(RADIANS(E744))*COS(RADIANS(AP734))))&gt;90,0,$F$4*$F$5/E743^2*(SIN(RADIANS(G743))*SIN(RADIANS(E744))+COS(RADIANS(G743))*COS(RADIANS(E744))*COS(RADIANS(AP734))))</f>
        <v>0</v>
      </c>
      <c r="AQ743">
        <f>IF(DEGREES(ACOS(SIN(RADIANS(G743))*SIN(RADIANS(E744))+COS(RADIANS(G743))*COS(RADIANS(E744))*COS(RADIANS(AQ734))))&gt;90,0,$F$4*$F$5/E743^2*(SIN(RADIANS(G743))*SIN(RADIANS(E744))+COS(RADIANS(G743))*COS(RADIANS(E744))*COS(RADIANS(AQ734))))</f>
        <v>0</v>
      </c>
      <c r="AR743">
        <f>IF(DEGREES(ACOS(SIN(RADIANS(G743))*SIN(RADIANS(E744))+COS(RADIANS(G743))*COS(RADIANS(E744))*COS(RADIANS(AR734))))&gt;90,0,$F$4*$F$5/E743^2*(SIN(RADIANS(G743))*SIN(RADIANS(E744))+COS(RADIANS(G743))*COS(RADIANS(E744))*COS(RADIANS(AR734))))</f>
        <v>0</v>
      </c>
    </row>
    <row r="744" spans="2:44" x14ac:dyDescent="0.5">
      <c r="B744" s="40" t="s">
        <v>735</v>
      </c>
      <c r="E744">
        <f>IF($F$8&gt;90,180-$F$8,$F$8)*SIN(RADIANS(E738))</f>
        <v>0</v>
      </c>
      <c r="G744">
        <v>10</v>
      </c>
      <c r="I744">
        <f>IF(DEGREES(ACOS(SIN(RADIANS(G744))*SIN(RADIANS(E744))+COS(RADIANS(G744))*COS(RADIANS(E744))*COS(RADIANS(I734))))&gt;90,0,$F$4*$F$5/E743^2*(SIN(RADIANS(G744))*SIN(RADIANS(E744))+COS(RADIANS(G744))*COS(RADIANS(E744))*COS(RADIANS(I734))))</f>
        <v>0</v>
      </c>
      <c r="J744">
        <f>IF(DEGREES(ACOS(SIN(RADIANS(G744))*SIN(RADIANS(E744))+COS(RADIANS(G744))*COS(RADIANS(E744))*COS(RADIANS(J734))))&gt;90,0,$F$4*$F$5/E743^2*(SIN(RADIANS(G744))*SIN(RADIANS(E744))+COS(RADIANS(G744))*COS(RADIANS(E744))*COS(RADIANS(J734))))</f>
        <v>0</v>
      </c>
      <c r="K744">
        <f>IF(DEGREES(ACOS(SIN(RADIANS(G744))*SIN(RADIANS(E744))+COS(RADIANS(G744))*COS(RADIANS(E744))*COS(RADIANS(K734))))&gt;90,0,$F$4*$F$5/E743^2*(SIN(RADIANS(G744))*SIN(RADIANS(E744))+COS(RADIANS(G744))*COS(RADIANS(E744))*COS(RADIANS(K734))))</f>
        <v>0</v>
      </c>
      <c r="L744">
        <f>IF(DEGREES(ACOS(SIN(RADIANS(G744))*SIN(RADIANS(E744))+COS(RADIANS(G744))*COS(RADIANS(E744))*COS(RADIANS(L734))))&gt;90,0,$F$4*$F$5/E743^2*(SIN(RADIANS(G744))*SIN(RADIANS(E744))+COS(RADIANS(G744))*COS(RADIANS(E744))*COS(RADIANS(L734))))</f>
        <v>0</v>
      </c>
      <c r="M744">
        <f>IF(DEGREES(ACOS(SIN(RADIANS(G744))*SIN(RADIANS(E744))+COS(RADIANS(G744))*COS(RADIANS(E744))*COS(RADIANS(M734))))&gt;90,0,$F$4*$F$5/E743^2*(SIN(RADIANS(G744))*SIN(RADIANS(E744))+COS(RADIANS(G744))*COS(RADIANS(E744))*COS(RADIANS(M734))))</f>
        <v>0</v>
      </c>
      <c r="N744">
        <f>IF(DEGREES(ACOS(SIN(RADIANS(G744))*SIN(RADIANS(E744))+COS(RADIANS(G744))*COS(RADIANS(E744))*COS(RADIANS(N734))))&gt;90,0,$F$4*$F$5/E743^2*(SIN(RADIANS(G744))*SIN(RADIANS(E744))+COS(RADIANS(G744))*COS(RADIANS(E744))*COS(RADIANS(N734))))</f>
        <v>0</v>
      </c>
      <c r="O744">
        <f>IF(DEGREES(ACOS(SIN(RADIANS(G744))*SIN(RADIANS(E744))+COS(RADIANS(G744))*COS(RADIANS(E744))*COS(RADIANS(O734))))&gt;90,0,$F$4*$F$5/E743^2*(SIN(RADIANS(G744))*SIN(RADIANS(E744))+COS(RADIANS(G744))*COS(RADIANS(E744))*COS(RADIANS(O734))))</f>
        <v>0</v>
      </c>
      <c r="P744">
        <f>IF(DEGREES(ACOS(SIN(RADIANS(G744))*SIN(RADIANS(E744))+COS(RADIANS(G744))*COS(RADIANS(E744))*COS(RADIANS(P734))))&gt;90,0,$F$4*$F$5/E743^2*(SIN(RADIANS(G744))*SIN(RADIANS(E744))+COS(RADIANS(G744))*COS(RADIANS(E744))*COS(RADIANS(P734))))</f>
        <v>0</v>
      </c>
      <c r="Q744">
        <f>IF(DEGREES(ACOS(SIN(RADIANS(G744))*SIN(RADIANS(E744))+COS(RADIANS(G744))*COS(RADIANS(E744))*COS(RADIANS(Q734))))&gt;90,0,$F$4*$F$5/E743^2*(SIN(RADIANS(G744))*SIN(RADIANS(E744))+COS(RADIANS(G744))*COS(RADIANS(E744))*COS(RADIANS(Q734))))</f>
        <v>0</v>
      </c>
      <c r="R744" t="e">
        <f>IF(DEGREES(ACOS(SIN(RADIANS(G744))*SIN(RADIANS(E744))+COS(RADIANS(G744))*COS(RADIANS(E744))*COS(RADIANS(R734))))&gt;90,0,$F$4*$F$5/E743^2*(SIN(RADIANS(G744))*SIN(RADIANS(E744))+COS(RADIANS(G744))*COS(RADIANS(E744))*COS(RADIANS(R734))))</f>
        <v>#DIV/0!</v>
      </c>
      <c r="S744" t="e">
        <f>IF(DEGREES(ACOS(SIN(RADIANS(G744))*SIN(RADIANS(E744))+COS(RADIANS(G744))*COS(RADIANS(E744))*COS(RADIANS(S734))))&gt;90,0,$F$4*$F$5/E743^2*(SIN(RADIANS(G744))*SIN(RADIANS(E744))+COS(RADIANS(G744))*COS(RADIANS(E744))*COS(RADIANS(S734))))</f>
        <v>#DIV/0!</v>
      </c>
      <c r="T744" t="e">
        <f>IF(DEGREES(ACOS(SIN(RADIANS(G744))*SIN(RADIANS(E744))+COS(RADIANS(G744))*COS(RADIANS(E744))*COS(RADIANS(T734))))&gt;90,0,$F$4*$F$5/E743^2*(SIN(RADIANS(G744))*SIN(RADIANS(E744))+COS(RADIANS(G744))*COS(RADIANS(E744))*COS(RADIANS(T734))))</f>
        <v>#DIV/0!</v>
      </c>
      <c r="U744" t="e">
        <f>IF(DEGREES(ACOS(SIN(RADIANS(G744))*SIN(RADIANS(E744))+COS(RADIANS(G744))*COS(RADIANS(E744))*COS(RADIANS(U734))))&gt;90,0,$F$4*$F$5/E743^2*(SIN(RADIANS(G744))*SIN(RADIANS(E744))+COS(RADIANS(G744))*COS(RADIANS(E744))*COS(RADIANS(U734))))</f>
        <v>#DIV/0!</v>
      </c>
      <c r="V744" t="e">
        <f>IF(DEGREES(ACOS(SIN(RADIANS(G744))*SIN(RADIANS(E744))+COS(RADIANS(G744))*COS(RADIANS(E744))*COS(RADIANS(V734))))&gt;90,0,$F$4*$F$5/E743^2*(SIN(RADIANS(G744))*SIN(RADIANS(E744))+COS(RADIANS(G744))*COS(RADIANS(E744))*COS(RADIANS(V734))))</f>
        <v>#DIV/0!</v>
      </c>
      <c r="W744" t="e">
        <f>IF(DEGREES(ACOS(SIN(RADIANS(G744))*SIN(RADIANS(E744))+COS(RADIANS(G744))*COS(RADIANS(E744))*COS(RADIANS(W734))))&gt;90,0,$F$4*$F$5/E743^2*(SIN(RADIANS(G744))*SIN(RADIANS(E744))+COS(RADIANS(G744))*COS(RADIANS(E744))*COS(RADIANS(W734))))</f>
        <v>#DIV/0!</v>
      </c>
      <c r="X744" t="e">
        <f>IF(DEGREES(ACOS(SIN(RADIANS(G744))*SIN(RADIANS(E744))+COS(RADIANS(G744))*COS(RADIANS(E744))*COS(RADIANS(X734))))&gt;90,0,$F$4*$F$5/E743^2*(SIN(RADIANS(G744))*SIN(RADIANS(E744))+COS(RADIANS(G744))*COS(RADIANS(E744))*COS(RADIANS(X734))))</f>
        <v>#DIV/0!</v>
      </c>
      <c r="Y744" t="e">
        <f>IF(DEGREES(ACOS(SIN(RADIANS(G744))*SIN(RADIANS(E744))+COS(RADIANS(G744))*COS(RADIANS(E744))*COS(RADIANS(Y734))))&gt;90,0,$F$4*$F$5/E743^2*(SIN(RADIANS(G744))*SIN(RADIANS(E744))+COS(RADIANS(G744))*COS(RADIANS(E744))*COS(RADIANS(Y734))))</f>
        <v>#DIV/0!</v>
      </c>
      <c r="Z744" t="e">
        <f>IF(DEGREES(ACOS(SIN(RADIANS(G744))*SIN(RADIANS(E744))+COS(RADIANS(G744))*COS(RADIANS(E744))*COS(RADIANS(Z734))))&gt;90,0,$F$4*$F$5/E743^2*(SIN(RADIANS(G744))*SIN(RADIANS(E744))+COS(RADIANS(G744))*COS(RADIANS(E744))*COS(RADIANS(Z734))))</f>
        <v>#DIV/0!</v>
      </c>
      <c r="AA744" t="e">
        <f>IF(DEGREES(ACOS(SIN(RADIANS(G744))*SIN(RADIANS(E744))+COS(RADIANS(G744))*COS(RADIANS(E744))*COS(RADIANS(AA734))))&gt;90,0,$F$4*$F$5/E743^2*(SIN(RADIANS(G744))*SIN(RADIANS(E744))+COS(RADIANS(G744))*COS(RADIANS(E744))*COS(RADIANS(AA734))))</f>
        <v>#DIV/0!</v>
      </c>
      <c r="AB744" t="e">
        <f>IF(DEGREES(ACOS(SIN(RADIANS(G744))*SIN(RADIANS(E744))+COS(RADIANS(G744))*COS(RADIANS(E744))*COS(RADIANS(AB734))))&gt;90,0,$F$4*$F$5/E743^2*(SIN(RADIANS(G744))*SIN(RADIANS(E744))+COS(RADIANS(G744))*COS(RADIANS(E744))*COS(RADIANS(AB734))))</f>
        <v>#DIV/0!</v>
      </c>
      <c r="AC744" t="e">
        <f>IF(DEGREES(ACOS(SIN(RADIANS(G744))*SIN(RADIANS(E744))+COS(RADIANS(G744))*COS(RADIANS(E744))*COS(RADIANS(AC734))))&gt;90,0,$F$4*$F$5/E743^2*(SIN(RADIANS(G744))*SIN(RADIANS(E744))+COS(RADIANS(G744))*COS(RADIANS(E744))*COS(RADIANS(AC734))))</f>
        <v>#DIV/0!</v>
      </c>
      <c r="AD744" t="e">
        <f>IF(DEGREES(ACOS(SIN(RADIANS(G744))*SIN(RADIANS(E744))+COS(RADIANS(G744))*COS(RADIANS(E744))*COS(RADIANS(AD734))))&gt;90,0,$F$4*$F$5/E743^2*(SIN(RADIANS(G744))*SIN(RADIANS(E744))+COS(RADIANS(G744))*COS(RADIANS(E744))*COS(RADIANS(AD734))))</f>
        <v>#DIV/0!</v>
      </c>
      <c r="AE744" t="e">
        <f>IF(DEGREES(ACOS(SIN(RADIANS(G744))*SIN(RADIANS(E744))+COS(RADIANS(G744))*COS(RADIANS(E744))*COS(RADIANS(AE734))))&gt;90,0,$F$4*$F$5/E743^2*(SIN(RADIANS(G744))*SIN(RADIANS(E744))+COS(RADIANS(G744))*COS(RADIANS(E744))*COS(RADIANS(AE734))))</f>
        <v>#DIV/0!</v>
      </c>
      <c r="AF744" t="e">
        <f>IF(DEGREES(ACOS(SIN(RADIANS(G744))*SIN(RADIANS(E744))+COS(RADIANS(G744))*COS(RADIANS(E744))*COS(RADIANS(AF734))))&gt;90,0,$F$4*$F$5/E743^2*(SIN(RADIANS(G744))*SIN(RADIANS(E744))+COS(RADIANS(G744))*COS(RADIANS(E744))*COS(RADIANS(AF734))))</f>
        <v>#DIV/0!</v>
      </c>
      <c r="AG744" t="e">
        <f>IF(DEGREES(ACOS(SIN(RADIANS(G744))*SIN(RADIANS(E744))+COS(RADIANS(G744))*COS(RADIANS(E744))*COS(RADIANS(AG734))))&gt;90,0,$F$4*$F$5/E743^2*(SIN(RADIANS(G744))*SIN(RADIANS(E744))+COS(RADIANS(G744))*COS(RADIANS(E744))*COS(RADIANS(AG734))))</f>
        <v>#DIV/0!</v>
      </c>
      <c r="AH744" t="e">
        <f>IF(DEGREES(ACOS(SIN(RADIANS(G744))*SIN(RADIANS(E744))+COS(RADIANS(G744))*COS(RADIANS(E744))*COS(RADIANS(AH734))))&gt;90,0,$F$4*$F$5/E743^2*(SIN(RADIANS(G744))*SIN(RADIANS(E744))+COS(RADIANS(G744))*COS(RADIANS(E744))*COS(RADIANS(AH734))))</f>
        <v>#DIV/0!</v>
      </c>
      <c r="AI744" t="e">
        <f>IF(DEGREES(ACOS(SIN(RADIANS(G744))*SIN(RADIANS(E744))+COS(RADIANS(G744))*COS(RADIANS(E744))*COS(RADIANS(AI734))))&gt;90,0,$F$4*$F$5/E743^2*(SIN(RADIANS(G744))*SIN(RADIANS(E744))+COS(RADIANS(G744))*COS(RADIANS(E744))*COS(RADIANS(AI734))))</f>
        <v>#DIV/0!</v>
      </c>
      <c r="AJ744" t="e">
        <f>IF(DEGREES(ACOS(SIN(RADIANS(G744))*SIN(RADIANS(E744))+COS(RADIANS(G744))*COS(RADIANS(E744))*COS(RADIANS(AJ734))))&gt;90,0,$F$4*$F$5/E743^2*(SIN(RADIANS(G744))*SIN(RADIANS(E744))+COS(RADIANS(G744))*COS(RADIANS(E744))*COS(RADIANS(AJ734))))</f>
        <v>#DIV/0!</v>
      </c>
      <c r="AK744">
        <f>IF(DEGREES(ACOS(SIN(RADIANS(G744))*SIN(RADIANS(E744))+COS(RADIANS(G744))*COS(RADIANS(E744))*COS(RADIANS(AK734))))&gt;90,0,$F$4*$F$5/E743^2*(SIN(RADIANS(G744))*SIN(RADIANS(E744))+COS(RADIANS(G744))*COS(RADIANS(E744))*COS(RADIANS(AK734))))</f>
        <v>0</v>
      </c>
      <c r="AL744">
        <f>IF(DEGREES(ACOS(SIN(RADIANS(G744))*SIN(RADIANS(E744))+COS(RADIANS(G744))*COS(RADIANS(E744))*COS(RADIANS(AL734))))&gt;90,0,$F$4*$F$5/E743^2*(SIN(RADIANS(G744))*SIN(RADIANS(E744))+COS(RADIANS(G744))*COS(RADIANS(E744))*COS(RADIANS(AL734))))</f>
        <v>0</v>
      </c>
      <c r="AM744">
        <f>IF(DEGREES(ACOS(SIN(RADIANS(G744))*SIN(RADIANS(E744))+COS(RADIANS(G744))*COS(RADIANS(E744))*COS(RADIANS(AM734))))&gt;90,0,$F$4*$F$5/E743^2*(SIN(RADIANS(G744))*SIN(RADIANS(E744))+COS(RADIANS(G744))*COS(RADIANS(E744))*COS(RADIANS(AM734))))</f>
        <v>0</v>
      </c>
      <c r="AN744">
        <f>IF(DEGREES(ACOS(SIN(RADIANS(G744))*SIN(RADIANS(E744))+COS(RADIANS(G744))*COS(RADIANS(E744))*COS(RADIANS(AN734))))&gt;90,0,$F$4*$F$5/E743^2*(SIN(RADIANS(G744))*SIN(RADIANS(E744))+COS(RADIANS(G744))*COS(RADIANS(E744))*COS(RADIANS(AN734))))</f>
        <v>0</v>
      </c>
      <c r="AO744">
        <f>IF(DEGREES(ACOS(SIN(RADIANS(G744))*SIN(RADIANS(E744))+COS(RADIANS(G744))*COS(RADIANS(E744))*COS(RADIANS(AO734))))&gt;90,0,$F$4*$F$5/E743^2*(SIN(RADIANS(G744))*SIN(RADIANS(E744))+COS(RADIANS(G744))*COS(RADIANS(E744))*COS(RADIANS(AO734))))</f>
        <v>0</v>
      </c>
      <c r="AP744">
        <f>IF(DEGREES(ACOS(SIN(RADIANS(G744))*SIN(RADIANS(E744))+COS(RADIANS(G744))*COS(RADIANS(E744))*COS(RADIANS(AP734))))&gt;90,0,$F$4*$F$5/E743^2*(SIN(RADIANS(G744))*SIN(RADIANS(E744))+COS(RADIANS(G744))*COS(RADIANS(E744))*COS(RADIANS(AP734))))</f>
        <v>0</v>
      </c>
      <c r="AQ744">
        <f>IF(DEGREES(ACOS(SIN(RADIANS(G744))*SIN(RADIANS(E744))+COS(RADIANS(G744))*COS(RADIANS(E744))*COS(RADIANS(AQ734))))&gt;90,0,$F$4*$F$5/E743^2*(SIN(RADIANS(G744))*SIN(RADIANS(E744))+COS(RADIANS(G744))*COS(RADIANS(E744))*COS(RADIANS(AQ734))))</f>
        <v>0</v>
      </c>
      <c r="AR744">
        <f>IF(DEGREES(ACOS(SIN(RADIANS(G744))*SIN(RADIANS(E744))+COS(RADIANS(G744))*COS(RADIANS(E744))*COS(RADIANS(AR734))))&gt;90,0,$F$4*$F$5/E743^2*(SIN(RADIANS(G744))*SIN(RADIANS(E744))+COS(RADIANS(G744))*COS(RADIANS(E744))*COS(RADIANS(AR734))))</f>
        <v>0</v>
      </c>
    </row>
    <row r="745" spans="2:44" x14ac:dyDescent="0.5">
      <c r="B745" s="40" t="s">
        <v>786</v>
      </c>
      <c r="E745">
        <f>IF($F$10=0,IF(E736&lt;360,E736,E736-360),($F$10+1)*E736)</f>
        <v>300</v>
      </c>
      <c r="G745">
        <v>0</v>
      </c>
      <c r="I745">
        <f>IF(DEGREES(ACOS(SIN(RADIANS(G745))*SIN(RADIANS(E744))+COS(RADIANS(G745))*COS(RADIANS(E744))*COS(RADIANS(I734))))&gt;90,0,$F$4*$F$5/E743^2*(SIN(RADIANS(G745))*SIN(RADIANS(E744))+COS(RADIANS(G745))*COS(RADIANS(E744))*COS(RADIANS(I734))))</f>
        <v>0</v>
      </c>
      <c r="J745">
        <f>IF(DEGREES(ACOS(SIN(RADIANS(G745))*SIN(RADIANS(E744))+COS(RADIANS(G745))*COS(RADIANS(E744))*COS(RADIANS(J734))))&gt;90,0,$F$4*$F$5/E743^2*(SIN(RADIANS(G745))*SIN(RADIANS(E744))+COS(RADIANS(G745))*COS(RADIANS(E744))*COS(RADIANS(J734))))</f>
        <v>0</v>
      </c>
      <c r="K745">
        <f>IF(DEGREES(ACOS(SIN(RADIANS(G745))*SIN(RADIANS(E744))+COS(RADIANS(G745))*COS(RADIANS(E744))*COS(RADIANS(K734))))&gt;90,0,$F$4*$F$5/E743^2*(SIN(RADIANS(G745))*SIN(RADIANS(E744))+COS(RADIANS(G745))*COS(RADIANS(E744))*COS(RADIANS(K734))))</f>
        <v>0</v>
      </c>
      <c r="L745">
        <f>IF(DEGREES(ACOS(SIN(RADIANS(G745))*SIN(RADIANS(E744))+COS(RADIANS(G745))*COS(RADIANS(E744))*COS(RADIANS(L734))))&gt;90,0,$F$4*$F$5/E743^2*(SIN(RADIANS(G745))*SIN(RADIANS(E744))+COS(RADIANS(G745))*COS(RADIANS(E744))*COS(RADIANS(L734))))</f>
        <v>0</v>
      </c>
      <c r="M745">
        <f>IF(DEGREES(ACOS(SIN(RADIANS(G745))*SIN(RADIANS(E744))+COS(RADIANS(G745))*COS(RADIANS(E744))*COS(RADIANS(M734))))&gt;90,0,$F$4*$F$5/E743^2*(SIN(RADIANS(G745))*SIN(RADIANS(E744))+COS(RADIANS(G745))*COS(RADIANS(E744))*COS(RADIANS(M734))))</f>
        <v>0</v>
      </c>
      <c r="N745">
        <f>IF(DEGREES(ACOS(SIN(RADIANS(G745))*SIN(RADIANS(E744))+COS(RADIANS(G745))*COS(RADIANS(E744))*COS(RADIANS(N734))))&gt;90,0,$F$4*$F$5/E743^2*(SIN(RADIANS(G745))*SIN(RADIANS(E744))+COS(RADIANS(G745))*COS(RADIANS(E744))*COS(RADIANS(N734))))</f>
        <v>0</v>
      </c>
      <c r="O745">
        <f>IF(DEGREES(ACOS(SIN(RADIANS(G745))*SIN(RADIANS(E744))+COS(RADIANS(G745))*COS(RADIANS(E744))*COS(RADIANS(O734))))&gt;90,0,$F$4*$F$5/E743^2*(SIN(RADIANS(G745))*SIN(RADIANS(E744))+COS(RADIANS(G745))*COS(RADIANS(E744))*COS(RADIANS(O734))))</f>
        <v>0</v>
      </c>
      <c r="P745">
        <f>IF(DEGREES(ACOS(SIN(RADIANS(G745))*SIN(RADIANS(E744))+COS(RADIANS(G745))*COS(RADIANS(E744))*COS(RADIANS(P734))))&gt;90,0,$F$4*$F$5/E743^2*(SIN(RADIANS(G745))*SIN(RADIANS(E744))+COS(RADIANS(G745))*COS(RADIANS(E744))*COS(RADIANS(P734))))</f>
        <v>0</v>
      </c>
      <c r="Q745">
        <f>IF(DEGREES(ACOS(SIN(RADIANS(G745))*SIN(RADIANS(E744))+COS(RADIANS(G745))*COS(RADIANS(E744))*COS(RADIANS(Q734))))&gt;90,0,$F$4*$F$5/E743^2*(SIN(RADIANS(G745))*SIN(RADIANS(E744))+COS(RADIANS(G745))*COS(RADIANS(E744))*COS(RADIANS(Q734))))</f>
        <v>0</v>
      </c>
      <c r="R745" t="e">
        <f>IF(DEGREES(ACOS(SIN(RADIANS(G745))*SIN(RADIANS(E744))+COS(RADIANS(G745))*COS(RADIANS(E744))*COS(RADIANS(R734))))&gt;90,0,$F$4*$F$5/E743^2*(SIN(RADIANS(G745))*SIN(RADIANS(E744))+COS(RADIANS(G745))*COS(RADIANS(E744))*COS(RADIANS(R734))))</f>
        <v>#DIV/0!</v>
      </c>
      <c r="S745" t="e">
        <f>IF(DEGREES(ACOS(SIN(RADIANS(G745))*SIN(RADIANS(E744))+COS(RADIANS(G745))*COS(RADIANS(E744))*COS(RADIANS(S734))))&gt;90,0,$F$4*$F$5/E743^2*(SIN(RADIANS(G745))*SIN(RADIANS(E744))+COS(RADIANS(G745))*COS(RADIANS(E744))*COS(RADIANS(S734))))</f>
        <v>#DIV/0!</v>
      </c>
      <c r="T745" t="e">
        <f>IF(DEGREES(ACOS(SIN(RADIANS(G745))*SIN(RADIANS(E744))+COS(RADIANS(G745))*COS(RADIANS(E744))*COS(RADIANS(T734))))&gt;90,0,$F$4*$F$5/E743^2*(SIN(RADIANS(G745))*SIN(RADIANS(E744))+COS(RADIANS(G745))*COS(RADIANS(E744))*COS(RADIANS(T734))))</f>
        <v>#DIV/0!</v>
      </c>
      <c r="U745" t="e">
        <f>IF(DEGREES(ACOS(SIN(RADIANS(G745))*SIN(RADIANS(E744))+COS(RADIANS(G745))*COS(RADIANS(E744))*COS(RADIANS(U734))))&gt;90,0,$F$4*$F$5/E743^2*(SIN(RADIANS(G745))*SIN(RADIANS(E744))+COS(RADIANS(G745))*COS(RADIANS(E744))*COS(RADIANS(U734))))</f>
        <v>#DIV/0!</v>
      </c>
      <c r="V745" t="e">
        <f>IF(DEGREES(ACOS(SIN(RADIANS(G745))*SIN(RADIANS(E744))+COS(RADIANS(G745))*COS(RADIANS(E744))*COS(RADIANS(V734))))&gt;90,0,$F$4*$F$5/E743^2*(SIN(RADIANS(G745))*SIN(RADIANS(E744))+COS(RADIANS(G745))*COS(RADIANS(E744))*COS(RADIANS(V734))))</f>
        <v>#DIV/0!</v>
      </c>
      <c r="W745" t="e">
        <f>IF(DEGREES(ACOS(SIN(RADIANS(G745))*SIN(RADIANS(E744))+COS(RADIANS(G745))*COS(RADIANS(E744))*COS(RADIANS(W734))))&gt;90,0,$F$4*$F$5/E743^2*(SIN(RADIANS(G745))*SIN(RADIANS(E744))+COS(RADIANS(G745))*COS(RADIANS(E744))*COS(RADIANS(W734))))</f>
        <v>#DIV/0!</v>
      </c>
      <c r="X745" t="e">
        <f>IF(DEGREES(ACOS(SIN(RADIANS(G745))*SIN(RADIANS(E744))+COS(RADIANS(G745))*COS(RADIANS(E744))*COS(RADIANS(X734))))&gt;90,0,$F$4*$F$5/E743^2*(SIN(RADIANS(G745))*SIN(RADIANS(E744))+COS(RADIANS(G745))*COS(RADIANS(E744))*COS(RADIANS(X734))))</f>
        <v>#DIV/0!</v>
      </c>
      <c r="Y745" t="e">
        <f>IF(DEGREES(ACOS(SIN(RADIANS(G745))*SIN(RADIANS(E744))+COS(RADIANS(G745))*COS(RADIANS(E744))*COS(RADIANS(Y734))))&gt;90,0,$F$4*$F$5/E743^2*(SIN(RADIANS(G745))*SIN(RADIANS(E744))+COS(RADIANS(G745))*COS(RADIANS(E744))*COS(RADIANS(Y734))))</f>
        <v>#DIV/0!</v>
      </c>
      <c r="Z745" t="e">
        <f>IF(DEGREES(ACOS(SIN(RADIANS(G745))*SIN(RADIANS(E744))+COS(RADIANS(G745))*COS(RADIANS(E744))*COS(RADIANS(Z734))))&gt;90,0,$F$4*$F$5/E743^2*(SIN(RADIANS(G745))*SIN(RADIANS(E744))+COS(RADIANS(G745))*COS(RADIANS(E744))*COS(RADIANS(Z734))))</f>
        <v>#DIV/0!</v>
      </c>
      <c r="AA745" t="e">
        <f>IF(DEGREES(ACOS(SIN(RADIANS(G745))*SIN(RADIANS(E744))+COS(RADIANS(G745))*COS(RADIANS(E744))*COS(RADIANS(AA734))))&gt;90,0,$F$4*$F$5/E743^2*(SIN(RADIANS(G745))*SIN(RADIANS(E744))+COS(RADIANS(G745))*COS(RADIANS(E744))*COS(RADIANS(AA734))))</f>
        <v>#DIV/0!</v>
      </c>
      <c r="AB745" t="e">
        <f>IF(DEGREES(ACOS(SIN(RADIANS(G745))*SIN(RADIANS(E744))+COS(RADIANS(G745))*COS(RADIANS(E744))*COS(RADIANS(AB734))))&gt;90,0,$F$4*$F$5/E743^2*(SIN(RADIANS(G745))*SIN(RADIANS(E744))+COS(RADIANS(G745))*COS(RADIANS(E744))*COS(RADIANS(AB734))))</f>
        <v>#DIV/0!</v>
      </c>
      <c r="AC745" t="e">
        <f>IF(DEGREES(ACOS(SIN(RADIANS(G745))*SIN(RADIANS(E744))+COS(RADIANS(G745))*COS(RADIANS(E744))*COS(RADIANS(AC734))))&gt;90,0,$F$4*$F$5/E743^2*(SIN(RADIANS(G745))*SIN(RADIANS(E744))+COS(RADIANS(G745))*COS(RADIANS(E744))*COS(RADIANS(AC734))))</f>
        <v>#DIV/0!</v>
      </c>
      <c r="AD745" t="e">
        <f>IF(DEGREES(ACOS(SIN(RADIANS(G745))*SIN(RADIANS(E744))+COS(RADIANS(G745))*COS(RADIANS(E744))*COS(RADIANS(AD734))))&gt;90,0,$F$4*$F$5/E743^2*(SIN(RADIANS(G745))*SIN(RADIANS(E744))+COS(RADIANS(G745))*COS(RADIANS(E744))*COS(RADIANS(AD734))))</f>
        <v>#DIV/0!</v>
      </c>
      <c r="AE745" t="e">
        <f>IF(DEGREES(ACOS(SIN(RADIANS(G745))*SIN(RADIANS(E744))+COS(RADIANS(G745))*COS(RADIANS(E744))*COS(RADIANS(AE734))))&gt;90,0,$F$4*$F$5/E743^2*(SIN(RADIANS(G745))*SIN(RADIANS(E744))+COS(RADIANS(G745))*COS(RADIANS(E744))*COS(RADIANS(AE734))))</f>
        <v>#DIV/0!</v>
      </c>
      <c r="AF745" t="e">
        <f>IF(DEGREES(ACOS(SIN(RADIANS(G745))*SIN(RADIANS(E744))+COS(RADIANS(G745))*COS(RADIANS(E744))*COS(RADIANS(AF734))))&gt;90,0,$F$4*$F$5/E743^2*(SIN(RADIANS(G745))*SIN(RADIANS(E744))+COS(RADIANS(G745))*COS(RADIANS(E744))*COS(RADIANS(AF734))))</f>
        <v>#DIV/0!</v>
      </c>
      <c r="AG745" t="e">
        <f>IF(DEGREES(ACOS(SIN(RADIANS(G745))*SIN(RADIANS(E744))+COS(RADIANS(G745))*COS(RADIANS(E744))*COS(RADIANS(AG734))))&gt;90,0,$F$4*$F$5/E743^2*(SIN(RADIANS(G745))*SIN(RADIANS(E744))+COS(RADIANS(G745))*COS(RADIANS(E744))*COS(RADIANS(AG734))))</f>
        <v>#DIV/0!</v>
      </c>
      <c r="AH745" t="e">
        <f>IF(DEGREES(ACOS(SIN(RADIANS(G745))*SIN(RADIANS(E744))+COS(RADIANS(G745))*COS(RADIANS(E744))*COS(RADIANS(AH734))))&gt;90,0,$F$4*$F$5/E743^2*(SIN(RADIANS(G745))*SIN(RADIANS(E744))+COS(RADIANS(G745))*COS(RADIANS(E744))*COS(RADIANS(AH734))))</f>
        <v>#DIV/0!</v>
      </c>
      <c r="AI745" t="e">
        <f>IF(DEGREES(ACOS(SIN(RADIANS(G745))*SIN(RADIANS(E744))+COS(RADIANS(G745))*COS(RADIANS(E744))*COS(RADIANS(AI734))))&gt;90,0,$F$4*$F$5/E743^2*(SIN(RADIANS(G745))*SIN(RADIANS(E744))+COS(RADIANS(G745))*COS(RADIANS(E744))*COS(RADIANS(AI734))))</f>
        <v>#DIV/0!</v>
      </c>
      <c r="AJ745" t="e">
        <f>IF(DEGREES(ACOS(SIN(RADIANS(G745))*SIN(RADIANS(E744))+COS(RADIANS(G745))*COS(RADIANS(E744))*COS(RADIANS(AJ734))))&gt;90,0,$F$4*$F$5/E743^2*(SIN(RADIANS(G745))*SIN(RADIANS(E744))+COS(RADIANS(G745))*COS(RADIANS(E744))*COS(RADIANS(AJ734))))</f>
        <v>#DIV/0!</v>
      </c>
      <c r="AK745">
        <f>IF(DEGREES(ACOS(SIN(RADIANS(G745))*SIN(RADIANS(E744))+COS(RADIANS(G745))*COS(RADIANS(E744))*COS(RADIANS(AK734))))&gt;90,0,$F$4*$F$5/E743^2*(SIN(RADIANS(G745))*SIN(RADIANS(E744))+COS(RADIANS(G745))*COS(RADIANS(E744))*COS(RADIANS(AK734))))</f>
        <v>0</v>
      </c>
      <c r="AL745">
        <f>IF(DEGREES(ACOS(SIN(RADIANS(G745))*SIN(RADIANS(E744))+COS(RADIANS(G745))*COS(RADIANS(E744))*COS(RADIANS(AL734))))&gt;90,0,$F$4*$F$5/E743^2*(SIN(RADIANS(G745))*SIN(RADIANS(E744))+COS(RADIANS(G745))*COS(RADIANS(E744))*COS(RADIANS(AL734))))</f>
        <v>0</v>
      </c>
      <c r="AM745">
        <f>IF(DEGREES(ACOS(SIN(RADIANS(G745))*SIN(RADIANS(E744))+COS(RADIANS(G745))*COS(RADIANS(E744))*COS(RADIANS(AM734))))&gt;90,0,$F$4*$F$5/E743^2*(SIN(RADIANS(G745))*SIN(RADIANS(E744))+COS(RADIANS(G745))*COS(RADIANS(E744))*COS(RADIANS(AM734))))</f>
        <v>0</v>
      </c>
      <c r="AN745">
        <f>IF(DEGREES(ACOS(SIN(RADIANS(G745))*SIN(RADIANS(E744))+COS(RADIANS(G745))*COS(RADIANS(E744))*COS(RADIANS(AN734))))&gt;90,0,$F$4*$F$5/E743^2*(SIN(RADIANS(G745))*SIN(RADIANS(E744))+COS(RADIANS(G745))*COS(RADIANS(E744))*COS(RADIANS(AN734))))</f>
        <v>0</v>
      </c>
      <c r="AO745">
        <f>IF(DEGREES(ACOS(SIN(RADIANS(G745))*SIN(RADIANS(E744))+COS(RADIANS(G745))*COS(RADIANS(E744))*COS(RADIANS(AO734))))&gt;90,0,$F$4*$F$5/E743^2*(SIN(RADIANS(G745))*SIN(RADIANS(E744))+COS(RADIANS(G745))*COS(RADIANS(E744))*COS(RADIANS(AO734))))</f>
        <v>0</v>
      </c>
      <c r="AP745">
        <f>IF(DEGREES(ACOS(SIN(RADIANS(G745))*SIN(RADIANS(E744))+COS(RADIANS(G745))*COS(RADIANS(E744))*COS(RADIANS(AP734))))&gt;90,0,$F$4*$F$5/E743^2*(SIN(RADIANS(G745))*SIN(RADIANS(E744))+COS(RADIANS(G745))*COS(RADIANS(E744))*COS(RADIANS(AP734))))</f>
        <v>0</v>
      </c>
      <c r="AQ745">
        <f>IF(DEGREES(ACOS(SIN(RADIANS(G745))*SIN(RADIANS(E744))+COS(RADIANS(G745))*COS(RADIANS(E744))*COS(RADIANS(AQ734))))&gt;90,0,$F$4*$F$5/E743^2*(SIN(RADIANS(G745))*SIN(RADIANS(E744))+COS(RADIANS(G745))*COS(RADIANS(E744))*COS(RADIANS(AQ734))))</f>
        <v>0</v>
      </c>
      <c r="AR745">
        <f>IF(DEGREES(ACOS(SIN(RADIANS(G745))*SIN(RADIANS(E744))+COS(RADIANS(G745))*COS(RADIANS(E744))*COS(RADIANS(AR734))))&gt;90,0,$F$4*$F$5/E743^2*(SIN(RADIANS(G745))*SIN(RADIANS(E744))+COS(RADIANS(G745))*COS(RADIANS(E744))*COS(RADIANS(AR734))))</f>
        <v>0</v>
      </c>
    </row>
    <row r="746" spans="2:44" x14ac:dyDescent="0.5">
      <c r="B746" s="40" t="s">
        <v>787</v>
      </c>
      <c r="E746">
        <f>E745-E737-360*ROUNDDOWN((E745-E737)/360,0)</f>
        <v>0</v>
      </c>
      <c r="G746">
        <v>-10</v>
      </c>
      <c r="I746">
        <f>IF(DEGREES(ACOS(SIN(RADIANS(G746))*SIN(RADIANS(E744))+COS(RADIANS(G746))*COS(RADIANS(E744))*COS(RADIANS(I734))))&gt;90,0,$F$4*$F$5/E743^2*(SIN(RADIANS(G746))*SIN(RADIANS(E744))+COS(RADIANS(G746))*COS(RADIANS(E744))*COS(RADIANS(I734))))</f>
        <v>0</v>
      </c>
      <c r="J746">
        <f>IF(DEGREES(ACOS(SIN(RADIANS(G746))*SIN(RADIANS(E744))+COS(RADIANS(G746))*COS(RADIANS(E744))*COS(RADIANS(J734))))&gt;90,0,$F$4*$F$5/E743^2*(SIN(RADIANS(G746))*SIN(RADIANS(E744))+COS(RADIANS(G746))*COS(RADIANS(E744))*COS(RADIANS(J734))))</f>
        <v>0</v>
      </c>
      <c r="K746">
        <f>IF(DEGREES(ACOS(SIN(RADIANS(G746))*SIN(RADIANS(E744))+COS(RADIANS(G746))*COS(RADIANS(E744))*COS(RADIANS(K734))))&gt;90,0,$F$4*$F$5/E743^2*(SIN(RADIANS(G746))*SIN(RADIANS(E744))+COS(RADIANS(G746))*COS(RADIANS(E744))*COS(RADIANS(K734))))</f>
        <v>0</v>
      </c>
      <c r="L746">
        <f>IF(DEGREES(ACOS(SIN(RADIANS(G746))*SIN(RADIANS(E744))+COS(RADIANS(G746))*COS(RADIANS(E744))*COS(RADIANS(L734))))&gt;90,0,$F$4*$F$5/E743^2*(SIN(RADIANS(G746))*SIN(RADIANS(E744))+COS(RADIANS(G746))*COS(RADIANS(E744))*COS(RADIANS(L734))))</f>
        <v>0</v>
      </c>
      <c r="M746">
        <f>IF(DEGREES(ACOS(SIN(RADIANS(G746))*SIN(RADIANS(E744))+COS(RADIANS(G746))*COS(RADIANS(E744))*COS(RADIANS(M734))))&gt;90,0,$F$4*$F$5/E743^2*(SIN(RADIANS(G746))*SIN(RADIANS(E744))+COS(RADIANS(G746))*COS(RADIANS(E744))*COS(RADIANS(M734))))</f>
        <v>0</v>
      </c>
      <c r="N746">
        <f>IF(DEGREES(ACOS(SIN(RADIANS(G746))*SIN(RADIANS(E744))+COS(RADIANS(G746))*COS(RADIANS(E744))*COS(RADIANS(N734))))&gt;90,0,$F$4*$F$5/E743^2*(SIN(RADIANS(G746))*SIN(RADIANS(E744))+COS(RADIANS(G746))*COS(RADIANS(E744))*COS(RADIANS(N734))))</f>
        <v>0</v>
      </c>
      <c r="O746">
        <f>IF(DEGREES(ACOS(SIN(RADIANS(G746))*SIN(RADIANS(E744))+COS(RADIANS(G746))*COS(RADIANS(E744))*COS(RADIANS(O734))))&gt;90,0,$F$4*$F$5/E743^2*(SIN(RADIANS(G746))*SIN(RADIANS(E744))+COS(RADIANS(G746))*COS(RADIANS(E744))*COS(RADIANS(O734))))</f>
        <v>0</v>
      </c>
      <c r="P746">
        <f>IF(DEGREES(ACOS(SIN(RADIANS(G746))*SIN(RADIANS(E744))+COS(RADIANS(G746))*COS(RADIANS(E744))*COS(RADIANS(P734))))&gt;90,0,$F$4*$F$5/E743^2*(SIN(RADIANS(G746))*SIN(RADIANS(E744))+COS(RADIANS(G746))*COS(RADIANS(E744))*COS(RADIANS(P734))))</f>
        <v>0</v>
      </c>
      <c r="Q746">
        <f>IF(DEGREES(ACOS(SIN(RADIANS(G746))*SIN(RADIANS(E744))+COS(RADIANS(G746))*COS(RADIANS(E744))*COS(RADIANS(Q734))))&gt;90,0,$F$4*$F$5/E743^2*(SIN(RADIANS(G746))*SIN(RADIANS(E744))+COS(RADIANS(G746))*COS(RADIANS(E744))*COS(RADIANS(Q734))))</f>
        <v>0</v>
      </c>
      <c r="R746" t="e">
        <f>IF(DEGREES(ACOS(SIN(RADIANS(G746))*SIN(RADIANS(E744))+COS(RADIANS(G746))*COS(RADIANS(E744))*COS(RADIANS(R734))))&gt;90,0,$F$4*$F$5/E743^2*(SIN(RADIANS(G746))*SIN(RADIANS(E744))+COS(RADIANS(G746))*COS(RADIANS(E744))*COS(RADIANS(R734))))</f>
        <v>#DIV/0!</v>
      </c>
      <c r="S746" t="e">
        <f>IF(DEGREES(ACOS(SIN(RADIANS(G746))*SIN(RADIANS(E744))+COS(RADIANS(G746))*COS(RADIANS(E744))*COS(RADIANS(S734))))&gt;90,0,$F$4*$F$5/E743^2*(SIN(RADIANS(G746))*SIN(RADIANS(E744))+COS(RADIANS(G746))*COS(RADIANS(E744))*COS(RADIANS(S734))))</f>
        <v>#DIV/0!</v>
      </c>
      <c r="T746" t="e">
        <f>IF(DEGREES(ACOS(SIN(RADIANS(G746))*SIN(RADIANS(E744))+COS(RADIANS(G746))*COS(RADIANS(E744))*COS(RADIANS(T734))))&gt;90,0,$F$4*$F$5/E743^2*(SIN(RADIANS(G746))*SIN(RADIANS(E744))+COS(RADIANS(G746))*COS(RADIANS(E744))*COS(RADIANS(T734))))</f>
        <v>#DIV/0!</v>
      </c>
      <c r="U746" t="e">
        <f>IF(DEGREES(ACOS(SIN(RADIANS(G746))*SIN(RADIANS(E744))+COS(RADIANS(G746))*COS(RADIANS(E744))*COS(RADIANS(U734))))&gt;90,0,$F$4*$F$5/E743^2*(SIN(RADIANS(G746))*SIN(RADIANS(E744))+COS(RADIANS(G746))*COS(RADIANS(E744))*COS(RADIANS(U734))))</f>
        <v>#DIV/0!</v>
      </c>
      <c r="V746" t="e">
        <f>IF(DEGREES(ACOS(SIN(RADIANS(G746))*SIN(RADIANS(E744))+COS(RADIANS(G746))*COS(RADIANS(E744))*COS(RADIANS(V734))))&gt;90,0,$F$4*$F$5/E743^2*(SIN(RADIANS(G746))*SIN(RADIANS(E744))+COS(RADIANS(G746))*COS(RADIANS(E744))*COS(RADIANS(V734))))</f>
        <v>#DIV/0!</v>
      </c>
      <c r="W746" t="e">
        <f>IF(DEGREES(ACOS(SIN(RADIANS(G746))*SIN(RADIANS(E744))+COS(RADIANS(G746))*COS(RADIANS(E744))*COS(RADIANS(W734))))&gt;90,0,$F$4*$F$5/E743^2*(SIN(RADIANS(G746))*SIN(RADIANS(E744))+COS(RADIANS(G746))*COS(RADIANS(E744))*COS(RADIANS(W734))))</f>
        <v>#DIV/0!</v>
      </c>
      <c r="X746" t="e">
        <f>IF(DEGREES(ACOS(SIN(RADIANS(G746))*SIN(RADIANS(E744))+COS(RADIANS(G746))*COS(RADIANS(E744))*COS(RADIANS(X734))))&gt;90,0,$F$4*$F$5/E743^2*(SIN(RADIANS(G746))*SIN(RADIANS(E744))+COS(RADIANS(G746))*COS(RADIANS(E744))*COS(RADIANS(X734))))</f>
        <v>#DIV/0!</v>
      </c>
      <c r="Y746" t="e">
        <f>IF(DEGREES(ACOS(SIN(RADIANS(G746))*SIN(RADIANS(E744))+COS(RADIANS(G746))*COS(RADIANS(E744))*COS(RADIANS(Y734))))&gt;90,0,$F$4*$F$5/E743^2*(SIN(RADIANS(G746))*SIN(RADIANS(E744))+COS(RADIANS(G746))*COS(RADIANS(E744))*COS(RADIANS(Y734))))</f>
        <v>#DIV/0!</v>
      </c>
      <c r="Z746" t="e">
        <f>IF(DEGREES(ACOS(SIN(RADIANS(G746))*SIN(RADIANS(E744))+COS(RADIANS(G746))*COS(RADIANS(E744))*COS(RADIANS(Z734))))&gt;90,0,$F$4*$F$5/E743^2*(SIN(RADIANS(G746))*SIN(RADIANS(E744))+COS(RADIANS(G746))*COS(RADIANS(E744))*COS(RADIANS(Z734))))</f>
        <v>#DIV/0!</v>
      </c>
      <c r="AA746" t="e">
        <f>IF(DEGREES(ACOS(SIN(RADIANS(G746))*SIN(RADIANS(E744))+COS(RADIANS(G746))*COS(RADIANS(E744))*COS(RADIANS(AA734))))&gt;90,0,$F$4*$F$5/E743^2*(SIN(RADIANS(G746))*SIN(RADIANS(E744))+COS(RADIANS(G746))*COS(RADIANS(E744))*COS(RADIANS(AA734))))</f>
        <v>#DIV/0!</v>
      </c>
      <c r="AB746" t="e">
        <f>IF(DEGREES(ACOS(SIN(RADIANS(G746))*SIN(RADIANS(E744))+COS(RADIANS(G746))*COS(RADIANS(E744))*COS(RADIANS(AB734))))&gt;90,0,$F$4*$F$5/E743^2*(SIN(RADIANS(G746))*SIN(RADIANS(E744))+COS(RADIANS(G746))*COS(RADIANS(E744))*COS(RADIANS(AB734))))</f>
        <v>#DIV/0!</v>
      </c>
      <c r="AC746" t="e">
        <f>IF(DEGREES(ACOS(SIN(RADIANS(G746))*SIN(RADIANS(E744))+COS(RADIANS(G746))*COS(RADIANS(E744))*COS(RADIANS(AC734))))&gt;90,0,$F$4*$F$5/E743^2*(SIN(RADIANS(G746))*SIN(RADIANS(E744))+COS(RADIANS(G746))*COS(RADIANS(E744))*COS(RADIANS(AC734))))</f>
        <v>#DIV/0!</v>
      </c>
      <c r="AD746" t="e">
        <f>IF(DEGREES(ACOS(SIN(RADIANS(G746))*SIN(RADIANS(E744))+COS(RADIANS(G746))*COS(RADIANS(E744))*COS(RADIANS(AD734))))&gt;90,0,$F$4*$F$5/E743^2*(SIN(RADIANS(G746))*SIN(RADIANS(E744))+COS(RADIANS(G746))*COS(RADIANS(E744))*COS(RADIANS(AD734))))</f>
        <v>#DIV/0!</v>
      </c>
      <c r="AE746" t="e">
        <f>IF(DEGREES(ACOS(SIN(RADIANS(G746))*SIN(RADIANS(E744))+COS(RADIANS(G746))*COS(RADIANS(E744))*COS(RADIANS(AE734))))&gt;90,0,$F$4*$F$5/E743^2*(SIN(RADIANS(G746))*SIN(RADIANS(E744))+COS(RADIANS(G746))*COS(RADIANS(E744))*COS(RADIANS(AE734))))</f>
        <v>#DIV/0!</v>
      </c>
      <c r="AF746" t="e">
        <f>IF(DEGREES(ACOS(SIN(RADIANS(G746))*SIN(RADIANS(E744))+COS(RADIANS(G746))*COS(RADIANS(E744))*COS(RADIANS(AF734))))&gt;90,0,$F$4*$F$5/E743^2*(SIN(RADIANS(G746))*SIN(RADIANS(E744))+COS(RADIANS(G746))*COS(RADIANS(E744))*COS(RADIANS(AF734))))</f>
        <v>#DIV/0!</v>
      </c>
      <c r="AG746" t="e">
        <f>IF(DEGREES(ACOS(SIN(RADIANS(G746))*SIN(RADIANS(E744))+COS(RADIANS(G746))*COS(RADIANS(E744))*COS(RADIANS(AG734))))&gt;90,0,$F$4*$F$5/E743^2*(SIN(RADIANS(G746))*SIN(RADIANS(E744))+COS(RADIANS(G746))*COS(RADIANS(E744))*COS(RADIANS(AG734))))</f>
        <v>#DIV/0!</v>
      </c>
      <c r="AH746" t="e">
        <f>IF(DEGREES(ACOS(SIN(RADIANS(G746))*SIN(RADIANS(E744))+COS(RADIANS(G746))*COS(RADIANS(E744))*COS(RADIANS(AH734))))&gt;90,0,$F$4*$F$5/E743^2*(SIN(RADIANS(G746))*SIN(RADIANS(E744))+COS(RADIANS(G746))*COS(RADIANS(E744))*COS(RADIANS(AH734))))</f>
        <v>#DIV/0!</v>
      </c>
      <c r="AI746" t="e">
        <f>IF(DEGREES(ACOS(SIN(RADIANS(G746))*SIN(RADIANS(E744))+COS(RADIANS(G746))*COS(RADIANS(E744))*COS(RADIANS(AI734))))&gt;90,0,$F$4*$F$5/E743^2*(SIN(RADIANS(G746))*SIN(RADIANS(E744))+COS(RADIANS(G746))*COS(RADIANS(E744))*COS(RADIANS(AI734))))</f>
        <v>#DIV/0!</v>
      </c>
      <c r="AJ746" t="e">
        <f>IF(DEGREES(ACOS(SIN(RADIANS(G746))*SIN(RADIANS(E744))+COS(RADIANS(G746))*COS(RADIANS(E744))*COS(RADIANS(AJ734))))&gt;90,0,$F$4*$F$5/E743^2*(SIN(RADIANS(G746))*SIN(RADIANS(E744))+COS(RADIANS(G746))*COS(RADIANS(E744))*COS(RADIANS(AJ734))))</f>
        <v>#DIV/0!</v>
      </c>
      <c r="AK746">
        <f>IF(DEGREES(ACOS(SIN(RADIANS(G746))*SIN(RADIANS(E744))+COS(RADIANS(G746))*COS(RADIANS(E744))*COS(RADIANS(AK734))))&gt;90,0,$F$4*$F$5/E743^2*(SIN(RADIANS(G746))*SIN(RADIANS(E744))+COS(RADIANS(G746))*COS(RADIANS(E744))*COS(RADIANS(AK734))))</f>
        <v>0</v>
      </c>
      <c r="AL746">
        <f>IF(DEGREES(ACOS(SIN(RADIANS(G746))*SIN(RADIANS(E744))+COS(RADIANS(G746))*COS(RADIANS(E744))*COS(RADIANS(AL734))))&gt;90,0,$F$4*$F$5/E743^2*(SIN(RADIANS(G746))*SIN(RADIANS(E744))+COS(RADIANS(G746))*COS(RADIANS(E744))*COS(RADIANS(AL734))))</f>
        <v>0</v>
      </c>
      <c r="AM746">
        <f>IF(DEGREES(ACOS(SIN(RADIANS(G746))*SIN(RADIANS(E744))+COS(RADIANS(G746))*COS(RADIANS(E744))*COS(RADIANS(AM734))))&gt;90,0,$F$4*$F$5/E743^2*(SIN(RADIANS(G746))*SIN(RADIANS(E744))+COS(RADIANS(G746))*COS(RADIANS(E744))*COS(RADIANS(AM734))))</f>
        <v>0</v>
      </c>
      <c r="AN746">
        <f>IF(DEGREES(ACOS(SIN(RADIANS(G746))*SIN(RADIANS(E744))+COS(RADIANS(G746))*COS(RADIANS(E744))*COS(RADIANS(AN734))))&gt;90,0,$F$4*$F$5/E743^2*(SIN(RADIANS(G746))*SIN(RADIANS(E744))+COS(RADIANS(G746))*COS(RADIANS(E744))*COS(RADIANS(AN734))))</f>
        <v>0</v>
      </c>
      <c r="AO746">
        <f>IF(DEGREES(ACOS(SIN(RADIANS(G746))*SIN(RADIANS(E744))+COS(RADIANS(G746))*COS(RADIANS(E744))*COS(RADIANS(AO734))))&gt;90,0,$F$4*$F$5/E743^2*(SIN(RADIANS(G746))*SIN(RADIANS(E744))+COS(RADIANS(G746))*COS(RADIANS(E744))*COS(RADIANS(AO734))))</f>
        <v>0</v>
      </c>
      <c r="AP746">
        <f>IF(DEGREES(ACOS(SIN(RADIANS(G746))*SIN(RADIANS(E744))+COS(RADIANS(G746))*COS(RADIANS(E744))*COS(RADIANS(AP734))))&gt;90,0,$F$4*$F$5/E743^2*(SIN(RADIANS(G746))*SIN(RADIANS(E744))+COS(RADIANS(G746))*COS(RADIANS(E744))*COS(RADIANS(AP734))))</f>
        <v>0</v>
      </c>
      <c r="AQ746">
        <f>IF(DEGREES(ACOS(SIN(RADIANS(G746))*SIN(RADIANS(E744))+COS(RADIANS(G746))*COS(RADIANS(E744))*COS(RADIANS(AQ734))))&gt;90,0,$F$4*$F$5/E743^2*(SIN(RADIANS(G746))*SIN(RADIANS(E744))+COS(RADIANS(G746))*COS(RADIANS(E744))*COS(RADIANS(AQ734))))</f>
        <v>0</v>
      </c>
      <c r="AR746">
        <f>IF(DEGREES(ACOS(SIN(RADIANS(G746))*SIN(RADIANS(E744))+COS(RADIANS(G746))*COS(RADIANS(E744))*COS(RADIANS(AR734))))&gt;90,0,$F$4*$F$5/E743^2*(SIN(RADIANS(G746))*SIN(RADIANS(E744))+COS(RADIANS(G746))*COS(RADIANS(E744))*COS(RADIANS(AR734))))</f>
        <v>0</v>
      </c>
    </row>
    <row r="747" spans="2:44" x14ac:dyDescent="0.5">
      <c r="G747">
        <v>-20</v>
      </c>
      <c r="I747">
        <f>IF(DEGREES(ACOS(SIN(RADIANS(G747))*SIN(RADIANS(E744))+COS(RADIANS(G747))*COS(RADIANS(E744))*COS(RADIANS(I734))))&gt;90,0,$F$4*$F$5/E743^2*(SIN(RADIANS(G747))*SIN(RADIANS(E744))+COS(RADIANS(G747))*COS(RADIANS(E744))*COS(RADIANS(I734))))</f>
        <v>0</v>
      </c>
      <c r="J747">
        <f>IF(DEGREES(ACOS(SIN(RADIANS(G747))*SIN(RADIANS(E744))+COS(RADIANS(G747))*COS(RADIANS(E744))*COS(RADIANS(J734))))&gt;90,0,$F$4*$F$5/E743^2*(SIN(RADIANS(G747))*SIN(RADIANS(E744))+COS(RADIANS(G747))*COS(RADIANS(E744))*COS(RADIANS(J734))))</f>
        <v>0</v>
      </c>
      <c r="K747">
        <f>IF(DEGREES(ACOS(SIN(RADIANS(G747))*SIN(RADIANS(E744))+COS(RADIANS(G747))*COS(RADIANS(E744))*COS(RADIANS(K734))))&gt;90,0,$F$4*$F$5/E743^2*(SIN(RADIANS(G747))*SIN(RADIANS(E744))+COS(RADIANS(G747))*COS(RADIANS(E744))*COS(RADIANS(K734))))</f>
        <v>0</v>
      </c>
      <c r="L747">
        <f>IF(DEGREES(ACOS(SIN(RADIANS(G747))*SIN(RADIANS(E744))+COS(RADIANS(G747))*COS(RADIANS(E744))*COS(RADIANS(L734))))&gt;90,0,$F$4*$F$5/E743^2*(SIN(RADIANS(G747))*SIN(RADIANS(E744))+COS(RADIANS(G747))*COS(RADIANS(E744))*COS(RADIANS(L734))))</f>
        <v>0</v>
      </c>
      <c r="M747">
        <f>IF(DEGREES(ACOS(SIN(RADIANS(G747))*SIN(RADIANS(E744))+COS(RADIANS(G747))*COS(RADIANS(E744))*COS(RADIANS(M734))))&gt;90,0,$F$4*$F$5/E743^2*(SIN(RADIANS(G747))*SIN(RADIANS(E744))+COS(RADIANS(G747))*COS(RADIANS(E744))*COS(RADIANS(M734))))</f>
        <v>0</v>
      </c>
      <c r="N747">
        <f>IF(DEGREES(ACOS(SIN(RADIANS(G747))*SIN(RADIANS(E744))+COS(RADIANS(G747))*COS(RADIANS(E744))*COS(RADIANS(N734))))&gt;90,0,$F$4*$F$5/E743^2*(SIN(RADIANS(G747))*SIN(RADIANS(E744))+COS(RADIANS(G747))*COS(RADIANS(E744))*COS(RADIANS(N734))))</f>
        <v>0</v>
      </c>
      <c r="O747">
        <f>IF(DEGREES(ACOS(SIN(RADIANS(G747))*SIN(RADIANS(E744))+COS(RADIANS(G747))*COS(RADIANS(E744))*COS(RADIANS(O734))))&gt;90,0,$F$4*$F$5/E743^2*(SIN(RADIANS(G747))*SIN(RADIANS(E744))+COS(RADIANS(G747))*COS(RADIANS(E744))*COS(RADIANS(O734))))</f>
        <v>0</v>
      </c>
      <c r="P747">
        <f>IF(DEGREES(ACOS(SIN(RADIANS(G747))*SIN(RADIANS(E744))+COS(RADIANS(G747))*COS(RADIANS(E744))*COS(RADIANS(P734))))&gt;90,0,$F$4*$F$5/E743^2*(SIN(RADIANS(G747))*SIN(RADIANS(E744))+COS(RADIANS(G747))*COS(RADIANS(E744))*COS(RADIANS(P734))))</f>
        <v>0</v>
      </c>
      <c r="Q747">
        <f>IF(DEGREES(ACOS(SIN(RADIANS(G747))*SIN(RADIANS(E744))+COS(RADIANS(G747))*COS(RADIANS(E744))*COS(RADIANS(Q734))))&gt;90,0,$F$4*$F$5/E743^2*(SIN(RADIANS(G747))*SIN(RADIANS(E744))+COS(RADIANS(G747))*COS(RADIANS(E744))*COS(RADIANS(Q734))))</f>
        <v>0</v>
      </c>
      <c r="R747" t="e">
        <f>IF(DEGREES(ACOS(SIN(RADIANS(G747))*SIN(RADIANS(E744))+COS(RADIANS(G747))*COS(RADIANS(E744))*COS(RADIANS(R734))))&gt;90,0,$F$4*$F$5/E743^2*(SIN(RADIANS(G747))*SIN(RADIANS(E744))+COS(RADIANS(G747))*COS(RADIANS(E744))*COS(RADIANS(R734))))</f>
        <v>#DIV/0!</v>
      </c>
      <c r="S747" t="e">
        <f>IF(DEGREES(ACOS(SIN(RADIANS(G747))*SIN(RADIANS(E744))+COS(RADIANS(G747))*COS(RADIANS(E744))*COS(RADIANS(S734))))&gt;90,0,$F$4*$F$5/E743^2*(SIN(RADIANS(G747))*SIN(RADIANS(E744))+COS(RADIANS(G747))*COS(RADIANS(E744))*COS(RADIANS(S734))))</f>
        <v>#DIV/0!</v>
      </c>
      <c r="T747" t="e">
        <f>IF(DEGREES(ACOS(SIN(RADIANS(G747))*SIN(RADIANS(E744))+COS(RADIANS(G747))*COS(RADIANS(E744))*COS(RADIANS(T734))))&gt;90,0,$F$4*$F$5/E743^2*(SIN(RADIANS(G747))*SIN(RADIANS(E744))+COS(RADIANS(G747))*COS(RADIANS(E744))*COS(RADIANS(T734))))</f>
        <v>#DIV/0!</v>
      </c>
      <c r="U747" t="e">
        <f>IF(DEGREES(ACOS(SIN(RADIANS(G747))*SIN(RADIANS(E744))+COS(RADIANS(G747))*COS(RADIANS(E744))*COS(RADIANS(U734))))&gt;90,0,$F$4*$F$5/E743^2*(SIN(RADIANS(G747))*SIN(RADIANS(E744))+COS(RADIANS(G747))*COS(RADIANS(E744))*COS(RADIANS(U734))))</f>
        <v>#DIV/0!</v>
      </c>
      <c r="V747" t="e">
        <f>IF(DEGREES(ACOS(SIN(RADIANS(G747))*SIN(RADIANS(E744))+COS(RADIANS(G747))*COS(RADIANS(E744))*COS(RADIANS(V734))))&gt;90,0,$F$4*$F$5/E743^2*(SIN(RADIANS(G747))*SIN(RADIANS(E744))+COS(RADIANS(G747))*COS(RADIANS(E744))*COS(RADIANS(V734))))</f>
        <v>#DIV/0!</v>
      </c>
      <c r="W747" t="e">
        <f>IF(DEGREES(ACOS(SIN(RADIANS(G747))*SIN(RADIANS(E744))+COS(RADIANS(G747))*COS(RADIANS(E744))*COS(RADIANS(W734))))&gt;90,0,$F$4*$F$5/E743^2*(SIN(RADIANS(G747))*SIN(RADIANS(E744))+COS(RADIANS(G747))*COS(RADIANS(E744))*COS(RADIANS(W734))))</f>
        <v>#DIV/0!</v>
      </c>
      <c r="X747" t="e">
        <f>IF(DEGREES(ACOS(SIN(RADIANS(G747))*SIN(RADIANS(E744))+COS(RADIANS(G747))*COS(RADIANS(E744))*COS(RADIANS(X734))))&gt;90,0,$F$4*$F$5/E743^2*(SIN(RADIANS(G747))*SIN(RADIANS(E744))+COS(RADIANS(G747))*COS(RADIANS(E744))*COS(RADIANS(X734))))</f>
        <v>#DIV/0!</v>
      </c>
      <c r="Y747" t="e">
        <f>IF(DEGREES(ACOS(SIN(RADIANS(G747))*SIN(RADIANS(E744))+COS(RADIANS(G747))*COS(RADIANS(E744))*COS(RADIANS(Y734))))&gt;90,0,$F$4*$F$5/E743^2*(SIN(RADIANS(G747))*SIN(RADIANS(E744))+COS(RADIANS(G747))*COS(RADIANS(E744))*COS(RADIANS(Y734))))</f>
        <v>#DIV/0!</v>
      </c>
      <c r="Z747" t="e">
        <f>IF(DEGREES(ACOS(SIN(RADIANS(G747))*SIN(RADIANS(E744))+COS(RADIANS(G747))*COS(RADIANS(E744))*COS(RADIANS(Z734))))&gt;90,0,$F$4*$F$5/E743^2*(SIN(RADIANS(G747))*SIN(RADIANS(E744))+COS(RADIANS(G747))*COS(RADIANS(E744))*COS(RADIANS(Z734))))</f>
        <v>#DIV/0!</v>
      </c>
      <c r="AA747" t="e">
        <f>IF(DEGREES(ACOS(SIN(RADIANS(G747))*SIN(RADIANS(E744))+COS(RADIANS(G747))*COS(RADIANS(E744))*COS(RADIANS(AA734))))&gt;90,0,$F$4*$F$5/E743^2*(SIN(RADIANS(G747))*SIN(RADIANS(E744))+COS(RADIANS(G747))*COS(RADIANS(E744))*COS(RADIANS(AA734))))</f>
        <v>#DIV/0!</v>
      </c>
      <c r="AB747" t="e">
        <f>IF(DEGREES(ACOS(SIN(RADIANS(G747))*SIN(RADIANS(E744))+COS(RADIANS(G747))*COS(RADIANS(E744))*COS(RADIANS(AB734))))&gt;90,0,$F$4*$F$5/E743^2*(SIN(RADIANS(G747))*SIN(RADIANS(E744))+COS(RADIANS(G747))*COS(RADIANS(E744))*COS(RADIANS(AB734))))</f>
        <v>#DIV/0!</v>
      </c>
      <c r="AC747" t="e">
        <f>IF(DEGREES(ACOS(SIN(RADIANS(G747))*SIN(RADIANS(E744))+COS(RADIANS(G747))*COS(RADIANS(E744))*COS(RADIANS(AC734))))&gt;90,0,$F$4*$F$5/E743^2*(SIN(RADIANS(G747))*SIN(RADIANS(E744))+COS(RADIANS(G747))*COS(RADIANS(E744))*COS(RADIANS(AC734))))</f>
        <v>#DIV/0!</v>
      </c>
      <c r="AD747" t="e">
        <f>IF(DEGREES(ACOS(SIN(RADIANS(G747))*SIN(RADIANS(E744))+COS(RADIANS(G747))*COS(RADIANS(E744))*COS(RADIANS(AD734))))&gt;90,0,$F$4*$F$5/E743^2*(SIN(RADIANS(G747))*SIN(RADIANS(E744))+COS(RADIANS(G747))*COS(RADIANS(E744))*COS(RADIANS(AD734))))</f>
        <v>#DIV/0!</v>
      </c>
      <c r="AE747" t="e">
        <f>IF(DEGREES(ACOS(SIN(RADIANS(G747))*SIN(RADIANS(E744))+COS(RADIANS(G747))*COS(RADIANS(E744))*COS(RADIANS(AE734))))&gt;90,0,$F$4*$F$5/E743^2*(SIN(RADIANS(G747))*SIN(RADIANS(E744))+COS(RADIANS(G747))*COS(RADIANS(E744))*COS(RADIANS(AE734))))</f>
        <v>#DIV/0!</v>
      </c>
      <c r="AF747" t="e">
        <f>IF(DEGREES(ACOS(SIN(RADIANS(G747))*SIN(RADIANS(E744))+COS(RADIANS(G747))*COS(RADIANS(E744))*COS(RADIANS(AF734))))&gt;90,0,$F$4*$F$5/E743^2*(SIN(RADIANS(G747))*SIN(RADIANS(E744))+COS(RADIANS(G747))*COS(RADIANS(E744))*COS(RADIANS(AF734))))</f>
        <v>#DIV/0!</v>
      </c>
      <c r="AG747" t="e">
        <f>IF(DEGREES(ACOS(SIN(RADIANS(G747))*SIN(RADIANS(E744))+COS(RADIANS(G747))*COS(RADIANS(E744))*COS(RADIANS(AG734))))&gt;90,0,$F$4*$F$5/E743^2*(SIN(RADIANS(G747))*SIN(RADIANS(E744))+COS(RADIANS(G747))*COS(RADIANS(E744))*COS(RADIANS(AG734))))</f>
        <v>#DIV/0!</v>
      </c>
      <c r="AH747" t="e">
        <f>IF(DEGREES(ACOS(SIN(RADIANS(G747))*SIN(RADIANS(E744))+COS(RADIANS(G747))*COS(RADIANS(E744))*COS(RADIANS(AH734))))&gt;90,0,$F$4*$F$5/E743^2*(SIN(RADIANS(G747))*SIN(RADIANS(E744))+COS(RADIANS(G747))*COS(RADIANS(E744))*COS(RADIANS(AH734))))</f>
        <v>#DIV/0!</v>
      </c>
      <c r="AI747" t="e">
        <f>IF(DEGREES(ACOS(SIN(RADIANS(G747))*SIN(RADIANS(E744))+COS(RADIANS(G747))*COS(RADIANS(E744))*COS(RADIANS(AI734))))&gt;90,0,$F$4*$F$5/E743^2*(SIN(RADIANS(G747))*SIN(RADIANS(E744))+COS(RADIANS(G747))*COS(RADIANS(E744))*COS(RADIANS(AI734))))</f>
        <v>#DIV/0!</v>
      </c>
      <c r="AJ747" t="e">
        <f>IF(DEGREES(ACOS(SIN(RADIANS(G747))*SIN(RADIANS(E744))+COS(RADIANS(G747))*COS(RADIANS(E744))*COS(RADIANS(AJ734))))&gt;90,0,$F$4*$F$5/E743^2*(SIN(RADIANS(G747))*SIN(RADIANS(E744))+COS(RADIANS(G747))*COS(RADIANS(E744))*COS(RADIANS(AJ734))))</f>
        <v>#DIV/0!</v>
      </c>
      <c r="AK747">
        <f>IF(DEGREES(ACOS(SIN(RADIANS(G747))*SIN(RADIANS(E744))+COS(RADIANS(G747))*COS(RADIANS(E744))*COS(RADIANS(AK734))))&gt;90,0,$F$4*$F$5/E743^2*(SIN(RADIANS(G747))*SIN(RADIANS(E744))+COS(RADIANS(G747))*COS(RADIANS(E744))*COS(RADIANS(AK734))))</f>
        <v>0</v>
      </c>
      <c r="AL747">
        <f>IF(DEGREES(ACOS(SIN(RADIANS(G747))*SIN(RADIANS(E744))+COS(RADIANS(G747))*COS(RADIANS(E744))*COS(RADIANS(AL734))))&gt;90,0,$F$4*$F$5/E743^2*(SIN(RADIANS(G747))*SIN(RADIANS(E744))+COS(RADIANS(G747))*COS(RADIANS(E744))*COS(RADIANS(AL734))))</f>
        <v>0</v>
      </c>
      <c r="AM747">
        <f>IF(DEGREES(ACOS(SIN(RADIANS(G747))*SIN(RADIANS(E744))+COS(RADIANS(G747))*COS(RADIANS(E744))*COS(RADIANS(AM734))))&gt;90,0,$F$4*$F$5/E743^2*(SIN(RADIANS(G747))*SIN(RADIANS(E744))+COS(RADIANS(G747))*COS(RADIANS(E744))*COS(RADIANS(AM734))))</f>
        <v>0</v>
      </c>
      <c r="AN747">
        <f>IF(DEGREES(ACOS(SIN(RADIANS(G747))*SIN(RADIANS(E744))+COS(RADIANS(G747))*COS(RADIANS(E744))*COS(RADIANS(AN734))))&gt;90,0,$F$4*$F$5/E743^2*(SIN(RADIANS(G747))*SIN(RADIANS(E744))+COS(RADIANS(G747))*COS(RADIANS(E744))*COS(RADIANS(AN734))))</f>
        <v>0</v>
      </c>
      <c r="AO747">
        <f>IF(DEGREES(ACOS(SIN(RADIANS(G747))*SIN(RADIANS(E744))+COS(RADIANS(G747))*COS(RADIANS(E744))*COS(RADIANS(AO734))))&gt;90,0,$F$4*$F$5/E743^2*(SIN(RADIANS(G747))*SIN(RADIANS(E744))+COS(RADIANS(G747))*COS(RADIANS(E744))*COS(RADIANS(AO734))))</f>
        <v>0</v>
      </c>
      <c r="AP747">
        <f>IF(DEGREES(ACOS(SIN(RADIANS(G747))*SIN(RADIANS(E744))+COS(RADIANS(G747))*COS(RADIANS(E744))*COS(RADIANS(AP734))))&gt;90,0,$F$4*$F$5/E743^2*(SIN(RADIANS(G747))*SIN(RADIANS(E744))+COS(RADIANS(G747))*COS(RADIANS(E744))*COS(RADIANS(AP734))))</f>
        <v>0</v>
      </c>
      <c r="AQ747">
        <f>IF(DEGREES(ACOS(SIN(RADIANS(G747))*SIN(RADIANS(E744))+COS(RADIANS(G747))*COS(RADIANS(E744))*COS(RADIANS(AQ734))))&gt;90,0,$F$4*$F$5/E743^2*(SIN(RADIANS(G747))*SIN(RADIANS(E744))+COS(RADIANS(G747))*COS(RADIANS(E744))*COS(RADIANS(AQ734))))</f>
        <v>0</v>
      </c>
      <c r="AR747">
        <f>IF(DEGREES(ACOS(SIN(RADIANS(G747))*SIN(RADIANS(E744))+COS(RADIANS(G747))*COS(RADIANS(E744))*COS(RADIANS(AR734))))&gt;90,0,$F$4*$F$5/E743^2*(SIN(RADIANS(G747))*SIN(RADIANS(E744))+COS(RADIANS(G747))*COS(RADIANS(E744))*COS(RADIANS(AR734))))</f>
        <v>0</v>
      </c>
    </row>
    <row r="748" spans="2:44" x14ac:dyDescent="0.5">
      <c r="G748">
        <v>-30</v>
      </c>
      <c r="I748">
        <f>IF(DEGREES(ACOS(SIN(RADIANS(G748))*SIN(RADIANS(E744))+COS(RADIANS(G748))*COS(RADIANS(E744))*COS(RADIANS(I734))))&gt;90,0,$F$4*$F$5/E743^2*(SIN(RADIANS(G748))*SIN(RADIANS(E744))+COS(RADIANS(G748))*COS(RADIANS(E744))*COS(RADIANS(I734))))</f>
        <v>0</v>
      </c>
      <c r="J748">
        <f>IF(DEGREES(ACOS(SIN(RADIANS(G748))*SIN(RADIANS(E744))+COS(RADIANS(G748))*COS(RADIANS(E744))*COS(RADIANS(J734))))&gt;90,0,$F$4*$F$5/E743^2*(SIN(RADIANS(G748))*SIN(RADIANS(E744))+COS(RADIANS(G748))*COS(RADIANS(E744))*COS(RADIANS(J734))))</f>
        <v>0</v>
      </c>
      <c r="K748">
        <f>IF(DEGREES(ACOS(SIN(RADIANS(G748))*SIN(RADIANS(E744))+COS(RADIANS(G748))*COS(RADIANS(E744))*COS(RADIANS(K734))))&gt;90,0,$F$4*$F$5/E743^2*(SIN(RADIANS(G748))*SIN(RADIANS(E744))+COS(RADIANS(G748))*COS(RADIANS(E744))*COS(RADIANS(K734))))</f>
        <v>0</v>
      </c>
      <c r="L748">
        <f>IF(DEGREES(ACOS(SIN(RADIANS(G748))*SIN(RADIANS(E744))+COS(RADIANS(G748))*COS(RADIANS(E744))*COS(RADIANS(L734))))&gt;90,0,$F$4*$F$5/E743^2*(SIN(RADIANS(G748))*SIN(RADIANS(E744))+COS(RADIANS(G748))*COS(RADIANS(E744))*COS(RADIANS(L734))))</f>
        <v>0</v>
      </c>
      <c r="M748">
        <f>IF(DEGREES(ACOS(SIN(RADIANS(G748))*SIN(RADIANS(E744))+COS(RADIANS(G748))*COS(RADIANS(E744))*COS(RADIANS(M734))))&gt;90,0,$F$4*$F$5/E743^2*(SIN(RADIANS(G748))*SIN(RADIANS(E744))+COS(RADIANS(G748))*COS(RADIANS(E744))*COS(RADIANS(M734))))</f>
        <v>0</v>
      </c>
      <c r="N748">
        <f>IF(DEGREES(ACOS(SIN(RADIANS(G748))*SIN(RADIANS(E744))+COS(RADIANS(G748))*COS(RADIANS(E744))*COS(RADIANS(N734))))&gt;90,0,$F$4*$F$5/E743^2*(SIN(RADIANS(G748))*SIN(RADIANS(E744))+COS(RADIANS(G748))*COS(RADIANS(E744))*COS(RADIANS(N734))))</f>
        <v>0</v>
      </c>
      <c r="O748">
        <f>IF(DEGREES(ACOS(SIN(RADIANS(G748))*SIN(RADIANS(E744))+COS(RADIANS(G748))*COS(RADIANS(E744))*COS(RADIANS(O734))))&gt;90,0,$F$4*$F$5/E743^2*(SIN(RADIANS(G748))*SIN(RADIANS(E744))+COS(RADIANS(G748))*COS(RADIANS(E744))*COS(RADIANS(O734))))</f>
        <v>0</v>
      </c>
      <c r="P748">
        <f>IF(DEGREES(ACOS(SIN(RADIANS(G748))*SIN(RADIANS(E744))+COS(RADIANS(G748))*COS(RADIANS(E744))*COS(RADIANS(P734))))&gt;90,0,$F$4*$F$5/E743^2*(SIN(RADIANS(G748))*SIN(RADIANS(E744))+COS(RADIANS(G748))*COS(RADIANS(E744))*COS(RADIANS(P734))))</f>
        <v>0</v>
      </c>
      <c r="Q748">
        <f>IF(DEGREES(ACOS(SIN(RADIANS(G748))*SIN(RADIANS(E744))+COS(RADIANS(G748))*COS(RADIANS(E744))*COS(RADIANS(Q734))))&gt;90,0,$F$4*$F$5/E743^2*(SIN(RADIANS(G748))*SIN(RADIANS(E744))+COS(RADIANS(G748))*COS(RADIANS(E744))*COS(RADIANS(Q734))))</f>
        <v>0</v>
      </c>
      <c r="R748" t="e">
        <f>IF(DEGREES(ACOS(SIN(RADIANS(G748))*SIN(RADIANS(E744))+COS(RADIANS(G748))*COS(RADIANS(E744))*COS(RADIANS(R734))))&gt;90,0,$F$4*$F$5/E743^2*(SIN(RADIANS(G748))*SIN(RADIANS(E744))+COS(RADIANS(G748))*COS(RADIANS(E744))*COS(RADIANS(R734))))</f>
        <v>#DIV/0!</v>
      </c>
      <c r="S748" t="e">
        <f>IF(DEGREES(ACOS(SIN(RADIANS(G748))*SIN(RADIANS(E744))+COS(RADIANS(G748))*COS(RADIANS(E744))*COS(RADIANS(S734))))&gt;90,0,$F$4*$F$5/E743^2*(SIN(RADIANS(G748))*SIN(RADIANS(E744))+COS(RADIANS(G748))*COS(RADIANS(E744))*COS(RADIANS(S734))))</f>
        <v>#DIV/0!</v>
      </c>
      <c r="T748" t="e">
        <f>IF(DEGREES(ACOS(SIN(RADIANS(G748))*SIN(RADIANS(E744))+COS(RADIANS(G748))*COS(RADIANS(E744))*COS(RADIANS(T734))))&gt;90,0,$F$4*$F$5/E743^2*(SIN(RADIANS(G748))*SIN(RADIANS(E744))+COS(RADIANS(G748))*COS(RADIANS(E744))*COS(RADIANS(T734))))</f>
        <v>#DIV/0!</v>
      </c>
      <c r="U748" t="e">
        <f>IF(DEGREES(ACOS(SIN(RADIANS(G748))*SIN(RADIANS(E744))+COS(RADIANS(G748))*COS(RADIANS(E744))*COS(RADIANS(U734))))&gt;90,0,$F$4*$F$5/E743^2*(SIN(RADIANS(G748))*SIN(RADIANS(E744))+COS(RADIANS(G748))*COS(RADIANS(E744))*COS(RADIANS(U734))))</f>
        <v>#DIV/0!</v>
      </c>
      <c r="V748" t="e">
        <f>IF(DEGREES(ACOS(SIN(RADIANS(G748))*SIN(RADIANS(E744))+COS(RADIANS(G748))*COS(RADIANS(E744))*COS(RADIANS(V734))))&gt;90,0,$F$4*$F$5/E743^2*(SIN(RADIANS(G748))*SIN(RADIANS(E744))+COS(RADIANS(G748))*COS(RADIANS(E744))*COS(RADIANS(V734))))</f>
        <v>#DIV/0!</v>
      </c>
      <c r="W748" t="e">
        <f>IF(DEGREES(ACOS(SIN(RADIANS(G748))*SIN(RADIANS(E744))+COS(RADIANS(G748))*COS(RADIANS(E744))*COS(RADIANS(W734))))&gt;90,0,$F$4*$F$5/E743^2*(SIN(RADIANS(G748))*SIN(RADIANS(E744))+COS(RADIANS(G748))*COS(RADIANS(E744))*COS(RADIANS(W734))))</f>
        <v>#DIV/0!</v>
      </c>
      <c r="X748" t="e">
        <f>IF(DEGREES(ACOS(SIN(RADIANS(G748))*SIN(RADIANS(E744))+COS(RADIANS(G748))*COS(RADIANS(E744))*COS(RADIANS(X734))))&gt;90,0,$F$4*$F$5/E743^2*(SIN(RADIANS(G748))*SIN(RADIANS(E744))+COS(RADIANS(G748))*COS(RADIANS(E744))*COS(RADIANS(X734))))</f>
        <v>#DIV/0!</v>
      </c>
      <c r="Y748" t="e">
        <f>IF(DEGREES(ACOS(SIN(RADIANS(G748))*SIN(RADIANS(E744))+COS(RADIANS(G748))*COS(RADIANS(E744))*COS(RADIANS(Y734))))&gt;90,0,$F$4*$F$5/E743^2*(SIN(RADIANS(G748))*SIN(RADIANS(E744))+COS(RADIANS(G748))*COS(RADIANS(E744))*COS(RADIANS(Y734))))</f>
        <v>#DIV/0!</v>
      </c>
      <c r="Z748" t="e">
        <f>IF(DEGREES(ACOS(SIN(RADIANS(G748))*SIN(RADIANS(E744))+COS(RADIANS(G748))*COS(RADIANS(E744))*COS(RADIANS(Z734))))&gt;90,0,$F$4*$F$5/E743^2*(SIN(RADIANS(G748))*SIN(RADIANS(E744))+COS(RADIANS(G748))*COS(RADIANS(E744))*COS(RADIANS(Z734))))</f>
        <v>#DIV/0!</v>
      </c>
      <c r="AA748" t="e">
        <f>IF(DEGREES(ACOS(SIN(RADIANS(G748))*SIN(RADIANS(E744))+COS(RADIANS(G748))*COS(RADIANS(E744))*COS(RADIANS(AA734))))&gt;90,0,$F$4*$F$5/E743^2*(SIN(RADIANS(G748))*SIN(RADIANS(E744))+COS(RADIANS(G748))*COS(RADIANS(E744))*COS(RADIANS(AA734))))</f>
        <v>#DIV/0!</v>
      </c>
      <c r="AB748" t="e">
        <f>IF(DEGREES(ACOS(SIN(RADIANS(G748))*SIN(RADIANS(E744))+COS(RADIANS(G748))*COS(RADIANS(E744))*COS(RADIANS(AB734))))&gt;90,0,$F$4*$F$5/E743^2*(SIN(RADIANS(G748))*SIN(RADIANS(E744))+COS(RADIANS(G748))*COS(RADIANS(E744))*COS(RADIANS(AB734))))</f>
        <v>#DIV/0!</v>
      </c>
      <c r="AC748" t="e">
        <f>IF(DEGREES(ACOS(SIN(RADIANS(G748))*SIN(RADIANS(E744))+COS(RADIANS(G748))*COS(RADIANS(E744))*COS(RADIANS(AC734))))&gt;90,0,$F$4*$F$5/E743^2*(SIN(RADIANS(G748))*SIN(RADIANS(E744))+COS(RADIANS(G748))*COS(RADIANS(E744))*COS(RADIANS(AC734))))</f>
        <v>#DIV/0!</v>
      </c>
      <c r="AD748" t="e">
        <f>IF(DEGREES(ACOS(SIN(RADIANS(G748))*SIN(RADIANS(E744))+COS(RADIANS(G748))*COS(RADIANS(E744))*COS(RADIANS(AD734))))&gt;90,0,$F$4*$F$5/E743^2*(SIN(RADIANS(G748))*SIN(RADIANS(E744))+COS(RADIANS(G748))*COS(RADIANS(E744))*COS(RADIANS(AD734))))</f>
        <v>#DIV/0!</v>
      </c>
      <c r="AE748" t="e">
        <f>IF(DEGREES(ACOS(SIN(RADIANS(G748))*SIN(RADIANS(E744))+COS(RADIANS(G748))*COS(RADIANS(E744))*COS(RADIANS(AE734))))&gt;90,0,$F$4*$F$5/E743^2*(SIN(RADIANS(G748))*SIN(RADIANS(E744))+COS(RADIANS(G748))*COS(RADIANS(E744))*COS(RADIANS(AE734))))</f>
        <v>#DIV/0!</v>
      </c>
      <c r="AF748" t="e">
        <f>IF(DEGREES(ACOS(SIN(RADIANS(G748))*SIN(RADIANS(E744))+COS(RADIANS(G748))*COS(RADIANS(E744))*COS(RADIANS(AF734))))&gt;90,0,$F$4*$F$5/E743^2*(SIN(RADIANS(G748))*SIN(RADIANS(E744))+COS(RADIANS(G748))*COS(RADIANS(E744))*COS(RADIANS(AF734))))</f>
        <v>#DIV/0!</v>
      </c>
      <c r="AG748" t="e">
        <f>IF(DEGREES(ACOS(SIN(RADIANS(G748))*SIN(RADIANS(E744))+COS(RADIANS(G748))*COS(RADIANS(E744))*COS(RADIANS(AG734))))&gt;90,0,$F$4*$F$5/E743^2*(SIN(RADIANS(G748))*SIN(RADIANS(E744))+COS(RADIANS(G748))*COS(RADIANS(E744))*COS(RADIANS(AG734))))</f>
        <v>#DIV/0!</v>
      </c>
      <c r="AH748" t="e">
        <f>IF(DEGREES(ACOS(SIN(RADIANS(G748))*SIN(RADIANS(E744))+COS(RADIANS(G748))*COS(RADIANS(E744))*COS(RADIANS(AH734))))&gt;90,0,$F$4*$F$5/E743^2*(SIN(RADIANS(G748))*SIN(RADIANS(E744))+COS(RADIANS(G748))*COS(RADIANS(E744))*COS(RADIANS(AH734))))</f>
        <v>#DIV/0!</v>
      </c>
      <c r="AI748" t="e">
        <f>IF(DEGREES(ACOS(SIN(RADIANS(G748))*SIN(RADIANS(E744))+COS(RADIANS(G748))*COS(RADIANS(E744))*COS(RADIANS(AI734))))&gt;90,0,$F$4*$F$5/E743^2*(SIN(RADIANS(G748))*SIN(RADIANS(E744))+COS(RADIANS(G748))*COS(RADIANS(E744))*COS(RADIANS(AI734))))</f>
        <v>#DIV/0!</v>
      </c>
      <c r="AJ748" t="e">
        <f>IF(DEGREES(ACOS(SIN(RADIANS(G748))*SIN(RADIANS(E744))+COS(RADIANS(G748))*COS(RADIANS(E744))*COS(RADIANS(AJ734))))&gt;90,0,$F$4*$F$5/E743^2*(SIN(RADIANS(G748))*SIN(RADIANS(E744))+COS(RADIANS(G748))*COS(RADIANS(E744))*COS(RADIANS(AJ734))))</f>
        <v>#DIV/0!</v>
      </c>
      <c r="AK748">
        <f>IF(DEGREES(ACOS(SIN(RADIANS(G748))*SIN(RADIANS(E744))+COS(RADIANS(G748))*COS(RADIANS(E744))*COS(RADIANS(AK734))))&gt;90,0,$F$4*$F$5/E743^2*(SIN(RADIANS(G748))*SIN(RADIANS(E744))+COS(RADIANS(G748))*COS(RADIANS(E744))*COS(RADIANS(AK734))))</f>
        <v>0</v>
      </c>
      <c r="AL748">
        <f>IF(DEGREES(ACOS(SIN(RADIANS(G748))*SIN(RADIANS(E744))+COS(RADIANS(G748))*COS(RADIANS(E744))*COS(RADIANS(AL734))))&gt;90,0,$F$4*$F$5/E743^2*(SIN(RADIANS(G748))*SIN(RADIANS(E744))+COS(RADIANS(G748))*COS(RADIANS(E744))*COS(RADIANS(AL734))))</f>
        <v>0</v>
      </c>
      <c r="AM748">
        <f>IF(DEGREES(ACOS(SIN(RADIANS(G748))*SIN(RADIANS(E744))+COS(RADIANS(G748))*COS(RADIANS(E744))*COS(RADIANS(AM734))))&gt;90,0,$F$4*$F$5/E743^2*(SIN(RADIANS(G748))*SIN(RADIANS(E744))+COS(RADIANS(G748))*COS(RADIANS(E744))*COS(RADIANS(AM734))))</f>
        <v>0</v>
      </c>
      <c r="AN748">
        <f>IF(DEGREES(ACOS(SIN(RADIANS(G748))*SIN(RADIANS(E744))+COS(RADIANS(G748))*COS(RADIANS(E744))*COS(RADIANS(AN734))))&gt;90,0,$F$4*$F$5/E743^2*(SIN(RADIANS(G748))*SIN(RADIANS(E744))+COS(RADIANS(G748))*COS(RADIANS(E744))*COS(RADIANS(AN734))))</f>
        <v>0</v>
      </c>
      <c r="AO748">
        <f>IF(DEGREES(ACOS(SIN(RADIANS(G748))*SIN(RADIANS(E744))+COS(RADIANS(G748))*COS(RADIANS(E744))*COS(RADIANS(AO734))))&gt;90,0,$F$4*$F$5/E743^2*(SIN(RADIANS(G748))*SIN(RADIANS(E744))+COS(RADIANS(G748))*COS(RADIANS(E744))*COS(RADIANS(AO734))))</f>
        <v>0</v>
      </c>
      <c r="AP748">
        <f>IF(DEGREES(ACOS(SIN(RADIANS(G748))*SIN(RADIANS(E744))+COS(RADIANS(G748))*COS(RADIANS(E744))*COS(RADIANS(AP734))))&gt;90,0,$F$4*$F$5/E743^2*(SIN(RADIANS(G748))*SIN(RADIANS(E744))+COS(RADIANS(G748))*COS(RADIANS(E744))*COS(RADIANS(AP734))))</f>
        <v>0</v>
      </c>
      <c r="AQ748">
        <f>IF(DEGREES(ACOS(SIN(RADIANS(G748))*SIN(RADIANS(E744))+COS(RADIANS(G748))*COS(RADIANS(E744))*COS(RADIANS(AQ734))))&gt;90,0,$F$4*$F$5/E743^2*(SIN(RADIANS(G748))*SIN(RADIANS(E744))+COS(RADIANS(G748))*COS(RADIANS(E744))*COS(RADIANS(AQ734))))</f>
        <v>0</v>
      </c>
      <c r="AR748">
        <f>IF(DEGREES(ACOS(SIN(RADIANS(G748))*SIN(RADIANS(E744))+COS(RADIANS(G748))*COS(RADIANS(E744))*COS(RADIANS(AR734))))&gt;90,0,$F$4*$F$5/E743^2*(SIN(RADIANS(G748))*SIN(RADIANS(E744))+COS(RADIANS(G748))*COS(RADIANS(E744))*COS(RADIANS(AR734))))</f>
        <v>0</v>
      </c>
    </row>
    <row r="749" spans="2:44" x14ac:dyDescent="0.5">
      <c r="G749">
        <v>-40</v>
      </c>
      <c r="I749">
        <f>IF(DEGREES(ACOS(SIN(RADIANS(G749))*SIN(RADIANS(E744))+COS(RADIANS(G749))*COS(RADIANS(E744))*COS(RADIANS(I734))))&gt;90,0,$F$4*$F$5/E743^2*(SIN(RADIANS(G749))*SIN(RADIANS(E744))+COS(RADIANS(G749))*COS(RADIANS(E744))*COS(RADIANS(I734))))</f>
        <v>0</v>
      </c>
      <c r="J749">
        <f>IF(DEGREES(ACOS(SIN(RADIANS(G749))*SIN(RADIANS(E744))+COS(RADIANS(G749))*COS(RADIANS(E744))*COS(RADIANS(J734))))&gt;90,0,$F$4*$F$5/E743^2*(SIN(RADIANS(G749))*SIN(RADIANS(E744))+COS(RADIANS(G749))*COS(RADIANS(E744))*COS(RADIANS(J734))))</f>
        <v>0</v>
      </c>
      <c r="K749">
        <f>IF(DEGREES(ACOS(SIN(RADIANS(G749))*SIN(RADIANS(E744))+COS(RADIANS(G749))*COS(RADIANS(E744))*COS(RADIANS(K734))))&gt;90,0,$F$4*$F$5/E743^2*(SIN(RADIANS(G749))*SIN(RADIANS(E744))+COS(RADIANS(G749))*COS(RADIANS(E744))*COS(RADIANS(K734))))</f>
        <v>0</v>
      </c>
      <c r="L749">
        <f>IF(DEGREES(ACOS(SIN(RADIANS(G749))*SIN(RADIANS(E744))+COS(RADIANS(G749))*COS(RADIANS(E744))*COS(RADIANS(L734))))&gt;90,0,$F$4*$F$5/E743^2*(SIN(RADIANS(G749))*SIN(RADIANS(E744))+COS(RADIANS(G749))*COS(RADIANS(E744))*COS(RADIANS(L734))))</f>
        <v>0</v>
      </c>
      <c r="M749">
        <f>IF(DEGREES(ACOS(SIN(RADIANS(G749))*SIN(RADIANS(E744))+COS(RADIANS(G749))*COS(RADIANS(E744))*COS(RADIANS(M734))))&gt;90,0,$F$4*$F$5/E743^2*(SIN(RADIANS(G749))*SIN(RADIANS(E744))+COS(RADIANS(G749))*COS(RADIANS(E744))*COS(RADIANS(M734))))</f>
        <v>0</v>
      </c>
      <c r="N749">
        <f>IF(DEGREES(ACOS(SIN(RADIANS(G749))*SIN(RADIANS(E744))+COS(RADIANS(G749))*COS(RADIANS(E744))*COS(RADIANS(N734))))&gt;90,0,$F$4*$F$5/E743^2*(SIN(RADIANS(G749))*SIN(RADIANS(E744))+COS(RADIANS(G749))*COS(RADIANS(E744))*COS(RADIANS(N734))))</f>
        <v>0</v>
      </c>
      <c r="O749">
        <f>IF(DEGREES(ACOS(SIN(RADIANS(G749))*SIN(RADIANS(E744))+COS(RADIANS(G749))*COS(RADIANS(E744))*COS(RADIANS(O734))))&gt;90,0,$F$4*$F$5/E743^2*(SIN(RADIANS(G749))*SIN(RADIANS(E744))+COS(RADIANS(G749))*COS(RADIANS(E744))*COS(RADIANS(O734))))</f>
        <v>0</v>
      </c>
      <c r="P749">
        <f>IF(DEGREES(ACOS(SIN(RADIANS(G749))*SIN(RADIANS(E744))+COS(RADIANS(G749))*COS(RADIANS(E744))*COS(RADIANS(P734))))&gt;90,0,$F$4*$F$5/E743^2*(SIN(RADIANS(G749))*SIN(RADIANS(E744))+COS(RADIANS(G749))*COS(RADIANS(E744))*COS(RADIANS(P734))))</f>
        <v>0</v>
      </c>
      <c r="Q749">
        <f>IF(DEGREES(ACOS(SIN(RADIANS(G749))*SIN(RADIANS(E744))+COS(RADIANS(G749))*COS(RADIANS(E744))*COS(RADIANS(Q734))))&gt;90,0,$F$4*$F$5/E743^2*(SIN(RADIANS(G749))*SIN(RADIANS(E744))+COS(RADIANS(G749))*COS(RADIANS(E744))*COS(RADIANS(Q734))))</f>
        <v>0</v>
      </c>
      <c r="R749" t="e">
        <f>IF(DEGREES(ACOS(SIN(RADIANS(G749))*SIN(RADIANS(E744))+COS(RADIANS(G749))*COS(RADIANS(E744))*COS(RADIANS(R734))))&gt;90,0,$F$4*$F$5/E743^2*(SIN(RADIANS(G749))*SIN(RADIANS(E744))+COS(RADIANS(G749))*COS(RADIANS(E744))*COS(RADIANS(R734))))</f>
        <v>#DIV/0!</v>
      </c>
      <c r="S749" t="e">
        <f>IF(DEGREES(ACOS(SIN(RADIANS(G749))*SIN(RADIANS(E744))+COS(RADIANS(G749))*COS(RADIANS(E744))*COS(RADIANS(S734))))&gt;90,0,$F$4*$F$5/E743^2*(SIN(RADIANS(G749))*SIN(RADIANS(E744))+COS(RADIANS(G749))*COS(RADIANS(E744))*COS(RADIANS(S734))))</f>
        <v>#DIV/0!</v>
      </c>
      <c r="T749" t="e">
        <f>IF(DEGREES(ACOS(SIN(RADIANS(G749))*SIN(RADIANS(E744))+COS(RADIANS(G749))*COS(RADIANS(E744))*COS(RADIANS(T734))))&gt;90,0,$F$4*$F$5/E743^2*(SIN(RADIANS(G749))*SIN(RADIANS(E744))+COS(RADIANS(G749))*COS(RADIANS(E744))*COS(RADIANS(T734))))</f>
        <v>#DIV/0!</v>
      </c>
      <c r="U749" t="e">
        <f>IF(DEGREES(ACOS(SIN(RADIANS(G749))*SIN(RADIANS(E744))+COS(RADIANS(G749))*COS(RADIANS(E744))*COS(RADIANS(U734))))&gt;90,0,$F$4*$F$5/E743^2*(SIN(RADIANS(G749))*SIN(RADIANS(E744))+COS(RADIANS(G749))*COS(RADIANS(E744))*COS(RADIANS(U734))))</f>
        <v>#DIV/0!</v>
      </c>
      <c r="V749" t="e">
        <f>IF(DEGREES(ACOS(SIN(RADIANS(G749))*SIN(RADIANS(E744))+COS(RADIANS(G749))*COS(RADIANS(E744))*COS(RADIANS(V734))))&gt;90,0,$F$4*$F$5/E743^2*(SIN(RADIANS(G749))*SIN(RADIANS(E744))+COS(RADIANS(G749))*COS(RADIANS(E744))*COS(RADIANS(V734))))</f>
        <v>#DIV/0!</v>
      </c>
      <c r="W749" t="e">
        <f>IF(DEGREES(ACOS(SIN(RADIANS(G749))*SIN(RADIANS(E744))+COS(RADIANS(G749))*COS(RADIANS(E744))*COS(RADIANS(W734))))&gt;90,0,$F$4*$F$5/E743^2*(SIN(RADIANS(G749))*SIN(RADIANS(E744))+COS(RADIANS(G749))*COS(RADIANS(E744))*COS(RADIANS(W734))))</f>
        <v>#DIV/0!</v>
      </c>
      <c r="X749" t="e">
        <f>IF(DEGREES(ACOS(SIN(RADIANS(G749))*SIN(RADIANS(E744))+COS(RADIANS(G749))*COS(RADIANS(E744))*COS(RADIANS(X734))))&gt;90,0,$F$4*$F$5/E743^2*(SIN(RADIANS(G749))*SIN(RADIANS(E744))+COS(RADIANS(G749))*COS(RADIANS(E744))*COS(RADIANS(X734))))</f>
        <v>#DIV/0!</v>
      </c>
      <c r="Y749" t="e">
        <f>IF(DEGREES(ACOS(SIN(RADIANS(G749))*SIN(RADIANS(E744))+COS(RADIANS(G749))*COS(RADIANS(E744))*COS(RADIANS(Y734))))&gt;90,0,$F$4*$F$5/E743^2*(SIN(RADIANS(G749))*SIN(RADIANS(E744))+COS(RADIANS(G749))*COS(RADIANS(E744))*COS(RADIANS(Y734))))</f>
        <v>#DIV/0!</v>
      </c>
      <c r="Z749" t="e">
        <f>IF(DEGREES(ACOS(SIN(RADIANS(G749))*SIN(RADIANS(E744))+COS(RADIANS(G749))*COS(RADIANS(E744))*COS(RADIANS(Z734))))&gt;90,0,$F$4*$F$5/E743^2*(SIN(RADIANS(G749))*SIN(RADIANS(E744))+COS(RADIANS(G749))*COS(RADIANS(E744))*COS(RADIANS(Z734))))</f>
        <v>#DIV/0!</v>
      </c>
      <c r="AA749" t="e">
        <f>IF(DEGREES(ACOS(SIN(RADIANS(G749))*SIN(RADIANS(E744))+COS(RADIANS(G749))*COS(RADIANS(E744))*COS(RADIANS(AA734))))&gt;90,0,$F$4*$F$5/E743^2*(SIN(RADIANS(G749))*SIN(RADIANS(E744))+COS(RADIANS(G749))*COS(RADIANS(E744))*COS(RADIANS(AA734))))</f>
        <v>#DIV/0!</v>
      </c>
      <c r="AB749" t="e">
        <f>IF(DEGREES(ACOS(SIN(RADIANS(G749))*SIN(RADIANS(E744))+COS(RADIANS(G749))*COS(RADIANS(E744))*COS(RADIANS(AB734))))&gt;90,0,$F$4*$F$5/E743^2*(SIN(RADIANS(G749))*SIN(RADIANS(E744))+COS(RADIANS(G749))*COS(RADIANS(E744))*COS(RADIANS(AB734))))</f>
        <v>#DIV/0!</v>
      </c>
      <c r="AC749" t="e">
        <f>IF(DEGREES(ACOS(SIN(RADIANS(G749))*SIN(RADIANS(E744))+COS(RADIANS(G749))*COS(RADIANS(E744))*COS(RADIANS(AC734))))&gt;90,0,$F$4*$F$5/E743^2*(SIN(RADIANS(G749))*SIN(RADIANS(E744))+COS(RADIANS(G749))*COS(RADIANS(E744))*COS(RADIANS(AC734))))</f>
        <v>#DIV/0!</v>
      </c>
      <c r="AD749" t="e">
        <f>IF(DEGREES(ACOS(SIN(RADIANS(G749))*SIN(RADIANS(E744))+COS(RADIANS(G749))*COS(RADIANS(E744))*COS(RADIANS(AD734))))&gt;90,0,$F$4*$F$5/E743^2*(SIN(RADIANS(G749))*SIN(RADIANS(E744))+COS(RADIANS(G749))*COS(RADIANS(E744))*COS(RADIANS(AD734))))</f>
        <v>#DIV/0!</v>
      </c>
      <c r="AE749" t="e">
        <f>IF(DEGREES(ACOS(SIN(RADIANS(G749))*SIN(RADIANS(E744))+COS(RADIANS(G749))*COS(RADIANS(E744))*COS(RADIANS(AE734))))&gt;90,0,$F$4*$F$5/E743^2*(SIN(RADIANS(G749))*SIN(RADIANS(E744))+COS(RADIANS(G749))*COS(RADIANS(E744))*COS(RADIANS(AE734))))</f>
        <v>#DIV/0!</v>
      </c>
      <c r="AF749" t="e">
        <f>IF(DEGREES(ACOS(SIN(RADIANS(G749))*SIN(RADIANS(E744))+COS(RADIANS(G749))*COS(RADIANS(E744))*COS(RADIANS(AF734))))&gt;90,0,$F$4*$F$5/E743^2*(SIN(RADIANS(G749))*SIN(RADIANS(E744))+COS(RADIANS(G749))*COS(RADIANS(E744))*COS(RADIANS(AF734))))</f>
        <v>#DIV/0!</v>
      </c>
      <c r="AG749" t="e">
        <f>IF(DEGREES(ACOS(SIN(RADIANS(G749))*SIN(RADIANS(E744))+COS(RADIANS(G749))*COS(RADIANS(E744))*COS(RADIANS(AG734))))&gt;90,0,$F$4*$F$5/E743^2*(SIN(RADIANS(G749))*SIN(RADIANS(E744))+COS(RADIANS(G749))*COS(RADIANS(E744))*COS(RADIANS(AG734))))</f>
        <v>#DIV/0!</v>
      </c>
      <c r="AH749" t="e">
        <f>IF(DEGREES(ACOS(SIN(RADIANS(G749))*SIN(RADIANS(E744))+COS(RADIANS(G749))*COS(RADIANS(E744))*COS(RADIANS(AH734))))&gt;90,0,$F$4*$F$5/E743^2*(SIN(RADIANS(G749))*SIN(RADIANS(E744))+COS(RADIANS(G749))*COS(RADIANS(E744))*COS(RADIANS(AH734))))</f>
        <v>#DIV/0!</v>
      </c>
      <c r="AI749" t="e">
        <f>IF(DEGREES(ACOS(SIN(RADIANS(G749))*SIN(RADIANS(E744))+COS(RADIANS(G749))*COS(RADIANS(E744))*COS(RADIANS(AI734))))&gt;90,0,$F$4*$F$5/E743^2*(SIN(RADIANS(G749))*SIN(RADIANS(E744))+COS(RADIANS(G749))*COS(RADIANS(E744))*COS(RADIANS(AI734))))</f>
        <v>#DIV/0!</v>
      </c>
      <c r="AJ749" t="e">
        <f>IF(DEGREES(ACOS(SIN(RADIANS(G749))*SIN(RADIANS(E744))+COS(RADIANS(G749))*COS(RADIANS(E744))*COS(RADIANS(AJ734))))&gt;90,0,$F$4*$F$5/E743^2*(SIN(RADIANS(G749))*SIN(RADIANS(E744))+COS(RADIANS(G749))*COS(RADIANS(E744))*COS(RADIANS(AJ734))))</f>
        <v>#DIV/0!</v>
      </c>
      <c r="AK749">
        <f>IF(DEGREES(ACOS(SIN(RADIANS(G749))*SIN(RADIANS(E744))+COS(RADIANS(G749))*COS(RADIANS(E744))*COS(RADIANS(AK734))))&gt;90,0,$F$4*$F$5/E743^2*(SIN(RADIANS(G749))*SIN(RADIANS(E744))+COS(RADIANS(G749))*COS(RADIANS(E744))*COS(RADIANS(AK734))))</f>
        <v>0</v>
      </c>
      <c r="AL749">
        <f>IF(DEGREES(ACOS(SIN(RADIANS(G749))*SIN(RADIANS(E744))+COS(RADIANS(G749))*COS(RADIANS(E744))*COS(RADIANS(AL734))))&gt;90,0,$F$4*$F$5/E743^2*(SIN(RADIANS(G749))*SIN(RADIANS(E744))+COS(RADIANS(G749))*COS(RADIANS(E744))*COS(RADIANS(AL734))))</f>
        <v>0</v>
      </c>
      <c r="AM749">
        <f>IF(DEGREES(ACOS(SIN(RADIANS(G749))*SIN(RADIANS(E744))+COS(RADIANS(G749))*COS(RADIANS(E744))*COS(RADIANS(AM734))))&gt;90,0,$F$4*$F$5/E743^2*(SIN(RADIANS(G749))*SIN(RADIANS(E744))+COS(RADIANS(G749))*COS(RADIANS(E744))*COS(RADIANS(AM734))))</f>
        <v>0</v>
      </c>
      <c r="AN749">
        <f>IF(DEGREES(ACOS(SIN(RADIANS(G749))*SIN(RADIANS(E744))+COS(RADIANS(G749))*COS(RADIANS(E744))*COS(RADIANS(AN734))))&gt;90,0,$F$4*$F$5/E743^2*(SIN(RADIANS(G749))*SIN(RADIANS(E744))+COS(RADIANS(G749))*COS(RADIANS(E744))*COS(RADIANS(AN734))))</f>
        <v>0</v>
      </c>
      <c r="AO749">
        <f>IF(DEGREES(ACOS(SIN(RADIANS(G749))*SIN(RADIANS(E744))+COS(RADIANS(G749))*COS(RADIANS(E744))*COS(RADIANS(AO734))))&gt;90,0,$F$4*$F$5/E743^2*(SIN(RADIANS(G749))*SIN(RADIANS(E744))+COS(RADIANS(G749))*COS(RADIANS(E744))*COS(RADIANS(AO734))))</f>
        <v>0</v>
      </c>
      <c r="AP749">
        <f>IF(DEGREES(ACOS(SIN(RADIANS(G749))*SIN(RADIANS(E744))+COS(RADIANS(G749))*COS(RADIANS(E744))*COS(RADIANS(AP734))))&gt;90,0,$F$4*$F$5/E743^2*(SIN(RADIANS(G749))*SIN(RADIANS(E744))+COS(RADIANS(G749))*COS(RADIANS(E744))*COS(RADIANS(AP734))))</f>
        <v>0</v>
      </c>
      <c r="AQ749">
        <f>IF(DEGREES(ACOS(SIN(RADIANS(G749))*SIN(RADIANS(E744))+COS(RADIANS(G749))*COS(RADIANS(E744))*COS(RADIANS(AQ734))))&gt;90,0,$F$4*$F$5/E743^2*(SIN(RADIANS(G749))*SIN(RADIANS(E744))+COS(RADIANS(G749))*COS(RADIANS(E744))*COS(RADIANS(AQ734))))</f>
        <v>0</v>
      </c>
      <c r="AR749">
        <f>IF(DEGREES(ACOS(SIN(RADIANS(G749))*SIN(RADIANS(E744))+COS(RADIANS(G749))*COS(RADIANS(E744))*COS(RADIANS(AR734))))&gt;90,0,$F$4*$F$5/E743^2*(SIN(RADIANS(G749))*SIN(RADIANS(E744))+COS(RADIANS(G749))*COS(RADIANS(E744))*COS(RADIANS(AR734))))</f>
        <v>0</v>
      </c>
    </row>
    <row r="750" spans="2:44" x14ac:dyDescent="0.5">
      <c r="G750">
        <v>-50</v>
      </c>
      <c r="I750">
        <f>IF(DEGREES(ACOS(SIN(RADIANS(G750))*SIN(RADIANS(E744))+COS(RADIANS(G750))*COS(RADIANS(E744))*COS(RADIANS(I734))))&gt;90,0,$F$4*$F$5/E743^2*(SIN(RADIANS(G750))*SIN(RADIANS(E744))+COS(RADIANS(G750))*COS(RADIANS(E744))*COS(RADIANS(I734))))</f>
        <v>0</v>
      </c>
      <c r="J750">
        <f>IF(DEGREES(ACOS(SIN(RADIANS(G750))*SIN(RADIANS(E744))+COS(RADIANS(G750))*COS(RADIANS(E744))*COS(RADIANS(J734))))&gt;90,0,$F$4*$F$5/E743^2*(SIN(RADIANS(G750))*SIN(RADIANS(E744))+COS(RADIANS(G750))*COS(RADIANS(E744))*COS(RADIANS(J734))))</f>
        <v>0</v>
      </c>
      <c r="K750">
        <f>IF(DEGREES(ACOS(SIN(RADIANS(G750))*SIN(RADIANS(E744))+COS(RADIANS(G750))*COS(RADIANS(E744))*COS(RADIANS(K734))))&gt;90,0,$F$4*$F$5/E743^2*(SIN(RADIANS(G750))*SIN(RADIANS(E744))+COS(RADIANS(G750))*COS(RADIANS(E744))*COS(RADIANS(K734))))</f>
        <v>0</v>
      </c>
      <c r="L750">
        <f>IF(DEGREES(ACOS(SIN(RADIANS(G750))*SIN(RADIANS(E744))+COS(RADIANS(G750))*COS(RADIANS(E744))*COS(RADIANS(L734))))&gt;90,0,$F$4*$F$5/E743^2*(SIN(RADIANS(G750))*SIN(RADIANS(E744))+COS(RADIANS(G750))*COS(RADIANS(E744))*COS(RADIANS(L734))))</f>
        <v>0</v>
      </c>
      <c r="M750">
        <f>IF(DEGREES(ACOS(SIN(RADIANS(G750))*SIN(RADIANS(E744))+COS(RADIANS(G750))*COS(RADIANS(E744))*COS(RADIANS(M734))))&gt;90,0,$F$4*$F$5/E743^2*(SIN(RADIANS(G750))*SIN(RADIANS(E744))+COS(RADIANS(G750))*COS(RADIANS(E744))*COS(RADIANS(M734))))</f>
        <v>0</v>
      </c>
      <c r="N750">
        <f>IF(DEGREES(ACOS(SIN(RADIANS(G750))*SIN(RADIANS(E744))+COS(RADIANS(G750))*COS(RADIANS(E744))*COS(RADIANS(N734))))&gt;90,0,$F$4*$F$5/E743^2*(SIN(RADIANS(G750))*SIN(RADIANS(E744))+COS(RADIANS(G750))*COS(RADIANS(E744))*COS(RADIANS(N734))))</f>
        <v>0</v>
      </c>
      <c r="O750">
        <f>IF(DEGREES(ACOS(SIN(RADIANS(G750))*SIN(RADIANS(E744))+COS(RADIANS(G750))*COS(RADIANS(E744))*COS(RADIANS(O734))))&gt;90,0,$F$4*$F$5/E743^2*(SIN(RADIANS(G750))*SIN(RADIANS(E744))+COS(RADIANS(G750))*COS(RADIANS(E744))*COS(RADIANS(O734))))</f>
        <v>0</v>
      </c>
      <c r="P750">
        <f>IF(DEGREES(ACOS(SIN(RADIANS(G750))*SIN(RADIANS(E744))+COS(RADIANS(G750))*COS(RADIANS(E744))*COS(RADIANS(P734))))&gt;90,0,$F$4*$F$5/E743^2*(SIN(RADIANS(G750))*SIN(RADIANS(E744))+COS(RADIANS(G750))*COS(RADIANS(E744))*COS(RADIANS(P734))))</f>
        <v>0</v>
      </c>
      <c r="Q750">
        <f>IF(DEGREES(ACOS(SIN(RADIANS(G750))*SIN(RADIANS(E744))+COS(RADIANS(G750))*COS(RADIANS(E744))*COS(RADIANS(Q734))))&gt;90,0,$F$4*$F$5/E743^2*(SIN(RADIANS(G750))*SIN(RADIANS(E744))+COS(RADIANS(G750))*COS(RADIANS(E744))*COS(RADIANS(Q734))))</f>
        <v>0</v>
      </c>
      <c r="R750" t="e">
        <f>IF(DEGREES(ACOS(SIN(RADIANS(G750))*SIN(RADIANS(E744))+COS(RADIANS(G750))*COS(RADIANS(E744))*COS(RADIANS(R734))))&gt;90,0,$F$4*$F$5/E743^2*(SIN(RADIANS(G750))*SIN(RADIANS(E744))+COS(RADIANS(G750))*COS(RADIANS(E744))*COS(RADIANS(R734))))</f>
        <v>#DIV/0!</v>
      </c>
      <c r="S750" t="e">
        <f>IF(DEGREES(ACOS(SIN(RADIANS(G750))*SIN(RADIANS(E744))+COS(RADIANS(G750))*COS(RADIANS(E744))*COS(RADIANS(S734))))&gt;90,0,$F$4*$F$5/E743^2*(SIN(RADIANS(G750))*SIN(RADIANS(E744))+COS(RADIANS(G750))*COS(RADIANS(E744))*COS(RADIANS(S734))))</f>
        <v>#DIV/0!</v>
      </c>
      <c r="T750" t="e">
        <f>IF(DEGREES(ACOS(SIN(RADIANS(G750))*SIN(RADIANS(E744))+COS(RADIANS(G750))*COS(RADIANS(E744))*COS(RADIANS(T734))))&gt;90,0,$F$4*$F$5/E743^2*(SIN(RADIANS(G750))*SIN(RADIANS(E744))+COS(RADIANS(G750))*COS(RADIANS(E744))*COS(RADIANS(T734))))</f>
        <v>#DIV/0!</v>
      </c>
      <c r="U750" t="e">
        <f>IF(DEGREES(ACOS(SIN(RADIANS(G750))*SIN(RADIANS(E744))+COS(RADIANS(G750))*COS(RADIANS(E744))*COS(RADIANS(U734))))&gt;90,0,$F$4*$F$5/E743^2*(SIN(RADIANS(G750))*SIN(RADIANS(E744))+COS(RADIANS(G750))*COS(RADIANS(E744))*COS(RADIANS(U734))))</f>
        <v>#DIV/0!</v>
      </c>
      <c r="V750" t="e">
        <f>IF(DEGREES(ACOS(SIN(RADIANS(G750))*SIN(RADIANS(E744))+COS(RADIANS(G750))*COS(RADIANS(E744))*COS(RADIANS(V734))))&gt;90,0,$F$4*$F$5/E743^2*(SIN(RADIANS(G750))*SIN(RADIANS(E744))+COS(RADIANS(G750))*COS(RADIANS(E744))*COS(RADIANS(V734))))</f>
        <v>#DIV/0!</v>
      </c>
      <c r="W750" t="e">
        <f>IF(DEGREES(ACOS(SIN(RADIANS(G750))*SIN(RADIANS(E744))+COS(RADIANS(G750))*COS(RADIANS(E744))*COS(RADIANS(W734))))&gt;90,0,$F$4*$F$5/E743^2*(SIN(RADIANS(G750))*SIN(RADIANS(E744))+COS(RADIANS(G750))*COS(RADIANS(E744))*COS(RADIANS(W734))))</f>
        <v>#DIV/0!</v>
      </c>
      <c r="X750" t="e">
        <f>IF(DEGREES(ACOS(SIN(RADIANS(G750))*SIN(RADIANS(E744))+COS(RADIANS(G750))*COS(RADIANS(E744))*COS(RADIANS(X734))))&gt;90,0,$F$4*$F$5/E743^2*(SIN(RADIANS(G750))*SIN(RADIANS(E744))+COS(RADIANS(G750))*COS(RADIANS(E744))*COS(RADIANS(X734))))</f>
        <v>#DIV/0!</v>
      </c>
      <c r="Y750" t="e">
        <f>IF(DEGREES(ACOS(SIN(RADIANS(G750))*SIN(RADIANS(E744))+COS(RADIANS(G750))*COS(RADIANS(E744))*COS(RADIANS(Y734))))&gt;90,0,$F$4*$F$5/E743^2*(SIN(RADIANS(G750))*SIN(RADIANS(E744))+COS(RADIANS(G750))*COS(RADIANS(E744))*COS(RADIANS(Y734))))</f>
        <v>#DIV/0!</v>
      </c>
      <c r="Z750" t="e">
        <f>IF(DEGREES(ACOS(SIN(RADIANS(G750))*SIN(RADIANS(E744))+COS(RADIANS(G750))*COS(RADIANS(E744))*COS(RADIANS(Z734))))&gt;90,0,$F$4*$F$5/E743^2*(SIN(RADIANS(G750))*SIN(RADIANS(E744))+COS(RADIANS(G750))*COS(RADIANS(E744))*COS(RADIANS(Z734))))</f>
        <v>#DIV/0!</v>
      </c>
      <c r="AA750" t="e">
        <f>IF(DEGREES(ACOS(SIN(RADIANS(G750))*SIN(RADIANS(E744))+COS(RADIANS(G750))*COS(RADIANS(E744))*COS(RADIANS(AA734))))&gt;90,0,$F$4*$F$5/E743^2*(SIN(RADIANS(G750))*SIN(RADIANS(E744))+COS(RADIANS(G750))*COS(RADIANS(E744))*COS(RADIANS(AA734))))</f>
        <v>#DIV/0!</v>
      </c>
      <c r="AB750" t="e">
        <f>IF(DEGREES(ACOS(SIN(RADIANS(G750))*SIN(RADIANS(E744))+COS(RADIANS(G750))*COS(RADIANS(E744))*COS(RADIANS(AB734))))&gt;90,0,$F$4*$F$5/E743^2*(SIN(RADIANS(G750))*SIN(RADIANS(E744))+COS(RADIANS(G750))*COS(RADIANS(E744))*COS(RADIANS(AB734))))</f>
        <v>#DIV/0!</v>
      </c>
      <c r="AC750" t="e">
        <f>IF(DEGREES(ACOS(SIN(RADIANS(G750))*SIN(RADIANS(E744))+COS(RADIANS(G750))*COS(RADIANS(E744))*COS(RADIANS(AC734))))&gt;90,0,$F$4*$F$5/E743^2*(SIN(RADIANS(G750))*SIN(RADIANS(E744))+COS(RADIANS(G750))*COS(RADIANS(E744))*COS(RADIANS(AC734))))</f>
        <v>#DIV/0!</v>
      </c>
      <c r="AD750" t="e">
        <f>IF(DEGREES(ACOS(SIN(RADIANS(G750))*SIN(RADIANS(E744))+COS(RADIANS(G750))*COS(RADIANS(E744))*COS(RADIANS(AD734))))&gt;90,0,$F$4*$F$5/E743^2*(SIN(RADIANS(G750))*SIN(RADIANS(E744))+COS(RADIANS(G750))*COS(RADIANS(E744))*COS(RADIANS(AD734))))</f>
        <v>#DIV/0!</v>
      </c>
      <c r="AE750" t="e">
        <f>IF(DEGREES(ACOS(SIN(RADIANS(G750))*SIN(RADIANS(E744))+COS(RADIANS(G750))*COS(RADIANS(E744))*COS(RADIANS(AE734))))&gt;90,0,$F$4*$F$5/E743^2*(SIN(RADIANS(G750))*SIN(RADIANS(E744))+COS(RADIANS(G750))*COS(RADIANS(E744))*COS(RADIANS(AE734))))</f>
        <v>#DIV/0!</v>
      </c>
      <c r="AF750" t="e">
        <f>IF(DEGREES(ACOS(SIN(RADIANS(G750))*SIN(RADIANS(E744))+COS(RADIANS(G750))*COS(RADIANS(E744))*COS(RADIANS(AF734))))&gt;90,0,$F$4*$F$5/E743^2*(SIN(RADIANS(G750))*SIN(RADIANS(E744))+COS(RADIANS(G750))*COS(RADIANS(E744))*COS(RADIANS(AF734))))</f>
        <v>#DIV/0!</v>
      </c>
      <c r="AG750" t="e">
        <f>IF(DEGREES(ACOS(SIN(RADIANS(G750))*SIN(RADIANS(E744))+COS(RADIANS(G750))*COS(RADIANS(E744))*COS(RADIANS(AG734))))&gt;90,0,$F$4*$F$5/E743^2*(SIN(RADIANS(G750))*SIN(RADIANS(E744))+COS(RADIANS(G750))*COS(RADIANS(E744))*COS(RADIANS(AG734))))</f>
        <v>#DIV/0!</v>
      </c>
      <c r="AH750" t="e">
        <f>IF(DEGREES(ACOS(SIN(RADIANS(G750))*SIN(RADIANS(E744))+COS(RADIANS(G750))*COS(RADIANS(E744))*COS(RADIANS(AH734))))&gt;90,0,$F$4*$F$5/E743^2*(SIN(RADIANS(G750))*SIN(RADIANS(E744))+COS(RADIANS(G750))*COS(RADIANS(E744))*COS(RADIANS(AH734))))</f>
        <v>#DIV/0!</v>
      </c>
      <c r="AI750" t="e">
        <f>IF(DEGREES(ACOS(SIN(RADIANS(G750))*SIN(RADIANS(E744))+COS(RADIANS(G750))*COS(RADIANS(E744))*COS(RADIANS(AI734))))&gt;90,0,$F$4*$F$5/E743^2*(SIN(RADIANS(G750))*SIN(RADIANS(E744))+COS(RADIANS(G750))*COS(RADIANS(E744))*COS(RADIANS(AI734))))</f>
        <v>#DIV/0!</v>
      </c>
      <c r="AJ750" t="e">
        <f>IF(DEGREES(ACOS(SIN(RADIANS(G750))*SIN(RADIANS(E744))+COS(RADIANS(G750))*COS(RADIANS(E744))*COS(RADIANS(AJ734))))&gt;90,0,$F$4*$F$5/E743^2*(SIN(RADIANS(G750))*SIN(RADIANS(E744))+COS(RADIANS(G750))*COS(RADIANS(E744))*COS(RADIANS(AJ734))))</f>
        <v>#DIV/0!</v>
      </c>
      <c r="AK750">
        <f>IF(DEGREES(ACOS(SIN(RADIANS(G750))*SIN(RADIANS(E744))+COS(RADIANS(G750))*COS(RADIANS(E744))*COS(RADIANS(AK734))))&gt;90,0,$F$4*$F$5/E743^2*(SIN(RADIANS(G750))*SIN(RADIANS(E744))+COS(RADIANS(G750))*COS(RADIANS(E744))*COS(RADIANS(AK734))))</f>
        <v>0</v>
      </c>
      <c r="AL750">
        <f>IF(DEGREES(ACOS(SIN(RADIANS(G750))*SIN(RADIANS(E744))+COS(RADIANS(G750))*COS(RADIANS(E744))*COS(RADIANS(AL734))))&gt;90,0,$F$4*$F$5/E743^2*(SIN(RADIANS(G750))*SIN(RADIANS(E744))+COS(RADIANS(G750))*COS(RADIANS(E744))*COS(RADIANS(AL734))))</f>
        <v>0</v>
      </c>
      <c r="AM750">
        <f>IF(DEGREES(ACOS(SIN(RADIANS(G750))*SIN(RADIANS(E744))+COS(RADIANS(G750))*COS(RADIANS(E744))*COS(RADIANS(AM734))))&gt;90,0,$F$4*$F$5/E743^2*(SIN(RADIANS(G750))*SIN(RADIANS(E744))+COS(RADIANS(G750))*COS(RADIANS(E744))*COS(RADIANS(AM734))))</f>
        <v>0</v>
      </c>
      <c r="AN750">
        <f>IF(DEGREES(ACOS(SIN(RADIANS(G750))*SIN(RADIANS(E744))+COS(RADIANS(G750))*COS(RADIANS(E744))*COS(RADIANS(AN734))))&gt;90,0,$F$4*$F$5/E743^2*(SIN(RADIANS(G750))*SIN(RADIANS(E744))+COS(RADIANS(G750))*COS(RADIANS(E744))*COS(RADIANS(AN734))))</f>
        <v>0</v>
      </c>
      <c r="AO750">
        <f>IF(DEGREES(ACOS(SIN(RADIANS(G750))*SIN(RADIANS(E744))+COS(RADIANS(G750))*COS(RADIANS(E744))*COS(RADIANS(AO734))))&gt;90,0,$F$4*$F$5/E743^2*(SIN(RADIANS(G750))*SIN(RADIANS(E744))+COS(RADIANS(G750))*COS(RADIANS(E744))*COS(RADIANS(AO734))))</f>
        <v>0</v>
      </c>
      <c r="AP750">
        <f>IF(DEGREES(ACOS(SIN(RADIANS(G750))*SIN(RADIANS(E744))+COS(RADIANS(G750))*COS(RADIANS(E744))*COS(RADIANS(AP734))))&gt;90,0,$F$4*$F$5/E743^2*(SIN(RADIANS(G750))*SIN(RADIANS(E744))+COS(RADIANS(G750))*COS(RADIANS(E744))*COS(RADIANS(AP734))))</f>
        <v>0</v>
      </c>
      <c r="AQ750">
        <f>IF(DEGREES(ACOS(SIN(RADIANS(G750))*SIN(RADIANS(E744))+COS(RADIANS(G750))*COS(RADIANS(E744))*COS(RADIANS(AQ734))))&gt;90,0,$F$4*$F$5/E743^2*(SIN(RADIANS(G750))*SIN(RADIANS(E744))+COS(RADIANS(G750))*COS(RADIANS(E744))*COS(RADIANS(AQ734))))</f>
        <v>0</v>
      </c>
      <c r="AR750">
        <f>IF(DEGREES(ACOS(SIN(RADIANS(G750))*SIN(RADIANS(E744))+COS(RADIANS(G750))*COS(RADIANS(E744))*COS(RADIANS(AR734))))&gt;90,0,$F$4*$F$5/E743^2*(SIN(RADIANS(G750))*SIN(RADIANS(E744))+COS(RADIANS(G750))*COS(RADIANS(E744))*COS(RADIANS(AR734))))</f>
        <v>0</v>
      </c>
    </row>
    <row r="751" spans="2:44" x14ac:dyDescent="0.5">
      <c r="G751">
        <v>-60</v>
      </c>
      <c r="I751">
        <f>IF(DEGREES(ACOS(SIN(RADIANS(G751))*SIN(RADIANS(E744))+COS(RADIANS(G751))*COS(RADIANS(E744))*COS(RADIANS(I734))))&gt;90,0,$F$4*$F$5/E743^2*(SIN(RADIANS(G751))*SIN(RADIANS(E744))+COS(RADIANS(G751))*COS(RADIANS(E744))*COS(RADIANS(I734))))</f>
        <v>0</v>
      </c>
      <c r="J751">
        <f>IF(DEGREES(ACOS(SIN(RADIANS(G751))*SIN(RADIANS(E744))+COS(RADIANS(G751))*COS(RADIANS(E744))*COS(RADIANS(J734))))&gt;90,0,$F$4*$F$5/E743^2*(SIN(RADIANS(G751))*SIN(RADIANS(E744))+COS(RADIANS(G751))*COS(RADIANS(E744))*COS(RADIANS(J734))))</f>
        <v>0</v>
      </c>
      <c r="K751">
        <f>IF(DEGREES(ACOS(SIN(RADIANS(G751))*SIN(RADIANS(E744))+COS(RADIANS(G751))*COS(RADIANS(E744))*COS(RADIANS(K734))))&gt;90,0,$F$4*$F$5/E743^2*(SIN(RADIANS(G751))*SIN(RADIANS(E744))+COS(RADIANS(G751))*COS(RADIANS(E744))*COS(RADIANS(K734))))</f>
        <v>0</v>
      </c>
      <c r="L751">
        <f>IF(DEGREES(ACOS(SIN(RADIANS(G751))*SIN(RADIANS(E744))+COS(RADIANS(G751))*COS(RADIANS(E744))*COS(RADIANS(L734))))&gt;90,0,$F$4*$F$5/E743^2*(SIN(RADIANS(G751))*SIN(RADIANS(E744))+COS(RADIANS(G751))*COS(RADIANS(E744))*COS(RADIANS(L734))))</f>
        <v>0</v>
      </c>
      <c r="M751">
        <f>IF(DEGREES(ACOS(SIN(RADIANS(G751))*SIN(RADIANS(E744))+COS(RADIANS(G751))*COS(RADIANS(E744))*COS(RADIANS(M734))))&gt;90,0,$F$4*$F$5/E743^2*(SIN(RADIANS(G751))*SIN(RADIANS(E744))+COS(RADIANS(G751))*COS(RADIANS(E744))*COS(RADIANS(M734))))</f>
        <v>0</v>
      </c>
      <c r="N751">
        <f>IF(DEGREES(ACOS(SIN(RADIANS(G751))*SIN(RADIANS(E744))+COS(RADIANS(G751))*COS(RADIANS(E744))*COS(RADIANS(N734))))&gt;90,0,$F$4*$F$5/E743^2*(SIN(RADIANS(G751))*SIN(RADIANS(E744))+COS(RADIANS(G751))*COS(RADIANS(E744))*COS(RADIANS(N734))))</f>
        <v>0</v>
      </c>
      <c r="O751">
        <f>IF(DEGREES(ACOS(SIN(RADIANS(G751))*SIN(RADIANS(E744))+COS(RADIANS(G751))*COS(RADIANS(E744))*COS(RADIANS(O734))))&gt;90,0,$F$4*$F$5/E743^2*(SIN(RADIANS(G751))*SIN(RADIANS(E744))+COS(RADIANS(G751))*COS(RADIANS(E744))*COS(RADIANS(O734))))</f>
        <v>0</v>
      </c>
      <c r="P751">
        <f>IF(DEGREES(ACOS(SIN(RADIANS(G751))*SIN(RADIANS(E744))+COS(RADIANS(G751))*COS(RADIANS(E744))*COS(RADIANS(P734))))&gt;90,0,$F$4*$F$5/E743^2*(SIN(RADIANS(G751))*SIN(RADIANS(E744))+COS(RADIANS(G751))*COS(RADIANS(E744))*COS(RADIANS(P734))))</f>
        <v>0</v>
      </c>
      <c r="Q751">
        <f>IF(DEGREES(ACOS(SIN(RADIANS(G751))*SIN(RADIANS(E744))+COS(RADIANS(G751))*COS(RADIANS(E744))*COS(RADIANS(Q734))))&gt;90,0,$F$4*$F$5/E743^2*(SIN(RADIANS(G751))*SIN(RADIANS(E744))+COS(RADIANS(G751))*COS(RADIANS(E744))*COS(RADIANS(Q734))))</f>
        <v>0</v>
      </c>
      <c r="R751" t="e">
        <f>IF(DEGREES(ACOS(SIN(RADIANS(G751))*SIN(RADIANS(E744))+COS(RADIANS(G751))*COS(RADIANS(E744))*COS(RADIANS(R734))))&gt;90,0,$F$4*$F$5/E743^2*(SIN(RADIANS(G751))*SIN(RADIANS(E744))+COS(RADIANS(G751))*COS(RADIANS(E744))*COS(RADIANS(R734))))</f>
        <v>#DIV/0!</v>
      </c>
      <c r="S751" t="e">
        <f>IF(DEGREES(ACOS(SIN(RADIANS(G751))*SIN(RADIANS(E744))+COS(RADIANS(G751))*COS(RADIANS(E744))*COS(RADIANS(S734))))&gt;90,0,$F$4*$F$5/E743^2*(SIN(RADIANS(G751))*SIN(RADIANS(E744))+COS(RADIANS(G751))*COS(RADIANS(E744))*COS(RADIANS(S734))))</f>
        <v>#DIV/0!</v>
      </c>
      <c r="T751" t="e">
        <f>IF(DEGREES(ACOS(SIN(RADIANS(G751))*SIN(RADIANS(E744))+COS(RADIANS(G751))*COS(RADIANS(E744))*COS(RADIANS(T734))))&gt;90,0,$F$4*$F$5/E743^2*(SIN(RADIANS(G751))*SIN(RADIANS(E744))+COS(RADIANS(G751))*COS(RADIANS(E744))*COS(RADIANS(T734))))</f>
        <v>#DIV/0!</v>
      </c>
      <c r="U751" t="e">
        <f>IF(DEGREES(ACOS(SIN(RADIANS(G751))*SIN(RADIANS(E744))+COS(RADIANS(G751))*COS(RADIANS(E744))*COS(RADIANS(U734))))&gt;90,0,$F$4*$F$5/E743^2*(SIN(RADIANS(G751))*SIN(RADIANS(E744))+COS(RADIANS(G751))*COS(RADIANS(E744))*COS(RADIANS(U734))))</f>
        <v>#DIV/0!</v>
      </c>
      <c r="V751" t="e">
        <f>IF(DEGREES(ACOS(SIN(RADIANS(G751))*SIN(RADIANS(E744))+COS(RADIANS(G751))*COS(RADIANS(E744))*COS(RADIANS(V734))))&gt;90,0,$F$4*$F$5/E743^2*(SIN(RADIANS(G751))*SIN(RADIANS(E744))+COS(RADIANS(G751))*COS(RADIANS(E744))*COS(RADIANS(V734))))</f>
        <v>#DIV/0!</v>
      </c>
      <c r="W751" t="e">
        <f>IF(DEGREES(ACOS(SIN(RADIANS(G751))*SIN(RADIANS(E744))+COS(RADIANS(G751))*COS(RADIANS(E744))*COS(RADIANS(W734))))&gt;90,0,$F$4*$F$5/E743^2*(SIN(RADIANS(G751))*SIN(RADIANS(E744))+COS(RADIANS(G751))*COS(RADIANS(E744))*COS(RADIANS(W734))))</f>
        <v>#DIV/0!</v>
      </c>
      <c r="X751" t="e">
        <f>IF(DEGREES(ACOS(SIN(RADIANS(G751))*SIN(RADIANS(E744))+COS(RADIANS(G751))*COS(RADIANS(E744))*COS(RADIANS(X734))))&gt;90,0,$F$4*$F$5/E743^2*(SIN(RADIANS(G751))*SIN(RADIANS(E744))+COS(RADIANS(G751))*COS(RADIANS(E744))*COS(RADIANS(X734))))</f>
        <v>#DIV/0!</v>
      </c>
      <c r="Y751" t="e">
        <f>IF(DEGREES(ACOS(SIN(RADIANS(G751))*SIN(RADIANS(E744))+COS(RADIANS(G751))*COS(RADIANS(E744))*COS(RADIANS(Y734))))&gt;90,0,$F$4*$F$5/E743^2*(SIN(RADIANS(G751))*SIN(RADIANS(E744))+COS(RADIANS(G751))*COS(RADIANS(E744))*COS(RADIANS(Y734))))</f>
        <v>#DIV/0!</v>
      </c>
      <c r="Z751" t="e">
        <f>IF(DEGREES(ACOS(SIN(RADIANS(G751))*SIN(RADIANS(E744))+COS(RADIANS(G751))*COS(RADIANS(E744))*COS(RADIANS(Z734))))&gt;90,0,$F$4*$F$5/E743^2*(SIN(RADIANS(G751))*SIN(RADIANS(E744))+COS(RADIANS(G751))*COS(RADIANS(E744))*COS(RADIANS(Z734))))</f>
        <v>#DIV/0!</v>
      </c>
      <c r="AA751" t="e">
        <f>IF(DEGREES(ACOS(SIN(RADIANS(G751))*SIN(RADIANS(E744))+COS(RADIANS(G751))*COS(RADIANS(E744))*COS(RADIANS(AA734))))&gt;90,0,$F$4*$F$5/E743^2*(SIN(RADIANS(G751))*SIN(RADIANS(E744))+COS(RADIANS(G751))*COS(RADIANS(E744))*COS(RADIANS(AA734))))</f>
        <v>#DIV/0!</v>
      </c>
      <c r="AB751" t="e">
        <f>IF(DEGREES(ACOS(SIN(RADIANS(G751))*SIN(RADIANS(E744))+COS(RADIANS(G751))*COS(RADIANS(E744))*COS(RADIANS(AB734))))&gt;90,0,$F$4*$F$5/E743^2*(SIN(RADIANS(G751))*SIN(RADIANS(E744))+COS(RADIANS(G751))*COS(RADIANS(E744))*COS(RADIANS(AB734))))</f>
        <v>#DIV/0!</v>
      </c>
      <c r="AC751" t="e">
        <f>IF(DEGREES(ACOS(SIN(RADIANS(G751))*SIN(RADIANS(E744))+COS(RADIANS(G751))*COS(RADIANS(E744))*COS(RADIANS(AC734))))&gt;90,0,$F$4*$F$5/E743^2*(SIN(RADIANS(G751))*SIN(RADIANS(E744))+COS(RADIANS(G751))*COS(RADIANS(E744))*COS(RADIANS(AC734))))</f>
        <v>#DIV/0!</v>
      </c>
      <c r="AD751" t="e">
        <f>IF(DEGREES(ACOS(SIN(RADIANS(G751))*SIN(RADIANS(E744))+COS(RADIANS(G751))*COS(RADIANS(E744))*COS(RADIANS(AD734))))&gt;90,0,$F$4*$F$5/E743^2*(SIN(RADIANS(G751))*SIN(RADIANS(E744))+COS(RADIANS(G751))*COS(RADIANS(E744))*COS(RADIANS(AD734))))</f>
        <v>#DIV/0!</v>
      </c>
      <c r="AE751" t="e">
        <f>IF(DEGREES(ACOS(SIN(RADIANS(G751))*SIN(RADIANS(E744))+COS(RADIANS(G751))*COS(RADIANS(E744))*COS(RADIANS(AE734))))&gt;90,0,$F$4*$F$5/E743^2*(SIN(RADIANS(G751))*SIN(RADIANS(E744))+COS(RADIANS(G751))*COS(RADIANS(E744))*COS(RADIANS(AE734))))</f>
        <v>#DIV/0!</v>
      </c>
      <c r="AF751" t="e">
        <f>IF(DEGREES(ACOS(SIN(RADIANS(G751))*SIN(RADIANS(E744))+COS(RADIANS(G751))*COS(RADIANS(E744))*COS(RADIANS(AF734))))&gt;90,0,$F$4*$F$5/E743^2*(SIN(RADIANS(G751))*SIN(RADIANS(E744))+COS(RADIANS(G751))*COS(RADIANS(E744))*COS(RADIANS(AF734))))</f>
        <v>#DIV/0!</v>
      </c>
      <c r="AG751" t="e">
        <f>IF(DEGREES(ACOS(SIN(RADIANS(G751))*SIN(RADIANS(E744))+COS(RADIANS(G751))*COS(RADIANS(E744))*COS(RADIANS(AG734))))&gt;90,0,$F$4*$F$5/E743^2*(SIN(RADIANS(G751))*SIN(RADIANS(E744))+COS(RADIANS(G751))*COS(RADIANS(E744))*COS(RADIANS(AG734))))</f>
        <v>#DIV/0!</v>
      </c>
      <c r="AH751" t="e">
        <f>IF(DEGREES(ACOS(SIN(RADIANS(G751))*SIN(RADIANS(E744))+COS(RADIANS(G751))*COS(RADIANS(E744))*COS(RADIANS(AH734))))&gt;90,0,$F$4*$F$5/E743^2*(SIN(RADIANS(G751))*SIN(RADIANS(E744))+COS(RADIANS(G751))*COS(RADIANS(E744))*COS(RADIANS(AH734))))</f>
        <v>#DIV/0!</v>
      </c>
      <c r="AI751" t="e">
        <f>IF(DEGREES(ACOS(SIN(RADIANS(G751))*SIN(RADIANS(E744))+COS(RADIANS(G751))*COS(RADIANS(E744))*COS(RADIANS(AI734))))&gt;90,0,$F$4*$F$5/E743^2*(SIN(RADIANS(G751))*SIN(RADIANS(E744))+COS(RADIANS(G751))*COS(RADIANS(E744))*COS(RADIANS(AI734))))</f>
        <v>#DIV/0!</v>
      </c>
      <c r="AJ751" t="e">
        <f>IF(DEGREES(ACOS(SIN(RADIANS(G751))*SIN(RADIANS(E744))+COS(RADIANS(G751))*COS(RADIANS(E744))*COS(RADIANS(AJ734))))&gt;90,0,$F$4*$F$5/E743^2*(SIN(RADIANS(G751))*SIN(RADIANS(E744))+COS(RADIANS(G751))*COS(RADIANS(E744))*COS(RADIANS(AJ734))))</f>
        <v>#DIV/0!</v>
      </c>
      <c r="AK751">
        <f>IF(DEGREES(ACOS(SIN(RADIANS(G751))*SIN(RADIANS(E744))+COS(RADIANS(G751))*COS(RADIANS(E744))*COS(RADIANS(AK734))))&gt;90,0,$F$4*$F$5/E743^2*(SIN(RADIANS(G751))*SIN(RADIANS(E744))+COS(RADIANS(G751))*COS(RADIANS(E744))*COS(RADIANS(AK734))))</f>
        <v>0</v>
      </c>
      <c r="AL751">
        <f>IF(DEGREES(ACOS(SIN(RADIANS(G751))*SIN(RADIANS(E744))+COS(RADIANS(G751))*COS(RADIANS(E744))*COS(RADIANS(AL734))))&gt;90,0,$F$4*$F$5/E743^2*(SIN(RADIANS(G751))*SIN(RADIANS(E744))+COS(RADIANS(G751))*COS(RADIANS(E744))*COS(RADIANS(AL734))))</f>
        <v>0</v>
      </c>
      <c r="AM751">
        <f>IF(DEGREES(ACOS(SIN(RADIANS(G751))*SIN(RADIANS(E744))+COS(RADIANS(G751))*COS(RADIANS(E744))*COS(RADIANS(AM734))))&gt;90,0,$F$4*$F$5/E743^2*(SIN(RADIANS(G751))*SIN(RADIANS(E744))+COS(RADIANS(G751))*COS(RADIANS(E744))*COS(RADIANS(AM734))))</f>
        <v>0</v>
      </c>
      <c r="AN751">
        <f>IF(DEGREES(ACOS(SIN(RADIANS(G751))*SIN(RADIANS(E744))+COS(RADIANS(G751))*COS(RADIANS(E744))*COS(RADIANS(AN734))))&gt;90,0,$F$4*$F$5/E743^2*(SIN(RADIANS(G751))*SIN(RADIANS(E744))+COS(RADIANS(G751))*COS(RADIANS(E744))*COS(RADIANS(AN734))))</f>
        <v>0</v>
      </c>
      <c r="AO751">
        <f>IF(DEGREES(ACOS(SIN(RADIANS(G751))*SIN(RADIANS(E744))+COS(RADIANS(G751))*COS(RADIANS(E744))*COS(RADIANS(AO734))))&gt;90,0,$F$4*$F$5/E743^2*(SIN(RADIANS(G751))*SIN(RADIANS(E744))+COS(RADIANS(G751))*COS(RADIANS(E744))*COS(RADIANS(AO734))))</f>
        <v>0</v>
      </c>
      <c r="AP751">
        <f>IF(DEGREES(ACOS(SIN(RADIANS(G751))*SIN(RADIANS(E744))+COS(RADIANS(G751))*COS(RADIANS(E744))*COS(RADIANS(AP734))))&gt;90,0,$F$4*$F$5/E743^2*(SIN(RADIANS(G751))*SIN(RADIANS(E744))+COS(RADIANS(G751))*COS(RADIANS(E744))*COS(RADIANS(AP734))))</f>
        <v>0</v>
      </c>
      <c r="AQ751">
        <f>IF(DEGREES(ACOS(SIN(RADIANS(G751))*SIN(RADIANS(E744))+COS(RADIANS(G751))*COS(RADIANS(E744))*COS(RADIANS(AQ734))))&gt;90,0,$F$4*$F$5/E743^2*(SIN(RADIANS(G751))*SIN(RADIANS(E744))+COS(RADIANS(G751))*COS(RADIANS(E744))*COS(RADIANS(AQ734))))</f>
        <v>0</v>
      </c>
      <c r="AR751">
        <f>IF(DEGREES(ACOS(SIN(RADIANS(G751))*SIN(RADIANS(E744))+COS(RADIANS(G751))*COS(RADIANS(E744))*COS(RADIANS(AR734))))&gt;90,0,$F$4*$F$5/E743^2*(SIN(RADIANS(G751))*SIN(RADIANS(E744))+COS(RADIANS(G751))*COS(RADIANS(E744))*COS(RADIANS(AR734))))</f>
        <v>0</v>
      </c>
    </row>
    <row r="752" spans="2:44" x14ac:dyDescent="0.5">
      <c r="G752">
        <v>-70</v>
      </c>
      <c r="I752">
        <f>IF(DEGREES(ACOS(SIN(RADIANS(G752))*SIN(RADIANS(E744))+COS(RADIANS(G752))*COS(RADIANS(E744))*COS(RADIANS(I734))))&gt;90,0,$F$4*$F$5/E743^2*(SIN(RADIANS(G752))*SIN(RADIANS(E744))+COS(RADIANS(G752))*COS(RADIANS(E744))*COS(RADIANS(I734))))</f>
        <v>0</v>
      </c>
      <c r="J752">
        <f>IF(DEGREES(ACOS(SIN(RADIANS(G752))*SIN(RADIANS(E744))+COS(RADIANS(G752))*COS(RADIANS(E744))*COS(RADIANS(J734))))&gt;90,0,$F$4*$F$5/E743^2*(SIN(RADIANS(G752))*SIN(RADIANS(E744))+COS(RADIANS(G752))*COS(RADIANS(E744))*COS(RADIANS(J734))))</f>
        <v>0</v>
      </c>
      <c r="K752">
        <f>IF(DEGREES(ACOS(SIN(RADIANS(G752))*SIN(RADIANS(E744))+COS(RADIANS(G752))*COS(RADIANS(E744))*COS(RADIANS(K734))))&gt;90,0,$F$4*$F$5/E743^2*(SIN(RADIANS(G752))*SIN(RADIANS(E744))+COS(RADIANS(G752))*COS(RADIANS(E744))*COS(RADIANS(K734))))</f>
        <v>0</v>
      </c>
      <c r="L752">
        <f>IF(DEGREES(ACOS(SIN(RADIANS(G752))*SIN(RADIANS(E744))+COS(RADIANS(G752))*COS(RADIANS(E744))*COS(RADIANS(L734))))&gt;90,0,$F$4*$F$5/E743^2*(SIN(RADIANS(G752))*SIN(RADIANS(E744))+COS(RADIANS(G752))*COS(RADIANS(E744))*COS(RADIANS(L734))))</f>
        <v>0</v>
      </c>
      <c r="M752">
        <f>IF(DEGREES(ACOS(SIN(RADIANS(G752))*SIN(RADIANS(E744))+COS(RADIANS(G752))*COS(RADIANS(E744))*COS(RADIANS(M734))))&gt;90,0,$F$4*$F$5/E743^2*(SIN(RADIANS(G752))*SIN(RADIANS(E744))+COS(RADIANS(G752))*COS(RADIANS(E744))*COS(RADIANS(M734))))</f>
        <v>0</v>
      </c>
      <c r="N752">
        <f>IF(DEGREES(ACOS(SIN(RADIANS(G752))*SIN(RADIANS(E744))+COS(RADIANS(G752))*COS(RADIANS(E744))*COS(RADIANS(N734))))&gt;90,0,$F$4*$F$5/E743^2*(SIN(RADIANS(G752))*SIN(RADIANS(E744))+COS(RADIANS(G752))*COS(RADIANS(E744))*COS(RADIANS(N734))))</f>
        <v>0</v>
      </c>
      <c r="O752">
        <f>IF(DEGREES(ACOS(SIN(RADIANS(G752))*SIN(RADIANS(E744))+COS(RADIANS(G752))*COS(RADIANS(E744))*COS(RADIANS(O734))))&gt;90,0,$F$4*$F$5/E743^2*(SIN(RADIANS(G752))*SIN(RADIANS(E744))+COS(RADIANS(G752))*COS(RADIANS(E744))*COS(RADIANS(O734))))</f>
        <v>0</v>
      </c>
      <c r="P752">
        <f>IF(DEGREES(ACOS(SIN(RADIANS(G752))*SIN(RADIANS(E744))+COS(RADIANS(G752))*COS(RADIANS(E744))*COS(RADIANS(P734))))&gt;90,0,$F$4*$F$5/E743^2*(SIN(RADIANS(G752))*SIN(RADIANS(E744))+COS(RADIANS(G752))*COS(RADIANS(E744))*COS(RADIANS(P734))))</f>
        <v>0</v>
      </c>
      <c r="Q752">
        <f>IF(DEGREES(ACOS(SIN(RADIANS(G752))*SIN(RADIANS(E744))+COS(RADIANS(G752))*COS(RADIANS(E744))*COS(RADIANS(Q734))))&gt;90,0,$F$4*$F$5/E743^2*(SIN(RADIANS(G752))*SIN(RADIANS(E744))+COS(RADIANS(G752))*COS(RADIANS(E744))*COS(RADIANS(Q734))))</f>
        <v>0</v>
      </c>
      <c r="R752" t="e">
        <f>IF(DEGREES(ACOS(SIN(RADIANS(G752))*SIN(RADIANS(E744))+COS(RADIANS(G752))*COS(RADIANS(E744))*COS(RADIANS(R734))))&gt;90,0,$F$4*$F$5/E743^2*(SIN(RADIANS(G752))*SIN(RADIANS(E744))+COS(RADIANS(G752))*COS(RADIANS(E744))*COS(RADIANS(R734))))</f>
        <v>#DIV/0!</v>
      </c>
      <c r="S752" t="e">
        <f>IF(DEGREES(ACOS(SIN(RADIANS(G752))*SIN(RADIANS(E744))+COS(RADIANS(G752))*COS(RADIANS(E744))*COS(RADIANS(S734))))&gt;90,0,$F$4*$F$5/E743^2*(SIN(RADIANS(G752))*SIN(RADIANS(E744))+COS(RADIANS(G752))*COS(RADIANS(E744))*COS(RADIANS(S734))))</f>
        <v>#DIV/0!</v>
      </c>
      <c r="T752" t="e">
        <f>IF(DEGREES(ACOS(SIN(RADIANS(G752))*SIN(RADIANS(E744))+COS(RADIANS(G752))*COS(RADIANS(E744))*COS(RADIANS(T734))))&gt;90,0,$F$4*$F$5/E743^2*(SIN(RADIANS(G752))*SIN(RADIANS(E744))+COS(RADIANS(G752))*COS(RADIANS(E744))*COS(RADIANS(T734))))</f>
        <v>#DIV/0!</v>
      </c>
      <c r="U752" t="e">
        <f>IF(DEGREES(ACOS(SIN(RADIANS(G752))*SIN(RADIANS(E744))+COS(RADIANS(G752))*COS(RADIANS(E744))*COS(RADIANS(U734))))&gt;90,0,$F$4*$F$5/E743^2*(SIN(RADIANS(G752))*SIN(RADIANS(E744))+COS(RADIANS(G752))*COS(RADIANS(E744))*COS(RADIANS(U734))))</f>
        <v>#DIV/0!</v>
      </c>
      <c r="V752" t="e">
        <f>IF(DEGREES(ACOS(SIN(RADIANS(G752))*SIN(RADIANS(E744))+COS(RADIANS(G752))*COS(RADIANS(E744))*COS(RADIANS(V734))))&gt;90,0,$F$4*$F$5/E743^2*(SIN(RADIANS(G752))*SIN(RADIANS(E744))+COS(RADIANS(G752))*COS(RADIANS(E744))*COS(RADIANS(V734))))</f>
        <v>#DIV/0!</v>
      </c>
      <c r="W752" t="e">
        <f>IF(DEGREES(ACOS(SIN(RADIANS(G752))*SIN(RADIANS(E744))+COS(RADIANS(G752))*COS(RADIANS(E744))*COS(RADIANS(W734))))&gt;90,0,$F$4*$F$5/E743^2*(SIN(RADIANS(G752))*SIN(RADIANS(E744))+COS(RADIANS(G752))*COS(RADIANS(E744))*COS(RADIANS(W734))))</f>
        <v>#DIV/0!</v>
      </c>
      <c r="X752" t="e">
        <f>IF(DEGREES(ACOS(SIN(RADIANS(G752))*SIN(RADIANS(E744))+COS(RADIANS(G752))*COS(RADIANS(E744))*COS(RADIANS(X734))))&gt;90,0,$F$4*$F$5/E743^2*(SIN(RADIANS(G752))*SIN(RADIANS(E744))+COS(RADIANS(G752))*COS(RADIANS(E744))*COS(RADIANS(X734))))</f>
        <v>#DIV/0!</v>
      </c>
      <c r="Y752" t="e">
        <f>IF(DEGREES(ACOS(SIN(RADIANS(G752))*SIN(RADIANS(E744))+COS(RADIANS(G752))*COS(RADIANS(E744))*COS(RADIANS(Y734))))&gt;90,0,$F$4*$F$5/E743^2*(SIN(RADIANS(G752))*SIN(RADIANS(E744))+COS(RADIANS(G752))*COS(RADIANS(E744))*COS(RADIANS(Y734))))</f>
        <v>#DIV/0!</v>
      </c>
      <c r="Z752" t="e">
        <f>IF(DEGREES(ACOS(SIN(RADIANS(G752))*SIN(RADIANS(E744))+COS(RADIANS(G752))*COS(RADIANS(E744))*COS(RADIANS(Z734))))&gt;90,0,$F$4*$F$5/E743^2*(SIN(RADIANS(G752))*SIN(RADIANS(E744))+COS(RADIANS(G752))*COS(RADIANS(E744))*COS(RADIANS(Z734))))</f>
        <v>#DIV/0!</v>
      </c>
      <c r="AA752" t="e">
        <f>IF(DEGREES(ACOS(SIN(RADIANS(G752))*SIN(RADIANS(E744))+COS(RADIANS(G752))*COS(RADIANS(E744))*COS(RADIANS(AA734))))&gt;90,0,$F$4*$F$5/E743^2*(SIN(RADIANS(G752))*SIN(RADIANS(E744))+COS(RADIANS(G752))*COS(RADIANS(E744))*COS(RADIANS(AA734))))</f>
        <v>#DIV/0!</v>
      </c>
      <c r="AB752" t="e">
        <f>IF(DEGREES(ACOS(SIN(RADIANS(G752))*SIN(RADIANS(E744))+COS(RADIANS(G752))*COS(RADIANS(E744))*COS(RADIANS(AB734))))&gt;90,0,$F$4*$F$5/E743^2*(SIN(RADIANS(G752))*SIN(RADIANS(E744))+COS(RADIANS(G752))*COS(RADIANS(E744))*COS(RADIANS(AB734))))</f>
        <v>#DIV/0!</v>
      </c>
      <c r="AC752" t="e">
        <f>IF(DEGREES(ACOS(SIN(RADIANS(G752))*SIN(RADIANS(E744))+COS(RADIANS(G752))*COS(RADIANS(E744))*COS(RADIANS(AC734))))&gt;90,0,$F$4*$F$5/E743^2*(SIN(RADIANS(G752))*SIN(RADIANS(E744))+COS(RADIANS(G752))*COS(RADIANS(E744))*COS(RADIANS(AC734))))</f>
        <v>#DIV/0!</v>
      </c>
      <c r="AD752" t="e">
        <f>IF(DEGREES(ACOS(SIN(RADIANS(G752))*SIN(RADIANS(E744))+COS(RADIANS(G752))*COS(RADIANS(E744))*COS(RADIANS(AD734))))&gt;90,0,$F$4*$F$5/E743^2*(SIN(RADIANS(G752))*SIN(RADIANS(E744))+COS(RADIANS(G752))*COS(RADIANS(E744))*COS(RADIANS(AD734))))</f>
        <v>#DIV/0!</v>
      </c>
      <c r="AE752" t="e">
        <f>IF(DEGREES(ACOS(SIN(RADIANS(G752))*SIN(RADIANS(E744))+COS(RADIANS(G752))*COS(RADIANS(E744))*COS(RADIANS(AE734))))&gt;90,0,$F$4*$F$5/E743^2*(SIN(RADIANS(G752))*SIN(RADIANS(E744))+COS(RADIANS(G752))*COS(RADIANS(E744))*COS(RADIANS(AE734))))</f>
        <v>#DIV/0!</v>
      </c>
      <c r="AF752" t="e">
        <f>IF(DEGREES(ACOS(SIN(RADIANS(G752))*SIN(RADIANS(E744))+COS(RADIANS(G752))*COS(RADIANS(E744))*COS(RADIANS(AF734))))&gt;90,0,$F$4*$F$5/E743^2*(SIN(RADIANS(G752))*SIN(RADIANS(E744))+COS(RADIANS(G752))*COS(RADIANS(E744))*COS(RADIANS(AF734))))</f>
        <v>#DIV/0!</v>
      </c>
      <c r="AG752" t="e">
        <f>IF(DEGREES(ACOS(SIN(RADIANS(G752))*SIN(RADIANS(E744))+COS(RADIANS(G752))*COS(RADIANS(E744))*COS(RADIANS(AG734))))&gt;90,0,$F$4*$F$5/E743^2*(SIN(RADIANS(G752))*SIN(RADIANS(E744))+COS(RADIANS(G752))*COS(RADIANS(E744))*COS(RADIANS(AG734))))</f>
        <v>#DIV/0!</v>
      </c>
      <c r="AH752" t="e">
        <f>IF(DEGREES(ACOS(SIN(RADIANS(G752))*SIN(RADIANS(E744))+COS(RADIANS(G752))*COS(RADIANS(E744))*COS(RADIANS(AH734))))&gt;90,0,$F$4*$F$5/E743^2*(SIN(RADIANS(G752))*SIN(RADIANS(E744))+COS(RADIANS(G752))*COS(RADIANS(E744))*COS(RADIANS(AH734))))</f>
        <v>#DIV/0!</v>
      </c>
      <c r="AI752" t="e">
        <f>IF(DEGREES(ACOS(SIN(RADIANS(G752))*SIN(RADIANS(E744))+COS(RADIANS(G752))*COS(RADIANS(E744))*COS(RADIANS(AI734))))&gt;90,0,$F$4*$F$5/E743^2*(SIN(RADIANS(G752))*SIN(RADIANS(E744))+COS(RADIANS(G752))*COS(RADIANS(E744))*COS(RADIANS(AI734))))</f>
        <v>#DIV/0!</v>
      </c>
      <c r="AJ752" t="e">
        <f>IF(DEGREES(ACOS(SIN(RADIANS(G752))*SIN(RADIANS(E744))+COS(RADIANS(G752))*COS(RADIANS(E744))*COS(RADIANS(AJ734))))&gt;90,0,$F$4*$F$5/E743^2*(SIN(RADIANS(G752))*SIN(RADIANS(E744))+COS(RADIANS(G752))*COS(RADIANS(E744))*COS(RADIANS(AJ734))))</f>
        <v>#DIV/0!</v>
      </c>
      <c r="AK752">
        <f>IF(DEGREES(ACOS(SIN(RADIANS(G752))*SIN(RADIANS(E744))+COS(RADIANS(G752))*COS(RADIANS(E744))*COS(RADIANS(AK734))))&gt;90,0,$F$4*$F$5/E743^2*(SIN(RADIANS(G752))*SIN(RADIANS(E744))+COS(RADIANS(G752))*COS(RADIANS(E744))*COS(RADIANS(AK734))))</f>
        <v>0</v>
      </c>
      <c r="AL752">
        <f>IF(DEGREES(ACOS(SIN(RADIANS(G752))*SIN(RADIANS(E744))+COS(RADIANS(G752))*COS(RADIANS(E744))*COS(RADIANS(AL734))))&gt;90,0,$F$4*$F$5/E743^2*(SIN(RADIANS(G752))*SIN(RADIANS(E744))+COS(RADIANS(G752))*COS(RADIANS(E744))*COS(RADIANS(AL734))))</f>
        <v>0</v>
      </c>
      <c r="AM752">
        <f>IF(DEGREES(ACOS(SIN(RADIANS(G752))*SIN(RADIANS(E744))+COS(RADIANS(G752))*COS(RADIANS(E744))*COS(RADIANS(AM734))))&gt;90,0,$F$4*$F$5/E743^2*(SIN(RADIANS(G752))*SIN(RADIANS(E744))+COS(RADIANS(G752))*COS(RADIANS(E744))*COS(RADIANS(AM734))))</f>
        <v>0</v>
      </c>
      <c r="AN752">
        <f>IF(DEGREES(ACOS(SIN(RADIANS(G752))*SIN(RADIANS(E744))+COS(RADIANS(G752))*COS(RADIANS(E744))*COS(RADIANS(AN734))))&gt;90,0,$F$4*$F$5/E743^2*(SIN(RADIANS(G752))*SIN(RADIANS(E744))+COS(RADIANS(G752))*COS(RADIANS(E744))*COS(RADIANS(AN734))))</f>
        <v>0</v>
      </c>
      <c r="AO752">
        <f>IF(DEGREES(ACOS(SIN(RADIANS(G752))*SIN(RADIANS(E744))+COS(RADIANS(G752))*COS(RADIANS(E744))*COS(RADIANS(AO734))))&gt;90,0,$F$4*$F$5/E743^2*(SIN(RADIANS(G752))*SIN(RADIANS(E744))+COS(RADIANS(G752))*COS(RADIANS(E744))*COS(RADIANS(AO734))))</f>
        <v>0</v>
      </c>
      <c r="AP752">
        <f>IF(DEGREES(ACOS(SIN(RADIANS(G752))*SIN(RADIANS(E744))+COS(RADIANS(G752))*COS(RADIANS(E744))*COS(RADIANS(AP734))))&gt;90,0,$F$4*$F$5/E743^2*(SIN(RADIANS(G752))*SIN(RADIANS(E744))+COS(RADIANS(G752))*COS(RADIANS(E744))*COS(RADIANS(AP734))))</f>
        <v>0</v>
      </c>
      <c r="AQ752">
        <f>IF(DEGREES(ACOS(SIN(RADIANS(G752))*SIN(RADIANS(E744))+COS(RADIANS(G752))*COS(RADIANS(E744))*COS(RADIANS(AQ734))))&gt;90,0,$F$4*$F$5/E743^2*(SIN(RADIANS(G752))*SIN(RADIANS(E744))+COS(RADIANS(G752))*COS(RADIANS(E744))*COS(RADIANS(AQ734))))</f>
        <v>0</v>
      </c>
      <c r="AR752">
        <f>IF(DEGREES(ACOS(SIN(RADIANS(G752))*SIN(RADIANS(E744))+COS(RADIANS(G752))*COS(RADIANS(E744))*COS(RADIANS(AR734))))&gt;90,0,$F$4*$F$5/E743^2*(SIN(RADIANS(G752))*SIN(RADIANS(E744))+COS(RADIANS(G752))*COS(RADIANS(E744))*COS(RADIANS(AR734))))</f>
        <v>0</v>
      </c>
    </row>
    <row r="753" spans="2:44" x14ac:dyDescent="0.5">
      <c r="G753">
        <v>-80</v>
      </c>
      <c r="I753">
        <f>IF(DEGREES(ACOS(SIN(RADIANS(G753))*SIN(RADIANS(E744))+COS(RADIANS(G753))*COS(RADIANS(E744))*COS(RADIANS(I734))))&gt;90,0,$F$4*$F$5/E743^2*(SIN(RADIANS(G753))*SIN(RADIANS(E744))+COS(RADIANS(G753))*COS(RADIANS(E744))*COS(RADIANS(I734))))</f>
        <v>0</v>
      </c>
      <c r="J753">
        <f>IF(DEGREES(ACOS(SIN(RADIANS(G753))*SIN(RADIANS(E744))+COS(RADIANS(G753))*COS(RADIANS(E744))*COS(RADIANS(J734))))&gt;90,0,$F$4*$F$5/E743^2*(SIN(RADIANS(G753))*SIN(RADIANS(E744))+COS(RADIANS(G753))*COS(RADIANS(E744))*COS(RADIANS(J734))))</f>
        <v>0</v>
      </c>
      <c r="K753">
        <f>IF(DEGREES(ACOS(SIN(RADIANS(G753))*SIN(RADIANS(E744))+COS(RADIANS(G753))*COS(RADIANS(E744))*COS(RADIANS(K734))))&gt;90,0,$F$4*$F$5/E743^2*(SIN(RADIANS(G753))*SIN(RADIANS(E744))+COS(RADIANS(G753))*COS(RADIANS(E744))*COS(RADIANS(K734))))</f>
        <v>0</v>
      </c>
      <c r="L753">
        <f>IF(DEGREES(ACOS(SIN(RADIANS(G753))*SIN(RADIANS(E744))+COS(RADIANS(G753))*COS(RADIANS(E744))*COS(RADIANS(L734))))&gt;90,0,$F$4*$F$5/E743^2*(SIN(RADIANS(G753))*SIN(RADIANS(E744))+COS(RADIANS(G753))*COS(RADIANS(E744))*COS(RADIANS(L734))))</f>
        <v>0</v>
      </c>
      <c r="M753">
        <f>IF(DEGREES(ACOS(SIN(RADIANS(G753))*SIN(RADIANS(E744))+COS(RADIANS(G753))*COS(RADIANS(E744))*COS(RADIANS(M734))))&gt;90,0,$F$4*$F$5/E743^2*(SIN(RADIANS(G753))*SIN(RADIANS(E744))+COS(RADIANS(G753))*COS(RADIANS(E744))*COS(RADIANS(M734))))</f>
        <v>0</v>
      </c>
      <c r="N753">
        <f>IF(DEGREES(ACOS(SIN(RADIANS(G753))*SIN(RADIANS(E744))+COS(RADIANS(G753))*COS(RADIANS(E744))*COS(RADIANS(N734))))&gt;90,0,$F$4*$F$5/E743^2*(SIN(RADIANS(G753))*SIN(RADIANS(E744))+COS(RADIANS(G753))*COS(RADIANS(E744))*COS(RADIANS(N734))))</f>
        <v>0</v>
      </c>
      <c r="O753">
        <f>IF(DEGREES(ACOS(SIN(RADIANS(G753))*SIN(RADIANS(E744))+COS(RADIANS(G753))*COS(RADIANS(E744))*COS(RADIANS(O734))))&gt;90,0,$F$4*$F$5/E743^2*(SIN(RADIANS(G753))*SIN(RADIANS(E744))+COS(RADIANS(G753))*COS(RADIANS(E744))*COS(RADIANS(O734))))</f>
        <v>0</v>
      </c>
      <c r="P753">
        <f>IF(DEGREES(ACOS(SIN(RADIANS(G753))*SIN(RADIANS(E744))+COS(RADIANS(G753))*COS(RADIANS(E744))*COS(RADIANS(P734))))&gt;90,0,$F$4*$F$5/E743^2*(SIN(RADIANS(G753))*SIN(RADIANS(E744))+COS(RADIANS(G753))*COS(RADIANS(E744))*COS(RADIANS(P734))))</f>
        <v>0</v>
      </c>
      <c r="Q753">
        <f>IF(DEGREES(ACOS(SIN(RADIANS(G753))*SIN(RADIANS(E744))+COS(RADIANS(G753))*COS(RADIANS(E744))*COS(RADIANS(Q734))))&gt;90,0,$F$4*$F$5/E743^2*(SIN(RADIANS(G753))*SIN(RADIANS(E744))+COS(RADIANS(G753))*COS(RADIANS(E744))*COS(RADIANS(Q734))))</f>
        <v>0</v>
      </c>
      <c r="R753" t="e">
        <f>IF(DEGREES(ACOS(SIN(RADIANS(G753))*SIN(RADIANS(E744))+COS(RADIANS(G753))*COS(RADIANS(E744))*COS(RADIANS(R734))))&gt;90,0,$F$4*$F$5/E743^2*(SIN(RADIANS(G753))*SIN(RADIANS(E744))+COS(RADIANS(G753))*COS(RADIANS(E744))*COS(RADIANS(R734))))</f>
        <v>#DIV/0!</v>
      </c>
      <c r="S753" t="e">
        <f>IF(DEGREES(ACOS(SIN(RADIANS(G753))*SIN(RADIANS(E744))+COS(RADIANS(G753))*COS(RADIANS(E744))*COS(RADIANS(S734))))&gt;90,0,$F$4*$F$5/E743^2*(SIN(RADIANS(G753))*SIN(RADIANS(E744))+COS(RADIANS(G753))*COS(RADIANS(E744))*COS(RADIANS(S734))))</f>
        <v>#DIV/0!</v>
      </c>
      <c r="T753" t="e">
        <f>IF(DEGREES(ACOS(SIN(RADIANS(G753))*SIN(RADIANS(E744))+COS(RADIANS(G753))*COS(RADIANS(E744))*COS(RADIANS(T734))))&gt;90,0,$F$4*$F$5/E743^2*(SIN(RADIANS(G753))*SIN(RADIANS(E744))+COS(RADIANS(G753))*COS(RADIANS(E744))*COS(RADIANS(T734))))</f>
        <v>#DIV/0!</v>
      </c>
      <c r="U753" t="e">
        <f>IF(DEGREES(ACOS(SIN(RADIANS(G753))*SIN(RADIANS(E744))+COS(RADIANS(G753))*COS(RADIANS(E744))*COS(RADIANS(U734))))&gt;90,0,$F$4*$F$5/E743^2*(SIN(RADIANS(G753))*SIN(RADIANS(E744))+COS(RADIANS(G753))*COS(RADIANS(E744))*COS(RADIANS(U734))))</f>
        <v>#DIV/0!</v>
      </c>
      <c r="V753" t="e">
        <f>IF(DEGREES(ACOS(SIN(RADIANS(G753))*SIN(RADIANS(E744))+COS(RADIANS(G753))*COS(RADIANS(E744))*COS(RADIANS(V734))))&gt;90,0,$F$4*$F$5/E743^2*(SIN(RADIANS(G753))*SIN(RADIANS(E744))+COS(RADIANS(G753))*COS(RADIANS(E744))*COS(RADIANS(V734))))</f>
        <v>#DIV/0!</v>
      </c>
      <c r="W753" t="e">
        <f>IF(DEGREES(ACOS(SIN(RADIANS(G753))*SIN(RADIANS(E744))+COS(RADIANS(G753))*COS(RADIANS(E744))*COS(RADIANS(W734))))&gt;90,0,$F$4*$F$5/E743^2*(SIN(RADIANS(G753))*SIN(RADIANS(E744))+COS(RADIANS(G753))*COS(RADIANS(E744))*COS(RADIANS(W734))))</f>
        <v>#DIV/0!</v>
      </c>
      <c r="X753" t="e">
        <f>IF(DEGREES(ACOS(SIN(RADIANS(G753))*SIN(RADIANS(E744))+COS(RADIANS(G753))*COS(RADIANS(E744))*COS(RADIANS(X734))))&gt;90,0,$F$4*$F$5/E743^2*(SIN(RADIANS(G753))*SIN(RADIANS(E744))+COS(RADIANS(G753))*COS(RADIANS(E744))*COS(RADIANS(X734))))</f>
        <v>#DIV/0!</v>
      </c>
      <c r="Y753" t="e">
        <f>IF(DEGREES(ACOS(SIN(RADIANS(G753))*SIN(RADIANS(E744))+COS(RADIANS(G753))*COS(RADIANS(E744))*COS(RADIANS(Y734))))&gt;90,0,$F$4*$F$5/E743^2*(SIN(RADIANS(G753))*SIN(RADIANS(E744))+COS(RADIANS(G753))*COS(RADIANS(E744))*COS(RADIANS(Y734))))</f>
        <v>#DIV/0!</v>
      </c>
      <c r="Z753" t="e">
        <f>IF(DEGREES(ACOS(SIN(RADIANS(G753))*SIN(RADIANS(E744))+COS(RADIANS(G753))*COS(RADIANS(E744))*COS(RADIANS(Z734))))&gt;90,0,$F$4*$F$5/E743^2*(SIN(RADIANS(G753))*SIN(RADIANS(E744))+COS(RADIANS(G753))*COS(RADIANS(E744))*COS(RADIANS(Z734))))</f>
        <v>#DIV/0!</v>
      </c>
      <c r="AA753" t="e">
        <f>IF(DEGREES(ACOS(SIN(RADIANS(G753))*SIN(RADIANS(E744))+COS(RADIANS(G753))*COS(RADIANS(E744))*COS(RADIANS(AA734))))&gt;90,0,$F$4*$F$5/E743^2*(SIN(RADIANS(G753))*SIN(RADIANS(E744))+COS(RADIANS(G753))*COS(RADIANS(E744))*COS(RADIANS(AA734))))</f>
        <v>#DIV/0!</v>
      </c>
      <c r="AB753" t="e">
        <f>IF(DEGREES(ACOS(SIN(RADIANS(G753))*SIN(RADIANS(E744))+COS(RADIANS(G753))*COS(RADIANS(E744))*COS(RADIANS(AB734))))&gt;90,0,$F$4*$F$5/E743^2*(SIN(RADIANS(G753))*SIN(RADIANS(E744))+COS(RADIANS(G753))*COS(RADIANS(E744))*COS(RADIANS(AB734))))</f>
        <v>#DIV/0!</v>
      </c>
      <c r="AC753" t="e">
        <f>IF(DEGREES(ACOS(SIN(RADIANS(G753))*SIN(RADIANS(E744))+COS(RADIANS(G753))*COS(RADIANS(E744))*COS(RADIANS(AC734))))&gt;90,0,$F$4*$F$5/E743^2*(SIN(RADIANS(G753))*SIN(RADIANS(E744))+COS(RADIANS(G753))*COS(RADIANS(E744))*COS(RADIANS(AC734))))</f>
        <v>#DIV/0!</v>
      </c>
      <c r="AD753" t="e">
        <f>IF(DEGREES(ACOS(SIN(RADIANS(G753))*SIN(RADIANS(E744))+COS(RADIANS(G753))*COS(RADIANS(E744))*COS(RADIANS(AD734))))&gt;90,0,$F$4*$F$5/E743^2*(SIN(RADIANS(G753))*SIN(RADIANS(E744))+COS(RADIANS(G753))*COS(RADIANS(E744))*COS(RADIANS(AD734))))</f>
        <v>#DIV/0!</v>
      </c>
      <c r="AE753" t="e">
        <f>IF(DEGREES(ACOS(SIN(RADIANS(G753))*SIN(RADIANS(E744))+COS(RADIANS(G753))*COS(RADIANS(E744))*COS(RADIANS(AE734))))&gt;90,0,$F$4*$F$5/E743^2*(SIN(RADIANS(G753))*SIN(RADIANS(E744))+COS(RADIANS(G753))*COS(RADIANS(E744))*COS(RADIANS(AE734))))</f>
        <v>#DIV/0!</v>
      </c>
      <c r="AF753" t="e">
        <f>IF(DEGREES(ACOS(SIN(RADIANS(G753))*SIN(RADIANS(E744))+COS(RADIANS(G753))*COS(RADIANS(E744))*COS(RADIANS(AF734))))&gt;90,0,$F$4*$F$5/E743^2*(SIN(RADIANS(G753))*SIN(RADIANS(E744))+COS(RADIANS(G753))*COS(RADIANS(E744))*COS(RADIANS(AF734))))</f>
        <v>#DIV/0!</v>
      </c>
      <c r="AG753" t="e">
        <f>IF(DEGREES(ACOS(SIN(RADIANS(G753))*SIN(RADIANS(E744))+COS(RADIANS(G753))*COS(RADIANS(E744))*COS(RADIANS(AG734))))&gt;90,0,$F$4*$F$5/E743^2*(SIN(RADIANS(G753))*SIN(RADIANS(E744))+COS(RADIANS(G753))*COS(RADIANS(E744))*COS(RADIANS(AG734))))</f>
        <v>#DIV/0!</v>
      </c>
      <c r="AH753" t="e">
        <f>IF(DEGREES(ACOS(SIN(RADIANS(G753))*SIN(RADIANS(E744))+COS(RADIANS(G753))*COS(RADIANS(E744))*COS(RADIANS(AH734))))&gt;90,0,$F$4*$F$5/E743^2*(SIN(RADIANS(G753))*SIN(RADIANS(E744))+COS(RADIANS(G753))*COS(RADIANS(E744))*COS(RADIANS(AH734))))</f>
        <v>#DIV/0!</v>
      </c>
      <c r="AI753" t="e">
        <f>IF(DEGREES(ACOS(SIN(RADIANS(G753))*SIN(RADIANS(E744))+COS(RADIANS(G753))*COS(RADIANS(E744))*COS(RADIANS(AI734))))&gt;90,0,$F$4*$F$5/E743^2*(SIN(RADIANS(G753))*SIN(RADIANS(E744))+COS(RADIANS(G753))*COS(RADIANS(E744))*COS(RADIANS(AI734))))</f>
        <v>#DIV/0!</v>
      </c>
      <c r="AJ753" t="e">
        <f>IF(DEGREES(ACOS(SIN(RADIANS(G753))*SIN(RADIANS(E744))+COS(RADIANS(G753))*COS(RADIANS(E744))*COS(RADIANS(AJ734))))&gt;90,0,$F$4*$F$5/E743^2*(SIN(RADIANS(G753))*SIN(RADIANS(E744))+COS(RADIANS(G753))*COS(RADIANS(E744))*COS(RADIANS(AJ734))))</f>
        <v>#DIV/0!</v>
      </c>
      <c r="AK753">
        <f>IF(DEGREES(ACOS(SIN(RADIANS(G753))*SIN(RADIANS(E744))+COS(RADIANS(G753))*COS(RADIANS(E744))*COS(RADIANS(AK734))))&gt;90,0,$F$4*$F$5/E743^2*(SIN(RADIANS(G753))*SIN(RADIANS(E744))+COS(RADIANS(G753))*COS(RADIANS(E744))*COS(RADIANS(AK734))))</f>
        <v>0</v>
      </c>
      <c r="AL753">
        <f>IF(DEGREES(ACOS(SIN(RADIANS(G753))*SIN(RADIANS(E744))+COS(RADIANS(G753))*COS(RADIANS(E744))*COS(RADIANS(AL734))))&gt;90,0,$F$4*$F$5/E743^2*(SIN(RADIANS(G753))*SIN(RADIANS(E744))+COS(RADIANS(G753))*COS(RADIANS(E744))*COS(RADIANS(AL734))))</f>
        <v>0</v>
      </c>
      <c r="AM753">
        <f>IF(DEGREES(ACOS(SIN(RADIANS(G753))*SIN(RADIANS(E744))+COS(RADIANS(G753))*COS(RADIANS(E744))*COS(RADIANS(AM734))))&gt;90,0,$F$4*$F$5/E743^2*(SIN(RADIANS(G753))*SIN(RADIANS(E744))+COS(RADIANS(G753))*COS(RADIANS(E744))*COS(RADIANS(AM734))))</f>
        <v>0</v>
      </c>
      <c r="AN753">
        <f>IF(DEGREES(ACOS(SIN(RADIANS(G753))*SIN(RADIANS(E744))+COS(RADIANS(G753))*COS(RADIANS(E744))*COS(RADIANS(AN734))))&gt;90,0,$F$4*$F$5/E743^2*(SIN(RADIANS(G753))*SIN(RADIANS(E744))+COS(RADIANS(G753))*COS(RADIANS(E744))*COS(RADIANS(AN734))))</f>
        <v>0</v>
      </c>
      <c r="AO753">
        <f>IF(DEGREES(ACOS(SIN(RADIANS(G753))*SIN(RADIANS(E744))+COS(RADIANS(G753))*COS(RADIANS(E744))*COS(RADIANS(AO734))))&gt;90,0,$F$4*$F$5/E743^2*(SIN(RADIANS(G753))*SIN(RADIANS(E744))+COS(RADIANS(G753))*COS(RADIANS(E744))*COS(RADIANS(AO734))))</f>
        <v>0</v>
      </c>
      <c r="AP753">
        <f>IF(DEGREES(ACOS(SIN(RADIANS(G753))*SIN(RADIANS(E744))+COS(RADIANS(G753))*COS(RADIANS(E744))*COS(RADIANS(AP734))))&gt;90,0,$F$4*$F$5/E743^2*(SIN(RADIANS(G753))*SIN(RADIANS(E744))+COS(RADIANS(G753))*COS(RADIANS(E744))*COS(RADIANS(AP734))))</f>
        <v>0</v>
      </c>
      <c r="AQ753">
        <f>IF(DEGREES(ACOS(SIN(RADIANS(G753))*SIN(RADIANS(E744))+COS(RADIANS(G753))*COS(RADIANS(E744))*COS(RADIANS(AQ734))))&gt;90,0,$F$4*$F$5/E743^2*(SIN(RADIANS(G753))*SIN(RADIANS(E744))+COS(RADIANS(G753))*COS(RADIANS(E744))*COS(RADIANS(AQ734))))</f>
        <v>0</v>
      </c>
      <c r="AR753">
        <f>IF(DEGREES(ACOS(SIN(RADIANS(G753))*SIN(RADIANS(E744))+COS(RADIANS(G753))*COS(RADIANS(E744))*COS(RADIANS(AR734))))&gt;90,0,$F$4*$F$5/E743^2*(SIN(RADIANS(G753))*SIN(RADIANS(E744))+COS(RADIANS(G753))*COS(RADIANS(E744))*COS(RADIANS(AR734))))</f>
        <v>0</v>
      </c>
    </row>
    <row r="754" spans="2:44" x14ac:dyDescent="0.5">
      <c r="G754">
        <v>-90</v>
      </c>
      <c r="I754" t="e">
        <f>IF(DEGREES(ACOS(SIN(RADIANS(G754))*SIN(RADIANS(E744))+COS(RADIANS(G754))*COS(RADIANS(E744))*COS(RADIANS(I734))))&gt;90,0,$F$4*$F$5/E743^2*(SIN(RADIANS(G754))*SIN(RADIANS(E744))+COS(RADIANS(G754))*COS(RADIANS(E744))*COS(RADIANS(I734))))</f>
        <v>#DIV/0!</v>
      </c>
      <c r="J754" t="e">
        <f>IF(DEGREES(ACOS(SIN(RADIANS(G754))*SIN(RADIANS(E744))+COS(RADIANS(G754))*COS(RADIANS(E744))*COS(RADIANS(J734))))&gt;90,0,$F$4*$F$5/E743^2*(SIN(RADIANS(G754))*SIN(RADIANS(E744))+COS(RADIANS(G754))*COS(RADIANS(E744))*COS(RADIANS(J734))))</f>
        <v>#DIV/0!</v>
      </c>
      <c r="K754" t="e">
        <f>IF(DEGREES(ACOS(SIN(RADIANS(G754))*SIN(RADIANS(E744))+COS(RADIANS(G754))*COS(RADIANS(E744))*COS(RADIANS(K734))))&gt;90,0,$F$4*$F$5/E743^2*(SIN(RADIANS(G754))*SIN(RADIANS(E744))+COS(RADIANS(G754))*COS(RADIANS(E744))*COS(RADIANS(K734))))</f>
        <v>#DIV/0!</v>
      </c>
      <c r="L754" t="e">
        <f>IF(DEGREES(ACOS(SIN(RADIANS(G754))*SIN(RADIANS(E744))+COS(RADIANS(G754))*COS(RADIANS(E744))*COS(RADIANS(L734))))&gt;90,0,$F$4*$F$5/E743^2*(SIN(RADIANS(G754))*SIN(RADIANS(E744))+COS(RADIANS(G754))*COS(RADIANS(E744))*COS(RADIANS(L734))))</f>
        <v>#DIV/0!</v>
      </c>
      <c r="M754" t="e">
        <f>IF(DEGREES(ACOS(SIN(RADIANS(G754))*SIN(RADIANS(E744))+COS(RADIANS(G754))*COS(RADIANS(E744))*COS(RADIANS(M734))))&gt;90,0,$F$4*$F$5/E743^2*(SIN(RADIANS(G754))*SIN(RADIANS(E744))+COS(RADIANS(G754))*COS(RADIANS(E744))*COS(RADIANS(M734))))</f>
        <v>#DIV/0!</v>
      </c>
      <c r="N754" t="e">
        <f>IF(DEGREES(ACOS(SIN(RADIANS(G754))*SIN(RADIANS(E744))+COS(RADIANS(G754))*COS(RADIANS(E744))*COS(RADIANS(N734))))&gt;90,0,$F$4*$F$5/E743^2*(SIN(RADIANS(G754))*SIN(RADIANS(E744))+COS(RADIANS(G754))*COS(RADIANS(E744))*COS(RADIANS(N734))))</f>
        <v>#DIV/0!</v>
      </c>
      <c r="O754" t="e">
        <f>IF(DEGREES(ACOS(SIN(RADIANS(G754))*SIN(RADIANS(E744))+COS(RADIANS(G754))*COS(RADIANS(E744))*COS(RADIANS(O734))))&gt;90,0,$F$4*$F$5/E743^2*(SIN(RADIANS(G754))*SIN(RADIANS(E744))+COS(RADIANS(G754))*COS(RADIANS(E744))*COS(RADIANS(O734))))</f>
        <v>#DIV/0!</v>
      </c>
      <c r="P754" t="e">
        <f>IF(DEGREES(ACOS(SIN(RADIANS(G754))*SIN(RADIANS(E744))+COS(RADIANS(G754))*COS(RADIANS(E744))*COS(RADIANS(P734))))&gt;90,0,$F$4*$F$5/E743^2*(SIN(RADIANS(G754))*SIN(RADIANS(E744))+COS(RADIANS(G754))*COS(RADIANS(E744))*COS(RADIANS(P734))))</f>
        <v>#DIV/0!</v>
      </c>
      <c r="Q754" t="e">
        <f>IF(DEGREES(ACOS(SIN(RADIANS(G754))*SIN(RADIANS(E744))+COS(RADIANS(G754))*COS(RADIANS(E744))*COS(RADIANS(Q734))))&gt;90,0,$F$4*$F$5/E743^2*(SIN(RADIANS(G754))*SIN(RADIANS(E744))+COS(RADIANS(G754))*COS(RADIANS(E744))*COS(RADIANS(Q734))))</f>
        <v>#DIV/0!</v>
      </c>
      <c r="R754" t="e">
        <f>IF(DEGREES(ACOS(SIN(RADIANS(G754))*SIN(RADIANS(E744))+COS(RADIANS(G754))*COS(RADIANS(E744))*COS(RADIANS(R734))))&gt;90,0,$F$4*$F$5/E743^2*(SIN(RADIANS(G754))*SIN(RADIANS(E744))+COS(RADIANS(G754))*COS(RADIANS(E744))*COS(RADIANS(R734))))</f>
        <v>#DIV/0!</v>
      </c>
      <c r="S754" t="e">
        <f>IF(DEGREES(ACOS(SIN(RADIANS(G754))*SIN(RADIANS(E744))+COS(RADIANS(G754))*COS(RADIANS(E744))*COS(RADIANS(S734))))&gt;90,0,$F$4*$F$5/E743^2*(SIN(RADIANS(G754))*SIN(RADIANS(E744))+COS(RADIANS(G754))*COS(RADIANS(E744))*COS(RADIANS(S734))))</f>
        <v>#DIV/0!</v>
      </c>
      <c r="T754" t="e">
        <f>IF(DEGREES(ACOS(SIN(RADIANS(G754))*SIN(RADIANS(E744))+COS(RADIANS(G754))*COS(RADIANS(E744))*COS(RADIANS(T734))))&gt;90,0,$F$4*$F$5/E743^2*(SIN(RADIANS(G754))*SIN(RADIANS(E744))+COS(RADIANS(G754))*COS(RADIANS(E744))*COS(RADIANS(T734))))</f>
        <v>#DIV/0!</v>
      </c>
      <c r="U754" t="e">
        <f>IF(DEGREES(ACOS(SIN(RADIANS(G754))*SIN(RADIANS(E744))+COS(RADIANS(G754))*COS(RADIANS(E744))*COS(RADIANS(U734))))&gt;90,0,$F$4*$F$5/E743^2*(SIN(RADIANS(G754))*SIN(RADIANS(E744))+COS(RADIANS(G754))*COS(RADIANS(E744))*COS(RADIANS(U734))))</f>
        <v>#DIV/0!</v>
      </c>
      <c r="V754" t="e">
        <f>IF(DEGREES(ACOS(SIN(RADIANS(G754))*SIN(RADIANS(E744))+COS(RADIANS(G754))*COS(RADIANS(E744))*COS(RADIANS(V734))))&gt;90,0,$F$4*$F$5/E743^2*(SIN(RADIANS(G754))*SIN(RADIANS(E744))+COS(RADIANS(G754))*COS(RADIANS(E744))*COS(RADIANS(V734))))</f>
        <v>#DIV/0!</v>
      </c>
      <c r="W754" t="e">
        <f>IF(DEGREES(ACOS(SIN(RADIANS(G754))*SIN(RADIANS(E744))+COS(RADIANS(G754))*COS(RADIANS(E744))*COS(RADIANS(W734))))&gt;90,0,$F$4*$F$5/E743^2*(SIN(RADIANS(G754))*SIN(RADIANS(E744))+COS(RADIANS(G754))*COS(RADIANS(E744))*COS(RADIANS(W734))))</f>
        <v>#DIV/0!</v>
      </c>
      <c r="X754" t="e">
        <f>IF(DEGREES(ACOS(SIN(RADIANS(G754))*SIN(RADIANS(E744))+COS(RADIANS(G754))*COS(RADIANS(E744))*COS(RADIANS(X734))))&gt;90,0,$F$4*$F$5/E743^2*(SIN(RADIANS(G754))*SIN(RADIANS(E744))+COS(RADIANS(G754))*COS(RADIANS(E744))*COS(RADIANS(X734))))</f>
        <v>#DIV/0!</v>
      </c>
      <c r="Y754" t="e">
        <f>IF(DEGREES(ACOS(SIN(RADIANS(G754))*SIN(RADIANS(E744))+COS(RADIANS(G754))*COS(RADIANS(E744))*COS(RADIANS(Y734))))&gt;90,0,$F$4*$F$5/E743^2*(SIN(RADIANS(G754))*SIN(RADIANS(E744))+COS(RADIANS(G754))*COS(RADIANS(E744))*COS(RADIANS(Y734))))</f>
        <v>#DIV/0!</v>
      </c>
      <c r="Z754" t="e">
        <f>IF(DEGREES(ACOS(SIN(RADIANS(G754))*SIN(RADIANS(E744))+COS(RADIANS(G754))*COS(RADIANS(E744))*COS(RADIANS(Z734))))&gt;90,0,$F$4*$F$5/E743^2*(SIN(RADIANS(G754))*SIN(RADIANS(E744))+COS(RADIANS(G754))*COS(RADIANS(E744))*COS(RADIANS(Z734))))</f>
        <v>#DIV/0!</v>
      </c>
      <c r="AA754" t="e">
        <f>IF(DEGREES(ACOS(SIN(RADIANS(G754))*SIN(RADIANS(E744))+COS(RADIANS(G754))*COS(RADIANS(E744))*COS(RADIANS(AA734))))&gt;90,0,$F$4*$F$5/E743^2*(SIN(RADIANS(G754))*SIN(RADIANS(E744))+COS(RADIANS(G754))*COS(RADIANS(E744))*COS(RADIANS(AA734))))</f>
        <v>#DIV/0!</v>
      </c>
      <c r="AB754" t="e">
        <f>IF(DEGREES(ACOS(SIN(RADIANS(G754))*SIN(RADIANS(E744))+COS(RADIANS(G754))*COS(RADIANS(E744))*COS(RADIANS(AB734))))&gt;90,0,$F$4*$F$5/E743^2*(SIN(RADIANS(G754))*SIN(RADIANS(E744))+COS(RADIANS(G754))*COS(RADIANS(E744))*COS(RADIANS(AB734))))</f>
        <v>#DIV/0!</v>
      </c>
      <c r="AC754" t="e">
        <f>IF(DEGREES(ACOS(SIN(RADIANS(G754))*SIN(RADIANS(E744))+COS(RADIANS(G754))*COS(RADIANS(E744))*COS(RADIANS(AC734))))&gt;90,0,$F$4*$F$5/E743^2*(SIN(RADIANS(G754))*SIN(RADIANS(E744))+COS(RADIANS(G754))*COS(RADIANS(E744))*COS(RADIANS(AC734))))</f>
        <v>#DIV/0!</v>
      </c>
      <c r="AD754" t="e">
        <f>IF(DEGREES(ACOS(SIN(RADIANS(G754))*SIN(RADIANS(E744))+COS(RADIANS(G754))*COS(RADIANS(E744))*COS(RADIANS(AD734))))&gt;90,0,$F$4*$F$5/E743^2*(SIN(RADIANS(G754))*SIN(RADIANS(E744))+COS(RADIANS(G754))*COS(RADIANS(E744))*COS(RADIANS(AD734))))</f>
        <v>#DIV/0!</v>
      </c>
      <c r="AE754" t="e">
        <f>IF(DEGREES(ACOS(SIN(RADIANS(G754))*SIN(RADIANS(E744))+COS(RADIANS(G754))*COS(RADIANS(E744))*COS(RADIANS(AE734))))&gt;90,0,$F$4*$F$5/E743^2*(SIN(RADIANS(G754))*SIN(RADIANS(E744))+COS(RADIANS(G754))*COS(RADIANS(E744))*COS(RADIANS(AE734))))</f>
        <v>#DIV/0!</v>
      </c>
      <c r="AF754" t="e">
        <f>IF(DEGREES(ACOS(SIN(RADIANS(G754))*SIN(RADIANS(E744))+COS(RADIANS(G754))*COS(RADIANS(E744))*COS(RADIANS(AF734))))&gt;90,0,$F$4*$F$5/E743^2*(SIN(RADIANS(G754))*SIN(RADIANS(E744))+COS(RADIANS(G754))*COS(RADIANS(E744))*COS(RADIANS(AF734))))</f>
        <v>#DIV/0!</v>
      </c>
      <c r="AG754" t="e">
        <f>IF(DEGREES(ACOS(SIN(RADIANS(G754))*SIN(RADIANS(E744))+COS(RADIANS(G754))*COS(RADIANS(E744))*COS(RADIANS(AG734))))&gt;90,0,$F$4*$F$5/E743^2*(SIN(RADIANS(G754))*SIN(RADIANS(E744))+COS(RADIANS(G754))*COS(RADIANS(E744))*COS(RADIANS(AG734))))</f>
        <v>#DIV/0!</v>
      </c>
      <c r="AH754" t="e">
        <f>IF(DEGREES(ACOS(SIN(RADIANS(G754))*SIN(RADIANS(E744))+COS(RADIANS(G754))*COS(RADIANS(E744))*COS(RADIANS(AH734))))&gt;90,0,$F$4*$F$5/E743^2*(SIN(RADIANS(G754))*SIN(RADIANS(E744))+COS(RADIANS(G754))*COS(RADIANS(E744))*COS(RADIANS(AH734))))</f>
        <v>#DIV/0!</v>
      </c>
      <c r="AI754" t="e">
        <f>IF(DEGREES(ACOS(SIN(RADIANS(G754))*SIN(RADIANS(E744))+COS(RADIANS(G754))*COS(RADIANS(E744))*COS(RADIANS(AI734))))&gt;90,0,$F$4*$F$5/E743^2*(SIN(RADIANS(G754))*SIN(RADIANS(E744))+COS(RADIANS(G754))*COS(RADIANS(E744))*COS(RADIANS(AI734))))</f>
        <v>#DIV/0!</v>
      </c>
      <c r="AJ754" t="e">
        <f>IF(DEGREES(ACOS(SIN(RADIANS(G754))*SIN(RADIANS(E744))+COS(RADIANS(G754))*COS(RADIANS(E744))*COS(RADIANS(AJ734))))&gt;90,0,$F$4*$F$5/E743^2*(SIN(RADIANS(G754))*SIN(RADIANS(E744))+COS(RADIANS(G754))*COS(RADIANS(E744))*COS(RADIANS(AJ734))))</f>
        <v>#DIV/0!</v>
      </c>
      <c r="AK754" t="e">
        <f>IF(DEGREES(ACOS(SIN(RADIANS(G754))*SIN(RADIANS(E744))+COS(RADIANS(G754))*COS(RADIANS(E744))*COS(RADIANS(AK734))))&gt;90,0,$F$4*$F$5/E743^2*(SIN(RADIANS(G754))*SIN(RADIANS(E744))+COS(RADIANS(G754))*COS(RADIANS(E744))*COS(RADIANS(AK734))))</f>
        <v>#DIV/0!</v>
      </c>
      <c r="AL754" t="e">
        <f>IF(DEGREES(ACOS(SIN(RADIANS(G754))*SIN(RADIANS(E744))+COS(RADIANS(G754))*COS(RADIANS(E744))*COS(RADIANS(AL734))))&gt;90,0,$F$4*$F$5/E743^2*(SIN(RADIANS(G754))*SIN(RADIANS(E744))+COS(RADIANS(G754))*COS(RADIANS(E744))*COS(RADIANS(AL734))))</f>
        <v>#DIV/0!</v>
      </c>
      <c r="AM754" t="e">
        <f>IF(DEGREES(ACOS(SIN(RADIANS(G754))*SIN(RADIANS(E744))+COS(RADIANS(G754))*COS(RADIANS(E744))*COS(RADIANS(AM734))))&gt;90,0,$F$4*$F$5/E743^2*(SIN(RADIANS(G754))*SIN(RADIANS(E744))+COS(RADIANS(G754))*COS(RADIANS(E744))*COS(RADIANS(AM734))))</f>
        <v>#DIV/0!</v>
      </c>
      <c r="AN754" t="e">
        <f>IF(DEGREES(ACOS(SIN(RADIANS(G754))*SIN(RADIANS(E744))+COS(RADIANS(G754))*COS(RADIANS(E744))*COS(RADIANS(AN734))))&gt;90,0,$F$4*$F$5/E743^2*(SIN(RADIANS(G754))*SIN(RADIANS(E744))+COS(RADIANS(G754))*COS(RADIANS(E744))*COS(RADIANS(AN734))))</f>
        <v>#DIV/0!</v>
      </c>
      <c r="AO754" t="e">
        <f>IF(DEGREES(ACOS(SIN(RADIANS(G754))*SIN(RADIANS(E744))+COS(RADIANS(G754))*COS(RADIANS(E744))*COS(RADIANS(AO734))))&gt;90,0,$F$4*$F$5/E743^2*(SIN(RADIANS(G754))*SIN(RADIANS(E744))+COS(RADIANS(G754))*COS(RADIANS(E744))*COS(RADIANS(AO734))))</f>
        <v>#DIV/0!</v>
      </c>
      <c r="AP754" t="e">
        <f>IF(DEGREES(ACOS(SIN(RADIANS(G754))*SIN(RADIANS(E744))+COS(RADIANS(G754))*COS(RADIANS(E744))*COS(RADIANS(AP734))))&gt;90,0,$F$4*$F$5/E743^2*(SIN(RADIANS(G754))*SIN(RADIANS(E744))+COS(RADIANS(G754))*COS(RADIANS(E744))*COS(RADIANS(AP734))))</f>
        <v>#DIV/0!</v>
      </c>
      <c r="AQ754" t="e">
        <f>IF(DEGREES(ACOS(SIN(RADIANS(G754))*SIN(RADIANS(E744))+COS(RADIANS(G754))*COS(RADIANS(E744))*COS(RADIANS(AQ734))))&gt;90,0,$F$4*$F$5/E743^2*(SIN(RADIANS(G754))*SIN(RADIANS(E744))+COS(RADIANS(G754))*COS(RADIANS(E744))*COS(RADIANS(AQ734))))</f>
        <v>#DIV/0!</v>
      </c>
      <c r="AR754" t="e">
        <f>IF(DEGREES(ACOS(SIN(RADIANS(G754))*SIN(RADIANS(E744))+COS(RADIANS(G754))*COS(RADIANS(E744))*COS(RADIANS(AR734))))&gt;90,0,$F$4*$F$5/E743^2*(SIN(RADIANS(G754))*SIN(RADIANS(E744))+COS(RADIANS(G754))*COS(RADIANS(E744))*COS(RADIANS(AR734))))</f>
        <v>#DIV/0!</v>
      </c>
    </row>
    <row r="756" spans="2:44" x14ac:dyDescent="0.5">
      <c r="H756" t="s">
        <v>769</v>
      </c>
      <c r="I756">
        <v>180</v>
      </c>
      <c r="J756">
        <v>170</v>
      </c>
      <c r="K756">
        <v>160</v>
      </c>
      <c r="L756">
        <v>150</v>
      </c>
      <c r="M756">
        <v>140</v>
      </c>
      <c r="N756">
        <v>130</v>
      </c>
      <c r="O756">
        <v>120</v>
      </c>
      <c r="P756">
        <v>110</v>
      </c>
      <c r="Q756">
        <v>100</v>
      </c>
      <c r="R756">
        <v>90</v>
      </c>
      <c r="S756">
        <v>80</v>
      </c>
      <c r="T756">
        <v>70</v>
      </c>
      <c r="U756">
        <v>60</v>
      </c>
      <c r="V756">
        <v>50</v>
      </c>
      <c r="W756">
        <v>40</v>
      </c>
      <c r="X756">
        <v>30</v>
      </c>
      <c r="Y756">
        <v>20</v>
      </c>
      <c r="Z756">
        <v>10</v>
      </c>
      <c r="AA756">
        <v>0</v>
      </c>
      <c r="AB756">
        <v>-10</v>
      </c>
      <c r="AC756">
        <v>-20</v>
      </c>
      <c r="AD756">
        <v>-30</v>
      </c>
      <c r="AE756">
        <v>-40</v>
      </c>
      <c r="AF756">
        <v>-50</v>
      </c>
      <c r="AG756">
        <v>-60</v>
      </c>
      <c r="AH756">
        <v>-70</v>
      </c>
      <c r="AI756">
        <v>-80</v>
      </c>
      <c r="AJ756">
        <v>-90</v>
      </c>
      <c r="AK756">
        <v>-100</v>
      </c>
      <c r="AL756">
        <v>-110</v>
      </c>
      <c r="AM756">
        <v>-120</v>
      </c>
      <c r="AN756">
        <v>-130</v>
      </c>
      <c r="AO756">
        <v>-140</v>
      </c>
      <c r="AP756">
        <v>-150</v>
      </c>
      <c r="AQ756">
        <v>-160</v>
      </c>
      <c r="AR756">
        <v>-170</v>
      </c>
    </row>
    <row r="757" spans="2:44" x14ac:dyDescent="0.5">
      <c r="H757" t="s">
        <v>779</v>
      </c>
      <c r="I757">
        <f>IF(ABS(I756-E769)&gt;180,IF(ABS(I756-E769)&gt;360,ABS(I756-E769)-360,360-ABS(I756-E769)),ABS(I756-E769))</f>
        <v>180</v>
      </c>
      <c r="J757">
        <f>IF(ABS(J756-E769)&gt;180,IF(ABS(J756-E769)&gt;360,ABS(J756-E769)-360,360-ABS(J756-E769)),ABS(J756-E769))</f>
        <v>170</v>
      </c>
      <c r="K757">
        <f>IF(ABS(K756-E769)&gt;180,IF(ABS(K756-E769)&gt;360,ABS(K756-E769)-360,360-ABS(K756-E769)),ABS(K756-E769))</f>
        <v>160</v>
      </c>
      <c r="L757">
        <f>IF(ABS(L756-E769)&gt;180,IF(ABS(L756-E769)&gt;360,ABS(L756-E769)-360,360-ABS(L756-E769)),ABS(L756-E769))</f>
        <v>150</v>
      </c>
      <c r="M757">
        <f>IF(ABS(M756-E769)&gt;180,IF(ABS(M756-E769)&gt;360,ABS(M756-E769)-360,360-ABS(M756-E769)),ABS(M756-E769))</f>
        <v>140</v>
      </c>
      <c r="N757">
        <f>IF(ABS(N756-E769)&gt;180,IF(ABS(N756-E769)&gt;360,ABS(N756-E769)-360,360-ABS(N756-E769)),ABS(N756-E769))</f>
        <v>130</v>
      </c>
      <c r="O757">
        <f>IF(ABS(O756-E769)&gt;180,IF(ABS(O756-E769)&gt;360,ABS(O756-E769)-360,360-ABS(O756-E769)),ABS(O756-E769))</f>
        <v>120</v>
      </c>
      <c r="P757">
        <f>IF(ABS(P756-E769)&gt;180,IF(ABS(P756-E769)&gt;360,ABS(P756-E769)-360,360-ABS(P756-E769)),ABS(P756-E769))</f>
        <v>110</v>
      </c>
      <c r="Q757">
        <f>IF(ABS(Q756-E769)&gt;180,IF(ABS(Q756-E769)&gt;360,ABS(Q756-E769)-360,360-ABS(Q756-E769)),ABS(Q756-E769))</f>
        <v>100</v>
      </c>
      <c r="R757">
        <f>IF(ABS(R756-E769)&gt;180,IF(ABS(R756-E769)&gt;360,ABS(R756-E769)-360,360-ABS(R756-E769)),ABS(R756-E769))</f>
        <v>90</v>
      </c>
      <c r="S757">
        <f>IF(ABS(S756-E769)&gt;180,IF(ABS(S756-E769)&gt;360,ABS(S756-E769)-360,360-ABS(S756-E769)),ABS(S756-E769))</f>
        <v>80</v>
      </c>
      <c r="T757">
        <f>IF(ABS(T756-E769)&gt;180,IF(ABS(T756-E769)&gt;360,ABS(T756-E769)-360,360-ABS(T756-E769)),ABS(T756-E769))</f>
        <v>70</v>
      </c>
      <c r="U757">
        <f>IF(ABS(U756-E769)&gt;180,IF(ABS(U756-E769)&gt;360,ABS(U756-E769)-360,360-ABS(U756-E769)),ABS(U756-E769))</f>
        <v>60</v>
      </c>
      <c r="V757">
        <f>IF(ABS(V756-E769)&gt;180,IF(ABS(V756-E769)&gt;360,ABS(V756-E769)-360,360-ABS(V756-E769)),ABS(V756-E769))</f>
        <v>50</v>
      </c>
      <c r="W757">
        <f>IF(ABS(W756-E769)&gt;180,IF(ABS(W756-E769)&gt;360,ABS(W756-E769)-360,360-ABS(W756-E769)),ABS(W756-E769))</f>
        <v>40</v>
      </c>
      <c r="X757">
        <f>IF(ABS(X756-E769)&gt;180,IF(ABS(X756-E769)&gt;360,ABS(X756-E769)-360,360-ABS(X756-E769)),ABS(X756-E769))</f>
        <v>30</v>
      </c>
      <c r="Y757">
        <f>IF(ABS(Y756-E769)&gt;180,IF(ABS(Y756-E769)&gt;360,ABS(Y756-E769)-360,360-ABS(Y756-E769)),ABS(Y756-E769))</f>
        <v>20</v>
      </c>
      <c r="Z757">
        <f>IF(ABS(Z756-E769)&gt;180,IF(ABS(Z756-E769)&gt;360,ABS(Z756-E769)-360,360-ABS(Z756-E769)),ABS(Z756-E769))</f>
        <v>10</v>
      </c>
      <c r="AA757">
        <f>IF(ABS(AA756-E769)&gt;180,IF(ABS(AA756-E769)&gt;360,ABS(AA756-E769)-360,360-ABS(AA756-E769)),ABS(AA756-E769))</f>
        <v>0</v>
      </c>
      <c r="AB757">
        <f>IF(ABS(AB756-E769)&gt;180,IF(ABS(AB756-E769)&gt;360,ABS(AB756-E769)-360,360-ABS(AB756-E769)),ABS(AB756-E769))</f>
        <v>10</v>
      </c>
      <c r="AC757">
        <f>IF(ABS(AC756-E769)&gt;180,IF(ABS(AC756-E769)&gt;360,ABS(AC756-E769)-360,360-ABS(AC756-E769)),ABS(AC756-E769))</f>
        <v>20</v>
      </c>
      <c r="AD757">
        <f>IF(ABS(AD756-E769)&gt;180,IF(ABS(AD756-E769)&gt;360,ABS(AD756-E769)-360,360-ABS(AD756-E769)),ABS(AD756-E769))</f>
        <v>30</v>
      </c>
      <c r="AE757">
        <f>IF(ABS(AE756-E769)&gt;180,IF(ABS(AE756-E769)&gt;360,ABS(AE756-E769)-360,360-ABS(AE756-E769)),ABS(AE756-E769))</f>
        <v>40</v>
      </c>
      <c r="AF757">
        <f>IF(ABS(AF756-E769)&gt;180,IF(ABS(AF756-E769)&gt;360,ABS(AF756-E769)-360,360-ABS(AF756-E769)),ABS(AF756-E769))</f>
        <v>50</v>
      </c>
      <c r="AG757">
        <f>IF(ABS(AG756-E769)&gt;180,IF(ABS(AG756-E769)&gt;360,ABS(AG756-E769)-360,360-ABS(AG756-E769)),ABS(AG756-E769))</f>
        <v>60</v>
      </c>
      <c r="AH757">
        <f>IF(ABS(AH756-E769)&gt;180,IF(ABS(AH756-E769)&gt;360,ABS(AH756-E769)-360,360-ABS(AH756-E769)),ABS(AH756-E769))</f>
        <v>70</v>
      </c>
      <c r="AI757">
        <f>IF(ABS(AI756-E769)&gt;180,IF(ABS(AI756-E769)&gt;360,ABS(AI756-E769)-360,360-ABS(AI756-E769)),ABS(AI756-E769))</f>
        <v>80</v>
      </c>
      <c r="AJ757">
        <f>IF(ABS(AJ756-E769)&gt;180,IF(ABS(AJ756-E769)&gt;360,ABS(AJ756-E769)-360,360-ABS(AJ756-E769)),ABS(AJ756-E769))</f>
        <v>90</v>
      </c>
      <c r="AK757">
        <f>IF(ABS(AK756-E769)&gt;180,IF(ABS(AK756-E769)&gt;360,ABS(AK756-E769)-360,360-ABS(AK756-E769)),ABS(AK756-E769))</f>
        <v>100</v>
      </c>
      <c r="AL757">
        <f>IF(ABS(AL756-E769)&gt;180,IF(ABS(AL756-E769)&gt;360,ABS(AL756-E769)-360,360-ABS(AL756-E769)),ABS(AL756-E769))</f>
        <v>110</v>
      </c>
      <c r="AM757">
        <f>IF(ABS(AM756-E769)&gt;180,IF(ABS(AM756-E769)&gt;360,ABS(AM756-E769)-360,360-ABS(AM756-E769)),ABS(AM756-E769))</f>
        <v>120</v>
      </c>
      <c r="AN757">
        <f>IF(ABS(AN756-E769)&gt;180,IF(ABS(AN756-E769)&gt;360,ABS(AN756-E769)-360,360-ABS(AN756-E769)),ABS(AN756-E769))</f>
        <v>130</v>
      </c>
      <c r="AO757">
        <f>IF(ABS(AO756-E769)&gt;180,IF(ABS(AO756-E769)&gt;360,ABS(AO756-E769)-360,360-ABS(AO756-E769)),ABS(AO756-E769))</f>
        <v>140</v>
      </c>
      <c r="AP757">
        <f>IF(ABS(AP756-E769)&gt;180,IF(ABS(AP756-E769)&gt;360,ABS(AP756-E769)-360,360-ABS(AP756-E769)),ABS(AP756-E769))</f>
        <v>150</v>
      </c>
      <c r="AQ757">
        <f>IF(ABS(AQ756-E769)&gt;180,IF(ABS(AQ756-E769)&gt;360,ABS(AQ756-E769)-360,360-ABS(AQ756-E769)),ABS(AQ756-E769))</f>
        <v>160</v>
      </c>
      <c r="AR757">
        <f>IF(ABS(AR756-E769)&gt;180,IF(ABS(AR756-E769)&gt;360,ABS(AR756-E769)-360,360-ABS(AR756-E769)),ABS(AR756-E769))</f>
        <v>170</v>
      </c>
    </row>
    <row r="758" spans="2:44" x14ac:dyDescent="0.5">
      <c r="G758" t="s">
        <v>734</v>
      </c>
    </row>
    <row r="759" spans="2:44" x14ac:dyDescent="0.5">
      <c r="B759" t="s">
        <v>788</v>
      </c>
      <c r="E759">
        <v>310</v>
      </c>
      <c r="G759">
        <v>90</v>
      </c>
      <c r="I759" t="e">
        <f>IF(DEGREES(ACOS(SIN(RADIANS(G759))*SIN(RADIANS(E767))+COS(RADIANS(G759))*COS(RADIANS(E767))*COS(RADIANS(I757))))&gt;90,0,$F$4*$F$5/E766^2*(SIN(RADIANS(G759))*SIN(RADIANS(E767))+COS(RADIANS(G759))*COS(RADIANS(E767))*COS(RADIANS(I757))))</f>
        <v>#DIV/0!</v>
      </c>
      <c r="J759" t="e">
        <f>IF(DEGREES(ACOS(SIN(RADIANS(G759))*SIN(RADIANS(E767))+COS(RADIANS(G759))*COS(RADIANS(E767))*COS(RADIANS(J757))))&gt;90,0,$F$4*$F$5/E766^2*(SIN(RADIANS(G759))*SIN(RADIANS(E767))+COS(RADIANS(G759))*COS(RADIANS(E767))*COS(RADIANS(J757))))</f>
        <v>#DIV/0!</v>
      </c>
      <c r="K759" t="e">
        <f>IF(DEGREES(ACOS(SIN(RADIANS(G759))*SIN(RADIANS(E767))+COS(RADIANS(G759))*COS(RADIANS(E767))*COS(RADIANS(K757))))&gt;90,0,$F$4*$F$5/E766^2*(SIN(RADIANS(G759))*SIN(RADIANS(E767))+COS(RADIANS(G759))*COS(RADIANS(E767))*COS(RADIANS(K757))))</f>
        <v>#DIV/0!</v>
      </c>
      <c r="L759" t="e">
        <f>IF(DEGREES(ACOS(SIN(RADIANS(G759))*SIN(RADIANS(E767))+COS(RADIANS(G759))*COS(RADIANS(E767))*COS(RADIANS(L757))))&gt;90,0,$F$4*$F$5/E766^2*(SIN(RADIANS(G759))*SIN(RADIANS(E767))+COS(RADIANS(G759))*COS(RADIANS(E767))*COS(RADIANS(L757))))</f>
        <v>#DIV/0!</v>
      </c>
      <c r="M759" t="e">
        <f>IF(DEGREES(ACOS(SIN(RADIANS(G759))*SIN(RADIANS(E767))+COS(RADIANS(G759))*COS(RADIANS(E767))*COS(RADIANS(M757))))&gt;90,0,$F$4*$F$5/E766^2*(SIN(RADIANS(G759))*SIN(RADIANS(E767))+COS(RADIANS(G759))*COS(RADIANS(E767))*COS(RADIANS(M757))))</f>
        <v>#DIV/0!</v>
      </c>
      <c r="N759" t="e">
        <f>IF(DEGREES(ACOS(SIN(RADIANS(G759))*SIN(RADIANS(E767))+COS(RADIANS(G759))*COS(RADIANS(E767))*COS(RADIANS(N757))))&gt;90,0,$F$4*$F$5/E766^2*(SIN(RADIANS(G759))*SIN(RADIANS(E767))+COS(RADIANS(G759))*COS(RADIANS(E767))*COS(RADIANS(N757))))</f>
        <v>#DIV/0!</v>
      </c>
      <c r="O759" t="e">
        <f>IF(DEGREES(ACOS(SIN(RADIANS(G759))*SIN(RADIANS(E767))+COS(RADIANS(G759))*COS(RADIANS(E767))*COS(RADIANS(O757))))&gt;90,0,$F$4*$F$5/E766^2*(SIN(RADIANS(G759))*SIN(RADIANS(E767))+COS(RADIANS(G759))*COS(RADIANS(E767))*COS(RADIANS(O757))))</f>
        <v>#DIV/0!</v>
      </c>
      <c r="P759" t="e">
        <f>IF(DEGREES(ACOS(SIN(RADIANS(G759))*SIN(RADIANS(E767))+COS(RADIANS(G759))*COS(RADIANS(E767))*COS(RADIANS(P757))))&gt;90,0,$F$4*$F$5/E766^2*(SIN(RADIANS(G759))*SIN(RADIANS(E767))+COS(RADIANS(G759))*COS(RADIANS(E767))*COS(RADIANS(P757))))</f>
        <v>#DIV/0!</v>
      </c>
      <c r="Q759" t="e">
        <f>IF(DEGREES(ACOS(SIN(RADIANS(G759))*SIN(RADIANS(E767))+COS(RADIANS(G759))*COS(RADIANS(E767))*COS(RADIANS(Q757))))&gt;90,0,$F$4*$F$5/E766^2*(SIN(RADIANS(G759))*SIN(RADIANS(E767))+COS(RADIANS(G759))*COS(RADIANS(E767))*COS(RADIANS(Q757))))</f>
        <v>#DIV/0!</v>
      </c>
      <c r="R759" t="e">
        <f>IF(DEGREES(ACOS(SIN(RADIANS(G759))*SIN(RADIANS(E767))+COS(RADIANS(G759))*COS(RADIANS(E767))*COS(RADIANS(R757))))&gt;90,0,$F$4*$F$5/E766^2*(SIN(RADIANS(G759))*SIN(RADIANS(E767))+COS(RADIANS(G759))*COS(RADIANS(E767))*COS(RADIANS(R757))))</f>
        <v>#DIV/0!</v>
      </c>
      <c r="S759" t="e">
        <f>IF(DEGREES(ACOS(SIN(RADIANS(G759))*SIN(RADIANS(E767))+COS(RADIANS(G759))*COS(RADIANS(E767))*COS(RADIANS(S757))))&gt;90,0,$F$4*$F$5/E766^2*(SIN(RADIANS(G759))*SIN(RADIANS(E767))+COS(RADIANS(G759))*COS(RADIANS(E767))*COS(RADIANS(S757))))</f>
        <v>#DIV/0!</v>
      </c>
      <c r="T759" t="e">
        <f>IF(DEGREES(ACOS(SIN(RADIANS(G759))*SIN(RADIANS(E767))+COS(RADIANS(G759))*COS(RADIANS(E767))*COS(RADIANS(T757))))&gt;90,0,$F$4*$F$5/E766^2*(SIN(RADIANS(G759))*SIN(RADIANS(E767))+COS(RADIANS(G759))*COS(RADIANS(E767))*COS(RADIANS(T757))))</f>
        <v>#DIV/0!</v>
      </c>
      <c r="U759" t="e">
        <f>IF(DEGREES(ACOS(SIN(RADIANS(G759))*SIN(RADIANS(E767))+COS(RADIANS(G759))*COS(RADIANS(E767))*COS(RADIANS(U757))))&gt;90,0,$F$4*$F$5/E766^2*(SIN(RADIANS(G759))*SIN(RADIANS(E767))+COS(RADIANS(G759))*COS(RADIANS(E767))*COS(RADIANS(U757))))</f>
        <v>#DIV/0!</v>
      </c>
      <c r="V759" t="e">
        <f>IF(DEGREES(ACOS(SIN(RADIANS(G759))*SIN(RADIANS(E767))+COS(RADIANS(G759))*COS(RADIANS(E767))*COS(RADIANS(V757))))&gt;90,0,$F$4*$F$5/E766^2*(SIN(RADIANS(G759))*SIN(RADIANS(E767))+COS(RADIANS(G759))*COS(RADIANS(E767))*COS(RADIANS(V757))))</f>
        <v>#DIV/0!</v>
      </c>
      <c r="W759" t="e">
        <f>IF(DEGREES(ACOS(SIN(RADIANS(G759))*SIN(RADIANS(E767))+COS(RADIANS(G759))*COS(RADIANS(E767))*COS(RADIANS(W757))))&gt;90,0,$F$4*$F$5/E766^2*(SIN(RADIANS(G759))*SIN(RADIANS(E767))+COS(RADIANS(G759))*COS(RADIANS(E767))*COS(RADIANS(W757))))</f>
        <v>#DIV/0!</v>
      </c>
      <c r="X759" t="e">
        <f>IF(DEGREES(ACOS(SIN(RADIANS(G759))*SIN(RADIANS(E767))+COS(RADIANS(G759))*COS(RADIANS(E767))*COS(RADIANS(X757))))&gt;90,0,$F$4*$F$5/E766^2*(SIN(RADIANS(G759))*SIN(RADIANS(E767))+COS(RADIANS(G759))*COS(RADIANS(E767))*COS(RADIANS(X757))))</f>
        <v>#DIV/0!</v>
      </c>
      <c r="Y759" t="e">
        <f>IF(DEGREES(ACOS(SIN(RADIANS(G759))*SIN(RADIANS(E767))+COS(RADIANS(G759))*COS(RADIANS(E767))*COS(RADIANS(Y757))))&gt;90,0,$F$4*$F$5/E766^2*(SIN(RADIANS(G759))*SIN(RADIANS(E767))+COS(RADIANS(G759))*COS(RADIANS(E767))*COS(RADIANS(Y757))))</f>
        <v>#DIV/0!</v>
      </c>
      <c r="Z759" t="e">
        <f>IF(DEGREES(ACOS(SIN(RADIANS(G759))*SIN(RADIANS(E767))+COS(RADIANS(G759))*COS(RADIANS(E767))*COS(RADIANS(Z757))))&gt;90,0,$F$4*$F$5/E766^2*(SIN(RADIANS(G759))*SIN(RADIANS(E767))+COS(RADIANS(G759))*COS(RADIANS(E767))*COS(RADIANS(Z757))))</f>
        <v>#DIV/0!</v>
      </c>
      <c r="AA759" t="e">
        <f>IF(DEGREES(ACOS(SIN(RADIANS(G759))*SIN(RADIANS(E767))+COS(RADIANS(G759))*COS(RADIANS(E767))*COS(RADIANS(AA757))))&gt;90,0,$F$4*$F$5/E766^2*(SIN(RADIANS(G759))*SIN(RADIANS(E767))+COS(RADIANS(G759))*COS(RADIANS(E767))*COS(RADIANS(AA757))))</f>
        <v>#DIV/0!</v>
      </c>
      <c r="AB759" t="e">
        <f>IF(DEGREES(ACOS(SIN(RADIANS(G759))*SIN(RADIANS(E767))+COS(RADIANS(G759))*COS(RADIANS(E767))*COS(RADIANS(AB757))))&gt;90,0,$F$4*$F$5/E766^2*(SIN(RADIANS(G759))*SIN(RADIANS(E767))+COS(RADIANS(G759))*COS(RADIANS(E767))*COS(RADIANS(AB757))))</f>
        <v>#DIV/0!</v>
      </c>
      <c r="AC759" t="e">
        <f>IF(DEGREES(ACOS(SIN(RADIANS(G759))*SIN(RADIANS(E767))+COS(RADIANS(G759))*COS(RADIANS(E767))*COS(RADIANS(AC757))))&gt;90,0,$F$4*$F$5/E766^2*(SIN(RADIANS(G759))*SIN(RADIANS(E767))+COS(RADIANS(G759))*COS(RADIANS(E767))*COS(RADIANS(AC757))))</f>
        <v>#DIV/0!</v>
      </c>
      <c r="AD759" t="e">
        <f>IF(DEGREES(ACOS(SIN(RADIANS(G759))*SIN(RADIANS(E767))+COS(RADIANS(G759))*COS(RADIANS(E767))*COS(RADIANS(AD757))))&gt;90,0,$F$4*$F$5/E766^2*(SIN(RADIANS(G759))*SIN(RADIANS(E767))+COS(RADIANS(G759))*COS(RADIANS(E767))*COS(RADIANS(AD757))))</f>
        <v>#DIV/0!</v>
      </c>
      <c r="AE759" t="e">
        <f>IF(DEGREES(ACOS(SIN(RADIANS(G759))*SIN(RADIANS(E767))+COS(RADIANS(G759))*COS(RADIANS(E767))*COS(RADIANS(AE757))))&gt;90,0,$F$4*$F$5/E766^2*(SIN(RADIANS(G759))*SIN(RADIANS(E767))+COS(RADIANS(G759))*COS(RADIANS(E767))*COS(RADIANS(AE757))))</f>
        <v>#DIV/0!</v>
      </c>
      <c r="AF759" t="e">
        <f>IF(DEGREES(ACOS(SIN(RADIANS(G759))*SIN(RADIANS(E767))+COS(RADIANS(G759))*COS(RADIANS(E767))*COS(RADIANS(AF757))))&gt;90,0,$F$4*$F$5/E766^2*(SIN(RADIANS(G759))*SIN(RADIANS(E767))+COS(RADIANS(G759))*COS(RADIANS(E767))*COS(RADIANS(AF757))))</f>
        <v>#DIV/0!</v>
      </c>
      <c r="AG759" t="e">
        <f>IF(DEGREES(ACOS(SIN(RADIANS(G759))*SIN(RADIANS(E767))+COS(RADIANS(G759))*COS(RADIANS(E767))*COS(RADIANS(AG757))))&gt;90,0,$F$4*$F$5/E766^2*(SIN(RADIANS(G759))*SIN(RADIANS(E767))+COS(RADIANS(G759))*COS(RADIANS(E767))*COS(RADIANS(AG757))))</f>
        <v>#DIV/0!</v>
      </c>
      <c r="AH759" t="e">
        <f>IF(DEGREES(ACOS(SIN(RADIANS(G759))*SIN(RADIANS(E767))+COS(RADIANS(G759))*COS(RADIANS(E767))*COS(RADIANS(AH757))))&gt;90,0,$F$4*$F$5/E766^2*(SIN(RADIANS(G759))*SIN(RADIANS(E767))+COS(RADIANS(G759))*COS(RADIANS(E767))*COS(RADIANS(AH757))))</f>
        <v>#DIV/0!</v>
      </c>
      <c r="AI759" t="e">
        <f>IF(DEGREES(ACOS(SIN(RADIANS(G759))*SIN(RADIANS(E767))+COS(RADIANS(G759))*COS(RADIANS(E767))*COS(RADIANS(AI757))))&gt;90,0,$F$4*$F$5/E766^2*(SIN(RADIANS(G759))*SIN(RADIANS(E767))+COS(RADIANS(G759))*COS(RADIANS(E767))*COS(RADIANS(AI757))))</f>
        <v>#DIV/0!</v>
      </c>
      <c r="AJ759" t="e">
        <f>IF(DEGREES(ACOS(SIN(RADIANS(G759))*SIN(RADIANS(E767))+COS(RADIANS(G759))*COS(RADIANS(E767))*COS(RADIANS(AJ757))))&gt;90,0,$F$4*$F$5/E766^2*(SIN(RADIANS(G759))*SIN(RADIANS(E767))+COS(RADIANS(G759))*COS(RADIANS(E767))*COS(RADIANS(AJ757))))</f>
        <v>#DIV/0!</v>
      </c>
      <c r="AK759" t="e">
        <f>IF(DEGREES(ACOS(SIN(RADIANS(G759))*SIN(RADIANS(E767))+COS(RADIANS(G759))*COS(RADIANS(E767))*COS(RADIANS(AK757))))&gt;90,0,$F$4*$F$5/E766^2*(SIN(RADIANS(G759))*SIN(RADIANS(E767))+COS(RADIANS(G759))*COS(RADIANS(E767))*COS(RADIANS(AK757))))</f>
        <v>#DIV/0!</v>
      </c>
      <c r="AL759" t="e">
        <f>IF(DEGREES(ACOS(SIN(RADIANS(G759))*SIN(RADIANS(E767))+COS(RADIANS(G759))*COS(RADIANS(E767))*COS(RADIANS(AL757))))&gt;90,0,$F$4*$F$5/E766^2*(SIN(RADIANS(G759))*SIN(RADIANS(E767))+COS(RADIANS(G759))*COS(RADIANS(E767))*COS(RADIANS(AL757))))</f>
        <v>#DIV/0!</v>
      </c>
      <c r="AM759" t="e">
        <f>IF(DEGREES(ACOS(SIN(RADIANS(G759))*SIN(RADIANS(E767))+COS(RADIANS(G759))*COS(RADIANS(E767))*COS(RADIANS(AM757))))&gt;90,0,$F$4*$F$5/E766^2*(SIN(RADIANS(G759))*SIN(RADIANS(E767))+COS(RADIANS(G759))*COS(RADIANS(E767))*COS(RADIANS(AM757))))</f>
        <v>#DIV/0!</v>
      </c>
      <c r="AN759" t="e">
        <f>IF(DEGREES(ACOS(SIN(RADIANS(G759))*SIN(RADIANS(E767))+COS(RADIANS(G759))*COS(RADIANS(E767))*COS(RADIANS(AN757))))&gt;90,0,$F$4*$F$5/E766^2*(SIN(RADIANS(G759))*SIN(RADIANS(E767))+COS(RADIANS(G759))*COS(RADIANS(E767))*COS(RADIANS(AN757))))</f>
        <v>#DIV/0!</v>
      </c>
      <c r="AO759" t="e">
        <f>IF(DEGREES(ACOS(SIN(RADIANS(G759))*SIN(RADIANS(E767))+COS(RADIANS(G759))*COS(RADIANS(E767))*COS(RADIANS(AO757))))&gt;90,0,$F$4*$F$5/E766^2*(SIN(RADIANS(G759))*SIN(RADIANS(E767))+COS(RADIANS(G759))*COS(RADIANS(E767))*COS(RADIANS(AO757))))</f>
        <v>#DIV/0!</v>
      </c>
      <c r="AP759" t="e">
        <f>IF(DEGREES(ACOS(SIN(RADIANS(G759))*SIN(RADIANS(E767))+COS(RADIANS(G759))*COS(RADIANS(E767))*COS(RADIANS(AP757))))&gt;90,0,$F$4*$F$5/E766^2*(SIN(RADIANS(G759))*SIN(RADIANS(E767))+COS(RADIANS(G759))*COS(RADIANS(E767))*COS(RADIANS(AP757))))</f>
        <v>#DIV/0!</v>
      </c>
      <c r="AQ759" t="e">
        <f>IF(DEGREES(ACOS(SIN(RADIANS(G759))*SIN(RADIANS(E767))+COS(RADIANS(G759))*COS(RADIANS(E767))*COS(RADIANS(AQ757))))&gt;90,0,$F$4*$F$5/E766^2*(SIN(RADIANS(G759))*SIN(RADIANS(E767))+COS(RADIANS(G759))*COS(RADIANS(E767))*COS(RADIANS(AQ757))))</f>
        <v>#DIV/0!</v>
      </c>
      <c r="AR759" t="e">
        <f>IF(DEGREES(ACOS(SIN(RADIANS(G759))*SIN(RADIANS(E767))+COS(RADIANS(G759))*COS(RADIANS(E767))*COS(RADIANS(AR757))))&gt;90,0,$F$4*$F$5/E766^2*(SIN(RADIANS(G759))*SIN(RADIANS(E767))+COS(RADIANS(G759))*COS(RADIANS(E767))*COS(RADIANS(AR757))))</f>
        <v>#DIV/0!</v>
      </c>
    </row>
    <row r="760" spans="2:44" x14ac:dyDescent="0.5">
      <c r="B760" t="s">
        <v>726</v>
      </c>
      <c r="E760" cm="1">
        <f t="array" ref="E760">INDEX($D$1751:$AM$1751,0,MATCH(E759-IF(E759&lt;360,0,360),$D$1700:$AM$1700,0))+IF(E759&gt;350,360,0)</f>
        <v>310</v>
      </c>
      <c r="G760">
        <v>80</v>
      </c>
      <c r="I760">
        <f>IF(DEGREES(ACOS(SIN(RADIANS(G760))*SIN(RADIANS(E767))+COS(RADIANS(G760))*COS(RADIANS(E767))*COS(RADIANS(I757))))&gt;90,0,$F$4*$F$5/E766^2*(SIN(RADIANS(G760))*SIN(RADIANS(E767))+COS(RADIANS(G760))*COS(RADIANS(E767))*COS(RADIANS(I757))))</f>
        <v>0</v>
      </c>
      <c r="J760">
        <f>IF(DEGREES(ACOS(SIN(RADIANS(G760))*SIN(RADIANS(E767))+COS(RADIANS(G760))*COS(RADIANS(E767))*COS(RADIANS(J757))))&gt;90,0,$F$4*$F$5/E766^2*(SIN(RADIANS(G760))*SIN(RADIANS(E767))+COS(RADIANS(G760))*COS(RADIANS(E767))*COS(RADIANS(J757))))</f>
        <v>0</v>
      </c>
      <c r="K760">
        <f>IF(DEGREES(ACOS(SIN(RADIANS(G760))*SIN(RADIANS(E767))+COS(RADIANS(G760))*COS(RADIANS(E767))*COS(RADIANS(K757))))&gt;90,0,$F$4*$F$5/E766^2*(SIN(RADIANS(G760))*SIN(RADIANS(E767))+COS(RADIANS(G760))*COS(RADIANS(E767))*COS(RADIANS(K757))))</f>
        <v>0</v>
      </c>
      <c r="L760">
        <f>IF(DEGREES(ACOS(SIN(RADIANS(G760))*SIN(RADIANS(E767))+COS(RADIANS(G760))*COS(RADIANS(E767))*COS(RADIANS(L757))))&gt;90,0,$F$4*$F$5/E766^2*(SIN(RADIANS(G760))*SIN(RADIANS(E767))+COS(RADIANS(G760))*COS(RADIANS(E767))*COS(RADIANS(L757))))</f>
        <v>0</v>
      </c>
      <c r="M760">
        <f>IF(DEGREES(ACOS(SIN(RADIANS(G760))*SIN(RADIANS(E767))+COS(RADIANS(G760))*COS(RADIANS(E767))*COS(RADIANS(M757))))&gt;90,0,$F$4*$F$5/E766^2*(SIN(RADIANS(G760))*SIN(RADIANS(E767))+COS(RADIANS(G760))*COS(RADIANS(E767))*COS(RADIANS(M757))))</f>
        <v>0</v>
      </c>
      <c r="N760">
        <f>IF(DEGREES(ACOS(SIN(RADIANS(G760))*SIN(RADIANS(E767))+COS(RADIANS(G760))*COS(RADIANS(E767))*COS(RADIANS(N757))))&gt;90,0,$F$4*$F$5/E766^2*(SIN(RADIANS(G760))*SIN(RADIANS(E767))+COS(RADIANS(G760))*COS(RADIANS(E767))*COS(RADIANS(N757))))</f>
        <v>0</v>
      </c>
      <c r="O760">
        <f>IF(DEGREES(ACOS(SIN(RADIANS(G760))*SIN(RADIANS(E767))+COS(RADIANS(G760))*COS(RADIANS(E767))*COS(RADIANS(O757))))&gt;90,0,$F$4*$F$5/E766^2*(SIN(RADIANS(G760))*SIN(RADIANS(E767))+COS(RADIANS(G760))*COS(RADIANS(E767))*COS(RADIANS(O757))))</f>
        <v>0</v>
      </c>
      <c r="P760">
        <f>IF(DEGREES(ACOS(SIN(RADIANS(G760))*SIN(RADIANS(E767))+COS(RADIANS(G760))*COS(RADIANS(E767))*COS(RADIANS(P757))))&gt;90,0,$F$4*$F$5/E766^2*(SIN(RADIANS(G760))*SIN(RADIANS(E767))+COS(RADIANS(G760))*COS(RADIANS(E767))*COS(RADIANS(P757))))</f>
        <v>0</v>
      </c>
      <c r="Q760">
        <f>IF(DEGREES(ACOS(SIN(RADIANS(G760))*SIN(RADIANS(E767))+COS(RADIANS(G760))*COS(RADIANS(E767))*COS(RADIANS(Q757))))&gt;90,0,$F$4*$F$5/E766^2*(SIN(RADIANS(G760))*SIN(RADIANS(E767))+COS(RADIANS(G760))*COS(RADIANS(E767))*COS(RADIANS(Q757))))</f>
        <v>0</v>
      </c>
      <c r="R760" t="e">
        <f>IF(DEGREES(ACOS(SIN(RADIANS(G760))*SIN(RADIANS(E767))+COS(RADIANS(G760))*COS(RADIANS(E767))*COS(RADIANS(R757))))&gt;90,0,$F$4*$F$5/E766^2*(SIN(RADIANS(G760))*SIN(RADIANS(E767))+COS(RADIANS(G760))*COS(RADIANS(E767))*COS(RADIANS(R757))))</f>
        <v>#DIV/0!</v>
      </c>
      <c r="S760" t="e">
        <f>IF(DEGREES(ACOS(SIN(RADIANS(G760))*SIN(RADIANS(E767))+COS(RADIANS(G760))*COS(RADIANS(E767))*COS(RADIANS(S757))))&gt;90,0,$F$4*$F$5/E766^2*(SIN(RADIANS(G760))*SIN(RADIANS(E767))+COS(RADIANS(G760))*COS(RADIANS(E767))*COS(RADIANS(S757))))</f>
        <v>#DIV/0!</v>
      </c>
      <c r="T760" t="e">
        <f>IF(DEGREES(ACOS(SIN(RADIANS(G760))*SIN(RADIANS(E767))+COS(RADIANS(G760))*COS(RADIANS(E767))*COS(RADIANS(T757))))&gt;90,0,$F$4*$F$5/E766^2*(SIN(RADIANS(G760))*SIN(RADIANS(E767))+COS(RADIANS(G760))*COS(RADIANS(E767))*COS(RADIANS(T757))))</f>
        <v>#DIV/0!</v>
      </c>
      <c r="U760" t="e">
        <f>IF(DEGREES(ACOS(SIN(RADIANS(G760))*SIN(RADIANS(E767))+COS(RADIANS(G760))*COS(RADIANS(E767))*COS(RADIANS(U757))))&gt;90,0,$F$4*$F$5/E766^2*(SIN(RADIANS(G760))*SIN(RADIANS(E767))+COS(RADIANS(G760))*COS(RADIANS(E767))*COS(RADIANS(U757))))</f>
        <v>#DIV/0!</v>
      </c>
      <c r="V760" t="e">
        <f>IF(DEGREES(ACOS(SIN(RADIANS(G760))*SIN(RADIANS(E767))+COS(RADIANS(G760))*COS(RADIANS(E767))*COS(RADIANS(V757))))&gt;90,0,$F$4*$F$5/E766^2*(SIN(RADIANS(G760))*SIN(RADIANS(E767))+COS(RADIANS(G760))*COS(RADIANS(E767))*COS(RADIANS(V757))))</f>
        <v>#DIV/0!</v>
      </c>
      <c r="W760" t="e">
        <f>IF(DEGREES(ACOS(SIN(RADIANS(G760))*SIN(RADIANS(E767))+COS(RADIANS(G760))*COS(RADIANS(E767))*COS(RADIANS(W757))))&gt;90,0,$F$4*$F$5/E766^2*(SIN(RADIANS(G760))*SIN(RADIANS(E767))+COS(RADIANS(G760))*COS(RADIANS(E767))*COS(RADIANS(W757))))</f>
        <v>#DIV/0!</v>
      </c>
      <c r="X760" t="e">
        <f>IF(DEGREES(ACOS(SIN(RADIANS(G760))*SIN(RADIANS(E767))+COS(RADIANS(G760))*COS(RADIANS(E767))*COS(RADIANS(X757))))&gt;90,0,$F$4*$F$5/E766^2*(SIN(RADIANS(G760))*SIN(RADIANS(E767))+COS(RADIANS(G760))*COS(RADIANS(E767))*COS(RADIANS(X757))))</f>
        <v>#DIV/0!</v>
      </c>
      <c r="Y760" t="e">
        <f>IF(DEGREES(ACOS(SIN(RADIANS(G760))*SIN(RADIANS(E767))+COS(RADIANS(G760))*COS(RADIANS(E767))*COS(RADIANS(Y757))))&gt;90,0,$F$4*$F$5/E766^2*(SIN(RADIANS(G760))*SIN(RADIANS(E767))+COS(RADIANS(G760))*COS(RADIANS(E767))*COS(RADIANS(Y757))))</f>
        <v>#DIV/0!</v>
      </c>
      <c r="Z760" t="e">
        <f>IF(DEGREES(ACOS(SIN(RADIANS(G760))*SIN(RADIANS(E767))+COS(RADIANS(G760))*COS(RADIANS(E767))*COS(RADIANS(Z757))))&gt;90,0,$F$4*$F$5/E766^2*(SIN(RADIANS(G760))*SIN(RADIANS(E767))+COS(RADIANS(G760))*COS(RADIANS(E767))*COS(RADIANS(Z757))))</f>
        <v>#DIV/0!</v>
      </c>
      <c r="AA760" t="e">
        <f>IF(DEGREES(ACOS(SIN(RADIANS(G760))*SIN(RADIANS(E767))+COS(RADIANS(G760))*COS(RADIANS(E767))*COS(RADIANS(AA757))))&gt;90,0,$F$4*$F$5/E766^2*(SIN(RADIANS(G760))*SIN(RADIANS(E767))+COS(RADIANS(G760))*COS(RADIANS(E767))*COS(RADIANS(AA757))))</f>
        <v>#DIV/0!</v>
      </c>
      <c r="AB760" t="e">
        <f>IF(DEGREES(ACOS(SIN(RADIANS(G760))*SIN(RADIANS(E767))+COS(RADIANS(G760))*COS(RADIANS(E767))*COS(RADIANS(AB757))))&gt;90,0,$F$4*$F$5/E766^2*(SIN(RADIANS(G760))*SIN(RADIANS(E767))+COS(RADIANS(G760))*COS(RADIANS(E767))*COS(RADIANS(AB757))))</f>
        <v>#DIV/0!</v>
      </c>
      <c r="AC760" t="e">
        <f>IF(DEGREES(ACOS(SIN(RADIANS(G760))*SIN(RADIANS(E767))+COS(RADIANS(G760))*COS(RADIANS(E767))*COS(RADIANS(AC757))))&gt;90,0,$F$4*$F$5/E766^2*(SIN(RADIANS(G760))*SIN(RADIANS(E767))+COS(RADIANS(G760))*COS(RADIANS(E767))*COS(RADIANS(AC757))))</f>
        <v>#DIV/0!</v>
      </c>
      <c r="AD760" t="e">
        <f>IF(DEGREES(ACOS(SIN(RADIANS(G760))*SIN(RADIANS(E767))+COS(RADIANS(G760))*COS(RADIANS(E767))*COS(RADIANS(AD757))))&gt;90,0,$F$4*$F$5/E766^2*(SIN(RADIANS(G760))*SIN(RADIANS(E767))+COS(RADIANS(G760))*COS(RADIANS(E767))*COS(RADIANS(AD757))))</f>
        <v>#DIV/0!</v>
      </c>
      <c r="AE760" t="e">
        <f>IF(DEGREES(ACOS(SIN(RADIANS(G760))*SIN(RADIANS(E767))+COS(RADIANS(G760))*COS(RADIANS(E767))*COS(RADIANS(AE757))))&gt;90,0,$F$4*$F$5/E766^2*(SIN(RADIANS(G760))*SIN(RADIANS(E767))+COS(RADIANS(G760))*COS(RADIANS(E767))*COS(RADIANS(AE757))))</f>
        <v>#DIV/0!</v>
      </c>
      <c r="AF760" t="e">
        <f>IF(DEGREES(ACOS(SIN(RADIANS(G760))*SIN(RADIANS(E767))+COS(RADIANS(G760))*COS(RADIANS(E767))*COS(RADIANS(AF757))))&gt;90,0,$F$4*$F$5/E766^2*(SIN(RADIANS(G760))*SIN(RADIANS(E767))+COS(RADIANS(G760))*COS(RADIANS(E767))*COS(RADIANS(AF757))))</f>
        <v>#DIV/0!</v>
      </c>
      <c r="AG760" t="e">
        <f>IF(DEGREES(ACOS(SIN(RADIANS(G760))*SIN(RADIANS(E767))+COS(RADIANS(G760))*COS(RADIANS(E767))*COS(RADIANS(AG757))))&gt;90,0,$F$4*$F$5/E766^2*(SIN(RADIANS(G760))*SIN(RADIANS(E767))+COS(RADIANS(G760))*COS(RADIANS(E767))*COS(RADIANS(AG757))))</f>
        <v>#DIV/0!</v>
      </c>
      <c r="AH760" t="e">
        <f>IF(DEGREES(ACOS(SIN(RADIANS(G760))*SIN(RADIANS(E767))+COS(RADIANS(G760))*COS(RADIANS(E767))*COS(RADIANS(AH757))))&gt;90,0,$F$4*$F$5/E766^2*(SIN(RADIANS(G760))*SIN(RADIANS(E767))+COS(RADIANS(G760))*COS(RADIANS(E767))*COS(RADIANS(AH757))))</f>
        <v>#DIV/0!</v>
      </c>
      <c r="AI760" t="e">
        <f>IF(DEGREES(ACOS(SIN(RADIANS(G760))*SIN(RADIANS(E767))+COS(RADIANS(G760))*COS(RADIANS(E767))*COS(RADIANS(AI757))))&gt;90,0,$F$4*$F$5/E766^2*(SIN(RADIANS(G760))*SIN(RADIANS(E767))+COS(RADIANS(G760))*COS(RADIANS(E767))*COS(RADIANS(AI757))))</f>
        <v>#DIV/0!</v>
      </c>
      <c r="AJ760" t="e">
        <f>IF(DEGREES(ACOS(SIN(RADIANS(G760))*SIN(RADIANS(E767))+COS(RADIANS(G760))*COS(RADIANS(E767))*COS(RADIANS(AJ757))))&gt;90,0,$F$4*$F$5/E766^2*(SIN(RADIANS(G760))*SIN(RADIANS(E767))+COS(RADIANS(G760))*COS(RADIANS(E767))*COS(RADIANS(AJ757))))</f>
        <v>#DIV/0!</v>
      </c>
      <c r="AK760">
        <f>IF(DEGREES(ACOS(SIN(RADIANS(G760))*SIN(RADIANS(E767))+COS(RADIANS(G760))*COS(RADIANS(E767))*COS(RADIANS(AK757))))&gt;90,0,$F$4*$F$5/E766^2*(SIN(RADIANS(G760))*SIN(RADIANS(E767))+COS(RADIANS(G760))*COS(RADIANS(E767))*COS(RADIANS(AK757))))</f>
        <v>0</v>
      </c>
      <c r="AL760">
        <f>IF(DEGREES(ACOS(SIN(RADIANS(G760))*SIN(RADIANS(E767))+COS(RADIANS(G760))*COS(RADIANS(E767))*COS(RADIANS(AL757))))&gt;90,0,$F$4*$F$5/E766^2*(SIN(RADIANS(G760))*SIN(RADIANS(E767))+COS(RADIANS(G760))*COS(RADIANS(E767))*COS(RADIANS(AL757))))</f>
        <v>0</v>
      </c>
      <c r="AM760">
        <f>IF(DEGREES(ACOS(SIN(RADIANS(G760))*SIN(RADIANS(E767))+COS(RADIANS(G760))*COS(RADIANS(E767))*COS(RADIANS(AM757))))&gt;90,0,$F$4*$F$5/E766^2*(SIN(RADIANS(G760))*SIN(RADIANS(E767))+COS(RADIANS(G760))*COS(RADIANS(E767))*COS(RADIANS(AM757))))</f>
        <v>0</v>
      </c>
      <c r="AN760">
        <f>IF(DEGREES(ACOS(SIN(RADIANS(G760))*SIN(RADIANS(E767))+COS(RADIANS(G760))*COS(RADIANS(E767))*COS(RADIANS(AN757))))&gt;90,0,$F$4*$F$5/E766^2*(SIN(RADIANS(G760))*SIN(RADIANS(E767))+COS(RADIANS(G760))*COS(RADIANS(E767))*COS(RADIANS(AN757))))</f>
        <v>0</v>
      </c>
      <c r="AO760">
        <f>IF(DEGREES(ACOS(SIN(RADIANS(G760))*SIN(RADIANS(E767))+COS(RADIANS(G760))*COS(RADIANS(E767))*COS(RADIANS(AO757))))&gt;90,0,$F$4*$F$5/E766^2*(SIN(RADIANS(G760))*SIN(RADIANS(E767))+COS(RADIANS(G760))*COS(RADIANS(E767))*COS(RADIANS(AO757))))</f>
        <v>0</v>
      </c>
      <c r="AP760">
        <f>IF(DEGREES(ACOS(SIN(RADIANS(G760))*SIN(RADIANS(E767))+COS(RADIANS(G760))*COS(RADIANS(E767))*COS(RADIANS(AP757))))&gt;90,0,$F$4*$F$5/E766^2*(SIN(RADIANS(G760))*SIN(RADIANS(E767))+COS(RADIANS(G760))*COS(RADIANS(E767))*COS(RADIANS(AP757))))</f>
        <v>0</v>
      </c>
      <c r="AQ760">
        <f>IF(DEGREES(ACOS(SIN(RADIANS(G760))*SIN(RADIANS(E767))+COS(RADIANS(G760))*COS(RADIANS(E767))*COS(RADIANS(AQ757))))&gt;90,0,$F$4*$F$5/E766^2*(SIN(RADIANS(G760))*SIN(RADIANS(E767))+COS(RADIANS(G760))*COS(RADIANS(E767))*COS(RADIANS(AQ757))))</f>
        <v>0</v>
      </c>
      <c r="AR760">
        <f>IF(DEGREES(ACOS(SIN(RADIANS(G760))*SIN(RADIANS(E767))+COS(RADIANS(G760))*COS(RADIANS(E767))*COS(RADIANS(AR757))))&gt;90,0,$F$4*$F$5/E766^2*(SIN(RADIANS(G760))*SIN(RADIANS(E767))+COS(RADIANS(G760))*COS(RADIANS(E767))*COS(RADIANS(AR757))))</f>
        <v>0</v>
      </c>
    </row>
    <row r="761" spans="2:44" x14ac:dyDescent="0.5">
      <c r="B761" s="40" t="s">
        <v>781</v>
      </c>
      <c r="E761">
        <f>IF(E760-$F$13&lt;0,E760-$F$13+360,IF(E760-$F$13&gt;360,E760-$F$13-360,E760-$F$13))</f>
        <v>40</v>
      </c>
      <c r="G761">
        <v>70</v>
      </c>
      <c r="I761">
        <f>IF(DEGREES(ACOS(SIN(RADIANS(G761))*SIN(RADIANS(E767))+COS(RADIANS(G761))*COS(RADIANS(E767))*COS(RADIANS(I757))))&gt;90,0,$F$4*$F$5/E766^2*(SIN(RADIANS(G761))*SIN(RADIANS(E767))+COS(RADIANS(G761))*COS(RADIANS(E767))*COS(RADIANS(I757))))</f>
        <v>0</v>
      </c>
      <c r="J761">
        <f>IF(DEGREES(ACOS(SIN(RADIANS(G761))*SIN(RADIANS(E767))+COS(RADIANS(G761))*COS(RADIANS(E767))*COS(RADIANS(J757))))&gt;90,0,$F$4*$F$5/E766^2*(SIN(RADIANS(G761))*SIN(RADIANS(E767))+COS(RADIANS(G761))*COS(RADIANS(E767))*COS(RADIANS(J757))))</f>
        <v>0</v>
      </c>
      <c r="K761">
        <f>IF(DEGREES(ACOS(SIN(RADIANS(G761))*SIN(RADIANS(E767))+COS(RADIANS(G761))*COS(RADIANS(E767))*COS(RADIANS(K757))))&gt;90,0,$F$4*$F$5/E766^2*(SIN(RADIANS(G761))*SIN(RADIANS(E767))+COS(RADIANS(G761))*COS(RADIANS(E767))*COS(RADIANS(K757))))</f>
        <v>0</v>
      </c>
      <c r="L761">
        <f>IF(DEGREES(ACOS(SIN(RADIANS(G761))*SIN(RADIANS(E767))+COS(RADIANS(G761))*COS(RADIANS(E767))*COS(RADIANS(L757))))&gt;90,0,$F$4*$F$5/E766^2*(SIN(RADIANS(G761))*SIN(RADIANS(E767))+COS(RADIANS(G761))*COS(RADIANS(E767))*COS(RADIANS(L757))))</f>
        <v>0</v>
      </c>
      <c r="M761">
        <f>IF(DEGREES(ACOS(SIN(RADIANS(G761))*SIN(RADIANS(E767))+COS(RADIANS(G761))*COS(RADIANS(E767))*COS(RADIANS(M757))))&gt;90,0,$F$4*$F$5/E766^2*(SIN(RADIANS(G761))*SIN(RADIANS(E767))+COS(RADIANS(G761))*COS(RADIANS(E767))*COS(RADIANS(M757))))</f>
        <v>0</v>
      </c>
      <c r="N761">
        <f>IF(DEGREES(ACOS(SIN(RADIANS(G761))*SIN(RADIANS(E767))+COS(RADIANS(G761))*COS(RADIANS(E767))*COS(RADIANS(N757))))&gt;90,0,$F$4*$F$5/E766^2*(SIN(RADIANS(G761))*SIN(RADIANS(E767))+COS(RADIANS(G761))*COS(RADIANS(E767))*COS(RADIANS(N757))))</f>
        <v>0</v>
      </c>
      <c r="O761">
        <f>IF(DEGREES(ACOS(SIN(RADIANS(G761))*SIN(RADIANS(E767))+COS(RADIANS(G761))*COS(RADIANS(E767))*COS(RADIANS(O757))))&gt;90,0,$F$4*$F$5/E766^2*(SIN(RADIANS(G761))*SIN(RADIANS(E767))+COS(RADIANS(G761))*COS(RADIANS(E767))*COS(RADIANS(O757))))</f>
        <v>0</v>
      </c>
      <c r="P761">
        <f>IF(DEGREES(ACOS(SIN(RADIANS(G761))*SIN(RADIANS(E767))+COS(RADIANS(G761))*COS(RADIANS(E767))*COS(RADIANS(P757))))&gt;90,0,$F$4*$F$5/E766^2*(SIN(RADIANS(G761))*SIN(RADIANS(E767))+COS(RADIANS(G761))*COS(RADIANS(E767))*COS(RADIANS(P757))))</f>
        <v>0</v>
      </c>
      <c r="Q761">
        <f>IF(DEGREES(ACOS(SIN(RADIANS(G761))*SIN(RADIANS(E767))+COS(RADIANS(G761))*COS(RADIANS(E767))*COS(RADIANS(Q757))))&gt;90,0,$F$4*$F$5/E766^2*(SIN(RADIANS(G761))*SIN(RADIANS(E767))+COS(RADIANS(G761))*COS(RADIANS(E767))*COS(RADIANS(Q757))))</f>
        <v>0</v>
      </c>
      <c r="R761" t="e">
        <f>IF(DEGREES(ACOS(SIN(RADIANS(G761))*SIN(RADIANS(E767))+COS(RADIANS(G761))*COS(RADIANS(E767))*COS(RADIANS(R757))))&gt;90,0,$F$4*$F$5/E766^2*(SIN(RADIANS(G761))*SIN(RADIANS(E767))+COS(RADIANS(G761))*COS(RADIANS(E767))*COS(RADIANS(R757))))</f>
        <v>#DIV/0!</v>
      </c>
      <c r="S761" t="e">
        <f>IF(DEGREES(ACOS(SIN(RADIANS(G761))*SIN(RADIANS(E767))+COS(RADIANS(G761))*COS(RADIANS(E767))*COS(RADIANS(S757))))&gt;90,0,$F$4*$F$5/E766^2*(SIN(RADIANS(G761))*SIN(RADIANS(E767))+COS(RADIANS(G761))*COS(RADIANS(E767))*COS(RADIANS(S757))))</f>
        <v>#DIV/0!</v>
      </c>
      <c r="T761" t="e">
        <f>IF(DEGREES(ACOS(SIN(RADIANS(G761))*SIN(RADIANS(E767))+COS(RADIANS(G761))*COS(RADIANS(E767))*COS(RADIANS(T757))))&gt;90,0,$F$4*$F$5/E766^2*(SIN(RADIANS(G761))*SIN(RADIANS(E767))+COS(RADIANS(G761))*COS(RADIANS(E767))*COS(RADIANS(T757))))</f>
        <v>#DIV/0!</v>
      </c>
      <c r="U761" t="e">
        <f>IF(DEGREES(ACOS(SIN(RADIANS(G761))*SIN(RADIANS(E767))+COS(RADIANS(G761))*COS(RADIANS(E767))*COS(RADIANS(U757))))&gt;90,0,$F$4*$F$5/E766^2*(SIN(RADIANS(G761))*SIN(RADIANS(E767))+COS(RADIANS(G761))*COS(RADIANS(E767))*COS(RADIANS(U757))))</f>
        <v>#DIV/0!</v>
      </c>
      <c r="V761" t="e">
        <f>IF(DEGREES(ACOS(SIN(RADIANS(G761))*SIN(RADIANS(E767))+COS(RADIANS(G761))*COS(RADIANS(E767))*COS(RADIANS(V757))))&gt;90,0,$F$4*$F$5/E766^2*(SIN(RADIANS(G761))*SIN(RADIANS(E767))+COS(RADIANS(G761))*COS(RADIANS(E767))*COS(RADIANS(V757))))</f>
        <v>#DIV/0!</v>
      </c>
      <c r="W761" t="e">
        <f>IF(DEGREES(ACOS(SIN(RADIANS(G761))*SIN(RADIANS(E767))+COS(RADIANS(G761))*COS(RADIANS(E767))*COS(RADIANS(W757))))&gt;90,0,$F$4*$F$5/E766^2*(SIN(RADIANS(G761))*SIN(RADIANS(E767))+COS(RADIANS(G761))*COS(RADIANS(E767))*COS(RADIANS(W757))))</f>
        <v>#DIV/0!</v>
      </c>
      <c r="X761" t="e">
        <f>IF(DEGREES(ACOS(SIN(RADIANS(G761))*SIN(RADIANS(E767))+COS(RADIANS(G761))*COS(RADIANS(E767))*COS(RADIANS(X757))))&gt;90,0,$F$4*$F$5/E766^2*(SIN(RADIANS(G761))*SIN(RADIANS(E767))+COS(RADIANS(G761))*COS(RADIANS(E767))*COS(RADIANS(X757))))</f>
        <v>#DIV/0!</v>
      </c>
      <c r="Y761" t="e">
        <f>IF(DEGREES(ACOS(SIN(RADIANS(G761))*SIN(RADIANS(E767))+COS(RADIANS(G761))*COS(RADIANS(E767))*COS(RADIANS(Y757))))&gt;90,0,$F$4*$F$5/E766^2*(SIN(RADIANS(G761))*SIN(RADIANS(E767))+COS(RADIANS(G761))*COS(RADIANS(E767))*COS(RADIANS(Y757))))</f>
        <v>#DIV/0!</v>
      </c>
      <c r="Z761" t="e">
        <f>IF(DEGREES(ACOS(SIN(RADIANS(G761))*SIN(RADIANS(E767))+COS(RADIANS(G761))*COS(RADIANS(E767))*COS(RADIANS(Z757))))&gt;90,0,$F$4*$F$5/E766^2*(SIN(RADIANS(G761))*SIN(RADIANS(E767))+COS(RADIANS(G761))*COS(RADIANS(E767))*COS(RADIANS(Z757))))</f>
        <v>#DIV/0!</v>
      </c>
      <c r="AA761" t="e">
        <f>IF(DEGREES(ACOS(SIN(RADIANS(G761))*SIN(RADIANS(E767))+COS(RADIANS(G761))*COS(RADIANS(E767))*COS(RADIANS(AA757))))&gt;90,0,$F$4*$F$5/E766^2*(SIN(RADIANS(G761))*SIN(RADIANS(E767))+COS(RADIANS(G761))*COS(RADIANS(E767))*COS(RADIANS(AA757))))</f>
        <v>#DIV/0!</v>
      </c>
      <c r="AB761" t="e">
        <f>IF(DEGREES(ACOS(SIN(RADIANS(G761))*SIN(RADIANS(E767))+COS(RADIANS(G761))*COS(RADIANS(E767))*COS(RADIANS(AB757))))&gt;90,0,$F$4*$F$5/E766^2*(SIN(RADIANS(G761))*SIN(RADIANS(E767))+COS(RADIANS(G761))*COS(RADIANS(E767))*COS(RADIANS(AB757))))</f>
        <v>#DIV/0!</v>
      </c>
      <c r="AC761" t="e">
        <f>IF(DEGREES(ACOS(SIN(RADIANS(G761))*SIN(RADIANS(E767))+COS(RADIANS(G761))*COS(RADIANS(E767))*COS(RADIANS(AC757))))&gt;90,0,$F$4*$F$5/E766^2*(SIN(RADIANS(G761))*SIN(RADIANS(E767))+COS(RADIANS(G761))*COS(RADIANS(E767))*COS(RADIANS(AC757))))</f>
        <v>#DIV/0!</v>
      </c>
      <c r="AD761" t="e">
        <f>IF(DEGREES(ACOS(SIN(RADIANS(G761))*SIN(RADIANS(E767))+COS(RADIANS(G761))*COS(RADIANS(E767))*COS(RADIANS(AD757))))&gt;90,0,$F$4*$F$5/E766^2*(SIN(RADIANS(G761))*SIN(RADIANS(E767))+COS(RADIANS(G761))*COS(RADIANS(E767))*COS(RADIANS(AD757))))</f>
        <v>#DIV/0!</v>
      </c>
      <c r="AE761" t="e">
        <f>IF(DEGREES(ACOS(SIN(RADIANS(G761))*SIN(RADIANS(E767))+COS(RADIANS(G761))*COS(RADIANS(E767))*COS(RADIANS(AE757))))&gt;90,0,$F$4*$F$5/E766^2*(SIN(RADIANS(G761))*SIN(RADIANS(E767))+COS(RADIANS(G761))*COS(RADIANS(E767))*COS(RADIANS(AE757))))</f>
        <v>#DIV/0!</v>
      </c>
      <c r="AF761" t="e">
        <f>IF(DEGREES(ACOS(SIN(RADIANS(G761))*SIN(RADIANS(E767))+COS(RADIANS(G761))*COS(RADIANS(E767))*COS(RADIANS(AF757))))&gt;90,0,$F$4*$F$5/E766^2*(SIN(RADIANS(G761))*SIN(RADIANS(E767))+COS(RADIANS(G761))*COS(RADIANS(E767))*COS(RADIANS(AF757))))</f>
        <v>#DIV/0!</v>
      </c>
      <c r="AG761" t="e">
        <f>IF(DEGREES(ACOS(SIN(RADIANS(G761))*SIN(RADIANS(E767))+COS(RADIANS(G761))*COS(RADIANS(E767))*COS(RADIANS(AG757))))&gt;90,0,$F$4*$F$5/E766^2*(SIN(RADIANS(G761))*SIN(RADIANS(E767))+COS(RADIANS(G761))*COS(RADIANS(E767))*COS(RADIANS(AG757))))</f>
        <v>#DIV/0!</v>
      </c>
      <c r="AH761" t="e">
        <f>IF(DEGREES(ACOS(SIN(RADIANS(G761))*SIN(RADIANS(E767))+COS(RADIANS(G761))*COS(RADIANS(E767))*COS(RADIANS(AH757))))&gt;90,0,$F$4*$F$5/E766^2*(SIN(RADIANS(G761))*SIN(RADIANS(E767))+COS(RADIANS(G761))*COS(RADIANS(E767))*COS(RADIANS(AH757))))</f>
        <v>#DIV/0!</v>
      </c>
      <c r="AI761" t="e">
        <f>IF(DEGREES(ACOS(SIN(RADIANS(G761))*SIN(RADIANS(E767))+COS(RADIANS(G761))*COS(RADIANS(E767))*COS(RADIANS(AI757))))&gt;90,0,$F$4*$F$5/E766^2*(SIN(RADIANS(G761))*SIN(RADIANS(E767))+COS(RADIANS(G761))*COS(RADIANS(E767))*COS(RADIANS(AI757))))</f>
        <v>#DIV/0!</v>
      </c>
      <c r="AJ761" t="e">
        <f>IF(DEGREES(ACOS(SIN(RADIANS(G761))*SIN(RADIANS(E767))+COS(RADIANS(G761))*COS(RADIANS(E767))*COS(RADIANS(AJ757))))&gt;90,0,$F$4*$F$5/E766^2*(SIN(RADIANS(G761))*SIN(RADIANS(E767))+COS(RADIANS(G761))*COS(RADIANS(E767))*COS(RADIANS(AJ757))))</f>
        <v>#DIV/0!</v>
      </c>
      <c r="AK761">
        <f>IF(DEGREES(ACOS(SIN(RADIANS(G761))*SIN(RADIANS(E767))+COS(RADIANS(G761))*COS(RADIANS(E767))*COS(RADIANS(AK757))))&gt;90,0,$F$4*$F$5/E766^2*(SIN(RADIANS(G761))*SIN(RADIANS(E767))+COS(RADIANS(G761))*COS(RADIANS(E767))*COS(RADIANS(AK757))))</f>
        <v>0</v>
      </c>
      <c r="AL761">
        <f>IF(DEGREES(ACOS(SIN(RADIANS(G761))*SIN(RADIANS(E767))+COS(RADIANS(G761))*COS(RADIANS(E767))*COS(RADIANS(AL757))))&gt;90,0,$F$4*$F$5/E766^2*(SIN(RADIANS(G761))*SIN(RADIANS(E767))+COS(RADIANS(G761))*COS(RADIANS(E767))*COS(RADIANS(AL757))))</f>
        <v>0</v>
      </c>
      <c r="AM761">
        <f>IF(DEGREES(ACOS(SIN(RADIANS(G761))*SIN(RADIANS(E767))+COS(RADIANS(G761))*COS(RADIANS(E767))*COS(RADIANS(AM757))))&gt;90,0,$F$4*$F$5/E766^2*(SIN(RADIANS(G761))*SIN(RADIANS(E767))+COS(RADIANS(G761))*COS(RADIANS(E767))*COS(RADIANS(AM757))))</f>
        <v>0</v>
      </c>
      <c r="AN761">
        <f>IF(DEGREES(ACOS(SIN(RADIANS(G761))*SIN(RADIANS(E767))+COS(RADIANS(G761))*COS(RADIANS(E767))*COS(RADIANS(AN757))))&gt;90,0,$F$4*$F$5/E766^2*(SIN(RADIANS(G761))*SIN(RADIANS(E767))+COS(RADIANS(G761))*COS(RADIANS(E767))*COS(RADIANS(AN757))))</f>
        <v>0</v>
      </c>
      <c r="AO761">
        <f>IF(DEGREES(ACOS(SIN(RADIANS(G761))*SIN(RADIANS(E767))+COS(RADIANS(G761))*COS(RADIANS(E767))*COS(RADIANS(AO757))))&gt;90,0,$F$4*$F$5/E766^2*(SIN(RADIANS(G761))*SIN(RADIANS(E767))+COS(RADIANS(G761))*COS(RADIANS(E767))*COS(RADIANS(AO757))))</f>
        <v>0</v>
      </c>
      <c r="AP761">
        <f>IF(DEGREES(ACOS(SIN(RADIANS(G761))*SIN(RADIANS(E767))+COS(RADIANS(G761))*COS(RADIANS(E767))*COS(RADIANS(AP757))))&gt;90,0,$F$4*$F$5/E766^2*(SIN(RADIANS(G761))*SIN(RADIANS(E767))+COS(RADIANS(G761))*COS(RADIANS(E767))*COS(RADIANS(AP757))))</f>
        <v>0</v>
      </c>
      <c r="AQ761">
        <f>IF(DEGREES(ACOS(SIN(RADIANS(G761))*SIN(RADIANS(E767))+COS(RADIANS(G761))*COS(RADIANS(E767))*COS(RADIANS(AQ757))))&gt;90,0,$F$4*$F$5/E766^2*(SIN(RADIANS(G761))*SIN(RADIANS(E767))+COS(RADIANS(G761))*COS(RADIANS(E767))*COS(RADIANS(AQ757))))</f>
        <v>0</v>
      </c>
      <c r="AR761">
        <f>IF(DEGREES(ACOS(SIN(RADIANS(G761))*SIN(RADIANS(E767))+COS(RADIANS(G761))*COS(RADIANS(E767))*COS(RADIANS(AR757))))&gt;90,0,$F$4*$F$5/E766^2*(SIN(RADIANS(G761))*SIN(RADIANS(E767))+COS(RADIANS(G761))*COS(RADIANS(E767))*COS(RADIANS(AR757))))</f>
        <v>0</v>
      </c>
    </row>
    <row r="762" spans="2:44" x14ac:dyDescent="0.5">
      <c r="B762" s="40" t="s">
        <v>727</v>
      </c>
      <c r="E762">
        <f>IF(E759&lt;360,E759/360,(E759-360)/360)</f>
        <v>0.86111111111111116</v>
      </c>
      <c r="G762">
        <v>60</v>
      </c>
      <c r="I762">
        <f>IF(DEGREES(ACOS(SIN(RADIANS(G762))*SIN(RADIANS(E767))+COS(RADIANS(G762))*COS(RADIANS(E767))*COS(RADIANS(I757))))&gt;90,0,$F$4*$F$5/E766^2*(SIN(RADIANS(G762))*SIN(RADIANS(E767))+COS(RADIANS(G762))*COS(RADIANS(E767))*COS(RADIANS(I757))))</f>
        <v>0</v>
      </c>
      <c r="J762">
        <f>IF(DEGREES(ACOS(SIN(RADIANS(G762))*SIN(RADIANS(E767))+COS(RADIANS(G762))*COS(RADIANS(E767))*COS(RADIANS(J757))))&gt;90,0,$F$4*$F$5/E766^2*(SIN(RADIANS(G762))*SIN(RADIANS(E767))+COS(RADIANS(G762))*COS(RADIANS(E767))*COS(RADIANS(J757))))</f>
        <v>0</v>
      </c>
      <c r="K762">
        <f>IF(DEGREES(ACOS(SIN(RADIANS(G762))*SIN(RADIANS(E767))+COS(RADIANS(G762))*COS(RADIANS(E767))*COS(RADIANS(K757))))&gt;90,0,$F$4*$F$5/E766^2*(SIN(RADIANS(G762))*SIN(RADIANS(E767))+COS(RADIANS(G762))*COS(RADIANS(E767))*COS(RADIANS(K757))))</f>
        <v>0</v>
      </c>
      <c r="L762">
        <f>IF(DEGREES(ACOS(SIN(RADIANS(G762))*SIN(RADIANS(E767))+COS(RADIANS(G762))*COS(RADIANS(E767))*COS(RADIANS(L757))))&gt;90,0,$F$4*$F$5/E766^2*(SIN(RADIANS(G762))*SIN(RADIANS(E767))+COS(RADIANS(G762))*COS(RADIANS(E767))*COS(RADIANS(L757))))</f>
        <v>0</v>
      </c>
      <c r="M762">
        <f>IF(DEGREES(ACOS(SIN(RADIANS(G762))*SIN(RADIANS(E767))+COS(RADIANS(G762))*COS(RADIANS(E767))*COS(RADIANS(M757))))&gt;90,0,$F$4*$F$5/E766^2*(SIN(RADIANS(G762))*SIN(RADIANS(E767))+COS(RADIANS(G762))*COS(RADIANS(E767))*COS(RADIANS(M757))))</f>
        <v>0</v>
      </c>
      <c r="N762">
        <f>IF(DEGREES(ACOS(SIN(RADIANS(G762))*SIN(RADIANS(E767))+COS(RADIANS(G762))*COS(RADIANS(E767))*COS(RADIANS(N757))))&gt;90,0,$F$4*$F$5/E766^2*(SIN(RADIANS(G762))*SIN(RADIANS(E767))+COS(RADIANS(G762))*COS(RADIANS(E767))*COS(RADIANS(N757))))</f>
        <v>0</v>
      </c>
      <c r="O762">
        <f>IF(DEGREES(ACOS(SIN(RADIANS(G762))*SIN(RADIANS(E767))+COS(RADIANS(G762))*COS(RADIANS(E767))*COS(RADIANS(O757))))&gt;90,0,$F$4*$F$5/E766^2*(SIN(RADIANS(G762))*SIN(RADIANS(E767))+COS(RADIANS(G762))*COS(RADIANS(E767))*COS(RADIANS(O757))))</f>
        <v>0</v>
      </c>
      <c r="P762">
        <f>IF(DEGREES(ACOS(SIN(RADIANS(G762))*SIN(RADIANS(E767))+COS(RADIANS(G762))*COS(RADIANS(E767))*COS(RADIANS(P757))))&gt;90,0,$F$4*$F$5/E766^2*(SIN(RADIANS(G762))*SIN(RADIANS(E767))+COS(RADIANS(G762))*COS(RADIANS(E767))*COS(RADIANS(P757))))</f>
        <v>0</v>
      </c>
      <c r="Q762">
        <f>IF(DEGREES(ACOS(SIN(RADIANS(G762))*SIN(RADIANS(E767))+COS(RADIANS(G762))*COS(RADIANS(E767))*COS(RADIANS(Q757))))&gt;90,0,$F$4*$F$5/E766^2*(SIN(RADIANS(G762))*SIN(RADIANS(E767))+COS(RADIANS(G762))*COS(RADIANS(E767))*COS(RADIANS(Q757))))</f>
        <v>0</v>
      </c>
      <c r="R762" t="e">
        <f>IF(DEGREES(ACOS(SIN(RADIANS(G762))*SIN(RADIANS(E767))+COS(RADIANS(G762))*COS(RADIANS(E767))*COS(RADIANS(R757))))&gt;90,0,$F$4*$F$5/E766^2*(SIN(RADIANS(G762))*SIN(RADIANS(E767))+COS(RADIANS(G762))*COS(RADIANS(E767))*COS(RADIANS(R757))))</f>
        <v>#DIV/0!</v>
      </c>
      <c r="S762" t="e">
        <f>IF(DEGREES(ACOS(SIN(RADIANS(G762))*SIN(RADIANS(E767))+COS(RADIANS(G762))*COS(RADIANS(E767))*COS(RADIANS(S757))))&gt;90,0,$F$4*$F$5/E766^2*(SIN(RADIANS(G762))*SIN(RADIANS(E767))+COS(RADIANS(G762))*COS(RADIANS(E767))*COS(RADIANS(S757))))</f>
        <v>#DIV/0!</v>
      </c>
      <c r="T762" t="e">
        <f>IF(DEGREES(ACOS(SIN(RADIANS(G762))*SIN(RADIANS(E767))+COS(RADIANS(G762))*COS(RADIANS(E767))*COS(RADIANS(T757))))&gt;90,0,$F$4*$F$5/E766^2*(SIN(RADIANS(G762))*SIN(RADIANS(E767))+COS(RADIANS(G762))*COS(RADIANS(E767))*COS(RADIANS(T757))))</f>
        <v>#DIV/0!</v>
      </c>
      <c r="U762" t="e">
        <f>IF(DEGREES(ACOS(SIN(RADIANS(G762))*SIN(RADIANS(E767))+COS(RADIANS(G762))*COS(RADIANS(E767))*COS(RADIANS(U757))))&gt;90,0,$F$4*$F$5/E766^2*(SIN(RADIANS(G762))*SIN(RADIANS(E767))+COS(RADIANS(G762))*COS(RADIANS(E767))*COS(RADIANS(U757))))</f>
        <v>#DIV/0!</v>
      </c>
      <c r="V762" t="e">
        <f>IF(DEGREES(ACOS(SIN(RADIANS(G762))*SIN(RADIANS(E767))+COS(RADIANS(G762))*COS(RADIANS(E767))*COS(RADIANS(V757))))&gt;90,0,$F$4*$F$5/E766^2*(SIN(RADIANS(G762))*SIN(RADIANS(E767))+COS(RADIANS(G762))*COS(RADIANS(E767))*COS(RADIANS(V757))))</f>
        <v>#DIV/0!</v>
      </c>
      <c r="W762" t="e">
        <f>IF(DEGREES(ACOS(SIN(RADIANS(G762))*SIN(RADIANS(E767))+COS(RADIANS(G762))*COS(RADIANS(E767))*COS(RADIANS(W757))))&gt;90,0,$F$4*$F$5/E766^2*(SIN(RADIANS(G762))*SIN(RADIANS(E767))+COS(RADIANS(G762))*COS(RADIANS(E767))*COS(RADIANS(W757))))</f>
        <v>#DIV/0!</v>
      </c>
      <c r="X762" t="e">
        <f>IF(DEGREES(ACOS(SIN(RADIANS(G762))*SIN(RADIANS(E767))+COS(RADIANS(G762))*COS(RADIANS(E767))*COS(RADIANS(X757))))&gt;90,0,$F$4*$F$5/E766^2*(SIN(RADIANS(G762))*SIN(RADIANS(E767))+COS(RADIANS(G762))*COS(RADIANS(E767))*COS(RADIANS(X757))))</f>
        <v>#DIV/0!</v>
      </c>
      <c r="Y762" t="e">
        <f>IF(DEGREES(ACOS(SIN(RADIANS(G762))*SIN(RADIANS(E767))+COS(RADIANS(G762))*COS(RADIANS(E767))*COS(RADIANS(Y757))))&gt;90,0,$F$4*$F$5/E766^2*(SIN(RADIANS(G762))*SIN(RADIANS(E767))+COS(RADIANS(G762))*COS(RADIANS(E767))*COS(RADIANS(Y757))))</f>
        <v>#DIV/0!</v>
      </c>
      <c r="Z762" t="e">
        <f>IF(DEGREES(ACOS(SIN(RADIANS(G762))*SIN(RADIANS(E767))+COS(RADIANS(G762))*COS(RADIANS(E767))*COS(RADIANS(Z757))))&gt;90,0,$F$4*$F$5/E766^2*(SIN(RADIANS(G762))*SIN(RADIANS(E767))+COS(RADIANS(G762))*COS(RADIANS(E767))*COS(RADIANS(Z757))))</f>
        <v>#DIV/0!</v>
      </c>
      <c r="AA762" t="e">
        <f>IF(DEGREES(ACOS(SIN(RADIANS(G762))*SIN(RADIANS(E767))+COS(RADIANS(G762))*COS(RADIANS(E767))*COS(RADIANS(AA757))))&gt;90,0,$F$4*$F$5/E766^2*(SIN(RADIANS(G762))*SIN(RADIANS(E767))+COS(RADIANS(G762))*COS(RADIANS(E767))*COS(RADIANS(AA757))))</f>
        <v>#DIV/0!</v>
      </c>
      <c r="AB762" t="e">
        <f>IF(DEGREES(ACOS(SIN(RADIANS(G762))*SIN(RADIANS(E767))+COS(RADIANS(G762))*COS(RADIANS(E767))*COS(RADIANS(AB757))))&gt;90,0,$F$4*$F$5/E766^2*(SIN(RADIANS(G762))*SIN(RADIANS(E767))+COS(RADIANS(G762))*COS(RADIANS(E767))*COS(RADIANS(AB757))))</f>
        <v>#DIV/0!</v>
      </c>
      <c r="AC762" t="e">
        <f>IF(DEGREES(ACOS(SIN(RADIANS(G762))*SIN(RADIANS(E767))+COS(RADIANS(G762))*COS(RADIANS(E767))*COS(RADIANS(AC757))))&gt;90,0,$F$4*$F$5/E766^2*(SIN(RADIANS(G762))*SIN(RADIANS(E767))+COS(RADIANS(G762))*COS(RADIANS(E767))*COS(RADIANS(AC757))))</f>
        <v>#DIV/0!</v>
      </c>
      <c r="AD762" t="e">
        <f>IF(DEGREES(ACOS(SIN(RADIANS(G762))*SIN(RADIANS(E767))+COS(RADIANS(G762))*COS(RADIANS(E767))*COS(RADIANS(AD757))))&gt;90,0,$F$4*$F$5/E766^2*(SIN(RADIANS(G762))*SIN(RADIANS(E767))+COS(RADIANS(G762))*COS(RADIANS(E767))*COS(RADIANS(AD757))))</f>
        <v>#DIV/0!</v>
      </c>
      <c r="AE762" t="e">
        <f>IF(DEGREES(ACOS(SIN(RADIANS(G762))*SIN(RADIANS(E767))+COS(RADIANS(G762))*COS(RADIANS(E767))*COS(RADIANS(AE757))))&gt;90,0,$F$4*$F$5/E766^2*(SIN(RADIANS(G762))*SIN(RADIANS(E767))+COS(RADIANS(G762))*COS(RADIANS(E767))*COS(RADIANS(AE757))))</f>
        <v>#DIV/0!</v>
      </c>
      <c r="AF762" t="e">
        <f>IF(DEGREES(ACOS(SIN(RADIANS(G762))*SIN(RADIANS(E767))+COS(RADIANS(G762))*COS(RADIANS(E767))*COS(RADIANS(AF757))))&gt;90,0,$F$4*$F$5/E766^2*(SIN(RADIANS(G762))*SIN(RADIANS(E767))+COS(RADIANS(G762))*COS(RADIANS(E767))*COS(RADIANS(AF757))))</f>
        <v>#DIV/0!</v>
      </c>
      <c r="AG762" t="e">
        <f>IF(DEGREES(ACOS(SIN(RADIANS(G762))*SIN(RADIANS(E767))+COS(RADIANS(G762))*COS(RADIANS(E767))*COS(RADIANS(AG757))))&gt;90,0,$F$4*$F$5/E766^2*(SIN(RADIANS(G762))*SIN(RADIANS(E767))+COS(RADIANS(G762))*COS(RADIANS(E767))*COS(RADIANS(AG757))))</f>
        <v>#DIV/0!</v>
      </c>
      <c r="AH762" t="e">
        <f>IF(DEGREES(ACOS(SIN(RADIANS(G762))*SIN(RADIANS(E767))+COS(RADIANS(G762))*COS(RADIANS(E767))*COS(RADIANS(AH757))))&gt;90,0,$F$4*$F$5/E766^2*(SIN(RADIANS(G762))*SIN(RADIANS(E767))+COS(RADIANS(G762))*COS(RADIANS(E767))*COS(RADIANS(AH757))))</f>
        <v>#DIV/0!</v>
      </c>
      <c r="AI762" t="e">
        <f>IF(DEGREES(ACOS(SIN(RADIANS(G762))*SIN(RADIANS(E767))+COS(RADIANS(G762))*COS(RADIANS(E767))*COS(RADIANS(AI757))))&gt;90,0,$F$4*$F$5/E766^2*(SIN(RADIANS(G762))*SIN(RADIANS(E767))+COS(RADIANS(G762))*COS(RADIANS(E767))*COS(RADIANS(AI757))))</f>
        <v>#DIV/0!</v>
      </c>
      <c r="AJ762" t="e">
        <f>IF(DEGREES(ACOS(SIN(RADIANS(G762))*SIN(RADIANS(E767))+COS(RADIANS(G762))*COS(RADIANS(E767))*COS(RADIANS(AJ757))))&gt;90,0,$F$4*$F$5/E766^2*(SIN(RADIANS(G762))*SIN(RADIANS(E767))+COS(RADIANS(G762))*COS(RADIANS(E767))*COS(RADIANS(AJ757))))</f>
        <v>#DIV/0!</v>
      </c>
      <c r="AK762">
        <f>IF(DEGREES(ACOS(SIN(RADIANS(G762))*SIN(RADIANS(E767))+COS(RADIANS(G762))*COS(RADIANS(E767))*COS(RADIANS(AK757))))&gt;90,0,$F$4*$F$5/E766^2*(SIN(RADIANS(G762))*SIN(RADIANS(E767))+COS(RADIANS(G762))*COS(RADIANS(E767))*COS(RADIANS(AK757))))</f>
        <v>0</v>
      </c>
      <c r="AL762">
        <f>IF(DEGREES(ACOS(SIN(RADIANS(G762))*SIN(RADIANS(E767))+COS(RADIANS(G762))*COS(RADIANS(E767))*COS(RADIANS(AL757))))&gt;90,0,$F$4*$F$5/E766^2*(SIN(RADIANS(G762))*SIN(RADIANS(E767))+COS(RADIANS(G762))*COS(RADIANS(E767))*COS(RADIANS(AL757))))</f>
        <v>0</v>
      </c>
      <c r="AM762">
        <f>IF(DEGREES(ACOS(SIN(RADIANS(G762))*SIN(RADIANS(E767))+COS(RADIANS(G762))*COS(RADIANS(E767))*COS(RADIANS(AM757))))&gt;90,0,$F$4*$F$5/E766^2*(SIN(RADIANS(G762))*SIN(RADIANS(E767))+COS(RADIANS(G762))*COS(RADIANS(E767))*COS(RADIANS(AM757))))</f>
        <v>0</v>
      </c>
      <c r="AN762">
        <f>IF(DEGREES(ACOS(SIN(RADIANS(G762))*SIN(RADIANS(E767))+COS(RADIANS(G762))*COS(RADIANS(E767))*COS(RADIANS(AN757))))&gt;90,0,$F$4*$F$5/E766^2*(SIN(RADIANS(G762))*SIN(RADIANS(E767))+COS(RADIANS(G762))*COS(RADIANS(E767))*COS(RADIANS(AN757))))</f>
        <v>0</v>
      </c>
      <c r="AO762">
        <f>IF(DEGREES(ACOS(SIN(RADIANS(G762))*SIN(RADIANS(E767))+COS(RADIANS(G762))*COS(RADIANS(E767))*COS(RADIANS(AO757))))&gt;90,0,$F$4*$F$5/E766^2*(SIN(RADIANS(G762))*SIN(RADIANS(E767))+COS(RADIANS(G762))*COS(RADIANS(E767))*COS(RADIANS(AO757))))</f>
        <v>0</v>
      </c>
      <c r="AP762">
        <f>IF(DEGREES(ACOS(SIN(RADIANS(G762))*SIN(RADIANS(E767))+COS(RADIANS(G762))*COS(RADIANS(E767))*COS(RADIANS(AP757))))&gt;90,0,$F$4*$F$5/E766^2*(SIN(RADIANS(G762))*SIN(RADIANS(E767))+COS(RADIANS(G762))*COS(RADIANS(E767))*COS(RADIANS(AP757))))</f>
        <v>0</v>
      </c>
      <c r="AQ762">
        <f>IF(DEGREES(ACOS(SIN(RADIANS(G762))*SIN(RADIANS(E767))+COS(RADIANS(G762))*COS(RADIANS(E767))*COS(RADIANS(AQ757))))&gt;90,0,$F$4*$F$5/E766^2*(SIN(RADIANS(G762))*SIN(RADIANS(E767))+COS(RADIANS(G762))*COS(RADIANS(E767))*COS(RADIANS(AQ757))))</f>
        <v>0</v>
      </c>
      <c r="AR762">
        <f>IF(DEGREES(ACOS(SIN(RADIANS(G762))*SIN(RADIANS(E767))+COS(RADIANS(G762))*COS(RADIANS(E767))*COS(RADIANS(AR757))))&gt;90,0,$F$4*$F$5/E766^2*(SIN(RADIANS(G762))*SIN(RADIANS(E767))+COS(RADIANS(G762))*COS(RADIANS(E767))*COS(RADIANS(AR757))))</f>
        <v>0</v>
      </c>
    </row>
    <row r="763" spans="2:44" x14ac:dyDescent="0.5">
      <c r="B763" s="40" t="s">
        <v>782</v>
      </c>
      <c r="E763">
        <f>E762*$F$11</f>
        <v>0</v>
      </c>
      <c r="G763">
        <v>50</v>
      </c>
      <c r="I763">
        <f>IF(DEGREES(ACOS(SIN(RADIANS(G763))*SIN(RADIANS(E767))+COS(RADIANS(G763))*COS(RADIANS(E767))*COS(RADIANS(I757))))&gt;90,0,$F$4*$F$5/E766^2*(SIN(RADIANS(G763))*SIN(RADIANS(E767))+COS(RADIANS(G763))*COS(RADIANS(E767))*COS(RADIANS(I757))))</f>
        <v>0</v>
      </c>
      <c r="J763">
        <f>IF(DEGREES(ACOS(SIN(RADIANS(G763))*SIN(RADIANS(E767))+COS(RADIANS(G763))*COS(RADIANS(E767))*COS(RADIANS(J757))))&gt;90,0,$F$4*$F$5/E766^2*(SIN(RADIANS(G763))*SIN(RADIANS(E767))+COS(RADIANS(G763))*COS(RADIANS(E767))*COS(RADIANS(J757))))</f>
        <v>0</v>
      </c>
      <c r="K763">
        <f>IF(DEGREES(ACOS(SIN(RADIANS(G763))*SIN(RADIANS(E767))+COS(RADIANS(G763))*COS(RADIANS(E767))*COS(RADIANS(K757))))&gt;90,0,$F$4*$F$5/E766^2*(SIN(RADIANS(G763))*SIN(RADIANS(E767))+COS(RADIANS(G763))*COS(RADIANS(E767))*COS(RADIANS(K757))))</f>
        <v>0</v>
      </c>
      <c r="L763">
        <f>IF(DEGREES(ACOS(SIN(RADIANS(G763))*SIN(RADIANS(E767))+COS(RADIANS(G763))*COS(RADIANS(E767))*COS(RADIANS(L757))))&gt;90,0,$F$4*$F$5/E766^2*(SIN(RADIANS(G763))*SIN(RADIANS(E767))+COS(RADIANS(G763))*COS(RADIANS(E767))*COS(RADIANS(L757))))</f>
        <v>0</v>
      </c>
      <c r="M763">
        <f>IF(DEGREES(ACOS(SIN(RADIANS(G763))*SIN(RADIANS(E767))+COS(RADIANS(G763))*COS(RADIANS(E767))*COS(RADIANS(M757))))&gt;90,0,$F$4*$F$5/E766^2*(SIN(RADIANS(G763))*SIN(RADIANS(E767))+COS(RADIANS(G763))*COS(RADIANS(E767))*COS(RADIANS(M757))))</f>
        <v>0</v>
      </c>
      <c r="N763">
        <f>IF(DEGREES(ACOS(SIN(RADIANS(G763))*SIN(RADIANS(E767))+COS(RADIANS(G763))*COS(RADIANS(E767))*COS(RADIANS(N757))))&gt;90,0,$F$4*$F$5/E766^2*(SIN(RADIANS(G763))*SIN(RADIANS(E767))+COS(RADIANS(G763))*COS(RADIANS(E767))*COS(RADIANS(N757))))</f>
        <v>0</v>
      </c>
      <c r="O763">
        <f>IF(DEGREES(ACOS(SIN(RADIANS(G763))*SIN(RADIANS(E767))+COS(RADIANS(G763))*COS(RADIANS(E767))*COS(RADIANS(O757))))&gt;90,0,$F$4*$F$5/E766^2*(SIN(RADIANS(G763))*SIN(RADIANS(E767))+COS(RADIANS(G763))*COS(RADIANS(E767))*COS(RADIANS(O757))))</f>
        <v>0</v>
      </c>
      <c r="P763">
        <f>IF(DEGREES(ACOS(SIN(RADIANS(G763))*SIN(RADIANS(E767))+COS(RADIANS(G763))*COS(RADIANS(E767))*COS(RADIANS(P757))))&gt;90,0,$F$4*$F$5/E766^2*(SIN(RADIANS(G763))*SIN(RADIANS(E767))+COS(RADIANS(G763))*COS(RADIANS(E767))*COS(RADIANS(P757))))</f>
        <v>0</v>
      </c>
      <c r="Q763">
        <f>IF(DEGREES(ACOS(SIN(RADIANS(G763))*SIN(RADIANS(E767))+COS(RADIANS(G763))*COS(RADIANS(E767))*COS(RADIANS(Q757))))&gt;90,0,$F$4*$F$5/E766^2*(SIN(RADIANS(G763))*SIN(RADIANS(E767))+COS(RADIANS(G763))*COS(RADIANS(E767))*COS(RADIANS(Q757))))</f>
        <v>0</v>
      </c>
      <c r="R763" t="e">
        <f>IF(DEGREES(ACOS(SIN(RADIANS(G763))*SIN(RADIANS(E767))+COS(RADIANS(G763))*COS(RADIANS(E767))*COS(RADIANS(R757))))&gt;90,0,$F$4*$F$5/E766^2*(SIN(RADIANS(G763))*SIN(RADIANS(E767))+COS(RADIANS(G763))*COS(RADIANS(E767))*COS(RADIANS(R757))))</f>
        <v>#DIV/0!</v>
      </c>
      <c r="S763" t="e">
        <f>IF(DEGREES(ACOS(SIN(RADIANS(G763))*SIN(RADIANS(E767))+COS(RADIANS(G763))*COS(RADIANS(E767))*COS(RADIANS(S757))))&gt;90,0,$F$4*$F$5/E766^2*(SIN(RADIANS(G763))*SIN(RADIANS(E767))+COS(RADIANS(G763))*COS(RADIANS(E767))*COS(RADIANS(S757))))</f>
        <v>#DIV/0!</v>
      </c>
      <c r="T763" t="e">
        <f>IF(DEGREES(ACOS(SIN(RADIANS(G763))*SIN(RADIANS(E767))+COS(RADIANS(G763))*COS(RADIANS(E767))*COS(RADIANS(T757))))&gt;90,0,$F$4*$F$5/E766^2*(SIN(RADIANS(G763))*SIN(RADIANS(E767))+COS(RADIANS(G763))*COS(RADIANS(E767))*COS(RADIANS(T757))))</f>
        <v>#DIV/0!</v>
      </c>
      <c r="U763" t="e">
        <f>IF(DEGREES(ACOS(SIN(RADIANS(G763))*SIN(RADIANS(E767))+COS(RADIANS(G763))*COS(RADIANS(E767))*COS(RADIANS(U757))))&gt;90,0,$F$4*$F$5/E766^2*(SIN(RADIANS(G763))*SIN(RADIANS(E767))+COS(RADIANS(G763))*COS(RADIANS(E767))*COS(RADIANS(U757))))</f>
        <v>#DIV/0!</v>
      </c>
      <c r="V763" t="e">
        <f>IF(DEGREES(ACOS(SIN(RADIANS(G763))*SIN(RADIANS(E767))+COS(RADIANS(G763))*COS(RADIANS(E767))*COS(RADIANS(V757))))&gt;90,0,$F$4*$F$5/E766^2*(SIN(RADIANS(G763))*SIN(RADIANS(E767))+COS(RADIANS(G763))*COS(RADIANS(E767))*COS(RADIANS(V757))))</f>
        <v>#DIV/0!</v>
      </c>
      <c r="W763" t="e">
        <f>IF(DEGREES(ACOS(SIN(RADIANS(G763))*SIN(RADIANS(E767))+COS(RADIANS(G763))*COS(RADIANS(E767))*COS(RADIANS(W757))))&gt;90,0,$F$4*$F$5/E766^2*(SIN(RADIANS(G763))*SIN(RADIANS(E767))+COS(RADIANS(G763))*COS(RADIANS(E767))*COS(RADIANS(W757))))</f>
        <v>#DIV/0!</v>
      </c>
      <c r="X763" t="e">
        <f>IF(DEGREES(ACOS(SIN(RADIANS(G763))*SIN(RADIANS(E767))+COS(RADIANS(G763))*COS(RADIANS(E767))*COS(RADIANS(X757))))&gt;90,0,$F$4*$F$5/E766^2*(SIN(RADIANS(G763))*SIN(RADIANS(E767))+COS(RADIANS(G763))*COS(RADIANS(E767))*COS(RADIANS(X757))))</f>
        <v>#DIV/0!</v>
      </c>
      <c r="Y763" t="e">
        <f>IF(DEGREES(ACOS(SIN(RADIANS(G763))*SIN(RADIANS(E767))+COS(RADIANS(G763))*COS(RADIANS(E767))*COS(RADIANS(Y757))))&gt;90,0,$F$4*$F$5/E766^2*(SIN(RADIANS(G763))*SIN(RADIANS(E767))+COS(RADIANS(G763))*COS(RADIANS(E767))*COS(RADIANS(Y757))))</f>
        <v>#DIV/0!</v>
      </c>
      <c r="Z763" t="e">
        <f>IF(DEGREES(ACOS(SIN(RADIANS(G763))*SIN(RADIANS(E767))+COS(RADIANS(G763))*COS(RADIANS(E767))*COS(RADIANS(Z757))))&gt;90,0,$F$4*$F$5/E766^2*(SIN(RADIANS(G763))*SIN(RADIANS(E767))+COS(RADIANS(G763))*COS(RADIANS(E767))*COS(RADIANS(Z757))))</f>
        <v>#DIV/0!</v>
      </c>
      <c r="AA763" t="e">
        <f>IF(DEGREES(ACOS(SIN(RADIANS(G763))*SIN(RADIANS(E767))+COS(RADIANS(G763))*COS(RADIANS(E767))*COS(RADIANS(AA757))))&gt;90,0,$F$4*$F$5/E766^2*(SIN(RADIANS(G763))*SIN(RADIANS(E767))+COS(RADIANS(G763))*COS(RADIANS(E767))*COS(RADIANS(AA757))))</f>
        <v>#DIV/0!</v>
      </c>
      <c r="AB763" t="e">
        <f>IF(DEGREES(ACOS(SIN(RADIANS(G763))*SIN(RADIANS(E767))+COS(RADIANS(G763))*COS(RADIANS(E767))*COS(RADIANS(AB757))))&gt;90,0,$F$4*$F$5/E766^2*(SIN(RADIANS(G763))*SIN(RADIANS(E767))+COS(RADIANS(G763))*COS(RADIANS(E767))*COS(RADIANS(AB757))))</f>
        <v>#DIV/0!</v>
      </c>
      <c r="AC763" t="e">
        <f>IF(DEGREES(ACOS(SIN(RADIANS(G763))*SIN(RADIANS(E767))+COS(RADIANS(G763))*COS(RADIANS(E767))*COS(RADIANS(AC757))))&gt;90,0,$F$4*$F$5/E766^2*(SIN(RADIANS(G763))*SIN(RADIANS(E767))+COS(RADIANS(G763))*COS(RADIANS(E767))*COS(RADIANS(AC757))))</f>
        <v>#DIV/0!</v>
      </c>
      <c r="AD763" t="e">
        <f>IF(DEGREES(ACOS(SIN(RADIANS(G763))*SIN(RADIANS(E767))+COS(RADIANS(G763))*COS(RADIANS(E767))*COS(RADIANS(AD757))))&gt;90,0,$F$4*$F$5/E766^2*(SIN(RADIANS(G763))*SIN(RADIANS(E767))+COS(RADIANS(G763))*COS(RADIANS(E767))*COS(RADIANS(AD757))))</f>
        <v>#DIV/0!</v>
      </c>
      <c r="AE763" t="e">
        <f>IF(DEGREES(ACOS(SIN(RADIANS(G763))*SIN(RADIANS(E767))+COS(RADIANS(G763))*COS(RADIANS(E767))*COS(RADIANS(AE757))))&gt;90,0,$F$4*$F$5/E766^2*(SIN(RADIANS(G763))*SIN(RADIANS(E767))+COS(RADIANS(G763))*COS(RADIANS(E767))*COS(RADIANS(AE757))))</f>
        <v>#DIV/0!</v>
      </c>
      <c r="AF763" t="e">
        <f>IF(DEGREES(ACOS(SIN(RADIANS(G763))*SIN(RADIANS(E767))+COS(RADIANS(G763))*COS(RADIANS(E767))*COS(RADIANS(AF757))))&gt;90,0,$F$4*$F$5/E766^2*(SIN(RADIANS(G763))*SIN(RADIANS(E767))+COS(RADIANS(G763))*COS(RADIANS(E767))*COS(RADIANS(AF757))))</f>
        <v>#DIV/0!</v>
      </c>
      <c r="AG763" t="e">
        <f>IF(DEGREES(ACOS(SIN(RADIANS(G763))*SIN(RADIANS(E767))+COS(RADIANS(G763))*COS(RADIANS(E767))*COS(RADIANS(AG757))))&gt;90,0,$F$4*$F$5/E766^2*(SIN(RADIANS(G763))*SIN(RADIANS(E767))+COS(RADIANS(G763))*COS(RADIANS(E767))*COS(RADIANS(AG757))))</f>
        <v>#DIV/0!</v>
      </c>
      <c r="AH763" t="e">
        <f>IF(DEGREES(ACOS(SIN(RADIANS(G763))*SIN(RADIANS(E767))+COS(RADIANS(G763))*COS(RADIANS(E767))*COS(RADIANS(AH757))))&gt;90,0,$F$4*$F$5/E766^2*(SIN(RADIANS(G763))*SIN(RADIANS(E767))+COS(RADIANS(G763))*COS(RADIANS(E767))*COS(RADIANS(AH757))))</f>
        <v>#DIV/0!</v>
      </c>
      <c r="AI763" t="e">
        <f>IF(DEGREES(ACOS(SIN(RADIANS(G763))*SIN(RADIANS(E767))+COS(RADIANS(G763))*COS(RADIANS(E767))*COS(RADIANS(AI757))))&gt;90,0,$F$4*$F$5/E766^2*(SIN(RADIANS(G763))*SIN(RADIANS(E767))+COS(RADIANS(G763))*COS(RADIANS(E767))*COS(RADIANS(AI757))))</f>
        <v>#DIV/0!</v>
      </c>
      <c r="AJ763" t="e">
        <f>IF(DEGREES(ACOS(SIN(RADIANS(G763))*SIN(RADIANS(E767))+COS(RADIANS(G763))*COS(RADIANS(E767))*COS(RADIANS(AJ757))))&gt;90,0,$F$4*$F$5/E766^2*(SIN(RADIANS(G763))*SIN(RADIANS(E767))+COS(RADIANS(G763))*COS(RADIANS(E767))*COS(RADIANS(AJ757))))</f>
        <v>#DIV/0!</v>
      </c>
      <c r="AK763">
        <f>IF(DEGREES(ACOS(SIN(RADIANS(G763))*SIN(RADIANS(E767))+COS(RADIANS(G763))*COS(RADIANS(E767))*COS(RADIANS(AK757))))&gt;90,0,$F$4*$F$5/E766^2*(SIN(RADIANS(G763))*SIN(RADIANS(E767))+COS(RADIANS(G763))*COS(RADIANS(E767))*COS(RADIANS(AK757))))</f>
        <v>0</v>
      </c>
      <c r="AL763">
        <f>IF(DEGREES(ACOS(SIN(RADIANS(G763))*SIN(RADIANS(E767))+COS(RADIANS(G763))*COS(RADIANS(E767))*COS(RADIANS(AL757))))&gt;90,0,$F$4*$F$5/E766^2*(SIN(RADIANS(G763))*SIN(RADIANS(E767))+COS(RADIANS(G763))*COS(RADIANS(E767))*COS(RADIANS(AL757))))</f>
        <v>0</v>
      </c>
      <c r="AM763">
        <f>IF(DEGREES(ACOS(SIN(RADIANS(G763))*SIN(RADIANS(E767))+COS(RADIANS(G763))*COS(RADIANS(E767))*COS(RADIANS(AM757))))&gt;90,0,$F$4*$F$5/E766^2*(SIN(RADIANS(G763))*SIN(RADIANS(E767))+COS(RADIANS(G763))*COS(RADIANS(E767))*COS(RADIANS(AM757))))</f>
        <v>0</v>
      </c>
      <c r="AN763">
        <f>IF(DEGREES(ACOS(SIN(RADIANS(G763))*SIN(RADIANS(E767))+COS(RADIANS(G763))*COS(RADIANS(E767))*COS(RADIANS(AN757))))&gt;90,0,$F$4*$F$5/E766^2*(SIN(RADIANS(G763))*SIN(RADIANS(E767))+COS(RADIANS(G763))*COS(RADIANS(E767))*COS(RADIANS(AN757))))</f>
        <v>0</v>
      </c>
      <c r="AO763">
        <f>IF(DEGREES(ACOS(SIN(RADIANS(G763))*SIN(RADIANS(E767))+COS(RADIANS(G763))*COS(RADIANS(E767))*COS(RADIANS(AO757))))&gt;90,0,$F$4*$F$5/E766^2*(SIN(RADIANS(G763))*SIN(RADIANS(E767))+COS(RADIANS(G763))*COS(RADIANS(E767))*COS(RADIANS(AO757))))</f>
        <v>0</v>
      </c>
      <c r="AP763">
        <f>IF(DEGREES(ACOS(SIN(RADIANS(G763))*SIN(RADIANS(E767))+COS(RADIANS(G763))*COS(RADIANS(E767))*COS(RADIANS(AP757))))&gt;90,0,$F$4*$F$5/E766^2*(SIN(RADIANS(G763))*SIN(RADIANS(E767))+COS(RADIANS(G763))*COS(RADIANS(E767))*COS(RADIANS(AP757))))</f>
        <v>0</v>
      </c>
      <c r="AQ763">
        <f>IF(DEGREES(ACOS(SIN(RADIANS(G763))*SIN(RADIANS(E767))+COS(RADIANS(G763))*COS(RADIANS(E767))*COS(RADIANS(AQ757))))&gt;90,0,$F$4*$F$5/E766^2*(SIN(RADIANS(G763))*SIN(RADIANS(E767))+COS(RADIANS(G763))*COS(RADIANS(E767))*COS(RADIANS(AQ757))))</f>
        <v>0</v>
      </c>
      <c r="AR763">
        <f>IF(DEGREES(ACOS(SIN(RADIANS(G763))*SIN(RADIANS(E767))+COS(RADIANS(G763))*COS(RADIANS(E767))*COS(RADIANS(AR757))))&gt;90,0,$F$4*$F$5/E766^2*(SIN(RADIANS(G763))*SIN(RADIANS(E767))+COS(RADIANS(G763))*COS(RADIANS(E767))*COS(RADIANS(AR757))))</f>
        <v>0</v>
      </c>
    </row>
    <row r="764" spans="2:44" x14ac:dyDescent="0.5">
      <c r="B764" s="40" t="s">
        <v>783</v>
      </c>
      <c r="E764" t="str">
        <f>IF($F$10=0,"N/A",$F$10*(E759/360)-ROUNDDOWN($F$10*(E759/360),0))</f>
        <v>N/A</v>
      </c>
      <c r="G764">
        <v>40</v>
      </c>
      <c r="I764">
        <f>IF(DEGREES(ACOS(SIN(RADIANS(G764))*SIN(RADIANS(E767))+COS(RADIANS(G764))*COS(RADIANS(E767))*COS(RADIANS(I757))))&gt;90,0,$F$4*$F$5/E766^2*(SIN(RADIANS(G764))*SIN(RADIANS(E767))+COS(RADIANS(G764))*COS(RADIANS(E767))*COS(RADIANS(I757))))</f>
        <v>0</v>
      </c>
      <c r="J764">
        <f>IF(DEGREES(ACOS(SIN(RADIANS(G764))*SIN(RADIANS(E767))+COS(RADIANS(G764))*COS(RADIANS(E767))*COS(RADIANS(J757))))&gt;90,0,$F$4*$F$5/E766^2*(SIN(RADIANS(G764))*SIN(RADIANS(E767))+COS(RADIANS(G764))*COS(RADIANS(E767))*COS(RADIANS(J757))))</f>
        <v>0</v>
      </c>
      <c r="K764">
        <f>IF(DEGREES(ACOS(SIN(RADIANS(G764))*SIN(RADIANS(E767))+COS(RADIANS(G764))*COS(RADIANS(E767))*COS(RADIANS(K757))))&gt;90,0,$F$4*$F$5/E766^2*(SIN(RADIANS(G764))*SIN(RADIANS(E767))+COS(RADIANS(G764))*COS(RADIANS(E767))*COS(RADIANS(K757))))</f>
        <v>0</v>
      </c>
      <c r="L764">
        <f>IF(DEGREES(ACOS(SIN(RADIANS(G764))*SIN(RADIANS(E767))+COS(RADIANS(G764))*COS(RADIANS(E767))*COS(RADIANS(L757))))&gt;90,0,$F$4*$F$5/E766^2*(SIN(RADIANS(G764))*SIN(RADIANS(E767))+COS(RADIANS(G764))*COS(RADIANS(E767))*COS(RADIANS(L757))))</f>
        <v>0</v>
      </c>
      <c r="M764">
        <f>IF(DEGREES(ACOS(SIN(RADIANS(G764))*SIN(RADIANS(E767))+COS(RADIANS(G764))*COS(RADIANS(E767))*COS(RADIANS(M757))))&gt;90,0,$F$4*$F$5/E766^2*(SIN(RADIANS(G764))*SIN(RADIANS(E767))+COS(RADIANS(G764))*COS(RADIANS(E767))*COS(RADIANS(M757))))</f>
        <v>0</v>
      </c>
      <c r="N764">
        <f>IF(DEGREES(ACOS(SIN(RADIANS(G764))*SIN(RADIANS(E767))+COS(RADIANS(G764))*COS(RADIANS(E767))*COS(RADIANS(N757))))&gt;90,0,$F$4*$F$5/E766^2*(SIN(RADIANS(G764))*SIN(RADIANS(E767))+COS(RADIANS(G764))*COS(RADIANS(E767))*COS(RADIANS(N757))))</f>
        <v>0</v>
      </c>
      <c r="O764">
        <f>IF(DEGREES(ACOS(SIN(RADIANS(G764))*SIN(RADIANS(E767))+COS(RADIANS(G764))*COS(RADIANS(E767))*COS(RADIANS(O757))))&gt;90,0,$F$4*$F$5/E766^2*(SIN(RADIANS(G764))*SIN(RADIANS(E767))+COS(RADIANS(G764))*COS(RADIANS(E767))*COS(RADIANS(O757))))</f>
        <v>0</v>
      </c>
      <c r="P764">
        <f>IF(DEGREES(ACOS(SIN(RADIANS(G764))*SIN(RADIANS(E767))+COS(RADIANS(G764))*COS(RADIANS(E767))*COS(RADIANS(P757))))&gt;90,0,$F$4*$F$5/E766^2*(SIN(RADIANS(G764))*SIN(RADIANS(E767))+COS(RADIANS(G764))*COS(RADIANS(E767))*COS(RADIANS(P757))))</f>
        <v>0</v>
      </c>
      <c r="Q764">
        <f>IF(DEGREES(ACOS(SIN(RADIANS(G764))*SIN(RADIANS(E767))+COS(RADIANS(G764))*COS(RADIANS(E767))*COS(RADIANS(Q757))))&gt;90,0,$F$4*$F$5/E766^2*(SIN(RADIANS(G764))*SIN(RADIANS(E767))+COS(RADIANS(G764))*COS(RADIANS(E767))*COS(RADIANS(Q757))))</f>
        <v>0</v>
      </c>
      <c r="R764" t="e">
        <f>IF(DEGREES(ACOS(SIN(RADIANS(G764))*SIN(RADIANS(E767))+COS(RADIANS(G764))*COS(RADIANS(E767))*COS(RADIANS(R757))))&gt;90,0,$F$4*$F$5/E766^2*(SIN(RADIANS(G764))*SIN(RADIANS(E767))+COS(RADIANS(G764))*COS(RADIANS(E767))*COS(RADIANS(R757))))</f>
        <v>#DIV/0!</v>
      </c>
      <c r="S764" t="e">
        <f>IF(DEGREES(ACOS(SIN(RADIANS(G764))*SIN(RADIANS(E767))+COS(RADIANS(G764))*COS(RADIANS(E767))*COS(RADIANS(S757))))&gt;90,0,$F$4*$F$5/E766^2*(SIN(RADIANS(G764))*SIN(RADIANS(E767))+COS(RADIANS(G764))*COS(RADIANS(E767))*COS(RADIANS(S757))))</f>
        <v>#DIV/0!</v>
      </c>
      <c r="T764" t="e">
        <f>IF(DEGREES(ACOS(SIN(RADIANS(G764))*SIN(RADIANS(E767))+COS(RADIANS(G764))*COS(RADIANS(E767))*COS(RADIANS(T757))))&gt;90,0,$F$4*$F$5/E766^2*(SIN(RADIANS(G764))*SIN(RADIANS(E767))+COS(RADIANS(G764))*COS(RADIANS(E767))*COS(RADIANS(T757))))</f>
        <v>#DIV/0!</v>
      </c>
      <c r="U764" t="e">
        <f>IF(DEGREES(ACOS(SIN(RADIANS(G764))*SIN(RADIANS(E767))+COS(RADIANS(G764))*COS(RADIANS(E767))*COS(RADIANS(U757))))&gt;90,0,$F$4*$F$5/E766^2*(SIN(RADIANS(G764))*SIN(RADIANS(E767))+COS(RADIANS(G764))*COS(RADIANS(E767))*COS(RADIANS(U757))))</f>
        <v>#DIV/0!</v>
      </c>
      <c r="V764" t="e">
        <f>IF(DEGREES(ACOS(SIN(RADIANS(G764))*SIN(RADIANS(E767))+COS(RADIANS(G764))*COS(RADIANS(E767))*COS(RADIANS(V757))))&gt;90,0,$F$4*$F$5/E766^2*(SIN(RADIANS(G764))*SIN(RADIANS(E767))+COS(RADIANS(G764))*COS(RADIANS(E767))*COS(RADIANS(V757))))</f>
        <v>#DIV/0!</v>
      </c>
      <c r="W764" t="e">
        <f>IF(DEGREES(ACOS(SIN(RADIANS(G764))*SIN(RADIANS(E767))+COS(RADIANS(G764))*COS(RADIANS(E767))*COS(RADIANS(W757))))&gt;90,0,$F$4*$F$5/E766^2*(SIN(RADIANS(G764))*SIN(RADIANS(E767))+COS(RADIANS(G764))*COS(RADIANS(E767))*COS(RADIANS(W757))))</f>
        <v>#DIV/0!</v>
      </c>
      <c r="X764" t="e">
        <f>IF(DEGREES(ACOS(SIN(RADIANS(G764))*SIN(RADIANS(E767))+COS(RADIANS(G764))*COS(RADIANS(E767))*COS(RADIANS(X757))))&gt;90,0,$F$4*$F$5/E766^2*(SIN(RADIANS(G764))*SIN(RADIANS(E767))+COS(RADIANS(G764))*COS(RADIANS(E767))*COS(RADIANS(X757))))</f>
        <v>#DIV/0!</v>
      </c>
      <c r="Y764" t="e">
        <f>IF(DEGREES(ACOS(SIN(RADIANS(G764))*SIN(RADIANS(E767))+COS(RADIANS(G764))*COS(RADIANS(E767))*COS(RADIANS(Y757))))&gt;90,0,$F$4*$F$5/E766^2*(SIN(RADIANS(G764))*SIN(RADIANS(E767))+COS(RADIANS(G764))*COS(RADIANS(E767))*COS(RADIANS(Y757))))</f>
        <v>#DIV/0!</v>
      </c>
      <c r="Z764" t="e">
        <f>IF(DEGREES(ACOS(SIN(RADIANS(G764))*SIN(RADIANS(E767))+COS(RADIANS(G764))*COS(RADIANS(E767))*COS(RADIANS(Z757))))&gt;90,0,$F$4*$F$5/E766^2*(SIN(RADIANS(G764))*SIN(RADIANS(E767))+COS(RADIANS(G764))*COS(RADIANS(E767))*COS(RADIANS(Z757))))</f>
        <v>#DIV/0!</v>
      </c>
      <c r="AA764" t="e">
        <f>IF(DEGREES(ACOS(SIN(RADIANS(G764))*SIN(RADIANS(E767))+COS(RADIANS(G764))*COS(RADIANS(E767))*COS(RADIANS(AA757))))&gt;90,0,$F$4*$F$5/E766^2*(SIN(RADIANS(G764))*SIN(RADIANS(E767))+COS(RADIANS(G764))*COS(RADIANS(E767))*COS(RADIANS(AA757))))</f>
        <v>#DIV/0!</v>
      </c>
      <c r="AB764" t="e">
        <f>IF(DEGREES(ACOS(SIN(RADIANS(G764))*SIN(RADIANS(E767))+COS(RADIANS(G764))*COS(RADIANS(E767))*COS(RADIANS(AB757))))&gt;90,0,$F$4*$F$5/E766^2*(SIN(RADIANS(G764))*SIN(RADIANS(E767))+COS(RADIANS(G764))*COS(RADIANS(E767))*COS(RADIANS(AB757))))</f>
        <v>#DIV/0!</v>
      </c>
      <c r="AC764" t="e">
        <f>IF(DEGREES(ACOS(SIN(RADIANS(G764))*SIN(RADIANS(E767))+COS(RADIANS(G764))*COS(RADIANS(E767))*COS(RADIANS(AC757))))&gt;90,0,$F$4*$F$5/E766^2*(SIN(RADIANS(G764))*SIN(RADIANS(E767))+COS(RADIANS(G764))*COS(RADIANS(E767))*COS(RADIANS(AC757))))</f>
        <v>#DIV/0!</v>
      </c>
      <c r="AD764" t="e">
        <f>IF(DEGREES(ACOS(SIN(RADIANS(G764))*SIN(RADIANS(E767))+COS(RADIANS(G764))*COS(RADIANS(E767))*COS(RADIANS(AD757))))&gt;90,0,$F$4*$F$5/E766^2*(SIN(RADIANS(G764))*SIN(RADIANS(E767))+COS(RADIANS(G764))*COS(RADIANS(E767))*COS(RADIANS(AD757))))</f>
        <v>#DIV/0!</v>
      </c>
      <c r="AE764" t="e">
        <f>IF(DEGREES(ACOS(SIN(RADIANS(G764))*SIN(RADIANS(E767))+COS(RADIANS(G764))*COS(RADIANS(E767))*COS(RADIANS(AE757))))&gt;90,0,$F$4*$F$5/E766^2*(SIN(RADIANS(G764))*SIN(RADIANS(E767))+COS(RADIANS(G764))*COS(RADIANS(E767))*COS(RADIANS(AE757))))</f>
        <v>#DIV/0!</v>
      </c>
      <c r="AF764" t="e">
        <f>IF(DEGREES(ACOS(SIN(RADIANS(G764))*SIN(RADIANS(E767))+COS(RADIANS(G764))*COS(RADIANS(E767))*COS(RADIANS(AF757))))&gt;90,0,$F$4*$F$5/E766^2*(SIN(RADIANS(G764))*SIN(RADIANS(E767))+COS(RADIANS(G764))*COS(RADIANS(E767))*COS(RADIANS(AF757))))</f>
        <v>#DIV/0!</v>
      </c>
      <c r="AG764" t="e">
        <f>IF(DEGREES(ACOS(SIN(RADIANS(G764))*SIN(RADIANS(E767))+COS(RADIANS(G764))*COS(RADIANS(E767))*COS(RADIANS(AG757))))&gt;90,0,$F$4*$F$5/E766^2*(SIN(RADIANS(G764))*SIN(RADIANS(E767))+COS(RADIANS(G764))*COS(RADIANS(E767))*COS(RADIANS(AG757))))</f>
        <v>#DIV/0!</v>
      </c>
      <c r="AH764" t="e">
        <f>IF(DEGREES(ACOS(SIN(RADIANS(G764))*SIN(RADIANS(E767))+COS(RADIANS(G764))*COS(RADIANS(E767))*COS(RADIANS(AH757))))&gt;90,0,$F$4*$F$5/E766^2*(SIN(RADIANS(G764))*SIN(RADIANS(E767))+COS(RADIANS(G764))*COS(RADIANS(E767))*COS(RADIANS(AH757))))</f>
        <v>#DIV/0!</v>
      </c>
      <c r="AI764" t="e">
        <f>IF(DEGREES(ACOS(SIN(RADIANS(G764))*SIN(RADIANS(E767))+COS(RADIANS(G764))*COS(RADIANS(E767))*COS(RADIANS(AI757))))&gt;90,0,$F$4*$F$5/E766^2*(SIN(RADIANS(G764))*SIN(RADIANS(E767))+COS(RADIANS(G764))*COS(RADIANS(E767))*COS(RADIANS(AI757))))</f>
        <v>#DIV/0!</v>
      </c>
      <c r="AJ764" t="e">
        <f>IF(DEGREES(ACOS(SIN(RADIANS(G764))*SIN(RADIANS(E767))+COS(RADIANS(G764))*COS(RADIANS(E767))*COS(RADIANS(AJ757))))&gt;90,0,$F$4*$F$5/E766^2*(SIN(RADIANS(G764))*SIN(RADIANS(E767))+COS(RADIANS(G764))*COS(RADIANS(E767))*COS(RADIANS(AJ757))))</f>
        <v>#DIV/0!</v>
      </c>
      <c r="AK764">
        <f>IF(DEGREES(ACOS(SIN(RADIANS(G764))*SIN(RADIANS(E767))+COS(RADIANS(G764))*COS(RADIANS(E767))*COS(RADIANS(AK757))))&gt;90,0,$F$4*$F$5/E766^2*(SIN(RADIANS(G764))*SIN(RADIANS(E767))+COS(RADIANS(G764))*COS(RADIANS(E767))*COS(RADIANS(AK757))))</f>
        <v>0</v>
      </c>
      <c r="AL764">
        <f>IF(DEGREES(ACOS(SIN(RADIANS(G764))*SIN(RADIANS(E767))+COS(RADIANS(G764))*COS(RADIANS(E767))*COS(RADIANS(AL757))))&gt;90,0,$F$4*$F$5/E766^2*(SIN(RADIANS(G764))*SIN(RADIANS(E767))+COS(RADIANS(G764))*COS(RADIANS(E767))*COS(RADIANS(AL757))))</f>
        <v>0</v>
      </c>
      <c r="AM764">
        <f>IF(DEGREES(ACOS(SIN(RADIANS(G764))*SIN(RADIANS(E767))+COS(RADIANS(G764))*COS(RADIANS(E767))*COS(RADIANS(AM757))))&gt;90,0,$F$4*$F$5/E766^2*(SIN(RADIANS(G764))*SIN(RADIANS(E767))+COS(RADIANS(G764))*COS(RADIANS(E767))*COS(RADIANS(AM757))))</f>
        <v>0</v>
      </c>
      <c r="AN764">
        <f>IF(DEGREES(ACOS(SIN(RADIANS(G764))*SIN(RADIANS(E767))+COS(RADIANS(G764))*COS(RADIANS(E767))*COS(RADIANS(AN757))))&gt;90,0,$F$4*$F$5/E766^2*(SIN(RADIANS(G764))*SIN(RADIANS(E767))+COS(RADIANS(G764))*COS(RADIANS(E767))*COS(RADIANS(AN757))))</f>
        <v>0</v>
      </c>
      <c r="AO764">
        <f>IF(DEGREES(ACOS(SIN(RADIANS(G764))*SIN(RADIANS(E767))+COS(RADIANS(G764))*COS(RADIANS(E767))*COS(RADIANS(AO757))))&gt;90,0,$F$4*$F$5/E766^2*(SIN(RADIANS(G764))*SIN(RADIANS(E767))+COS(RADIANS(G764))*COS(RADIANS(E767))*COS(RADIANS(AO757))))</f>
        <v>0</v>
      </c>
      <c r="AP764">
        <f>IF(DEGREES(ACOS(SIN(RADIANS(G764))*SIN(RADIANS(E767))+COS(RADIANS(G764))*COS(RADIANS(E767))*COS(RADIANS(AP757))))&gt;90,0,$F$4*$F$5/E766^2*(SIN(RADIANS(G764))*SIN(RADIANS(E767))+COS(RADIANS(G764))*COS(RADIANS(E767))*COS(RADIANS(AP757))))</f>
        <v>0</v>
      </c>
      <c r="AQ764">
        <f>IF(DEGREES(ACOS(SIN(RADIANS(G764))*SIN(RADIANS(E767))+COS(RADIANS(G764))*COS(RADIANS(E767))*COS(RADIANS(AQ757))))&gt;90,0,$F$4*$F$5/E766^2*(SIN(RADIANS(G764))*SIN(RADIANS(E767))+COS(RADIANS(G764))*COS(RADIANS(E767))*COS(RADIANS(AQ757))))</f>
        <v>0</v>
      </c>
      <c r="AR764">
        <f>IF(DEGREES(ACOS(SIN(RADIANS(G764))*SIN(RADIANS(E767))+COS(RADIANS(G764))*COS(RADIANS(E767))*COS(RADIANS(AR757))))&gt;90,0,$F$4*$F$5/E766^2*(SIN(RADIANS(G764))*SIN(RADIANS(E767))+COS(RADIANS(G764))*COS(RADIANS(E767))*COS(RADIANS(AR757))))</f>
        <v>0</v>
      </c>
    </row>
    <row r="765" spans="2:44" x14ac:dyDescent="0.5">
      <c r="B765" s="40" t="s">
        <v>784</v>
      </c>
      <c r="E765" t="str">
        <f>IF($F$10=0,"N/A",E764*$F$11/$F$10)</f>
        <v>N/A</v>
      </c>
      <c r="G765">
        <v>30</v>
      </c>
      <c r="I765">
        <f>IF(DEGREES(ACOS(SIN(RADIANS(G765))*SIN(RADIANS(E767))+COS(RADIANS(G765))*COS(RADIANS(E767))*COS(RADIANS(I757))))&gt;90,0,$F$4*$F$5/E766^2*(SIN(RADIANS(G765))*SIN(RADIANS(E767))+COS(RADIANS(G765))*COS(RADIANS(E767))*COS(RADIANS(I757))))</f>
        <v>0</v>
      </c>
      <c r="J765">
        <f>IF(DEGREES(ACOS(SIN(RADIANS(G765))*SIN(RADIANS(E767))+COS(RADIANS(G765))*COS(RADIANS(E767))*COS(RADIANS(J757))))&gt;90,0,$F$4*$F$5/E766^2*(SIN(RADIANS(G765))*SIN(RADIANS(E767))+COS(RADIANS(G765))*COS(RADIANS(E767))*COS(RADIANS(J757))))</f>
        <v>0</v>
      </c>
      <c r="K765">
        <f>IF(DEGREES(ACOS(SIN(RADIANS(G765))*SIN(RADIANS(E767))+COS(RADIANS(G765))*COS(RADIANS(E767))*COS(RADIANS(K757))))&gt;90,0,$F$4*$F$5/E766^2*(SIN(RADIANS(G765))*SIN(RADIANS(E767))+COS(RADIANS(G765))*COS(RADIANS(E767))*COS(RADIANS(K757))))</f>
        <v>0</v>
      </c>
      <c r="L765">
        <f>IF(DEGREES(ACOS(SIN(RADIANS(G765))*SIN(RADIANS(E767))+COS(RADIANS(G765))*COS(RADIANS(E767))*COS(RADIANS(L757))))&gt;90,0,$F$4*$F$5/E766^2*(SIN(RADIANS(G765))*SIN(RADIANS(E767))+COS(RADIANS(G765))*COS(RADIANS(E767))*COS(RADIANS(L757))))</f>
        <v>0</v>
      </c>
      <c r="M765">
        <f>IF(DEGREES(ACOS(SIN(RADIANS(G765))*SIN(RADIANS(E767))+COS(RADIANS(G765))*COS(RADIANS(E767))*COS(RADIANS(M757))))&gt;90,0,$F$4*$F$5/E766^2*(SIN(RADIANS(G765))*SIN(RADIANS(E767))+COS(RADIANS(G765))*COS(RADIANS(E767))*COS(RADIANS(M757))))</f>
        <v>0</v>
      </c>
      <c r="N765">
        <f>IF(DEGREES(ACOS(SIN(RADIANS(G765))*SIN(RADIANS(E767))+COS(RADIANS(G765))*COS(RADIANS(E767))*COS(RADIANS(N757))))&gt;90,0,$F$4*$F$5/E766^2*(SIN(RADIANS(G765))*SIN(RADIANS(E767))+COS(RADIANS(G765))*COS(RADIANS(E767))*COS(RADIANS(N757))))</f>
        <v>0</v>
      </c>
      <c r="O765">
        <f>IF(DEGREES(ACOS(SIN(RADIANS(G765))*SIN(RADIANS(E767))+COS(RADIANS(G765))*COS(RADIANS(E767))*COS(RADIANS(O757))))&gt;90,0,$F$4*$F$5/E766^2*(SIN(RADIANS(G765))*SIN(RADIANS(E767))+COS(RADIANS(G765))*COS(RADIANS(E767))*COS(RADIANS(O757))))</f>
        <v>0</v>
      </c>
      <c r="P765">
        <f>IF(DEGREES(ACOS(SIN(RADIANS(G765))*SIN(RADIANS(E767))+COS(RADIANS(G765))*COS(RADIANS(E767))*COS(RADIANS(P757))))&gt;90,0,$F$4*$F$5/E766^2*(SIN(RADIANS(G765))*SIN(RADIANS(E767))+COS(RADIANS(G765))*COS(RADIANS(E767))*COS(RADIANS(P757))))</f>
        <v>0</v>
      </c>
      <c r="Q765">
        <f>IF(DEGREES(ACOS(SIN(RADIANS(G765))*SIN(RADIANS(E767))+COS(RADIANS(G765))*COS(RADIANS(E767))*COS(RADIANS(Q757))))&gt;90,0,$F$4*$F$5/E766^2*(SIN(RADIANS(G765))*SIN(RADIANS(E767))+COS(RADIANS(G765))*COS(RADIANS(E767))*COS(RADIANS(Q757))))</f>
        <v>0</v>
      </c>
      <c r="R765" t="e">
        <f>IF(DEGREES(ACOS(SIN(RADIANS(G765))*SIN(RADIANS(E767))+COS(RADIANS(G765))*COS(RADIANS(E767))*COS(RADIANS(R757))))&gt;90,0,$F$4*$F$5/E766^2*(SIN(RADIANS(G765))*SIN(RADIANS(E767))+COS(RADIANS(G765))*COS(RADIANS(E767))*COS(RADIANS(R757))))</f>
        <v>#DIV/0!</v>
      </c>
      <c r="S765" t="e">
        <f>IF(DEGREES(ACOS(SIN(RADIANS(G765))*SIN(RADIANS(E767))+COS(RADIANS(G765))*COS(RADIANS(E767))*COS(RADIANS(S757))))&gt;90,0,$F$4*$F$5/E766^2*(SIN(RADIANS(G765))*SIN(RADIANS(E767))+COS(RADIANS(G765))*COS(RADIANS(E767))*COS(RADIANS(S757))))</f>
        <v>#DIV/0!</v>
      </c>
      <c r="T765" t="e">
        <f>IF(DEGREES(ACOS(SIN(RADIANS(G765))*SIN(RADIANS(E767))+COS(RADIANS(G765))*COS(RADIANS(E767))*COS(RADIANS(T757))))&gt;90,0,$F$4*$F$5/E766^2*(SIN(RADIANS(G765))*SIN(RADIANS(E767))+COS(RADIANS(G765))*COS(RADIANS(E767))*COS(RADIANS(T757))))</f>
        <v>#DIV/0!</v>
      </c>
      <c r="U765" t="e">
        <f>IF(DEGREES(ACOS(SIN(RADIANS(G765))*SIN(RADIANS(E767))+COS(RADIANS(G765))*COS(RADIANS(E767))*COS(RADIANS(U757))))&gt;90,0,$F$4*$F$5/E766^2*(SIN(RADIANS(G765))*SIN(RADIANS(E767))+COS(RADIANS(G765))*COS(RADIANS(E767))*COS(RADIANS(U757))))</f>
        <v>#DIV/0!</v>
      </c>
      <c r="V765" t="e">
        <f>IF(DEGREES(ACOS(SIN(RADIANS(G765))*SIN(RADIANS(E767))+COS(RADIANS(G765))*COS(RADIANS(E767))*COS(RADIANS(V757))))&gt;90,0,$F$4*$F$5/E766^2*(SIN(RADIANS(G765))*SIN(RADIANS(E767))+COS(RADIANS(G765))*COS(RADIANS(E767))*COS(RADIANS(V757))))</f>
        <v>#DIV/0!</v>
      </c>
      <c r="W765" t="e">
        <f>IF(DEGREES(ACOS(SIN(RADIANS(G765))*SIN(RADIANS(E767))+COS(RADIANS(G765))*COS(RADIANS(E767))*COS(RADIANS(W757))))&gt;90,0,$F$4*$F$5/E766^2*(SIN(RADIANS(G765))*SIN(RADIANS(E767))+COS(RADIANS(G765))*COS(RADIANS(E767))*COS(RADIANS(W757))))</f>
        <v>#DIV/0!</v>
      </c>
      <c r="X765" t="e">
        <f>IF(DEGREES(ACOS(SIN(RADIANS(G765))*SIN(RADIANS(E767))+COS(RADIANS(G765))*COS(RADIANS(E767))*COS(RADIANS(X757))))&gt;90,0,$F$4*$F$5/E766^2*(SIN(RADIANS(G765))*SIN(RADIANS(E767))+COS(RADIANS(G765))*COS(RADIANS(E767))*COS(RADIANS(X757))))</f>
        <v>#DIV/0!</v>
      </c>
      <c r="Y765" t="e">
        <f>IF(DEGREES(ACOS(SIN(RADIANS(G765))*SIN(RADIANS(E767))+COS(RADIANS(G765))*COS(RADIANS(E767))*COS(RADIANS(Y757))))&gt;90,0,$F$4*$F$5/E766^2*(SIN(RADIANS(G765))*SIN(RADIANS(E767))+COS(RADIANS(G765))*COS(RADIANS(E767))*COS(RADIANS(Y757))))</f>
        <v>#DIV/0!</v>
      </c>
      <c r="Z765" t="e">
        <f>IF(DEGREES(ACOS(SIN(RADIANS(G765))*SIN(RADIANS(E767))+COS(RADIANS(G765))*COS(RADIANS(E767))*COS(RADIANS(Z757))))&gt;90,0,$F$4*$F$5/E766^2*(SIN(RADIANS(G765))*SIN(RADIANS(E767))+COS(RADIANS(G765))*COS(RADIANS(E767))*COS(RADIANS(Z757))))</f>
        <v>#DIV/0!</v>
      </c>
      <c r="AA765" t="e">
        <f>IF(DEGREES(ACOS(SIN(RADIANS(G765))*SIN(RADIANS(E767))+COS(RADIANS(G765))*COS(RADIANS(E767))*COS(RADIANS(AA757))))&gt;90,0,$F$4*$F$5/E766^2*(SIN(RADIANS(G765))*SIN(RADIANS(E767))+COS(RADIANS(G765))*COS(RADIANS(E767))*COS(RADIANS(AA757))))</f>
        <v>#DIV/0!</v>
      </c>
      <c r="AB765" t="e">
        <f>IF(DEGREES(ACOS(SIN(RADIANS(G765))*SIN(RADIANS(E767))+COS(RADIANS(G765))*COS(RADIANS(E767))*COS(RADIANS(AB757))))&gt;90,0,$F$4*$F$5/E766^2*(SIN(RADIANS(G765))*SIN(RADIANS(E767))+COS(RADIANS(G765))*COS(RADIANS(E767))*COS(RADIANS(AB757))))</f>
        <v>#DIV/0!</v>
      </c>
      <c r="AC765" t="e">
        <f>IF(DEGREES(ACOS(SIN(RADIANS(G765))*SIN(RADIANS(E767))+COS(RADIANS(G765))*COS(RADIANS(E767))*COS(RADIANS(AC757))))&gt;90,0,$F$4*$F$5/E766^2*(SIN(RADIANS(G765))*SIN(RADIANS(E767))+COS(RADIANS(G765))*COS(RADIANS(E767))*COS(RADIANS(AC757))))</f>
        <v>#DIV/0!</v>
      </c>
      <c r="AD765" t="e">
        <f>IF(DEGREES(ACOS(SIN(RADIANS(G765))*SIN(RADIANS(E767))+COS(RADIANS(G765))*COS(RADIANS(E767))*COS(RADIANS(AD757))))&gt;90,0,$F$4*$F$5/E766^2*(SIN(RADIANS(G765))*SIN(RADIANS(E767))+COS(RADIANS(G765))*COS(RADIANS(E767))*COS(RADIANS(AD757))))</f>
        <v>#DIV/0!</v>
      </c>
      <c r="AE765" t="e">
        <f>IF(DEGREES(ACOS(SIN(RADIANS(G765))*SIN(RADIANS(E767))+COS(RADIANS(G765))*COS(RADIANS(E767))*COS(RADIANS(AE757))))&gt;90,0,$F$4*$F$5/E766^2*(SIN(RADIANS(G765))*SIN(RADIANS(E767))+COS(RADIANS(G765))*COS(RADIANS(E767))*COS(RADIANS(AE757))))</f>
        <v>#DIV/0!</v>
      </c>
      <c r="AF765" t="e">
        <f>IF(DEGREES(ACOS(SIN(RADIANS(G765))*SIN(RADIANS(E767))+COS(RADIANS(G765))*COS(RADIANS(E767))*COS(RADIANS(AF757))))&gt;90,0,$F$4*$F$5/E766^2*(SIN(RADIANS(G765))*SIN(RADIANS(E767))+COS(RADIANS(G765))*COS(RADIANS(E767))*COS(RADIANS(AF757))))</f>
        <v>#DIV/0!</v>
      </c>
      <c r="AG765" t="e">
        <f>IF(DEGREES(ACOS(SIN(RADIANS(G765))*SIN(RADIANS(E767))+COS(RADIANS(G765))*COS(RADIANS(E767))*COS(RADIANS(AG757))))&gt;90,0,$F$4*$F$5/E766^2*(SIN(RADIANS(G765))*SIN(RADIANS(E767))+COS(RADIANS(G765))*COS(RADIANS(E767))*COS(RADIANS(AG757))))</f>
        <v>#DIV/0!</v>
      </c>
      <c r="AH765" t="e">
        <f>IF(DEGREES(ACOS(SIN(RADIANS(G765))*SIN(RADIANS(E767))+COS(RADIANS(G765))*COS(RADIANS(E767))*COS(RADIANS(AH757))))&gt;90,0,$F$4*$F$5/E766^2*(SIN(RADIANS(G765))*SIN(RADIANS(E767))+COS(RADIANS(G765))*COS(RADIANS(E767))*COS(RADIANS(AH757))))</f>
        <v>#DIV/0!</v>
      </c>
      <c r="AI765" t="e">
        <f>IF(DEGREES(ACOS(SIN(RADIANS(G765))*SIN(RADIANS(E767))+COS(RADIANS(G765))*COS(RADIANS(E767))*COS(RADIANS(AI757))))&gt;90,0,$F$4*$F$5/E766^2*(SIN(RADIANS(G765))*SIN(RADIANS(E767))+COS(RADIANS(G765))*COS(RADIANS(E767))*COS(RADIANS(AI757))))</f>
        <v>#DIV/0!</v>
      </c>
      <c r="AJ765" t="e">
        <f>IF(DEGREES(ACOS(SIN(RADIANS(G765))*SIN(RADIANS(E767))+COS(RADIANS(G765))*COS(RADIANS(E767))*COS(RADIANS(AJ757))))&gt;90,0,$F$4*$F$5/E766^2*(SIN(RADIANS(G765))*SIN(RADIANS(E767))+COS(RADIANS(G765))*COS(RADIANS(E767))*COS(RADIANS(AJ757))))</f>
        <v>#DIV/0!</v>
      </c>
      <c r="AK765">
        <f>IF(DEGREES(ACOS(SIN(RADIANS(G765))*SIN(RADIANS(E767))+COS(RADIANS(G765))*COS(RADIANS(E767))*COS(RADIANS(AK757))))&gt;90,0,$F$4*$F$5/E766^2*(SIN(RADIANS(G765))*SIN(RADIANS(E767))+COS(RADIANS(G765))*COS(RADIANS(E767))*COS(RADIANS(AK757))))</f>
        <v>0</v>
      </c>
      <c r="AL765">
        <f>IF(DEGREES(ACOS(SIN(RADIANS(G765))*SIN(RADIANS(E767))+COS(RADIANS(G765))*COS(RADIANS(E767))*COS(RADIANS(AL757))))&gt;90,0,$F$4*$F$5/E766^2*(SIN(RADIANS(G765))*SIN(RADIANS(E767))+COS(RADIANS(G765))*COS(RADIANS(E767))*COS(RADIANS(AL757))))</f>
        <v>0</v>
      </c>
      <c r="AM765">
        <f>IF(DEGREES(ACOS(SIN(RADIANS(G765))*SIN(RADIANS(E767))+COS(RADIANS(G765))*COS(RADIANS(E767))*COS(RADIANS(AM757))))&gt;90,0,$F$4*$F$5/E766^2*(SIN(RADIANS(G765))*SIN(RADIANS(E767))+COS(RADIANS(G765))*COS(RADIANS(E767))*COS(RADIANS(AM757))))</f>
        <v>0</v>
      </c>
      <c r="AN765">
        <f>IF(DEGREES(ACOS(SIN(RADIANS(G765))*SIN(RADIANS(E767))+COS(RADIANS(G765))*COS(RADIANS(E767))*COS(RADIANS(AN757))))&gt;90,0,$F$4*$F$5/E766^2*(SIN(RADIANS(G765))*SIN(RADIANS(E767))+COS(RADIANS(G765))*COS(RADIANS(E767))*COS(RADIANS(AN757))))</f>
        <v>0</v>
      </c>
      <c r="AO765">
        <f>IF(DEGREES(ACOS(SIN(RADIANS(G765))*SIN(RADIANS(E767))+COS(RADIANS(G765))*COS(RADIANS(E767))*COS(RADIANS(AO757))))&gt;90,0,$F$4*$F$5/E766^2*(SIN(RADIANS(G765))*SIN(RADIANS(E767))+COS(RADIANS(G765))*COS(RADIANS(E767))*COS(RADIANS(AO757))))</f>
        <v>0</v>
      </c>
      <c r="AP765">
        <f>IF(DEGREES(ACOS(SIN(RADIANS(G765))*SIN(RADIANS(E767))+COS(RADIANS(G765))*COS(RADIANS(E767))*COS(RADIANS(AP757))))&gt;90,0,$F$4*$F$5/E766^2*(SIN(RADIANS(G765))*SIN(RADIANS(E767))+COS(RADIANS(G765))*COS(RADIANS(E767))*COS(RADIANS(AP757))))</f>
        <v>0</v>
      </c>
      <c r="AQ765">
        <f>IF(DEGREES(ACOS(SIN(RADIANS(G765))*SIN(RADIANS(E767))+COS(RADIANS(G765))*COS(RADIANS(E767))*COS(RADIANS(AQ757))))&gt;90,0,$F$4*$F$5/E766^2*(SIN(RADIANS(G765))*SIN(RADIANS(E767))+COS(RADIANS(G765))*COS(RADIANS(E767))*COS(RADIANS(AQ757))))</f>
        <v>0</v>
      </c>
      <c r="AR765">
        <f>IF(DEGREES(ACOS(SIN(RADIANS(G765))*SIN(RADIANS(E767))+COS(RADIANS(G765))*COS(RADIANS(E767))*COS(RADIANS(AR757))))&gt;90,0,$F$4*$F$5/E766^2*(SIN(RADIANS(G765))*SIN(RADIANS(E767))+COS(RADIANS(G765))*COS(RADIANS(E767))*COS(RADIANS(AR757))))</f>
        <v>0</v>
      </c>
    </row>
    <row r="766" spans="2:44" x14ac:dyDescent="0.5">
      <c r="B766" s="40" t="s">
        <v>785</v>
      </c>
      <c r="E766">
        <f>$F$6*(1-$F$7^2)/(1+$F$7*COS(RADIANS(E760)))</f>
        <v>0</v>
      </c>
      <c r="G766">
        <v>20</v>
      </c>
      <c r="I766">
        <f>IF(DEGREES(ACOS(SIN(RADIANS(G766))*SIN(RADIANS(E767))+COS(RADIANS(G766))*COS(RADIANS(E767))*COS(RADIANS(I757))))&gt;90,0,$F$4*$F$5/E766^2*(SIN(RADIANS(G766))*SIN(RADIANS(E767))+COS(RADIANS(G766))*COS(RADIANS(E767))*COS(RADIANS(I757))))</f>
        <v>0</v>
      </c>
      <c r="J766">
        <f>IF(DEGREES(ACOS(SIN(RADIANS(G766))*SIN(RADIANS(E767))+COS(RADIANS(G766))*COS(RADIANS(E767))*COS(RADIANS(J757))))&gt;90,0,$F$4*$F$5/E766^2*(SIN(RADIANS(G766))*SIN(RADIANS(E767))+COS(RADIANS(G766))*COS(RADIANS(E767))*COS(RADIANS(J757))))</f>
        <v>0</v>
      </c>
      <c r="K766">
        <f>IF(DEGREES(ACOS(SIN(RADIANS(G766))*SIN(RADIANS(E767))+COS(RADIANS(G766))*COS(RADIANS(E767))*COS(RADIANS(K757))))&gt;90,0,$F$4*$F$5/E766^2*(SIN(RADIANS(G766))*SIN(RADIANS(E767))+COS(RADIANS(G766))*COS(RADIANS(E767))*COS(RADIANS(K757))))</f>
        <v>0</v>
      </c>
      <c r="L766">
        <f>IF(DEGREES(ACOS(SIN(RADIANS(G766))*SIN(RADIANS(E767))+COS(RADIANS(G766))*COS(RADIANS(E767))*COS(RADIANS(L757))))&gt;90,0,$F$4*$F$5/E766^2*(SIN(RADIANS(G766))*SIN(RADIANS(E767))+COS(RADIANS(G766))*COS(RADIANS(E767))*COS(RADIANS(L757))))</f>
        <v>0</v>
      </c>
      <c r="M766">
        <f>IF(DEGREES(ACOS(SIN(RADIANS(G766))*SIN(RADIANS(E767))+COS(RADIANS(G766))*COS(RADIANS(E767))*COS(RADIANS(M757))))&gt;90,0,$F$4*$F$5/E766^2*(SIN(RADIANS(G766))*SIN(RADIANS(E767))+COS(RADIANS(G766))*COS(RADIANS(E767))*COS(RADIANS(M757))))</f>
        <v>0</v>
      </c>
      <c r="N766">
        <f>IF(DEGREES(ACOS(SIN(RADIANS(G766))*SIN(RADIANS(E767))+COS(RADIANS(G766))*COS(RADIANS(E767))*COS(RADIANS(N757))))&gt;90,0,$F$4*$F$5/E766^2*(SIN(RADIANS(G766))*SIN(RADIANS(E767))+COS(RADIANS(G766))*COS(RADIANS(E767))*COS(RADIANS(N757))))</f>
        <v>0</v>
      </c>
      <c r="O766">
        <f>IF(DEGREES(ACOS(SIN(RADIANS(G766))*SIN(RADIANS(E767))+COS(RADIANS(G766))*COS(RADIANS(E767))*COS(RADIANS(O757))))&gt;90,0,$F$4*$F$5/E766^2*(SIN(RADIANS(G766))*SIN(RADIANS(E767))+COS(RADIANS(G766))*COS(RADIANS(E767))*COS(RADIANS(O757))))</f>
        <v>0</v>
      </c>
      <c r="P766">
        <f>IF(DEGREES(ACOS(SIN(RADIANS(G766))*SIN(RADIANS(E767))+COS(RADIANS(G766))*COS(RADIANS(E767))*COS(RADIANS(P757))))&gt;90,0,$F$4*$F$5/E766^2*(SIN(RADIANS(G766))*SIN(RADIANS(E767))+COS(RADIANS(G766))*COS(RADIANS(E767))*COS(RADIANS(P757))))</f>
        <v>0</v>
      </c>
      <c r="Q766">
        <f>IF(DEGREES(ACOS(SIN(RADIANS(G766))*SIN(RADIANS(E767))+COS(RADIANS(G766))*COS(RADIANS(E767))*COS(RADIANS(Q757))))&gt;90,0,$F$4*$F$5/E766^2*(SIN(RADIANS(G766))*SIN(RADIANS(E767))+COS(RADIANS(G766))*COS(RADIANS(E767))*COS(RADIANS(Q757))))</f>
        <v>0</v>
      </c>
      <c r="R766" t="e">
        <f>IF(DEGREES(ACOS(SIN(RADIANS(G766))*SIN(RADIANS(E767))+COS(RADIANS(G766))*COS(RADIANS(E767))*COS(RADIANS(R757))))&gt;90,0,$F$4*$F$5/E766^2*(SIN(RADIANS(G766))*SIN(RADIANS(E767))+COS(RADIANS(G766))*COS(RADIANS(E767))*COS(RADIANS(R757))))</f>
        <v>#DIV/0!</v>
      </c>
      <c r="S766" t="e">
        <f>IF(DEGREES(ACOS(SIN(RADIANS(G766))*SIN(RADIANS(E767))+COS(RADIANS(G766))*COS(RADIANS(E767))*COS(RADIANS(S757))))&gt;90,0,$F$4*$F$5/E766^2*(SIN(RADIANS(G766))*SIN(RADIANS(E767))+COS(RADIANS(G766))*COS(RADIANS(E767))*COS(RADIANS(S757))))</f>
        <v>#DIV/0!</v>
      </c>
      <c r="T766" t="e">
        <f>IF(DEGREES(ACOS(SIN(RADIANS(G766))*SIN(RADIANS(E767))+COS(RADIANS(G766))*COS(RADIANS(E767))*COS(RADIANS(T757))))&gt;90,0,$F$4*$F$5/E766^2*(SIN(RADIANS(G766))*SIN(RADIANS(E767))+COS(RADIANS(G766))*COS(RADIANS(E767))*COS(RADIANS(T757))))</f>
        <v>#DIV/0!</v>
      </c>
      <c r="U766" t="e">
        <f>IF(DEGREES(ACOS(SIN(RADIANS(G766))*SIN(RADIANS(E767))+COS(RADIANS(G766))*COS(RADIANS(E767))*COS(RADIANS(U757))))&gt;90,0,$F$4*$F$5/E766^2*(SIN(RADIANS(G766))*SIN(RADIANS(E767))+COS(RADIANS(G766))*COS(RADIANS(E767))*COS(RADIANS(U757))))</f>
        <v>#DIV/0!</v>
      </c>
      <c r="V766" t="e">
        <f>IF(DEGREES(ACOS(SIN(RADIANS(G766))*SIN(RADIANS(E767))+COS(RADIANS(G766))*COS(RADIANS(E767))*COS(RADIANS(V757))))&gt;90,0,$F$4*$F$5/E766^2*(SIN(RADIANS(G766))*SIN(RADIANS(E767))+COS(RADIANS(G766))*COS(RADIANS(E767))*COS(RADIANS(V757))))</f>
        <v>#DIV/0!</v>
      </c>
      <c r="W766" t="e">
        <f>IF(DEGREES(ACOS(SIN(RADIANS(G766))*SIN(RADIANS(E767))+COS(RADIANS(G766))*COS(RADIANS(E767))*COS(RADIANS(W757))))&gt;90,0,$F$4*$F$5/E766^2*(SIN(RADIANS(G766))*SIN(RADIANS(E767))+COS(RADIANS(G766))*COS(RADIANS(E767))*COS(RADIANS(W757))))</f>
        <v>#DIV/0!</v>
      </c>
      <c r="X766" t="e">
        <f>IF(DEGREES(ACOS(SIN(RADIANS(G766))*SIN(RADIANS(E767))+COS(RADIANS(G766))*COS(RADIANS(E767))*COS(RADIANS(X757))))&gt;90,0,$F$4*$F$5/E766^2*(SIN(RADIANS(G766))*SIN(RADIANS(E767))+COS(RADIANS(G766))*COS(RADIANS(E767))*COS(RADIANS(X757))))</f>
        <v>#DIV/0!</v>
      </c>
      <c r="Y766" t="e">
        <f>IF(DEGREES(ACOS(SIN(RADIANS(G766))*SIN(RADIANS(E767))+COS(RADIANS(G766))*COS(RADIANS(E767))*COS(RADIANS(Y757))))&gt;90,0,$F$4*$F$5/E766^2*(SIN(RADIANS(G766))*SIN(RADIANS(E767))+COS(RADIANS(G766))*COS(RADIANS(E767))*COS(RADIANS(Y757))))</f>
        <v>#DIV/0!</v>
      </c>
      <c r="Z766" t="e">
        <f>IF(DEGREES(ACOS(SIN(RADIANS(G766))*SIN(RADIANS(E767))+COS(RADIANS(G766))*COS(RADIANS(E767))*COS(RADIANS(Z757))))&gt;90,0,$F$4*$F$5/E766^2*(SIN(RADIANS(G766))*SIN(RADIANS(E767))+COS(RADIANS(G766))*COS(RADIANS(E767))*COS(RADIANS(Z757))))</f>
        <v>#DIV/0!</v>
      </c>
      <c r="AA766" t="e">
        <f>IF(DEGREES(ACOS(SIN(RADIANS(G766))*SIN(RADIANS(E767))+COS(RADIANS(G766))*COS(RADIANS(E767))*COS(RADIANS(AA757))))&gt;90,0,$F$4*$F$5/E766^2*(SIN(RADIANS(G766))*SIN(RADIANS(E767))+COS(RADIANS(G766))*COS(RADIANS(E767))*COS(RADIANS(AA757))))</f>
        <v>#DIV/0!</v>
      </c>
      <c r="AB766" t="e">
        <f>IF(DEGREES(ACOS(SIN(RADIANS(G766))*SIN(RADIANS(E767))+COS(RADIANS(G766))*COS(RADIANS(E767))*COS(RADIANS(AB757))))&gt;90,0,$F$4*$F$5/E766^2*(SIN(RADIANS(G766))*SIN(RADIANS(E767))+COS(RADIANS(G766))*COS(RADIANS(E767))*COS(RADIANS(AB757))))</f>
        <v>#DIV/0!</v>
      </c>
      <c r="AC766" t="e">
        <f>IF(DEGREES(ACOS(SIN(RADIANS(G766))*SIN(RADIANS(E767))+COS(RADIANS(G766))*COS(RADIANS(E767))*COS(RADIANS(AC757))))&gt;90,0,$F$4*$F$5/E766^2*(SIN(RADIANS(G766))*SIN(RADIANS(E767))+COS(RADIANS(G766))*COS(RADIANS(E767))*COS(RADIANS(AC757))))</f>
        <v>#DIV/0!</v>
      </c>
      <c r="AD766" t="e">
        <f>IF(DEGREES(ACOS(SIN(RADIANS(G766))*SIN(RADIANS(E767))+COS(RADIANS(G766))*COS(RADIANS(E767))*COS(RADIANS(AD757))))&gt;90,0,$F$4*$F$5/E766^2*(SIN(RADIANS(G766))*SIN(RADIANS(E767))+COS(RADIANS(G766))*COS(RADIANS(E767))*COS(RADIANS(AD757))))</f>
        <v>#DIV/0!</v>
      </c>
      <c r="AE766" t="e">
        <f>IF(DEGREES(ACOS(SIN(RADIANS(G766))*SIN(RADIANS(E767))+COS(RADIANS(G766))*COS(RADIANS(E767))*COS(RADIANS(AE757))))&gt;90,0,$F$4*$F$5/E766^2*(SIN(RADIANS(G766))*SIN(RADIANS(E767))+COS(RADIANS(G766))*COS(RADIANS(E767))*COS(RADIANS(AE757))))</f>
        <v>#DIV/0!</v>
      </c>
      <c r="AF766" t="e">
        <f>IF(DEGREES(ACOS(SIN(RADIANS(G766))*SIN(RADIANS(E767))+COS(RADIANS(G766))*COS(RADIANS(E767))*COS(RADIANS(AF757))))&gt;90,0,$F$4*$F$5/E766^2*(SIN(RADIANS(G766))*SIN(RADIANS(E767))+COS(RADIANS(G766))*COS(RADIANS(E767))*COS(RADIANS(AF757))))</f>
        <v>#DIV/0!</v>
      </c>
      <c r="AG766" t="e">
        <f>IF(DEGREES(ACOS(SIN(RADIANS(G766))*SIN(RADIANS(E767))+COS(RADIANS(G766))*COS(RADIANS(E767))*COS(RADIANS(AG757))))&gt;90,0,$F$4*$F$5/E766^2*(SIN(RADIANS(G766))*SIN(RADIANS(E767))+COS(RADIANS(G766))*COS(RADIANS(E767))*COS(RADIANS(AG757))))</f>
        <v>#DIV/0!</v>
      </c>
      <c r="AH766" t="e">
        <f>IF(DEGREES(ACOS(SIN(RADIANS(G766))*SIN(RADIANS(E767))+COS(RADIANS(G766))*COS(RADIANS(E767))*COS(RADIANS(AH757))))&gt;90,0,$F$4*$F$5/E766^2*(SIN(RADIANS(G766))*SIN(RADIANS(E767))+COS(RADIANS(G766))*COS(RADIANS(E767))*COS(RADIANS(AH757))))</f>
        <v>#DIV/0!</v>
      </c>
      <c r="AI766" t="e">
        <f>IF(DEGREES(ACOS(SIN(RADIANS(G766))*SIN(RADIANS(E767))+COS(RADIANS(G766))*COS(RADIANS(E767))*COS(RADIANS(AI757))))&gt;90,0,$F$4*$F$5/E766^2*(SIN(RADIANS(G766))*SIN(RADIANS(E767))+COS(RADIANS(G766))*COS(RADIANS(E767))*COS(RADIANS(AI757))))</f>
        <v>#DIV/0!</v>
      </c>
      <c r="AJ766" t="e">
        <f>IF(DEGREES(ACOS(SIN(RADIANS(G766))*SIN(RADIANS(E767))+COS(RADIANS(G766))*COS(RADIANS(E767))*COS(RADIANS(AJ757))))&gt;90,0,$F$4*$F$5/E766^2*(SIN(RADIANS(G766))*SIN(RADIANS(E767))+COS(RADIANS(G766))*COS(RADIANS(E767))*COS(RADIANS(AJ757))))</f>
        <v>#DIV/0!</v>
      </c>
      <c r="AK766">
        <f>IF(DEGREES(ACOS(SIN(RADIANS(G766))*SIN(RADIANS(E767))+COS(RADIANS(G766))*COS(RADIANS(E767))*COS(RADIANS(AK757))))&gt;90,0,$F$4*$F$5/E766^2*(SIN(RADIANS(G766))*SIN(RADIANS(E767))+COS(RADIANS(G766))*COS(RADIANS(E767))*COS(RADIANS(AK757))))</f>
        <v>0</v>
      </c>
      <c r="AL766">
        <f>IF(DEGREES(ACOS(SIN(RADIANS(G766))*SIN(RADIANS(E767))+COS(RADIANS(G766))*COS(RADIANS(E767))*COS(RADIANS(AL757))))&gt;90,0,$F$4*$F$5/E766^2*(SIN(RADIANS(G766))*SIN(RADIANS(E767))+COS(RADIANS(G766))*COS(RADIANS(E767))*COS(RADIANS(AL757))))</f>
        <v>0</v>
      </c>
      <c r="AM766">
        <f>IF(DEGREES(ACOS(SIN(RADIANS(G766))*SIN(RADIANS(E767))+COS(RADIANS(G766))*COS(RADIANS(E767))*COS(RADIANS(AM757))))&gt;90,0,$F$4*$F$5/E766^2*(SIN(RADIANS(G766))*SIN(RADIANS(E767))+COS(RADIANS(G766))*COS(RADIANS(E767))*COS(RADIANS(AM757))))</f>
        <v>0</v>
      </c>
      <c r="AN766">
        <f>IF(DEGREES(ACOS(SIN(RADIANS(G766))*SIN(RADIANS(E767))+COS(RADIANS(G766))*COS(RADIANS(E767))*COS(RADIANS(AN757))))&gt;90,0,$F$4*$F$5/E766^2*(SIN(RADIANS(G766))*SIN(RADIANS(E767))+COS(RADIANS(G766))*COS(RADIANS(E767))*COS(RADIANS(AN757))))</f>
        <v>0</v>
      </c>
      <c r="AO766">
        <f>IF(DEGREES(ACOS(SIN(RADIANS(G766))*SIN(RADIANS(E767))+COS(RADIANS(G766))*COS(RADIANS(E767))*COS(RADIANS(AO757))))&gt;90,0,$F$4*$F$5/E766^2*(SIN(RADIANS(G766))*SIN(RADIANS(E767))+COS(RADIANS(G766))*COS(RADIANS(E767))*COS(RADIANS(AO757))))</f>
        <v>0</v>
      </c>
      <c r="AP766">
        <f>IF(DEGREES(ACOS(SIN(RADIANS(G766))*SIN(RADIANS(E767))+COS(RADIANS(G766))*COS(RADIANS(E767))*COS(RADIANS(AP757))))&gt;90,0,$F$4*$F$5/E766^2*(SIN(RADIANS(G766))*SIN(RADIANS(E767))+COS(RADIANS(G766))*COS(RADIANS(E767))*COS(RADIANS(AP757))))</f>
        <v>0</v>
      </c>
      <c r="AQ766">
        <f>IF(DEGREES(ACOS(SIN(RADIANS(G766))*SIN(RADIANS(E767))+COS(RADIANS(G766))*COS(RADIANS(E767))*COS(RADIANS(AQ757))))&gt;90,0,$F$4*$F$5/E766^2*(SIN(RADIANS(G766))*SIN(RADIANS(E767))+COS(RADIANS(G766))*COS(RADIANS(E767))*COS(RADIANS(AQ757))))</f>
        <v>0</v>
      </c>
      <c r="AR766">
        <f>IF(DEGREES(ACOS(SIN(RADIANS(G766))*SIN(RADIANS(E767))+COS(RADIANS(G766))*COS(RADIANS(E767))*COS(RADIANS(AR757))))&gt;90,0,$F$4*$F$5/E766^2*(SIN(RADIANS(G766))*SIN(RADIANS(E767))+COS(RADIANS(G766))*COS(RADIANS(E767))*COS(RADIANS(AR757))))</f>
        <v>0</v>
      </c>
    </row>
    <row r="767" spans="2:44" x14ac:dyDescent="0.5">
      <c r="B767" s="40" t="s">
        <v>735</v>
      </c>
      <c r="E767">
        <f>IF($F$8&gt;90,180-$F$8,$F$8)*SIN(RADIANS(E761))</f>
        <v>0</v>
      </c>
      <c r="G767">
        <v>10</v>
      </c>
      <c r="I767">
        <f>IF(DEGREES(ACOS(SIN(RADIANS(G767))*SIN(RADIANS(E767))+COS(RADIANS(G767))*COS(RADIANS(E767))*COS(RADIANS(I757))))&gt;90,0,$F$4*$F$5/E766^2*(SIN(RADIANS(G767))*SIN(RADIANS(E767))+COS(RADIANS(G767))*COS(RADIANS(E767))*COS(RADIANS(I757))))</f>
        <v>0</v>
      </c>
      <c r="J767">
        <f>IF(DEGREES(ACOS(SIN(RADIANS(G767))*SIN(RADIANS(E767))+COS(RADIANS(G767))*COS(RADIANS(E767))*COS(RADIANS(J757))))&gt;90,0,$F$4*$F$5/E766^2*(SIN(RADIANS(G767))*SIN(RADIANS(E767))+COS(RADIANS(G767))*COS(RADIANS(E767))*COS(RADIANS(J757))))</f>
        <v>0</v>
      </c>
      <c r="K767">
        <f>IF(DEGREES(ACOS(SIN(RADIANS(G767))*SIN(RADIANS(E767))+COS(RADIANS(G767))*COS(RADIANS(E767))*COS(RADIANS(K757))))&gt;90,0,$F$4*$F$5/E766^2*(SIN(RADIANS(G767))*SIN(RADIANS(E767))+COS(RADIANS(G767))*COS(RADIANS(E767))*COS(RADIANS(K757))))</f>
        <v>0</v>
      </c>
      <c r="L767">
        <f>IF(DEGREES(ACOS(SIN(RADIANS(G767))*SIN(RADIANS(E767))+COS(RADIANS(G767))*COS(RADIANS(E767))*COS(RADIANS(L757))))&gt;90,0,$F$4*$F$5/E766^2*(SIN(RADIANS(G767))*SIN(RADIANS(E767))+COS(RADIANS(G767))*COS(RADIANS(E767))*COS(RADIANS(L757))))</f>
        <v>0</v>
      </c>
      <c r="M767">
        <f>IF(DEGREES(ACOS(SIN(RADIANS(G767))*SIN(RADIANS(E767))+COS(RADIANS(G767))*COS(RADIANS(E767))*COS(RADIANS(M757))))&gt;90,0,$F$4*$F$5/E766^2*(SIN(RADIANS(G767))*SIN(RADIANS(E767))+COS(RADIANS(G767))*COS(RADIANS(E767))*COS(RADIANS(M757))))</f>
        <v>0</v>
      </c>
      <c r="N767">
        <f>IF(DEGREES(ACOS(SIN(RADIANS(G767))*SIN(RADIANS(E767))+COS(RADIANS(G767))*COS(RADIANS(E767))*COS(RADIANS(N757))))&gt;90,0,$F$4*$F$5/E766^2*(SIN(RADIANS(G767))*SIN(RADIANS(E767))+COS(RADIANS(G767))*COS(RADIANS(E767))*COS(RADIANS(N757))))</f>
        <v>0</v>
      </c>
      <c r="O767">
        <f>IF(DEGREES(ACOS(SIN(RADIANS(G767))*SIN(RADIANS(E767))+COS(RADIANS(G767))*COS(RADIANS(E767))*COS(RADIANS(O757))))&gt;90,0,$F$4*$F$5/E766^2*(SIN(RADIANS(G767))*SIN(RADIANS(E767))+COS(RADIANS(G767))*COS(RADIANS(E767))*COS(RADIANS(O757))))</f>
        <v>0</v>
      </c>
      <c r="P767">
        <f>IF(DEGREES(ACOS(SIN(RADIANS(G767))*SIN(RADIANS(E767))+COS(RADIANS(G767))*COS(RADIANS(E767))*COS(RADIANS(P757))))&gt;90,0,$F$4*$F$5/E766^2*(SIN(RADIANS(G767))*SIN(RADIANS(E767))+COS(RADIANS(G767))*COS(RADIANS(E767))*COS(RADIANS(P757))))</f>
        <v>0</v>
      </c>
      <c r="Q767">
        <f>IF(DEGREES(ACOS(SIN(RADIANS(G767))*SIN(RADIANS(E767))+COS(RADIANS(G767))*COS(RADIANS(E767))*COS(RADIANS(Q757))))&gt;90,0,$F$4*$F$5/E766^2*(SIN(RADIANS(G767))*SIN(RADIANS(E767))+COS(RADIANS(G767))*COS(RADIANS(E767))*COS(RADIANS(Q757))))</f>
        <v>0</v>
      </c>
      <c r="R767" t="e">
        <f>IF(DEGREES(ACOS(SIN(RADIANS(G767))*SIN(RADIANS(E767))+COS(RADIANS(G767))*COS(RADIANS(E767))*COS(RADIANS(R757))))&gt;90,0,$F$4*$F$5/E766^2*(SIN(RADIANS(G767))*SIN(RADIANS(E767))+COS(RADIANS(G767))*COS(RADIANS(E767))*COS(RADIANS(R757))))</f>
        <v>#DIV/0!</v>
      </c>
      <c r="S767" t="e">
        <f>IF(DEGREES(ACOS(SIN(RADIANS(G767))*SIN(RADIANS(E767))+COS(RADIANS(G767))*COS(RADIANS(E767))*COS(RADIANS(S757))))&gt;90,0,$F$4*$F$5/E766^2*(SIN(RADIANS(G767))*SIN(RADIANS(E767))+COS(RADIANS(G767))*COS(RADIANS(E767))*COS(RADIANS(S757))))</f>
        <v>#DIV/0!</v>
      </c>
      <c r="T767" t="e">
        <f>IF(DEGREES(ACOS(SIN(RADIANS(G767))*SIN(RADIANS(E767))+COS(RADIANS(G767))*COS(RADIANS(E767))*COS(RADIANS(T757))))&gt;90,0,$F$4*$F$5/E766^2*(SIN(RADIANS(G767))*SIN(RADIANS(E767))+COS(RADIANS(G767))*COS(RADIANS(E767))*COS(RADIANS(T757))))</f>
        <v>#DIV/0!</v>
      </c>
      <c r="U767" t="e">
        <f>IF(DEGREES(ACOS(SIN(RADIANS(G767))*SIN(RADIANS(E767))+COS(RADIANS(G767))*COS(RADIANS(E767))*COS(RADIANS(U757))))&gt;90,0,$F$4*$F$5/E766^2*(SIN(RADIANS(G767))*SIN(RADIANS(E767))+COS(RADIANS(G767))*COS(RADIANS(E767))*COS(RADIANS(U757))))</f>
        <v>#DIV/0!</v>
      </c>
      <c r="V767" t="e">
        <f>IF(DEGREES(ACOS(SIN(RADIANS(G767))*SIN(RADIANS(E767))+COS(RADIANS(G767))*COS(RADIANS(E767))*COS(RADIANS(V757))))&gt;90,0,$F$4*$F$5/E766^2*(SIN(RADIANS(G767))*SIN(RADIANS(E767))+COS(RADIANS(G767))*COS(RADIANS(E767))*COS(RADIANS(V757))))</f>
        <v>#DIV/0!</v>
      </c>
      <c r="W767" t="e">
        <f>IF(DEGREES(ACOS(SIN(RADIANS(G767))*SIN(RADIANS(E767))+COS(RADIANS(G767))*COS(RADIANS(E767))*COS(RADIANS(W757))))&gt;90,0,$F$4*$F$5/E766^2*(SIN(RADIANS(G767))*SIN(RADIANS(E767))+COS(RADIANS(G767))*COS(RADIANS(E767))*COS(RADIANS(W757))))</f>
        <v>#DIV/0!</v>
      </c>
      <c r="X767" t="e">
        <f>IF(DEGREES(ACOS(SIN(RADIANS(G767))*SIN(RADIANS(E767))+COS(RADIANS(G767))*COS(RADIANS(E767))*COS(RADIANS(X757))))&gt;90,0,$F$4*$F$5/E766^2*(SIN(RADIANS(G767))*SIN(RADIANS(E767))+COS(RADIANS(G767))*COS(RADIANS(E767))*COS(RADIANS(X757))))</f>
        <v>#DIV/0!</v>
      </c>
      <c r="Y767" t="e">
        <f>IF(DEGREES(ACOS(SIN(RADIANS(G767))*SIN(RADIANS(E767))+COS(RADIANS(G767))*COS(RADIANS(E767))*COS(RADIANS(Y757))))&gt;90,0,$F$4*$F$5/E766^2*(SIN(RADIANS(G767))*SIN(RADIANS(E767))+COS(RADIANS(G767))*COS(RADIANS(E767))*COS(RADIANS(Y757))))</f>
        <v>#DIV/0!</v>
      </c>
      <c r="Z767" t="e">
        <f>IF(DEGREES(ACOS(SIN(RADIANS(G767))*SIN(RADIANS(E767))+COS(RADIANS(G767))*COS(RADIANS(E767))*COS(RADIANS(Z757))))&gt;90,0,$F$4*$F$5/E766^2*(SIN(RADIANS(G767))*SIN(RADIANS(E767))+COS(RADIANS(G767))*COS(RADIANS(E767))*COS(RADIANS(Z757))))</f>
        <v>#DIV/0!</v>
      </c>
      <c r="AA767" t="e">
        <f>IF(DEGREES(ACOS(SIN(RADIANS(G767))*SIN(RADIANS(E767))+COS(RADIANS(G767))*COS(RADIANS(E767))*COS(RADIANS(AA757))))&gt;90,0,$F$4*$F$5/E766^2*(SIN(RADIANS(G767))*SIN(RADIANS(E767))+COS(RADIANS(G767))*COS(RADIANS(E767))*COS(RADIANS(AA757))))</f>
        <v>#DIV/0!</v>
      </c>
      <c r="AB767" t="e">
        <f>IF(DEGREES(ACOS(SIN(RADIANS(G767))*SIN(RADIANS(E767))+COS(RADIANS(G767))*COS(RADIANS(E767))*COS(RADIANS(AB757))))&gt;90,0,$F$4*$F$5/E766^2*(SIN(RADIANS(G767))*SIN(RADIANS(E767))+COS(RADIANS(G767))*COS(RADIANS(E767))*COS(RADIANS(AB757))))</f>
        <v>#DIV/0!</v>
      </c>
      <c r="AC767" t="e">
        <f>IF(DEGREES(ACOS(SIN(RADIANS(G767))*SIN(RADIANS(E767))+COS(RADIANS(G767))*COS(RADIANS(E767))*COS(RADIANS(AC757))))&gt;90,0,$F$4*$F$5/E766^2*(SIN(RADIANS(G767))*SIN(RADIANS(E767))+COS(RADIANS(G767))*COS(RADIANS(E767))*COS(RADIANS(AC757))))</f>
        <v>#DIV/0!</v>
      </c>
      <c r="AD767" t="e">
        <f>IF(DEGREES(ACOS(SIN(RADIANS(G767))*SIN(RADIANS(E767))+COS(RADIANS(G767))*COS(RADIANS(E767))*COS(RADIANS(AD757))))&gt;90,0,$F$4*$F$5/E766^2*(SIN(RADIANS(G767))*SIN(RADIANS(E767))+COS(RADIANS(G767))*COS(RADIANS(E767))*COS(RADIANS(AD757))))</f>
        <v>#DIV/0!</v>
      </c>
      <c r="AE767" t="e">
        <f>IF(DEGREES(ACOS(SIN(RADIANS(G767))*SIN(RADIANS(E767))+COS(RADIANS(G767))*COS(RADIANS(E767))*COS(RADIANS(AE757))))&gt;90,0,$F$4*$F$5/E766^2*(SIN(RADIANS(G767))*SIN(RADIANS(E767))+COS(RADIANS(G767))*COS(RADIANS(E767))*COS(RADIANS(AE757))))</f>
        <v>#DIV/0!</v>
      </c>
      <c r="AF767" t="e">
        <f>IF(DEGREES(ACOS(SIN(RADIANS(G767))*SIN(RADIANS(E767))+COS(RADIANS(G767))*COS(RADIANS(E767))*COS(RADIANS(AF757))))&gt;90,0,$F$4*$F$5/E766^2*(SIN(RADIANS(G767))*SIN(RADIANS(E767))+COS(RADIANS(G767))*COS(RADIANS(E767))*COS(RADIANS(AF757))))</f>
        <v>#DIV/0!</v>
      </c>
      <c r="AG767" t="e">
        <f>IF(DEGREES(ACOS(SIN(RADIANS(G767))*SIN(RADIANS(E767))+COS(RADIANS(G767))*COS(RADIANS(E767))*COS(RADIANS(AG757))))&gt;90,0,$F$4*$F$5/E766^2*(SIN(RADIANS(G767))*SIN(RADIANS(E767))+COS(RADIANS(G767))*COS(RADIANS(E767))*COS(RADIANS(AG757))))</f>
        <v>#DIV/0!</v>
      </c>
      <c r="AH767" t="e">
        <f>IF(DEGREES(ACOS(SIN(RADIANS(G767))*SIN(RADIANS(E767))+COS(RADIANS(G767))*COS(RADIANS(E767))*COS(RADIANS(AH757))))&gt;90,0,$F$4*$F$5/E766^2*(SIN(RADIANS(G767))*SIN(RADIANS(E767))+COS(RADIANS(G767))*COS(RADIANS(E767))*COS(RADIANS(AH757))))</f>
        <v>#DIV/0!</v>
      </c>
      <c r="AI767" t="e">
        <f>IF(DEGREES(ACOS(SIN(RADIANS(G767))*SIN(RADIANS(E767))+COS(RADIANS(G767))*COS(RADIANS(E767))*COS(RADIANS(AI757))))&gt;90,0,$F$4*$F$5/E766^2*(SIN(RADIANS(G767))*SIN(RADIANS(E767))+COS(RADIANS(G767))*COS(RADIANS(E767))*COS(RADIANS(AI757))))</f>
        <v>#DIV/0!</v>
      </c>
      <c r="AJ767" t="e">
        <f>IF(DEGREES(ACOS(SIN(RADIANS(G767))*SIN(RADIANS(E767))+COS(RADIANS(G767))*COS(RADIANS(E767))*COS(RADIANS(AJ757))))&gt;90,0,$F$4*$F$5/E766^2*(SIN(RADIANS(G767))*SIN(RADIANS(E767))+COS(RADIANS(G767))*COS(RADIANS(E767))*COS(RADIANS(AJ757))))</f>
        <v>#DIV/0!</v>
      </c>
      <c r="AK767">
        <f>IF(DEGREES(ACOS(SIN(RADIANS(G767))*SIN(RADIANS(E767))+COS(RADIANS(G767))*COS(RADIANS(E767))*COS(RADIANS(AK757))))&gt;90,0,$F$4*$F$5/E766^2*(SIN(RADIANS(G767))*SIN(RADIANS(E767))+COS(RADIANS(G767))*COS(RADIANS(E767))*COS(RADIANS(AK757))))</f>
        <v>0</v>
      </c>
      <c r="AL767">
        <f>IF(DEGREES(ACOS(SIN(RADIANS(G767))*SIN(RADIANS(E767))+COS(RADIANS(G767))*COS(RADIANS(E767))*COS(RADIANS(AL757))))&gt;90,0,$F$4*$F$5/E766^2*(SIN(RADIANS(G767))*SIN(RADIANS(E767))+COS(RADIANS(G767))*COS(RADIANS(E767))*COS(RADIANS(AL757))))</f>
        <v>0</v>
      </c>
      <c r="AM767">
        <f>IF(DEGREES(ACOS(SIN(RADIANS(G767))*SIN(RADIANS(E767))+COS(RADIANS(G767))*COS(RADIANS(E767))*COS(RADIANS(AM757))))&gt;90,0,$F$4*$F$5/E766^2*(SIN(RADIANS(G767))*SIN(RADIANS(E767))+COS(RADIANS(G767))*COS(RADIANS(E767))*COS(RADIANS(AM757))))</f>
        <v>0</v>
      </c>
      <c r="AN767">
        <f>IF(DEGREES(ACOS(SIN(RADIANS(G767))*SIN(RADIANS(E767))+COS(RADIANS(G767))*COS(RADIANS(E767))*COS(RADIANS(AN757))))&gt;90,0,$F$4*$F$5/E766^2*(SIN(RADIANS(G767))*SIN(RADIANS(E767))+COS(RADIANS(G767))*COS(RADIANS(E767))*COS(RADIANS(AN757))))</f>
        <v>0</v>
      </c>
      <c r="AO767">
        <f>IF(DEGREES(ACOS(SIN(RADIANS(G767))*SIN(RADIANS(E767))+COS(RADIANS(G767))*COS(RADIANS(E767))*COS(RADIANS(AO757))))&gt;90,0,$F$4*$F$5/E766^2*(SIN(RADIANS(G767))*SIN(RADIANS(E767))+COS(RADIANS(G767))*COS(RADIANS(E767))*COS(RADIANS(AO757))))</f>
        <v>0</v>
      </c>
      <c r="AP767">
        <f>IF(DEGREES(ACOS(SIN(RADIANS(G767))*SIN(RADIANS(E767))+COS(RADIANS(G767))*COS(RADIANS(E767))*COS(RADIANS(AP757))))&gt;90,0,$F$4*$F$5/E766^2*(SIN(RADIANS(G767))*SIN(RADIANS(E767))+COS(RADIANS(G767))*COS(RADIANS(E767))*COS(RADIANS(AP757))))</f>
        <v>0</v>
      </c>
      <c r="AQ767">
        <f>IF(DEGREES(ACOS(SIN(RADIANS(G767))*SIN(RADIANS(E767))+COS(RADIANS(G767))*COS(RADIANS(E767))*COS(RADIANS(AQ757))))&gt;90,0,$F$4*$F$5/E766^2*(SIN(RADIANS(G767))*SIN(RADIANS(E767))+COS(RADIANS(G767))*COS(RADIANS(E767))*COS(RADIANS(AQ757))))</f>
        <v>0</v>
      </c>
      <c r="AR767">
        <f>IF(DEGREES(ACOS(SIN(RADIANS(G767))*SIN(RADIANS(E767))+COS(RADIANS(G767))*COS(RADIANS(E767))*COS(RADIANS(AR757))))&gt;90,0,$F$4*$F$5/E766^2*(SIN(RADIANS(G767))*SIN(RADIANS(E767))+COS(RADIANS(G767))*COS(RADIANS(E767))*COS(RADIANS(AR757))))</f>
        <v>0</v>
      </c>
    </row>
    <row r="768" spans="2:44" x14ac:dyDescent="0.5">
      <c r="B768" s="40" t="s">
        <v>786</v>
      </c>
      <c r="E768">
        <f>IF($F$10=0,IF(E759&lt;360,E759,E759-360),($F$10+1)*E759)</f>
        <v>310</v>
      </c>
      <c r="G768">
        <v>0</v>
      </c>
      <c r="I768">
        <f>IF(DEGREES(ACOS(SIN(RADIANS(G768))*SIN(RADIANS(E767))+COS(RADIANS(G768))*COS(RADIANS(E767))*COS(RADIANS(I757))))&gt;90,0,$F$4*$F$5/E766^2*(SIN(RADIANS(G768))*SIN(RADIANS(E767))+COS(RADIANS(G768))*COS(RADIANS(E767))*COS(RADIANS(I757))))</f>
        <v>0</v>
      </c>
      <c r="J768">
        <f>IF(DEGREES(ACOS(SIN(RADIANS(G768))*SIN(RADIANS(E767))+COS(RADIANS(G768))*COS(RADIANS(E767))*COS(RADIANS(J757))))&gt;90,0,$F$4*$F$5/E766^2*(SIN(RADIANS(G768))*SIN(RADIANS(E767))+COS(RADIANS(G768))*COS(RADIANS(E767))*COS(RADIANS(J757))))</f>
        <v>0</v>
      </c>
      <c r="K768">
        <f>IF(DEGREES(ACOS(SIN(RADIANS(G768))*SIN(RADIANS(E767))+COS(RADIANS(G768))*COS(RADIANS(E767))*COS(RADIANS(K757))))&gt;90,0,$F$4*$F$5/E766^2*(SIN(RADIANS(G768))*SIN(RADIANS(E767))+COS(RADIANS(G768))*COS(RADIANS(E767))*COS(RADIANS(K757))))</f>
        <v>0</v>
      </c>
      <c r="L768">
        <f>IF(DEGREES(ACOS(SIN(RADIANS(G768))*SIN(RADIANS(E767))+COS(RADIANS(G768))*COS(RADIANS(E767))*COS(RADIANS(L757))))&gt;90,0,$F$4*$F$5/E766^2*(SIN(RADIANS(G768))*SIN(RADIANS(E767))+COS(RADIANS(G768))*COS(RADIANS(E767))*COS(RADIANS(L757))))</f>
        <v>0</v>
      </c>
      <c r="M768">
        <f>IF(DEGREES(ACOS(SIN(RADIANS(G768))*SIN(RADIANS(E767))+COS(RADIANS(G768))*COS(RADIANS(E767))*COS(RADIANS(M757))))&gt;90,0,$F$4*$F$5/E766^2*(SIN(RADIANS(G768))*SIN(RADIANS(E767))+COS(RADIANS(G768))*COS(RADIANS(E767))*COS(RADIANS(M757))))</f>
        <v>0</v>
      </c>
      <c r="N768">
        <f>IF(DEGREES(ACOS(SIN(RADIANS(G768))*SIN(RADIANS(E767))+COS(RADIANS(G768))*COS(RADIANS(E767))*COS(RADIANS(N757))))&gt;90,0,$F$4*$F$5/E766^2*(SIN(RADIANS(G768))*SIN(RADIANS(E767))+COS(RADIANS(G768))*COS(RADIANS(E767))*COS(RADIANS(N757))))</f>
        <v>0</v>
      </c>
      <c r="O768">
        <f>IF(DEGREES(ACOS(SIN(RADIANS(G768))*SIN(RADIANS(E767))+COS(RADIANS(G768))*COS(RADIANS(E767))*COS(RADIANS(O757))))&gt;90,0,$F$4*$F$5/E766^2*(SIN(RADIANS(G768))*SIN(RADIANS(E767))+COS(RADIANS(G768))*COS(RADIANS(E767))*COS(RADIANS(O757))))</f>
        <v>0</v>
      </c>
      <c r="P768">
        <f>IF(DEGREES(ACOS(SIN(RADIANS(G768))*SIN(RADIANS(E767))+COS(RADIANS(G768))*COS(RADIANS(E767))*COS(RADIANS(P757))))&gt;90,0,$F$4*$F$5/E766^2*(SIN(RADIANS(G768))*SIN(RADIANS(E767))+COS(RADIANS(G768))*COS(RADIANS(E767))*COS(RADIANS(P757))))</f>
        <v>0</v>
      </c>
      <c r="Q768">
        <f>IF(DEGREES(ACOS(SIN(RADIANS(G768))*SIN(RADIANS(E767))+COS(RADIANS(G768))*COS(RADIANS(E767))*COS(RADIANS(Q757))))&gt;90,0,$F$4*$F$5/E766^2*(SIN(RADIANS(G768))*SIN(RADIANS(E767))+COS(RADIANS(G768))*COS(RADIANS(E767))*COS(RADIANS(Q757))))</f>
        <v>0</v>
      </c>
      <c r="R768" t="e">
        <f>IF(DEGREES(ACOS(SIN(RADIANS(G768))*SIN(RADIANS(E767))+COS(RADIANS(G768))*COS(RADIANS(E767))*COS(RADIANS(R757))))&gt;90,0,$F$4*$F$5/E766^2*(SIN(RADIANS(G768))*SIN(RADIANS(E767))+COS(RADIANS(G768))*COS(RADIANS(E767))*COS(RADIANS(R757))))</f>
        <v>#DIV/0!</v>
      </c>
      <c r="S768" t="e">
        <f>IF(DEGREES(ACOS(SIN(RADIANS(G768))*SIN(RADIANS(E767))+COS(RADIANS(G768))*COS(RADIANS(E767))*COS(RADIANS(S757))))&gt;90,0,$F$4*$F$5/E766^2*(SIN(RADIANS(G768))*SIN(RADIANS(E767))+COS(RADIANS(G768))*COS(RADIANS(E767))*COS(RADIANS(S757))))</f>
        <v>#DIV/0!</v>
      </c>
      <c r="T768" t="e">
        <f>IF(DEGREES(ACOS(SIN(RADIANS(G768))*SIN(RADIANS(E767))+COS(RADIANS(G768))*COS(RADIANS(E767))*COS(RADIANS(T757))))&gt;90,0,$F$4*$F$5/E766^2*(SIN(RADIANS(G768))*SIN(RADIANS(E767))+COS(RADIANS(G768))*COS(RADIANS(E767))*COS(RADIANS(T757))))</f>
        <v>#DIV/0!</v>
      </c>
      <c r="U768" t="e">
        <f>IF(DEGREES(ACOS(SIN(RADIANS(G768))*SIN(RADIANS(E767))+COS(RADIANS(G768))*COS(RADIANS(E767))*COS(RADIANS(U757))))&gt;90,0,$F$4*$F$5/E766^2*(SIN(RADIANS(G768))*SIN(RADIANS(E767))+COS(RADIANS(G768))*COS(RADIANS(E767))*COS(RADIANS(U757))))</f>
        <v>#DIV/0!</v>
      </c>
      <c r="V768" t="e">
        <f>IF(DEGREES(ACOS(SIN(RADIANS(G768))*SIN(RADIANS(E767))+COS(RADIANS(G768))*COS(RADIANS(E767))*COS(RADIANS(V757))))&gt;90,0,$F$4*$F$5/E766^2*(SIN(RADIANS(G768))*SIN(RADIANS(E767))+COS(RADIANS(G768))*COS(RADIANS(E767))*COS(RADIANS(V757))))</f>
        <v>#DIV/0!</v>
      </c>
      <c r="W768" t="e">
        <f>IF(DEGREES(ACOS(SIN(RADIANS(G768))*SIN(RADIANS(E767))+COS(RADIANS(G768))*COS(RADIANS(E767))*COS(RADIANS(W757))))&gt;90,0,$F$4*$F$5/E766^2*(SIN(RADIANS(G768))*SIN(RADIANS(E767))+COS(RADIANS(G768))*COS(RADIANS(E767))*COS(RADIANS(W757))))</f>
        <v>#DIV/0!</v>
      </c>
      <c r="X768" t="e">
        <f>IF(DEGREES(ACOS(SIN(RADIANS(G768))*SIN(RADIANS(E767))+COS(RADIANS(G768))*COS(RADIANS(E767))*COS(RADIANS(X757))))&gt;90,0,$F$4*$F$5/E766^2*(SIN(RADIANS(G768))*SIN(RADIANS(E767))+COS(RADIANS(G768))*COS(RADIANS(E767))*COS(RADIANS(X757))))</f>
        <v>#DIV/0!</v>
      </c>
      <c r="Y768" t="e">
        <f>IF(DEGREES(ACOS(SIN(RADIANS(G768))*SIN(RADIANS(E767))+COS(RADIANS(G768))*COS(RADIANS(E767))*COS(RADIANS(Y757))))&gt;90,0,$F$4*$F$5/E766^2*(SIN(RADIANS(G768))*SIN(RADIANS(E767))+COS(RADIANS(G768))*COS(RADIANS(E767))*COS(RADIANS(Y757))))</f>
        <v>#DIV/0!</v>
      </c>
      <c r="Z768" t="e">
        <f>IF(DEGREES(ACOS(SIN(RADIANS(G768))*SIN(RADIANS(E767))+COS(RADIANS(G768))*COS(RADIANS(E767))*COS(RADIANS(Z757))))&gt;90,0,$F$4*$F$5/E766^2*(SIN(RADIANS(G768))*SIN(RADIANS(E767))+COS(RADIANS(G768))*COS(RADIANS(E767))*COS(RADIANS(Z757))))</f>
        <v>#DIV/0!</v>
      </c>
      <c r="AA768" t="e">
        <f>IF(DEGREES(ACOS(SIN(RADIANS(G768))*SIN(RADIANS(E767))+COS(RADIANS(G768))*COS(RADIANS(E767))*COS(RADIANS(AA757))))&gt;90,0,$F$4*$F$5/E766^2*(SIN(RADIANS(G768))*SIN(RADIANS(E767))+COS(RADIANS(G768))*COS(RADIANS(E767))*COS(RADIANS(AA757))))</f>
        <v>#DIV/0!</v>
      </c>
      <c r="AB768" t="e">
        <f>IF(DEGREES(ACOS(SIN(RADIANS(G768))*SIN(RADIANS(E767))+COS(RADIANS(G768))*COS(RADIANS(E767))*COS(RADIANS(AB757))))&gt;90,0,$F$4*$F$5/E766^2*(SIN(RADIANS(G768))*SIN(RADIANS(E767))+COS(RADIANS(G768))*COS(RADIANS(E767))*COS(RADIANS(AB757))))</f>
        <v>#DIV/0!</v>
      </c>
      <c r="AC768" t="e">
        <f>IF(DEGREES(ACOS(SIN(RADIANS(G768))*SIN(RADIANS(E767))+COS(RADIANS(G768))*COS(RADIANS(E767))*COS(RADIANS(AC757))))&gt;90,0,$F$4*$F$5/E766^2*(SIN(RADIANS(G768))*SIN(RADIANS(E767))+COS(RADIANS(G768))*COS(RADIANS(E767))*COS(RADIANS(AC757))))</f>
        <v>#DIV/0!</v>
      </c>
      <c r="AD768" t="e">
        <f>IF(DEGREES(ACOS(SIN(RADIANS(G768))*SIN(RADIANS(E767))+COS(RADIANS(G768))*COS(RADIANS(E767))*COS(RADIANS(AD757))))&gt;90,0,$F$4*$F$5/E766^2*(SIN(RADIANS(G768))*SIN(RADIANS(E767))+COS(RADIANS(G768))*COS(RADIANS(E767))*COS(RADIANS(AD757))))</f>
        <v>#DIV/0!</v>
      </c>
      <c r="AE768" t="e">
        <f>IF(DEGREES(ACOS(SIN(RADIANS(G768))*SIN(RADIANS(E767))+COS(RADIANS(G768))*COS(RADIANS(E767))*COS(RADIANS(AE757))))&gt;90,0,$F$4*$F$5/E766^2*(SIN(RADIANS(G768))*SIN(RADIANS(E767))+COS(RADIANS(G768))*COS(RADIANS(E767))*COS(RADIANS(AE757))))</f>
        <v>#DIV/0!</v>
      </c>
      <c r="AF768" t="e">
        <f>IF(DEGREES(ACOS(SIN(RADIANS(G768))*SIN(RADIANS(E767))+COS(RADIANS(G768))*COS(RADIANS(E767))*COS(RADIANS(AF757))))&gt;90,0,$F$4*$F$5/E766^2*(SIN(RADIANS(G768))*SIN(RADIANS(E767))+COS(RADIANS(G768))*COS(RADIANS(E767))*COS(RADIANS(AF757))))</f>
        <v>#DIV/0!</v>
      </c>
      <c r="AG768" t="e">
        <f>IF(DEGREES(ACOS(SIN(RADIANS(G768))*SIN(RADIANS(E767))+COS(RADIANS(G768))*COS(RADIANS(E767))*COS(RADIANS(AG757))))&gt;90,0,$F$4*$F$5/E766^2*(SIN(RADIANS(G768))*SIN(RADIANS(E767))+COS(RADIANS(G768))*COS(RADIANS(E767))*COS(RADIANS(AG757))))</f>
        <v>#DIV/0!</v>
      </c>
      <c r="AH768" t="e">
        <f>IF(DEGREES(ACOS(SIN(RADIANS(G768))*SIN(RADIANS(E767))+COS(RADIANS(G768))*COS(RADIANS(E767))*COS(RADIANS(AH757))))&gt;90,0,$F$4*$F$5/E766^2*(SIN(RADIANS(G768))*SIN(RADIANS(E767))+COS(RADIANS(G768))*COS(RADIANS(E767))*COS(RADIANS(AH757))))</f>
        <v>#DIV/0!</v>
      </c>
      <c r="AI768" t="e">
        <f>IF(DEGREES(ACOS(SIN(RADIANS(G768))*SIN(RADIANS(E767))+COS(RADIANS(G768))*COS(RADIANS(E767))*COS(RADIANS(AI757))))&gt;90,0,$F$4*$F$5/E766^2*(SIN(RADIANS(G768))*SIN(RADIANS(E767))+COS(RADIANS(G768))*COS(RADIANS(E767))*COS(RADIANS(AI757))))</f>
        <v>#DIV/0!</v>
      </c>
      <c r="AJ768" t="e">
        <f>IF(DEGREES(ACOS(SIN(RADIANS(G768))*SIN(RADIANS(E767))+COS(RADIANS(G768))*COS(RADIANS(E767))*COS(RADIANS(AJ757))))&gt;90,0,$F$4*$F$5/E766^2*(SIN(RADIANS(G768))*SIN(RADIANS(E767))+COS(RADIANS(G768))*COS(RADIANS(E767))*COS(RADIANS(AJ757))))</f>
        <v>#DIV/0!</v>
      </c>
      <c r="AK768">
        <f>IF(DEGREES(ACOS(SIN(RADIANS(G768))*SIN(RADIANS(E767))+COS(RADIANS(G768))*COS(RADIANS(E767))*COS(RADIANS(AK757))))&gt;90,0,$F$4*$F$5/E766^2*(SIN(RADIANS(G768))*SIN(RADIANS(E767))+COS(RADIANS(G768))*COS(RADIANS(E767))*COS(RADIANS(AK757))))</f>
        <v>0</v>
      </c>
      <c r="AL768">
        <f>IF(DEGREES(ACOS(SIN(RADIANS(G768))*SIN(RADIANS(E767))+COS(RADIANS(G768))*COS(RADIANS(E767))*COS(RADIANS(AL757))))&gt;90,0,$F$4*$F$5/E766^2*(SIN(RADIANS(G768))*SIN(RADIANS(E767))+COS(RADIANS(G768))*COS(RADIANS(E767))*COS(RADIANS(AL757))))</f>
        <v>0</v>
      </c>
      <c r="AM768">
        <f>IF(DEGREES(ACOS(SIN(RADIANS(G768))*SIN(RADIANS(E767))+COS(RADIANS(G768))*COS(RADIANS(E767))*COS(RADIANS(AM757))))&gt;90,0,$F$4*$F$5/E766^2*(SIN(RADIANS(G768))*SIN(RADIANS(E767))+COS(RADIANS(G768))*COS(RADIANS(E767))*COS(RADIANS(AM757))))</f>
        <v>0</v>
      </c>
      <c r="AN768">
        <f>IF(DEGREES(ACOS(SIN(RADIANS(G768))*SIN(RADIANS(E767))+COS(RADIANS(G768))*COS(RADIANS(E767))*COS(RADIANS(AN757))))&gt;90,0,$F$4*$F$5/E766^2*(SIN(RADIANS(G768))*SIN(RADIANS(E767))+COS(RADIANS(G768))*COS(RADIANS(E767))*COS(RADIANS(AN757))))</f>
        <v>0</v>
      </c>
      <c r="AO768">
        <f>IF(DEGREES(ACOS(SIN(RADIANS(G768))*SIN(RADIANS(E767))+COS(RADIANS(G768))*COS(RADIANS(E767))*COS(RADIANS(AO757))))&gt;90,0,$F$4*$F$5/E766^2*(SIN(RADIANS(G768))*SIN(RADIANS(E767))+COS(RADIANS(G768))*COS(RADIANS(E767))*COS(RADIANS(AO757))))</f>
        <v>0</v>
      </c>
      <c r="AP768">
        <f>IF(DEGREES(ACOS(SIN(RADIANS(G768))*SIN(RADIANS(E767))+COS(RADIANS(G768))*COS(RADIANS(E767))*COS(RADIANS(AP757))))&gt;90,0,$F$4*$F$5/E766^2*(SIN(RADIANS(G768))*SIN(RADIANS(E767))+COS(RADIANS(G768))*COS(RADIANS(E767))*COS(RADIANS(AP757))))</f>
        <v>0</v>
      </c>
      <c r="AQ768">
        <f>IF(DEGREES(ACOS(SIN(RADIANS(G768))*SIN(RADIANS(E767))+COS(RADIANS(G768))*COS(RADIANS(E767))*COS(RADIANS(AQ757))))&gt;90,0,$F$4*$F$5/E766^2*(SIN(RADIANS(G768))*SIN(RADIANS(E767))+COS(RADIANS(G768))*COS(RADIANS(E767))*COS(RADIANS(AQ757))))</f>
        <v>0</v>
      </c>
      <c r="AR768">
        <f>IF(DEGREES(ACOS(SIN(RADIANS(G768))*SIN(RADIANS(E767))+COS(RADIANS(G768))*COS(RADIANS(E767))*COS(RADIANS(AR757))))&gt;90,0,$F$4*$F$5/E766^2*(SIN(RADIANS(G768))*SIN(RADIANS(E767))+COS(RADIANS(G768))*COS(RADIANS(E767))*COS(RADIANS(AR757))))</f>
        <v>0</v>
      </c>
    </row>
    <row r="769" spans="2:44" x14ac:dyDescent="0.5">
      <c r="B769" s="40" t="s">
        <v>787</v>
      </c>
      <c r="E769">
        <f>E768-E760-360*ROUNDDOWN((E768-E760)/360,0)</f>
        <v>0</v>
      </c>
      <c r="G769">
        <v>-10</v>
      </c>
      <c r="I769">
        <f>IF(DEGREES(ACOS(SIN(RADIANS(G769))*SIN(RADIANS(E767))+COS(RADIANS(G769))*COS(RADIANS(E767))*COS(RADIANS(I757))))&gt;90,0,$F$4*$F$5/E766^2*(SIN(RADIANS(G769))*SIN(RADIANS(E767))+COS(RADIANS(G769))*COS(RADIANS(E767))*COS(RADIANS(I757))))</f>
        <v>0</v>
      </c>
      <c r="J769">
        <f>IF(DEGREES(ACOS(SIN(RADIANS(G769))*SIN(RADIANS(E767))+COS(RADIANS(G769))*COS(RADIANS(E767))*COS(RADIANS(J757))))&gt;90,0,$F$4*$F$5/E766^2*(SIN(RADIANS(G769))*SIN(RADIANS(E767))+COS(RADIANS(G769))*COS(RADIANS(E767))*COS(RADIANS(J757))))</f>
        <v>0</v>
      </c>
      <c r="K769">
        <f>IF(DEGREES(ACOS(SIN(RADIANS(G769))*SIN(RADIANS(E767))+COS(RADIANS(G769))*COS(RADIANS(E767))*COS(RADIANS(K757))))&gt;90,0,$F$4*$F$5/E766^2*(SIN(RADIANS(G769))*SIN(RADIANS(E767))+COS(RADIANS(G769))*COS(RADIANS(E767))*COS(RADIANS(K757))))</f>
        <v>0</v>
      </c>
      <c r="L769">
        <f>IF(DEGREES(ACOS(SIN(RADIANS(G769))*SIN(RADIANS(E767))+COS(RADIANS(G769))*COS(RADIANS(E767))*COS(RADIANS(L757))))&gt;90,0,$F$4*$F$5/E766^2*(SIN(RADIANS(G769))*SIN(RADIANS(E767))+COS(RADIANS(G769))*COS(RADIANS(E767))*COS(RADIANS(L757))))</f>
        <v>0</v>
      </c>
      <c r="M769">
        <f>IF(DEGREES(ACOS(SIN(RADIANS(G769))*SIN(RADIANS(E767))+COS(RADIANS(G769))*COS(RADIANS(E767))*COS(RADIANS(M757))))&gt;90,0,$F$4*$F$5/E766^2*(SIN(RADIANS(G769))*SIN(RADIANS(E767))+COS(RADIANS(G769))*COS(RADIANS(E767))*COS(RADIANS(M757))))</f>
        <v>0</v>
      </c>
      <c r="N769">
        <f>IF(DEGREES(ACOS(SIN(RADIANS(G769))*SIN(RADIANS(E767))+COS(RADIANS(G769))*COS(RADIANS(E767))*COS(RADIANS(N757))))&gt;90,0,$F$4*$F$5/E766^2*(SIN(RADIANS(G769))*SIN(RADIANS(E767))+COS(RADIANS(G769))*COS(RADIANS(E767))*COS(RADIANS(N757))))</f>
        <v>0</v>
      </c>
      <c r="O769">
        <f>IF(DEGREES(ACOS(SIN(RADIANS(G769))*SIN(RADIANS(E767))+COS(RADIANS(G769))*COS(RADIANS(E767))*COS(RADIANS(O757))))&gt;90,0,$F$4*$F$5/E766^2*(SIN(RADIANS(G769))*SIN(RADIANS(E767))+COS(RADIANS(G769))*COS(RADIANS(E767))*COS(RADIANS(O757))))</f>
        <v>0</v>
      </c>
      <c r="P769">
        <f>IF(DEGREES(ACOS(SIN(RADIANS(G769))*SIN(RADIANS(E767))+COS(RADIANS(G769))*COS(RADIANS(E767))*COS(RADIANS(P757))))&gt;90,0,$F$4*$F$5/E766^2*(SIN(RADIANS(G769))*SIN(RADIANS(E767))+COS(RADIANS(G769))*COS(RADIANS(E767))*COS(RADIANS(P757))))</f>
        <v>0</v>
      </c>
      <c r="Q769">
        <f>IF(DEGREES(ACOS(SIN(RADIANS(G769))*SIN(RADIANS(E767))+COS(RADIANS(G769))*COS(RADIANS(E767))*COS(RADIANS(Q757))))&gt;90,0,$F$4*$F$5/E766^2*(SIN(RADIANS(G769))*SIN(RADIANS(E767))+COS(RADIANS(G769))*COS(RADIANS(E767))*COS(RADIANS(Q757))))</f>
        <v>0</v>
      </c>
      <c r="R769" t="e">
        <f>IF(DEGREES(ACOS(SIN(RADIANS(G769))*SIN(RADIANS(E767))+COS(RADIANS(G769))*COS(RADIANS(E767))*COS(RADIANS(R757))))&gt;90,0,$F$4*$F$5/E766^2*(SIN(RADIANS(G769))*SIN(RADIANS(E767))+COS(RADIANS(G769))*COS(RADIANS(E767))*COS(RADIANS(R757))))</f>
        <v>#DIV/0!</v>
      </c>
      <c r="S769" t="e">
        <f>IF(DEGREES(ACOS(SIN(RADIANS(G769))*SIN(RADIANS(E767))+COS(RADIANS(G769))*COS(RADIANS(E767))*COS(RADIANS(S757))))&gt;90,0,$F$4*$F$5/E766^2*(SIN(RADIANS(G769))*SIN(RADIANS(E767))+COS(RADIANS(G769))*COS(RADIANS(E767))*COS(RADIANS(S757))))</f>
        <v>#DIV/0!</v>
      </c>
      <c r="T769" t="e">
        <f>IF(DEGREES(ACOS(SIN(RADIANS(G769))*SIN(RADIANS(E767))+COS(RADIANS(G769))*COS(RADIANS(E767))*COS(RADIANS(T757))))&gt;90,0,$F$4*$F$5/E766^2*(SIN(RADIANS(G769))*SIN(RADIANS(E767))+COS(RADIANS(G769))*COS(RADIANS(E767))*COS(RADIANS(T757))))</f>
        <v>#DIV/0!</v>
      </c>
      <c r="U769" t="e">
        <f>IF(DEGREES(ACOS(SIN(RADIANS(G769))*SIN(RADIANS(E767))+COS(RADIANS(G769))*COS(RADIANS(E767))*COS(RADIANS(U757))))&gt;90,0,$F$4*$F$5/E766^2*(SIN(RADIANS(G769))*SIN(RADIANS(E767))+COS(RADIANS(G769))*COS(RADIANS(E767))*COS(RADIANS(U757))))</f>
        <v>#DIV/0!</v>
      </c>
      <c r="V769" t="e">
        <f>IF(DEGREES(ACOS(SIN(RADIANS(G769))*SIN(RADIANS(E767))+COS(RADIANS(G769))*COS(RADIANS(E767))*COS(RADIANS(V757))))&gt;90,0,$F$4*$F$5/E766^2*(SIN(RADIANS(G769))*SIN(RADIANS(E767))+COS(RADIANS(G769))*COS(RADIANS(E767))*COS(RADIANS(V757))))</f>
        <v>#DIV/0!</v>
      </c>
      <c r="W769" t="e">
        <f>IF(DEGREES(ACOS(SIN(RADIANS(G769))*SIN(RADIANS(E767))+COS(RADIANS(G769))*COS(RADIANS(E767))*COS(RADIANS(W757))))&gt;90,0,$F$4*$F$5/E766^2*(SIN(RADIANS(G769))*SIN(RADIANS(E767))+COS(RADIANS(G769))*COS(RADIANS(E767))*COS(RADIANS(W757))))</f>
        <v>#DIV/0!</v>
      </c>
      <c r="X769" t="e">
        <f>IF(DEGREES(ACOS(SIN(RADIANS(G769))*SIN(RADIANS(E767))+COS(RADIANS(G769))*COS(RADIANS(E767))*COS(RADIANS(X757))))&gt;90,0,$F$4*$F$5/E766^2*(SIN(RADIANS(G769))*SIN(RADIANS(E767))+COS(RADIANS(G769))*COS(RADIANS(E767))*COS(RADIANS(X757))))</f>
        <v>#DIV/0!</v>
      </c>
      <c r="Y769" t="e">
        <f>IF(DEGREES(ACOS(SIN(RADIANS(G769))*SIN(RADIANS(E767))+COS(RADIANS(G769))*COS(RADIANS(E767))*COS(RADIANS(Y757))))&gt;90,0,$F$4*$F$5/E766^2*(SIN(RADIANS(G769))*SIN(RADIANS(E767))+COS(RADIANS(G769))*COS(RADIANS(E767))*COS(RADIANS(Y757))))</f>
        <v>#DIV/0!</v>
      </c>
      <c r="Z769" t="e">
        <f>IF(DEGREES(ACOS(SIN(RADIANS(G769))*SIN(RADIANS(E767))+COS(RADIANS(G769))*COS(RADIANS(E767))*COS(RADIANS(Z757))))&gt;90,0,$F$4*$F$5/E766^2*(SIN(RADIANS(G769))*SIN(RADIANS(E767))+COS(RADIANS(G769))*COS(RADIANS(E767))*COS(RADIANS(Z757))))</f>
        <v>#DIV/0!</v>
      </c>
      <c r="AA769" t="e">
        <f>IF(DEGREES(ACOS(SIN(RADIANS(G769))*SIN(RADIANS(E767))+COS(RADIANS(G769))*COS(RADIANS(E767))*COS(RADIANS(AA757))))&gt;90,0,$F$4*$F$5/E766^2*(SIN(RADIANS(G769))*SIN(RADIANS(E767))+COS(RADIANS(G769))*COS(RADIANS(E767))*COS(RADIANS(AA757))))</f>
        <v>#DIV/0!</v>
      </c>
      <c r="AB769" t="e">
        <f>IF(DEGREES(ACOS(SIN(RADIANS(G769))*SIN(RADIANS(E767))+COS(RADIANS(G769))*COS(RADIANS(E767))*COS(RADIANS(AB757))))&gt;90,0,$F$4*$F$5/E766^2*(SIN(RADIANS(G769))*SIN(RADIANS(E767))+COS(RADIANS(G769))*COS(RADIANS(E767))*COS(RADIANS(AB757))))</f>
        <v>#DIV/0!</v>
      </c>
      <c r="AC769" t="e">
        <f>IF(DEGREES(ACOS(SIN(RADIANS(G769))*SIN(RADIANS(E767))+COS(RADIANS(G769))*COS(RADIANS(E767))*COS(RADIANS(AC757))))&gt;90,0,$F$4*$F$5/E766^2*(SIN(RADIANS(G769))*SIN(RADIANS(E767))+COS(RADIANS(G769))*COS(RADIANS(E767))*COS(RADIANS(AC757))))</f>
        <v>#DIV/0!</v>
      </c>
      <c r="AD769" t="e">
        <f>IF(DEGREES(ACOS(SIN(RADIANS(G769))*SIN(RADIANS(E767))+COS(RADIANS(G769))*COS(RADIANS(E767))*COS(RADIANS(AD757))))&gt;90,0,$F$4*$F$5/E766^2*(SIN(RADIANS(G769))*SIN(RADIANS(E767))+COS(RADIANS(G769))*COS(RADIANS(E767))*COS(RADIANS(AD757))))</f>
        <v>#DIV/0!</v>
      </c>
      <c r="AE769" t="e">
        <f>IF(DEGREES(ACOS(SIN(RADIANS(G769))*SIN(RADIANS(E767))+COS(RADIANS(G769))*COS(RADIANS(E767))*COS(RADIANS(AE757))))&gt;90,0,$F$4*$F$5/E766^2*(SIN(RADIANS(G769))*SIN(RADIANS(E767))+COS(RADIANS(G769))*COS(RADIANS(E767))*COS(RADIANS(AE757))))</f>
        <v>#DIV/0!</v>
      </c>
      <c r="AF769" t="e">
        <f>IF(DEGREES(ACOS(SIN(RADIANS(G769))*SIN(RADIANS(E767))+COS(RADIANS(G769))*COS(RADIANS(E767))*COS(RADIANS(AF757))))&gt;90,0,$F$4*$F$5/E766^2*(SIN(RADIANS(G769))*SIN(RADIANS(E767))+COS(RADIANS(G769))*COS(RADIANS(E767))*COS(RADIANS(AF757))))</f>
        <v>#DIV/0!</v>
      </c>
      <c r="AG769" t="e">
        <f>IF(DEGREES(ACOS(SIN(RADIANS(G769))*SIN(RADIANS(E767))+COS(RADIANS(G769))*COS(RADIANS(E767))*COS(RADIANS(AG757))))&gt;90,0,$F$4*$F$5/E766^2*(SIN(RADIANS(G769))*SIN(RADIANS(E767))+COS(RADIANS(G769))*COS(RADIANS(E767))*COS(RADIANS(AG757))))</f>
        <v>#DIV/0!</v>
      </c>
      <c r="AH769" t="e">
        <f>IF(DEGREES(ACOS(SIN(RADIANS(G769))*SIN(RADIANS(E767))+COS(RADIANS(G769))*COS(RADIANS(E767))*COS(RADIANS(AH757))))&gt;90,0,$F$4*$F$5/E766^2*(SIN(RADIANS(G769))*SIN(RADIANS(E767))+COS(RADIANS(G769))*COS(RADIANS(E767))*COS(RADIANS(AH757))))</f>
        <v>#DIV/0!</v>
      </c>
      <c r="AI769" t="e">
        <f>IF(DEGREES(ACOS(SIN(RADIANS(G769))*SIN(RADIANS(E767))+COS(RADIANS(G769))*COS(RADIANS(E767))*COS(RADIANS(AI757))))&gt;90,0,$F$4*$F$5/E766^2*(SIN(RADIANS(G769))*SIN(RADIANS(E767))+COS(RADIANS(G769))*COS(RADIANS(E767))*COS(RADIANS(AI757))))</f>
        <v>#DIV/0!</v>
      </c>
      <c r="AJ769" t="e">
        <f>IF(DEGREES(ACOS(SIN(RADIANS(G769))*SIN(RADIANS(E767))+COS(RADIANS(G769))*COS(RADIANS(E767))*COS(RADIANS(AJ757))))&gt;90,0,$F$4*$F$5/E766^2*(SIN(RADIANS(G769))*SIN(RADIANS(E767))+COS(RADIANS(G769))*COS(RADIANS(E767))*COS(RADIANS(AJ757))))</f>
        <v>#DIV/0!</v>
      </c>
      <c r="AK769">
        <f>IF(DEGREES(ACOS(SIN(RADIANS(G769))*SIN(RADIANS(E767))+COS(RADIANS(G769))*COS(RADIANS(E767))*COS(RADIANS(AK757))))&gt;90,0,$F$4*$F$5/E766^2*(SIN(RADIANS(G769))*SIN(RADIANS(E767))+COS(RADIANS(G769))*COS(RADIANS(E767))*COS(RADIANS(AK757))))</f>
        <v>0</v>
      </c>
      <c r="AL769">
        <f>IF(DEGREES(ACOS(SIN(RADIANS(G769))*SIN(RADIANS(E767))+COS(RADIANS(G769))*COS(RADIANS(E767))*COS(RADIANS(AL757))))&gt;90,0,$F$4*$F$5/E766^2*(SIN(RADIANS(G769))*SIN(RADIANS(E767))+COS(RADIANS(G769))*COS(RADIANS(E767))*COS(RADIANS(AL757))))</f>
        <v>0</v>
      </c>
      <c r="AM769">
        <f>IF(DEGREES(ACOS(SIN(RADIANS(G769))*SIN(RADIANS(E767))+COS(RADIANS(G769))*COS(RADIANS(E767))*COS(RADIANS(AM757))))&gt;90,0,$F$4*$F$5/E766^2*(SIN(RADIANS(G769))*SIN(RADIANS(E767))+COS(RADIANS(G769))*COS(RADIANS(E767))*COS(RADIANS(AM757))))</f>
        <v>0</v>
      </c>
      <c r="AN769">
        <f>IF(DEGREES(ACOS(SIN(RADIANS(G769))*SIN(RADIANS(E767))+COS(RADIANS(G769))*COS(RADIANS(E767))*COS(RADIANS(AN757))))&gt;90,0,$F$4*$F$5/E766^2*(SIN(RADIANS(G769))*SIN(RADIANS(E767))+COS(RADIANS(G769))*COS(RADIANS(E767))*COS(RADIANS(AN757))))</f>
        <v>0</v>
      </c>
      <c r="AO769">
        <f>IF(DEGREES(ACOS(SIN(RADIANS(G769))*SIN(RADIANS(E767))+COS(RADIANS(G769))*COS(RADIANS(E767))*COS(RADIANS(AO757))))&gt;90,0,$F$4*$F$5/E766^2*(SIN(RADIANS(G769))*SIN(RADIANS(E767))+COS(RADIANS(G769))*COS(RADIANS(E767))*COS(RADIANS(AO757))))</f>
        <v>0</v>
      </c>
      <c r="AP769">
        <f>IF(DEGREES(ACOS(SIN(RADIANS(G769))*SIN(RADIANS(E767))+COS(RADIANS(G769))*COS(RADIANS(E767))*COS(RADIANS(AP757))))&gt;90,0,$F$4*$F$5/E766^2*(SIN(RADIANS(G769))*SIN(RADIANS(E767))+COS(RADIANS(G769))*COS(RADIANS(E767))*COS(RADIANS(AP757))))</f>
        <v>0</v>
      </c>
      <c r="AQ769">
        <f>IF(DEGREES(ACOS(SIN(RADIANS(G769))*SIN(RADIANS(E767))+COS(RADIANS(G769))*COS(RADIANS(E767))*COS(RADIANS(AQ757))))&gt;90,0,$F$4*$F$5/E766^2*(SIN(RADIANS(G769))*SIN(RADIANS(E767))+COS(RADIANS(G769))*COS(RADIANS(E767))*COS(RADIANS(AQ757))))</f>
        <v>0</v>
      </c>
      <c r="AR769">
        <f>IF(DEGREES(ACOS(SIN(RADIANS(G769))*SIN(RADIANS(E767))+COS(RADIANS(G769))*COS(RADIANS(E767))*COS(RADIANS(AR757))))&gt;90,0,$F$4*$F$5/E766^2*(SIN(RADIANS(G769))*SIN(RADIANS(E767))+COS(RADIANS(G769))*COS(RADIANS(E767))*COS(RADIANS(AR757))))</f>
        <v>0</v>
      </c>
    </row>
    <row r="770" spans="2:44" x14ac:dyDescent="0.5">
      <c r="G770">
        <v>-20</v>
      </c>
      <c r="I770">
        <f>IF(DEGREES(ACOS(SIN(RADIANS(G770))*SIN(RADIANS(E767))+COS(RADIANS(G770))*COS(RADIANS(E767))*COS(RADIANS(I757))))&gt;90,0,$F$4*$F$5/E766^2*(SIN(RADIANS(G770))*SIN(RADIANS(E767))+COS(RADIANS(G770))*COS(RADIANS(E767))*COS(RADIANS(I757))))</f>
        <v>0</v>
      </c>
      <c r="J770">
        <f>IF(DEGREES(ACOS(SIN(RADIANS(G770))*SIN(RADIANS(E767))+COS(RADIANS(G770))*COS(RADIANS(E767))*COS(RADIANS(J757))))&gt;90,0,$F$4*$F$5/E766^2*(SIN(RADIANS(G770))*SIN(RADIANS(E767))+COS(RADIANS(G770))*COS(RADIANS(E767))*COS(RADIANS(J757))))</f>
        <v>0</v>
      </c>
      <c r="K770">
        <f>IF(DEGREES(ACOS(SIN(RADIANS(G770))*SIN(RADIANS(E767))+COS(RADIANS(G770))*COS(RADIANS(E767))*COS(RADIANS(K757))))&gt;90,0,$F$4*$F$5/E766^2*(SIN(RADIANS(G770))*SIN(RADIANS(E767))+COS(RADIANS(G770))*COS(RADIANS(E767))*COS(RADIANS(K757))))</f>
        <v>0</v>
      </c>
      <c r="L770">
        <f>IF(DEGREES(ACOS(SIN(RADIANS(G770))*SIN(RADIANS(E767))+COS(RADIANS(G770))*COS(RADIANS(E767))*COS(RADIANS(L757))))&gt;90,0,$F$4*$F$5/E766^2*(SIN(RADIANS(G770))*SIN(RADIANS(E767))+COS(RADIANS(G770))*COS(RADIANS(E767))*COS(RADIANS(L757))))</f>
        <v>0</v>
      </c>
      <c r="M770">
        <f>IF(DEGREES(ACOS(SIN(RADIANS(G770))*SIN(RADIANS(E767))+COS(RADIANS(G770))*COS(RADIANS(E767))*COS(RADIANS(M757))))&gt;90,0,$F$4*$F$5/E766^2*(SIN(RADIANS(G770))*SIN(RADIANS(E767))+COS(RADIANS(G770))*COS(RADIANS(E767))*COS(RADIANS(M757))))</f>
        <v>0</v>
      </c>
      <c r="N770">
        <f>IF(DEGREES(ACOS(SIN(RADIANS(G770))*SIN(RADIANS(E767))+COS(RADIANS(G770))*COS(RADIANS(E767))*COS(RADIANS(N757))))&gt;90,0,$F$4*$F$5/E766^2*(SIN(RADIANS(G770))*SIN(RADIANS(E767))+COS(RADIANS(G770))*COS(RADIANS(E767))*COS(RADIANS(N757))))</f>
        <v>0</v>
      </c>
      <c r="O770">
        <f>IF(DEGREES(ACOS(SIN(RADIANS(G770))*SIN(RADIANS(E767))+COS(RADIANS(G770))*COS(RADIANS(E767))*COS(RADIANS(O757))))&gt;90,0,$F$4*$F$5/E766^2*(SIN(RADIANS(G770))*SIN(RADIANS(E767))+COS(RADIANS(G770))*COS(RADIANS(E767))*COS(RADIANS(O757))))</f>
        <v>0</v>
      </c>
      <c r="P770">
        <f>IF(DEGREES(ACOS(SIN(RADIANS(G770))*SIN(RADIANS(E767))+COS(RADIANS(G770))*COS(RADIANS(E767))*COS(RADIANS(P757))))&gt;90,0,$F$4*$F$5/E766^2*(SIN(RADIANS(G770))*SIN(RADIANS(E767))+COS(RADIANS(G770))*COS(RADIANS(E767))*COS(RADIANS(P757))))</f>
        <v>0</v>
      </c>
      <c r="Q770">
        <f>IF(DEGREES(ACOS(SIN(RADIANS(G770))*SIN(RADIANS(E767))+COS(RADIANS(G770))*COS(RADIANS(E767))*COS(RADIANS(Q757))))&gt;90,0,$F$4*$F$5/E766^2*(SIN(RADIANS(G770))*SIN(RADIANS(E767))+COS(RADIANS(G770))*COS(RADIANS(E767))*COS(RADIANS(Q757))))</f>
        <v>0</v>
      </c>
      <c r="R770" t="e">
        <f>IF(DEGREES(ACOS(SIN(RADIANS(G770))*SIN(RADIANS(E767))+COS(RADIANS(G770))*COS(RADIANS(E767))*COS(RADIANS(R757))))&gt;90,0,$F$4*$F$5/E766^2*(SIN(RADIANS(G770))*SIN(RADIANS(E767))+COS(RADIANS(G770))*COS(RADIANS(E767))*COS(RADIANS(R757))))</f>
        <v>#DIV/0!</v>
      </c>
      <c r="S770" t="e">
        <f>IF(DEGREES(ACOS(SIN(RADIANS(G770))*SIN(RADIANS(E767))+COS(RADIANS(G770))*COS(RADIANS(E767))*COS(RADIANS(S757))))&gt;90,0,$F$4*$F$5/E766^2*(SIN(RADIANS(G770))*SIN(RADIANS(E767))+COS(RADIANS(G770))*COS(RADIANS(E767))*COS(RADIANS(S757))))</f>
        <v>#DIV/0!</v>
      </c>
      <c r="T770" t="e">
        <f>IF(DEGREES(ACOS(SIN(RADIANS(G770))*SIN(RADIANS(E767))+COS(RADIANS(G770))*COS(RADIANS(E767))*COS(RADIANS(T757))))&gt;90,0,$F$4*$F$5/E766^2*(SIN(RADIANS(G770))*SIN(RADIANS(E767))+COS(RADIANS(G770))*COS(RADIANS(E767))*COS(RADIANS(T757))))</f>
        <v>#DIV/0!</v>
      </c>
      <c r="U770" t="e">
        <f>IF(DEGREES(ACOS(SIN(RADIANS(G770))*SIN(RADIANS(E767))+COS(RADIANS(G770))*COS(RADIANS(E767))*COS(RADIANS(U757))))&gt;90,0,$F$4*$F$5/E766^2*(SIN(RADIANS(G770))*SIN(RADIANS(E767))+COS(RADIANS(G770))*COS(RADIANS(E767))*COS(RADIANS(U757))))</f>
        <v>#DIV/0!</v>
      </c>
      <c r="V770" t="e">
        <f>IF(DEGREES(ACOS(SIN(RADIANS(G770))*SIN(RADIANS(E767))+COS(RADIANS(G770))*COS(RADIANS(E767))*COS(RADIANS(V757))))&gt;90,0,$F$4*$F$5/E766^2*(SIN(RADIANS(G770))*SIN(RADIANS(E767))+COS(RADIANS(G770))*COS(RADIANS(E767))*COS(RADIANS(V757))))</f>
        <v>#DIV/0!</v>
      </c>
      <c r="W770" t="e">
        <f>IF(DEGREES(ACOS(SIN(RADIANS(G770))*SIN(RADIANS(E767))+COS(RADIANS(G770))*COS(RADIANS(E767))*COS(RADIANS(W757))))&gt;90,0,$F$4*$F$5/E766^2*(SIN(RADIANS(G770))*SIN(RADIANS(E767))+COS(RADIANS(G770))*COS(RADIANS(E767))*COS(RADIANS(W757))))</f>
        <v>#DIV/0!</v>
      </c>
      <c r="X770" t="e">
        <f>IF(DEGREES(ACOS(SIN(RADIANS(G770))*SIN(RADIANS(E767))+COS(RADIANS(G770))*COS(RADIANS(E767))*COS(RADIANS(X757))))&gt;90,0,$F$4*$F$5/E766^2*(SIN(RADIANS(G770))*SIN(RADIANS(E767))+COS(RADIANS(G770))*COS(RADIANS(E767))*COS(RADIANS(X757))))</f>
        <v>#DIV/0!</v>
      </c>
      <c r="Y770" t="e">
        <f>IF(DEGREES(ACOS(SIN(RADIANS(G770))*SIN(RADIANS(E767))+COS(RADIANS(G770))*COS(RADIANS(E767))*COS(RADIANS(Y757))))&gt;90,0,$F$4*$F$5/E766^2*(SIN(RADIANS(G770))*SIN(RADIANS(E767))+COS(RADIANS(G770))*COS(RADIANS(E767))*COS(RADIANS(Y757))))</f>
        <v>#DIV/0!</v>
      </c>
      <c r="Z770" t="e">
        <f>IF(DEGREES(ACOS(SIN(RADIANS(G770))*SIN(RADIANS(E767))+COS(RADIANS(G770))*COS(RADIANS(E767))*COS(RADIANS(Z757))))&gt;90,0,$F$4*$F$5/E766^2*(SIN(RADIANS(G770))*SIN(RADIANS(E767))+COS(RADIANS(G770))*COS(RADIANS(E767))*COS(RADIANS(Z757))))</f>
        <v>#DIV/0!</v>
      </c>
      <c r="AA770" t="e">
        <f>IF(DEGREES(ACOS(SIN(RADIANS(G770))*SIN(RADIANS(E767))+COS(RADIANS(G770))*COS(RADIANS(E767))*COS(RADIANS(AA757))))&gt;90,0,$F$4*$F$5/E766^2*(SIN(RADIANS(G770))*SIN(RADIANS(E767))+COS(RADIANS(G770))*COS(RADIANS(E767))*COS(RADIANS(AA757))))</f>
        <v>#DIV/0!</v>
      </c>
      <c r="AB770" t="e">
        <f>IF(DEGREES(ACOS(SIN(RADIANS(G770))*SIN(RADIANS(E767))+COS(RADIANS(G770))*COS(RADIANS(E767))*COS(RADIANS(AB757))))&gt;90,0,$F$4*$F$5/E766^2*(SIN(RADIANS(G770))*SIN(RADIANS(E767))+COS(RADIANS(G770))*COS(RADIANS(E767))*COS(RADIANS(AB757))))</f>
        <v>#DIV/0!</v>
      </c>
      <c r="AC770" t="e">
        <f>IF(DEGREES(ACOS(SIN(RADIANS(G770))*SIN(RADIANS(E767))+COS(RADIANS(G770))*COS(RADIANS(E767))*COS(RADIANS(AC757))))&gt;90,0,$F$4*$F$5/E766^2*(SIN(RADIANS(G770))*SIN(RADIANS(E767))+COS(RADIANS(G770))*COS(RADIANS(E767))*COS(RADIANS(AC757))))</f>
        <v>#DIV/0!</v>
      </c>
      <c r="AD770" t="e">
        <f>IF(DEGREES(ACOS(SIN(RADIANS(G770))*SIN(RADIANS(E767))+COS(RADIANS(G770))*COS(RADIANS(E767))*COS(RADIANS(AD757))))&gt;90,0,$F$4*$F$5/E766^2*(SIN(RADIANS(G770))*SIN(RADIANS(E767))+COS(RADIANS(G770))*COS(RADIANS(E767))*COS(RADIANS(AD757))))</f>
        <v>#DIV/0!</v>
      </c>
      <c r="AE770" t="e">
        <f>IF(DEGREES(ACOS(SIN(RADIANS(G770))*SIN(RADIANS(E767))+COS(RADIANS(G770))*COS(RADIANS(E767))*COS(RADIANS(AE757))))&gt;90,0,$F$4*$F$5/E766^2*(SIN(RADIANS(G770))*SIN(RADIANS(E767))+COS(RADIANS(G770))*COS(RADIANS(E767))*COS(RADIANS(AE757))))</f>
        <v>#DIV/0!</v>
      </c>
      <c r="AF770" t="e">
        <f>IF(DEGREES(ACOS(SIN(RADIANS(G770))*SIN(RADIANS(E767))+COS(RADIANS(G770))*COS(RADIANS(E767))*COS(RADIANS(AF757))))&gt;90,0,$F$4*$F$5/E766^2*(SIN(RADIANS(G770))*SIN(RADIANS(E767))+COS(RADIANS(G770))*COS(RADIANS(E767))*COS(RADIANS(AF757))))</f>
        <v>#DIV/0!</v>
      </c>
      <c r="AG770" t="e">
        <f>IF(DEGREES(ACOS(SIN(RADIANS(G770))*SIN(RADIANS(E767))+COS(RADIANS(G770))*COS(RADIANS(E767))*COS(RADIANS(AG757))))&gt;90,0,$F$4*$F$5/E766^2*(SIN(RADIANS(G770))*SIN(RADIANS(E767))+COS(RADIANS(G770))*COS(RADIANS(E767))*COS(RADIANS(AG757))))</f>
        <v>#DIV/0!</v>
      </c>
      <c r="AH770" t="e">
        <f>IF(DEGREES(ACOS(SIN(RADIANS(G770))*SIN(RADIANS(E767))+COS(RADIANS(G770))*COS(RADIANS(E767))*COS(RADIANS(AH757))))&gt;90,0,$F$4*$F$5/E766^2*(SIN(RADIANS(G770))*SIN(RADIANS(E767))+COS(RADIANS(G770))*COS(RADIANS(E767))*COS(RADIANS(AH757))))</f>
        <v>#DIV/0!</v>
      </c>
      <c r="AI770" t="e">
        <f>IF(DEGREES(ACOS(SIN(RADIANS(G770))*SIN(RADIANS(E767))+COS(RADIANS(G770))*COS(RADIANS(E767))*COS(RADIANS(AI757))))&gt;90,0,$F$4*$F$5/E766^2*(SIN(RADIANS(G770))*SIN(RADIANS(E767))+COS(RADIANS(G770))*COS(RADIANS(E767))*COS(RADIANS(AI757))))</f>
        <v>#DIV/0!</v>
      </c>
      <c r="AJ770" t="e">
        <f>IF(DEGREES(ACOS(SIN(RADIANS(G770))*SIN(RADIANS(E767))+COS(RADIANS(G770))*COS(RADIANS(E767))*COS(RADIANS(AJ757))))&gt;90,0,$F$4*$F$5/E766^2*(SIN(RADIANS(G770))*SIN(RADIANS(E767))+COS(RADIANS(G770))*COS(RADIANS(E767))*COS(RADIANS(AJ757))))</f>
        <v>#DIV/0!</v>
      </c>
      <c r="AK770">
        <f>IF(DEGREES(ACOS(SIN(RADIANS(G770))*SIN(RADIANS(E767))+COS(RADIANS(G770))*COS(RADIANS(E767))*COS(RADIANS(AK757))))&gt;90,0,$F$4*$F$5/E766^2*(SIN(RADIANS(G770))*SIN(RADIANS(E767))+COS(RADIANS(G770))*COS(RADIANS(E767))*COS(RADIANS(AK757))))</f>
        <v>0</v>
      </c>
      <c r="AL770">
        <f>IF(DEGREES(ACOS(SIN(RADIANS(G770))*SIN(RADIANS(E767))+COS(RADIANS(G770))*COS(RADIANS(E767))*COS(RADIANS(AL757))))&gt;90,0,$F$4*$F$5/E766^2*(SIN(RADIANS(G770))*SIN(RADIANS(E767))+COS(RADIANS(G770))*COS(RADIANS(E767))*COS(RADIANS(AL757))))</f>
        <v>0</v>
      </c>
      <c r="AM770">
        <f>IF(DEGREES(ACOS(SIN(RADIANS(G770))*SIN(RADIANS(E767))+COS(RADIANS(G770))*COS(RADIANS(E767))*COS(RADIANS(AM757))))&gt;90,0,$F$4*$F$5/E766^2*(SIN(RADIANS(G770))*SIN(RADIANS(E767))+COS(RADIANS(G770))*COS(RADIANS(E767))*COS(RADIANS(AM757))))</f>
        <v>0</v>
      </c>
      <c r="AN770">
        <f>IF(DEGREES(ACOS(SIN(RADIANS(G770))*SIN(RADIANS(E767))+COS(RADIANS(G770))*COS(RADIANS(E767))*COS(RADIANS(AN757))))&gt;90,0,$F$4*$F$5/E766^2*(SIN(RADIANS(G770))*SIN(RADIANS(E767))+COS(RADIANS(G770))*COS(RADIANS(E767))*COS(RADIANS(AN757))))</f>
        <v>0</v>
      </c>
      <c r="AO770">
        <f>IF(DEGREES(ACOS(SIN(RADIANS(G770))*SIN(RADIANS(E767))+COS(RADIANS(G770))*COS(RADIANS(E767))*COS(RADIANS(AO757))))&gt;90,0,$F$4*$F$5/E766^2*(SIN(RADIANS(G770))*SIN(RADIANS(E767))+COS(RADIANS(G770))*COS(RADIANS(E767))*COS(RADIANS(AO757))))</f>
        <v>0</v>
      </c>
      <c r="AP770">
        <f>IF(DEGREES(ACOS(SIN(RADIANS(G770))*SIN(RADIANS(E767))+COS(RADIANS(G770))*COS(RADIANS(E767))*COS(RADIANS(AP757))))&gt;90,0,$F$4*$F$5/E766^2*(SIN(RADIANS(G770))*SIN(RADIANS(E767))+COS(RADIANS(G770))*COS(RADIANS(E767))*COS(RADIANS(AP757))))</f>
        <v>0</v>
      </c>
      <c r="AQ770">
        <f>IF(DEGREES(ACOS(SIN(RADIANS(G770))*SIN(RADIANS(E767))+COS(RADIANS(G770))*COS(RADIANS(E767))*COS(RADIANS(AQ757))))&gt;90,0,$F$4*$F$5/E766^2*(SIN(RADIANS(G770))*SIN(RADIANS(E767))+COS(RADIANS(G770))*COS(RADIANS(E767))*COS(RADIANS(AQ757))))</f>
        <v>0</v>
      </c>
      <c r="AR770">
        <f>IF(DEGREES(ACOS(SIN(RADIANS(G770))*SIN(RADIANS(E767))+COS(RADIANS(G770))*COS(RADIANS(E767))*COS(RADIANS(AR757))))&gt;90,0,$F$4*$F$5/E766^2*(SIN(RADIANS(G770))*SIN(RADIANS(E767))+COS(RADIANS(G770))*COS(RADIANS(E767))*COS(RADIANS(AR757))))</f>
        <v>0</v>
      </c>
    </row>
    <row r="771" spans="2:44" x14ac:dyDescent="0.5">
      <c r="G771">
        <v>-30</v>
      </c>
      <c r="I771">
        <f>IF(DEGREES(ACOS(SIN(RADIANS(G771))*SIN(RADIANS(E767))+COS(RADIANS(G771))*COS(RADIANS(E767))*COS(RADIANS(I757))))&gt;90,0,$F$4*$F$5/E766^2*(SIN(RADIANS(G771))*SIN(RADIANS(E767))+COS(RADIANS(G771))*COS(RADIANS(E767))*COS(RADIANS(I757))))</f>
        <v>0</v>
      </c>
      <c r="J771">
        <f>IF(DEGREES(ACOS(SIN(RADIANS(G771))*SIN(RADIANS(E767))+COS(RADIANS(G771))*COS(RADIANS(E767))*COS(RADIANS(J757))))&gt;90,0,$F$4*$F$5/E766^2*(SIN(RADIANS(G771))*SIN(RADIANS(E767))+COS(RADIANS(G771))*COS(RADIANS(E767))*COS(RADIANS(J757))))</f>
        <v>0</v>
      </c>
      <c r="K771">
        <f>IF(DEGREES(ACOS(SIN(RADIANS(G771))*SIN(RADIANS(E767))+COS(RADIANS(G771))*COS(RADIANS(E767))*COS(RADIANS(K757))))&gt;90,0,$F$4*$F$5/E766^2*(SIN(RADIANS(G771))*SIN(RADIANS(E767))+COS(RADIANS(G771))*COS(RADIANS(E767))*COS(RADIANS(K757))))</f>
        <v>0</v>
      </c>
      <c r="L771">
        <f>IF(DEGREES(ACOS(SIN(RADIANS(G771))*SIN(RADIANS(E767))+COS(RADIANS(G771))*COS(RADIANS(E767))*COS(RADIANS(L757))))&gt;90,0,$F$4*$F$5/E766^2*(SIN(RADIANS(G771))*SIN(RADIANS(E767))+COS(RADIANS(G771))*COS(RADIANS(E767))*COS(RADIANS(L757))))</f>
        <v>0</v>
      </c>
      <c r="M771">
        <f>IF(DEGREES(ACOS(SIN(RADIANS(G771))*SIN(RADIANS(E767))+COS(RADIANS(G771))*COS(RADIANS(E767))*COS(RADIANS(M757))))&gt;90,0,$F$4*$F$5/E766^2*(SIN(RADIANS(G771))*SIN(RADIANS(E767))+COS(RADIANS(G771))*COS(RADIANS(E767))*COS(RADIANS(M757))))</f>
        <v>0</v>
      </c>
      <c r="N771">
        <f>IF(DEGREES(ACOS(SIN(RADIANS(G771))*SIN(RADIANS(E767))+COS(RADIANS(G771))*COS(RADIANS(E767))*COS(RADIANS(N757))))&gt;90,0,$F$4*$F$5/E766^2*(SIN(RADIANS(G771))*SIN(RADIANS(E767))+COS(RADIANS(G771))*COS(RADIANS(E767))*COS(RADIANS(N757))))</f>
        <v>0</v>
      </c>
      <c r="O771">
        <f>IF(DEGREES(ACOS(SIN(RADIANS(G771))*SIN(RADIANS(E767))+COS(RADIANS(G771))*COS(RADIANS(E767))*COS(RADIANS(O757))))&gt;90,0,$F$4*$F$5/E766^2*(SIN(RADIANS(G771))*SIN(RADIANS(E767))+COS(RADIANS(G771))*COS(RADIANS(E767))*COS(RADIANS(O757))))</f>
        <v>0</v>
      </c>
      <c r="P771">
        <f>IF(DEGREES(ACOS(SIN(RADIANS(G771))*SIN(RADIANS(E767))+COS(RADIANS(G771))*COS(RADIANS(E767))*COS(RADIANS(P757))))&gt;90,0,$F$4*$F$5/E766^2*(SIN(RADIANS(G771))*SIN(RADIANS(E767))+COS(RADIANS(G771))*COS(RADIANS(E767))*COS(RADIANS(P757))))</f>
        <v>0</v>
      </c>
      <c r="Q771">
        <f>IF(DEGREES(ACOS(SIN(RADIANS(G771))*SIN(RADIANS(E767))+COS(RADIANS(G771))*COS(RADIANS(E767))*COS(RADIANS(Q757))))&gt;90,0,$F$4*$F$5/E766^2*(SIN(RADIANS(G771))*SIN(RADIANS(E767))+COS(RADIANS(G771))*COS(RADIANS(E767))*COS(RADIANS(Q757))))</f>
        <v>0</v>
      </c>
      <c r="R771" t="e">
        <f>IF(DEGREES(ACOS(SIN(RADIANS(G771))*SIN(RADIANS(E767))+COS(RADIANS(G771))*COS(RADIANS(E767))*COS(RADIANS(R757))))&gt;90,0,$F$4*$F$5/E766^2*(SIN(RADIANS(G771))*SIN(RADIANS(E767))+COS(RADIANS(G771))*COS(RADIANS(E767))*COS(RADIANS(R757))))</f>
        <v>#DIV/0!</v>
      </c>
      <c r="S771" t="e">
        <f>IF(DEGREES(ACOS(SIN(RADIANS(G771))*SIN(RADIANS(E767))+COS(RADIANS(G771))*COS(RADIANS(E767))*COS(RADIANS(S757))))&gt;90,0,$F$4*$F$5/E766^2*(SIN(RADIANS(G771))*SIN(RADIANS(E767))+COS(RADIANS(G771))*COS(RADIANS(E767))*COS(RADIANS(S757))))</f>
        <v>#DIV/0!</v>
      </c>
      <c r="T771" t="e">
        <f>IF(DEGREES(ACOS(SIN(RADIANS(G771))*SIN(RADIANS(E767))+COS(RADIANS(G771))*COS(RADIANS(E767))*COS(RADIANS(T757))))&gt;90,0,$F$4*$F$5/E766^2*(SIN(RADIANS(G771))*SIN(RADIANS(E767))+COS(RADIANS(G771))*COS(RADIANS(E767))*COS(RADIANS(T757))))</f>
        <v>#DIV/0!</v>
      </c>
      <c r="U771" t="e">
        <f>IF(DEGREES(ACOS(SIN(RADIANS(G771))*SIN(RADIANS(E767))+COS(RADIANS(G771))*COS(RADIANS(E767))*COS(RADIANS(U757))))&gt;90,0,$F$4*$F$5/E766^2*(SIN(RADIANS(G771))*SIN(RADIANS(E767))+COS(RADIANS(G771))*COS(RADIANS(E767))*COS(RADIANS(U757))))</f>
        <v>#DIV/0!</v>
      </c>
      <c r="V771" t="e">
        <f>IF(DEGREES(ACOS(SIN(RADIANS(G771))*SIN(RADIANS(E767))+COS(RADIANS(G771))*COS(RADIANS(E767))*COS(RADIANS(V757))))&gt;90,0,$F$4*$F$5/E766^2*(SIN(RADIANS(G771))*SIN(RADIANS(E767))+COS(RADIANS(G771))*COS(RADIANS(E767))*COS(RADIANS(V757))))</f>
        <v>#DIV/0!</v>
      </c>
      <c r="W771" t="e">
        <f>IF(DEGREES(ACOS(SIN(RADIANS(G771))*SIN(RADIANS(E767))+COS(RADIANS(G771))*COS(RADIANS(E767))*COS(RADIANS(W757))))&gt;90,0,$F$4*$F$5/E766^2*(SIN(RADIANS(G771))*SIN(RADIANS(E767))+COS(RADIANS(G771))*COS(RADIANS(E767))*COS(RADIANS(W757))))</f>
        <v>#DIV/0!</v>
      </c>
      <c r="X771" t="e">
        <f>IF(DEGREES(ACOS(SIN(RADIANS(G771))*SIN(RADIANS(E767))+COS(RADIANS(G771))*COS(RADIANS(E767))*COS(RADIANS(X757))))&gt;90,0,$F$4*$F$5/E766^2*(SIN(RADIANS(G771))*SIN(RADIANS(E767))+COS(RADIANS(G771))*COS(RADIANS(E767))*COS(RADIANS(X757))))</f>
        <v>#DIV/0!</v>
      </c>
      <c r="Y771" t="e">
        <f>IF(DEGREES(ACOS(SIN(RADIANS(G771))*SIN(RADIANS(E767))+COS(RADIANS(G771))*COS(RADIANS(E767))*COS(RADIANS(Y757))))&gt;90,0,$F$4*$F$5/E766^2*(SIN(RADIANS(G771))*SIN(RADIANS(E767))+COS(RADIANS(G771))*COS(RADIANS(E767))*COS(RADIANS(Y757))))</f>
        <v>#DIV/0!</v>
      </c>
      <c r="Z771" t="e">
        <f>IF(DEGREES(ACOS(SIN(RADIANS(G771))*SIN(RADIANS(E767))+COS(RADIANS(G771))*COS(RADIANS(E767))*COS(RADIANS(Z757))))&gt;90,0,$F$4*$F$5/E766^2*(SIN(RADIANS(G771))*SIN(RADIANS(E767))+COS(RADIANS(G771))*COS(RADIANS(E767))*COS(RADIANS(Z757))))</f>
        <v>#DIV/0!</v>
      </c>
      <c r="AA771" t="e">
        <f>IF(DEGREES(ACOS(SIN(RADIANS(G771))*SIN(RADIANS(E767))+COS(RADIANS(G771))*COS(RADIANS(E767))*COS(RADIANS(AA757))))&gt;90,0,$F$4*$F$5/E766^2*(SIN(RADIANS(G771))*SIN(RADIANS(E767))+COS(RADIANS(G771))*COS(RADIANS(E767))*COS(RADIANS(AA757))))</f>
        <v>#DIV/0!</v>
      </c>
      <c r="AB771" t="e">
        <f>IF(DEGREES(ACOS(SIN(RADIANS(G771))*SIN(RADIANS(E767))+COS(RADIANS(G771))*COS(RADIANS(E767))*COS(RADIANS(AB757))))&gt;90,0,$F$4*$F$5/E766^2*(SIN(RADIANS(G771))*SIN(RADIANS(E767))+COS(RADIANS(G771))*COS(RADIANS(E767))*COS(RADIANS(AB757))))</f>
        <v>#DIV/0!</v>
      </c>
      <c r="AC771" t="e">
        <f>IF(DEGREES(ACOS(SIN(RADIANS(G771))*SIN(RADIANS(E767))+COS(RADIANS(G771))*COS(RADIANS(E767))*COS(RADIANS(AC757))))&gt;90,0,$F$4*$F$5/E766^2*(SIN(RADIANS(G771))*SIN(RADIANS(E767))+COS(RADIANS(G771))*COS(RADIANS(E767))*COS(RADIANS(AC757))))</f>
        <v>#DIV/0!</v>
      </c>
      <c r="AD771" t="e">
        <f>IF(DEGREES(ACOS(SIN(RADIANS(G771))*SIN(RADIANS(E767))+COS(RADIANS(G771))*COS(RADIANS(E767))*COS(RADIANS(AD757))))&gt;90,0,$F$4*$F$5/E766^2*(SIN(RADIANS(G771))*SIN(RADIANS(E767))+COS(RADIANS(G771))*COS(RADIANS(E767))*COS(RADIANS(AD757))))</f>
        <v>#DIV/0!</v>
      </c>
      <c r="AE771" t="e">
        <f>IF(DEGREES(ACOS(SIN(RADIANS(G771))*SIN(RADIANS(E767))+COS(RADIANS(G771))*COS(RADIANS(E767))*COS(RADIANS(AE757))))&gt;90,0,$F$4*$F$5/E766^2*(SIN(RADIANS(G771))*SIN(RADIANS(E767))+COS(RADIANS(G771))*COS(RADIANS(E767))*COS(RADIANS(AE757))))</f>
        <v>#DIV/0!</v>
      </c>
      <c r="AF771" t="e">
        <f>IF(DEGREES(ACOS(SIN(RADIANS(G771))*SIN(RADIANS(E767))+COS(RADIANS(G771))*COS(RADIANS(E767))*COS(RADIANS(AF757))))&gt;90,0,$F$4*$F$5/E766^2*(SIN(RADIANS(G771))*SIN(RADIANS(E767))+COS(RADIANS(G771))*COS(RADIANS(E767))*COS(RADIANS(AF757))))</f>
        <v>#DIV/0!</v>
      </c>
      <c r="AG771" t="e">
        <f>IF(DEGREES(ACOS(SIN(RADIANS(G771))*SIN(RADIANS(E767))+COS(RADIANS(G771))*COS(RADIANS(E767))*COS(RADIANS(AG757))))&gt;90,0,$F$4*$F$5/E766^2*(SIN(RADIANS(G771))*SIN(RADIANS(E767))+COS(RADIANS(G771))*COS(RADIANS(E767))*COS(RADIANS(AG757))))</f>
        <v>#DIV/0!</v>
      </c>
      <c r="AH771" t="e">
        <f>IF(DEGREES(ACOS(SIN(RADIANS(G771))*SIN(RADIANS(E767))+COS(RADIANS(G771))*COS(RADIANS(E767))*COS(RADIANS(AH757))))&gt;90,0,$F$4*$F$5/E766^2*(SIN(RADIANS(G771))*SIN(RADIANS(E767))+COS(RADIANS(G771))*COS(RADIANS(E767))*COS(RADIANS(AH757))))</f>
        <v>#DIV/0!</v>
      </c>
      <c r="AI771" t="e">
        <f>IF(DEGREES(ACOS(SIN(RADIANS(G771))*SIN(RADIANS(E767))+COS(RADIANS(G771))*COS(RADIANS(E767))*COS(RADIANS(AI757))))&gt;90,0,$F$4*$F$5/E766^2*(SIN(RADIANS(G771))*SIN(RADIANS(E767))+COS(RADIANS(G771))*COS(RADIANS(E767))*COS(RADIANS(AI757))))</f>
        <v>#DIV/0!</v>
      </c>
      <c r="AJ771" t="e">
        <f>IF(DEGREES(ACOS(SIN(RADIANS(G771))*SIN(RADIANS(E767))+COS(RADIANS(G771))*COS(RADIANS(E767))*COS(RADIANS(AJ757))))&gt;90,0,$F$4*$F$5/E766^2*(SIN(RADIANS(G771))*SIN(RADIANS(E767))+COS(RADIANS(G771))*COS(RADIANS(E767))*COS(RADIANS(AJ757))))</f>
        <v>#DIV/0!</v>
      </c>
      <c r="AK771">
        <f>IF(DEGREES(ACOS(SIN(RADIANS(G771))*SIN(RADIANS(E767))+COS(RADIANS(G771))*COS(RADIANS(E767))*COS(RADIANS(AK757))))&gt;90,0,$F$4*$F$5/E766^2*(SIN(RADIANS(G771))*SIN(RADIANS(E767))+COS(RADIANS(G771))*COS(RADIANS(E767))*COS(RADIANS(AK757))))</f>
        <v>0</v>
      </c>
      <c r="AL771">
        <f>IF(DEGREES(ACOS(SIN(RADIANS(G771))*SIN(RADIANS(E767))+COS(RADIANS(G771))*COS(RADIANS(E767))*COS(RADIANS(AL757))))&gt;90,0,$F$4*$F$5/E766^2*(SIN(RADIANS(G771))*SIN(RADIANS(E767))+COS(RADIANS(G771))*COS(RADIANS(E767))*COS(RADIANS(AL757))))</f>
        <v>0</v>
      </c>
      <c r="AM771">
        <f>IF(DEGREES(ACOS(SIN(RADIANS(G771))*SIN(RADIANS(E767))+COS(RADIANS(G771))*COS(RADIANS(E767))*COS(RADIANS(AM757))))&gt;90,0,$F$4*$F$5/E766^2*(SIN(RADIANS(G771))*SIN(RADIANS(E767))+COS(RADIANS(G771))*COS(RADIANS(E767))*COS(RADIANS(AM757))))</f>
        <v>0</v>
      </c>
      <c r="AN771">
        <f>IF(DEGREES(ACOS(SIN(RADIANS(G771))*SIN(RADIANS(E767))+COS(RADIANS(G771))*COS(RADIANS(E767))*COS(RADIANS(AN757))))&gt;90,0,$F$4*$F$5/E766^2*(SIN(RADIANS(G771))*SIN(RADIANS(E767))+COS(RADIANS(G771))*COS(RADIANS(E767))*COS(RADIANS(AN757))))</f>
        <v>0</v>
      </c>
      <c r="AO771">
        <f>IF(DEGREES(ACOS(SIN(RADIANS(G771))*SIN(RADIANS(E767))+COS(RADIANS(G771))*COS(RADIANS(E767))*COS(RADIANS(AO757))))&gt;90,0,$F$4*$F$5/E766^2*(SIN(RADIANS(G771))*SIN(RADIANS(E767))+COS(RADIANS(G771))*COS(RADIANS(E767))*COS(RADIANS(AO757))))</f>
        <v>0</v>
      </c>
      <c r="AP771">
        <f>IF(DEGREES(ACOS(SIN(RADIANS(G771))*SIN(RADIANS(E767))+COS(RADIANS(G771))*COS(RADIANS(E767))*COS(RADIANS(AP757))))&gt;90,0,$F$4*$F$5/E766^2*(SIN(RADIANS(G771))*SIN(RADIANS(E767))+COS(RADIANS(G771))*COS(RADIANS(E767))*COS(RADIANS(AP757))))</f>
        <v>0</v>
      </c>
      <c r="AQ771">
        <f>IF(DEGREES(ACOS(SIN(RADIANS(G771))*SIN(RADIANS(E767))+COS(RADIANS(G771))*COS(RADIANS(E767))*COS(RADIANS(AQ757))))&gt;90,0,$F$4*$F$5/E766^2*(SIN(RADIANS(G771))*SIN(RADIANS(E767))+COS(RADIANS(G771))*COS(RADIANS(E767))*COS(RADIANS(AQ757))))</f>
        <v>0</v>
      </c>
      <c r="AR771">
        <f>IF(DEGREES(ACOS(SIN(RADIANS(G771))*SIN(RADIANS(E767))+COS(RADIANS(G771))*COS(RADIANS(E767))*COS(RADIANS(AR757))))&gt;90,0,$F$4*$F$5/E766^2*(SIN(RADIANS(G771))*SIN(RADIANS(E767))+COS(RADIANS(G771))*COS(RADIANS(E767))*COS(RADIANS(AR757))))</f>
        <v>0</v>
      </c>
    </row>
    <row r="772" spans="2:44" x14ac:dyDescent="0.5">
      <c r="G772">
        <v>-40</v>
      </c>
      <c r="I772">
        <f>IF(DEGREES(ACOS(SIN(RADIANS(G772))*SIN(RADIANS(E767))+COS(RADIANS(G772))*COS(RADIANS(E767))*COS(RADIANS(I757))))&gt;90,0,$F$4*$F$5/E766^2*(SIN(RADIANS(G772))*SIN(RADIANS(E767))+COS(RADIANS(G772))*COS(RADIANS(E767))*COS(RADIANS(I757))))</f>
        <v>0</v>
      </c>
      <c r="J772">
        <f>IF(DEGREES(ACOS(SIN(RADIANS(G772))*SIN(RADIANS(E767))+COS(RADIANS(G772))*COS(RADIANS(E767))*COS(RADIANS(J757))))&gt;90,0,$F$4*$F$5/E766^2*(SIN(RADIANS(G772))*SIN(RADIANS(E767))+COS(RADIANS(G772))*COS(RADIANS(E767))*COS(RADIANS(J757))))</f>
        <v>0</v>
      </c>
      <c r="K772">
        <f>IF(DEGREES(ACOS(SIN(RADIANS(G772))*SIN(RADIANS(E767))+COS(RADIANS(G772))*COS(RADIANS(E767))*COS(RADIANS(K757))))&gt;90,0,$F$4*$F$5/E766^2*(SIN(RADIANS(G772))*SIN(RADIANS(E767))+COS(RADIANS(G772))*COS(RADIANS(E767))*COS(RADIANS(K757))))</f>
        <v>0</v>
      </c>
      <c r="L772">
        <f>IF(DEGREES(ACOS(SIN(RADIANS(G772))*SIN(RADIANS(E767))+COS(RADIANS(G772))*COS(RADIANS(E767))*COS(RADIANS(L757))))&gt;90,0,$F$4*$F$5/E766^2*(SIN(RADIANS(G772))*SIN(RADIANS(E767))+COS(RADIANS(G772))*COS(RADIANS(E767))*COS(RADIANS(L757))))</f>
        <v>0</v>
      </c>
      <c r="M772">
        <f>IF(DEGREES(ACOS(SIN(RADIANS(G772))*SIN(RADIANS(E767))+COS(RADIANS(G772))*COS(RADIANS(E767))*COS(RADIANS(M757))))&gt;90,0,$F$4*$F$5/E766^2*(SIN(RADIANS(G772))*SIN(RADIANS(E767))+COS(RADIANS(G772))*COS(RADIANS(E767))*COS(RADIANS(M757))))</f>
        <v>0</v>
      </c>
      <c r="N772">
        <f>IF(DEGREES(ACOS(SIN(RADIANS(G772))*SIN(RADIANS(E767))+COS(RADIANS(G772))*COS(RADIANS(E767))*COS(RADIANS(N757))))&gt;90,0,$F$4*$F$5/E766^2*(SIN(RADIANS(G772))*SIN(RADIANS(E767))+COS(RADIANS(G772))*COS(RADIANS(E767))*COS(RADIANS(N757))))</f>
        <v>0</v>
      </c>
      <c r="O772">
        <f>IF(DEGREES(ACOS(SIN(RADIANS(G772))*SIN(RADIANS(E767))+COS(RADIANS(G772))*COS(RADIANS(E767))*COS(RADIANS(O757))))&gt;90,0,$F$4*$F$5/E766^2*(SIN(RADIANS(G772))*SIN(RADIANS(E767))+COS(RADIANS(G772))*COS(RADIANS(E767))*COS(RADIANS(O757))))</f>
        <v>0</v>
      </c>
      <c r="P772">
        <f>IF(DEGREES(ACOS(SIN(RADIANS(G772))*SIN(RADIANS(E767))+COS(RADIANS(G772))*COS(RADIANS(E767))*COS(RADIANS(P757))))&gt;90,0,$F$4*$F$5/E766^2*(SIN(RADIANS(G772))*SIN(RADIANS(E767))+COS(RADIANS(G772))*COS(RADIANS(E767))*COS(RADIANS(P757))))</f>
        <v>0</v>
      </c>
      <c r="Q772">
        <f>IF(DEGREES(ACOS(SIN(RADIANS(G772))*SIN(RADIANS(E767))+COS(RADIANS(G772))*COS(RADIANS(E767))*COS(RADIANS(Q757))))&gt;90,0,$F$4*$F$5/E766^2*(SIN(RADIANS(G772))*SIN(RADIANS(E767))+COS(RADIANS(G772))*COS(RADIANS(E767))*COS(RADIANS(Q757))))</f>
        <v>0</v>
      </c>
      <c r="R772" t="e">
        <f>IF(DEGREES(ACOS(SIN(RADIANS(G772))*SIN(RADIANS(E767))+COS(RADIANS(G772))*COS(RADIANS(E767))*COS(RADIANS(R757))))&gt;90,0,$F$4*$F$5/E766^2*(SIN(RADIANS(G772))*SIN(RADIANS(E767))+COS(RADIANS(G772))*COS(RADIANS(E767))*COS(RADIANS(R757))))</f>
        <v>#DIV/0!</v>
      </c>
      <c r="S772" t="e">
        <f>IF(DEGREES(ACOS(SIN(RADIANS(G772))*SIN(RADIANS(E767))+COS(RADIANS(G772))*COS(RADIANS(E767))*COS(RADIANS(S757))))&gt;90,0,$F$4*$F$5/E766^2*(SIN(RADIANS(G772))*SIN(RADIANS(E767))+COS(RADIANS(G772))*COS(RADIANS(E767))*COS(RADIANS(S757))))</f>
        <v>#DIV/0!</v>
      </c>
      <c r="T772" t="e">
        <f>IF(DEGREES(ACOS(SIN(RADIANS(G772))*SIN(RADIANS(E767))+COS(RADIANS(G772))*COS(RADIANS(E767))*COS(RADIANS(T757))))&gt;90,0,$F$4*$F$5/E766^2*(SIN(RADIANS(G772))*SIN(RADIANS(E767))+COS(RADIANS(G772))*COS(RADIANS(E767))*COS(RADIANS(T757))))</f>
        <v>#DIV/0!</v>
      </c>
      <c r="U772" t="e">
        <f>IF(DEGREES(ACOS(SIN(RADIANS(G772))*SIN(RADIANS(E767))+COS(RADIANS(G772))*COS(RADIANS(E767))*COS(RADIANS(U757))))&gt;90,0,$F$4*$F$5/E766^2*(SIN(RADIANS(G772))*SIN(RADIANS(E767))+COS(RADIANS(G772))*COS(RADIANS(E767))*COS(RADIANS(U757))))</f>
        <v>#DIV/0!</v>
      </c>
      <c r="V772" t="e">
        <f>IF(DEGREES(ACOS(SIN(RADIANS(G772))*SIN(RADIANS(E767))+COS(RADIANS(G772))*COS(RADIANS(E767))*COS(RADIANS(V757))))&gt;90,0,$F$4*$F$5/E766^2*(SIN(RADIANS(G772))*SIN(RADIANS(E767))+COS(RADIANS(G772))*COS(RADIANS(E767))*COS(RADIANS(V757))))</f>
        <v>#DIV/0!</v>
      </c>
      <c r="W772" t="e">
        <f>IF(DEGREES(ACOS(SIN(RADIANS(G772))*SIN(RADIANS(E767))+COS(RADIANS(G772))*COS(RADIANS(E767))*COS(RADIANS(W757))))&gt;90,0,$F$4*$F$5/E766^2*(SIN(RADIANS(G772))*SIN(RADIANS(E767))+COS(RADIANS(G772))*COS(RADIANS(E767))*COS(RADIANS(W757))))</f>
        <v>#DIV/0!</v>
      </c>
      <c r="X772" t="e">
        <f>IF(DEGREES(ACOS(SIN(RADIANS(G772))*SIN(RADIANS(E767))+COS(RADIANS(G772))*COS(RADIANS(E767))*COS(RADIANS(X757))))&gt;90,0,$F$4*$F$5/E766^2*(SIN(RADIANS(G772))*SIN(RADIANS(E767))+COS(RADIANS(G772))*COS(RADIANS(E767))*COS(RADIANS(X757))))</f>
        <v>#DIV/0!</v>
      </c>
      <c r="Y772" t="e">
        <f>IF(DEGREES(ACOS(SIN(RADIANS(G772))*SIN(RADIANS(E767))+COS(RADIANS(G772))*COS(RADIANS(E767))*COS(RADIANS(Y757))))&gt;90,0,$F$4*$F$5/E766^2*(SIN(RADIANS(G772))*SIN(RADIANS(E767))+COS(RADIANS(G772))*COS(RADIANS(E767))*COS(RADIANS(Y757))))</f>
        <v>#DIV/0!</v>
      </c>
      <c r="Z772" t="e">
        <f>IF(DEGREES(ACOS(SIN(RADIANS(G772))*SIN(RADIANS(E767))+COS(RADIANS(G772))*COS(RADIANS(E767))*COS(RADIANS(Z757))))&gt;90,0,$F$4*$F$5/E766^2*(SIN(RADIANS(G772))*SIN(RADIANS(E767))+COS(RADIANS(G772))*COS(RADIANS(E767))*COS(RADIANS(Z757))))</f>
        <v>#DIV/0!</v>
      </c>
      <c r="AA772" t="e">
        <f>IF(DEGREES(ACOS(SIN(RADIANS(G772))*SIN(RADIANS(E767))+COS(RADIANS(G772))*COS(RADIANS(E767))*COS(RADIANS(AA757))))&gt;90,0,$F$4*$F$5/E766^2*(SIN(RADIANS(G772))*SIN(RADIANS(E767))+COS(RADIANS(G772))*COS(RADIANS(E767))*COS(RADIANS(AA757))))</f>
        <v>#DIV/0!</v>
      </c>
      <c r="AB772" t="e">
        <f>IF(DEGREES(ACOS(SIN(RADIANS(G772))*SIN(RADIANS(E767))+COS(RADIANS(G772))*COS(RADIANS(E767))*COS(RADIANS(AB757))))&gt;90,0,$F$4*$F$5/E766^2*(SIN(RADIANS(G772))*SIN(RADIANS(E767))+COS(RADIANS(G772))*COS(RADIANS(E767))*COS(RADIANS(AB757))))</f>
        <v>#DIV/0!</v>
      </c>
      <c r="AC772" t="e">
        <f>IF(DEGREES(ACOS(SIN(RADIANS(G772))*SIN(RADIANS(E767))+COS(RADIANS(G772))*COS(RADIANS(E767))*COS(RADIANS(AC757))))&gt;90,0,$F$4*$F$5/E766^2*(SIN(RADIANS(G772))*SIN(RADIANS(E767))+COS(RADIANS(G772))*COS(RADIANS(E767))*COS(RADIANS(AC757))))</f>
        <v>#DIV/0!</v>
      </c>
      <c r="AD772" t="e">
        <f>IF(DEGREES(ACOS(SIN(RADIANS(G772))*SIN(RADIANS(E767))+COS(RADIANS(G772))*COS(RADIANS(E767))*COS(RADIANS(AD757))))&gt;90,0,$F$4*$F$5/E766^2*(SIN(RADIANS(G772))*SIN(RADIANS(E767))+COS(RADIANS(G772))*COS(RADIANS(E767))*COS(RADIANS(AD757))))</f>
        <v>#DIV/0!</v>
      </c>
      <c r="AE772" t="e">
        <f>IF(DEGREES(ACOS(SIN(RADIANS(G772))*SIN(RADIANS(E767))+COS(RADIANS(G772))*COS(RADIANS(E767))*COS(RADIANS(AE757))))&gt;90,0,$F$4*$F$5/E766^2*(SIN(RADIANS(G772))*SIN(RADIANS(E767))+COS(RADIANS(G772))*COS(RADIANS(E767))*COS(RADIANS(AE757))))</f>
        <v>#DIV/0!</v>
      </c>
      <c r="AF772" t="e">
        <f>IF(DEGREES(ACOS(SIN(RADIANS(G772))*SIN(RADIANS(E767))+COS(RADIANS(G772))*COS(RADIANS(E767))*COS(RADIANS(AF757))))&gt;90,0,$F$4*$F$5/E766^2*(SIN(RADIANS(G772))*SIN(RADIANS(E767))+COS(RADIANS(G772))*COS(RADIANS(E767))*COS(RADIANS(AF757))))</f>
        <v>#DIV/0!</v>
      </c>
      <c r="AG772" t="e">
        <f>IF(DEGREES(ACOS(SIN(RADIANS(G772))*SIN(RADIANS(E767))+COS(RADIANS(G772))*COS(RADIANS(E767))*COS(RADIANS(AG757))))&gt;90,0,$F$4*$F$5/E766^2*(SIN(RADIANS(G772))*SIN(RADIANS(E767))+COS(RADIANS(G772))*COS(RADIANS(E767))*COS(RADIANS(AG757))))</f>
        <v>#DIV/0!</v>
      </c>
      <c r="AH772" t="e">
        <f>IF(DEGREES(ACOS(SIN(RADIANS(G772))*SIN(RADIANS(E767))+COS(RADIANS(G772))*COS(RADIANS(E767))*COS(RADIANS(AH757))))&gt;90,0,$F$4*$F$5/E766^2*(SIN(RADIANS(G772))*SIN(RADIANS(E767))+COS(RADIANS(G772))*COS(RADIANS(E767))*COS(RADIANS(AH757))))</f>
        <v>#DIV/0!</v>
      </c>
      <c r="AI772" t="e">
        <f>IF(DEGREES(ACOS(SIN(RADIANS(G772))*SIN(RADIANS(E767))+COS(RADIANS(G772))*COS(RADIANS(E767))*COS(RADIANS(AI757))))&gt;90,0,$F$4*$F$5/E766^2*(SIN(RADIANS(G772))*SIN(RADIANS(E767))+COS(RADIANS(G772))*COS(RADIANS(E767))*COS(RADIANS(AI757))))</f>
        <v>#DIV/0!</v>
      </c>
      <c r="AJ772" t="e">
        <f>IF(DEGREES(ACOS(SIN(RADIANS(G772))*SIN(RADIANS(E767))+COS(RADIANS(G772))*COS(RADIANS(E767))*COS(RADIANS(AJ757))))&gt;90,0,$F$4*$F$5/E766^2*(SIN(RADIANS(G772))*SIN(RADIANS(E767))+COS(RADIANS(G772))*COS(RADIANS(E767))*COS(RADIANS(AJ757))))</f>
        <v>#DIV/0!</v>
      </c>
      <c r="AK772">
        <f>IF(DEGREES(ACOS(SIN(RADIANS(G772))*SIN(RADIANS(E767))+COS(RADIANS(G772))*COS(RADIANS(E767))*COS(RADIANS(AK757))))&gt;90,0,$F$4*$F$5/E766^2*(SIN(RADIANS(G772))*SIN(RADIANS(E767))+COS(RADIANS(G772))*COS(RADIANS(E767))*COS(RADIANS(AK757))))</f>
        <v>0</v>
      </c>
      <c r="AL772">
        <f>IF(DEGREES(ACOS(SIN(RADIANS(G772))*SIN(RADIANS(E767))+COS(RADIANS(G772))*COS(RADIANS(E767))*COS(RADIANS(AL757))))&gt;90,0,$F$4*$F$5/E766^2*(SIN(RADIANS(G772))*SIN(RADIANS(E767))+COS(RADIANS(G772))*COS(RADIANS(E767))*COS(RADIANS(AL757))))</f>
        <v>0</v>
      </c>
      <c r="AM772">
        <f>IF(DEGREES(ACOS(SIN(RADIANS(G772))*SIN(RADIANS(E767))+COS(RADIANS(G772))*COS(RADIANS(E767))*COS(RADIANS(AM757))))&gt;90,0,$F$4*$F$5/E766^2*(SIN(RADIANS(G772))*SIN(RADIANS(E767))+COS(RADIANS(G772))*COS(RADIANS(E767))*COS(RADIANS(AM757))))</f>
        <v>0</v>
      </c>
      <c r="AN772">
        <f>IF(DEGREES(ACOS(SIN(RADIANS(G772))*SIN(RADIANS(E767))+COS(RADIANS(G772))*COS(RADIANS(E767))*COS(RADIANS(AN757))))&gt;90,0,$F$4*$F$5/E766^2*(SIN(RADIANS(G772))*SIN(RADIANS(E767))+COS(RADIANS(G772))*COS(RADIANS(E767))*COS(RADIANS(AN757))))</f>
        <v>0</v>
      </c>
      <c r="AO772">
        <f>IF(DEGREES(ACOS(SIN(RADIANS(G772))*SIN(RADIANS(E767))+COS(RADIANS(G772))*COS(RADIANS(E767))*COS(RADIANS(AO757))))&gt;90,0,$F$4*$F$5/E766^2*(SIN(RADIANS(G772))*SIN(RADIANS(E767))+COS(RADIANS(G772))*COS(RADIANS(E767))*COS(RADIANS(AO757))))</f>
        <v>0</v>
      </c>
      <c r="AP772">
        <f>IF(DEGREES(ACOS(SIN(RADIANS(G772))*SIN(RADIANS(E767))+COS(RADIANS(G772))*COS(RADIANS(E767))*COS(RADIANS(AP757))))&gt;90,0,$F$4*$F$5/E766^2*(SIN(RADIANS(G772))*SIN(RADIANS(E767))+COS(RADIANS(G772))*COS(RADIANS(E767))*COS(RADIANS(AP757))))</f>
        <v>0</v>
      </c>
      <c r="AQ772">
        <f>IF(DEGREES(ACOS(SIN(RADIANS(G772))*SIN(RADIANS(E767))+COS(RADIANS(G772))*COS(RADIANS(E767))*COS(RADIANS(AQ757))))&gt;90,0,$F$4*$F$5/E766^2*(SIN(RADIANS(G772))*SIN(RADIANS(E767))+COS(RADIANS(G772))*COS(RADIANS(E767))*COS(RADIANS(AQ757))))</f>
        <v>0</v>
      </c>
      <c r="AR772">
        <f>IF(DEGREES(ACOS(SIN(RADIANS(G772))*SIN(RADIANS(E767))+COS(RADIANS(G772))*COS(RADIANS(E767))*COS(RADIANS(AR757))))&gt;90,0,$F$4*$F$5/E766^2*(SIN(RADIANS(G772))*SIN(RADIANS(E767))+COS(RADIANS(G772))*COS(RADIANS(E767))*COS(RADIANS(AR757))))</f>
        <v>0</v>
      </c>
    </row>
    <row r="773" spans="2:44" x14ac:dyDescent="0.5">
      <c r="G773">
        <v>-50</v>
      </c>
      <c r="I773">
        <f>IF(DEGREES(ACOS(SIN(RADIANS(G773))*SIN(RADIANS(E767))+COS(RADIANS(G773))*COS(RADIANS(E767))*COS(RADIANS(I757))))&gt;90,0,$F$4*$F$5/E766^2*(SIN(RADIANS(G773))*SIN(RADIANS(E767))+COS(RADIANS(G773))*COS(RADIANS(E767))*COS(RADIANS(I757))))</f>
        <v>0</v>
      </c>
      <c r="J773">
        <f>IF(DEGREES(ACOS(SIN(RADIANS(G773))*SIN(RADIANS(E767))+COS(RADIANS(G773))*COS(RADIANS(E767))*COS(RADIANS(J757))))&gt;90,0,$F$4*$F$5/E766^2*(SIN(RADIANS(G773))*SIN(RADIANS(E767))+COS(RADIANS(G773))*COS(RADIANS(E767))*COS(RADIANS(J757))))</f>
        <v>0</v>
      </c>
      <c r="K773">
        <f>IF(DEGREES(ACOS(SIN(RADIANS(G773))*SIN(RADIANS(E767))+COS(RADIANS(G773))*COS(RADIANS(E767))*COS(RADIANS(K757))))&gt;90,0,$F$4*$F$5/E766^2*(SIN(RADIANS(G773))*SIN(RADIANS(E767))+COS(RADIANS(G773))*COS(RADIANS(E767))*COS(RADIANS(K757))))</f>
        <v>0</v>
      </c>
      <c r="L773">
        <f>IF(DEGREES(ACOS(SIN(RADIANS(G773))*SIN(RADIANS(E767))+COS(RADIANS(G773))*COS(RADIANS(E767))*COS(RADIANS(L757))))&gt;90,0,$F$4*$F$5/E766^2*(SIN(RADIANS(G773))*SIN(RADIANS(E767))+COS(RADIANS(G773))*COS(RADIANS(E767))*COS(RADIANS(L757))))</f>
        <v>0</v>
      </c>
      <c r="M773">
        <f>IF(DEGREES(ACOS(SIN(RADIANS(G773))*SIN(RADIANS(E767))+COS(RADIANS(G773))*COS(RADIANS(E767))*COS(RADIANS(M757))))&gt;90,0,$F$4*$F$5/E766^2*(SIN(RADIANS(G773))*SIN(RADIANS(E767))+COS(RADIANS(G773))*COS(RADIANS(E767))*COS(RADIANS(M757))))</f>
        <v>0</v>
      </c>
      <c r="N773">
        <f>IF(DEGREES(ACOS(SIN(RADIANS(G773))*SIN(RADIANS(E767))+COS(RADIANS(G773))*COS(RADIANS(E767))*COS(RADIANS(N757))))&gt;90,0,$F$4*$F$5/E766^2*(SIN(RADIANS(G773))*SIN(RADIANS(E767))+COS(RADIANS(G773))*COS(RADIANS(E767))*COS(RADIANS(N757))))</f>
        <v>0</v>
      </c>
      <c r="O773">
        <f>IF(DEGREES(ACOS(SIN(RADIANS(G773))*SIN(RADIANS(E767))+COS(RADIANS(G773))*COS(RADIANS(E767))*COS(RADIANS(O757))))&gt;90,0,$F$4*$F$5/E766^2*(SIN(RADIANS(G773))*SIN(RADIANS(E767))+COS(RADIANS(G773))*COS(RADIANS(E767))*COS(RADIANS(O757))))</f>
        <v>0</v>
      </c>
      <c r="P773">
        <f>IF(DEGREES(ACOS(SIN(RADIANS(G773))*SIN(RADIANS(E767))+COS(RADIANS(G773))*COS(RADIANS(E767))*COS(RADIANS(P757))))&gt;90,0,$F$4*$F$5/E766^2*(SIN(RADIANS(G773))*SIN(RADIANS(E767))+COS(RADIANS(G773))*COS(RADIANS(E767))*COS(RADIANS(P757))))</f>
        <v>0</v>
      </c>
      <c r="Q773">
        <f>IF(DEGREES(ACOS(SIN(RADIANS(G773))*SIN(RADIANS(E767))+COS(RADIANS(G773))*COS(RADIANS(E767))*COS(RADIANS(Q757))))&gt;90,0,$F$4*$F$5/E766^2*(SIN(RADIANS(G773))*SIN(RADIANS(E767))+COS(RADIANS(G773))*COS(RADIANS(E767))*COS(RADIANS(Q757))))</f>
        <v>0</v>
      </c>
      <c r="R773" t="e">
        <f>IF(DEGREES(ACOS(SIN(RADIANS(G773))*SIN(RADIANS(E767))+COS(RADIANS(G773))*COS(RADIANS(E767))*COS(RADIANS(R757))))&gt;90,0,$F$4*$F$5/E766^2*(SIN(RADIANS(G773))*SIN(RADIANS(E767))+COS(RADIANS(G773))*COS(RADIANS(E767))*COS(RADIANS(R757))))</f>
        <v>#DIV/0!</v>
      </c>
      <c r="S773" t="e">
        <f>IF(DEGREES(ACOS(SIN(RADIANS(G773))*SIN(RADIANS(E767))+COS(RADIANS(G773))*COS(RADIANS(E767))*COS(RADIANS(S757))))&gt;90,0,$F$4*$F$5/E766^2*(SIN(RADIANS(G773))*SIN(RADIANS(E767))+COS(RADIANS(G773))*COS(RADIANS(E767))*COS(RADIANS(S757))))</f>
        <v>#DIV/0!</v>
      </c>
      <c r="T773" t="e">
        <f>IF(DEGREES(ACOS(SIN(RADIANS(G773))*SIN(RADIANS(E767))+COS(RADIANS(G773))*COS(RADIANS(E767))*COS(RADIANS(T757))))&gt;90,0,$F$4*$F$5/E766^2*(SIN(RADIANS(G773))*SIN(RADIANS(E767))+COS(RADIANS(G773))*COS(RADIANS(E767))*COS(RADIANS(T757))))</f>
        <v>#DIV/0!</v>
      </c>
      <c r="U773" t="e">
        <f>IF(DEGREES(ACOS(SIN(RADIANS(G773))*SIN(RADIANS(E767))+COS(RADIANS(G773))*COS(RADIANS(E767))*COS(RADIANS(U757))))&gt;90,0,$F$4*$F$5/E766^2*(SIN(RADIANS(G773))*SIN(RADIANS(E767))+COS(RADIANS(G773))*COS(RADIANS(E767))*COS(RADIANS(U757))))</f>
        <v>#DIV/0!</v>
      </c>
      <c r="V773" t="e">
        <f>IF(DEGREES(ACOS(SIN(RADIANS(G773))*SIN(RADIANS(E767))+COS(RADIANS(G773))*COS(RADIANS(E767))*COS(RADIANS(V757))))&gt;90,0,$F$4*$F$5/E766^2*(SIN(RADIANS(G773))*SIN(RADIANS(E767))+COS(RADIANS(G773))*COS(RADIANS(E767))*COS(RADIANS(V757))))</f>
        <v>#DIV/0!</v>
      </c>
      <c r="W773" t="e">
        <f>IF(DEGREES(ACOS(SIN(RADIANS(G773))*SIN(RADIANS(E767))+COS(RADIANS(G773))*COS(RADIANS(E767))*COS(RADIANS(W757))))&gt;90,0,$F$4*$F$5/E766^2*(SIN(RADIANS(G773))*SIN(RADIANS(E767))+COS(RADIANS(G773))*COS(RADIANS(E767))*COS(RADIANS(W757))))</f>
        <v>#DIV/0!</v>
      </c>
      <c r="X773" t="e">
        <f>IF(DEGREES(ACOS(SIN(RADIANS(G773))*SIN(RADIANS(E767))+COS(RADIANS(G773))*COS(RADIANS(E767))*COS(RADIANS(X757))))&gt;90,0,$F$4*$F$5/E766^2*(SIN(RADIANS(G773))*SIN(RADIANS(E767))+COS(RADIANS(G773))*COS(RADIANS(E767))*COS(RADIANS(X757))))</f>
        <v>#DIV/0!</v>
      </c>
      <c r="Y773" t="e">
        <f>IF(DEGREES(ACOS(SIN(RADIANS(G773))*SIN(RADIANS(E767))+COS(RADIANS(G773))*COS(RADIANS(E767))*COS(RADIANS(Y757))))&gt;90,0,$F$4*$F$5/E766^2*(SIN(RADIANS(G773))*SIN(RADIANS(E767))+COS(RADIANS(G773))*COS(RADIANS(E767))*COS(RADIANS(Y757))))</f>
        <v>#DIV/0!</v>
      </c>
      <c r="Z773" t="e">
        <f>IF(DEGREES(ACOS(SIN(RADIANS(G773))*SIN(RADIANS(E767))+COS(RADIANS(G773))*COS(RADIANS(E767))*COS(RADIANS(Z757))))&gt;90,0,$F$4*$F$5/E766^2*(SIN(RADIANS(G773))*SIN(RADIANS(E767))+COS(RADIANS(G773))*COS(RADIANS(E767))*COS(RADIANS(Z757))))</f>
        <v>#DIV/0!</v>
      </c>
      <c r="AA773" t="e">
        <f>IF(DEGREES(ACOS(SIN(RADIANS(G773))*SIN(RADIANS(E767))+COS(RADIANS(G773))*COS(RADIANS(E767))*COS(RADIANS(AA757))))&gt;90,0,$F$4*$F$5/E766^2*(SIN(RADIANS(G773))*SIN(RADIANS(E767))+COS(RADIANS(G773))*COS(RADIANS(E767))*COS(RADIANS(AA757))))</f>
        <v>#DIV/0!</v>
      </c>
      <c r="AB773" t="e">
        <f>IF(DEGREES(ACOS(SIN(RADIANS(G773))*SIN(RADIANS(E767))+COS(RADIANS(G773))*COS(RADIANS(E767))*COS(RADIANS(AB757))))&gt;90,0,$F$4*$F$5/E766^2*(SIN(RADIANS(G773))*SIN(RADIANS(E767))+COS(RADIANS(G773))*COS(RADIANS(E767))*COS(RADIANS(AB757))))</f>
        <v>#DIV/0!</v>
      </c>
      <c r="AC773" t="e">
        <f>IF(DEGREES(ACOS(SIN(RADIANS(G773))*SIN(RADIANS(E767))+COS(RADIANS(G773))*COS(RADIANS(E767))*COS(RADIANS(AC757))))&gt;90,0,$F$4*$F$5/E766^2*(SIN(RADIANS(G773))*SIN(RADIANS(E767))+COS(RADIANS(G773))*COS(RADIANS(E767))*COS(RADIANS(AC757))))</f>
        <v>#DIV/0!</v>
      </c>
      <c r="AD773" t="e">
        <f>IF(DEGREES(ACOS(SIN(RADIANS(G773))*SIN(RADIANS(E767))+COS(RADIANS(G773))*COS(RADIANS(E767))*COS(RADIANS(AD757))))&gt;90,0,$F$4*$F$5/E766^2*(SIN(RADIANS(G773))*SIN(RADIANS(E767))+COS(RADIANS(G773))*COS(RADIANS(E767))*COS(RADIANS(AD757))))</f>
        <v>#DIV/0!</v>
      </c>
      <c r="AE773" t="e">
        <f>IF(DEGREES(ACOS(SIN(RADIANS(G773))*SIN(RADIANS(E767))+COS(RADIANS(G773))*COS(RADIANS(E767))*COS(RADIANS(AE757))))&gt;90,0,$F$4*$F$5/E766^2*(SIN(RADIANS(G773))*SIN(RADIANS(E767))+COS(RADIANS(G773))*COS(RADIANS(E767))*COS(RADIANS(AE757))))</f>
        <v>#DIV/0!</v>
      </c>
      <c r="AF773" t="e">
        <f>IF(DEGREES(ACOS(SIN(RADIANS(G773))*SIN(RADIANS(E767))+COS(RADIANS(G773))*COS(RADIANS(E767))*COS(RADIANS(AF757))))&gt;90,0,$F$4*$F$5/E766^2*(SIN(RADIANS(G773))*SIN(RADIANS(E767))+COS(RADIANS(G773))*COS(RADIANS(E767))*COS(RADIANS(AF757))))</f>
        <v>#DIV/0!</v>
      </c>
      <c r="AG773" t="e">
        <f>IF(DEGREES(ACOS(SIN(RADIANS(G773))*SIN(RADIANS(E767))+COS(RADIANS(G773))*COS(RADIANS(E767))*COS(RADIANS(AG757))))&gt;90,0,$F$4*$F$5/E766^2*(SIN(RADIANS(G773))*SIN(RADIANS(E767))+COS(RADIANS(G773))*COS(RADIANS(E767))*COS(RADIANS(AG757))))</f>
        <v>#DIV/0!</v>
      </c>
      <c r="AH773" t="e">
        <f>IF(DEGREES(ACOS(SIN(RADIANS(G773))*SIN(RADIANS(E767))+COS(RADIANS(G773))*COS(RADIANS(E767))*COS(RADIANS(AH757))))&gt;90,0,$F$4*$F$5/E766^2*(SIN(RADIANS(G773))*SIN(RADIANS(E767))+COS(RADIANS(G773))*COS(RADIANS(E767))*COS(RADIANS(AH757))))</f>
        <v>#DIV/0!</v>
      </c>
      <c r="AI773" t="e">
        <f>IF(DEGREES(ACOS(SIN(RADIANS(G773))*SIN(RADIANS(E767))+COS(RADIANS(G773))*COS(RADIANS(E767))*COS(RADIANS(AI757))))&gt;90,0,$F$4*$F$5/E766^2*(SIN(RADIANS(G773))*SIN(RADIANS(E767))+COS(RADIANS(G773))*COS(RADIANS(E767))*COS(RADIANS(AI757))))</f>
        <v>#DIV/0!</v>
      </c>
      <c r="AJ773" t="e">
        <f>IF(DEGREES(ACOS(SIN(RADIANS(G773))*SIN(RADIANS(E767))+COS(RADIANS(G773))*COS(RADIANS(E767))*COS(RADIANS(AJ757))))&gt;90,0,$F$4*$F$5/E766^2*(SIN(RADIANS(G773))*SIN(RADIANS(E767))+COS(RADIANS(G773))*COS(RADIANS(E767))*COS(RADIANS(AJ757))))</f>
        <v>#DIV/0!</v>
      </c>
      <c r="AK773">
        <f>IF(DEGREES(ACOS(SIN(RADIANS(G773))*SIN(RADIANS(E767))+COS(RADIANS(G773))*COS(RADIANS(E767))*COS(RADIANS(AK757))))&gt;90,0,$F$4*$F$5/E766^2*(SIN(RADIANS(G773))*SIN(RADIANS(E767))+COS(RADIANS(G773))*COS(RADIANS(E767))*COS(RADIANS(AK757))))</f>
        <v>0</v>
      </c>
      <c r="AL773">
        <f>IF(DEGREES(ACOS(SIN(RADIANS(G773))*SIN(RADIANS(E767))+COS(RADIANS(G773))*COS(RADIANS(E767))*COS(RADIANS(AL757))))&gt;90,0,$F$4*$F$5/E766^2*(SIN(RADIANS(G773))*SIN(RADIANS(E767))+COS(RADIANS(G773))*COS(RADIANS(E767))*COS(RADIANS(AL757))))</f>
        <v>0</v>
      </c>
      <c r="AM773">
        <f>IF(DEGREES(ACOS(SIN(RADIANS(G773))*SIN(RADIANS(E767))+COS(RADIANS(G773))*COS(RADIANS(E767))*COS(RADIANS(AM757))))&gt;90,0,$F$4*$F$5/E766^2*(SIN(RADIANS(G773))*SIN(RADIANS(E767))+COS(RADIANS(G773))*COS(RADIANS(E767))*COS(RADIANS(AM757))))</f>
        <v>0</v>
      </c>
      <c r="AN773">
        <f>IF(DEGREES(ACOS(SIN(RADIANS(G773))*SIN(RADIANS(E767))+COS(RADIANS(G773))*COS(RADIANS(E767))*COS(RADIANS(AN757))))&gt;90,0,$F$4*$F$5/E766^2*(SIN(RADIANS(G773))*SIN(RADIANS(E767))+COS(RADIANS(G773))*COS(RADIANS(E767))*COS(RADIANS(AN757))))</f>
        <v>0</v>
      </c>
      <c r="AO773">
        <f>IF(DEGREES(ACOS(SIN(RADIANS(G773))*SIN(RADIANS(E767))+COS(RADIANS(G773))*COS(RADIANS(E767))*COS(RADIANS(AO757))))&gt;90,0,$F$4*$F$5/E766^2*(SIN(RADIANS(G773))*SIN(RADIANS(E767))+COS(RADIANS(G773))*COS(RADIANS(E767))*COS(RADIANS(AO757))))</f>
        <v>0</v>
      </c>
      <c r="AP773">
        <f>IF(DEGREES(ACOS(SIN(RADIANS(G773))*SIN(RADIANS(E767))+COS(RADIANS(G773))*COS(RADIANS(E767))*COS(RADIANS(AP757))))&gt;90,0,$F$4*$F$5/E766^2*(SIN(RADIANS(G773))*SIN(RADIANS(E767))+COS(RADIANS(G773))*COS(RADIANS(E767))*COS(RADIANS(AP757))))</f>
        <v>0</v>
      </c>
      <c r="AQ773">
        <f>IF(DEGREES(ACOS(SIN(RADIANS(G773))*SIN(RADIANS(E767))+COS(RADIANS(G773))*COS(RADIANS(E767))*COS(RADIANS(AQ757))))&gt;90,0,$F$4*$F$5/E766^2*(SIN(RADIANS(G773))*SIN(RADIANS(E767))+COS(RADIANS(G773))*COS(RADIANS(E767))*COS(RADIANS(AQ757))))</f>
        <v>0</v>
      </c>
      <c r="AR773">
        <f>IF(DEGREES(ACOS(SIN(RADIANS(G773))*SIN(RADIANS(E767))+COS(RADIANS(G773))*COS(RADIANS(E767))*COS(RADIANS(AR757))))&gt;90,0,$F$4*$F$5/E766^2*(SIN(RADIANS(G773))*SIN(RADIANS(E767))+COS(RADIANS(G773))*COS(RADIANS(E767))*COS(RADIANS(AR757))))</f>
        <v>0</v>
      </c>
    </row>
    <row r="774" spans="2:44" x14ac:dyDescent="0.5">
      <c r="G774">
        <v>-60</v>
      </c>
      <c r="I774">
        <f>IF(DEGREES(ACOS(SIN(RADIANS(G774))*SIN(RADIANS(E767))+COS(RADIANS(G774))*COS(RADIANS(E767))*COS(RADIANS(I757))))&gt;90,0,$F$4*$F$5/E766^2*(SIN(RADIANS(G774))*SIN(RADIANS(E767))+COS(RADIANS(G774))*COS(RADIANS(E767))*COS(RADIANS(I757))))</f>
        <v>0</v>
      </c>
      <c r="J774">
        <f>IF(DEGREES(ACOS(SIN(RADIANS(G774))*SIN(RADIANS(E767))+COS(RADIANS(G774))*COS(RADIANS(E767))*COS(RADIANS(J757))))&gt;90,0,$F$4*$F$5/E766^2*(SIN(RADIANS(G774))*SIN(RADIANS(E767))+COS(RADIANS(G774))*COS(RADIANS(E767))*COS(RADIANS(J757))))</f>
        <v>0</v>
      </c>
      <c r="K774">
        <f>IF(DEGREES(ACOS(SIN(RADIANS(G774))*SIN(RADIANS(E767))+COS(RADIANS(G774))*COS(RADIANS(E767))*COS(RADIANS(K757))))&gt;90,0,$F$4*$F$5/E766^2*(SIN(RADIANS(G774))*SIN(RADIANS(E767))+COS(RADIANS(G774))*COS(RADIANS(E767))*COS(RADIANS(K757))))</f>
        <v>0</v>
      </c>
      <c r="L774">
        <f>IF(DEGREES(ACOS(SIN(RADIANS(G774))*SIN(RADIANS(E767))+COS(RADIANS(G774))*COS(RADIANS(E767))*COS(RADIANS(L757))))&gt;90,0,$F$4*$F$5/E766^2*(SIN(RADIANS(G774))*SIN(RADIANS(E767))+COS(RADIANS(G774))*COS(RADIANS(E767))*COS(RADIANS(L757))))</f>
        <v>0</v>
      </c>
      <c r="M774">
        <f>IF(DEGREES(ACOS(SIN(RADIANS(G774))*SIN(RADIANS(E767))+COS(RADIANS(G774))*COS(RADIANS(E767))*COS(RADIANS(M757))))&gt;90,0,$F$4*$F$5/E766^2*(SIN(RADIANS(G774))*SIN(RADIANS(E767))+COS(RADIANS(G774))*COS(RADIANS(E767))*COS(RADIANS(M757))))</f>
        <v>0</v>
      </c>
      <c r="N774">
        <f>IF(DEGREES(ACOS(SIN(RADIANS(G774))*SIN(RADIANS(E767))+COS(RADIANS(G774))*COS(RADIANS(E767))*COS(RADIANS(N757))))&gt;90,0,$F$4*$F$5/E766^2*(SIN(RADIANS(G774))*SIN(RADIANS(E767))+COS(RADIANS(G774))*COS(RADIANS(E767))*COS(RADIANS(N757))))</f>
        <v>0</v>
      </c>
      <c r="O774">
        <f>IF(DEGREES(ACOS(SIN(RADIANS(G774))*SIN(RADIANS(E767))+COS(RADIANS(G774))*COS(RADIANS(E767))*COS(RADIANS(O757))))&gt;90,0,$F$4*$F$5/E766^2*(SIN(RADIANS(G774))*SIN(RADIANS(E767))+COS(RADIANS(G774))*COS(RADIANS(E767))*COS(RADIANS(O757))))</f>
        <v>0</v>
      </c>
      <c r="P774">
        <f>IF(DEGREES(ACOS(SIN(RADIANS(G774))*SIN(RADIANS(E767))+COS(RADIANS(G774))*COS(RADIANS(E767))*COS(RADIANS(P757))))&gt;90,0,$F$4*$F$5/E766^2*(SIN(RADIANS(G774))*SIN(RADIANS(E767))+COS(RADIANS(G774))*COS(RADIANS(E767))*COS(RADIANS(P757))))</f>
        <v>0</v>
      </c>
      <c r="Q774">
        <f>IF(DEGREES(ACOS(SIN(RADIANS(G774))*SIN(RADIANS(E767))+COS(RADIANS(G774))*COS(RADIANS(E767))*COS(RADIANS(Q757))))&gt;90,0,$F$4*$F$5/E766^2*(SIN(RADIANS(G774))*SIN(RADIANS(E767))+COS(RADIANS(G774))*COS(RADIANS(E767))*COS(RADIANS(Q757))))</f>
        <v>0</v>
      </c>
      <c r="R774" t="e">
        <f>IF(DEGREES(ACOS(SIN(RADIANS(G774))*SIN(RADIANS(E767))+COS(RADIANS(G774))*COS(RADIANS(E767))*COS(RADIANS(R757))))&gt;90,0,$F$4*$F$5/E766^2*(SIN(RADIANS(G774))*SIN(RADIANS(E767))+COS(RADIANS(G774))*COS(RADIANS(E767))*COS(RADIANS(R757))))</f>
        <v>#DIV/0!</v>
      </c>
      <c r="S774" t="e">
        <f>IF(DEGREES(ACOS(SIN(RADIANS(G774))*SIN(RADIANS(E767))+COS(RADIANS(G774))*COS(RADIANS(E767))*COS(RADIANS(S757))))&gt;90,0,$F$4*$F$5/E766^2*(SIN(RADIANS(G774))*SIN(RADIANS(E767))+COS(RADIANS(G774))*COS(RADIANS(E767))*COS(RADIANS(S757))))</f>
        <v>#DIV/0!</v>
      </c>
      <c r="T774" t="e">
        <f>IF(DEGREES(ACOS(SIN(RADIANS(G774))*SIN(RADIANS(E767))+COS(RADIANS(G774))*COS(RADIANS(E767))*COS(RADIANS(T757))))&gt;90,0,$F$4*$F$5/E766^2*(SIN(RADIANS(G774))*SIN(RADIANS(E767))+COS(RADIANS(G774))*COS(RADIANS(E767))*COS(RADIANS(T757))))</f>
        <v>#DIV/0!</v>
      </c>
      <c r="U774" t="e">
        <f>IF(DEGREES(ACOS(SIN(RADIANS(G774))*SIN(RADIANS(E767))+COS(RADIANS(G774))*COS(RADIANS(E767))*COS(RADIANS(U757))))&gt;90,0,$F$4*$F$5/E766^2*(SIN(RADIANS(G774))*SIN(RADIANS(E767))+COS(RADIANS(G774))*COS(RADIANS(E767))*COS(RADIANS(U757))))</f>
        <v>#DIV/0!</v>
      </c>
      <c r="V774" t="e">
        <f>IF(DEGREES(ACOS(SIN(RADIANS(G774))*SIN(RADIANS(E767))+COS(RADIANS(G774))*COS(RADIANS(E767))*COS(RADIANS(V757))))&gt;90,0,$F$4*$F$5/E766^2*(SIN(RADIANS(G774))*SIN(RADIANS(E767))+COS(RADIANS(G774))*COS(RADIANS(E767))*COS(RADIANS(V757))))</f>
        <v>#DIV/0!</v>
      </c>
      <c r="W774" t="e">
        <f>IF(DEGREES(ACOS(SIN(RADIANS(G774))*SIN(RADIANS(E767))+COS(RADIANS(G774))*COS(RADIANS(E767))*COS(RADIANS(W757))))&gt;90,0,$F$4*$F$5/E766^2*(SIN(RADIANS(G774))*SIN(RADIANS(E767))+COS(RADIANS(G774))*COS(RADIANS(E767))*COS(RADIANS(W757))))</f>
        <v>#DIV/0!</v>
      </c>
      <c r="X774" t="e">
        <f>IF(DEGREES(ACOS(SIN(RADIANS(G774))*SIN(RADIANS(E767))+COS(RADIANS(G774))*COS(RADIANS(E767))*COS(RADIANS(X757))))&gt;90,0,$F$4*$F$5/E766^2*(SIN(RADIANS(G774))*SIN(RADIANS(E767))+COS(RADIANS(G774))*COS(RADIANS(E767))*COS(RADIANS(X757))))</f>
        <v>#DIV/0!</v>
      </c>
      <c r="Y774" t="e">
        <f>IF(DEGREES(ACOS(SIN(RADIANS(G774))*SIN(RADIANS(E767))+COS(RADIANS(G774))*COS(RADIANS(E767))*COS(RADIANS(Y757))))&gt;90,0,$F$4*$F$5/E766^2*(SIN(RADIANS(G774))*SIN(RADIANS(E767))+COS(RADIANS(G774))*COS(RADIANS(E767))*COS(RADIANS(Y757))))</f>
        <v>#DIV/0!</v>
      </c>
      <c r="Z774" t="e">
        <f>IF(DEGREES(ACOS(SIN(RADIANS(G774))*SIN(RADIANS(E767))+COS(RADIANS(G774))*COS(RADIANS(E767))*COS(RADIANS(Z757))))&gt;90,0,$F$4*$F$5/E766^2*(SIN(RADIANS(G774))*SIN(RADIANS(E767))+COS(RADIANS(G774))*COS(RADIANS(E767))*COS(RADIANS(Z757))))</f>
        <v>#DIV/0!</v>
      </c>
      <c r="AA774" t="e">
        <f>IF(DEGREES(ACOS(SIN(RADIANS(G774))*SIN(RADIANS(E767))+COS(RADIANS(G774))*COS(RADIANS(E767))*COS(RADIANS(AA757))))&gt;90,0,$F$4*$F$5/E766^2*(SIN(RADIANS(G774))*SIN(RADIANS(E767))+COS(RADIANS(G774))*COS(RADIANS(E767))*COS(RADIANS(AA757))))</f>
        <v>#DIV/0!</v>
      </c>
      <c r="AB774" t="e">
        <f>IF(DEGREES(ACOS(SIN(RADIANS(G774))*SIN(RADIANS(E767))+COS(RADIANS(G774))*COS(RADIANS(E767))*COS(RADIANS(AB757))))&gt;90,0,$F$4*$F$5/E766^2*(SIN(RADIANS(G774))*SIN(RADIANS(E767))+COS(RADIANS(G774))*COS(RADIANS(E767))*COS(RADIANS(AB757))))</f>
        <v>#DIV/0!</v>
      </c>
      <c r="AC774" t="e">
        <f>IF(DEGREES(ACOS(SIN(RADIANS(G774))*SIN(RADIANS(E767))+COS(RADIANS(G774))*COS(RADIANS(E767))*COS(RADIANS(AC757))))&gt;90,0,$F$4*$F$5/E766^2*(SIN(RADIANS(G774))*SIN(RADIANS(E767))+COS(RADIANS(G774))*COS(RADIANS(E767))*COS(RADIANS(AC757))))</f>
        <v>#DIV/0!</v>
      </c>
      <c r="AD774" t="e">
        <f>IF(DEGREES(ACOS(SIN(RADIANS(G774))*SIN(RADIANS(E767))+COS(RADIANS(G774))*COS(RADIANS(E767))*COS(RADIANS(AD757))))&gt;90,0,$F$4*$F$5/E766^2*(SIN(RADIANS(G774))*SIN(RADIANS(E767))+COS(RADIANS(G774))*COS(RADIANS(E767))*COS(RADIANS(AD757))))</f>
        <v>#DIV/0!</v>
      </c>
      <c r="AE774" t="e">
        <f>IF(DEGREES(ACOS(SIN(RADIANS(G774))*SIN(RADIANS(E767))+COS(RADIANS(G774))*COS(RADIANS(E767))*COS(RADIANS(AE757))))&gt;90,0,$F$4*$F$5/E766^2*(SIN(RADIANS(G774))*SIN(RADIANS(E767))+COS(RADIANS(G774))*COS(RADIANS(E767))*COS(RADIANS(AE757))))</f>
        <v>#DIV/0!</v>
      </c>
      <c r="AF774" t="e">
        <f>IF(DEGREES(ACOS(SIN(RADIANS(G774))*SIN(RADIANS(E767))+COS(RADIANS(G774))*COS(RADIANS(E767))*COS(RADIANS(AF757))))&gt;90,0,$F$4*$F$5/E766^2*(SIN(RADIANS(G774))*SIN(RADIANS(E767))+COS(RADIANS(G774))*COS(RADIANS(E767))*COS(RADIANS(AF757))))</f>
        <v>#DIV/0!</v>
      </c>
      <c r="AG774" t="e">
        <f>IF(DEGREES(ACOS(SIN(RADIANS(G774))*SIN(RADIANS(E767))+COS(RADIANS(G774))*COS(RADIANS(E767))*COS(RADIANS(AG757))))&gt;90,0,$F$4*$F$5/E766^2*(SIN(RADIANS(G774))*SIN(RADIANS(E767))+COS(RADIANS(G774))*COS(RADIANS(E767))*COS(RADIANS(AG757))))</f>
        <v>#DIV/0!</v>
      </c>
      <c r="AH774" t="e">
        <f>IF(DEGREES(ACOS(SIN(RADIANS(G774))*SIN(RADIANS(E767))+COS(RADIANS(G774))*COS(RADIANS(E767))*COS(RADIANS(AH757))))&gt;90,0,$F$4*$F$5/E766^2*(SIN(RADIANS(G774))*SIN(RADIANS(E767))+COS(RADIANS(G774))*COS(RADIANS(E767))*COS(RADIANS(AH757))))</f>
        <v>#DIV/0!</v>
      </c>
      <c r="AI774" t="e">
        <f>IF(DEGREES(ACOS(SIN(RADIANS(G774))*SIN(RADIANS(E767))+COS(RADIANS(G774))*COS(RADIANS(E767))*COS(RADIANS(AI757))))&gt;90,0,$F$4*$F$5/E766^2*(SIN(RADIANS(G774))*SIN(RADIANS(E767))+COS(RADIANS(G774))*COS(RADIANS(E767))*COS(RADIANS(AI757))))</f>
        <v>#DIV/0!</v>
      </c>
      <c r="AJ774" t="e">
        <f>IF(DEGREES(ACOS(SIN(RADIANS(G774))*SIN(RADIANS(E767))+COS(RADIANS(G774))*COS(RADIANS(E767))*COS(RADIANS(AJ757))))&gt;90,0,$F$4*$F$5/E766^2*(SIN(RADIANS(G774))*SIN(RADIANS(E767))+COS(RADIANS(G774))*COS(RADIANS(E767))*COS(RADIANS(AJ757))))</f>
        <v>#DIV/0!</v>
      </c>
      <c r="AK774">
        <f>IF(DEGREES(ACOS(SIN(RADIANS(G774))*SIN(RADIANS(E767))+COS(RADIANS(G774))*COS(RADIANS(E767))*COS(RADIANS(AK757))))&gt;90,0,$F$4*$F$5/E766^2*(SIN(RADIANS(G774))*SIN(RADIANS(E767))+COS(RADIANS(G774))*COS(RADIANS(E767))*COS(RADIANS(AK757))))</f>
        <v>0</v>
      </c>
      <c r="AL774">
        <f>IF(DEGREES(ACOS(SIN(RADIANS(G774))*SIN(RADIANS(E767))+COS(RADIANS(G774))*COS(RADIANS(E767))*COS(RADIANS(AL757))))&gt;90,0,$F$4*$F$5/E766^2*(SIN(RADIANS(G774))*SIN(RADIANS(E767))+COS(RADIANS(G774))*COS(RADIANS(E767))*COS(RADIANS(AL757))))</f>
        <v>0</v>
      </c>
      <c r="AM774">
        <f>IF(DEGREES(ACOS(SIN(RADIANS(G774))*SIN(RADIANS(E767))+COS(RADIANS(G774))*COS(RADIANS(E767))*COS(RADIANS(AM757))))&gt;90,0,$F$4*$F$5/E766^2*(SIN(RADIANS(G774))*SIN(RADIANS(E767))+COS(RADIANS(G774))*COS(RADIANS(E767))*COS(RADIANS(AM757))))</f>
        <v>0</v>
      </c>
      <c r="AN774">
        <f>IF(DEGREES(ACOS(SIN(RADIANS(G774))*SIN(RADIANS(E767))+COS(RADIANS(G774))*COS(RADIANS(E767))*COS(RADIANS(AN757))))&gt;90,0,$F$4*$F$5/E766^2*(SIN(RADIANS(G774))*SIN(RADIANS(E767))+COS(RADIANS(G774))*COS(RADIANS(E767))*COS(RADIANS(AN757))))</f>
        <v>0</v>
      </c>
      <c r="AO774">
        <f>IF(DEGREES(ACOS(SIN(RADIANS(G774))*SIN(RADIANS(E767))+COS(RADIANS(G774))*COS(RADIANS(E767))*COS(RADIANS(AO757))))&gt;90,0,$F$4*$F$5/E766^2*(SIN(RADIANS(G774))*SIN(RADIANS(E767))+COS(RADIANS(G774))*COS(RADIANS(E767))*COS(RADIANS(AO757))))</f>
        <v>0</v>
      </c>
      <c r="AP774">
        <f>IF(DEGREES(ACOS(SIN(RADIANS(G774))*SIN(RADIANS(E767))+COS(RADIANS(G774))*COS(RADIANS(E767))*COS(RADIANS(AP757))))&gt;90,0,$F$4*$F$5/E766^2*(SIN(RADIANS(G774))*SIN(RADIANS(E767))+COS(RADIANS(G774))*COS(RADIANS(E767))*COS(RADIANS(AP757))))</f>
        <v>0</v>
      </c>
      <c r="AQ774">
        <f>IF(DEGREES(ACOS(SIN(RADIANS(G774))*SIN(RADIANS(E767))+COS(RADIANS(G774))*COS(RADIANS(E767))*COS(RADIANS(AQ757))))&gt;90,0,$F$4*$F$5/E766^2*(SIN(RADIANS(G774))*SIN(RADIANS(E767))+COS(RADIANS(G774))*COS(RADIANS(E767))*COS(RADIANS(AQ757))))</f>
        <v>0</v>
      </c>
      <c r="AR774">
        <f>IF(DEGREES(ACOS(SIN(RADIANS(G774))*SIN(RADIANS(E767))+COS(RADIANS(G774))*COS(RADIANS(E767))*COS(RADIANS(AR757))))&gt;90,0,$F$4*$F$5/E766^2*(SIN(RADIANS(G774))*SIN(RADIANS(E767))+COS(RADIANS(G774))*COS(RADIANS(E767))*COS(RADIANS(AR757))))</f>
        <v>0</v>
      </c>
    </row>
    <row r="775" spans="2:44" x14ac:dyDescent="0.5">
      <c r="G775">
        <v>-70</v>
      </c>
      <c r="I775">
        <f>IF(DEGREES(ACOS(SIN(RADIANS(G775))*SIN(RADIANS(E767))+COS(RADIANS(G775))*COS(RADIANS(E767))*COS(RADIANS(I757))))&gt;90,0,$F$4*$F$5/E766^2*(SIN(RADIANS(G775))*SIN(RADIANS(E767))+COS(RADIANS(G775))*COS(RADIANS(E767))*COS(RADIANS(I757))))</f>
        <v>0</v>
      </c>
      <c r="J775">
        <f>IF(DEGREES(ACOS(SIN(RADIANS(G775))*SIN(RADIANS(E767))+COS(RADIANS(G775))*COS(RADIANS(E767))*COS(RADIANS(J757))))&gt;90,0,$F$4*$F$5/E766^2*(SIN(RADIANS(G775))*SIN(RADIANS(E767))+COS(RADIANS(G775))*COS(RADIANS(E767))*COS(RADIANS(J757))))</f>
        <v>0</v>
      </c>
      <c r="K775">
        <f>IF(DEGREES(ACOS(SIN(RADIANS(G775))*SIN(RADIANS(E767))+COS(RADIANS(G775))*COS(RADIANS(E767))*COS(RADIANS(K757))))&gt;90,0,$F$4*$F$5/E766^2*(SIN(RADIANS(G775))*SIN(RADIANS(E767))+COS(RADIANS(G775))*COS(RADIANS(E767))*COS(RADIANS(K757))))</f>
        <v>0</v>
      </c>
      <c r="L775">
        <f>IF(DEGREES(ACOS(SIN(RADIANS(G775))*SIN(RADIANS(E767))+COS(RADIANS(G775))*COS(RADIANS(E767))*COS(RADIANS(L757))))&gt;90,0,$F$4*$F$5/E766^2*(SIN(RADIANS(G775))*SIN(RADIANS(E767))+COS(RADIANS(G775))*COS(RADIANS(E767))*COS(RADIANS(L757))))</f>
        <v>0</v>
      </c>
      <c r="M775">
        <f>IF(DEGREES(ACOS(SIN(RADIANS(G775))*SIN(RADIANS(E767))+COS(RADIANS(G775))*COS(RADIANS(E767))*COS(RADIANS(M757))))&gt;90,0,$F$4*$F$5/E766^2*(SIN(RADIANS(G775))*SIN(RADIANS(E767))+COS(RADIANS(G775))*COS(RADIANS(E767))*COS(RADIANS(M757))))</f>
        <v>0</v>
      </c>
      <c r="N775">
        <f>IF(DEGREES(ACOS(SIN(RADIANS(G775))*SIN(RADIANS(E767))+COS(RADIANS(G775))*COS(RADIANS(E767))*COS(RADIANS(N757))))&gt;90,0,$F$4*$F$5/E766^2*(SIN(RADIANS(G775))*SIN(RADIANS(E767))+COS(RADIANS(G775))*COS(RADIANS(E767))*COS(RADIANS(N757))))</f>
        <v>0</v>
      </c>
      <c r="O775">
        <f>IF(DEGREES(ACOS(SIN(RADIANS(G775))*SIN(RADIANS(E767))+COS(RADIANS(G775))*COS(RADIANS(E767))*COS(RADIANS(O757))))&gt;90,0,$F$4*$F$5/E766^2*(SIN(RADIANS(G775))*SIN(RADIANS(E767))+COS(RADIANS(G775))*COS(RADIANS(E767))*COS(RADIANS(O757))))</f>
        <v>0</v>
      </c>
      <c r="P775">
        <f>IF(DEGREES(ACOS(SIN(RADIANS(G775))*SIN(RADIANS(E767))+COS(RADIANS(G775))*COS(RADIANS(E767))*COS(RADIANS(P757))))&gt;90,0,$F$4*$F$5/E766^2*(SIN(RADIANS(G775))*SIN(RADIANS(E767))+COS(RADIANS(G775))*COS(RADIANS(E767))*COS(RADIANS(P757))))</f>
        <v>0</v>
      </c>
      <c r="Q775">
        <f>IF(DEGREES(ACOS(SIN(RADIANS(G775))*SIN(RADIANS(E767))+COS(RADIANS(G775))*COS(RADIANS(E767))*COS(RADIANS(Q757))))&gt;90,0,$F$4*$F$5/E766^2*(SIN(RADIANS(G775))*SIN(RADIANS(E767))+COS(RADIANS(G775))*COS(RADIANS(E767))*COS(RADIANS(Q757))))</f>
        <v>0</v>
      </c>
      <c r="R775" t="e">
        <f>IF(DEGREES(ACOS(SIN(RADIANS(G775))*SIN(RADIANS(E767))+COS(RADIANS(G775))*COS(RADIANS(E767))*COS(RADIANS(R757))))&gt;90,0,$F$4*$F$5/E766^2*(SIN(RADIANS(G775))*SIN(RADIANS(E767))+COS(RADIANS(G775))*COS(RADIANS(E767))*COS(RADIANS(R757))))</f>
        <v>#DIV/0!</v>
      </c>
      <c r="S775" t="e">
        <f>IF(DEGREES(ACOS(SIN(RADIANS(G775))*SIN(RADIANS(E767))+COS(RADIANS(G775))*COS(RADIANS(E767))*COS(RADIANS(S757))))&gt;90,0,$F$4*$F$5/E766^2*(SIN(RADIANS(G775))*SIN(RADIANS(E767))+COS(RADIANS(G775))*COS(RADIANS(E767))*COS(RADIANS(S757))))</f>
        <v>#DIV/0!</v>
      </c>
      <c r="T775" t="e">
        <f>IF(DEGREES(ACOS(SIN(RADIANS(G775))*SIN(RADIANS(E767))+COS(RADIANS(G775))*COS(RADIANS(E767))*COS(RADIANS(T757))))&gt;90,0,$F$4*$F$5/E766^2*(SIN(RADIANS(G775))*SIN(RADIANS(E767))+COS(RADIANS(G775))*COS(RADIANS(E767))*COS(RADIANS(T757))))</f>
        <v>#DIV/0!</v>
      </c>
      <c r="U775" t="e">
        <f>IF(DEGREES(ACOS(SIN(RADIANS(G775))*SIN(RADIANS(E767))+COS(RADIANS(G775))*COS(RADIANS(E767))*COS(RADIANS(U757))))&gt;90,0,$F$4*$F$5/E766^2*(SIN(RADIANS(G775))*SIN(RADIANS(E767))+COS(RADIANS(G775))*COS(RADIANS(E767))*COS(RADIANS(U757))))</f>
        <v>#DIV/0!</v>
      </c>
      <c r="V775" t="e">
        <f>IF(DEGREES(ACOS(SIN(RADIANS(G775))*SIN(RADIANS(E767))+COS(RADIANS(G775))*COS(RADIANS(E767))*COS(RADIANS(V757))))&gt;90,0,$F$4*$F$5/E766^2*(SIN(RADIANS(G775))*SIN(RADIANS(E767))+COS(RADIANS(G775))*COS(RADIANS(E767))*COS(RADIANS(V757))))</f>
        <v>#DIV/0!</v>
      </c>
      <c r="W775" t="e">
        <f>IF(DEGREES(ACOS(SIN(RADIANS(G775))*SIN(RADIANS(E767))+COS(RADIANS(G775))*COS(RADIANS(E767))*COS(RADIANS(W757))))&gt;90,0,$F$4*$F$5/E766^2*(SIN(RADIANS(G775))*SIN(RADIANS(E767))+COS(RADIANS(G775))*COS(RADIANS(E767))*COS(RADIANS(W757))))</f>
        <v>#DIV/0!</v>
      </c>
      <c r="X775" t="e">
        <f>IF(DEGREES(ACOS(SIN(RADIANS(G775))*SIN(RADIANS(E767))+COS(RADIANS(G775))*COS(RADIANS(E767))*COS(RADIANS(X757))))&gt;90,0,$F$4*$F$5/E766^2*(SIN(RADIANS(G775))*SIN(RADIANS(E767))+COS(RADIANS(G775))*COS(RADIANS(E767))*COS(RADIANS(X757))))</f>
        <v>#DIV/0!</v>
      </c>
      <c r="Y775" t="e">
        <f>IF(DEGREES(ACOS(SIN(RADIANS(G775))*SIN(RADIANS(E767))+COS(RADIANS(G775))*COS(RADIANS(E767))*COS(RADIANS(Y757))))&gt;90,0,$F$4*$F$5/E766^2*(SIN(RADIANS(G775))*SIN(RADIANS(E767))+COS(RADIANS(G775))*COS(RADIANS(E767))*COS(RADIANS(Y757))))</f>
        <v>#DIV/0!</v>
      </c>
      <c r="Z775" t="e">
        <f>IF(DEGREES(ACOS(SIN(RADIANS(G775))*SIN(RADIANS(E767))+COS(RADIANS(G775))*COS(RADIANS(E767))*COS(RADIANS(Z757))))&gt;90,0,$F$4*$F$5/E766^2*(SIN(RADIANS(G775))*SIN(RADIANS(E767))+COS(RADIANS(G775))*COS(RADIANS(E767))*COS(RADIANS(Z757))))</f>
        <v>#DIV/0!</v>
      </c>
      <c r="AA775" t="e">
        <f>IF(DEGREES(ACOS(SIN(RADIANS(G775))*SIN(RADIANS(E767))+COS(RADIANS(G775))*COS(RADIANS(E767))*COS(RADIANS(AA757))))&gt;90,0,$F$4*$F$5/E766^2*(SIN(RADIANS(G775))*SIN(RADIANS(E767))+COS(RADIANS(G775))*COS(RADIANS(E767))*COS(RADIANS(AA757))))</f>
        <v>#DIV/0!</v>
      </c>
      <c r="AB775" t="e">
        <f>IF(DEGREES(ACOS(SIN(RADIANS(G775))*SIN(RADIANS(E767))+COS(RADIANS(G775))*COS(RADIANS(E767))*COS(RADIANS(AB757))))&gt;90,0,$F$4*$F$5/E766^2*(SIN(RADIANS(G775))*SIN(RADIANS(E767))+COS(RADIANS(G775))*COS(RADIANS(E767))*COS(RADIANS(AB757))))</f>
        <v>#DIV/0!</v>
      </c>
      <c r="AC775" t="e">
        <f>IF(DEGREES(ACOS(SIN(RADIANS(G775))*SIN(RADIANS(E767))+COS(RADIANS(G775))*COS(RADIANS(E767))*COS(RADIANS(AC757))))&gt;90,0,$F$4*$F$5/E766^2*(SIN(RADIANS(G775))*SIN(RADIANS(E767))+COS(RADIANS(G775))*COS(RADIANS(E767))*COS(RADIANS(AC757))))</f>
        <v>#DIV/0!</v>
      </c>
      <c r="AD775" t="e">
        <f>IF(DEGREES(ACOS(SIN(RADIANS(G775))*SIN(RADIANS(E767))+COS(RADIANS(G775))*COS(RADIANS(E767))*COS(RADIANS(AD757))))&gt;90,0,$F$4*$F$5/E766^2*(SIN(RADIANS(G775))*SIN(RADIANS(E767))+COS(RADIANS(G775))*COS(RADIANS(E767))*COS(RADIANS(AD757))))</f>
        <v>#DIV/0!</v>
      </c>
      <c r="AE775" t="e">
        <f>IF(DEGREES(ACOS(SIN(RADIANS(G775))*SIN(RADIANS(E767))+COS(RADIANS(G775))*COS(RADIANS(E767))*COS(RADIANS(AE757))))&gt;90,0,$F$4*$F$5/E766^2*(SIN(RADIANS(G775))*SIN(RADIANS(E767))+COS(RADIANS(G775))*COS(RADIANS(E767))*COS(RADIANS(AE757))))</f>
        <v>#DIV/0!</v>
      </c>
      <c r="AF775" t="e">
        <f>IF(DEGREES(ACOS(SIN(RADIANS(G775))*SIN(RADIANS(E767))+COS(RADIANS(G775))*COS(RADIANS(E767))*COS(RADIANS(AF757))))&gt;90,0,$F$4*$F$5/E766^2*(SIN(RADIANS(G775))*SIN(RADIANS(E767))+COS(RADIANS(G775))*COS(RADIANS(E767))*COS(RADIANS(AF757))))</f>
        <v>#DIV/0!</v>
      </c>
      <c r="AG775" t="e">
        <f>IF(DEGREES(ACOS(SIN(RADIANS(G775))*SIN(RADIANS(E767))+COS(RADIANS(G775))*COS(RADIANS(E767))*COS(RADIANS(AG757))))&gt;90,0,$F$4*$F$5/E766^2*(SIN(RADIANS(G775))*SIN(RADIANS(E767))+COS(RADIANS(G775))*COS(RADIANS(E767))*COS(RADIANS(AG757))))</f>
        <v>#DIV/0!</v>
      </c>
      <c r="AH775" t="e">
        <f>IF(DEGREES(ACOS(SIN(RADIANS(G775))*SIN(RADIANS(E767))+COS(RADIANS(G775))*COS(RADIANS(E767))*COS(RADIANS(AH757))))&gt;90,0,$F$4*$F$5/E766^2*(SIN(RADIANS(G775))*SIN(RADIANS(E767))+COS(RADIANS(G775))*COS(RADIANS(E767))*COS(RADIANS(AH757))))</f>
        <v>#DIV/0!</v>
      </c>
      <c r="AI775" t="e">
        <f>IF(DEGREES(ACOS(SIN(RADIANS(G775))*SIN(RADIANS(E767))+COS(RADIANS(G775))*COS(RADIANS(E767))*COS(RADIANS(AI757))))&gt;90,0,$F$4*$F$5/E766^2*(SIN(RADIANS(G775))*SIN(RADIANS(E767))+COS(RADIANS(G775))*COS(RADIANS(E767))*COS(RADIANS(AI757))))</f>
        <v>#DIV/0!</v>
      </c>
      <c r="AJ775" t="e">
        <f>IF(DEGREES(ACOS(SIN(RADIANS(G775))*SIN(RADIANS(E767))+COS(RADIANS(G775))*COS(RADIANS(E767))*COS(RADIANS(AJ757))))&gt;90,0,$F$4*$F$5/E766^2*(SIN(RADIANS(G775))*SIN(RADIANS(E767))+COS(RADIANS(G775))*COS(RADIANS(E767))*COS(RADIANS(AJ757))))</f>
        <v>#DIV/0!</v>
      </c>
      <c r="AK775">
        <f>IF(DEGREES(ACOS(SIN(RADIANS(G775))*SIN(RADIANS(E767))+COS(RADIANS(G775))*COS(RADIANS(E767))*COS(RADIANS(AK757))))&gt;90,0,$F$4*$F$5/E766^2*(SIN(RADIANS(G775))*SIN(RADIANS(E767))+COS(RADIANS(G775))*COS(RADIANS(E767))*COS(RADIANS(AK757))))</f>
        <v>0</v>
      </c>
      <c r="AL775">
        <f>IF(DEGREES(ACOS(SIN(RADIANS(G775))*SIN(RADIANS(E767))+COS(RADIANS(G775))*COS(RADIANS(E767))*COS(RADIANS(AL757))))&gt;90,0,$F$4*$F$5/E766^2*(SIN(RADIANS(G775))*SIN(RADIANS(E767))+COS(RADIANS(G775))*COS(RADIANS(E767))*COS(RADIANS(AL757))))</f>
        <v>0</v>
      </c>
      <c r="AM775">
        <f>IF(DEGREES(ACOS(SIN(RADIANS(G775))*SIN(RADIANS(E767))+COS(RADIANS(G775))*COS(RADIANS(E767))*COS(RADIANS(AM757))))&gt;90,0,$F$4*$F$5/E766^2*(SIN(RADIANS(G775))*SIN(RADIANS(E767))+COS(RADIANS(G775))*COS(RADIANS(E767))*COS(RADIANS(AM757))))</f>
        <v>0</v>
      </c>
      <c r="AN775">
        <f>IF(DEGREES(ACOS(SIN(RADIANS(G775))*SIN(RADIANS(E767))+COS(RADIANS(G775))*COS(RADIANS(E767))*COS(RADIANS(AN757))))&gt;90,0,$F$4*$F$5/E766^2*(SIN(RADIANS(G775))*SIN(RADIANS(E767))+COS(RADIANS(G775))*COS(RADIANS(E767))*COS(RADIANS(AN757))))</f>
        <v>0</v>
      </c>
      <c r="AO775">
        <f>IF(DEGREES(ACOS(SIN(RADIANS(G775))*SIN(RADIANS(E767))+COS(RADIANS(G775))*COS(RADIANS(E767))*COS(RADIANS(AO757))))&gt;90,0,$F$4*$F$5/E766^2*(SIN(RADIANS(G775))*SIN(RADIANS(E767))+COS(RADIANS(G775))*COS(RADIANS(E767))*COS(RADIANS(AO757))))</f>
        <v>0</v>
      </c>
      <c r="AP775">
        <f>IF(DEGREES(ACOS(SIN(RADIANS(G775))*SIN(RADIANS(E767))+COS(RADIANS(G775))*COS(RADIANS(E767))*COS(RADIANS(AP757))))&gt;90,0,$F$4*$F$5/E766^2*(SIN(RADIANS(G775))*SIN(RADIANS(E767))+COS(RADIANS(G775))*COS(RADIANS(E767))*COS(RADIANS(AP757))))</f>
        <v>0</v>
      </c>
      <c r="AQ775">
        <f>IF(DEGREES(ACOS(SIN(RADIANS(G775))*SIN(RADIANS(E767))+COS(RADIANS(G775))*COS(RADIANS(E767))*COS(RADIANS(AQ757))))&gt;90,0,$F$4*$F$5/E766^2*(SIN(RADIANS(G775))*SIN(RADIANS(E767))+COS(RADIANS(G775))*COS(RADIANS(E767))*COS(RADIANS(AQ757))))</f>
        <v>0</v>
      </c>
      <c r="AR775">
        <f>IF(DEGREES(ACOS(SIN(RADIANS(G775))*SIN(RADIANS(E767))+COS(RADIANS(G775))*COS(RADIANS(E767))*COS(RADIANS(AR757))))&gt;90,0,$F$4*$F$5/E766^2*(SIN(RADIANS(G775))*SIN(RADIANS(E767))+COS(RADIANS(G775))*COS(RADIANS(E767))*COS(RADIANS(AR757))))</f>
        <v>0</v>
      </c>
    </row>
    <row r="776" spans="2:44" x14ac:dyDescent="0.5">
      <c r="G776">
        <v>-80</v>
      </c>
      <c r="I776">
        <f>IF(DEGREES(ACOS(SIN(RADIANS(G776))*SIN(RADIANS(E767))+COS(RADIANS(G776))*COS(RADIANS(E767))*COS(RADIANS(I757))))&gt;90,0,$F$4*$F$5/E766^2*(SIN(RADIANS(G776))*SIN(RADIANS(E767))+COS(RADIANS(G776))*COS(RADIANS(E767))*COS(RADIANS(I757))))</f>
        <v>0</v>
      </c>
      <c r="J776">
        <f>IF(DEGREES(ACOS(SIN(RADIANS(G776))*SIN(RADIANS(E767))+COS(RADIANS(G776))*COS(RADIANS(E767))*COS(RADIANS(J757))))&gt;90,0,$F$4*$F$5/E766^2*(SIN(RADIANS(G776))*SIN(RADIANS(E767))+COS(RADIANS(G776))*COS(RADIANS(E767))*COS(RADIANS(J757))))</f>
        <v>0</v>
      </c>
      <c r="K776">
        <f>IF(DEGREES(ACOS(SIN(RADIANS(G776))*SIN(RADIANS(E767))+COS(RADIANS(G776))*COS(RADIANS(E767))*COS(RADIANS(K757))))&gt;90,0,$F$4*$F$5/E766^2*(SIN(RADIANS(G776))*SIN(RADIANS(E767))+COS(RADIANS(G776))*COS(RADIANS(E767))*COS(RADIANS(K757))))</f>
        <v>0</v>
      </c>
      <c r="L776">
        <f>IF(DEGREES(ACOS(SIN(RADIANS(G776))*SIN(RADIANS(E767))+COS(RADIANS(G776))*COS(RADIANS(E767))*COS(RADIANS(L757))))&gt;90,0,$F$4*$F$5/E766^2*(SIN(RADIANS(G776))*SIN(RADIANS(E767))+COS(RADIANS(G776))*COS(RADIANS(E767))*COS(RADIANS(L757))))</f>
        <v>0</v>
      </c>
      <c r="M776">
        <f>IF(DEGREES(ACOS(SIN(RADIANS(G776))*SIN(RADIANS(E767))+COS(RADIANS(G776))*COS(RADIANS(E767))*COS(RADIANS(M757))))&gt;90,0,$F$4*$F$5/E766^2*(SIN(RADIANS(G776))*SIN(RADIANS(E767))+COS(RADIANS(G776))*COS(RADIANS(E767))*COS(RADIANS(M757))))</f>
        <v>0</v>
      </c>
      <c r="N776">
        <f>IF(DEGREES(ACOS(SIN(RADIANS(G776))*SIN(RADIANS(E767))+COS(RADIANS(G776))*COS(RADIANS(E767))*COS(RADIANS(N757))))&gt;90,0,$F$4*$F$5/E766^2*(SIN(RADIANS(G776))*SIN(RADIANS(E767))+COS(RADIANS(G776))*COS(RADIANS(E767))*COS(RADIANS(N757))))</f>
        <v>0</v>
      </c>
      <c r="O776">
        <f>IF(DEGREES(ACOS(SIN(RADIANS(G776))*SIN(RADIANS(E767))+COS(RADIANS(G776))*COS(RADIANS(E767))*COS(RADIANS(O757))))&gt;90,0,$F$4*$F$5/E766^2*(SIN(RADIANS(G776))*SIN(RADIANS(E767))+COS(RADIANS(G776))*COS(RADIANS(E767))*COS(RADIANS(O757))))</f>
        <v>0</v>
      </c>
      <c r="P776">
        <f>IF(DEGREES(ACOS(SIN(RADIANS(G776))*SIN(RADIANS(E767))+COS(RADIANS(G776))*COS(RADIANS(E767))*COS(RADIANS(P757))))&gt;90,0,$F$4*$F$5/E766^2*(SIN(RADIANS(G776))*SIN(RADIANS(E767))+COS(RADIANS(G776))*COS(RADIANS(E767))*COS(RADIANS(P757))))</f>
        <v>0</v>
      </c>
      <c r="Q776">
        <f>IF(DEGREES(ACOS(SIN(RADIANS(G776))*SIN(RADIANS(E767))+COS(RADIANS(G776))*COS(RADIANS(E767))*COS(RADIANS(Q757))))&gt;90,0,$F$4*$F$5/E766^2*(SIN(RADIANS(G776))*SIN(RADIANS(E767))+COS(RADIANS(G776))*COS(RADIANS(E767))*COS(RADIANS(Q757))))</f>
        <v>0</v>
      </c>
      <c r="R776" t="e">
        <f>IF(DEGREES(ACOS(SIN(RADIANS(G776))*SIN(RADIANS(E767))+COS(RADIANS(G776))*COS(RADIANS(E767))*COS(RADIANS(R757))))&gt;90,0,$F$4*$F$5/E766^2*(SIN(RADIANS(G776))*SIN(RADIANS(E767))+COS(RADIANS(G776))*COS(RADIANS(E767))*COS(RADIANS(R757))))</f>
        <v>#DIV/0!</v>
      </c>
      <c r="S776" t="e">
        <f>IF(DEGREES(ACOS(SIN(RADIANS(G776))*SIN(RADIANS(E767))+COS(RADIANS(G776))*COS(RADIANS(E767))*COS(RADIANS(S757))))&gt;90,0,$F$4*$F$5/E766^2*(SIN(RADIANS(G776))*SIN(RADIANS(E767))+COS(RADIANS(G776))*COS(RADIANS(E767))*COS(RADIANS(S757))))</f>
        <v>#DIV/0!</v>
      </c>
      <c r="T776" t="e">
        <f>IF(DEGREES(ACOS(SIN(RADIANS(G776))*SIN(RADIANS(E767))+COS(RADIANS(G776))*COS(RADIANS(E767))*COS(RADIANS(T757))))&gt;90,0,$F$4*$F$5/E766^2*(SIN(RADIANS(G776))*SIN(RADIANS(E767))+COS(RADIANS(G776))*COS(RADIANS(E767))*COS(RADIANS(T757))))</f>
        <v>#DIV/0!</v>
      </c>
      <c r="U776" t="e">
        <f>IF(DEGREES(ACOS(SIN(RADIANS(G776))*SIN(RADIANS(E767))+COS(RADIANS(G776))*COS(RADIANS(E767))*COS(RADIANS(U757))))&gt;90,0,$F$4*$F$5/E766^2*(SIN(RADIANS(G776))*SIN(RADIANS(E767))+COS(RADIANS(G776))*COS(RADIANS(E767))*COS(RADIANS(U757))))</f>
        <v>#DIV/0!</v>
      </c>
      <c r="V776" t="e">
        <f>IF(DEGREES(ACOS(SIN(RADIANS(G776))*SIN(RADIANS(E767))+COS(RADIANS(G776))*COS(RADIANS(E767))*COS(RADIANS(V757))))&gt;90,0,$F$4*$F$5/E766^2*(SIN(RADIANS(G776))*SIN(RADIANS(E767))+COS(RADIANS(G776))*COS(RADIANS(E767))*COS(RADIANS(V757))))</f>
        <v>#DIV/0!</v>
      </c>
      <c r="W776" t="e">
        <f>IF(DEGREES(ACOS(SIN(RADIANS(G776))*SIN(RADIANS(E767))+COS(RADIANS(G776))*COS(RADIANS(E767))*COS(RADIANS(W757))))&gt;90,0,$F$4*$F$5/E766^2*(SIN(RADIANS(G776))*SIN(RADIANS(E767))+COS(RADIANS(G776))*COS(RADIANS(E767))*COS(RADIANS(W757))))</f>
        <v>#DIV/0!</v>
      </c>
      <c r="X776" t="e">
        <f>IF(DEGREES(ACOS(SIN(RADIANS(G776))*SIN(RADIANS(E767))+COS(RADIANS(G776))*COS(RADIANS(E767))*COS(RADIANS(X757))))&gt;90,0,$F$4*$F$5/E766^2*(SIN(RADIANS(G776))*SIN(RADIANS(E767))+COS(RADIANS(G776))*COS(RADIANS(E767))*COS(RADIANS(X757))))</f>
        <v>#DIV/0!</v>
      </c>
      <c r="Y776" t="e">
        <f>IF(DEGREES(ACOS(SIN(RADIANS(G776))*SIN(RADIANS(E767))+COS(RADIANS(G776))*COS(RADIANS(E767))*COS(RADIANS(Y757))))&gt;90,0,$F$4*$F$5/E766^2*(SIN(RADIANS(G776))*SIN(RADIANS(E767))+COS(RADIANS(G776))*COS(RADIANS(E767))*COS(RADIANS(Y757))))</f>
        <v>#DIV/0!</v>
      </c>
      <c r="Z776" t="e">
        <f>IF(DEGREES(ACOS(SIN(RADIANS(G776))*SIN(RADIANS(E767))+COS(RADIANS(G776))*COS(RADIANS(E767))*COS(RADIANS(Z757))))&gt;90,0,$F$4*$F$5/E766^2*(SIN(RADIANS(G776))*SIN(RADIANS(E767))+COS(RADIANS(G776))*COS(RADIANS(E767))*COS(RADIANS(Z757))))</f>
        <v>#DIV/0!</v>
      </c>
      <c r="AA776" t="e">
        <f>IF(DEGREES(ACOS(SIN(RADIANS(G776))*SIN(RADIANS(E767))+COS(RADIANS(G776))*COS(RADIANS(E767))*COS(RADIANS(AA757))))&gt;90,0,$F$4*$F$5/E766^2*(SIN(RADIANS(G776))*SIN(RADIANS(E767))+COS(RADIANS(G776))*COS(RADIANS(E767))*COS(RADIANS(AA757))))</f>
        <v>#DIV/0!</v>
      </c>
      <c r="AB776" t="e">
        <f>IF(DEGREES(ACOS(SIN(RADIANS(G776))*SIN(RADIANS(E767))+COS(RADIANS(G776))*COS(RADIANS(E767))*COS(RADIANS(AB757))))&gt;90,0,$F$4*$F$5/E766^2*(SIN(RADIANS(G776))*SIN(RADIANS(E767))+COS(RADIANS(G776))*COS(RADIANS(E767))*COS(RADIANS(AB757))))</f>
        <v>#DIV/0!</v>
      </c>
      <c r="AC776" t="e">
        <f>IF(DEGREES(ACOS(SIN(RADIANS(G776))*SIN(RADIANS(E767))+COS(RADIANS(G776))*COS(RADIANS(E767))*COS(RADIANS(AC757))))&gt;90,0,$F$4*$F$5/E766^2*(SIN(RADIANS(G776))*SIN(RADIANS(E767))+COS(RADIANS(G776))*COS(RADIANS(E767))*COS(RADIANS(AC757))))</f>
        <v>#DIV/0!</v>
      </c>
      <c r="AD776" t="e">
        <f>IF(DEGREES(ACOS(SIN(RADIANS(G776))*SIN(RADIANS(E767))+COS(RADIANS(G776))*COS(RADIANS(E767))*COS(RADIANS(AD757))))&gt;90,0,$F$4*$F$5/E766^2*(SIN(RADIANS(G776))*SIN(RADIANS(E767))+COS(RADIANS(G776))*COS(RADIANS(E767))*COS(RADIANS(AD757))))</f>
        <v>#DIV/0!</v>
      </c>
      <c r="AE776" t="e">
        <f>IF(DEGREES(ACOS(SIN(RADIANS(G776))*SIN(RADIANS(E767))+COS(RADIANS(G776))*COS(RADIANS(E767))*COS(RADIANS(AE757))))&gt;90,0,$F$4*$F$5/E766^2*(SIN(RADIANS(G776))*SIN(RADIANS(E767))+COS(RADIANS(G776))*COS(RADIANS(E767))*COS(RADIANS(AE757))))</f>
        <v>#DIV/0!</v>
      </c>
      <c r="AF776" t="e">
        <f>IF(DEGREES(ACOS(SIN(RADIANS(G776))*SIN(RADIANS(E767))+COS(RADIANS(G776))*COS(RADIANS(E767))*COS(RADIANS(AF757))))&gt;90,0,$F$4*$F$5/E766^2*(SIN(RADIANS(G776))*SIN(RADIANS(E767))+COS(RADIANS(G776))*COS(RADIANS(E767))*COS(RADIANS(AF757))))</f>
        <v>#DIV/0!</v>
      </c>
      <c r="AG776" t="e">
        <f>IF(DEGREES(ACOS(SIN(RADIANS(G776))*SIN(RADIANS(E767))+COS(RADIANS(G776))*COS(RADIANS(E767))*COS(RADIANS(AG757))))&gt;90,0,$F$4*$F$5/E766^2*(SIN(RADIANS(G776))*SIN(RADIANS(E767))+COS(RADIANS(G776))*COS(RADIANS(E767))*COS(RADIANS(AG757))))</f>
        <v>#DIV/0!</v>
      </c>
      <c r="AH776" t="e">
        <f>IF(DEGREES(ACOS(SIN(RADIANS(G776))*SIN(RADIANS(E767))+COS(RADIANS(G776))*COS(RADIANS(E767))*COS(RADIANS(AH757))))&gt;90,0,$F$4*$F$5/E766^2*(SIN(RADIANS(G776))*SIN(RADIANS(E767))+COS(RADIANS(G776))*COS(RADIANS(E767))*COS(RADIANS(AH757))))</f>
        <v>#DIV/0!</v>
      </c>
      <c r="AI776" t="e">
        <f>IF(DEGREES(ACOS(SIN(RADIANS(G776))*SIN(RADIANS(E767))+COS(RADIANS(G776))*COS(RADIANS(E767))*COS(RADIANS(AI757))))&gt;90,0,$F$4*$F$5/E766^2*(SIN(RADIANS(G776))*SIN(RADIANS(E767))+COS(RADIANS(G776))*COS(RADIANS(E767))*COS(RADIANS(AI757))))</f>
        <v>#DIV/0!</v>
      </c>
      <c r="AJ776" t="e">
        <f>IF(DEGREES(ACOS(SIN(RADIANS(G776))*SIN(RADIANS(E767))+COS(RADIANS(G776))*COS(RADIANS(E767))*COS(RADIANS(AJ757))))&gt;90,0,$F$4*$F$5/E766^2*(SIN(RADIANS(G776))*SIN(RADIANS(E767))+COS(RADIANS(G776))*COS(RADIANS(E767))*COS(RADIANS(AJ757))))</f>
        <v>#DIV/0!</v>
      </c>
      <c r="AK776">
        <f>IF(DEGREES(ACOS(SIN(RADIANS(G776))*SIN(RADIANS(E767))+COS(RADIANS(G776))*COS(RADIANS(E767))*COS(RADIANS(AK757))))&gt;90,0,$F$4*$F$5/E766^2*(SIN(RADIANS(G776))*SIN(RADIANS(E767))+COS(RADIANS(G776))*COS(RADIANS(E767))*COS(RADIANS(AK757))))</f>
        <v>0</v>
      </c>
      <c r="AL776">
        <f>IF(DEGREES(ACOS(SIN(RADIANS(G776))*SIN(RADIANS(E767))+COS(RADIANS(G776))*COS(RADIANS(E767))*COS(RADIANS(AL757))))&gt;90,0,$F$4*$F$5/E766^2*(SIN(RADIANS(G776))*SIN(RADIANS(E767))+COS(RADIANS(G776))*COS(RADIANS(E767))*COS(RADIANS(AL757))))</f>
        <v>0</v>
      </c>
      <c r="AM776">
        <f>IF(DEGREES(ACOS(SIN(RADIANS(G776))*SIN(RADIANS(E767))+COS(RADIANS(G776))*COS(RADIANS(E767))*COS(RADIANS(AM757))))&gt;90,0,$F$4*$F$5/E766^2*(SIN(RADIANS(G776))*SIN(RADIANS(E767))+COS(RADIANS(G776))*COS(RADIANS(E767))*COS(RADIANS(AM757))))</f>
        <v>0</v>
      </c>
      <c r="AN776">
        <f>IF(DEGREES(ACOS(SIN(RADIANS(G776))*SIN(RADIANS(E767))+COS(RADIANS(G776))*COS(RADIANS(E767))*COS(RADIANS(AN757))))&gt;90,0,$F$4*$F$5/E766^2*(SIN(RADIANS(G776))*SIN(RADIANS(E767))+COS(RADIANS(G776))*COS(RADIANS(E767))*COS(RADIANS(AN757))))</f>
        <v>0</v>
      </c>
      <c r="AO776">
        <f>IF(DEGREES(ACOS(SIN(RADIANS(G776))*SIN(RADIANS(E767))+COS(RADIANS(G776))*COS(RADIANS(E767))*COS(RADIANS(AO757))))&gt;90,0,$F$4*$F$5/E766^2*(SIN(RADIANS(G776))*SIN(RADIANS(E767))+COS(RADIANS(G776))*COS(RADIANS(E767))*COS(RADIANS(AO757))))</f>
        <v>0</v>
      </c>
      <c r="AP776">
        <f>IF(DEGREES(ACOS(SIN(RADIANS(G776))*SIN(RADIANS(E767))+COS(RADIANS(G776))*COS(RADIANS(E767))*COS(RADIANS(AP757))))&gt;90,0,$F$4*$F$5/E766^2*(SIN(RADIANS(G776))*SIN(RADIANS(E767))+COS(RADIANS(G776))*COS(RADIANS(E767))*COS(RADIANS(AP757))))</f>
        <v>0</v>
      </c>
      <c r="AQ776">
        <f>IF(DEGREES(ACOS(SIN(RADIANS(G776))*SIN(RADIANS(E767))+COS(RADIANS(G776))*COS(RADIANS(E767))*COS(RADIANS(AQ757))))&gt;90,0,$F$4*$F$5/E766^2*(SIN(RADIANS(G776))*SIN(RADIANS(E767))+COS(RADIANS(G776))*COS(RADIANS(E767))*COS(RADIANS(AQ757))))</f>
        <v>0</v>
      </c>
      <c r="AR776">
        <f>IF(DEGREES(ACOS(SIN(RADIANS(G776))*SIN(RADIANS(E767))+COS(RADIANS(G776))*COS(RADIANS(E767))*COS(RADIANS(AR757))))&gt;90,0,$F$4*$F$5/E766^2*(SIN(RADIANS(G776))*SIN(RADIANS(E767))+COS(RADIANS(G776))*COS(RADIANS(E767))*COS(RADIANS(AR757))))</f>
        <v>0</v>
      </c>
    </row>
    <row r="777" spans="2:44" x14ac:dyDescent="0.5">
      <c r="G777">
        <v>-90</v>
      </c>
      <c r="I777" t="e">
        <f>IF(DEGREES(ACOS(SIN(RADIANS(G777))*SIN(RADIANS(E767))+COS(RADIANS(G777))*COS(RADIANS(E767))*COS(RADIANS(I757))))&gt;90,0,$F$4*$F$5/E766^2*(SIN(RADIANS(G777))*SIN(RADIANS(E767))+COS(RADIANS(G777))*COS(RADIANS(E767))*COS(RADIANS(I757))))</f>
        <v>#DIV/0!</v>
      </c>
      <c r="J777" t="e">
        <f>IF(DEGREES(ACOS(SIN(RADIANS(G777))*SIN(RADIANS(E767))+COS(RADIANS(G777))*COS(RADIANS(E767))*COS(RADIANS(J757))))&gt;90,0,$F$4*$F$5/E766^2*(SIN(RADIANS(G777))*SIN(RADIANS(E767))+COS(RADIANS(G777))*COS(RADIANS(E767))*COS(RADIANS(J757))))</f>
        <v>#DIV/0!</v>
      </c>
      <c r="K777" t="e">
        <f>IF(DEGREES(ACOS(SIN(RADIANS(G777))*SIN(RADIANS(E767))+COS(RADIANS(G777))*COS(RADIANS(E767))*COS(RADIANS(K757))))&gt;90,0,$F$4*$F$5/E766^2*(SIN(RADIANS(G777))*SIN(RADIANS(E767))+COS(RADIANS(G777))*COS(RADIANS(E767))*COS(RADIANS(K757))))</f>
        <v>#DIV/0!</v>
      </c>
      <c r="L777" t="e">
        <f>IF(DEGREES(ACOS(SIN(RADIANS(G777))*SIN(RADIANS(E767))+COS(RADIANS(G777))*COS(RADIANS(E767))*COS(RADIANS(L757))))&gt;90,0,$F$4*$F$5/E766^2*(SIN(RADIANS(G777))*SIN(RADIANS(E767))+COS(RADIANS(G777))*COS(RADIANS(E767))*COS(RADIANS(L757))))</f>
        <v>#DIV/0!</v>
      </c>
      <c r="M777" t="e">
        <f>IF(DEGREES(ACOS(SIN(RADIANS(G777))*SIN(RADIANS(E767))+COS(RADIANS(G777))*COS(RADIANS(E767))*COS(RADIANS(M757))))&gt;90,0,$F$4*$F$5/E766^2*(SIN(RADIANS(G777))*SIN(RADIANS(E767))+COS(RADIANS(G777))*COS(RADIANS(E767))*COS(RADIANS(M757))))</f>
        <v>#DIV/0!</v>
      </c>
      <c r="N777" t="e">
        <f>IF(DEGREES(ACOS(SIN(RADIANS(G777))*SIN(RADIANS(E767))+COS(RADIANS(G777))*COS(RADIANS(E767))*COS(RADIANS(N757))))&gt;90,0,$F$4*$F$5/E766^2*(SIN(RADIANS(G777))*SIN(RADIANS(E767))+COS(RADIANS(G777))*COS(RADIANS(E767))*COS(RADIANS(N757))))</f>
        <v>#DIV/0!</v>
      </c>
      <c r="O777" t="e">
        <f>IF(DEGREES(ACOS(SIN(RADIANS(G777))*SIN(RADIANS(E767))+COS(RADIANS(G777))*COS(RADIANS(E767))*COS(RADIANS(O757))))&gt;90,0,$F$4*$F$5/E766^2*(SIN(RADIANS(G777))*SIN(RADIANS(E767))+COS(RADIANS(G777))*COS(RADIANS(E767))*COS(RADIANS(O757))))</f>
        <v>#DIV/0!</v>
      </c>
      <c r="P777" t="e">
        <f>IF(DEGREES(ACOS(SIN(RADIANS(G777))*SIN(RADIANS(E767))+COS(RADIANS(G777))*COS(RADIANS(E767))*COS(RADIANS(P757))))&gt;90,0,$F$4*$F$5/E766^2*(SIN(RADIANS(G777))*SIN(RADIANS(E767))+COS(RADIANS(G777))*COS(RADIANS(E767))*COS(RADIANS(P757))))</f>
        <v>#DIV/0!</v>
      </c>
      <c r="Q777" t="e">
        <f>IF(DEGREES(ACOS(SIN(RADIANS(G777))*SIN(RADIANS(E767))+COS(RADIANS(G777))*COS(RADIANS(E767))*COS(RADIANS(Q757))))&gt;90,0,$F$4*$F$5/E766^2*(SIN(RADIANS(G777))*SIN(RADIANS(E767))+COS(RADIANS(G777))*COS(RADIANS(E767))*COS(RADIANS(Q757))))</f>
        <v>#DIV/0!</v>
      </c>
      <c r="R777" t="e">
        <f>IF(DEGREES(ACOS(SIN(RADIANS(G777))*SIN(RADIANS(E767))+COS(RADIANS(G777))*COS(RADIANS(E767))*COS(RADIANS(R757))))&gt;90,0,$F$4*$F$5/E766^2*(SIN(RADIANS(G777))*SIN(RADIANS(E767))+COS(RADIANS(G777))*COS(RADIANS(E767))*COS(RADIANS(R757))))</f>
        <v>#DIV/0!</v>
      </c>
      <c r="S777" t="e">
        <f>IF(DEGREES(ACOS(SIN(RADIANS(G777))*SIN(RADIANS(E767))+COS(RADIANS(G777))*COS(RADIANS(E767))*COS(RADIANS(S757))))&gt;90,0,$F$4*$F$5/E766^2*(SIN(RADIANS(G777))*SIN(RADIANS(E767))+COS(RADIANS(G777))*COS(RADIANS(E767))*COS(RADIANS(S757))))</f>
        <v>#DIV/0!</v>
      </c>
      <c r="T777" t="e">
        <f>IF(DEGREES(ACOS(SIN(RADIANS(G777))*SIN(RADIANS(E767))+COS(RADIANS(G777))*COS(RADIANS(E767))*COS(RADIANS(T757))))&gt;90,0,$F$4*$F$5/E766^2*(SIN(RADIANS(G777))*SIN(RADIANS(E767))+COS(RADIANS(G777))*COS(RADIANS(E767))*COS(RADIANS(T757))))</f>
        <v>#DIV/0!</v>
      </c>
      <c r="U777" t="e">
        <f>IF(DEGREES(ACOS(SIN(RADIANS(G777))*SIN(RADIANS(E767))+COS(RADIANS(G777))*COS(RADIANS(E767))*COS(RADIANS(U757))))&gt;90,0,$F$4*$F$5/E766^2*(SIN(RADIANS(G777))*SIN(RADIANS(E767))+COS(RADIANS(G777))*COS(RADIANS(E767))*COS(RADIANS(U757))))</f>
        <v>#DIV/0!</v>
      </c>
      <c r="V777" t="e">
        <f>IF(DEGREES(ACOS(SIN(RADIANS(G777))*SIN(RADIANS(E767))+COS(RADIANS(G777))*COS(RADIANS(E767))*COS(RADIANS(V757))))&gt;90,0,$F$4*$F$5/E766^2*(SIN(RADIANS(G777))*SIN(RADIANS(E767))+COS(RADIANS(G777))*COS(RADIANS(E767))*COS(RADIANS(V757))))</f>
        <v>#DIV/0!</v>
      </c>
      <c r="W777" t="e">
        <f>IF(DEGREES(ACOS(SIN(RADIANS(G777))*SIN(RADIANS(E767))+COS(RADIANS(G777))*COS(RADIANS(E767))*COS(RADIANS(W757))))&gt;90,0,$F$4*$F$5/E766^2*(SIN(RADIANS(G777))*SIN(RADIANS(E767))+COS(RADIANS(G777))*COS(RADIANS(E767))*COS(RADIANS(W757))))</f>
        <v>#DIV/0!</v>
      </c>
      <c r="X777" t="e">
        <f>IF(DEGREES(ACOS(SIN(RADIANS(G777))*SIN(RADIANS(E767))+COS(RADIANS(G777))*COS(RADIANS(E767))*COS(RADIANS(X757))))&gt;90,0,$F$4*$F$5/E766^2*(SIN(RADIANS(G777))*SIN(RADIANS(E767))+COS(RADIANS(G777))*COS(RADIANS(E767))*COS(RADIANS(X757))))</f>
        <v>#DIV/0!</v>
      </c>
      <c r="Y777" t="e">
        <f>IF(DEGREES(ACOS(SIN(RADIANS(G777))*SIN(RADIANS(E767))+COS(RADIANS(G777))*COS(RADIANS(E767))*COS(RADIANS(Y757))))&gt;90,0,$F$4*$F$5/E766^2*(SIN(RADIANS(G777))*SIN(RADIANS(E767))+COS(RADIANS(G777))*COS(RADIANS(E767))*COS(RADIANS(Y757))))</f>
        <v>#DIV/0!</v>
      </c>
      <c r="Z777" t="e">
        <f>IF(DEGREES(ACOS(SIN(RADIANS(G777))*SIN(RADIANS(E767))+COS(RADIANS(G777))*COS(RADIANS(E767))*COS(RADIANS(Z757))))&gt;90,0,$F$4*$F$5/E766^2*(SIN(RADIANS(G777))*SIN(RADIANS(E767))+COS(RADIANS(G777))*COS(RADIANS(E767))*COS(RADIANS(Z757))))</f>
        <v>#DIV/0!</v>
      </c>
      <c r="AA777" t="e">
        <f>IF(DEGREES(ACOS(SIN(RADIANS(G777))*SIN(RADIANS(E767))+COS(RADIANS(G777))*COS(RADIANS(E767))*COS(RADIANS(AA757))))&gt;90,0,$F$4*$F$5/E766^2*(SIN(RADIANS(G777))*SIN(RADIANS(E767))+COS(RADIANS(G777))*COS(RADIANS(E767))*COS(RADIANS(AA757))))</f>
        <v>#DIV/0!</v>
      </c>
      <c r="AB777" t="e">
        <f>IF(DEGREES(ACOS(SIN(RADIANS(G777))*SIN(RADIANS(E767))+COS(RADIANS(G777))*COS(RADIANS(E767))*COS(RADIANS(AB757))))&gt;90,0,$F$4*$F$5/E766^2*(SIN(RADIANS(G777))*SIN(RADIANS(E767))+COS(RADIANS(G777))*COS(RADIANS(E767))*COS(RADIANS(AB757))))</f>
        <v>#DIV/0!</v>
      </c>
      <c r="AC777" t="e">
        <f>IF(DEGREES(ACOS(SIN(RADIANS(G777))*SIN(RADIANS(E767))+COS(RADIANS(G777))*COS(RADIANS(E767))*COS(RADIANS(AC757))))&gt;90,0,$F$4*$F$5/E766^2*(SIN(RADIANS(G777))*SIN(RADIANS(E767))+COS(RADIANS(G777))*COS(RADIANS(E767))*COS(RADIANS(AC757))))</f>
        <v>#DIV/0!</v>
      </c>
      <c r="AD777" t="e">
        <f>IF(DEGREES(ACOS(SIN(RADIANS(G777))*SIN(RADIANS(E767))+COS(RADIANS(G777))*COS(RADIANS(E767))*COS(RADIANS(AD757))))&gt;90,0,$F$4*$F$5/E766^2*(SIN(RADIANS(G777))*SIN(RADIANS(E767))+COS(RADIANS(G777))*COS(RADIANS(E767))*COS(RADIANS(AD757))))</f>
        <v>#DIV/0!</v>
      </c>
      <c r="AE777" t="e">
        <f>IF(DEGREES(ACOS(SIN(RADIANS(G777))*SIN(RADIANS(E767))+COS(RADIANS(G777))*COS(RADIANS(E767))*COS(RADIANS(AE757))))&gt;90,0,$F$4*$F$5/E766^2*(SIN(RADIANS(G777))*SIN(RADIANS(E767))+COS(RADIANS(G777))*COS(RADIANS(E767))*COS(RADIANS(AE757))))</f>
        <v>#DIV/0!</v>
      </c>
      <c r="AF777" t="e">
        <f>IF(DEGREES(ACOS(SIN(RADIANS(G777))*SIN(RADIANS(E767))+COS(RADIANS(G777))*COS(RADIANS(E767))*COS(RADIANS(AF757))))&gt;90,0,$F$4*$F$5/E766^2*(SIN(RADIANS(G777))*SIN(RADIANS(E767))+COS(RADIANS(G777))*COS(RADIANS(E767))*COS(RADIANS(AF757))))</f>
        <v>#DIV/0!</v>
      </c>
      <c r="AG777" t="e">
        <f>IF(DEGREES(ACOS(SIN(RADIANS(G777))*SIN(RADIANS(E767))+COS(RADIANS(G777))*COS(RADIANS(E767))*COS(RADIANS(AG757))))&gt;90,0,$F$4*$F$5/E766^2*(SIN(RADIANS(G777))*SIN(RADIANS(E767))+COS(RADIANS(G777))*COS(RADIANS(E767))*COS(RADIANS(AG757))))</f>
        <v>#DIV/0!</v>
      </c>
      <c r="AH777" t="e">
        <f>IF(DEGREES(ACOS(SIN(RADIANS(G777))*SIN(RADIANS(E767))+COS(RADIANS(G777))*COS(RADIANS(E767))*COS(RADIANS(AH757))))&gt;90,0,$F$4*$F$5/E766^2*(SIN(RADIANS(G777))*SIN(RADIANS(E767))+COS(RADIANS(G777))*COS(RADIANS(E767))*COS(RADIANS(AH757))))</f>
        <v>#DIV/0!</v>
      </c>
      <c r="AI777" t="e">
        <f>IF(DEGREES(ACOS(SIN(RADIANS(G777))*SIN(RADIANS(E767))+COS(RADIANS(G777))*COS(RADIANS(E767))*COS(RADIANS(AI757))))&gt;90,0,$F$4*$F$5/E766^2*(SIN(RADIANS(G777))*SIN(RADIANS(E767))+COS(RADIANS(G777))*COS(RADIANS(E767))*COS(RADIANS(AI757))))</f>
        <v>#DIV/0!</v>
      </c>
      <c r="AJ777" t="e">
        <f>IF(DEGREES(ACOS(SIN(RADIANS(G777))*SIN(RADIANS(E767))+COS(RADIANS(G777))*COS(RADIANS(E767))*COS(RADIANS(AJ757))))&gt;90,0,$F$4*$F$5/E766^2*(SIN(RADIANS(G777))*SIN(RADIANS(E767))+COS(RADIANS(G777))*COS(RADIANS(E767))*COS(RADIANS(AJ757))))</f>
        <v>#DIV/0!</v>
      </c>
      <c r="AK777" t="e">
        <f>IF(DEGREES(ACOS(SIN(RADIANS(G777))*SIN(RADIANS(E767))+COS(RADIANS(G777))*COS(RADIANS(E767))*COS(RADIANS(AK757))))&gt;90,0,$F$4*$F$5/E766^2*(SIN(RADIANS(G777))*SIN(RADIANS(E767))+COS(RADIANS(G777))*COS(RADIANS(E767))*COS(RADIANS(AK757))))</f>
        <v>#DIV/0!</v>
      </c>
      <c r="AL777" t="e">
        <f>IF(DEGREES(ACOS(SIN(RADIANS(G777))*SIN(RADIANS(E767))+COS(RADIANS(G777))*COS(RADIANS(E767))*COS(RADIANS(AL757))))&gt;90,0,$F$4*$F$5/E766^2*(SIN(RADIANS(G777))*SIN(RADIANS(E767))+COS(RADIANS(G777))*COS(RADIANS(E767))*COS(RADIANS(AL757))))</f>
        <v>#DIV/0!</v>
      </c>
      <c r="AM777" t="e">
        <f>IF(DEGREES(ACOS(SIN(RADIANS(G777))*SIN(RADIANS(E767))+COS(RADIANS(G777))*COS(RADIANS(E767))*COS(RADIANS(AM757))))&gt;90,0,$F$4*$F$5/E766^2*(SIN(RADIANS(G777))*SIN(RADIANS(E767))+COS(RADIANS(G777))*COS(RADIANS(E767))*COS(RADIANS(AM757))))</f>
        <v>#DIV/0!</v>
      </c>
      <c r="AN777" t="e">
        <f>IF(DEGREES(ACOS(SIN(RADIANS(G777))*SIN(RADIANS(E767))+COS(RADIANS(G777))*COS(RADIANS(E767))*COS(RADIANS(AN757))))&gt;90,0,$F$4*$F$5/E766^2*(SIN(RADIANS(G777))*SIN(RADIANS(E767))+COS(RADIANS(G777))*COS(RADIANS(E767))*COS(RADIANS(AN757))))</f>
        <v>#DIV/0!</v>
      </c>
      <c r="AO777" t="e">
        <f>IF(DEGREES(ACOS(SIN(RADIANS(G777))*SIN(RADIANS(E767))+COS(RADIANS(G777))*COS(RADIANS(E767))*COS(RADIANS(AO757))))&gt;90,0,$F$4*$F$5/E766^2*(SIN(RADIANS(G777))*SIN(RADIANS(E767))+COS(RADIANS(G777))*COS(RADIANS(E767))*COS(RADIANS(AO757))))</f>
        <v>#DIV/0!</v>
      </c>
      <c r="AP777" t="e">
        <f>IF(DEGREES(ACOS(SIN(RADIANS(G777))*SIN(RADIANS(E767))+COS(RADIANS(G777))*COS(RADIANS(E767))*COS(RADIANS(AP757))))&gt;90,0,$F$4*$F$5/E766^2*(SIN(RADIANS(G777))*SIN(RADIANS(E767))+COS(RADIANS(G777))*COS(RADIANS(E767))*COS(RADIANS(AP757))))</f>
        <v>#DIV/0!</v>
      </c>
      <c r="AQ777" t="e">
        <f>IF(DEGREES(ACOS(SIN(RADIANS(G777))*SIN(RADIANS(E767))+COS(RADIANS(G777))*COS(RADIANS(E767))*COS(RADIANS(AQ757))))&gt;90,0,$F$4*$F$5/E766^2*(SIN(RADIANS(G777))*SIN(RADIANS(E767))+COS(RADIANS(G777))*COS(RADIANS(E767))*COS(RADIANS(AQ757))))</f>
        <v>#DIV/0!</v>
      </c>
      <c r="AR777" t="e">
        <f>IF(DEGREES(ACOS(SIN(RADIANS(G777))*SIN(RADIANS(E767))+COS(RADIANS(G777))*COS(RADIANS(E767))*COS(RADIANS(AR757))))&gt;90,0,$F$4*$F$5/E766^2*(SIN(RADIANS(G777))*SIN(RADIANS(E767))+COS(RADIANS(G777))*COS(RADIANS(E767))*COS(RADIANS(AR757))))</f>
        <v>#DIV/0!</v>
      </c>
    </row>
    <row r="779" spans="2:44" x14ac:dyDescent="0.5">
      <c r="H779" t="s">
        <v>769</v>
      </c>
      <c r="I779">
        <v>180</v>
      </c>
      <c r="J779">
        <v>170</v>
      </c>
      <c r="K779">
        <v>160</v>
      </c>
      <c r="L779">
        <v>150</v>
      </c>
      <c r="M779">
        <v>140</v>
      </c>
      <c r="N779">
        <v>130</v>
      </c>
      <c r="O779">
        <v>120</v>
      </c>
      <c r="P779">
        <v>110</v>
      </c>
      <c r="Q779">
        <v>100</v>
      </c>
      <c r="R779">
        <v>90</v>
      </c>
      <c r="S779">
        <v>80</v>
      </c>
      <c r="T779">
        <v>70</v>
      </c>
      <c r="U779">
        <v>60</v>
      </c>
      <c r="V779">
        <v>50</v>
      </c>
      <c r="W779">
        <v>40</v>
      </c>
      <c r="X779">
        <v>30</v>
      </c>
      <c r="Y779">
        <v>20</v>
      </c>
      <c r="Z779">
        <v>10</v>
      </c>
      <c r="AA779">
        <v>0</v>
      </c>
      <c r="AB779">
        <v>-10</v>
      </c>
      <c r="AC779">
        <v>-20</v>
      </c>
      <c r="AD779">
        <v>-30</v>
      </c>
      <c r="AE779">
        <v>-40</v>
      </c>
      <c r="AF779">
        <v>-50</v>
      </c>
      <c r="AG779">
        <v>-60</v>
      </c>
      <c r="AH779">
        <v>-70</v>
      </c>
      <c r="AI779">
        <v>-80</v>
      </c>
      <c r="AJ779">
        <v>-90</v>
      </c>
      <c r="AK779">
        <v>-100</v>
      </c>
      <c r="AL779">
        <v>-110</v>
      </c>
      <c r="AM779">
        <v>-120</v>
      </c>
      <c r="AN779">
        <v>-130</v>
      </c>
      <c r="AO779">
        <v>-140</v>
      </c>
      <c r="AP779">
        <v>-150</v>
      </c>
      <c r="AQ779">
        <v>-160</v>
      </c>
      <c r="AR779">
        <v>-170</v>
      </c>
    </row>
    <row r="780" spans="2:44" x14ac:dyDescent="0.5">
      <c r="H780" t="s">
        <v>779</v>
      </c>
      <c r="I780">
        <f>IF(ABS(I779-E792)&gt;180,IF(ABS(I779-E792)&gt;360,ABS(I779-E792)-360,360-ABS(I779-E792)),ABS(I779-E792))</f>
        <v>180</v>
      </c>
      <c r="J780">
        <f>IF(ABS(J779-E792)&gt;180,IF(ABS(J779-E792)&gt;360,ABS(J779-E792)-360,360-ABS(J779-E792)),ABS(J779-E792))</f>
        <v>170</v>
      </c>
      <c r="K780">
        <f>IF(ABS(K779-E792)&gt;180,IF(ABS(K779-E792)&gt;360,ABS(K779-E792)-360,360-ABS(K779-E792)),ABS(K779-E792))</f>
        <v>160</v>
      </c>
      <c r="L780">
        <f>IF(ABS(L779-E792)&gt;180,IF(ABS(L779-E792)&gt;360,ABS(L779-E792)-360,360-ABS(L779-E792)),ABS(L779-E792))</f>
        <v>150</v>
      </c>
      <c r="M780">
        <f>IF(ABS(M779-E792)&gt;180,IF(ABS(M779-E792)&gt;360,ABS(M779-E792)-360,360-ABS(M779-E792)),ABS(M779-E792))</f>
        <v>140</v>
      </c>
      <c r="N780">
        <f>IF(ABS(N779-E792)&gt;180,IF(ABS(N779-E792)&gt;360,ABS(N779-E792)-360,360-ABS(N779-E792)),ABS(N779-E792))</f>
        <v>130</v>
      </c>
      <c r="O780">
        <f>IF(ABS(O779-E792)&gt;180,IF(ABS(O779-E792)&gt;360,ABS(O779-E792)-360,360-ABS(O779-E792)),ABS(O779-E792))</f>
        <v>120</v>
      </c>
      <c r="P780">
        <f>IF(ABS(P779-E792)&gt;180,IF(ABS(P779-E792)&gt;360,ABS(P779-E792)-360,360-ABS(P779-E792)),ABS(P779-E792))</f>
        <v>110</v>
      </c>
      <c r="Q780">
        <f>IF(ABS(Q779-E792)&gt;180,IF(ABS(Q779-E792)&gt;360,ABS(Q779-E792)-360,360-ABS(Q779-E792)),ABS(Q779-E792))</f>
        <v>100</v>
      </c>
      <c r="R780">
        <f>IF(ABS(R779-E792)&gt;180,IF(ABS(R779-E792)&gt;360,ABS(R779-E792)-360,360-ABS(R779-E792)),ABS(R779-E792))</f>
        <v>90</v>
      </c>
      <c r="S780">
        <f>IF(ABS(S779-E792)&gt;180,IF(ABS(S779-E792)&gt;360,ABS(S779-E792)-360,360-ABS(S779-E792)),ABS(S779-E792))</f>
        <v>80</v>
      </c>
      <c r="T780">
        <f>IF(ABS(T779-E792)&gt;180,IF(ABS(T779-E792)&gt;360,ABS(T779-E792)-360,360-ABS(T779-E792)),ABS(T779-E792))</f>
        <v>70</v>
      </c>
      <c r="U780">
        <f>IF(ABS(U779-E792)&gt;180,IF(ABS(U779-E792)&gt;360,ABS(U779-E792)-360,360-ABS(U779-E792)),ABS(U779-E792))</f>
        <v>60</v>
      </c>
      <c r="V780">
        <f>IF(ABS(V779-E792)&gt;180,IF(ABS(V779-E792)&gt;360,ABS(V779-E792)-360,360-ABS(V779-E792)),ABS(V779-E792))</f>
        <v>50</v>
      </c>
      <c r="W780">
        <f>IF(ABS(W779-E792)&gt;180,IF(ABS(W779-E792)&gt;360,ABS(W779-E792)-360,360-ABS(W779-E792)),ABS(W779-E792))</f>
        <v>40</v>
      </c>
      <c r="X780">
        <f>IF(ABS(X779-E792)&gt;180,IF(ABS(X779-E792)&gt;360,ABS(X779-E792)-360,360-ABS(X779-E792)),ABS(X779-E792))</f>
        <v>30</v>
      </c>
      <c r="Y780">
        <f>IF(ABS(Y779-E792)&gt;180,IF(ABS(Y779-E792)&gt;360,ABS(Y779-E792)-360,360-ABS(Y779-E792)),ABS(Y779-E792))</f>
        <v>20</v>
      </c>
      <c r="Z780">
        <f>IF(ABS(Z779-E792)&gt;180,IF(ABS(Z779-E792)&gt;360,ABS(Z779-E792)-360,360-ABS(Z779-E792)),ABS(Z779-E792))</f>
        <v>10</v>
      </c>
      <c r="AA780">
        <f>IF(ABS(AA779-E792)&gt;180,IF(ABS(AA779-E792)&gt;360,ABS(AA779-E792)-360,360-ABS(AA779-E792)),ABS(AA779-E792))</f>
        <v>0</v>
      </c>
      <c r="AB780">
        <f>IF(ABS(AB779-E792)&gt;180,IF(ABS(AB779-E792)&gt;360,ABS(AB779-E792)-360,360-ABS(AB779-E792)),ABS(AB779-E792))</f>
        <v>10</v>
      </c>
      <c r="AC780">
        <f>IF(ABS(AC779-E792)&gt;180,IF(ABS(AC779-E792)&gt;360,ABS(AC779-E792)-360,360-ABS(AC779-E792)),ABS(AC779-E792))</f>
        <v>20</v>
      </c>
      <c r="AD780">
        <f>IF(ABS(AD779-E792)&gt;180,IF(ABS(AD779-E792)&gt;360,ABS(AD779-E792)-360,360-ABS(AD779-E792)),ABS(AD779-E792))</f>
        <v>30</v>
      </c>
      <c r="AE780">
        <f>IF(ABS(AE779-E792)&gt;180,IF(ABS(AE779-E792)&gt;360,ABS(AE779-E792)-360,360-ABS(AE779-E792)),ABS(AE779-E792))</f>
        <v>40</v>
      </c>
      <c r="AF780">
        <f>IF(ABS(AF779-E792)&gt;180,IF(ABS(AF779-E792)&gt;360,ABS(AF779-E792)-360,360-ABS(AF779-E792)),ABS(AF779-E792))</f>
        <v>50</v>
      </c>
      <c r="AG780">
        <f>IF(ABS(AG779-E792)&gt;180,IF(ABS(AG779-E792)&gt;360,ABS(AG779-E792)-360,360-ABS(AG779-E792)),ABS(AG779-E792))</f>
        <v>60</v>
      </c>
      <c r="AH780">
        <f>IF(ABS(AH779-E792)&gt;180,IF(ABS(AH779-E792)&gt;360,ABS(AH779-E792)-360,360-ABS(AH779-E792)),ABS(AH779-E792))</f>
        <v>70</v>
      </c>
      <c r="AI780">
        <f>IF(ABS(AI779-E792)&gt;180,IF(ABS(AI779-E792)&gt;360,ABS(AI779-E792)-360,360-ABS(AI779-E792)),ABS(AI779-E792))</f>
        <v>80</v>
      </c>
      <c r="AJ780">
        <f>IF(ABS(AJ779-E792)&gt;180,IF(ABS(AJ779-E792)&gt;360,ABS(AJ779-E792)-360,360-ABS(AJ779-E792)),ABS(AJ779-E792))</f>
        <v>90</v>
      </c>
      <c r="AK780">
        <f>IF(ABS(AK779-E792)&gt;180,IF(ABS(AK779-E792)&gt;360,ABS(AK779-E792)-360,360-ABS(AK779-E792)),ABS(AK779-E792))</f>
        <v>100</v>
      </c>
      <c r="AL780">
        <f>IF(ABS(AL779-E792)&gt;180,IF(ABS(AL779-E792)&gt;360,ABS(AL779-E792)-360,360-ABS(AL779-E792)),ABS(AL779-E792))</f>
        <v>110</v>
      </c>
      <c r="AM780">
        <f>IF(ABS(AM779-E792)&gt;180,IF(ABS(AM779-E792)&gt;360,ABS(AM779-E792)-360,360-ABS(AM779-E792)),ABS(AM779-E792))</f>
        <v>120</v>
      </c>
      <c r="AN780">
        <f>IF(ABS(AN779-E792)&gt;180,IF(ABS(AN779-E792)&gt;360,ABS(AN779-E792)-360,360-ABS(AN779-E792)),ABS(AN779-E792))</f>
        <v>130</v>
      </c>
      <c r="AO780">
        <f>IF(ABS(AO779-E792)&gt;180,IF(ABS(AO779-E792)&gt;360,ABS(AO779-E792)-360,360-ABS(AO779-E792)),ABS(AO779-E792))</f>
        <v>140</v>
      </c>
      <c r="AP780">
        <f>IF(ABS(AP779-E792)&gt;180,IF(ABS(AP779-E792)&gt;360,ABS(AP779-E792)-360,360-ABS(AP779-E792)),ABS(AP779-E792))</f>
        <v>150</v>
      </c>
      <c r="AQ780">
        <f>IF(ABS(AQ779-E792)&gt;180,IF(ABS(AQ779-E792)&gt;360,ABS(AQ779-E792)-360,360-ABS(AQ779-E792)),ABS(AQ779-E792))</f>
        <v>160</v>
      </c>
      <c r="AR780">
        <f>IF(ABS(AR779-E792)&gt;180,IF(ABS(AR779-E792)&gt;360,ABS(AR779-E792)-360,360-ABS(AR779-E792)),ABS(AR779-E792))</f>
        <v>170</v>
      </c>
    </row>
    <row r="781" spans="2:44" x14ac:dyDescent="0.5">
      <c r="G781" t="s">
        <v>734</v>
      </c>
    </row>
    <row r="782" spans="2:44" x14ac:dyDescent="0.5">
      <c r="B782" t="s">
        <v>788</v>
      </c>
      <c r="E782">
        <v>320</v>
      </c>
      <c r="G782">
        <v>90</v>
      </c>
      <c r="I782" t="e">
        <f>IF(DEGREES(ACOS(SIN(RADIANS(G782))*SIN(RADIANS(E790))+COS(RADIANS(G782))*COS(RADIANS(E790))*COS(RADIANS(I780))))&gt;90,0,$F$4*$F$5/E789^2*(SIN(RADIANS(G782))*SIN(RADIANS(E790))+COS(RADIANS(G782))*COS(RADIANS(E790))*COS(RADIANS(I780))))</f>
        <v>#DIV/0!</v>
      </c>
      <c r="J782" t="e">
        <f>IF(DEGREES(ACOS(SIN(RADIANS(G782))*SIN(RADIANS(E790))+COS(RADIANS(G782))*COS(RADIANS(E790))*COS(RADIANS(J780))))&gt;90,0,$F$4*$F$5/E789^2*(SIN(RADIANS(G782))*SIN(RADIANS(E790))+COS(RADIANS(G782))*COS(RADIANS(E790))*COS(RADIANS(J780))))</f>
        <v>#DIV/0!</v>
      </c>
      <c r="K782" t="e">
        <f>IF(DEGREES(ACOS(SIN(RADIANS(G782))*SIN(RADIANS(E790))+COS(RADIANS(G782))*COS(RADIANS(E790))*COS(RADIANS(K780))))&gt;90,0,$F$4*$F$5/E789^2*(SIN(RADIANS(G782))*SIN(RADIANS(E790))+COS(RADIANS(G782))*COS(RADIANS(E790))*COS(RADIANS(K780))))</f>
        <v>#DIV/0!</v>
      </c>
      <c r="L782" t="e">
        <f>IF(DEGREES(ACOS(SIN(RADIANS(G782))*SIN(RADIANS(E790))+COS(RADIANS(G782))*COS(RADIANS(E790))*COS(RADIANS(L780))))&gt;90,0,$F$4*$F$5/E789^2*(SIN(RADIANS(G782))*SIN(RADIANS(E790))+COS(RADIANS(G782))*COS(RADIANS(E790))*COS(RADIANS(L780))))</f>
        <v>#DIV/0!</v>
      </c>
      <c r="M782" t="e">
        <f>IF(DEGREES(ACOS(SIN(RADIANS(G782))*SIN(RADIANS(E790))+COS(RADIANS(G782))*COS(RADIANS(E790))*COS(RADIANS(M780))))&gt;90,0,$F$4*$F$5/E789^2*(SIN(RADIANS(G782))*SIN(RADIANS(E790))+COS(RADIANS(G782))*COS(RADIANS(E790))*COS(RADIANS(M780))))</f>
        <v>#DIV/0!</v>
      </c>
      <c r="N782" t="e">
        <f>IF(DEGREES(ACOS(SIN(RADIANS(G782))*SIN(RADIANS(E790))+COS(RADIANS(G782))*COS(RADIANS(E790))*COS(RADIANS(N780))))&gt;90,0,$F$4*$F$5/E789^2*(SIN(RADIANS(G782))*SIN(RADIANS(E790))+COS(RADIANS(G782))*COS(RADIANS(E790))*COS(RADIANS(N780))))</f>
        <v>#DIV/0!</v>
      </c>
      <c r="O782" t="e">
        <f>IF(DEGREES(ACOS(SIN(RADIANS(G782))*SIN(RADIANS(E790))+COS(RADIANS(G782))*COS(RADIANS(E790))*COS(RADIANS(O780))))&gt;90,0,$F$4*$F$5/E789^2*(SIN(RADIANS(G782))*SIN(RADIANS(E790))+COS(RADIANS(G782))*COS(RADIANS(E790))*COS(RADIANS(O780))))</f>
        <v>#DIV/0!</v>
      </c>
      <c r="P782" t="e">
        <f>IF(DEGREES(ACOS(SIN(RADIANS(G782))*SIN(RADIANS(E790))+COS(RADIANS(G782))*COS(RADIANS(E790))*COS(RADIANS(P780))))&gt;90,0,$F$4*$F$5/E789^2*(SIN(RADIANS(G782))*SIN(RADIANS(E790))+COS(RADIANS(G782))*COS(RADIANS(E790))*COS(RADIANS(P780))))</f>
        <v>#DIV/0!</v>
      </c>
      <c r="Q782" t="e">
        <f>IF(DEGREES(ACOS(SIN(RADIANS(G782))*SIN(RADIANS(E790))+COS(RADIANS(G782))*COS(RADIANS(E790))*COS(RADIANS(Q780))))&gt;90,0,$F$4*$F$5/E789^2*(SIN(RADIANS(G782))*SIN(RADIANS(E790))+COS(RADIANS(G782))*COS(RADIANS(E790))*COS(RADIANS(Q780))))</f>
        <v>#DIV/0!</v>
      </c>
      <c r="R782" t="e">
        <f>IF(DEGREES(ACOS(SIN(RADIANS(G782))*SIN(RADIANS(E790))+COS(RADIANS(G782))*COS(RADIANS(E790))*COS(RADIANS(R780))))&gt;90,0,$F$4*$F$5/E789^2*(SIN(RADIANS(G782))*SIN(RADIANS(E790))+COS(RADIANS(G782))*COS(RADIANS(E790))*COS(RADIANS(R780))))</f>
        <v>#DIV/0!</v>
      </c>
      <c r="S782" t="e">
        <f>IF(DEGREES(ACOS(SIN(RADIANS(G782))*SIN(RADIANS(E790))+COS(RADIANS(G782))*COS(RADIANS(E790))*COS(RADIANS(S780))))&gt;90,0,$F$4*$F$5/E789^2*(SIN(RADIANS(G782))*SIN(RADIANS(E790))+COS(RADIANS(G782))*COS(RADIANS(E790))*COS(RADIANS(S780))))</f>
        <v>#DIV/0!</v>
      </c>
      <c r="T782" t="e">
        <f>IF(DEGREES(ACOS(SIN(RADIANS(G782))*SIN(RADIANS(E790))+COS(RADIANS(G782))*COS(RADIANS(E790))*COS(RADIANS(T780))))&gt;90,0,$F$4*$F$5/E789^2*(SIN(RADIANS(G782))*SIN(RADIANS(E790))+COS(RADIANS(G782))*COS(RADIANS(E790))*COS(RADIANS(T780))))</f>
        <v>#DIV/0!</v>
      </c>
      <c r="U782" t="e">
        <f>IF(DEGREES(ACOS(SIN(RADIANS(G782))*SIN(RADIANS(E790))+COS(RADIANS(G782))*COS(RADIANS(E790))*COS(RADIANS(U780))))&gt;90,0,$F$4*$F$5/E789^2*(SIN(RADIANS(G782))*SIN(RADIANS(E790))+COS(RADIANS(G782))*COS(RADIANS(E790))*COS(RADIANS(U780))))</f>
        <v>#DIV/0!</v>
      </c>
      <c r="V782" t="e">
        <f>IF(DEGREES(ACOS(SIN(RADIANS(G782))*SIN(RADIANS(E790))+COS(RADIANS(G782))*COS(RADIANS(E790))*COS(RADIANS(V780))))&gt;90,0,$F$4*$F$5/E789^2*(SIN(RADIANS(G782))*SIN(RADIANS(E790))+COS(RADIANS(G782))*COS(RADIANS(E790))*COS(RADIANS(V780))))</f>
        <v>#DIV/0!</v>
      </c>
      <c r="W782" t="e">
        <f>IF(DEGREES(ACOS(SIN(RADIANS(G782))*SIN(RADIANS(E790))+COS(RADIANS(G782))*COS(RADIANS(E790))*COS(RADIANS(W780))))&gt;90,0,$F$4*$F$5/E789^2*(SIN(RADIANS(G782))*SIN(RADIANS(E790))+COS(RADIANS(G782))*COS(RADIANS(E790))*COS(RADIANS(W780))))</f>
        <v>#DIV/0!</v>
      </c>
      <c r="X782" t="e">
        <f>IF(DEGREES(ACOS(SIN(RADIANS(G782))*SIN(RADIANS(E790))+COS(RADIANS(G782))*COS(RADIANS(E790))*COS(RADIANS(X780))))&gt;90,0,$F$4*$F$5/E789^2*(SIN(RADIANS(G782))*SIN(RADIANS(E790))+COS(RADIANS(G782))*COS(RADIANS(E790))*COS(RADIANS(X780))))</f>
        <v>#DIV/0!</v>
      </c>
      <c r="Y782" t="e">
        <f>IF(DEGREES(ACOS(SIN(RADIANS(G782))*SIN(RADIANS(E790))+COS(RADIANS(G782))*COS(RADIANS(E790))*COS(RADIANS(Y780))))&gt;90,0,$F$4*$F$5/E789^2*(SIN(RADIANS(G782))*SIN(RADIANS(E790))+COS(RADIANS(G782))*COS(RADIANS(E790))*COS(RADIANS(Y780))))</f>
        <v>#DIV/0!</v>
      </c>
      <c r="Z782" t="e">
        <f>IF(DEGREES(ACOS(SIN(RADIANS(G782))*SIN(RADIANS(E790))+COS(RADIANS(G782))*COS(RADIANS(E790))*COS(RADIANS(Z780))))&gt;90,0,$F$4*$F$5/E789^2*(SIN(RADIANS(G782))*SIN(RADIANS(E790))+COS(RADIANS(G782))*COS(RADIANS(E790))*COS(RADIANS(Z780))))</f>
        <v>#DIV/0!</v>
      </c>
      <c r="AA782" t="e">
        <f>IF(DEGREES(ACOS(SIN(RADIANS(G782))*SIN(RADIANS(E790))+COS(RADIANS(G782))*COS(RADIANS(E790))*COS(RADIANS(AA780))))&gt;90,0,$F$4*$F$5/E789^2*(SIN(RADIANS(G782))*SIN(RADIANS(E790))+COS(RADIANS(G782))*COS(RADIANS(E790))*COS(RADIANS(AA780))))</f>
        <v>#DIV/0!</v>
      </c>
      <c r="AB782" t="e">
        <f>IF(DEGREES(ACOS(SIN(RADIANS(G782))*SIN(RADIANS(E790))+COS(RADIANS(G782))*COS(RADIANS(E790))*COS(RADIANS(AB780))))&gt;90,0,$F$4*$F$5/E789^2*(SIN(RADIANS(G782))*SIN(RADIANS(E790))+COS(RADIANS(G782))*COS(RADIANS(E790))*COS(RADIANS(AB780))))</f>
        <v>#DIV/0!</v>
      </c>
      <c r="AC782" t="e">
        <f>IF(DEGREES(ACOS(SIN(RADIANS(G782))*SIN(RADIANS(E790))+COS(RADIANS(G782))*COS(RADIANS(E790))*COS(RADIANS(AC780))))&gt;90,0,$F$4*$F$5/E789^2*(SIN(RADIANS(G782))*SIN(RADIANS(E790))+COS(RADIANS(G782))*COS(RADIANS(E790))*COS(RADIANS(AC780))))</f>
        <v>#DIV/0!</v>
      </c>
      <c r="AD782" t="e">
        <f>IF(DEGREES(ACOS(SIN(RADIANS(G782))*SIN(RADIANS(E790))+COS(RADIANS(G782))*COS(RADIANS(E790))*COS(RADIANS(AD780))))&gt;90,0,$F$4*$F$5/E789^2*(SIN(RADIANS(G782))*SIN(RADIANS(E790))+COS(RADIANS(G782))*COS(RADIANS(E790))*COS(RADIANS(AD780))))</f>
        <v>#DIV/0!</v>
      </c>
      <c r="AE782" t="e">
        <f>IF(DEGREES(ACOS(SIN(RADIANS(G782))*SIN(RADIANS(E790))+COS(RADIANS(G782))*COS(RADIANS(E790))*COS(RADIANS(AE780))))&gt;90,0,$F$4*$F$5/E789^2*(SIN(RADIANS(G782))*SIN(RADIANS(E790))+COS(RADIANS(G782))*COS(RADIANS(E790))*COS(RADIANS(AE780))))</f>
        <v>#DIV/0!</v>
      </c>
      <c r="AF782" t="e">
        <f>IF(DEGREES(ACOS(SIN(RADIANS(G782))*SIN(RADIANS(E790))+COS(RADIANS(G782))*COS(RADIANS(E790))*COS(RADIANS(AF780))))&gt;90,0,$F$4*$F$5/E789^2*(SIN(RADIANS(G782))*SIN(RADIANS(E790))+COS(RADIANS(G782))*COS(RADIANS(E790))*COS(RADIANS(AF780))))</f>
        <v>#DIV/0!</v>
      </c>
      <c r="AG782" t="e">
        <f>IF(DEGREES(ACOS(SIN(RADIANS(G782))*SIN(RADIANS(E790))+COS(RADIANS(G782))*COS(RADIANS(E790))*COS(RADIANS(AG780))))&gt;90,0,$F$4*$F$5/E789^2*(SIN(RADIANS(G782))*SIN(RADIANS(E790))+COS(RADIANS(G782))*COS(RADIANS(E790))*COS(RADIANS(AG780))))</f>
        <v>#DIV/0!</v>
      </c>
      <c r="AH782" t="e">
        <f>IF(DEGREES(ACOS(SIN(RADIANS(G782))*SIN(RADIANS(E790))+COS(RADIANS(G782))*COS(RADIANS(E790))*COS(RADIANS(AH780))))&gt;90,0,$F$4*$F$5/E789^2*(SIN(RADIANS(G782))*SIN(RADIANS(E790))+COS(RADIANS(G782))*COS(RADIANS(E790))*COS(RADIANS(AH780))))</f>
        <v>#DIV/0!</v>
      </c>
      <c r="AI782" t="e">
        <f>IF(DEGREES(ACOS(SIN(RADIANS(G782))*SIN(RADIANS(E790))+COS(RADIANS(G782))*COS(RADIANS(E790))*COS(RADIANS(AI780))))&gt;90,0,$F$4*$F$5/E789^2*(SIN(RADIANS(G782))*SIN(RADIANS(E790))+COS(RADIANS(G782))*COS(RADIANS(E790))*COS(RADIANS(AI780))))</f>
        <v>#DIV/0!</v>
      </c>
      <c r="AJ782" t="e">
        <f>IF(DEGREES(ACOS(SIN(RADIANS(G782))*SIN(RADIANS(E790))+COS(RADIANS(G782))*COS(RADIANS(E790))*COS(RADIANS(AJ780))))&gt;90,0,$F$4*$F$5/E789^2*(SIN(RADIANS(G782))*SIN(RADIANS(E790))+COS(RADIANS(G782))*COS(RADIANS(E790))*COS(RADIANS(AJ780))))</f>
        <v>#DIV/0!</v>
      </c>
      <c r="AK782" t="e">
        <f>IF(DEGREES(ACOS(SIN(RADIANS(G782))*SIN(RADIANS(E790))+COS(RADIANS(G782))*COS(RADIANS(E790))*COS(RADIANS(AK780))))&gt;90,0,$F$4*$F$5/E789^2*(SIN(RADIANS(G782))*SIN(RADIANS(E790))+COS(RADIANS(G782))*COS(RADIANS(E790))*COS(RADIANS(AK780))))</f>
        <v>#DIV/0!</v>
      </c>
      <c r="AL782" t="e">
        <f>IF(DEGREES(ACOS(SIN(RADIANS(G782))*SIN(RADIANS(E790))+COS(RADIANS(G782))*COS(RADIANS(E790))*COS(RADIANS(AL780))))&gt;90,0,$F$4*$F$5/E789^2*(SIN(RADIANS(G782))*SIN(RADIANS(E790))+COS(RADIANS(G782))*COS(RADIANS(E790))*COS(RADIANS(AL780))))</f>
        <v>#DIV/0!</v>
      </c>
      <c r="AM782" t="e">
        <f>IF(DEGREES(ACOS(SIN(RADIANS(G782))*SIN(RADIANS(E790))+COS(RADIANS(G782))*COS(RADIANS(E790))*COS(RADIANS(AM780))))&gt;90,0,$F$4*$F$5/E789^2*(SIN(RADIANS(G782))*SIN(RADIANS(E790))+COS(RADIANS(G782))*COS(RADIANS(E790))*COS(RADIANS(AM780))))</f>
        <v>#DIV/0!</v>
      </c>
      <c r="AN782" t="e">
        <f>IF(DEGREES(ACOS(SIN(RADIANS(G782))*SIN(RADIANS(E790))+COS(RADIANS(G782))*COS(RADIANS(E790))*COS(RADIANS(AN780))))&gt;90,0,$F$4*$F$5/E789^2*(SIN(RADIANS(G782))*SIN(RADIANS(E790))+COS(RADIANS(G782))*COS(RADIANS(E790))*COS(RADIANS(AN780))))</f>
        <v>#DIV/0!</v>
      </c>
      <c r="AO782" t="e">
        <f>IF(DEGREES(ACOS(SIN(RADIANS(G782))*SIN(RADIANS(E790))+COS(RADIANS(G782))*COS(RADIANS(E790))*COS(RADIANS(AO780))))&gt;90,0,$F$4*$F$5/E789^2*(SIN(RADIANS(G782))*SIN(RADIANS(E790))+COS(RADIANS(G782))*COS(RADIANS(E790))*COS(RADIANS(AO780))))</f>
        <v>#DIV/0!</v>
      </c>
      <c r="AP782" t="e">
        <f>IF(DEGREES(ACOS(SIN(RADIANS(G782))*SIN(RADIANS(E790))+COS(RADIANS(G782))*COS(RADIANS(E790))*COS(RADIANS(AP780))))&gt;90,0,$F$4*$F$5/E789^2*(SIN(RADIANS(G782))*SIN(RADIANS(E790))+COS(RADIANS(G782))*COS(RADIANS(E790))*COS(RADIANS(AP780))))</f>
        <v>#DIV/0!</v>
      </c>
      <c r="AQ782" t="e">
        <f>IF(DEGREES(ACOS(SIN(RADIANS(G782))*SIN(RADIANS(E790))+COS(RADIANS(G782))*COS(RADIANS(E790))*COS(RADIANS(AQ780))))&gt;90,0,$F$4*$F$5/E789^2*(SIN(RADIANS(G782))*SIN(RADIANS(E790))+COS(RADIANS(G782))*COS(RADIANS(E790))*COS(RADIANS(AQ780))))</f>
        <v>#DIV/0!</v>
      </c>
      <c r="AR782" t="e">
        <f>IF(DEGREES(ACOS(SIN(RADIANS(G782))*SIN(RADIANS(E790))+COS(RADIANS(G782))*COS(RADIANS(E790))*COS(RADIANS(AR780))))&gt;90,0,$F$4*$F$5/E789^2*(SIN(RADIANS(G782))*SIN(RADIANS(E790))+COS(RADIANS(G782))*COS(RADIANS(E790))*COS(RADIANS(AR780))))</f>
        <v>#DIV/0!</v>
      </c>
    </row>
    <row r="783" spans="2:44" x14ac:dyDescent="0.5">
      <c r="B783" t="s">
        <v>726</v>
      </c>
      <c r="E783" cm="1">
        <f t="array" ref="E783">INDEX($D$1751:$AM$1751,0,MATCH(E782-IF(E782&lt;360,0,360),$D$1700:$AM$1700,0))+IF(E782&gt;350,360,0)</f>
        <v>320</v>
      </c>
      <c r="G783">
        <v>80</v>
      </c>
      <c r="I783">
        <f>IF(DEGREES(ACOS(SIN(RADIANS(G783))*SIN(RADIANS(E790))+COS(RADIANS(G783))*COS(RADIANS(E790))*COS(RADIANS(I780))))&gt;90,0,$F$4*$F$5/E789^2*(SIN(RADIANS(G783))*SIN(RADIANS(E790))+COS(RADIANS(G783))*COS(RADIANS(E790))*COS(RADIANS(I780))))</f>
        <v>0</v>
      </c>
      <c r="J783">
        <f>IF(DEGREES(ACOS(SIN(RADIANS(G783))*SIN(RADIANS(E790))+COS(RADIANS(G783))*COS(RADIANS(E790))*COS(RADIANS(J780))))&gt;90,0,$F$4*$F$5/E789^2*(SIN(RADIANS(G783))*SIN(RADIANS(E790))+COS(RADIANS(G783))*COS(RADIANS(E790))*COS(RADIANS(J780))))</f>
        <v>0</v>
      </c>
      <c r="K783">
        <f>IF(DEGREES(ACOS(SIN(RADIANS(G783))*SIN(RADIANS(E790))+COS(RADIANS(G783))*COS(RADIANS(E790))*COS(RADIANS(K780))))&gt;90,0,$F$4*$F$5/E789^2*(SIN(RADIANS(G783))*SIN(RADIANS(E790))+COS(RADIANS(G783))*COS(RADIANS(E790))*COS(RADIANS(K780))))</f>
        <v>0</v>
      </c>
      <c r="L783">
        <f>IF(DEGREES(ACOS(SIN(RADIANS(G783))*SIN(RADIANS(E790))+COS(RADIANS(G783))*COS(RADIANS(E790))*COS(RADIANS(L780))))&gt;90,0,$F$4*$F$5/E789^2*(SIN(RADIANS(G783))*SIN(RADIANS(E790))+COS(RADIANS(G783))*COS(RADIANS(E790))*COS(RADIANS(L780))))</f>
        <v>0</v>
      </c>
      <c r="M783">
        <f>IF(DEGREES(ACOS(SIN(RADIANS(G783))*SIN(RADIANS(E790))+COS(RADIANS(G783))*COS(RADIANS(E790))*COS(RADIANS(M780))))&gt;90,0,$F$4*$F$5/E789^2*(SIN(RADIANS(G783))*SIN(RADIANS(E790))+COS(RADIANS(G783))*COS(RADIANS(E790))*COS(RADIANS(M780))))</f>
        <v>0</v>
      </c>
      <c r="N783">
        <f>IF(DEGREES(ACOS(SIN(RADIANS(G783))*SIN(RADIANS(E790))+COS(RADIANS(G783))*COS(RADIANS(E790))*COS(RADIANS(N780))))&gt;90,0,$F$4*$F$5/E789^2*(SIN(RADIANS(G783))*SIN(RADIANS(E790))+COS(RADIANS(G783))*COS(RADIANS(E790))*COS(RADIANS(N780))))</f>
        <v>0</v>
      </c>
      <c r="O783">
        <f>IF(DEGREES(ACOS(SIN(RADIANS(G783))*SIN(RADIANS(E790))+COS(RADIANS(G783))*COS(RADIANS(E790))*COS(RADIANS(O780))))&gt;90,0,$F$4*$F$5/E789^2*(SIN(RADIANS(G783))*SIN(RADIANS(E790))+COS(RADIANS(G783))*COS(RADIANS(E790))*COS(RADIANS(O780))))</f>
        <v>0</v>
      </c>
      <c r="P783">
        <f>IF(DEGREES(ACOS(SIN(RADIANS(G783))*SIN(RADIANS(E790))+COS(RADIANS(G783))*COS(RADIANS(E790))*COS(RADIANS(P780))))&gt;90,0,$F$4*$F$5/E789^2*(SIN(RADIANS(G783))*SIN(RADIANS(E790))+COS(RADIANS(G783))*COS(RADIANS(E790))*COS(RADIANS(P780))))</f>
        <v>0</v>
      </c>
      <c r="Q783">
        <f>IF(DEGREES(ACOS(SIN(RADIANS(G783))*SIN(RADIANS(E790))+COS(RADIANS(G783))*COS(RADIANS(E790))*COS(RADIANS(Q780))))&gt;90,0,$F$4*$F$5/E789^2*(SIN(RADIANS(G783))*SIN(RADIANS(E790))+COS(RADIANS(G783))*COS(RADIANS(E790))*COS(RADIANS(Q780))))</f>
        <v>0</v>
      </c>
      <c r="R783" t="e">
        <f>IF(DEGREES(ACOS(SIN(RADIANS(G783))*SIN(RADIANS(E790))+COS(RADIANS(G783))*COS(RADIANS(E790))*COS(RADIANS(R780))))&gt;90,0,$F$4*$F$5/E789^2*(SIN(RADIANS(G783))*SIN(RADIANS(E790))+COS(RADIANS(G783))*COS(RADIANS(E790))*COS(RADIANS(R780))))</f>
        <v>#DIV/0!</v>
      </c>
      <c r="S783" t="e">
        <f>IF(DEGREES(ACOS(SIN(RADIANS(G783))*SIN(RADIANS(E790))+COS(RADIANS(G783))*COS(RADIANS(E790))*COS(RADIANS(S780))))&gt;90,0,$F$4*$F$5/E789^2*(SIN(RADIANS(G783))*SIN(RADIANS(E790))+COS(RADIANS(G783))*COS(RADIANS(E790))*COS(RADIANS(S780))))</f>
        <v>#DIV/0!</v>
      </c>
      <c r="T783" t="e">
        <f>IF(DEGREES(ACOS(SIN(RADIANS(G783))*SIN(RADIANS(E790))+COS(RADIANS(G783))*COS(RADIANS(E790))*COS(RADIANS(T780))))&gt;90,0,$F$4*$F$5/E789^2*(SIN(RADIANS(G783))*SIN(RADIANS(E790))+COS(RADIANS(G783))*COS(RADIANS(E790))*COS(RADIANS(T780))))</f>
        <v>#DIV/0!</v>
      </c>
      <c r="U783" t="e">
        <f>IF(DEGREES(ACOS(SIN(RADIANS(G783))*SIN(RADIANS(E790))+COS(RADIANS(G783))*COS(RADIANS(E790))*COS(RADIANS(U780))))&gt;90,0,$F$4*$F$5/E789^2*(SIN(RADIANS(G783))*SIN(RADIANS(E790))+COS(RADIANS(G783))*COS(RADIANS(E790))*COS(RADIANS(U780))))</f>
        <v>#DIV/0!</v>
      </c>
      <c r="V783" t="e">
        <f>IF(DEGREES(ACOS(SIN(RADIANS(G783))*SIN(RADIANS(E790))+COS(RADIANS(G783))*COS(RADIANS(E790))*COS(RADIANS(V780))))&gt;90,0,$F$4*$F$5/E789^2*(SIN(RADIANS(G783))*SIN(RADIANS(E790))+COS(RADIANS(G783))*COS(RADIANS(E790))*COS(RADIANS(V780))))</f>
        <v>#DIV/0!</v>
      </c>
      <c r="W783" t="e">
        <f>IF(DEGREES(ACOS(SIN(RADIANS(G783))*SIN(RADIANS(E790))+COS(RADIANS(G783))*COS(RADIANS(E790))*COS(RADIANS(W780))))&gt;90,0,$F$4*$F$5/E789^2*(SIN(RADIANS(G783))*SIN(RADIANS(E790))+COS(RADIANS(G783))*COS(RADIANS(E790))*COS(RADIANS(W780))))</f>
        <v>#DIV/0!</v>
      </c>
      <c r="X783" t="e">
        <f>IF(DEGREES(ACOS(SIN(RADIANS(G783))*SIN(RADIANS(E790))+COS(RADIANS(G783))*COS(RADIANS(E790))*COS(RADIANS(X780))))&gt;90,0,$F$4*$F$5/E789^2*(SIN(RADIANS(G783))*SIN(RADIANS(E790))+COS(RADIANS(G783))*COS(RADIANS(E790))*COS(RADIANS(X780))))</f>
        <v>#DIV/0!</v>
      </c>
      <c r="Y783" t="e">
        <f>IF(DEGREES(ACOS(SIN(RADIANS(G783))*SIN(RADIANS(E790))+COS(RADIANS(G783))*COS(RADIANS(E790))*COS(RADIANS(Y780))))&gt;90,0,$F$4*$F$5/E789^2*(SIN(RADIANS(G783))*SIN(RADIANS(E790))+COS(RADIANS(G783))*COS(RADIANS(E790))*COS(RADIANS(Y780))))</f>
        <v>#DIV/0!</v>
      </c>
      <c r="Z783" t="e">
        <f>IF(DEGREES(ACOS(SIN(RADIANS(G783))*SIN(RADIANS(E790))+COS(RADIANS(G783))*COS(RADIANS(E790))*COS(RADIANS(Z780))))&gt;90,0,$F$4*$F$5/E789^2*(SIN(RADIANS(G783))*SIN(RADIANS(E790))+COS(RADIANS(G783))*COS(RADIANS(E790))*COS(RADIANS(Z780))))</f>
        <v>#DIV/0!</v>
      </c>
      <c r="AA783" t="e">
        <f>IF(DEGREES(ACOS(SIN(RADIANS(G783))*SIN(RADIANS(E790))+COS(RADIANS(G783))*COS(RADIANS(E790))*COS(RADIANS(AA780))))&gt;90,0,$F$4*$F$5/E789^2*(SIN(RADIANS(G783))*SIN(RADIANS(E790))+COS(RADIANS(G783))*COS(RADIANS(E790))*COS(RADIANS(AA780))))</f>
        <v>#DIV/0!</v>
      </c>
      <c r="AB783" t="e">
        <f>IF(DEGREES(ACOS(SIN(RADIANS(G783))*SIN(RADIANS(E790))+COS(RADIANS(G783))*COS(RADIANS(E790))*COS(RADIANS(AB780))))&gt;90,0,$F$4*$F$5/E789^2*(SIN(RADIANS(G783))*SIN(RADIANS(E790))+COS(RADIANS(G783))*COS(RADIANS(E790))*COS(RADIANS(AB780))))</f>
        <v>#DIV/0!</v>
      </c>
      <c r="AC783" t="e">
        <f>IF(DEGREES(ACOS(SIN(RADIANS(G783))*SIN(RADIANS(E790))+COS(RADIANS(G783))*COS(RADIANS(E790))*COS(RADIANS(AC780))))&gt;90,0,$F$4*$F$5/E789^2*(SIN(RADIANS(G783))*SIN(RADIANS(E790))+COS(RADIANS(G783))*COS(RADIANS(E790))*COS(RADIANS(AC780))))</f>
        <v>#DIV/0!</v>
      </c>
      <c r="AD783" t="e">
        <f>IF(DEGREES(ACOS(SIN(RADIANS(G783))*SIN(RADIANS(E790))+COS(RADIANS(G783))*COS(RADIANS(E790))*COS(RADIANS(AD780))))&gt;90,0,$F$4*$F$5/E789^2*(SIN(RADIANS(G783))*SIN(RADIANS(E790))+COS(RADIANS(G783))*COS(RADIANS(E790))*COS(RADIANS(AD780))))</f>
        <v>#DIV/0!</v>
      </c>
      <c r="AE783" t="e">
        <f>IF(DEGREES(ACOS(SIN(RADIANS(G783))*SIN(RADIANS(E790))+COS(RADIANS(G783))*COS(RADIANS(E790))*COS(RADIANS(AE780))))&gt;90,0,$F$4*$F$5/E789^2*(SIN(RADIANS(G783))*SIN(RADIANS(E790))+COS(RADIANS(G783))*COS(RADIANS(E790))*COS(RADIANS(AE780))))</f>
        <v>#DIV/0!</v>
      </c>
      <c r="AF783" t="e">
        <f>IF(DEGREES(ACOS(SIN(RADIANS(G783))*SIN(RADIANS(E790))+COS(RADIANS(G783))*COS(RADIANS(E790))*COS(RADIANS(AF780))))&gt;90,0,$F$4*$F$5/E789^2*(SIN(RADIANS(G783))*SIN(RADIANS(E790))+COS(RADIANS(G783))*COS(RADIANS(E790))*COS(RADIANS(AF780))))</f>
        <v>#DIV/0!</v>
      </c>
      <c r="AG783" t="e">
        <f>IF(DEGREES(ACOS(SIN(RADIANS(G783))*SIN(RADIANS(E790))+COS(RADIANS(G783))*COS(RADIANS(E790))*COS(RADIANS(AG780))))&gt;90,0,$F$4*$F$5/E789^2*(SIN(RADIANS(G783))*SIN(RADIANS(E790))+COS(RADIANS(G783))*COS(RADIANS(E790))*COS(RADIANS(AG780))))</f>
        <v>#DIV/0!</v>
      </c>
      <c r="AH783" t="e">
        <f>IF(DEGREES(ACOS(SIN(RADIANS(G783))*SIN(RADIANS(E790))+COS(RADIANS(G783))*COS(RADIANS(E790))*COS(RADIANS(AH780))))&gt;90,0,$F$4*$F$5/E789^2*(SIN(RADIANS(G783))*SIN(RADIANS(E790))+COS(RADIANS(G783))*COS(RADIANS(E790))*COS(RADIANS(AH780))))</f>
        <v>#DIV/0!</v>
      </c>
      <c r="AI783" t="e">
        <f>IF(DEGREES(ACOS(SIN(RADIANS(G783))*SIN(RADIANS(E790))+COS(RADIANS(G783))*COS(RADIANS(E790))*COS(RADIANS(AI780))))&gt;90,0,$F$4*$F$5/E789^2*(SIN(RADIANS(G783))*SIN(RADIANS(E790))+COS(RADIANS(G783))*COS(RADIANS(E790))*COS(RADIANS(AI780))))</f>
        <v>#DIV/0!</v>
      </c>
      <c r="AJ783" t="e">
        <f>IF(DEGREES(ACOS(SIN(RADIANS(G783))*SIN(RADIANS(E790))+COS(RADIANS(G783))*COS(RADIANS(E790))*COS(RADIANS(AJ780))))&gt;90,0,$F$4*$F$5/E789^2*(SIN(RADIANS(G783))*SIN(RADIANS(E790))+COS(RADIANS(G783))*COS(RADIANS(E790))*COS(RADIANS(AJ780))))</f>
        <v>#DIV/0!</v>
      </c>
      <c r="AK783">
        <f>IF(DEGREES(ACOS(SIN(RADIANS(G783))*SIN(RADIANS(E790))+COS(RADIANS(G783))*COS(RADIANS(E790))*COS(RADIANS(AK780))))&gt;90,0,$F$4*$F$5/E789^2*(SIN(RADIANS(G783))*SIN(RADIANS(E790))+COS(RADIANS(G783))*COS(RADIANS(E790))*COS(RADIANS(AK780))))</f>
        <v>0</v>
      </c>
      <c r="AL783">
        <f>IF(DEGREES(ACOS(SIN(RADIANS(G783))*SIN(RADIANS(E790))+COS(RADIANS(G783))*COS(RADIANS(E790))*COS(RADIANS(AL780))))&gt;90,0,$F$4*$F$5/E789^2*(SIN(RADIANS(G783))*SIN(RADIANS(E790))+COS(RADIANS(G783))*COS(RADIANS(E790))*COS(RADIANS(AL780))))</f>
        <v>0</v>
      </c>
      <c r="AM783">
        <f>IF(DEGREES(ACOS(SIN(RADIANS(G783))*SIN(RADIANS(E790))+COS(RADIANS(G783))*COS(RADIANS(E790))*COS(RADIANS(AM780))))&gt;90,0,$F$4*$F$5/E789^2*(SIN(RADIANS(G783))*SIN(RADIANS(E790))+COS(RADIANS(G783))*COS(RADIANS(E790))*COS(RADIANS(AM780))))</f>
        <v>0</v>
      </c>
      <c r="AN783">
        <f>IF(DEGREES(ACOS(SIN(RADIANS(G783))*SIN(RADIANS(E790))+COS(RADIANS(G783))*COS(RADIANS(E790))*COS(RADIANS(AN780))))&gt;90,0,$F$4*$F$5/E789^2*(SIN(RADIANS(G783))*SIN(RADIANS(E790))+COS(RADIANS(G783))*COS(RADIANS(E790))*COS(RADIANS(AN780))))</f>
        <v>0</v>
      </c>
      <c r="AO783">
        <f>IF(DEGREES(ACOS(SIN(RADIANS(G783))*SIN(RADIANS(E790))+COS(RADIANS(G783))*COS(RADIANS(E790))*COS(RADIANS(AO780))))&gt;90,0,$F$4*$F$5/E789^2*(SIN(RADIANS(G783))*SIN(RADIANS(E790))+COS(RADIANS(G783))*COS(RADIANS(E790))*COS(RADIANS(AO780))))</f>
        <v>0</v>
      </c>
      <c r="AP783">
        <f>IF(DEGREES(ACOS(SIN(RADIANS(G783))*SIN(RADIANS(E790))+COS(RADIANS(G783))*COS(RADIANS(E790))*COS(RADIANS(AP780))))&gt;90,0,$F$4*$F$5/E789^2*(SIN(RADIANS(G783))*SIN(RADIANS(E790))+COS(RADIANS(G783))*COS(RADIANS(E790))*COS(RADIANS(AP780))))</f>
        <v>0</v>
      </c>
      <c r="AQ783">
        <f>IF(DEGREES(ACOS(SIN(RADIANS(G783))*SIN(RADIANS(E790))+COS(RADIANS(G783))*COS(RADIANS(E790))*COS(RADIANS(AQ780))))&gt;90,0,$F$4*$F$5/E789^2*(SIN(RADIANS(G783))*SIN(RADIANS(E790))+COS(RADIANS(G783))*COS(RADIANS(E790))*COS(RADIANS(AQ780))))</f>
        <v>0</v>
      </c>
      <c r="AR783">
        <f>IF(DEGREES(ACOS(SIN(RADIANS(G783))*SIN(RADIANS(E790))+COS(RADIANS(G783))*COS(RADIANS(E790))*COS(RADIANS(AR780))))&gt;90,0,$F$4*$F$5/E789^2*(SIN(RADIANS(G783))*SIN(RADIANS(E790))+COS(RADIANS(G783))*COS(RADIANS(E790))*COS(RADIANS(AR780))))</f>
        <v>0</v>
      </c>
    </row>
    <row r="784" spans="2:44" x14ac:dyDescent="0.5">
      <c r="B784" s="40" t="s">
        <v>781</v>
      </c>
      <c r="E784">
        <f>IF(E783-$F$13&lt;0,E783-$F$13+360,IF(E783-$F$13&gt;360,E783-$F$13-360,E783-$F$13))</f>
        <v>50</v>
      </c>
      <c r="G784">
        <v>70</v>
      </c>
      <c r="I784">
        <f>IF(DEGREES(ACOS(SIN(RADIANS(G784))*SIN(RADIANS(E790))+COS(RADIANS(G784))*COS(RADIANS(E790))*COS(RADIANS(I780))))&gt;90,0,$F$4*$F$5/E789^2*(SIN(RADIANS(G784))*SIN(RADIANS(E790))+COS(RADIANS(G784))*COS(RADIANS(E790))*COS(RADIANS(I780))))</f>
        <v>0</v>
      </c>
      <c r="J784">
        <f>IF(DEGREES(ACOS(SIN(RADIANS(G784))*SIN(RADIANS(E790))+COS(RADIANS(G784))*COS(RADIANS(E790))*COS(RADIANS(J780))))&gt;90,0,$F$4*$F$5/E789^2*(SIN(RADIANS(G784))*SIN(RADIANS(E790))+COS(RADIANS(G784))*COS(RADIANS(E790))*COS(RADIANS(J780))))</f>
        <v>0</v>
      </c>
      <c r="K784">
        <f>IF(DEGREES(ACOS(SIN(RADIANS(G784))*SIN(RADIANS(E790))+COS(RADIANS(G784))*COS(RADIANS(E790))*COS(RADIANS(K780))))&gt;90,0,$F$4*$F$5/E789^2*(SIN(RADIANS(G784))*SIN(RADIANS(E790))+COS(RADIANS(G784))*COS(RADIANS(E790))*COS(RADIANS(K780))))</f>
        <v>0</v>
      </c>
      <c r="L784">
        <f>IF(DEGREES(ACOS(SIN(RADIANS(G784))*SIN(RADIANS(E790))+COS(RADIANS(G784))*COS(RADIANS(E790))*COS(RADIANS(L780))))&gt;90,0,$F$4*$F$5/E789^2*(SIN(RADIANS(G784))*SIN(RADIANS(E790))+COS(RADIANS(G784))*COS(RADIANS(E790))*COS(RADIANS(L780))))</f>
        <v>0</v>
      </c>
      <c r="M784">
        <f>IF(DEGREES(ACOS(SIN(RADIANS(G784))*SIN(RADIANS(E790))+COS(RADIANS(G784))*COS(RADIANS(E790))*COS(RADIANS(M780))))&gt;90,0,$F$4*$F$5/E789^2*(SIN(RADIANS(G784))*SIN(RADIANS(E790))+COS(RADIANS(G784))*COS(RADIANS(E790))*COS(RADIANS(M780))))</f>
        <v>0</v>
      </c>
      <c r="N784">
        <f>IF(DEGREES(ACOS(SIN(RADIANS(G784))*SIN(RADIANS(E790))+COS(RADIANS(G784))*COS(RADIANS(E790))*COS(RADIANS(N780))))&gt;90,0,$F$4*$F$5/E789^2*(SIN(RADIANS(G784))*SIN(RADIANS(E790))+COS(RADIANS(G784))*COS(RADIANS(E790))*COS(RADIANS(N780))))</f>
        <v>0</v>
      </c>
      <c r="O784">
        <f>IF(DEGREES(ACOS(SIN(RADIANS(G784))*SIN(RADIANS(E790))+COS(RADIANS(G784))*COS(RADIANS(E790))*COS(RADIANS(O780))))&gt;90,0,$F$4*$F$5/E789^2*(SIN(RADIANS(G784))*SIN(RADIANS(E790))+COS(RADIANS(G784))*COS(RADIANS(E790))*COS(RADIANS(O780))))</f>
        <v>0</v>
      </c>
      <c r="P784">
        <f>IF(DEGREES(ACOS(SIN(RADIANS(G784))*SIN(RADIANS(E790))+COS(RADIANS(G784))*COS(RADIANS(E790))*COS(RADIANS(P780))))&gt;90,0,$F$4*$F$5/E789^2*(SIN(RADIANS(G784))*SIN(RADIANS(E790))+COS(RADIANS(G784))*COS(RADIANS(E790))*COS(RADIANS(P780))))</f>
        <v>0</v>
      </c>
      <c r="Q784">
        <f>IF(DEGREES(ACOS(SIN(RADIANS(G784))*SIN(RADIANS(E790))+COS(RADIANS(G784))*COS(RADIANS(E790))*COS(RADIANS(Q780))))&gt;90,0,$F$4*$F$5/E789^2*(SIN(RADIANS(G784))*SIN(RADIANS(E790))+COS(RADIANS(G784))*COS(RADIANS(E790))*COS(RADIANS(Q780))))</f>
        <v>0</v>
      </c>
      <c r="R784" t="e">
        <f>IF(DEGREES(ACOS(SIN(RADIANS(G784))*SIN(RADIANS(E790))+COS(RADIANS(G784))*COS(RADIANS(E790))*COS(RADIANS(R780))))&gt;90,0,$F$4*$F$5/E789^2*(SIN(RADIANS(G784))*SIN(RADIANS(E790))+COS(RADIANS(G784))*COS(RADIANS(E790))*COS(RADIANS(R780))))</f>
        <v>#DIV/0!</v>
      </c>
      <c r="S784" t="e">
        <f>IF(DEGREES(ACOS(SIN(RADIANS(G784))*SIN(RADIANS(E790))+COS(RADIANS(G784))*COS(RADIANS(E790))*COS(RADIANS(S780))))&gt;90,0,$F$4*$F$5/E789^2*(SIN(RADIANS(G784))*SIN(RADIANS(E790))+COS(RADIANS(G784))*COS(RADIANS(E790))*COS(RADIANS(S780))))</f>
        <v>#DIV/0!</v>
      </c>
      <c r="T784" t="e">
        <f>IF(DEGREES(ACOS(SIN(RADIANS(G784))*SIN(RADIANS(E790))+COS(RADIANS(G784))*COS(RADIANS(E790))*COS(RADIANS(T780))))&gt;90,0,$F$4*$F$5/E789^2*(SIN(RADIANS(G784))*SIN(RADIANS(E790))+COS(RADIANS(G784))*COS(RADIANS(E790))*COS(RADIANS(T780))))</f>
        <v>#DIV/0!</v>
      </c>
      <c r="U784" t="e">
        <f>IF(DEGREES(ACOS(SIN(RADIANS(G784))*SIN(RADIANS(E790))+COS(RADIANS(G784))*COS(RADIANS(E790))*COS(RADIANS(U780))))&gt;90,0,$F$4*$F$5/E789^2*(SIN(RADIANS(G784))*SIN(RADIANS(E790))+COS(RADIANS(G784))*COS(RADIANS(E790))*COS(RADIANS(U780))))</f>
        <v>#DIV/0!</v>
      </c>
      <c r="V784" t="e">
        <f>IF(DEGREES(ACOS(SIN(RADIANS(G784))*SIN(RADIANS(E790))+COS(RADIANS(G784))*COS(RADIANS(E790))*COS(RADIANS(V780))))&gt;90,0,$F$4*$F$5/E789^2*(SIN(RADIANS(G784))*SIN(RADIANS(E790))+COS(RADIANS(G784))*COS(RADIANS(E790))*COS(RADIANS(V780))))</f>
        <v>#DIV/0!</v>
      </c>
      <c r="W784" t="e">
        <f>IF(DEGREES(ACOS(SIN(RADIANS(G784))*SIN(RADIANS(E790))+COS(RADIANS(G784))*COS(RADIANS(E790))*COS(RADIANS(W780))))&gt;90,0,$F$4*$F$5/E789^2*(SIN(RADIANS(G784))*SIN(RADIANS(E790))+COS(RADIANS(G784))*COS(RADIANS(E790))*COS(RADIANS(W780))))</f>
        <v>#DIV/0!</v>
      </c>
      <c r="X784" t="e">
        <f>IF(DEGREES(ACOS(SIN(RADIANS(G784))*SIN(RADIANS(E790))+COS(RADIANS(G784))*COS(RADIANS(E790))*COS(RADIANS(X780))))&gt;90,0,$F$4*$F$5/E789^2*(SIN(RADIANS(G784))*SIN(RADIANS(E790))+COS(RADIANS(G784))*COS(RADIANS(E790))*COS(RADIANS(X780))))</f>
        <v>#DIV/0!</v>
      </c>
      <c r="Y784" t="e">
        <f>IF(DEGREES(ACOS(SIN(RADIANS(G784))*SIN(RADIANS(E790))+COS(RADIANS(G784))*COS(RADIANS(E790))*COS(RADIANS(Y780))))&gt;90,0,$F$4*$F$5/E789^2*(SIN(RADIANS(G784))*SIN(RADIANS(E790))+COS(RADIANS(G784))*COS(RADIANS(E790))*COS(RADIANS(Y780))))</f>
        <v>#DIV/0!</v>
      </c>
      <c r="Z784" t="e">
        <f>IF(DEGREES(ACOS(SIN(RADIANS(G784))*SIN(RADIANS(E790))+COS(RADIANS(G784))*COS(RADIANS(E790))*COS(RADIANS(Z780))))&gt;90,0,$F$4*$F$5/E789^2*(SIN(RADIANS(G784))*SIN(RADIANS(E790))+COS(RADIANS(G784))*COS(RADIANS(E790))*COS(RADIANS(Z780))))</f>
        <v>#DIV/0!</v>
      </c>
      <c r="AA784" t="e">
        <f>IF(DEGREES(ACOS(SIN(RADIANS(G784))*SIN(RADIANS(E790))+COS(RADIANS(G784))*COS(RADIANS(E790))*COS(RADIANS(AA780))))&gt;90,0,$F$4*$F$5/E789^2*(SIN(RADIANS(G784))*SIN(RADIANS(E790))+COS(RADIANS(G784))*COS(RADIANS(E790))*COS(RADIANS(AA780))))</f>
        <v>#DIV/0!</v>
      </c>
      <c r="AB784" t="e">
        <f>IF(DEGREES(ACOS(SIN(RADIANS(G784))*SIN(RADIANS(E790))+COS(RADIANS(G784))*COS(RADIANS(E790))*COS(RADIANS(AB780))))&gt;90,0,$F$4*$F$5/E789^2*(SIN(RADIANS(G784))*SIN(RADIANS(E790))+COS(RADIANS(G784))*COS(RADIANS(E790))*COS(RADIANS(AB780))))</f>
        <v>#DIV/0!</v>
      </c>
      <c r="AC784" t="e">
        <f>IF(DEGREES(ACOS(SIN(RADIANS(G784))*SIN(RADIANS(E790))+COS(RADIANS(G784))*COS(RADIANS(E790))*COS(RADIANS(AC780))))&gt;90,0,$F$4*$F$5/E789^2*(SIN(RADIANS(G784))*SIN(RADIANS(E790))+COS(RADIANS(G784))*COS(RADIANS(E790))*COS(RADIANS(AC780))))</f>
        <v>#DIV/0!</v>
      </c>
      <c r="AD784" t="e">
        <f>IF(DEGREES(ACOS(SIN(RADIANS(G784))*SIN(RADIANS(E790))+COS(RADIANS(G784))*COS(RADIANS(E790))*COS(RADIANS(AD780))))&gt;90,0,$F$4*$F$5/E789^2*(SIN(RADIANS(G784))*SIN(RADIANS(E790))+COS(RADIANS(G784))*COS(RADIANS(E790))*COS(RADIANS(AD780))))</f>
        <v>#DIV/0!</v>
      </c>
      <c r="AE784" t="e">
        <f>IF(DEGREES(ACOS(SIN(RADIANS(G784))*SIN(RADIANS(E790))+COS(RADIANS(G784))*COS(RADIANS(E790))*COS(RADIANS(AE780))))&gt;90,0,$F$4*$F$5/E789^2*(SIN(RADIANS(G784))*SIN(RADIANS(E790))+COS(RADIANS(G784))*COS(RADIANS(E790))*COS(RADIANS(AE780))))</f>
        <v>#DIV/0!</v>
      </c>
      <c r="AF784" t="e">
        <f>IF(DEGREES(ACOS(SIN(RADIANS(G784))*SIN(RADIANS(E790))+COS(RADIANS(G784))*COS(RADIANS(E790))*COS(RADIANS(AF780))))&gt;90,0,$F$4*$F$5/E789^2*(SIN(RADIANS(G784))*SIN(RADIANS(E790))+COS(RADIANS(G784))*COS(RADIANS(E790))*COS(RADIANS(AF780))))</f>
        <v>#DIV/0!</v>
      </c>
      <c r="AG784" t="e">
        <f>IF(DEGREES(ACOS(SIN(RADIANS(G784))*SIN(RADIANS(E790))+COS(RADIANS(G784))*COS(RADIANS(E790))*COS(RADIANS(AG780))))&gt;90,0,$F$4*$F$5/E789^2*(SIN(RADIANS(G784))*SIN(RADIANS(E790))+COS(RADIANS(G784))*COS(RADIANS(E790))*COS(RADIANS(AG780))))</f>
        <v>#DIV/0!</v>
      </c>
      <c r="AH784" t="e">
        <f>IF(DEGREES(ACOS(SIN(RADIANS(G784))*SIN(RADIANS(E790))+COS(RADIANS(G784))*COS(RADIANS(E790))*COS(RADIANS(AH780))))&gt;90,0,$F$4*$F$5/E789^2*(SIN(RADIANS(G784))*SIN(RADIANS(E790))+COS(RADIANS(G784))*COS(RADIANS(E790))*COS(RADIANS(AH780))))</f>
        <v>#DIV/0!</v>
      </c>
      <c r="AI784" t="e">
        <f>IF(DEGREES(ACOS(SIN(RADIANS(G784))*SIN(RADIANS(E790))+COS(RADIANS(G784))*COS(RADIANS(E790))*COS(RADIANS(AI780))))&gt;90,0,$F$4*$F$5/E789^2*(SIN(RADIANS(G784))*SIN(RADIANS(E790))+COS(RADIANS(G784))*COS(RADIANS(E790))*COS(RADIANS(AI780))))</f>
        <v>#DIV/0!</v>
      </c>
      <c r="AJ784" t="e">
        <f>IF(DEGREES(ACOS(SIN(RADIANS(G784))*SIN(RADIANS(E790))+COS(RADIANS(G784))*COS(RADIANS(E790))*COS(RADIANS(AJ780))))&gt;90,0,$F$4*$F$5/E789^2*(SIN(RADIANS(G784))*SIN(RADIANS(E790))+COS(RADIANS(G784))*COS(RADIANS(E790))*COS(RADIANS(AJ780))))</f>
        <v>#DIV/0!</v>
      </c>
      <c r="AK784">
        <f>IF(DEGREES(ACOS(SIN(RADIANS(G784))*SIN(RADIANS(E790))+COS(RADIANS(G784))*COS(RADIANS(E790))*COS(RADIANS(AK780))))&gt;90,0,$F$4*$F$5/E789^2*(SIN(RADIANS(G784))*SIN(RADIANS(E790))+COS(RADIANS(G784))*COS(RADIANS(E790))*COS(RADIANS(AK780))))</f>
        <v>0</v>
      </c>
      <c r="AL784">
        <f>IF(DEGREES(ACOS(SIN(RADIANS(G784))*SIN(RADIANS(E790))+COS(RADIANS(G784))*COS(RADIANS(E790))*COS(RADIANS(AL780))))&gt;90,0,$F$4*$F$5/E789^2*(SIN(RADIANS(G784))*SIN(RADIANS(E790))+COS(RADIANS(G784))*COS(RADIANS(E790))*COS(RADIANS(AL780))))</f>
        <v>0</v>
      </c>
      <c r="AM784">
        <f>IF(DEGREES(ACOS(SIN(RADIANS(G784))*SIN(RADIANS(E790))+COS(RADIANS(G784))*COS(RADIANS(E790))*COS(RADIANS(AM780))))&gt;90,0,$F$4*$F$5/E789^2*(SIN(RADIANS(G784))*SIN(RADIANS(E790))+COS(RADIANS(G784))*COS(RADIANS(E790))*COS(RADIANS(AM780))))</f>
        <v>0</v>
      </c>
      <c r="AN784">
        <f>IF(DEGREES(ACOS(SIN(RADIANS(G784))*SIN(RADIANS(E790))+COS(RADIANS(G784))*COS(RADIANS(E790))*COS(RADIANS(AN780))))&gt;90,0,$F$4*$F$5/E789^2*(SIN(RADIANS(G784))*SIN(RADIANS(E790))+COS(RADIANS(G784))*COS(RADIANS(E790))*COS(RADIANS(AN780))))</f>
        <v>0</v>
      </c>
      <c r="AO784">
        <f>IF(DEGREES(ACOS(SIN(RADIANS(G784))*SIN(RADIANS(E790))+COS(RADIANS(G784))*COS(RADIANS(E790))*COS(RADIANS(AO780))))&gt;90,0,$F$4*$F$5/E789^2*(SIN(RADIANS(G784))*SIN(RADIANS(E790))+COS(RADIANS(G784))*COS(RADIANS(E790))*COS(RADIANS(AO780))))</f>
        <v>0</v>
      </c>
      <c r="AP784">
        <f>IF(DEGREES(ACOS(SIN(RADIANS(G784))*SIN(RADIANS(E790))+COS(RADIANS(G784))*COS(RADIANS(E790))*COS(RADIANS(AP780))))&gt;90,0,$F$4*$F$5/E789^2*(SIN(RADIANS(G784))*SIN(RADIANS(E790))+COS(RADIANS(G784))*COS(RADIANS(E790))*COS(RADIANS(AP780))))</f>
        <v>0</v>
      </c>
      <c r="AQ784">
        <f>IF(DEGREES(ACOS(SIN(RADIANS(G784))*SIN(RADIANS(E790))+COS(RADIANS(G784))*COS(RADIANS(E790))*COS(RADIANS(AQ780))))&gt;90,0,$F$4*$F$5/E789^2*(SIN(RADIANS(G784))*SIN(RADIANS(E790))+COS(RADIANS(G784))*COS(RADIANS(E790))*COS(RADIANS(AQ780))))</f>
        <v>0</v>
      </c>
      <c r="AR784">
        <f>IF(DEGREES(ACOS(SIN(RADIANS(G784))*SIN(RADIANS(E790))+COS(RADIANS(G784))*COS(RADIANS(E790))*COS(RADIANS(AR780))))&gt;90,0,$F$4*$F$5/E789^2*(SIN(RADIANS(G784))*SIN(RADIANS(E790))+COS(RADIANS(G784))*COS(RADIANS(E790))*COS(RADIANS(AR780))))</f>
        <v>0</v>
      </c>
    </row>
    <row r="785" spans="2:44" x14ac:dyDescent="0.5">
      <c r="B785" s="40" t="s">
        <v>727</v>
      </c>
      <c r="E785">
        <f>IF(E782&lt;360,E782/360,(E782-360)/360)</f>
        <v>0.88888888888888884</v>
      </c>
      <c r="G785">
        <v>60</v>
      </c>
      <c r="I785">
        <f>IF(DEGREES(ACOS(SIN(RADIANS(G785))*SIN(RADIANS(E790))+COS(RADIANS(G785))*COS(RADIANS(E790))*COS(RADIANS(I780))))&gt;90,0,$F$4*$F$5/E789^2*(SIN(RADIANS(G785))*SIN(RADIANS(E790))+COS(RADIANS(G785))*COS(RADIANS(E790))*COS(RADIANS(I780))))</f>
        <v>0</v>
      </c>
      <c r="J785">
        <f>IF(DEGREES(ACOS(SIN(RADIANS(G785))*SIN(RADIANS(E790))+COS(RADIANS(G785))*COS(RADIANS(E790))*COS(RADIANS(J780))))&gt;90,0,$F$4*$F$5/E789^2*(SIN(RADIANS(G785))*SIN(RADIANS(E790))+COS(RADIANS(G785))*COS(RADIANS(E790))*COS(RADIANS(J780))))</f>
        <v>0</v>
      </c>
      <c r="K785">
        <f>IF(DEGREES(ACOS(SIN(RADIANS(G785))*SIN(RADIANS(E790))+COS(RADIANS(G785))*COS(RADIANS(E790))*COS(RADIANS(K780))))&gt;90,0,$F$4*$F$5/E789^2*(SIN(RADIANS(G785))*SIN(RADIANS(E790))+COS(RADIANS(G785))*COS(RADIANS(E790))*COS(RADIANS(K780))))</f>
        <v>0</v>
      </c>
      <c r="L785">
        <f>IF(DEGREES(ACOS(SIN(RADIANS(G785))*SIN(RADIANS(E790))+COS(RADIANS(G785))*COS(RADIANS(E790))*COS(RADIANS(L780))))&gt;90,0,$F$4*$F$5/E789^2*(SIN(RADIANS(G785))*SIN(RADIANS(E790))+COS(RADIANS(G785))*COS(RADIANS(E790))*COS(RADIANS(L780))))</f>
        <v>0</v>
      </c>
      <c r="M785">
        <f>IF(DEGREES(ACOS(SIN(RADIANS(G785))*SIN(RADIANS(E790))+COS(RADIANS(G785))*COS(RADIANS(E790))*COS(RADIANS(M780))))&gt;90,0,$F$4*$F$5/E789^2*(SIN(RADIANS(G785))*SIN(RADIANS(E790))+COS(RADIANS(G785))*COS(RADIANS(E790))*COS(RADIANS(M780))))</f>
        <v>0</v>
      </c>
      <c r="N785">
        <f>IF(DEGREES(ACOS(SIN(RADIANS(G785))*SIN(RADIANS(E790))+COS(RADIANS(G785))*COS(RADIANS(E790))*COS(RADIANS(N780))))&gt;90,0,$F$4*$F$5/E789^2*(SIN(RADIANS(G785))*SIN(RADIANS(E790))+COS(RADIANS(G785))*COS(RADIANS(E790))*COS(RADIANS(N780))))</f>
        <v>0</v>
      </c>
      <c r="O785">
        <f>IF(DEGREES(ACOS(SIN(RADIANS(G785))*SIN(RADIANS(E790))+COS(RADIANS(G785))*COS(RADIANS(E790))*COS(RADIANS(O780))))&gt;90,0,$F$4*$F$5/E789^2*(SIN(RADIANS(G785))*SIN(RADIANS(E790))+COS(RADIANS(G785))*COS(RADIANS(E790))*COS(RADIANS(O780))))</f>
        <v>0</v>
      </c>
      <c r="P785">
        <f>IF(DEGREES(ACOS(SIN(RADIANS(G785))*SIN(RADIANS(E790))+COS(RADIANS(G785))*COS(RADIANS(E790))*COS(RADIANS(P780))))&gt;90,0,$F$4*$F$5/E789^2*(SIN(RADIANS(G785))*SIN(RADIANS(E790))+COS(RADIANS(G785))*COS(RADIANS(E790))*COS(RADIANS(P780))))</f>
        <v>0</v>
      </c>
      <c r="Q785">
        <f>IF(DEGREES(ACOS(SIN(RADIANS(G785))*SIN(RADIANS(E790))+COS(RADIANS(G785))*COS(RADIANS(E790))*COS(RADIANS(Q780))))&gt;90,0,$F$4*$F$5/E789^2*(SIN(RADIANS(G785))*SIN(RADIANS(E790))+COS(RADIANS(G785))*COS(RADIANS(E790))*COS(RADIANS(Q780))))</f>
        <v>0</v>
      </c>
      <c r="R785" t="e">
        <f>IF(DEGREES(ACOS(SIN(RADIANS(G785))*SIN(RADIANS(E790))+COS(RADIANS(G785))*COS(RADIANS(E790))*COS(RADIANS(R780))))&gt;90,0,$F$4*$F$5/E789^2*(SIN(RADIANS(G785))*SIN(RADIANS(E790))+COS(RADIANS(G785))*COS(RADIANS(E790))*COS(RADIANS(R780))))</f>
        <v>#DIV/0!</v>
      </c>
      <c r="S785" t="e">
        <f>IF(DEGREES(ACOS(SIN(RADIANS(G785))*SIN(RADIANS(E790))+COS(RADIANS(G785))*COS(RADIANS(E790))*COS(RADIANS(S780))))&gt;90,0,$F$4*$F$5/E789^2*(SIN(RADIANS(G785))*SIN(RADIANS(E790))+COS(RADIANS(G785))*COS(RADIANS(E790))*COS(RADIANS(S780))))</f>
        <v>#DIV/0!</v>
      </c>
      <c r="T785" t="e">
        <f>IF(DEGREES(ACOS(SIN(RADIANS(G785))*SIN(RADIANS(E790))+COS(RADIANS(G785))*COS(RADIANS(E790))*COS(RADIANS(T780))))&gt;90,0,$F$4*$F$5/E789^2*(SIN(RADIANS(G785))*SIN(RADIANS(E790))+COS(RADIANS(G785))*COS(RADIANS(E790))*COS(RADIANS(T780))))</f>
        <v>#DIV/0!</v>
      </c>
      <c r="U785" t="e">
        <f>IF(DEGREES(ACOS(SIN(RADIANS(G785))*SIN(RADIANS(E790))+COS(RADIANS(G785))*COS(RADIANS(E790))*COS(RADIANS(U780))))&gt;90,0,$F$4*$F$5/E789^2*(SIN(RADIANS(G785))*SIN(RADIANS(E790))+COS(RADIANS(G785))*COS(RADIANS(E790))*COS(RADIANS(U780))))</f>
        <v>#DIV/0!</v>
      </c>
      <c r="V785" t="e">
        <f>IF(DEGREES(ACOS(SIN(RADIANS(G785))*SIN(RADIANS(E790))+COS(RADIANS(G785))*COS(RADIANS(E790))*COS(RADIANS(V780))))&gt;90,0,$F$4*$F$5/E789^2*(SIN(RADIANS(G785))*SIN(RADIANS(E790))+COS(RADIANS(G785))*COS(RADIANS(E790))*COS(RADIANS(V780))))</f>
        <v>#DIV/0!</v>
      </c>
      <c r="W785" t="e">
        <f>IF(DEGREES(ACOS(SIN(RADIANS(G785))*SIN(RADIANS(E790))+COS(RADIANS(G785))*COS(RADIANS(E790))*COS(RADIANS(W780))))&gt;90,0,$F$4*$F$5/E789^2*(SIN(RADIANS(G785))*SIN(RADIANS(E790))+COS(RADIANS(G785))*COS(RADIANS(E790))*COS(RADIANS(W780))))</f>
        <v>#DIV/0!</v>
      </c>
      <c r="X785" t="e">
        <f>IF(DEGREES(ACOS(SIN(RADIANS(G785))*SIN(RADIANS(E790))+COS(RADIANS(G785))*COS(RADIANS(E790))*COS(RADIANS(X780))))&gt;90,0,$F$4*$F$5/E789^2*(SIN(RADIANS(G785))*SIN(RADIANS(E790))+COS(RADIANS(G785))*COS(RADIANS(E790))*COS(RADIANS(X780))))</f>
        <v>#DIV/0!</v>
      </c>
      <c r="Y785" t="e">
        <f>IF(DEGREES(ACOS(SIN(RADIANS(G785))*SIN(RADIANS(E790))+COS(RADIANS(G785))*COS(RADIANS(E790))*COS(RADIANS(Y780))))&gt;90,0,$F$4*$F$5/E789^2*(SIN(RADIANS(G785))*SIN(RADIANS(E790))+COS(RADIANS(G785))*COS(RADIANS(E790))*COS(RADIANS(Y780))))</f>
        <v>#DIV/0!</v>
      </c>
      <c r="Z785" t="e">
        <f>IF(DEGREES(ACOS(SIN(RADIANS(G785))*SIN(RADIANS(E790))+COS(RADIANS(G785))*COS(RADIANS(E790))*COS(RADIANS(Z780))))&gt;90,0,$F$4*$F$5/E789^2*(SIN(RADIANS(G785))*SIN(RADIANS(E790))+COS(RADIANS(G785))*COS(RADIANS(E790))*COS(RADIANS(Z780))))</f>
        <v>#DIV/0!</v>
      </c>
      <c r="AA785" t="e">
        <f>IF(DEGREES(ACOS(SIN(RADIANS(G785))*SIN(RADIANS(E790))+COS(RADIANS(G785))*COS(RADIANS(E790))*COS(RADIANS(AA780))))&gt;90,0,$F$4*$F$5/E789^2*(SIN(RADIANS(G785))*SIN(RADIANS(E790))+COS(RADIANS(G785))*COS(RADIANS(E790))*COS(RADIANS(AA780))))</f>
        <v>#DIV/0!</v>
      </c>
      <c r="AB785" t="e">
        <f>IF(DEGREES(ACOS(SIN(RADIANS(G785))*SIN(RADIANS(E790))+COS(RADIANS(G785))*COS(RADIANS(E790))*COS(RADIANS(AB780))))&gt;90,0,$F$4*$F$5/E789^2*(SIN(RADIANS(G785))*SIN(RADIANS(E790))+COS(RADIANS(G785))*COS(RADIANS(E790))*COS(RADIANS(AB780))))</f>
        <v>#DIV/0!</v>
      </c>
      <c r="AC785" t="e">
        <f>IF(DEGREES(ACOS(SIN(RADIANS(G785))*SIN(RADIANS(E790))+COS(RADIANS(G785))*COS(RADIANS(E790))*COS(RADIANS(AC780))))&gt;90,0,$F$4*$F$5/E789^2*(SIN(RADIANS(G785))*SIN(RADIANS(E790))+COS(RADIANS(G785))*COS(RADIANS(E790))*COS(RADIANS(AC780))))</f>
        <v>#DIV/0!</v>
      </c>
      <c r="AD785" t="e">
        <f>IF(DEGREES(ACOS(SIN(RADIANS(G785))*SIN(RADIANS(E790))+COS(RADIANS(G785))*COS(RADIANS(E790))*COS(RADIANS(AD780))))&gt;90,0,$F$4*$F$5/E789^2*(SIN(RADIANS(G785))*SIN(RADIANS(E790))+COS(RADIANS(G785))*COS(RADIANS(E790))*COS(RADIANS(AD780))))</f>
        <v>#DIV/0!</v>
      </c>
      <c r="AE785" t="e">
        <f>IF(DEGREES(ACOS(SIN(RADIANS(G785))*SIN(RADIANS(E790))+COS(RADIANS(G785))*COS(RADIANS(E790))*COS(RADIANS(AE780))))&gt;90,0,$F$4*$F$5/E789^2*(SIN(RADIANS(G785))*SIN(RADIANS(E790))+COS(RADIANS(G785))*COS(RADIANS(E790))*COS(RADIANS(AE780))))</f>
        <v>#DIV/0!</v>
      </c>
      <c r="AF785" t="e">
        <f>IF(DEGREES(ACOS(SIN(RADIANS(G785))*SIN(RADIANS(E790))+COS(RADIANS(G785))*COS(RADIANS(E790))*COS(RADIANS(AF780))))&gt;90,0,$F$4*$F$5/E789^2*(SIN(RADIANS(G785))*SIN(RADIANS(E790))+COS(RADIANS(G785))*COS(RADIANS(E790))*COS(RADIANS(AF780))))</f>
        <v>#DIV/0!</v>
      </c>
      <c r="AG785" t="e">
        <f>IF(DEGREES(ACOS(SIN(RADIANS(G785))*SIN(RADIANS(E790))+COS(RADIANS(G785))*COS(RADIANS(E790))*COS(RADIANS(AG780))))&gt;90,0,$F$4*$F$5/E789^2*(SIN(RADIANS(G785))*SIN(RADIANS(E790))+COS(RADIANS(G785))*COS(RADIANS(E790))*COS(RADIANS(AG780))))</f>
        <v>#DIV/0!</v>
      </c>
      <c r="AH785" t="e">
        <f>IF(DEGREES(ACOS(SIN(RADIANS(G785))*SIN(RADIANS(E790))+COS(RADIANS(G785))*COS(RADIANS(E790))*COS(RADIANS(AH780))))&gt;90,0,$F$4*$F$5/E789^2*(SIN(RADIANS(G785))*SIN(RADIANS(E790))+COS(RADIANS(G785))*COS(RADIANS(E790))*COS(RADIANS(AH780))))</f>
        <v>#DIV/0!</v>
      </c>
      <c r="AI785" t="e">
        <f>IF(DEGREES(ACOS(SIN(RADIANS(G785))*SIN(RADIANS(E790))+COS(RADIANS(G785))*COS(RADIANS(E790))*COS(RADIANS(AI780))))&gt;90,0,$F$4*$F$5/E789^2*(SIN(RADIANS(G785))*SIN(RADIANS(E790))+COS(RADIANS(G785))*COS(RADIANS(E790))*COS(RADIANS(AI780))))</f>
        <v>#DIV/0!</v>
      </c>
      <c r="AJ785" t="e">
        <f>IF(DEGREES(ACOS(SIN(RADIANS(G785))*SIN(RADIANS(E790))+COS(RADIANS(G785))*COS(RADIANS(E790))*COS(RADIANS(AJ780))))&gt;90,0,$F$4*$F$5/E789^2*(SIN(RADIANS(G785))*SIN(RADIANS(E790))+COS(RADIANS(G785))*COS(RADIANS(E790))*COS(RADIANS(AJ780))))</f>
        <v>#DIV/0!</v>
      </c>
      <c r="AK785">
        <f>IF(DEGREES(ACOS(SIN(RADIANS(G785))*SIN(RADIANS(E790))+COS(RADIANS(G785))*COS(RADIANS(E790))*COS(RADIANS(AK780))))&gt;90,0,$F$4*$F$5/E789^2*(SIN(RADIANS(G785))*SIN(RADIANS(E790))+COS(RADIANS(G785))*COS(RADIANS(E790))*COS(RADIANS(AK780))))</f>
        <v>0</v>
      </c>
      <c r="AL785">
        <f>IF(DEGREES(ACOS(SIN(RADIANS(G785))*SIN(RADIANS(E790))+COS(RADIANS(G785))*COS(RADIANS(E790))*COS(RADIANS(AL780))))&gt;90,0,$F$4*$F$5/E789^2*(SIN(RADIANS(G785))*SIN(RADIANS(E790))+COS(RADIANS(G785))*COS(RADIANS(E790))*COS(RADIANS(AL780))))</f>
        <v>0</v>
      </c>
      <c r="AM785">
        <f>IF(DEGREES(ACOS(SIN(RADIANS(G785))*SIN(RADIANS(E790))+COS(RADIANS(G785))*COS(RADIANS(E790))*COS(RADIANS(AM780))))&gt;90,0,$F$4*$F$5/E789^2*(SIN(RADIANS(G785))*SIN(RADIANS(E790))+COS(RADIANS(G785))*COS(RADIANS(E790))*COS(RADIANS(AM780))))</f>
        <v>0</v>
      </c>
      <c r="AN785">
        <f>IF(DEGREES(ACOS(SIN(RADIANS(G785))*SIN(RADIANS(E790))+COS(RADIANS(G785))*COS(RADIANS(E790))*COS(RADIANS(AN780))))&gt;90,0,$F$4*$F$5/E789^2*(SIN(RADIANS(G785))*SIN(RADIANS(E790))+COS(RADIANS(G785))*COS(RADIANS(E790))*COS(RADIANS(AN780))))</f>
        <v>0</v>
      </c>
      <c r="AO785">
        <f>IF(DEGREES(ACOS(SIN(RADIANS(G785))*SIN(RADIANS(E790))+COS(RADIANS(G785))*COS(RADIANS(E790))*COS(RADIANS(AO780))))&gt;90,0,$F$4*$F$5/E789^2*(SIN(RADIANS(G785))*SIN(RADIANS(E790))+COS(RADIANS(G785))*COS(RADIANS(E790))*COS(RADIANS(AO780))))</f>
        <v>0</v>
      </c>
      <c r="AP785">
        <f>IF(DEGREES(ACOS(SIN(RADIANS(G785))*SIN(RADIANS(E790))+COS(RADIANS(G785))*COS(RADIANS(E790))*COS(RADIANS(AP780))))&gt;90,0,$F$4*$F$5/E789^2*(SIN(RADIANS(G785))*SIN(RADIANS(E790))+COS(RADIANS(G785))*COS(RADIANS(E790))*COS(RADIANS(AP780))))</f>
        <v>0</v>
      </c>
      <c r="AQ785">
        <f>IF(DEGREES(ACOS(SIN(RADIANS(G785))*SIN(RADIANS(E790))+COS(RADIANS(G785))*COS(RADIANS(E790))*COS(RADIANS(AQ780))))&gt;90,0,$F$4*$F$5/E789^2*(SIN(RADIANS(G785))*SIN(RADIANS(E790))+COS(RADIANS(G785))*COS(RADIANS(E790))*COS(RADIANS(AQ780))))</f>
        <v>0</v>
      </c>
      <c r="AR785">
        <f>IF(DEGREES(ACOS(SIN(RADIANS(G785))*SIN(RADIANS(E790))+COS(RADIANS(G785))*COS(RADIANS(E790))*COS(RADIANS(AR780))))&gt;90,0,$F$4*$F$5/E789^2*(SIN(RADIANS(G785))*SIN(RADIANS(E790))+COS(RADIANS(G785))*COS(RADIANS(E790))*COS(RADIANS(AR780))))</f>
        <v>0</v>
      </c>
    </row>
    <row r="786" spans="2:44" x14ac:dyDescent="0.5">
      <c r="B786" s="40" t="s">
        <v>782</v>
      </c>
      <c r="E786">
        <f>E785*$F$11</f>
        <v>0</v>
      </c>
      <c r="G786">
        <v>50</v>
      </c>
      <c r="I786">
        <f>IF(DEGREES(ACOS(SIN(RADIANS(G786))*SIN(RADIANS(E790))+COS(RADIANS(G786))*COS(RADIANS(E790))*COS(RADIANS(I780))))&gt;90,0,$F$4*$F$5/E789^2*(SIN(RADIANS(G786))*SIN(RADIANS(E790))+COS(RADIANS(G786))*COS(RADIANS(E790))*COS(RADIANS(I780))))</f>
        <v>0</v>
      </c>
      <c r="J786">
        <f>IF(DEGREES(ACOS(SIN(RADIANS(G786))*SIN(RADIANS(E790))+COS(RADIANS(G786))*COS(RADIANS(E790))*COS(RADIANS(J780))))&gt;90,0,$F$4*$F$5/E789^2*(SIN(RADIANS(G786))*SIN(RADIANS(E790))+COS(RADIANS(G786))*COS(RADIANS(E790))*COS(RADIANS(J780))))</f>
        <v>0</v>
      </c>
      <c r="K786">
        <f>IF(DEGREES(ACOS(SIN(RADIANS(G786))*SIN(RADIANS(E790))+COS(RADIANS(G786))*COS(RADIANS(E790))*COS(RADIANS(K780))))&gt;90,0,$F$4*$F$5/E789^2*(SIN(RADIANS(G786))*SIN(RADIANS(E790))+COS(RADIANS(G786))*COS(RADIANS(E790))*COS(RADIANS(K780))))</f>
        <v>0</v>
      </c>
      <c r="L786">
        <f>IF(DEGREES(ACOS(SIN(RADIANS(G786))*SIN(RADIANS(E790))+COS(RADIANS(G786))*COS(RADIANS(E790))*COS(RADIANS(L780))))&gt;90,0,$F$4*$F$5/E789^2*(SIN(RADIANS(G786))*SIN(RADIANS(E790))+COS(RADIANS(G786))*COS(RADIANS(E790))*COS(RADIANS(L780))))</f>
        <v>0</v>
      </c>
      <c r="M786">
        <f>IF(DEGREES(ACOS(SIN(RADIANS(G786))*SIN(RADIANS(E790))+COS(RADIANS(G786))*COS(RADIANS(E790))*COS(RADIANS(M780))))&gt;90,0,$F$4*$F$5/E789^2*(SIN(RADIANS(G786))*SIN(RADIANS(E790))+COS(RADIANS(G786))*COS(RADIANS(E790))*COS(RADIANS(M780))))</f>
        <v>0</v>
      </c>
      <c r="N786">
        <f>IF(DEGREES(ACOS(SIN(RADIANS(G786))*SIN(RADIANS(E790))+COS(RADIANS(G786))*COS(RADIANS(E790))*COS(RADIANS(N780))))&gt;90,0,$F$4*$F$5/E789^2*(SIN(RADIANS(G786))*SIN(RADIANS(E790))+COS(RADIANS(G786))*COS(RADIANS(E790))*COS(RADIANS(N780))))</f>
        <v>0</v>
      </c>
      <c r="O786">
        <f>IF(DEGREES(ACOS(SIN(RADIANS(G786))*SIN(RADIANS(E790))+COS(RADIANS(G786))*COS(RADIANS(E790))*COS(RADIANS(O780))))&gt;90,0,$F$4*$F$5/E789^2*(SIN(RADIANS(G786))*SIN(RADIANS(E790))+COS(RADIANS(G786))*COS(RADIANS(E790))*COS(RADIANS(O780))))</f>
        <v>0</v>
      </c>
      <c r="P786">
        <f>IF(DEGREES(ACOS(SIN(RADIANS(G786))*SIN(RADIANS(E790))+COS(RADIANS(G786))*COS(RADIANS(E790))*COS(RADIANS(P780))))&gt;90,0,$F$4*$F$5/E789^2*(SIN(RADIANS(G786))*SIN(RADIANS(E790))+COS(RADIANS(G786))*COS(RADIANS(E790))*COS(RADIANS(P780))))</f>
        <v>0</v>
      </c>
      <c r="Q786">
        <f>IF(DEGREES(ACOS(SIN(RADIANS(G786))*SIN(RADIANS(E790))+COS(RADIANS(G786))*COS(RADIANS(E790))*COS(RADIANS(Q780))))&gt;90,0,$F$4*$F$5/E789^2*(SIN(RADIANS(G786))*SIN(RADIANS(E790))+COS(RADIANS(G786))*COS(RADIANS(E790))*COS(RADIANS(Q780))))</f>
        <v>0</v>
      </c>
      <c r="R786" t="e">
        <f>IF(DEGREES(ACOS(SIN(RADIANS(G786))*SIN(RADIANS(E790))+COS(RADIANS(G786))*COS(RADIANS(E790))*COS(RADIANS(R780))))&gt;90,0,$F$4*$F$5/E789^2*(SIN(RADIANS(G786))*SIN(RADIANS(E790))+COS(RADIANS(G786))*COS(RADIANS(E790))*COS(RADIANS(R780))))</f>
        <v>#DIV/0!</v>
      </c>
      <c r="S786" t="e">
        <f>IF(DEGREES(ACOS(SIN(RADIANS(G786))*SIN(RADIANS(E790))+COS(RADIANS(G786))*COS(RADIANS(E790))*COS(RADIANS(S780))))&gt;90,0,$F$4*$F$5/E789^2*(SIN(RADIANS(G786))*SIN(RADIANS(E790))+COS(RADIANS(G786))*COS(RADIANS(E790))*COS(RADIANS(S780))))</f>
        <v>#DIV/0!</v>
      </c>
      <c r="T786" t="e">
        <f>IF(DEGREES(ACOS(SIN(RADIANS(G786))*SIN(RADIANS(E790))+COS(RADIANS(G786))*COS(RADIANS(E790))*COS(RADIANS(T780))))&gt;90,0,$F$4*$F$5/E789^2*(SIN(RADIANS(G786))*SIN(RADIANS(E790))+COS(RADIANS(G786))*COS(RADIANS(E790))*COS(RADIANS(T780))))</f>
        <v>#DIV/0!</v>
      </c>
      <c r="U786" t="e">
        <f>IF(DEGREES(ACOS(SIN(RADIANS(G786))*SIN(RADIANS(E790))+COS(RADIANS(G786))*COS(RADIANS(E790))*COS(RADIANS(U780))))&gt;90,0,$F$4*$F$5/E789^2*(SIN(RADIANS(G786))*SIN(RADIANS(E790))+COS(RADIANS(G786))*COS(RADIANS(E790))*COS(RADIANS(U780))))</f>
        <v>#DIV/0!</v>
      </c>
      <c r="V786" t="e">
        <f>IF(DEGREES(ACOS(SIN(RADIANS(G786))*SIN(RADIANS(E790))+COS(RADIANS(G786))*COS(RADIANS(E790))*COS(RADIANS(V780))))&gt;90,0,$F$4*$F$5/E789^2*(SIN(RADIANS(G786))*SIN(RADIANS(E790))+COS(RADIANS(G786))*COS(RADIANS(E790))*COS(RADIANS(V780))))</f>
        <v>#DIV/0!</v>
      </c>
      <c r="W786" t="e">
        <f>IF(DEGREES(ACOS(SIN(RADIANS(G786))*SIN(RADIANS(E790))+COS(RADIANS(G786))*COS(RADIANS(E790))*COS(RADIANS(W780))))&gt;90,0,$F$4*$F$5/E789^2*(SIN(RADIANS(G786))*SIN(RADIANS(E790))+COS(RADIANS(G786))*COS(RADIANS(E790))*COS(RADIANS(W780))))</f>
        <v>#DIV/0!</v>
      </c>
      <c r="X786" t="e">
        <f>IF(DEGREES(ACOS(SIN(RADIANS(G786))*SIN(RADIANS(E790))+COS(RADIANS(G786))*COS(RADIANS(E790))*COS(RADIANS(X780))))&gt;90,0,$F$4*$F$5/E789^2*(SIN(RADIANS(G786))*SIN(RADIANS(E790))+COS(RADIANS(G786))*COS(RADIANS(E790))*COS(RADIANS(X780))))</f>
        <v>#DIV/0!</v>
      </c>
      <c r="Y786" t="e">
        <f>IF(DEGREES(ACOS(SIN(RADIANS(G786))*SIN(RADIANS(E790))+COS(RADIANS(G786))*COS(RADIANS(E790))*COS(RADIANS(Y780))))&gt;90,0,$F$4*$F$5/E789^2*(SIN(RADIANS(G786))*SIN(RADIANS(E790))+COS(RADIANS(G786))*COS(RADIANS(E790))*COS(RADIANS(Y780))))</f>
        <v>#DIV/0!</v>
      </c>
      <c r="Z786" t="e">
        <f>IF(DEGREES(ACOS(SIN(RADIANS(G786))*SIN(RADIANS(E790))+COS(RADIANS(G786))*COS(RADIANS(E790))*COS(RADIANS(Z780))))&gt;90,0,$F$4*$F$5/E789^2*(SIN(RADIANS(G786))*SIN(RADIANS(E790))+COS(RADIANS(G786))*COS(RADIANS(E790))*COS(RADIANS(Z780))))</f>
        <v>#DIV/0!</v>
      </c>
      <c r="AA786" t="e">
        <f>IF(DEGREES(ACOS(SIN(RADIANS(G786))*SIN(RADIANS(E790))+COS(RADIANS(G786))*COS(RADIANS(E790))*COS(RADIANS(AA780))))&gt;90,0,$F$4*$F$5/E789^2*(SIN(RADIANS(G786))*SIN(RADIANS(E790))+COS(RADIANS(G786))*COS(RADIANS(E790))*COS(RADIANS(AA780))))</f>
        <v>#DIV/0!</v>
      </c>
      <c r="AB786" t="e">
        <f>IF(DEGREES(ACOS(SIN(RADIANS(G786))*SIN(RADIANS(E790))+COS(RADIANS(G786))*COS(RADIANS(E790))*COS(RADIANS(AB780))))&gt;90,0,$F$4*$F$5/E789^2*(SIN(RADIANS(G786))*SIN(RADIANS(E790))+COS(RADIANS(G786))*COS(RADIANS(E790))*COS(RADIANS(AB780))))</f>
        <v>#DIV/0!</v>
      </c>
      <c r="AC786" t="e">
        <f>IF(DEGREES(ACOS(SIN(RADIANS(G786))*SIN(RADIANS(E790))+COS(RADIANS(G786))*COS(RADIANS(E790))*COS(RADIANS(AC780))))&gt;90,0,$F$4*$F$5/E789^2*(SIN(RADIANS(G786))*SIN(RADIANS(E790))+COS(RADIANS(G786))*COS(RADIANS(E790))*COS(RADIANS(AC780))))</f>
        <v>#DIV/0!</v>
      </c>
      <c r="AD786" t="e">
        <f>IF(DEGREES(ACOS(SIN(RADIANS(G786))*SIN(RADIANS(E790))+COS(RADIANS(G786))*COS(RADIANS(E790))*COS(RADIANS(AD780))))&gt;90,0,$F$4*$F$5/E789^2*(SIN(RADIANS(G786))*SIN(RADIANS(E790))+COS(RADIANS(G786))*COS(RADIANS(E790))*COS(RADIANS(AD780))))</f>
        <v>#DIV/0!</v>
      </c>
      <c r="AE786" t="e">
        <f>IF(DEGREES(ACOS(SIN(RADIANS(G786))*SIN(RADIANS(E790))+COS(RADIANS(G786))*COS(RADIANS(E790))*COS(RADIANS(AE780))))&gt;90,0,$F$4*$F$5/E789^2*(SIN(RADIANS(G786))*SIN(RADIANS(E790))+COS(RADIANS(G786))*COS(RADIANS(E790))*COS(RADIANS(AE780))))</f>
        <v>#DIV/0!</v>
      </c>
      <c r="AF786" t="e">
        <f>IF(DEGREES(ACOS(SIN(RADIANS(G786))*SIN(RADIANS(E790))+COS(RADIANS(G786))*COS(RADIANS(E790))*COS(RADIANS(AF780))))&gt;90,0,$F$4*$F$5/E789^2*(SIN(RADIANS(G786))*SIN(RADIANS(E790))+COS(RADIANS(G786))*COS(RADIANS(E790))*COS(RADIANS(AF780))))</f>
        <v>#DIV/0!</v>
      </c>
      <c r="AG786" t="e">
        <f>IF(DEGREES(ACOS(SIN(RADIANS(G786))*SIN(RADIANS(E790))+COS(RADIANS(G786))*COS(RADIANS(E790))*COS(RADIANS(AG780))))&gt;90,0,$F$4*$F$5/E789^2*(SIN(RADIANS(G786))*SIN(RADIANS(E790))+COS(RADIANS(G786))*COS(RADIANS(E790))*COS(RADIANS(AG780))))</f>
        <v>#DIV/0!</v>
      </c>
      <c r="AH786" t="e">
        <f>IF(DEGREES(ACOS(SIN(RADIANS(G786))*SIN(RADIANS(E790))+COS(RADIANS(G786))*COS(RADIANS(E790))*COS(RADIANS(AH780))))&gt;90,0,$F$4*$F$5/E789^2*(SIN(RADIANS(G786))*SIN(RADIANS(E790))+COS(RADIANS(G786))*COS(RADIANS(E790))*COS(RADIANS(AH780))))</f>
        <v>#DIV/0!</v>
      </c>
      <c r="AI786" t="e">
        <f>IF(DEGREES(ACOS(SIN(RADIANS(G786))*SIN(RADIANS(E790))+COS(RADIANS(G786))*COS(RADIANS(E790))*COS(RADIANS(AI780))))&gt;90,0,$F$4*$F$5/E789^2*(SIN(RADIANS(G786))*SIN(RADIANS(E790))+COS(RADIANS(G786))*COS(RADIANS(E790))*COS(RADIANS(AI780))))</f>
        <v>#DIV/0!</v>
      </c>
      <c r="AJ786" t="e">
        <f>IF(DEGREES(ACOS(SIN(RADIANS(G786))*SIN(RADIANS(E790))+COS(RADIANS(G786))*COS(RADIANS(E790))*COS(RADIANS(AJ780))))&gt;90,0,$F$4*$F$5/E789^2*(SIN(RADIANS(G786))*SIN(RADIANS(E790))+COS(RADIANS(G786))*COS(RADIANS(E790))*COS(RADIANS(AJ780))))</f>
        <v>#DIV/0!</v>
      </c>
      <c r="AK786">
        <f>IF(DEGREES(ACOS(SIN(RADIANS(G786))*SIN(RADIANS(E790))+COS(RADIANS(G786))*COS(RADIANS(E790))*COS(RADIANS(AK780))))&gt;90,0,$F$4*$F$5/E789^2*(SIN(RADIANS(G786))*SIN(RADIANS(E790))+COS(RADIANS(G786))*COS(RADIANS(E790))*COS(RADIANS(AK780))))</f>
        <v>0</v>
      </c>
      <c r="AL786">
        <f>IF(DEGREES(ACOS(SIN(RADIANS(G786))*SIN(RADIANS(E790))+COS(RADIANS(G786))*COS(RADIANS(E790))*COS(RADIANS(AL780))))&gt;90,0,$F$4*$F$5/E789^2*(SIN(RADIANS(G786))*SIN(RADIANS(E790))+COS(RADIANS(G786))*COS(RADIANS(E790))*COS(RADIANS(AL780))))</f>
        <v>0</v>
      </c>
      <c r="AM786">
        <f>IF(DEGREES(ACOS(SIN(RADIANS(G786))*SIN(RADIANS(E790))+COS(RADIANS(G786))*COS(RADIANS(E790))*COS(RADIANS(AM780))))&gt;90,0,$F$4*$F$5/E789^2*(SIN(RADIANS(G786))*SIN(RADIANS(E790))+COS(RADIANS(G786))*COS(RADIANS(E790))*COS(RADIANS(AM780))))</f>
        <v>0</v>
      </c>
      <c r="AN786">
        <f>IF(DEGREES(ACOS(SIN(RADIANS(G786))*SIN(RADIANS(E790))+COS(RADIANS(G786))*COS(RADIANS(E790))*COS(RADIANS(AN780))))&gt;90,0,$F$4*$F$5/E789^2*(SIN(RADIANS(G786))*SIN(RADIANS(E790))+COS(RADIANS(G786))*COS(RADIANS(E790))*COS(RADIANS(AN780))))</f>
        <v>0</v>
      </c>
      <c r="AO786">
        <f>IF(DEGREES(ACOS(SIN(RADIANS(G786))*SIN(RADIANS(E790))+COS(RADIANS(G786))*COS(RADIANS(E790))*COS(RADIANS(AO780))))&gt;90,0,$F$4*$F$5/E789^2*(SIN(RADIANS(G786))*SIN(RADIANS(E790))+COS(RADIANS(G786))*COS(RADIANS(E790))*COS(RADIANS(AO780))))</f>
        <v>0</v>
      </c>
      <c r="AP786">
        <f>IF(DEGREES(ACOS(SIN(RADIANS(G786))*SIN(RADIANS(E790))+COS(RADIANS(G786))*COS(RADIANS(E790))*COS(RADIANS(AP780))))&gt;90,0,$F$4*$F$5/E789^2*(SIN(RADIANS(G786))*SIN(RADIANS(E790))+COS(RADIANS(G786))*COS(RADIANS(E790))*COS(RADIANS(AP780))))</f>
        <v>0</v>
      </c>
      <c r="AQ786">
        <f>IF(DEGREES(ACOS(SIN(RADIANS(G786))*SIN(RADIANS(E790))+COS(RADIANS(G786))*COS(RADIANS(E790))*COS(RADIANS(AQ780))))&gt;90,0,$F$4*$F$5/E789^2*(SIN(RADIANS(G786))*SIN(RADIANS(E790))+COS(RADIANS(G786))*COS(RADIANS(E790))*COS(RADIANS(AQ780))))</f>
        <v>0</v>
      </c>
      <c r="AR786">
        <f>IF(DEGREES(ACOS(SIN(RADIANS(G786))*SIN(RADIANS(E790))+COS(RADIANS(G786))*COS(RADIANS(E790))*COS(RADIANS(AR780))))&gt;90,0,$F$4*$F$5/E789^2*(SIN(RADIANS(G786))*SIN(RADIANS(E790))+COS(RADIANS(G786))*COS(RADIANS(E790))*COS(RADIANS(AR780))))</f>
        <v>0</v>
      </c>
    </row>
    <row r="787" spans="2:44" x14ac:dyDescent="0.5">
      <c r="B787" s="40" t="s">
        <v>783</v>
      </c>
      <c r="E787" t="str">
        <f>IF($F$10=0,"N/A",$F$10*(E782/360)-ROUNDDOWN($F$10*(E782/360),0))</f>
        <v>N/A</v>
      </c>
      <c r="G787">
        <v>40</v>
      </c>
      <c r="I787">
        <f>IF(DEGREES(ACOS(SIN(RADIANS(G787))*SIN(RADIANS(E790))+COS(RADIANS(G787))*COS(RADIANS(E790))*COS(RADIANS(I780))))&gt;90,0,$F$4*$F$5/E789^2*(SIN(RADIANS(G787))*SIN(RADIANS(E790))+COS(RADIANS(G787))*COS(RADIANS(E790))*COS(RADIANS(I780))))</f>
        <v>0</v>
      </c>
      <c r="J787">
        <f>IF(DEGREES(ACOS(SIN(RADIANS(G787))*SIN(RADIANS(E790))+COS(RADIANS(G787))*COS(RADIANS(E790))*COS(RADIANS(J780))))&gt;90,0,$F$4*$F$5/E789^2*(SIN(RADIANS(G787))*SIN(RADIANS(E790))+COS(RADIANS(G787))*COS(RADIANS(E790))*COS(RADIANS(J780))))</f>
        <v>0</v>
      </c>
      <c r="K787">
        <f>IF(DEGREES(ACOS(SIN(RADIANS(G787))*SIN(RADIANS(E790))+COS(RADIANS(G787))*COS(RADIANS(E790))*COS(RADIANS(K780))))&gt;90,0,$F$4*$F$5/E789^2*(SIN(RADIANS(G787))*SIN(RADIANS(E790))+COS(RADIANS(G787))*COS(RADIANS(E790))*COS(RADIANS(K780))))</f>
        <v>0</v>
      </c>
      <c r="L787">
        <f>IF(DEGREES(ACOS(SIN(RADIANS(G787))*SIN(RADIANS(E790))+COS(RADIANS(G787))*COS(RADIANS(E790))*COS(RADIANS(L780))))&gt;90,0,$F$4*$F$5/E789^2*(SIN(RADIANS(G787))*SIN(RADIANS(E790))+COS(RADIANS(G787))*COS(RADIANS(E790))*COS(RADIANS(L780))))</f>
        <v>0</v>
      </c>
      <c r="M787">
        <f>IF(DEGREES(ACOS(SIN(RADIANS(G787))*SIN(RADIANS(E790))+COS(RADIANS(G787))*COS(RADIANS(E790))*COS(RADIANS(M780))))&gt;90,0,$F$4*$F$5/E789^2*(SIN(RADIANS(G787))*SIN(RADIANS(E790))+COS(RADIANS(G787))*COS(RADIANS(E790))*COS(RADIANS(M780))))</f>
        <v>0</v>
      </c>
      <c r="N787">
        <f>IF(DEGREES(ACOS(SIN(RADIANS(G787))*SIN(RADIANS(E790))+COS(RADIANS(G787))*COS(RADIANS(E790))*COS(RADIANS(N780))))&gt;90,0,$F$4*$F$5/E789^2*(SIN(RADIANS(G787))*SIN(RADIANS(E790))+COS(RADIANS(G787))*COS(RADIANS(E790))*COS(RADIANS(N780))))</f>
        <v>0</v>
      </c>
      <c r="O787">
        <f>IF(DEGREES(ACOS(SIN(RADIANS(G787))*SIN(RADIANS(E790))+COS(RADIANS(G787))*COS(RADIANS(E790))*COS(RADIANS(O780))))&gt;90,0,$F$4*$F$5/E789^2*(SIN(RADIANS(G787))*SIN(RADIANS(E790))+COS(RADIANS(G787))*COS(RADIANS(E790))*COS(RADIANS(O780))))</f>
        <v>0</v>
      </c>
      <c r="P787">
        <f>IF(DEGREES(ACOS(SIN(RADIANS(G787))*SIN(RADIANS(E790))+COS(RADIANS(G787))*COS(RADIANS(E790))*COS(RADIANS(P780))))&gt;90,0,$F$4*$F$5/E789^2*(SIN(RADIANS(G787))*SIN(RADIANS(E790))+COS(RADIANS(G787))*COS(RADIANS(E790))*COS(RADIANS(P780))))</f>
        <v>0</v>
      </c>
      <c r="Q787">
        <f>IF(DEGREES(ACOS(SIN(RADIANS(G787))*SIN(RADIANS(E790))+COS(RADIANS(G787))*COS(RADIANS(E790))*COS(RADIANS(Q780))))&gt;90,0,$F$4*$F$5/E789^2*(SIN(RADIANS(G787))*SIN(RADIANS(E790))+COS(RADIANS(G787))*COS(RADIANS(E790))*COS(RADIANS(Q780))))</f>
        <v>0</v>
      </c>
      <c r="R787" t="e">
        <f>IF(DEGREES(ACOS(SIN(RADIANS(G787))*SIN(RADIANS(E790))+COS(RADIANS(G787))*COS(RADIANS(E790))*COS(RADIANS(R780))))&gt;90,0,$F$4*$F$5/E789^2*(SIN(RADIANS(G787))*SIN(RADIANS(E790))+COS(RADIANS(G787))*COS(RADIANS(E790))*COS(RADIANS(R780))))</f>
        <v>#DIV/0!</v>
      </c>
      <c r="S787" t="e">
        <f>IF(DEGREES(ACOS(SIN(RADIANS(G787))*SIN(RADIANS(E790))+COS(RADIANS(G787))*COS(RADIANS(E790))*COS(RADIANS(S780))))&gt;90,0,$F$4*$F$5/E789^2*(SIN(RADIANS(G787))*SIN(RADIANS(E790))+COS(RADIANS(G787))*COS(RADIANS(E790))*COS(RADIANS(S780))))</f>
        <v>#DIV/0!</v>
      </c>
      <c r="T787" t="e">
        <f>IF(DEGREES(ACOS(SIN(RADIANS(G787))*SIN(RADIANS(E790))+COS(RADIANS(G787))*COS(RADIANS(E790))*COS(RADIANS(T780))))&gt;90,0,$F$4*$F$5/E789^2*(SIN(RADIANS(G787))*SIN(RADIANS(E790))+COS(RADIANS(G787))*COS(RADIANS(E790))*COS(RADIANS(T780))))</f>
        <v>#DIV/0!</v>
      </c>
      <c r="U787" t="e">
        <f>IF(DEGREES(ACOS(SIN(RADIANS(G787))*SIN(RADIANS(E790))+COS(RADIANS(G787))*COS(RADIANS(E790))*COS(RADIANS(U780))))&gt;90,0,$F$4*$F$5/E789^2*(SIN(RADIANS(G787))*SIN(RADIANS(E790))+COS(RADIANS(G787))*COS(RADIANS(E790))*COS(RADIANS(U780))))</f>
        <v>#DIV/0!</v>
      </c>
      <c r="V787" t="e">
        <f>IF(DEGREES(ACOS(SIN(RADIANS(G787))*SIN(RADIANS(E790))+COS(RADIANS(G787))*COS(RADIANS(E790))*COS(RADIANS(V780))))&gt;90,0,$F$4*$F$5/E789^2*(SIN(RADIANS(G787))*SIN(RADIANS(E790))+COS(RADIANS(G787))*COS(RADIANS(E790))*COS(RADIANS(V780))))</f>
        <v>#DIV/0!</v>
      </c>
      <c r="W787" t="e">
        <f>IF(DEGREES(ACOS(SIN(RADIANS(G787))*SIN(RADIANS(E790))+COS(RADIANS(G787))*COS(RADIANS(E790))*COS(RADIANS(W780))))&gt;90,0,$F$4*$F$5/E789^2*(SIN(RADIANS(G787))*SIN(RADIANS(E790))+COS(RADIANS(G787))*COS(RADIANS(E790))*COS(RADIANS(W780))))</f>
        <v>#DIV/0!</v>
      </c>
      <c r="X787" t="e">
        <f>IF(DEGREES(ACOS(SIN(RADIANS(G787))*SIN(RADIANS(E790))+COS(RADIANS(G787))*COS(RADIANS(E790))*COS(RADIANS(X780))))&gt;90,0,$F$4*$F$5/E789^2*(SIN(RADIANS(G787))*SIN(RADIANS(E790))+COS(RADIANS(G787))*COS(RADIANS(E790))*COS(RADIANS(X780))))</f>
        <v>#DIV/0!</v>
      </c>
      <c r="Y787" t="e">
        <f>IF(DEGREES(ACOS(SIN(RADIANS(G787))*SIN(RADIANS(E790))+COS(RADIANS(G787))*COS(RADIANS(E790))*COS(RADIANS(Y780))))&gt;90,0,$F$4*$F$5/E789^2*(SIN(RADIANS(G787))*SIN(RADIANS(E790))+COS(RADIANS(G787))*COS(RADIANS(E790))*COS(RADIANS(Y780))))</f>
        <v>#DIV/0!</v>
      </c>
      <c r="Z787" t="e">
        <f>IF(DEGREES(ACOS(SIN(RADIANS(G787))*SIN(RADIANS(E790))+COS(RADIANS(G787))*COS(RADIANS(E790))*COS(RADIANS(Z780))))&gt;90,0,$F$4*$F$5/E789^2*(SIN(RADIANS(G787))*SIN(RADIANS(E790))+COS(RADIANS(G787))*COS(RADIANS(E790))*COS(RADIANS(Z780))))</f>
        <v>#DIV/0!</v>
      </c>
      <c r="AA787" t="e">
        <f>IF(DEGREES(ACOS(SIN(RADIANS(G787))*SIN(RADIANS(E790))+COS(RADIANS(G787))*COS(RADIANS(E790))*COS(RADIANS(AA780))))&gt;90,0,$F$4*$F$5/E789^2*(SIN(RADIANS(G787))*SIN(RADIANS(E790))+COS(RADIANS(G787))*COS(RADIANS(E790))*COS(RADIANS(AA780))))</f>
        <v>#DIV/0!</v>
      </c>
      <c r="AB787" t="e">
        <f>IF(DEGREES(ACOS(SIN(RADIANS(G787))*SIN(RADIANS(E790))+COS(RADIANS(G787))*COS(RADIANS(E790))*COS(RADIANS(AB780))))&gt;90,0,$F$4*$F$5/E789^2*(SIN(RADIANS(G787))*SIN(RADIANS(E790))+COS(RADIANS(G787))*COS(RADIANS(E790))*COS(RADIANS(AB780))))</f>
        <v>#DIV/0!</v>
      </c>
      <c r="AC787" t="e">
        <f>IF(DEGREES(ACOS(SIN(RADIANS(G787))*SIN(RADIANS(E790))+COS(RADIANS(G787))*COS(RADIANS(E790))*COS(RADIANS(AC780))))&gt;90,0,$F$4*$F$5/E789^2*(SIN(RADIANS(G787))*SIN(RADIANS(E790))+COS(RADIANS(G787))*COS(RADIANS(E790))*COS(RADIANS(AC780))))</f>
        <v>#DIV/0!</v>
      </c>
      <c r="AD787" t="e">
        <f>IF(DEGREES(ACOS(SIN(RADIANS(G787))*SIN(RADIANS(E790))+COS(RADIANS(G787))*COS(RADIANS(E790))*COS(RADIANS(AD780))))&gt;90,0,$F$4*$F$5/E789^2*(SIN(RADIANS(G787))*SIN(RADIANS(E790))+COS(RADIANS(G787))*COS(RADIANS(E790))*COS(RADIANS(AD780))))</f>
        <v>#DIV/0!</v>
      </c>
      <c r="AE787" t="e">
        <f>IF(DEGREES(ACOS(SIN(RADIANS(G787))*SIN(RADIANS(E790))+COS(RADIANS(G787))*COS(RADIANS(E790))*COS(RADIANS(AE780))))&gt;90,0,$F$4*$F$5/E789^2*(SIN(RADIANS(G787))*SIN(RADIANS(E790))+COS(RADIANS(G787))*COS(RADIANS(E790))*COS(RADIANS(AE780))))</f>
        <v>#DIV/0!</v>
      </c>
      <c r="AF787" t="e">
        <f>IF(DEGREES(ACOS(SIN(RADIANS(G787))*SIN(RADIANS(E790))+COS(RADIANS(G787))*COS(RADIANS(E790))*COS(RADIANS(AF780))))&gt;90,0,$F$4*$F$5/E789^2*(SIN(RADIANS(G787))*SIN(RADIANS(E790))+COS(RADIANS(G787))*COS(RADIANS(E790))*COS(RADIANS(AF780))))</f>
        <v>#DIV/0!</v>
      </c>
      <c r="AG787" t="e">
        <f>IF(DEGREES(ACOS(SIN(RADIANS(G787))*SIN(RADIANS(E790))+COS(RADIANS(G787))*COS(RADIANS(E790))*COS(RADIANS(AG780))))&gt;90,0,$F$4*$F$5/E789^2*(SIN(RADIANS(G787))*SIN(RADIANS(E790))+COS(RADIANS(G787))*COS(RADIANS(E790))*COS(RADIANS(AG780))))</f>
        <v>#DIV/0!</v>
      </c>
      <c r="AH787" t="e">
        <f>IF(DEGREES(ACOS(SIN(RADIANS(G787))*SIN(RADIANS(E790))+COS(RADIANS(G787))*COS(RADIANS(E790))*COS(RADIANS(AH780))))&gt;90,0,$F$4*$F$5/E789^2*(SIN(RADIANS(G787))*SIN(RADIANS(E790))+COS(RADIANS(G787))*COS(RADIANS(E790))*COS(RADIANS(AH780))))</f>
        <v>#DIV/0!</v>
      </c>
      <c r="AI787" t="e">
        <f>IF(DEGREES(ACOS(SIN(RADIANS(G787))*SIN(RADIANS(E790))+COS(RADIANS(G787))*COS(RADIANS(E790))*COS(RADIANS(AI780))))&gt;90,0,$F$4*$F$5/E789^2*(SIN(RADIANS(G787))*SIN(RADIANS(E790))+COS(RADIANS(G787))*COS(RADIANS(E790))*COS(RADIANS(AI780))))</f>
        <v>#DIV/0!</v>
      </c>
      <c r="AJ787" t="e">
        <f>IF(DEGREES(ACOS(SIN(RADIANS(G787))*SIN(RADIANS(E790))+COS(RADIANS(G787))*COS(RADIANS(E790))*COS(RADIANS(AJ780))))&gt;90,0,$F$4*$F$5/E789^2*(SIN(RADIANS(G787))*SIN(RADIANS(E790))+COS(RADIANS(G787))*COS(RADIANS(E790))*COS(RADIANS(AJ780))))</f>
        <v>#DIV/0!</v>
      </c>
      <c r="AK787">
        <f>IF(DEGREES(ACOS(SIN(RADIANS(G787))*SIN(RADIANS(E790))+COS(RADIANS(G787))*COS(RADIANS(E790))*COS(RADIANS(AK780))))&gt;90,0,$F$4*$F$5/E789^2*(SIN(RADIANS(G787))*SIN(RADIANS(E790))+COS(RADIANS(G787))*COS(RADIANS(E790))*COS(RADIANS(AK780))))</f>
        <v>0</v>
      </c>
      <c r="AL787">
        <f>IF(DEGREES(ACOS(SIN(RADIANS(G787))*SIN(RADIANS(E790))+COS(RADIANS(G787))*COS(RADIANS(E790))*COS(RADIANS(AL780))))&gt;90,0,$F$4*$F$5/E789^2*(SIN(RADIANS(G787))*SIN(RADIANS(E790))+COS(RADIANS(G787))*COS(RADIANS(E790))*COS(RADIANS(AL780))))</f>
        <v>0</v>
      </c>
      <c r="AM787">
        <f>IF(DEGREES(ACOS(SIN(RADIANS(G787))*SIN(RADIANS(E790))+COS(RADIANS(G787))*COS(RADIANS(E790))*COS(RADIANS(AM780))))&gt;90,0,$F$4*$F$5/E789^2*(SIN(RADIANS(G787))*SIN(RADIANS(E790))+COS(RADIANS(G787))*COS(RADIANS(E790))*COS(RADIANS(AM780))))</f>
        <v>0</v>
      </c>
      <c r="AN787">
        <f>IF(DEGREES(ACOS(SIN(RADIANS(G787))*SIN(RADIANS(E790))+COS(RADIANS(G787))*COS(RADIANS(E790))*COS(RADIANS(AN780))))&gt;90,0,$F$4*$F$5/E789^2*(SIN(RADIANS(G787))*SIN(RADIANS(E790))+COS(RADIANS(G787))*COS(RADIANS(E790))*COS(RADIANS(AN780))))</f>
        <v>0</v>
      </c>
      <c r="AO787">
        <f>IF(DEGREES(ACOS(SIN(RADIANS(G787))*SIN(RADIANS(E790))+COS(RADIANS(G787))*COS(RADIANS(E790))*COS(RADIANS(AO780))))&gt;90,0,$F$4*$F$5/E789^2*(SIN(RADIANS(G787))*SIN(RADIANS(E790))+COS(RADIANS(G787))*COS(RADIANS(E790))*COS(RADIANS(AO780))))</f>
        <v>0</v>
      </c>
      <c r="AP787">
        <f>IF(DEGREES(ACOS(SIN(RADIANS(G787))*SIN(RADIANS(E790))+COS(RADIANS(G787))*COS(RADIANS(E790))*COS(RADIANS(AP780))))&gt;90,0,$F$4*$F$5/E789^2*(SIN(RADIANS(G787))*SIN(RADIANS(E790))+COS(RADIANS(G787))*COS(RADIANS(E790))*COS(RADIANS(AP780))))</f>
        <v>0</v>
      </c>
      <c r="AQ787">
        <f>IF(DEGREES(ACOS(SIN(RADIANS(G787))*SIN(RADIANS(E790))+COS(RADIANS(G787))*COS(RADIANS(E790))*COS(RADIANS(AQ780))))&gt;90,0,$F$4*$F$5/E789^2*(SIN(RADIANS(G787))*SIN(RADIANS(E790))+COS(RADIANS(G787))*COS(RADIANS(E790))*COS(RADIANS(AQ780))))</f>
        <v>0</v>
      </c>
      <c r="AR787">
        <f>IF(DEGREES(ACOS(SIN(RADIANS(G787))*SIN(RADIANS(E790))+COS(RADIANS(G787))*COS(RADIANS(E790))*COS(RADIANS(AR780))))&gt;90,0,$F$4*$F$5/E789^2*(SIN(RADIANS(G787))*SIN(RADIANS(E790))+COS(RADIANS(G787))*COS(RADIANS(E790))*COS(RADIANS(AR780))))</f>
        <v>0</v>
      </c>
    </row>
    <row r="788" spans="2:44" x14ac:dyDescent="0.5">
      <c r="B788" s="40" t="s">
        <v>784</v>
      </c>
      <c r="E788" t="str">
        <f>IF($F$10=0,"N/A",E787*$F$11/$F$10)</f>
        <v>N/A</v>
      </c>
      <c r="G788">
        <v>30</v>
      </c>
      <c r="I788">
        <f>IF(DEGREES(ACOS(SIN(RADIANS(G788))*SIN(RADIANS(E790))+COS(RADIANS(G788))*COS(RADIANS(E790))*COS(RADIANS(I780))))&gt;90,0,$F$4*$F$5/E789^2*(SIN(RADIANS(G788))*SIN(RADIANS(E790))+COS(RADIANS(G788))*COS(RADIANS(E790))*COS(RADIANS(I780))))</f>
        <v>0</v>
      </c>
      <c r="J788">
        <f>IF(DEGREES(ACOS(SIN(RADIANS(G788))*SIN(RADIANS(E790))+COS(RADIANS(G788))*COS(RADIANS(E790))*COS(RADIANS(J780))))&gt;90,0,$F$4*$F$5/E789^2*(SIN(RADIANS(G788))*SIN(RADIANS(E790))+COS(RADIANS(G788))*COS(RADIANS(E790))*COS(RADIANS(J780))))</f>
        <v>0</v>
      </c>
      <c r="K788">
        <f>IF(DEGREES(ACOS(SIN(RADIANS(G788))*SIN(RADIANS(E790))+COS(RADIANS(G788))*COS(RADIANS(E790))*COS(RADIANS(K780))))&gt;90,0,$F$4*$F$5/E789^2*(SIN(RADIANS(G788))*SIN(RADIANS(E790))+COS(RADIANS(G788))*COS(RADIANS(E790))*COS(RADIANS(K780))))</f>
        <v>0</v>
      </c>
      <c r="L788">
        <f>IF(DEGREES(ACOS(SIN(RADIANS(G788))*SIN(RADIANS(E790))+COS(RADIANS(G788))*COS(RADIANS(E790))*COS(RADIANS(L780))))&gt;90,0,$F$4*$F$5/E789^2*(SIN(RADIANS(G788))*SIN(RADIANS(E790))+COS(RADIANS(G788))*COS(RADIANS(E790))*COS(RADIANS(L780))))</f>
        <v>0</v>
      </c>
      <c r="M788">
        <f>IF(DEGREES(ACOS(SIN(RADIANS(G788))*SIN(RADIANS(E790))+COS(RADIANS(G788))*COS(RADIANS(E790))*COS(RADIANS(M780))))&gt;90,0,$F$4*$F$5/E789^2*(SIN(RADIANS(G788))*SIN(RADIANS(E790))+COS(RADIANS(G788))*COS(RADIANS(E790))*COS(RADIANS(M780))))</f>
        <v>0</v>
      </c>
      <c r="N788">
        <f>IF(DEGREES(ACOS(SIN(RADIANS(G788))*SIN(RADIANS(E790))+COS(RADIANS(G788))*COS(RADIANS(E790))*COS(RADIANS(N780))))&gt;90,0,$F$4*$F$5/E789^2*(SIN(RADIANS(G788))*SIN(RADIANS(E790))+COS(RADIANS(G788))*COS(RADIANS(E790))*COS(RADIANS(N780))))</f>
        <v>0</v>
      </c>
      <c r="O788">
        <f>IF(DEGREES(ACOS(SIN(RADIANS(G788))*SIN(RADIANS(E790))+COS(RADIANS(G788))*COS(RADIANS(E790))*COS(RADIANS(O780))))&gt;90,0,$F$4*$F$5/E789^2*(SIN(RADIANS(G788))*SIN(RADIANS(E790))+COS(RADIANS(G788))*COS(RADIANS(E790))*COS(RADIANS(O780))))</f>
        <v>0</v>
      </c>
      <c r="P788">
        <f>IF(DEGREES(ACOS(SIN(RADIANS(G788))*SIN(RADIANS(E790))+COS(RADIANS(G788))*COS(RADIANS(E790))*COS(RADIANS(P780))))&gt;90,0,$F$4*$F$5/E789^2*(SIN(RADIANS(G788))*SIN(RADIANS(E790))+COS(RADIANS(G788))*COS(RADIANS(E790))*COS(RADIANS(P780))))</f>
        <v>0</v>
      </c>
      <c r="Q788">
        <f>IF(DEGREES(ACOS(SIN(RADIANS(G788))*SIN(RADIANS(E790))+COS(RADIANS(G788))*COS(RADIANS(E790))*COS(RADIANS(Q780))))&gt;90,0,$F$4*$F$5/E789^2*(SIN(RADIANS(G788))*SIN(RADIANS(E790))+COS(RADIANS(G788))*COS(RADIANS(E790))*COS(RADIANS(Q780))))</f>
        <v>0</v>
      </c>
      <c r="R788" t="e">
        <f>IF(DEGREES(ACOS(SIN(RADIANS(G788))*SIN(RADIANS(E790))+COS(RADIANS(G788))*COS(RADIANS(E790))*COS(RADIANS(R780))))&gt;90,0,$F$4*$F$5/E789^2*(SIN(RADIANS(G788))*SIN(RADIANS(E790))+COS(RADIANS(G788))*COS(RADIANS(E790))*COS(RADIANS(R780))))</f>
        <v>#DIV/0!</v>
      </c>
      <c r="S788" t="e">
        <f>IF(DEGREES(ACOS(SIN(RADIANS(G788))*SIN(RADIANS(E790))+COS(RADIANS(G788))*COS(RADIANS(E790))*COS(RADIANS(S780))))&gt;90,0,$F$4*$F$5/E789^2*(SIN(RADIANS(G788))*SIN(RADIANS(E790))+COS(RADIANS(G788))*COS(RADIANS(E790))*COS(RADIANS(S780))))</f>
        <v>#DIV/0!</v>
      </c>
      <c r="T788" t="e">
        <f>IF(DEGREES(ACOS(SIN(RADIANS(G788))*SIN(RADIANS(E790))+COS(RADIANS(G788))*COS(RADIANS(E790))*COS(RADIANS(T780))))&gt;90,0,$F$4*$F$5/E789^2*(SIN(RADIANS(G788))*SIN(RADIANS(E790))+COS(RADIANS(G788))*COS(RADIANS(E790))*COS(RADIANS(T780))))</f>
        <v>#DIV/0!</v>
      </c>
      <c r="U788" t="e">
        <f>IF(DEGREES(ACOS(SIN(RADIANS(G788))*SIN(RADIANS(E790))+COS(RADIANS(G788))*COS(RADIANS(E790))*COS(RADIANS(U780))))&gt;90,0,$F$4*$F$5/E789^2*(SIN(RADIANS(G788))*SIN(RADIANS(E790))+COS(RADIANS(G788))*COS(RADIANS(E790))*COS(RADIANS(U780))))</f>
        <v>#DIV/0!</v>
      </c>
      <c r="V788" t="e">
        <f>IF(DEGREES(ACOS(SIN(RADIANS(G788))*SIN(RADIANS(E790))+COS(RADIANS(G788))*COS(RADIANS(E790))*COS(RADIANS(V780))))&gt;90,0,$F$4*$F$5/E789^2*(SIN(RADIANS(G788))*SIN(RADIANS(E790))+COS(RADIANS(G788))*COS(RADIANS(E790))*COS(RADIANS(V780))))</f>
        <v>#DIV/0!</v>
      </c>
      <c r="W788" t="e">
        <f>IF(DEGREES(ACOS(SIN(RADIANS(G788))*SIN(RADIANS(E790))+COS(RADIANS(G788))*COS(RADIANS(E790))*COS(RADIANS(W780))))&gt;90,0,$F$4*$F$5/E789^2*(SIN(RADIANS(G788))*SIN(RADIANS(E790))+COS(RADIANS(G788))*COS(RADIANS(E790))*COS(RADIANS(W780))))</f>
        <v>#DIV/0!</v>
      </c>
      <c r="X788" t="e">
        <f>IF(DEGREES(ACOS(SIN(RADIANS(G788))*SIN(RADIANS(E790))+COS(RADIANS(G788))*COS(RADIANS(E790))*COS(RADIANS(X780))))&gt;90,0,$F$4*$F$5/E789^2*(SIN(RADIANS(G788))*SIN(RADIANS(E790))+COS(RADIANS(G788))*COS(RADIANS(E790))*COS(RADIANS(X780))))</f>
        <v>#DIV/0!</v>
      </c>
      <c r="Y788" t="e">
        <f>IF(DEGREES(ACOS(SIN(RADIANS(G788))*SIN(RADIANS(E790))+COS(RADIANS(G788))*COS(RADIANS(E790))*COS(RADIANS(Y780))))&gt;90,0,$F$4*$F$5/E789^2*(SIN(RADIANS(G788))*SIN(RADIANS(E790))+COS(RADIANS(G788))*COS(RADIANS(E790))*COS(RADIANS(Y780))))</f>
        <v>#DIV/0!</v>
      </c>
      <c r="Z788" t="e">
        <f>IF(DEGREES(ACOS(SIN(RADIANS(G788))*SIN(RADIANS(E790))+COS(RADIANS(G788))*COS(RADIANS(E790))*COS(RADIANS(Z780))))&gt;90,0,$F$4*$F$5/E789^2*(SIN(RADIANS(G788))*SIN(RADIANS(E790))+COS(RADIANS(G788))*COS(RADIANS(E790))*COS(RADIANS(Z780))))</f>
        <v>#DIV/0!</v>
      </c>
      <c r="AA788" t="e">
        <f>IF(DEGREES(ACOS(SIN(RADIANS(G788))*SIN(RADIANS(E790))+COS(RADIANS(G788))*COS(RADIANS(E790))*COS(RADIANS(AA780))))&gt;90,0,$F$4*$F$5/E789^2*(SIN(RADIANS(G788))*SIN(RADIANS(E790))+COS(RADIANS(G788))*COS(RADIANS(E790))*COS(RADIANS(AA780))))</f>
        <v>#DIV/0!</v>
      </c>
      <c r="AB788" t="e">
        <f>IF(DEGREES(ACOS(SIN(RADIANS(G788))*SIN(RADIANS(E790))+COS(RADIANS(G788))*COS(RADIANS(E790))*COS(RADIANS(AB780))))&gt;90,0,$F$4*$F$5/E789^2*(SIN(RADIANS(G788))*SIN(RADIANS(E790))+COS(RADIANS(G788))*COS(RADIANS(E790))*COS(RADIANS(AB780))))</f>
        <v>#DIV/0!</v>
      </c>
      <c r="AC788" t="e">
        <f>IF(DEGREES(ACOS(SIN(RADIANS(G788))*SIN(RADIANS(E790))+COS(RADIANS(G788))*COS(RADIANS(E790))*COS(RADIANS(AC780))))&gt;90,0,$F$4*$F$5/E789^2*(SIN(RADIANS(G788))*SIN(RADIANS(E790))+COS(RADIANS(G788))*COS(RADIANS(E790))*COS(RADIANS(AC780))))</f>
        <v>#DIV/0!</v>
      </c>
      <c r="AD788" t="e">
        <f>IF(DEGREES(ACOS(SIN(RADIANS(G788))*SIN(RADIANS(E790))+COS(RADIANS(G788))*COS(RADIANS(E790))*COS(RADIANS(AD780))))&gt;90,0,$F$4*$F$5/E789^2*(SIN(RADIANS(G788))*SIN(RADIANS(E790))+COS(RADIANS(G788))*COS(RADIANS(E790))*COS(RADIANS(AD780))))</f>
        <v>#DIV/0!</v>
      </c>
      <c r="AE788" t="e">
        <f>IF(DEGREES(ACOS(SIN(RADIANS(G788))*SIN(RADIANS(E790))+COS(RADIANS(G788))*COS(RADIANS(E790))*COS(RADIANS(AE780))))&gt;90,0,$F$4*$F$5/E789^2*(SIN(RADIANS(G788))*SIN(RADIANS(E790))+COS(RADIANS(G788))*COS(RADIANS(E790))*COS(RADIANS(AE780))))</f>
        <v>#DIV/0!</v>
      </c>
      <c r="AF788" t="e">
        <f>IF(DEGREES(ACOS(SIN(RADIANS(G788))*SIN(RADIANS(E790))+COS(RADIANS(G788))*COS(RADIANS(E790))*COS(RADIANS(AF780))))&gt;90,0,$F$4*$F$5/E789^2*(SIN(RADIANS(G788))*SIN(RADIANS(E790))+COS(RADIANS(G788))*COS(RADIANS(E790))*COS(RADIANS(AF780))))</f>
        <v>#DIV/0!</v>
      </c>
      <c r="AG788" t="e">
        <f>IF(DEGREES(ACOS(SIN(RADIANS(G788))*SIN(RADIANS(E790))+COS(RADIANS(G788))*COS(RADIANS(E790))*COS(RADIANS(AG780))))&gt;90,0,$F$4*$F$5/E789^2*(SIN(RADIANS(G788))*SIN(RADIANS(E790))+COS(RADIANS(G788))*COS(RADIANS(E790))*COS(RADIANS(AG780))))</f>
        <v>#DIV/0!</v>
      </c>
      <c r="AH788" t="e">
        <f>IF(DEGREES(ACOS(SIN(RADIANS(G788))*SIN(RADIANS(E790))+COS(RADIANS(G788))*COS(RADIANS(E790))*COS(RADIANS(AH780))))&gt;90,0,$F$4*$F$5/E789^2*(SIN(RADIANS(G788))*SIN(RADIANS(E790))+COS(RADIANS(G788))*COS(RADIANS(E790))*COS(RADIANS(AH780))))</f>
        <v>#DIV/0!</v>
      </c>
      <c r="AI788" t="e">
        <f>IF(DEGREES(ACOS(SIN(RADIANS(G788))*SIN(RADIANS(E790))+COS(RADIANS(G788))*COS(RADIANS(E790))*COS(RADIANS(AI780))))&gt;90,0,$F$4*$F$5/E789^2*(SIN(RADIANS(G788))*SIN(RADIANS(E790))+COS(RADIANS(G788))*COS(RADIANS(E790))*COS(RADIANS(AI780))))</f>
        <v>#DIV/0!</v>
      </c>
      <c r="AJ788" t="e">
        <f>IF(DEGREES(ACOS(SIN(RADIANS(G788))*SIN(RADIANS(E790))+COS(RADIANS(G788))*COS(RADIANS(E790))*COS(RADIANS(AJ780))))&gt;90,0,$F$4*$F$5/E789^2*(SIN(RADIANS(G788))*SIN(RADIANS(E790))+COS(RADIANS(G788))*COS(RADIANS(E790))*COS(RADIANS(AJ780))))</f>
        <v>#DIV/0!</v>
      </c>
      <c r="AK788">
        <f>IF(DEGREES(ACOS(SIN(RADIANS(G788))*SIN(RADIANS(E790))+COS(RADIANS(G788))*COS(RADIANS(E790))*COS(RADIANS(AK780))))&gt;90,0,$F$4*$F$5/E789^2*(SIN(RADIANS(G788))*SIN(RADIANS(E790))+COS(RADIANS(G788))*COS(RADIANS(E790))*COS(RADIANS(AK780))))</f>
        <v>0</v>
      </c>
      <c r="AL788">
        <f>IF(DEGREES(ACOS(SIN(RADIANS(G788))*SIN(RADIANS(E790))+COS(RADIANS(G788))*COS(RADIANS(E790))*COS(RADIANS(AL780))))&gt;90,0,$F$4*$F$5/E789^2*(SIN(RADIANS(G788))*SIN(RADIANS(E790))+COS(RADIANS(G788))*COS(RADIANS(E790))*COS(RADIANS(AL780))))</f>
        <v>0</v>
      </c>
      <c r="AM788">
        <f>IF(DEGREES(ACOS(SIN(RADIANS(G788))*SIN(RADIANS(E790))+COS(RADIANS(G788))*COS(RADIANS(E790))*COS(RADIANS(AM780))))&gt;90,0,$F$4*$F$5/E789^2*(SIN(RADIANS(G788))*SIN(RADIANS(E790))+COS(RADIANS(G788))*COS(RADIANS(E790))*COS(RADIANS(AM780))))</f>
        <v>0</v>
      </c>
      <c r="AN788">
        <f>IF(DEGREES(ACOS(SIN(RADIANS(G788))*SIN(RADIANS(E790))+COS(RADIANS(G788))*COS(RADIANS(E790))*COS(RADIANS(AN780))))&gt;90,0,$F$4*$F$5/E789^2*(SIN(RADIANS(G788))*SIN(RADIANS(E790))+COS(RADIANS(G788))*COS(RADIANS(E790))*COS(RADIANS(AN780))))</f>
        <v>0</v>
      </c>
      <c r="AO788">
        <f>IF(DEGREES(ACOS(SIN(RADIANS(G788))*SIN(RADIANS(E790))+COS(RADIANS(G788))*COS(RADIANS(E790))*COS(RADIANS(AO780))))&gt;90,0,$F$4*$F$5/E789^2*(SIN(RADIANS(G788))*SIN(RADIANS(E790))+COS(RADIANS(G788))*COS(RADIANS(E790))*COS(RADIANS(AO780))))</f>
        <v>0</v>
      </c>
      <c r="AP788">
        <f>IF(DEGREES(ACOS(SIN(RADIANS(G788))*SIN(RADIANS(E790))+COS(RADIANS(G788))*COS(RADIANS(E790))*COS(RADIANS(AP780))))&gt;90,0,$F$4*$F$5/E789^2*(SIN(RADIANS(G788))*SIN(RADIANS(E790))+COS(RADIANS(G788))*COS(RADIANS(E790))*COS(RADIANS(AP780))))</f>
        <v>0</v>
      </c>
      <c r="AQ788">
        <f>IF(DEGREES(ACOS(SIN(RADIANS(G788))*SIN(RADIANS(E790))+COS(RADIANS(G788))*COS(RADIANS(E790))*COS(RADIANS(AQ780))))&gt;90,0,$F$4*$F$5/E789^2*(SIN(RADIANS(G788))*SIN(RADIANS(E790))+COS(RADIANS(G788))*COS(RADIANS(E790))*COS(RADIANS(AQ780))))</f>
        <v>0</v>
      </c>
      <c r="AR788">
        <f>IF(DEGREES(ACOS(SIN(RADIANS(G788))*SIN(RADIANS(E790))+COS(RADIANS(G788))*COS(RADIANS(E790))*COS(RADIANS(AR780))))&gt;90,0,$F$4*$F$5/E789^2*(SIN(RADIANS(G788))*SIN(RADIANS(E790))+COS(RADIANS(G788))*COS(RADIANS(E790))*COS(RADIANS(AR780))))</f>
        <v>0</v>
      </c>
    </row>
    <row r="789" spans="2:44" x14ac:dyDescent="0.5">
      <c r="B789" s="40" t="s">
        <v>785</v>
      </c>
      <c r="E789">
        <f>$F$6*(1-$F$7^2)/(1+$F$7*COS(RADIANS(E783)))</f>
        <v>0</v>
      </c>
      <c r="G789">
        <v>20</v>
      </c>
      <c r="I789">
        <f>IF(DEGREES(ACOS(SIN(RADIANS(G789))*SIN(RADIANS(E790))+COS(RADIANS(G789))*COS(RADIANS(E790))*COS(RADIANS(I780))))&gt;90,0,$F$4*$F$5/E789^2*(SIN(RADIANS(G789))*SIN(RADIANS(E790))+COS(RADIANS(G789))*COS(RADIANS(E790))*COS(RADIANS(I780))))</f>
        <v>0</v>
      </c>
      <c r="J789">
        <f>IF(DEGREES(ACOS(SIN(RADIANS(G789))*SIN(RADIANS(E790))+COS(RADIANS(G789))*COS(RADIANS(E790))*COS(RADIANS(J780))))&gt;90,0,$F$4*$F$5/E789^2*(SIN(RADIANS(G789))*SIN(RADIANS(E790))+COS(RADIANS(G789))*COS(RADIANS(E790))*COS(RADIANS(J780))))</f>
        <v>0</v>
      </c>
      <c r="K789">
        <f>IF(DEGREES(ACOS(SIN(RADIANS(G789))*SIN(RADIANS(E790))+COS(RADIANS(G789))*COS(RADIANS(E790))*COS(RADIANS(K780))))&gt;90,0,$F$4*$F$5/E789^2*(SIN(RADIANS(G789))*SIN(RADIANS(E790))+COS(RADIANS(G789))*COS(RADIANS(E790))*COS(RADIANS(K780))))</f>
        <v>0</v>
      </c>
      <c r="L789">
        <f>IF(DEGREES(ACOS(SIN(RADIANS(G789))*SIN(RADIANS(E790))+COS(RADIANS(G789))*COS(RADIANS(E790))*COS(RADIANS(L780))))&gt;90,0,$F$4*$F$5/E789^2*(SIN(RADIANS(G789))*SIN(RADIANS(E790))+COS(RADIANS(G789))*COS(RADIANS(E790))*COS(RADIANS(L780))))</f>
        <v>0</v>
      </c>
      <c r="M789">
        <f>IF(DEGREES(ACOS(SIN(RADIANS(G789))*SIN(RADIANS(E790))+COS(RADIANS(G789))*COS(RADIANS(E790))*COS(RADIANS(M780))))&gt;90,0,$F$4*$F$5/E789^2*(SIN(RADIANS(G789))*SIN(RADIANS(E790))+COS(RADIANS(G789))*COS(RADIANS(E790))*COS(RADIANS(M780))))</f>
        <v>0</v>
      </c>
      <c r="N789">
        <f>IF(DEGREES(ACOS(SIN(RADIANS(G789))*SIN(RADIANS(E790))+COS(RADIANS(G789))*COS(RADIANS(E790))*COS(RADIANS(N780))))&gt;90,0,$F$4*$F$5/E789^2*(SIN(RADIANS(G789))*SIN(RADIANS(E790))+COS(RADIANS(G789))*COS(RADIANS(E790))*COS(RADIANS(N780))))</f>
        <v>0</v>
      </c>
      <c r="O789">
        <f>IF(DEGREES(ACOS(SIN(RADIANS(G789))*SIN(RADIANS(E790))+COS(RADIANS(G789))*COS(RADIANS(E790))*COS(RADIANS(O780))))&gt;90,0,$F$4*$F$5/E789^2*(SIN(RADIANS(G789))*SIN(RADIANS(E790))+COS(RADIANS(G789))*COS(RADIANS(E790))*COS(RADIANS(O780))))</f>
        <v>0</v>
      </c>
      <c r="P789">
        <f>IF(DEGREES(ACOS(SIN(RADIANS(G789))*SIN(RADIANS(E790))+COS(RADIANS(G789))*COS(RADIANS(E790))*COS(RADIANS(P780))))&gt;90,0,$F$4*$F$5/E789^2*(SIN(RADIANS(G789))*SIN(RADIANS(E790))+COS(RADIANS(G789))*COS(RADIANS(E790))*COS(RADIANS(P780))))</f>
        <v>0</v>
      </c>
      <c r="Q789">
        <f>IF(DEGREES(ACOS(SIN(RADIANS(G789))*SIN(RADIANS(E790))+COS(RADIANS(G789))*COS(RADIANS(E790))*COS(RADIANS(Q780))))&gt;90,0,$F$4*$F$5/E789^2*(SIN(RADIANS(G789))*SIN(RADIANS(E790))+COS(RADIANS(G789))*COS(RADIANS(E790))*COS(RADIANS(Q780))))</f>
        <v>0</v>
      </c>
      <c r="R789" t="e">
        <f>IF(DEGREES(ACOS(SIN(RADIANS(G789))*SIN(RADIANS(E790))+COS(RADIANS(G789))*COS(RADIANS(E790))*COS(RADIANS(R780))))&gt;90,0,$F$4*$F$5/E789^2*(SIN(RADIANS(G789))*SIN(RADIANS(E790))+COS(RADIANS(G789))*COS(RADIANS(E790))*COS(RADIANS(R780))))</f>
        <v>#DIV/0!</v>
      </c>
      <c r="S789" t="e">
        <f>IF(DEGREES(ACOS(SIN(RADIANS(G789))*SIN(RADIANS(E790))+COS(RADIANS(G789))*COS(RADIANS(E790))*COS(RADIANS(S780))))&gt;90,0,$F$4*$F$5/E789^2*(SIN(RADIANS(G789))*SIN(RADIANS(E790))+COS(RADIANS(G789))*COS(RADIANS(E790))*COS(RADIANS(S780))))</f>
        <v>#DIV/0!</v>
      </c>
      <c r="T789" t="e">
        <f>IF(DEGREES(ACOS(SIN(RADIANS(G789))*SIN(RADIANS(E790))+COS(RADIANS(G789))*COS(RADIANS(E790))*COS(RADIANS(T780))))&gt;90,0,$F$4*$F$5/E789^2*(SIN(RADIANS(G789))*SIN(RADIANS(E790))+COS(RADIANS(G789))*COS(RADIANS(E790))*COS(RADIANS(T780))))</f>
        <v>#DIV/0!</v>
      </c>
      <c r="U789" t="e">
        <f>IF(DEGREES(ACOS(SIN(RADIANS(G789))*SIN(RADIANS(E790))+COS(RADIANS(G789))*COS(RADIANS(E790))*COS(RADIANS(U780))))&gt;90,0,$F$4*$F$5/E789^2*(SIN(RADIANS(G789))*SIN(RADIANS(E790))+COS(RADIANS(G789))*COS(RADIANS(E790))*COS(RADIANS(U780))))</f>
        <v>#DIV/0!</v>
      </c>
      <c r="V789" t="e">
        <f>IF(DEGREES(ACOS(SIN(RADIANS(G789))*SIN(RADIANS(E790))+COS(RADIANS(G789))*COS(RADIANS(E790))*COS(RADIANS(V780))))&gt;90,0,$F$4*$F$5/E789^2*(SIN(RADIANS(G789))*SIN(RADIANS(E790))+COS(RADIANS(G789))*COS(RADIANS(E790))*COS(RADIANS(V780))))</f>
        <v>#DIV/0!</v>
      </c>
      <c r="W789" t="e">
        <f>IF(DEGREES(ACOS(SIN(RADIANS(G789))*SIN(RADIANS(E790))+COS(RADIANS(G789))*COS(RADIANS(E790))*COS(RADIANS(W780))))&gt;90,0,$F$4*$F$5/E789^2*(SIN(RADIANS(G789))*SIN(RADIANS(E790))+COS(RADIANS(G789))*COS(RADIANS(E790))*COS(RADIANS(W780))))</f>
        <v>#DIV/0!</v>
      </c>
      <c r="X789" t="e">
        <f>IF(DEGREES(ACOS(SIN(RADIANS(G789))*SIN(RADIANS(E790))+COS(RADIANS(G789))*COS(RADIANS(E790))*COS(RADIANS(X780))))&gt;90,0,$F$4*$F$5/E789^2*(SIN(RADIANS(G789))*SIN(RADIANS(E790))+COS(RADIANS(G789))*COS(RADIANS(E790))*COS(RADIANS(X780))))</f>
        <v>#DIV/0!</v>
      </c>
      <c r="Y789" t="e">
        <f>IF(DEGREES(ACOS(SIN(RADIANS(G789))*SIN(RADIANS(E790))+COS(RADIANS(G789))*COS(RADIANS(E790))*COS(RADIANS(Y780))))&gt;90,0,$F$4*$F$5/E789^2*(SIN(RADIANS(G789))*SIN(RADIANS(E790))+COS(RADIANS(G789))*COS(RADIANS(E790))*COS(RADIANS(Y780))))</f>
        <v>#DIV/0!</v>
      </c>
      <c r="Z789" t="e">
        <f>IF(DEGREES(ACOS(SIN(RADIANS(G789))*SIN(RADIANS(E790))+COS(RADIANS(G789))*COS(RADIANS(E790))*COS(RADIANS(Z780))))&gt;90,0,$F$4*$F$5/E789^2*(SIN(RADIANS(G789))*SIN(RADIANS(E790))+COS(RADIANS(G789))*COS(RADIANS(E790))*COS(RADIANS(Z780))))</f>
        <v>#DIV/0!</v>
      </c>
      <c r="AA789" t="e">
        <f>IF(DEGREES(ACOS(SIN(RADIANS(G789))*SIN(RADIANS(E790))+COS(RADIANS(G789))*COS(RADIANS(E790))*COS(RADIANS(AA780))))&gt;90,0,$F$4*$F$5/E789^2*(SIN(RADIANS(G789))*SIN(RADIANS(E790))+COS(RADIANS(G789))*COS(RADIANS(E790))*COS(RADIANS(AA780))))</f>
        <v>#DIV/0!</v>
      </c>
      <c r="AB789" t="e">
        <f>IF(DEGREES(ACOS(SIN(RADIANS(G789))*SIN(RADIANS(E790))+COS(RADIANS(G789))*COS(RADIANS(E790))*COS(RADIANS(AB780))))&gt;90,0,$F$4*$F$5/E789^2*(SIN(RADIANS(G789))*SIN(RADIANS(E790))+COS(RADIANS(G789))*COS(RADIANS(E790))*COS(RADIANS(AB780))))</f>
        <v>#DIV/0!</v>
      </c>
      <c r="AC789" t="e">
        <f>IF(DEGREES(ACOS(SIN(RADIANS(G789))*SIN(RADIANS(E790))+COS(RADIANS(G789))*COS(RADIANS(E790))*COS(RADIANS(AC780))))&gt;90,0,$F$4*$F$5/E789^2*(SIN(RADIANS(G789))*SIN(RADIANS(E790))+COS(RADIANS(G789))*COS(RADIANS(E790))*COS(RADIANS(AC780))))</f>
        <v>#DIV/0!</v>
      </c>
      <c r="AD789" t="e">
        <f>IF(DEGREES(ACOS(SIN(RADIANS(G789))*SIN(RADIANS(E790))+COS(RADIANS(G789))*COS(RADIANS(E790))*COS(RADIANS(AD780))))&gt;90,0,$F$4*$F$5/E789^2*(SIN(RADIANS(G789))*SIN(RADIANS(E790))+COS(RADIANS(G789))*COS(RADIANS(E790))*COS(RADIANS(AD780))))</f>
        <v>#DIV/0!</v>
      </c>
      <c r="AE789" t="e">
        <f>IF(DEGREES(ACOS(SIN(RADIANS(G789))*SIN(RADIANS(E790))+COS(RADIANS(G789))*COS(RADIANS(E790))*COS(RADIANS(AE780))))&gt;90,0,$F$4*$F$5/E789^2*(SIN(RADIANS(G789))*SIN(RADIANS(E790))+COS(RADIANS(G789))*COS(RADIANS(E790))*COS(RADIANS(AE780))))</f>
        <v>#DIV/0!</v>
      </c>
      <c r="AF789" t="e">
        <f>IF(DEGREES(ACOS(SIN(RADIANS(G789))*SIN(RADIANS(E790))+COS(RADIANS(G789))*COS(RADIANS(E790))*COS(RADIANS(AF780))))&gt;90,0,$F$4*$F$5/E789^2*(SIN(RADIANS(G789))*SIN(RADIANS(E790))+COS(RADIANS(G789))*COS(RADIANS(E790))*COS(RADIANS(AF780))))</f>
        <v>#DIV/0!</v>
      </c>
      <c r="AG789" t="e">
        <f>IF(DEGREES(ACOS(SIN(RADIANS(G789))*SIN(RADIANS(E790))+COS(RADIANS(G789))*COS(RADIANS(E790))*COS(RADIANS(AG780))))&gt;90,0,$F$4*$F$5/E789^2*(SIN(RADIANS(G789))*SIN(RADIANS(E790))+COS(RADIANS(G789))*COS(RADIANS(E790))*COS(RADIANS(AG780))))</f>
        <v>#DIV/0!</v>
      </c>
      <c r="AH789" t="e">
        <f>IF(DEGREES(ACOS(SIN(RADIANS(G789))*SIN(RADIANS(E790))+COS(RADIANS(G789))*COS(RADIANS(E790))*COS(RADIANS(AH780))))&gt;90,0,$F$4*$F$5/E789^2*(SIN(RADIANS(G789))*SIN(RADIANS(E790))+COS(RADIANS(G789))*COS(RADIANS(E790))*COS(RADIANS(AH780))))</f>
        <v>#DIV/0!</v>
      </c>
      <c r="AI789" t="e">
        <f>IF(DEGREES(ACOS(SIN(RADIANS(G789))*SIN(RADIANS(E790))+COS(RADIANS(G789))*COS(RADIANS(E790))*COS(RADIANS(AI780))))&gt;90,0,$F$4*$F$5/E789^2*(SIN(RADIANS(G789))*SIN(RADIANS(E790))+COS(RADIANS(G789))*COS(RADIANS(E790))*COS(RADIANS(AI780))))</f>
        <v>#DIV/0!</v>
      </c>
      <c r="AJ789" t="e">
        <f>IF(DEGREES(ACOS(SIN(RADIANS(G789))*SIN(RADIANS(E790))+COS(RADIANS(G789))*COS(RADIANS(E790))*COS(RADIANS(AJ780))))&gt;90,0,$F$4*$F$5/E789^2*(SIN(RADIANS(G789))*SIN(RADIANS(E790))+COS(RADIANS(G789))*COS(RADIANS(E790))*COS(RADIANS(AJ780))))</f>
        <v>#DIV/0!</v>
      </c>
      <c r="AK789">
        <f>IF(DEGREES(ACOS(SIN(RADIANS(G789))*SIN(RADIANS(E790))+COS(RADIANS(G789))*COS(RADIANS(E790))*COS(RADIANS(AK780))))&gt;90,0,$F$4*$F$5/E789^2*(SIN(RADIANS(G789))*SIN(RADIANS(E790))+COS(RADIANS(G789))*COS(RADIANS(E790))*COS(RADIANS(AK780))))</f>
        <v>0</v>
      </c>
      <c r="AL789">
        <f>IF(DEGREES(ACOS(SIN(RADIANS(G789))*SIN(RADIANS(E790))+COS(RADIANS(G789))*COS(RADIANS(E790))*COS(RADIANS(AL780))))&gt;90,0,$F$4*$F$5/E789^2*(SIN(RADIANS(G789))*SIN(RADIANS(E790))+COS(RADIANS(G789))*COS(RADIANS(E790))*COS(RADIANS(AL780))))</f>
        <v>0</v>
      </c>
      <c r="AM789">
        <f>IF(DEGREES(ACOS(SIN(RADIANS(G789))*SIN(RADIANS(E790))+COS(RADIANS(G789))*COS(RADIANS(E790))*COS(RADIANS(AM780))))&gt;90,0,$F$4*$F$5/E789^2*(SIN(RADIANS(G789))*SIN(RADIANS(E790))+COS(RADIANS(G789))*COS(RADIANS(E790))*COS(RADIANS(AM780))))</f>
        <v>0</v>
      </c>
      <c r="AN789">
        <f>IF(DEGREES(ACOS(SIN(RADIANS(G789))*SIN(RADIANS(E790))+COS(RADIANS(G789))*COS(RADIANS(E790))*COS(RADIANS(AN780))))&gt;90,0,$F$4*$F$5/E789^2*(SIN(RADIANS(G789))*SIN(RADIANS(E790))+COS(RADIANS(G789))*COS(RADIANS(E790))*COS(RADIANS(AN780))))</f>
        <v>0</v>
      </c>
      <c r="AO789">
        <f>IF(DEGREES(ACOS(SIN(RADIANS(G789))*SIN(RADIANS(E790))+COS(RADIANS(G789))*COS(RADIANS(E790))*COS(RADIANS(AO780))))&gt;90,0,$F$4*$F$5/E789^2*(SIN(RADIANS(G789))*SIN(RADIANS(E790))+COS(RADIANS(G789))*COS(RADIANS(E790))*COS(RADIANS(AO780))))</f>
        <v>0</v>
      </c>
      <c r="AP789">
        <f>IF(DEGREES(ACOS(SIN(RADIANS(G789))*SIN(RADIANS(E790))+COS(RADIANS(G789))*COS(RADIANS(E790))*COS(RADIANS(AP780))))&gt;90,0,$F$4*$F$5/E789^2*(SIN(RADIANS(G789))*SIN(RADIANS(E790))+COS(RADIANS(G789))*COS(RADIANS(E790))*COS(RADIANS(AP780))))</f>
        <v>0</v>
      </c>
      <c r="AQ789">
        <f>IF(DEGREES(ACOS(SIN(RADIANS(G789))*SIN(RADIANS(E790))+COS(RADIANS(G789))*COS(RADIANS(E790))*COS(RADIANS(AQ780))))&gt;90,0,$F$4*$F$5/E789^2*(SIN(RADIANS(G789))*SIN(RADIANS(E790))+COS(RADIANS(G789))*COS(RADIANS(E790))*COS(RADIANS(AQ780))))</f>
        <v>0</v>
      </c>
      <c r="AR789">
        <f>IF(DEGREES(ACOS(SIN(RADIANS(G789))*SIN(RADIANS(E790))+COS(RADIANS(G789))*COS(RADIANS(E790))*COS(RADIANS(AR780))))&gt;90,0,$F$4*$F$5/E789^2*(SIN(RADIANS(G789))*SIN(RADIANS(E790))+COS(RADIANS(G789))*COS(RADIANS(E790))*COS(RADIANS(AR780))))</f>
        <v>0</v>
      </c>
    </row>
    <row r="790" spans="2:44" x14ac:dyDescent="0.5">
      <c r="B790" s="40" t="s">
        <v>735</v>
      </c>
      <c r="E790">
        <f>IF($F$8&gt;90,180-$F$8,$F$8)*SIN(RADIANS(E784))</f>
        <v>0</v>
      </c>
      <c r="G790">
        <v>10</v>
      </c>
      <c r="I790">
        <f>IF(DEGREES(ACOS(SIN(RADIANS(G790))*SIN(RADIANS(E790))+COS(RADIANS(G790))*COS(RADIANS(E790))*COS(RADIANS(I780))))&gt;90,0,$F$4*$F$5/E789^2*(SIN(RADIANS(G790))*SIN(RADIANS(E790))+COS(RADIANS(G790))*COS(RADIANS(E790))*COS(RADIANS(I780))))</f>
        <v>0</v>
      </c>
      <c r="J790">
        <f>IF(DEGREES(ACOS(SIN(RADIANS(G790))*SIN(RADIANS(E790))+COS(RADIANS(G790))*COS(RADIANS(E790))*COS(RADIANS(J780))))&gt;90,0,$F$4*$F$5/E789^2*(SIN(RADIANS(G790))*SIN(RADIANS(E790))+COS(RADIANS(G790))*COS(RADIANS(E790))*COS(RADIANS(J780))))</f>
        <v>0</v>
      </c>
      <c r="K790">
        <f>IF(DEGREES(ACOS(SIN(RADIANS(G790))*SIN(RADIANS(E790))+COS(RADIANS(G790))*COS(RADIANS(E790))*COS(RADIANS(K780))))&gt;90,0,$F$4*$F$5/E789^2*(SIN(RADIANS(G790))*SIN(RADIANS(E790))+COS(RADIANS(G790))*COS(RADIANS(E790))*COS(RADIANS(K780))))</f>
        <v>0</v>
      </c>
      <c r="L790">
        <f>IF(DEGREES(ACOS(SIN(RADIANS(G790))*SIN(RADIANS(E790))+COS(RADIANS(G790))*COS(RADIANS(E790))*COS(RADIANS(L780))))&gt;90,0,$F$4*$F$5/E789^2*(SIN(RADIANS(G790))*SIN(RADIANS(E790))+COS(RADIANS(G790))*COS(RADIANS(E790))*COS(RADIANS(L780))))</f>
        <v>0</v>
      </c>
      <c r="M790">
        <f>IF(DEGREES(ACOS(SIN(RADIANS(G790))*SIN(RADIANS(E790))+COS(RADIANS(G790))*COS(RADIANS(E790))*COS(RADIANS(M780))))&gt;90,0,$F$4*$F$5/E789^2*(SIN(RADIANS(G790))*SIN(RADIANS(E790))+COS(RADIANS(G790))*COS(RADIANS(E790))*COS(RADIANS(M780))))</f>
        <v>0</v>
      </c>
      <c r="N790">
        <f>IF(DEGREES(ACOS(SIN(RADIANS(G790))*SIN(RADIANS(E790))+COS(RADIANS(G790))*COS(RADIANS(E790))*COS(RADIANS(N780))))&gt;90,0,$F$4*$F$5/E789^2*(SIN(RADIANS(G790))*SIN(RADIANS(E790))+COS(RADIANS(G790))*COS(RADIANS(E790))*COS(RADIANS(N780))))</f>
        <v>0</v>
      </c>
      <c r="O790">
        <f>IF(DEGREES(ACOS(SIN(RADIANS(G790))*SIN(RADIANS(E790))+COS(RADIANS(G790))*COS(RADIANS(E790))*COS(RADIANS(O780))))&gt;90,0,$F$4*$F$5/E789^2*(SIN(RADIANS(G790))*SIN(RADIANS(E790))+COS(RADIANS(G790))*COS(RADIANS(E790))*COS(RADIANS(O780))))</f>
        <v>0</v>
      </c>
      <c r="P790">
        <f>IF(DEGREES(ACOS(SIN(RADIANS(G790))*SIN(RADIANS(E790))+COS(RADIANS(G790))*COS(RADIANS(E790))*COS(RADIANS(P780))))&gt;90,0,$F$4*$F$5/E789^2*(SIN(RADIANS(G790))*SIN(RADIANS(E790))+COS(RADIANS(G790))*COS(RADIANS(E790))*COS(RADIANS(P780))))</f>
        <v>0</v>
      </c>
      <c r="Q790">
        <f>IF(DEGREES(ACOS(SIN(RADIANS(G790))*SIN(RADIANS(E790))+COS(RADIANS(G790))*COS(RADIANS(E790))*COS(RADIANS(Q780))))&gt;90,0,$F$4*$F$5/E789^2*(SIN(RADIANS(G790))*SIN(RADIANS(E790))+COS(RADIANS(G790))*COS(RADIANS(E790))*COS(RADIANS(Q780))))</f>
        <v>0</v>
      </c>
      <c r="R790" t="e">
        <f>IF(DEGREES(ACOS(SIN(RADIANS(G790))*SIN(RADIANS(E790))+COS(RADIANS(G790))*COS(RADIANS(E790))*COS(RADIANS(R780))))&gt;90,0,$F$4*$F$5/E789^2*(SIN(RADIANS(G790))*SIN(RADIANS(E790))+COS(RADIANS(G790))*COS(RADIANS(E790))*COS(RADIANS(R780))))</f>
        <v>#DIV/0!</v>
      </c>
      <c r="S790" t="e">
        <f>IF(DEGREES(ACOS(SIN(RADIANS(G790))*SIN(RADIANS(E790))+COS(RADIANS(G790))*COS(RADIANS(E790))*COS(RADIANS(S780))))&gt;90,0,$F$4*$F$5/E789^2*(SIN(RADIANS(G790))*SIN(RADIANS(E790))+COS(RADIANS(G790))*COS(RADIANS(E790))*COS(RADIANS(S780))))</f>
        <v>#DIV/0!</v>
      </c>
      <c r="T790" t="e">
        <f>IF(DEGREES(ACOS(SIN(RADIANS(G790))*SIN(RADIANS(E790))+COS(RADIANS(G790))*COS(RADIANS(E790))*COS(RADIANS(T780))))&gt;90,0,$F$4*$F$5/E789^2*(SIN(RADIANS(G790))*SIN(RADIANS(E790))+COS(RADIANS(G790))*COS(RADIANS(E790))*COS(RADIANS(T780))))</f>
        <v>#DIV/0!</v>
      </c>
      <c r="U790" t="e">
        <f>IF(DEGREES(ACOS(SIN(RADIANS(G790))*SIN(RADIANS(E790))+COS(RADIANS(G790))*COS(RADIANS(E790))*COS(RADIANS(U780))))&gt;90,0,$F$4*$F$5/E789^2*(SIN(RADIANS(G790))*SIN(RADIANS(E790))+COS(RADIANS(G790))*COS(RADIANS(E790))*COS(RADIANS(U780))))</f>
        <v>#DIV/0!</v>
      </c>
      <c r="V790" t="e">
        <f>IF(DEGREES(ACOS(SIN(RADIANS(G790))*SIN(RADIANS(E790))+COS(RADIANS(G790))*COS(RADIANS(E790))*COS(RADIANS(V780))))&gt;90,0,$F$4*$F$5/E789^2*(SIN(RADIANS(G790))*SIN(RADIANS(E790))+COS(RADIANS(G790))*COS(RADIANS(E790))*COS(RADIANS(V780))))</f>
        <v>#DIV/0!</v>
      </c>
      <c r="W790" t="e">
        <f>IF(DEGREES(ACOS(SIN(RADIANS(G790))*SIN(RADIANS(E790))+COS(RADIANS(G790))*COS(RADIANS(E790))*COS(RADIANS(W780))))&gt;90,0,$F$4*$F$5/E789^2*(SIN(RADIANS(G790))*SIN(RADIANS(E790))+COS(RADIANS(G790))*COS(RADIANS(E790))*COS(RADIANS(W780))))</f>
        <v>#DIV/0!</v>
      </c>
      <c r="X790" t="e">
        <f>IF(DEGREES(ACOS(SIN(RADIANS(G790))*SIN(RADIANS(E790))+COS(RADIANS(G790))*COS(RADIANS(E790))*COS(RADIANS(X780))))&gt;90,0,$F$4*$F$5/E789^2*(SIN(RADIANS(G790))*SIN(RADIANS(E790))+COS(RADIANS(G790))*COS(RADIANS(E790))*COS(RADIANS(X780))))</f>
        <v>#DIV/0!</v>
      </c>
      <c r="Y790" t="e">
        <f>IF(DEGREES(ACOS(SIN(RADIANS(G790))*SIN(RADIANS(E790))+COS(RADIANS(G790))*COS(RADIANS(E790))*COS(RADIANS(Y780))))&gt;90,0,$F$4*$F$5/E789^2*(SIN(RADIANS(G790))*SIN(RADIANS(E790))+COS(RADIANS(G790))*COS(RADIANS(E790))*COS(RADIANS(Y780))))</f>
        <v>#DIV/0!</v>
      </c>
      <c r="Z790" t="e">
        <f>IF(DEGREES(ACOS(SIN(RADIANS(G790))*SIN(RADIANS(E790))+COS(RADIANS(G790))*COS(RADIANS(E790))*COS(RADIANS(Z780))))&gt;90,0,$F$4*$F$5/E789^2*(SIN(RADIANS(G790))*SIN(RADIANS(E790))+COS(RADIANS(G790))*COS(RADIANS(E790))*COS(RADIANS(Z780))))</f>
        <v>#DIV/0!</v>
      </c>
      <c r="AA790" t="e">
        <f>IF(DEGREES(ACOS(SIN(RADIANS(G790))*SIN(RADIANS(E790))+COS(RADIANS(G790))*COS(RADIANS(E790))*COS(RADIANS(AA780))))&gt;90,0,$F$4*$F$5/E789^2*(SIN(RADIANS(G790))*SIN(RADIANS(E790))+COS(RADIANS(G790))*COS(RADIANS(E790))*COS(RADIANS(AA780))))</f>
        <v>#DIV/0!</v>
      </c>
      <c r="AB790" t="e">
        <f>IF(DEGREES(ACOS(SIN(RADIANS(G790))*SIN(RADIANS(E790))+COS(RADIANS(G790))*COS(RADIANS(E790))*COS(RADIANS(AB780))))&gt;90,0,$F$4*$F$5/E789^2*(SIN(RADIANS(G790))*SIN(RADIANS(E790))+COS(RADIANS(G790))*COS(RADIANS(E790))*COS(RADIANS(AB780))))</f>
        <v>#DIV/0!</v>
      </c>
      <c r="AC790" t="e">
        <f>IF(DEGREES(ACOS(SIN(RADIANS(G790))*SIN(RADIANS(E790))+COS(RADIANS(G790))*COS(RADIANS(E790))*COS(RADIANS(AC780))))&gt;90,0,$F$4*$F$5/E789^2*(SIN(RADIANS(G790))*SIN(RADIANS(E790))+COS(RADIANS(G790))*COS(RADIANS(E790))*COS(RADIANS(AC780))))</f>
        <v>#DIV/0!</v>
      </c>
      <c r="AD790" t="e">
        <f>IF(DEGREES(ACOS(SIN(RADIANS(G790))*SIN(RADIANS(E790))+COS(RADIANS(G790))*COS(RADIANS(E790))*COS(RADIANS(AD780))))&gt;90,0,$F$4*$F$5/E789^2*(SIN(RADIANS(G790))*SIN(RADIANS(E790))+COS(RADIANS(G790))*COS(RADIANS(E790))*COS(RADIANS(AD780))))</f>
        <v>#DIV/0!</v>
      </c>
      <c r="AE790" t="e">
        <f>IF(DEGREES(ACOS(SIN(RADIANS(G790))*SIN(RADIANS(E790))+COS(RADIANS(G790))*COS(RADIANS(E790))*COS(RADIANS(AE780))))&gt;90,0,$F$4*$F$5/E789^2*(SIN(RADIANS(G790))*SIN(RADIANS(E790))+COS(RADIANS(G790))*COS(RADIANS(E790))*COS(RADIANS(AE780))))</f>
        <v>#DIV/0!</v>
      </c>
      <c r="AF790" t="e">
        <f>IF(DEGREES(ACOS(SIN(RADIANS(G790))*SIN(RADIANS(E790))+COS(RADIANS(G790))*COS(RADIANS(E790))*COS(RADIANS(AF780))))&gt;90,0,$F$4*$F$5/E789^2*(SIN(RADIANS(G790))*SIN(RADIANS(E790))+COS(RADIANS(G790))*COS(RADIANS(E790))*COS(RADIANS(AF780))))</f>
        <v>#DIV/0!</v>
      </c>
      <c r="AG790" t="e">
        <f>IF(DEGREES(ACOS(SIN(RADIANS(G790))*SIN(RADIANS(E790))+COS(RADIANS(G790))*COS(RADIANS(E790))*COS(RADIANS(AG780))))&gt;90,0,$F$4*$F$5/E789^2*(SIN(RADIANS(G790))*SIN(RADIANS(E790))+COS(RADIANS(G790))*COS(RADIANS(E790))*COS(RADIANS(AG780))))</f>
        <v>#DIV/0!</v>
      </c>
      <c r="AH790" t="e">
        <f>IF(DEGREES(ACOS(SIN(RADIANS(G790))*SIN(RADIANS(E790))+COS(RADIANS(G790))*COS(RADIANS(E790))*COS(RADIANS(AH780))))&gt;90,0,$F$4*$F$5/E789^2*(SIN(RADIANS(G790))*SIN(RADIANS(E790))+COS(RADIANS(G790))*COS(RADIANS(E790))*COS(RADIANS(AH780))))</f>
        <v>#DIV/0!</v>
      </c>
      <c r="AI790" t="e">
        <f>IF(DEGREES(ACOS(SIN(RADIANS(G790))*SIN(RADIANS(E790))+COS(RADIANS(G790))*COS(RADIANS(E790))*COS(RADIANS(AI780))))&gt;90,0,$F$4*$F$5/E789^2*(SIN(RADIANS(G790))*SIN(RADIANS(E790))+COS(RADIANS(G790))*COS(RADIANS(E790))*COS(RADIANS(AI780))))</f>
        <v>#DIV/0!</v>
      </c>
      <c r="AJ790" t="e">
        <f>IF(DEGREES(ACOS(SIN(RADIANS(G790))*SIN(RADIANS(E790))+COS(RADIANS(G790))*COS(RADIANS(E790))*COS(RADIANS(AJ780))))&gt;90,0,$F$4*$F$5/E789^2*(SIN(RADIANS(G790))*SIN(RADIANS(E790))+COS(RADIANS(G790))*COS(RADIANS(E790))*COS(RADIANS(AJ780))))</f>
        <v>#DIV/0!</v>
      </c>
      <c r="AK790">
        <f>IF(DEGREES(ACOS(SIN(RADIANS(G790))*SIN(RADIANS(E790))+COS(RADIANS(G790))*COS(RADIANS(E790))*COS(RADIANS(AK780))))&gt;90,0,$F$4*$F$5/E789^2*(SIN(RADIANS(G790))*SIN(RADIANS(E790))+COS(RADIANS(G790))*COS(RADIANS(E790))*COS(RADIANS(AK780))))</f>
        <v>0</v>
      </c>
      <c r="AL790">
        <f>IF(DEGREES(ACOS(SIN(RADIANS(G790))*SIN(RADIANS(E790))+COS(RADIANS(G790))*COS(RADIANS(E790))*COS(RADIANS(AL780))))&gt;90,0,$F$4*$F$5/E789^2*(SIN(RADIANS(G790))*SIN(RADIANS(E790))+COS(RADIANS(G790))*COS(RADIANS(E790))*COS(RADIANS(AL780))))</f>
        <v>0</v>
      </c>
      <c r="AM790">
        <f>IF(DEGREES(ACOS(SIN(RADIANS(G790))*SIN(RADIANS(E790))+COS(RADIANS(G790))*COS(RADIANS(E790))*COS(RADIANS(AM780))))&gt;90,0,$F$4*$F$5/E789^2*(SIN(RADIANS(G790))*SIN(RADIANS(E790))+COS(RADIANS(G790))*COS(RADIANS(E790))*COS(RADIANS(AM780))))</f>
        <v>0</v>
      </c>
      <c r="AN790">
        <f>IF(DEGREES(ACOS(SIN(RADIANS(G790))*SIN(RADIANS(E790))+COS(RADIANS(G790))*COS(RADIANS(E790))*COS(RADIANS(AN780))))&gt;90,0,$F$4*$F$5/E789^2*(SIN(RADIANS(G790))*SIN(RADIANS(E790))+COS(RADIANS(G790))*COS(RADIANS(E790))*COS(RADIANS(AN780))))</f>
        <v>0</v>
      </c>
      <c r="AO790">
        <f>IF(DEGREES(ACOS(SIN(RADIANS(G790))*SIN(RADIANS(E790))+COS(RADIANS(G790))*COS(RADIANS(E790))*COS(RADIANS(AO780))))&gt;90,0,$F$4*$F$5/E789^2*(SIN(RADIANS(G790))*SIN(RADIANS(E790))+COS(RADIANS(G790))*COS(RADIANS(E790))*COS(RADIANS(AO780))))</f>
        <v>0</v>
      </c>
      <c r="AP790">
        <f>IF(DEGREES(ACOS(SIN(RADIANS(G790))*SIN(RADIANS(E790))+COS(RADIANS(G790))*COS(RADIANS(E790))*COS(RADIANS(AP780))))&gt;90,0,$F$4*$F$5/E789^2*(SIN(RADIANS(G790))*SIN(RADIANS(E790))+COS(RADIANS(G790))*COS(RADIANS(E790))*COS(RADIANS(AP780))))</f>
        <v>0</v>
      </c>
      <c r="AQ790">
        <f>IF(DEGREES(ACOS(SIN(RADIANS(G790))*SIN(RADIANS(E790))+COS(RADIANS(G790))*COS(RADIANS(E790))*COS(RADIANS(AQ780))))&gt;90,0,$F$4*$F$5/E789^2*(SIN(RADIANS(G790))*SIN(RADIANS(E790))+COS(RADIANS(G790))*COS(RADIANS(E790))*COS(RADIANS(AQ780))))</f>
        <v>0</v>
      </c>
      <c r="AR790">
        <f>IF(DEGREES(ACOS(SIN(RADIANS(G790))*SIN(RADIANS(E790))+COS(RADIANS(G790))*COS(RADIANS(E790))*COS(RADIANS(AR780))))&gt;90,0,$F$4*$F$5/E789^2*(SIN(RADIANS(G790))*SIN(RADIANS(E790))+COS(RADIANS(G790))*COS(RADIANS(E790))*COS(RADIANS(AR780))))</f>
        <v>0</v>
      </c>
    </row>
    <row r="791" spans="2:44" x14ac:dyDescent="0.5">
      <c r="B791" s="40" t="s">
        <v>786</v>
      </c>
      <c r="E791">
        <f>IF($F$10=0,IF(E782&lt;360,E782,E782-360),($F$10+1)*E782)</f>
        <v>320</v>
      </c>
      <c r="G791">
        <v>0</v>
      </c>
      <c r="I791">
        <f>IF(DEGREES(ACOS(SIN(RADIANS(G791))*SIN(RADIANS(E790))+COS(RADIANS(G791))*COS(RADIANS(E790))*COS(RADIANS(I780))))&gt;90,0,$F$4*$F$5/E789^2*(SIN(RADIANS(G791))*SIN(RADIANS(E790))+COS(RADIANS(G791))*COS(RADIANS(E790))*COS(RADIANS(I780))))</f>
        <v>0</v>
      </c>
      <c r="J791">
        <f>IF(DEGREES(ACOS(SIN(RADIANS(G791))*SIN(RADIANS(E790))+COS(RADIANS(G791))*COS(RADIANS(E790))*COS(RADIANS(J780))))&gt;90,0,$F$4*$F$5/E789^2*(SIN(RADIANS(G791))*SIN(RADIANS(E790))+COS(RADIANS(G791))*COS(RADIANS(E790))*COS(RADIANS(J780))))</f>
        <v>0</v>
      </c>
      <c r="K791">
        <f>IF(DEGREES(ACOS(SIN(RADIANS(G791))*SIN(RADIANS(E790))+COS(RADIANS(G791))*COS(RADIANS(E790))*COS(RADIANS(K780))))&gt;90,0,$F$4*$F$5/E789^2*(SIN(RADIANS(G791))*SIN(RADIANS(E790))+COS(RADIANS(G791))*COS(RADIANS(E790))*COS(RADIANS(K780))))</f>
        <v>0</v>
      </c>
      <c r="L791">
        <f>IF(DEGREES(ACOS(SIN(RADIANS(G791))*SIN(RADIANS(E790))+COS(RADIANS(G791))*COS(RADIANS(E790))*COS(RADIANS(L780))))&gt;90,0,$F$4*$F$5/E789^2*(SIN(RADIANS(G791))*SIN(RADIANS(E790))+COS(RADIANS(G791))*COS(RADIANS(E790))*COS(RADIANS(L780))))</f>
        <v>0</v>
      </c>
      <c r="M791">
        <f>IF(DEGREES(ACOS(SIN(RADIANS(G791))*SIN(RADIANS(E790))+COS(RADIANS(G791))*COS(RADIANS(E790))*COS(RADIANS(M780))))&gt;90,0,$F$4*$F$5/E789^2*(SIN(RADIANS(G791))*SIN(RADIANS(E790))+COS(RADIANS(G791))*COS(RADIANS(E790))*COS(RADIANS(M780))))</f>
        <v>0</v>
      </c>
      <c r="N791">
        <f>IF(DEGREES(ACOS(SIN(RADIANS(G791))*SIN(RADIANS(E790))+COS(RADIANS(G791))*COS(RADIANS(E790))*COS(RADIANS(N780))))&gt;90,0,$F$4*$F$5/E789^2*(SIN(RADIANS(G791))*SIN(RADIANS(E790))+COS(RADIANS(G791))*COS(RADIANS(E790))*COS(RADIANS(N780))))</f>
        <v>0</v>
      </c>
      <c r="O791">
        <f>IF(DEGREES(ACOS(SIN(RADIANS(G791))*SIN(RADIANS(E790))+COS(RADIANS(G791))*COS(RADIANS(E790))*COS(RADIANS(O780))))&gt;90,0,$F$4*$F$5/E789^2*(SIN(RADIANS(G791))*SIN(RADIANS(E790))+COS(RADIANS(G791))*COS(RADIANS(E790))*COS(RADIANS(O780))))</f>
        <v>0</v>
      </c>
      <c r="P791">
        <f>IF(DEGREES(ACOS(SIN(RADIANS(G791))*SIN(RADIANS(E790))+COS(RADIANS(G791))*COS(RADIANS(E790))*COS(RADIANS(P780))))&gt;90,0,$F$4*$F$5/E789^2*(SIN(RADIANS(G791))*SIN(RADIANS(E790))+COS(RADIANS(G791))*COS(RADIANS(E790))*COS(RADIANS(P780))))</f>
        <v>0</v>
      </c>
      <c r="Q791">
        <f>IF(DEGREES(ACOS(SIN(RADIANS(G791))*SIN(RADIANS(E790))+COS(RADIANS(G791))*COS(RADIANS(E790))*COS(RADIANS(Q780))))&gt;90,0,$F$4*$F$5/E789^2*(SIN(RADIANS(G791))*SIN(RADIANS(E790))+COS(RADIANS(G791))*COS(RADIANS(E790))*COS(RADIANS(Q780))))</f>
        <v>0</v>
      </c>
      <c r="R791" t="e">
        <f>IF(DEGREES(ACOS(SIN(RADIANS(G791))*SIN(RADIANS(E790))+COS(RADIANS(G791))*COS(RADIANS(E790))*COS(RADIANS(R780))))&gt;90,0,$F$4*$F$5/E789^2*(SIN(RADIANS(G791))*SIN(RADIANS(E790))+COS(RADIANS(G791))*COS(RADIANS(E790))*COS(RADIANS(R780))))</f>
        <v>#DIV/0!</v>
      </c>
      <c r="S791" t="e">
        <f>IF(DEGREES(ACOS(SIN(RADIANS(G791))*SIN(RADIANS(E790))+COS(RADIANS(G791))*COS(RADIANS(E790))*COS(RADIANS(S780))))&gt;90,0,$F$4*$F$5/E789^2*(SIN(RADIANS(G791))*SIN(RADIANS(E790))+COS(RADIANS(G791))*COS(RADIANS(E790))*COS(RADIANS(S780))))</f>
        <v>#DIV/0!</v>
      </c>
      <c r="T791" t="e">
        <f>IF(DEGREES(ACOS(SIN(RADIANS(G791))*SIN(RADIANS(E790))+COS(RADIANS(G791))*COS(RADIANS(E790))*COS(RADIANS(T780))))&gt;90,0,$F$4*$F$5/E789^2*(SIN(RADIANS(G791))*SIN(RADIANS(E790))+COS(RADIANS(G791))*COS(RADIANS(E790))*COS(RADIANS(T780))))</f>
        <v>#DIV/0!</v>
      </c>
      <c r="U791" t="e">
        <f>IF(DEGREES(ACOS(SIN(RADIANS(G791))*SIN(RADIANS(E790))+COS(RADIANS(G791))*COS(RADIANS(E790))*COS(RADIANS(U780))))&gt;90,0,$F$4*$F$5/E789^2*(SIN(RADIANS(G791))*SIN(RADIANS(E790))+COS(RADIANS(G791))*COS(RADIANS(E790))*COS(RADIANS(U780))))</f>
        <v>#DIV/0!</v>
      </c>
      <c r="V791" t="e">
        <f>IF(DEGREES(ACOS(SIN(RADIANS(G791))*SIN(RADIANS(E790))+COS(RADIANS(G791))*COS(RADIANS(E790))*COS(RADIANS(V780))))&gt;90,0,$F$4*$F$5/E789^2*(SIN(RADIANS(G791))*SIN(RADIANS(E790))+COS(RADIANS(G791))*COS(RADIANS(E790))*COS(RADIANS(V780))))</f>
        <v>#DIV/0!</v>
      </c>
      <c r="W791" t="e">
        <f>IF(DEGREES(ACOS(SIN(RADIANS(G791))*SIN(RADIANS(E790))+COS(RADIANS(G791))*COS(RADIANS(E790))*COS(RADIANS(W780))))&gt;90,0,$F$4*$F$5/E789^2*(SIN(RADIANS(G791))*SIN(RADIANS(E790))+COS(RADIANS(G791))*COS(RADIANS(E790))*COS(RADIANS(W780))))</f>
        <v>#DIV/0!</v>
      </c>
      <c r="X791" t="e">
        <f>IF(DEGREES(ACOS(SIN(RADIANS(G791))*SIN(RADIANS(E790))+COS(RADIANS(G791))*COS(RADIANS(E790))*COS(RADIANS(X780))))&gt;90,0,$F$4*$F$5/E789^2*(SIN(RADIANS(G791))*SIN(RADIANS(E790))+COS(RADIANS(G791))*COS(RADIANS(E790))*COS(RADIANS(X780))))</f>
        <v>#DIV/0!</v>
      </c>
      <c r="Y791" t="e">
        <f>IF(DEGREES(ACOS(SIN(RADIANS(G791))*SIN(RADIANS(E790))+COS(RADIANS(G791))*COS(RADIANS(E790))*COS(RADIANS(Y780))))&gt;90,0,$F$4*$F$5/E789^2*(SIN(RADIANS(G791))*SIN(RADIANS(E790))+COS(RADIANS(G791))*COS(RADIANS(E790))*COS(RADIANS(Y780))))</f>
        <v>#DIV/0!</v>
      </c>
      <c r="Z791" t="e">
        <f>IF(DEGREES(ACOS(SIN(RADIANS(G791))*SIN(RADIANS(E790))+COS(RADIANS(G791))*COS(RADIANS(E790))*COS(RADIANS(Z780))))&gt;90,0,$F$4*$F$5/E789^2*(SIN(RADIANS(G791))*SIN(RADIANS(E790))+COS(RADIANS(G791))*COS(RADIANS(E790))*COS(RADIANS(Z780))))</f>
        <v>#DIV/0!</v>
      </c>
      <c r="AA791" t="e">
        <f>IF(DEGREES(ACOS(SIN(RADIANS(G791))*SIN(RADIANS(E790))+COS(RADIANS(G791))*COS(RADIANS(E790))*COS(RADIANS(AA780))))&gt;90,0,$F$4*$F$5/E789^2*(SIN(RADIANS(G791))*SIN(RADIANS(E790))+COS(RADIANS(G791))*COS(RADIANS(E790))*COS(RADIANS(AA780))))</f>
        <v>#DIV/0!</v>
      </c>
      <c r="AB791" t="e">
        <f>IF(DEGREES(ACOS(SIN(RADIANS(G791))*SIN(RADIANS(E790))+COS(RADIANS(G791))*COS(RADIANS(E790))*COS(RADIANS(AB780))))&gt;90,0,$F$4*$F$5/E789^2*(SIN(RADIANS(G791))*SIN(RADIANS(E790))+COS(RADIANS(G791))*COS(RADIANS(E790))*COS(RADIANS(AB780))))</f>
        <v>#DIV/0!</v>
      </c>
      <c r="AC791" t="e">
        <f>IF(DEGREES(ACOS(SIN(RADIANS(G791))*SIN(RADIANS(E790))+COS(RADIANS(G791))*COS(RADIANS(E790))*COS(RADIANS(AC780))))&gt;90,0,$F$4*$F$5/E789^2*(SIN(RADIANS(G791))*SIN(RADIANS(E790))+COS(RADIANS(G791))*COS(RADIANS(E790))*COS(RADIANS(AC780))))</f>
        <v>#DIV/0!</v>
      </c>
      <c r="AD791" t="e">
        <f>IF(DEGREES(ACOS(SIN(RADIANS(G791))*SIN(RADIANS(E790))+COS(RADIANS(G791))*COS(RADIANS(E790))*COS(RADIANS(AD780))))&gt;90,0,$F$4*$F$5/E789^2*(SIN(RADIANS(G791))*SIN(RADIANS(E790))+COS(RADIANS(G791))*COS(RADIANS(E790))*COS(RADIANS(AD780))))</f>
        <v>#DIV/0!</v>
      </c>
      <c r="AE791" t="e">
        <f>IF(DEGREES(ACOS(SIN(RADIANS(G791))*SIN(RADIANS(E790))+COS(RADIANS(G791))*COS(RADIANS(E790))*COS(RADIANS(AE780))))&gt;90,0,$F$4*$F$5/E789^2*(SIN(RADIANS(G791))*SIN(RADIANS(E790))+COS(RADIANS(G791))*COS(RADIANS(E790))*COS(RADIANS(AE780))))</f>
        <v>#DIV/0!</v>
      </c>
      <c r="AF791" t="e">
        <f>IF(DEGREES(ACOS(SIN(RADIANS(G791))*SIN(RADIANS(E790))+COS(RADIANS(G791))*COS(RADIANS(E790))*COS(RADIANS(AF780))))&gt;90,0,$F$4*$F$5/E789^2*(SIN(RADIANS(G791))*SIN(RADIANS(E790))+COS(RADIANS(G791))*COS(RADIANS(E790))*COS(RADIANS(AF780))))</f>
        <v>#DIV/0!</v>
      </c>
      <c r="AG791" t="e">
        <f>IF(DEGREES(ACOS(SIN(RADIANS(G791))*SIN(RADIANS(E790))+COS(RADIANS(G791))*COS(RADIANS(E790))*COS(RADIANS(AG780))))&gt;90,0,$F$4*$F$5/E789^2*(SIN(RADIANS(G791))*SIN(RADIANS(E790))+COS(RADIANS(G791))*COS(RADIANS(E790))*COS(RADIANS(AG780))))</f>
        <v>#DIV/0!</v>
      </c>
      <c r="AH791" t="e">
        <f>IF(DEGREES(ACOS(SIN(RADIANS(G791))*SIN(RADIANS(E790))+COS(RADIANS(G791))*COS(RADIANS(E790))*COS(RADIANS(AH780))))&gt;90,0,$F$4*$F$5/E789^2*(SIN(RADIANS(G791))*SIN(RADIANS(E790))+COS(RADIANS(G791))*COS(RADIANS(E790))*COS(RADIANS(AH780))))</f>
        <v>#DIV/0!</v>
      </c>
      <c r="AI791" t="e">
        <f>IF(DEGREES(ACOS(SIN(RADIANS(G791))*SIN(RADIANS(E790))+COS(RADIANS(G791))*COS(RADIANS(E790))*COS(RADIANS(AI780))))&gt;90,0,$F$4*$F$5/E789^2*(SIN(RADIANS(G791))*SIN(RADIANS(E790))+COS(RADIANS(G791))*COS(RADIANS(E790))*COS(RADIANS(AI780))))</f>
        <v>#DIV/0!</v>
      </c>
      <c r="AJ791" t="e">
        <f>IF(DEGREES(ACOS(SIN(RADIANS(G791))*SIN(RADIANS(E790))+COS(RADIANS(G791))*COS(RADIANS(E790))*COS(RADIANS(AJ780))))&gt;90,0,$F$4*$F$5/E789^2*(SIN(RADIANS(G791))*SIN(RADIANS(E790))+COS(RADIANS(G791))*COS(RADIANS(E790))*COS(RADIANS(AJ780))))</f>
        <v>#DIV/0!</v>
      </c>
      <c r="AK791">
        <f>IF(DEGREES(ACOS(SIN(RADIANS(G791))*SIN(RADIANS(E790))+COS(RADIANS(G791))*COS(RADIANS(E790))*COS(RADIANS(AK780))))&gt;90,0,$F$4*$F$5/E789^2*(SIN(RADIANS(G791))*SIN(RADIANS(E790))+COS(RADIANS(G791))*COS(RADIANS(E790))*COS(RADIANS(AK780))))</f>
        <v>0</v>
      </c>
      <c r="AL791">
        <f>IF(DEGREES(ACOS(SIN(RADIANS(G791))*SIN(RADIANS(E790))+COS(RADIANS(G791))*COS(RADIANS(E790))*COS(RADIANS(AL780))))&gt;90,0,$F$4*$F$5/E789^2*(SIN(RADIANS(G791))*SIN(RADIANS(E790))+COS(RADIANS(G791))*COS(RADIANS(E790))*COS(RADIANS(AL780))))</f>
        <v>0</v>
      </c>
      <c r="AM791">
        <f>IF(DEGREES(ACOS(SIN(RADIANS(G791))*SIN(RADIANS(E790))+COS(RADIANS(G791))*COS(RADIANS(E790))*COS(RADIANS(AM780))))&gt;90,0,$F$4*$F$5/E789^2*(SIN(RADIANS(G791))*SIN(RADIANS(E790))+COS(RADIANS(G791))*COS(RADIANS(E790))*COS(RADIANS(AM780))))</f>
        <v>0</v>
      </c>
      <c r="AN791">
        <f>IF(DEGREES(ACOS(SIN(RADIANS(G791))*SIN(RADIANS(E790))+COS(RADIANS(G791))*COS(RADIANS(E790))*COS(RADIANS(AN780))))&gt;90,0,$F$4*$F$5/E789^2*(SIN(RADIANS(G791))*SIN(RADIANS(E790))+COS(RADIANS(G791))*COS(RADIANS(E790))*COS(RADIANS(AN780))))</f>
        <v>0</v>
      </c>
      <c r="AO791">
        <f>IF(DEGREES(ACOS(SIN(RADIANS(G791))*SIN(RADIANS(E790))+COS(RADIANS(G791))*COS(RADIANS(E790))*COS(RADIANS(AO780))))&gt;90,0,$F$4*$F$5/E789^2*(SIN(RADIANS(G791))*SIN(RADIANS(E790))+COS(RADIANS(G791))*COS(RADIANS(E790))*COS(RADIANS(AO780))))</f>
        <v>0</v>
      </c>
      <c r="AP791">
        <f>IF(DEGREES(ACOS(SIN(RADIANS(G791))*SIN(RADIANS(E790))+COS(RADIANS(G791))*COS(RADIANS(E790))*COS(RADIANS(AP780))))&gt;90,0,$F$4*$F$5/E789^2*(SIN(RADIANS(G791))*SIN(RADIANS(E790))+COS(RADIANS(G791))*COS(RADIANS(E790))*COS(RADIANS(AP780))))</f>
        <v>0</v>
      </c>
      <c r="AQ791">
        <f>IF(DEGREES(ACOS(SIN(RADIANS(G791))*SIN(RADIANS(E790))+COS(RADIANS(G791))*COS(RADIANS(E790))*COS(RADIANS(AQ780))))&gt;90,0,$F$4*$F$5/E789^2*(SIN(RADIANS(G791))*SIN(RADIANS(E790))+COS(RADIANS(G791))*COS(RADIANS(E790))*COS(RADIANS(AQ780))))</f>
        <v>0</v>
      </c>
      <c r="AR791">
        <f>IF(DEGREES(ACOS(SIN(RADIANS(G791))*SIN(RADIANS(E790))+COS(RADIANS(G791))*COS(RADIANS(E790))*COS(RADIANS(AR780))))&gt;90,0,$F$4*$F$5/E789^2*(SIN(RADIANS(G791))*SIN(RADIANS(E790))+COS(RADIANS(G791))*COS(RADIANS(E790))*COS(RADIANS(AR780))))</f>
        <v>0</v>
      </c>
    </row>
    <row r="792" spans="2:44" x14ac:dyDescent="0.5">
      <c r="B792" s="40" t="s">
        <v>787</v>
      </c>
      <c r="E792">
        <f>E791-E783-360*ROUNDDOWN((E791-E783)/360,0)</f>
        <v>0</v>
      </c>
      <c r="G792">
        <v>-10</v>
      </c>
      <c r="I792">
        <f>IF(DEGREES(ACOS(SIN(RADIANS(G792))*SIN(RADIANS(E790))+COS(RADIANS(G792))*COS(RADIANS(E790))*COS(RADIANS(I780))))&gt;90,0,$F$4*$F$5/E789^2*(SIN(RADIANS(G792))*SIN(RADIANS(E790))+COS(RADIANS(G792))*COS(RADIANS(E790))*COS(RADIANS(I780))))</f>
        <v>0</v>
      </c>
      <c r="J792">
        <f>IF(DEGREES(ACOS(SIN(RADIANS(G792))*SIN(RADIANS(E790))+COS(RADIANS(G792))*COS(RADIANS(E790))*COS(RADIANS(J780))))&gt;90,0,$F$4*$F$5/E789^2*(SIN(RADIANS(G792))*SIN(RADIANS(E790))+COS(RADIANS(G792))*COS(RADIANS(E790))*COS(RADIANS(J780))))</f>
        <v>0</v>
      </c>
      <c r="K792">
        <f>IF(DEGREES(ACOS(SIN(RADIANS(G792))*SIN(RADIANS(E790))+COS(RADIANS(G792))*COS(RADIANS(E790))*COS(RADIANS(K780))))&gt;90,0,$F$4*$F$5/E789^2*(SIN(RADIANS(G792))*SIN(RADIANS(E790))+COS(RADIANS(G792))*COS(RADIANS(E790))*COS(RADIANS(K780))))</f>
        <v>0</v>
      </c>
      <c r="L792">
        <f>IF(DEGREES(ACOS(SIN(RADIANS(G792))*SIN(RADIANS(E790))+COS(RADIANS(G792))*COS(RADIANS(E790))*COS(RADIANS(L780))))&gt;90,0,$F$4*$F$5/E789^2*(SIN(RADIANS(G792))*SIN(RADIANS(E790))+COS(RADIANS(G792))*COS(RADIANS(E790))*COS(RADIANS(L780))))</f>
        <v>0</v>
      </c>
      <c r="M792">
        <f>IF(DEGREES(ACOS(SIN(RADIANS(G792))*SIN(RADIANS(E790))+COS(RADIANS(G792))*COS(RADIANS(E790))*COS(RADIANS(M780))))&gt;90,0,$F$4*$F$5/E789^2*(SIN(RADIANS(G792))*SIN(RADIANS(E790))+COS(RADIANS(G792))*COS(RADIANS(E790))*COS(RADIANS(M780))))</f>
        <v>0</v>
      </c>
      <c r="N792">
        <f>IF(DEGREES(ACOS(SIN(RADIANS(G792))*SIN(RADIANS(E790))+COS(RADIANS(G792))*COS(RADIANS(E790))*COS(RADIANS(N780))))&gt;90,0,$F$4*$F$5/E789^2*(SIN(RADIANS(G792))*SIN(RADIANS(E790))+COS(RADIANS(G792))*COS(RADIANS(E790))*COS(RADIANS(N780))))</f>
        <v>0</v>
      </c>
      <c r="O792">
        <f>IF(DEGREES(ACOS(SIN(RADIANS(G792))*SIN(RADIANS(E790))+COS(RADIANS(G792))*COS(RADIANS(E790))*COS(RADIANS(O780))))&gt;90,0,$F$4*$F$5/E789^2*(SIN(RADIANS(G792))*SIN(RADIANS(E790))+COS(RADIANS(G792))*COS(RADIANS(E790))*COS(RADIANS(O780))))</f>
        <v>0</v>
      </c>
      <c r="P792">
        <f>IF(DEGREES(ACOS(SIN(RADIANS(G792))*SIN(RADIANS(E790))+COS(RADIANS(G792))*COS(RADIANS(E790))*COS(RADIANS(P780))))&gt;90,0,$F$4*$F$5/E789^2*(SIN(RADIANS(G792))*SIN(RADIANS(E790))+COS(RADIANS(G792))*COS(RADIANS(E790))*COS(RADIANS(P780))))</f>
        <v>0</v>
      </c>
      <c r="Q792">
        <f>IF(DEGREES(ACOS(SIN(RADIANS(G792))*SIN(RADIANS(E790))+COS(RADIANS(G792))*COS(RADIANS(E790))*COS(RADIANS(Q780))))&gt;90,0,$F$4*$F$5/E789^2*(SIN(RADIANS(G792))*SIN(RADIANS(E790))+COS(RADIANS(G792))*COS(RADIANS(E790))*COS(RADIANS(Q780))))</f>
        <v>0</v>
      </c>
      <c r="R792" t="e">
        <f>IF(DEGREES(ACOS(SIN(RADIANS(G792))*SIN(RADIANS(E790))+COS(RADIANS(G792))*COS(RADIANS(E790))*COS(RADIANS(R780))))&gt;90,0,$F$4*$F$5/E789^2*(SIN(RADIANS(G792))*SIN(RADIANS(E790))+COS(RADIANS(G792))*COS(RADIANS(E790))*COS(RADIANS(R780))))</f>
        <v>#DIV/0!</v>
      </c>
      <c r="S792" t="e">
        <f>IF(DEGREES(ACOS(SIN(RADIANS(G792))*SIN(RADIANS(E790))+COS(RADIANS(G792))*COS(RADIANS(E790))*COS(RADIANS(S780))))&gt;90,0,$F$4*$F$5/E789^2*(SIN(RADIANS(G792))*SIN(RADIANS(E790))+COS(RADIANS(G792))*COS(RADIANS(E790))*COS(RADIANS(S780))))</f>
        <v>#DIV/0!</v>
      </c>
      <c r="T792" t="e">
        <f>IF(DEGREES(ACOS(SIN(RADIANS(G792))*SIN(RADIANS(E790))+COS(RADIANS(G792))*COS(RADIANS(E790))*COS(RADIANS(T780))))&gt;90,0,$F$4*$F$5/E789^2*(SIN(RADIANS(G792))*SIN(RADIANS(E790))+COS(RADIANS(G792))*COS(RADIANS(E790))*COS(RADIANS(T780))))</f>
        <v>#DIV/0!</v>
      </c>
      <c r="U792" t="e">
        <f>IF(DEGREES(ACOS(SIN(RADIANS(G792))*SIN(RADIANS(E790))+COS(RADIANS(G792))*COS(RADIANS(E790))*COS(RADIANS(U780))))&gt;90,0,$F$4*$F$5/E789^2*(SIN(RADIANS(G792))*SIN(RADIANS(E790))+COS(RADIANS(G792))*COS(RADIANS(E790))*COS(RADIANS(U780))))</f>
        <v>#DIV/0!</v>
      </c>
      <c r="V792" t="e">
        <f>IF(DEGREES(ACOS(SIN(RADIANS(G792))*SIN(RADIANS(E790))+COS(RADIANS(G792))*COS(RADIANS(E790))*COS(RADIANS(V780))))&gt;90,0,$F$4*$F$5/E789^2*(SIN(RADIANS(G792))*SIN(RADIANS(E790))+COS(RADIANS(G792))*COS(RADIANS(E790))*COS(RADIANS(V780))))</f>
        <v>#DIV/0!</v>
      </c>
      <c r="W792" t="e">
        <f>IF(DEGREES(ACOS(SIN(RADIANS(G792))*SIN(RADIANS(E790))+COS(RADIANS(G792))*COS(RADIANS(E790))*COS(RADIANS(W780))))&gt;90,0,$F$4*$F$5/E789^2*(SIN(RADIANS(G792))*SIN(RADIANS(E790))+COS(RADIANS(G792))*COS(RADIANS(E790))*COS(RADIANS(W780))))</f>
        <v>#DIV/0!</v>
      </c>
      <c r="X792" t="e">
        <f>IF(DEGREES(ACOS(SIN(RADIANS(G792))*SIN(RADIANS(E790))+COS(RADIANS(G792))*COS(RADIANS(E790))*COS(RADIANS(X780))))&gt;90,0,$F$4*$F$5/E789^2*(SIN(RADIANS(G792))*SIN(RADIANS(E790))+COS(RADIANS(G792))*COS(RADIANS(E790))*COS(RADIANS(X780))))</f>
        <v>#DIV/0!</v>
      </c>
      <c r="Y792" t="e">
        <f>IF(DEGREES(ACOS(SIN(RADIANS(G792))*SIN(RADIANS(E790))+COS(RADIANS(G792))*COS(RADIANS(E790))*COS(RADIANS(Y780))))&gt;90,0,$F$4*$F$5/E789^2*(SIN(RADIANS(G792))*SIN(RADIANS(E790))+COS(RADIANS(G792))*COS(RADIANS(E790))*COS(RADIANS(Y780))))</f>
        <v>#DIV/0!</v>
      </c>
      <c r="Z792" t="e">
        <f>IF(DEGREES(ACOS(SIN(RADIANS(G792))*SIN(RADIANS(E790))+COS(RADIANS(G792))*COS(RADIANS(E790))*COS(RADIANS(Z780))))&gt;90,0,$F$4*$F$5/E789^2*(SIN(RADIANS(G792))*SIN(RADIANS(E790))+COS(RADIANS(G792))*COS(RADIANS(E790))*COS(RADIANS(Z780))))</f>
        <v>#DIV/0!</v>
      </c>
      <c r="AA792" t="e">
        <f>IF(DEGREES(ACOS(SIN(RADIANS(G792))*SIN(RADIANS(E790))+COS(RADIANS(G792))*COS(RADIANS(E790))*COS(RADIANS(AA780))))&gt;90,0,$F$4*$F$5/E789^2*(SIN(RADIANS(G792))*SIN(RADIANS(E790))+COS(RADIANS(G792))*COS(RADIANS(E790))*COS(RADIANS(AA780))))</f>
        <v>#DIV/0!</v>
      </c>
      <c r="AB792" t="e">
        <f>IF(DEGREES(ACOS(SIN(RADIANS(G792))*SIN(RADIANS(E790))+COS(RADIANS(G792))*COS(RADIANS(E790))*COS(RADIANS(AB780))))&gt;90,0,$F$4*$F$5/E789^2*(SIN(RADIANS(G792))*SIN(RADIANS(E790))+COS(RADIANS(G792))*COS(RADIANS(E790))*COS(RADIANS(AB780))))</f>
        <v>#DIV/0!</v>
      </c>
      <c r="AC792" t="e">
        <f>IF(DEGREES(ACOS(SIN(RADIANS(G792))*SIN(RADIANS(E790))+COS(RADIANS(G792))*COS(RADIANS(E790))*COS(RADIANS(AC780))))&gt;90,0,$F$4*$F$5/E789^2*(SIN(RADIANS(G792))*SIN(RADIANS(E790))+COS(RADIANS(G792))*COS(RADIANS(E790))*COS(RADIANS(AC780))))</f>
        <v>#DIV/0!</v>
      </c>
      <c r="AD792" t="e">
        <f>IF(DEGREES(ACOS(SIN(RADIANS(G792))*SIN(RADIANS(E790))+COS(RADIANS(G792))*COS(RADIANS(E790))*COS(RADIANS(AD780))))&gt;90,0,$F$4*$F$5/E789^2*(SIN(RADIANS(G792))*SIN(RADIANS(E790))+COS(RADIANS(G792))*COS(RADIANS(E790))*COS(RADIANS(AD780))))</f>
        <v>#DIV/0!</v>
      </c>
      <c r="AE792" t="e">
        <f>IF(DEGREES(ACOS(SIN(RADIANS(G792))*SIN(RADIANS(E790))+COS(RADIANS(G792))*COS(RADIANS(E790))*COS(RADIANS(AE780))))&gt;90,0,$F$4*$F$5/E789^2*(SIN(RADIANS(G792))*SIN(RADIANS(E790))+COS(RADIANS(G792))*COS(RADIANS(E790))*COS(RADIANS(AE780))))</f>
        <v>#DIV/0!</v>
      </c>
      <c r="AF792" t="e">
        <f>IF(DEGREES(ACOS(SIN(RADIANS(G792))*SIN(RADIANS(E790))+COS(RADIANS(G792))*COS(RADIANS(E790))*COS(RADIANS(AF780))))&gt;90,0,$F$4*$F$5/E789^2*(SIN(RADIANS(G792))*SIN(RADIANS(E790))+COS(RADIANS(G792))*COS(RADIANS(E790))*COS(RADIANS(AF780))))</f>
        <v>#DIV/0!</v>
      </c>
      <c r="AG792" t="e">
        <f>IF(DEGREES(ACOS(SIN(RADIANS(G792))*SIN(RADIANS(E790))+COS(RADIANS(G792))*COS(RADIANS(E790))*COS(RADIANS(AG780))))&gt;90,0,$F$4*$F$5/E789^2*(SIN(RADIANS(G792))*SIN(RADIANS(E790))+COS(RADIANS(G792))*COS(RADIANS(E790))*COS(RADIANS(AG780))))</f>
        <v>#DIV/0!</v>
      </c>
      <c r="AH792" t="e">
        <f>IF(DEGREES(ACOS(SIN(RADIANS(G792))*SIN(RADIANS(E790))+COS(RADIANS(G792))*COS(RADIANS(E790))*COS(RADIANS(AH780))))&gt;90,0,$F$4*$F$5/E789^2*(SIN(RADIANS(G792))*SIN(RADIANS(E790))+COS(RADIANS(G792))*COS(RADIANS(E790))*COS(RADIANS(AH780))))</f>
        <v>#DIV/0!</v>
      </c>
      <c r="AI792" t="e">
        <f>IF(DEGREES(ACOS(SIN(RADIANS(G792))*SIN(RADIANS(E790))+COS(RADIANS(G792))*COS(RADIANS(E790))*COS(RADIANS(AI780))))&gt;90,0,$F$4*$F$5/E789^2*(SIN(RADIANS(G792))*SIN(RADIANS(E790))+COS(RADIANS(G792))*COS(RADIANS(E790))*COS(RADIANS(AI780))))</f>
        <v>#DIV/0!</v>
      </c>
      <c r="AJ792" t="e">
        <f>IF(DEGREES(ACOS(SIN(RADIANS(G792))*SIN(RADIANS(E790))+COS(RADIANS(G792))*COS(RADIANS(E790))*COS(RADIANS(AJ780))))&gt;90,0,$F$4*$F$5/E789^2*(SIN(RADIANS(G792))*SIN(RADIANS(E790))+COS(RADIANS(G792))*COS(RADIANS(E790))*COS(RADIANS(AJ780))))</f>
        <v>#DIV/0!</v>
      </c>
      <c r="AK792">
        <f>IF(DEGREES(ACOS(SIN(RADIANS(G792))*SIN(RADIANS(E790))+COS(RADIANS(G792))*COS(RADIANS(E790))*COS(RADIANS(AK780))))&gt;90,0,$F$4*$F$5/E789^2*(SIN(RADIANS(G792))*SIN(RADIANS(E790))+COS(RADIANS(G792))*COS(RADIANS(E790))*COS(RADIANS(AK780))))</f>
        <v>0</v>
      </c>
      <c r="AL792">
        <f>IF(DEGREES(ACOS(SIN(RADIANS(G792))*SIN(RADIANS(E790))+COS(RADIANS(G792))*COS(RADIANS(E790))*COS(RADIANS(AL780))))&gt;90,0,$F$4*$F$5/E789^2*(SIN(RADIANS(G792))*SIN(RADIANS(E790))+COS(RADIANS(G792))*COS(RADIANS(E790))*COS(RADIANS(AL780))))</f>
        <v>0</v>
      </c>
      <c r="AM792">
        <f>IF(DEGREES(ACOS(SIN(RADIANS(G792))*SIN(RADIANS(E790))+COS(RADIANS(G792))*COS(RADIANS(E790))*COS(RADIANS(AM780))))&gt;90,0,$F$4*$F$5/E789^2*(SIN(RADIANS(G792))*SIN(RADIANS(E790))+COS(RADIANS(G792))*COS(RADIANS(E790))*COS(RADIANS(AM780))))</f>
        <v>0</v>
      </c>
      <c r="AN792">
        <f>IF(DEGREES(ACOS(SIN(RADIANS(G792))*SIN(RADIANS(E790))+COS(RADIANS(G792))*COS(RADIANS(E790))*COS(RADIANS(AN780))))&gt;90,0,$F$4*$F$5/E789^2*(SIN(RADIANS(G792))*SIN(RADIANS(E790))+COS(RADIANS(G792))*COS(RADIANS(E790))*COS(RADIANS(AN780))))</f>
        <v>0</v>
      </c>
      <c r="AO792">
        <f>IF(DEGREES(ACOS(SIN(RADIANS(G792))*SIN(RADIANS(E790))+COS(RADIANS(G792))*COS(RADIANS(E790))*COS(RADIANS(AO780))))&gt;90,0,$F$4*$F$5/E789^2*(SIN(RADIANS(G792))*SIN(RADIANS(E790))+COS(RADIANS(G792))*COS(RADIANS(E790))*COS(RADIANS(AO780))))</f>
        <v>0</v>
      </c>
      <c r="AP792">
        <f>IF(DEGREES(ACOS(SIN(RADIANS(G792))*SIN(RADIANS(E790))+COS(RADIANS(G792))*COS(RADIANS(E790))*COS(RADIANS(AP780))))&gt;90,0,$F$4*$F$5/E789^2*(SIN(RADIANS(G792))*SIN(RADIANS(E790))+COS(RADIANS(G792))*COS(RADIANS(E790))*COS(RADIANS(AP780))))</f>
        <v>0</v>
      </c>
      <c r="AQ792">
        <f>IF(DEGREES(ACOS(SIN(RADIANS(G792))*SIN(RADIANS(E790))+COS(RADIANS(G792))*COS(RADIANS(E790))*COS(RADIANS(AQ780))))&gt;90,0,$F$4*$F$5/E789^2*(SIN(RADIANS(G792))*SIN(RADIANS(E790))+COS(RADIANS(G792))*COS(RADIANS(E790))*COS(RADIANS(AQ780))))</f>
        <v>0</v>
      </c>
      <c r="AR792">
        <f>IF(DEGREES(ACOS(SIN(RADIANS(G792))*SIN(RADIANS(E790))+COS(RADIANS(G792))*COS(RADIANS(E790))*COS(RADIANS(AR780))))&gt;90,0,$F$4*$F$5/E789^2*(SIN(RADIANS(G792))*SIN(RADIANS(E790))+COS(RADIANS(G792))*COS(RADIANS(E790))*COS(RADIANS(AR780))))</f>
        <v>0</v>
      </c>
    </row>
    <row r="793" spans="2:44" x14ac:dyDescent="0.5">
      <c r="G793">
        <v>-20</v>
      </c>
      <c r="I793">
        <f>IF(DEGREES(ACOS(SIN(RADIANS(G793))*SIN(RADIANS(E790))+COS(RADIANS(G793))*COS(RADIANS(E790))*COS(RADIANS(I780))))&gt;90,0,$F$4*$F$5/E789^2*(SIN(RADIANS(G793))*SIN(RADIANS(E790))+COS(RADIANS(G793))*COS(RADIANS(E790))*COS(RADIANS(I780))))</f>
        <v>0</v>
      </c>
      <c r="J793">
        <f>IF(DEGREES(ACOS(SIN(RADIANS(G793))*SIN(RADIANS(E790))+COS(RADIANS(G793))*COS(RADIANS(E790))*COS(RADIANS(J780))))&gt;90,0,$F$4*$F$5/E789^2*(SIN(RADIANS(G793))*SIN(RADIANS(E790))+COS(RADIANS(G793))*COS(RADIANS(E790))*COS(RADIANS(J780))))</f>
        <v>0</v>
      </c>
      <c r="K793">
        <f>IF(DEGREES(ACOS(SIN(RADIANS(G793))*SIN(RADIANS(E790))+COS(RADIANS(G793))*COS(RADIANS(E790))*COS(RADIANS(K780))))&gt;90,0,$F$4*$F$5/E789^2*(SIN(RADIANS(G793))*SIN(RADIANS(E790))+COS(RADIANS(G793))*COS(RADIANS(E790))*COS(RADIANS(K780))))</f>
        <v>0</v>
      </c>
      <c r="L793">
        <f>IF(DEGREES(ACOS(SIN(RADIANS(G793))*SIN(RADIANS(E790))+COS(RADIANS(G793))*COS(RADIANS(E790))*COS(RADIANS(L780))))&gt;90,0,$F$4*$F$5/E789^2*(SIN(RADIANS(G793))*SIN(RADIANS(E790))+COS(RADIANS(G793))*COS(RADIANS(E790))*COS(RADIANS(L780))))</f>
        <v>0</v>
      </c>
      <c r="M793">
        <f>IF(DEGREES(ACOS(SIN(RADIANS(G793))*SIN(RADIANS(E790))+COS(RADIANS(G793))*COS(RADIANS(E790))*COS(RADIANS(M780))))&gt;90,0,$F$4*$F$5/E789^2*(SIN(RADIANS(G793))*SIN(RADIANS(E790))+COS(RADIANS(G793))*COS(RADIANS(E790))*COS(RADIANS(M780))))</f>
        <v>0</v>
      </c>
      <c r="N793">
        <f>IF(DEGREES(ACOS(SIN(RADIANS(G793))*SIN(RADIANS(E790))+COS(RADIANS(G793))*COS(RADIANS(E790))*COS(RADIANS(N780))))&gt;90,0,$F$4*$F$5/E789^2*(SIN(RADIANS(G793))*SIN(RADIANS(E790))+COS(RADIANS(G793))*COS(RADIANS(E790))*COS(RADIANS(N780))))</f>
        <v>0</v>
      </c>
      <c r="O793">
        <f>IF(DEGREES(ACOS(SIN(RADIANS(G793))*SIN(RADIANS(E790))+COS(RADIANS(G793))*COS(RADIANS(E790))*COS(RADIANS(O780))))&gt;90,0,$F$4*$F$5/E789^2*(SIN(RADIANS(G793))*SIN(RADIANS(E790))+COS(RADIANS(G793))*COS(RADIANS(E790))*COS(RADIANS(O780))))</f>
        <v>0</v>
      </c>
      <c r="P793">
        <f>IF(DEGREES(ACOS(SIN(RADIANS(G793))*SIN(RADIANS(E790))+COS(RADIANS(G793))*COS(RADIANS(E790))*COS(RADIANS(P780))))&gt;90,0,$F$4*$F$5/E789^2*(SIN(RADIANS(G793))*SIN(RADIANS(E790))+COS(RADIANS(G793))*COS(RADIANS(E790))*COS(RADIANS(P780))))</f>
        <v>0</v>
      </c>
      <c r="Q793">
        <f>IF(DEGREES(ACOS(SIN(RADIANS(G793))*SIN(RADIANS(E790))+COS(RADIANS(G793))*COS(RADIANS(E790))*COS(RADIANS(Q780))))&gt;90,0,$F$4*$F$5/E789^2*(SIN(RADIANS(G793))*SIN(RADIANS(E790))+COS(RADIANS(G793))*COS(RADIANS(E790))*COS(RADIANS(Q780))))</f>
        <v>0</v>
      </c>
      <c r="R793" t="e">
        <f>IF(DEGREES(ACOS(SIN(RADIANS(G793))*SIN(RADIANS(E790))+COS(RADIANS(G793))*COS(RADIANS(E790))*COS(RADIANS(R780))))&gt;90,0,$F$4*$F$5/E789^2*(SIN(RADIANS(G793))*SIN(RADIANS(E790))+COS(RADIANS(G793))*COS(RADIANS(E790))*COS(RADIANS(R780))))</f>
        <v>#DIV/0!</v>
      </c>
      <c r="S793" t="e">
        <f>IF(DEGREES(ACOS(SIN(RADIANS(G793))*SIN(RADIANS(E790))+COS(RADIANS(G793))*COS(RADIANS(E790))*COS(RADIANS(S780))))&gt;90,0,$F$4*$F$5/E789^2*(SIN(RADIANS(G793))*SIN(RADIANS(E790))+COS(RADIANS(G793))*COS(RADIANS(E790))*COS(RADIANS(S780))))</f>
        <v>#DIV/0!</v>
      </c>
      <c r="T793" t="e">
        <f>IF(DEGREES(ACOS(SIN(RADIANS(G793))*SIN(RADIANS(E790))+COS(RADIANS(G793))*COS(RADIANS(E790))*COS(RADIANS(T780))))&gt;90,0,$F$4*$F$5/E789^2*(SIN(RADIANS(G793))*SIN(RADIANS(E790))+COS(RADIANS(G793))*COS(RADIANS(E790))*COS(RADIANS(T780))))</f>
        <v>#DIV/0!</v>
      </c>
      <c r="U793" t="e">
        <f>IF(DEGREES(ACOS(SIN(RADIANS(G793))*SIN(RADIANS(E790))+COS(RADIANS(G793))*COS(RADIANS(E790))*COS(RADIANS(U780))))&gt;90,0,$F$4*$F$5/E789^2*(SIN(RADIANS(G793))*SIN(RADIANS(E790))+COS(RADIANS(G793))*COS(RADIANS(E790))*COS(RADIANS(U780))))</f>
        <v>#DIV/0!</v>
      </c>
      <c r="V793" t="e">
        <f>IF(DEGREES(ACOS(SIN(RADIANS(G793))*SIN(RADIANS(E790))+COS(RADIANS(G793))*COS(RADIANS(E790))*COS(RADIANS(V780))))&gt;90,0,$F$4*$F$5/E789^2*(SIN(RADIANS(G793))*SIN(RADIANS(E790))+COS(RADIANS(G793))*COS(RADIANS(E790))*COS(RADIANS(V780))))</f>
        <v>#DIV/0!</v>
      </c>
      <c r="W793" t="e">
        <f>IF(DEGREES(ACOS(SIN(RADIANS(G793))*SIN(RADIANS(E790))+COS(RADIANS(G793))*COS(RADIANS(E790))*COS(RADIANS(W780))))&gt;90,0,$F$4*$F$5/E789^2*(SIN(RADIANS(G793))*SIN(RADIANS(E790))+COS(RADIANS(G793))*COS(RADIANS(E790))*COS(RADIANS(W780))))</f>
        <v>#DIV/0!</v>
      </c>
      <c r="X793" t="e">
        <f>IF(DEGREES(ACOS(SIN(RADIANS(G793))*SIN(RADIANS(E790))+COS(RADIANS(G793))*COS(RADIANS(E790))*COS(RADIANS(X780))))&gt;90,0,$F$4*$F$5/E789^2*(SIN(RADIANS(G793))*SIN(RADIANS(E790))+COS(RADIANS(G793))*COS(RADIANS(E790))*COS(RADIANS(X780))))</f>
        <v>#DIV/0!</v>
      </c>
      <c r="Y793" t="e">
        <f>IF(DEGREES(ACOS(SIN(RADIANS(G793))*SIN(RADIANS(E790))+COS(RADIANS(G793))*COS(RADIANS(E790))*COS(RADIANS(Y780))))&gt;90,0,$F$4*$F$5/E789^2*(SIN(RADIANS(G793))*SIN(RADIANS(E790))+COS(RADIANS(G793))*COS(RADIANS(E790))*COS(RADIANS(Y780))))</f>
        <v>#DIV/0!</v>
      </c>
      <c r="Z793" t="e">
        <f>IF(DEGREES(ACOS(SIN(RADIANS(G793))*SIN(RADIANS(E790))+COS(RADIANS(G793))*COS(RADIANS(E790))*COS(RADIANS(Z780))))&gt;90,0,$F$4*$F$5/E789^2*(SIN(RADIANS(G793))*SIN(RADIANS(E790))+COS(RADIANS(G793))*COS(RADIANS(E790))*COS(RADIANS(Z780))))</f>
        <v>#DIV/0!</v>
      </c>
      <c r="AA793" t="e">
        <f>IF(DEGREES(ACOS(SIN(RADIANS(G793))*SIN(RADIANS(E790))+COS(RADIANS(G793))*COS(RADIANS(E790))*COS(RADIANS(AA780))))&gt;90,0,$F$4*$F$5/E789^2*(SIN(RADIANS(G793))*SIN(RADIANS(E790))+COS(RADIANS(G793))*COS(RADIANS(E790))*COS(RADIANS(AA780))))</f>
        <v>#DIV/0!</v>
      </c>
      <c r="AB793" t="e">
        <f>IF(DEGREES(ACOS(SIN(RADIANS(G793))*SIN(RADIANS(E790))+COS(RADIANS(G793))*COS(RADIANS(E790))*COS(RADIANS(AB780))))&gt;90,0,$F$4*$F$5/E789^2*(SIN(RADIANS(G793))*SIN(RADIANS(E790))+COS(RADIANS(G793))*COS(RADIANS(E790))*COS(RADIANS(AB780))))</f>
        <v>#DIV/0!</v>
      </c>
      <c r="AC793" t="e">
        <f>IF(DEGREES(ACOS(SIN(RADIANS(G793))*SIN(RADIANS(E790))+COS(RADIANS(G793))*COS(RADIANS(E790))*COS(RADIANS(AC780))))&gt;90,0,$F$4*$F$5/E789^2*(SIN(RADIANS(G793))*SIN(RADIANS(E790))+COS(RADIANS(G793))*COS(RADIANS(E790))*COS(RADIANS(AC780))))</f>
        <v>#DIV/0!</v>
      </c>
      <c r="AD793" t="e">
        <f>IF(DEGREES(ACOS(SIN(RADIANS(G793))*SIN(RADIANS(E790))+COS(RADIANS(G793))*COS(RADIANS(E790))*COS(RADIANS(AD780))))&gt;90,0,$F$4*$F$5/E789^2*(SIN(RADIANS(G793))*SIN(RADIANS(E790))+COS(RADIANS(G793))*COS(RADIANS(E790))*COS(RADIANS(AD780))))</f>
        <v>#DIV/0!</v>
      </c>
      <c r="AE793" t="e">
        <f>IF(DEGREES(ACOS(SIN(RADIANS(G793))*SIN(RADIANS(E790))+COS(RADIANS(G793))*COS(RADIANS(E790))*COS(RADIANS(AE780))))&gt;90,0,$F$4*$F$5/E789^2*(SIN(RADIANS(G793))*SIN(RADIANS(E790))+COS(RADIANS(G793))*COS(RADIANS(E790))*COS(RADIANS(AE780))))</f>
        <v>#DIV/0!</v>
      </c>
      <c r="AF793" t="e">
        <f>IF(DEGREES(ACOS(SIN(RADIANS(G793))*SIN(RADIANS(E790))+COS(RADIANS(G793))*COS(RADIANS(E790))*COS(RADIANS(AF780))))&gt;90,0,$F$4*$F$5/E789^2*(SIN(RADIANS(G793))*SIN(RADIANS(E790))+COS(RADIANS(G793))*COS(RADIANS(E790))*COS(RADIANS(AF780))))</f>
        <v>#DIV/0!</v>
      </c>
      <c r="AG793" t="e">
        <f>IF(DEGREES(ACOS(SIN(RADIANS(G793))*SIN(RADIANS(E790))+COS(RADIANS(G793))*COS(RADIANS(E790))*COS(RADIANS(AG780))))&gt;90,0,$F$4*$F$5/E789^2*(SIN(RADIANS(G793))*SIN(RADIANS(E790))+COS(RADIANS(G793))*COS(RADIANS(E790))*COS(RADIANS(AG780))))</f>
        <v>#DIV/0!</v>
      </c>
      <c r="AH793" t="e">
        <f>IF(DEGREES(ACOS(SIN(RADIANS(G793))*SIN(RADIANS(E790))+COS(RADIANS(G793))*COS(RADIANS(E790))*COS(RADIANS(AH780))))&gt;90,0,$F$4*$F$5/E789^2*(SIN(RADIANS(G793))*SIN(RADIANS(E790))+COS(RADIANS(G793))*COS(RADIANS(E790))*COS(RADIANS(AH780))))</f>
        <v>#DIV/0!</v>
      </c>
      <c r="AI793" t="e">
        <f>IF(DEGREES(ACOS(SIN(RADIANS(G793))*SIN(RADIANS(E790))+COS(RADIANS(G793))*COS(RADIANS(E790))*COS(RADIANS(AI780))))&gt;90,0,$F$4*$F$5/E789^2*(SIN(RADIANS(G793))*SIN(RADIANS(E790))+COS(RADIANS(G793))*COS(RADIANS(E790))*COS(RADIANS(AI780))))</f>
        <v>#DIV/0!</v>
      </c>
      <c r="AJ793" t="e">
        <f>IF(DEGREES(ACOS(SIN(RADIANS(G793))*SIN(RADIANS(E790))+COS(RADIANS(G793))*COS(RADIANS(E790))*COS(RADIANS(AJ780))))&gt;90,0,$F$4*$F$5/E789^2*(SIN(RADIANS(G793))*SIN(RADIANS(E790))+COS(RADIANS(G793))*COS(RADIANS(E790))*COS(RADIANS(AJ780))))</f>
        <v>#DIV/0!</v>
      </c>
      <c r="AK793">
        <f>IF(DEGREES(ACOS(SIN(RADIANS(G793))*SIN(RADIANS(E790))+COS(RADIANS(G793))*COS(RADIANS(E790))*COS(RADIANS(AK780))))&gt;90,0,$F$4*$F$5/E789^2*(SIN(RADIANS(G793))*SIN(RADIANS(E790))+COS(RADIANS(G793))*COS(RADIANS(E790))*COS(RADIANS(AK780))))</f>
        <v>0</v>
      </c>
      <c r="AL793">
        <f>IF(DEGREES(ACOS(SIN(RADIANS(G793))*SIN(RADIANS(E790))+COS(RADIANS(G793))*COS(RADIANS(E790))*COS(RADIANS(AL780))))&gt;90,0,$F$4*$F$5/E789^2*(SIN(RADIANS(G793))*SIN(RADIANS(E790))+COS(RADIANS(G793))*COS(RADIANS(E790))*COS(RADIANS(AL780))))</f>
        <v>0</v>
      </c>
      <c r="AM793">
        <f>IF(DEGREES(ACOS(SIN(RADIANS(G793))*SIN(RADIANS(E790))+COS(RADIANS(G793))*COS(RADIANS(E790))*COS(RADIANS(AM780))))&gt;90,0,$F$4*$F$5/E789^2*(SIN(RADIANS(G793))*SIN(RADIANS(E790))+COS(RADIANS(G793))*COS(RADIANS(E790))*COS(RADIANS(AM780))))</f>
        <v>0</v>
      </c>
      <c r="AN793">
        <f>IF(DEGREES(ACOS(SIN(RADIANS(G793))*SIN(RADIANS(E790))+COS(RADIANS(G793))*COS(RADIANS(E790))*COS(RADIANS(AN780))))&gt;90,0,$F$4*$F$5/E789^2*(SIN(RADIANS(G793))*SIN(RADIANS(E790))+COS(RADIANS(G793))*COS(RADIANS(E790))*COS(RADIANS(AN780))))</f>
        <v>0</v>
      </c>
      <c r="AO793">
        <f>IF(DEGREES(ACOS(SIN(RADIANS(G793))*SIN(RADIANS(E790))+COS(RADIANS(G793))*COS(RADIANS(E790))*COS(RADIANS(AO780))))&gt;90,0,$F$4*$F$5/E789^2*(SIN(RADIANS(G793))*SIN(RADIANS(E790))+COS(RADIANS(G793))*COS(RADIANS(E790))*COS(RADIANS(AO780))))</f>
        <v>0</v>
      </c>
      <c r="AP793">
        <f>IF(DEGREES(ACOS(SIN(RADIANS(G793))*SIN(RADIANS(E790))+COS(RADIANS(G793))*COS(RADIANS(E790))*COS(RADIANS(AP780))))&gt;90,0,$F$4*$F$5/E789^2*(SIN(RADIANS(G793))*SIN(RADIANS(E790))+COS(RADIANS(G793))*COS(RADIANS(E790))*COS(RADIANS(AP780))))</f>
        <v>0</v>
      </c>
      <c r="AQ793">
        <f>IF(DEGREES(ACOS(SIN(RADIANS(G793))*SIN(RADIANS(E790))+COS(RADIANS(G793))*COS(RADIANS(E790))*COS(RADIANS(AQ780))))&gt;90,0,$F$4*$F$5/E789^2*(SIN(RADIANS(G793))*SIN(RADIANS(E790))+COS(RADIANS(G793))*COS(RADIANS(E790))*COS(RADIANS(AQ780))))</f>
        <v>0</v>
      </c>
      <c r="AR793">
        <f>IF(DEGREES(ACOS(SIN(RADIANS(G793))*SIN(RADIANS(E790))+COS(RADIANS(G793))*COS(RADIANS(E790))*COS(RADIANS(AR780))))&gt;90,0,$F$4*$F$5/E789^2*(SIN(RADIANS(G793))*SIN(RADIANS(E790))+COS(RADIANS(G793))*COS(RADIANS(E790))*COS(RADIANS(AR780))))</f>
        <v>0</v>
      </c>
    </row>
    <row r="794" spans="2:44" x14ac:dyDescent="0.5">
      <c r="G794">
        <v>-30</v>
      </c>
      <c r="I794">
        <f>IF(DEGREES(ACOS(SIN(RADIANS(G794))*SIN(RADIANS(E790))+COS(RADIANS(G794))*COS(RADIANS(E790))*COS(RADIANS(I780))))&gt;90,0,$F$4*$F$5/E789^2*(SIN(RADIANS(G794))*SIN(RADIANS(E790))+COS(RADIANS(G794))*COS(RADIANS(E790))*COS(RADIANS(I780))))</f>
        <v>0</v>
      </c>
      <c r="J794">
        <f>IF(DEGREES(ACOS(SIN(RADIANS(G794))*SIN(RADIANS(E790))+COS(RADIANS(G794))*COS(RADIANS(E790))*COS(RADIANS(J780))))&gt;90,0,$F$4*$F$5/E789^2*(SIN(RADIANS(G794))*SIN(RADIANS(E790))+COS(RADIANS(G794))*COS(RADIANS(E790))*COS(RADIANS(J780))))</f>
        <v>0</v>
      </c>
      <c r="K794">
        <f>IF(DEGREES(ACOS(SIN(RADIANS(G794))*SIN(RADIANS(E790))+COS(RADIANS(G794))*COS(RADIANS(E790))*COS(RADIANS(K780))))&gt;90,0,$F$4*$F$5/E789^2*(SIN(RADIANS(G794))*SIN(RADIANS(E790))+COS(RADIANS(G794))*COS(RADIANS(E790))*COS(RADIANS(K780))))</f>
        <v>0</v>
      </c>
      <c r="L794">
        <f>IF(DEGREES(ACOS(SIN(RADIANS(G794))*SIN(RADIANS(E790))+COS(RADIANS(G794))*COS(RADIANS(E790))*COS(RADIANS(L780))))&gt;90,0,$F$4*$F$5/E789^2*(SIN(RADIANS(G794))*SIN(RADIANS(E790))+COS(RADIANS(G794))*COS(RADIANS(E790))*COS(RADIANS(L780))))</f>
        <v>0</v>
      </c>
      <c r="M794">
        <f>IF(DEGREES(ACOS(SIN(RADIANS(G794))*SIN(RADIANS(E790))+COS(RADIANS(G794))*COS(RADIANS(E790))*COS(RADIANS(M780))))&gt;90,0,$F$4*$F$5/E789^2*(SIN(RADIANS(G794))*SIN(RADIANS(E790))+COS(RADIANS(G794))*COS(RADIANS(E790))*COS(RADIANS(M780))))</f>
        <v>0</v>
      </c>
      <c r="N794">
        <f>IF(DEGREES(ACOS(SIN(RADIANS(G794))*SIN(RADIANS(E790))+COS(RADIANS(G794))*COS(RADIANS(E790))*COS(RADIANS(N780))))&gt;90,0,$F$4*$F$5/E789^2*(SIN(RADIANS(G794))*SIN(RADIANS(E790))+COS(RADIANS(G794))*COS(RADIANS(E790))*COS(RADIANS(N780))))</f>
        <v>0</v>
      </c>
      <c r="O794">
        <f>IF(DEGREES(ACOS(SIN(RADIANS(G794))*SIN(RADIANS(E790))+COS(RADIANS(G794))*COS(RADIANS(E790))*COS(RADIANS(O780))))&gt;90,0,$F$4*$F$5/E789^2*(SIN(RADIANS(G794))*SIN(RADIANS(E790))+COS(RADIANS(G794))*COS(RADIANS(E790))*COS(RADIANS(O780))))</f>
        <v>0</v>
      </c>
      <c r="P794">
        <f>IF(DEGREES(ACOS(SIN(RADIANS(G794))*SIN(RADIANS(E790))+COS(RADIANS(G794))*COS(RADIANS(E790))*COS(RADIANS(P780))))&gt;90,0,$F$4*$F$5/E789^2*(SIN(RADIANS(G794))*SIN(RADIANS(E790))+COS(RADIANS(G794))*COS(RADIANS(E790))*COS(RADIANS(P780))))</f>
        <v>0</v>
      </c>
      <c r="Q794">
        <f>IF(DEGREES(ACOS(SIN(RADIANS(G794))*SIN(RADIANS(E790))+COS(RADIANS(G794))*COS(RADIANS(E790))*COS(RADIANS(Q780))))&gt;90,0,$F$4*$F$5/E789^2*(SIN(RADIANS(G794))*SIN(RADIANS(E790))+COS(RADIANS(G794))*COS(RADIANS(E790))*COS(RADIANS(Q780))))</f>
        <v>0</v>
      </c>
      <c r="R794" t="e">
        <f>IF(DEGREES(ACOS(SIN(RADIANS(G794))*SIN(RADIANS(E790))+COS(RADIANS(G794))*COS(RADIANS(E790))*COS(RADIANS(R780))))&gt;90,0,$F$4*$F$5/E789^2*(SIN(RADIANS(G794))*SIN(RADIANS(E790))+COS(RADIANS(G794))*COS(RADIANS(E790))*COS(RADIANS(R780))))</f>
        <v>#DIV/0!</v>
      </c>
      <c r="S794" t="e">
        <f>IF(DEGREES(ACOS(SIN(RADIANS(G794))*SIN(RADIANS(E790))+COS(RADIANS(G794))*COS(RADIANS(E790))*COS(RADIANS(S780))))&gt;90,0,$F$4*$F$5/E789^2*(SIN(RADIANS(G794))*SIN(RADIANS(E790))+COS(RADIANS(G794))*COS(RADIANS(E790))*COS(RADIANS(S780))))</f>
        <v>#DIV/0!</v>
      </c>
      <c r="T794" t="e">
        <f>IF(DEGREES(ACOS(SIN(RADIANS(G794))*SIN(RADIANS(E790))+COS(RADIANS(G794))*COS(RADIANS(E790))*COS(RADIANS(T780))))&gt;90,0,$F$4*$F$5/E789^2*(SIN(RADIANS(G794))*SIN(RADIANS(E790))+COS(RADIANS(G794))*COS(RADIANS(E790))*COS(RADIANS(T780))))</f>
        <v>#DIV/0!</v>
      </c>
      <c r="U794" t="e">
        <f>IF(DEGREES(ACOS(SIN(RADIANS(G794))*SIN(RADIANS(E790))+COS(RADIANS(G794))*COS(RADIANS(E790))*COS(RADIANS(U780))))&gt;90,0,$F$4*$F$5/E789^2*(SIN(RADIANS(G794))*SIN(RADIANS(E790))+COS(RADIANS(G794))*COS(RADIANS(E790))*COS(RADIANS(U780))))</f>
        <v>#DIV/0!</v>
      </c>
      <c r="V794" t="e">
        <f>IF(DEGREES(ACOS(SIN(RADIANS(G794))*SIN(RADIANS(E790))+COS(RADIANS(G794))*COS(RADIANS(E790))*COS(RADIANS(V780))))&gt;90,0,$F$4*$F$5/E789^2*(SIN(RADIANS(G794))*SIN(RADIANS(E790))+COS(RADIANS(G794))*COS(RADIANS(E790))*COS(RADIANS(V780))))</f>
        <v>#DIV/0!</v>
      </c>
      <c r="W794" t="e">
        <f>IF(DEGREES(ACOS(SIN(RADIANS(G794))*SIN(RADIANS(E790))+COS(RADIANS(G794))*COS(RADIANS(E790))*COS(RADIANS(W780))))&gt;90,0,$F$4*$F$5/E789^2*(SIN(RADIANS(G794))*SIN(RADIANS(E790))+COS(RADIANS(G794))*COS(RADIANS(E790))*COS(RADIANS(W780))))</f>
        <v>#DIV/0!</v>
      </c>
      <c r="X794" t="e">
        <f>IF(DEGREES(ACOS(SIN(RADIANS(G794))*SIN(RADIANS(E790))+COS(RADIANS(G794))*COS(RADIANS(E790))*COS(RADIANS(X780))))&gt;90,0,$F$4*$F$5/E789^2*(SIN(RADIANS(G794))*SIN(RADIANS(E790))+COS(RADIANS(G794))*COS(RADIANS(E790))*COS(RADIANS(X780))))</f>
        <v>#DIV/0!</v>
      </c>
      <c r="Y794" t="e">
        <f>IF(DEGREES(ACOS(SIN(RADIANS(G794))*SIN(RADIANS(E790))+COS(RADIANS(G794))*COS(RADIANS(E790))*COS(RADIANS(Y780))))&gt;90,0,$F$4*$F$5/E789^2*(SIN(RADIANS(G794))*SIN(RADIANS(E790))+COS(RADIANS(G794))*COS(RADIANS(E790))*COS(RADIANS(Y780))))</f>
        <v>#DIV/0!</v>
      </c>
      <c r="Z794" t="e">
        <f>IF(DEGREES(ACOS(SIN(RADIANS(G794))*SIN(RADIANS(E790))+COS(RADIANS(G794))*COS(RADIANS(E790))*COS(RADIANS(Z780))))&gt;90,0,$F$4*$F$5/E789^2*(SIN(RADIANS(G794))*SIN(RADIANS(E790))+COS(RADIANS(G794))*COS(RADIANS(E790))*COS(RADIANS(Z780))))</f>
        <v>#DIV/0!</v>
      </c>
      <c r="AA794" t="e">
        <f>IF(DEGREES(ACOS(SIN(RADIANS(G794))*SIN(RADIANS(E790))+COS(RADIANS(G794))*COS(RADIANS(E790))*COS(RADIANS(AA780))))&gt;90,0,$F$4*$F$5/E789^2*(SIN(RADIANS(G794))*SIN(RADIANS(E790))+COS(RADIANS(G794))*COS(RADIANS(E790))*COS(RADIANS(AA780))))</f>
        <v>#DIV/0!</v>
      </c>
      <c r="AB794" t="e">
        <f>IF(DEGREES(ACOS(SIN(RADIANS(G794))*SIN(RADIANS(E790))+COS(RADIANS(G794))*COS(RADIANS(E790))*COS(RADIANS(AB780))))&gt;90,0,$F$4*$F$5/E789^2*(SIN(RADIANS(G794))*SIN(RADIANS(E790))+COS(RADIANS(G794))*COS(RADIANS(E790))*COS(RADIANS(AB780))))</f>
        <v>#DIV/0!</v>
      </c>
      <c r="AC794" t="e">
        <f>IF(DEGREES(ACOS(SIN(RADIANS(G794))*SIN(RADIANS(E790))+COS(RADIANS(G794))*COS(RADIANS(E790))*COS(RADIANS(AC780))))&gt;90,0,$F$4*$F$5/E789^2*(SIN(RADIANS(G794))*SIN(RADIANS(E790))+COS(RADIANS(G794))*COS(RADIANS(E790))*COS(RADIANS(AC780))))</f>
        <v>#DIV/0!</v>
      </c>
      <c r="AD794" t="e">
        <f>IF(DEGREES(ACOS(SIN(RADIANS(G794))*SIN(RADIANS(E790))+COS(RADIANS(G794))*COS(RADIANS(E790))*COS(RADIANS(AD780))))&gt;90,0,$F$4*$F$5/E789^2*(SIN(RADIANS(G794))*SIN(RADIANS(E790))+COS(RADIANS(G794))*COS(RADIANS(E790))*COS(RADIANS(AD780))))</f>
        <v>#DIV/0!</v>
      </c>
      <c r="AE794" t="e">
        <f>IF(DEGREES(ACOS(SIN(RADIANS(G794))*SIN(RADIANS(E790))+COS(RADIANS(G794))*COS(RADIANS(E790))*COS(RADIANS(AE780))))&gt;90,0,$F$4*$F$5/E789^2*(SIN(RADIANS(G794))*SIN(RADIANS(E790))+COS(RADIANS(G794))*COS(RADIANS(E790))*COS(RADIANS(AE780))))</f>
        <v>#DIV/0!</v>
      </c>
      <c r="AF794" t="e">
        <f>IF(DEGREES(ACOS(SIN(RADIANS(G794))*SIN(RADIANS(E790))+COS(RADIANS(G794))*COS(RADIANS(E790))*COS(RADIANS(AF780))))&gt;90,0,$F$4*$F$5/E789^2*(SIN(RADIANS(G794))*SIN(RADIANS(E790))+COS(RADIANS(G794))*COS(RADIANS(E790))*COS(RADIANS(AF780))))</f>
        <v>#DIV/0!</v>
      </c>
      <c r="AG794" t="e">
        <f>IF(DEGREES(ACOS(SIN(RADIANS(G794))*SIN(RADIANS(E790))+COS(RADIANS(G794))*COS(RADIANS(E790))*COS(RADIANS(AG780))))&gt;90,0,$F$4*$F$5/E789^2*(SIN(RADIANS(G794))*SIN(RADIANS(E790))+COS(RADIANS(G794))*COS(RADIANS(E790))*COS(RADIANS(AG780))))</f>
        <v>#DIV/0!</v>
      </c>
      <c r="AH794" t="e">
        <f>IF(DEGREES(ACOS(SIN(RADIANS(G794))*SIN(RADIANS(E790))+COS(RADIANS(G794))*COS(RADIANS(E790))*COS(RADIANS(AH780))))&gt;90,0,$F$4*$F$5/E789^2*(SIN(RADIANS(G794))*SIN(RADIANS(E790))+COS(RADIANS(G794))*COS(RADIANS(E790))*COS(RADIANS(AH780))))</f>
        <v>#DIV/0!</v>
      </c>
      <c r="AI794" t="e">
        <f>IF(DEGREES(ACOS(SIN(RADIANS(G794))*SIN(RADIANS(E790))+COS(RADIANS(G794))*COS(RADIANS(E790))*COS(RADIANS(AI780))))&gt;90,0,$F$4*$F$5/E789^2*(SIN(RADIANS(G794))*SIN(RADIANS(E790))+COS(RADIANS(G794))*COS(RADIANS(E790))*COS(RADIANS(AI780))))</f>
        <v>#DIV/0!</v>
      </c>
      <c r="AJ794" t="e">
        <f>IF(DEGREES(ACOS(SIN(RADIANS(G794))*SIN(RADIANS(E790))+COS(RADIANS(G794))*COS(RADIANS(E790))*COS(RADIANS(AJ780))))&gt;90,0,$F$4*$F$5/E789^2*(SIN(RADIANS(G794))*SIN(RADIANS(E790))+COS(RADIANS(G794))*COS(RADIANS(E790))*COS(RADIANS(AJ780))))</f>
        <v>#DIV/0!</v>
      </c>
      <c r="AK794">
        <f>IF(DEGREES(ACOS(SIN(RADIANS(G794))*SIN(RADIANS(E790))+COS(RADIANS(G794))*COS(RADIANS(E790))*COS(RADIANS(AK780))))&gt;90,0,$F$4*$F$5/E789^2*(SIN(RADIANS(G794))*SIN(RADIANS(E790))+COS(RADIANS(G794))*COS(RADIANS(E790))*COS(RADIANS(AK780))))</f>
        <v>0</v>
      </c>
      <c r="AL794">
        <f>IF(DEGREES(ACOS(SIN(RADIANS(G794))*SIN(RADIANS(E790))+COS(RADIANS(G794))*COS(RADIANS(E790))*COS(RADIANS(AL780))))&gt;90,0,$F$4*$F$5/E789^2*(SIN(RADIANS(G794))*SIN(RADIANS(E790))+COS(RADIANS(G794))*COS(RADIANS(E790))*COS(RADIANS(AL780))))</f>
        <v>0</v>
      </c>
      <c r="AM794">
        <f>IF(DEGREES(ACOS(SIN(RADIANS(G794))*SIN(RADIANS(E790))+COS(RADIANS(G794))*COS(RADIANS(E790))*COS(RADIANS(AM780))))&gt;90,0,$F$4*$F$5/E789^2*(SIN(RADIANS(G794))*SIN(RADIANS(E790))+COS(RADIANS(G794))*COS(RADIANS(E790))*COS(RADIANS(AM780))))</f>
        <v>0</v>
      </c>
      <c r="AN794">
        <f>IF(DEGREES(ACOS(SIN(RADIANS(G794))*SIN(RADIANS(E790))+COS(RADIANS(G794))*COS(RADIANS(E790))*COS(RADIANS(AN780))))&gt;90,0,$F$4*$F$5/E789^2*(SIN(RADIANS(G794))*SIN(RADIANS(E790))+COS(RADIANS(G794))*COS(RADIANS(E790))*COS(RADIANS(AN780))))</f>
        <v>0</v>
      </c>
      <c r="AO794">
        <f>IF(DEGREES(ACOS(SIN(RADIANS(G794))*SIN(RADIANS(E790))+COS(RADIANS(G794))*COS(RADIANS(E790))*COS(RADIANS(AO780))))&gt;90,0,$F$4*$F$5/E789^2*(SIN(RADIANS(G794))*SIN(RADIANS(E790))+COS(RADIANS(G794))*COS(RADIANS(E790))*COS(RADIANS(AO780))))</f>
        <v>0</v>
      </c>
      <c r="AP794">
        <f>IF(DEGREES(ACOS(SIN(RADIANS(G794))*SIN(RADIANS(E790))+COS(RADIANS(G794))*COS(RADIANS(E790))*COS(RADIANS(AP780))))&gt;90,0,$F$4*$F$5/E789^2*(SIN(RADIANS(G794))*SIN(RADIANS(E790))+COS(RADIANS(G794))*COS(RADIANS(E790))*COS(RADIANS(AP780))))</f>
        <v>0</v>
      </c>
      <c r="AQ794">
        <f>IF(DEGREES(ACOS(SIN(RADIANS(G794))*SIN(RADIANS(E790))+COS(RADIANS(G794))*COS(RADIANS(E790))*COS(RADIANS(AQ780))))&gt;90,0,$F$4*$F$5/E789^2*(SIN(RADIANS(G794))*SIN(RADIANS(E790))+COS(RADIANS(G794))*COS(RADIANS(E790))*COS(RADIANS(AQ780))))</f>
        <v>0</v>
      </c>
      <c r="AR794">
        <f>IF(DEGREES(ACOS(SIN(RADIANS(G794))*SIN(RADIANS(E790))+COS(RADIANS(G794))*COS(RADIANS(E790))*COS(RADIANS(AR780))))&gt;90,0,$F$4*$F$5/E789^2*(SIN(RADIANS(G794))*SIN(RADIANS(E790))+COS(RADIANS(G794))*COS(RADIANS(E790))*COS(RADIANS(AR780))))</f>
        <v>0</v>
      </c>
    </row>
    <row r="795" spans="2:44" x14ac:dyDescent="0.5">
      <c r="G795">
        <v>-40</v>
      </c>
      <c r="I795">
        <f>IF(DEGREES(ACOS(SIN(RADIANS(G795))*SIN(RADIANS(E790))+COS(RADIANS(G795))*COS(RADIANS(E790))*COS(RADIANS(I780))))&gt;90,0,$F$4*$F$5/E789^2*(SIN(RADIANS(G795))*SIN(RADIANS(E790))+COS(RADIANS(G795))*COS(RADIANS(E790))*COS(RADIANS(I780))))</f>
        <v>0</v>
      </c>
      <c r="J795">
        <f>IF(DEGREES(ACOS(SIN(RADIANS(G795))*SIN(RADIANS(E790))+COS(RADIANS(G795))*COS(RADIANS(E790))*COS(RADIANS(J780))))&gt;90,0,$F$4*$F$5/E789^2*(SIN(RADIANS(G795))*SIN(RADIANS(E790))+COS(RADIANS(G795))*COS(RADIANS(E790))*COS(RADIANS(J780))))</f>
        <v>0</v>
      </c>
      <c r="K795">
        <f>IF(DEGREES(ACOS(SIN(RADIANS(G795))*SIN(RADIANS(E790))+COS(RADIANS(G795))*COS(RADIANS(E790))*COS(RADIANS(K780))))&gt;90,0,$F$4*$F$5/E789^2*(SIN(RADIANS(G795))*SIN(RADIANS(E790))+COS(RADIANS(G795))*COS(RADIANS(E790))*COS(RADIANS(K780))))</f>
        <v>0</v>
      </c>
      <c r="L795">
        <f>IF(DEGREES(ACOS(SIN(RADIANS(G795))*SIN(RADIANS(E790))+COS(RADIANS(G795))*COS(RADIANS(E790))*COS(RADIANS(L780))))&gt;90,0,$F$4*$F$5/E789^2*(SIN(RADIANS(G795))*SIN(RADIANS(E790))+COS(RADIANS(G795))*COS(RADIANS(E790))*COS(RADIANS(L780))))</f>
        <v>0</v>
      </c>
      <c r="M795">
        <f>IF(DEGREES(ACOS(SIN(RADIANS(G795))*SIN(RADIANS(E790))+COS(RADIANS(G795))*COS(RADIANS(E790))*COS(RADIANS(M780))))&gt;90,0,$F$4*$F$5/E789^2*(SIN(RADIANS(G795))*SIN(RADIANS(E790))+COS(RADIANS(G795))*COS(RADIANS(E790))*COS(RADIANS(M780))))</f>
        <v>0</v>
      </c>
      <c r="N795">
        <f>IF(DEGREES(ACOS(SIN(RADIANS(G795))*SIN(RADIANS(E790))+COS(RADIANS(G795))*COS(RADIANS(E790))*COS(RADIANS(N780))))&gt;90,0,$F$4*$F$5/E789^2*(SIN(RADIANS(G795))*SIN(RADIANS(E790))+COS(RADIANS(G795))*COS(RADIANS(E790))*COS(RADIANS(N780))))</f>
        <v>0</v>
      </c>
      <c r="O795">
        <f>IF(DEGREES(ACOS(SIN(RADIANS(G795))*SIN(RADIANS(E790))+COS(RADIANS(G795))*COS(RADIANS(E790))*COS(RADIANS(O780))))&gt;90,0,$F$4*$F$5/E789^2*(SIN(RADIANS(G795))*SIN(RADIANS(E790))+COS(RADIANS(G795))*COS(RADIANS(E790))*COS(RADIANS(O780))))</f>
        <v>0</v>
      </c>
      <c r="P795">
        <f>IF(DEGREES(ACOS(SIN(RADIANS(G795))*SIN(RADIANS(E790))+COS(RADIANS(G795))*COS(RADIANS(E790))*COS(RADIANS(P780))))&gt;90,0,$F$4*$F$5/E789^2*(SIN(RADIANS(G795))*SIN(RADIANS(E790))+COS(RADIANS(G795))*COS(RADIANS(E790))*COS(RADIANS(P780))))</f>
        <v>0</v>
      </c>
      <c r="Q795">
        <f>IF(DEGREES(ACOS(SIN(RADIANS(G795))*SIN(RADIANS(E790))+COS(RADIANS(G795))*COS(RADIANS(E790))*COS(RADIANS(Q780))))&gt;90,0,$F$4*$F$5/E789^2*(SIN(RADIANS(G795))*SIN(RADIANS(E790))+COS(RADIANS(G795))*COS(RADIANS(E790))*COS(RADIANS(Q780))))</f>
        <v>0</v>
      </c>
      <c r="R795" t="e">
        <f>IF(DEGREES(ACOS(SIN(RADIANS(G795))*SIN(RADIANS(E790))+COS(RADIANS(G795))*COS(RADIANS(E790))*COS(RADIANS(R780))))&gt;90,0,$F$4*$F$5/E789^2*(SIN(RADIANS(G795))*SIN(RADIANS(E790))+COS(RADIANS(G795))*COS(RADIANS(E790))*COS(RADIANS(R780))))</f>
        <v>#DIV/0!</v>
      </c>
      <c r="S795" t="e">
        <f>IF(DEGREES(ACOS(SIN(RADIANS(G795))*SIN(RADIANS(E790))+COS(RADIANS(G795))*COS(RADIANS(E790))*COS(RADIANS(S780))))&gt;90,0,$F$4*$F$5/E789^2*(SIN(RADIANS(G795))*SIN(RADIANS(E790))+COS(RADIANS(G795))*COS(RADIANS(E790))*COS(RADIANS(S780))))</f>
        <v>#DIV/0!</v>
      </c>
      <c r="T795" t="e">
        <f>IF(DEGREES(ACOS(SIN(RADIANS(G795))*SIN(RADIANS(E790))+COS(RADIANS(G795))*COS(RADIANS(E790))*COS(RADIANS(T780))))&gt;90,0,$F$4*$F$5/E789^2*(SIN(RADIANS(G795))*SIN(RADIANS(E790))+COS(RADIANS(G795))*COS(RADIANS(E790))*COS(RADIANS(T780))))</f>
        <v>#DIV/0!</v>
      </c>
      <c r="U795" t="e">
        <f>IF(DEGREES(ACOS(SIN(RADIANS(G795))*SIN(RADIANS(E790))+COS(RADIANS(G795))*COS(RADIANS(E790))*COS(RADIANS(U780))))&gt;90,0,$F$4*$F$5/E789^2*(SIN(RADIANS(G795))*SIN(RADIANS(E790))+COS(RADIANS(G795))*COS(RADIANS(E790))*COS(RADIANS(U780))))</f>
        <v>#DIV/0!</v>
      </c>
      <c r="V795" t="e">
        <f>IF(DEGREES(ACOS(SIN(RADIANS(G795))*SIN(RADIANS(E790))+COS(RADIANS(G795))*COS(RADIANS(E790))*COS(RADIANS(V780))))&gt;90,0,$F$4*$F$5/E789^2*(SIN(RADIANS(G795))*SIN(RADIANS(E790))+COS(RADIANS(G795))*COS(RADIANS(E790))*COS(RADIANS(V780))))</f>
        <v>#DIV/0!</v>
      </c>
      <c r="W795" t="e">
        <f>IF(DEGREES(ACOS(SIN(RADIANS(G795))*SIN(RADIANS(E790))+COS(RADIANS(G795))*COS(RADIANS(E790))*COS(RADIANS(W780))))&gt;90,0,$F$4*$F$5/E789^2*(SIN(RADIANS(G795))*SIN(RADIANS(E790))+COS(RADIANS(G795))*COS(RADIANS(E790))*COS(RADIANS(W780))))</f>
        <v>#DIV/0!</v>
      </c>
      <c r="X795" t="e">
        <f>IF(DEGREES(ACOS(SIN(RADIANS(G795))*SIN(RADIANS(E790))+COS(RADIANS(G795))*COS(RADIANS(E790))*COS(RADIANS(X780))))&gt;90,0,$F$4*$F$5/E789^2*(SIN(RADIANS(G795))*SIN(RADIANS(E790))+COS(RADIANS(G795))*COS(RADIANS(E790))*COS(RADIANS(X780))))</f>
        <v>#DIV/0!</v>
      </c>
      <c r="Y795" t="e">
        <f>IF(DEGREES(ACOS(SIN(RADIANS(G795))*SIN(RADIANS(E790))+COS(RADIANS(G795))*COS(RADIANS(E790))*COS(RADIANS(Y780))))&gt;90,0,$F$4*$F$5/E789^2*(SIN(RADIANS(G795))*SIN(RADIANS(E790))+COS(RADIANS(G795))*COS(RADIANS(E790))*COS(RADIANS(Y780))))</f>
        <v>#DIV/0!</v>
      </c>
      <c r="Z795" t="e">
        <f>IF(DEGREES(ACOS(SIN(RADIANS(G795))*SIN(RADIANS(E790))+COS(RADIANS(G795))*COS(RADIANS(E790))*COS(RADIANS(Z780))))&gt;90,0,$F$4*$F$5/E789^2*(SIN(RADIANS(G795))*SIN(RADIANS(E790))+COS(RADIANS(G795))*COS(RADIANS(E790))*COS(RADIANS(Z780))))</f>
        <v>#DIV/0!</v>
      </c>
      <c r="AA795" t="e">
        <f>IF(DEGREES(ACOS(SIN(RADIANS(G795))*SIN(RADIANS(E790))+COS(RADIANS(G795))*COS(RADIANS(E790))*COS(RADIANS(AA780))))&gt;90,0,$F$4*$F$5/E789^2*(SIN(RADIANS(G795))*SIN(RADIANS(E790))+COS(RADIANS(G795))*COS(RADIANS(E790))*COS(RADIANS(AA780))))</f>
        <v>#DIV/0!</v>
      </c>
      <c r="AB795" t="e">
        <f>IF(DEGREES(ACOS(SIN(RADIANS(G795))*SIN(RADIANS(E790))+COS(RADIANS(G795))*COS(RADIANS(E790))*COS(RADIANS(AB780))))&gt;90,0,$F$4*$F$5/E789^2*(SIN(RADIANS(G795))*SIN(RADIANS(E790))+COS(RADIANS(G795))*COS(RADIANS(E790))*COS(RADIANS(AB780))))</f>
        <v>#DIV/0!</v>
      </c>
      <c r="AC795" t="e">
        <f>IF(DEGREES(ACOS(SIN(RADIANS(G795))*SIN(RADIANS(E790))+COS(RADIANS(G795))*COS(RADIANS(E790))*COS(RADIANS(AC780))))&gt;90,0,$F$4*$F$5/E789^2*(SIN(RADIANS(G795))*SIN(RADIANS(E790))+COS(RADIANS(G795))*COS(RADIANS(E790))*COS(RADIANS(AC780))))</f>
        <v>#DIV/0!</v>
      </c>
      <c r="AD795" t="e">
        <f>IF(DEGREES(ACOS(SIN(RADIANS(G795))*SIN(RADIANS(E790))+COS(RADIANS(G795))*COS(RADIANS(E790))*COS(RADIANS(AD780))))&gt;90,0,$F$4*$F$5/E789^2*(SIN(RADIANS(G795))*SIN(RADIANS(E790))+COS(RADIANS(G795))*COS(RADIANS(E790))*COS(RADIANS(AD780))))</f>
        <v>#DIV/0!</v>
      </c>
      <c r="AE795" t="e">
        <f>IF(DEGREES(ACOS(SIN(RADIANS(G795))*SIN(RADIANS(E790))+COS(RADIANS(G795))*COS(RADIANS(E790))*COS(RADIANS(AE780))))&gt;90,0,$F$4*$F$5/E789^2*(SIN(RADIANS(G795))*SIN(RADIANS(E790))+COS(RADIANS(G795))*COS(RADIANS(E790))*COS(RADIANS(AE780))))</f>
        <v>#DIV/0!</v>
      </c>
      <c r="AF795" t="e">
        <f>IF(DEGREES(ACOS(SIN(RADIANS(G795))*SIN(RADIANS(E790))+COS(RADIANS(G795))*COS(RADIANS(E790))*COS(RADIANS(AF780))))&gt;90,0,$F$4*$F$5/E789^2*(SIN(RADIANS(G795))*SIN(RADIANS(E790))+COS(RADIANS(G795))*COS(RADIANS(E790))*COS(RADIANS(AF780))))</f>
        <v>#DIV/0!</v>
      </c>
      <c r="AG795" t="e">
        <f>IF(DEGREES(ACOS(SIN(RADIANS(G795))*SIN(RADIANS(E790))+COS(RADIANS(G795))*COS(RADIANS(E790))*COS(RADIANS(AG780))))&gt;90,0,$F$4*$F$5/E789^2*(SIN(RADIANS(G795))*SIN(RADIANS(E790))+COS(RADIANS(G795))*COS(RADIANS(E790))*COS(RADIANS(AG780))))</f>
        <v>#DIV/0!</v>
      </c>
      <c r="AH795" t="e">
        <f>IF(DEGREES(ACOS(SIN(RADIANS(G795))*SIN(RADIANS(E790))+COS(RADIANS(G795))*COS(RADIANS(E790))*COS(RADIANS(AH780))))&gt;90,0,$F$4*$F$5/E789^2*(SIN(RADIANS(G795))*SIN(RADIANS(E790))+COS(RADIANS(G795))*COS(RADIANS(E790))*COS(RADIANS(AH780))))</f>
        <v>#DIV/0!</v>
      </c>
      <c r="AI795" t="e">
        <f>IF(DEGREES(ACOS(SIN(RADIANS(G795))*SIN(RADIANS(E790))+COS(RADIANS(G795))*COS(RADIANS(E790))*COS(RADIANS(AI780))))&gt;90,0,$F$4*$F$5/E789^2*(SIN(RADIANS(G795))*SIN(RADIANS(E790))+COS(RADIANS(G795))*COS(RADIANS(E790))*COS(RADIANS(AI780))))</f>
        <v>#DIV/0!</v>
      </c>
      <c r="AJ795" t="e">
        <f>IF(DEGREES(ACOS(SIN(RADIANS(G795))*SIN(RADIANS(E790))+COS(RADIANS(G795))*COS(RADIANS(E790))*COS(RADIANS(AJ780))))&gt;90,0,$F$4*$F$5/E789^2*(SIN(RADIANS(G795))*SIN(RADIANS(E790))+COS(RADIANS(G795))*COS(RADIANS(E790))*COS(RADIANS(AJ780))))</f>
        <v>#DIV/0!</v>
      </c>
      <c r="AK795">
        <f>IF(DEGREES(ACOS(SIN(RADIANS(G795))*SIN(RADIANS(E790))+COS(RADIANS(G795))*COS(RADIANS(E790))*COS(RADIANS(AK780))))&gt;90,0,$F$4*$F$5/E789^2*(SIN(RADIANS(G795))*SIN(RADIANS(E790))+COS(RADIANS(G795))*COS(RADIANS(E790))*COS(RADIANS(AK780))))</f>
        <v>0</v>
      </c>
      <c r="AL795">
        <f>IF(DEGREES(ACOS(SIN(RADIANS(G795))*SIN(RADIANS(E790))+COS(RADIANS(G795))*COS(RADIANS(E790))*COS(RADIANS(AL780))))&gt;90,0,$F$4*$F$5/E789^2*(SIN(RADIANS(G795))*SIN(RADIANS(E790))+COS(RADIANS(G795))*COS(RADIANS(E790))*COS(RADIANS(AL780))))</f>
        <v>0</v>
      </c>
      <c r="AM795">
        <f>IF(DEGREES(ACOS(SIN(RADIANS(G795))*SIN(RADIANS(E790))+COS(RADIANS(G795))*COS(RADIANS(E790))*COS(RADIANS(AM780))))&gt;90,0,$F$4*$F$5/E789^2*(SIN(RADIANS(G795))*SIN(RADIANS(E790))+COS(RADIANS(G795))*COS(RADIANS(E790))*COS(RADIANS(AM780))))</f>
        <v>0</v>
      </c>
      <c r="AN795">
        <f>IF(DEGREES(ACOS(SIN(RADIANS(G795))*SIN(RADIANS(E790))+COS(RADIANS(G795))*COS(RADIANS(E790))*COS(RADIANS(AN780))))&gt;90,0,$F$4*$F$5/E789^2*(SIN(RADIANS(G795))*SIN(RADIANS(E790))+COS(RADIANS(G795))*COS(RADIANS(E790))*COS(RADIANS(AN780))))</f>
        <v>0</v>
      </c>
      <c r="AO795">
        <f>IF(DEGREES(ACOS(SIN(RADIANS(G795))*SIN(RADIANS(E790))+COS(RADIANS(G795))*COS(RADIANS(E790))*COS(RADIANS(AO780))))&gt;90,0,$F$4*$F$5/E789^2*(SIN(RADIANS(G795))*SIN(RADIANS(E790))+COS(RADIANS(G795))*COS(RADIANS(E790))*COS(RADIANS(AO780))))</f>
        <v>0</v>
      </c>
      <c r="AP795">
        <f>IF(DEGREES(ACOS(SIN(RADIANS(G795))*SIN(RADIANS(E790))+COS(RADIANS(G795))*COS(RADIANS(E790))*COS(RADIANS(AP780))))&gt;90,0,$F$4*$F$5/E789^2*(SIN(RADIANS(G795))*SIN(RADIANS(E790))+COS(RADIANS(G795))*COS(RADIANS(E790))*COS(RADIANS(AP780))))</f>
        <v>0</v>
      </c>
      <c r="AQ795">
        <f>IF(DEGREES(ACOS(SIN(RADIANS(G795))*SIN(RADIANS(E790))+COS(RADIANS(G795))*COS(RADIANS(E790))*COS(RADIANS(AQ780))))&gt;90,0,$F$4*$F$5/E789^2*(SIN(RADIANS(G795))*SIN(RADIANS(E790))+COS(RADIANS(G795))*COS(RADIANS(E790))*COS(RADIANS(AQ780))))</f>
        <v>0</v>
      </c>
      <c r="AR795">
        <f>IF(DEGREES(ACOS(SIN(RADIANS(G795))*SIN(RADIANS(E790))+COS(RADIANS(G795))*COS(RADIANS(E790))*COS(RADIANS(AR780))))&gt;90,0,$F$4*$F$5/E789^2*(SIN(RADIANS(G795))*SIN(RADIANS(E790))+COS(RADIANS(G795))*COS(RADIANS(E790))*COS(RADIANS(AR780))))</f>
        <v>0</v>
      </c>
    </row>
    <row r="796" spans="2:44" x14ac:dyDescent="0.5">
      <c r="G796">
        <v>-50</v>
      </c>
      <c r="I796">
        <f>IF(DEGREES(ACOS(SIN(RADIANS(G796))*SIN(RADIANS(E790))+COS(RADIANS(G796))*COS(RADIANS(E790))*COS(RADIANS(I780))))&gt;90,0,$F$4*$F$5/E789^2*(SIN(RADIANS(G796))*SIN(RADIANS(E790))+COS(RADIANS(G796))*COS(RADIANS(E790))*COS(RADIANS(I780))))</f>
        <v>0</v>
      </c>
      <c r="J796">
        <f>IF(DEGREES(ACOS(SIN(RADIANS(G796))*SIN(RADIANS(E790))+COS(RADIANS(G796))*COS(RADIANS(E790))*COS(RADIANS(J780))))&gt;90,0,$F$4*$F$5/E789^2*(SIN(RADIANS(G796))*SIN(RADIANS(E790))+COS(RADIANS(G796))*COS(RADIANS(E790))*COS(RADIANS(J780))))</f>
        <v>0</v>
      </c>
      <c r="K796">
        <f>IF(DEGREES(ACOS(SIN(RADIANS(G796))*SIN(RADIANS(E790))+COS(RADIANS(G796))*COS(RADIANS(E790))*COS(RADIANS(K780))))&gt;90,0,$F$4*$F$5/E789^2*(SIN(RADIANS(G796))*SIN(RADIANS(E790))+COS(RADIANS(G796))*COS(RADIANS(E790))*COS(RADIANS(K780))))</f>
        <v>0</v>
      </c>
      <c r="L796">
        <f>IF(DEGREES(ACOS(SIN(RADIANS(G796))*SIN(RADIANS(E790))+COS(RADIANS(G796))*COS(RADIANS(E790))*COS(RADIANS(L780))))&gt;90,0,$F$4*$F$5/E789^2*(SIN(RADIANS(G796))*SIN(RADIANS(E790))+COS(RADIANS(G796))*COS(RADIANS(E790))*COS(RADIANS(L780))))</f>
        <v>0</v>
      </c>
      <c r="M796">
        <f>IF(DEGREES(ACOS(SIN(RADIANS(G796))*SIN(RADIANS(E790))+COS(RADIANS(G796))*COS(RADIANS(E790))*COS(RADIANS(M780))))&gt;90,0,$F$4*$F$5/E789^2*(SIN(RADIANS(G796))*SIN(RADIANS(E790))+COS(RADIANS(G796))*COS(RADIANS(E790))*COS(RADIANS(M780))))</f>
        <v>0</v>
      </c>
      <c r="N796">
        <f>IF(DEGREES(ACOS(SIN(RADIANS(G796))*SIN(RADIANS(E790))+COS(RADIANS(G796))*COS(RADIANS(E790))*COS(RADIANS(N780))))&gt;90,0,$F$4*$F$5/E789^2*(SIN(RADIANS(G796))*SIN(RADIANS(E790))+COS(RADIANS(G796))*COS(RADIANS(E790))*COS(RADIANS(N780))))</f>
        <v>0</v>
      </c>
      <c r="O796">
        <f>IF(DEGREES(ACOS(SIN(RADIANS(G796))*SIN(RADIANS(E790))+COS(RADIANS(G796))*COS(RADIANS(E790))*COS(RADIANS(O780))))&gt;90,0,$F$4*$F$5/E789^2*(SIN(RADIANS(G796))*SIN(RADIANS(E790))+COS(RADIANS(G796))*COS(RADIANS(E790))*COS(RADIANS(O780))))</f>
        <v>0</v>
      </c>
      <c r="P796">
        <f>IF(DEGREES(ACOS(SIN(RADIANS(G796))*SIN(RADIANS(E790))+COS(RADIANS(G796))*COS(RADIANS(E790))*COS(RADIANS(P780))))&gt;90,0,$F$4*$F$5/E789^2*(SIN(RADIANS(G796))*SIN(RADIANS(E790))+COS(RADIANS(G796))*COS(RADIANS(E790))*COS(RADIANS(P780))))</f>
        <v>0</v>
      </c>
      <c r="Q796">
        <f>IF(DEGREES(ACOS(SIN(RADIANS(G796))*SIN(RADIANS(E790))+COS(RADIANS(G796))*COS(RADIANS(E790))*COS(RADIANS(Q780))))&gt;90,0,$F$4*$F$5/E789^2*(SIN(RADIANS(G796))*SIN(RADIANS(E790))+COS(RADIANS(G796))*COS(RADIANS(E790))*COS(RADIANS(Q780))))</f>
        <v>0</v>
      </c>
      <c r="R796" t="e">
        <f>IF(DEGREES(ACOS(SIN(RADIANS(G796))*SIN(RADIANS(E790))+COS(RADIANS(G796))*COS(RADIANS(E790))*COS(RADIANS(R780))))&gt;90,0,$F$4*$F$5/E789^2*(SIN(RADIANS(G796))*SIN(RADIANS(E790))+COS(RADIANS(G796))*COS(RADIANS(E790))*COS(RADIANS(R780))))</f>
        <v>#DIV/0!</v>
      </c>
      <c r="S796" t="e">
        <f>IF(DEGREES(ACOS(SIN(RADIANS(G796))*SIN(RADIANS(E790))+COS(RADIANS(G796))*COS(RADIANS(E790))*COS(RADIANS(S780))))&gt;90,0,$F$4*$F$5/E789^2*(SIN(RADIANS(G796))*SIN(RADIANS(E790))+COS(RADIANS(G796))*COS(RADIANS(E790))*COS(RADIANS(S780))))</f>
        <v>#DIV/0!</v>
      </c>
      <c r="T796" t="e">
        <f>IF(DEGREES(ACOS(SIN(RADIANS(G796))*SIN(RADIANS(E790))+COS(RADIANS(G796))*COS(RADIANS(E790))*COS(RADIANS(T780))))&gt;90,0,$F$4*$F$5/E789^2*(SIN(RADIANS(G796))*SIN(RADIANS(E790))+COS(RADIANS(G796))*COS(RADIANS(E790))*COS(RADIANS(T780))))</f>
        <v>#DIV/0!</v>
      </c>
      <c r="U796" t="e">
        <f>IF(DEGREES(ACOS(SIN(RADIANS(G796))*SIN(RADIANS(E790))+COS(RADIANS(G796))*COS(RADIANS(E790))*COS(RADIANS(U780))))&gt;90,0,$F$4*$F$5/E789^2*(SIN(RADIANS(G796))*SIN(RADIANS(E790))+COS(RADIANS(G796))*COS(RADIANS(E790))*COS(RADIANS(U780))))</f>
        <v>#DIV/0!</v>
      </c>
      <c r="V796" t="e">
        <f>IF(DEGREES(ACOS(SIN(RADIANS(G796))*SIN(RADIANS(E790))+COS(RADIANS(G796))*COS(RADIANS(E790))*COS(RADIANS(V780))))&gt;90,0,$F$4*$F$5/E789^2*(SIN(RADIANS(G796))*SIN(RADIANS(E790))+COS(RADIANS(G796))*COS(RADIANS(E790))*COS(RADIANS(V780))))</f>
        <v>#DIV/0!</v>
      </c>
      <c r="W796" t="e">
        <f>IF(DEGREES(ACOS(SIN(RADIANS(G796))*SIN(RADIANS(E790))+COS(RADIANS(G796))*COS(RADIANS(E790))*COS(RADIANS(W780))))&gt;90,0,$F$4*$F$5/E789^2*(SIN(RADIANS(G796))*SIN(RADIANS(E790))+COS(RADIANS(G796))*COS(RADIANS(E790))*COS(RADIANS(W780))))</f>
        <v>#DIV/0!</v>
      </c>
      <c r="X796" t="e">
        <f>IF(DEGREES(ACOS(SIN(RADIANS(G796))*SIN(RADIANS(E790))+COS(RADIANS(G796))*COS(RADIANS(E790))*COS(RADIANS(X780))))&gt;90,0,$F$4*$F$5/E789^2*(SIN(RADIANS(G796))*SIN(RADIANS(E790))+COS(RADIANS(G796))*COS(RADIANS(E790))*COS(RADIANS(X780))))</f>
        <v>#DIV/0!</v>
      </c>
      <c r="Y796" t="e">
        <f>IF(DEGREES(ACOS(SIN(RADIANS(G796))*SIN(RADIANS(E790))+COS(RADIANS(G796))*COS(RADIANS(E790))*COS(RADIANS(Y780))))&gt;90,0,$F$4*$F$5/E789^2*(SIN(RADIANS(G796))*SIN(RADIANS(E790))+COS(RADIANS(G796))*COS(RADIANS(E790))*COS(RADIANS(Y780))))</f>
        <v>#DIV/0!</v>
      </c>
      <c r="Z796" t="e">
        <f>IF(DEGREES(ACOS(SIN(RADIANS(G796))*SIN(RADIANS(E790))+COS(RADIANS(G796))*COS(RADIANS(E790))*COS(RADIANS(Z780))))&gt;90,0,$F$4*$F$5/E789^2*(SIN(RADIANS(G796))*SIN(RADIANS(E790))+COS(RADIANS(G796))*COS(RADIANS(E790))*COS(RADIANS(Z780))))</f>
        <v>#DIV/0!</v>
      </c>
      <c r="AA796" t="e">
        <f>IF(DEGREES(ACOS(SIN(RADIANS(G796))*SIN(RADIANS(E790))+COS(RADIANS(G796))*COS(RADIANS(E790))*COS(RADIANS(AA780))))&gt;90,0,$F$4*$F$5/E789^2*(SIN(RADIANS(G796))*SIN(RADIANS(E790))+COS(RADIANS(G796))*COS(RADIANS(E790))*COS(RADIANS(AA780))))</f>
        <v>#DIV/0!</v>
      </c>
      <c r="AB796" t="e">
        <f>IF(DEGREES(ACOS(SIN(RADIANS(G796))*SIN(RADIANS(E790))+COS(RADIANS(G796))*COS(RADIANS(E790))*COS(RADIANS(AB780))))&gt;90,0,$F$4*$F$5/E789^2*(SIN(RADIANS(G796))*SIN(RADIANS(E790))+COS(RADIANS(G796))*COS(RADIANS(E790))*COS(RADIANS(AB780))))</f>
        <v>#DIV/0!</v>
      </c>
      <c r="AC796" t="e">
        <f>IF(DEGREES(ACOS(SIN(RADIANS(G796))*SIN(RADIANS(E790))+COS(RADIANS(G796))*COS(RADIANS(E790))*COS(RADIANS(AC780))))&gt;90,0,$F$4*$F$5/E789^2*(SIN(RADIANS(G796))*SIN(RADIANS(E790))+COS(RADIANS(G796))*COS(RADIANS(E790))*COS(RADIANS(AC780))))</f>
        <v>#DIV/0!</v>
      </c>
      <c r="AD796" t="e">
        <f>IF(DEGREES(ACOS(SIN(RADIANS(G796))*SIN(RADIANS(E790))+COS(RADIANS(G796))*COS(RADIANS(E790))*COS(RADIANS(AD780))))&gt;90,0,$F$4*$F$5/E789^2*(SIN(RADIANS(G796))*SIN(RADIANS(E790))+COS(RADIANS(G796))*COS(RADIANS(E790))*COS(RADIANS(AD780))))</f>
        <v>#DIV/0!</v>
      </c>
      <c r="AE796" t="e">
        <f>IF(DEGREES(ACOS(SIN(RADIANS(G796))*SIN(RADIANS(E790))+COS(RADIANS(G796))*COS(RADIANS(E790))*COS(RADIANS(AE780))))&gt;90,0,$F$4*$F$5/E789^2*(SIN(RADIANS(G796))*SIN(RADIANS(E790))+COS(RADIANS(G796))*COS(RADIANS(E790))*COS(RADIANS(AE780))))</f>
        <v>#DIV/0!</v>
      </c>
      <c r="AF796" t="e">
        <f>IF(DEGREES(ACOS(SIN(RADIANS(G796))*SIN(RADIANS(E790))+COS(RADIANS(G796))*COS(RADIANS(E790))*COS(RADIANS(AF780))))&gt;90,0,$F$4*$F$5/E789^2*(SIN(RADIANS(G796))*SIN(RADIANS(E790))+COS(RADIANS(G796))*COS(RADIANS(E790))*COS(RADIANS(AF780))))</f>
        <v>#DIV/0!</v>
      </c>
      <c r="AG796" t="e">
        <f>IF(DEGREES(ACOS(SIN(RADIANS(G796))*SIN(RADIANS(E790))+COS(RADIANS(G796))*COS(RADIANS(E790))*COS(RADIANS(AG780))))&gt;90,0,$F$4*$F$5/E789^2*(SIN(RADIANS(G796))*SIN(RADIANS(E790))+COS(RADIANS(G796))*COS(RADIANS(E790))*COS(RADIANS(AG780))))</f>
        <v>#DIV/0!</v>
      </c>
      <c r="AH796" t="e">
        <f>IF(DEGREES(ACOS(SIN(RADIANS(G796))*SIN(RADIANS(E790))+COS(RADIANS(G796))*COS(RADIANS(E790))*COS(RADIANS(AH780))))&gt;90,0,$F$4*$F$5/E789^2*(SIN(RADIANS(G796))*SIN(RADIANS(E790))+COS(RADIANS(G796))*COS(RADIANS(E790))*COS(RADIANS(AH780))))</f>
        <v>#DIV/0!</v>
      </c>
      <c r="AI796" t="e">
        <f>IF(DEGREES(ACOS(SIN(RADIANS(G796))*SIN(RADIANS(E790))+COS(RADIANS(G796))*COS(RADIANS(E790))*COS(RADIANS(AI780))))&gt;90,0,$F$4*$F$5/E789^2*(SIN(RADIANS(G796))*SIN(RADIANS(E790))+COS(RADIANS(G796))*COS(RADIANS(E790))*COS(RADIANS(AI780))))</f>
        <v>#DIV/0!</v>
      </c>
      <c r="AJ796" t="e">
        <f>IF(DEGREES(ACOS(SIN(RADIANS(G796))*SIN(RADIANS(E790))+COS(RADIANS(G796))*COS(RADIANS(E790))*COS(RADIANS(AJ780))))&gt;90,0,$F$4*$F$5/E789^2*(SIN(RADIANS(G796))*SIN(RADIANS(E790))+COS(RADIANS(G796))*COS(RADIANS(E790))*COS(RADIANS(AJ780))))</f>
        <v>#DIV/0!</v>
      </c>
      <c r="AK796">
        <f>IF(DEGREES(ACOS(SIN(RADIANS(G796))*SIN(RADIANS(E790))+COS(RADIANS(G796))*COS(RADIANS(E790))*COS(RADIANS(AK780))))&gt;90,0,$F$4*$F$5/E789^2*(SIN(RADIANS(G796))*SIN(RADIANS(E790))+COS(RADIANS(G796))*COS(RADIANS(E790))*COS(RADIANS(AK780))))</f>
        <v>0</v>
      </c>
      <c r="AL796">
        <f>IF(DEGREES(ACOS(SIN(RADIANS(G796))*SIN(RADIANS(E790))+COS(RADIANS(G796))*COS(RADIANS(E790))*COS(RADIANS(AL780))))&gt;90,0,$F$4*$F$5/E789^2*(SIN(RADIANS(G796))*SIN(RADIANS(E790))+COS(RADIANS(G796))*COS(RADIANS(E790))*COS(RADIANS(AL780))))</f>
        <v>0</v>
      </c>
      <c r="AM796">
        <f>IF(DEGREES(ACOS(SIN(RADIANS(G796))*SIN(RADIANS(E790))+COS(RADIANS(G796))*COS(RADIANS(E790))*COS(RADIANS(AM780))))&gt;90,0,$F$4*$F$5/E789^2*(SIN(RADIANS(G796))*SIN(RADIANS(E790))+COS(RADIANS(G796))*COS(RADIANS(E790))*COS(RADIANS(AM780))))</f>
        <v>0</v>
      </c>
      <c r="AN796">
        <f>IF(DEGREES(ACOS(SIN(RADIANS(G796))*SIN(RADIANS(E790))+COS(RADIANS(G796))*COS(RADIANS(E790))*COS(RADIANS(AN780))))&gt;90,0,$F$4*$F$5/E789^2*(SIN(RADIANS(G796))*SIN(RADIANS(E790))+COS(RADIANS(G796))*COS(RADIANS(E790))*COS(RADIANS(AN780))))</f>
        <v>0</v>
      </c>
      <c r="AO796">
        <f>IF(DEGREES(ACOS(SIN(RADIANS(G796))*SIN(RADIANS(E790))+COS(RADIANS(G796))*COS(RADIANS(E790))*COS(RADIANS(AO780))))&gt;90,0,$F$4*$F$5/E789^2*(SIN(RADIANS(G796))*SIN(RADIANS(E790))+COS(RADIANS(G796))*COS(RADIANS(E790))*COS(RADIANS(AO780))))</f>
        <v>0</v>
      </c>
      <c r="AP796">
        <f>IF(DEGREES(ACOS(SIN(RADIANS(G796))*SIN(RADIANS(E790))+COS(RADIANS(G796))*COS(RADIANS(E790))*COS(RADIANS(AP780))))&gt;90,0,$F$4*$F$5/E789^2*(SIN(RADIANS(G796))*SIN(RADIANS(E790))+COS(RADIANS(G796))*COS(RADIANS(E790))*COS(RADIANS(AP780))))</f>
        <v>0</v>
      </c>
      <c r="AQ796">
        <f>IF(DEGREES(ACOS(SIN(RADIANS(G796))*SIN(RADIANS(E790))+COS(RADIANS(G796))*COS(RADIANS(E790))*COS(RADIANS(AQ780))))&gt;90,0,$F$4*$F$5/E789^2*(SIN(RADIANS(G796))*SIN(RADIANS(E790))+COS(RADIANS(G796))*COS(RADIANS(E790))*COS(RADIANS(AQ780))))</f>
        <v>0</v>
      </c>
      <c r="AR796">
        <f>IF(DEGREES(ACOS(SIN(RADIANS(G796))*SIN(RADIANS(E790))+COS(RADIANS(G796))*COS(RADIANS(E790))*COS(RADIANS(AR780))))&gt;90,0,$F$4*$F$5/E789^2*(SIN(RADIANS(G796))*SIN(RADIANS(E790))+COS(RADIANS(G796))*COS(RADIANS(E790))*COS(RADIANS(AR780))))</f>
        <v>0</v>
      </c>
    </row>
    <row r="797" spans="2:44" x14ac:dyDescent="0.5">
      <c r="G797">
        <v>-60</v>
      </c>
      <c r="I797">
        <f>IF(DEGREES(ACOS(SIN(RADIANS(G797))*SIN(RADIANS(E790))+COS(RADIANS(G797))*COS(RADIANS(E790))*COS(RADIANS(I780))))&gt;90,0,$F$4*$F$5/E789^2*(SIN(RADIANS(G797))*SIN(RADIANS(E790))+COS(RADIANS(G797))*COS(RADIANS(E790))*COS(RADIANS(I780))))</f>
        <v>0</v>
      </c>
      <c r="J797">
        <f>IF(DEGREES(ACOS(SIN(RADIANS(G797))*SIN(RADIANS(E790))+COS(RADIANS(G797))*COS(RADIANS(E790))*COS(RADIANS(J780))))&gt;90,0,$F$4*$F$5/E789^2*(SIN(RADIANS(G797))*SIN(RADIANS(E790))+COS(RADIANS(G797))*COS(RADIANS(E790))*COS(RADIANS(J780))))</f>
        <v>0</v>
      </c>
      <c r="K797">
        <f>IF(DEGREES(ACOS(SIN(RADIANS(G797))*SIN(RADIANS(E790))+COS(RADIANS(G797))*COS(RADIANS(E790))*COS(RADIANS(K780))))&gt;90,0,$F$4*$F$5/E789^2*(SIN(RADIANS(G797))*SIN(RADIANS(E790))+COS(RADIANS(G797))*COS(RADIANS(E790))*COS(RADIANS(K780))))</f>
        <v>0</v>
      </c>
      <c r="L797">
        <f>IF(DEGREES(ACOS(SIN(RADIANS(G797))*SIN(RADIANS(E790))+COS(RADIANS(G797))*COS(RADIANS(E790))*COS(RADIANS(L780))))&gt;90,0,$F$4*$F$5/E789^2*(SIN(RADIANS(G797))*SIN(RADIANS(E790))+COS(RADIANS(G797))*COS(RADIANS(E790))*COS(RADIANS(L780))))</f>
        <v>0</v>
      </c>
      <c r="M797">
        <f>IF(DEGREES(ACOS(SIN(RADIANS(G797))*SIN(RADIANS(E790))+COS(RADIANS(G797))*COS(RADIANS(E790))*COS(RADIANS(M780))))&gt;90,0,$F$4*$F$5/E789^2*(SIN(RADIANS(G797))*SIN(RADIANS(E790))+COS(RADIANS(G797))*COS(RADIANS(E790))*COS(RADIANS(M780))))</f>
        <v>0</v>
      </c>
      <c r="N797">
        <f>IF(DEGREES(ACOS(SIN(RADIANS(G797))*SIN(RADIANS(E790))+COS(RADIANS(G797))*COS(RADIANS(E790))*COS(RADIANS(N780))))&gt;90,0,$F$4*$F$5/E789^2*(SIN(RADIANS(G797))*SIN(RADIANS(E790))+COS(RADIANS(G797))*COS(RADIANS(E790))*COS(RADIANS(N780))))</f>
        <v>0</v>
      </c>
      <c r="O797">
        <f>IF(DEGREES(ACOS(SIN(RADIANS(G797))*SIN(RADIANS(E790))+COS(RADIANS(G797))*COS(RADIANS(E790))*COS(RADIANS(O780))))&gt;90,0,$F$4*$F$5/E789^2*(SIN(RADIANS(G797))*SIN(RADIANS(E790))+COS(RADIANS(G797))*COS(RADIANS(E790))*COS(RADIANS(O780))))</f>
        <v>0</v>
      </c>
      <c r="P797">
        <f>IF(DEGREES(ACOS(SIN(RADIANS(G797))*SIN(RADIANS(E790))+COS(RADIANS(G797))*COS(RADIANS(E790))*COS(RADIANS(P780))))&gt;90,0,$F$4*$F$5/E789^2*(SIN(RADIANS(G797))*SIN(RADIANS(E790))+COS(RADIANS(G797))*COS(RADIANS(E790))*COS(RADIANS(P780))))</f>
        <v>0</v>
      </c>
      <c r="Q797">
        <f>IF(DEGREES(ACOS(SIN(RADIANS(G797))*SIN(RADIANS(E790))+COS(RADIANS(G797))*COS(RADIANS(E790))*COS(RADIANS(Q780))))&gt;90,0,$F$4*$F$5/E789^2*(SIN(RADIANS(G797))*SIN(RADIANS(E790))+COS(RADIANS(G797))*COS(RADIANS(E790))*COS(RADIANS(Q780))))</f>
        <v>0</v>
      </c>
      <c r="R797" t="e">
        <f>IF(DEGREES(ACOS(SIN(RADIANS(G797))*SIN(RADIANS(E790))+COS(RADIANS(G797))*COS(RADIANS(E790))*COS(RADIANS(R780))))&gt;90,0,$F$4*$F$5/E789^2*(SIN(RADIANS(G797))*SIN(RADIANS(E790))+COS(RADIANS(G797))*COS(RADIANS(E790))*COS(RADIANS(R780))))</f>
        <v>#DIV/0!</v>
      </c>
      <c r="S797" t="e">
        <f>IF(DEGREES(ACOS(SIN(RADIANS(G797))*SIN(RADIANS(E790))+COS(RADIANS(G797))*COS(RADIANS(E790))*COS(RADIANS(S780))))&gt;90,0,$F$4*$F$5/E789^2*(SIN(RADIANS(G797))*SIN(RADIANS(E790))+COS(RADIANS(G797))*COS(RADIANS(E790))*COS(RADIANS(S780))))</f>
        <v>#DIV/0!</v>
      </c>
      <c r="T797" t="e">
        <f>IF(DEGREES(ACOS(SIN(RADIANS(G797))*SIN(RADIANS(E790))+COS(RADIANS(G797))*COS(RADIANS(E790))*COS(RADIANS(T780))))&gt;90,0,$F$4*$F$5/E789^2*(SIN(RADIANS(G797))*SIN(RADIANS(E790))+COS(RADIANS(G797))*COS(RADIANS(E790))*COS(RADIANS(T780))))</f>
        <v>#DIV/0!</v>
      </c>
      <c r="U797" t="e">
        <f>IF(DEGREES(ACOS(SIN(RADIANS(G797))*SIN(RADIANS(E790))+COS(RADIANS(G797))*COS(RADIANS(E790))*COS(RADIANS(U780))))&gt;90,0,$F$4*$F$5/E789^2*(SIN(RADIANS(G797))*SIN(RADIANS(E790))+COS(RADIANS(G797))*COS(RADIANS(E790))*COS(RADIANS(U780))))</f>
        <v>#DIV/0!</v>
      </c>
      <c r="V797" t="e">
        <f>IF(DEGREES(ACOS(SIN(RADIANS(G797))*SIN(RADIANS(E790))+COS(RADIANS(G797))*COS(RADIANS(E790))*COS(RADIANS(V780))))&gt;90,0,$F$4*$F$5/E789^2*(SIN(RADIANS(G797))*SIN(RADIANS(E790))+COS(RADIANS(G797))*COS(RADIANS(E790))*COS(RADIANS(V780))))</f>
        <v>#DIV/0!</v>
      </c>
      <c r="W797" t="e">
        <f>IF(DEGREES(ACOS(SIN(RADIANS(G797))*SIN(RADIANS(E790))+COS(RADIANS(G797))*COS(RADIANS(E790))*COS(RADIANS(W780))))&gt;90,0,$F$4*$F$5/E789^2*(SIN(RADIANS(G797))*SIN(RADIANS(E790))+COS(RADIANS(G797))*COS(RADIANS(E790))*COS(RADIANS(W780))))</f>
        <v>#DIV/0!</v>
      </c>
      <c r="X797" t="e">
        <f>IF(DEGREES(ACOS(SIN(RADIANS(G797))*SIN(RADIANS(E790))+COS(RADIANS(G797))*COS(RADIANS(E790))*COS(RADIANS(X780))))&gt;90,0,$F$4*$F$5/E789^2*(SIN(RADIANS(G797))*SIN(RADIANS(E790))+COS(RADIANS(G797))*COS(RADIANS(E790))*COS(RADIANS(X780))))</f>
        <v>#DIV/0!</v>
      </c>
      <c r="Y797" t="e">
        <f>IF(DEGREES(ACOS(SIN(RADIANS(G797))*SIN(RADIANS(E790))+COS(RADIANS(G797))*COS(RADIANS(E790))*COS(RADIANS(Y780))))&gt;90,0,$F$4*$F$5/E789^2*(SIN(RADIANS(G797))*SIN(RADIANS(E790))+COS(RADIANS(G797))*COS(RADIANS(E790))*COS(RADIANS(Y780))))</f>
        <v>#DIV/0!</v>
      </c>
      <c r="Z797" t="e">
        <f>IF(DEGREES(ACOS(SIN(RADIANS(G797))*SIN(RADIANS(E790))+COS(RADIANS(G797))*COS(RADIANS(E790))*COS(RADIANS(Z780))))&gt;90,0,$F$4*$F$5/E789^2*(SIN(RADIANS(G797))*SIN(RADIANS(E790))+COS(RADIANS(G797))*COS(RADIANS(E790))*COS(RADIANS(Z780))))</f>
        <v>#DIV/0!</v>
      </c>
      <c r="AA797" t="e">
        <f>IF(DEGREES(ACOS(SIN(RADIANS(G797))*SIN(RADIANS(E790))+COS(RADIANS(G797))*COS(RADIANS(E790))*COS(RADIANS(AA780))))&gt;90,0,$F$4*$F$5/E789^2*(SIN(RADIANS(G797))*SIN(RADIANS(E790))+COS(RADIANS(G797))*COS(RADIANS(E790))*COS(RADIANS(AA780))))</f>
        <v>#DIV/0!</v>
      </c>
      <c r="AB797" t="e">
        <f>IF(DEGREES(ACOS(SIN(RADIANS(G797))*SIN(RADIANS(E790))+COS(RADIANS(G797))*COS(RADIANS(E790))*COS(RADIANS(AB780))))&gt;90,0,$F$4*$F$5/E789^2*(SIN(RADIANS(G797))*SIN(RADIANS(E790))+COS(RADIANS(G797))*COS(RADIANS(E790))*COS(RADIANS(AB780))))</f>
        <v>#DIV/0!</v>
      </c>
      <c r="AC797" t="e">
        <f>IF(DEGREES(ACOS(SIN(RADIANS(G797))*SIN(RADIANS(E790))+COS(RADIANS(G797))*COS(RADIANS(E790))*COS(RADIANS(AC780))))&gt;90,0,$F$4*$F$5/E789^2*(SIN(RADIANS(G797))*SIN(RADIANS(E790))+COS(RADIANS(G797))*COS(RADIANS(E790))*COS(RADIANS(AC780))))</f>
        <v>#DIV/0!</v>
      </c>
      <c r="AD797" t="e">
        <f>IF(DEGREES(ACOS(SIN(RADIANS(G797))*SIN(RADIANS(E790))+COS(RADIANS(G797))*COS(RADIANS(E790))*COS(RADIANS(AD780))))&gt;90,0,$F$4*$F$5/E789^2*(SIN(RADIANS(G797))*SIN(RADIANS(E790))+COS(RADIANS(G797))*COS(RADIANS(E790))*COS(RADIANS(AD780))))</f>
        <v>#DIV/0!</v>
      </c>
      <c r="AE797" t="e">
        <f>IF(DEGREES(ACOS(SIN(RADIANS(G797))*SIN(RADIANS(E790))+COS(RADIANS(G797))*COS(RADIANS(E790))*COS(RADIANS(AE780))))&gt;90,0,$F$4*$F$5/E789^2*(SIN(RADIANS(G797))*SIN(RADIANS(E790))+COS(RADIANS(G797))*COS(RADIANS(E790))*COS(RADIANS(AE780))))</f>
        <v>#DIV/0!</v>
      </c>
      <c r="AF797" t="e">
        <f>IF(DEGREES(ACOS(SIN(RADIANS(G797))*SIN(RADIANS(E790))+COS(RADIANS(G797))*COS(RADIANS(E790))*COS(RADIANS(AF780))))&gt;90,0,$F$4*$F$5/E789^2*(SIN(RADIANS(G797))*SIN(RADIANS(E790))+COS(RADIANS(G797))*COS(RADIANS(E790))*COS(RADIANS(AF780))))</f>
        <v>#DIV/0!</v>
      </c>
      <c r="AG797" t="e">
        <f>IF(DEGREES(ACOS(SIN(RADIANS(G797))*SIN(RADIANS(E790))+COS(RADIANS(G797))*COS(RADIANS(E790))*COS(RADIANS(AG780))))&gt;90,0,$F$4*$F$5/E789^2*(SIN(RADIANS(G797))*SIN(RADIANS(E790))+COS(RADIANS(G797))*COS(RADIANS(E790))*COS(RADIANS(AG780))))</f>
        <v>#DIV/0!</v>
      </c>
      <c r="AH797" t="e">
        <f>IF(DEGREES(ACOS(SIN(RADIANS(G797))*SIN(RADIANS(E790))+COS(RADIANS(G797))*COS(RADIANS(E790))*COS(RADIANS(AH780))))&gt;90,0,$F$4*$F$5/E789^2*(SIN(RADIANS(G797))*SIN(RADIANS(E790))+COS(RADIANS(G797))*COS(RADIANS(E790))*COS(RADIANS(AH780))))</f>
        <v>#DIV/0!</v>
      </c>
      <c r="AI797" t="e">
        <f>IF(DEGREES(ACOS(SIN(RADIANS(G797))*SIN(RADIANS(E790))+COS(RADIANS(G797))*COS(RADIANS(E790))*COS(RADIANS(AI780))))&gt;90,0,$F$4*$F$5/E789^2*(SIN(RADIANS(G797))*SIN(RADIANS(E790))+COS(RADIANS(G797))*COS(RADIANS(E790))*COS(RADIANS(AI780))))</f>
        <v>#DIV/0!</v>
      </c>
      <c r="AJ797" t="e">
        <f>IF(DEGREES(ACOS(SIN(RADIANS(G797))*SIN(RADIANS(E790))+COS(RADIANS(G797))*COS(RADIANS(E790))*COS(RADIANS(AJ780))))&gt;90,0,$F$4*$F$5/E789^2*(SIN(RADIANS(G797))*SIN(RADIANS(E790))+COS(RADIANS(G797))*COS(RADIANS(E790))*COS(RADIANS(AJ780))))</f>
        <v>#DIV/0!</v>
      </c>
      <c r="AK797">
        <f>IF(DEGREES(ACOS(SIN(RADIANS(G797))*SIN(RADIANS(E790))+COS(RADIANS(G797))*COS(RADIANS(E790))*COS(RADIANS(AK780))))&gt;90,0,$F$4*$F$5/E789^2*(SIN(RADIANS(G797))*SIN(RADIANS(E790))+COS(RADIANS(G797))*COS(RADIANS(E790))*COS(RADIANS(AK780))))</f>
        <v>0</v>
      </c>
      <c r="AL797">
        <f>IF(DEGREES(ACOS(SIN(RADIANS(G797))*SIN(RADIANS(E790))+COS(RADIANS(G797))*COS(RADIANS(E790))*COS(RADIANS(AL780))))&gt;90,0,$F$4*$F$5/E789^2*(SIN(RADIANS(G797))*SIN(RADIANS(E790))+COS(RADIANS(G797))*COS(RADIANS(E790))*COS(RADIANS(AL780))))</f>
        <v>0</v>
      </c>
      <c r="AM797">
        <f>IF(DEGREES(ACOS(SIN(RADIANS(G797))*SIN(RADIANS(E790))+COS(RADIANS(G797))*COS(RADIANS(E790))*COS(RADIANS(AM780))))&gt;90,0,$F$4*$F$5/E789^2*(SIN(RADIANS(G797))*SIN(RADIANS(E790))+COS(RADIANS(G797))*COS(RADIANS(E790))*COS(RADIANS(AM780))))</f>
        <v>0</v>
      </c>
      <c r="AN797">
        <f>IF(DEGREES(ACOS(SIN(RADIANS(G797))*SIN(RADIANS(E790))+COS(RADIANS(G797))*COS(RADIANS(E790))*COS(RADIANS(AN780))))&gt;90,0,$F$4*$F$5/E789^2*(SIN(RADIANS(G797))*SIN(RADIANS(E790))+COS(RADIANS(G797))*COS(RADIANS(E790))*COS(RADIANS(AN780))))</f>
        <v>0</v>
      </c>
      <c r="AO797">
        <f>IF(DEGREES(ACOS(SIN(RADIANS(G797))*SIN(RADIANS(E790))+COS(RADIANS(G797))*COS(RADIANS(E790))*COS(RADIANS(AO780))))&gt;90,0,$F$4*$F$5/E789^2*(SIN(RADIANS(G797))*SIN(RADIANS(E790))+COS(RADIANS(G797))*COS(RADIANS(E790))*COS(RADIANS(AO780))))</f>
        <v>0</v>
      </c>
      <c r="AP797">
        <f>IF(DEGREES(ACOS(SIN(RADIANS(G797))*SIN(RADIANS(E790))+COS(RADIANS(G797))*COS(RADIANS(E790))*COS(RADIANS(AP780))))&gt;90,0,$F$4*$F$5/E789^2*(SIN(RADIANS(G797))*SIN(RADIANS(E790))+COS(RADIANS(G797))*COS(RADIANS(E790))*COS(RADIANS(AP780))))</f>
        <v>0</v>
      </c>
      <c r="AQ797">
        <f>IF(DEGREES(ACOS(SIN(RADIANS(G797))*SIN(RADIANS(E790))+COS(RADIANS(G797))*COS(RADIANS(E790))*COS(RADIANS(AQ780))))&gt;90,0,$F$4*$F$5/E789^2*(SIN(RADIANS(G797))*SIN(RADIANS(E790))+COS(RADIANS(G797))*COS(RADIANS(E790))*COS(RADIANS(AQ780))))</f>
        <v>0</v>
      </c>
      <c r="AR797">
        <f>IF(DEGREES(ACOS(SIN(RADIANS(G797))*SIN(RADIANS(E790))+COS(RADIANS(G797))*COS(RADIANS(E790))*COS(RADIANS(AR780))))&gt;90,0,$F$4*$F$5/E789^2*(SIN(RADIANS(G797))*SIN(RADIANS(E790))+COS(RADIANS(G797))*COS(RADIANS(E790))*COS(RADIANS(AR780))))</f>
        <v>0</v>
      </c>
    </row>
    <row r="798" spans="2:44" x14ac:dyDescent="0.5">
      <c r="G798">
        <v>-70</v>
      </c>
      <c r="I798">
        <f>IF(DEGREES(ACOS(SIN(RADIANS(G798))*SIN(RADIANS(E790))+COS(RADIANS(G798))*COS(RADIANS(E790))*COS(RADIANS(I780))))&gt;90,0,$F$4*$F$5/E789^2*(SIN(RADIANS(G798))*SIN(RADIANS(E790))+COS(RADIANS(G798))*COS(RADIANS(E790))*COS(RADIANS(I780))))</f>
        <v>0</v>
      </c>
      <c r="J798">
        <f>IF(DEGREES(ACOS(SIN(RADIANS(G798))*SIN(RADIANS(E790))+COS(RADIANS(G798))*COS(RADIANS(E790))*COS(RADIANS(J780))))&gt;90,0,$F$4*$F$5/E789^2*(SIN(RADIANS(G798))*SIN(RADIANS(E790))+COS(RADIANS(G798))*COS(RADIANS(E790))*COS(RADIANS(J780))))</f>
        <v>0</v>
      </c>
      <c r="K798">
        <f>IF(DEGREES(ACOS(SIN(RADIANS(G798))*SIN(RADIANS(E790))+COS(RADIANS(G798))*COS(RADIANS(E790))*COS(RADIANS(K780))))&gt;90,0,$F$4*$F$5/E789^2*(SIN(RADIANS(G798))*SIN(RADIANS(E790))+COS(RADIANS(G798))*COS(RADIANS(E790))*COS(RADIANS(K780))))</f>
        <v>0</v>
      </c>
      <c r="L798">
        <f>IF(DEGREES(ACOS(SIN(RADIANS(G798))*SIN(RADIANS(E790))+COS(RADIANS(G798))*COS(RADIANS(E790))*COS(RADIANS(L780))))&gt;90,0,$F$4*$F$5/E789^2*(SIN(RADIANS(G798))*SIN(RADIANS(E790))+COS(RADIANS(G798))*COS(RADIANS(E790))*COS(RADIANS(L780))))</f>
        <v>0</v>
      </c>
      <c r="M798">
        <f>IF(DEGREES(ACOS(SIN(RADIANS(G798))*SIN(RADIANS(E790))+COS(RADIANS(G798))*COS(RADIANS(E790))*COS(RADIANS(M780))))&gt;90,0,$F$4*$F$5/E789^2*(SIN(RADIANS(G798))*SIN(RADIANS(E790))+COS(RADIANS(G798))*COS(RADIANS(E790))*COS(RADIANS(M780))))</f>
        <v>0</v>
      </c>
      <c r="N798">
        <f>IF(DEGREES(ACOS(SIN(RADIANS(G798))*SIN(RADIANS(E790))+COS(RADIANS(G798))*COS(RADIANS(E790))*COS(RADIANS(N780))))&gt;90,0,$F$4*$F$5/E789^2*(SIN(RADIANS(G798))*SIN(RADIANS(E790))+COS(RADIANS(G798))*COS(RADIANS(E790))*COS(RADIANS(N780))))</f>
        <v>0</v>
      </c>
      <c r="O798">
        <f>IF(DEGREES(ACOS(SIN(RADIANS(G798))*SIN(RADIANS(E790))+COS(RADIANS(G798))*COS(RADIANS(E790))*COS(RADIANS(O780))))&gt;90,0,$F$4*$F$5/E789^2*(SIN(RADIANS(G798))*SIN(RADIANS(E790))+COS(RADIANS(G798))*COS(RADIANS(E790))*COS(RADIANS(O780))))</f>
        <v>0</v>
      </c>
      <c r="P798">
        <f>IF(DEGREES(ACOS(SIN(RADIANS(G798))*SIN(RADIANS(E790))+COS(RADIANS(G798))*COS(RADIANS(E790))*COS(RADIANS(P780))))&gt;90,0,$F$4*$F$5/E789^2*(SIN(RADIANS(G798))*SIN(RADIANS(E790))+COS(RADIANS(G798))*COS(RADIANS(E790))*COS(RADIANS(P780))))</f>
        <v>0</v>
      </c>
      <c r="Q798">
        <f>IF(DEGREES(ACOS(SIN(RADIANS(G798))*SIN(RADIANS(E790))+COS(RADIANS(G798))*COS(RADIANS(E790))*COS(RADIANS(Q780))))&gt;90,0,$F$4*$F$5/E789^2*(SIN(RADIANS(G798))*SIN(RADIANS(E790))+COS(RADIANS(G798))*COS(RADIANS(E790))*COS(RADIANS(Q780))))</f>
        <v>0</v>
      </c>
      <c r="R798" t="e">
        <f>IF(DEGREES(ACOS(SIN(RADIANS(G798))*SIN(RADIANS(E790))+COS(RADIANS(G798))*COS(RADIANS(E790))*COS(RADIANS(R780))))&gt;90,0,$F$4*$F$5/E789^2*(SIN(RADIANS(G798))*SIN(RADIANS(E790))+COS(RADIANS(G798))*COS(RADIANS(E790))*COS(RADIANS(R780))))</f>
        <v>#DIV/0!</v>
      </c>
      <c r="S798" t="e">
        <f>IF(DEGREES(ACOS(SIN(RADIANS(G798))*SIN(RADIANS(E790))+COS(RADIANS(G798))*COS(RADIANS(E790))*COS(RADIANS(S780))))&gt;90,0,$F$4*$F$5/E789^2*(SIN(RADIANS(G798))*SIN(RADIANS(E790))+COS(RADIANS(G798))*COS(RADIANS(E790))*COS(RADIANS(S780))))</f>
        <v>#DIV/0!</v>
      </c>
      <c r="T798" t="e">
        <f>IF(DEGREES(ACOS(SIN(RADIANS(G798))*SIN(RADIANS(E790))+COS(RADIANS(G798))*COS(RADIANS(E790))*COS(RADIANS(T780))))&gt;90,0,$F$4*$F$5/E789^2*(SIN(RADIANS(G798))*SIN(RADIANS(E790))+COS(RADIANS(G798))*COS(RADIANS(E790))*COS(RADIANS(T780))))</f>
        <v>#DIV/0!</v>
      </c>
      <c r="U798" t="e">
        <f>IF(DEGREES(ACOS(SIN(RADIANS(G798))*SIN(RADIANS(E790))+COS(RADIANS(G798))*COS(RADIANS(E790))*COS(RADIANS(U780))))&gt;90,0,$F$4*$F$5/E789^2*(SIN(RADIANS(G798))*SIN(RADIANS(E790))+COS(RADIANS(G798))*COS(RADIANS(E790))*COS(RADIANS(U780))))</f>
        <v>#DIV/0!</v>
      </c>
      <c r="V798" t="e">
        <f>IF(DEGREES(ACOS(SIN(RADIANS(G798))*SIN(RADIANS(E790))+COS(RADIANS(G798))*COS(RADIANS(E790))*COS(RADIANS(V780))))&gt;90,0,$F$4*$F$5/E789^2*(SIN(RADIANS(G798))*SIN(RADIANS(E790))+COS(RADIANS(G798))*COS(RADIANS(E790))*COS(RADIANS(V780))))</f>
        <v>#DIV/0!</v>
      </c>
      <c r="W798" t="e">
        <f>IF(DEGREES(ACOS(SIN(RADIANS(G798))*SIN(RADIANS(E790))+COS(RADIANS(G798))*COS(RADIANS(E790))*COS(RADIANS(W780))))&gt;90,0,$F$4*$F$5/E789^2*(SIN(RADIANS(G798))*SIN(RADIANS(E790))+COS(RADIANS(G798))*COS(RADIANS(E790))*COS(RADIANS(W780))))</f>
        <v>#DIV/0!</v>
      </c>
      <c r="X798" t="e">
        <f>IF(DEGREES(ACOS(SIN(RADIANS(G798))*SIN(RADIANS(E790))+COS(RADIANS(G798))*COS(RADIANS(E790))*COS(RADIANS(X780))))&gt;90,0,$F$4*$F$5/E789^2*(SIN(RADIANS(G798))*SIN(RADIANS(E790))+COS(RADIANS(G798))*COS(RADIANS(E790))*COS(RADIANS(X780))))</f>
        <v>#DIV/0!</v>
      </c>
      <c r="Y798" t="e">
        <f>IF(DEGREES(ACOS(SIN(RADIANS(G798))*SIN(RADIANS(E790))+COS(RADIANS(G798))*COS(RADIANS(E790))*COS(RADIANS(Y780))))&gt;90,0,$F$4*$F$5/E789^2*(SIN(RADIANS(G798))*SIN(RADIANS(E790))+COS(RADIANS(G798))*COS(RADIANS(E790))*COS(RADIANS(Y780))))</f>
        <v>#DIV/0!</v>
      </c>
      <c r="Z798" t="e">
        <f>IF(DEGREES(ACOS(SIN(RADIANS(G798))*SIN(RADIANS(E790))+COS(RADIANS(G798))*COS(RADIANS(E790))*COS(RADIANS(Z780))))&gt;90,0,$F$4*$F$5/E789^2*(SIN(RADIANS(G798))*SIN(RADIANS(E790))+COS(RADIANS(G798))*COS(RADIANS(E790))*COS(RADIANS(Z780))))</f>
        <v>#DIV/0!</v>
      </c>
      <c r="AA798" t="e">
        <f>IF(DEGREES(ACOS(SIN(RADIANS(G798))*SIN(RADIANS(E790))+COS(RADIANS(G798))*COS(RADIANS(E790))*COS(RADIANS(AA780))))&gt;90,0,$F$4*$F$5/E789^2*(SIN(RADIANS(G798))*SIN(RADIANS(E790))+COS(RADIANS(G798))*COS(RADIANS(E790))*COS(RADIANS(AA780))))</f>
        <v>#DIV/0!</v>
      </c>
      <c r="AB798" t="e">
        <f>IF(DEGREES(ACOS(SIN(RADIANS(G798))*SIN(RADIANS(E790))+COS(RADIANS(G798))*COS(RADIANS(E790))*COS(RADIANS(AB780))))&gt;90,0,$F$4*$F$5/E789^2*(SIN(RADIANS(G798))*SIN(RADIANS(E790))+COS(RADIANS(G798))*COS(RADIANS(E790))*COS(RADIANS(AB780))))</f>
        <v>#DIV/0!</v>
      </c>
      <c r="AC798" t="e">
        <f>IF(DEGREES(ACOS(SIN(RADIANS(G798))*SIN(RADIANS(E790))+COS(RADIANS(G798))*COS(RADIANS(E790))*COS(RADIANS(AC780))))&gt;90,0,$F$4*$F$5/E789^2*(SIN(RADIANS(G798))*SIN(RADIANS(E790))+COS(RADIANS(G798))*COS(RADIANS(E790))*COS(RADIANS(AC780))))</f>
        <v>#DIV/0!</v>
      </c>
      <c r="AD798" t="e">
        <f>IF(DEGREES(ACOS(SIN(RADIANS(G798))*SIN(RADIANS(E790))+COS(RADIANS(G798))*COS(RADIANS(E790))*COS(RADIANS(AD780))))&gt;90,0,$F$4*$F$5/E789^2*(SIN(RADIANS(G798))*SIN(RADIANS(E790))+COS(RADIANS(G798))*COS(RADIANS(E790))*COS(RADIANS(AD780))))</f>
        <v>#DIV/0!</v>
      </c>
      <c r="AE798" t="e">
        <f>IF(DEGREES(ACOS(SIN(RADIANS(G798))*SIN(RADIANS(E790))+COS(RADIANS(G798))*COS(RADIANS(E790))*COS(RADIANS(AE780))))&gt;90,0,$F$4*$F$5/E789^2*(SIN(RADIANS(G798))*SIN(RADIANS(E790))+COS(RADIANS(G798))*COS(RADIANS(E790))*COS(RADIANS(AE780))))</f>
        <v>#DIV/0!</v>
      </c>
      <c r="AF798" t="e">
        <f>IF(DEGREES(ACOS(SIN(RADIANS(G798))*SIN(RADIANS(E790))+COS(RADIANS(G798))*COS(RADIANS(E790))*COS(RADIANS(AF780))))&gt;90,0,$F$4*$F$5/E789^2*(SIN(RADIANS(G798))*SIN(RADIANS(E790))+COS(RADIANS(G798))*COS(RADIANS(E790))*COS(RADIANS(AF780))))</f>
        <v>#DIV/0!</v>
      </c>
      <c r="AG798" t="e">
        <f>IF(DEGREES(ACOS(SIN(RADIANS(G798))*SIN(RADIANS(E790))+COS(RADIANS(G798))*COS(RADIANS(E790))*COS(RADIANS(AG780))))&gt;90,0,$F$4*$F$5/E789^2*(SIN(RADIANS(G798))*SIN(RADIANS(E790))+COS(RADIANS(G798))*COS(RADIANS(E790))*COS(RADIANS(AG780))))</f>
        <v>#DIV/0!</v>
      </c>
      <c r="AH798" t="e">
        <f>IF(DEGREES(ACOS(SIN(RADIANS(G798))*SIN(RADIANS(E790))+COS(RADIANS(G798))*COS(RADIANS(E790))*COS(RADIANS(AH780))))&gt;90,0,$F$4*$F$5/E789^2*(SIN(RADIANS(G798))*SIN(RADIANS(E790))+COS(RADIANS(G798))*COS(RADIANS(E790))*COS(RADIANS(AH780))))</f>
        <v>#DIV/0!</v>
      </c>
      <c r="AI798" t="e">
        <f>IF(DEGREES(ACOS(SIN(RADIANS(G798))*SIN(RADIANS(E790))+COS(RADIANS(G798))*COS(RADIANS(E790))*COS(RADIANS(AI780))))&gt;90,0,$F$4*$F$5/E789^2*(SIN(RADIANS(G798))*SIN(RADIANS(E790))+COS(RADIANS(G798))*COS(RADIANS(E790))*COS(RADIANS(AI780))))</f>
        <v>#DIV/0!</v>
      </c>
      <c r="AJ798" t="e">
        <f>IF(DEGREES(ACOS(SIN(RADIANS(G798))*SIN(RADIANS(E790))+COS(RADIANS(G798))*COS(RADIANS(E790))*COS(RADIANS(AJ780))))&gt;90,0,$F$4*$F$5/E789^2*(SIN(RADIANS(G798))*SIN(RADIANS(E790))+COS(RADIANS(G798))*COS(RADIANS(E790))*COS(RADIANS(AJ780))))</f>
        <v>#DIV/0!</v>
      </c>
      <c r="AK798">
        <f>IF(DEGREES(ACOS(SIN(RADIANS(G798))*SIN(RADIANS(E790))+COS(RADIANS(G798))*COS(RADIANS(E790))*COS(RADIANS(AK780))))&gt;90,0,$F$4*$F$5/E789^2*(SIN(RADIANS(G798))*SIN(RADIANS(E790))+COS(RADIANS(G798))*COS(RADIANS(E790))*COS(RADIANS(AK780))))</f>
        <v>0</v>
      </c>
      <c r="AL798">
        <f>IF(DEGREES(ACOS(SIN(RADIANS(G798))*SIN(RADIANS(E790))+COS(RADIANS(G798))*COS(RADIANS(E790))*COS(RADIANS(AL780))))&gt;90,0,$F$4*$F$5/E789^2*(SIN(RADIANS(G798))*SIN(RADIANS(E790))+COS(RADIANS(G798))*COS(RADIANS(E790))*COS(RADIANS(AL780))))</f>
        <v>0</v>
      </c>
      <c r="AM798">
        <f>IF(DEGREES(ACOS(SIN(RADIANS(G798))*SIN(RADIANS(E790))+COS(RADIANS(G798))*COS(RADIANS(E790))*COS(RADIANS(AM780))))&gt;90,0,$F$4*$F$5/E789^2*(SIN(RADIANS(G798))*SIN(RADIANS(E790))+COS(RADIANS(G798))*COS(RADIANS(E790))*COS(RADIANS(AM780))))</f>
        <v>0</v>
      </c>
      <c r="AN798">
        <f>IF(DEGREES(ACOS(SIN(RADIANS(G798))*SIN(RADIANS(E790))+COS(RADIANS(G798))*COS(RADIANS(E790))*COS(RADIANS(AN780))))&gt;90,0,$F$4*$F$5/E789^2*(SIN(RADIANS(G798))*SIN(RADIANS(E790))+COS(RADIANS(G798))*COS(RADIANS(E790))*COS(RADIANS(AN780))))</f>
        <v>0</v>
      </c>
      <c r="AO798">
        <f>IF(DEGREES(ACOS(SIN(RADIANS(G798))*SIN(RADIANS(E790))+COS(RADIANS(G798))*COS(RADIANS(E790))*COS(RADIANS(AO780))))&gt;90,0,$F$4*$F$5/E789^2*(SIN(RADIANS(G798))*SIN(RADIANS(E790))+COS(RADIANS(G798))*COS(RADIANS(E790))*COS(RADIANS(AO780))))</f>
        <v>0</v>
      </c>
      <c r="AP798">
        <f>IF(DEGREES(ACOS(SIN(RADIANS(G798))*SIN(RADIANS(E790))+COS(RADIANS(G798))*COS(RADIANS(E790))*COS(RADIANS(AP780))))&gt;90,0,$F$4*$F$5/E789^2*(SIN(RADIANS(G798))*SIN(RADIANS(E790))+COS(RADIANS(G798))*COS(RADIANS(E790))*COS(RADIANS(AP780))))</f>
        <v>0</v>
      </c>
      <c r="AQ798">
        <f>IF(DEGREES(ACOS(SIN(RADIANS(G798))*SIN(RADIANS(E790))+COS(RADIANS(G798))*COS(RADIANS(E790))*COS(RADIANS(AQ780))))&gt;90,0,$F$4*$F$5/E789^2*(SIN(RADIANS(G798))*SIN(RADIANS(E790))+COS(RADIANS(G798))*COS(RADIANS(E790))*COS(RADIANS(AQ780))))</f>
        <v>0</v>
      </c>
      <c r="AR798">
        <f>IF(DEGREES(ACOS(SIN(RADIANS(G798))*SIN(RADIANS(E790))+COS(RADIANS(G798))*COS(RADIANS(E790))*COS(RADIANS(AR780))))&gt;90,0,$F$4*$F$5/E789^2*(SIN(RADIANS(G798))*SIN(RADIANS(E790))+COS(RADIANS(G798))*COS(RADIANS(E790))*COS(RADIANS(AR780))))</f>
        <v>0</v>
      </c>
    </row>
    <row r="799" spans="2:44" x14ac:dyDescent="0.5">
      <c r="G799">
        <v>-80</v>
      </c>
      <c r="I799">
        <f>IF(DEGREES(ACOS(SIN(RADIANS(G799))*SIN(RADIANS(E790))+COS(RADIANS(G799))*COS(RADIANS(E790))*COS(RADIANS(I780))))&gt;90,0,$F$4*$F$5/E789^2*(SIN(RADIANS(G799))*SIN(RADIANS(E790))+COS(RADIANS(G799))*COS(RADIANS(E790))*COS(RADIANS(I780))))</f>
        <v>0</v>
      </c>
      <c r="J799">
        <f>IF(DEGREES(ACOS(SIN(RADIANS(G799))*SIN(RADIANS(E790))+COS(RADIANS(G799))*COS(RADIANS(E790))*COS(RADIANS(J780))))&gt;90,0,$F$4*$F$5/E789^2*(SIN(RADIANS(G799))*SIN(RADIANS(E790))+COS(RADIANS(G799))*COS(RADIANS(E790))*COS(RADIANS(J780))))</f>
        <v>0</v>
      </c>
      <c r="K799">
        <f>IF(DEGREES(ACOS(SIN(RADIANS(G799))*SIN(RADIANS(E790))+COS(RADIANS(G799))*COS(RADIANS(E790))*COS(RADIANS(K780))))&gt;90,0,$F$4*$F$5/E789^2*(SIN(RADIANS(G799))*SIN(RADIANS(E790))+COS(RADIANS(G799))*COS(RADIANS(E790))*COS(RADIANS(K780))))</f>
        <v>0</v>
      </c>
      <c r="L799">
        <f>IF(DEGREES(ACOS(SIN(RADIANS(G799))*SIN(RADIANS(E790))+COS(RADIANS(G799))*COS(RADIANS(E790))*COS(RADIANS(L780))))&gt;90,0,$F$4*$F$5/E789^2*(SIN(RADIANS(G799))*SIN(RADIANS(E790))+COS(RADIANS(G799))*COS(RADIANS(E790))*COS(RADIANS(L780))))</f>
        <v>0</v>
      </c>
      <c r="M799">
        <f>IF(DEGREES(ACOS(SIN(RADIANS(G799))*SIN(RADIANS(E790))+COS(RADIANS(G799))*COS(RADIANS(E790))*COS(RADIANS(M780))))&gt;90,0,$F$4*$F$5/E789^2*(SIN(RADIANS(G799))*SIN(RADIANS(E790))+COS(RADIANS(G799))*COS(RADIANS(E790))*COS(RADIANS(M780))))</f>
        <v>0</v>
      </c>
      <c r="N799">
        <f>IF(DEGREES(ACOS(SIN(RADIANS(G799))*SIN(RADIANS(E790))+COS(RADIANS(G799))*COS(RADIANS(E790))*COS(RADIANS(N780))))&gt;90,0,$F$4*$F$5/E789^2*(SIN(RADIANS(G799))*SIN(RADIANS(E790))+COS(RADIANS(G799))*COS(RADIANS(E790))*COS(RADIANS(N780))))</f>
        <v>0</v>
      </c>
      <c r="O799">
        <f>IF(DEGREES(ACOS(SIN(RADIANS(G799))*SIN(RADIANS(E790))+COS(RADIANS(G799))*COS(RADIANS(E790))*COS(RADIANS(O780))))&gt;90,0,$F$4*$F$5/E789^2*(SIN(RADIANS(G799))*SIN(RADIANS(E790))+COS(RADIANS(G799))*COS(RADIANS(E790))*COS(RADIANS(O780))))</f>
        <v>0</v>
      </c>
      <c r="P799">
        <f>IF(DEGREES(ACOS(SIN(RADIANS(G799))*SIN(RADIANS(E790))+COS(RADIANS(G799))*COS(RADIANS(E790))*COS(RADIANS(P780))))&gt;90,0,$F$4*$F$5/E789^2*(SIN(RADIANS(G799))*SIN(RADIANS(E790))+COS(RADIANS(G799))*COS(RADIANS(E790))*COS(RADIANS(P780))))</f>
        <v>0</v>
      </c>
      <c r="Q799">
        <f>IF(DEGREES(ACOS(SIN(RADIANS(G799))*SIN(RADIANS(E790))+COS(RADIANS(G799))*COS(RADIANS(E790))*COS(RADIANS(Q780))))&gt;90,0,$F$4*$F$5/E789^2*(SIN(RADIANS(G799))*SIN(RADIANS(E790))+COS(RADIANS(G799))*COS(RADIANS(E790))*COS(RADIANS(Q780))))</f>
        <v>0</v>
      </c>
      <c r="R799" t="e">
        <f>IF(DEGREES(ACOS(SIN(RADIANS(G799))*SIN(RADIANS(E790))+COS(RADIANS(G799))*COS(RADIANS(E790))*COS(RADIANS(R780))))&gt;90,0,$F$4*$F$5/E789^2*(SIN(RADIANS(G799))*SIN(RADIANS(E790))+COS(RADIANS(G799))*COS(RADIANS(E790))*COS(RADIANS(R780))))</f>
        <v>#DIV/0!</v>
      </c>
      <c r="S799" t="e">
        <f>IF(DEGREES(ACOS(SIN(RADIANS(G799))*SIN(RADIANS(E790))+COS(RADIANS(G799))*COS(RADIANS(E790))*COS(RADIANS(S780))))&gt;90,0,$F$4*$F$5/E789^2*(SIN(RADIANS(G799))*SIN(RADIANS(E790))+COS(RADIANS(G799))*COS(RADIANS(E790))*COS(RADIANS(S780))))</f>
        <v>#DIV/0!</v>
      </c>
      <c r="T799" t="e">
        <f>IF(DEGREES(ACOS(SIN(RADIANS(G799))*SIN(RADIANS(E790))+COS(RADIANS(G799))*COS(RADIANS(E790))*COS(RADIANS(T780))))&gt;90,0,$F$4*$F$5/E789^2*(SIN(RADIANS(G799))*SIN(RADIANS(E790))+COS(RADIANS(G799))*COS(RADIANS(E790))*COS(RADIANS(T780))))</f>
        <v>#DIV/0!</v>
      </c>
      <c r="U799" t="e">
        <f>IF(DEGREES(ACOS(SIN(RADIANS(G799))*SIN(RADIANS(E790))+COS(RADIANS(G799))*COS(RADIANS(E790))*COS(RADIANS(U780))))&gt;90,0,$F$4*$F$5/E789^2*(SIN(RADIANS(G799))*SIN(RADIANS(E790))+COS(RADIANS(G799))*COS(RADIANS(E790))*COS(RADIANS(U780))))</f>
        <v>#DIV/0!</v>
      </c>
      <c r="V799" t="e">
        <f>IF(DEGREES(ACOS(SIN(RADIANS(G799))*SIN(RADIANS(E790))+COS(RADIANS(G799))*COS(RADIANS(E790))*COS(RADIANS(V780))))&gt;90,0,$F$4*$F$5/E789^2*(SIN(RADIANS(G799))*SIN(RADIANS(E790))+COS(RADIANS(G799))*COS(RADIANS(E790))*COS(RADIANS(V780))))</f>
        <v>#DIV/0!</v>
      </c>
      <c r="W799" t="e">
        <f>IF(DEGREES(ACOS(SIN(RADIANS(G799))*SIN(RADIANS(E790))+COS(RADIANS(G799))*COS(RADIANS(E790))*COS(RADIANS(W780))))&gt;90,0,$F$4*$F$5/E789^2*(SIN(RADIANS(G799))*SIN(RADIANS(E790))+COS(RADIANS(G799))*COS(RADIANS(E790))*COS(RADIANS(W780))))</f>
        <v>#DIV/0!</v>
      </c>
      <c r="X799" t="e">
        <f>IF(DEGREES(ACOS(SIN(RADIANS(G799))*SIN(RADIANS(E790))+COS(RADIANS(G799))*COS(RADIANS(E790))*COS(RADIANS(X780))))&gt;90,0,$F$4*$F$5/E789^2*(SIN(RADIANS(G799))*SIN(RADIANS(E790))+COS(RADIANS(G799))*COS(RADIANS(E790))*COS(RADIANS(X780))))</f>
        <v>#DIV/0!</v>
      </c>
      <c r="Y799" t="e">
        <f>IF(DEGREES(ACOS(SIN(RADIANS(G799))*SIN(RADIANS(E790))+COS(RADIANS(G799))*COS(RADIANS(E790))*COS(RADIANS(Y780))))&gt;90,0,$F$4*$F$5/E789^2*(SIN(RADIANS(G799))*SIN(RADIANS(E790))+COS(RADIANS(G799))*COS(RADIANS(E790))*COS(RADIANS(Y780))))</f>
        <v>#DIV/0!</v>
      </c>
      <c r="Z799" t="e">
        <f>IF(DEGREES(ACOS(SIN(RADIANS(G799))*SIN(RADIANS(E790))+COS(RADIANS(G799))*COS(RADIANS(E790))*COS(RADIANS(Z780))))&gt;90,0,$F$4*$F$5/E789^2*(SIN(RADIANS(G799))*SIN(RADIANS(E790))+COS(RADIANS(G799))*COS(RADIANS(E790))*COS(RADIANS(Z780))))</f>
        <v>#DIV/0!</v>
      </c>
      <c r="AA799" t="e">
        <f>IF(DEGREES(ACOS(SIN(RADIANS(G799))*SIN(RADIANS(E790))+COS(RADIANS(G799))*COS(RADIANS(E790))*COS(RADIANS(AA780))))&gt;90,0,$F$4*$F$5/E789^2*(SIN(RADIANS(G799))*SIN(RADIANS(E790))+COS(RADIANS(G799))*COS(RADIANS(E790))*COS(RADIANS(AA780))))</f>
        <v>#DIV/0!</v>
      </c>
      <c r="AB799" t="e">
        <f>IF(DEGREES(ACOS(SIN(RADIANS(G799))*SIN(RADIANS(E790))+COS(RADIANS(G799))*COS(RADIANS(E790))*COS(RADIANS(AB780))))&gt;90,0,$F$4*$F$5/E789^2*(SIN(RADIANS(G799))*SIN(RADIANS(E790))+COS(RADIANS(G799))*COS(RADIANS(E790))*COS(RADIANS(AB780))))</f>
        <v>#DIV/0!</v>
      </c>
      <c r="AC799" t="e">
        <f>IF(DEGREES(ACOS(SIN(RADIANS(G799))*SIN(RADIANS(E790))+COS(RADIANS(G799))*COS(RADIANS(E790))*COS(RADIANS(AC780))))&gt;90,0,$F$4*$F$5/E789^2*(SIN(RADIANS(G799))*SIN(RADIANS(E790))+COS(RADIANS(G799))*COS(RADIANS(E790))*COS(RADIANS(AC780))))</f>
        <v>#DIV/0!</v>
      </c>
      <c r="AD799" t="e">
        <f>IF(DEGREES(ACOS(SIN(RADIANS(G799))*SIN(RADIANS(E790))+COS(RADIANS(G799))*COS(RADIANS(E790))*COS(RADIANS(AD780))))&gt;90,0,$F$4*$F$5/E789^2*(SIN(RADIANS(G799))*SIN(RADIANS(E790))+COS(RADIANS(G799))*COS(RADIANS(E790))*COS(RADIANS(AD780))))</f>
        <v>#DIV/0!</v>
      </c>
      <c r="AE799" t="e">
        <f>IF(DEGREES(ACOS(SIN(RADIANS(G799))*SIN(RADIANS(E790))+COS(RADIANS(G799))*COS(RADIANS(E790))*COS(RADIANS(AE780))))&gt;90,0,$F$4*$F$5/E789^2*(SIN(RADIANS(G799))*SIN(RADIANS(E790))+COS(RADIANS(G799))*COS(RADIANS(E790))*COS(RADIANS(AE780))))</f>
        <v>#DIV/0!</v>
      </c>
      <c r="AF799" t="e">
        <f>IF(DEGREES(ACOS(SIN(RADIANS(G799))*SIN(RADIANS(E790))+COS(RADIANS(G799))*COS(RADIANS(E790))*COS(RADIANS(AF780))))&gt;90,0,$F$4*$F$5/E789^2*(SIN(RADIANS(G799))*SIN(RADIANS(E790))+COS(RADIANS(G799))*COS(RADIANS(E790))*COS(RADIANS(AF780))))</f>
        <v>#DIV/0!</v>
      </c>
      <c r="AG799" t="e">
        <f>IF(DEGREES(ACOS(SIN(RADIANS(G799))*SIN(RADIANS(E790))+COS(RADIANS(G799))*COS(RADIANS(E790))*COS(RADIANS(AG780))))&gt;90,0,$F$4*$F$5/E789^2*(SIN(RADIANS(G799))*SIN(RADIANS(E790))+COS(RADIANS(G799))*COS(RADIANS(E790))*COS(RADIANS(AG780))))</f>
        <v>#DIV/0!</v>
      </c>
      <c r="AH799" t="e">
        <f>IF(DEGREES(ACOS(SIN(RADIANS(G799))*SIN(RADIANS(E790))+COS(RADIANS(G799))*COS(RADIANS(E790))*COS(RADIANS(AH780))))&gt;90,0,$F$4*$F$5/E789^2*(SIN(RADIANS(G799))*SIN(RADIANS(E790))+COS(RADIANS(G799))*COS(RADIANS(E790))*COS(RADIANS(AH780))))</f>
        <v>#DIV/0!</v>
      </c>
      <c r="AI799" t="e">
        <f>IF(DEGREES(ACOS(SIN(RADIANS(G799))*SIN(RADIANS(E790))+COS(RADIANS(G799))*COS(RADIANS(E790))*COS(RADIANS(AI780))))&gt;90,0,$F$4*$F$5/E789^2*(SIN(RADIANS(G799))*SIN(RADIANS(E790))+COS(RADIANS(G799))*COS(RADIANS(E790))*COS(RADIANS(AI780))))</f>
        <v>#DIV/0!</v>
      </c>
      <c r="AJ799" t="e">
        <f>IF(DEGREES(ACOS(SIN(RADIANS(G799))*SIN(RADIANS(E790))+COS(RADIANS(G799))*COS(RADIANS(E790))*COS(RADIANS(AJ780))))&gt;90,0,$F$4*$F$5/E789^2*(SIN(RADIANS(G799))*SIN(RADIANS(E790))+COS(RADIANS(G799))*COS(RADIANS(E790))*COS(RADIANS(AJ780))))</f>
        <v>#DIV/0!</v>
      </c>
      <c r="AK799">
        <f>IF(DEGREES(ACOS(SIN(RADIANS(G799))*SIN(RADIANS(E790))+COS(RADIANS(G799))*COS(RADIANS(E790))*COS(RADIANS(AK780))))&gt;90,0,$F$4*$F$5/E789^2*(SIN(RADIANS(G799))*SIN(RADIANS(E790))+COS(RADIANS(G799))*COS(RADIANS(E790))*COS(RADIANS(AK780))))</f>
        <v>0</v>
      </c>
      <c r="AL799">
        <f>IF(DEGREES(ACOS(SIN(RADIANS(G799))*SIN(RADIANS(E790))+COS(RADIANS(G799))*COS(RADIANS(E790))*COS(RADIANS(AL780))))&gt;90,0,$F$4*$F$5/E789^2*(SIN(RADIANS(G799))*SIN(RADIANS(E790))+COS(RADIANS(G799))*COS(RADIANS(E790))*COS(RADIANS(AL780))))</f>
        <v>0</v>
      </c>
      <c r="AM799">
        <f>IF(DEGREES(ACOS(SIN(RADIANS(G799))*SIN(RADIANS(E790))+COS(RADIANS(G799))*COS(RADIANS(E790))*COS(RADIANS(AM780))))&gt;90,0,$F$4*$F$5/E789^2*(SIN(RADIANS(G799))*SIN(RADIANS(E790))+COS(RADIANS(G799))*COS(RADIANS(E790))*COS(RADIANS(AM780))))</f>
        <v>0</v>
      </c>
      <c r="AN799">
        <f>IF(DEGREES(ACOS(SIN(RADIANS(G799))*SIN(RADIANS(E790))+COS(RADIANS(G799))*COS(RADIANS(E790))*COS(RADIANS(AN780))))&gt;90,0,$F$4*$F$5/E789^2*(SIN(RADIANS(G799))*SIN(RADIANS(E790))+COS(RADIANS(G799))*COS(RADIANS(E790))*COS(RADIANS(AN780))))</f>
        <v>0</v>
      </c>
      <c r="AO799">
        <f>IF(DEGREES(ACOS(SIN(RADIANS(G799))*SIN(RADIANS(E790))+COS(RADIANS(G799))*COS(RADIANS(E790))*COS(RADIANS(AO780))))&gt;90,0,$F$4*$F$5/E789^2*(SIN(RADIANS(G799))*SIN(RADIANS(E790))+COS(RADIANS(G799))*COS(RADIANS(E790))*COS(RADIANS(AO780))))</f>
        <v>0</v>
      </c>
      <c r="AP799">
        <f>IF(DEGREES(ACOS(SIN(RADIANS(G799))*SIN(RADIANS(E790))+COS(RADIANS(G799))*COS(RADIANS(E790))*COS(RADIANS(AP780))))&gt;90,0,$F$4*$F$5/E789^2*(SIN(RADIANS(G799))*SIN(RADIANS(E790))+COS(RADIANS(G799))*COS(RADIANS(E790))*COS(RADIANS(AP780))))</f>
        <v>0</v>
      </c>
      <c r="AQ799">
        <f>IF(DEGREES(ACOS(SIN(RADIANS(G799))*SIN(RADIANS(E790))+COS(RADIANS(G799))*COS(RADIANS(E790))*COS(RADIANS(AQ780))))&gt;90,0,$F$4*$F$5/E789^2*(SIN(RADIANS(G799))*SIN(RADIANS(E790))+COS(RADIANS(G799))*COS(RADIANS(E790))*COS(RADIANS(AQ780))))</f>
        <v>0</v>
      </c>
      <c r="AR799">
        <f>IF(DEGREES(ACOS(SIN(RADIANS(G799))*SIN(RADIANS(E790))+COS(RADIANS(G799))*COS(RADIANS(E790))*COS(RADIANS(AR780))))&gt;90,0,$F$4*$F$5/E789^2*(SIN(RADIANS(G799))*SIN(RADIANS(E790))+COS(RADIANS(G799))*COS(RADIANS(E790))*COS(RADIANS(AR780))))</f>
        <v>0</v>
      </c>
    </row>
    <row r="800" spans="2:44" x14ac:dyDescent="0.5">
      <c r="G800">
        <v>-90</v>
      </c>
      <c r="I800" t="e">
        <f>IF(DEGREES(ACOS(SIN(RADIANS(G800))*SIN(RADIANS(E790))+COS(RADIANS(G800))*COS(RADIANS(E790))*COS(RADIANS(I780))))&gt;90,0,$F$4*$F$5/E789^2*(SIN(RADIANS(G800))*SIN(RADIANS(E790))+COS(RADIANS(G800))*COS(RADIANS(E790))*COS(RADIANS(I780))))</f>
        <v>#DIV/0!</v>
      </c>
      <c r="J800" t="e">
        <f>IF(DEGREES(ACOS(SIN(RADIANS(G800))*SIN(RADIANS(E790))+COS(RADIANS(G800))*COS(RADIANS(E790))*COS(RADIANS(J780))))&gt;90,0,$F$4*$F$5/E789^2*(SIN(RADIANS(G800))*SIN(RADIANS(E790))+COS(RADIANS(G800))*COS(RADIANS(E790))*COS(RADIANS(J780))))</f>
        <v>#DIV/0!</v>
      </c>
      <c r="K800" t="e">
        <f>IF(DEGREES(ACOS(SIN(RADIANS(G800))*SIN(RADIANS(E790))+COS(RADIANS(G800))*COS(RADIANS(E790))*COS(RADIANS(K780))))&gt;90,0,$F$4*$F$5/E789^2*(SIN(RADIANS(G800))*SIN(RADIANS(E790))+COS(RADIANS(G800))*COS(RADIANS(E790))*COS(RADIANS(K780))))</f>
        <v>#DIV/0!</v>
      </c>
      <c r="L800" t="e">
        <f>IF(DEGREES(ACOS(SIN(RADIANS(G800))*SIN(RADIANS(E790))+COS(RADIANS(G800))*COS(RADIANS(E790))*COS(RADIANS(L780))))&gt;90,0,$F$4*$F$5/E789^2*(SIN(RADIANS(G800))*SIN(RADIANS(E790))+COS(RADIANS(G800))*COS(RADIANS(E790))*COS(RADIANS(L780))))</f>
        <v>#DIV/0!</v>
      </c>
      <c r="M800" t="e">
        <f>IF(DEGREES(ACOS(SIN(RADIANS(G800))*SIN(RADIANS(E790))+COS(RADIANS(G800))*COS(RADIANS(E790))*COS(RADIANS(M780))))&gt;90,0,$F$4*$F$5/E789^2*(SIN(RADIANS(G800))*SIN(RADIANS(E790))+COS(RADIANS(G800))*COS(RADIANS(E790))*COS(RADIANS(M780))))</f>
        <v>#DIV/0!</v>
      </c>
      <c r="N800" t="e">
        <f>IF(DEGREES(ACOS(SIN(RADIANS(G800))*SIN(RADIANS(E790))+COS(RADIANS(G800))*COS(RADIANS(E790))*COS(RADIANS(N780))))&gt;90,0,$F$4*$F$5/E789^2*(SIN(RADIANS(G800))*SIN(RADIANS(E790))+COS(RADIANS(G800))*COS(RADIANS(E790))*COS(RADIANS(N780))))</f>
        <v>#DIV/0!</v>
      </c>
      <c r="O800" t="e">
        <f>IF(DEGREES(ACOS(SIN(RADIANS(G800))*SIN(RADIANS(E790))+COS(RADIANS(G800))*COS(RADIANS(E790))*COS(RADIANS(O780))))&gt;90,0,$F$4*$F$5/E789^2*(SIN(RADIANS(G800))*SIN(RADIANS(E790))+COS(RADIANS(G800))*COS(RADIANS(E790))*COS(RADIANS(O780))))</f>
        <v>#DIV/0!</v>
      </c>
      <c r="P800" t="e">
        <f>IF(DEGREES(ACOS(SIN(RADIANS(G800))*SIN(RADIANS(E790))+COS(RADIANS(G800))*COS(RADIANS(E790))*COS(RADIANS(P780))))&gt;90,0,$F$4*$F$5/E789^2*(SIN(RADIANS(G800))*SIN(RADIANS(E790))+COS(RADIANS(G800))*COS(RADIANS(E790))*COS(RADIANS(P780))))</f>
        <v>#DIV/0!</v>
      </c>
      <c r="Q800" t="e">
        <f>IF(DEGREES(ACOS(SIN(RADIANS(G800))*SIN(RADIANS(E790))+COS(RADIANS(G800))*COS(RADIANS(E790))*COS(RADIANS(Q780))))&gt;90,0,$F$4*$F$5/E789^2*(SIN(RADIANS(G800))*SIN(RADIANS(E790))+COS(RADIANS(G800))*COS(RADIANS(E790))*COS(RADIANS(Q780))))</f>
        <v>#DIV/0!</v>
      </c>
      <c r="R800" t="e">
        <f>IF(DEGREES(ACOS(SIN(RADIANS(G800))*SIN(RADIANS(E790))+COS(RADIANS(G800))*COS(RADIANS(E790))*COS(RADIANS(R780))))&gt;90,0,$F$4*$F$5/E789^2*(SIN(RADIANS(G800))*SIN(RADIANS(E790))+COS(RADIANS(G800))*COS(RADIANS(E790))*COS(RADIANS(R780))))</f>
        <v>#DIV/0!</v>
      </c>
      <c r="S800" t="e">
        <f>IF(DEGREES(ACOS(SIN(RADIANS(G800))*SIN(RADIANS(E790))+COS(RADIANS(G800))*COS(RADIANS(E790))*COS(RADIANS(S780))))&gt;90,0,$F$4*$F$5/E789^2*(SIN(RADIANS(G800))*SIN(RADIANS(E790))+COS(RADIANS(G800))*COS(RADIANS(E790))*COS(RADIANS(S780))))</f>
        <v>#DIV/0!</v>
      </c>
      <c r="T800" t="e">
        <f>IF(DEGREES(ACOS(SIN(RADIANS(G800))*SIN(RADIANS(E790))+COS(RADIANS(G800))*COS(RADIANS(E790))*COS(RADIANS(T780))))&gt;90,0,$F$4*$F$5/E789^2*(SIN(RADIANS(G800))*SIN(RADIANS(E790))+COS(RADIANS(G800))*COS(RADIANS(E790))*COS(RADIANS(T780))))</f>
        <v>#DIV/0!</v>
      </c>
      <c r="U800" t="e">
        <f>IF(DEGREES(ACOS(SIN(RADIANS(G800))*SIN(RADIANS(E790))+COS(RADIANS(G800))*COS(RADIANS(E790))*COS(RADIANS(U780))))&gt;90,0,$F$4*$F$5/E789^2*(SIN(RADIANS(G800))*SIN(RADIANS(E790))+COS(RADIANS(G800))*COS(RADIANS(E790))*COS(RADIANS(U780))))</f>
        <v>#DIV/0!</v>
      </c>
      <c r="V800" t="e">
        <f>IF(DEGREES(ACOS(SIN(RADIANS(G800))*SIN(RADIANS(E790))+COS(RADIANS(G800))*COS(RADIANS(E790))*COS(RADIANS(V780))))&gt;90,0,$F$4*$F$5/E789^2*(SIN(RADIANS(G800))*SIN(RADIANS(E790))+COS(RADIANS(G800))*COS(RADIANS(E790))*COS(RADIANS(V780))))</f>
        <v>#DIV/0!</v>
      </c>
      <c r="W800" t="e">
        <f>IF(DEGREES(ACOS(SIN(RADIANS(G800))*SIN(RADIANS(E790))+COS(RADIANS(G800))*COS(RADIANS(E790))*COS(RADIANS(W780))))&gt;90,0,$F$4*$F$5/E789^2*(SIN(RADIANS(G800))*SIN(RADIANS(E790))+COS(RADIANS(G800))*COS(RADIANS(E790))*COS(RADIANS(W780))))</f>
        <v>#DIV/0!</v>
      </c>
      <c r="X800" t="e">
        <f>IF(DEGREES(ACOS(SIN(RADIANS(G800))*SIN(RADIANS(E790))+COS(RADIANS(G800))*COS(RADIANS(E790))*COS(RADIANS(X780))))&gt;90,0,$F$4*$F$5/E789^2*(SIN(RADIANS(G800))*SIN(RADIANS(E790))+COS(RADIANS(G800))*COS(RADIANS(E790))*COS(RADIANS(X780))))</f>
        <v>#DIV/0!</v>
      </c>
      <c r="Y800" t="e">
        <f>IF(DEGREES(ACOS(SIN(RADIANS(G800))*SIN(RADIANS(E790))+COS(RADIANS(G800))*COS(RADIANS(E790))*COS(RADIANS(Y780))))&gt;90,0,$F$4*$F$5/E789^2*(SIN(RADIANS(G800))*SIN(RADIANS(E790))+COS(RADIANS(G800))*COS(RADIANS(E790))*COS(RADIANS(Y780))))</f>
        <v>#DIV/0!</v>
      </c>
      <c r="Z800" t="e">
        <f>IF(DEGREES(ACOS(SIN(RADIANS(G800))*SIN(RADIANS(E790))+COS(RADIANS(G800))*COS(RADIANS(E790))*COS(RADIANS(Z780))))&gt;90,0,$F$4*$F$5/E789^2*(SIN(RADIANS(G800))*SIN(RADIANS(E790))+COS(RADIANS(G800))*COS(RADIANS(E790))*COS(RADIANS(Z780))))</f>
        <v>#DIV/0!</v>
      </c>
      <c r="AA800" t="e">
        <f>IF(DEGREES(ACOS(SIN(RADIANS(G800))*SIN(RADIANS(E790))+COS(RADIANS(G800))*COS(RADIANS(E790))*COS(RADIANS(AA780))))&gt;90,0,$F$4*$F$5/E789^2*(SIN(RADIANS(G800))*SIN(RADIANS(E790))+COS(RADIANS(G800))*COS(RADIANS(E790))*COS(RADIANS(AA780))))</f>
        <v>#DIV/0!</v>
      </c>
      <c r="AB800" t="e">
        <f>IF(DEGREES(ACOS(SIN(RADIANS(G800))*SIN(RADIANS(E790))+COS(RADIANS(G800))*COS(RADIANS(E790))*COS(RADIANS(AB780))))&gt;90,0,$F$4*$F$5/E789^2*(SIN(RADIANS(G800))*SIN(RADIANS(E790))+COS(RADIANS(G800))*COS(RADIANS(E790))*COS(RADIANS(AB780))))</f>
        <v>#DIV/0!</v>
      </c>
      <c r="AC800" t="e">
        <f>IF(DEGREES(ACOS(SIN(RADIANS(G800))*SIN(RADIANS(E790))+COS(RADIANS(G800))*COS(RADIANS(E790))*COS(RADIANS(AC780))))&gt;90,0,$F$4*$F$5/E789^2*(SIN(RADIANS(G800))*SIN(RADIANS(E790))+COS(RADIANS(G800))*COS(RADIANS(E790))*COS(RADIANS(AC780))))</f>
        <v>#DIV/0!</v>
      </c>
      <c r="AD800" t="e">
        <f>IF(DEGREES(ACOS(SIN(RADIANS(G800))*SIN(RADIANS(E790))+COS(RADIANS(G800))*COS(RADIANS(E790))*COS(RADIANS(AD780))))&gt;90,0,$F$4*$F$5/E789^2*(SIN(RADIANS(G800))*SIN(RADIANS(E790))+COS(RADIANS(G800))*COS(RADIANS(E790))*COS(RADIANS(AD780))))</f>
        <v>#DIV/0!</v>
      </c>
      <c r="AE800" t="e">
        <f>IF(DEGREES(ACOS(SIN(RADIANS(G800))*SIN(RADIANS(E790))+COS(RADIANS(G800))*COS(RADIANS(E790))*COS(RADIANS(AE780))))&gt;90,0,$F$4*$F$5/E789^2*(SIN(RADIANS(G800))*SIN(RADIANS(E790))+COS(RADIANS(G800))*COS(RADIANS(E790))*COS(RADIANS(AE780))))</f>
        <v>#DIV/0!</v>
      </c>
      <c r="AF800" t="e">
        <f>IF(DEGREES(ACOS(SIN(RADIANS(G800))*SIN(RADIANS(E790))+COS(RADIANS(G800))*COS(RADIANS(E790))*COS(RADIANS(AF780))))&gt;90,0,$F$4*$F$5/E789^2*(SIN(RADIANS(G800))*SIN(RADIANS(E790))+COS(RADIANS(G800))*COS(RADIANS(E790))*COS(RADIANS(AF780))))</f>
        <v>#DIV/0!</v>
      </c>
      <c r="AG800" t="e">
        <f>IF(DEGREES(ACOS(SIN(RADIANS(G800))*SIN(RADIANS(E790))+COS(RADIANS(G800))*COS(RADIANS(E790))*COS(RADIANS(AG780))))&gt;90,0,$F$4*$F$5/E789^2*(SIN(RADIANS(G800))*SIN(RADIANS(E790))+COS(RADIANS(G800))*COS(RADIANS(E790))*COS(RADIANS(AG780))))</f>
        <v>#DIV/0!</v>
      </c>
      <c r="AH800" t="e">
        <f>IF(DEGREES(ACOS(SIN(RADIANS(G800))*SIN(RADIANS(E790))+COS(RADIANS(G800))*COS(RADIANS(E790))*COS(RADIANS(AH780))))&gt;90,0,$F$4*$F$5/E789^2*(SIN(RADIANS(G800))*SIN(RADIANS(E790))+COS(RADIANS(G800))*COS(RADIANS(E790))*COS(RADIANS(AH780))))</f>
        <v>#DIV/0!</v>
      </c>
      <c r="AI800" t="e">
        <f>IF(DEGREES(ACOS(SIN(RADIANS(G800))*SIN(RADIANS(E790))+COS(RADIANS(G800))*COS(RADIANS(E790))*COS(RADIANS(AI780))))&gt;90,0,$F$4*$F$5/E789^2*(SIN(RADIANS(G800))*SIN(RADIANS(E790))+COS(RADIANS(G800))*COS(RADIANS(E790))*COS(RADIANS(AI780))))</f>
        <v>#DIV/0!</v>
      </c>
      <c r="AJ800" t="e">
        <f>IF(DEGREES(ACOS(SIN(RADIANS(G800))*SIN(RADIANS(E790))+COS(RADIANS(G800))*COS(RADIANS(E790))*COS(RADIANS(AJ780))))&gt;90,0,$F$4*$F$5/E789^2*(SIN(RADIANS(G800))*SIN(RADIANS(E790))+COS(RADIANS(G800))*COS(RADIANS(E790))*COS(RADIANS(AJ780))))</f>
        <v>#DIV/0!</v>
      </c>
      <c r="AK800" t="e">
        <f>IF(DEGREES(ACOS(SIN(RADIANS(G800))*SIN(RADIANS(E790))+COS(RADIANS(G800))*COS(RADIANS(E790))*COS(RADIANS(AK780))))&gt;90,0,$F$4*$F$5/E789^2*(SIN(RADIANS(G800))*SIN(RADIANS(E790))+COS(RADIANS(G800))*COS(RADIANS(E790))*COS(RADIANS(AK780))))</f>
        <v>#DIV/0!</v>
      </c>
      <c r="AL800" t="e">
        <f>IF(DEGREES(ACOS(SIN(RADIANS(G800))*SIN(RADIANS(E790))+COS(RADIANS(G800))*COS(RADIANS(E790))*COS(RADIANS(AL780))))&gt;90,0,$F$4*$F$5/E789^2*(SIN(RADIANS(G800))*SIN(RADIANS(E790))+COS(RADIANS(G800))*COS(RADIANS(E790))*COS(RADIANS(AL780))))</f>
        <v>#DIV/0!</v>
      </c>
      <c r="AM800" t="e">
        <f>IF(DEGREES(ACOS(SIN(RADIANS(G800))*SIN(RADIANS(E790))+COS(RADIANS(G800))*COS(RADIANS(E790))*COS(RADIANS(AM780))))&gt;90,0,$F$4*$F$5/E789^2*(SIN(RADIANS(G800))*SIN(RADIANS(E790))+COS(RADIANS(G800))*COS(RADIANS(E790))*COS(RADIANS(AM780))))</f>
        <v>#DIV/0!</v>
      </c>
      <c r="AN800" t="e">
        <f>IF(DEGREES(ACOS(SIN(RADIANS(G800))*SIN(RADIANS(E790))+COS(RADIANS(G800))*COS(RADIANS(E790))*COS(RADIANS(AN780))))&gt;90,0,$F$4*$F$5/E789^2*(SIN(RADIANS(G800))*SIN(RADIANS(E790))+COS(RADIANS(G800))*COS(RADIANS(E790))*COS(RADIANS(AN780))))</f>
        <v>#DIV/0!</v>
      </c>
      <c r="AO800" t="e">
        <f>IF(DEGREES(ACOS(SIN(RADIANS(G800))*SIN(RADIANS(E790))+COS(RADIANS(G800))*COS(RADIANS(E790))*COS(RADIANS(AO780))))&gt;90,0,$F$4*$F$5/E789^2*(SIN(RADIANS(G800))*SIN(RADIANS(E790))+COS(RADIANS(G800))*COS(RADIANS(E790))*COS(RADIANS(AO780))))</f>
        <v>#DIV/0!</v>
      </c>
      <c r="AP800" t="e">
        <f>IF(DEGREES(ACOS(SIN(RADIANS(G800))*SIN(RADIANS(E790))+COS(RADIANS(G800))*COS(RADIANS(E790))*COS(RADIANS(AP780))))&gt;90,0,$F$4*$F$5/E789^2*(SIN(RADIANS(G800))*SIN(RADIANS(E790))+COS(RADIANS(G800))*COS(RADIANS(E790))*COS(RADIANS(AP780))))</f>
        <v>#DIV/0!</v>
      </c>
      <c r="AQ800" t="e">
        <f>IF(DEGREES(ACOS(SIN(RADIANS(G800))*SIN(RADIANS(E790))+COS(RADIANS(G800))*COS(RADIANS(E790))*COS(RADIANS(AQ780))))&gt;90,0,$F$4*$F$5/E789^2*(SIN(RADIANS(G800))*SIN(RADIANS(E790))+COS(RADIANS(G800))*COS(RADIANS(E790))*COS(RADIANS(AQ780))))</f>
        <v>#DIV/0!</v>
      </c>
      <c r="AR800" t="e">
        <f>IF(DEGREES(ACOS(SIN(RADIANS(G800))*SIN(RADIANS(E790))+COS(RADIANS(G800))*COS(RADIANS(E790))*COS(RADIANS(AR780))))&gt;90,0,$F$4*$F$5/E789^2*(SIN(RADIANS(G800))*SIN(RADIANS(E790))+COS(RADIANS(G800))*COS(RADIANS(E790))*COS(RADIANS(AR780))))</f>
        <v>#DIV/0!</v>
      </c>
    </row>
    <row r="802" spans="2:44" x14ac:dyDescent="0.5">
      <c r="H802" t="s">
        <v>769</v>
      </c>
      <c r="I802">
        <v>180</v>
      </c>
      <c r="J802">
        <v>170</v>
      </c>
      <c r="K802">
        <v>160</v>
      </c>
      <c r="L802">
        <v>150</v>
      </c>
      <c r="M802">
        <v>140</v>
      </c>
      <c r="N802">
        <v>130</v>
      </c>
      <c r="O802">
        <v>120</v>
      </c>
      <c r="P802">
        <v>110</v>
      </c>
      <c r="Q802">
        <v>100</v>
      </c>
      <c r="R802">
        <v>90</v>
      </c>
      <c r="S802">
        <v>80</v>
      </c>
      <c r="T802">
        <v>70</v>
      </c>
      <c r="U802">
        <v>60</v>
      </c>
      <c r="V802">
        <v>50</v>
      </c>
      <c r="W802">
        <v>40</v>
      </c>
      <c r="X802">
        <v>30</v>
      </c>
      <c r="Y802">
        <v>20</v>
      </c>
      <c r="Z802">
        <v>10</v>
      </c>
      <c r="AA802">
        <v>0</v>
      </c>
      <c r="AB802">
        <v>-10</v>
      </c>
      <c r="AC802">
        <v>-20</v>
      </c>
      <c r="AD802">
        <v>-30</v>
      </c>
      <c r="AE802">
        <v>-40</v>
      </c>
      <c r="AF802">
        <v>-50</v>
      </c>
      <c r="AG802">
        <v>-60</v>
      </c>
      <c r="AH802">
        <v>-70</v>
      </c>
      <c r="AI802">
        <v>-80</v>
      </c>
      <c r="AJ802">
        <v>-90</v>
      </c>
      <c r="AK802">
        <v>-100</v>
      </c>
      <c r="AL802">
        <v>-110</v>
      </c>
      <c r="AM802">
        <v>-120</v>
      </c>
      <c r="AN802">
        <v>-130</v>
      </c>
      <c r="AO802">
        <v>-140</v>
      </c>
      <c r="AP802">
        <v>-150</v>
      </c>
      <c r="AQ802">
        <v>-160</v>
      </c>
      <c r="AR802">
        <v>-170</v>
      </c>
    </row>
    <row r="803" spans="2:44" x14ac:dyDescent="0.5">
      <c r="H803" t="s">
        <v>779</v>
      </c>
      <c r="I803">
        <f>IF(ABS(I802-E815)&gt;180,IF(ABS(I802-E815)&gt;360,ABS(I802-E815)-360,360-ABS(I802-E815)),ABS(I802-E815))</f>
        <v>180</v>
      </c>
      <c r="J803">
        <f>IF(ABS(J802-E815)&gt;180,IF(ABS(J802-E815)&gt;360,ABS(J802-E815)-360,360-ABS(J802-E815)),ABS(J802-E815))</f>
        <v>170</v>
      </c>
      <c r="K803">
        <f>IF(ABS(K802-E815)&gt;180,IF(ABS(K802-E815)&gt;360,ABS(K802-E815)-360,360-ABS(K802-E815)),ABS(K802-E815))</f>
        <v>160</v>
      </c>
      <c r="L803">
        <f>IF(ABS(L802-E815)&gt;180,IF(ABS(L802-E815)&gt;360,ABS(L802-E815)-360,360-ABS(L802-E815)),ABS(L802-E815))</f>
        <v>150</v>
      </c>
      <c r="M803">
        <f>IF(ABS(M802-E815)&gt;180,IF(ABS(M802-E815)&gt;360,ABS(M802-E815)-360,360-ABS(M802-E815)),ABS(M802-E815))</f>
        <v>140</v>
      </c>
      <c r="N803">
        <f>IF(ABS(N802-E815)&gt;180,IF(ABS(N802-E815)&gt;360,ABS(N802-E815)-360,360-ABS(N802-E815)),ABS(N802-E815))</f>
        <v>130</v>
      </c>
      <c r="O803">
        <f>IF(ABS(O802-E815)&gt;180,IF(ABS(O802-E815)&gt;360,ABS(O802-E815)-360,360-ABS(O802-E815)),ABS(O802-E815))</f>
        <v>120</v>
      </c>
      <c r="P803">
        <f>IF(ABS(P802-E815)&gt;180,IF(ABS(P802-E815)&gt;360,ABS(P802-E815)-360,360-ABS(P802-E815)),ABS(P802-E815))</f>
        <v>110</v>
      </c>
      <c r="Q803">
        <f>IF(ABS(Q802-E815)&gt;180,IF(ABS(Q802-E815)&gt;360,ABS(Q802-E815)-360,360-ABS(Q802-E815)),ABS(Q802-E815))</f>
        <v>100</v>
      </c>
      <c r="R803">
        <f>IF(ABS(R802-E815)&gt;180,IF(ABS(R802-E815)&gt;360,ABS(R802-E815)-360,360-ABS(R802-E815)),ABS(R802-E815))</f>
        <v>90</v>
      </c>
      <c r="S803">
        <f>IF(ABS(S802-E815)&gt;180,IF(ABS(S802-E815)&gt;360,ABS(S802-E815)-360,360-ABS(S802-E815)),ABS(S802-E815))</f>
        <v>80</v>
      </c>
      <c r="T803">
        <f>IF(ABS(T802-E815)&gt;180,IF(ABS(T802-E815)&gt;360,ABS(T802-E815)-360,360-ABS(T802-E815)),ABS(T802-E815))</f>
        <v>70</v>
      </c>
      <c r="U803">
        <f>IF(ABS(U802-E815)&gt;180,IF(ABS(U802-E815)&gt;360,ABS(U802-E815)-360,360-ABS(U802-E815)),ABS(U802-E815))</f>
        <v>60</v>
      </c>
      <c r="V803">
        <f>IF(ABS(V802-E815)&gt;180,IF(ABS(V802-E815)&gt;360,ABS(V802-E815)-360,360-ABS(V802-E815)),ABS(V802-E815))</f>
        <v>50</v>
      </c>
      <c r="W803">
        <f>IF(ABS(W802-E815)&gt;180,IF(ABS(W802-E815)&gt;360,ABS(W802-E815)-360,360-ABS(W802-E815)),ABS(W802-E815))</f>
        <v>40</v>
      </c>
      <c r="X803">
        <f>IF(ABS(X802-E815)&gt;180,IF(ABS(X802-E815)&gt;360,ABS(X802-E815)-360,360-ABS(X802-E815)),ABS(X802-E815))</f>
        <v>30</v>
      </c>
      <c r="Y803">
        <f>IF(ABS(Y802-E815)&gt;180,IF(ABS(Y802-E815)&gt;360,ABS(Y802-E815)-360,360-ABS(Y802-E815)),ABS(Y802-E815))</f>
        <v>20</v>
      </c>
      <c r="Z803">
        <f>IF(ABS(Z802-E815)&gt;180,IF(ABS(Z802-E815)&gt;360,ABS(Z802-E815)-360,360-ABS(Z802-E815)),ABS(Z802-E815))</f>
        <v>10</v>
      </c>
      <c r="AA803">
        <f>IF(ABS(AA802-E815)&gt;180,IF(ABS(AA802-E815)&gt;360,ABS(AA802-E815)-360,360-ABS(AA802-E815)),ABS(AA802-E815))</f>
        <v>0</v>
      </c>
      <c r="AB803">
        <f>IF(ABS(AB802-E815)&gt;180,IF(ABS(AB802-E815)&gt;360,ABS(AB802-E815)-360,360-ABS(AB802-E815)),ABS(AB802-E815))</f>
        <v>10</v>
      </c>
      <c r="AC803">
        <f>IF(ABS(AC802-E815)&gt;180,IF(ABS(AC802-E815)&gt;360,ABS(AC802-E815)-360,360-ABS(AC802-E815)),ABS(AC802-E815))</f>
        <v>20</v>
      </c>
      <c r="AD803">
        <f>IF(ABS(AD802-E815)&gt;180,IF(ABS(AD802-E815)&gt;360,ABS(AD802-E815)-360,360-ABS(AD802-E815)),ABS(AD802-E815))</f>
        <v>30</v>
      </c>
      <c r="AE803">
        <f>IF(ABS(AE802-E815)&gt;180,IF(ABS(AE802-E815)&gt;360,ABS(AE802-E815)-360,360-ABS(AE802-E815)),ABS(AE802-E815))</f>
        <v>40</v>
      </c>
      <c r="AF803">
        <f>IF(ABS(AF802-E815)&gt;180,IF(ABS(AF802-E815)&gt;360,ABS(AF802-E815)-360,360-ABS(AF802-E815)),ABS(AF802-E815))</f>
        <v>50</v>
      </c>
      <c r="AG803">
        <f>IF(ABS(AG802-E815)&gt;180,IF(ABS(AG802-E815)&gt;360,ABS(AG802-E815)-360,360-ABS(AG802-E815)),ABS(AG802-E815))</f>
        <v>60</v>
      </c>
      <c r="AH803">
        <f>IF(ABS(AH802-E815)&gt;180,IF(ABS(AH802-E815)&gt;360,ABS(AH802-E815)-360,360-ABS(AH802-E815)),ABS(AH802-E815))</f>
        <v>70</v>
      </c>
      <c r="AI803">
        <f>IF(ABS(AI802-E815)&gt;180,IF(ABS(AI802-E815)&gt;360,ABS(AI802-E815)-360,360-ABS(AI802-E815)),ABS(AI802-E815))</f>
        <v>80</v>
      </c>
      <c r="AJ803">
        <f>IF(ABS(AJ802-E815)&gt;180,IF(ABS(AJ802-E815)&gt;360,ABS(AJ802-E815)-360,360-ABS(AJ802-E815)),ABS(AJ802-E815))</f>
        <v>90</v>
      </c>
      <c r="AK803">
        <f>IF(ABS(AK802-E815)&gt;180,IF(ABS(AK802-E815)&gt;360,ABS(AK802-E815)-360,360-ABS(AK802-E815)),ABS(AK802-E815))</f>
        <v>100</v>
      </c>
      <c r="AL803">
        <f>IF(ABS(AL802-E815)&gt;180,IF(ABS(AL802-E815)&gt;360,ABS(AL802-E815)-360,360-ABS(AL802-E815)),ABS(AL802-E815))</f>
        <v>110</v>
      </c>
      <c r="AM803">
        <f>IF(ABS(AM802-E815)&gt;180,IF(ABS(AM802-E815)&gt;360,ABS(AM802-E815)-360,360-ABS(AM802-E815)),ABS(AM802-E815))</f>
        <v>120</v>
      </c>
      <c r="AN803">
        <f>IF(ABS(AN802-E815)&gt;180,IF(ABS(AN802-E815)&gt;360,ABS(AN802-E815)-360,360-ABS(AN802-E815)),ABS(AN802-E815))</f>
        <v>130</v>
      </c>
      <c r="AO803">
        <f>IF(ABS(AO802-E815)&gt;180,IF(ABS(AO802-E815)&gt;360,ABS(AO802-E815)-360,360-ABS(AO802-E815)),ABS(AO802-E815))</f>
        <v>140</v>
      </c>
      <c r="AP803">
        <f>IF(ABS(AP802-E815)&gt;180,IF(ABS(AP802-E815)&gt;360,ABS(AP802-E815)-360,360-ABS(AP802-E815)),ABS(AP802-E815))</f>
        <v>150</v>
      </c>
      <c r="AQ803">
        <f>IF(ABS(AQ802-E815)&gt;180,IF(ABS(AQ802-E815)&gt;360,ABS(AQ802-E815)-360,360-ABS(AQ802-E815)),ABS(AQ802-E815))</f>
        <v>160</v>
      </c>
      <c r="AR803">
        <f>IF(ABS(AR802-E815)&gt;180,IF(ABS(AR802-E815)&gt;360,ABS(AR802-E815)-360,360-ABS(AR802-E815)),ABS(AR802-E815))</f>
        <v>170</v>
      </c>
    </row>
    <row r="804" spans="2:44" x14ac:dyDescent="0.5">
      <c r="G804" t="s">
        <v>734</v>
      </c>
    </row>
    <row r="805" spans="2:44" x14ac:dyDescent="0.5">
      <c r="B805" t="s">
        <v>788</v>
      </c>
      <c r="E805">
        <v>330</v>
      </c>
      <c r="G805">
        <v>90</v>
      </c>
      <c r="I805" t="e">
        <f>IF(DEGREES(ACOS(SIN(RADIANS(G805))*SIN(RADIANS(E813))+COS(RADIANS(G805))*COS(RADIANS(E813))*COS(RADIANS(I803))))&gt;90,0,$F$4*$F$5/E812^2*(SIN(RADIANS(G805))*SIN(RADIANS(E813))+COS(RADIANS(G805))*COS(RADIANS(E813))*COS(RADIANS(I803))))</f>
        <v>#DIV/0!</v>
      </c>
      <c r="J805" t="e">
        <f>IF(DEGREES(ACOS(SIN(RADIANS(G805))*SIN(RADIANS(E813))+COS(RADIANS(G805))*COS(RADIANS(E813))*COS(RADIANS(J803))))&gt;90,0,$F$4*$F$5/E812^2*(SIN(RADIANS(G805))*SIN(RADIANS(E813))+COS(RADIANS(G805))*COS(RADIANS(E813))*COS(RADIANS(J803))))</f>
        <v>#DIV/0!</v>
      </c>
      <c r="K805" t="e">
        <f>IF(DEGREES(ACOS(SIN(RADIANS(G805))*SIN(RADIANS(E813))+COS(RADIANS(G805))*COS(RADIANS(E813))*COS(RADIANS(K803))))&gt;90,0,$F$4*$F$5/E812^2*(SIN(RADIANS(G805))*SIN(RADIANS(E813))+COS(RADIANS(G805))*COS(RADIANS(E813))*COS(RADIANS(K803))))</f>
        <v>#DIV/0!</v>
      </c>
      <c r="L805" t="e">
        <f>IF(DEGREES(ACOS(SIN(RADIANS(G805))*SIN(RADIANS(E813))+COS(RADIANS(G805))*COS(RADIANS(E813))*COS(RADIANS(L803))))&gt;90,0,$F$4*$F$5/E812^2*(SIN(RADIANS(G805))*SIN(RADIANS(E813))+COS(RADIANS(G805))*COS(RADIANS(E813))*COS(RADIANS(L803))))</f>
        <v>#DIV/0!</v>
      </c>
      <c r="M805" t="e">
        <f>IF(DEGREES(ACOS(SIN(RADIANS(G805))*SIN(RADIANS(E813))+COS(RADIANS(G805))*COS(RADIANS(E813))*COS(RADIANS(M803))))&gt;90,0,$F$4*$F$5/E812^2*(SIN(RADIANS(G805))*SIN(RADIANS(E813))+COS(RADIANS(G805))*COS(RADIANS(E813))*COS(RADIANS(M803))))</f>
        <v>#DIV/0!</v>
      </c>
      <c r="N805" t="e">
        <f>IF(DEGREES(ACOS(SIN(RADIANS(G805))*SIN(RADIANS(E813))+COS(RADIANS(G805))*COS(RADIANS(E813))*COS(RADIANS(N803))))&gt;90,0,$F$4*$F$5/E812^2*(SIN(RADIANS(G805))*SIN(RADIANS(E813))+COS(RADIANS(G805))*COS(RADIANS(E813))*COS(RADIANS(N803))))</f>
        <v>#DIV/0!</v>
      </c>
      <c r="O805" t="e">
        <f>IF(DEGREES(ACOS(SIN(RADIANS(G805))*SIN(RADIANS(E813))+COS(RADIANS(G805))*COS(RADIANS(E813))*COS(RADIANS(O803))))&gt;90,0,$F$4*$F$5/E812^2*(SIN(RADIANS(G805))*SIN(RADIANS(E813))+COS(RADIANS(G805))*COS(RADIANS(E813))*COS(RADIANS(O803))))</f>
        <v>#DIV/0!</v>
      </c>
      <c r="P805" t="e">
        <f>IF(DEGREES(ACOS(SIN(RADIANS(G805))*SIN(RADIANS(E813))+COS(RADIANS(G805))*COS(RADIANS(E813))*COS(RADIANS(P803))))&gt;90,0,$F$4*$F$5/E812^2*(SIN(RADIANS(G805))*SIN(RADIANS(E813))+COS(RADIANS(G805))*COS(RADIANS(E813))*COS(RADIANS(P803))))</f>
        <v>#DIV/0!</v>
      </c>
      <c r="Q805" t="e">
        <f>IF(DEGREES(ACOS(SIN(RADIANS(G805))*SIN(RADIANS(E813))+COS(RADIANS(G805))*COS(RADIANS(E813))*COS(RADIANS(Q803))))&gt;90,0,$F$4*$F$5/E812^2*(SIN(RADIANS(G805))*SIN(RADIANS(E813))+COS(RADIANS(G805))*COS(RADIANS(E813))*COS(RADIANS(Q803))))</f>
        <v>#DIV/0!</v>
      </c>
      <c r="R805" t="e">
        <f>IF(DEGREES(ACOS(SIN(RADIANS(G805))*SIN(RADIANS(E813))+COS(RADIANS(G805))*COS(RADIANS(E813))*COS(RADIANS(R803))))&gt;90,0,$F$4*$F$5/E812^2*(SIN(RADIANS(G805))*SIN(RADIANS(E813))+COS(RADIANS(G805))*COS(RADIANS(E813))*COS(RADIANS(R803))))</f>
        <v>#DIV/0!</v>
      </c>
      <c r="S805" t="e">
        <f>IF(DEGREES(ACOS(SIN(RADIANS(G805))*SIN(RADIANS(E813))+COS(RADIANS(G805))*COS(RADIANS(E813))*COS(RADIANS(S803))))&gt;90,0,$F$4*$F$5/E812^2*(SIN(RADIANS(G805))*SIN(RADIANS(E813))+COS(RADIANS(G805))*COS(RADIANS(E813))*COS(RADIANS(S803))))</f>
        <v>#DIV/0!</v>
      </c>
      <c r="T805" t="e">
        <f>IF(DEGREES(ACOS(SIN(RADIANS(G805))*SIN(RADIANS(E813))+COS(RADIANS(G805))*COS(RADIANS(E813))*COS(RADIANS(T803))))&gt;90,0,$F$4*$F$5/E812^2*(SIN(RADIANS(G805))*SIN(RADIANS(E813))+COS(RADIANS(G805))*COS(RADIANS(E813))*COS(RADIANS(T803))))</f>
        <v>#DIV/0!</v>
      </c>
      <c r="U805" t="e">
        <f>IF(DEGREES(ACOS(SIN(RADIANS(G805))*SIN(RADIANS(E813))+COS(RADIANS(G805))*COS(RADIANS(E813))*COS(RADIANS(U803))))&gt;90,0,$F$4*$F$5/E812^2*(SIN(RADIANS(G805))*SIN(RADIANS(E813))+COS(RADIANS(G805))*COS(RADIANS(E813))*COS(RADIANS(U803))))</f>
        <v>#DIV/0!</v>
      </c>
      <c r="V805" t="e">
        <f>IF(DEGREES(ACOS(SIN(RADIANS(G805))*SIN(RADIANS(E813))+COS(RADIANS(G805))*COS(RADIANS(E813))*COS(RADIANS(V803))))&gt;90,0,$F$4*$F$5/E812^2*(SIN(RADIANS(G805))*SIN(RADIANS(E813))+COS(RADIANS(G805))*COS(RADIANS(E813))*COS(RADIANS(V803))))</f>
        <v>#DIV/0!</v>
      </c>
      <c r="W805" t="e">
        <f>IF(DEGREES(ACOS(SIN(RADIANS(G805))*SIN(RADIANS(E813))+COS(RADIANS(G805))*COS(RADIANS(E813))*COS(RADIANS(W803))))&gt;90,0,$F$4*$F$5/E812^2*(SIN(RADIANS(G805))*SIN(RADIANS(E813))+COS(RADIANS(G805))*COS(RADIANS(E813))*COS(RADIANS(W803))))</f>
        <v>#DIV/0!</v>
      </c>
      <c r="X805" t="e">
        <f>IF(DEGREES(ACOS(SIN(RADIANS(G805))*SIN(RADIANS(E813))+COS(RADIANS(G805))*COS(RADIANS(E813))*COS(RADIANS(X803))))&gt;90,0,$F$4*$F$5/E812^2*(SIN(RADIANS(G805))*SIN(RADIANS(E813))+COS(RADIANS(G805))*COS(RADIANS(E813))*COS(RADIANS(X803))))</f>
        <v>#DIV/0!</v>
      </c>
      <c r="Y805" t="e">
        <f>IF(DEGREES(ACOS(SIN(RADIANS(G805))*SIN(RADIANS(E813))+COS(RADIANS(G805))*COS(RADIANS(E813))*COS(RADIANS(Y803))))&gt;90,0,$F$4*$F$5/E812^2*(SIN(RADIANS(G805))*SIN(RADIANS(E813))+COS(RADIANS(G805))*COS(RADIANS(E813))*COS(RADIANS(Y803))))</f>
        <v>#DIV/0!</v>
      </c>
      <c r="Z805" t="e">
        <f>IF(DEGREES(ACOS(SIN(RADIANS(G805))*SIN(RADIANS(E813))+COS(RADIANS(G805))*COS(RADIANS(E813))*COS(RADIANS(Z803))))&gt;90,0,$F$4*$F$5/E812^2*(SIN(RADIANS(G805))*SIN(RADIANS(E813))+COS(RADIANS(G805))*COS(RADIANS(E813))*COS(RADIANS(Z803))))</f>
        <v>#DIV/0!</v>
      </c>
      <c r="AA805" t="e">
        <f>IF(DEGREES(ACOS(SIN(RADIANS(G805))*SIN(RADIANS(E813))+COS(RADIANS(G805))*COS(RADIANS(E813))*COS(RADIANS(AA803))))&gt;90,0,$F$4*$F$5/E812^2*(SIN(RADIANS(G805))*SIN(RADIANS(E813))+COS(RADIANS(G805))*COS(RADIANS(E813))*COS(RADIANS(AA803))))</f>
        <v>#DIV/0!</v>
      </c>
      <c r="AB805" t="e">
        <f>IF(DEGREES(ACOS(SIN(RADIANS(G805))*SIN(RADIANS(E813))+COS(RADIANS(G805))*COS(RADIANS(E813))*COS(RADIANS(AB803))))&gt;90,0,$F$4*$F$5/E812^2*(SIN(RADIANS(G805))*SIN(RADIANS(E813))+COS(RADIANS(G805))*COS(RADIANS(E813))*COS(RADIANS(AB803))))</f>
        <v>#DIV/0!</v>
      </c>
      <c r="AC805" t="e">
        <f>IF(DEGREES(ACOS(SIN(RADIANS(G805))*SIN(RADIANS(E813))+COS(RADIANS(G805))*COS(RADIANS(E813))*COS(RADIANS(AC803))))&gt;90,0,$F$4*$F$5/E812^2*(SIN(RADIANS(G805))*SIN(RADIANS(E813))+COS(RADIANS(G805))*COS(RADIANS(E813))*COS(RADIANS(AC803))))</f>
        <v>#DIV/0!</v>
      </c>
      <c r="AD805" t="e">
        <f>IF(DEGREES(ACOS(SIN(RADIANS(G805))*SIN(RADIANS(E813))+COS(RADIANS(G805))*COS(RADIANS(E813))*COS(RADIANS(AD803))))&gt;90,0,$F$4*$F$5/E812^2*(SIN(RADIANS(G805))*SIN(RADIANS(E813))+COS(RADIANS(G805))*COS(RADIANS(E813))*COS(RADIANS(AD803))))</f>
        <v>#DIV/0!</v>
      </c>
      <c r="AE805" t="e">
        <f>IF(DEGREES(ACOS(SIN(RADIANS(G805))*SIN(RADIANS(E813))+COS(RADIANS(G805))*COS(RADIANS(E813))*COS(RADIANS(AE803))))&gt;90,0,$F$4*$F$5/E812^2*(SIN(RADIANS(G805))*SIN(RADIANS(E813))+COS(RADIANS(G805))*COS(RADIANS(E813))*COS(RADIANS(AE803))))</f>
        <v>#DIV/0!</v>
      </c>
      <c r="AF805" t="e">
        <f>IF(DEGREES(ACOS(SIN(RADIANS(G805))*SIN(RADIANS(E813))+COS(RADIANS(G805))*COS(RADIANS(E813))*COS(RADIANS(AF803))))&gt;90,0,$F$4*$F$5/E812^2*(SIN(RADIANS(G805))*SIN(RADIANS(E813))+COS(RADIANS(G805))*COS(RADIANS(E813))*COS(RADIANS(AF803))))</f>
        <v>#DIV/0!</v>
      </c>
      <c r="AG805" t="e">
        <f>IF(DEGREES(ACOS(SIN(RADIANS(G805))*SIN(RADIANS(E813))+COS(RADIANS(G805))*COS(RADIANS(E813))*COS(RADIANS(AG803))))&gt;90,0,$F$4*$F$5/E812^2*(SIN(RADIANS(G805))*SIN(RADIANS(E813))+COS(RADIANS(G805))*COS(RADIANS(E813))*COS(RADIANS(AG803))))</f>
        <v>#DIV/0!</v>
      </c>
      <c r="AH805" t="e">
        <f>IF(DEGREES(ACOS(SIN(RADIANS(G805))*SIN(RADIANS(E813))+COS(RADIANS(G805))*COS(RADIANS(E813))*COS(RADIANS(AH803))))&gt;90,0,$F$4*$F$5/E812^2*(SIN(RADIANS(G805))*SIN(RADIANS(E813))+COS(RADIANS(G805))*COS(RADIANS(E813))*COS(RADIANS(AH803))))</f>
        <v>#DIV/0!</v>
      </c>
      <c r="AI805" t="e">
        <f>IF(DEGREES(ACOS(SIN(RADIANS(G805))*SIN(RADIANS(E813))+COS(RADIANS(G805))*COS(RADIANS(E813))*COS(RADIANS(AI803))))&gt;90,0,$F$4*$F$5/E812^2*(SIN(RADIANS(G805))*SIN(RADIANS(E813))+COS(RADIANS(G805))*COS(RADIANS(E813))*COS(RADIANS(AI803))))</f>
        <v>#DIV/0!</v>
      </c>
      <c r="AJ805" t="e">
        <f>IF(DEGREES(ACOS(SIN(RADIANS(G805))*SIN(RADIANS(E813))+COS(RADIANS(G805))*COS(RADIANS(E813))*COS(RADIANS(AJ803))))&gt;90,0,$F$4*$F$5/E812^2*(SIN(RADIANS(G805))*SIN(RADIANS(E813))+COS(RADIANS(G805))*COS(RADIANS(E813))*COS(RADIANS(AJ803))))</f>
        <v>#DIV/0!</v>
      </c>
      <c r="AK805" t="e">
        <f>IF(DEGREES(ACOS(SIN(RADIANS(G805))*SIN(RADIANS(E813))+COS(RADIANS(G805))*COS(RADIANS(E813))*COS(RADIANS(AK803))))&gt;90,0,$F$4*$F$5/E812^2*(SIN(RADIANS(G805))*SIN(RADIANS(E813))+COS(RADIANS(G805))*COS(RADIANS(E813))*COS(RADIANS(AK803))))</f>
        <v>#DIV/0!</v>
      </c>
      <c r="AL805" t="e">
        <f>IF(DEGREES(ACOS(SIN(RADIANS(G805))*SIN(RADIANS(E813))+COS(RADIANS(G805))*COS(RADIANS(E813))*COS(RADIANS(AL803))))&gt;90,0,$F$4*$F$5/E812^2*(SIN(RADIANS(G805))*SIN(RADIANS(E813))+COS(RADIANS(G805))*COS(RADIANS(E813))*COS(RADIANS(AL803))))</f>
        <v>#DIV/0!</v>
      </c>
      <c r="AM805" t="e">
        <f>IF(DEGREES(ACOS(SIN(RADIANS(G805))*SIN(RADIANS(E813))+COS(RADIANS(G805))*COS(RADIANS(E813))*COS(RADIANS(AM803))))&gt;90,0,$F$4*$F$5/E812^2*(SIN(RADIANS(G805))*SIN(RADIANS(E813))+COS(RADIANS(G805))*COS(RADIANS(E813))*COS(RADIANS(AM803))))</f>
        <v>#DIV/0!</v>
      </c>
      <c r="AN805" t="e">
        <f>IF(DEGREES(ACOS(SIN(RADIANS(G805))*SIN(RADIANS(E813))+COS(RADIANS(G805))*COS(RADIANS(E813))*COS(RADIANS(AN803))))&gt;90,0,$F$4*$F$5/E812^2*(SIN(RADIANS(G805))*SIN(RADIANS(E813))+COS(RADIANS(G805))*COS(RADIANS(E813))*COS(RADIANS(AN803))))</f>
        <v>#DIV/0!</v>
      </c>
      <c r="AO805" t="e">
        <f>IF(DEGREES(ACOS(SIN(RADIANS(G805))*SIN(RADIANS(E813))+COS(RADIANS(G805))*COS(RADIANS(E813))*COS(RADIANS(AO803))))&gt;90,0,$F$4*$F$5/E812^2*(SIN(RADIANS(G805))*SIN(RADIANS(E813))+COS(RADIANS(G805))*COS(RADIANS(E813))*COS(RADIANS(AO803))))</f>
        <v>#DIV/0!</v>
      </c>
      <c r="AP805" t="e">
        <f>IF(DEGREES(ACOS(SIN(RADIANS(G805))*SIN(RADIANS(E813))+COS(RADIANS(G805))*COS(RADIANS(E813))*COS(RADIANS(AP803))))&gt;90,0,$F$4*$F$5/E812^2*(SIN(RADIANS(G805))*SIN(RADIANS(E813))+COS(RADIANS(G805))*COS(RADIANS(E813))*COS(RADIANS(AP803))))</f>
        <v>#DIV/0!</v>
      </c>
      <c r="AQ805" t="e">
        <f>IF(DEGREES(ACOS(SIN(RADIANS(G805))*SIN(RADIANS(E813))+COS(RADIANS(G805))*COS(RADIANS(E813))*COS(RADIANS(AQ803))))&gt;90,0,$F$4*$F$5/E812^2*(SIN(RADIANS(G805))*SIN(RADIANS(E813))+COS(RADIANS(G805))*COS(RADIANS(E813))*COS(RADIANS(AQ803))))</f>
        <v>#DIV/0!</v>
      </c>
      <c r="AR805" t="e">
        <f>IF(DEGREES(ACOS(SIN(RADIANS(G805))*SIN(RADIANS(E813))+COS(RADIANS(G805))*COS(RADIANS(E813))*COS(RADIANS(AR803))))&gt;90,0,$F$4*$F$5/E812^2*(SIN(RADIANS(G805))*SIN(RADIANS(E813))+COS(RADIANS(G805))*COS(RADIANS(E813))*COS(RADIANS(AR803))))</f>
        <v>#DIV/0!</v>
      </c>
    </row>
    <row r="806" spans="2:44" x14ac:dyDescent="0.5">
      <c r="B806" t="s">
        <v>726</v>
      </c>
      <c r="E806" cm="1">
        <f t="array" ref="E806">INDEX($D$1751:$AM$1751,0,MATCH(E805-IF(E805&lt;360,0,360),$D$1700:$AM$1700,0))+IF(E805&gt;350,360,0)</f>
        <v>330</v>
      </c>
      <c r="G806">
        <v>80</v>
      </c>
      <c r="I806">
        <f>IF(DEGREES(ACOS(SIN(RADIANS(G806))*SIN(RADIANS(E813))+COS(RADIANS(G806))*COS(RADIANS(E813))*COS(RADIANS(I803))))&gt;90,0,$F$4*$F$5/E812^2*(SIN(RADIANS(G806))*SIN(RADIANS(E813))+COS(RADIANS(G806))*COS(RADIANS(E813))*COS(RADIANS(I803))))</f>
        <v>0</v>
      </c>
      <c r="J806">
        <f>IF(DEGREES(ACOS(SIN(RADIANS(G806))*SIN(RADIANS(E813))+COS(RADIANS(G806))*COS(RADIANS(E813))*COS(RADIANS(J803))))&gt;90,0,$F$4*$F$5/E812^2*(SIN(RADIANS(G806))*SIN(RADIANS(E813))+COS(RADIANS(G806))*COS(RADIANS(E813))*COS(RADIANS(J803))))</f>
        <v>0</v>
      </c>
      <c r="K806">
        <f>IF(DEGREES(ACOS(SIN(RADIANS(G806))*SIN(RADIANS(E813))+COS(RADIANS(G806))*COS(RADIANS(E813))*COS(RADIANS(K803))))&gt;90,0,$F$4*$F$5/E812^2*(SIN(RADIANS(G806))*SIN(RADIANS(E813))+COS(RADIANS(G806))*COS(RADIANS(E813))*COS(RADIANS(K803))))</f>
        <v>0</v>
      </c>
      <c r="L806">
        <f>IF(DEGREES(ACOS(SIN(RADIANS(G806))*SIN(RADIANS(E813))+COS(RADIANS(G806))*COS(RADIANS(E813))*COS(RADIANS(L803))))&gt;90,0,$F$4*$F$5/E812^2*(SIN(RADIANS(G806))*SIN(RADIANS(E813))+COS(RADIANS(G806))*COS(RADIANS(E813))*COS(RADIANS(L803))))</f>
        <v>0</v>
      </c>
      <c r="M806">
        <f>IF(DEGREES(ACOS(SIN(RADIANS(G806))*SIN(RADIANS(E813))+COS(RADIANS(G806))*COS(RADIANS(E813))*COS(RADIANS(M803))))&gt;90,0,$F$4*$F$5/E812^2*(SIN(RADIANS(G806))*SIN(RADIANS(E813))+COS(RADIANS(G806))*COS(RADIANS(E813))*COS(RADIANS(M803))))</f>
        <v>0</v>
      </c>
      <c r="N806">
        <f>IF(DEGREES(ACOS(SIN(RADIANS(G806))*SIN(RADIANS(E813))+COS(RADIANS(G806))*COS(RADIANS(E813))*COS(RADIANS(N803))))&gt;90,0,$F$4*$F$5/E812^2*(SIN(RADIANS(G806))*SIN(RADIANS(E813))+COS(RADIANS(G806))*COS(RADIANS(E813))*COS(RADIANS(N803))))</f>
        <v>0</v>
      </c>
      <c r="O806">
        <f>IF(DEGREES(ACOS(SIN(RADIANS(G806))*SIN(RADIANS(E813))+COS(RADIANS(G806))*COS(RADIANS(E813))*COS(RADIANS(O803))))&gt;90,0,$F$4*$F$5/E812^2*(SIN(RADIANS(G806))*SIN(RADIANS(E813))+COS(RADIANS(G806))*COS(RADIANS(E813))*COS(RADIANS(O803))))</f>
        <v>0</v>
      </c>
      <c r="P806">
        <f>IF(DEGREES(ACOS(SIN(RADIANS(G806))*SIN(RADIANS(E813))+COS(RADIANS(G806))*COS(RADIANS(E813))*COS(RADIANS(P803))))&gt;90,0,$F$4*$F$5/E812^2*(SIN(RADIANS(G806))*SIN(RADIANS(E813))+COS(RADIANS(G806))*COS(RADIANS(E813))*COS(RADIANS(P803))))</f>
        <v>0</v>
      </c>
      <c r="Q806">
        <f>IF(DEGREES(ACOS(SIN(RADIANS(G806))*SIN(RADIANS(E813))+COS(RADIANS(G806))*COS(RADIANS(E813))*COS(RADIANS(Q803))))&gt;90,0,$F$4*$F$5/E812^2*(SIN(RADIANS(G806))*SIN(RADIANS(E813))+COS(RADIANS(G806))*COS(RADIANS(E813))*COS(RADIANS(Q803))))</f>
        <v>0</v>
      </c>
      <c r="R806" t="e">
        <f>IF(DEGREES(ACOS(SIN(RADIANS(G806))*SIN(RADIANS(E813))+COS(RADIANS(G806))*COS(RADIANS(E813))*COS(RADIANS(R803))))&gt;90,0,$F$4*$F$5/E812^2*(SIN(RADIANS(G806))*SIN(RADIANS(E813))+COS(RADIANS(G806))*COS(RADIANS(E813))*COS(RADIANS(R803))))</f>
        <v>#DIV/0!</v>
      </c>
      <c r="S806" t="e">
        <f>IF(DEGREES(ACOS(SIN(RADIANS(G806))*SIN(RADIANS(E813))+COS(RADIANS(G806))*COS(RADIANS(E813))*COS(RADIANS(S803))))&gt;90,0,$F$4*$F$5/E812^2*(SIN(RADIANS(G806))*SIN(RADIANS(E813))+COS(RADIANS(G806))*COS(RADIANS(E813))*COS(RADIANS(S803))))</f>
        <v>#DIV/0!</v>
      </c>
      <c r="T806" t="e">
        <f>IF(DEGREES(ACOS(SIN(RADIANS(G806))*SIN(RADIANS(E813))+COS(RADIANS(G806))*COS(RADIANS(E813))*COS(RADIANS(T803))))&gt;90,0,$F$4*$F$5/E812^2*(SIN(RADIANS(G806))*SIN(RADIANS(E813))+COS(RADIANS(G806))*COS(RADIANS(E813))*COS(RADIANS(T803))))</f>
        <v>#DIV/0!</v>
      </c>
      <c r="U806" t="e">
        <f>IF(DEGREES(ACOS(SIN(RADIANS(G806))*SIN(RADIANS(E813))+COS(RADIANS(G806))*COS(RADIANS(E813))*COS(RADIANS(U803))))&gt;90,0,$F$4*$F$5/E812^2*(SIN(RADIANS(G806))*SIN(RADIANS(E813))+COS(RADIANS(G806))*COS(RADIANS(E813))*COS(RADIANS(U803))))</f>
        <v>#DIV/0!</v>
      </c>
      <c r="V806" t="e">
        <f>IF(DEGREES(ACOS(SIN(RADIANS(G806))*SIN(RADIANS(E813))+COS(RADIANS(G806))*COS(RADIANS(E813))*COS(RADIANS(V803))))&gt;90,0,$F$4*$F$5/E812^2*(SIN(RADIANS(G806))*SIN(RADIANS(E813))+COS(RADIANS(G806))*COS(RADIANS(E813))*COS(RADIANS(V803))))</f>
        <v>#DIV/0!</v>
      </c>
      <c r="W806" t="e">
        <f>IF(DEGREES(ACOS(SIN(RADIANS(G806))*SIN(RADIANS(E813))+COS(RADIANS(G806))*COS(RADIANS(E813))*COS(RADIANS(W803))))&gt;90,0,$F$4*$F$5/E812^2*(SIN(RADIANS(G806))*SIN(RADIANS(E813))+COS(RADIANS(G806))*COS(RADIANS(E813))*COS(RADIANS(W803))))</f>
        <v>#DIV/0!</v>
      </c>
      <c r="X806" t="e">
        <f>IF(DEGREES(ACOS(SIN(RADIANS(G806))*SIN(RADIANS(E813))+COS(RADIANS(G806))*COS(RADIANS(E813))*COS(RADIANS(X803))))&gt;90,0,$F$4*$F$5/E812^2*(SIN(RADIANS(G806))*SIN(RADIANS(E813))+COS(RADIANS(G806))*COS(RADIANS(E813))*COS(RADIANS(X803))))</f>
        <v>#DIV/0!</v>
      </c>
      <c r="Y806" t="e">
        <f>IF(DEGREES(ACOS(SIN(RADIANS(G806))*SIN(RADIANS(E813))+COS(RADIANS(G806))*COS(RADIANS(E813))*COS(RADIANS(Y803))))&gt;90,0,$F$4*$F$5/E812^2*(SIN(RADIANS(G806))*SIN(RADIANS(E813))+COS(RADIANS(G806))*COS(RADIANS(E813))*COS(RADIANS(Y803))))</f>
        <v>#DIV/0!</v>
      </c>
      <c r="Z806" t="e">
        <f>IF(DEGREES(ACOS(SIN(RADIANS(G806))*SIN(RADIANS(E813))+COS(RADIANS(G806))*COS(RADIANS(E813))*COS(RADIANS(Z803))))&gt;90,0,$F$4*$F$5/E812^2*(SIN(RADIANS(G806))*SIN(RADIANS(E813))+COS(RADIANS(G806))*COS(RADIANS(E813))*COS(RADIANS(Z803))))</f>
        <v>#DIV/0!</v>
      </c>
      <c r="AA806" t="e">
        <f>IF(DEGREES(ACOS(SIN(RADIANS(G806))*SIN(RADIANS(E813))+COS(RADIANS(G806))*COS(RADIANS(E813))*COS(RADIANS(AA803))))&gt;90,0,$F$4*$F$5/E812^2*(SIN(RADIANS(G806))*SIN(RADIANS(E813))+COS(RADIANS(G806))*COS(RADIANS(E813))*COS(RADIANS(AA803))))</f>
        <v>#DIV/0!</v>
      </c>
      <c r="AB806" t="e">
        <f>IF(DEGREES(ACOS(SIN(RADIANS(G806))*SIN(RADIANS(E813))+COS(RADIANS(G806))*COS(RADIANS(E813))*COS(RADIANS(AB803))))&gt;90,0,$F$4*$F$5/E812^2*(SIN(RADIANS(G806))*SIN(RADIANS(E813))+COS(RADIANS(G806))*COS(RADIANS(E813))*COS(RADIANS(AB803))))</f>
        <v>#DIV/0!</v>
      </c>
      <c r="AC806" t="e">
        <f>IF(DEGREES(ACOS(SIN(RADIANS(G806))*SIN(RADIANS(E813))+COS(RADIANS(G806))*COS(RADIANS(E813))*COS(RADIANS(AC803))))&gt;90,0,$F$4*$F$5/E812^2*(SIN(RADIANS(G806))*SIN(RADIANS(E813))+COS(RADIANS(G806))*COS(RADIANS(E813))*COS(RADIANS(AC803))))</f>
        <v>#DIV/0!</v>
      </c>
      <c r="AD806" t="e">
        <f>IF(DEGREES(ACOS(SIN(RADIANS(G806))*SIN(RADIANS(E813))+COS(RADIANS(G806))*COS(RADIANS(E813))*COS(RADIANS(AD803))))&gt;90,0,$F$4*$F$5/E812^2*(SIN(RADIANS(G806))*SIN(RADIANS(E813))+COS(RADIANS(G806))*COS(RADIANS(E813))*COS(RADIANS(AD803))))</f>
        <v>#DIV/0!</v>
      </c>
      <c r="AE806" t="e">
        <f>IF(DEGREES(ACOS(SIN(RADIANS(G806))*SIN(RADIANS(E813))+COS(RADIANS(G806))*COS(RADIANS(E813))*COS(RADIANS(AE803))))&gt;90,0,$F$4*$F$5/E812^2*(SIN(RADIANS(G806))*SIN(RADIANS(E813))+COS(RADIANS(G806))*COS(RADIANS(E813))*COS(RADIANS(AE803))))</f>
        <v>#DIV/0!</v>
      </c>
      <c r="AF806" t="e">
        <f>IF(DEGREES(ACOS(SIN(RADIANS(G806))*SIN(RADIANS(E813))+COS(RADIANS(G806))*COS(RADIANS(E813))*COS(RADIANS(AF803))))&gt;90,0,$F$4*$F$5/E812^2*(SIN(RADIANS(G806))*SIN(RADIANS(E813))+COS(RADIANS(G806))*COS(RADIANS(E813))*COS(RADIANS(AF803))))</f>
        <v>#DIV/0!</v>
      </c>
      <c r="AG806" t="e">
        <f>IF(DEGREES(ACOS(SIN(RADIANS(G806))*SIN(RADIANS(E813))+COS(RADIANS(G806))*COS(RADIANS(E813))*COS(RADIANS(AG803))))&gt;90,0,$F$4*$F$5/E812^2*(SIN(RADIANS(G806))*SIN(RADIANS(E813))+COS(RADIANS(G806))*COS(RADIANS(E813))*COS(RADIANS(AG803))))</f>
        <v>#DIV/0!</v>
      </c>
      <c r="AH806" t="e">
        <f>IF(DEGREES(ACOS(SIN(RADIANS(G806))*SIN(RADIANS(E813))+COS(RADIANS(G806))*COS(RADIANS(E813))*COS(RADIANS(AH803))))&gt;90,0,$F$4*$F$5/E812^2*(SIN(RADIANS(G806))*SIN(RADIANS(E813))+COS(RADIANS(G806))*COS(RADIANS(E813))*COS(RADIANS(AH803))))</f>
        <v>#DIV/0!</v>
      </c>
      <c r="AI806" t="e">
        <f>IF(DEGREES(ACOS(SIN(RADIANS(G806))*SIN(RADIANS(E813))+COS(RADIANS(G806))*COS(RADIANS(E813))*COS(RADIANS(AI803))))&gt;90,0,$F$4*$F$5/E812^2*(SIN(RADIANS(G806))*SIN(RADIANS(E813))+COS(RADIANS(G806))*COS(RADIANS(E813))*COS(RADIANS(AI803))))</f>
        <v>#DIV/0!</v>
      </c>
      <c r="AJ806" t="e">
        <f>IF(DEGREES(ACOS(SIN(RADIANS(G806))*SIN(RADIANS(E813))+COS(RADIANS(G806))*COS(RADIANS(E813))*COS(RADIANS(AJ803))))&gt;90,0,$F$4*$F$5/E812^2*(SIN(RADIANS(G806))*SIN(RADIANS(E813))+COS(RADIANS(G806))*COS(RADIANS(E813))*COS(RADIANS(AJ803))))</f>
        <v>#DIV/0!</v>
      </c>
      <c r="AK806">
        <f>IF(DEGREES(ACOS(SIN(RADIANS(G806))*SIN(RADIANS(E813))+COS(RADIANS(G806))*COS(RADIANS(E813))*COS(RADIANS(AK803))))&gt;90,0,$F$4*$F$5/E812^2*(SIN(RADIANS(G806))*SIN(RADIANS(E813))+COS(RADIANS(G806))*COS(RADIANS(E813))*COS(RADIANS(AK803))))</f>
        <v>0</v>
      </c>
      <c r="AL806">
        <f>IF(DEGREES(ACOS(SIN(RADIANS(G806))*SIN(RADIANS(E813))+COS(RADIANS(G806))*COS(RADIANS(E813))*COS(RADIANS(AL803))))&gt;90,0,$F$4*$F$5/E812^2*(SIN(RADIANS(G806))*SIN(RADIANS(E813))+COS(RADIANS(G806))*COS(RADIANS(E813))*COS(RADIANS(AL803))))</f>
        <v>0</v>
      </c>
      <c r="AM806">
        <f>IF(DEGREES(ACOS(SIN(RADIANS(G806))*SIN(RADIANS(E813))+COS(RADIANS(G806))*COS(RADIANS(E813))*COS(RADIANS(AM803))))&gt;90,0,$F$4*$F$5/E812^2*(SIN(RADIANS(G806))*SIN(RADIANS(E813))+COS(RADIANS(G806))*COS(RADIANS(E813))*COS(RADIANS(AM803))))</f>
        <v>0</v>
      </c>
      <c r="AN806">
        <f>IF(DEGREES(ACOS(SIN(RADIANS(G806))*SIN(RADIANS(E813))+COS(RADIANS(G806))*COS(RADIANS(E813))*COS(RADIANS(AN803))))&gt;90,0,$F$4*$F$5/E812^2*(SIN(RADIANS(G806))*SIN(RADIANS(E813))+COS(RADIANS(G806))*COS(RADIANS(E813))*COS(RADIANS(AN803))))</f>
        <v>0</v>
      </c>
      <c r="AO806">
        <f>IF(DEGREES(ACOS(SIN(RADIANS(G806))*SIN(RADIANS(E813))+COS(RADIANS(G806))*COS(RADIANS(E813))*COS(RADIANS(AO803))))&gt;90,0,$F$4*$F$5/E812^2*(SIN(RADIANS(G806))*SIN(RADIANS(E813))+COS(RADIANS(G806))*COS(RADIANS(E813))*COS(RADIANS(AO803))))</f>
        <v>0</v>
      </c>
      <c r="AP806">
        <f>IF(DEGREES(ACOS(SIN(RADIANS(G806))*SIN(RADIANS(E813))+COS(RADIANS(G806))*COS(RADIANS(E813))*COS(RADIANS(AP803))))&gt;90,0,$F$4*$F$5/E812^2*(SIN(RADIANS(G806))*SIN(RADIANS(E813))+COS(RADIANS(G806))*COS(RADIANS(E813))*COS(RADIANS(AP803))))</f>
        <v>0</v>
      </c>
      <c r="AQ806">
        <f>IF(DEGREES(ACOS(SIN(RADIANS(G806))*SIN(RADIANS(E813))+COS(RADIANS(G806))*COS(RADIANS(E813))*COS(RADIANS(AQ803))))&gt;90,0,$F$4*$F$5/E812^2*(SIN(RADIANS(G806))*SIN(RADIANS(E813))+COS(RADIANS(G806))*COS(RADIANS(E813))*COS(RADIANS(AQ803))))</f>
        <v>0</v>
      </c>
      <c r="AR806">
        <f>IF(DEGREES(ACOS(SIN(RADIANS(G806))*SIN(RADIANS(E813))+COS(RADIANS(G806))*COS(RADIANS(E813))*COS(RADIANS(AR803))))&gt;90,0,$F$4*$F$5/E812^2*(SIN(RADIANS(G806))*SIN(RADIANS(E813))+COS(RADIANS(G806))*COS(RADIANS(E813))*COS(RADIANS(AR803))))</f>
        <v>0</v>
      </c>
    </row>
    <row r="807" spans="2:44" x14ac:dyDescent="0.5">
      <c r="B807" s="40" t="s">
        <v>781</v>
      </c>
      <c r="E807">
        <f>IF(E806-$F$13&lt;0,E806-$F$13+360,IF(E806-$F$13&gt;360,E806-$F$13-360,E806-$F$13))</f>
        <v>60</v>
      </c>
      <c r="G807">
        <v>70</v>
      </c>
      <c r="I807">
        <f>IF(DEGREES(ACOS(SIN(RADIANS(G807))*SIN(RADIANS(E813))+COS(RADIANS(G807))*COS(RADIANS(E813))*COS(RADIANS(I803))))&gt;90,0,$F$4*$F$5/E812^2*(SIN(RADIANS(G807))*SIN(RADIANS(E813))+COS(RADIANS(G807))*COS(RADIANS(E813))*COS(RADIANS(I803))))</f>
        <v>0</v>
      </c>
      <c r="J807">
        <f>IF(DEGREES(ACOS(SIN(RADIANS(G807))*SIN(RADIANS(E813))+COS(RADIANS(G807))*COS(RADIANS(E813))*COS(RADIANS(J803))))&gt;90,0,$F$4*$F$5/E812^2*(SIN(RADIANS(G807))*SIN(RADIANS(E813))+COS(RADIANS(G807))*COS(RADIANS(E813))*COS(RADIANS(J803))))</f>
        <v>0</v>
      </c>
      <c r="K807">
        <f>IF(DEGREES(ACOS(SIN(RADIANS(G807))*SIN(RADIANS(E813))+COS(RADIANS(G807))*COS(RADIANS(E813))*COS(RADIANS(K803))))&gt;90,0,$F$4*$F$5/E812^2*(SIN(RADIANS(G807))*SIN(RADIANS(E813))+COS(RADIANS(G807))*COS(RADIANS(E813))*COS(RADIANS(K803))))</f>
        <v>0</v>
      </c>
      <c r="L807">
        <f>IF(DEGREES(ACOS(SIN(RADIANS(G807))*SIN(RADIANS(E813))+COS(RADIANS(G807))*COS(RADIANS(E813))*COS(RADIANS(L803))))&gt;90,0,$F$4*$F$5/E812^2*(SIN(RADIANS(G807))*SIN(RADIANS(E813))+COS(RADIANS(G807))*COS(RADIANS(E813))*COS(RADIANS(L803))))</f>
        <v>0</v>
      </c>
      <c r="M807">
        <f>IF(DEGREES(ACOS(SIN(RADIANS(G807))*SIN(RADIANS(E813))+COS(RADIANS(G807))*COS(RADIANS(E813))*COS(RADIANS(M803))))&gt;90,0,$F$4*$F$5/E812^2*(SIN(RADIANS(G807))*SIN(RADIANS(E813))+COS(RADIANS(G807))*COS(RADIANS(E813))*COS(RADIANS(M803))))</f>
        <v>0</v>
      </c>
      <c r="N807">
        <f>IF(DEGREES(ACOS(SIN(RADIANS(G807))*SIN(RADIANS(E813))+COS(RADIANS(G807))*COS(RADIANS(E813))*COS(RADIANS(N803))))&gt;90,0,$F$4*$F$5/E812^2*(SIN(RADIANS(G807))*SIN(RADIANS(E813))+COS(RADIANS(G807))*COS(RADIANS(E813))*COS(RADIANS(N803))))</f>
        <v>0</v>
      </c>
      <c r="O807">
        <f>IF(DEGREES(ACOS(SIN(RADIANS(G807))*SIN(RADIANS(E813))+COS(RADIANS(G807))*COS(RADIANS(E813))*COS(RADIANS(O803))))&gt;90,0,$F$4*$F$5/E812^2*(SIN(RADIANS(G807))*SIN(RADIANS(E813))+COS(RADIANS(G807))*COS(RADIANS(E813))*COS(RADIANS(O803))))</f>
        <v>0</v>
      </c>
      <c r="P807">
        <f>IF(DEGREES(ACOS(SIN(RADIANS(G807))*SIN(RADIANS(E813))+COS(RADIANS(G807))*COS(RADIANS(E813))*COS(RADIANS(P803))))&gt;90,0,$F$4*$F$5/E812^2*(SIN(RADIANS(G807))*SIN(RADIANS(E813))+COS(RADIANS(G807))*COS(RADIANS(E813))*COS(RADIANS(P803))))</f>
        <v>0</v>
      </c>
      <c r="Q807">
        <f>IF(DEGREES(ACOS(SIN(RADIANS(G807))*SIN(RADIANS(E813))+COS(RADIANS(G807))*COS(RADIANS(E813))*COS(RADIANS(Q803))))&gt;90,0,$F$4*$F$5/E812^2*(SIN(RADIANS(G807))*SIN(RADIANS(E813))+COS(RADIANS(G807))*COS(RADIANS(E813))*COS(RADIANS(Q803))))</f>
        <v>0</v>
      </c>
      <c r="R807" t="e">
        <f>IF(DEGREES(ACOS(SIN(RADIANS(G807))*SIN(RADIANS(E813))+COS(RADIANS(G807))*COS(RADIANS(E813))*COS(RADIANS(R803))))&gt;90,0,$F$4*$F$5/E812^2*(SIN(RADIANS(G807))*SIN(RADIANS(E813))+COS(RADIANS(G807))*COS(RADIANS(E813))*COS(RADIANS(R803))))</f>
        <v>#DIV/0!</v>
      </c>
      <c r="S807" t="e">
        <f>IF(DEGREES(ACOS(SIN(RADIANS(G807))*SIN(RADIANS(E813))+COS(RADIANS(G807))*COS(RADIANS(E813))*COS(RADIANS(S803))))&gt;90,0,$F$4*$F$5/E812^2*(SIN(RADIANS(G807))*SIN(RADIANS(E813))+COS(RADIANS(G807))*COS(RADIANS(E813))*COS(RADIANS(S803))))</f>
        <v>#DIV/0!</v>
      </c>
      <c r="T807" t="e">
        <f>IF(DEGREES(ACOS(SIN(RADIANS(G807))*SIN(RADIANS(E813))+COS(RADIANS(G807))*COS(RADIANS(E813))*COS(RADIANS(T803))))&gt;90,0,$F$4*$F$5/E812^2*(SIN(RADIANS(G807))*SIN(RADIANS(E813))+COS(RADIANS(G807))*COS(RADIANS(E813))*COS(RADIANS(T803))))</f>
        <v>#DIV/0!</v>
      </c>
      <c r="U807" t="e">
        <f>IF(DEGREES(ACOS(SIN(RADIANS(G807))*SIN(RADIANS(E813))+COS(RADIANS(G807))*COS(RADIANS(E813))*COS(RADIANS(U803))))&gt;90,0,$F$4*$F$5/E812^2*(SIN(RADIANS(G807))*SIN(RADIANS(E813))+COS(RADIANS(G807))*COS(RADIANS(E813))*COS(RADIANS(U803))))</f>
        <v>#DIV/0!</v>
      </c>
      <c r="V807" t="e">
        <f>IF(DEGREES(ACOS(SIN(RADIANS(G807))*SIN(RADIANS(E813))+COS(RADIANS(G807))*COS(RADIANS(E813))*COS(RADIANS(V803))))&gt;90,0,$F$4*$F$5/E812^2*(SIN(RADIANS(G807))*SIN(RADIANS(E813))+COS(RADIANS(G807))*COS(RADIANS(E813))*COS(RADIANS(V803))))</f>
        <v>#DIV/0!</v>
      </c>
      <c r="W807" t="e">
        <f>IF(DEGREES(ACOS(SIN(RADIANS(G807))*SIN(RADIANS(E813))+COS(RADIANS(G807))*COS(RADIANS(E813))*COS(RADIANS(W803))))&gt;90,0,$F$4*$F$5/E812^2*(SIN(RADIANS(G807))*SIN(RADIANS(E813))+COS(RADIANS(G807))*COS(RADIANS(E813))*COS(RADIANS(W803))))</f>
        <v>#DIV/0!</v>
      </c>
      <c r="X807" t="e">
        <f>IF(DEGREES(ACOS(SIN(RADIANS(G807))*SIN(RADIANS(E813))+COS(RADIANS(G807))*COS(RADIANS(E813))*COS(RADIANS(X803))))&gt;90,0,$F$4*$F$5/E812^2*(SIN(RADIANS(G807))*SIN(RADIANS(E813))+COS(RADIANS(G807))*COS(RADIANS(E813))*COS(RADIANS(X803))))</f>
        <v>#DIV/0!</v>
      </c>
      <c r="Y807" t="e">
        <f>IF(DEGREES(ACOS(SIN(RADIANS(G807))*SIN(RADIANS(E813))+COS(RADIANS(G807))*COS(RADIANS(E813))*COS(RADIANS(Y803))))&gt;90,0,$F$4*$F$5/E812^2*(SIN(RADIANS(G807))*SIN(RADIANS(E813))+COS(RADIANS(G807))*COS(RADIANS(E813))*COS(RADIANS(Y803))))</f>
        <v>#DIV/0!</v>
      </c>
      <c r="Z807" t="e">
        <f>IF(DEGREES(ACOS(SIN(RADIANS(G807))*SIN(RADIANS(E813))+COS(RADIANS(G807))*COS(RADIANS(E813))*COS(RADIANS(Z803))))&gt;90,0,$F$4*$F$5/E812^2*(SIN(RADIANS(G807))*SIN(RADIANS(E813))+COS(RADIANS(G807))*COS(RADIANS(E813))*COS(RADIANS(Z803))))</f>
        <v>#DIV/0!</v>
      </c>
      <c r="AA807" t="e">
        <f>IF(DEGREES(ACOS(SIN(RADIANS(G807))*SIN(RADIANS(E813))+COS(RADIANS(G807))*COS(RADIANS(E813))*COS(RADIANS(AA803))))&gt;90,0,$F$4*$F$5/E812^2*(SIN(RADIANS(G807))*SIN(RADIANS(E813))+COS(RADIANS(G807))*COS(RADIANS(E813))*COS(RADIANS(AA803))))</f>
        <v>#DIV/0!</v>
      </c>
      <c r="AB807" t="e">
        <f>IF(DEGREES(ACOS(SIN(RADIANS(G807))*SIN(RADIANS(E813))+COS(RADIANS(G807))*COS(RADIANS(E813))*COS(RADIANS(AB803))))&gt;90,0,$F$4*$F$5/E812^2*(SIN(RADIANS(G807))*SIN(RADIANS(E813))+COS(RADIANS(G807))*COS(RADIANS(E813))*COS(RADIANS(AB803))))</f>
        <v>#DIV/0!</v>
      </c>
      <c r="AC807" t="e">
        <f>IF(DEGREES(ACOS(SIN(RADIANS(G807))*SIN(RADIANS(E813))+COS(RADIANS(G807))*COS(RADIANS(E813))*COS(RADIANS(AC803))))&gt;90,0,$F$4*$F$5/E812^2*(SIN(RADIANS(G807))*SIN(RADIANS(E813))+COS(RADIANS(G807))*COS(RADIANS(E813))*COS(RADIANS(AC803))))</f>
        <v>#DIV/0!</v>
      </c>
      <c r="AD807" t="e">
        <f>IF(DEGREES(ACOS(SIN(RADIANS(G807))*SIN(RADIANS(E813))+COS(RADIANS(G807))*COS(RADIANS(E813))*COS(RADIANS(AD803))))&gt;90,0,$F$4*$F$5/E812^2*(SIN(RADIANS(G807))*SIN(RADIANS(E813))+COS(RADIANS(G807))*COS(RADIANS(E813))*COS(RADIANS(AD803))))</f>
        <v>#DIV/0!</v>
      </c>
      <c r="AE807" t="e">
        <f>IF(DEGREES(ACOS(SIN(RADIANS(G807))*SIN(RADIANS(E813))+COS(RADIANS(G807))*COS(RADIANS(E813))*COS(RADIANS(AE803))))&gt;90,0,$F$4*$F$5/E812^2*(SIN(RADIANS(G807))*SIN(RADIANS(E813))+COS(RADIANS(G807))*COS(RADIANS(E813))*COS(RADIANS(AE803))))</f>
        <v>#DIV/0!</v>
      </c>
      <c r="AF807" t="e">
        <f>IF(DEGREES(ACOS(SIN(RADIANS(G807))*SIN(RADIANS(E813))+COS(RADIANS(G807))*COS(RADIANS(E813))*COS(RADIANS(AF803))))&gt;90,0,$F$4*$F$5/E812^2*(SIN(RADIANS(G807))*SIN(RADIANS(E813))+COS(RADIANS(G807))*COS(RADIANS(E813))*COS(RADIANS(AF803))))</f>
        <v>#DIV/0!</v>
      </c>
      <c r="AG807" t="e">
        <f>IF(DEGREES(ACOS(SIN(RADIANS(G807))*SIN(RADIANS(E813))+COS(RADIANS(G807))*COS(RADIANS(E813))*COS(RADIANS(AG803))))&gt;90,0,$F$4*$F$5/E812^2*(SIN(RADIANS(G807))*SIN(RADIANS(E813))+COS(RADIANS(G807))*COS(RADIANS(E813))*COS(RADIANS(AG803))))</f>
        <v>#DIV/0!</v>
      </c>
      <c r="AH807" t="e">
        <f>IF(DEGREES(ACOS(SIN(RADIANS(G807))*SIN(RADIANS(E813))+COS(RADIANS(G807))*COS(RADIANS(E813))*COS(RADIANS(AH803))))&gt;90,0,$F$4*$F$5/E812^2*(SIN(RADIANS(G807))*SIN(RADIANS(E813))+COS(RADIANS(G807))*COS(RADIANS(E813))*COS(RADIANS(AH803))))</f>
        <v>#DIV/0!</v>
      </c>
      <c r="AI807" t="e">
        <f>IF(DEGREES(ACOS(SIN(RADIANS(G807))*SIN(RADIANS(E813))+COS(RADIANS(G807))*COS(RADIANS(E813))*COS(RADIANS(AI803))))&gt;90,0,$F$4*$F$5/E812^2*(SIN(RADIANS(G807))*SIN(RADIANS(E813))+COS(RADIANS(G807))*COS(RADIANS(E813))*COS(RADIANS(AI803))))</f>
        <v>#DIV/0!</v>
      </c>
      <c r="AJ807" t="e">
        <f>IF(DEGREES(ACOS(SIN(RADIANS(G807))*SIN(RADIANS(E813))+COS(RADIANS(G807))*COS(RADIANS(E813))*COS(RADIANS(AJ803))))&gt;90,0,$F$4*$F$5/E812^2*(SIN(RADIANS(G807))*SIN(RADIANS(E813))+COS(RADIANS(G807))*COS(RADIANS(E813))*COS(RADIANS(AJ803))))</f>
        <v>#DIV/0!</v>
      </c>
      <c r="AK807">
        <f>IF(DEGREES(ACOS(SIN(RADIANS(G807))*SIN(RADIANS(E813))+COS(RADIANS(G807))*COS(RADIANS(E813))*COS(RADIANS(AK803))))&gt;90,0,$F$4*$F$5/E812^2*(SIN(RADIANS(G807))*SIN(RADIANS(E813))+COS(RADIANS(G807))*COS(RADIANS(E813))*COS(RADIANS(AK803))))</f>
        <v>0</v>
      </c>
      <c r="AL807">
        <f>IF(DEGREES(ACOS(SIN(RADIANS(G807))*SIN(RADIANS(E813))+COS(RADIANS(G807))*COS(RADIANS(E813))*COS(RADIANS(AL803))))&gt;90,0,$F$4*$F$5/E812^2*(SIN(RADIANS(G807))*SIN(RADIANS(E813))+COS(RADIANS(G807))*COS(RADIANS(E813))*COS(RADIANS(AL803))))</f>
        <v>0</v>
      </c>
      <c r="AM807">
        <f>IF(DEGREES(ACOS(SIN(RADIANS(G807))*SIN(RADIANS(E813))+COS(RADIANS(G807))*COS(RADIANS(E813))*COS(RADIANS(AM803))))&gt;90,0,$F$4*$F$5/E812^2*(SIN(RADIANS(G807))*SIN(RADIANS(E813))+COS(RADIANS(G807))*COS(RADIANS(E813))*COS(RADIANS(AM803))))</f>
        <v>0</v>
      </c>
      <c r="AN807">
        <f>IF(DEGREES(ACOS(SIN(RADIANS(G807))*SIN(RADIANS(E813))+COS(RADIANS(G807))*COS(RADIANS(E813))*COS(RADIANS(AN803))))&gt;90,0,$F$4*$F$5/E812^2*(SIN(RADIANS(G807))*SIN(RADIANS(E813))+COS(RADIANS(G807))*COS(RADIANS(E813))*COS(RADIANS(AN803))))</f>
        <v>0</v>
      </c>
      <c r="AO807">
        <f>IF(DEGREES(ACOS(SIN(RADIANS(G807))*SIN(RADIANS(E813))+COS(RADIANS(G807))*COS(RADIANS(E813))*COS(RADIANS(AO803))))&gt;90,0,$F$4*$F$5/E812^2*(SIN(RADIANS(G807))*SIN(RADIANS(E813))+COS(RADIANS(G807))*COS(RADIANS(E813))*COS(RADIANS(AO803))))</f>
        <v>0</v>
      </c>
      <c r="AP807">
        <f>IF(DEGREES(ACOS(SIN(RADIANS(G807))*SIN(RADIANS(E813))+COS(RADIANS(G807))*COS(RADIANS(E813))*COS(RADIANS(AP803))))&gt;90,0,$F$4*$F$5/E812^2*(SIN(RADIANS(G807))*SIN(RADIANS(E813))+COS(RADIANS(G807))*COS(RADIANS(E813))*COS(RADIANS(AP803))))</f>
        <v>0</v>
      </c>
      <c r="AQ807">
        <f>IF(DEGREES(ACOS(SIN(RADIANS(G807))*SIN(RADIANS(E813))+COS(RADIANS(G807))*COS(RADIANS(E813))*COS(RADIANS(AQ803))))&gt;90,0,$F$4*$F$5/E812^2*(SIN(RADIANS(G807))*SIN(RADIANS(E813))+COS(RADIANS(G807))*COS(RADIANS(E813))*COS(RADIANS(AQ803))))</f>
        <v>0</v>
      </c>
      <c r="AR807">
        <f>IF(DEGREES(ACOS(SIN(RADIANS(G807))*SIN(RADIANS(E813))+COS(RADIANS(G807))*COS(RADIANS(E813))*COS(RADIANS(AR803))))&gt;90,0,$F$4*$F$5/E812^2*(SIN(RADIANS(G807))*SIN(RADIANS(E813))+COS(RADIANS(G807))*COS(RADIANS(E813))*COS(RADIANS(AR803))))</f>
        <v>0</v>
      </c>
    </row>
    <row r="808" spans="2:44" x14ac:dyDescent="0.5">
      <c r="B808" s="40" t="s">
        <v>727</v>
      </c>
      <c r="E808">
        <f>IF(E805&lt;360,E805/360,(E805-360)/360)</f>
        <v>0.91666666666666663</v>
      </c>
      <c r="G808">
        <v>60</v>
      </c>
      <c r="I808">
        <f>IF(DEGREES(ACOS(SIN(RADIANS(G808))*SIN(RADIANS(E813))+COS(RADIANS(G808))*COS(RADIANS(E813))*COS(RADIANS(I803))))&gt;90,0,$F$4*$F$5/E812^2*(SIN(RADIANS(G808))*SIN(RADIANS(E813))+COS(RADIANS(G808))*COS(RADIANS(E813))*COS(RADIANS(I803))))</f>
        <v>0</v>
      </c>
      <c r="J808">
        <f>IF(DEGREES(ACOS(SIN(RADIANS(G808))*SIN(RADIANS(E813))+COS(RADIANS(G808))*COS(RADIANS(E813))*COS(RADIANS(J803))))&gt;90,0,$F$4*$F$5/E812^2*(SIN(RADIANS(G808))*SIN(RADIANS(E813))+COS(RADIANS(G808))*COS(RADIANS(E813))*COS(RADIANS(J803))))</f>
        <v>0</v>
      </c>
      <c r="K808">
        <f>IF(DEGREES(ACOS(SIN(RADIANS(G808))*SIN(RADIANS(E813))+COS(RADIANS(G808))*COS(RADIANS(E813))*COS(RADIANS(K803))))&gt;90,0,$F$4*$F$5/E812^2*(SIN(RADIANS(G808))*SIN(RADIANS(E813))+COS(RADIANS(G808))*COS(RADIANS(E813))*COS(RADIANS(K803))))</f>
        <v>0</v>
      </c>
      <c r="L808">
        <f>IF(DEGREES(ACOS(SIN(RADIANS(G808))*SIN(RADIANS(E813))+COS(RADIANS(G808))*COS(RADIANS(E813))*COS(RADIANS(L803))))&gt;90,0,$F$4*$F$5/E812^2*(SIN(RADIANS(G808))*SIN(RADIANS(E813))+COS(RADIANS(G808))*COS(RADIANS(E813))*COS(RADIANS(L803))))</f>
        <v>0</v>
      </c>
      <c r="M808">
        <f>IF(DEGREES(ACOS(SIN(RADIANS(G808))*SIN(RADIANS(E813))+COS(RADIANS(G808))*COS(RADIANS(E813))*COS(RADIANS(M803))))&gt;90,0,$F$4*$F$5/E812^2*(SIN(RADIANS(G808))*SIN(RADIANS(E813))+COS(RADIANS(G808))*COS(RADIANS(E813))*COS(RADIANS(M803))))</f>
        <v>0</v>
      </c>
      <c r="N808">
        <f>IF(DEGREES(ACOS(SIN(RADIANS(G808))*SIN(RADIANS(E813))+COS(RADIANS(G808))*COS(RADIANS(E813))*COS(RADIANS(N803))))&gt;90,0,$F$4*$F$5/E812^2*(SIN(RADIANS(G808))*SIN(RADIANS(E813))+COS(RADIANS(G808))*COS(RADIANS(E813))*COS(RADIANS(N803))))</f>
        <v>0</v>
      </c>
      <c r="O808">
        <f>IF(DEGREES(ACOS(SIN(RADIANS(G808))*SIN(RADIANS(E813))+COS(RADIANS(G808))*COS(RADIANS(E813))*COS(RADIANS(O803))))&gt;90,0,$F$4*$F$5/E812^2*(SIN(RADIANS(G808))*SIN(RADIANS(E813))+COS(RADIANS(G808))*COS(RADIANS(E813))*COS(RADIANS(O803))))</f>
        <v>0</v>
      </c>
      <c r="P808">
        <f>IF(DEGREES(ACOS(SIN(RADIANS(G808))*SIN(RADIANS(E813))+COS(RADIANS(G808))*COS(RADIANS(E813))*COS(RADIANS(P803))))&gt;90,0,$F$4*$F$5/E812^2*(SIN(RADIANS(G808))*SIN(RADIANS(E813))+COS(RADIANS(G808))*COS(RADIANS(E813))*COS(RADIANS(P803))))</f>
        <v>0</v>
      </c>
      <c r="Q808">
        <f>IF(DEGREES(ACOS(SIN(RADIANS(G808))*SIN(RADIANS(E813))+COS(RADIANS(G808))*COS(RADIANS(E813))*COS(RADIANS(Q803))))&gt;90,0,$F$4*$F$5/E812^2*(SIN(RADIANS(G808))*SIN(RADIANS(E813))+COS(RADIANS(G808))*COS(RADIANS(E813))*COS(RADIANS(Q803))))</f>
        <v>0</v>
      </c>
      <c r="R808" t="e">
        <f>IF(DEGREES(ACOS(SIN(RADIANS(G808))*SIN(RADIANS(E813))+COS(RADIANS(G808))*COS(RADIANS(E813))*COS(RADIANS(R803))))&gt;90,0,$F$4*$F$5/E812^2*(SIN(RADIANS(G808))*SIN(RADIANS(E813))+COS(RADIANS(G808))*COS(RADIANS(E813))*COS(RADIANS(R803))))</f>
        <v>#DIV/0!</v>
      </c>
      <c r="S808" t="e">
        <f>IF(DEGREES(ACOS(SIN(RADIANS(G808))*SIN(RADIANS(E813))+COS(RADIANS(G808))*COS(RADIANS(E813))*COS(RADIANS(S803))))&gt;90,0,$F$4*$F$5/E812^2*(SIN(RADIANS(G808))*SIN(RADIANS(E813))+COS(RADIANS(G808))*COS(RADIANS(E813))*COS(RADIANS(S803))))</f>
        <v>#DIV/0!</v>
      </c>
      <c r="T808" t="e">
        <f>IF(DEGREES(ACOS(SIN(RADIANS(G808))*SIN(RADIANS(E813))+COS(RADIANS(G808))*COS(RADIANS(E813))*COS(RADIANS(T803))))&gt;90,0,$F$4*$F$5/E812^2*(SIN(RADIANS(G808))*SIN(RADIANS(E813))+COS(RADIANS(G808))*COS(RADIANS(E813))*COS(RADIANS(T803))))</f>
        <v>#DIV/0!</v>
      </c>
      <c r="U808" t="e">
        <f>IF(DEGREES(ACOS(SIN(RADIANS(G808))*SIN(RADIANS(E813))+COS(RADIANS(G808))*COS(RADIANS(E813))*COS(RADIANS(U803))))&gt;90,0,$F$4*$F$5/E812^2*(SIN(RADIANS(G808))*SIN(RADIANS(E813))+COS(RADIANS(G808))*COS(RADIANS(E813))*COS(RADIANS(U803))))</f>
        <v>#DIV/0!</v>
      </c>
      <c r="V808" t="e">
        <f>IF(DEGREES(ACOS(SIN(RADIANS(G808))*SIN(RADIANS(E813))+COS(RADIANS(G808))*COS(RADIANS(E813))*COS(RADIANS(V803))))&gt;90,0,$F$4*$F$5/E812^2*(SIN(RADIANS(G808))*SIN(RADIANS(E813))+COS(RADIANS(G808))*COS(RADIANS(E813))*COS(RADIANS(V803))))</f>
        <v>#DIV/0!</v>
      </c>
      <c r="W808" t="e">
        <f>IF(DEGREES(ACOS(SIN(RADIANS(G808))*SIN(RADIANS(E813))+COS(RADIANS(G808))*COS(RADIANS(E813))*COS(RADIANS(W803))))&gt;90,0,$F$4*$F$5/E812^2*(SIN(RADIANS(G808))*SIN(RADIANS(E813))+COS(RADIANS(G808))*COS(RADIANS(E813))*COS(RADIANS(W803))))</f>
        <v>#DIV/0!</v>
      </c>
      <c r="X808" t="e">
        <f>IF(DEGREES(ACOS(SIN(RADIANS(G808))*SIN(RADIANS(E813))+COS(RADIANS(G808))*COS(RADIANS(E813))*COS(RADIANS(X803))))&gt;90,0,$F$4*$F$5/E812^2*(SIN(RADIANS(G808))*SIN(RADIANS(E813))+COS(RADIANS(G808))*COS(RADIANS(E813))*COS(RADIANS(X803))))</f>
        <v>#DIV/0!</v>
      </c>
      <c r="Y808" t="e">
        <f>IF(DEGREES(ACOS(SIN(RADIANS(G808))*SIN(RADIANS(E813))+COS(RADIANS(G808))*COS(RADIANS(E813))*COS(RADIANS(Y803))))&gt;90,0,$F$4*$F$5/E812^2*(SIN(RADIANS(G808))*SIN(RADIANS(E813))+COS(RADIANS(G808))*COS(RADIANS(E813))*COS(RADIANS(Y803))))</f>
        <v>#DIV/0!</v>
      </c>
      <c r="Z808" t="e">
        <f>IF(DEGREES(ACOS(SIN(RADIANS(G808))*SIN(RADIANS(E813))+COS(RADIANS(G808))*COS(RADIANS(E813))*COS(RADIANS(Z803))))&gt;90,0,$F$4*$F$5/E812^2*(SIN(RADIANS(G808))*SIN(RADIANS(E813))+COS(RADIANS(G808))*COS(RADIANS(E813))*COS(RADIANS(Z803))))</f>
        <v>#DIV/0!</v>
      </c>
      <c r="AA808" t="e">
        <f>IF(DEGREES(ACOS(SIN(RADIANS(G808))*SIN(RADIANS(E813))+COS(RADIANS(G808))*COS(RADIANS(E813))*COS(RADIANS(AA803))))&gt;90,0,$F$4*$F$5/E812^2*(SIN(RADIANS(G808))*SIN(RADIANS(E813))+COS(RADIANS(G808))*COS(RADIANS(E813))*COS(RADIANS(AA803))))</f>
        <v>#DIV/0!</v>
      </c>
      <c r="AB808" t="e">
        <f>IF(DEGREES(ACOS(SIN(RADIANS(G808))*SIN(RADIANS(E813))+COS(RADIANS(G808))*COS(RADIANS(E813))*COS(RADIANS(AB803))))&gt;90,0,$F$4*$F$5/E812^2*(SIN(RADIANS(G808))*SIN(RADIANS(E813))+COS(RADIANS(G808))*COS(RADIANS(E813))*COS(RADIANS(AB803))))</f>
        <v>#DIV/0!</v>
      </c>
      <c r="AC808" t="e">
        <f>IF(DEGREES(ACOS(SIN(RADIANS(G808))*SIN(RADIANS(E813))+COS(RADIANS(G808))*COS(RADIANS(E813))*COS(RADIANS(AC803))))&gt;90,0,$F$4*$F$5/E812^2*(SIN(RADIANS(G808))*SIN(RADIANS(E813))+COS(RADIANS(G808))*COS(RADIANS(E813))*COS(RADIANS(AC803))))</f>
        <v>#DIV/0!</v>
      </c>
      <c r="AD808" t="e">
        <f>IF(DEGREES(ACOS(SIN(RADIANS(G808))*SIN(RADIANS(E813))+COS(RADIANS(G808))*COS(RADIANS(E813))*COS(RADIANS(AD803))))&gt;90,0,$F$4*$F$5/E812^2*(SIN(RADIANS(G808))*SIN(RADIANS(E813))+COS(RADIANS(G808))*COS(RADIANS(E813))*COS(RADIANS(AD803))))</f>
        <v>#DIV/0!</v>
      </c>
      <c r="AE808" t="e">
        <f>IF(DEGREES(ACOS(SIN(RADIANS(G808))*SIN(RADIANS(E813))+COS(RADIANS(G808))*COS(RADIANS(E813))*COS(RADIANS(AE803))))&gt;90,0,$F$4*$F$5/E812^2*(SIN(RADIANS(G808))*SIN(RADIANS(E813))+COS(RADIANS(G808))*COS(RADIANS(E813))*COS(RADIANS(AE803))))</f>
        <v>#DIV/0!</v>
      </c>
      <c r="AF808" t="e">
        <f>IF(DEGREES(ACOS(SIN(RADIANS(G808))*SIN(RADIANS(E813))+COS(RADIANS(G808))*COS(RADIANS(E813))*COS(RADIANS(AF803))))&gt;90,0,$F$4*$F$5/E812^2*(SIN(RADIANS(G808))*SIN(RADIANS(E813))+COS(RADIANS(G808))*COS(RADIANS(E813))*COS(RADIANS(AF803))))</f>
        <v>#DIV/0!</v>
      </c>
      <c r="AG808" t="e">
        <f>IF(DEGREES(ACOS(SIN(RADIANS(G808))*SIN(RADIANS(E813))+COS(RADIANS(G808))*COS(RADIANS(E813))*COS(RADIANS(AG803))))&gt;90,0,$F$4*$F$5/E812^2*(SIN(RADIANS(G808))*SIN(RADIANS(E813))+COS(RADIANS(G808))*COS(RADIANS(E813))*COS(RADIANS(AG803))))</f>
        <v>#DIV/0!</v>
      </c>
      <c r="AH808" t="e">
        <f>IF(DEGREES(ACOS(SIN(RADIANS(G808))*SIN(RADIANS(E813))+COS(RADIANS(G808))*COS(RADIANS(E813))*COS(RADIANS(AH803))))&gt;90,0,$F$4*$F$5/E812^2*(SIN(RADIANS(G808))*SIN(RADIANS(E813))+COS(RADIANS(G808))*COS(RADIANS(E813))*COS(RADIANS(AH803))))</f>
        <v>#DIV/0!</v>
      </c>
      <c r="AI808" t="e">
        <f>IF(DEGREES(ACOS(SIN(RADIANS(G808))*SIN(RADIANS(E813))+COS(RADIANS(G808))*COS(RADIANS(E813))*COS(RADIANS(AI803))))&gt;90,0,$F$4*$F$5/E812^2*(SIN(RADIANS(G808))*SIN(RADIANS(E813))+COS(RADIANS(G808))*COS(RADIANS(E813))*COS(RADIANS(AI803))))</f>
        <v>#DIV/0!</v>
      </c>
      <c r="AJ808" t="e">
        <f>IF(DEGREES(ACOS(SIN(RADIANS(G808))*SIN(RADIANS(E813))+COS(RADIANS(G808))*COS(RADIANS(E813))*COS(RADIANS(AJ803))))&gt;90,0,$F$4*$F$5/E812^2*(SIN(RADIANS(G808))*SIN(RADIANS(E813))+COS(RADIANS(G808))*COS(RADIANS(E813))*COS(RADIANS(AJ803))))</f>
        <v>#DIV/0!</v>
      </c>
      <c r="AK808">
        <f>IF(DEGREES(ACOS(SIN(RADIANS(G808))*SIN(RADIANS(E813))+COS(RADIANS(G808))*COS(RADIANS(E813))*COS(RADIANS(AK803))))&gt;90,0,$F$4*$F$5/E812^2*(SIN(RADIANS(G808))*SIN(RADIANS(E813))+COS(RADIANS(G808))*COS(RADIANS(E813))*COS(RADIANS(AK803))))</f>
        <v>0</v>
      </c>
      <c r="AL808">
        <f>IF(DEGREES(ACOS(SIN(RADIANS(G808))*SIN(RADIANS(E813))+COS(RADIANS(G808))*COS(RADIANS(E813))*COS(RADIANS(AL803))))&gt;90,0,$F$4*$F$5/E812^2*(SIN(RADIANS(G808))*SIN(RADIANS(E813))+COS(RADIANS(G808))*COS(RADIANS(E813))*COS(RADIANS(AL803))))</f>
        <v>0</v>
      </c>
      <c r="AM808">
        <f>IF(DEGREES(ACOS(SIN(RADIANS(G808))*SIN(RADIANS(E813))+COS(RADIANS(G808))*COS(RADIANS(E813))*COS(RADIANS(AM803))))&gt;90,0,$F$4*$F$5/E812^2*(SIN(RADIANS(G808))*SIN(RADIANS(E813))+COS(RADIANS(G808))*COS(RADIANS(E813))*COS(RADIANS(AM803))))</f>
        <v>0</v>
      </c>
      <c r="AN808">
        <f>IF(DEGREES(ACOS(SIN(RADIANS(G808))*SIN(RADIANS(E813))+COS(RADIANS(G808))*COS(RADIANS(E813))*COS(RADIANS(AN803))))&gt;90,0,$F$4*$F$5/E812^2*(SIN(RADIANS(G808))*SIN(RADIANS(E813))+COS(RADIANS(G808))*COS(RADIANS(E813))*COS(RADIANS(AN803))))</f>
        <v>0</v>
      </c>
      <c r="AO808">
        <f>IF(DEGREES(ACOS(SIN(RADIANS(G808))*SIN(RADIANS(E813))+COS(RADIANS(G808))*COS(RADIANS(E813))*COS(RADIANS(AO803))))&gt;90,0,$F$4*$F$5/E812^2*(SIN(RADIANS(G808))*SIN(RADIANS(E813))+COS(RADIANS(G808))*COS(RADIANS(E813))*COS(RADIANS(AO803))))</f>
        <v>0</v>
      </c>
      <c r="AP808">
        <f>IF(DEGREES(ACOS(SIN(RADIANS(G808))*SIN(RADIANS(E813))+COS(RADIANS(G808))*COS(RADIANS(E813))*COS(RADIANS(AP803))))&gt;90,0,$F$4*$F$5/E812^2*(SIN(RADIANS(G808))*SIN(RADIANS(E813))+COS(RADIANS(G808))*COS(RADIANS(E813))*COS(RADIANS(AP803))))</f>
        <v>0</v>
      </c>
      <c r="AQ808">
        <f>IF(DEGREES(ACOS(SIN(RADIANS(G808))*SIN(RADIANS(E813))+COS(RADIANS(G808))*COS(RADIANS(E813))*COS(RADIANS(AQ803))))&gt;90,0,$F$4*$F$5/E812^2*(SIN(RADIANS(G808))*SIN(RADIANS(E813))+COS(RADIANS(G808))*COS(RADIANS(E813))*COS(RADIANS(AQ803))))</f>
        <v>0</v>
      </c>
      <c r="AR808">
        <f>IF(DEGREES(ACOS(SIN(RADIANS(G808))*SIN(RADIANS(E813))+COS(RADIANS(G808))*COS(RADIANS(E813))*COS(RADIANS(AR803))))&gt;90,0,$F$4*$F$5/E812^2*(SIN(RADIANS(G808))*SIN(RADIANS(E813))+COS(RADIANS(G808))*COS(RADIANS(E813))*COS(RADIANS(AR803))))</f>
        <v>0</v>
      </c>
    </row>
    <row r="809" spans="2:44" x14ac:dyDescent="0.5">
      <c r="B809" s="40" t="s">
        <v>782</v>
      </c>
      <c r="E809">
        <f>E808*$F$11</f>
        <v>0</v>
      </c>
      <c r="G809">
        <v>50</v>
      </c>
      <c r="I809">
        <f>IF(DEGREES(ACOS(SIN(RADIANS(G809))*SIN(RADIANS(E813))+COS(RADIANS(G809))*COS(RADIANS(E813))*COS(RADIANS(I803))))&gt;90,0,$F$4*$F$5/E812^2*(SIN(RADIANS(G809))*SIN(RADIANS(E813))+COS(RADIANS(G809))*COS(RADIANS(E813))*COS(RADIANS(I803))))</f>
        <v>0</v>
      </c>
      <c r="J809">
        <f>IF(DEGREES(ACOS(SIN(RADIANS(G809))*SIN(RADIANS(E813))+COS(RADIANS(G809))*COS(RADIANS(E813))*COS(RADIANS(J803))))&gt;90,0,$F$4*$F$5/E812^2*(SIN(RADIANS(G809))*SIN(RADIANS(E813))+COS(RADIANS(G809))*COS(RADIANS(E813))*COS(RADIANS(J803))))</f>
        <v>0</v>
      </c>
      <c r="K809">
        <f>IF(DEGREES(ACOS(SIN(RADIANS(G809))*SIN(RADIANS(E813))+COS(RADIANS(G809))*COS(RADIANS(E813))*COS(RADIANS(K803))))&gt;90,0,$F$4*$F$5/E812^2*(SIN(RADIANS(G809))*SIN(RADIANS(E813))+COS(RADIANS(G809))*COS(RADIANS(E813))*COS(RADIANS(K803))))</f>
        <v>0</v>
      </c>
      <c r="L809">
        <f>IF(DEGREES(ACOS(SIN(RADIANS(G809))*SIN(RADIANS(E813))+COS(RADIANS(G809))*COS(RADIANS(E813))*COS(RADIANS(L803))))&gt;90,0,$F$4*$F$5/E812^2*(SIN(RADIANS(G809))*SIN(RADIANS(E813))+COS(RADIANS(G809))*COS(RADIANS(E813))*COS(RADIANS(L803))))</f>
        <v>0</v>
      </c>
      <c r="M809">
        <f>IF(DEGREES(ACOS(SIN(RADIANS(G809))*SIN(RADIANS(E813))+COS(RADIANS(G809))*COS(RADIANS(E813))*COS(RADIANS(M803))))&gt;90,0,$F$4*$F$5/E812^2*(SIN(RADIANS(G809))*SIN(RADIANS(E813))+COS(RADIANS(G809))*COS(RADIANS(E813))*COS(RADIANS(M803))))</f>
        <v>0</v>
      </c>
      <c r="N809">
        <f>IF(DEGREES(ACOS(SIN(RADIANS(G809))*SIN(RADIANS(E813))+COS(RADIANS(G809))*COS(RADIANS(E813))*COS(RADIANS(N803))))&gt;90,0,$F$4*$F$5/E812^2*(SIN(RADIANS(G809))*SIN(RADIANS(E813))+COS(RADIANS(G809))*COS(RADIANS(E813))*COS(RADIANS(N803))))</f>
        <v>0</v>
      </c>
      <c r="O809">
        <f>IF(DEGREES(ACOS(SIN(RADIANS(G809))*SIN(RADIANS(E813))+COS(RADIANS(G809))*COS(RADIANS(E813))*COS(RADIANS(O803))))&gt;90,0,$F$4*$F$5/E812^2*(SIN(RADIANS(G809))*SIN(RADIANS(E813))+COS(RADIANS(G809))*COS(RADIANS(E813))*COS(RADIANS(O803))))</f>
        <v>0</v>
      </c>
      <c r="P809">
        <f>IF(DEGREES(ACOS(SIN(RADIANS(G809))*SIN(RADIANS(E813))+COS(RADIANS(G809))*COS(RADIANS(E813))*COS(RADIANS(P803))))&gt;90,0,$F$4*$F$5/E812^2*(SIN(RADIANS(G809))*SIN(RADIANS(E813))+COS(RADIANS(G809))*COS(RADIANS(E813))*COS(RADIANS(P803))))</f>
        <v>0</v>
      </c>
      <c r="Q809">
        <f>IF(DEGREES(ACOS(SIN(RADIANS(G809))*SIN(RADIANS(E813))+COS(RADIANS(G809))*COS(RADIANS(E813))*COS(RADIANS(Q803))))&gt;90,0,$F$4*$F$5/E812^2*(SIN(RADIANS(G809))*SIN(RADIANS(E813))+COS(RADIANS(G809))*COS(RADIANS(E813))*COS(RADIANS(Q803))))</f>
        <v>0</v>
      </c>
      <c r="R809" t="e">
        <f>IF(DEGREES(ACOS(SIN(RADIANS(G809))*SIN(RADIANS(E813))+COS(RADIANS(G809))*COS(RADIANS(E813))*COS(RADIANS(R803))))&gt;90,0,$F$4*$F$5/E812^2*(SIN(RADIANS(G809))*SIN(RADIANS(E813))+COS(RADIANS(G809))*COS(RADIANS(E813))*COS(RADIANS(R803))))</f>
        <v>#DIV/0!</v>
      </c>
      <c r="S809" t="e">
        <f>IF(DEGREES(ACOS(SIN(RADIANS(G809))*SIN(RADIANS(E813))+COS(RADIANS(G809))*COS(RADIANS(E813))*COS(RADIANS(S803))))&gt;90,0,$F$4*$F$5/E812^2*(SIN(RADIANS(G809))*SIN(RADIANS(E813))+COS(RADIANS(G809))*COS(RADIANS(E813))*COS(RADIANS(S803))))</f>
        <v>#DIV/0!</v>
      </c>
      <c r="T809" t="e">
        <f>IF(DEGREES(ACOS(SIN(RADIANS(G809))*SIN(RADIANS(E813))+COS(RADIANS(G809))*COS(RADIANS(E813))*COS(RADIANS(T803))))&gt;90,0,$F$4*$F$5/E812^2*(SIN(RADIANS(G809))*SIN(RADIANS(E813))+COS(RADIANS(G809))*COS(RADIANS(E813))*COS(RADIANS(T803))))</f>
        <v>#DIV/0!</v>
      </c>
      <c r="U809" t="e">
        <f>IF(DEGREES(ACOS(SIN(RADIANS(G809))*SIN(RADIANS(E813))+COS(RADIANS(G809))*COS(RADIANS(E813))*COS(RADIANS(U803))))&gt;90,0,$F$4*$F$5/E812^2*(SIN(RADIANS(G809))*SIN(RADIANS(E813))+COS(RADIANS(G809))*COS(RADIANS(E813))*COS(RADIANS(U803))))</f>
        <v>#DIV/0!</v>
      </c>
      <c r="V809" t="e">
        <f>IF(DEGREES(ACOS(SIN(RADIANS(G809))*SIN(RADIANS(E813))+COS(RADIANS(G809))*COS(RADIANS(E813))*COS(RADIANS(V803))))&gt;90,0,$F$4*$F$5/E812^2*(SIN(RADIANS(G809))*SIN(RADIANS(E813))+COS(RADIANS(G809))*COS(RADIANS(E813))*COS(RADIANS(V803))))</f>
        <v>#DIV/0!</v>
      </c>
      <c r="W809" t="e">
        <f>IF(DEGREES(ACOS(SIN(RADIANS(G809))*SIN(RADIANS(E813))+COS(RADIANS(G809))*COS(RADIANS(E813))*COS(RADIANS(W803))))&gt;90,0,$F$4*$F$5/E812^2*(SIN(RADIANS(G809))*SIN(RADIANS(E813))+COS(RADIANS(G809))*COS(RADIANS(E813))*COS(RADIANS(W803))))</f>
        <v>#DIV/0!</v>
      </c>
      <c r="X809" t="e">
        <f>IF(DEGREES(ACOS(SIN(RADIANS(G809))*SIN(RADIANS(E813))+COS(RADIANS(G809))*COS(RADIANS(E813))*COS(RADIANS(X803))))&gt;90,0,$F$4*$F$5/E812^2*(SIN(RADIANS(G809))*SIN(RADIANS(E813))+COS(RADIANS(G809))*COS(RADIANS(E813))*COS(RADIANS(X803))))</f>
        <v>#DIV/0!</v>
      </c>
      <c r="Y809" t="e">
        <f>IF(DEGREES(ACOS(SIN(RADIANS(G809))*SIN(RADIANS(E813))+COS(RADIANS(G809))*COS(RADIANS(E813))*COS(RADIANS(Y803))))&gt;90,0,$F$4*$F$5/E812^2*(SIN(RADIANS(G809))*SIN(RADIANS(E813))+COS(RADIANS(G809))*COS(RADIANS(E813))*COS(RADIANS(Y803))))</f>
        <v>#DIV/0!</v>
      </c>
      <c r="Z809" t="e">
        <f>IF(DEGREES(ACOS(SIN(RADIANS(G809))*SIN(RADIANS(E813))+COS(RADIANS(G809))*COS(RADIANS(E813))*COS(RADIANS(Z803))))&gt;90,0,$F$4*$F$5/E812^2*(SIN(RADIANS(G809))*SIN(RADIANS(E813))+COS(RADIANS(G809))*COS(RADIANS(E813))*COS(RADIANS(Z803))))</f>
        <v>#DIV/0!</v>
      </c>
      <c r="AA809" t="e">
        <f>IF(DEGREES(ACOS(SIN(RADIANS(G809))*SIN(RADIANS(E813))+COS(RADIANS(G809))*COS(RADIANS(E813))*COS(RADIANS(AA803))))&gt;90,0,$F$4*$F$5/E812^2*(SIN(RADIANS(G809))*SIN(RADIANS(E813))+COS(RADIANS(G809))*COS(RADIANS(E813))*COS(RADIANS(AA803))))</f>
        <v>#DIV/0!</v>
      </c>
      <c r="AB809" t="e">
        <f>IF(DEGREES(ACOS(SIN(RADIANS(G809))*SIN(RADIANS(E813))+COS(RADIANS(G809))*COS(RADIANS(E813))*COS(RADIANS(AB803))))&gt;90,0,$F$4*$F$5/E812^2*(SIN(RADIANS(G809))*SIN(RADIANS(E813))+COS(RADIANS(G809))*COS(RADIANS(E813))*COS(RADIANS(AB803))))</f>
        <v>#DIV/0!</v>
      </c>
      <c r="AC809" t="e">
        <f>IF(DEGREES(ACOS(SIN(RADIANS(G809))*SIN(RADIANS(E813))+COS(RADIANS(G809))*COS(RADIANS(E813))*COS(RADIANS(AC803))))&gt;90,0,$F$4*$F$5/E812^2*(SIN(RADIANS(G809))*SIN(RADIANS(E813))+COS(RADIANS(G809))*COS(RADIANS(E813))*COS(RADIANS(AC803))))</f>
        <v>#DIV/0!</v>
      </c>
      <c r="AD809" t="e">
        <f>IF(DEGREES(ACOS(SIN(RADIANS(G809))*SIN(RADIANS(E813))+COS(RADIANS(G809))*COS(RADIANS(E813))*COS(RADIANS(AD803))))&gt;90,0,$F$4*$F$5/E812^2*(SIN(RADIANS(G809))*SIN(RADIANS(E813))+COS(RADIANS(G809))*COS(RADIANS(E813))*COS(RADIANS(AD803))))</f>
        <v>#DIV/0!</v>
      </c>
      <c r="AE809" t="e">
        <f>IF(DEGREES(ACOS(SIN(RADIANS(G809))*SIN(RADIANS(E813))+COS(RADIANS(G809))*COS(RADIANS(E813))*COS(RADIANS(AE803))))&gt;90,0,$F$4*$F$5/E812^2*(SIN(RADIANS(G809))*SIN(RADIANS(E813))+COS(RADIANS(G809))*COS(RADIANS(E813))*COS(RADIANS(AE803))))</f>
        <v>#DIV/0!</v>
      </c>
      <c r="AF809" t="e">
        <f>IF(DEGREES(ACOS(SIN(RADIANS(G809))*SIN(RADIANS(E813))+COS(RADIANS(G809))*COS(RADIANS(E813))*COS(RADIANS(AF803))))&gt;90,0,$F$4*$F$5/E812^2*(SIN(RADIANS(G809))*SIN(RADIANS(E813))+COS(RADIANS(G809))*COS(RADIANS(E813))*COS(RADIANS(AF803))))</f>
        <v>#DIV/0!</v>
      </c>
      <c r="AG809" t="e">
        <f>IF(DEGREES(ACOS(SIN(RADIANS(G809))*SIN(RADIANS(E813))+COS(RADIANS(G809))*COS(RADIANS(E813))*COS(RADIANS(AG803))))&gt;90,0,$F$4*$F$5/E812^2*(SIN(RADIANS(G809))*SIN(RADIANS(E813))+COS(RADIANS(G809))*COS(RADIANS(E813))*COS(RADIANS(AG803))))</f>
        <v>#DIV/0!</v>
      </c>
      <c r="AH809" t="e">
        <f>IF(DEGREES(ACOS(SIN(RADIANS(G809))*SIN(RADIANS(E813))+COS(RADIANS(G809))*COS(RADIANS(E813))*COS(RADIANS(AH803))))&gt;90,0,$F$4*$F$5/E812^2*(SIN(RADIANS(G809))*SIN(RADIANS(E813))+COS(RADIANS(G809))*COS(RADIANS(E813))*COS(RADIANS(AH803))))</f>
        <v>#DIV/0!</v>
      </c>
      <c r="AI809" t="e">
        <f>IF(DEGREES(ACOS(SIN(RADIANS(G809))*SIN(RADIANS(E813))+COS(RADIANS(G809))*COS(RADIANS(E813))*COS(RADIANS(AI803))))&gt;90,0,$F$4*$F$5/E812^2*(SIN(RADIANS(G809))*SIN(RADIANS(E813))+COS(RADIANS(G809))*COS(RADIANS(E813))*COS(RADIANS(AI803))))</f>
        <v>#DIV/0!</v>
      </c>
      <c r="AJ809" t="e">
        <f>IF(DEGREES(ACOS(SIN(RADIANS(G809))*SIN(RADIANS(E813))+COS(RADIANS(G809))*COS(RADIANS(E813))*COS(RADIANS(AJ803))))&gt;90,0,$F$4*$F$5/E812^2*(SIN(RADIANS(G809))*SIN(RADIANS(E813))+COS(RADIANS(G809))*COS(RADIANS(E813))*COS(RADIANS(AJ803))))</f>
        <v>#DIV/0!</v>
      </c>
      <c r="AK809">
        <f>IF(DEGREES(ACOS(SIN(RADIANS(G809))*SIN(RADIANS(E813))+COS(RADIANS(G809))*COS(RADIANS(E813))*COS(RADIANS(AK803))))&gt;90,0,$F$4*$F$5/E812^2*(SIN(RADIANS(G809))*SIN(RADIANS(E813))+COS(RADIANS(G809))*COS(RADIANS(E813))*COS(RADIANS(AK803))))</f>
        <v>0</v>
      </c>
      <c r="AL809">
        <f>IF(DEGREES(ACOS(SIN(RADIANS(G809))*SIN(RADIANS(E813))+COS(RADIANS(G809))*COS(RADIANS(E813))*COS(RADIANS(AL803))))&gt;90,0,$F$4*$F$5/E812^2*(SIN(RADIANS(G809))*SIN(RADIANS(E813))+COS(RADIANS(G809))*COS(RADIANS(E813))*COS(RADIANS(AL803))))</f>
        <v>0</v>
      </c>
      <c r="AM809">
        <f>IF(DEGREES(ACOS(SIN(RADIANS(G809))*SIN(RADIANS(E813))+COS(RADIANS(G809))*COS(RADIANS(E813))*COS(RADIANS(AM803))))&gt;90,0,$F$4*$F$5/E812^2*(SIN(RADIANS(G809))*SIN(RADIANS(E813))+COS(RADIANS(G809))*COS(RADIANS(E813))*COS(RADIANS(AM803))))</f>
        <v>0</v>
      </c>
      <c r="AN809">
        <f>IF(DEGREES(ACOS(SIN(RADIANS(G809))*SIN(RADIANS(E813))+COS(RADIANS(G809))*COS(RADIANS(E813))*COS(RADIANS(AN803))))&gt;90,0,$F$4*$F$5/E812^2*(SIN(RADIANS(G809))*SIN(RADIANS(E813))+COS(RADIANS(G809))*COS(RADIANS(E813))*COS(RADIANS(AN803))))</f>
        <v>0</v>
      </c>
      <c r="AO809">
        <f>IF(DEGREES(ACOS(SIN(RADIANS(G809))*SIN(RADIANS(E813))+COS(RADIANS(G809))*COS(RADIANS(E813))*COS(RADIANS(AO803))))&gt;90,0,$F$4*$F$5/E812^2*(SIN(RADIANS(G809))*SIN(RADIANS(E813))+COS(RADIANS(G809))*COS(RADIANS(E813))*COS(RADIANS(AO803))))</f>
        <v>0</v>
      </c>
      <c r="AP809">
        <f>IF(DEGREES(ACOS(SIN(RADIANS(G809))*SIN(RADIANS(E813))+COS(RADIANS(G809))*COS(RADIANS(E813))*COS(RADIANS(AP803))))&gt;90,0,$F$4*$F$5/E812^2*(SIN(RADIANS(G809))*SIN(RADIANS(E813))+COS(RADIANS(G809))*COS(RADIANS(E813))*COS(RADIANS(AP803))))</f>
        <v>0</v>
      </c>
      <c r="AQ809">
        <f>IF(DEGREES(ACOS(SIN(RADIANS(G809))*SIN(RADIANS(E813))+COS(RADIANS(G809))*COS(RADIANS(E813))*COS(RADIANS(AQ803))))&gt;90,0,$F$4*$F$5/E812^2*(SIN(RADIANS(G809))*SIN(RADIANS(E813))+COS(RADIANS(G809))*COS(RADIANS(E813))*COS(RADIANS(AQ803))))</f>
        <v>0</v>
      </c>
      <c r="AR809">
        <f>IF(DEGREES(ACOS(SIN(RADIANS(G809))*SIN(RADIANS(E813))+COS(RADIANS(G809))*COS(RADIANS(E813))*COS(RADIANS(AR803))))&gt;90,0,$F$4*$F$5/E812^2*(SIN(RADIANS(G809))*SIN(RADIANS(E813))+COS(RADIANS(G809))*COS(RADIANS(E813))*COS(RADIANS(AR803))))</f>
        <v>0</v>
      </c>
    </row>
    <row r="810" spans="2:44" x14ac:dyDescent="0.5">
      <c r="B810" s="40" t="s">
        <v>783</v>
      </c>
      <c r="E810" t="str">
        <f>IF($F$10=0,"N/A",$F$10*(E805/360)-ROUNDDOWN($F$10*(E805/360),0))</f>
        <v>N/A</v>
      </c>
      <c r="G810">
        <v>40</v>
      </c>
      <c r="I810">
        <f>IF(DEGREES(ACOS(SIN(RADIANS(G810))*SIN(RADIANS(E813))+COS(RADIANS(G810))*COS(RADIANS(E813))*COS(RADIANS(I803))))&gt;90,0,$F$4*$F$5/E812^2*(SIN(RADIANS(G810))*SIN(RADIANS(E813))+COS(RADIANS(G810))*COS(RADIANS(E813))*COS(RADIANS(I803))))</f>
        <v>0</v>
      </c>
      <c r="J810">
        <f>IF(DEGREES(ACOS(SIN(RADIANS(G810))*SIN(RADIANS(E813))+COS(RADIANS(G810))*COS(RADIANS(E813))*COS(RADIANS(J803))))&gt;90,0,$F$4*$F$5/E812^2*(SIN(RADIANS(G810))*SIN(RADIANS(E813))+COS(RADIANS(G810))*COS(RADIANS(E813))*COS(RADIANS(J803))))</f>
        <v>0</v>
      </c>
      <c r="K810">
        <f>IF(DEGREES(ACOS(SIN(RADIANS(G810))*SIN(RADIANS(E813))+COS(RADIANS(G810))*COS(RADIANS(E813))*COS(RADIANS(K803))))&gt;90,0,$F$4*$F$5/E812^2*(SIN(RADIANS(G810))*SIN(RADIANS(E813))+COS(RADIANS(G810))*COS(RADIANS(E813))*COS(RADIANS(K803))))</f>
        <v>0</v>
      </c>
      <c r="L810">
        <f>IF(DEGREES(ACOS(SIN(RADIANS(G810))*SIN(RADIANS(E813))+COS(RADIANS(G810))*COS(RADIANS(E813))*COS(RADIANS(L803))))&gt;90,0,$F$4*$F$5/E812^2*(SIN(RADIANS(G810))*SIN(RADIANS(E813))+COS(RADIANS(G810))*COS(RADIANS(E813))*COS(RADIANS(L803))))</f>
        <v>0</v>
      </c>
      <c r="M810">
        <f>IF(DEGREES(ACOS(SIN(RADIANS(G810))*SIN(RADIANS(E813))+COS(RADIANS(G810))*COS(RADIANS(E813))*COS(RADIANS(M803))))&gt;90,0,$F$4*$F$5/E812^2*(SIN(RADIANS(G810))*SIN(RADIANS(E813))+COS(RADIANS(G810))*COS(RADIANS(E813))*COS(RADIANS(M803))))</f>
        <v>0</v>
      </c>
      <c r="N810">
        <f>IF(DEGREES(ACOS(SIN(RADIANS(G810))*SIN(RADIANS(E813))+COS(RADIANS(G810))*COS(RADIANS(E813))*COS(RADIANS(N803))))&gt;90,0,$F$4*$F$5/E812^2*(SIN(RADIANS(G810))*SIN(RADIANS(E813))+COS(RADIANS(G810))*COS(RADIANS(E813))*COS(RADIANS(N803))))</f>
        <v>0</v>
      </c>
      <c r="O810">
        <f>IF(DEGREES(ACOS(SIN(RADIANS(G810))*SIN(RADIANS(E813))+COS(RADIANS(G810))*COS(RADIANS(E813))*COS(RADIANS(O803))))&gt;90,0,$F$4*$F$5/E812^2*(SIN(RADIANS(G810))*SIN(RADIANS(E813))+COS(RADIANS(G810))*COS(RADIANS(E813))*COS(RADIANS(O803))))</f>
        <v>0</v>
      </c>
      <c r="P810">
        <f>IF(DEGREES(ACOS(SIN(RADIANS(G810))*SIN(RADIANS(E813))+COS(RADIANS(G810))*COS(RADIANS(E813))*COS(RADIANS(P803))))&gt;90,0,$F$4*$F$5/E812^2*(SIN(RADIANS(G810))*SIN(RADIANS(E813))+COS(RADIANS(G810))*COS(RADIANS(E813))*COS(RADIANS(P803))))</f>
        <v>0</v>
      </c>
      <c r="Q810">
        <f>IF(DEGREES(ACOS(SIN(RADIANS(G810))*SIN(RADIANS(E813))+COS(RADIANS(G810))*COS(RADIANS(E813))*COS(RADIANS(Q803))))&gt;90,0,$F$4*$F$5/E812^2*(SIN(RADIANS(G810))*SIN(RADIANS(E813))+COS(RADIANS(G810))*COS(RADIANS(E813))*COS(RADIANS(Q803))))</f>
        <v>0</v>
      </c>
      <c r="R810" t="e">
        <f>IF(DEGREES(ACOS(SIN(RADIANS(G810))*SIN(RADIANS(E813))+COS(RADIANS(G810))*COS(RADIANS(E813))*COS(RADIANS(R803))))&gt;90,0,$F$4*$F$5/E812^2*(SIN(RADIANS(G810))*SIN(RADIANS(E813))+COS(RADIANS(G810))*COS(RADIANS(E813))*COS(RADIANS(R803))))</f>
        <v>#DIV/0!</v>
      </c>
      <c r="S810" t="e">
        <f>IF(DEGREES(ACOS(SIN(RADIANS(G810))*SIN(RADIANS(E813))+COS(RADIANS(G810))*COS(RADIANS(E813))*COS(RADIANS(S803))))&gt;90,0,$F$4*$F$5/E812^2*(SIN(RADIANS(G810))*SIN(RADIANS(E813))+COS(RADIANS(G810))*COS(RADIANS(E813))*COS(RADIANS(S803))))</f>
        <v>#DIV/0!</v>
      </c>
      <c r="T810" t="e">
        <f>IF(DEGREES(ACOS(SIN(RADIANS(G810))*SIN(RADIANS(E813))+COS(RADIANS(G810))*COS(RADIANS(E813))*COS(RADIANS(T803))))&gt;90,0,$F$4*$F$5/E812^2*(SIN(RADIANS(G810))*SIN(RADIANS(E813))+COS(RADIANS(G810))*COS(RADIANS(E813))*COS(RADIANS(T803))))</f>
        <v>#DIV/0!</v>
      </c>
      <c r="U810" t="e">
        <f>IF(DEGREES(ACOS(SIN(RADIANS(G810))*SIN(RADIANS(E813))+COS(RADIANS(G810))*COS(RADIANS(E813))*COS(RADIANS(U803))))&gt;90,0,$F$4*$F$5/E812^2*(SIN(RADIANS(G810))*SIN(RADIANS(E813))+COS(RADIANS(G810))*COS(RADIANS(E813))*COS(RADIANS(U803))))</f>
        <v>#DIV/0!</v>
      </c>
      <c r="V810" t="e">
        <f>IF(DEGREES(ACOS(SIN(RADIANS(G810))*SIN(RADIANS(E813))+COS(RADIANS(G810))*COS(RADIANS(E813))*COS(RADIANS(V803))))&gt;90,0,$F$4*$F$5/E812^2*(SIN(RADIANS(G810))*SIN(RADIANS(E813))+COS(RADIANS(G810))*COS(RADIANS(E813))*COS(RADIANS(V803))))</f>
        <v>#DIV/0!</v>
      </c>
      <c r="W810" t="e">
        <f>IF(DEGREES(ACOS(SIN(RADIANS(G810))*SIN(RADIANS(E813))+COS(RADIANS(G810))*COS(RADIANS(E813))*COS(RADIANS(W803))))&gt;90,0,$F$4*$F$5/E812^2*(SIN(RADIANS(G810))*SIN(RADIANS(E813))+COS(RADIANS(G810))*COS(RADIANS(E813))*COS(RADIANS(W803))))</f>
        <v>#DIV/0!</v>
      </c>
      <c r="X810" t="e">
        <f>IF(DEGREES(ACOS(SIN(RADIANS(G810))*SIN(RADIANS(E813))+COS(RADIANS(G810))*COS(RADIANS(E813))*COS(RADIANS(X803))))&gt;90,0,$F$4*$F$5/E812^2*(SIN(RADIANS(G810))*SIN(RADIANS(E813))+COS(RADIANS(G810))*COS(RADIANS(E813))*COS(RADIANS(X803))))</f>
        <v>#DIV/0!</v>
      </c>
      <c r="Y810" t="e">
        <f>IF(DEGREES(ACOS(SIN(RADIANS(G810))*SIN(RADIANS(E813))+COS(RADIANS(G810))*COS(RADIANS(E813))*COS(RADIANS(Y803))))&gt;90,0,$F$4*$F$5/E812^2*(SIN(RADIANS(G810))*SIN(RADIANS(E813))+COS(RADIANS(G810))*COS(RADIANS(E813))*COS(RADIANS(Y803))))</f>
        <v>#DIV/0!</v>
      </c>
      <c r="Z810" t="e">
        <f>IF(DEGREES(ACOS(SIN(RADIANS(G810))*SIN(RADIANS(E813))+COS(RADIANS(G810))*COS(RADIANS(E813))*COS(RADIANS(Z803))))&gt;90,0,$F$4*$F$5/E812^2*(SIN(RADIANS(G810))*SIN(RADIANS(E813))+COS(RADIANS(G810))*COS(RADIANS(E813))*COS(RADIANS(Z803))))</f>
        <v>#DIV/0!</v>
      </c>
      <c r="AA810" t="e">
        <f>IF(DEGREES(ACOS(SIN(RADIANS(G810))*SIN(RADIANS(E813))+COS(RADIANS(G810))*COS(RADIANS(E813))*COS(RADIANS(AA803))))&gt;90,0,$F$4*$F$5/E812^2*(SIN(RADIANS(G810))*SIN(RADIANS(E813))+COS(RADIANS(G810))*COS(RADIANS(E813))*COS(RADIANS(AA803))))</f>
        <v>#DIV/0!</v>
      </c>
      <c r="AB810" t="e">
        <f>IF(DEGREES(ACOS(SIN(RADIANS(G810))*SIN(RADIANS(E813))+COS(RADIANS(G810))*COS(RADIANS(E813))*COS(RADIANS(AB803))))&gt;90,0,$F$4*$F$5/E812^2*(SIN(RADIANS(G810))*SIN(RADIANS(E813))+COS(RADIANS(G810))*COS(RADIANS(E813))*COS(RADIANS(AB803))))</f>
        <v>#DIV/0!</v>
      </c>
      <c r="AC810" t="e">
        <f>IF(DEGREES(ACOS(SIN(RADIANS(G810))*SIN(RADIANS(E813))+COS(RADIANS(G810))*COS(RADIANS(E813))*COS(RADIANS(AC803))))&gt;90,0,$F$4*$F$5/E812^2*(SIN(RADIANS(G810))*SIN(RADIANS(E813))+COS(RADIANS(G810))*COS(RADIANS(E813))*COS(RADIANS(AC803))))</f>
        <v>#DIV/0!</v>
      </c>
      <c r="AD810" t="e">
        <f>IF(DEGREES(ACOS(SIN(RADIANS(G810))*SIN(RADIANS(E813))+COS(RADIANS(G810))*COS(RADIANS(E813))*COS(RADIANS(AD803))))&gt;90,0,$F$4*$F$5/E812^2*(SIN(RADIANS(G810))*SIN(RADIANS(E813))+COS(RADIANS(G810))*COS(RADIANS(E813))*COS(RADIANS(AD803))))</f>
        <v>#DIV/0!</v>
      </c>
      <c r="AE810" t="e">
        <f>IF(DEGREES(ACOS(SIN(RADIANS(G810))*SIN(RADIANS(E813))+COS(RADIANS(G810))*COS(RADIANS(E813))*COS(RADIANS(AE803))))&gt;90,0,$F$4*$F$5/E812^2*(SIN(RADIANS(G810))*SIN(RADIANS(E813))+COS(RADIANS(G810))*COS(RADIANS(E813))*COS(RADIANS(AE803))))</f>
        <v>#DIV/0!</v>
      </c>
      <c r="AF810" t="e">
        <f>IF(DEGREES(ACOS(SIN(RADIANS(G810))*SIN(RADIANS(E813))+COS(RADIANS(G810))*COS(RADIANS(E813))*COS(RADIANS(AF803))))&gt;90,0,$F$4*$F$5/E812^2*(SIN(RADIANS(G810))*SIN(RADIANS(E813))+COS(RADIANS(G810))*COS(RADIANS(E813))*COS(RADIANS(AF803))))</f>
        <v>#DIV/0!</v>
      </c>
      <c r="AG810" t="e">
        <f>IF(DEGREES(ACOS(SIN(RADIANS(G810))*SIN(RADIANS(E813))+COS(RADIANS(G810))*COS(RADIANS(E813))*COS(RADIANS(AG803))))&gt;90,0,$F$4*$F$5/E812^2*(SIN(RADIANS(G810))*SIN(RADIANS(E813))+COS(RADIANS(G810))*COS(RADIANS(E813))*COS(RADIANS(AG803))))</f>
        <v>#DIV/0!</v>
      </c>
      <c r="AH810" t="e">
        <f>IF(DEGREES(ACOS(SIN(RADIANS(G810))*SIN(RADIANS(E813))+COS(RADIANS(G810))*COS(RADIANS(E813))*COS(RADIANS(AH803))))&gt;90,0,$F$4*$F$5/E812^2*(SIN(RADIANS(G810))*SIN(RADIANS(E813))+COS(RADIANS(G810))*COS(RADIANS(E813))*COS(RADIANS(AH803))))</f>
        <v>#DIV/0!</v>
      </c>
      <c r="AI810" t="e">
        <f>IF(DEGREES(ACOS(SIN(RADIANS(G810))*SIN(RADIANS(E813))+COS(RADIANS(G810))*COS(RADIANS(E813))*COS(RADIANS(AI803))))&gt;90,0,$F$4*$F$5/E812^2*(SIN(RADIANS(G810))*SIN(RADIANS(E813))+COS(RADIANS(G810))*COS(RADIANS(E813))*COS(RADIANS(AI803))))</f>
        <v>#DIV/0!</v>
      </c>
      <c r="AJ810" t="e">
        <f>IF(DEGREES(ACOS(SIN(RADIANS(G810))*SIN(RADIANS(E813))+COS(RADIANS(G810))*COS(RADIANS(E813))*COS(RADIANS(AJ803))))&gt;90,0,$F$4*$F$5/E812^2*(SIN(RADIANS(G810))*SIN(RADIANS(E813))+COS(RADIANS(G810))*COS(RADIANS(E813))*COS(RADIANS(AJ803))))</f>
        <v>#DIV/0!</v>
      </c>
      <c r="AK810">
        <f>IF(DEGREES(ACOS(SIN(RADIANS(G810))*SIN(RADIANS(E813))+COS(RADIANS(G810))*COS(RADIANS(E813))*COS(RADIANS(AK803))))&gt;90,0,$F$4*$F$5/E812^2*(SIN(RADIANS(G810))*SIN(RADIANS(E813))+COS(RADIANS(G810))*COS(RADIANS(E813))*COS(RADIANS(AK803))))</f>
        <v>0</v>
      </c>
      <c r="AL810">
        <f>IF(DEGREES(ACOS(SIN(RADIANS(G810))*SIN(RADIANS(E813))+COS(RADIANS(G810))*COS(RADIANS(E813))*COS(RADIANS(AL803))))&gt;90,0,$F$4*$F$5/E812^2*(SIN(RADIANS(G810))*SIN(RADIANS(E813))+COS(RADIANS(G810))*COS(RADIANS(E813))*COS(RADIANS(AL803))))</f>
        <v>0</v>
      </c>
      <c r="AM810">
        <f>IF(DEGREES(ACOS(SIN(RADIANS(G810))*SIN(RADIANS(E813))+COS(RADIANS(G810))*COS(RADIANS(E813))*COS(RADIANS(AM803))))&gt;90,0,$F$4*$F$5/E812^2*(SIN(RADIANS(G810))*SIN(RADIANS(E813))+COS(RADIANS(G810))*COS(RADIANS(E813))*COS(RADIANS(AM803))))</f>
        <v>0</v>
      </c>
      <c r="AN810">
        <f>IF(DEGREES(ACOS(SIN(RADIANS(G810))*SIN(RADIANS(E813))+COS(RADIANS(G810))*COS(RADIANS(E813))*COS(RADIANS(AN803))))&gt;90,0,$F$4*$F$5/E812^2*(SIN(RADIANS(G810))*SIN(RADIANS(E813))+COS(RADIANS(G810))*COS(RADIANS(E813))*COS(RADIANS(AN803))))</f>
        <v>0</v>
      </c>
      <c r="AO810">
        <f>IF(DEGREES(ACOS(SIN(RADIANS(G810))*SIN(RADIANS(E813))+COS(RADIANS(G810))*COS(RADIANS(E813))*COS(RADIANS(AO803))))&gt;90,0,$F$4*$F$5/E812^2*(SIN(RADIANS(G810))*SIN(RADIANS(E813))+COS(RADIANS(G810))*COS(RADIANS(E813))*COS(RADIANS(AO803))))</f>
        <v>0</v>
      </c>
      <c r="AP810">
        <f>IF(DEGREES(ACOS(SIN(RADIANS(G810))*SIN(RADIANS(E813))+COS(RADIANS(G810))*COS(RADIANS(E813))*COS(RADIANS(AP803))))&gt;90,0,$F$4*$F$5/E812^2*(SIN(RADIANS(G810))*SIN(RADIANS(E813))+COS(RADIANS(G810))*COS(RADIANS(E813))*COS(RADIANS(AP803))))</f>
        <v>0</v>
      </c>
      <c r="AQ810">
        <f>IF(DEGREES(ACOS(SIN(RADIANS(G810))*SIN(RADIANS(E813))+COS(RADIANS(G810))*COS(RADIANS(E813))*COS(RADIANS(AQ803))))&gt;90,0,$F$4*$F$5/E812^2*(SIN(RADIANS(G810))*SIN(RADIANS(E813))+COS(RADIANS(G810))*COS(RADIANS(E813))*COS(RADIANS(AQ803))))</f>
        <v>0</v>
      </c>
      <c r="AR810">
        <f>IF(DEGREES(ACOS(SIN(RADIANS(G810))*SIN(RADIANS(E813))+COS(RADIANS(G810))*COS(RADIANS(E813))*COS(RADIANS(AR803))))&gt;90,0,$F$4*$F$5/E812^2*(SIN(RADIANS(G810))*SIN(RADIANS(E813))+COS(RADIANS(G810))*COS(RADIANS(E813))*COS(RADIANS(AR803))))</f>
        <v>0</v>
      </c>
    </row>
    <row r="811" spans="2:44" x14ac:dyDescent="0.5">
      <c r="B811" s="40" t="s">
        <v>784</v>
      </c>
      <c r="E811" t="str">
        <f>IF($F$10=0,"N/A",E810*$F$11/$F$10)</f>
        <v>N/A</v>
      </c>
      <c r="G811">
        <v>30</v>
      </c>
      <c r="I811">
        <f>IF(DEGREES(ACOS(SIN(RADIANS(G811))*SIN(RADIANS(E813))+COS(RADIANS(G811))*COS(RADIANS(E813))*COS(RADIANS(I803))))&gt;90,0,$F$4*$F$5/E812^2*(SIN(RADIANS(G811))*SIN(RADIANS(E813))+COS(RADIANS(G811))*COS(RADIANS(E813))*COS(RADIANS(I803))))</f>
        <v>0</v>
      </c>
      <c r="J811">
        <f>IF(DEGREES(ACOS(SIN(RADIANS(G811))*SIN(RADIANS(E813))+COS(RADIANS(G811))*COS(RADIANS(E813))*COS(RADIANS(J803))))&gt;90,0,$F$4*$F$5/E812^2*(SIN(RADIANS(G811))*SIN(RADIANS(E813))+COS(RADIANS(G811))*COS(RADIANS(E813))*COS(RADIANS(J803))))</f>
        <v>0</v>
      </c>
      <c r="K811">
        <f>IF(DEGREES(ACOS(SIN(RADIANS(G811))*SIN(RADIANS(E813))+COS(RADIANS(G811))*COS(RADIANS(E813))*COS(RADIANS(K803))))&gt;90,0,$F$4*$F$5/E812^2*(SIN(RADIANS(G811))*SIN(RADIANS(E813))+COS(RADIANS(G811))*COS(RADIANS(E813))*COS(RADIANS(K803))))</f>
        <v>0</v>
      </c>
      <c r="L811">
        <f>IF(DEGREES(ACOS(SIN(RADIANS(G811))*SIN(RADIANS(E813))+COS(RADIANS(G811))*COS(RADIANS(E813))*COS(RADIANS(L803))))&gt;90,0,$F$4*$F$5/E812^2*(SIN(RADIANS(G811))*SIN(RADIANS(E813))+COS(RADIANS(G811))*COS(RADIANS(E813))*COS(RADIANS(L803))))</f>
        <v>0</v>
      </c>
      <c r="M811">
        <f>IF(DEGREES(ACOS(SIN(RADIANS(G811))*SIN(RADIANS(E813))+COS(RADIANS(G811))*COS(RADIANS(E813))*COS(RADIANS(M803))))&gt;90,0,$F$4*$F$5/E812^2*(SIN(RADIANS(G811))*SIN(RADIANS(E813))+COS(RADIANS(G811))*COS(RADIANS(E813))*COS(RADIANS(M803))))</f>
        <v>0</v>
      </c>
      <c r="N811">
        <f>IF(DEGREES(ACOS(SIN(RADIANS(G811))*SIN(RADIANS(E813))+COS(RADIANS(G811))*COS(RADIANS(E813))*COS(RADIANS(N803))))&gt;90,0,$F$4*$F$5/E812^2*(SIN(RADIANS(G811))*SIN(RADIANS(E813))+COS(RADIANS(G811))*COS(RADIANS(E813))*COS(RADIANS(N803))))</f>
        <v>0</v>
      </c>
      <c r="O811">
        <f>IF(DEGREES(ACOS(SIN(RADIANS(G811))*SIN(RADIANS(E813))+COS(RADIANS(G811))*COS(RADIANS(E813))*COS(RADIANS(O803))))&gt;90,0,$F$4*$F$5/E812^2*(SIN(RADIANS(G811))*SIN(RADIANS(E813))+COS(RADIANS(G811))*COS(RADIANS(E813))*COS(RADIANS(O803))))</f>
        <v>0</v>
      </c>
      <c r="P811">
        <f>IF(DEGREES(ACOS(SIN(RADIANS(G811))*SIN(RADIANS(E813))+COS(RADIANS(G811))*COS(RADIANS(E813))*COS(RADIANS(P803))))&gt;90,0,$F$4*$F$5/E812^2*(SIN(RADIANS(G811))*SIN(RADIANS(E813))+COS(RADIANS(G811))*COS(RADIANS(E813))*COS(RADIANS(P803))))</f>
        <v>0</v>
      </c>
      <c r="Q811">
        <f>IF(DEGREES(ACOS(SIN(RADIANS(G811))*SIN(RADIANS(E813))+COS(RADIANS(G811))*COS(RADIANS(E813))*COS(RADIANS(Q803))))&gt;90,0,$F$4*$F$5/E812^2*(SIN(RADIANS(G811))*SIN(RADIANS(E813))+COS(RADIANS(G811))*COS(RADIANS(E813))*COS(RADIANS(Q803))))</f>
        <v>0</v>
      </c>
      <c r="R811" t="e">
        <f>IF(DEGREES(ACOS(SIN(RADIANS(G811))*SIN(RADIANS(E813))+COS(RADIANS(G811))*COS(RADIANS(E813))*COS(RADIANS(R803))))&gt;90,0,$F$4*$F$5/E812^2*(SIN(RADIANS(G811))*SIN(RADIANS(E813))+COS(RADIANS(G811))*COS(RADIANS(E813))*COS(RADIANS(R803))))</f>
        <v>#DIV/0!</v>
      </c>
      <c r="S811" t="e">
        <f>IF(DEGREES(ACOS(SIN(RADIANS(G811))*SIN(RADIANS(E813))+COS(RADIANS(G811))*COS(RADIANS(E813))*COS(RADIANS(S803))))&gt;90,0,$F$4*$F$5/E812^2*(SIN(RADIANS(G811))*SIN(RADIANS(E813))+COS(RADIANS(G811))*COS(RADIANS(E813))*COS(RADIANS(S803))))</f>
        <v>#DIV/0!</v>
      </c>
      <c r="T811" t="e">
        <f>IF(DEGREES(ACOS(SIN(RADIANS(G811))*SIN(RADIANS(E813))+COS(RADIANS(G811))*COS(RADIANS(E813))*COS(RADIANS(T803))))&gt;90,0,$F$4*$F$5/E812^2*(SIN(RADIANS(G811))*SIN(RADIANS(E813))+COS(RADIANS(G811))*COS(RADIANS(E813))*COS(RADIANS(T803))))</f>
        <v>#DIV/0!</v>
      </c>
      <c r="U811" t="e">
        <f>IF(DEGREES(ACOS(SIN(RADIANS(G811))*SIN(RADIANS(E813))+COS(RADIANS(G811))*COS(RADIANS(E813))*COS(RADIANS(U803))))&gt;90,0,$F$4*$F$5/E812^2*(SIN(RADIANS(G811))*SIN(RADIANS(E813))+COS(RADIANS(G811))*COS(RADIANS(E813))*COS(RADIANS(U803))))</f>
        <v>#DIV/0!</v>
      </c>
      <c r="V811" t="e">
        <f>IF(DEGREES(ACOS(SIN(RADIANS(G811))*SIN(RADIANS(E813))+COS(RADIANS(G811))*COS(RADIANS(E813))*COS(RADIANS(V803))))&gt;90,0,$F$4*$F$5/E812^2*(SIN(RADIANS(G811))*SIN(RADIANS(E813))+COS(RADIANS(G811))*COS(RADIANS(E813))*COS(RADIANS(V803))))</f>
        <v>#DIV/0!</v>
      </c>
      <c r="W811" t="e">
        <f>IF(DEGREES(ACOS(SIN(RADIANS(G811))*SIN(RADIANS(E813))+COS(RADIANS(G811))*COS(RADIANS(E813))*COS(RADIANS(W803))))&gt;90,0,$F$4*$F$5/E812^2*(SIN(RADIANS(G811))*SIN(RADIANS(E813))+COS(RADIANS(G811))*COS(RADIANS(E813))*COS(RADIANS(W803))))</f>
        <v>#DIV/0!</v>
      </c>
      <c r="X811" t="e">
        <f>IF(DEGREES(ACOS(SIN(RADIANS(G811))*SIN(RADIANS(E813))+COS(RADIANS(G811))*COS(RADIANS(E813))*COS(RADIANS(X803))))&gt;90,0,$F$4*$F$5/E812^2*(SIN(RADIANS(G811))*SIN(RADIANS(E813))+COS(RADIANS(G811))*COS(RADIANS(E813))*COS(RADIANS(X803))))</f>
        <v>#DIV/0!</v>
      </c>
      <c r="Y811" t="e">
        <f>IF(DEGREES(ACOS(SIN(RADIANS(G811))*SIN(RADIANS(E813))+COS(RADIANS(G811))*COS(RADIANS(E813))*COS(RADIANS(Y803))))&gt;90,0,$F$4*$F$5/E812^2*(SIN(RADIANS(G811))*SIN(RADIANS(E813))+COS(RADIANS(G811))*COS(RADIANS(E813))*COS(RADIANS(Y803))))</f>
        <v>#DIV/0!</v>
      </c>
      <c r="Z811" t="e">
        <f>IF(DEGREES(ACOS(SIN(RADIANS(G811))*SIN(RADIANS(E813))+COS(RADIANS(G811))*COS(RADIANS(E813))*COS(RADIANS(Z803))))&gt;90,0,$F$4*$F$5/E812^2*(SIN(RADIANS(G811))*SIN(RADIANS(E813))+COS(RADIANS(G811))*COS(RADIANS(E813))*COS(RADIANS(Z803))))</f>
        <v>#DIV/0!</v>
      </c>
      <c r="AA811" t="e">
        <f>IF(DEGREES(ACOS(SIN(RADIANS(G811))*SIN(RADIANS(E813))+COS(RADIANS(G811))*COS(RADIANS(E813))*COS(RADIANS(AA803))))&gt;90,0,$F$4*$F$5/E812^2*(SIN(RADIANS(G811))*SIN(RADIANS(E813))+COS(RADIANS(G811))*COS(RADIANS(E813))*COS(RADIANS(AA803))))</f>
        <v>#DIV/0!</v>
      </c>
      <c r="AB811" t="e">
        <f>IF(DEGREES(ACOS(SIN(RADIANS(G811))*SIN(RADIANS(E813))+COS(RADIANS(G811))*COS(RADIANS(E813))*COS(RADIANS(AB803))))&gt;90,0,$F$4*$F$5/E812^2*(SIN(RADIANS(G811))*SIN(RADIANS(E813))+COS(RADIANS(G811))*COS(RADIANS(E813))*COS(RADIANS(AB803))))</f>
        <v>#DIV/0!</v>
      </c>
      <c r="AC811" t="e">
        <f>IF(DEGREES(ACOS(SIN(RADIANS(G811))*SIN(RADIANS(E813))+COS(RADIANS(G811))*COS(RADIANS(E813))*COS(RADIANS(AC803))))&gt;90,0,$F$4*$F$5/E812^2*(SIN(RADIANS(G811))*SIN(RADIANS(E813))+COS(RADIANS(G811))*COS(RADIANS(E813))*COS(RADIANS(AC803))))</f>
        <v>#DIV/0!</v>
      </c>
      <c r="AD811" t="e">
        <f>IF(DEGREES(ACOS(SIN(RADIANS(G811))*SIN(RADIANS(E813))+COS(RADIANS(G811))*COS(RADIANS(E813))*COS(RADIANS(AD803))))&gt;90,0,$F$4*$F$5/E812^2*(SIN(RADIANS(G811))*SIN(RADIANS(E813))+COS(RADIANS(G811))*COS(RADIANS(E813))*COS(RADIANS(AD803))))</f>
        <v>#DIV/0!</v>
      </c>
      <c r="AE811" t="e">
        <f>IF(DEGREES(ACOS(SIN(RADIANS(G811))*SIN(RADIANS(E813))+COS(RADIANS(G811))*COS(RADIANS(E813))*COS(RADIANS(AE803))))&gt;90,0,$F$4*$F$5/E812^2*(SIN(RADIANS(G811))*SIN(RADIANS(E813))+COS(RADIANS(G811))*COS(RADIANS(E813))*COS(RADIANS(AE803))))</f>
        <v>#DIV/0!</v>
      </c>
      <c r="AF811" t="e">
        <f>IF(DEGREES(ACOS(SIN(RADIANS(G811))*SIN(RADIANS(E813))+COS(RADIANS(G811))*COS(RADIANS(E813))*COS(RADIANS(AF803))))&gt;90,0,$F$4*$F$5/E812^2*(SIN(RADIANS(G811))*SIN(RADIANS(E813))+COS(RADIANS(G811))*COS(RADIANS(E813))*COS(RADIANS(AF803))))</f>
        <v>#DIV/0!</v>
      </c>
      <c r="AG811" t="e">
        <f>IF(DEGREES(ACOS(SIN(RADIANS(G811))*SIN(RADIANS(E813))+COS(RADIANS(G811))*COS(RADIANS(E813))*COS(RADIANS(AG803))))&gt;90,0,$F$4*$F$5/E812^2*(SIN(RADIANS(G811))*SIN(RADIANS(E813))+COS(RADIANS(G811))*COS(RADIANS(E813))*COS(RADIANS(AG803))))</f>
        <v>#DIV/0!</v>
      </c>
      <c r="AH811" t="e">
        <f>IF(DEGREES(ACOS(SIN(RADIANS(G811))*SIN(RADIANS(E813))+COS(RADIANS(G811))*COS(RADIANS(E813))*COS(RADIANS(AH803))))&gt;90,0,$F$4*$F$5/E812^2*(SIN(RADIANS(G811))*SIN(RADIANS(E813))+COS(RADIANS(G811))*COS(RADIANS(E813))*COS(RADIANS(AH803))))</f>
        <v>#DIV/0!</v>
      </c>
      <c r="AI811" t="e">
        <f>IF(DEGREES(ACOS(SIN(RADIANS(G811))*SIN(RADIANS(E813))+COS(RADIANS(G811))*COS(RADIANS(E813))*COS(RADIANS(AI803))))&gt;90,0,$F$4*$F$5/E812^2*(SIN(RADIANS(G811))*SIN(RADIANS(E813))+COS(RADIANS(G811))*COS(RADIANS(E813))*COS(RADIANS(AI803))))</f>
        <v>#DIV/0!</v>
      </c>
      <c r="AJ811" t="e">
        <f>IF(DEGREES(ACOS(SIN(RADIANS(G811))*SIN(RADIANS(E813))+COS(RADIANS(G811))*COS(RADIANS(E813))*COS(RADIANS(AJ803))))&gt;90,0,$F$4*$F$5/E812^2*(SIN(RADIANS(G811))*SIN(RADIANS(E813))+COS(RADIANS(G811))*COS(RADIANS(E813))*COS(RADIANS(AJ803))))</f>
        <v>#DIV/0!</v>
      </c>
      <c r="AK811">
        <f>IF(DEGREES(ACOS(SIN(RADIANS(G811))*SIN(RADIANS(E813))+COS(RADIANS(G811))*COS(RADIANS(E813))*COS(RADIANS(AK803))))&gt;90,0,$F$4*$F$5/E812^2*(SIN(RADIANS(G811))*SIN(RADIANS(E813))+COS(RADIANS(G811))*COS(RADIANS(E813))*COS(RADIANS(AK803))))</f>
        <v>0</v>
      </c>
      <c r="AL811">
        <f>IF(DEGREES(ACOS(SIN(RADIANS(G811))*SIN(RADIANS(E813))+COS(RADIANS(G811))*COS(RADIANS(E813))*COS(RADIANS(AL803))))&gt;90,0,$F$4*$F$5/E812^2*(SIN(RADIANS(G811))*SIN(RADIANS(E813))+COS(RADIANS(G811))*COS(RADIANS(E813))*COS(RADIANS(AL803))))</f>
        <v>0</v>
      </c>
      <c r="AM811">
        <f>IF(DEGREES(ACOS(SIN(RADIANS(G811))*SIN(RADIANS(E813))+COS(RADIANS(G811))*COS(RADIANS(E813))*COS(RADIANS(AM803))))&gt;90,0,$F$4*$F$5/E812^2*(SIN(RADIANS(G811))*SIN(RADIANS(E813))+COS(RADIANS(G811))*COS(RADIANS(E813))*COS(RADIANS(AM803))))</f>
        <v>0</v>
      </c>
      <c r="AN811">
        <f>IF(DEGREES(ACOS(SIN(RADIANS(G811))*SIN(RADIANS(E813))+COS(RADIANS(G811))*COS(RADIANS(E813))*COS(RADIANS(AN803))))&gt;90,0,$F$4*$F$5/E812^2*(SIN(RADIANS(G811))*SIN(RADIANS(E813))+COS(RADIANS(G811))*COS(RADIANS(E813))*COS(RADIANS(AN803))))</f>
        <v>0</v>
      </c>
      <c r="AO811">
        <f>IF(DEGREES(ACOS(SIN(RADIANS(G811))*SIN(RADIANS(E813))+COS(RADIANS(G811))*COS(RADIANS(E813))*COS(RADIANS(AO803))))&gt;90,0,$F$4*$F$5/E812^2*(SIN(RADIANS(G811))*SIN(RADIANS(E813))+COS(RADIANS(G811))*COS(RADIANS(E813))*COS(RADIANS(AO803))))</f>
        <v>0</v>
      </c>
      <c r="AP811">
        <f>IF(DEGREES(ACOS(SIN(RADIANS(G811))*SIN(RADIANS(E813))+COS(RADIANS(G811))*COS(RADIANS(E813))*COS(RADIANS(AP803))))&gt;90,0,$F$4*$F$5/E812^2*(SIN(RADIANS(G811))*SIN(RADIANS(E813))+COS(RADIANS(G811))*COS(RADIANS(E813))*COS(RADIANS(AP803))))</f>
        <v>0</v>
      </c>
      <c r="AQ811">
        <f>IF(DEGREES(ACOS(SIN(RADIANS(G811))*SIN(RADIANS(E813))+COS(RADIANS(G811))*COS(RADIANS(E813))*COS(RADIANS(AQ803))))&gt;90,0,$F$4*$F$5/E812^2*(SIN(RADIANS(G811))*SIN(RADIANS(E813))+COS(RADIANS(G811))*COS(RADIANS(E813))*COS(RADIANS(AQ803))))</f>
        <v>0</v>
      </c>
      <c r="AR811">
        <f>IF(DEGREES(ACOS(SIN(RADIANS(G811))*SIN(RADIANS(E813))+COS(RADIANS(G811))*COS(RADIANS(E813))*COS(RADIANS(AR803))))&gt;90,0,$F$4*$F$5/E812^2*(SIN(RADIANS(G811))*SIN(RADIANS(E813))+COS(RADIANS(G811))*COS(RADIANS(E813))*COS(RADIANS(AR803))))</f>
        <v>0</v>
      </c>
    </row>
    <row r="812" spans="2:44" x14ac:dyDescent="0.5">
      <c r="B812" s="40" t="s">
        <v>785</v>
      </c>
      <c r="E812">
        <f>$F$6*(1-$F$7^2)/(1+$F$7*COS(RADIANS(E806)))</f>
        <v>0</v>
      </c>
      <c r="G812">
        <v>20</v>
      </c>
      <c r="I812">
        <f>IF(DEGREES(ACOS(SIN(RADIANS(G812))*SIN(RADIANS(E813))+COS(RADIANS(G812))*COS(RADIANS(E813))*COS(RADIANS(I803))))&gt;90,0,$F$4*$F$5/E812^2*(SIN(RADIANS(G812))*SIN(RADIANS(E813))+COS(RADIANS(G812))*COS(RADIANS(E813))*COS(RADIANS(I803))))</f>
        <v>0</v>
      </c>
      <c r="J812">
        <f>IF(DEGREES(ACOS(SIN(RADIANS(G812))*SIN(RADIANS(E813))+COS(RADIANS(G812))*COS(RADIANS(E813))*COS(RADIANS(J803))))&gt;90,0,$F$4*$F$5/E812^2*(SIN(RADIANS(G812))*SIN(RADIANS(E813))+COS(RADIANS(G812))*COS(RADIANS(E813))*COS(RADIANS(J803))))</f>
        <v>0</v>
      </c>
      <c r="K812">
        <f>IF(DEGREES(ACOS(SIN(RADIANS(G812))*SIN(RADIANS(E813))+COS(RADIANS(G812))*COS(RADIANS(E813))*COS(RADIANS(K803))))&gt;90,0,$F$4*$F$5/E812^2*(SIN(RADIANS(G812))*SIN(RADIANS(E813))+COS(RADIANS(G812))*COS(RADIANS(E813))*COS(RADIANS(K803))))</f>
        <v>0</v>
      </c>
      <c r="L812">
        <f>IF(DEGREES(ACOS(SIN(RADIANS(G812))*SIN(RADIANS(E813))+COS(RADIANS(G812))*COS(RADIANS(E813))*COS(RADIANS(L803))))&gt;90,0,$F$4*$F$5/E812^2*(SIN(RADIANS(G812))*SIN(RADIANS(E813))+COS(RADIANS(G812))*COS(RADIANS(E813))*COS(RADIANS(L803))))</f>
        <v>0</v>
      </c>
      <c r="M812">
        <f>IF(DEGREES(ACOS(SIN(RADIANS(G812))*SIN(RADIANS(E813))+COS(RADIANS(G812))*COS(RADIANS(E813))*COS(RADIANS(M803))))&gt;90,0,$F$4*$F$5/E812^2*(SIN(RADIANS(G812))*SIN(RADIANS(E813))+COS(RADIANS(G812))*COS(RADIANS(E813))*COS(RADIANS(M803))))</f>
        <v>0</v>
      </c>
      <c r="N812">
        <f>IF(DEGREES(ACOS(SIN(RADIANS(G812))*SIN(RADIANS(E813))+COS(RADIANS(G812))*COS(RADIANS(E813))*COS(RADIANS(N803))))&gt;90,0,$F$4*$F$5/E812^2*(SIN(RADIANS(G812))*SIN(RADIANS(E813))+COS(RADIANS(G812))*COS(RADIANS(E813))*COS(RADIANS(N803))))</f>
        <v>0</v>
      </c>
      <c r="O812">
        <f>IF(DEGREES(ACOS(SIN(RADIANS(G812))*SIN(RADIANS(E813))+COS(RADIANS(G812))*COS(RADIANS(E813))*COS(RADIANS(O803))))&gt;90,0,$F$4*$F$5/E812^2*(SIN(RADIANS(G812))*SIN(RADIANS(E813))+COS(RADIANS(G812))*COS(RADIANS(E813))*COS(RADIANS(O803))))</f>
        <v>0</v>
      </c>
      <c r="P812">
        <f>IF(DEGREES(ACOS(SIN(RADIANS(G812))*SIN(RADIANS(E813))+COS(RADIANS(G812))*COS(RADIANS(E813))*COS(RADIANS(P803))))&gt;90,0,$F$4*$F$5/E812^2*(SIN(RADIANS(G812))*SIN(RADIANS(E813))+COS(RADIANS(G812))*COS(RADIANS(E813))*COS(RADIANS(P803))))</f>
        <v>0</v>
      </c>
      <c r="Q812">
        <f>IF(DEGREES(ACOS(SIN(RADIANS(G812))*SIN(RADIANS(E813))+COS(RADIANS(G812))*COS(RADIANS(E813))*COS(RADIANS(Q803))))&gt;90,0,$F$4*$F$5/E812^2*(SIN(RADIANS(G812))*SIN(RADIANS(E813))+COS(RADIANS(G812))*COS(RADIANS(E813))*COS(RADIANS(Q803))))</f>
        <v>0</v>
      </c>
      <c r="R812" t="e">
        <f>IF(DEGREES(ACOS(SIN(RADIANS(G812))*SIN(RADIANS(E813))+COS(RADIANS(G812))*COS(RADIANS(E813))*COS(RADIANS(R803))))&gt;90,0,$F$4*$F$5/E812^2*(SIN(RADIANS(G812))*SIN(RADIANS(E813))+COS(RADIANS(G812))*COS(RADIANS(E813))*COS(RADIANS(R803))))</f>
        <v>#DIV/0!</v>
      </c>
      <c r="S812" t="e">
        <f>IF(DEGREES(ACOS(SIN(RADIANS(G812))*SIN(RADIANS(E813))+COS(RADIANS(G812))*COS(RADIANS(E813))*COS(RADIANS(S803))))&gt;90,0,$F$4*$F$5/E812^2*(SIN(RADIANS(G812))*SIN(RADIANS(E813))+COS(RADIANS(G812))*COS(RADIANS(E813))*COS(RADIANS(S803))))</f>
        <v>#DIV/0!</v>
      </c>
      <c r="T812" t="e">
        <f>IF(DEGREES(ACOS(SIN(RADIANS(G812))*SIN(RADIANS(E813))+COS(RADIANS(G812))*COS(RADIANS(E813))*COS(RADIANS(T803))))&gt;90,0,$F$4*$F$5/E812^2*(SIN(RADIANS(G812))*SIN(RADIANS(E813))+COS(RADIANS(G812))*COS(RADIANS(E813))*COS(RADIANS(T803))))</f>
        <v>#DIV/0!</v>
      </c>
      <c r="U812" t="e">
        <f>IF(DEGREES(ACOS(SIN(RADIANS(G812))*SIN(RADIANS(E813))+COS(RADIANS(G812))*COS(RADIANS(E813))*COS(RADIANS(U803))))&gt;90,0,$F$4*$F$5/E812^2*(SIN(RADIANS(G812))*SIN(RADIANS(E813))+COS(RADIANS(G812))*COS(RADIANS(E813))*COS(RADIANS(U803))))</f>
        <v>#DIV/0!</v>
      </c>
      <c r="V812" t="e">
        <f>IF(DEGREES(ACOS(SIN(RADIANS(G812))*SIN(RADIANS(E813))+COS(RADIANS(G812))*COS(RADIANS(E813))*COS(RADIANS(V803))))&gt;90,0,$F$4*$F$5/E812^2*(SIN(RADIANS(G812))*SIN(RADIANS(E813))+COS(RADIANS(G812))*COS(RADIANS(E813))*COS(RADIANS(V803))))</f>
        <v>#DIV/0!</v>
      </c>
      <c r="W812" t="e">
        <f>IF(DEGREES(ACOS(SIN(RADIANS(G812))*SIN(RADIANS(E813))+COS(RADIANS(G812))*COS(RADIANS(E813))*COS(RADIANS(W803))))&gt;90,0,$F$4*$F$5/E812^2*(SIN(RADIANS(G812))*SIN(RADIANS(E813))+COS(RADIANS(G812))*COS(RADIANS(E813))*COS(RADIANS(W803))))</f>
        <v>#DIV/0!</v>
      </c>
      <c r="X812" t="e">
        <f>IF(DEGREES(ACOS(SIN(RADIANS(G812))*SIN(RADIANS(E813))+COS(RADIANS(G812))*COS(RADIANS(E813))*COS(RADIANS(X803))))&gt;90,0,$F$4*$F$5/E812^2*(SIN(RADIANS(G812))*SIN(RADIANS(E813))+COS(RADIANS(G812))*COS(RADIANS(E813))*COS(RADIANS(X803))))</f>
        <v>#DIV/0!</v>
      </c>
      <c r="Y812" t="e">
        <f>IF(DEGREES(ACOS(SIN(RADIANS(G812))*SIN(RADIANS(E813))+COS(RADIANS(G812))*COS(RADIANS(E813))*COS(RADIANS(Y803))))&gt;90,0,$F$4*$F$5/E812^2*(SIN(RADIANS(G812))*SIN(RADIANS(E813))+COS(RADIANS(G812))*COS(RADIANS(E813))*COS(RADIANS(Y803))))</f>
        <v>#DIV/0!</v>
      </c>
      <c r="Z812" t="e">
        <f>IF(DEGREES(ACOS(SIN(RADIANS(G812))*SIN(RADIANS(E813))+COS(RADIANS(G812))*COS(RADIANS(E813))*COS(RADIANS(Z803))))&gt;90,0,$F$4*$F$5/E812^2*(SIN(RADIANS(G812))*SIN(RADIANS(E813))+COS(RADIANS(G812))*COS(RADIANS(E813))*COS(RADIANS(Z803))))</f>
        <v>#DIV/0!</v>
      </c>
      <c r="AA812" t="e">
        <f>IF(DEGREES(ACOS(SIN(RADIANS(G812))*SIN(RADIANS(E813))+COS(RADIANS(G812))*COS(RADIANS(E813))*COS(RADIANS(AA803))))&gt;90,0,$F$4*$F$5/E812^2*(SIN(RADIANS(G812))*SIN(RADIANS(E813))+COS(RADIANS(G812))*COS(RADIANS(E813))*COS(RADIANS(AA803))))</f>
        <v>#DIV/0!</v>
      </c>
      <c r="AB812" t="e">
        <f>IF(DEGREES(ACOS(SIN(RADIANS(G812))*SIN(RADIANS(E813))+COS(RADIANS(G812))*COS(RADIANS(E813))*COS(RADIANS(AB803))))&gt;90,0,$F$4*$F$5/E812^2*(SIN(RADIANS(G812))*SIN(RADIANS(E813))+COS(RADIANS(G812))*COS(RADIANS(E813))*COS(RADIANS(AB803))))</f>
        <v>#DIV/0!</v>
      </c>
      <c r="AC812" t="e">
        <f>IF(DEGREES(ACOS(SIN(RADIANS(G812))*SIN(RADIANS(E813))+COS(RADIANS(G812))*COS(RADIANS(E813))*COS(RADIANS(AC803))))&gt;90,0,$F$4*$F$5/E812^2*(SIN(RADIANS(G812))*SIN(RADIANS(E813))+COS(RADIANS(G812))*COS(RADIANS(E813))*COS(RADIANS(AC803))))</f>
        <v>#DIV/0!</v>
      </c>
      <c r="AD812" t="e">
        <f>IF(DEGREES(ACOS(SIN(RADIANS(G812))*SIN(RADIANS(E813))+COS(RADIANS(G812))*COS(RADIANS(E813))*COS(RADIANS(AD803))))&gt;90,0,$F$4*$F$5/E812^2*(SIN(RADIANS(G812))*SIN(RADIANS(E813))+COS(RADIANS(G812))*COS(RADIANS(E813))*COS(RADIANS(AD803))))</f>
        <v>#DIV/0!</v>
      </c>
      <c r="AE812" t="e">
        <f>IF(DEGREES(ACOS(SIN(RADIANS(G812))*SIN(RADIANS(E813))+COS(RADIANS(G812))*COS(RADIANS(E813))*COS(RADIANS(AE803))))&gt;90,0,$F$4*$F$5/E812^2*(SIN(RADIANS(G812))*SIN(RADIANS(E813))+COS(RADIANS(G812))*COS(RADIANS(E813))*COS(RADIANS(AE803))))</f>
        <v>#DIV/0!</v>
      </c>
      <c r="AF812" t="e">
        <f>IF(DEGREES(ACOS(SIN(RADIANS(G812))*SIN(RADIANS(E813))+COS(RADIANS(G812))*COS(RADIANS(E813))*COS(RADIANS(AF803))))&gt;90,0,$F$4*$F$5/E812^2*(SIN(RADIANS(G812))*SIN(RADIANS(E813))+COS(RADIANS(G812))*COS(RADIANS(E813))*COS(RADIANS(AF803))))</f>
        <v>#DIV/0!</v>
      </c>
      <c r="AG812" t="e">
        <f>IF(DEGREES(ACOS(SIN(RADIANS(G812))*SIN(RADIANS(E813))+COS(RADIANS(G812))*COS(RADIANS(E813))*COS(RADIANS(AG803))))&gt;90,0,$F$4*$F$5/E812^2*(SIN(RADIANS(G812))*SIN(RADIANS(E813))+COS(RADIANS(G812))*COS(RADIANS(E813))*COS(RADIANS(AG803))))</f>
        <v>#DIV/0!</v>
      </c>
      <c r="AH812" t="e">
        <f>IF(DEGREES(ACOS(SIN(RADIANS(G812))*SIN(RADIANS(E813))+COS(RADIANS(G812))*COS(RADIANS(E813))*COS(RADIANS(AH803))))&gt;90,0,$F$4*$F$5/E812^2*(SIN(RADIANS(G812))*SIN(RADIANS(E813))+COS(RADIANS(G812))*COS(RADIANS(E813))*COS(RADIANS(AH803))))</f>
        <v>#DIV/0!</v>
      </c>
      <c r="AI812" t="e">
        <f>IF(DEGREES(ACOS(SIN(RADIANS(G812))*SIN(RADIANS(E813))+COS(RADIANS(G812))*COS(RADIANS(E813))*COS(RADIANS(AI803))))&gt;90,0,$F$4*$F$5/E812^2*(SIN(RADIANS(G812))*SIN(RADIANS(E813))+COS(RADIANS(G812))*COS(RADIANS(E813))*COS(RADIANS(AI803))))</f>
        <v>#DIV/0!</v>
      </c>
      <c r="AJ812" t="e">
        <f>IF(DEGREES(ACOS(SIN(RADIANS(G812))*SIN(RADIANS(E813))+COS(RADIANS(G812))*COS(RADIANS(E813))*COS(RADIANS(AJ803))))&gt;90,0,$F$4*$F$5/E812^2*(SIN(RADIANS(G812))*SIN(RADIANS(E813))+COS(RADIANS(G812))*COS(RADIANS(E813))*COS(RADIANS(AJ803))))</f>
        <v>#DIV/0!</v>
      </c>
      <c r="AK812">
        <f>IF(DEGREES(ACOS(SIN(RADIANS(G812))*SIN(RADIANS(E813))+COS(RADIANS(G812))*COS(RADIANS(E813))*COS(RADIANS(AK803))))&gt;90,0,$F$4*$F$5/E812^2*(SIN(RADIANS(G812))*SIN(RADIANS(E813))+COS(RADIANS(G812))*COS(RADIANS(E813))*COS(RADIANS(AK803))))</f>
        <v>0</v>
      </c>
      <c r="AL812">
        <f>IF(DEGREES(ACOS(SIN(RADIANS(G812))*SIN(RADIANS(E813))+COS(RADIANS(G812))*COS(RADIANS(E813))*COS(RADIANS(AL803))))&gt;90,0,$F$4*$F$5/E812^2*(SIN(RADIANS(G812))*SIN(RADIANS(E813))+COS(RADIANS(G812))*COS(RADIANS(E813))*COS(RADIANS(AL803))))</f>
        <v>0</v>
      </c>
      <c r="AM812">
        <f>IF(DEGREES(ACOS(SIN(RADIANS(G812))*SIN(RADIANS(E813))+COS(RADIANS(G812))*COS(RADIANS(E813))*COS(RADIANS(AM803))))&gt;90,0,$F$4*$F$5/E812^2*(SIN(RADIANS(G812))*SIN(RADIANS(E813))+COS(RADIANS(G812))*COS(RADIANS(E813))*COS(RADIANS(AM803))))</f>
        <v>0</v>
      </c>
      <c r="AN812">
        <f>IF(DEGREES(ACOS(SIN(RADIANS(G812))*SIN(RADIANS(E813))+COS(RADIANS(G812))*COS(RADIANS(E813))*COS(RADIANS(AN803))))&gt;90,0,$F$4*$F$5/E812^2*(SIN(RADIANS(G812))*SIN(RADIANS(E813))+COS(RADIANS(G812))*COS(RADIANS(E813))*COS(RADIANS(AN803))))</f>
        <v>0</v>
      </c>
      <c r="AO812">
        <f>IF(DEGREES(ACOS(SIN(RADIANS(G812))*SIN(RADIANS(E813))+COS(RADIANS(G812))*COS(RADIANS(E813))*COS(RADIANS(AO803))))&gt;90,0,$F$4*$F$5/E812^2*(SIN(RADIANS(G812))*SIN(RADIANS(E813))+COS(RADIANS(G812))*COS(RADIANS(E813))*COS(RADIANS(AO803))))</f>
        <v>0</v>
      </c>
      <c r="AP812">
        <f>IF(DEGREES(ACOS(SIN(RADIANS(G812))*SIN(RADIANS(E813))+COS(RADIANS(G812))*COS(RADIANS(E813))*COS(RADIANS(AP803))))&gt;90,0,$F$4*$F$5/E812^2*(SIN(RADIANS(G812))*SIN(RADIANS(E813))+COS(RADIANS(G812))*COS(RADIANS(E813))*COS(RADIANS(AP803))))</f>
        <v>0</v>
      </c>
      <c r="AQ812">
        <f>IF(DEGREES(ACOS(SIN(RADIANS(G812))*SIN(RADIANS(E813))+COS(RADIANS(G812))*COS(RADIANS(E813))*COS(RADIANS(AQ803))))&gt;90,0,$F$4*$F$5/E812^2*(SIN(RADIANS(G812))*SIN(RADIANS(E813))+COS(RADIANS(G812))*COS(RADIANS(E813))*COS(RADIANS(AQ803))))</f>
        <v>0</v>
      </c>
      <c r="AR812">
        <f>IF(DEGREES(ACOS(SIN(RADIANS(G812))*SIN(RADIANS(E813))+COS(RADIANS(G812))*COS(RADIANS(E813))*COS(RADIANS(AR803))))&gt;90,0,$F$4*$F$5/E812^2*(SIN(RADIANS(G812))*SIN(RADIANS(E813))+COS(RADIANS(G812))*COS(RADIANS(E813))*COS(RADIANS(AR803))))</f>
        <v>0</v>
      </c>
    </row>
    <row r="813" spans="2:44" x14ac:dyDescent="0.5">
      <c r="B813" s="40" t="s">
        <v>735</v>
      </c>
      <c r="E813">
        <f>IF($F$8&gt;90,180-$F$8,$F$8)*SIN(RADIANS(E807))</f>
        <v>0</v>
      </c>
      <c r="G813">
        <v>10</v>
      </c>
      <c r="I813">
        <f>IF(DEGREES(ACOS(SIN(RADIANS(G813))*SIN(RADIANS(E813))+COS(RADIANS(G813))*COS(RADIANS(E813))*COS(RADIANS(I803))))&gt;90,0,$F$4*$F$5/E812^2*(SIN(RADIANS(G813))*SIN(RADIANS(E813))+COS(RADIANS(G813))*COS(RADIANS(E813))*COS(RADIANS(I803))))</f>
        <v>0</v>
      </c>
      <c r="J813">
        <f>IF(DEGREES(ACOS(SIN(RADIANS(G813))*SIN(RADIANS(E813))+COS(RADIANS(G813))*COS(RADIANS(E813))*COS(RADIANS(J803))))&gt;90,0,$F$4*$F$5/E812^2*(SIN(RADIANS(G813))*SIN(RADIANS(E813))+COS(RADIANS(G813))*COS(RADIANS(E813))*COS(RADIANS(J803))))</f>
        <v>0</v>
      </c>
      <c r="K813">
        <f>IF(DEGREES(ACOS(SIN(RADIANS(G813))*SIN(RADIANS(E813))+COS(RADIANS(G813))*COS(RADIANS(E813))*COS(RADIANS(K803))))&gt;90,0,$F$4*$F$5/E812^2*(SIN(RADIANS(G813))*SIN(RADIANS(E813))+COS(RADIANS(G813))*COS(RADIANS(E813))*COS(RADIANS(K803))))</f>
        <v>0</v>
      </c>
      <c r="L813">
        <f>IF(DEGREES(ACOS(SIN(RADIANS(G813))*SIN(RADIANS(E813))+COS(RADIANS(G813))*COS(RADIANS(E813))*COS(RADIANS(L803))))&gt;90,0,$F$4*$F$5/E812^2*(SIN(RADIANS(G813))*SIN(RADIANS(E813))+COS(RADIANS(G813))*COS(RADIANS(E813))*COS(RADIANS(L803))))</f>
        <v>0</v>
      </c>
      <c r="M813">
        <f>IF(DEGREES(ACOS(SIN(RADIANS(G813))*SIN(RADIANS(E813))+COS(RADIANS(G813))*COS(RADIANS(E813))*COS(RADIANS(M803))))&gt;90,0,$F$4*$F$5/E812^2*(SIN(RADIANS(G813))*SIN(RADIANS(E813))+COS(RADIANS(G813))*COS(RADIANS(E813))*COS(RADIANS(M803))))</f>
        <v>0</v>
      </c>
      <c r="N813">
        <f>IF(DEGREES(ACOS(SIN(RADIANS(G813))*SIN(RADIANS(E813))+COS(RADIANS(G813))*COS(RADIANS(E813))*COS(RADIANS(N803))))&gt;90,0,$F$4*$F$5/E812^2*(SIN(RADIANS(G813))*SIN(RADIANS(E813))+COS(RADIANS(G813))*COS(RADIANS(E813))*COS(RADIANS(N803))))</f>
        <v>0</v>
      </c>
      <c r="O813">
        <f>IF(DEGREES(ACOS(SIN(RADIANS(G813))*SIN(RADIANS(E813))+COS(RADIANS(G813))*COS(RADIANS(E813))*COS(RADIANS(O803))))&gt;90,0,$F$4*$F$5/E812^2*(SIN(RADIANS(G813))*SIN(RADIANS(E813))+COS(RADIANS(G813))*COS(RADIANS(E813))*COS(RADIANS(O803))))</f>
        <v>0</v>
      </c>
      <c r="P813">
        <f>IF(DEGREES(ACOS(SIN(RADIANS(G813))*SIN(RADIANS(E813))+COS(RADIANS(G813))*COS(RADIANS(E813))*COS(RADIANS(P803))))&gt;90,0,$F$4*$F$5/E812^2*(SIN(RADIANS(G813))*SIN(RADIANS(E813))+COS(RADIANS(G813))*COS(RADIANS(E813))*COS(RADIANS(P803))))</f>
        <v>0</v>
      </c>
      <c r="Q813">
        <f>IF(DEGREES(ACOS(SIN(RADIANS(G813))*SIN(RADIANS(E813))+COS(RADIANS(G813))*COS(RADIANS(E813))*COS(RADIANS(Q803))))&gt;90,0,$F$4*$F$5/E812^2*(SIN(RADIANS(G813))*SIN(RADIANS(E813))+COS(RADIANS(G813))*COS(RADIANS(E813))*COS(RADIANS(Q803))))</f>
        <v>0</v>
      </c>
      <c r="R813" t="e">
        <f>IF(DEGREES(ACOS(SIN(RADIANS(G813))*SIN(RADIANS(E813))+COS(RADIANS(G813))*COS(RADIANS(E813))*COS(RADIANS(R803))))&gt;90,0,$F$4*$F$5/E812^2*(SIN(RADIANS(G813))*SIN(RADIANS(E813))+COS(RADIANS(G813))*COS(RADIANS(E813))*COS(RADIANS(R803))))</f>
        <v>#DIV/0!</v>
      </c>
      <c r="S813" t="e">
        <f>IF(DEGREES(ACOS(SIN(RADIANS(G813))*SIN(RADIANS(E813))+COS(RADIANS(G813))*COS(RADIANS(E813))*COS(RADIANS(S803))))&gt;90,0,$F$4*$F$5/E812^2*(SIN(RADIANS(G813))*SIN(RADIANS(E813))+COS(RADIANS(G813))*COS(RADIANS(E813))*COS(RADIANS(S803))))</f>
        <v>#DIV/0!</v>
      </c>
      <c r="T813" t="e">
        <f>IF(DEGREES(ACOS(SIN(RADIANS(G813))*SIN(RADIANS(E813))+COS(RADIANS(G813))*COS(RADIANS(E813))*COS(RADIANS(T803))))&gt;90,0,$F$4*$F$5/E812^2*(SIN(RADIANS(G813))*SIN(RADIANS(E813))+COS(RADIANS(G813))*COS(RADIANS(E813))*COS(RADIANS(T803))))</f>
        <v>#DIV/0!</v>
      </c>
      <c r="U813" t="e">
        <f>IF(DEGREES(ACOS(SIN(RADIANS(G813))*SIN(RADIANS(E813))+COS(RADIANS(G813))*COS(RADIANS(E813))*COS(RADIANS(U803))))&gt;90,0,$F$4*$F$5/E812^2*(SIN(RADIANS(G813))*SIN(RADIANS(E813))+COS(RADIANS(G813))*COS(RADIANS(E813))*COS(RADIANS(U803))))</f>
        <v>#DIV/0!</v>
      </c>
      <c r="V813" t="e">
        <f>IF(DEGREES(ACOS(SIN(RADIANS(G813))*SIN(RADIANS(E813))+COS(RADIANS(G813))*COS(RADIANS(E813))*COS(RADIANS(V803))))&gt;90,0,$F$4*$F$5/E812^2*(SIN(RADIANS(G813))*SIN(RADIANS(E813))+COS(RADIANS(G813))*COS(RADIANS(E813))*COS(RADIANS(V803))))</f>
        <v>#DIV/0!</v>
      </c>
      <c r="W813" t="e">
        <f>IF(DEGREES(ACOS(SIN(RADIANS(G813))*SIN(RADIANS(E813))+COS(RADIANS(G813))*COS(RADIANS(E813))*COS(RADIANS(W803))))&gt;90,0,$F$4*$F$5/E812^2*(SIN(RADIANS(G813))*SIN(RADIANS(E813))+COS(RADIANS(G813))*COS(RADIANS(E813))*COS(RADIANS(W803))))</f>
        <v>#DIV/0!</v>
      </c>
      <c r="X813" t="e">
        <f>IF(DEGREES(ACOS(SIN(RADIANS(G813))*SIN(RADIANS(E813))+COS(RADIANS(G813))*COS(RADIANS(E813))*COS(RADIANS(X803))))&gt;90,0,$F$4*$F$5/E812^2*(SIN(RADIANS(G813))*SIN(RADIANS(E813))+COS(RADIANS(G813))*COS(RADIANS(E813))*COS(RADIANS(X803))))</f>
        <v>#DIV/0!</v>
      </c>
      <c r="Y813" t="e">
        <f>IF(DEGREES(ACOS(SIN(RADIANS(G813))*SIN(RADIANS(E813))+COS(RADIANS(G813))*COS(RADIANS(E813))*COS(RADIANS(Y803))))&gt;90,0,$F$4*$F$5/E812^2*(SIN(RADIANS(G813))*SIN(RADIANS(E813))+COS(RADIANS(G813))*COS(RADIANS(E813))*COS(RADIANS(Y803))))</f>
        <v>#DIV/0!</v>
      </c>
      <c r="Z813" t="e">
        <f>IF(DEGREES(ACOS(SIN(RADIANS(G813))*SIN(RADIANS(E813))+COS(RADIANS(G813))*COS(RADIANS(E813))*COS(RADIANS(Z803))))&gt;90,0,$F$4*$F$5/E812^2*(SIN(RADIANS(G813))*SIN(RADIANS(E813))+COS(RADIANS(G813))*COS(RADIANS(E813))*COS(RADIANS(Z803))))</f>
        <v>#DIV/0!</v>
      </c>
      <c r="AA813" t="e">
        <f>IF(DEGREES(ACOS(SIN(RADIANS(G813))*SIN(RADIANS(E813))+COS(RADIANS(G813))*COS(RADIANS(E813))*COS(RADIANS(AA803))))&gt;90,0,$F$4*$F$5/E812^2*(SIN(RADIANS(G813))*SIN(RADIANS(E813))+COS(RADIANS(G813))*COS(RADIANS(E813))*COS(RADIANS(AA803))))</f>
        <v>#DIV/0!</v>
      </c>
      <c r="AB813" t="e">
        <f>IF(DEGREES(ACOS(SIN(RADIANS(G813))*SIN(RADIANS(E813))+COS(RADIANS(G813))*COS(RADIANS(E813))*COS(RADIANS(AB803))))&gt;90,0,$F$4*$F$5/E812^2*(SIN(RADIANS(G813))*SIN(RADIANS(E813))+COS(RADIANS(G813))*COS(RADIANS(E813))*COS(RADIANS(AB803))))</f>
        <v>#DIV/0!</v>
      </c>
      <c r="AC813" t="e">
        <f>IF(DEGREES(ACOS(SIN(RADIANS(G813))*SIN(RADIANS(E813))+COS(RADIANS(G813))*COS(RADIANS(E813))*COS(RADIANS(AC803))))&gt;90,0,$F$4*$F$5/E812^2*(SIN(RADIANS(G813))*SIN(RADIANS(E813))+COS(RADIANS(G813))*COS(RADIANS(E813))*COS(RADIANS(AC803))))</f>
        <v>#DIV/0!</v>
      </c>
      <c r="AD813" t="e">
        <f>IF(DEGREES(ACOS(SIN(RADIANS(G813))*SIN(RADIANS(E813))+COS(RADIANS(G813))*COS(RADIANS(E813))*COS(RADIANS(AD803))))&gt;90,0,$F$4*$F$5/E812^2*(SIN(RADIANS(G813))*SIN(RADIANS(E813))+COS(RADIANS(G813))*COS(RADIANS(E813))*COS(RADIANS(AD803))))</f>
        <v>#DIV/0!</v>
      </c>
      <c r="AE813" t="e">
        <f>IF(DEGREES(ACOS(SIN(RADIANS(G813))*SIN(RADIANS(E813))+COS(RADIANS(G813))*COS(RADIANS(E813))*COS(RADIANS(AE803))))&gt;90,0,$F$4*$F$5/E812^2*(SIN(RADIANS(G813))*SIN(RADIANS(E813))+COS(RADIANS(G813))*COS(RADIANS(E813))*COS(RADIANS(AE803))))</f>
        <v>#DIV/0!</v>
      </c>
      <c r="AF813" t="e">
        <f>IF(DEGREES(ACOS(SIN(RADIANS(G813))*SIN(RADIANS(E813))+COS(RADIANS(G813))*COS(RADIANS(E813))*COS(RADIANS(AF803))))&gt;90,0,$F$4*$F$5/E812^2*(SIN(RADIANS(G813))*SIN(RADIANS(E813))+COS(RADIANS(G813))*COS(RADIANS(E813))*COS(RADIANS(AF803))))</f>
        <v>#DIV/0!</v>
      </c>
      <c r="AG813" t="e">
        <f>IF(DEGREES(ACOS(SIN(RADIANS(G813))*SIN(RADIANS(E813))+COS(RADIANS(G813))*COS(RADIANS(E813))*COS(RADIANS(AG803))))&gt;90,0,$F$4*$F$5/E812^2*(SIN(RADIANS(G813))*SIN(RADIANS(E813))+COS(RADIANS(G813))*COS(RADIANS(E813))*COS(RADIANS(AG803))))</f>
        <v>#DIV/0!</v>
      </c>
      <c r="AH813" t="e">
        <f>IF(DEGREES(ACOS(SIN(RADIANS(G813))*SIN(RADIANS(E813))+COS(RADIANS(G813))*COS(RADIANS(E813))*COS(RADIANS(AH803))))&gt;90,0,$F$4*$F$5/E812^2*(SIN(RADIANS(G813))*SIN(RADIANS(E813))+COS(RADIANS(G813))*COS(RADIANS(E813))*COS(RADIANS(AH803))))</f>
        <v>#DIV/0!</v>
      </c>
      <c r="AI813" t="e">
        <f>IF(DEGREES(ACOS(SIN(RADIANS(G813))*SIN(RADIANS(E813))+COS(RADIANS(G813))*COS(RADIANS(E813))*COS(RADIANS(AI803))))&gt;90,0,$F$4*$F$5/E812^2*(SIN(RADIANS(G813))*SIN(RADIANS(E813))+COS(RADIANS(G813))*COS(RADIANS(E813))*COS(RADIANS(AI803))))</f>
        <v>#DIV/0!</v>
      </c>
      <c r="AJ813" t="e">
        <f>IF(DEGREES(ACOS(SIN(RADIANS(G813))*SIN(RADIANS(E813))+COS(RADIANS(G813))*COS(RADIANS(E813))*COS(RADIANS(AJ803))))&gt;90,0,$F$4*$F$5/E812^2*(SIN(RADIANS(G813))*SIN(RADIANS(E813))+COS(RADIANS(G813))*COS(RADIANS(E813))*COS(RADIANS(AJ803))))</f>
        <v>#DIV/0!</v>
      </c>
      <c r="AK813">
        <f>IF(DEGREES(ACOS(SIN(RADIANS(G813))*SIN(RADIANS(E813))+COS(RADIANS(G813))*COS(RADIANS(E813))*COS(RADIANS(AK803))))&gt;90,0,$F$4*$F$5/E812^2*(SIN(RADIANS(G813))*SIN(RADIANS(E813))+COS(RADIANS(G813))*COS(RADIANS(E813))*COS(RADIANS(AK803))))</f>
        <v>0</v>
      </c>
      <c r="AL813">
        <f>IF(DEGREES(ACOS(SIN(RADIANS(G813))*SIN(RADIANS(E813))+COS(RADIANS(G813))*COS(RADIANS(E813))*COS(RADIANS(AL803))))&gt;90,0,$F$4*$F$5/E812^2*(SIN(RADIANS(G813))*SIN(RADIANS(E813))+COS(RADIANS(G813))*COS(RADIANS(E813))*COS(RADIANS(AL803))))</f>
        <v>0</v>
      </c>
      <c r="AM813">
        <f>IF(DEGREES(ACOS(SIN(RADIANS(G813))*SIN(RADIANS(E813))+COS(RADIANS(G813))*COS(RADIANS(E813))*COS(RADIANS(AM803))))&gt;90,0,$F$4*$F$5/E812^2*(SIN(RADIANS(G813))*SIN(RADIANS(E813))+COS(RADIANS(G813))*COS(RADIANS(E813))*COS(RADIANS(AM803))))</f>
        <v>0</v>
      </c>
      <c r="AN813">
        <f>IF(DEGREES(ACOS(SIN(RADIANS(G813))*SIN(RADIANS(E813))+COS(RADIANS(G813))*COS(RADIANS(E813))*COS(RADIANS(AN803))))&gt;90,0,$F$4*$F$5/E812^2*(SIN(RADIANS(G813))*SIN(RADIANS(E813))+COS(RADIANS(G813))*COS(RADIANS(E813))*COS(RADIANS(AN803))))</f>
        <v>0</v>
      </c>
      <c r="AO813">
        <f>IF(DEGREES(ACOS(SIN(RADIANS(G813))*SIN(RADIANS(E813))+COS(RADIANS(G813))*COS(RADIANS(E813))*COS(RADIANS(AO803))))&gt;90,0,$F$4*$F$5/E812^2*(SIN(RADIANS(G813))*SIN(RADIANS(E813))+COS(RADIANS(G813))*COS(RADIANS(E813))*COS(RADIANS(AO803))))</f>
        <v>0</v>
      </c>
      <c r="AP813">
        <f>IF(DEGREES(ACOS(SIN(RADIANS(G813))*SIN(RADIANS(E813))+COS(RADIANS(G813))*COS(RADIANS(E813))*COS(RADIANS(AP803))))&gt;90,0,$F$4*$F$5/E812^2*(SIN(RADIANS(G813))*SIN(RADIANS(E813))+COS(RADIANS(G813))*COS(RADIANS(E813))*COS(RADIANS(AP803))))</f>
        <v>0</v>
      </c>
      <c r="AQ813">
        <f>IF(DEGREES(ACOS(SIN(RADIANS(G813))*SIN(RADIANS(E813))+COS(RADIANS(G813))*COS(RADIANS(E813))*COS(RADIANS(AQ803))))&gt;90,0,$F$4*$F$5/E812^2*(SIN(RADIANS(G813))*SIN(RADIANS(E813))+COS(RADIANS(G813))*COS(RADIANS(E813))*COS(RADIANS(AQ803))))</f>
        <v>0</v>
      </c>
      <c r="AR813">
        <f>IF(DEGREES(ACOS(SIN(RADIANS(G813))*SIN(RADIANS(E813))+COS(RADIANS(G813))*COS(RADIANS(E813))*COS(RADIANS(AR803))))&gt;90,0,$F$4*$F$5/E812^2*(SIN(RADIANS(G813))*SIN(RADIANS(E813))+COS(RADIANS(G813))*COS(RADIANS(E813))*COS(RADIANS(AR803))))</f>
        <v>0</v>
      </c>
    </row>
    <row r="814" spans="2:44" x14ac:dyDescent="0.5">
      <c r="B814" s="40" t="s">
        <v>786</v>
      </c>
      <c r="E814">
        <f>IF($F$10=0,IF(E805&lt;360,E805,E805-360),($F$10+1)*E805)</f>
        <v>330</v>
      </c>
      <c r="G814">
        <v>0</v>
      </c>
      <c r="I814">
        <f>IF(DEGREES(ACOS(SIN(RADIANS(G814))*SIN(RADIANS(E813))+COS(RADIANS(G814))*COS(RADIANS(E813))*COS(RADIANS(I803))))&gt;90,0,$F$4*$F$5/E812^2*(SIN(RADIANS(G814))*SIN(RADIANS(E813))+COS(RADIANS(G814))*COS(RADIANS(E813))*COS(RADIANS(I803))))</f>
        <v>0</v>
      </c>
      <c r="J814">
        <f>IF(DEGREES(ACOS(SIN(RADIANS(G814))*SIN(RADIANS(E813))+COS(RADIANS(G814))*COS(RADIANS(E813))*COS(RADIANS(J803))))&gt;90,0,$F$4*$F$5/E812^2*(SIN(RADIANS(G814))*SIN(RADIANS(E813))+COS(RADIANS(G814))*COS(RADIANS(E813))*COS(RADIANS(J803))))</f>
        <v>0</v>
      </c>
      <c r="K814">
        <f>IF(DEGREES(ACOS(SIN(RADIANS(G814))*SIN(RADIANS(E813))+COS(RADIANS(G814))*COS(RADIANS(E813))*COS(RADIANS(K803))))&gt;90,0,$F$4*$F$5/E812^2*(SIN(RADIANS(G814))*SIN(RADIANS(E813))+COS(RADIANS(G814))*COS(RADIANS(E813))*COS(RADIANS(K803))))</f>
        <v>0</v>
      </c>
      <c r="L814">
        <f>IF(DEGREES(ACOS(SIN(RADIANS(G814))*SIN(RADIANS(E813))+COS(RADIANS(G814))*COS(RADIANS(E813))*COS(RADIANS(L803))))&gt;90,0,$F$4*$F$5/E812^2*(SIN(RADIANS(G814))*SIN(RADIANS(E813))+COS(RADIANS(G814))*COS(RADIANS(E813))*COS(RADIANS(L803))))</f>
        <v>0</v>
      </c>
      <c r="M814">
        <f>IF(DEGREES(ACOS(SIN(RADIANS(G814))*SIN(RADIANS(E813))+COS(RADIANS(G814))*COS(RADIANS(E813))*COS(RADIANS(M803))))&gt;90,0,$F$4*$F$5/E812^2*(SIN(RADIANS(G814))*SIN(RADIANS(E813))+COS(RADIANS(G814))*COS(RADIANS(E813))*COS(RADIANS(M803))))</f>
        <v>0</v>
      </c>
      <c r="N814">
        <f>IF(DEGREES(ACOS(SIN(RADIANS(G814))*SIN(RADIANS(E813))+COS(RADIANS(G814))*COS(RADIANS(E813))*COS(RADIANS(N803))))&gt;90,0,$F$4*$F$5/E812^2*(SIN(RADIANS(G814))*SIN(RADIANS(E813))+COS(RADIANS(G814))*COS(RADIANS(E813))*COS(RADIANS(N803))))</f>
        <v>0</v>
      </c>
      <c r="O814">
        <f>IF(DEGREES(ACOS(SIN(RADIANS(G814))*SIN(RADIANS(E813))+COS(RADIANS(G814))*COS(RADIANS(E813))*COS(RADIANS(O803))))&gt;90,0,$F$4*$F$5/E812^2*(SIN(RADIANS(G814))*SIN(RADIANS(E813))+COS(RADIANS(G814))*COS(RADIANS(E813))*COS(RADIANS(O803))))</f>
        <v>0</v>
      </c>
      <c r="P814">
        <f>IF(DEGREES(ACOS(SIN(RADIANS(G814))*SIN(RADIANS(E813))+COS(RADIANS(G814))*COS(RADIANS(E813))*COS(RADIANS(P803))))&gt;90,0,$F$4*$F$5/E812^2*(SIN(RADIANS(G814))*SIN(RADIANS(E813))+COS(RADIANS(G814))*COS(RADIANS(E813))*COS(RADIANS(P803))))</f>
        <v>0</v>
      </c>
      <c r="Q814">
        <f>IF(DEGREES(ACOS(SIN(RADIANS(G814))*SIN(RADIANS(E813))+COS(RADIANS(G814))*COS(RADIANS(E813))*COS(RADIANS(Q803))))&gt;90,0,$F$4*$F$5/E812^2*(SIN(RADIANS(G814))*SIN(RADIANS(E813))+COS(RADIANS(G814))*COS(RADIANS(E813))*COS(RADIANS(Q803))))</f>
        <v>0</v>
      </c>
      <c r="R814" t="e">
        <f>IF(DEGREES(ACOS(SIN(RADIANS(G814))*SIN(RADIANS(E813))+COS(RADIANS(G814))*COS(RADIANS(E813))*COS(RADIANS(R803))))&gt;90,0,$F$4*$F$5/E812^2*(SIN(RADIANS(G814))*SIN(RADIANS(E813))+COS(RADIANS(G814))*COS(RADIANS(E813))*COS(RADIANS(R803))))</f>
        <v>#DIV/0!</v>
      </c>
      <c r="S814" t="e">
        <f>IF(DEGREES(ACOS(SIN(RADIANS(G814))*SIN(RADIANS(E813))+COS(RADIANS(G814))*COS(RADIANS(E813))*COS(RADIANS(S803))))&gt;90,0,$F$4*$F$5/E812^2*(SIN(RADIANS(G814))*SIN(RADIANS(E813))+COS(RADIANS(G814))*COS(RADIANS(E813))*COS(RADIANS(S803))))</f>
        <v>#DIV/0!</v>
      </c>
      <c r="T814" t="e">
        <f>IF(DEGREES(ACOS(SIN(RADIANS(G814))*SIN(RADIANS(E813))+COS(RADIANS(G814))*COS(RADIANS(E813))*COS(RADIANS(T803))))&gt;90,0,$F$4*$F$5/E812^2*(SIN(RADIANS(G814))*SIN(RADIANS(E813))+COS(RADIANS(G814))*COS(RADIANS(E813))*COS(RADIANS(T803))))</f>
        <v>#DIV/0!</v>
      </c>
      <c r="U814" t="e">
        <f>IF(DEGREES(ACOS(SIN(RADIANS(G814))*SIN(RADIANS(E813))+COS(RADIANS(G814))*COS(RADIANS(E813))*COS(RADIANS(U803))))&gt;90,0,$F$4*$F$5/E812^2*(SIN(RADIANS(G814))*SIN(RADIANS(E813))+COS(RADIANS(G814))*COS(RADIANS(E813))*COS(RADIANS(U803))))</f>
        <v>#DIV/0!</v>
      </c>
      <c r="V814" t="e">
        <f>IF(DEGREES(ACOS(SIN(RADIANS(G814))*SIN(RADIANS(E813))+COS(RADIANS(G814))*COS(RADIANS(E813))*COS(RADIANS(V803))))&gt;90,0,$F$4*$F$5/E812^2*(SIN(RADIANS(G814))*SIN(RADIANS(E813))+COS(RADIANS(G814))*COS(RADIANS(E813))*COS(RADIANS(V803))))</f>
        <v>#DIV/0!</v>
      </c>
      <c r="W814" t="e">
        <f>IF(DEGREES(ACOS(SIN(RADIANS(G814))*SIN(RADIANS(E813))+COS(RADIANS(G814))*COS(RADIANS(E813))*COS(RADIANS(W803))))&gt;90,0,$F$4*$F$5/E812^2*(SIN(RADIANS(G814))*SIN(RADIANS(E813))+COS(RADIANS(G814))*COS(RADIANS(E813))*COS(RADIANS(W803))))</f>
        <v>#DIV/0!</v>
      </c>
      <c r="X814" t="e">
        <f>IF(DEGREES(ACOS(SIN(RADIANS(G814))*SIN(RADIANS(E813))+COS(RADIANS(G814))*COS(RADIANS(E813))*COS(RADIANS(X803))))&gt;90,0,$F$4*$F$5/E812^2*(SIN(RADIANS(G814))*SIN(RADIANS(E813))+COS(RADIANS(G814))*COS(RADIANS(E813))*COS(RADIANS(X803))))</f>
        <v>#DIV/0!</v>
      </c>
      <c r="Y814" t="e">
        <f>IF(DEGREES(ACOS(SIN(RADIANS(G814))*SIN(RADIANS(E813))+COS(RADIANS(G814))*COS(RADIANS(E813))*COS(RADIANS(Y803))))&gt;90,0,$F$4*$F$5/E812^2*(SIN(RADIANS(G814))*SIN(RADIANS(E813))+COS(RADIANS(G814))*COS(RADIANS(E813))*COS(RADIANS(Y803))))</f>
        <v>#DIV/0!</v>
      </c>
      <c r="Z814" t="e">
        <f>IF(DEGREES(ACOS(SIN(RADIANS(G814))*SIN(RADIANS(E813))+COS(RADIANS(G814))*COS(RADIANS(E813))*COS(RADIANS(Z803))))&gt;90,0,$F$4*$F$5/E812^2*(SIN(RADIANS(G814))*SIN(RADIANS(E813))+COS(RADIANS(G814))*COS(RADIANS(E813))*COS(RADIANS(Z803))))</f>
        <v>#DIV/0!</v>
      </c>
      <c r="AA814" t="e">
        <f>IF(DEGREES(ACOS(SIN(RADIANS(G814))*SIN(RADIANS(E813))+COS(RADIANS(G814))*COS(RADIANS(E813))*COS(RADIANS(AA803))))&gt;90,0,$F$4*$F$5/E812^2*(SIN(RADIANS(G814))*SIN(RADIANS(E813))+COS(RADIANS(G814))*COS(RADIANS(E813))*COS(RADIANS(AA803))))</f>
        <v>#DIV/0!</v>
      </c>
      <c r="AB814" t="e">
        <f>IF(DEGREES(ACOS(SIN(RADIANS(G814))*SIN(RADIANS(E813))+COS(RADIANS(G814))*COS(RADIANS(E813))*COS(RADIANS(AB803))))&gt;90,0,$F$4*$F$5/E812^2*(SIN(RADIANS(G814))*SIN(RADIANS(E813))+COS(RADIANS(G814))*COS(RADIANS(E813))*COS(RADIANS(AB803))))</f>
        <v>#DIV/0!</v>
      </c>
      <c r="AC814" t="e">
        <f>IF(DEGREES(ACOS(SIN(RADIANS(G814))*SIN(RADIANS(E813))+COS(RADIANS(G814))*COS(RADIANS(E813))*COS(RADIANS(AC803))))&gt;90,0,$F$4*$F$5/E812^2*(SIN(RADIANS(G814))*SIN(RADIANS(E813))+COS(RADIANS(G814))*COS(RADIANS(E813))*COS(RADIANS(AC803))))</f>
        <v>#DIV/0!</v>
      </c>
      <c r="AD814" t="e">
        <f>IF(DEGREES(ACOS(SIN(RADIANS(G814))*SIN(RADIANS(E813))+COS(RADIANS(G814))*COS(RADIANS(E813))*COS(RADIANS(AD803))))&gt;90,0,$F$4*$F$5/E812^2*(SIN(RADIANS(G814))*SIN(RADIANS(E813))+COS(RADIANS(G814))*COS(RADIANS(E813))*COS(RADIANS(AD803))))</f>
        <v>#DIV/0!</v>
      </c>
      <c r="AE814" t="e">
        <f>IF(DEGREES(ACOS(SIN(RADIANS(G814))*SIN(RADIANS(E813))+COS(RADIANS(G814))*COS(RADIANS(E813))*COS(RADIANS(AE803))))&gt;90,0,$F$4*$F$5/E812^2*(SIN(RADIANS(G814))*SIN(RADIANS(E813))+COS(RADIANS(G814))*COS(RADIANS(E813))*COS(RADIANS(AE803))))</f>
        <v>#DIV/0!</v>
      </c>
      <c r="AF814" t="e">
        <f>IF(DEGREES(ACOS(SIN(RADIANS(G814))*SIN(RADIANS(E813))+COS(RADIANS(G814))*COS(RADIANS(E813))*COS(RADIANS(AF803))))&gt;90,0,$F$4*$F$5/E812^2*(SIN(RADIANS(G814))*SIN(RADIANS(E813))+COS(RADIANS(G814))*COS(RADIANS(E813))*COS(RADIANS(AF803))))</f>
        <v>#DIV/0!</v>
      </c>
      <c r="AG814" t="e">
        <f>IF(DEGREES(ACOS(SIN(RADIANS(G814))*SIN(RADIANS(E813))+COS(RADIANS(G814))*COS(RADIANS(E813))*COS(RADIANS(AG803))))&gt;90,0,$F$4*$F$5/E812^2*(SIN(RADIANS(G814))*SIN(RADIANS(E813))+COS(RADIANS(G814))*COS(RADIANS(E813))*COS(RADIANS(AG803))))</f>
        <v>#DIV/0!</v>
      </c>
      <c r="AH814" t="e">
        <f>IF(DEGREES(ACOS(SIN(RADIANS(G814))*SIN(RADIANS(E813))+COS(RADIANS(G814))*COS(RADIANS(E813))*COS(RADIANS(AH803))))&gt;90,0,$F$4*$F$5/E812^2*(SIN(RADIANS(G814))*SIN(RADIANS(E813))+COS(RADIANS(G814))*COS(RADIANS(E813))*COS(RADIANS(AH803))))</f>
        <v>#DIV/0!</v>
      </c>
      <c r="AI814" t="e">
        <f>IF(DEGREES(ACOS(SIN(RADIANS(G814))*SIN(RADIANS(E813))+COS(RADIANS(G814))*COS(RADIANS(E813))*COS(RADIANS(AI803))))&gt;90,0,$F$4*$F$5/E812^2*(SIN(RADIANS(G814))*SIN(RADIANS(E813))+COS(RADIANS(G814))*COS(RADIANS(E813))*COS(RADIANS(AI803))))</f>
        <v>#DIV/0!</v>
      </c>
      <c r="AJ814" t="e">
        <f>IF(DEGREES(ACOS(SIN(RADIANS(G814))*SIN(RADIANS(E813))+COS(RADIANS(G814))*COS(RADIANS(E813))*COS(RADIANS(AJ803))))&gt;90,0,$F$4*$F$5/E812^2*(SIN(RADIANS(G814))*SIN(RADIANS(E813))+COS(RADIANS(G814))*COS(RADIANS(E813))*COS(RADIANS(AJ803))))</f>
        <v>#DIV/0!</v>
      </c>
      <c r="AK814">
        <f>IF(DEGREES(ACOS(SIN(RADIANS(G814))*SIN(RADIANS(E813))+COS(RADIANS(G814))*COS(RADIANS(E813))*COS(RADIANS(AK803))))&gt;90,0,$F$4*$F$5/E812^2*(SIN(RADIANS(G814))*SIN(RADIANS(E813))+COS(RADIANS(G814))*COS(RADIANS(E813))*COS(RADIANS(AK803))))</f>
        <v>0</v>
      </c>
      <c r="AL814">
        <f>IF(DEGREES(ACOS(SIN(RADIANS(G814))*SIN(RADIANS(E813))+COS(RADIANS(G814))*COS(RADIANS(E813))*COS(RADIANS(AL803))))&gt;90,0,$F$4*$F$5/E812^2*(SIN(RADIANS(G814))*SIN(RADIANS(E813))+COS(RADIANS(G814))*COS(RADIANS(E813))*COS(RADIANS(AL803))))</f>
        <v>0</v>
      </c>
      <c r="AM814">
        <f>IF(DEGREES(ACOS(SIN(RADIANS(G814))*SIN(RADIANS(E813))+COS(RADIANS(G814))*COS(RADIANS(E813))*COS(RADIANS(AM803))))&gt;90,0,$F$4*$F$5/E812^2*(SIN(RADIANS(G814))*SIN(RADIANS(E813))+COS(RADIANS(G814))*COS(RADIANS(E813))*COS(RADIANS(AM803))))</f>
        <v>0</v>
      </c>
      <c r="AN814">
        <f>IF(DEGREES(ACOS(SIN(RADIANS(G814))*SIN(RADIANS(E813))+COS(RADIANS(G814))*COS(RADIANS(E813))*COS(RADIANS(AN803))))&gt;90,0,$F$4*$F$5/E812^2*(SIN(RADIANS(G814))*SIN(RADIANS(E813))+COS(RADIANS(G814))*COS(RADIANS(E813))*COS(RADIANS(AN803))))</f>
        <v>0</v>
      </c>
      <c r="AO814">
        <f>IF(DEGREES(ACOS(SIN(RADIANS(G814))*SIN(RADIANS(E813))+COS(RADIANS(G814))*COS(RADIANS(E813))*COS(RADIANS(AO803))))&gt;90,0,$F$4*$F$5/E812^2*(SIN(RADIANS(G814))*SIN(RADIANS(E813))+COS(RADIANS(G814))*COS(RADIANS(E813))*COS(RADIANS(AO803))))</f>
        <v>0</v>
      </c>
      <c r="AP814">
        <f>IF(DEGREES(ACOS(SIN(RADIANS(G814))*SIN(RADIANS(E813))+COS(RADIANS(G814))*COS(RADIANS(E813))*COS(RADIANS(AP803))))&gt;90,0,$F$4*$F$5/E812^2*(SIN(RADIANS(G814))*SIN(RADIANS(E813))+COS(RADIANS(G814))*COS(RADIANS(E813))*COS(RADIANS(AP803))))</f>
        <v>0</v>
      </c>
      <c r="AQ814">
        <f>IF(DEGREES(ACOS(SIN(RADIANS(G814))*SIN(RADIANS(E813))+COS(RADIANS(G814))*COS(RADIANS(E813))*COS(RADIANS(AQ803))))&gt;90,0,$F$4*$F$5/E812^2*(SIN(RADIANS(G814))*SIN(RADIANS(E813))+COS(RADIANS(G814))*COS(RADIANS(E813))*COS(RADIANS(AQ803))))</f>
        <v>0</v>
      </c>
      <c r="AR814">
        <f>IF(DEGREES(ACOS(SIN(RADIANS(G814))*SIN(RADIANS(E813))+COS(RADIANS(G814))*COS(RADIANS(E813))*COS(RADIANS(AR803))))&gt;90,0,$F$4*$F$5/E812^2*(SIN(RADIANS(G814))*SIN(RADIANS(E813))+COS(RADIANS(G814))*COS(RADIANS(E813))*COS(RADIANS(AR803))))</f>
        <v>0</v>
      </c>
    </row>
    <row r="815" spans="2:44" x14ac:dyDescent="0.5">
      <c r="B815" s="40" t="s">
        <v>787</v>
      </c>
      <c r="E815">
        <f>E814-E806-360*ROUNDDOWN((E814-E806)/360,0)</f>
        <v>0</v>
      </c>
      <c r="G815">
        <v>-10</v>
      </c>
      <c r="I815">
        <f>IF(DEGREES(ACOS(SIN(RADIANS(G815))*SIN(RADIANS(E813))+COS(RADIANS(G815))*COS(RADIANS(E813))*COS(RADIANS(I803))))&gt;90,0,$F$4*$F$5/E812^2*(SIN(RADIANS(G815))*SIN(RADIANS(E813))+COS(RADIANS(G815))*COS(RADIANS(E813))*COS(RADIANS(I803))))</f>
        <v>0</v>
      </c>
      <c r="J815">
        <f>IF(DEGREES(ACOS(SIN(RADIANS(G815))*SIN(RADIANS(E813))+COS(RADIANS(G815))*COS(RADIANS(E813))*COS(RADIANS(J803))))&gt;90,0,$F$4*$F$5/E812^2*(SIN(RADIANS(G815))*SIN(RADIANS(E813))+COS(RADIANS(G815))*COS(RADIANS(E813))*COS(RADIANS(J803))))</f>
        <v>0</v>
      </c>
      <c r="K815">
        <f>IF(DEGREES(ACOS(SIN(RADIANS(G815))*SIN(RADIANS(E813))+COS(RADIANS(G815))*COS(RADIANS(E813))*COS(RADIANS(K803))))&gt;90,0,$F$4*$F$5/E812^2*(SIN(RADIANS(G815))*SIN(RADIANS(E813))+COS(RADIANS(G815))*COS(RADIANS(E813))*COS(RADIANS(K803))))</f>
        <v>0</v>
      </c>
      <c r="L815">
        <f>IF(DEGREES(ACOS(SIN(RADIANS(G815))*SIN(RADIANS(E813))+COS(RADIANS(G815))*COS(RADIANS(E813))*COS(RADIANS(L803))))&gt;90,0,$F$4*$F$5/E812^2*(SIN(RADIANS(G815))*SIN(RADIANS(E813))+COS(RADIANS(G815))*COS(RADIANS(E813))*COS(RADIANS(L803))))</f>
        <v>0</v>
      </c>
      <c r="M815">
        <f>IF(DEGREES(ACOS(SIN(RADIANS(G815))*SIN(RADIANS(E813))+COS(RADIANS(G815))*COS(RADIANS(E813))*COS(RADIANS(M803))))&gt;90,0,$F$4*$F$5/E812^2*(SIN(RADIANS(G815))*SIN(RADIANS(E813))+COS(RADIANS(G815))*COS(RADIANS(E813))*COS(RADIANS(M803))))</f>
        <v>0</v>
      </c>
      <c r="N815">
        <f>IF(DEGREES(ACOS(SIN(RADIANS(G815))*SIN(RADIANS(E813))+COS(RADIANS(G815))*COS(RADIANS(E813))*COS(RADIANS(N803))))&gt;90,0,$F$4*$F$5/E812^2*(SIN(RADIANS(G815))*SIN(RADIANS(E813))+COS(RADIANS(G815))*COS(RADIANS(E813))*COS(RADIANS(N803))))</f>
        <v>0</v>
      </c>
      <c r="O815">
        <f>IF(DEGREES(ACOS(SIN(RADIANS(G815))*SIN(RADIANS(E813))+COS(RADIANS(G815))*COS(RADIANS(E813))*COS(RADIANS(O803))))&gt;90,0,$F$4*$F$5/E812^2*(SIN(RADIANS(G815))*SIN(RADIANS(E813))+COS(RADIANS(G815))*COS(RADIANS(E813))*COS(RADIANS(O803))))</f>
        <v>0</v>
      </c>
      <c r="P815">
        <f>IF(DEGREES(ACOS(SIN(RADIANS(G815))*SIN(RADIANS(E813))+COS(RADIANS(G815))*COS(RADIANS(E813))*COS(RADIANS(P803))))&gt;90,0,$F$4*$F$5/E812^2*(SIN(RADIANS(G815))*SIN(RADIANS(E813))+COS(RADIANS(G815))*COS(RADIANS(E813))*COS(RADIANS(P803))))</f>
        <v>0</v>
      </c>
      <c r="Q815">
        <f>IF(DEGREES(ACOS(SIN(RADIANS(G815))*SIN(RADIANS(E813))+COS(RADIANS(G815))*COS(RADIANS(E813))*COS(RADIANS(Q803))))&gt;90,0,$F$4*$F$5/E812^2*(SIN(RADIANS(G815))*SIN(RADIANS(E813))+COS(RADIANS(G815))*COS(RADIANS(E813))*COS(RADIANS(Q803))))</f>
        <v>0</v>
      </c>
      <c r="R815" t="e">
        <f>IF(DEGREES(ACOS(SIN(RADIANS(G815))*SIN(RADIANS(E813))+COS(RADIANS(G815))*COS(RADIANS(E813))*COS(RADIANS(R803))))&gt;90,0,$F$4*$F$5/E812^2*(SIN(RADIANS(G815))*SIN(RADIANS(E813))+COS(RADIANS(G815))*COS(RADIANS(E813))*COS(RADIANS(R803))))</f>
        <v>#DIV/0!</v>
      </c>
      <c r="S815" t="e">
        <f>IF(DEGREES(ACOS(SIN(RADIANS(G815))*SIN(RADIANS(E813))+COS(RADIANS(G815))*COS(RADIANS(E813))*COS(RADIANS(S803))))&gt;90,0,$F$4*$F$5/E812^2*(SIN(RADIANS(G815))*SIN(RADIANS(E813))+COS(RADIANS(G815))*COS(RADIANS(E813))*COS(RADIANS(S803))))</f>
        <v>#DIV/0!</v>
      </c>
      <c r="T815" t="e">
        <f>IF(DEGREES(ACOS(SIN(RADIANS(G815))*SIN(RADIANS(E813))+COS(RADIANS(G815))*COS(RADIANS(E813))*COS(RADIANS(T803))))&gt;90,0,$F$4*$F$5/E812^2*(SIN(RADIANS(G815))*SIN(RADIANS(E813))+COS(RADIANS(G815))*COS(RADIANS(E813))*COS(RADIANS(T803))))</f>
        <v>#DIV/0!</v>
      </c>
      <c r="U815" t="e">
        <f>IF(DEGREES(ACOS(SIN(RADIANS(G815))*SIN(RADIANS(E813))+COS(RADIANS(G815))*COS(RADIANS(E813))*COS(RADIANS(U803))))&gt;90,0,$F$4*$F$5/E812^2*(SIN(RADIANS(G815))*SIN(RADIANS(E813))+COS(RADIANS(G815))*COS(RADIANS(E813))*COS(RADIANS(U803))))</f>
        <v>#DIV/0!</v>
      </c>
      <c r="V815" t="e">
        <f>IF(DEGREES(ACOS(SIN(RADIANS(G815))*SIN(RADIANS(E813))+COS(RADIANS(G815))*COS(RADIANS(E813))*COS(RADIANS(V803))))&gt;90,0,$F$4*$F$5/E812^2*(SIN(RADIANS(G815))*SIN(RADIANS(E813))+COS(RADIANS(G815))*COS(RADIANS(E813))*COS(RADIANS(V803))))</f>
        <v>#DIV/0!</v>
      </c>
      <c r="W815" t="e">
        <f>IF(DEGREES(ACOS(SIN(RADIANS(G815))*SIN(RADIANS(E813))+COS(RADIANS(G815))*COS(RADIANS(E813))*COS(RADIANS(W803))))&gt;90,0,$F$4*$F$5/E812^2*(SIN(RADIANS(G815))*SIN(RADIANS(E813))+COS(RADIANS(G815))*COS(RADIANS(E813))*COS(RADIANS(W803))))</f>
        <v>#DIV/0!</v>
      </c>
      <c r="X815" t="e">
        <f>IF(DEGREES(ACOS(SIN(RADIANS(G815))*SIN(RADIANS(E813))+COS(RADIANS(G815))*COS(RADIANS(E813))*COS(RADIANS(X803))))&gt;90,0,$F$4*$F$5/E812^2*(SIN(RADIANS(G815))*SIN(RADIANS(E813))+COS(RADIANS(G815))*COS(RADIANS(E813))*COS(RADIANS(X803))))</f>
        <v>#DIV/0!</v>
      </c>
      <c r="Y815" t="e">
        <f>IF(DEGREES(ACOS(SIN(RADIANS(G815))*SIN(RADIANS(E813))+COS(RADIANS(G815))*COS(RADIANS(E813))*COS(RADIANS(Y803))))&gt;90,0,$F$4*$F$5/E812^2*(SIN(RADIANS(G815))*SIN(RADIANS(E813))+COS(RADIANS(G815))*COS(RADIANS(E813))*COS(RADIANS(Y803))))</f>
        <v>#DIV/0!</v>
      </c>
      <c r="Z815" t="e">
        <f>IF(DEGREES(ACOS(SIN(RADIANS(G815))*SIN(RADIANS(E813))+COS(RADIANS(G815))*COS(RADIANS(E813))*COS(RADIANS(Z803))))&gt;90,0,$F$4*$F$5/E812^2*(SIN(RADIANS(G815))*SIN(RADIANS(E813))+COS(RADIANS(G815))*COS(RADIANS(E813))*COS(RADIANS(Z803))))</f>
        <v>#DIV/0!</v>
      </c>
      <c r="AA815" t="e">
        <f>IF(DEGREES(ACOS(SIN(RADIANS(G815))*SIN(RADIANS(E813))+COS(RADIANS(G815))*COS(RADIANS(E813))*COS(RADIANS(AA803))))&gt;90,0,$F$4*$F$5/E812^2*(SIN(RADIANS(G815))*SIN(RADIANS(E813))+COS(RADIANS(G815))*COS(RADIANS(E813))*COS(RADIANS(AA803))))</f>
        <v>#DIV/0!</v>
      </c>
      <c r="AB815" t="e">
        <f>IF(DEGREES(ACOS(SIN(RADIANS(G815))*SIN(RADIANS(E813))+COS(RADIANS(G815))*COS(RADIANS(E813))*COS(RADIANS(AB803))))&gt;90,0,$F$4*$F$5/E812^2*(SIN(RADIANS(G815))*SIN(RADIANS(E813))+COS(RADIANS(G815))*COS(RADIANS(E813))*COS(RADIANS(AB803))))</f>
        <v>#DIV/0!</v>
      </c>
      <c r="AC815" t="e">
        <f>IF(DEGREES(ACOS(SIN(RADIANS(G815))*SIN(RADIANS(E813))+COS(RADIANS(G815))*COS(RADIANS(E813))*COS(RADIANS(AC803))))&gt;90,0,$F$4*$F$5/E812^2*(SIN(RADIANS(G815))*SIN(RADIANS(E813))+COS(RADIANS(G815))*COS(RADIANS(E813))*COS(RADIANS(AC803))))</f>
        <v>#DIV/0!</v>
      </c>
      <c r="AD815" t="e">
        <f>IF(DEGREES(ACOS(SIN(RADIANS(G815))*SIN(RADIANS(E813))+COS(RADIANS(G815))*COS(RADIANS(E813))*COS(RADIANS(AD803))))&gt;90,0,$F$4*$F$5/E812^2*(SIN(RADIANS(G815))*SIN(RADIANS(E813))+COS(RADIANS(G815))*COS(RADIANS(E813))*COS(RADIANS(AD803))))</f>
        <v>#DIV/0!</v>
      </c>
      <c r="AE815" t="e">
        <f>IF(DEGREES(ACOS(SIN(RADIANS(G815))*SIN(RADIANS(E813))+COS(RADIANS(G815))*COS(RADIANS(E813))*COS(RADIANS(AE803))))&gt;90,0,$F$4*$F$5/E812^2*(SIN(RADIANS(G815))*SIN(RADIANS(E813))+COS(RADIANS(G815))*COS(RADIANS(E813))*COS(RADIANS(AE803))))</f>
        <v>#DIV/0!</v>
      </c>
      <c r="AF815" t="e">
        <f>IF(DEGREES(ACOS(SIN(RADIANS(G815))*SIN(RADIANS(E813))+COS(RADIANS(G815))*COS(RADIANS(E813))*COS(RADIANS(AF803))))&gt;90,0,$F$4*$F$5/E812^2*(SIN(RADIANS(G815))*SIN(RADIANS(E813))+COS(RADIANS(G815))*COS(RADIANS(E813))*COS(RADIANS(AF803))))</f>
        <v>#DIV/0!</v>
      </c>
      <c r="AG815" t="e">
        <f>IF(DEGREES(ACOS(SIN(RADIANS(G815))*SIN(RADIANS(E813))+COS(RADIANS(G815))*COS(RADIANS(E813))*COS(RADIANS(AG803))))&gt;90,0,$F$4*$F$5/E812^2*(SIN(RADIANS(G815))*SIN(RADIANS(E813))+COS(RADIANS(G815))*COS(RADIANS(E813))*COS(RADIANS(AG803))))</f>
        <v>#DIV/0!</v>
      </c>
      <c r="AH815" t="e">
        <f>IF(DEGREES(ACOS(SIN(RADIANS(G815))*SIN(RADIANS(E813))+COS(RADIANS(G815))*COS(RADIANS(E813))*COS(RADIANS(AH803))))&gt;90,0,$F$4*$F$5/E812^2*(SIN(RADIANS(G815))*SIN(RADIANS(E813))+COS(RADIANS(G815))*COS(RADIANS(E813))*COS(RADIANS(AH803))))</f>
        <v>#DIV/0!</v>
      </c>
      <c r="AI815" t="e">
        <f>IF(DEGREES(ACOS(SIN(RADIANS(G815))*SIN(RADIANS(E813))+COS(RADIANS(G815))*COS(RADIANS(E813))*COS(RADIANS(AI803))))&gt;90,0,$F$4*$F$5/E812^2*(SIN(RADIANS(G815))*SIN(RADIANS(E813))+COS(RADIANS(G815))*COS(RADIANS(E813))*COS(RADIANS(AI803))))</f>
        <v>#DIV/0!</v>
      </c>
      <c r="AJ815" t="e">
        <f>IF(DEGREES(ACOS(SIN(RADIANS(G815))*SIN(RADIANS(E813))+COS(RADIANS(G815))*COS(RADIANS(E813))*COS(RADIANS(AJ803))))&gt;90,0,$F$4*$F$5/E812^2*(SIN(RADIANS(G815))*SIN(RADIANS(E813))+COS(RADIANS(G815))*COS(RADIANS(E813))*COS(RADIANS(AJ803))))</f>
        <v>#DIV/0!</v>
      </c>
      <c r="AK815">
        <f>IF(DEGREES(ACOS(SIN(RADIANS(G815))*SIN(RADIANS(E813))+COS(RADIANS(G815))*COS(RADIANS(E813))*COS(RADIANS(AK803))))&gt;90,0,$F$4*$F$5/E812^2*(SIN(RADIANS(G815))*SIN(RADIANS(E813))+COS(RADIANS(G815))*COS(RADIANS(E813))*COS(RADIANS(AK803))))</f>
        <v>0</v>
      </c>
      <c r="AL815">
        <f>IF(DEGREES(ACOS(SIN(RADIANS(G815))*SIN(RADIANS(E813))+COS(RADIANS(G815))*COS(RADIANS(E813))*COS(RADIANS(AL803))))&gt;90,0,$F$4*$F$5/E812^2*(SIN(RADIANS(G815))*SIN(RADIANS(E813))+COS(RADIANS(G815))*COS(RADIANS(E813))*COS(RADIANS(AL803))))</f>
        <v>0</v>
      </c>
      <c r="AM815">
        <f>IF(DEGREES(ACOS(SIN(RADIANS(G815))*SIN(RADIANS(E813))+COS(RADIANS(G815))*COS(RADIANS(E813))*COS(RADIANS(AM803))))&gt;90,0,$F$4*$F$5/E812^2*(SIN(RADIANS(G815))*SIN(RADIANS(E813))+COS(RADIANS(G815))*COS(RADIANS(E813))*COS(RADIANS(AM803))))</f>
        <v>0</v>
      </c>
      <c r="AN815">
        <f>IF(DEGREES(ACOS(SIN(RADIANS(G815))*SIN(RADIANS(E813))+COS(RADIANS(G815))*COS(RADIANS(E813))*COS(RADIANS(AN803))))&gt;90,0,$F$4*$F$5/E812^2*(SIN(RADIANS(G815))*SIN(RADIANS(E813))+COS(RADIANS(G815))*COS(RADIANS(E813))*COS(RADIANS(AN803))))</f>
        <v>0</v>
      </c>
      <c r="AO815">
        <f>IF(DEGREES(ACOS(SIN(RADIANS(G815))*SIN(RADIANS(E813))+COS(RADIANS(G815))*COS(RADIANS(E813))*COS(RADIANS(AO803))))&gt;90,0,$F$4*$F$5/E812^2*(SIN(RADIANS(G815))*SIN(RADIANS(E813))+COS(RADIANS(G815))*COS(RADIANS(E813))*COS(RADIANS(AO803))))</f>
        <v>0</v>
      </c>
      <c r="AP815">
        <f>IF(DEGREES(ACOS(SIN(RADIANS(G815))*SIN(RADIANS(E813))+COS(RADIANS(G815))*COS(RADIANS(E813))*COS(RADIANS(AP803))))&gt;90,0,$F$4*$F$5/E812^2*(SIN(RADIANS(G815))*SIN(RADIANS(E813))+COS(RADIANS(G815))*COS(RADIANS(E813))*COS(RADIANS(AP803))))</f>
        <v>0</v>
      </c>
      <c r="AQ815">
        <f>IF(DEGREES(ACOS(SIN(RADIANS(G815))*SIN(RADIANS(E813))+COS(RADIANS(G815))*COS(RADIANS(E813))*COS(RADIANS(AQ803))))&gt;90,0,$F$4*$F$5/E812^2*(SIN(RADIANS(G815))*SIN(RADIANS(E813))+COS(RADIANS(G815))*COS(RADIANS(E813))*COS(RADIANS(AQ803))))</f>
        <v>0</v>
      </c>
      <c r="AR815">
        <f>IF(DEGREES(ACOS(SIN(RADIANS(G815))*SIN(RADIANS(E813))+COS(RADIANS(G815))*COS(RADIANS(E813))*COS(RADIANS(AR803))))&gt;90,0,$F$4*$F$5/E812^2*(SIN(RADIANS(G815))*SIN(RADIANS(E813))+COS(RADIANS(G815))*COS(RADIANS(E813))*COS(RADIANS(AR803))))</f>
        <v>0</v>
      </c>
    </row>
    <row r="816" spans="2:44" x14ac:dyDescent="0.5">
      <c r="G816">
        <v>-20</v>
      </c>
      <c r="I816">
        <f>IF(DEGREES(ACOS(SIN(RADIANS(G816))*SIN(RADIANS(E813))+COS(RADIANS(G816))*COS(RADIANS(E813))*COS(RADIANS(I803))))&gt;90,0,$F$4*$F$5/E812^2*(SIN(RADIANS(G816))*SIN(RADIANS(E813))+COS(RADIANS(G816))*COS(RADIANS(E813))*COS(RADIANS(I803))))</f>
        <v>0</v>
      </c>
      <c r="J816">
        <f>IF(DEGREES(ACOS(SIN(RADIANS(G816))*SIN(RADIANS(E813))+COS(RADIANS(G816))*COS(RADIANS(E813))*COS(RADIANS(J803))))&gt;90,0,$F$4*$F$5/E812^2*(SIN(RADIANS(G816))*SIN(RADIANS(E813))+COS(RADIANS(G816))*COS(RADIANS(E813))*COS(RADIANS(J803))))</f>
        <v>0</v>
      </c>
      <c r="K816">
        <f>IF(DEGREES(ACOS(SIN(RADIANS(G816))*SIN(RADIANS(E813))+COS(RADIANS(G816))*COS(RADIANS(E813))*COS(RADIANS(K803))))&gt;90,0,$F$4*$F$5/E812^2*(SIN(RADIANS(G816))*SIN(RADIANS(E813))+COS(RADIANS(G816))*COS(RADIANS(E813))*COS(RADIANS(K803))))</f>
        <v>0</v>
      </c>
      <c r="L816">
        <f>IF(DEGREES(ACOS(SIN(RADIANS(G816))*SIN(RADIANS(E813))+COS(RADIANS(G816))*COS(RADIANS(E813))*COS(RADIANS(L803))))&gt;90,0,$F$4*$F$5/E812^2*(SIN(RADIANS(G816))*SIN(RADIANS(E813))+COS(RADIANS(G816))*COS(RADIANS(E813))*COS(RADIANS(L803))))</f>
        <v>0</v>
      </c>
      <c r="M816">
        <f>IF(DEGREES(ACOS(SIN(RADIANS(G816))*SIN(RADIANS(E813))+COS(RADIANS(G816))*COS(RADIANS(E813))*COS(RADIANS(M803))))&gt;90,0,$F$4*$F$5/E812^2*(SIN(RADIANS(G816))*SIN(RADIANS(E813))+COS(RADIANS(G816))*COS(RADIANS(E813))*COS(RADIANS(M803))))</f>
        <v>0</v>
      </c>
      <c r="N816">
        <f>IF(DEGREES(ACOS(SIN(RADIANS(G816))*SIN(RADIANS(E813))+COS(RADIANS(G816))*COS(RADIANS(E813))*COS(RADIANS(N803))))&gt;90,0,$F$4*$F$5/E812^2*(SIN(RADIANS(G816))*SIN(RADIANS(E813))+COS(RADIANS(G816))*COS(RADIANS(E813))*COS(RADIANS(N803))))</f>
        <v>0</v>
      </c>
      <c r="O816">
        <f>IF(DEGREES(ACOS(SIN(RADIANS(G816))*SIN(RADIANS(E813))+COS(RADIANS(G816))*COS(RADIANS(E813))*COS(RADIANS(O803))))&gt;90,0,$F$4*$F$5/E812^2*(SIN(RADIANS(G816))*SIN(RADIANS(E813))+COS(RADIANS(G816))*COS(RADIANS(E813))*COS(RADIANS(O803))))</f>
        <v>0</v>
      </c>
      <c r="P816">
        <f>IF(DEGREES(ACOS(SIN(RADIANS(G816))*SIN(RADIANS(E813))+COS(RADIANS(G816))*COS(RADIANS(E813))*COS(RADIANS(P803))))&gt;90,0,$F$4*$F$5/E812^2*(SIN(RADIANS(G816))*SIN(RADIANS(E813))+COS(RADIANS(G816))*COS(RADIANS(E813))*COS(RADIANS(P803))))</f>
        <v>0</v>
      </c>
      <c r="Q816">
        <f>IF(DEGREES(ACOS(SIN(RADIANS(G816))*SIN(RADIANS(E813))+COS(RADIANS(G816))*COS(RADIANS(E813))*COS(RADIANS(Q803))))&gt;90,0,$F$4*$F$5/E812^2*(SIN(RADIANS(G816))*SIN(RADIANS(E813))+COS(RADIANS(G816))*COS(RADIANS(E813))*COS(RADIANS(Q803))))</f>
        <v>0</v>
      </c>
      <c r="R816" t="e">
        <f>IF(DEGREES(ACOS(SIN(RADIANS(G816))*SIN(RADIANS(E813))+COS(RADIANS(G816))*COS(RADIANS(E813))*COS(RADIANS(R803))))&gt;90,0,$F$4*$F$5/E812^2*(SIN(RADIANS(G816))*SIN(RADIANS(E813))+COS(RADIANS(G816))*COS(RADIANS(E813))*COS(RADIANS(R803))))</f>
        <v>#DIV/0!</v>
      </c>
      <c r="S816" t="e">
        <f>IF(DEGREES(ACOS(SIN(RADIANS(G816))*SIN(RADIANS(E813))+COS(RADIANS(G816))*COS(RADIANS(E813))*COS(RADIANS(S803))))&gt;90,0,$F$4*$F$5/E812^2*(SIN(RADIANS(G816))*SIN(RADIANS(E813))+COS(RADIANS(G816))*COS(RADIANS(E813))*COS(RADIANS(S803))))</f>
        <v>#DIV/0!</v>
      </c>
      <c r="T816" t="e">
        <f>IF(DEGREES(ACOS(SIN(RADIANS(G816))*SIN(RADIANS(E813))+COS(RADIANS(G816))*COS(RADIANS(E813))*COS(RADIANS(T803))))&gt;90,0,$F$4*$F$5/E812^2*(SIN(RADIANS(G816))*SIN(RADIANS(E813))+COS(RADIANS(G816))*COS(RADIANS(E813))*COS(RADIANS(T803))))</f>
        <v>#DIV/0!</v>
      </c>
      <c r="U816" t="e">
        <f>IF(DEGREES(ACOS(SIN(RADIANS(G816))*SIN(RADIANS(E813))+COS(RADIANS(G816))*COS(RADIANS(E813))*COS(RADIANS(U803))))&gt;90,0,$F$4*$F$5/E812^2*(SIN(RADIANS(G816))*SIN(RADIANS(E813))+COS(RADIANS(G816))*COS(RADIANS(E813))*COS(RADIANS(U803))))</f>
        <v>#DIV/0!</v>
      </c>
      <c r="V816" t="e">
        <f>IF(DEGREES(ACOS(SIN(RADIANS(G816))*SIN(RADIANS(E813))+COS(RADIANS(G816))*COS(RADIANS(E813))*COS(RADIANS(V803))))&gt;90,0,$F$4*$F$5/E812^2*(SIN(RADIANS(G816))*SIN(RADIANS(E813))+COS(RADIANS(G816))*COS(RADIANS(E813))*COS(RADIANS(V803))))</f>
        <v>#DIV/0!</v>
      </c>
      <c r="W816" t="e">
        <f>IF(DEGREES(ACOS(SIN(RADIANS(G816))*SIN(RADIANS(E813))+COS(RADIANS(G816))*COS(RADIANS(E813))*COS(RADIANS(W803))))&gt;90,0,$F$4*$F$5/E812^2*(SIN(RADIANS(G816))*SIN(RADIANS(E813))+COS(RADIANS(G816))*COS(RADIANS(E813))*COS(RADIANS(W803))))</f>
        <v>#DIV/0!</v>
      </c>
      <c r="X816" t="e">
        <f>IF(DEGREES(ACOS(SIN(RADIANS(G816))*SIN(RADIANS(E813))+COS(RADIANS(G816))*COS(RADIANS(E813))*COS(RADIANS(X803))))&gt;90,0,$F$4*$F$5/E812^2*(SIN(RADIANS(G816))*SIN(RADIANS(E813))+COS(RADIANS(G816))*COS(RADIANS(E813))*COS(RADIANS(X803))))</f>
        <v>#DIV/0!</v>
      </c>
      <c r="Y816" t="e">
        <f>IF(DEGREES(ACOS(SIN(RADIANS(G816))*SIN(RADIANS(E813))+COS(RADIANS(G816))*COS(RADIANS(E813))*COS(RADIANS(Y803))))&gt;90,0,$F$4*$F$5/E812^2*(SIN(RADIANS(G816))*SIN(RADIANS(E813))+COS(RADIANS(G816))*COS(RADIANS(E813))*COS(RADIANS(Y803))))</f>
        <v>#DIV/0!</v>
      </c>
      <c r="Z816" t="e">
        <f>IF(DEGREES(ACOS(SIN(RADIANS(G816))*SIN(RADIANS(E813))+COS(RADIANS(G816))*COS(RADIANS(E813))*COS(RADIANS(Z803))))&gt;90,0,$F$4*$F$5/E812^2*(SIN(RADIANS(G816))*SIN(RADIANS(E813))+COS(RADIANS(G816))*COS(RADIANS(E813))*COS(RADIANS(Z803))))</f>
        <v>#DIV/0!</v>
      </c>
      <c r="AA816" t="e">
        <f>IF(DEGREES(ACOS(SIN(RADIANS(G816))*SIN(RADIANS(E813))+COS(RADIANS(G816))*COS(RADIANS(E813))*COS(RADIANS(AA803))))&gt;90,0,$F$4*$F$5/E812^2*(SIN(RADIANS(G816))*SIN(RADIANS(E813))+COS(RADIANS(G816))*COS(RADIANS(E813))*COS(RADIANS(AA803))))</f>
        <v>#DIV/0!</v>
      </c>
      <c r="AB816" t="e">
        <f>IF(DEGREES(ACOS(SIN(RADIANS(G816))*SIN(RADIANS(E813))+COS(RADIANS(G816))*COS(RADIANS(E813))*COS(RADIANS(AB803))))&gt;90,0,$F$4*$F$5/E812^2*(SIN(RADIANS(G816))*SIN(RADIANS(E813))+COS(RADIANS(G816))*COS(RADIANS(E813))*COS(RADIANS(AB803))))</f>
        <v>#DIV/0!</v>
      </c>
      <c r="AC816" t="e">
        <f>IF(DEGREES(ACOS(SIN(RADIANS(G816))*SIN(RADIANS(E813))+COS(RADIANS(G816))*COS(RADIANS(E813))*COS(RADIANS(AC803))))&gt;90,0,$F$4*$F$5/E812^2*(SIN(RADIANS(G816))*SIN(RADIANS(E813))+COS(RADIANS(G816))*COS(RADIANS(E813))*COS(RADIANS(AC803))))</f>
        <v>#DIV/0!</v>
      </c>
      <c r="AD816" t="e">
        <f>IF(DEGREES(ACOS(SIN(RADIANS(G816))*SIN(RADIANS(E813))+COS(RADIANS(G816))*COS(RADIANS(E813))*COS(RADIANS(AD803))))&gt;90,0,$F$4*$F$5/E812^2*(SIN(RADIANS(G816))*SIN(RADIANS(E813))+COS(RADIANS(G816))*COS(RADIANS(E813))*COS(RADIANS(AD803))))</f>
        <v>#DIV/0!</v>
      </c>
      <c r="AE816" t="e">
        <f>IF(DEGREES(ACOS(SIN(RADIANS(G816))*SIN(RADIANS(E813))+COS(RADIANS(G816))*COS(RADIANS(E813))*COS(RADIANS(AE803))))&gt;90,0,$F$4*$F$5/E812^2*(SIN(RADIANS(G816))*SIN(RADIANS(E813))+COS(RADIANS(G816))*COS(RADIANS(E813))*COS(RADIANS(AE803))))</f>
        <v>#DIV/0!</v>
      </c>
      <c r="AF816" t="e">
        <f>IF(DEGREES(ACOS(SIN(RADIANS(G816))*SIN(RADIANS(E813))+COS(RADIANS(G816))*COS(RADIANS(E813))*COS(RADIANS(AF803))))&gt;90,0,$F$4*$F$5/E812^2*(SIN(RADIANS(G816))*SIN(RADIANS(E813))+COS(RADIANS(G816))*COS(RADIANS(E813))*COS(RADIANS(AF803))))</f>
        <v>#DIV/0!</v>
      </c>
      <c r="AG816" t="e">
        <f>IF(DEGREES(ACOS(SIN(RADIANS(G816))*SIN(RADIANS(E813))+COS(RADIANS(G816))*COS(RADIANS(E813))*COS(RADIANS(AG803))))&gt;90,0,$F$4*$F$5/E812^2*(SIN(RADIANS(G816))*SIN(RADIANS(E813))+COS(RADIANS(G816))*COS(RADIANS(E813))*COS(RADIANS(AG803))))</f>
        <v>#DIV/0!</v>
      </c>
      <c r="AH816" t="e">
        <f>IF(DEGREES(ACOS(SIN(RADIANS(G816))*SIN(RADIANS(E813))+COS(RADIANS(G816))*COS(RADIANS(E813))*COS(RADIANS(AH803))))&gt;90,0,$F$4*$F$5/E812^2*(SIN(RADIANS(G816))*SIN(RADIANS(E813))+COS(RADIANS(G816))*COS(RADIANS(E813))*COS(RADIANS(AH803))))</f>
        <v>#DIV/0!</v>
      </c>
      <c r="AI816" t="e">
        <f>IF(DEGREES(ACOS(SIN(RADIANS(G816))*SIN(RADIANS(E813))+COS(RADIANS(G816))*COS(RADIANS(E813))*COS(RADIANS(AI803))))&gt;90,0,$F$4*$F$5/E812^2*(SIN(RADIANS(G816))*SIN(RADIANS(E813))+COS(RADIANS(G816))*COS(RADIANS(E813))*COS(RADIANS(AI803))))</f>
        <v>#DIV/0!</v>
      </c>
      <c r="AJ816" t="e">
        <f>IF(DEGREES(ACOS(SIN(RADIANS(G816))*SIN(RADIANS(E813))+COS(RADIANS(G816))*COS(RADIANS(E813))*COS(RADIANS(AJ803))))&gt;90,0,$F$4*$F$5/E812^2*(SIN(RADIANS(G816))*SIN(RADIANS(E813))+COS(RADIANS(G816))*COS(RADIANS(E813))*COS(RADIANS(AJ803))))</f>
        <v>#DIV/0!</v>
      </c>
      <c r="AK816">
        <f>IF(DEGREES(ACOS(SIN(RADIANS(G816))*SIN(RADIANS(E813))+COS(RADIANS(G816))*COS(RADIANS(E813))*COS(RADIANS(AK803))))&gt;90,0,$F$4*$F$5/E812^2*(SIN(RADIANS(G816))*SIN(RADIANS(E813))+COS(RADIANS(G816))*COS(RADIANS(E813))*COS(RADIANS(AK803))))</f>
        <v>0</v>
      </c>
      <c r="AL816">
        <f>IF(DEGREES(ACOS(SIN(RADIANS(G816))*SIN(RADIANS(E813))+COS(RADIANS(G816))*COS(RADIANS(E813))*COS(RADIANS(AL803))))&gt;90,0,$F$4*$F$5/E812^2*(SIN(RADIANS(G816))*SIN(RADIANS(E813))+COS(RADIANS(G816))*COS(RADIANS(E813))*COS(RADIANS(AL803))))</f>
        <v>0</v>
      </c>
      <c r="AM816">
        <f>IF(DEGREES(ACOS(SIN(RADIANS(G816))*SIN(RADIANS(E813))+COS(RADIANS(G816))*COS(RADIANS(E813))*COS(RADIANS(AM803))))&gt;90,0,$F$4*$F$5/E812^2*(SIN(RADIANS(G816))*SIN(RADIANS(E813))+COS(RADIANS(G816))*COS(RADIANS(E813))*COS(RADIANS(AM803))))</f>
        <v>0</v>
      </c>
      <c r="AN816">
        <f>IF(DEGREES(ACOS(SIN(RADIANS(G816))*SIN(RADIANS(E813))+COS(RADIANS(G816))*COS(RADIANS(E813))*COS(RADIANS(AN803))))&gt;90,0,$F$4*$F$5/E812^2*(SIN(RADIANS(G816))*SIN(RADIANS(E813))+COS(RADIANS(G816))*COS(RADIANS(E813))*COS(RADIANS(AN803))))</f>
        <v>0</v>
      </c>
      <c r="AO816">
        <f>IF(DEGREES(ACOS(SIN(RADIANS(G816))*SIN(RADIANS(E813))+COS(RADIANS(G816))*COS(RADIANS(E813))*COS(RADIANS(AO803))))&gt;90,0,$F$4*$F$5/E812^2*(SIN(RADIANS(G816))*SIN(RADIANS(E813))+COS(RADIANS(G816))*COS(RADIANS(E813))*COS(RADIANS(AO803))))</f>
        <v>0</v>
      </c>
      <c r="AP816">
        <f>IF(DEGREES(ACOS(SIN(RADIANS(G816))*SIN(RADIANS(E813))+COS(RADIANS(G816))*COS(RADIANS(E813))*COS(RADIANS(AP803))))&gt;90,0,$F$4*$F$5/E812^2*(SIN(RADIANS(G816))*SIN(RADIANS(E813))+COS(RADIANS(G816))*COS(RADIANS(E813))*COS(RADIANS(AP803))))</f>
        <v>0</v>
      </c>
      <c r="AQ816">
        <f>IF(DEGREES(ACOS(SIN(RADIANS(G816))*SIN(RADIANS(E813))+COS(RADIANS(G816))*COS(RADIANS(E813))*COS(RADIANS(AQ803))))&gt;90,0,$F$4*$F$5/E812^2*(SIN(RADIANS(G816))*SIN(RADIANS(E813))+COS(RADIANS(G816))*COS(RADIANS(E813))*COS(RADIANS(AQ803))))</f>
        <v>0</v>
      </c>
      <c r="AR816">
        <f>IF(DEGREES(ACOS(SIN(RADIANS(G816))*SIN(RADIANS(E813))+COS(RADIANS(G816))*COS(RADIANS(E813))*COS(RADIANS(AR803))))&gt;90,0,$F$4*$F$5/E812^2*(SIN(RADIANS(G816))*SIN(RADIANS(E813))+COS(RADIANS(G816))*COS(RADIANS(E813))*COS(RADIANS(AR803))))</f>
        <v>0</v>
      </c>
    </row>
    <row r="817" spans="2:44" x14ac:dyDescent="0.5">
      <c r="G817">
        <v>-30</v>
      </c>
      <c r="I817">
        <f>IF(DEGREES(ACOS(SIN(RADIANS(G817))*SIN(RADIANS(E813))+COS(RADIANS(G817))*COS(RADIANS(E813))*COS(RADIANS(I803))))&gt;90,0,$F$4*$F$5/E812^2*(SIN(RADIANS(G817))*SIN(RADIANS(E813))+COS(RADIANS(G817))*COS(RADIANS(E813))*COS(RADIANS(I803))))</f>
        <v>0</v>
      </c>
      <c r="J817">
        <f>IF(DEGREES(ACOS(SIN(RADIANS(G817))*SIN(RADIANS(E813))+COS(RADIANS(G817))*COS(RADIANS(E813))*COS(RADIANS(J803))))&gt;90,0,$F$4*$F$5/E812^2*(SIN(RADIANS(G817))*SIN(RADIANS(E813))+COS(RADIANS(G817))*COS(RADIANS(E813))*COS(RADIANS(J803))))</f>
        <v>0</v>
      </c>
      <c r="K817">
        <f>IF(DEGREES(ACOS(SIN(RADIANS(G817))*SIN(RADIANS(E813))+COS(RADIANS(G817))*COS(RADIANS(E813))*COS(RADIANS(K803))))&gt;90,0,$F$4*$F$5/E812^2*(SIN(RADIANS(G817))*SIN(RADIANS(E813))+COS(RADIANS(G817))*COS(RADIANS(E813))*COS(RADIANS(K803))))</f>
        <v>0</v>
      </c>
      <c r="L817">
        <f>IF(DEGREES(ACOS(SIN(RADIANS(G817))*SIN(RADIANS(E813))+COS(RADIANS(G817))*COS(RADIANS(E813))*COS(RADIANS(L803))))&gt;90,0,$F$4*$F$5/E812^2*(SIN(RADIANS(G817))*SIN(RADIANS(E813))+COS(RADIANS(G817))*COS(RADIANS(E813))*COS(RADIANS(L803))))</f>
        <v>0</v>
      </c>
      <c r="M817">
        <f>IF(DEGREES(ACOS(SIN(RADIANS(G817))*SIN(RADIANS(E813))+COS(RADIANS(G817))*COS(RADIANS(E813))*COS(RADIANS(M803))))&gt;90,0,$F$4*$F$5/E812^2*(SIN(RADIANS(G817))*SIN(RADIANS(E813))+COS(RADIANS(G817))*COS(RADIANS(E813))*COS(RADIANS(M803))))</f>
        <v>0</v>
      </c>
      <c r="N817">
        <f>IF(DEGREES(ACOS(SIN(RADIANS(G817))*SIN(RADIANS(E813))+COS(RADIANS(G817))*COS(RADIANS(E813))*COS(RADIANS(N803))))&gt;90,0,$F$4*$F$5/E812^2*(SIN(RADIANS(G817))*SIN(RADIANS(E813))+COS(RADIANS(G817))*COS(RADIANS(E813))*COS(RADIANS(N803))))</f>
        <v>0</v>
      </c>
      <c r="O817">
        <f>IF(DEGREES(ACOS(SIN(RADIANS(G817))*SIN(RADIANS(E813))+COS(RADIANS(G817))*COS(RADIANS(E813))*COS(RADIANS(O803))))&gt;90,0,$F$4*$F$5/E812^2*(SIN(RADIANS(G817))*SIN(RADIANS(E813))+COS(RADIANS(G817))*COS(RADIANS(E813))*COS(RADIANS(O803))))</f>
        <v>0</v>
      </c>
      <c r="P817">
        <f>IF(DEGREES(ACOS(SIN(RADIANS(G817))*SIN(RADIANS(E813))+COS(RADIANS(G817))*COS(RADIANS(E813))*COS(RADIANS(P803))))&gt;90,0,$F$4*$F$5/E812^2*(SIN(RADIANS(G817))*SIN(RADIANS(E813))+COS(RADIANS(G817))*COS(RADIANS(E813))*COS(RADIANS(P803))))</f>
        <v>0</v>
      </c>
      <c r="Q817">
        <f>IF(DEGREES(ACOS(SIN(RADIANS(G817))*SIN(RADIANS(E813))+COS(RADIANS(G817))*COS(RADIANS(E813))*COS(RADIANS(Q803))))&gt;90,0,$F$4*$F$5/E812^2*(SIN(RADIANS(G817))*SIN(RADIANS(E813))+COS(RADIANS(G817))*COS(RADIANS(E813))*COS(RADIANS(Q803))))</f>
        <v>0</v>
      </c>
      <c r="R817" t="e">
        <f>IF(DEGREES(ACOS(SIN(RADIANS(G817))*SIN(RADIANS(E813))+COS(RADIANS(G817))*COS(RADIANS(E813))*COS(RADIANS(R803))))&gt;90,0,$F$4*$F$5/E812^2*(SIN(RADIANS(G817))*SIN(RADIANS(E813))+COS(RADIANS(G817))*COS(RADIANS(E813))*COS(RADIANS(R803))))</f>
        <v>#DIV/0!</v>
      </c>
      <c r="S817" t="e">
        <f>IF(DEGREES(ACOS(SIN(RADIANS(G817))*SIN(RADIANS(E813))+COS(RADIANS(G817))*COS(RADIANS(E813))*COS(RADIANS(S803))))&gt;90,0,$F$4*$F$5/E812^2*(SIN(RADIANS(G817))*SIN(RADIANS(E813))+COS(RADIANS(G817))*COS(RADIANS(E813))*COS(RADIANS(S803))))</f>
        <v>#DIV/0!</v>
      </c>
      <c r="T817" t="e">
        <f>IF(DEGREES(ACOS(SIN(RADIANS(G817))*SIN(RADIANS(E813))+COS(RADIANS(G817))*COS(RADIANS(E813))*COS(RADIANS(T803))))&gt;90,0,$F$4*$F$5/E812^2*(SIN(RADIANS(G817))*SIN(RADIANS(E813))+COS(RADIANS(G817))*COS(RADIANS(E813))*COS(RADIANS(T803))))</f>
        <v>#DIV/0!</v>
      </c>
      <c r="U817" t="e">
        <f>IF(DEGREES(ACOS(SIN(RADIANS(G817))*SIN(RADIANS(E813))+COS(RADIANS(G817))*COS(RADIANS(E813))*COS(RADIANS(U803))))&gt;90,0,$F$4*$F$5/E812^2*(SIN(RADIANS(G817))*SIN(RADIANS(E813))+COS(RADIANS(G817))*COS(RADIANS(E813))*COS(RADIANS(U803))))</f>
        <v>#DIV/0!</v>
      </c>
      <c r="V817" t="e">
        <f>IF(DEGREES(ACOS(SIN(RADIANS(G817))*SIN(RADIANS(E813))+COS(RADIANS(G817))*COS(RADIANS(E813))*COS(RADIANS(V803))))&gt;90,0,$F$4*$F$5/E812^2*(SIN(RADIANS(G817))*SIN(RADIANS(E813))+COS(RADIANS(G817))*COS(RADIANS(E813))*COS(RADIANS(V803))))</f>
        <v>#DIV/0!</v>
      </c>
      <c r="W817" t="e">
        <f>IF(DEGREES(ACOS(SIN(RADIANS(G817))*SIN(RADIANS(E813))+COS(RADIANS(G817))*COS(RADIANS(E813))*COS(RADIANS(W803))))&gt;90,0,$F$4*$F$5/E812^2*(SIN(RADIANS(G817))*SIN(RADIANS(E813))+COS(RADIANS(G817))*COS(RADIANS(E813))*COS(RADIANS(W803))))</f>
        <v>#DIV/0!</v>
      </c>
      <c r="X817" t="e">
        <f>IF(DEGREES(ACOS(SIN(RADIANS(G817))*SIN(RADIANS(E813))+COS(RADIANS(G817))*COS(RADIANS(E813))*COS(RADIANS(X803))))&gt;90,0,$F$4*$F$5/E812^2*(SIN(RADIANS(G817))*SIN(RADIANS(E813))+COS(RADIANS(G817))*COS(RADIANS(E813))*COS(RADIANS(X803))))</f>
        <v>#DIV/0!</v>
      </c>
      <c r="Y817" t="e">
        <f>IF(DEGREES(ACOS(SIN(RADIANS(G817))*SIN(RADIANS(E813))+COS(RADIANS(G817))*COS(RADIANS(E813))*COS(RADIANS(Y803))))&gt;90,0,$F$4*$F$5/E812^2*(SIN(RADIANS(G817))*SIN(RADIANS(E813))+COS(RADIANS(G817))*COS(RADIANS(E813))*COS(RADIANS(Y803))))</f>
        <v>#DIV/0!</v>
      </c>
      <c r="Z817" t="e">
        <f>IF(DEGREES(ACOS(SIN(RADIANS(G817))*SIN(RADIANS(E813))+COS(RADIANS(G817))*COS(RADIANS(E813))*COS(RADIANS(Z803))))&gt;90,0,$F$4*$F$5/E812^2*(SIN(RADIANS(G817))*SIN(RADIANS(E813))+COS(RADIANS(G817))*COS(RADIANS(E813))*COS(RADIANS(Z803))))</f>
        <v>#DIV/0!</v>
      </c>
      <c r="AA817" t="e">
        <f>IF(DEGREES(ACOS(SIN(RADIANS(G817))*SIN(RADIANS(E813))+COS(RADIANS(G817))*COS(RADIANS(E813))*COS(RADIANS(AA803))))&gt;90,0,$F$4*$F$5/E812^2*(SIN(RADIANS(G817))*SIN(RADIANS(E813))+COS(RADIANS(G817))*COS(RADIANS(E813))*COS(RADIANS(AA803))))</f>
        <v>#DIV/0!</v>
      </c>
      <c r="AB817" t="e">
        <f>IF(DEGREES(ACOS(SIN(RADIANS(G817))*SIN(RADIANS(E813))+COS(RADIANS(G817))*COS(RADIANS(E813))*COS(RADIANS(AB803))))&gt;90,0,$F$4*$F$5/E812^2*(SIN(RADIANS(G817))*SIN(RADIANS(E813))+COS(RADIANS(G817))*COS(RADIANS(E813))*COS(RADIANS(AB803))))</f>
        <v>#DIV/0!</v>
      </c>
      <c r="AC817" t="e">
        <f>IF(DEGREES(ACOS(SIN(RADIANS(G817))*SIN(RADIANS(E813))+COS(RADIANS(G817))*COS(RADIANS(E813))*COS(RADIANS(AC803))))&gt;90,0,$F$4*$F$5/E812^2*(SIN(RADIANS(G817))*SIN(RADIANS(E813))+COS(RADIANS(G817))*COS(RADIANS(E813))*COS(RADIANS(AC803))))</f>
        <v>#DIV/0!</v>
      </c>
      <c r="AD817" t="e">
        <f>IF(DEGREES(ACOS(SIN(RADIANS(G817))*SIN(RADIANS(E813))+COS(RADIANS(G817))*COS(RADIANS(E813))*COS(RADIANS(AD803))))&gt;90,0,$F$4*$F$5/E812^2*(SIN(RADIANS(G817))*SIN(RADIANS(E813))+COS(RADIANS(G817))*COS(RADIANS(E813))*COS(RADIANS(AD803))))</f>
        <v>#DIV/0!</v>
      </c>
      <c r="AE817" t="e">
        <f>IF(DEGREES(ACOS(SIN(RADIANS(G817))*SIN(RADIANS(E813))+COS(RADIANS(G817))*COS(RADIANS(E813))*COS(RADIANS(AE803))))&gt;90,0,$F$4*$F$5/E812^2*(SIN(RADIANS(G817))*SIN(RADIANS(E813))+COS(RADIANS(G817))*COS(RADIANS(E813))*COS(RADIANS(AE803))))</f>
        <v>#DIV/0!</v>
      </c>
      <c r="AF817" t="e">
        <f>IF(DEGREES(ACOS(SIN(RADIANS(G817))*SIN(RADIANS(E813))+COS(RADIANS(G817))*COS(RADIANS(E813))*COS(RADIANS(AF803))))&gt;90,0,$F$4*$F$5/E812^2*(SIN(RADIANS(G817))*SIN(RADIANS(E813))+COS(RADIANS(G817))*COS(RADIANS(E813))*COS(RADIANS(AF803))))</f>
        <v>#DIV/0!</v>
      </c>
      <c r="AG817" t="e">
        <f>IF(DEGREES(ACOS(SIN(RADIANS(G817))*SIN(RADIANS(E813))+COS(RADIANS(G817))*COS(RADIANS(E813))*COS(RADIANS(AG803))))&gt;90,0,$F$4*$F$5/E812^2*(SIN(RADIANS(G817))*SIN(RADIANS(E813))+COS(RADIANS(G817))*COS(RADIANS(E813))*COS(RADIANS(AG803))))</f>
        <v>#DIV/0!</v>
      </c>
      <c r="AH817" t="e">
        <f>IF(DEGREES(ACOS(SIN(RADIANS(G817))*SIN(RADIANS(E813))+COS(RADIANS(G817))*COS(RADIANS(E813))*COS(RADIANS(AH803))))&gt;90,0,$F$4*$F$5/E812^2*(SIN(RADIANS(G817))*SIN(RADIANS(E813))+COS(RADIANS(G817))*COS(RADIANS(E813))*COS(RADIANS(AH803))))</f>
        <v>#DIV/0!</v>
      </c>
      <c r="AI817" t="e">
        <f>IF(DEGREES(ACOS(SIN(RADIANS(G817))*SIN(RADIANS(E813))+COS(RADIANS(G817))*COS(RADIANS(E813))*COS(RADIANS(AI803))))&gt;90,0,$F$4*$F$5/E812^2*(SIN(RADIANS(G817))*SIN(RADIANS(E813))+COS(RADIANS(G817))*COS(RADIANS(E813))*COS(RADIANS(AI803))))</f>
        <v>#DIV/0!</v>
      </c>
      <c r="AJ817" t="e">
        <f>IF(DEGREES(ACOS(SIN(RADIANS(G817))*SIN(RADIANS(E813))+COS(RADIANS(G817))*COS(RADIANS(E813))*COS(RADIANS(AJ803))))&gt;90,0,$F$4*$F$5/E812^2*(SIN(RADIANS(G817))*SIN(RADIANS(E813))+COS(RADIANS(G817))*COS(RADIANS(E813))*COS(RADIANS(AJ803))))</f>
        <v>#DIV/0!</v>
      </c>
      <c r="AK817">
        <f>IF(DEGREES(ACOS(SIN(RADIANS(G817))*SIN(RADIANS(E813))+COS(RADIANS(G817))*COS(RADIANS(E813))*COS(RADIANS(AK803))))&gt;90,0,$F$4*$F$5/E812^2*(SIN(RADIANS(G817))*SIN(RADIANS(E813))+COS(RADIANS(G817))*COS(RADIANS(E813))*COS(RADIANS(AK803))))</f>
        <v>0</v>
      </c>
      <c r="AL817">
        <f>IF(DEGREES(ACOS(SIN(RADIANS(G817))*SIN(RADIANS(E813))+COS(RADIANS(G817))*COS(RADIANS(E813))*COS(RADIANS(AL803))))&gt;90,0,$F$4*$F$5/E812^2*(SIN(RADIANS(G817))*SIN(RADIANS(E813))+COS(RADIANS(G817))*COS(RADIANS(E813))*COS(RADIANS(AL803))))</f>
        <v>0</v>
      </c>
      <c r="AM817">
        <f>IF(DEGREES(ACOS(SIN(RADIANS(G817))*SIN(RADIANS(E813))+COS(RADIANS(G817))*COS(RADIANS(E813))*COS(RADIANS(AM803))))&gt;90,0,$F$4*$F$5/E812^2*(SIN(RADIANS(G817))*SIN(RADIANS(E813))+COS(RADIANS(G817))*COS(RADIANS(E813))*COS(RADIANS(AM803))))</f>
        <v>0</v>
      </c>
      <c r="AN817">
        <f>IF(DEGREES(ACOS(SIN(RADIANS(G817))*SIN(RADIANS(E813))+COS(RADIANS(G817))*COS(RADIANS(E813))*COS(RADIANS(AN803))))&gt;90,0,$F$4*$F$5/E812^2*(SIN(RADIANS(G817))*SIN(RADIANS(E813))+COS(RADIANS(G817))*COS(RADIANS(E813))*COS(RADIANS(AN803))))</f>
        <v>0</v>
      </c>
      <c r="AO817">
        <f>IF(DEGREES(ACOS(SIN(RADIANS(G817))*SIN(RADIANS(E813))+COS(RADIANS(G817))*COS(RADIANS(E813))*COS(RADIANS(AO803))))&gt;90,0,$F$4*$F$5/E812^2*(SIN(RADIANS(G817))*SIN(RADIANS(E813))+COS(RADIANS(G817))*COS(RADIANS(E813))*COS(RADIANS(AO803))))</f>
        <v>0</v>
      </c>
      <c r="AP817">
        <f>IF(DEGREES(ACOS(SIN(RADIANS(G817))*SIN(RADIANS(E813))+COS(RADIANS(G817))*COS(RADIANS(E813))*COS(RADIANS(AP803))))&gt;90,0,$F$4*$F$5/E812^2*(SIN(RADIANS(G817))*SIN(RADIANS(E813))+COS(RADIANS(G817))*COS(RADIANS(E813))*COS(RADIANS(AP803))))</f>
        <v>0</v>
      </c>
      <c r="AQ817">
        <f>IF(DEGREES(ACOS(SIN(RADIANS(G817))*SIN(RADIANS(E813))+COS(RADIANS(G817))*COS(RADIANS(E813))*COS(RADIANS(AQ803))))&gt;90,0,$F$4*$F$5/E812^2*(SIN(RADIANS(G817))*SIN(RADIANS(E813))+COS(RADIANS(G817))*COS(RADIANS(E813))*COS(RADIANS(AQ803))))</f>
        <v>0</v>
      </c>
      <c r="AR817">
        <f>IF(DEGREES(ACOS(SIN(RADIANS(G817))*SIN(RADIANS(E813))+COS(RADIANS(G817))*COS(RADIANS(E813))*COS(RADIANS(AR803))))&gt;90,0,$F$4*$F$5/E812^2*(SIN(RADIANS(G817))*SIN(RADIANS(E813))+COS(RADIANS(G817))*COS(RADIANS(E813))*COS(RADIANS(AR803))))</f>
        <v>0</v>
      </c>
    </row>
    <row r="818" spans="2:44" x14ac:dyDescent="0.5">
      <c r="G818">
        <v>-40</v>
      </c>
      <c r="I818">
        <f>IF(DEGREES(ACOS(SIN(RADIANS(G818))*SIN(RADIANS(E813))+COS(RADIANS(G818))*COS(RADIANS(E813))*COS(RADIANS(I803))))&gt;90,0,$F$4*$F$5/E812^2*(SIN(RADIANS(G818))*SIN(RADIANS(E813))+COS(RADIANS(G818))*COS(RADIANS(E813))*COS(RADIANS(I803))))</f>
        <v>0</v>
      </c>
      <c r="J818">
        <f>IF(DEGREES(ACOS(SIN(RADIANS(G818))*SIN(RADIANS(E813))+COS(RADIANS(G818))*COS(RADIANS(E813))*COS(RADIANS(J803))))&gt;90,0,$F$4*$F$5/E812^2*(SIN(RADIANS(G818))*SIN(RADIANS(E813))+COS(RADIANS(G818))*COS(RADIANS(E813))*COS(RADIANS(J803))))</f>
        <v>0</v>
      </c>
      <c r="K818">
        <f>IF(DEGREES(ACOS(SIN(RADIANS(G818))*SIN(RADIANS(E813))+COS(RADIANS(G818))*COS(RADIANS(E813))*COS(RADIANS(K803))))&gt;90,0,$F$4*$F$5/E812^2*(SIN(RADIANS(G818))*SIN(RADIANS(E813))+COS(RADIANS(G818))*COS(RADIANS(E813))*COS(RADIANS(K803))))</f>
        <v>0</v>
      </c>
      <c r="L818">
        <f>IF(DEGREES(ACOS(SIN(RADIANS(G818))*SIN(RADIANS(E813))+COS(RADIANS(G818))*COS(RADIANS(E813))*COS(RADIANS(L803))))&gt;90,0,$F$4*$F$5/E812^2*(SIN(RADIANS(G818))*SIN(RADIANS(E813))+COS(RADIANS(G818))*COS(RADIANS(E813))*COS(RADIANS(L803))))</f>
        <v>0</v>
      </c>
      <c r="M818">
        <f>IF(DEGREES(ACOS(SIN(RADIANS(G818))*SIN(RADIANS(E813))+COS(RADIANS(G818))*COS(RADIANS(E813))*COS(RADIANS(M803))))&gt;90,0,$F$4*$F$5/E812^2*(SIN(RADIANS(G818))*SIN(RADIANS(E813))+COS(RADIANS(G818))*COS(RADIANS(E813))*COS(RADIANS(M803))))</f>
        <v>0</v>
      </c>
      <c r="N818">
        <f>IF(DEGREES(ACOS(SIN(RADIANS(G818))*SIN(RADIANS(E813))+COS(RADIANS(G818))*COS(RADIANS(E813))*COS(RADIANS(N803))))&gt;90,0,$F$4*$F$5/E812^2*(SIN(RADIANS(G818))*SIN(RADIANS(E813))+COS(RADIANS(G818))*COS(RADIANS(E813))*COS(RADIANS(N803))))</f>
        <v>0</v>
      </c>
      <c r="O818">
        <f>IF(DEGREES(ACOS(SIN(RADIANS(G818))*SIN(RADIANS(E813))+COS(RADIANS(G818))*COS(RADIANS(E813))*COS(RADIANS(O803))))&gt;90,0,$F$4*$F$5/E812^2*(SIN(RADIANS(G818))*SIN(RADIANS(E813))+COS(RADIANS(G818))*COS(RADIANS(E813))*COS(RADIANS(O803))))</f>
        <v>0</v>
      </c>
      <c r="P818">
        <f>IF(DEGREES(ACOS(SIN(RADIANS(G818))*SIN(RADIANS(E813))+COS(RADIANS(G818))*COS(RADIANS(E813))*COS(RADIANS(P803))))&gt;90,0,$F$4*$F$5/E812^2*(SIN(RADIANS(G818))*SIN(RADIANS(E813))+COS(RADIANS(G818))*COS(RADIANS(E813))*COS(RADIANS(P803))))</f>
        <v>0</v>
      </c>
      <c r="Q818">
        <f>IF(DEGREES(ACOS(SIN(RADIANS(G818))*SIN(RADIANS(E813))+COS(RADIANS(G818))*COS(RADIANS(E813))*COS(RADIANS(Q803))))&gt;90,0,$F$4*$F$5/E812^2*(SIN(RADIANS(G818))*SIN(RADIANS(E813))+COS(RADIANS(G818))*COS(RADIANS(E813))*COS(RADIANS(Q803))))</f>
        <v>0</v>
      </c>
      <c r="R818" t="e">
        <f>IF(DEGREES(ACOS(SIN(RADIANS(G818))*SIN(RADIANS(E813))+COS(RADIANS(G818))*COS(RADIANS(E813))*COS(RADIANS(R803))))&gt;90,0,$F$4*$F$5/E812^2*(SIN(RADIANS(G818))*SIN(RADIANS(E813))+COS(RADIANS(G818))*COS(RADIANS(E813))*COS(RADIANS(R803))))</f>
        <v>#DIV/0!</v>
      </c>
      <c r="S818" t="e">
        <f>IF(DEGREES(ACOS(SIN(RADIANS(G818))*SIN(RADIANS(E813))+COS(RADIANS(G818))*COS(RADIANS(E813))*COS(RADIANS(S803))))&gt;90,0,$F$4*$F$5/E812^2*(SIN(RADIANS(G818))*SIN(RADIANS(E813))+COS(RADIANS(G818))*COS(RADIANS(E813))*COS(RADIANS(S803))))</f>
        <v>#DIV/0!</v>
      </c>
      <c r="T818" t="e">
        <f>IF(DEGREES(ACOS(SIN(RADIANS(G818))*SIN(RADIANS(E813))+COS(RADIANS(G818))*COS(RADIANS(E813))*COS(RADIANS(T803))))&gt;90,0,$F$4*$F$5/E812^2*(SIN(RADIANS(G818))*SIN(RADIANS(E813))+COS(RADIANS(G818))*COS(RADIANS(E813))*COS(RADIANS(T803))))</f>
        <v>#DIV/0!</v>
      </c>
      <c r="U818" t="e">
        <f>IF(DEGREES(ACOS(SIN(RADIANS(G818))*SIN(RADIANS(E813))+COS(RADIANS(G818))*COS(RADIANS(E813))*COS(RADIANS(U803))))&gt;90,0,$F$4*$F$5/E812^2*(SIN(RADIANS(G818))*SIN(RADIANS(E813))+COS(RADIANS(G818))*COS(RADIANS(E813))*COS(RADIANS(U803))))</f>
        <v>#DIV/0!</v>
      </c>
      <c r="V818" t="e">
        <f>IF(DEGREES(ACOS(SIN(RADIANS(G818))*SIN(RADIANS(E813))+COS(RADIANS(G818))*COS(RADIANS(E813))*COS(RADIANS(V803))))&gt;90,0,$F$4*$F$5/E812^2*(SIN(RADIANS(G818))*SIN(RADIANS(E813))+COS(RADIANS(G818))*COS(RADIANS(E813))*COS(RADIANS(V803))))</f>
        <v>#DIV/0!</v>
      </c>
      <c r="W818" t="e">
        <f>IF(DEGREES(ACOS(SIN(RADIANS(G818))*SIN(RADIANS(E813))+COS(RADIANS(G818))*COS(RADIANS(E813))*COS(RADIANS(W803))))&gt;90,0,$F$4*$F$5/E812^2*(SIN(RADIANS(G818))*SIN(RADIANS(E813))+COS(RADIANS(G818))*COS(RADIANS(E813))*COS(RADIANS(W803))))</f>
        <v>#DIV/0!</v>
      </c>
      <c r="X818" t="e">
        <f>IF(DEGREES(ACOS(SIN(RADIANS(G818))*SIN(RADIANS(E813))+COS(RADIANS(G818))*COS(RADIANS(E813))*COS(RADIANS(X803))))&gt;90,0,$F$4*$F$5/E812^2*(SIN(RADIANS(G818))*SIN(RADIANS(E813))+COS(RADIANS(G818))*COS(RADIANS(E813))*COS(RADIANS(X803))))</f>
        <v>#DIV/0!</v>
      </c>
      <c r="Y818" t="e">
        <f>IF(DEGREES(ACOS(SIN(RADIANS(G818))*SIN(RADIANS(E813))+COS(RADIANS(G818))*COS(RADIANS(E813))*COS(RADIANS(Y803))))&gt;90,0,$F$4*$F$5/E812^2*(SIN(RADIANS(G818))*SIN(RADIANS(E813))+COS(RADIANS(G818))*COS(RADIANS(E813))*COS(RADIANS(Y803))))</f>
        <v>#DIV/0!</v>
      </c>
      <c r="Z818" t="e">
        <f>IF(DEGREES(ACOS(SIN(RADIANS(G818))*SIN(RADIANS(E813))+COS(RADIANS(G818))*COS(RADIANS(E813))*COS(RADIANS(Z803))))&gt;90,0,$F$4*$F$5/E812^2*(SIN(RADIANS(G818))*SIN(RADIANS(E813))+COS(RADIANS(G818))*COS(RADIANS(E813))*COS(RADIANS(Z803))))</f>
        <v>#DIV/0!</v>
      </c>
      <c r="AA818" t="e">
        <f>IF(DEGREES(ACOS(SIN(RADIANS(G818))*SIN(RADIANS(E813))+COS(RADIANS(G818))*COS(RADIANS(E813))*COS(RADIANS(AA803))))&gt;90,0,$F$4*$F$5/E812^2*(SIN(RADIANS(G818))*SIN(RADIANS(E813))+COS(RADIANS(G818))*COS(RADIANS(E813))*COS(RADIANS(AA803))))</f>
        <v>#DIV/0!</v>
      </c>
      <c r="AB818" t="e">
        <f>IF(DEGREES(ACOS(SIN(RADIANS(G818))*SIN(RADIANS(E813))+COS(RADIANS(G818))*COS(RADIANS(E813))*COS(RADIANS(AB803))))&gt;90,0,$F$4*$F$5/E812^2*(SIN(RADIANS(G818))*SIN(RADIANS(E813))+COS(RADIANS(G818))*COS(RADIANS(E813))*COS(RADIANS(AB803))))</f>
        <v>#DIV/0!</v>
      </c>
      <c r="AC818" t="e">
        <f>IF(DEGREES(ACOS(SIN(RADIANS(G818))*SIN(RADIANS(E813))+COS(RADIANS(G818))*COS(RADIANS(E813))*COS(RADIANS(AC803))))&gt;90,0,$F$4*$F$5/E812^2*(SIN(RADIANS(G818))*SIN(RADIANS(E813))+COS(RADIANS(G818))*COS(RADIANS(E813))*COS(RADIANS(AC803))))</f>
        <v>#DIV/0!</v>
      </c>
      <c r="AD818" t="e">
        <f>IF(DEGREES(ACOS(SIN(RADIANS(G818))*SIN(RADIANS(E813))+COS(RADIANS(G818))*COS(RADIANS(E813))*COS(RADIANS(AD803))))&gt;90,0,$F$4*$F$5/E812^2*(SIN(RADIANS(G818))*SIN(RADIANS(E813))+COS(RADIANS(G818))*COS(RADIANS(E813))*COS(RADIANS(AD803))))</f>
        <v>#DIV/0!</v>
      </c>
      <c r="AE818" t="e">
        <f>IF(DEGREES(ACOS(SIN(RADIANS(G818))*SIN(RADIANS(E813))+COS(RADIANS(G818))*COS(RADIANS(E813))*COS(RADIANS(AE803))))&gt;90,0,$F$4*$F$5/E812^2*(SIN(RADIANS(G818))*SIN(RADIANS(E813))+COS(RADIANS(G818))*COS(RADIANS(E813))*COS(RADIANS(AE803))))</f>
        <v>#DIV/0!</v>
      </c>
      <c r="AF818" t="e">
        <f>IF(DEGREES(ACOS(SIN(RADIANS(G818))*SIN(RADIANS(E813))+COS(RADIANS(G818))*COS(RADIANS(E813))*COS(RADIANS(AF803))))&gt;90,0,$F$4*$F$5/E812^2*(SIN(RADIANS(G818))*SIN(RADIANS(E813))+COS(RADIANS(G818))*COS(RADIANS(E813))*COS(RADIANS(AF803))))</f>
        <v>#DIV/0!</v>
      </c>
      <c r="AG818" t="e">
        <f>IF(DEGREES(ACOS(SIN(RADIANS(G818))*SIN(RADIANS(E813))+COS(RADIANS(G818))*COS(RADIANS(E813))*COS(RADIANS(AG803))))&gt;90,0,$F$4*$F$5/E812^2*(SIN(RADIANS(G818))*SIN(RADIANS(E813))+COS(RADIANS(G818))*COS(RADIANS(E813))*COS(RADIANS(AG803))))</f>
        <v>#DIV/0!</v>
      </c>
      <c r="AH818" t="e">
        <f>IF(DEGREES(ACOS(SIN(RADIANS(G818))*SIN(RADIANS(E813))+COS(RADIANS(G818))*COS(RADIANS(E813))*COS(RADIANS(AH803))))&gt;90,0,$F$4*$F$5/E812^2*(SIN(RADIANS(G818))*SIN(RADIANS(E813))+COS(RADIANS(G818))*COS(RADIANS(E813))*COS(RADIANS(AH803))))</f>
        <v>#DIV/0!</v>
      </c>
      <c r="AI818" t="e">
        <f>IF(DEGREES(ACOS(SIN(RADIANS(G818))*SIN(RADIANS(E813))+COS(RADIANS(G818))*COS(RADIANS(E813))*COS(RADIANS(AI803))))&gt;90,0,$F$4*$F$5/E812^2*(SIN(RADIANS(G818))*SIN(RADIANS(E813))+COS(RADIANS(G818))*COS(RADIANS(E813))*COS(RADIANS(AI803))))</f>
        <v>#DIV/0!</v>
      </c>
      <c r="AJ818" t="e">
        <f>IF(DEGREES(ACOS(SIN(RADIANS(G818))*SIN(RADIANS(E813))+COS(RADIANS(G818))*COS(RADIANS(E813))*COS(RADIANS(AJ803))))&gt;90,0,$F$4*$F$5/E812^2*(SIN(RADIANS(G818))*SIN(RADIANS(E813))+COS(RADIANS(G818))*COS(RADIANS(E813))*COS(RADIANS(AJ803))))</f>
        <v>#DIV/0!</v>
      </c>
      <c r="AK818">
        <f>IF(DEGREES(ACOS(SIN(RADIANS(G818))*SIN(RADIANS(E813))+COS(RADIANS(G818))*COS(RADIANS(E813))*COS(RADIANS(AK803))))&gt;90,0,$F$4*$F$5/E812^2*(SIN(RADIANS(G818))*SIN(RADIANS(E813))+COS(RADIANS(G818))*COS(RADIANS(E813))*COS(RADIANS(AK803))))</f>
        <v>0</v>
      </c>
      <c r="AL818">
        <f>IF(DEGREES(ACOS(SIN(RADIANS(G818))*SIN(RADIANS(E813))+COS(RADIANS(G818))*COS(RADIANS(E813))*COS(RADIANS(AL803))))&gt;90,0,$F$4*$F$5/E812^2*(SIN(RADIANS(G818))*SIN(RADIANS(E813))+COS(RADIANS(G818))*COS(RADIANS(E813))*COS(RADIANS(AL803))))</f>
        <v>0</v>
      </c>
      <c r="AM818">
        <f>IF(DEGREES(ACOS(SIN(RADIANS(G818))*SIN(RADIANS(E813))+COS(RADIANS(G818))*COS(RADIANS(E813))*COS(RADIANS(AM803))))&gt;90,0,$F$4*$F$5/E812^2*(SIN(RADIANS(G818))*SIN(RADIANS(E813))+COS(RADIANS(G818))*COS(RADIANS(E813))*COS(RADIANS(AM803))))</f>
        <v>0</v>
      </c>
      <c r="AN818">
        <f>IF(DEGREES(ACOS(SIN(RADIANS(G818))*SIN(RADIANS(E813))+COS(RADIANS(G818))*COS(RADIANS(E813))*COS(RADIANS(AN803))))&gt;90,0,$F$4*$F$5/E812^2*(SIN(RADIANS(G818))*SIN(RADIANS(E813))+COS(RADIANS(G818))*COS(RADIANS(E813))*COS(RADIANS(AN803))))</f>
        <v>0</v>
      </c>
      <c r="AO818">
        <f>IF(DEGREES(ACOS(SIN(RADIANS(G818))*SIN(RADIANS(E813))+COS(RADIANS(G818))*COS(RADIANS(E813))*COS(RADIANS(AO803))))&gt;90,0,$F$4*$F$5/E812^2*(SIN(RADIANS(G818))*SIN(RADIANS(E813))+COS(RADIANS(G818))*COS(RADIANS(E813))*COS(RADIANS(AO803))))</f>
        <v>0</v>
      </c>
      <c r="AP818">
        <f>IF(DEGREES(ACOS(SIN(RADIANS(G818))*SIN(RADIANS(E813))+COS(RADIANS(G818))*COS(RADIANS(E813))*COS(RADIANS(AP803))))&gt;90,0,$F$4*$F$5/E812^2*(SIN(RADIANS(G818))*SIN(RADIANS(E813))+COS(RADIANS(G818))*COS(RADIANS(E813))*COS(RADIANS(AP803))))</f>
        <v>0</v>
      </c>
      <c r="AQ818">
        <f>IF(DEGREES(ACOS(SIN(RADIANS(G818))*SIN(RADIANS(E813))+COS(RADIANS(G818))*COS(RADIANS(E813))*COS(RADIANS(AQ803))))&gt;90,0,$F$4*$F$5/E812^2*(SIN(RADIANS(G818))*SIN(RADIANS(E813))+COS(RADIANS(G818))*COS(RADIANS(E813))*COS(RADIANS(AQ803))))</f>
        <v>0</v>
      </c>
      <c r="AR818">
        <f>IF(DEGREES(ACOS(SIN(RADIANS(G818))*SIN(RADIANS(E813))+COS(RADIANS(G818))*COS(RADIANS(E813))*COS(RADIANS(AR803))))&gt;90,0,$F$4*$F$5/E812^2*(SIN(RADIANS(G818))*SIN(RADIANS(E813))+COS(RADIANS(G818))*COS(RADIANS(E813))*COS(RADIANS(AR803))))</f>
        <v>0</v>
      </c>
    </row>
    <row r="819" spans="2:44" x14ac:dyDescent="0.5">
      <c r="G819">
        <v>-50</v>
      </c>
      <c r="I819">
        <f>IF(DEGREES(ACOS(SIN(RADIANS(G819))*SIN(RADIANS(E813))+COS(RADIANS(G819))*COS(RADIANS(E813))*COS(RADIANS(I803))))&gt;90,0,$F$4*$F$5/E812^2*(SIN(RADIANS(G819))*SIN(RADIANS(E813))+COS(RADIANS(G819))*COS(RADIANS(E813))*COS(RADIANS(I803))))</f>
        <v>0</v>
      </c>
      <c r="J819">
        <f>IF(DEGREES(ACOS(SIN(RADIANS(G819))*SIN(RADIANS(E813))+COS(RADIANS(G819))*COS(RADIANS(E813))*COS(RADIANS(J803))))&gt;90,0,$F$4*$F$5/E812^2*(SIN(RADIANS(G819))*SIN(RADIANS(E813))+COS(RADIANS(G819))*COS(RADIANS(E813))*COS(RADIANS(J803))))</f>
        <v>0</v>
      </c>
      <c r="K819">
        <f>IF(DEGREES(ACOS(SIN(RADIANS(G819))*SIN(RADIANS(E813))+COS(RADIANS(G819))*COS(RADIANS(E813))*COS(RADIANS(K803))))&gt;90,0,$F$4*$F$5/E812^2*(SIN(RADIANS(G819))*SIN(RADIANS(E813))+COS(RADIANS(G819))*COS(RADIANS(E813))*COS(RADIANS(K803))))</f>
        <v>0</v>
      </c>
      <c r="L819">
        <f>IF(DEGREES(ACOS(SIN(RADIANS(G819))*SIN(RADIANS(E813))+COS(RADIANS(G819))*COS(RADIANS(E813))*COS(RADIANS(L803))))&gt;90,0,$F$4*$F$5/E812^2*(SIN(RADIANS(G819))*SIN(RADIANS(E813))+COS(RADIANS(G819))*COS(RADIANS(E813))*COS(RADIANS(L803))))</f>
        <v>0</v>
      </c>
      <c r="M819">
        <f>IF(DEGREES(ACOS(SIN(RADIANS(G819))*SIN(RADIANS(E813))+COS(RADIANS(G819))*COS(RADIANS(E813))*COS(RADIANS(M803))))&gt;90,0,$F$4*$F$5/E812^2*(SIN(RADIANS(G819))*SIN(RADIANS(E813))+COS(RADIANS(G819))*COS(RADIANS(E813))*COS(RADIANS(M803))))</f>
        <v>0</v>
      </c>
      <c r="N819">
        <f>IF(DEGREES(ACOS(SIN(RADIANS(G819))*SIN(RADIANS(E813))+COS(RADIANS(G819))*COS(RADIANS(E813))*COS(RADIANS(N803))))&gt;90,0,$F$4*$F$5/E812^2*(SIN(RADIANS(G819))*SIN(RADIANS(E813))+COS(RADIANS(G819))*COS(RADIANS(E813))*COS(RADIANS(N803))))</f>
        <v>0</v>
      </c>
      <c r="O819">
        <f>IF(DEGREES(ACOS(SIN(RADIANS(G819))*SIN(RADIANS(E813))+COS(RADIANS(G819))*COS(RADIANS(E813))*COS(RADIANS(O803))))&gt;90,0,$F$4*$F$5/E812^2*(SIN(RADIANS(G819))*SIN(RADIANS(E813))+COS(RADIANS(G819))*COS(RADIANS(E813))*COS(RADIANS(O803))))</f>
        <v>0</v>
      </c>
      <c r="P819">
        <f>IF(DEGREES(ACOS(SIN(RADIANS(G819))*SIN(RADIANS(E813))+COS(RADIANS(G819))*COS(RADIANS(E813))*COS(RADIANS(P803))))&gt;90,0,$F$4*$F$5/E812^2*(SIN(RADIANS(G819))*SIN(RADIANS(E813))+COS(RADIANS(G819))*COS(RADIANS(E813))*COS(RADIANS(P803))))</f>
        <v>0</v>
      </c>
      <c r="Q819">
        <f>IF(DEGREES(ACOS(SIN(RADIANS(G819))*SIN(RADIANS(E813))+COS(RADIANS(G819))*COS(RADIANS(E813))*COS(RADIANS(Q803))))&gt;90,0,$F$4*$F$5/E812^2*(SIN(RADIANS(G819))*SIN(RADIANS(E813))+COS(RADIANS(G819))*COS(RADIANS(E813))*COS(RADIANS(Q803))))</f>
        <v>0</v>
      </c>
      <c r="R819" t="e">
        <f>IF(DEGREES(ACOS(SIN(RADIANS(G819))*SIN(RADIANS(E813))+COS(RADIANS(G819))*COS(RADIANS(E813))*COS(RADIANS(R803))))&gt;90,0,$F$4*$F$5/E812^2*(SIN(RADIANS(G819))*SIN(RADIANS(E813))+COS(RADIANS(G819))*COS(RADIANS(E813))*COS(RADIANS(R803))))</f>
        <v>#DIV/0!</v>
      </c>
      <c r="S819" t="e">
        <f>IF(DEGREES(ACOS(SIN(RADIANS(G819))*SIN(RADIANS(E813))+COS(RADIANS(G819))*COS(RADIANS(E813))*COS(RADIANS(S803))))&gt;90,0,$F$4*$F$5/E812^2*(SIN(RADIANS(G819))*SIN(RADIANS(E813))+COS(RADIANS(G819))*COS(RADIANS(E813))*COS(RADIANS(S803))))</f>
        <v>#DIV/0!</v>
      </c>
      <c r="T819" t="e">
        <f>IF(DEGREES(ACOS(SIN(RADIANS(G819))*SIN(RADIANS(E813))+COS(RADIANS(G819))*COS(RADIANS(E813))*COS(RADIANS(T803))))&gt;90,0,$F$4*$F$5/E812^2*(SIN(RADIANS(G819))*SIN(RADIANS(E813))+COS(RADIANS(G819))*COS(RADIANS(E813))*COS(RADIANS(T803))))</f>
        <v>#DIV/0!</v>
      </c>
      <c r="U819" t="e">
        <f>IF(DEGREES(ACOS(SIN(RADIANS(G819))*SIN(RADIANS(E813))+COS(RADIANS(G819))*COS(RADIANS(E813))*COS(RADIANS(U803))))&gt;90,0,$F$4*$F$5/E812^2*(SIN(RADIANS(G819))*SIN(RADIANS(E813))+COS(RADIANS(G819))*COS(RADIANS(E813))*COS(RADIANS(U803))))</f>
        <v>#DIV/0!</v>
      </c>
      <c r="V819" t="e">
        <f>IF(DEGREES(ACOS(SIN(RADIANS(G819))*SIN(RADIANS(E813))+COS(RADIANS(G819))*COS(RADIANS(E813))*COS(RADIANS(V803))))&gt;90,0,$F$4*$F$5/E812^2*(SIN(RADIANS(G819))*SIN(RADIANS(E813))+COS(RADIANS(G819))*COS(RADIANS(E813))*COS(RADIANS(V803))))</f>
        <v>#DIV/0!</v>
      </c>
      <c r="W819" t="e">
        <f>IF(DEGREES(ACOS(SIN(RADIANS(G819))*SIN(RADIANS(E813))+COS(RADIANS(G819))*COS(RADIANS(E813))*COS(RADIANS(W803))))&gt;90,0,$F$4*$F$5/E812^2*(SIN(RADIANS(G819))*SIN(RADIANS(E813))+COS(RADIANS(G819))*COS(RADIANS(E813))*COS(RADIANS(W803))))</f>
        <v>#DIV/0!</v>
      </c>
      <c r="X819" t="e">
        <f>IF(DEGREES(ACOS(SIN(RADIANS(G819))*SIN(RADIANS(E813))+COS(RADIANS(G819))*COS(RADIANS(E813))*COS(RADIANS(X803))))&gt;90,0,$F$4*$F$5/E812^2*(SIN(RADIANS(G819))*SIN(RADIANS(E813))+COS(RADIANS(G819))*COS(RADIANS(E813))*COS(RADIANS(X803))))</f>
        <v>#DIV/0!</v>
      </c>
      <c r="Y819" t="e">
        <f>IF(DEGREES(ACOS(SIN(RADIANS(G819))*SIN(RADIANS(E813))+COS(RADIANS(G819))*COS(RADIANS(E813))*COS(RADIANS(Y803))))&gt;90,0,$F$4*$F$5/E812^2*(SIN(RADIANS(G819))*SIN(RADIANS(E813))+COS(RADIANS(G819))*COS(RADIANS(E813))*COS(RADIANS(Y803))))</f>
        <v>#DIV/0!</v>
      </c>
      <c r="Z819" t="e">
        <f>IF(DEGREES(ACOS(SIN(RADIANS(G819))*SIN(RADIANS(E813))+COS(RADIANS(G819))*COS(RADIANS(E813))*COS(RADIANS(Z803))))&gt;90,0,$F$4*$F$5/E812^2*(SIN(RADIANS(G819))*SIN(RADIANS(E813))+COS(RADIANS(G819))*COS(RADIANS(E813))*COS(RADIANS(Z803))))</f>
        <v>#DIV/0!</v>
      </c>
      <c r="AA819" t="e">
        <f>IF(DEGREES(ACOS(SIN(RADIANS(G819))*SIN(RADIANS(E813))+COS(RADIANS(G819))*COS(RADIANS(E813))*COS(RADIANS(AA803))))&gt;90,0,$F$4*$F$5/E812^2*(SIN(RADIANS(G819))*SIN(RADIANS(E813))+COS(RADIANS(G819))*COS(RADIANS(E813))*COS(RADIANS(AA803))))</f>
        <v>#DIV/0!</v>
      </c>
      <c r="AB819" t="e">
        <f>IF(DEGREES(ACOS(SIN(RADIANS(G819))*SIN(RADIANS(E813))+COS(RADIANS(G819))*COS(RADIANS(E813))*COS(RADIANS(AB803))))&gt;90,0,$F$4*$F$5/E812^2*(SIN(RADIANS(G819))*SIN(RADIANS(E813))+COS(RADIANS(G819))*COS(RADIANS(E813))*COS(RADIANS(AB803))))</f>
        <v>#DIV/0!</v>
      </c>
      <c r="AC819" t="e">
        <f>IF(DEGREES(ACOS(SIN(RADIANS(G819))*SIN(RADIANS(E813))+COS(RADIANS(G819))*COS(RADIANS(E813))*COS(RADIANS(AC803))))&gt;90,0,$F$4*$F$5/E812^2*(SIN(RADIANS(G819))*SIN(RADIANS(E813))+COS(RADIANS(G819))*COS(RADIANS(E813))*COS(RADIANS(AC803))))</f>
        <v>#DIV/0!</v>
      </c>
      <c r="AD819" t="e">
        <f>IF(DEGREES(ACOS(SIN(RADIANS(G819))*SIN(RADIANS(E813))+COS(RADIANS(G819))*COS(RADIANS(E813))*COS(RADIANS(AD803))))&gt;90,0,$F$4*$F$5/E812^2*(SIN(RADIANS(G819))*SIN(RADIANS(E813))+COS(RADIANS(G819))*COS(RADIANS(E813))*COS(RADIANS(AD803))))</f>
        <v>#DIV/0!</v>
      </c>
      <c r="AE819" t="e">
        <f>IF(DEGREES(ACOS(SIN(RADIANS(G819))*SIN(RADIANS(E813))+COS(RADIANS(G819))*COS(RADIANS(E813))*COS(RADIANS(AE803))))&gt;90,0,$F$4*$F$5/E812^2*(SIN(RADIANS(G819))*SIN(RADIANS(E813))+COS(RADIANS(G819))*COS(RADIANS(E813))*COS(RADIANS(AE803))))</f>
        <v>#DIV/0!</v>
      </c>
      <c r="AF819" t="e">
        <f>IF(DEGREES(ACOS(SIN(RADIANS(G819))*SIN(RADIANS(E813))+COS(RADIANS(G819))*COS(RADIANS(E813))*COS(RADIANS(AF803))))&gt;90,0,$F$4*$F$5/E812^2*(SIN(RADIANS(G819))*SIN(RADIANS(E813))+COS(RADIANS(G819))*COS(RADIANS(E813))*COS(RADIANS(AF803))))</f>
        <v>#DIV/0!</v>
      </c>
      <c r="AG819" t="e">
        <f>IF(DEGREES(ACOS(SIN(RADIANS(G819))*SIN(RADIANS(E813))+COS(RADIANS(G819))*COS(RADIANS(E813))*COS(RADIANS(AG803))))&gt;90,0,$F$4*$F$5/E812^2*(SIN(RADIANS(G819))*SIN(RADIANS(E813))+COS(RADIANS(G819))*COS(RADIANS(E813))*COS(RADIANS(AG803))))</f>
        <v>#DIV/0!</v>
      </c>
      <c r="AH819" t="e">
        <f>IF(DEGREES(ACOS(SIN(RADIANS(G819))*SIN(RADIANS(E813))+COS(RADIANS(G819))*COS(RADIANS(E813))*COS(RADIANS(AH803))))&gt;90,0,$F$4*$F$5/E812^2*(SIN(RADIANS(G819))*SIN(RADIANS(E813))+COS(RADIANS(G819))*COS(RADIANS(E813))*COS(RADIANS(AH803))))</f>
        <v>#DIV/0!</v>
      </c>
      <c r="AI819" t="e">
        <f>IF(DEGREES(ACOS(SIN(RADIANS(G819))*SIN(RADIANS(E813))+COS(RADIANS(G819))*COS(RADIANS(E813))*COS(RADIANS(AI803))))&gt;90,0,$F$4*$F$5/E812^2*(SIN(RADIANS(G819))*SIN(RADIANS(E813))+COS(RADIANS(G819))*COS(RADIANS(E813))*COS(RADIANS(AI803))))</f>
        <v>#DIV/0!</v>
      </c>
      <c r="AJ819" t="e">
        <f>IF(DEGREES(ACOS(SIN(RADIANS(G819))*SIN(RADIANS(E813))+COS(RADIANS(G819))*COS(RADIANS(E813))*COS(RADIANS(AJ803))))&gt;90,0,$F$4*$F$5/E812^2*(SIN(RADIANS(G819))*SIN(RADIANS(E813))+COS(RADIANS(G819))*COS(RADIANS(E813))*COS(RADIANS(AJ803))))</f>
        <v>#DIV/0!</v>
      </c>
      <c r="AK819">
        <f>IF(DEGREES(ACOS(SIN(RADIANS(G819))*SIN(RADIANS(E813))+COS(RADIANS(G819))*COS(RADIANS(E813))*COS(RADIANS(AK803))))&gt;90,0,$F$4*$F$5/E812^2*(SIN(RADIANS(G819))*SIN(RADIANS(E813))+COS(RADIANS(G819))*COS(RADIANS(E813))*COS(RADIANS(AK803))))</f>
        <v>0</v>
      </c>
      <c r="AL819">
        <f>IF(DEGREES(ACOS(SIN(RADIANS(G819))*SIN(RADIANS(E813))+COS(RADIANS(G819))*COS(RADIANS(E813))*COS(RADIANS(AL803))))&gt;90,0,$F$4*$F$5/E812^2*(SIN(RADIANS(G819))*SIN(RADIANS(E813))+COS(RADIANS(G819))*COS(RADIANS(E813))*COS(RADIANS(AL803))))</f>
        <v>0</v>
      </c>
      <c r="AM819">
        <f>IF(DEGREES(ACOS(SIN(RADIANS(G819))*SIN(RADIANS(E813))+COS(RADIANS(G819))*COS(RADIANS(E813))*COS(RADIANS(AM803))))&gt;90,0,$F$4*$F$5/E812^2*(SIN(RADIANS(G819))*SIN(RADIANS(E813))+COS(RADIANS(G819))*COS(RADIANS(E813))*COS(RADIANS(AM803))))</f>
        <v>0</v>
      </c>
      <c r="AN819">
        <f>IF(DEGREES(ACOS(SIN(RADIANS(G819))*SIN(RADIANS(E813))+COS(RADIANS(G819))*COS(RADIANS(E813))*COS(RADIANS(AN803))))&gt;90,0,$F$4*$F$5/E812^2*(SIN(RADIANS(G819))*SIN(RADIANS(E813))+COS(RADIANS(G819))*COS(RADIANS(E813))*COS(RADIANS(AN803))))</f>
        <v>0</v>
      </c>
      <c r="AO819">
        <f>IF(DEGREES(ACOS(SIN(RADIANS(G819))*SIN(RADIANS(E813))+COS(RADIANS(G819))*COS(RADIANS(E813))*COS(RADIANS(AO803))))&gt;90,0,$F$4*$F$5/E812^2*(SIN(RADIANS(G819))*SIN(RADIANS(E813))+COS(RADIANS(G819))*COS(RADIANS(E813))*COS(RADIANS(AO803))))</f>
        <v>0</v>
      </c>
      <c r="AP819">
        <f>IF(DEGREES(ACOS(SIN(RADIANS(G819))*SIN(RADIANS(E813))+COS(RADIANS(G819))*COS(RADIANS(E813))*COS(RADIANS(AP803))))&gt;90,0,$F$4*$F$5/E812^2*(SIN(RADIANS(G819))*SIN(RADIANS(E813))+COS(RADIANS(G819))*COS(RADIANS(E813))*COS(RADIANS(AP803))))</f>
        <v>0</v>
      </c>
      <c r="AQ819">
        <f>IF(DEGREES(ACOS(SIN(RADIANS(G819))*SIN(RADIANS(E813))+COS(RADIANS(G819))*COS(RADIANS(E813))*COS(RADIANS(AQ803))))&gt;90,0,$F$4*$F$5/E812^2*(SIN(RADIANS(G819))*SIN(RADIANS(E813))+COS(RADIANS(G819))*COS(RADIANS(E813))*COS(RADIANS(AQ803))))</f>
        <v>0</v>
      </c>
      <c r="AR819">
        <f>IF(DEGREES(ACOS(SIN(RADIANS(G819))*SIN(RADIANS(E813))+COS(RADIANS(G819))*COS(RADIANS(E813))*COS(RADIANS(AR803))))&gt;90,0,$F$4*$F$5/E812^2*(SIN(RADIANS(G819))*SIN(RADIANS(E813))+COS(RADIANS(G819))*COS(RADIANS(E813))*COS(RADIANS(AR803))))</f>
        <v>0</v>
      </c>
    </row>
    <row r="820" spans="2:44" x14ac:dyDescent="0.5">
      <c r="G820">
        <v>-60</v>
      </c>
      <c r="I820">
        <f>IF(DEGREES(ACOS(SIN(RADIANS(G820))*SIN(RADIANS(E813))+COS(RADIANS(G820))*COS(RADIANS(E813))*COS(RADIANS(I803))))&gt;90,0,$F$4*$F$5/E812^2*(SIN(RADIANS(G820))*SIN(RADIANS(E813))+COS(RADIANS(G820))*COS(RADIANS(E813))*COS(RADIANS(I803))))</f>
        <v>0</v>
      </c>
      <c r="J820">
        <f>IF(DEGREES(ACOS(SIN(RADIANS(G820))*SIN(RADIANS(E813))+COS(RADIANS(G820))*COS(RADIANS(E813))*COS(RADIANS(J803))))&gt;90,0,$F$4*$F$5/E812^2*(SIN(RADIANS(G820))*SIN(RADIANS(E813))+COS(RADIANS(G820))*COS(RADIANS(E813))*COS(RADIANS(J803))))</f>
        <v>0</v>
      </c>
      <c r="K820">
        <f>IF(DEGREES(ACOS(SIN(RADIANS(G820))*SIN(RADIANS(E813))+COS(RADIANS(G820))*COS(RADIANS(E813))*COS(RADIANS(K803))))&gt;90,0,$F$4*$F$5/E812^2*(SIN(RADIANS(G820))*SIN(RADIANS(E813))+COS(RADIANS(G820))*COS(RADIANS(E813))*COS(RADIANS(K803))))</f>
        <v>0</v>
      </c>
      <c r="L820">
        <f>IF(DEGREES(ACOS(SIN(RADIANS(G820))*SIN(RADIANS(E813))+COS(RADIANS(G820))*COS(RADIANS(E813))*COS(RADIANS(L803))))&gt;90,0,$F$4*$F$5/E812^2*(SIN(RADIANS(G820))*SIN(RADIANS(E813))+COS(RADIANS(G820))*COS(RADIANS(E813))*COS(RADIANS(L803))))</f>
        <v>0</v>
      </c>
      <c r="M820">
        <f>IF(DEGREES(ACOS(SIN(RADIANS(G820))*SIN(RADIANS(E813))+COS(RADIANS(G820))*COS(RADIANS(E813))*COS(RADIANS(M803))))&gt;90,0,$F$4*$F$5/E812^2*(SIN(RADIANS(G820))*SIN(RADIANS(E813))+COS(RADIANS(G820))*COS(RADIANS(E813))*COS(RADIANS(M803))))</f>
        <v>0</v>
      </c>
      <c r="N820">
        <f>IF(DEGREES(ACOS(SIN(RADIANS(G820))*SIN(RADIANS(E813))+COS(RADIANS(G820))*COS(RADIANS(E813))*COS(RADIANS(N803))))&gt;90,0,$F$4*$F$5/E812^2*(SIN(RADIANS(G820))*SIN(RADIANS(E813))+COS(RADIANS(G820))*COS(RADIANS(E813))*COS(RADIANS(N803))))</f>
        <v>0</v>
      </c>
      <c r="O820">
        <f>IF(DEGREES(ACOS(SIN(RADIANS(G820))*SIN(RADIANS(E813))+COS(RADIANS(G820))*COS(RADIANS(E813))*COS(RADIANS(O803))))&gt;90,0,$F$4*$F$5/E812^2*(SIN(RADIANS(G820))*SIN(RADIANS(E813))+COS(RADIANS(G820))*COS(RADIANS(E813))*COS(RADIANS(O803))))</f>
        <v>0</v>
      </c>
      <c r="P820">
        <f>IF(DEGREES(ACOS(SIN(RADIANS(G820))*SIN(RADIANS(E813))+COS(RADIANS(G820))*COS(RADIANS(E813))*COS(RADIANS(P803))))&gt;90,0,$F$4*$F$5/E812^2*(SIN(RADIANS(G820))*SIN(RADIANS(E813))+COS(RADIANS(G820))*COS(RADIANS(E813))*COS(RADIANS(P803))))</f>
        <v>0</v>
      </c>
      <c r="Q820">
        <f>IF(DEGREES(ACOS(SIN(RADIANS(G820))*SIN(RADIANS(E813))+COS(RADIANS(G820))*COS(RADIANS(E813))*COS(RADIANS(Q803))))&gt;90,0,$F$4*$F$5/E812^2*(SIN(RADIANS(G820))*SIN(RADIANS(E813))+COS(RADIANS(G820))*COS(RADIANS(E813))*COS(RADIANS(Q803))))</f>
        <v>0</v>
      </c>
      <c r="R820" t="e">
        <f>IF(DEGREES(ACOS(SIN(RADIANS(G820))*SIN(RADIANS(E813))+COS(RADIANS(G820))*COS(RADIANS(E813))*COS(RADIANS(R803))))&gt;90,0,$F$4*$F$5/E812^2*(SIN(RADIANS(G820))*SIN(RADIANS(E813))+COS(RADIANS(G820))*COS(RADIANS(E813))*COS(RADIANS(R803))))</f>
        <v>#DIV/0!</v>
      </c>
      <c r="S820" t="e">
        <f>IF(DEGREES(ACOS(SIN(RADIANS(G820))*SIN(RADIANS(E813))+COS(RADIANS(G820))*COS(RADIANS(E813))*COS(RADIANS(S803))))&gt;90,0,$F$4*$F$5/E812^2*(SIN(RADIANS(G820))*SIN(RADIANS(E813))+COS(RADIANS(G820))*COS(RADIANS(E813))*COS(RADIANS(S803))))</f>
        <v>#DIV/0!</v>
      </c>
      <c r="T820" t="e">
        <f>IF(DEGREES(ACOS(SIN(RADIANS(G820))*SIN(RADIANS(E813))+COS(RADIANS(G820))*COS(RADIANS(E813))*COS(RADIANS(T803))))&gt;90,0,$F$4*$F$5/E812^2*(SIN(RADIANS(G820))*SIN(RADIANS(E813))+COS(RADIANS(G820))*COS(RADIANS(E813))*COS(RADIANS(T803))))</f>
        <v>#DIV/0!</v>
      </c>
      <c r="U820" t="e">
        <f>IF(DEGREES(ACOS(SIN(RADIANS(G820))*SIN(RADIANS(E813))+COS(RADIANS(G820))*COS(RADIANS(E813))*COS(RADIANS(U803))))&gt;90,0,$F$4*$F$5/E812^2*(SIN(RADIANS(G820))*SIN(RADIANS(E813))+COS(RADIANS(G820))*COS(RADIANS(E813))*COS(RADIANS(U803))))</f>
        <v>#DIV/0!</v>
      </c>
      <c r="V820" t="e">
        <f>IF(DEGREES(ACOS(SIN(RADIANS(G820))*SIN(RADIANS(E813))+COS(RADIANS(G820))*COS(RADIANS(E813))*COS(RADIANS(V803))))&gt;90,0,$F$4*$F$5/E812^2*(SIN(RADIANS(G820))*SIN(RADIANS(E813))+COS(RADIANS(G820))*COS(RADIANS(E813))*COS(RADIANS(V803))))</f>
        <v>#DIV/0!</v>
      </c>
      <c r="W820" t="e">
        <f>IF(DEGREES(ACOS(SIN(RADIANS(G820))*SIN(RADIANS(E813))+COS(RADIANS(G820))*COS(RADIANS(E813))*COS(RADIANS(W803))))&gt;90,0,$F$4*$F$5/E812^2*(SIN(RADIANS(G820))*SIN(RADIANS(E813))+COS(RADIANS(G820))*COS(RADIANS(E813))*COS(RADIANS(W803))))</f>
        <v>#DIV/0!</v>
      </c>
      <c r="X820" t="e">
        <f>IF(DEGREES(ACOS(SIN(RADIANS(G820))*SIN(RADIANS(E813))+COS(RADIANS(G820))*COS(RADIANS(E813))*COS(RADIANS(X803))))&gt;90,0,$F$4*$F$5/E812^2*(SIN(RADIANS(G820))*SIN(RADIANS(E813))+COS(RADIANS(G820))*COS(RADIANS(E813))*COS(RADIANS(X803))))</f>
        <v>#DIV/0!</v>
      </c>
      <c r="Y820" t="e">
        <f>IF(DEGREES(ACOS(SIN(RADIANS(G820))*SIN(RADIANS(E813))+COS(RADIANS(G820))*COS(RADIANS(E813))*COS(RADIANS(Y803))))&gt;90,0,$F$4*$F$5/E812^2*(SIN(RADIANS(G820))*SIN(RADIANS(E813))+COS(RADIANS(G820))*COS(RADIANS(E813))*COS(RADIANS(Y803))))</f>
        <v>#DIV/0!</v>
      </c>
      <c r="Z820" t="e">
        <f>IF(DEGREES(ACOS(SIN(RADIANS(G820))*SIN(RADIANS(E813))+COS(RADIANS(G820))*COS(RADIANS(E813))*COS(RADIANS(Z803))))&gt;90,0,$F$4*$F$5/E812^2*(SIN(RADIANS(G820))*SIN(RADIANS(E813))+COS(RADIANS(G820))*COS(RADIANS(E813))*COS(RADIANS(Z803))))</f>
        <v>#DIV/0!</v>
      </c>
      <c r="AA820" t="e">
        <f>IF(DEGREES(ACOS(SIN(RADIANS(G820))*SIN(RADIANS(E813))+COS(RADIANS(G820))*COS(RADIANS(E813))*COS(RADIANS(AA803))))&gt;90,0,$F$4*$F$5/E812^2*(SIN(RADIANS(G820))*SIN(RADIANS(E813))+COS(RADIANS(G820))*COS(RADIANS(E813))*COS(RADIANS(AA803))))</f>
        <v>#DIV/0!</v>
      </c>
      <c r="AB820" t="e">
        <f>IF(DEGREES(ACOS(SIN(RADIANS(G820))*SIN(RADIANS(E813))+COS(RADIANS(G820))*COS(RADIANS(E813))*COS(RADIANS(AB803))))&gt;90,0,$F$4*$F$5/E812^2*(SIN(RADIANS(G820))*SIN(RADIANS(E813))+COS(RADIANS(G820))*COS(RADIANS(E813))*COS(RADIANS(AB803))))</f>
        <v>#DIV/0!</v>
      </c>
      <c r="AC820" t="e">
        <f>IF(DEGREES(ACOS(SIN(RADIANS(G820))*SIN(RADIANS(E813))+COS(RADIANS(G820))*COS(RADIANS(E813))*COS(RADIANS(AC803))))&gt;90,0,$F$4*$F$5/E812^2*(SIN(RADIANS(G820))*SIN(RADIANS(E813))+COS(RADIANS(G820))*COS(RADIANS(E813))*COS(RADIANS(AC803))))</f>
        <v>#DIV/0!</v>
      </c>
      <c r="AD820" t="e">
        <f>IF(DEGREES(ACOS(SIN(RADIANS(G820))*SIN(RADIANS(E813))+COS(RADIANS(G820))*COS(RADIANS(E813))*COS(RADIANS(AD803))))&gt;90,0,$F$4*$F$5/E812^2*(SIN(RADIANS(G820))*SIN(RADIANS(E813))+COS(RADIANS(G820))*COS(RADIANS(E813))*COS(RADIANS(AD803))))</f>
        <v>#DIV/0!</v>
      </c>
      <c r="AE820" t="e">
        <f>IF(DEGREES(ACOS(SIN(RADIANS(G820))*SIN(RADIANS(E813))+COS(RADIANS(G820))*COS(RADIANS(E813))*COS(RADIANS(AE803))))&gt;90,0,$F$4*$F$5/E812^2*(SIN(RADIANS(G820))*SIN(RADIANS(E813))+COS(RADIANS(G820))*COS(RADIANS(E813))*COS(RADIANS(AE803))))</f>
        <v>#DIV/0!</v>
      </c>
      <c r="AF820" t="e">
        <f>IF(DEGREES(ACOS(SIN(RADIANS(G820))*SIN(RADIANS(E813))+COS(RADIANS(G820))*COS(RADIANS(E813))*COS(RADIANS(AF803))))&gt;90,0,$F$4*$F$5/E812^2*(SIN(RADIANS(G820))*SIN(RADIANS(E813))+COS(RADIANS(G820))*COS(RADIANS(E813))*COS(RADIANS(AF803))))</f>
        <v>#DIV/0!</v>
      </c>
      <c r="AG820" t="e">
        <f>IF(DEGREES(ACOS(SIN(RADIANS(G820))*SIN(RADIANS(E813))+COS(RADIANS(G820))*COS(RADIANS(E813))*COS(RADIANS(AG803))))&gt;90,0,$F$4*$F$5/E812^2*(SIN(RADIANS(G820))*SIN(RADIANS(E813))+COS(RADIANS(G820))*COS(RADIANS(E813))*COS(RADIANS(AG803))))</f>
        <v>#DIV/0!</v>
      </c>
      <c r="AH820" t="e">
        <f>IF(DEGREES(ACOS(SIN(RADIANS(G820))*SIN(RADIANS(E813))+COS(RADIANS(G820))*COS(RADIANS(E813))*COS(RADIANS(AH803))))&gt;90,0,$F$4*$F$5/E812^2*(SIN(RADIANS(G820))*SIN(RADIANS(E813))+COS(RADIANS(G820))*COS(RADIANS(E813))*COS(RADIANS(AH803))))</f>
        <v>#DIV/0!</v>
      </c>
      <c r="AI820" t="e">
        <f>IF(DEGREES(ACOS(SIN(RADIANS(G820))*SIN(RADIANS(E813))+COS(RADIANS(G820))*COS(RADIANS(E813))*COS(RADIANS(AI803))))&gt;90,0,$F$4*$F$5/E812^2*(SIN(RADIANS(G820))*SIN(RADIANS(E813))+COS(RADIANS(G820))*COS(RADIANS(E813))*COS(RADIANS(AI803))))</f>
        <v>#DIV/0!</v>
      </c>
      <c r="AJ820" t="e">
        <f>IF(DEGREES(ACOS(SIN(RADIANS(G820))*SIN(RADIANS(E813))+COS(RADIANS(G820))*COS(RADIANS(E813))*COS(RADIANS(AJ803))))&gt;90,0,$F$4*$F$5/E812^2*(SIN(RADIANS(G820))*SIN(RADIANS(E813))+COS(RADIANS(G820))*COS(RADIANS(E813))*COS(RADIANS(AJ803))))</f>
        <v>#DIV/0!</v>
      </c>
      <c r="AK820">
        <f>IF(DEGREES(ACOS(SIN(RADIANS(G820))*SIN(RADIANS(E813))+COS(RADIANS(G820))*COS(RADIANS(E813))*COS(RADIANS(AK803))))&gt;90,0,$F$4*$F$5/E812^2*(SIN(RADIANS(G820))*SIN(RADIANS(E813))+COS(RADIANS(G820))*COS(RADIANS(E813))*COS(RADIANS(AK803))))</f>
        <v>0</v>
      </c>
      <c r="AL820">
        <f>IF(DEGREES(ACOS(SIN(RADIANS(G820))*SIN(RADIANS(E813))+COS(RADIANS(G820))*COS(RADIANS(E813))*COS(RADIANS(AL803))))&gt;90,0,$F$4*$F$5/E812^2*(SIN(RADIANS(G820))*SIN(RADIANS(E813))+COS(RADIANS(G820))*COS(RADIANS(E813))*COS(RADIANS(AL803))))</f>
        <v>0</v>
      </c>
      <c r="AM820">
        <f>IF(DEGREES(ACOS(SIN(RADIANS(G820))*SIN(RADIANS(E813))+COS(RADIANS(G820))*COS(RADIANS(E813))*COS(RADIANS(AM803))))&gt;90,0,$F$4*$F$5/E812^2*(SIN(RADIANS(G820))*SIN(RADIANS(E813))+COS(RADIANS(G820))*COS(RADIANS(E813))*COS(RADIANS(AM803))))</f>
        <v>0</v>
      </c>
      <c r="AN820">
        <f>IF(DEGREES(ACOS(SIN(RADIANS(G820))*SIN(RADIANS(E813))+COS(RADIANS(G820))*COS(RADIANS(E813))*COS(RADIANS(AN803))))&gt;90,0,$F$4*$F$5/E812^2*(SIN(RADIANS(G820))*SIN(RADIANS(E813))+COS(RADIANS(G820))*COS(RADIANS(E813))*COS(RADIANS(AN803))))</f>
        <v>0</v>
      </c>
      <c r="AO820">
        <f>IF(DEGREES(ACOS(SIN(RADIANS(G820))*SIN(RADIANS(E813))+COS(RADIANS(G820))*COS(RADIANS(E813))*COS(RADIANS(AO803))))&gt;90,0,$F$4*$F$5/E812^2*(SIN(RADIANS(G820))*SIN(RADIANS(E813))+COS(RADIANS(G820))*COS(RADIANS(E813))*COS(RADIANS(AO803))))</f>
        <v>0</v>
      </c>
      <c r="AP820">
        <f>IF(DEGREES(ACOS(SIN(RADIANS(G820))*SIN(RADIANS(E813))+COS(RADIANS(G820))*COS(RADIANS(E813))*COS(RADIANS(AP803))))&gt;90,0,$F$4*$F$5/E812^2*(SIN(RADIANS(G820))*SIN(RADIANS(E813))+COS(RADIANS(G820))*COS(RADIANS(E813))*COS(RADIANS(AP803))))</f>
        <v>0</v>
      </c>
      <c r="AQ820">
        <f>IF(DEGREES(ACOS(SIN(RADIANS(G820))*SIN(RADIANS(E813))+COS(RADIANS(G820))*COS(RADIANS(E813))*COS(RADIANS(AQ803))))&gt;90,0,$F$4*$F$5/E812^2*(SIN(RADIANS(G820))*SIN(RADIANS(E813))+COS(RADIANS(G820))*COS(RADIANS(E813))*COS(RADIANS(AQ803))))</f>
        <v>0</v>
      </c>
      <c r="AR820">
        <f>IF(DEGREES(ACOS(SIN(RADIANS(G820))*SIN(RADIANS(E813))+COS(RADIANS(G820))*COS(RADIANS(E813))*COS(RADIANS(AR803))))&gt;90,0,$F$4*$F$5/E812^2*(SIN(RADIANS(G820))*SIN(RADIANS(E813))+COS(RADIANS(G820))*COS(RADIANS(E813))*COS(RADIANS(AR803))))</f>
        <v>0</v>
      </c>
    </row>
    <row r="821" spans="2:44" x14ac:dyDescent="0.5">
      <c r="G821">
        <v>-70</v>
      </c>
      <c r="I821">
        <f>IF(DEGREES(ACOS(SIN(RADIANS(G821))*SIN(RADIANS(E813))+COS(RADIANS(G821))*COS(RADIANS(E813))*COS(RADIANS(I803))))&gt;90,0,$F$4*$F$5/E812^2*(SIN(RADIANS(G821))*SIN(RADIANS(E813))+COS(RADIANS(G821))*COS(RADIANS(E813))*COS(RADIANS(I803))))</f>
        <v>0</v>
      </c>
      <c r="J821">
        <f>IF(DEGREES(ACOS(SIN(RADIANS(G821))*SIN(RADIANS(E813))+COS(RADIANS(G821))*COS(RADIANS(E813))*COS(RADIANS(J803))))&gt;90,0,$F$4*$F$5/E812^2*(SIN(RADIANS(G821))*SIN(RADIANS(E813))+COS(RADIANS(G821))*COS(RADIANS(E813))*COS(RADIANS(J803))))</f>
        <v>0</v>
      </c>
      <c r="K821">
        <f>IF(DEGREES(ACOS(SIN(RADIANS(G821))*SIN(RADIANS(E813))+COS(RADIANS(G821))*COS(RADIANS(E813))*COS(RADIANS(K803))))&gt;90,0,$F$4*$F$5/E812^2*(SIN(RADIANS(G821))*SIN(RADIANS(E813))+COS(RADIANS(G821))*COS(RADIANS(E813))*COS(RADIANS(K803))))</f>
        <v>0</v>
      </c>
      <c r="L821">
        <f>IF(DEGREES(ACOS(SIN(RADIANS(G821))*SIN(RADIANS(E813))+COS(RADIANS(G821))*COS(RADIANS(E813))*COS(RADIANS(L803))))&gt;90,0,$F$4*$F$5/E812^2*(SIN(RADIANS(G821))*SIN(RADIANS(E813))+COS(RADIANS(G821))*COS(RADIANS(E813))*COS(RADIANS(L803))))</f>
        <v>0</v>
      </c>
      <c r="M821">
        <f>IF(DEGREES(ACOS(SIN(RADIANS(G821))*SIN(RADIANS(E813))+COS(RADIANS(G821))*COS(RADIANS(E813))*COS(RADIANS(M803))))&gt;90,0,$F$4*$F$5/E812^2*(SIN(RADIANS(G821))*SIN(RADIANS(E813))+COS(RADIANS(G821))*COS(RADIANS(E813))*COS(RADIANS(M803))))</f>
        <v>0</v>
      </c>
      <c r="N821">
        <f>IF(DEGREES(ACOS(SIN(RADIANS(G821))*SIN(RADIANS(E813))+COS(RADIANS(G821))*COS(RADIANS(E813))*COS(RADIANS(N803))))&gt;90,0,$F$4*$F$5/E812^2*(SIN(RADIANS(G821))*SIN(RADIANS(E813))+COS(RADIANS(G821))*COS(RADIANS(E813))*COS(RADIANS(N803))))</f>
        <v>0</v>
      </c>
      <c r="O821">
        <f>IF(DEGREES(ACOS(SIN(RADIANS(G821))*SIN(RADIANS(E813))+COS(RADIANS(G821))*COS(RADIANS(E813))*COS(RADIANS(O803))))&gt;90,0,$F$4*$F$5/E812^2*(SIN(RADIANS(G821))*SIN(RADIANS(E813))+COS(RADIANS(G821))*COS(RADIANS(E813))*COS(RADIANS(O803))))</f>
        <v>0</v>
      </c>
      <c r="P821">
        <f>IF(DEGREES(ACOS(SIN(RADIANS(G821))*SIN(RADIANS(E813))+COS(RADIANS(G821))*COS(RADIANS(E813))*COS(RADIANS(P803))))&gt;90,0,$F$4*$F$5/E812^2*(SIN(RADIANS(G821))*SIN(RADIANS(E813))+COS(RADIANS(G821))*COS(RADIANS(E813))*COS(RADIANS(P803))))</f>
        <v>0</v>
      </c>
      <c r="Q821">
        <f>IF(DEGREES(ACOS(SIN(RADIANS(G821))*SIN(RADIANS(E813))+COS(RADIANS(G821))*COS(RADIANS(E813))*COS(RADIANS(Q803))))&gt;90,0,$F$4*$F$5/E812^2*(SIN(RADIANS(G821))*SIN(RADIANS(E813))+COS(RADIANS(G821))*COS(RADIANS(E813))*COS(RADIANS(Q803))))</f>
        <v>0</v>
      </c>
      <c r="R821" t="e">
        <f>IF(DEGREES(ACOS(SIN(RADIANS(G821))*SIN(RADIANS(E813))+COS(RADIANS(G821))*COS(RADIANS(E813))*COS(RADIANS(R803))))&gt;90,0,$F$4*$F$5/E812^2*(SIN(RADIANS(G821))*SIN(RADIANS(E813))+COS(RADIANS(G821))*COS(RADIANS(E813))*COS(RADIANS(R803))))</f>
        <v>#DIV/0!</v>
      </c>
      <c r="S821" t="e">
        <f>IF(DEGREES(ACOS(SIN(RADIANS(G821))*SIN(RADIANS(E813))+COS(RADIANS(G821))*COS(RADIANS(E813))*COS(RADIANS(S803))))&gt;90,0,$F$4*$F$5/E812^2*(SIN(RADIANS(G821))*SIN(RADIANS(E813))+COS(RADIANS(G821))*COS(RADIANS(E813))*COS(RADIANS(S803))))</f>
        <v>#DIV/0!</v>
      </c>
      <c r="T821" t="e">
        <f>IF(DEGREES(ACOS(SIN(RADIANS(G821))*SIN(RADIANS(E813))+COS(RADIANS(G821))*COS(RADIANS(E813))*COS(RADIANS(T803))))&gt;90,0,$F$4*$F$5/E812^2*(SIN(RADIANS(G821))*SIN(RADIANS(E813))+COS(RADIANS(G821))*COS(RADIANS(E813))*COS(RADIANS(T803))))</f>
        <v>#DIV/0!</v>
      </c>
      <c r="U821" t="e">
        <f>IF(DEGREES(ACOS(SIN(RADIANS(G821))*SIN(RADIANS(E813))+COS(RADIANS(G821))*COS(RADIANS(E813))*COS(RADIANS(U803))))&gt;90,0,$F$4*$F$5/E812^2*(SIN(RADIANS(G821))*SIN(RADIANS(E813))+COS(RADIANS(G821))*COS(RADIANS(E813))*COS(RADIANS(U803))))</f>
        <v>#DIV/0!</v>
      </c>
      <c r="V821" t="e">
        <f>IF(DEGREES(ACOS(SIN(RADIANS(G821))*SIN(RADIANS(E813))+COS(RADIANS(G821))*COS(RADIANS(E813))*COS(RADIANS(V803))))&gt;90,0,$F$4*$F$5/E812^2*(SIN(RADIANS(G821))*SIN(RADIANS(E813))+COS(RADIANS(G821))*COS(RADIANS(E813))*COS(RADIANS(V803))))</f>
        <v>#DIV/0!</v>
      </c>
      <c r="W821" t="e">
        <f>IF(DEGREES(ACOS(SIN(RADIANS(G821))*SIN(RADIANS(E813))+COS(RADIANS(G821))*COS(RADIANS(E813))*COS(RADIANS(W803))))&gt;90,0,$F$4*$F$5/E812^2*(SIN(RADIANS(G821))*SIN(RADIANS(E813))+COS(RADIANS(G821))*COS(RADIANS(E813))*COS(RADIANS(W803))))</f>
        <v>#DIV/0!</v>
      </c>
      <c r="X821" t="e">
        <f>IF(DEGREES(ACOS(SIN(RADIANS(G821))*SIN(RADIANS(E813))+COS(RADIANS(G821))*COS(RADIANS(E813))*COS(RADIANS(X803))))&gt;90,0,$F$4*$F$5/E812^2*(SIN(RADIANS(G821))*SIN(RADIANS(E813))+COS(RADIANS(G821))*COS(RADIANS(E813))*COS(RADIANS(X803))))</f>
        <v>#DIV/0!</v>
      </c>
      <c r="Y821" t="e">
        <f>IF(DEGREES(ACOS(SIN(RADIANS(G821))*SIN(RADIANS(E813))+COS(RADIANS(G821))*COS(RADIANS(E813))*COS(RADIANS(Y803))))&gt;90,0,$F$4*$F$5/E812^2*(SIN(RADIANS(G821))*SIN(RADIANS(E813))+COS(RADIANS(G821))*COS(RADIANS(E813))*COS(RADIANS(Y803))))</f>
        <v>#DIV/0!</v>
      </c>
      <c r="Z821" t="e">
        <f>IF(DEGREES(ACOS(SIN(RADIANS(G821))*SIN(RADIANS(E813))+COS(RADIANS(G821))*COS(RADIANS(E813))*COS(RADIANS(Z803))))&gt;90,0,$F$4*$F$5/E812^2*(SIN(RADIANS(G821))*SIN(RADIANS(E813))+COS(RADIANS(G821))*COS(RADIANS(E813))*COS(RADIANS(Z803))))</f>
        <v>#DIV/0!</v>
      </c>
      <c r="AA821" t="e">
        <f>IF(DEGREES(ACOS(SIN(RADIANS(G821))*SIN(RADIANS(E813))+COS(RADIANS(G821))*COS(RADIANS(E813))*COS(RADIANS(AA803))))&gt;90,0,$F$4*$F$5/E812^2*(SIN(RADIANS(G821))*SIN(RADIANS(E813))+COS(RADIANS(G821))*COS(RADIANS(E813))*COS(RADIANS(AA803))))</f>
        <v>#DIV/0!</v>
      </c>
      <c r="AB821" t="e">
        <f>IF(DEGREES(ACOS(SIN(RADIANS(G821))*SIN(RADIANS(E813))+COS(RADIANS(G821))*COS(RADIANS(E813))*COS(RADIANS(AB803))))&gt;90,0,$F$4*$F$5/E812^2*(SIN(RADIANS(G821))*SIN(RADIANS(E813))+COS(RADIANS(G821))*COS(RADIANS(E813))*COS(RADIANS(AB803))))</f>
        <v>#DIV/0!</v>
      </c>
      <c r="AC821" t="e">
        <f>IF(DEGREES(ACOS(SIN(RADIANS(G821))*SIN(RADIANS(E813))+COS(RADIANS(G821))*COS(RADIANS(E813))*COS(RADIANS(AC803))))&gt;90,0,$F$4*$F$5/E812^2*(SIN(RADIANS(G821))*SIN(RADIANS(E813))+COS(RADIANS(G821))*COS(RADIANS(E813))*COS(RADIANS(AC803))))</f>
        <v>#DIV/0!</v>
      </c>
      <c r="AD821" t="e">
        <f>IF(DEGREES(ACOS(SIN(RADIANS(G821))*SIN(RADIANS(E813))+COS(RADIANS(G821))*COS(RADIANS(E813))*COS(RADIANS(AD803))))&gt;90,0,$F$4*$F$5/E812^2*(SIN(RADIANS(G821))*SIN(RADIANS(E813))+COS(RADIANS(G821))*COS(RADIANS(E813))*COS(RADIANS(AD803))))</f>
        <v>#DIV/0!</v>
      </c>
      <c r="AE821" t="e">
        <f>IF(DEGREES(ACOS(SIN(RADIANS(G821))*SIN(RADIANS(E813))+COS(RADIANS(G821))*COS(RADIANS(E813))*COS(RADIANS(AE803))))&gt;90,0,$F$4*$F$5/E812^2*(SIN(RADIANS(G821))*SIN(RADIANS(E813))+COS(RADIANS(G821))*COS(RADIANS(E813))*COS(RADIANS(AE803))))</f>
        <v>#DIV/0!</v>
      </c>
      <c r="AF821" t="e">
        <f>IF(DEGREES(ACOS(SIN(RADIANS(G821))*SIN(RADIANS(E813))+COS(RADIANS(G821))*COS(RADIANS(E813))*COS(RADIANS(AF803))))&gt;90,0,$F$4*$F$5/E812^2*(SIN(RADIANS(G821))*SIN(RADIANS(E813))+COS(RADIANS(G821))*COS(RADIANS(E813))*COS(RADIANS(AF803))))</f>
        <v>#DIV/0!</v>
      </c>
      <c r="AG821" t="e">
        <f>IF(DEGREES(ACOS(SIN(RADIANS(G821))*SIN(RADIANS(E813))+COS(RADIANS(G821))*COS(RADIANS(E813))*COS(RADIANS(AG803))))&gt;90,0,$F$4*$F$5/E812^2*(SIN(RADIANS(G821))*SIN(RADIANS(E813))+COS(RADIANS(G821))*COS(RADIANS(E813))*COS(RADIANS(AG803))))</f>
        <v>#DIV/0!</v>
      </c>
      <c r="AH821" t="e">
        <f>IF(DEGREES(ACOS(SIN(RADIANS(G821))*SIN(RADIANS(E813))+COS(RADIANS(G821))*COS(RADIANS(E813))*COS(RADIANS(AH803))))&gt;90,0,$F$4*$F$5/E812^2*(SIN(RADIANS(G821))*SIN(RADIANS(E813))+COS(RADIANS(G821))*COS(RADIANS(E813))*COS(RADIANS(AH803))))</f>
        <v>#DIV/0!</v>
      </c>
      <c r="AI821" t="e">
        <f>IF(DEGREES(ACOS(SIN(RADIANS(G821))*SIN(RADIANS(E813))+COS(RADIANS(G821))*COS(RADIANS(E813))*COS(RADIANS(AI803))))&gt;90,0,$F$4*$F$5/E812^2*(SIN(RADIANS(G821))*SIN(RADIANS(E813))+COS(RADIANS(G821))*COS(RADIANS(E813))*COS(RADIANS(AI803))))</f>
        <v>#DIV/0!</v>
      </c>
      <c r="AJ821" t="e">
        <f>IF(DEGREES(ACOS(SIN(RADIANS(G821))*SIN(RADIANS(E813))+COS(RADIANS(G821))*COS(RADIANS(E813))*COS(RADIANS(AJ803))))&gt;90,0,$F$4*$F$5/E812^2*(SIN(RADIANS(G821))*SIN(RADIANS(E813))+COS(RADIANS(G821))*COS(RADIANS(E813))*COS(RADIANS(AJ803))))</f>
        <v>#DIV/0!</v>
      </c>
      <c r="AK821">
        <f>IF(DEGREES(ACOS(SIN(RADIANS(G821))*SIN(RADIANS(E813))+COS(RADIANS(G821))*COS(RADIANS(E813))*COS(RADIANS(AK803))))&gt;90,0,$F$4*$F$5/E812^2*(SIN(RADIANS(G821))*SIN(RADIANS(E813))+COS(RADIANS(G821))*COS(RADIANS(E813))*COS(RADIANS(AK803))))</f>
        <v>0</v>
      </c>
      <c r="AL821">
        <f>IF(DEGREES(ACOS(SIN(RADIANS(G821))*SIN(RADIANS(E813))+COS(RADIANS(G821))*COS(RADIANS(E813))*COS(RADIANS(AL803))))&gt;90,0,$F$4*$F$5/E812^2*(SIN(RADIANS(G821))*SIN(RADIANS(E813))+COS(RADIANS(G821))*COS(RADIANS(E813))*COS(RADIANS(AL803))))</f>
        <v>0</v>
      </c>
      <c r="AM821">
        <f>IF(DEGREES(ACOS(SIN(RADIANS(G821))*SIN(RADIANS(E813))+COS(RADIANS(G821))*COS(RADIANS(E813))*COS(RADIANS(AM803))))&gt;90,0,$F$4*$F$5/E812^2*(SIN(RADIANS(G821))*SIN(RADIANS(E813))+COS(RADIANS(G821))*COS(RADIANS(E813))*COS(RADIANS(AM803))))</f>
        <v>0</v>
      </c>
      <c r="AN821">
        <f>IF(DEGREES(ACOS(SIN(RADIANS(G821))*SIN(RADIANS(E813))+COS(RADIANS(G821))*COS(RADIANS(E813))*COS(RADIANS(AN803))))&gt;90,0,$F$4*$F$5/E812^2*(SIN(RADIANS(G821))*SIN(RADIANS(E813))+COS(RADIANS(G821))*COS(RADIANS(E813))*COS(RADIANS(AN803))))</f>
        <v>0</v>
      </c>
      <c r="AO821">
        <f>IF(DEGREES(ACOS(SIN(RADIANS(G821))*SIN(RADIANS(E813))+COS(RADIANS(G821))*COS(RADIANS(E813))*COS(RADIANS(AO803))))&gt;90,0,$F$4*$F$5/E812^2*(SIN(RADIANS(G821))*SIN(RADIANS(E813))+COS(RADIANS(G821))*COS(RADIANS(E813))*COS(RADIANS(AO803))))</f>
        <v>0</v>
      </c>
      <c r="AP821">
        <f>IF(DEGREES(ACOS(SIN(RADIANS(G821))*SIN(RADIANS(E813))+COS(RADIANS(G821))*COS(RADIANS(E813))*COS(RADIANS(AP803))))&gt;90,0,$F$4*$F$5/E812^2*(SIN(RADIANS(G821))*SIN(RADIANS(E813))+COS(RADIANS(G821))*COS(RADIANS(E813))*COS(RADIANS(AP803))))</f>
        <v>0</v>
      </c>
      <c r="AQ821">
        <f>IF(DEGREES(ACOS(SIN(RADIANS(G821))*SIN(RADIANS(E813))+COS(RADIANS(G821))*COS(RADIANS(E813))*COS(RADIANS(AQ803))))&gt;90,0,$F$4*$F$5/E812^2*(SIN(RADIANS(G821))*SIN(RADIANS(E813))+COS(RADIANS(G821))*COS(RADIANS(E813))*COS(RADIANS(AQ803))))</f>
        <v>0</v>
      </c>
      <c r="AR821">
        <f>IF(DEGREES(ACOS(SIN(RADIANS(G821))*SIN(RADIANS(E813))+COS(RADIANS(G821))*COS(RADIANS(E813))*COS(RADIANS(AR803))))&gt;90,0,$F$4*$F$5/E812^2*(SIN(RADIANS(G821))*SIN(RADIANS(E813))+COS(RADIANS(G821))*COS(RADIANS(E813))*COS(RADIANS(AR803))))</f>
        <v>0</v>
      </c>
    </row>
    <row r="822" spans="2:44" x14ac:dyDescent="0.5">
      <c r="G822">
        <v>-80</v>
      </c>
      <c r="I822">
        <f>IF(DEGREES(ACOS(SIN(RADIANS(G822))*SIN(RADIANS(E813))+COS(RADIANS(G822))*COS(RADIANS(E813))*COS(RADIANS(I803))))&gt;90,0,$F$4*$F$5/E812^2*(SIN(RADIANS(G822))*SIN(RADIANS(E813))+COS(RADIANS(G822))*COS(RADIANS(E813))*COS(RADIANS(I803))))</f>
        <v>0</v>
      </c>
      <c r="J822">
        <f>IF(DEGREES(ACOS(SIN(RADIANS(G822))*SIN(RADIANS(E813))+COS(RADIANS(G822))*COS(RADIANS(E813))*COS(RADIANS(J803))))&gt;90,0,$F$4*$F$5/E812^2*(SIN(RADIANS(G822))*SIN(RADIANS(E813))+COS(RADIANS(G822))*COS(RADIANS(E813))*COS(RADIANS(J803))))</f>
        <v>0</v>
      </c>
      <c r="K822">
        <f>IF(DEGREES(ACOS(SIN(RADIANS(G822))*SIN(RADIANS(E813))+COS(RADIANS(G822))*COS(RADIANS(E813))*COS(RADIANS(K803))))&gt;90,0,$F$4*$F$5/E812^2*(SIN(RADIANS(G822))*SIN(RADIANS(E813))+COS(RADIANS(G822))*COS(RADIANS(E813))*COS(RADIANS(K803))))</f>
        <v>0</v>
      </c>
      <c r="L822">
        <f>IF(DEGREES(ACOS(SIN(RADIANS(G822))*SIN(RADIANS(E813))+COS(RADIANS(G822))*COS(RADIANS(E813))*COS(RADIANS(L803))))&gt;90,0,$F$4*$F$5/E812^2*(SIN(RADIANS(G822))*SIN(RADIANS(E813))+COS(RADIANS(G822))*COS(RADIANS(E813))*COS(RADIANS(L803))))</f>
        <v>0</v>
      </c>
      <c r="M822">
        <f>IF(DEGREES(ACOS(SIN(RADIANS(G822))*SIN(RADIANS(E813))+COS(RADIANS(G822))*COS(RADIANS(E813))*COS(RADIANS(M803))))&gt;90,0,$F$4*$F$5/E812^2*(SIN(RADIANS(G822))*SIN(RADIANS(E813))+COS(RADIANS(G822))*COS(RADIANS(E813))*COS(RADIANS(M803))))</f>
        <v>0</v>
      </c>
      <c r="N822">
        <f>IF(DEGREES(ACOS(SIN(RADIANS(G822))*SIN(RADIANS(E813))+COS(RADIANS(G822))*COS(RADIANS(E813))*COS(RADIANS(N803))))&gt;90,0,$F$4*$F$5/E812^2*(SIN(RADIANS(G822))*SIN(RADIANS(E813))+COS(RADIANS(G822))*COS(RADIANS(E813))*COS(RADIANS(N803))))</f>
        <v>0</v>
      </c>
      <c r="O822">
        <f>IF(DEGREES(ACOS(SIN(RADIANS(G822))*SIN(RADIANS(E813))+COS(RADIANS(G822))*COS(RADIANS(E813))*COS(RADIANS(O803))))&gt;90,0,$F$4*$F$5/E812^2*(SIN(RADIANS(G822))*SIN(RADIANS(E813))+COS(RADIANS(G822))*COS(RADIANS(E813))*COS(RADIANS(O803))))</f>
        <v>0</v>
      </c>
      <c r="P822">
        <f>IF(DEGREES(ACOS(SIN(RADIANS(G822))*SIN(RADIANS(E813))+COS(RADIANS(G822))*COS(RADIANS(E813))*COS(RADIANS(P803))))&gt;90,0,$F$4*$F$5/E812^2*(SIN(RADIANS(G822))*SIN(RADIANS(E813))+COS(RADIANS(G822))*COS(RADIANS(E813))*COS(RADIANS(P803))))</f>
        <v>0</v>
      </c>
      <c r="Q822">
        <f>IF(DEGREES(ACOS(SIN(RADIANS(G822))*SIN(RADIANS(E813))+COS(RADIANS(G822))*COS(RADIANS(E813))*COS(RADIANS(Q803))))&gt;90,0,$F$4*$F$5/E812^2*(SIN(RADIANS(G822))*SIN(RADIANS(E813))+COS(RADIANS(G822))*COS(RADIANS(E813))*COS(RADIANS(Q803))))</f>
        <v>0</v>
      </c>
      <c r="R822" t="e">
        <f>IF(DEGREES(ACOS(SIN(RADIANS(G822))*SIN(RADIANS(E813))+COS(RADIANS(G822))*COS(RADIANS(E813))*COS(RADIANS(R803))))&gt;90,0,$F$4*$F$5/E812^2*(SIN(RADIANS(G822))*SIN(RADIANS(E813))+COS(RADIANS(G822))*COS(RADIANS(E813))*COS(RADIANS(R803))))</f>
        <v>#DIV/0!</v>
      </c>
      <c r="S822" t="e">
        <f>IF(DEGREES(ACOS(SIN(RADIANS(G822))*SIN(RADIANS(E813))+COS(RADIANS(G822))*COS(RADIANS(E813))*COS(RADIANS(S803))))&gt;90,0,$F$4*$F$5/E812^2*(SIN(RADIANS(G822))*SIN(RADIANS(E813))+COS(RADIANS(G822))*COS(RADIANS(E813))*COS(RADIANS(S803))))</f>
        <v>#DIV/0!</v>
      </c>
      <c r="T822" t="e">
        <f>IF(DEGREES(ACOS(SIN(RADIANS(G822))*SIN(RADIANS(E813))+COS(RADIANS(G822))*COS(RADIANS(E813))*COS(RADIANS(T803))))&gt;90,0,$F$4*$F$5/E812^2*(SIN(RADIANS(G822))*SIN(RADIANS(E813))+COS(RADIANS(G822))*COS(RADIANS(E813))*COS(RADIANS(T803))))</f>
        <v>#DIV/0!</v>
      </c>
      <c r="U822" t="e">
        <f>IF(DEGREES(ACOS(SIN(RADIANS(G822))*SIN(RADIANS(E813))+COS(RADIANS(G822))*COS(RADIANS(E813))*COS(RADIANS(U803))))&gt;90,0,$F$4*$F$5/E812^2*(SIN(RADIANS(G822))*SIN(RADIANS(E813))+COS(RADIANS(G822))*COS(RADIANS(E813))*COS(RADIANS(U803))))</f>
        <v>#DIV/0!</v>
      </c>
      <c r="V822" t="e">
        <f>IF(DEGREES(ACOS(SIN(RADIANS(G822))*SIN(RADIANS(E813))+COS(RADIANS(G822))*COS(RADIANS(E813))*COS(RADIANS(V803))))&gt;90,0,$F$4*$F$5/E812^2*(SIN(RADIANS(G822))*SIN(RADIANS(E813))+COS(RADIANS(G822))*COS(RADIANS(E813))*COS(RADIANS(V803))))</f>
        <v>#DIV/0!</v>
      </c>
      <c r="W822" t="e">
        <f>IF(DEGREES(ACOS(SIN(RADIANS(G822))*SIN(RADIANS(E813))+COS(RADIANS(G822))*COS(RADIANS(E813))*COS(RADIANS(W803))))&gt;90,0,$F$4*$F$5/E812^2*(SIN(RADIANS(G822))*SIN(RADIANS(E813))+COS(RADIANS(G822))*COS(RADIANS(E813))*COS(RADIANS(W803))))</f>
        <v>#DIV/0!</v>
      </c>
      <c r="X822" t="e">
        <f>IF(DEGREES(ACOS(SIN(RADIANS(G822))*SIN(RADIANS(E813))+COS(RADIANS(G822))*COS(RADIANS(E813))*COS(RADIANS(X803))))&gt;90,0,$F$4*$F$5/E812^2*(SIN(RADIANS(G822))*SIN(RADIANS(E813))+COS(RADIANS(G822))*COS(RADIANS(E813))*COS(RADIANS(X803))))</f>
        <v>#DIV/0!</v>
      </c>
      <c r="Y822" t="e">
        <f>IF(DEGREES(ACOS(SIN(RADIANS(G822))*SIN(RADIANS(E813))+COS(RADIANS(G822))*COS(RADIANS(E813))*COS(RADIANS(Y803))))&gt;90,0,$F$4*$F$5/E812^2*(SIN(RADIANS(G822))*SIN(RADIANS(E813))+COS(RADIANS(G822))*COS(RADIANS(E813))*COS(RADIANS(Y803))))</f>
        <v>#DIV/0!</v>
      </c>
      <c r="Z822" t="e">
        <f>IF(DEGREES(ACOS(SIN(RADIANS(G822))*SIN(RADIANS(E813))+COS(RADIANS(G822))*COS(RADIANS(E813))*COS(RADIANS(Z803))))&gt;90,0,$F$4*$F$5/E812^2*(SIN(RADIANS(G822))*SIN(RADIANS(E813))+COS(RADIANS(G822))*COS(RADIANS(E813))*COS(RADIANS(Z803))))</f>
        <v>#DIV/0!</v>
      </c>
      <c r="AA822" t="e">
        <f>IF(DEGREES(ACOS(SIN(RADIANS(G822))*SIN(RADIANS(E813))+COS(RADIANS(G822))*COS(RADIANS(E813))*COS(RADIANS(AA803))))&gt;90,0,$F$4*$F$5/E812^2*(SIN(RADIANS(G822))*SIN(RADIANS(E813))+COS(RADIANS(G822))*COS(RADIANS(E813))*COS(RADIANS(AA803))))</f>
        <v>#DIV/0!</v>
      </c>
      <c r="AB822" t="e">
        <f>IF(DEGREES(ACOS(SIN(RADIANS(G822))*SIN(RADIANS(E813))+COS(RADIANS(G822))*COS(RADIANS(E813))*COS(RADIANS(AB803))))&gt;90,0,$F$4*$F$5/E812^2*(SIN(RADIANS(G822))*SIN(RADIANS(E813))+COS(RADIANS(G822))*COS(RADIANS(E813))*COS(RADIANS(AB803))))</f>
        <v>#DIV/0!</v>
      </c>
      <c r="AC822" t="e">
        <f>IF(DEGREES(ACOS(SIN(RADIANS(G822))*SIN(RADIANS(E813))+COS(RADIANS(G822))*COS(RADIANS(E813))*COS(RADIANS(AC803))))&gt;90,0,$F$4*$F$5/E812^2*(SIN(RADIANS(G822))*SIN(RADIANS(E813))+COS(RADIANS(G822))*COS(RADIANS(E813))*COS(RADIANS(AC803))))</f>
        <v>#DIV/0!</v>
      </c>
      <c r="AD822" t="e">
        <f>IF(DEGREES(ACOS(SIN(RADIANS(G822))*SIN(RADIANS(E813))+COS(RADIANS(G822))*COS(RADIANS(E813))*COS(RADIANS(AD803))))&gt;90,0,$F$4*$F$5/E812^2*(SIN(RADIANS(G822))*SIN(RADIANS(E813))+COS(RADIANS(G822))*COS(RADIANS(E813))*COS(RADIANS(AD803))))</f>
        <v>#DIV/0!</v>
      </c>
      <c r="AE822" t="e">
        <f>IF(DEGREES(ACOS(SIN(RADIANS(G822))*SIN(RADIANS(E813))+COS(RADIANS(G822))*COS(RADIANS(E813))*COS(RADIANS(AE803))))&gt;90,0,$F$4*$F$5/E812^2*(SIN(RADIANS(G822))*SIN(RADIANS(E813))+COS(RADIANS(G822))*COS(RADIANS(E813))*COS(RADIANS(AE803))))</f>
        <v>#DIV/0!</v>
      </c>
      <c r="AF822" t="e">
        <f>IF(DEGREES(ACOS(SIN(RADIANS(G822))*SIN(RADIANS(E813))+COS(RADIANS(G822))*COS(RADIANS(E813))*COS(RADIANS(AF803))))&gt;90,0,$F$4*$F$5/E812^2*(SIN(RADIANS(G822))*SIN(RADIANS(E813))+COS(RADIANS(G822))*COS(RADIANS(E813))*COS(RADIANS(AF803))))</f>
        <v>#DIV/0!</v>
      </c>
      <c r="AG822" t="e">
        <f>IF(DEGREES(ACOS(SIN(RADIANS(G822))*SIN(RADIANS(E813))+COS(RADIANS(G822))*COS(RADIANS(E813))*COS(RADIANS(AG803))))&gt;90,0,$F$4*$F$5/E812^2*(SIN(RADIANS(G822))*SIN(RADIANS(E813))+COS(RADIANS(G822))*COS(RADIANS(E813))*COS(RADIANS(AG803))))</f>
        <v>#DIV/0!</v>
      </c>
      <c r="AH822" t="e">
        <f>IF(DEGREES(ACOS(SIN(RADIANS(G822))*SIN(RADIANS(E813))+COS(RADIANS(G822))*COS(RADIANS(E813))*COS(RADIANS(AH803))))&gt;90,0,$F$4*$F$5/E812^2*(SIN(RADIANS(G822))*SIN(RADIANS(E813))+COS(RADIANS(G822))*COS(RADIANS(E813))*COS(RADIANS(AH803))))</f>
        <v>#DIV/0!</v>
      </c>
      <c r="AI822" t="e">
        <f>IF(DEGREES(ACOS(SIN(RADIANS(G822))*SIN(RADIANS(E813))+COS(RADIANS(G822))*COS(RADIANS(E813))*COS(RADIANS(AI803))))&gt;90,0,$F$4*$F$5/E812^2*(SIN(RADIANS(G822))*SIN(RADIANS(E813))+COS(RADIANS(G822))*COS(RADIANS(E813))*COS(RADIANS(AI803))))</f>
        <v>#DIV/0!</v>
      </c>
      <c r="AJ822" t="e">
        <f>IF(DEGREES(ACOS(SIN(RADIANS(G822))*SIN(RADIANS(E813))+COS(RADIANS(G822))*COS(RADIANS(E813))*COS(RADIANS(AJ803))))&gt;90,0,$F$4*$F$5/E812^2*(SIN(RADIANS(G822))*SIN(RADIANS(E813))+COS(RADIANS(G822))*COS(RADIANS(E813))*COS(RADIANS(AJ803))))</f>
        <v>#DIV/0!</v>
      </c>
      <c r="AK822">
        <f>IF(DEGREES(ACOS(SIN(RADIANS(G822))*SIN(RADIANS(E813))+COS(RADIANS(G822))*COS(RADIANS(E813))*COS(RADIANS(AK803))))&gt;90,0,$F$4*$F$5/E812^2*(SIN(RADIANS(G822))*SIN(RADIANS(E813))+COS(RADIANS(G822))*COS(RADIANS(E813))*COS(RADIANS(AK803))))</f>
        <v>0</v>
      </c>
      <c r="AL822">
        <f>IF(DEGREES(ACOS(SIN(RADIANS(G822))*SIN(RADIANS(E813))+COS(RADIANS(G822))*COS(RADIANS(E813))*COS(RADIANS(AL803))))&gt;90,0,$F$4*$F$5/E812^2*(SIN(RADIANS(G822))*SIN(RADIANS(E813))+COS(RADIANS(G822))*COS(RADIANS(E813))*COS(RADIANS(AL803))))</f>
        <v>0</v>
      </c>
      <c r="AM822">
        <f>IF(DEGREES(ACOS(SIN(RADIANS(G822))*SIN(RADIANS(E813))+COS(RADIANS(G822))*COS(RADIANS(E813))*COS(RADIANS(AM803))))&gt;90,0,$F$4*$F$5/E812^2*(SIN(RADIANS(G822))*SIN(RADIANS(E813))+COS(RADIANS(G822))*COS(RADIANS(E813))*COS(RADIANS(AM803))))</f>
        <v>0</v>
      </c>
      <c r="AN822">
        <f>IF(DEGREES(ACOS(SIN(RADIANS(G822))*SIN(RADIANS(E813))+COS(RADIANS(G822))*COS(RADIANS(E813))*COS(RADIANS(AN803))))&gt;90,0,$F$4*$F$5/E812^2*(SIN(RADIANS(G822))*SIN(RADIANS(E813))+COS(RADIANS(G822))*COS(RADIANS(E813))*COS(RADIANS(AN803))))</f>
        <v>0</v>
      </c>
      <c r="AO822">
        <f>IF(DEGREES(ACOS(SIN(RADIANS(G822))*SIN(RADIANS(E813))+COS(RADIANS(G822))*COS(RADIANS(E813))*COS(RADIANS(AO803))))&gt;90,0,$F$4*$F$5/E812^2*(SIN(RADIANS(G822))*SIN(RADIANS(E813))+COS(RADIANS(G822))*COS(RADIANS(E813))*COS(RADIANS(AO803))))</f>
        <v>0</v>
      </c>
      <c r="AP822">
        <f>IF(DEGREES(ACOS(SIN(RADIANS(G822))*SIN(RADIANS(E813))+COS(RADIANS(G822))*COS(RADIANS(E813))*COS(RADIANS(AP803))))&gt;90,0,$F$4*$F$5/E812^2*(SIN(RADIANS(G822))*SIN(RADIANS(E813))+COS(RADIANS(G822))*COS(RADIANS(E813))*COS(RADIANS(AP803))))</f>
        <v>0</v>
      </c>
      <c r="AQ822">
        <f>IF(DEGREES(ACOS(SIN(RADIANS(G822))*SIN(RADIANS(E813))+COS(RADIANS(G822))*COS(RADIANS(E813))*COS(RADIANS(AQ803))))&gt;90,0,$F$4*$F$5/E812^2*(SIN(RADIANS(G822))*SIN(RADIANS(E813))+COS(RADIANS(G822))*COS(RADIANS(E813))*COS(RADIANS(AQ803))))</f>
        <v>0</v>
      </c>
      <c r="AR822">
        <f>IF(DEGREES(ACOS(SIN(RADIANS(G822))*SIN(RADIANS(E813))+COS(RADIANS(G822))*COS(RADIANS(E813))*COS(RADIANS(AR803))))&gt;90,0,$F$4*$F$5/E812^2*(SIN(RADIANS(G822))*SIN(RADIANS(E813))+COS(RADIANS(G822))*COS(RADIANS(E813))*COS(RADIANS(AR803))))</f>
        <v>0</v>
      </c>
    </row>
    <row r="823" spans="2:44" x14ac:dyDescent="0.5">
      <c r="G823">
        <v>-90</v>
      </c>
      <c r="I823" t="e">
        <f>IF(DEGREES(ACOS(SIN(RADIANS(G823))*SIN(RADIANS(E813))+COS(RADIANS(G823))*COS(RADIANS(E813))*COS(RADIANS(I803))))&gt;90,0,$F$4*$F$5/E812^2*(SIN(RADIANS(G823))*SIN(RADIANS(E813))+COS(RADIANS(G823))*COS(RADIANS(E813))*COS(RADIANS(I803))))</f>
        <v>#DIV/0!</v>
      </c>
      <c r="J823" t="e">
        <f>IF(DEGREES(ACOS(SIN(RADIANS(G823))*SIN(RADIANS(E813))+COS(RADIANS(G823))*COS(RADIANS(E813))*COS(RADIANS(J803))))&gt;90,0,$F$4*$F$5/E812^2*(SIN(RADIANS(G823))*SIN(RADIANS(E813))+COS(RADIANS(G823))*COS(RADIANS(E813))*COS(RADIANS(J803))))</f>
        <v>#DIV/0!</v>
      </c>
      <c r="K823" t="e">
        <f>IF(DEGREES(ACOS(SIN(RADIANS(G823))*SIN(RADIANS(E813))+COS(RADIANS(G823))*COS(RADIANS(E813))*COS(RADIANS(K803))))&gt;90,0,$F$4*$F$5/E812^2*(SIN(RADIANS(G823))*SIN(RADIANS(E813))+COS(RADIANS(G823))*COS(RADIANS(E813))*COS(RADIANS(K803))))</f>
        <v>#DIV/0!</v>
      </c>
      <c r="L823" t="e">
        <f>IF(DEGREES(ACOS(SIN(RADIANS(G823))*SIN(RADIANS(E813))+COS(RADIANS(G823))*COS(RADIANS(E813))*COS(RADIANS(L803))))&gt;90,0,$F$4*$F$5/E812^2*(SIN(RADIANS(G823))*SIN(RADIANS(E813))+COS(RADIANS(G823))*COS(RADIANS(E813))*COS(RADIANS(L803))))</f>
        <v>#DIV/0!</v>
      </c>
      <c r="M823" t="e">
        <f>IF(DEGREES(ACOS(SIN(RADIANS(G823))*SIN(RADIANS(E813))+COS(RADIANS(G823))*COS(RADIANS(E813))*COS(RADIANS(M803))))&gt;90,0,$F$4*$F$5/E812^2*(SIN(RADIANS(G823))*SIN(RADIANS(E813))+COS(RADIANS(G823))*COS(RADIANS(E813))*COS(RADIANS(M803))))</f>
        <v>#DIV/0!</v>
      </c>
      <c r="N823" t="e">
        <f>IF(DEGREES(ACOS(SIN(RADIANS(G823))*SIN(RADIANS(E813))+COS(RADIANS(G823))*COS(RADIANS(E813))*COS(RADIANS(N803))))&gt;90,0,$F$4*$F$5/E812^2*(SIN(RADIANS(G823))*SIN(RADIANS(E813))+COS(RADIANS(G823))*COS(RADIANS(E813))*COS(RADIANS(N803))))</f>
        <v>#DIV/0!</v>
      </c>
      <c r="O823" t="e">
        <f>IF(DEGREES(ACOS(SIN(RADIANS(G823))*SIN(RADIANS(E813))+COS(RADIANS(G823))*COS(RADIANS(E813))*COS(RADIANS(O803))))&gt;90,0,$F$4*$F$5/E812^2*(SIN(RADIANS(G823))*SIN(RADIANS(E813))+COS(RADIANS(G823))*COS(RADIANS(E813))*COS(RADIANS(O803))))</f>
        <v>#DIV/0!</v>
      </c>
      <c r="P823" t="e">
        <f>IF(DEGREES(ACOS(SIN(RADIANS(G823))*SIN(RADIANS(E813))+COS(RADIANS(G823))*COS(RADIANS(E813))*COS(RADIANS(P803))))&gt;90,0,$F$4*$F$5/E812^2*(SIN(RADIANS(G823))*SIN(RADIANS(E813))+COS(RADIANS(G823))*COS(RADIANS(E813))*COS(RADIANS(P803))))</f>
        <v>#DIV/0!</v>
      </c>
      <c r="Q823" t="e">
        <f>IF(DEGREES(ACOS(SIN(RADIANS(G823))*SIN(RADIANS(E813))+COS(RADIANS(G823))*COS(RADIANS(E813))*COS(RADIANS(Q803))))&gt;90,0,$F$4*$F$5/E812^2*(SIN(RADIANS(G823))*SIN(RADIANS(E813))+COS(RADIANS(G823))*COS(RADIANS(E813))*COS(RADIANS(Q803))))</f>
        <v>#DIV/0!</v>
      </c>
      <c r="R823" t="e">
        <f>IF(DEGREES(ACOS(SIN(RADIANS(G823))*SIN(RADIANS(E813))+COS(RADIANS(G823))*COS(RADIANS(E813))*COS(RADIANS(R803))))&gt;90,0,$F$4*$F$5/E812^2*(SIN(RADIANS(G823))*SIN(RADIANS(E813))+COS(RADIANS(G823))*COS(RADIANS(E813))*COS(RADIANS(R803))))</f>
        <v>#DIV/0!</v>
      </c>
      <c r="S823" t="e">
        <f>IF(DEGREES(ACOS(SIN(RADIANS(G823))*SIN(RADIANS(E813))+COS(RADIANS(G823))*COS(RADIANS(E813))*COS(RADIANS(S803))))&gt;90,0,$F$4*$F$5/E812^2*(SIN(RADIANS(G823))*SIN(RADIANS(E813))+COS(RADIANS(G823))*COS(RADIANS(E813))*COS(RADIANS(S803))))</f>
        <v>#DIV/0!</v>
      </c>
      <c r="T823" t="e">
        <f>IF(DEGREES(ACOS(SIN(RADIANS(G823))*SIN(RADIANS(E813))+COS(RADIANS(G823))*COS(RADIANS(E813))*COS(RADIANS(T803))))&gt;90,0,$F$4*$F$5/E812^2*(SIN(RADIANS(G823))*SIN(RADIANS(E813))+COS(RADIANS(G823))*COS(RADIANS(E813))*COS(RADIANS(T803))))</f>
        <v>#DIV/0!</v>
      </c>
      <c r="U823" t="e">
        <f>IF(DEGREES(ACOS(SIN(RADIANS(G823))*SIN(RADIANS(E813))+COS(RADIANS(G823))*COS(RADIANS(E813))*COS(RADIANS(U803))))&gt;90,0,$F$4*$F$5/E812^2*(SIN(RADIANS(G823))*SIN(RADIANS(E813))+COS(RADIANS(G823))*COS(RADIANS(E813))*COS(RADIANS(U803))))</f>
        <v>#DIV/0!</v>
      </c>
      <c r="V823" t="e">
        <f>IF(DEGREES(ACOS(SIN(RADIANS(G823))*SIN(RADIANS(E813))+COS(RADIANS(G823))*COS(RADIANS(E813))*COS(RADIANS(V803))))&gt;90,0,$F$4*$F$5/E812^2*(SIN(RADIANS(G823))*SIN(RADIANS(E813))+COS(RADIANS(G823))*COS(RADIANS(E813))*COS(RADIANS(V803))))</f>
        <v>#DIV/0!</v>
      </c>
      <c r="W823" t="e">
        <f>IF(DEGREES(ACOS(SIN(RADIANS(G823))*SIN(RADIANS(E813))+COS(RADIANS(G823))*COS(RADIANS(E813))*COS(RADIANS(W803))))&gt;90,0,$F$4*$F$5/E812^2*(SIN(RADIANS(G823))*SIN(RADIANS(E813))+COS(RADIANS(G823))*COS(RADIANS(E813))*COS(RADIANS(W803))))</f>
        <v>#DIV/0!</v>
      </c>
      <c r="X823" t="e">
        <f>IF(DEGREES(ACOS(SIN(RADIANS(G823))*SIN(RADIANS(E813))+COS(RADIANS(G823))*COS(RADIANS(E813))*COS(RADIANS(X803))))&gt;90,0,$F$4*$F$5/E812^2*(SIN(RADIANS(G823))*SIN(RADIANS(E813))+COS(RADIANS(G823))*COS(RADIANS(E813))*COS(RADIANS(X803))))</f>
        <v>#DIV/0!</v>
      </c>
      <c r="Y823" t="e">
        <f>IF(DEGREES(ACOS(SIN(RADIANS(G823))*SIN(RADIANS(E813))+COS(RADIANS(G823))*COS(RADIANS(E813))*COS(RADIANS(Y803))))&gt;90,0,$F$4*$F$5/E812^2*(SIN(RADIANS(G823))*SIN(RADIANS(E813))+COS(RADIANS(G823))*COS(RADIANS(E813))*COS(RADIANS(Y803))))</f>
        <v>#DIV/0!</v>
      </c>
      <c r="Z823" t="e">
        <f>IF(DEGREES(ACOS(SIN(RADIANS(G823))*SIN(RADIANS(E813))+COS(RADIANS(G823))*COS(RADIANS(E813))*COS(RADIANS(Z803))))&gt;90,0,$F$4*$F$5/E812^2*(SIN(RADIANS(G823))*SIN(RADIANS(E813))+COS(RADIANS(G823))*COS(RADIANS(E813))*COS(RADIANS(Z803))))</f>
        <v>#DIV/0!</v>
      </c>
      <c r="AA823" t="e">
        <f>IF(DEGREES(ACOS(SIN(RADIANS(G823))*SIN(RADIANS(E813))+COS(RADIANS(G823))*COS(RADIANS(E813))*COS(RADIANS(AA803))))&gt;90,0,$F$4*$F$5/E812^2*(SIN(RADIANS(G823))*SIN(RADIANS(E813))+COS(RADIANS(G823))*COS(RADIANS(E813))*COS(RADIANS(AA803))))</f>
        <v>#DIV/0!</v>
      </c>
      <c r="AB823" t="e">
        <f>IF(DEGREES(ACOS(SIN(RADIANS(G823))*SIN(RADIANS(E813))+COS(RADIANS(G823))*COS(RADIANS(E813))*COS(RADIANS(AB803))))&gt;90,0,$F$4*$F$5/E812^2*(SIN(RADIANS(G823))*SIN(RADIANS(E813))+COS(RADIANS(G823))*COS(RADIANS(E813))*COS(RADIANS(AB803))))</f>
        <v>#DIV/0!</v>
      </c>
      <c r="AC823" t="e">
        <f>IF(DEGREES(ACOS(SIN(RADIANS(G823))*SIN(RADIANS(E813))+COS(RADIANS(G823))*COS(RADIANS(E813))*COS(RADIANS(AC803))))&gt;90,0,$F$4*$F$5/E812^2*(SIN(RADIANS(G823))*SIN(RADIANS(E813))+COS(RADIANS(G823))*COS(RADIANS(E813))*COS(RADIANS(AC803))))</f>
        <v>#DIV/0!</v>
      </c>
      <c r="AD823" t="e">
        <f>IF(DEGREES(ACOS(SIN(RADIANS(G823))*SIN(RADIANS(E813))+COS(RADIANS(G823))*COS(RADIANS(E813))*COS(RADIANS(AD803))))&gt;90,0,$F$4*$F$5/E812^2*(SIN(RADIANS(G823))*SIN(RADIANS(E813))+COS(RADIANS(G823))*COS(RADIANS(E813))*COS(RADIANS(AD803))))</f>
        <v>#DIV/0!</v>
      </c>
      <c r="AE823" t="e">
        <f>IF(DEGREES(ACOS(SIN(RADIANS(G823))*SIN(RADIANS(E813))+COS(RADIANS(G823))*COS(RADIANS(E813))*COS(RADIANS(AE803))))&gt;90,0,$F$4*$F$5/E812^2*(SIN(RADIANS(G823))*SIN(RADIANS(E813))+COS(RADIANS(G823))*COS(RADIANS(E813))*COS(RADIANS(AE803))))</f>
        <v>#DIV/0!</v>
      </c>
      <c r="AF823" t="e">
        <f>IF(DEGREES(ACOS(SIN(RADIANS(G823))*SIN(RADIANS(E813))+COS(RADIANS(G823))*COS(RADIANS(E813))*COS(RADIANS(AF803))))&gt;90,0,$F$4*$F$5/E812^2*(SIN(RADIANS(G823))*SIN(RADIANS(E813))+COS(RADIANS(G823))*COS(RADIANS(E813))*COS(RADIANS(AF803))))</f>
        <v>#DIV/0!</v>
      </c>
      <c r="AG823" t="e">
        <f>IF(DEGREES(ACOS(SIN(RADIANS(G823))*SIN(RADIANS(E813))+COS(RADIANS(G823))*COS(RADIANS(E813))*COS(RADIANS(AG803))))&gt;90,0,$F$4*$F$5/E812^2*(SIN(RADIANS(G823))*SIN(RADIANS(E813))+COS(RADIANS(G823))*COS(RADIANS(E813))*COS(RADIANS(AG803))))</f>
        <v>#DIV/0!</v>
      </c>
      <c r="AH823" t="e">
        <f>IF(DEGREES(ACOS(SIN(RADIANS(G823))*SIN(RADIANS(E813))+COS(RADIANS(G823))*COS(RADIANS(E813))*COS(RADIANS(AH803))))&gt;90,0,$F$4*$F$5/E812^2*(SIN(RADIANS(G823))*SIN(RADIANS(E813))+COS(RADIANS(G823))*COS(RADIANS(E813))*COS(RADIANS(AH803))))</f>
        <v>#DIV/0!</v>
      </c>
      <c r="AI823" t="e">
        <f>IF(DEGREES(ACOS(SIN(RADIANS(G823))*SIN(RADIANS(E813))+COS(RADIANS(G823))*COS(RADIANS(E813))*COS(RADIANS(AI803))))&gt;90,0,$F$4*$F$5/E812^2*(SIN(RADIANS(G823))*SIN(RADIANS(E813))+COS(RADIANS(G823))*COS(RADIANS(E813))*COS(RADIANS(AI803))))</f>
        <v>#DIV/0!</v>
      </c>
      <c r="AJ823" t="e">
        <f>IF(DEGREES(ACOS(SIN(RADIANS(G823))*SIN(RADIANS(E813))+COS(RADIANS(G823))*COS(RADIANS(E813))*COS(RADIANS(AJ803))))&gt;90,0,$F$4*$F$5/E812^2*(SIN(RADIANS(G823))*SIN(RADIANS(E813))+COS(RADIANS(G823))*COS(RADIANS(E813))*COS(RADIANS(AJ803))))</f>
        <v>#DIV/0!</v>
      </c>
      <c r="AK823" t="e">
        <f>IF(DEGREES(ACOS(SIN(RADIANS(G823))*SIN(RADIANS(E813))+COS(RADIANS(G823))*COS(RADIANS(E813))*COS(RADIANS(AK803))))&gt;90,0,$F$4*$F$5/E812^2*(SIN(RADIANS(G823))*SIN(RADIANS(E813))+COS(RADIANS(G823))*COS(RADIANS(E813))*COS(RADIANS(AK803))))</f>
        <v>#DIV/0!</v>
      </c>
      <c r="AL823" t="e">
        <f>IF(DEGREES(ACOS(SIN(RADIANS(G823))*SIN(RADIANS(E813))+COS(RADIANS(G823))*COS(RADIANS(E813))*COS(RADIANS(AL803))))&gt;90,0,$F$4*$F$5/E812^2*(SIN(RADIANS(G823))*SIN(RADIANS(E813))+COS(RADIANS(G823))*COS(RADIANS(E813))*COS(RADIANS(AL803))))</f>
        <v>#DIV/0!</v>
      </c>
      <c r="AM823" t="e">
        <f>IF(DEGREES(ACOS(SIN(RADIANS(G823))*SIN(RADIANS(E813))+COS(RADIANS(G823))*COS(RADIANS(E813))*COS(RADIANS(AM803))))&gt;90,0,$F$4*$F$5/E812^2*(SIN(RADIANS(G823))*SIN(RADIANS(E813))+COS(RADIANS(G823))*COS(RADIANS(E813))*COS(RADIANS(AM803))))</f>
        <v>#DIV/0!</v>
      </c>
      <c r="AN823" t="e">
        <f>IF(DEGREES(ACOS(SIN(RADIANS(G823))*SIN(RADIANS(E813))+COS(RADIANS(G823))*COS(RADIANS(E813))*COS(RADIANS(AN803))))&gt;90,0,$F$4*$F$5/E812^2*(SIN(RADIANS(G823))*SIN(RADIANS(E813))+COS(RADIANS(G823))*COS(RADIANS(E813))*COS(RADIANS(AN803))))</f>
        <v>#DIV/0!</v>
      </c>
      <c r="AO823" t="e">
        <f>IF(DEGREES(ACOS(SIN(RADIANS(G823))*SIN(RADIANS(E813))+COS(RADIANS(G823))*COS(RADIANS(E813))*COS(RADIANS(AO803))))&gt;90,0,$F$4*$F$5/E812^2*(SIN(RADIANS(G823))*SIN(RADIANS(E813))+COS(RADIANS(G823))*COS(RADIANS(E813))*COS(RADIANS(AO803))))</f>
        <v>#DIV/0!</v>
      </c>
      <c r="AP823" t="e">
        <f>IF(DEGREES(ACOS(SIN(RADIANS(G823))*SIN(RADIANS(E813))+COS(RADIANS(G823))*COS(RADIANS(E813))*COS(RADIANS(AP803))))&gt;90,0,$F$4*$F$5/E812^2*(SIN(RADIANS(G823))*SIN(RADIANS(E813))+COS(RADIANS(G823))*COS(RADIANS(E813))*COS(RADIANS(AP803))))</f>
        <v>#DIV/0!</v>
      </c>
      <c r="AQ823" t="e">
        <f>IF(DEGREES(ACOS(SIN(RADIANS(G823))*SIN(RADIANS(E813))+COS(RADIANS(G823))*COS(RADIANS(E813))*COS(RADIANS(AQ803))))&gt;90,0,$F$4*$F$5/E812^2*(SIN(RADIANS(G823))*SIN(RADIANS(E813))+COS(RADIANS(G823))*COS(RADIANS(E813))*COS(RADIANS(AQ803))))</f>
        <v>#DIV/0!</v>
      </c>
      <c r="AR823" t="e">
        <f>IF(DEGREES(ACOS(SIN(RADIANS(G823))*SIN(RADIANS(E813))+COS(RADIANS(G823))*COS(RADIANS(E813))*COS(RADIANS(AR803))))&gt;90,0,$F$4*$F$5/E812^2*(SIN(RADIANS(G823))*SIN(RADIANS(E813))+COS(RADIANS(G823))*COS(RADIANS(E813))*COS(RADIANS(AR803))))</f>
        <v>#DIV/0!</v>
      </c>
    </row>
    <row r="825" spans="2:44" x14ac:dyDescent="0.5">
      <c r="H825" t="s">
        <v>769</v>
      </c>
      <c r="I825">
        <v>180</v>
      </c>
      <c r="J825">
        <v>170</v>
      </c>
      <c r="K825">
        <v>160</v>
      </c>
      <c r="L825">
        <v>150</v>
      </c>
      <c r="M825">
        <v>140</v>
      </c>
      <c r="N825">
        <v>130</v>
      </c>
      <c r="O825">
        <v>120</v>
      </c>
      <c r="P825">
        <v>110</v>
      </c>
      <c r="Q825">
        <v>100</v>
      </c>
      <c r="R825">
        <v>90</v>
      </c>
      <c r="S825">
        <v>80</v>
      </c>
      <c r="T825">
        <v>70</v>
      </c>
      <c r="U825">
        <v>60</v>
      </c>
      <c r="V825">
        <v>50</v>
      </c>
      <c r="W825">
        <v>40</v>
      </c>
      <c r="X825">
        <v>30</v>
      </c>
      <c r="Y825">
        <v>20</v>
      </c>
      <c r="Z825">
        <v>10</v>
      </c>
      <c r="AA825">
        <v>0</v>
      </c>
      <c r="AB825">
        <v>-10</v>
      </c>
      <c r="AC825">
        <v>-20</v>
      </c>
      <c r="AD825">
        <v>-30</v>
      </c>
      <c r="AE825">
        <v>-40</v>
      </c>
      <c r="AF825">
        <v>-50</v>
      </c>
      <c r="AG825">
        <v>-60</v>
      </c>
      <c r="AH825">
        <v>-70</v>
      </c>
      <c r="AI825">
        <v>-80</v>
      </c>
      <c r="AJ825">
        <v>-90</v>
      </c>
      <c r="AK825">
        <v>-100</v>
      </c>
      <c r="AL825">
        <v>-110</v>
      </c>
      <c r="AM825">
        <v>-120</v>
      </c>
      <c r="AN825">
        <v>-130</v>
      </c>
      <c r="AO825">
        <v>-140</v>
      </c>
      <c r="AP825">
        <v>-150</v>
      </c>
      <c r="AQ825">
        <v>-160</v>
      </c>
      <c r="AR825">
        <v>-170</v>
      </c>
    </row>
    <row r="826" spans="2:44" x14ac:dyDescent="0.5">
      <c r="H826" t="s">
        <v>779</v>
      </c>
      <c r="I826">
        <f>IF(ABS(I825-E838)&gt;180,IF(ABS(I825-E838)&gt;360,ABS(I825-E838)-360,360-ABS(I825-E838)),ABS(I825-E838))</f>
        <v>180</v>
      </c>
      <c r="J826">
        <f>IF(ABS(J825-E838)&gt;180,IF(ABS(J825-E838)&gt;360,ABS(J825-E838)-360,360-ABS(J825-E838)),ABS(J825-E838))</f>
        <v>170</v>
      </c>
      <c r="K826">
        <f>IF(ABS(K825-E838)&gt;180,IF(ABS(K825-E838)&gt;360,ABS(K825-E838)-360,360-ABS(K825-E838)),ABS(K825-E838))</f>
        <v>160</v>
      </c>
      <c r="L826">
        <f>IF(ABS(L825-E838)&gt;180,IF(ABS(L825-E838)&gt;360,ABS(L825-E838)-360,360-ABS(L825-E838)),ABS(L825-E838))</f>
        <v>150</v>
      </c>
      <c r="M826">
        <f>IF(ABS(M825-E838)&gt;180,IF(ABS(M825-E838)&gt;360,ABS(M825-E838)-360,360-ABS(M825-E838)),ABS(M825-E838))</f>
        <v>140</v>
      </c>
      <c r="N826">
        <f>IF(ABS(N825-E838)&gt;180,IF(ABS(N825-E838)&gt;360,ABS(N825-E838)-360,360-ABS(N825-E838)),ABS(N825-E838))</f>
        <v>130</v>
      </c>
      <c r="O826">
        <f>IF(ABS(O825-E838)&gt;180,IF(ABS(O825-E838)&gt;360,ABS(O825-E838)-360,360-ABS(O825-E838)),ABS(O825-E838))</f>
        <v>120</v>
      </c>
      <c r="P826">
        <f>IF(ABS(P825-E838)&gt;180,IF(ABS(P825-E838)&gt;360,ABS(P825-E838)-360,360-ABS(P825-E838)),ABS(P825-E838))</f>
        <v>110</v>
      </c>
      <c r="Q826">
        <f>IF(ABS(Q825-E838)&gt;180,IF(ABS(Q825-E838)&gt;360,ABS(Q825-E838)-360,360-ABS(Q825-E838)),ABS(Q825-E838))</f>
        <v>100</v>
      </c>
      <c r="R826">
        <f>IF(ABS(R825-E838)&gt;180,IF(ABS(R825-E838)&gt;360,ABS(R825-E838)-360,360-ABS(R825-E838)),ABS(R825-E838))</f>
        <v>90</v>
      </c>
      <c r="S826">
        <f>IF(ABS(S825-E838)&gt;180,IF(ABS(S825-E838)&gt;360,ABS(S825-E838)-360,360-ABS(S825-E838)),ABS(S825-E838))</f>
        <v>80</v>
      </c>
      <c r="T826">
        <f>IF(ABS(T825-E838)&gt;180,IF(ABS(T825-E838)&gt;360,ABS(T825-E838)-360,360-ABS(T825-E838)),ABS(T825-E838))</f>
        <v>70</v>
      </c>
      <c r="U826">
        <f>IF(ABS(U825-E838)&gt;180,IF(ABS(U825-E838)&gt;360,ABS(U825-E838)-360,360-ABS(U825-E838)),ABS(U825-E838))</f>
        <v>60</v>
      </c>
      <c r="V826">
        <f>IF(ABS(V825-E838)&gt;180,IF(ABS(V825-E838)&gt;360,ABS(V825-E838)-360,360-ABS(V825-E838)),ABS(V825-E838))</f>
        <v>50</v>
      </c>
      <c r="W826">
        <f>IF(ABS(W825-E838)&gt;180,IF(ABS(W825-E838)&gt;360,ABS(W825-E838)-360,360-ABS(W825-E838)),ABS(W825-E838))</f>
        <v>40</v>
      </c>
      <c r="X826">
        <f>IF(ABS(X825-E838)&gt;180,IF(ABS(X825-E838)&gt;360,ABS(X825-E838)-360,360-ABS(X825-E838)),ABS(X825-E838))</f>
        <v>30</v>
      </c>
      <c r="Y826">
        <f>IF(ABS(Y825-E838)&gt;180,IF(ABS(Y825-E838)&gt;360,ABS(Y825-E838)-360,360-ABS(Y825-E838)),ABS(Y825-E838))</f>
        <v>20</v>
      </c>
      <c r="Z826">
        <f>IF(ABS(Z825-E838)&gt;180,IF(ABS(Z825-E838)&gt;360,ABS(Z825-E838)-360,360-ABS(Z825-E838)),ABS(Z825-E838))</f>
        <v>10</v>
      </c>
      <c r="AA826">
        <f>IF(ABS(AA825-E838)&gt;180,IF(ABS(AA825-E838)&gt;360,ABS(AA825-E838)-360,360-ABS(AA825-E838)),ABS(AA825-E838))</f>
        <v>0</v>
      </c>
      <c r="AB826">
        <f>IF(ABS(AB825-E838)&gt;180,IF(ABS(AB825-E838)&gt;360,ABS(AB825-E838)-360,360-ABS(AB825-E838)),ABS(AB825-E838))</f>
        <v>10</v>
      </c>
      <c r="AC826">
        <f>IF(ABS(AC825-E838)&gt;180,IF(ABS(AC825-E838)&gt;360,ABS(AC825-E838)-360,360-ABS(AC825-E838)),ABS(AC825-E838))</f>
        <v>20</v>
      </c>
      <c r="AD826">
        <f>IF(ABS(AD825-E838)&gt;180,IF(ABS(AD825-E838)&gt;360,ABS(AD825-E838)-360,360-ABS(AD825-E838)),ABS(AD825-E838))</f>
        <v>30</v>
      </c>
      <c r="AE826">
        <f>IF(ABS(AE825-E838)&gt;180,IF(ABS(AE825-E838)&gt;360,ABS(AE825-E838)-360,360-ABS(AE825-E838)),ABS(AE825-E838))</f>
        <v>40</v>
      </c>
      <c r="AF826">
        <f>IF(ABS(AF825-E838)&gt;180,IF(ABS(AF825-E838)&gt;360,ABS(AF825-E838)-360,360-ABS(AF825-E838)),ABS(AF825-E838))</f>
        <v>50</v>
      </c>
      <c r="AG826">
        <f>IF(ABS(AG825-E838)&gt;180,IF(ABS(AG825-E838)&gt;360,ABS(AG825-E838)-360,360-ABS(AG825-E838)),ABS(AG825-E838))</f>
        <v>60</v>
      </c>
      <c r="AH826">
        <f>IF(ABS(AH825-E838)&gt;180,IF(ABS(AH825-E838)&gt;360,ABS(AH825-E838)-360,360-ABS(AH825-E838)),ABS(AH825-E838))</f>
        <v>70</v>
      </c>
      <c r="AI826">
        <f>IF(ABS(AI825-E838)&gt;180,IF(ABS(AI825-E838)&gt;360,ABS(AI825-E838)-360,360-ABS(AI825-E838)),ABS(AI825-E838))</f>
        <v>80</v>
      </c>
      <c r="AJ826">
        <f>IF(ABS(AJ825-E838)&gt;180,IF(ABS(AJ825-E838)&gt;360,ABS(AJ825-E838)-360,360-ABS(AJ825-E838)),ABS(AJ825-E838))</f>
        <v>90</v>
      </c>
      <c r="AK826">
        <f>IF(ABS(AK825-E838)&gt;180,IF(ABS(AK825-E838)&gt;360,ABS(AK825-E838)-360,360-ABS(AK825-E838)),ABS(AK825-E838))</f>
        <v>100</v>
      </c>
      <c r="AL826">
        <f>IF(ABS(AL825-E838)&gt;180,IF(ABS(AL825-E838)&gt;360,ABS(AL825-E838)-360,360-ABS(AL825-E838)),ABS(AL825-E838))</f>
        <v>110</v>
      </c>
      <c r="AM826">
        <f>IF(ABS(AM825-E838)&gt;180,IF(ABS(AM825-E838)&gt;360,ABS(AM825-E838)-360,360-ABS(AM825-E838)),ABS(AM825-E838))</f>
        <v>120</v>
      </c>
      <c r="AN826">
        <f>IF(ABS(AN825-E838)&gt;180,IF(ABS(AN825-E838)&gt;360,ABS(AN825-E838)-360,360-ABS(AN825-E838)),ABS(AN825-E838))</f>
        <v>130</v>
      </c>
      <c r="AO826">
        <f>IF(ABS(AO825-E838)&gt;180,IF(ABS(AO825-E838)&gt;360,ABS(AO825-E838)-360,360-ABS(AO825-E838)),ABS(AO825-E838))</f>
        <v>140</v>
      </c>
      <c r="AP826">
        <f>IF(ABS(AP825-E838)&gt;180,IF(ABS(AP825-E838)&gt;360,ABS(AP825-E838)-360,360-ABS(AP825-E838)),ABS(AP825-E838))</f>
        <v>150</v>
      </c>
      <c r="AQ826">
        <f>IF(ABS(AQ825-E838)&gt;180,IF(ABS(AQ825-E838)&gt;360,ABS(AQ825-E838)-360,360-ABS(AQ825-E838)),ABS(AQ825-E838))</f>
        <v>160</v>
      </c>
      <c r="AR826">
        <f>IF(ABS(AR825-E838)&gt;180,IF(ABS(AR825-E838)&gt;360,ABS(AR825-E838)-360,360-ABS(AR825-E838)),ABS(AR825-E838))</f>
        <v>170</v>
      </c>
    </row>
    <row r="827" spans="2:44" x14ac:dyDescent="0.5">
      <c r="G827" t="s">
        <v>734</v>
      </c>
    </row>
    <row r="828" spans="2:44" x14ac:dyDescent="0.5">
      <c r="B828" t="s">
        <v>788</v>
      </c>
      <c r="E828">
        <v>340</v>
      </c>
      <c r="G828">
        <v>90</v>
      </c>
      <c r="I828" t="e">
        <f>IF(DEGREES(ACOS(SIN(RADIANS(G828))*SIN(RADIANS(E836))+COS(RADIANS(G828))*COS(RADIANS(E836))*COS(RADIANS(I826))))&gt;90,0,$F$4*$F$5/E835^2*(SIN(RADIANS(G828))*SIN(RADIANS(E836))+COS(RADIANS(G828))*COS(RADIANS(E836))*COS(RADIANS(I826))))</f>
        <v>#DIV/0!</v>
      </c>
      <c r="J828" t="e">
        <f>IF(DEGREES(ACOS(SIN(RADIANS(G828))*SIN(RADIANS(E836))+COS(RADIANS(G828))*COS(RADIANS(E836))*COS(RADIANS(J826))))&gt;90,0,$F$4*$F$5/E835^2*(SIN(RADIANS(G828))*SIN(RADIANS(E836))+COS(RADIANS(G828))*COS(RADIANS(E836))*COS(RADIANS(J826))))</f>
        <v>#DIV/0!</v>
      </c>
      <c r="K828" t="e">
        <f>IF(DEGREES(ACOS(SIN(RADIANS(G828))*SIN(RADIANS(E836))+COS(RADIANS(G828))*COS(RADIANS(E836))*COS(RADIANS(K826))))&gt;90,0,$F$4*$F$5/E835^2*(SIN(RADIANS(G828))*SIN(RADIANS(E836))+COS(RADIANS(G828))*COS(RADIANS(E836))*COS(RADIANS(K826))))</f>
        <v>#DIV/0!</v>
      </c>
      <c r="L828" t="e">
        <f>IF(DEGREES(ACOS(SIN(RADIANS(G828))*SIN(RADIANS(E836))+COS(RADIANS(G828))*COS(RADIANS(E836))*COS(RADIANS(L826))))&gt;90,0,$F$4*$F$5/E835^2*(SIN(RADIANS(G828))*SIN(RADIANS(E836))+COS(RADIANS(G828))*COS(RADIANS(E836))*COS(RADIANS(L826))))</f>
        <v>#DIV/0!</v>
      </c>
      <c r="M828" t="e">
        <f>IF(DEGREES(ACOS(SIN(RADIANS(G828))*SIN(RADIANS(E836))+COS(RADIANS(G828))*COS(RADIANS(E836))*COS(RADIANS(M826))))&gt;90,0,$F$4*$F$5/E835^2*(SIN(RADIANS(G828))*SIN(RADIANS(E836))+COS(RADIANS(G828))*COS(RADIANS(E836))*COS(RADIANS(M826))))</f>
        <v>#DIV/0!</v>
      </c>
      <c r="N828" t="e">
        <f>IF(DEGREES(ACOS(SIN(RADIANS(G828))*SIN(RADIANS(E836))+COS(RADIANS(G828))*COS(RADIANS(E836))*COS(RADIANS(N826))))&gt;90,0,$F$4*$F$5/E835^2*(SIN(RADIANS(G828))*SIN(RADIANS(E836))+COS(RADIANS(G828))*COS(RADIANS(E836))*COS(RADIANS(N826))))</f>
        <v>#DIV/0!</v>
      </c>
      <c r="O828" t="e">
        <f>IF(DEGREES(ACOS(SIN(RADIANS(G828))*SIN(RADIANS(E836))+COS(RADIANS(G828))*COS(RADIANS(E836))*COS(RADIANS(O826))))&gt;90,0,$F$4*$F$5/E835^2*(SIN(RADIANS(G828))*SIN(RADIANS(E836))+COS(RADIANS(G828))*COS(RADIANS(E836))*COS(RADIANS(O826))))</f>
        <v>#DIV/0!</v>
      </c>
      <c r="P828" t="e">
        <f>IF(DEGREES(ACOS(SIN(RADIANS(G828))*SIN(RADIANS(E836))+COS(RADIANS(G828))*COS(RADIANS(E836))*COS(RADIANS(P826))))&gt;90,0,$F$4*$F$5/E835^2*(SIN(RADIANS(G828))*SIN(RADIANS(E836))+COS(RADIANS(G828))*COS(RADIANS(E836))*COS(RADIANS(P826))))</f>
        <v>#DIV/0!</v>
      </c>
      <c r="Q828" t="e">
        <f>IF(DEGREES(ACOS(SIN(RADIANS(G828))*SIN(RADIANS(E836))+COS(RADIANS(G828))*COS(RADIANS(E836))*COS(RADIANS(Q826))))&gt;90,0,$F$4*$F$5/E835^2*(SIN(RADIANS(G828))*SIN(RADIANS(E836))+COS(RADIANS(G828))*COS(RADIANS(E836))*COS(RADIANS(Q826))))</f>
        <v>#DIV/0!</v>
      </c>
      <c r="R828" t="e">
        <f>IF(DEGREES(ACOS(SIN(RADIANS(G828))*SIN(RADIANS(E836))+COS(RADIANS(G828))*COS(RADIANS(E836))*COS(RADIANS(R826))))&gt;90,0,$F$4*$F$5/E835^2*(SIN(RADIANS(G828))*SIN(RADIANS(E836))+COS(RADIANS(G828))*COS(RADIANS(E836))*COS(RADIANS(R826))))</f>
        <v>#DIV/0!</v>
      </c>
      <c r="S828" t="e">
        <f>IF(DEGREES(ACOS(SIN(RADIANS(G828))*SIN(RADIANS(E836))+COS(RADIANS(G828))*COS(RADIANS(E836))*COS(RADIANS(S826))))&gt;90,0,$F$4*$F$5/E835^2*(SIN(RADIANS(G828))*SIN(RADIANS(E836))+COS(RADIANS(G828))*COS(RADIANS(E836))*COS(RADIANS(S826))))</f>
        <v>#DIV/0!</v>
      </c>
      <c r="T828" t="e">
        <f>IF(DEGREES(ACOS(SIN(RADIANS(G828))*SIN(RADIANS(E836))+COS(RADIANS(G828))*COS(RADIANS(E836))*COS(RADIANS(T826))))&gt;90,0,$F$4*$F$5/E835^2*(SIN(RADIANS(G828))*SIN(RADIANS(E836))+COS(RADIANS(G828))*COS(RADIANS(E836))*COS(RADIANS(T826))))</f>
        <v>#DIV/0!</v>
      </c>
      <c r="U828" t="e">
        <f>IF(DEGREES(ACOS(SIN(RADIANS(G828))*SIN(RADIANS(E836))+COS(RADIANS(G828))*COS(RADIANS(E836))*COS(RADIANS(U826))))&gt;90,0,$F$4*$F$5/E835^2*(SIN(RADIANS(G828))*SIN(RADIANS(E836))+COS(RADIANS(G828))*COS(RADIANS(E836))*COS(RADIANS(U826))))</f>
        <v>#DIV/0!</v>
      </c>
      <c r="V828" t="e">
        <f>IF(DEGREES(ACOS(SIN(RADIANS(G828))*SIN(RADIANS(E836))+COS(RADIANS(G828))*COS(RADIANS(E836))*COS(RADIANS(V826))))&gt;90,0,$F$4*$F$5/E835^2*(SIN(RADIANS(G828))*SIN(RADIANS(E836))+COS(RADIANS(G828))*COS(RADIANS(E836))*COS(RADIANS(V826))))</f>
        <v>#DIV/0!</v>
      </c>
      <c r="W828" t="e">
        <f>IF(DEGREES(ACOS(SIN(RADIANS(G828))*SIN(RADIANS(E836))+COS(RADIANS(G828))*COS(RADIANS(E836))*COS(RADIANS(W826))))&gt;90,0,$F$4*$F$5/E835^2*(SIN(RADIANS(G828))*SIN(RADIANS(E836))+COS(RADIANS(G828))*COS(RADIANS(E836))*COS(RADIANS(W826))))</f>
        <v>#DIV/0!</v>
      </c>
      <c r="X828" t="e">
        <f>IF(DEGREES(ACOS(SIN(RADIANS(G828))*SIN(RADIANS(E836))+COS(RADIANS(G828))*COS(RADIANS(E836))*COS(RADIANS(X826))))&gt;90,0,$F$4*$F$5/E835^2*(SIN(RADIANS(G828))*SIN(RADIANS(E836))+COS(RADIANS(G828))*COS(RADIANS(E836))*COS(RADIANS(X826))))</f>
        <v>#DIV/0!</v>
      </c>
      <c r="Y828" t="e">
        <f>IF(DEGREES(ACOS(SIN(RADIANS(G828))*SIN(RADIANS(E836))+COS(RADIANS(G828))*COS(RADIANS(E836))*COS(RADIANS(Y826))))&gt;90,0,$F$4*$F$5/E835^2*(SIN(RADIANS(G828))*SIN(RADIANS(E836))+COS(RADIANS(G828))*COS(RADIANS(E836))*COS(RADIANS(Y826))))</f>
        <v>#DIV/0!</v>
      </c>
      <c r="Z828" t="e">
        <f>IF(DEGREES(ACOS(SIN(RADIANS(G828))*SIN(RADIANS(E836))+COS(RADIANS(G828))*COS(RADIANS(E836))*COS(RADIANS(Z826))))&gt;90,0,$F$4*$F$5/E835^2*(SIN(RADIANS(G828))*SIN(RADIANS(E836))+COS(RADIANS(G828))*COS(RADIANS(E836))*COS(RADIANS(Z826))))</f>
        <v>#DIV/0!</v>
      </c>
      <c r="AA828" t="e">
        <f>IF(DEGREES(ACOS(SIN(RADIANS(G828))*SIN(RADIANS(E836))+COS(RADIANS(G828))*COS(RADIANS(E836))*COS(RADIANS(AA826))))&gt;90,0,$F$4*$F$5/E835^2*(SIN(RADIANS(G828))*SIN(RADIANS(E836))+COS(RADIANS(G828))*COS(RADIANS(E836))*COS(RADIANS(AA826))))</f>
        <v>#DIV/0!</v>
      </c>
      <c r="AB828" t="e">
        <f>IF(DEGREES(ACOS(SIN(RADIANS(G828))*SIN(RADIANS(E836))+COS(RADIANS(G828))*COS(RADIANS(E836))*COS(RADIANS(AB826))))&gt;90,0,$F$4*$F$5/E835^2*(SIN(RADIANS(G828))*SIN(RADIANS(E836))+COS(RADIANS(G828))*COS(RADIANS(E836))*COS(RADIANS(AB826))))</f>
        <v>#DIV/0!</v>
      </c>
      <c r="AC828" t="e">
        <f>IF(DEGREES(ACOS(SIN(RADIANS(G828))*SIN(RADIANS(E836))+COS(RADIANS(G828))*COS(RADIANS(E836))*COS(RADIANS(AC826))))&gt;90,0,$F$4*$F$5/E835^2*(SIN(RADIANS(G828))*SIN(RADIANS(E836))+COS(RADIANS(G828))*COS(RADIANS(E836))*COS(RADIANS(AC826))))</f>
        <v>#DIV/0!</v>
      </c>
      <c r="AD828" t="e">
        <f>IF(DEGREES(ACOS(SIN(RADIANS(G828))*SIN(RADIANS(E836))+COS(RADIANS(G828))*COS(RADIANS(E836))*COS(RADIANS(AD826))))&gt;90,0,$F$4*$F$5/E835^2*(SIN(RADIANS(G828))*SIN(RADIANS(E836))+COS(RADIANS(G828))*COS(RADIANS(E836))*COS(RADIANS(AD826))))</f>
        <v>#DIV/0!</v>
      </c>
      <c r="AE828" t="e">
        <f>IF(DEGREES(ACOS(SIN(RADIANS(G828))*SIN(RADIANS(E836))+COS(RADIANS(G828))*COS(RADIANS(E836))*COS(RADIANS(AE826))))&gt;90,0,$F$4*$F$5/E835^2*(SIN(RADIANS(G828))*SIN(RADIANS(E836))+COS(RADIANS(G828))*COS(RADIANS(E836))*COS(RADIANS(AE826))))</f>
        <v>#DIV/0!</v>
      </c>
      <c r="AF828" t="e">
        <f>IF(DEGREES(ACOS(SIN(RADIANS(G828))*SIN(RADIANS(E836))+COS(RADIANS(G828))*COS(RADIANS(E836))*COS(RADIANS(AF826))))&gt;90,0,$F$4*$F$5/E835^2*(SIN(RADIANS(G828))*SIN(RADIANS(E836))+COS(RADIANS(G828))*COS(RADIANS(E836))*COS(RADIANS(AF826))))</f>
        <v>#DIV/0!</v>
      </c>
      <c r="AG828" t="e">
        <f>IF(DEGREES(ACOS(SIN(RADIANS(G828))*SIN(RADIANS(E836))+COS(RADIANS(G828))*COS(RADIANS(E836))*COS(RADIANS(AG826))))&gt;90,0,$F$4*$F$5/E835^2*(SIN(RADIANS(G828))*SIN(RADIANS(E836))+COS(RADIANS(G828))*COS(RADIANS(E836))*COS(RADIANS(AG826))))</f>
        <v>#DIV/0!</v>
      </c>
      <c r="AH828" t="e">
        <f>IF(DEGREES(ACOS(SIN(RADIANS(G828))*SIN(RADIANS(E836))+COS(RADIANS(G828))*COS(RADIANS(E836))*COS(RADIANS(AH826))))&gt;90,0,$F$4*$F$5/E835^2*(SIN(RADIANS(G828))*SIN(RADIANS(E836))+COS(RADIANS(G828))*COS(RADIANS(E836))*COS(RADIANS(AH826))))</f>
        <v>#DIV/0!</v>
      </c>
      <c r="AI828" t="e">
        <f>IF(DEGREES(ACOS(SIN(RADIANS(G828))*SIN(RADIANS(E836))+COS(RADIANS(G828))*COS(RADIANS(E836))*COS(RADIANS(AI826))))&gt;90,0,$F$4*$F$5/E835^2*(SIN(RADIANS(G828))*SIN(RADIANS(E836))+COS(RADIANS(G828))*COS(RADIANS(E836))*COS(RADIANS(AI826))))</f>
        <v>#DIV/0!</v>
      </c>
      <c r="AJ828" t="e">
        <f>IF(DEGREES(ACOS(SIN(RADIANS(G828))*SIN(RADIANS(E836))+COS(RADIANS(G828))*COS(RADIANS(E836))*COS(RADIANS(AJ826))))&gt;90,0,$F$4*$F$5/E835^2*(SIN(RADIANS(G828))*SIN(RADIANS(E836))+COS(RADIANS(G828))*COS(RADIANS(E836))*COS(RADIANS(AJ826))))</f>
        <v>#DIV/0!</v>
      </c>
      <c r="AK828" t="e">
        <f>IF(DEGREES(ACOS(SIN(RADIANS(G828))*SIN(RADIANS(E836))+COS(RADIANS(G828))*COS(RADIANS(E836))*COS(RADIANS(AK826))))&gt;90,0,$F$4*$F$5/E835^2*(SIN(RADIANS(G828))*SIN(RADIANS(E836))+COS(RADIANS(G828))*COS(RADIANS(E836))*COS(RADIANS(AK826))))</f>
        <v>#DIV/0!</v>
      </c>
      <c r="AL828" t="e">
        <f>IF(DEGREES(ACOS(SIN(RADIANS(G828))*SIN(RADIANS(E836))+COS(RADIANS(G828))*COS(RADIANS(E836))*COS(RADIANS(AL826))))&gt;90,0,$F$4*$F$5/E835^2*(SIN(RADIANS(G828))*SIN(RADIANS(E836))+COS(RADIANS(G828))*COS(RADIANS(E836))*COS(RADIANS(AL826))))</f>
        <v>#DIV/0!</v>
      </c>
      <c r="AM828" t="e">
        <f>IF(DEGREES(ACOS(SIN(RADIANS(G828))*SIN(RADIANS(E836))+COS(RADIANS(G828))*COS(RADIANS(E836))*COS(RADIANS(AM826))))&gt;90,0,$F$4*$F$5/E835^2*(SIN(RADIANS(G828))*SIN(RADIANS(E836))+COS(RADIANS(G828))*COS(RADIANS(E836))*COS(RADIANS(AM826))))</f>
        <v>#DIV/0!</v>
      </c>
      <c r="AN828" t="e">
        <f>IF(DEGREES(ACOS(SIN(RADIANS(G828))*SIN(RADIANS(E836))+COS(RADIANS(G828))*COS(RADIANS(E836))*COS(RADIANS(AN826))))&gt;90,0,$F$4*$F$5/E835^2*(SIN(RADIANS(G828))*SIN(RADIANS(E836))+COS(RADIANS(G828))*COS(RADIANS(E836))*COS(RADIANS(AN826))))</f>
        <v>#DIV/0!</v>
      </c>
      <c r="AO828" t="e">
        <f>IF(DEGREES(ACOS(SIN(RADIANS(G828))*SIN(RADIANS(E836))+COS(RADIANS(G828))*COS(RADIANS(E836))*COS(RADIANS(AO826))))&gt;90,0,$F$4*$F$5/E835^2*(SIN(RADIANS(G828))*SIN(RADIANS(E836))+COS(RADIANS(G828))*COS(RADIANS(E836))*COS(RADIANS(AO826))))</f>
        <v>#DIV/0!</v>
      </c>
      <c r="AP828" t="e">
        <f>IF(DEGREES(ACOS(SIN(RADIANS(G828))*SIN(RADIANS(E836))+COS(RADIANS(G828))*COS(RADIANS(E836))*COS(RADIANS(AP826))))&gt;90,0,$F$4*$F$5/E835^2*(SIN(RADIANS(G828))*SIN(RADIANS(E836))+COS(RADIANS(G828))*COS(RADIANS(E836))*COS(RADIANS(AP826))))</f>
        <v>#DIV/0!</v>
      </c>
      <c r="AQ828" t="e">
        <f>IF(DEGREES(ACOS(SIN(RADIANS(G828))*SIN(RADIANS(E836))+COS(RADIANS(G828))*COS(RADIANS(E836))*COS(RADIANS(AQ826))))&gt;90,0,$F$4*$F$5/E835^2*(SIN(RADIANS(G828))*SIN(RADIANS(E836))+COS(RADIANS(G828))*COS(RADIANS(E836))*COS(RADIANS(AQ826))))</f>
        <v>#DIV/0!</v>
      </c>
      <c r="AR828" t="e">
        <f>IF(DEGREES(ACOS(SIN(RADIANS(G828))*SIN(RADIANS(E836))+COS(RADIANS(G828))*COS(RADIANS(E836))*COS(RADIANS(AR826))))&gt;90,0,$F$4*$F$5/E835^2*(SIN(RADIANS(G828))*SIN(RADIANS(E836))+COS(RADIANS(G828))*COS(RADIANS(E836))*COS(RADIANS(AR826))))</f>
        <v>#DIV/0!</v>
      </c>
    </row>
    <row r="829" spans="2:44" x14ac:dyDescent="0.5">
      <c r="B829" t="s">
        <v>726</v>
      </c>
      <c r="E829" cm="1">
        <f t="array" ref="E829">INDEX($D$1751:$AM$1751,0,MATCH(E828-IF(E828&lt;360,0,360),$D$1700:$AM$1700,0))+IF(E828&gt;350,360,0)</f>
        <v>340</v>
      </c>
      <c r="G829">
        <v>80</v>
      </c>
      <c r="I829">
        <f>IF(DEGREES(ACOS(SIN(RADIANS(G829))*SIN(RADIANS(E836))+COS(RADIANS(G829))*COS(RADIANS(E836))*COS(RADIANS(I826))))&gt;90,0,$F$4*$F$5/E835^2*(SIN(RADIANS(G829))*SIN(RADIANS(E836))+COS(RADIANS(G829))*COS(RADIANS(E836))*COS(RADIANS(I826))))</f>
        <v>0</v>
      </c>
      <c r="J829">
        <f>IF(DEGREES(ACOS(SIN(RADIANS(G829))*SIN(RADIANS(E836))+COS(RADIANS(G829))*COS(RADIANS(E836))*COS(RADIANS(J826))))&gt;90,0,$F$4*$F$5/E835^2*(SIN(RADIANS(G829))*SIN(RADIANS(E836))+COS(RADIANS(G829))*COS(RADIANS(E836))*COS(RADIANS(J826))))</f>
        <v>0</v>
      </c>
      <c r="K829">
        <f>IF(DEGREES(ACOS(SIN(RADIANS(G829))*SIN(RADIANS(E836))+COS(RADIANS(G829))*COS(RADIANS(E836))*COS(RADIANS(K826))))&gt;90,0,$F$4*$F$5/E835^2*(SIN(RADIANS(G829))*SIN(RADIANS(E836))+COS(RADIANS(G829))*COS(RADIANS(E836))*COS(RADIANS(K826))))</f>
        <v>0</v>
      </c>
      <c r="L829">
        <f>IF(DEGREES(ACOS(SIN(RADIANS(G829))*SIN(RADIANS(E836))+COS(RADIANS(G829))*COS(RADIANS(E836))*COS(RADIANS(L826))))&gt;90,0,$F$4*$F$5/E835^2*(SIN(RADIANS(G829))*SIN(RADIANS(E836))+COS(RADIANS(G829))*COS(RADIANS(E836))*COS(RADIANS(L826))))</f>
        <v>0</v>
      </c>
      <c r="M829">
        <f>IF(DEGREES(ACOS(SIN(RADIANS(G829))*SIN(RADIANS(E836))+COS(RADIANS(G829))*COS(RADIANS(E836))*COS(RADIANS(M826))))&gt;90,0,$F$4*$F$5/E835^2*(SIN(RADIANS(G829))*SIN(RADIANS(E836))+COS(RADIANS(G829))*COS(RADIANS(E836))*COS(RADIANS(M826))))</f>
        <v>0</v>
      </c>
      <c r="N829">
        <f>IF(DEGREES(ACOS(SIN(RADIANS(G829))*SIN(RADIANS(E836))+COS(RADIANS(G829))*COS(RADIANS(E836))*COS(RADIANS(N826))))&gt;90,0,$F$4*$F$5/E835^2*(SIN(RADIANS(G829))*SIN(RADIANS(E836))+COS(RADIANS(G829))*COS(RADIANS(E836))*COS(RADIANS(N826))))</f>
        <v>0</v>
      </c>
      <c r="O829">
        <f>IF(DEGREES(ACOS(SIN(RADIANS(G829))*SIN(RADIANS(E836))+COS(RADIANS(G829))*COS(RADIANS(E836))*COS(RADIANS(O826))))&gt;90,0,$F$4*$F$5/E835^2*(SIN(RADIANS(G829))*SIN(RADIANS(E836))+COS(RADIANS(G829))*COS(RADIANS(E836))*COS(RADIANS(O826))))</f>
        <v>0</v>
      </c>
      <c r="P829">
        <f>IF(DEGREES(ACOS(SIN(RADIANS(G829))*SIN(RADIANS(E836))+COS(RADIANS(G829))*COS(RADIANS(E836))*COS(RADIANS(P826))))&gt;90,0,$F$4*$F$5/E835^2*(SIN(RADIANS(G829))*SIN(RADIANS(E836))+COS(RADIANS(G829))*COS(RADIANS(E836))*COS(RADIANS(P826))))</f>
        <v>0</v>
      </c>
      <c r="Q829">
        <f>IF(DEGREES(ACOS(SIN(RADIANS(G829))*SIN(RADIANS(E836))+COS(RADIANS(G829))*COS(RADIANS(E836))*COS(RADIANS(Q826))))&gt;90,0,$F$4*$F$5/E835^2*(SIN(RADIANS(G829))*SIN(RADIANS(E836))+COS(RADIANS(G829))*COS(RADIANS(E836))*COS(RADIANS(Q826))))</f>
        <v>0</v>
      </c>
      <c r="R829" t="e">
        <f>IF(DEGREES(ACOS(SIN(RADIANS(G829))*SIN(RADIANS(E836))+COS(RADIANS(G829))*COS(RADIANS(E836))*COS(RADIANS(R826))))&gt;90,0,$F$4*$F$5/E835^2*(SIN(RADIANS(G829))*SIN(RADIANS(E836))+COS(RADIANS(G829))*COS(RADIANS(E836))*COS(RADIANS(R826))))</f>
        <v>#DIV/0!</v>
      </c>
      <c r="S829" t="e">
        <f>IF(DEGREES(ACOS(SIN(RADIANS(G829))*SIN(RADIANS(E836))+COS(RADIANS(G829))*COS(RADIANS(E836))*COS(RADIANS(S826))))&gt;90,0,$F$4*$F$5/E835^2*(SIN(RADIANS(G829))*SIN(RADIANS(E836))+COS(RADIANS(G829))*COS(RADIANS(E836))*COS(RADIANS(S826))))</f>
        <v>#DIV/0!</v>
      </c>
      <c r="T829" t="e">
        <f>IF(DEGREES(ACOS(SIN(RADIANS(G829))*SIN(RADIANS(E836))+COS(RADIANS(G829))*COS(RADIANS(E836))*COS(RADIANS(T826))))&gt;90,0,$F$4*$F$5/E835^2*(SIN(RADIANS(G829))*SIN(RADIANS(E836))+COS(RADIANS(G829))*COS(RADIANS(E836))*COS(RADIANS(T826))))</f>
        <v>#DIV/0!</v>
      </c>
      <c r="U829" t="e">
        <f>IF(DEGREES(ACOS(SIN(RADIANS(G829))*SIN(RADIANS(E836))+COS(RADIANS(G829))*COS(RADIANS(E836))*COS(RADIANS(U826))))&gt;90,0,$F$4*$F$5/E835^2*(SIN(RADIANS(G829))*SIN(RADIANS(E836))+COS(RADIANS(G829))*COS(RADIANS(E836))*COS(RADIANS(U826))))</f>
        <v>#DIV/0!</v>
      </c>
      <c r="V829" t="e">
        <f>IF(DEGREES(ACOS(SIN(RADIANS(G829))*SIN(RADIANS(E836))+COS(RADIANS(G829))*COS(RADIANS(E836))*COS(RADIANS(V826))))&gt;90,0,$F$4*$F$5/E835^2*(SIN(RADIANS(G829))*SIN(RADIANS(E836))+COS(RADIANS(G829))*COS(RADIANS(E836))*COS(RADIANS(V826))))</f>
        <v>#DIV/0!</v>
      </c>
      <c r="W829" t="e">
        <f>IF(DEGREES(ACOS(SIN(RADIANS(G829))*SIN(RADIANS(E836))+COS(RADIANS(G829))*COS(RADIANS(E836))*COS(RADIANS(W826))))&gt;90,0,$F$4*$F$5/E835^2*(SIN(RADIANS(G829))*SIN(RADIANS(E836))+COS(RADIANS(G829))*COS(RADIANS(E836))*COS(RADIANS(W826))))</f>
        <v>#DIV/0!</v>
      </c>
      <c r="X829" t="e">
        <f>IF(DEGREES(ACOS(SIN(RADIANS(G829))*SIN(RADIANS(E836))+COS(RADIANS(G829))*COS(RADIANS(E836))*COS(RADIANS(X826))))&gt;90,0,$F$4*$F$5/E835^2*(SIN(RADIANS(G829))*SIN(RADIANS(E836))+COS(RADIANS(G829))*COS(RADIANS(E836))*COS(RADIANS(X826))))</f>
        <v>#DIV/0!</v>
      </c>
      <c r="Y829" t="e">
        <f>IF(DEGREES(ACOS(SIN(RADIANS(G829))*SIN(RADIANS(E836))+COS(RADIANS(G829))*COS(RADIANS(E836))*COS(RADIANS(Y826))))&gt;90,0,$F$4*$F$5/E835^2*(SIN(RADIANS(G829))*SIN(RADIANS(E836))+COS(RADIANS(G829))*COS(RADIANS(E836))*COS(RADIANS(Y826))))</f>
        <v>#DIV/0!</v>
      </c>
      <c r="Z829" t="e">
        <f>IF(DEGREES(ACOS(SIN(RADIANS(G829))*SIN(RADIANS(E836))+COS(RADIANS(G829))*COS(RADIANS(E836))*COS(RADIANS(Z826))))&gt;90,0,$F$4*$F$5/E835^2*(SIN(RADIANS(G829))*SIN(RADIANS(E836))+COS(RADIANS(G829))*COS(RADIANS(E836))*COS(RADIANS(Z826))))</f>
        <v>#DIV/0!</v>
      </c>
      <c r="AA829" t="e">
        <f>IF(DEGREES(ACOS(SIN(RADIANS(G829))*SIN(RADIANS(E836))+COS(RADIANS(G829))*COS(RADIANS(E836))*COS(RADIANS(AA826))))&gt;90,0,$F$4*$F$5/E835^2*(SIN(RADIANS(G829))*SIN(RADIANS(E836))+COS(RADIANS(G829))*COS(RADIANS(E836))*COS(RADIANS(AA826))))</f>
        <v>#DIV/0!</v>
      </c>
      <c r="AB829" t="e">
        <f>IF(DEGREES(ACOS(SIN(RADIANS(G829))*SIN(RADIANS(E836))+COS(RADIANS(G829))*COS(RADIANS(E836))*COS(RADIANS(AB826))))&gt;90,0,$F$4*$F$5/E835^2*(SIN(RADIANS(G829))*SIN(RADIANS(E836))+COS(RADIANS(G829))*COS(RADIANS(E836))*COS(RADIANS(AB826))))</f>
        <v>#DIV/0!</v>
      </c>
      <c r="AC829" t="e">
        <f>IF(DEGREES(ACOS(SIN(RADIANS(G829))*SIN(RADIANS(E836))+COS(RADIANS(G829))*COS(RADIANS(E836))*COS(RADIANS(AC826))))&gt;90,0,$F$4*$F$5/E835^2*(SIN(RADIANS(G829))*SIN(RADIANS(E836))+COS(RADIANS(G829))*COS(RADIANS(E836))*COS(RADIANS(AC826))))</f>
        <v>#DIV/0!</v>
      </c>
      <c r="AD829" t="e">
        <f>IF(DEGREES(ACOS(SIN(RADIANS(G829))*SIN(RADIANS(E836))+COS(RADIANS(G829))*COS(RADIANS(E836))*COS(RADIANS(AD826))))&gt;90,0,$F$4*$F$5/E835^2*(SIN(RADIANS(G829))*SIN(RADIANS(E836))+COS(RADIANS(G829))*COS(RADIANS(E836))*COS(RADIANS(AD826))))</f>
        <v>#DIV/0!</v>
      </c>
      <c r="AE829" t="e">
        <f>IF(DEGREES(ACOS(SIN(RADIANS(G829))*SIN(RADIANS(E836))+COS(RADIANS(G829))*COS(RADIANS(E836))*COS(RADIANS(AE826))))&gt;90,0,$F$4*$F$5/E835^2*(SIN(RADIANS(G829))*SIN(RADIANS(E836))+COS(RADIANS(G829))*COS(RADIANS(E836))*COS(RADIANS(AE826))))</f>
        <v>#DIV/0!</v>
      </c>
      <c r="AF829" t="e">
        <f>IF(DEGREES(ACOS(SIN(RADIANS(G829))*SIN(RADIANS(E836))+COS(RADIANS(G829))*COS(RADIANS(E836))*COS(RADIANS(AF826))))&gt;90,0,$F$4*$F$5/E835^2*(SIN(RADIANS(G829))*SIN(RADIANS(E836))+COS(RADIANS(G829))*COS(RADIANS(E836))*COS(RADIANS(AF826))))</f>
        <v>#DIV/0!</v>
      </c>
      <c r="AG829" t="e">
        <f>IF(DEGREES(ACOS(SIN(RADIANS(G829))*SIN(RADIANS(E836))+COS(RADIANS(G829))*COS(RADIANS(E836))*COS(RADIANS(AG826))))&gt;90,0,$F$4*$F$5/E835^2*(SIN(RADIANS(G829))*SIN(RADIANS(E836))+COS(RADIANS(G829))*COS(RADIANS(E836))*COS(RADIANS(AG826))))</f>
        <v>#DIV/0!</v>
      </c>
      <c r="AH829" t="e">
        <f>IF(DEGREES(ACOS(SIN(RADIANS(G829))*SIN(RADIANS(E836))+COS(RADIANS(G829))*COS(RADIANS(E836))*COS(RADIANS(AH826))))&gt;90,0,$F$4*$F$5/E835^2*(SIN(RADIANS(G829))*SIN(RADIANS(E836))+COS(RADIANS(G829))*COS(RADIANS(E836))*COS(RADIANS(AH826))))</f>
        <v>#DIV/0!</v>
      </c>
      <c r="AI829" t="e">
        <f>IF(DEGREES(ACOS(SIN(RADIANS(G829))*SIN(RADIANS(E836))+COS(RADIANS(G829))*COS(RADIANS(E836))*COS(RADIANS(AI826))))&gt;90,0,$F$4*$F$5/E835^2*(SIN(RADIANS(G829))*SIN(RADIANS(E836))+COS(RADIANS(G829))*COS(RADIANS(E836))*COS(RADIANS(AI826))))</f>
        <v>#DIV/0!</v>
      </c>
      <c r="AJ829" t="e">
        <f>IF(DEGREES(ACOS(SIN(RADIANS(G829))*SIN(RADIANS(E836))+COS(RADIANS(G829))*COS(RADIANS(E836))*COS(RADIANS(AJ826))))&gt;90,0,$F$4*$F$5/E835^2*(SIN(RADIANS(G829))*SIN(RADIANS(E836))+COS(RADIANS(G829))*COS(RADIANS(E836))*COS(RADIANS(AJ826))))</f>
        <v>#DIV/0!</v>
      </c>
      <c r="AK829">
        <f>IF(DEGREES(ACOS(SIN(RADIANS(G829))*SIN(RADIANS(E836))+COS(RADIANS(G829))*COS(RADIANS(E836))*COS(RADIANS(AK826))))&gt;90,0,$F$4*$F$5/E835^2*(SIN(RADIANS(G829))*SIN(RADIANS(E836))+COS(RADIANS(G829))*COS(RADIANS(E836))*COS(RADIANS(AK826))))</f>
        <v>0</v>
      </c>
      <c r="AL829">
        <f>IF(DEGREES(ACOS(SIN(RADIANS(G829))*SIN(RADIANS(E836))+COS(RADIANS(G829))*COS(RADIANS(E836))*COS(RADIANS(AL826))))&gt;90,0,$F$4*$F$5/E835^2*(SIN(RADIANS(G829))*SIN(RADIANS(E836))+COS(RADIANS(G829))*COS(RADIANS(E836))*COS(RADIANS(AL826))))</f>
        <v>0</v>
      </c>
      <c r="AM829">
        <f>IF(DEGREES(ACOS(SIN(RADIANS(G829))*SIN(RADIANS(E836))+COS(RADIANS(G829))*COS(RADIANS(E836))*COS(RADIANS(AM826))))&gt;90,0,$F$4*$F$5/E835^2*(SIN(RADIANS(G829))*SIN(RADIANS(E836))+COS(RADIANS(G829))*COS(RADIANS(E836))*COS(RADIANS(AM826))))</f>
        <v>0</v>
      </c>
      <c r="AN829">
        <f>IF(DEGREES(ACOS(SIN(RADIANS(G829))*SIN(RADIANS(E836))+COS(RADIANS(G829))*COS(RADIANS(E836))*COS(RADIANS(AN826))))&gt;90,0,$F$4*$F$5/E835^2*(SIN(RADIANS(G829))*SIN(RADIANS(E836))+COS(RADIANS(G829))*COS(RADIANS(E836))*COS(RADIANS(AN826))))</f>
        <v>0</v>
      </c>
      <c r="AO829">
        <f>IF(DEGREES(ACOS(SIN(RADIANS(G829))*SIN(RADIANS(E836))+COS(RADIANS(G829))*COS(RADIANS(E836))*COS(RADIANS(AO826))))&gt;90,0,$F$4*$F$5/E835^2*(SIN(RADIANS(G829))*SIN(RADIANS(E836))+COS(RADIANS(G829))*COS(RADIANS(E836))*COS(RADIANS(AO826))))</f>
        <v>0</v>
      </c>
      <c r="AP829">
        <f>IF(DEGREES(ACOS(SIN(RADIANS(G829))*SIN(RADIANS(E836))+COS(RADIANS(G829))*COS(RADIANS(E836))*COS(RADIANS(AP826))))&gt;90,0,$F$4*$F$5/E835^2*(SIN(RADIANS(G829))*SIN(RADIANS(E836))+COS(RADIANS(G829))*COS(RADIANS(E836))*COS(RADIANS(AP826))))</f>
        <v>0</v>
      </c>
      <c r="AQ829">
        <f>IF(DEGREES(ACOS(SIN(RADIANS(G829))*SIN(RADIANS(E836))+COS(RADIANS(G829))*COS(RADIANS(E836))*COS(RADIANS(AQ826))))&gt;90,0,$F$4*$F$5/E835^2*(SIN(RADIANS(G829))*SIN(RADIANS(E836))+COS(RADIANS(G829))*COS(RADIANS(E836))*COS(RADIANS(AQ826))))</f>
        <v>0</v>
      </c>
      <c r="AR829">
        <f>IF(DEGREES(ACOS(SIN(RADIANS(G829))*SIN(RADIANS(E836))+COS(RADIANS(G829))*COS(RADIANS(E836))*COS(RADIANS(AR826))))&gt;90,0,$F$4*$F$5/E835^2*(SIN(RADIANS(G829))*SIN(RADIANS(E836))+COS(RADIANS(G829))*COS(RADIANS(E836))*COS(RADIANS(AR826))))</f>
        <v>0</v>
      </c>
    </row>
    <row r="830" spans="2:44" x14ac:dyDescent="0.5">
      <c r="B830" s="40" t="s">
        <v>781</v>
      </c>
      <c r="E830">
        <f>IF(E829-$F$13&lt;0,E829-$F$13+360,IF(E829-$F$13&gt;360,E829-$F$13-360,E829-$F$13))</f>
        <v>70</v>
      </c>
      <c r="G830">
        <v>70</v>
      </c>
      <c r="I830">
        <f>IF(DEGREES(ACOS(SIN(RADIANS(G830))*SIN(RADIANS(E836))+COS(RADIANS(G830))*COS(RADIANS(E836))*COS(RADIANS(I826))))&gt;90,0,$F$4*$F$5/E835^2*(SIN(RADIANS(G830))*SIN(RADIANS(E836))+COS(RADIANS(G830))*COS(RADIANS(E836))*COS(RADIANS(I826))))</f>
        <v>0</v>
      </c>
      <c r="J830">
        <f>IF(DEGREES(ACOS(SIN(RADIANS(G830))*SIN(RADIANS(E836))+COS(RADIANS(G830))*COS(RADIANS(E836))*COS(RADIANS(J826))))&gt;90,0,$F$4*$F$5/E835^2*(SIN(RADIANS(G830))*SIN(RADIANS(E836))+COS(RADIANS(G830))*COS(RADIANS(E836))*COS(RADIANS(J826))))</f>
        <v>0</v>
      </c>
      <c r="K830">
        <f>IF(DEGREES(ACOS(SIN(RADIANS(G830))*SIN(RADIANS(E836))+COS(RADIANS(G830))*COS(RADIANS(E836))*COS(RADIANS(K826))))&gt;90,0,$F$4*$F$5/E835^2*(SIN(RADIANS(G830))*SIN(RADIANS(E836))+COS(RADIANS(G830))*COS(RADIANS(E836))*COS(RADIANS(K826))))</f>
        <v>0</v>
      </c>
      <c r="L830">
        <f>IF(DEGREES(ACOS(SIN(RADIANS(G830))*SIN(RADIANS(E836))+COS(RADIANS(G830))*COS(RADIANS(E836))*COS(RADIANS(L826))))&gt;90,0,$F$4*$F$5/E835^2*(SIN(RADIANS(G830))*SIN(RADIANS(E836))+COS(RADIANS(G830))*COS(RADIANS(E836))*COS(RADIANS(L826))))</f>
        <v>0</v>
      </c>
      <c r="M830">
        <f>IF(DEGREES(ACOS(SIN(RADIANS(G830))*SIN(RADIANS(E836))+COS(RADIANS(G830))*COS(RADIANS(E836))*COS(RADIANS(M826))))&gt;90,0,$F$4*$F$5/E835^2*(SIN(RADIANS(G830))*SIN(RADIANS(E836))+COS(RADIANS(G830))*COS(RADIANS(E836))*COS(RADIANS(M826))))</f>
        <v>0</v>
      </c>
      <c r="N830">
        <f>IF(DEGREES(ACOS(SIN(RADIANS(G830))*SIN(RADIANS(E836))+COS(RADIANS(G830))*COS(RADIANS(E836))*COS(RADIANS(N826))))&gt;90,0,$F$4*$F$5/E835^2*(SIN(RADIANS(G830))*SIN(RADIANS(E836))+COS(RADIANS(G830))*COS(RADIANS(E836))*COS(RADIANS(N826))))</f>
        <v>0</v>
      </c>
      <c r="O830">
        <f>IF(DEGREES(ACOS(SIN(RADIANS(G830))*SIN(RADIANS(E836))+COS(RADIANS(G830))*COS(RADIANS(E836))*COS(RADIANS(O826))))&gt;90,0,$F$4*$F$5/E835^2*(SIN(RADIANS(G830))*SIN(RADIANS(E836))+COS(RADIANS(G830))*COS(RADIANS(E836))*COS(RADIANS(O826))))</f>
        <v>0</v>
      </c>
      <c r="P830">
        <f>IF(DEGREES(ACOS(SIN(RADIANS(G830))*SIN(RADIANS(E836))+COS(RADIANS(G830))*COS(RADIANS(E836))*COS(RADIANS(P826))))&gt;90,0,$F$4*$F$5/E835^2*(SIN(RADIANS(G830))*SIN(RADIANS(E836))+COS(RADIANS(G830))*COS(RADIANS(E836))*COS(RADIANS(P826))))</f>
        <v>0</v>
      </c>
      <c r="Q830">
        <f>IF(DEGREES(ACOS(SIN(RADIANS(G830))*SIN(RADIANS(E836))+COS(RADIANS(G830))*COS(RADIANS(E836))*COS(RADIANS(Q826))))&gt;90,0,$F$4*$F$5/E835^2*(SIN(RADIANS(G830))*SIN(RADIANS(E836))+COS(RADIANS(G830))*COS(RADIANS(E836))*COS(RADIANS(Q826))))</f>
        <v>0</v>
      </c>
      <c r="R830" t="e">
        <f>IF(DEGREES(ACOS(SIN(RADIANS(G830))*SIN(RADIANS(E836))+COS(RADIANS(G830))*COS(RADIANS(E836))*COS(RADIANS(R826))))&gt;90,0,$F$4*$F$5/E835^2*(SIN(RADIANS(G830))*SIN(RADIANS(E836))+COS(RADIANS(G830))*COS(RADIANS(E836))*COS(RADIANS(R826))))</f>
        <v>#DIV/0!</v>
      </c>
      <c r="S830" t="e">
        <f>IF(DEGREES(ACOS(SIN(RADIANS(G830))*SIN(RADIANS(E836))+COS(RADIANS(G830))*COS(RADIANS(E836))*COS(RADIANS(S826))))&gt;90,0,$F$4*$F$5/E835^2*(SIN(RADIANS(G830))*SIN(RADIANS(E836))+COS(RADIANS(G830))*COS(RADIANS(E836))*COS(RADIANS(S826))))</f>
        <v>#DIV/0!</v>
      </c>
      <c r="T830" t="e">
        <f>IF(DEGREES(ACOS(SIN(RADIANS(G830))*SIN(RADIANS(E836))+COS(RADIANS(G830))*COS(RADIANS(E836))*COS(RADIANS(T826))))&gt;90,0,$F$4*$F$5/E835^2*(SIN(RADIANS(G830))*SIN(RADIANS(E836))+COS(RADIANS(G830))*COS(RADIANS(E836))*COS(RADIANS(T826))))</f>
        <v>#DIV/0!</v>
      </c>
      <c r="U830" t="e">
        <f>IF(DEGREES(ACOS(SIN(RADIANS(G830))*SIN(RADIANS(E836))+COS(RADIANS(G830))*COS(RADIANS(E836))*COS(RADIANS(U826))))&gt;90,0,$F$4*$F$5/E835^2*(SIN(RADIANS(G830))*SIN(RADIANS(E836))+COS(RADIANS(G830))*COS(RADIANS(E836))*COS(RADIANS(U826))))</f>
        <v>#DIV/0!</v>
      </c>
      <c r="V830" t="e">
        <f>IF(DEGREES(ACOS(SIN(RADIANS(G830))*SIN(RADIANS(E836))+COS(RADIANS(G830))*COS(RADIANS(E836))*COS(RADIANS(V826))))&gt;90,0,$F$4*$F$5/E835^2*(SIN(RADIANS(G830))*SIN(RADIANS(E836))+COS(RADIANS(G830))*COS(RADIANS(E836))*COS(RADIANS(V826))))</f>
        <v>#DIV/0!</v>
      </c>
      <c r="W830" t="e">
        <f>IF(DEGREES(ACOS(SIN(RADIANS(G830))*SIN(RADIANS(E836))+COS(RADIANS(G830))*COS(RADIANS(E836))*COS(RADIANS(W826))))&gt;90,0,$F$4*$F$5/E835^2*(SIN(RADIANS(G830))*SIN(RADIANS(E836))+COS(RADIANS(G830))*COS(RADIANS(E836))*COS(RADIANS(W826))))</f>
        <v>#DIV/0!</v>
      </c>
      <c r="X830" t="e">
        <f>IF(DEGREES(ACOS(SIN(RADIANS(G830))*SIN(RADIANS(E836))+COS(RADIANS(G830))*COS(RADIANS(E836))*COS(RADIANS(X826))))&gt;90,0,$F$4*$F$5/E835^2*(SIN(RADIANS(G830))*SIN(RADIANS(E836))+COS(RADIANS(G830))*COS(RADIANS(E836))*COS(RADIANS(X826))))</f>
        <v>#DIV/0!</v>
      </c>
      <c r="Y830" t="e">
        <f>IF(DEGREES(ACOS(SIN(RADIANS(G830))*SIN(RADIANS(E836))+COS(RADIANS(G830))*COS(RADIANS(E836))*COS(RADIANS(Y826))))&gt;90,0,$F$4*$F$5/E835^2*(SIN(RADIANS(G830))*SIN(RADIANS(E836))+COS(RADIANS(G830))*COS(RADIANS(E836))*COS(RADIANS(Y826))))</f>
        <v>#DIV/0!</v>
      </c>
      <c r="Z830" t="e">
        <f>IF(DEGREES(ACOS(SIN(RADIANS(G830))*SIN(RADIANS(E836))+COS(RADIANS(G830))*COS(RADIANS(E836))*COS(RADIANS(Z826))))&gt;90,0,$F$4*$F$5/E835^2*(SIN(RADIANS(G830))*SIN(RADIANS(E836))+COS(RADIANS(G830))*COS(RADIANS(E836))*COS(RADIANS(Z826))))</f>
        <v>#DIV/0!</v>
      </c>
      <c r="AA830" t="e">
        <f>IF(DEGREES(ACOS(SIN(RADIANS(G830))*SIN(RADIANS(E836))+COS(RADIANS(G830))*COS(RADIANS(E836))*COS(RADIANS(AA826))))&gt;90,0,$F$4*$F$5/E835^2*(SIN(RADIANS(G830))*SIN(RADIANS(E836))+COS(RADIANS(G830))*COS(RADIANS(E836))*COS(RADIANS(AA826))))</f>
        <v>#DIV/0!</v>
      </c>
      <c r="AB830" t="e">
        <f>IF(DEGREES(ACOS(SIN(RADIANS(G830))*SIN(RADIANS(E836))+COS(RADIANS(G830))*COS(RADIANS(E836))*COS(RADIANS(AB826))))&gt;90,0,$F$4*$F$5/E835^2*(SIN(RADIANS(G830))*SIN(RADIANS(E836))+COS(RADIANS(G830))*COS(RADIANS(E836))*COS(RADIANS(AB826))))</f>
        <v>#DIV/0!</v>
      </c>
      <c r="AC830" t="e">
        <f>IF(DEGREES(ACOS(SIN(RADIANS(G830))*SIN(RADIANS(E836))+COS(RADIANS(G830))*COS(RADIANS(E836))*COS(RADIANS(AC826))))&gt;90,0,$F$4*$F$5/E835^2*(SIN(RADIANS(G830))*SIN(RADIANS(E836))+COS(RADIANS(G830))*COS(RADIANS(E836))*COS(RADIANS(AC826))))</f>
        <v>#DIV/0!</v>
      </c>
      <c r="AD830" t="e">
        <f>IF(DEGREES(ACOS(SIN(RADIANS(G830))*SIN(RADIANS(E836))+COS(RADIANS(G830))*COS(RADIANS(E836))*COS(RADIANS(AD826))))&gt;90,0,$F$4*$F$5/E835^2*(SIN(RADIANS(G830))*SIN(RADIANS(E836))+COS(RADIANS(G830))*COS(RADIANS(E836))*COS(RADIANS(AD826))))</f>
        <v>#DIV/0!</v>
      </c>
      <c r="AE830" t="e">
        <f>IF(DEGREES(ACOS(SIN(RADIANS(G830))*SIN(RADIANS(E836))+COS(RADIANS(G830))*COS(RADIANS(E836))*COS(RADIANS(AE826))))&gt;90,0,$F$4*$F$5/E835^2*(SIN(RADIANS(G830))*SIN(RADIANS(E836))+COS(RADIANS(G830))*COS(RADIANS(E836))*COS(RADIANS(AE826))))</f>
        <v>#DIV/0!</v>
      </c>
      <c r="AF830" t="e">
        <f>IF(DEGREES(ACOS(SIN(RADIANS(G830))*SIN(RADIANS(E836))+COS(RADIANS(G830))*COS(RADIANS(E836))*COS(RADIANS(AF826))))&gt;90,0,$F$4*$F$5/E835^2*(SIN(RADIANS(G830))*SIN(RADIANS(E836))+COS(RADIANS(G830))*COS(RADIANS(E836))*COS(RADIANS(AF826))))</f>
        <v>#DIV/0!</v>
      </c>
      <c r="AG830" t="e">
        <f>IF(DEGREES(ACOS(SIN(RADIANS(G830))*SIN(RADIANS(E836))+COS(RADIANS(G830))*COS(RADIANS(E836))*COS(RADIANS(AG826))))&gt;90,0,$F$4*$F$5/E835^2*(SIN(RADIANS(G830))*SIN(RADIANS(E836))+COS(RADIANS(G830))*COS(RADIANS(E836))*COS(RADIANS(AG826))))</f>
        <v>#DIV/0!</v>
      </c>
      <c r="AH830" t="e">
        <f>IF(DEGREES(ACOS(SIN(RADIANS(G830))*SIN(RADIANS(E836))+COS(RADIANS(G830))*COS(RADIANS(E836))*COS(RADIANS(AH826))))&gt;90,0,$F$4*$F$5/E835^2*(SIN(RADIANS(G830))*SIN(RADIANS(E836))+COS(RADIANS(G830))*COS(RADIANS(E836))*COS(RADIANS(AH826))))</f>
        <v>#DIV/0!</v>
      </c>
      <c r="AI830" t="e">
        <f>IF(DEGREES(ACOS(SIN(RADIANS(G830))*SIN(RADIANS(E836))+COS(RADIANS(G830))*COS(RADIANS(E836))*COS(RADIANS(AI826))))&gt;90,0,$F$4*$F$5/E835^2*(SIN(RADIANS(G830))*SIN(RADIANS(E836))+COS(RADIANS(G830))*COS(RADIANS(E836))*COS(RADIANS(AI826))))</f>
        <v>#DIV/0!</v>
      </c>
      <c r="AJ830" t="e">
        <f>IF(DEGREES(ACOS(SIN(RADIANS(G830))*SIN(RADIANS(E836))+COS(RADIANS(G830))*COS(RADIANS(E836))*COS(RADIANS(AJ826))))&gt;90,0,$F$4*$F$5/E835^2*(SIN(RADIANS(G830))*SIN(RADIANS(E836))+COS(RADIANS(G830))*COS(RADIANS(E836))*COS(RADIANS(AJ826))))</f>
        <v>#DIV/0!</v>
      </c>
      <c r="AK830">
        <f>IF(DEGREES(ACOS(SIN(RADIANS(G830))*SIN(RADIANS(E836))+COS(RADIANS(G830))*COS(RADIANS(E836))*COS(RADIANS(AK826))))&gt;90,0,$F$4*$F$5/E835^2*(SIN(RADIANS(G830))*SIN(RADIANS(E836))+COS(RADIANS(G830))*COS(RADIANS(E836))*COS(RADIANS(AK826))))</f>
        <v>0</v>
      </c>
      <c r="AL830">
        <f>IF(DEGREES(ACOS(SIN(RADIANS(G830))*SIN(RADIANS(E836))+COS(RADIANS(G830))*COS(RADIANS(E836))*COS(RADIANS(AL826))))&gt;90,0,$F$4*$F$5/E835^2*(SIN(RADIANS(G830))*SIN(RADIANS(E836))+COS(RADIANS(G830))*COS(RADIANS(E836))*COS(RADIANS(AL826))))</f>
        <v>0</v>
      </c>
      <c r="AM830">
        <f>IF(DEGREES(ACOS(SIN(RADIANS(G830))*SIN(RADIANS(E836))+COS(RADIANS(G830))*COS(RADIANS(E836))*COS(RADIANS(AM826))))&gt;90,0,$F$4*$F$5/E835^2*(SIN(RADIANS(G830))*SIN(RADIANS(E836))+COS(RADIANS(G830))*COS(RADIANS(E836))*COS(RADIANS(AM826))))</f>
        <v>0</v>
      </c>
      <c r="AN830">
        <f>IF(DEGREES(ACOS(SIN(RADIANS(G830))*SIN(RADIANS(E836))+COS(RADIANS(G830))*COS(RADIANS(E836))*COS(RADIANS(AN826))))&gt;90,0,$F$4*$F$5/E835^2*(SIN(RADIANS(G830))*SIN(RADIANS(E836))+COS(RADIANS(G830))*COS(RADIANS(E836))*COS(RADIANS(AN826))))</f>
        <v>0</v>
      </c>
      <c r="AO830">
        <f>IF(DEGREES(ACOS(SIN(RADIANS(G830))*SIN(RADIANS(E836))+COS(RADIANS(G830))*COS(RADIANS(E836))*COS(RADIANS(AO826))))&gt;90,0,$F$4*$F$5/E835^2*(SIN(RADIANS(G830))*SIN(RADIANS(E836))+COS(RADIANS(G830))*COS(RADIANS(E836))*COS(RADIANS(AO826))))</f>
        <v>0</v>
      </c>
      <c r="AP830">
        <f>IF(DEGREES(ACOS(SIN(RADIANS(G830))*SIN(RADIANS(E836))+COS(RADIANS(G830))*COS(RADIANS(E836))*COS(RADIANS(AP826))))&gt;90,0,$F$4*$F$5/E835^2*(SIN(RADIANS(G830))*SIN(RADIANS(E836))+COS(RADIANS(G830))*COS(RADIANS(E836))*COS(RADIANS(AP826))))</f>
        <v>0</v>
      </c>
      <c r="AQ830">
        <f>IF(DEGREES(ACOS(SIN(RADIANS(G830))*SIN(RADIANS(E836))+COS(RADIANS(G830))*COS(RADIANS(E836))*COS(RADIANS(AQ826))))&gt;90,0,$F$4*$F$5/E835^2*(SIN(RADIANS(G830))*SIN(RADIANS(E836))+COS(RADIANS(G830))*COS(RADIANS(E836))*COS(RADIANS(AQ826))))</f>
        <v>0</v>
      </c>
      <c r="AR830">
        <f>IF(DEGREES(ACOS(SIN(RADIANS(G830))*SIN(RADIANS(E836))+COS(RADIANS(G830))*COS(RADIANS(E836))*COS(RADIANS(AR826))))&gt;90,0,$F$4*$F$5/E835^2*(SIN(RADIANS(G830))*SIN(RADIANS(E836))+COS(RADIANS(G830))*COS(RADIANS(E836))*COS(RADIANS(AR826))))</f>
        <v>0</v>
      </c>
    </row>
    <row r="831" spans="2:44" x14ac:dyDescent="0.5">
      <c r="B831" s="40" t="s">
        <v>727</v>
      </c>
      <c r="E831">
        <f>IF(E828&lt;360,E828/360,(E828-360)/360)</f>
        <v>0.94444444444444442</v>
      </c>
      <c r="G831">
        <v>60</v>
      </c>
      <c r="I831">
        <f>IF(DEGREES(ACOS(SIN(RADIANS(G831))*SIN(RADIANS(E836))+COS(RADIANS(G831))*COS(RADIANS(E836))*COS(RADIANS(I826))))&gt;90,0,$F$4*$F$5/E835^2*(SIN(RADIANS(G831))*SIN(RADIANS(E836))+COS(RADIANS(G831))*COS(RADIANS(E836))*COS(RADIANS(I826))))</f>
        <v>0</v>
      </c>
      <c r="J831">
        <f>IF(DEGREES(ACOS(SIN(RADIANS(G831))*SIN(RADIANS(E836))+COS(RADIANS(G831))*COS(RADIANS(E836))*COS(RADIANS(J826))))&gt;90,0,$F$4*$F$5/E835^2*(SIN(RADIANS(G831))*SIN(RADIANS(E836))+COS(RADIANS(G831))*COS(RADIANS(E836))*COS(RADIANS(J826))))</f>
        <v>0</v>
      </c>
      <c r="K831">
        <f>IF(DEGREES(ACOS(SIN(RADIANS(G831))*SIN(RADIANS(E836))+COS(RADIANS(G831))*COS(RADIANS(E836))*COS(RADIANS(K826))))&gt;90,0,$F$4*$F$5/E835^2*(SIN(RADIANS(G831))*SIN(RADIANS(E836))+COS(RADIANS(G831))*COS(RADIANS(E836))*COS(RADIANS(K826))))</f>
        <v>0</v>
      </c>
      <c r="L831">
        <f>IF(DEGREES(ACOS(SIN(RADIANS(G831))*SIN(RADIANS(E836))+COS(RADIANS(G831))*COS(RADIANS(E836))*COS(RADIANS(L826))))&gt;90,0,$F$4*$F$5/E835^2*(SIN(RADIANS(G831))*SIN(RADIANS(E836))+COS(RADIANS(G831))*COS(RADIANS(E836))*COS(RADIANS(L826))))</f>
        <v>0</v>
      </c>
      <c r="M831">
        <f>IF(DEGREES(ACOS(SIN(RADIANS(G831))*SIN(RADIANS(E836))+COS(RADIANS(G831))*COS(RADIANS(E836))*COS(RADIANS(M826))))&gt;90,0,$F$4*$F$5/E835^2*(SIN(RADIANS(G831))*SIN(RADIANS(E836))+COS(RADIANS(G831))*COS(RADIANS(E836))*COS(RADIANS(M826))))</f>
        <v>0</v>
      </c>
      <c r="N831">
        <f>IF(DEGREES(ACOS(SIN(RADIANS(G831))*SIN(RADIANS(E836))+COS(RADIANS(G831))*COS(RADIANS(E836))*COS(RADIANS(N826))))&gt;90,0,$F$4*$F$5/E835^2*(SIN(RADIANS(G831))*SIN(RADIANS(E836))+COS(RADIANS(G831))*COS(RADIANS(E836))*COS(RADIANS(N826))))</f>
        <v>0</v>
      </c>
      <c r="O831">
        <f>IF(DEGREES(ACOS(SIN(RADIANS(G831))*SIN(RADIANS(E836))+COS(RADIANS(G831))*COS(RADIANS(E836))*COS(RADIANS(O826))))&gt;90,0,$F$4*$F$5/E835^2*(SIN(RADIANS(G831))*SIN(RADIANS(E836))+COS(RADIANS(G831))*COS(RADIANS(E836))*COS(RADIANS(O826))))</f>
        <v>0</v>
      </c>
      <c r="P831">
        <f>IF(DEGREES(ACOS(SIN(RADIANS(G831))*SIN(RADIANS(E836))+COS(RADIANS(G831))*COS(RADIANS(E836))*COS(RADIANS(P826))))&gt;90,0,$F$4*$F$5/E835^2*(SIN(RADIANS(G831))*SIN(RADIANS(E836))+COS(RADIANS(G831))*COS(RADIANS(E836))*COS(RADIANS(P826))))</f>
        <v>0</v>
      </c>
      <c r="Q831">
        <f>IF(DEGREES(ACOS(SIN(RADIANS(G831))*SIN(RADIANS(E836))+COS(RADIANS(G831))*COS(RADIANS(E836))*COS(RADIANS(Q826))))&gt;90,0,$F$4*$F$5/E835^2*(SIN(RADIANS(G831))*SIN(RADIANS(E836))+COS(RADIANS(G831))*COS(RADIANS(E836))*COS(RADIANS(Q826))))</f>
        <v>0</v>
      </c>
      <c r="R831" t="e">
        <f>IF(DEGREES(ACOS(SIN(RADIANS(G831))*SIN(RADIANS(E836))+COS(RADIANS(G831))*COS(RADIANS(E836))*COS(RADIANS(R826))))&gt;90,0,$F$4*$F$5/E835^2*(SIN(RADIANS(G831))*SIN(RADIANS(E836))+COS(RADIANS(G831))*COS(RADIANS(E836))*COS(RADIANS(R826))))</f>
        <v>#DIV/0!</v>
      </c>
      <c r="S831" t="e">
        <f>IF(DEGREES(ACOS(SIN(RADIANS(G831))*SIN(RADIANS(E836))+COS(RADIANS(G831))*COS(RADIANS(E836))*COS(RADIANS(S826))))&gt;90,0,$F$4*$F$5/E835^2*(SIN(RADIANS(G831))*SIN(RADIANS(E836))+COS(RADIANS(G831))*COS(RADIANS(E836))*COS(RADIANS(S826))))</f>
        <v>#DIV/0!</v>
      </c>
      <c r="T831" t="e">
        <f>IF(DEGREES(ACOS(SIN(RADIANS(G831))*SIN(RADIANS(E836))+COS(RADIANS(G831))*COS(RADIANS(E836))*COS(RADIANS(T826))))&gt;90,0,$F$4*$F$5/E835^2*(SIN(RADIANS(G831))*SIN(RADIANS(E836))+COS(RADIANS(G831))*COS(RADIANS(E836))*COS(RADIANS(T826))))</f>
        <v>#DIV/0!</v>
      </c>
      <c r="U831" t="e">
        <f>IF(DEGREES(ACOS(SIN(RADIANS(G831))*SIN(RADIANS(E836))+COS(RADIANS(G831))*COS(RADIANS(E836))*COS(RADIANS(U826))))&gt;90,0,$F$4*$F$5/E835^2*(SIN(RADIANS(G831))*SIN(RADIANS(E836))+COS(RADIANS(G831))*COS(RADIANS(E836))*COS(RADIANS(U826))))</f>
        <v>#DIV/0!</v>
      </c>
      <c r="V831" t="e">
        <f>IF(DEGREES(ACOS(SIN(RADIANS(G831))*SIN(RADIANS(E836))+COS(RADIANS(G831))*COS(RADIANS(E836))*COS(RADIANS(V826))))&gt;90,0,$F$4*$F$5/E835^2*(SIN(RADIANS(G831))*SIN(RADIANS(E836))+COS(RADIANS(G831))*COS(RADIANS(E836))*COS(RADIANS(V826))))</f>
        <v>#DIV/0!</v>
      </c>
      <c r="W831" t="e">
        <f>IF(DEGREES(ACOS(SIN(RADIANS(G831))*SIN(RADIANS(E836))+COS(RADIANS(G831))*COS(RADIANS(E836))*COS(RADIANS(W826))))&gt;90,0,$F$4*$F$5/E835^2*(SIN(RADIANS(G831))*SIN(RADIANS(E836))+COS(RADIANS(G831))*COS(RADIANS(E836))*COS(RADIANS(W826))))</f>
        <v>#DIV/0!</v>
      </c>
      <c r="X831" t="e">
        <f>IF(DEGREES(ACOS(SIN(RADIANS(G831))*SIN(RADIANS(E836))+COS(RADIANS(G831))*COS(RADIANS(E836))*COS(RADIANS(X826))))&gt;90,0,$F$4*$F$5/E835^2*(SIN(RADIANS(G831))*SIN(RADIANS(E836))+COS(RADIANS(G831))*COS(RADIANS(E836))*COS(RADIANS(X826))))</f>
        <v>#DIV/0!</v>
      </c>
      <c r="Y831" t="e">
        <f>IF(DEGREES(ACOS(SIN(RADIANS(G831))*SIN(RADIANS(E836))+COS(RADIANS(G831))*COS(RADIANS(E836))*COS(RADIANS(Y826))))&gt;90,0,$F$4*$F$5/E835^2*(SIN(RADIANS(G831))*SIN(RADIANS(E836))+COS(RADIANS(G831))*COS(RADIANS(E836))*COS(RADIANS(Y826))))</f>
        <v>#DIV/0!</v>
      </c>
      <c r="Z831" t="e">
        <f>IF(DEGREES(ACOS(SIN(RADIANS(G831))*SIN(RADIANS(E836))+COS(RADIANS(G831))*COS(RADIANS(E836))*COS(RADIANS(Z826))))&gt;90,0,$F$4*$F$5/E835^2*(SIN(RADIANS(G831))*SIN(RADIANS(E836))+COS(RADIANS(G831))*COS(RADIANS(E836))*COS(RADIANS(Z826))))</f>
        <v>#DIV/0!</v>
      </c>
      <c r="AA831" t="e">
        <f>IF(DEGREES(ACOS(SIN(RADIANS(G831))*SIN(RADIANS(E836))+COS(RADIANS(G831))*COS(RADIANS(E836))*COS(RADIANS(AA826))))&gt;90,0,$F$4*$F$5/E835^2*(SIN(RADIANS(G831))*SIN(RADIANS(E836))+COS(RADIANS(G831))*COS(RADIANS(E836))*COS(RADIANS(AA826))))</f>
        <v>#DIV/0!</v>
      </c>
      <c r="AB831" t="e">
        <f>IF(DEGREES(ACOS(SIN(RADIANS(G831))*SIN(RADIANS(E836))+COS(RADIANS(G831))*COS(RADIANS(E836))*COS(RADIANS(AB826))))&gt;90,0,$F$4*$F$5/E835^2*(SIN(RADIANS(G831))*SIN(RADIANS(E836))+COS(RADIANS(G831))*COS(RADIANS(E836))*COS(RADIANS(AB826))))</f>
        <v>#DIV/0!</v>
      </c>
      <c r="AC831" t="e">
        <f>IF(DEGREES(ACOS(SIN(RADIANS(G831))*SIN(RADIANS(E836))+COS(RADIANS(G831))*COS(RADIANS(E836))*COS(RADIANS(AC826))))&gt;90,0,$F$4*$F$5/E835^2*(SIN(RADIANS(G831))*SIN(RADIANS(E836))+COS(RADIANS(G831))*COS(RADIANS(E836))*COS(RADIANS(AC826))))</f>
        <v>#DIV/0!</v>
      </c>
      <c r="AD831" t="e">
        <f>IF(DEGREES(ACOS(SIN(RADIANS(G831))*SIN(RADIANS(E836))+COS(RADIANS(G831))*COS(RADIANS(E836))*COS(RADIANS(AD826))))&gt;90,0,$F$4*$F$5/E835^2*(SIN(RADIANS(G831))*SIN(RADIANS(E836))+COS(RADIANS(G831))*COS(RADIANS(E836))*COS(RADIANS(AD826))))</f>
        <v>#DIV/0!</v>
      </c>
      <c r="AE831" t="e">
        <f>IF(DEGREES(ACOS(SIN(RADIANS(G831))*SIN(RADIANS(E836))+COS(RADIANS(G831))*COS(RADIANS(E836))*COS(RADIANS(AE826))))&gt;90,0,$F$4*$F$5/E835^2*(SIN(RADIANS(G831))*SIN(RADIANS(E836))+COS(RADIANS(G831))*COS(RADIANS(E836))*COS(RADIANS(AE826))))</f>
        <v>#DIV/0!</v>
      </c>
      <c r="AF831" t="e">
        <f>IF(DEGREES(ACOS(SIN(RADIANS(G831))*SIN(RADIANS(E836))+COS(RADIANS(G831))*COS(RADIANS(E836))*COS(RADIANS(AF826))))&gt;90,0,$F$4*$F$5/E835^2*(SIN(RADIANS(G831))*SIN(RADIANS(E836))+COS(RADIANS(G831))*COS(RADIANS(E836))*COS(RADIANS(AF826))))</f>
        <v>#DIV/0!</v>
      </c>
      <c r="AG831" t="e">
        <f>IF(DEGREES(ACOS(SIN(RADIANS(G831))*SIN(RADIANS(E836))+COS(RADIANS(G831))*COS(RADIANS(E836))*COS(RADIANS(AG826))))&gt;90,0,$F$4*$F$5/E835^2*(SIN(RADIANS(G831))*SIN(RADIANS(E836))+COS(RADIANS(G831))*COS(RADIANS(E836))*COS(RADIANS(AG826))))</f>
        <v>#DIV/0!</v>
      </c>
      <c r="AH831" t="e">
        <f>IF(DEGREES(ACOS(SIN(RADIANS(G831))*SIN(RADIANS(E836))+COS(RADIANS(G831))*COS(RADIANS(E836))*COS(RADIANS(AH826))))&gt;90,0,$F$4*$F$5/E835^2*(SIN(RADIANS(G831))*SIN(RADIANS(E836))+COS(RADIANS(G831))*COS(RADIANS(E836))*COS(RADIANS(AH826))))</f>
        <v>#DIV/0!</v>
      </c>
      <c r="AI831" t="e">
        <f>IF(DEGREES(ACOS(SIN(RADIANS(G831))*SIN(RADIANS(E836))+COS(RADIANS(G831))*COS(RADIANS(E836))*COS(RADIANS(AI826))))&gt;90,0,$F$4*$F$5/E835^2*(SIN(RADIANS(G831))*SIN(RADIANS(E836))+COS(RADIANS(G831))*COS(RADIANS(E836))*COS(RADIANS(AI826))))</f>
        <v>#DIV/0!</v>
      </c>
      <c r="AJ831" t="e">
        <f>IF(DEGREES(ACOS(SIN(RADIANS(G831))*SIN(RADIANS(E836))+COS(RADIANS(G831))*COS(RADIANS(E836))*COS(RADIANS(AJ826))))&gt;90,0,$F$4*$F$5/E835^2*(SIN(RADIANS(G831))*SIN(RADIANS(E836))+COS(RADIANS(G831))*COS(RADIANS(E836))*COS(RADIANS(AJ826))))</f>
        <v>#DIV/0!</v>
      </c>
      <c r="AK831">
        <f>IF(DEGREES(ACOS(SIN(RADIANS(G831))*SIN(RADIANS(E836))+COS(RADIANS(G831))*COS(RADIANS(E836))*COS(RADIANS(AK826))))&gt;90,0,$F$4*$F$5/E835^2*(SIN(RADIANS(G831))*SIN(RADIANS(E836))+COS(RADIANS(G831))*COS(RADIANS(E836))*COS(RADIANS(AK826))))</f>
        <v>0</v>
      </c>
      <c r="AL831">
        <f>IF(DEGREES(ACOS(SIN(RADIANS(G831))*SIN(RADIANS(E836))+COS(RADIANS(G831))*COS(RADIANS(E836))*COS(RADIANS(AL826))))&gt;90,0,$F$4*$F$5/E835^2*(SIN(RADIANS(G831))*SIN(RADIANS(E836))+COS(RADIANS(G831))*COS(RADIANS(E836))*COS(RADIANS(AL826))))</f>
        <v>0</v>
      </c>
      <c r="AM831">
        <f>IF(DEGREES(ACOS(SIN(RADIANS(G831))*SIN(RADIANS(E836))+COS(RADIANS(G831))*COS(RADIANS(E836))*COS(RADIANS(AM826))))&gt;90,0,$F$4*$F$5/E835^2*(SIN(RADIANS(G831))*SIN(RADIANS(E836))+COS(RADIANS(G831))*COS(RADIANS(E836))*COS(RADIANS(AM826))))</f>
        <v>0</v>
      </c>
      <c r="AN831">
        <f>IF(DEGREES(ACOS(SIN(RADIANS(G831))*SIN(RADIANS(E836))+COS(RADIANS(G831))*COS(RADIANS(E836))*COS(RADIANS(AN826))))&gt;90,0,$F$4*$F$5/E835^2*(SIN(RADIANS(G831))*SIN(RADIANS(E836))+COS(RADIANS(G831))*COS(RADIANS(E836))*COS(RADIANS(AN826))))</f>
        <v>0</v>
      </c>
      <c r="AO831">
        <f>IF(DEGREES(ACOS(SIN(RADIANS(G831))*SIN(RADIANS(E836))+COS(RADIANS(G831))*COS(RADIANS(E836))*COS(RADIANS(AO826))))&gt;90,0,$F$4*$F$5/E835^2*(SIN(RADIANS(G831))*SIN(RADIANS(E836))+COS(RADIANS(G831))*COS(RADIANS(E836))*COS(RADIANS(AO826))))</f>
        <v>0</v>
      </c>
      <c r="AP831">
        <f>IF(DEGREES(ACOS(SIN(RADIANS(G831))*SIN(RADIANS(E836))+COS(RADIANS(G831))*COS(RADIANS(E836))*COS(RADIANS(AP826))))&gt;90,0,$F$4*$F$5/E835^2*(SIN(RADIANS(G831))*SIN(RADIANS(E836))+COS(RADIANS(G831))*COS(RADIANS(E836))*COS(RADIANS(AP826))))</f>
        <v>0</v>
      </c>
      <c r="AQ831">
        <f>IF(DEGREES(ACOS(SIN(RADIANS(G831))*SIN(RADIANS(E836))+COS(RADIANS(G831))*COS(RADIANS(E836))*COS(RADIANS(AQ826))))&gt;90,0,$F$4*$F$5/E835^2*(SIN(RADIANS(G831))*SIN(RADIANS(E836))+COS(RADIANS(G831))*COS(RADIANS(E836))*COS(RADIANS(AQ826))))</f>
        <v>0</v>
      </c>
      <c r="AR831">
        <f>IF(DEGREES(ACOS(SIN(RADIANS(G831))*SIN(RADIANS(E836))+COS(RADIANS(G831))*COS(RADIANS(E836))*COS(RADIANS(AR826))))&gt;90,0,$F$4*$F$5/E835^2*(SIN(RADIANS(G831))*SIN(RADIANS(E836))+COS(RADIANS(G831))*COS(RADIANS(E836))*COS(RADIANS(AR826))))</f>
        <v>0</v>
      </c>
    </row>
    <row r="832" spans="2:44" x14ac:dyDescent="0.5">
      <c r="B832" s="40" t="s">
        <v>782</v>
      </c>
      <c r="E832">
        <f>E831*$F$11</f>
        <v>0</v>
      </c>
      <c r="G832">
        <v>50</v>
      </c>
      <c r="I832">
        <f>IF(DEGREES(ACOS(SIN(RADIANS(G832))*SIN(RADIANS(E836))+COS(RADIANS(G832))*COS(RADIANS(E836))*COS(RADIANS(I826))))&gt;90,0,$F$4*$F$5/E835^2*(SIN(RADIANS(G832))*SIN(RADIANS(E836))+COS(RADIANS(G832))*COS(RADIANS(E836))*COS(RADIANS(I826))))</f>
        <v>0</v>
      </c>
      <c r="J832">
        <f>IF(DEGREES(ACOS(SIN(RADIANS(G832))*SIN(RADIANS(E836))+COS(RADIANS(G832))*COS(RADIANS(E836))*COS(RADIANS(J826))))&gt;90,0,$F$4*$F$5/E835^2*(SIN(RADIANS(G832))*SIN(RADIANS(E836))+COS(RADIANS(G832))*COS(RADIANS(E836))*COS(RADIANS(J826))))</f>
        <v>0</v>
      </c>
      <c r="K832">
        <f>IF(DEGREES(ACOS(SIN(RADIANS(G832))*SIN(RADIANS(E836))+COS(RADIANS(G832))*COS(RADIANS(E836))*COS(RADIANS(K826))))&gt;90,0,$F$4*$F$5/E835^2*(SIN(RADIANS(G832))*SIN(RADIANS(E836))+COS(RADIANS(G832))*COS(RADIANS(E836))*COS(RADIANS(K826))))</f>
        <v>0</v>
      </c>
      <c r="L832">
        <f>IF(DEGREES(ACOS(SIN(RADIANS(G832))*SIN(RADIANS(E836))+COS(RADIANS(G832))*COS(RADIANS(E836))*COS(RADIANS(L826))))&gt;90,0,$F$4*$F$5/E835^2*(SIN(RADIANS(G832))*SIN(RADIANS(E836))+COS(RADIANS(G832))*COS(RADIANS(E836))*COS(RADIANS(L826))))</f>
        <v>0</v>
      </c>
      <c r="M832">
        <f>IF(DEGREES(ACOS(SIN(RADIANS(G832))*SIN(RADIANS(E836))+COS(RADIANS(G832))*COS(RADIANS(E836))*COS(RADIANS(M826))))&gt;90,0,$F$4*$F$5/E835^2*(SIN(RADIANS(G832))*SIN(RADIANS(E836))+COS(RADIANS(G832))*COS(RADIANS(E836))*COS(RADIANS(M826))))</f>
        <v>0</v>
      </c>
      <c r="N832">
        <f>IF(DEGREES(ACOS(SIN(RADIANS(G832))*SIN(RADIANS(E836))+COS(RADIANS(G832))*COS(RADIANS(E836))*COS(RADIANS(N826))))&gt;90,0,$F$4*$F$5/E835^2*(SIN(RADIANS(G832))*SIN(RADIANS(E836))+COS(RADIANS(G832))*COS(RADIANS(E836))*COS(RADIANS(N826))))</f>
        <v>0</v>
      </c>
      <c r="O832">
        <f>IF(DEGREES(ACOS(SIN(RADIANS(G832))*SIN(RADIANS(E836))+COS(RADIANS(G832))*COS(RADIANS(E836))*COS(RADIANS(O826))))&gt;90,0,$F$4*$F$5/E835^2*(SIN(RADIANS(G832))*SIN(RADIANS(E836))+COS(RADIANS(G832))*COS(RADIANS(E836))*COS(RADIANS(O826))))</f>
        <v>0</v>
      </c>
      <c r="P832">
        <f>IF(DEGREES(ACOS(SIN(RADIANS(G832))*SIN(RADIANS(E836))+COS(RADIANS(G832))*COS(RADIANS(E836))*COS(RADIANS(P826))))&gt;90,0,$F$4*$F$5/E835^2*(SIN(RADIANS(G832))*SIN(RADIANS(E836))+COS(RADIANS(G832))*COS(RADIANS(E836))*COS(RADIANS(P826))))</f>
        <v>0</v>
      </c>
      <c r="Q832">
        <f>IF(DEGREES(ACOS(SIN(RADIANS(G832))*SIN(RADIANS(E836))+COS(RADIANS(G832))*COS(RADIANS(E836))*COS(RADIANS(Q826))))&gt;90,0,$F$4*$F$5/E835^2*(SIN(RADIANS(G832))*SIN(RADIANS(E836))+COS(RADIANS(G832))*COS(RADIANS(E836))*COS(RADIANS(Q826))))</f>
        <v>0</v>
      </c>
      <c r="R832" t="e">
        <f>IF(DEGREES(ACOS(SIN(RADIANS(G832))*SIN(RADIANS(E836))+COS(RADIANS(G832))*COS(RADIANS(E836))*COS(RADIANS(R826))))&gt;90,0,$F$4*$F$5/E835^2*(SIN(RADIANS(G832))*SIN(RADIANS(E836))+COS(RADIANS(G832))*COS(RADIANS(E836))*COS(RADIANS(R826))))</f>
        <v>#DIV/0!</v>
      </c>
      <c r="S832" t="e">
        <f>IF(DEGREES(ACOS(SIN(RADIANS(G832))*SIN(RADIANS(E836))+COS(RADIANS(G832))*COS(RADIANS(E836))*COS(RADIANS(S826))))&gt;90,0,$F$4*$F$5/E835^2*(SIN(RADIANS(G832))*SIN(RADIANS(E836))+COS(RADIANS(G832))*COS(RADIANS(E836))*COS(RADIANS(S826))))</f>
        <v>#DIV/0!</v>
      </c>
      <c r="T832" t="e">
        <f>IF(DEGREES(ACOS(SIN(RADIANS(G832))*SIN(RADIANS(E836))+COS(RADIANS(G832))*COS(RADIANS(E836))*COS(RADIANS(T826))))&gt;90,0,$F$4*$F$5/E835^2*(SIN(RADIANS(G832))*SIN(RADIANS(E836))+COS(RADIANS(G832))*COS(RADIANS(E836))*COS(RADIANS(T826))))</f>
        <v>#DIV/0!</v>
      </c>
      <c r="U832" t="e">
        <f>IF(DEGREES(ACOS(SIN(RADIANS(G832))*SIN(RADIANS(E836))+COS(RADIANS(G832))*COS(RADIANS(E836))*COS(RADIANS(U826))))&gt;90,0,$F$4*$F$5/E835^2*(SIN(RADIANS(G832))*SIN(RADIANS(E836))+COS(RADIANS(G832))*COS(RADIANS(E836))*COS(RADIANS(U826))))</f>
        <v>#DIV/0!</v>
      </c>
      <c r="V832" t="e">
        <f>IF(DEGREES(ACOS(SIN(RADIANS(G832))*SIN(RADIANS(E836))+COS(RADIANS(G832))*COS(RADIANS(E836))*COS(RADIANS(V826))))&gt;90,0,$F$4*$F$5/E835^2*(SIN(RADIANS(G832))*SIN(RADIANS(E836))+COS(RADIANS(G832))*COS(RADIANS(E836))*COS(RADIANS(V826))))</f>
        <v>#DIV/0!</v>
      </c>
      <c r="W832" t="e">
        <f>IF(DEGREES(ACOS(SIN(RADIANS(G832))*SIN(RADIANS(E836))+COS(RADIANS(G832))*COS(RADIANS(E836))*COS(RADIANS(W826))))&gt;90,0,$F$4*$F$5/E835^2*(SIN(RADIANS(G832))*SIN(RADIANS(E836))+COS(RADIANS(G832))*COS(RADIANS(E836))*COS(RADIANS(W826))))</f>
        <v>#DIV/0!</v>
      </c>
      <c r="X832" t="e">
        <f>IF(DEGREES(ACOS(SIN(RADIANS(G832))*SIN(RADIANS(E836))+COS(RADIANS(G832))*COS(RADIANS(E836))*COS(RADIANS(X826))))&gt;90,0,$F$4*$F$5/E835^2*(SIN(RADIANS(G832))*SIN(RADIANS(E836))+COS(RADIANS(G832))*COS(RADIANS(E836))*COS(RADIANS(X826))))</f>
        <v>#DIV/0!</v>
      </c>
      <c r="Y832" t="e">
        <f>IF(DEGREES(ACOS(SIN(RADIANS(G832))*SIN(RADIANS(E836))+COS(RADIANS(G832))*COS(RADIANS(E836))*COS(RADIANS(Y826))))&gt;90,0,$F$4*$F$5/E835^2*(SIN(RADIANS(G832))*SIN(RADIANS(E836))+COS(RADIANS(G832))*COS(RADIANS(E836))*COS(RADIANS(Y826))))</f>
        <v>#DIV/0!</v>
      </c>
      <c r="Z832" t="e">
        <f>IF(DEGREES(ACOS(SIN(RADIANS(G832))*SIN(RADIANS(E836))+COS(RADIANS(G832))*COS(RADIANS(E836))*COS(RADIANS(Z826))))&gt;90,0,$F$4*$F$5/E835^2*(SIN(RADIANS(G832))*SIN(RADIANS(E836))+COS(RADIANS(G832))*COS(RADIANS(E836))*COS(RADIANS(Z826))))</f>
        <v>#DIV/0!</v>
      </c>
      <c r="AA832" t="e">
        <f>IF(DEGREES(ACOS(SIN(RADIANS(G832))*SIN(RADIANS(E836))+COS(RADIANS(G832))*COS(RADIANS(E836))*COS(RADIANS(AA826))))&gt;90,0,$F$4*$F$5/E835^2*(SIN(RADIANS(G832))*SIN(RADIANS(E836))+COS(RADIANS(G832))*COS(RADIANS(E836))*COS(RADIANS(AA826))))</f>
        <v>#DIV/0!</v>
      </c>
      <c r="AB832" t="e">
        <f>IF(DEGREES(ACOS(SIN(RADIANS(G832))*SIN(RADIANS(E836))+COS(RADIANS(G832))*COS(RADIANS(E836))*COS(RADIANS(AB826))))&gt;90,0,$F$4*$F$5/E835^2*(SIN(RADIANS(G832))*SIN(RADIANS(E836))+COS(RADIANS(G832))*COS(RADIANS(E836))*COS(RADIANS(AB826))))</f>
        <v>#DIV/0!</v>
      </c>
      <c r="AC832" t="e">
        <f>IF(DEGREES(ACOS(SIN(RADIANS(G832))*SIN(RADIANS(E836))+COS(RADIANS(G832))*COS(RADIANS(E836))*COS(RADIANS(AC826))))&gt;90,0,$F$4*$F$5/E835^2*(SIN(RADIANS(G832))*SIN(RADIANS(E836))+COS(RADIANS(G832))*COS(RADIANS(E836))*COS(RADIANS(AC826))))</f>
        <v>#DIV/0!</v>
      </c>
      <c r="AD832" t="e">
        <f>IF(DEGREES(ACOS(SIN(RADIANS(G832))*SIN(RADIANS(E836))+COS(RADIANS(G832))*COS(RADIANS(E836))*COS(RADIANS(AD826))))&gt;90,0,$F$4*$F$5/E835^2*(SIN(RADIANS(G832))*SIN(RADIANS(E836))+COS(RADIANS(G832))*COS(RADIANS(E836))*COS(RADIANS(AD826))))</f>
        <v>#DIV/0!</v>
      </c>
      <c r="AE832" t="e">
        <f>IF(DEGREES(ACOS(SIN(RADIANS(G832))*SIN(RADIANS(E836))+COS(RADIANS(G832))*COS(RADIANS(E836))*COS(RADIANS(AE826))))&gt;90,0,$F$4*$F$5/E835^2*(SIN(RADIANS(G832))*SIN(RADIANS(E836))+COS(RADIANS(G832))*COS(RADIANS(E836))*COS(RADIANS(AE826))))</f>
        <v>#DIV/0!</v>
      </c>
      <c r="AF832" t="e">
        <f>IF(DEGREES(ACOS(SIN(RADIANS(G832))*SIN(RADIANS(E836))+COS(RADIANS(G832))*COS(RADIANS(E836))*COS(RADIANS(AF826))))&gt;90,0,$F$4*$F$5/E835^2*(SIN(RADIANS(G832))*SIN(RADIANS(E836))+COS(RADIANS(G832))*COS(RADIANS(E836))*COS(RADIANS(AF826))))</f>
        <v>#DIV/0!</v>
      </c>
      <c r="AG832" t="e">
        <f>IF(DEGREES(ACOS(SIN(RADIANS(G832))*SIN(RADIANS(E836))+COS(RADIANS(G832))*COS(RADIANS(E836))*COS(RADIANS(AG826))))&gt;90,0,$F$4*$F$5/E835^2*(SIN(RADIANS(G832))*SIN(RADIANS(E836))+COS(RADIANS(G832))*COS(RADIANS(E836))*COS(RADIANS(AG826))))</f>
        <v>#DIV/0!</v>
      </c>
      <c r="AH832" t="e">
        <f>IF(DEGREES(ACOS(SIN(RADIANS(G832))*SIN(RADIANS(E836))+COS(RADIANS(G832))*COS(RADIANS(E836))*COS(RADIANS(AH826))))&gt;90,0,$F$4*$F$5/E835^2*(SIN(RADIANS(G832))*SIN(RADIANS(E836))+COS(RADIANS(G832))*COS(RADIANS(E836))*COS(RADIANS(AH826))))</f>
        <v>#DIV/0!</v>
      </c>
      <c r="AI832" t="e">
        <f>IF(DEGREES(ACOS(SIN(RADIANS(G832))*SIN(RADIANS(E836))+COS(RADIANS(G832))*COS(RADIANS(E836))*COS(RADIANS(AI826))))&gt;90,0,$F$4*$F$5/E835^2*(SIN(RADIANS(G832))*SIN(RADIANS(E836))+COS(RADIANS(G832))*COS(RADIANS(E836))*COS(RADIANS(AI826))))</f>
        <v>#DIV/0!</v>
      </c>
      <c r="AJ832" t="e">
        <f>IF(DEGREES(ACOS(SIN(RADIANS(G832))*SIN(RADIANS(E836))+COS(RADIANS(G832))*COS(RADIANS(E836))*COS(RADIANS(AJ826))))&gt;90,0,$F$4*$F$5/E835^2*(SIN(RADIANS(G832))*SIN(RADIANS(E836))+COS(RADIANS(G832))*COS(RADIANS(E836))*COS(RADIANS(AJ826))))</f>
        <v>#DIV/0!</v>
      </c>
      <c r="AK832">
        <f>IF(DEGREES(ACOS(SIN(RADIANS(G832))*SIN(RADIANS(E836))+COS(RADIANS(G832))*COS(RADIANS(E836))*COS(RADIANS(AK826))))&gt;90,0,$F$4*$F$5/E835^2*(SIN(RADIANS(G832))*SIN(RADIANS(E836))+COS(RADIANS(G832))*COS(RADIANS(E836))*COS(RADIANS(AK826))))</f>
        <v>0</v>
      </c>
      <c r="AL832">
        <f>IF(DEGREES(ACOS(SIN(RADIANS(G832))*SIN(RADIANS(E836))+COS(RADIANS(G832))*COS(RADIANS(E836))*COS(RADIANS(AL826))))&gt;90,0,$F$4*$F$5/E835^2*(SIN(RADIANS(G832))*SIN(RADIANS(E836))+COS(RADIANS(G832))*COS(RADIANS(E836))*COS(RADIANS(AL826))))</f>
        <v>0</v>
      </c>
      <c r="AM832">
        <f>IF(DEGREES(ACOS(SIN(RADIANS(G832))*SIN(RADIANS(E836))+COS(RADIANS(G832))*COS(RADIANS(E836))*COS(RADIANS(AM826))))&gt;90,0,$F$4*$F$5/E835^2*(SIN(RADIANS(G832))*SIN(RADIANS(E836))+COS(RADIANS(G832))*COS(RADIANS(E836))*COS(RADIANS(AM826))))</f>
        <v>0</v>
      </c>
      <c r="AN832">
        <f>IF(DEGREES(ACOS(SIN(RADIANS(G832))*SIN(RADIANS(E836))+COS(RADIANS(G832))*COS(RADIANS(E836))*COS(RADIANS(AN826))))&gt;90,0,$F$4*$F$5/E835^2*(SIN(RADIANS(G832))*SIN(RADIANS(E836))+COS(RADIANS(G832))*COS(RADIANS(E836))*COS(RADIANS(AN826))))</f>
        <v>0</v>
      </c>
      <c r="AO832">
        <f>IF(DEGREES(ACOS(SIN(RADIANS(G832))*SIN(RADIANS(E836))+COS(RADIANS(G832))*COS(RADIANS(E836))*COS(RADIANS(AO826))))&gt;90,0,$F$4*$F$5/E835^2*(SIN(RADIANS(G832))*SIN(RADIANS(E836))+COS(RADIANS(G832))*COS(RADIANS(E836))*COS(RADIANS(AO826))))</f>
        <v>0</v>
      </c>
      <c r="AP832">
        <f>IF(DEGREES(ACOS(SIN(RADIANS(G832))*SIN(RADIANS(E836))+COS(RADIANS(G832))*COS(RADIANS(E836))*COS(RADIANS(AP826))))&gt;90,0,$F$4*$F$5/E835^2*(SIN(RADIANS(G832))*SIN(RADIANS(E836))+COS(RADIANS(G832))*COS(RADIANS(E836))*COS(RADIANS(AP826))))</f>
        <v>0</v>
      </c>
      <c r="AQ832">
        <f>IF(DEGREES(ACOS(SIN(RADIANS(G832))*SIN(RADIANS(E836))+COS(RADIANS(G832))*COS(RADIANS(E836))*COS(RADIANS(AQ826))))&gt;90,0,$F$4*$F$5/E835^2*(SIN(RADIANS(G832))*SIN(RADIANS(E836))+COS(RADIANS(G832))*COS(RADIANS(E836))*COS(RADIANS(AQ826))))</f>
        <v>0</v>
      </c>
      <c r="AR832">
        <f>IF(DEGREES(ACOS(SIN(RADIANS(G832))*SIN(RADIANS(E836))+COS(RADIANS(G832))*COS(RADIANS(E836))*COS(RADIANS(AR826))))&gt;90,0,$F$4*$F$5/E835^2*(SIN(RADIANS(G832))*SIN(RADIANS(E836))+COS(RADIANS(G832))*COS(RADIANS(E836))*COS(RADIANS(AR826))))</f>
        <v>0</v>
      </c>
    </row>
    <row r="833" spans="2:44" x14ac:dyDescent="0.5">
      <c r="B833" s="40" t="s">
        <v>783</v>
      </c>
      <c r="E833" t="str">
        <f>IF($F$10=0,"N/A",$F$10*(E828/360)-ROUNDDOWN($F$10*(E828/360),0))</f>
        <v>N/A</v>
      </c>
      <c r="G833">
        <v>40</v>
      </c>
      <c r="I833">
        <f>IF(DEGREES(ACOS(SIN(RADIANS(G833))*SIN(RADIANS(E836))+COS(RADIANS(G833))*COS(RADIANS(E836))*COS(RADIANS(I826))))&gt;90,0,$F$4*$F$5/E835^2*(SIN(RADIANS(G833))*SIN(RADIANS(E836))+COS(RADIANS(G833))*COS(RADIANS(E836))*COS(RADIANS(I826))))</f>
        <v>0</v>
      </c>
      <c r="J833">
        <f>IF(DEGREES(ACOS(SIN(RADIANS(G833))*SIN(RADIANS(E836))+COS(RADIANS(G833))*COS(RADIANS(E836))*COS(RADIANS(J826))))&gt;90,0,$F$4*$F$5/E835^2*(SIN(RADIANS(G833))*SIN(RADIANS(E836))+COS(RADIANS(G833))*COS(RADIANS(E836))*COS(RADIANS(J826))))</f>
        <v>0</v>
      </c>
      <c r="K833">
        <f>IF(DEGREES(ACOS(SIN(RADIANS(G833))*SIN(RADIANS(E836))+COS(RADIANS(G833))*COS(RADIANS(E836))*COS(RADIANS(K826))))&gt;90,0,$F$4*$F$5/E835^2*(SIN(RADIANS(G833))*SIN(RADIANS(E836))+COS(RADIANS(G833))*COS(RADIANS(E836))*COS(RADIANS(K826))))</f>
        <v>0</v>
      </c>
      <c r="L833">
        <f>IF(DEGREES(ACOS(SIN(RADIANS(G833))*SIN(RADIANS(E836))+COS(RADIANS(G833))*COS(RADIANS(E836))*COS(RADIANS(L826))))&gt;90,0,$F$4*$F$5/E835^2*(SIN(RADIANS(G833))*SIN(RADIANS(E836))+COS(RADIANS(G833))*COS(RADIANS(E836))*COS(RADIANS(L826))))</f>
        <v>0</v>
      </c>
      <c r="M833">
        <f>IF(DEGREES(ACOS(SIN(RADIANS(G833))*SIN(RADIANS(E836))+COS(RADIANS(G833))*COS(RADIANS(E836))*COS(RADIANS(M826))))&gt;90,0,$F$4*$F$5/E835^2*(SIN(RADIANS(G833))*SIN(RADIANS(E836))+COS(RADIANS(G833))*COS(RADIANS(E836))*COS(RADIANS(M826))))</f>
        <v>0</v>
      </c>
      <c r="N833">
        <f>IF(DEGREES(ACOS(SIN(RADIANS(G833))*SIN(RADIANS(E836))+COS(RADIANS(G833))*COS(RADIANS(E836))*COS(RADIANS(N826))))&gt;90,0,$F$4*$F$5/E835^2*(SIN(RADIANS(G833))*SIN(RADIANS(E836))+COS(RADIANS(G833))*COS(RADIANS(E836))*COS(RADIANS(N826))))</f>
        <v>0</v>
      </c>
      <c r="O833">
        <f>IF(DEGREES(ACOS(SIN(RADIANS(G833))*SIN(RADIANS(E836))+COS(RADIANS(G833))*COS(RADIANS(E836))*COS(RADIANS(O826))))&gt;90,0,$F$4*$F$5/E835^2*(SIN(RADIANS(G833))*SIN(RADIANS(E836))+COS(RADIANS(G833))*COS(RADIANS(E836))*COS(RADIANS(O826))))</f>
        <v>0</v>
      </c>
      <c r="P833">
        <f>IF(DEGREES(ACOS(SIN(RADIANS(G833))*SIN(RADIANS(E836))+COS(RADIANS(G833))*COS(RADIANS(E836))*COS(RADIANS(P826))))&gt;90,0,$F$4*$F$5/E835^2*(SIN(RADIANS(G833))*SIN(RADIANS(E836))+COS(RADIANS(G833))*COS(RADIANS(E836))*COS(RADIANS(P826))))</f>
        <v>0</v>
      </c>
      <c r="Q833">
        <f>IF(DEGREES(ACOS(SIN(RADIANS(G833))*SIN(RADIANS(E836))+COS(RADIANS(G833))*COS(RADIANS(E836))*COS(RADIANS(Q826))))&gt;90,0,$F$4*$F$5/E835^2*(SIN(RADIANS(G833))*SIN(RADIANS(E836))+COS(RADIANS(G833))*COS(RADIANS(E836))*COS(RADIANS(Q826))))</f>
        <v>0</v>
      </c>
      <c r="R833" t="e">
        <f>IF(DEGREES(ACOS(SIN(RADIANS(G833))*SIN(RADIANS(E836))+COS(RADIANS(G833))*COS(RADIANS(E836))*COS(RADIANS(R826))))&gt;90,0,$F$4*$F$5/E835^2*(SIN(RADIANS(G833))*SIN(RADIANS(E836))+COS(RADIANS(G833))*COS(RADIANS(E836))*COS(RADIANS(R826))))</f>
        <v>#DIV/0!</v>
      </c>
      <c r="S833" t="e">
        <f>IF(DEGREES(ACOS(SIN(RADIANS(G833))*SIN(RADIANS(E836))+COS(RADIANS(G833))*COS(RADIANS(E836))*COS(RADIANS(S826))))&gt;90,0,$F$4*$F$5/E835^2*(SIN(RADIANS(G833))*SIN(RADIANS(E836))+COS(RADIANS(G833))*COS(RADIANS(E836))*COS(RADIANS(S826))))</f>
        <v>#DIV/0!</v>
      </c>
      <c r="T833" t="e">
        <f>IF(DEGREES(ACOS(SIN(RADIANS(G833))*SIN(RADIANS(E836))+COS(RADIANS(G833))*COS(RADIANS(E836))*COS(RADIANS(T826))))&gt;90,0,$F$4*$F$5/E835^2*(SIN(RADIANS(G833))*SIN(RADIANS(E836))+COS(RADIANS(G833))*COS(RADIANS(E836))*COS(RADIANS(T826))))</f>
        <v>#DIV/0!</v>
      </c>
      <c r="U833" t="e">
        <f>IF(DEGREES(ACOS(SIN(RADIANS(G833))*SIN(RADIANS(E836))+COS(RADIANS(G833))*COS(RADIANS(E836))*COS(RADIANS(U826))))&gt;90,0,$F$4*$F$5/E835^2*(SIN(RADIANS(G833))*SIN(RADIANS(E836))+COS(RADIANS(G833))*COS(RADIANS(E836))*COS(RADIANS(U826))))</f>
        <v>#DIV/0!</v>
      </c>
      <c r="V833" t="e">
        <f>IF(DEGREES(ACOS(SIN(RADIANS(G833))*SIN(RADIANS(E836))+COS(RADIANS(G833))*COS(RADIANS(E836))*COS(RADIANS(V826))))&gt;90,0,$F$4*$F$5/E835^2*(SIN(RADIANS(G833))*SIN(RADIANS(E836))+COS(RADIANS(G833))*COS(RADIANS(E836))*COS(RADIANS(V826))))</f>
        <v>#DIV/0!</v>
      </c>
      <c r="W833" t="e">
        <f>IF(DEGREES(ACOS(SIN(RADIANS(G833))*SIN(RADIANS(E836))+COS(RADIANS(G833))*COS(RADIANS(E836))*COS(RADIANS(W826))))&gt;90,0,$F$4*$F$5/E835^2*(SIN(RADIANS(G833))*SIN(RADIANS(E836))+COS(RADIANS(G833))*COS(RADIANS(E836))*COS(RADIANS(W826))))</f>
        <v>#DIV/0!</v>
      </c>
      <c r="X833" t="e">
        <f>IF(DEGREES(ACOS(SIN(RADIANS(G833))*SIN(RADIANS(E836))+COS(RADIANS(G833))*COS(RADIANS(E836))*COS(RADIANS(X826))))&gt;90,0,$F$4*$F$5/E835^2*(SIN(RADIANS(G833))*SIN(RADIANS(E836))+COS(RADIANS(G833))*COS(RADIANS(E836))*COS(RADIANS(X826))))</f>
        <v>#DIV/0!</v>
      </c>
      <c r="Y833" t="e">
        <f>IF(DEGREES(ACOS(SIN(RADIANS(G833))*SIN(RADIANS(E836))+COS(RADIANS(G833))*COS(RADIANS(E836))*COS(RADIANS(Y826))))&gt;90,0,$F$4*$F$5/E835^2*(SIN(RADIANS(G833))*SIN(RADIANS(E836))+COS(RADIANS(G833))*COS(RADIANS(E836))*COS(RADIANS(Y826))))</f>
        <v>#DIV/0!</v>
      </c>
      <c r="Z833" t="e">
        <f>IF(DEGREES(ACOS(SIN(RADIANS(G833))*SIN(RADIANS(E836))+COS(RADIANS(G833))*COS(RADIANS(E836))*COS(RADIANS(Z826))))&gt;90,0,$F$4*$F$5/E835^2*(SIN(RADIANS(G833))*SIN(RADIANS(E836))+COS(RADIANS(G833))*COS(RADIANS(E836))*COS(RADIANS(Z826))))</f>
        <v>#DIV/0!</v>
      </c>
      <c r="AA833" t="e">
        <f>IF(DEGREES(ACOS(SIN(RADIANS(G833))*SIN(RADIANS(E836))+COS(RADIANS(G833))*COS(RADIANS(E836))*COS(RADIANS(AA826))))&gt;90,0,$F$4*$F$5/E835^2*(SIN(RADIANS(G833))*SIN(RADIANS(E836))+COS(RADIANS(G833))*COS(RADIANS(E836))*COS(RADIANS(AA826))))</f>
        <v>#DIV/0!</v>
      </c>
      <c r="AB833" t="e">
        <f>IF(DEGREES(ACOS(SIN(RADIANS(G833))*SIN(RADIANS(E836))+COS(RADIANS(G833))*COS(RADIANS(E836))*COS(RADIANS(AB826))))&gt;90,0,$F$4*$F$5/E835^2*(SIN(RADIANS(G833))*SIN(RADIANS(E836))+COS(RADIANS(G833))*COS(RADIANS(E836))*COS(RADIANS(AB826))))</f>
        <v>#DIV/0!</v>
      </c>
      <c r="AC833" t="e">
        <f>IF(DEGREES(ACOS(SIN(RADIANS(G833))*SIN(RADIANS(E836))+COS(RADIANS(G833))*COS(RADIANS(E836))*COS(RADIANS(AC826))))&gt;90,0,$F$4*$F$5/E835^2*(SIN(RADIANS(G833))*SIN(RADIANS(E836))+COS(RADIANS(G833))*COS(RADIANS(E836))*COS(RADIANS(AC826))))</f>
        <v>#DIV/0!</v>
      </c>
      <c r="AD833" t="e">
        <f>IF(DEGREES(ACOS(SIN(RADIANS(G833))*SIN(RADIANS(E836))+COS(RADIANS(G833))*COS(RADIANS(E836))*COS(RADIANS(AD826))))&gt;90,0,$F$4*$F$5/E835^2*(SIN(RADIANS(G833))*SIN(RADIANS(E836))+COS(RADIANS(G833))*COS(RADIANS(E836))*COS(RADIANS(AD826))))</f>
        <v>#DIV/0!</v>
      </c>
      <c r="AE833" t="e">
        <f>IF(DEGREES(ACOS(SIN(RADIANS(G833))*SIN(RADIANS(E836))+COS(RADIANS(G833))*COS(RADIANS(E836))*COS(RADIANS(AE826))))&gt;90,0,$F$4*$F$5/E835^2*(SIN(RADIANS(G833))*SIN(RADIANS(E836))+COS(RADIANS(G833))*COS(RADIANS(E836))*COS(RADIANS(AE826))))</f>
        <v>#DIV/0!</v>
      </c>
      <c r="AF833" t="e">
        <f>IF(DEGREES(ACOS(SIN(RADIANS(G833))*SIN(RADIANS(E836))+COS(RADIANS(G833))*COS(RADIANS(E836))*COS(RADIANS(AF826))))&gt;90,0,$F$4*$F$5/E835^2*(SIN(RADIANS(G833))*SIN(RADIANS(E836))+COS(RADIANS(G833))*COS(RADIANS(E836))*COS(RADIANS(AF826))))</f>
        <v>#DIV/0!</v>
      </c>
      <c r="AG833" t="e">
        <f>IF(DEGREES(ACOS(SIN(RADIANS(G833))*SIN(RADIANS(E836))+COS(RADIANS(G833))*COS(RADIANS(E836))*COS(RADIANS(AG826))))&gt;90,0,$F$4*$F$5/E835^2*(SIN(RADIANS(G833))*SIN(RADIANS(E836))+COS(RADIANS(G833))*COS(RADIANS(E836))*COS(RADIANS(AG826))))</f>
        <v>#DIV/0!</v>
      </c>
      <c r="AH833" t="e">
        <f>IF(DEGREES(ACOS(SIN(RADIANS(G833))*SIN(RADIANS(E836))+COS(RADIANS(G833))*COS(RADIANS(E836))*COS(RADIANS(AH826))))&gt;90,0,$F$4*$F$5/E835^2*(SIN(RADIANS(G833))*SIN(RADIANS(E836))+COS(RADIANS(G833))*COS(RADIANS(E836))*COS(RADIANS(AH826))))</f>
        <v>#DIV/0!</v>
      </c>
      <c r="AI833" t="e">
        <f>IF(DEGREES(ACOS(SIN(RADIANS(G833))*SIN(RADIANS(E836))+COS(RADIANS(G833))*COS(RADIANS(E836))*COS(RADIANS(AI826))))&gt;90,0,$F$4*$F$5/E835^2*(SIN(RADIANS(G833))*SIN(RADIANS(E836))+COS(RADIANS(G833))*COS(RADIANS(E836))*COS(RADIANS(AI826))))</f>
        <v>#DIV/0!</v>
      </c>
      <c r="AJ833" t="e">
        <f>IF(DEGREES(ACOS(SIN(RADIANS(G833))*SIN(RADIANS(E836))+COS(RADIANS(G833))*COS(RADIANS(E836))*COS(RADIANS(AJ826))))&gt;90,0,$F$4*$F$5/E835^2*(SIN(RADIANS(G833))*SIN(RADIANS(E836))+COS(RADIANS(G833))*COS(RADIANS(E836))*COS(RADIANS(AJ826))))</f>
        <v>#DIV/0!</v>
      </c>
      <c r="AK833">
        <f>IF(DEGREES(ACOS(SIN(RADIANS(G833))*SIN(RADIANS(E836))+COS(RADIANS(G833))*COS(RADIANS(E836))*COS(RADIANS(AK826))))&gt;90,0,$F$4*$F$5/E835^2*(SIN(RADIANS(G833))*SIN(RADIANS(E836))+COS(RADIANS(G833))*COS(RADIANS(E836))*COS(RADIANS(AK826))))</f>
        <v>0</v>
      </c>
      <c r="AL833">
        <f>IF(DEGREES(ACOS(SIN(RADIANS(G833))*SIN(RADIANS(E836))+COS(RADIANS(G833))*COS(RADIANS(E836))*COS(RADIANS(AL826))))&gt;90,0,$F$4*$F$5/E835^2*(SIN(RADIANS(G833))*SIN(RADIANS(E836))+COS(RADIANS(G833))*COS(RADIANS(E836))*COS(RADIANS(AL826))))</f>
        <v>0</v>
      </c>
      <c r="AM833">
        <f>IF(DEGREES(ACOS(SIN(RADIANS(G833))*SIN(RADIANS(E836))+COS(RADIANS(G833))*COS(RADIANS(E836))*COS(RADIANS(AM826))))&gt;90,0,$F$4*$F$5/E835^2*(SIN(RADIANS(G833))*SIN(RADIANS(E836))+COS(RADIANS(G833))*COS(RADIANS(E836))*COS(RADIANS(AM826))))</f>
        <v>0</v>
      </c>
      <c r="AN833">
        <f>IF(DEGREES(ACOS(SIN(RADIANS(G833))*SIN(RADIANS(E836))+COS(RADIANS(G833))*COS(RADIANS(E836))*COS(RADIANS(AN826))))&gt;90,0,$F$4*$F$5/E835^2*(SIN(RADIANS(G833))*SIN(RADIANS(E836))+COS(RADIANS(G833))*COS(RADIANS(E836))*COS(RADIANS(AN826))))</f>
        <v>0</v>
      </c>
      <c r="AO833">
        <f>IF(DEGREES(ACOS(SIN(RADIANS(G833))*SIN(RADIANS(E836))+COS(RADIANS(G833))*COS(RADIANS(E836))*COS(RADIANS(AO826))))&gt;90,0,$F$4*$F$5/E835^2*(SIN(RADIANS(G833))*SIN(RADIANS(E836))+COS(RADIANS(G833))*COS(RADIANS(E836))*COS(RADIANS(AO826))))</f>
        <v>0</v>
      </c>
      <c r="AP833">
        <f>IF(DEGREES(ACOS(SIN(RADIANS(G833))*SIN(RADIANS(E836))+COS(RADIANS(G833))*COS(RADIANS(E836))*COS(RADIANS(AP826))))&gt;90,0,$F$4*$F$5/E835^2*(SIN(RADIANS(G833))*SIN(RADIANS(E836))+COS(RADIANS(G833))*COS(RADIANS(E836))*COS(RADIANS(AP826))))</f>
        <v>0</v>
      </c>
      <c r="AQ833">
        <f>IF(DEGREES(ACOS(SIN(RADIANS(G833))*SIN(RADIANS(E836))+COS(RADIANS(G833))*COS(RADIANS(E836))*COS(RADIANS(AQ826))))&gt;90,0,$F$4*$F$5/E835^2*(SIN(RADIANS(G833))*SIN(RADIANS(E836))+COS(RADIANS(G833))*COS(RADIANS(E836))*COS(RADIANS(AQ826))))</f>
        <v>0</v>
      </c>
      <c r="AR833">
        <f>IF(DEGREES(ACOS(SIN(RADIANS(G833))*SIN(RADIANS(E836))+COS(RADIANS(G833))*COS(RADIANS(E836))*COS(RADIANS(AR826))))&gt;90,0,$F$4*$F$5/E835^2*(SIN(RADIANS(G833))*SIN(RADIANS(E836))+COS(RADIANS(G833))*COS(RADIANS(E836))*COS(RADIANS(AR826))))</f>
        <v>0</v>
      </c>
    </row>
    <row r="834" spans="2:44" x14ac:dyDescent="0.5">
      <c r="B834" s="40" t="s">
        <v>784</v>
      </c>
      <c r="E834" t="str">
        <f>IF($F$10=0,"N/A",E833*$F$11/$F$10)</f>
        <v>N/A</v>
      </c>
      <c r="G834">
        <v>30</v>
      </c>
      <c r="I834">
        <f>IF(DEGREES(ACOS(SIN(RADIANS(G834))*SIN(RADIANS(E836))+COS(RADIANS(G834))*COS(RADIANS(E836))*COS(RADIANS(I826))))&gt;90,0,$F$4*$F$5/E835^2*(SIN(RADIANS(G834))*SIN(RADIANS(E836))+COS(RADIANS(G834))*COS(RADIANS(E836))*COS(RADIANS(I826))))</f>
        <v>0</v>
      </c>
      <c r="J834">
        <f>IF(DEGREES(ACOS(SIN(RADIANS(G834))*SIN(RADIANS(E836))+COS(RADIANS(G834))*COS(RADIANS(E836))*COS(RADIANS(J826))))&gt;90,0,$F$4*$F$5/E835^2*(SIN(RADIANS(G834))*SIN(RADIANS(E836))+COS(RADIANS(G834))*COS(RADIANS(E836))*COS(RADIANS(J826))))</f>
        <v>0</v>
      </c>
      <c r="K834">
        <f>IF(DEGREES(ACOS(SIN(RADIANS(G834))*SIN(RADIANS(E836))+COS(RADIANS(G834))*COS(RADIANS(E836))*COS(RADIANS(K826))))&gt;90,0,$F$4*$F$5/E835^2*(SIN(RADIANS(G834))*SIN(RADIANS(E836))+COS(RADIANS(G834))*COS(RADIANS(E836))*COS(RADIANS(K826))))</f>
        <v>0</v>
      </c>
      <c r="L834">
        <f>IF(DEGREES(ACOS(SIN(RADIANS(G834))*SIN(RADIANS(E836))+COS(RADIANS(G834))*COS(RADIANS(E836))*COS(RADIANS(L826))))&gt;90,0,$F$4*$F$5/E835^2*(SIN(RADIANS(G834))*SIN(RADIANS(E836))+COS(RADIANS(G834))*COS(RADIANS(E836))*COS(RADIANS(L826))))</f>
        <v>0</v>
      </c>
      <c r="M834">
        <f>IF(DEGREES(ACOS(SIN(RADIANS(G834))*SIN(RADIANS(E836))+COS(RADIANS(G834))*COS(RADIANS(E836))*COS(RADIANS(M826))))&gt;90,0,$F$4*$F$5/E835^2*(SIN(RADIANS(G834))*SIN(RADIANS(E836))+COS(RADIANS(G834))*COS(RADIANS(E836))*COS(RADIANS(M826))))</f>
        <v>0</v>
      </c>
      <c r="N834">
        <f>IF(DEGREES(ACOS(SIN(RADIANS(G834))*SIN(RADIANS(E836))+COS(RADIANS(G834))*COS(RADIANS(E836))*COS(RADIANS(N826))))&gt;90,0,$F$4*$F$5/E835^2*(SIN(RADIANS(G834))*SIN(RADIANS(E836))+COS(RADIANS(G834))*COS(RADIANS(E836))*COS(RADIANS(N826))))</f>
        <v>0</v>
      </c>
      <c r="O834">
        <f>IF(DEGREES(ACOS(SIN(RADIANS(G834))*SIN(RADIANS(E836))+COS(RADIANS(G834))*COS(RADIANS(E836))*COS(RADIANS(O826))))&gt;90,0,$F$4*$F$5/E835^2*(SIN(RADIANS(G834))*SIN(RADIANS(E836))+COS(RADIANS(G834))*COS(RADIANS(E836))*COS(RADIANS(O826))))</f>
        <v>0</v>
      </c>
      <c r="P834">
        <f>IF(DEGREES(ACOS(SIN(RADIANS(G834))*SIN(RADIANS(E836))+COS(RADIANS(G834))*COS(RADIANS(E836))*COS(RADIANS(P826))))&gt;90,0,$F$4*$F$5/E835^2*(SIN(RADIANS(G834))*SIN(RADIANS(E836))+COS(RADIANS(G834))*COS(RADIANS(E836))*COS(RADIANS(P826))))</f>
        <v>0</v>
      </c>
      <c r="Q834">
        <f>IF(DEGREES(ACOS(SIN(RADIANS(G834))*SIN(RADIANS(E836))+COS(RADIANS(G834))*COS(RADIANS(E836))*COS(RADIANS(Q826))))&gt;90,0,$F$4*$F$5/E835^2*(SIN(RADIANS(G834))*SIN(RADIANS(E836))+COS(RADIANS(G834))*COS(RADIANS(E836))*COS(RADIANS(Q826))))</f>
        <v>0</v>
      </c>
      <c r="R834" t="e">
        <f>IF(DEGREES(ACOS(SIN(RADIANS(G834))*SIN(RADIANS(E836))+COS(RADIANS(G834))*COS(RADIANS(E836))*COS(RADIANS(R826))))&gt;90,0,$F$4*$F$5/E835^2*(SIN(RADIANS(G834))*SIN(RADIANS(E836))+COS(RADIANS(G834))*COS(RADIANS(E836))*COS(RADIANS(R826))))</f>
        <v>#DIV/0!</v>
      </c>
      <c r="S834" t="e">
        <f>IF(DEGREES(ACOS(SIN(RADIANS(G834))*SIN(RADIANS(E836))+COS(RADIANS(G834))*COS(RADIANS(E836))*COS(RADIANS(S826))))&gt;90,0,$F$4*$F$5/E835^2*(SIN(RADIANS(G834))*SIN(RADIANS(E836))+COS(RADIANS(G834))*COS(RADIANS(E836))*COS(RADIANS(S826))))</f>
        <v>#DIV/0!</v>
      </c>
      <c r="T834" t="e">
        <f>IF(DEGREES(ACOS(SIN(RADIANS(G834))*SIN(RADIANS(E836))+COS(RADIANS(G834))*COS(RADIANS(E836))*COS(RADIANS(T826))))&gt;90,0,$F$4*$F$5/E835^2*(SIN(RADIANS(G834))*SIN(RADIANS(E836))+COS(RADIANS(G834))*COS(RADIANS(E836))*COS(RADIANS(T826))))</f>
        <v>#DIV/0!</v>
      </c>
      <c r="U834" t="e">
        <f>IF(DEGREES(ACOS(SIN(RADIANS(G834))*SIN(RADIANS(E836))+COS(RADIANS(G834))*COS(RADIANS(E836))*COS(RADIANS(U826))))&gt;90,0,$F$4*$F$5/E835^2*(SIN(RADIANS(G834))*SIN(RADIANS(E836))+COS(RADIANS(G834))*COS(RADIANS(E836))*COS(RADIANS(U826))))</f>
        <v>#DIV/0!</v>
      </c>
      <c r="V834" t="e">
        <f>IF(DEGREES(ACOS(SIN(RADIANS(G834))*SIN(RADIANS(E836))+COS(RADIANS(G834))*COS(RADIANS(E836))*COS(RADIANS(V826))))&gt;90,0,$F$4*$F$5/E835^2*(SIN(RADIANS(G834))*SIN(RADIANS(E836))+COS(RADIANS(G834))*COS(RADIANS(E836))*COS(RADIANS(V826))))</f>
        <v>#DIV/0!</v>
      </c>
      <c r="W834" t="e">
        <f>IF(DEGREES(ACOS(SIN(RADIANS(G834))*SIN(RADIANS(E836))+COS(RADIANS(G834))*COS(RADIANS(E836))*COS(RADIANS(W826))))&gt;90,0,$F$4*$F$5/E835^2*(SIN(RADIANS(G834))*SIN(RADIANS(E836))+COS(RADIANS(G834))*COS(RADIANS(E836))*COS(RADIANS(W826))))</f>
        <v>#DIV/0!</v>
      </c>
      <c r="X834" t="e">
        <f>IF(DEGREES(ACOS(SIN(RADIANS(G834))*SIN(RADIANS(E836))+COS(RADIANS(G834))*COS(RADIANS(E836))*COS(RADIANS(X826))))&gt;90,0,$F$4*$F$5/E835^2*(SIN(RADIANS(G834))*SIN(RADIANS(E836))+COS(RADIANS(G834))*COS(RADIANS(E836))*COS(RADIANS(X826))))</f>
        <v>#DIV/0!</v>
      </c>
      <c r="Y834" t="e">
        <f>IF(DEGREES(ACOS(SIN(RADIANS(G834))*SIN(RADIANS(E836))+COS(RADIANS(G834))*COS(RADIANS(E836))*COS(RADIANS(Y826))))&gt;90,0,$F$4*$F$5/E835^2*(SIN(RADIANS(G834))*SIN(RADIANS(E836))+COS(RADIANS(G834))*COS(RADIANS(E836))*COS(RADIANS(Y826))))</f>
        <v>#DIV/0!</v>
      </c>
      <c r="Z834" t="e">
        <f>IF(DEGREES(ACOS(SIN(RADIANS(G834))*SIN(RADIANS(E836))+COS(RADIANS(G834))*COS(RADIANS(E836))*COS(RADIANS(Z826))))&gt;90,0,$F$4*$F$5/E835^2*(SIN(RADIANS(G834))*SIN(RADIANS(E836))+COS(RADIANS(G834))*COS(RADIANS(E836))*COS(RADIANS(Z826))))</f>
        <v>#DIV/0!</v>
      </c>
      <c r="AA834" t="e">
        <f>IF(DEGREES(ACOS(SIN(RADIANS(G834))*SIN(RADIANS(E836))+COS(RADIANS(G834))*COS(RADIANS(E836))*COS(RADIANS(AA826))))&gt;90,0,$F$4*$F$5/E835^2*(SIN(RADIANS(G834))*SIN(RADIANS(E836))+COS(RADIANS(G834))*COS(RADIANS(E836))*COS(RADIANS(AA826))))</f>
        <v>#DIV/0!</v>
      </c>
      <c r="AB834" t="e">
        <f>IF(DEGREES(ACOS(SIN(RADIANS(G834))*SIN(RADIANS(E836))+COS(RADIANS(G834))*COS(RADIANS(E836))*COS(RADIANS(AB826))))&gt;90,0,$F$4*$F$5/E835^2*(SIN(RADIANS(G834))*SIN(RADIANS(E836))+COS(RADIANS(G834))*COS(RADIANS(E836))*COS(RADIANS(AB826))))</f>
        <v>#DIV/0!</v>
      </c>
      <c r="AC834" t="e">
        <f>IF(DEGREES(ACOS(SIN(RADIANS(G834))*SIN(RADIANS(E836))+COS(RADIANS(G834))*COS(RADIANS(E836))*COS(RADIANS(AC826))))&gt;90,0,$F$4*$F$5/E835^2*(SIN(RADIANS(G834))*SIN(RADIANS(E836))+COS(RADIANS(G834))*COS(RADIANS(E836))*COS(RADIANS(AC826))))</f>
        <v>#DIV/0!</v>
      </c>
      <c r="AD834" t="e">
        <f>IF(DEGREES(ACOS(SIN(RADIANS(G834))*SIN(RADIANS(E836))+COS(RADIANS(G834))*COS(RADIANS(E836))*COS(RADIANS(AD826))))&gt;90,0,$F$4*$F$5/E835^2*(SIN(RADIANS(G834))*SIN(RADIANS(E836))+COS(RADIANS(G834))*COS(RADIANS(E836))*COS(RADIANS(AD826))))</f>
        <v>#DIV/0!</v>
      </c>
      <c r="AE834" t="e">
        <f>IF(DEGREES(ACOS(SIN(RADIANS(G834))*SIN(RADIANS(E836))+COS(RADIANS(G834))*COS(RADIANS(E836))*COS(RADIANS(AE826))))&gt;90,0,$F$4*$F$5/E835^2*(SIN(RADIANS(G834))*SIN(RADIANS(E836))+COS(RADIANS(G834))*COS(RADIANS(E836))*COS(RADIANS(AE826))))</f>
        <v>#DIV/0!</v>
      </c>
      <c r="AF834" t="e">
        <f>IF(DEGREES(ACOS(SIN(RADIANS(G834))*SIN(RADIANS(E836))+COS(RADIANS(G834))*COS(RADIANS(E836))*COS(RADIANS(AF826))))&gt;90,0,$F$4*$F$5/E835^2*(SIN(RADIANS(G834))*SIN(RADIANS(E836))+COS(RADIANS(G834))*COS(RADIANS(E836))*COS(RADIANS(AF826))))</f>
        <v>#DIV/0!</v>
      </c>
      <c r="AG834" t="e">
        <f>IF(DEGREES(ACOS(SIN(RADIANS(G834))*SIN(RADIANS(E836))+COS(RADIANS(G834))*COS(RADIANS(E836))*COS(RADIANS(AG826))))&gt;90,0,$F$4*$F$5/E835^2*(SIN(RADIANS(G834))*SIN(RADIANS(E836))+COS(RADIANS(G834))*COS(RADIANS(E836))*COS(RADIANS(AG826))))</f>
        <v>#DIV/0!</v>
      </c>
      <c r="AH834" t="e">
        <f>IF(DEGREES(ACOS(SIN(RADIANS(G834))*SIN(RADIANS(E836))+COS(RADIANS(G834))*COS(RADIANS(E836))*COS(RADIANS(AH826))))&gt;90,0,$F$4*$F$5/E835^2*(SIN(RADIANS(G834))*SIN(RADIANS(E836))+COS(RADIANS(G834))*COS(RADIANS(E836))*COS(RADIANS(AH826))))</f>
        <v>#DIV/0!</v>
      </c>
      <c r="AI834" t="e">
        <f>IF(DEGREES(ACOS(SIN(RADIANS(G834))*SIN(RADIANS(E836))+COS(RADIANS(G834))*COS(RADIANS(E836))*COS(RADIANS(AI826))))&gt;90,0,$F$4*$F$5/E835^2*(SIN(RADIANS(G834))*SIN(RADIANS(E836))+COS(RADIANS(G834))*COS(RADIANS(E836))*COS(RADIANS(AI826))))</f>
        <v>#DIV/0!</v>
      </c>
      <c r="AJ834" t="e">
        <f>IF(DEGREES(ACOS(SIN(RADIANS(G834))*SIN(RADIANS(E836))+COS(RADIANS(G834))*COS(RADIANS(E836))*COS(RADIANS(AJ826))))&gt;90,0,$F$4*$F$5/E835^2*(SIN(RADIANS(G834))*SIN(RADIANS(E836))+COS(RADIANS(G834))*COS(RADIANS(E836))*COS(RADIANS(AJ826))))</f>
        <v>#DIV/0!</v>
      </c>
      <c r="AK834">
        <f>IF(DEGREES(ACOS(SIN(RADIANS(G834))*SIN(RADIANS(E836))+COS(RADIANS(G834))*COS(RADIANS(E836))*COS(RADIANS(AK826))))&gt;90,0,$F$4*$F$5/E835^2*(SIN(RADIANS(G834))*SIN(RADIANS(E836))+COS(RADIANS(G834))*COS(RADIANS(E836))*COS(RADIANS(AK826))))</f>
        <v>0</v>
      </c>
      <c r="AL834">
        <f>IF(DEGREES(ACOS(SIN(RADIANS(G834))*SIN(RADIANS(E836))+COS(RADIANS(G834))*COS(RADIANS(E836))*COS(RADIANS(AL826))))&gt;90,0,$F$4*$F$5/E835^2*(SIN(RADIANS(G834))*SIN(RADIANS(E836))+COS(RADIANS(G834))*COS(RADIANS(E836))*COS(RADIANS(AL826))))</f>
        <v>0</v>
      </c>
      <c r="AM834">
        <f>IF(DEGREES(ACOS(SIN(RADIANS(G834))*SIN(RADIANS(E836))+COS(RADIANS(G834))*COS(RADIANS(E836))*COS(RADIANS(AM826))))&gt;90,0,$F$4*$F$5/E835^2*(SIN(RADIANS(G834))*SIN(RADIANS(E836))+COS(RADIANS(G834))*COS(RADIANS(E836))*COS(RADIANS(AM826))))</f>
        <v>0</v>
      </c>
      <c r="AN834">
        <f>IF(DEGREES(ACOS(SIN(RADIANS(G834))*SIN(RADIANS(E836))+COS(RADIANS(G834))*COS(RADIANS(E836))*COS(RADIANS(AN826))))&gt;90,0,$F$4*$F$5/E835^2*(SIN(RADIANS(G834))*SIN(RADIANS(E836))+COS(RADIANS(G834))*COS(RADIANS(E836))*COS(RADIANS(AN826))))</f>
        <v>0</v>
      </c>
      <c r="AO834">
        <f>IF(DEGREES(ACOS(SIN(RADIANS(G834))*SIN(RADIANS(E836))+COS(RADIANS(G834))*COS(RADIANS(E836))*COS(RADIANS(AO826))))&gt;90,0,$F$4*$F$5/E835^2*(SIN(RADIANS(G834))*SIN(RADIANS(E836))+COS(RADIANS(G834))*COS(RADIANS(E836))*COS(RADIANS(AO826))))</f>
        <v>0</v>
      </c>
      <c r="AP834">
        <f>IF(DEGREES(ACOS(SIN(RADIANS(G834))*SIN(RADIANS(E836))+COS(RADIANS(G834))*COS(RADIANS(E836))*COS(RADIANS(AP826))))&gt;90,0,$F$4*$F$5/E835^2*(SIN(RADIANS(G834))*SIN(RADIANS(E836))+COS(RADIANS(G834))*COS(RADIANS(E836))*COS(RADIANS(AP826))))</f>
        <v>0</v>
      </c>
      <c r="AQ834">
        <f>IF(DEGREES(ACOS(SIN(RADIANS(G834))*SIN(RADIANS(E836))+COS(RADIANS(G834))*COS(RADIANS(E836))*COS(RADIANS(AQ826))))&gt;90,0,$F$4*$F$5/E835^2*(SIN(RADIANS(G834))*SIN(RADIANS(E836))+COS(RADIANS(G834))*COS(RADIANS(E836))*COS(RADIANS(AQ826))))</f>
        <v>0</v>
      </c>
      <c r="AR834">
        <f>IF(DEGREES(ACOS(SIN(RADIANS(G834))*SIN(RADIANS(E836))+COS(RADIANS(G834))*COS(RADIANS(E836))*COS(RADIANS(AR826))))&gt;90,0,$F$4*$F$5/E835^2*(SIN(RADIANS(G834))*SIN(RADIANS(E836))+COS(RADIANS(G834))*COS(RADIANS(E836))*COS(RADIANS(AR826))))</f>
        <v>0</v>
      </c>
    </row>
    <row r="835" spans="2:44" x14ac:dyDescent="0.5">
      <c r="B835" s="40" t="s">
        <v>785</v>
      </c>
      <c r="E835">
        <f>$F$6*(1-$F$7^2)/(1+$F$7*COS(RADIANS(E829)))</f>
        <v>0</v>
      </c>
      <c r="G835">
        <v>20</v>
      </c>
      <c r="I835">
        <f>IF(DEGREES(ACOS(SIN(RADIANS(G835))*SIN(RADIANS(E836))+COS(RADIANS(G835))*COS(RADIANS(E836))*COS(RADIANS(I826))))&gt;90,0,$F$4*$F$5/E835^2*(SIN(RADIANS(G835))*SIN(RADIANS(E836))+COS(RADIANS(G835))*COS(RADIANS(E836))*COS(RADIANS(I826))))</f>
        <v>0</v>
      </c>
      <c r="J835">
        <f>IF(DEGREES(ACOS(SIN(RADIANS(G835))*SIN(RADIANS(E836))+COS(RADIANS(G835))*COS(RADIANS(E836))*COS(RADIANS(J826))))&gt;90,0,$F$4*$F$5/E835^2*(SIN(RADIANS(G835))*SIN(RADIANS(E836))+COS(RADIANS(G835))*COS(RADIANS(E836))*COS(RADIANS(J826))))</f>
        <v>0</v>
      </c>
      <c r="K835">
        <f>IF(DEGREES(ACOS(SIN(RADIANS(G835))*SIN(RADIANS(E836))+COS(RADIANS(G835))*COS(RADIANS(E836))*COS(RADIANS(K826))))&gt;90,0,$F$4*$F$5/E835^2*(SIN(RADIANS(G835))*SIN(RADIANS(E836))+COS(RADIANS(G835))*COS(RADIANS(E836))*COS(RADIANS(K826))))</f>
        <v>0</v>
      </c>
      <c r="L835">
        <f>IF(DEGREES(ACOS(SIN(RADIANS(G835))*SIN(RADIANS(E836))+COS(RADIANS(G835))*COS(RADIANS(E836))*COS(RADIANS(L826))))&gt;90,0,$F$4*$F$5/E835^2*(SIN(RADIANS(G835))*SIN(RADIANS(E836))+COS(RADIANS(G835))*COS(RADIANS(E836))*COS(RADIANS(L826))))</f>
        <v>0</v>
      </c>
      <c r="M835">
        <f>IF(DEGREES(ACOS(SIN(RADIANS(G835))*SIN(RADIANS(E836))+COS(RADIANS(G835))*COS(RADIANS(E836))*COS(RADIANS(M826))))&gt;90,0,$F$4*$F$5/E835^2*(SIN(RADIANS(G835))*SIN(RADIANS(E836))+COS(RADIANS(G835))*COS(RADIANS(E836))*COS(RADIANS(M826))))</f>
        <v>0</v>
      </c>
      <c r="N835">
        <f>IF(DEGREES(ACOS(SIN(RADIANS(G835))*SIN(RADIANS(E836))+COS(RADIANS(G835))*COS(RADIANS(E836))*COS(RADIANS(N826))))&gt;90,0,$F$4*$F$5/E835^2*(SIN(RADIANS(G835))*SIN(RADIANS(E836))+COS(RADIANS(G835))*COS(RADIANS(E836))*COS(RADIANS(N826))))</f>
        <v>0</v>
      </c>
      <c r="O835">
        <f>IF(DEGREES(ACOS(SIN(RADIANS(G835))*SIN(RADIANS(E836))+COS(RADIANS(G835))*COS(RADIANS(E836))*COS(RADIANS(O826))))&gt;90,0,$F$4*$F$5/E835^2*(SIN(RADIANS(G835))*SIN(RADIANS(E836))+COS(RADIANS(G835))*COS(RADIANS(E836))*COS(RADIANS(O826))))</f>
        <v>0</v>
      </c>
      <c r="P835">
        <f>IF(DEGREES(ACOS(SIN(RADIANS(G835))*SIN(RADIANS(E836))+COS(RADIANS(G835))*COS(RADIANS(E836))*COS(RADIANS(P826))))&gt;90,0,$F$4*$F$5/E835^2*(SIN(RADIANS(G835))*SIN(RADIANS(E836))+COS(RADIANS(G835))*COS(RADIANS(E836))*COS(RADIANS(P826))))</f>
        <v>0</v>
      </c>
      <c r="Q835">
        <f>IF(DEGREES(ACOS(SIN(RADIANS(G835))*SIN(RADIANS(E836))+COS(RADIANS(G835))*COS(RADIANS(E836))*COS(RADIANS(Q826))))&gt;90,0,$F$4*$F$5/E835^2*(SIN(RADIANS(G835))*SIN(RADIANS(E836))+COS(RADIANS(G835))*COS(RADIANS(E836))*COS(RADIANS(Q826))))</f>
        <v>0</v>
      </c>
      <c r="R835" t="e">
        <f>IF(DEGREES(ACOS(SIN(RADIANS(G835))*SIN(RADIANS(E836))+COS(RADIANS(G835))*COS(RADIANS(E836))*COS(RADIANS(R826))))&gt;90,0,$F$4*$F$5/E835^2*(SIN(RADIANS(G835))*SIN(RADIANS(E836))+COS(RADIANS(G835))*COS(RADIANS(E836))*COS(RADIANS(R826))))</f>
        <v>#DIV/0!</v>
      </c>
      <c r="S835" t="e">
        <f>IF(DEGREES(ACOS(SIN(RADIANS(G835))*SIN(RADIANS(E836))+COS(RADIANS(G835))*COS(RADIANS(E836))*COS(RADIANS(S826))))&gt;90,0,$F$4*$F$5/E835^2*(SIN(RADIANS(G835))*SIN(RADIANS(E836))+COS(RADIANS(G835))*COS(RADIANS(E836))*COS(RADIANS(S826))))</f>
        <v>#DIV/0!</v>
      </c>
      <c r="T835" t="e">
        <f>IF(DEGREES(ACOS(SIN(RADIANS(G835))*SIN(RADIANS(E836))+COS(RADIANS(G835))*COS(RADIANS(E836))*COS(RADIANS(T826))))&gt;90,0,$F$4*$F$5/E835^2*(SIN(RADIANS(G835))*SIN(RADIANS(E836))+COS(RADIANS(G835))*COS(RADIANS(E836))*COS(RADIANS(T826))))</f>
        <v>#DIV/0!</v>
      </c>
      <c r="U835" t="e">
        <f>IF(DEGREES(ACOS(SIN(RADIANS(G835))*SIN(RADIANS(E836))+COS(RADIANS(G835))*COS(RADIANS(E836))*COS(RADIANS(U826))))&gt;90,0,$F$4*$F$5/E835^2*(SIN(RADIANS(G835))*SIN(RADIANS(E836))+COS(RADIANS(G835))*COS(RADIANS(E836))*COS(RADIANS(U826))))</f>
        <v>#DIV/0!</v>
      </c>
      <c r="V835" t="e">
        <f>IF(DEGREES(ACOS(SIN(RADIANS(G835))*SIN(RADIANS(E836))+COS(RADIANS(G835))*COS(RADIANS(E836))*COS(RADIANS(V826))))&gt;90,0,$F$4*$F$5/E835^2*(SIN(RADIANS(G835))*SIN(RADIANS(E836))+COS(RADIANS(G835))*COS(RADIANS(E836))*COS(RADIANS(V826))))</f>
        <v>#DIV/0!</v>
      </c>
      <c r="W835" t="e">
        <f>IF(DEGREES(ACOS(SIN(RADIANS(G835))*SIN(RADIANS(E836))+COS(RADIANS(G835))*COS(RADIANS(E836))*COS(RADIANS(W826))))&gt;90,0,$F$4*$F$5/E835^2*(SIN(RADIANS(G835))*SIN(RADIANS(E836))+COS(RADIANS(G835))*COS(RADIANS(E836))*COS(RADIANS(W826))))</f>
        <v>#DIV/0!</v>
      </c>
      <c r="X835" t="e">
        <f>IF(DEGREES(ACOS(SIN(RADIANS(G835))*SIN(RADIANS(E836))+COS(RADIANS(G835))*COS(RADIANS(E836))*COS(RADIANS(X826))))&gt;90,0,$F$4*$F$5/E835^2*(SIN(RADIANS(G835))*SIN(RADIANS(E836))+COS(RADIANS(G835))*COS(RADIANS(E836))*COS(RADIANS(X826))))</f>
        <v>#DIV/0!</v>
      </c>
      <c r="Y835" t="e">
        <f>IF(DEGREES(ACOS(SIN(RADIANS(G835))*SIN(RADIANS(E836))+COS(RADIANS(G835))*COS(RADIANS(E836))*COS(RADIANS(Y826))))&gt;90,0,$F$4*$F$5/E835^2*(SIN(RADIANS(G835))*SIN(RADIANS(E836))+COS(RADIANS(G835))*COS(RADIANS(E836))*COS(RADIANS(Y826))))</f>
        <v>#DIV/0!</v>
      </c>
      <c r="Z835" t="e">
        <f>IF(DEGREES(ACOS(SIN(RADIANS(G835))*SIN(RADIANS(E836))+COS(RADIANS(G835))*COS(RADIANS(E836))*COS(RADIANS(Z826))))&gt;90,0,$F$4*$F$5/E835^2*(SIN(RADIANS(G835))*SIN(RADIANS(E836))+COS(RADIANS(G835))*COS(RADIANS(E836))*COS(RADIANS(Z826))))</f>
        <v>#DIV/0!</v>
      </c>
      <c r="AA835" t="e">
        <f>IF(DEGREES(ACOS(SIN(RADIANS(G835))*SIN(RADIANS(E836))+COS(RADIANS(G835))*COS(RADIANS(E836))*COS(RADIANS(AA826))))&gt;90,0,$F$4*$F$5/E835^2*(SIN(RADIANS(G835))*SIN(RADIANS(E836))+COS(RADIANS(G835))*COS(RADIANS(E836))*COS(RADIANS(AA826))))</f>
        <v>#DIV/0!</v>
      </c>
      <c r="AB835" t="e">
        <f>IF(DEGREES(ACOS(SIN(RADIANS(G835))*SIN(RADIANS(E836))+COS(RADIANS(G835))*COS(RADIANS(E836))*COS(RADIANS(AB826))))&gt;90,0,$F$4*$F$5/E835^2*(SIN(RADIANS(G835))*SIN(RADIANS(E836))+COS(RADIANS(G835))*COS(RADIANS(E836))*COS(RADIANS(AB826))))</f>
        <v>#DIV/0!</v>
      </c>
      <c r="AC835" t="e">
        <f>IF(DEGREES(ACOS(SIN(RADIANS(G835))*SIN(RADIANS(E836))+COS(RADIANS(G835))*COS(RADIANS(E836))*COS(RADIANS(AC826))))&gt;90,0,$F$4*$F$5/E835^2*(SIN(RADIANS(G835))*SIN(RADIANS(E836))+COS(RADIANS(G835))*COS(RADIANS(E836))*COS(RADIANS(AC826))))</f>
        <v>#DIV/0!</v>
      </c>
      <c r="AD835" t="e">
        <f>IF(DEGREES(ACOS(SIN(RADIANS(G835))*SIN(RADIANS(E836))+COS(RADIANS(G835))*COS(RADIANS(E836))*COS(RADIANS(AD826))))&gt;90,0,$F$4*$F$5/E835^2*(SIN(RADIANS(G835))*SIN(RADIANS(E836))+COS(RADIANS(G835))*COS(RADIANS(E836))*COS(RADIANS(AD826))))</f>
        <v>#DIV/0!</v>
      </c>
      <c r="AE835" t="e">
        <f>IF(DEGREES(ACOS(SIN(RADIANS(G835))*SIN(RADIANS(E836))+COS(RADIANS(G835))*COS(RADIANS(E836))*COS(RADIANS(AE826))))&gt;90,0,$F$4*$F$5/E835^2*(SIN(RADIANS(G835))*SIN(RADIANS(E836))+COS(RADIANS(G835))*COS(RADIANS(E836))*COS(RADIANS(AE826))))</f>
        <v>#DIV/0!</v>
      </c>
      <c r="AF835" t="e">
        <f>IF(DEGREES(ACOS(SIN(RADIANS(G835))*SIN(RADIANS(E836))+COS(RADIANS(G835))*COS(RADIANS(E836))*COS(RADIANS(AF826))))&gt;90,0,$F$4*$F$5/E835^2*(SIN(RADIANS(G835))*SIN(RADIANS(E836))+COS(RADIANS(G835))*COS(RADIANS(E836))*COS(RADIANS(AF826))))</f>
        <v>#DIV/0!</v>
      </c>
      <c r="AG835" t="e">
        <f>IF(DEGREES(ACOS(SIN(RADIANS(G835))*SIN(RADIANS(E836))+COS(RADIANS(G835))*COS(RADIANS(E836))*COS(RADIANS(AG826))))&gt;90,0,$F$4*$F$5/E835^2*(SIN(RADIANS(G835))*SIN(RADIANS(E836))+COS(RADIANS(G835))*COS(RADIANS(E836))*COS(RADIANS(AG826))))</f>
        <v>#DIV/0!</v>
      </c>
      <c r="AH835" t="e">
        <f>IF(DEGREES(ACOS(SIN(RADIANS(G835))*SIN(RADIANS(E836))+COS(RADIANS(G835))*COS(RADIANS(E836))*COS(RADIANS(AH826))))&gt;90,0,$F$4*$F$5/E835^2*(SIN(RADIANS(G835))*SIN(RADIANS(E836))+COS(RADIANS(G835))*COS(RADIANS(E836))*COS(RADIANS(AH826))))</f>
        <v>#DIV/0!</v>
      </c>
      <c r="AI835" t="e">
        <f>IF(DEGREES(ACOS(SIN(RADIANS(G835))*SIN(RADIANS(E836))+COS(RADIANS(G835))*COS(RADIANS(E836))*COS(RADIANS(AI826))))&gt;90,0,$F$4*$F$5/E835^2*(SIN(RADIANS(G835))*SIN(RADIANS(E836))+COS(RADIANS(G835))*COS(RADIANS(E836))*COS(RADIANS(AI826))))</f>
        <v>#DIV/0!</v>
      </c>
      <c r="AJ835" t="e">
        <f>IF(DEGREES(ACOS(SIN(RADIANS(G835))*SIN(RADIANS(E836))+COS(RADIANS(G835))*COS(RADIANS(E836))*COS(RADIANS(AJ826))))&gt;90,0,$F$4*$F$5/E835^2*(SIN(RADIANS(G835))*SIN(RADIANS(E836))+COS(RADIANS(G835))*COS(RADIANS(E836))*COS(RADIANS(AJ826))))</f>
        <v>#DIV/0!</v>
      </c>
      <c r="AK835">
        <f>IF(DEGREES(ACOS(SIN(RADIANS(G835))*SIN(RADIANS(E836))+COS(RADIANS(G835))*COS(RADIANS(E836))*COS(RADIANS(AK826))))&gt;90,0,$F$4*$F$5/E835^2*(SIN(RADIANS(G835))*SIN(RADIANS(E836))+COS(RADIANS(G835))*COS(RADIANS(E836))*COS(RADIANS(AK826))))</f>
        <v>0</v>
      </c>
      <c r="AL835">
        <f>IF(DEGREES(ACOS(SIN(RADIANS(G835))*SIN(RADIANS(E836))+COS(RADIANS(G835))*COS(RADIANS(E836))*COS(RADIANS(AL826))))&gt;90,0,$F$4*$F$5/E835^2*(SIN(RADIANS(G835))*SIN(RADIANS(E836))+COS(RADIANS(G835))*COS(RADIANS(E836))*COS(RADIANS(AL826))))</f>
        <v>0</v>
      </c>
      <c r="AM835">
        <f>IF(DEGREES(ACOS(SIN(RADIANS(G835))*SIN(RADIANS(E836))+COS(RADIANS(G835))*COS(RADIANS(E836))*COS(RADIANS(AM826))))&gt;90,0,$F$4*$F$5/E835^2*(SIN(RADIANS(G835))*SIN(RADIANS(E836))+COS(RADIANS(G835))*COS(RADIANS(E836))*COS(RADIANS(AM826))))</f>
        <v>0</v>
      </c>
      <c r="AN835">
        <f>IF(DEGREES(ACOS(SIN(RADIANS(G835))*SIN(RADIANS(E836))+COS(RADIANS(G835))*COS(RADIANS(E836))*COS(RADIANS(AN826))))&gt;90,0,$F$4*$F$5/E835^2*(SIN(RADIANS(G835))*SIN(RADIANS(E836))+COS(RADIANS(G835))*COS(RADIANS(E836))*COS(RADIANS(AN826))))</f>
        <v>0</v>
      </c>
      <c r="AO835">
        <f>IF(DEGREES(ACOS(SIN(RADIANS(G835))*SIN(RADIANS(E836))+COS(RADIANS(G835))*COS(RADIANS(E836))*COS(RADIANS(AO826))))&gt;90,0,$F$4*$F$5/E835^2*(SIN(RADIANS(G835))*SIN(RADIANS(E836))+COS(RADIANS(G835))*COS(RADIANS(E836))*COS(RADIANS(AO826))))</f>
        <v>0</v>
      </c>
      <c r="AP835">
        <f>IF(DEGREES(ACOS(SIN(RADIANS(G835))*SIN(RADIANS(E836))+COS(RADIANS(G835))*COS(RADIANS(E836))*COS(RADIANS(AP826))))&gt;90,0,$F$4*$F$5/E835^2*(SIN(RADIANS(G835))*SIN(RADIANS(E836))+COS(RADIANS(G835))*COS(RADIANS(E836))*COS(RADIANS(AP826))))</f>
        <v>0</v>
      </c>
      <c r="AQ835">
        <f>IF(DEGREES(ACOS(SIN(RADIANS(G835))*SIN(RADIANS(E836))+COS(RADIANS(G835))*COS(RADIANS(E836))*COS(RADIANS(AQ826))))&gt;90,0,$F$4*$F$5/E835^2*(SIN(RADIANS(G835))*SIN(RADIANS(E836))+COS(RADIANS(G835))*COS(RADIANS(E836))*COS(RADIANS(AQ826))))</f>
        <v>0</v>
      </c>
      <c r="AR835">
        <f>IF(DEGREES(ACOS(SIN(RADIANS(G835))*SIN(RADIANS(E836))+COS(RADIANS(G835))*COS(RADIANS(E836))*COS(RADIANS(AR826))))&gt;90,0,$F$4*$F$5/E835^2*(SIN(RADIANS(G835))*SIN(RADIANS(E836))+COS(RADIANS(G835))*COS(RADIANS(E836))*COS(RADIANS(AR826))))</f>
        <v>0</v>
      </c>
    </row>
    <row r="836" spans="2:44" x14ac:dyDescent="0.5">
      <c r="B836" s="40" t="s">
        <v>735</v>
      </c>
      <c r="E836">
        <f>IF($F$8&gt;90,180-$F$8,$F$8)*SIN(RADIANS(E830))</f>
        <v>0</v>
      </c>
      <c r="G836">
        <v>10</v>
      </c>
      <c r="I836">
        <f>IF(DEGREES(ACOS(SIN(RADIANS(G836))*SIN(RADIANS(E836))+COS(RADIANS(G836))*COS(RADIANS(E836))*COS(RADIANS(I826))))&gt;90,0,$F$4*$F$5/E835^2*(SIN(RADIANS(G836))*SIN(RADIANS(E836))+COS(RADIANS(G836))*COS(RADIANS(E836))*COS(RADIANS(I826))))</f>
        <v>0</v>
      </c>
      <c r="J836">
        <f>IF(DEGREES(ACOS(SIN(RADIANS(G836))*SIN(RADIANS(E836))+COS(RADIANS(G836))*COS(RADIANS(E836))*COS(RADIANS(J826))))&gt;90,0,$F$4*$F$5/E835^2*(SIN(RADIANS(G836))*SIN(RADIANS(E836))+COS(RADIANS(G836))*COS(RADIANS(E836))*COS(RADIANS(J826))))</f>
        <v>0</v>
      </c>
      <c r="K836">
        <f>IF(DEGREES(ACOS(SIN(RADIANS(G836))*SIN(RADIANS(E836))+COS(RADIANS(G836))*COS(RADIANS(E836))*COS(RADIANS(K826))))&gt;90,0,$F$4*$F$5/E835^2*(SIN(RADIANS(G836))*SIN(RADIANS(E836))+COS(RADIANS(G836))*COS(RADIANS(E836))*COS(RADIANS(K826))))</f>
        <v>0</v>
      </c>
      <c r="L836">
        <f>IF(DEGREES(ACOS(SIN(RADIANS(G836))*SIN(RADIANS(E836))+COS(RADIANS(G836))*COS(RADIANS(E836))*COS(RADIANS(L826))))&gt;90,0,$F$4*$F$5/E835^2*(SIN(RADIANS(G836))*SIN(RADIANS(E836))+COS(RADIANS(G836))*COS(RADIANS(E836))*COS(RADIANS(L826))))</f>
        <v>0</v>
      </c>
      <c r="M836">
        <f>IF(DEGREES(ACOS(SIN(RADIANS(G836))*SIN(RADIANS(E836))+COS(RADIANS(G836))*COS(RADIANS(E836))*COS(RADIANS(M826))))&gt;90,0,$F$4*$F$5/E835^2*(SIN(RADIANS(G836))*SIN(RADIANS(E836))+COS(RADIANS(G836))*COS(RADIANS(E836))*COS(RADIANS(M826))))</f>
        <v>0</v>
      </c>
      <c r="N836">
        <f>IF(DEGREES(ACOS(SIN(RADIANS(G836))*SIN(RADIANS(E836))+COS(RADIANS(G836))*COS(RADIANS(E836))*COS(RADIANS(N826))))&gt;90,0,$F$4*$F$5/E835^2*(SIN(RADIANS(G836))*SIN(RADIANS(E836))+COS(RADIANS(G836))*COS(RADIANS(E836))*COS(RADIANS(N826))))</f>
        <v>0</v>
      </c>
      <c r="O836">
        <f>IF(DEGREES(ACOS(SIN(RADIANS(G836))*SIN(RADIANS(E836))+COS(RADIANS(G836))*COS(RADIANS(E836))*COS(RADIANS(O826))))&gt;90,0,$F$4*$F$5/E835^2*(SIN(RADIANS(G836))*SIN(RADIANS(E836))+COS(RADIANS(G836))*COS(RADIANS(E836))*COS(RADIANS(O826))))</f>
        <v>0</v>
      </c>
      <c r="P836">
        <f>IF(DEGREES(ACOS(SIN(RADIANS(G836))*SIN(RADIANS(E836))+COS(RADIANS(G836))*COS(RADIANS(E836))*COS(RADIANS(P826))))&gt;90,0,$F$4*$F$5/E835^2*(SIN(RADIANS(G836))*SIN(RADIANS(E836))+COS(RADIANS(G836))*COS(RADIANS(E836))*COS(RADIANS(P826))))</f>
        <v>0</v>
      </c>
      <c r="Q836">
        <f>IF(DEGREES(ACOS(SIN(RADIANS(G836))*SIN(RADIANS(E836))+COS(RADIANS(G836))*COS(RADIANS(E836))*COS(RADIANS(Q826))))&gt;90,0,$F$4*$F$5/E835^2*(SIN(RADIANS(G836))*SIN(RADIANS(E836))+COS(RADIANS(G836))*COS(RADIANS(E836))*COS(RADIANS(Q826))))</f>
        <v>0</v>
      </c>
      <c r="R836" t="e">
        <f>IF(DEGREES(ACOS(SIN(RADIANS(G836))*SIN(RADIANS(E836))+COS(RADIANS(G836))*COS(RADIANS(E836))*COS(RADIANS(R826))))&gt;90,0,$F$4*$F$5/E835^2*(SIN(RADIANS(G836))*SIN(RADIANS(E836))+COS(RADIANS(G836))*COS(RADIANS(E836))*COS(RADIANS(R826))))</f>
        <v>#DIV/0!</v>
      </c>
      <c r="S836" t="e">
        <f>IF(DEGREES(ACOS(SIN(RADIANS(G836))*SIN(RADIANS(E836))+COS(RADIANS(G836))*COS(RADIANS(E836))*COS(RADIANS(S826))))&gt;90,0,$F$4*$F$5/E835^2*(SIN(RADIANS(G836))*SIN(RADIANS(E836))+COS(RADIANS(G836))*COS(RADIANS(E836))*COS(RADIANS(S826))))</f>
        <v>#DIV/0!</v>
      </c>
      <c r="T836" t="e">
        <f>IF(DEGREES(ACOS(SIN(RADIANS(G836))*SIN(RADIANS(E836))+COS(RADIANS(G836))*COS(RADIANS(E836))*COS(RADIANS(T826))))&gt;90,0,$F$4*$F$5/E835^2*(SIN(RADIANS(G836))*SIN(RADIANS(E836))+COS(RADIANS(G836))*COS(RADIANS(E836))*COS(RADIANS(T826))))</f>
        <v>#DIV/0!</v>
      </c>
      <c r="U836" t="e">
        <f>IF(DEGREES(ACOS(SIN(RADIANS(G836))*SIN(RADIANS(E836))+COS(RADIANS(G836))*COS(RADIANS(E836))*COS(RADIANS(U826))))&gt;90,0,$F$4*$F$5/E835^2*(SIN(RADIANS(G836))*SIN(RADIANS(E836))+COS(RADIANS(G836))*COS(RADIANS(E836))*COS(RADIANS(U826))))</f>
        <v>#DIV/0!</v>
      </c>
      <c r="V836" t="e">
        <f>IF(DEGREES(ACOS(SIN(RADIANS(G836))*SIN(RADIANS(E836))+COS(RADIANS(G836))*COS(RADIANS(E836))*COS(RADIANS(V826))))&gt;90,0,$F$4*$F$5/E835^2*(SIN(RADIANS(G836))*SIN(RADIANS(E836))+COS(RADIANS(G836))*COS(RADIANS(E836))*COS(RADIANS(V826))))</f>
        <v>#DIV/0!</v>
      </c>
      <c r="W836" t="e">
        <f>IF(DEGREES(ACOS(SIN(RADIANS(G836))*SIN(RADIANS(E836))+COS(RADIANS(G836))*COS(RADIANS(E836))*COS(RADIANS(W826))))&gt;90,0,$F$4*$F$5/E835^2*(SIN(RADIANS(G836))*SIN(RADIANS(E836))+COS(RADIANS(G836))*COS(RADIANS(E836))*COS(RADIANS(W826))))</f>
        <v>#DIV/0!</v>
      </c>
      <c r="X836" t="e">
        <f>IF(DEGREES(ACOS(SIN(RADIANS(G836))*SIN(RADIANS(E836))+COS(RADIANS(G836))*COS(RADIANS(E836))*COS(RADIANS(X826))))&gt;90,0,$F$4*$F$5/E835^2*(SIN(RADIANS(G836))*SIN(RADIANS(E836))+COS(RADIANS(G836))*COS(RADIANS(E836))*COS(RADIANS(X826))))</f>
        <v>#DIV/0!</v>
      </c>
      <c r="Y836" t="e">
        <f>IF(DEGREES(ACOS(SIN(RADIANS(G836))*SIN(RADIANS(E836))+COS(RADIANS(G836))*COS(RADIANS(E836))*COS(RADIANS(Y826))))&gt;90,0,$F$4*$F$5/E835^2*(SIN(RADIANS(G836))*SIN(RADIANS(E836))+COS(RADIANS(G836))*COS(RADIANS(E836))*COS(RADIANS(Y826))))</f>
        <v>#DIV/0!</v>
      </c>
      <c r="Z836" t="e">
        <f>IF(DEGREES(ACOS(SIN(RADIANS(G836))*SIN(RADIANS(E836))+COS(RADIANS(G836))*COS(RADIANS(E836))*COS(RADIANS(Z826))))&gt;90,0,$F$4*$F$5/E835^2*(SIN(RADIANS(G836))*SIN(RADIANS(E836))+COS(RADIANS(G836))*COS(RADIANS(E836))*COS(RADIANS(Z826))))</f>
        <v>#DIV/0!</v>
      </c>
      <c r="AA836" t="e">
        <f>IF(DEGREES(ACOS(SIN(RADIANS(G836))*SIN(RADIANS(E836))+COS(RADIANS(G836))*COS(RADIANS(E836))*COS(RADIANS(AA826))))&gt;90,0,$F$4*$F$5/E835^2*(SIN(RADIANS(G836))*SIN(RADIANS(E836))+COS(RADIANS(G836))*COS(RADIANS(E836))*COS(RADIANS(AA826))))</f>
        <v>#DIV/0!</v>
      </c>
      <c r="AB836" t="e">
        <f>IF(DEGREES(ACOS(SIN(RADIANS(G836))*SIN(RADIANS(E836))+COS(RADIANS(G836))*COS(RADIANS(E836))*COS(RADIANS(AB826))))&gt;90,0,$F$4*$F$5/E835^2*(SIN(RADIANS(G836))*SIN(RADIANS(E836))+COS(RADIANS(G836))*COS(RADIANS(E836))*COS(RADIANS(AB826))))</f>
        <v>#DIV/0!</v>
      </c>
      <c r="AC836" t="e">
        <f>IF(DEGREES(ACOS(SIN(RADIANS(G836))*SIN(RADIANS(E836))+COS(RADIANS(G836))*COS(RADIANS(E836))*COS(RADIANS(AC826))))&gt;90,0,$F$4*$F$5/E835^2*(SIN(RADIANS(G836))*SIN(RADIANS(E836))+COS(RADIANS(G836))*COS(RADIANS(E836))*COS(RADIANS(AC826))))</f>
        <v>#DIV/0!</v>
      </c>
      <c r="AD836" t="e">
        <f>IF(DEGREES(ACOS(SIN(RADIANS(G836))*SIN(RADIANS(E836))+COS(RADIANS(G836))*COS(RADIANS(E836))*COS(RADIANS(AD826))))&gt;90,0,$F$4*$F$5/E835^2*(SIN(RADIANS(G836))*SIN(RADIANS(E836))+COS(RADIANS(G836))*COS(RADIANS(E836))*COS(RADIANS(AD826))))</f>
        <v>#DIV/0!</v>
      </c>
      <c r="AE836" t="e">
        <f>IF(DEGREES(ACOS(SIN(RADIANS(G836))*SIN(RADIANS(E836))+COS(RADIANS(G836))*COS(RADIANS(E836))*COS(RADIANS(AE826))))&gt;90,0,$F$4*$F$5/E835^2*(SIN(RADIANS(G836))*SIN(RADIANS(E836))+COS(RADIANS(G836))*COS(RADIANS(E836))*COS(RADIANS(AE826))))</f>
        <v>#DIV/0!</v>
      </c>
      <c r="AF836" t="e">
        <f>IF(DEGREES(ACOS(SIN(RADIANS(G836))*SIN(RADIANS(E836))+COS(RADIANS(G836))*COS(RADIANS(E836))*COS(RADIANS(AF826))))&gt;90,0,$F$4*$F$5/E835^2*(SIN(RADIANS(G836))*SIN(RADIANS(E836))+COS(RADIANS(G836))*COS(RADIANS(E836))*COS(RADIANS(AF826))))</f>
        <v>#DIV/0!</v>
      </c>
      <c r="AG836" t="e">
        <f>IF(DEGREES(ACOS(SIN(RADIANS(G836))*SIN(RADIANS(E836))+COS(RADIANS(G836))*COS(RADIANS(E836))*COS(RADIANS(AG826))))&gt;90,0,$F$4*$F$5/E835^2*(SIN(RADIANS(G836))*SIN(RADIANS(E836))+COS(RADIANS(G836))*COS(RADIANS(E836))*COS(RADIANS(AG826))))</f>
        <v>#DIV/0!</v>
      </c>
      <c r="AH836" t="e">
        <f>IF(DEGREES(ACOS(SIN(RADIANS(G836))*SIN(RADIANS(E836))+COS(RADIANS(G836))*COS(RADIANS(E836))*COS(RADIANS(AH826))))&gt;90,0,$F$4*$F$5/E835^2*(SIN(RADIANS(G836))*SIN(RADIANS(E836))+COS(RADIANS(G836))*COS(RADIANS(E836))*COS(RADIANS(AH826))))</f>
        <v>#DIV/0!</v>
      </c>
      <c r="AI836" t="e">
        <f>IF(DEGREES(ACOS(SIN(RADIANS(G836))*SIN(RADIANS(E836))+COS(RADIANS(G836))*COS(RADIANS(E836))*COS(RADIANS(AI826))))&gt;90,0,$F$4*$F$5/E835^2*(SIN(RADIANS(G836))*SIN(RADIANS(E836))+COS(RADIANS(G836))*COS(RADIANS(E836))*COS(RADIANS(AI826))))</f>
        <v>#DIV/0!</v>
      </c>
      <c r="AJ836" t="e">
        <f>IF(DEGREES(ACOS(SIN(RADIANS(G836))*SIN(RADIANS(E836))+COS(RADIANS(G836))*COS(RADIANS(E836))*COS(RADIANS(AJ826))))&gt;90,0,$F$4*$F$5/E835^2*(SIN(RADIANS(G836))*SIN(RADIANS(E836))+COS(RADIANS(G836))*COS(RADIANS(E836))*COS(RADIANS(AJ826))))</f>
        <v>#DIV/0!</v>
      </c>
      <c r="AK836">
        <f>IF(DEGREES(ACOS(SIN(RADIANS(G836))*SIN(RADIANS(E836))+COS(RADIANS(G836))*COS(RADIANS(E836))*COS(RADIANS(AK826))))&gt;90,0,$F$4*$F$5/E835^2*(SIN(RADIANS(G836))*SIN(RADIANS(E836))+COS(RADIANS(G836))*COS(RADIANS(E836))*COS(RADIANS(AK826))))</f>
        <v>0</v>
      </c>
      <c r="AL836">
        <f>IF(DEGREES(ACOS(SIN(RADIANS(G836))*SIN(RADIANS(E836))+COS(RADIANS(G836))*COS(RADIANS(E836))*COS(RADIANS(AL826))))&gt;90,0,$F$4*$F$5/E835^2*(SIN(RADIANS(G836))*SIN(RADIANS(E836))+COS(RADIANS(G836))*COS(RADIANS(E836))*COS(RADIANS(AL826))))</f>
        <v>0</v>
      </c>
      <c r="AM836">
        <f>IF(DEGREES(ACOS(SIN(RADIANS(G836))*SIN(RADIANS(E836))+COS(RADIANS(G836))*COS(RADIANS(E836))*COS(RADIANS(AM826))))&gt;90,0,$F$4*$F$5/E835^2*(SIN(RADIANS(G836))*SIN(RADIANS(E836))+COS(RADIANS(G836))*COS(RADIANS(E836))*COS(RADIANS(AM826))))</f>
        <v>0</v>
      </c>
      <c r="AN836">
        <f>IF(DEGREES(ACOS(SIN(RADIANS(G836))*SIN(RADIANS(E836))+COS(RADIANS(G836))*COS(RADIANS(E836))*COS(RADIANS(AN826))))&gt;90,0,$F$4*$F$5/E835^2*(SIN(RADIANS(G836))*SIN(RADIANS(E836))+COS(RADIANS(G836))*COS(RADIANS(E836))*COS(RADIANS(AN826))))</f>
        <v>0</v>
      </c>
      <c r="AO836">
        <f>IF(DEGREES(ACOS(SIN(RADIANS(G836))*SIN(RADIANS(E836))+COS(RADIANS(G836))*COS(RADIANS(E836))*COS(RADIANS(AO826))))&gt;90,0,$F$4*$F$5/E835^2*(SIN(RADIANS(G836))*SIN(RADIANS(E836))+COS(RADIANS(G836))*COS(RADIANS(E836))*COS(RADIANS(AO826))))</f>
        <v>0</v>
      </c>
      <c r="AP836">
        <f>IF(DEGREES(ACOS(SIN(RADIANS(G836))*SIN(RADIANS(E836))+COS(RADIANS(G836))*COS(RADIANS(E836))*COS(RADIANS(AP826))))&gt;90,0,$F$4*$F$5/E835^2*(SIN(RADIANS(G836))*SIN(RADIANS(E836))+COS(RADIANS(G836))*COS(RADIANS(E836))*COS(RADIANS(AP826))))</f>
        <v>0</v>
      </c>
      <c r="AQ836">
        <f>IF(DEGREES(ACOS(SIN(RADIANS(G836))*SIN(RADIANS(E836))+COS(RADIANS(G836))*COS(RADIANS(E836))*COS(RADIANS(AQ826))))&gt;90,0,$F$4*$F$5/E835^2*(SIN(RADIANS(G836))*SIN(RADIANS(E836))+COS(RADIANS(G836))*COS(RADIANS(E836))*COS(RADIANS(AQ826))))</f>
        <v>0</v>
      </c>
      <c r="AR836">
        <f>IF(DEGREES(ACOS(SIN(RADIANS(G836))*SIN(RADIANS(E836))+COS(RADIANS(G836))*COS(RADIANS(E836))*COS(RADIANS(AR826))))&gt;90,0,$F$4*$F$5/E835^2*(SIN(RADIANS(G836))*SIN(RADIANS(E836))+COS(RADIANS(G836))*COS(RADIANS(E836))*COS(RADIANS(AR826))))</f>
        <v>0</v>
      </c>
    </row>
    <row r="837" spans="2:44" x14ac:dyDescent="0.5">
      <c r="B837" s="40" t="s">
        <v>786</v>
      </c>
      <c r="E837">
        <f>IF($F$10=0,IF(E828&lt;360,E828,E828-360),($F$10+1)*E828)</f>
        <v>340</v>
      </c>
      <c r="G837">
        <v>0</v>
      </c>
      <c r="I837">
        <f>IF(DEGREES(ACOS(SIN(RADIANS(G837))*SIN(RADIANS(E836))+COS(RADIANS(G837))*COS(RADIANS(E836))*COS(RADIANS(I826))))&gt;90,0,$F$4*$F$5/E835^2*(SIN(RADIANS(G837))*SIN(RADIANS(E836))+COS(RADIANS(G837))*COS(RADIANS(E836))*COS(RADIANS(I826))))</f>
        <v>0</v>
      </c>
      <c r="J837">
        <f>IF(DEGREES(ACOS(SIN(RADIANS(G837))*SIN(RADIANS(E836))+COS(RADIANS(G837))*COS(RADIANS(E836))*COS(RADIANS(J826))))&gt;90,0,$F$4*$F$5/E835^2*(SIN(RADIANS(G837))*SIN(RADIANS(E836))+COS(RADIANS(G837))*COS(RADIANS(E836))*COS(RADIANS(J826))))</f>
        <v>0</v>
      </c>
      <c r="K837">
        <f>IF(DEGREES(ACOS(SIN(RADIANS(G837))*SIN(RADIANS(E836))+COS(RADIANS(G837))*COS(RADIANS(E836))*COS(RADIANS(K826))))&gt;90,0,$F$4*$F$5/E835^2*(SIN(RADIANS(G837))*SIN(RADIANS(E836))+COS(RADIANS(G837))*COS(RADIANS(E836))*COS(RADIANS(K826))))</f>
        <v>0</v>
      </c>
      <c r="L837">
        <f>IF(DEGREES(ACOS(SIN(RADIANS(G837))*SIN(RADIANS(E836))+COS(RADIANS(G837))*COS(RADIANS(E836))*COS(RADIANS(L826))))&gt;90,0,$F$4*$F$5/E835^2*(SIN(RADIANS(G837))*SIN(RADIANS(E836))+COS(RADIANS(G837))*COS(RADIANS(E836))*COS(RADIANS(L826))))</f>
        <v>0</v>
      </c>
      <c r="M837">
        <f>IF(DEGREES(ACOS(SIN(RADIANS(G837))*SIN(RADIANS(E836))+COS(RADIANS(G837))*COS(RADIANS(E836))*COS(RADIANS(M826))))&gt;90,0,$F$4*$F$5/E835^2*(SIN(RADIANS(G837))*SIN(RADIANS(E836))+COS(RADIANS(G837))*COS(RADIANS(E836))*COS(RADIANS(M826))))</f>
        <v>0</v>
      </c>
      <c r="N837">
        <f>IF(DEGREES(ACOS(SIN(RADIANS(G837))*SIN(RADIANS(E836))+COS(RADIANS(G837))*COS(RADIANS(E836))*COS(RADIANS(N826))))&gt;90,0,$F$4*$F$5/E835^2*(SIN(RADIANS(G837))*SIN(RADIANS(E836))+COS(RADIANS(G837))*COS(RADIANS(E836))*COS(RADIANS(N826))))</f>
        <v>0</v>
      </c>
      <c r="O837">
        <f>IF(DEGREES(ACOS(SIN(RADIANS(G837))*SIN(RADIANS(E836))+COS(RADIANS(G837))*COS(RADIANS(E836))*COS(RADIANS(O826))))&gt;90,0,$F$4*$F$5/E835^2*(SIN(RADIANS(G837))*SIN(RADIANS(E836))+COS(RADIANS(G837))*COS(RADIANS(E836))*COS(RADIANS(O826))))</f>
        <v>0</v>
      </c>
      <c r="P837">
        <f>IF(DEGREES(ACOS(SIN(RADIANS(G837))*SIN(RADIANS(E836))+COS(RADIANS(G837))*COS(RADIANS(E836))*COS(RADIANS(P826))))&gt;90,0,$F$4*$F$5/E835^2*(SIN(RADIANS(G837))*SIN(RADIANS(E836))+COS(RADIANS(G837))*COS(RADIANS(E836))*COS(RADIANS(P826))))</f>
        <v>0</v>
      </c>
      <c r="Q837">
        <f>IF(DEGREES(ACOS(SIN(RADIANS(G837))*SIN(RADIANS(E836))+COS(RADIANS(G837))*COS(RADIANS(E836))*COS(RADIANS(Q826))))&gt;90,0,$F$4*$F$5/E835^2*(SIN(RADIANS(G837))*SIN(RADIANS(E836))+COS(RADIANS(G837))*COS(RADIANS(E836))*COS(RADIANS(Q826))))</f>
        <v>0</v>
      </c>
      <c r="R837" t="e">
        <f>IF(DEGREES(ACOS(SIN(RADIANS(G837))*SIN(RADIANS(E836))+COS(RADIANS(G837))*COS(RADIANS(E836))*COS(RADIANS(R826))))&gt;90,0,$F$4*$F$5/E835^2*(SIN(RADIANS(G837))*SIN(RADIANS(E836))+COS(RADIANS(G837))*COS(RADIANS(E836))*COS(RADIANS(R826))))</f>
        <v>#DIV/0!</v>
      </c>
      <c r="S837" t="e">
        <f>IF(DEGREES(ACOS(SIN(RADIANS(G837))*SIN(RADIANS(E836))+COS(RADIANS(G837))*COS(RADIANS(E836))*COS(RADIANS(S826))))&gt;90,0,$F$4*$F$5/E835^2*(SIN(RADIANS(G837))*SIN(RADIANS(E836))+COS(RADIANS(G837))*COS(RADIANS(E836))*COS(RADIANS(S826))))</f>
        <v>#DIV/0!</v>
      </c>
      <c r="T837" t="e">
        <f>IF(DEGREES(ACOS(SIN(RADIANS(G837))*SIN(RADIANS(E836))+COS(RADIANS(G837))*COS(RADIANS(E836))*COS(RADIANS(T826))))&gt;90,0,$F$4*$F$5/E835^2*(SIN(RADIANS(G837))*SIN(RADIANS(E836))+COS(RADIANS(G837))*COS(RADIANS(E836))*COS(RADIANS(T826))))</f>
        <v>#DIV/0!</v>
      </c>
      <c r="U837" t="e">
        <f>IF(DEGREES(ACOS(SIN(RADIANS(G837))*SIN(RADIANS(E836))+COS(RADIANS(G837))*COS(RADIANS(E836))*COS(RADIANS(U826))))&gt;90,0,$F$4*$F$5/E835^2*(SIN(RADIANS(G837))*SIN(RADIANS(E836))+COS(RADIANS(G837))*COS(RADIANS(E836))*COS(RADIANS(U826))))</f>
        <v>#DIV/0!</v>
      </c>
      <c r="V837" t="e">
        <f>IF(DEGREES(ACOS(SIN(RADIANS(G837))*SIN(RADIANS(E836))+COS(RADIANS(G837))*COS(RADIANS(E836))*COS(RADIANS(V826))))&gt;90,0,$F$4*$F$5/E835^2*(SIN(RADIANS(G837))*SIN(RADIANS(E836))+COS(RADIANS(G837))*COS(RADIANS(E836))*COS(RADIANS(V826))))</f>
        <v>#DIV/0!</v>
      </c>
      <c r="W837" t="e">
        <f>IF(DEGREES(ACOS(SIN(RADIANS(G837))*SIN(RADIANS(E836))+COS(RADIANS(G837))*COS(RADIANS(E836))*COS(RADIANS(W826))))&gt;90,0,$F$4*$F$5/E835^2*(SIN(RADIANS(G837))*SIN(RADIANS(E836))+COS(RADIANS(G837))*COS(RADIANS(E836))*COS(RADIANS(W826))))</f>
        <v>#DIV/0!</v>
      </c>
      <c r="X837" t="e">
        <f>IF(DEGREES(ACOS(SIN(RADIANS(G837))*SIN(RADIANS(E836))+COS(RADIANS(G837))*COS(RADIANS(E836))*COS(RADIANS(X826))))&gt;90,0,$F$4*$F$5/E835^2*(SIN(RADIANS(G837))*SIN(RADIANS(E836))+COS(RADIANS(G837))*COS(RADIANS(E836))*COS(RADIANS(X826))))</f>
        <v>#DIV/0!</v>
      </c>
      <c r="Y837" t="e">
        <f>IF(DEGREES(ACOS(SIN(RADIANS(G837))*SIN(RADIANS(E836))+COS(RADIANS(G837))*COS(RADIANS(E836))*COS(RADIANS(Y826))))&gt;90,0,$F$4*$F$5/E835^2*(SIN(RADIANS(G837))*SIN(RADIANS(E836))+COS(RADIANS(G837))*COS(RADIANS(E836))*COS(RADIANS(Y826))))</f>
        <v>#DIV/0!</v>
      </c>
      <c r="Z837" t="e">
        <f>IF(DEGREES(ACOS(SIN(RADIANS(G837))*SIN(RADIANS(E836))+COS(RADIANS(G837))*COS(RADIANS(E836))*COS(RADIANS(Z826))))&gt;90,0,$F$4*$F$5/E835^2*(SIN(RADIANS(G837))*SIN(RADIANS(E836))+COS(RADIANS(G837))*COS(RADIANS(E836))*COS(RADIANS(Z826))))</f>
        <v>#DIV/0!</v>
      </c>
      <c r="AA837" t="e">
        <f>IF(DEGREES(ACOS(SIN(RADIANS(G837))*SIN(RADIANS(E836))+COS(RADIANS(G837))*COS(RADIANS(E836))*COS(RADIANS(AA826))))&gt;90,0,$F$4*$F$5/E835^2*(SIN(RADIANS(G837))*SIN(RADIANS(E836))+COS(RADIANS(G837))*COS(RADIANS(E836))*COS(RADIANS(AA826))))</f>
        <v>#DIV/0!</v>
      </c>
      <c r="AB837" t="e">
        <f>IF(DEGREES(ACOS(SIN(RADIANS(G837))*SIN(RADIANS(E836))+COS(RADIANS(G837))*COS(RADIANS(E836))*COS(RADIANS(AB826))))&gt;90,0,$F$4*$F$5/E835^2*(SIN(RADIANS(G837))*SIN(RADIANS(E836))+COS(RADIANS(G837))*COS(RADIANS(E836))*COS(RADIANS(AB826))))</f>
        <v>#DIV/0!</v>
      </c>
      <c r="AC837" t="e">
        <f>IF(DEGREES(ACOS(SIN(RADIANS(G837))*SIN(RADIANS(E836))+COS(RADIANS(G837))*COS(RADIANS(E836))*COS(RADIANS(AC826))))&gt;90,0,$F$4*$F$5/E835^2*(SIN(RADIANS(G837))*SIN(RADIANS(E836))+COS(RADIANS(G837))*COS(RADIANS(E836))*COS(RADIANS(AC826))))</f>
        <v>#DIV/0!</v>
      </c>
      <c r="AD837" t="e">
        <f>IF(DEGREES(ACOS(SIN(RADIANS(G837))*SIN(RADIANS(E836))+COS(RADIANS(G837))*COS(RADIANS(E836))*COS(RADIANS(AD826))))&gt;90,0,$F$4*$F$5/E835^2*(SIN(RADIANS(G837))*SIN(RADIANS(E836))+COS(RADIANS(G837))*COS(RADIANS(E836))*COS(RADIANS(AD826))))</f>
        <v>#DIV/0!</v>
      </c>
      <c r="AE837" t="e">
        <f>IF(DEGREES(ACOS(SIN(RADIANS(G837))*SIN(RADIANS(E836))+COS(RADIANS(G837))*COS(RADIANS(E836))*COS(RADIANS(AE826))))&gt;90,0,$F$4*$F$5/E835^2*(SIN(RADIANS(G837))*SIN(RADIANS(E836))+COS(RADIANS(G837))*COS(RADIANS(E836))*COS(RADIANS(AE826))))</f>
        <v>#DIV/0!</v>
      </c>
      <c r="AF837" t="e">
        <f>IF(DEGREES(ACOS(SIN(RADIANS(G837))*SIN(RADIANS(E836))+COS(RADIANS(G837))*COS(RADIANS(E836))*COS(RADIANS(AF826))))&gt;90,0,$F$4*$F$5/E835^2*(SIN(RADIANS(G837))*SIN(RADIANS(E836))+COS(RADIANS(G837))*COS(RADIANS(E836))*COS(RADIANS(AF826))))</f>
        <v>#DIV/0!</v>
      </c>
      <c r="AG837" t="e">
        <f>IF(DEGREES(ACOS(SIN(RADIANS(G837))*SIN(RADIANS(E836))+COS(RADIANS(G837))*COS(RADIANS(E836))*COS(RADIANS(AG826))))&gt;90,0,$F$4*$F$5/E835^2*(SIN(RADIANS(G837))*SIN(RADIANS(E836))+COS(RADIANS(G837))*COS(RADIANS(E836))*COS(RADIANS(AG826))))</f>
        <v>#DIV/0!</v>
      </c>
      <c r="AH837" t="e">
        <f>IF(DEGREES(ACOS(SIN(RADIANS(G837))*SIN(RADIANS(E836))+COS(RADIANS(G837))*COS(RADIANS(E836))*COS(RADIANS(AH826))))&gt;90,0,$F$4*$F$5/E835^2*(SIN(RADIANS(G837))*SIN(RADIANS(E836))+COS(RADIANS(G837))*COS(RADIANS(E836))*COS(RADIANS(AH826))))</f>
        <v>#DIV/0!</v>
      </c>
      <c r="AI837" t="e">
        <f>IF(DEGREES(ACOS(SIN(RADIANS(G837))*SIN(RADIANS(E836))+COS(RADIANS(G837))*COS(RADIANS(E836))*COS(RADIANS(AI826))))&gt;90,0,$F$4*$F$5/E835^2*(SIN(RADIANS(G837))*SIN(RADIANS(E836))+COS(RADIANS(G837))*COS(RADIANS(E836))*COS(RADIANS(AI826))))</f>
        <v>#DIV/0!</v>
      </c>
      <c r="AJ837" t="e">
        <f>IF(DEGREES(ACOS(SIN(RADIANS(G837))*SIN(RADIANS(E836))+COS(RADIANS(G837))*COS(RADIANS(E836))*COS(RADIANS(AJ826))))&gt;90,0,$F$4*$F$5/E835^2*(SIN(RADIANS(G837))*SIN(RADIANS(E836))+COS(RADIANS(G837))*COS(RADIANS(E836))*COS(RADIANS(AJ826))))</f>
        <v>#DIV/0!</v>
      </c>
      <c r="AK837">
        <f>IF(DEGREES(ACOS(SIN(RADIANS(G837))*SIN(RADIANS(E836))+COS(RADIANS(G837))*COS(RADIANS(E836))*COS(RADIANS(AK826))))&gt;90,0,$F$4*$F$5/E835^2*(SIN(RADIANS(G837))*SIN(RADIANS(E836))+COS(RADIANS(G837))*COS(RADIANS(E836))*COS(RADIANS(AK826))))</f>
        <v>0</v>
      </c>
      <c r="AL837">
        <f>IF(DEGREES(ACOS(SIN(RADIANS(G837))*SIN(RADIANS(E836))+COS(RADIANS(G837))*COS(RADIANS(E836))*COS(RADIANS(AL826))))&gt;90,0,$F$4*$F$5/E835^2*(SIN(RADIANS(G837))*SIN(RADIANS(E836))+COS(RADIANS(G837))*COS(RADIANS(E836))*COS(RADIANS(AL826))))</f>
        <v>0</v>
      </c>
      <c r="AM837">
        <f>IF(DEGREES(ACOS(SIN(RADIANS(G837))*SIN(RADIANS(E836))+COS(RADIANS(G837))*COS(RADIANS(E836))*COS(RADIANS(AM826))))&gt;90,0,$F$4*$F$5/E835^2*(SIN(RADIANS(G837))*SIN(RADIANS(E836))+COS(RADIANS(G837))*COS(RADIANS(E836))*COS(RADIANS(AM826))))</f>
        <v>0</v>
      </c>
      <c r="AN837">
        <f>IF(DEGREES(ACOS(SIN(RADIANS(G837))*SIN(RADIANS(E836))+COS(RADIANS(G837))*COS(RADIANS(E836))*COS(RADIANS(AN826))))&gt;90,0,$F$4*$F$5/E835^2*(SIN(RADIANS(G837))*SIN(RADIANS(E836))+COS(RADIANS(G837))*COS(RADIANS(E836))*COS(RADIANS(AN826))))</f>
        <v>0</v>
      </c>
      <c r="AO837">
        <f>IF(DEGREES(ACOS(SIN(RADIANS(G837))*SIN(RADIANS(E836))+COS(RADIANS(G837))*COS(RADIANS(E836))*COS(RADIANS(AO826))))&gt;90,0,$F$4*$F$5/E835^2*(SIN(RADIANS(G837))*SIN(RADIANS(E836))+COS(RADIANS(G837))*COS(RADIANS(E836))*COS(RADIANS(AO826))))</f>
        <v>0</v>
      </c>
      <c r="AP837">
        <f>IF(DEGREES(ACOS(SIN(RADIANS(G837))*SIN(RADIANS(E836))+COS(RADIANS(G837))*COS(RADIANS(E836))*COS(RADIANS(AP826))))&gt;90,0,$F$4*$F$5/E835^2*(SIN(RADIANS(G837))*SIN(RADIANS(E836))+COS(RADIANS(G837))*COS(RADIANS(E836))*COS(RADIANS(AP826))))</f>
        <v>0</v>
      </c>
      <c r="AQ837">
        <f>IF(DEGREES(ACOS(SIN(RADIANS(G837))*SIN(RADIANS(E836))+COS(RADIANS(G837))*COS(RADIANS(E836))*COS(RADIANS(AQ826))))&gt;90,0,$F$4*$F$5/E835^2*(SIN(RADIANS(G837))*SIN(RADIANS(E836))+COS(RADIANS(G837))*COS(RADIANS(E836))*COS(RADIANS(AQ826))))</f>
        <v>0</v>
      </c>
      <c r="AR837">
        <f>IF(DEGREES(ACOS(SIN(RADIANS(G837))*SIN(RADIANS(E836))+COS(RADIANS(G837))*COS(RADIANS(E836))*COS(RADIANS(AR826))))&gt;90,0,$F$4*$F$5/E835^2*(SIN(RADIANS(G837))*SIN(RADIANS(E836))+COS(RADIANS(G837))*COS(RADIANS(E836))*COS(RADIANS(AR826))))</f>
        <v>0</v>
      </c>
    </row>
    <row r="838" spans="2:44" x14ac:dyDescent="0.5">
      <c r="B838" s="40" t="s">
        <v>787</v>
      </c>
      <c r="E838">
        <f>E837-E829-360*ROUNDDOWN((E837-E829)/360,0)</f>
        <v>0</v>
      </c>
      <c r="G838">
        <v>-10</v>
      </c>
      <c r="I838">
        <f>IF(DEGREES(ACOS(SIN(RADIANS(G838))*SIN(RADIANS(E836))+COS(RADIANS(G838))*COS(RADIANS(E836))*COS(RADIANS(I826))))&gt;90,0,$F$4*$F$5/E835^2*(SIN(RADIANS(G838))*SIN(RADIANS(E836))+COS(RADIANS(G838))*COS(RADIANS(E836))*COS(RADIANS(I826))))</f>
        <v>0</v>
      </c>
      <c r="J838">
        <f>IF(DEGREES(ACOS(SIN(RADIANS(G838))*SIN(RADIANS(E836))+COS(RADIANS(G838))*COS(RADIANS(E836))*COS(RADIANS(J826))))&gt;90,0,$F$4*$F$5/E835^2*(SIN(RADIANS(G838))*SIN(RADIANS(E836))+COS(RADIANS(G838))*COS(RADIANS(E836))*COS(RADIANS(J826))))</f>
        <v>0</v>
      </c>
      <c r="K838">
        <f>IF(DEGREES(ACOS(SIN(RADIANS(G838))*SIN(RADIANS(E836))+COS(RADIANS(G838))*COS(RADIANS(E836))*COS(RADIANS(K826))))&gt;90,0,$F$4*$F$5/E835^2*(SIN(RADIANS(G838))*SIN(RADIANS(E836))+COS(RADIANS(G838))*COS(RADIANS(E836))*COS(RADIANS(K826))))</f>
        <v>0</v>
      </c>
      <c r="L838">
        <f>IF(DEGREES(ACOS(SIN(RADIANS(G838))*SIN(RADIANS(E836))+COS(RADIANS(G838))*COS(RADIANS(E836))*COS(RADIANS(L826))))&gt;90,0,$F$4*$F$5/E835^2*(SIN(RADIANS(G838))*SIN(RADIANS(E836))+COS(RADIANS(G838))*COS(RADIANS(E836))*COS(RADIANS(L826))))</f>
        <v>0</v>
      </c>
      <c r="M838">
        <f>IF(DEGREES(ACOS(SIN(RADIANS(G838))*SIN(RADIANS(E836))+COS(RADIANS(G838))*COS(RADIANS(E836))*COS(RADIANS(M826))))&gt;90,0,$F$4*$F$5/E835^2*(SIN(RADIANS(G838))*SIN(RADIANS(E836))+COS(RADIANS(G838))*COS(RADIANS(E836))*COS(RADIANS(M826))))</f>
        <v>0</v>
      </c>
      <c r="N838">
        <f>IF(DEGREES(ACOS(SIN(RADIANS(G838))*SIN(RADIANS(E836))+COS(RADIANS(G838))*COS(RADIANS(E836))*COS(RADIANS(N826))))&gt;90,0,$F$4*$F$5/E835^2*(SIN(RADIANS(G838))*SIN(RADIANS(E836))+COS(RADIANS(G838))*COS(RADIANS(E836))*COS(RADIANS(N826))))</f>
        <v>0</v>
      </c>
      <c r="O838">
        <f>IF(DEGREES(ACOS(SIN(RADIANS(G838))*SIN(RADIANS(E836))+COS(RADIANS(G838))*COS(RADIANS(E836))*COS(RADIANS(O826))))&gt;90,0,$F$4*$F$5/E835^2*(SIN(RADIANS(G838))*SIN(RADIANS(E836))+COS(RADIANS(G838))*COS(RADIANS(E836))*COS(RADIANS(O826))))</f>
        <v>0</v>
      </c>
      <c r="P838">
        <f>IF(DEGREES(ACOS(SIN(RADIANS(G838))*SIN(RADIANS(E836))+COS(RADIANS(G838))*COS(RADIANS(E836))*COS(RADIANS(P826))))&gt;90,0,$F$4*$F$5/E835^2*(SIN(RADIANS(G838))*SIN(RADIANS(E836))+COS(RADIANS(G838))*COS(RADIANS(E836))*COS(RADIANS(P826))))</f>
        <v>0</v>
      </c>
      <c r="Q838">
        <f>IF(DEGREES(ACOS(SIN(RADIANS(G838))*SIN(RADIANS(E836))+COS(RADIANS(G838))*COS(RADIANS(E836))*COS(RADIANS(Q826))))&gt;90,0,$F$4*$F$5/E835^2*(SIN(RADIANS(G838))*SIN(RADIANS(E836))+COS(RADIANS(G838))*COS(RADIANS(E836))*COS(RADIANS(Q826))))</f>
        <v>0</v>
      </c>
      <c r="R838" t="e">
        <f>IF(DEGREES(ACOS(SIN(RADIANS(G838))*SIN(RADIANS(E836))+COS(RADIANS(G838))*COS(RADIANS(E836))*COS(RADIANS(R826))))&gt;90,0,$F$4*$F$5/E835^2*(SIN(RADIANS(G838))*SIN(RADIANS(E836))+COS(RADIANS(G838))*COS(RADIANS(E836))*COS(RADIANS(R826))))</f>
        <v>#DIV/0!</v>
      </c>
      <c r="S838" t="e">
        <f>IF(DEGREES(ACOS(SIN(RADIANS(G838))*SIN(RADIANS(E836))+COS(RADIANS(G838))*COS(RADIANS(E836))*COS(RADIANS(S826))))&gt;90,0,$F$4*$F$5/E835^2*(SIN(RADIANS(G838))*SIN(RADIANS(E836))+COS(RADIANS(G838))*COS(RADIANS(E836))*COS(RADIANS(S826))))</f>
        <v>#DIV/0!</v>
      </c>
      <c r="T838" t="e">
        <f>IF(DEGREES(ACOS(SIN(RADIANS(G838))*SIN(RADIANS(E836))+COS(RADIANS(G838))*COS(RADIANS(E836))*COS(RADIANS(T826))))&gt;90,0,$F$4*$F$5/E835^2*(SIN(RADIANS(G838))*SIN(RADIANS(E836))+COS(RADIANS(G838))*COS(RADIANS(E836))*COS(RADIANS(T826))))</f>
        <v>#DIV/0!</v>
      </c>
      <c r="U838" t="e">
        <f>IF(DEGREES(ACOS(SIN(RADIANS(G838))*SIN(RADIANS(E836))+COS(RADIANS(G838))*COS(RADIANS(E836))*COS(RADIANS(U826))))&gt;90,0,$F$4*$F$5/E835^2*(SIN(RADIANS(G838))*SIN(RADIANS(E836))+COS(RADIANS(G838))*COS(RADIANS(E836))*COS(RADIANS(U826))))</f>
        <v>#DIV/0!</v>
      </c>
      <c r="V838" t="e">
        <f>IF(DEGREES(ACOS(SIN(RADIANS(G838))*SIN(RADIANS(E836))+COS(RADIANS(G838))*COS(RADIANS(E836))*COS(RADIANS(V826))))&gt;90,0,$F$4*$F$5/E835^2*(SIN(RADIANS(G838))*SIN(RADIANS(E836))+COS(RADIANS(G838))*COS(RADIANS(E836))*COS(RADIANS(V826))))</f>
        <v>#DIV/0!</v>
      </c>
      <c r="W838" t="e">
        <f>IF(DEGREES(ACOS(SIN(RADIANS(G838))*SIN(RADIANS(E836))+COS(RADIANS(G838))*COS(RADIANS(E836))*COS(RADIANS(W826))))&gt;90,0,$F$4*$F$5/E835^2*(SIN(RADIANS(G838))*SIN(RADIANS(E836))+COS(RADIANS(G838))*COS(RADIANS(E836))*COS(RADIANS(W826))))</f>
        <v>#DIV/0!</v>
      </c>
      <c r="X838" t="e">
        <f>IF(DEGREES(ACOS(SIN(RADIANS(G838))*SIN(RADIANS(E836))+COS(RADIANS(G838))*COS(RADIANS(E836))*COS(RADIANS(X826))))&gt;90,0,$F$4*$F$5/E835^2*(SIN(RADIANS(G838))*SIN(RADIANS(E836))+COS(RADIANS(G838))*COS(RADIANS(E836))*COS(RADIANS(X826))))</f>
        <v>#DIV/0!</v>
      </c>
      <c r="Y838" t="e">
        <f>IF(DEGREES(ACOS(SIN(RADIANS(G838))*SIN(RADIANS(E836))+COS(RADIANS(G838))*COS(RADIANS(E836))*COS(RADIANS(Y826))))&gt;90,0,$F$4*$F$5/E835^2*(SIN(RADIANS(G838))*SIN(RADIANS(E836))+COS(RADIANS(G838))*COS(RADIANS(E836))*COS(RADIANS(Y826))))</f>
        <v>#DIV/0!</v>
      </c>
      <c r="Z838" t="e">
        <f>IF(DEGREES(ACOS(SIN(RADIANS(G838))*SIN(RADIANS(E836))+COS(RADIANS(G838))*COS(RADIANS(E836))*COS(RADIANS(Z826))))&gt;90,0,$F$4*$F$5/E835^2*(SIN(RADIANS(G838))*SIN(RADIANS(E836))+COS(RADIANS(G838))*COS(RADIANS(E836))*COS(RADIANS(Z826))))</f>
        <v>#DIV/0!</v>
      </c>
      <c r="AA838" t="e">
        <f>IF(DEGREES(ACOS(SIN(RADIANS(G838))*SIN(RADIANS(E836))+COS(RADIANS(G838))*COS(RADIANS(E836))*COS(RADIANS(AA826))))&gt;90,0,$F$4*$F$5/E835^2*(SIN(RADIANS(G838))*SIN(RADIANS(E836))+COS(RADIANS(G838))*COS(RADIANS(E836))*COS(RADIANS(AA826))))</f>
        <v>#DIV/0!</v>
      </c>
      <c r="AB838" t="e">
        <f>IF(DEGREES(ACOS(SIN(RADIANS(G838))*SIN(RADIANS(E836))+COS(RADIANS(G838))*COS(RADIANS(E836))*COS(RADIANS(AB826))))&gt;90,0,$F$4*$F$5/E835^2*(SIN(RADIANS(G838))*SIN(RADIANS(E836))+COS(RADIANS(G838))*COS(RADIANS(E836))*COS(RADIANS(AB826))))</f>
        <v>#DIV/0!</v>
      </c>
      <c r="AC838" t="e">
        <f>IF(DEGREES(ACOS(SIN(RADIANS(G838))*SIN(RADIANS(E836))+COS(RADIANS(G838))*COS(RADIANS(E836))*COS(RADIANS(AC826))))&gt;90,0,$F$4*$F$5/E835^2*(SIN(RADIANS(G838))*SIN(RADIANS(E836))+COS(RADIANS(G838))*COS(RADIANS(E836))*COS(RADIANS(AC826))))</f>
        <v>#DIV/0!</v>
      </c>
      <c r="AD838" t="e">
        <f>IF(DEGREES(ACOS(SIN(RADIANS(G838))*SIN(RADIANS(E836))+COS(RADIANS(G838))*COS(RADIANS(E836))*COS(RADIANS(AD826))))&gt;90,0,$F$4*$F$5/E835^2*(SIN(RADIANS(G838))*SIN(RADIANS(E836))+COS(RADIANS(G838))*COS(RADIANS(E836))*COS(RADIANS(AD826))))</f>
        <v>#DIV/0!</v>
      </c>
      <c r="AE838" t="e">
        <f>IF(DEGREES(ACOS(SIN(RADIANS(G838))*SIN(RADIANS(E836))+COS(RADIANS(G838))*COS(RADIANS(E836))*COS(RADIANS(AE826))))&gt;90,0,$F$4*$F$5/E835^2*(SIN(RADIANS(G838))*SIN(RADIANS(E836))+COS(RADIANS(G838))*COS(RADIANS(E836))*COS(RADIANS(AE826))))</f>
        <v>#DIV/0!</v>
      </c>
      <c r="AF838" t="e">
        <f>IF(DEGREES(ACOS(SIN(RADIANS(G838))*SIN(RADIANS(E836))+COS(RADIANS(G838))*COS(RADIANS(E836))*COS(RADIANS(AF826))))&gt;90,0,$F$4*$F$5/E835^2*(SIN(RADIANS(G838))*SIN(RADIANS(E836))+COS(RADIANS(G838))*COS(RADIANS(E836))*COS(RADIANS(AF826))))</f>
        <v>#DIV/0!</v>
      </c>
      <c r="AG838" t="e">
        <f>IF(DEGREES(ACOS(SIN(RADIANS(G838))*SIN(RADIANS(E836))+COS(RADIANS(G838))*COS(RADIANS(E836))*COS(RADIANS(AG826))))&gt;90,0,$F$4*$F$5/E835^2*(SIN(RADIANS(G838))*SIN(RADIANS(E836))+COS(RADIANS(G838))*COS(RADIANS(E836))*COS(RADIANS(AG826))))</f>
        <v>#DIV/0!</v>
      </c>
      <c r="AH838" t="e">
        <f>IF(DEGREES(ACOS(SIN(RADIANS(G838))*SIN(RADIANS(E836))+COS(RADIANS(G838))*COS(RADIANS(E836))*COS(RADIANS(AH826))))&gt;90,0,$F$4*$F$5/E835^2*(SIN(RADIANS(G838))*SIN(RADIANS(E836))+COS(RADIANS(G838))*COS(RADIANS(E836))*COS(RADIANS(AH826))))</f>
        <v>#DIV/0!</v>
      </c>
      <c r="AI838" t="e">
        <f>IF(DEGREES(ACOS(SIN(RADIANS(G838))*SIN(RADIANS(E836))+COS(RADIANS(G838))*COS(RADIANS(E836))*COS(RADIANS(AI826))))&gt;90,0,$F$4*$F$5/E835^2*(SIN(RADIANS(G838))*SIN(RADIANS(E836))+COS(RADIANS(G838))*COS(RADIANS(E836))*COS(RADIANS(AI826))))</f>
        <v>#DIV/0!</v>
      </c>
      <c r="AJ838" t="e">
        <f>IF(DEGREES(ACOS(SIN(RADIANS(G838))*SIN(RADIANS(E836))+COS(RADIANS(G838))*COS(RADIANS(E836))*COS(RADIANS(AJ826))))&gt;90,0,$F$4*$F$5/E835^2*(SIN(RADIANS(G838))*SIN(RADIANS(E836))+COS(RADIANS(G838))*COS(RADIANS(E836))*COS(RADIANS(AJ826))))</f>
        <v>#DIV/0!</v>
      </c>
      <c r="AK838">
        <f>IF(DEGREES(ACOS(SIN(RADIANS(G838))*SIN(RADIANS(E836))+COS(RADIANS(G838))*COS(RADIANS(E836))*COS(RADIANS(AK826))))&gt;90,0,$F$4*$F$5/E835^2*(SIN(RADIANS(G838))*SIN(RADIANS(E836))+COS(RADIANS(G838))*COS(RADIANS(E836))*COS(RADIANS(AK826))))</f>
        <v>0</v>
      </c>
      <c r="AL838">
        <f>IF(DEGREES(ACOS(SIN(RADIANS(G838))*SIN(RADIANS(E836))+COS(RADIANS(G838))*COS(RADIANS(E836))*COS(RADIANS(AL826))))&gt;90,0,$F$4*$F$5/E835^2*(SIN(RADIANS(G838))*SIN(RADIANS(E836))+COS(RADIANS(G838))*COS(RADIANS(E836))*COS(RADIANS(AL826))))</f>
        <v>0</v>
      </c>
      <c r="AM838">
        <f>IF(DEGREES(ACOS(SIN(RADIANS(G838))*SIN(RADIANS(E836))+COS(RADIANS(G838))*COS(RADIANS(E836))*COS(RADIANS(AM826))))&gt;90,0,$F$4*$F$5/E835^2*(SIN(RADIANS(G838))*SIN(RADIANS(E836))+COS(RADIANS(G838))*COS(RADIANS(E836))*COS(RADIANS(AM826))))</f>
        <v>0</v>
      </c>
      <c r="AN838">
        <f>IF(DEGREES(ACOS(SIN(RADIANS(G838))*SIN(RADIANS(E836))+COS(RADIANS(G838))*COS(RADIANS(E836))*COS(RADIANS(AN826))))&gt;90,0,$F$4*$F$5/E835^2*(SIN(RADIANS(G838))*SIN(RADIANS(E836))+COS(RADIANS(G838))*COS(RADIANS(E836))*COS(RADIANS(AN826))))</f>
        <v>0</v>
      </c>
      <c r="AO838">
        <f>IF(DEGREES(ACOS(SIN(RADIANS(G838))*SIN(RADIANS(E836))+COS(RADIANS(G838))*COS(RADIANS(E836))*COS(RADIANS(AO826))))&gt;90,0,$F$4*$F$5/E835^2*(SIN(RADIANS(G838))*SIN(RADIANS(E836))+COS(RADIANS(G838))*COS(RADIANS(E836))*COS(RADIANS(AO826))))</f>
        <v>0</v>
      </c>
      <c r="AP838">
        <f>IF(DEGREES(ACOS(SIN(RADIANS(G838))*SIN(RADIANS(E836))+COS(RADIANS(G838))*COS(RADIANS(E836))*COS(RADIANS(AP826))))&gt;90,0,$F$4*$F$5/E835^2*(SIN(RADIANS(G838))*SIN(RADIANS(E836))+COS(RADIANS(G838))*COS(RADIANS(E836))*COS(RADIANS(AP826))))</f>
        <v>0</v>
      </c>
      <c r="AQ838">
        <f>IF(DEGREES(ACOS(SIN(RADIANS(G838))*SIN(RADIANS(E836))+COS(RADIANS(G838))*COS(RADIANS(E836))*COS(RADIANS(AQ826))))&gt;90,0,$F$4*$F$5/E835^2*(SIN(RADIANS(G838))*SIN(RADIANS(E836))+COS(RADIANS(G838))*COS(RADIANS(E836))*COS(RADIANS(AQ826))))</f>
        <v>0</v>
      </c>
      <c r="AR838">
        <f>IF(DEGREES(ACOS(SIN(RADIANS(G838))*SIN(RADIANS(E836))+COS(RADIANS(G838))*COS(RADIANS(E836))*COS(RADIANS(AR826))))&gt;90,0,$F$4*$F$5/E835^2*(SIN(RADIANS(G838))*SIN(RADIANS(E836))+COS(RADIANS(G838))*COS(RADIANS(E836))*COS(RADIANS(AR826))))</f>
        <v>0</v>
      </c>
    </row>
    <row r="839" spans="2:44" x14ac:dyDescent="0.5">
      <c r="G839">
        <v>-20</v>
      </c>
      <c r="I839">
        <f>IF(DEGREES(ACOS(SIN(RADIANS(G839))*SIN(RADIANS(E836))+COS(RADIANS(G839))*COS(RADIANS(E836))*COS(RADIANS(I826))))&gt;90,0,$F$4*$F$5/E835^2*(SIN(RADIANS(G839))*SIN(RADIANS(E836))+COS(RADIANS(G839))*COS(RADIANS(E836))*COS(RADIANS(I826))))</f>
        <v>0</v>
      </c>
      <c r="J839">
        <f>IF(DEGREES(ACOS(SIN(RADIANS(G839))*SIN(RADIANS(E836))+COS(RADIANS(G839))*COS(RADIANS(E836))*COS(RADIANS(J826))))&gt;90,0,$F$4*$F$5/E835^2*(SIN(RADIANS(G839))*SIN(RADIANS(E836))+COS(RADIANS(G839))*COS(RADIANS(E836))*COS(RADIANS(J826))))</f>
        <v>0</v>
      </c>
      <c r="K839">
        <f>IF(DEGREES(ACOS(SIN(RADIANS(G839))*SIN(RADIANS(E836))+COS(RADIANS(G839))*COS(RADIANS(E836))*COS(RADIANS(K826))))&gt;90,0,$F$4*$F$5/E835^2*(SIN(RADIANS(G839))*SIN(RADIANS(E836))+COS(RADIANS(G839))*COS(RADIANS(E836))*COS(RADIANS(K826))))</f>
        <v>0</v>
      </c>
      <c r="L839">
        <f>IF(DEGREES(ACOS(SIN(RADIANS(G839))*SIN(RADIANS(E836))+COS(RADIANS(G839))*COS(RADIANS(E836))*COS(RADIANS(L826))))&gt;90,0,$F$4*$F$5/E835^2*(SIN(RADIANS(G839))*SIN(RADIANS(E836))+COS(RADIANS(G839))*COS(RADIANS(E836))*COS(RADIANS(L826))))</f>
        <v>0</v>
      </c>
      <c r="M839">
        <f>IF(DEGREES(ACOS(SIN(RADIANS(G839))*SIN(RADIANS(E836))+COS(RADIANS(G839))*COS(RADIANS(E836))*COS(RADIANS(M826))))&gt;90,0,$F$4*$F$5/E835^2*(SIN(RADIANS(G839))*SIN(RADIANS(E836))+COS(RADIANS(G839))*COS(RADIANS(E836))*COS(RADIANS(M826))))</f>
        <v>0</v>
      </c>
      <c r="N839">
        <f>IF(DEGREES(ACOS(SIN(RADIANS(G839))*SIN(RADIANS(E836))+COS(RADIANS(G839))*COS(RADIANS(E836))*COS(RADIANS(N826))))&gt;90,0,$F$4*$F$5/E835^2*(SIN(RADIANS(G839))*SIN(RADIANS(E836))+COS(RADIANS(G839))*COS(RADIANS(E836))*COS(RADIANS(N826))))</f>
        <v>0</v>
      </c>
      <c r="O839">
        <f>IF(DEGREES(ACOS(SIN(RADIANS(G839))*SIN(RADIANS(E836))+COS(RADIANS(G839))*COS(RADIANS(E836))*COS(RADIANS(O826))))&gt;90,0,$F$4*$F$5/E835^2*(SIN(RADIANS(G839))*SIN(RADIANS(E836))+COS(RADIANS(G839))*COS(RADIANS(E836))*COS(RADIANS(O826))))</f>
        <v>0</v>
      </c>
      <c r="P839">
        <f>IF(DEGREES(ACOS(SIN(RADIANS(G839))*SIN(RADIANS(E836))+COS(RADIANS(G839))*COS(RADIANS(E836))*COS(RADIANS(P826))))&gt;90,0,$F$4*$F$5/E835^2*(SIN(RADIANS(G839))*SIN(RADIANS(E836))+COS(RADIANS(G839))*COS(RADIANS(E836))*COS(RADIANS(P826))))</f>
        <v>0</v>
      </c>
      <c r="Q839">
        <f>IF(DEGREES(ACOS(SIN(RADIANS(G839))*SIN(RADIANS(E836))+COS(RADIANS(G839))*COS(RADIANS(E836))*COS(RADIANS(Q826))))&gt;90,0,$F$4*$F$5/E835^2*(SIN(RADIANS(G839))*SIN(RADIANS(E836))+COS(RADIANS(G839))*COS(RADIANS(E836))*COS(RADIANS(Q826))))</f>
        <v>0</v>
      </c>
      <c r="R839" t="e">
        <f>IF(DEGREES(ACOS(SIN(RADIANS(G839))*SIN(RADIANS(E836))+COS(RADIANS(G839))*COS(RADIANS(E836))*COS(RADIANS(R826))))&gt;90,0,$F$4*$F$5/E835^2*(SIN(RADIANS(G839))*SIN(RADIANS(E836))+COS(RADIANS(G839))*COS(RADIANS(E836))*COS(RADIANS(R826))))</f>
        <v>#DIV/0!</v>
      </c>
      <c r="S839" t="e">
        <f>IF(DEGREES(ACOS(SIN(RADIANS(G839))*SIN(RADIANS(E836))+COS(RADIANS(G839))*COS(RADIANS(E836))*COS(RADIANS(S826))))&gt;90,0,$F$4*$F$5/E835^2*(SIN(RADIANS(G839))*SIN(RADIANS(E836))+COS(RADIANS(G839))*COS(RADIANS(E836))*COS(RADIANS(S826))))</f>
        <v>#DIV/0!</v>
      </c>
      <c r="T839" t="e">
        <f>IF(DEGREES(ACOS(SIN(RADIANS(G839))*SIN(RADIANS(E836))+COS(RADIANS(G839))*COS(RADIANS(E836))*COS(RADIANS(T826))))&gt;90,0,$F$4*$F$5/E835^2*(SIN(RADIANS(G839))*SIN(RADIANS(E836))+COS(RADIANS(G839))*COS(RADIANS(E836))*COS(RADIANS(T826))))</f>
        <v>#DIV/0!</v>
      </c>
      <c r="U839" t="e">
        <f>IF(DEGREES(ACOS(SIN(RADIANS(G839))*SIN(RADIANS(E836))+COS(RADIANS(G839))*COS(RADIANS(E836))*COS(RADIANS(U826))))&gt;90,0,$F$4*$F$5/E835^2*(SIN(RADIANS(G839))*SIN(RADIANS(E836))+COS(RADIANS(G839))*COS(RADIANS(E836))*COS(RADIANS(U826))))</f>
        <v>#DIV/0!</v>
      </c>
      <c r="V839" t="e">
        <f>IF(DEGREES(ACOS(SIN(RADIANS(G839))*SIN(RADIANS(E836))+COS(RADIANS(G839))*COS(RADIANS(E836))*COS(RADIANS(V826))))&gt;90,0,$F$4*$F$5/E835^2*(SIN(RADIANS(G839))*SIN(RADIANS(E836))+COS(RADIANS(G839))*COS(RADIANS(E836))*COS(RADIANS(V826))))</f>
        <v>#DIV/0!</v>
      </c>
      <c r="W839" t="e">
        <f>IF(DEGREES(ACOS(SIN(RADIANS(G839))*SIN(RADIANS(E836))+COS(RADIANS(G839))*COS(RADIANS(E836))*COS(RADIANS(W826))))&gt;90,0,$F$4*$F$5/E835^2*(SIN(RADIANS(G839))*SIN(RADIANS(E836))+COS(RADIANS(G839))*COS(RADIANS(E836))*COS(RADIANS(W826))))</f>
        <v>#DIV/0!</v>
      </c>
      <c r="X839" t="e">
        <f>IF(DEGREES(ACOS(SIN(RADIANS(G839))*SIN(RADIANS(E836))+COS(RADIANS(G839))*COS(RADIANS(E836))*COS(RADIANS(X826))))&gt;90,0,$F$4*$F$5/E835^2*(SIN(RADIANS(G839))*SIN(RADIANS(E836))+COS(RADIANS(G839))*COS(RADIANS(E836))*COS(RADIANS(X826))))</f>
        <v>#DIV/0!</v>
      </c>
      <c r="Y839" t="e">
        <f>IF(DEGREES(ACOS(SIN(RADIANS(G839))*SIN(RADIANS(E836))+COS(RADIANS(G839))*COS(RADIANS(E836))*COS(RADIANS(Y826))))&gt;90,0,$F$4*$F$5/E835^2*(SIN(RADIANS(G839))*SIN(RADIANS(E836))+COS(RADIANS(G839))*COS(RADIANS(E836))*COS(RADIANS(Y826))))</f>
        <v>#DIV/0!</v>
      </c>
      <c r="Z839" t="e">
        <f>IF(DEGREES(ACOS(SIN(RADIANS(G839))*SIN(RADIANS(E836))+COS(RADIANS(G839))*COS(RADIANS(E836))*COS(RADIANS(Z826))))&gt;90,0,$F$4*$F$5/E835^2*(SIN(RADIANS(G839))*SIN(RADIANS(E836))+COS(RADIANS(G839))*COS(RADIANS(E836))*COS(RADIANS(Z826))))</f>
        <v>#DIV/0!</v>
      </c>
      <c r="AA839" t="e">
        <f>IF(DEGREES(ACOS(SIN(RADIANS(G839))*SIN(RADIANS(E836))+COS(RADIANS(G839))*COS(RADIANS(E836))*COS(RADIANS(AA826))))&gt;90,0,$F$4*$F$5/E835^2*(SIN(RADIANS(G839))*SIN(RADIANS(E836))+COS(RADIANS(G839))*COS(RADIANS(E836))*COS(RADIANS(AA826))))</f>
        <v>#DIV/0!</v>
      </c>
      <c r="AB839" t="e">
        <f>IF(DEGREES(ACOS(SIN(RADIANS(G839))*SIN(RADIANS(E836))+COS(RADIANS(G839))*COS(RADIANS(E836))*COS(RADIANS(AB826))))&gt;90,0,$F$4*$F$5/E835^2*(SIN(RADIANS(G839))*SIN(RADIANS(E836))+COS(RADIANS(G839))*COS(RADIANS(E836))*COS(RADIANS(AB826))))</f>
        <v>#DIV/0!</v>
      </c>
      <c r="AC839" t="e">
        <f>IF(DEGREES(ACOS(SIN(RADIANS(G839))*SIN(RADIANS(E836))+COS(RADIANS(G839))*COS(RADIANS(E836))*COS(RADIANS(AC826))))&gt;90,0,$F$4*$F$5/E835^2*(SIN(RADIANS(G839))*SIN(RADIANS(E836))+COS(RADIANS(G839))*COS(RADIANS(E836))*COS(RADIANS(AC826))))</f>
        <v>#DIV/0!</v>
      </c>
      <c r="AD839" t="e">
        <f>IF(DEGREES(ACOS(SIN(RADIANS(G839))*SIN(RADIANS(E836))+COS(RADIANS(G839))*COS(RADIANS(E836))*COS(RADIANS(AD826))))&gt;90,0,$F$4*$F$5/E835^2*(SIN(RADIANS(G839))*SIN(RADIANS(E836))+COS(RADIANS(G839))*COS(RADIANS(E836))*COS(RADIANS(AD826))))</f>
        <v>#DIV/0!</v>
      </c>
      <c r="AE839" t="e">
        <f>IF(DEGREES(ACOS(SIN(RADIANS(G839))*SIN(RADIANS(E836))+COS(RADIANS(G839))*COS(RADIANS(E836))*COS(RADIANS(AE826))))&gt;90,0,$F$4*$F$5/E835^2*(SIN(RADIANS(G839))*SIN(RADIANS(E836))+COS(RADIANS(G839))*COS(RADIANS(E836))*COS(RADIANS(AE826))))</f>
        <v>#DIV/0!</v>
      </c>
      <c r="AF839" t="e">
        <f>IF(DEGREES(ACOS(SIN(RADIANS(G839))*SIN(RADIANS(E836))+COS(RADIANS(G839))*COS(RADIANS(E836))*COS(RADIANS(AF826))))&gt;90,0,$F$4*$F$5/E835^2*(SIN(RADIANS(G839))*SIN(RADIANS(E836))+COS(RADIANS(G839))*COS(RADIANS(E836))*COS(RADIANS(AF826))))</f>
        <v>#DIV/0!</v>
      </c>
      <c r="AG839" t="e">
        <f>IF(DEGREES(ACOS(SIN(RADIANS(G839))*SIN(RADIANS(E836))+COS(RADIANS(G839))*COS(RADIANS(E836))*COS(RADIANS(AG826))))&gt;90,0,$F$4*$F$5/E835^2*(SIN(RADIANS(G839))*SIN(RADIANS(E836))+COS(RADIANS(G839))*COS(RADIANS(E836))*COS(RADIANS(AG826))))</f>
        <v>#DIV/0!</v>
      </c>
      <c r="AH839" t="e">
        <f>IF(DEGREES(ACOS(SIN(RADIANS(G839))*SIN(RADIANS(E836))+COS(RADIANS(G839))*COS(RADIANS(E836))*COS(RADIANS(AH826))))&gt;90,0,$F$4*$F$5/E835^2*(SIN(RADIANS(G839))*SIN(RADIANS(E836))+COS(RADIANS(G839))*COS(RADIANS(E836))*COS(RADIANS(AH826))))</f>
        <v>#DIV/0!</v>
      </c>
      <c r="AI839" t="e">
        <f>IF(DEGREES(ACOS(SIN(RADIANS(G839))*SIN(RADIANS(E836))+COS(RADIANS(G839))*COS(RADIANS(E836))*COS(RADIANS(AI826))))&gt;90,0,$F$4*$F$5/E835^2*(SIN(RADIANS(G839))*SIN(RADIANS(E836))+COS(RADIANS(G839))*COS(RADIANS(E836))*COS(RADIANS(AI826))))</f>
        <v>#DIV/0!</v>
      </c>
      <c r="AJ839" t="e">
        <f>IF(DEGREES(ACOS(SIN(RADIANS(G839))*SIN(RADIANS(E836))+COS(RADIANS(G839))*COS(RADIANS(E836))*COS(RADIANS(AJ826))))&gt;90,0,$F$4*$F$5/E835^2*(SIN(RADIANS(G839))*SIN(RADIANS(E836))+COS(RADIANS(G839))*COS(RADIANS(E836))*COS(RADIANS(AJ826))))</f>
        <v>#DIV/0!</v>
      </c>
      <c r="AK839">
        <f>IF(DEGREES(ACOS(SIN(RADIANS(G839))*SIN(RADIANS(E836))+COS(RADIANS(G839))*COS(RADIANS(E836))*COS(RADIANS(AK826))))&gt;90,0,$F$4*$F$5/E835^2*(SIN(RADIANS(G839))*SIN(RADIANS(E836))+COS(RADIANS(G839))*COS(RADIANS(E836))*COS(RADIANS(AK826))))</f>
        <v>0</v>
      </c>
      <c r="AL839">
        <f>IF(DEGREES(ACOS(SIN(RADIANS(G839))*SIN(RADIANS(E836))+COS(RADIANS(G839))*COS(RADIANS(E836))*COS(RADIANS(AL826))))&gt;90,0,$F$4*$F$5/E835^2*(SIN(RADIANS(G839))*SIN(RADIANS(E836))+COS(RADIANS(G839))*COS(RADIANS(E836))*COS(RADIANS(AL826))))</f>
        <v>0</v>
      </c>
      <c r="AM839">
        <f>IF(DEGREES(ACOS(SIN(RADIANS(G839))*SIN(RADIANS(E836))+COS(RADIANS(G839))*COS(RADIANS(E836))*COS(RADIANS(AM826))))&gt;90,0,$F$4*$F$5/E835^2*(SIN(RADIANS(G839))*SIN(RADIANS(E836))+COS(RADIANS(G839))*COS(RADIANS(E836))*COS(RADIANS(AM826))))</f>
        <v>0</v>
      </c>
      <c r="AN839">
        <f>IF(DEGREES(ACOS(SIN(RADIANS(G839))*SIN(RADIANS(E836))+COS(RADIANS(G839))*COS(RADIANS(E836))*COS(RADIANS(AN826))))&gt;90,0,$F$4*$F$5/E835^2*(SIN(RADIANS(G839))*SIN(RADIANS(E836))+COS(RADIANS(G839))*COS(RADIANS(E836))*COS(RADIANS(AN826))))</f>
        <v>0</v>
      </c>
      <c r="AO839">
        <f>IF(DEGREES(ACOS(SIN(RADIANS(G839))*SIN(RADIANS(E836))+COS(RADIANS(G839))*COS(RADIANS(E836))*COS(RADIANS(AO826))))&gt;90,0,$F$4*$F$5/E835^2*(SIN(RADIANS(G839))*SIN(RADIANS(E836))+COS(RADIANS(G839))*COS(RADIANS(E836))*COS(RADIANS(AO826))))</f>
        <v>0</v>
      </c>
      <c r="AP839">
        <f>IF(DEGREES(ACOS(SIN(RADIANS(G839))*SIN(RADIANS(E836))+COS(RADIANS(G839))*COS(RADIANS(E836))*COS(RADIANS(AP826))))&gt;90,0,$F$4*$F$5/E835^2*(SIN(RADIANS(G839))*SIN(RADIANS(E836))+COS(RADIANS(G839))*COS(RADIANS(E836))*COS(RADIANS(AP826))))</f>
        <v>0</v>
      </c>
      <c r="AQ839">
        <f>IF(DEGREES(ACOS(SIN(RADIANS(G839))*SIN(RADIANS(E836))+COS(RADIANS(G839))*COS(RADIANS(E836))*COS(RADIANS(AQ826))))&gt;90,0,$F$4*$F$5/E835^2*(SIN(RADIANS(G839))*SIN(RADIANS(E836))+COS(RADIANS(G839))*COS(RADIANS(E836))*COS(RADIANS(AQ826))))</f>
        <v>0</v>
      </c>
      <c r="AR839">
        <f>IF(DEGREES(ACOS(SIN(RADIANS(G839))*SIN(RADIANS(E836))+COS(RADIANS(G839))*COS(RADIANS(E836))*COS(RADIANS(AR826))))&gt;90,0,$F$4*$F$5/E835^2*(SIN(RADIANS(G839))*SIN(RADIANS(E836))+COS(RADIANS(G839))*COS(RADIANS(E836))*COS(RADIANS(AR826))))</f>
        <v>0</v>
      </c>
    </row>
    <row r="840" spans="2:44" x14ac:dyDescent="0.5">
      <c r="G840">
        <v>-30</v>
      </c>
      <c r="I840">
        <f>IF(DEGREES(ACOS(SIN(RADIANS(G840))*SIN(RADIANS(E836))+COS(RADIANS(G840))*COS(RADIANS(E836))*COS(RADIANS(I826))))&gt;90,0,$F$4*$F$5/E835^2*(SIN(RADIANS(G840))*SIN(RADIANS(E836))+COS(RADIANS(G840))*COS(RADIANS(E836))*COS(RADIANS(I826))))</f>
        <v>0</v>
      </c>
      <c r="J840">
        <f>IF(DEGREES(ACOS(SIN(RADIANS(G840))*SIN(RADIANS(E836))+COS(RADIANS(G840))*COS(RADIANS(E836))*COS(RADIANS(J826))))&gt;90,0,$F$4*$F$5/E835^2*(SIN(RADIANS(G840))*SIN(RADIANS(E836))+COS(RADIANS(G840))*COS(RADIANS(E836))*COS(RADIANS(J826))))</f>
        <v>0</v>
      </c>
      <c r="K840">
        <f>IF(DEGREES(ACOS(SIN(RADIANS(G840))*SIN(RADIANS(E836))+COS(RADIANS(G840))*COS(RADIANS(E836))*COS(RADIANS(K826))))&gt;90,0,$F$4*$F$5/E835^2*(SIN(RADIANS(G840))*SIN(RADIANS(E836))+COS(RADIANS(G840))*COS(RADIANS(E836))*COS(RADIANS(K826))))</f>
        <v>0</v>
      </c>
      <c r="L840">
        <f>IF(DEGREES(ACOS(SIN(RADIANS(G840))*SIN(RADIANS(E836))+COS(RADIANS(G840))*COS(RADIANS(E836))*COS(RADIANS(L826))))&gt;90,0,$F$4*$F$5/E835^2*(SIN(RADIANS(G840))*SIN(RADIANS(E836))+COS(RADIANS(G840))*COS(RADIANS(E836))*COS(RADIANS(L826))))</f>
        <v>0</v>
      </c>
      <c r="M840">
        <f>IF(DEGREES(ACOS(SIN(RADIANS(G840))*SIN(RADIANS(E836))+COS(RADIANS(G840))*COS(RADIANS(E836))*COS(RADIANS(M826))))&gt;90,0,$F$4*$F$5/E835^2*(SIN(RADIANS(G840))*SIN(RADIANS(E836))+COS(RADIANS(G840))*COS(RADIANS(E836))*COS(RADIANS(M826))))</f>
        <v>0</v>
      </c>
      <c r="N840">
        <f>IF(DEGREES(ACOS(SIN(RADIANS(G840))*SIN(RADIANS(E836))+COS(RADIANS(G840))*COS(RADIANS(E836))*COS(RADIANS(N826))))&gt;90,0,$F$4*$F$5/E835^2*(SIN(RADIANS(G840))*SIN(RADIANS(E836))+COS(RADIANS(G840))*COS(RADIANS(E836))*COS(RADIANS(N826))))</f>
        <v>0</v>
      </c>
      <c r="O840">
        <f>IF(DEGREES(ACOS(SIN(RADIANS(G840))*SIN(RADIANS(E836))+COS(RADIANS(G840))*COS(RADIANS(E836))*COS(RADIANS(O826))))&gt;90,0,$F$4*$F$5/E835^2*(SIN(RADIANS(G840))*SIN(RADIANS(E836))+COS(RADIANS(G840))*COS(RADIANS(E836))*COS(RADIANS(O826))))</f>
        <v>0</v>
      </c>
      <c r="P840">
        <f>IF(DEGREES(ACOS(SIN(RADIANS(G840))*SIN(RADIANS(E836))+COS(RADIANS(G840))*COS(RADIANS(E836))*COS(RADIANS(P826))))&gt;90,0,$F$4*$F$5/E835^2*(SIN(RADIANS(G840))*SIN(RADIANS(E836))+COS(RADIANS(G840))*COS(RADIANS(E836))*COS(RADIANS(P826))))</f>
        <v>0</v>
      </c>
      <c r="Q840">
        <f>IF(DEGREES(ACOS(SIN(RADIANS(G840))*SIN(RADIANS(E836))+COS(RADIANS(G840))*COS(RADIANS(E836))*COS(RADIANS(Q826))))&gt;90,0,$F$4*$F$5/E835^2*(SIN(RADIANS(G840))*SIN(RADIANS(E836))+COS(RADIANS(G840))*COS(RADIANS(E836))*COS(RADIANS(Q826))))</f>
        <v>0</v>
      </c>
      <c r="R840" t="e">
        <f>IF(DEGREES(ACOS(SIN(RADIANS(G840))*SIN(RADIANS(E836))+COS(RADIANS(G840))*COS(RADIANS(E836))*COS(RADIANS(R826))))&gt;90,0,$F$4*$F$5/E835^2*(SIN(RADIANS(G840))*SIN(RADIANS(E836))+COS(RADIANS(G840))*COS(RADIANS(E836))*COS(RADIANS(R826))))</f>
        <v>#DIV/0!</v>
      </c>
      <c r="S840" t="e">
        <f>IF(DEGREES(ACOS(SIN(RADIANS(G840))*SIN(RADIANS(E836))+COS(RADIANS(G840))*COS(RADIANS(E836))*COS(RADIANS(S826))))&gt;90,0,$F$4*$F$5/E835^2*(SIN(RADIANS(G840))*SIN(RADIANS(E836))+COS(RADIANS(G840))*COS(RADIANS(E836))*COS(RADIANS(S826))))</f>
        <v>#DIV/0!</v>
      </c>
      <c r="T840" t="e">
        <f>IF(DEGREES(ACOS(SIN(RADIANS(G840))*SIN(RADIANS(E836))+COS(RADIANS(G840))*COS(RADIANS(E836))*COS(RADIANS(T826))))&gt;90,0,$F$4*$F$5/E835^2*(SIN(RADIANS(G840))*SIN(RADIANS(E836))+COS(RADIANS(G840))*COS(RADIANS(E836))*COS(RADIANS(T826))))</f>
        <v>#DIV/0!</v>
      </c>
      <c r="U840" t="e">
        <f>IF(DEGREES(ACOS(SIN(RADIANS(G840))*SIN(RADIANS(E836))+COS(RADIANS(G840))*COS(RADIANS(E836))*COS(RADIANS(U826))))&gt;90,0,$F$4*$F$5/E835^2*(SIN(RADIANS(G840))*SIN(RADIANS(E836))+COS(RADIANS(G840))*COS(RADIANS(E836))*COS(RADIANS(U826))))</f>
        <v>#DIV/0!</v>
      </c>
      <c r="V840" t="e">
        <f>IF(DEGREES(ACOS(SIN(RADIANS(G840))*SIN(RADIANS(E836))+COS(RADIANS(G840))*COS(RADIANS(E836))*COS(RADIANS(V826))))&gt;90,0,$F$4*$F$5/E835^2*(SIN(RADIANS(G840))*SIN(RADIANS(E836))+COS(RADIANS(G840))*COS(RADIANS(E836))*COS(RADIANS(V826))))</f>
        <v>#DIV/0!</v>
      </c>
      <c r="W840" t="e">
        <f>IF(DEGREES(ACOS(SIN(RADIANS(G840))*SIN(RADIANS(E836))+COS(RADIANS(G840))*COS(RADIANS(E836))*COS(RADIANS(W826))))&gt;90,0,$F$4*$F$5/E835^2*(SIN(RADIANS(G840))*SIN(RADIANS(E836))+COS(RADIANS(G840))*COS(RADIANS(E836))*COS(RADIANS(W826))))</f>
        <v>#DIV/0!</v>
      </c>
      <c r="X840" t="e">
        <f>IF(DEGREES(ACOS(SIN(RADIANS(G840))*SIN(RADIANS(E836))+COS(RADIANS(G840))*COS(RADIANS(E836))*COS(RADIANS(X826))))&gt;90,0,$F$4*$F$5/E835^2*(SIN(RADIANS(G840))*SIN(RADIANS(E836))+COS(RADIANS(G840))*COS(RADIANS(E836))*COS(RADIANS(X826))))</f>
        <v>#DIV/0!</v>
      </c>
      <c r="Y840" t="e">
        <f>IF(DEGREES(ACOS(SIN(RADIANS(G840))*SIN(RADIANS(E836))+COS(RADIANS(G840))*COS(RADIANS(E836))*COS(RADIANS(Y826))))&gt;90,0,$F$4*$F$5/E835^2*(SIN(RADIANS(G840))*SIN(RADIANS(E836))+COS(RADIANS(G840))*COS(RADIANS(E836))*COS(RADIANS(Y826))))</f>
        <v>#DIV/0!</v>
      </c>
      <c r="Z840" t="e">
        <f>IF(DEGREES(ACOS(SIN(RADIANS(G840))*SIN(RADIANS(E836))+COS(RADIANS(G840))*COS(RADIANS(E836))*COS(RADIANS(Z826))))&gt;90,0,$F$4*$F$5/E835^2*(SIN(RADIANS(G840))*SIN(RADIANS(E836))+COS(RADIANS(G840))*COS(RADIANS(E836))*COS(RADIANS(Z826))))</f>
        <v>#DIV/0!</v>
      </c>
      <c r="AA840" t="e">
        <f>IF(DEGREES(ACOS(SIN(RADIANS(G840))*SIN(RADIANS(E836))+COS(RADIANS(G840))*COS(RADIANS(E836))*COS(RADIANS(AA826))))&gt;90,0,$F$4*$F$5/E835^2*(SIN(RADIANS(G840))*SIN(RADIANS(E836))+COS(RADIANS(G840))*COS(RADIANS(E836))*COS(RADIANS(AA826))))</f>
        <v>#DIV/0!</v>
      </c>
      <c r="AB840" t="e">
        <f>IF(DEGREES(ACOS(SIN(RADIANS(G840))*SIN(RADIANS(E836))+COS(RADIANS(G840))*COS(RADIANS(E836))*COS(RADIANS(AB826))))&gt;90,0,$F$4*$F$5/E835^2*(SIN(RADIANS(G840))*SIN(RADIANS(E836))+COS(RADIANS(G840))*COS(RADIANS(E836))*COS(RADIANS(AB826))))</f>
        <v>#DIV/0!</v>
      </c>
      <c r="AC840" t="e">
        <f>IF(DEGREES(ACOS(SIN(RADIANS(G840))*SIN(RADIANS(E836))+COS(RADIANS(G840))*COS(RADIANS(E836))*COS(RADIANS(AC826))))&gt;90,0,$F$4*$F$5/E835^2*(SIN(RADIANS(G840))*SIN(RADIANS(E836))+COS(RADIANS(G840))*COS(RADIANS(E836))*COS(RADIANS(AC826))))</f>
        <v>#DIV/0!</v>
      </c>
      <c r="AD840" t="e">
        <f>IF(DEGREES(ACOS(SIN(RADIANS(G840))*SIN(RADIANS(E836))+COS(RADIANS(G840))*COS(RADIANS(E836))*COS(RADIANS(AD826))))&gt;90,0,$F$4*$F$5/E835^2*(SIN(RADIANS(G840))*SIN(RADIANS(E836))+COS(RADIANS(G840))*COS(RADIANS(E836))*COS(RADIANS(AD826))))</f>
        <v>#DIV/0!</v>
      </c>
      <c r="AE840" t="e">
        <f>IF(DEGREES(ACOS(SIN(RADIANS(G840))*SIN(RADIANS(E836))+COS(RADIANS(G840))*COS(RADIANS(E836))*COS(RADIANS(AE826))))&gt;90,0,$F$4*$F$5/E835^2*(SIN(RADIANS(G840))*SIN(RADIANS(E836))+COS(RADIANS(G840))*COS(RADIANS(E836))*COS(RADIANS(AE826))))</f>
        <v>#DIV/0!</v>
      </c>
      <c r="AF840" t="e">
        <f>IF(DEGREES(ACOS(SIN(RADIANS(G840))*SIN(RADIANS(E836))+COS(RADIANS(G840))*COS(RADIANS(E836))*COS(RADIANS(AF826))))&gt;90,0,$F$4*$F$5/E835^2*(SIN(RADIANS(G840))*SIN(RADIANS(E836))+COS(RADIANS(G840))*COS(RADIANS(E836))*COS(RADIANS(AF826))))</f>
        <v>#DIV/0!</v>
      </c>
      <c r="AG840" t="e">
        <f>IF(DEGREES(ACOS(SIN(RADIANS(G840))*SIN(RADIANS(E836))+COS(RADIANS(G840))*COS(RADIANS(E836))*COS(RADIANS(AG826))))&gt;90,0,$F$4*$F$5/E835^2*(SIN(RADIANS(G840))*SIN(RADIANS(E836))+COS(RADIANS(G840))*COS(RADIANS(E836))*COS(RADIANS(AG826))))</f>
        <v>#DIV/0!</v>
      </c>
      <c r="AH840" t="e">
        <f>IF(DEGREES(ACOS(SIN(RADIANS(G840))*SIN(RADIANS(E836))+COS(RADIANS(G840))*COS(RADIANS(E836))*COS(RADIANS(AH826))))&gt;90,0,$F$4*$F$5/E835^2*(SIN(RADIANS(G840))*SIN(RADIANS(E836))+COS(RADIANS(G840))*COS(RADIANS(E836))*COS(RADIANS(AH826))))</f>
        <v>#DIV/0!</v>
      </c>
      <c r="AI840" t="e">
        <f>IF(DEGREES(ACOS(SIN(RADIANS(G840))*SIN(RADIANS(E836))+COS(RADIANS(G840))*COS(RADIANS(E836))*COS(RADIANS(AI826))))&gt;90,0,$F$4*$F$5/E835^2*(SIN(RADIANS(G840))*SIN(RADIANS(E836))+COS(RADIANS(G840))*COS(RADIANS(E836))*COS(RADIANS(AI826))))</f>
        <v>#DIV/0!</v>
      </c>
      <c r="AJ840" t="e">
        <f>IF(DEGREES(ACOS(SIN(RADIANS(G840))*SIN(RADIANS(E836))+COS(RADIANS(G840))*COS(RADIANS(E836))*COS(RADIANS(AJ826))))&gt;90,0,$F$4*$F$5/E835^2*(SIN(RADIANS(G840))*SIN(RADIANS(E836))+COS(RADIANS(G840))*COS(RADIANS(E836))*COS(RADIANS(AJ826))))</f>
        <v>#DIV/0!</v>
      </c>
      <c r="AK840">
        <f>IF(DEGREES(ACOS(SIN(RADIANS(G840))*SIN(RADIANS(E836))+COS(RADIANS(G840))*COS(RADIANS(E836))*COS(RADIANS(AK826))))&gt;90,0,$F$4*$F$5/E835^2*(SIN(RADIANS(G840))*SIN(RADIANS(E836))+COS(RADIANS(G840))*COS(RADIANS(E836))*COS(RADIANS(AK826))))</f>
        <v>0</v>
      </c>
      <c r="AL840">
        <f>IF(DEGREES(ACOS(SIN(RADIANS(G840))*SIN(RADIANS(E836))+COS(RADIANS(G840))*COS(RADIANS(E836))*COS(RADIANS(AL826))))&gt;90,0,$F$4*$F$5/E835^2*(SIN(RADIANS(G840))*SIN(RADIANS(E836))+COS(RADIANS(G840))*COS(RADIANS(E836))*COS(RADIANS(AL826))))</f>
        <v>0</v>
      </c>
      <c r="AM840">
        <f>IF(DEGREES(ACOS(SIN(RADIANS(G840))*SIN(RADIANS(E836))+COS(RADIANS(G840))*COS(RADIANS(E836))*COS(RADIANS(AM826))))&gt;90,0,$F$4*$F$5/E835^2*(SIN(RADIANS(G840))*SIN(RADIANS(E836))+COS(RADIANS(G840))*COS(RADIANS(E836))*COS(RADIANS(AM826))))</f>
        <v>0</v>
      </c>
      <c r="AN840">
        <f>IF(DEGREES(ACOS(SIN(RADIANS(G840))*SIN(RADIANS(E836))+COS(RADIANS(G840))*COS(RADIANS(E836))*COS(RADIANS(AN826))))&gt;90,0,$F$4*$F$5/E835^2*(SIN(RADIANS(G840))*SIN(RADIANS(E836))+COS(RADIANS(G840))*COS(RADIANS(E836))*COS(RADIANS(AN826))))</f>
        <v>0</v>
      </c>
      <c r="AO840">
        <f>IF(DEGREES(ACOS(SIN(RADIANS(G840))*SIN(RADIANS(E836))+COS(RADIANS(G840))*COS(RADIANS(E836))*COS(RADIANS(AO826))))&gt;90,0,$F$4*$F$5/E835^2*(SIN(RADIANS(G840))*SIN(RADIANS(E836))+COS(RADIANS(G840))*COS(RADIANS(E836))*COS(RADIANS(AO826))))</f>
        <v>0</v>
      </c>
      <c r="AP840">
        <f>IF(DEGREES(ACOS(SIN(RADIANS(G840))*SIN(RADIANS(E836))+COS(RADIANS(G840))*COS(RADIANS(E836))*COS(RADIANS(AP826))))&gt;90,0,$F$4*$F$5/E835^2*(SIN(RADIANS(G840))*SIN(RADIANS(E836))+COS(RADIANS(G840))*COS(RADIANS(E836))*COS(RADIANS(AP826))))</f>
        <v>0</v>
      </c>
      <c r="AQ840">
        <f>IF(DEGREES(ACOS(SIN(RADIANS(G840))*SIN(RADIANS(E836))+COS(RADIANS(G840))*COS(RADIANS(E836))*COS(RADIANS(AQ826))))&gt;90,0,$F$4*$F$5/E835^2*(SIN(RADIANS(G840))*SIN(RADIANS(E836))+COS(RADIANS(G840))*COS(RADIANS(E836))*COS(RADIANS(AQ826))))</f>
        <v>0</v>
      </c>
      <c r="AR840">
        <f>IF(DEGREES(ACOS(SIN(RADIANS(G840))*SIN(RADIANS(E836))+COS(RADIANS(G840))*COS(RADIANS(E836))*COS(RADIANS(AR826))))&gt;90,0,$F$4*$F$5/E835^2*(SIN(RADIANS(G840))*SIN(RADIANS(E836))+COS(RADIANS(G840))*COS(RADIANS(E836))*COS(RADIANS(AR826))))</f>
        <v>0</v>
      </c>
    </row>
    <row r="841" spans="2:44" x14ac:dyDescent="0.5">
      <c r="G841">
        <v>-40</v>
      </c>
      <c r="I841">
        <f>IF(DEGREES(ACOS(SIN(RADIANS(G841))*SIN(RADIANS(E836))+COS(RADIANS(G841))*COS(RADIANS(E836))*COS(RADIANS(I826))))&gt;90,0,$F$4*$F$5/E835^2*(SIN(RADIANS(G841))*SIN(RADIANS(E836))+COS(RADIANS(G841))*COS(RADIANS(E836))*COS(RADIANS(I826))))</f>
        <v>0</v>
      </c>
      <c r="J841">
        <f>IF(DEGREES(ACOS(SIN(RADIANS(G841))*SIN(RADIANS(E836))+COS(RADIANS(G841))*COS(RADIANS(E836))*COS(RADIANS(J826))))&gt;90,0,$F$4*$F$5/E835^2*(SIN(RADIANS(G841))*SIN(RADIANS(E836))+COS(RADIANS(G841))*COS(RADIANS(E836))*COS(RADIANS(J826))))</f>
        <v>0</v>
      </c>
      <c r="K841">
        <f>IF(DEGREES(ACOS(SIN(RADIANS(G841))*SIN(RADIANS(E836))+COS(RADIANS(G841))*COS(RADIANS(E836))*COS(RADIANS(K826))))&gt;90,0,$F$4*$F$5/E835^2*(SIN(RADIANS(G841))*SIN(RADIANS(E836))+COS(RADIANS(G841))*COS(RADIANS(E836))*COS(RADIANS(K826))))</f>
        <v>0</v>
      </c>
      <c r="L841">
        <f>IF(DEGREES(ACOS(SIN(RADIANS(G841))*SIN(RADIANS(E836))+COS(RADIANS(G841))*COS(RADIANS(E836))*COS(RADIANS(L826))))&gt;90,0,$F$4*$F$5/E835^2*(SIN(RADIANS(G841))*SIN(RADIANS(E836))+COS(RADIANS(G841))*COS(RADIANS(E836))*COS(RADIANS(L826))))</f>
        <v>0</v>
      </c>
      <c r="M841">
        <f>IF(DEGREES(ACOS(SIN(RADIANS(G841))*SIN(RADIANS(E836))+COS(RADIANS(G841))*COS(RADIANS(E836))*COS(RADIANS(M826))))&gt;90,0,$F$4*$F$5/E835^2*(SIN(RADIANS(G841))*SIN(RADIANS(E836))+COS(RADIANS(G841))*COS(RADIANS(E836))*COS(RADIANS(M826))))</f>
        <v>0</v>
      </c>
      <c r="N841">
        <f>IF(DEGREES(ACOS(SIN(RADIANS(G841))*SIN(RADIANS(E836))+COS(RADIANS(G841))*COS(RADIANS(E836))*COS(RADIANS(N826))))&gt;90,0,$F$4*$F$5/E835^2*(SIN(RADIANS(G841))*SIN(RADIANS(E836))+COS(RADIANS(G841))*COS(RADIANS(E836))*COS(RADIANS(N826))))</f>
        <v>0</v>
      </c>
      <c r="O841">
        <f>IF(DEGREES(ACOS(SIN(RADIANS(G841))*SIN(RADIANS(E836))+COS(RADIANS(G841))*COS(RADIANS(E836))*COS(RADIANS(O826))))&gt;90,0,$F$4*$F$5/E835^2*(SIN(RADIANS(G841))*SIN(RADIANS(E836))+COS(RADIANS(G841))*COS(RADIANS(E836))*COS(RADIANS(O826))))</f>
        <v>0</v>
      </c>
      <c r="P841">
        <f>IF(DEGREES(ACOS(SIN(RADIANS(G841))*SIN(RADIANS(E836))+COS(RADIANS(G841))*COS(RADIANS(E836))*COS(RADIANS(P826))))&gt;90,0,$F$4*$F$5/E835^2*(SIN(RADIANS(G841))*SIN(RADIANS(E836))+COS(RADIANS(G841))*COS(RADIANS(E836))*COS(RADIANS(P826))))</f>
        <v>0</v>
      </c>
      <c r="Q841">
        <f>IF(DEGREES(ACOS(SIN(RADIANS(G841))*SIN(RADIANS(E836))+COS(RADIANS(G841))*COS(RADIANS(E836))*COS(RADIANS(Q826))))&gt;90,0,$F$4*$F$5/E835^2*(SIN(RADIANS(G841))*SIN(RADIANS(E836))+COS(RADIANS(G841))*COS(RADIANS(E836))*COS(RADIANS(Q826))))</f>
        <v>0</v>
      </c>
      <c r="R841" t="e">
        <f>IF(DEGREES(ACOS(SIN(RADIANS(G841))*SIN(RADIANS(E836))+COS(RADIANS(G841))*COS(RADIANS(E836))*COS(RADIANS(R826))))&gt;90,0,$F$4*$F$5/E835^2*(SIN(RADIANS(G841))*SIN(RADIANS(E836))+COS(RADIANS(G841))*COS(RADIANS(E836))*COS(RADIANS(R826))))</f>
        <v>#DIV/0!</v>
      </c>
      <c r="S841" t="e">
        <f>IF(DEGREES(ACOS(SIN(RADIANS(G841))*SIN(RADIANS(E836))+COS(RADIANS(G841))*COS(RADIANS(E836))*COS(RADIANS(S826))))&gt;90,0,$F$4*$F$5/E835^2*(SIN(RADIANS(G841))*SIN(RADIANS(E836))+COS(RADIANS(G841))*COS(RADIANS(E836))*COS(RADIANS(S826))))</f>
        <v>#DIV/0!</v>
      </c>
      <c r="T841" t="e">
        <f>IF(DEGREES(ACOS(SIN(RADIANS(G841))*SIN(RADIANS(E836))+COS(RADIANS(G841))*COS(RADIANS(E836))*COS(RADIANS(T826))))&gt;90,0,$F$4*$F$5/E835^2*(SIN(RADIANS(G841))*SIN(RADIANS(E836))+COS(RADIANS(G841))*COS(RADIANS(E836))*COS(RADIANS(T826))))</f>
        <v>#DIV/0!</v>
      </c>
      <c r="U841" t="e">
        <f>IF(DEGREES(ACOS(SIN(RADIANS(G841))*SIN(RADIANS(E836))+COS(RADIANS(G841))*COS(RADIANS(E836))*COS(RADIANS(U826))))&gt;90,0,$F$4*$F$5/E835^2*(SIN(RADIANS(G841))*SIN(RADIANS(E836))+COS(RADIANS(G841))*COS(RADIANS(E836))*COS(RADIANS(U826))))</f>
        <v>#DIV/0!</v>
      </c>
      <c r="V841" t="e">
        <f>IF(DEGREES(ACOS(SIN(RADIANS(G841))*SIN(RADIANS(E836))+COS(RADIANS(G841))*COS(RADIANS(E836))*COS(RADIANS(V826))))&gt;90,0,$F$4*$F$5/E835^2*(SIN(RADIANS(G841))*SIN(RADIANS(E836))+COS(RADIANS(G841))*COS(RADIANS(E836))*COS(RADIANS(V826))))</f>
        <v>#DIV/0!</v>
      </c>
      <c r="W841" t="e">
        <f>IF(DEGREES(ACOS(SIN(RADIANS(G841))*SIN(RADIANS(E836))+COS(RADIANS(G841))*COS(RADIANS(E836))*COS(RADIANS(W826))))&gt;90,0,$F$4*$F$5/E835^2*(SIN(RADIANS(G841))*SIN(RADIANS(E836))+COS(RADIANS(G841))*COS(RADIANS(E836))*COS(RADIANS(W826))))</f>
        <v>#DIV/0!</v>
      </c>
      <c r="X841" t="e">
        <f>IF(DEGREES(ACOS(SIN(RADIANS(G841))*SIN(RADIANS(E836))+COS(RADIANS(G841))*COS(RADIANS(E836))*COS(RADIANS(X826))))&gt;90,0,$F$4*$F$5/E835^2*(SIN(RADIANS(G841))*SIN(RADIANS(E836))+COS(RADIANS(G841))*COS(RADIANS(E836))*COS(RADIANS(X826))))</f>
        <v>#DIV/0!</v>
      </c>
      <c r="Y841" t="e">
        <f>IF(DEGREES(ACOS(SIN(RADIANS(G841))*SIN(RADIANS(E836))+COS(RADIANS(G841))*COS(RADIANS(E836))*COS(RADIANS(Y826))))&gt;90,0,$F$4*$F$5/E835^2*(SIN(RADIANS(G841))*SIN(RADIANS(E836))+COS(RADIANS(G841))*COS(RADIANS(E836))*COS(RADIANS(Y826))))</f>
        <v>#DIV/0!</v>
      </c>
      <c r="Z841" t="e">
        <f>IF(DEGREES(ACOS(SIN(RADIANS(G841))*SIN(RADIANS(E836))+COS(RADIANS(G841))*COS(RADIANS(E836))*COS(RADIANS(Z826))))&gt;90,0,$F$4*$F$5/E835^2*(SIN(RADIANS(G841))*SIN(RADIANS(E836))+COS(RADIANS(G841))*COS(RADIANS(E836))*COS(RADIANS(Z826))))</f>
        <v>#DIV/0!</v>
      </c>
      <c r="AA841" t="e">
        <f>IF(DEGREES(ACOS(SIN(RADIANS(G841))*SIN(RADIANS(E836))+COS(RADIANS(G841))*COS(RADIANS(E836))*COS(RADIANS(AA826))))&gt;90,0,$F$4*$F$5/E835^2*(SIN(RADIANS(G841))*SIN(RADIANS(E836))+COS(RADIANS(G841))*COS(RADIANS(E836))*COS(RADIANS(AA826))))</f>
        <v>#DIV/0!</v>
      </c>
      <c r="AB841" t="e">
        <f>IF(DEGREES(ACOS(SIN(RADIANS(G841))*SIN(RADIANS(E836))+COS(RADIANS(G841))*COS(RADIANS(E836))*COS(RADIANS(AB826))))&gt;90,0,$F$4*$F$5/E835^2*(SIN(RADIANS(G841))*SIN(RADIANS(E836))+COS(RADIANS(G841))*COS(RADIANS(E836))*COS(RADIANS(AB826))))</f>
        <v>#DIV/0!</v>
      </c>
      <c r="AC841" t="e">
        <f>IF(DEGREES(ACOS(SIN(RADIANS(G841))*SIN(RADIANS(E836))+COS(RADIANS(G841))*COS(RADIANS(E836))*COS(RADIANS(AC826))))&gt;90,0,$F$4*$F$5/E835^2*(SIN(RADIANS(G841))*SIN(RADIANS(E836))+COS(RADIANS(G841))*COS(RADIANS(E836))*COS(RADIANS(AC826))))</f>
        <v>#DIV/0!</v>
      </c>
      <c r="AD841" t="e">
        <f>IF(DEGREES(ACOS(SIN(RADIANS(G841))*SIN(RADIANS(E836))+COS(RADIANS(G841))*COS(RADIANS(E836))*COS(RADIANS(AD826))))&gt;90,0,$F$4*$F$5/E835^2*(SIN(RADIANS(G841))*SIN(RADIANS(E836))+COS(RADIANS(G841))*COS(RADIANS(E836))*COS(RADIANS(AD826))))</f>
        <v>#DIV/0!</v>
      </c>
      <c r="AE841" t="e">
        <f>IF(DEGREES(ACOS(SIN(RADIANS(G841))*SIN(RADIANS(E836))+COS(RADIANS(G841))*COS(RADIANS(E836))*COS(RADIANS(AE826))))&gt;90,0,$F$4*$F$5/E835^2*(SIN(RADIANS(G841))*SIN(RADIANS(E836))+COS(RADIANS(G841))*COS(RADIANS(E836))*COS(RADIANS(AE826))))</f>
        <v>#DIV/0!</v>
      </c>
      <c r="AF841" t="e">
        <f>IF(DEGREES(ACOS(SIN(RADIANS(G841))*SIN(RADIANS(E836))+COS(RADIANS(G841))*COS(RADIANS(E836))*COS(RADIANS(AF826))))&gt;90,0,$F$4*$F$5/E835^2*(SIN(RADIANS(G841))*SIN(RADIANS(E836))+COS(RADIANS(G841))*COS(RADIANS(E836))*COS(RADIANS(AF826))))</f>
        <v>#DIV/0!</v>
      </c>
      <c r="AG841" t="e">
        <f>IF(DEGREES(ACOS(SIN(RADIANS(G841))*SIN(RADIANS(E836))+COS(RADIANS(G841))*COS(RADIANS(E836))*COS(RADIANS(AG826))))&gt;90,0,$F$4*$F$5/E835^2*(SIN(RADIANS(G841))*SIN(RADIANS(E836))+COS(RADIANS(G841))*COS(RADIANS(E836))*COS(RADIANS(AG826))))</f>
        <v>#DIV/0!</v>
      </c>
      <c r="AH841" t="e">
        <f>IF(DEGREES(ACOS(SIN(RADIANS(G841))*SIN(RADIANS(E836))+COS(RADIANS(G841))*COS(RADIANS(E836))*COS(RADIANS(AH826))))&gt;90,0,$F$4*$F$5/E835^2*(SIN(RADIANS(G841))*SIN(RADIANS(E836))+COS(RADIANS(G841))*COS(RADIANS(E836))*COS(RADIANS(AH826))))</f>
        <v>#DIV/0!</v>
      </c>
      <c r="AI841" t="e">
        <f>IF(DEGREES(ACOS(SIN(RADIANS(G841))*SIN(RADIANS(E836))+COS(RADIANS(G841))*COS(RADIANS(E836))*COS(RADIANS(AI826))))&gt;90,0,$F$4*$F$5/E835^2*(SIN(RADIANS(G841))*SIN(RADIANS(E836))+COS(RADIANS(G841))*COS(RADIANS(E836))*COS(RADIANS(AI826))))</f>
        <v>#DIV/0!</v>
      </c>
      <c r="AJ841" t="e">
        <f>IF(DEGREES(ACOS(SIN(RADIANS(G841))*SIN(RADIANS(E836))+COS(RADIANS(G841))*COS(RADIANS(E836))*COS(RADIANS(AJ826))))&gt;90,0,$F$4*$F$5/E835^2*(SIN(RADIANS(G841))*SIN(RADIANS(E836))+COS(RADIANS(G841))*COS(RADIANS(E836))*COS(RADIANS(AJ826))))</f>
        <v>#DIV/0!</v>
      </c>
      <c r="AK841">
        <f>IF(DEGREES(ACOS(SIN(RADIANS(G841))*SIN(RADIANS(E836))+COS(RADIANS(G841))*COS(RADIANS(E836))*COS(RADIANS(AK826))))&gt;90,0,$F$4*$F$5/E835^2*(SIN(RADIANS(G841))*SIN(RADIANS(E836))+COS(RADIANS(G841))*COS(RADIANS(E836))*COS(RADIANS(AK826))))</f>
        <v>0</v>
      </c>
      <c r="AL841">
        <f>IF(DEGREES(ACOS(SIN(RADIANS(G841))*SIN(RADIANS(E836))+COS(RADIANS(G841))*COS(RADIANS(E836))*COS(RADIANS(AL826))))&gt;90,0,$F$4*$F$5/E835^2*(SIN(RADIANS(G841))*SIN(RADIANS(E836))+COS(RADIANS(G841))*COS(RADIANS(E836))*COS(RADIANS(AL826))))</f>
        <v>0</v>
      </c>
      <c r="AM841">
        <f>IF(DEGREES(ACOS(SIN(RADIANS(G841))*SIN(RADIANS(E836))+COS(RADIANS(G841))*COS(RADIANS(E836))*COS(RADIANS(AM826))))&gt;90,0,$F$4*$F$5/E835^2*(SIN(RADIANS(G841))*SIN(RADIANS(E836))+COS(RADIANS(G841))*COS(RADIANS(E836))*COS(RADIANS(AM826))))</f>
        <v>0</v>
      </c>
      <c r="AN841">
        <f>IF(DEGREES(ACOS(SIN(RADIANS(G841))*SIN(RADIANS(E836))+COS(RADIANS(G841))*COS(RADIANS(E836))*COS(RADIANS(AN826))))&gt;90,0,$F$4*$F$5/E835^2*(SIN(RADIANS(G841))*SIN(RADIANS(E836))+COS(RADIANS(G841))*COS(RADIANS(E836))*COS(RADIANS(AN826))))</f>
        <v>0</v>
      </c>
      <c r="AO841">
        <f>IF(DEGREES(ACOS(SIN(RADIANS(G841))*SIN(RADIANS(E836))+COS(RADIANS(G841))*COS(RADIANS(E836))*COS(RADIANS(AO826))))&gt;90,0,$F$4*$F$5/E835^2*(SIN(RADIANS(G841))*SIN(RADIANS(E836))+COS(RADIANS(G841))*COS(RADIANS(E836))*COS(RADIANS(AO826))))</f>
        <v>0</v>
      </c>
      <c r="AP841">
        <f>IF(DEGREES(ACOS(SIN(RADIANS(G841))*SIN(RADIANS(E836))+COS(RADIANS(G841))*COS(RADIANS(E836))*COS(RADIANS(AP826))))&gt;90,0,$F$4*$F$5/E835^2*(SIN(RADIANS(G841))*SIN(RADIANS(E836))+COS(RADIANS(G841))*COS(RADIANS(E836))*COS(RADIANS(AP826))))</f>
        <v>0</v>
      </c>
      <c r="AQ841">
        <f>IF(DEGREES(ACOS(SIN(RADIANS(G841))*SIN(RADIANS(E836))+COS(RADIANS(G841))*COS(RADIANS(E836))*COS(RADIANS(AQ826))))&gt;90,0,$F$4*$F$5/E835^2*(SIN(RADIANS(G841))*SIN(RADIANS(E836))+COS(RADIANS(G841))*COS(RADIANS(E836))*COS(RADIANS(AQ826))))</f>
        <v>0</v>
      </c>
      <c r="AR841">
        <f>IF(DEGREES(ACOS(SIN(RADIANS(G841))*SIN(RADIANS(E836))+COS(RADIANS(G841))*COS(RADIANS(E836))*COS(RADIANS(AR826))))&gt;90,0,$F$4*$F$5/E835^2*(SIN(RADIANS(G841))*SIN(RADIANS(E836))+COS(RADIANS(G841))*COS(RADIANS(E836))*COS(RADIANS(AR826))))</f>
        <v>0</v>
      </c>
    </row>
    <row r="842" spans="2:44" x14ac:dyDescent="0.5">
      <c r="G842">
        <v>-50</v>
      </c>
      <c r="I842">
        <f>IF(DEGREES(ACOS(SIN(RADIANS(G842))*SIN(RADIANS(E836))+COS(RADIANS(G842))*COS(RADIANS(E836))*COS(RADIANS(I826))))&gt;90,0,$F$4*$F$5/E835^2*(SIN(RADIANS(G842))*SIN(RADIANS(E836))+COS(RADIANS(G842))*COS(RADIANS(E836))*COS(RADIANS(I826))))</f>
        <v>0</v>
      </c>
      <c r="J842">
        <f>IF(DEGREES(ACOS(SIN(RADIANS(G842))*SIN(RADIANS(E836))+COS(RADIANS(G842))*COS(RADIANS(E836))*COS(RADIANS(J826))))&gt;90,0,$F$4*$F$5/E835^2*(SIN(RADIANS(G842))*SIN(RADIANS(E836))+COS(RADIANS(G842))*COS(RADIANS(E836))*COS(RADIANS(J826))))</f>
        <v>0</v>
      </c>
      <c r="K842">
        <f>IF(DEGREES(ACOS(SIN(RADIANS(G842))*SIN(RADIANS(E836))+COS(RADIANS(G842))*COS(RADIANS(E836))*COS(RADIANS(K826))))&gt;90,0,$F$4*$F$5/E835^2*(SIN(RADIANS(G842))*SIN(RADIANS(E836))+COS(RADIANS(G842))*COS(RADIANS(E836))*COS(RADIANS(K826))))</f>
        <v>0</v>
      </c>
      <c r="L842">
        <f>IF(DEGREES(ACOS(SIN(RADIANS(G842))*SIN(RADIANS(E836))+COS(RADIANS(G842))*COS(RADIANS(E836))*COS(RADIANS(L826))))&gt;90,0,$F$4*$F$5/E835^2*(SIN(RADIANS(G842))*SIN(RADIANS(E836))+COS(RADIANS(G842))*COS(RADIANS(E836))*COS(RADIANS(L826))))</f>
        <v>0</v>
      </c>
      <c r="M842">
        <f>IF(DEGREES(ACOS(SIN(RADIANS(G842))*SIN(RADIANS(E836))+COS(RADIANS(G842))*COS(RADIANS(E836))*COS(RADIANS(M826))))&gt;90,0,$F$4*$F$5/E835^2*(SIN(RADIANS(G842))*SIN(RADIANS(E836))+COS(RADIANS(G842))*COS(RADIANS(E836))*COS(RADIANS(M826))))</f>
        <v>0</v>
      </c>
      <c r="N842">
        <f>IF(DEGREES(ACOS(SIN(RADIANS(G842))*SIN(RADIANS(E836))+COS(RADIANS(G842))*COS(RADIANS(E836))*COS(RADIANS(N826))))&gt;90,0,$F$4*$F$5/E835^2*(SIN(RADIANS(G842))*SIN(RADIANS(E836))+COS(RADIANS(G842))*COS(RADIANS(E836))*COS(RADIANS(N826))))</f>
        <v>0</v>
      </c>
      <c r="O842">
        <f>IF(DEGREES(ACOS(SIN(RADIANS(G842))*SIN(RADIANS(E836))+COS(RADIANS(G842))*COS(RADIANS(E836))*COS(RADIANS(O826))))&gt;90,0,$F$4*$F$5/E835^2*(SIN(RADIANS(G842))*SIN(RADIANS(E836))+COS(RADIANS(G842))*COS(RADIANS(E836))*COS(RADIANS(O826))))</f>
        <v>0</v>
      </c>
      <c r="P842">
        <f>IF(DEGREES(ACOS(SIN(RADIANS(G842))*SIN(RADIANS(E836))+COS(RADIANS(G842))*COS(RADIANS(E836))*COS(RADIANS(P826))))&gt;90,0,$F$4*$F$5/E835^2*(SIN(RADIANS(G842))*SIN(RADIANS(E836))+COS(RADIANS(G842))*COS(RADIANS(E836))*COS(RADIANS(P826))))</f>
        <v>0</v>
      </c>
      <c r="Q842">
        <f>IF(DEGREES(ACOS(SIN(RADIANS(G842))*SIN(RADIANS(E836))+COS(RADIANS(G842))*COS(RADIANS(E836))*COS(RADIANS(Q826))))&gt;90,0,$F$4*$F$5/E835^2*(SIN(RADIANS(G842))*SIN(RADIANS(E836))+COS(RADIANS(G842))*COS(RADIANS(E836))*COS(RADIANS(Q826))))</f>
        <v>0</v>
      </c>
      <c r="R842" t="e">
        <f>IF(DEGREES(ACOS(SIN(RADIANS(G842))*SIN(RADIANS(E836))+COS(RADIANS(G842))*COS(RADIANS(E836))*COS(RADIANS(R826))))&gt;90,0,$F$4*$F$5/E835^2*(SIN(RADIANS(G842))*SIN(RADIANS(E836))+COS(RADIANS(G842))*COS(RADIANS(E836))*COS(RADIANS(R826))))</f>
        <v>#DIV/0!</v>
      </c>
      <c r="S842" t="e">
        <f>IF(DEGREES(ACOS(SIN(RADIANS(G842))*SIN(RADIANS(E836))+COS(RADIANS(G842))*COS(RADIANS(E836))*COS(RADIANS(S826))))&gt;90,0,$F$4*$F$5/E835^2*(SIN(RADIANS(G842))*SIN(RADIANS(E836))+COS(RADIANS(G842))*COS(RADIANS(E836))*COS(RADIANS(S826))))</f>
        <v>#DIV/0!</v>
      </c>
      <c r="T842" t="e">
        <f>IF(DEGREES(ACOS(SIN(RADIANS(G842))*SIN(RADIANS(E836))+COS(RADIANS(G842))*COS(RADIANS(E836))*COS(RADIANS(T826))))&gt;90,0,$F$4*$F$5/E835^2*(SIN(RADIANS(G842))*SIN(RADIANS(E836))+COS(RADIANS(G842))*COS(RADIANS(E836))*COS(RADIANS(T826))))</f>
        <v>#DIV/0!</v>
      </c>
      <c r="U842" t="e">
        <f>IF(DEGREES(ACOS(SIN(RADIANS(G842))*SIN(RADIANS(E836))+COS(RADIANS(G842))*COS(RADIANS(E836))*COS(RADIANS(U826))))&gt;90,0,$F$4*$F$5/E835^2*(SIN(RADIANS(G842))*SIN(RADIANS(E836))+COS(RADIANS(G842))*COS(RADIANS(E836))*COS(RADIANS(U826))))</f>
        <v>#DIV/0!</v>
      </c>
      <c r="V842" t="e">
        <f>IF(DEGREES(ACOS(SIN(RADIANS(G842))*SIN(RADIANS(E836))+COS(RADIANS(G842))*COS(RADIANS(E836))*COS(RADIANS(V826))))&gt;90,0,$F$4*$F$5/E835^2*(SIN(RADIANS(G842))*SIN(RADIANS(E836))+COS(RADIANS(G842))*COS(RADIANS(E836))*COS(RADIANS(V826))))</f>
        <v>#DIV/0!</v>
      </c>
      <c r="W842" t="e">
        <f>IF(DEGREES(ACOS(SIN(RADIANS(G842))*SIN(RADIANS(E836))+COS(RADIANS(G842))*COS(RADIANS(E836))*COS(RADIANS(W826))))&gt;90,0,$F$4*$F$5/E835^2*(SIN(RADIANS(G842))*SIN(RADIANS(E836))+COS(RADIANS(G842))*COS(RADIANS(E836))*COS(RADIANS(W826))))</f>
        <v>#DIV/0!</v>
      </c>
      <c r="X842" t="e">
        <f>IF(DEGREES(ACOS(SIN(RADIANS(G842))*SIN(RADIANS(E836))+COS(RADIANS(G842))*COS(RADIANS(E836))*COS(RADIANS(X826))))&gt;90,0,$F$4*$F$5/E835^2*(SIN(RADIANS(G842))*SIN(RADIANS(E836))+COS(RADIANS(G842))*COS(RADIANS(E836))*COS(RADIANS(X826))))</f>
        <v>#DIV/0!</v>
      </c>
      <c r="Y842" t="e">
        <f>IF(DEGREES(ACOS(SIN(RADIANS(G842))*SIN(RADIANS(E836))+COS(RADIANS(G842))*COS(RADIANS(E836))*COS(RADIANS(Y826))))&gt;90,0,$F$4*$F$5/E835^2*(SIN(RADIANS(G842))*SIN(RADIANS(E836))+COS(RADIANS(G842))*COS(RADIANS(E836))*COS(RADIANS(Y826))))</f>
        <v>#DIV/0!</v>
      </c>
      <c r="Z842" t="e">
        <f>IF(DEGREES(ACOS(SIN(RADIANS(G842))*SIN(RADIANS(E836))+COS(RADIANS(G842))*COS(RADIANS(E836))*COS(RADIANS(Z826))))&gt;90,0,$F$4*$F$5/E835^2*(SIN(RADIANS(G842))*SIN(RADIANS(E836))+COS(RADIANS(G842))*COS(RADIANS(E836))*COS(RADIANS(Z826))))</f>
        <v>#DIV/0!</v>
      </c>
      <c r="AA842" t="e">
        <f>IF(DEGREES(ACOS(SIN(RADIANS(G842))*SIN(RADIANS(E836))+COS(RADIANS(G842))*COS(RADIANS(E836))*COS(RADIANS(AA826))))&gt;90,0,$F$4*$F$5/E835^2*(SIN(RADIANS(G842))*SIN(RADIANS(E836))+COS(RADIANS(G842))*COS(RADIANS(E836))*COS(RADIANS(AA826))))</f>
        <v>#DIV/0!</v>
      </c>
      <c r="AB842" t="e">
        <f>IF(DEGREES(ACOS(SIN(RADIANS(G842))*SIN(RADIANS(E836))+COS(RADIANS(G842))*COS(RADIANS(E836))*COS(RADIANS(AB826))))&gt;90,0,$F$4*$F$5/E835^2*(SIN(RADIANS(G842))*SIN(RADIANS(E836))+COS(RADIANS(G842))*COS(RADIANS(E836))*COS(RADIANS(AB826))))</f>
        <v>#DIV/0!</v>
      </c>
      <c r="AC842" t="e">
        <f>IF(DEGREES(ACOS(SIN(RADIANS(G842))*SIN(RADIANS(E836))+COS(RADIANS(G842))*COS(RADIANS(E836))*COS(RADIANS(AC826))))&gt;90,0,$F$4*$F$5/E835^2*(SIN(RADIANS(G842))*SIN(RADIANS(E836))+COS(RADIANS(G842))*COS(RADIANS(E836))*COS(RADIANS(AC826))))</f>
        <v>#DIV/0!</v>
      </c>
      <c r="AD842" t="e">
        <f>IF(DEGREES(ACOS(SIN(RADIANS(G842))*SIN(RADIANS(E836))+COS(RADIANS(G842))*COS(RADIANS(E836))*COS(RADIANS(AD826))))&gt;90,0,$F$4*$F$5/E835^2*(SIN(RADIANS(G842))*SIN(RADIANS(E836))+COS(RADIANS(G842))*COS(RADIANS(E836))*COS(RADIANS(AD826))))</f>
        <v>#DIV/0!</v>
      </c>
      <c r="AE842" t="e">
        <f>IF(DEGREES(ACOS(SIN(RADIANS(G842))*SIN(RADIANS(E836))+COS(RADIANS(G842))*COS(RADIANS(E836))*COS(RADIANS(AE826))))&gt;90,0,$F$4*$F$5/E835^2*(SIN(RADIANS(G842))*SIN(RADIANS(E836))+COS(RADIANS(G842))*COS(RADIANS(E836))*COS(RADIANS(AE826))))</f>
        <v>#DIV/0!</v>
      </c>
      <c r="AF842" t="e">
        <f>IF(DEGREES(ACOS(SIN(RADIANS(G842))*SIN(RADIANS(E836))+COS(RADIANS(G842))*COS(RADIANS(E836))*COS(RADIANS(AF826))))&gt;90,0,$F$4*$F$5/E835^2*(SIN(RADIANS(G842))*SIN(RADIANS(E836))+COS(RADIANS(G842))*COS(RADIANS(E836))*COS(RADIANS(AF826))))</f>
        <v>#DIV/0!</v>
      </c>
      <c r="AG842" t="e">
        <f>IF(DEGREES(ACOS(SIN(RADIANS(G842))*SIN(RADIANS(E836))+COS(RADIANS(G842))*COS(RADIANS(E836))*COS(RADIANS(AG826))))&gt;90,0,$F$4*$F$5/E835^2*(SIN(RADIANS(G842))*SIN(RADIANS(E836))+COS(RADIANS(G842))*COS(RADIANS(E836))*COS(RADIANS(AG826))))</f>
        <v>#DIV/0!</v>
      </c>
      <c r="AH842" t="e">
        <f>IF(DEGREES(ACOS(SIN(RADIANS(G842))*SIN(RADIANS(E836))+COS(RADIANS(G842))*COS(RADIANS(E836))*COS(RADIANS(AH826))))&gt;90,0,$F$4*$F$5/E835^2*(SIN(RADIANS(G842))*SIN(RADIANS(E836))+COS(RADIANS(G842))*COS(RADIANS(E836))*COS(RADIANS(AH826))))</f>
        <v>#DIV/0!</v>
      </c>
      <c r="AI842" t="e">
        <f>IF(DEGREES(ACOS(SIN(RADIANS(G842))*SIN(RADIANS(E836))+COS(RADIANS(G842))*COS(RADIANS(E836))*COS(RADIANS(AI826))))&gt;90,0,$F$4*$F$5/E835^2*(SIN(RADIANS(G842))*SIN(RADIANS(E836))+COS(RADIANS(G842))*COS(RADIANS(E836))*COS(RADIANS(AI826))))</f>
        <v>#DIV/0!</v>
      </c>
      <c r="AJ842" t="e">
        <f>IF(DEGREES(ACOS(SIN(RADIANS(G842))*SIN(RADIANS(E836))+COS(RADIANS(G842))*COS(RADIANS(E836))*COS(RADIANS(AJ826))))&gt;90,0,$F$4*$F$5/E835^2*(SIN(RADIANS(G842))*SIN(RADIANS(E836))+COS(RADIANS(G842))*COS(RADIANS(E836))*COS(RADIANS(AJ826))))</f>
        <v>#DIV/0!</v>
      </c>
      <c r="AK842">
        <f>IF(DEGREES(ACOS(SIN(RADIANS(G842))*SIN(RADIANS(E836))+COS(RADIANS(G842))*COS(RADIANS(E836))*COS(RADIANS(AK826))))&gt;90,0,$F$4*$F$5/E835^2*(SIN(RADIANS(G842))*SIN(RADIANS(E836))+COS(RADIANS(G842))*COS(RADIANS(E836))*COS(RADIANS(AK826))))</f>
        <v>0</v>
      </c>
      <c r="AL842">
        <f>IF(DEGREES(ACOS(SIN(RADIANS(G842))*SIN(RADIANS(E836))+COS(RADIANS(G842))*COS(RADIANS(E836))*COS(RADIANS(AL826))))&gt;90,0,$F$4*$F$5/E835^2*(SIN(RADIANS(G842))*SIN(RADIANS(E836))+COS(RADIANS(G842))*COS(RADIANS(E836))*COS(RADIANS(AL826))))</f>
        <v>0</v>
      </c>
      <c r="AM842">
        <f>IF(DEGREES(ACOS(SIN(RADIANS(G842))*SIN(RADIANS(E836))+COS(RADIANS(G842))*COS(RADIANS(E836))*COS(RADIANS(AM826))))&gt;90,0,$F$4*$F$5/E835^2*(SIN(RADIANS(G842))*SIN(RADIANS(E836))+COS(RADIANS(G842))*COS(RADIANS(E836))*COS(RADIANS(AM826))))</f>
        <v>0</v>
      </c>
      <c r="AN842">
        <f>IF(DEGREES(ACOS(SIN(RADIANS(G842))*SIN(RADIANS(E836))+COS(RADIANS(G842))*COS(RADIANS(E836))*COS(RADIANS(AN826))))&gt;90,0,$F$4*$F$5/E835^2*(SIN(RADIANS(G842))*SIN(RADIANS(E836))+COS(RADIANS(G842))*COS(RADIANS(E836))*COS(RADIANS(AN826))))</f>
        <v>0</v>
      </c>
      <c r="AO842">
        <f>IF(DEGREES(ACOS(SIN(RADIANS(G842))*SIN(RADIANS(E836))+COS(RADIANS(G842))*COS(RADIANS(E836))*COS(RADIANS(AO826))))&gt;90,0,$F$4*$F$5/E835^2*(SIN(RADIANS(G842))*SIN(RADIANS(E836))+COS(RADIANS(G842))*COS(RADIANS(E836))*COS(RADIANS(AO826))))</f>
        <v>0</v>
      </c>
      <c r="AP842">
        <f>IF(DEGREES(ACOS(SIN(RADIANS(G842))*SIN(RADIANS(E836))+COS(RADIANS(G842))*COS(RADIANS(E836))*COS(RADIANS(AP826))))&gt;90,0,$F$4*$F$5/E835^2*(SIN(RADIANS(G842))*SIN(RADIANS(E836))+COS(RADIANS(G842))*COS(RADIANS(E836))*COS(RADIANS(AP826))))</f>
        <v>0</v>
      </c>
      <c r="AQ842">
        <f>IF(DEGREES(ACOS(SIN(RADIANS(G842))*SIN(RADIANS(E836))+COS(RADIANS(G842))*COS(RADIANS(E836))*COS(RADIANS(AQ826))))&gt;90,0,$F$4*$F$5/E835^2*(SIN(RADIANS(G842))*SIN(RADIANS(E836))+COS(RADIANS(G842))*COS(RADIANS(E836))*COS(RADIANS(AQ826))))</f>
        <v>0</v>
      </c>
      <c r="AR842">
        <f>IF(DEGREES(ACOS(SIN(RADIANS(G842))*SIN(RADIANS(E836))+COS(RADIANS(G842))*COS(RADIANS(E836))*COS(RADIANS(AR826))))&gt;90,0,$F$4*$F$5/E835^2*(SIN(RADIANS(G842))*SIN(RADIANS(E836))+COS(RADIANS(G842))*COS(RADIANS(E836))*COS(RADIANS(AR826))))</f>
        <v>0</v>
      </c>
    </row>
    <row r="843" spans="2:44" x14ac:dyDescent="0.5">
      <c r="G843">
        <v>-60</v>
      </c>
      <c r="I843">
        <f>IF(DEGREES(ACOS(SIN(RADIANS(G843))*SIN(RADIANS(E836))+COS(RADIANS(G843))*COS(RADIANS(E836))*COS(RADIANS(I826))))&gt;90,0,$F$4*$F$5/E835^2*(SIN(RADIANS(G843))*SIN(RADIANS(E836))+COS(RADIANS(G843))*COS(RADIANS(E836))*COS(RADIANS(I826))))</f>
        <v>0</v>
      </c>
      <c r="J843">
        <f>IF(DEGREES(ACOS(SIN(RADIANS(G843))*SIN(RADIANS(E836))+COS(RADIANS(G843))*COS(RADIANS(E836))*COS(RADIANS(J826))))&gt;90,0,$F$4*$F$5/E835^2*(SIN(RADIANS(G843))*SIN(RADIANS(E836))+COS(RADIANS(G843))*COS(RADIANS(E836))*COS(RADIANS(J826))))</f>
        <v>0</v>
      </c>
      <c r="K843">
        <f>IF(DEGREES(ACOS(SIN(RADIANS(G843))*SIN(RADIANS(E836))+COS(RADIANS(G843))*COS(RADIANS(E836))*COS(RADIANS(K826))))&gt;90,0,$F$4*$F$5/E835^2*(SIN(RADIANS(G843))*SIN(RADIANS(E836))+COS(RADIANS(G843))*COS(RADIANS(E836))*COS(RADIANS(K826))))</f>
        <v>0</v>
      </c>
      <c r="L843">
        <f>IF(DEGREES(ACOS(SIN(RADIANS(G843))*SIN(RADIANS(E836))+COS(RADIANS(G843))*COS(RADIANS(E836))*COS(RADIANS(L826))))&gt;90,0,$F$4*$F$5/E835^2*(SIN(RADIANS(G843))*SIN(RADIANS(E836))+COS(RADIANS(G843))*COS(RADIANS(E836))*COS(RADIANS(L826))))</f>
        <v>0</v>
      </c>
      <c r="M843">
        <f>IF(DEGREES(ACOS(SIN(RADIANS(G843))*SIN(RADIANS(E836))+COS(RADIANS(G843))*COS(RADIANS(E836))*COS(RADIANS(M826))))&gt;90,0,$F$4*$F$5/E835^2*(SIN(RADIANS(G843))*SIN(RADIANS(E836))+COS(RADIANS(G843))*COS(RADIANS(E836))*COS(RADIANS(M826))))</f>
        <v>0</v>
      </c>
      <c r="N843">
        <f>IF(DEGREES(ACOS(SIN(RADIANS(G843))*SIN(RADIANS(E836))+COS(RADIANS(G843))*COS(RADIANS(E836))*COS(RADIANS(N826))))&gt;90,0,$F$4*$F$5/E835^2*(SIN(RADIANS(G843))*SIN(RADIANS(E836))+COS(RADIANS(G843))*COS(RADIANS(E836))*COS(RADIANS(N826))))</f>
        <v>0</v>
      </c>
      <c r="O843">
        <f>IF(DEGREES(ACOS(SIN(RADIANS(G843))*SIN(RADIANS(E836))+COS(RADIANS(G843))*COS(RADIANS(E836))*COS(RADIANS(O826))))&gt;90,0,$F$4*$F$5/E835^2*(SIN(RADIANS(G843))*SIN(RADIANS(E836))+COS(RADIANS(G843))*COS(RADIANS(E836))*COS(RADIANS(O826))))</f>
        <v>0</v>
      </c>
      <c r="P843">
        <f>IF(DEGREES(ACOS(SIN(RADIANS(G843))*SIN(RADIANS(E836))+COS(RADIANS(G843))*COS(RADIANS(E836))*COS(RADIANS(P826))))&gt;90,0,$F$4*$F$5/E835^2*(SIN(RADIANS(G843))*SIN(RADIANS(E836))+COS(RADIANS(G843))*COS(RADIANS(E836))*COS(RADIANS(P826))))</f>
        <v>0</v>
      </c>
      <c r="Q843">
        <f>IF(DEGREES(ACOS(SIN(RADIANS(G843))*SIN(RADIANS(E836))+COS(RADIANS(G843))*COS(RADIANS(E836))*COS(RADIANS(Q826))))&gt;90,0,$F$4*$F$5/E835^2*(SIN(RADIANS(G843))*SIN(RADIANS(E836))+COS(RADIANS(G843))*COS(RADIANS(E836))*COS(RADIANS(Q826))))</f>
        <v>0</v>
      </c>
      <c r="R843" t="e">
        <f>IF(DEGREES(ACOS(SIN(RADIANS(G843))*SIN(RADIANS(E836))+COS(RADIANS(G843))*COS(RADIANS(E836))*COS(RADIANS(R826))))&gt;90,0,$F$4*$F$5/E835^2*(SIN(RADIANS(G843))*SIN(RADIANS(E836))+COS(RADIANS(G843))*COS(RADIANS(E836))*COS(RADIANS(R826))))</f>
        <v>#DIV/0!</v>
      </c>
      <c r="S843" t="e">
        <f>IF(DEGREES(ACOS(SIN(RADIANS(G843))*SIN(RADIANS(E836))+COS(RADIANS(G843))*COS(RADIANS(E836))*COS(RADIANS(S826))))&gt;90,0,$F$4*$F$5/E835^2*(SIN(RADIANS(G843))*SIN(RADIANS(E836))+COS(RADIANS(G843))*COS(RADIANS(E836))*COS(RADIANS(S826))))</f>
        <v>#DIV/0!</v>
      </c>
      <c r="T843" t="e">
        <f>IF(DEGREES(ACOS(SIN(RADIANS(G843))*SIN(RADIANS(E836))+COS(RADIANS(G843))*COS(RADIANS(E836))*COS(RADIANS(T826))))&gt;90,0,$F$4*$F$5/E835^2*(SIN(RADIANS(G843))*SIN(RADIANS(E836))+COS(RADIANS(G843))*COS(RADIANS(E836))*COS(RADIANS(T826))))</f>
        <v>#DIV/0!</v>
      </c>
      <c r="U843" t="e">
        <f>IF(DEGREES(ACOS(SIN(RADIANS(G843))*SIN(RADIANS(E836))+COS(RADIANS(G843))*COS(RADIANS(E836))*COS(RADIANS(U826))))&gt;90,0,$F$4*$F$5/E835^2*(SIN(RADIANS(G843))*SIN(RADIANS(E836))+COS(RADIANS(G843))*COS(RADIANS(E836))*COS(RADIANS(U826))))</f>
        <v>#DIV/0!</v>
      </c>
      <c r="V843" t="e">
        <f>IF(DEGREES(ACOS(SIN(RADIANS(G843))*SIN(RADIANS(E836))+COS(RADIANS(G843))*COS(RADIANS(E836))*COS(RADIANS(V826))))&gt;90,0,$F$4*$F$5/E835^2*(SIN(RADIANS(G843))*SIN(RADIANS(E836))+COS(RADIANS(G843))*COS(RADIANS(E836))*COS(RADIANS(V826))))</f>
        <v>#DIV/0!</v>
      </c>
      <c r="W843" t="e">
        <f>IF(DEGREES(ACOS(SIN(RADIANS(G843))*SIN(RADIANS(E836))+COS(RADIANS(G843))*COS(RADIANS(E836))*COS(RADIANS(W826))))&gt;90,0,$F$4*$F$5/E835^2*(SIN(RADIANS(G843))*SIN(RADIANS(E836))+COS(RADIANS(G843))*COS(RADIANS(E836))*COS(RADIANS(W826))))</f>
        <v>#DIV/0!</v>
      </c>
      <c r="X843" t="e">
        <f>IF(DEGREES(ACOS(SIN(RADIANS(G843))*SIN(RADIANS(E836))+COS(RADIANS(G843))*COS(RADIANS(E836))*COS(RADIANS(X826))))&gt;90,0,$F$4*$F$5/E835^2*(SIN(RADIANS(G843))*SIN(RADIANS(E836))+COS(RADIANS(G843))*COS(RADIANS(E836))*COS(RADIANS(X826))))</f>
        <v>#DIV/0!</v>
      </c>
      <c r="Y843" t="e">
        <f>IF(DEGREES(ACOS(SIN(RADIANS(G843))*SIN(RADIANS(E836))+COS(RADIANS(G843))*COS(RADIANS(E836))*COS(RADIANS(Y826))))&gt;90,0,$F$4*$F$5/E835^2*(SIN(RADIANS(G843))*SIN(RADIANS(E836))+COS(RADIANS(G843))*COS(RADIANS(E836))*COS(RADIANS(Y826))))</f>
        <v>#DIV/0!</v>
      </c>
      <c r="Z843" t="e">
        <f>IF(DEGREES(ACOS(SIN(RADIANS(G843))*SIN(RADIANS(E836))+COS(RADIANS(G843))*COS(RADIANS(E836))*COS(RADIANS(Z826))))&gt;90,0,$F$4*$F$5/E835^2*(SIN(RADIANS(G843))*SIN(RADIANS(E836))+COS(RADIANS(G843))*COS(RADIANS(E836))*COS(RADIANS(Z826))))</f>
        <v>#DIV/0!</v>
      </c>
      <c r="AA843" t="e">
        <f>IF(DEGREES(ACOS(SIN(RADIANS(G843))*SIN(RADIANS(E836))+COS(RADIANS(G843))*COS(RADIANS(E836))*COS(RADIANS(AA826))))&gt;90,0,$F$4*$F$5/E835^2*(SIN(RADIANS(G843))*SIN(RADIANS(E836))+COS(RADIANS(G843))*COS(RADIANS(E836))*COS(RADIANS(AA826))))</f>
        <v>#DIV/0!</v>
      </c>
      <c r="AB843" t="e">
        <f>IF(DEGREES(ACOS(SIN(RADIANS(G843))*SIN(RADIANS(E836))+COS(RADIANS(G843))*COS(RADIANS(E836))*COS(RADIANS(AB826))))&gt;90,0,$F$4*$F$5/E835^2*(SIN(RADIANS(G843))*SIN(RADIANS(E836))+COS(RADIANS(G843))*COS(RADIANS(E836))*COS(RADIANS(AB826))))</f>
        <v>#DIV/0!</v>
      </c>
      <c r="AC843" t="e">
        <f>IF(DEGREES(ACOS(SIN(RADIANS(G843))*SIN(RADIANS(E836))+COS(RADIANS(G843))*COS(RADIANS(E836))*COS(RADIANS(AC826))))&gt;90,0,$F$4*$F$5/E835^2*(SIN(RADIANS(G843))*SIN(RADIANS(E836))+COS(RADIANS(G843))*COS(RADIANS(E836))*COS(RADIANS(AC826))))</f>
        <v>#DIV/0!</v>
      </c>
      <c r="AD843" t="e">
        <f>IF(DEGREES(ACOS(SIN(RADIANS(G843))*SIN(RADIANS(E836))+COS(RADIANS(G843))*COS(RADIANS(E836))*COS(RADIANS(AD826))))&gt;90,0,$F$4*$F$5/E835^2*(SIN(RADIANS(G843))*SIN(RADIANS(E836))+COS(RADIANS(G843))*COS(RADIANS(E836))*COS(RADIANS(AD826))))</f>
        <v>#DIV/0!</v>
      </c>
      <c r="AE843" t="e">
        <f>IF(DEGREES(ACOS(SIN(RADIANS(G843))*SIN(RADIANS(E836))+COS(RADIANS(G843))*COS(RADIANS(E836))*COS(RADIANS(AE826))))&gt;90,0,$F$4*$F$5/E835^2*(SIN(RADIANS(G843))*SIN(RADIANS(E836))+COS(RADIANS(G843))*COS(RADIANS(E836))*COS(RADIANS(AE826))))</f>
        <v>#DIV/0!</v>
      </c>
      <c r="AF843" t="e">
        <f>IF(DEGREES(ACOS(SIN(RADIANS(G843))*SIN(RADIANS(E836))+COS(RADIANS(G843))*COS(RADIANS(E836))*COS(RADIANS(AF826))))&gt;90,0,$F$4*$F$5/E835^2*(SIN(RADIANS(G843))*SIN(RADIANS(E836))+COS(RADIANS(G843))*COS(RADIANS(E836))*COS(RADIANS(AF826))))</f>
        <v>#DIV/0!</v>
      </c>
      <c r="AG843" t="e">
        <f>IF(DEGREES(ACOS(SIN(RADIANS(G843))*SIN(RADIANS(E836))+COS(RADIANS(G843))*COS(RADIANS(E836))*COS(RADIANS(AG826))))&gt;90,0,$F$4*$F$5/E835^2*(SIN(RADIANS(G843))*SIN(RADIANS(E836))+COS(RADIANS(G843))*COS(RADIANS(E836))*COS(RADIANS(AG826))))</f>
        <v>#DIV/0!</v>
      </c>
      <c r="AH843" t="e">
        <f>IF(DEGREES(ACOS(SIN(RADIANS(G843))*SIN(RADIANS(E836))+COS(RADIANS(G843))*COS(RADIANS(E836))*COS(RADIANS(AH826))))&gt;90,0,$F$4*$F$5/E835^2*(SIN(RADIANS(G843))*SIN(RADIANS(E836))+COS(RADIANS(G843))*COS(RADIANS(E836))*COS(RADIANS(AH826))))</f>
        <v>#DIV/0!</v>
      </c>
      <c r="AI843" t="e">
        <f>IF(DEGREES(ACOS(SIN(RADIANS(G843))*SIN(RADIANS(E836))+COS(RADIANS(G843))*COS(RADIANS(E836))*COS(RADIANS(AI826))))&gt;90,0,$F$4*$F$5/E835^2*(SIN(RADIANS(G843))*SIN(RADIANS(E836))+COS(RADIANS(G843))*COS(RADIANS(E836))*COS(RADIANS(AI826))))</f>
        <v>#DIV/0!</v>
      </c>
      <c r="AJ843" t="e">
        <f>IF(DEGREES(ACOS(SIN(RADIANS(G843))*SIN(RADIANS(E836))+COS(RADIANS(G843))*COS(RADIANS(E836))*COS(RADIANS(AJ826))))&gt;90,0,$F$4*$F$5/E835^2*(SIN(RADIANS(G843))*SIN(RADIANS(E836))+COS(RADIANS(G843))*COS(RADIANS(E836))*COS(RADIANS(AJ826))))</f>
        <v>#DIV/0!</v>
      </c>
      <c r="AK843">
        <f>IF(DEGREES(ACOS(SIN(RADIANS(G843))*SIN(RADIANS(E836))+COS(RADIANS(G843))*COS(RADIANS(E836))*COS(RADIANS(AK826))))&gt;90,0,$F$4*$F$5/E835^2*(SIN(RADIANS(G843))*SIN(RADIANS(E836))+COS(RADIANS(G843))*COS(RADIANS(E836))*COS(RADIANS(AK826))))</f>
        <v>0</v>
      </c>
      <c r="AL843">
        <f>IF(DEGREES(ACOS(SIN(RADIANS(G843))*SIN(RADIANS(E836))+COS(RADIANS(G843))*COS(RADIANS(E836))*COS(RADIANS(AL826))))&gt;90,0,$F$4*$F$5/E835^2*(SIN(RADIANS(G843))*SIN(RADIANS(E836))+COS(RADIANS(G843))*COS(RADIANS(E836))*COS(RADIANS(AL826))))</f>
        <v>0</v>
      </c>
      <c r="AM843">
        <f>IF(DEGREES(ACOS(SIN(RADIANS(G843))*SIN(RADIANS(E836))+COS(RADIANS(G843))*COS(RADIANS(E836))*COS(RADIANS(AM826))))&gt;90,0,$F$4*$F$5/E835^2*(SIN(RADIANS(G843))*SIN(RADIANS(E836))+COS(RADIANS(G843))*COS(RADIANS(E836))*COS(RADIANS(AM826))))</f>
        <v>0</v>
      </c>
      <c r="AN843">
        <f>IF(DEGREES(ACOS(SIN(RADIANS(G843))*SIN(RADIANS(E836))+COS(RADIANS(G843))*COS(RADIANS(E836))*COS(RADIANS(AN826))))&gt;90,0,$F$4*$F$5/E835^2*(SIN(RADIANS(G843))*SIN(RADIANS(E836))+COS(RADIANS(G843))*COS(RADIANS(E836))*COS(RADIANS(AN826))))</f>
        <v>0</v>
      </c>
      <c r="AO843">
        <f>IF(DEGREES(ACOS(SIN(RADIANS(G843))*SIN(RADIANS(E836))+COS(RADIANS(G843))*COS(RADIANS(E836))*COS(RADIANS(AO826))))&gt;90,0,$F$4*$F$5/E835^2*(SIN(RADIANS(G843))*SIN(RADIANS(E836))+COS(RADIANS(G843))*COS(RADIANS(E836))*COS(RADIANS(AO826))))</f>
        <v>0</v>
      </c>
      <c r="AP843">
        <f>IF(DEGREES(ACOS(SIN(RADIANS(G843))*SIN(RADIANS(E836))+COS(RADIANS(G843))*COS(RADIANS(E836))*COS(RADIANS(AP826))))&gt;90,0,$F$4*$F$5/E835^2*(SIN(RADIANS(G843))*SIN(RADIANS(E836))+COS(RADIANS(G843))*COS(RADIANS(E836))*COS(RADIANS(AP826))))</f>
        <v>0</v>
      </c>
      <c r="AQ843">
        <f>IF(DEGREES(ACOS(SIN(RADIANS(G843))*SIN(RADIANS(E836))+COS(RADIANS(G843))*COS(RADIANS(E836))*COS(RADIANS(AQ826))))&gt;90,0,$F$4*$F$5/E835^2*(SIN(RADIANS(G843))*SIN(RADIANS(E836))+COS(RADIANS(G843))*COS(RADIANS(E836))*COS(RADIANS(AQ826))))</f>
        <v>0</v>
      </c>
      <c r="AR843">
        <f>IF(DEGREES(ACOS(SIN(RADIANS(G843))*SIN(RADIANS(E836))+COS(RADIANS(G843))*COS(RADIANS(E836))*COS(RADIANS(AR826))))&gt;90,0,$F$4*$F$5/E835^2*(SIN(RADIANS(G843))*SIN(RADIANS(E836))+COS(RADIANS(G843))*COS(RADIANS(E836))*COS(RADIANS(AR826))))</f>
        <v>0</v>
      </c>
    </row>
    <row r="844" spans="2:44" x14ac:dyDescent="0.5">
      <c r="G844">
        <v>-70</v>
      </c>
      <c r="I844">
        <f>IF(DEGREES(ACOS(SIN(RADIANS(G844))*SIN(RADIANS(E836))+COS(RADIANS(G844))*COS(RADIANS(E836))*COS(RADIANS(I826))))&gt;90,0,$F$4*$F$5/E835^2*(SIN(RADIANS(G844))*SIN(RADIANS(E836))+COS(RADIANS(G844))*COS(RADIANS(E836))*COS(RADIANS(I826))))</f>
        <v>0</v>
      </c>
      <c r="J844">
        <f>IF(DEGREES(ACOS(SIN(RADIANS(G844))*SIN(RADIANS(E836))+COS(RADIANS(G844))*COS(RADIANS(E836))*COS(RADIANS(J826))))&gt;90,0,$F$4*$F$5/E835^2*(SIN(RADIANS(G844))*SIN(RADIANS(E836))+COS(RADIANS(G844))*COS(RADIANS(E836))*COS(RADIANS(J826))))</f>
        <v>0</v>
      </c>
      <c r="K844">
        <f>IF(DEGREES(ACOS(SIN(RADIANS(G844))*SIN(RADIANS(E836))+COS(RADIANS(G844))*COS(RADIANS(E836))*COS(RADIANS(K826))))&gt;90,0,$F$4*$F$5/E835^2*(SIN(RADIANS(G844))*SIN(RADIANS(E836))+COS(RADIANS(G844))*COS(RADIANS(E836))*COS(RADIANS(K826))))</f>
        <v>0</v>
      </c>
      <c r="L844">
        <f>IF(DEGREES(ACOS(SIN(RADIANS(G844))*SIN(RADIANS(E836))+COS(RADIANS(G844))*COS(RADIANS(E836))*COS(RADIANS(L826))))&gt;90,0,$F$4*$F$5/E835^2*(SIN(RADIANS(G844))*SIN(RADIANS(E836))+COS(RADIANS(G844))*COS(RADIANS(E836))*COS(RADIANS(L826))))</f>
        <v>0</v>
      </c>
      <c r="M844">
        <f>IF(DEGREES(ACOS(SIN(RADIANS(G844))*SIN(RADIANS(E836))+COS(RADIANS(G844))*COS(RADIANS(E836))*COS(RADIANS(M826))))&gt;90,0,$F$4*$F$5/E835^2*(SIN(RADIANS(G844))*SIN(RADIANS(E836))+COS(RADIANS(G844))*COS(RADIANS(E836))*COS(RADIANS(M826))))</f>
        <v>0</v>
      </c>
      <c r="N844">
        <f>IF(DEGREES(ACOS(SIN(RADIANS(G844))*SIN(RADIANS(E836))+COS(RADIANS(G844))*COS(RADIANS(E836))*COS(RADIANS(N826))))&gt;90,0,$F$4*$F$5/E835^2*(SIN(RADIANS(G844))*SIN(RADIANS(E836))+COS(RADIANS(G844))*COS(RADIANS(E836))*COS(RADIANS(N826))))</f>
        <v>0</v>
      </c>
      <c r="O844">
        <f>IF(DEGREES(ACOS(SIN(RADIANS(G844))*SIN(RADIANS(E836))+COS(RADIANS(G844))*COS(RADIANS(E836))*COS(RADIANS(O826))))&gt;90,0,$F$4*$F$5/E835^2*(SIN(RADIANS(G844))*SIN(RADIANS(E836))+COS(RADIANS(G844))*COS(RADIANS(E836))*COS(RADIANS(O826))))</f>
        <v>0</v>
      </c>
      <c r="P844">
        <f>IF(DEGREES(ACOS(SIN(RADIANS(G844))*SIN(RADIANS(E836))+COS(RADIANS(G844))*COS(RADIANS(E836))*COS(RADIANS(P826))))&gt;90,0,$F$4*$F$5/E835^2*(SIN(RADIANS(G844))*SIN(RADIANS(E836))+COS(RADIANS(G844))*COS(RADIANS(E836))*COS(RADIANS(P826))))</f>
        <v>0</v>
      </c>
      <c r="Q844">
        <f>IF(DEGREES(ACOS(SIN(RADIANS(G844))*SIN(RADIANS(E836))+COS(RADIANS(G844))*COS(RADIANS(E836))*COS(RADIANS(Q826))))&gt;90,0,$F$4*$F$5/E835^2*(SIN(RADIANS(G844))*SIN(RADIANS(E836))+COS(RADIANS(G844))*COS(RADIANS(E836))*COS(RADIANS(Q826))))</f>
        <v>0</v>
      </c>
      <c r="R844" t="e">
        <f>IF(DEGREES(ACOS(SIN(RADIANS(G844))*SIN(RADIANS(E836))+COS(RADIANS(G844))*COS(RADIANS(E836))*COS(RADIANS(R826))))&gt;90,0,$F$4*$F$5/E835^2*(SIN(RADIANS(G844))*SIN(RADIANS(E836))+COS(RADIANS(G844))*COS(RADIANS(E836))*COS(RADIANS(R826))))</f>
        <v>#DIV/0!</v>
      </c>
      <c r="S844" t="e">
        <f>IF(DEGREES(ACOS(SIN(RADIANS(G844))*SIN(RADIANS(E836))+COS(RADIANS(G844))*COS(RADIANS(E836))*COS(RADIANS(S826))))&gt;90,0,$F$4*$F$5/E835^2*(SIN(RADIANS(G844))*SIN(RADIANS(E836))+COS(RADIANS(G844))*COS(RADIANS(E836))*COS(RADIANS(S826))))</f>
        <v>#DIV/0!</v>
      </c>
      <c r="T844" t="e">
        <f>IF(DEGREES(ACOS(SIN(RADIANS(G844))*SIN(RADIANS(E836))+COS(RADIANS(G844))*COS(RADIANS(E836))*COS(RADIANS(T826))))&gt;90,0,$F$4*$F$5/E835^2*(SIN(RADIANS(G844))*SIN(RADIANS(E836))+COS(RADIANS(G844))*COS(RADIANS(E836))*COS(RADIANS(T826))))</f>
        <v>#DIV/0!</v>
      </c>
      <c r="U844" t="e">
        <f>IF(DEGREES(ACOS(SIN(RADIANS(G844))*SIN(RADIANS(E836))+COS(RADIANS(G844))*COS(RADIANS(E836))*COS(RADIANS(U826))))&gt;90,0,$F$4*$F$5/E835^2*(SIN(RADIANS(G844))*SIN(RADIANS(E836))+COS(RADIANS(G844))*COS(RADIANS(E836))*COS(RADIANS(U826))))</f>
        <v>#DIV/0!</v>
      </c>
      <c r="V844" t="e">
        <f>IF(DEGREES(ACOS(SIN(RADIANS(G844))*SIN(RADIANS(E836))+COS(RADIANS(G844))*COS(RADIANS(E836))*COS(RADIANS(V826))))&gt;90,0,$F$4*$F$5/E835^2*(SIN(RADIANS(G844))*SIN(RADIANS(E836))+COS(RADIANS(G844))*COS(RADIANS(E836))*COS(RADIANS(V826))))</f>
        <v>#DIV/0!</v>
      </c>
      <c r="W844" t="e">
        <f>IF(DEGREES(ACOS(SIN(RADIANS(G844))*SIN(RADIANS(E836))+COS(RADIANS(G844))*COS(RADIANS(E836))*COS(RADIANS(W826))))&gt;90,0,$F$4*$F$5/E835^2*(SIN(RADIANS(G844))*SIN(RADIANS(E836))+COS(RADIANS(G844))*COS(RADIANS(E836))*COS(RADIANS(W826))))</f>
        <v>#DIV/0!</v>
      </c>
      <c r="X844" t="e">
        <f>IF(DEGREES(ACOS(SIN(RADIANS(G844))*SIN(RADIANS(E836))+COS(RADIANS(G844))*COS(RADIANS(E836))*COS(RADIANS(X826))))&gt;90,0,$F$4*$F$5/E835^2*(SIN(RADIANS(G844))*SIN(RADIANS(E836))+COS(RADIANS(G844))*COS(RADIANS(E836))*COS(RADIANS(X826))))</f>
        <v>#DIV/0!</v>
      </c>
      <c r="Y844" t="e">
        <f>IF(DEGREES(ACOS(SIN(RADIANS(G844))*SIN(RADIANS(E836))+COS(RADIANS(G844))*COS(RADIANS(E836))*COS(RADIANS(Y826))))&gt;90,0,$F$4*$F$5/E835^2*(SIN(RADIANS(G844))*SIN(RADIANS(E836))+COS(RADIANS(G844))*COS(RADIANS(E836))*COS(RADIANS(Y826))))</f>
        <v>#DIV/0!</v>
      </c>
      <c r="Z844" t="e">
        <f>IF(DEGREES(ACOS(SIN(RADIANS(G844))*SIN(RADIANS(E836))+COS(RADIANS(G844))*COS(RADIANS(E836))*COS(RADIANS(Z826))))&gt;90,0,$F$4*$F$5/E835^2*(SIN(RADIANS(G844))*SIN(RADIANS(E836))+COS(RADIANS(G844))*COS(RADIANS(E836))*COS(RADIANS(Z826))))</f>
        <v>#DIV/0!</v>
      </c>
      <c r="AA844" t="e">
        <f>IF(DEGREES(ACOS(SIN(RADIANS(G844))*SIN(RADIANS(E836))+COS(RADIANS(G844))*COS(RADIANS(E836))*COS(RADIANS(AA826))))&gt;90,0,$F$4*$F$5/E835^2*(SIN(RADIANS(G844))*SIN(RADIANS(E836))+COS(RADIANS(G844))*COS(RADIANS(E836))*COS(RADIANS(AA826))))</f>
        <v>#DIV/0!</v>
      </c>
      <c r="AB844" t="e">
        <f>IF(DEGREES(ACOS(SIN(RADIANS(G844))*SIN(RADIANS(E836))+COS(RADIANS(G844))*COS(RADIANS(E836))*COS(RADIANS(AB826))))&gt;90,0,$F$4*$F$5/E835^2*(SIN(RADIANS(G844))*SIN(RADIANS(E836))+COS(RADIANS(G844))*COS(RADIANS(E836))*COS(RADIANS(AB826))))</f>
        <v>#DIV/0!</v>
      </c>
      <c r="AC844" t="e">
        <f>IF(DEGREES(ACOS(SIN(RADIANS(G844))*SIN(RADIANS(E836))+COS(RADIANS(G844))*COS(RADIANS(E836))*COS(RADIANS(AC826))))&gt;90,0,$F$4*$F$5/E835^2*(SIN(RADIANS(G844))*SIN(RADIANS(E836))+COS(RADIANS(G844))*COS(RADIANS(E836))*COS(RADIANS(AC826))))</f>
        <v>#DIV/0!</v>
      </c>
      <c r="AD844" t="e">
        <f>IF(DEGREES(ACOS(SIN(RADIANS(G844))*SIN(RADIANS(E836))+COS(RADIANS(G844))*COS(RADIANS(E836))*COS(RADIANS(AD826))))&gt;90,0,$F$4*$F$5/E835^2*(SIN(RADIANS(G844))*SIN(RADIANS(E836))+COS(RADIANS(G844))*COS(RADIANS(E836))*COS(RADIANS(AD826))))</f>
        <v>#DIV/0!</v>
      </c>
      <c r="AE844" t="e">
        <f>IF(DEGREES(ACOS(SIN(RADIANS(G844))*SIN(RADIANS(E836))+COS(RADIANS(G844))*COS(RADIANS(E836))*COS(RADIANS(AE826))))&gt;90,0,$F$4*$F$5/E835^2*(SIN(RADIANS(G844))*SIN(RADIANS(E836))+COS(RADIANS(G844))*COS(RADIANS(E836))*COS(RADIANS(AE826))))</f>
        <v>#DIV/0!</v>
      </c>
      <c r="AF844" t="e">
        <f>IF(DEGREES(ACOS(SIN(RADIANS(G844))*SIN(RADIANS(E836))+COS(RADIANS(G844))*COS(RADIANS(E836))*COS(RADIANS(AF826))))&gt;90,0,$F$4*$F$5/E835^2*(SIN(RADIANS(G844))*SIN(RADIANS(E836))+COS(RADIANS(G844))*COS(RADIANS(E836))*COS(RADIANS(AF826))))</f>
        <v>#DIV/0!</v>
      </c>
      <c r="AG844" t="e">
        <f>IF(DEGREES(ACOS(SIN(RADIANS(G844))*SIN(RADIANS(E836))+COS(RADIANS(G844))*COS(RADIANS(E836))*COS(RADIANS(AG826))))&gt;90,0,$F$4*$F$5/E835^2*(SIN(RADIANS(G844))*SIN(RADIANS(E836))+COS(RADIANS(G844))*COS(RADIANS(E836))*COS(RADIANS(AG826))))</f>
        <v>#DIV/0!</v>
      </c>
      <c r="AH844" t="e">
        <f>IF(DEGREES(ACOS(SIN(RADIANS(G844))*SIN(RADIANS(E836))+COS(RADIANS(G844))*COS(RADIANS(E836))*COS(RADIANS(AH826))))&gt;90,0,$F$4*$F$5/E835^2*(SIN(RADIANS(G844))*SIN(RADIANS(E836))+COS(RADIANS(G844))*COS(RADIANS(E836))*COS(RADIANS(AH826))))</f>
        <v>#DIV/0!</v>
      </c>
      <c r="AI844" t="e">
        <f>IF(DEGREES(ACOS(SIN(RADIANS(G844))*SIN(RADIANS(E836))+COS(RADIANS(G844))*COS(RADIANS(E836))*COS(RADIANS(AI826))))&gt;90,0,$F$4*$F$5/E835^2*(SIN(RADIANS(G844))*SIN(RADIANS(E836))+COS(RADIANS(G844))*COS(RADIANS(E836))*COS(RADIANS(AI826))))</f>
        <v>#DIV/0!</v>
      </c>
      <c r="AJ844" t="e">
        <f>IF(DEGREES(ACOS(SIN(RADIANS(G844))*SIN(RADIANS(E836))+COS(RADIANS(G844))*COS(RADIANS(E836))*COS(RADIANS(AJ826))))&gt;90,0,$F$4*$F$5/E835^2*(SIN(RADIANS(G844))*SIN(RADIANS(E836))+COS(RADIANS(G844))*COS(RADIANS(E836))*COS(RADIANS(AJ826))))</f>
        <v>#DIV/0!</v>
      </c>
      <c r="AK844">
        <f>IF(DEGREES(ACOS(SIN(RADIANS(G844))*SIN(RADIANS(E836))+COS(RADIANS(G844))*COS(RADIANS(E836))*COS(RADIANS(AK826))))&gt;90,0,$F$4*$F$5/E835^2*(SIN(RADIANS(G844))*SIN(RADIANS(E836))+COS(RADIANS(G844))*COS(RADIANS(E836))*COS(RADIANS(AK826))))</f>
        <v>0</v>
      </c>
      <c r="AL844">
        <f>IF(DEGREES(ACOS(SIN(RADIANS(G844))*SIN(RADIANS(E836))+COS(RADIANS(G844))*COS(RADIANS(E836))*COS(RADIANS(AL826))))&gt;90,0,$F$4*$F$5/E835^2*(SIN(RADIANS(G844))*SIN(RADIANS(E836))+COS(RADIANS(G844))*COS(RADIANS(E836))*COS(RADIANS(AL826))))</f>
        <v>0</v>
      </c>
      <c r="AM844">
        <f>IF(DEGREES(ACOS(SIN(RADIANS(G844))*SIN(RADIANS(E836))+COS(RADIANS(G844))*COS(RADIANS(E836))*COS(RADIANS(AM826))))&gt;90,0,$F$4*$F$5/E835^2*(SIN(RADIANS(G844))*SIN(RADIANS(E836))+COS(RADIANS(G844))*COS(RADIANS(E836))*COS(RADIANS(AM826))))</f>
        <v>0</v>
      </c>
      <c r="AN844">
        <f>IF(DEGREES(ACOS(SIN(RADIANS(G844))*SIN(RADIANS(E836))+COS(RADIANS(G844))*COS(RADIANS(E836))*COS(RADIANS(AN826))))&gt;90,0,$F$4*$F$5/E835^2*(SIN(RADIANS(G844))*SIN(RADIANS(E836))+COS(RADIANS(G844))*COS(RADIANS(E836))*COS(RADIANS(AN826))))</f>
        <v>0</v>
      </c>
      <c r="AO844">
        <f>IF(DEGREES(ACOS(SIN(RADIANS(G844))*SIN(RADIANS(E836))+COS(RADIANS(G844))*COS(RADIANS(E836))*COS(RADIANS(AO826))))&gt;90,0,$F$4*$F$5/E835^2*(SIN(RADIANS(G844))*SIN(RADIANS(E836))+COS(RADIANS(G844))*COS(RADIANS(E836))*COS(RADIANS(AO826))))</f>
        <v>0</v>
      </c>
      <c r="AP844">
        <f>IF(DEGREES(ACOS(SIN(RADIANS(G844))*SIN(RADIANS(E836))+COS(RADIANS(G844))*COS(RADIANS(E836))*COS(RADIANS(AP826))))&gt;90,0,$F$4*$F$5/E835^2*(SIN(RADIANS(G844))*SIN(RADIANS(E836))+COS(RADIANS(G844))*COS(RADIANS(E836))*COS(RADIANS(AP826))))</f>
        <v>0</v>
      </c>
      <c r="AQ844">
        <f>IF(DEGREES(ACOS(SIN(RADIANS(G844))*SIN(RADIANS(E836))+COS(RADIANS(G844))*COS(RADIANS(E836))*COS(RADIANS(AQ826))))&gt;90,0,$F$4*$F$5/E835^2*(SIN(RADIANS(G844))*SIN(RADIANS(E836))+COS(RADIANS(G844))*COS(RADIANS(E836))*COS(RADIANS(AQ826))))</f>
        <v>0</v>
      </c>
      <c r="AR844">
        <f>IF(DEGREES(ACOS(SIN(RADIANS(G844))*SIN(RADIANS(E836))+COS(RADIANS(G844))*COS(RADIANS(E836))*COS(RADIANS(AR826))))&gt;90,0,$F$4*$F$5/E835^2*(SIN(RADIANS(G844))*SIN(RADIANS(E836))+COS(RADIANS(G844))*COS(RADIANS(E836))*COS(RADIANS(AR826))))</f>
        <v>0</v>
      </c>
    </row>
    <row r="845" spans="2:44" x14ac:dyDescent="0.5">
      <c r="G845">
        <v>-80</v>
      </c>
      <c r="I845">
        <f>IF(DEGREES(ACOS(SIN(RADIANS(G845))*SIN(RADIANS(E836))+COS(RADIANS(G845))*COS(RADIANS(E836))*COS(RADIANS(I826))))&gt;90,0,$F$4*$F$5/E835^2*(SIN(RADIANS(G845))*SIN(RADIANS(E836))+COS(RADIANS(G845))*COS(RADIANS(E836))*COS(RADIANS(I826))))</f>
        <v>0</v>
      </c>
      <c r="J845">
        <f>IF(DEGREES(ACOS(SIN(RADIANS(G845))*SIN(RADIANS(E836))+COS(RADIANS(G845))*COS(RADIANS(E836))*COS(RADIANS(J826))))&gt;90,0,$F$4*$F$5/E835^2*(SIN(RADIANS(G845))*SIN(RADIANS(E836))+COS(RADIANS(G845))*COS(RADIANS(E836))*COS(RADIANS(J826))))</f>
        <v>0</v>
      </c>
      <c r="K845">
        <f>IF(DEGREES(ACOS(SIN(RADIANS(G845))*SIN(RADIANS(E836))+COS(RADIANS(G845))*COS(RADIANS(E836))*COS(RADIANS(K826))))&gt;90,0,$F$4*$F$5/E835^2*(SIN(RADIANS(G845))*SIN(RADIANS(E836))+COS(RADIANS(G845))*COS(RADIANS(E836))*COS(RADIANS(K826))))</f>
        <v>0</v>
      </c>
      <c r="L845">
        <f>IF(DEGREES(ACOS(SIN(RADIANS(G845))*SIN(RADIANS(E836))+COS(RADIANS(G845))*COS(RADIANS(E836))*COS(RADIANS(L826))))&gt;90,0,$F$4*$F$5/E835^2*(SIN(RADIANS(G845))*SIN(RADIANS(E836))+COS(RADIANS(G845))*COS(RADIANS(E836))*COS(RADIANS(L826))))</f>
        <v>0</v>
      </c>
      <c r="M845">
        <f>IF(DEGREES(ACOS(SIN(RADIANS(G845))*SIN(RADIANS(E836))+COS(RADIANS(G845))*COS(RADIANS(E836))*COS(RADIANS(M826))))&gt;90,0,$F$4*$F$5/E835^2*(SIN(RADIANS(G845))*SIN(RADIANS(E836))+COS(RADIANS(G845))*COS(RADIANS(E836))*COS(RADIANS(M826))))</f>
        <v>0</v>
      </c>
      <c r="N845">
        <f>IF(DEGREES(ACOS(SIN(RADIANS(G845))*SIN(RADIANS(E836))+COS(RADIANS(G845))*COS(RADIANS(E836))*COS(RADIANS(N826))))&gt;90,0,$F$4*$F$5/E835^2*(SIN(RADIANS(G845))*SIN(RADIANS(E836))+COS(RADIANS(G845))*COS(RADIANS(E836))*COS(RADIANS(N826))))</f>
        <v>0</v>
      </c>
      <c r="O845">
        <f>IF(DEGREES(ACOS(SIN(RADIANS(G845))*SIN(RADIANS(E836))+COS(RADIANS(G845))*COS(RADIANS(E836))*COS(RADIANS(O826))))&gt;90,0,$F$4*$F$5/E835^2*(SIN(RADIANS(G845))*SIN(RADIANS(E836))+COS(RADIANS(G845))*COS(RADIANS(E836))*COS(RADIANS(O826))))</f>
        <v>0</v>
      </c>
      <c r="P845">
        <f>IF(DEGREES(ACOS(SIN(RADIANS(G845))*SIN(RADIANS(E836))+COS(RADIANS(G845))*COS(RADIANS(E836))*COS(RADIANS(P826))))&gt;90,0,$F$4*$F$5/E835^2*(SIN(RADIANS(G845))*SIN(RADIANS(E836))+COS(RADIANS(G845))*COS(RADIANS(E836))*COS(RADIANS(P826))))</f>
        <v>0</v>
      </c>
      <c r="Q845">
        <f>IF(DEGREES(ACOS(SIN(RADIANS(G845))*SIN(RADIANS(E836))+COS(RADIANS(G845))*COS(RADIANS(E836))*COS(RADIANS(Q826))))&gt;90,0,$F$4*$F$5/E835^2*(SIN(RADIANS(G845))*SIN(RADIANS(E836))+COS(RADIANS(G845))*COS(RADIANS(E836))*COS(RADIANS(Q826))))</f>
        <v>0</v>
      </c>
      <c r="R845" t="e">
        <f>IF(DEGREES(ACOS(SIN(RADIANS(G845))*SIN(RADIANS(E836))+COS(RADIANS(G845))*COS(RADIANS(E836))*COS(RADIANS(R826))))&gt;90,0,$F$4*$F$5/E835^2*(SIN(RADIANS(G845))*SIN(RADIANS(E836))+COS(RADIANS(G845))*COS(RADIANS(E836))*COS(RADIANS(R826))))</f>
        <v>#DIV/0!</v>
      </c>
      <c r="S845" t="e">
        <f>IF(DEGREES(ACOS(SIN(RADIANS(G845))*SIN(RADIANS(E836))+COS(RADIANS(G845))*COS(RADIANS(E836))*COS(RADIANS(S826))))&gt;90,0,$F$4*$F$5/E835^2*(SIN(RADIANS(G845))*SIN(RADIANS(E836))+COS(RADIANS(G845))*COS(RADIANS(E836))*COS(RADIANS(S826))))</f>
        <v>#DIV/0!</v>
      </c>
      <c r="T845" t="e">
        <f>IF(DEGREES(ACOS(SIN(RADIANS(G845))*SIN(RADIANS(E836))+COS(RADIANS(G845))*COS(RADIANS(E836))*COS(RADIANS(T826))))&gt;90,0,$F$4*$F$5/E835^2*(SIN(RADIANS(G845))*SIN(RADIANS(E836))+COS(RADIANS(G845))*COS(RADIANS(E836))*COS(RADIANS(T826))))</f>
        <v>#DIV/0!</v>
      </c>
      <c r="U845" t="e">
        <f>IF(DEGREES(ACOS(SIN(RADIANS(G845))*SIN(RADIANS(E836))+COS(RADIANS(G845))*COS(RADIANS(E836))*COS(RADIANS(U826))))&gt;90,0,$F$4*$F$5/E835^2*(SIN(RADIANS(G845))*SIN(RADIANS(E836))+COS(RADIANS(G845))*COS(RADIANS(E836))*COS(RADIANS(U826))))</f>
        <v>#DIV/0!</v>
      </c>
      <c r="V845" t="e">
        <f>IF(DEGREES(ACOS(SIN(RADIANS(G845))*SIN(RADIANS(E836))+COS(RADIANS(G845))*COS(RADIANS(E836))*COS(RADIANS(V826))))&gt;90,0,$F$4*$F$5/E835^2*(SIN(RADIANS(G845))*SIN(RADIANS(E836))+COS(RADIANS(G845))*COS(RADIANS(E836))*COS(RADIANS(V826))))</f>
        <v>#DIV/0!</v>
      </c>
      <c r="W845" t="e">
        <f>IF(DEGREES(ACOS(SIN(RADIANS(G845))*SIN(RADIANS(E836))+COS(RADIANS(G845))*COS(RADIANS(E836))*COS(RADIANS(W826))))&gt;90,0,$F$4*$F$5/E835^2*(SIN(RADIANS(G845))*SIN(RADIANS(E836))+COS(RADIANS(G845))*COS(RADIANS(E836))*COS(RADIANS(W826))))</f>
        <v>#DIV/0!</v>
      </c>
      <c r="X845" t="e">
        <f>IF(DEGREES(ACOS(SIN(RADIANS(G845))*SIN(RADIANS(E836))+COS(RADIANS(G845))*COS(RADIANS(E836))*COS(RADIANS(X826))))&gt;90,0,$F$4*$F$5/E835^2*(SIN(RADIANS(G845))*SIN(RADIANS(E836))+COS(RADIANS(G845))*COS(RADIANS(E836))*COS(RADIANS(X826))))</f>
        <v>#DIV/0!</v>
      </c>
      <c r="Y845" t="e">
        <f>IF(DEGREES(ACOS(SIN(RADIANS(G845))*SIN(RADIANS(E836))+COS(RADIANS(G845))*COS(RADIANS(E836))*COS(RADIANS(Y826))))&gt;90,0,$F$4*$F$5/E835^2*(SIN(RADIANS(G845))*SIN(RADIANS(E836))+COS(RADIANS(G845))*COS(RADIANS(E836))*COS(RADIANS(Y826))))</f>
        <v>#DIV/0!</v>
      </c>
      <c r="Z845" t="e">
        <f>IF(DEGREES(ACOS(SIN(RADIANS(G845))*SIN(RADIANS(E836))+COS(RADIANS(G845))*COS(RADIANS(E836))*COS(RADIANS(Z826))))&gt;90,0,$F$4*$F$5/E835^2*(SIN(RADIANS(G845))*SIN(RADIANS(E836))+COS(RADIANS(G845))*COS(RADIANS(E836))*COS(RADIANS(Z826))))</f>
        <v>#DIV/0!</v>
      </c>
      <c r="AA845" t="e">
        <f>IF(DEGREES(ACOS(SIN(RADIANS(G845))*SIN(RADIANS(E836))+COS(RADIANS(G845))*COS(RADIANS(E836))*COS(RADIANS(AA826))))&gt;90,0,$F$4*$F$5/E835^2*(SIN(RADIANS(G845))*SIN(RADIANS(E836))+COS(RADIANS(G845))*COS(RADIANS(E836))*COS(RADIANS(AA826))))</f>
        <v>#DIV/0!</v>
      </c>
      <c r="AB845" t="e">
        <f>IF(DEGREES(ACOS(SIN(RADIANS(G845))*SIN(RADIANS(E836))+COS(RADIANS(G845))*COS(RADIANS(E836))*COS(RADIANS(AB826))))&gt;90,0,$F$4*$F$5/E835^2*(SIN(RADIANS(G845))*SIN(RADIANS(E836))+COS(RADIANS(G845))*COS(RADIANS(E836))*COS(RADIANS(AB826))))</f>
        <v>#DIV/0!</v>
      </c>
      <c r="AC845" t="e">
        <f>IF(DEGREES(ACOS(SIN(RADIANS(G845))*SIN(RADIANS(E836))+COS(RADIANS(G845))*COS(RADIANS(E836))*COS(RADIANS(AC826))))&gt;90,0,$F$4*$F$5/E835^2*(SIN(RADIANS(G845))*SIN(RADIANS(E836))+COS(RADIANS(G845))*COS(RADIANS(E836))*COS(RADIANS(AC826))))</f>
        <v>#DIV/0!</v>
      </c>
      <c r="AD845" t="e">
        <f>IF(DEGREES(ACOS(SIN(RADIANS(G845))*SIN(RADIANS(E836))+COS(RADIANS(G845))*COS(RADIANS(E836))*COS(RADIANS(AD826))))&gt;90,0,$F$4*$F$5/E835^2*(SIN(RADIANS(G845))*SIN(RADIANS(E836))+COS(RADIANS(G845))*COS(RADIANS(E836))*COS(RADIANS(AD826))))</f>
        <v>#DIV/0!</v>
      </c>
      <c r="AE845" t="e">
        <f>IF(DEGREES(ACOS(SIN(RADIANS(G845))*SIN(RADIANS(E836))+COS(RADIANS(G845))*COS(RADIANS(E836))*COS(RADIANS(AE826))))&gt;90,0,$F$4*$F$5/E835^2*(SIN(RADIANS(G845))*SIN(RADIANS(E836))+COS(RADIANS(G845))*COS(RADIANS(E836))*COS(RADIANS(AE826))))</f>
        <v>#DIV/0!</v>
      </c>
      <c r="AF845" t="e">
        <f>IF(DEGREES(ACOS(SIN(RADIANS(G845))*SIN(RADIANS(E836))+COS(RADIANS(G845))*COS(RADIANS(E836))*COS(RADIANS(AF826))))&gt;90,0,$F$4*$F$5/E835^2*(SIN(RADIANS(G845))*SIN(RADIANS(E836))+COS(RADIANS(G845))*COS(RADIANS(E836))*COS(RADIANS(AF826))))</f>
        <v>#DIV/0!</v>
      </c>
      <c r="AG845" t="e">
        <f>IF(DEGREES(ACOS(SIN(RADIANS(G845))*SIN(RADIANS(E836))+COS(RADIANS(G845))*COS(RADIANS(E836))*COS(RADIANS(AG826))))&gt;90,0,$F$4*$F$5/E835^2*(SIN(RADIANS(G845))*SIN(RADIANS(E836))+COS(RADIANS(G845))*COS(RADIANS(E836))*COS(RADIANS(AG826))))</f>
        <v>#DIV/0!</v>
      </c>
      <c r="AH845" t="e">
        <f>IF(DEGREES(ACOS(SIN(RADIANS(G845))*SIN(RADIANS(E836))+COS(RADIANS(G845))*COS(RADIANS(E836))*COS(RADIANS(AH826))))&gt;90,0,$F$4*$F$5/E835^2*(SIN(RADIANS(G845))*SIN(RADIANS(E836))+COS(RADIANS(G845))*COS(RADIANS(E836))*COS(RADIANS(AH826))))</f>
        <v>#DIV/0!</v>
      </c>
      <c r="AI845" t="e">
        <f>IF(DEGREES(ACOS(SIN(RADIANS(G845))*SIN(RADIANS(E836))+COS(RADIANS(G845))*COS(RADIANS(E836))*COS(RADIANS(AI826))))&gt;90,0,$F$4*$F$5/E835^2*(SIN(RADIANS(G845))*SIN(RADIANS(E836))+COS(RADIANS(G845))*COS(RADIANS(E836))*COS(RADIANS(AI826))))</f>
        <v>#DIV/0!</v>
      </c>
      <c r="AJ845" t="e">
        <f>IF(DEGREES(ACOS(SIN(RADIANS(G845))*SIN(RADIANS(E836))+COS(RADIANS(G845))*COS(RADIANS(E836))*COS(RADIANS(AJ826))))&gt;90,0,$F$4*$F$5/E835^2*(SIN(RADIANS(G845))*SIN(RADIANS(E836))+COS(RADIANS(G845))*COS(RADIANS(E836))*COS(RADIANS(AJ826))))</f>
        <v>#DIV/0!</v>
      </c>
      <c r="AK845">
        <f>IF(DEGREES(ACOS(SIN(RADIANS(G845))*SIN(RADIANS(E836))+COS(RADIANS(G845))*COS(RADIANS(E836))*COS(RADIANS(AK826))))&gt;90,0,$F$4*$F$5/E835^2*(SIN(RADIANS(G845))*SIN(RADIANS(E836))+COS(RADIANS(G845))*COS(RADIANS(E836))*COS(RADIANS(AK826))))</f>
        <v>0</v>
      </c>
      <c r="AL845">
        <f>IF(DEGREES(ACOS(SIN(RADIANS(G845))*SIN(RADIANS(E836))+COS(RADIANS(G845))*COS(RADIANS(E836))*COS(RADIANS(AL826))))&gt;90,0,$F$4*$F$5/E835^2*(SIN(RADIANS(G845))*SIN(RADIANS(E836))+COS(RADIANS(G845))*COS(RADIANS(E836))*COS(RADIANS(AL826))))</f>
        <v>0</v>
      </c>
      <c r="AM845">
        <f>IF(DEGREES(ACOS(SIN(RADIANS(G845))*SIN(RADIANS(E836))+COS(RADIANS(G845))*COS(RADIANS(E836))*COS(RADIANS(AM826))))&gt;90,0,$F$4*$F$5/E835^2*(SIN(RADIANS(G845))*SIN(RADIANS(E836))+COS(RADIANS(G845))*COS(RADIANS(E836))*COS(RADIANS(AM826))))</f>
        <v>0</v>
      </c>
      <c r="AN845">
        <f>IF(DEGREES(ACOS(SIN(RADIANS(G845))*SIN(RADIANS(E836))+COS(RADIANS(G845))*COS(RADIANS(E836))*COS(RADIANS(AN826))))&gt;90,0,$F$4*$F$5/E835^2*(SIN(RADIANS(G845))*SIN(RADIANS(E836))+COS(RADIANS(G845))*COS(RADIANS(E836))*COS(RADIANS(AN826))))</f>
        <v>0</v>
      </c>
      <c r="AO845">
        <f>IF(DEGREES(ACOS(SIN(RADIANS(G845))*SIN(RADIANS(E836))+COS(RADIANS(G845))*COS(RADIANS(E836))*COS(RADIANS(AO826))))&gt;90,0,$F$4*$F$5/E835^2*(SIN(RADIANS(G845))*SIN(RADIANS(E836))+COS(RADIANS(G845))*COS(RADIANS(E836))*COS(RADIANS(AO826))))</f>
        <v>0</v>
      </c>
      <c r="AP845">
        <f>IF(DEGREES(ACOS(SIN(RADIANS(G845))*SIN(RADIANS(E836))+COS(RADIANS(G845))*COS(RADIANS(E836))*COS(RADIANS(AP826))))&gt;90,0,$F$4*$F$5/E835^2*(SIN(RADIANS(G845))*SIN(RADIANS(E836))+COS(RADIANS(G845))*COS(RADIANS(E836))*COS(RADIANS(AP826))))</f>
        <v>0</v>
      </c>
      <c r="AQ845">
        <f>IF(DEGREES(ACOS(SIN(RADIANS(G845))*SIN(RADIANS(E836))+COS(RADIANS(G845))*COS(RADIANS(E836))*COS(RADIANS(AQ826))))&gt;90,0,$F$4*$F$5/E835^2*(SIN(RADIANS(G845))*SIN(RADIANS(E836))+COS(RADIANS(G845))*COS(RADIANS(E836))*COS(RADIANS(AQ826))))</f>
        <v>0</v>
      </c>
      <c r="AR845">
        <f>IF(DEGREES(ACOS(SIN(RADIANS(G845))*SIN(RADIANS(E836))+COS(RADIANS(G845))*COS(RADIANS(E836))*COS(RADIANS(AR826))))&gt;90,0,$F$4*$F$5/E835^2*(SIN(RADIANS(G845))*SIN(RADIANS(E836))+COS(RADIANS(G845))*COS(RADIANS(E836))*COS(RADIANS(AR826))))</f>
        <v>0</v>
      </c>
    </row>
    <row r="846" spans="2:44" x14ac:dyDescent="0.5">
      <c r="G846">
        <v>-90</v>
      </c>
      <c r="I846" t="e">
        <f>IF(DEGREES(ACOS(SIN(RADIANS(G846))*SIN(RADIANS(E836))+COS(RADIANS(G846))*COS(RADIANS(E836))*COS(RADIANS(I826))))&gt;90,0,$F$4*$F$5/E835^2*(SIN(RADIANS(G846))*SIN(RADIANS(E836))+COS(RADIANS(G846))*COS(RADIANS(E836))*COS(RADIANS(I826))))</f>
        <v>#DIV/0!</v>
      </c>
      <c r="J846" t="e">
        <f>IF(DEGREES(ACOS(SIN(RADIANS(G846))*SIN(RADIANS(E836))+COS(RADIANS(G846))*COS(RADIANS(E836))*COS(RADIANS(J826))))&gt;90,0,$F$4*$F$5/E835^2*(SIN(RADIANS(G846))*SIN(RADIANS(E836))+COS(RADIANS(G846))*COS(RADIANS(E836))*COS(RADIANS(J826))))</f>
        <v>#DIV/0!</v>
      </c>
      <c r="K846" t="e">
        <f>IF(DEGREES(ACOS(SIN(RADIANS(G846))*SIN(RADIANS(E836))+COS(RADIANS(G846))*COS(RADIANS(E836))*COS(RADIANS(K826))))&gt;90,0,$F$4*$F$5/E835^2*(SIN(RADIANS(G846))*SIN(RADIANS(E836))+COS(RADIANS(G846))*COS(RADIANS(E836))*COS(RADIANS(K826))))</f>
        <v>#DIV/0!</v>
      </c>
      <c r="L846" t="e">
        <f>IF(DEGREES(ACOS(SIN(RADIANS(G846))*SIN(RADIANS(E836))+COS(RADIANS(G846))*COS(RADIANS(E836))*COS(RADIANS(L826))))&gt;90,0,$F$4*$F$5/E835^2*(SIN(RADIANS(G846))*SIN(RADIANS(E836))+COS(RADIANS(G846))*COS(RADIANS(E836))*COS(RADIANS(L826))))</f>
        <v>#DIV/0!</v>
      </c>
      <c r="M846" t="e">
        <f>IF(DEGREES(ACOS(SIN(RADIANS(G846))*SIN(RADIANS(E836))+COS(RADIANS(G846))*COS(RADIANS(E836))*COS(RADIANS(M826))))&gt;90,0,$F$4*$F$5/E835^2*(SIN(RADIANS(G846))*SIN(RADIANS(E836))+COS(RADIANS(G846))*COS(RADIANS(E836))*COS(RADIANS(M826))))</f>
        <v>#DIV/0!</v>
      </c>
      <c r="N846" t="e">
        <f>IF(DEGREES(ACOS(SIN(RADIANS(G846))*SIN(RADIANS(E836))+COS(RADIANS(G846))*COS(RADIANS(E836))*COS(RADIANS(N826))))&gt;90,0,$F$4*$F$5/E835^2*(SIN(RADIANS(G846))*SIN(RADIANS(E836))+COS(RADIANS(G846))*COS(RADIANS(E836))*COS(RADIANS(N826))))</f>
        <v>#DIV/0!</v>
      </c>
      <c r="O846" t="e">
        <f>IF(DEGREES(ACOS(SIN(RADIANS(G846))*SIN(RADIANS(E836))+COS(RADIANS(G846))*COS(RADIANS(E836))*COS(RADIANS(O826))))&gt;90,0,$F$4*$F$5/E835^2*(SIN(RADIANS(G846))*SIN(RADIANS(E836))+COS(RADIANS(G846))*COS(RADIANS(E836))*COS(RADIANS(O826))))</f>
        <v>#DIV/0!</v>
      </c>
      <c r="P846" t="e">
        <f>IF(DEGREES(ACOS(SIN(RADIANS(G846))*SIN(RADIANS(E836))+COS(RADIANS(G846))*COS(RADIANS(E836))*COS(RADIANS(P826))))&gt;90,0,$F$4*$F$5/E835^2*(SIN(RADIANS(G846))*SIN(RADIANS(E836))+COS(RADIANS(G846))*COS(RADIANS(E836))*COS(RADIANS(P826))))</f>
        <v>#DIV/0!</v>
      </c>
      <c r="Q846" t="e">
        <f>IF(DEGREES(ACOS(SIN(RADIANS(G846))*SIN(RADIANS(E836))+COS(RADIANS(G846))*COS(RADIANS(E836))*COS(RADIANS(Q826))))&gt;90,0,$F$4*$F$5/E835^2*(SIN(RADIANS(G846))*SIN(RADIANS(E836))+COS(RADIANS(G846))*COS(RADIANS(E836))*COS(RADIANS(Q826))))</f>
        <v>#DIV/0!</v>
      </c>
      <c r="R846" t="e">
        <f>IF(DEGREES(ACOS(SIN(RADIANS(G846))*SIN(RADIANS(E836))+COS(RADIANS(G846))*COS(RADIANS(E836))*COS(RADIANS(R826))))&gt;90,0,$F$4*$F$5/E835^2*(SIN(RADIANS(G846))*SIN(RADIANS(E836))+COS(RADIANS(G846))*COS(RADIANS(E836))*COS(RADIANS(R826))))</f>
        <v>#DIV/0!</v>
      </c>
      <c r="S846" t="e">
        <f>IF(DEGREES(ACOS(SIN(RADIANS(G846))*SIN(RADIANS(E836))+COS(RADIANS(G846))*COS(RADIANS(E836))*COS(RADIANS(S826))))&gt;90,0,$F$4*$F$5/E835^2*(SIN(RADIANS(G846))*SIN(RADIANS(E836))+COS(RADIANS(G846))*COS(RADIANS(E836))*COS(RADIANS(S826))))</f>
        <v>#DIV/0!</v>
      </c>
      <c r="T846" t="e">
        <f>IF(DEGREES(ACOS(SIN(RADIANS(G846))*SIN(RADIANS(E836))+COS(RADIANS(G846))*COS(RADIANS(E836))*COS(RADIANS(T826))))&gt;90,0,$F$4*$F$5/E835^2*(SIN(RADIANS(G846))*SIN(RADIANS(E836))+COS(RADIANS(G846))*COS(RADIANS(E836))*COS(RADIANS(T826))))</f>
        <v>#DIV/0!</v>
      </c>
      <c r="U846" t="e">
        <f>IF(DEGREES(ACOS(SIN(RADIANS(G846))*SIN(RADIANS(E836))+COS(RADIANS(G846))*COS(RADIANS(E836))*COS(RADIANS(U826))))&gt;90,0,$F$4*$F$5/E835^2*(SIN(RADIANS(G846))*SIN(RADIANS(E836))+COS(RADIANS(G846))*COS(RADIANS(E836))*COS(RADIANS(U826))))</f>
        <v>#DIV/0!</v>
      </c>
      <c r="V846" t="e">
        <f>IF(DEGREES(ACOS(SIN(RADIANS(G846))*SIN(RADIANS(E836))+COS(RADIANS(G846))*COS(RADIANS(E836))*COS(RADIANS(V826))))&gt;90,0,$F$4*$F$5/E835^2*(SIN(RADIANS(G846))*SIN(RADIANS(E836))+COS(RADIANS(G846))*COS(RADIANS(E836))*COS(RADIANS(V826))))</f>
        <v>#DIV/0!</v>
      </c>
      <c r="W846" t="e">
        <f>IF(DEGREES(ACOS(SIN(RADIANS(G846))*SIN(RADIANS(E836))+COS(RADIANS(G846))*COS(RADIANS(E836))*COS(RADIANS(W826))))&gt;90,0,$F$4*$F$5/E835^2*(SIN(RADIANS(G846))*SIN(RADIANS(E836))+COS(RADIANS(G846))*COS(RADIANS(E836))*COS(RADIANS(W826))))</f>
        <v>#DIV/0!</v>
      </c>
      <c r="X846" t="e">
        <f>IF(DEGREES(ACOS(SIN(RADIANS(G846))*SIN(RADIANS(E836))+COS(RADIANS(G846))*COS(RADIANS(E836))*COS(RADIANS(X826))))&gt;90,0,$F$4*$F$5/E835^2*(SIN(RADIANS(G846))*SIN(RADIANS(E836))+COS(RADIANS(G846))*COS(RADIANS(E836))*COS(RADIANS(X826))))</f>
        <v>#DIV/0!</v>
      </c>
      <c r="Y846" t="e">
        <f>IF(DEGREES(ACOS(SIN(RADIANS(G846))*SIN(RADIANS(E836))+COS(RADIANS(G846))*COS(RADIANS(E836))*COS(RADIANS(Y826))))&gt;90,0,$F$4*$F$5/E835^2*(SIN(RADIANS(G846))*SIN(RADIANS(E836))+COS(RADIANS(G846))*COS(RADIANS(E836))*COS(RADIANS(Y826))))</f>
        <v>#DIV/0!</v>
      </c>
      <c r="Z846" t="e">
        <f>IF(DEGREES(ACOS(SIN(RADIANS(G846))*SIN(RADIANS(E836))+COS(RADIANS(G846))*COS(RADIANS(E836))*COS(RADIANS(Z826))))&gt;90,0,$F$4*$F$5/E835^2*(SIN(RADIANS(G846))*SIN(RADIANS(E836))+COS(RADIANS(G846))*COS(RADIANS(E836))*COS(RADIANS(Z826))))</f>
        <v>#DIV/0!</v>
      </c>
      <c r="AA846" t="e">
        <f>IF(DEGREES(ACOS(SIN(RADIANS(G846))*SIN(RADIANS(E836))+COS(RADIANS(G846))*COS(RADIANS(E836))*COS(RADIANS(AA826))))&gt;90,0,$F$4*$F$5/E835^2*(SIN(RADIANS(G846))*SIN(RADIANS(E836))+COS(RADIANS(G846))*COS(RADIANS(E836))*COS(RADIANS(AA826))))</f>
        <v>#DIV/0!</v>
      </c>
      <c r="AB846" t="e">
        <f>IF(DEGREES(ACOS(SIN(RADIANS(G846))*SIN(RADIANS(E836))+COS(RADIANS(G846))*COS(RADIANS(E836))*COS(RADIANS(AB826))))&gt;90,0,$F$4*$F$5/E835^2*(SIN(RADIANS(G846))*SIN(RADIANS(E836))+COS(RADIANS(G846))*COS(RADIANS(E836))*COS(RADIANS(AB826))))</f>
        <v>#DIV/0!</v>
      </c>
      <c r="AC846" t="e">
        <f>IF(DEGREES(ACOS(SIN(RADIANS(G846))*SIN(RADIANS(E836))+COS(RADIANS(G846))*COS(RADIANS(E836))*COS(RADIANS(AC826))))&gt;90,0,$F$4*$F$5/E835^2*(SIN(RADIANS(G846))*SIN(RADIANS(E836))+COS(RADIANS(G846))*COS(RADIANS(E836))*COS(RADIANS(AC826))))</f>
        <v>#DIV/0!</v>
      </c>
      <c r="AD846" t="e">
        <f>IF(DEGREES(ACOS(SIN(RADIANS(G846))*SIN(RADIANS(E836))+COS(RADIANS(G846))*COS(RADIANS(E836))*COS(RADIANS(AD826))))&gt;90,0,$F$4*$F$5/E835^2*(SIN(RADIANS(G846))*SIN(RADIANS(E836))+COS(RADIANS(G846))*COS(RADIANS(E836))*COS(RADIANS(AD826))))</f>
        <v>#DIV/0!</v>
      </c>
      <c r="AE846" t="e">
        <f>IF(DEGREES(ACOS(SIN(RADIANS(G846))*SIN(RADIANS(E836))+COS(RADIANS(G846))*COS(RADIANS(E836))*COS(RADIANS(AE826))))&gt;90,0,$F$4*$F$5/E835^2*(SIN(RADIANS(G846))*SIN(RADIANS(E836))+COS(RADIANS(G846))*COS(RADIANS(E836))*COS(RADIANS(AE826))))</f>
        <v>#DIV/0!</v>
      </c>
      <c r="AF846" t="e">
        <f>IF(DEGREES(ACOS(SIN(RADIANS(G846))*SIN(RADIANS(E836))+COS(RADIANS(G846))*COS(RADIANS(E836))*COS(RADIANS(AF826))))&gt;90,0,$F$4*$F$5/E835^2*(SIN(RADIANS(G846))*SIN(RADIANS(E836))+COS(RADIANS(G846))*COS(RADIANS(E836))*COS(RADIANS(AF826))))</f>
        <v>#DIV/0!</v>
      </c>
      <c r="AG846" t="e">
        <f>IF(DEGREES(ACOS(SIN(RADIANS(G846))*SIN(RADIANS(E836))+COS(RADIANS(G846))*COS(RADIANS(E836))*COS(RADIANS(AG826))))&gt;90,0,$F$4*$F$5/E835^2*(SIN(RADIANS(G846))*SIN(RADIANS(E836))+COS(RADIANS(G846))*COS(RADIANS(E836))*COS(RADIANS(AG826))))</f>
        <v>#DIV/0!</v>
      </c>
      <c r="AH846" t="e">
        <f>IF(DEGREES(ACOS(SIN(RADIANS(G846))*SIN(RADIANS(E836))+COS(RADIANS(G846))*COS(RADIANS(E836))*COS(RADIANS(AH826))))&gt;90,0,$F$4*$F$5/E835^2*(SIN(RADIANS(G846))*SIN(RADIANS(E836))+COS(RADIANS(G846))*COS(RADIANS(E836))*COS(RADIANS(AH826))))</f>
        <v>#DIV/0!</v>
      </c>
      <c r="AI846" t="e">
        <f>IF(DEGREES(ACOS(SIN(RADIANS(G846))*SIN(RADIANS(E836))+COS(RADIANS(G846))*COS(RADIANS(E836))*COS(RADIANS(AI826))))&gt;90,0,$F$4*$F$5/E835^2*(SIN(RADIANS(G846))*SIN(RADIANS(E836))+COS(RADIANS(G846))*COS(RADIANS(E836))*COS(RADIANS(AI826))))</f>
        <v>#DIV/0!</v>
      </c>
      <c r="AJ846" t="e">
        <f>IF(DEGREES(ACOS(SIN(RADIANS(G846))*SIN(RADIANS(E836))+COS(RADIANS(G846))*COS(RADIANS(E836))*COS(RADIANS(AJ826))))&gt;90,0,$F$4*$F$5/E835^2*(SIN(RADIANS(G846))*SIN(RADIANS(E836))+COS(RADIANS(G846))*COS(RADIANS(E836))*COS(RADIANS(AJ826))))</f>
        <v>#DIV/0!</v>
      </c>
      <c r="AK846" t="e">
        <f>IF(DEGREES(ACOS(SIN(RADIANS(G846))*SIN(RADIANS(E836))+COS(RADIANS(G846))*COS(RADIANS(E836))*COS(RADIANS(AK826))))&gt;90,0,$F$4*$F$5/E835^2*(SIN(RADIANS(G846))*SIN(RADIANS(E836))+COS(RADIANS(G846))*COS(RADIANS(E836))*COS(RADIANS(AK826))))</f>
        <v>#DIV/0!</v>
      </c>
      <c r="AL846" t="e">
        <f>IF(DEGREES(ACOS(SIN(RADIANS(G846))*SIN(RADIANS(E836))+COS(RADIANS(G846))*COS(RADIANS(E836))*COS(RADIANS(AL826))))&gt;90,0,$F$4*$F$5/E835^2*(SIN(RADIANS(G846))*SIN(RADIANS(E836))+COS(RADIANS(G846))*COS(RADIANS(E836))*COS(RADIANS(AL826))))</f>
        <v>#DIV/0!</v>
      </c>
      <c r="AM846" t="e">
        <f>IF(DEGREES(ACOS(SIN(RADIANS(G846))*SIN(RADIANS(E836))+COS(RADIANS(G846))*COS(RADIANS(E836))*COS(RADIANS(AM826))))&gt;90,0,$F$4*$F$5/E835^2*(SIN(RADIANS(G846))*SIN(RADIANS(E836))+COS(RADIANS(G846))*COS(RADIANS(E836))*COS(RADIANS(AM826))))</f>
        <v>#DIV/0!</v>
      </c>
      <c r="AN846" t="e">
        <f>IF(DEGREES(ACOS(SIN(RADIANS(G846))*SIN(RADIANS(E836))+COS(RADIANS(G846))*COS(RADIANS(E836))*COS(RADIANS(AN826))))&gt;90,0,$F$4*$F$5/E835^2*(SIN(RADIANS(G846))*SIN(RADIANS(E836))+COS(RADIANS(G846))*COS(RADIANS(E836))*COS(RADIANS(AN826))))</f>
        <v>#DIV/0!</v>
      </c>
      <c r="AO846" t="e">
        <f>IF(DEGREES(ACOS(SIN(RADIANS(G846))*SIN(RADIANS(E836))+COS(RADIANS(G846))*COS(RADIANS(E836))*COS(RADIANS(AO826))))&gt;90,0,$F$4*$F$5/E835^2*(SIN(RADIANS(G846))*SIN(RADIANS(E836))+COS(RADIANS(G846))*COS(RADIANS(E836))*COS(RADIANS(AO826))))</f>
        <v>#DIV/0!</v>
      </c>
      <c r="AP846" t="e">
        <f>IF(DEGREES(ACOS(SIN(RADIANS(G846))*SIN(RADIANS(E836))+COS(RADIANS(G846))*COS(RADIANS(E836))*COS(RADIANS(AP826))))&gt;90,0,$F$4*$F$5/E835^2*(SIN(RADIANS(G846))*SIN(RADIANS(E836))+COS(RADIANS(G846))*COS(RADIANS(E836))*COS(RADIANS(AP826))))</f>
        <v>#DIV/0!</v>
      </c>
      <c r="AQ846" t="e">
        <f>IF(DEGREES(ACOS(SIN(RADIANS(G846))*SIN(RADIANS(E836))+COS(RADIANS(G846))*COS(RADIANS(E836))*COS(RADIANS(AQ826))))&gt;90,0,$F$4*$F$5/E835^2*(SIN(RADIANS(G846))*SIN(RADIANS(E836))+COS(RADIANS(G846))*COS(RADIANS(E836))*COS(RADIANS(AQ826))))</f>
        <v>#DIV/0!</v>
      </c>
      <c r="AR846" t="e">
        <f>IF(DEGREES(ACOS(SIN(RADIANS(G846))*SIN(RADIANS(E836))+COS(RADIANS(G846))*COS(RADIANS(E836))*COS(RADIANS(AR826))))&gt;90,0,$F$4*$F$5/E835^2*(SIN(RADIANS(G846))*SIN(RADIANS(E836))+COS(RADIANS(G846))*COS(RADIANS(E836))*COS(RADIANS(AR826))))</f>
        <v>#DIV/0!</v>
      </c>
    </row>
    <row r="848" spans="2:44" x14ac:dyDescent="0.5">
      <c r="H848" t="s">
        <v>769</v>
      </c>
      <c r="I848">
        <v>180</v>
      </c>
      <c r="J848">
        <v>170</v>
      </c>
      <c r="K848">
        <v>160</v>
      </c>
      <c r="L848">
        <v>150</v>
      </c>
      <c r="M848">
        <v>140</v>
      </c>
      <c r="N848">
        <v>130</v>
      </c>
      <c r="O848">
        <v>120</v>
      </c>
      <c r="P848">
        <v>110</v>
      </c>
      <c r="Q848">
        <v>100</v>
      </c>
      <c r="R848">
        <v>90</v>
      </c>
      <c r="S848">
        <v>80</v>
      </c>
      <c r="T848">
        <v>70</v>
      </c>
      <c r="U848">
        <v>60</v>
      </c>
      <c r="V848">
        <v>50</v>
      </c>
      <c r="W848">
        <v>40</v>
      </c>
      <c r="X848">
        <v>30</v>
      </c>
      <c r="Y848">
        <v>20</v>
      </c>
      <c r="Z848">
        <v>10</v>
      </c>
      <c r="AA848">
        <v>0</v>
      </c>
      <c r="AB848">
        <v>-10</v>
      </c>
      <c r="AC848">
        <v>-20</v>
      </c>
      <c r="AD848">
        <v>-30</v>
      </c>
      <c r="AE848">
        <v>-40</v>
      </c>
      <c r="AF848">
        <v>-50</v>
      </c>
      <c r="AG848">
        <v>-60</v>
      </c>
      <c r="AH848">
        <v>-70</v>
      </c>
      <c r="AI848">
        <v>-80</v>
      </c>
      <c r="AJ848">
        <v>-90</v>
      </c>
      <c r="AK848">
        <v>-100</v>
      </c>
      <c r="AL848">
        <v>-110</v>
      </c>
      <c r="AM848">
        <v>-120</v>
      </c>
      <c r="AN848">
        <v>-130</v>
      </c>
      <c r="AO848">
        <v>-140</v>
      </c>
      <c r="AP848">
        <v>-150</v>
      </c>
      <c r="AQ848">
        <v>-160</v>
      </c>
      <c r="AR848">
        <v>-170</v>
      </c>
    </row>
    <row r="849" spans="2:44" x14ac:dyDescent="0.5">
      <c r="H849" t="s">
        <v>779</v>
      </c>
      <c r="I849">
        <f>IF(ABS(I848-E861)&gt;180,IF(ABS(I848-E861)&gt;360,ABS(I848-E861)-360,360-ABS(I848-E861)),ABS(I848-E861))</f>
        <v>180</v>
      </c>
      <c r="J849">
        <f>IF(ABS(J848-E861)&gt;180,IF(ABS(J848-E861)&gt;360,ABS(J848-E861)-360,360-ABS(J848-E861)),ABS(J848-E861))</f>
        <v>170</v>
      </c>
      <c r="K849">
        <f>IF(ABS(K848-E861)&gt;180,IF(ABS(K848-E861)&gt;360,ABS(K848-E861)-360,360-ABS(K848-E861)),ABS(K848-E861))</f>
        <v>160</v>
      </c>
      <c r="L849">
        <f>IF(ABS(L848-E861)&gt;180,IF(ABS(L848-E861)&gt;360,ABS(L848-E861)-360,360-ABS(L848-E861)),ABS(L848-E861))</f>
        <v>150</v>
      </c>
      <c r="M849">
        <f>IF(ABS(M848-E861)&gt;180,IF(ABS(M848-E861)&gt;360,ABS(M848-E861)-360,360-ABS(M848-E861)),ABS(M848-E861))</f>
        <v>140</v>
      </c>
      <c r="N849">
        <f>IF(ABS(N848-E861)&gt;180,IF(ABS(N848-E861)&gt;360,ABS(N848-E861)-360,360-ABS(N848-E861)),ABS(N848-E861))</f>
        <v>130</v>
      </c>
      <c r="O849">
        <f>IF(ABS(O848-E861)&gt;180,IF(ABS(O848-E861)&gt;360,ABS(O848-E861)-360,360-ABS(O848-E861)),ABS(O848-E861))</f>
        <v>120</v>
      </c>
      <c r="P849">
        <f>IF(ABS(P848-E861)&gt;180,IF(ABS(P848-E861)&gt;360,ABS(P848-E861)-360,360-ABS(P848-E861)),ABS(P848-E861))</f>
        <v>110</v>
      </c>
      <c r="Q849">
        <f>IF(ABS(Q848-E861)&gt;180,IF(ABS(Q848-E861)&gt;360,ABS(Q848-E861)-360,360-ABS(Q848-E861)),ABS(Q848-E861))</f>
        <v>100</v>
      </c>
      <c r="R849">
        <f>IF(ABS(R848-E861)&gt;180,IF(ABS(R848-E861)&gt;360,ABS(R848-E861)-360,360-ABS(R848-E861)),ABS(R848-E861))</f>
        <v>90</v>
      </c>
      <c r="S849">
        <f>IF(ABS(S848-E861)&gt;180,IF(ABS(S848-E861)&gt;360,ABS(S848-E861)-360,360-ABS(S848-E861)),ABS(S848-E861))</f>
        <v>80</v>
      </c>
      <c r="T849">
        <f>IF(ABS(T848-E861)&gt;180,IF(ABS(T848-E861)&gt;360,ABS(T848-E861)-360,360-ABS(T848-E861)),ABS(T848-E861))</f>
        <v>70</v>
      </c>
      <c r="U849">
        <f>IF(ABS(U848-E861)&gt;180,IF(ABS(U848-E861)&gt;360,ABS(U848-E861)-360,360-ABS(U848-E861)),ABS(U848-E861))</f>
        <v>60</v>
      </c>
      <c r="V849">
        <f>IF(ABS(V848-E861)&gt;180,IF(ABS(V848-E861)&gt;360,ABS(V848-E861)-360,360-ABS(V848-E861)),ABS(V848-E861))</f>
        <v>50</v>
      </c>
      <c r="W849">
        <f>IF(ABS(W848-E861)&gt;180,IF(ABS(W848-E861)&gt;360,ABS(W848-E861)-360,360-ABS(W848-E861)),ABS(W848-E861))</f>
        <v>40</v>
      </c>
      <c r="X849">
        <f>IF(ABS(X848-E861)&gt;180,IF(ABS(X848-E861)&gt;360,ABS(X848-E861)-360,360-ABS(X848-E861)),ABS(X848-E861))</f>
        <v>30</v>
      </c>
      <c r="Y849">
        <f>IF(ABS(Y848-E861)&gt;180,IF(ABS(Y848-E861)&gt;360,ABS(Y848-E861)-360,360-ABS(Y848-E861)),ABS(Y848-E861))</f>
        <v>20</v>
      </c>
      <c r="Z849">
        <f>IF(ABS(Z848-E861)&gt;180,IF(ABS(Z848-E861)&gt;360,ABS(Z848-E861)-360,360-ABS(Z848-E861)),ABS(Z848-E861))</f>
        <v>10</v>
      </c>
      <c r="AA849">
        <f>IF(ABS(AA848-E861)&gt;180,IF(ABS(AA848-E861)&gt;360,ABS(AA848-E861)-360,360-ABS(AA848-E861)),ABS(AA848-E861))</f>
        <v>0</v>
      </c>
      <c r="AB849">
        <f>IF(ABS(AB848-E861)&gt;180,IF(ABS(AB848-E861)&gt;360,ABS(AB848-E861)-360,360-ABS(AB848-E861)),ABS(AB848-E861))</f>
        <v>10</v>
      </c>
      <c r="AC849">
        <f>IF(ABS(AC848-E861)&gt;180,IF(ABS(AC848-E861)&gt;360,ABS(AC848-E861)-360,360-ABS(AC848-E861)),ABS(AC848-E861))</f>
        <v>20</v>
      </c>
      <c r="AD849">
        <f>IF(ABS(AD848-E861)&gt;180,IF(ABS(AD848-E861)&gt;360,ABS(AD848-E861)-360,360-ABS(AD848-E861)),ABS(AD848-E861))</f>
        <v>30</v>
      </c>
      <c r="AE849">
        <f>IF(ABS(AE848-E861)&gt;180,IF(ABS(AE848-E861)&gt;360,ABS(AE848-E861)-360,360-ABS(AE848-E861)),ABS(AE848-E861))</f>
        <v>40</v>
      </c>
      <c r="AF849">
        <f>IF(ABS(AF848-E861)&gt;180,IF(ABS(AF848-E861)&gt;360,ABS(AF848-E861)-360,360-ABS(AF848-E861)),ABS(AF848-E861))</f>
        <v>50</v>
      </c>
      <c r="AG849">
        <f>IF(ABS(AG848-E861)&gt;180,IF(ABS(AG848-E861)&gt;360,ABS(AG848-E861)-360,360-ABS(AG848-E861)),ABS(AG848-E861))</f>
        <v>60</v>
      </c>
      <c r="AH849">
        <f>IF(ABS(AH848-E861)&gt;180,IF(ABS(AH848-E861)&gt;360,ABS(AH848-E861)-360,360-ABS(AH848-E861)),ABS(AH848-E861))</f>
        <v>70</v>
      </c>
      <c r="AI849">
        <f>IF(ABS(AI848-E861)&gt;180,IF(ABS(AI848-E861)&gt;360,ABS(AI848-E861)-360,360-ABS(AI848-E861)),ABS(AI848-E861))</f>
        <v>80</v>
      </c>
      <c r="AJ849">
        <f>IF(ABS(AJ848-E861)&gt;180,IF(ABS(AJ848-E861)&gt;360,ABS(AJ848-E861)-360,360-ABS(AJ848-E861)),ABS(AJ848-E861))</f>
        <v>90</v>
      </c>
      <c r="AK849">
        <f>IF(ABS(AK848-E861)&gt;180,IF(ABS(AK848-E861)&gt;360,ABS(AK848-E861)-360,360-ABS(AK848-E861)),ABS(AK848-E861))</f>
        <v>100</v>
      </c>
      <c r="AL849">
        <f>IF(ABS(AL848-E861)&gt;180,IF(ABS(AL848-E861)&gt;360,ABS(AL848-E861)-360,360-ABS(AL848-E861)),ABS(AL848-E861))</f>
        <v>110</v>
      </c>
      <c r="AM849">
        <f>IF(ABS(AM848-E861)&gt;180,IF(ABS(AM848-E861)&gt;360,ABS(AM848-E861)-360,360-ABS(AM848-E861)),ABS(AM848-E861))</f>
        <v>120</v>
      </c>
      <c r="AN849">
        <f>IF(ABS(AN848-E861)&gt;180,IF(ABS(AN848-E861)&gt;360,ABS(AN848-E861)-360,360-ABS(AN848-E861)),ABS(AN848-E861))</f>
        <v>130</v>
      </c>
      <c r="AO849">
        <f>IF(ABS(AO848-E861)&gt;180,IF(ABS(AO848-E861)&gt;360,ABS(AO848-E861)-360,360-ABS(AO848-E861)),ABS(AO848-E861))</f>
        <v>140</v>
      </c>
      <c r="AP849">
        <f>IF(ABS(AP848-E861)&gt;180,IF(ABS(AP848-E861)&gt;360,ABS(AP848-E861)-360,360-ABS(AP848-E861)),ABS(AP848-E861))</f>
        <v>150</v>
      </c>
      <c r="AQ849">
        <f>IF(ABS(AQ848-E861)&gt;180,IF(ABS(AQ848-E861)&gt;360,ABS(AQ848-E861)-360,360-ABS(AQ848-E861)),ABS(AQ848-E861))</f>
        <v>160</v>
      </c>
      <c r="AR849">
        <f>IF(ABS(AR848-E861)&gt;180,IF(ABS(AR848-E861)&gt;360,ABS(AR848-E861)-360,360-ABS(AR848-E861)),ABS(AR848-E861))</f>
        <v>170</v>
      </c>
    </row>
    <row r="850" spans="2:44" x14ac:dyDescent="0.5">
      <c r="G850" t="s">
        <v>734</v>
      </c>
    </row>
    <row r="851" spans="2:44" x14ac:dyDescent="0.5">
      <c r="B851" t="s">
        <v>788</v>
      </c>
      <c r="E851">
        <v>350</v>
      </c>
      <c r="G851">
        <v>90</v>
      </c>
      <c r="I851" t="e">
        <f>IF(DEGREES(ACOS(SIN(RADIANS(G851))*SIN(RADIANS(E859))+COS(RADIANS(G851))*COS(RADIANS(E859))*COS(RADIANS(I849))))&gt;90,0,$F$4*$F$5/E858^2*(SIN(RADIANS(G851))*SIN(RADIANS(E859))+COS(RADIANS(G851))*COS(RADIANS(E859))*COS(RADIANS(I849))))</f>
        <v>#DIV/0!</v>
      </c>
      <c r="J851" t="e">
        <f>IF(DEGREES(ACOS(SIN(RADIANS(G851))*SIN(RADIANS(E859))+COS(RADIANS(G851))*COS(RADIANS(E859))*COS(RADIANS(J849))))&gt;90,0,$F$4*$F$5/E858^2*(SIN(RADIANS(G851))*SIN(RADIANS(E859))+COS(RADIANS(G851))*COS(RADIANS(E859))*COS(RADIANS(J849))))</f>
        <v>#DIV/0!</v>
      </c>
      <c r="K851" t="e">
        <f>IF(DEGREES(ACOS(SIN(RADIANS(G851))*SIN(RADIANS(E859))+COS(RADIANS(G851))*COS(RADIANS(E859))*COS(RADIANS(K849))))&gt;90,0,$F$4*$F$5/E858^2*(SIN(RADIANS(G851))*SIN(RADIANS(E859))+COS(RADIANS(G851))*COS(RADIANS(E859))*COS(RADIANS(K849))))</f>
        <v>#DIV/0!</v>
      </c>
      <c r="L851" t="e">
        <f>IF(DEGREES(ACOS(SIN(RADIANS(G851))*SIN(RADIANS(E859))+COS(RADIANS(G851))*COS(RADIANS(E859))*COS(RADIANS(L849))))&gt;90,0,$F$4*$F$5/E858^2*(SIN(RADIANS(G851))*SIN(RADIANS(E859))+COS(RADIANS(G851))*COS(RADIANS(E859))*COS(RADIANS(L849))))</f>
        <v>#DIV/0!</v>
      </c>
      <c r="M851" t="e">
        <f>IF(DEGREES(ACOS(SIN(RADIANS(G851))*SIN(RADIANS(E859))+COS(RADIANS(G851))*COS(RADIANS(E859))*COS(RADIANS(M849))))&gt;90,0,$F$4*$F$5/E858^2*(SIN(RADIANS(G851))*SIN(RADIANS(E859))+COS(RADIANS(G851))*COS(RADIANS(E859))*COS(RADIANS(M849))))</f>
        <v>#DIV/0!</v>
      </c>
      <c r="N851" t="e">
        <f>IF(DEGREES(ACOS(SIN(RADIANS(G851))*SIN(RADIANS(E859))+COS(RADIANS(G851))*COS(RADIANS(E859))*COS(RADIANS(N849))))&gt;90,0,$F$4*$F$5/E858^2*(SIN(RADIANS(G851))*SIN(RADIANS(E859))+COS(RADIANS(G851))*COS(RADIANS(E859))*COS(RADIANS(N849))))</f>
        <v>#DIV/0!</v>
      </c>
      <c r="O851" t="e">
        <f>IF(DEGREES(ACOS(SIN(RADIANS(G851))*SIN(RADIANS(E859))+COS(RADIANS(G851))*COS(RADIANS(E859))*COS(RADIANS(O849))))&gt;90,0,$F$4*$F$5/E858^2*(SIN(RADIANS(G851))*SIN(RADIANS(E859))+COS(RADIANS(G851))*COS(RADIANS(E859))*COS(RADIANS(O849))))</f>
        <v>#DIV/0!</v>
      </c>
      <c r="P851" t="e">
        <f>IF(DEGREES(ACOS(SIN(RADIANS(G851))*SIN(RADIANS(E859))+COS(RADIANS(G851))*COS(RADIANS(E859))*COS(RADIANS(P849))))&gt;90,0,$F$4*$F$5/E858^2*(SIN(RADIANS(G851))*SIN(RADIANS(E859))+COS(RADIANS(G851))*COS(RADIANS(E859))*COS(RADIANS(P849))))</f>
        <v>#DIV/0!</v>
      </c>
      <c r="Q851" t="e">
        <f>IF(DEGREES(ACOS(SIN(RADIANS(G851))*SIN(RADIANS(E859))+COS(RADIANS(G851))*COS(RADIANS(E859))*COS(RADIANS(Q849))))&gt;90,0,$F$4*$F$5/E858^2*(SIN(RADIANS(G851))*SIN(RADIANS(E859))+COS(RADIANS(G851))*COS(RADIANS(E859))*COS(RADIANS(Q849))))</f>
        <v>#DIV/0!</v>
      </c>
      <c r="R851" t="e">
        <f>IF(DEGREES(ACOS(SIN(RADIANS(G851))*SIN(RADIANS(E859))+COS(RADIANS(G851))*COS(RADIANS(E859))*COS(RADIANS(R849))))&gt;90,0,$F$4*$F$5/E858^2*(SIN(RADIANS(G851))*SIN(RADIANS(E859))+COS(RADIANS(G851))*COS(RADIANS(E859))*COS(RADIANS(R849))))</f>
        <v>#DIV/0!</v>
      </c>
      <c r="S851" t="e">
        <f>IF(DEGREES(ACOS(SIN(RADIANS(G851))*SIN(RADIANS(E859))+COS(RADIANS(G851))*COS(RADIANS(E859))*COS(RADIANS(S849))))&gt;90,0,$F$4*$F$5/E858^2*(SIN(RADIANS(G851))*SIN(RADIANS(E859))+COS(RADIANS(G851))*COS(RADIANS(E859))*COS(RADIANS(S849))))</f>
        <v>#DIV/0!</v>
      </c>
      <c r="T851" t="e">
        <f>IF(DEGREES(ACOS(SIN(RADIANS(G851))*SIN(RADIANS(E859))+COS(RADIANS(G851))*COS(RADIANS(E859))*COS(RADIANS(T849))))&gt;90,0,$F$4*$F$5/E858^2*(SIN(RADIANS(G851))*SIN(RADIANS(E859))+COS(RADIANS(G851))*COS(RADIANS(E859))*COS(RADIANS(T849))))</f>
        <v>#DIV/0!</v>
      </c>
      <c r="U851" t="e">
        <f>IF(DEGREES(ACOS(SIN(RADIANS(G851))*SIN(RADIANS(E859))+COS(RADIANS(G851))*COS(RADIANS(E859))*COS(RADIANS(U849))))&gt;90,0,$F$4*$F$5/E858^2*(SIN(RADIANS(G851))*SIN(RADIANS(E859))+COS(RADIANS(G851))*COS(RADIANS(E859))*COS(RADIANS(U849))))</f>
        <v>#DIV/0!</v>
      </c>
      <c r="V851" t="e">
        <f>IF(DEGREES(ACOS(SIN(RADIANS(G851))*SIN(RADIANS(E859))+COS(RADIANS(G851))*COS(RADIANS(E859))*COS(RADIANS(V849))))&gt;90,0,$F$4*$F$5/E858^2*(SIN(RADIANS(G851))*SIN(RADIANS(E859))+COS(RADIANS(G851))*COS(RADIANS(E859))*COS(RADIANS(V849))))</f>
        <v>#DIV/0!</v>
      </c>
      <c r="W851" t="e">
        <f>IF(DEGREES(ACOS(SIN(RADIANS(G851))*SIN(RADIANS(E859))+COS(RADIANS(G851))*COS(RADIANS(E859))*COS(RADIANS(W849))))&gt;90,0,$F$4*$F$5/E858^2*(SIN(RADIANS(G851))*SIN(RADIANS(E859))+COS(RADIANS(G851))*COS(RADIANS(E859))*COS(RADIANS(W849))))</f>
        <v>#DIV/0!</v>
      </c>
      <c r="X851" t="e">
        <f>IF(DEGREES(ACOS(SIN(RADIANS(G851))*SIN(RADIANS(E859))+COS(RADIANS(G851))*COS(RADIANS(E859))*COS(RADIANS(X849))))&gt;90,0,$F$4*$F$5/E858^2*(SIN(RADIANS(G851))*SIN(RADIANS(E859))+COS(RADIANS(G851))*COS(RADIANS(E859))*COS(RADIANS(X849))))</f>
        <v>#DIV/0!</v>
      </c>
      <c r="Y851" t="e">
        <f>IF(DEGREES(ACOS(SIN(RADIANS(G851))*SIN(RADIANS(E859))+COS(RADIANS(G851))*COS(RADIANS(E859))*COS(RADIANS(Y849))))&gt;90,0,$F$4*$F$5/E858^2*(SIN(RADIANS(G851))*SIN(RADIANS(E859))+COS(RADIANS(G851))*COS(RADIANS(E859))*COS(RADIANS(Y849))))</f>
        <v>#DIV/0!</v>
      </c>
      <c r="Z851" t="e">
        <f>IF(DEGREES(ACOS(SIN(RADIANS(G851))*SIN(RADIANS(E859))+COS(RADIANS(G851))*COS(RADIANS(E859))*COS(RADIANS(Z849))))&gt;90,0,$F$4*$F$5/E858^2*(SIN(RADIANS(G851))*SIN(RADIANS(E859))+COS(RADIANS(G851))*COS(RADIANS(E859))*COS(RADIANS(Z849))))</f>
        <v>#DIV/0!</v>
      </c>
      <c r="AA851" t="e">
        <f>IF(DEGREES(ACOS(SIN(RADIANS(G851))*SIN(RADIANS(E859))+COS(RADIANS(G851))*COS(RADIANS(E859))*COS(RADIANS(AA849))))&gt;90,0,$F$4*$F$5/E858^2*(SIN(RADIANS(G851))*SIN(RADIANS(E859))+COS(RADIANS(G851))*COS(RADIANS(E859))*COS(RADIANS(AA849))))</f>
        <v>#DIV/0!</v>
      </c>
      <c r="AB851" t="e">
        <f>IF(DEGREES(ACOS(SIN(RADIANS(G851))*SIN(RADIANS(E859))+COS(RADIANS(G851))*COS(RADIANS(E859))*COS(RADIANS(AB849))))&gt;90,0,$F$4*$F$5/E858^2*(SIN(RADIANS(G851))*SIN(RADIANS(E859))+COS(RADIANS(G851))*COS(RADIANS(E859))*COS(RADIANS(AB849))))</f>
        <v>#DIV/0!</v>
      </c>
      <c r="AC851" t="e">
        <f>IF(DEGREES(ACOS(SIN(RADIANS(G851))*SIN(RADIANS(E859))+COS(RADIANS(G851))*COS(RADIANS(E859))*COS(RADIANS(AC849))))&gt;90,0,$F$4*$F$5/E858^2*(SIN(RADIANS(G851))*SIN(RADIANS(E859))+COS(RADIANS(G851))*COS(RADIANS(E859))*COS(RADIANS(AC849))))</f>
        <v>#DIV/0!</v>
      </c>
      <c r="AD851" t="e">
        <f>IF(DEGREES(ACOS(SIN(RADIANS(G851))*SIN(RADIANS(E859))+COS(RADIANS(G851))*COS(RADIANS(E859))*COS(RADIANS(AD849))))&gt;90,0,$F$4*$F$5/E858^2*(SIN(RADIANS(G851))*SIN(RADIANS(E859))+COS(RADIANS(G851))*COS(RADIANS(E859))*COS(RADIANS(AD849))))</f>
        <v>#DIV/0!</v>
      </c>
      <c r="AE851" t="e">
        <f>IF(DEGREES(ACOS(SIN(RADIANS(G851))*SIN(RADIANS(E859))+COS(RADIANS(G851))*COS(RADIANS(E859))*COS(RADIANS(AE849))))&gt;90,0,$F$4*$F$5/E858^2*(SIN(RADIANS(G851))*SIN(RADIANS(E859))+COS(RADIANS(G851))*COS(RADIANS(E859))*COS(RADIANS(AE849))))</f>
        <v>#DIV/0!</v>
      </c>
      <c r="AF851" t="e">
        <f>IF(DEGREES(ACOS(SIN(RADIANS(G851))*SIN(RADIANS(E859))+COS(RADIANS(G851))*COS(RADIANS(E859))*COS(RADIANS(AF849))))&gt;90,0,$F$4*$F$5/E858^2*(SIN(RADIANS(G851))*SIN(RADIANS(E859))+COS(RADIANS(G851))*COS(RADIANS(E859))*COS(RADIANS(AF849))))</f>
        <v>#DIV/0!</v>
      </c>
      <c r="AG851" t="e">
        <f>IF(DEGREES(ACOS(SIN(RADIANS(G851))*SIN(RADIANS(E859))+COS(RADIANS(G851))*COS(RADIANS(E859))*COS(RADIANS(AG849))))&gt;90,0,$F$4*$F$5/E858^2*(SIN(RADIANS(G851))*SIN(RADIANS(E859))+COS(RADIANS(G851))*COS(RADIANS(E859))*COS(RADIANS(AG849))))</f>
        <v>#DIV/0!</v>
      </c>
      <c r="AH851" t="e">
        <f>IF(DEGREES(ACOS(SIN(RADIANS(G851))*SIN(RADIANS(E859))+COS(RADIANS(G851))*COS(RADIANS(E859))*COS(RADIANS(AH849))))&gt;90,0,$F$4*$F$5/E858^2*(SIN(RADIANS(G851))*SIN(RADIANS(E859))+COS(RADIANS(G851))*COS(RADIANS(E859))*COS(RADIANS(AH849))))</f>
        <v>#DIV/0!</v>
      </c>
      <c r="AI851" t="e">
        <f>IF(DEGREES(ACOS(SIN(RADIANS(G851))*SIN(RADIANS(E859))+COS(RADIANS(G851))*COS(RADIANS(E859))*COS(RADIANS(AI849))))&gt;90,0,$F$4*$F$5/E858^2*(SIN(RADIANS(G851))*SIN(RADIANS(E859))+COS(RADIANS(G851))*COS(RADIANS(E859))*COS(RADIANS(AI849))))</f>
        <v>#DIV/0!</v>
      </c>
      <c r="AJ851" t="e">
        <f>IF(DEGREES(ACOS(SIN(RADIANS(G851))*SIN(RADIANS(E859))+COS(RADIANS(G851))*COS(RADIANS(E859))*COS(RADIANS(AJ849))))&gt;90,0,$F$4*$F$5/E858^2*(SIN(RADIANS(G851))*SIN(RADIANS(E859))+COS(RADIANS(G851))*COS(RADIANS(E859))*COS(RADIANS(AJ849))))</f>
        <v>#DIV/0!</v>
      </c>
      <c r="AK851" t="e">
        <f>IF(DEGREES(ACOS(SIN(RADIANS(G851))*SIN(RADIANS(E859))+COS(RADIANS(G851))*COS(RADIANS(E859))*COS(RADIANS(AK849))))&gt;90,0,$F$4*$F$5/E858^2*(SIN(RADIANS(G851))*SIN(RADIANS(E859))+COS(RADIANS(G851))*COS(RADIANS(E859))*COS(RADIANS(AK849))))</f>
        <v>#DIV/0!</v>
      </c>
      <c r="AL851" t="e">
        <f>IF(DEGREES(ACOS(SIN(RADIANS(G851))*SIN(RADIANS(E859))+COS(RADIANS(G851))*COS(RADIANS(E859))*COS(RADIANS(AL849))))&gt;90,0,$F$4*$F$5/E858^2*(SIN(RADIANS(G851))*SIN(RADIANS(E859))+COS(RADIANS(G851))*COS(RADIANS(E859))*COS(RADIANS(AL849))))</f>
        <v>#DIV/0!</v>
      </c>
      <c r="AM851" t="e">
        <f>IF(DEGREES(ACOS(SIN(RADIANS(G851))*SIN(RADIANS(E859))+COS(RADIANS(G851))*COS(RADIANS(E859))*COS(RADIANS(AM849))))&gt;90,0,$F$4*$F$5/E858^2*(SIN(RADIANS(G851))*SIN(RADIANS(E859))+COS(RADIANS(G851))*COS(RADIANS(E859))*COS(RADIANS(AM849))))</f>
        <v>#DIV/0!</v>
      </c>
      <c r="AN851" t="e">
        <f>IF(DEGREES(ACOS(SIN(RADIANS(G851))*SIN(RADIANS(E859))+COS(RADIANS(G851))*COS(RADIANS(E859))*COS(RADIANS(AN849))))&gt;90,0,$F$4*$F$5/E858^2*(SIN(RADIANS(G851))*SIN(RADIANS(E859))+COS(RADIANS(G851))*COS(RADIANS(E859))*COS(RADIANS(AN849))))</f>
        <v>#DIV/0!</v>
      </c>
      <c r="AO851" t="e">
        <f>IF(DEGREES(ACOS(SIN(RADIANS(G851))*SIN(RADIANS(E859))+COS(RADIANS(G851))*COS(RADIANS(E859))*COS(RADIANS(AO849))))&gt;90,0,$F$4*$F$5/E858^2*(SIN(RADIANS(G851))*SIN(RADIANS(E859))+COS(RADIANS(G851))*COS(RADIANS(E859))*COS(RADIANS(AO849))))</f>
        <v>#DIV/0!</v>
      </c>
      <c r="AP851" t="e">
        <f>IF(DEGREES(ACOS(SIN(RADIANS(G851))*SIN(RADIANS(E859))+COS(RADIANS(G851))*COS(RADIANS(E859))*COS(RADIANS(AP849))))&gt;90,0,$F$4*$F$5/E858^2*(SIN(RADIANS(G851))*SIN(RADIANS(E859))+COS(RADIANS(G851))*COS(RADIANS(E859))*COS(RADIANS(AP849))))</f>
        <v>#DIV/0!</v>
      </c>
      <c r="AQ851" t="e">
        <f>IF(DEGREES(ACOS(SIN(RADIANS(G851))*SIN(RADIANS(E859))+COS(RADIANS(G851))*COS(RADIANS(E859))*COS(RADIANS(AQ849))))&gt;90,0,$F$4*$F$5/E858^2*(SIN(RADIANS(G851))*SIN(RADIANS(E859))+COS(RADIANS(G851))*COS(RADIANS(E859))*COS(RADIANS(AQ849))))</f>
        <v>#DIV/0!</v>
      </c>
      <c r="AR851" t="e">
        <f>IF(DEGREES(ACOS(SIN(RADIANS(G851))*SIN(RADIANS(E859))+COS(RADIANS(G851))*COS(RADIANS(E859))*COS(RADIANS(AR849))))&gt;90,0,$F$4*$F$5/E858^2*(SIN(RADIANS(G851))*SIN(RADIANS(E859))+COS(RADIANS(G851))*COS(RADIANS(E859))*COS(RADIANS(AR849))))</f>
        <v>#DIV/0!</v>
      </c>
    </row>
    <row r="852" spans="2:44" x14ac:dyDescent="0.5">
      <c r="B852" t="s">
        <v>726</v>
      </c>
      <c r="E852" cm="1">
        <f t="array" ref="E852">INDEX($D$1751:$AM$1751,0,MATCH(E851-IF(E851&lt;360,0,360),$D$1700:$AM$1700,0))+IF(E851&gt;350,360,0)</f>
        <v>350</v>
      </c>
      <c r="G852">
        <v>80</v>
      </c>
      <c r="I852">
        <f>IF(DEGREES(ACOS(SIN(RADIANS(G852))*SIN(RADIANS(E859))+COS(RADIANS(G852))*COS(RADIANS(E859))*COS(RADIANS(I849))))&gt;90,0,$F$4*$F$5/E858^2*(SIN(RADIANS(G852))*SIN(RADIANS(E859))+COS(RADIANS(G852))*COS(RADIANS(E859))*COS(RADIANS(I849))))</f>
        <v>0</v>
      </c>
      <c r="J852">
        <f>IF(DEGREES(ACOS(SIN(RADIANS(G852))*SIN(RADIANS(E859))+COS(RADIANS(G852))*COS(RADIANS(E859))*COS(RADIANS(J849))))&gt;90,0,$F$4*$F$5/E858^2*(SIN(RADIANS(G852))*SIN(RADIANS(E859))+COS(RADIANS(G852))*COS(RADIANS(E859))*COS(RADIANS(J849))))</f>
        <v>0</v>
      </c>
      <c r="K852">
        <f>IF(DEGREES(ACOS(SIN(RADIANS(G852))*SIN(RADIANS(E859))+COS(RADIANS(G852))*COS(RADIANS(E859))*COS(RADIANS(K849))))&gt;90,0,$F$4*$F$5/E858^2*(SIN(RADIANS(G852))*SIN(RADIANS(E859))+COS(RADIANS(G852))*COS(RADIANS(E859))*COS(RADIANS(K849))))</f>
        <v>0</v>
      </c>
      <c r="L852">
        <f>IF(DEGREES(ACOS(SIN(RADIANS(G852))*SIN(RADIANS(E859))+COS(RADIANS(G852))*COS(RADIANS(E859))*COS(RADIANS(L849))))&gt;90,0,$F$4*$F$5/E858^2*(SIN(RADIANS(G852))*SIN(RADIANS(E859))+COS(RADIANS(G852))*COS(RADIANS(E859))*COS(RADIANS(L849))))</f>
        <v>0</v>
      </c>
      <c r="M852">
        <f>IF(DEGREES(ACOS(SIN(RADIANS(G852))*SIN(RADIANS(E859))+COS(RADIANS(G852))*COS(RADIANS(E859))*COS(RADIANS(M849))))&gt;90,0,$F$4*$F$5/E858^2*(SIN(RADIANS(G852))*SIN(RADIANS(E859))+COS(RADIANS(G852))*COS(RADIANS(E859))*COS(RADIANS(M849))))</f>
        <v>0</v>
      </c>
      <c r="N852">
        <f>IF(DEGREES(ACOS(SIN(RADIANS(G852))*SIN(RADIANS(E859))+COS(RADIANS(G852))*COS(RADIANS(E859))*COS(RADIANS(N849))))&gt;90,0,$F$4*$F$5/E858^2*(SIN(RADIANS(G852))*SIN(RADIANS(E859))+COS(RADIANS(G852))*COS(RADIANS(E859))*COS(RADIANS(N849))))</f>
        <v>0</v>
      </c>
      <c r="O852">
        <f>IF(DEGREES(ACOS(SIN(RADIANS(G852))*SIN(RADIANS(E859))+COS(RADIANS(G852))*COS(RADIANS(E859))*COS(RADIANS(O849))))&gt;90,0,$F$4*$F$5/E858^2*(SIN(RADIANS(G852))*SIN(RADIANS(E859))+COS(RADIANS(G852))*COS(RADIANS(E859))*COS(RADIANS(O849))))</f>
        <v>0</v>
      </c>
      <c r="P852">
        <f>IF(DEGREES(ACOS(SIN(RADIANS(G852))*SIN(RADIANS(E859))+COS(RADIANS(G852))*COS(RADIANS(E859))*COS(RADIANS(P849))))&gt;90,0,$F$4*$F$5/E858^2*(SIN(RADIANS(G852))*SIN(RADIANS(E859))+COS(RADIANS(G852))*COS(RADIANS(E859))*COS(RADIANS(P849))))</f>
        <v>0</v>
      </c>
      <c r="Q852">
        <f>IF(DEGREES(ACOS(SIN(RADIANS(G852))*SIN(RADIANS(E859))+COS(RADIANS(G852))*COS(RADIANS(E859))*COS(RADIANS(Q849))))&gt;90,0,$F$4*$F$5/E858^2*(SIN(RADIANS(G852))*SIN(RADIANS(E859))+COS(RADIANS(G852))*COS(RADIANS(E859))*COS(RADIANS(Q849))))</f>
        <v>0</v>
      </c>
      <c r="R852" t="e">
        <f>IF(DEGREES(ACOS(SIN(RADIANS(G852))*SIN(RADIANS(E859))+COS(RADIANS(G852))*COS(RADIANS(E859))*COS(RADIANS(R849))))&gt;90,0,$F$4*$F$5/E858^2*(SIN(RADIANS(G852))*SIN(RADIANS(E859))+COS(RADIANS(G852))*COS(RADIANS(E859))*COS(RADIANS(R849))))</f>
        <v>#DIV/0!</v>
      </c>
      <c r="S852" t="e">
        <f>IF(DEGREES(ACOS(SIN(RADIANS(G852))*SIN(RADIANS(E859))+COS(RADIANS(G852))*COS(RADIANS(E859))*COS(RADIANS(S849))))&gt;90,0,$F$4*$F$5/E858^2*(SIN(RADIANS(G852))*SIN(RADIANS(E859))+COS(RADIANS(G852))*COS(RADIANS(E859))*COS(RADIANS(S849))))</f>
        <v>#DIV/0!</v>
      </c>
      <c r="T852" t="e">
        <f>IF(DEGREES(ACOS(SIN(RADIANS(G852))*SIN(RADIANS(E859))+COS(RADIANS(G852))*COS(RADIANS(E859))*COS(RADIANS(T849))))&gt;90,0,$F$4*$F$5/E858^2*(SIN(RADIANS(G852))*SIN(RADIANS(E859))+COS(RADIANS(G852))*COS(RADIANS(E859))*COS(RADIANS(T849))))</f>
        <v>#DIV/0!</v>
      </c>
      <c r="U852" t="e">
        <f>IF(DEGREES(ACOS(SIN(RADIANS(G852))*SIN(RADIANS(E859))+COS(RADIANS(G852))*COS(RADIANS(E859))*COS(RADIANS(U849))))&gt;90,0,$F$4*$F$5/E858^2*(SIN(RADIANS(G852))*SIN(RADIANS(E859))+COS(RADIANS(G852))*COS(RADIANS(E859))*COS(RADIANS(U849))))</f>
        <v>#DIV/0!</v>
      </c>
      <c r="V852" t="e">
        <f>IF(DEGREES(ACOS(SIN(RADIANS(G852))*SIN(RADIANS(E859))+COS(RADIANS(G852))*COS(RADIANS(E859))*COS(RADIANS(V849))))&gt;90,0,$F$4*$F$5/E858^2*(SIN(RADIANS(G852))*SIN(RADIANS(E859))+COS(RADIANS(G852))*COS(RADIANS(E859))*COS(RADIANS(V849))))</f>
        <v>#DIV/0!</v>
      </c>
      <c r="W852" t="e">
        <f>IF(DEGREES(ACOS(SIN(RADIANS(G852))*SIN(RADIANS(E859))+COS(RADIANS(G852))*COS(RADIANS(E859))*COS(RADIANS(W849))))&gt;90,0,$F$4*$F$5/E858^2*(SIN(RADIANS(G852))*SIN(RADIANS(E859))+COS(RADIANS(G852))*COS(RADIANS(E859))*COS(RADIANS(W849))))</f>
        <v>#DIV/0!</v>
      </c>
      <c r="X852" t="e">
        <f>IF(DEGREES(ACOS(SIN(RADIANS(G852))*SIN(RADIANS(E859))+COS(RADIANS(G852))*COS(RADIANS(E859))*COS(RADIANS(X849))))&gt;90,0,$F$4*$F$5/E858^2*(SIN(RADIANS(G852))*SIN(RADIANS(E859))+COS(RADIANS(G852))*COS(RADIANS(E859))*COS(RADIANS(X849))))</f>
        <v>#DIV/0!</v>
      </c>
      <c r="Y852" t="e">
        <f>IF(DEGREES(ACOS(SIN(RADIANS(G852))*SIN(RADIANS(E859))+COS(RADIANS(G852))*COS(RADIANS(E859))*COS(RADIANS(Y849))))&gt;90,0,$F$4*$F$5/E858^2*(SIN(RADIANS(G852))*SIN(RADIANS(E859))+COS(RADIANS(G852))*COS(RADIANS(E859))*COS(RADIANS(Y849))))</f>
        <v>#DIV/0!</v>
      </c>
      <c r="Z852" t="e">
        <f>IF(DEGREES(ACOS(SIN(RADIANS(G852))*SIN(RADIANS(E859))+COS(RADIANS(G852))*COS(RADIANS(E859))*COS(RADIANS(Z849))))&gt;90,0,$F$4*$F$5/E858^2*(SIN(RADIANS(G852))*SIN(RADIANS(E859))+COS(RADIANS(G852))*COS(RADIANS(E859))*COS(RADIANS(Z849))))</f>
        <v>#DIV/0!</v>
      </c>
      <c r="AA852" t="e">
        <f>IF(DEGREES(ACOS(SIN(RADIANS(G852))*SIN(RADIANS(E859))+COS(RADIANS(G852))*COS(RADIANS(E859))*COS(RADIANS(AA849))))&gt;90,0,$F$4*$F$5/E858^2*(SIN(RADIANS(G852))*SIN(RADIANS(E859))+COS(RADIANS(G852))*COS(RADIANS(E859))*COS(RADIANS(AA849))))</f>
        <v>#DIV/0!</v>
      </c>
      <c r="AB852" t="e">
        <f>IF(DEGREES(ACOS(SIN(RADIANS(G852))*SIN(RADIANS(E859))+COS(RADIANS(G852))*COS(RADIANS(E859))*COS(RADIANS(AB849))))&gt;90,0,$F$4*$F$5/E858^2*(SIN(RADIANS(G852))*SIN(RADIANS(E859))+COS(RADIANS(G852))*COS(RADIANS(E859))*COS(RADIANS(AB849))))</f>
        <v>#DIV/0!</v>
      </c>
      <c r="AC852" t="e">
        <f>IF(DEGREES(ACOS(SIN(RADIANS(G852))*SIN(RADIANS(E859))+COS(RADIANS(G852))*COS(RADIANS(E859))*COS(RADIANS(AC849))))&gt;90,0,$F$4*$F$5/E858^2*(SIN(RADIANS(G852))*SIN(RADIANS(E859))+COS(RADIANS(G852))*COS(RADIANS(E859))*COS(RADIANS(AC849))))</f>
        <v>#DIV/0!</v>
      </c>
      <c r="AD852" t="e">
        <f>IF(DEGREES(ACOS(SIN(RADIANS(G852))*SIN(RADIANS(E859))+COS(RADIANS(G852))*COS(RADIANS(E859))*COS(RADIANS(AD849))))&gt;90,0,$F$4*$F$5/E858^2*(SIN(RADIANS(G852))*SIN(RADIANS(E859))+COS(RADIANS(G852))*COS(RADIANS(E859))*COS(RADIANS(AD849))))</f>
        <v>#DIV/0!</v>
      </c>
      <c r="AE852" t="e">
        <f>IF(DEGREES(ACOS(SIN(RADIANS(G852))*SIN(RADIANS(E859))+COS(RADIANS(G852))*COS(RADIANS(E859))*COS(RADIANS(AE849))))&gt;90,0,$F$4*$F$5/E858^2*(SIN(RADIANS(G852))*SIN(RADIANS(E859))+COS(RADIANS(G852))*COS(RADIANS(E859))*COS(RADIANS(AE849))))</f>
        <v>#DIV/0!</v>
      </c>
      <c r="AF852" t="e">
        <f>IF(DEGREES(ACOS(SIN(RADIANS(G852))*SIN(RADIANS(E859))+COS(RADIANS(G852))*COS(RADIANS(E859))*COS(RADIANS(AF849))))&gt;90,0,$F$4*$F$5/E858^2*(SIN(RADIANS(G852))*SIN(RADIANS(E859))+COS(RADIANS(G852))*COS(RADIANS(E859))*COS(RADIANS(AF849))))</f>
        <v>#DIV/0!</v>
      </c>
      <c r="AG852" t="e">
        <f>IF(DEGREES(ACOS(SIN(RADIANS(G852))*SIN(RADIANS(E859))+COS(RADIANS(G852))*COS(RADIANS(E859))*COS(RADIANS(AG849))))&gt;90,0,$F$4*$F$5/E858^2*(SIN(RADIANS(G852))*SIN(RADIANS(E859))+COS(RADIANS(G852))*COS(RADIANS(E859))*COS(RADIANS(AG849))))</f>
        <v>#DIV/0!</v>
      </c>
      <c r="AH852" t="e">
        <f>IF(DEGREES(ACOS(SIN(RADIANS(G852))*SIN(RADIANS(E859))+COS(RADIANS(G852))*COS(RADIANS(E859))*COS(RADIANS(AH849))))&gt;90,0,$F$4*$F$5/E858^2*(SIN(RADIANS(G852))*SIN(RADIANS(E859))+COS(RADIANS(G852))*COS(RADIANS(E859))*COS(RADIANS(AH849))))</f>
        <v>#DIV/0!</v>
      </c>
      <c r="AI852" t="e">
        <f>IF(DEGREES(ACOS(SIN(RADIANS(G852))*SIN(RADIANS(E859))+COS(RADIANS(G852))*COS(RADIANS(E859))*COS(RADIANS(AI849))))&gt;90,0,$F$4*$F$5/E858^2*(SIN(RADIANS(G852))*SIN(RADIANS(E859))+COS(RADIANS(G852))*COS(RADIANS(E859))*COS(RADIANS(AI849))))</f>
        <v>#DIV/0!</v>
      </c>
      <c r="AJ852" t="e">
        <f>IF(DEGREES(ACOS(SIN(RADIANS(G852))*SIN(RADIANS(E859))+COS(RADIANS(G852))*COS(RADIANS(E859))*COS(RADIANS(AJ849))))&gt;90,0,$F$4*$F$5/E858^2*(SIN(RADIANS(G852))*SIN(RADIANS(E859))+COS(RADIANS(G852))*COS(RADIANS(E859))*COS(RADIANS(AJ849))))</f>
        <v>#DIV/0!</v>
      </c>
      <c r="AK852">
        <f>IF(DEGREES(ACOS(SIN(RADIANS(G852))*SIN(RADIANS(E859))+COS(RADIANS(G852))*COS(RADIANS(E859))*COS(RADIANS(AK849))))&gt;90,0,$F$4*$F$5/E858^2*(SIN(RADIANS(G852))*SIN(RADIANS(E859))+COS(RADIANS(G852))*COS(RADIANS(E859))*COS(RADIANS(AK849))))</f>
        <v>0</v>
      </c>
      <c r="AL852">
        <f>IF(DEGREES(ACOS(SIN(RADIANS(G852))*SIN(RADIANS(E859))+COS(RADIANS(G852))*COS(RADIANS(E859))*COS(RADIANS(AL849))))&gt;90,0,$F$4*$F$5/E858^2*(SIN(RADIANS(G852))*SIN(RADIANS(E859))+COS(RADIANS(G852))*COS(RADIANS(E859))*COS(RADIANS(AL849))))</f>
        <v>0</v>
      </c>
      <c r="AM852">
        <f>IF(DEGREES(ACOS(SIN(RADIANS(G852))*SIN(RADIANS(E859))+COS(RADIANS(G852))*COS(RADIANS(E859))*COS(RADIANS(AM849))))&gt;90,0,$F$4*$F$5/E858^2*(SIN(RADIANS(G852))*SIN(RADIANS(E859))+COS(RADIANS(G852))*COS(RADIANS(E859))*COS(RADIANS(AM849))))</f>
        <v>0</v>
      </c>
      <c r="AN852">
        <f>IF(DEGREES(ACOS(SIN(RADIANS(G852))*SIN(RADIANS(E859))+COS(RADIANS(G852))*COS(RADIANS(E859))*COS(RADIANS(AN849))))&gt;90,0,$F$4*$F$5/E858^2*(SIN(RADIANS(G852))*SIN(RADIANS(E859))+COS(RADIANS(G852))*COS(RADIANS(E859))*COS(RADIANS(AN849))))</f>
        <v>0</v>
      </c>
      <c r="AO852">
        <f>IF(DEGREES(ACOS(SIN(RADIANS(G852))*SIN(RADIANS(E859))+COS(RADIANS(G852))*COS(RADIANS(E859))*COS(RADIANS(AO849))))&gt;90,0,$F$4*$F$5/E858^2*(SIN(RADIANS(G852))*SIN(RADIANS(E859))+COS(RADIANS(G852))*COS(RADIANS(E859))*COS(RADIANS(AO849))))</f>
        <v>0</v>
      </c>
      <c r="AP852">
        <f>IF(DEGREES(ACOS(SIN(RADIANS(G852))*SIN(RADIANS(E859))+COS(RADIANS(G852))*COS(RADIANS(E859))*COS(RADIANS(AP849))))&gt;90,0,$F$4*$F$5/E858^2*(SIN(RADIANS(G852))*SIN(RADIANS(E859))+COS(RADIANS(G852))*COS(RADIANS(E859))*COS(RADIANS(AP849))))</f>
        <v>0</v>
      </c>
      <c r="AQ852">
        <f>IF(DEGREES(ACOS(SIN(RADIANS(G852))*SIN(RADIANS(E859))+COS(RADIANS(G852))*COS(RADIANS(E859))*COS(RADIANS(AQ849))))&gt;90,0,$F$4*$F$5/E858^2*(SIN(RADIANS(G852))*SIN(RADIANS(E859))+COS(RADIANS(G852))*COS(RADIANS(E859))*COS(RADIANS(AQ849))))</f>
        <v>0</v>
      </c>
      <c r="AR852">
        <f>IF(DEGREES(ACOS(SIN(RADIANS(G852))*SIN(RADIANS(E859))+COS(RADIANS(G852))*COS(RADIANS(E859))*COS(RADIANS(AR849))))&gt;90,0,$F$4*$F$5/E858^2*(SIN(RADIANS(G852))*SIN(RADIANS(E859))+COS(RADIANS(G852))*COS(RADIANS(E859))*COS(RADIANS(AR849))))</f>
        <v>0</v>
      </c>
    </row>
    <row r="853" spans="2:44" x14ac:dyDescent="0.5">
      <c r="B853" s="40" t="s">
        <v>781</v>
      </c>
      <c r="E853">
        <f>IF(E852-$F$13&lt;0,E852-$F$13+360,IF(E852-$F$13&gt;360,E852-$F$13-360,E852-$F$13))</f>
        <v>80</v>
      </c>
      <c r="G853">
        <v>70</v>
      </c>
      <c r="I853">
        <f>IF(DEGREES(ACOS(SIN(RADIANS(G853))*SIN(RADIANS(E859))+COS(RADIANS(G853))*COS(RADIANS(E859))*COS(RADIANS(I849))))&gt;90,0,$F$4*$F$5/E858^2*(SIN(RADIANS(G853))*SIN(RADIANS(E859))+COS(RADIANS(G853))*COS(RADIANS(E859))*COS(RADIANS(I849))))</f>
        <v>0</v>
      </c>
      <c r="J853">
        <f>IF(DEGREES(ACOS(SIN(RADIANS(G853))*SIN(RADIANS(E859))+COS(RADIANS(G853))*COS(RADIANS(E859))*COS(RADIANS(J849))))&gt;90,0,$F$4*$F$5/E858^2*(SIN(RADIANS(G853))*SIN(RADIANS(E859))+COS(RADIANS(G853))*COS(RADIANS(E859))*COS(RADIANS(J849))))</f>
        <v>0</v>
      </c>
      <c r="K853">
        <f>IF(DEGREES(ACOS(SIN(RADIANS(G853))*SIN(RADIANS(E859))+COS(RADIANS(G853))*COS(RADIANS(E859))*COS(RADIANS(K849))))&gt;90,0,$F$4*$F$5/E858^2*(SIN(RADIANS(G853))*SIN(RADIANS(E859))+COS(RADIANS(G853))*COS(RADIANS(E859))*COS(RADIANS(K849))))</f>
        <v>0</v>
      </c>
      <c r="L853">
        <f>IF(DEGREES(ACOS(SIN(RADIANS(G853))*SIN(RADIANS(E859))+COS(RADIANS(G853))*COS(RADIANS(E859))*COS(RADIANS(L849))))&gt;90,0,$F$4*$F$5/E858^2*(SIN(RADIANS(G853))*SIN(RADIANS(E859))+COS(RADIANS(G853))*COS(RADIANS(E859))*COS(RADIANS(L849))))</f>
        <v>0</v>
      </c>
      <c r="M853">
        <f>IF(DEGREES(ACOS(SIN(RADIANS(G853))*SIN(RADIANS(E859))+COS(RADIANS(G853))*COS(RADIANS(E859))*COS(RADIANS(M849))))&gt;90,0,$F$4*$F$5/E858^2*(SIN(RADIANS(G853))*SIN(RADIANS(E859))+COS(RADIANS(G853))*COS(RADIANS(E859))*COS(RADIANS(M849))))</f>
        <v>0</v>
      </c>
      <c r="N853">
        <f>IF(DEGREES(ACOS(SIN(RADIANS(G853))*SIN(RADIANS(E859))+COS(RADIANS(G853))*COS(RADIANS(E859))*COS(RADIANS(N849))))&gt;90,0,$F$4*$F$5/E858^2*(SIN(RADIANS(G853))*SIN(RADIANS(E859))+COS(RADIANS(G853))*COS(RADIANS(E859))*COS(RADIANS(N849))))</f>
        <v>0</v>
      </c>
      <c r="O853">
        <f>IF(DEGREES(ACOS(SIN(RADIANS(G853))*SIN(RADIANS(E859))+COS(RADIANS(G853))*COS(RADIANS(E859))*COS(RADIANS(O849))))&gt;90,0,$F$4*$F$5/E858^2*(SIN(RADIANS(G853))*SIN(RADIANS(E859))+COS(RADIANS(G853))*COS(RADIANS(E859))*COS(RADIANS(O849))))</f>
        <v>0</v>
      </c>
      <c r="P853">
        <f>IF(DEGREES(ACOS(SIN(RADIANS(G853))*SIN(RADIANS(E859))+COS(RADIANS(G853))*COS(RADIANS(E859))*COS(RADIANS(P849))))&gt;90,0,$F$4*$F$5/E858^2*(SIN(RADIANS(G853))*SIN(RADIANS(E859))+COS(RADIANS(G853))*COS(RADIANS(E859))*COS(RADIANS(P849))))</f>
        <v>0</v>
      </c>
      <c r="Q853">
        <f>IF(DEGREES(ACOS(SIN(RADIANS(G853))*SIN(RADIANS(E859))+COS(RADIANS(G853))*COS(RADIANS(E859))*COS(RADIANS(Q849))))&gt;90,0,$F$4*$F$5/E858^2*(SIN(RADIANS(G853))*SIN(RADIANS(E859))+COS(RADIANS(G853))*COS(RADIANS(E859))*COS(RADIANS(Q849))))</f>
        <v>0</v>
      </c>
      <c r="R853" t="e">
        <f>IF(DEGREES(ACOS(SIN(RADIANS(G853))*SIN(RADIANS(E859))+COS(RADIANS(G853))*COS(RADIANS(E859))*COS(RADIANS(R849))))&gt;90,0,$F$4*$F$5/E858^2*(SIN(RADIANS(G853))*SIN(RADIANS(E859))+COS(RADIANS(G853))*COS(RADIANS(E859))*COS(RADIANS(R849))))</f>
        <v>#DIV/0!</v>
      </c>
      <c r="S853" t="e">
        <f>IF(DEGREES(ACOS(SIN(RADIANS(G853))*SIN(RADIANS(E859))+COS(RADIANS(G853))*COS(RADIANS(E859))*COS(RADIANS(S849))))&gt;90,0,$F$4*$F$5/E858^2*(SIN(RADIANS(G853))*SIN(RADIANS(E859))+COS(RADIANS(G853))*COS(RADIANS(E859))*COS(RADIANS(S849))))</f>
        <v>#DIV/0!</v>
      </c>
      <c r="T853" t="e">
        <f>IF(DEGREES(ACOS(SIN(RADIANS(G853))*SIN(RADIANS(E859))+COS(RADIANS(G853))*COS(RADIANS(E859))*COS(RADIANS(T849))))&gt;90,0,$F$4*$F$5/E858^2*(SIN(RADIANS(G853))*SIN(RADIANS(E859))+COS(RADIANS(G853))*COS(RADIANS(E859))*COS(RADIANS(T849))))</f>
        <v>#DIV/0!</v>
      </c>
      <c r="U853" t="e">
        <f>IF(DEGREES(ACOS(SIN(RADIANS(G853))*SIN(RADIANS(E859))+COS(RADIANS(G853))*COS(RADIANS(E859))*COS(RADIANS(U849))))&gt;90,0,$F$4*$F$5/E858^2*(SIN(RADIANS(G853))*SIN(RADIANS(E859))+COS(RADIANS(G853))*COS(RADIANS(E859))*COS(RADIANS(U849))))</f>
        <v>#DIV/0!</v>
      </c>
      <c r="V853" t="e">
        <f>IF(DEGREES(ACOS(SIN(RADIANS(G853))*SIN(RADIANS(E859))+COS(RADIANS(G853))*COS(RADIANS(E859))*COS(RADIANS(V849))))&gt;90,0,$F$4*$F$5/E858^2*(SIN(RADIANS(G853))*SIN(RADIANS(E859))+COS(RADIANS(G853))*COS(RADIANS(E859))*COS(RADIANS(V849))))</f>
        <v>#DIV/0!</v>
      </c>
      <c r="W853" t="e">
        <f>IF(DEGREES(ACOS(SIN(RADIANS(G853))*SIN(RADIANS(E859))+COS(RADIANS(G853))*COS(RADIANS(E859))*COS(RADIANS(W849))))&gt;90,0,$F$4*$F$5/E858^2*(SIN(RADIANS(G853))*SIN(RADIANS(E859))+COS(RADIANS(G853))*COS(RADIANS(E859))*COS(RADIANS(W849))))</f>
        <v>#DIV/0!</v>
      </c>
      <c r="X853" t="e">
        <f>IF(DEGREES(ACOS(SIN(RADIANS(G853))*SIN(RADIANS(E859))+COS(RADIANS(G853))*COS(RADIANS(E859))*COS(RADIANS(X849))))&gt;90,0,$F$4*$F$5/E858^2*(SIN(RADIANS(G853))*SIN(RADIANS(E859))+COS(RADIANS(G853))*COS(RADIANS(E859))*COS(RADIANS(X849))))</f>
        <v>#DIV/0!</v>
      </c>
      <c r="Y853" t="e">
        <f>IF(DEGREES(ACOS(SIN(RADIANS(G853))*SIN(RADIANS(E859))+COS(RADIANS(G853))*COS(RADIANS(E859))*COS(RADIANS(Y849))))&gt;90,0,$F$4*$F$5/E858^2*(SIN(RADIANS(G853))*SIN(RADIANS(E859))+COS(RADIANS(G853))*COS(RADIANS(E859))*COS(RADIANS(Y849))))</f>
        <v>#DIV/0!</v>
      </c>
      <c r="Z853" t="e">
        <f>IF(DEGREES(ACOS(SIN(RADIANS(G853))*SIN(RADIANS(E859))+COS(RADIANS(G853))*COS(RADIANS(E859))*COS(RADIANS(Z849))))&gt;90,0,$F$4*$F$5/E858^2*(SIN(RADIANS(G853))*SIN(RADIANS(E859))+COS(RADIANS(G853))*COS(RADIANS(E859))*COS(RADIANS(Z849))))</f>
        <v>#DIV/0!</v>
      </c>
      <c r="AA853" t="e">
        <f>IF(DEGREES(ACOS(SIN(RADIANS(G853))*SIN(RADIANS(E859))+COS(RADIANS(G853))*COS(RADIANS(E859))*COS(RADIANS(AA849))))&gt;90,0,$F$4*$F$5/E858^2*(SIN(RADIANS(G853))*SIN(RADIANS(E859))+COS(RADIANS(G853))*COS(RADIANS(E859))*COS(RADIANS(AA849))))</f>
        <v>#DIV/0!</v>
      </c>
      <c r="AB853" t="e">
        <f>IF(DEGREES(ACOS(SIN(RADIANS(G853))*SIN(RADIANS(E859))+COS(RADIANS(G853))*COS(RADIANS(E859))*COS(RADIANS(AB849))))&gt;90,0,$F$4*$F$5/E858^2*(SIN(RADIANS(G853))*SIN(RADIANS(E859))+COS(RADIANS(G853))*COS(RADIANS(E859))*COS(RADIANS(AB849))))</f>
        <v>#DIV/0!</v>
      </c>
      <c r="AC853" t="e">
        <f>IF(DEGREES(ACOS(SIN(RADIANS(G853))*SIN(RADIANS(E859))+COS(RADIANS(G853))*COS(RADIANS(E859))*COS(RADIANS(AC849))))&gt;90,0,$F$4*$F$5/E858^2*(SIN(RADIANS(G853))*SIN(RADIANS(E859))+COS(RADIANS(G853))*COS(RADIANS(E859))*COS(RADIANS(AC849))))</f>
        <v>#DIV/0!</v>
      </c>
      <c r="AD853" t="e">
        <f>IF(DEGREES(ACOS(SIN(RADIANS(G853))*SIN(RADIANS(E859))+COS(RADIANS(G853))*COS(RADIANS(E859))*COS(RADIANS(AD849))))&gt;90,0,$F$4*$F$5/E858^2*(SIN(RADIANS(G853))*SIN(RADIANS(E859))+COS(RADIANS(G853))*COS(RADIANS(E859))*COS(RADIANS(AD849))))</f>
        <v>#DIV/0!</v>
      </c>
      <c r="AE853" t="e">
        <f>IF(DEGREES(ACOS(SIN(RADIANS(G853))*SIN(RADIANS(E859))+COS(RADIANS(G853))*COS(RADIANS(E859))*COS(RADIANS(AE849))))&gt;90,0,$F$4*$F$5/E858^2*(SIN(RADIANS(G853))*SIN(RADIANS(E859))+COS(RADIANS(G853))*COS(RADIANS(E859))*COS(RADIANS(AE849))))</f>
        <v>#DIV/0!</v>
      </c>
      <c r="AF853" t="e">
        <f>IF(DEGREES(ACOS(SIN(RADIANS(G853))*SIN(RADIANS(E859))+COS(RADIANS(G853))*COS(RADIANS(E859))*COS(RADIANS(AF849))))&gt;90,0,$F$4*$F$5/E858^2*(SIN(RADIANS(G853))*SIN(RADIANS(E859))+COS(RADIANS(G853))*COS(RADIANS(E859))*COS(RADIANS(AF849))))</f>
        <v>#DIV/0!</v>
      </c>
      <c r="AG853" t="e">
        <f>IF(DEGREES(ACOS(SIN(RADIANS(G853))*SIN(RADIANS(E859))+COS(RADIANS(G853))*COS(RADIANS(E859))*COS(RADIANS(AG849))))&gt;90,0,$F$4*$F$5/E858^2*(SIN(RADIANS(G853))*SIN(RADIANS(E859))+COS(RADIANS(G853))*COS(RADIANS(E859))*COS(RADIANS(AG849))))</f>
        <v>#DIV/0!</v>
      </c>
      <c r="AH853" t="e">
        <f>IF(DEGREES(ACOS(SIN(RADIANS(G853))*SIN(RADIANS(E859))+COS(RADIANS(G853))*COS(RADIANS(E859))*COS(RADIANS(AH849))))&gt;90,0,$F$4*$F$5/E858^2*(SIN(RADIANS(G853))*SIN(RADIANS(E859))+COS(RADIANS(G853))*COS(RADIANS(E859))*COS(RADIANS(AH849))))</f>
        <v>#DIV/0!</v>
      </c>
      <c r="AI853" t="e">
        <f>IF(DEGREES(ACOS(SIN(RADIANS(G853))*SIN(RADIANS(E859))+COS(RADIANS(G853))*COS(RADIANS(E859))*COS(RADIANS(AI849))))&gt;90,0,$F$4*$F$5/E858^2*(SIN(RADIANS(G853))*SIN(RADIANS(E859))+COS(RADIANS(G853))*COS(RADIANS(E859))*COS(RADIANS(AI849))))</f>
        <v>#DIV/0!</v>
      </c>
      <c r="AJ853" t="e">
        <f>IF(DEGREES(ACOS(SIN(RADIANS(G853))*SIN(RADIANS(E859))+COS(RADIANS(G853))*COS(RADIANS(E859))*COS(RADIANS(AJ849))))&gt;90,0,$F$4*$F$5/E858^2*(SIN(RADIANS(G853))*SIN(RADIANS(E859))+COS(RADIANS(G853))*COS(RADIANS(E859))*COS(RADIANS(AJ849))))</f>
        <v>#DIV/0!</v>
      </c>
      <c r="AK853">
        <f>IF(DEGREES(ACOS(SIN(RADIANS(G853))*SIN(RADIANS(E859))+COS(RADIANS(G853))*COS(RADIANS(E859))*COS(RADIANS(AK849))))&gt;90,0,$F$4*$F$5/E858^2*(SIN(RADIANS(G853))*SIN(RADIANS(E859))+COS(RADIANS(G853))*COS(RADIANS(E859))*COS(RADIANS(AK849))))</f>
        <v>0</v>
      </c>
      <c r="AL853">
        <f>IF(DEGREES(ACOS(SIN(RADIANS(G853))*SIN(RADIANS(E859))+COS(RADIANS(G853))*COS(RADIANS(E859))*COS(RADIANS(AL849))))&gt;90,0,$F$4*$F$5/E858^2*(SIN(RADIANS(G853))*SIN(RADIANS(E859))+COS(RADIANS(G853))*COS(RADIANS(E859))*COS(RADIANS(AL849))))</f>
        <v>0</v>
      </c>
      <c r="AM853">
        <f>IF(DEGREES(ACOS(SIN(RADIANS(G853))*SIN(RADIANS(E859))+COS(RADIANS(G853))*COS(RADIANS(E859))*COS(RADIANS(AM849))))&gt;90,0,$F$4*$F$5/E858^2*(SIN(RADIANS(G853))*SIN(RADIANS(E859))+COS(RADIANS(G853))*COS(RADIANS(E859))*COS(RADIANS(AM849))))</f>
        <v>0</v>
      </c>
      <c r="AN853">
        <f>IF(DEGREES(ACOS(SIN(RADIANS(G853))*SIN(RADIANS(E859))+COS(RADIANS(G853))*COS(RADIANS(E859))*COS(RADIANS(AN849))))&gt;90,0,$F$4*$F$5/E858^2*(SIN(RADIANS(G853))*SIN(RADIANS(E859))+COS(RADIANS(G853))*COS(RADIANS(E859))*COS(RADIANS(AN849))))</f>
        <v>0</v>
      </c>
      <c r="AO853">
        <f>IF(DEGREES(ACOS(SIN(RADIANS(G853))*SIN(RADIANS(E859))+COS(RADIANS(G853))*COS(RADIANS(E859))*COS(RADIANS(AO849))))&gt;90,0,$F$4*$F$5/E858^2*(SIN(RADIANS(G853))*SIN(RADIANS(E859))+COS(RADIANS(G853))*COS(RADIANS(E859))*COS(RADIANS(AO849))))</f>
        <v>0</v>
      </c>
      <c r="AP853">
        <f>IF(DEGREES(ACOS(SIN(RADIANS(G853))*SIN(RADIANS(E859))+COS(RADIANS(G853))*COS(RADIANS(E859))*COS(RADIANS(AP849))))&gt;90,0,$F$4*$F$5/E858^2*(SIN(RADIANS(G853))*SIN(RADIANS(E859))+COS(RADIANS(G853))*COS(RADIANS(E859))*COS(RADIANS(AP849))))</f>
        <v>0</v>
      </c>
      <c r="AQ853">
        <f>IF(DEGREES(ACOS(SIN(RADIANS(G853))*SIN(RADIANS(E859))+COS(RADIANS(G853))*COS(RADIANS(E859))*COS(RADIANS(AQ849))))&gt;90,0,$F$4*$F$5/E858^2*(SIN(RADIANS(G853))*SIN(RADIANS(E859))+COS(RADIANS(G853))*COS(RADIANS(E859))*COS(RADIANS(AQ849))))</f>
        <v>0</v>
      </c>
      <c r="AR853">
        <f>IF(DEGREES(ACOS(SIN(RADIANS(G853))*SIN(RADIANS(E859))+COS(RADIANS(G853))*COS(RADIANS(E859))*COS(RADIANS(AR849))))&gt;90,0,$F$4*$F$5/E858^2*(SIN(RADIANS(G853))*SIN(RADIANS(E859))+COS(RADIANS(G853))*COS(RADIANS(E859))*COS(RADIANS(AR849))))</f>
        <v>0</v>
      </c>
    </row>
    <row r="854" spans="2:44" x14ac:dyDescent="0.5">
      <c r="B854" s="40" t="s">
        <v>727</v>
      </c>
      <c r="E854">
        <f>IF(E851&lt;360,E851/360,(E851-360)/360)</f>
        <v>0.97222222222222221</v>
      </c>
      <c r="G854">
        <v>60</v>
      </c>
      <c r="I854">
        <f>IF(DEGREES(ACOS(SIN(RADIANS(G854))*SIN(RADIANS(E859))+COS(RADIANS(G854))*COS(RADIANS(E859))*COS(RADIANS(I849))))&gt;90,0,$F$4*$F$5/E858^2*(SIN(RADIANS(G854))*SIN(RADIANS(E859))+COS(RADIANS(G854))*COS(RADIANS(E859))*COS(RADIANS(I849))))</f>
        <v>0</v>
      </c>
      <c r="J854">
        <f>IF(DEGREES(ACOS(SIN(RADIANS(G854))*SIN(RADIANS(E859))+COS(RADIANS(G854))*COS(RADIANS(E859))*COS(RADIANS(J849))))&gt;90,0,$F$4*$F$5/E858^2*(SIN(RADIANS(G854))*SIN(RADIANS(E859))+COS(RADIANS(G854))*COS(RADIANS(E859))*COS(RADIANS(J849))))</f>
        <v>0</v>
      </c>
      <c r="K854">
        <f>IF(DEGREES(ACOS(SIN(RADIANS(G854))*SIN(RADIANS(E859))+COS(RADIANS(G854))*COS(RADIANS(E859))*COS(RADIANS(K849))))&gt;90,0,$F$4*$F$5/E858^2*(SIN(RADIANS(G854))*SIN(RADIANS(E859))+COS(RADIANS(G854))*COS(RADIANS(E859))*COS(RADIANS(K849))))</f>
        <v>0</v>
      </c>
      <c r="L854">
        <f>IF(DEGREES(ACOS(SIN(RADIANS(G854))*SIN(RADIANS(E859))+COS(RADIANS(G854))*COS(RADIANS(E859))*COS(RADIANS(L849))))&gt;90,0,$F$4*$F$5/E858^2*(SIN(RADIANS(G854))*SIN(RADIANS(E859))+COS(RADIANS(G854))*COS(RADIANS(E859))*COS(RADIANS(L849))))</f>
        <v>0</v>
      </c>
      <c r="M854">
        <f>IF(DEGREES(ACOS(SIN(RADIANS(G854))*SIN(RADIANS(E859))+COS(RADIANS(G854))*COS(RADIANS(E859))*COS(RADIANS(M849))))&gt;90,0,$F$4*$F$5/E858^2*(SIN(RADIANS(G854))*SIN(RADIANS(E859))+COS(RADIANS(G854))*COS(RADIANS(E859))*COS(RADIANS(M849))))</f>
        <v>0</v>
      </c>
      <c r="N854">
        <f>IF(DEGREES(ACOS(SIN(RADIANS(G854))*SIN(RADIANS(E859))+COS(RADIANS(G854))*COS(RADIANS(E859))*COS(RADIANS(N849))))&gt;90,0,$F$4*$F$5/E858^2*(SIN(RADIANS(G854))*SIN(RADIANS(E859))+COS(RADIANS(G854))*COS(RADIANS(E859))*COS(RADIANS(N849))))</f>
        <v>0</v>
      </c>
      <c r="O854">
        <f>IF(DEGREES(ACOS(SIN(RADIANS(G854))*SIN(RADIANS(E859))+COS(RADIANS(G854))*COS(RADIANS(E859))*COS(RADIANS(O849))))&gt;90,0,$F$4*$F$5/E858^2*(SIN(RADIANS(G854))*SIN(RADIANS(E859))+COS(RADIANS(G854))*COS(RADIANS(E859))*COS(RADIANS(O849))))</f>
        <v>0</v>
      </c>
      <c r="P854">
        <f>IF(DEGREES(ACOS(SIN(RADIANS(G854))*SIN(RADIANS(E859))+COS(RADIANS(G854))*COS(RADIANS(E859))*COS(RADIANS(P849))))&gt;90,0,$F$4*$F$5/E858^2*(SIN(RADIANS(G854))*SIN(RADIANS(E859))+COS(RADIANS(G854))*COS(RADIANS(E859))*COS(RADIANS(P849))))</f>
        <v>0</v>
      </c>
      <c r="Q854">
        <f>IF(DEGREES(ACOS(SIN(RADIANS(G854))*SIN(RADIANS(E859))+COS(RADIANS(G854))*COS(RADIANS(E859))*COS(RADIANS(Q849))))&gt;90,0,$F$4*$F$5/E858^2*(SIN(RADIANS(G854))*SIN(RADIANS(E859))+COS(RADIANS(G854))*COS(RADIANS(E859))*COS(RADIANS(Q849))))</f>
        <v>0</v>
      </c>
      <c r="R854" t="e">
        <f>IF(DEGREES(ACOS(SIN(RADIANS(G854))*SIN(RADIANS(E859))+COS(RADIANS(G854))*COS(RADIANS(E859))*COS(RADIANS(R849))))&gt;90,0,$F$4*$F$5/E858^2*(SIN(RADIANS(G854))*SIN(RADIANS(E859))+COS(RADIANS(G854))*COS(RADIANS(E859))*COS(RADIANS(R849))))</f>
        <v>#DIV/0!</v>
      </c>
      <c r="S854" t="e">
        <f>IF(DEGREES(ACOS(SIN(RADIANS(G854))*SIN(RADIANS(E859))+COS(RADIANS(G854))*COS(RADIANS(E859))*COS(RADIANS(S849))))&gt;90,0,$F$4*$F$5/E858^2*(SIN(RADIANS(G854))*SIN(RADIANS(E859))+COS(RADIANS(G854))*COS(RADIANS(E859))*COS(RADIANS(S849))))</f>
        <v>#DIV/0!</v>
      </c>
      <c r="T854" t="e">
        <f>IF(DEGREES(ACOS(SIN(RADIANS(G854))*SIN(RADIANS(E859))+COS(RADIANS(G854))*COS(RADIANS(E859))*COS(RADIANS(T849))))&gt;90,0,$F$4*$F$5/E858^2*(SIN(RADIANS(G854))*SIN(RADIANS(E859))+COS(RADIANS(G854))*COS(RADIANS(E859))*COS(RADIANS(T849))))</f>
        <v>#DIV/0!</v>
      </c>
      <c r="U854" t="e">
        <f>IF(DEGREES(ACOS(SIN(RADIANS(G854))*SIN(RADIANS(E859))+COS(RADIANS(G854))*COS(RADIANS(E859))*COS(RADIANS(U849))))&gt;90,0,$F$4*$F$5/E858^2*(SIN(RADIANS(G854))*SIN(RADIANS(E859))+COS(RADIANS(G854))*COS(RADIANS(E859))*COS(RADIANS(U849))))</f>
        <v>#DIV/0!</v>
      </c>
      <c r="V854" t="e">
        <f>IF(DEGREES(ACOS(SIN(RADIANS(G854))*SIN(RADIANS(E859))+COS(RADIANS(G854))*COS(RADIANS(E859))*COS(RADIANS(V849))))&gt;90,0,$F$4*$F$5/E858^2*(SIN(RADIANS(G854))*SIN(RADIANS(E859))+COS(RADIANS(G854))*COS(RADIANS(E859))*COS(RADIANS(V849))))</f>
        <v>#DIV/0!</v>
      </c>
      <c r="W854" t="e">
        <f>IF(DEGREES(ACOS(SIN(RADIANS(G854))*SIN(RADIANS(E859))+COS(RADIANS(G854))*COS(RADIANS(E859))*COS(RADIANS(W849))))&gt;90,0,$F$4*$F$5/E858^2*(SIN(RADIANS(G854))*SIN(RADIANS(E859))+COS(RADIANS(G854))*COS(RADIANS(E859))*COS(RADIANS(W849))))</f>
        <v>#DIV/0!</v>
      </c>
      <c r="X854" t="e">
        <f>IF(DEGREES(ACOS(SIN(RADIANS(G854))*SIN(RADIANS(E859))+COS(RADIANS(G854))*COS(RADIANS(E859))*COS(RADIANS(X849))))&gt;90,0,$F$4*$F$5/E858^2*(SIN(RADIANS(G854))*SIN(RADIANS(E859))+COS(RADIANS(G854))*COS(RADIANS(E859))*COS(RADIANS(X849))))</f>
        <v>#DIV/0!</v>
      </c>
      <c r="Y854" t="e">
        <f>IF(DEGREES(ACOS(SIN(RADIANS(G854))*SIN(RADIANS(E859))+COS(RADIANS(G854))*COS(RADIANS(E859))*COS(RADIANS(Y849))))&gt;90,0,$F$4*$F$5/E858^2*(SIN(RADIANS(G854))*SIN(RADIANS(E859))+COS(RADIANS(G854))*COS(RADIANS(E859))*COS(RADIANS(Y849))))</f>
        <v>#DIV/0!</v>
      </c>
      <c r="Z854" t="e">
        <f>IF(DEGREES(ACOS(SIN(RADIANS(G854))*SIN(RADIANS(E859))+COS(RADIANS(G854))*COS(RADIANS(E859))*COS(RADIANS(Z849))))&gt;90,0,$F$4*$F$5/E858^2*(SIN(RADIANS(G854))*SIN(RADIANS(E859))+COS(RADIANS(G854))*COS(RADIANS(E859))*COS(RADIANS(Z849))))</f>
        <v>#DIV/0!</v>
      </c>
      <c r="AA854" t="e">
        <f>IF(DEGREES(ACOS(SIN(RADIANS(G854))*SIN(RADIANS(E859))+COS(RADIANS(G854))*COS(RADIANS(E859))*COS(RADIANS(AA849))))&gt;90,0,$F$4*$F$5/E858^2*(SIN(RADIANS(G854))*SIN(RADIANS(E859))+COS(RADIANS(G854))*COS(RADIANS(E859))*COS(RADIANS(AA849))))</f>
        <v>#DIV/0!</v>
      </c>
      <c r="AB854" t="e">
        <f>IF(DEGREES(ACOS(SIN(RADIANS(G854))*SIN(RADIANS(E859))+COS(RADIANS(G854))*COS(RADIANS(E859))*COS(RADIANS(AB849))))&gt;90,0,$F$4*$F$5/E858^2*(SIN(RADIANS(G854))*SIN(RADIANS(E859))+COS(RADIANS(G854))*COS(RADIANS(E859))*COS(RADIANS(AB849))))</f>
        <v>#DIV/0!</v>
      </c>
      <c r="AC854" t="e">
        <f>IF(DEGREES(ACOS(SIN(RADIANS(G854))*SIN(RADIANS(E859))+COS(RADIANS(G854))*COS(RADIANS(E859))*COS(RADIANS(AC849))))&gt;90,0,$F$4*$F$5/E858^2*(SIN(RADIANS(G854))*SIN(RADIANS(E859))+COS(RADIANS(G854))*COS(RADIANS(E859))*COS(RADIANS(AC849))))</f>
        <v>#DIV/0!</v>
      </c>
      <c r="AD854" t="e">
        <f>IF(DEGREES(ACOS(SIN(RADIANS(G854))*SIN(RADIANS(E859))+COS(RADIANS(G854))*COS(RADIANS(E859))*COS(RADIANS(AD849))))&gt;90,0,$F$4*$F$5/E858^2*(SIN(RADIANS(G854))*SIN(RADIANS(E859))+COS(RADIANS(G854))*COS(RADIANS(E859))*COS(RADIANS(AD849))))</f>
        <v>#DIV/0!</v>
      </c>
      <c r="AE854" t="e">
        <f>IF(DEGREES(ACOS(SIN(RADIANS(G854))*SIN(RADIANS(E859))+COS(RADIANS(G854))*COS(RADIANS(E859))*COS(RADIANS(AE849))))&gt;90,0,$F$4*$F$5/E858^2*(SIN(RADIANS(G854))*SIN(RADIANS(E859))+COS(RADIANS(G854))*COS(RADIANS(E859))*COS(RADIANS(AE849))))</f>
        <v>#DIV/0!</v>
      </c>
      <c r="AF854" t="e">
        <f>IF(DEGREES(ACOS(SIN(RADIANS(G854))*SIN(RADIANS(E859))+COS(RADIANS(G854))*COS(RADIANS(E859))*COS(RADIANS(AF849))))&gt;90,0,$F$4*$F$5/E858^2*(SIN(RADIANS(G854))*SIN(RADIANS(E859))+COS(RADIANS(G854))*COS(RADIANS(E859))*COS(RADIANS(AF849))))</f>
        <v>#DIV/0!</v>
      </c>
      <c r="AG854" t="e">
        <f>IF(DEGREES(ACOS(SIN(RADIANS(G854))*SIN(RADIANS(E859))+COS(RADIANS(G854))*COS(RADIANS(E859))*COS(RADIANS(AG849))))&gt;90,0,$F$4*$F$5/E858^2*(SIN(RADIANS(G854))*SIN(RADIANS(E859))+COS(RADIANS(G854))*COS(RADIANS(E859))*COS(RADIANS(AG849))))</f>
        <v>#DIV/0!</v>
      </c>
      <c r="AH854" t="e">
        <f>IF(DEGREES(ACOS(SIN(RADIANS(G854))*SIN(RADIANS(E859))+COS(RADIANS(G854))*COS(RADIANS(E859))*COS(RADIANS(AH849))))&gt;90,0,$F$4*$F$5/E858^2*(SIN(RADIANS(G854))*SIN(RADIANS(E859))+COS(RADIANS(G854))*COS(RADIANS(E859))*COS(RADIANS(AH849))))</f>
        <v>#DIV/0!</v>
      </c>
      <c r="AI854" t="e">
        <f>IF(DEGREES(ACOS(SIN(RADIANS(G854))*SIN(RADIANS(E859))+COS(RADIANS(G854))*COS(RADIANS(E859))*COS(RADIANS(AI849))))&gt;90,0,$F$4*$F$5/E858^2*(SIN(RADIANS(G854))*SIN(RADIANS(E859))+COS(RADIANS(G854))*COS(RADIANS(E859))*COS(RADIANS(AI849))))</f>
        <v>#DIV/0!</v>
      </c>
      <c r="AJ854" t="e">
        <f>IF(DEGREES(ACOS(SIN(RADIANS(G854))*SIN(RADIANS(E859))+COS(RADIANS(G854))*COS(RADIANS(E859))*COS(RADIANS(AJ849))))&gt;90,0,$F$4*$F$5/E858^2*(SIN(RADIANS(G854))*SIN(RADIANS(E859))+COS(RADIANS(G854))*COS(RADIANS(E859))*COS(RADIANS(AJ849))))</f>
        <v>#DIV/0!</v>
      </c>
      <c r="AK854">
        <f>IF(DEGREES(ACOS(SIN(RADIANS(G854))*SIN(RADIANS(E859))+COS(RADIANS(G854))*COS(RADIANS(E859))*COS(RADIANS(AK849))))&gt;90,0,$F$4*$F$5/E858^2*(SIN(RADIANS(G854))*SIN(RADIANS(E859))+COS(RADIANS(G854))*COS(RADIANS(E859))*COS(RADIANS(AK849))))</f>
        <v>0</v>
      </c>
      <c r="AL854">
        <f>IF(DEGREES(ACOS(SIN(RADIANS(G854))*SIN(RADIANS(E859))+COS(RADIANS(G854))*COS(RADIANS(E859))*COS(RADIANS(AL849))))&gt;90,0,$F$4*$F$5/E858^2*(SIN(RADIANS(G854))*SIN(RADIANS(E859))+COS(RADIANS(G854))*COS(RADIANS(E859))*COS(RADIANS(AL849))))</f>
        <v>0</v>
      </c>
      <c r="AM854">
        <f>IF(DEGREES(ACOS(SIN(RADIANS(G854))*SIN(RADIANS(E859))+COS(RADIANS(G854))*COS(RADIANS(E859))*COS(RADIANS(AM849))))&gt;90,0,$F$4*$F$5/E858^2*(SIN(RADIANS(G854))*SIN(RADIANS(E859))+COS(RADIANS(G854))*COS(RADIANS(E859))*COS(RADIANS(AM849))))</f>
        <v>0</v>
      </c>
      <c r="AN854">
        <f>IF(DEGREES(ACOS(SIN(RADIANS(G854))*SIN(RADIANS(E859))+COS(RADIANS(G854))*COS(RADIANS(E859))*COS(RADIANS(AN849))))&gt;90,0,$F$4*$F$5/E858^2*(SIN(RADIANS(G854))*SIN(RADIANS(E859))+COS(RADIANS(G854))*COS(RADIANS(E859))*COS(RADIANS(AN849))))</f>
        <v>0</v>
      </c>
      <c r="AO854">
        <f>IF(DEGREES(ACOS(SIN(RADIANS(G854))*SIN(RADIANS(E859))+COS(RADIANS(G854))*COS(RADIANS(E859))*COS(RADIANS(AO849))))&gt;90,0,$F$4*$F$5/E858^2*(SIN(RADIANS(G854))*SIN(RADIANS(E859))+COS(RADIANS(G854))*COS(RADIANS(E859))*COS(RADIANS(AO849))))</f>
        <v>0</v>
      </c>
      <c r="AP854">
        <f>IF(DEGREES(ACOS(SIN(RADIANS(G854))*SIN(RADIANS(E859))+COS(RADIANS(G854))*COS(RADIANS(E859))*COS(RADIANS(AP849))))&gt;90,0,$F$4*$F$5/E858^2*(SIN(RADIANS(G854))*SIN(RADIANS(E859))+COS(RADIANS(G854))*COS(RADIANS(E859))*COS(RADIANS(AP849))))</f>
        <v>0</v>
      </c>
      <c r="AQ854">
        <f>IF(DEGREES(ACOS(SIN(RADIANS(G854))*SIN(RADIANS(E859))+COS(RADIANS(G854))*COS(RADIANS(E859))*COS(RADIANS(AQ849))))&gt;90,0,$F$4*$F$5/E858^2*(SIN(RADIANS(G854))*SIN(RADIANS(E859))+COS(RADIANS(G854))*COS(RADIANS(E859))*COS(RADIANS(AQ849))))</f>
        <v>0</v>
      </c>
      <c r="AR854">
        <f>IF(DEGREES(ACOS(SIN(RADIANS(G854))*SIN(RADIANS(E859))+COS(RADIANS(G854))*COS(RADIANS(E859))*COS(RADIANS(AR849))))&gt;90,0,$F$4*$F$5/E858^2*(SIN(RADIANS(G854))*SIN(RADIANS(E859))+COS(RADIANS(G854))*COS(RADIANS(E859))*COS(RADIANS(AR849))))</f>
        <v>0</v>
      </c>
    </row>
    <row r="855" spans="2:44" x14ac:dyDescent="0.5">
      <c r="B855" s="40" t="s">
        <v>782</v>
      </c>
      <c r="E855">
        <f>E854*$F$11</f>
        <v>0</v>
      </c>
      <c r="G855">
        <v>50</v>
      </c>
      <c r="I855">
        <f>IF(DEGREES(ACOS(SIN(RADIANS(G855))*SIN(RADIANS(E859))+COS(RADIANS(G855))*COS(RADIANS(E859))*COS(RADIANS(I849))))&gt;90,0,$F$4*$F$5/E858^2*(SIN(RADIANS(G855))*SIN(RADIANS(E859))+COS(RADIANS(G855))*COS(RADIANS(E859))*COS(RADIANS(I849))))</f>
        <v>0</v>
      </c>
      <c r="J855">
        <f>IF(DEGREES(ACOS(SIN(RADIANS(G855))*SIN(RADIANS(E859))+COS(RADIANS(G855))*COS(RADIANS(E859))*COS(RADIANS(J849))))&gt;90,0,$F$4*$F$5/E858^2*(SIN(RADIANS(G855))*SIN(RADIANS(E859))+COS(RADIANS(G855))*COS(RADIANS(E859))*COS(RADIANS(J849))))</f>
        <v>0</v>
      </c>
      <c r="K855">
        <f>IF(DEGREES(ACOS(SIN(RADIANS(G855))*SIN(RADIANS(E859))+COS(RADIANS(G855))*COS(RADIANS(E859))*COS(RADIANS(K849))))&gt;90,0,$F$4*$F$5/E858^2*(SIN(RADIANS(G855))*SIN(RADIANS(E859))+COS(RADIANS(G855))*COS(RADIANS(E859))*COS(RADIANS(K849))))</f>
        <v>0</v>
      </c>
      <c r="L855">
        <f>IF(DEGREES(ACOS(SIN(RADIANS(G855))*SIN(RADIANS(E859))+COS(RADIANS(G855))*COS(RADIANS(E859))*COS(RADIANS(L849))))&gt;90,0,$F$4*$F$5/E858^2*(SIN(RADIANS(G855))*SIN(RADIANS(E859))+COS(RADIANS(G855))*COS(RADIANS(E859))*COS(RADIANS(L849))))</f>
        <v>0</v>
      </c>
      <c r="M855">
        <f>IF(DEGREES(ACOS(SIN(RADIANS(G855))*SIN(RADIANS(E859))+COS(RADIANS(G855))*COS(RADIANS(E859))*COS(RADIANS(M849))))&gt;90,0,$F$4*$F$5/E858^2*(SIN(RADIANS(G855))*SIN(RADIANS(E859))+COS(RADIANS(G855))*COS(RADIANS(E859))*COS(RADIANS(M849))))</f>
        <v>0</v>
      </c>
      <c r="N855">
        <f>IF(DEGREES(ACOS(SIN(RADIANS(G855))*SIN(RADIANS(E859))+COS(RADIANS(G855))*COS(RADIANS(E859))*COS(RADIANS(N849))))&gt;90,0,$F$4*$F$5/E858^2*(SIN(RADIANS(G855))*SIN(RADIANS(E859))+COS(RADIANS(G855))*COS(RADIANS(E859))*COS(RADIANS(N849))))</f>
        <v>0</v>
      </c>
      <c r="O855">
        <f>IF(DEGREES(ACOS(SIN(RADIANS(G855))*SIN(RADIANS(E859))+COS(RADIANS(G855))*COS(RADIANS(E859))*COS(RADIANS(O849))))&gt;90,0,$F$4*$F$5/E858^2*(SIN(RADIANS(G855))*SIN(RADIANS(E859))+COS(RADIANS(G855))*COS(RADIANS(E859))*COS(RADIANS(O849))))</f>
        <v>0</v>
      </c>
      <c r="P855">
        <f>IF(DEGREES(ACOS(SIN(RADIANS(G855))*SIN(RADIANS(E859))+COS(RADIANS(G855))*COS(RADIANS(E859))*COS(RADIANS(P849))))&gt;90,0,$F$4*$F$5/E858^2*(SIN(RADIANS(G855))*SIN(RADIANS(E859))+COS(RADIANS(G855))*COS(RADIANS(E859))*COS(RADIANS(P849))))</f>
        <v>0</v>
      </c>
      <c r="Q855">
        <f>IF(DEGREES(ACOS(SIN(RADIANS(G855))*SIN(RADIANS(E859))+COS(RADIANS(G855))*COS(RADIANS(E859))*COS(RADIANS(Q849))))&gt;90,0,$F$4*$F$5/E858^2*(SIN(RADIANS(G855))*SIN(RADIANS(E859))+COS(RADIANS(G855))*COS(RADIANS(E859))*COS(RADIANS(Q849))))</f>
        <v>0</v>
      </c>
      <c r="R855" t="e">
        <f>IF(DEGREES(ACOS(SIN(RADIANS(G855))*SIN(RADIANS(E859))+COS(RADIANS(G855))*COS(RADIANS(E859))*COS(RADIANS(R849))))&gt;90,0,$F$4*$F$5/E858^2*(SIN(RADIANS(G855))*SIN(RADIANS(E859))+COS(RADIANS(G855))*COS(RADIANS(E859))*COS(RADIANS(R849))))</f>
        <v>#DIV/0!</v>
      </c>
      <c r="S855" t="e">
        <f>IF(DEGREES(ACOS(SIN(RADIANS(G855))*SIN(RADIANS(E859))+COS(RADIANS(G855))*COS(RADIANS(E859))*COS(RADIANS(S849))))&gt;90,0,$F$4*$F$5/E858^2*(SIN(RADIANS(G855))*SIN(RADIANS(E859))+COS(RADIANS(G855))*COS(RADIANS(E859))*COS(RADIANS(S849))))</f>
        <v>#DIV/0!</v>
      </c>
      <c r="T855" t="e">
        <f>IF(DEGREES(ACOS(SIN(RADIANS(G855))*SIN(RADIANS(E859))+COS(RADIANS(G855))*COS(RADIANS(E859))*COS(RADIANS(T849))))&gt;90,0,$F$4*$F$5/E858^2*(SIN(RADIANS(G855))*SIN(RADIANS(E859))+COS(RADIANS(G855))*COS(RADIANS(E859))*COS(RADIANS(T849))))</f>
        <v>#DIV/0!</v>
      </c>
      <c r="U855" t="e">
        <f>IF(DEGREES(ACOS(SIN(RADIANS(G855))*SIN(RADIANS(E859))+COS(RADIANS(G855))*COS(RADIANS(E859))*COS(RADIANS(U849))))&gt;90,0,$F$4*$F$5/E858^2*(SIN(RADIANS(G855))*SIN(RADIANS(E859))+COS(RADIANS(G855))*COS(RADIANS(E859))*COS(RADIANS(U849))))</f>
        <v>#DIV/0!</v>
      </c>
      <c r="V855" t="e">
        <f>IF(DEGREES(ACOS(SIN(RADIANS(G855))*SIN(RADIANS(E859))+COS(RADIANS(G855))*COS(RADIANS(E859))*COS(RADIANS(V849))))&gt;90,0,$F$4*$F$5/E858^2*(SIN(RADIANS(G855))*SIN(RADIANS(E859))+COS(RADIANS(G855))*COS(RADIANS(E859))*COS(RADIANS(V849))))</f>
        <v>#DIV/0!</v>
      </c>
      <c r="W855" t="e">
        <f>IF(DEGREES(ACOS(SIN(RADIANS(G855))*SIN(RADIANS(E859))+COS(RADIANS(G855))*COS(RADIANS(E859))*COS(RADIANS(W849))))&gt;90,0,$F$4*$F$5/E858^2*(SIN(RADIANS(G855))*SIN(RADIANS(E859))+COS(RADIANS(G855))*COS(RADIANS(E859))*COS(RADIANS(W849))))</f>
        <v>#DIV/0!</v>
      </c>
      <c r="X855" t="e">
        <f>IF(DEGREES(ACOS(SIN(RADIANS(G855))*SIN(RADIANS(E859))+COS(RADIANS(G855))*COS(RADIANS(E859))*COS(RADIANS(X849))))&gt;90,0,$F$4*$F$5/E858^2*(SIN(RADIANS(G855))*SIN(RADIANS(E859))+COS(RADIANS(G855))*COS(RADIANS(E859))*COS(RADIANS(X849))))</f>
        <v>#DIV/0!</v>
      </c>
      <c r="Y855" t="e">
        <f>IF(DEGREES(ACOS(SIN(RADIANS(G855))*SIN(RADIANS(E859))+COS(RADIANS(G855))*COS(RADIANS(E859))*COS(RADIANS(Y849))))&gt;90,0,$F$4*$F$5/E858^2*(SIN(RADIANS(G855))*SIN(RADIANS(E859))+COS(RADIANS(G855))*COS(RADIANS(E859))*COS(RADIANS(Y849))))</f>
        <v>#DIV/0!</v>
      </c>
      <c r="Z855" t="e">
        <f>IF(DEGREES(ACOS(SIN(RADIANS(G855))*SIN(RADIANS(E859))+COS(RADIANS(G855))*COS(RADIANS(E859))*COS(RADIANS(Z849))))&gt;90,0,$F$4*$F$5/E858^2*(SIN(RADIANS(G855))*SIN(RADIANS(E859))+COS(RADIANS(G855))*COS(RADIANS(E859))*COS(RADIANS(Z849))))</f>
        <v>#DIV/0!</v>
      </c>
      <c r="AA855" t="e">
        <f>IF(DEGREES(ACOS(SIN(RADIANS(G855))*SIN(RADIANS(E859))+COS(RADIANS(G855))*COS(RADIANS(E859))*COS(RADIANS(AA849))))&gt;90,0,$F$4*$F$5/E858^2*(SIN(RADIANS(G855))*SIN(RADIANS(E859))+COS(RADIANS(G855))*COS(RADIANS(E859))*COS(RADIANS(AA849))))</f>
        <v>#DIV/0!</v>
      </c>
      <c r="AB855" t="e">
        <f>IF(DEGREES(ACOS(SIN(RADIANS(G855))*SIN(RADIANS(E859))+COS(RADIANS(G855))*COS(RADIANS(E859))*COS(RADIANS(AB849))))&gt;90,0,$F$4*$F$5/E858^2*(SIN(RADIANS(G855))*SIN(RADIANS(E859))+COS(RADIANS(G855))*COS(RADIANS(E859))*COS(RADIANS(AB849))))</f>
        <v>#DIV/0!</v>
      </c>
      <c r="AC855" t="e">
        <f>IF(DEGREES(ACOS(SIN(RADIANS(G855))*SIN(RADIANS(E859))+COS(RADIANS(G855))*COS(RADIANS(E859))*COS(RADIANS(AC849))))&gt;90,0,$F$4*$F$5/E858^2*(SIN(RADIANS(G855))*SIN(RADIANS(E859))+COS(RADIANS(G855))*COS(RADIANS(E859))*COS(RADIANS(AC849))))</f>
        <v>#DIV/0!</v>
      </c>
      <c r="AD855" t="e">
        <f>IF(DEGREES(ACOS(SIN(RADIANS(G855))*SIN(RADIANS(E859))+COS(RADIANS(G855))*COS(RADIANS(E859))*COS(RADIANS(AD849))))&gt;90,0,$F$4*$F$5/E858^2*(SIN(RADIANS(G855))*SIN(RADIANS(E859))+COS(RADIANS(G855))*COS(RADIANS(E859))*COS(RADIANS(AD849))))</f>
        <v>#DIV/0!</v>
      </c>
      <c r="AE855" t="e">
        <f>IF(DEGREES(ACOS(SIN(RADIANS(G855))*SIN(RADIANS(E859))+COS(RADIANS(G855))*COS(RADIANS(E859))*COS(RADIANS(AE849))))&gt;90,0,$F$4*$F$5/E858^2*(SIN(RADIANS(G855))*SIN(RADIANS(E859))+COS(RADIANS(G855))*COS(RADIANS(E859))*COS(RADIANS(AE849))))</f>
        <v>#DIV/0!</v>
      </c>
      <c r="AF855" t="e">
        <f>IF(DEGREES(ACOS(SIN(RADIANS(G855))*SIN(RADIANS(E859))+COS(RADIANS(G855))*COS(RADIANS(E859))*COS(RADIANS(AF849))))&gt;90,0,$F$4*$F$5/E858^2*(SIN(RADIANS(G855))*SIN(RADIANS(E859))+COS(RADIANS(G855))*COS(RADIANS(E859))*COS(RADIANS(AF849))))</f>
        <v>#DIV/0!</v>
      </c>
      <c r="AG855" t="e">
        <f>IF(DEGREES(ACOS(SIN(RADIANS(G855))*SIN(RADIANS(E859))+COS(RADIANS(G855))*COS(RADIANS(E859))*COS(RADIANS(AG849))))&gt;90,0,$F$4*$F$5/E858^2*(SIN(RADIANS(G855))*SIN(RADIANS(E859))+COS(RADIANS(G855))*COS(RADIANS(E859))*COS(RADIANS(AG849))))</f>
        <v>#DIV/0!</v>
      </c>
      <c r="AH855" t="e">
        <f>IF(DEGREES(ACOS(SIN(RADIANS(G855))*SIN(RADIANS(E859))+COS(RADIANS(G855))*COS(RADIANS(E859))*COS(RADIANS(AH849))))&gt;90,0,$F$4*$F$5/E858^2*(SIN(RADIANS(G855))*SIN(RADIANS(E859))+COS(RADIANS(G855))*COS(RADIANS(E859))*COS(RADIANS(AH849))))</f>
        <v>#DIV/0!</v>
      </c>
      <c r="AI855" t="e">
        <f>IF(DEGREES(ACOS(SIN(RADIANS(G855))*SIN(RADIANS(E859))+COS(RADIANS(G855))*COS(RADIANS(E859))*COS(RADIANS(AI849))))&gt;90,0,$F$4*$F$5/E858^2*(SIN(RADIANS(G855))*SIN(RADIANS(E859))+COS(RADIANS(G855))*COS(RADIANS(E859))*COS(RADIANS(AI849))))</f>
        <v>#DIV/0!</v>
      </c>
      <c r="AJ855" t="e">
        <f>IF(DEGREES(ACOS(SIN(RADIANS(G855))*SIN(RADIANS(E859))+COS(RADIANS(G855))*COS(RADIANS(E859))*COS(RADIANS(AJ849))))&gt;90,0,$F$4*$F$5/E858^2*(SIN(RADIANS(G855))*SIN(RADIANS(E859))+COS(RADIANS(G855))*COS(RADIANS(E859))*COS(RADIANS(AJ849))))</f>
        <v>#DIV/0!</v>
      </c>
      <c r="AK855">
        <f>IF(DEGREES(ACOS(SIN(RADIANS(G855))*SIN(RADIANS(E859))+COS(RADIANS(G855))*COS(RADIANS(E859))*COS(RADIANS(AK849))))&gt;90,0,$F$4*$F$5/E858^2*(SIN(RADIANS(G855))*SIN(RADIANS(E859))+COS(RADIANS(G855))*COS(RADIANS(E859))*COS(RADIANS(AK849))))</f>
        <v>0</v>
      </c>
      <c r="AL855">
        <f>IF(DEGREES(ACOS(SIN(RADIANS(G855))*SIN(RADIANS(E859))+COS(RADIANS(G855))*COS(RADIANS(E859))*COS(RADIANS(AL849))))&gt;90,0,$F$4*$F$5/E858^2*(SIN(RADIANS(G855))*SIN(RADIANS(E859))+COS(RADIANS(G855))*COS(RADIANS(E859))*COS(RADIANS(AL849))))</f>
        <v>0</v>
      </c>
      <c r="AM855">
        <f>IF(DEGREES(ACOS(SIN(RADIANS(G855))*SIN(RADIANS(E859))+COS(RADIANS(G855))*COS(RADIANS(E859))*COS(RADIANS(AM849))))&gt;90,0,$F$4*$F$5/E858^2*(SIN(RADIANS(G855))*SIN(RADIANS(E859))+COS(RADIANS(G855))*COS(RADIANS(E859))*COS(RADIANS(AM849))))</f>
        <v>0</v>
      </c>
      <c r="AN855">
        <f>IF(DEGREES(ACOS(SIN(RADIANS(G855))*SIN(RADIANS(E859))+COS(RADIANS(G855))*COS(RADIANS(E859))*COS(RADIANS(AN849))))&gt;90,0,$F$4*$F$5/E858^2*(SIN(RADIANS(G855))*SIN(RADIANS(E859))+COS(RADIANS(G855))*COS(RADIANS(E859))*COS(RADIANS(AN849))))</f>
        <v>0</v>
      </c>
      <c r="AO855">
        <f>IF(DEGREES(ACOS(SIN(RADIANS(G855))*SIN(RADIANS(E859))+COS(RADIANS(G855))*COS(RADIANS(E859))*COS(RADIANS(AO849))))&gt;90,0,$F$4*$F$5/E858^2*(SIN(RADIANS(G855))*SIN(RADIANS(E859))+COS(RADIANS(G855))*COS(RADIANS(E859))*COS(RADIANS(AO849))))</f>
        <v>0</v>
      </c>
      <c r="AP855">
        <f>IF(DEGREES(ACOS(SIN(RADIANS(G855))*SIN(RADIANS(E859))+COS(RADIANS(G855))*COS(RADIANS(E859))*COS(RADIANS(AP849))))&gt;90,0,$F$4*$F$5/E858^2*(SIN(RADIANS(G855))*SIN(RADIANS(E859))+COS(RADIANS(G855))*COS(RADIANS(E859))*COS(RADIANS(AP849))))</f>
        <v>0</v>
      </c>
      <c r="AQ855">
        <f>IF(DEGREES(ACOS(SIN(RADIANS(G855))*SIN(RADIANS(E859))+COS(RADIANS(G855))*COS(RADIANS(E859))*COS(RADIANS(AQ849))))&gt;90,0,$F$4*$F$5/E858^2*(SIN(RADIANS(G855))*SIN(RADIANS(E859))+COS(RADIANS(G855))*COS(RADIANS(E859))*COS(RADIANS(AQ849))))</f>
        <v>0</v>
      </c>
      <c r="AR855">
        <f>IF(DEGREES(ACOS(SIN(RADIANS(G855))*SIN(RADIANS(E859))+COS(RADIANS(G855))*COS(RADIANS(E859))*COS(RADIANS(AR849))))&gt;90,0,$F$4*$F$5/E858^2*(SIN(RADIANS(G855))*SIN(RADIANS(E859))+COS(RADIANS(G855))*COS(RADIANS(E859))*COS(RADIANS(AR849))))</f>
        <v>0</v>
      </c>
    </row>
    <row r="856" spans="2:44" x14ac:dyDescent="0.5">
      <c r="B856" s="40" t="s">
        <v>783</v>
      </c>
      <c r="E856" t="str">
        <f>IF($F$10=0,"N/A",$F$10*(E851/360)-ROUNDDOWN($F$10*(E851/360),0))</f>
        <v>N/A</v>
      </c>
      <c r="G856">
        <v>40</v>
      </c>
      <c r="I856">
        <f>IF(DEGREES(ACOS(SIN(RADIANS(G856))*SIN(RADIANS(E859))+COS(RADIANS(G856))*COS(RADIANS(E859))*COS(RADIANS(I849))))&gt;90,0,$F$4*$F$5/E858^2*(SIN(RADIANS(G856))*SIN(RADIANS(E859))+COS(RADIANS(G856))*COS(RADIANS(E859))*COS(RADIANS(I849))))</f>
        <v>0</v>
      </c>
      <c r="J856">
        <f>IF(DEGREES(ACOS(SIN(RADIANS(G856))*SIN(RADIANS(E859))+COS(RADIANS(G856))*COS(RADIANS(E859))*COS(RADIANS(J849))))&gt;90,0,$F$4*$F$5/E858^2*(SIN(RADIANS(G856))*SIN(RADIANS(E859))+COS(RADIANS(G856))*COS(RADIANS(E859))*COS(RADIANS(J849))))</f>
        <v>0</v>
      </c>
      <c r="K856">
        <f>IF(DEGREES(ACOS(SIN(RADIANS(G856))*SIN(RADIANS(E859))+COS(RADIANS(G856))*COS(RADIANS(E859))*COS(RADIANS(K849))))&gt;90,0,$F$4*$F$5/E858^2*(SIN(RADIANS(G856))*SIN(RADIANS(E859))+COS(RADIANS(G856))*COS(RADIANS(E859))*COS(RADIANS(K849))))</f>
        <v>0</v>
      </c>
      <c r="L856">
        <f>IF(DEGREES(ACOS(SIN(RADIANS(G856))*SIN(RADIANS(E859))+COS(RADIANS(G856))*COS(RADIANS(E859))*COS(RADIANS(L849))))&gt;90,0,$F$4*$F$5/E858^2*(SIN(RADIANS(G856))*SIN(RADIANS(E859))+COS(RADIANS(G856))*COS(RADIANS(E859))*COS(RADIANS(L849))))</f>
        <v>0</v>
      </c>
      <c r="M856">
        <f>IF(DEGREES(ACOS(SIN(RADIANS(G856))*SIN(RADIANS(E859))+COS(RADIANS(G856))*COS(RADIANS(E859))*COS(RADIANS(M849))))&gt;90,0,$F$4*$F$5/E858^2*(SIN(RADIANS(G856))*SIN(RADIANS(E859))+COS(RADIANS(G856))*COS(RADIANS(E859))*COS(RADIANS(M849))))</f>
        <v>0</v>
      </c>
      <c r="N856">
        <f>IF(DEGREES(ACOS(SIN(RADIANS(G856))*SIN(RADIANS(E859))+COS(RADIANS(G856))*COS(RADIANS(E859))*COS(RADIANS(N849))))&gt;90,0,$F$4*$F$5/E858^2*(SIN(RADIANS(G856))*SIN(RADIANS(E859))+COS(RADIANS(G856))*COS(RADIANS(E859))*COS(RADIANS(N849))))</f>
        <v>0</v>
      </c>
      <c r="O856">
        <f>IF(DEGREES(ACOS(SIN(RADIANS(G856))*SIN(RADIANS(E859))+COS(RADIANS(G856))*COS(RADIANS(E859))*COS(RADIANS(O849))))&gt;90,0,$F$4*$F$5/E858^2*(SIN(RADIANS(G856))*SIN(RADIANS(E859))+COS(RADIANS(G856))*COS(RADIANS(E859))*COS(RADIANS(O849))))</f>
        <v>0</v>
      </c>
      <c r="P856">
        <f>IF(DEGREES(ACOS(SIN(RADIANS(G856))*SIN(RADIANS(E859))+COS(RADIANS(G856))*COS(RADIANS(E859))*COS(RADIANS(P849))))&gt;90,0,$F$4*$F$5/E858^2*(SIN(RADIANS(G856))*SIN(RADIANS(E859))+COS(RADIANS(G856))*COS(RADIANS(E859))*COS(RADIANS(P849))))</f>
        <v>0</v>
      </c>
      <c r="Q856">
        <f>IF(DEGREES(ACOS(SIN(RADIANS(G856))*SIN(RADIANS(E859))+COS(RADIANS(G856))*COS(RADIANS(E859))*COS(RADIANS(Q849))))&gt;90,0,$F$4*$F$5/E858^2*(SIN(RADIANS(G856))*SIN(RADIANS(E859))+COS(RADIANS(G856))*COS(RADIANS(E859))*COS(RADIANS(Q849))))</f>
        <v>0</v>
      </c>
      <c r="R856" t="e">
        <f>IF(DEGREES(ACOS(SIN(RADIANS(G856))*SIN(RADIANS(E859))+COS(RADIANS(G856))*COS(RADIANS(E859))*COS(RADIANS(R849))))&gt;90,0,$F$4*$F$5/E858^2*(SIN(RADIANS(G856))*SIN(RADIANS(E859))+COS(RADIANS(G856))*COS(RADIANS(E859))*COS(RADIANS(R849))))</f>
        <v>#DIV/0!</v>
      </c>
      <c r="S856" t="e">
        <f>IF(DEGREES(ACOS(SIN(RADIANS(G856))*SIN(RADIANS(E859))+COS(RADIANS(G856))*COS(RADIANS(E859))*COS(RADIANS(S849))))&gt;90,0,$F$4*$F$5/E858^2*(SIN(RADIANS(G856))*SIN(RADIANS(E859))+COS(RADIANS(G856))*COS(RADIANS(E859))*COS(RADIANS(S849))))</f>
        <v>#DIV/0!</v>
      </c>
      <c r="T856" t="e">
        <f>IF(DEGREES(ACOS(SIN(RADIANS(G856))*SIN(RADIANS(E859))+COS(RADIANS(G856))*COS(RADIANS(E859))*COS(RADIANS(T849))))&gt;90,0,$F$4*$F$5/E858^2*(SIN(RADIANS(G856))*SIN(RADIANS(E859))+COS(RADIANS(G856))*COS(RADIANS(E859))*COS(RADIANS(T849))))</f>
        <v>#DIV/0!</v>
      </c>
      <c r="U856" t="e">
        <f>IF(DEGREES(ACOS(SIN(RADIANS(G856))*SIN(RADIANS(E859))+COS(RADIANS(G856))*COS(RADIANS(E859))*COS(RADIANS(U849))))&gt;90,0,$F$4*$F$5/E858^2*(SIN(RADIANS(G856))*SIN(RADIANS(E859))+COS(RADIANS(G856))*COS(RADIANS(E859))*COS(RADIANS(U849))))</f>
        <v>#DIV/0!</v>
      </c>
      <c r="V856" t="e">
        <f>IF(DEGREES(ACOS(SIN(RADIANS(G856))*SIN(RADIANS(E859))+COS(RADIANS(G856))*COS(RADIANS(E859))*COS(RADIANS(V849))))&gt;90,0,$F$4*$F$5/E858^2*(SIN(RADIANS(G856))*SIN(RADIANS(E859))+COS(RADIANS(G856))*COS(RADIANS(E859))*COS(RADIANS(V849))))</f>
        <v>#DIV/0!</v>
      </c>
      <c r="W856" t="e">
        <f>IF(DEGREES(ACOS(SIN(RADIANS(G856))*SIN(RADIANS(E859))+COS(RADIANS(G856))*COS(RADIANS(E859))*COS(RADIANS(W849))))&gt;90,0,$F$4*$F$5/E858^2*(SIN(RADIANS(G856))*SIN(RADIANS(E859))+COS(RADIANS(G856))*COS(RADIANS(E859))*COS(RADIANS(W849))))</f>
        <v>#DIV/0!</v>
      </c>
      <c r="X856" t="e">
        <f>IF(DEGREES(ACOS(SIN(RADIANS(G856))*SIN(RADIANS(E859))+COS(RADIANS(G856))*COS(RADIANS(E859))*COS(RADIANS(X849))))&gt;90,0,$F$4*$F$5/E858^2*(SIN(RADIANS(G856))*SIN(RADIANS(E859))+COS(RADIANS(G856))*COS(RADIANS(E859))*COS(RADIANS(X849))))</f>
        <v>#DIV/0!</v>
      </c>
      <c r="Y856" t="e">
        <f>IF(DEGREES(ACOS(SIN(RADIANS(G856))*SIN(RADIANS(E859))+COS(RADIANS(G856))*COS(RADIANS(E859))*COS(RADIANS(Y849))))&gt;90,0,$F$4*$F$5/E858^2*(SIN(RADIANS(G856))*SIN(RADIANS(E859))+COS(RADIANS(G856))*COS(RADIANS(E859))*COS(RADIANS(Y849))))</f>
        <v>#DIV/0!</v>
      </c>
      <c r="Z856" t="e">
        <f>IF(DEGREES(ACOS(SIN(RADIANS(G856))*SIN(RADIANS(E859))+COS(RADIANS(G856))*COS(RADIANS(E859))*COS(RADIANS(Z849))))&gt;90,0,$F$4*$F$5/E858^2*(SIN(RADIANS(G856))*SIN(RADIANS(E859))+COS(RADIANS(G856))*COS(RADIANS(E859))*COS(RADIANS(Z849))))</f>
        <v>#DIV/0!</v>
      </c>
      <c r="AA856" t="e">
        <f>IF(DEGREES(ACOS(SIN(RADIANS(G856))*SIN(RADIANS(E859))+COS(RADIANS(G856))*COS(RADIANS(E859))*COS(RADIANS(AA849))))&gt;90,0,$F$4*$F$5/E858^2*(SIN(RADIANS(G856))*SIN(RADIANS(E859))+COS(RADIANS(G856))*COS(RADIANS(E859))*COS(RADIANS(AA849))))</f>
        <v>#DIV/0!</v>
      </c>
      <c r="AB856" t="e">
        <f>IF(DEGREES(ACOS(SIN(RADIANS(G856))*SIN(RADIANS(E859))+COS(RADIANS(G856))*COS(RADIANS(E859))*COS(RADIANS(AB849))))&gt;90,0,$F$4*$F$5/E858^2*(SIN(RADIANS(G856))*SIN(RADIANS(E859))+COS(RADIANS(G856))*COS(RADIANS(E859))*COS(RADIANS(AB849))))</f>
        <v>#DIV/0!</v>
      </c>
      <c r="AC856" t="e">
        <f>IF(DEGREES(ACOS(SIN(RADIANS(G856))*SIN(RADIANS(E859))+COS(RADIANS(G856))*COS(RADIANS(E859))*COS(RADIANS(AC849))))&gt;90,0,$F$4*$F$5/E858^2*(SIN(RADIANS(G856))*SIN(RADIANS(E859))+COS(RADIANS(G856))*COS(RADIANS(E859))*COS(RADIANS(AC849))))</f>
        <v>#DIV/0!</v>
      </c>
      <c r="AD856" t="e">
        <f>IF(DEGREES(ACOS(SIN(RADIANS(G856))*SIN(RADIANS(E859))+COS(RADIANS(G856))*COS(RADIANS(E859))*COS(RADIANS(AD849))))&gt;90,0,$F$4*$F$5/E858^2*(SIN(RADIANS(G856))*SIN(RADIANS(E859))+COS(RADIANS(G856))*COS(RADIANS(E859))*COS(RADIANS(AD849))))</f>
        <v>#DIV/0!</v>
      </c>
      <c r="AE856" t="e">
        <f>IF(DEGREES(ACOS(SIN(RADIANS(G856))*SIN(RADIANS(E859))+COS(RADIANS(G856))*COS(RADIANS(E859))*COS(RADIANS(AE849))))&gt;90,0,$F$4*$F$5/E858^2*(SIN(RADIANS(G856))*SIN(RADIANS(E859))+COS(RADIANS(G856))*COS(RADIANS(E859))*COS(RADIANS(AE849))))</f>
        <v>#DIV/0!</v>
      </c>
      <c r="AF856" t="e">
        <f>IF(DEGREES(ACOS(SIN(RADIANS(G856))*SIN(RADIANS(E859))+COS(RADIANS(G856))*COS(RADIANS(E859))*COS(RADIANS(AF849))))&gt;90,0,$F$4*$F$5/E858^2*(SIN(RADIANS(G856))*SIN(RADIANS(E859))+COS(RADIANS(G856))*COS(RADIANS(E859))*COS(RADIANS(AF849))))</f>
        <v>#DIV/0!</v>
      </c>
      <c r="AG856" t="e">
        <f>IF(DEGREES(ACOS(SIN(RADIANS(G856))*SIN(RADIANS(E859))+COS(RADIANS(G856))*COS(RADIANS(E859))*COS(RADIANS(AG849))))&gt;90,0,$F$4*$F$5/E858^2*(SIN(RADIANS(G856))*SIN(RADIANS(E859))+COS(RADIANS(G856))*COS(RADIANS(E859))*COS(RADIANS(AG849))))</f>
        <v>#DIV/0!</v>
      </c>
      <c r="AH856" t="e">
        <f>IF(DEGREES(ACOS(SIN(RADIANS(G856))*SIN(RADIANS(E859))+COS(RADIANS(G856))*COS(RADIANS(E859))*COS(RADIANS(AH849))))&gt;90,0,$F$4*$F$5/E858^2*(SIN(RADIANS(G856))*SIN(RADIANS(E859))+COS(RADIANS(G856))*COS(RADIANS(E859))*COS(RADIANS(AH849))))</f>
        <v>#DIV/0!</v>
      </c>
      <c r="AI856" t="e">
        <f>IF(DEGREES(ACOS(SIN(RADIANS(G856))*SIN(RADIANS(E859))+COS(RADIANS(G856))*COS(RADIANS(E859))*COS(RADIANS(AI849))))&gt;90,0,$F$4*$F$5/E858^2*(SIN(RADIANS(G856))*SIN(RADIANS(E859))+COS(RADIANS(G856))*COS(RADIANS(E859))*COS(RADIANS(AI849))))</f>
        <v>#DIV/0!</v>
      </c>
      <c r="AJ856" t="e">
        <f>IF(DEGREES(ACOS(SIN(RADIANS(G856))*SIN(RADIANS(E859))+COS(RADIANS(G856))*COS(RADIANS(E859))*COS(RADIANS(AJ849))))&gt;90,0,$F$4*$F$5/E858^2*(SIN(RADIANS(G856))*SIN(RADIANS(E859))+COS(RADIANS(G856))*COS(RADIANS(E859))*COS(RADIANS(AJ849))))</f>
        <v>#DIV/0!</v>
      </c>
      <c r="AK856">
        <f>IF(DEGREES(ACOS(SIN(RADIANS(G856))*SIN(RADIANS(E859))+COS(RADIANS(G856))*COS(RADIANS(E859))*COS(RADIANS(AK849))))&gt;90,0,$F$4*$F$5/E858^2*(SIN(RADIANS(G856))*SIN(RADIANS(E859))+COS(RADIANS(G856))*COS(RADIANS(E859))*COS(RADIANS(AK849))))</f>
        <v>0</v>
      </c>
      <c r="AL856">
        <f>IF(DEGREES(ACOS(SIN(RADIANS(G856))*SIN(RADIANS(E859))+COS(RADIANS(G856))*COS(RADIANS(E859))*COS(RADIANS(AL849))))&gt;90,0,$F$4*$F$5/E858^2*(SIN(RADIANS(G856))*SIN(RADIANS(E859))+COS(RADIANS(G856))*COS(RADIANS(E859))*COS(RADIANS(AL849))))</f>
        <v>0</v>
      </c>
      <c r="AM856">
        <f>IF(DEGREES(ACOS(SIN(RADIANS(G856))*SIN(RADIANS(E859))+COS(RADIANS(G856))*COS(RADIANS(E859))*COS(RADIANS(AM849))))&gt;90,0,$F$4*$F$5/E858^2*(SIN(RADIANS(G856))*SIN(RADIANS(E859))+COS(RADIANS(G856))*COS(RADIANS(E859))*COS(RADIANS(AM849))))</f>
        <v>0</v>
      </c>
      <c r="AN856">
        <f>IF(DEGREES(ACOS(SIN(RADIANS(G856))*SIN(RADIANS(E859))+COS(RADIANS(G856))*COS(RADIANS(E859))*COS(RADIANS(AN849))))&gt;90,0,$F$4*$F$5/E858^2*(SIN(RADIANS(G856))*SIN(RADIANS(E859))+COS(RADIANS(G856))*COS(RADIANS(E859))*COS(RADIANS(AN849))))</f>
        <v>0</v>
      </c>
      <c r="AO856">
        <f>IF(DEGREES(ACOS(SIN(RADIANS(G856))*SIN(RADIANS(E859))+COS(RADIANS(G856))*COS(RADIANS(E859))*COS(RADIANS(AO849))))&gt;90,0,$F$4*$F$5/E858^2*(SIN(RADIANS(G856))*SIN(RADIANS(E859))+COS(RADIANS(G856))*COS(RADIANS(E859))*COS(RADIANS(AO849))))</f>
        <v>0</v>
      </c>
      <c r="AP856">
        <f>IF(DEGREES(ACOS(SIN(RADIANS(G856))*SIN(RADIANS(E859))+COS(RADIANS(G856))*COS(RADIANS(E859))*COS(RADIANS(AP849))))&gt;90,0,$F$4*$F$5/E858^2*(SIN(RADIANS(G856))*SIN(RADIANS(E859))+COS(RADIANS(G856))*COS(RADIANS(E859))*COS(RADIANS(AP849))))</f>
        <v>0</v>
      </c>
      <c r="AQ856">
        <f>IF(DEGREES(ACOS(SIN(RADIANS(G856))*SIN(RADIANS(E859))+COS(RADIANS(G856))*COS(RADIANS(E859))*COS(RADIANS(AQ849))))&gt;90,0,$F$4*$F$5/E858^2*(SIN(RADIANS(G856))*SIN(RADIANS(E859))+COS(RADIANS(G856))*COS(RADIANS(E859))*COS(RADIANS(AQ849))))</f>
        <v>0</v>
      </c>
      <c r="AR856">
        <f>IF(DEGREES(ACOS(SIN(RADIANS(G856))*SIN(RADIANS(E859))+COS(RADIANS(G856))*COS(RADIANS(E859))*COS(RADIANS(AR849))))&gt;90,0,$F$4*$F$5/E858^2*(SIN(RADIANS(G856))*SIN(RADIANS(E859))+COS(RADIANS(G856))*COS(RADIANS(E859))*COS(RADIANS(AR849))))</f>
        <v>0</v>
      </c>
    </row>
    <row r="857" spans="2:44" x14ac:dyDescent="0.5">
      <c r="B857" s="40" t="s">
        <v>784</v>
      </c>
      <c r="E857" t="str">
        <f>IF($F$10=0,"N/A",E856*$F$11/$F$10)</f>
        <v>N/A</v>
      </c>
      <c r="G857">
        <v>30</v>
      </c>
      <c r="I857">
        <f>IF(DEGREES(ACOS(SIN(RADIANS(G857))*SIN(RADIANS(E859))+COS(RADIANS(G857))*COS(RADIANS(E859))*COS(RADIANS(I849))))&gt;90,0,$F$4*$F$5/E858^2*(SIN(RADIANS(G857))*SIN(RADIANS(E859))+COS(RADIANS(G857))*COS(RADIANS(E859))*COS(RADIANS(I849))))</f>
        <v>0</v>
      </c>
      <c r="J857">
        <f>IF(DEGREES(ACOS(SIN(RADIANS(G857))*SIN(RADIANS(E859))+COS(RADIANS(G857))*COS(RADIANS(E859))*COS(RADIANS(J849))))&gt;90,0,$F$4*$F$5/E858^2*(SIN(RADIANS(G857))*SIN(RADIANS(E859))+COS(RADIANS(G857))*COS(RADIANS(E859))*COS(RADIANS(J849))))</f>
        <v>0</v>
      </c>
      <c r="K857">
        <f>IF(DEGREES(ACOS(SIN(RADIANS(G857))*SIN(RADIANS(E859))+COS(RADIANS(G857))*COS(RADIANS(E859))*COS(RADIANS(K849))))&gt;90,0,$F$4*$F$5/E858^2*(SIN(RADIANS(G857))*SIN(RADIANS(E859))+COS(RADIANS(G857))*COS(RADIANS(E859))*COS(RADIANS(K849))))</f>
        <v>0</v>
      </c>
      <c r="L857">
        <f>IF(DEGREES(ACOS(SIN(RADIANS(G857))*SIN(RADIANS(E859))+COS(RADIANS(G857))*COS(RADIANS(E859))*COS(RADIANS(L849))))&gt;90,0,$F$4*$F$5/E858^2*(SIN(RADIANS(G857))*SIN(RADIANS(E859))+COS(RADIANS(G857))*COS(RADIANS(E859))*COS(RADIANS(L849))))</f>
        <v>0</v>
      </c>
      <c r="M857">
        <f>IF(DEGREES(ACOS(SIN(RADIANS(G857))*SIN(RADIANS(E859))+COS(RADIANS(G857))*COS(RADIANS(E859))*COS(RADIANS(M849))))&gt;90,0,$F$4*$F$5/E858^2*(SIN(RADIANS(G857))*SIN(RADIANS(E859))+COS(RADIANS(G857))*COS(RADIANS(E859))*COS(RADIANS(M849))))</f>
        <v>0</v>
      </c>
      <c r="N857">
        <f>IF(DEGREES(ACOS(SIN(RADIANS(G857))*SIN(RADIANS(E859))+COS(RADIANS(G857))*COS(RADIANS(E859))*COS(RADIANS(N849))))&gt;90,0,$F$4*$F$5/E858^2*(SIN(RADIANS(G857))*SIN(RADIANS(E859))+COS(RADIANS(G857))*COS(RADIANS(E859))*COS(RADIANS(N849))))</f>
        <v>0</v>
      </c>
      <c r="O857">
        <f>IF(DEGREES(ACOS(SIN(RADIANS(G857))*SIN(RADIANS(E859))+COS(RADIANS(G857))*COS(RADIANS(E859))*COS(RADIANS(O849))))&gt;90,0,$F$4*$F$5/E858^2*(SIN(RADIANS(G857))*SIN(RADIANS(E859))+COS(RADIANS(G857))*COS(RADIANS(E859))*COS(RADIANS(O849))))</f>
        <v>0</v>
      </c>
      <c r="P857">
        <f>IF(DEGREES(ACOS(SIN(RADIANS(G857))*SIN(RADIANS(E859))+COS(RADIANS(G857))*COS(RADIANS(E859))*COS(RADIANS(P849))))&gt;90,0,$F$4*$F$5/E858^2*(SIN(RADIANS(G857))*SIN(RADIANS(E859))+COS(RADIANS(G857))*COS(RADIANS(E859))*COS(RADIANS(P849))))</f>
        <v>0</v>
      </c>
      <c r="Q857">
        <f>IF(DEGREES(ACOS(SIN(RADIANS(G857))*SIN(RADIANS(E859))+COS(RADIANS(G857))*COS(RADIANS(E859))*COS(RADIANS(Q849))))&gt;90,0,$F$4*$F$5/E858^2*(SIN(RADIANS(G857))*SIN(RADIANS(E859))+COS(RADIANS(G857))*COS(RADIANS(E859))*COS(RADIANS(Q849))))</f>
        <v>0</v>
      </c>
      <c r="R857" t="e">
        <f>IF(DEGREES(ACOS(SIN(RADIANS(G857))*SIN(RADIANS(E859))+COS(RADIANS(G857))*COS(RADIANS(E859))*COS(RADIANS(R849))))&gt;90,0,$F$4*$F$5/E858^2*(SIN(RADIANS(G857))*SIN(RADIANS(E859))+COS(RADIANS(G857))*COS(RADIANS(E859))*COS(RADIANS(R849))))</f>
        <v>#DIV/0!</v>
      </c>
      <c r="S857" t="e">
        <f>IF(DEGREES(ACOS(SIN(RADIANS(G857))*SIN(RADIANS(E859))+COS(RADIANS(G857))*COS(RADIANS(E859))*COS(RADIANS(S849))))&gt;90,0,$F$4*$F$5/E858^2*(SIN(RADIANS(G857))*SIN(RADIANS(E859))+COS(RADIANS(G857))*COS(RADIANS(E859))*COS(RADIANS(S849))))</f>
        <v>#DIV/0!</v>
      </c>
      <c r="T857" t="e">
        <f>IF(DEGREES(ACOS(SIN(RADIANS(G857))*SIN(RADIANS(E859))+COS(RADIANS(G857))*COS(RADIANS(E859))*COS(RADIANS(T849))))&gt;90,0,$F$4*$F$5/E858^2*(SIN(RADIANS(G857))*SIN(RADIANS(E859))+COS(RADIANS(G857))*COS(RADIANS(E859))*COS(RADIANS(T849))))</f>
        <v>#DIV/0!</v>
      </c>
      <c r="U857" t="e">
        <f>IF(DEGREES(ACOS(SIN(RADIANS(G857))*SIN(RADIANS(E859))+COS(RADIANS(G857))*COS(RADIANS(E859))*COS(RADIANS(U849))))&gt;90,0,$F$4*$F$5/E858^2*(SIN(RADIANS(G857))*SIN(RADIANS(E859))+COS(RADIANS(G857))*COS(RADIANS(E859))*COS(RADIANS(U849))))</f>
        <v>#DIV/0!</v>
      </c>
      <c r="V857" t="e">
        <f>IF(DEGREES(ACOS(SIN(RADIANS(G857))*SIN(RADIANS(E859))+COS(RADIANS(G857))*COS(RADIANS(E859))*COS(RADIANS(V849))))&gt;90,0,$F$4*$F$5/E858^2*(SIN(RADIANS(G857))*SIN(RADIANS(E859))+COS(RADIANS(G857))*COS(RADIANS(E859))*COS(RADIANS(V849))))</f>
        <v>#DIV/0!</v>
      </c>
      <c r="W857" t="e">
        <f>IF(DEGREES(ACOS(SIN(RADIANS(G857))*SIN(RADIANS(E859))+COS(RADIANS(G857))*COS(RADIANS(E859))*COS(RADIANS(W849))))&gt;90,0,$F$4*$F$5/E858^2*(SIN(RADIANS(G857))*SIN(RADIANS(E859))+COS(RADIANS(G857))*COS(RADIANS(E859))*COS(RADIANS(W849))))</f>
        <v>#DIV/0!</v>
      </c>
      <c r="X857" t="e">
        <f>IF(DEGREES(ACOS(SIN(RADIANS(G857))*SIN(RADIANS(E859))+COS(RADIANS(G857))*COS(RADIANS(E859))*COS(RADIANS(X849))))&gt;90,0,$F$4*$F$5/E858^2*(SIN(RADIANS(G857))*SIN(RADIANS(E859))+COS(RADIANS(G857))*COS(RADIANS(E859))*COS(RADIANS(X849))))</f>
        <v>#DIV/0!</v>
      </c>
      <c r="Y857" t="e">
        <f>IF(DEGREES(ACOS(SIN(RADIANS(G857))*SIN(RADIANS(E859))+COS(RADIANS(G857))*COS(RADIANS(E859))*COS(RADIANS(Y849))))&gt;90,0,$F$4*$F$5/E858^2*(SIN(RADIANS(G857))*SIN(RADIANS(E859))+COS(RADIANS(G857))*COS(RADIANS(E859))*COS(RADIANS(Y849))))</f>
        <v>#DIV/0!</v>
      </c>
      <c r="Z857" t="e">
        <f>IF(DEGREES(ACOS(SIN(RADIANS(G857))*SIN(RADIANS(E859))+COS(RADIANS(G857))*COS(RADIANS(E859))*COS(RADIANS(Z849))))&gt;90,0,$F$4*$F$5/E858^2*(SIN(RADIANS(G857))*SIN(RADIANS(E859))+COS(RADIANS(G857))*COS(RADIANS(E859))*COS(RADIANS(Z849))))</f>
        <v>#DIV/0!</v>
      </c>
      <c r="AA857" t="e">
        <f>IF(DEGREES(ACOS(SIN(RADIANS(G857))*SIN(RADIANS(E859))+COS(RADIANS(G857))*COS(RADIANS(E859))*COS(RADIANS(AA849))))&gt;90,0,$F$4*$F$5/E858^2*(SIN(RADIANS(G857))*SIN(RADIANS(E859))+COS(RADIANS(G857))*COS(RADIANS(E859))*COS(RADIANS(AA849))))</f>
        <v>#DIV/0!</v>
      </c>
      <c r="AB857" t="e">
        <f>IF(DEGREES(ACOS(SIN(RADIANS(G857))*SIN(RADIANS(E859))+COS(RADIANS(G857))*COS(RADIANS(E859))*COS(RADIANS(AB849))))&gt;90,0,$F$4*$F$5/E858^2*(SIN(RADIANS(G857))*SIN(RADIANS(E859))+COS(RADIANS(G857))*COS(RADIANS(E859))*COS(RADIANS(AB849))))</f>
        <v>#DIV/0!</v>
      </c>
      <c r="AC857" t="e">
        <f>IF(DEGREES(ACOS(SIN(RADIANS(G857))*SIN(RADIANS(E859))+COS(RADIANS(G857))*COS(RADIANS(E859))*COS(RADIANS(AC849))))&gt;90,0,$F$4*$F$5/E858^2*(SIN(RADIANS(G857))*SIN(RADIANS(E859))+COS(RADIANS(G857))*COS(RADIANS(E859))*COS(RADIANS(AC849))))</f>
        <v>#DIV/0!</v>
      </c>
      <c r="AD857" t="e">
        <f>IF(DEGREES(ACOS(SIN(RADIANS(G857))*SIN(RADIANS(E859))+COS(RADIANS(G857))*COS(RADIANS(E859))*COS(RADIANS(AD849))))&gt;90,0,$F$4*$F$5/E858^2*(SIN(RADIANS(G857))*SIN(RADIANS(E859))+COS(RADIANS(G857))*COS(RADIANS(E859))*COS(RADIANS(AD849))))</f>
        <v>#DIV/0!</v>
      </c>
      <c r="AE857" t="e">
        <f>IF(DEGREES(ACOS(SIN(RADIANS(G857))*SIN(RADIANS(E859))+COS(RADIANS(G857))*COS(RADIANS(E859))*COS(RADIANS(AE849))))&gt;90,0,$F$4*$F$5/E858^2*(SIN(RADIANS(G857))*SIN(RADIANS(E859))+COS(RADIANS(G857))*COS(RADIANS(E859))*COS(RADIANS(AE849))))</f>
        <v>#DIV/0!</v>
      </c>
      <c r="AF857" t="e">
        <f>IF(DEGREES(ACOS(SIN(RADIANS(G857))*SIN(RADIANS(E859))+COS(RADIANS(G857))*COS(RADIANS(E859))*COS(RADIANS(AF849))))&gt;90,0,$F$4*$F$5/E858^2*(SIN(RADIANS(G857))*SIN(RADIANS(E859))+COS(RADIANS(G857))*COS(RADIANS(E859))*COS(RADIANS(AF849))))</f>
        <v>#DIV/0!</v>
      </c>
      <c r="AG857" t="e">
        <f>IF(DEGREES(ACOS(SIN(RADIANS(G857))*SIN(RADIANS(E859))+COS(RADIANS(G857))*COS(RADIANS(E859))*COS(RADIANS(AG849))))&gt;90,0,$F$4*$F$5/E858^2*(SIN(RADIANS(G857))*SIN(RADIANS(E859))+COS(RADIANS(G857))*COS(RADIANS(E859))*COS(RADIANS(AG849))))</f>
        <v>#DIV/0!</v>
      </c>
      <c r="AH857" t="e">
        <f>IF(DEGREES(ACOS(SIN(RADIANS(G857))*SIN(RADIANS(E859))+COS(RADIANS(G857))*COS(RADIANS(E859))*COS(RADIANS(AH849))))&gt;90,0,$F$4*$F$5/E858^2*(SIN(RADIANS(G857))*SIN(RADIANS(E859))+COS(RADIANS(G857))*COS(RADIANS(E859))*COS(RADIANS(AH849))))</f>
        <v>#DIV/0!</v>
      </c>
      <c r="AI857" t="e">
        <f>IF(DEGREES(ACOS(SIN(RADIANS(G857))*SIN(RADIANS(E859))+COS(RADIANS(G857))*COS(RADIANS(E859))*COS(RADIANS(AI849))))&gt;90,0,$F$4*$F$5/E858^2*(SIN(RADIANS(G857))*SIN(RADIANS(E859))+COS(RADIANS(G857))*COS(RADIANS(E859))*COS(RADIANS(AI849))))</f>
        <v>#DIV/0!</v>
      </c>
      <c r="AJ857" t="e">
        <f>IF(DEGREES(ACOS(SIN(RADIANS(G857))*SIN(RADIANS(E859))+COS(RADIANS(G857))*COS(RADIANS(E859))*COS(RADIANS(AJ849))))&gt;90,0,$F$4*$F$5/E858^2*(SIN(RADIANS(G857))*SIN(RADIANS(E859))+COS(RADIANS(G857))*COS(RADIANS(E859))*COS(RADIANS(AJ849))))</f>
        <v>#DIV/0!</v>
      </c>
      <c r="AK857">
        <f>IF(DEGREES(ACOS(SIN(RADIANS(G857))*SIN(RADIANS(E859))+COS(RADIANS(G857))*COS(RADIANS(E859))*COS(RADIANS(AK849))))&gt;90,0,$F$4*$F$5/E858^2*(SIN(RADIANS(G857))*SIN(RADIANS(E859))+COS(RADIANS(G857))*COS(RADIANS(E859))*COS(RADIANS(AK849))))</f>
        <v>0</v>
      </c>
      <c r="AL857">
        <f>IF(DEGREES(ACOS(SIN(RADIANS(G857))*SIN(RADIANS(E859))+COS(RADIANS(G857))*COS(RADIANS(E859))*COS(RADIANS(AL849))))&gt;90,0,$F$4*$F$5/E858^2*(SIN(RADIANS(G857))*SIN(RADIANS(E859))+COS(RADIANS(G857))*COS(RADIANS(E859))*COS(RADIANS(AL849))))</f>
        <v>0</v>
      </c>
      <c r="AM857">
        <f>IF(DEGREES(ACOS(SIN(RADIANS(G857))*SIN(RADIANS(E859))+COS(RADIANS(G857))*COS(RADIANS(E859))*COS(RADIANS(AM849))))&gt;90,0,$F$4*$F$5/E858^2*(SIN(RADIANS(G857))*SIN(RADIANS(E859))+COS(RADIANS(G857))*COS(RADIANS(E859))*COS(RADIANS(AM849))))</f>
        <v>0</v>
      </c>
      <c r="AN857">
        <f>IF(DEGREES(ACOS(SIN(RADIANS(G857))*SIN(RADIANS(E859))+COS(RADIANS(G857))*COS(RADIANS(E859))*COS(RADIANS(AN849))))&gt;90,0,$F$4*$F$5/E858^2*(SIN(RADIANS(G857))*SIN(RADIANS(E859))+COS(RADIANS(G857))*COS(RADIANS(E859))*COS(RADIANS(AN849))))</f>
        <v>0</v>
      </c>
      <c r="AO857">
        <f>IF(DEGREES(ACOS(SIN(RADIANS(G857))*SIN(RADIANS(E859))+COS(RADIANS(G857))*COS(RADIANS(E859))*COS(RADIANS(AO849))))&gt;90,0,$F$4*$F$5/E858^2*(SIN(RADIANS(G857))*SIN(RADIANS(E859))+COS(RADIANS(G857))*COS(RADIANS(E859))*COS(RADIANS(AO849))))</f>
        <v>0</v>
      </c>
      <c r="AP857">
        <f>IF(DEGREES(ACOS(SIN(RADIANS(G857))*SIN(RADIANS(E859))+COS(RADIANS(G857))*COS(RADIANS(E859))*COS(RADIANS(AP849))))&gt;90,0,$F$4*$F$5/E858^2*(SIN(RADIANS(G857))*SIN(RADIANS(E859))+COS(RADIANS(G857))*COS(RADIANS(E859))*COS(RADIANS(AP849))))</f>
        <v>0</v>
      </c>
      <c r="AQ857">
        <f>IF(DEGREES(ACOS(SIN(RADIANS(G857))*SIN(RADIANS(E859))+COS(RADIANS(G857))*COS(RADIANS(E859))*COS(RADIANS(AQ849))))&gt;90,0,$F$4*$F$5/E858^2*(SIN(RADIANS(G857))*SIN(RADIANS(E859))+COS(RADIANS(G857))*COS(RADIANS(E859))*COS(RADIANS(AQ849))))</f>
        <v>0</v>
      </c>
      <c r="AR857">
        <f>IF(DEGREES(ACOS(SIN(RADIANS(G857))*SIN(RADIANS(E859))+COS(RADIANS(G857))*COS(RADIANS(E859))*COS(RADIANS(AR849))))&gt;90,0,$F$4*$F$5/E858^2*(SIN(RADIANS(G857))*SIN(RADIANS(E859))+COS(RADIANS(G857))*COS(RADIANS(E859))*COS(RADIANS(AR849))))</f>
        <v>0</v>
      </c>
    </row>
    <row r="858" spans="2:44" x14ac:dyDescent="0.5">
      <c r="B858" s="40" t="s">
        <v>785</v>
      </c>
      <c r="E858">
        <f>$F$6*(1-$F$7^2)/(1+$F$7*COS(RADIANS(E852)))</f>
        <v>0</v>
      </c>
      <c r="G858">
        <v>20</v>
      </c>
      <c r="I858">
        <f>IF(DEGREES(ACOS(SIN(RADIANS(G858))*SIN(RADIANS(E859))+COS(RADIANS(G858))*COS(RADIANS(E859))*COS(RADIANS(I849))))&gt;90,0,$F$4*$F$5/E858^2*(SIN(RADIANS(G858))*SIN(RADIANS(E859))+COS(RADIANS(G858))*COS(RADIANS(E859))*COS(RADIANS(I849))))</f>
        <v>0</v>
      </c>
      <c r="J858">
        <f>IF(DEGREES(ACOS(SIN(RADIANS(G858))*SIN(RADIANS(E859))+COS(RADIANS(G858))*COS(RADIANS(E859))*COS(RADIANS(J849))))&gt;90,0,$F$4*$F$5/E858^2*(SIN(RADIANS(G858))*SIN(RADIANS(E859))+COS(RADIANS(G858))*COS(RADIANS(E859))*COS(RADIANS(J849))))</f>
        <v>0</v>
      </c>
      <c r="K858">
        <f>IF(DEGREES(ACOS(SIN(RADIANS(G858))*SIN(RADIANS(E859))+COS(RADIANS(G858))*COS(RADIANS(E859))*COS(RADIANS(K849))))&gt;90,0,$F$4*$F$5/E858^2*(SIN(RADIANS(G858))*SIN(RADIANS(E859))+COS(RADIANS(G858))*COS(RADIANS(E859))*COS(RADIANS(K849))))</f>
        <v>0</v>
      </c>
      <c r="L858">
        <f>IF(DEGREES(ACOS(SIN(RADIANS(G858))*SIN(RADIANS(E859))+COS(RADIANS(G858))*COS(RADIANS(E859))*COS(RADIANS(L849))))&gt;90,0,$F$4*$F$5/E858^2*(SIN(RADIANS(G858))*SIN(RADIANS(E859))+COS(RADIANS(G858))*COS(RADIANS(E859))*COS(RADIANS(L849))))</f>
        <v>0</v>
      </c>
      <c r="M858">
        <f>IF(DEGREES(ACOS(SIN(RADIANS(G858))*SIN(RADIANS(E859))+COS(RADIANS(G858))*COS(RADIANS(E859))*COS(RADIANS(M849))))&gt;90,0,$F$4*$F$5/E858^2*(SIN(RADIANS(G858))*SIN(RADIANS(E859))+COS(RADIANS(G858))*COS(RADIANS(E859))*COS(RADIANS(M849))))</f>
        <v>0</v>
      </c>
      <c r="N858">
        <f>IF(DEGREES(ACOS(SIN(RADIANS(G858))*SIN(RADIANS(E859))+COS(RADIANS(G858))*COS(RADIANS(E859))*COS(RADIANS(N849))))&gt;90,0,$F$4*$F$5/E858^2*(SIN(RADIANS(G858))*SIN(RADIANS(E859))+COS(RADIANS(G858))*COS(RADIANS(E859))*COS(RADIANS(N849))))</f>
        <v>0</v>
      </c>
      <c r="O858">
        <f>IF(DEGREES(ACOS(SIN(RADIANS(G858))*SIN(RADIANS(E859))+COS(RADIANS(G858))*COS(RADIANS(E859))*COS(RADIANS(O849))))&gt;90,0,$F$4*$F$5/E858^2*(SIN(RADIANS(G858))*SIN(RADIANS(E859))+COS(RADIANS(G858))*COS(RADIANS(E859))*COS(RADIANS(O849))))</f>
        <v>0</v>
      </c>
      <c r="P858">
        <f>IF(DEGREES(ACOS(SIN(RADIANS(G858))*SIN(RADIANS(E859))+COS(RADIANS(G858))*COS(RADIANS(E859))*COS(RADIANS(P849))))&gt;90,0,$F$4*$F$5/E858^2*(SIN(RADIANS(G858))*SIN(RADIANS(E859))+COS(RADIANS(G858))*COS(RADIANS(E859))*COS(RADIANS(P849))))</f>
        <v>0</v>
      </c>
      <c r="Q858">
        <f>IF(DEGREES(ACOS(SIN(RADIANS(G858))*SIN(RADIANS(E859))+COS(RADIANS(G858))*COS(RADIANS(E859))*COS(RADIANS(Q849))))&gt;90,0,$F$4*$F$5/E858^2*(SIN(RADIANS(G858))*SIN(RADIANS(E859))+COS(RADIANS(G858))*COS(RADIANS(E859))*COS(RADIANS(Q849))))</f>
        <v>0</v>
      </c>
      <c r="R858" t="e">
        <f>IF(DEGREES(ACOS(SIN(RADIANS(G858))*SIN(RADIANS(E859))+COS(RADIANS(G858))*COS(RADIANS(E859))*COS(RADIANS(R849))))&gt;90,0,$F$4*$F$5/E858^2*(SIN(RADIANS(G858))*SIN(RADIANS(E859))+COS(RADIANS(G858))*COS(RADIANS(E859))*COS(RADIANS(R849))))</f>
        <v>#DIV/0!</v>
      </c>
      <c r="S858" t="e">
        <f>IF(DEGREES(ACOS(SIN(RADIANS(G858))*SIN(RADIANS(E859))+COS(RADIANS(G858))*COS(RADIANS(E859))*COS(RADIANS(S849))))&gt;90,0,$F$4*$F$5/E858^2*(SIN(RADIANS(G858))*SIN(RADIANS(E859))+COS(RADIANS(G858))*COS(RADIANS(E859))*COS(RADIANS(S849))))</f>
        <v>#DIV/0!</v>
      </c>
      <c r="T858" t="e">
        <f>IF(DEGREES(ACOS(SIN(RADIANS(G858))*SIN(RADIANS(E859))+COS(RADIANS(G858))*COS(RADIANS(E859))*COS(RADIANS(T849))))&gt;90,0,$F$4*$F$5/E858^2*(SIN(RADIANS(G858))*SIN(RADIANS(E859))+COS(RADIANS(G858))*COS(RADIANS(E859))*COS(RADIANS(T849))))</f>
        <v>#DIV/0!</v>
      </c>
      <c r="U858" t="e">
        <f>IF(DEGREES(ACOS(SIN(RADIANS(G858))*SIN(RADIANS(E859))+COS(RADIANS(G858))*COS(RADIANS(E859))*COS(RADIANS(U849))))&gt;90,0,$F$4*$F$5/E858^2*(SIN(RADIANS(G858))*SIN(RADIANS(E859))+COS(RADIANS(G858))*COS(RADIANS(E859))*COS(RADIANS(U849))))</f>
        <v>#DIV/0!</v>
      </c>
      <c r="V858" t="e">
        <f>IF(DEGREES(ACOS(SIN(RADIANS(G858))*SIN(RADIANS(E859))+COS(RADIANS(G858))*COS(RADIANS(E859))*COS(RADIANS(V849))))&gt;90,0,$F$4*$F$5/E858^2*(SIN(RADIANS(G858))*SIN(RADIANS(E859))+COS(RADIANS(G858))*COS(RADIANS(E859))*COS(RADIANS(V849))))</f>
        <v>#DIV/0!</v>
      </c>
      <c r="W858" t="e">
        <f>IF(DEGREES(ACOS(SIN(RADIANS(G858))*SIN(RADIANS(E859))+COS(RADIANS(G858))*COS(RADIANS(E859))*COS(RADIANS(W849))))&gt;90,0,$F$4*$F$5/E858^2*(SIN(RADIANS(G858))*SIN(RADIANS(E859))+COS(RADIANS(G858))*COS(RADIANS(E859))*COS(RADIANS(W849))))</f>
        <v>#DIV/0!</v>
      </c>
      <c r="X858" t="e">
        <f>IF(DEGREES(ACOS(SIN(RADIANS(G858))*SIN(RADIANS(E859))+COS(RADIANS(G858))*COS(RADIANS(E859))*COS(RADIANS(X849))))&gt;90,0,$F$4*$F$5/E858^2*(SIN(RADIANS(G858))*SIN(RADIANS(E859))+COS(RADIANS(G858))*COS(RADIANS(E859))*COS(RADIANS(X849))))</f>
        <v>#DIV/0!</v>
      </c>
      <c r="Y858" t="e">
        <f>IF(DEGREES(ACOS(SIN(RADIANS(G858))*SIN(RADIANS(E859))+COS(RADIANS(G858))*COS(RADIANS(E859))*COS(RADIANS(Y849))))&gt;90,0,$F$4*$F$5/E858^2*(SIN(RADIANS(G858))*SIN(RADIANS(E859))+COS(RADIANS(G858))*COS(RADIANS(E859))*COS(RADIANS(Y849))))</f>
        <v>#DIV/0!</v>
      </c>
      <c r="Z858" t="e">
        <f>IF(DEGREES(ACOS(SIN(RADIANS(G858))*SIN(RADIANS(E859))+COS(RADIANS(G858))*COS(RADIANS(E859))*COS(RADIANS(Z849))))&gt;90,0,$F$4*$F$5/E858^2*(SIN(RADIANS(G858))*SIN(RADIANS(E859))+COS(RADIANS(G858))*COS(RADIANS(E859))*COS(RADIANS(Z849))))</f>
        <v>#DIV/0!</v>
      </c>
      <c r="AA858" t="e">
        <f>IF(DEGREES(ACOS(SIN(RADIANS(G858))*SIN(RADIANS(E859))+COS(RADIANS(G858))*COS(RADIANS(E859))*COS(RADIANS(AA849))))&gt;90,0,$F$4*$F$5/E858^2*(SIN(RADIANS(G858))*SIN(RADIANS(E859))+COS(RADIANS(G858))*COS(RADIANS(E859))*COS(RADIANS(AA849))))</f>
        <v>#DIV/0!</v>
      </c>
      <c r="AB858" t="e">
        <f>IF(DEGREES(ACOS(SIN(RADIANS(G858))*SIN(RADIANS(E859))+COS(RADIANS(G858))*COS(RADIANS(E859))*COS(RADIANS(AB849))))&gt;90,0,$F$4*$F$5/E858^2*(SIN(RADIANS(G858))*SIN(RADIANS(E859))+COS(RADIANS(G858))*COS(RADIANS(E859))*COS(RADIANS(AB849))))</f>
        <v>#DIV/0!</v>
      </c>
      <c r="AC858" t="e">
        <f>IF(DEGREES(ACOS(SIN(RADIANS(G858))*SIN(RADIANS(E859))+COS(RADIANS(G858))*COS(RADIANS(E859))*COS(RADIANS(AC849))))&gt;90,0,$F$4*$F$5/E858^2*(SIN(RADIANS(G858))*SIN(RADIANS(E859))+COS(RADIANS(G858))*COS(RADIANS(E859))*COS(RADIANS(AC849))))</f>
        <v>#DIV/0!</v>
      </c>
      <c r="AD858" t="e">
        <f>IF(DEGREES(ACOS(SIN(RADIANS(G858))*SIN(RADIANS(E859))+COS(RADIANS(G858))*COS(RADIANS(E859))*COS(RADIANS(AD849))))&gt;90,0,$F$4*$F$5/E858^2*(SIN(RADIANS(G858))*SIN(RADIANS(E859))+COS(RADIANS(G858))*COS(RADIANS(E859))*COS(RADIANS(AD849))))</f>
        <v>#DIV/0!</v>
      </c>
      <c r="AE858" t="e">
        <f>IF(DEGREES(ACOS(SIN(RADIANS(G858))*SIN(RADIANS(E859))+COS(RADIANS(G858))*COS(RADIANS(E859))*COS(RADIANS(AE849))))&gt;90,0,$F$4*$F$5/E858^2*(SIN(RADIANS(G858))*SIN(RADIANS(E859))+COS(RADIANS(G858))*COS(RADIANS(E859))*COS(RADIANS(AE849))))</f>
        <v>#DIV/0!</v>
      </c>
      <c r="AF858" t="e">
        <f>IF(DEGREES(ACOS(SIN(RADIANS(G858))*SIN(RADIANS(E859))+COS(RADIANS(G858))*COS(RADIANS(E859))*COS(RADIANS(AF849))))&gt;90,0,$F$4*$F$5/E858^2*(SIN(RADIANS(G858))*SIN(RADIANS(E859))+COS(RADIANS(G858))*COS(RADIANS(E859))*COS(RADIANS(AF849))))</f>
        <v>#DIV/0!</v>
      </c>
      <c r="AG858" t="e">
        <f>IF(DEGREES(ACOS(SIN(RADIANS(G858))*SIN(RADIANS(E859))+COS(RADIANS(G858))*COS(RADIANS(E859))*COS(RADIANS(AG849))))&gt;90,0,$F$4*$F$5/E858^2*(SIN(RADIANS(G858))*SIN(RADIANS(E859))+COS(RADIANS(G858))*COS(RADIANS(E859))*COS(RADIANS(AG849))))</f>
        <v>#DIV/0!</v>
      </c>
      <c r="AH858" t="e">
        <f>IF(DEGREES(ACOS(SIN(RADIANS(G858))*SIN(RADIANS(E859))+COS(RADIANS(G858))*COS(RADIANS(E859))*COS(RADIANS(AH849))))&gt;90,0,$F$4*$F$5/E858^2*(SIN(RADIANS(G858))*SIN(RADIANS(E859))+COS(RADIANS(G858))*COS(RADIANS(E859))*COS(RADIANS(AH849))))</f>
        <v>#DIV/0!</v>
      </c>
      <c r="AI858" t="e">
        <f>IF(DEGREES(ACOS(SIN(RADIANS(G858))*SIN(RADIANS(E859))+COS(RADIANS(G858))*COS(RADIANS(E859))*COS(RADIANS(AI849))))&gt;90,0,$F$4*$F$5/E858^2*(SIN(RADIANS(G858))*SIN(RADIANS(E859))+COS(RADIANS(G858))*COS(RADIANS(E859))*COS(RADIANS(AI849))))</f>
        <v>#DIV/0!</v>
      </c>
      <c r="AJ858" t="e">
        <f>IF(DEGREES(ACOS(SIN(RADIANS(G858))*SIN(RADIANS(E859))+COS(RADIANS(G858))*COS(RADIANS(E859))*COS(RADIANS(AJ849))))&gt;90,0,$F$4*$F$5/E858^2*(SIN(RADIANS(G858))*SIN(RADIANS(E859))+COS(RADIANS(G858))*COS(RADIANS(E859))*COS(RADIANS(AJ849))))</f>
        <v>#DIV/0!</v>
      </c>
      <c r="AK858">
        <f>IF(DEGREES(ACOS(SIN(RADIANS(G858))*SIN(RADIANS(E859))+COS(RADIANS(G858))*COS(RADIANS(E859))*COS(RADIANS(AK849))))&gt;90,0,$F$4*$F$5/E858^2*(SIN(RADIANS(G858))*SIN(RADIANS(E859))+COS(RADIANS(G858))*COS(RADIANS(E859))*COS(RADIANS(AK849))))</f>
        <v>0</v>
      </c>
      <c r="AL858">
        <f>IF(DEGREES(ACOS(SIN(RADIANS(G858))*SIN(RADIANS(E859))+COS(RADIANS(G858))*COS(RADIANS(E859))*COS(RADIANS(AL849))))&gt;90,0,$F$4*$F$5/E858^2*(SIN(RADIANS(G858))*SIN(RADIANS(E859))+COS(RADIANS(G858))*COS(RADIANS(E859))*COS(RADIANS(AL849))))</f>
        <v>0</v>
      </c>
      <c r="AM858">
        <f>IF(DEGREES(ACOS(SIN(RADIANS(G858))*SIN(RADIANS(E859))+COS(RADIANS(G858))*COS(RADIANS(E859))*COS(RADIANS(AM849))))&gt;90,0,$F$4*$F$5/E858^2*(SIN(RADIANS(G858))*SIN(RADIANS(E859))+COS(RADIANS(G858))*COS(RADIANS(E859))*COS(RADIANS(AM849))))</f>
        <v>0</v>
      </c>
      <c r="AN858">
        <f>IF(DEGREES(ACOS(SIN(RADIANS(G858))*SIN(RADIANS(E859))+COS(RADIANS(G858))*COS(RADIANS(E859))*COS(RADIANS(AN849))))&gt;90,0,$F$4*$F$5/E858^2*(SIN(RADIANS(G858))*SIN(RADIANS(E859))+COS(RADIANS(G858))*COS(RADIANS(E859))*COS(RADIANS(AN849))))</f>
        <v>0</v>
      </c>
      <c r="AO858">
        <f>IF(DEGREES(ACOS(SIN(RADIANS(G858))*SIN(RADIANS(E859))+COS(RADIANS(G858))*COS(RADIANS(E859))*COS(RADIANS(AO849))))&gt;90,0,$F$4*$F$5/E858^2*(SIN(RADIANS(G858))*SIN(RADIANS(E859))+COS(RADIANS(G858))*COS(RADIANS(E859))*COS(RADIANS(AO849))))</f>
        <v>0</v>
      </c>
      <c r="AP858">
        <f>IF(DEGREES(ACOS(SIN(RADIANS(G858))*SIN(RADIANS(E859))+COS(RADIANS(G858))*COS(RADIANS(E859))*COS(RADIANS(AP849))))&gt;90,0,$F$4*$F$5/E858^2*(SIN(RADIANS(G858))*SIN(RADIANS(E859))+COS(RADIANS(G858))*COS(RADIANS(E859))*COS(RADIANS(AP849))))</f>
        <v>0</v>
      </c>
      <c r="AQ858">
        <f>IF(DEGREES(ACOS(SIN(RADIANS(G858))*SIN(RADIANS(E859))+COS(RADIANS(G858))*COS(RADIANS(E859))*COS(RADIANS(AQ849))))&gt;90,0,$F$4*$F$5/E858^2*(SIN(RADIANS(G858))*SIN(RADIANS(E859))+COS(RADIANS(G858))*COS(RADIANS(E859))*COS(RADIANS(AQ849))))</f>
        <v>0</v>
      </c>
      <c r="AR858">
        <f>IF(DEGREES(ACOS(SIN(RADIANS(G858))*SIN(RADIANS(E859))+COS(RADIANS(G858))*COS(RADIANS(E859))*COS(RADIANS(AR849))))&gt;90,0,$F$4*$F$5/E858^2*(SIN(RADIANS(G858))*SIN(RADIANS(E859))+COS(RADIANS(G858))*COS(RADIANS(E859))*COS(RADIANS(AR849))))</f>
        <v>0</v>
      </c>
    </row>
    <row r="859" spans="2:44" x14ac:dyDescent="0.5">
      <c r="B859" s="40" t="s">
        <v>735</v>
      </c>
      <c r="E859">
        <f>IF($F$8&gt;90,180-$F$8,$F$8)*SIN(RADIANS(E853))</f>
        <v>0</v>
      </c>
      <c r="G859">
        <v>10</v>
      </c>
      <c r="I859">
        <f>IF(DEGREES(ACOS(SIN(RADIANS(G859))*SIN(RADIANS(E859))+COS(RADIANS(G859))*COS(RADIANS(E859))*COS(RADIANS(I849))))&gt;90,0,$F$4*$F$5/E858^2*(SIN(RADIANS(G859))*SIN(RADIANS(E859))+COS(RADIANS(G859))*COS(RADIANS(E859))*COS(RADIANS(I849))))</f>
        <v>0</v>
      </c>
      <c r="J859">
        <f>IF(DEGREES(ACOS(SIN(RADIANS(G859))*SIN(RADIANS(E859))+COS(RADIANS(G859))*COS(RADIANS(E859))*COS(RADIANS(J849))))&gt;90,0,$F$4*$F$5/E858^2*(SIN(RADIANS(G859))*SIN(RADIANS(E859))+COS(RADIANS(G859))*COS(RADIANS(E859))*COS(RADIANS(J849))))</f>
        <v>0</v>
      </c>
      <c r="K859">
        <f>IF(DEGREES(ACOS(SIN(RADIANS(G859))*SIN(RADIANS(E859))+COS(RADIANS(G859))*COS(RADIANS(E859))*COS(RADIANS(K849))))&gt;90,0,$F$4*$F$5/E858^2*(SIN(RADIANS(G859))*SIN(RADIANS(E859))+COS(RADIANS(G859))*COS(RADIANS(E859))*COS(RADIANS(K849))))</f>
        <v>0</v>
      </c>
      <c r="L859">
        <f>IF(DEGREES(ACOS(SIN(RADIANS(G859))*SIN(RADIANS(E859))+COS(RADIANS(G859))*COS(RADIANS(E859))*COS(RADIANS(L849))))&gt;90,0,$F$4*$F$5/E858^2*(SIN(RADIANS(G859))*SIN(RADIANS(E859))+COS(RADIANS(G859))*COS(RADIANS(E859))*COS(RADIANS(L849))))</f>
        <v>0</v>
      </c>
      <c r="M859">
        <f>IF(DEGREES(ACOS(SIN(RADIANS(G859))*SIN(RADIANS(E859))+COS(RADIANS(G859))*COS(RADIANS(E859))*COS(RADIANS(M849))))&gt;90,0,$F$4*$F$5/E858^2*(SIN(RADIANS(G859))*SIN(RADIANS(E859))+COS(RADIANS(G859))*COS(RADIANS(E859))*COS(RADIANS(M849))))</f>
        <v>0</v>
      </c>
      <c r="N859">
        <f>IF(DEGREES(ACOS(SIN(RADIANS(G859))*SIN(RADIANS(E859))+COS(RADIANS(G859))*COS(RADIANS(E859))*COS(RADIANS(N849))))&gt;90,0,$F$4*$F$5/E858^2*(SIN(RADIANS(G859))*SIN(RADIANS(E859))+COS(RADIANS(G859))*COS(RADIANS(E859))*COS(RADIANS(N849))))</f>
        <v>0</v>
      </c>
      <c r="O859">
        <f>IF(DEGREES(ACOS(SIN(RADIANS(G859))*SIN(RADIANS(E859))+COS(RADIANS(G859))*COS(RADIANS(E859))*COS(RADIANS(O849))))&gt;90,0,$F$4*$F$5/E858^2*(SIN(RADIANS(G859))*SIN(RADIANS(E859))+COS(RADIANS(G859))*COS(RADIANS(E859))*COS(RADIANS(O849))))</f>
        <v>0</v>
      </c>
      <c r="P859">
        <f>IF(DEGREES(ACOS(SIN(RADIANS(G859))*SIN(RADIANS(E859))+COS(RADIANS(G859))*COS(RADIANS(E859))*COS(RADIANS(P849))))&gt;90,0,$F$4*$F$5/E858^2*(SIN(RADIANS(G859))*SIN(RADIANS(E859))+COS(RADIANS(G859))*COS(RADIANS(E859))*COS(RADIANS(P849))))</f>
        <v>0</v>
      </c>
      <c r="Q859">
        <f>IF(DEGREES(ACOS(SIN(RADIANS(G859))*SIN(RADIANS(E859))+COS(RADIANS(G859))*COS(RADIANS(E859))*COS(RADIANS(Q849))))&gt;90,0,$F$4*$F$5/E858^2*(SIN(RADIANS(G859))*SIN(RADIANS(E859))+COS(RADIANS(G859))*COS(RADIANS(E859))*COS(RADIANS(Q849))))</f>
        <v>0</v>
      </c>
      <c r="R859" t="e">
        <f>IF(DEGREES(ACOS(SIN(RADIANS(G859))*SIN(RADIANS(E859))+COS(RADIANS(G859))*COS(RADIANS(E859))*COS(RADIANS(R849))))&gt;90,0,$F$4*$F$5/E858^2*(SIN(RADIANS(G859))*SIN(RADIANS(E859))+COS(RADIANS(G859))*COS(RADIANS(E859))*COS(RADIANS(R849))))</f>
        <v>#DIV/0!</v>
      </c>
      <c r="S859" t="e">
        <f>IF(DEGREES(ACOS(SIN(RADIANS(G859))*SIN(RADIANS(E859))+COS(RADIANS(G859))*COS(RADIANS(E859))*COS(RADIANS(S849))))&gt;90,0,$F$4*$F$5/E858^2*(SIN(RADIANS(G859))*SIN(RADIANS(E859))+COS(RADIANS(G859))*COS(RADIANS(E859))*COS(RADIANS(S849))))</f>
        <v>#DIV/0!</v>
      </c>
      <c r="T859" t="e">
        <f>IF(DEGREES(ACOS(SIN(RADIANS(G859))*SIN(RADIANS(E859))+COS(RADIANS(G859))*COS(RADIANS(E859))*COS(RADIANS(T849))))&gt;90,0,$F$4*$F$5/E858^2*(SIN(RADIANS(G859))*SIN(RADIANS(E859))+COS(RADIANS(G859))*COS(RADIANS(E859))*COS(RADIANS(T849))))</f>
        <v>#DIV/0!</v>
      </c>
      <c r="U859" t="e">
        <f>IF(DEGREES(ACOS(SIN(RADIANS(G859))*SIN(RADIANS(E859))+COS(RADIANS(G859))*COS(RADIANS(E859))*COS(RADIANS(U849))))&gt;90,0,$F$4*$F$5/E858^2*(SIN(RADIANS(G859))*SIN(RADIANS(E859))+COS(RADIANS(G859))*COS(RADIANS(E859))*COS(RADIANS(U849))))</f>
        <v>#DIV/0!</v>
      </c>
      <c r="V859" t="e">
        <f>IF(DEGREES(ACOS(SIN(RADIANS(G859))*SIN(RADIANS(E859))+COS(RADIANS(G859))*COS(RADIANS(E859))*COS(RADIANS(V849))))&gt;90,0,$F$4*$F$5/E858^2*(SIN(RADIANS(G859))*SIN(RADIANS(E859))+COS(RADIANS(G859))*COS(RADIANS(E859))*COS(RADIANS(V849))))</f>
        <v>#DIV/0!</v>
      </c>
      <c r="W859" t="e">
        <f>IF(DEGREES(ACOS(SIN(RADIANS(G859))*SIN(RADIANS(E859))+COS(RADIANS(G859))*COS(RADIANS(E859))*COS(RADIANS(W849))))&gt;90,0,$F$4*$F$5/E858^2*(SIN(RADIANS(G859))*SIN(RADIANS(E859))+COS(RADIANS(G859))*COS(RADIANS(E859))*COS(RADIANS(W849))))</f>
        <v>#DIV/0!</v>
      </c>
      <c r="X859" t="e">
        <f>IF(DEGREES(ACOS(SIN(RADIANS(G859))*SIN(RADIANS(E859))+COS(RADIANS(G859))*COS(RADIANS(E859))*COS(RADIANS(X849))))&gt;90,0,$F$4*$F$5/E858^2*(SIN(RADIANS(G859))*SIN(RADIANS(E859))+COS(RADIANS(G859))*COS(RADIANS(E859))*COS(RADIANS(X849))))</f>
        <v>#DIV/0!</v>
      </c>
      <c r="Y859" t="e">
        <f>IF(DEGREES(ACOS(SIN(RADIANS(G859))*SIN(RADIANS(E859))+COS(RADIANS(G859))*COS(RADIANS(E859))*COS(RADIANS(Y849))))&gt;90,0,$F$4*$F$5/E858^2*(SIN(RADIANS(G859))*SIN(RADIANS(E859))+COS(RADIANS(G859))*COS(RADIANS(E859))*COS(RADIANS(Y849))))</f>
        <v>#DIV/0!</v>
      </c>
      <c r="Z859" t="e">
        <f>IF(DEGREES(ACOS(SIN(RADIANS(G859))*SIN(RADIANS(E859))+COS(RADIANS(G859))*COS(RADIANS(E859))*COS(RADIANS(Z849))))&gt;90,0,$F$4*$F$5/E858^2*(SIN(RADIANS(G859))*SIN(RADIANS(E859))+COS(RADIANS(G859))*COS(RADIANS(E859))*COS(RADIANS(Z849))))</f>
        <v>#DIV/0!</v>
      </c>
      <c r="AA859" t="e">
        <f>IF(DEGREES(ACOS(SIN(RADIANS(G859))*SIN(RADIANS(E859))+COS(RADIANS(G859))*COS(RADIANS(E859))*COS(RADIANS(AA849))))&gt;90,0,$F$4*$F$5/E858^2*(SIN(RADIANS(G859))*SIN(RADIANS(E859))+COS(RADIANS(G859))*COS(RADIANS(E859))*COS(RADIANS(AA849))))</f>
        <v>#DIV/0!</v>
      </c>
      <c r="AB859" t="e">
        <f>IF(DEGREES(ACOS(SIN(RADIANS(G859))*SIN(RADIANS(E859))+COS(RADIANS(G859))*COS(RADIANS(E859))*COS(RADIANS(AB849))))&gt;90,0,$F$4*$F$5/E858^2*(SIN(RADIANS(G859))*SIN(RADIANS(E859))+COS(RADIANS(G859))*COS(RADIANS(E859))*COS(RADIANS(AB849))))</f>
        <v>#DIV/0!</v>
      </c>
      <c r="AC859" t="e">
        <f>IF(DEGREES(ACOS(SIN(RADIANS(G859))*SIN(RADIANS(E859))+COS(RADIANS(G859))*COS(RADIANS(E859))*COS(RADIANS(AC849))))&gt;90,0,$F$4*$F$5/E858^2*(SIN(RADIANS(G859))*SIN(RADIANS(E859))+COS(RADIANS(G859))*COS(RADIANS(E859))*COS(RADIANS(AC849))))</f>
        <v>#DIV/0!</v>
      </c>
      <c r="AD859" t="e">
        <f>IF(DEGREES(ACOS(SIN(RADIANS(G859))*SIN(RADIANS(E859))+COS(RADIANS(G859))*COS(RADIANS(E859))*COS(RADIANS(AD849))))&gt;90,0,$F$4*$F$5/E858^2*(SIN(RADIANS(G859))*SIN(RADIANS(E859))+COS(RADIANS(G859))*COS(RADIANS(E859))*COS(RADIANS(AD849))))</f>
        <v>#DIV/0!</v>
      </c>
      <c r="AE859" t="e">
        <f>IF(DEGREES(ACOS(SIN(RADIANS(G859))*SIN(RADIANS(E859))+COS(RADIANS(G859))*COS(RADIANS(E859))*COS(RADIANS(AE849))))&gt;90,0,$F$4*$F$5/E858^2*(SIN(RADIANS(G859))*SIN(RADIANS(E859))+COS(RADIANS(G859))*COS(RADIANS(E859))*COS(RADIANS(AE849))))</f>
        <v>#DIV/0!</v>
      </c>
      <c r="AF859" t="e">
        <f>IF(DEGREES(ACOS(SIN(RADIANS(G859))*SIN(RADIANS(E859))+COS(RADIANS(G859))*COS(RADIANS(E859))*COS(RADIANS(AF849))))&gt;90,0,$F$4*$F$5/E858^2*(SIN(RADIANS(G859))*SIN(RADIANS(E859))+COS(RADIANS(G859))*COS(RADIANS(E859))*COS(RADIANS(AF849))))</f>
        <v>#DIV/0!</v>
      </c>
      <c r="AG859" t="e">
        <f>IF(DEGREES(ACOS(SIN(RADIANS(G859))*SIN(RADIANS(E859))+COS(RADIANS(G859))*COS(RADIANS(E859))*COS(RADIANS(AG849))))&gt;90,0,$F$4*$F$5/E858^2*(SIN(RADIANS(G859))*SIN(RADIANS(E859))+COS(RADIANS(G859))*COS(RADIANS(E859))*COS(RADIANS(AG849))))</f>
        <v>#DIV/0!</v>
      </c>
      <c r="AH859" t="e">
        <f>IF(DEGREES(ACOS(SIN(RADIANS(G859))*SIN(RADIANS(E859))+COS(RADIANS(G859))*COS(RADIANS(E859))*COS(RADIANS(AH849))))&gt;90,0,$F$4*$F$5/E858^2*(SIN(RADIANS(G859))*SIN(RADIANS(E859))+COS(RADIANS(G859))*COS(RADIANS(E859))*COS(RADIANS(AH849))))</f>
        <v>#DIV/0!</v>
      </c>
      <c r="AI859" t="e">
        <f>IF(DEGREES(ACOS(SIN(RADIANS(G859))*SIN(RADIANS(E859))+COS(RADIANS(G859))*COS(RADIANS(E859))*COS(RADIANS(AI849))))&gt;90,0,$F$4*$F$5/E858^2*(SIN(RADIANS(G859))*SIN(RADIANS(E859))+COS(RADIANS(G859))*COS(RADIANS(E859))*COS(RADIANS(AI849))))</f>
        <v>#DIV/0!</v>
      </c>
      <c r="AJ859" t="e">
        <f>IF(DEGREES(ACOS(SIN(RADIANS(G859))*SIN(RADIANS(E859))+COS(RADIANS(G859))*COS(RADIANS(E859))*COS(RADIANS(AJ849))))&gt;90,0,$F$4*$F$5/E858^2*(SIN(RADIANS(G859))*SIN(RADIANS(E859))+COS(RADIANS(G859))*COS(RADIANS(E859))*COS(RADIANS(AJ849))))</f>
        <v>#DIV/0!</v>
      </c>
      <c r="AK859">
        <f>IF(DEGREES(ACOS(SIN(RADIANS(G859))*SIN(RADIANS(E859))+COS(RADIANS(G859))*COS(RADIANS(E859))*COS(RADIANS(AK849))))&gt;90,0,$F$4*$F$5/E858^2*(SIN(RADIANS(G859))*SIN(RADIANS(E859))+COS(RADIANS(G859))*COS(RADIANS(E859))*COS(RADIANS(AK849))))</f>
        <v>0</v>
      </c>
      <c r="AL859">
        <f>IF(DEGREES(ACOS(SIN(RADIANS(G859))*SIN(RADIANS(E859))+COS(RADIANS(G859))*COS(RADIANS(E859))*COS(RADIANS(AL849))))&gt;90,0,$F$4*$F$5/E858^2*(SIN(RADIANS(G859))*SIN(RADIANS(E859))+COS(RADIANS(G859))*COS(RADIANS(E859))*COS(RADIANS(AL849))))</f>
        <v>0</v>
      </c>
      <c r="AM859">
        <f>IF(DEGREES(ACOS(SIN(RADIANS(G859))*SIN(RADIANS(E859))+COS(RADIANS(G859))*COS(RADIANS(E859))*COS(RADIANS(AM849))))&gt;90,0,$F$4*$F$5/E858^2*(SIN(RADIANS(G859))*SIN(RADIANS(E859))+COS(RADIANS(G859))*COS(RADIANS(E859))*COS(RADIANS(AM849))))</f>
        <v>0</v>
      </c>
      <c r="AN859">
        <f>IF(DEGREES(ACOS(SIN(RADIANS(G859))*SIN(RADIANS(E859))+COS(RADIANS(G859))*COS(RADIANS(E859))*COS(RADIANS(AN849))))&gt;90,0,$F$4*$F$5/E858^2*(SIN(RADIANS(G859))*SIN(RADIANS(E859))+COS(RADIANS(G859))*COS(RADIANS(E859))*COS(RADIANS(AN849))))</f>
        <v>0</v>
      </c>
      <c r="AO859">
        <f>IF(DEGREES(ACOS(SIN(RADIANS(G859))*SIN(RADIANS(E859))+COS(RADIANS(G859))*COS(RADIANS(E859))*COS(RADIANS(AO849))))&gt;90,0,$F$4*$F$5/E858^2*(SIN(RADIANS(G859))*SIN(RADIANS(E859))+COS(RADIANS(G859))*COS(RADIANS(E859))*COS(RADIANS(AO849))))</f>
        <v>0</v>
      </c>
      <c r="AP859">
        <f>IF(DEGREES(ACOS(SIN(RADIANS(G859))*SIN(RADIANS(E859))+COS(RADIANS(G859))*COS(RADIANS(E859))*COS(RADIANS(AP849))))&gt;90,0,$F$4*$F$5/E858^2*(SIN(RADIANS(G859))*SIN(RADIANS(E859))+COS(RADIANS(G859))*COS(RADIANS(E859))*COS(RADIANS(AP849))))</f>
        <v>0</v>
      </c>
      <c r="AQ859">
        <f>IF(DEGREES(ACOS(SIN(RADIANS(G859))*SIN(RADIANS(E859))+COS(RADIANS(G859))*COS(RADIANS(E859))*COS(RADIANS(AQ849))))&gt;90,0,$F$4*$F$5/E858^2*(SIN(RADIANS(G859))*SIN(RADIANS(E859))+COS(RADIANS(G859))*COS(RADIANS(E859))*COS(RADIANS(AQ849))))</f>
        <v>0</v>
      </c>
      <c r="AR859">
        <f>IF(DEGREES(ACOS(SIN(RADIANS(G859))*SIN(RADIANS(E859))+COS(RADIANS(G859))*COS(RADIANS(E859))*COS(RADIANS(AR849))))&gt;90,0,$F$4*$F$5/E858^2*(SIN(RADIANS(G859))*SIN(RADIANS(E859))+COS(RADIANS(G859))*COS(RADIANS(E859))*COS(RADIANS(AR849))))</f>
        <v>0</v>
      </c>
    </row>
    <row r="860" spans="2:44" x14ac:dyDescent="0.5">
      <c r="B860" s="40" t="s">
        <v>786</v>
      </c>
      <c r="E860">
        <f>IF($F$10=0,IF(E851&lt;360,E851,E851-360),($F$10+1)*E851)</f>
        <v>350</v>
      </c>
      <c r="G860">
        <v>0</v>
      </c>
      <c r="I860">
        <f>IF(DEGREES(ACOS(SIN(RADIANS(G860))*SIN(RADIANS(E859))+COS(RADIANS(G860))*COS(RADIANS(E859))*COS(RADIANS(I849))))&gt;90,0,$F$4*$F$5/E858^2*(SIN(RADIANS(G860))*SIN(RADIANS(E859))+COS(RADIANS(G860))*COS(RADIANS(E859))*COS(RADIANS(I849))))</f>
        <v>0</v>
      </c>
      <c r="J860">
        <f>IF(DEGREES(ACOS(SIN(RADIANS(G860))*SIN(RADIANS(E859))+COS(RADIANS(G860))*COS(RADIANS(E859))*COS(RADIANS(J849))))&gt;90,0,$F$4*$F$5/E858^2*(SIN(RADIANS(G860))*SIN(RADIANS(E859))+COS(RADIANS(G860))*COS(RADIANS(E859))*COS(RADIANS(J849))))</f>
        <v>0</v>
      </c>
      <c r="K860">
        <f>IF(DEGREES(ACOS(SIN(RADIANS(G860))*SIN(RADIANS(E859))+COS(RADIANS(G860))*COS(RADIANS(E859))*COS(RADIANS(K849))))&gt;90,0,$F$4*$F$5/E858^2*(SIN(RADIANS(G860))*SIN(RADIANS(E859))+COS(RADIANS(G860))*COS(RADIANS(E859))*COS(RADIANS(K849))))</f>
        <v>0</v>
      </c>
      <c r="L860">
        <f>IF(DEGREES(ACOS(SIN(RADIANS(G860))*SIN(RADIANS(E859))+COS(RADIANS(G860))*COS(RADIANS(E859))*COS(RADIANS(L849))))&gt;90,0,$F$4*$F$5/E858^2*(SIN(RADIANS(G860))*SIN(RADIANS(E859))+COS(RADIANS(G860))*COS(RADIANS(E859))*COS(RADIANS(L849))))</f>
        <v>0</v>
      </c>
      <c r="M860">
        <f>IF(DEGREES(ACOS(SIN(RADIANS(G860))*SIN(RADIANS(E859))+COS(RADIANS(G860))*COS(RADIANS(E859))*COS(RADIANS(M849))))&gt;90,0,$F$4*$F$5/E858^2*(SIN(RADIANS(G860))*SIN(RADIANS(E859))+COS(RADIANS(G860))*COS(RADIANS(E859))*COS(RADIANS(M849))))</f>
        <v>0</v>
      </c>
      <c r="N860">
        <f>IF(DEGREES(ACOS(SIN(RADIANS(G860))*SIN(RADIANS(E859))+COS(RADIANS(G860))*COS(RADIANS(E859))*COS(RADIANS(N849))))&gt;90,0,$F$4*$F$5/E858^2*(SIN(RADIANS(G860))*SIN(RADIANS(E859))+COS(RADIANS(G860))*COS(RADIANS(E859))*COS(RADIANS(N849))))</f>
        <v>0</v>
      </c>
      <c r="O860">
        <f>IF(DEGREES(ACOS(SIN(RADIANS(G860))*SIN(RADIANS(E859))+COS(RADIANS(G860))*COS(RADIANS(E859))*COS(RADIANS(O849))))&gt;90,0,$F$4*$F$5/E858^2*(SIN(RADIANS(G860))*SIN(RADIANS(E859))+COS(RADIANS(G860))*COS(RADIANS(E859))*COS(RADIANS(O849))))</f>
        <v>0</v>
      </c>
      <c r="P860">
        <f>IF(DEGREES(ACOS(SIN(RADIANS(G860))*SIN(RADIANS(E859))+COS(RADIANS(G860))*COS(RADIANS(E859))*COS(RADIANS(P849))))&gt;90,0,$F$4*$F$5/E858^2*(SIN(RADIANS(G860))*SIN(RADIANS(E859))+COS(RADIANS(G860))*COS(RADIANS(E859))*COS(RADIANS(P849))))</f>
        <v>0</v>
      </c>
      <c r="Q860">
        <f>IF(DEGREES(ACOS(SIN(RADIANS(G860))*SIN(RADIANS(E859))+COS(RADIANS(G860))*COS(RADIANS(E859))*COS(RADIANS(Q849))))&gt;90,0,$F$4*$F$5/E858^2*(SIN(RADIANS(G860))*SIN(RADIANS(E859))+COS(RADIANS(G860))*COS(RADIANS(E859))*COS(RADIANS(Q849))))</f>
        <v>0</v>
      </c>
      <c r="R860" t="e">
        <f>IF(DEGREES(ACOS(SIN(RADIANS(G860))*SIN(RADIANS(E859))+COS(RADIANS(G860))*COS(RADIANS(E859))*COS(RADIANS(R849))))&gt;90,0,$F$4*$F$5/E858^2*(SIN(RADIANS(G860))*SIN(RADIANS(E859))+COS(RADIANS(G860))*COS(RADIANS(E859))*COS(RADIANS(R849))))</f>
        <v>#DIV/0!</v>
      </c>
      <c r="S860" t="e">
        <f>IF(DEGREES(ACOS(SIN(RADIANS(G860))*SIN(RADIANS(E859))+COS(RADIANS(G860))*COS(RADIANS(E859))*COS(RADIANS(S849))))&gt;90,0,$F$4*$F$5/E858^2*(SIN(RADIANS(G860))*SIN(RADIANS(E859))+COS(RADIANS(G860))*COS(RADIANS(E859))*COS(RADIANS(S849))))</f>
        <v>#DIV/0!</v>
      </c>
      <c r="T860" t="e">
        <f>IF(DEGREES(ACOS(SIN(RADIANS(G860))*SIN(RADIANS(E859))+COS(RADIANS(G860))*COS(RADIANS(E859))*COS(RADIANS(T849))))&gt;90,0,$F$4*$F$5/E858^2*(SIN(RADIANS(G860))*SIN(RADIANS(E859))+COS(RADIANS(G860))*COS(RADIANS(E859))*COS(RADIANS(T849))))</f>
        <v>#DIV/0!</v>
      </c>
      <c r="U860" t="e">
        <f>IF(DEGREES(ACOS(SIN(RADIANS(G860))*SIN(RADIANS(E859))+COS(RADIANS(G860))*COS(RADIANS(E859))*COS(RADIANS(U849))))&gt;90,0,$F$4*$F$5/E858^2*(SIN(RADIANS(G860))*SIN(RADIANS(E859))+COS(RADIANS(G860))*COS(RADIANS(E859))*COS(RADIANS(U849))))</f>
        <v>#DIV/0!</v>
      </c>
      <c r="V860" t="e">
        <f>IF(DEGREES(ACOS(SIN(RADIANS(G860))*SIN(RADIANS(E859))+COS(RADIANS(G860))*COS(RADIANS(E859))*COS(RADIANS(V849))))&gt;90,0,$F$4*$F$5/E858^2*(SIN(RADIANS(G860))*SIN(RADIANS(E859))+COS(RADIANS(G860))*COS(RADIANS(E859))*COS(RADIANS(V849))))</f>
        <v>#DIV/0!</v>
      </c>
      <c r="W860" t="e">
        <f>IF(DEGREES(ACOS(SIN(RADIANS(G860))*SIN(RADIANS(E859))+COS(RADIANS(G860))*COS(RADIANS(E859))*COS(RADIANS(W849))))&gt;90,0,$F$4*$F$5/E858^2*(SIN(RADIANS(G860))*SIN(RADIANS(E859))+COS(RADIANS(G860))*COS(RADIANS(E859))*COS(RADIANS(W849))))</f>
        <v>#DIV/0!</v>
      </c>
      <c r="X860" t="e">
        <f>IF(DEGREES(ACOS(SIN(RADIANS(G860))*SIN(RADIANS(E859))+COS(RADIANS(G860))*COS(RADIANS(E859))*COS(RADIANS(X849))))&gt;90,0,$F$4*$F$5/E858^2*(SIN(RADIANS(G860))*SIN(RADIANS(E859))+COS(RADIANS(G860))*COS(RADIANS(E859))*COS(RADIANS(X849))))</f>
        <v>#DIV/0!</v>
      </c>
      <c r="Y860" t="e">
        <f>IF(DEGREES(ACOS(SIN(RADIANS(G860))*SIN(RADIANS(E859))+COS(RADIANS(G860))*COS(RADIANS(E859))*COS(RADIANS(Y849))))&gt;90,0,$F$4*$F$5/E858^2*(SIN(RADIANS(G860))*SIN(RADIANS(E859))+COS(RADIANS(G860))*COS(RADIANS(E859))*COS(RADIANS(Y849))))</f>
        <v>#DIV/0!</v>
      </c>
      <c r="Z860" t="e">
        <f>IF(DEGREES(ACOS(SIN(RADIANS(G860))*SIN(RADIANS(E859))+COS(RADIANS(G860))*COS(RADIANS(E859))*COS(RADIANS(Z849))))&gt;90,0,$F$4*$F$5/E858^2*(SIN(RADIANS(G860))*SIN(RADIANS(E859))+COS(RADIANS(G860))*COS(RADIANS(E859))*COS(RADIANS(Z849))))</f>
        <v>#DIV/0!</v>
      </c>
      <c r="AA860" t="e">
        <f>IF(DEGREES(ACOS(SIN(RADIANS(G860))*SIN(RADIANS(E859))+COS(RADIANS(G860))*COS(RADIANS(E859))*COS(RADIANS(AA849))))&gt;90,0,$F$4*$F$5/E858^2*(SIN(RADIANS(G860))*SIN(RADIANS(E859))+COS(RADIANS(G860))*COS(RADIANS(E859))*COS(RADIANS(AA849))))</f>
        <v>#DIV/0!</v>
      </c>
      <c r="AB860" t="e">
        <f>IF(DEGREES(ACOS(SIN(RADIANS(G860))*SIN(RADIANS(E859))+COS(RADIANS(G860))*COS(RADIANS(E859))*COS(RADIANS(AB849))))&gt;90,0,$F$4*$F$5/E858^2*(SIN(RADIANS(G860))*SIN(RADIANS(E859))+COS(RADIANS(G860))*COS(RADIANS(E859))*COS(RADIANS(AB849))))</f>
        <v>#DIV/0!</v>
      </c>
      <c r="AC860" t="e">
        <f>IF(DEGREES(ACOS(SIN(RADIANS(G860))*SIN(RADIANS(E859))+COS(RADIANS(G860))*COS(RADIANS(E859))*COS(RADIANS(AC849))))&gt;90,0,$F$4*$F$5/E858^2*(SIN(RADIANS(G860))*SIN(RADIANS(E859))+COS(RADIANS(G860))*COS(RADIANS(E859))*COS(RADIANS(AC849))))</f>
        <v>#DIV/0!</v>
      </c>
      <c r="AD860" t="e">
        <f>IF(DEGREES(ACOS(SIN(RADIANS(G860))*SIN(RADIANS(E859))+COS(RADIANS(G860))*COS(RADIANS(E859))*COS(RADIANS(AD849))))&gt;90,0,$F$4*$F$5/E858^2*(SIN(RADIANS(G860))*SIN(RADIANS(E859))+COS(RADIANS(G860))*COS(RADIANS(E859))*COS(RADIANS(AD849))))</f>
        <v>#DIV/0!</v>
      </c>
      <c r="AE860" t="e">
        <f>IF(DEGREES(ACOS(SIN(RADIANS(G860))*SIN(RADIANS(E859))+COS(RADIANS(G860))*COS(RADIANS(E859))*COS(RADIANS(AE849))))&gt;90,0,$F$4*$F$5/E858^2*(SIN(RADIANS(G860))*SIN(RADIANS(E859))+COS(RADIANS(G860))*COS(RADIANS(E859))*COS(RADIANS(AE849))))</f>
        <v>#DIV/0!</v>
      </c>
      <c r="AF860" t="e">
        <f>IF(DEGREES(ACOS(SIN(RADIANS(G860))*SIN(RADIANS(E859))+COS(RADIANS(G860))*COS(RADIANS(E859))*COS(RADIANS(AF849))))&gt;90,0,$F$4*$F$5/E858^2*(SIN(RADIANS(G860))*SIN(RADIANS(E859))+COS(RADIANS(G860))*COS(RADIANS(E859))*COS(RADIANS(AF849))))</f>
        <v>#DIV/0!</v>
      </c>
      <c r="AG860" t="e">
        <f>IF(DEGREES(ACOS(SIN(RADIANS(G860))*SIN(RADIANS(E859))+COS(RADIANS(G860))*COS(RADIANS(E859))*COS(RADIANS(AG849))))&gt;90,0,$F$4*$F$5/E858^2*(SIN(RADIANS(G860))*SIN(RADIANS(E859))+COS(RADIANS(G860))*COS(RADIANS(E859))*COS(RADIANS(AG849))))</f>
        <v>#DIV/0!</v>
      </c>
      <c r="AH860" t="e">
        <f>IF(DEGREES(ACOS(SIN(RADIANS(G860))*SIN(RADIANS(E859))+COS(RADIANS(G860))*COS(RADIANS(E859))*COS(RADIANS(AH849))))&gt;90,0,$F$4*$F$5/E858^2*(SIN(RADIANS(G860))*SIN(RADIANS(E859))+COS(RADIANS(G860))*COS(RADIANS(E859))*COS(RADIANS(AH849))))</f>
        <v>#DIV/0!</v>
      </c>
      <c r="AI860" t="e">
        <f>IF(DEGREES(ACOS(SIN(RADIANS(G860))*SIN(RADIANS(E859))+COS(RADIANS(G860))*COS(RADIANS(E859))*COS(RADIANS(AI849))))&gt;90,0,$F$4*$F$5/E858^2*(SIN(RADIANS(G860))*SIN(RADIANS(E859))+COS(RADIANS(G860))*COS(RADIANS(E859))*COS(RADIANS(AI849))))</f>
        <v>#DIV/0!</v>
      </c>
      <c r="AJ860" t="e">
        <f>IF(DEGREES(ACOS(SIN(RADIANS(G860))*SIN(RADIANS(E859))+COS(RADIANS(G860))*COS(RADIANS(E859))*COS(RADIANS(AJ849))))&gt;90,0,$F$4*$F$5/E858^2*(SIN(RADIANS(G860))*SIN(RADIANS(E859))+COS(RADIANS(G860))*COS(RADIANS(E859))*COS(RADIANS(AJ849))))</f>
        <v>#DIV/0!</v>
      </c>
      <c r="AK860">
        <f>IF(DEGREES(ACOS(SIN(RADIANS(G860))*SIN(RADIANS(E859))+COS(RADIANS(G860))*COS(RADIANS(E859))*COS(RADIANS(AK849))))&gt;90,0,$F$4*$F$5/E858^2*(SIN(RADIANS(G860))*SIN(RADIANS(E859))+COS(RADIANS(G860))*COS(RADIANS(E859))*COS(RADIANS(AK849))))</f>
        <v>0</v>
      </c>
      <c r="AL860">
        <f>IF(DEGREES(ACOS(SIN(RADIANS(G860))*SIN(RADIANS(E859))+COS(RADIANS(G860))*COS(RADIANS(E859))*COS(RADIANS(AL849))))&gt;90,0,$F$4*$F$5/E858^2*(SIN(RADIANS(G860))*SIN(RADIANS(E859))+COS(RADIANS(G860))*COS(RADIANS(E859))*COS(RADIANS(AL849))))</f>
        <v>0</v>
      </c>
      <c r="AM860">
        <f>IF(DEGREES(ACOS(SIN(RADIANS(G860))*SIN(RADIANS(E859))+COS(RADIANS(G860))*COS(RADIANS(E859))*COS(RADIANS(AM849))))&gt;90,0,$F$4*$F$5/E858^2*(SIN(RADIANS(G860))*SIN(RADIANS(E859))+COS(RADIANS(G860))*COS(RADIANS(E859))*COS(RADIANS(AM849))))</f>
        <v>0</v>
      </c>
      <c r="AN860">
        <f>IF(DEGREES(ACOS(SIN(RADIANS(G860))*SIN(RADIANS(E859))+COS(RADIANS(G860))*COS(RADIANS(E859))*COS(RADIANS(AN849))))&gt;90,0,$F$4*$F$5/E858^2*(SIN(RADIANS(G860))*SIN(RADIANS(E859))+COS(RADIANS(G860))*COS(RADIANS(E859))*COS(RADIANS(AN849))))</f>
        <v>0</v>
      </c>
      <c r="AO860">
        <f>IF(DEGREES(ACOS(SIN(RADIANS(G860))*SIN(RADIANS(E859))+COS(RADIANS(G860))*COS(RADIANS(E859))*COS(RADIANS(AO849))))&gt;90,0,$F$4*$F$5/E858^2*(SIN(RADIANS(G860))*SIN(RADIANS(E859))+COS(RADIANS(G860))*COS(RADIANS(E859))*COS(RADIANS(AO849))))</f>
        <v>0</v>
      </c>
      <c r="AP860">
        <f>IF(DEGREES(ACOS(SIN(RADIANS(G860))*SIN(RADIANS(E859))+COS(RADIANS(G860))*COS(RADIANS(E859))*COS(RADIANS(AP849))))&gt;90,0,$F$4*$F$5/E858^2*(SIN(RADIANS(G860))*SIN(RADIANS(E859))+COS(RADIANS(G860))*COS(RADIANS(E859))*COS(RADIANS(AP849))))</f>
        <v>0</v>
      </c>
      <c r="AQ860">
        <f>IF(DEGREES(ACOS(SIN(RADIANS(G860))*SIN(RADIANS(E859))+COS(RADIANS(G860))*COS(RADIANS(E859))*COS(RADIANS(AQ849))))&gt;90,0,$F$4*$F$5/E858^2*(SIN(RADIANS(G860))*SIN(RADIANS(E859))+COS(RADIANS(G860))*COS(RADIANS(E859))*COS(RADIANS(AQ849))))</f>
        <v>0</v>
      </c>
      <c r="AR860">
        <f>IF(DEGREES(ACOS(SIN(RADIANS(G860))*SIN(RADIANS(E859))+COS(RADIANS(G860))*COS(RADIANS(E859))*COS(RADIANS(AR849))))&gt;90,0,$F$4*$F$5/E858^2*(SIN(RADIANS(G860))*SIN(RADIANS(E859))+COS(RADIANS(G860))*COS(RADIANS(E859))*COS(RADIANS(AR849))))</f>
        <v>0</v>
      </c>
    </row>
    <row r="861" spans="2:44" x14ac:dyDescent="0.5">
      <c r="B861" s="40" t="s">
        <v>787</v>
      </c>
      <c r="E861">
        <f>E860-E852-360*ROUNDDOWN((E860-E852)/360,0)</f>
        <v>0</v>
      </c>
      <c r="G861">
        <v>-10</v>
      </c>
      <c r="I861">
        <f>IF(DEGREES(ACOS(SIN(RADIANS(G861))*SIN(RADIANS(E859))+COS(RADIANS(G861))*COS(RADIANS(E859))*COS(RADIANS(I849))))&gt;90,0,$F$4*$F$5/E858^2*(SIN(RADIANS(G861))*SIN(RADIANS(E859))+COS(RADIANS(G861))*COS(RADIANS(E859))*COS(RADIANS(I849))))</f>
        <v>0</v>
      </c>
      <c r="J861">
        <f>IF(DEGREES(ACOS(SIN(RADIANS(G861))*SIN(RADIANS(E859))+COS(RADIANS(G861))*COS(RADIANS(E859))*COS(RADIANS(J849))))&gt;90,0,$F$4*$F$5/E858^2*(SIN(RADIANS(G861))*SIN(RADIANS(E859))+COS(RADIANS(G861))*COS(RADIANS(E859))*COS(RADIANS(J849))))</f>
        <v>0</v>
      </c>
      <c r="K861">
        <f>IF(DEGREES(ACOS(SIN(RADIANS(G861))*SIN(RADIANS(E859))+COS(RADIANS(G861))*COS(RADIANS(E859))*COS(RADIANS(K849))))&gt;90,0,$F$4*$F$5/E858^2*(SIN(RADIANS(G861))*SIN(RADIANS(E859))+COS(RADIANS(G861))*COS(RADIANS(E859))*COS(RADIANS(K849))))</f>
        <v>0</v>
      </c>
      <c r="L861">
        <f>IF(DEGREES(ACOS(SIN(RADIANS(G861))*SIN(RADIANS(E859))+COS(RADIANS(G861))*COS(RADIANS(E859))*COS(RADIANS(L849))))&gt;90,0,$F$4*$F$5/E858^2*(SIN(RADIANS(G861))*SIN(RADIANS(E859))+COS(RADIANS(G861))*COS(RADIANS(E859))*COS(RADIANS(L849))))</f>
        <v>0</v>
      </c>
      <c r="M861">
        <f>IF(DEGREES(ACOS(SIN(RADIANS(G861))*SIN(RADIANS(E859))+COS(RADIANS(G861))*COS(RADIANS(E859))*COS(RADIANS(M849))))&gt;90,0,$F$4*$F$5/E858^2*(SIN(RADIANS(G861))*SIN(RADIANS(E859))+COS(RADIANS(G861))*COS(RADIANS(E859))*COS(RADIANS(M849))))</f>
        <v>0</v>
      </c>
      <c r="N861">
        <f>IF(DEGREES(ACOS(SIN(RADIANS(G861))*SIN(RADIANS(E859))+COS(RADIANS(G861))*COS(RADIANS(E859))*COS(RADIANS(N849))))&gt;90,0,$F$4*$F$5/E858^2*(SIN(RADIANS(G861))*SIN(RADIANS(E859))+COS(RADIANS(G861))*COS(RADIANS(E859))*COS(RADIANS(N849))))</f>
        <v>0</v>
      </c>
      <c r="O861">
        <f>IF(DEGREES(ACOS(SIN(RADIANS(G861))*SIN(RADIANS(E859))+COS(RADIANS(G861))*COS(RADIANS(E859))*COS(RADIANS(O849))))&gt;90,0,$F$4*$F$5/E858^2*(SIN(RADIANS(G861))*SIN(RADIANS(E859))+COS(RADIANS(G861))*COS(RADIANS(E859))*COS(RADIANS(O849))))</f>
        <v>0</v>
      </c>
      <c r="P861">
        <f>IF(DEGREES(ACOS(SIN(RADIANS(G861))*SIN(RADIANS(E859))+COS(RADIANS(G861))*COS(RADIANS(E859))*COS(RADIANS(P849))))&gt;90,0,$F$4*$F$5/E858^2*(SIN(RADIANS(G861))*SIN(RADIANS(E859))+COS(RADIANS(G861))*COS(RADIANS(E859))*COS(RADIANS(P849))))</f>
        <v>0</v>
      </c>
      <c r="Q861">
        <f>IF(DEGREES(ACOS(SIN(RADIANS(G861))*SIN(RADIANS(E859))+COS(RADIANS(G861))*COS(RADIANS(E859))*COS(RADIANS(Q849))))&gt;90,0,$F$4*$F$5/E858^2*(SIN(RADIANS(G861))*SIN(RADIANS(E859))+COS(RADIANS(G861))*COS(RADIANS(E859))*COS(RADIANS(Q849))))</f>
        <v>0</v>
      </c>
      <c r="R861" t="e">
        <f>IF(DEGREES(ACOS(SIN(RADIANS(G861))*SIN(RADIANS(E859))+COS(RADIANS(G861))*COS(RADIANS(E859))*COS(RADIANS(R849))))&gt;90,0,$F$4*$F$5/E858^2*(SIN(RADIANS(G861))*SIN(RADIANS(E859))+COS(RADIANS(G861))*COS(RADIANS(E859))*COS(RADIANS(R849))))</f>
        <v>#DIV/0!</v>
      </c>
      <c r="S861" t="e">
        <f>IF(DEGREES(ACOS(SIN(RADIANS(G861))*SIN(RADIANS(E859))+COS(RADIANS(G861))*COS(RADIANS(E859))*COS(RADIANS(S849))))&gt;90,0,$F$4*$F$5/E858^2*(SIN(RADIANS(G861))*SIN(RADIANS(E859))+COS(RADIANS(G861))*COS(RADIANS(E859))*COS(RADIANS(S849))))</f>
        <v>#DIV/0!</v>
      </c>
      <c r="T861" t="e">
        <f>IF(DEGREES(ACOS(SIN(RADIANS(G861))*SIN(RADIANS(E859))+COS(RADIANS(G861))*COS(RADIANS(E859))*COS(RADIANS(T849))))&gt;90,0,$F$4*$F$5/E858^2*(SIN(RADIANS(G861))*SIN(RADIANS(E859))+COS(RADIANS(G861))*COS(RADIANS(E859))*COS(RADIANS(T849))))</f>
        <v>#DIV/0!</v>
      </c>
      <c r="U861" t="e">
        <f>IF(DEGREES(ACOS(SIN(RADIANS(G861))*SIN(RADIANS(E859))+COS(RADIANS(G861))*COS(RADIANS(E859))*COS(RADIANS(U849))))&gt;90,0,$F$4*$F$5/E858^2*(SIN(RADIANS(G861))*SIN(RADIANS(E859))+COS(RADIANS(G861))*COS(RADIANS(E859))*COS(RADIANS(U849))))</f>
        <v>#DIV/0!</v>
      </c>
      <c r="V861" t="e">
        <f>IF(DEGREES(ACOS(SIN(RADIANS(G861))*SIN(RADIANS(E859))+COS(RADIANS(G861))*COS(RADIANS(E859))*COS(RADIANS(V849))))&gt;90,0,$F$4*$F$5/E858^2*(SIN(RADIANS(G861))*SIN(RADIANS(E859))+COS(RADIANS(G861))*COS(RADIANS(E859))*COS(RADIANS(V849))))</f>
        <v>#DIV/0!</v>
      </c>
      <c r="W861" t="e">
        <f>IF(DEGREES(ACOS(SIN(RADIANS(G861))*SIN(RADIANS(E859))+COS(RADIANS(G861))*COS(RADIANS(E859))*COS(RADIANS(W849))))&gt;90,0,$F$4*$F$5/E858^2*(SIN(RADIANS(G861))*SIN(RADIANS(E859))+COS(RADIANS(G861))*COS(RADIANS(E859))*COS(RADIANS(W849))))</f>
        <v>#DIV/0!</v>
      </c>
      <c r="X861" t="e">
        <f>IF(DEGREES(ACOS(SIN(RADIANS(G861))*SIN(RADIANS(E859))+COS(RADIANS(G861))*COS(RADIANS(E859))*COS(RADIANS(X849))))&gt;90,0,$F$4*$F$5/E858^2*(SIN(RADIANS(G861))*SIN(RADIANS(E859))+COS(RADIANS(G861))*COS(RADIANS(E859))*COS(RADIANS(X849))))</f>
        <v>#DIV/0!</v>
      </c>
      <c r="Y861" t="e">
        <f>IF(DEGREES(ACOS(SIN(RADIANS(G861))*SIN(RADIANS(E859))+COS(RADIANS(G861))*COS(RADIANS(E859))*COS(RADIANS(Y849))))&gt;90,0,$F$4*$F$5/E858^2*(SIN(RADIANS(G861))*SIN(RADIANS(E859))+COS(RADIANS(G861))*COS(RADIANS(E859))*COS(RADIANS(Y849))))</f>
        <v>#DIV/0!</v>
      </c>
      <c r="Z861" t="e">
        <f>IF(DEGREES(ACOS(SIN(RADIANS(G861))*SIN(RADIANS(E859))+COS(RADIANS(G861))*COS(RADIANS(E859))*COS(RADIANS(Z849))))&gt;90,0,$F$4*$F$5/E858^2*(SIN(RADIANS(G861))*SIN(RADIANS(E859))+COS(RADIANS(G861))*COS(RADIANS(E859))*COS(RADIANS(Z849))))</f>
        <v>#DIV/0!</v>
      </c>
      <c r="AA861" t="e">
        <f>IF(DEGREES(ACOS(SIN(RADIANS(G861))*SIN(RADIANS(E859))+COS(RADIANS(G861))*COS(RADIANS(E859))*COS(RADIANS(AA849))))&gt;90,0,$F$4*$F$5/E858^2*(SIN(RADIANS(G861))*SIN(RADIANS(E859))+COS(RADIANS(G861))*COS(RADIANS(E859))*COS(RADIANS(AA849))))</f>
        <v>#DIV/0!</v>
      </c>
      <c r="AB861" t="e">
        <f>IF(DEGREES(ACOS(SIN(RADIANS(G861))*SIN(RADIANS(E859))+COS(RADIANS(G861))*COS(RADIANS(E859))*COS(RADIANS(AB849))))&gt;90,0,$F$4*$F$5/E858^2*(SIN(RADIANS(G861))*SIN(RADIANS(E859))+COS(RADIANS(G861))*COS(RADIANS(E859))*COS(RADIANS(AB849))))</f>
        <v>#DIV/0!</v>
      </c>
      <c r="AC861" t="e">
        <f>IF(DEGREES(ACOS(SIN(RADIANS(G861))*SIN(RADIANS(E859))+COS(RADIANS(G861))*COS(RADIANS(E859))*COS(RADIANS(AC849))))&gt;90,0,$F$4*$F$5/E858^2*(SIN(RADIANS(G861))*SIN(RADIANS(E859))+COS(RADIANS(G861))*COS(RADIANS(E859))*COS(RADIANS(AC849))))</f>
        <v>#DIV/0!</v>
      </c>
      <c r="AD861" t="e">
        <f>IF(DEGREES(ACOS(SIN(RADIANS(G861))*SIN(RADIANS(E859))+COS(RADIANS(G861))*COS(RADIANS(E859))*COS(RADIANS(AD849))))&gt;90,0,$F$4*$F$5/E858^2*(SIN(RADIANS(G861))*SIN(RADIANS(E859))+COS(RADIANS(G861))*COS(RADIANS(E859))*COS(RADIANS(AD849))))</f>
        <v>#DIV/0!</v>
      </c>
      <c r="AE861" t="e">
        <f>IF(DEGREES(ACOS(SIN(RADIANS(G861))*SIN(RADIANS(E859))+COS(RADIANS(G861))*COS(RADIANS(E859))*COS(RADIANS(AE849))))&gt;90,0,$F$4*$F$5/E858^2*(SIN(RADIANS(G861))*SIN(RADIANS(E859))+COS(RADIANS(G861))*COS(RADIANS(E859))*COS(RADIANS(AE849))))</f>
        <v>#DIV/0!</v>
      </c>
      <c r="AF861" t="e">
        <f>IF(DEGREES(ACOS(SIN(RADIANS(G861))*SIN(RADIANS(E859))+COS(RADIANS(G861))*COS(RADIANS(E859))*COS(RADIANS(AF849))))&gt;90,0,$F$4*$F$5/E858^2*(SIN(RADIANS(G861))*SIN(RADIANS(E859))+COS(RADIANS(G861))*COS(RADIANS(E859))*COS(RADIANS(AF849))))</f>
        <v>#DIV/0!</v>
      </c>
      <c r="AG861" t="e">
        <f>IF(DEGREES(ACOS(SIN(RADIANS(G861))*SIN(RADIANS(E859))+COS(RADIANS(G861))*COS(RADIANS(E859))*COS(RADIANS(AG849))))&gt;90,0,$F$4*$F$5/E858^2*(SIN(RADIANS(G861))*SIN(RADIANS(E859))+COS(RADIANS(G861))*COS(RADIANS(E859))*COS(RADIANS(AG849))))</f>
        <v>#DIV/0!</v>
      </c>
      <c r="AH861" t="e">
        <f>IF(DEGREES(ACOS(SIN(RADIANS(G861))*SIN(RADIANS(E859))+COS(RADIANS(G861))*COS(RADIANS(E859))*COS(RADIANS(AH849))))&gt;90,0,$F$4*$F$5/E858^2*(SIN(RADIANS(G861))*SIN(RADIANS(E859))+COS(RADIANS(G861))*COS(RADIANS(E859))*COS(RADIANS(AH849))))</f>
        <v>#DIV/0!</v>
      </c>
      <c r="AI861" t="e">
        <f>IF(DEGREES(ACOS(SIN(RADIANS(G861))*SIN(RADIANS(E859))+COS(RADIANS(G861))*COS(RADIANS(E859))*COS(RADIANS(AI849))))&gt;90,0,$F$4*$F$5/E858^2*(SIN(RADIANS(G861))*SIN(RADIANS(E859))+COS(RADIANS(G861))*COS(RADIANS(E859))*COS(RADIANS(AI849))))</f>
        <v>#DIV/0!</v>
      </c>
      <c r="AJ861" t="e">
        <f>IF(DEGREES(ACOS(SIN(RADIANS(G861))*SIN(RADIANS(E859))+COS(RADIANS(G861))*COS(RADIANS(E859))*COS(RADIANS(AJ849))))&gt;90,0,$F$4*$F$5/E858^2*(SIN(RADIANS(G861))*SIN(RADIANS(E859))+COS(RADIANS(G861))*COS(RADIANS(E859))*COS(RADIANS(AJ849))))</f>
        <v>#DIV/0!</v>
      </c>
      <c r="AK861">
        <f>IF(DEGREES(ACOS(SIN(RADIANS(G861))*SIN(RADIANS(E859))+COS(RADIANS(G861))*COS(RADIANS(E859))*COS(RADIANS(AK849))))&gt;90,0,$F$4*$F$5/E858^2*(SIN(RADIANS(G861))*SIN(RADIANS(E859))+COS(RADIANS(G861))*COS(RADIANS(E859))*COS(RADIANS(AK849))))</f>
        <v>0</v>
      </c>
      <c r="AL861">
        <f>IF(DEGREES(ACOS(SIN(RADIANS(G861))*SIN(RADIANS(E859))+COS(RADIANS(G861))*COS(RADIANS(E859))*COS(RADIANS(AL849))))&gt;90,0,$F$4*$F$5/E858^2*(SIN(RADIANS(G861))*SIN(RADIANS(E859))+COS(RADIANS(G861))*COS(RADIANS(E859))*COS(RADIANS(AL849))))</f>
        <v>0</v>
      </c>
      <c r="AM861">
        <f>IF(DEGREES(ACOS(SIN(RADIANS(G861))*SIN(RADIANS(E859))+COS(RADIANS(G861))*COS(RADIANS(E859))*COS(RADIANS(AM849))))&gt;90,0,$F$4*$F$5/E858^2*(SIN(RADIANS(G861))*SIN(RADIANS(E859))+COS(RADIANS(G861))*COS(RADIANS(E859))*COS(RADIANS(AM849))))</f>
        <v>0</v>
      </c>
      <c r="AN861">
        <f>IF(DEGREES(ACOS(SIN(RADIANS(G861))*SIN(RADIANS(E859))+COS(RADIANS(G861))*COS(RADIANS(E859))*COS(RADIANS(AN849))))&gt;90,0,$F$4*$F$5/E858^2*(SIN(RADIANS(G861))*SIN(RADIANS(E859))+COS(RADIANS(G861))*COS(RADIANS(E859))*COS(RADIANS(AN849))))</f>
        <v>0</v>
      </c>
      <c r="AO861">
        <f>IF(DEGREES(ACOS(SIN(RADIANS(G861))*SIN(RADIANS(E859))+COS(RADIANS(G861))*COS(RADIANS(E859))*COS(RADIANS(AO849))))&gt;90,0,$F$4*$F$5/E858^2*(SIN(RADIANS(G861))*SIN(RADIANS(E859))+COS(RADIANS(G861))*COS(RADIANS(E859))*COS(RADIANS(AO849))))</f>
        <v>0</v>
      </c>
      <c r="AP861">
        <f>IF(DEGREES(ACOS(SIN(RADIANS(G861))*SIN(RADIANS(E859))+COS(RADIANS(G861))*COS(RADIANS(E859))*COS(RADIANS(AP849))))&gt;90,0,$F$4*$F$5/E858^2*(SIN(RADIANS(G861))*SIN(RADIANS(E859))+COS(RADIANS(G861))*COS(RADIANS(E859))*COS(RADIANS(AP849))))</f>
        <v>0</v>
      </c>
      <c r="AQ861">
        <f>IF(DEGREES(ACOS(SIN(RADIANS(G861))*SIN(RADIANS(E859))+COS(RADIANS(G861))*COS(RADIANS(E859))*COS(RADIANS(AQ849))))&gt;90,0,$F$4*$F$5/E858^2*(SIN(RADIANS(G861))*SIN(RADIANS(E859))+COS(RADIANS(G861))*COS(RADIANS(E859))*COS(RADIANS(AQ849))))</f>
        <v>0</v>
      </c>
      <c r="AR861">
        <f>IF(DEGREES(ACOS(SIN(RADIANS(G861))*SIN(RADIANS(E859))+COS(RADIANS(G861))*COS(RADIANS(E859))*COS(RADIANS(AR849))))&gt;90,0,$F$4*$F$5/E858^2*(SIN(RADIANS(G861))*SIN(RADIANS(E859))+COS(RADIANS(G861))*COS(RADIANS(E859))*COS(RADIANS(AR849))))</f>
        <v>0</v>
      </c>
    </row>
    <row r="862" spans="2:44" x14ac:dyDescent="0.5">
      <c r="G862">
        <v>-20</v>
      </c>
      <c r="I862">
        <f>IF(DEGREES(ACOS(SIN(RADIANS(G862))*SIN(RADIANS(E859))+COS(RADIANS(G862))*COS(RADIANS(E859))*COS(RADIANS(I849))))&gt;90,0,$F$4*$F$5/E858^2*(SIN(RADIANS(G862))*SIN(RADIANS(E859))+COS(RADIANS(G862))*COS(RADIANS(E859))*COS(RADIANS(I849))))</f>
        <v>0</v>
      </c>
      <c r="J862">
        <f>IF(DEGREES(ACOS(SIN(RADIANS(G862))*SIN(RADIANS(E859))+COS(RADIANS(G862))*COS(RADIANS(E859))*COS(RADIANS(J849))))&gt;90,0,$F$4*$F$5/E858^2*(SIN(RADIANS(G862))*SIN(RADIANS(E859))+COS(RADIANS(G862))*COS(RADIANS(E859))*COS(RADIANS(J849))))</f>
        <v>0</v>
      </c>
      <c r="K862">
        <f>IF(DEGREES(ACOS(SIN(RADIANS(G862))*SIN(RADIANS(E859))+COS(RADIANS(G862))*COS(RADIANS(E859))*COS(RADIANS(K849))))&gt;90,0,$F$4*$F$5/E858^2*(SIN(RADIANS(G862))*SIN(RADIANS(E859))+COS(RADIANS(G862))*COS(RADIANS(E859))*COS(RADIANS(K849))))</f>
        <v>0</v>
      </c>
      <c r="L862">
        <f>IF(DEGREES(ACOS(SIN(RADIANS(G862))*SIN(RADIANS(E859))+COS(RADIANS(G862))*COS(RADIANS(E859))*COS(RADIANS(L849))))&gt;90,0,$F$4*$F$5/E858^2*(SIN(RADIANS(G862))*SIN(RADIANS(E859))+COS(RADIANS(G862))*COS(RADIANS(E859))*COS(RADIANS(L849))))</f>
        <v>0</v>
      </c>
      <c r="M862">
        <f>IF(DEGREES(ACOS(SIN(RADIANS(G862))*SIN(RADIANS(E859))+COS(RADIANS(G862))*COS(RADIANS(E859))*COS(RADIANS(M849))))&gt;90,0,$F$4*$F$5/E858^2*(SIN(RADIANS(G862))*SIN(RADIANS(E859))+COS(RADIANS(G862))*COS(RADIANS(E859))*COS(RADIANS(M849))))</f>
        <v>0</v>
      </c>
      <c r="N862">
        <f>IF(DEGREES(ACOS(SIN(RADIANS(G862))*SIN(RADIANS(E859))+COS(RADIANS(G862))*COS(RADIANS(E859))*COS(RADIANS(N849))))&gt;90,0,$F$4*$F$5/E858^2*(SIN(RADIANS(G862))*SIN(RADIANS(E859))+COS(RADIANS(G862))*COS(RADIANS(E859))*COS(RADIANS(N849))))</f>
        <v>0</v>
      </c>
      <c r="O862">
        <f>IF(DEGREES(ACOS(SIN(RADIANS(G862))*SIN(RADIANS(E859))+COS(RADIANS(G862))*COS(RADIANS(E859))*COS(RADIANS(O849))))&gt;90,0,$F$4*$F$5/E858^2*(SIN(RADIANS(G862))*SIN(RADIANS(E859))+COS(RADIANS(G862))*COS(RADIANS(E859))*COS(RADIANS(O849))))</f>
        <v>0</v>
      </c>
      <c r="P862">
        <f>IF(DEGREES(ACOS(SIN(RADIANS(G862))*SIN(RADIANS(E859))+COS(RADIANS(G862))*COS(RADIANS(E859))*COS(RADIANS(P849))))&gt;90,0,$F$4*$F$5/E858^2*(SIN(RADIANS(G862))*SIN(RADIANS(E859))+COS(RADIANS(G862))*COS(RADIANS(E859))*COS(RADIANS(P849))))</f>
        <v>0</v>
      </c>
      <c r="Q862">
        <f>IF(DEGREES(ACOS(SIN(RADIANS(G862))*SIN(RADIANS(E859))+COS(RADIANS(G862))*COS(RADIANS(E859))*COS(RADIANS(Q849))))&gt;90,0,$F$4*$F$5/E858^2*(SIN(RADIANS(G862))*SIN(RADIANS(E859))+COS(RADIANS(G862))*COS(RADIANS(E859))*COS(RADIANS(Q849))))</f>
        <v>0</v>
      </c>
      <c r="R862" t="e">
        <f>IF(DEGREES(ACOS(SIN(RADIANS(G862))*SIN(RADIANS(E859))+COS(RADIANS(G862))*COS(RADIANS(E859))*COS(RADIANS(R849))))&gt;90,0,$F$4*$F$5/E858^2*(SIN(RADIANS(G862))*SIN(RADIANS(E859))+COS(RADIANS(G862))*COS(RADIANS(E859))*COS(RADIANS(R849))))</f>
        <v>#DIV/0!</v>
      </c>
      <c r="S862" t="e">
        <f>IF(DEGREES(ACOS(SIN(RADIANS(G862))*SIN(RADIANS(E859))+COS(RADIANS(G862))*COS(RADIANS(E859))*COS(RADIANS(S849))))&gt;90,0,$F$4*$F$5/E858^2*(SIN(RADIANS(G862))*SIN(RADIANS(E859))+COS(RADIANS(G862))*COS(RADIANS(E859))*COS(RADIANS(S849))))</f>
        <v>#DIV/0!</v>
      </c>
      <c r="T862" t="e">
        <f>IF(DEGREES(ACOS(SIN(RADIANS(G862))*SIN(RADIANS(E859))+COS(RADIANS(G862))*COS(RADIANS(E859))*COS(RADIANS(T849))))&gt;90,0,$F$4*$F$5/E858^2*(SIN(RADIANS(G862))*SIN(RADIANS(E859))+COS(RADIANS(G862))*COS(RADIANS(E859))*COS(RADIANS(T849))))</f>
        <v>#DIV/0!</v>
      </c>
      <c r="U862" t="e">
        <f>IF(DEGREES(ACOS(SIN(RADIANS(G862))*SIN(RADIANS(E859))+COS(RADIANS(G862))*COS(RADIANS(E859))*COS(RADIANS(U849))))&gt;90,0,$F$4*$F$5/E858^2*(SIN(RADIANS(G862))*SIN(RADIANS(E859))+COS(RADIANS(G862))*COS(RADIANS(E859))*COS(RADIANS(U849))))</f>
        <v>#DIV/0!</v>
      </c>
      <c r="V862" t="e">
        <f>IF(DEGREES(ACOS(SIN(RADIANS(G862))*SIN(RADIANS(E859))+COS(RADIANS(G862))*COS(RADIANS(E859))*COS(RADIANS(V849))))&gt;90,0,$F$4*$F$5/E858^2*(SIN(RADIANS(G862))*SIN(RADIANS(E859))+COS(RADIANS(G862))*COS(RADIANS(E859))*COS(RADIANS(V849))))</f>
        <v>#DIV/0!</v>
      </c>
      <c r="W862" t="e">
        <f>IF(DEGREES(ACOS(SIN(RADIANS(G862))*SIN(RADIANS(E859))+COS(RADIANS(G862))*COS(RADIANS(E859))*COS(RADIANS(W849))))&gt;90,0,$F$4*$F$5/E858^2*(SIN(RADIANS(G862))*SIN(RADIANS(E859))+COS(RADIANS(G862))*COS(RADIANS(E859))*COS(RADIANS(W849))))</f>
        <v>#DIV/0!</v>
      </c>
      <c r="X862" t="e">
        <f>IF(DEGREES(ACOS(SIN(RADIANS(G862))*SIN(RADIANS(E859))+COS(RADIANS(G862))*COS(RADIANS(E859))*COS(RADIANS(X849))))&gt;90,0,$F$4*$F$5/E858^2*(SIN(RADIANS(G862))*SIN(RADIANS(E859))+COS(RADIANS(G862))*COS(RADIANS(E859))*COS(RADIANS(X849))))</f>
        <v>#DIV/0!</v>
      </c>
      <c r="Y862" t="e">
        <f>IF(DEGREES(ACOS(SIN(RADIANS(G862))*SIN(RADIANS(E859))+COS(RADIANS(G862))*COS(RADIANS(E859))*COS(RADIANS(Y849))))&gt;90,0,$F$4*$F$5/E858^2*(SIN(RADIANS(G862))*SIN(RADIANS(E859))+COS(RADIANS(G862))*COS(RADIANS(E859))*COS(RADIANS(Y849))))</f>
        <v>#DIV/0!</v>
      </c>
      <c r="Z862" t="e">
        <f>IF(DEGREES(ACOS(SIN(RADIANS(G862))*SIN(RADIANS(E859))+COS(RADIANS(G862))*COS(RADIANS(E859))*COS(RADIANS(Z849))))&gt;90,0,$F$4*$F$5/E858^2*(SIN(RADIANS(G862))*SIN(RADIANS(E859))+COS(RADIANS(G862))*COS(RADIANS(E859))*COS(RADIANS(Z849))))</f>
        <v>#DIV/0!</v>
      </c>
      <c r="AA862" t="e">
        <f>IF(DEGREES(ACOS(SIN(RADIANS(G862))*SIN(RADIANS(E859))+COS(RADIANS(G862))*COS(RADIANS(E859))*COS(RADIANS(AA849))))&gt;90,0,$F$4*$F$5/E858^2*(SIN(RADIANS(G862))*SIN(RADIANS(E859))+COS(RADIANS(G862))*COS(RADIANS(E859))*COS(RADIANS(AA849))))</f>
        <v>#DIV/0!</v>
      </c>
      <c r="AB862" t="e">
        <f>IF(DEGREES(ACOS(SIN(RADIANS(G862))*SIN(RADIANS(E859))+COS(RADIANS(G862))*COS(RADIANS(E859))*COS(RADIANS(AB849))))&gt;90,0,$F$4*$F$5/E858^2*(SIN(RADIANS(G862))*SIN(RADIANS(E859))+COS(RADIANS(G862))*COS(RADIANS(E859))*COS(RADIANS(AB849))))</f>
        <v>#DIV/0!</v>
      </c>
      <c r="AC862" t="e">
        <f>IF(DEGREES(ACOS(SIN(RADIANS(G862))*SIN(RADIANS(E859))+COS(RADIANS(G862))*COS(RADIANS(E859))*COS(RADIANS(AC849))))&gt;90,0,$F$4*$F$5/E858^2*(SIN(RADIANS(G862))*SIN(RADIANS(E859))+COS(RADIANS(G862))*COS(RADIANS(E859))*COS(RADIANS(AC849))))</f>
        <v>#DIV/0!</v>
      </c>
      <c r="AD862" t="e">
        <f>IF(DEGREES(ACOS(SIN(RADIANS(G862))*SIN(RADIANS(E859))+COS(RADIANS(G862))*COS(RADIANS(E859))*COS(RADIANS(AD849))))&gt;90,0,$F$4*$F$5/E858^2*(SIN(RADIANS(G862))*SIN(RADIANS(E859))+COS(RADIANS(G862))*COS(RADIANS(E859))*COS(RADIANS(AD849))))</f>
        <v>#DIV/0!</v>
      </c>
      <c r="AE862" t="e">
        <f>IF(DEGREES(ACOS(SIN(RADIANS(G862))*SIN(RADIANS(E859))+COS(RADIANS(G862))*COS(RADIANS(E859))*COS(RADIANS(AE849))))&gt;90,0,$F$4*$F$5/E858^2*(SIN(RADIANS(G862))*SIN(RADIANS(E859))+COS(RADIANS(G862))*COS(RADIANS(E859))*COS(RADIANS(AE849))))</f>
        <v>#DIV/0!</v>
      </c>
      <c r="AF862" t="e">
        <f>IF(DEGREES(ACOS(SIN(RADIANS(G862))*SIN(RADIANS(E859))+COS(RADIANS(G862))*COS(RADIANS(E859))*COS(RADIANS(AF849))))&gt;90,0,$F$4*$F$5/E858^2*(SIN(RADIANS(G862))*SIN(RADIANS(E859))+COS(RADIANS(G862))*COS(RADIANS(E859))*COS(RADIANS(AF849))))</f>
        <v>#DIV/0!</v>
      </c>
      <c r="AG862" t="e">
        <f>IF(DEGREES(ACOS(SIN(RADIANS(G862))*SIN(RADIANS(E859))+COS(RADIANS(G862))*COS(RADIANS(E859))*COS(RADIANS(AG849))))&gt;90,0,$F$4*$F$5/E858^2*(SIN(RADIANS(G862))*SIN(RADIANS(E859))+COS(RADIANS(G862))*COS(RADIANS(E859))*COS(RADIANS(AG849))))</f>
        <v>#DIV/0!</v>
      </c>
      <c r="AH862" t="e">
        <f>IF(DEGREES(ACOS(SIN(RADIANS(G862))*SIN(RADIANS(E859))+COS(RADIANS(G862))*COS(RADIANS(E859))*COS(RADIANS(AH849))))&gt;90,0,$F$4*$F$5/E858^2*(SIN(RADIANS(G862))*SIN(RADIANS(E859))+COS(RADIANS(G862))*COS(RADIANS(E859))*COS(RADIANS(AH849))))</f>
        <v>#DIV/0!</v>
      </c>
      <c r="AI862" t="e">
        <f>IF(DEGREES(ACOS(SIN(RADIANS(G862))*SIN(RADIANS(E859))+COS(RADIANS(G862))*COS(RADIANS(E859))*COS(RADIANS(AI849))))&gt;90,0,$F$4*$F$5/E858^2*(SIN(RADIANS(G862))*SIN(RADIANS(E859))+COS(RADIANS(G862))*COS(RADIANS(E859))*COS(RADIANS(AI849))))</f>
        <v>#DIV/0!</v>
      </c>
      <c r="AJ862" t="e">
        <f>IF(DEGREES(ACOS(SIN(RADIANS(G862))*SIN(RADIANS(E859))+COS(RADIANS(G862))*COS(RADIANS(E859))*COS(RADIANS(AJ849))))&gt;90,0,$F$4*$F$5/E858^2*(SIN(RADIANS(G862))*SIN(RADIANS(E859))+COS(RADIANS(G862))*COS(RADIANS(E859))*COS(RADIANS(AJ849))))</f>
        <v>#DIV/0!</v>
      </c>
      <c r="AK862">
        <f>IF(DEGREES(ACOS(SIN(RADIANS(G862))*SIN(RADIANS(E859))+COS(RADIANS(G862))*COS(RADIANS(E859))*COS(RADIANS(AK849))))&gt;90,0,$F$4*$F$5/E858^2*(SIN(RADIANS(G862))*SIN(RADIANS(E859))+COS(RADIANS(G862))*COS(RADIANS(E859))*COS(RADIANS(AK849))))</f>
        <v>0</v>
      </c>
      <c r="AL862">
        <f>IF(DEGREES(ACOS(SIN(RADIANS(G862))*SIN(RADIANS(E859))+COS(RADIANS(G862))*COS(RADIANS(E859))*COS(RADIANS(AL849))))&gt;90,0,$F$4*$F$5/E858^2*(SIN(RADIANS(G862))*SIN(RADIANS(E859))+COS(RADIANS(G862))*COS(RADIANS(E859))*COS(RADIANS(AL849))))</f>
        <v>0</v>
      </c>
      <c r="AM862">
        <f>IF(DEGREES(ACOS(SIN(RADIANS(G862))*SIN(RADIANS(E859))+COS(RADIANS(G862))*COS(RADIANS(E859))*COS(RADIANS(AM849))))&gt;90,0,$F$4*$F$5/E858^2*(SIN(RADIANS(G862))*SIN(RADIANS(E859))+COS(RADIANS(G862))*COS(RADIANS(E859))*COS(RADIANS(AM849))))</f>
        <v>0</v>
      </c>
      <c r="AN862">
        <f>IF(DEGREES(ACOS(SIN(RADIANS(G862))*SIN(RADIANS(E859))+COS(RADIANS(G862))*COS(RADIANS(E859))*COS(RADIANS(AN849))))&gt;90,0,$F$4*$F$5/E858^2*(SIN(RADIANS(G862))*SIN(RADIANS(E859))+COS(RADIANS(G862))*COS(RADIANS(E859))*COS(RADIANS(AN849))))</f>
        <v>0</v>
      </c>
      <c r="AO862">
        <f>IF(DEGREES(ACOS(SIN(RADIANS(G862))*SIN(RADIANS(E859))+COS(RADIANS(G862))*COS(RADIANS(E859))*COS(RADIANS(AO849))))&gt;90,0,$F$4*$F$5/E858^2*(SIN(RADIANS(G862))*SIN(RADIANS(E859))+COS(RADIANS(G862))*COS(RADIANS(E859))*COS(RADIANS(AO849))))</f>
        <v>0</v>
      </c>
      <c r="AP862">
        <f>IF(DEGREES(ACOS(SIN(RADIANS(G862))*SIN(RADIANS(E859))+COS(RADIANS(G862))*COS(RADIANS(E859))*COS(RADIANS(AP849))))&gt;90,0,$F$4*$F$5/E858^2*(SIN(RADIANS(G862))*SIN(RADIANS(E859))+COS(RADIANS(G862))*COS(RADIANS(E859))*COS(RADIANS(AP849))))</f>
        <v>0</v>
      </c>
      <c r="AQ862">
        <f>IF(DEGREES(ACOS(SIN(RADIANS(G862))*SIN(RADIANS(E859))+COS(RADIANS(G862))*COS(RADIANS(E859))*COS(RADIANS(AQ849))))&gt;90,0,$F$4*$F$5/E858^2*(SIN(RADIANS(G862))*SIN(RADIANS(E859))+COS(RADIANS(G862))*COS(RADIANS(E859))*COS(RADIANS(AQ849))))</f>
        <v>0</v>
      </c>
      <c r="AR862">
        <f>IF(DEGREES(ACOS(SIN(RADIANS(G862))*SIN(RADIANS(E859))+COS(RADIANS(G862))*COS(RADIANS(E859))*COS(RADIANS(AR849))))&gt;90,0,$F$4*$F$5/E858^2*(SIN(RADIANS(G862))*SIN(RADIANS(E859))+COS(RADIANS(G862))*COS(RADIANS(E859))*COS(RADIANS(AR849))))</f>
        <v>0</v>
      </c>
    </row>
    <row r="863" spans="2:44" x14ac:dyDescent="0.5">
      <c r="G863">
        <v>-30</v>
      </c>
      <c r="I863">
        <f>IF(DEGREES(ACOS(SIN(RADIANS(G863))*SIN(RADIANS(E859))+COS(RADIANS(G863))*COS(RADIANS(E859))*COS(RADIANS(I849))))&gt;90,0,$F$4*$F$5/E858^2*(SIN(RADIANS(G863))*SIN(RADIANS(E859))+COS(RADIANS(G863))*COS(RADIANS(E859))*COS(RADIANS(I849))))</f>
        <v>0</v>
      </c>
      <c r="J863">
        <f>IF(DEGREES(ACOS(SIN(RADIANS(G863))*SIN(RADIANS(E859))+COS(RADIANS(G863))*COS(RADIANS(E859))*COS(RADIANS(J849))))&gt;90,0,$F$4*$F$5/E858^2*(SIN(RADIANS(G863))*SIN(RADIANS(E859))+COS(RADIANS(G863))*COS(RADIANS(E859))*COS(RADIANS(J849))))</f>
        <v>0</v>
      </c>
      <c r="K863">
        <f>IF(DEGREES(ACOS(SIN(RADIANS(G863))*SIN(RADIANS(E859))+COS(RADIANS(G863))*COS(RADIANS(E859))*COS(RADIANS(K849))))&gt;90,0,$F$4*$F$5/E858^2*(SIN(RADIANS(G863))*SIN(RADIANS(E859))+COS(RADIANS(G863))*COS(RADIANS(E859))*COS(RADIANS(K849))))</f>
        <v>0</v>
      </c>
      <c r="L863">
        <f>IF(DEGREES(ACOS(SIN(RADIANS(G863))*SIN(RADIANS(E859))+COS(RADIANS(G863))*COS(RADIANS(E859))*COS(RADIANS(L849))))&gt;90,0,$F$4*$F$5/E858^2*(SIN(RADIANS(G863))*SIN(RADIANS(E859))+COS(RADIANS(G863))*COS(RADIANS(E859))*COS(RADIANS(L849))))</f>
        <v>0</v>
      </c>
      <c r="M863">
        <f>IF(DEGREES(ACOS(SIN(RADIANS(G863))*SIN(RADIANS(E859))+COS(RADIANS(G863))*COS(RADIANS(E859))*COS(RADIANS(M849))))&gt;90,0,$F$4*$F$5/E858^2*(SIN(RADIANS(G863))*SIN(RADIANS(E859))+COS(RADIANS(G863))*COS(RADIANS(E859))*COS(RADIANS(M849))))</f>
        <v>0</v>
      </c>
      <c r="N863">
        <f>IF(DEGREES(ACOS(SIN(RADIANS(G863))*SIN(RADIANS(E859))+COS(RADIANS(G863))*COS(RADIANS(E859))*COS(RADIANS(N849))))&gt;90,0,$F$4*$F$5/E858^2*(SIN(RADIANS(G863))*SIN(RADIANS(E859))+COS(RADIANS(G863))*COS(RADIANS(E859))*COS(RADIANS(N849))))</f>
        <v>0</v>
      </c>
      <c r="O863">
        <f>IF(DEGREES(ACOS(SIN(RADIANS(G863))*SIN(RADIANS(E859))+COS(RADIANS(G863))*COS(RADIANS(E859))*COS(RADIANS(O849))))&gt;90,0,$F$4*$F$5/E858^2*(SIN(RADIANS(G863))*SIN(RADIANS(E859))+COS(RADIANS(G863))*COS(RADIANS(E859))*COS(RADIANS(O849))))</f>
        <v>0</v>
      </c>
      <c r="P863">
        <f>IF(DEGREES(ACOS(SIN(RADIANS(G863))*SIN(RADIANS(E859))+COS(RADIANS(G863))*COS(RADIANS(E859))*COS(RADIANS(P849))))&gt;90,0,$F$4*$F$5/E858^2*(SIN(RADIANS(G863))*SIN(RADIANS(E859))+COS(RADIANS(G863))*COS(RADIANS(E859))*COS(RADIANS(P849))))</f>
        <v>0</v>
      </c>
      <c r="Q863">
        <f>IF(DEGREES(ACOS(SIN(RADIANS(G863))*SIN(RADIANS(E859))+COS(RADIANS(G863))*COS(RADIANS(E859))*COS(RADIANS(Q849))))&gt;90,0,$F$4*$F$5/E858^2*(SIN(RADIANS(G863))*SIN(RADIANS(E859))+COS(RADIANS(G863))*COS(RADIANS(E859))*COS(RADIANS(Q849))))</f>
        <v>0</v>
      </c>
      <c r="R863" t="e">
        <f>IF(DEGREES(ACOS(SIN(RADIANS(G863))*SIN(RADIANS(E859))+COS(RADIANS(G863))*COS(RADIANS(E859))*COS(RADIANS(R849))))&gt;90,0,$F$4*$F$5/E858^2*(SIN(RADIANS(G863))*SIN(RADIANS(E859))+COS(RADIANS(G863))*COS(RADIANS(E859))*COS(RADIANS(R849))))</f>
        <v>#DIV/0!</v>
      </c>
      <c r="S863" t="e">
        <f>IF(DEGREES(ACOS(SIN(RADIANS(G863))*SIN(RADIANS(E859))+COS(RADIANS(G863))*COS(RADIANS(E859))*COS(RADIANS(S849))))&gt;90,0,$F$4*$F$5/E858^2*(SIN(RADIANS(G863))*SIN(RADIANS(E859))+COS(RADIANS(G863))*COS(RADIANS(E859))*COS(RADIANS(S849))))</f>
        <v>#DIV/0!</v>
      </c>
      <c r="T863" t="e">
        <f>IF(DEGREES(ACOS(SIN(RADIANS(G863))*SIN(RADIANS(E859))+COS(RADIANS(G863))*COS(RADIANS(E859))*COS(RADIANS(T849))))&gt;90,0,$F$4*$F$5/E858^2*(SIN(RADIANS(G863))*SIN(RADIANS(E859))+COS(RADIANS(G863))*COS(RADIANS(E859))*COS(RADIANS(T849))))</f>
        <v>#DIV/0!</v>
      </c>
      <c r="U863" t="e">
        <f>IF(DEGREES(ACOS(SIN(RADIANS(G863))*SIN(RADIANS(E859))+COS(RADIANS(G863))*COS(RADIANS(E859))*COS(RADIANS(U849))))&gt;90,0,$F$4*$F$5/E858^2*(SIN(RADIANS(G863))*SIN(RADIANS(E859))+COS(RADIANS(G863))*COS(RADIANS(E859))*COS(RADIANS(U849))))</f>
        <v>#DIV/0!</v>
      </c>
      <c r="V863" t="e">
        <f>IF(DEGREES(ACOS(SIN(RADIANS(G863))*SIN(RADIANS(E859))+COS(RADIANS(G863))*COS(RADIANS(E859))*COS(RADIANS(V849))))&gt;90,0,$F$4*$F$5/E858^2*(SIN(RADIANS(G863))*SIN(RADIANS(E859))+COS(RADIANS(G863))*COS(RADIANS(E859))*COS(RADIANS(V849))))</f>
        <v>#DIV/0!</v>
      </c>
      <c r="W863" t="e">
        <f>IF(DEGREES(ACOS(SIN(RADIANS(G863))*SIN(RADIANS(E859))+COS(RADIANS(G863))*COS(RADIANS(E859))*COS(RADIANS(W849))))&gt;90,0,$F$4*$F$5/E858^2*(SIN(RADIANS(G863))*SIN(RADIANS(E859))+COS(RADIANS(G863))*COS(RADIANS(E859))*COS(RADIANS(W849))))</f>
        <v>#DIV/0!</v>
      </c>
      <c r="X863" t="e">
        <f>IF(DEGREES(ACOS(SIN(RADIANS(G863))*SIN(RADIANS(E859))+COS(RADIANS(G863))*COS(RADIANS(E859))*COS(RADIANS(X849))))&gt;90,0,$F$4*$F$5/E858^2*(SIN(RADIANS(G863))*SIN(RADIANS(E859))+COS(RADIANS(G863))*COS(RADIANS(E859))*COS(RADIANS(X849))))</f>
        <v>#DIV/0!</v>
      </c>
      <c r="Y863" t="e">
        <f>IF(DEGREES(ACOS(SIN(RADIANS(G863))*SIN(RADIANS(E859))+COS(RADIANS(G863))*COS(RADIANS(E859))*COS(RADIANS(Y849))))&gt;90,0,$F$4*$F$5/E858^2*(SIN(RADIANS(G863))*SIN(RADIANS(E859))+COS(RADIANS(G863))*COS(RADIANS(E859))*COS(RADIANS(Y849))))</f>
        <v>#DIV/0!</v>
      </c>
      <c r="Z863" t="e">
        <f>IF(DEGREES(ACOS(SIN(RADIANS(G863))*SIN(RADIANS(E859))+COS(RADIANS(G863))*COS(RADIANS(E859))*COS(RADIANS(Z849))))&gt;90,0,$F$4*$F$5/E858^2*(SIN(RADIANS(G863))*SIN(RADIANS(E859))+COS(RADIANS(G863))*COS(RADIANS(E859))*COS(RADIANS(Z849))))</f>
        <v>#DIV/0!</v>
      </c>
      <c r="AA863" t="e">
        <f>IF(DEGREES(ACOS(SIN(RADIANS(G863))*SIN(RADIANS(E859))+COS(RADIANS(G863))*COS(RADIANS(E859))*COS(RADIANS(AA849))))&gt;90,0,$F$4*$F$5/E858^2*(SIN(RADIANS(G863))*SIN(RADIANS(E859))+COS(RADIANS(G863))*COS(RADIANS(E859))*COS(RADIANS(AA849))))</f>
        <v>#DIV/0!</v>
      </c>
      <c r="AB863" t="e">
        <f>IF(DEGREES(ACOS(SIN(RADIANS(G863))*SIN(RADIANS(E859))+COS(RADIANS(G863))*COS(RADIANS(E859))*COS(RADIANS(AB849))))&gt;90,0,$F$4*$F$5/E858^2*(SIN(RADIANS(G863))*SIN(RADIANS(E859))+COS(RADIANS(G863))*COS(RADIANS(E859))*COS(RADIANS(AB849))))</f>
        <v>#DIV/0!</v>
      </c>
      <c r="AC863" t="e">
        <f>IF(DEGREES(ACOS(SIN(RADIANS(G863))*SIN(RADIANS(E859))+COS(RADIANS(G863))*COS(RADIANS(E859))*COS(RADIANS(AC849))))&gt;90,0,$F$4*$F$5/E858^2*(SIN(RADIANS(G863))*SIN(RADIANS(E859))+COS(RADIANS(G863))*COS(RADIANS(E859))*COS(RADIANS(AC849))))</f>
        <v>#DIV/0!</v>
      </c>
      <c r="AD863" t="e">
        <f>IF(DEGREES(ACOS(SIN(RADIANS(G863))*SIN(RADIANS(E859))+COS(RADIANS(G863))*COS(RADIANS(E859))*COS(RADIANS(AD849))))&gt;90,0,$F$4*$F$5/E858^2*(SIN(RADIANS(G863))*SIN(RADIANS(E859))+COS(RADIANS(G863))*COS(RADIANS(E859))*COS(RADIANS(AD849))))</f>
        <v>#DIV/0!</v>
      </c>
      <c r="AE863" t="e">
        <f>IF(DEGREES(ACOS(SIN(RADIANS(G863))*SIN(RADIANS(E859))+COS(RADIANS(G863))*COS(RADIANS(E859))*COS(RADIANS(AE849))))&gt;90,0,$F$4*$F$5/E858^2*(SIN(RADIANS(G863))*SIN(RADIANS(E859))+COS(RADIANS(G863))*COS(RADIANS(E859))*COS(RADIANS(AE849))))</f>
        <v>#DIV/0!</v>
      </c>
      <c r="AF863" t="e">
        <f>IF(DEGREES(ACOS(SIN(RADIANS(G863))*SIN(RADIANS(E859))+COS(RADIANS(G863))*COS(RADIANS(E859))*COS(RADIANS(AF849))))&gt;90,0,$F$4*$F$5/E858^2*(SIN(RADIANS(G863))*SIN(RADIANS(E859))+COS(RADIANS(G863))*COS(RADIANS(E859))*COS(RADIANS(AF849))))</f>
        <v>#DIV/0!</v>
      </c>
      <c r="AG863" t="e">
        <f>IF(DEGREES(ACOS(SIN(RADIANS(G863))*SIN(RADIANS(E859))+COS(RADIANS(G863))*COS(RADIANS(E859))*COS(RADIANS(AG849))))&gt;90,0,$F$4*$F$5/E858^2*(SIN(RADIANS(G863))*SIN(RADIANS(E859))+COS(RADIANS(G863))*COS(RADIANS(E859))*COS(RADIANS(AG849))))</f>
        <v>#DIV/0!</v>
      </c>
      <c r="AH863" t="e">
        <f>IF(DEGREES(ACOS(SIN(RADIANS(G863))*SIN(RADIANS(E859))+COS(RADIANS(G863))*COS(RADIANS(E859))*COS(RADIANS(AH849))))&gt;90,0,$F$4*$F$5/E858^2*(SIN(RADIANS(G863))*SIN(RADIANS(E859))+COS(RADIANS(G863))*COS(RADIANS(E859))*COS(RADIANS(AH849))))</f>
        <v>#DIV/0!</v>
      </c>
      <c r="AI863" t="e">
        <f>IF(DEGREES(ACOS(SIN(RADIANS(G863))*SIN(RADIANS(E859))+COS(RADIANS(G863))*COS(RADIANS(E859))*COS(RADIANS(AI849))))&gt;90,0,$F$4*$F$5/E858^2*(SIN(RADIANS(G863))*SIN(RADIANS(E859))+COS(RADIANS(G863))*COS(RADIANS(E859))*COS(RADIANS(AI849))))</f>
        <v>#DIV/0!</v>
      </c>
      <c r="AJ863" t="e">
        <f>IF(DEGREES(ACOS(SIN(RADIANS(G863))*SIN(RADIANS(E859))+COS(RADIANS(G863))*COS(RADIANS(E859))*COS(RADIANS(AJ849))))&gt;90,0,$F$4*$F$5/E858^2*(SIN(RADIANS(G863))*SIN(RADIANS(E859))+COS(RADIANS(G863))*COS(RADIANS(E859))*COS(RADIANS(AJ849))))</f>
        <v>#DIV/0!</v>
      </c>
      <c r="AK863">
        <f>IF(DEGREES(ACOS(SIN(RADIANS(G863))*SIN(RADIANS(E859))+COS(RADIANS(G863))*COS(RADIANS(E859))*COS(RADIANS(AK849))))&gt;90,0,$F$4*$F$5/E858^2*(SIN(RADIANS(G863))*SIN(RADIANS(E859))+COS(RADIANS(G863))*COS(RADIANS(E859))*COS(RADIANS(AK849))))</f>
        <v>0</v>
      </c>
      <c r="AL863">
        <f>IF(DEGREES(ACOS(SIN(RADIANS(G863))*SIN(RADIANS(E859))+COS(RADIANS(G863))*COS(RADIANS(E859))*COS(RADIANS(AL849))))&gt;90,0,$F$4*$F$5/E858^2*(SIN(RADIANS(G863))*SIN(RADIANS(E859))+COS(RADIANS(G863))*COS(RADIANS(E859))*COS(RADIANS(AL849))))</f>
        <v>0</v>
      </c>
      <c r="AM863">
        <f>IF(DEGREES(ACOS(SIN(RADIANS(G863))*SIN(RADIANS(E859))+COS(RADIANS(G863))*COS(RADIANS(E859))*COS(RADIANS(AM849))))&gt;90,0,$F$4*$F$5/E858^2*(SIN(RADIANS(G863))*SIN(RADIANS(E859))+COS(RADIANS(G863))*COS(RADIANS(E859))*COS(RADIANS(AM849))))</f>
        <v>0</v>
      </c>
      <c r="AN863">
        <f>IF(DEGREES(ACOS(SIN(RADIANS(G863))*SIN(RADIANS(E859))+COS(RADIANS(G863))*COS(RADIANS(E859))*COS(RADIANS(AN849))))&gt;90,0,$F$4*$F$5/E858^2*(SIN(RADIANS(G863))*SIN(RADIANS(E859))+COS(RADIANS(G863))*COS(RADIANS(E859))*COS(RADIANS(AN849))))</f>
        <v>0</v>
      </c>
      <c r="AO863">
        <f>IF(DEGREES(ACOS(SIN(RADIANS(G863))*SIN(RADIANS(E859))+COS(RADIANS(G863))*COS(RADIANS(E859))*COS(RADIANS(AO849))))&gt;90,0,$F$4*$F$5/E858^2*(SIN(RADIANS(G863))*SIN(RADIANS(E859))+COS(RADIANS(G863))*COS(RADIANS(E859))*COS(RADIANS(AO849))))</f>
        <v>0</v>
      </c>
      <c r="AP863">
        <f>IF(DEGREES(ACOS(SIN(RADIANS(G863))*SIN(RADIANS(E859))+COS(RADIANS(G863))*COS(RADIANS(E859))*COS(RADIANS(AP849))))&gt;90,0,$F$4*$F$5/E858^2*(SIN(RADIANS(G863))*SIN(RADIANS(E859))+COS(RADIANS(G863))*COS(RADIANS(E859))*COS(RADIANS(AP849))))</f>
        <v>0</v>
      </c>
      <c r="AQ863">
        <f>IF(DEGREES(ACOS(SIN(RADIANS(G863))*SIN(RADIANS(E859))+COS(RADIANS(G863))*COS(RADIANS(E859))*COS(RADIANS(AQ849))))&gt;90,0,$F$4*$F$5/E858^2*(SIN(RADIANS(G863))*SIN(RADIANS(E859))+COS(RADIANS(G863))*COS(RADIANS(E859))*COS(RADIANS(AQ849))))</f>
        <v>0</v>
      </c>
      <c r="AR863">
        <f>IF(DEGREES(ACOS(SIN(RADIANS(G863))*SIN(RADIANS(E859))+COS(RADIANS(G863))*COS(RADIANS(E859))*COS(RADIANS(AR849))))&gt;90,0,$F$4*$F$5/E858^2*(SIN(RADIANS(G863))*SIN(RADIANS(E859))+COS(RADIANS(G863))*COS(RADIANS(E859))*COS(RADIANS(AR849))))</f>
        <v>0</v>
      </c>
    </row>
    <row r="864" spans="2:44" x14ac:dyDescent="0.5">
      <c r="G864">
        <v>-40</v>
      </c>
      <c r="I864">
        <f>IF(DEGREES(ACOS(SIN(RADIANS(G864))*SIN(RADIANS(E859))+COS(RADIANS(G864))*COS(RADIANS(E859))*COS(RADIANS(I849))))&gt;90,0,$F$4*$F$5/E858^2*(SIN(RADIANS(G864))*SIN(RADIANS(E859))+COS(RADIANS(G864))*COS(RADIANS(E859))*COS(RADIANS(I849))))</f>
        <v>0</v>
      </c>
      <c r="J864">
        <f>IF(DEGREES(ACOS(SIN(RADIANS(G864))*SIN(RADIANS(E859))+COS(RADIANS(G864))*COS(RADIANS(E859))*COS(RADIANS(J849))))&gt;90,0,$F$4*$F$5/E858^2*(SIN(RADIANS(G864))*SIN(RADIANS(E859))+COS(RADIANS(G864))*COS(RADIANS(E859))*COS(RADIANS(J849))))</f>
        <v>0</v>
      </c>
      <c r="K864">
        <f>IF(DEGREES(ACOS(SIN(RADIANS(G864))*SIN(RADIANS(E859))+COS(RADIANS(G864))*COS(RADIANS(E859))*COS(RADIANS(K849))))&gt;90,0,$F$4*$F$5/E858^2*(SIN(RADIANS(G864))*SIN(RADIANS(E859))+COS(RADIANS(G864))*COS(RADIANS(E859))*COS(RADIANS(K849))))</f>
        <v>0</v>
      </c>
      <c r="L864">
        <f>IF(DEGREES(ACOS(SIN(RADIANS(G864))*SIN(RADIANS(E859))+COS(RADIANS(G864))*COS(RADIANS(E859))*COS(RADIANS(L849))))&gt;90,0,$F$4*$F$5/E858^2*(SIN(RADIANS(G864))*SIN(RADIANS(E859))+COS(RADIANS(G864))*COS(RADIANS(E859))*COS(RADIANS(L849))))</f>
        <v>0</v>
      </c>
      <c r="M864">
        <f>IF(DEGREES(ACOS(SIN(RADIANS(G864))*SIN(RADIANS(E859))+COS(RADIANS(G864))*COS(RADIANS(E859))*COS(RADIANS(M849))))&gt;90,0,$F$4*$F$5/E858^2*(SIN(RADIANS(G864))*SIN(RADIANS(E859))+COS(RADIANS(G864))*COS(RADIANS(E859))*COS(RADIANS(M849))))</f>
        <v>0</v>
      </c>
      <c r="N864">
        <f>IF(DEGREES(ACOS(SIN(RADIANS(G864))*SIN(RADIANS(E859))+COS(RADIANS(G864))*COS(RADIANS(E859))*COS(RADIANS(N849))))&gt;90,0,$F$4*$F$5/E858^2*(SIN(RADIANS(G864))*SIN(RADIANS(E859))+COS(RADIANS(G864))*COS(RADIANS(E859))*COS(RADIANS(N849))))</f>
        <v>0</v>
      </c>
      <c r="O864">
        <f>IF(DEGREES(ACOS(SIN(RADIANS(G864))*SIN(RADIANS(E859))+COS(RADIANS(G864))*COS(RADIANS(E859))*COS(RADIANS(O849))))&gt;90,0,$F$4*$F$5/E858^2*(SIN(RADIANS(G864))*SIN(RADIANS(E859))+COS(RADIANS(G864))*COS(RADIANS(E859))*COS(RADIANS(O849))))</f>
        <v>0</v>
      </c>
      <c r="P864">
        <f>IF(DEGREES(ACOS(SIN(RADIANS(G864))*SIN(RADIANS(E859))+COS(RADIANS(G864))*COS(RADIANS(E859))*COS(RADIANS(P849))))&gt;90,0,$F$4*$F$5/E858^2*(SIN(RADIANS(G864))*SIN(RADIANS(E859))+COS(RADIANS(G864))*COS(RADIANS(E859))*COS(RADIANS(P849))))</f>
        <v>0</v>
      </c>
      <c r="Q864">
        <f>IF(DEGREES(ACOS(SIN(RADIANS(G864))*SIN(RADIANS(E859))+COS(RADIANS(G864))*COS(RADIANS(E859))*COS(RADIANS(Q849))))&gt;90,0,$F$4*$F$5/E858^2*(SIN(RADIANS(G864))*SIN(RADIANS(E859))+COS(RADIANS(G864))*COS(RADIANS(E859))*COS(RADIANS(Q849))))</f>
        <v>0</v>
      </c>
      <c r="R864" t="e">
        <f>IF(DEGREES(ACOS(SIN(RADIANS(G864))*SIN(RADIANS(E859))+COS(RADIANS(G864))*COS(RADIANS(E859))*COS(RADIANS(R849))))&gt;90,0,$F$4*$F$5/E858^2*(SIN(RADIANS(G864))*SIN(RADIANS(E859))+COS(RADIANS(G864))*COS(RADIANS(E859))*COS(RADIANS(R849))))</f>
        <v>#DIV/0!</v>
      </c>
      <c r="S864" t="e">
        <f>IF(DEGREES(ACOS(SIN(RADIANS(G864))*SIN(RADIANS(E859))+COS(RADIANS(G864))*COS(RADIANS(E859))*COS(RADIANS(S849))))&gt;90,0,$F$4*$F$5/E858^2*(SIN(RADIANS(G864))*SIN(RADIANS(E859))+COS(RADIANS(G864))*COS(RADIANS(E859))*COS(RADIANS(S849))))</f>
        <v>#DIV/0!</v>
      </c>
      <c r="T864" t="e">
        <f>IF(DEGREES(ACOS(SIN(RADIANS(G864))*SIN(RADIANS(E859))+COS(RADIANS(G864))*COS(RADIANS(E859))*COS(RADIANS(T849))))&gt;90,0,$F$4*$F$5/E858^2*(SIN(RADIANS(G864))*SIN(RADIANS(E859))+COS(RADIANS(G864))*COS(RADIANS(E859))*COS(RADIANS(T849))))</f>
        <v>#DIV/0!</v>
      </c>
      <c r="U864" t="e">
        <f>IF(DEGREES(ACOS(SIN(RADIANS(G864))*SIN(RADIANS(E859))+COS(RADIANS(G864))*COS(RADIANS(E859))*COS(RADIANS(U849))))&gt;90,0,$F$4*$F$5/E858^2*(SIN(RADIANS(G864))*SIN(RADIANS(E859))+COS(RADIANS(G864))*COS(RADIANS(E859))*COS(RADIANS(U849))))</f>
        <v>#DIV/0!</v>
      </c>
      <c r="V864" t="e">
        <f>IF(DEGREES(ACOS(SIN(RADIANS(G864))*SIN(RADIANS(E859))+COS(RADIANS(G864))*COS(RADIANS(E859))*COS(RADIANS(V849))))&gt;90,0,$F$4*$F$5/E858^2*(SIN(RADIANS(G864))*SIN(RADIANS(E859))+COS(RADIANS(G864))*COS(RADIANS(E859))*COS(RADIANS(V849))))</f>
        <v>#DIV/0!</v>
      </c>
      <c r="W864" t="e">
        <f>IF(DEGREES(ACOS(SIN(RADIANS(G864))*SIN(RADIANS(E859))+COS(RADIANS(G864))*COS(RADIANS(E859))*COS(RADIANS(W849))))&gt;90,0,$F$4*$F$5/E858^2*(SIN(RADIANS(G864))*SIN(RADIANS(E859))+COS(RADIANS(G864))*COS(RADIANS(E859))*COS(RADIANS(W849))))</f>
        <v>#DIV/0!</v>
      </c>
      <c r="X864" t="e">
        <f>IF(DEGREES(ACOS(SIN(RADIANS(G864))*SIN(RADIANS(E859))+COS(RADIANS(G864))*COS(RADIANS(E859))*COS(RADIANS(X849))))&gt;90,0,$F$4*$F$5/E858^2*(SIN(RADIANS(G864))*SIN(RADIANS(E859))+COS(RADIANS(G864))*COS(RADIANS(E859))*COS(RADIANS(X849))))</f>
        <v>#DIV/0!</v>
      </c>
      <c r="Y864" t="e">
        <f>IF(DEGREES(ACOS(SIN(RADIANS(G864))*SIN(RADIANS(E859))+COS(RADIANS(G864))*COS(RADIANS(E859))*COS(RADIANS(Y849))))&gt;90,0,$F$4*$F$5/E858^2*(SIN(RADIANS(G864))*SIN(RADIANS(E859))+COS(RADIANS(G864))*COS(RADIANS(E859))*COS(RADIANS(Y849))))</f>
        <v>#DIV/0!</v>
      </c>
      <c r="Z864" t="e">
        <f>IF(DEGREES(ACOS(SIN(RADIANS(G864))*SIN(RADIANS(E859))+COS(RADIANS(G864))*COS(RADIANS(E859))*COS(RADIANS(Z849))))&gt;90,0,$F$4*$F$5/E858^2*(SIN(RADIANS(G864))*SIN(RADIANS(E859))+COS(RADIANS(G864))*COS(RADIANS(E859))*COS(RADIANS(Z849))))</f>
        <v>#DIV/0!</v>
      </c>
      <c r="AA864" t="e">
        <f>IF(DEGREES(ACOS(SIN(RADIANS(G864))*SIN(RADIANS(E859))+COS(RADIANS(G864))*COS(RADIANS(E859))*COS(RADIANS(AA849))))&gt;90,0,$F$4*$F$5/E858^2*(SIN(RADIANS(G864))*SIN(RADIANS(E859))+COS(RADIANS(G864))*COS(RADIANS(E859))*COS(RADIANS(AA849))))</f>
        <v>#DIV/0!</v>
      </c>
      <c r="AB864" t="e">
        <f>IF(DEGREES(ACOS(SIN(RADIANS(G864))*SIN(RADIANS(E859))+COS(RADIANS(G864))*COS(RADIANS(E859))*COS(RADIANS(AB849))))&gt;90,0,$F$4*$F$5/E858^2*(SIN(RADIANS(G864))*SIN(RADIANS(E859))+COS(RADIANS(G864))*COS(RADIANS(E859))*COS(RADIANS(AB849))))</f>
        <v>#DIV/0!</v>
      </c>
      <c r="AC864" t="e">
        <f>IF(DEGREES(ACOS(SIN(RADIANS(G864))*SIN(RADIANS(E859))+COS(RADIANS(G864))*COS(RADIANS(E859))*COS(RADIANS(AC849))))&gt;90,0,$F$4*$F$5/E858^2*(SIN(RADIANS(G864))*SIN(RADIANS(E859))+COS(RADIANS(G864))*COS(RADIANS(E859))*COS(RADIANS(AC849))))</f>
        <v>#DIV/0!</v>
      </c>
      <c r="AD864" t="e">
        <f>IF(DEGREES(ACOS(SIN(RADIANS(G864))*SIN(RADIANS(E859))+COS(RADIANS(G864))*COS(RADIANS(E859))*COS(RADIANS(AD849))))&gt;90,0,$F$4*$F$5/E858^2*(SIN(RADIANS(G864))*SIN(RADIANS(E859))+COS(RADIANS(G864))*COS(RADIANS(E859))*COS(RADIANS(AD849))))</f>
        <v>#DIV/0!</v>
      </c>
      <c r="AE864" t="e">
        <f>IF(DEGREES(ACOS(SIN(RADIANS(G864))*SIN(RADIANS(E859))+COS(RADIANS(G864))*COS(RADIANS(E859))*COS(RADIANS(AE849))))&gt;90,0,$F$4*$F$5/E858^2*(SIN(RADIANS(G864))*SIN(RADIANS(E859))+COS(RADIANS(G864))*COS(RADIANS(E859))*COS(RADIANS(AE849))))</f>
        <v>#DIV/0!</v>
      </c>
      <c r="AF864" t="e">
        <f>IF(DEGREES(ACOS(SIN(RADIANS(G864))*SIN(RADIANS(E859))+COS(RADIANS(G864))*COS(RADIANS(E859))*COS(RADIANS(AF849))))&gt;90,0,$F$4*$F$5/E858^2*(SIN(RADIANS(G864))*SIN(RADIANS(E859))+COS(RADIANS(G864))*COS(RADIANS(E859))*COS(RADIANS(AF849))))</f>
        <v>#DIV/0!</v>
      </c>
      <c r="AG864" t="e">
        <f>IF(DEGREES(ACOS(SIN(RADIANS(G864))*SIN(RADIANS(E859))+COS(RADIANS(G864))*COS(RADIANS(E859))*COS(RADIANS(AG849))))&gt;90,0,$F$4*$F$5/E858^2*(SIN(RADIANS(G864))*SIN(RADIANS(E859))+COS(RADIANS(G864))*COS(RADIANS(E859))*COS(RADIANS(AG849))))</f>
        <v>#DIV/0!</v>
      </c>
      <c r="AH864" t="e">
        <f>IF(DEGREES(ACOS(SIN(RADIANS(G864))*SIN(RADIANS(E859))+COS(RADIANS(G864))*COS(RADIANS(E859))*COS(RADIANS(AH849))))&gt;90,0,$F$4*$F$5/E858^2*(SIN(RADIANS(G864))*SIN(RADIANS(E859))+COS(RADIANS(G864))*COS(RADIANS(E859))*COS(RADIANS(AH849))))</f>
        <v>#DIV/0!</v>
      </c>
      <c r="AI864" t="e">
        <f>IF(DEGREES(ACOS(SIN(RADIANS(G864))*SIN(RADIANS(E859))+COS(RADIANS(G864))*COS(RADIANS(E859))*COS(RADIANS(AI849))))&gt;90,0,$F$4*$F$5/E858^2*(SIN(RADIANS(G864))*SIN(RADIANS(E859))+COS(RADIANS(G864))*COS(RADIANS(E859))*COS(RADIANS(AI849))))</f>
        <v>#DIV/0!</v>
      </c>
      <c r="AJ864" t="e">
        <f>IF(DEGREES(ACOS(SIN(RADIANS(G864))*SIN(RADIANS(E859))+COS(RADIANS(G864))*COS(RADIANS(E859))*COS(RADIANS(AJ849))))&gt;90,0,$F$4*$F$5/E858^2*(SIN(RADIANS(G864))*SIN(RADIANS(E859))+COS(RADIANS(G864))*COS(RADIANS(E859))*COS(RADIANS(AJ849))))</f>
        <v>#DIV/0!</v>
      </c>
      <c r="AK864">
        <f>IF(DEGREES(ACOS(SIN(RADIANS(G864))*SIN(RADIANS(E859))+COS(RADIANS(G864))*COS(RADIANS(E859))*COS(RADIANS(AK849))))&gt;90,0,$F$4*$F$5/E858^2*(SIN(RADIANS(G864))*SIN(RADIANS(E859))+COS(RADIANS(G864))*COS(RADIANS(E859))*COS(RADIANS(AK849))))</f>
        <v>0</v>
      </c>
      <c r="AL864">
        <f>IF(DEGREES(ACOS(SIN(RADIANS(G864))*SIN(RADIANS(E859))+COS(RADIANS(G864))*COS(RADIANS(E859))*COS(RADIANS(AL849))))&gt;90,0,$F$4*$F$5/E858^2*(SIN(RADIANS(G864))*SIN(RADIANS(E859))+COS(RADIANS(G864))*COS(RADIANS(E859))*COS(RADIANS(AL849))))</f>
        <v>0</v>
      </c>
      <c r="AM864">
        <f>IF(DEGREES(ACOS(SIN(RADIANS(G864))*SIN(RADIANS(E859))+COS(RADIANS(G864))*COS(RADIANS(E859))*COS(RADIANS(AM849))))&gt;90,0,$F$4*$F$5/E858^2*(SIN(RADIANS(G864))*SIN(RADIANS(E859))+COS(RADIANS(G864))*COS(RADIANS(E859))*COS(RADIANS(AM849))))</f>
        <v>0</v>
      </c>
      <c r="AN864">
        <f>IF(DEGREES(ACOS(SIN(RADIANS(G864))*SIN(RADIANS(E859))+COS(RADIANS(G864))*COS(RADIANS(E859))*COS(RADIANS(AN849))))&gt;90,0,$F$4*$F$5/E858^2*(SIN(RADIANS(G864))*SIN(RADIANS(E859))+COS(RADIANS(G864))*COS(RADIANS(E859))*COS(RADIANS(AN849))))</f>
        <v>0</v>
      </c>
      <c r="AO864">
        <f>IF(DEGREES(ACOS(SIN(RADIANS(G864))*SIN(RADIANS(E859))+COS(RADIANS(G864))*COS(RADIANS(E859))*COS(RADIANS(AO849))))&gt;90,0,$F$4*$F$5/E858^2*(SIN(RADIANS(G864))*SIN(RADIANS(E859))+COS(RADIANS(G864))*COS(RADIANS(E859))*COS(RADIANS(AO849))))</f>
        <v>0</v>
      </c>
      <c r="AP864">
        <f>IF(DEGREES(ACOS(SIN(RADIANS(G864))*SIN(RADIANS(E859))+COS(RADIANS(G864))*COS(RADIANS(E859))*COS(RADIANS(AP849))))&gt;90,0,$F$4*$F$5/E858^2*(SIN(RADIANS(G864))*SIN(RADIANS(E859))+COS(RADIANS(G864))*COS(RADIANS(E859))*COS(RADIANS(AP849))))</f>
        <v>0</v>
      </c>
      <c r="AQ864">
        <f>IF(DEGREES(ACOS(SIN(RADIANS(G864))*SIN(RADIANS(E859))+COS(RADIANS(G864))*COS(RADIANS(E859))*COS(RADIANS(AQ849))))&gt;90,0,$F$4*$F$5/E858^2*(SIN(RADIANS(G864))*SIN(RADIANS(E859))+COS(RADIANS(G864))*COS(RADIANS(E859))*COS(RADIANS(AQ849))))</f>
        <v>0</v>
      </c>
      <c r="AR864">
        <f>IF(DEGREES(ACOS(SIN(RADIANS(G864))*SIN(RADIANS(E859))+COS(RADIANS(G864))*COS(RADIANS(E859))*COS(RADIANS(AR849))))&gt;90,0,$F$4*$F$5/E858^2*(SIN(RADIANS(G864))*SIN(RADIANS(E859))+COS(RADIANS(G864))*COS(RADIANS(E859))*COS(RADIANS(AR849))))</f>
        <v>0</v>
      </c>
    </row>
    <row r="865" spans="2:44" x14ac:dyDescent="0.5">
      <c r="G865">
        <v>-50</v>
      </c>
      <c r="I865">
        <f>IF(DEGREES(ACOS(SIN(RADIANS(G865))*SIN(RADIANS(E859))+COS(RADIANS(G865))*COS(RADIANS(E859))*COS(RADIANS(I849))))&gt;90,0,$F$4*$F$5/E858^2*(SIN(RADIANS(G865))*SIN(RADIANS(E859))+COS(RADIANS(G865))*COS(RADIANS(E859))*COS(RADIANS(I849))))</f>
        <v>0</v>
      </c>
      <c r="J865">
        <f>IF(DEGREES(ACOS(SIN(RADIANS(G865))*SIN(RADIANS(E859))+COS(RADIANS(G865))*COS(RADIANS(E859))*COS(RADIANS(J849))))&gt;90,0,$F$4*$F$5/E858^2*(SIN(RADIANS(G865))*SIN(RADIANS(E859))+COS(RADIANS(G865))*COS(RADIANS(E859))*COS(RADIANS(J849))))</f>
        <v>0</v>
      </c>
      <c r="K865">
        <f>IF(DEGREES(ACOS(SIN(RADIANS(G865))*SIN(RADIANS(E859))+COS(RADIANS(G865))*COS(RADIANS(E859))*COS(RADIANS(K849))))&gt;90,0,$F$4*$F$5/E858^2*(SIN(RADIANS(G865))*SIN(RADIANS(E859))+COS(RADIANS(G865))*COS(RADIANS(E859))*COS(RADIANS(K849))))</f>
        <v>0</v>
      </c>
      <c r="L865">
        <f>IF(DEGREES(ACOS(SIN(RADIANS(G865))*SIN(RADIANS(E859))+COS(RADIANS(G865))*COS(RADIANS(E859))*COS(RADIANS(L849))))&gt;90,0,$F$4*$F$5/E858^2*(SIN(RADIANS(G865))*SIN(RADIANS(E859))+COS(RADIANS(G865))*COS(RADIANS(E859))*COS(RADIANS(L849))))</f>
        <v>0</v>
      </c>
      <c r="M865">
        <f>IF(DEGREES(ACOS(SIN(RADIANS(G865))*SIN(RADIANS(E859))+COS(RADIANS(G865))*COS(RADIANS(E859))*COS(RADIANS(M849))))&gt;90,0,$F$4*$F$5/E858^2*(SIN(RADIANS(G865))*SIN(RADIANS(E859))+COS(RADIANS(G865))*COS(RADIANS(E859))*COS(RADIANS(M849))))</f>
        <v>0</v>
      </c>
      <c r="N865">
        <f>IF(DEGREES(ACOS(SIN(RADIANS(G865))*SIN(RADIANS(E859))+COS(RADIANS(G865))*COS(RADIANS(E859))*COS(RADIANS(N849))))&gt;90,0,$F$4*$F$5/E858^2*(SIN(RADIANS(G865))*SIN(RADIANS(E859))+COS(RADIANS(G865))*COS(RADIANS(E859))*COS(RADIANS(N849))))</f>
        <v>0</v>
      </c>
      <c r="O865">
        <f>IF(DEGREES(ACOS(SIN(RADIANS(G865))*SIN(RADIANS(E859))+COS(RADIANS(G865))*COS(RADIANS(E859))*COS(RADIANS(O849))))&gt;90,0,$F$4*$F$5/E858^2*(SIN(RADIANS(G865))*SIN(RADIANS(E859))+COS(RADIANS(G865))*COS(RADIANS(E859))*COS(RADIANS(O849))))</f>
        <v>0</v>
      </c>
      <c r="P865">
        <f>IF(DEGREES(ACOS(SIN(RADIANS(G865))*SIN(RADIANS(E859))+COS(RADIANS(G865))*COS(RADIANS(E859))*COS(RADIANS(P849))))&gt;90,0,$F$4*$F$5/E858^2*(SIN(RADIANS(G865))*SIN(RADIANS(E859))+COS(RADIANS(G865))*COS(RADIANS(E859))*COS(RADIANS(P849))))</f>
        <v>0</v>
      </c>
      <c r="Q865">
        <f>IF(DEGREES(ACOS(SIN(RADIANS(G865))*SIN(RADIANS(E859))+COS(RADIANS(G865))*COS(RADIANS(E859))*COS(RADIANS(Q849))))&gt;90,0,$F$4*$F$5/E858^2*(SIN(RADIANS(G865))*SIN(RADIANS(E859))+COS(RADIANS(G865))*COS(RADIANS(E859))*COS(RADIANS(Q849))))</f>
        <v>0</v>
      </c>
      <c r="R865" t="e">
        <f>IF(DEGREES(ACOS(SIN(RADIANS(G865))*SIN(RADIANS(E859))+COS(RADIANS(G865))*COS(RADIANS(E859))*COS(RADIANS(R849))))&gt;90,0,$F$4*$F$5/E858^2*(SIN(RADIANS(G865))*SIN(RADIANS(E859))+COS(RADIANS(G865))*COS(RADIANS(E859))*COS(RADIANS(R849))))</f>
        <v>#DIV/0!</v>
      </c>
      <c r="S865" t="e">
        <f>IF(DEGREES(ACOS(SIN(RADIANS(G865))*SIN(RADIANS(E859))+COS(RADIANS(G865))*COS(RADIANS(E859))*COS(RADIANS(S849))))&gt;90,0,$F$4*$F$5/E858^2*(SIN(RADIANS(G865))*SIN(RADIANS(E859))+COS(RADIANS(G865))*COS(RADIANS(E859))*COS(RADIANS(S849))))</f>
        <v>#DIV/0!</v>
      </c>
      <c r="T865" t="e">
        <f>IF(DEGREES(ACOS(SIN(RADIANS(G865))*SIN(RADIANS(E859))+COS(RADIANS(G865))*COS(RADIANS(E859))*COS(RADIANS(T849))))&gt;90,0,$F$4*$F$5/E858^2*(SIN(RADIANS(G865))*SIN(RADIANS(E859))+COS(RADIANS(G865))*COS(RADIANS(E859))*COS(RADIANS(T849))))</f>
        <v>#DIV/0!</v>
      </c>
      <c r="U865" t="e">
        <f>IF(DEGREES(ACOS(SIN(RADIANS(G865))*SIN(RADIANS(E859))+COS(RADIANS(G865))*COS(RADIANS(E859))*COS(RADIANS(U849))))&gt;90,0,$F$4*$F$5/E858^2*(SIN(RADIANS(G865))*SIN(RADIANS(E859))+COS(RADIANS(G865))*COS(RADIANS(E859))*COS(RADIANS(U849))))</f>
        <v>#DIV/0!</v>
      </c>
      <c r="V865" t="e">
        <f>IF(DEGREES(ACOS(SIN(RADIANS(G865))*SIN(RADIANS(E859))+COS(RADIANS(G865))*COS(RADIANS(E859))*COS(RADIANS(V849))))&gt;90,0,$F$4*$F$5/E858^2*(SIN(RADIANS(G865))*SIN(RADIANS(E859))+COS(RADIANS(G865))*COS(RADIANS(E859))*COS(RADIANS(V849))))</f>
        <v>#DIV/0!</v>
      </c>
      <c r="W865" t="e">
        <f>IF(DEGREES(ACOS(SIN(RADIANS(G865))*SIN(RADIANS(E859))+COS(RADIANS(G865))*COS(RADIANS(E859))*COS(RADIANS(W849))))&gt;90,0,$F$4*$F$5/E858^2*(SIN(RADIANS(G865))*SIN(RADIANS(E859))+COS(RADIANS(G865))*COS(RADIANS(E859))*COS(RADIANS(W849))))</f>
        <v>#DIV/0!</v>
      </c>
      <c r="X865" t="e">
        <f>IF(DEGREES(ACOS(SIN(RADIANS(G865))*SIN(RADIANS(E859))+COS(RADIANS(G865))*COS(RADIANS(E859))*COS(RADIANS(X849))))&gt;90,0,$F$4*$F$5/E858^2*(SIN(RADIANS(G865))*SIN(RADIANS(E859))+COS(RADIANS(G865))*COS(RADIANS(E859))*COS(RADIANS(X849))))</f>
        <v>#DIV/0!</v>
      </c>
      <c r="Y865" t="e">
        <f>IF(DEGREES(ACOS(SIN(RADIANS(G865))*SIN(RADIANS(E859))+COS(RADIANS(G865))*COS(RADIANS(E859))*COS(RADIANS(Y849))))&gt;90,0,$F$4*$F$5/E858^2*(SIN(RADIANS(G865))*SIN(RADIANS(E859))+COS(RADIANS(G865))*COS(RADIANS(E859))*COS(RADIANS(Y849))))</f>
        <v>#DIV/0!</v>
      </c>
      <c r="Z865" t="e">
        <f>IF(DEGREES(ACOS(SIN(RADIANS(G865))*SIN(RADIANS(E859))+COS(RADIANS(G865))*COS(RADIANS(E859))*COS(RADIANS(Z849))))&gt;90,0,$F$4*$F$5/E858^2*(SIN(RADIANS(G865))*SIN(RADIANS(E859))+COS(RADIANS(G865))*COS(RADIANS(E859))*COS(RADIANS(Z849))))</f>
        <v>#DIV/0!</v>
      </c>
      <c r="AA865" t="e">
        <f>IF(DEGREES(ACOS(SIN(RADIANS(G865))*SIN(RADIANS(E859))+COS(RADIANS(G865))*COS(RADIANS(E859))*COS(RADIANS(AA849))))&gt;90,0,$F$4*$F$5/E858^2*(SIN(RADIANS(G865))*SIN(RADIANS(E859))+COS(RADIANS(G865))*COS(RADIANS(E859))*COS(RADIANS(AA849))))</f>
        <v>#DIV/0!</v>
      </c>
      <c r="AB865" t="e">
        <f>IF(DEGREES(ACOS(SIN(RADIANS(G865))*SIN(RADIANS(E859))+COS(RADIANS(G865))*COS(RADIANS(E859))*COS(RADIANS(AB849))))&gt;90,0,$F$4*$F$5/E858^2*(SIN(RADIANS(G865))*SIN(RADIANS(E859))+COS(RADIANS(G865))*COS(RADIANS(E859))*COS(RADIANS(AB849))))</f>
        <v>#DIV/0!</v>
      </c>
      <c r="AC865" t="e">
        <f>IF(DEGREES(ACOS(SIN(RADIANS(G865))*SIN(RADIANS(E859))+COS(RADIANS(G865))*COS(RADIANS(E859))*COS(RADIANS(AC849))))&gt;90,0,$F$4*$F$5/E858^2*(SIN(RADIANS(G865))*SIN(RADIANS(E859))+COS(RADIANS(G865))*COS(RADIANS(E859))*COS(RADIANS(AC849))))</f>
        <v>#DIV/0!</v>
      </c>
      <c r="AD865" t="e">
        <f>IF(DEGREES(ACOS(SIN(RADIANS(G865))*SIN(RADIANS(E859))+COS(RADIANS(G865))*COS(RADIANS(E859))*COS(RADIANS(AD849))))&gt;90,0,$F$4*$F$5/E858^2*(SIN(RADIANS(G865))*SIN(RADIANS(E859))+COS(RADIANS(G865))*COS(RADIANS(E859))*COS(RADIANS(AD849))))</f>
        <v>#DIV/0!</v>
      </c>
      <c r="AE865" t="e">
        <f>IF(DEGREES(ACOS(SIN(RADIANS(G865))*SIN(RADIANS(E859))+COS(RADIANS(G865))*COS(RADIANS(E859))*COS(RADIANS(AE849))))&gt;90,0,$F$4*$F$5/E858^2*(SIN(RADIANS(G865))*SIN(RADIANS(E859))+COS(RADIANS(G865))*COS(RADIANS(E859))*COS(RADIANS(AE849))))</f>
        <v>#DIV/0!</v>
      </c>
      <c r="AF865" t="e">
        <f>IF(DEGREES(ACOS(SIN(RADIANS(G865))*SIN(RADIANS(E859))+COS(RADIANS(G865))*COS(RADIANS(E859))*COS(RADIANS(AF849))))&gt;90,0,$F$4*$F$5/E858^2*(SIN(RADIANS(G865))*SIN(RADIANS(E859))+COS(RADIANS(G865))*COS(RADIANS(E859))*COS(RADIANS(AF849))))</f>
        <v>#DIV/0!</v>
      </c>
      <c r="AG865" t="e">
        <f>IF(DEGREES(ACOS(SIN(RADIANS(G865))*SIN(RADIANS(E859))+COS(RADIANS(G865))*COS(RADIANS(E859))*COS(RADIANS(AG849))))&gt;90,0,$F$4*$F$5/E858^2*(SIN(RADIANS(G865))*SIN(RADIANS(E859))+COS(RADIANS(G865))*COS(RADIANS(E859))*COS(RADIANS(AG849))))</f>
        <v>#DIV/0!</v>
      </c>
      <c r="AH865" t="e">
        <f>IF(DEGREES(ACOS(SIN(RADIANS(G865))*SIN(RADIANS(E859))+COS(RADIANS(G865))*COS(RADIANS(E859))*COS(RADIANS(AH849))))&gt;90,0,$F$4*$F$5/E858^2*(SIN(RADIANS(G865))*SIN(RADIANS(E859))+COS(RADIANS(G865))*COS(RADIANS(E859))*COS(RADIANS(AH849))))</f>
        <v>#DIV/0!</v>
      </c>
      <c r="AI865" t="e">
        <f>IF(DEGREES(ACOS(SIN(RADIANS(G865))*SIN(RADIANS(E859))+COS(RADIANS(G865))*COS(RADIANS(E859))*COS(RADIANS(AI849))))&gt;90,0,$F$4*$F$5/E858^2*(SIN(RADIANS(G865))*SIN(RADIANS(E859))+COS(RADIANS(G865))*COS(RADIANS(E859))*COS(RADIANS(AI849))))</f>
        <v>#DIV/0!</v>
      </c>
      <c r="AJ865" t="e">
        <f>IF(DEGREES(ACOS(SIN(RADIANS(G865))*SIN(RADIANS(E859))+COS(RADIANS(G865))*COS(RADIANS(E859))*COS(RADIANS(AJ849))))&gt;90,0,$F$4*$F$5/E858^2*(SIN(RADIANS(G865))*SIN(RADIANS(E859))+COS(RADIANS(G865))*COS(RADIANS(E859))*COS(RADIANS(AJ849))))</f>
        <v>#DIV/0!</v>
      </c>
      <c r="AK865">
        <f>IF(DEGREES(ACOS(SIN(RADIANS(G865))*SIN(RADIANS(E859))+COS(RADIANS(G865))*COS(RADIANS(E859))*COS(RADIANS(AK849))))&gt;90,0,$F$4*$F$5/E858^2*(SIN(RADIANS(G865))*SIN(RADIANS(E859))+COS(RADIANS(G865))*COS(RADIANS(E859))*COS(RADIANS(AK849))))</f>
        <v>0</v>
      </c>
      <c r="AL865">
        <f>IF(DEGREES(ACOS(SIN(RADIANS(G865))*SIN(RADIANS(E859))+COS(RADIANS(G865))*COS(RADIANS(E859))*COS(RADIANS(AL849))))&gt;90,0,$F$4*$F$5/E858^2*(SIN(RADIANS(G865))*SIN(RADIANS(E859))+COS(RADIANS(G865))*COS(RADIANS(E859))*COS(RADIANS(AL849))))</f>
        <v>0</v>
      </c>
      <c r="AM865">
        <f>IF(DEGREES(ACOS(SIN(RADIANS(G865))*SIN(RADIANS(E859))+COS(RADIANS(G865))*COS(RADIANS(E859))*COS(RADIANS(AM849))))&gt;90,0,$F$4*$F$5/E858^2*(SIN(RADIANS(G865))*SIN(RADIANS(E859))+COS(RADIANS(G865))*COS(RADIANS(E859))*COS(RADIANS(AM849))))</f>
        <v>0</v>
      </c>
      <c r="AN865">
        <f>IF(DEGREES(ACOS(SIN(RADIANS(G865))*SIN(RADIANS(E859))+COS(RADIANS(G865))*COS(RADIANS(E859))*COS(RADIANS(AN849))))&gt;90,0,$F$4*$F$5/E858^2*(SIN(RADIANS(G865))*SIN(RADIANS(E859))+COS(RADIANS(G865))*COS(RADIANS(E859))*COS(RADIANS(AN849))))</f>
        <v>0</v>
      </c>
      <c r="AO865">
        <f>IF(DEGREES(ACOS(SIN(RADIANS(G865))*SIN(RADIANS(E859))+COS(RADIANS(G865))*COS(RADIANS(E859))*COS(RADIANS(AO849))))&gt;90,0,$F$4*$F$5/E858^2*(SIN(RADIANS(G865))*SIN(RADIANS(E859))+COS(RADIANS(G865))*COS(RADIANS(E859))*COS(RADIANS(AO849))))</f>
        <v>0</v>
      </c>
      <c r="AP865">
        <f>IF(DEGREES(ACOS(SIN(RADIANS(G865))*SIN(RADIANS(E859))+COS(RADIANS(G865))*COS(RADIANS(E859))*COS(RADIANS(AP849))))&gt;90,0,$F$4*$F$5/E858^2*(SIN(RADIANS(G865))*SIN(RADIANS(E859))+COS(RADIANS(G865))*COS(RADIANS(E859))*COS(RADIANS(AP849))))</f>
        <v>0</v>
      </c>
      <c r="AQ865">
        <f>IF(DEGREES(ACOS(SIN(RADIANS(G865))*SIN(RADIANS(E859))+COS(RADIANS(G865))*COS(RADIANS(E859))*COS(RADIANS(AQ849))))&gt;90,0,$F$4*$F$5/E858^2*(SIN(RADIANS(G865))*SIN(RADIANS(E859))+COS(RADIANS(G865))*COS(RADIANS(E859))*COS(RADIANS(AQ849))))</f>
        <v>0</v>
      </c>
      <c r="AR865">
        <f>IF(DEGREES(ACOS(SIN(RADIANS(G865))*SIN(RADIANS(E859))+COS(RADIANS(G865))*COS(RADIANS(E859))*COS(RADIANS(AR849))))&gt;90,0,$F$4*$F$5/E858^2*(SIN(RADIANS(G865))*SIN(RADIANS(E859))+COS(RADIANS(G865))*COS(RADIANS(E859))*COS(RADIANS(AR849))))</f>
        <v>0</v>
      </c>
    </row>
    <row r="866" spans="2:44" x14ac:dyDescent="0.5">
      <c r="G866">
        <v>-60</v>
      </c>
      <c r="I866">
        <f>IF(DEGREES(ACOS(SIN(RADIANS(G866))*SIN(RADIANS(E859))+COS(RADIANS(G866))*COS(RADIANS(E859))*COS(RADIANS(I849))))&gt;90,0,$F$4*$F$5/E858^2*(SIN(RADIANS(G866))*SIN(RADIANS(E859))+COS(RADIANS(G866))*COS(RADIANS(E859))*COS(RADIANS(I849))))</f>
        <v>0</v>
      </c>
      <c r="J866">
        <f>IF(DEGREES(ACOS(SIN(RADIANS(G866))*SIN(RADIANS(E859))+COS(RADIANS(G866))*COS(RADIANS(E859))*COS(RADIANS(J849))))&gt;90,0,$F$4*$F$5/E858^2*(SIN(RADIANS(G866))*SIN(RADIANS(E859))+COS(RADIANS(G866))*COS(RADIANS(E859))*COS(RADIANS(J849))))</f>
        <v>0</v>
      </c>
      <c r="K866">
        <f>IF(DEGREES(ACOS(SIN(RADIANS(G866))*SIN(RADIANS(E859))+COS(RADIANS(G866))*COS(RADIANS(E859))*COS(RADIANS(K849))))&gt;90,0,$F$4*$F$5/E858^2*(SIN(RADIANS(G866))*SIN(RADIANS(E859))+COS(RADIANS(G866))*COS(RADIANS(E859))*COS(RADIANS(K849))))</f>
        <v>0</v>
      </c>
      <c r="L866">
        <f>IF(DEGREES(ACOS(SIN(RADIANS(G866))*SIN(RADIANS(E859))+COS(RADIANS(G866))*COS(RADIANS(E859))*COS(RADIANS(L849))))&gt;90,0,$F$4*$F$5/E858^2*(SIN(RADIANS(G866))*SIN(RADIANS(E859))+COS(RADIANS(G866))*COS(RADIANS(E859))*COS(RADIANS(L849))))</f>
        <v>0</v>
      </c>
      <c r="M866">
        <f>IF(DEGREES(ACOS(SIN(RADIANS(G866))*SIN(RADIANS(E859))+COS(RADIANS(G866))*COS(RADIANS(E859))*COS(RADIANS(M849))))&gt;90,0,$F$4*$F$5/E858^2*(SIN(RADIANS(G866))*SIN(RADIANS(E859))+COS(RADIANS(G866))*COS(RADIANS(E859))*COS(RADIANS(M849))))</f>
        <v>0</v>
      </c>
      <c r="N866">
        <f>IF(DEGREES(ACOS(SIN(RADIANS(G866))*SIN(RADIANS(E859))+COS(RADIANS(G866))*COS(RADIANS(E859))*COS(RADIANS(N849))))&gt;90,0,$F$4*$F$5/E858^2*(SIN(RADIANS(G866))*SIN(RADIANS(E859))+COS(RADIANS(G866))*COS(RADIANS(E859))*COS(RADIANS(N849))))</f>
        <v>0</v>
      </c>
      <c r="O866">
        <f>IF(DEGREES(ACOS(SIN(RADIANS(G866))*SIN(RADIANS(E859))+COS(RADIANS(G866))*COS(RADIANS(E859))*COS(RADIANS(O849))))&gt;90,0,$F$4*$F$5/E858^2*(SIN(RADIANS(G866))*SIN(RADIANS(E859))+COS(RADIANS(G866))*COS(RADIANS(E859))*COS(RADIANS(O849))))</f>
        <v>0</v>
      </c>
      <c r="P866">
        <f>IF(DEGREES(ACOS(SIN(RADIANS(G866))*SIN(RADIANS(E859))+COS(RADIANS(G866))*COS(RADIANS(E859))*COS(RADIANS(P849))))&gt;90,0,$F$4*$F$5/E858^2*(SIN(RADIANS(G866))*SIN(RADIANS(E859))+COS(RADIANS(G866))*COS(RADIANS(E859))*COS(RADIANS(P849))))</f>
        <v>0</v>
      </c>
      <c r="Q866">
        <f>IF(DEGREES(ACOS(SIN(RADIANS(G866))*SIN(RADIANS(E859))+COS(RADIANS(G866))*COS(RADIANS(E859))*COS(RADIANS(Q849))))&gt;90,0,$F$4*$F$5/E858^2*(SIN(RADIANS(G866))*SIN(RADIANS(E859))+COS(RADIANS(G866))*COS(RADIANS(E859))*COS(RADIANS(Q849))))</f>
        <v>0</v>
      </c>
      <c r="R866" t="e">
        <f>IF(DEGREES(ACOS(SIN(RADIANS(G866))*SIN(RADIANS(E859))+COS(RADIANS(G866))*COS(RADIANS(E859))*COS(RADIANS(R849))))&gt;90,0,$F$4*$F$5/E858^2*(SIN(RADIANS(G866))*SIN(RADIANS(E859))+COS(RADIANS(G866))*COS(RADIANS(E859))*COS(RADIANS(R849))))</f>
        <v>#DIV/0!</v>
      </c>
      <c r="S866" t="e">
        <f>IF(DEGREES(ACOS(SIN(RADIANS(G866))*SIN(RADIANS(E859))+COS(RADIANS(G866))*COS(RADIANS(E859))*COS(RADIANS(S849))))&gt;90,0,$F$4*$F$5/E858^2*(SIN(RADIANS(G866))*SIN(RADIANS(E859))+COS(RADIANS(G866))*COS(RADIANS(E859))*COS(RADIANS(S849))))</f>
        <v>#DIV/0!</v>
      </c>
      <c r="T866" t="e">
        <f>IF(DEGREES(ACOS(SIN(RADIANS(G866))*SIN(RADIANS(E859))+COS(RADIANS(G866))*COS(RADIANS(E859))*COS(RADIANS(T849))))&gt;90,0,$F$4*$F$5/E858^2*(SIN(RADIANS(G866))*SIN(RADIANS(E859))+COS(RADIANS(G866))*COS(RADIANS(E859))*COS(RADIANS(T849))))</f>
        <v>#DIV/0!</v>
      </c>
      <c r="U866" t="e">
        <f>IF(DEGREES(ACOS(SIN(RADIANS(G866))*SIN(RADIANS(E859))+COS(RADIANS(G866))*COS(RADIANS(E859))*COS(RADIANS(U849))))&gt;90,0,$F$4*$F$5/E858^2*(SIN(RADIANS(G866))*SIN(RADIANS(E859))+COS(RADIANS(G866))*COS(RADIANS(E859))*COS(RADIANS(U849))))</f>
        <v>#DIV/0!</v>
      </c>
      <c r="V866" t="e">
        <f>IF(DEGREES(ACOS(SIN(RADIANS(G866))*SIN(RADIANS(E859))+COS(RADIANS(G866))*COS(RADIANS(E859))*COS(RADIANS(V849))))&gt;90,0,$F$4*$F$5/E858^2*(SIN(RADIANS(G866))*SIN(RADIANS(E859))+COS(RADIANS(G866))*COS(RADIANS(E859))*COS(RADIANS(V849))))</f>
        <v>#DIV/0!</v>
      </c>
      <c r="W866" t="e">
        <f>IF(DEGREES(ACOS(SIN(RADIANS(G866))*SIN(RADIANS(E859))+COS(RADIANS(G866))*COS(RADIANS(E859))*COS(RADIANS(W849))))&gt;90,0,$F$4*$F$5/E858^2*(SIN(RADIANS(G866))*SIN(RADIANS(E859))+COS(RADIANS(G866))*COS(RADIANS(E859))*COS(RADIANS(W849))))</f>
        <v>#DIV/0!</v>
      </c>
      <c r="X866" t="e">
        <f>IF(DEGREES(ACOS(SIN(RADIANS(G866))*SIN(RADIANS(E859))+COS(RADIANS(G866))*COS(RADIANS(E859))*COS(RADIANS(X849))))&gt;90,0,$F$4*$F$5/E858^2*(SIN(RADIANS(G866))*SIN(RADIANS(E859))+COS(RADIANS(G866))*COS(RADIANS(E859))*COS(RADIANS(X849))))</f>
        <v>#DIV/0!</v>
      </c>
      <c r="Y866" t="e">
        <f>IF(DEGREES(ACOS(SIN(RADIANS(G866))*SIN(RADIANS(E859))+COS(RADIANS(G866))*COS(RADIANS(E859))*COS(RADIANS(Y849))))&gt;90,0,$F$4*$F$5/E858^2*(SIN(RADIANS(G866))*SIN(RADIANS(E859))+COS(RADIANS(G866))*COS(RADIANS(E859))*COS(RADIANS(Y849))))</f>
        <v>#DIV/0!</v>
      </c>
      <c r="Z866" t="e">
        <f>IF(DEGREES(ACOS(SIN(RADIANS(G866))*SIN(RADIANS(E859))+COS(RADIANS(G866))*COS(RADIANS(E859))*COS(RADIANS(Z849))))&gt;90,0,$F$4*$F$5/E858^2*(SIN(RADIANS(G866))*SIN(RADIANS(E859))+COS(RADIANS(G866))*COS(RADIANS(E859))*COS(RADIANS(Z849))))</f>
        <v>#DIV/0!</v>
      </c>
      <c r="AA866" t="e">
        <f>IF(DEGREES(ACOS(SIN(RADIANS(G866))*SIN(RADIANS(E859))+COS(RADIANS(G866))*COS(RADIANS(E859))*COS(RADIANS(AA849))))&gt;90,0,$F$4*$F$5/E858^2*(SIN(RADIANS(G866))*SIN(RADIANS(E859))+COS(RADIANS(G866))*COS(RADIANS(E859))*COS(RADIANS(AA849))))</f>
        <v>#DIV/0!</v>
      </c>
      <c r="AB866" t="e">
        <f>IF(DEGREES(ACOS(SIN(RADIANS(G866))*SIN(RADIANS(E859))+COS(RADIANS(G866))*COS(RADIANS(E859))*COS(RADIANS(AB849))))&gt;90,0,$F$4*$F$5/E858^2*(SIN(RADIANS(G866))*SIN(RADIANS(E859))+COS(RADIANS(G866))*COS(RADIANS(E859))*COS(RADIANS(AB849))))</f>
        <v>#DIV/0!</v>
      </c>
      <c r="AC866" t="e">
        <f>IF(DEGREES(ACOS(SIN(RADIANS(G866))*SIN(RADIANS(E859))+COS(RADIANS(G866))*COS(RADIANS(E859))*COS(RADIANS(AC849))))&gt;90,0,$F$4*$F$5/E858^2*(SIN(RADIANS(G866))*SIN(RADIANS(E859))+COS(RADIANS(G866))*COS(RADIANS(E859))*COS(RADIANS(AC849))))</f>
        <v>#DIV/0!</v>
      </c>
      <c r="AD866" t="e">
        <f>IF(DEGREES(ACOS(SIN(RADIANS(G866))*SIN(RADIANS(E859))+COS(RADIANS(G866))*COS(RADIANS(E859))*COS(RADIANS(AD849))))&gt;90,0,$F$4*$F$5/E858^2*(SIN(RADIANS(G866))*SIN(RADIANS(E859))+COS(RADIANS(G866))*COS(RADIANS(E859))*COS(RADIANS(AD849))))</f>
        <v>#DIV/0!</v>
      </c>
      <c r="AE866" t="e">
        <f>IF(DEGREES(ACOS(SIN(RADIANS(G866))*SIN(RADIANS(E859))+COS(RADIANS(G866))*COS(RADIANS(E859))*COS(RADIANS(AE849))))&gt;90,0,$F$4*$F$5/E858^2*(SIN(RADIANS(G866))*SIN(RADIANS(E859))+COS(RADIANS(G866))*COS(RADIANS(E859))*COS(RADIANS(AE849))))</f>
        <v>#DIV/0!</v>
      </c>
      <c r="AF866" t="e">
        <f>IF(DEGREES(ACOS(SIN(RADIANS(G866))*SIN(RADIANS(E859))+COS(RADIANS(G866))*COS(RADIANS(E859))*COS(RADIANS(AF849))))&gt;90,0,$F$4*$F$5/E858^2*(SIN(RADIANS(G866))*SIN(RADIANS(E859))+COS(RADIANS(G866))*COS(RADIANS(E859))*COS(RADIANS(AF849))))</f>
        <v>#DIV/0!</v>
      </c>
      <c r="AG866" t="e">
        <f>IF(DEGREES(ACOS(SIN(RADIANS(G866))*SIN(RADIANS(E859))+COS(RADIANS(G866))*COS(RADIANS(E859))*COS(RADIANS(AG849))))&gt;90,0,$F$4*$F$5/E858^2*(SIN(RADIANS(G866))*SIN(RADIANS(E859))+COS(RADIANS(G866))*COS(RADIANS(E859))*COS(RADIANS(AG849))))</f>
        <v>#DIV/0!</v>
      </c>
      <c r="AH866" t="e">
        <f>IF(DEGREES(ACOS(SIN(RADIANS(G866))*SIN(RADIANS(E859))+COS(RADIANS(G866))*COS(RADIANS(E859))*COS(RADIANS(AH849))))&gt;90,0,$F$4*$F$5/E858^2*(SIN(RADIANS(G866))*SIN(RADIANS(E859))+COS(RADIANS(G866))*COS(RADIANS(E859))*COS(RADIANS(AH849))))</f>
        <v>#DIV/0!</v>
      </c>
      <c r="AI866" t="e">
        <f>IF(DEGREES(ACOS(SIN(RADIANS(G866))*SIN(RADIANS(E859))+COS(RADIANS(G866))*COS(RADIANS(E859))*COS(RADIANS(AI849))))&gt;90,0,$F$4*$F$5/E858^2*(SIN(RADIANS(G866))*SIN(RADIANS(E859))+COS(RADIANS(G866))*COS(RADIANS(E859))*COS(RADIANS(AI849))))</f>
        <v>#DIV/0!</v>
      </c>
      <c r="AJ866" t="e">
        <f>IF(DEGREES(ACOS(SIN(RADIANS(G866))*SIN(RADIANS(E859))+COS(RADIANS(G866))*COS(RADIANS(E859))*COS(RADIANS(AJ849))))&gt;90,0,$F$4*$F$5/E858^2*(SIN(RADIANS(G866))*SIN(RADIANS(E859))+COS(RADIANS(G866))*COS(RADIANS(E859))*COS(RADIANS(AJ849))))</f>
        <v>#DIV/0!</v>
      </c>
      <c r="AK866">
        <f>IF(DEGREES(ACOS(SIN(RADIANS(G866))*SIN(RADIANS(E859))+COS(RADIANS(G866))*COS(RADIANS(E859))*COS(RADIANS(AK849))))&gt;90,0,$F$4*$F$5/E858^2*(SIN(RADIANS(G866))*SIN(RADIANS(E859))+COS(RADIANS(G866))*COS(RADIANS(E859))*COS(RADIANS(AK849))))</f>
        <v>0</v>
      </c>
      <c r="AL866">
        <f>IF(DEGREES(ACOS(SIN(RADIANS(G866))*SIN(RADIANS(E859))+COS(RADIANS(G866))*COS(RADIANS(E859))*COS(RADIANS(AL849))))&gt;90,0,$F$4*$F$5/E858^2*(SIN(RADIANS(G866))*SIN(RADIANS(E859))+COS(RADIANS(G866))*COS(RADIANS(E859))*COS(RADIANS(AL849))))</f>
        <v>0</v>
      </c>
      <c r="AM866">
        <f>IF(DEGREES(ACOS(SIN(RADIANS(G866))*SIN(RADIANS(E859))+COS(RADIANS(G866))*COS(RADIANS(E859))*COS(RADIANS(AM849))))&gt;90,0,$F$4*$F$5/E858^2*(SIN(RADIANS(G866))*SIN(RADIANS(E859))+COS(RADIANS(G866))*COS(RADIANS(E859))*COS(RADIANS(AM849))))</f>
        <v>0</v>
      </c>
      <c r="AN866">
        <f>IF(DEGREES(ACOS(SIN(RADIANS(G866))*SIN(RADIANS(E859))+COS(RADIANS(G866))*COS(RADIANS(E859))*COS(RADIANS(AN849))))&gt;90,0,$F$4*$F$5/E858^2*(SIN(RADIANS(G866))*SIN(RADIANS(E859))+COS(RADIANS(G866))*COS(RADIANS(E859))*COS(RADIANS(AN849))))</f>
        <v>0</v>
      </c>
      <c r="AO866">
        <f>IF(DEGREES(ACOS(SIN(RADIANS(G866))*SIN(RADIANS(E859))+COS(RADIANS(G866))*COS(RADIANS(E859))*COS(RADIANS(AO849))))&gt;90,0,$F$4*$F$5/E858^2*(SIN(RADIANS(G866))*SIN(RADIANS(E859))+COS(RADIANS(G866))*COS(RADIANS(E859))*COS(RADIANS(AO849))))</f>
        <v>0</v>
      </c>
      <c r="AP866">
        <f>IF(DEGREES(ACOS(SIN(RADIANS(G866))*SIN(RADIANS(E859))+COS(RADIANS(G866))*COS(RADIANS(E859))*COS(RADIANS(AP849))))&gt;90,0,$F$4*$F$5/E858^2*(SIN(RADIANS(G866))*SIN(RADIANS(E859))+COS(RADIANS(G866))*COS(RADIANS(E859))*COS(RADIANS(AP849))))</f>
        <v>0</v>
      </c>
      <c r="AQ866">
        <f>IF(DEGREES(ACOS(SIN(RADIANS(G866))*SIN(RADIANS(E859))+COS(RADIANS(G866))*COS(RADIANS(E859))*COS(RADIANS(AQ849))))&gt;90,0,$F$4*$F$5/E858^2*(SIN(RADIANS(G866))*SIN(RADIANS(E859))+COS(RADIANS(G866))*COS(RADIANS(E859))*COS(RADIANS(AQ849))))</f>
        <v>0</v>
      </c>
      <c r="AR866">
        <f>IF(DEGREES(ACOS(SIN(RADIANS(G866))*SIN(RADIANS(E859))+COS(RADIANS(G866))*COS(RADIANS(E859))*COS(RADIANS(AR849))))&gt;90,0,$F$4*$F$5/E858^2*(SIN(RADIANS(G866))*SIN(RADIANS(E859))+COS(RADIANS(G866))*COS(RADIANS(E859))*COS(RADIANS(AR849))))</f>
        <v>0</v>
      </c>
    </row>
    <row r="867" spans="2:44" x14ac:dyDescent="0.5">
      <c r="G867">
        <v>-70</v>
      </c>
      <c r="I867">
        <f>IF(DEGREES(ACOS(SIN(RADIANS(G867))*SIN(RADIANS(E859))+COS(RADIANS(G867))*COS(RADIANS(E859))*COS(RADIANS(I849))))&gt;90,0,$F$4*$F$5/E858^2*(SIN(RADIANS(G867))*SIN(RADIANS(E859))+COS(RADIANS(G867))*COS(RADIANS(E859))*COS(RADIANS(I849))))</f>
        <v>0</v>
      </c>
      <c r="J867">
        <f>IF(DEGREES(ACOS(SIN(RADIANS(G867))*SIN(RADIANS(E859))+COS(RADIANS(G867))*COS(RADIANS(E859))*COS(RADIANS(J849))))&gt;90,0,$F$4*$F$5/E858^2*(SIN(RADIANS(G867))*SIN(RADIANS(E859))+COS(RADIANS(G867))*COS(RADIANS(E859))*COS(RADIANS(J849))))</f>
        <v>0</v>
      </c>
      <c r="K867">
        <f>IF(DEGREES(ACOS(SIN(RADIANS(G867))*SIN(RADIANS(E859))+COS(RADIANS(G867))*COS(RADIANS(E859))*COS(RADIANS(K849))))&gt;90,0,$F$4*$F$5/E858^2*(SIN(RADIANS(G867))*SIN(RADIANS(E859))+COS(RADIANS(G867))*COS(RADIANS(E859))*COS(RADIANS(K849))))</f>
        <v>0</v>
      </c>
      <c r="L867">
        <f>IF(DEGREES(ACOS(SIN(RADIANS(G867))*SIN(RADIANS(E859))+COS(RADIANS(G867))*COS(RADIANS(E859))*COS(RADIANS(L849))))&gt;90,0,$F$4*$F$5/E858^2*(SIN(RADIANS(G867))*SIN(RADIANS(E859))+COS(RADIANS(G867))*COS(RADIANS(E859))*COS(RADIANS(L849))))</f>
        <v>0</v>
      </c>
      <c r="M867">
        <f>IF(DEGREES(ACOS(SIN(RADIANS(G867))*SIN(RADIANS(E859))+COS(RADIANS(G867))*COS(RADIANS(E859))*COS(RADIANS(M849))))&gt;90,0,$F$4*$F$5/E858^2*(SIN(RADIANS(G867))*SIN(RADIANS(E859))+COS(RADIANS(G867))*COS(RADIANS(E859))*COS(RADIANS(M849))))</f>
        <v>0</v>
      </c>
      <c r="N867">
        <f>IF(DEGREES(ACOS(SIN(RADIANS(G867))*SIN(RADIANS(E859))+COS(RADIANS(G867))*COS(RADIANS(E859))*COS(RADIANS(N849))))&gt;90,0,$F$4*$F$5/E858^2*(SIN(RADIANS(G867))*SIN(RADIANS(E859))+COS(RADIANS(G867))*COS(RADIANS(E859))*COS(RADIANS(N849))))</f>
        <v>0</v>
      </c>
      <c r="O867">
        <f>IF(DEGREES(ACOS(SIN(RADIANS(G867))*SIN(RADIANS(E859))+COS(RADIANS(G867))*COS(RADIANS(E859))*COS(RADIANS(O849))))&gt;90,0,$F$4*$F$5/E858^2*(SIN(RADIANS(G867))*SIN(RADIANS(E859))+COS(RADIANS(G867))*COS(RADIANS(E859))*COS(RADIANS(O849))))</f>
        <v>0</v>
      </c>
      <c r="P867">
        <f>IF(DEGREES(ACOS(SIN(RADIANS(G867))*SIN(RADIANS(E859))+COS(RADIANS(G867))*COS(RADIANS(E859))*COS(RADIANS(P849))))&gt;90,0,$F$4*$F$5/E858^2*(SIN(RADIANS(G867))*SIN(RADIANS(E859))+COS(RADIANS(G867))*COS(RADIANS(E859))*COS(RADIANS(P849))))</f>
        <v>0</v>
      </c>
      <c r="Q867">
        <f>IF(DEGREES(ACOS(SIN(RADIANS(G867))*SIN(RADIANS(E859))+COS(RADIANS(G867))*COS(RADIANS(E859))*COS(RADIANS(Q849))))&gt;90,0,$F$4*$F$5/E858^2*(SIN(RADIANS(G867))*SIN(RADIANS(E859))+COS(RADIANS(G867))*COS(RADIANS(E859))*COS(RADIANS(Q849))))</f>
        <v>0</v>
      </c>
      <c r="R867" t="e">
        <f>IF(DEGREES(ACOS(SIN(RADIANS(G867))*SIN(RADIANS(E859))+COS(RADIANS(G867))*COS(RADIANS(E859))*COS(RADIANS(R849))))&gt;90,0,$F$4*$F$5/E858^2*(SIN(RADIANS(G867))*SIN(RADIANS(E859))+COS(RADIANS(G867))*COS(RADIANS(E859))*COS(RADIANS(R849))))</f>
        <v>#DIV/0!</v>
      </c>
      <c r="S867" t="e">
        <f>IF(DEGREES(ACOS(SIN(RADIANS(G867))*SIN(RADIANS(E859))+COS(RADIANS(G867))*COS(RADIANS(E859))*COS(RADIANS(S849))))&gt;90,0,$F$4*$F$5/E858^2*(SIN(RADIANS(G867))*SIN(RADIANS(E859))+COS(RADIANS(G867))*COS(RADIANS(E859))*COS(RADIANS(S849))))</f>
        <v>#DIV/0!</v>
      </c>
      <c r="T867" t="e">
        <f>IF(DEGREES(ACOS(SIN(RADIANS(G867))*SIN(RADIANS(E859))+COS(RADIANS(G867))*COS(RADIANS(E859))*COS(RADIANS(T849))))&gt;90,0,$F$4*$F$5/E858^2*(SIN(RADIANS(G867))*SIN(RADIANS(E859))+COS(RADIANS(G867))*COS(RADIANS(E859))*COS(RADIANS(T849))))</f>
        <v>#DIV/0!</v>
      </c>
      <c r="U867" t="e">
        <f>IF(DEGREES(ACOS(SIN(RADIANS(G867))*SIN(RADIANS(E859))+COS(RADIANS(G867))*COS(RADIANS(E859))*COS(RADIANS(U849))))&gt;90,0,$F$4*$F$5/E858^2*(SIN(RADIANS(G867))*SIN(RADIANS(E859))+COS(RADIANS(G867))*COS(RADIANS(E859))*COS(RADIANS(U849))))</f>
        <v>#DIV/0!</v>
      </c>
      <c r="V867" t="e">
        <f>IF(DEGREES(ACOS(SIN(RADIANS(G867))*SIN(RADIANS(E859))+COS(RADIANS(G867))*COS(RADIANS(E859))*COS(RADIANS(V849))))&gt;90,0,$F$4*$F$5/E858^2*(SIN(RADIANS(G867))*SIN(RADIANS(E859))+COS(RADIANS(G867))*COS(RADIANS(E859))*COS(RADIANS(V849))))</f>
        <v>#DIV/0!</v>
      </c>
      <c r="W867" t="e">
        <f>IF(DEGREES(ACOS(SIN(RADIANS(G867))*SIN(RADIANS(E859))+COS(RADIANS(G867))*COS(RADIANS(E859))*COS(RADIANS(W849))))&gt;90,0,$F$4*$F$5/E858^2*(SIN(RADIANS(G867))*SIN(RADIANS(E859))+COS(RADIANS(G867))*COS(RADIANS(E859))*COS(RADIANS(W849))))</f>
        <v>#DIV/0!</v>
      </c>
      <c r="X867" t="e">
        <f>IF(DEGREES(ACOS(SIN(RADIANS(G867))*SIN(RADIANS(E859))+COS(RADIANS(G867))*COS(RADIANS(E859))*COS(RADIANS(X849))))&gt;90,0,$F$4*$F$5/E858^2*(SIN(RADIANS(G867))*SIN(RADIANS(E859))+COS(RADIANS(G867))*COS(RADIANS(E859))*COS(RADIANS(X849))))</f>
        <v>#DIV/0!</v>
      </c>
      <c r="Y867" t="e">
        <f>IF(DEGREES(ACOS(SIN(RADIANS(G867))*SIN(RADIANS(E859))+COS(RADIANS(G867))*COS(RADIANS(E859))*COS(RADIANS(Y849))))&gt;90,0,$F$4*$F$5/E858^2*(SIN(RADIANS(G867))*SIN(RADIANS(E859))+COS(RADIANS(G867))*COS(RADIANS(E859))*COS(RADIANS(Y849))))</f>
        <v>#DIV/0!</v>
      </c>
      <c r="Z867" t="e">
        <f>IF(DEGREES(ACOS(SIN(RADIANS(G867))*SIN(RADIANS(E859))+COS(RADIANS(G867))*COS(RADIANS(E859))*COS(RADIANS(Z849))))&gt;90,0,$F$4*$F$5/E858^2*(SIN(RADIANS(G867))*SIN(RADIANS(E859))+COS(RADIANS(G867))*COS(RADIANS(E859))*COS(RADIANS(Z849))))</f>
        <v>#DIV/0!</v>
      </c>
      <c r="AA867" t="e">
        <f>IF(DEGREES(ACOS(SIN(RADIANS(G867))*SIN(RADIANS(E859))+COS(RADIANS(G867))*COS(RADIANS(E859))*COS(RADIANS(AA849))))&gt;90,0,$F$4*$F$5/E858^2*(SIN(RADIANS(G867))*SIN(RADIANS(E859))+COS(RADIANS(G867))*COS(RADIANS(E859))*COS(RADIANS(AA849))))</f>
        <v>#DIV/0!</v>
      </c>
      <c r="AB867" t="e">
        <f>IF(DEGREES(ACOS(SIN(RADIANS(G867))*SIN(RADIANS(E859))+COS(RADIANS(G867))*COS(RADIANS(E859))*COS(RADIANS(AB849))))&gt;90,0,$F$4*$F$5/E858^2*(SIN(RADIANS(G867))*SIN(RADIANS(E859))+COS(RADIANS(G867))*COS(RADIANS(E859))*COS(RADIANS(AB849))))</f>
        <v>#DIV/0!</v>
      </c>
      <c r="AC867" t="e">
        <f>IF(DEGREES(ACOS(SIN(RADIANS(G867))*SIN(RADIANS(E859))+COS(RADIANS(G867))*COS(RADIANS(E859))*COS(RADIANS(AC849))))&gt;90,0,$F$4*$F$5/E858^2*(SIN(RADIANS(G867))*SIN(RADIANS(E859))+COS(RADIANS(G867))*COS(RADIANS(E859))*COS(RADIANS(AC849))))</f>
        <v>#DIV/0!</v>
      </c>
      <c r="AD867" t="e">
        <f>IF(DEGREES(ACOS(SIN(RADIANS(G867))*SIN(RADIANS(E859))+COS(RADIANS(G867))*COS(RADIANS(E859))*COS(RADIANS(AD849))))&gt;90,0,$F$4*$F$5/E858^2*(SIN(RADIANS(G867))*SIN(RADIANS(E859))+COS(RADIANS(G867))*COS(RADIANS(E859))*COS(RADIANS(AD849))))</f>
        <v>#DIV/0!</v>
      </c>
      <c r="AE867" t="e">
        <f>IF(DEGREES(ACOS(SIN(RADIANS(G867))*SIN(RADIANS(E859))+COS(RADIANS(G867))*COS(RADIANS(E859))*COS(RADIANS(AE849))))&gt;90,0,$F$4*$F$5/E858^2*(SIN(RADIANS(G867))*SIN(RADIANS(E859))+COS(RADIANS(G867))*COS(RADIANS(E859))*COS(RADIANS(AE849))))</f>
        <v>#DIV/0!</v>
      </c>
      <c r="AF867" t="e">
        <f>IF(DEGREES(ACOS(SIN(RADIANS(G867))*SIN(RADIANS(E859))+COS(RADIANS(G867))*COS(RADIANS(E859))*COS(RADIANS(AF849))))&gt;90,0,$F$4*$F$5/E858^2*(SIN(RADIANS(G867))*SIN(RADIANS(E859))+COS(RADIANS(G867))*COS(RADIANS(E859))*COS(RADIANS(AF849))))</f>
        <v>#DIV/0!</v>
      </c>
      <c r="AG867" t="e">
        <f>IF(DEGREES(ACOS(SIN(RADIANS(G867))*SIN(RADIANS(E859))+COS(RADIANS(G867))*COS(RADIANS(E859))*COS(RADIANS(AG849))))&gt;90,0,$F$4*$F$5/E858^2*(SIN(RADIANS(G867))*SIN(RADIANS(E859))+COS(RADIANS(G867))*COS(RADIANS(E859))*COS(RADIANS(AG849))))</f>
        <v>#DIV/0!</v>
      </c>
      <c r="AH867" t="e">
        <f>IF(DEGREES(ACOS(SIN(RADIANS(G867))*SIN(RADIANS(E859))+COS(RADIANS(G867))*COS(RADIANS(E859))*COS(RADIANS(AH849))))&gt;90,0,$F$4*$F$5/E858^2*(SIN(RADIANS(G867))*SIN(RADIANS(E859))+COS(RADIANS(G867))*COS(RADIANS(E859))*COS(RADIANS(AH849))))</f>
        <v>#DIV/0!</v>
      </c>
      <c r="AI867" t="e">
        <f>IF(DEGREES(ACOS(SIN(RADIANS(G867))*SIN(RADIANS(E859))+COS(RADIANS(G867))*COS(RADIANS(E859))*COS(RADIANS(AI849))))&gt;90,0,$F$4*$F$5/E858^2*(SIN(RADIANS(G867))*SIN(RADIANS(E859))+COS(RADIANS(G867))*COS(RADIANS(E859))*COS(RADIANS(AI849))))</f>
        <v>#DIV/0!</v>
      </c>
      <c r="AJ867" t="e">
        <f>IF(DEGREES(ACOS(SIN(RADIANS(G867))*SIN(RADIANS(E859))+COS(RADIANS(G867))*COS(RADIANS(E859))*COS(RADIANS(AJ849))))&gt;90,0,$F$4*$F$5/E858^2*(SIN(RADIANS(G867))*SIN(RADIANS(E859))+COS(RADIANS(G867))*COS(RADIANS(E859))*COS(RADIANS(AJ849))))</f>
        <v>#DIV/0!</v>
      </c>
      <c r="AK867">
        <f>IF(DEGREES(ACOS(SIN(RADIANS(G867))*SIN(RADIANS(E859))+COS(RADIANS(G867))*COS(RADIANS(E859))*COS(RADIANS(AK849))))&gt;90,0,$F$4*$F$5/E858^2*(SIN(RADIANS(G867))*SIN(RADIANS(E859))+COS(RADIANS(G867))*COS(RADIANS(E859))*COS(RADIANS(AK849))))</f>
        <v>0</v>
      </c>
      <c r="AL867">
        <f>IF(DEGREES(ACOS(SIN(RADIANS(G867))*SIN(RADIANS(E859))+COS(RADIANS(G867))*COS(RADIANS(E859))*COS(RADIANS(AL849))))&gt;90,0,$F$4*$F$5/E858^2*(SIN(RADIANS(G867))*SIN(RADIANS(E859))+COS(RADIANS(G867))*COS(RADIANS(E859))*COS(RADIANS(AL849))))</f>
        <v>0</v>
      </c>
      <c r="AM867">
        <f>IF(DEGREES(ACOS(SIN(RADIANS(G867))*SIN(RADIANS(E859))+COS(RADIANS(G867))*COS(RADIANS(E859))*COS(RADIANS(AM849))))&gt;90,0,$F$4*$F$5/E858^2*(SIN(RADIANS(G867))*SIN(RADIANS(E859))+COS(RADIANS(G867))*COS(RADIANS(E859))*COS(RADIANS(AM849))))</f>
        <v>0</v>
      </c>
      <c r="AN867">
        <f>IF(DEGREES(ACOS(SIN(RADIANS(G867))*SIN(RADIANS(E859))+COS(RADIANS(G867))*COS(RADIANS(E859))*COS(RADIANS(AN849))))&gt;90,0,$F$4*$F$5/E858^2*(SIN(RADIANS(G867))*SIN(RADIANS(E859))+COS(RADIANS(G867))*COS(RADIANS(E859))*COS(RADIANS(AN849))))</f>
        <v>0</v>
      </c>
      <c r="AO867">
        <f>IF(DEGREES(ACOS(SIN(RADIANS(G867))*SIN(RADIANS(E859))+COS(RADIANS(G867))*COS(RADIANS(E859))*COS(RADIANS(AO849))))&gt;90,0,$F$4*$F$5/E858^2*(SIN(RADIANS(G867))*SIN(RADIANS(E859))+COS(RADIANS(G867))*COS(RADIANS(E859))*COS(RADIANS(AO849))))</f>
        <v>0</v>
      </c>
      <c r="AP867">
        <f>IF(DEGREES(ACOS(SIN(RADIANS(G867))*SIN(RADIANS(E859))+COS(RADIANS(G867))*COS(RADIANS(E859))*COS(RADIANS(AP849))))&gt;90,0,$F$4*$F$5/E858^2*(SIN(RADIANS(G867))*SIN(RADIANS(E859))+COS(RADIANS(G867))*COS(RADIANS(E859))*COS(RADIANS(AP849))))</f>
        <v>0</v>
      </c>
      <c r="AQ867">
        <f>IF(DEGREES(ACOS(SIN(RADIANS(G867))*SIN(RADIANS(E859))+COS(RADIANS(G867))*COS(RADIANS(E859))*COS(RADIANS(AQ849))))&gt;90,0,$F$4*$F$5/E858^2*(SIN(RADIANS(G867))*SIN(RADIANS(E859))+COS(RADIANS(G867))*COS(RADIANS(E859))*COS(RADIANS(AQ849))))</f>
        <v>0</v>
      </c>
      <c r="AR867">
        <f>IF(DEGREES(ACOS(SIN(RADIANS(G867))*SIN(RADIANS(E859))+COS(RADIANS(G867))*COS(RADIANS(E859))*COS(RADIANS(AR849))))&gt;90,0,$F$4*$F$5/E858^2*(SIN(RADIANS(G867))*SIN(RADIANS(E859))+COS(RADIANS(G867))*COS(RADIANS(E859))*COS(RADIANS(AR849))))</f>
        <v>0</v>
      </c>
    </row>
    <row r="868" spans="2:44" x14ac:dyDescent="0.5">
      <c r="G868">
        <v>-80</v>
      </c>
      <c r="I868">
        <f>IF(DEGREES(ACOS(SIN(RADIANS(G868))*SIN(RADIANS(E859))+COS(RADIANS(G868))*COS(RADIANS(E859))*COS(RADIANS(I849))))&gt;90,0,$F$4*$F$5/E858^2*(SIN(RADIANS(G868))*SIN(RADIANS(E859))+COS(RADIANS(G868))*COS(RADIANS(E859))*COS(RADIANS(I849))))</f>
        <v>0</v>
      </c>
      <c r="J868">
        <f>IF(DEGREES(ACOS(SIN(RADIANS(G868))*SIN(RADIANS(E859))+COS(RADIANS(G868))*COS(RADIANS(E859))*COS(RADIANS(J849))))&gt;90,0,$F$4*$F$5/E858^2*(SIN(RADIANS(G868))*SIN(RADIANS(E859))+COS(RADIANS(G868))*COS(RADIANS(E859))*COS(RADIANS(J849))))</f>
        <v>0</v>
      </c>
      <c r="K868">
        <f>IF(DEGREES(ACOS(SIN(RADIANS(G868))*SIN(RADIANS(E859))+COS(RADIANS(G868))*COS(RADIANS(E859))*COS(RADIANS(K849))))&gt;90,0,$F$4*$F$5/E858^2*(SIN(RADIANS(G868))*SIN(RADIANS(E859))+COS(RADIANS(G868))*COS(RADIANS(E859))*COS(RADIANS(K849))))</f>
        <v>0</v>
      </c>
      <c r="L868">
        <f>IF(DEGREES(ACOS(SIN(RADIANS(G868))*SIN(RADIANS(E859))+COS(RADIANS(G868))*COS(RADIANS(E859))*COS(RADIANS(L849))))&gt;90,0,$F$4*$F$5/E858^2*(SIN(RADIANS(G868))*SIN(RADIANS(E859))+COS(RADIANS(G868))*COS(RADIANS(E859))*COS(RADIANS(L849))))</f>
        <v>0</v>
      </c>
      <c r="M868">
        <f>IF(DEGREES(ACOS(SIN(RADIANS(G868))*SIN(RADIANS(E859))+COS(RADIANS(G868))*COS(RADIANS(E859))*COS(RADIANS(M849))))&gt;90,0,$F$4*$F$5/E858^2*(SIN(RADIANS(G868))*SIN(RADIANS(E859))+COS(RADIANS(G868))*COS(RADIANS(E859))*COS(RADIANS(M849))))</f>
        <v>0</v>
      </c>
      <c r="N868">
        <f>IF(DEGREES(ACOS(SIN(RADIANS(G868))*SIN(RADIANS(E859))+COS(RADIANS(G868))*COS(RADIANS(E859))*COS(RADIANS(N849))))&gt;90,0,$F$4*$F$5/E858^2*(SIN(RADIANS(G868))*SIN(RADIANS(E859))+COS(RADIANS(G868))*COS(RADIANS(E859))*COS(RADIANS(N849))))</f>
        <v>0</v>
      </c>
      <c r="O868">
        <f>IF(DEGREES(ACOS(SIN(RADIANS(G868))*SIN(RADIANS(E859))+COS(RADIANS(G868))*COS(RADIANS(E859))*COS(RADIANS(O849))))&gt;90,0,$F$4*$F$5/E858^2*(SIN(RADIANS(G868))*SIN(RADIANS(E859))+COS(RADIANS(G868))*COS(RADIANS(E859))*COS(RADIANS(O849))))</f>
        <v>0</v>
      </c>
      <c r="P868">
        <f>IF(DEGREES(ACOS(SIN(RADIANS(G868))*SIN(RADIANS(E859))+COS(RADIANS(G868))*COS(RADIANS(E859))*COS(RADIANS(P849))))&gt;90,0,$F$4*$F$5/E858^2*(SIN(RADIANS(G868))*SIN(RADIANS(E859))+COS(RADIANS(G868))*COS(RADIANS(E859))*COS(RADIANS(P849))))</f>
        <v>0</v>
      </c>
      <c r="Q868">
        <f>IF(DEGREES(ACOS(SIN(RADIANS(G868))*SIN(RADIANS(E859))+COS(RADIANS(G868))*COS(RADIANS(E859))*COS(RADIANS(Q849))))&gt;90,0,$F$4*$F$5/E858^2*(SIN(RADIANS(G868))*SIN(RADIANS(E859))+COS(RADIANS(G868))*COS(RADIANS(E859))*COS(RADIANS(Q849))))</f>
        <v>0</v>
      </c>
      <c r="R868" t="e">
        <f>IF(DEGREES(ACOS(SIN(RADIANS(G868))*SIN(RADIANS(E859))+COS(RADIANS(G868))*COS(RADIANS(E859))*COS(RADIANS(R849))))&gt;90,0,$F$4*$F$5/E858^2*(SIN(RADIANS(G868))*SIN(RADIANS(E859))+COS(RADIANS(G868))*COS(RADIANS(E859))*COS(RADIANS(R849))))</f>
        <v>#DIV/0!</v>
      </c>
      <c r="S868" t="e">
        <f>IF(DEGREES(ACOS(SIN(RADIANS(G868))*SIN(RADIANS(E859))+COS(RADIANS(G868))*COS(RADIANS(E859))*COS(RADIANS(S849))))&gt;90,0,$F$4*$F$5/E858^2*(SIN(RADIANS(G868))*SIN(RADIANS(E859))+COS(RADIANS(G868))*COS(RADIANS(E859))*COS(RADIANS(S849))))</f>
        <v>#DIV/0!</v>
      </c>
      <c r="T868" t="e">
        <f>IF(DEGREES(ACOS(SIN(RADIANS(G868))*SIN(RADIANS(E859))+COS(RADIANS(G868))*COS(RADIANS(E859))*COS(RADIANS(T849))))&gt;90,0,$F$4*$F$5/E858^2*(SIN(RADIANS(G868))*SIN(RADIANS(E859))+COS(RADIANS(G868))*COS(RADIANS(E859))*COS(RADIANS(T849))))</f>
        <v>#DIV/0!</v>
      </c>
      <c r="U868" t="e">
        <f>IF(DEGREES(ACOS(SIN(RADIANS(G868))*SIN(RADIANS(E859))+COS(RADIANS(G868))*COS(RADIANS(E859))*COS(RADIANS(U849))))&gt;90,0,$F$4*$F$5/E858^2*(SIN(RADIANS(G868))*SIN(RADIANS(E859))+COS(RADIANS(G868))*COS(RADIANS(E859))*COS(RADIANS(U849))))</f>
        <v>#DIV/0!</v>
      </c>
      <c r="V868" t="e">
        <f>IF(DEGREES(ACOS(SIN(RADIANS(G868))*SIN(RADIANS(E859))+COS(RADIANS(G868))*COS(RADIANS(E859))*COS(RADIANS(V849))))&gt;90,0,$F$4*$F$5/E858^2*(SIN(RADIANS(G868))*SIN(RADIANS(E859))+COS(RADIANS(G868))*COS(RADIANS(E859))*COS(RADIANS(V849))))</f>
        <v>#DIV/0!</v>
      </c>
      <c r="W868" t="e">
        <f>IF(DEGREES(ACOS(SIN(RADIANS(G868))*SIN(RADIANS(E859))+COS(RADIANS(G868))*COS(RADIANS(E859))*COS(RADIANS(W849))))&gt;90,0,$F$4*$F$5/E858^2*(SIN(RADIANS(G868))*SIN(RADIANS(E859))+COS(RADIANS(G868))*COS(RADIANS(E859))*COS(RADIANS(W849))))</f>
        <v>#DIV/0!</v>
      </c>
      <c r="X868" t="e">
        <f>IF(DEGREES(ACOS(SIN(RADIANS(G868))*SIN(RADIANS(E859))+COS(RADIANS(G868))*COS(RADIANS(E859))*COS(RADIANS(X849))))&gt;90,0,$F$4*$F$5/E858^2*(SIN(RADIANS(G868))*SIN(RADIANS(E859))+COS(RADIANS(G868))*COS(RADIANS(E859))*COS(RADIANS(X849))))</f>
        <v>#DIV/0!</v>
      </c>
      <c r="Y868" t="e">
        <f>IF(DEGREES(ACOS(SIN(RADIANS(G868))*SIN(RADIANS(E859))+COS(RADIANS(G868))*COS(RADIANS(E859))*COS(RADIANS(Y849))))&gt;90,0,$F$4*$F$5/E858^2*(SIN(RADIANS(G868))*SIN(RADIANS(E859))+COS(RADIANS(G868))*COS(RADIANS(E859))*COS(RADIANS(Y849))))</f>
        <v>#DIV/0!</v>
      </c>
      <c r="Z868" t="e">
        <f>IF(DEGREES(ACOS(SIN(RADIANS(G868))*SIN(RADIANS(E859))+COS(RADIANS(G868))*COS(RADIANS(E859))*COS(RADIANS(Z849))))&gt;90,0,$F$4*$F$5/E858^2*(SIN(RADIANS(G868))*SIN(RADIANS(E859))+COS(RADIANS(G868))*COS(RADIANS(E859))*COS(RADIANS(Z849))))</f>
        <v>#DIV/0!</v>
      </c>
      <c r="AA868" t="e">
        <f>IF(DEGREES(ACOS(SIN(RADIANS(G868))*SIN(RADIANS(E859))+COS(RADIANS(G868))*COS(RADIANS(E859))*COS(RADIANS(AA849))))&gt;90,0,$F$4*$F$5/E858^2*(SIN(RADIANS(G868))*SIN(RADIANS(E859))+COS(RADIANS(G868))*COS(RADIANS(E859))*COS(RADIANS(AA849))))</f>
        <v>#DIV/0!</v>
      </c>
      <c r="AB868" t="e">
        <f>IF(DEGREES(ACOS(SIN(RADIANS(G868))*SIN(RADIANS(E859))+COS(RADIANS(G868))*COS(RADIANS(E859))*COS(RADIANS(AB849))))&gt;90,0,$F$4*$F$5/E858^2*(SIN(RADIANS(G868))*SIN(RADIANS(E859))+COS(RADIANS(G868))*COS(RADIANS(E859))*COS(RADIANS(AB849))))</f>
        <v>#DIV/0!</v>
      </c>
      <c r="AC868" t="e">
        <f>IF(DEGREES(ACOS(SIN(RADIANS(G868))*SIN(RADIANS(E859))+COS(RADIANS(G868))*COS(RADIANS(E859))*COS(RADIANS(AC849))))&gt;90,0,$F$4*$F$5/E858^2*(SIN(RADIANS(G868))*SIN(RADIANS(E859))+COS(RADIANS(G868))*COS(RADIANS(E859))*COS(RADIANS(AC849))))</f>
        <v>#DIV/0!</v>
      </c>
      <c r="AD868" t="e">
        <f>IF(DEGREES(ACOS(SIN(RADIANS(G868))*SIN(RADIANS(E859))+COS(RADIANS(G868))*COS(RADIANS(E859))*COS(RADIANS(AD849))))&gt;90,0,$F$4*$F$5/E858^2*(SIN(RADIANS(G868))*SIN(RADIANS(E859))+COS(RADIANS(G868))*COS(RADIANS(E859))*COS(RADIANS(AD849))))</f>
        <v>#DIV/0!</v>
      </c>
      <c r="AE868" t="e">
        <f>IF(DEGREES(ACOS(SIN(RADIANS(G868))*SIN(RADIANS(E859))+COS(RADIANS(G868))*COS(RADIANS(E859))*COS(RADIANS(AE849))))&gt;90,0,$F$4*$F$5/E858^2*(SIN(RADIANS(G868))*SIN(RADIANS(E859))+COS(RADIANS(G868))*COS(RADIANS(E859))*COS(RADIANS(AE849))))</f>
        <v>#DIV/0!</v>
      </c>
      <c r="AF868" t="e">
        <f>IF(DEGREES(ACOS(SIN(RADIANS(G868))*SIN(RADIANS(E859))+COS(RADIANS(G868))*COS(RADIANS(E859))*COS(RADIANS(AF849))))&gt;90,0,$F$4*$F$5/E858^2*(SIN(RADIANS(G868))*SIN(RADIANS(E859))+COS(RADIANS(G868))*COS(RADIANS(E859))*COS(RADIANS(AF849))))</f>
        <v>#DIV/0!</v>
      </c>
      <c r="AG868" t="e">
        <f>IF(DEGREES(ACOS(SIN(RADIANS(G868))*SIN(RADIANS(E859))+COS(RADIANS(G868))*COS(RADIANS(E859))*COS(RADIANS(AG849))))&gt;90,0,$F$4*$F$5/E858^2*(SIN(RADIANS(G868))*SIN(RADIANS(E859))+COS(RADIANS(G868))*COS(RADIANS(E859))*COS(RADIANS(AG849))))</f>
        <v>#DIV/0!</v>
      </c>
      <c r="AH868" t="e">
        <f>IF(DEGREES(ACOS(SIN(RADIANS(G868))*SIN(RADIANS(E859))+COS(RADIANS(G868))*COS(RADIANS(E859))*COS(RADIANS(AH849))))&gt;90,0,$F$4*$F$5/E858^2*(SIN(RADIANS(G868))*SIN(RADIANS(E859))+COS(RADIANS(G868))*COS(RADIANS(E859))*COS(RADIANS(AH849))))</f>
        <v>#DIV/0!</v>
      </c>
      <c r="AI868" t="e">
        <f>IF(DEGREES(ACOS(SIN(RADIANS(G868))*SIN(RADIANS(E859))+COS(RADIANS(G868))*COS(RADIANS(E859))*COS(RADIANS(AI849))))&gt;90,0,$F$4*$F$5/E858^2*(SIN(RADIANS(G868))*SIN(RADIANS(E859))+COS(RADIANS(G868))*COS(RADIANS(E859))*COS(RADIANS(AI849))))</f>
        <v>#DIV/0!</v>
      </c>
      <c r="AJ868" t="e">
        <f>IF(DEGREES(ACOS(SIN(RADIANS(G868))*SIN(RADIANS(E859))+COS(RADIANS(G868))*COS(RADIANS(E859))*COS(RADIANS(AJ849))))&gt;90,0,$F$4*$F$5/E858^2*(SIN(RADIANS(G868))*SIN(RADIANS(E859))+COS(RADIANS(G868))*COS(RADIANS(E859))*COS(RADIANS(AJ849))))</f>
        <v>#DIV/0!</v>
      </c>
      <c r="AK868">
        <f>IF(DEGREES(ACOS(SIN(RADIANS(G868))*SIN(RADIANS(E859))+COS(RADIANS(G868))*COS(RADIANS(E859))*COS(RADIANS(AK849))))&gt;90,0,$F$4*$F$5/E858^2*(SIN(RADIANS(G868))*SIN(RADIANS(E859))+COS(RADIANS(G868))*COS(RADIANS(E859))*COS(RADIANS(AK849))))</f>
        <v>0</v>
      </c>
      <c r="AL868">
        <f>IF(DEGREES(ACOS(SIN(RADIANS(G868))*SIN(RADIANS(E859))+COS(RADIANS(G868))*COS(RADIANS(E859))*COS(RADIANS(AL849))))&gt;90,0,$F$4*$F$5/E858^2*(SIN(RADIANS(G868))*SIN(RADIANS(E859))+COS(RADIANS(G868))*COS(RADIANS(E859))*COS(RADIANS(AL849))))</f>
        <v>0</v>
      </c>
      <c r="AM868">
        <f>IF(DEGREES(ACOS(SIN(RADIANS(G868))*SIN(RADIANS(E859))+COS(RADIANS(G868))*COS(RADIANS(E859))*COS(RADIANS(AM849))))&gt;90,0,$F$4*$F$5/E858^2*(SIN(RADIANS(G868))*SIN(RADIANS(E859))+COS(RADIANS(G868))*COS(RADIANS(E859))*COS(RADIANS(AM849))))</f>
        <v>0</v>
      </c>
      <c r="AN868">
        <f>IF(DEGREES(ACOS(SIN(RADIANS(G868))*SIN(RADIANS(E859))+COS(RADIANS(G868))*COS(RADIANS(E859))*COS(RADIANS(AN849))))&gt;90,0,$F$4*$F$5/E858^2*(SIN(RADIANS(G868))*SIN(RADIANS(E859))+COS(RADIANS(G868))*COS(RADIANS(E859))*COS(RADIANS(AN849))))</f>
        <v>0</v>
      </c>
      <c r="AO868">
        <f>IF(DEGREES(ACOS(SIN(RADIANS(G868))*SIN(RADIANS(E859))+COS(RADIANS(G868))*COS(RADIANS(E859))*COS(RADIANS(AO849))))&gt;90,0,$F$4*$F$5/E858^2*(SIN(RADIANS(G868))*SIN(RADIANS(E859))+COS(RADIANS(G868))*COS(RADIANS(E859))*COS(RADIANS(AO849))))</f>
        <v>0</v>
      </c>
      <c r="AP868">
        <f>IF(DEGREES(ACOS(SIN(RADIANS(G868))*SIN(RADIANS(E859))+COS(RADIANS(G868))*COS(RADIANS(E859))*COS(RADIANS(AP849))))&gt;90,0,$F$4*$F$5/E858^2*(SIN(RADIANS(G868))*SIN(RADIANS(E859))+COS(RADIANS(G868))*COS(RADIANS(E859))*COS(RADIANS(AP849))))</f>
        <v>0</v>
      </c>
      <c r="AQ868">
        <f>IF(DEGREES(ACOS(SIN(RADIANS(G868))*SIN(RADIANS(E859))+COS(RADIANS(G868))*COS(RADIANS(E859))*COS(RADIANS(AQ849))))&gt;90,0,$F$4*$F$5/E858^2*(SIN(RADIANS(G868))*SIN(RADIANS(E859))+COS(RADIANS(G868))*COS(RADIANS(E859))*COS(RADIANS(AQ849))))</f>
        <v>0</v>
      </c>
      <c r="AR868">
        <f>IF(DEGREES(ACOS(SIN(RADIANS(G868))*SIN(RADIANS(E859))+COS(RADIANS(G868))*COS(RADIANS(E859))*COS(RADIANS(AR849))))&gt;90,0,$F$4*$F$5/E858^2*(SIN(RADIANS(G868))*SIN(RADIANS(E859))+COS(RADIANS(G868))*COS(RADIANS(E859))*COS(RADIANS(AR849))))</f>
        <v>0</v>
      </c>
    </row>
    <row r="869" spans="2:44" x14ac:dyDescent="0.5">
      <c r="G869">
        <v>-90</v>
      </c>
      <c r="I869" t="e">
        <f>IF(DEGREES(ACOS(SIN(RADIANS(G869))*SIN(RADIANS(E859))+COS(RADIANS(G869))*COS(RADIANS(E859))*COS(RADIANS(I849))))&gt;90,0,$F$4*$F$5/E858^2*(SIN(RADIANS(G869))*SIN(RADIANS(E859))+COS(RADIANS(G869))*COS(RADIANS(E859))*COS(RADIANS(I849))))</f>
        <v>#DIV/0!</v>
      </c>
      <c r="J869" t="e">
        <f>IF(DEGREES(ACOS(SIN(RADIANS(G869))*SIN(RADIANS(E859))+COS(RADIANS(G869))*COS(RADIANS(E859))*COS(RADIANS(J849))))&gt;90,0,$F$4*$F$5/E858^2*(SIN(RADIANS(G869))*SIN(RADIANS(E859))+COS(RADIANS(G869))*COS(RADIANS(E859))*COS(RADIANS(J849))))</f>
        <v>#DIV/0!</v>
      </c>
      <c r="K869" t="e">
        <f>IF(DEGREES(ACOS(SIN(RADIANS(G869))*SIN(RADIANS(E859))+COS(RADIANS(G869))*COS(RADIANS(E859))*COS(RADIANS(K849))))&gt;90,0,$F$4*$F$5/E858^2*(SIN(RADIANS(G869))*SIN(RADIANS(E859))+COS(RADIANS(G869))*COS(RADIANS(E859))*COS(RADIANS(K849))))</f>
        <v>#DIV/0!</v>
      </c>
      <c r="L869" t="e">
        <f>IF(DEGREES(ACOS(SIN(RADIANS(G869))*SIN(RADIANS(E859))+COS(RADIANS(G869))*COS(RADIANS(E859))*COS(RADIANS(L849))))&gt;90,0,$F$4*$F$5/E858^2*(SIN(RADIANS(G869))*SIN(RADIANS(E859))+COS(RADIANS(G869))*COS(RADIANS(E859))*COS(RADIANS(L849))))</f>
        <v>#DIV/0!</v>
      </c>
      <c r="M869" t="e">
        <f>IF(DEGREES(ACOS(SIN(RADIANS(G869))*SIN(RADIANS(E859))+COS(RADIANS(G869))*COS(RADIANS(E859))*COS(RADIANS(M849))))&gt;90,0,$F$4*$F$5/E858^2*(SIN(RADIANS(G869))*SIN(RADIANS(E859))+COS(RADIANS(G869))*COS(RADIANS(E859))*COS(RADIANS(M849))))</f>
        <v>#DIV/0!</v>
      </c>
      <c r="N869" t="e">
        <f>IF(DEGREES(ACOS(SIN(RADIANS(G869))*SIN(RADIANS(E859))+COS(RADIANS(G869))*COS(RADIANS(E859))*COS(RADIANS(N849))))&gt;90,0,$F$4*$F$5/E858^2*(SIN(RADIANS(G869))*SIN(RADIANS(E859))+COS(RADIANS(G869))*COS(RADIANS(E859))*COS(RADIANS(N849))))</f>
        <v>#DIV/0!</v>
      </c>
      <c r="O869" t="e">
        <f>IF(DEGREES(ACOS(SIN(RADIANS(G869))*SIN(RADIANS(E859))+COS(RADIANS(G869))*COS(RADIANS(E859))*COS(RADIANS(O849))))&gt;90,0,$F$4*$F$5/E858^2*(SIN(RADIANS(G869))*SIN(RADIANS(E859))+COS(RADIANS(G869))*COS(RADIANS(E859))*COS(RADIANS(O849))))</f>
        <v>#DIV/0!</v>
      </c>
      <c r="P869" t="e">
        <f>IF(DEGREES(ACOS(SIN(RADIANS(G869))*SIN(RADIANS(E859))+COS(RADIANS(G869))*COS(RADIANS(E859))*COS(RADIANS(P849))))&gt;90,0,$F$4*$F$5/E858^2*(SIN(RADIANS(G869))*SIN(RADIANS(E859))+COS(RADIANS(G869))*COS(RADIANS(E859))*COS(RADIANS(P849))))</f>
        <v>#DIV/0!</v>
      </c>
      <c r="Q869" t="e">
        <f>IF(DEGREES(ACOS(SIN(RADIANS(G869))*SIN(RADIANS(E859))+COS(RADIANS(G869))*COS(RADIANS(E859))*COS(RADIANS(Q849))))&gt;90,0,$F$4*$F$5/E858^2*(SIN(RADIANS(G869))*SIN(RADIANS(E859))+COS(RADIANS(G869))*COS(RADIANS(E859))*COS(RADIANS(Q849))))</f>
        <v>#DIV/0!</v>
      </c>
      <c r="R869" t="e">
        <f>IF(DEGREES(ACOS(SIN(RADIANS(G869))*SIN(RADIANS(E859))+COS(RADIANS(G869))*COS(RADIANS(E859))*COS(RADIANS(R849))))&gt;90,0,$F$4*$F$5/E858^2*(SIN(RADIANS(G869))*SIN(RADIANS(E859))+COS(RADIANS(G869))*COS(RADIANS(E859))*COS(RADIANS(R849))))</f>
        <v>#DIV/0!</v>
      </c>
      <c r="S869" t="e">
        <f>IF(DEGREES(ACOS(SIN(RADIANS(G869))*SIN(RADIANS(E859))+COS(RADIANS(G869))*COS(RADIANS(E859))*COS(RADIANS(S849))))&gt;90,0,$F$4*$F$5/E858^2*(SIN(RADIANS(G869))*SIN(RADIANS(E859))+COS(RADIANS(G869))*COS(RADIANS(E859))*COS(RADIANS(S849))))</f>
        <v>#DIV/0!</v>
      </c>
      <c r="T869" t="e">
        <f>IF(DEGREES(ACOS(SIN(RADIANS(G869))*SIN(RADIANS(E859))+COS(RADIANS(G869))*COS(RADIANS(E859))*COS(RADIANS(T849))))&gt;90,0,$F$4*$F$5/E858^2*(SIN(RADIANS(G869))*SIN(RADIANS(E859))+COS(RADIANS(G869))*COS(RADIANS(E859))*COS(RADIANS(T849))))</f>
        <v>#DIV/0!</v>
      </c>
      <c r="U869" t="e">
        <f>IF(DEGREES(ACOS(SIN(RADIANS(G869))*SIN(RADIANS(E859))+COS(RADIANS(G869))*COS(RADIANS(E859))*COS(RADIANS(U849))))&gt;90,0,$F$4*$F$5/E858^2*(SIN(RADIANS(G869))*SIN(RADIANS(E859))+COS(RADIANS(G869))*COS(RADIANS(E859))*COS(RADIANS(U849))))</f>
        <v>#DIV/0!</v>
      </c>
      <c r="V869" t="e">
        <f>IF(DEGREES(ACOS(SIN(RADIANS(G869))*SIN(RADIANS(E859))+COS(RADIANS(G869))*COS(RADIANS(E859))*COS(RADIANS(V849))))&gt;90,0,$F$4*$F$5/E858^2*(SIN(RADIANS(G869))*SIN(RADIANS(E859))+COS(RADIANS(G869))*COS(RADIANS(E859))*COS(RADIANS(V849))))</f>
        <v>#DIV/0!</v>
      </c>
      <c r="W869" t="e">
        <f>IF(DEGREES(ACOS(SIN(RADIANS(G869))*SIN(RADIANS(E859))+COS(RADIANS(G869))*COS(RADIANS(E859))*COS(RADIANS(W849))))&gt;90,0,$F$4*$F$5/E858^2*(SIN(RADIANS(G869))*SIN(RADIANS(E859))+COS(RADIANS(G869))*COS(RADIANS(E859))*COS(RADIANS(W849))))</f>
        <v>#DIV/0!</v>
      </c>
      <c r="X869" t="e">
        <f>IF(DEGREES(ACOS(SIN(RADIANS(G869))*SIN(RADIANS(E859))+COS(RADIANS(G869))*COS(RADIANS(E859))*COS(RADIANS(X849))))&gt;90,0,$F$4*$F$5/E858^2*(SIN(RADIANS(G869))*SIN(RADIANS(E859))+COS(RADIANS(G869))*COS(RADIANS(E859))*COS(RADIANS(X849))))</f>
        <v>#DIV/0!</v>
      </c>
      <c r="Y869" t="e">
        <f>IF(DEGREES(ACOS(SIN(RADIANS(G869))*SIN(RADIANS(E859))+COS(RADIANS(G869))*COS(RADIANS(E859))*COS(RADIANS(Y849))))&gt;90,0,$F$4*$F$5/E858^2*(SIN(RADIANS(G869))*SIN(RADIANS(E859))+COS(RADIANS(G869))*COS(RADIANS(E859))*COS(RADIANS(Y849))))</f>
        <v>#DIV/0!</v>
      </c>
      <c r="Z869" t="e">
        <f>IF(DEGREES(ACOS(SIN(RADIANS(G869))*SIN(RADIANS(E859))+COS(RADIANS(G869))*COS(RADIANS(E859))*COS(RADIANS(Z849))))&gt;90,0,$F$4*$F$5/E858^2*(SIN(RADIANS(G869))*SIN(RADIANS(E859))+COS(RADIANS(G869))*COS(RADIANS(E859))*COS(RADIANS(Z849))))</f>
        <v>#DIV/0!</v>
      </c>
      <c r="AA869" t="e">
        <f>IF(DEGREES(ACOS(SIN(RADIANS(G869))*SIN(RADIANS(E859))+COS(RADIANS(G869))*COS(RADIANS(E859))*COS(RADIANS(AA849))))&gt;90,0,$F$4*$F$5/E858^2*(SIN(RADIANS(G869))*SIN(RADIANS(E859))+COS(RADIANS(G869))*COS(RADIANS(E859))*COS(RADIANS(AA849))))</f>
        <v>#DIV/0!</v>
      </c>
      <c r="AB869" t="e">
        <f>IF(DEGREES(ACOS(SIN(RADIANS(G869))*SIN(RADIANS(E859))+COS(RADIANS(G869))*COS(RADIANS(E859))*COS(RADIANS(AB849))))&gt;90,0,$F$4*$F$5/E858^2*(SIN(RADIANS(G869))*SIN(RADIANS(E859))+COS(RADIANS(G869))*COS(RADIANS(E859))*COS(RADIANS(AB849))))</f>
        <v>#DIV/0!</v>
      </c>
      <c r="AC869" t="e">
        <f>IF(DEGREES(ACOS(SIN(RADIANS(G869))*SIN(RADIANS(E859))+COS(RADIANS(G869))*COS(RADIANS(E859))*COS(RADIANS(AC849))))&gt;90,0,$F$4*$F$5/E858^2*(SIN(RADIANS(G869))*SIN(RADIANS(E859))+COS(RADIANS(G869))*COS(RADIANS(E859))*COS(RADIANS(AC849))))</f>
        <v>#DIV/0!</v>
      </c>
      <c r="AD869" t="e">
        <f>IF(DEGREES(ACOS(SIN(RADIANS(G869))*SIN(RADIANS(E859))+COS(RADIANS(G869))*COS(RADIANS(E859))*COS(RADIANS(AD849))))&gt;90,0,$F$4*$F$5/E858^2*(SIN(RADIANS(G869))*SIN(RADIANS(E859))+COS(RADIANS(G869))*COS(RADIANS(E859))*COS(RADIANS(AD849))))</f>
        <v>#DIV/0!</v>
      </c>
      <c r="AE869" t="e">
        <f>IF(DEGREES(ACOS(SIN(RADIANS(G869))*SIN(RADIANS(E859))+COS(RADIANS(G869))*COS(RADIANS(E859))*COS(RADIANS(AE849))))&gt;90,0,$F$4*$F$5/E858^2*(SIN(RADIANS(G869))*SIN(RADIANS(E859))+COS(RADIANS(G869))*COS(RADIANS(E859))*COS(RADIANS(AE849))))</f>
        <v>#DIV/0!</v>
      </c>
      <c r="AF869" t="e">
        <f>IF(DEGREES(ACOS(SIN(RADIANS(G869))*SIN(RADIANS(E859))+COS(RADIANS(G869))*COS(RADIANS(E859))*COS(RADIANS(AF849))))&gt;90,0,$F$4*$F$5/E858^2*(SIN(RADIANS(G869))*SIN(RADIANS(E859))+COS(RADIANS(G869))*COS(RADIANS(E859))*COS(RADIANS(AF849))))</f>
        <v>#DIV/0!</v>
      </c>
      <c r="AG869" t="e">
        <f>IF(DEGREES(ACOS(SIN(RADIANS(G869))*SIN(RADIANS(E859))+COS(RADIANS(G869))*COS(RADIANS(E859))*COS(RADIANS(AG849))))&gt;90,0,$F$4*$F$5/E858^2*(SIN(RADIANS(G869))*SIN(RADIANS(E859))+COS(RADIANS(G869))*COS(RADIANS(E859))*COS(RADIANS(AG849))))</f>
        <v>#DIV/0!</v>
      </c>
      <c r="AH869" t="e">
        <f>IF(DEGREES(ACOS(SIN(RADIANS(G869))*SIN(RADIANS(E859))+COS(RADIANS(G869))*COS(RADIANS(E859))*COS(RADIANS(AH849))))&gt;90,0,$F$4*$F$5/E858^2*(SIN(RADIANS(G869))*SIN(RADIANS(E859))+COS(RADIANS(G869))*COS(RADIANS(E859))*COS(RADIANS(AH849))))</f>
        <v>#DIV/0!</v>
      </c>
      <c r="AI869" t="e">
        <f>IF(DEGREES(ACOS(SIN(RADIANS(G869))*SIN(RADIANS(E859))+COS(RADIANS(G869))*COS(RADIANS(E859))*COS(RADIANS(AI849))))&gt;90,0,$F$4*$F$5/E858^2*(SIN(RADIANS(G869))*SIN(RADIANS(E859))+COS(RADIANS(G869))*COS(RADIANS(E859))*COS(RADIANS(AI849))))</f>
        <v>#DIV/0!</v>
      </c>
      <c r="AJ869" t="e">
        <f>IF(DEGREES(ACOS(SIN(RADIANS(G869))*SIN(RADIANS(E859))+COS(RADIANS(G869))*COS(RADIANS(E859))*COS(RADIANS(AJ849))))&gt;90,0,$F$4*$F$5/E858^2*(SIN(RADIANS(G869))*SIN(RADIANS(E859))+COS(RADIANS(G869))*COS(RADIANS(E859))*COS(RADIANS(AJ849))))</f>
        <v>#DIV/0!</v>
      </c>
      <c r="AK869" t="e">
        <f>IF(DEGREES(ACOS(SIN(RADIANS(G869))*SIN(RADIANS(E859))+COS(RADIANS(G869))*COS(RADIANS(E859))*COS(RADIANS(AK849))))&gt;90,0,$F$4*$F$5/E858^2*(SIN(RADIANS(G869))*SIN(RADIANS(E859))+COS(RADIANS(G869))*COS(RADIANS(E859))*COS(RADIANS(AK849))))</f>
        <v>#DIV/0!</v>
      </c>
      <c r="AL869" t="e">
        <f>IF(DEGREES(ACOS(SIN(RADIANS(G869))*SIN(RADIANS(E859))+COS(RADIANS(G869))*COS(RADIANS(E859))*COS(RADIANS(AL849))))&gt;90,0,$F$4*$F$5/E858^2*(SIN(RADIANS(G869))*SIN(RADIANS(E859))+COS(RADIANS(G869))*COS(RADIANS(E859))*COS(RADIANS(AL849))))</f>
        <v>#DIV/0!</v>
      </c>
      <c r="AM869" t="e">
        <f>IF(DEGREES(ACOS(SIN(RADIANS(G869))*SIN(RADIANS(E859))+COS(RADIANS(G869))*COS(RADIANS(E859))*COS(RADIANS(AM849))))&gt;90,0,$F$4*$F$5/E858^2*(SIN(RADIANS(G869))*SIN(RADIANS(E859))+COS(RADIANS(G869))*COS(RADIANS(E859))*COS(RADIANS(AM849))))</f>
        <v>#DIV/0!</v>
      </c>
      <c r="AN869" t="e">
        <f>IF(DEGREES(ACOS(SIN(RADIANS(G869))*SIN(RADIANS(E859))+COS(RADIANS(G869))*COS(RADIANS(E859))*COS(RADIANS(AN849))))&gt;90,0,$F$4*$F$5/E858^2*(SIN(RADIANS(G869))*SIN(RADIANS(E859))+COS(RADIANS(G869))*COS(RADIANS(E859))*COS(RADIANS(AN849))))</f>
        <v>#DIV/0!</v>
      </c>
      <c r="AO869" t="e">
        <f>IF(DEGREES(ACOS(SIN(RADIANS(G869))*SIN(RADIANS(E859))+COS(RADIANS(G869))*COS(RADIANS(E859))*COS(RADIANS(AO849))))&gt;90,0,$F$4*$F$5/E858^2*(SIN(RADIANS(G869))*SIN(RADIANS(E859))+COS(RADIANS(G869))*COS(RADIANS(E859))*COS(RADIANS(AO849))))</f>
        <v>#DIV/0!</v>
      </c>
      <c r="AP869" t="e">
        <f>IF(DEGREES(ACOS(SIN(RADIANS(G869))*SIN(RADIANS(E859))+COS(RADIANS(G869))*COS(RADIANS(E859))*COS(RADIANS(AP849))))&gt;90,0,$F$4*$F$5/E858^2*(SIN(RADIANS(G869))*SIN(RADIANS(E859))+COS(RADIANS(G869))*COS(RADIANS(E859))*COS(RADIANS(AP849))))</f>
        <v>#DIV/0!</v>
      </c>
      <c r="AQ869" t="e">
        <f>IF(DEGREES(ACOS(SIN(RADIANS(G869))*SIN(RADIANS(E859))+COS(RADIANS(G869))*COS(RADIANS(E859))*COS(RADIANS(AQ849))))&gt;90,0,$F$4*$F$5/E858^2*(SIN(RADIANS(G869))*SIN(RADIANS(E859))+COS(RADIANS(G869))*COS(RADIANS(E859))*COS(RADIANS(AQ849))))</f>
        <v>#DIV/0!</v>
      </c>
      <c r="AR869" t="e">
        <f>IF(DEGREES(ACOS(SIN(RADIANS(G869))*SIN(RADIANS(E859))+COS(RADIANS(G869))*COS(RADIANS(E859))*COS(RADIANS(AR849))))&gt;90,0,$F$4*$F$5/E858^2*(SIN(RADIANS(G869))*SIN(RADIANS(E859))+COS(RADIANS(G869))*COS(RADIANS(E859))*COS(RADIANS(AR849))))</f>
        <v>#DIV/0!</v>
      </c>
    </row>
    <row r="871" spans="2:44" x14ac:dyDescent="0.5">
      <c r="H871" t="s">
        <v>769</v>
      </c>
      <c r="I871">
        <v>180</v>
      </c>
      <c r="J871">
        <v>170</v>
      </c>
      <c r="K871">
        <v>160</v>
      </c>
      <c r="L871">
        <v>150</v>
      </c>
      <c r="M871">
        <v>140</v>
      </c>
      <c r="N871">
        <v>130</v>
      </c>
      <c r="O871">
        <v>120</v>
      </c>
      <c r="P871">
        <v>110</v>
      </c>
      <c r="Q871">
        <v>100</v>
      </c>
      <c r="R871">
        <v>90</v>
      </c>
      <c r="S871">
        <v>80</v>
      </c>
      <c r="T871">
        <v>70</v>
      </c>
      <c r="U871">
        <v>60</v>
      </c>
      <c r="V871">
        <v>50</v>
      </c>
      <c r="W871">
        <v>40</v>
      </c>
      <c r="X871">
        <v>30</v>
      </c>
      <c r="Y871">
        <v>20</v>
      </c>
      <c r="Z871">
        <v>10</v>
      </c>
      <c r="AA871">
        <v>0</v>
      </c>
      <c r="AB871">
        <v>-10</v>
      </c>
      <c r="AC871">
        <v>-20</v>
      </c>
      <c r="AD871">
        <v>-30</v>
      </c>
      <c r="AE871">
        <v>-40</v>
      </c>
      <c r="AF871">
        <v>-50</v>
      </c>
      <c r="AG871">
        <v>-60</v>
      </c>
      <c r="AH871">
        <v>-70</v>
      </c>
      <c r="AI871">
        <v>-80</v>
      </c>
      <c r="AJ871">
        <v>-90</v>
      </c>
      <c r="AK871">
        <v>-100</v>
      </c>
      <c r="AL871">
        <v>-110</v>
      </c>
      <c r="AM871">
        <v>-120</v>
      </c>
      <c r="AN871">
        <v>-130</v>
      </c>
      <c r="AO871">
        <v>-140</v>
      </c>
      <c r="AP871">
        <v>-150</v>
      </c>
      <c r="AQ871">
        <v>-160</v>
      </c>
      <c r="AR871">
        <v>-170</v>
      </c>
    </row>
    <row r="872" spans="2:44" x14ac:dyDescent="0.5">
      <c r="H872" t="s">
        <v>779</v>
      </c>
      <c r="I872">
        <f>IF(ABS(I871-E884)&gt;180,IF(ABS(I871-E884)&gt;360,ABS(I871-E884)-360,360-ABS(I871-E884)),ABS(I871-E884))</f>
        <v>180</v>
      </c>
      <c r="J872">
        <f>IF(ABS(J871-E884)&gt;180,IF(ABS(J871-E884)&gt;360,ABS(J871-E884)-360,360-ABS(J871-E884)),ABS(J871-E884))</f>
        <v>170</v>
      </c>
      <c r="K872">
        <f>IF(ABS(K871-E884)&gt;180,IF(ABS(K871-E884)&gt;360,ABS(K871-E884)-360,360-ABS(K871-E884)),ABS(K871-E884))</f>
        <v>160</v>
      </c>
      <c r="L872">
        <f>IF(ABS(L871-E884)&gt;180,IF(ABS(L871-E884)&gt;360,ABS(L871-E884)-360,360-ABS(L871-E884)),ABS(L871-E884))</f>
        <v>150</v>
      </c>
      <c r="M872">
        <f>IF(ABS(M871-E884)&gt;180,IF(ABS(M871-E884)&gt;360,ABS(M871-E884)-360,360-ABS(M871-E884)),ABS(M871-E884))</f>
        <v>140</v>
      </c>
      <c r="N872">
        <f>IF(ABS(N871-E884)&gt;180,IF(ABS(N871-E884)&gt;360,ABS(N871-E884)-360,360-ABS(N871-E884)),ABS(N871-E884))</f>
        <v>130</v>
      </c>
      <c r="O872">
        <f>IF(ABS(O871-E884)&gt;180,IF(ABS(O871-E884)&gt;360,ABS(O871-E884)-360,360-ABS(O871-E884)),ABS(O871-E884))</f>
        <v>120</v>
      </c>
      <c r="P872">
        <f>IF(ABS(P871-E884)&gt;180,IF(ABS(P871-E884)&gt;360,ABS(P871-E884)-360,360-ABS(P871-E884)),ABS(P871-E884))</f>
        <v>110</v>
      </c>
      <c r="Q872">
        <f>IF(ABS(Q871-E884)&gt;180,IF(ABS(Q871-E884)&gt;360,ABS(Q871-E884)-360,360-ABS(Q871-E884)),ABS(Q871-E884))</f>
        <v>100</v>
      </c>
      <c r="R872">
        <f>IF(ABS(R871-E884)&gt;180,IF(ABS(R871-E884)&gt;360,ABS(R871-E884)-360,360-ABS(R871-E884)),ABS(R871-E884))</f>
        <v>90</v>
      </c>
      <c r="S872">
        <f>IF(ABS(S871-E884)&gt;180,IF(ABS(S871-E884)&gt;360,ABS(S871-E884)-360,360-ABS(S871-E884)),ABS(S871-E884))</f>
        <v>80</v>
      </c>
      <c r="T872">
        <f>IF(ABS(T871-E884)&gt;180,IF(ABS(T871-E884)&gt;360,ABS(T871-E884)-360,360-ABS(T871-E884)),ABS(T871-E884))</f>
        <v>70</v>
      </c>
      <c r="U872">
        <f>IF(ABS(U871-E884)&gt;180,IF(ABS(U871-E884)&gt;360,ABS(U871-E884)-360,360-ABS(U871-E884)),ABS(U871-E884))</f>
        <v>60</v>
      </c>
      <c r="V872">
        <f>IF(ABS(V871-E884)&gt;180,IF(ABS(V871-E884)&gt;360,ABS(V871-E884)-360,360-ABS(V871-E884)),ABS(V871-E884))</f>
        <v>50</v>
      </c>
      <c r="W872">
        <f>IF(ABS(W871-E884)&gt;180,IF(ABS(W871-E884)&gt;360,ABS(W871-E884)-360,360-ABS(W871-E884)),ABS(W871-E884))</f>
        <v>40</v>
      </c>
      <c r="X872">
        <f>IF(ABS(X871-E884)&gt;180,IF(ABS(X871-E884)&gt;360,ABS(X871-E884)-360,360-ABS(X871-E884)),ABS(X871-E884))</f>
        <v>30</v>
      </c>
      <c r="Y872">
        <f>IF(ABS(Y871-E884)&gt;180,IF(ABS(Y871-E884)&gt;360,ABS(Y871-E884)-360,360-ABS(Y871-E884)),ABS(Y871-E884))</f>
        <v>20</v>
      </c>
      <c r="Z872">
        <f>IF(ABS(Z871-E884)&gt;180,IF(ABS(Z871-E884)&gt;360,ABS(Z871-E884)-360,360-ABS(Z871-E884)),ABS(Z871-E884))</f>
        <v>10</v>
      </c>
      <c r="AA872">
        <f>IF(ABS(AA871-E884)&gt;180,IF(ABS(AA871-E884)&gt;360,ABS(AA871-E884)-360,360-ABS(AA871-E884)),ABS(AA871-E884))</f>
        <v>0</v>
      </c>
      <c r="AB872">
        <f>IF(ABS(AB871-E884)&gt;180,IF(ABS(AB871-E884)&gt;360,ABS(AB871-E884)-360,360-ABS(AB871-E884)),ABS(AB871-E884))</f>
        <v>10</v>
      </c>
      <c r="AC872">
        <f>IF(ABS(AC871-E884)&gt;180,IF(ABS(AC871-E884)&gt;360,ABS(AC871-E884)-360,360-ABS(AC871-E884)),ABS(AC871-E884))</f>
        <v>20</v>
      </c>
      <c r="AD872">
        <f>IF(ABS(AD871-E884)&gt;180,IF(ABS(AD871-E884)&gt;360,ABS(AD871-E884)-360,360-ABS(AD871-E884)),ABS(AD871-E884))</f>
        <v>30</v>
      </c>
      <c r="AE872">
        <f>IF(ABS(AE871-E884)&gt;180,IF(ABS(AE871-E884)&gt;360,ABS(AE871-E884)-360,360-ABS(AE871-E884)),ABS(AE871-E884))</f>
        <v>40</v>
      </c>
      <c r="AF872">
        <f>IF(ABS(AF871-E884)&gt;180,IF(ABS(AF871-E884)&gt;360,ABS(AF871-E884)-360,360-ABS(AF871-E884)),ABS(AF871-E884))</f>
        <v>50</v>
      </c>
      <c r="AG872">
        <f>IF(ABS(AG871-E884)&gt;180,IF(ABS(AG871-E884)&gt;360,ABS(AG871-E884)-360,360-ABS(AG871-E884)),ABS(AG871-E884))</f>
        <v>60</v>
      </c>
      <c r="AH872">
        <f>IF(ABS(AH871-E884)&gt;180,IF(ABS(AH871-E884)&gt;360,ABS(AH871-E884)-360,360-ABS(AH871-E884)),ABS(AH871-E884))</f>
        <v>70</v>
      </c>
      <c r="AI872">
        <f>IF(ABS(AI871-E884)&gt;180,IF(ABS(AI871-E884)&gt;360,ABS(AI871-E884)-360,360-ABS(AI871-E884)),ABS(AI871-E884))</f>
        <v>80</v>
      </c>
      <c r="AJ872">
        <f>IF(ABS(AJ871-E884)&gt;180,IF(ABS(AJ871-E884)&gt;360,ABS(AJ871-E884)-360,360-ABS(AJ871-E884)),ABS(AJ871-E884))</f>
        <v>90</v>
      </c>
      <c r="AK872">
        <f>IF(ABS(AK871-E884)&gt;180,IF(ABS(AK871-E884)&gt;360,ABS(AK871-E884)-360,360-ABS(AK871-E884)),ABS(AK871-E884))</f>
        <v>100</v>
      </c>
      <c r="AL872">
        <f>IF(ABS(AL871-E884)&gt;180,IF(ABS(AL871-E884)&gt;360,ABS(AL871-E884)-360,360-ABS(AL871-E884)),ABS(AL871-E884))</f>
        <v>110</v>
      </c>
      <c r="AM872">
        <f>IF(ABS(AM871-E884)&gt;180,IF(ABS(AM871-E884)&gt;360,ABS(AM871-E884)-360,360-ABS(AM871-E884)),ABS(AM871-E884))</f>
        <v>120</v>
      </c>
      <c r="AN872">
        <f>IF(ABS(AN871-E884)&gt;180,IF(ABS(AN871-E884)&gt;360,ABS(AN871-E884)-360,360-ABS(AN871-E884)),ABS(AN871-E884))</f>
        <v>130</v>
      </c>
      <c r="AO872">
        <f>IF(ABS(AO871-E884)&gt;180,IF(ABS(AO871-E884)&gt;360,ABS(AO871-E884)-360,360-ABS(AO871-E884)),ABS(AO871-E884))</f>
        <v>140</v>
      </c>
      <c r="AP872">
        <f>IF(ABS(AP871-E884)&gt;180,IF(ABS(AP871-E884)&gt;360,ABS(AP871-E884)-360,360-ABS(AP871-E884)),ABS(AP871-E884))</f>
        <v>150</v>
      </c>
      <c r="AQ872">
        <f>IF(ABS(AQ871-E884)&gt;180,IF(ABS(AQ871-E884)&gt;360,ABS(AQ871-E884)-360,360-ABS(AQ871-E884)),ABS(AQ871-E884))</f>
        <v>160</v>
      </c>
      <c r="AR872">
        <f>IF(ABS(AR871-E884)&gt;180,IF(ABS(AR871-E884)&gt;360,ABS(AR871-E884)-360,360-ABS(AR871-E884)),ABS(AR871-E884))</f>
        <v>170</v>
      </c>
    </row>
    <row r="873" spans="2:44" x14ac:dyDescent="0.5">
      <c r="G873" t="s">
        <v>734</v>
      </c>
    </row>
    <row r="874" spans="2:44" x14ac:dyDescent="0.5">
      <c r="B874" t="s">
        <v>788</v>
      </c>
      <c r="E874">
        <v>360</v>
      </c>
      <c r="G874">
        <v>90</v>
      </c>
      <c r="I874" t="e">
        <f>IF(DEGREES(ACOS(SIN(RADIANS(G874))*SIN(RADIANS(E882))+COS(RADIANS(G874))*COS(RADIANS(E882))*COS(RADIANS(I872))))&gt;90,0,$F$4*$F$5/E881^2*(SIN(RADIANS(G874))*SIN(RADIANS(E882))+COS(RADIANS(G874))*COS(RADIANS(E882))*COS(RADIANS(I872))))</f>
        <v>#DIV/0!</v>
      </c>
      <c r="J874" t="e">
        <f>IF(DEGREES(ACOS(SIN(RADIANS(G874))*SIN(RADIANS(E882))+COS(RADIANS(G874))*COS(RADIANS(E882))*COS(RADIANS(J872))))&gt;90,0,$F$4*$F$5/E881^2*(SIN(RADIANS(G874))*SIN(RADIANS(E882))+COS(RADIANS(G874))*COS(RADIANS(E882))*COS(RADIANS(J872))))</f>
        <v>#DIV/0!</v>
      </c>
      <c r="K874" t="e">
        <f>IF(DEGREES(ACOS(SIN(RADIANS(G874))*SIN(RADIANS(E882))+COS(RADIANS(G874))*COS(RADIANS(E882))*COS(RADIANS(K872))))&gt;90,0,$F$4*$F$5/E881^2*(SIN(RADIANS(G874))*SIN(RADIANS(E882))+COS(RADIANS(G874))*COS(RADIANS(E882))*COS(RADIANS(K872))))</f>
        <v>#DIV/0!</v>
      </c>
      <c r="L874" t="e">
        <f>IF(DEGREES(ACOS(SIN(RADIANS(G874))*SIN(RADIANS(E882))+COS(RADIANS(G874))*COS(RADIANS(E882))*COS(RADIANS(L872))))&gt;90,0,$F$4*$F$5/E881^2*(SIN(RADIANS(G874))*SIN(RADIANS(E882))+COS(RADIANS(G874))*COS(RADIANS(E882))*COS(RADIANS(L872))))</f>
        <v>#DIV/0!</v>
      </c>
      <c r="M874" t="e">
        <f>IF(DEGREES(ACOS(SIN(RADIANS(G874))*SIN(RADIANS(E882))+COS(RADIANS(G874))*COS(RADIANS(E882))*COS(RADIANS(M872))))&gt;90,0,$F$4*$F$5/E881^2*(SIN(RADIANS(G874))*SIN(RADIANS(E882))+COS(RADIANS(G874))*COS(RADIANS(E882))*COS(RADIANS(M872))))</f>
        <v>#DIV/0!</v>
      </c>
      <c r="N874" t="e">
        <f>IF(DEGREES(ACOS(SIN(RADIANS(G874))*SIN(RADIANS(E882))+COS(RADIANS(G874))*COS(RADIANS(E882))*COS(RADIANS(N872))))&gt;90,0,$F$4*$F$5/E881^2*(SIN(RADIANS(G874))*SIN(RADIANS(E882))+COS(RADIANS(G874))*COS(RADIANS(E882))*COS(RADIANS(N872))))</f>
        <v>#DIV/0!</v>
      </c>
      <c r="O874" t="e">
        <f>IF(DEGREES(ACOS(SIN(RADIANS(G874))*SIN(RADIANS(E882))+COS(RADIANS(G874))*COS(RADIANS(E882))*COS(RADIANS(O872))))&gt;90,0,$F$4*$F$5/E881^2*(SIN(RADIANS(G874))*SIN(RADIANS(E882))+COS(RADIANS(G874))*COS(RADIANS(E882))*COS(RADIANS(O872))))</f>
        <v>#DIV/0!</v>
      </c>
      <c r="P874" t="e">
        <f>IF(DEGREES(ACOS(SIN(RADIANS(G874))*SIN(RADIANS(E882))+COS(RADIANS(G874))*COS(RADIANS(E882))*COS(RADIANS(P872))))&gt;90,0,$F$4*$F$5/E881^2*(SIN(RADIANS(G874))*SIN(RADIANS(E882))+COS(RADIANS(G874))*COS(RADIANS(E882))*COS(RADIANS(P872))))</f>
        <v>#DIV/0!</v>
      </c>
      <c r="Q874" t="e">
        <f>IF(DEGREES(ACOS(SIN(RADIANS(G874))*SIN(RADIANS(E882))+COS(RADIANS(G874))*COS(RADIANS(E882))*COS(RADIANS(Q872))))&gt;90,0,$F$4*$F$5/E881^2*(SIN(RADIANS(G874))*SIN(RADIANS(E882))+COS(RADIANS(G874))*COS(RADIANS(E882))*COS(RADIANS(Q872))))</f>
        <v>#DIV/0!</v>
      </c>
      <c r="R874" t="e">
        <f>IF(DEGREES(ACOS(SIN(RADIANS(G874))*SIN(RADIANS(E882))+COS(RADIANS(G874))*COS(RADIANS(E882))*COS(RADIANS(R872))))&gt;90,0,$F$4*$F$5/E881^2*(SIN(RADIANS(G874))*SIN(RADIANS(E882))+COS(RADIANS(G874))*COS(RADIANS(E882))*COS(RADIANS(R872))))</f>
        <v>#DIV/0!</v>
      </c>
      <c r="S874" t="e">
        <f>IF(DEGREES(ACOS(SIN(RADIANS(G874))*SIN(RADIANS(E882))+COS(RADIANS(G874))*COS(RADIANS(E882))*COS(RADIANS(S872))))&gt;90,0,$F$4*$F$5/E881^2*(SIN(RADIANS(G874))*SIN(RADIANS(E882))+COS(RADIANS(G874))*COS(RADIANS(E882))*COS(RADIANS(S872))))</f>
        <v>#DIV/0!</v>
      </c>
      <c r="T874" t="e">
        <f>IF(DEGREES(ACOS(SIN(RADIANS(G874))*SIN(RADIANS(E882))+COS(RADIANS(G874))*COS(RADIANS(E882))*COS(RADIANS(T872))))&gt;90,0,$F$4*$F$5/E881^2*(SIN(RADIANS(G874))*SIN(RADIANS(E882))+COS(RADIANS(G874))*COS(RADIANS(E882))*COS(RADIANS(T872))))</f>
        <v>#DIV/0!</v>
      </c>
      <c r="U874" t="e">
        <f>IF(DEGREES(ACOS(SIN(RADIANS(G874))*SIN(RADIANS(E882))+COS(RADIANS(G874))*COS(RADIANS(E882))*COS(RADIANS(U872))))&gt;90,0,$F$4*$F$5/E881^2*(SIN(RADIANS(G874))*SIN(RADIANS(E882))+COS(RADIANS(G874))*COS(RADIANS(E882))*COS(RADIANS(U872))))</f>
        <v>#DIV/0!</v>
      </c>
      <c r="V874" t="e">
        <f>IF(DEGREES(ACOS(SIN(RADIANS(G874))*SIN(RADIANS(E882))+COS(RADIANS(G874))*COS(RADIANS(E882))*COS(RADIANS(V872))))&gt;90,0,$F$4*$F$5/E881^2*(SIN(RADIANS(G874))*SIN(RADIANS(E882))+COS(RADIANS(G874))*COS(RADIANS(E882))*COS(RADIANS(V872))))</f>
        <v>#DIV/0!</v>
      </c>
      <c r="W874" t="e">
        <f>IF(DEGREES(ACOS(SIN(RADIANS(G874))*SIN(RADIANS(E882))+COS(RADIANS(G874))*COS(RADIANS(E882))*COS(RADIANS(W872))))&gt;90,0,$F$4*$F$5/E881^2*(SIN(RADIANS(G874))*SIN(RADIANS(E882))+COS(RADIANS(G874))*COS(RADIANS(E882))*COS(RADIANS(W872))))</f>
        <v>#DIV/0!</v>
      </c>
      <c r="X874" t="e">
        <f>IF(DEGREES(ACOS(SIN(RADIANS(G874))*SIN(RADIANS(E882))+COS(RADIANS(G874))*COS(RADIANS(E882))*COS(RADIANS(X872))))&gt;90,0,$F$4*$F$5/E881^2*(SIN(RADIANS(G874))*SIN(RADIANS(E882))+COS(RADIANS(G874))*COS(RADIANS(E882))*COS(RADIANS(X872))))</f>
        <v>#DIV/0!</v>
      </c>
      <c r="Y874" t="e">
        <f>IF(DEGREES(ACOS(SIN(RADIANS(G874))*SIN(RADIANS(E882))+COS(RADIANS(G874))*COS(RADIANS(E882))*COS(RADIANS(Y872))))&gt;90,0,$F$4*$F$5/E881^2*(SIN(RADIANS(G874))*SIN(RADIANS(E882))+COS(RADIANS(G874))*COS(RADIANS(E882))*COS(RADIANS(Y872))))</f>
        <v>#DIV/0!</v>
      </c>
      <c r="Z874" t="e">
        <f>IF(DEGREES(ACOS(SIN(RADIANS(G874))*SIN(RADIANS(E882))+COS(RADIANS(G874))*COS(RADIANS(E882))*COS(RADIANS(Z872))))&gt;90,0,$F$4*$F$5/E881^2*(SIN(RADIANS(G874))*SIN(RADIANS(E882))+COS(RADIANS(G874))*COS(RADIANS(E882))*COS(RADIANS(Z872))))</f>
        <v>#DIV/0!</v>
      </c>
      <c r="AA874" t="e">
        <f>IF(DEGREES(ACOS(SIN(RADIANS(G874))*SIN(RADIANS(E882))+COS(RADIANS(G874))*COS(RADIANS(E882))*COS(RADIANS(AA872))))&gt;90,0,$F$4*$F$5/E881^2*(SIN(RADIANS(G874))*SIN(RADIANS(E882))+COS(RADIANS(G874))*COS(RADIANS(E882))*COS(RADIANS(AA872))))</f>
        <v>#DIV/0!</v>
      </c>
      <c r="AB874" t="e">
        <f>IF(DEGREES(ACOS(SIN(RADIANS(G874))*SIN(RADIANS(E882))+COS(RADIANS(G874))*COS(RADIANS(E882))*COS(RADIANS(AB872))))&gt;90,0,$F$4*$F$5/E881^2*(SIN(RADIANS(G874))*SIN(RADIANS(E882))+COS(RADIANS(G874))*COS(RADIANS(E882))*COS(RADIANS(AB872))))</f>
        <v>#DIV/0!</v>
      </c>
      <c r="AC874" t="e">
        <f>IF(DEGREES(ACOS(SIN(RADIANS(G874))*SIN(RADIANS(E882))+COS(RADIANS(G874))*COS(RADIANS(E882))*COS(RADIANS(AC872))))&gt;90,0,$F$4*$F$5/E881^2*(SIN(RADIANS(G874))*SIN(RADIANS(E882))+COS(RADIANS(G874))*COS(RADIANS(E882))*COS(RADIANS(AC872))))</f>
        <v>#DIV/0!</v>
      </c>
      <c r="AD874" t="e">
        <f>IF(DEGREES(ACOS(SIN(RADIANS(G874))*SIN(RADIANS(E882))+COS(RADIANS(G874))*COS(RADIANS(E882))*COS(RADIANS(AD872))))&gt;90,0,$F$4*$F$5/E881^2*(SIN(RADIANS(G874))*SIN(RADIANS(E882))+COS(RADIANS(G874))*COS(RADIANS(E882))*COS(RADIANS(AD872))))</f>
        <v>#DIV/0!</v>
      </c>
      <c r="AE874" t="e">
        <f>IF(DEGREES(ACOS(SIN(RADIANS(G874))*SIN(RADIANS(E882))+COS(RADIANS(G874))*COS(RADIANS(E882))*COS(RADIANS(AE872))))&gt;90,0,$F$4*$F$5/E881^2*(SIN(RADIANS(G874))*SIN(RADIANS(E882))+COS(RADIANS(G874))*COS(RADIANS(E882))*COS(RADIANS(AE872))))</f>
        <v>#DIV/0!</v>
      </c>
      <c r="AF874" t="e">
        <f>IF(DEGREES(ACOS(SIN(RADIANS(G874))*SIN(RADIANS(E882))+COS(RADIANS(G874))*COS(RADIANS(E882))*COS(RADIANS(AF872))))&gt;90,0,$F$4*$F$5/E881^2*(SIN(RADIANS(G874))*SIN(RADIANS(E882))+COS(RADIANS(G874))*COS(RADIANS(E882))*COS(RADIANS(AF872))))</f>
        <v>#DIV/0!</v>
      </c>
      <c r="AG874" t="e">
        <f>IF(DEGREES(ACOS(SIN(RADIANS(G874))*SIN(RADIANS(E882))+COS(RADIANS(G874))*COS(RADIANS(E882))*COS(RADIANS(AG872))))&gt;90,0,$F$4*$F$5/E881^2*(SIN(RADIANS(G874))*SIN(RADIANS(E882))+COS(RADIANS(G874))*COS(RADIANS(E882))*COS(RADIANS(AG872))))</f>
        <v>#DIV/0!</v>
      </c>
      <c r="AH874" t="e">
        <f>IF(DEGREES(ACOS(SIN(RADIANS(G874))*SIN(RADIANS(E882))+COS(RADIANS(G874))*COS(RADIANS(E882))*COS(RADIANS(AH872))))&gt;90,0,$F$4*$F$5/E881^2*(SIN(RADIANS(G874))*SIN(RADIANS(E882))+COS(RADIANS(G874))*COS(RADIANS(E882))*COS(RADIANS(AH872))))</f>
        <v>#DIV/0!</v>
      </c>
      <c r="AI874" t="e">
        <f>IF(DEGREES(ACOS(SIN(RADIANS(G874))*SIN(RADIANS(E882))+COS(RADIANS(G874))*COS(RADIANS(E882))*COS(RADIANS(AI872))))&gt;90,0,$F$4*$F$5/E881^2*(SIN(RADIANS(G874))*SIN(RADIANS(E882))+COS(RADIANS(G874))*COS(RADIANS(E882))*COS(RADIANS(AI872))))</f>
        <v>#DIV/0!</v>
      </c>
      <c r="AJ874" t="e">
        <f>IF(DEGREES(ACOS(SIN(RADIANS(G874))*SIN(RADIANS(E882))+COS(RADIANS(G874))*COS(RADIANS(E882))*COS(RADIANS(AJ872))))&gt;90,0,$F$4*$F$5/E881^2*(SIN(RADIANS(G874))*SIN(RADIANS(E882))+COS(RADIANS(G874))*COS(RADIANS(E882))*COS(RADIANS(AJ872))))</f>
        <v>#DIV/0!</v>
      </c>
      <c r="AK874" t="e">
        <f>IF(DEGREES(ACOS(SIN(RADIANS(G874))*SIN(RADIANS(E882))+COS(RADIANS(G874))*COS(RADIANS(E882))*COS(RADIANS(AK872))))&gt;90,0,$F$4*$F$5/E881^2*(SIN(RADIANS(G874))*SIN(RADIANS(E882))+COS(RADIANS(G874))*COS(RADIANS(E882))*COS(RADIANS(AK872))))</f>
        <v>#DIV/0!</v>
      </c>
      <c r="AL874" t="e">
        <f>IF(DEGREES(ACOS(SIN(RADIANS(G874))*SIN(RADIANS(E882))+COS(RADIANS(G874))*COS(RADIANS(E882))*COS(RADIANS(AL872))))&gt;90,0,$F$4*$F$5/E881^2*(SIN(RADIANS(G874))*SIN(RADIANS(E882))+COS(RADIANS(G874))*COS(RADIANS(E882))*COS(RADIANS(AL872))))</f>
        <v>#DIV/0!</v>
      </c>
      <c r="AM874" t="e">
        <f>IF(DEGREES(ACOS(SIN(RADIANS(G874))*SIN(RADIANS(E882))+COS(RADIANS(G874))*COS(RADIANS(E882))*COS(RADIANS(AM872))))&gt;90,0,$F$4*$F$5/E881^2*(SIN(RADIANS(G874))*SIN(RADIANS(E882))+COS(RADIANS(G874))*COS(RADIANS(E882))*COS(RADIANS(AM872))))</f>
        <v>#DIV/0!</v>
      </c>
      <c r="AN874" t="e">
        <f>IF(DEGREES(ACOS(SIN(RADIANS(G874))*SIN(RADIANS(E882))+COS(RADIANS(G874))*COS(RADIANS(E882))*COS(RADIANS(AN872))))&gt;90,0,$F$4*$F$5/E881^2*(SIN(RADIANS(G874))*SIN(RADIANS(E882))+COS(RADIANS(G874))*COS(RADIANS(E882))*COS(RADIANS(AN872))))</f>
        <v>#DIV/0!</v>
      </c>
      <c r="AO874" t="e">
        <f>IF(DEGREES(ACOS(SIN(RADIANS(G874))*SIN(RADIANS(E882))+COS(RADIANS(G874))*COS(RADIANS(E882))*COS(RADIANS(AO872))))&gt;90,0,$F$4*$F$5/E881^2*(SIN(RADIANS(G874))*SIN(RADIANS(E882))+COS(RADIANS(G874))*COS(RADIANS(E882))*COS(RADIANS(AO872))))</f>
        <v>#DIV/0!</v>
      </c>
      <c r="AP874" t="e">
        <f>IF(DEGREES(ACOS(SIN(RADIANS(G874))*SIN(RADIANS(E882))+COS(RADIANS(G874))*COS(RADIANS(E882))*COS(RADIANS(AP872))))&gt;90,0,$F$4*$F$5/E881^2*(SIN(RADIANS(G874))*SIN(RADIANS(E882))+COS(RADIANS(G874))*COS(RADIANS(E882))*COS(RADIANS(AP872))))</f>
        <v>#DIV/0!</v>
      </c>
      <c r="AQ874" t="e">
        <f>IF(DEGREES(ACOS(SIN(RADIANS(G874))*SIN(RADIANS(E882))+COS(RADIANS(G874))*COS(RADIANS(E882))*COS(RADIANS(AQ872))))&gt;90,0,$F$4*$F$5/E881^2*(SIN(RADIANS(G874))*SIN(RADIANS(E882))+COS(RADIANS(G874))*COS(RADIANS(E882))*COS(RADIANS(AQ872))))</f>
        <v>#DIV/0!</v>
      </c>
      <c r="AR874" t="e">
        <f>IF(DEGREES(ACOS(SIN(RADIANS(G874))*SIN(RADIANS(E882))+COS(RADIANS(G874))*COS(RADIANS(E882))*COS(RADIANS(AR872))))&gt;90,0,$F$4*$F$5/E881^2*(SIN(RADIANS(G874))*SIN(RADIANS(E882))+COS(RADIANS(G874))*COS(RADIANS(E882))*COS(RADIANS(AR872))))</f>
        <v>#DIV/0!</v>
      </c>
    </row>
    <row r="875" spans="2:44" x14ac:dyDescent="0.5">
      <c r="B875" t="s">
        <v>726</v>
      </c>
      <c r="E875" cm="1">
        <f t="array" ref="E875">INDEX($D$1751:$AM$1751,0,MATCH(E874-IF(E874&lt;360,0,360),$D$1700:$AM$1700,0))+IF(E874&gt;350,360,0)</f>
        <v>360</v>
      </c>
      <c r="G875">
        <v>80</v>
      </c>
      <c r="I875">
        <f>IF(DEGREES(ACOS(SIN(RADIANS(G875))*SIN(RADIANS(E882))+COS(RADIANS(G875))*COS(RADIANS(E882))*COS(RADIANS(I872))))&gt;90,0,$F$4*$F$5/E881^2*(SIN(RADIANS(G875))*SIN(RADIANS(E882))+COS(RADIANS(G875))*COS(RADIANS(E882))*COS(RADIANS(I872))))</f>
        <v>0</v>
      </c>
      <c r="J875">
        <f>IF(DEGREES(ACOS(SIN(RADIANS(G875))*SIN(RADIANS(E882))+COS(RADIANS(G875))*COS(RADIANS(E882))*COS(RADIANS(J872))))&gt;90,0,$F$4*$F$5/E881^2*(SIN(RADIANS(G875))*SIN(RADIANS(E882))+COS(RADIANS(G875))*COS(RADIANS(E882))*COS(RADIANS(J872))))</f>
        <v>0</v>
      </c>
      <c r="K875">
        <f>IF(DEGREES(ACOS(SIN(RADIANS(G875))*SIN(RADIANS(E882))+COS(RADIANS(G875))*COS(RADIANS(E882))*COS(RADIANS(K872))))&gt;90,0,$F$4*$F$5/E881^2*(SIN(RADIANS(G875))*SIN(RADIANS(E882))+COS(RADIANS(G875))*COS(RADIANS(E882))*COS(RADIANS(K872))))</f>
        <v>0</v>
      </c>
      <c r="L875">
        <f>IF(DEGREES(ACOS(SIN(RADIANS(G875))*SIN(RADIANS(E882))+COS(RADIANS(G875))*COS(RADIANS(E882))*COS(RADIANS(L872))))&gt;90,0,$F$4*$F$5/E881^2*(SIN(RADIANS(G875))*SIN(RADIANS(E882))+COS(RADIANS(G875))*COS(RADIANS(E882))*COS(RADIANS(L872))))</f>
        <v>0</v>
      </c>
      <c r="M875">
        <f>IF(DEGREES(ACOS(SIN(RADIANS(G875))*SIN(RADIANS(E882))+COS(RADIANS(G875))*COS(RADIANS(E882))*COS(RADIANS(M872))))&gt;90,0,$F$4*$F$5/E881^2*(SIN(RADIANS(G875))*SIN(RADIANS(E882))+COS(RADIANS(G875))*COS(RADIANS(E882))*COS(RADIANS(M872))))</f>
        <v>0</v>
      </c>
      <c r="N875">
        <f>IF(DEGREES(ACOS(SIN(RADIANS(G875))*SIN(RADIANS(E882))+COS(RADIANS(G875))*COS(RADIANS(E882))*COS(RADIANS(N872))))&gt;90,0,$F$4*$F$5/E881^2*(SIN(RADIANS(G875))*SIN(RADIANS(E882))+COS(RADIANS(G875))*COS(RADIANS(E882))*COS(RADIANS(N872))))</f>
        <v>0</v>
      </c>
      <c r="O875">
        <f>IF(DEGREES(ACOS(SIN(RADIANS(G875))*SIN(RADIANS(E882))+COS(RADIANS(G875))*COS(RADIANS(E882))*COS(RADIANS(O872))))&gt;90,0,$F$4*$F$5/E881^2*(SIN(RADIANS(G875))*SIN(RADIANS(E882))+COS(RADIANS(G875))*COS(RADIANS(E882))*COS(RADIANS(O872))))</f>
        <v>0</v>
      </c>
      <c r="P875">
        <f>IF(DEGREES(ACOS(SIN(RADIANS(G875))*SIN(RADIANS(E882))+COS(RADIANS(G875))*COS(RADIANS(E882))*COS(RADIANS(P872))))&gt;90,0,$F$4*$F$5/E881^2*(SIN(RADIANS(G875))*SIN(RADIANS(E882))+COS(RADIANS(G875))*COS(RADIANS(E882))*COS(RADIANS(P872))))</f>
        <v>0</v>
      </c>
      <c r="Q875">
        <f>IF(DEGREES(ACOS(SIN(RADIANS(G875))*SIN(RADIANS(E882))+COS(RADIANS(G875))*COS(RADIANS(E882))*COS(RADIANS(Q872))))&gt;90,0,$F$4*$F$5/E881^2*(SIN(RADIANS(G875))*SIN(RADIANS(E882))+COS(RADIANS(G875))*COS(RADIANS(E882))*COS(RADIANS(Q872))))</f>
        <v>0</v>
      </c>
      <c r="R875" t="e">
        <f>IF(DEGREES(ACOS(SIN(RADIANS(G875))*SIN(RADIANS(E882))+COS(RADIANS(G875))*COS(RADIANS(E882))*COS(RADIANS(R872))))&gt;90,0,$F$4*$F$5/E881^2*(SIN(RADIANS(G875))*SIN(RADIANS(E882))+COS(RADIANS(G875))*COS(RADIANS(E882))*COS(RADIANS(R872))))</f>
        <v>#DIV/0!</v>
      </c>
      <c r="S875" t="e">
        <f>IF(DEGREES(ACOS(SIN(RADIANS(G875))*SIN(RADIANS(E882))+COS(RADIANS(G875))*COS(RADIANS(E882))*COS(RADIANS(S872))))&gt;90,0,$F$4*$F$5/E881^2*(SIN(RADIANS(G875))*SIN(RADIANS(E882))+COS(RADIANS(G875))*COS(RADIANS(E882))*COS(RADIANS(S872))))</f>
        <v>#DIV/0!</v>
      </c>
      <c r="T875" t="e">
        <f>IF(DEGREES(ACOS(SIN(RADIANS(G875))*SIN(RADIANS(E882))+COS(RADIANS(G875))*COS(RADIANS(E882))*COS(RADIANS(T872))))&gt;90,0,$F$4*$F$5/E881^2*(SIN(RADIANS(G875))*SIN(RADIANS(E882))+COS(RADIANS(G875))*COS(RADIANS(E882))*COS(RADIANS(T872))))</f>
        <v>#DIV/0!</v>
      </c>
      <c r="U875" t="e">
        <f>IF(DEGREES(ACOS(SIN(RADIANS(G875))*SIN(RADIANS(E882))+COS(RADIANS(G875))*COS(RADIANS(E882))*COS(RADIANS(U872))))&gt;90,0,$F$4*$F$5/E881^2*(SIN(RADIANS(G875))*SIN(RADIANS(E882))+COS(RADIANS(G875))*COS(RADIANS(E882))*COS(RADIANS(U872))))</f>
        <v>#DIV/0!</v>
      </c>
      <c r="V875" t="e">
        <f>IF(DEGREES(ACOS(SIN(RADIANS(G875))*SIN(RADIANS(E882))+COS(RADIANS(G875))*COS(RADIANS(E882))*COS(RADIANS(V872))))&gt;90,0,$F$4*$F$5/E881^2*(SIN(RADIANS(G875))*SIN(RADIANS(E882))+COS(RADIANS(G875))*COS(RADIANS(E882))*COS(RADIANS(V872))))</f>
        <v>#DIV/0!</v>
      </c>
      <c r="W875" t="e">
        <f>IF(DEGREES(ACOS(SIN(RADIANS(G875))*SIN(RADIANS(E882))+COS(RADIANS(G875))*COS(RADIANS(E882))*COS(RADIANS(W872))))&gt;90,0,$F$4*$F$5/E881^2*(SIN(RADIANS(G875))*SIN(RADIANS(E882))+COS(RADIANS(G875))*COS(RADIANS(E882))*COS(RADIANS(W872))))</f>
        <v>#DIV/0!</v>
      </c>
      <c r="X875" t="e">
        <f>IF(DEGREES(ACOS(SIN(RADIANS(G875))*SIN(RADIANS(E882))+COS(RADIANS(G875))*COS(RADIANS(E882))*COS(RADIANS(X872))))&gt;90,0,$F$4*$F$5/E881^2*(SIN(RADIANS(G875))*SIN(RADIANS(E882))+COS(RADIANS(G875))*COS(RADIANS(E882))*COS(RADIANS(X872))))</f>
        <v>#DIV/0!</v>
      </c>
      <c r="Y875" t="e">
        <f>IF(DEGREES(ACOS(SIN(RADIANS(G875))*SIN(RADIANS(E882))+COS(RADIANS(G875))*COS(RADIANS(E882))*COS(RADIANS(Y872))))&gt;90,0,$F$4*$F$5/E881^2*(SIN(RADIANS(G875))*SIN(RADIANS(E882))+COS(RADIANS(G875))*COS(RADIANS(E882))*COS(RADIANS(Y872))))</f>
        <v>#DIV/0!</v>
      </c>
      <c r="Z875" t="e">
        <f>IF(DEGREES(ACOS(SIN(RADIANS(G875))*SIN(RADIANS(E882))+COS(RADIANS(G875))*COS(RADIANS(E882))*COS(RADIANS(Z872))))&gt;90,0,$F$4*$F$5/E881^2*(SIN(RADIANS(G875))*SIN(RADIANS(E882))+COS(RADIANS(G875))*COS(RADIANS(E882))*COS(RADIANS(Z872))))</f>
        <v>#DIV/0!</v>
      </c>
      <c r="AA875" t="e">
        <f>IF(DEGREES(ACOS(SIN(RADIANS(G875))*SIN(RADIANS(E882))+COS(RADIANS(G875))*COS(RADIANS(E882))*COS(RADIANS(AA872))))&gt;90,0,$F$4*$F$5/E881^2*(SIN(RADIANS(G875))*SIN(RADIANS(E882))+COS(RADIANS(G875))*COS(RADIANS(E882))*COS(RADIANS(AA872))))</f>
        <v>#DIV/0!</v>
      </c>
      <c r="AB875" t="e">
        <f>IF(DEGREES(ACOS(SIN(RADIANS(G875))*SIN(RADIANS(E882))+COS(RADIANS(G875))*COS(RADIANS(E882))*COS(RADIANS(AB872))))&gt;90,0,$F$4*$F$5/E881^2*(SIN(RADIANS(G875))*SIN(RADIANS(E882))+COS(RADIANS(G875))*COS(RADIANS(E882))*COS(RADIANS(AB872))))</f>
        <v>#DIV/0!</v>
      </c>
      <c r="AC875" t="e">
        <f>IF(DEGREES(ACOS(SIN(RADIANS(G875))*SIN(RADIANS(E882))+COS(RADIANS(G875))*COS(RADIANS(E882))*COS(RADIANS(AC872))))&gt;90,0,$F$4*$F$5/E881^2*(SIN(RADIANS(G875))*SIN(RADIANS(E882))+COS(RADIANS(G875))*COS(RADIANS(E882))*COS(RADIANS(AC872))))</f>
        <v>#DIV/0!</v>
      </c>
      <c r="AD875" t="e">
        <f>IF(DEGREES(ACOS(SIN(RADIANS(G875))*SIN(RADIANS(E882))+COS(RADIANS(G875))*COS(RADIANS(E882))*COS(RADIANS(AD872))))&gt;90,0,$F$4*$F$5/E881^2*(SIN(RADIANS(G875))*SIN(RADIANS(E882))+COS(RADIANS(G875))*COS(RADIANS(E882))*COS(RADIANS(AD872))))</f>
        <v>#DIV/0!</v>
      </c>
      <c r="AE875" t="e">
        <f>IF(DEGREES(ACOS(SIN(RADIANS(G875))*SIN(RADIANS(E882))+COS(RADIANS(G875))*COS(RADIANS(E882))*COS(RADIANS(AE872))))&gt;90,0,$F$4*$F$5/E881^2*(SIN(RADIANS(G875))*SIN(RADIANS(E882))+COS(RADIANS(G875))*COS(RADIANS(E882))*COS(RADIANS(AE872))))</f>
        <v>#DIV/0!</v>
      </c>
      <c r="AF875" t="e">
        <f>IF(DEGREES(ACOS(SIN(RADIANS(G875))*SIN(RADIANS(E882))+COS(RADIANS(G875))*COS(RADIANS(E882))*COS(RADIANS(AF872))))&gt;90,0,$F$4*$F$5/E881^2*(SIN(RADIANS(G875))*SIN(RADIANS(E882))+COS(RADIANS(G875))*COS(RADIANS(E882))*COS(RADIANS(AF872))))</f>
        <v>#DIV/0!</v>
      </c>
      <c r="AG875" t="e">
        <f>IF(DEGREES(ACOS(SIN(RADIANS(G875))*SIN(RADIANS(E882))+COS(RADIANS(G875))*COS(RADIANS(E882))*COS(RADIANS(AG872))))&gt;90,0,$F$4*$F$5/E881^2*(SIN(RADIANS(G875))*SIN(RADIANS(E882))+COS(RADIANS(G875))*COS(RADIANS(E882))*COS(RADIANS(AG872))))</f>
        <v>#DIV/0!</v>
      </c>
      <c r="AH875" t="e">
        <f>IF(DEGREES(ACOS(SIN(RADIANS(G875))*SIN(RADIANS(E882))+COS(RADIANS(G875))*COS(RADIANS(E882))*COS(RADIANS(AH872))))&gt;90,0,$F$4*$F$5/E881^2*(SIN(RADIANS(G875))*SIN(RADIANS(E882))+COS(RADIANS(G875))*COS(RADIANS(E882))*COS(RADIANS(AH872))))</f>
        <v>#DIV/0!</v>
      </c>
      <c r="AI875" t="e">
        <f>IF(DEGREES(ACOS(SIN(RADIANS(G875))*SIN(RADIANS(E882))+COS(RADIANS(G875))*COS(RADIANS(E882))*COS(RADIANS(AI872))))&gt;90,0,$F$4*$F$5/E881^2*(SIN(RADIANS(G875))*SIN(RADIANS(E882))+COS(RADIANS(G875))*COS(RADIANS(E882))*COS(RADIANS(AI872))))</f>
        <v>#DIV/0!</v>
      </c>
      <c r="AJ875" t="e">
        <f>IF(DEGREES(ACOS(SIN(RADIANS(G875))*SIN(RADIANS(E882))+COS(RADIANS(G875))*COS(RADIANS(E882))*COS(RADIANS(AJ872))))&gt;90,0,$F$4*$F$5/E881^2*(SIN(RADIANS(G875))*SIN(RADIANS(E882))+COS(RADIANS(G875))*COS(RADIANS(E882))*COS(RADIANS(AJ872))))</f>
        <v>#DIV/0!</v>
      </c>
      <c r="AK875">
        <f>IF(DEGREES(ACOS(SIN(RADIANS(G875))*SIN(RADIANS(E882))+COS(RADIANS(G875))*COS(RADIANS(E882))*COS(RADIANS(AK872))))&gt;90,0,$F$4*$F$5/E881^2*(SIN(RADIANS(G875))*SIN(RADIANS(E882))+COS(RADIANS(G875))*COS(RADIANS(E882))*COS(RADIANS(AK872))))</f>
        <v>0</v>
      </c>
      <c r="AL875">
        <f>IF(DEGREES(ACOS(SIN(RADIANS(G875))*SIN(RADIANS(E882))+COS(RADIANS(G875))*COS(RADIANS(E882))*COS(RADIANS(AL872))))&gt;90,0,$F$4*$F$5/E881^2*(SIN(RADIANS(G875))*SIN(RADIANS(E882))+COS(RADIANS(G875))*COS(RADIANS(E882))*COS(RADIANS(AL872))))</f>
        <v>0</v>
      </c>
      <c r="AM875">
        <f>IF(DEGREES(ACOS(SIN(RADIANS(G875))*SIN(RADIANS(E882))+COS(RADIANS(G875))*COS(RADIANS(E882))*COS(RADIANS(AM872))))&gt;90,0,$F$4*$F$5/E881^2*(SIN(RADIANS(G875))*SIN(RADIANS(E882))+COS(RADIANS(G875))*COS(RADIANS(E882))*COS(RADIANS(AM872))))</f>
        <v>0</v>
      </c>
      <c r="AN875">
        <f>IF(DEGREES(ACOS(SIN(RADIANS(G875))*SIN(RADIANS(E882))+COS(RADIANS(G875))*COS(RADIANS(E882))*COS(RADIANS(AN872))))&gt;90,0,$F$4*$F$5/E881^2*(SIN(RADIANS(G875))*SIN(RADIANS(E882))+COS(RADIANS(G875))*COS(RADIANS(E882))*COS(RADIANS(AN872))))</f>
        <v>0</v>
      </c>
      <c r="AO875">
        <f>IF(DEGREES(ACOS(SIN(RADIANS(G875))*SIN(RADIANS(E882))+COS(RADIANS(G875))*COS(RADIANS(E882))*COS(RADIANS(AO872))))&gt;90,0,$F$4*$F$5/E881^2*(SIN(RADIANS(G875))*SIN(RADIANS(E882))+COS(RADIANS(G875))*COS(RADIANS(E882))*COS(RADIANS(AO872))))</f>
        <v>0</v>
      </c>
      <c r="AP875">
        <f>IF(DEGREES(ACOS(SIN(RADIANS(G875))*SIN(RADIANS(E882))+COS(RADIANS(G875))*COS(RADIANS(E882))*COS(RADIANS(AP872))))&gt;90,0,$F$4*$F$5/E881^2*(SIN(RADIANS(G875))*SIN(RADIANS(E882))+COS(RADIANS(G875))*COS(RADIANS(E882))*COS(RADIANS(AP872))))</f>
        <v>0</v>
      </c>
      <c r="AQ875">
        <f>IF(DEGREES(ACOS(SIN(RADIANS(G875))*SIN(RADIANS(E882))+COS(RADIANS(G875))*COS(RADIANS(E882))*COS(RADIANS(AQ872))))&gt;90,0,$F$4*$F$5/E881^2*(SIN(RADIANS(G875))*SIN(RADIANS(E882))+COS(RADIANS(G875))*COS(RADIANS(E882))*COS(RADIANS(AQ872))))</f>
        <v>0</v>
      </c>
      <c r="AR875">
        <f>IF(DEGREES(ACOS(SIN(RADIANS(G875))*SIN(RADIANS(E882))+COS(RADIANS(G875))*COS(RADIANS(E882))*COS(RADIANS(AR872))))&gt;90,0,$F$4*$F$5/E881^2*(SIN(RADIANS(G875))*SIN(RADIANS(E882))+COS(RADIANS(G875))*COS(RADIANS(E882))*COS(RADIANS(AR872))))</f>
        <v>0</v>
      </c>
    </row>
    <row r="876" spans="2:44" x14ac:dyDescent="0.5">
      <c r="B876" s="40" t="s">
        <v>781</v>
      </c>
      <c r="E876">
        <f>IF(E875-$F$13&lt;0,E875-$F$13+360,IF(E875-$F$13&gt;360,E875-$F$13-360,E875-$F$13))</f>
        <v>90</v>
      </c>
      <c r="G876">
        <v>70</v>
      </c>
      <c r="I876">
        <f>IF(DEGREES(ACOS(SIN(RADIANS(G876))*SIN(RADIANS(E882))+COS(RADIANS(G876))*COS(RADIANS(E882))*COS(RADIANS(I872))))&gt;90,0,$F$4*$F$5/E881^2*(SIN(RADIANS(G876))*SIN(RADIANS(E882))+COS(RADIANS(G876))*COS(RADIANS(E882))*COS(RADIANS(I872))))</f>
        <v>0</v>
      </c>
      <c r="J876">
        <f>IF(DEGREES(ACOS(SIN(RADIANS(G876))*SIN(RADIANS(E882))+COS(RADIANS(G876))*COS(RADIANS(E882))*COS(RADIANS(J872))))&gt;90,0,$F$4*$F$5/E881^2*(SIN(RADIANS(G876))*SIN(RADIANS(E882))+COS(RADIANS(G876))*COS(RADIANS(E882))*COS(RADIANS(J872))))</f>
        <v>0</v>
      </c>
      <c r="K876">
        <f>IF(DEGREES(ACOS(SIN(RADIANS(G876))*SIN(RADIANS(E882))+COS(RADIANS(G876))*COS(RADIANS(E882))*COS(RADIANS(K872))))&gt;90,0,$F$4*$F$5/E881^2*(SIN(RADIANS(G876))*SIN(RADIANS(E882))+COS(RADIANS(G876))*COS(RADIANS(E882))*COS(RADIANS(K872))))</f>
        <v>0</v>
      </c>
      <c r="L876">
        <f>IF(DEGREES(ACOS(SIN(RADIANS(G876))*SIN(RADIANS(E882))+COS(RADIANS(G876))*COS(RADIANS(E882))*COS(RADIANS(L872))))&gt;90,0,$F$4*$F$5/E881^2*(SIN(RADIANS(G876))*SIN(RADIANS(E882))+COS(RADIANS(G876))*COS(RADIANS(E882))*COS(RADIANS(L872))))</f>
        <v>0</v>
      </c>
      <c r="M876">
        <f>IF(DEGREES(ACOS(SIN(RADIANS(G876))*SIN(RADIANS(E882))+COS(RADIANS(G876))*COS(RADIANS(E882))*COS(RADIANS(M872))))&gt;90,0,$F$4*$F$5/E881^2*(SIN(RADIANS(G876))*SIN(RADIANS(E882))+COS(RADIANS(G876))*COS(RADIANS(E882))*COS(RADIANS(M872))))</f>
        <v>0</v>
      </c>
      <c r="N876">
        <f>IF(DEGREES(ACOS(SIN(RADIANS(G876))*SIN(RADIANS(E882))+COS(RADIANS(G876))*COS(RADIANS(E882))*COS(RADIANS(N872))))&gt;90,0,$F$4*$F$5/E881^2*(SIN(RADIANS(G876))*SIN(RADIANS(E882))+COS(RADIANS(G876))*COS(RADIANS(E882))*COS(RADIANS(N872))))</f>
        <v>0</v>
      </c>
      <c r="O876">
        <f>IF(DEGREES(ACOS(SIN(RADIANS(G876))*SIN(RADIANS(E882))+COS(RADIANS(G876))*COS(RADIANS(E882))*COS(RADIANS(O872))))&gt;90,0,$F$4*$F$5/E881^2*(SIN(RADIANS(G876))*SIN(RADIANS(E882))+COS(RADIANS(G876))*COS(RADIANS(E882))*COS(RADIANS(O872))))</f>
        <v>0</v>
      </c>
      <c r="P876">
        <f>IF(DEGREES(ACOS(SIN(RADIANS(G876))*SIN(RADIANS(E882))+COS(RADIANS(G876))*COS(RADIANS(E882))*COS(RADIANS(P872))))&gt;90,0,$F$4*$F$5/E881^2*(SIN(RADIANS(G876))*SIN(RADIANS(E882))+COS(RADIANS(G876))*COS(RADIANS(E882))*COS(RADIANS(P872))))</f>
        <v>0</v>
      </c>
      <c r="Q876">
        <f>IF(DEGREES(ACOS(SIN(RADIANS(G876))*SIN(RADIANS(E882))+COS(RADIANS(G876))*COS(RADIANS(E882))*COS(RADIANS(Q872))))&gt;90,0,$F$4*$F$5/E881^2*(SIN(RADIANS(G876))*SIN(RADIANS(E882))+COS(RADIANS(G876))*COS(RADIANS(E882))*COS(RADIANS(Q872))))</f>
        <v>0</v>
      </c>
      <c r="R876" t="e">
        <f>IF(DEGREES(ACOS(SIN(RADIANS(G876))*SIN(RADIANS(E882))+COS(RADIANS(G876))*COS(RADIANS(E882))*COS(RADIANS(R872))))&gt;90,0,$F$4*$F$5/E881^2*(SIN(RADIANS(G876))*SIN(RADIANS(E882))+COS(RADIANS(G876))*COS(RADIANS(E882))*COS(RADIANS(R872))))</f>
        <v>#DIV/0!</v>
      </c>
      <c r="S876" t="e">
        <f>IF(DEGREES(ACOS(SIN(RADIANS(G876))*SIN(RADIANS(E882))+COS(RADIANS(G876))*COS(RADIANS(E882))*COS(RADIANS(S872))))&gt;90,0,$F$4*$F$5/E881^2*(SIN(RADIANS(G876))*SIN(RADIANS(E882))+COS(RADIANS(G876))*COS(RADIANS(E882))*COS(RADIANS(S872))))</f>
        <v>#DIV/0!</v>
      </c>
      <c r="T876" t="e">
        <f>IF(DEGREES(ACOS(SIN(RADIANS(G876))*SIN(RADIANS(E882))+COS(RADIANS(G876))*COS(RADIANS(E882))*COS(RADIANS(T872))))&gt;90,0,$F$4*$F$5/E881^2*(SIN(RADIANS(G876))*SIN(RADIANS(E882))+COS(RADIANS(G876))*COS(RADIANS(E882))*COS(RADIANS(T872))))</f>
        <v>#DIV/0!</v>
      </c>
      <c r="U876" t="e">
        <f>IF(DEGREES(ACOS(SIN(RADIANS(G876))*SIN(RADIANS(E882))+COS(RADIANS(G876))*COS(RADIANS(E882))*COS(RADIANS(U872))))&gt;90,0,$F$4*$F$5/E881^2*(SIN(RADIANS(G876))*SIN(RADIANS(E882))+COS(RADIANS(G876))*COS(RADIANS(E882))*COS(RADIANS(U872))))</f>
        <v>#DIV/0!</v>
      </c>
      <c r="V876" t="e">
        <f>IF(DEGREES(ACOS(SIN(RADIANS(G876))*SIN(RADIANS(E882))+COS(RADIANS(G876))*COS(RADIANS(E882))*COS(RADIANS(V872))))&gt;90,0,$F$4*$F$5/E881^2*(SIN(RADIANS(G876))*SIN(RADIANS(E882))+COS(RADIANS(G876))*COS(RADIANS(E882))*COS(RADIANS(V872))))</f>
        <v>#DIV/0!</v>
      </c>
      <c r="W876" t="e">
        <f>IF(DEGREES(ACOS(SIN(RADIANS(G876))*SIN(RADIANS(E882))+COS(RADIANS(G876))*COS(RADIANS(E882))*COS(RADIANS(W872))))&gt;90,0,$F$4*$F$5/E881^2*(SIN(RADIANS(G876))*SIN(RADIANS(E882))+COS(RADIANS(G876))*COS(RADIANS(E882))*COS(RADIANS(W872))))</f>
        <v>#DIV/0!</v>
      </c>
      <c r="X876" t="e">
        <f>IF(DEGREES(ACOS(SIN(RADIANS(G876))*SIN(RADIANS(E882))+COS(RADIANS(G876))*COS(RADIANS(E882))*COS(RADIANS(X872))))&gt;90,0,$F$4*$F$5/E881^2*(SIN(RADIANS(G876))*SIN(RADIANS(E882))+COS(RADIANS(G876))*COS(RADIANS(E882))*COS(RADIANS(X872))))</f>
        <v>#DIV/0!</v>
      </c>
      <c r="Y876" t="e">
        <f>IF(DEGREES(ACOS(SIN(RADIANS(G876))*SIN(RADIANS(E882))+COS(RADIANS(G876))*COS(RADIANS(E882))*COS(RADIANS(Y872))))&gt;90,0,$F$4*$F$5/E881^2*(SIN(RADIANS(G876))*SIN(RADIANS(E882))+COS(RADIANS(G876))*COS(RADIANS(E882))*COS(RADIANS(Y872))))</f>
        <v>#DIV/0!</v>
      </c>
      <c r="Z876" t="e">
        <f>IF(DEGREES(ACOS(SIN(RADIANS(G876))*SIN(RADIANS(E882))+COS(RADIANS(G876))*COS(RADIANS(E882))*COS(RADIANS(Z872))))&gt;90,0,$F$4*$F$5/E881^2*(SIN(RADIANS(G876))*SIN(RADIANS(E882))+COS(RADIANS(G876))*COS(RADIANS(E882))*COS(RADIANS(Z872))))</f>
        <v>#DIV/0!</v>
      </c>
      <c r="AA876" t="e">
        <f>IF(DEGREES(ACOS(SIN(RADIANS(G876))*SIN(RADIANS(E882))+COS(RADIANS(G876))*COS(RADIANS(E882))*COS(RADIANS(AA872))))&gt;90,0,$F$4*$F$5/E881^2*(SIN(RADIANS(G876))*SIN(RADIANS(E882))+COS(RADIANS(G876))*COS(RADIANS(E882))*COS(RADIANS(AA872))))</f>
        <v>#DIV/0!</v>
      </c>
      <c r="AB876" t="e">
        <f>IF(DEGREES(ACOS(SIN(RADIANS(G876))*SIN(RADIANS(E882))+COS(RADIANS(G876))*COS(RADIANS(E882))*COS(RADIANS(AB872))))&gt;90,0,$F$4*$F$5/E881^2*(SIN(RADIANS(G876))*SIN(RADIANS(E882))+COS(RADIANS(G876))*COS(RADIANS(E882))*COS(RADIANS(AB872))))</f>
        <v>#DIV/0!</v>
      </c>
      <c r="AC876" t="e">
        <f>IF(DEGREES(ACOS(SIN(RADIANS(G876))*SIN(RADIANS(E882))+COS(RADIANS(G876))*COS(RADIANS(E882))*COS(RADIANS(AC872))))&gt;90,0,$F$4*$F$5/E881^2*(SIN(RADIANS(G876))*SIN(RADIANS(E882))+COS(RADIANS(G876))*COS(RADIANS(E882))*COS(RADIANS(AC872))))</f>
        <v>#DIV/0!</v>
      </c>
      <c r="AD876" t="e">
        <f>IF(DEGREES(ACOS(SIN(RADIANS(G876))*SIN(RADIANS(E882))+COS(RADIANS(G876))*COS(RADIANS(E882))*COS(RADIANS(AD872))))&gt;90,0,$F$4*$F$5/E881^2*(SIN(RADIANS(G876))*SIN(RADIANS(E882))+COS(RADIANS(G876))*COS(RADIANS(E882))*COS(RADIANS(AD872))))</f>
        <v>#DIV/0!</v>
      </c>
      <c r="AE876" t="e">
        <f>IF(DEGREES(ACOS(SIN(RADIANS(G876))*SIN(RADIANS(E882))+COS(RADIANS(G876))*COS(RADIANS(E882))*COS(RADIANS(AE872))))&gt;90,0,$F$4*$F$5/E881^2*(SIN(RADIANS(G876))*SIN(RADIANS(E882))+COS(RADIANS(G876))*COS(RADIANS(E882))*COS(RADIANS(AE872))))</f>
        <v>#DIV/0!</v>
      </c>
      <c r="AF876" t="e">
        <f>IF(DEGREES(ACOS(SIN(RADIANS(G876))*SIN(RADIANS(E882))+COS(RADIANS(G876))*COS(RADIANS(E882))*COS(RADIANS(AF872))))&gt;90,0,$F$4*$F$5/E881^2*(SIN(RADIANS(G876))*SIN(RADIANS(E882))+COS(RADIANS(G876))*COS(RADIANS(E882))*COS(RADIANS(AF872))))</f>
        <v>#DIV/0!</v>
      </c>
      <c r="AG876" t="e">
        <f>IF(DEGREES(ACOS(SIN(RADIANS(G876))*SIN(RADIANS(E882))+COS(RADIANS(G876))*COS(RADIANS(E882))*COS(RADIANS(AG872))))&gt;90,0,$F$4*$F$5/E881^2*(SIN(RADIANS(G876))*SIN(RADIANS(E882))+COS(RADIANS(G876))*COS(RADIANS(E882))*COS(RADIANS(AG872))))</f>
        <v>#DIV/0!</v>
      </c>
      <c r="AH876" t="e">
        <f>IF(DEGREES(ACOS(SIN(RADIANS(G876))*SIN(RADIANS(E882))+COS(RADIANS(G876))*COS(RADIANS(E882))*COS(RADIANS(AH872))))&gt;90,0,$F$4*$F$5/E881^2*(SIN(RADIANS(G876))*SIN(RADIANS(E882))+COS(RADIANS(G876))*COS(RADIANS(E882))*COS(RADIANS(AH872))))</f>
        <v>#DIV/0!</v>
      </c>
      <c r="AI876" t="e">
        <f>IF(DEGREES(ACOS(SIN(RADIANS(G876))*SIN(RADIANS(E882))+COS(RADIANS(G876))*COS(RADIANS(E882))*COS(RADIANS(AI872))))&gt;90,0,$F$4*$F$5/E881^2*(SIN(RADIANS(G876))*SIN(RADIANS(E882))+COS(RADIANS(G876))*COS(RADIANS(E882))*COS(RADIANS(AI872))))</f>
        <v>#DIV/0!</v>
      </c>
      <c r="AJ876" t="e">
        <f>IF(DEGREES(ACOS(SIN(RADIANS(G876))*SIN(RADIANS(E882))+COS(RADIANS(G876))*COS(RADIANS(E882))*COS(RADIANS(AJ872))))&gt;90,0,$F$4*$F$5/E881^2*(SIN(RADIANS(G876))*SIN(RADIANS(E882))+COS(RADIANS(G876))*COS(RADIANS(E882))*COS(RADIANS(AJ872))))</f>
        <v>#DIV/0!</v>
      </c>
      <c r="AK876">
        <f>IF(DEGREES(ACOS(SIN(RADIANS(G876))*SIN(RADIANS(E882))+COS(RADIANS(G876))*COS(RADIANS(E882))*COS(RADIANS(AK872))))&gt;90,0,$F$4*$F$5/E881^2*(SIN(RADIANS(G876))*SIN(RADIANS(E882))+COS(RADIANS(G876))*COS(RADIANS(E882))*COS(RADIANS(AK872))))</f>
        <v>0</v>
      </c>
      <c r="AL876">
        <f>IF(DEGREES(ACOS(SIN(RADIANS(G876))*SIN(RADIANS(E882))+COS(RADIANS(G876))*COS(RADIANS(E882))*COS(RADIANS(AL872))))&gt;90,0,$F$4*$F$5/E881^2*(SIN(RADIANS(G876))*SIN(RADIANS(E882))+COS(RADIANS(G876))*COS(RADIANS(E882))*COS(RADIANS(AL872))))</f>
        <v>0</v>
      </c>
      <c r="AM876">
        <f>IF(DEGREES(ACOS(SIN(RADIANS(G876))*SIN(RADIANS(E882))+COS(RADIANS(G876))*COS(RADIANS(E882))*COS(RADIANS(AM872))))&gt;90,0,$F$4*$F$5/E881^2*(SIN(RADIANS(G876))*SIN(RADIANS(E882))+COS(RADIANS(G876))*COS(RADIANS(E882))*COS(RADIANS(AM872))))</f>
        <v>0</v>
      </c>
      <c r="AN876">
        <f>IF(DEGREES(ACOS(SIN(RADIANS(G876))*SIN(RADIANS(E882))+COS(RADIANS(G876))*COS(RADIANS(E882))*COS(RADIANS(AN872))))&gt;90,0,$F$4*$F$5/E881^2*(SIN(RADIANS(G876))*SIN(RADIANS(E882))+COS(RADIANS(G876))*COS(RADIANS(E882))*COS(RADIANS(AN872))))</f>
        <v>0</v>
      </c>
      <c r="AO876">
        <f>IF(DEGREES(ACOS(SIN(RADIANS(G876))*SIN(RADIANS(E882))+COS(RADIANS(G876))*COS(RADIANS(E882))*COS(RADIANS(AO872))))&gt;90,0,$F$4*$F$5/E881^2*(SIN(RADIANS(G876))*SIN(RADIANS(E882))+COS(RADIANS(G876))*COS(RADIANS(E882))*COS(RADIANS(AO872))))</f>
        <v>0</v>
      </c>
      <c r="AP876">
        <f>IF(DEGREES(ACOS(SIN(RADIANS(G876))*SIN(RADIANS(E882))+COS(RADIANS(G876))*COS(RADIANS(E882))*COS(RADIANS(AP872))))&gt;90,0,$F$4*$F$5/E881^2*(SIN(RADIANS(G876))*SIN(RADIANS(E882))+COS(RADIANS(G876))*COS(RADIANS(E882))*COS(RADIANS(AP872))))</f>
        <v>0</v>
      </c>
      <c r="AQ876">
        <f>IF(DEGREES(ACOS(SIN(RADIANS(G876))*SIN(RADIANS(E882))+COS(RADIANS(G876))*COS(RADIANS(E882))*COS(RADIANS(AQ872))))&gt;90,0,$F$4*$F$5/E881^2*(SIN(RADIANS(G876))*SIN(RADIANS(E882))+COS(RADIANS(G876))*COS(RADIANS(E882))*COS(RADIANS(AQ872))))</f>
        <v>0</v>
      </c>
      <c r="AR876">
        <f>IF(DEGREES(ACOS(SIN(RADIANS(G876))*SIN(RADIANS(E882))+COS(RADIANS(G876))*COS(RADIANS(E882))*COS(RADIANS(AR872))))&gt;90,0,$F$4*$F$5/E881^2*(SIN(RADIANS(G876))*SIN(RADIANS(E882))+COS(RADIANS(G876))*COS(RADIANS(E882))*COS(RADIANS(AR872))))</f>
        <v>0</v>
      </c>
    </row>
    <row r="877" spans="2:44" x14ac:dyDescent="0.5">
      <c r="B877" s="40" t="s">
        <v>727</v>
      </c>
      <c r="E877">
        <f>IF(E874&lt;360,E874/360,(E874-360)/360)</f>
        <v>0</v>
      </c>
      <c r="G877">
        <v>60</v>
      </c>
      <c r="I877">
        <f>IF(DEGREES(ACOS(SIN(RADIANS(G877))*SIN(RADIANS(E882))+COS(RADIANS(G877))*COS(RADIANS(E882))*COS(RADIANS(I872))))&gt;90,0,$F$4*$F$5/E881^2*(SIN(RADIANS(G877))*SIN(RADIANS(E882))+COS(RADIANS(G877))*COS(RADIANS(E882))*COS(RADIANS(I872))))</f>
        <v>0</v>
      </c>
      <c r="J877">
        <f>IF(DEGREES(ACOS(SIN(RADIANS(G877))*SIN(RADIANS(E882))+COS(RADIANS(G877))*COS(RADIANS(E882))*COS(RADIANS(J872))))&gt;90,0,$F$4*$F$5/E881^2*(SIN(RADIANS(G877))*SIN(RADIANS(E882))+COS(RADIANS(G877))*COS(RADIANS(E882))*COS(RADIANS(J872))))</f>
        <v>0</v>
      </c>
      <c r="K877">
        <f>IF(DEGREES(ACOS(SIN(RADIANS(G877))*SIN(RADIANS(E882))+COS(RADIANS(G877))*COS(RADIANS(E882))*COS(RADIANS(K872))))&gt;90,0,$F$4*$F$5/E881^2*(SIN(RADIANS(G877))*SIN(RADIANS(E882))+COS(RADIANS(G877))*COS(RADIANS(E882))*COS(RADIANS(K872))))</f>
        <v>0</v>
      </c>
      <c r="L877">
        <f>IF(DEGREES(ACOS(SIN(RADIANS(G877))*SIN(RADIANS(E882))+COS(RADIANS(G877))*COS(RADIANS(E882))*COS(RADIANS(L872))))&gt;90,0,$F$4*$F$5/E881^2*(SIN(RADIANS(G877))*SIN(RADIANS(E882))+COS(RADIANS(G877))*COS(RADIANS(E882))*COS(RADIANS(L872))))</f>
        <v>0</v>
      </c>
      <c r="M877">
        <f>IF(DEGREES(ACOS(SIN(RADIANS(G877))*SIN(RADIANS(E882))+COS(RADIANS(G877))*COS(RADIANS(E882))*COS(RADIANS(M872))))&gt;90,0,$F$4*$F$5/E881^2*(SIN(RADIANS(G877))*SIN(RADIANS(E882))+COS(RADIANS(G877))*COS(RADIANS(E882))*COS(RADIANS(M872))))</f>
        <v>0</v>
      </c>
      <c r="N877">
        <f>IF(DEGREES(ACOS(SIN(RADIANS(G877))*SIN(RADIANS(E882))+COS(RADIANS(G877))*COS(RADIANS(E882))*COS(RADIANS(N872))))&gt;90,0,$F$4*$F$5/E881^2*(SIN(RADIANS(G877))*SIN(RADIANS(E882))+COS(RADIANS(G877))*COS(RADIANS(E882))*COS(RADIANS(N872))))</f>
        <v>0</v>
      </c>
      <c r="O877">
        <f>IF(DEGREES(ACOS(SIN(RADIANS(G877))*SIN(RADIANS(E882))+COS(RADIANS(G877))*COS(RADIANS(E882))*COS(RADIANS(O872))))&gt;90,0,$F$4*$F$5/E881^2*(SIN(RADIANS(G877))*SIN(RADIANS(E882))+COS(RADIANS(G877))*COS(RADIANS(E882))*COS(RADIANS(O872))))</f>
        <v>0</v>
      </c>
      <c r="P877">
        <f>IF(DEGREES(ACOS(SIN(RADIANS(G877))*SIN(RADIANS(E882))+COS(RADIANS(G877))*COS(RADIANS(E882))*COS(RADIANS(P872))))&gt;90,0,$F$4*$F$5/E881^2*(SIN(RADIANS(G877))*SIN(RADIANS(E882))+COS(RADIANS(G877))*COS(RADIANS(E882))*COS(RADIANS(P872))))</f>
        <v>0</v>
      </c>
      <c r="Q877">
        <f>IF(DEGREES(ACOS(SIN(RADIANS(G877))*SIN(RADIANS(E882))+COS(RADIANS(G877))*COS(RADIANS(E882))*COS(RADIANS(Q872))))&gt;90,0,$F$4*$F$5/E881^2*(SIN(RADIANS(G877))*SIN(RADIANS(E882))+COS(RADIANS(G877))*COS(RADIANS(E882))*COS(RADIANS(Q872))))</f>
        <v>0</v>
      </c>
      <c r="R877" t="e">
        <f>IF(DEGREES(ACOS(SIN(RADIANS(G877))*SIN(RADIANS(E882))+COS(RADIANS(G877))*COS(RADIANS(E882))*COS(RADIANS(R872))))&gt;90,0,$F$4*$F$5/E881^2*(SIN(RADIANS(G877))*SIN(RADIANS(E882))+COS(RADIANS(G877))*COS(RADIANS(E882))*COS(RADIANS(R872))))</f>
        <v>#DIV/0!</v>
      </c>
      <c r="S877" t="e">
        <f>IF(DEGREES(ACOS(SIN(RADIANS(G877))*SIN(RADIANS(E882))+COS(RADIANS(G877))*COS(RADIANS(E882))*COS(RADIANS(S872))))&gt;90,0,$F$4*$F$5/E881^2*(SIN(RADIANS(G877))*SIN(RADIANS(E882))+COS(RADIANS(G877))*COS(RADIANS(E882))*COS(RADIANS(S872))))</f>
        <v>#DIV/0!</v>
      </c>
      <c r="T877" t="e">
        <f>IF(DEGREES(ACOS(SIN(RADIANS(G877))*SIN(RADIANS(E882))+COS(RADIANS(G877))*COS(RADIANS(E882))*COS(RADIANS(T872))))&gt;90,0,$F$4*$F$5/E881^2*(SIN(RADIANS(G877))*SIN(RADIANS(E882))+COS(RADIANS(G877))*COS(RADIANS(E882))*COS(RADIANS(T872))))</f>
        <v>#DIV/0!</v>
      </c>
      <c r="U877" t="e">
        <f>IF(DEGREES(ACOS(SIN(RADIANS(G877))*SIN(RADIANS(E882))+COS(RADIANS(G877))*COS(RADIANS(E882))*COS(RADIANS(U872))))&gt;90,0,$F$4*$F$5/E881^2*(SIN(RADIANS(G877))*SIN(RADIANS(E882))+COS(RADIANS(G877))*COS(RADIANS(E882))*COS(RADIANS(U872))))</f>
        <v>#DIV/0!</v>
      </c>
      <c r="V877" t="e">
        <f>IF(DEGREES(ACOS(SIN(RADIANS(G877))*SIN(RADIANS(E882))+COS(RADIANS(G877))*COS(RADIANS(E882))*COS(RADIANS(V872))))&gt;90,0,$F$4*$F$5/E881^2*(SIN(RADIANS(G877))*SIN(RADIANS(E882))+COS(RADIANS(G877))*COS(RADIANS(E882))*COS(RADIANS(V872))))</f>
        <v>#DIV/0!</v>
      </c>
      <c r="W877" t="e">
        <f>IF(DEGREES(ACOS(SIN(RADIANS(G877))*SIN(RADIANS(E882))+COS(RADIANS(G877))*COS(RADIANS(E882))*COS(RADIANS(W872))))&gt;90,0,$F$4*$F$5/E881^2*(SIN(RADIANS(G877))*SIN(RADIANS(E882))+COS(RADIANS(G877))*COS(RADIANS(E882))*COS(RADIANS(W872))))</f>
        <v>#DIV/0!</v>
      </c>
      <c r="X877" t="e">
        <f>IF(DEGREES(ACOS(SIN(RADIANS(G877))*SIN(RADIANS(E882))+COS(RADIANS(G877))*COS(RADIANS(E882))*COS(RADIANS(X872))))&gt;90,0,$F$4*$F$5/E881^2*(SIN(RADIANS(G877))*SIN(RADIANS(E882))+COS(RADIANS(G877))*COS(RADIANS(E882))*COS(RADIANS(X872))))</f>
        <v>#DIV/0!</v>
      </c>
      <c r="Y877" t="e">
        <f>IF(DEGREES(ACOS(SIN(RADIANS(G877))*SIN(RADIANS(E882))+COS(RADIANS(G877))*COS(RADIANS(E882))*COS(RADIANS(Y872))))&gt;90,0,$F$4*$F$5/E881^2*(SIN(RADIANS(G877))*SIN(RADIANS(E882))+COS(RADIANS(G877))*COS(RADIANS(E882))*COS(RADIANS(Y872))))</f>
        <v>#DIV/0!</v>
      </c>
      <c r="Z877" t="e">
        <f>IF(DEGREES(ACOS(SIN(RADIANS(G877))*SIN(RADIANS(E882))+COS(RADIANS(G877))*COS(RADIANS(E882))*COS(RADIANS(Z872))))&gt;90,0,$F$4*$F$5/E881^2*(SIN(RADIANS(G877))*SIN(RADIANS(E882))+COS(RADIANS(G877))*COS(RADIANS(E882))*COS(RADIANS(Z872))))</f>
        <v>#DIV/0!</v>
      </c>
      <c r="AA877" t="e">
        <f>IF(DEGREES(ACOS(SIN(RADIANS(G877))*SIN(RADIANS(E882))+COS(RADIANS(G877))*COS(RADIANS(E882))*COS(RADIANS(AA872))))&gt;90,0,$F$4*$F$5/E881^2*(SIN(RADIANS(G877))*SIN(RADIANS(E882))+COS(RADIANS(G877))*COS(RADIANS(E882))*COS(RADIANS(AA872))))</f>
        <v>#DIV/0!</v>
      </c>
      <c r="AB877" t="e">
        <f>IF(DEGREES(ACOS(SIN(RADIANS(G877))*SIN(RADIANS(E882))+COS(RADIANS(G877))*COS(RADIANS(E882))*COS(RADIANS(AB872))))&gt;90,0,$F$4*$F$5/E881^2*(SIN(RADIANS(G877))*SIN(RADIANS(E882))+COS(RADIANS(G877))*COS(RADIANS(E882))*COS(RADIANS(AB872))))</f>
        <v>#DIV/0!</v>
      </c>
      <c r="AC877" t="e">
        <f>IF(DEGREES(ACOS(SIN(RADIANS(G877))*SIN(RADIANS(E882))+COS(RADIANS(G877))*COS(RADIANS(E882))*COS(RADIANS(AC872))))&gt;90,0,$F$4*$F$5/E881^2*(SIN(RADIANS(G877))*SIN(RADIANS(E882))+COS(RADIANS(G877))*COS(RADIANS(E882))*COS(RADIANS(AC872))))</f>
        <v>#DIV/0!</v>
      </c>
      <c r="AD877" t="e">
        <f>IF(DEGREES(ACOS(SIN(RADIANS(G877))*SIN(RADIANS(E882))+COS(RADIANS(G877))*COS(RADIANS(E882))*COS(RADIANS(AD872))))&gt;90,0,$F$4*$F$5/E881^2*(SIN(RADIANS(G877))*SIN(RADIANS(E882))+COS(RADIANS(G877))*COS(RADIANS(E882))*COS(RADIANS(AD872))))</f>
        <v>#DIV/0!</v>
      </c>
      <c r="AE877" t="e">
        <f>IF(DEGREES(ACOS(SIN(RADIANS(G877))*SIN(RADIANS(E882))+COS(RADIANS(G877))*COS(RADIANS(E882))*COS(RADIANS(AE872))))&gt;90,0,$F$4*$F$5/E881^2*(SIN(RADIANS(G877))*SIN(RADIANS(E882))+COS(RADIANS(G877))*COS(RADIANS(E882))*COS(RADIANS(AE872))))</f>
        <v>#DIV/0!</v>
      </c>
      <c r="AF877" t="e">
        <f>IF(DEGREES(ACOS(SIN(RADIANS(G877))*SIN(RADIANS(E882))+COS(RADIANS(G877))*COS(RADIANS(E882))*COS(RADIANS(AF872))))&gt;90,0,$F$4*$F$5/E881^2*(SIN(RADIANS(G877))*SIN(RADIANS(E882))+COS(RADIANS(G877))*COS(RADIANS(E882))*COS(RADIANS(AF872))))</f>
        <v>#DIV/0!</v>
      </c>
      <c r="AG877" t="e">
        <f>IF(DEGREES(ACOS(SIN(RADIANS(G877))*SIN(RADIANS(E882))+COS(RADIANS(G877))*COS(RADIANS(E882))*COS(RADIANS(AG872))))&gt;90,0,$F$4*$F$5/E881^2*(SIN(RADIANS(G877))*SIN(RADIANS(E882))+COS(RADIANS(G877))*COS(RADIANS(E882))*COS(RADIANS(AG872))))</f>
        <v>#DIV/0!</v>
      </c>
      <c r="AH877" t="e">
        <f>IF(DEGREES(ACOS(SIN(RADIANS(G877))*SIN(RADIANS(E882))+COS(RADIANS(G877))*COS(RADIANS(E882))*COS(RADIANS(AH872))))&gt;90,0,$F$4*$F$5/E881^2*(SIN(RADIANS(G877))*SIN(RADIANS(E882))+COS(RADIANS(G877))*COS(RADIANS(E882))*COS(RADIANS(AH872))))</f>
        <v>#DIV/0!</v>
      </c>
      <c r="AI877" t="e">
        <f>IF(DEGREES(ACOS(SIN(RADIANS(G877))*SIN(RADIANS(E882))+COS(RADIANS(G877))*COS(RADIANS(E882))*COS(RADIANS(AI872))))&gt;90,0,$F$4*$F$5/E881^2*(SIN(RADIANS(G877))*SIN(RADIANS(E882))+COS(RADIANS(G877))*COS(RADIANS(E882))*COS(RADIANS(AI872))))</f>
        <v>#DIV/0!</v>
      </c>
      <c r="AJ877" t="e">
        <f>IF(DEGREES(ACOS(SIN(RADIANS(G877))*SIN(RADIANS(E882))+COS(RADIANS(G877))*COS(RADIANS(E882))*COS(RADIANS(AJ872))))&gt;90,0,$F$4*$F$5/E881^2*(SIN(RADIANS(G877))*SIN(RADIANS(E882))+COS(RADIANS(G877))*COS(RADIANS(E882))*COS(RADIANS(AJ872))))</f>
        <v>#DIV/0!</v>
      </c>
      <c r="AK877">
        <f>IF(DEGREES(ACOS(SIN(RADIANS(G877))*SIN(RADIANS(E882))+COS(RADIANS(G877))*COS(RADIANS(E882))*COS(RADIANS(AK872))))&gt;90,0,$F$4*$F$5/E881^2*(SIN(RADIANS(G877))*SIN(RADIANS(E882))+COS(RADIANS(G877))*COS(RADIANS(E882))*COS(RADIANS(AK872))))</f>
        <v>0</v>
      </c>
      <c r="AL877">
        <f>IF(DEGREES(ACOS(SIN(RADIANS(G877))*SIN(RADIANS(E882))+COS(RADIANS(G877))*COS(RADIANS(E882))*COS(RADIANS(AL872))))&gt;90,0,$F$4*$F$5/E881^2*(SIN(RADIANS(G877))*SIN(RADIANS(E882))+COS(RADIANS(G877))*COS(RADIANS(E882))*COS(RADIANS(AL872))))</f>
        <v>0</v>
      </c>
      <c r="AM877">
        <f>IF(DEGREES(ACOS(SIN(RADIANS(G877))*SIN(RADIANS(E882))+COS(RADIANS(G877))*COS(RADIANS(E882))*COS(RADIANS(AM872))))&gt;90,0,$F$4*$F$5/E881^2*(SIN(RADIANS(G877))*SIN(RADIANS(E882))+COS(RADIANS(G877))*COS(RADIANS(E882))*COS(RADIANS(AM872))))</f>
        <v>0</v>
      </c>
      <c r="AN877">
        <f>IF(DEGREES(ACOS(SIN(RADIANS(G877))*SIN(RADIANS(E882))+COS(RADIANS(G877))*COS(RADIANS(E882))*COS(RADIANS(AN872))))&gt;90,0,$F$4*$F$5/E881^2*(SIN(RADIANS(G877))*SIN(RADIANS(E882))+COS(RADIANS(G877))*COS(RADIANS(E882))*COS(RADIANS(AN872))))</f>
        <v>0</v>
      </c>
      <c r="AO877">
        <f>IF(DEGREES(ACOS(SIN(RADIANS(G877))*SIN(RADIANS(E882))+COS(RADIANS(G877))*COS(RADIANS(E882))*COS(RADIANS(AO872))))&gt;90,0,$F$4*$F$5/E881^2*(SIN(RADIANS(G877))*SIN(RADIANS(E882))+COS(RADIANS(G877))*COS(RADIANS(E882))*COS(RADIANS(AO872))))</f>
        <v>0</v>
      </c>
      <c r="AP877">
        <f>IF(DEGREES(ACOS(SIN(RADIANS(G877))*SIN(RADIANS(E882))+COS(RADIANS(G877))*COS(RADIANS(E882))*COS(RADIANS(AP872))))&gt;90,0,$F$4*$F$5/E881^2*(SIN(RADIANS(G877))*SIN(RADIANS(E882))+COS(RADIANS(G877))*COS(RADIANS(E882))*COS(RADIANS(AP872))))</f>
        <v>0</v>
      </c>
      <c r="AQ877">
        <f>IF(DEGREES(ACOS(SIN(RADIANS(G877))*SIN(RADIANS(E882))+COS(RADIANS(G877))*COS(RADIANS(E882))*COS(RADIANS(AQ872))))&gt;90,0,$F$4*$F$5/E881^2*(SIN(RADIANS(G877))*SIN(RADIANS(E882))+COS(RADIANS(G877))*COS(RADIANS(E882))*COS(RADIANS(AQ872))))</f>
        <v>0</v>
      </c>
      <c r="AR877">
        <f>IF(DEGREES(ACOS(SIN(RADIANS(G877))*SIN(RADIANS(E882))+COS(RADIANS(G877))*COS(RADIANS(E882))*COS(RADIANS(AR872))))&gt;90,0,$F$4*$F$5/E881^2*(SIN(RADIANS(G877))*SIN(RADIANS(E882))+COS(RADIANS(G877))*COS(RADIANS(E882))*COS(RADIANS(AR872))))</f>
        <v>0</v>
      </c>
    </row>
    <row r="878" spans="2:44" x14ac:dyDescent="0.5">
      <c r="B878" s="40" t="s">
        <v>782</v>
      </c>
      <c r="E878">
        <f>E877*$F$11</f>
        <v>0</v>
      </c>
      <c r="G878">
        <v>50</v>
      </c>
      <c r="I878">
        <f>IF(DEGREES(ACOS(SIN(RADIANS(G878))*SIN(RADIANS(E882))+COS(RADIANS(G878))*COS(RADIANS(E882))*COS(RADIANS(I872))))&gt;90,0,$F$4*$F$5/E881^2*(SIN(RADIANS(G878))*SIN(RADIANS(E882))+COS(RADIANS(G878))*COS(RADIANS(E882))*COS(RADIANS(I872))))</f>
        <v>0</v>
      </c>
      <c r="J878">
        <f>IF(DEGREES(ACOS(SIN(RADIANS(G878))*SIN(RADIANS(E882))+COS(RADIANS(G878))*COS(RADIANS(E882))*COS(RADIANS(J872))))&gt;90,0,$F$4*$F$5/E881^2*(SIN(RADIANS(G878))*SIN(RADIANS(E882))+COS(RADIANS(G878))*COS(RADIANS(E882))*COS(RADIANS(J872))))</f>
        <v>0</v>
      </c>
      <c r="K878">
        <f>IF(DEGREES(ACOS(SIN(RADIANS(G878))*SIN(RADIANS(E882))+COS(RADIANS(G878))*COS(RADIANS(E882))*COS(RADIANS(K872))))&gt;90,0,$F$4*$F$5/E881^2*(SIN(RADIANS(G878))*SIN(RADIANS(E882))+COS(RADIANS(G878))*COS(RADIANS(E882))*COS(RADIANS(K872))))</f>
        <v>0</v>
      </c>
      <c r="L878">
        <f>IF(DEGREES(ACOS(SIN(RADIANS(G878))*SIN(RADIANS(E882))+COS(RADIANS(G878))*COS(RADIANS(E882))*COS(RADIANS(L872))))&gt;90,0,$F$4*$F$5/E881^2*(SIN(RADIANS(G878))*SIN(RADIANS(E882))+COS(RADIANS(G878))*COS(RADIANS(E882))*COS(RADIANS(L872))))</f>
        <v>0</v>
      </c>
      <c r="M878">
        <f>IF(DEGREES(ACOS(SIN(RADIANS(G878))*SIN(RADIANS(E882))+COS(RADIANS(G878))*COS(RADIANS(E882))*COS(RADIANS(M872))))&gt;90,0,$F$4*$F$5/E881^2*(SIN(RADIANS(G878))*SIN(RADIANS(E882))+COS(RADIANS(G878))*COS(RADIANS(E882))*COS(RADIANS(M872))))</f>
        <v>0</v>
      </c>
      <c r="N878">
        <f>IF(DEGREES(ACOS(SIN(RADIANS(G878))*SIN(RADIANS(E882))+COS(RADIANS(G878))*COS(RADIANS(E882))*COS(RADIANS(N872))))&gt;90,0,$F$4*$F$5/E881^2*(SIN(RADIANS(G878))*SIN(RADIANS(E882))+COS(RADIANS(G878))*COS(RADIANS(E882))*COS(RADIANS(N872))))</f>
        <v>0</v>
      </c>
      <c r="O878">
        <f>IF(DEGREES(ACOS(SIN(RADIANS(G878))*SIN(RADIANS(E882))+COS(RADIANS(G878))*COS(RADIANS(E882))*COS(RADIANS(O872))))&gt;90,0,$F$4*$F$5/E881^2*(SIN(RADIANS(G878))*SIN(RADIANS(E882))+COS(RADIANS(G878))*COS(RADIANS(E882))*COS(RADIANS(O872))))</f>
        <v>0</v>
      </c>
      <c r="P878">
        <f>IF(DEGREES(ACOS(SIN(RADIANS(G878))*SIN(RADIANS(E882))+COS(RADIANS(G878))*COS(RADIANS(E882))*COS(RADIANS(P872))))&gt;90,0,$F$4*$F$5/E881^2*(SIN(RADIANS(G878))*SIN(RADIANS(E882))+COS(RADIANS(G878))*COS(RADIANS(E882))*COS(RADIANS(P872))))</f>
        <v>0</v>
      </c>
      <c r="Q878">
        <f>IF(DEGREES(ACOS(SIN(RADIANS(G878))*SIN(RADIANS(E882))+COS(RADIANS(G878))*COS(RADIANS(E882))*COS(RADIANS(Q872))))&gt;90,0,$F$4*$F$5/E881^2*(SIN(RADIANS(G878))*SIN(RADIANS(E882))+COS(RADIANS(G878))*COS(RADIANS(E882))*COS(RADIANS(Q872))))</f>
        <v>0</v>
      </c>
      <c r="R878" t="e">
        <f>IF(DEGREES(ACOS(SIN(RADIANS(G878))*SIN(RADIANS(E882))+COS(RADIANS(G878))*COS(RADIANS(E882))*COS(RADIANS(R872))))&gt;90,0,$F$4*$F$5/E881^2*(SIN(RADIANS(G878))*SIN(RADIANS(E882))+COS(RADIANS(G878))*COS(RADIANS(E882))*COS(RADIANS(R872))))</f>
        <v>#DIV/0!</v>
      </c>
      <c r="S878" t="e">
        <f>IF(DEGREES(ACOS(SIN(RADIANS(G878))*SIN(RADIANS(E882))+COS(RADIANS(G878))*COS(RADIANS(E882))*COS(RADIANS(S872))))&gt;90,0,$F$4*$F$5/E881^2*(SIN(RADIANS(G878))*SIN(RADIANS(E882))+COS(RADIANS(G878))*COS(RADIANS(E882))*COS(RADIANS(S872))))</f>
        <v>#DIV/0!</v>
      </c>
      <c r="T878" t="e">
        <f>IF(DEGREES(ACOS(SIN(RADIANS(G878))*SIN(RADIANS(E882))+COS(RADIANS(G878))*COS(RADIANS(E882))*COS(RADIANS(T872))))&gt;90,0,$F$4*$F$5/E881^2*(SIN(RADIANS(G878))*SIN(RADIANS(E882))+COS(RADIANS(G878))*COS(RADIANS(E882))*COS(RADIANS(T872))))</f>
        <v>#DIV/0!</v>
      </c>
      <c r="U878" t="e">
        <f>IF(DEGREES(ACOS(SIN(RADIANS(G878))*SIN(RADIANS(E882))+COS(RADIANS(G878))*COS(RADIANS(E882))*COS(RADIANS(U872))))&gt;90,0,$F$4*$F$5/E881^2*(SIN(RADIANS(G878))*SIN(RADIANS(E882))+COS(RADIANS(G878))*COS(RADIANS(E882))*COS(RADIANS(U872))))</f>
        <v>#DIV/0!</v>
      </c>
      <c r="V878" t="e">
        <f>IF(DEGREES(ACOS(SIN(RADIANS(G878))*SIN(RADIANS(E882))+COS(RADIANS(G878))*COS(RADIANS(E882))*COS(RADIANS(V872))))&gt;90,0,$F$4*$F$5/E881^2*(SIN(RADIANS(G878))*SIN(RADIANS(E882))+COS(RADIANS(G878))*COS(RADIANS(E882))*COS(RADIANS(V872))))</f>
        <v>#DIV/0!</v>
      </c>
      <c r="W878" t="e">
        <f>IF(DEGREES(ACOS(SIN(RADIANS(G878))*SIN(RADIANS(E882))+COS(RADIANS(G878))*COS(RADIANS(E882))*COS(RADIANS(W872))))&gt;90,0,$F$4*$F$5/E881^2*(SIN(RADIANS(G878))*SIN(RADIANS(E882))+COS(RADIANS(G878))*COS(RADIANS(E882))*COS(RADIANS(W872))))</f>
        <v>#DIV/0!</v>
      </c>
      <c r="X878" t="e">
        <f>IF(DEGREES(ACOS(SIN(RADIANS(G878))*SIN(RADIANS(E882))+COS(RADIANS(G878))*COS(RADIANS(E882))*COS(RADIANS(X872))))&gt;90,0,$F$4*$F$5/E881^2*(SIN(RADIANS(G878))*SIN(RADIANS(E882))+COS(RADIANS(G878))*COS(RADIANS(E882))*COS(RADIANS(X872))))</f>
        <v>#DIV/0!</v>
      </c>
      <c r="Y878" t="e">
        <f>IF(DEGREES(ACOS(SIN(RADIANS(G878))*SIN(RADIANS(E882))+COS(RADIANS(G878))*COS(RADIANS(E882))*COS(RADIANS(Y872))))&gt;90,0,$F$4*$F$5/E881^2*(SIN(RADIANS(G878))*SIN(RADIANS(E882))+COS(RADIANS(G878))*COS(RADIANS(E882))*COS(RADIANS(Y872))))</f>
        <v>#DIV/0!</v>
      </c>
      <c r="Z878" t="e">
        <f>IF(DEGREES(ACOS(SIN(RADIANS(G878))*SIN(RADIANS(E882))+COS(RADIANS(G878))*COS(RADIANS(E882))*COS(RADIANS(Z872))))&gt;90,0,$F$4*$F$5/E881^2*(SIN(RADIANS(G878))*SIN(RADIANS(E882))+COS(RADIANS(G878))*COS(RADIANS(E882))*COS(RADIANS(Z872))))</f>
        <v>#DIV/0!</v>
      </c>
      <c r="AA878" t="e">
        <f>IF(DEGREES(ACOS(SIN(RADIANS(G878))*SIN(RADIANS(E882))+COS(RADIANS(G878))*COS(RADIANS(E882))*COS(RADIANS(AA872))))&gt;90,0,$F$4*$F$5/E881^2*(SIN(RADIANS(G878))*SIN(RADIANS(E882))+COS(RADIANS(G878))*COS(RADIANS(E882))*COS(RADIANS(AA872))))</f>
        <v>#DIV/0!</v>
      </c>
      <c r="AB878" t="e">
        <f>IF(DEGREES(ACOS(SIN(RADIANS(G878))*SIN(RADIANS(E882))+COS(RADIANS(G878))*COS(RADIANS(E882))*COS(RADIANS(AB872))))&gt;90,0,$F$4*$F$5/E881^2*(SIN(RADIANS(G878))*SIN(RADIANS(E882))+COS(RADIANS(G878))*COS(RADIANS(E882))*COS(RADIANS(AB872))))</f>
        <v>#DIV/0!</v>
      </c>
      <c r="AC878" t="e">
        <f>IF(DEGREES(ACOS(SIN(RADIANS(G878))*SIN(RADIANS(E882))+COS(RADIANS(G878))*COS(RADIANS(E882))*COS(RADIANS(AC872))))&gt;90,0,$F$4*$F$5/E881^2*(SIN(RADIANS(G878))*SIN(RADIANS(E882))+COS(RADIANS(G878))*COS(RADIANS(E882))*COS(RADIANS(AC872))))</f>
        <v>#DIV/0!</v>
      </c>
      <c r="AD878" t="e">
        <f>IF(DEGREES(ACOS(SIN(RADIANS(G878))*SIN(RADIANS(E882))+COS(RADIANS(G878))*COS(RADIANS(E882))*COS(RADIANS(AD872))))&gt;90,0,$F$4*$F$5/E881^2*(SIN(RADIANS(G878))*SIN(RADIANS(E882))+COS(RADIANS(G878))*COS(RADIANS(E882))*COS(RADIANS(AD872))))</f>
        <v>#DIV/0!</v>
      </c>
      <c r="AE878" t="e">
        <f>IF(DEGREES(ACOS(SIN(RADIANS(G878))*SIN(RADIANS(E882))+COS(RADIANS(G878))*COS(RADIANS(E882))*COS(RADIANS(AE872))))&gt;90,0,$F$4*$F$5/E881^2*(SIN(RADIANS(G878))*SIN(RADIANS(E882))+COS(RADIANS(G878))*COS(RADIANS(E882))*COS(RADIANS(AE872))))</f>
        <v>#DIV/0!</v>
      </c>
      <c r="AF878" t="e">
        <f>IF(DEGREES(ACOS(SIN(RADIANS(G878))*SIN(RADIANS(E882))+COS(RADIANS(G878))*COS(RADIANS(E882))*COS(RADIANS(AF872))))&gt;90,0,$F$4*$F$5/E881^2*(SIN(RADIANS(G878))*SIN(RADIANS(E882))+COS(RADIANS(G878))*COS(RADIANS(E882))*COS(RADIANS(AF872))))</f>
        <v>#DIV/0!</v>
      </c>
      <c r="AG878" t="e">
        <f>IF(DEGREES(ACOS(SIN(RADIANS(G878))*SIN(RADIANS(E882))+COS(RADIANS(G878))*COS(RADIANS(E882))*COS(RADIANS(AG872))))&gt;90,0,$F$4*$F$5/E881^2*(SIN(RADIANS(G878))*SIN(RADIANS(E882))+COS(RADIANS(G878))*COS(RADIANS(E882))*COS(RADIANS(AG872))))</f>
        <v>#DIV/0!</v>
      </c>
      <c r="AH878" t="e">
        <f>IF(DEGREES(ACOS(SIN(RADIANS(G878))*SIN(RADIANS(E882))+COS(RADIANS(G878))*COS(RADIANS(E882))*COS(RADIANS(AH872))))&gt;90,0,$F$4*$F$5/E881^2*(SIN(RADIANS(G878))*SIN(RADIANS(E882))+COS(RADIANS(G878))*COS(RADIANS(E882))*COS(RADIANS(AH872))))</f>
        <v>#DIV/0!</v>
      </c>
      <c r="AI878" t="e">
        <f>IF(DEGREES(ACOS(SIN(RADIANS(G878))*SIN(RADIANS(E882))+COS(RADIANS(G878))*COS(RADIANS(E882))*COS(RADIANS(AI872))))&gt;90,0,$F$4*$F$5/E881^2*(SIN(RADIANS(G878))*SIN(RADIANS(E882))+COS(RADIANS(G878))*COS(RADIANS(E882))*COS(RADIANS(AI872))))</f>
        <v>#DIV/0!</v>
      </c>
      <c r="AJ878" t="e">
        <f>IF(DEGREES(ACOS(SIN(RADIANS(G878))*SIN(RADIANS(E882))+COS(RADIANS(G878))*COS(RADIANS(E882))*COS(RADIANS(AJ872))))&gt;90,0,$F$4*$F$5/E881^2*(SIN(RADIANS(G878))*SIN(RADIANS(E882))+COS(RADIANS(G878))*COS(RADIANS(E882))*COS(RADIANS(AJ872))))</f>
        <v>#DIV/0!</v>
      </c>
      <c r="AK878">
        <f>IF(DEGREES(ACOS(SIN(RADIANS(G878))*SIN(RADIANS(E882))+COS(RADIANS(G878))*COS(RADIANS(E882))*COS(RADIANS(AK872))))&gt;90,0,$F$4*$F$5/E881^2*(SIN(RADIANS(G878))*SIN(RADIANS(E882))+COS(RADIANS(G878))*COS(RADIANS(E882))*COS(RADIANS(AK872))))</f>
        <v>0</v>
      </c>
      <c r="AL878">
        <f>IF(DEGREES(ACOS(SIN(RADIANS(G878))*SIN(RADIANS(E882))+COS(RADIANS(G878))*COS(RADIANS(E882))*COS(RADIANS(AL872))))&gt;90,0,$F$4*$F$5/E881^2*(SIN(RADIANS(G878))*SIN(RADIANS(E882))+COS(RADIANS(G878))*COS(RADIANS(E882))*COS(RADIANS(AL872))))</f>
        <v>0</v>
      </c>
      <c r="AM878">
        <f>IF(DEGREES(ACOS(SIN(RADIANS(G878))*SIN(RADIANS(E882))+COS(RADIANS(G878))*COS(RADIANS(E882))*COS(RADIANS(AM872))))&gt;90,0,$F$4*$F$5/E881^2*(SIN(RADIANS(G878))*SIN(RADIANS(E882))+COS(RADIANS(G878))*COS(RADIANS(E882))*COS(RADIANS(AM872))))</f>
        <v>0</v>
      </c>
      <c r="AN878">
        <f>IF(DEGREES(ACOS(SIN(RADIANS(G878))*SIN(RADIANS(E882))+COS(RADIANS(G878))*COS(RADIANS(E882))*COS(RADIANS(AN872))))&gt;90,0,$F$4*$F$5/E881^2*(SIN(RADIANS(G878))*SIN(RADIANS(E882))+COS(RADIANS(G878))*COS(RADIANS(E882))*COS(RADIANS(AN872))))</f>
        <v>0</v>
      </c>
      <c r="AO878">
        <f>IF(DEGREES(ACOS(SIN(RADIANS(G878))*SIN(RADIANS(E882))+COS(RADIANS(G878))*COS(RADIANS(E882))*COS(RADIANS(AO872))))&gt;90,0,$F$4*$F$5/E881^2*(SIN(RADIANS(G878))*SIN(RADIANS(E882))+COS(RADIANS(G878))*COS(RADIANS(E882))*COS(RADIANS(AO872))))</f>
        <v>0</v>
      </c>
      <c r="AP878">
        <f>IF(DEGREES(ACOS(SIN(RADIANS(G878))*SIN(RADIANS(E882))+COS(RADIANS(G878))*COS(RADIANS(E882))*COS(RADIANS(AP872))))&gt;90,0,$F$4*$F$5/E881^2*(SIN(RADIANS(G878))*SIN(RADIANS(E882))+COS(RADIANS(G878))*COS(RADIANS(E882))*COS(RADIANS(AP872))))</f>
        <v>0</v>
      </c>
      <c r="AQ878">
        <f>IF(DEGREES(ACOS(SIN(RADIANS(G878))*SIN(RADIANS(E882))+COS(RADIANS(G878))*COS(RADIANS(E882))*COS(RADIANS(AQ872))))&gt;90,0,$F$4*$F$5/E881^2*(SIN(RADIANS(G878))*SIN(RADIANS(E882))+COS(RADIANS(G878))*COS(RADIANS(E882))*COS(RADIANS(AQ872))))</f>
        <v>0</v>
      </c>
      <c r="AR878">
        <f>IF(DEGREES(ACOS(SIN(RADIANS(G878))*SIN(RADIANS(E882))+COS(RADIANS(G878))*COS(RADIANS(E882))*COS(RADIANS(AR872))))&gt;90,0,$F$4*$F$5/E881^2*(SIN(RADIANS(G878))*SIN(RADIANS(E882))+COS(RADIANS(G878))*COS(RADIANS(E882))*COS(RADIANS(AR872))))</f>
        <v>0</v>
      </c>
    </row>
    <row r="879" spans="2:44" x14ac:dyDescent="0.5">
      <c r="B879" s="40" t="s">
        <v>783</v>
      </c>
      <c r="E879" t="str">
        <f>IF($F$10=0,"N/A",$F$10*(E874/360)-ROUNDDOWN($F$10*(E874/360),0))</f>
        <v>N/A</v>
      </c>
      <c r="G879">
        <v>40</v>
      </c>
      <c r="I879">
        <f>IF(DEGREES(ACOS(SIN(RADIANS(G879))*SIN(RADIANS(E882))+COS(RADIANS(G879))*COS(RADIANS(E882))*COS(RADIANS(I872))))&gt;90,0,$F$4*$F$5/E881^2*(SIN(RADIANS(G879))*SIN(RADIANS(E882))+COS(RADIANS(G879))*COS(RADIANS(E882))*COS(RADIANS(I872))))</f>
        <v>0</v>
      </c>
      <c r="J879">
        <f>IF(DEGREES(ACOS(SIN(RADIANS(G879))*SIN(RADIANS(E882))+COS(RADIANS(G879))*COS(RADIANS(E882))*COS(RADIANS(J872))))&gt;90,0,$F$4*$F$5/E881^2*(SIN(RADIANS(G879))*SIN(RADIANS(E882))+COS(RADIANS(G879))*COS(RADIANS(E882))*COS(RADIANS(J872))))</f>
        <v>0</v>
      </c>
      <c r="K879">
        <f>IF(DEGREES(ACOS(SIN(RADIANS(G879))*SIN(RADIANS(E882))+COS(RADIANS(G879))*COS(RADIANS(E882))*COS(RADIANS(K872))))&gt;90,0,$F$4*$F$5/E881^2*(SIN(RADIANS(G879))*SIN(RADIANS(E882))+COS(RADIANS(G879))*COS(RADIANS(E882))*COS(RADIANS(K872))))</f>
        <v>0</v>
      </c>
      <c r="L879">
        <f>IF(DEGREES(ACOS(SIN(RADIANS(G879))*SIN(RADIANS(E882))+COS(RADIANS(G879))*COS(RADIANS(E882))*COS(RADIANS(L872))))&gt;90,0,$F$4*$F$5/E881^2*(SIN(RADIANS(G879))*SIN(RADIANS(E882))+COS(RADIANS(G879))*COS(RADIANS(E882))*COS(RADIANS(L872))))</f>
        <v>0</v>
      </c>
      <c r="M879">
        <f>IF(DEGREES(ACOS(SIN(RADIANS(G879))*SIN(RADIANS(E882))+COS(RADIANS(G879))*COS(RADIANS(E882))*COS(RADIANS(M872))))&gt;90,0,$F$4*$F$5/E881^2*(SIN(RADIANS(G879))*SIN(RADIANS(E882))+COS(RADIANS(G879))*COS(RADIANS(E882))*COS(RADIANS(M872))))</f>
        <v>0</v>
      </c>
      <c r="N879">
        <f>IF(DEGREES(ACOS(SIN(RADIANS(G879))*SIN(RADIANS(E882))+COS(RADIANS(G879))*COS(RADIANS(E882))*COS(RADIANS(N872))))&gt;90,0,$F$4*$F$5/E881^2*(SIN(RADIANS(G879))*SIN(RADIANS(E882))+COS(RADIANS(G879))*COS(RADIANS(E882))*COS(RADIANS(N872))))</f>
        <v>0</v>
      </c>
      <c r="O879">
        <f>IF(DEGREES(ACOS(SIN(RADIANS(G879))*SIN(RADIANS(E882))+COS(RADIANS(G879))*COS(RADIANS(E882))*COS(RADIANS(O872))))&gt;90,0,$F$4*$F$5/E881^2*(SIN(RADIANS(G879))*SIN(RADIANS(E882))+COS(RADIANS(G879))*COS(RADIANS(E882))*COS(RADIANS(O872))))</f>
        <v>0</v>
      </c>
      <c r="P879">
        <f>IF(DEGREES(ACOS(SIN(RADIANS(G879))*SIN(RADIANS(E882))+COS(RADIANS(G879))*COS(RADIANS(E882))*COS(RADIANS(P872))))&gt;90,0,$F$4*$F$5/E881^2*(SIN(RADIANS(G879))*SIN(RADIANS(E882))+COS(RADIANS(G879))*COS(RADIANS(E882))*COS(RADIANS(P872))))</f>
        <v>0</v>
      </c>
      <c r="Q879">
        <f>IF(DEGREES(ACOS(SIN(RADIANS(G879))*SIN(RADIANS(E882))+COS(RADIANS(G879))*COS(RADIANS(E882))*COS(RADIANS(Q872))))&gt;90,0,$F$4*$F$5/E881^2*(SIN(RADIANS(G879))*SIN(RADIANS(E882))+COS(RADIANS(G879))*COS(RADIANS(E882))*COS(RADIANS(Q872))))</f>
        <v>0</v>
      </c>
      <c r="R879" t="e">
        <f>IF(DEGREES(ACOS(SIN(RADIANS(G879))*SIN(RADIANS(E882))+COS(RADIANS(G879))*COS(RADIANS(E882))*COS(RADIANS(R872))))&gt;90,0,$F$4*$F$5/E881^2*(SIN(RADIANS(G879))*SIN(RADIANS(E882))+COS(RADIANS(G879))*COS(RADIANS(E882))*COS(RADIANS(R872))))</f>
        <v>#DIV/0!</v>
      </c>
      <c r="S879" t="e">
        <f>IF(DEGREES(ACOS(SIN(RADIANS(G879))*SIN(RADIANS(E882))+COS(RADIANS(G879))*COS(RADIANS(E882))*COS(RADIANS(S872))))&gt;90,0,$F$4*$F$5/E881^2*(SIN(RADIANS(G879))*SIN(RADIANS(E882))+COS(RADIANS(G879))*COS(RADIANS(E882))*COS(RADIANS(S872))))</f>
        <v>#DIV/0!</v>
      </c>
      <c r="T879" t="e">
        <f>IF(DEGREES(ACOS(SIN(RADIANS(G879))*SIN(RADIANS(E882))+COS(RADIANS(G879))*COS(RADIANS(E882))*COS(RADIANS(T872))))&gt;90,0,$F$4*$F$5/E881^2*(SIN(RADIANS(G879))*SIN(RADIANS(E882))+COS(RADIANS(G879))*COS(RADIANS(E882))*COS(RADIANS(T872))))</f>
        <v>#DIV/0!</v>
      </c>
      <c r="U879" t="e">
        <f>IF(DEGREES(ACOS(SIN(RADIANS(G879))*SIN(RADIANS(E882))+COS(RADIANS(G879))*COS(RADIANS(E882))*COS(RADIANS(U872))))&gt;90,0,$F$4*$F$5/E881^2*(SIN(RADIANS(G879))*SIN(RADIANS(E882))+COS(RADIANS(G879))*COS(RADIANS(E882))*COS(RADIANS(U872))))</f>
        <v>#DIV/0!</v>
      </c>
      <c r="V879" t="e">
        <f>IF(DEGREES(ACOS(SIN(RADIANS(G879))*SIN(RADIANS(E882))+COS(RADIANS(G879))*COS(RADIANS(E882))*COS(RADIANS(V872))))&gt;90,0,$F$4*$F$5/E881^2*(SIN(RADIANS(G879))*SIN(RADIANS(E882))+COS(RADIANS(G879))*COS(RADIANS(E882))*COS(RADIANS(V872))))</f>
        <v>#DIV/0!</v>
      </c>
      <c r="W879" t="e">
        <f>IF(DEGREES(ACOS(SIN(RADIANS(G879))*SIN(RADIANS(E882))+COS(RADIANS(G879))*COS(RADIANS(E882))*COS(RADIANS(W872))))&gt;90,0,$F$4*$F$5/E881^2*(SIN(RADIANS(G879))*SIN(RADIANS(E882))+COS(RADIANS(G879))*COS(RADIANS(E882))*COS(RADIANS(W872))))</f>
        <v>#DIV/0!</v>
      </c>
      <c r="X879" t="e">
        <f>IF(DEGREES(ACOS(SIN(RADIANS(G879))*SIN(RADIANS(E882))+COS(RADIANS(G879))*COS(RADIANS(E882))*COS(RADIANS(X872))))&gt;90,0,$F$4*$F$5/E881^2*(SIN(RADIANS(G879))*SIN(RADIANS(E882))+COS(RADIANS(G879))*COS(RADIANS(E882))*COS(RADIANS(X872))))</f>
        <v>#DIV/0!</v>
      </c>
      <c r="Y879" t="e">
        <f>IF(DEGREES(ACOS(SIN(RADIANS(G879))*SIN(RADIANS(E882))+COS(RADIANS(G879))*COS(RADIANS(E882))*COS(RADIANS(Y872))))&gt;90,0,$F$4*$F$5/E881^2*(SIN(RADIANS(G879))*SIN(RADIANS(E882))+COS(RADIANS(G879))*COS(RADIANS(E882))*COS(RADIANS(Y872))))</f>
        <v>#DIV/0!</v>
      </c>
      <c r="Z879" t="e">
        <f>IF(DEGREES(ACOS(SIN(RADIANS(G879))*SIN(RADIANS(E882))+COS(RADIANS(G879))*COS(RADIANS(E882))*COS(RADIANS(Z872))))&gt;90,0,$F$4*$F$5/E881^2*(SIN(RADIANS(G879))*SIN(RADIANS(E882))+COS(RADIANS(G879))*COS(RADIANS(E882))*COS(RADIANS(Z872))))</f>
        <v>#DIV/0!</v>
      </c>
      <c r="AA879" t="e">
        <f>IF(DEGREES(ACOS(SIN(RADIANS(G879))*SIN(RADIANS(E882))+COS(RADIANS(G879))*COS(RADIANS(E882))*COS(RADIANS(AA872))))&gt;90,0,$F$4*$F$5/E881^2*(SIN(RADIANS(G879))*SIN(RADIANS(E882))+COS(RADIANS(G879))*COS(RADIANS(E882))*COS(RADIANS(AA872))))</f>
        <v>#DIV/0!</v>
      </c>
      <c r="AB879" t="e">
        <f>IF(DEGREES(ACOS(SIN(RADIANS(G879))*SIN(RADIANS(E882))+COS(RADIANS(G879))*COS(RADIANS(E882))*COS(RADIANS(AB872))))&gt;90,0,$F$4*$F$5/E881^2*(SIN(RADIANS(G879))*SIN(RADIANS(E882))+COS(RADIANS(G879))*COS(RADIANS(E882))*COS(RADIANS(AB872))))</f>
        <v>#DIV/0!</v>
      </c>
      <c r="AC879" t="e">
        <f>IF(DEGREES(ACOS(SIN(RADIANS(G879))*SIN(RADIANS(E882))+COS(RADIANS(G879))*COS(RADIANS(E882))*COS(RADIANS(AC872))))&gt;90,0,$F$4*$F$5/E881^2*(SIN(RADIANS(G879))*SIN(RADIANS(E882))+COS(RADIANS(G879))*COS(RADIANS(E882))*COS(RADIANS(AC872))))</f>
        <v>#DIV/0!</v>
      </c>
      <c r="AD879" t="e">
        <f>IF(DEGREES(ACOS(SIN(RADIANS(G879))*SIN(RADIANS(E882))+COS(RADIANS(G879))*COS(RADIANS(E882))*COS(RADIANS(AD872))))&gt;90,0,$F$4*$F$5/E881^2*(SIN(RADIANS(G879))*SIN(RADIANS(E882))+COS(RADIANS(G879))*COS(RADIANS(E882))*COS(RADIANS(AD872))))</f>
        <v>#DIV/0!</v>
      </c>
      <c r="AE879" t="e">
        <f>IF(DEGREES(ACOS(SIN(RADIANS(G879))*SIN(RADIANS(E882))+COS(RADIANS(G879))*COS(RADIANS(E882))*COS(RADIANS(AE872))))&gt;90,0,$F$4*$F$5/E881^2*(SIN(RADIANS(G879))*SIN(RADIANS(E882))+COS(RADIANS(G879))*COS(RADIANS(E882))*COS(RADIANS(AE872))))</f>
        <v>#DIV/0!</v>
      </c>
      <c r="AF879" t="e">
        <f>IF(DEGREES(ACOS(SIN(RADIANS(G879))*SIN(RADIANS(E882))+COS(RADIANS(G879))*COS(RADIANS(E882))*COS(RADIANS(AF872))))&gt;90,0,$F$4*$F$5/E881^2*(SIN(RADIANS(G879))*SIN(RADIANS(E882))+COS(RADIANS(G879))*COS(RADIANS(E882))*COS(RADIANS(AF872))))</f>
        <v>#DIV/0!</v>
      </c>
      <c r="AG879" t="e">
        <f>IF(DEGREES(ACOS(SIN(RADIANS(G879))*SIN(RADIANS(E882))+COS(RADIANS(G879))*COS(RADIANS(E882))*COS(RADIANS(AG872))))&gt;90,0,$F$4*$F$5/E881^2*(SIN(RADIANS(G879))*SIN(RADIANS(E882))+COS(RADIANS(G879))*COS(RADIANS(E882))*COS(RADIANS(AG872))))</f>
        <v>#DIV/0!</v>
      </c>
      <c r="AH879" t="e">
        <f>IF(DEGREES(ACOS(SIN(RADIANS(G879))*SIN(RADIANS(E882))+COS(RADIANS(G879))*COS(RADIANS(E882))*COS(RADIANS(AH872))))&gt;90,0,$F$4*$F$5/E881^2*(SIN(RADIANS(G879))*SIN(RADIANS(E882))+COS(RADIANS(G879))*COS(RADIANS(E882))*COS(RADIANS(AH872))))</f>
        <v>#DIV/0!</v>
      </c>
      <c r="AI879" t="e">
        <f>IF(DEGREES(ACOS(SIN(RADIANS(G879))*SIN(RADIANS(E882))+COS(RADIANS(G879))*COS(RADIANS(E882))*COS(RADIANS(AI872))))&gt;90,0,$F$4*$F$5/E881^2*(SIN(RADIANS(G879))*SIN(RADIANS(E882))+COS(RADIANS(G879))*COS(RADIANS(E882))*COS(RADIANS(AI872))))</f>
        <v>#DIV/0!</v>
      </c>
      <c r="AJ879" t="e">
        <f>IF(DEGREES(ACOS(SIN(RADIANS(G879))*SIN(RADIANS(E882))+COS(RADIANS(G879))*COS(RADIANS(E882))*COS(RADIANS(AJ872))))&gt;90,0,$F$4*$F$5/E881^2*(SIN(RADIANS(G879))*SIN(RADIANS(E882))+COS(RADIANS(G879))*COS(RADIANS(E882))*COS(RADIANS(AJ872))))</f>
        <v>#DIV/0!</v>
      </c>
      <c r="AK879">
        <f>IF(DEGREES(ACOS(SIN(RADIANS(G879))*SIN(RADIANS(E882))+COS(RADIANS(G879))*COS(RADIANS(E882))*COS(RADIANS(AK872))))&gt;90,0,$F$4*$F$5/E881^2*(SIN(RADIANS(G879))*SIN(RADIANS(E882))+COS(RADIANS(G879))*COS(RADIANS(E882))*COS(RADIANS(AK872))))</f>
        <v>0</v>
      </c>
      <c r="AL879">
        <f>IF(DEGREES(ACOS(SIN(RADIANS(G879))*SIN(RADIANS(E882))+COS(RADIANS(G879))*COS(RADIANS(E882))*COS(RADIANS(AL872))))&gt;90,0,$F$4*$F$5/E881^2*(SIN(RADIANS(G879))*SIN(RADIANS(E882))+COS(RADIANS(G879))*COS(RADIANS(E882))*COS(RADIANS(AL872))))</f>
        <v>0</v>
      </c>
      <c r="AM879">
        <f>IF(DEGREES(ACOS(SIN(RADIANS(G879))*SIN(RADIANS(E882))+COS(RADIANS(G879))*COS(RADIANS(E882))*COS(RADIANS(AM872))))&gt;90,0,$F$4*$F$5/E881^2*(SIN(RADIANS(G879))*SIN(RADIANS(E882))+COS(RADIANS(G879))*COS(RADIANS(E882))*COS(RADIANS(AM872))))</f>
        <v>0</v>
      </c>
      <c r="AN879">
        <f>IF(DEGREES(ACOS(SIN(RADIANS(G879))*SIN(RADIANS(E882))+COS(RADIANS(G879))*COS(RADIANS(E882))*COS(RADIANS(AN872))))&gt;90,0,$F$4*$F$5/E881^2*(SIN(RADIANS(G879))*SIN(RADIANS(E882))+COS(RADIANS(G879))*COS(RADIANS(E882))*COS(RADIANS(AN872))))</f>
        <v>0</v>
      </c>
      <c r="AO879">
        <f>IF(DEGREES(ACOS(SIN(RADIANS(G879))*SIN(RADIANS(E882))+COS(RADIANS(G879))*COS(RADIANS(E882))*COS(RADIANS(AO872))))&gt;90,0,$F$4*$F$5/E881^2*(SIN(RADIANS(G879))*SIN(RADIANS(E882))+COS(RADIANS(G879))*COS(RADIANS(E882))*COS(RADIANS(AO872))))</f>
        <v>0</v>
      </c>
      <c r="AP879">
        <f>IF(DEGREES(ACOS(SIN(RADIANS(G879))*SIN(RADIANS(E882))+COS(RADIANS(G879))*COS(RADIANS(E882))*COS(RADIANS(AP872))))&gt;90,0,$F$4*$F$5/E881^2*(SIN(RADIANS(G879))*SIN(RADIANS(E882))+COS(RADIANS(G879))*COS(RADIANS(E882))*COS(RADIANS(AP872))))</f>
        <v>0</v>
      </c>
      <c r="AQ879">
        <f>IF(DEGREES(ACOS(SIN(RADIANS(G879))*SIN(RADIANS(E882))+COS(RADIANS(G879))*COS(RADIANS(E882))*COS(RADIANS(AQ872))))&gt;90,0,$F$4*$F$5/E881^2*(SIN(RADIANS(G879))*SIN(RADIANS(E882))+COS(RADIANS(G879))*COS(RADIANS(E882))*COS(RADIANS(AQ872))))</f>
        <v>0</v>
      </c>
      <c r="AR879">
        <f>IF(DEGREES(ACOS(SIN(RADIANS(G879))*SIN(RADIANS(E882))+COS(RADIANS(G879))*COS(RADIANS(E882))*COS(RADIANS(AR872))))&gt;90,0,$F$4*$F$5/E881^2*(SIN(RADIANS(G879))*SIN(RADIANS(E882))+COS(RADIANS(G879))*COS(RADIANS(E882))*COS(RADIANS(AR872))))</f>
        <v>0</v>
      </c>
    </row>
    <row r="880" spans="2:44" x14ac:dyDescent="0.5">
      <c r="B880" s="40" t="s">
        <v>784</v>
      </c>
      <c r="E880" t="str">
        <f>IF($F$10=0,"N/A",E879*$F$11/$F$10)</f>
        <v>N/A</v>
      </c>
      <c r="G880">
        <v>30</v>
      </c>
      <c r="I880">
        <f>IF(DEGREES(ACOS(SIN(RADIANS(G880))*SIN(RADIANS(E882))+COS(RADIANS(G880))*COS(RADIANS(E882))*COS(RADIANS(I872))))&gt;90,0,$F$4*$F$5/E881^2*(SIN(RADIANS(G880))*SIN(RADIANS(E882))+COS(RADIANS(G880))*COS(RADIANS(E882))*COS(RADIANS(I872))))</f>
        <v>0</v>
      </c>
      <c r="J880">
        <f>IF(DEGREES(ACOS(SIN(RADIANS(G880))*SIN(RADIANS(E882))+COS(RADIANS(G880))*COS(RADIANS(E882))*COS(RADIANS(J872))))&gt;90,0,$F$4*$F$5/E881^2*(SIN(RADIANS(G880))*SIN(RADIANS(E882))+COS(RADIANS(G880))*COS(RADIANS(E882))*COS(RADIANS(J872))))</f>
        <v>0</v>
      </c>
      <c r="K880">
        <f>IF(DEGREES(ACOS(SIN(RADIANS(G880))*SIN(RADIANS(E882))+COS(RADIANS(G880))*COS(RADIANS(E882))*COS(RADIANS(K872))))&gt;90,0,$F$4*$F$5/E881^2*(SIN(RADIANS(G880))*SIN(RADIANS(E882))+COS(RADIANS(G880))*COS(RADIANS(E882))*COS(RADIANS(K872))))</f>
        <v>0</v>
      </c>
      <c r="L880">
        <f>IF(DEGREES(ACOS(SIN(RADIANS(G880))*SIN(RADIANS(E882))+COS(RADIANS(G880))*COS(RADIANS(E882))*COS(RADIANS(L872))))&gt;90,0,$F$4*$F$5/E881^2*(SIN(RADIANS(G880))*SIN(RADIANS(E882))+COS(RADIANS(G880))*COS(RADIANS(E882))*COS(RADIANS(L872))))</f>
        <v>0</v>
      </c>
      <c r="M880">
        <f>IF(DEGREES(ACOS(SIN(RADIANS(G880))*SIN(RADIANS(E882))+COS(RADIANS(G880))*COS(RADIANS(E882))*COS(RADIANS(M872))))&gt;90,0,$F$4*$F$5/E881^2*(SIN(RADIANS(G880))*SIN(RADIANS(E882))+COS(RADIANS(G880))*COS(RADIANS(E882))*COS(RADIANS(M872))))</f>
        <v>0</v>
      </c>
      <c r="N880">
        <f>IF(DEGREES(ACOS(SIN(RADIANS(G880))*SIN(RADIANS(E882))+COS(RADIANS(G880))*COS(RADIANS(E882))*COS(RADIANS(N872))))&gt;90,0,$F$4*$F$5/E881^2*(SIN(RADIANS(G880))*SIN(RADIANS(E882))+COS(RADIANS(G880))*COS(RADIANS(E882))*COS(RADIANS(N872))))</f>
        <v>0</v>
      </c>
      <c r="O880">
        <f>IF(DEGREES(ACOS(SIN(RADIANS(G880))*SIN(RADIANS(E882))+COS(RADIANS(G880))*COS(RADIANS(E882))*COS(RADIANS(O872))))&gt;90,0,$F$4*$F$5/E881^2*(SIN(RADIANS(G880))*SIN(RADIANS(E882))+COS(RADIANS(G880))*COS(RADIANS(E882))*COS(RADIANS(O872))))</f>
        <v>0</v>
      </c>
      <c r="P880">
        <f>IF(DEGREES(ACOS(SIN(RADIANS(G880))*SIN(RADIANS(E882))+COS(RADIANS(G880))*COS(RADIANS(E882))*COS(RADIANS(P872))))&gt;90,0,$F$4*$F$5/E881^2*(SIN(RADIANS(G880))*SIN(RADIANS(E882))+COS(RADIANS(G880))*COS(RADIANS(E882))*COS(RADIANS(P872))))</f>
        <v>0</v>
      </c>
      <c r="Q880">
        <f>IF(DEGREES(ACOS(SIN(RADIANS(G880))*SIN(RADIANS(E882))+COS(RADIANS(G880))*COS(RADIANS(E882))*COS(RADIANS(Q872))))&gt;90,0,$F$4*$F$5/E881^2*(SIN(RADIANS(G880))*SIN(RADIANS(E882))+COS(RADIANS(G880))*COS(RADIANS(E882))*COS(RADIANS(Q872))))</f>
        <v>0</v>
      </c>
      <c r="R880" t="e">
        <f>IF(DEGREES(ACOS(SIN(RADIANS(G880))*SIN(RADIANS(E882))+COS(RADIANS(G880))*COS(RADIANS(E882))*COS(RADIANS(R872))))&gt;90,0,$F$4*$F$5/E881^2*(SIN(RADIANS(G880))*SIN(RADIANS(E882))+COS(RADIANS(G880))*COS(RADIANS(E882))*COS(RADIANS(R872))))</f>
        <v>#DIV/0!</v>
      </c>
      <c r="S880" t="e">
        <f>IF(DEGREES(ACOS(SIN(RADIANS(G880))*SIN(RADIANS(E882))+COS(RADIANS(G880))*COS(RADIANS(E882))*COS(RADIANS(S872))))&gt;90,0,$F$4*$F$5/E881^2*(SIN(RADIANS(G880))*SIN(RADIANS(E882))+COS(RADIANS(G880))*COS(RADIANS(E882))*COS(RADIANS(S872))))</f>
        <v>#DIV/0!</v>
      </c>
      <c r="T880" t="e">
        <f>IF(DEGREES(ACOS(SIN(RADIANS(G880))*SIN(RADIANS(E882))+COS(RADIANS(G880))*COS(RADIANS(E882))*COS(RADIANS(T872))))&gt;90,0,$F$4*$F$5/E881^2*(SIN(RADIANS(G880))*SIN(RADIANS(E882))+COS(RADIANS(G880))*COS(RADIANS(E882))*COS(RADIANS(T872))))</f>
        <v>#DIV/0!</v>
      </c>
      <c r="U880" t="e">
        <f>IF(DEGREES(ACOS(SIN(RADIANS(G880))*SIN(RADIANS(E882))+COS(RADIANS(G880))*COS(RADIANS(E882))*COS(RADIANS(U872))))&gt;90,0,$F$4*$F$5/E881^2*(SIN(RADIANS(G880))*SIN(RADIANS(E882))+COS(RADIANS(G880))*COS(RADIANS(E882))*COS(RADIANS(U872))))</f>
        <v>#DIV/0!</v>
      </c>
      <c r="V880" t="e">
        <f>IF(DEGREES(ACOS(SIN(RADIANS(G880))*SIN(RADIANS(E882))+COS(RADIANS(G880))*COS(RADIANS(E882))*COS(RADIANS(V872))))&gt;90,0,$F$4*$F$5/E881^2*(SIN(RADIANS(G880))*SIN(RADIANS(E882))+COS(RADIANS(G880))*COS(RADIANS(E882))*COS(RADIANS(V872))))</f>
        <v>#DIV/0!</v>
      </c>
      <c r="W880" t="e">
        <f>IF(DEGREES(ACOS(SIN(RADIANS(G880))*SIN(RADIANS(E882))+COS(RADIANS(G880))*COS(RADIANS(E882))*COS(RADIANS(W872))))&gt;90,0,$F$4*$F$5/E881^2*(SIN(RADIANS(G880))*SIN(RADIANS(E882))+COS(RADIANS(G880))*COS(RADIANS(E882))*COS(RADIANS(W872))))</f>
        <v>#DIV/0!</v>
      </c>
      <c r="X880" t="e">
        <f>IF(DEGREES(ACOS(SIN(RADIANS(G880))*SIN(RADIANS(E882))+COS(RADIANS(G880))*COS(RADIANS(E882))*COS(RADIANS(X872))))&gt;90,0,$F$4*$F$5/E881^2*(SIN(RADIANS(G880))*SIN(RADIANS(E882))+COS(RADIANS(G880))*COS(RADIANS(E882))*COS(RADIANS(X872))))</f>
        <v>#DIV/0!</v>
      </c>
      <c r="Y880" t="e">
        <f>IF(DEGREES(ACOS(SIN(RADIANS(G880))*SIN(RADIANS(E882))+COS(RADIANS(G880))*COS(RADIANS(E882))*COS(RADIANS(Y872))))&gt;90,0,$F$4*$F$5/E881^2*(SIN(RADIANS(G880))*SIN(RADIANS(E882))+COS(RADIANS(G880))*COS(RADIANS(E882))*COS(RADIANS(Y872))))</f>
        <v>#DIV/0!</v>
      </c>
      <c r="Z880" t="e">
        <f>IF(DEGREES(ACOS(SIN(RADIANS(G880))*SIN(RADIANS(E882))+COS(RADIANS(G880))*COS(RADIANS(E882))*COS(RADIANS(Z872))))&gt;90,0,$F$4*$F$5/E881^2*(SIN(RADIANS(G880))*SIN(RADIANS(E882))+COS(RADIANS(G880))*COS(RADIANS(E882))*COS(RADIANS(Z872))))</f>
        <v>#DIV/0!</v>
      </c>
      <c r="AA880" t="e">
        <f>IF(DEGREES(ACOS(SIN(RADIANS(G880))*SIN(RADIANS(E882))+COS(RADIANS(G880))*COS(RADIANS(E882))*COS(RADIANS(AA872))))&gt;90,0,$F$4*$F$5/E881^2*(SIN(RADIANS(G880))*SIN(RADIANS(E882))+COS(RADIANS(G880))*COS(RADIANS(E882))*COS(RADIANS(AA872))))</f>
        <v>#DIV/0!</v>
      </c>
      <c r="AB880" t="e">
        <f>IF(DEGREES(ACOS(SIN(RADIANS(G880))*SIN(RADIANS(E882))+COS(RADIANS(G880))*COS(RADIANS(E882))*COS(RADIANS(AB872))))&gt;90,0,$F$4*$F$5/E881^2*(SIN(RADIANS(G880))*SIN(RADIANS(E882))+COS(RADIANS(G880))*COS(RADIANS(E882))*COS(RADIANS(AB872))))</f>
        <v>#DIV/0!</v>
      </c>
      <c r="AC880" t="e">
        <f>IF(DEGREES(ACOS(SIN(RADIANS(G880))*SIN(RADIANS(E882))+COS(RADIANS(G880))*COS(RADIANS(E882))*COS(RADIANS(AC872))))&gt;90,0,$F$4*$F$5/E881^2*(SIN(RADIANS(G880))*SIN(RADIANS(E882))+COS(RADIANS(G880))*COS(RADIANS(E882))*COS(RADIANS(AC872))))</f>
        <v>#DIV/0!</v>
      </c>
      <c r="AD880" t="e">
        <f>IF(DEGREES(ACOS(SIN(RADIANS(G880))*SIN(RADIANS(E882))+COS(RADIANS(G880))*COS(RADIANS(E882))*COS(RADIANS(AD872))))&gt;90,0,$F$4*$F$5/E881^2*(SIN(RADIANS(G880))*SIN(RADIANS(E882))+COS(RADIANS(G880))*COS(RADIANS(E882))*COS(RADIANS(AD872))))</f>
        <v>#DIV/0!</v>
      </c>
      <c r="AE880" t="e">
        <f>IF(DEGREES(ACOS(SIN(RADIANS(G880))*SIN(RADIANS(E882))+COS(RADIANS(G880))*COS(RADIANS(E882))*COS(RADIANS(AE872))))&gt;90,0,$F$4*$F$5/E881^2*(SIN(RADIANS(G880))*SIN(RADIANS(E882))+COS(RADIANS(G880))*COS(RADIANS(E882))*COS(RADIANS(AE872))))</f>
        <v>#DIV/0!</v>
      </c>
      <c r="AF880" t="e">
        <f>IF(DEGREES(ACOS(SIN(RADIANS(G880))*SIN(RADIANS(E882))+COS(RADIANS(G880))*COS(RADIANS(E882))*COS(RADIANS(AF872))))&gt;90,0,$F$4*$F$5/E881^2*(SIN(RADIANS(G880))*SIN(RADIANS(E882))+COS(RADIANS(G880))*COS(RADIANS(E882))*COS(RADIANS(AF872))))</f>
        <v>#DIV/0!</v>
      </c>
      <c r="AG880" t="e">
        <f>IF(DEGREES(ACOS(SIN(RADIANS(G880))*SIN(RADIANS(E882))+COS(RADIANS(G880))*COS(RADIANS(E882))*COS(RADIANS(AG872))))&gt;90,0,$F$4*$F$5/E881^2*(SIN(RADIANS(G880))*SIN(RADIANS(E882))+COS(RADIANS(G880))*COS(RADIANS(E882))*COS(RADIANS(AG872))))</f>
        <v>#DIV/0!</v>
      </c>
      <c r="AH880" t="e">
        <f>IF(DEGREES(ACOS(SIN(RADIANS(G880))*SIN(RADIANS(E882))+COS(RADIANS(G880))*COS(RADIANS(E882))*COS(RADIANS(AH872))))&gt;90,0,$F$4*$F$5/E881^2*(SIN(RADIANS(G880))*SIN(RADIANS(E882))+COS(RADIANS(G880))*COS(RADIANS(E882))*COS(RADIANS(AH872))))</f>
        <v>#DIV/0!</v>
      </c>
      <c r="AI880" t="e">
        <f>IF(DEGREES(ACOS(SIN(RADIANS(G880))*SIN(RADIANS(E882))+COS(RADIANS(G880))*COS(RADIANS(E882))*COS(RADIANS(AI872))))&gt;90,0,$F$4*$F$5/E881^2*(SIN(RADIANS(G880))*SIN(RADIANS(E882))+COS(RADIANS(G880))*COS(RADIANS(E882))*COS(RADIANS(AI872))))</f>
        <v>#DIV/0!</v>
      </c>
      <c r="AJ880" t="e">
        <f>IF(DEGREES(ACOS(SIN(RADIANS(G880))*SIN(RADIANS(E882))+COS(RADIANS(G880))*COS(RADIANS(E882))*COS(RADIANS(AJ872))))&gt;90,0,$F$4*$F$5/E881^2*(SIN(RADIANS(G880))*SIN(RADIANS(E882))+COS(RADIANS(G880))*COS(RADIANS(E882))*COS(RADIANS(AJ872))))</f>
        <v>#DIV/0!</v>
      </c>
      <c r="AK880">
        <f>IF(DEGREES(ACOS(SIN(RADIANS(G880))*SIN(RADIANS(E882))+COS(RADIANS(G880))*COS(RADIANS(E882))*COS(RADIANS(AK872))))&gt;90,0,$F$4*$F$5/E881^2*(SIN(RADIANS(G880))*SIN(RADIANS(E882))+COS(RADIANS(G880))*COS(RADIANS(E882))*COS(RADIANS(AK872))))</f>
        <v>0</v>
      </c>
      <c r="AL880">
        <f>IF(DEGREES(ACOS(SIN(RADIANS(G880))*SIN(RADIANS(E882))+COS(RADIANS(G880))*COS(RADIANS(E882))*COS(RADIANS(AL872))))&gt;90,0,$F$4*$F$5/E881^2*(SIN(RADIANS(G880))*SIN(RADIANS(E882))+COS(RADIANS(G880))*COS(RADIANS(E882))*COS(RADIANS(AL872))))</f>
        <v>0</v>
      </c>
      <c r="AM880">
        <f>IF(DEGREES(ACOS(SIN(RADIANS(G880))*SIN(RADIANS(E882))+COS(RADIANS(G880))*COS(RADIANS(E882))*COS(RADIANS(AM872))))&gt;90,0,$F$4*$F$5/E881^2*(SIN(RADIANS(G880))*SIN(RADIANS(E882))+COS(RADIANS(G880))*COS(RADIANS(E882))*COS(RADIANS(AM872))))</f>
        <v>0</v>
      </c>
      <c r="AN880">
        <f>IF(DEGREES(ACOS(SIN(RADIANS(G880))*SIN(RADIANS(E882))+COS(RADIANS(G880))*COS(RADIANS(E882))*COS(RADIANS(AN872))))&gt;90,0,$F$4*$F$5/E881^2*(SIN(RADIANS(G880))*SIN(RADIANS(E882))+COS(RADIANS(G880))*COS(RADIANS(E882))*COS(RADIANS(AN872))))</f>
        <v>0</v>
      </c>
      <c r="AO880">
        <f>IF(DEGREES(ACOS(SIN(RADIANS(G880))*SIN(RADIANS(E882))+COS(RADIANS(G880))*COS(RADIANS(E882))*COS(RADIANS(AO872))))&gt;90,0,$F$4*$F$5/E881^2*(SIN(RADIANS(G880))*SIN(RADIANS(E882))+COS(RADIANS(G880))*COS(RADIANS(E882))*COS(RADIANS(AO872))))</f>
        <v>0</v>
      </c>
      <c r="AP880">
        <f>IF(DEGREES(ACOS(SIN(RADIANS(G880))*SIN(RADIANS(E882))+COS(RADIANS(G880))*COS(RADIANS(E882))*COS(RADIANS(AP872))))&gt;90,0,$F$4*$F$5/E881^2*(SIN(RADIANS(G880))*SIN(RADIANS(E882))+COS(RADIANS(G880))*COS(RADIANS(E882))*COS(RADIANS(AP872))))</f>
        <v>0</v>
      </c>
      <c r="AQ880">
        <f>IF(DEGREES(ACOS(SIN(RADIANS(G880))*SIN(RADIANS(E882))+COS(RADIANS(G880))*COS(RADIANS(E882))*COS(RADIANS(AQ872))))&gt;90,0,$F$4*$F$5/E881^2*(SIN(RADIANS(G880))*SIN(RADIANS(E882))+COS(RADIANS(G880))*COS(RADIANS(E882))*COS(RADIANS(AQ872))))</f>
        <v>0</v>
      </c>
      <c r="AR880">
        <f>IF(DEGREES(ACOS(SIN(RADIANS(G880))*SIN(RADIANS(E882))+COS(RADIANS(G880))*COS(RADIANS(E882))*COS(RADIANS(AR872))))&gt;90,0,$F$4*$F$5/E881^2*(SIN(RADIANS(G880))*SIN(RADIANS(E882))+COS(RADIANS(G880))*COS(RADIANS(E882))*COS(RADIANS(AR872))))</f>
        <v>0</v>
      </c>
    </row>
    <row r="881" spans="2:44" x14ac:dyDescent="0.5">
      <c r="B881" s="40" t="s">
        <v>785</v>
      </c>
      <c r="E881">
        <f>$F$6*(1-$F$7^2)/(1+$F$7*COS(RADIANS(E875)))</f>
        <v>0</v>
      </c>
      <c r="G881">
        <v>20</v>
      </c>
      <c r="I881">
        <f>IF(DEGREES(ACOS(SIN(RADIANS(G881))*SIN(RADIANS(E882))+COS(RADIANS(G881))*COS(RADIANS(E882))*COS(RADIANS(I872))))&gt;90,0,$F$4*$F$5/E881^2*(SIN(RADIANS(G881))*SIN(RADIANS(E882))+COS(RADIANS(G881))*COS(RADIANS(E882))*COS(RADIANS(I872))))</f>
        <v>0</v>
      </c>
      <c r="J881">
        <f>IF(DEGREES(ACOS(SIN(RADIANS(G881))*SIN(RADIANS(E882))+COS(RADIANS(G881))*COS(RADIANS(E882))*COS(RADIANS(J872))))&gt;90,0,$F$4*$F$5/E881^2*(SIN(RADIANS(G881))*SIN(RADIANS(E882))+COS(RADIANS(G881))*COS(RADIANS(E882))*COS(RADIANS(J872))))</f>
        <v>0</v>
      </c>
      <c r="K881">
        <f>IF(DEGREES(ACOS(SIN(RADIANS(G881))*SIN(RADIANS(E882))+COS(RADIANS(G881))*COS(RADIANS(E882))*COS(RADIANS(K872))))&gt;90,0,$F$4*$F$5/E881^2*(SIN(RADIANS(G881))*SIN(RADIANS(E882))+COS(RADIANS(G881))*COS(RADIANS(E882))*COS(RADIANS(K872))))</f>
        <v>0</v>
      </c>
      <c r="L881">
        <f>IF(DEGREES(ACOS(SIN(RADIANS(G881))*SIN(RADIANS(E882))+COS(RADIANS(G881))*COS(RADIANS(E882))*COS(RADIANS(L872))))&gt;90,0,$F$4*$F$5/E881^2*(SIN(RADIANS(G881))*SIN(RADIANS(E882))+COS(RADIANS(G881))*COS(RADIANS(E882))*COS(RADIANS(L872))))</f>
        <v>0</v>
      </c>
      <c r="M881">
        <f>IF(DEGREES(ACOS(SIN(RADIANS(G881))*SIN(RADIANS(E882))+COS(RADIANS(G881))*COS(RADIANS(E882))*COS(RADIANS(M872))))&gt;90,0,$F$4*$F$5/E881^2*(SIN(RADIANS(G881))*SIN(RADIANS(E882))+COS(RADIANS(G881))*COS(RADIANS(E882))*COS(RADIANS(M872))))</f>
        <v>0</v>
      </c>
      <c r="N881">
        <f>IF(DEGREES(ACOS(SIN(RADIANS(G881))*SIN(RADIANS(E882))+COS(RADIANS(G881))*COS(RADIANS(E882))*COS(RADIANS(N872))))&gt;90,0,$F$4*$F$5/E881^2*(SIN(RADIANS(G881))*SIN(RADIANS(E882))+COS(RADIANS(G881))*COS(RADIANS(E882))*COS(RADIANS(N872))))</f>
        <v>0</v>
      </c>
      <c r="O881">
        <f>IF(DEGREES(ACOS(SIN(RADIANS(G881))*SIN(RADIANS(E882))+COS(RADIANS(G881))*COS(RADIANS(E882))*COS(RADIANS(O872))))&gt;90,0,$F$4*$F$5/E881^2*(SIN(RADIANS(G881))*SIN(RADIANS(E882))+COS(RADIANS(G881))*COS(RADIANS(E882))*COS(RADIANS(O872))))</f>
        <v>0</v>
      </c>
      <c r="P881">
        <f>IF(DEGREES(ACOS(SIN(RADIANS(G881))*SIN(RADIANS(E882))+COS(RADIANS(G881))*COS(RADIANS(E882))*COS(RADIANS(P872))))&gt;90,0,$F$4*$F$5/E881^2*(SIN(RADIANS(G881))*SIN(RADIANS(E882))+COS(RADIANS(G881))*COS(RADIANS(E882))*COS(RADIANS(P872))))</f>
        <v>0</v>
      </c>
      <c r="Q881">
        <f>IF(DEGREES(ACOS(SIN(RADIANS(G881))*SIN(RADIANS(E882))+COS(RADIANS(G881))*COS(RADIANS(E882))*COS(RADIANS(Q872))))&gt;90,0,$F$4*$F$5/E881^2*(SIN(RADIANS(G881))*SIN(RADIANS(E882))+COS(RADIANS(G881))*COS(RADIANS(E882))*COS(RADIANS(Q872))))</f>
        <v>0</v>
      </c>
      <c r="R881" t="e">
        <f>IF(DEGREES(ACOS(SIN(RADIANS(G881))*SIN(RADIANS(E882))+COS(RADIANS(G881))*COS(RADIANS(E882))*COS(RADIANS(R872))))&gt;90,0,$F$4*$F$5/E881^2*(SIN(RADIANS(G881))*SIN(RADIANS(E882))+COS(RADIANS(G881))*COS(RADIANS(E882))*COS(RADIANS(R872))))</f>
        <v>#DIV/0!</v>
      </c>
      <c r="S881" t="e">
        <f>IF(DEGREES(ACOS(SIN(RADIANS(G881))*SIN(RADIANS(E882))+COS(RADIANS(G881))*COS(RADIANS(E882))*COS(RADIANS(S872))))&gt;90,0,$F$4*$F$5/E881^2*(SIN(RADIANS(G881))*SIN(RADIANS(E882))+COS(RADIANS(G881))*COS(RADIANS(E882))*COS(RADIANS(S872))))</f>
        <v>#DIV/0!</v>
      </c>
      <c r="T881" t="e">
        <f>IF(DEGREES(ACOS(SIN(RADIANS(G881))*SIN(RADIANS(E882))+COS(RADIANS(G881))*COS(RADIANS(E882))*COS(RADIANS(T872))))&gt;90,0,$F$4*$F$5/E881^2*(SIN(RADIANS(G881))*SIN(RADIANS(E882))+COS(RADIANS(G881))*COS(RADIANS(E882))*COS(RADIANS(T872))))</f>
        <v>#DIV/0!</v>
      </c>
      <c r="U881" t="e">
        <f>IF(DEGREES(ACOS(SIN(RADIANS(G881))*SIN(RADIANS(E882))+COS(RADIANS(G881))*COS(RADIANS(E882))*COS(RADIANS(U872))))&gt;90,0,$F$4*$F$5/E881^2*(SIN(RADIANS(G881))*SIN(RADIANS(E882))+COS(RADIANS(G881))*COS(RADIANS(E882))*COS(RADIANS(U872))))</f>
        <v>#DIV/0!</v>
      </c>
      <c r="V881" t="e">
        <f>IF(DEGREES(ACOS(SIN(RADIANS(G881))*SIN(RADIANS(E882))+COS(RADIANS(G881))*COS(RADIANS(E882))*COS(RADIANS(V872))))&gt;90,0,$F$4*$F$5/E881^2*(SIN(RADIANS(G881))*SIN(RADIANS(E882))+COS(RADIANS(G881))*COS(RADIANS(E882))*COS(RADIANS(V872))))</f>
        <v>#DIV/0!</v>
      </c>
      <c r="W881" t="e">
        <f>IF(DEGREES(ACOS(SIN(RADIANS(G881))*SIN(RADIANS(E882))+COS(RADIANS(G881))*COS(RADIANS(E882))*COS(RADIANS(W872))))&gt;90,0,$F$4*$F$5/E881^2*(SIN(RADIANS(G881))*SIN(RADIANS(E882))+COS(RADIANS(G881))*COS(RADIANS(E882))*COS(RADIANS(W872))))</f>
        <v>#DIV/0!</v>
      </c>
      <c r="X881" t="e">
        <f>IF(DEGREES(ACOS(SIN(RADIANS(G881))*SIN(RADIANS(E882))+COS(RADIANS(G881))*COS(RADIANS(E882))*COS(RADIANS(X872))))&gt;90,0,$F$4*$F$5/E881^2*(SIN(RADIANS(G881))*SIN(RADIANS(E882))+COS(RADIANS(G881))*COS(RADIANS(E882))*COS(RADIANS(X872))))</f>
        <v>#DIV/0!</v>
      </c>
      <c r="Y881" t="e">
        <f>IF(DEGREES(ACOS(SIN(RADIANS(G881))*SIN(RADIANS(E882))+COS(RADIANS(G881))*COS(RADIANS(E882))*COS(RADIANS(Y872))))&gt;90,0,$F$4*$F$5/E881^2*(SIN(RADIANS(G881))*SIN(RADIANS(E882))+COS(RADIANS(G881))*COS(RADIANS(E882))*COS(RADIANS(Y872))))</f>
        <v>#DIV/0!</v>
      </c>
      <c r="Z881" t="e">
        <f>IF(DEGREES(ACOS(SIN(RADIANS(G881))*SIN(RADIANS(E882))+COS(RADIANS(G881))*COS(RADIANS(E882))*COS(RADIANS(Z872))))&gt;90,0,$F$4*$F$5/E881^2*(SIN(RADIANS(G881))*SIN(RADIANS(E882))+COS(RADIANS(G881))*COS(RADIANS(E882))*COS(RADIANS(Z872))))</f>
        <v>#DIV/0!</v>
      </c>
      <c r="AA881" t="e">
        <f>IF(DEGREES(ACOS(SIN(RADIANS(G881))*SIN(RADIANS(E882))+COS(RADIANS(G881))*COS(RADIANS(E882))*COS(RADIANS(AA872))))&gt;90,0,$F$4*$F$5/E881^2*(SIN(RADIANS(G881))*SIN(RADIANS(E882))+COS(RADIANS(G881))*COS(RADIANS(E882))*COS(RADIANS(AA872))))</f>
        <v>#DIV/0!</v>
      </c>
      <c r="AB881" t="e">
        <f>IF(DEGREES(ACOS(SIN(RADIANS(G881))*SIN(RADIANS(E882))+COS(RADIANS(G881))*COS(RADIANS(E882))*COS(RADIANS(AB872))))&gt;90,0,$F$4*$F$5/E881^2*(SIN(RADIANS(G881))*SIN(RADIANS(E882))+COS(RADIANS(G881))*COS(RADIANS(E882))*COS(RADIANS(AB872))))</f>
        <v>#DIV/0!</v>
      </c>
      <c r="AC881" t="e">
        <f>IF(DEGREES(ACOS(SIN(RADIANS(G881))*SIN(RADIANS(E882))+COS(RADIANS(G881))*COS(RADIANS(E882))*COS(RADIANS(AC872))))&gt;90,0,$F$4*$F$5/E881^2*(SIN(RADIANS(G881))*SIN(RADIANS(E882))+COS(RADIANS(G881))*COS(RADIANS(E882))*COS(RADIANS(AC872))))</f>
        <v>#DIV/0!</v>
      </c>
      <c r="AD881" t="e">
        <f>IF(DEGREES(ACOS(SIN(RADIANS(G881))*SIN(RADIANS(E882))+COS(RADIANS(G881))*COS(RADIANS(E882))*COS(RADIANS(AD872))))&gt;90,0,$F$4*$F$5/E881^2*(SIN(RADIANS(G881))*SIN(RADIANS(E882))+COS(RADIANS(G881))*COS(RADIANS(E882))*COS(RADIANS(AD872))))</f>
        <v>#DIV/0!</v>
      </c>
      <c r="AE881" t="e">
        <f>IF(DEGREES(ACOS(SIN(RADIANS(G881))*SIN(RADIANS(E882))+COS(RADIANS(G881))*COS(RADIANS(E882))*COS(RADIANS(AE872))))&gt;90,0,$F$4*$F$5/E881^2*(SIN(RADIANS(G881))*SIN(RADIANS(E882))+COS(RADIANS(G881))*COS(RADIANS(E882))*COS(RADIANS(AE872))))</f>
        <v>#DIV/0!</v>
      </c>
      <c r="AF881" t="e">
        <f>IF(DEGREES(ACOS(SIN(RADIANS(G881))*SIN(RADIANS(E882))+COS(RADIANS(G881))*COS(RADIANS(E882))*COS(RADIANS(AF872))))&gt;90,0,$F$4*$F$5/E881^2*(SIN(RADIANS(G881))*SIN(RADIANS(E882))+COS(RADIANS(G881))*COS(RADIANS(E882))*COS(RADIANS(AF872))))</f>
        <v>#DIV/0!</v>
      </c>
      <c r="AG881" t="e">
        <f>IF(DEGREES(ACOS(SIN(RADIANS(G881))*SIN(RADIANS(E882))+COS(RADIANS(G881))*COS(RADIANS(E882))*COS(RADIANS(AG872))))&gt;90,0,$F$4*$F$5/E881^2*(SIN(RADIANS(G881))*SIN(RADIANS(E882))+COS(RADIANS(G881))*COS(RADIANS(E882))*COS(RADIANS(AG872))))</f>
        <v>#DIV/0!</v>
      </c>
      <c r="AH881" t="e">
        <f>IF(DEGREES(ACOS(SIN(RADIANS(G881))*SIN(RADIANS(E882))+COS(RADIANS(G881))*COS(RADIANS(E882))*COS(RADIANS(AH872))))&gt;90,0,$F$4*$F$5/E881^2*(SIN(RADIANS(G881))*SIN(RADIANS(E882))+COS(RADIANS(G881))*COS(RADIANS(E882))*COS(RADIANS(AH872))))</f>
        <v>#DIV/0!</v>
      </c>
      <c r="AI881" t="e">
        <f>IF(DEGREES(ACOS(SIN(RADIANS(G881))*SIN(RADIANS(E882))+COS(RADIANS(G881))*COS(RADIANS(E882))*COS(RADIANS(AI872))))&gt;90,0,$F$4*$F$5/E881^2*(SIN(RADIANS(G881))*SIN(RADIANS(E882))+COS(RADIANS(G881))*COS(RADIANS(E882))*COS(RADIANS(AI872))))</f>
        <v>#DIV/0!</v>
      </c>
      <c r="AJ881" t="e">
        <f>IF(DEGREES(ACOS(SIN(RADIANS(G881))*SIN(RADIANS(E882))+COS(RADIANS(G881))*COS(RADIANS(E882))*COS(RADIANS(AJ872))))&gt;90,0,$F$4*$F$5/E881^2*(SIN(RADIANS(G881))*SIN(RADIANS(E882))+COS(RADIANS(G881))*COS(RADIANS(E882))*COS(RADIANS(AJ872))))</f>
        <v>#DIV/0!</v>
      </c>
      <c r="AK881">
        <f>IF(DEGREES(ACOS(SIN(RADIANS(G881))*SIN(RADIANS(E882))+COS(RADIANS(G881))*COS(RADIANS(E882))*COS(RADIANS(AK872))))&gt;90,0,$F$4*$F$5/E881^2*(SIN(RADIANS(G881))*SIN(RADIANS(E882))+COS(RADIANS(G881))*COS(RADIANS(E882))*COS(RADIANS(AK872))))</f>
        <v>0</v>
      </c>
      <c r="AL881">
        <f>IF(DEGREES(ACOS(SIN(RADIANS(G881))*SIN(RADIANS(E882))+COS(RADIANS(G881))*COS(RADIANS(E882))*COS(RADIANS(AL872))))&gt;90,0,$F$4*$F$5/E881^2*(SIN(RADIANS(G881))*SIN(RADIANS(E882))+COS(RADIANS(G881))*COS(RADIANS(E882))*COS(RADIANS(AL872))))</f>
        <v>0</v>
      </c>
      <c r="AM881">
        <f>IF(DEGREES(ACOS(SIN(RADIANS(G881))*SIN(RADIANS(E882))+COS(RADIANS(G881))*COS(RADIANS(E882))*COS(RADIANS(AM872))))&gt;90,0,$F$4*$F$5/E881^2*(SIN(RADIANS(G881))*SIN(RADIANS(E882))+COS(RADIANS(G881))*COS(RADIANS(E882))*COS(RADIANS(AM872))))</f>
        <v>0</v>
      </c>
      <c r="AN881">
        <f>IF(DEGREES(ACOS(SIN(RADIANS(G881))*SIN(RADIANS(E882))+COS(RADIANS(G881))*COS(RADIANS(E882))*COS(RADIANS(AN872))))&gt;90,0,$F$4*$F$5/E881^2*(SIN(RADIANS(G881))*SIN(RADIANS(E882))+COS(RADIANS(G881))*COS(RADIANS(E882))*COS(RADIANS(AN872))))</f>
        <v>0</v>
      </c>
      <c r="AO881">
        <f>IF(DEGREES(ACOS(SIN(RADIANS(G881))*SIN(RADIANS(E882))+COS(RADIANS(G881))*COS(RADIANS(E882))*COS(RADIANS(AO872))))&gt;90,0,$F$4*$F$5/E881^2*(SIN(RADIANS(G881))*SIN(RADIANS(E882))+COS(RADIANS(G881))*COS(RADIANS(E882))*COS(RADIANS(AO872))))</f>
        <v>0</v>
      </c>
      <c r="AP881">
        <f>IF(DEGREES(ACOS(SIN(RADIANS(G881))*SIN(RADIANS(E882))+COS(RADIANS(G881))*COS(RADIANS(E882))*COS(RADIANS(AP872))))&gt;90,0,$F$4*$F$5/E881^2*(SIN(RADIANS(G881))*SIN(RADIANS(E882))+COS(RADIANS(G881))*COS(RADIANS(E882))*COS(RADIANS(AP872))))</f>
        <v>0</v>
      </c>
      <c r="AQ881">
        <f>IF(DEGREES(ACOS(SIN(RADIANS(G881))*SIN(RADIANS(E882))+COS(RADIANS(G881))*COS(RADIANS(E882))*COS(RADIANS(AQ872))))&gt;90,0,$F$4*$F$5/E881^2*(SIN(RADIANS(G881))*SIN(RADIANS(E882))+COS(RADIANS(G881))*COS(RADIANS(E882))*COS(RADIANS(AQ872))))</f>
        <v>0</v>
      </c>
      <c r="AR881">
        <f>IF(DEGREES(ACOS(SIN(RADIANS(G881))*SIN(RADIANS(E882))+COS(RADIANS(G881))*COS(RADIANS(E882))*COS(RADIANS(AR872))))&gt;90,0,$F$4*$F$5/E881^2*(SIN(RADIANS(G881))*SIN(RADIANS(E882))+COS(RADIANS(G881))*COS(RADIANS(E882))*COS(RADIANS(AR872))))</f>
        <v>0</v>
      </c>
    </row>
    <row r="882" spans="2:44" x14ac:dyDescent="0.5">
      <c r="B882" s="40" t="s">
        <v>735</v>
      </c>
      <c r="E882">
        <f>IF($F$8&gt;90,180-$F$8,$F$8)*SIN(RADIANS(E876))</f>
        <v>0</v>
      </c>
      <c r="G882">
        <v>10</v>
      </c>
      <c r="I882">
        <f>IF(DEGREES(ACOS(SIN(RADIANS(G882))*SIN(RADIANS(E882))+COS(RADIANS(G882))*COS(RADIANS(E882))*COS(RADIANS(I872))))&gt;90,0,$F$4*$F$5/E881^2*(SIN(RADIANS(G882))*SIN(RADIANS(E882))+COS(RADIANS(G882))*COS(RADIANS(E882))*COS(RADIANS(I872))))</f>
        <v>0</v>
      </c>
      <c r="J882">
        <f>IF(DEGREES(ACOS(SIN(RADIANS(G882))*SIN(RADIANS(E882))+COS(RADIANS(G882))*COS(RADIANS(E882))*COS(RADIANS(J872))))&gt;90,0,$F$4*$F$5/E881^2*(SIN(RADIANS(G882))*SIN(RADIANS(E882))+COS(RADIANS(G882))*COS(RADIANS(E882))*COS(RADIANS(J872))))</f>
        <v>0</v>
      </c>
      <c r="K882">
        <f>IF(DEGREES(ACOS(SIN(RADIANS(G882))*SIN(RADIANS(E882))+COS(RADIANS(G882))*COS(RADIANS(E882))*COS(RADIANS(K872))))&gt;90,0,$F$4*$F$5/E881^2*(SIN(RADIANS(G882))*SIN(RADIANS(E882))+COS(RADIANS(G882))*COS(RADIANS(E882))*COS(RADIANS(K872))))</f>
        <v>0</v>
      </c>
      <c r="L882">
        <f>IF(DEGREES(ACOS(SIN(RADIANS(G882))*SIN(RADIANS(E882))+COS(RADIANS(G882))*COS(RADIANS(E882))*COS(RADIANS(L872))))&gt;90,0,$F$4*$F$5/E881^2*(SIN(RADIANS(G882))*SIN(RADIANS(E882))+COS(RADIANS(G882))*COS(RADIANS(E882))*COS(RADIANS(L872))))</f>
        <v>0</v>
      </c>
      <c r="M882">
        <f>IF(DEGREES(ACOS(SIN(RADIANS(G882))*SIN(RADIANS(E882))+COS(RADIANS(G882))*COS(RADIANS(E882))*COS(RADIANS(M872))))&gt;90,0,$F$4*$F$5/E881^2*(SIN(RADIANS(G882))*SIN(RADIANS(E882))+COS(RADIANS(G882))*COS(RADIANS(E882))*COS(RADIANS(M872))))</f>
        <v>0</v>
      </c>
      <c r="N882">
        <f>IF(DEGREES(ACOS(SIN(RADIANS(G882))*SIN(RADIANS(E882))+COS(RADIANS(G882))*COS(RADIANS(E882))*COS(RADIANS(N872))))&gt;90,0,$F$4*$F$5/E881^2*(SIN(RADIANS(G882))*SIN(RADIANS(E882))+COS(RADIANS(G882))*COS(RADIANS(E882))*COS(RADIANS(N872))))</f>
        <v>0</v>
      </c>
      <c r="O882">
        <f>IF(DEGREES(ACOS(SIN(RADIANS(G882))*SIN(RADIANS(E882))+COS(RADIANS(G882))*COS(RADIANS(E882))*COS(RADIANS(O872))))&gt;90,0,$F$4*$F$5/E881^2*(SIN(RADIANS(G882))*SIN(RADIANS(E882))+COS(RADIANS(G882))*COS(RADIANS(E882))*COS(RADIANS(O872))))</f>
        <v>0</v>
      </c>
      <c r="P882">
        <f>IF(DEGREES(ACOS(SIN(RADIANS(G882))*SIN(RADIANS(E882))+COS(RADIANS(G882))*COS(RADIANS(E882))*COS(RADIANS(P872))))&gt;90,0,$F$4*$F$5/E881^2*(SIN(RADIANS(G882))*SIN(RADIANS(E882))+COS(RADIANS(G882))*COS(RADIANS(E882))*COS(RADIANS(P872))))</f>
        <v>0</v>
      </c>
      <c r="Q882">
        <f>IF(DEGREES(ACOS(SIN(RADIANS(G882))*SIN(RADIANS(E882))+COS(RADIANS(G882))*COS(RADIANS(E882))*COS(RADIANS(Q872))))&gt;90,0,$F$4*$F$5/E881^2*(SIN(RADIANS(G882))*SIN(RADIANS(E882))+COS(RADIANS(G882))*COS(RADIANS(E882))*COS(RADIANS(Q872))))</f>
        <v>0</v>
      </c>
      <c r="R882" t="e">
        <f>IF(DEGREES(ACOS(SIN(RADIANS(G882))*SIN(RADIANS(E882))+COS(RADIANS(G882))*COS(RADIANS(E882))*COS(RADIANS(R872))))&gt;90,0,$F$4*$F$5/E881^2*(SIN(RADIANS(G882))*SIN(RADIANS(E882))+COS(RADIANS(G882))*COS(RADIANS(E882))*COS(RADIANS(R872))))</f>
        <v>#DIV/0!</v>
      </c>
      <c r="S882" t="e">
        <f>IF(DEGREES(ACOS(SIN(RADIANS(G882))*SIN(RADIANS(E882))+COS(RADIANS(G882))*COS(RADIANS(E882))*COS(RADIANS(S872))))&gt;90,0,$F$4*$F$5/E881^2*(SIN(RADIANS(G882))*SIN(RADIANS(E882))+COS(RADIANS(G882))*COS(RADIANS(E882))*COS(RADIANS(S872))))</f>
        <v>#DIV/0!</v>
      </c>
      <c r="T882" t="e">
        <f>IF(DEGREES(ACOS(SIN(RADIANS(G882))*SIN(RADIANS(E882))+COS(RADIANS(G882))*COS(RADIANS(E882))*COS(RADIANS(T872))))&gt;90,0,$F$4*$F$5/E881^2*(SIN(RADIANS(G882))*SIN(RADIANS(E882))+COS(RADIANS(G882))*COS(RADIANS(E882))*COS(RADIANS(T872))))</f>
        <v>#DIV/0!</v>
      </c>
      <c r="U882" t="e">
        <f>IF(DEGREES(ACOS(SIN(RADIANS(G882))*SIN(RADIANS(E882))+COS(RADIANS(G882))*COS(RADIANS(E882))*COS(RADIANS(U872))))&gt;90,0,$F$4*$F$5/E881^2*(SIN(RADIANS(G882))*SIN(RADIANS(E882))+COS(RADIANS(G882))*COS(RADIANS(E882))*COS(RADIANS(U872))))</f>
        <v>#DIV/0!</v>
      </c>
      <c r="V882" t="e">
        <f>IF(DEGREES(ACOS(SIN(RADIANS(G882))*SIN(RADIANS(E882))+COS(RADIANS(G882))*COS(RADIANS(E882))*COS(RADIANS(V872))))&gt;90,0,$F$4*$F$5/E881^2*(SIN(RADIANS(G882))*SIN(RADIANS(E882))+COS(RADIANS(G882))*COS(RADIANS(E882))*COS(RADIANS(V872))))</f>
        <v>#DIV/0!</v>
      </c>
      <c r="W882" t="e">
        <f>IF(DEGREES(ACOS(SIN(RADIANS(G882))*SIN(RADIANS(E882))+COS(RADIANS(G882))*COS(RADIANS(E882))*COS(RADIANS(W872))))&gt;90,0,$F$4*$F$5/E881^2*(SIN(RADIANS(G882))*SIN(RADIANS(E882))+COS(RADIANS(G882))*COS(RADIANS(E882))*COS(RADIANS(W872))))</f>
        <v>#DIV/0!</v>
      </c>
      <c r="X882" t="e">
        <f>IF(DEGREES(ACOS(SIN(RADIANS(G882))*SIN(RADIANS(E882))+COS(RADIANS(G882))*COS(RADIANS(E882))*COS(RADIANS(X872))))&gt;90,0,$F$4*$F$5/E881^2*(SIN(RADIANS(G882))*SIN(RADIANS(E882))+COS(RADIANS(G882))*COS(RADIANS(E882))*COS(RADIANS(X872))))</f>
        <v>#DIV/0!</v>
      </c>
      <c r="Y882" t="e">
        <f>IF(DEGREES(ACOS(SIN(RADIANS(G882))*SIN(RADIANS(E882))+COS(RADIANS(G882))*COS(RADIANS(E882))*COS(RADIANS(Y872))))&gt;90,0,$F$4*$F$5/E881^2*(SIN(RADIANS(G882))*SIN(RADIANS(E882))+COS(RADIANS(G882))*COS(RADIANS(E882))*COS(RADIANS(Y872))))</f>
        <v>#DIV/0!</v>
      </c>
      <c r="Z882" t="e">
        <f>IF(DEGREES(ACOS(SIN(RADIANS(G882))*SIN(RADIANS(E882))+COS(RADIANS(G882))*COS(RADIANS(E882))*COS(RADIANS(Z872))))&gt;90,0,$F$4*$F$5/E881^2*(SIN(RADIANS(G882))*SIN(RADIANS(E882))+COS(RADIANS(G882))*COS(RADIANS(E882))*COS(RADIANS(Z872))))</f>
        <v>#DIV/0!</v>
      </c>
      <c r="AA882" t="e">
        <f>IF(DEGREES(ACOS(SIN(RADIANS(G882))*SIN(RADIANS(E882))+COS(RADIANS(G882))*COS(RADIANS(E882))*COS(RADIANS(AA872))))&gt;90,0,$F$4*$F$5/E881^2*(SIN(RADIANS(G882))*SIN(RADIANS(E882))+COS(RADIANS(G882))*COS(RADIANS(E882))*COS(RADIANS(AA872))))</f>
        <v>#DIV/0!</v>
      </c>
      <c r="AB882" t="e">
        <f>IF(DEGREES(ACOS(SIN(RADIANS(G882))*SIN(RADIANS(E882))+COS(RADIANS(G882))*COS(RADIANS(E882))*COS(RADIANS(AB872))))&gt;90,0,$F$4*$F$5/E881^2*(SIN(RADIANS(G882))*SIN(RADIANS(E882))+COS(RADIANS(G882))*COS(RADIANS(E882))*COS(RADIANS(AB872))))</f>
        <v>#DIV/0!</v>
      </c>
      <c r="AC882" t="e">
        <f>IF(DEGREES(ACOS(SIN(RADIANS(G882))*SIN(RADIANS(E882))+COS(RADIANS(G882))*COS(RADIANS(E882))*COS(RADIANS(AC872))))&gt;90,0,$F$4*$F$5/E881^2*(SIN(RADIANS(G882))*SIN(RADIANS(E882))+COS(RADIANS(G882))*COS(RADIANS(E882))*COS(RADIANS(AC872))))</f>
        <v>#DIV/0!</v>
      </c>
      <c r="AD882" t="e">
        <f>IF(DEGREES(ACOS(SIN(RADIANS(G882))*SIN(RADIANS(E882))+COS(RADIANS(G882))*COS(RADIANS(E882))*COS(RADIANS(AD872))))&gt;90,0,$F$4*$F$5/E881^2*(SIN(RADIANS(G882))*SIN(RADIANS(E882))+COS(RADIANS(G882))*COS(RADIANS(E882))*COS(RADIANS(AD872))))</f>
        <v>#DIV/0!</v>
      </c>
      <c r="AE882" t="e">
        <f>IF(DEGREES(ACOS(SIN(RADIANS(G882))*SIN(RADIANS(E882))+COS(RADIANS(G882))*COS(RADIANS(E882))*COS(RADIANS(AE872))))&gt;90,0,$F$4*$F$5/E881^2*(SIN(RADIANS(G882))*SIN(RADIANS(E882))+COS(RADIANS(G882))*COS(RADIANS(E882))*COS(RADIANS(AE872))))</f>
        <v>#DIV/0!</v>
      </c>
      <c r="AF882" t="e">
        <f>IF(DEGREES(ACOS(SIN(RADIANS(G882))*SIN(RADIANS(E882))+COS(RADIANS(G882))*COS(RADIANS(E882))*COS(RADIANS(AF872))))&gt;90,0,$F$4*$F$5/E881^2*(SIN(RADIANS(G882))*SIN(RADIANS(E882))+COS(RADIANS(G882))*COS(RADIANS(E882))*COS(RADIANS(AF872))))</f>
        <v>#DIV/0!</v>
      </c>
      <c r="AG882" t="e">
        <f>IF(DEGREES(ACOS(SIN(RADIANS(G882))*SIN(RADIANS(E882))+COS(RADIANS(G882))*COS(RADIANS(E882))*COS(RADIANS(AG872))))&gt;90,0,$F$4*$F$5/E881^2*(SIN(RADIANS(G882))*SIN(RADIANS(E882))+COS(RADIANS(G882))*COS(RADIANS(E882))*COS(RADIANS(AG872))))</f>
        <v>#DIV/0!</v>
      </c>
      <c r="AH882" t="e">
        <f>IF(DEGREES(ACOS(SIN(RADIANS(G882))*SIN(RADIANS(E882))+COS(RADIANS(G882))*COS(RADIANS(E882))*COS(RADIANS(AH872))))&gt;90,0,$F$4*$F$5/E881^2*(SIN(RADIANS(G882))*SIN(RADIANS(E882))+COS(RADIANS(G882))*COS(RADIANS(E882))*COS(RADIANS(AH872))))</f>
        <v>#DIV/0!</v>
      </c>
      <c r="AI882" t="e">
        <f>IF(DEGREES(ACOS(SIN(RADIANS(G882))*SIN(RADIANS(E882))+COS(RADIANS(G882))*COS(RADIANS(E882))*COS(RADIANS(AI872))))&gt;90,0,$F$4*$F$5/E881^2*(SIN(RADIANS(G882))*SIN(RADIANS(E882))+COS(RADIANS(G882))*COS(RADIANS(E882))*COS(RADIANS(AI872))))</f>
        <v>#DIV/0!</v>
      </c>
      <c r="AJ882" t="e">
        <f>IF(DEGREES(ACOS(SIN(RADIANS(G882))*SIN(RADIANS(E882))+COS(RADIANS(G882))*COS(RADIANS(E882))*COS(RADIANS(AJ872))))&gt;90,0,$F$4*$F$5/E881^2*(SIN(RADIANS(G882))*SIN(RADIANS(E882))+COS(RADIANS(G882))*COS(RADIANS(E882))*COS(RADIANS(AJ872))))</f>
        <v>#DIV/0!</v>
      </c>
      <c r="AK882">
        <f>IF(DEGREES(ACOS(SIN(RADIANS(G882))*SIN(RADIANS(E882))+COS(RADIANS(G882))*COS(RADIANS(E882))*COS(RADIANS(AK872))))&gt;90,0,$F$4*$F$5/E881^2*(SIN(RADIANS(G882))*SIN(RADIANS(E882))+COS(RADIANS(G882))*COS(RADIANS(E882))*COS(RADIANS(AK872))))</f>
        <v>0</v>
      </c>
      <c r="AL882">
        <f>IF(DEGREES(ACOS(SIN(RADIANS(G882))*SIN(RADIANS(E882))+COS(RADIANS(G882))*COS(RADIANS(E882))*COS(RADIANS(AL872))))&gt;90,0,$F$4*$F$5/E881^2*(SIN(RADIANS(G882))*SIN(RADIANS(E882))+COS(RADIANS(G882))*COS(RADIANS(E882))*COS(RADIANS(AL872))))</f>
        <v>0</v>
      </c>
      <c r="AM882">
        <f>IF(DEGREES(ACOS(SIN(RADIANS(G882))*SIN(RADIANS(E882))+COS(RADIANS(G882))*COS(RADIANS(E882))*COS(RADIANS(AM872))))&gt;90,0,$F$4*$F$5/E881^2*(SIN(RADIANS(G882))*SIN(RADIANS(E882))+COS(RADIANS(G882))*COS(RADIANS(E882))*COS(RADIANS(AM872))))</f>
        <v>0</v>
      </c>
      <c r="AN882">
        <f>IF(DEGREES(ACOS(SIN(RADIANS(G882))*SIN(RADIANS(E882))+COS(RADIANS(G882))*COS(RADIANS(E882))*COS(RADIANS(AN872))))&gt;90,0,$F$4*$F$5/E881^2*(SIN(RADIANS(G882))*SIN(RADIANS(E882))+COS(RADIANS(G882))*COS(RADIANS(E882))*COS(RADIANS(AN872))))</f>
        <v>0</v>
      </c>
      <c r="AO882">
        <f>IF(DEGREES(ACOS(SIN(RADIANS(G882))*SIN(RADIANS(E882))+COS(RADIANS(G882))*COS(RADIANS(E882))*COS(RADIANS(AO872))))&gt;90,0,$F$4*$F$5/E881^2*(SIN(RADIANS(G882))*SIN(RADIANS(E882))+COS(RADIANS(G882))*COS(RADIANS(E882))*COS(RADIANS(AO872))))</f>
        <v>0</v>
      </c>
      <c r="AP882">
        <f>IF(DEGREES(ACOS(SIN(RADIANS(G882))*SIN(RADIANS(E882))+COS(RADIANS(G882))*COS(RADIANS(E882))*COS(RADIANS(AP872))))&gt;90,0,$F$4*$F$5/E881^2*(SIN(RADIANS(G882))*SIN(RADIANS(E882))+COS(RADIANS(G882))*COS(RADIANS(E882))*COS(RADIANS(AP872))))</f>
        <v>0</v>
      </c>
      <c r="AQ882">
        <f>IF(DEGREES(ACOS(SIN(RADIANS(G882))*SIN(RADIANS(E882))+COS(RADIANS(G882))*COS(RADIANS(E882))*COS(RADIANS(AQ872))))&gt;90,0,$F$4*$F$5/E881^2*(SIN(RADIANS(G882))*SIN(RADIANS(E882))+COS(RADIANS(G882))*COS(RADIANS(E882))*COS(RADIANS(AQ872))))</f>
        <v>0</v>
      </c>
      <c r="AR882">
        <f>IF(DEGREES(ACOS(SIN(RADIANS(G882))*SIN(RADIANS(E882))+COS(RADIANS(G882))*COS(RADIANS(E882))*COS(RADIANS(AR872))))&gt;90,0,$F$4*$F$5/E881^2*(SIN(RADIANS(G882))*SIN(RADIANS(E882))+COS(RADIANS(G882))*COS(RADIANS(E882))*COS(RADIANS(AR872))))</f>
        <v>0</v>
      </c>
    </row>
    <row r="883" spans="2:44" x14ac:dyDescent="0.5">
      <c r="B883" s="40" t="s">
        <v>786</v>
      </c>
      <c r="E883">
        <f>IF($F$10=0,IF(E874&lt;360,E874,E874-360),($F$10+1)*E874)</f>
        <v>0</v>
      </c>
      <c r="G883">
        <v>0</v>
      </c>
      <c r="I883">
        <f>IF(DEGREES(ACOS(SIN(RADIANS(G883))*SIN(RADIANS(E882))+COS(RADIANS(G883))*COS(RADIANS(E882))*COS(RADIANS(I872))))&gt;90,0,$F$4*$F$5/E881^2*(SIN(RADIANS(G883))*SIN(RADIANS(E882))+COS(RADIANS(G883))*COS(RADIANS(E882))*COS(RADIANS(I872))))</f>
        <v>0</v>
      </c>
      <c r="J883">
        <f>IF(DEGREES(ACOS(SIN(RADIANS(G883))*SIN(RADIANS(E882))+COS(RADIANS(G883))*COS(RADIANS(E882))*COS(RADIANS(J872))))&gt;90,0,$F$4*$F$5/E881^2*(SIN(RADIANS(G883))*SIN(RADIANS(E882))+COS(RADIANS(G883))*COS(RADIANS(E882))*COS(RADIANS(J872))))</f>
        <v>0</v>
      </c>
      <c r="K883">
        <f>IF(DEGREES(ACOS(SIN(RADIANS(G883))*SIN(RADIANS(E882))+COS(RADIANS(G883))*COS(RADIANS(E882))*COS(RADIANS(K872))))&gt;90,0,$F$4*$F$5/E881^2*(SIN(RADIANS(G883))*SIN(RADIANS(E882))+COS(RADIANS(G883))*COS(RADIANS(E882))*COS(RADIANS(K872))))</f>
        <v>0</v>
      </c>
      <c r="L883">
        <f>IF(DEGREES(ACOS(SIN(RADIANS(G883))*SIN(RADIANS(E882))+COS(RADIANS(G883))*COS(RADIANS(E882))*COS(RADIANS(L872))))&gt;90,0,$F$4*$F$5/E881^2*(SIN(RADIANS(G883))*SIN(RADIANS(E882))+COS(RADIANS(G883))*COS(RADIANS(E882))*COS(RADIANS(L872))))</f>
        <v>0</v>
      </c>
      <c r="M883">
        <f>IF(DEGREES(ACOS(SIN(RADIANS(G883))*SIN(RADIANS(E882))+COS(RADIANS(G883))*COS(RADIANS(E882))*COS(RADIANS(M872))))&gt;90,0,$F$4*$F$5/E881^2*(SIN(RADIANS(G883))*SIN(RADIANS(E882))+COS(RADIANS(G883))*COS(RADIANS(E882))*COS(RADIANS(M872))))</f>
        <v>0</v>
      </c>
      <c r="N883">
        <f>IF(DEGREES(ACOS(SIN(RADIANS(G883))*SIN(RADIANS(E882))+COS(RADIANS(G883))*COS(RADIANS(E882))*COS(RADIANS(N872))))&gt;90,0,$F$4*$F$5/E881^2*(SIN(RADIANS(G883))*SIN(RADIANS(E882))+COS(RADIANS(G883))*COS(RADIANS(E882))*COS(RADIANS(N872))))</f>
        <v>0</v>
      </c>
      <c r="O883">
        <f>IF(DEGREES(ACOS(SIN(RADIANS(G883))*SIN(RADIANS(E882))+COS(RADIANS(G883))*COS(RADIANS(E882))*COS(RADIANS(O872))))&gt;90,0,$F$4*$F$5/E881^2*(SIN(RADIANS(G883))*SIN(RADIANS(E882))+COS(RADIANS(G883))*COS(RADIANS(E882))*COS(RADIANS(O872))))</f>
        <v>0</v>
      </c>
      <c r="P883">
        <f>IF(DEGREES(ACOS(SIN(RADIANS(G883))*SIN(RADIANS(E882))+COS(RADIANS(G883))*COS(RADIANS(E882))*COS(RADIANS(P872))))&gt;90,0,$F$4*$F$5/E881^2*(SIN(RADIANS(G883))*SIN(RADIANS(E882))+COS(RADIANS(G883))*COS(RADIANS(E882))*COS(RADIANS(P872))))</f>
        <v>0</v>
      </c>
      <c r="Q883">
        <f>IF(DEGREES(ACOS(SIN(RADIANS(G883))*SIN(RADIANS(E882))+COS(RADIANS(G883))*COS(RADIANS(E882))*COS(RADIANS(Q872))))&gt;90,0,$F$4*$F$5/E881^2*(SIN(RADIANS(G883))*SIN(RADIANS(E882))+COS(RADIANS(G883))*COS(RADIANS(E882))*COS(RADIANS(Q872))))</f>
        <v>0</v>
      </c>
      <c r="R883" t="e">
        <f>IF(DEGREES(ACOS(SIN(RADIANS(G883))*SIN(RADIANS(E882))+COS(RADIANS(G883))*COS(RADIANS(E882))*COS(RADIANS(R872))))&gt;90,0,$F$4*$F$5/E881^2*(SIN(RADIANS(G883))*SIN(RADIANS(E882))+COS(RADIANS(G883))*COS(RADIANS(E882))*COS(RADIANS(R872))))</f>
        <v>#DIV/0!</v>
      </c>
      <c r="S883" t="e">
        <f>IF(DEGREES(ACOS(SIN(RADIANS(G883))*SIN(RADIANS(E882))+COS(RADIANS(G883))*COS(RADIANS(E882))*COS(RADIANS(S872))))&gt;90,0,$F$4*$F$5/E881^2*(SIN(RADIANS(G883))*SIN(RADIANS(E882))+COS(RADIANS(G883))*COS(RADIANS(E882))*COS(RADIANS(S872))))</f>
        <v>#DIV/0!</v>
      </c>
      <c r="T883" t="e">
        <f>IF(DEGREES(ACOS(SIN(RADIANS(G883))*SIN(RADIANS(E882))+COS(RADIANS(G883))*COS(RADIANS(E882))*COS(RADIANS(T872))))&gt;90,0,$F$4*$F$5/E881^2*(SIN(RADIANS(G883))*SIN(RADIANS(E882))+COS(RADIANS(G883))*COS(RADIANS(E882))*COS(RADIANS(T872))))</f>
        <v>#DIV/0!</v>
      </c>
      <c r="U883" t="e">
        <f>IF(DEGREES(ACOS(SIN(RADIANS(G883))*SIN(RADIANS(E882))+COS(RADIANS(G883))*COS(RADIANS(E882))*COS(RADIANS(U872))))&gt;90,0,$F$4*$F$5/E881^2*(SIN(RADIANS(G883))*SIN(RADIANS(E882))+COS(RADIANS(G883))*COS(RADIANS(E882))*COS(RADIANS(U872))))</f>
        <v>#DIV/0!</v>
      </c>
      <c r="V883" t="e">
        <f>IF(DEGREES(ACOS(SIN(RADIANS(G883))*SIN(RADIANS(E882))+COS(RADIANS(G883))*COS(RADIANS(E882))*COS(RADIANS(V872))))&gt;90,0,$F$4*$F$5/E881^2*(SIN(RADIANS(G883))*SIN(RADIANS(E882))+COS(RADIANS(G883))*COS(RADIANS(E882))*COS(RADIANS(V872))))</f>
        <v>#DIV/0!</v>
      </c>
      <c r="W883" t="e">
        <f>IF(DEGREES(ACOS(SIN(RADIANS(G883))*SIN(RADIANS(E882))+COS(RADIANS(G883))*COS(RADIANS(E882))*COS(RADIANS(W872))))&gt;90,0,$F$4*$F$5/E881^2*(SIN(RADIANS(G883))*SIN(RADIANS(E882))+COS(RADIANS(G883))*COS(RADIANS(E882))*COS(RADIANS(W872))))</f>
        <v>#DIV/0!</v>
      </c>
      <c r="X883" t="e">
        <f>IF(DEGREES(ACOS(SIN(RADIANS(G883))*SIN(RADIANS(E882))+COS(RADIANS(G883))*COS(RADIANS(E882))*COS(RADIANS(X872))))&gt;90,0,$F$4*$F$5/E881^2*(SIN(RADIANS(G883))*SIN(RADIANS(E882))+COS(RADIANS(G883))*COS(RADIANS(E882))*COS(RADIANS(X872))))</f>
        <v>#DIV/0!</v>
      </c>
      <c r="Y883" t="e">
        <f>IF(DEGREES(ACOS(SIN(RADIANS(G883))*SIN(RADIANS(E882))+COS(RADIANS(G883))*COS(RADIANS(E882))*COS(RADIANS(Y872))))&gt;90,0,$F$4*$F$5/E881^2*(SIN(RADIANS(G883))*SIN(RADIANS(E882))+COS(RADIANS(G883))*COS(RADIANS(E882))*COS(RADIANS(Y872))))</f>
        <v>#DIV/0!</v>
      </c>
      <c r="Z883" t="e">
        <f>IF(DEGREES(ACOS(SIN(RADIANS(G883))*SIN(RADIANS(E882))+COS(RADIANS(G883))*COS(RADIANS(E882))*COS(RADIANS(Z872))))&gt;90,0,$F$4*$F$5/E881^2*(SIN(RADIANS(G883))*SIN(RADIANS(E882))+COS(RADIANS(G883))*COS(RADIANS(E882))*COS(RADIANS(Z872))))</f>
        <v>#DIV/0!</v>
      </c>
      <c r="AA883" t="e">
        <f>IF(DEGREES(ACOS(SIN(RADIANS(G883))*SIN(RADIANS(E882))+COS(RADIANS(G883))*COS(RADIANS(E882))*COS(RADIANS(AA872))))&gt;90,0,$F$4*$F$5/E881^2*(SIN(RADIANS(G883))*SIN(RADIANS(E882))+COS(RADIANS(G883))*COS(RADIANS(E882))*COS(RADIANS(AA872))))</f>
        <v>#DIV/0!</v>
      </c>
      <c r="AB883" t="e">
        <f>IF(DEGREES(ACOS(SIN(RADIANS(G883))*SIN(RADIANS(E882))+COS(RADIANS(G883))*COS(RADIANS(E882))*COS(RADIANS(AB872))))&gt;90,0,$F$4*$F$5/E881^2*(SIN(RADIANS(G883))*SIN(RADIANS(E882))+COS(RADIANS(G883))*COS(RADIANS(E882))*COS(RADIANS(AB872))))</f>
        <v>#DIV/0!</v>
      </c>
      <c r="AC883" t="e">
        <f>IF(DEGREES(ACOS(SIN(RADIANS(G883))*SIN(RADIANS(E882))+COS(RADIANS(G883))*COS(RADIANS(E882))*COS(RADIANS(AC872))))&gt;90,0,$F$4*$F$5/E881^2*(SIN(RADIANS(G883))*SIN(RADIANS(E882))+COS(RADIANS(G883))*COS(RADIANS(E882))*COS(RADIANS(AC872))))</f>
        <v>#DIV/0!</v>
      </c>
      <c r="AD883" t="e">
        <f>IF(DEGREES(ACOS(SIN(RADIANS(G883))*SIN(RADIANS(E882))+COS(RADIANS(G883))*COS(RADIANS(E882))*COS(RADIANS(AD872))))&gt;90,0,$F$4*$F$5/E881^2*(SIN(RADIANS(G883))*SIN(RADIANS(E882))+COS(RADIANS(G883))*COS(RADIANS(E882))*COS(RADIANS(AD872))))</f>
        <v>#DIV/0!</v>
      </c>
      <c r="AE883" t="e">
        <f>IF(DEGREES(ACOS(SIN(RADIANS(G883))*SIN(RADIANS(E882))+COS(RADIANS(G883))*COS(RADIANS(E882))*COS(RADIANS(AE872))))&gt;90,0,$F$4*$F$5/E881^2*(SIN(RADIANS(G883))*SIN(RADIANS(E882))+COS(RADIANS(G883))*COS(RADIANS(E882))*COS(RADIANS(AE872))))</f>
        <v>#DIV/0!</v>
      </c>
      <c r="AF883" t="e">
        <f>IF(DEGREES(ACOS(SIN(RADIANS(G883))*SIN(RADIANS(E882))+COS(RADIANS(G883))*COS(RADIANS(E882))*COS(RADIANS(AF872))))&gt;90,0,$F$4*$F$5/E881^2*(SIN(RADIANS(G883))*SIN(RADIANS(E882))+COS(RADIANS(G883))*COS(RADIANS(E882))*COS(RADIANS(AF872))))</f>
        <v>#DIV/0!</v>
      </c>
      <c r="AG883" t="e">
        <f>IF(DEGREES(ACOS(SIN(RADIANS(G883))*SIN(RADIANS(E882))+COS(RADIANS(G883))*COS(RADIANS(E882))*COS(RADIANS(AG872))))&gt;90,0,$F$4*$F$5/E881^2*(SIN(RADIANS(G883))*SIN(RADIANS(E882))+COS(RADIANS(G883))*COS(RADIANS(E882))*COS(RADIANS(AG872))))</f>
        <v>#DIV/0!</v>
      </c>
      <c r="AH883" t="e">
        <f>IF(DEGREES(ACOS(SIN(RADIANS(G883))*SIN(RADIANS(E882))+COS(RADIANS(G883))*COS(RADIANS(E882))*COS(RADIANS(AH872))))&gt;90,0,$F$4*$F$5/E881^2*(SIN(RADIANS(G883))*SIN(RADIANS(E882))+COS(RADIANS(G883))*COS(RADIANS(E882))*COS(RADIANS(AH872))))</f>
        <v>#DIV/0!</v>
      </c>
      <c r="AI883" t="e">
        <f>IF(DEGREES(ACOS(SIN(RADIANS(G883))*SIN(RADIANS(E882))+COS(RADIANS(G883))*COS(RADIANS(E882))*COS(RADIANS(AI872))))&gt;90,0,$F$4*$F$5/E881^2*(SIN(RADIANS(G883))*SIN(RADIANS(E882))+COS(RADIANS(G883))*COS(RADIANS(E882))*COS(RADIANS(AI872))))</f>
        <v>#DIV/0!</v>
      </c>
      <c r="AJ883" t="e">
        <f>IF(DEGREES(ACOS(SIN(RADIANS(G883))*SIN(RADIANS(E882))+COS(RADIANS(G883))*COS(RADIANS(E882))*COS(RADIANS(AJ872))))&gt;90,0,$F$4*$F$5/E881^2*(SIN(RADIANS(G883))*SIN(RADIANS(E882))+COS(RADIANS(G883))*COS(RADIANS(E882))*COS(RADIANS(AJ872))))</f>
        <v>#DIV/0!</v>
      </c>
      <c r="AK883">
        <f>IF(DEGREES(ACOS(SIN(RADIANS(G883))*SIN(RADIANS(E882))+COS(RADIANS(G883))*COS(RADIANS(E882))*COS(RADIANS(AK872))))&gt;90,0,$F$4*$F$5/E881^2*(SIN(RADIANS(G883))*SIN(RADIANS(E882))+COS(RADIANS(G883))*COS(RADIANS(E882))*COS(RADIANS(AK872))))</f>
        <v>0</v>
      </c>
      <c r="AL883">
        <f>IF(DEGREES(ACOS(SIN(RADIANS(G883))*SIN(RADIANS(E882))+COS(RADIANS(G883))*COS(RADIANS(E882))*COS(RADIANS(AL872))))&gt;90,0,$F$4*$F$5/E881^2*(SIN(RADIANS(G883))*SIN(RADIANS(E882))+COS(RADIANS(G883))*COS(RADIANS(E882))*COS(RADIANS(AL872))))</f>
        <v>0</v>
      </c>
      <c r="AM883">
        <f>IF(DEGREES(ACOS(SIN(RADIANS(G883))*SIN(RADIANS(E882))+COS(RADIANS(G883))*COS(RADIANS(E882))*COS(RADIANS(AM872))))&gt;90,0,$F$4*$F$5/E881^2*(SIN(RADIANS(G883))*SIN(RADIANS(E882))+COS(RADIANS(G883))*COS(RADIANS(E882))*COS(RADIANS(AM872))))</f>
        <v>0</v>
      </c>
      <c r="AN883">
        <f>IF(DEGREES(ACOS(SIN(RADIANS(G883))*SIN(RADIANS(E882))+COS(RADIANS(G883))*COS(RADIANS(E882))*COS(RADIANS(AN872))))&gt;90,0,$F$4*$F$5/E881^2*(SIN(RADIANS(G883))*SIN(RADIANS(E882))+COS(RADIANS(G883))*COS(RADIANS(E882))*COS(RADIANS(AN872))))</f>
        <v>0</v>
      </c>
      <c r="AO883">
        <f>IF(DEGREES(ACOS(SIN(RADIANS(G883))*SIN(RADIANS(E882))+COS(RADIANS(G883))*COS(RADIANS(E882))*COS(RADIANS(AO872))))&gt;90,0,$F$4*$F$5/E881^2*(SIN(RADIANS(G883))*SIN(RADIANS(E882))+COS(RADIANS(G883))*COS(RADIANS(E882))*COS(RADIANS(AO872))))</f>
        <v>0</v>
      </c>
      <c r="AP883">
        <f>IF(DEGREES(ACOS(SIN(RADIANS(G883))*SIN(RADIANS(E882))+COS(RADIANS(G883))*COS(RADIANS(E882))*COS(RADIANS(AP872))))&gt;90,0,$F$4*$F$5/E881^2*(SIN(RADIANS(G883))*SIN(RADIANS(E882))+COS(RADIANS(G883))*COS(RADIANS(E882))*COS(RADIANS(AP872))))</f>
        <v>0</v>
      </c>
      <c r="AQ883">
        <f>IF(DEGREES(ACOS(SIN(RADIANS(G883))*SIN(RADIANS(E882))+COS(RADIANS(G883))*COS(RADIANS(E882))*COS(RADIANS(AQ872))))&gt;90,0,$F$4*$F$5/E881^2*(SIN(RADIANS(G883))*SIN(RADIANS(E882))+COS(RADIANS(G883))*COS(RADIANS(E882))*COS(RADIANS(AQ872))))</f>
        <v>0</v>
      </c>
      <c r="AR883">
        <f>IF(DEGREES(ACOS(SIN(RADIANS(G883))*SIN(RADIANS(E882))+COS(RADIANS(G883))*COS(RADIANS(E882))*COS(RADIANS(AR872))))&gt;90,0,$F$4*$F$5/E881^2*(SIN(RADIANS(G883))*SIN(RADIANS(E882))+COS(RADIANS(G883))*COS(RADIANS(E882))*COS(RADIANS(AR872))))</f>
        <v>0</v>
      </c>
    </row>
    <row r="884" spans="2:44" x14ac:dyDescent="0.5">
      <c r="B884" s="40" t="s">
        <v>787</v>
      </c>
      <c r="E884">
        <f>E883-E875-360*ROUNDDOWN((E883-E875)/360,0)</f>
        <v>0</v>
      </c>
      <c r="G884">
        <v>-10</v>
      </c>
      <c r="I884">
        <f>IF(DEGREES(ACOS(SIN(RADIANS(G884))*SIN(RADIANS(E882))+COS(RADIANS(G884))*COS(RADIANS(E882))*COS(RADIANS(I872))))&gt;90,0,$F$4*$F$5/E881^2*(SIN(RADIANS(G884))*SIN(RADIANS(E882))+COS(RADIANS(G884))*COS(RADIANS(E882))*COS(RADIANS(I872))))</f>
        <v>0</v>
      </c>
      <c r="J884">
        <f>IF(DEGREES(ACOS(SIN(RADIANS(G884))*SIN(RADIANS(E882))+COS(RADIANS(G884))*COS(RADIANS(E882))*COS(RADIANS(J872))))&gt;90,0,$F$4*$F$5/E881^2*(SIN(RADIANS(G884))*SIN(RADIANS(E882))+COS(RADIANS(G884))*COS(RADIANS(E882))*COS(RADIANS(J872))))</f>
        <v>0</v>
      </c>
      <c r="K884">
        <f>IF(DEGREES(ACOS(SIN(RADIANS(G884))*SIN(RADIANS(E882))+COS(RADIANS(G884))*COS(RADIANS(E882))*COS(RADIANS(K872))))&gt;90,0,$F$4*$F$5/E881^2*(SIN(RADIANS(G884))*SIN(RADIANS(E882))+COS(RADIANS(G884))*COS(RADIANS(E882))*COS(RADIANS(K872))))</f>
        <v>0</v>
      </c>
      <c r="L884">
        <f>IF(DEGREES(ACOS(SIN(RADIANS(G884))*SIN(RADIANS(E882))+COS(RADIANS(G884))*COS(RADIANS(E882))*COS(RADIANS(L872))))&gt;90,0,$F$4*$F$5/E881^2*(SIN(RADIANS(G884))*SIN(RADIANS(E882))+COS(RADIANS(G884))*COS(RADIANS(E882))*COS(RADIANS(L872))))</f>
        <v>0</v>
      </c>
      <c r="M884">
        <f>IF(DEGREES(ACOS(SIN(RADIANS(G884))*SIN(RADIANS(E882))+COS(RADIANS(G884))*COS(RADIANS(E882))*COS(RADIANS(M872))))&gt;90,0,$F$4*$F$5/E881^2*(SIN(RADIANS(G884))*SIN(RADIANS(E882))+COS(RADIANS(G884))*COS(RADIANS(E882))*COS(RADIANS(M872))))</f>
        <v>0</v>
      </c>
      <c r="N884">
        <f>IF(DEGREES(ACOS(SIN(RADIANS(G884))*SIN(RADIANS(E882))+COS(RADIANS(G884))*COS(RADIANS(E882))*COS(RADIANS(N872))))&gt;90,0,$F$4*$F$5/E881^2*(SIN(RADIANS(G884))*SIN(RADIANS(E882))+COS(RADIANS(G884))*COS(RADIANS(E882))*COS(RADIANS(N872))))</f>
        <v>0</v>
      </c>
      <c r="O884">
        <f>IF(DEGREES(ACOS(SIN(RADIANS(G884))*SIN(RADIANS(E882))+COS(RADIANS(G884))*COS(RADIANS(E882))*COS(RADIANS(O872))))&gt;90,0,$F$4*$F$5/E881^2*(SIN(RADIANS(G884))*SIN(RADIANS(E882))+COS(RADIANS(G884))*COS(RADIANS(E882))*COS(RADIANS(O872))))</f>
        <v>0</v>
      </c>
      <c r="P884">
        <f>IF(DEGREES(ACOS(SIN(RADIANS(G884))*SIN(RADIANS(E882))+COS(RADIANS(G884))*COS(RADIANS(E882))*COS(RADIANS(P872))))&gt;90,0,$F$4*$F$5/E881^2*(SIN(RADIANS(G884))*SIN(RADIANS(E882))+COS(RADIANS(G884))*COS(RADIANS(E882))*COS(RADIANS(P872))))</f>
        <v>0</v>
      </c>
      <c r="Q884">
        <f>IF(DEGREES(ACOS(SIN(RADIANS(G884))*SIN(RADIANS(E882))+COS(RADIANS(G884))*COS(RADIANS(E882))*COS(RADIANS(Q872))))&gt;90,0,$F$4*$F$5/E881^2*(SIN(RADIANS(G884))*SIN(RADIANS(E882))+COS(RADIANS(G884))*COS(RADIANS(E882))*COS(RADIANS(Q872))))</f>
        <v>0</v>
      </c>
      <c r="R884" t="e">
        <f>IF(DEGREES(ACOS(SIN(RADIANS(G884))*SIN(RADIANS(E882))+COS(RADIANS(G884))*COS(RADIANS(E882))*COS(RADIANS(R872))))&gt;90,0,$F$4*$F$5/E881^2*(SIN(RADIANS(G884))*SIN(RADIANS(E882))+COS(RADIANS(G884))*COS(RADIANS(E882))*COS(RADIANS(R872))))</f>
        <v>#DIV/0!</v>
      </c>
      <c r="S884" t="e">
        <f>IF(DEGREES(ACOS(SIN(RADIANS(G884))*SIN(RADIANS(E882))+COS(RADIANS(G884))*COS(RADIANS(E882))*COS(RADIANS(S872))))&gt;90,0,$F$4*$F$5/E881^2*(SIN(RADIANS(G884))*SIN(RADIANS(E882))+COS(RADIANS(G884))*COS(RADIANS(E882))*COS(RADIANS(S872))))</f>
        <v>#DIV/0!</v>
      </c>
      <c r="T884" t="e">
        <f>IF(DEGREES(ACOS(SIN(RADIANS(G884))*SIN(RADIANS(E882))+COS(RADIANS(G884))*COS(RADIANS(E882))*COS(RADIANS(T872))))&gt;90,0,$F$4*$F$5/E881^2*(SIN(RADIANS(G884))*SIN(RADIANS(E882))+COS(RADIANS(G884))*COS(RADIANS(E882))*COS(RADIANS(T872))))</f>
        <v>#DIV/0!</v>
      </c>
      <c r="U884" t="e">
        <f>IF(DEGREES(ACOS(SIN(RADIANS(G884))*SIN(RADIANS(E882))+COS(RADIANS(G884))*COS(RADIANS(E882))*COS(RADIANS(U872))))&gt;90,0,$F$4*$F$5/E881^2*(SIN(RADIANS(G884))*SIN(RADIANS(E882))+COS(RADIANS(G884))*COS(RADIANS(E882))*COS(RADIANS(U872))))</f>
        <v>#DIV/0!</v>
      </c>
      <c r="V884" t="e">
        <f>IF(DEGREES(ACOS(SIN(RADIANS(G884))*SIN(RADIANS(E882))+COS(RADIANS(G884))*COS(RADIANS(E882))*COS(RADIANS(V872))))&gt;90,0,$F$4*$F$5/E881^2*(SIN(RADIANS(G884))*SIN(RADIANS(E882))+COS(RADIANS(G884))*COS(RADIANS(E882))*COS(RADIANS(V872))))</f>
        <v>#DIV/0!</v>
      </c>
      <c r="W884" t="e">
        <f>IF(DEGREES(ACOS(SIN(RADIANS(G884))*SIN(RADIANS(E882))+COS(RADIANS(G884))*COS(RADIANS(E882))*COS(RADIANS(W872))))&gt;90,0,$F$4*$F$5/E881^2*(SIN(RADIANS(G884))*SIN(RADIANS(E882))+COS(RADIANS(G884))*COS(RADIANS(E882))*COS(RADIANS(W872))))</f>
        <v>#DIV/0!</v>
      </c>
      <c r="X884" t="e">
        <f>IF(DEGREES(ACOS(SIN(RADIANS(G884))*SIN(RADIANS(E882))+COS(RADIANS(G884))*COS(RADIANS(E882))*COS(RADIANS(X872))))&gt;90,0,$F$4*$F$5/E881^2*(SIN(RADIANS(G884))*SIN(RADIANS(E882))+COS(RADIANS(G884))*COS(RADIANS(E882))*COS(RADIANS(X872))))</f>
        <v>#DIV/0!</v>
      </c>
      <c r="Y884" t="e">
        <f>IF(DEGREES(ACOS(SIN(RADIANS(G884))*SIN(RADIANS(E882))+COS(RADIANS(G884))*COS(RADIANS(E882))*COS(RADIANS(Y872))))&gt;90,0,$F$4*$F$5/E881^2*(SIN(RADIANS(G884))*SIN(RADIANS(E882))+COS(RADIANS(G884))*COS(RADIANS(E882))*COS(RADIANS(Y872))))</f>
        <v>#DIV/0!</v>
      </c>
      <c r="Z884" t="e">
        <f>IF(DEGREES(ACOS(SIN(RADIANS(G884))*SIN(RADIANS(E882))+COS(RADIANS(G884))*COS(RADIANS(E882))*COS(RADIANS(Z872))))&gt;90,0,$F$4*$F$5/E881^2*(SIN(RADIANS(G884))*SIN(RADIANS(E882))+COS(RADIANS(G884))*COS(RADIANS(E882))*COS(RADIANS(Z872))))</f>
        <v>#DIV/0!</v>
      </c>
      <c r="AA884" t="e">
        <f>IF(DEGREES(ACOS(SIN(RADIANS(G884))*SIN(RADIANS(E882))+COS(RADIANS(G884))*COS(RADIANS(E882))*COS(RADIANS(AA872))))&gt;90,0,$F$4*$F$5/E881^2*(SIN(RADIANS(G884))*SIN(RADIANS(E882))+COS(RADIANS(G884))*COS(RADIANS(E882))*COS(RADIANS(AA872))))</f>
        <v>#DIV/0!</v>
      </c>
      <c r="AB884" t="e">
        <f>IF(DEGREES(ACOS(SIN(RADIANS(G884))*SIN(RADIANS(E882))+COS(RADIANS(G884))*COS(RADIANS(E882))*COS(RADIANS(AB872))))&gt;90,0,$F$4*$F$5/E881^2*(SIN(RADIANS(G884))*SIN(RADIANS(E882))+COS(RADIANS(G884))*COS(RADIANS(E882))*COS(RADIANS(AB872))))</f>
        <v>#DIV/0!</v>
      </c>
      <c r="AC884" t="e">
        <f>IF(DEGREES(ACOS(SIN(RADIANS(G884))*SIN(RADIANS(E882))+COS(RADIANS(G884))*COS(RADIANS(E882))*COS(RADIANS(AC872))))&gt;90,0,$F$4*$F$5/E881^2*(SIN(RADIANS(G884))*SIN(RADIANS(E882))+COS(RADIANS(G884))*COS(RADIANS(E882))*COS(RADIANS(AC872))))</f>
        <v>#DIV/0!</v>
      </c>
      <c r="AD884" t="e">
        <f>IF(DEGREES(ACOS(SIN(RADIANS(G884))*SIN(RADIANS(E882))+COS(RADIANS(G884))*COS(RADIANS(E882))*COS(RADIANS(AD872))))&gt;90,0,$F$4*$F$5/E881^2*(SIN(RADIANS(G884))*SIN(RADIANS(E882))+COS(RADIANS(G884))*COS(RADIANS(E882))*COS(RADIANS(AD872))))</f>
        <v>#DIV/0!</v>
      </c>
      <c r="AE884" t="e">
        <f>IF(DEGREES(ACOS(SIN(RADIANS(G884))*SIN(RADIANS(E882))+COS(RADIANS(G884))*COS(RADIANS(E882))*COS(RADIANS(AE872))))&gt;90,0,$F$4*$F$5/E881^2*(SIN(RADIANS(G884))*SIN(RADIANS(E882))+COS(RADIANS(G884))*COS(RADIANS(E882))*COS(RADIANS(AE872))))</f>
        <v>#DIV/0!</v>
      </c>
      <c r="AF884" t="e">
        <f>IF(DEGREES(ACOS(SIN(RADIANS(G884))*SIN(RADIANS(E882))+COS(RADIANS(G884))*COS(RADIANS(E882))*COS(RADIANS(AF872))))&gt;90,0,$F$4*$F$5/E881^2*(SIN(RADIANS(G884))*SIN(RADIANS(E882))+COS(RADIANS(G884))*COS(RADIANS(E882))*COS(RADIANS(AF872))))</f>
        <v>#DIV/0!</v>
      </c>
      <c r="AG884" t="e">
        <f>IF(DEGREES(ACOS(SIN(RADIANS(G884))*SIN(RADIANS(E882))+COS(RADIANS(G884))*COS(RADIANS(E882))*COS(RADIANS(AG872))))&gt;90,0,$F$4*$F$5/E881^2*(SIN(RADIANS(G884))*SIN(RADIANS(E882))+COS(RADIANS(G884))*COS(RADIANS(E882))*COS(RADIANS(AG872))))</f>
        <v>#DIV/0!</v>
      </c>
      <c r="AH884" t="e">
        <f>IF(DEGREES(ACOS(SIN(RADIANS(G884))*SIN(RADIANS(E882))+COS(RADIANS(G884))*COS(RADIANS(E882))*COS(RADIANS(AH872))))&gt;90,0,$F$4*$F$5/E881^2*(SIN(RADIANS(G884))*SIN(RADIANS(E882))+COS(RADIANS(G884))*COS(RADIANS(E882))*COS(RADIANS(AH872))))</f>
        <v>#DIV/0!</v>
      </c>
      <c r="AI884" t="e">
        <f>IF(DEGREES(ACOS(SIN(RADIANS(G884))*SIN(RADIANS(E882))+COS(RADIANS(G884))*COS(RADIANS(E882))*COS(RADIANS(AI872))))&gt;90,0,$F$4*$F$5/E881^2*(SIN(RADIANS(G884))*SIN(RADIANS(E882))+COS(RADIANS(G884))*COS(RADIANS(E882))*COS(RADIANS(AI872))))</f>
        <v>#DIV/0!</v>
      </c>
      <c r="AJ884" t="e">
        <f>IF(DEGREES(ACOS(SIN(RADIANS(G884))*SIN(RADIANS(E882))+COS(RADIANS(G884))*COS(RADIANS(E882))*COS(RADIANS(AJ872))))&gt;90,0,$F$4*$F$5/E881^2*(SIN(RADIANS(G884))*SIN(RADIANS(E882))+COS(RADIANS(G884))*COS(RADIANS(E882))*COS(RADIANS(AJ872))))</f>
        <v>#DIV/0!</v>
      </c>
      <c r="AK884">
        <f>IF(DEGREES(ACOS(SIN(RADIANS(G884))*SIN(RADIANS(E882))+COS(RADIANS(G884))*COS(RADIANS(E882))*COS(RADIANS(AK872))))&gt;90,0,$F$4*$F$5/E881^2*(SIN(RADIANS(G884))*SIN(RADIANS(E882))+COS(RADIANS(G884))*COS(RADIANS(E882))*COS(RADIANS(AK872))))</f>
        <v>0</v>
      </c>
      <c r="AL884">
        <f>IF(DEGREES(ACOS(SIN(RADIANS(G884))*SIN(RADIANS(E882))+COS(RADIANS(G884))*COS(RADIANS(E882))*COS(RADIANS(AL872))))&gt;90,0,$F$4*$F$5/E881^2*(SIN(RADIANS(G884))*SIN(RADIANS(E882))+COS(RADIANS(G884))*COS(RADIANS(E882))*COS(RADIANS(AL872))))</f>
        <v>0</v>
      </c>
      <c r="AM884">
        <f>IF(DEGREES(ACOS(SIN(RADIANS(G884))*SIN(RADIANS(E882))+COS(RADIANS(G884))*COS(RADIANS(E882))*COS(RADIANS(AM872))))&gt;90,0,$F$4*$F$5/E881^2*(SIN(RADIANS(G884))*SIN(RADIANS(E882))+COS(RADIANS(G884))*COS(RADIANS(E882))*COS(RADIANS(AM872))))</f>
        <v>0</v>
      </c>
      <c r="AN884">
        <f>IF(DEGREES(ACOS(SIN(RADIANS(G884))*SIN(RADIANS(E882))+COS(RADIANS(G884))*COS(RADIANS(E882))*COS(RADIANS(AN872))))&gt;90,0,$F$4*$F$5/E881^2*(SIN(RADIANS(G884))*SIN(RADIANS(E882))+COS(RADIANS(G884))*COS(RADIANS(E882))*COS(RADIANS(AN872))))</f>
        <v>0</v>
      </c>
      <c r="AO884">
        <f>IF(DEGREES(ACOS(SIN(RADIANS(G884))*SIN(RADIANS(E882))+COS(RADIANS(G884))*COS(RADIANS(E882))*COS(RADIANS(AO872))))&gt;90,0,$F$4*$F$5/E881^2*(SIN(RADIANS(G884))*SIN(RADIANS(E882))+COS(RADIANS(G884))*COS(RADIANS(E882))*COS(RADIANS(AO872))))</f>
        <v>0</v>
      </c>
      <c r="AP884">
        <f>IF(DEGREES(ACOS(SIN(RADIANS(G884))*SIN(RADIANS(E882))+COS(RADIANS(G884))*COS(RADIANS(E882))*COS(RADIANS(AP872))))&gt;90,0,$F$4*$F$5/E881^2*(SIN(RADIANS(G884))*SIN(RADIANS(E882))+COS(RADIANS(G884))*COS(RADIANS(E882))*COS(RADIANS(AP872))))</f>
        <v>0</v>
      </c>
      <c r="AQ884">
        <f>IF(DEGREES(ACOS(SIN(RADIANS(G884))*SIN(RADIANS(E882))+COS(RADIANS(G884))*COS(RADIANS(E882))*COS(RADIANS(AQ872))))&gt;90,0,$F$4*$F$5/E881^2*(SIN(RADIANS(G884))*SIN(RADIANS(E882))+COS(RADIANS(G884))*COS(RADIANS(E882))*COS(RADIANS(AQ872))))</f>
        <v>0</v>
      </c>
      <c r="AR884">
        <f>IF(DEGREES(ACOS(SIN(RADIANS(G884))*SIN(RADIANS(E882))+COS(RADIANS(G884))*COS(RADIANS(E882))*COS(RADIANS(AR872))))&gt;90,0,$F$4*$F$5/E881^2*(SIN(RADIANS(G884))*SIN(RADIANS(E882))+COS(RADIANS(G884))*COS(RADIANS(E882))*COS(RADIANS(AR872))))</f>
        <v>0</v>
      </c>
    </row>
    <row r="885" spans="2:44" x14ac:dyDescent="0.5">
      <c r="G885">
        <v>-20</v>
      </c>
      <c r="I885">
        <f>IF(DEGREES(ACOS(SIN(RADIANS(G885))*SIN(RADIANS(E882))+COS(RADIANS(G885))*COS(RADIANS(E882))*COS(RADIANS(I872))))&gt;90,0,$F$4*$F$5/E881^2*(SIN(RADIANS(G885))*SIN(RADIANS(E882))+COS(RADIANS(G885))*COS(RADIANS(E882))*COS(RADIANS(I872))))</f>
        <v>0</v>
      </c>
      <c r="J885">
        <f>IF(DEGREES(ACOS(SIN(RADIANS(G885))*SIN(RADIANS(E882))+COS(RADIANS(G885))*COS(RADIANS(E882))*COS(RADIANS(J872))))&gt;90,0,$F$4*$F$5/E881^2*(SIN(RADIANS(G885))*SIN(RADIANS(E882))+COS(RADIANS(G885))*COS(RADIANS(E882))*COS(RADIANS(J872))))</f>
        <v>0</v>
      </c>
      <c r="K885">
        <f>IF(DEGREES(ACOS(SIN(RADIANS(G885))*SIN(RADIANS(E882))+COS(RADIANS(G885))*COS(RADIANS(E882))*COS(RADIANS(K872))))&gt;90,0,$F$4*$F$5/E881^2*(SIN(RADIANS(G885))*SIN(RADIANS(E882))+COS(RADIANS(G885))*COS(RADIANS(E882))*COS(RADIANS(K872))))</f>
        <v>0</v>
      </c>
      <c r="L885">
        <f>IF(DEGREES(ACOS(SIN(RADIANS(G885))*SIN(RADIANS(E882))+COS(RADIANS(G885))*COS(RADIANS(E882))*COS(RADIANS(L872))))&gt;90,0,$F$4*$F$5/E881^2*(SIN(RADIANS(G885))*SIN(RADIANS(E882))+COS(RADIANS(G885))*COS(RADIANS(E882))*COS(RADIANS(L872))))</f>
        <v>0</v>
      </c>
      <c r="M885">
        <f>IF(DEGREES(ACOS(SIN(RADIANS(G885))*SIN(RADIANS(E882))+COS(RADIANS(G885))*COS(RADIANS(E882))*COS(RADIANS(M872))))&gt;90,0,$F$4*$F$5/E881^2*(SIN(RADIANS(G885))*SIN(RADIANS(E882))+COS(RADIANS(G885))*COS(RADIANS(E882))*COS(RADIANS(M872))))</f>
        <v>0</v>
      </c>
      <c r="N885">
        <f>IF(DEGREES(ACOS(SIN(RADIANS(G885))*SIN(RADIANS(E882))+COS(RADIANS(G885))*COS(RADIANS(E882))*COS(RADIANS(N872))))&gt;90,0,$F$4*$F$5/E881^2*(SIN(RADIANS(G885))*SIN(RADIANS(E882))+COS(RADIANS(G885))*COS(RADIANS(E882))*COS(RADIANS(N872))))</f>
        <v>0</v>
      </c>
      <c r="O885">
        <f>IF(DEGREES(ACOS(SIN(RADIANS(G885))*SIN(RADIANS(E882))+COS(RADIANS(G885))*COS(RADIANS(E882))*COS(RADIANS(O872))))&gt;90,0,$F$4*$F$5/E881^2*(SIN(RADIANS(G885))*SIN(RADIANS(E882))+COS(RADIANS(G885))*COS(RADIANS(E882))*COS(RADIANS(O872))))</f>
        <v>0</v>
      </c>
      <c r="P885">
        <f>IF(DEGREES(ACOS(SIN(RADIANS(G885))*SIN(RADIANS(E882))+COS(RADIANS(G885))*COS(RADIANS(E882))*COS(RADIANS(P872))))&gt;90,0,$F$4*$F$5/E881^2*(SIN(RADIANS(G885))*SIN(RADIANS(E882))+COS(RADIANS(G885))*COS(RADIANS(E882))*COS(RADIANS(P872))))</f>
        <v>0</v>
      </c>
      <c r="Q885">
        <f>IF(DEGREES(ACOS(SIN(RADIANS(G885))*SIN(RADIANS(E882))+COS(RADIANS(G885))*COS(RADIANS(E882))*COS(RADIANS(Q872))))&gt;90,0,$F$4*$F$5/E881^2*(SIN(RADIANS(G885))*SIN(RADIANS(E882))+COS(RADIANS(G885))*COS(RADIANS(E882))*COS(RADIANS(Q872))))</f>
        <v>0</v>
      </c>
      <c r="R885" t="e">
        <f>IF(DEGREES(ACOS(SIN(RADIANS(G885))*SIN(RADIANS(E882))+COS(RADIANS(G885))*COS(RADIANS(E882))*COS(RADIANS(R872))))&gt;90,0,$F$4*$F$5/E881^2*(SIN(RADIANS(G885))*SIN(RADIANS(E882))+COS(RADIANS(G885))*COS(RADIANS(E882))*COS(RADIANS(R872))))</f>
        <v>#DIV/0!</v>
      </c>
      <c r="S885" t="e">
        <f>IF(DEGREES(ACOS(SIN(RADIANS(G885))*SIN(RADIANS(E882))+COS(RADIANS(G885))*COS(RADIANS(E882))*COS(RADIANS(S872))))&gt;90,0,$F$4*$F$5/E881^2*(SIN(RADIANS(G885))*SIN(RADIANS(E882))+COS(RADIANS(G885))*COS(RADIANS(E882))*COS(RADIANS(S872))))</f>
        <v>#DIV/0!</v>
      </c>
      <c r="T885" t="e">
        <f>IF(DEGREES(ACOS(SIN(RADIANS(G885))*SIN(RADIANS(E882))+COS(RADIANS(G885))*COS(RADIANS(E882))*COS(RADIANS(T872))))&gt;90,0,$F$4*$F$5/E881^2*(SIN(RADIANS(G885))*SIN(RADIANS(E882))+COS(RADIANS(G885))*COS(RADIANS(E882))*COS(RADIANS(T872))))</f>
        <v>#DIV/0!</v>
      </c>
      <c r="U885" t="e">
        <f>IF(DEGREES(ACOS(SIN(RADIANS(G885))*SIN(RADIANS(E882))+COS(RADIANS(G885))*COS(RADIANS(E882))*COS(RADIANS(U872))))&gt;90,0,$F$4*$F$5/E881^2*(SIN(RADIANS(G885))*SIN(RADIANS(E882))+COS(RADIANS(G885))*COS(RADIANS(E882))*COS(RADIANS(U872))))</f>
        <v>#DIV/0!</v>
      </c>
      <c r="V885" t="e">
        <f>IF(DEGREES(ACOS(SIN(RADIANS(G885))*SIN(RADIANS(E882))+COS(RADIANS(G885))*COS(RADIANS(E882))*COS(RADIANS(V872))))&gt;90,0,$F$4*$F$5/E881^2*(SIN(RADIANS(G885))*SIN(RADIANS(E882))+COS(RADIANS(G885))*COS(RADIANS(E882))*COS(RADIANS(V872))))</f>
        <v>#DIV/0!</v>
      </c>
      <c r="W885" t="e">
        <f>IF(DEGREES(ACOS(SIN(RADIANS(G885))*SIN(RADIANS(E882))+COS(RADIANS(G885))*COS(RADIANS(E882))*COS(RADIANS(W872))))&gt;90,0,$F$4*$F$5/E881^2*(SIN(RADIANS(G885))*SIN(RADIANS(E882))+COS(RADIANS(G885))*COS(RADIANS(E882))*COS(RADIANS(W872))))</f>
        <v>#DIV/0!</v>
      </c>
      <c r="X885" t="e">
        <f>IF(DEGREES(ACOS(SIN(RADIANS(G885))*SIN(RADIANS(E882))+COS(RADIANS(G885))*COS(RADIANS(E882))*COS(RADIANS(X872))))&gt;90,0,$F$4*$F$5/E881^2*(SIN(RADIANS(G885))*SIN(RADIANS(E882))+COS(RADIANS(G885))*COS(RADIANS(E882))*COS(RADIANS(X872))))</f>
        <v>#DIV/0!</v>
      </c>
      <c r="Y885" t="e">
        <f>IF(DEGREES(ACOS(SIN(RADIANS(G885))*SIN(RADIANS(E882))+COS(RADIANS(G885))*COS(RADIANS(E882))*COS(RADIANS(Y872))))&gt;90,0,$F$4*$F$5/E881^2*(SIN(RADIANS(G885))*SIN(RADIANS(E882))+COS(RADIANS(G885))*COS(RADIANS(E882))*COS(RADIANS(Y872))))</f>
        <v>#DIV/0!</v>
      </c>
      <c r="Z885" t="e">
        <f>IF(DEGREES(ACOS(SIN(RADIANS(G885))*SIN(RADIANS(E882))+COS(RADIANS(G885))*COS(RADIANS(E882))*COS(RADIANS(Z872))))&gt;90,0,$F$4*$F$5/E881^2*(SIN(RADIANS(G885))*SIN(RADIANS(E882))+COS(RADIANS(G885))*COS(RADIANS(E882))*COS(RADIANS(Z872))))</f>
        <v>#DIV/0!</v>
      </c>
      <c r="AA885" t="e">
        <f>IF(DEGREES(ACOS(SIN(RADIANS(G885))*SIN(RADIANS(E882))+COS(RADIANS(G885))*COS(RADIANS(E882))*COS(RADIANS(AA872))))&gt;90,0,$F$4*$F$5/E881^2*(SIN(RADIANS(G885))*SIN(RADIANS(E882))+COS(RADIANS(G885))*COS(RADIANS(E882))*COS(RADIANS(AA872))))</f>
        <v>#DIV/0!</v>
      </c>
      <c r="AB885" t="e">
        <f>IF(DEGREES(ACOS(SIN(RADIANS(G885))*SIN(RADIANS(E882))+COS(RADIANS(G885))*COS(RADIANS(E882))*COS(RADIANS(AB872))))&gt;90,0,$F$4*$F$5/E881^2*(SIN(RADIANS(G885))*SIN(RADIANS(E882))+COS(RADIANS(G885))*COS(RADIANS(E882))*COS(RADIANS(AB872))))</f>
        <v>#DIV/0!</v>
      </c>
      <c r="AC885" t="e">
        <f>IF(DEGREES(ACOS(SIN(RADIANS(G885))*SIN(RADIANS(E882))+COS(RADIANS(G885))*COS(RADIANS(E882))*COS(RADIANS(AC872))))&gt;90,0,$F$4*$F$5/E881^2*(SIN(RADIANS(G885))*SIN(RADIANS(E882))+COS(RADIANS(G885))*COS(RADIANS(E882))*COS(RADIANS(AC872))))</f>
        <v>#DIV/0!</v>
      </c>
      <c r="AD885" t="e">
        <f>IF(DEGREES(ACOS(SIN(RADIANS(G885))*SIN(RADIANS(E882))+COS(RADIANS(G885))*COS(RADIANS(E882))*COS(RADIANS(AD872))))&gt;90,0,$F$4*$F$5/E881^2*(SIN(RADIANS(G885))*SIN(RADIANS(E882))+COS(RADIANS(G885))*COS(RADIANS(E882))*COS(RADIANS(AD872))))</f>
        <v>#DIV/0!</v>
      </c>
      <c r="AE885" t="e">
        <f>IF(DEGREES(ACOS(SIN(RADIANS(G885))*SIN(RADIANS(E882))+COS(RADIANS(G885))*COS(RADIANS(E882))*COS(RADIANS(AE872))))&gt;90,0,$F$4*$F$5/E881^2*(SIN(RADIANS(G885))*SIN(RADIANS(E882))+COS(RADIANS(G885))*COS(RADIANS(E882))*COS(RADIANS(AE872))))</f>
        <v>#DIV/0!</v>
      </c>
      <c r="AF885" t="e">
        <f>IF(DEGREES(ACOS(SIN(RADIANS(G885))*SIN(RADIANS(E882))+COS(RADIANS(G885))*COS(RADIANS(E882))*COS(RADIANS(AF872))))&gt;90,0,$F$4*$F$5/E881^2*(SIN(RADIANS(G885))*SIN(RADIANS(E882))+COS(RADIANS(G885))*COS(RADIANS(E882))*COS(RADIANS(AF872))))</f>
        <v>#DIV/0!</v>
      </c>
      <c r="AG885" t="e">
        <f>IF(DEGREES(ACOS(SIN(RADIANS(G885))*SIN(RADIANS(E882))+COS(RADIANS(G885))*COS(RADIANS(E882))*COS(RADIANS(AG872))))&gt;90,0,$F$4*$F$5/E881^2*(SIN(RADIANS(G885))*SIN(RADIANS(E882))+COS(RADIANS(G885))*COS(RADIANS(E882))*COS(RADIANS(AG872))))</f>
        <v>#DIV/0!</v>
      </c>
      <c r="AH885" t="e">
        <f>IF(DEGREES(ACOS(SIN(RADIANS(G885))*SIN(RADIANS(E882))+COS(RADIANS(G885))*COS(RADIANS(E882))*COS(RADIANS(AH872))))&gt;90,0,$F$4*$F$5/E881^2*(SIN(RADIANS(G885))*SIN(RADIANS(E882))+COS(RADIANS(G885))*COS(RADIANS(E882))*COS(RADIANS(AH872))))</f>
        <v>#DIV/0!</v>
      </c>
      <c r="AI885" t="e">
        <f>IF(DEGREES(ACOS(SIN(RADIANS(G885))*SIN(RADIANS(E882))+COS(RADIANS(G885))*COS(RADIANS(E882))*COS(RADIANS(AI872))))&gt;90,0,$F$4*$F$5/E881^2*(SIN(RADIANS(G885))*SIN(RADIANS(E882))+COS(RADIANS(G885))*COS(RADIANS(E882))*COS(RADIANS(AI872))))</f>
        <v>#DIV/0!</v>
      </c>
      <c r="AJ885" t="e">
        <f>IF(DEGREES(ACOS(SIN(RADIANS(G885))*SIN(RADIANS(E882))+COS(RADIANS(G885))*COS(RADIANS(E882))*COS(RADIANS(AJ872))))&gt;90,0,$F$4*$F$5/E881^2*(SIN(RADIANS(G885))*SIN(RADIANS(E882))+COS(RADIANS(G885))*COS(RADIANS(E882))*COS(RADIANS(AJ872))))</f>
        <v>#DIV/0!</v>
      </c>
      <c r="AK885">
        <f>IF(DEGREES(ACOS(SIN(RADIANS(G885))*SIN(RADIANS(E882))+COS(RADIANS(G885))*COS(RADIANS(E882))*COS(RADIANS(AK872))))&gt;90,0,$F$4*$F$5/E881^2*(SIN(RADIANS(G885))*SIN(RADIANS(E882))+COS(RADIANS(G885))*COS(RADIANS(E882))*COS(RADIANS(AK872))))</f>
        <v>0</v>
      </c>
      <c r="AL885">
        <f>IF(DEGREES(ACOS(SIN(RADIANS(G885))*SIN(RADIANS(E882))+COS(RADIANS(G885))*COS(RADIANS(E882))*COS(RADIANS(AL872))))&gt;90,0,$F$4*$F$5/E881^2*(SIN(RADIANS(G885))*SIN(RADIANS(E882))+COS(RADIANS(G885))*COS(RADIANS(E882))*COS(RADIANS(AL872))))</f>
        <v>0</v>
      </c>
      <c r="AM885">
        <f>IF(DEGREES(ACOS(SIN(RADIANS(G885))*SIN(RADIANS(E882))+COS(RADIANS(G885))*COS(RADIANS(E882))*COS(RADIANS(AM872))))&gt;90,0,$F$4*$F$5/E881^2*(SIN(RADIANS(G885))*SIN(RADIANS(E882))+COS(RADIANS(G885))*COS(RADIANS(E882))*COS(RADIANS(AM872))))</f>
        <v>0</v>
      </c>
      <c r="AN885">
        <f>IF(DEGREES(ACOS(SIN(RADIANS(G885))*SIN(RADIANS(E882))+COS(RADIANS(G885))*COS(RADIANS(E882))*COS(RADIANS(AN872))))&gt;90,0,$F$4*$F$5/E881^2*(SIN(RADIANS(G885))*SIN(RADIANS(E882))+COS(RADIANS(G885))*COS(RADIANS(E882))*COS(RADIANS(AN872))))</f>
        <v>0</v>
      </c>
      <c r="AO885">
        <f>IF(DEGREES(ACOS(SIN(RADIANS(G885))*SIN(RADIANS(E882))+COS(RADIANS(G885))*COS(RADIANS(E882))*COS(RADIANS(AO872))))&gt;90,0,$F$4*$F$5/E881^2*(SIN(RADIANS(G885))*SIN(RADIANS(E882))+COS(RADIANS(G885))*COS(RADIANS(E882))*COS(RADIANS(AO872))))</f>
        <v>0</v>
      </c>
      <c r="AP885">
        <f>IF(DEGREES(ACOS(SIN(RADIANS(G885))*SIN(RADIANS(E882))+COS(RADIANS(G885))*COS(RADIANS(E882))*COS(RADIANS(AP872))))&gt;90,0,$F$4*$F$5/E881^2*(SIN(RADIANS(G885))*SIN(RADIANS(E882))+COS(RADIANS(G885))*COS(RADIANS(E882))*COS(RADIANS(AP872))))</f>
        <v>0</v>
      </c>
      <c r="AQ885">
        <f>IF(DEGREES(ACOS(SIN(RADIANS(G885))*SIN(RADIANS(E882))+COS(RADIANS(G885))*COS(RADIANS(E882))*COS(RADIANS(AQ872))))&gt;90,0,$F$4*$F$5/E881^2*(SIN(RADIANS(G885))*SIN(RADIANS(E882))+COS(RADIANS(G885))*COS(RADIANS(E882))*COS(RADIANS(AQ872))))</f>
        <v>0</v>
      </c>
      <c r="AR885">
        <f>IF(DEGREES(ACOS(SIN(RADIANS(G885))*SIN(RADIANS(E882))+COS(RADIANS(G885))*COS(RADIANS(E882))*COS(RADIANS(AR872))))&gt;90,0,$F$4*$F$5/E881^2*(SIN(RADIANS(G885))*SIN(RADIANS(E882))+COS(RADIANS(G885))*COS(RADIANS(E882))*COS(RADIANS(AR872))))</f>
        <v>0</v>
      </c>
    </row>
    <row r="886" spans="2:44" x14ac:dyDescent="0.5">
      <c r="G886">
        <v>-30</v>
      </c>
      <c r="I886">
        <f>IF(DEGREES(ACOS(SIN(RADIANS(G886))*SIN(RADIANS(E882))+COS(RADIANS(G886))*COS(RADIANS(E882))*COS(RADIANS(I872))))&gt;90,0,$F$4*$F$5/E881^2*(SIN(RADIANS(G886))*SIN(RADIANS(E882))+COS(RADIANS(G886))*COS(RADIANS(E882))*COS(RADIANS(I872))))</f>
        <v>0</v>
      </c>
      <c r="J886">
        <f>IF(DEGREES(ACOS(SIN(RADIANS(G886))*SIN(RADIANS(E882))+COS(RADIANS(G886))*COS(RADIANS(E882))*COS(RADIANS(J872))))&gt;90,0,$F$4*$F$5/E881^2*(SIN(RADIANS(G886))*SIN(RADIANS(E882))+COS(RADIANS(G886))*COS(RADIANS(E882))*COS(RADIANS(J872))))</f>
        <v>0</v>
      </c>
      <c r="K886">
        <f>IF(DEGREES(ACOS(SIN(RADIANS(G886))*SIN(RADIANS(E882))+COS(RADIANS(G886))*COS(RADIANS(E882))*COS(RADIANS(K872))))&gt;90,0,$F$4*$F$5/E881^2*(SIN(RADIANS(G886))*SIN(RADIANS(E882))+COS(RADIANS(G886))*COS(RADIANS(E882))*COS(RADIANS(K872))))</f>
        <v>0</v>
      </c>
      <c r="L886">
        <f>IF(DEGREES(ACOS(SIN(RADIANS(G886))*SIN(RADIANS(E882))+COS(RADIANS(G886))*COS(RADIANS(E882))*COS(RADIANS(L872))))&gt;90,0,$F$4*$F$5/E881^2*(SIN(RADIANS(G886))*SIN(RADIANS(E882))+COS(RADIANS(G886))*COS(RADIANS(E882))*COS(RADIANS(L872))))</f>
        <v>0</v>
      </c>
      <c r="M886">
        <f>IF(DEGREES(ACOS(SIN(RADIANS(G886))*SIN(RADIANS(E882))+COS(RADIANS(G886))*COS(RADIANS(E882))*COS(RADIANS(M872))))&gt;90,0,$F$4*$F$5/E881^2*(SIN(RADIANS(G886))*SIN(RADIANS(E882))+COS(RADIANS(G886))*COS(RADIANS(E882))*COS(RADIANS(M872))))</f>
        <v>0</v>
      </c>
      <c r="N886">
        <f>IF(DEGREES(ACOS(SIN(RADIANS(G886))*SIN(RADIANS(E882))+COS(RADIANS(G886))*COS(RADIANS(E882))*COS(RADIANS(N872))))&gt;90,0,$F$4*$F$5/E881^2*(SIN(RADIANS(G886))*SIN(RADIANS(E882))+COS(RADIANS(G886))*COS(RADIANS(E882))*COS(RADIANS(N872))))</f>
        <v>0</v>
      </c>
      <c r="O886">
        <f>IF(DEGREES(ACOS(SIN(RADIANS(G886))*SIN(RADIANS(E882))+COS(RADIANS(G886))*COS(RADIANS(E882))*COS(RADIANS(O872))))&gt;90,0,$F$4*$F$5/E881^2*(SIN(RADIANS(G886))*SIN(RADIANS(E882))+COS(RADIANS(G886))*COS(RADIANS(E882))*COS(RADIANS(O872))))</f>
        <v>0</v>
      </c>
      <c r="P886">
        <f>IF(DEGREES(ACOS(SIN(RADIANS(G886))*SIN(RADIANS(E882))+COS(RADIANS(G886))*COS(RADIANS(E882))*COS(RADIANS(P872))))&gt;90,0,$F$4*$F$5/E881^2*(SIN(RADIANS(G886))*SIN(RADIANS(E882))+COS(RADIANS(G886))*COS(RADIANS(E882))*COS(RADIANS(P872))))</f>
        <v>0</v>
      </c>
      <c r="Q886">
        <f>IF(DEGREES(ACOS(SIN(RADIANS(G886))*SIN(RADIANS(E882))+COS(RADIANS(G886))*COS(RADIANS(E882))*COS(RADIANS(Q872))))&gt;90,0,$F$4*$F$5/E881^2*(SIN(RADIANS(G886))*SIN(RADIANS(E882))+COS(RADIANS(G886))*COS(RADIANS(E882))*COS(RADIANS(Q872))))</f>
        <v>0</v>
      </c>
      <c r="R886" t="e">
        <f>IF(DEGREES(ACOS(SIN(RADIANS(G886))*SIN(RADIANS(E882))+COS(RADIANS(G886))*COS(RADIANS(E882))*COS(RADIANS(R872))))&gt;90,0,$F$4*$F$5/E881^2*(SIN(RADIANS(G886))*SIN(RADIANS(E882))+COS(RADIANS(G886))*COS(RADIANS(E882))*COS(RADIANS(R872))))</f>
        <v>#DIV/0!</v>
      </c>
      <c r="S886" t="e">
        <f>IF(DEGREES(ACOS(SIN(RADIANS(G886))*SIN(RADIANS(E882))+COS(RADIANS(G886))*COS(RADIANS(E882))*COS(RADIANS(S872))))&gt;90,0,$F$4*$F$5/E881^2*(SIN(RADIANS(G886))*SIN(RADIANS(E882))+COS(RADIANS(G886))*COS(RADIANS(E882))*COS(RADIANS(S872))))</f>
        <v>#DIV/0!</v>
      </c>
      <c r="T886" t="e">
        <f>IF(DEGREES(ACOS(SIN(RADIANS(G886))*SIN(RADIANS(E882))+COS(RADIANS(G886))*COS(RADIANS(E882))*COS(RADIANS(T872))))&gt;90,0,$F$4*$F$5/E881^2*(SIN(RADIANS(G886))*SIN(RADIANS(E882))+COS(RADIANS(G886))*COS(RADIANS(E882))*COS(RADIANS(T872))))</f>
        <v>#DIV/0!</v>
      </c>
      <c r="U886" t="e">
        <f>IF(DEGREES(ACOS(SIN(RADIANS(G886))*SIN(RADIANS(E882))+COS(RADIANS(G886))*COS(RADIANS(E882))*COS(RADIANS(U872))))&gt;90,0,$F$4*$F$5/E881^2*(SIN(RADIANS(G886))*SIN(RADIANS(E882))+COS(RADIANS(G886))*COS(RADIANS(E882))*COS(RADIANS(U872))))</f>
        <v>#DIV/0!</v>
      </c>
      <c r="V886" t="e">
        <f>IF(DEGREES(ACOS(SIN(RADIANS(G886))*SIN(RADIANS(E882))+COS(RADIANS(G886))*COS(RADIANS(E882))*COS(RADIANS(V872))))&gt;90,0,$F$4*$F$5/E881^2*(SIN(RADIANS(G886))*SIN(RADIANS(E882))+COS(RADIANS(G886))*COS(RADIANS(E882))*COS(RADIANS(V872))))</f>
        <v>#DIV/0!</v>
      </c>
      <c r="W886" t="e">
        <f>IF(DEGREES(ACOS(SIN(RADIANS(G886))*SIN(RADIANS(E882))+COS(RADIANS(G886))*COS(RADIANS(E882))*COS(RADIANS(W872))))&gt;90,0,$F$4*$F$5/E881^2*(SIN(RADIANS(G886))*SIN(RADIANS(E882))+COS(RADIANS(G886))*COS(RADIANS(E882))*COS(RADIANS(W872))))</f>
        <v>#DIV/0!</v>
      </c>
      <c r="X886" t="e">
        <f>IF(DEGREES(ACOS(SIN(RADIANS(G886))*SIN(RADIANS(E882))+COS(RADIANS(G886))*COS(RADIANS(E882))*COS(RADIANS(X872))))&gt;90,0,$F$4*$F$5/E881^2*(SIN(RADIANS(G886))*SIN(RADIANS(E882))+COS(RADIANS(G886))*COS(RADIANS(E882))*COS(RADIANS(X872))))</f>
        <v>#DIV/0!</v>
      </c>
      <c r="Y886" t="e">
        <f>IF(DEGREES(ACOS(SIN(RADIANS(G886))*SIN(RADIANS(E882))+COS(RADIANS(G886))*COS(RADIANS(E882))*COS(RADIANS(Y872))))&gt;90,0,$F$4*$F$5/E881^2*(SIN(RADIANS(G886))*SIN(RADIANS(E882))+COS(RADIANS(G886))*COS(RADIANS(E882))*COS(RADIANS(Y872))))</f>
        <v>#DIV/0!</v>
      </c>
      <c r="Z886" t="e">
        <f>IF(DEGREES(ACOS(SIN(RADIANS(G886))*SIN(RADIANS(E882))+COS(RADIANS(G886))*COS(RADIANS(E882))*COS(RADIANS(Z872))))&gt;90,0,$F$4*$F$5/E881^2*(SIN(RADIANS(G886))*SIN(RADIANS(E882))+COS(RADIANS(G886))*COS(RADIANS(E882))*COS(RADIANS(Z872))))</f>
        <v>#DIV/0!</v>
      </c>
      <c r="AA886" t="e">
        <f>IF(DEGREES(ACOS(SIN(RADIANS(G886))*SIN(RADIANS(E882))+COS(RADIANS(G886))*COS(RADIANS(E882))*COS(RADIANS(AA872))))&gt;90,0,$F$4*$F$5/E881^2*(SIN(RADIANS(G886))*SIN(RADIANS(E882))+COS(RADIANS(G886))*COS(RADIANS(E882))*COS(RADIANS(AA872))))</f>
        <v>#DIV/0!</v>
      </c>
      <c r="AB886" t="e">
        <f>IF(DEGREES(ACOS(SIN(RADIANS(G886))*SIN(RADIANS(E882))+COS(RADIANS(G886))*COS(RADIANS(E882))*COS(RADIANS(AB872))))&gt;90,0,$F$4*$F$5/E881^2*(SIN(RADIANS(G886))*SIN(RADIANS(E882))+COS(RADIANS(G886))*COS(RADIANS(E882))*COS(RADIANS(AB872))))</f>
        <v>#DIV/0!</v>
      </c>
      <c r="AC886" t="e">
        <f>IF(DEGREES(ACOS(SIN(RADIANS(G886))*SIN(RADIANS(E882))+COS(RADIANS(G886))*COS(RADIANS(E882))*COS(RADIANS(AC872))))&gt;90,0,$F$4*$F$5/E881^2*(SIN(RADIANS(G886))*SIN(RADIANS(E882))+COS(RADIANS(G886))*COS(RADIANS(E882))*COS(RADIANS(AC872))))</f>
        <v>#DIV/0!</v>
      </c>
      <c r="AD886" t="e">
        <f>IF(DEGREES(ACOS(SIN(RADIANS(G886))*SIN(RADIANS(E882))+COS(RADIANS(G886))*COS(RADIANS(E882))*COS(RADIANS(AD872))))&gt;90,0,$F$4*$F$5/E881^2*(SIN(RADIANS(G886))*SIN(RADIANS(E882))+COS(RADIANS(G886))*COS(RADIANS(E882))*COS(RADIANS(AD872))))</f>
        <v>#DIV/0!</v>
      </c>
      <c r="AE886" t="e">
        <f>IF(DEGREES(ACOS(SIN(RADIANS(G886))*SIN(RADIANS(E882))+COS(RADIANS(G886))*COS(RADIANS(E882))*COS(RADIANS(AE872))))&gt;90,0,$F$4*$F$5/E881^2*(SIN(RADIANS(G886))*SIN(RADIANS(E882))+COS(RADIANS(G886))*COS(RADIANS(E882))*COS(RADIANS(AE872))))</f>
        <v>#DIV/0!</v>
      </c>
      <c r="AF886" t="e">
        <f>IF(DEGREES(ACOS(SIN(RADIANS(G886))*SIN(RADIANS(E882))+COS(RADIANS(G886))*COS(RADIANS(E882))*COS(RADIANS(AF872))))&gt;90,0,$F$4*$F$5/E881^2*(SIN(RADIANS(G886))*SIN(RADIANS(E882))+COS(RADIANS(G886))*COS(RADIANS(E882))*COS(RADIANS(AF872))))</f>
        <v>#DIV/0!</v>
      </c>
      <c r="AG886" t="e">
        <f>IF(DEGREES(ACOS(SIN(RADIANS(G886))*SIN(RADIANS(E882))+COS(RADIANS(G886))*COS(RADIANS(E882))*COS(RADIANS(AG872))))&gt;90,0,$F$4*$F$5/E881^2*(SIN(RADIANS(G886))*SIN(RADIANS(E882))+COS(RADIANS(G886))*COS(RADIANS(E882))*COS(RADIANS(AG872))))</f>
        <v>#DIV/0!</v>
      </c>
      <c r="AH886" t="e">
        <f>IF(DEGREES(ACOS(SIN(RADIANS(G886))*SIN(RADIANS(E882))+COS(RADIANS(G886))*COS(RADIANS(E882))*COS(RADIANS(AH872))))&gt;90,0,$F$4*$F$5/E881^2*(SIN(RADIANS(G886))*SIN(RADIANS(E882))+COS(RADIANS(G886))*COS(RADIANS(E882))*COS(RADIANS(AH872))))</f>
        <v>#DIV/0!</v>
      </c>
      <c r="AI886" t="e">
        <f>IF(DEGREES(ACOS(SIN(RADIANS(G886))*SIN(RADIANS(E882))+COS(RADIANS(G886))*COS(RADIANS(E882))*COS(RADIANS(AI872))))&gt;90,0,$F$4*$F$5/E881^2*(SIN(RADIANS(G886))*SIN(RADIANS(E882))+COS(RADIANS(G886))*COS(RADIANS(E882))*COS(RADIANS(AI872))))</f>
        <v>#DIV/0!</v>
      </c>
      <c r="AJ886" t="e">
        <f>IF(DEGREES(ACOS(SIN(RADIANS(G886))*SIN(RADIANS(E882))+COS(RADIANS(G886))*COS(RADIANS(E882))*COS(RADIANS(AJ872))))&gt;90,0,$F$4*$F$5/E881^2*(SIN(RADIANS(G886))*SIN(RADIANS(E882))+COS(RADIANS(G886))*COS(RADIANS(E882))*COS(RADIANS(AJ872))))</f>
        <v>#DIV/0!</v>
      </c>
      <c r="AK886">
        <f>IF(DEGREES(ACOS(SIN(RADIANS(G886))*SIN(RADIANS(E882))+COS(RADIANS(G886))*COS(RADIANS(E882))*COS(RADIANS(AK872))))&gt;90,0,$F$4*$F$5/E881^2*(SIN(RADIANS(G886))*SIN(RADIANS(E882))+COS(RADIANS(G886))*COS(RADIANS(E882))*COS(RADIANS(AK872))))</f>
        <v>0</v>
      </c>
      <c r="AL886">
        <f>IF(DEGREES(ACOS(SIN(RADIANS(G886))*SIN(RADIANS(E882))+COS(RADIANS(G886))*COS(RADIANS(E882))*COS(RADIANS(AL872))))&gt;90,0,$F$4*$F$5/E881^2*(SIN(RADIANS(G886))*SIN(RADIANS(E882))+COS(RADIANS(G886))*COS(RADIANS(E882))*COS(RADIANS(AL872))))</f>
        <v>0</v>
      </c>
      <c r="AM886">
        <f>IF(DEGREES(ACOS(SIN(RADIANS(G886))*SIN(RADIANS(E882))+COS(RADIANS(G886))*COS(RADIANS(E882))*COS(RADIANS(AM872))))&gt;90,0,$F$4*$F$5/E881^2*(SIN(RADIANS(G886))*SIN(RADIANS(E882))+COS(RADIANS(G886))*COS(RADIANS(E882))*COS(RADIANS(AM872))))</f>
        <v>0</v>
      </c>
      <c r="AN886">
        <f>IF(DEGREES(ACOS(SIN(RADIANS(G886))*SIN(RADIANS(E882))+COS(RADIANS(G886))*COS(RADIANS(E882))*COS(RADIANS(AN872))))&gt;90,0,$F$4*$F$5/E881^2*(SIN(RADIANS(G886))*SIN(RADIANS(E882))+COS(RADIANS(G886))*COS(RADIANS(E882))*COS(RADIANS(AN872))))</f>
        <v>0</v>
      </c>
      <c r="AO886">
        <f>IF(DEGREES(ACOS(SIN(RADIANS(G886))*SIN(RADIANS(E882))+COS(RADIANS(G886))*COS(RADIANS(E882))*COS(RADIANS(AO872))))&gt;90,0,$F$4*$F$5/E881^2*(SIN(RADIANS(G886))*SIN(RADIANS(E882))+COS(RADIANS(G886))*COS(RADIANS(E882))*COS(RADIANS(AO872))))</f>
        <v>0</v>
      </c>
      <c r="AP886">
        <f>IF(DEGREES(ACOS(SIN(RADIANS(G886))*SIN(RADIANS(E882))+COS(RADIANS(G886))*COS(RADIANS(E882))*COS(RADIANS(AP872))))&gt;90,0,$F$4*$F$5/E881^2*(SIN(RADIANS(G886))*SIN(RADIANS(E882))+COS(RADIANS(G886))*COS(RADIANS(E882))*COS(RADIANS(AP872))))</f>
        <v>0</v>
      </c>
      <c r="AQ886">
        <f>IF(DEGREES(ACOS(SIN(RADIANS(G886))*SIN(RADIANS(E882))+COS(RADIANS(G886))*COS(RADIANS(E882))*COS(RADIANS(AQ872))))&gt;90,0,$F$4*$F$5/E881^2*(SIN(RADIANS(G886))*SIN(RADIANS(E882))+COS(RADIANS(G886))*COS(RADIANS(E882))*COS(RADIANS(AQ872))))</f>
        <v>0</v>
      </c>
      <c r="AR886">
        <f>IF(DEGREES(ACOS(SIN(RADIANS(G886))*SIN(RADIANS(E882))+COS(RADIANS(G886))*COS(RADIANS(E882))*COS(RADIANS(AR872))))&gt;90,0,$F$4*$F$5/E881^2*(SIN(RADIANS(G886))*SIN(RADIANS(E882))+COS(RADIANS(G886))*COS(RADIANS(E882))*COS(RADIANS(AR872))))</f>
        <v>0</v>
      </c>
    </row>
    <row r="887" spans="2:44" x14ac:dyDescent="0.5">
      <c r="G887">
        <v>-40</v>
      </c>
      <c r="I887">
        <f>IF(DEGREES(ACOS(SIN(RADIANS(G887))*SIN(RADIANS(E882))+COS(RADIANS(G887))*COS(RADIANS(E882))*COS(RADIANS(I872))))&gt;90,0,$F$4*$F$5/E881^2*(SIN(RADIANS(G887))*SIN(RADIANS(E882))+COS(RADIANS(G887))*COS(RADIANS(E882))*COS(RADIANS(I872))))</f>
        <v>0</v>
      </c>
      <c r="J887">
        <f>IF(DEGREES(ACOS(SIN(RADIANS(G887))*SIN(RADIANS(E882))+COS(RADIANS(G887))*COS(RADIANS(E882))*COS(RADIANS(J872))))&gt;90,0,$F$4*$F$5/E881^2*(SIN(RADIANS(G887))*SIN(RADIANS(E882))+COS(RADIANS(G887))*COS(RADIANS(E882))*COS(RADIANS(J872))))</f>
        <v>0</v>
      </c>
      <c r="K887">
        <f>IF(DEGREES(ACOS(SIN(RADIANS(G887))*SIN(RADIANS(E882))+COS(RADIANS(G887))*COS(RADIANS(E882))*COS(RADIANS(K872))))&gt;90,0,$F$4*$F$5/E881^2*(SIN(RADIANS(G887))*SIN(RADIANS(E882))+COS(RADIANS(G887))*COS(RADIANS(E882))*COS(RADIANS(K872))))</f>
        <v>0</v>
      </c>
      <c r="L887">
        <f>IF(DEGREES(ACOS(SIN(RADIANS(G887))*SIN(RADIANS(E882))+COS(RADIANS(G887))*COS(RADIANS(E882))*COS(RADIANS(L872))))&gt;90,0,$F$4*$F$5/E881^2*(SIN(RADIANS(G887))*SIN(RADIANS(E882))+COS(RADIANS(G887))*COS(RADIANS(E882))*COS(RADIANS(L872))))</f>
        <v>0</v>
      </c>
      <c r="M887">
        <f>IF(DEGREES(ACOS(SIN(RADIANS(G887))*SIN(RADIANS(E882))+COS(RADIANS(G887))*COS(RADIANS(E882))*COS(RADIANS(M872))))&gt;90,0,$F$4*$F$5/E881^2*(SIN(RADIANS(G887))*SIN(RADIANS(E882))+COS(RADIANS(G887))*COS(RADIANS(E882))*COS(RADIANS(M872))))</f>
        <v>0</v>
      </c>
      <c r="N887">
        <f>IF(DEGREES(ACOS(SIN(RADIANS(G887))*SIN(RADIANS(E882))+COS(RADIANS(G887))*COS(RADIANS(E882))*COS(RADIANS(N872))))&gt;90,0,$F$4*$F$5/E881^2*(SIN(RADIANS(G887))*SIN(RADIANS(E882))+COS(RADIANS(G887))*COS(RADIANS(E882))*COS(RADIANS(N872))))</f>
        <v>0</v>
      </c>
      <c r="O887">
        <f>IF(DEGREES(ACOS(SIN(RADIANS(G887))*SIN(RADIANS(E882))+COS(RADIANS(G887))*COS(RADIANS(E882))*COS(RADIANS(O872))))&gt;90,0,$F$4*$F$5/E881^2*(SIN(RADIANS(G887))*SIN(RADIANS(E882))+COS(RADIANS(G887))*COS(RADIANS(E882))*COS(RADIANS(O872))))</f>
        <v>0</v>
      </c>
      <c r="P887">
        <f>IF(DEGREES(ACOS(SIN(RADIANS(G887))*SIN(RADIANS(E882))+COS(RADIANS(G887))*COS(RADIANS(E882))*COS(RADIANS(P872))))&gt;90,0,$F$4*$F$5/E881^2*(SIN(RADIANS(G887))*SIN(RADIANS(E882))+COS(RADIANS(G887))*COS(RADIANS(E882))*COS(RADIANS(P872))))</f>
        <v>0</v>
      </c>
      <c r="Q887">
        <f>IF(DEGREES(ACOS(SIN(RADIANS(G887))*SIN(RADIANS(E882))+COS(RADIANS(G887))*COS(RADIANS(E882))*COS(RADIANS(Q872))))&gt;90,0,$F$4*$F$5/E881^2*(SIN(RADIANS(G887))*SIN(RADIANS(E882))+COS(RADIANS(G887))*COS(RADIANS(E882))*COS(RADIANS(Q872))))</f>
        <v>0</v>
      </c>
      <c r="R887" t="e">
        <f>IF(DEGREES(ACOS(SIN(RADIANS(G887))*SIN(RADIANS(E882))+COS(RADIANS(G887))*COS(RADIANS(E882))*COS(RADIANS(R872))))&gt;90,0,$F$4*$F$5/E881^2*(SIN(RADIANS(G887))*SIN(RADIANS(E882))+COS(RADIANS(G887))*COS(RADIANS(E882))*COS(RADIANS(R872))))</f>
        <v>#DIV/0!</v>
      </c>
      <c r="S887" t="e">
        <f>IF(DEGREES(ACOS(SIN(RADIANS(G887))*SIN(RADIANS(E882))+COS(RADIANS(G887))*COS(RADIANS(E882))*COS(RADIANS(S872))))&gt;90,0,$F$4*$F$5/E881^2*(SIN(RADIANS(G887))*SIN(RADIANS(E882))+COS(RADIANS(G887))*COS(RADIANS(E882))*COS(RADIANS(S872))))</f>
        <v>#DIV/0!</v>
      </c>
      <c r="T887" t="e">
        <f>IF(DEGREES(ACOS(SIN(RADIANS(G887))*SIN(RADIANS(E882))+COS(RADIANS(G887))*COS(RADIANS(E882))*COS(RADIANS(T872))))&gt;90,0,$F$4*$F$5/E881^2*(SIN(RADIANS(G887))*SIN(RADIANS(E882))+COS(RADIANS(G887))*COS(RADIANS(E882))*COS(RADIANS(T872))))</f>
        <v>#DIV/0!</v>
      </c>
      <c r="U887" t="e">
        <f>IF(DEGREES(ACOS(SIN(RADIANS(G887))*SIN(RADIANS(E882))+COS(RADIANS(G887))*COS(RADIANS(E882))*COS(RADIANS(U872))))&gt;90,0,$F$4*$F$5/E881^2*(SIN(RADIANS(G887))*SIN(RADIANS(E882))+COS(RADIANS(G887))*COS(RADIANS(E882))*COS(RADIANS(U872))))</f>
        <v>#DIV/0!</v>
      </c>
      <c r="V887" t="e">
        <f>IF(DEGREES(ACOS(SIN(RADIANS(G887))*SIN(RADIANS(E882))+COS(RADIANS(G887))*COS(RADIANS(E882))*COS(RADIANS(V872))))&gt;90,0,$F$4*$F$5/E881^2*(SIN(RADIANS(G887))*SIN(RADIANS(E882))+COS(RADIANS(G887))*COS(RADIANS(E882))*COS(RADIANS(V872))))</f>
        <v>#DIV/0!</v>
      </c>
      <c r="W887" t="e">
        <f>IF(DEGREES(ACOS(SIN(RADIANS(G887))*SIN(RADIANS(E882))+COS(RADIANS(G887))*COS(RADIANS(E882))*COS(RADIANS(W872))))&gt;90,0,$F$4*$F$5/E881^2*(SIN(RADIANS(G887))*SIN(RADIANS(E882))+COS(RADIANS(G887))*COS(RADIANS(E882))*COS(RADIANS(W872))))</f>
        <v>#DIV/0!</v>
      </c>
      <c r="X887" t="e">
        <f>IF(DEGREES(ACOS(SIN(RADIANS(G887))*SIN(RADIANS(E882))+COS(RADIANS(G887))*COS(RADIANS(E882))*COS(RADIANS(X872))))&gt;90,0,$F$4*$F$5/E881^2*(SIN(RADIANS(G887))*SIN(RADIANS(E882))+COS(RADIANS(G887))*COS(RADIANS(E882))*COS(RADIANS(X872))))</f>
        <v>#DIV/0!</v>
      </c>
      <c r="Y887" t="e">
        <f>IF(DEGREES(ACOS(SIN(RADIANS(G887))*SIN(RADIANS(E882))+COS(RADIANS(G887))*COS(RADIANS(E882))*COS(RADIANS(Y872))))&gt;90,0,$F$4*$F$5/E881^2*(SIN(RADIANS(G887))*SIN(RADIANS(E882))+COS(RADIANS(G887))*COS(RADIANS(E882))*COS(RADIANS(Y872))))</f>
        <v>#DIV/0!</v>
      </c>
      <c r="Z887" t="e">
        <f>IF(DEGREES(ACOS(SIN(RADIANS(G887))*SIN(RADIANS(E882))+COS(RADIANS(G887))*COS(RADIANS(E882))*COS(RADIANS(Z872))))&gt;90,0,$F$4*$F$5/E881^2*(SIN(RADIANS(G887))*SIN(RADIANS(E882))+COS(RADIANS(G887))*COS(RADIANS(E882))*COS(RADIANS(Z872))))</f>
        <v>#DIV/0!</v>
      </c>
      <c r="AA887" t="e">
        <f>IF(DEGREES(ACOS(SIN(RADIANS(G887))*SIN(RADIANS(E882))+COS(RADIANS(G887))*COS(RADIANS(E882))*COS(RADIANS(AA872))))&gt;90,0,$F$4*$F$5/E881^2*(SIN(RADIANS(G887))*SIN(RADIANS(E882))+COS(RADIANS(G887))*COS(RADIANS(E882))*COS(RADIANS(AA872))))</f>
        <v>#DIV/0!</v>
      </c>
      <c r="AB887" t="e">
        <f>IF(DEGREES(ACOS(SIN(RADIANS(G887))*SIN(RADIANS(E882))+COS(RADIANS(G887))*COS(RADIANS(E882))*COS(RADIANS(AB872))))&gt;90,0,$F$4*$F$5/E881^2*(SIN(RADIANS(G887))*SIN(RADIANS(E882))+COS(RADIANS(G887))*COS(RADIANS(E882))*COS(RADIANS(AB872))))</f>
        <v>#DIV/0!</v>
      </c>
      <c r="AC887" t="e">
        <f>IF(DEGREES(ACOS(SIN(RADIANS(G887))*SIN(RADIANS(E882))+COS(RADIANS(G887))*COS(RADIANS(E882))*COS(RADIANS(AC872))))&gt;90,0,$F$4*$F$5/E881^2*(SIN(RADIANS(G887))*SIN(RADIANS(E882))+COS(RADIANS(G887))*COS(RADIANS(E882))*COS(RADIANS(AC872))))</f>
        <v>#DIV/0!</v>
      </c>
      <c r="AD887" t="e">
        <f>IF(DEGREES(ACOS(SIN(RADIANS(G887))*SIN(RADIANS(E882))+COS(RADIANS(G887))*COS(RADIANS(E882))*COS(RADIANS(AD872))))&gt;90,0,$F$4*$F$5/E881^2*(SIN(RADIANS(G887))*SIN(RADIANS(E882))+COS(RADIANS(G887))*COS(RADIANS(E882))*COS(RADIANS(AD872))))</f>
        <v>#DIV/0!</v>
      </c>
      <c r="AE887" t="e">
        <f>IF(DEGREES(ACOS(SIN(RADIANS(G887))*SIN(RADIANS(E882))+COS(RADIANS(G887))*COS(RADIANS(E882))*COS(RADIANS(AE872))))&gt;90,0,$F$4*$F$5/E881^2*(SIN(RADIANS(G887))*SIN(RADIANS(E882))+COS(RADIANS(G887))*COS(RADIANS(E882))*COS(RADIANS(AE872))))</f>
        <v>#DIV/0!</v>
      </c>
      <c r="AF887" t="e">
        <f>IF(DEGREES(ACOS(SIN(RADIANS(G887))*SIN(RADIANS(E882))+COS(RADIANS(G887))*COS(RADIANS(E882))*COS(RADIANS(AF872))))&gt;90,0,$F$4*$F$5/E881^2*(SIN(RADIANS(G887))*SIN(RADIANS(E882))+COS(RADIANS(G887))*COS(RADIANS(E882))*COS(RADIANS(AF872))))</f>
        <v>#DIV/0!</v>
      </c>
      <c r="AG887" t="e">
        <f>IF(DEGREES(ACOS(SIN(RADIANS(G887))*SIN(RADIANS(E882))+COS(RADIANS(G887))*COS(RADIANS(E882))*COS(RADIANS(AG872))))&gt;90,0,$F$4*$F$5/E881^2*(SIN(RADIANS(G887))*SIN(RADIANS(E882))+COS(RADIANS(G887))*COS(RADIANS(E882))*COS(RADIANS(AG872))))</f>
        <v>#DIV/0!</v>
      </c>
      <c r="AH887" t="e">
        <f>IF(DEGREES(ACOS(SIN(RADIANS(G887))*SIN(RADIANS(E882))+COS(RADIANS(G887))*COS(RADIANS(E882))*COS(RADIANS(AH872))))&gt;90,0,$F$4*$F$5/E881^2*(SIN(RADIANS(G887))*SIN(RADIANS(E882))+COS(RADIANS(G887))*COS(RADIANS(E882))*COS(RADIANS(AH872))))</f>
        <v>#DIV/0!</v>
      </c>
      <c r="AI887" t="e">
        <f>IF(DEGREES(ACOS(SIN(RADIANS(G887))*SIN(RADIANS(E882))+COS(RADIANS(G887))*COS(RADIANS(E882))*COS(RADIANS(AI872))))&gt;90,0,$F$4*$F$5/E881^2*(SIN(RADIANS(G887))*SIN(RADIANS(E882))+COS(RADIANS(G887))*COS(RADIANS(E882))*COS(RADIANS(AI872))))</f>
        <v>#DIV/0!</v>
      </c>
      <c r="AJ887" t="e">
        <f>IF(DEGREES(ACOS(SIN(RADIANS(G887))*SIN(RADIANS(E882))+COS(RADIANS(G887))*COS(RADIANS(E882))*COS(RADIANS(AJ872))))&gt;90,0,$F$4*$F$5/E881^2*(SIN(RADIANS(G887))*SIN(RADIANS(E882))+COS(RADIANS(G887))*COS(RADIANS(E882))*COS(RADIANS(AJ872))))</f>
        <v>#DIV/0!</v>
      </c>
      <c r="AK887">
        <f>IF(DEGREES(ACOS(SIN(RADIANS(G887))*SIN(RADIANS(E882))+COS(RADIANS(G887))*COS(RADIANS(E882))*COS(RADIANS(AK872))))&gt;90,0,$F$4*$F$5/E881^2*(SIN(RADIANS(G887))*SIN(RADIANS(E882))+COS(RADIANS(G887))*COS(RADIANS(E882))*COS(RADIANS(AK872))))</f>
        <v>0</v>
      </c>
      <c r="AL887">
        <f>IF(DEGREES(ACOS(SIN(RADIANS(G887))*SIN(RADIANS(E882))+COS(RADIANS(G887))*COS(RADIANS(E882))*COS(RADIANS(AL872))))&gt;90,0,$F$4*$F$5/E881^2*(SIN(RADIANS(G887))*SIN(RADIANS(E882))+COS(RADIANS(G887))*COS(RADIANS(E882))*COS(RADIANS(AL872))))</f>
        <v>0</v>
      </c>
      <c r="AM887">
        <f>IF(DEGREES(ACOS(SIN(RADIANS(G887))*SIN(RADIANS(E882))+COS(RADIANS(G887))*COS(RADIANS(E882))*COS(RADIANS(AM872))))&gt;90,0,$F$4*$F$5/E881^2*(SIN(RADIANS(G887))*SIN(RADIANS(E882))+COS(RADIANS(G887))*COS(RADIANS(E882))*COS(RADIANS(AM872))))</f>
        <v>0</v>
      </c>
      <c r="AN887">
        <f>IF(DEGREES(ACOS(SIN(RADIANS(G887))*SIN(RADIANS(E882))+COS(RADIANS(G887))*COS(RADIANS(E882))*COS(RADIANS(AN872))))&gt;90,0,$F$4*$F$5/E881^2*(SIN(RADIANS(G887))*SIN(RADIANS(E882))+COS(RADIANS(G887))*COS(RADIANS(E882))*COS(RADIANS(AN872))))</f>
        <v>0</v>
      </c>
      <c r="AO887">
        <f>IF(DEGREES(ACOS(SIN(RADIANS(G887))*SIN(RADIANS(E882))+COS(RADIANS(G887))*COS(RADIANS(E882))*COS(RADIANS(AO872))))&gt;90,0,$F$4*$F$5/E881^2*(SIN(RADIANS(G887))*SIN(RADIANS(E882))+COS(RADIANS(G887))*COS(RADIANS(E882))*COS(RADIANS(AO872))))</f>
        <v>0</v>
      </c>
      <c r="AP887">
        <f>IF(DEGREES(ACOS(SIN(RADIANS(G887))*SIN(RADIANS(E882))+COS(RADIANS(G887))*COS(RADIANS(E882))*COS(RADIANS(AP872))))&gt;90,0,$F$4*$F$5/E881^2*(SIN(RADIANS(G887))*SIN(RADIANS(E882))+COS(RADIANS(G887))*COS(RADIANS(E882))*COS(RADIANS(AP872))))</f>
        <v>0</v>
      </c>
      <c r="AQ887">
        <f>IF(DEGREES(ACOS(SIN(RADIANS(G887))*SIN(RADIANS(E882))+COS(RADIANS(G887))*COS(RADIANS(E882))*COS(RADIANS(AQ872))))&gt;90,0,$F$4*$F$5/E881^2*(SIN(RADIANS(G887))*SIN(RADIANS(E882))+COS(RADIANS(G887))*COS(RADIANS(E882))*COS(RADIANS(AQ872))))</f>
        <v>0</v>
      </c>
      <c r="AR887">
        <f>IF(DEGREES(ACOS(SIN(RADIANS(G887))*SIN(RADIANS(E882))+COS(RADIANS(G887))*COS(RADIANS(E882))*COS(RADIANS(AR872))))&gt;90,0,$F$4*$F$5/E881^2*(SIN(RADIANS(G887))*SIN(RADIANS(E882))+COS(RADIANS(G887))*COS(RADIANS(E882))*COS(RADIANS(AR872))))</f>
        <v>0</v>
      </c>
    </row>
    <row r="888" spans="2:44" x14ac:dyDescent="0.5">
      <c r="G888">
        <v>-50</v>
      </c>
      <c r="I888">
        <f>IF(DEGREES(ACOS(SIN(RADIANS(G888))*SIN(RADIANS(E882))+COS(RADIANS(G888))*COS(RADIANS(E882))*COS(RADIANS(I872))))&gt;90,0,$F$4*$F$5/E881^2*(SIN(RADIANS(G888))*SIN(RADIANS(E882))+COS(RADIANS(G888))*COS(RADIANS(E882))*COS(RADIANS(I872))))</f>
        <v>0</v>
      </c>
      <c r="J888">
        <f>IF(DEGREES(ACOS(SIN(RADIANS(G888))*SIN(RADIANS(E882))+COS(RADIANS(G888))*COS(RADIANS(E882))*COS(RADIANS(J872))))&gt;90,0,$F$4*$F$5/E881^2*(SIN(RADIANS(G888))*SIN(RADIANS(E882))+COS(RADIANS(G888))*COS(RADIANS(E882))*COS(RADIANS(J872))))</f>
        <v>0</v>
      </c>
      <c r="K888">
        <f>IF(DEGREES(ACOS(SIN(RADIANS(G888))*SIN(RADIANS(E882))+COS(RADIANS(G888))*COS(RADIANS(E882))*COS(RADIANS(K872))))&gt;90,0,$F$4*$F$5/E881^2*(SIN(RADIANS(G888))*SIN(RADIANS(E882))+COS(RADIANS(G888))*COS(RADIANS(E882))*COS(RADIANS(K872))))</f>
        <v>0</v>
      </c>
      <c r="L888">
        <f>IF(DEGREES(ACOS(SIN(RADIANS(G888))*SIN(RADIANS(E882))+COS(RADIANS(G888))*COS(RADIANS(E882))*COS(RADIANS(L872))))&gt;90,0,$F$4*$F$5/E881^2*(SIN(RADIANS(G888))*SIN(RADIANS(E882))+COS(RADIANS(G888))*COS(RADIANS(E882))*COS(RADIANS(L872))))</f>
        <v>0</v>
      </c>
      <c r="M888">
        <f>IF(DEGREES(ACOS(SIN(RADIANS(G888))*SIN(RADIANS(E882))+COS(RADIANS(G888))*COS(RADIANS(E882))*COS(RADIANS(M872))))&gt;90,0,$F$4*$F$5/E881^2*(SIN(RADIANS(G888))*SIN(RADIANS(E882))+COS(RADIANS(G888))*COS(RADIANS(E882))*COS(RADIANS(M872))))</f>
        <v>0</v>
      </c>
      <c r="N888">
        <f>IF(DEGREES(ACOS(SIN(RADIANS(G888))*SIN(RADIANS(E882))+COS(RADIANS(G888))*COS(RADIANS(E882))*COS(RADIANS(N872))))&gt;90,0,$F$4*$F$5/E881^2*(SIN(RADIANS(G888))*SIN(RADIANS(E882))+COS(RADIANS(G888))*COS(RADIANS(E882))*COS(RADIANS(N872))))</f>
        <v>0</v>
      </c>
      <c r="O888">
        <f>IF(DEGREES(ACOS(SIN(RADIANS(G888))*SIN(RADIANS(E882))+COS(RADIANS(G888))*COS(RADIANS(E882))*COS(RADIANS(O872))))&gt;90,0,$F$4*$F$5/E881^2*(SIN(RADIANS(G888))*SIN(RADIANS(E882))+COS(RADIANS(G888))*COS(RADIANS(E882))*COS(RADIANS(O872))))</f>
        <v>0</v>
      </c>
      <c r="P888">
        <f>IF(DEGREES(ACOS(SIN(RADIANS(G888))*SIN(RADIANS(E882))+COS(RADIANS(G888))*COS(RADIANS(E882))*COS(RADIANS(P872))))&gt;90,0,$F$4*$F$5/E881^2*(SIN(RADIANS(G888))*SIN(RADIANS(E882))+COS(RADIANS(G888))*COS(RADIANS(E882))*COS(RADIANS(P872))))</f>
        <v>0</v>
      </c>
      <c r="Q888">
        <f>IF(DEGREES(ACOS(SIN(RADIANS(G888))*SIN(RADIANS(E882))+COS(RADIANS(G888))*COS(RADIANS(E882))*COS(RADIANS(Q872))))&gt;90,0,$F$4*$F$5/E881^2*(SIN(RADIANS(G888))*SIN(RADIANS(E882))+COS(RADIANS(G888))*COS(RADIANS(E882))*COS(RADIANS(Q872))))</f>
        <v>0</v>
      </c>
      <c r="R888" t="e">
        <f>IF(DEGREES(ACOS(SIN(RADIANS(G888))*SIN(RADIANS(E882))+COS(RADIANS(G888))*COS(RADIANS(E882))*COS(RADIANS(R872))))&gt;90,0,$F$4*$F$5/E881^2*(SIN(RADIANS(G888))*SIN(RADIANS(E882))+COS(RADIANS(G888))*COS(RADIANS(E882))*COS(RADIANS(R872))))</f>
        <v>#DIV/0!</v>
      </c>
      <c r="S888" t="e">
        <f>IF(DEGREES(ACOS(SIN(RADIANS(G888))*SIN(RADIANS(E882))+COS(RADIANS(G888))*COS(RADIANS(E882))*COS(RADIANS(S872))))&gt;90,0,$F$4*$F$5/E881^2*(SIN(RADIANS(G888))*SIN(RADIANS(E882))+COS(RADIANS(G888))*COS(RADIANS(E882))*COS(RADIANS(S872))))</f>
        <v>#DIV/0!</v>
      </c>
      <c r="T888" t="e">
        <f>IF(DEGREES(ACOS(SIN(RADIANS(G888))*SIN(RADIANS(E882))+COS(RADIANS(G888))*COS(RADIANS(E882))*COS(RADIANS(T872))))&gt;90,0,$F$4*$F$5/E881^2*(SIN(RADIANS(G888))*SIN(RADIANS(E882))+COS(RADIANS(G888))*COS(RADIANS(E882))*COS(RADIANS(T872))))</f>
        <v>#DIV/0!</v>
      </c>
      <c r="U888" t="e">
        <f>IF(DEGREES(ACOS(SIN(RADIANS(G888))*SIN(RADIANS(E882))+COS(RADIANS(G888))*COS(RADIANS(E882))*COS(RADIANS(U872))))&gt;90,0,$F$4*$F$5/E881^2*(SIN(RADIANS(G888))*SIN(RADIANS(E882))+COS(RADIANS(G888))*COS(RADIANS(E882))*COS(RADIANS(U872))))</f>
        <v>#DIV/0!</v>
      </c>
      <c r="V888" t="e">
        <f>IF(DEGREES(ACOS(SIN(RADIANS(G888))*SIN(RADIANS(E882))+COS(RADIANS(G888))*COS(RADIANS(E882))*COS(RADIANS(V872))))&gt;90,0,$F$4*$F$5/E881^2*(SIN(RADIANS(G888))*SIN(RADIANS(E882))+COS(RADIANS(G888))*COS(RADIANS(E882))*COS(RADIANS(V872))))</f>
        <v>#DIV/0!</v>
      </c>
      <c r="W888" t="e">
        <f>IF(DEGREES(ACOS(SIN(RADIANS(G888))*SIN(RADIANS(E882))+COS(RADIANS(G888))*COS(RADIANS(E882))*COS(RADIANS(W872))))&gt;90,0,$F$4*$F$5/E881^2*(SIN(RADIANS(G888))*SIN(RADIANS(E882))+COS(RADIANS(G888))*COS(RADIANS(E882))*COS(RADIANS(W872))))</f>
        <v>#DIV/0!</v>
      </c>
      <c r="X888" t="e">
        <f>IF(DEGREES(ACOS(SIN(RADIANS(G888))*SIN(RADIANS(E882))+COS(RADIANS(G888))*COS(RADIANS(E882))*COS(RADIANS(X872))))&gt;90,0,$F$4*$F$5/E881^2*(SIN(RADIANS(G888))*SIN(RADIANS(E882))+COS(RADIANS(G888))*COS(RADIANS(E882))*COS(RADIANS(X872))))</f>
        <v>#DIV/0!</v>
      </c>
      <c r="Y888" t="e">
        <f>IF(DEGREES(ACOS(SIN(RADIANS(G888))*SIN(RADIANS(E882))+COS(RADIANS(G888))*COS(RADIANS(E882))*COS(RADIANS(Y872))))&gt;90,0,$F$4*$F$5/E881^2*(SIN(RADIANS(G888))*SIN(RADIANS(E882))+COS(RADIANS(G888))*COS(RADIANS(E882))*COS(RADIANS(Y872))))</f>
        <v>#DIV/0!</v>
      </c>
      <c r="Z888" t="e">
        <f>IF(DEGREES(ACOS(SIN(RADIANS(G888))*SIN(RADIANS(E882))+COS(RADIANS(G888))*COS(RADIANS(E882))*COS(RADIANS(Z872))))&gt;90,0,$F$4*$F$5/E881^2*(SIN(RADIANS(G888))*SIN(RADIANS(E882))+COS(RADIANS(G888))*COS(RADIANS(E882))*COS(RADIANS(Z872))))</f>
        <v>#DIV/0!</v>
      </c>
      <c r="AA888" t="e">
        <f>IF(DEGREES(ACOS(SIN(RADIANS(G888))*SIN(RADIANS(E882))+COS(RADIANS(G888))*COS(RADIANS(E882))*COS(RADIANS(AA872))))&gt;90,0,$F$4*$F$5/E881^2*(SIN(RADIANS(G888))*SIN(RADIANS(E882))+COS(RADIANS(G888))*COS(RADIANS(E882))*COS(RADIANS(AA872))))</f>
        <v>#DIV/0!</v>
      </c>
      <c r="AB888" t="e">
        <f>IF(DEGREES(ACOS(SIN(RADIANS(G888))*SIN(RADIANS(E882))+COS(RADIANS(G888))*COS(RADIANS(E882))*COS(RADIANS(AB872))))&gt;90,0,$F$4*$F$5/E881^2*(SIN(RADIANS(G888))*SIN(RADIANS(E882))+COS(RADIANS(G888))*COS(RADIANS(E882))*COS(RADIANS(AB872))))</f>
        <v>#DIV/0!</v>
      </c>
      <c r="AC888" t="e">
        <f>IF(DEGREES(ACOS(SIN(RADIANS(G888))*SIN(RADIANS(E882))+COS(RADIANS(G888))*COS(RADIANS(E882))*COS(RADIANS(AC872))))&gt;90,0,$F$4*$F$5/E881^2*(SIN(RADIANS(G888))*SIN(RADIANS(E882))+COS(RADIANS(G888))*COS(RADIANS(E882))*COS(RADIANS(AC872))))</f>
        <v>#DIV/0!</v>
      </c>
      <c r="AD888" t="e">
        <f>IF(DEGREES(ACOS(SIN(RADIANS(G888))*SIN(RADIANS(E882))+COS(RADIANS(G888))*COS(RADIANS(E882))*COS(RADIANS(AD872))))&gt;90,0,$F$4*$F$5/E881^2*(SIN(RADIANS(G888))*SIN(RADIANS(E882))+COS(RADIANS(G888))*COS(RADIANS(E882))*COS(RADIANS(AD872))))</f>
        <v>#DIV/0!</v>
      </c>
      <c r="AE888" t="e">
        <f>IF(DEGREES(ACOS(SIN(RADIANS(G888))*SIN(RADIANS(E882))+COS(RADIANS(G888))*COS(RADIANS(E882))*COS(RADIANS(AE872))))&gt;90,0,$F$4*$F$5/E881^2*(SIN(RADIANS(G888))*SIN(RADIANS(E882))+COS(RADIANS(G888))*COS(RADIANS(E882))*COS(RADIANS(AE872))))</f>
        <v>#DIV/0!</v>
      </c>
      <c r="AF888" t="e">
        <f>IF(DEGREES(ACOS(SIN(RADIANS(G888))*SIN(RADIANS(E882))+COS(RADIANS(G888))*COS(RADIANS(E882))*COS(RADIANS(AF872))))&gt;90,0,$F$4*$F$5/E881^2*(SIN(RADIANS(G888))*SIN(RADIANS(E882))+COS(RADIANS(G888))*COS(RADIANS(E882))*COS(RADIANS(AF872))))</f>
        <v>#DIV/0!</v>
      </c>
      <c r="AG888" t="e">
        <f>IF(DEGREES(ACOS(SIN(RADIANS(G888))*SIN(RADIANS(E882))+COS(RADIANS(G888))*COS(RADIANS(E882))*COS(RADIANS(AG872))))&gt;90,0,$F$4*$F$5/E881^2*(SIN(RADIANS(G888))*SIN(RADIANS(E882))+COS(RADIANS(G888))*COS(RADIANS(E882))*COS(RADIANS(AG872))))</f>
        <v>#DIV/0!</v>
      </c>
      <c r="AH888" t="e">
        <f>IF(DEGREES(ACOS(SIN(RADIANS(G888))*SIN(RADIANS(E882))+COS(RADIANS(G888))*COS(RADIANS(E882))*COS(RADIANS(AH872))))&gt;90,0,$F$4*$F$5/E881^2*(SIN(RADIANS(G888))*SIN(RADIANS(E882))+COS(RADIANS(G888))*COS(RADIANS(E882))*COS(RADIANS(AH872))))</f>
        <v>#DIV/0!</v>
      </c>
      <c r="AI888" t="e">
        <f>IF(DEGREES(ACOS(SIN(RADIANS(G888))*SIN(RADIANS(E882))+COS(RADIANS(G888))*COS(RADIANS(E882))*COS(RADIANS(AI872))))&gt;90,0,$F$4*$F$5/E881^2*(SIN(RADIANS(G888))*SIN(RADIANS(E882))+COS(RADIANS(G888))*COS(RADIANS(E882))*COS(RADIANS(AI872))))</f>
        <v>#DIV/0!</v>
      </c>
      <c r="AJ888" t="e">
        <f>IF(DEGREES(ACOS(SIN(RADIANS(G888))*SIN(RADIANS(E882))+COS(RADIANS(G888))*COS(RADIANS(E882))*COS(RADIANS(AJ872))))&gt;90,0,$F$4*$F$5/E881^2*(SIN(RADIANS(G888))*SIN(RADIANS(E882))+COS(RADIANS(G888))*COS(RADIANS(E882))*COS(RADIANS(AJ872))))</f>
        <v>#DIV/0!</v>
      </c>
      <c r="AK888">
        <f>IF(DEGREES(ACOS(SIN(RADIANS(G888))*SIN(RADIANS(E882))+COS(RADIANS(G888))*COS(RADIANS(E882))*COS(RADIANS(AK872))))&gt;90,0,$F$4*$F$5/E881^2*(SIN(RADIANS(G888))*SIN(RADIANS(E882))+COS(RADIANS(G888))*COS(RADIANS(E882))*COS(RADIANS(AK872))))</f>
        <v>0</v>
      </c>
      <c r="AL888">
        <f>IF(DEGREES(ACOS(SIN(RADIANS(G888))*SIN(RADIANS(E882))+COS(RADIANS(G888))*COS(RADIANS(E882))*COS(RADIANS(AL872))))&gt;90,0,$F$4*$F$5/E881^2*(SIN(RADIANS(G888))*SIN(RADIANS(E882))+COS(RADIANS(G888))*COS(RADIANS(E882))*COS(RADIANS(AL872))))</f>
        <v>0</v>
      </c>
      <c r="AM888">
        <f>IF(DEGREES(ACOS(SIN(RADIANS(G888))*SIN(RADIANS(E882))+COS(RADIANS(G888))*COS(RADIANS(E882))*COS(RADIANS(AM872))))&gt;90,0,$F$4*$F$5/E881^2*(SIN(RADIANS(G888))*SIN(RADIANS(E882))+COS(RADIANS(G888))*COS(RADIANS(E882))*COS(RADIANS(AM872))))</f>
        <v>0</v>
      </c>
      <c r="AN888">
        <f>IF(DEGREES(ACOS(SIN(RADIANS(G888))*SIN(RADIANS(E882))+COS(RADIANS(G888))*COS(RADIANS(E882))*COS(RADIANS(AN872))))&gt;90,0,$F$4*$F$5/E881^2*(SIN(RADIANS(G888))*SIN(RADIANS(E882))+COS(RADIANS(G888))*COS(RADIANS(E882))*COS(RADIANS(AN872))))</f>
        <v>0</v>
      </c>
      <c r="AO888">
        <f>IF(DEGREES(ACOS(SIN(RADIANS(G888))*SIN(RADIANS(E882))+COS(RADIANS(G888))*COS(RADIANS(E882))*COS(RADIANS(AO872))))&gt;90,0,$F$4*$F$5/E881^2*(SIN(RADIANS(G888))*SIN(RADIANS(E882))+COS(RADIANS(G888))*COS(RADIANS(E882))*COS(RADIANS(AO872))))</f>
        <v>0</v>
      </c>
      <c r="AP888">
        <f>IF(DEGREES(ACOS(SIN(RADIANS(G888))*SIN(RADIANS(E882))+COS(RADIANS(G888))*COS(RADIANS(E882))*COS(RADIANS(AP872))))&gt;90,0,$F$4*$F$5/E881^2*(SIN(RADIANS(G888))*SIN(RADIANS(E882))+COS(RADIANS(G888))*COS(RADIANS(E882))*COS(RADIANS(AP872))))</f>
        <v>0</v>
      </c>
      <c r="AQ888">
        <f>IF(DEGREES(ACOS(SIN(RADIANS(G888))*SIN(RADIANS(E882))+COS(RADIANS(G888))*COS(RADIANS(E882))*COS(RADIANS(AQ872))))&gt;90,0,$F$4*$F$5/E881^2*(SIN(RADIANS(G888))*SIN(RADIANS(E882))+COS(RADIANS(G888))*COS(RADIANS(E882))*COS(RADIANS(AQ872))))</f>
        <v>0</v>
      </c>
      <c r="AR888">
        <f>IF(DEGREES(ACOS(SIN(RADIANS(G888))*SIN(RADIANS(E882))+COS(RADIANS(G888))*COS(RADIANS(E882))*COS(RADIANS(AR872))))&gt;90,0,$F$4*$F$5/E881^2*(SIN(RADIANS(G888))*SIN(RADIANS(E882))+COS(RADIANS(G888))*COS(RADIANS(E882))*COS(RADIANS(AR872))))</f>
        <v>0</v>
      </c>
    </row>
    <row r="889" spans="2:44" x14ac:dyDescent="0.5">
      <c r="G889">
        <v>-60</v>
      </c>
      <c r="I889">
        <f>IF(DEGREES(ACOS(SIN(RADIANS(G889))*SIN(RADIANS(E882))+COS(RADIANS(G889))*COS(RADIANS(E882))*COS(RADIANS(I872))))&gt;90,0,$F$4*$F$5/E881^2*(SIN(RADIANS(G889))*SIN(RADIANS(E882))+COS(RADIANS(G889))*COS(RADIANS(E882))*COS(RADIANS(I872))))</f>
        <v>0</v>
      </c>
      <c r="J889">
        <f>IF(DEGREES(ACOS(SIN(RADIANS(G889))*SIN(RADIANS(E882))+COS(RADIANS(G889))*COS(RADIANS(E882))*COS(RADIANS(J872))))&gt;90,0,$F$4*$F$5/E881^2*(SIN(RADIANS(G889))*SIN(RADIANS(E882))+COS(RADIANS(G889))*COS(RADIANS(E882))*COS(RADIANS(J872))))</f>
        <v>0</v>
      </c>
      <c r="K889">
        <f>IF(DEGREES(ACOS(SIN(RADIANS(G889))*SIN(RADIANS(E882))+COS(RADIANS(G889))*COS(RADIANS(E882))*COS(RADIANS(K872))))&gt;90,0,$F$4*$F$5/E881^2*(SIN(RADIANS(G889))*SIN(RADIANS(E882))+COS(RADIANS(G889))*COS(RADIANS(E882))*COS(RADIANS(K872))))</f>
        <v>0</v>
      </c>
      <c r="L889">
        <f>IF(DEGREES(ACOS(SIN(RADIANS(G889))*SIN(RADIANS(E882))+COS(RADIANS(G889))*COS(RADIANS(E882))*COS(RADIANS(L872))))&gt;90,0,$F$4*$F$5/E881^2*(SIN(RADIANS(G889))*SIN(RADIANS(E882))+COS(RADIANS(G889))*COS(RADIANS(E882))*COS(RADIANS(L872))))</f>
        <v>0</v>
      </c>
      <c r="M889">
        <f>IF(DEGREES(ACOS(SIN(RADIANS(G889))*SIN(RADIANS(E882))+COS(RADIANS(G889))*COS(RADIANS(E882))*COS(RADIANS(M872))))&gt;90,0,$F$4*$F$5/E881^2*(SIN(RADIANS(G889))*SIN(RADIANS(E882))+COS(RADIANS(G889))*COS(RADIANS(E882))*COS(RADIANS(M872))))</f>
        <v>0</v>
      </c>
      <c r="N889">
        <f>IF(DEGREES(ACOS(SIN(RADIANS(G889))*SIN(RADIANS(E882))+COS(RADIANS(G889))*COS(RADIANS(E882))*COS(RADIANS(N872))))&gt;90,0,$F$4*$F$5/E881^2*(SIN(RADIANS(G889))*SIN(RADIANS(E882))+COS(RADIANS(G889))*COS(RADIANS(E882))*COS(RADIANS(N872))))</f>
        <v>0</v>
      </c>
      <c r="O889">
        <f>IF(DEGREES(ACOS(SIN(RADIANS(G889))*SIN(RADIANS(E882))+COS(RADIANS(G889))*COS(RADIANS(E882))*COS(RADIANS(O872))))&gt;90,0,$F$4*$F$5/E881^2*(SIN(RADIANS(G889))*SIN(RADIANS(E882))+COS(RADIANS(G889))*COS(RADIANS(E882))*COS(RADIANS(O872))))</f>
        <v>0</v>
      </c>
      <c r="P889">
        <f>IF(DEGREES(ACOS(SIN(RADIANS(G889))*SIN(RADIANS(E882))+COS(RADIANS(G889))*COS(RADIANS(E882))*COS(RADIANS(P872))))&gt;90,0,$F$4*$F$5/E881^2*(SIN(RADIANS(G889))*SIN(RADIANS(E882))+COS(RADIANS(G889))*COS(RADIANS(E882))*COS(RADIANS(P872))))</f>
        <v>0</v>
      </c>
      <c r="Q889">
        <f>IF(DEGREES(ACOS(SIN(RADIANS(G889))*SIN(RADIANS(E882))+COS(RADIANS(G889))*COS(RADIANS(E882))*COS(RADIANS(Q872))))&gt;90,0,$F$4*$F$5/E881^2*(SIN(RADIANS(G889))*SIN(RADIANS(E882))+COS(RADIANS(G889))*COS(RADIANS(E882))*COS(RADIANS(Q872))))</f>
        <v>0</v>
      </c>
      <c r="R889" t="e">
        <f>IF(DEGREES(ACOS(SIN(RADIANS(G889))*SIN(RADIANS(E882))+COS(RADIANS(G889))*COS(RADIANS(E882))*COS(RADIANS(R872))))&gt;90,0,$F$4*$F$5/E881^2*(SIN(RADIANS(G889))*SIN(RADIANS(E882))+COS(RADIANS(G889))*COS(RADIANS(E882))*COS(RADIANS(R872))))</f>
        <v>#DIV/0!</v>
      </c>
      <c r="S889" t="e">
        <f>IF(DEGREES(ACOS(SIN(RADIANS(G889))*SIN(RADIANS(E882))+COS(RADIANS(G889))*COS(RADIANS(E882))*COS(RADIANS(S872))))&gt;90,0,$F$4*$F$5/E881^2*(SIN(RADIANS(G889))*SIN(RADIANS(E882))+COS(RADIANS(G889))*COS(RADIANS(E882))*COS(RADIANS(S872))))</f>
        <v>#DIV/0!</v>
      </c>
      <c r="T889" t="e">
        <f>IF(DEGREES(ACOS(SIN(RADIANS(G889))*SIN(RADIANS(E882))+COS(RADIANS(G889))*COS(RADIANS(E882))*COS(RADIANS(T872))))&gt;90,0,$F$4*$F$5/E881^2*(SIN(RADIANS(G889))*SIN(RADIANS(E882))+COS(RADIANS(G889))*COS(RADIANS(E882))*COS(RADIANS(T872))))</f>
        <v>#DIV/0!</v>
      </c>
      <c r="U889" t="e">
        <f>IF(DEGREES(ACOS(SIN(RADIANS(G889))*SIN(RADIANS(E882))+COS(RADIANS(G889))*COS(RADIANS(E882))*COS(RADIANS(U872))))&gt;90,0,$F$4*$F$5/E881^2*(SIN(RADIANS(G889))*SIN(RADIANS(E882))+COS(RADIANS(G889))*COS(RADIANS(E882))*COS(RADIANS(U872))))</f>
        <v>#DIV/0!</v>
      </c>
      <c r="V889" t="e">
        <f>IF(DEGREES(ACOS(SIN(RADIANS(G889))*SIN(RADIANS(E882))+COS(RADIANS(G889))*COS(RADIANS(E882))*COS(RADIANS(V872))))&gt;90,0,$F$4*$F$5/E881^2*(SIN(RADIANS(G889))*SIN(RADIANS(E882))+COS(RADIANS(G889))*COS(RADIANS(E882))*COS(RADIANS(V872))))</f>
        <v>#DIV/0!</v>
      </c>
      <c r="W889" t="e">
        <f>IF(DEGREES(ACOS(SIN(RADIANS(G889))*SIN(RADIANS(E882))+COS(RADIANS(G889))*COS(RADIANS(E882))*COS(RADIANS(W872))))&gt;90,0,$F$4*$F$5/E881^2*(SIN(RADIANS(G889))*SIN(RADIANS(E882))+COS(RADIANS(G889))*COS(RADIANS(E882))*COS(RADIANS(W872))))</f>
        <v>#DIV/0!</v>
      </c>
      <c r="X889" t="e">
        <f>IF(DEGREES(ACOS(SIN(RADIANS(G889))*SIN(RADIANS(E882))+COS(RADIANS(G889))*COS(RADIANS(E882))*COS(RADIANS(X872))))&gt;90,0,$F$4*$F$5/E881^2*(SIN(RADIANS(G889))*SIN(RADIANS(E882))+COS(RADIANS(G889))*COS(RADIANS(E882))*COS(RADIANS(X872))))</f>
        <v>#DIV/0!</v>
      </c>
      <c r="Y889" t="e">
        <f>IF(DEGREES(ACOS(SIN(RADIANS(G889))*SIN(RADIANS(E882))+COS(RADIANS(G889))*COS(RADIANS(E882))*COS(RADIANS(Y872))))&gt;90,0,$F$4*$F$5/E881^2*(SIN(RADIANS(G889))*SIN(RADIANS(E882))+COS(RADIANS(G889))*COS(RADIANS(E882))*COS(RADIANS(Y872))))</f>
        <v>#DIV/0!</v>
      </c>
      <c r="Z889" t="e">
        <f>IF(DEGREES(ACOS(SIN(RADIANS(G889))*SIN(RADIANS(E882))+COS(RADIANS(G889))*COS(RADIANS(E882))*COS(RADIANS(Z872))))&gt;90,0,$F$4*$F$5/E881^2*(SIN(RADIANS(G889))*SIN(RADIANS(E882))+COS(RADIANS(G889))*COS(RADIANS(E882))*COS(RADIANS(Z872))))</f>
        <v>#DIV/0!</v>
      </c>
      <c r="AA889" t="e">
        <f>IF(DEGREES(ACOS(SIN(RADIANS(G889))*SIN(RADIANS(E882))+COS(RADIANS(G889))*COS(RADIANS(E882))*COS(RADIANS(AA872))))&gt;90,0,$F$4*$F$5/E881^2*(SIN(RADIANS(G889))*SIN(RADIANS(E882))+COS(RADIANS(G889))*COS(RADIANS(E882))*COS(RADIANS(AA872))))</f>
        <v>#DIV/0!</v>
      </c>
      <c r="AB889" t="e">
        <f>IF(DEGREES(ACOS(SIN(RADIANS(G889))*SIN(RADIANS(E882))+COS(RADIANS(G889))*COS(RADIANS(E882))*COS(RADIANS(AB872))))&gt;90,0,$F$4*$F$5/E881^2*(SIN(RADIANS(G889))*SIN(RADIANS(E882))+COS(RADIANS(G889))*COS(RADIANS(E882))*COS(RADIANS(AB872))))</f>
        <v>#DIV/0!</v>
      </c>
      <c r="AC889" t="e">
        <f>IF(DEGREES(ACOS(SIN(RADIANS(G889))*SIN(RADIANS(E882))+COS(RADIANS(G889))*COS(RADIANS(E882))*COS(RADIANS(AC872))))&gt;90,0,$F$4*$F$5/E881^2*(SIN(RADIANS(G889))*SIN(RADIANS(E882))+COS(RADIANS(G889))*COS(RADIANS(E882))*COS(RADIANS(AC872))))</f>
        <v>#DIV/0!</v>
      </c>
      <c r="AD889" t="e">
        <f>IF(DEGREES(ACOS(SIN(RADIANS(G889))*SIN(RADIANS(E882))+COS(RADIANS(G889))*COS(RADIANS(E882))*COS(RADIANS(AD872))))&gt;90,0,$F$4*$F$5/E881^2*(SIN(RADIANS(G889))*SIN(RADIANS(E882))+COS(RADIANS(G889))*COS(RADIANS(E882))*COS(RADIANS(AD872))))</f>
        <v>#DIV/0!</v>
      </c>
      <c r="AE889" t="e">
        <f>IF(DEGREES(ACOS(SIN(RADIANS(G889))*SIN(RADIANS(E882))+COS(RADIANS(G889))*COS(RADIANS(E882))*COS(RADIANS(AE872))))&gt;90,0,$F$4*$F$5/E881^2*(SIN(RADIANS(G889))*SIN(RADIANS(E882))+COS(RADIANS(G889))*COS(RADIANS(E882))*COS(RADIANS(AE872))))</f>
        <v>#DIV/0!</v>
      </c>
      <c r="AF889" t="e">
        <f>IF(DEGREES(ACOS(SIN(RADIANS(G889))*SIN(RADIANS(E882))+COS(RADIANS(G889))*COS(RADIANS(E882))*COS(RADIANS(AF872))))&gt;90,0,$F$4*$F$5/E881^2*(SIN(RADIANS(G889))*SIN(RADIANS(E882))+COS(RADIANS(G889))*COS(RADIANS(E882))*COS(RADIANS(AF872))))</f>
        <v>#DIV/0!</v>
      </c>
      <c r="AG889" t="e">
        <f>IF(DEGREES(ACOS(SIN(RADIANS(G889))*SIN(RADIANS(E882))+COS(RADIANS(G889))*COS(RADIANS(E882))*COS(RADIANS(AG872))))&gt;90,0,$F$4*$F$5/E881^2*(SIN(RADIANS(G889))*SIN(RADIANS(E882))+COS(RADIANS(G889))*COS(RADIANS(E882))*COS(RADIANS(AG872))))</f>
        <v>#DIV/0!</v>
      </c>
      <c r="AH889" t="e">
        <f>IF(DEGREES(ACOS(SIN(RADIANS(G889))*SIN(RADIANS(E882))+COS(RADIANS(G889))*COS(RADIANS(E882))*COS(RADIANS(AH872))))&gt;90,0,$F$4*$F$5/E881^2*(SIN(RADIANS(G889))*SIN(RADIANS(E882))+COS(RADIANS(G889))*COS(RADIANS(E882))*COS(RADIANS(AH872))))</f>
        <v>#DIV/0!</v>
      </c>
      <c r="AI889" t="e">
        <f>IF(DEGREES(ACOS(SIN(RADIANS(G889))*SIN(RADIANS(E882))+COS(RADIANS(G889))*COS(RADIANS(E882))*COS(RADIANS(AI872))))&gt;90,0,$F$4*$F$5/E881^2*(SIN(RADIANS(G889))*SIN(RADIANS(E882))+COS(RADIANS(G889))*COS(RADIANS(E882))*COS(RADIANS(AI872))))</f>
        <v>#DIV/0!</v>
      </c>
      <c r="AJ889" t="e">
        <f>IF(DEGREES(ACOS(SIN(RADIANS(G889))*SIN(RADIANS(E882))+COS(RADIANS(G889))*COS(RADIANS(E882))*COS(RADIANS(AJ872))))&gt;90,0,$F$4*$F$5/E881^2*(SIN(RADIANS(G889))*SIN(RADIANS(E882))+COS(RADIANS(G889))*COS(RADIANS(E882))*COS(RADIANS(AJ872))))</f>
        <v>#DIV/0!</v>
      </c>
      <c r="AK889">
        <f>IF(DEGREES(ACOS(SIN(RADIANS(G889))*SIN(RADIANS(E882))+COS(RADIANS(G889))*COS(RADIANS(E882))*COS(RADIANS(AK872))))&gt;90,0,$F$4*$F$5/E881^2*(SIN(RADIANS(G889))*SIN(RADIANS(E882))+COS(RADIANS(G889))*COS(RADIANS(E882))*COS(RADIANS(AK872))))</f>
        <v>0</v>
      </c>
      <c r="AL889">
        <f>IF(DEGREES(ACOS(SIN(RADIANS(G889))*SIN(RADIANS(E882))+COS(RADIANS(G889))*COS(RADIANS(E882))*COS(RADIANS(AL872))))&gt;90,0,$F$4*$F$5/E881^2*(SIN(RADIANS(G889))*SIN(RADIANS(E882))+COS(RADIANS(G889))*COS(RADIANS(E882))*COS(RADIANS(AL872))))</f>
        <v>0</v>
      </c>
      <c r="AM889">
        <f>IF(DEGREES(ACOS(SIN(RADIANS(G889))*SIN(RADIANS(E882))+COS(RADIANS(G889))*COS(RADIANS(E882))*COS(RADIANS(AM872))))&gt;90,0,$F$4*$F$5/E881^2*(SIN(RADIANS(G889))*SIN(RADIANS(E882))+COS(RADIANS(G889))*COS(RADIANS(E882))*COS(RADIANS(AM872))))</f>
        <v>0</v>
      </c>
      <c r="AN889">
        <f>IF(DEGREES(ACOS(SIN(RADIANS(G889))*SIN(RADIANS(E882))+COS(RADIANS(G889))*COS(RADIANS(E882))*COS(RADIANS(AN872))))&gt;90,0,$F$4*$F$5/E881^2*(SIN(RADIANS(G889))*SIN(RADIANS(E882))+COS(RADIANS(G889))*COS(RADIANS(E882))*COS(RADIANS(AN872))))</f>
        <v>0</v>
      </c>
      <c r="AO889">
        <f>IF(DEGREES(ACOS(SIN(RADIANS(G889))*SIN(RADIANS(E882))+COS(RADIANS(G889))*COS(RADIANS(E882))*COS(RADIANS(AO872))))&gt;90,0,$F$4*$F$5/E881^2*(SIN(RADIANS(G889))*SIN(RADIANS(E882))+COS(RADIANS(G889))*COS(RADIANS(E882))*COS(RADIANS(AO872))))</f>
        <v>0</v>
      </c>
      <c r="AP889">
        <f>IF(DEGREES(ACOS(SIN(RADIANS(G889))*SIN(RADIANS(E882))+COS(RADIANS(G889))*COS(RADIANS(E882))*COS(RADIANS(AP872))))&gt;90,0,$F$4*$F$5/E881^2*(SIN(RADIANS(G889))*SIN(RADIANS(E882))+COS(RADIANS(G889))*COS(RADIANS(E882))*COS(RADIANS(AP872))))</f>
        <v>0</v>
      </c>
      <c r="AQ889">
        <f>IF(DEGREES(ACOS(SIN(RADIANS(G889))*SIN(RADIANS(E882))+COS(RADIANS(G889))*COS(RADIANS(E882))*COS(RADIANS(AQ872))))&gt;90,0,$F$4*$F$5/E881^2*(SIN(RADIANS(G889))*SIN(RADIANS(E882))+COS(RADIANS(G889))*COS(RADIANS(E882))*COS(RADIANS(AQ872))))</f>
        <v>0</v>
      </c>
      <c r="AR889">
        <f>IF(DEGREES(ACOS(SIN(RADIANS(G889))*SIN(RADIANS(E882))+COS(RADIANS(G889))*COS(RADIANS(E882))*COS(RADIANS(AR872))))&gt;90,0,$F$4*$F$5/E881^2*(SIN(RADIANS(G889))*SIN(RADIANS(E882))+COS(RADIANS(G889))*COS(RADIANS(E882))*COS(RADIANS(AR872))))</f>
        <v>0</v>
      </c>
    </row>
    <row r="890" spans="2:44" x14ac:dyDescent="0.5">
      <c r="G890">
        <v>-70</v>
      </c>
      <c r="I890">
        <f>IF(DEGREES(ACOS(SIN(RADIANS(G890))*SIN(RADIANS(E882))+COS(RADIANS(G890))*COS(RADIANS(E882))*COS(RADIANS(I872))))&gt;90,0,$F$4*$F$5/E881^2*(SIN(RADIANS(G890))*SIN(RADIANS(E882))+COS(RADIANS(G890))*COS(RADIANS(E882))*COS(RADIANS(I872))))</f>
        <v>0</v>
      </c>
      <c r="J890">
        <f>IF(DEGREES(ACOS(SIN(RADIANS(G890))*SIN(RADIANS(E882))+COS(RADIANS(G890))*COS(RADIANS(E882))*COS(RADIANS(J872))))&gt;90,0,$F$4*$F$5/E881^2*(SIN(RADIANS(G890))*SIN(RADIANS(E882))+COS(RADIANS(G890))*COS(RADIANS(E882))*COS(RADIANS(J872))))</f>
        <v>0</v>
      </c>
      <c r="K890">
        <f>IF(DEGREES(ACOS(SIN(RADIANS(G890))*SIN(RADIANS(E882))+COS(RADIANS(G890))*COS(RADIANS(E882))*COS(RADIANS(K872))))&gt;90,0,$F$4*$F$5/E881^2*(SIN(RADIANS(G890))*SIN(RADIANS(E882))+COS(RADIANS(G890))*COS(RADIANS(E882))*COS(RADIANS(K872))))</f>
        <v>0</v>
      </c>
      <c r="L890">
        <f>IF(DEGREES(ACOS(SIN(RADIANS(G890))*SIN(RADIANS(E882))+COS(RADIANS(G890))*COS(RADIANS(E882))*COS(RADIANS(L872))))&gt;90,0,$F$4*$F$5/E881^2*(SIN(RADIANS(G890))*SIN(RADIANS(E882))+COS(RADIANS(G890))*COS(RADIANS(E882))*COS(RADIANS(L872))))</f>
        <v>0</v>
      </c>
      <c r="M890">
        <f>IF(DEGREES(ACOS(SIN(RADIANS(G890))*SIN(RADIANS(E882))+COS(RADIANS(G890))*COS(RADIANS(E882))*COS(RADIANS(M872))))&gt;90,0,$F$4*$F$5/E881^2*(SIN(RADIANS(G890))*SIN(RADIANS(E882))+COS(RADIANS(G890))*COS(RADIANS(E882))*COS(RADIANS(M872))))</f>
        <v>0</v>
      </c>
      <c r="N890">
        <f>IF(DEGREES(ACOS(SIN(RADIANS(G890))*SIN(RADIANS(E882))+COS(RADIANS(G890))*COS(RADIANS(E882))*COS(RADIANS(N872))))&gt;90,0,$F$4*$F$5/E881^2*(SIN(RADIANS(G890))*SIN(RADIANS(E882))+COS(RADIANS(G890))*COS(RADIANS(E882))*COS(RADIANS(N872))))</f>
        <v>0</v>
      </c>
      <c r="O890">
        <f>IF(DEGREES(ACOS(SIN(RADIANS(G890))*SIN(RADIANS(E882))+COS(RADIANS(G890))*COS(RADIANS(E882))*COS(RADIANS(O872))))&gt;90,0,$F$4*$F$5/E881^2*(SIN(RADIANS(G890))*SIN(RADIANS(E882))+COS(RADIANS(G890))*COS(RADIANS(E882))*COS(RADIANS(O872))))</f>
        <v>0</v>
      </c>
      <c r="P890">
        <f>IF(DEGREES(ACOS(SIN(RADIANS(G890))*SIN(RADIANS(E882))+COS(RADIANS(G890))*COS(RADIANS(E882))*COS(RADIANS(P872))))&gt;90,0,$F$4*$F$5/E881^2*(SIN(RADIANS(G890))*SIN(RADIANS(E882))+COS(RADIANS(G890))*COS(RADIANS(E882))*COS(RADIANS(P872))))</f>
        <v>0</v>
      </c>
      <c r="Q890">
        <f>IF(DEGREES(ACOS(SIN(RADIANS(G890))*SIN(RADIANS(E882))+COS(RADIANS(G890))*COS(RADIANS(E882))*COS(RADIANS(Q872))))&gt;90,0,$F$4*$F$5/E881^2*(SIN(RADIANS(G890))*SIN(RADIANS(E882))+COS(RADIANS(G890))*COS(RADIANS(E882))*COS(RADIANS(Q872))))</f>
        <v>0</v>
      </c>
      <c r="R890" t="e">
        <f>IF(DEGREES(ACOS(SIN(RADIANS(G890))*SIN(RADIANS(E882))+COS(RADIANS(G890))*COS(RADIANS(E882))*COS(RADIANS(R872))))&gt;90,0,$F$4*$F$5/E881^2*(SIN(RADIANS(G890))*SIN(RADIANS(E882))+COS(RADIANS(G890))*COS(RADIANS(E882))*COS(RADIANS(R872))))</f>
        <v>#DIV/0!</v>
      </c>
      <c r="S890" t="e">
        <f>IF(DEGREES(ACOS(SIN(RADIANS(G890))*SIN(RADIANS(E882))+COS(RADIANS(G890))*COS(RADIANS(E882))*COS(RADIANS(S872))))&gt;90,0,$F$4*$F$5/E881^2*(SIN(RADIANS(G890))*SIN(RADIANS(E882))+COS(RADIANS(G890))*COS(RADIANS(E882))*COS(RADIANS(S872))))</f>
        <v>#DIV/0!</v>
      </c>
      <c r="T890" t="e">
        <f>IF(DEGREES(ACOS(SIN(RADIANS(G890))*SIN(RADIANS(E882))+COS(RADIANS(G890))*COS(RADIANS(E882))*COS(RADIANS(T872))))&gt;90,0,$F$4*$F$5/E881^2*(SIN(RADIANS(G890))*SIN(RADIANS(E882))+COS(RADIANS(G890))*COS(RADIANS(E882))*COS(RADIANS(T872))))</f>
        <v>#DIV/0!</v>
      </c>
      <c r="U890" t="e">
        <f>IF(DEGREES(ACOS(SIN(RADIANS(G890))*SIN(RADIANS(E882))+COS(RADIANS(G890))*COS(RADIANS(E882))*COS(RADIANS(U872))))&gt;90,0,$F$4*$F$5/E881^2*(SIN(RADIANS(G890))*SIN(RADIANS(E882))+COS(RADIANS(G890))*COS(RADIANS(E882))*COS(RADIANS(U872))))</f>
        <v>#DIV/0!</v>
      </c>
      <c r="V890" t="e">
        <f>IF(DEGREES(ACOS(SIN(RADIANS(G890))*SIN(RADIANS(E882))+COS(RADIANS(G890))*COS(RADIANS(E882))*COS(RADIANS(V872))))&gt;90,0,$F$4*$F$5/E881^2*(SIN(RADIANS(G890))*SIN(RADIANS(E882))+COS(RADIANS(G890))*COS(RADIANS(E882))*COS(RADIANS(V872))))</f>
        <v>#DIV/0!</v>
      </c>
      <c r="W890" t="e">
        <f>IF(DEGREES(ACOS(SIN(RADIANS(G890))*SIN(RADIANS(E882))+COS(RADIANS(G890))*COS(RADIANS(E882))*COS(RADIANS(W872))))&gt;90,0,$F$4*$F$5/E881^2*(SIN(RADIANS(G890))*SIN(RADIANS(E882))+COS(RADIANS(G890))*COS(RADIANS(E882))*COS(RADIANS(W872))))</f>
        <v>#DIV/0!</v>
      </c>
      <c r="X890" t="e">
        <f>IF(DEGREES(ACOS(SIN(RADIANS(G890))*SIN(RADIANS(E882))+COS(RADIANS(G890))*COS(RADIANS(E882))*COS(RADIANS(X872))))&gt;90,0,$F$4*$F$5/E881^2*(SIN(RADIANS(G890))*SIN(RADIANS(E882))+COS(RADIANS(G890))*COS(RADIANS(E882))*COS(RADIANS(X872))))</f>
        <v>#DIV/0!</v>
      </c>
      <c r="Y890" t="e">
        <f>IF(DEGREES(ACOS(SIN(RADIANS(G890))*SIN(RADIANS(E882))+COS(RADIANS(G890))*COS(RADIANS(E882))*COS(RADIANS(Y872))))&gt;90,0,$F$4*$F$5/E881^2*(SIN(RADIANS(G890))*SIN(RADIANS(E882))+COS(RADIANS(G890))*COS(RADIANS(E882))*COS(RADIANS(Y872))))</f>
        <v>#DIV/0!</v>
      </c>
      <c r="Z890" t="e">
        <f>IF(DEGREES(ACOS(SIN(RADIANS(G890))*SIN(RADIANS(E882))+COS(RADIANS(G890))*COS(RADIANS(E882))*COS(RADIANS(Z872))))&gt;90,0,$F$4*$F$5/E881^2*(SIN(RADIANS(G890))*SIN(RADIANS(E882))+COS(RADIANS(G890))*COS(RADIANS(E882))*COS(RADIANS(Z872))))</f>
        <v>#DIV/0!</v>
      </c>
      <c r="AA890" t="e">
        <f>IF(DEGREES(ACOS(SIN(RADIANS(G890))*SIN(RADIANS(E882))+COS(RADIANS(G890))*COS(RADIANS(E882))*COS(RADIANS(AA872))))&gt;90,0,$F$4*$F$5/E881^2*(SIN(RADIANS(G890))*SIN(RADIANS(E882))+COS(RADIANS(G890))*COS(RADIANS(E882))*COS(RADIANS(AA872))))</f>
        <v>#DIV/0!</v>
      </c>
      <c r="AB890" t="e">
        <f>IF(DEGREES(ACOS(SIN(RADIANS(G890))*SIN(RADIANS(E882))+COS(RADIANS(G890))*COS(RADIANS(E882))*COS(RADIANS(AB872))))&gt;90,0,$F$4*$F$5/E881^2*(SIN(RADIANS(G890))*SIN(RADIANS(E882))+COS(RADIANS(G890))*COS(RADIANS(E882))*COS(RADIANS(AB872))))</f>
        <v>#DIV/0!</v>
      </c>
      <c r="AC890" t="e">
        <f>IF(DEGREES(ACOS(SIN(RADIANS(G890))*SIN(RADIANS(E882))+COS(RADIANS(G890))*COS(RADIANS(E882))*COS(RADIANS(AC872))))&gt;90,0,$F$4*$F$5/E881^2*(SIN(RADIANS(G890))*SIN(RADIANS(E882))+COS(RADIANS(G890))*COS(RADIANS(E882))*COS(RADIANS(AC872))))</f>
        <v>#DIV/0!</v>
      </c>
      <c r="AD890" t="e">
        <f>IF(DEGREES(ACOS(SIN(RADIANS(G890))*SIN(RADIANS(E882))+COS(RADIANS(G890))*COS(RADIANS(E882))*COS(RADIANS(AD872))))&gt;90,0,$F$4*$F$5/E881^2*(SIN(RADIANS(G890))*SIN(RADIANS(E882))+COS(RADIANS(G890))*COS(RADIANS(E882))*COS(RADIANS(AD872))))</f>
        <v>#DIV/0!</v>
      </c>
      <c r="AE890" t="e">
        <f>IF(DEGREES(ACOS(SIN(RADIANS(G890))*SIN(RADIANS(E882))+COS(RADIANS(G890))*COS(RADIANS(E882))*COS(RADIANS(AE872))))&gt;90,0,$F$4*$F$5/E881^2*(SIN(RADIANS(G890))*SIN(RADIANS(E882))+COS(RADIANS(G890))*COS(RADIANS(E882))*COS(RADIANS(AE872))))</f>
        <v>#DIV/0!</v>
      </c>
      <c r="AF890" t="e">
        <f>IF(DEGREES(ACOS(SIN(RADIANS(G890))*SIN(RADIANS(E882))+COS(RADIANS(G890))*COS(RADIANS(E882))*COS(RADIANS(AF872))))&gt;90,0,$F$4*$F$5/E881^2*(SIN(RADIANS(G890))*SIN(RADIANS(E882))+COS(RADIANS(G890))*COS(RADIANS(E882))*COS(RADIANS(AF872))))</f>
        <v>#DIV/0!</v>
      </c>
      <c r="AG890" t="e">
        <f>IF(DEGREES(ACOS(SIN(RADIANS(G890))*SIN(RADIANS(E882))+COS(RADIANS(G890))*COS(RADIANS(E882))*COS(RADIANS(AG872))))&gt;90,0,$F$4*$F$5/E881^2*(SIN(RADIANS(G890))*SIN(RADIANS(E882))+COS(RADIANS(G890))*COS(RADIANS(E882))*COS(RADIANS(AG872))))</f>
        <v>#DIV/0!</v>
      </c>
      <c r="AH890" t="e">
        <f>IF(DEGREES(ACOS(SIN(RADIANS(G890))*SIN(RADIANS(E882))+COS(RADIANS(G890))*COS(RADIANS(E882))*COS(RADIANS(AH872))))&gt;90,0,$F$4*$F$5/E881^2*(SIN(RADIANS(G890))*SIN(RADIANS(E882))+COS(RADIANS(G890))*COS(RADIANS(E882))*COS(RADIANS(AH872))))</f>
        <v>#DIV/0!</v>
      </c>
      <c r="AI890" t="e">
        <f>IF(DEGREES(ACOS(SIN(RADIANS(G890))*SIN(RADIANS(E882))+COS(RADIANS(G890))*COS(RADIANS(E882))*COS(RADIANS(AI872))))&gt;90,0,$F$4*$F$5/E881^2*(SIN(RADIANS(G890))*SIN(RADIANS(E882))+COS(RADIANS(G890))*COS(RADIANS(E882))*COS(RADIANS(AI872))))</f>
        <v>#DIV/0!</v>
      </c>
      <c r="AJ890" t="e">
        <f>IF(DEGREES(ACOS(SIN(RADIANS(G890))*SIN(RADIANS(E882))+COS(RADIANS(G890))*COS(RADIANS(E882))*COS(RADIANS(AJ872))))&gt;90,0,$F$4*$F$5/E881^2*(SIN(RADIANS(G890))*SIN(RADIANS(E882))+COS(RADIANS(G890))*COS(RADIANS(E882))*COS(RADIANS(AJ872))))</f>
        <v>#DIV/0!</v>
      </c>
      <c r="AK890">
        <f>IF(DEGREES(ACOS(SIN(RADIANS(G890))*SIN(RADIANS(E882))+COS(RADIANS(G890))*COS(RADIANS(E882))*COS(RADIANS(AK872))))&gt;90,0,$F$4*$F$5/E881^2*(SIN(RADIANS(G890))*SIN(RADIANS(E882))+COS(RADIANS(G890))*COS(RADIANS(E882))*COS(RADIANS(AK872))))</f>
        <v>0</v>
      </c>
      <c r="AL890">
        <f>IF(DEGREES(ACOS(SIN(RADIANS(G890))*SIN(RADIANS(E882))+COS(RADIANS(G890))*COS(RADIANS(E882))*COS(RADIANS(AL872))))&gt;90,0,$F$4*$F$5/E881^2*(SIN(RADIANS(G890))*SIN(RADIANS(E882))+COS(RADIANS(G890))*COS(RADIANS(E882))*COS(RADIANS(AL872))))</f>
        <v>0</v>
      </c>
      <c r="AM890">
        <f>IF(DEGREES(ACOS(SIN(RADIANS(G890))*SIN(RADIANS(E882))+COS(RADIANS(G890))*COS(RADIANS(E882))*COS(RADIANS(AM872))))&gt;90,0,$F$4*$F$5/E881^2*(SIN(RADIANS(G890))*SIN(RADIANS(E882))+COS(RADIANS(G890))*COS(RADIANS(E882))*COS(RADIANS(AM872))))</f>
        <v>0</v>
      </c>
      <c r="AN890">
        <f>IF(DEGREES(ACOS(SIN(RADIANS(G890))*SIN(RADIANS(E882))+COS(RADIANS(G890))*COS(RADIANS(E882))*COS(RADIANS(AN872))))&gt;90,0,$F$4*$F$5/E881^2*(SIN(RADIANS(G890))*SIN(RADIANS(E882))+COS(RADIANS(G890))*COS(RADIANS(E882))*COS(RADIANS(AN872))))</f>
        <v>0</v>
      </c>
      <c r="AO890">
        <f>IF(DEGREES(ACOS(SIN(RADIANS(G890))*SIN(RADIANS(E882))+COS(RADIANS(G890))*COS(RADIANS(E882))*COS(RADIANS(AO872))))&gt;90,0,$F$4*$F$5/E881^2*(SIN(RADIANS(G890))*SIN(RADIANS(E882))+COS(RADIANS(G890))*COS(RADIANS(E882))*COS(RADIANS(AO872))))</f>
        <v>0</v>
      </c>
      <c r="AP890">
        <f>IF(DEGREES(ACOS(SIN(RADIANS(G890))*SIN(RADIANS(E882))+COS(RADIANS(G890))*COS(RADIANS(E882))*COS(RADIANS(AP872))))&gt;90,0,$F$4*$F$5/E881^2*(SIN(RADIANS(G890))*SIN(RADIANS(E882))+COS(RADIANS(G890))*COS(RADIANS(E882))*COS(RADIANS(AP872))))</f>
        <v>0</v>
      </c>
      <c r="AQ890">
        <f>IF(DEGREES(ACOS(SIN(RADIANS(G890))*SIN(RADIANS(E882))+COS(RADIANS(G890))*COS(RADIANS(E882))*COS(RADIANS(AQ872))))&gt;90,0,$F$4*$F$5/E881^2*(SIN(RADIANS(G890))*SIN(RADIANS(E882))+COS(RADIANS(G890))*COS(RADIANS(E882))*COS(RADIANS(AQ872))))</f>
        <v>0</v>
      </c>
      <c r="AR890">
        <f>IF(DEGREES(ACOS(SIN(RADIANS(G890))*SIN(RADIANS(E882))+COS(RADIANS(G890))*COS(RADIANS(E882))*COS(RADIANS(AR872))))&gt;90,0,$F$4*$F$5/E881^2*(SIN(RADIANS(G890))*SIN(RADIANS(E882))+COS(RADIANS(G890))*COS(RADIANS(E882))*COS(RADIANS(AR872))))</f>
        <v>0</v>
      </c>
    </row>
    <row r="891" spans="2:44" x14ac:dyDescent="0.5">
      <c r="G891">
        <v>-80</v>
      </c>
      <c r="I891">
        <f>IF(DEGREES(ACOS(SIN(RADIANS(G891))*SIN(RADIANS(E882))+COS(RADIANS(G891))*COS(RADIANS(E882))*COS(RADIANS(I872))))&gt;90,0,$F$4*$F$5/E881^2*(SIN(RADIANS(G891))*SIN(RADIANS(E882))+COS(RADIANS(G891))*COS(RADIANS(E882))*COS(RADIANS(I872))))</f>
        <v>0</v>
      </c>
      <c r="J891">
        <f>IF(DEGREES(ACOS(SIN(RADIANS(G891))*SIN(RADIANS(E882))+COS(RADIANS(G891))*COS(RADIANS(E882))*COS(RADIANS(J872))))&gt;90,0,$F$4*$F$5/E881^2*(SIN(RADIANS(G891))*SIN(RADIANS(E882))+COS(RADIANS(G891))*COS(RADIANS(E882))*COS(RADIANS(J872))))</f>
        <v>0</v>
      </c>
      <c r="K891">
        <f>IF(DEGREES(ACOS(SIN(RADIANS(G891))*SIN(RADIANS(E882))+COS(RADIANS(G891))*COS(RADIANS(E882))*COS(RADIANS(K872))))&gt;90,0,$F$4*$F$5/E881^2*(SIN(RADIANS(G891))*SIN(RADIANS(E882))+COS(RADIANS(G891))*COS(RADIANS(E882))*COS(RADIANS(K872))))</f>
        <v>0</v>
      </c>
      <c r="L891">
        <f>IF(DEGREES(ACOS(SIN(RADIANS(G891))*SIN(RADIANS(E882))+COS(RADIANS(G891))*COS(RADIANS(E882))*COS(RADIANS(L872))))&gt;90,0,$F$4*$F$5/E881^2*(SIN(RADIANS(G891))*SIN(RADIANS(E882))+COS(RADIANS(G891))*COS(RADIANS(E882))*COS(RADIANS(L872))))</f>
        <v>0</v>
      </c>
      <c r="M891">
        <f>IF(DEGREES(ACOS(SIN(RADIANS(G891))*SIN(RADIANS(E882))+COS(RADIANS(G891))*COS(RADIANS(E882))*COS(RADIANS(M872))))&gt;90,0,$F$4*$F$5/E881^2*(SIN(RADIANS(G891))*SIN(RADIANS(E882))+COS(RADIANS(G891))*COS(RADIANS(E882))*COS(RADIANS(M872))))</f>
        <v>0</v>
      </c>
      <c r="N891">
        <f>IF(DEGREES(ACOS(SIN(RADIANS(G891))*SIN(RADIANS(E882))+COS(RADIANS(G891))*COS(RADIANS(E882))*COS(RADIANS(N872))))&gt;90,0,$F$4*$F$5/E881^2*(SIN(RADIANS(G891))*SIN(RADIANS(E882))+COS(RADIANS(G891))*COS(RADIANS(E882))*COS(RADIANS(N872))))</f>
        <v>0</v>
      </c>
      <c r="O891">
        <f>IF(DEGREES(ACOS(SIN(RADIANS(G891))*SIN(RADIANS(E882))+COS(RADIANS(G891))*COS(RADIANS(E882))*COS(RADIANS(O872))))&gt;90,0,$F$4*$F$5/E881^2*(SIN(RADIANS(G891))*SIN(RADIANS(E882))+COS(RADIANS(G891))*COS(RADIANS(E882))*COS(RADIANS(O872))))</f>
        <v>0</v>
      </c>
      <c r="P891">
        <f>IF(DEGREES(ACOS(SIN(RADIANS(G891))*SIN(RADIANS(E882))+COS(RADIANS(G891))*COS(RADIANS(E882))*COS(RADIANS(P872))))&gt;90,0,$F$4*$F$5/E881^2*(SIN(RADIANS(G891))*SIN(RADIANS(E882))+COS(RADIANS(G891))*COS(RADIANS(E882))*COS(RADIANS(P872))))</f>
        <v>0</v>
      </c>
      <c r="Q891">
        <f>IF(DEGREES(ACOS(SIN(RADIANS(G891))*SIN(RADIANS(E882))+COS(RADIANS(G891))*COS(RADIANS(E882))*COS(RADIANS(Q872))))&gt;90,0,$F$4*$F$5/E881^2*(SIN(RADIANS(G891))*SIN(RADIANS(E882))+COS(RADIANS(G891))*COS(RADIANS(E882))*COS(RADIANS(Q872))))</f>
        <v>0</v>
      </c>
      <c r="R891" t="e">
        <f>IF(DEGREES(ACOS(SIN(RADIANS(G891))*SIN(RADIANS(E882))+COS(RADIANS(G891))*COS(RADIANS(E882))*COS(RADIANS(R872))))&gt;90,0,$F$4*$F$5/E881^2*(SIN(RADIANS(G891))*SIN(RADIANS(E882))+COS(RADIANS(G891))*COS(RADIANS(E882))*COS(RADIANS(R872))))</f>
        <v>#DIV/0!</v>
      </c>
      <c r="S891" t="e">
        <f>IF(DEGREES(ACOS(SIN(RADIANS(G891))*SIN(RADIANS(E882))+COS(RADIANS(G891))*COS(RADIANS(E882))*COS(RADIANS(S872))))&gt;90,0,$F$4*$F$5/E881^2*(SIN(RADIANS(G891))*SIN(RADIANS(E882))+COS(RADIANS(G891))*COS(RADIANS(E882))*COS(RADIANS(S872))))</f>
        <v>#DIV/0!</v>
      </c>
      <c r="T891" t="e">
        <f>IF(DEGREES(ACOS(SIN(RADIANS(G891))*SIN(RADIANS(E882))+COS(RADIANS(G891))*COS(RADIANS(E882))*COS(RADIANS(T872))))&gt;90,0,$F$4*$F$5/E881^2*(SIN(RADIANS(G891))*SIN(RADIANS(E882))+COS(RADIANS(G891))*COS(RADIANS(E882))*COS(RADIANS(T872))))</f>
        <v>#DIV/0!</v>
      </c>
      <c r="U891" t="e">
        <f>IF(DEGREES(ACOS(SIN(RADIANS(G891))*SIN(RADIANS(E882))+COS(RADIANS(G891))*COS(RADIANS(E882))*COS(RADIANS(U872))))&gt;90,0,$F$4*$F$5/E881^2*(SIN(RADIANS(G891))*SIN(RADIANS(E882))+COS(RADIANS(G891))*COS(RADIANS(E882))*COS(RADIANS(U872))))</f>
        <v>#DIV/0!</v>
      </c>
      <c r="V891" t="e">
        <f>IF(DEGREES(ACOS(SIN(RADIANS(G891))*SIN(RADIANS(E882))+COS(RADIANS(G891))*COS(RADIANS(E882))*COS(RADIANS(V872))))&gt;90,0,$F$4*$F$5/E881^2*(SIN(RADIANS(G891))*SIN(RADIANS(E882))+COS(RADIANS(G891))*COS(RADIANS(E882))*COS(RADIANS(V872))))</f>
        <v>#DIV/0!</v>
      </c>
      <c r="W891" t="e">
        <f>IF(DEGREES(ACOS(SIN(RADIANS(G891))*SIN(RADIANS(E882))+COS(RADIANS(G891))*COS(RADIANS(E882))*COS(RADIANS(W872))))&gt;90,0,$F$4*$F$5/E881^2*(SIN(RADIANS(G891))*SIN(RADIANS(E882))+COS(RADIANS(G891))*COS(RADIANS(E882))*COS(RADIANS(W872))))</f>
        <v>#DIV/0!</v>
      </c>
      <c r="X891" t="e">
        <f>IF(DEGREES(ACOS(SIN(RADIANS(G891))*SIN(RADIANS(E882))+COS(RADIANS(G891))*COS(RADIANS(E882))*COS(RADIANS(X872))))&gt;90,0,$F$4*$F$5/E881^2*(SIN(RADIANS(G891))*SIN(RADIANS(E882))+COS(RADIANS(G891))*COS(RADIANS(E882))*COS(RADIANS(X872))))</f>
        <v>#DIV/0!</v>
      </c>
      <c r="Y891" t="e">
        <f>IF(DEGREES(ACOS(SIN(RADIANS(G891))*SIN(RADIANS(E882))+COS(RADIANS(G891))*COS(RADIANS(E882))*COS(RADIANS(Y872))))&gt;90,0,$F$4*$F$5/E881^2*(SIN(RADIANS(G891))*SIN(RADIANS(E882))+COS(RADIANS(G891))*COS(RADIANS(E882))*COS(RADIANS(Y872))))</f>
        <v>#DIV/0!</v>
      </c>
      <c r="Z891" t="e">
        <f>IF(DEGREES(ACOS(SIN(RADIANS(G891))*SIN(RADIANS(E882))+COS(RADIANS(G891))*COS(RADIANS(E882))*COS(RADIANS(Z872))))&gt;90,0,$F$4*$F$5/E881^2*(SIN(RADIANS(G891))*SIN(RADIANS(E882))+COS(RADIANS(G891))*COS(RADIANS(E882))*COS(RADIANS(Z872))))</f>
        <v>#DIV/0!</v>
      </c>
      <c r="AA891" t="e">
        <f>IF(DEGREES(ACOS(SIN(RADIANS(G891))*SIN(RADIANS(E882))+COS(RADIANS(G891))*COS(RADIANS(E882))*COS(RADIANS(AA872))))&gt;90,0,$F$4*$F$5/E881^2*(SIN(RADIANS(G891))*SIN(RADIANS(E882))+COS(RADIANS(G891))*COS(RADIANS(E882))*COS(RADIANS(AA872))))</f>
        <v>#DIV/0!</v>
      </c>
      <c r="AB891" t="e">
        <f>IF(DEGREES(ACOS(SIN(RADIANS(G891))*SIN(RADIANS(E882))+COS(RADIANS(G891))*COS(RADIANS(E882))*COS(RADIANS(AB872))))&gt;90,0,$F$4*$F$5/E881^2*(SIN(RADIANS(G891))*SIN(RADIANS(E882))+COS(RADIANS(G891))*COS(RADIANS(E882))*COS(RADIANS(AB872))))</f>
        <v>#DIV/0!</v>
      </c>
      <c r="AC891" t="e">
        <f>IF(DEGREES(ACOS(SIN(RADIANS(G891))*SIN(RADIANS(E882))+COS(RADIANS(G891))*COS(RADIANS(E882))*COS(RADIANS(AC872))))&gt;90,0,$F$4*$F$5/E881^2*(SIN(RADIANS(G891))*SIN(RADIANS(E882))+COS(RADIANS(G891))*COS(RADIANS(E882))*COS(RADIANS(AC872))))</f>
        <v>#DIV/0!</v>
      </c>
      <c r="AD891" t="e">
        <f>IF(DEGREES(ACOS(SIN(RADIANS(G891))*SIN(RADIANS(E882))+COS(RADIANS(G891))*COS(RADIANS(E882))*COS(RADIANS(AD872))))&gt;90,0,$F$4*$F$5/E881^2*(SIN(RADIANS(G891))*SIN(RADIANS(E882))+COS(RADIANS(G891))*COS(RADIANS(E882))*COS(RADIANS(AD872))))</f>
        <v>#DIV/0!</v>
      </c>
      <c r="AE891" t="e">
        <f>IF(DEGREES(ACOS(SIN(RADIANS(G891))*SIN(RADIANS(E882))+COS(RADIANS(G891))*COS(RADIANS(E882))*COS(RADIANS(AE872))))&gt;90,0,$F$4*$F$5/E881^2*(SIN(RADIANS(G891))*SIN(RADIANS(E882))+COS(RADIANS(G891))*COS(RADIANS(E882))*COS(RADIANS(AE872))))</f>
        <v>#DIV/0!</v>
      </c>
      <c r="AF891" t="e">
        <f>IF(DEGREES(ACOS(SIN(RADIANS(G891))*SIN(RADIANS(E882))+COS(RADIANS(G891))*COS(RADIANS(E882))*COS(RADIANS(AF872))))&gt;90,0,$F$4*$F$5/E881^2*(SIN(RADIANS(G891))*SIN(RADIANS(E882))+COS(RADIANS(G891))*COS(RADIANS(E882))*COS(RADIANS(AF872))))</f>
        <v>#DIV/0!</v>
      </c>
      <c r="AG891" t="e">
        <f>IF(DEGREES(ACOS(SIN(RADIANS(G891))*SIN(RADIANS(E882))+COS(RADIANS(G891))*COS(RADIANS(E882))*COS(RADIANS(AG872))))&gt;90,0,$F$4*$F$5/E881^2*(SIN(RADIANS(G891))*SIN(RADIANS(E882))+COS(RADIANS(G891))*COS(RADIANS(E882))*COS(RADIANS(AG872))))</f>
        <v>#DIV/0!</v>
      </c>
      <c r="AH891" t="e">
        <f>IF(DEGREES(ACOS(SIN(RADIANS(G891))*SIN(RADIANS(E882))+COS(RADIANS(G891))*COS(RADIANS(E882))*COS(RADIANS(AH872))))&gt;90,0,$F$4*$F$5/E881^2*(SIN(RADIANS(G891))*SIN(RADIANS(E882))+COS(RADIANS(G891))*COS(RADIANS(E882))*COS(RADIANS(AH872))))</f>
        <v>#DIV/0!</v>
      </c>
      <c r="AI891" t="e">
        <f>IF(DEGREES(ACOS(SIN(RADIANS(G891))*SIN(RADIANS(E882))+COS(RADIANS(G891))*COS(RADIANS(E882))*COS(RADIANS(AI872))))&gt;90,0,$F$4*$F$5/E881^2*(SIN(RADIANS(G891))*SIN(RADIANS(E882))+COS(RADIANS(G891))*COS(RADIANS(E882))*COS(RADIANS(AI872))))</f>
        <v>#DIV/0!</v>
      </c>
      <c r="AJ891" t="e">
        <f>IF(DEGREES(ACOS(SIN(RADIANS(G891))*SIN(RADIANS(E882))+COS(RADIANS(G891))*COS(RADIANS(E882))*COS(RADIANS(AJ872))))&gt;90,0,$F$4*$F$5/E881^2*(SIN(RADIANS(G891))*SIN(RADIANS(E882))+COS(RADIANS(G891))*COS(RADIANS(E882))*COS(RADIANS(AJ872))))</f>
        <v>#DIV/0!</v>
      </c>
      <c r="AK891">
        <f>IF(DEGREES(ACOS(SIN(RADIANS(G891))*SIN(RADIANS(E882))+COS(RADIANS(G891))*COS(RADIANS(E882))*COS(RADIANS(AK872))))&gt;90,0,$F$4*$F$5/E881^2*(SIN(RADIANS(G891))*SIN(RADIANS(E882))+COS(RADIANS(G891))*COS(RADIANS(E882))*COS(RADIANS(AK872))))</f>
        <v>0</v>
      </c>
      <c r="AL891">
        <f>IF(DEGREES(ACOS(SIN(RADIANS(G891))*SIN(RADIANS(E882))+COS(RADIANS(G891))*COS(RADIANS(E882))*COS(RADIANS(AL872))))&gt;90,0,$F$4*$F$5/E881^2*(SIN(RADIANS(G891))*SIN(RADIANS(E882))+COS(RADIANS(G891))*COS(RADIANS(E882))*COS(RADIANS(AL872))))</f>
        <v>0</v>
      </c>
      <c r="AM891">
        <f>IF(DEGREES(ACOS(SIN(RADIANS(G891))*SIN(RADIANS(E882))+COS(RADIANS(G891))*COS(RADIANS(E882))*COS(RADIANS(AM872))))&gt;90,0,$F$4*$F$5/E881^2*(SIN(RADIANS(G891))*SIN(RADIANS(E882))+COS(RADIANS(G891))*COS(RADIANS(E882))*COS(RADIANS(AM872))))</f>
        <v>0</v>
      </c>
      <c r="AN891">
        <f>IF(DEGREES(ACOS(SIN(RADIANS(G891))*SIN(RADIANS(E882))+COS(RADIANS(G891))*COS(RADIANS(E882))*COS(RADIANS(AN872))))&gt;90,0,$F$4*$F$5/E881^2*(SIN(RADIANS(G891))*SIN(RADIANS(E882))+COS(RADIANS(G891))*COS(RADIANS(E882))*COS(RADIANS(AN872))))</f>
        <v>0</v>
      </c>
      <c r="AO891">
        <f>IF(DEGREES(ACOS(SIN(RADIANS(G891))*SIN(RADIANS(E882))+COS(RADIANS(G891))*COS(RADIANS(E882))*COS(RADIANS(AO872))))&gt;90,0,$F$4*$F$5/E881^2*(SIN(RADIANS(G891))*SIN(RADIANS(E882))+COS(RADIANS(G891))*COS(RADIANS(E882))*COS(RADIANS(AO872))))</f>
        <v>0</v>
      </c>
      <c r="AP891">
        <f>IF(DEGREES(ACOS(SIN(RADIANS(G891))*SIN(RADIANS(E882))+COS(RADIANS(G891))*COS(RADIANS(E882))*COS(RADIANS(AP872))))&gt;90,0,$F$4*$F$5/E881^2*(SIN(RADIANS(G891))*SIN(RADIANS(E882))+COS(RADIANS(G891))*COS(RADIANS(E882))*COS(RADIANS(AP872))))</f>
        <v>0</v>
      </c>
      <c r="AQ891">
        <f>IF(DEGREES(ACOS(SIN(RADIANS(G891))*SIN(RADIANS(E882))+COS(RADIANS(G891))*COS(RADIANS(E882))*COS(RADIANS(AQ872))))&gt;90,0,$F$4*$F$5/E881^2*(SIN(RADIANS(G891))*SIN(RADIANS(E882))+COS(RADIANS(G891))*COS(RADIANS(E882))*COS(RADIANS(AQ872))))</f>
        <v>0</v>
      </c>
      <c r="AR891">
        <f>IF(DEGREES(ACOS(SIN(RADIANS(G891))*SIN(RADIANS(E882))+COS(RADIANS(G891))*COS(RADIANS(E882))*COS(RADIANS(AR872))))&gt;90,0,$F$4*$F$5/E881^2*(SIN(RADIANS(G891))*SIN(RADIANS(E882))+COS(RADIANS(G891))*COS(RADIANS(E882))*COS(RADIANS(AR872))))</f>
        <v>0</v>
      </c>
    </row>
    <row r="892" spans="2:44" x14ac:dyDescent="0.5">
      <c r="G892">
        <v>-90</v>
      </c>
      <c r="I892" t="e">
        <f>IF(DEGREES(ACOS(SIN(RADIANS(G892))*SIN(RADIANS(E882))+COS(RADIANS(G892))*COS(RADIANS(E882))*COS(RADIANS(I872))))&gt;90,0,$F$4*$F$5/E881^2*(SIN(RADIANS(G892))*SIN(RADIANS(E882))+COS(RADIANS(G892))*COS(RADIANS(E882))*COS(RADIANS(I872))))</f>
        <v>#DIV/0!</v>
      </c>
      <c r="J892" t="e">
        <f>IF(DEGREES(ACOS(SIN(RADIANS(G892))*SIN(RADIANS(E882))+COS(RADIANS(G892))*COS(RADIANS(E882))*COS(RADIANS(J872))))&gt;90,0,$F$4*$F$5/E881^2*(SIN(RADIANS(G892))*SIN(RADIANS(E882))+COS(RADIANS(G892))*COS(RADIANS(E882))*COS(RADIANS(J872))))</f>
        <v>#DIV/0!</v>
      </c>
      <c r="K892" t="e">
        <f>IF(DEGREES(ACOS(SIN(RADIANS(G892))*SIN(RADIANS(E882))+COS(RADIANS(G892))*COS(RADIANS(E882))*COS(RADIANS(K872))))&gt;90,0,$F$4*$F$5/E881^2*(SIN(RADIANS(G892))*SIN(RADIANS(E882))+COS(RADIANS(G892))*COS(RADIANS(E882))*COS(RADIANS(K872))))</f>
        <v>#DIV/0!</v>
      </c>
      <c r="L892" t="e">
        <f>IF(DEGREES(ACOS(SIN(RADIANS(G892))*SIN(RADIANS(E882))+COS(RADIANS(G892))*COS(RADIANS(E882))*COS(RADIANS(L872))))&gt;90,0,$F$4*$F$5/E881^2*(SIN(RADIANS(G892))*SIN(RADIANS(E882))+COS(RADIANS(G892))*COS(RADIANS(E882))*COS(RADIANS(L872))))</f>
        <v>#DIV/0!</v>
      </c>
      <c r="M892" t="e">
        <f>IF(DEGREES(ACOS(SIN(RADIANS(G892))*SIN(RADIANS(E882))+COS(RADIANS(G892))*COS(RADIANS(E882))*COS(RADIANS(M872))))&gt;90,0,$F$4*$F$5/E881^2*(SIN(RADIANS(G892))*SIN(RADIANS(E882))+COS(RADIANS(G892))*COS(RADIANS(E882))*COS(RADIANS(M872))))</f>
        <v>#DIV/0!</v>
      </c>
      <c r="N892" t="e">
        <f>IF(DEGREES(ACOS(SIN(RADIANS(G892))*SIN(RADIANS(E882))+COS(RADIANS(G892))*COS(RADIANS(E882))*COS(RADIANS(N872))))&gt;90,0,$F$4*$F$5/E881^2*(SIN(RADIANS(G892))*SIN(RADIANS(E882))+COS(RADIANS(G892))*COS(RADIANS(E882))*COS(RADIANS(N872))))</f>
        <v>#DIV/0!</v>
      </c>
      <c r="O892" t="e">
        <f>IF(DEGREES(ACOS(SIN(RADIANS(G892))*SIN(RADIANS(E882))+COS(RADIANS(G892))*COS(RADIANS(E882))*COS(RADIANS(O872))))&gt;90,0,$F$4*$F$5/E881^2*(SIN(RADIANS(G892))*SIN(RADIANS(E882))+COS(RADIANS(G892))*COS(RADIANS(E882))*COS(RADIANS(O872))))</f>
        <v>#DIV/0!</v>
      </c>
      <c r="P892" t="e">
        <f>IF(DEGREES(ACOS(SIN(RADIANS(G892))*SIN(RADIANS(E882))+COS(RADIANS(G892))*COS(RADIANS(E882))*COS(RADIANS(P872))))&gt;90,0,$F$4*$F$5/E881^2*(SIN(RADIANS(G892))*SIN(RADIANS(E882))+COS(RADIANS(G892))*COS(RADIANS(E882))*COS(RADIANS(P872))))</f>
        <v>#DIV/0!</v>
      </c>
      <c r="Q892" t="e">
        <f>IF(DEGREES(ACOS(SIN(RADIANS(G892))*SIN(RADIANS(E882))+COS(RADIANS(G892))*COS(RADIANS(E882))*COS(RADIANS(Q872))))&gt;90,0,$F$4*$F$5/E881^2*(SIN(RADIANS(G892))*SIN(RADIANS(E882))+COS(RADIANS(G892))*COS(RADIANS(E882))*COS(RADIANS(Q872))))</f>
        <v>#DIV/0!</v>
      </c>
      <c r="R892" t="e">
        <f>IF(DEGREES(ACOS(SIN(RADIANS(G892))*SIN(RADIANS(E882))+COS(RADIANS(G892))*COS(RADIANS(E882))*COS(RADIANS(R872))))&gt;90,0,$F$4*$F$5/E881^2*(SIN(RADIANS(G892))*SIN(RADIANS(E882))+COS(RADIANS(G892))*COS(RADIANS(E882))*COS(RADIANS(R872))))</f>
        <v>#DIV/0!</v>
      </c>
      <c r="S892" t="e">
        <f>IF(DEGREES(ACOS(SIN(RADIANS(G892))*SIN(RADIANS(E882))+COS(RADIANS(G892))*COS(RADIANS(E882))*COS(RADIANS(S872))))&gt;90,0,$F$4*$F$5/E881^2*(SIN(RADIANS(G892))*SIN(RADIANS(E882))+COS(RADIANS(G892))*COS(RADIANS(E882))*COS(RADIANS(S872))))</f>
        <v>#DIV/0!</v>
      </c>
      <c r="T892" t="e">
        <f>IF(DEGREES(ACOS(SIN(RADIANS(G892))*SIN(RADIANS(E882))+COS(RADIANS(G892))*COS(RADIANS(E882))*COS(RADIANS(T872))))&gt;90,0,$F$4*$F$5/E881^2*(SIN(RADIANS(G892))*SIN(RADIANS(E882))+COS(RADIANS(G892))*COS(RADIANS(E882))*COS(RADIANS(T872))))</f>
        <v>#DIV/0!</v>
      </c>
      <c r="U892" t="e">
        <f>IF(DEGREES(ACOS(SIN(RADIANS(G892))*SIN(RADIANS(E882))+COS(RADIANS(G892))*COS(RADIANS(E882))*COS(RADIANS(U872))))&gt;90,0,$F$4*$F$5/E881^2*(SIN(RADIANS(G892))*SIN(RADIANS(E882))+COS(RADIANS(G892))*COS(RADIANS(E882))*COS(RADIANS(U872))))</f>
        <v>#DIV/0!</v>
      </c>
      <c r="V892" t="e">
        <f>IF(DEGREES(ACOS(SIN(RADIANS(G892))*SIN(RADIANS(E882))+COS(RADIANS(G892))*COS(RADIANS(E882))*COS(RADIANS(V872))))&gt;90,0,$F$4*$F$5/E881^2*(SIN(RADIANS(G892))*SIN(RADIANS(E882))+COS(RADIANS(G892))*COS(RADIANS(E882))*COS(RADIANS(V872))))</f>
        <v>#DIV/0!</v>
      </c>
      <c r="W892" t="e">
        <f>IF(DEGREES(ACOS(SIN(RADIANS(G892))*SIN(RADIANS(E882))+COS(RADIANS(G892))*COS(RADIANS(E882))*COS(RADIANS(W872))))&gt;90,0,$F$4*$F$5/E881^2*(SIN(RADIANS(G892))*SIN(RADIANS(E882))+COS(RADIANS(G892))*COS(RADIANS(E882))*COS(RADIANS(W872))))</f>
        <v>#DIV/0!</v>
      </c>
      <c r="X892" t="e">
        <f>IF(DEGREES(ACOS(SIN(RADIANS(G892))*SIN(RADIANS(E882))+COS(RADIANS(G892))*COS(RADIANS(E882))*COS(RADIANS(X872))))&gt;90,0,$F$4*$F$5/E881^2*(SIN(RADIANS(G892))*SIN(RADIANS(E882))+COS(RADIANS(G892))*COS(RADIANS(E882))*COS(RADIANS(X872))))</f>
        <v>#DIV/0!</v>
      </c>
      <c r="Y892" t="e">
        <f>IF(DEGREES(ACOS(SIN(RADIANS(G892))*SIN(RADIANS(E882))+COS(RADIANS(G892))*COS(RADIANS(E882))*COS(RADIANS(Y872))))&gt;90,0,$F$4*$F$5/E881^2*(SIN(RADIANS(G892))*SIN(RADIANS(E882))+COS(RADIANS(G892))*COS(RADIANS(E882))*COS(RADIANS(Y872))))</f>
        <v>#DIV/0!</v>
      </c>
      <c r="Z892" t="e">
        <f>IF(DEGREES(ACOS(SIN(RADIANS(G892))*SIN(RADIANS(E882))+COS(RADIANS(G892))*COS(RADIANS(E882))*COS(RADIANS(Z872))))&gt;90,0,$F$4*$F$5/E881^2*(SIN(RADIANS(G892))*SIN(RADIANS(E882))+COS(RADIANS(G892))*COS(RADIANS(E882))*COS(RADIANS(Z872))))</f>
        <v>#DIV/0!</v>
      </c>
      <c r="AA892" t="e">
        <f>IF(DEGREES(ACOS(SIN(RADIANS(G892))*SIN(RADIANS(E882))+COS(RADIANS(G892))*COS(RADIANS(E882))*COS(RADIANS(AA872))))&gt;90,0,$F$4*$F$5/E881^2*(SIN(RADIANS(G892))*SIN(RADIANS(E882))+COS(RADIANS(G892))*COS(RADIANS(E882))*COS(RADIANS(AA872))))</f>
        <v>#DIV/0!</v>
      </c>
      <c r="AB892" t="e">
        <f>IF(DEGREES(ACOS(SIN(RADIANS(G892))*SIN(RADIANS(E882))+COS(RADIANS(G892))*COS(RADIANS(E882))*COS(RADIANS(AB872))))&gt;90,0,$F$4*$F$5/E881^2*(SIN(RADIANS(G892))*SIN(RADIANS(E882))+COS(RADIANS(G892))*COS(RADIANS(E882))*COS(RADIANS(AB872))))</f>
        <v>#DIV/0!</v>
      </c>
      <c r="AC892" t="e">
        <f>IF(DEGREES(ACOS(SIN(RADIANS(G892))*SIN(RADIANS(E882))+COS(RADIANS(G892))*COS(RADIANS(E882))*COS(RADIANS(AC872))))&gt;90,0,$F$4*$F$5/E881^2*(SIN(RADIANS(G892))*SIN(RADIANS(E882))+COS(RADIANS(G892))*COS(RADIANS(E882))*COS(RADIANS(AC872))))</f>
        <v>#DIV/0!</v>
      </c>
      <c r="AD892" t="e">
        <f>IF(DEGREES(ACOS(SIN(RADIANS(G892))*SIN(RADIANS(E882))+COS(RADIANS(G892))*COS(RADIANS(E882))*COS(RADIANS(AD872))))&gt;90,0,$F$4*$F$5/E881^2*(SIN(RADIANS(G892))*SIN(RADIANS(E882))+COS(RADIANS(G892))*COS(RADIANS(E882))*COS(RADIANS(AD872))))</f>
        <v>#DIV/0!</v>
      </c>
      <c r="AE892" t="e">
        <f>IF(DEGREES(ACOS(SIN(RADIANS(G892))*SIN(RADIANS(E882))+COS(RADIANS(G892))*COS(RADIANS(E882))*COS(RADIANS(AE872))))&gt;90,0,$F$4*$F$5/E881^2*(SIN(RADIANS(G892))*SIN(RADIANS(E882))+COS(RADIANS(G892))*COS(RADIANS(E882))*COS(RADIANS(AE872))))</f>
        <v>#DIV/0!</v>
      </c>
      <c r="AF892" t="e">
        <f>IF(DEGREES(ACOS(SIN(RADIANS(G892))*SIN(RADIANS(E882))+COS(RADIANS(G892))*COS(RADIANS(E882))*COS(RADIANS(AF872))))&gt;90,0,$F$4*$F$5/E881^2*(SIN(RADIANS(G892))*SIN(RADIANS(E882))+COS(RADIANS(G892))*COS(RADIANS(E882))*COS(RADIANS(AF872))))</f>
        <v>#DIV/0!</v>
      </c>
      <c r="AG892" t="e">
        <f>IF(DEGREES(ACOS(SIN(RADIANS(G892))*SIN(RADIANS(E882))+COS(RADIANS(G892))*COS(RADIANS(E882))*COS(RADIANS(AG872))))&gt;90,0,$F$4*$F$5/E881^2*(SIN(RADIANS(G892))*SIN(RADIANS(E882))+COS(RADIANS(G892))*COS(RADIANS(E882))*COS(RADIANS(AG872))))</f>
        <v>#DIV/0!</v>
      </c>
      <c r="AH892" t="e">
        <f>IF(DEGREES(ACOS(SIN(RADIANS(G892))*SIN(RADIANS(E882))+COS(RADIANS(G892))*COS(RADIANS(E882))*COS(RADIANS(AH872))))&gt;90,0,$F$4*$F$5/E881^2*(SIN(RADIANS(G892))*SIN(RADIANS(E882))+COS(RADIANS(G892))*COS(RADIANS(E882))*COS(RADIANS(AH872))))</f>
        <v>#DIV/0!</v>
      </c>
      <c r="AI892" t="e">
        <f>IF(DEGREES(ACOS(SIN(RADIANS(G892))*SIN(RADIANS(E882))+COS(RADIANS(G892))*COS(RADIANS(E882))*COS(RADIANS(AI872))))&gt;90,0,$F$4*$F$5/E881^2*(SIN(RADIANS(G892))*SIN(RADIANS(E882))+COS(RADIANS(G892))*COS(RADIANS(E882))*COS(RADIANS(AI872))))</f>
        <v>#DIV/0!</v>
      </c>
      <c r="AJ892" t="e">
        <f>IF(DEGREES(ACOS(SIN(RADIANS(G892))*SIN(RADIANS(E882))+COS(RADIANS(G892))*COS(RADIANS(E882))*COS(RADIANS(AJ872))))&gt;90,0,$F$4*$F$5/E881^2*(SIN(RADIANS(G892))*SIN(RADIANS(E882))+COS(RADIANS(G892))*COS(RADIANS(E882))*COS(RADIANS(AJ872))))</f>
        <v>#DIV/0!</v>
      </c>
      <c r="AK892" t="e">
        <f>IF(DEGREES(ACOS(SIN(RADIANS(G892))*SIN(RADIANS(E882))+COS(RADIANS(G892))*COS(RADIANS(E882))*COS(RADIANS(AK872))))&gt;90,0,$F$4*$F$5/E881^2*(SIN(RADIANS(G892))*SIN(RADIANS(E882))+COS(RADIANS(G892))*COS(RADIANS(E882))*COS(RADIANS(AK872))))</f>
        <v>#DIV/0!</v>
      </c>
      <c r="AL892" t="e">
        <f>IF(DEGREES(ACOS(SIN(RADIANS(G892))*SIN(RADIANS(E882))+COS(RADIANS(G892))*COS(RADIANS(E882))*COS(RADIANS(AL872))))&gt;90,0,$F$4*$F$5/E881^2*(SIN(RADIANS(G892))*SIN(RADIANS(E882))+COS(RADIANS(G892))*COS(RADIANS(E882))*COS(RADIANS(AL872))))</f>
        <v>#DIV/0!</v>
      </c>
      <c r="AM892" t="e">
        <f>IF(DEGREES(ACOS(SIN(RADIANS(G892))*SIN(RADIANS(E882))+COS(RADIANS(G892))*COS(RADIANS(E882))*COS(RADIANS(AM872))))&gt;90,0,$F$4*$F$5/E881^2*(SIN(RADIANS(G892))*SIN(RADIANS(E882))+COS(RADIANS(G892))*COS(RADIANS(E882))*COS(RADIANS(AM872))))</f>
        <v>#DIV/0!</v>
      </c>
      <c r="AN892" t="e">
        <f>IF(DEGREES(ACOS(SIN(RADIANS(G892))*SIN(RADIANS(E882))+COS(RADIANS(G892))*COS(RADIANS(E882))*COS(RADIANS(AN872))))&gt;90,0,$F$4*$F$5/E881^2*(SIN(RADIANS(G892))*SIN(RADIANS(E882))+COS(RADIANS(G892))*COS(RADIANS(E882))*COS(RADIANS(AN872))))</f>
        <v>#DIV/0!</v>
      </c>
      <c r="AO892" t="e">
        <f>IF(DEGREES(ACOS(SIN(RADIANS(G892))*SIN(RADIANS(E882))+COS(RADIANS(G892))*COS(RADIANS(E882))*COS(RADIANS(AO872))))&gt;90,0,$F$4*$F$5/E881^2*(SIN(RADIANS(G892))*SIN(RADIANS(E882))+COS(RADIANS(G892))*COS(RADIANS(E882))*COS(RADIANS(AO872))))</f>
        <v>#DIV/0!</v>
      </c>
      <c r="AP892" t="e">
        <f>IF(DEGREES(ACOS(SIN(RADIANS(G892))*SIN(RADIANS(E882))+COS(RADIANS(G892))*COS(RADIANS(E882))*COS(RADIANS(AP872))))&gt;90,0,$F$4*$F$5/E881^2*(SIN(RADIANS(G892))*SIN(RADIANS(E882))+COS(RADIANS(G892))*COS(RADIANS(E882))*COS(RADIANS(AP872))))</f>
        <v>#DIV/0!</v>
      </c>
      <c r="AQ892" t="e">
        <f>IF(DEGREES(ACOS(SIN(RADIANS(G892))*SIN(RADIANS(E882))+COS(RADIANS(G892))*COS(RADIANS(E882))*COS(RADIANS(AQ872))))&gt;90,0,$F$4*$F$5/E881^2*(SIN(RADIANS(G892))*SIN(RADIANS(E882))+COS(RADIANS(G892))*COS(RADIANS(E882))*COS(RADIANS(AQ872))))</f>
        <v>#DIV/0!</v>
      </c>
      <c r="AR892" t="e">
        <f>IF(DEGREES(ACOS(SIN(RADIANS(G892))*SIN(RADIANS(E882))+COS(RADIANS(G892))*COS(RADIANS(E882))*COS(RADIANS(AR872))))&gt;90,0,$F$4*$F$5/E881^2*(SIN(RADIANS(G892))*SIN(RADIANS(E882))+COS(RADIANS(G892))*COS(RADIANS(E882))*COS(RADIANS(AR872))))</f>
        <v>#DIV/0!</v>
      </c>
    </row>
    <row r="894" spans="2:44" x14ac:dyDescent="0.5">
      <c r="H894" t="s">
        <v>769</v>
      </c>
      <c r="I894">
        <v>180</v>
      </c>
      <c r="J894">
        <v>170</v>
      </c>
      <c r="K894">
        <v>160</v>
      </c>
      <c r="L894">
        <v>150</v>
      </c>
      <c r="M894">
        <v>140</v>
      </c>
      <c r="N894">
        <v>130</v>
      </c>
      <c r="O894">
        <v>120</v>
      </c>
      <c r="P894">
        <v>110</v>
      </c>
      <c r="Q894">
        <v>100</v>
      </c>
      <c r="R894">
        <v>90</v>
      </c>
      <c r="S894">
        <v>80</v>
      </c>
      <c r="T894">
        <v>70</v>
      </c>
      <c r="U894">
        <v>60</v>
      </c>
      <c r="V894">
        <v>50</v>
      </c>
      <c r="W894">
        <v>40</v>
      </c>
      <c r="X894">
        <v>30</v>
      </c>
      <c r="Y894">
        <v>20</v>
      </c>
      <c r="Z894">
        <v>10</v>
      </c>
      <c r="AA894">
        <v>0</v>
      </c>
      <c r="AB894">
        <v>-10</v>
      </c>
      <c r="AC894">
        <v>-20</v>
      </c>
      <c r="AD894">
        <v>-30</v>
      </c>
      <c r="AE894">
        <v>-40</v>
      </c>
      <c r="AF894">
        <v>-50</v>
      </c>
      <c r="AG894">
        <v>-60</v>
      </c>
      <c r="AH894">
        <v>-70</v>
      </c>
      <c r="AI894">
        <v>-80</v>
      </c>
      <c r="AJ894">
        <v>-90</v>
      </c>
      <c r="AK894">
        <v>-100</v>
      </c>
      <c r="AL894">
        <v>-110</v>
      </c>
      <c r="AM894">
        <v>-120</v>
      </c>
      <c r="AN894">
        <v>-130</v>
      </c>
      <c r="AO894">
        <v>-140</v>
      </c>
      <c r="AP894">
        <v>-150</v>
      </c>
      <c r="AQ894">
        <v>-160</v>
      </c>
      <c r="AR894">
        <v>-170</v>
      </c>
    </row>
    <row r="895" spans="2:44" x14ac:dyDescent="0.5">
      <c r="H895" t="s">
        <v>779</v>
      </c>
      <c r="I895">
        <f>IF(ABS(I894-E907)&gt;180,IF(ABS(I894-E907)&gt;360,ABS(I894-E907)-360,360-ABS(I894-E907)),ABS(I894-E907))</f>
        <v>180</v>
      </c>
      <c r="J895">
        <f>IF(ABS(J894-E907)&gt;180,IF(ABS(J894-E907)&gt;360,ABS(J894-E907)-360,360-ABS(J894-E907)),ABS(J894-E907))</f>
        <v>170</v>
      </c>
      <c r="K895">
        <f>IF(ABS(K894-E907)&gt;180,IF(ABS(K894-E907)&gt;360,ABS(K894-E907)-360,360-ABS(K894-E907)),ABS(K894-E907))</f>
        <v>160</v>
      </c>
      <c r="L895">
        <f>IF(ABS(L894-E907)&gt;180,IF(ABS(L894-E907)&gt;360,ABS(L894-E907)-360,360-ABS(L894-E907)),ABS(L894-E907))</f>
        <v>150</v>
      </c>
      <c r="M895">
        <f>IF(ABS(M894-E907)&gt;180,IF(ABS(M894-E907)&gt;360,ABS(M894-E907)-360,360-ABS(M894-E907)),ABS(M894-E907))</f>
        <v>140</v>
      </c>
      <c r="N895">
        <f>IF(ABS(N894-E907)&gt;180,IF(ABS(N894-E907)&gt;360,ABS(N894-E907)-360,360-ABS(N894-E907)),ABS(N894-E907))</f>
        <v>130</v>
      </c>
      <c r="O895">
        <f>IF(ABS(O894-E907)&gt;180,IF(ABS(O894-E907)&gt;360,ABS(O894-E907)-360,360-ABS(O894-E907)),ABS(O894-E907))</f>
        <v>120</v>
      </c>
      <c r="P895">
        <f>IF(ABS(P894-E907)&gt;180,IF(ABS(P894-E907)&gt;360,ABS(P894-E907)-360,360-ABS(P894-E907)),ABS(P894-E907))</f>
        <v>110</v>
      </c>
      <c r="Q895">
        <f>IF(ABS(Q894-E907)&gt;180,IF(ABS(Q894-E907)&gt;360,ABS(Q894-E907)-360,360-ABS(Q894-E907)),ABS(Q894-E907))</f>
        <v>100</v>
      </c>
      <c r="R895">
        <f>IF(ABS(R894-E907)&gt;180,IF(ABS(R894-E907)&gt;360,ABS(R894-E907)-360,360-ABS(R894-E907)),ABS(R894-E907))</f>
        <v>90</v>
      </c>
      <c r="S895">
        <f>IF(ABS(S894-E907)&gt;180,IF(ABS(S894-E907)&gt;360,ABS(S894-E907)-360,360-ABS(S894-E907)),ABS(S894-E907))</f>
        <v>80</v>
      </c>
      <c r="T895">
        <f>IF(ABS(T894-E907)&gt;180,IF(ABS(T894-E907)&gt;360,ABS(T894-E907)-360,360-ABS(T894-E907)),ABS(T894-E907))</f>
        <v>70</v>
      </c>
      <c r="U895">
        <f>IF(ABS(U894-E907)&gt;180,IF(ABS(U894-E907)&gt;360,ABS(U894-E907)-360,360-ABS(U894-E907)),ABS(U894-E907))</f>
        <v>60</v>
      </c>
      <c r="V895">
        <f>IF(ABS(V894-E907)&gt;180,IF(ABS(V894-E907)&gt;360,ABS(V894-E907)-360,360-ABS(V894-E907)),ABS(V894-E907))</f>
        <v>50</v>
      </c>
      <c r="W895">
        <f>IF(ABS(W894-E907)&gt;180,IF(ABS(W894-E907)&gt;360,ABS(W894-E907)-360,360-ABS(W894-E907)),ABS(W894-E907))</f>
        <v>40</v>
      </c>
      <c r="X895">
        <f>IF(ABS(X894-E907)&gt;180,IF(ABS(X894-E907)&gt;360,ABS(X894-E907)-360,360-ABS(X894-E907)),ABS(X894-E907))</f>
        <v>30</v>
      </c>
      <c r="Y895">
        <f>IF(ABS(Y894-E907)&gt;180,IF(ABS(Y894-E907)&gt;360,ABS(Y894-E907)-360,360-ABS(Y894-E907)),ABS(Y894-E907))</f>
        <v>20</v>
      </c>
      <c r="Z895">
        <f>IF(ABS(Z894-E907)&gt;180,IF(ABS(Z894-E907)&gt;360,ABS(Z894-E907)-360,360-ABS(Z894-E907)),ABS(Z894-E907))</f>
        <v>10</v>
      </c>
      <c r="AA895">
        <f>IF(ABS(AA894-E907)&gt;180,IF(ABS(AA894-E907)&gt;360,ABS(AA894-E907)-360,360-ABS(AA894-E907)),ABS(AA894-E907))</f>
        <v>0</v>
      </c>
      <c r="AB895">
        <f>IF(ABS(AB894-E907)&gt;180,IF(ABS(AB894-E907)&gt;360,ABS(AB894-E907)-360,360-ABS(AB894-E907)),ABS(AB894-E907))</f>
        <v>10</v>
      </c>
      <c r="AC895">
        <f>IF(ABS(AC894-E907)&gt;180,IF(ABS(AC894-E907)&gt;360,ABS(AC894-E907)-360,360-ABS(AC894-E907)),ABS(AC894-E907))</f>
        <v>20</v>
      </c>
      <c r="AD895">
        <f>IF(ABS(AD894-E907)&gt;180,IF(ABS(AD894-E907)&gt;360,ABS(AD894-E907)-360,360-ABS(AD894-E907)),ABS(AD894-E907))</f>
        <v>30</v>
      </c>
      <c r="AE895">
        <f>IF(ABS(AE894-E907)&gt;180,IF(ABS(AE894-E907)&gt;360,ABS(AE894-E907)-360,360-ABS(AE894-E907)),ABS(AE894-E907))</f>
        <v>40</v>
      </c>
      <c r="AF895">
        <f>IF(ABS(AF894-E907)&gt;180,IF(ABS(AF894-E907)&gt;360,ABS(AF894-E907)-360,360-ABS(AF894-E907)),ABS(AF894-E907))</f>
        <v>50</v>
      </c>
      <c r="AG895">
        <f>IF(ABS(AG894-E907)&gt;180,IF(ABS(AG894-E907)&gt;360,ABS(AG894-E907)-360,360-ABS(AG894-E907)),ABS(AG894-E907))</f>
        <v>60</v>
      </c>
      <c r="AH895">
        <f>IF(ABS(AH894-E907)&gt;180,IF(ABS(AH894-E907)&gt;360,ABS(AH894-E907)-360,360-ABS(AH894-E907)),ABS(AH894-E907))</f>
        <v>70</v>
      </c>
      <c r="AI895">
        <f>IF(ABS(AI894-E907)&gt;180,IF(ABS(AI894-E907)&gt;360,ABS(AI894-E907)-360,360-ABS(AI894-E907)),ABS(AI894-E907))</f>
        <v>80</v>
      </c>
      <c r="AJ895">
        <f>IF(ABS(AJ894-E907)&gt;180,IF(ABS(AJ894-E907)&gt;360,ABS(AJ894-E907)-360,360-ABS(AJ894-E907)),ABS(AJ894-E907))</f>
        <v>90</v>
      </c>
      <c r="AK895">
        <f>IF(ABS(AK894-E907)&gt;180,IF(ABS(AK894-E907)&gt;360,ABS(AK894-E907)-360,360-ABS(AK894-E907)),ABS(AK894-E907))</f>
        <v>100</v>
      </c>
      <c r="AL895">
        <f>IF(ABS(AL894-E907)&gt;180,IF(ABS(AL894-E907)&gt;360,ABS(AL894-E907)-360,360-ABS(AL894-E907)),ABS(AL894-E907))</f>
        <v>110</v>
      </c>
      <c r="AM895">
        <f>IF(ABS(AM894-E907)&gt;180,IF(ABS(AM894-E907)&gt;360,ABS(AM894-E907)-360,360-ABS(AM894-E907)),ABS(AM894-E907))</f>
        <v>120</v>
      </c>
      <c r="AN895">
        <f>IF(ABS(AN894-E907)&gt;180,IF(ABS(AN894-E907)&gt;360,ABS(AN894-E907)-360,360-ABS(AN894-E907)),ABS(AN894-E907))</f>
        <v>130</v>
      </c>
      <c r="AO895">
        <f>IF(ABS(AO894-E907)&gt;180,IF(ABS(AO894-E907)&gt;360,ABS(AO894-E907)-360,360-ABS(AO894-E907)),ABS(AO894-E907))</f>
        <v>140</v>
      </c>
      <c r="AP895">
        <f>IF(ABS(AP894-E907)&gt;180,IF(ABS(AP894-E907)&gt;360,ABS(AP894-E907)-360,360-ABS(AP894-E907)),ABS(AP894-E907))</f>
        <v>150</v>
      </c>
      <c r="AQ895">
        <f>IF(ABS(AQ894-E907)&gt;180,IF(ABS(AQ894-E907)&gt;360,ABS(AQ894-E907)-360,360-ABS(AQ894-E907)),ABS(AQ894-E907))</f>
        <v>160</v>
      </c>
      <c r="AR895">
        <f>IF(ABS(AR894-E907)&gt;180,IF(ABS(AR894-E907)&gt;360,ABS(AR894-E907)-360,360-ABS(AR894-E907)),ABS(AR894-E907))</f>
        <v>170</v>
      </c>
    </row>
    <row r="896" spans="2:44" x14ac:dyDescent="0.5">
      <c r="G896" t="s">
        <v>734</v>
      </c>
    </row>
    <row r="897" spans="2:44" x14ac:dyDescent="0.5">
      <c r="B897" t="s">
        <v>788</v>
      </c>
      <c r="E897">
        <v>370</v>
      </c>
      <c r="G897">
        <v>90</v>
      </c>
      <c r="I897" t="e">
        <f>IF(DEGREES(ACOS(SIN(RADIANS(G897))*SIN(RADIANS(E905))+COS(RADIANS(G897))*COS(RADIANS(E905))*COS(RADIANS(I895))))&gt;90,0,$F$4*$F$5/E904^2*(SIN(RADIANS(G897))*SIN(RADIANS(E905))+COS(RADIANS(G897))*COS(RADIANS(E905))*COS(RADIANS(I895))))</f>
        <v>#DIV/0!</v>
      </c>
      <c r="J897" t="e">
        <f>IF(DEGREES(ACOS(SIN(RADIANS(G897))*SIN(RADIANS(E905))+COS(RADIANS(G897))*COS(RADIANS(E905))*COS(RADIANS(J895))))&gt;90,0,$F$4*$F$5/E904^2*(SIN(RADIANS(G897))*SIN(RADIANS(E905))+COS(RADIANS(G897))*COS(RADIANS(E905))*COS(RADIANS(J895))))</f>
        <v>#DIV/0!</v>
      </c>
      <c r="K897" t="e">
        <f>IF(DEGREES(ACOS(SIN(RADIANS(G897))*SIN(RADIANS(E905))+COS(RADIANS(G897))*COS(RADIANS(E905))*COS(RADIANS(K895))))&gt;90,0,$F$4*$F$5/E904^2*(SIN(RADIANS(G897))*SIN(RADIANS(E905))+COS(RADIANS(G897))*COS(RADIANS(E905))*COS(RADIANS(K895))))</f>
        <v>#DIV/0!</v>
      </c>
      <c r="L897" t="e">
        <f>IF(DEGREES(ACOS(SIN(RADIANS(G897))*SIN(RADIANS(E905))+COS(RADIANS(G897))*COS(RADIANS(E905))*COS(RADIANS(L895))))&gt;90,0,$F$4*$F$5/E904^2*(SIN(RADIANS(G897))*SIN(RADIANS(E905))+COS(RADIANS(G897))*COS(RADIANS(E905))*COS(RADIANS(L895))))</f>
        <v>#DIV/0!</v>
      </c>
      <c r="M897" t="e">
        <f>IF(DEGREES(ACOS(SIN(RADIANS(G897))*SIN(RADIANS(E905))+COS(RADIANS(G897))*COS(RADIANS(E905))*COS(RADIANS(M895))))&gt;90,0,$F$4*$F$5/E904^2*(SIN(RADIANS(G897))*SIN(RADIANS(E905))+COS(RADIANS(G897))*COS(RADIANS(E905))*COS(RADIANS(M895))))</f>
        <v>#DIV/0!</v>
      </c>
      <c r="N897" t="e">
        <f>IF(DEGREES(ACOS(SIN(RADIANS(G897))*SIN(RADIANS(E905))+COS(RADIANS(G897))*COS(RADIANS(E905))*COS(RADIANS(N895))))&gt;90,0,$F$4*$F$5/E904^2*(SIN(RADIANS(G897))*SIN(RADIANS(E905))+COS(RADIANS(G897))*COS(RADIANS(E905))*COS(RADIANS(N895))))</f>
        <v>#DIV/0!</v>
      </c>
      <c r="O897" t="e">
        <f>IF(DEGREES(ACOS(SIN(RADIANS(G897))*SIN(RADIANS(E905))+COS(RADIANS(G897))*COS(RADIANS(E905))*COS(RADIANS(O895))))&gt;90,0,$F$4*$F$5/E904^2*(SIN(RADIANS(G897))*SIN(RADIANS(E905))+COS(RADIANS(G897))*COS(RADIANS(E905))*COS(RADIANS(O895))))</f>
        <v>#DIV/0!</v>
      </c>
      <c r="P897" t="e">
        <f>IF(DEGREES(ACOS(SIN(RADIANS(G897))*SIN(RADIANS(E905))+COS(RADIANS(G897))*COS(RADIANS(E905))*COS(RADIANS(P895))))&gt;90,0,$F$4*$F$5/E904^2*(SIN(RADIANS(G897))*SIN(RADIANS(E905))+COS(RADIANS(G897))*COS(RADIANS(E905))*COS(RADIANS(P895))))</f>
        <v>#DIV/0!</v>
      </c>
      <c r="Q897" t="e">
        <f>IF(DEGREES(ACOS(SIN(RADIANS(G897))*SIN(RADIANS(E905))+COS(RADIANS(G897))*COS(RADIANS(E905))*COS(RADIANS(Q895))))&gt;90,0,$F$4*$F$5/E904^2*(SIN(RADIANS(G897))*SIN(RADIANS(E905))+COS(RADIANS(G897))*COS(RADIANS(E905))*COS(RADIANS(Q895))))</f>
        <v>#DIV/0!</v>
      </c>
      <c r="R897" t="e">
        <f>IF(DEGREES(ACOS(SIN(RADIANS(G897))*SIN(RADIANS(E905))+COS(RADIANS(G897))*COS(RADIANS(E905))*COS(RADIANS(R895))))&gt;90,0,$F$4*$F$5/E904^2*(SIN(RADIANS(G897))*SIN(RADIANS(E905))+COS(RADIANS(G897))*COS(RADIANS(E905))*COS(RADIANS(R895))))</f>
        <v>#DIV/0!</v>
      </c>
      <c r="S897" t="e">
        <f>IF(DEGREES(ACOS(SIN(RADIANS(G897))*SIN(RADIANS(E905))+COS(RADIANS(G897))*COS(RADIANS(E905))*COS(RADIANS(S895))))&gt;90,0,$F$4*$F$5/E904^2*(SIN(RADIANS(G897))*SIN(RADIANS(E905))+COS(RADIANS(G897))*COS(RADIANS(E905))*COS(RADIANS(S895))))</f>
        <v>#DIV/0!</v>
      </c>
      <c r="T897" t="e">
        <f>IF(DEGREES(ACOS(SIN(RADIANS(G897))*SIN(RADIANS(E905))+COS(RADIANS(G897))*COS(RADIANS(E905))*COS(RADIANS(T895))))&gt;90,0,$F$4*$F$5/E904^2*(SIN(RADIANS(G897))*SIN(RADIANS(E905))+COS(RADIANS(G897))*COS(RADIANS(E905))*COS(RADIANS(T895))))</f>
        <v>#DIV/0!</v>
      </c>
      <c r="U897" t="e">
        <f>IF(DEGREES(ACOS(SIN(RADIANS(G897))*SIN(RADIANS(E905))+COS(RADIANS(G897))*COS(RADIANS(E905))*COS(RADIANS(U895))))&gt;90,0,$F$4*$F$5/E904^2*(SIN(RADIANS(G897))*SIN(RADIANS(E905))+COS(RADIANS(G897))*COS(RADIANS(E905))*COS(RADIANS(U895))))</f>
        <v>#DIV/0!</v>
      </c>
      <c r="V897" t="e">
        <f>IF(DEGREES(ACOS(SIN(RADIANS(G897))*SIN(RADIANS(E905))+COS(RADIANS(G897))*COS(RADIANS(E905))*COS(RADIANS(V895))))&gt;90,0,$F$4*$F$5/E904^2*(SIN(RADIANS(G897))*SIN(RADIANS(E905))+COS(RADIANS(G897))*COS(RADIANS(E905))*COS(RADIANS(V895))))</f>
        <v>#DIV/0!</v>
      </c>
      <c r="W897" t="e">
        <f>IF(DEGREES(ACOS(SIN(RADIANS(G897))*SIN(RADIANS(E905))+COS(RADIANS(G897))*COS(RADIANS(E905))*COS(RADIANS(W895))))&gt;90,0,$F$4*$F$5/E904^2*(SIN(RADIANS(G897))*SIN(RADIANS(E905))+COS(RADIANS(G897))*COS(RADIANS(E905))*COS(RADIANS(W895))))</f>
        <v>#DIV/0!</v>
      </c>
      <c r="X897" t="e">
        <f>IF(DEGREES(ACOS(SIN(RADIANS(G897))*SIN(RADIANS(E905))+COS(RADIANS(G897))*COS(RADIANS(E905))*COS(RADIANS(X895))))&gt;90,0,$F$4*$F$5/E904^2*(SIN(RADIANS(G897))*SIN(RADIANS(E905))+COS(RADIANS(G897))*COS(RADIANS(E905))*COS(RADIANS(X895))))</f>
        <v>#DIV/0!</v>
      </c>
      <c r="Y897" t="e">
        <f>IF(DEGREES(ACOS(SIN(RADIANS(G897))*SIN(RADIANS(E905))+COS(RADIANS(G897))*COS(RADIANS(E905))*COS(RADIANS(Y895))))&gt;90,0,$F$4*$F$5/E904^2*(SIN(RADIANS(G897))*SIN(RADIANS(E905))+COS(RADIANS(G897))*COS(RADIANS(E905))*COS(RADIANS(Y895))))</f>
        <v>#DIV/0!</v>
      </c>
      <c r="Z897" t="e">
        <f>IF(DEGREES(ACOS(SIN(RADIANS(G897))*SIN(RADIANS(E905))+COS(RADIANS(G897))*COS(RADIANS(E905))*COS(RADIANS(Z895))))&gt;90,0,$F$4*$F$5/E904^2*(SIN(RADIANS(G897))*SIN(RADIANS(E905))+COS(RADIANS(G897))*COS(RADIANS(E905))*COS(RADIANS(Z895))))</f>
        <v>#DIV/0!</v>
      </c>
      <c r="AA897" t="e">
        <f>IF(DEGREES(ACOS(SIN(RADIANS(G897))*SIN(RADIANS(E905))+COS(RADIANS(G897))*COS(RADIANS(E905))*COS(RADIANS(AA895))))&gt;90,0,$F$4*$F$5/E904^2*(SIN(RADIANS(G897))*SIN(RADIANS(E905))+COS(RADIANS(G897))*COS(RADIANS(E905))*COS(RADIANS(AA895))))</f>
        <v>#DIV/0!</v>
      </c>
      <c r="AB897" t="e">
        <f>IF(DEGREES(ACOS(SIN(RADIANS(G897))*SIN(RADIANS(E905))+COS(RADIANS(G897))*COS(RADIANS(E905))*COS(RADIANS(AB895))))&gt;90,0,$F$4*$F$5/E904^2*(SIN(RADIANS(G897))*SIN(RADIANS(E905))+COS(RADIANS(G897))*COS(RADIANS(E905))*COS(RADIANS(AB895))))</f>
        <v>#DIV/0!</v>
      </c>
      <c r="AC897" t="e">
        <f>IF(DEGREES(ACOS(SIN(RADIANS(G897))*SIN(RADIANS(E905))+COS(RADIANS(G897))*COS(RADIANS(E905))*COS(RADIANS(AC895))))&gt;90,0,$F$4*$F$5/E904^2*(SIN(RADIANS(G897))*SIN(RADIANS(E905))+COS(RADIANS(G897))*COS(RADIANS(E905))*COS(RADIANS(AC895))))</f>
        <v>#DIV/0!</v>
      </c>
      <c r="AD897" t="e">
        <f>IF(DEGREES(ACOS(SIN(RADIANS(G897))*SIN(RADIANS(E905))+COS(RADIANS(G897))*COS(RADIANS(E905))*COS(RADIANS(AD895))))&gt;90,0,$F$4*$F$5/E904^2*(SIN(RADIANS(G897))*SIN(RADIANS(E905))+COS(RADIANS(G897))*COS(RADIANS(E905))*COS(RADIANS(AD895))))</f>
        <v>#DIV/0!</v>
      </c>
      <c r="AE897" t="e">
        <f>IF(DEGREES(ACOS(SIN(RADIANS(G897))*SIN(RADIANS(E905))+COS(RADIANS(G897))*COS(RADIANS(E905))*COS(RADIANS(AE895))))&gt;90,0,$F$4*$F$5/E904^2*(SIN(RADIANS(G897))*SIN(RADIANS(E905))+COS(RADIANS(G897))*COS(RADIANS(E905))*COS(RADIANS(AE895))))</f>
        <v>#DIV/0!</v>
      </c>
      <c r="AF897" t="e">
        <f>IF(DEGREES(ACOS(SIN(RADIANS(G897))*SIN(RADIANS(E905))+COS(RADIANS(G897))*COS(RADIANS(E905))*COS(RADIANS(AF895))))&gt;90,0,$F$4*$F$5/E904^2*(SIN(RADIANS(G897))*SIN(RADIANS(E905))+COS(RADIANS(G897))*COS(RADIANS(E905))*COS(RADIANS(AF895))))</f>
        <v>#DIV/0!</v>
      </c>
      <c r="AG897" t="e">
        <f>IF(DEGREES(ACOS(SIN(RADIANS(G897))*SIN(RADIANS(E905))+COS(RADIANS(G897))*COS(RADIANS(E905))*COS(RADIANS(AG895))))&gt;90,0,$F$4*$F$5/E904^2*(SIN(RADIANS(G897))*SIN(RADIANS(E905))+COS(RADIANS(G897))*COS(RADIANS(E905))*COS(RADIANS(AG895))))</f>
        <v>#DIV/0!</v>
      </c>
      <c r="AH897" t="e">
        <f>IF(DEGREES(ACOS(SIN(RADIANS(G897))*SIN(RADIANS(E905))+COS(RADIANS(G897))*COS(RADIANS(E905))*COS(RADIANS(AH895))))&gt;90,0,$F$4*$F$5/E904^2*(SIN(RADIANS(G897))*SIN(RADIANS(E905))+COS(RADIANS(G897))*COS(RADIANS(E905))*COS(RADIANS(AH895))))</f>
        <v>#DIV/0!</v>
      </c>
      <c r="AI897" t="e">
        <f>IF(DEGREES(ACOS(SIN(RADIANS(G897))*SIN(RADIANS(E905))+COS(RADIANS(G897))*COS(RADIANS(E905))*COS(RADIANS(AI895))))&gt;90,0,$F$4*$F$5/E904^2*(SIN(RADIANS(G897))*SIN(RADIANS(E905))+COS(RADIANS(G897))*COS(RADIANS(E905))*COS(RADIANS(AI895))))</f>
        <v>#DIV/0!</v>
      </c>
      <c r="AJ897" t="e">
        <f>IF(DEGREES(ACOS(SIN(RADIANS(G897))*SIN(RADIANS(E905))+COS(RADIANS(G897))*COS(RADIANS(E905))*COS(RADIANS(AJ895))))&gt;90,0,$F$4*$F$5/E904^2*(SIN(RADIANS(G897))*SIN(RADIANS(E905))+COS(RADIANS(G897))*COS(RADIANS(E905))*COS(RADIANS(AJ895))))</f>
        <v>#DIV/0!</v>
      </c>
      <c r="AK897" t="e">
        <f>IF(DEGREES(ACOS(SIN(RADIANS(G897))*SIN(RADIANS(E905))+COS(RADIANS(G897))*COS(RADIANS(E905))*COS(RADIANS(AK895))))&gt;90,0,$F$4*$F$5/E904^2*(SIN(RADIANS(G897))*SIN(RADIANS(E905))+COS(RADIANS(G897))*COS(RADIANS(E905))*COS(RADIANS(AK895))))</f>
        <v>#DIV/0!</v>
      </c>
      <c r="AL897" t="e">
        <f>IF(DEGREES(ACOS(SIN(RADIANS(G897))*SIN(RADIANS(E905))+COS(RADIANS(G897))*COS(RADIANS(E905))*COS(RADIANS(AL895))))&gt;90,0,$F$4*$F$5/E904^2*(SIN(RADIANS(G897))*SIN(RADIANS(E905))+COS(RADIANS(G897))*COS(RADIANS(E905))*COS(RADIANS(AL895))))</f>
        <v>#DIV/0!</v>
      </c>
      <c r="AM897" t="e">
        <f>IF(DEGREES(ACOS(SIN(RADIANS(G897))*SIN(RADIANS(E905))+COS(RADIANS(G897))*COS(RADIANS(E905))*COS(RADIANS(AM895))))&gt;90,0,$F$4*$F$5/E904^2*(SIN(RADIANS(G897))*SIN(RADIANS(E905))+COS(RADIANS(G897))*COS(RADIANS(E905))*COS(RADIANS(AM895))))</f>
        <v>#DIV/0!</v>
      </c>
      <c r="AN897" t="e">
        <f>IF(DEGREES(ACOS(SIN(RADIANS(G897))*SIN(RADIANS(E905))+COS(RADIANS(G897))*COS(RADIANS(E905))*COS(RADIANS(AN895))))&gt;90,0,$F$4*$F$5/E904^2*(SIN(RADIANS(G897))*SIN(RADIANS(E905))+COS(RADIANS(G897))*COS(RADIANS(E905))*COS(RADIANS(AN895))))</f>
        <v>#DIV/0!</v>
      </c>
      <c r="AO897" t="e">
        <f>IF(DEGREES(ACOS(SIN(RADIANS(G897))*SIN(RADIANS(E905))+COS(RADIANS(G897))*COS(RADIANS(E905))*COS(RADIANS(AO895))))&gt;90,0,$F$4*$F$5/E904^2*(SIN(RADIANS(G897))*SIN(RADIANS(E905))+COS(RADIANS(G897))*COS(RADIANS(E905))*COS(RADIANS(AO895))))</f>
        <v>#DIV/0!</v>
      </c>
      <c r="AP897" t="e">
        <f>IF(DEGREES(ACOS(SIN(RADIANS(G897))*SIN(RADIANS(E905))+COS(RADIANS(G897))*COS(RADIANS(E905))*COS(RADIANS(AP895))))&gt;90,0,$F$4*$F$5/E904^2*(SIN(RADIANS(G897))*SIN(RADIANS(E905))+COS(RADIANS(G897))*COS(RADIANS(E905))*COS(RADIANS(AP895))))</f>
        <v>#DIV/0!</v>
      </c>
      <c r="AQ897" t="e">
        <f>IF(DEGREES(ACOS(SIN(RADIANS(G897))*SIN(RADIANS(E905))+COS(RADIANS(G897))*COS(RADIANS(E905))*COS(RADIANS(AQ895))))&gt;90,0,$F$4*$F$5/E904^2*(SIN(RADIANS(G897))*SIN(RADIANS(E905))+COS(RADIANS(G897))*COS(RADIANS(E905))*COS(RADIANS(AQ895))))</f>
        <v>#DIV/0!</v>
      </c>
      <c r="AR897" t="e">
        <f>IF(DEGREES(ACOS(SIN(RADIANS(G897))*SIN(RADIANS(E905))+COS(RADIANS(G897))*COS(RADIANS(E905))*COS(RADIANS(AR895))))&gt;90,0,$F$4*$F$5/E904^2*(SIN(RADIANS(G897))*SIN(RADIANS(E905))+COS(RADIANS(G897))*COS(RADIANS(E905))*COS(RADIANS(AR895))))</f>
        <v>#DIV/0!</v>
      </c>
    </row>
    <row r="898" spans="2:44" x14ac:dyDescent="0.5">
      <c r="B898" t="s">
        <v>726</v>
      </c>
      <c r="E898" cm="1">
        <f t="array" ref="E898">INDEX($D$1751:$AM$1751,0,MATCH(E897-IF(E897&lt;360,0,360),$D$1700:$AM$1700,0))+IF(E897&gt;350,360,0)</f>
        <v>370</v>
      </c>
      <c r="G898">
        <v>80</v>
      </c>
      <c r="I898">
        <f>IF(DEGREES(ACOS(SIN(RADIANS(G898))*SIN(RADIANS(E905))+COS(RADIANS(G898))*COS(RADIANS(E905))*COS(RADIANS(I895))))&gt;90,0,$F$4*$F$5/E904^2*(SIN(RADIANS(G898))*SIN(RADIANS(E905))+COS(RADIANS(G898))*COS(RADIANS(E905))*COS(RADIANS(I895))))</f>
        <v>0</v>
      </c>
      <c r="J898">
        <f>IF(DEGREES(ACOS(SIN(RADIANS(G898))*SIN(RADIANS(E905))+COS(RADIANS(G898))*COS(RADIANS(E905))*COS(RADIANS(J895))))&gt;90,0,$F$4*$F$5/E904^2*(SIN(RADIANS(G898))*SIN(RADIANS(E905))+COS(RADIANS(G898))*COS(RADIANS(E905))*COS(RADIANS(J895))))</f>
        <v>0</v>
      </c>
      <c r="K898">
        <f>IF(DEGREES(ACOS(SIN(RADIANS(G898))*SIN(RADIANS(E905))+COS(RADIANS(G898))*COS(RADIANS(E905))*COS(RADIANS(K895))))&gt;90,0,$F$4*$F$5/E904^2*(SIN(RADIANS(G898))*SIN(RADIANS(E905))+COS(RADIANS(G898))*COS(RADIANS(E905))*COS(RADIANS(K895))))</f>
        <v>0</v>
      </c>
      <c r="L898">
        <f>IF(DEGREES(ACOS(SIN(RADIANS(G898))*SIN(RADIANS(E905))+COS(RADIANS(G898))*COS(RADIANS(E905))*COS(RADIANS(L895))))&gt;90,0,$F$4*$F$5/E904^2*(SIN(RADIANS(G898))*SIN(RADIANS(E905))+COS(RADIANS(G898))*COS(RADIANS(E905))*COS(RADIANS(L895))))</f>
        <v>0</v>
      </c>
      <c r="M898">
        <f>IF(DEGREES(ACOS(SIN(RADIANS(G898))*SIN(RADIANS(E905))+COS(RADIANS(G898))*COS(RADIANS(E905))*COS(RADIANS(M895))))&gt;90,0,$F$4*$F$5/E904^2*(SIN(RADIANS(G898))*SIN(RADIANS(E905))+COS(RADIANS(G898))*COS(RADIANS(E905))*COS(RADIANS(M895))))</f>
        <v>0</v>
      </c>
      <c r="N898">
        <f>IF(DEGREES(ACOS(SIN(RADIANS(G898))*SIN(RADIANS(E905))+COS(RADIANS(G898))*COS(RADIANS(E905))*COS(RADIANS(N895))))&gt;90,0,$F$4*$F$5/E904^2*(SIN(RADIANS(G898))*SIN(RADIANS(E905))+COS(RADIANS(G898))*COS(RADIANS(E905))*COS(RADIANS(N895))))</f>
        <v>0</v>
      </c>
      <c r="O898">
        <f>IF(DEGREES(ACOS(SIN(RADIANS(G898))*SIN(RADIANS(E905))+COS(RADIANS(G898))*COS(RADIANS(E905))*COS(RADIANS(O895))))&gt;90,0,$F$4*$F$5/E904^2*(SIN(RADIANS(G898))*SIN(RADIANS(E905))+COS(RADIANS(G898))*COS(RADIANS(E905))*COS(RADIANS(O895))))</f>
        <v>0</v>
      </c>
      <c r="P898">
        <f>IF(DEGREES(ACOS(SIN(RADIANS(G898))*SIN(RADIANS(E905))+COS(RADIANS(G898))*COS(RADIANS(E905))*COS(RADIANS(P895))))&gt;90,0,$F$4*$F$5/E904^2*(SIN(RADIANS(G898))*SIN(RADIANS(E905))+COS(RADIANS(G898))*COS(RADIANS(E905))*COS(RADIANS(P895))))</f>
        <v>0</v>
      </c>
      <c r="Q898">
        <f>IF(DEGREES(ACOS(SIN(RADIANS(G898))*SIN(RADIANS(E905))+COS(RADIANS(G898))*COS(RADIANS(E905))*COS(RADIANS(Q895))))&gt;90,0,$F$4*$F$5/E904^2*(SIN(RADIANS(G898))*SIN(RADIANS(E905))+COS(RADIANS(G898))*COS(RADIANS(E905))*COS(RADIANS(Q895))))</f>
        <v>0</v>
      </c>
      <c r="R898" t="e">
        <f>IF(DEGREES(ACOS(SIN(RADIANS(G898))*SIN(RADIANS(E905))+COS(RADIANS(G898))*COS(RADIANS(E905))*COS(RADIANS(R895))))&gt;90,0,$F$4*$F$5/E904^2*(SIN(RADIANS(G898))*SIN(RADIANS(E905))+COS(RADIANS(G898))*COS(RADIANS(E905))*COS(RADIANS(R895))))</f>
        <v>#DIV/0!</v>
      </c>
      <c r="S898" t="e">
        <f>IF(DEGREES(ACOS(SIN(RADIANS(G898))*SIN(RADIANS(E905))+COS(RADIANS(G898))*COS(RADIANS(E905))*COS(RADIANS(S895))))&gt;90,0,$F$4*$F$5/E904^2*(SIN(RADIANS(G898))*SIN(RADIANS(E905))+COS(RADIANS(G898))*COS(RADIANS(E905))*COS(RADIANS(S895))))</f>
        <v>#DIV/0!</v>
      </c>
      <c r="T898" t="e">
        <f>IF(DEGREES(ACOS(SIN(RADIANS(G898))*SIN(RADIANS(E905))+COS(RADIANS(G898))*COS(RADIANS(E905))*COS(RADIANS(T895))))&gt;90,0,$F$4*$F$5/E904^2*(SIN(RADIANS(G898))*SIN(RADIANS(E905))+COS(RADIANS(G898))*COS(RADIANS(E905))*COS(RADIANS(T895))))</f>
        <v>#DIV/0!</v>
      </c>
      <c r="U898" t="e">
        <f>IF(DEGREES(ACOS(SIN(RADIANS(G898))*SIN(RADIANS(E905))+COS(RADIANS(G898))*COS(RADIANS(E905))*COS(RADIANS(U895))))&gt;90,0,$F$4*$F$5/E904^2*(SIN(RADIANS(G898))*SIN(RADIANS(E905))+COS(RADIANS(G898))*COS(RADIANS(E905))*COS(RADIANS(U895))))</f>
        <v>#DIV/0!</v>
      </c>
      <c r="V898" t="e">
        <f>IF(DEGREES(ACOS(SIN(RADIANS(G898))*SIN(RADIANS(E905))+COS(RADIANS(G898))*COS(RADIANS(E905))*COS(RADIANS(V895))))&gt;90,0,$F$4*$F$5/E904^2*(SIN(RADIANS(G898))*SIN(RADIANS(E905))+COS(RADIANS(G898))*COS(RADIANS(E905))*COS(RADIANS(V895))))</f>
        <v>#DIV/0!</v>
      </c>
      <c r="W898" t="e">
        <f>IF(DEGREES(ACOS(SIN(RADIANS(G898))*SIN(RADIANS(E905))+COS(RADIANS(G898))*COS(RADIANS(E905))*COS(RADIANS(W895))))&gt;90,0,$F$4*$F$5/E904^2*(SIN(RADIANS(G898))*SIN(RADIANS(E905))+COS(RADIANS(G898))*COS(RADIANS(E905))*COS(RADIANS(W895))))</f>
        <v>#DIV/0!</v>
      </c>
      <c r="X898" t="e">
        <f>IF(DEGREES(ACOS(SIN(RADIANS(G898))*SIN(RADIANS(E905))+COS(RADIANS(G898))*COS(RADIANS(E905))*COS(RADIANS(X895))))&gt;90,0,$F$4*$F$5/E904^2*(SIN(RADIANS(G898))*SIN(RADIANS(E905))+COS(RADIANS(G898))*COS(RADIANS(E905))*COS(RADIANS(X895))))</f>
        <v>#DIV/0!</v>
      </c>
      <c r="Y898" t="e">
        <f>IF(DEGREES(ACOS(SIN(RADIANS(G898))*SIN(RADIANS(E905))+COS(RADIANS(G898))*COS(RADIANS(E905))*COS(RADIANS(Y895))))&gt;90,0,$F$4*$F$5/E904^2*(SIN(RADIANS(G898))*SIN(RADIANS(E905))+COS(RADIANS(G898))*COS(RADIANS(E905))*COS(RADIANS(Y895))))</f>
        <v>#DIV/0!</v>
      </c>
      <c r="Z898" t="e">
        <f>IF(DEGREES(ACOS(SIN(RADIANS(G898))*SIN(RADIANS(E905))+COS(RADIANS(G898))*COS(RADIANS(E905))*COS(RADIANS(Z895))))&gt;90,0,$F$4*$F$5/E904^2*(SIN(RADIANS(G898))*SIN(RADIANS(E905))+COS(RADIANS(G898))*COS(RADIANS(E905))*COS(RADIANS(Z895))))</f>
        <v>#DIV/0!</v>
      </c>
      <c r="AA898" t="e">
        <f>IF(DEGREES(ACOS(SIN(RADIANS(G898))*SIN(RADIANS(E905))+COS(RADIANS(G898))*COS(RADIANS(E905))*COS(RADIANS(AA895))))&gt;90,0,$F$4*$F$5/E904^2*(SIN(RADIANS(G898))*SIN(RADIANS(E905))+COS(RADIANS(G898))*COS(RADIANS(E905))*COS(RADIANS(AA895))))</f>
        <v>#DIV/0!</v>
      </c>
      <c r="AB898" t="e">
        <f>IF(DEGREES(ACOS(SIN(RADIANS(G898))*SIN(RADIANS(E905))+COS(RADIANS(G898))*COS(RADIANS(E905))*COS(RADIANS(AB895))))&gt;90,0,$F$4*$F$5/E904^2*(SIN(RADIANS(G898))*SIN(RADIANS(E905))+COS(RADIANS(G898))*COS(RADIANS(E905))*COS(RADIANS(AB895))))</f>
        <v>#DIV/0!</v>
      </c>
      <c r="AC898" t="e">
        <f>IF(DEGREES(ACOS(SIN(RADIANS(G898))*SIN(RADIANS(E905))+COS(RADIANS(G898))*COS(RADIANS(E905))*COS(RADIANS(AC895))))&gt;90,0,$F$4*$F$5/E904^2*(SIN(RADIANS(G898))*SIN(RADIANS(E905))+COS(RADIANS(G898))*COS(RADIANS(E905))*COS(RADIANS(AC895))))</f>
        <v>#DIV/0!</v>
      </c>
      <c r="AD898" t="e">
        <f>IF(DEGREES(ACOS(SIN(RADIANS(G898))*SIN(RADIANS(E905))+COS(RADIANS(G898))*COS(RADIANS(E905))*COS(RADIANS(AD895))))&gt;90,0,$F$4*$F$5/E904^2*(SIN(RADIANS(G898))*SIN(RADIANS(E905))+COS(RADIANS(G898))*COS(RADIANS(E905))*COS(RADIANS(AD895))))</f>
        <v>#DIV/0!</v>
      </c>
      <c r="AE898" t="e">
        <f>IF(DEGREES(ACOS(SIN(RADIANS(G898))*SIN(RADIANS(E905))+COS(RADIANS(G898))*COS(RADIANS(E905))*COS(RADIANS(AE895))))&gt;90,0,$F$4*$F$5/E904^2*(SIN(RADIANS(G898))*SIN(RADIANS(E905))+COS(RADIANS(G898))*COS(RADIANS(E905))*COS(RADIANS(AE895))))</f>
        <v>#DIV/0!</v>
      </c>
      <c r="AF898" t="e">
        <f>IF(DEGREES(ACOS(SIN(RADIANS(G898))*SIN(RADIANS(E905))+COS(RADIANS(G898))*COS(RADIANS(E905))*COS(RADIANS(AF895))))&gt;90,0,$F$4*$F$5/E904^2*(SIN(RADIANS(G898))*SIN(RADIANS(E905))+COS(RADIANS(G898))*COS(RADIANS(E905))*COS(RADIANS(AF895))))</f>
        <v>#DIV/0!</v>
      </c>
      <c r="AG898" t="e">
        <f>IF(DEGREES(ACOS(SIN(RADIANS(G898))*SIN(RADIANS(E905))+COS(RADIANS(G898))*COS(RADIANS(E905))*COS(RADIANS(AG895))))&gt;90,0,$F$4*$F$5/E904^2*(SIN(RADIANS(G898))*SIN(RADIANS(E905))+COS(RADIANS(G898))*COS(RADIANS(E905))*COS(RADIANS(AG895))))</f>
        <v>#DIV/0!</v>
      </c>
      <c r="AH898" t="e">
        <f>IF(DEGREES(ACOS(SIN(RADIANS(G898))*SIN(RADIANS(E905))+COS(RADIANS(G898))*COS(RADIANS(E905))*COS(RADIANS(AH895))))&gt;90,0,$F$4*$F$5/E904^2*(SIN(RADIANS(G898))*SIN(RADIANS(E905))+COS(RADIANS(G898))*COS(RADIANS(E905))*COS(RADIANS(AH895))))</f>
        <v>#DIV/0!</v>
      </c>
      <c r="AI898" t="e">
        <f>IF(DEGREES(ACOS(SIN(RADIANS(G898))*SIN(RADIANS(E905))+COS(RADIANS(G898))*COS(RADIANS(E905))*COS(RADIANS(AI895))))&gt;90,0,$F$4*$F$5/E904^2*(SIN(RADIANS(G898))*SIN(RADIANS(E905))+COS(RADIANS(G898))*COS(RADIANS(E905))*COS(RADIANS(AI895))))</f>
        <v>#DIV/0!</v>
      </c>
      <c r="AJ898" t="e">
        <f>IF(DEGREES(ACOS(SIN(RADIANS(G898))*SIN(RADIANS(E905))+COS(RADIANS(G898))*COS(RADIANS(E905))*COS(RADIANS(AJ895))))&gt;90,0,$F$4*$F$5/E904^2*(SIN(RADIANS(G898))*SIN(RADIANS(E905))+COS(RADIANS(G898))*COS(RADIANS(E905))*COS(RADIANS(AJ895))))</f>
        <v>#DIV/0!</v>
      </c>
      <c r="AK898">
        <f>IF(DEGREES(ACOS(SIN(RADIANS(G898))*SIN(RADIANS(E905))+COS(RADIANS(G898))*COS(RADIANS(E905))*COS(RADIANS(AK895))))&gt;90,0,$F$4*$F$5/E904^2*(SIN(RADIANS(G898))*SIN(RADIANS(E905))+COS(RADIANS(G898))*COS(RADIANS(E905))*COS(RADIANS(AK895))))</f>
        <v>0</v>
      </c>
      <c r="AL898">
        <f>IF(DEGREES(ACOS(SIN(RADIANS(G898))*SIN(RADIANS(E905))+COS(RADIANS(G898))*COS(RADIANS(E905))*COS(RADIANS(AL895))))&gt;90,0,$F$4*$F$5/E904^2*(SIN(RADIANS(G898))*SIN(RADIANS(E905))+COS(RADIANS(G898))*COS(RADIANS(E905))*COS(RADIANS(AL895))))</f>
        <v>0</v>
      </c>
      <c r="AM898">
        <f>IF(DEGREES(ACOS(SIN(RADIANS(G898))*SIN(RADIANS(E905))+COS(RADIANS(G898))*COS(RADIANS(E905))*COS(RADIANS(AM895))))&gt;90,0,$F$4*$F$5/E904^2*(SIN(RADIANS(G898))*SIN(RADIANS(E905))+COS(RADIANS(G898))*COS(RADIANS(E905))*COS(RADIANS(AM895))))</f>
        <v>0</v>
      </c>
      <c r="AN898">
        <f>IF(DEGREES(ACOS(SIN(RADIANS(G898))*SIN(RADIANS(E905))+COS(RADIANS(G898))*COS(RADIANS(E905))*COS(RADIANS(AN895))))&gt;90,0,$F$4*$F$5/E904^2*(SIN(RADIANS(G898))*SIN(RADIANS(E905))+COS(RADIANS(G898))*COS(RADIANS(E905))*COS(RADIANS(AN895))))</f>
        <v>0</v>
      </c>
      <c r="AO898">
        <f>IF(DEGREES(ACOS(SIN(RADIANS(G898))*SIN(RADIANS(E905))+COS(RADIANS(G898))*COS(RADIANS(E905))*COS(RADIANS(AO895))))&gt;90,0,$F$4*$F$5/E904^2*(SIN(RADIANS(G898))*SIN(RADIANS(E905))+COS(RADIANS(G898))*COS(RADIANS(E905))*COS(RADIANS(AO895))))</f>
        <v>0</v>
      </c>
      <c r="AP898">
        <f>IF(DEGREES(ACOS(SIN(RADIANS(G898))*SIN(RADIANS(E905))+COS(RADIANS(G898))*COS(RADIANS(E905))*COS(RADIANS(AP895))))&gt;90,0,$F$4*$F$5/E904^2*(SIN(RADIANS(G898))*SIN(RADIANS(E905))+COS(RADIANS(G898))*COS(RADIANS(E905))*COS(RADIANS(AP895))))</f>
        <v>0</v>
      </c>
      <c r="AQ898">
        <f>IF(DEGREES(ACOS(SIN(RADIANS(G898))*SIN(RADIANS(E905))+COS(RADIANS(G898))*COS(RADIANS(E905))*COS(RADIANS(AQ895))))&gt;90,0,$F$4*$F$5/E904^2*(SIN(RADIANS(G898))*SIN(RADIANS(E905))+COS(RADIANS(G898))*COS(RADIANS(E905))*COS(RADIANS(AQ895))))</f>
        <v>0</v>
      </c>
      <c r="AR898">
        <f>IF(DEGREES(ACOS(SIN(RADIANS(G898))*SIN(RADIANS(E905))+COS(RADIANS(G898))*COS(RADIANS(E905))*COS(RADIANS(AR895))))&gt;90,0,$F$4*$F$5/E904^2*(SIN(RADIANS(G898))*SIN(RADIANS(E905))+COS(RADIANS(G898))*COS(RADIANS(E905))*COS(RADIANS(AR895))))</f>
        <v>0</v>
      </c>
    </row>
    <row r="899" spans="2:44" x14ac:dyDescent="0.5">
      <c r="B899" s="40" t="s">
        <v>781</v>
      </c>
      <c r="E899">
        <f>IF(E898-$F$13&lt;0,E898-$F$13+360,IF(E898-$F$13&gt;360,E898-$F$13-360,E898-$F$13))</f>
        <v>100</v>
      </c>
      <c r="G899">
        <v>70</v>
      </c>
      <c r="I899">
        <f>IF(DEGREES(ACOS(SIN(RADIANS(G899))*SIN(RADIANS(E905))+COS(RADIANS(G899))*COS(RADIANS(E905))*COS(RADIANS(I895))))&gt;90,0,$F$4*$F$5/E904^2*(SIN(RADIANS(G899))*SIN(RADIANS(E905))+COS(RADIANS(G899))*COS(RADIANS(E905))*COS(RADIANS(I895))))</f>
        <v>0</v>
      </c>
      <c r="J899">
        <f>IF(DEGREES(ACOS(SIN(RADIANS(G899))*SIN(RADIANS(E905))+COS(RADIANS(G899))*COS(RADIANS(E905))*COS(RADIANS(J895))))&gt;90,0,$F$4*$F$5/E904^2*(SIN(RADIANS(G899))*SIN(RADIANS(E905))+COS(RADIANS(G899))*COS(RADIANS(E905))*COS(RADIANS(J895))))</f>
        <v>0</v>
      </c>
      <c r="K899">
        <f>IF(DEGREES(ACOS(SIN(RADIANS(G899))*SIN(RADIANS(E905))+COS(RADIANS(G899))*COS(RADIANS(E905))*COS(RADIANS(K895))))&gt;90,0,$F$4*$F$5/E904^2*(SIN(RADIANS(G899))*SIN(RADIANS(E905))+COS(RADIANS(G899))*COS(RADIANS(E905))*COS(RADIANS(K895))))</f>
        <v>0</v>
      </c>
      <c r="L899">
        <f>IF(DEGREES(ACOS(SIN(RADIANS(G899))*SIN(RADIANS(E905))+COS(RADIANS(G899))*COS(RADIANS(E905))*COS(RADIANS(L895))))&gt;90,0,$F$4*$F$5/E904^2*(SIN(RADIANS(G899))*SIN(RADIANS(E905))+COS(RADIANS(G899))*COS(RADIANS(E905))*COS(RADIANS(L895))))</f>
        <v>0</v>
      </c>
      <c r="M899">
        <f>IF(DEGREES(ACOS(SIN(RADIANS(G899))*SIN(RADIANS(E905))+COS(RADIANS(G899))*COS(RADIANS(E905))*COS(RADIANS(M895))))&gt;90,0,$F$4*$F$5/E904^2*(SIN(RADIANS(G899))*SIN(RADIANS(E905))+COS(RADIANS(G899))*COS(RADIANS(E905))*COS(RADIANS(M895))))</f>
        <v>0</v>
      </c>
      <c r="N899">
        <f>IF(DEGREES(ACOS(SIN(RADIANS(G899))*SIN(RADIANS(E905))+COS(RADIANS(G899))*COS(RADIANS(E905))*COS(RADIANS(N895))))&gt;90,0,$F$4*$F$5/E904^2*(SIN(RADIANS(G899))*SIN(RADIANS(E905))+COS(RADIANS(G899))*COS(RADIANS(E905))*COS(RADIANS(N895))))</f>
        <v>0</v>
      </c>
      <c r="O899">
        <f>IF(DEGREES(ACOS(SIN(RADIANS(G899))*SIN(RADIANS(E905))+COS(RADIANS(G899))*COS(RADIANS(E905))*COS(RADIANS(O895))))&gt;90,0,$F$4*$F$5/E904^2*(SIN(RADIANS(G899))*SIN(RADIANS(E905))+COS(RADIANS(G899))*COS(RADIANS(E905))*COS(RADIANS(O895))))</f>
        <v>0</v>
      </c>
      <c r="P899">
        <f>IF(DEGREES(ACOS(SIN(RADIANS(G899))*SIN(RADIANS(E905))+COS(RADIANS(G899))*COS(RADIANS(E905))*COS(RADIANS(P895))))&gt;90,0,$F$4*$F$5/E904^2*(SIN(RADIANS(G899))*SIN(RADIANS(E905))+COS(RADIANS(G899))*COS(RADIANS(E905))*COS(RADIANS(P895))))</f>
        <v>0</v>
      </c>
      <c r="Q899">
        <f>IF(DEGREES(ACOS(SIN(RADIANS(G899))*SIN(RADIANS(E905))+COS(RADIANS(G899))*COS(RADIANS(E905))*COS(RADIANS(Q895))))&gt;90,0,$F$4*$F$5/E904^2*(SIN(RADIANS(G899))*SIN(RADIANS(E905))+COS(RADIANS(G899))*COS(RADIANS(E905))*COS(RADIANS(Q895))))</f>
        <v>0</v>
      </c>
      <c r="R899" t="e">
        <f>IF(DEGREES(ACOS(SIN(RADIANS(G899))*SIN(RADIANS(E905))+COS(RADIANS(G899))*COS(RADIANS(E905))*COS(RADIANS(R895))))&gt;90,0,$F$4*$F$5/E904^2*(SIN(RADIANS(G899))*SIN(RADIANS(E905))+COS(RADIANS(G899))*COS(RADIANS(E905))*COS(RADIANS(R895))))</f>
        <v>#DIV/0!</v>
      </c>
      <c r="S899" t="e">
        <f>IF(DEGREES(ACOS(SIN(RADIANS(G899))*SIN(RADIANS(E905))+COS(RADIANS(G899))*COS(RADIANS(E905))*COS(RADIANS(S895))))&gt;90,0,$F$4*$F$5/E904^2*(SIN(RADIANS(G899))*SIN(RADIANS(E905))+COS(RADIANS(G899))*COS(RADIANS(E905))*COS(RADIANS(S895))))</f>
        <v>#DIV/0!</v>
      </c>
      <c r="T899" t="e">
        <f>IF(DEGREES(ACOS(SIN(RADIANS(G899))*SIN(RADIANS(E905))+COS(RADIANS(G899))*COS(RADIANS(E905))*COS(RADIANS(T895))))&gt;90,0,$F$4*$F$5/E904^2*(SIN(RADIANS(G899))*SIN(RADIANS(E905))+COS(RADIANS(G899))*COS(RADIANS(E905))*COS(RADIANS(T895))))</f>
        <v>#DIV/0!</v>
      </c>
      <c r="U899" t="e">
        <f>IF(DEGREES(ACOS(SIN(RADIANS(G899))*SIN(RADIANS(E905))+COS(RADIANS(G899))*COS(RADIANS(E905))*COS(RADIANS(U895))))&gt;90,0,$F$4*$F$5/E904^2*(SIN(RADIANS(G899))*SIN(RADIANS(E905))+COS(RADIANS(G899))*COS(RADIANS(E905))*COS(RADIANS(U895))))</f>
        <v>#DIV/0!</v>
      </c>
      <c r="V899" t="e">
        <f>IF(DEGREES(ACOS(SIN(RADIANS(G899))*SIN(RADIANS(E905))+COS(RADIANS(G899))*COS(RADIANS(E905))*COS(RADIANS(V895))))&gt;90,0,$F$4*$F$5/E904^2*(SIN(RADIANS(G899))*SIN(RADIANS(E905))+COS(RADIANS(G899))*COS(RADIANS(E905))*COS(RADIANS(V895))))</f>
        <v>#DIV/0!</v>
      </c>
      <c r="W899" t="e">
        <f>IF(DEGREES(ACOS(SIN(RADIANS(G899))*SIN(RADIANS(E905))+COS(RADIANS(G899))*COS(RADIANS(E905))*COS(RADIANS(W895))))&gt;90,0,$F$4*$F$5/E904^2*(SIN(RADIANS(G899))*SIN(RADIANS(E905))+COS(RADIANS(G899))*COS(RADIANS(E905))*COS(RADIANS(W895))))</f>
        <v>#DIV/0!</v>
      </c>
      <c r="X899" t="e">
        <f>IF(DEGREES(ACOS(SIN(RADIANS(G899))*SIN(RADIANS(E905))+COS(RADIANS(G899))*COS(RADIANS(E905))*COS(RADIANS(X895))))&gt;90,0,$F$4*$F$5/E904^2*(SIN(RADIANS(G899))*SIN(RADIANS(E905))+COS(RADIANS(G899))*COS(RADIANS(E905))*COS(RADIANS(X895))))</f>
        <v>#DIV/0!</v>
      </c>
      <c r="Y899" t="e">
        <f>IF(DEGREES(ACOS(SIN(RADIANS(G899))*SIN(RADIANS(E905))+COS(RADIANS(G899))*COS(RADIANS(E905))*COS(RADIANS(Y895))))&gt;90,0,$F$4*$F$5/E904^2*(SIN(RADIANS(G899))*SIN(RADIANS(E905))+COS(RADIANS(G899))*COS(RADIANS(E905))*COS(RADIANS(Y895))))</f>
        <v>#DIV/0!</v>
      </c>
      <c r="Z899" t="e">
        <f>IF(DEGREES(ACOS(SIN(RADIANS(G899))*SIN(RADIANS(E905))+COS(RADIANS(G899))*COS(RADIANS(E905))*COS(RADIANS(Z895))))&gt;90,0,$F$4*$F$5/E904^2*(SIN(RADIANS(G899))*SIN(RADIANS(E905))+COS(RADIANS(G899))*COS(RADIANS(E905))*COS(RADIANS(Z895))))</f>
        <v>#DIV/0!</v>
      </c>
      <c r="AA899" t="e">
        <f>IF(DEGREES(ACOS(SIN(RADIANS(G899))*SIN(RADIANS(E905))+COS(RADIANS(G899))*COS(RADIANS(E905))*COS(RADIANS(AA895))))&gt;90,0,$F$4*$F$5/E904^2*(SIN(RADIANS(G899))*SIN(RADIANS(E905))+COS(RADIANS(G899))*COS(RADIANS(E905))*COS(RADIANS(AA895))))</f>
        <v>#DIV/0!</v>
      </c>
      <c r="AB899" t="e">
        <f>IF(DEGREES(ACOS(SIN(RADIANS(G899))*SIN(RADIANS(E905))+COS(RADIANS(G899))*COS(RADIANS(E905))*COS(RADIANS(AB895))))&gt;90,0,$F$4*$F$5/E904^2*(SIN(RADIANS(G899))*SIN(RADIANS(E905))+COS(RADIANS(G899))*COS(RADIANS(E905))*COS(RADIANS(AB895))))</f>
        <v>#DIV/0!</v>
      </c>
      <c r="AC899" t="e">
        <f>IF(DEGREES(ACOS(SIN(RADIANS(G899))*SIN(RADIANS(E905))+COS(RADIANS(G899))*COS(RADIANS(E905))*COS(RADIANS(AC895))))&gt;90,0,$F$4*$F$5/E904^2*(SIN(RADIANS(G899))*SIN(RADIANS(E905))+COS(RADIANS(G899))*COS(RADIANS(E905))*COS(RADIANS(AC895))))</f>
        <v>#DIV/0!</v>
      </c>
      <c r="AD899" t="e">
        <f>IF(DEGREES(ACOS(SIN(RADIANS(G899))*SIN(RADIANS(E905))+COS(RADIANS(G899))*COS(RADIANS(E905))*COS(RADIANS(AD895))))&gt;90,0,$F$4*$F$5/E904^2*(SIN(RADIANS(G899))*SIN(RADIANS(E905))+COS(RADIANS(G899))*COS(RADIANS(E905))*COS(RADIANS(AD895))))</f>
        <v>#DIV/0!</v>
      </c>
      <c r="AE899" t="e">
        <f>IF(DEGREES(ACOS(SIN(RADIANS(G899))*SIN(RADIANS(E905))+COS(RADIANS(G899))*COS(RADIANS(E905))*COS(RADIANS(AE895))))&gt;90,0,$F$4*$F$5/E904^2*(SIN(RADIANS(G899))*SIN(RADIANS(E905))+COS(RADIANS(G899))*COS(RADIANS(E905))*COS(RADIANS(AE895))))</f>
        <v>#DIV/0!</v>
      </c>
      <c r="AF899" t="e">
        <f>IF(DEGREES(ACOS(SIN(RADIANS(G899))*SIN(RADIANS(E905))+COS(RADIANS(G899))*COS(RADIANS(E905))*COS(RADIANS(AF895))))&gt;90,0,$F$4*$F$5/E904^2*(SIN(RADIANS(G899))*SIN(RADIANS(E905))+COS(RADIANS(G899))*COS(RADIANS(E905))*COS(RADIANS(AF895))))</f>
        <v>#DIV/0!</v>
      </c>
      <c r="AG899" t="e">
        <f>IF(DEGREES(ACOS(SIN(RADIANS(G899))*SIN(RADIANS(E905))+COS(RADIANS(G899))*COS(RADIANS(E905))*COS(RADIANS(AG895))))&gt;90,0,$F$4*$F$5/E904^2*(SIN(RADIANS(G899))*SIN(RADIANS(E905))+COS(RADIANS(G899))*COS(RADIANS(E905))*COS(RADIANS(AG895))))</f>
        <v>#DIV/0!</v>
      </c>
      <c r="AH899" t="e">
        <f>IF(DEGREES(ACOS(SIN(RADIANS(G899))*SIN(RADIANS(E905))+COS(RADIANS(G899))*COS(RADIANS(E905))*COS(RADIANS(AH895))))&gt;90,0,$F$4*$F$5/E904^2*(SIN(RADIANS(G899))*SIN(RADIANS(E905))+COS(RADIANS(G899))*COS(RADIANS(E905))*COS(RADIANS(AH895))))</f>
        <v>#DIV/0!</v>
      </c>
      <c r="AI899" t="e">
        <f>IF(DEGREES(ACOS(SIN(RADIANS(G899))*SIN(RADIANS(E905))+COS(RADIANS(G899))*COS(RADIANS(E905))*COS(RADIANS(AI895))))&gt;90,0,$F$4*$F$5/E904^2*(SIN(RADIANS(G899))*SIN(RADIANS(E905))+COS(RADIANS(G899))*COS(RADIANS(E905))*COS(RADIANS(AI895))))</f>
        <v>#DIV/0!</v>
      </c>
      <c r="AJ899" t="e">
        <f>IF(DEGREES(ACOS(SIN(RADIANS(G899))*SIN(RADIANS(E905))+COS(RADIANS(G899))*COS(RADIANS(E905))*COS(RADIANS(AJ895))))&gt;90,0,$F$4*$F$5/E904^2*(SIN(RADIANS(G899))*SIN(RADIANS(E905))+COS(RADIANS(G899))*COS(RADIANS(E905))*COS(RADIANS(AJ895))))</f>
        <v>#DIV/0!</v>
      </c>
      <c r="AK899">
        <f>IF(DEGREES(ACOS(SIN(RADIANS(G899))*SIN(RADIANS(E905))+COS(RADIANS(G899))*COS(RADIANS(E905))*COS(RADIANS(AK895))))&gt;90,0,$F$4*$F$5/E904^2*(SIN(RADIANS(G899))*SIN(RADIANS(E905))+COS(RADIANS(G899))*COS(RADIANS(E905))*COS(RADIANS(AK895))))</f>
        <v>0</v>
      </c>
      <c r="AL899">
        <f>IF(DEGREES(ACOS(SIN(RADIANS(G899))*SIN(RADIANS(E905))+COS(RADIANS(G899))*COS(RADIANS(E905))*COS(RADIANS(AL895))))&gt;90,0,$F$4*$F$5/E904^2*(SIN(RADIANS(G899))*SIN(RADIANS(E905))+COS(RADIANS(G899))*COS(RADIANS(E905))*COS(RADIANS(AL895))))</f>
        <v>0</v>
      </c>
      <c r="AM899">
        <f>IF(DEGREES(ACOS(SIN(RADIANS(G899))*SIN(RADIANS(E905))+COS(RADIANS(G899))*COS(RADIANS(E905))*COS(RADIANS(AM895))))&gt;90,0,$F$4*$F$5/E904^2*(SIN(RADIANS(G899))*SIN(RADIANS(E905))+COS(RADIANS(G899))*COS(RADIANS(E905))*COS(RADIANS(AM895))))</f>
        <v>0</v>
      </c>
      <c r="AN899">
        <f>IF(DEGREES(ACOS(SIN(RADIANS(G899))*SIN(RADIANS(E905))+COS(RADIANS(G899))*COS(RADIANS(E905))*COS(RADIANS(AN895))))&gt;90,0,$F$4*$F$5/E904^2*(SIN(RADIANS(G899))*SIN(RADIANS(E905))+COS(RADIANS(G899))*COS(RADIANS(E905))*COS(RADIANS(AN895))))</f>
        <v>0</v>
      </c>
      <c r="AO899">
        <f>IF(DEGREES(ACOS(SIN(RADIANS(G899))*SIN(RADIANS(E905))+COS(RADIANS(G899))*COS(RADIANS(E905))*COS(RADIANS(AO895))))&gt;90,0,$F$4*$F$5/E904^2*(SIN(RADIANS(G899))*SIN(RADIANS(E905))+COS(RADIANS(G899))*COS(RADIANS(E905))*COS(RADIANS(AO895))))</f>
        <v>0</v>
      </c>
      <c r="AP899">
        <f>IF(DEGREES(ACOS(SIN(RADIANS(G899))*SIN(RADIANS(E905))+COS(RADIANS(G899))*COS(RADIANS(E905))*COS(RADIANS(AP895))))&gt;90,0,$F$4*$F$5/E904^2*(SIN(RADIANS(G899))*SIN(RADIANS(E905))+COS(RADIANS(G899))*COS(RADIANS(E905))*COS(RADIANS(AP895))))</f>
        <v>0</v>
      </c>
      <c r="AQ899">
        <f>IF(DEGREES(ACOS(SIN(RADIANS(G899))*SIN(RADIANS(E905))+COS(RADIANS(G899))*COS(RADIANS(E905))*COS(RADIANS(AQ895))))&gt;90,0,$F$4*$F$5/E904^2*(SIN(RADIANS(G899))*SIN(RADIANS(E905))+COS(RADIANS(G899))*COS(RADIANS(E905))*COS(RADIANS(AQ895))))</f>
        <v>0</v>
      </c>
      <c r="AR899">
        <f>IF(DEGREES(ACOS(SIN(RADIANS(G899))*SIN(RADIANS(E905))+COS(RADIANS(G899))*COS(RADIANS(E905))*COS(RADIANS(AR895))))&gt;90,0,$F$4*$F$5/E904^2*(SIN(RADIANS(G899))*SIN(RADIANS(E905))+COS(RADIANS(G899))*COS(RADIANS(E905))*COS(RADIANS(AR895))))</f>
        <v>0</v>
      </c>
    </row>
    <row r="900" spans="2:44" x14ac:dyDescent="0.5">
      <c r="B900" s="40" t="s">
        <v>727</v>
      </c>
      <c r="E900">
        <f>IF(E897&lt;360,E897/360,(E897-360)/360)</f>
        <v>2.7777777777777776E-2</v>
      </c>
      <c r="G900">
        <v>60</v>
      </c>
      <c r="I900">
        <f>IF(DEGREES(ACOS(SIN(RADIANS(G900))*SIN(RADIANS(E905))+COS(RADIANS(G900))*COS(RADIANS(E905))*COS(RADIANS(I895))))&gt;90,0,$F$4*$F$5/E904^2*(SIN(RADIANS(G900))*SIN(RADIANS(E905))+COS(RADIANS(G900))*COS(RADIANS(E905))*COS(RADIANS(I895))))</f>
        <v>0</v>
      </c>
      <c r="J900">
        <f>IF(DEGREES(ACOS(SIN(RADIANS(G900))*SIN(RADIANS(E905))+COS(RADIANS(G900))*COS(RADIANS(E905))*COS(RADIANS(J895))))&gt;90,0,$F$4*$F$5/E904^2*(SIN(RADIANS(G900))*SIN(RADIANS(E905))+COS(RADIANS(G900))*COS(RADIANS(E905))*COS(RADIANS(J895))))</f>
        <v>0</v>
      </c>
      <c r="K900">
        <f>IF(DEGREES(ACOS(SIN(RADIANS(G900))*SIN(RADIANS(E905))+COS(RADIANS(G900))*COS(RADIANS(E905))*COS(RADIANS(K895))))&gt;90,0,$F$4*$F$5/E904^2*(SIN(RADIANS(G900))*SIN(RADIANS(E905))+COS(RADIANS(G900))*COS(RADIANS(E905))*COS(RADIANS(K895))))</f>
        <v>0</v>
      </c>
      <c r="L900">
        <f>IF(DEGREES(ACOS(SIN(RADIANS(G900))*SIN(RADIANS(E905))+COS(RADIANS(G900))*COS(RADIANS(E905))*COS(RADIANS(L895))))&gt;90,0,$F$4*$F$5/E904^2*(SIN(RADIANS(G900))*SIN(RADIANS(E905))+COS(RADIANS(G900))*COS(RADIANS(E905))*COS(RADIANS(L895))))</f>
        <v>0</v>
      </c>
      <c r="M900">
        <f>IF(DEGREES(ACOS(SIN(RADIANS(G900))*SIN(RADIANS(E905))+COS(RADIANS(G900))*COS(RADIANS(E905))*COS(RADIANS(M895))))&gt;90,0,$F$4*$F$5/E904^2*(SIN(RADIANS(G900))*SIN(RADIANS(E905))+COS(RADIANS(G900))*COS(RADIANS(E905))*COS(RADIANS(M895))))</f>
        <v>0</v>
      </c>
      <c r="N900">
        <f>IF(DEGREES(ACOS(SIN(RADIANS(G900))*SIN(RADIANS(E905))+COS(RADIANS(G900))*COS(RADIANS(E905))*COS(RADIANS(N895))))&gt;90,0,$F$4*$F$5/E904^2*(SIN(RADIANS(G900))*SIN(RADIANS(E905))+COS(RADIANS(G900))*COS(RADIANS(E905))*COS(RADIANS(N895))))</f>
        <v>0</v>
      </c>
      <c r="O900">
        <f>IF(DEGREES(ACOS(SIN(RADIANS(G900))*SIN(RADIANS(E905))+COS(RADIANS(G900))*COS(RADIANS(E905))*COS(RADIANS(O895))))&gt;90,0,$F$4*$F$5/E904^2*(SIN(RADIANS(G900))*SIN(RADIANS(E905))+COS(RADIANS(G900))*COS(RADIANS(E905))*COS(RADIANS(O895))))</f>
        <v>0</v>
      </c>
      <c r="P900">
        <f>IF(DEGREES(ACOS(SIN(RADIANS(G900))*SIN(RADIANS(E905))+COS(RADIANS(G900))*COS(RADIANS(E905))*COS(RADIANS(P895))))&gt;90,0,$F$4*$F$5/E904^2*(SIN(RADIANS(G900))*SIN(RADIANS(E905))+COS(RADIANS(G900))*COS(RADIANS(E905))*COS(RADIANS(P895))))</f>
        <v>0</v>
      </c>
      <c r="Q900">
        <f>IF(DEGREES(ACOS(SIN(RADIANS(G900))*SIN(RADIANS(E905))+COS(RADIANS(G900))*COS(RADIANS(E905))*COS(RADIANS(Q895))))&gt;90,0,$F$4*$F$5/E904^2*(SIN(RADIANS(G900))*SIN(RADIANS(E905))+COS(RADIANS(G900))*COS(RADIANS(E905))*COS(RADIANS(Q895))))</f>
        <v>0</v>
      </c>
      <c r="R900" t="e">
        <f>IF(DEGREES(ACOS(SIN(RADIANS(G900))*SIN(RADIANS(E905))+COS(RADIANS(G900))*COS(RADIANS(E905))*COS(RADIANS(R895))))&gt;90,0,$F$4*$F$5/E904^2*(SIN(RADIANS(G900))*SIN(RADIANS(E905))+COS(RADIANS(G900))*COS(RADIANS(E905))*COS(RADIANS(R895))))</f>
        <v>#DIV/0!</v>
      </c>
      <c r="S900" t="e">
        <f>IF(DEGREES(ACOS(SIN(RADIANS(G900))*SIN(RADIANS(E905))+COS(RADIANS(G900))*COS(RADIANS(E905))*COS(RADIANS(S895))))&gt;90,0,$F$4*$F$5/E904^2*(SIN(RADIANS(G900))*SIN(RADIANS(E905))+COS(RADIANS(G900))*COS(RADIANS(E905))*COS(RADIANS(S895))))</f>
        <v>#DIV/0!</v>
      </c>
      <c r="T900" t="e">
        <f>IF(DEGREES(ACOS(SIN(RADIANS(G900))*SIN(RADIANS(E905))+COS(RADIANS(G900))*COS(RADIANS(E905))*COS(RADIANS(T895))))&gt;90,0,$F$4*$F$5/E904^2*(SIN(RADIANS(G900))*SIN(RADIANS(E905))+COS(RADIANS(G900))*COS(RADIANS(E905))*COS(RADIANS(T895))))</f>
        <v>#DIV/0!</v>
      </c>
      <c r="U900" t="e">
        <f>IF(DEGREES(ACOS(SIN(RADIANS(G900))*SIN(RADIANS(E905))+COS(RADIANS(G900))*COS(RADIANS(E905))*COS(RADIANS(U895))))&gt;90,0,$F$4*$F$5/E904^2*(SIN(RADIANS(G900))*SIN(RADIANS(E905))+COS(RADIANS(G900))*COS(RADIANS(E905))*COS(RADIANS(U895))))</f>
        <v>#DIV/0!</v>
      </c>
      <c r="V900" t="e">
        <f>IF(DEGREES(ACOS(SIN(RADIANS(G900))*SIN(RADIANS(E905))+COS(RADIANS(G900))*COS(RADIANS(E905))*COS(RADIANS(V895))))&gt;90,0,$F$4*$F$5/E904^2*(SIN(RADIANS(G900))*SIN(RADIANS(E905))+COS(RADIANS(G900))*COS(RADIANS(E905))*COS(RADIANS(V895))))</f>
        <v>#DIV/0!</v>
      </c>
      <c r="W900" t="e">
        <f>IF(DEGREES(ACOS(SIN(RADIANS(G900))*SIN(RADIANS(E905))+COS(RADIANS(G900))*COS(RADIANS(E905))*COS(RADIANS(W895))))&gt;90,0,$F$4*$F$5/E904^2*(SIN(RADIANS(G900))*SIN(RADIANS(E905))+COS(RADIANS(G900))*COS(RADIANS(E905))*COS(RADIANS(W895))))</f>
        <v>#DIV/0!</v>
      </c>
      <c r="X900" t="e">
        <f>IF(DEGREES(ACOS(SIN(RADIANS(G900))*SIN(RADIANS(E905))+COS(RADIANS(G900))*COS(RADIANS(E905))*COS(RADIANS(X895))))&gt;90,0,$F$4*$F$5/E904^2*(SIN(RADIANS(G900))*SIN(RADIANS(E905))+COS(RADIANS(G900))*COS(RADIANS(E905))*COS(RADIANS(X895))))</f>
        <v>#DIV/0!</v>
      </c>
      <c r="Y900" t="e">
        <f>IF(DEGREES(ACOS(SIN(RADIANS(G900))*SIN(RADIANS(E905))+COS(RADIANS(G900))*COS(RADIANS(E905))*COS(RADIANS(Y895))))&gt;90,0,$F$4*$F$5/E904^2*(SIN(RADIANS(G900))*SIN(RADIANS(E905))+COS(RADIANS(G900))*COS(RADIANS(E905))*COS(RADIANS(Y895))))</f>
        <v>#DIV/0!</v>
      </c>
      <c r="Z900" t="e">
        <f>IF(DEGREES(ACOS(SIN(RADIANS(G900))*SIN(RADIANS(E905))+COS(RADIANS(G900))*COS(RADIANS(E905))*COS(RADIANS(Z895))))&gt;90,0,$F$4*$F$5/E904^2*(SIN(RADIANS(G900))*SIN(RADIANS(E905))+COS(RADIANS(G900))*COS(RADIANS(E905))*COS(RADIANS(Z895))))</f>
        <v>#DIV/0!</v>
      </c>
      <c r="AA900" t="e">
        <f>IF(DEGREES(ACOS(SIN(RADIANS(G900))*SIN(RADIANS(E905))+COS(RADIANS(G900))*COS(RADIANS(E905))*COS(RADIANS(AA895))))&gt;90,0,$F$4*$F$5/E904^2*(SIN(RADIANS(G900))*SIN(RADIANS(E905))+COS(RADIANS(G900))*COS(RADIANS(E905))*COS(RADIANS(AA895))))</f>
        <v>#DIV/0!</v>
      </c>
      <c r="AB900" t="e">
        <f>IF(DEGREES(ACOS(SIN(RADIANS(G900))*SIN(RADIANS(E905))+COS(RADIANS(G900))*COS(RADIANS(E905))*COS(RADIANS(AB895))))&gt;90,0,$F$4*$F$5/E904^2*(SIN(RADIANS(G900))*SIN(RADIANS(E905))+COS(RADIANS(G900))*COS(RADIANS(E905))*COS(RADIANS(AB895))))</f>
        <v>#DIV/0!</v>
      </c>
      <c r="AC900" t="e">
        <f>IF(DEGREES(ACOS(SIN(RADIANS(G900))*SIN(RADIANS(E905))+COS(RADIANS(G900))*COS(RADIANS(E905))*COS(RADIANS(AC895))))&gt;90,0,$F$4*$F$5/E904^2*(SIN(RADIANS(G900))*SIN(RADIANS(E905))+COS(RADIANS(G900))*COS(RADIANS(E905))*COS(RADIANS(AC895))))</f>
        <v>#DIV/0!</v>
      </c>
      <c r="AD900" t="e">
        <f>IF(DEGREES(ACOS(SIN(RADIANS(G900))*SIN(RADIANS(E905))+COS(RADIANS(G900))*COS(RADIANS(E905))*COS(RADIANS(AD895))))&gt;90,0,$F$4*$F$5/E904^2*(SIN(RADIANS(G900))*SIN(RADIANS(E905))+COS(RADIANS(G900))*COS(RADIANS(E905))*COS(RADIANS(AD895))))</f>
        <v>#DIV/0!</v>
      </c>
      <c r="AE900" t="e">
        <f>IF(DEGREES(ACOS(SIN(RADIANS(G900))*SIN(RADIANS(E905))+COS(RADIANS(G900))*COS(RADIANS(E905))*COS(RADIANS(AE895))))&gt;90,0,$F$4*$F$5/E904^2*(SIN(RADIANS(G900))*SIN(RADIANS(E905))+COS(RADIANS(G900))*COS(RADIANS(E905))*COS(RADIANS(AE895))))</f>
        <v>#DIV/0!</v>
      </c>
      <c r="AF900" t="e">
        <f>IF(DEGREES(ACOS(SIN(RADIANS(G900))*SIN(RADIANS(E905))+COS(RADIANS(G900))*COS(RADIANS(E905))*COS(RADIANS(AF895))))&gt;90,0,$F$4*$F$5/E904^2*(SIN(RADIANS(G900))*SIN(RADIANS(E905))+COS(RADIANS(G900))*COS(RADIANS(E905))*COS(RADIANS(AF895))))</f>
        <v>#DIV/0!</v>
      </c>
      <c r="AG900" t="e">
        <f>IF(DEGREES(ACOS(SIN(RADIANS(G900))*SIN(RADIANS(E905))+COS(RADIANS(G900))*COS(RADIANS(E905))*COS(RADIANS(AG895))))&gt;90,0,$F$4*$F$5/E904^2*(SIN(RADIANS(G900))*SIN(RADIANS(E905))+COS(RADIANS(G900))*COS(RADIANS(E905))*COS(RADIANS(AG895))))</f>
        <v>#DIV/0!</v>
      </c>
      <c r="AH900" t="e">
        <f>IF(DEGREES(ACOS(SIN(RADIANS(G900))*SIN(RADIANS(E905))+COS(RADIANS(G900))*COS(RADIANS(E905))*COS(RADIANS(AH895))))&gt;90,0,$F$4*$F$5/E904^2*(SIN(RADIANS(G900))*SIN(RADIANS(E905))+COS(RADIANS(G900))*COS(RADIANS(E905))*COS(RADIANS(AH895))))</f>
        <v>#DIV/0!</v>
      </c>
      <c r="AI900" t="e">
        <f>IF(DEGREES(ACOS(SIN(RADIANS(G900))*SIN(RADIANS(E905))+COS(RADIANS(G900))*COS(RADIANS(E905))*COS(RADIANS(AI895))))&gt;90,0,$F$4*$F$5/E904^2*(SIN(RADIANS(G900))*SIN(RADIANS(E905))+COS(RADIANS(G900))*COS(RADIANS(E905))*COS(RADIANS(AI895))))</f>
        <v>#DIV/0!</v>
      </c>
      <c r="AJ900" t="e">
        <f>IF(DEGREES(ACOS(SIN(RADIANS(G900))*SIN(RADIANS(E905))+COS(RADIANS(G900))*COS(RADIANS(E905))*COS(RADIANS(AJ895))))&gt;90,0,$F$4*$F$5/E904^2*(SIN(RADIANS(G900))*SIN(RADIANS(E905))+COS(RADIANS(G900))*COS(RADIANS(E905))*COS(RADIANS(AJ895))))</f>
        <v>#DIV/0!</v>
      </c>
      <c r="AK900">
        <f>IF(DEGREES(ACOS(SIN(RADIANS(G900))*SIN(RADIANS(E905))+COS(RADIANS(G900))*COS(RADIANS(E905))*COS(RADIANS(AK895))))&gt;90,0,$F$4*$F$5/E904^2*(SIN(RADIANS(G900))*SIN(RADIANS(E905))+COS(RADIANS(G900))*COS(RADIANS(E905))*COS(RADIANS(AK895))))</f>
        <v>0</v>
      </c>
      <c r="AL900">
        <f>IF(DEGREES(ACOS(SIN(RADIANS(G900))*SIN(RADIANS(E905))+COS(RADIANS(G900))*COS(RADIANS(E905))*COS(RADIANS(AL895))))&gt;90,0,$F$4*$F$5/E904^2*(SIN(RADIANS(G900))*SIN(RADIANS(E905))+COS(RADIANS(G900))*COS(RADIANS(E905))*COS(RADIANS(AL895))))</f>
        <v>0</v>
      </c>
      <c r="AM900">
        <f>IF(DEGREES(ACOS(SIN(RADIANS(G900))*SIN(RADIANS(E905))+COS(RADIANS(G900))*COS(RADIANS(E905))*COS(RADIANS(AM895))))&gt;90,0,$F$4*$F$5/E904^2*(SIN(RADIANS(G900))*SIN(RADIANS(E905))+COS(RADIANS(G900))*COS(RADIANS(E905))*COS(RADIANS(AM895))))</f>
        <v>0</v>
      </c>
      <c r="AN900">
        <f>IF(DEGREES(ACOS(SIN(RADIANS(G900))*SIN(RADIANS(E905))+COS(RADIANS(G900))*COS(RADIANS(E905))*COS(RADIANS(AN895))))&gt;90,0,$F$4*$F$5/E904^2*(SIN(RADIANS(G900))*SIN(RADIANS(E905))+COS(RADIANS(G900))*COS(RADIANS(E905))*COS(RADIANS(AN895))))</f>
        <v>0</v>
      </c>
      <c r="AO900">
        <f>IF(DEGREES(ACOS(SIN(RADIANS(G900))*SIN(RADIANS(E905))+COS(RADIANS(G900))*COS(RADIANS(E905))*COS(RADIANS(AO895))))&gt;90,0,$F$4*$F$5/E904^2*(SIN(RADIANS(G900))*SIN(RADIANS(E905))+COS(RADIANS(G900))*COS(RADIANS(E905))*COS(RADIANS(AO895))))</f>
        <v>0</v>
      </c>
      <c r="AP900">
        <f>IF(DEGREES(ACOS(SIN(RADIANS(G900))*SIN(RADIANS(E905))+COS(RADIANS(G900))*COS(RADIANS(E905))*COS(RADIANS(AP895))))&gt;90,0,$F$4*$F$5/E904^2*(SIN(RADIANS(G900))*SIN(RADIANS(E905))+COS(RADIANS(G900))*COS(RADIANS(E905))*COS(RADIANS(AP895))))</f>
        <v>0</v>
      </c>
      <c r="AQ900">
        <f>IF(DEGREES(ACOS(SIN(RADIANS(G900))*SIN(RADIANS(E905))+COS(RADIANS(G900))*COS(RADIANS(E905))*COS(RADIANS(AQ895))))&gt;90,0,$F$4*$F$5/E904^2*(SIN(RADIANS(G900))*SIN(RADIANS(E905))+COS(RADIANS(G900))*COS(RADIANS(E905))*COS(RADIANS(AQ895))))</f>
        <v>0</v>
      </c>
      <c r="AR900">
        <f>IF(DEGREES(ACOS(SIN(RADIANS(G900))*SIN(RADIANS(E905))+COS(RADIANS(G900))*COS(RADIANS(E905))*COS(RADIANS(AR895))))&gt;90,0,$F$4*$F$5/E904^2*(SIN(RADIANS(G900))*SIN(RADIANS(E905))+COS(RADIANS(G900))*COS(RADIANS(E905))*COS(RADIANS(AR895))))</f>
        <v>0</v>
      </c>
    </row>
    <row r="901" spans="2:44" x14ac:dyDescent="0.5">
      <c r="B901" s="40" t="s">
        <v>782</v>
      </c>
      <c r="E901">
        <f>E900*$F$11</f>
        <v>0</v>
      </c>
      <c r="G901">
        <v>50</v>
      </c>
      <c r="I901">
        <f>IF(DEGREES(ACOS(SIN(RADIANS(G901))*SIN(RADIANS(E905))+COS(RADIANS(G901))*COS(RADIANS(E905))*COS(RADIANS(I895))))&gt;90,0,$F$4*$F$5/E904^2*(SIN(RADIANS(G901))*SIN(RADIANS(E905))+COS(RADIANS(G901))*COS(RADIANS(E905))*COS(RADIANS(I895))))</f>
        <v>0</v>
      </c>
      <c r="J901">
        <f>IF(DEGREES(ACOS(SIN(RADIANS(G901))*SIN(RADIANS(E905))+COS(RADIANS(G901))*COS(RADIANS(E905))*COS(RADIANS(J895))))&gt;90,0,$F$4*$F$5/E904^2*(SIN(RADIANS(G901))*SIN(RADIANS(E905))+COS(RADIANS(G901))*COS(RADIANS(E905))*COS(RADIANS(J895))))</f>
        <v>0</v>
      </c>
      <c r="K901">
        <f>IF(DEGREES(ACOS(SIN(RADIANS(G901))*SIN(RADIANS(E905))+COS(RADIANS(G901))*COS(RADIANS(E905))*COS(RADIANS(K895))))&gt;90,0,$F$4*$F$5/E904^2*(SIN(RADIANS(G901))*SIN(RADIANS(E905))+COS(RADIANS(G901))*COS(RADIANS(E905))*COS(RADIANS(K895))))</f>
        <v>0</v>
      </c>
      <c r="L901">
        <f>IF(DEGREES(ACOS(SIN(RADIANS(G901))*SIN(RADIANS(E905))+COS(RADIANS(G901))*COS(RADIANS(E905))*COS(RADIANS(L895))))&gt;90,0,$F$4*$F$5/E904^2*(SIN(RADIANS(G901))*SIN(RADIANS(E905))+COS(RADIANS(G901))*COS(RADIANS(E905))*COS(RADIANS(L895))))</f>
        <v>0</v>
      </c>
      <c r="M901">
        <f>IF(DEGREES(ACOS(SIN(RADIANS(G901))*SIN(RADIANS(E905))+COS(RADIANS(G901))*COS(RADIANS(E905))*COS(RADIANS(M895))))&gt;90,0,$F$4*$F$5/E904^2*(SIN(RADIANS(G901))*SIN(RADIANS(E905))+COS(RADIANS(G901))*COS(RADIANS(E905))*COS(RADIANS(M895))))</f>
        <v>0</v>
      </c>
      <c r="N901">
        <f>IF(DEGREES(ACOS(SIN(RADIANS(G901))*SIN(RADIANS(E905))+COS(RADIANS(G901))*COS(RADIANS(E905))*COS(RADIANS(N895))))&gt;90,0,$F$4*$F$5/E904^2*(SIN(RADIANS(G901))*SIN(RADIANS(E905))+COS(RADIANS(G901))*COS(RADIANS(E905))*COS(RADIANS(N895))))</f>
        <v>0</v>
      </c>
      <c r="O901">
        <f>IF(DEGREES(ACOS(SIN(RADIANS(G901))*SIN(RADIANS(E905))+COS(RADIANS(G901))*COS(RADIANS(E905))*COS(RADIANS(O895))))&gt;90,0,$F$4*$F$5/E904^2*(SIN(RADIANS(G901))*SIN(RADIANS(E905))+COS(RADIANS(G901))*COS(RADIANS(E905))*COS(RADIANS(O895))))</f>
        <v>0</v>
      </c>
      <c r="P901">
        <f>IF(DEGREES(ACOS(SIN(RADIANS(G901))*SIN(RADIANS(E905))+COS(RADIANS(G901))*COS(RADIANS(E905))*COS(RADIANS(P895))))&gt;90,0,$F$4*$F$5/E904^2*(SIN(RADIANS(G901))*SIN(RADIANS(E905))+COS(RADIANS(G901))*COS(RADIANS(E905))*COS(RADIANS(P895))))</f>
        <v>0</v>
      </c>
      <c r="Q901">
        <f>IF(DEGREES(ACOS(SIN(RADIANS(G901))*SIN(RADIANS(E905))+COS(RADIANS(G901))*COS(RADIANS(E905))*COS(RADIANS(Q895))))&gt;90,0,$F$4*$F$5/E904^2*(SIN(RADIANS(G901))*SIN(RADIANS(E905))+COS(RADIANS(G901))*COS(RADIANS(E905))*COS(RADIANS(Q895))))</f>
        <v>0</v>
      </c>
      <c r="R901" t="e">
        <f>IF(DEGREES(ACOS(SIN(RADIANS(G901))*SIN(RADIANS(E905))+COS(RADIANS(G901))*COS(RADIANS(E905))*COS(RADIANS(R895))))&gt;90,0,$F$4*$F$5/E904^2*(SIN(RADIANS(G901))*SIN(RADIANS(E905))+COS(RADIANS(G901))*COS(RADIANS(E905))*COS(RADIANS(R895))))</f>
        <v>#DIV/0!</v>
      </c>
      <c r="S901" t="e">
        <f>IF(DEGREES(ACOS(SIN(RADIANS(G901))*SIN(RADIANS(E905))+COS(RADIANS(G901))*COS(RADIANS(E905))*COS(RADIANS(S895))))&gt;90,0,$F$4*$F$5/E904^2*(SIN(RADIANS(G901))*SIN(RADIANS(E905))+COS(RADIANS(G901))*COS(RADIANS(E905))*COS(RADIANS(S895))))</f>
        <v>#DIV/0!</v>
      </c>
      <c r="T901" t="e">
        <f>IF(DEGREES(ACOS(SIN(RADIANS(G901))*SIN(RADIANS(E905))+COS(RADIANS(G901))*COS(RADIANS(E905))*COS(RADIANS(T895))))&gt;90,0,$F$4*$F$5/E904^2*(SIN(RADIANS(G901))*SIN(RADIANS(E905))+COS(RADIANS(G901))*COS(RADIANS(E905))*COS(RADIANS(T895))))</f>
        <v>#DIV/0!</v>
      </c>
      <c r="U901" t="e">
        <f>IF(DEGREES(ACOS(SIN(RADIANS(G901))*SIN(RADIANS(E905))+COS(RADIANS(G901))*COS(RADIANS(E905))*COS(RADIANS(U895))))&gt;90,0,$F$4*$F$5/E904^2*(SIN(RADIANS(G901))*SIN(RADIANS(E905))+COS(RADIANS(G901))*COS(RADIANS(E905))*COS(RADIANS(U895))))</f>
        <v>#DIV/0!</v>
      </c>
      <c r="V901" t="e">
        <f>IF(DEGREES(ACOS(SIN(RADIANS(G901))*SIN(RADIANS(E905))+COS(RADIANS(G901))*COS(RADIANS(E905))*COS(RADIANS(V895))))&gt;90,0,$F$4*$F$5/E904^2*(SIN(RADIANS(G901))*SIN(RADIANS(E905))+COS(RADIANS(G901))*COS(RADIANS(E905))*COS(RADIANS(V895))))</f>
        <v>#DIV/0!</v>
      </c>
      <c r="W901" t="e">
        <f>IF(DEGREES(ACOS(SIN(RADIANS(G901))*SIN(RADIANS(E905))+COS(RADIANS(G901))*COS(RADIANS(E905))*COS(RADIANS(W895))))&gt;90,0,$F$4*$F$5/E904^2*(SIN(RADIANS(G901))*SIN(RADIANS(E905))+COS(RADIANS(G901))*COS(RADIANS(E905))*COS(RADIANS(W895))))</f>
        <v>#DIV/0!</v>
      </c>
      <c r="X901" t="e">
        <f>IF(DEGREES(ACOS(SIN(RADIANS(G901))*SIN(RADIANS(E905))+COS(RADIANS(G901))*COS(RADIANS(E905))*COS(RADIANS(X895))))&gt;90,0,$F$4*$F$5/E904^2*(SIN(RADIANS(G901))*SIN(RADIANS(E905))+COS(RADIANS(G901))*COS(RADIANS(E905))*COS(RADIANS(X895))))</f>
        <v>#DIV/0!</v>
      </c>
      <c r="Y901" t="e">
        <f>IF(DEGREES(ACOS(SIN(RADIANS(G901))*SIN(RADIANS(E905))+COS(RADIANS(G901))*COS(RADIANS(E905))*COS(RADIANS(Y895))))&gt;90,0,$F$4*$F$5/E904^2*(SIN(RADIANS(G901))*SIN(RADIANS(E905))+COS(RADIANS(G901))*COS(RADIANS(E905))*COS(RADIANS(Y895))))</f>
        <v>#DIV/0!</v>
      </c>
      <c r="Z901" t="e">
        <f>IF(DEGREES(ACOS(SIN(RADIANS(G901))*SIN(RADIANS(E905))+COS(RADIANS(G901))*COS(RADIANS(E905))*COS(RADIANS(Z895))))&gt;90,0,$F$4*$F$5/E904^2*(SIN(RADIANS(G901))*SIN(RADIANS(E905))+COS(RADIANS(G901))*COS(RADIANS(E905))*COS(RADIANS(Z895))))</f>
        <v>#DIV/0!</v>
      </c>
      <c r="AA901" t="e">
        <f>IF(DEGREES(ACOS(SIN(RADIANS(G901))*SIN(RADIANS(E905))+COS(RADIANS(G901))*COS(RADIANS(E905))*COS(RADIANS(AA895))))&gt;90,0,$F$4*$F$5/E904^2*(SIN(RADIANS(G901))*SIN(RADIANS(E905))+COS(RADIANS(G901))*COS(RADIANS(E905))*COS(RADIANS(AA895))))</f>
        <v>#DIV/0!</v>
      </c>
      <c r="AB901" t="e">
        <f>IF(DEGREES(ACOS(SIN(RADIANS(G901))*SIN(RADIANS(E905))+COS(RADIANS(G901))*COS(RADIANS(E905))*COS(RADIANS(AB895))))&gt;90,0,$F$4*$F$5/E904^2*(SIN(RADIANS(G901))*SIN(RADIANS(E905))+COS(RADIANS(G901))*COS(RADIANS(E905))*COS(RADIANS(AB895))))</f>
        <v>#DIV/0!</v>
      </c>
      <c r="AC901" t="e">
        <f>IF(DEGREES(ACOS(SIN(RADIANS(G901))*SIN(RADIANS(E905))+COS(RADIANS(G901))*COS(RADIANS(E905))*COS(RADIANS(AC895))))&gt;90,0,$F$4*$F$5/E904^2*(SIN(RADIANS(G901))*SIN(RADIANS(E905))+COS(RADIANS(G901))*COS(RADIANS(E905))*COS(RADIANS(AC895))))</f>
        <v>#DIV/0!</v>
      </c>
      <c r="AD901" t="e">
        <f>IF(DEGREES(ACOS(SIN(RADIANS(G901))*SIN(RADIANS(E905))+COS(RADIANS(G901))*COS(RADIANS(E905))*COS(RADIANS(AD895))))&gt;90,0,$F$4*$F$5/E904^2*(SIN(RADIANS(G901))*SIN(RADIANS(E905))+COS(RADIANS(G901))*COS(RADIANS(E905))*COS(RADIANS(AD895))))</f>
        <v>#DIV/0!</v>
      </c>
      <c r="AE901" t="e">
        <f>IF(DEGREES(ACOS(SIN(RADIANS(G901))*SIN(RADIANS(E905))+COS(RADIANS(G901))*COS(RADIANS(E905))*COS(RADIANS(AE895))))&gt;90,0,$F$4*$F$5/E904^2*(SIN(RADIANS(G901))*SIN(RADIANS(E905))+COS(RADIANS(G901))*COS(RADIANS(E905))*COS(RADIANS(AE895))))</f>
        <v>#DIV/0!</v>
      </c>
      <c r="AF901" t="e">
        <f>IF(DEGREES(ACOS(SIN(RADIANS(G901))*SIN(RADIANS(E905))+COS(RADIANS(G901))*COS(RADIANS(E905))*COS(RADIANS(AF895))))&gt;90,0,$F$4*$F$5/E904^2*(SIN(RADIANS(G901))*SIN(RADIANS(E905))+COS(RADIANS(G901))*COS(RADIANS(E905))*COS(RADIANS(AF895))))</f>
        <v>#DIV/0!</v>
      </c>
      <c r="AG901" t="e">
        <f>IF(DEGREES(ACOS(SIN(RADIANS(G901))*SIN(RADIANS(E905))+COS(RADIANS(G901))*COS(RADIANS(E905))*COS(RADIANS(AG895))))&gt;90,0,$F$4*$F$5/E904^2*(SIN(RADIANS(G901))*SIN(RADIANS(E905))+COS(RADIANS(G901))*COS(RADIANS(E905))*COS(RADIANS(AG895))))</f>
        <v>#DIV/0!</v>
      </c>
      <c r="AH901" t="e">
        <f>IF(DEGREES(ACOS(SIN(RADIANS(G901))*SIN(RADIANS(E905))+COS(RADIANS(G901))*COS(RADIANS(E905))*COS(RADIANS(AH895))))&gt;90,0,$F$4*$F$5/E904^2*(SIN(RADIANS(G901))*SIN(RADIANS(E905))+COS(RADIANS(G901))*COS(RADIANS(E905))*COS(RADIANS(AH895))))</f>
        <v>#DIV/0!</v>
      </c>
      <c r="AI901" t="e">
        <f>IF(DEGREES(ACOS(SIN(RADIANS(G901))*SIN(RADIANS(E905))+COS(RADIANS(G901))*COS(RADIANS(E905))*COS(RADIANS(AI895))))&gt;90,0,$F$4*$F$5/E904^2*(SIN(RADIANS(G901))*SIN(RADIANS(E905))+COS(RADIANS(G901))*COS(RADIANS(E905))*COS(RADIANS(AI895))))</f>
        <v>#DIV/0!</v>
      </c>
      <c r="AJ901" t="e">
        <f>IF(DEGREES(ACOS(SIN(RADIANS(G901))*SIN(RADIANS(E905))+COS(RADIANS(G901))*COS(RADIANS(E905))*COS(RADIANS(AJ895))))&gt;90,0,$F$4*$F$5/E904^2*(SIN(RADIANS(G901))*SIN(RADIANS(E905))+COS(RADIANS(G901))*COS(RADIANS(E905))*COS(RADIANS(AJ895))))</f>
        <v>#DIV/0!</v>
      </c>
      <c r="AK901">
        <f>IF(DEGREES(ACOS(SIN(RADIANS(G901))*SIN(RADIANS(E905))+COS(RADIANS(G901))*COS(RADIANS(E905))*COS(RADIANS(AK895))))&gt;90,0,$F$4*$F$5/E904^2*(SIN(RADIANS(G901))*SIN(RADIANS(E905))+COS(RADIANS(G901))*COS(RADIANS(E905))*COS(RADIANS(AK895))))</f>
        <v>0</v>
      </c>
      <c r="AL901">
        <f>IF(DEGREES(ACOS(SIN(RADIANS(G901))*SIN(RADIANS(E905))+COS(RADIANS(G901))*COS(RADIANS(E905))*COS(RADIANS(AL895))))&gt;90,0,$F$4*$F$5/E904^2*(SIN(RADIANS(G901))*SIN(RADIANS(E905))+COS(RADIANS(G901))*COS(RADIANS(E905))*COS(RADIANS(AL895))))</f>
        <v>0</v>
      </c>
      <c r="AM901">
        <f>IF(DEGREES(ACOS(SIN(RADIANS(G901))*SIN(RADIANS(E905))+COS(RADIANS(G901))*COS(RADIANS(E905))*COS(RADIANS(AM895))))&gt;90,0,$F$4*$F$5/E904^2*(SIN(RADIANS(G901))*SIN(RADIANS(E905))+COS(RADIANS(G901))*COS(RADIANS(E905))*COS(RADIANS(AM895))))</f>
        <v>0</v>
      </c>
      <c r="AN901">
        <f>IF(DEGREES(ACOS(SIN(RADIANS(G901))*SIN(RADIANS(E905))+COS(RADIANS(G901))*COS(RADIANS(E905))*COS(RADIANS(AN895))))&gt;90,0,$F$4*$F$5/E904^2*(SIN(RADIANS(G901))*SIN(RADIANS(E905))+COS(RADIANS(G901))*COS(RADIANS(E905))*COS(RADIANS(AN895))))</f>
        <v>0</v>
      </c>
      <c r="AO901">
        <f>IF(DEGREES(ACOS(SIN(RADIANS(G901))*SIN(RADIANS(E905))+COS(RADIANS(G901))*COS(RADIANS(E905))*COS(RADIANS(AO895))))&gt;90,0,$F$4*$F$5/E904^2*(SIN(RADIANS(G901))*SIN(RADIANS(E905))+COS(RADIANS(G901))*COS(RADIANS(E905))*COS(RADIANS(AO895))))</f>
        <v>0</v>
      </c>
      <c r="AP901">
        <f>IF(DEGREES(ACOS(SIN(RADIANS(G901))*SIN(RADIANS(E905))+COS(RADIANS(G901))*COS(RADIANS(E905))*COS(RADIANS(AP895))))&gt;90,0,$F$4*$F$5/E904^2*(SIN(RADIANS(G901))*SIN(RADIANS(E905))+COS(RADIANS(G901))*COS(RADIANS(E905))*COS(RADIANS(AP895))))</f>
        <v>0</v>
      </c>
      <c r="AQ901">
        <f>IF(DEGREES(ACOS(SIN(RADIANS(G901))*SIN(RADIANS(E905))+COS(RADIANS(G901))*COS(RADIANS(E905))*COS(RADIANS(AQ895))))&gt;90,0,$F$4*$F$5/E904^2*(SIN(RADIANS(G901))*SIN(RADIANS(E905))+COS(RADIANS(G901))*COS(RADIANS(E905))*COS(RADIANS(AQ895))))</f>
        <v>0</v>
      </c>
      <c r="AR901">
        <f>IF(DEGREES(ACOS(SIN(RADIANS(G901))*SIN(RADIANS(E905))+COS(RADIANS(G901))*COS(RADIANS(E905))*COS(RADIANS(AR895))))&gt;90,0,$F$4*$F$5/E904^2*(SIN(RADIANS(G901))*SIN(RADIANS(E905))+COS(RADIANS(G901))*COS(RADIANS(E905))*COS(RADIANS(AR895))))</f>
        <v>0</v>
      </c>
    </row>
    <row r="902" spans="2:44" x14ac:dyDescent="0.5">
      <c r="B902" s="40" t="s">
        <v>783</v>
      </c>
      <c r="E902" t="str">
        <f>IF($F$10=0,"N/A",$F$10*(E897/360)-ROUNDDOWN($F$10*(E897/360),0))</f>
        <v>N/A</v>
      </c>
      <c r="G902">
        <v>40</v>
      </c>
      <c r="I902">
        <f>IF(DEGREES(ACOS(SIN(RADIANS(G902))*SIN(RADIANS(E905))+COS(RADIANS(G902))*COS(RADIANS(E905))*COS(RADIANS(I895))))&gt;90,0,$F$4*$F$5/E904^2*(SIN(RADIANS(G902))*SIN(RADIANS(E905))+COS(RADIANS(G902))*COS(RADIANS(E905))*COS(RADIANS(I895))))</f>
        <v>0</v>
      </c>
      <c r="J902">
        <f>IF(DEGREES(ACOS(SIN(RADIANS(G902))*SIN(RADIANS(E905))+COS(RADIANS(G902))*COS(RADIANS(E905))*COS(RADIANS(J895))))&gt;90,0,$F$4*$F$5/E904^2*(SIN(RADIANS(G902))*SIN(RADIANS(E905))+COS(RADIANS(G902))*COS(RADIANS(E905))*COS(RADIANS(J895))))</f>
        <v>0</v>
      </c>
      <c r="K902">
        <f>IF(DEGREES(ACOS(SIN(RADIANS(G902))*SIN(RADIANS(E905))+COS(RADIANS(G902))*COS(RADIANS(E905))*COS(RADIANS(K895))))&gt;90,0,$F$4*$F$5/E904^2*(SIN(RADIANS(G902))*SIN(RADIANS(E905))+COS(RADIANS(G902))*COS(RADIANS(E905))*COS(RADIANS(K895))))</f>
        <v>0</v>
      </c>
      <c r="L902">
        <f>IF(DEGREES(ACOS(SIN(RADIANS(G902))*SIN(RADIANS(E905))+COS(RADIANS(G902))*COS(RADIANS(E905))*COS(RADIANS(L895))))&gt;90,0,$F$4*$F$5/E904^2*(SIN(RADIANS(G902))*SIN(RADIANS(E905))+COS(RADIANS(G902))*COS(RADIANS(E905))*COS(RADIANS(L895))))</f>
        <v>0</v>
      </c>
      <c r="M902">
        <f>IF(DEGREES(ACOS(SIN(RADIANS(G902))*SIN(RADIANS(E905))+COS(RADIANS(G902))*COS(RADIANS(E905))*COS(RADIANS(M895))))&gt;90,0,$F$4*$F$5/E904^2*(SIN(RADIANS(G902))*SIN(RADIANS(E905))+COS(RADIANS(G902))*COS(RADIANS(E905))*COS(RADIANS(M895))))</f>
        <v>0</v>
      </c>
      <c r="N902">
        <f>IF(DEGREES(ACOS(SIN(RADIANS(G902))*SIN(RADIANS(E905))+COS(RADIANS(G902))*COS(RADIANS(E905))*COS(RADIANS(N895))))&gt;90,0,$F$4*$F$5/E904^2*(SIN(RADIANS(G902))*SIN(RADIANS(E905))+COS(RADIANS(G902))*COS(RADIANS(E905))*COS(RADIANS(N895))))</f>
        <v>0</v>
      </c>
      <c r="O902">
        <f>IF(DEGREES(ACOS(SIN(RADIANS(G902))*SIN(RADIANS(E905))+COS(RADIANS(G902))*COS(RADIANS(E905))*COS(RADIANS(O895))))&gt;90,0,$F$4*$F$5/E904^2*(SIN(RADIANS(G902))*SIN(RADIANS(E905))+COS(RADIANS(G902))*COS(RADIANS(E905))*COS(RADIANS(O895))))</f>
        <v>0</v>
      </c>
      <c r="P902">
        <f>IF(DEGREES(ACOS(SIN(RADIANS(G902))*SIN(RADIANS(E905))+COS(RADIANS(G902))*COS(RADIANS(E905))*COS(RADIANS(P895))))&gt;90,0,$F$4*$F$5/E904^2*(SIN(RADIANS(G902))*SIN(RADIANS(E905))+COS(RADIANS(G902))*COS(RADIANS(E905))*COS(RADIANS(P895))))</f>
        <v>0</v>
      </c>
      <c r="Q902">
        <f>IF(DEGREES(ACOS(SIN(RADIANS(G902))*SIN(RADIANS(E905))+COS(RADIANS(G902))*COS(RADIANS(E905))*COS(RADIANS(Q895))))&gt;90,0,$F$4*$F$5/E904^2*(SIN(RADIANS(G902))*SIN(RADIANS(E905))+COS(RADIANS(G902))*COS(RADIANS(E905))*COS(RADIANS(Q895))))</f>
        <v>0</v>
      </c>
      <c r="R902" t="e">
        <f>IF(DEGREES(ACOS(SIN(RADIANS(G902))*SIN(RADIANS(E905))+COS(RADIANS(G902))*COS(RADIANS(E905))*COS(RADIANS(R895))))&gt;90,0,$F$4*$F$5/E904^2*(SIN(RADIANS(G902))*SIN(RADIANS(E905))+COS(RADIANS(G902))*COS(RADIANS(E905))*COS(RADIANS(R895))))</f>
        <v>#DIV/0!</v>
      </c>
      <c r="S902" t="e">
        <f>IF(DEGREES(ACOS(SIN(RADIANS(G902))*SIN(RADIANS(E905))+COS(RADIANS(G902))*COS(RADIANS(E905))*COS(RADIANS(S895))))&gt;90,0,$F$4*$F$5/E904^2*(SIN(RADIANS(G902))*SIN(RADIANS(E905))+COS(RADIANS(G902))*COS(RADIANS(E905))*COS(RADIANS(S895))))</f>
        <v>#DIV/0!</v>
      </c>
      <c r="T902" t="e">
        <f>IF(DEGREES(ACOS(SIN(RADIANS(G902))*SIN(RADIANS(E905))+COS(RADIANS(G902))*COS(RADIANS(E905))*COS(RADIANS(T895))))&gt;90,0,$F$4*$F$5/E904^2*(SIN(RADIANS(G902))*SIN(RADIANS(E905))+COS(RADIANS(G902))*COS(RADIANS(E905))*COS(RADIANS(T895))))</f>
        <v>#DIV/0!</v>
      </c>
      <c r="U902" t="e">
        <f>IF(DEGREES(ACOS(SIN(RADIANS(G902))*SIN(RADIANS(E905))+COS(RADIANS(G902))*COS(RADIANS(E905))*COS(RADIANS(U895))))&gt;90,0,$F$4*$F$5/E904^2*(SIN(RADIANS(G902))*SIN(RADIANS(E905))+COS(RADIANS(G902))*COS(RADIANS(E905))*COS(RADIANS(U895))))</f>
        <v>#DIV/0!</v>
      </c>
      <c r="V902" t="e">
        <f>IF(DEGREES(ACOS(SIN(RADIANS(G902))*SIN(RADIANS(E905))+COS(RADIANS(G902))*COS(RADIANS(E905))*COS(RADIANS(V895))))&gt;90,0,$F$4*$F$5/E904^2*(SIN(RADIANS(G902))*SIN(RADIANS(E905))+COS(RADIANS(G902))*COS(RADIANS(E905))*COS(RADIANS(V895))))</f>
        <v>#DIV/0!</v>
      </c>
      <c r="W902" t="e">
        <f>IF(DEGREES(ACOS(SIN(RADIANS(G902))*SIN(RADIANS(E905))+COS(RADIANS(G902))*COS(RADIANS(E905))*COS(RADIANS(W895))))&gt;90,0,$F$4*$F$5/E904^2*(SIN(RADIANS(G902))*SIN(RADIANS(E905))+COS(RADIANS(G902))*COS(RADIANS(E905))*COS(RADIANS(W895))))</f>
        <v>#DIV/0!</v>
      </c>
      <c r="X902" t="e">
        <f>IF(DEGREES(ACOS(SIN(RADIANS(G902))*SIN(RADIANS(E905))+COS(RADIANS(G902))*COS(RADIANS(E905))*COS(RADIANS(X895))))&gt;90,0,$F$4*$F$5/E904^2*(SIN(RADIANS(G902))*SIN(RADIANS(E905))+COS(RADIANS(G902))*COS(RADIANS(E905))*COS(RADIANS(X895))))</f>
        <v>#DIV/0!</v>
      </c>
      <c r="Y902" t="e">
        <f>IF(DEGREES(ACOS(SIN(RADIANS(G902))*SIN(RADIANS(E905))+COS(RADIANS(G902))*COS(RADIANS(E905))*COS(RADIANS(Y895))))&gt;90,0,$F$4*$F$5/E904^2*(SIN(RADIANS(G902))*SIN(RADIANS(E905))+COS(RADIANS(G902))*COS(RADIANS(E905))*COS(RADIANS(Y895))))</f>
        <v>#DIV/0!</v>
      </c>
      <c r="Z902" t="e">
        <f>IF(DEGREES(ACOS(SIN(RADIANS(G902))*SIN(RADIANS(E905))+COS(RADIANS(G902))*COS(RADIANS(E905))*COS(RADIANS(Z895))))&gt;90,0,$F$4*$F$5/E904^2*(SIN(RADIANS(G902))*SIN(RADIANS(E905))+COS(RADIANS(G902))*COS(RADIANS(E905))*COS(RADIANS(Z895))))</f>
        <v>#DIV/0!</v>
      </c>
      <c r="AA902" t="e">
        <f>IF(DEGREES(ACOS(SIN(RADIANS(G902))*SIN(RADIANS(E905))+COS(RADIANS(G902))*COS(RADIANS(E905))*COS(RADIANS(AA895))))&gt;90,0,$F$4*$F$5/E904^2*(SIN(RADIANS(G902))*SIN(RADIANS(E905))+COS(RADIANS(G902))*COS(RADIANS(E905))*COS(RADIANS(AA895))))</f>
        <v>#DIV/0!</v>
      </c>
      <c r="AB902" t="e">
        <f>IF(DEGREES(ACOS(SIN(RADIANS(G902))*SIN(RADIANS(E905))+COS(RADIANS(G902))*COS(RADIANS(E905))*COS(RADIANS(AB895))))&gt;90,0,$F$4*$F$5/E904^2*(SIN(RADIANS(G902))*SIN(RADIANS(E905))+COS(RADIANS(G902))*COS(RADIANS(E905))*COS(RADIANS(AB895))))</f>
        <v>#DIV/0!</v>
      </c>
      <c r="AC902" t="e">
        <f>IF(DEGREES(ACOS(SIN(RADIANS(G902))*SIN(RADIANS(E905))+COS(RADIANS(G902))*COS(RADIANS(E905))*COS(RADIANS(AC895))))&gt;90,0,$F$4*$F$5/E904^2*(SIN(RADIANS(G902))*SIN(RADIANS(E905))+COS(RADIANS(G902))*COS(RADIANS(E905))*COS(RADIANS(AC895))))</f>
        <v>#DIV/0!</v>
      </c>
      <c r="AD902" t="e">
        <f>IF(DEGREES(ACOS(SIN(RADIANS(G902))*SIN(RADIANS(E905))+COS(RADIANS(G902))*COS(RADIANS(E905))*COS(RADIANS(AD895))))&gt;90,0,$F$4*$F$5/E904^2*(SIN(RADIANS(G902))*SIN(RADIANS(E905))+COS(RADIANS(G902))*COS(RADIANS(E905))*COS(RADIANS(AD895))))</f>
        <v>#DIV/0!</v>
      </c>
      <c r="AE902" t="e">
        <f>IF(DEGREES(ACOS(SIN(RADIANS(G902))*SIN(RADIANS(E905))+COS(RADIANS(G902))*COS(RADIANS(E905))*COS(RADIANS(AE895))))&gt;90,0,$F$4*$F$5/E904^2*(SIN(RADIANS(G902))*SIN(RADIANS(E905))+COS(RADIANS(G902))*COS(RADIANS(E905))*COS(RADIANS(AE895))))</f>
        <v>#DIV/0!</v>
      </c>
      <c r="AF902" t="e">
        <f>IF(DEGREES(ACOS(SIN(RADIANS(G902))*SIN(RADIANS(E905))+COS(RADIANS(G902))*COS(RADIANS(E905))*COS(RADIANS(AF895))))&gt;90,0,$F$4*$F$5/E904^2*(SIN(RADIANS(G902))*SIN(RADIANS(E905))+COS(RADIANS(G902))*COS(RADIANS(E905))*COS(RADIANS(AF895))))</f>
        <v>#DIV/0!</v>
      </c>
      <c r="AG902" t="e">
        <f>IF(DEGREES(ACOS(SIN(RADIANS(G902))*SIN(RADIANS(E905))+COS(RADIANS(G902))*COS(RADIANS(E905))*COS(RADIANS(AG895))))&gt;90,0,$F$4*$F$5/E904^2*(SIN(RADIANS(G902))*SIN(RADIANS(E905))+COS(RADIANS(G902))*COS(RADIANS(E905))*COS(RADIANS(AG895))))</f>
        <v>#DIV/0!</v>
      </c>
      <c r="AH902" t="e">
        <f>IF(DEGREES(ACOS(SIN(RADIANS(G902))*SIN(RADIANS(E905))+COS(RADIANS(G902))*COS(RADIANS(E905))*COS(RADIANS(AH895))))&gt;90,0,$F$4*$F$5/E904^2*(SIN(RADIANS(G902))*SIN(RADIANS(E905))+COS(RADIANS(G902))*COS(RADIANS(E905))*COS(RADIANS(AH895))))</f>
        <v>#DIV/0!</v>
      </c>
      <c r="AI902" t="e">
        <f>IF(DEGREES(ACOS(SIN(RADIANS(G902))*SIN(RADIANS(E905))+COS(RADIANS(G902))*COS(RADIANS(E905))*COS(RADIANS(AI895))))&gt;90,0,$F$4*$F$5/E904^2*(SIN(RADIANS(G902))*SIN(RADIANS(E905))+COS(RADIANS(G902))*COS(RADIANS(E905))*COS(RADIANS(AI895))))</f>
        <v>#DIV/0!</v>
      </c>
      <c r="AJ902" t="e">
        <f>IF(DEGREES(ACOS(SIN(RADIANS(G902))*SIN(RADIANS(E905))+COS(RADIANS(G902))*COS(RADIANS(E905))*COS(RADIANS(AJ895))))&gt;90,0,$F$4*$F$5/E904^2*(SIN(RADIANS(G902))*SIN(RADIANS(E905))+COS(RADIANS(G902))*COS(RADIANS(E905))*COS(RADIANS(AJ895))))</f>
        <v>#DIV/0!</v>
      </c>
      <c r="AK902">
        <f>IF(DEGREES(ACOS(SIN(RADIANS(G902))*SIN(RADIANS(E905))+COS(RADIANS(G902))*COS(RADIANS(E905))*COS(RADIANS(AK895))))&gt;90,0,$F$4*$F$5/E904^2*(SIN(RADIANS(G902))*SIN(RADIANS(E905))+COS(RADIANS(G902))*COS(RADIANS(E905))*COS(RADIANS(AK895))))</f>
        <v>0</v>
      </c>
      <c r="AL902">
        <f>IF(DEGREES(ACOS(SIN(RADIANS(G902))*SIN(RADIANS(E905))+COS(RADIANS(G902))*COS(RADIANS(E905))*COS(RADIANS(AL895))))&gt;90,0,$F$4*$F$5/E904^2*(SIN(RADIANS(G902))*SIN(RADIANS(E905))+COS(RADIANS(G902))*COS(RADIANS(E905))*COS(RADIANS(AL895))))</f>
        <v>0</v>
      </c>
      <c r="AM902">
        <f>IF(DEGREES(ACOS(SIN(RADIANS(G902))*SIN(RADIANS(E905))+COS(RADIANS(G902))*COS(RADIANS(E905))*COS(RADIANS(AM895))))&gt;90,0,$F$4*$F$5/E904^2*(SIN(RADIANS(G902))*SIN(RADIANS(E905))+COS(RADIANS(G902))*COS(RADIANS(E905))*COS(RADIANS(AM895))))</f>
        <v>0</v>
      </c>
      <c r="AN902">
        <f>IF(DEGREES(ACOS(SIN(RADIANS(G902))*SIN(RADIANS(E905))+COS(RADIANS(G902))*COS(RADIANS(E905))*COS(RADIANS(AN895))))&gt;90,0,$F$4*$F$5/E904^2*(SIN(RADIANS(G902))*SIN(RADIANS(E905))+COS(RADIANS(G902))*COS(RADIANS(E905))*COS(RADIANS(AN895))))</f>
        <v>0</v>
      </c>
      <c r="AO902">
        <f>IF(DEGREES(ACOS(SIN(RADIANS(G902))*SIN(RADIANS(E905))+COS(RADIANS(G902))*COS(RADIANS(E905))*COS(RADIANS(AO895))))&gt;90,0,$F$4*$F$5/E904^2*(SIN(RADIANS(G902))*SIN(RADIANS(E905))+COS(RADIANS(G902))*COS(RADIANS(E905))*COS(RADIANS(AO895))))</f>
        <v>0</v>
      </c>
      <c r="AP902">
        <f>IF(DEGREES(ACOS(SIN(RADIANS(G902))*SIN(RADIANS(E905))+COS(RADIANS(G902))*COS(RADIANS(E905))*COS(RADIANS(AP895))))&gt;90,0,$F$4*$F$5/E904^2*(SIN(RADIANS(G902))*SIN(RADIANS(E905))+COS(RADIANS(G902))*COS(RADIANS(E905))*COS(RADIANS(AP895))))</f>
        <v>0</v>
      </c>
      <c r="AQ902">
        <f>IF(DEGREES(ACOS(SIN(RADIANS(G902))*SIN(RADIANS(E905))+COS(RADIANS(G902))*COS(RADIANS(E905))*COS(RADIANS(AQ895))))&gt;90,0,$F$4*$F$5/E904^2*(SIN(RADIANS(G902))*SIN(RADIANS(E905))+COS(RADIANS(G902))*COS(RADIANS(E905))*COS(RADIANS(AQ895))))</f>
        <v>0</v>
      </c>
      <c r="AR902">
        <f>IF(DEGREES(ACOS(SIN(RADIANS(G902))*SIN(RADIANS(E905))+COS(RADIANS(G902))*COS(RADIANS(E905))*COS(RADIANS(AR895))))&gt;90,0,$F$4*$F$5/E904^2*(SIN(RADIANS(G902))*SIN(RADIANS(E905))+COS(RADIANS(G902))*COS(RADIANS(E905))*COS(RADIANS(AR895))))</f>
        <v>0</v>
      </c>
    </row>
    <row r="903" spans="2:44" x14ac:dyDescent="0.5">
      <c r="B903" s="40" t="s">
        <v>784</v>
      </c>
      <c r="E903" t="str">
        <f>IF($F$10=0,"N/A",E902*$F$11/$F$10)</f>
        <v>N/A</v>
      </c>
      <c r="G903">
        <v>30</v>
      </c>
      <c r="I903">
        <f>IF(DEGREES(ACOS(SIN(RADIANS(G903))*SIN(RADIANS(E905))+COS(RADIANS(G903))*COS(RADIANS(E905))*COS(RADIANS(I895))))&gt;90,0,$F$4*$F$5/E904^2*(SIN(RADIANS(G903))*SIN(RADIANS(E905))+COS(RADIANS(G903))*COS(RADIANS(E905))*COS(RADIANS(I895))))</f>
        <v>0</v>
      </c>
      <c r="J903">
        <f>IF(DEGREES(ACOS(SIN(RADIANS(G903))*SIN(RADIANS(E905))+COS(RADIANS(G903))*COS(RADIANS(E905))*COS(RADIANS(J895))))&gt;90,0,$F$4*$F$5/E904^2*(SIN(RADIANS(G903))*SIN(RADIANS(E905))+COS(RADIANS(G903))*COS(RADIANS(E905))*COS(RADIANS(J895))))</f>
        <v>0</v>
      </c>
      <c r="K903">
        <f>IF(DEGREES(ACOS(SIN(RADIANS(G903))*SIN(RADIANS(E905))+COS(RADIANS(G903))*COS(RADIANS(E905))*COS(RADIANS(K895))))&gt;90,0,$F$4*$F$5/E904^2*(SIN(RADIANS(G903))*SIN(RADIANS(E905))+COS(RADIANS(G903))*COS(RADIANS(E905))*COS(RADIANS(K895))))</f>
        <v>0</v>
      </c>
      <c r="L903">
        <f>IF(DEGREES(ACOS(SIN(RADIANS(G903))*SIN(RADIANS(E905))+COS(RADIANS(G903))*COS(RADIANS(E905))*COS(RADIANS(L895))))&gt;90,0,$F$4*$F$5/E904^2*(SIN(RADIANS(G903))*SIN(RADIANS(E905))+COS(RADIANS(G903))*COS(RADIANS(E905))*COS(RADIANS(L895))))</f>
        <v>0</v>
      </c>
      <c r="M903">
        <f>IF(DEGREES(ACOS(SIN(RADIANS(G903))*SIN(RADIANS(E905))+COS(RADIANS(G903))*COS(RADIANS(E905))*COS(RADIANS(M895))))&gt;90,0,$F$4*$F$5/E904^2*(SIN(RADIANS(G903))*SIN(RADIANS(E905))+COS(RADIANS(G903))*COS(RADIANS(E905))*COS(RADIANS(M895))))</f>
        <v>0</v>
      </c>
      <c r="N903">
        <f>IF(DEGREES(ACOS(SIN(RADIANS(G903))*SIN(RADIANS(E905))+COS(RADIANS(G903))*COS(RADIANS(E905))*COS(RADIANS(N895))))&gt;90,0,$F$4*$F$5/E904^2*(SIN(RADIANS(G903))*SIN(RADIANS(E905))+COS(RADIANS(G903))*COS(RADIANS(E905))*COS(RADIANS(N895))))</f>
        <v>0</v>
      </c>
      <c r="O903">
        <f>IF(DEGREES(ACOS(SIN(RADIANS(G903))*SIN(RADIANS(E905))+COS(RADIANS(G903))*COS(RADIANS(E905))*COS(RADIANS(O895))))&gt;90,0,$F$4*$F$5/E904^2*(SIN(RADIANS(G903))*SIN(RADIANS(E905))+COS(RADIANS(G903))*COS(RADIANS(E905))*COS(RADIANS(O895))))</f>
        <v>0</v>
      </c>
      <c r="P903">
        <f>IF(DEGREES(ACOS(SIN(RADIANS(G903))*SIN(RADIANS(E905))+COS(RADIANS(G903))*COS(RADIANS(E905))*COS(RADIANS(P895))))&gt;90,0,$F$4*$F$5/E904^2*(SIN(RADIANS(G903))*SIN(RADIANS(E905))+COS(RADIANS(G903))*COS(RADIANS(E905))*COS(RADIANS(P895))))</f>
        <v>0</v>
      </c>
      <c r="Q903">
        <f>IF(DEGREES(ACOS(SIN(RADIANS(G903))*SIN(RADIANS(E905))+COS(RADIANS(G903))*COS(RADIANS(E905))*COS(RADIANS(Q895))))&gt;90,0,$F$4*$F$5/E904^2*(SIN(RADIANS(G903))*SIN(RADIANS(E905))+COS(RADIANS(G903))*COS(RADIANS(E905))*COS(RADIANS(Q895))))</f>
        <v>0</v>
      </c>
      <c r="R903" t="e">
        <f>IF(DEGREES(ACOS(SIN(RADIANS(G903))*SIN(RADIANS(E905))+COS(RADIANS(G903))*COS(RADIANS(E905))*COS(RADIANS(R895))))&gt;90,0,$F$4*$F$5/E904^2*(SIN(RADIANS(G903))*SIN(RADIANS(E905))+COS(RADIANS(G903))*COS(RADIANS(E905))*COS(RADIANS(R895))))</f>
        <v>#DIV/0!</v>
      </c>
      <c r="S903" t="e">
        <f>IF(DEGREES(ACOS(SIN(RADIANS(G903))*SIN(RADIANS(E905))+COS(RADIANS(G903))*COS(RADIANS(E905))*COS(RADIANS(S895))))&gt;90,0,$F$4*$F$5/E904^2*(SIN(RADIANS(G903))*SIN(RADIANS(E905))+COS(RADIANS(G903))*COS(RADIANS(E905))*COS(RADIANS(S895))))</f>
        <v>#DIV/0!</v>
      </c>
      <c r="T903" t="e">
        <f>IF(DEGREES(ACOS(SIN(RADIANS(G903))*SIN(RADIANS(E905))+COS(RADIANS(G903))*COS(RADIANS(E905))*COS(RADIANS(T895))))&gt;90,0,$F$4*$F$5/E904^2*(SIN(RADIANS(G903))*SIN(RADIANS(E905))+COS(RADIANS(G903))*COS(RADIANS(E905))*COS(RADIANS(T895))))</f>
        <v>#DIV/0!</v>
      </c>
      <c r="U903" t="e">
        <f>IF(DEGREES(ACOS(SIN(RADIANS(G903))*SIN(RADIANS(E905))+COS(RADIANS(G903))*COS(RADIANS(E905))*COS(RADIANS(U895))))&gt;90,0,$F$4*$F$5/E904^2*(SIN(RADIANS(G903))*SIN(RADIANS(E905))+COS(RADIANS(G903))*COS(RADIANS(E905))*COS(RADIANS(U895))))</f>
        <v>#DIV/0!</v>
      </c>
      <c r="V903" t="e">
        <f>IF(DEGREES(ACOS(SIN(RADIANS(G903))*SIN(RADIANS(E905))+COS(RADIANS(G903))*COS(RADIANS(E905))*COS(RADIANS(V895))))&gt;90,0,$F$4*$F$5/E904^2*(SIN(RADIANS(G903))*SIN(RADIANS(E905))+COS(RADIANS(G903))*COS(RADIANS(E905))*COS(RADIANS(V895))))</f>
        <v>#DIV/0!</v>
      </c>
      <c r="W903" t="e">
        <f>IF(DEGREES(ACOS(SIN(RADIANS(G903))*SIN(RADIANS(E905))+COS(RADIANS(G903))*COS(RADIANS(E905))*COS(RADIANS(W895))))&gt;90,0,$F$4*$F$5/E904^2*(SIN(RADIANS(G903))*SIN(RADIANS(E905))+COS(RADIANS(G903))*COS(RADIANS(E905))*COS(RADIANS(W895))))</f>
        <v>#DIV/0!</v>
      </c>
      <c r="X903" t="e">
        <f>IF(DEGREES(ACOS(SIN(RADIANS(G903))*SIN(RADIANS(E905))+COS(RADIANS(G903))*COS(RADIANS(E905))*COS(RADIANS(X895))))&gt;90,0,$F$4*$F$5/E904^2*(SIN(RADIANS(G903))*SIN(RADIANS(E905))+COS(RADIANS(G903))*COS(RADIANS(E905))*COS(RADIANS(X895))))</f>
        <v>#DIV/0!</v>
      </c>
      <c r="Y903" t="e">
        <f>IF(DEGREES(ACOS(SIN(RADIANS(G903))*SIN(RADIANS(E905))+COS(RADIANS(G903))*COS(RADIANS(E905))*COS(RADIANS(Y895))))&gt;90,0,$F$4*$F$5/E904^2*(SIN(RADIANS(G903))*SIN(RADIANS(E905))+COS(RADIANS(G903))*COS(RADIANS(E905))*COS(RADIANS(Y895))))</f>
        <v>#DIV/0!</v>
      </c>
      <c r="Z903" t="e">
        <f>IF(DEGREES(ACOS(SIN(RADIANS(G903))*SIN(RADIANS(E905))+COS(RADIANS(G903))*COS(RADIANS(E905))*COS(RADIANS(Z895))))&gt;90,0,$F$4*$F$5/E904^2*(SIN(RADIANS(G903))*SIN(RADIANS(E905))+COS(RADIANS(G903))*COS(RADIANS(E905))*COS(RADIANS(Z895))))</f>
        <v>#DIV/0!</v>
      </c>
      <c r="AA903" t="e">
        <f>IF(DEGREES(ACOS(SIN(RADIANS(G903))*SIN(RADIANS(E905))+COS(RADIANS(G903))*COS(RADIANS(E905))*COS(RADIANS(AA895))))&gt;90,0,$F$4*$F$5/E904^2*(SIN(RADIANS(G903))*SIN(RADIANS(E905))+COS(RADIANS(G903))*COS(RADIANS(E905))*COS(RADIANS(AA895))))</f>
        <v>#DIV/0!</v>
      </c>
      <c r="AB903" t="e">
        <f>IF(DEGREES(ACOS(SIN(RADIANS(G903))*SIN(RADIANS(E905))+COS(RADIANS(G903))*COS(RADIANS(E905))*COS(RADIANS(AB895))))&gt;90,0,$F$4*$F$5/E904^2*(SIN(RADIANS(G903))*SIN(RADIANS(E905))+COS(RADIANS(G903))*COS(RADIANS(E905))*COS(RADIANS(AB895))))</f>
        <v>#DIV/0!</v>
      </c>
      <c r="AC903" t="e">
        <f>IF(DEGREES(ACOS(SIN(RADIANS(G903))*SIN(RADIANS(E905))+COS(RADIANS(G903))*COS(RADIANS(E905))*COS(RADIANS(AC895))))&gt;90,0,$F$4*$F$5/E904^2*(SIN(RADIANS(G903))*SIN(RADIANS(E905))+COS(RADIANS(G903))*COS(RADIANS(E905))*COS(RADIANS(AC895))))</f>
        <v>#DIV/0!</v>
      </c>
      <c r="AD903" t="e">
        <f>IF(DEGREES(ACOS(SIN(RADIANS(G903))*SIN(RADIANS(E905))+COS(RADIANS(G903))*COS(RADIANS(E905))*COS(RADIANS(AD895))))&gt;90,0,$F$4*$F$5/E904^2*(SIN(RADIANS(G903))*SIN(RADIANS(E905))+COS(RADIANS(G903))*COS(RADIANS(E905))*COS(RADIANS(AD895))))</f>
        <v>#DIV/0!</v>
      </c>
      <c r="AE903" t="e">
        <f>IF(DEGREES(ACOS(SIN(RADIANS(G903))*SIN(RADIANS(E905))+COS(RADIANS(G903))*COS(RADIANS(E905))*COS(RADIANS(AE895))))&gt;90,0,$F$4*$F$5/E904^2*(SIN(RADIANS(G903))*SIN(RADIANS(E905))+COS(RADIANS(G903))*COS(RADIANS(E905))*COS(RADIANS(AE895))))</f>
        <v>#DIV/0!</v>
      </c>
      <c r="AF903" t="e">
        <f>IF(DEGREES(ACOS(SIN(RADIANS(G903))*SIN(RADIANS(E905))+COS(RADIANS(G903))*COS(RADIANS(E905))*COS(RADIANS(AF895))))&gt;90,0,$F$4*$F$5/E904^2*(SIN(RADIANS(G903))*SIN(RADIANS(E905))+COS(RADIANS(G903))*COS(RADIANS(E905))*COS(RADIANS(AF895))))</f>
        <v>#DIV/0!</v>
      </c>
      <c r="AG903" t="e">
        <f>IF(DEGREES(ACOS(SIN(RADIANS(G903))*SIN(RADIANS(E905))+COS(RADIANS(G903))*COS(RADIANS(E905))*COS(RADIANS(AG895))))&gt;90,0,$F$4*$F$5/E904^2*(SIN(RADIANS(G903))*SIN(RADIANS(E905))+COS(RADIANS(G903))*COS(RADIANS(E905))*COS(RADIANS(AG895))))</f>
        <v>#DIV/0!</v>
      </c>
      <c r="AH903" t="e">
        <f>IF(DEGREES(ACOS(SIN(RADIANS(G903))*SIN(RADIANS(E905))+COS(RADIANS(G903))*COS(RADIANS(E905))*COS(RADIANS(AH895))))&gt;90,0,$F$4*$F$5/E904^2*(SIN(RADIANS(G903))*SIN(RADIANS(E905))+COS(RADIANS(G903))*COS(RADIANS(E905))*COS(RADIANS(AH895))))</f>
        <v>#DIV/0!</v>
      </c>
      <c r="AI903" t="e">
        <f>IF(DEGREES(ACOS(SIN(RADIANS(G903))*SIN(RADIANS(E905))+COS(RADIANS(G903))*COS(RADIANS(E905))*COS(RADIANS(AI895))))&gt;90,0,$F$4*$F$5/E904^2*(SIN(RADIANS(G903))*SIN(RADIANS(E905))+COS(RADIANS(G903))*COS(RADIANS(E905))*COS(RADIANS(AI895))))</f>
        <v>#DIV/0!</v>
      </c>
      <c r="AJ903" t="e">
        <f>IF(DEGREES(ACOS(SIN(RADIANS(G903))*SIN(RADIANS(E905))+COS(RADIANS(G903))*COS(RADIANS(E905))*COS(RADIANS(AJ895))))&gt;90,0,$F$4*$F$5/E904^2*(SIN(RADIANS(G903))*SIN(RADIANS(E905))+COS(RADIANS(G903))*COS(RADIANS(E905))*COS(RADIANS(AJ895))))</f>
        <v>#DIV/0!</v>
      </c>
      <c r="AK903">
        <f>IF(DEGREES(ACOS(SIN(RADIANS(G903))*SIN(RADIANS(E905))+COS(RADIANS(G903))*COS(RADIANS(E905))*COS(RADIANS(AK895))))&gt;90,0,$F$4*$F$5/E904^2*(SIN(RADIANS(G903))*SIN(RADIANS(E905))+COS(RADIANS(G903))*COS(RADIANS(E905))*COS(RADIANS(AK895))))</f>
        <v>0</v>
      </c>
      <c r="AL903">
        <f>IF(DEGREES(ACOS(SIN(RADIANS(G903))*SIN(RADIANS(E905))+COS(RADIANS(G903))*COS(RADIANS(E905))*COS(RADIANS(AL895))))&gt;90,0,$F$4*$F$5/E904^2*(SIN(RADIANS(G903))*SIN(RADIANS(E905))+COS(RADIANS(G903))*COS(RADIANS(E905))*COS(RADIANS(AL895))))</f>
        <v>0</v>
      </c>
      <c r="AM903">
        <f>IF(DEGREES(ACOS(SIN(RADIANS(G903))*SIN(RADIANS(E905))+COS(RADIANS(G903))*COS(RADIANS(E905))*COS(RADIANS(AM895))))&gt;90,0,$F$4*$F$5/E904^2*(SIN(RADIANS(G903))*SIN(RADIANS(E905))+COS(RADIANS(G903))*COS(RADIANS(E905))*COS(RADIANS(AM895))))</f>
        <v>0</v>
      </c>
      <c r="AN903">
        <f>IF(DEGREES(ACOS(SIN(RADIANS(G903))*SIN(RADIANS(E905))+COS(RADIANS(G903))*COS(RADIANS(E905))*COS(RADIANS(AN895))))&gt;90,0,$F$4*$F$5/E904^2*(SIN(RADIANS(G903))*SIN(RADIANS(E905))+COS(RADIANS(G903))*COS(RADIANS(E905))*COS(RADIANS(AN895))))</f>
        <v>0</v>
      </c>
      <c r="AO903">
        <f>IF(DEGREES(ACOS(SIN(RADIANS(G903))*SIN(RADIANS(E905))+COS(RADIANS(G903))*COS(RADIANS(E905))*COS(RADIANS(AO895))))&gt;90,0,$F$4*$F$5/E904^2*(SIN(RADIANS(G903))*SIN(RADIANS(E905))+COS(RADIANS(G903))*COS(RADIANS(E905))*COS(RADIANS(AO895))))</f>
        <v>0</v>
      </c>
      <c r="AP903">
        <f>IF(DEGREES(ACOS(SIN(RADIANS(G903))*SIN(RADIANS(E905))+COS(RADIANS(G903))*COS(RADIANS(E905))*COS(RADIANS(AP895))))&gt;90,0,$F$4*$F$5/E904^2*(SIN(RADIANS(G903))*SIN(RADIANS(E905))+COS(RADIANS(G903))*COS(RADIANS(E905))*COS(RADIANS(AP895))))</f>
        <v>0</v>
      </c>
      <c r="AQ903">
        <f>IF(DEGREES(ACOS(SIN(RADIANS(G903))*SIN(RADIANS(E905))+COS(RADIANS(G903))*COS(RADIANS(E905))*COS(RADIANS(AQ895))))&gt;90,0,$F$4*$F$5/E904^2*(SIN(RADIANS(G903))*SIN(RADIANS(E905))+COS(RADIANS(G903))*COS(RADIANS(E905))*COS(RADIANS(AQ895))))</f>
        <v>0</v>
      </c>
      <c r="AR903">
        <f>IF(DEGREES(ACOS(SIN(RADIANS(G903))*SIN(RADIANS(E905))+COS(RADIANS(G903))*COS(RADIANS(E905))*COS(RADIANS(AR895))))&gt;90,0,$F$4*$F$5/E904^2*(SIN(RADIANS(G903))*SIN(RADIANS(E905))+COS(RADIANS(G903))*COS(RADIANS(E905))*COS(RADIANS(AR895))))</f>
        <v>0</v>
      </c>
    </row>
    <row r="904" spans="2:44" x14ac:dyDescent="0.5">
      <c r="B904" s="40" t="s">
        <v>785</v>
      </c>
      <c r="E904">
        <f>$F$6*(1-$F$7^2)/(1+$F$7*COS(RADIANS(E898)))</f>
        <v>0</v>
      </c>
      <c r="G904">
        <v>20</v>
      </c>
      <c r="I904">
        <f>IF(DEGREES(ACOS(SIN(RADIANS(G904))*SIN(RADIANS(E905))+COS(RADIANS(G904))*COS(RADIANS(E905))*COS(RADIANS(I895))))&gt;90,0,$F$4*$F$5/E904^2*(SIN(RADIANS(G904))*SIN(RADIANS(E905))+COS(RADIANS(G904))*COS(RADIANS(E905))*COS(RADIANS(I895))))</f>
        <v>0</v>
      </c>
      <c r="J904">
        <f>IF(DEGREES(ACOS(SIN(RADIANS(G904))*SIN(RADIANS(E905))+COS(RADIANS(G904))*COS(RADIANS(E905))*COS(RADIANS(J895))))&gt;90,0,$F$4*$F$5/E904^2*(SIN(RADIANS(G904))*SIN(RADIANS(E905))+COS(RADIANS(G904))*COS(RADIANS(E905))*COS(RADIANS(J895))))</f>
        <v>0</v>
      </c>
      <c r="K904">
        <f>IF(DEGREES(ACOS(SIN(RADIANS(G904))*SIN(RADIANS(E905))+COS(RADIANS(G904))*COS(RADIANS(E905))*COS(RADIANS(K895))))&gt;90,0,$F$4*$F$5/E904^2*(SIN(RADIANS(G904))*SIN(RADIANS(E905))+COS(RADIANS(G904))*COS(RADIANS(E905))*COS(RADIANS(K895))))</f>
        <v>0</v>
      </c>
      <c r="L904">
        <f>IF(DEGREES(ACOS(SIN(RADIANS(G904))*SIN(RADIANS(E905))+COS(RADIANS(G904))*COS(RADIANS(E905))*COS(RADIANS(L895))))&gt;90,0,$F$4*$F$5/E904^2*(SIN(RADIANS(G904))*SIN(RADIANS(E905))+COS(RADIANS(G904))*COS(RADIANS(E905))*COS(RADIANS(L895))))</f>
        <v>0</v>
      </c>
      <c r="M904">
        <f>IF(DEGREES(ACOS(SIN(RADIANS(G904))*SIN(RADIANS(E905))+COS(RADIANS(G904))*COS(RADIANS(E905))*COS(RADIANS(M895))))&gt;90,0,$F$4*$F$5/E904^2*(SIN(RADIANS(G904))*SIN(RADIANS(E905))+COS(RADIANS(G904))*COS(RADIANS(E905))*COS(RADIANS(M895))))</f>
        <v>0</v>
      </c>
      <c r="N904">
        <f>IF(DEGREES(ACOS(SIN(RADIANS(G904))*SIN(RADIANS(E905))+COS(RADIANS(G904))*COS(RADIANS(E905))*COS(RADIANS(N895))))&gt;90,0,$F$4*$F$5/E904^2*(SIN(RADIANS(G904))*SIN(RADIANS(E905))+COS(RADIANS(G904))*COS(RADIANS(E905))*COS(RADIANS(N895))))</f>
        <v>0</v>
      </c>
      <c r="O904">
        <f>IF(DEGREES(ACOS(SIN(RADIANS(G904))*SIN(RADIANS(E905))+COS(RADIANS(G904))*COS(RADIANS(E905))*COS(RADIANS(O895))))&gt;90,0,$F$4*$F$5/E904^2*(SIN(RADIANS(G904))*SIN(RADIANS(E905))+COS(RADIANS(G904))*COS(RADIANS(E905))*COS(RADIANS(O895))))</f>
        <v>0</v>
      </c>
      <c r="P904">
        <f>IF(DEGREES(ACOS(SIN(RADIANS(G904))*SIN(RADIANS(E905))+COS(RADIANS(G904))*COS(RADIANS(E905))*COS(RADIANS(P895))))&gt;90,0,$F$4*$F$5/E904^2*(SIN(RADIANS(G904))*SIN(RADIANS(E905))+COS(RADIANS(G904))*COS(RADIANS(E905))*COS(RADIANS(P895))))</f>
        <v>0</v>
      </c>
      <c r="Q904">
        <f>IF(DEGREES(ACOS(SIN(RADIANS(G904))*SIN(RADIANS(E905))+COS(RADIANS(G904))*COS(RADIANS(E905))*COS(RADIANS(Q895))))&gt;90,0,$F$4*$F$5/E904^2*(SIN(RADIANS(G904))*SIN(RADIANS(E905))+COS(RADIANS(G904))*COS(RADIANS(E905))*COS(RADIANS(Q895))))</f>
        <v>0</v>
      </c>
      <c r="R904" t="e">
        <f>IF(DEGREES(ACOS(SIN(RADIANS(G904))*SIN(RADIANS(E905))+COS(RADIANS(G904))*COS(RADIANS(E905))*COS(RADIANS(R895))))&gt;90,0,$F$4*$F$5/E904^2*(SIN(RADIANS(G904))*SIN(RADIANS(E905))+COS(RADIANS(G904))*COS(RADIANS(E905))*COS(RADIANS(R895))))</f>
        <v>#DIV/0!</v>
      </c>
      <c r="S904" t="e">
        <f>IF(DEGREES(ACOS(SIN(RADIANS(G904))*SIN(RADIANS(E905))+COS(RADIANS(G904))*COS(RADIANS(E905))*COS(RADIANS(S895))))&gt;90,0,$F$4*$F$5/E904^2*(SIN(RADIANS(G904))*SIN(RADIANS(E905))+COS(RADIANS(G904))*COS(RADIANS(E905))*COS(RADIANS(S895))))</f>
        <v>#DIV/0!</v>
      </c>
      <c r="T904" t="e">
        <f>IF(DEGREES(ACOS(SIN(RADIANS(G904))*SIN(RADIANS(E905))+COS(RADIANS(G904))*COS(RADIANS(E905))*COS(RADIANS(T895))))&gt;90,0,$F$4*$F$5/E904^2*(SIN(RADIANS(G904))*SIN(RADIANS(E905))+COS(RADIANS(G904))*COS(RADIANS(E905))*COS(RADIANS(T895))))</f>
        <v>#DIV/0!</v>
      </c>
      <c r="U904" t="e">
        <f>IF(DEGREES(ACOS(SIN(RADIANS(G904))*SIN(RADIANS(E905))+COS(RADIANS(G904))*COS(RADIANS(E905))*COS(RADIANS(U895))))&gt;90,0,$F$4*$F$5/E904^2*(SIN(RADIANS(G904))*SIN(RADIANS(E905))+COS(RADIANS(G904))*COS(RADIANS(E905))*COS(RADIANS(U895))))</f>
        <v>#DIV/0!</v>
      </c>
      <c r="V904" t="e">
        <f>IF(DEGREES(ACOS(SIN(RADIANS(G904))*SIN(RADIANS(E905))+COS(RADIANS(G904))*COS(RADIANS(E905))*COS(RADIANS(V895))))&gt;90,0,$F$4*$F$5/E904^2*(SIN(RADIANS(G904))*SIN(RADIANS(E905))+COS(RADIANS(G904))*COS(RADIANS(E905))*COS(RADIANS(V895))))</f>
        <v>#DIV/0!</v>
      </c>
      <c r="W904" t="e">
        <f>IF(DEGREES(ACOS(SIN(RADIANS(G904))*SIN(RADIANS(E905))+COS(RADIANS(G904))*COS(RADIANS(E905))*COS(RADIANS(W895))))&gt;90,0,$F$4*$F$5/E904^2*(SIN(RADIANS(G904))*SIN(RADIANS(E905))+COS(RADIANS(G904))*COS(RADIANS(E905))*COS(RADIANS(W895))))</f>
        <v>#DIV/0!</v>
      </c>
      <c r="X904" t="e">
        <f>IF(DEGREES(ACOS(SIN(RADIANS(G904))*SIN(RADIANS(E905))+COS(RADIANS(G904))*COS(RADIANS(E905))*COS(RADIANS(X895))))&gt;90,0,$F$4*$F$5/E904^2*(SIN(RADIANS(G904))*SIN(RADIANS(E905))+COS(RADIANS(G904))*COS(RADIANS(E905))*COS(RADIANS(X895))))</f>
        <v>#DIV/0!</v>
      </c>
      <c r="Y904" t="e">
        <f>IF(DEGREES(ACOS(SIN(RADIANS(G904))*SIN(RADIANS(E905))+COS(RADIANS(G904))*COS(RADIANS(E905))*COS(RADIANS(Y895))))&gt;90,0,$F$4*$F$5/E904^2*(SIN(RADIANS(G904))*SIN(RADIANS(E905))+COS(RADIANS(G904))*COS(RADIANS(E905))*COS(RADIANS(Y895))))</f>
        <v>#DIV/0!</v>
      </c>
      <c r="Z904" t="e">
        <f>IF(DEGREES(ACOS(SIN(RADIANS(G904))*SIN(RADIANS(E905))+COS(RADIANS(G904))*COS(RADIANS(E905))*COS(RADIANS(Z895))))&gt;90,0,$F$4*$F$5/E904^2*(SIN(RADIANS(G904))*SIN(RADIANS(E905))+COS(RADIANS(G904))*COS(RADIANS(E905))*COS(RADIANS(Z895))))</f>
        <v>#DIV/0!</v>
      </c>
      <c r="AA904" t="e">
        <f>IF(DEGREES(ACOS(SIN(RADIANS(G904))*SIN(RADIANS(E905))+COS(RADIANS(G904))*COS(RADIANS(E905))*COS(RADIANS(AA895))))&gt;90,0,$F$4*$F$5/E904^2*(SIN(RADIANS(G904))*SIN(RADIANS(E905))+COS(RADIANS(G904))*COS(RADIANS(E905))*COS(RADIANS(AA895))))</f>
        <v>#DIV/0!</v>
      </c>
      <c r="AB904" t="e">
        <f>IF(DEGREES(ACOS(SIN(RADIANS(G904))*SIN(RADIANS(E905))+COS(RADIANS(G904))*COS(RADIANS(E905))*COS(RADIANS(AB895))))&gt;90,0,$F$4*$F$5/E904^2*(SIN(RADIANS(G904))*SIN(RADIANS(E905))+COS(RADIANS(G904))*COS(RADIANS(E905))*COS(RADIANS(AB895))))</f>
        <v>#DIV/0!</v>
      </c>
      <c r="AC904" t="e">
        <f>IF(DEGREES(ACOS(SIN(RADIANS(G904))*SIN(RADIANS(E905))+COS(RADIANS(G904))*COS(RADIANS(E905))*COS(RADIANS(AC895))))&gt;90,0,$F$4*$F$5/E904^2*(SIN(RADIANS(G904))*SIN(RADIANS(E905))+COS(RADIANS(G904))*COS(RADIANS(E905))*COS(RADIANS(AC895))))</f>
        <v>#DIV/0!</v>
      </c>
      <c r="AD904" t="e">
        <f>IF(DEGREES(ACOS(SIN(RADIANS(G904))*SIN(RADIANS(E905))+COS(RADIANS(G904))*COS(RADIANS(E905))*COS(RADIANS(AD895))))&gt;90,0,$F$4*$F$5/E904^2*(SIN(RADIANS(G904))*SIN(RADIANS(E905))+COS(RADIANS(G904))*COS(RADIANS(E905))*COS(RADIANS(AD895))))</f>
        <v>#DIV/0!</v>
      </c>
      <c r="AE904" t="e">
        <f>IF(DEGREES(ACOS(SIN(RADIANS(G904))*SIN(RADIANS(E905))+COS(RADIANS(G904))*COS(RADIANS(E905))*COS(RADIANS(AE895))))&gt;90,0,$F$4*$F$5/E904^2*(SIN(RADIANS(G904))*SIN(RADIANS(E905))+COS(RADIANS(G904))*COS(RADIANS(E905))*COS(RADIANS(AE895))))</f>
        <v>#DIV/0!</v>
      </c>
      <c r="AF904" t="e">
        <f>IF(DEGREES(ACOS(SIN(RADIANS(G904))*SIN(RADIANS(E905))+COS(RADIANS(G904))*COS(RADIANS(E905))*COS(RADIANS(AF895))))&gt;90,0,$F$4*$F$5/E904^2*(SIN(RADIANS(G904))*SIN(RADIANS(E905))+COS(RADIANS(G904))*COS(RADIANS(E905))*COS(RADIANS(AF895))))</f>
        <v>#DIV/0!</v>
      </c>
      <c r="AG904" t="e">
        <f>IF(DEGREES(ACOS(SIN(RADIANS(G904))*SIN(RADIANS(E905))+COS(RADIANS(G904))*COS(RADIANS(E905))*COS(RADIANS(AG895))))&gt;90,0,$F$4*$F$5/E904^2*(SIN(RADIANS(G904))*SIN(RADIANS(E905))+COS(RADIANS(G904))*COS(RADIANS(E905))*COS(RADIANS(AG895))))</f>
        <v>#DIV/0!</v>
      </c>
      <c r="AH904" t="e">
        <f>IF(DEGREES(ACOS(SIN(RADIANS(G904))*SIN(RADIANS(E905))+COS(RADIANS(G904))*COS(RADIANS(E905))*COS(RADIANS(AH895))))&gt;90,0,$F$4*$F$5/E904^2*(SIN(RADIANS(G904))*SIN(RADIANS(E905))+COS(RADIANS(G904))*COS(RADIANS(E905))*COS(RADIANS(AH895))))</f>
        <v>#DIV/0!</v>
      </c>
      <c r="AI904" t="e">
        <f>IF(DEGREES(ACOS(SIN(RADIANS(G904))*SIN(RADIANS(E905))+COS(RADIANS(G904))*COS(RADIANS(E905))*COS(RADIANS(AI895))))&gt;90,0,$F$4*$F$5/E904^2*(SIN(RADIANS(G904))*SIN(RADIANS(E905))+COS(RADIANS(G904))*COS(RADIANS(E905))*COS(RADIANS(AI895))))</f>
        <v>#DIV/0!</v>
      </c>
      <c r="AJ904" t="e">
        <f>IF(DEGREES(ACOS(SIN(RADIANS(G904))*SIN(RADIANS(E905))+COS(RADIANS(G904))*COS(RADIANS(E905))*COS(RADIANS(AJ895))))&gt;90,0,$F$4*$F$5/E904^2*(SIN(RADIANS(G904))*SIN(RADIANS(E905))+COS(RADIANS(G904))*COS(RADIANS(E905))*COS(RADIANS(AJ895))))</f>
        <v>#DIV/0!</v>
      </c>
      <c r="AK904">
        <f>IF(DEGREES(ACOS(SIN(RADIANS(G904))*SIN(RADIANS(E905))+COS(RADIANS(G904))*COS(RADIANS(E905))*COS(RADIANS(AK895))))&gt;90,0,$F$4*$F$5/E904^2*(SIN(RADIANS(G904))*SIN(RADIANS(E905))+COS(RADIANS(G904))*COS(RADIANS(E905))*COS(RADIANS(AK895))))</f>
        <v>0</v>
      </c>
      <c r="AL904">
        <f>IF(DEGREES(ACOS(SIN(RADIANS(G904))*SIN(RADIANS(E905))+COS(RADIANS(G904))*COS(RADIANS(E905))*COS(RADIANS(AL895))))&gt;90,0,$F$4*$F$5/E904^2*(SIN(RADIANS(G904))*SIN(RADIANS(E905))+COS(RADIANS(G904))*COS(RADIANS(E905))*COS(RADIANS(AL895))))</f>
        <v>0</v>
      </c>
      <c r="AM904">
        <f>IF(DEGREES(ACOS(SIN(RADIANS(G904))*SIN(RADIANS(E905))+COS(RADIANS(G904))*COS(RADIANS(E905))*COS(RADIANS(AM895))))&gt;90,0,$F$4*$F$5/E904^2*(SIN(RADIANS(G904))*SIN(RADIANS(E905))+COS(RADIANS(G904))*COS(RADIANS(E905))*COS(RADIANS(AM895))))</f>
        <v>0</v>
      </c>
      <c r="AN904">
        <f>IF(DEGREES(ACOS(SIN(RADIANS(G904))*SIN(RADIANS(E905))+COS(RADIANS(G904))*COS(RADIANS(E905))*COS(RADIANS(AN895))))&gt;90,0,$F$4*$F$5/E904^2*(SIN(RADIANS(G904))*SIN(RADIANS(E905))+COS(RADIANS(G904))*COS(RADIANS(E905))*COS(RADIANS(AN895))))</f>
        <v>0</v>
      </c>
      <c r="AO904">
        <f>IF(DEGREES(ACOS(SIN(RADIANS(G904))*SIN(RADIANS(E905))+COS(RADIANS(G904))*COS(RADIANS(E905))*COS(RADIANS(AO895))))&gt;90,0,$F$4*$F$5/E904^2*(SIN(RADIANS(G904))*SIN(RADIANS(E905))+COS(RADIANS(G904))*COS(RADIANS(E905))*COS(RADIANS(AO895))))</f>
        <v>0</v>
      </c>
      <c r="AP904">
        <f>IF(DEGREES(ACOS(SIN(RADIANS(G904))*SIN(RADIANS(E905))+COS(RADIANS(G904))*COS(RADIANS(E905))*COS(RADIANS(AP895))))&gt;90,0,$F$4*$F$5/E904^2*(SIN(RADIANS(G904))*SIN(RADIANS(E905))+COS(RADIANS(G904))*COS(RADIANS(E905))*COS(RADIANS(AP895))))</f>
        <v>0</v>
      </c>
      <c r="AQ904">
        <f>IF(DEGREES(ACOS(SIN(RADIANS(G904))*SIN(RADIANS(E905))+COS(RADIANS(G904))*COS(RADIANS(E905))*COS(RADIANS(AQ895))))&gt;90,0,$F$4*$F$5/E904^2*(SIN(RADIANS(G904))*SIN(RADIANS(E905))+COS(RADIANS(G904))*COS(RADIANS(E905))*COS(RADIANS(AQ895))))</f>
        <v>0</v>
      </c>
      <c r="AR904">
        <f>IF(DEGREES(ACOS(SIN(RADIANS(G904))*SIN(RADIANS(E905))+COS(RADIANS(G904))*COS(RADIANS(E905))*COS(RADIANS(AR895))))&gt;90,0,$F$4*$F$5/E904^2*(SIN(RADIANS(G904))*SIN(RADIANS(E905))+COS(RADIANS(G904))*COS(RADIANS(E905))*COS(RADIANS(AR895))))</f>
        <v>0</v>
      </c>
    </row>
    <row r="905" spans="2:44" x14ac:dyDescent="0.5">
      <c r="B905" s="40" t="s">
        <v>735</v>
      </c>
      <c r="E905">
        <f>IF($F$8&gt;90,180-$F$8,$F$8)*SIN(RADIANS(E899))</f>
        <v>0</v>
      </c>
      <c r="G905">
        <v>10</v>
      </c>
      <c r="I905">
        <f>IF(DEGREES(ACOS(SIN(RADIANS(G905))*SIN(RADIANS(E905))+COS(RADIANS(G905))*COS(RADIANS(E905))*COS(RADIANS(I895))))&gt;90,0,$F$4*$F$5/E904^2*(SIN(RADIANS(G905))*SIN(RADIANS(E905))+COS(RADIANS(G905))*COS(RADIANS(E905))*COS(RADIANS(I895))))</f>
        <v>0</v>
      </c>
      <c r="J905">
        <f>IF(DEGREES(ACOS(SIN(RADIANS(G905))*SIN(RADIANS(E905))+COS(RADIANS(G905))*COS(RADIANS(E905))*COS(RADIANS(J895))))&gt;90,0,$F$4*$F$5/E904^2*(SIN(RADIANS(G905))*SIN(RADIANS(E905))+COS(RADIANS(G905))*COS(RADIANS(E905))*COS(RADIANS(J895))))</f>
        <v>0</v>
      </c>
      <c r="K905">
        <f>IF(DEGREES(ACOS(SIN(RADIANS(G905))*SIN(RADIANS(E905))+COS(RADIANS(G905))*COS(RADIANS(E905))*COS(RADIANS(K895))))&gt;90,0,$F$4*$F$5/E904^2*(SIN(RADIANS(G905))*SIN(RADIANS(E905))+COS(RADIANS(G905))*COS(RADIANS(E905))*COS(RADIANS(K895))))</f>
        <v>0</v>
      </c>
      <c r="L905">
        <f>IF(DEGREES(ACOS(SIN(RADIANS(G905))*SIN(RADIANS(E905))+COS(RADIANS(G905))*COS(RADIANS(E905))*COS(RADIANS(L895))))&gt;90,0,$F$4*$F$5/E904^2*(SIN(RADIANS(G905))*SIN(RADIANS(E905))+COS(RADIANS(G905))*COS(RADIANS(E905))*COS(RADIANS(L895))))</f>
        <v>0</v>
      </c>
      <c r="M905">
        <f>IF(DEGREES(ACOS(SIN(RADIANS(G905))*SIN(RADIANS(E905))+COS(RADIANS(G905))*COS(RADIANS(E905))*COS(RADIANS(M895))))&gt;90,0,$F$4*$F$5/E904^2*(SIN(RADIANS(G905))*SIN(RADIANS(E905))+COS(RADIANS(G905))*COS(RADIANS(E905))*COS(RADIANS(M895))))</f>
        <v>0</v>
      </c>
      <c r="N905">
        <f>IF(DEGREES(ACOS(SIN(RADIANS(G905))*SIN(RADIANS(E905))+COS(RADIANS(G905))*COS(RADIANS(E905))*COS(RADIANS(N895))))&gt;90,0,$F$4*$F$5/E904^2*(SIN(RADIANS(G905))*SIN(RADIANS(E905))+COS(RADIANS(G905))*COS(RADIANS(E905))*COS(RADIANS(N895))))</f>
        <v>0</v>
      </c>
      <c r="O905">
        <f>IF(DEGREES(ACOS(SIN(RADIANS(G905))*SIN(RADIANS(E905))+COS(RADIANS(G905))*COS(RADIANS(E905))*COS(RADIANS(O895))))&gt;90,0,$F$4*$F$5/E904^2*(SIN(RADIANS(G905))*SIN(RADIANS(E905))+COS(RADIANS(G905))*COS(RADIANS(E905))*COS(RADIANS(O895))))</f>
        <v>0</v>
      </c>
      <c r="P905">
        <f>IF(DEGREES(ACOS(SIN(RADIANS(G905))*SIN(RADIANS(E905))+COS(RADIANS(G905))*COS(RADIANS(E905))*COS(RADIANS(P895))))&gt;90,0,$F$4*$F$5/E904^2*(SIN(RADIANS(G905))*SIN(RADIANS(E905))+COS(RADIANS(G905))*COS(RADIANS(E905))*COS(RADIANS(P895))))</f>
        <v>0</v>
      </c>
      <c r="Q905">
        <f>IF(DEGREES(ACOS(SIN(RADIANS(G905))*SIN(RADIANS(E905))+COS(RADIANS(G905))*COS(RADIANS(E905))*COS(RADIANS(Q895))))&gt;90,0,$F$4*$F$5/E904^2*(SIN(RADIANS(G905))*SIN(RADIANS(E905))+COS(RADIANS(G905))*COS(RADIANS(E905))*COS(RADIANS(Q895))))</f>
        <v>0</v>
      </c>
      <c r="R905" t="e">
        <f>IF(DEGREES(ACOS(SIN(RADIANS(G905))*SIN(RADIANS(E905))+COS(RADIANS(G905))*COS(RADIANS(E905))*COS(RADIANS(R895))))&gt;90,0,$F$4*$F$5/E904^2*(SIN(RADIANS(G905))*SIN(RADIANS(E905))+COS(RADIANS(G905))*COS(RADIANS(E905))*COS(RADIANS(R895))))</f>
        <v>#DIV/0!</v>
      </c>
      <c r="S905" t="e">
        <f>IF(DEGREES(ACOS(SIN(RADIANS(G905))*SIN(RADIANS(E905))+COS(RADIANS(G905))*COS(RADIANS(E905))*COS(RADIANS(S895))))&gt;90,0,$F$4*$F$5/E904^2*(SIN(RADIANS(G905))*SIN(RADIANS(E905))+COS(RADIANS(G905))*COS(RADIANS(E905))*COS(RADIANS(S895))))</f>
        <v>#DIV/0!</v>
      </c>
      <c r="T905" t="e">
        <f>IF(DEGREES(ACOS(SIN(RADIANS(G905))*SIN(RADIANS(E905))+COS(RADIANS(G905))*COS(RADIANS(E905))*COS(RADIANS(T895))))&gt;90,0,$F$4*$F$5/E904^2*(SIN(RADIANS(G905))*SIN(RADIANS(E905))+COS(RADIANS(G905))*COS(RADIANS(E905))*COS(RADIANS(T895))))</f>
        <v>#DIV/0!</v>
      </c>
      <c r="U905" t="e">
        <f>IF(DEGREES(ACOS(SIN(RADIANS(G905))*SIN(RADIANS(E905))+COS(RADIANS(G905))*COS(RADIANS(E905))*COS(RADIANS(U895))))&gt;90,0,$F$4*$F$5/E904^2*(SIN(RADIANS(G905))*SIN(RADIANS(E905))+COS(RADIANS(G905))*COS(RADIANS(E905))*COS(RADIANS(U895))))</f>
        <v>#DIV/0!</v>
      </c>
      <c r="V905" t="e">
        <f>IF(DEGREES(ACOS(SIN(RADIANS(G905))*SIN(RADIANS(E905))+COS(RADIANS(G905))*COS(RADIANS(E905))*COS(RADIANS(V895))))&gt;90,0,$F$4*$F$5/E904^2*(SIN(RADIANS(G905))*SIN(RADIANS(E905))+COS(RADIANS(G905))*COS(RADIANS(E905))*COS(RADIANS(V895))))</f>
        <v>#DIV/0!</v>
      </c>
      <c r="W905" t="e">
        <f>IF(DEGREES(ACOS(SIN(RADIANS(G905))*SIN(RADIANS(E905))+COS(RADIANS(G905))*COS(RADIANS(E905))*COS(RADIANS(W895))))&gt;90,0,$F$4*$F$5/E904^2*(SIN(RADIANS(G905))*SIN(RADIANS(E905))+COS(RADIANS(G905))*COS(RADIANS(E905))*COS(RADIANS(W895))))</f>
        <v>#DIV/0!</v>
      </c>
      <c r="X905" t="e">
        <f>IF(DEGREES(ACOS(SIN(RADIANS(G905))*SIN(RADIANS(E905))+COS(RADIANS(G905))*COS(RADIANS(E905))*COS(RADIANS(X895))))&gt;90,0,$F$4*$F$5/E904^2*(SIN(RADIANS(G905))*SIN(RADIANS(E905))+COS(RADIANS(G905))*COS(RADIANS(E905))*COS(RADIANS(X895))))</f>
        <v>#DIV/0!</v>
      </c>
      <c r="Y905" t="e">
        <f>IF(DEGREES(ACOS(SIN(RADIANS(G905))*SIN(RADIANS(E905))+COS(RADIANS(G905))*COS(RADIANS(E905))*COS(RADIANS(Y895))))&gt;90,0,$F$4*$F$5/E904^2*(SIN(RADIANS(G905))*SIN(RADIANS(E905))+COS(RADIANS(G905))*COS(RADIANS(E905))*COS(RADIANS(Y895))))</f>
        <v>#DIV/0!</v>
      </c>
      <c r="Z905" t="e">
        <f>IF(DEGREES(ACOS(SIN(RADIANS(G905))*SIN(RADIANS(E905))+COS(RADIANS(G905))*COS(RADIANS(E905))*COS(RADIANS(Z895))))&gt;90,0,$F$4*$F$5/E904^2*(SIN(RADIANS(G905))*SIN(RADIANS(E905))+COS(RADIANS(G905))*COS(RADIANS(E905))*COS(RADIANS(Z895))))</f>
        <v>#DIV/0!</v>
      </c>
      <c r="AA905" t="e">
        <f>IF(DEGREES(ACOS(SIN(RADIANS(G905))*SIN(RADIANS(E905))+COS(RADIANS(G905))*COS(RADIANS(E905))*COS(RADIANS(AA895))))&gt;90,0,$F$4*$F$5/E904^2*(SIN(RADIANS(G905))*SIN(RADIANS(E905))+COS(RADIANS(G905))*COS(RADIANS(E905))*COS(RADIANS(AA895))))</f>
        <v>#DIV/0!</v>
      </c>
      <c r="AB905" t="e">
        <f>IF(DEGREES(ACOS(SIN(RADIANS(G905))*SIN(RADIANS(E905))+COS(RADIANS(G905))*COS(RADIANS(E905))*COS(RADIANS(AB895))))&gt;90,0,$F$4*$F$5/E904^2*(SIN(RADIANS(G905))*SIN(RADIANS(E905))+COS(RADIANS(G905))*COS(RADIANS(E905))*COS(RADIANS(AB895))))</f>
        <v>#DIV/0!</v>
      </c>
      <c r="AC905" t="e">
        <f>IF(DEGREES(ACOS(SIN(RADIANS(G905))*SIN(RADIANS(E905))+COS(RADIANS(G905))*COS(RADIANS(E905))*COS(RADIANS(AC895))))&gt;90,0,$F$4*$F$5/E904^2*(SIN(RADIANS(G905))*SIN(RADIANS(E905))+COS(RADIANS(G905))*COS(RADIANS(E905))*COS(RADIANS(AC895))))</f>
        <v>#DIV/0!</v>
      </c>
      <c r="AD905" t="e">
        <f>IF(DEGREES(ACOS(SIN(RADIANS(G905))*SIN(RADIANS(E905))+COS(RADIANS(G905))*COS(RADIANS(E905))*COS(RADIANS(AD895))))&gt;90,0,$F$4*$F$5/E904^2*(SIN(RADIANS(G905))*SIN(RADIANS(E905))+COS(RADIANS(G905))*COS(RADIANS(E905))*COS(RADIANS(AD895))))</f>
        <v>#DIV/0!</v>
      </c>
      <c r="AE905" t="e">
        <f>IF(DEGREES(ACOS(SIN(RADIANS(G905))*SIN(RADIANS(E905))+COS(RADIANS(G905))*COS(RADIANS(E905))*COS(RADIANS(AE895))))&gt;90,0,$F$4*$F$5/E904^2*(SIN(RADIANS(G905))*SIN(RADIANS(E905))+COS(RADIANS(G905))*COS(RADIANS(E905))*COS(RADIANS(AE895))))</f>
        <v>#DIV/0!</v>
      </c>
      <c r="AF905" t="e">
        <f>IF(DEGREES(ACOS(SIN(RADIANS(G905))*SIN(RADIANS(E905))+COS(RADIANS(G905))*COS(RADIANS(E905))*COS(RADIANS(AF895))))&gt;90,0,$F$4*$F$5/E904^2*(SIN(RADIANS(G905))*SIN(RADIANS(E905))+COS(RADIANS(G905))*COS(RADIANS(E905))*COS(RADIANS(AF895))))</f>
        <v>#DIV/0!</v>
      </c>
      <c r="AG905" t="e">
        <f>IF(DEGREES(ACOS(SIN(RADIANS(G905))*SIN(RADIANS(E905))+COS(RADIANS(G905))*COS(RADIANS(E905))*COS(RADIANS(AG895))))&gt;90,0,$F$4*$F$5/E904^2*(SIN(RADIANS(G905))*SIN(RADIANS(E905))+COS(RADIANS(G905))*COS(RADIANS(E905))*COS(RADIANS(AG895))))</f>
        <v>#DIV/0!</v>
      </c>
      <c r="AH905" t="e">
        <f>IF(DEGREES(ACOS(SIN(RADIANS(G905))*SIN(RADIANS(E905))+COS(RADIANS(G905))*COS(RADIANS(E905))*COS(RADIANS(AH895))))&gt;90,0,$F$4*$F$5/E904^2*(SIN(RADIANS(G905))*SIN(RADIANS(E905))+COS(RADIANS(G905))*COS(RADIANS(E905))*COS(RADIANS(AH895))))</f>
        <v>#DIV/0!</v>
      </c>
      <c r="AI905" t="e">
        <f>IF(DEGREES(ACOS(SIN(RADIANS(G905))*SIN(RADIANS(E905))+COS(RADIANS(G905))*COS(RADIANS(E905))*COS(RADIANS(AI895))))&gt;90,0,$F$4*$F$5/E904^2*(SIN(RADIANS(G905))*SIN(RADIANS(E905))+COS(RADIANS(G905))*COS(RADIANS(E905))*COS(RADIANS(AI895))))</f>
        <v>#DIV/0!</v>
      </c>
      <c r="AJ905" t="e">
        <f>IF(DEGREES(ACOS(SIN(RADIANS(G905))*SIN(RADIANS(E905))+COS(RADIANS(G905))*COS(RADIANS(E905))*COS(RADIANS(AJ895))))&gt;90,0,$F$4*$F$5/E904^2*(SIN(RADIANS(G905))*SIN(RADIANS(E905))+COS(RADIANS(G905))*COS(RADIANS(E905))*COS(RADIANS(AJ895))))</f>
        <v>#DIV/0!</v>
      </c>
      <c r="AK905">
        <f>IF(DEGREES(ACOS(SIN(RADIANS(G905))*SIN(RADIANS(E905))+COS(RADIANS(G905))*COS(RADIANS(E905))*COS(RADIANS(AK895))))&gt;90,0,$F$4*$F$5/E904^2*(SIN(RADIANS(G905))*SIN(RADIANS(E905))+COS(RADIANS(G905))*COS(RADIANS(E905))*COS(RADIANS(AK895))))</f>
        <v>0</v>
      </c>
      <c r="AL905">
        <f>IF(DEGREES(ACOS(SIN(RADIANS(G905))*SIN(RADIANS(E905))+COS(RADIANS(G905))*COS(RADIANS(E905))*COS(RADIANS(AL895))))&gt;90,0,$F$4*$F$5/E904^2*(SIN(RADIANS(G905))*SIN(RADIANS(E905))+COS(RADIANS(G905))*COS(RADIANS(E905))*COS(RADIANS(AL895))))</f>
        <v>0</v>
      </c>
      <c r="AM905">
        <f>IF(DEGREES(ACOS(SIN(RADIANS(G905))*SIN(RADIANS(E905))+COS(RADIANS(G905))*COS(RADIANS(E905))*COS(RADIANS(AM895))))&gt;90,0,$F$4*$F$5/E904^2*(SIN(RADIANS(G905))*SIN(RADIANS(E905))+COS(RADIANS(G905))*COS(RADIANS(E905))*COS(RADIANS(AM895))))</f>
        <v>0</v>
      </c>
      <c r="AN905">
        <f>IF(DEGREES(ACOS(SIN(RADIANS(G905))*SIN(RADIANS(E905))+COS(RADIANS(G905))*COS(RADIANS(E905))*COS(RADIANS(AN895))))&gt;90,0,$F$4*$F$5/E904^2*(SIN(RADIANS(G905))*SIN(RADIANS(E905))+COS(RADIANS(G905))*COS(RADIANS(E905))*COS(RADIANS(AN895))))</f>
        <v>0</v>
      </c>
      <c r="AO905">
        <f>IF(DEGREES(ACOS(SIN(RADIANS(G905))*SIN(RADIANS(E905))+COS(RADIANS(G905))*COS(RADIANS(E905))*COS(RADIANS(AO895))))&gt;90,0,$F$4*$F$5/E904^2*(SIN(RADIANS(G905))*SIN(RADIANS(E905))+COS(RADIANS(G905))*COS(RADIANS(E905))*COS(RADIANS(AO895))))</f>
        <v>0</v>
      </c>
      <c r="AP905">
        <f>IF(DEGREES(ACOS(SIN(RADIANS(G905))*SIN(RADIANS(E905))+COS(RADIANS(G905))*COS(RADIANS(E905))*COS(RADIANS(AP895))))&gt;90,0,$F$4*$F$5/E904^2*(SIN(RADIANS(G905))*SIN(RADIANS(E905))+COS(RADIANS(G905))*COS(RADIANS(E905))*COS(RADIANS(AP895))))</f>
        <v>0</v>
      </c>
      <c r="AQ905">
        <f>IF(DEGREES(ACOS(SIN(RADIANS(G905))*SIN(RADIANS(E905))+COS(RADIANS(G905))*COS(RADIANS(E905))*COS(RADIANS(AQ895))))&gt;90,0,$F$4*$F$5/E904^2*(SIN(RADIANS(G905))*SIN(RADIANS(E905))+COS(RADIANS(G905))*COS(RADIANS(E905))*COS(RADIANS(AQ895))))</f>
        <v>0</v>
      </c>
      <c r="AR905">
        <f>IF(DEGREES(ACOS(SIN(RADIANS(G905))*SIN(RADIANS(E905))+COS(RADIANS(G905))*COS(RADIANS(E905))*COS(RADIANS(AR895))))&gt;90,0,$F$4*$F$5/E904^2*(SIN(RADIANS(G905))*SIN(RADIANS(E905))+COS(RADIANS(G905))*COS(RADIANS(E905))*COS(RADIANS(AR895))))</f>
        <v>0</v>
      </c>
    </row>
    <row r="906" spans="2:44" x14ac:dyDescent="0.5">
      <c r="B906" s="40" t="s">
        <v>786</v>
      </c>
      <c r="E906">
        <f>IF($F$10=0,IF(E897&lt;360,E897,E897-360),($F$10+1)*E897)</f>
        <v>10</v>
      </c>
      <c r="G906">
        <v>0</v>
      </c>
      <c r="I906">
        <f>IF(DEGREES(ACOS(SIN(RADIANS(G906))*SIN(RADIANS(E905))+COS(RADIANS(G906))*COS(RADIANS(E905))*COS(RADIANS(I895))))&gt;90,0,$F$4*$F$5/E904^2*(SIN(RADIANS(G906))*SIN(RADIANS(E905))+COS(RADIANS(G906))*COS(RADIANS(E905))*COS(RADIANS(I895))))</f>
        <v>0</v>
      </c>
      <c r="J906">
        <f>IF(DEGREES(ACOS(SIN(RADIANS(G906))*SIN(RADIANS(E905))+COS(RADIANS(G906))*COS(RADIANS(E905))*COS(RADIANS(J895))))&gt;90,0,$F$4*$F$5/E904^2*(SIN(RADIANS(G906))*SIN(RADIANS(E905))+COS(RADIANS(G906))*COS(RADIANS(E905))*COS(RADIANS(J895))))</f>
        <v>0</v>
      </c>
      <c r="K906">
        <f>IF(DEGREES(ACOS(SIN(RADIANS(G906))*SIN(RADIANS(E905))+COS(RADIANS(G906))*COS(RADIANS(E905))*COS(RADIANS(K895))))&gt;90,0,$F$4*$F$5/E904^2*(SIN(RADIANS(G906))*SIN(RADIANS(E905))+COS(RADIANS(G906))*COS(RADIANS(E905))*COS(RADIANS(K895))))</f>
        <v>0</v>
      </c>
      <c r="L906">
        <f>IF(DEGREES(ACOS(SIN(RADIANS(G906))*SIN(RADIANS(E905))+COS(RADIANS(G906))*COS(RADIANS(E905))*COS(RADIANS(L895))))&gt;90,0,$F$4*$F$5/E904^2*(SIN(RADIANS(G906))*SIN(RADIANS(E905))+COS(RADIANS(G906))*COS(RADIANS(E905))*COS(RADIANS(L895))))</f>
        <v>0</v>
      </c>
      <c r="M906">
        <f>IF(DEGREES(ACOS(SIN(RADIANS(G906))*SIN(RADIANS(E905))+COS(RADIANS(G906))*COS(RADIANS(E905))*COS(RADIANS(M895))))&gt;90,0,$F$4*$F$5/E904^2*(SIN(RADIANS(G906))*SIN(RADIANS(E905))+COS(RADIANS(G906))*COS(RADIANS(E905))*COS(RADIANS(M895))))</f>
        <v>0</v>
      </c>
      <c r="N906">
        <f>IF(DEGREES(ACOS(SIN(RADIANS(G906))*SIN(RADIANS(E905))+COS(RADIANS(G906))*COS(RADIANS(E905))*COS(RADIANS(N895))))&gt;90,0,$F$4*$F$5/E904^2*(SIN(RADIANS(G906))*SIN(RADIANS(E905))+COS(RADIANS(G906))*COS(RADIANS(E905))*COS(RADIANS(N895))))</f>
        <v>0</v>
      </c>
      <c r="O906">
        <f>IF(DEGREES(ACOS(SIN(RADIANS(G906))*SIN(RADIANS(E905))+COS(RADIANS(G906))*COS(RADIANS(E905))*COS(RADIANS(O895))))&gt;90,0,$F$4*$F$5/E904^2*(SIN(RADIANS(G906))*SIN(RADIANS(E905))+COS(RADIANS(G906))*COS(RADIANS(E905))*COS(RADIANS(O895))))</f>
        <v>0</v>
      </c>
      <c r="P906">
        <f>IF(DEGREES(ACOS(SIN(RADIANS(G906))*SIN(RADIANS(E905))+COS(RADIANS(G906))*COS(RADIANS(E905))*COS(RADIANS(P895))))&gt;90,0,$F$4*$F$5/E904^2*(SIN(RADIANS(G906))*SIN(RADIANS(E905))+COS(RADIANS(G906))*COS(RADIANS(E905))*COS(RADIANS(P895))))</f>
        <v>0</v>
      </c>
      <c r="Q906">
        <f>IF(DEGREES(ACOS(SIN(RADIANS(G906))*SIN(RADIANS(E905))+COS(RADIANS(G906))*COS(RADIANS(E905))*COS(RADIANS(Q895))))&gt;90,0,$F$4*$F$5/E904^2*(SIN(RADIANS(G906))*SIN(RADIANS(E905))+COS(RADIANS(G906))*COS(RADIANS(E905))*COS(RADIANS(Q895))))</f>
        <v>0</v>
      </c>
      <c r="R906" t="e">
        <f>IF(DEGREES(ACOS(SIN(RADIANS(G906))*SIN(RADIANS(E905))+COS(RADIANS(G906))*COS(RADIANS(E905))*COS(RADIANS(R895))))&gt;90,0,$F$4*$F$5/E904^2*(SIN(RADIANS(G906))*SIN(RADIANS(E905))+COS(RADIANS(G906))*COS(RADIANS(E905))*COS(RADIANS(R895))))</f>
        <v>#DIV/0!</v>
      </c>
      <c r="S906" t="e">
        <f>IF(DEGREES(ACOS(SIN(RADIANS(G906))*SIN(RADIANS(E905))+COS(RADIANS(G906))*COS(RADIANS(E905))*COS(RADIANS(S895))))&gt;90,0,$F$4*$F$5/E904^2*(SIN(RADIANS(G906))*SIN(RADIANS(E905))+COS(RADIANS(G906))*COS(RADIANS(E905))*COS(RADIANS(S895))))</f>
        <v>#DIV/0!</v>
      </c>
      <c r="T906" t="e">
        <f>IF(DEGREES(ACOS(SIN(RADIANS(G906))*SIN(RADIANS(E905))+COS(RADIANS(G906))*COS(RADIANS(E905))*COS(RADIANS(T895))))&gt;90,0,$F$4*$F$5/E904^2*(SIN(RADIANS(G906))*SIN(RADIANS(E905))+COS(RADIANS(G906))*COS(RADIANS(E905))*COS(RADIANS(T895))))</f>
        <v>#DIV/0!</v>
      </c>
      <c r="U906" t="e">
        <f>IF(DEGREES(ACOS(SIN(RADIANS(G906))*SIN(RADIANS(E905))+COS(RADIANS(G906))*COS(RADIANS(E905))*COS(RADIANS(U895))))&gt;90,0,$F$4*$F$5/E904^2*(SIN(RADIANS(G906))*SIN(RADIANS(E905))+COS(RADIANS(G906))*COS(RADIANS(E905))*COS(RADIANS(U895))))</f>
        <v>#DIV/0!</v>
      </c>
      <c r="V906" t="e">
        <f>IF(DEGREES(ACOS(SIN(RADIANS(G906))*SIN(RADIANS(E905))+COS(RADIANS(G906))*COS(RADIANS(E905))*COS(RADIANS(V895))))&gt;90,0,$F$4*$F$5/E904^2*(SIN(RADIANS(G906))*SIN(RADIANS(E905))+COS(RADIANS(G906))*COS(RADIANS(E905))*COS(RADIANS(V895))))</f>
        <v>#DIV/0!</v>
      </c>
      <c r="W906" t="e">
        <f>IF(DEGREES(ACOS(SIN(RADIANS(G906))*SIN(RADIANS(E905))+COS(RADIANS(G906))*COS(RADIANS(E905))*COS(RADIANS(W895))))&gt;90,0,$F$4*$F$5/E904^2*(SIN(RADIANS(G906))*SIN(RADIANS(E905))+COS(RADIANS(G906))*COS(RADIANS(E905))*COS(RADIANS(W895))))</f>
        <v>#DIV/0!</v>
      </c>
      <c r="X906" t="e">
        <f>IF(DEGREES(ACOS(SIN(RADIANS(G906))*SIN(RADIANS(E905))+COS(RADIANS(G906))*COS(RADIANS(E905))*COS(RADIANS(X895))))&gt;90,0,$F$4*$F$5/E904^2*(SIN(RADIANS(G906))*SIN(RADIANS(E905))+COS(RADIANS(G906))*COS(RADIANS(E905))*COS(RADIANS(X895))))</f>
        <v>#DIV/0!</v>
      </c>
      <c r="Y906" t="e">
        <f>IF(DEGREES(ACOS(SIN(RADIANS(G906))*SIN(RADIANS(E905))+COS(RADIANS(G906))*COS(RADIANS(E905))*COS(RADIANS(Y895))))&gt;90,0,$F$4*$F$5/E904^2*(SIN(RADIANS(G906))*SIN(RADIANS(E905))+COS(RADIANS(G906))*COS(RADIANS(E905))*COS(RADIANS(Y895))))</f>
        <v>#DIV/0!</v>
      </c>
      <c r="Z906" t="e">
        <f>IF(DEGREES(ACOS(SIN(RADIANS(G906))*SIN(RADIANS(E905))+COS(RADIANS(G906))*COS(RADIANS(E905))*COS(RADIANS(Z895))))&gt;90,0,$F$4*$F$5/E904^2*(SIN(RADIANS(G906))*SIN(RADIANS(E905))+COS(RADIANS(G906))*COS(RADIANS(E905))*COS(RADIANS(Z895))))</f>
        <v>#DIV/0!</v>
      </c>
      <c r="AA906" t="e">
        <f>IF(DEGREES(ACOS(SIN(RADIANS(G906))*SIN(RADIANS(E905))+COS(RADIANS(G906))*COS(RADIANS(E905))*COS(RADIANS(AA895))))&gt;90,0,$F$4*$F$5/E904^2*(SIN(RADIANS(G906))*SIN(RADIANS(E905))+COS(RADIANS(G906))*COS(RADIANS(E905))*COS(RADIANS(AA895))))</f>
        <v>#DIV/0!</v>
      </c>
      <c r="AB906" t="e">
        <f>IF(DEGREES(ACOS(SIN(RADIANS(G906))*SIN(RADIANS(E905))+COS(RADIANS(G906))*COS(RADIANS(E905))*COS(RADIANS(AB895))))&gt;90,0,$F$4*$F$5/E904^2*(SIN(RADIANS(G906))*SIN(RADIANS(E905))+COS(RADIANS(G906))*COS(RADIANS(E905))*COS(RADIANS(AB895))))</f>
        <v>#DIV/0!</v>
      </c>
      <c r="AC906" t="e">
        <f>IF(DEGREES(ACOS(SIN(RADIANS(G906))*SIN(RADIANS(E905))+COS(RADIANS(G906))*COS(RADIANS(E905))*COS(RADIANS(AC895))))&gt;90,0,$F$4*$F$5/E904^2*(SIN(RADIANS(G906))*SIN(RADIANS(E905))+COS(RADIANS(G906))*COS(RADIANS(E905))*COS(RADIANS(AC895))))</f>
        <v>#DIV/0!</v>
      </c>
      <c r="AD906" t="e">
        <f>IF(DEGREES(ACOS(SIN(RADIANS(G906))*SIN(RADIANS(E905))+COS(RADIANS(G906))*COS(RADIANS(E905))*COS(RADIANS(AD895))))&gt;90,0,$F$4*$F$5/E904^2*(SIN(RADIANS(G906))*SIN(RADIANS(E905))+COS(RADIANS(G906))*COS(RADIANS(E905))*COS(RADIANS(AD895))))</f>
        <v>#DIV/0!</v>
      </c>
      <c r="AE906" t="e">
        <f>IF(DEGREES(ACOS(SIN(RADIANS(G906))*SIN(RADIANS(E905))+COS(RADIANS(G906))*COS(RADIANS(E905))*COS(RADIANS(AE895))))&gt;90,0,$F$4*$F$5/E904^2*(SIN(RADIANS(G906))*SIN(RADIANS(E905))+COS(RADIANS(G906))*COS(RADIANS(E905))*COS(RADIANS(AE895))))</f>
        <v>#DIV/0!</v>
      </c>
      <c r="AF906" t="e">
        <f>IF(DEGREES(ACOS(SIN(RADIANS(G906))*SIN(RADIANS(E905))+COS(RADIANS(G906))*COS(RADIANS(E905))*COS(RADIANS(AF895))))&gt;90,0,$F$4*$F$5/E904^2*(SIN(RADIANS(G906))*SIN(RADIANS(E905))+COS(RADIANS(G906))*COS(RADIANS(E905))*COS(RADIANS(AF895))))</f>
        <v>#DIV/0!</v>
      </c>
      <c r="AG906" t="e">
        <f>IF(DEGREES(ACOS(SIN(RADIANS(G906))*SIN(RADIANS(E905))+COS(RADIANS(G906))*COS(RADIANS(E905))*COS(RADIANS(AG895))))&gt;90,0,$F$4*$F$5/E904^2*(SIN(RADIANS(G906))*SIN(RADIANS(E905))+COS(RADIANS(G906))*COS(RADIANS(E905))*COS(RADIANS(AG895))))</f>
        <v>#DIV/0!</v>
      </c>
      <c r="AH906" t="e">
        <f>IF(DEGREES(ACOS(SIN(RADIANS(G906))*SIN(RADIANS(E905))+COS(RADIANS(G906))*COS(RADIANS(E905))*COS(RADIANS(AH895))))&gt;90,0,$F$4*$F$5/E904^2*(SIN(RADIANS(G906))*SIN(RADIANS(E905))+COS(RADIANS(G906))*COS(RADIANS(E905))*COS(RADIANS(AH895))))</f>
        <v>#DIV/0!</v>
      </c>
      <c r="AI906" t="e">
        <f>IF(DEGREES(ACOS(SIN(RADIANS(G906))*SIN(RADIANS(E905))+COS(RADIANS(G906))*COS(RADIANS(E905))*COS(RADIANS(AI895))))&gt;90,0,$F$4*$F$5/E904^2*(SIN(RADIANS(G906))*SIN(RADIANS(E905))+COS(RADIANS(G906))*COS(RADIANS(E905))*COS(RADIANS(AI895))))</f>
        <v>#DIV/0!</v>
      </c>
      <c r="AJ906" t="e">
        <f>IF(DEGREES(ACOS(SIN(RADIANS(G906))*SIN(RADIANS(E905))+COS(RADIANS(G906))*COS(RADIANS(E905))*COS(RADIANS(AJ895))))&gt;90,0,$F$4*$F$5/E904^2*(SIN(RADIANS(G906))*SIN(RADIANS(E905))+COS(RADIANS(G906))*COS(RADIANS(E905))*COS(RADIANS(AJ895))))</f>
        <v>#DIV/0!</v>
      </c>
      <c r="AK906">
        <f>IF(DEGREES(ACOS(SIN(RADIANS(G906))*SIN(RADIANS(E905))+COS(RADIANS(G906))*COS(RADIANS(E905))*COS(RADIANS(AK895))))&gt;90,0,$F$4*$F$5/E904^2*(SIN(RADIANS(G906))*SIN(RADIANS(E905))+COS(RADIANS(G906))*COS(RADIANS(E905))*COS(RADIANS(AK895))))</f>
        <v>0</v>
      </c>
      <c r="AL906">
        <f>IF(DEGREES(ACOS(SIN(RADIANS(G906))*SIN(RADIANS(E905))+COS(RADIANS(G906))*COS(RADIANS(E905))*COS(RADIANS(AL895))))&gt;90,0,$F$4*$F$5/E904^2*(SIN(RADIANS(G906))*SIN(RADIANS(E905))+COS(RADIANS(G906))*COS(RADIANS(E905))*COS(RADIANS(AL895))))</f>
        <v>0</v>
      </c>
      <c r="AM906">
        <f>IF(DEGREES(ACOS(SIN(RADIANS(G906))*SIN(RADIANS(E905))+COS(RADIANS(G906))*COS(RADIANS(E905))*COS(RADIANS(AM895))))&gt;90,0,$F$4*$F$5/E904^2*(SIN(RADIANS(G906))*SIN(RADIANS(E905))+COS(RADIANS(G906))*COS(RADIANS(E905))*COS(RADIANS(AM895))))</f>
        <v>0</v>
      </c>
      <c r="AN906">
        <f>IF(DEGREES(ACOS(SIN(RADIANS(G906))*SIN(RADIANS(E905))+COS(RADIANS(G906))*COS(RADIANS(E905))*COS(RADIANS(AN895))))&gt;90,0,$F$4*$F$5/E904^2*(SIN(RADIANS(G906))*SIN(RADIANS(E905))+COS(RADIANS(G906))*COS(RADIANS(E905))*COS(RADIANS(AN895))))</f>
        <v>0</v>
      </c>
      <c r="AO906">
        <f>IF(DEGREES(ACOS(SIN(RADIANS(G906))*SIN(RADIANS(E905))+COS(RADIANS(G906))*COS(RADIANS(E905))*COS(RADIANS(AO895))))&gt;90,0,$F$4*$F$5/E904^2*(SIN(RADIANS(G906))*SIN(RADIANS(E905))+COS(RADIANS(G906))*COS(RADIANS(E905))*COS(RADIANS(AO895))))</f>
        <v>0</v>
      </c>
      <c r="AP906">
        <f>IF(DEGREES(ACOS(SIN(RADIANS(G906))*SIN(RADIANS(E905))+COS(RADIANS(G906))*COS(RADIANS(E905))*COS(RADIANS(AP895))))&gt;90,0,$F$4*$F$5/E904^2*(SIN(RADIANS(G906))*SIN(RADIANS(E905))+COS(RADIANS(G906))*COS(RADIANS(E905))*COS(RADIANS(AP895))))</f>
        <v>0</v>
      </c>
      <c r="AQ906">
        <f>IF(DEGREES(ACOS(SIN(RADIANS(G906))*SIN(RADIANS(E905))+COS(RADIANS(G906))*COS(RADIANS(E905))*COS(RADIANS(AQ895))))&gt;90,0,$F$4*$F$5/E904^2*(SIN(RADIANS(G906))*SIN(RADIANS(E905))+COS(RADIANS(G906))*COS(RADIANS(E905))*COS(RADIANS(AQ895))))</f>
        <v>0</v>
      </c>
      <c r="AR906">
        <f>IF(DEGREES(ACOS(SIN(RADIANS(G906))*SIN(RADIANS(E905))+COS(RADIANS(G906))*COS(RADIANS(E905))*COS(RADIANS(AR895))))&gt;90,0,$F$4*$F$5/E904^2*(SIN(RADIANS(G906))*SIN(RADIANS(E905))+COS(RADIANS(G906))*COS(RADIANS(E905))*COS(RADIANS(AR895))))</f>
        <v>0</v>
      </c>
    </row>
    <row r="907" spans="2:44" x14ac:dyDescent="0.5">
      <c r="B907" s="40" t="s">
        <v>787</v>
      </c>
      <c r="E907">
        <f>E906-E898-360*ROUNDDOWN((E906-E898)/360,0)</f>
        <v>0</v>
      </c>
      <c r="G907">
        <v>-10</v>
      </c>
      <c r="I907">
        <f>IF(DEGREES(ACOS(SIN(RADIANS(G907))*SIN(RADIANS(E905))+COS(RADIANS(G907))*COS(RADIANS(E905))*COS(RADIANS(I895))))&gt;90,0,$F$4*$F$5/E904^2*(SIN(RADIANS(G907))*SIN(RADIANS(E905))+COS(RADIANS(G907))*COS(RADIANS(E905))*COS(RADIANS(I895))))</f>
        <v>0</v>
      </c>
      <c r="J907">
        <f>IF(DEGREES(ACOS(SIN(RADIANS(G907))*SIN(RADIANS(E905))+COS(RADIANS(G907))*COS(RADIANS(E905))*COS(RADIANS(J895))))&gt;90,0,$F$4*$F$5/E904^2*(SIN(RADIANS(G907))*SIN(RADIANS(E905))+COS(RADIANS(G907))*COS(RADIANS(E905))*COS(RADIANS(J895))))</f>
        <v>0</v>
      </c>
      <c r="K907">
        <f>IF(DEGREES(ACOS(SIN(RADIANS(G907))*SIN(RADIANS(E905))+COS(RADIANS(G907))*COS(RADIANS(E905))*COS(RADIANS(K895))))&gt;90,0,$F$4*$F$5/E904^2*(SIN(RADIANS(G907))*SIN(RADIANS(E905))+COS(RADIANS(G907))*COS(RADIANS(E905))*COS(RADIANS(K895))))</f>
        <v>0</v>
      </c>
      <c r="L907">
        <f>IF(DEGREES(ACOS(SIN(RADIANS(G907))*SIN(RADIANS(E905))+COS(RADIANS(G907))*COS(RADIANS(E905))*COS(RADIANS(L895))))&gt;90,0,$F$4*$F$5/E904^2*(SIN(RADIANS(G907))*SIN(RADIANS(E905))+COS(RADIANS(G907))*COS(RADIANS(E905))*COS(RADIANS(L895))))</f>
        <v>0</v>
      </c>
      <c r="M907">
        <f>IF(DEGREES(ACOS(SIN(RADIANS(G907))*SIN(RADIANS(E905))+COS(RADIANS(G907))*COS(RADIANS(E905))*COS(RADIANS(M895))))&gt;90,0,$F$4*$F$5/E904^2*(SIN(RADIANS(G907))*SIN(RADIANS(E905))+COS(RADIANS(G907))*COS(RADIANS(E905))*COS(RADIANS(M895))))</f>
        <v>0</v>
      </c>
      <c r="N907">
        <f>IF(DEGREES(ACOS(SIN(RADIANS(G907))*SIN(RADIANS(E905))+COS(RADIANS(G907))*COS(RADIANS(E905))*COS(RADIANS(N895))))&gt;90,0,$F$4*$F$5/E904^2*(SIN(RADIANS(G907))*SIN(RADIANS(E905))+COS(RADIANS(G907))*COS(RADIANS(E905))*COS(RADIANS(N895))))</f>
        <v>0</v>
      </c>
      <c r="O907">
        <f>IF(DEGREES(ACOS(SIN(RADIANS(G907))*SIN(RADIANS(E905))+COS(RADIANS(G907))*COS(RADIANS(E905))*COS(RADIANS(O895))))&gt;90,0,$F$4*$F$5/E904^2*(SIN(RADIANS(G907))*SIN(RADIANS(E905))+COS(RADIANS(G907))*COS(RADIANS(E905))*COS(RADIANS(O895))))</f>
        <v>0</v>
      </c>
      <c r="P907">
        <f>IF(DEGREES(ACOS(SIN(RADIANS(G907))*SIN(RADIANS(E905))+COS(RADIANS(G907))*COS(RADIANS(E905))*COS(RADIANS(P895))))&gt;90,0,$F$4*$F$5/E904^2*(SIN(RADIANS(G907))*SIN(RADIANS(E905))+COS(RADIANS(G907))*COS(RADIANS(E905))*COS(RADIANS(P895))))</f>
        <v>0</v>
      </c>
      <c r="Q907">
        <f>IF(DEGREES(ACOS(SIN(RADIANS(G907))*SIN(RADIANS(E905))+COS(RADIANS(G907))*COS(RADIANS(E905))*COS(RADIANS(Q895))))&gt;90,0,$F$4*$F$5/E904^2*(SIN(RADIANS(G907))*SIN(RADIANS(E905))+COS(RADIANS(G907))*COS(RADIANS(E905))*COS(RADIANS(Q895))))</f>
        <v>0</v>
      </c>
      <c r="R907" t="e">
        <f>IF(DEGREES(ACOS(SIN(RADIANS(G907))*SIN(RADIANS(E905))+COS(RADIANS(G907))*COS(RADIANS(E905))*COS(RADIANS(R895))))&gt;90,0,$F$4*$F$5/E904^2*(SIN(RADIANS(G907))*SIN(RADIANS(E905))+COS(RADIANS(G907))*COS(RADIANS(E905))*COS(RADIANS(R895))))</f>
        <v>#DIV/0!</v>
      </c>
      <c r="S907" t="e">
        <f>IF(DEGREES(ACOS(SIN(RADIANS(G907))*SIN(RADIANS(E905))+COS(RADIANS(G907))*COS(RADIANS(E905))*COS(RADIANS(S895))))&gt;90,0,$F$4*$F$5/E904^2*(SIN(RADIANS(G907))*SIN(RADIANS(E905))+COS(RADIANS(G907))*COS(RADIANS(E905))*COS(RADIANS(S895))))</f>
        <v>#DIV/0!</v>
      </c>
      <c r="T907" t="e">
        <f>IF(DEGREES(ACOS(SIN(RADIANS(G907))*SIN(RADIANS(E905))+COS(RADIANS(G907))*COS(RADIANS(E905))*COS(RADIANS(T895))))&gt;90,0,$F$4*$F$5/E904^2*(SIN(RADIANS(G907))*SIN(RADIANS(E905))+COS(RADIANS(G907))*COS(RADIANS(E905))*COS(RADIANS(T895))))</f>
        <v>#DIV/0!</v>
      </c>
      <c r="U907" t="e">
        <f>IF(DEGREES(ACOS(SIN(RADIANS(G907))*SIN(RADIANS(E905))+COS(RADIANS(G907))*COS(RADIANS(E905))*COS(RADIANS(U895))))&gt;90,0,$F$4*$F$5/E904^2*(SIN(RADIANS(G907))*SIN(RADIANS(E905))+COS(RADIANS(G907))*COS(RADIANS(E905))*COS(RADIANS(U895))))</f>
        <v>#DIV/0!</v>
      </c>
      <c r="V907" t="e">
        <f>IF(DEGREES(ACOS(SIN(RADIANS(G907))*SIN(RADIANS(E905))+COS(RADIANS(G907))*COS(RADIANS(E905))*COS(RADIANS(V895))))&gt;90,0,$F$4*$F$5/E904^2*(SIN(RADIANS(G907))*SIN(RADIANS(E905))+COS(RADIANS(G907))*COS(RADIANS(E905))*COS(RADIANS(V895))))</f>
        <v>#DIV/0!</v>
      </c>
      <c r="W907" t="e">
        <f>IF(DEGREES(ACOS(SIN(RADIANS(G907))*SIN(RADIANS(E905))+COS(RADIANS(G907))*COS(RADIANS(E905))*COS(RADIANS(W895))))&gt;90,0,$F$4*$F$5/E904^2*(SIN(RADIANS(G907))*SIN(RADIANS(E905))+COS(RADIANS(G907))*COS(RADIANS(E905))*COS(RADIANS(W895))))</f>
        <v>#DIV/0!</v>
      </c>
      <c r="X907" t="e">
        <f>IF(DEGREES(ACOS(SIN(RADIANS(G907))*SIN(RADIANS(E905))+COS(RADIANS(G907))*COS(RADIANS(E905))*COS(RADIANS(X895))))&gt;90,0,$F$4*$F$5/E904^2*(SIN(RADIANS(G907))*SIN(RADIANS(E905))+COS(RADIANS(G907))*COS(RADIANS(E905))*COS(RADIANS(X895))))</f>
        <v>#DIV/0!</v>
      </c>
      <c r="Y907" t="e">
        <f>IF(DEGREES(ACOS(SIN(RADIANS(G907))*SIN(RADIANS(E905))+COS(RADIANS(G907))*COS(RADIANS(E905))*COS(RADIANS(Y895))))&gt;90,0,$F$4*$F$5/E904^2*(SIN(RADIANS(G907))*SIN(RADIANS(E905))+COS(RADIANS(G907))*COS(RADIANS(E905))*COS(RADIANS(Y895))))</f>
        <v>#DIV/0!</v>
      </c>
      <c r="Z907" t="e">
        <f>IF(DEGREES(ACOS(SIN(RADIANS(G907))*SIN(RADIANS(E905))+COS(RADIANS(G907))*COS(RADIANS(E905))*COS(RADIANS(Z895))))&gt;90,0,$F$4*$F$5/E904^2*(SIN(RADIANS(G907))*SIN(RADIANS(E905))+COS(RADIANS(G907))*COS(RADIANS(E905))*COS(RADIANS(Z895))))</f>
        <v>#DIV/0!</v>
      </c>
      <c r="AA907" t="e">
        <f>IF(DEGREES(ACOS(SIN(RADIANS(G907))*SIN(RADIANS(E905))+COS(RADIANS(G907))*COS(RADIANS(E905))*COS(RADIANS(AA895))))&gt;90,0,$F$4*$F$5/E904^2*(SIN(RADIANS(G907))*SIN(RADIANS(E905))+COS(RADIANS(G907))*COS(RADIANS(E905))*COS(RADIANS(AA895))))</f>
        <v>#DIV/0!</v>
      </c>
      <c r="AB907" t="e">
        <f>IF(DEGREES(ACOS(SIN(RADIANS(G907))*SIN(RADIANS(E905))+COS(RADIANS(G907))*COS(RADIANS(E905))*COS(RADIANS(AB895))))&gt;90,0,$F$4*$F$5/E904^2*(SIN(RADIANS(G907))*SIN(RADIANS(E905))+COS(RADIANS(G907))*COS(RADIANS(E905))*COS(RADIANS(AB895))))</f>
        <v>#DIV/0!</v>
      </c>
      <c r="AC907" t="e">
        <f>IF(DEGREES(ACOS(SIN(RADIANS(G907))*SIN(RADIANS(E905))+COS(RADIANS(G907))*COS(RADIANS(E905))*COS(RADIANS(AC895))))&gt;90,0,$F$4*$F$5/E904^2*(SIN(RADIANS(G907))*SIN(RADIANS(E905))+COS(RADIANS(G907))*COS(RADIANS(E905))*COS(RADIANS(AC895))))</f>
        <v>#DIV/0!</v>
      </c>
      <c r="AD907" t="e">
        <f>IF(DEGREES(ACOS(SIN(RADIANS(G907))*SIN(RADIANS(E905))+COS(RADIANS(G907))*COS(RADIANS(E905))*COS(RADIANS(AD895))))&gt;90,0,$F$4*$F$5/E904^2*(SIN(RADIANS(G907))*SIN(RADIANS(E905))+COS(RADIANS(G907))*COS(RADIANS(E905))*COS(RADIANS(AD895))))</f>
        <v>#DIV/0!</v>
      </c>
      <c r="AE907" t="e">
        <f>IF(DEGREES(ACOS(SIN(RADIANS(G907))*SIN(RADIANS(E905))+COS(RADIANS(G907))*COS(RADIANS(E905))*COS(RADIANS(AE895))))&gt;90,0,$F$4*$F$5/E904^2*(SIN(RADIANS(G907))*SIN(RADIANS(E905))+COS(RADIANS(G907))*COS(RADIANS(E905))*COS(RADIANS(AE895))))</f>
        <v>#DIV/0!</v>
      </c>
      <c r="AF907" t="e">
        <f>IF(DEGREES(ACOS(SIN(RADIANS(G907))*SIN(RADIANS(E905))+COS(RADIANS(G907))*COS(RADIANS(E905))*COS(RADIANS(AF895))))&gt;90,0,$F$4*$F$5/E904^2*(SIN(RADIANS(G907))*SIN(RADIANS(E905))+COS(RADIANS(G907))*COS(RADIANS(E905))*COS(RADIANS(AF895))))</f>
        <v>#DIV/0!</v>
      </c>
      <c r="AG907" t="e">
        <f>IF(DEGREES(ACOS(SIN(RADIANS(G907))*SIN(RADIANS(E905))+COS(RADIANS(G907))*COS(RADIANS(E905))*COS(RADIANS(AG895))))&gt;90,0,$F$4*$F$5/E904^2*(SIN(RADIANS(G907))*SIN(RADIANS(E905))+COS(RADIANS(G907))*COS(RADIANS(E905))*COS(RADIANS(AG895))))</f>
        <v>#DIV/0!</v>
      </c>
      <c r="AH907" t="e">
        <f>IF(DEGREES(ACOS(SIN(RADIANS(G907))*SIN(RADIANS(E905))+COS(RADIANS(G907))*COS(RADIANS(E905))*COS(RADIANS(AH895))))&gt;90,0,$F$4*$F$5/E904^2*(SIN(RADIANS(G907))*SIN(RADIANS(E905))+COS(RADIANS(G907))*COS(RADIANS(E905))*COS(RADIANS(AH895))))</f>
        <v>#DIV/0!</v>
      </c>
      <c r="AI907" t="e">
        <f>IF(DEGREES(ACOS(SIN(RADIANS(G907))*SIN(RADIANS(E905))+COS(RADIANS(G907))*COS(RADIANS(E905))*COS(RADIANS(AI895))))&gt;90,0,$F$4*$F$5/E904^2*(SIN(RADIANS(G907))*SIN(RADIANS(E905))+COS(RADIANS(G907))*COS(RADIANS(E905))*COS(RADIANS(AI895))))</f>
        <v>#DIV/0!</v>
      </c>
      <c r="AJ907" t="e">
        <f>IF(DEGREES(ACOS(SIN(RADIANS(G907))*SIN(RADIANS(E905))+COS(RADIANS(G907))*COS(RADIANS(E905))*COS(RADIANS(AJ895))))&gt;90,0,$F$4*$F$5/E904^2*(SIN(RADIANS(G907))*SIN(RADIANS(E905))+COS(RADIANS(G907))*COS(RADIANS(E905))*COS(RADIANS(AJ895))))</f>
        <v>#DIV/0!</v>
      </c>
      <c r="AK907">
        <f>IF(DEGREES(ACOS(SIN(RADIANS(G907))*SIN(RADIANS(E905))+COS(RADIANS(G907))*COS(RADIANS(E905))*COS(RADIANS(AK895))))&gt;90,0,$F$4*$F$5/E904^2*(SIN(RADIANS(G907))*SIN(RADIANS(E905))+COS(RADIANS(G907))*COS(RADIANS(E905))*COS(RADIANS(AK895))))</f>
        <v>0</v>
      </c>
      <c r="AL907">
        <f>IF(DEGREES(ACOS(SIN(RADIANS(G907))*SIN(RADIANS(E905))+COS(RADIANS(G907))*COS(RADIANS(E905))*COS(RADIANS(AL895))))&gt;90,0,$F$4*$F$5/E904^2*(SIN(RADIANS(G907))*SIN(RADIANS(E905))+COS(RADIANS(G907))*COS(RADIANS(E905))*COS(RADIANS(AL895))))</f>
        <v>0</v>
      </c>
      <c r="AM907">
        <f>IF(DEGREES(ACOS(SIN(RADIANS(G907))*SIN(RADIANS(E905))+COS(RADIANS(G907))*COS(RADIANS(E905))*COS(RADIANS(AM895))))&gt;90,0,$F$4*$F$5/E904^2*(SIN(RADIANS(G907))*SIN(RADIANS(E905))+COS(RADIANS(G907))*COS(RADIANS(E905))*COS(RADIANS(AM895))))</f>
        <v>0</v>
      </c>
      <c r="AN907">
        <f>IF(DEGREES(ACOS(SIN(RADIANS(G907))*SIN(RADIANS(E905))+COS(RADIANS(G907))*COS(RADIANS(E905))*COS(RADIANS(AN895))))&gt;90,0,$F$4*$F$5/E904^2*(SIN(RADIANS(G907))*SIN(RADIANS(E905))+COS(RADIANS(G907))*COS(RADIANS(E905))*COS(RADIANS(AN895))))</f>
        <v>0</v>
      </c>
      <c r="AO907">
        <f>IF(DEGREES(ACOS(SIN(RADIANS(G907))*SIN(RADIANS(E905))+COS(RADIANS(G907))*COS(RADIANS(E905))*COS(RADIANS(AO895))))&gt;90,0,$F$4*$F$5/E904^2*(SIN(RADIANS(G907))*SIN(RADIANS(E905))+COS(RADIANS(G907))*COS(RADIANS(E905))*COS(RADIANS(AO895))))</f>
        <v>0</v>
      </c>
      <c r="AP907">
        <f>IF(DEGREES(ACOS(SIN(RADIANS(G907))*SIN(RADIANS(E905))+COS(RADIANS(G907))*COS(RADIANS(E905))*COS(RADIANS(AP895))))&gt;90,0,$F$4*$F$5/E904^2*(SIN(RADIANS(G907))*SIN(RADIANS(E905))+COS(RADIANS(G907))*COS(RADIANS(E905))*COS(RADIANS(AP895))))</f>
        <v>0</v>
      </c>
      <c r="AQ907">
        <f>IF(DEGREES(ACOS(SIN(RADIANS(G907))*SIN(RADIANS(E905))+COS(RADIANS(G907))*COS(RADIANS(E905))*COS(RADIANS(AQ895))))&gt;90,0,$F$4*$F$5/E904^2*(SIN(RADIANS(G907))*SIN(RADIANS(E905))+COS(RADIANS(G907))*COS(RADIANS(E905))*COS(RADIANS(AQ895))))</f>
        <v>0</v>
      </c>
      <c r="AR907">
        <f>IF(DEGREES(ACOS(SIN(RADIANS(G907))*SIN(RADIANS(E905))+COS(RADIANS(G907))*COS(RADIANS(E905))*COS(RADIANS(AR895))))&gt;90,0,$F$4*$F$5/E904^2*(SIN(RADIANS(G907))*SIN(RADIANS(E905))+COS(RADIANS(G907))*COS(RADIANS(E905))*COS(RADIANS(AR895))))</f>
        <v>0</v>
      </c>
    </row>
    <row r="908" spans="2:44" x14ac:dyDescent="0.5">
      <c r="G908">
        <v>-20</v>
      </c>
      <c r="I908">
        <f>IF(DEGREES(ACOS(SIN(RADIANS(G908))*SIN(RADIANS(E905))+COS(RADIANS(G908))*COS(RADIANS(E905))*COS(RADIANS(I895))))&gt;90,0,$F$4*$F$5/E904^2*(SIN(RADIANS(G908))*SIN(RADIANS(E905))+COS(RADIANS(G908))*COS(RADIANS(E905))*COS(RADIANS(I895))))</f>
        <v>0</v>
      </c>
      <c r="J908">
        <f>IF(DEGREES(ACOS(SIN(RADIANS(G908))*SIN(RADIANS(E905))+COS(RADIANS(G908))*COS(RADIANS(E905))*COS(RADIANS(J895))))&gt;90,0,$F$4*$F$5/E904^2*(SIN(RADIANS(G908))*SIN(RADIANS(E905))+COS(RADIANS(G908))*COS(RADIANS(E905))*COS(RADIANS(J895))))</f>
        <v>0</v>
      </c>
      <c r="K908">
        <f>IF(DEGREES(ACOS(SIN(RADIANS(G908))*SIN(RADIANS(E905))+COS(RADIANS(G908))*COS(RADIANS(E905))*COS(RADIANS(K895))))&gt;90,0,$F$4*$F$5/E904^2*(SIN(RADIANS(G908))*SIN(RADIANS(E905))+COS(RADIANS(G908))*COS(RADIANS(E905))*COS(RADIANS(K895))))</f>
        <v>0</v>
      </c>
      <c r="L908">
        <f>IF(DEGREES(ACOS(SIN(RADIANS(G908))*SIN(RADIANS(E905))+COS(RADIANS(G908))*COS(RADIANS(E905))*COS(RADIANS(L895))))&gt;90,0,$F$4*$F$5/E904^2*(SIN(RADIANS(G908))*SIN(RADIANS(E905))+COS(RADIANS(G908))*COS(RADIANS(E905))*COS(RADIANS(L895))))</f>
        <v>0</v>
      </c>
      <c r="M908">
        <f>IF(DEGREES(ACOS(SIN(RADIANS(G908))*SIN(RADIANS(E905))+COS(RADIANS(G908))*COS(RADIANS(E905))*COS(RADIANS(M895))))&gt;90,0,$F$4*$F$5/E904^2*(SIN(RADIANS(G908))*SIN(RADIANS(E905))+COS(RADIANS(G908))*COS(RADIANS(E905))*COS(RADIANS(M895))))</f>
        <v>0</v>
      </c>
      <c r="N908">
        <f>IF(DEGREES(ACOS(SIN(RADIANS(G908))*SIN(RADIANS(E905))+COS(RADIANS(G908))*COS(RADIANS(E905))*COS(RADIANS(N895))))&gt;90,0,$F$4*$F$5/E904^2*(SIN(RADIANS(G908))*SIN(RADIANS(E905))+COS(RADIANS(G908))*COS(RADIANS(E905))*COS(RADIANS(N895))))</f>
        <v>0</v>
      </c>
      <c r="O908">
        <f>IF(DEGREES(ACOS(SIN(RADIANS(G908))*SIN(RADIANS(E905))+COS(RADIANS(G908))*COS(RADIANS(E905))*COS(RADIANS(O895))))&gt;90,0,$F$4*$F$5/E904^2*(SIN(RADIANS(G908))*SIN(RADIANS(E905))+COS(RADIANS(G908))*COS(RADIANS(E905))*COS(RADIANS(O895))))</f>
        <v>0</v>
      </c>
      <c r="P908">
        <f>IF(DEGREES(ACOS(SIN(RADIANS(G908))*SIN(RADIANS(E905))+COS(RADIANS(G908))*COS(RADIANS(E905))*COS(RADIANS(P895))))&gt;90,0,$F$4*$F$5/E904^2*(SIN(RADIANS(G908))*SIN(RADIANS(E905))+COS(RADIANS(G908))*COS(RADIANS(E905))*COS(RADIANS(P895))))</f>
        <v>0</v>
      </c>
      <c r="Q908">
        <f>IF(DEGREES(ACOS(SIN(RADIANS(G908))*SIN(RADIANS(E905))+COS(RADIANS(G908))*COS(RADIANS(E905))*COS(RADIANS(Q895))))&gt;90,0,$F$4*$F$5/E904^2*(SIN(RADIANS(G908))*SIN(RADIANS(E905))+COS(RADIANS(G908))*COS(RADIANS(E905))*COS(RADIANS(Q895))))</f>
        <v>0</v>
      </c>
      <c r="R908" t="e">
        <f>IF(DEGREES(ACOS(SIN(RADIANS(G908))*SIN(RADIANS(E905))+COS(RADIANS(G908))*COS(RADIANS(E905))*COS(RADIANS(R895))))&gt;90,0,$F$4*$F$5/E904^2*(SIN(RADIANS(G908))*SIN(RADIANS(E905))+COS(RADIANS(G908))*COS(RADIANS(E905))*COS(RADIANS(R895))))</f>
        <v>#DIV/0!</v>
      </c>
      <c r="S908" t="e">
        <f>IF(DEGREES(ACOS(SIN(RADIANS(G908))*SIN(RADIANS(E905))+COS(RADIANS(G908))*COS(RADIANS(E905))*COS(RADIANS(S895))))&gt;90,0,$F$4*$F$5/E904^2*(SIN(RADIANS(G908))*SIN(RADIANS(E905))+COS(RADIANS(G908))*COS(RADIANS(E905))*COS(RADIANS(S895))))</f>
        <v>#DIV/0!</v>
      </c>
      <c r="T908" t="e">
        <f>IF(DEGREES(ACOS(SIN(RADIANS(G908))*SIN(RADIANS(E905))+COS(RADIANS(G908))*COS(RADIANS(E905))*COS(RADIANS(T895))))&gt;90,0,$F$4*$F$5/E904^2*(SIN(RADIANS(G908))*SIN(RADIANS(E905))+COS(RADIANS(G908))*COS(RADIANS(E905))*COS(RADIANS(T895))))</f>
        <v>#DIV/0!</v>
      </c>
      <c r="U908" t="e">
        <f>IF(DEGREES(ACOS(SIN(RADIANS(G908))*SIN(RADIANS(E905))+COS(RADIANS(G908))*COS(RADIANS(E905))*COS(RADIANS(U895))))&gt;90,0,$F$4*$F$5/E904^2*(SIN(RADIANS(G908))*SIN(RADIANS(E905))+COS(RADIANS(G908))*COS(RADIANS(E905))*COS(RADIANS(U895))))</f>
        <v>#DIV/0!</v>
      </c>
      <c r="V908" t="e">
        <f>IF(DEGREES(ACOS(SIN(RADIANS(G908))*SIN(RADIANS(E905))+COS(RADIANS(G908))*COS(RADIANS(E905))*COS(RADIANS(V895))))&gt;90,0,$F$4*$F$5/E904^2*(SIN(RADIANS(G908))*SIN(RADIANS(E905))+COS(RADIANS(G908))*COS(RADIANS(E905))*COS(RADIANS(V895))))</f>
        <v>#DIV/0!</v>
      </c>
      <c r="W908" t="e">
        <f>IF(DEGREES(ACOS(SIN(RADIANS(G908))*SIN(RADIANS(E905))+COS(RADIANS(G908))*COS(RADIANS(E905))*COS(RADIANS(W895))))&gt;90,0,$F$4*$F$5/E904^2*(SIN(RADIANS(G908))*SIN(RADIANS(E905))+COS(RADIANS(G908))*COS(RADIANS(E905))*COS(RADIANS(W895))))</f>
        <v>#DIV/0!</v>
      </c>
      <c r="X908" t="e">
        <f>IF(DEGREES(ACOS(SIN(RADIANS(G908))*SIN(RADIANS(E905))+COS(RADIANS(G908))*COS(RADIANS(E905))*COS(RADIANS(X895))))&gt;90,0,$F$4*$F$5/E904^2*(SIN(RADIANS(G908))*SIN(RADIANS(E905))+COS(RADIANS(G908))*COS(RADIANS(E905))*COS(RADIANS(X895))))</f>
        <v>#DIV/0!</v>
      </c>
      <c r="Y908" t="e">
        <f>IF(DEGREES(ACOS(SIN(RADIANS(G908))*SIN(RADIANS(E905))+COS(RADIANS(G908))*COS(RADIANS(E905))*COS(RADIANS(Y895))))&gt;90,0,$F$4*$F$5/E904^2*(SIN(RADIANS(G908))*SIN(RADIANS(E905))+COS(RADIANS(G908))*COS(RADIANS(E905))*COS(RADIANS(Y895))))</f>
        <v>#DIV/0!</v>
      </c>
      <c r="Z908" t="e">
        <f>IF(DEGREES(ACOS(SIN(RADIANS(G908))*SIN(RADIANS(E905))+COS(RADIANS(G908))*COS(RADIANS(E905))*COS(RADIANS(Z895))))&gt;90,0,$F$4*$F$5/E904^2*(SIN(RADIANS(G908))*SIN(RADIANS(E905))+COS(RADIANS(G908))*COS(RADIANS(E905))*COS(RADIANS(Z895))))</f>
        <v>#DIV/0!</v>
      </c>
      <c r="AA908" t="e">
        <f>IF(DEGREES(ACOS(SIN(RADIANS(G908))*SIN(RADIANS(E905))+COS(RADIANS(G908))*COS(RADIANS(E905))*COS(RADIANS(AA895))))&gt;90,0,$F$4*$F$5/E904^2*(SIN(RADIANS(G908))*SIN(RADIANS(E905))+COS(RADIANS(G908))*COS(RADIANS(E905))*COS(RADIANS(AA895))))</f>
        <v>#DIV/0!</v>
      </c>
      <c r="AB908" t="e">
        <f>IF(DEGREES(ACOS(SIN(RADIANS(G908))*SIN(RADIANS(E905))+COS(RADIANS(G908))*COS(RADIANS(E905))*COS(RADIANS(AB895))))&gt;90,0,$F$4*$F$5/E904^2*(SIN(RADIANS(G908))*SIN(RADIANS(E905))+COS(RADIANS(G908))*COS(RADIANS(E905))*COS(RADIANS(AB895))))</f>
        <v>#DIV/0!</v>
      </c>
      <c r="AC908" t="e">
        <f>IF(DEGREES(ACOS(SIN(RADIANS(G908))*SIN(RADIANS(E905))+COS(RADIANS(G908))*COS(RADIANS(E905))*COS(RADIANS(AC895))))&gt;90,0,$F$4*$F$5/E904^2*(SIN(RADIANS(G908))*SIN(RADIANS(E905))+COS(RADIANS(G908))*COS(RADIANS(E905))*COS(RADIANS(AC895))))</f>
        <v>#DIV/0!</v>
      </c>
      <c r="AD908" t="e">
        <f>IF(DEGREES(ACOS(SIN(RADIANS(G908))*SIN(RADIANS(E905))+COS(RADIANS(G908))*COS(RADIANS(E905))*COS(RADIANS(AD895))))&gt;90,0,$F$4*$F$5/E904^2*(SIN(RADIANS(G908))*SIN(RADIANS(E905))+COS(RADIANS(G908))*COS(RADIANS(E905))*COS(RADIANS(AD895))))</f>
        <v>#DIV/0!</v>
      </c>
      <c r="AE908" t="e">
        <f>IF(DEGREES(ACOS(SIN(RADIANS(G908))*SIN(RADIANS(E905))+COS(RADIANS(G908))*COS(RADIANS(E905))*COS(RADIANS(AE895))))&gt;90,0,$F$4*$F$5/E904^2*(SIN(RADIANS(G908))*SIN(RADIANS(E905))+COS(RADIANS(G908))*COS(RADIANS(E905))*COS(RADIANS(AE895))))</f>
        <v>#DIV/0!</v>
      </c>
      <c r="AF908" t="e">
        <f>IF(DEGREES(ACOS(SIN(RADIANS(G908))*SIN(RADIANS(E905))+COS(RADIANS(G908))*COS(RADIANS(E905))*COS(RADIANS(AF895))))&gt;90,0,$F$4*$F$5/E904^2*(SIN(RADIANS(G908))*SIN(RADIANS(E905))+COS(RADIANS(G908))*COS(RADIANS(E905))*COS(RADIANS(AF895))))</f>
        <v>#DIV/0!</v>
      </c>
      <c r="AG908" t="e">
        <f>IF(DEGREES(ACOS(SIN(RADIANS(G908))*SIN(RADIANS(E905))+COS(RADIANS(G908))*COS(RADIANS(E905))*COS(RADIANS(AG895))))&gt;90,0,$F$4*$F$5/E904^2*(SIN(RADIANS(G908))*SIN(RADIANS(E905))+COS(RADIANS(G908))*COS(RADIANS(E905))*COS(RADIANS(AG895))))</f>
        <v>#DIV/0!</v>
      </c>
      <c r="AH908" t="e">
        <f>IF(DEGREES(ACOS(SIN(RADIANS(G908))*SIN(RADIANS(E905))+COS(RADIANS(G908))*COS(RADIANS(E905))*COS(RADIANS(AH895))))&gt;90,0,$F$4*$F$5/E904^2*(SIN(RADIANS(G908))*SIN(RADIANS(E905))+COS(RADIANS(G908))*COS(RADIANS(E905))*COS(RADIANS(AH895))))</f>
        <v>#DIV/0!</v>
      </c>
      <c r="AI908" t="e">
        <f>IF(DEGREES(ACOS(SIN(RADIANS(G908))*SIN(RADIANS(E905))+COS(RADIANS(G908))*COS(RADIANS(E905))*COS(RADIANS(AI895))))&gt;90,0,$F$4*$F$5/E904^2*(SIN(RADIANS(G908))*SIN(RADIANS(E905))+COS(RADIANS(G908))*COS(RADIANS(E905))*COS(RADIANS(AI895))))</f>
        <v>#DIV/0!</v>
      </c>
      <c r="AJ908" t="e">
        <f>IF(DEGREES(ACOS(SIN(RADIANS(G908))*SIN(RADIANS(E905))+COS(RADIANS(G908))*COS(RADIANS(E905))*COS(RADIANS(AJ895))))&gt;90,0,$F$4*$F$5/E904^2*(SIN(RADIANS(G908))*SIN(RADIANS(E905))+COS(RADIANS(G908))*COS(RADIANS(E905))*COS(RADIANS(AJ895))))</f>
        <v>#DIV/0!</v>
      </c>
      <c r="AK908">
        <f>IF(DEGREES(ACOS(SIN(RADIANS(G908))*SIN(RADIANS(E905))+COS(RADIANS(G908))*COS(RADIANS(E905))*COS(RADIANS(AK895))))&gt;90,0,$F$4*$F$5/E904^2*(SIN(RADIANS(G908))*SIN(RADIANS(E905))+COS(RADIANS(G908))*COS(RADIANS(E905))*COS(RADIANS(AK895))))</f>
        <v>0</v>
      </c>
      <c r="AL908">
        <f>IF(DEGREES(ACOS(SIN(RADIANS(G908))*SIN(RADIANS(E905))+COS(RADIANS(G908))*COS(RADIANS(E905))*COS(RADIANS(AL895))))&gt;90,0,$F$4*$F$5/E904^2*(SIN(RADIANS(G908))*SIN(RADIANS(E905))+COS(RADIANS(G908))*COS(RADIANS(E905))*COS(RADIANS(AL895))))</f>
        <v>0</v>
      </c>
      <c r="AM908">
        <f>IF(DEGREES(ACOS(SIN(RADIANS(G908))*SIN(RADIANS(E905))+COS(RADIANS(G908))*COS(RADIANS(E905))*COS(RADIANS(AM895))))&gt;90,0,$F$4*$F$5/E904^2*(SIN(RADIANS(G908))*SIN(RADIANS(E905))+COS(RADIANS(G908))*COS(RADIANS(E905))*COS(RADIANS(AM895))))</f>
        <v>0</v>
      </c>
      <c r="AN908">
        <f>IF(DEGREES(ACOS(SIN(RADIANS(G908))*SIN(RADIANS(E905))+COS(RADIANS(G908))*COS(RADIANS(E905))*COS(RADIANS(AN895))))&gt;90,0,$F$4*$F$5/E904^2*(SIN(RADIANS(G908))*SIN(RADIANS(E905))+COS(RADIANS(G908))*COS(RADIANS(E905))*COS(RADIANS(AN895))))</f>
        <v>0</v>
      </c>
      <c r="AO908">
        <f>IF(DEGREES(ACOS(SIN(RADIANS(G908))*SIN(RADIANS(E905))+COS(RADIANS(G908))*COS(RADIANS(E905))*COS(RADIANS(AO895))))&gt;90,0,$F$4*$F$5/E904^2*(SIN(RADIANS(G908))*SIN(RADIANS(E905))+COS(RADIANS(G908))*COS(RADIANS(E905))*COS(RADIANS(AO895))))</f>
        <v>0</v>
      </c>
      <c r="AP908">
        <f>IF(DEGREES(ACOS(SIN(RADIANS(G908))*SIN(RADIANS(E905))+COS(RADIANS(G908))*COS(RADIANS(E905))*COS(RADIANS(AP895))))&gt;90,0,$F$4*$F$5/E904^2*(SIN(RADIANS(G908))*SIN(RADIANS(E905))+COS(RADIANS(G908))*COS(RADIANS(E905))*COS(RADIANS(AP895))))</f>
        <v>0</v>
      </c>
      <c r="AQ908">
        <f>IF(DEGREES(ACOS(SIN(RADIANS(G908))*SIN(RADIANS(E905))+COS(RADIANS(G908))*COS(RADIANS(E905))*COS(RADIANS(AQ895))))&gt;90,0,$F$4*$F$5/E904^2*(SIN(RADIANS(G908))*SIN(RADIANS(E905))+COS(RADIANS(G908))*COS(RADIANS(E905))*COS(RADIANS(AQ895))))</f>
        <v>0</v>
      </c>
      <c r="AR908">
        <f>IF(DEGREES(ACOS(SIN(RADIANS(G908))*SIN(RADIANS(E905))+COS(RADIANS(G908))*COS(RADIANS(E905))*COS(RADIANS(AR895))))&gt;90,0,$F$4*$F$5/E904^2*(SIN(RADIANS(G908))*SIN(RADIANS(E905))+COS(RADIANS(G908))*COS(RADIANS(E905))*COS(RADIANS(AR895))))</f>
        <v>0</v>
      </c>
    </row>
    <row r="909" spans="2:44" x14ac:dyDescent="0.5">
      <c r="G909">
        <v>-30</v>
      </c>
      <c r="I909">
        <f>IF(DEGREES(ACOS(SIN(RADIANS(G909))*SIN(RADIANS(E905))+COS(RADIANS(G909))*COS(RADIANS(E905))*COS(RADIANS(I895))))&gt;90,0,$F$4*$F$5/E904^2*(SIN(RADIANS(G909))*SIN(RADIANS(E905))+COS(RADIANS(G909))*COS(RADIANS(E905))*COS(RADIANS(I895))))</f>
        <v>0</v>
      </c>
      <c r="J909">
        <f>IF(DEGREES(ACOS(SIN(RADIANS(G909))*SIN(RADIANS(E905))+COS(RADIANS(G909))*COS(RADIANS(E905))*COS(RADIANS(J895))))&gt;90,0,$F$4*$F$5/E904^2*(SIN(RADIANS(G909))*SIN(RADIANS(E905))+COS(RADIANS(G909))*COS(RADIANS(E905))*COS(RADIANS(J895))))</f>
        <v>0</v>
      </c>
      <c r="K909">
        <f>IF(DEGREES(ACOS(SIN(RADIANS(G909))*SIN(RADIANS(E905))+COS(RADIANS(G909))*COS(RADIANS(E905))*COS(RADIANS(K895))))&gt;90,0,$F$4*$F$5/E904^2*(SIN(RADIANS(G909))*SIN(RADIANS(E905))+COS(RADIANS(G909))*COS(RADIANS(E905))*COS(RADIANS(K895))))</f>
        <v>0</v>
      </c>
      <c r="L909">
        <f>IF(DEGREES(ACOS(SIN(RADIANS(G909))*SIN(RADIANS(E905))+COS(RADIANS(G909))*COS(RADIANS(E905))*COS(RADIANS(L895))))&gt;90,0,$F$4*$F$5/E904^2*(SIN(RADIANS(G909))*SIN(RADIANS(E905))+COS(RADIANS(G909))*COS(RADIANS(E905))*COS(RADIANS(L895))))</f>
        <v>0</v>
      </c>
      <c r="M909">
        <f>IF(DEGREES(ACOS(SIN(RADIANS(G909))*SIN(RADIANS(E905))+COS(RADIANS(G909))*COS(RADIANS(E905))*COS(RADIANS(M895))))&gt;90,0,$F$4*$F$5/E904^2*(SIN(RADIANS(G909))*SIN(RADIANS(E905))+COS(RADIANS(G909))*COS(RADIANS(E905))*COS(RADIANS(M895))))</f>
        <v>0</v>
      </c>
      <c r="N909">
        <f>IF(DEGREES(ACOS(SIN(RADIANS(G909))*SIN(RADIANS(E905))+COS(RADIANS(G909))*COS(RADIANS(E905))*COS(RADIANS(N895))))&gt;90,0,$F$4*$F$5/E904^2*(SIN(RADIANS(G909))*SIN(RADIANS(E905))+COS(RADIANS(G909))*COS(RADIANS(E905))*COS(RADIANS(N895))))</f>
        <v>0</v>
      </c>
      <c r="O909">
        <f>IF(DEGREES(ACOS(SIN(RADIANS(G909))*SIN(RADIANS(E905))+COS(RADIANS(G909))*COS(RADIANS(E905))*COS(RADIANS(O895))))&gt;90,0,$F$4*$F$5/E904^2*(SIN(RADIANS(G909))*SIN(RADIANS(E905))+COS(RADIANS(G909))*COS(RADIANS(E905))*COS(RADIANS(O895))))</f>
        <v>0</v>
      </c>
      <c r="P909">
        <f>IF(DEGREES(ACOS(SIN(RADIANS(G909))*SIN(RADIANS(E905))+COS(RADIANS(G909))*COS(RADIANS(E905))*COS(RADIANS(P895))))&gt;90,0,$F$4*$F$5/E904^2*(SIN(RADIANS(G909))*SIN(RADIANS(E905))+COS(RADIANS(G909))*COS(RADIANS(E905))*COS(RADIANS(P895))))</f>
        <v>0</v>
      </c>
      <c r="Q909">
        <f>IF(DEGREES(ACOS(SIN(RADIANS(G909))*SIN(RADIANS(E905))+COS(RADIANS(G909))*COS(RADIANS(E905))*COS(RADIANS(Q895))))&gt;90,0,$F$4*$F$5/E904^2*(SIN(RADIANS(G909))*SIN(RADIANS(E905))+COS(RADIANS(G909))*COS(RADIANS(E905))*COS(RADIANS(Q895))))</f>
        <v>0</v>
      </c>
      <c r="R909" t="e">
        <f>IF(DEGREES(ACOS(SIN(RADIANS(G909))*SIN(RADIANS(E905))+COS(RADIANS(G909))*COS(RADIANS(E905))*COS(RADIANS(R895))))&gt;90,0,$F$4*$F$5/E904^2*(SIN(RADIANS(G909))*SIN(RADIANS(E905))+COS(RADIANS(G909))*COS(RADIANS(E905))*COS(RADIANS(R895))))</f>
        <v>#DIV/0!</v>
      </c>
      <c r="S909" t="e">
        <f>IF(DEGREES(ACOS(SIN(RADIANS(G909))*SIN(RADIANS(E905))+COS(RADIANS(G909))*COS(RADIANS(E905))*COS(RADIANS(S895))))&gt;90,0,$F$4*$F$5/E904^2*(SIN(RADIANS(G909))*SIN(RADIANS(E905))+COS(RADIANS(G909))*COS(RADIANS(E905))*COS(RADIANS(S895))))</f>
        <v>#DIV/0!</v>
      </c>
      <c r="T909" t="e">
        <f>IF(DEGREES(ACOS(SIN(RADIANS(G909))*SIN(RADIANS(E905))+COS(RADIANS(G909))*COS(RADIANS(E905))*COS(RADIANS(T895))))&gt;90,0,$F$4*$F$5/E904^2*(SIN(RADIANS(G909))*SIN(RADIANS(E905))+COS(RADIANS(G909))*COS(RADIANS(E905))*COS(RADIANS(T895))))</f>
        <v>#DIV/0!</v>
      </c>
      <c r="U909" t="e">
        <f>IF(DEGREES(ACOS(SIN(RADIANS(G909))*SIN(RADIANS(E905))+COS(RADIANS(G909))*COS(RADIANS(E905))*COS(RADIANS(U895))))&gt;90,0,$F$4*$F$5/E904^2*(SIN(RADIANS(G909))*SIN(RADIANS(E905))+COS(RADIANS(G909))*COS(RADIANS(E905))*COS(RADIANS(U895))))</f>
        <v>#DIV/0!</v>
      </c>
      <c r="V909" t="e">
        <f>IF(DEGREES(ACOS(SIN(RADIANS(G909))*SIN(RADIANS(E905))+COS(RADIANS(G909))*COS(RADIANS(E905))*COS(RADIANS(V895))))&gt;90,0,$F$4*$F$5/E904^2*(SIN(RADIANS(G909))*SIN(RADIANS(E905))+COS(RADIANS(G909))*COS(RADIANS(E905))*COS(RADIANS(V895))))</f>
        <v>#DIV/0!</v>
      </c>
      <c r="W909" t="e">
        <f>IF(DEGREES(ACOS(SIN(RADIANS(G909))*SIN(RADIANS(E905))+COS(RADIANS(G909))*COS(RADIANS(E905))*COS(RADIANS(W895))))&gt;90,0,$F$4*$F$5/E904^2*(SIN(RADIANS(G909))*SIN(RADIANS(E905))+COS(RADIANS(G909))*COS(RADIANS(E905))*COS(RADIANS(W895))))</f>
        <v>#DIV/0!</v>
      </c>
      <c r="X909" t="e">
        <f>IF(DEGREES(ACOS(SIN(RADIANS(G909))*SIN(RADIANS(E905))+COS(RADIANS(G909))*COS(RADIANS(E905))*COS(RADIANS(X895))))&gt;90,0,$F$4*$F$5/E904^2*(SIN(RADIANS(G909))*SIN(RADIANS(E905))+COS(RADIANS(G909))*COS(RADIANS(E905))*COS(RADIANS(X895))))</f>
        <v>#DIV/0!</v>
      </c>
      <c r="Y909" t="e">
        <f>IF(DEGREES(ACOS(SIN(RADIANS(G909))*SIN(RADIANS(E905))+COS(RADIANS(G909))*COS(RADIANS(E905))*COS(RADIANS(Y895))))&gt;90,0,$F$4*$F$5/E904^2*(SIN(RADIANS(G909))*SIN(RADIANS(E905))+COS(RADIANS(G909))*COS(RADIANS(E905))*COS(RADIANS(Y895))))</f>
        <v>#DIV/0!</v>
      </c>
      <c r="Z909" t="e">
        <f>IF(DEGREES(ACOS(SIN(RADIANS(G909))*SIN(RADIANS(E905))+COS(RADIANS(G909))*COS(RADIANS(E905))*COS(RADIANS(Z895))))&gt;90,0,$F$4*$F$5/E904^2*(SIN(RADIANS(G909))*SIN(RADIANS(E905))+COS(RADIANS(G909))*COS(RADIANS(E905))*COS(RADIANS(Z895))))</f>
        <v>#DIV/0!</v>
      </c>
      <c r="AA909" t="e">
        <f>IF(DEGREES(ACOS(SIN(RADIANS(G909))*SIN(RADIANS(E905))+COS(RADIANS(G909))*COS(RADIANS(E905))*COS(RADIANS(AA895))))&gt;90,0,$F$4*$F$5/E904^2*(SIN(RADIANS(G909))*SIN(RADIANS(E905))+COS(RADIANS(G909))*COS(RADIANS(E905))*COS(RADIANS(AA895))))</f>
        <v>#DIV/0!</v>
      </c>
      <c r="AB909" t="e">
        <f>IF(DEGREES(ACOS(SIN(RADIANS(G909))*SIN(RADIANS(E905))+COS(RADIANS(G909))*COS(RADIANS(E905))*COS(RADIANS(AB895))))&gt;90,0,$F$4*$F$5/E904^2*(SIN(RADIANS(G909))*SIN(RADIANS(E905))+COS(RADIANS(G909))*COS(RADIANS(E905))*COS(RADIANS(AB895))))</f>
        <v>#DIV/0!</v>
      </c>
      <c r="AC909" t="e">
        <f>IF(DEGREES(ACOS(SIN(RADIANS(G909))*SIN(RADIANS(E905))+COS(RADIANS(G909))*COS(RADIANS(E905))*COS(RADIANS(AC895))))&gt;90,0,$F$4*$F$5/E904^2*(SIN(RADIANS(G909))*SIN(RADIANS(E905))+COS(RADIANS(G909))*COS(RADIANS(E905))*COS(RADIANS(AC895))))</f>
        <v>#DIV/0!</v>
      </c>
      <c r="AD909" t="e">
        <f>IF(DEGREES(ACOS(SIN(RADIANS(G909))*SIN(RADIANS(E905))+COS(RADIANS(G909))*COS(RADIANS(E905))*COS(RADIANS(AD895))))&gt;90,0,$F$4*$F$5/E904^2*(SIN(RADIANS(G909))*SIN(RADIANS(E905))+COS(RADIANS(G909))*COS(RADIANS(E905))*COS(RADIANS(AD895))))</f>
        <v>#DIV/0!</v>
      </c>
      <c r="AE909" t="e">
        <f>IF(DEGREES(ACOS(SIN(RADIANS(G909))*SIN(RADIANS(E905))+COS(RADIANS(G909))*COS(RADIANS(E905))*COS(RADIANS(AE895))))&gt;90,0,$F$4*$F$5/E904^2*(SIN(RADIANS(G909))*SIN(RADIANS(E905))+COS(RADIANS(G909))*COS(RADIANS(E905))*COS(RADIANS(AE895))))</f>
        <v>#DIV/0!</v>
      </c>
      <c r="AF909" t="e">
        <f>IF(DEGREES(ACOS(SIN(RADIANS(G909))*SIN(RADIANS(E905))+COS(RADIANS(G909))*COS(RADIANS(E905))*COS(RADIANS(AF895))))&gt;90,0,$F$4*$F$5/E904^2*(SIN(RADIANS(G909))*SIN(RADIANS(E905))+COS(RADIANS(G909))*COS(RADIANS(E905))*COS(RADIANS(AF895))))</f>
        <v>#DIV/0!</v>
      </c>
      <c r="AG909" t="e">
        <f>IF(DEGREES(ACOS(SIN(RADIANS(G909))*SIN(RADIANS(E905))+COS(RADIANS(G909))*COS(RADIANS(E905))*COS(RADIANS(AG895))))&gt;90,0,$F$4*$F$5/E904^2*(SIN(RADIANS(G909))*SIN(RADIANS(E905))+COS(RADIANS(G909))*COS(RADIANS(E905))*COS(RADIANS(AG895))))</f>
        <v>#DIV/0!</v>
      </c>
      <c r="AH909" t="e">
        <f>IF(DEGREES(ACOS(SIN(RADIANS(G909))*SIN(RADIANS(E905))+COS(RADIANS(G909))*COS(RADIANS(E905))*COS(RADIANS(AH895))))&gt;90,0,$F$4*$F$5/E904^2*(SIN(RADIANS(G909))*SIN(RADIANS(E905))+COS(RADIANS(G909))*COS(RADIANS(E905))*COS(RADIANS(AH895))))</f>
        <v>#DIV/0!</v>
      </c>
      <c r="AI909" t="e">
        <f>IF(DEGREES(ACOS(SIN(RADIANS(G909))*SIN(RADIANS(E905))+COS(RADIANS(G909))*COS(RADIANS(E905))*COS(RADIANS(AI895))))&gt;90,0,$F$4*$F$5/E904^2*(SIN(RADIANS(G909))*SIN(RADIANS(E905))+COS(RADIANS(G909))*COS(RADIANS(E905))*COS(RADIANS(AI895))))</f>
        <v>#DIV/0!</v>
      </c>
      <c r="AJ909" t="e">
        <f>IF(DEGREES(ACOS(SIN(RADIANS(G909))*SIN(RADIANS(E905))+COS(RADIANS(G909))*COS(RADIANS(E905))*COS(RADIANS(AJ895))))&gt;90,0,$F$4*$F$5/E904^2*(SIN(RADIANS(G909))*SIN(RADIANS(E905))+COS(RADIANS(G909))*COS(RADIANS(E905))*COS(RADIANS(AJ895))))</f>
        <v>#DIV/0!</v>
      </c>
      <c r="AK909">
        <f>IF(DEGREES(ACOS(SIN(RADIANS(G909))*SIN(RADIANS(E905))+COS(RADIANS(G909))*COS(RADIANS(E905))*COS(RADIANS(AK895))))&gt;90,0,$F$4*$F$5/E904^2*(SIN(RADIANS(G909))*SIN(RADIANS(E905))+COS(RADIANS(G909))*COS(RADIANS(E905))*COS(RADIANS(AK895))))</f>
        <v>0</v>
      </c>
      <c r="AL909">
        <f>IF(DEGREES(ACOS(SIN(RADIANS(G909))*SIN(RADIANS(E905))+COS(RADIANS(G909))*COS(RADIANS(E905))*COS(RADIANS(AL895))))&gt;90,0,$F$4*$F$5/E904^2*(SIN(RADIANS(G909))*SIN(RADIANS(E905))+COS(RADIANS(G909))*COS(RADIANS(E905))*COS(RADIANS(AL895))))</f>
        <v>0</v>
      </c>
      <c r="AM909">
        <f>IF(DEGREES(ACOS(SIN(RADIANS(G909))*SIN(RADIANS(E905))+COS(RADIANS(G909))*COS(RADIANS(E905))*COS(RADIANS(AM895))))&gt;90,0,$F$4*$F$5/E904^2*(SIN(RADIANS(G909))*SIN(RADIANS(E905))+COS(RADIANS(G909))*COS(RADIANS(E905))*COS(RADIANS(AM895))))</f>
        <v>0</v>
      </c>
      <c r="AN909">
        <f>IF(DEGREES(ACOS(SIN(RADIANS(G909))*SIN(RADIANS(E905))+COS(RADIANS(G909))*COS(RADIANS(E905))*COS(RADIANS(AN895))))&gt;90,0,$F$4*$F$5/E904^2*(SIN(RADIANS(G909))*SIN(RADIANS(E905))+COS(RADIANS(G909))*COS(RADIANS(E905))*COS(RADIANS(AN895))))</f>
        <v>0</v>
      </c>
      <c r="AO909">
        <f>IF(DEGREES(ACOS(SIN(RADIANS(G909))*SIN(RADIANS(E905))+COS(RADIANS(G909))*COS(RADIANS(E905))*COS(RADIANS(AO895))))&gt;90,0,$F$4*$F$5/E904^2*(SIN(RADIANS(G909))*SIN(RADIANS(E905))+COS(RADIANS(G909))*COS(RADIANS(E905))*COS(RADIANS(AO895))))</f>
        <v>0</v>
      </c>
      <c r="AP909">
        <f>IF(DEGREES(ACOS(SIN(RADIANS(G909))*SIN(RADIANS(E905))+COS(RADIANS(G909))*COS(RADIANS(E905))*COS(RADIANS(AP895))))&gt;90,0,$F$4*$F$5/E904^2*(SIN(RADIANS(G909))*SIN(RADIANS(E905))+COS(RADIANS(G909))*COS(RADIANS(E905))*COS(RADIANS(AP895))))</f>
        <v>0</v>
      </c>
      <c r="AQ909">
        <f>IF(DEGREES(ACOS(SIN(RADIANS(G909))*SIN(RADIANS(E905))+COS(RADIANS(G909))*COS(RADIANS(E905))*COS(RADIANS(AQ895))))&gt;90,0,$F$4*$F$5/E904^2*(SIN(RADIANS(G909))*SIN(RADIANS(E905))+COS(RADIANS(G909))*COS(RADIANS(E905))*COS(RADIANS(AQ895))))</f>
        <v>0</v>
      </c>
      <c r="AR909">
        <f>IF(DEGREES(ACOS(SIN(RADIANS(G909))*SIN(RADIANS(E905))+COS(RADIANS(G909))*COS(RADIANS(E905))*COS(RADIANS(AR895))))&gt;90,0,$F$4*$F$5/E904^2*(SIN(RADIANS(G909))*SIN(RADIANS(E905))+COS(RADIANS(G909))*COS(RADIANS(E905))*COS(RADIANS(AR895))))</f>
        <v>0</v>
      </c>
    </row>
    <row r="910" spans="2:44" x14ac:dyDescent="0.5">
      <c r="G910">
        <v>-40</v>
      </c>
      <c r="I910">
        <f>IF(DEGREES(ACOS(SIN(RADIANS(G910))*SIN(RADIANS(E905))+COS(RADIANS(G910))*COS(RADIANS(E905))*COS(RADIANS(I895))))&gt;90,0,$F$4*$F$5/E904^2*(SIN(RADIANS(G910))*SIN(RADIANS(E905))+COS(RADIANS(G910))*COS(RADIANS(E905))*COS(RADIANS(I895))))</f>
        <v>0</v>
      </c>
      <c r="J910">
        <f>IF(DEGREES(ACOS(SIN(RADIANS(G910))*SIN(RADIANS(E905))+COS(RADIANS(G910))*COS(RADIANS(E905))*COS(RADIANS(J895))))&gt;90,0,$F$4*$F$5/E904^2*(SIN(RADIANS(G910))*SIN(RADIANS(E905))+COS(RADIANS(G910))*COS(RADIANS(E905))*COS(RADIANS(J895))))</f>
        <v>0</v>
      </c>
      <c r="K910">
        <f>IF(DEGREES(ACOS(SIN(RADIANS(G910))*SIN(RADIANS(E905))+COS(RADIANS(G910))*COS(RADIANS(E905))*COS(RADIANS(K895))))&gt;90,0,$F$4*$F$5/E904^2*(SIN(RADIANS(G910))*SIN(RADIANS(E905))+COS(RADIANS(G910))*COS(RADIANS(E905))*COS(RADIANS(K895))))</f>
        <v>0</v>
      </c>
      <c r="L910">
        <f>IF(DEGREES(ACOS(SIN(RADIANS(G910))*SIN(RADIANS(E905))+COS(RADIANS(G910))*COS(RADIANS(E905))*COS(RADIANS(L895))))&gt;90,0,$F$4*$F$5/E904^2*(SIN(RADIANS(G910))*SIN(RADIANS(E905))+COS(RADIANS(G910))*COS(RADIANS(E905))*COS(RADIANS(L895))))</f>
        <v>0</v>
      </c>
      <c r="M910">
        <f>IF(DEGREES(ACOS(SIN(RADIANS(G910))*SIN(RADIANS(E905))+COS(RADIANS(G910))*COS(RADIANS(E905))*COS(RADIANS(M895))))&gt;90,0,$F$4*$F$5/E904^2*(SIN(RADIANS(G910))*SIN(RADIANS(E905))+COS(RADIANS(G910))*COS(RADIANS(E905))*COS(RADIANS(M895))))</f>
        <v>0</v>
      </c>
      <c r="N910">
        <f>IF(DEGREES(ACOS(SIN(RADIANS(G910))*SIN(RADIANS(E905))+COS(RADIANS(G910))*COS(RADIANS(E905))*COS(RADIANS(N895))))&gt;90,0,$F$4*$F$5/E904^2*(SIN(RADIANS(G910))*SIN(RADIANS(E905))+COS(RADIANS(G910))*COS(RADIANS(E905))*COS(RADIANS(N895))))</f>
        <v>0</v>
      </c>
      <c r="O910">
        <f>IF(DEGREES(ACOS(SIN(RADIANS(G910))*SIN(RADIANS(E905))+COS(RADIANS(G910))*COS(RADIANS(E905))*COS(RADIANS(O895))))&gt;90,0,$F$4*$F$5/E904^2*(SIN(RADIANS(G910))*SIN(RADIANS(E905))+COS(RADIANS(G910))*COS(RADIANS(E905))*COS(RADIANS(O895))))</f>
        <v>0</v>
      </c>
      <c r="P910">
        <f>IF(DEGREES(ACOS(SIN(RADIANS(G910))*SIN(RADIANS(E905))+COS(RADIANS(G910))*COS(RADIANS(E905))*COS(RADIANS(P895))))&gt;90,0,$F$4*$F$5/E904^2*(SIN(RADIANS(G910))*SIN(RADIANS(E905))+COS(RADIANS(G910))*COS(RADIANS(E905))*COS(RADIANS(P895))))</f>
        <v>0</v>
      </c>
      <c r="Q910">
        <f>IF(DEGREES(ACOS(SIN(RADIANS(G910))*SIN(RADIANS(E905))+COS(RADIANS(G910))*COS(RADIANS(E905))*COS(RADIANS(Q895))))&gt;90,0,$F$4*$F$5/E904^2*(SIN(RADIANS(G910))*SIN(RADIANS(E905))+COS(RADIANS(G910))*COS(RADIANS(E905))*COS(RADIANS(Q895))))</f>
        <v>0</v>
      </c>
      <c r="R910" t="e">
        <f>IF(DEGREES(ACOS(SIN(RADIANS(G910))*SIN(RADIANS(E905))+COS(RADIANS(G910))*COS(RADIANS(E905))*COS(RADIANS(R895))))&gt;90,0,$F$4*$F$5/E904^2*(SIN(RADIANS(G910))*SIN(RADIANS(E905))+COS(RADIANS(G910))*COS(RADIANS(E905))*COS(RADIANS(R895))))</f>
        <v>#DIV/0!</v>
      </c>
      <c r="S910" t="e">
        <f>IF(DEGREES(ACOS(SIN(RADIANS(G910))*SIN(RADIANS(E905))+COS(RADIANS(G910))*COS(RADIANS(E905))*COS(RADIANS(S895))))&gt;90,0,$F$4*$F$5/E904^2*(SIN(RADIANS(G910))*SIN(RADIANS(E905))+COS(RADIANS(G910))*COS(RADIANS(E905))*COS(RADIANS(S895))))</f>
        <v>#DIV/0!</v>
      </c>
      <c r="T910" t="e">
        <f>IF(DEGREES(ACOS(SIN(RADIANS(G910))*SIN(RADIANS(E905))+COS(RADIANS(G910))*COS(RADIANS(E905))*COS(RADIANS(T895))))&gt;90,0,$F$4*$F$5/E904^2*(SIN(RADIANS(G910))*SIN(RADIANS(E905))+COS(RADIANS(G910))*COS(RADIANS(E905))*COS(RADIANS(T895))))</f>
        <v>#DIV/0!</v>
      </c>
      <c r="U910" t="e">
        <f>IF(DEGREES(ACOS(SIN(RADIANS(G910))*SIN(RADIANS(E905))+COS(RADIANS(G910))*COS(RADIANS(E905))*COS(RADIANS(U895))))&gt;90,0,$F$4*$F$5/E904^2*(SIN(RADIANS(G910))*SIN(RADIANS(E905))+COS(RADIANS(G910))*COS(RADIANS(E905))*COS(RADIANS(U895))))</f>
        <v>#DIV/0!</v>
      </c>
      <c r="V910" t="e">
        <f>IF(DEGREES(ACOS(SIN(RADIANS(G910))*SIN(RADIANS(E905))+COS(RADIANS(G910))*COS(RADIANS(E905))*COS(RADIANS(V895))))&gt;90,0,$F$4*$F$5/E904^2*(SIN(RADIANS(G910))*SIN(RADIANS(E905))+COS(RADIANS(G910))*COS(RADIANS(E905))*COS(RADIANS(V895))))</f>
        <v>#DIV/0!</v>
      </c>
      <c r="W910" t="e">
        <f>IF(DEGREES(ACOS(SIN(RADIANS(G910))*SIN(RADIANS(E905))+COS(RADIANS(G910))*COS(RADIANS(E905))*COS(RADIANS(W895))))&gt;90,0,$F$4*$F$5/E904^2*(SIN(RADIANS(G910))*SIN(RADIANS(E905))+COS(RADIANS(G910))*COS(RADIANS(E905))*COS(RADIANS(W895))))</f>
        <v>#DIV/0!</v>
      </c>
      <c r="X910" t="e">
        <f>IF(DEGREES(ACOS(SIN(RADIANS(G910))*SIN(RADIANS(E905))+COS(RADIANS(G910))*COS(RADIANS(E905))*COS(RADIANS(X895))))&gt;90,0,$F$4*$F$5/E904^2*(SIN(RADIANS(G910))*SIN(RADIANS(E905))+COS(RADIANS(G910))*COS(RADIANS(E905))*COS(RADIANS(X895))))</f>
        <v>#DIV/0!</v>
      </c>
      <c r="Y910" t="e">
        <f>IF(DEGREES(ACOS(SIN(RADIANS(G910))*SIN(RADIANS(E905))+COS(RADIANS(G910))*COS(RADIANS(E905))*COS(RADIANS(Y895))))&gt;90,0,$F$4*$F$5/E904^2*(SIN(RADIANS(G910))*SIN(RADIANS(E905))+COS(RADIANS(G910))*COS(RADIANS(E905))*COS(RADIANS(Y895))))</f>
        <v>#DIV/0!</v>
      </c>
      <c r="Z910" t="e">
        <f>IF(DEGREES(ACOS(SIN(RADIANS(G910))*SIN(RADIANS(E905))+COS(RADIANS(G910))*COS(RADIANS(E905))*COS(RADIANS(Z895))))&gt;90,0,$F$4*$F$5/E904^2*(SIN(RADIANS(G910))*SIN(RADIANS(E905))+COS(RADIANS(G910))*COS(RADIANS(E905))*COS(RADIANS(Z895))))</f>
        <v>#DIV/0!</v>
      </c>
      <c r="AA910" t="e">
        <f>IF(DEGREES(ACOS(SIN(RADIANS(G910))*SIN(RADIANS(E905))+COS(RADIANS(G910))*COS(RADIANS(E905))*COS(RADIANS(AA895))))&gt;90,0,$F$4*$F$5/E904^2*(SIN(RADIANS(G910))*SIN(RADIANS(E905))+COS(RADIANS(G910))*COS(RADIANS(E905))*COS(RADIANS(AA895))))</f>
        <v>#DIV/0!</v>
      </c>
      <c r="AB910" t="e">
        <f>IF(DEGREES(ACOS(SIN(RADIANS(G910))*SIN(RADIANS(E905))+COS(RADIANS(G910))*COS(RADIANS(E905))*COS(RADIANS(AB895))))&gt;90,0,$F$4*$F$5/E904^2*(SIN(RADIANS(G910))*SIN(RADIANS(E905))+COS(RADIANS(G910))*COS(RADIANS(E905))*COS(RADIANS(AB895))))</f>
        <v>#DIV/0!</v>
      </c>
      <c r="AC910" t="e">
        <f>IF(DEGREES(ACOS(SIN(RADIANS(G910))*SIN(RADIANS(E905))+COS(RADIANS(G910))*COS(RADIANS(E905))*COS(RADIANS(AC895))))&gt;90,0,$F$4*$F$5/E904^2*(SIN(RADIANS(G910))*SIN(RADIANS(E905))+COS(RADIANS(G910))*COS(RADIANS(E905))*COS(RADIANS(AC895))))</f>
        <v>#DIV/0!</v>
      </c>
      <c r="AD910" t="e">
        <f>IF(DEGREES(ACOS(SIN(RADIANS(G910))*SIN(RADIANS(E905))+COS(RADIANS(G910))*COS(RADIANS(E905))*COS(RADIANS(AD895))))&gt;90,0,$F$4*$F$5/E904^2*(SIN(RADIANS(G910))*SIN(RADIANS(E905))+COS(RADIANS(G910))*COS(RADIANS(E905))*COS(RADIANS(AD895))))</f>
        <v>#DIV/0!</v>
      </c>
      <c r="AE910" t="e">
        <f>IF(DEGREES(ACOS(SIN(RADIANS(G910))*SIN(RADIANS(E905))+COS(RADIANS(G910))*COS(RADIANS(E905))*COS(RADIANS(AE895))))&gt;90,0,$F$4*$F$5/E904^2*(SIN(RADIANS(G910))*SIN(RADIANS(E905))+COS(RADIANS(G910))*COS(RADIANS(E905))*COS(RADIANS(AE895))))</f>
        <v>#DIV/0!</v>
      </c>
      <c r="AF910" t="e">
        <f>IF(DEGREES(ACOS(SIN(RADIANS(G910))*SIN(RADIANS(E905))+COS(RADIANS(G910))*COS(RADIANS(E905))*COS(RADIANS(AF895))))&gt;90,0,$F$4*$F$5/E904^2*(SIN(RADIANS(G910))*SIN(RADIANS(E905))+COS(RADIANS(G910))*COS(RADIANS(E905))*COS(RADIANS(AF895))))</f>
        <v>#DIV/0!</v>
      </c>
      <c r="AG910" t="e">
        <f>IF(DEGREES(ACOS(SIN(RADIANS(G910))*SIN(RADIANS(E905))+COS(RADIANS(G910))*COS(RADIANS(E905))*COS(RADIANS(AG895))))&gt;90,0,$F$4*$F$5/E904^2*(SIN(RADIANS(G910))*SIN(RADIANS(E905))+COS(RADIANS(G910))*COS(RADIANS(E905))*COS(RADIANS(AG895))))</f>
        <v>#DIV/0!</v>
      </c>
      <c r="AH910" t="e">
        <f>IF(DEGREES(ACOS(SIN(RADIANS(G910))*SIN(RADIANS(E905))+COS(RADIANS(G910))*COS(RADIANS(E905))*COS(RADIANS(AH895))))&gt;90,0,$F$4*$F$5/E904^2*(SIN(RADIANS(G910))*SIN(RADIANS(E905))+COS(RADIANS(G910))*COS(RADIANS(E905))*COS(RADIANS(AH895))))</f>
        <v>#DIV/0!</v>
      </c>
      <c r="AI910" t="e">
        <f>IF(DEGREES(ACOS(SIN(RADIANS(G910))*SIN(RADIANS(E905))+COS(RADIANS(G910))*COS(RADIANS(E905))*COS(RADIANS(AI895))))&gt;90,0,$F$4*$F$5/E904^2*(SIN(RADIANS(G910))*SIN(RADIANS(E905))+COS(RADIANS(G910))*COS(RADIANS(E905))*COS(RADIANS(AI895))))</f>
        <v>#DIV/0!</v>
      </c>
      <c r="AJ910" t="e">
        <f>IF(DEGREES(ACOS(SIN(RADIANS(G910))*SIN(RADIANS(E905))+COS(RADIANS(G910))*COS(RADIANS(E905))*COS(RADIANS(AJ895))))&gt;90,0,$F$4*$F$5/E904^2*(SIN(RADIANS(G910))*SIN(RADIANS(E905))+COS(RADIANS(G910))*COS(RADIANS(E905))*COS(RADIANS(AJ895))))</f>
        <v>#DIV/0!</v>
      </c>
      <c r="AK910">
        <f>IF(DEGREES(ACOS(SIN(RADIANS(G910))*SIN(RADIANS(E905))+COS(RADIANS(G910))*COS(RADIANS(E905))*COS(RADIANS(AK895))))&gt;90,0,$F$4*$F$5/E904^2*(SIN(RADIANS(G910))*SIN(RADIANS(E905))+COS(RADIANS(G910))*COS(RADIANS(E905))*COS(RADIANS(AK895))))</f>
        <v>0</v>
      </c>
      <c r="AL910">
        <f>IF(DEGREES(ACOS(SIN(RADIANS(G910))*SIN(RADIANS(E905))+COS(RADIANS(G910))*COS(RADIANS(E905))*COS(RADIANS(AL895))))&gt;90,0,$F$4*$F$5/E904^2*(SIN(RADIANS(G910))*SIN(RADIANS(E905))+COS(RADIANS(G910))*COS(RADIANS(E905))*COS(RADIANS(AL895))))</f>
        <v>0</v>
      </c>
      <c r="AM910">
        <f>IF(DEGREES(ACOS(SIN(RADIANS(G910))*SIN(RADIANS(E905))+COS(RADIANS(G910))*COS(RADIANS(E905))*COS(RADIANS(AM895))))&gt;90,0,$F$4*$F$5/E904^2*(SIN(RADIANS(G910))*SIN(RADIANS(E905))+COS(RADIANS(G910))*COS(RADIANS(E905))*COS(RADIANS(AM895))))</f>
        <v>0</v>
      </c>
      <c r="AN910">
        <f>IF(DEGREES(ACOS(SIN(RADIANS(G910))*SIN(RADIANS(E905))+COS(RADIANS(G910))*COS(RADIANS(E905))*COS(RADIANS(AN895))))&gt;90,0,$F$4*$F$5/E904^2*(SIN(RADIANS(G910))*SIN(RADIANS(E905))+COS(RADIANS(G910))*COS(RADIANS(E905))*COS(RADIANS(AN895))))</f>
        <v>0</v>
      </c>
      <c r="AO910">
        <f>IF(DEGREES(ACOS(SIN(RADIANS(G910))*SIN(RADIANS(E905))+COS(RADIANS(G910))*COS(RADIANS(E905))*COS(RADIANS(AO895))))&gt;90,0,$F$4*$F$5/E904^2*(SIN(RADIANS(G910))*SIN(RADIANS(E905))+COS(RADIANS(G910))*COS(RADIANS(E905))*COS(RADIANS(AO895))))</f>
        <v>0</v>
      </c>
      <c r="AP910">
        <f>IF(DEGREES(ACOS(SIN(RADIANS(G910))*SIN(RADIANS(E905))+COS(RADIANS(G910))*COS(RADIANS(E905))*COS(RADIANS(AP895))))&gt;90,0,$F$4*$F$5/E904^2*(SIN(RADIANS(G910))*SIN(RADIANS(E905))+COS(RADIANS(G910))*COS(RADIANS(E905))*COS(RADIANS(AP895))))</f>
        <v>0</v>
      </c>
      <c r="AQ910">
        <f>IF(DEGREES(ACOS(SIN(RADIANS(G910))*SIN(RADIANS(E905))+COS(RADIANS(G910))*COS(RADIANS(E905))*COS(RADIANS(AQ895))))&gt;90,0,$F$4*$F$5/E904^2*(SIN(RADIANS(G910))*SIN(RADIANS(E905))+COS(RADIANS(G910))*COS(RADIANS(E905))*COS(RADIANS(AQ895))))</f>
        <v>0</v>
      </c>
      <c r="AR910">
        <f>IF(DEGREES(ACOS(SIN(RADIANS(G910))*SIN(RADIANS(E905))+COS(RADIANS(G910))*COS(RADIANS(E905))*COS(RADIANS(AR895))))&gt;90,0,$F$4*$F$5/E904^2*(SIN(RADIANS(G910))*SIN(RADIANS(E905))+COS(RADIANS(G910))*COS(RADIANS(E905))*COS(RADIANS(AR895))))</f>
        <v>0</v>
      </c>
    </row>
    <row r="911" spans="2:44" x14ac:dyDescent="0.5">
      <c r="G911">
        <v>-50</v>
      </c>
      <c r="I911">
        <f>IF(DEGREES(ACOS(SIN(RADIANS(G911))*SIN(RADIANS(E905))+COS(RADIANS(G911))*COS(RADIANS(E905))*COS(RADIANS(I895))))&gt;90,0,$F$4*$F$5/E904^2*(SIN(RADIANS(G911))*SIN(RADIANS(E905))+COS(RADIANS(G911))*COS(RADIANS(E905))*COS(RADIANS(I895))))</f>
        <v>0</v>
      </c>
      <c r="J911">
        <f>IF(DEGREES(ACOS(SIN(RADIANS(G911))*SIN(RADIANS(E905))+COS(RADIANS(G911))*COS(RADIANS(E905))*COS(RADIANS(J895))))&gt;90,0,$F$4*$F$5/E904^2*(SIN(RADIANS(G911))*SIN(RADIANS(E905))+COS(RADIANS(G911))*COS(RADIANS(E905))*COS(RADIANS(J895))))</f>
        <v>0</v>
      </c>
      <c r="K911">
        <f>IF(DEGREES(ACOS(SIN(RADIANS(G911))*SIN(RADIANS(E905))+COS(RADIANS(G911))*COS(RADIANS(E905))*COS(RADIANS(K895))))&gt;90,0,$F$4*$F$5/E904^2*(SIN(RADIANS(G911))*SIN(RADIANS(E905))+COS(RADIANS(G911))*COS(RADIANS(E905))*COS(RADIANS(K895))))</f>
        <v>0</v>
      </c>
      <c r="L911">
        <f>IF(DEGREES(ACOS(SIN(RADIANS(G911))*SIN(RADIANS(E905))+COS(RADIANS(G911))*COS(RADIANS(E905))*COS(RADIANS(L895))))&gt;90,0,$F$4*$F$5/E904^2*(SIN(RADIANS(G911))*SIN(RADIANS(E905))+COS(RADIANS(G911))*COS(RADIANS(E905))*COS(RADIANS(L895))))</f>
        <v>0</v>
      </c>
      <c r="M911">
        <f>IF(DEGREES(ACOS(SIN(RADIANS(G911))*SIN(RADIANS(E905))+COS(RADIANS(G911))*COS(RADIANS(E905))*COS(RADIANS(M895))))&gt;90,0,$F$4*$F$5/E904^2*(SIN(RADIANS(G911))*SIN(RADIANS(E905))+COS(RADIANS(G911))*COS(RADIANS(E905))*COS(RADIANS(M895))))</f>
        <v>0</v>
      </c>
      <c r="N911">
        <f>IF(DEGREES(ACOS(SIN(RADIANS(G911))*SIN(RADIANS(E905))+COS(RADIANS(G911))*COS(RADIANS(E905))*COS(RADIANS(N895))))&gt;90,0,$F$4*$F$5/E904^2*(SIN(RADIANS(G911))*SIN(RADIANS(E905))+COS(RADIANS(G911))*COS(RADIANS(E905))*COS(RADIANS(N895))))</f>
        <v>0</v>
      </c>
      <c r="O911">
        <f>IF(DEGREES(ACOS(SIN(RADIANS(G911))*SIN(RADIANS(E905))+COS(RADIANS(G911))*COS(RADIANS(E905))*COS(RADIANS(O895))))&gt;90,0,$F$4*$F$5/E904^2*(SIN(RADIANS(G911))*SIN(RADIANS(E905))+COS(RADIANS(G911))*COS(RADIANS(E905))*COS(RADIANS(O895))))</f>
        <v>0</v>
      </c>
      <c r="P911">
        <f>IF(DEGREES(ACOS(SIN(RADIANS(G911))*SIN(RADIANS(E905))+COS(RADIANS(G911))*COS(RADIANS(E905))*COS(RADIANS(P895))))&gt;90,0,$F$4*$F$5/E904^2*(SIN(RADIANS(G911))*SIN(RADIANS(E905))+COS(RADIANS(G911))*COS(RADIANS(E905))*COS(RADIANS(P895))))</f>
        <v>0</v>
      </c>
      <c r="Q911">
        <f>IF(DEGREES(ACOS(SIN(RADIANS(G911))*SIN(RADIANS(E905))+COS(RADIANS(G911))*COS(RADIANS(E905))*COS(RADIANS(Q895))))&gt;90,0,$F$4*$F$5/E904^2*(SIN(RADIANS(G911))*SIN(RADIANS(E905))+COS(RADIANS(G911))*COS(RADIANS(E905))*COS(RADIANS(Q895))))</f>
        <v>0</v>
      </c>
      <c r="R911" t="e">
        <f>IF(DEGREES(ACOS(SIN(RADIANS(G911))*SIN(RADIANS(E905))+COS(RADIANS(G911))*COS(RADIANS(E905))*COS(RADIANS(R895))))&gt;90,0,$F$4*$F$5/E904^2*(SIN(RADIANS(G911))*SIN(RADIANS(E905))+COS(RADIANS(G911))*COS(RADIANS(E905))*COS(RADIANS(R895))))</f>
        <v>#DIV/0!</v>
      </c>
      <c r="S911" t="e">
        <f>IF(DEGREES(ACOS(SIN(RADIANS(G911))*SIN(RADIANS(E905))+COS(RADIANS(G911))*COS(RADIANS(E905))*COS(RADIANS(S895))))&gt;90,0,$F$4*$F$5/E904^2*(SIN(RADIANS(G911))*SIN(RADIANS(E905))+COS(RADIANS(G911))*COS(RADIANS(E905))*COS(RADIANS(S895))))</f>
        <v>#DIV/0!</v>
      </c>
      <c r="T911" t="e">
        <f>IF(DEGREES(ACOS(SIN(RADIANS(G911))*SIN(RADIANS(E905))+COS(RADIANS(G911))*COS(RADIANS(E905))*COS(RADIANS(T895))))&gt;90,0,$F$4*$F$5/E904^2*(SIN(RADIANS(G911))*SIN(RADIANS(E905))+COS(RADIANS(G911))*COS(RADIANS(E905))*COS(RADIANS(T895))))</f>
        <v>#DIV/0!</v>
      </c>
      <c r="U911" t="e">
        <f>IF(DEGREES(ACOS(SIN(RADIANS(G911))*SIN(RADIANS(E905))+COS(RADIANS(G911))*COS(RADIANS(E905))*COS(RADIANS(U895))))&gt;90,0,$F$4*$F$5/E904^2*(SIN(RADIANS(G911))*SIN(RADIANS(E905))+COS(RADIANS(G911))*COS(RADIANS(E905))*COS(RADIANS(U895))))</f>
        <v>#DIV/0!</v>
      </c>
      <c r="V911" t="e">
        <f>IF(DEGREES(ACOS(SIN(RADIANS(G911))*SIN(RADIANS(E905))+COS(RADIANS(G911))*COS(RADIANS(E905))*COS(RADIANS(V895))))&gt;90,0,$F$4*$F$5/E904^2*(SIN(RADIANS(G911))*SIN(RADIANS(E905))+COS(RADIANS(G911))*COS(RADIANS(E905))*COS(RADIANS(V895))))</f>
        <v>#DIV/0!</v>
      </c>
      <c r="W911" t="e">
        <f>IF(DEGREES(ACOS(SIN(RADIANS(G911))*SIN(RADIANS(E905))+COS(RADIANS(G911))*COS(RADIANS(E905))*COS(RADIANS(W895))))&gt;90,0,$F$4*$F$5/E904^2*(SIN(RADIANS(G911))*SIN(RADIANS(E905))+COS(RADIANS(G911))*COS(RADIANS(E905))*COS(RADIANS(W895))))</f>
        <v>#DIV/0!</v>
      </c>
      <c r="X911" t="e">
        <f>IF(DEGREES(ACOS(SIN(RADIANS(G911))*SIN(RADIANS(E905))+COS(RADIANS(G911))*COS(RADIANS(E905))*COS(RADIANS(X895))))&gt;90,0,$F$4*$F$5/E904^2*(SIN(RADIANS(G911))*SIN(RADIANS(E905))+COS(RADIANS(G911))*COS(RADIANS(E905))*COS(RADIANS(X895))))</f>
        <v>#DIV/0!</v>
      </c>
      <c r="Y911" t="e">
        <f>IF(DEGREES(ACOS(SIN(RADIANS(G911))*SIN(RADIANS(E905))+COS(RADIANS(G911))*COS(RADIANS(E905))*COS(RADIANS(Y895))))&gt;90,0,$F$4*$F$5/E904^2*(SIN(RADIANS(G911))*SIN(RADIANS(E905))+COS(RADIANS(G911))*COS(RADIANS(E905))*COS(RADIANS(Y895))))</f>
        <v>#DIV/0!</v>
      </c>
      <c r="Z911" t="e">
        <f>IF(DEGREES(ACOS(SIN(RADIANS(G911))*SIN(RADIANS(E905))+COS(RADIANS(G911))*COS(RADIANS(E905))*COS(RADIANS(Z895))))&gt;90,0,$F$4*$F$5/E904^2*(SIN(RADIANS(G911))*SIN(RADIANS(E905))+COS(RADIANS(G911))*COS(RADIANS(E905))*COS(RADIANS(Z895))))</f>
        <v>#DIV/0!</v>
      </c>
      <c r="AA911" t="e">
        <f>IF(DEGREES(ACOS(SIN(RADIANS(G911))*SIN(RADIANS(E905))+COS(RADIANS(G911))*COS(RADIANS(E905))*COS(RADIANS(AA895))))&gt;90,0,$F$4*$F$5/E904^2*(SIN(RADIANS(G911))*SIN(RADIANS(E905))+COS(RADIANS(G911))*COS(RADIANS(E905))*COS(RADIANS(AA895))))</f>
        <v>#DIV/0!</v>
      </c>
      <c r="AB911" t="e">
        <f>IF(DEGREES(ACOS(SIN(RADIANS(G911))*SIN(RADIANS(E905))+COS(RADIANS(G911))*COS(RADIANS(E905))*COS(RADIANS(AB895))))&gt;90,0,$F$4*$F$5/E904^2*(SIN(RADIANS(G911))*SIN(RADIANS(E905))+COS(RADIANS(G911))*COS(RADIANS(E905))*COS(RADIANS(AB895))))</f>
        <v>#DIV/0!</v>
      </c>
      <c r="AC911" t="e">
        <f>IF(DEGREES(ACOS(SIN(RADIANS(G911))*SIN(RADIANS(E905))+COS(RADIANS(G911))*COS(RADIANS(E905))*COS(RADIANS(AC895))))&gt;90,0,$F$4*$F$5/E904^2*(SIN(RADIANS(G911))*SIN(RADIANS(E905))+COS(RADIANS(G911))*COS(RADIANS(E905))*COS(RADIANS(AC895))))</f>
        <v>#DIV/0!</v>
      </c>
      <c r="AD911" t="e">
        <f>IF(DEGREES(ACOS(SIN(RADIANS(G911))*SIN(RADIANS(E905))+COS(RADIANS(G911))*COS(RADIANS(E905))*COS(RADIANS(AD895))))&gt;90,0,$F$4*$F$5/E904^2*(SIN(RADIANS(G911))*SIN(RADIANS(E905))+COS(RADIANS(G911))*COS(RADIANS(E905))*COS(RADIANS(AD895))))</f>
        <v>#DIV/0!</v>
      </c>
      <c r="AE911" t="e">
        <f>IF(DEGREES(ACOS(SIN(RADIANS(G911))*SIN(RADIANS(E905))+COS(RADIANS(G911))*COS(RADIANS(E905))*COS(RADIANS(AE895))))&gt;90,0,$F$4*$F$5/E904^2*(SIN(RADIANS(G911))*SIN(RADIANS(E905))+COS(RADIANS(G911))*COS(RADIANS(E905))*COS(RADIANS(AE895))))</f>
        <v>#DIV/0!</v>
      </c>
      <c r="AF911" t="e">
        <f>IF(DEGREES(ACOS(SIN(RADIANS(G911))*SIN(RADIANS(E905))+COS(RADIANS(G911))*COS(RADIANS(E905))*COS(RADIANS(AF895))))&gt;90,0,$F$4*$F$5/E904^2*(SIN(RADIANS(G911))*SIN(RADIANS(E905))+COS(RADIANS(G911))*COS(RADIANS(E905))*COS(RADIANS(AF895))))</f>
        <v>#DIV/0!</v>
      </c>
      <c r="AG911" t="e">
        <f>IF(DEGREES(ACOS(SIN(RADIANS(G911))*SIN(RADIANS(E905))+COS(RADIANS(G911))*COS(RADIANS(E905))*COS(RADIANS(AG895))))&gt;90,0,$F$4*$F$5/E904^2*(SIN(RADIANS(G911))*SIN(RADIANS(E905))+COS(RADIANS(G911))*COS(RADIANS(E905))*COS(RADIANS(AG895))))</f>
        <v>#DIV/0!</v>
      </c>
      <c r="AH911" t="e">
        <f>IF(DEGREES(ACOS(SIN(RADIANS(G911))*SIN(RADIANS(E905))+COS(RADIANS(G911))*COS(RADIANS(E905))*COS(RADIANS(AH895))))&gt;90,0,$F$4*$F$5/E904^2*(SIN(RADIANS(G911))*SIN(RADIANS(E905))+COS(RADIANS(G911))*COS(RADIANS(E905))*COS(RADIANS(AH895))))</f>
        <v>#DIV/0!</v>
      </c>
      <c r="AI911" t="e">
        <f>IF(DEGREES(ACOS(SIN(RADIANS(G911))*SIN(RADIANS(E905))+COS(RADIANS(G911))*COS(RADIANS(E905))*COS(RADIANS(AI895))))&gt;90,0,$F$4*$F$5/E904^2*(SIN(RADIANS(G911))*SIN(RADIANS(E905))+COS(RADIANS(G911))*COS(RADIANS(E905))*COS(RADIANS(AI895))))</f>
        <v>#DIV/0!</v>
      </c>
      <c r="AJ911" t="e">
        <f>IF(DEGREES(ACOS(SIN(RADIANS(G911))*SIN(RADIANS(E905))+COS(RADIANS(G911))*COS(RADIANS(E905))*COS(RADIANS(AJ895))))&gt;90,0,$F$4*$F$5/E904^2*(SIN(RADIANS(G911))*SIN(RADIANS(E905))+COS(RADIANS(G911))*COS(RADIANS(E905))*COS(RADIANS(AJ895))))</f>
        <v>#DIV/0!</v>
      </c>
      <c r="AK911">
        <f>IF(DEGREES(ACOS(SIN(RADIANS(G911))*SIN(RADIANS(E905))+COS(RADIANS(G911))*COS(RADIANS(E905))*COS(RADIANS(AK895))))&gt;90,0,$F$4*$F$5/E904^2*(SIN(RADIANS(G911))*SIN(RADIANS(E905))+COS(RADIANS(G911))*COS(RADIANS(E905))*COS(RADIANS(AK895))))</f>
        <v>0</v>
      </c>
      <c r="AL911">
        <f>IF(DEGREES(ACOS(SIN(RADIANS(G911))*SIN(RADIANS(E905))+COS(RADIANS(G911))*COS(RADIANS(E905))*COS(RADIANS(AL895))))&gt;90,0,$F$4*$F$5/E904^2*(SIN(RADIANS(G911))*SIN(RADIANS(E905))+COS(RADIANS(G911))*COS(RADIANS(E905))*COS(RADIANS(AL895))))</f>
        <v>0</v>
      </c>
      <c r="AM911">
        <f>IF(DEGREES(ACOS(SIN(RADIANS(G911))*SIN(RADIANS(E905))+COS(RADIANS(G911))*COS(RADIANS(E905))*COS(RADIANS(AM895))))&gt;90,0,$F$4*$F$5/E904^2*(SIN(RADIANS(G911))*SIN(RADIANS(E905))+COS(RADIANS(G911))*COS(RADIANS(E905))*COS(RADIANS(AM895))))</f>
        <v>0</v>
      </c>
      <c r="AN911">
        <f>IF(DEGREES(ACOS(SIN(RADIANS(G911))*SIN(RADIANS(E905))+COS(RADIANS(G911))*COS(RADIANS(E905))*COS(RADIANS(AN895))))&gt;90,0,$F$4*$F$5/E904^2*(SIN(RADIANS(G911))*SIN(RADIANS(E905))+COS(RADIANS(G911))*COS(RADIANS(E905))*COS(RADIANS(AN895))))</f>
        <v>0</v>
      </c>
      <c r="AO911">
        <f>IF(DEGREES(ACOS(SIN(RADIANS(G911))*SIN(RADIANS(E905))+COS(RADIANS(G911))*COS(RADIANS(E905))*COS(RADIANS(AO895))))&gt;90,0,$F$4*$F$5/E904^2*(SIN(RADIANS(G911))*SIN(RADIANS(E905))+COS(RADIANS(G911))*COS(RADIANS(E905))*COS(RADIANS(AO895))))</f>
        <v>0</v>
      </c>
      <c r="AP911">
        <f>IF(DEGREES(ACOS(SIN(RADIANS(G911))*SIN(RADIANS(E905))+COS(RADIANS(G911))*COS(RADIANS(E905))*COS(RADIANS(AP895))))&gt;90,0,$F$4*$F$5/E904^2*(SIN(RADIANS(G911))*SIN(RADIANS(E905))+COS(RADIANS(G911))*COS(RADIANS(E905))*COS(RADIANS(AP895))))</f>
        <v>0</v>
      </c>
      <c r="AQ911">
        <f>IF(DEGREES(ACOS(SIN(RADIANS(G911))*SIN(RADIANS(E905))+COS(RADIANS(G911))*COS(RADIANS(E905))*COS(RADIANS(AQ895))))&gt;90,0,$F$4*$F$5/E904^2*(SIN(RADIANS(G911))*SIN(RADIANS(E905))+COS(RADIANS(G911))*COS(RADIANS(E905))*COS(RADIANS(AQ895))))</f>
        <v>0</v>
      </c>
      <c r="AR911">
        <f>IF(DEGREES(ACOS(SIN(RADIANS(G911))*SIN(RADIANS(E905))+COS(RADIANS(G911))*COS(RADIANS(E905))*COS(RADIANS(AR895))))&gt;90,0,$F$4*$F$5/E904^2*(SIN(RADIANS(G911))*SIN(RADIANS(E905))+COS(RADIANS(G911))*COS(RADIANS(E905))*COS(RADIANS(AR895))))</f>
        <v>0</v>
      </c>
    </row>
    <row r="912" spans="2:44" x14ac:dyDescent="0.5">
      <c r="G912">
        <v>-60</v>
      </c>
      <c r="I912">
        <f>IF(DEGREES(ACOS(SIN(RADIANS(G912))*SIN(RADIANS(E905))+COS(RADIANS(G912))*COS(RADIANS(E905))*COS(RADIANS(I895))))&gt;90,0,$F$4*$F$5/E904^2*(SIN(RADIANS(G912))*SIN(RADIANS(E905))+COS(RADIANS(G912))*COS(RADIANS(E905))*COS(RADIANS(I895))))</f>
        <v>0</v>
      </c>
      <c r="J912">
        <f>IF(DEGREES(ACOS(SIN(RADIANS(G912))*SIN(RADIANS(E905))+COS(RADIANS(G912))*COS(RADIANS(E905))*COS(RADIANS(J895))))&gt;90,0,$F$4*$F$5/E904^2*(SIN(RADIANS(G912))*SIN(RADIANS(E905))+COS(RADIANS(G912))*COS(RADIANS(E905))*COS(RADIANS(J895))))</f>
        <v>0</v>
      </c>
      <c r="K912">
        <f>IF(DEGREES(ACOS(SIN(RADIANS(G912))*SIN(RADIANS(E905))+COS(RADIANS(G912))*COS(RADIANS(E905))*COS(RADIANS(K895))))&gt;90,0,$F$4*$F$5/E904^2*(SIN(RADIANS(G912))*SIN(RADIANS(E905))+COS(RADIANS(G912))*COS(RADIANS(E905))*COS(RADIANS(K895))))</f>
        <v>0</v>
      </c>
      <c r="L912">
        <f>IF(DEGREES(ACOS(SIN(RADIANS(G912))*SIN(RADIANS(E905))+COS(RADIANS(G912))*COS(RADIANS(E905))*COS(RADIANS(L895))))&gt;90,0,$F$4*$F$5/E904^2*(SIN(RADIANS(G912))*SIN(RADIANS(E905))+COS(RADIANS(G912))*COS(RADIANS(E905))*COS(RADIANS(L895))))</f>
        <v>0</v>
      </c>
      <c r="M912">
        <f>IF(DEGREES(ACOS(SIN(RADIANS(G912))*SIN(RADIANS(E905))+COS(RADIANS(G912))*COS(RADIANS(E905))*COS(RADIANS(M895))))&gt;90,0,$F$4*$F$5/E904^2*(SIN(RADIANS(G912))*SIN(RADIANS(E905))+COS(RADIANS(G912))*COS(RADIANS(E905))*COS(RADIANS(M895))))</f>
        <v>0</v>
      </c>
      <c r="N912">
        <f>IF(DEGREES(ACOS(SIN(RADIANS(G912))*SIN(RADIANS(E905))+COS(RADIANS(G912))*COS(RADIANS(E905))*COS(RADIANS(N895))))&gt;90,0,$F$4*$F$5/E904^2*(SIN(RADIANS(G912))*SIN(RADIANS(E905))+COS(RADIANS(G912))*COS(RADIANS(E905))*COS(RADIANS(N895))))</f>
        <v>0</v>
      </c>
      <c r="O912">
        <f>IF(DEGREES(ACOS(SIN(RADIANS(G912))*SIN(RADIANS(E905))+COS(RADIANS(G912))*COS(RADIANS(E905))*COS(RADIANS(O895))))&gt;90,0,$F$4*$F$5/E904^2*(SIN(RADIANS(G912))*SIN(RADIANS(E905))+COS(RADIANS(G912))*COS(RADIANS(E905))*COS(RADIANS(O895))))</f>
        <v>0</v>
      </c>
      <c r="P912">
        <f>IF(DEGREES(ACOS(SIN(RADIANS(G912))*SIN(RADIANS(E905))+COS(RADIANS(G912))*COS(RADIANS(E905))*COS(RADIANS(P895))))&gt;90,0,$F$4*$F$5/E904^2*(SIN(RADIANS(G912))*SIN(RADIANS(E905))+COS(RADIANS(G912))*COS(RADIANS(E905))*COS(RADIANS(P895))))</f>
        <v>0</v>
      </c>
      <c r="Q912">
        <f>IF(DEGREES(ACOS(SIN(RADIANS(G912))*SIN(RADIANS(E905))+COS(RADIANS(G912))*COS(RADIANS(E905))*COS(RADIANS(Q895))))&gt;90,0,$F$4*$F$5/E904^2*(SIN(RADIANS(G912))*SIN(RADIANS(E905))+COS(RADIANS(G912))*COS(RADIANS(E905))*COS(RADIANS(Q895))))</f>
        <v>0</v>
      </c>
      <c r="R912" t="e">
        <f>IF(DEGREES(ACOS(SIN(RADIANS(G912))*SIN(RADIANS(E905))+COS(RADIANS(G912))*COS(RADIANS(E905))*COS(RADIANS(R895))))&gt;90,0,$F$4*$F$5/E904^2*(SIN(RADIANS(G912))*SIN(RADIANS(E905))+COS(RADIANS(G912))*COS(RADIANS(E905))*COS(RADIANS(R895))))</f>
        <v>#DIV/0!</v>
      </c>
      <c r="S912" t="e">
        <f>IF(DEGREES(ACOS(SIN(RADIANS(G912))*SIN(RADIANS(E905))+COS(RADIANS(G912))*COS(RADIANS(E905))*COS(RADIANS(S895))))&gt;90,0,$F$4*$F$5/E904^2*(SIN(RADIANS(G912))*SIN(RADIANS(E905))+COS(RADIANS(G912))*COS(RADIANS(E905))*COS(RADIANS(S895))))</f>
        <v>#DIV/0!</v>
      </c>
      <c r="T912" t="e">
        <f>IF(DEGREES(ACOS(SIN(RADIANS(G912))*SIN(RADIANS(E905))+COS(RADIANS(G912))*COS(RADIANS(E905))*COS(RADIANS(T895))))&gt;90,0,$F$4*$F$5/E904^2*(SIN(RADIANS(G912))*SIN(RADIANS(E905))+COS(RADIANS(G912))*COS(RADIANS(E905))*COS(RADIANS(T895))))</f>
        <v>#DIV/0!</v>
      </c>
      <c r="U912" t="e">
        <f>IF(DEGREES(ACOS(SIN(RADIANS(G912))*SIN(RADIANS(E905))+COS(RADIANS(G912))*COS(RADIANS(E905))*COS(RADIANS(U895))))&gt;90,0,$F$4*$F$5/E904^2*(SIN(RADIANS(G912))*SIN(RADIANS(E905))+COS(RADIANS(G912))*COS(RADIANS(E905))*COS(RADIANS(U895))))</f>
        <v>#DIV/0!</v>
      </c>
      <c r="V912" t="e">
        <f>IF(DEGREES(ACOS(SIN(RADIANS(G912))*SIN(RADIANS(E905))+COS(RADIANS(G912))*COS(RADIANS(E905))*COS(RADIANS(V895))))&gt;90,0,$F$4*$F$5/E904^2*(SIN(RADIANS(G912))*SIN(RADIANS(E905))+COS(RADIANS(G912))*COS(RADIANS(E905))*COS(RADIANS(V895))))</f>
        <v>#DIV/0!</v>
      </c>
      <c r="W912" t="e">
        <f>IF(DEGREES(ACOS(SIN(RADIANS(G912))*SIN(RADIANS(E905))+COS(RADIANS(G912))*COS(RADIANS(E905))*COS(RADIANS(W895))))&gt;90,0,$F$4*$F$5/E904^2*(SIN(RADIANS(G912))*SIN(RADIANS(E905))+COS(RADIANS(G912))*COS(RADIANS(E905))*COS(RADIANS(W895))))</f>
        <v>#DIV/0!</v>
      </c>
      <c r="X912" t="e">
        <f>IF(DEGREES(ACOS(SIN(RADIANS(G912))*SIN(RADIANS(E905))+COS(RADIANS(G912))*COS(RADIANS(E905))*COS(RADIANS(X895))))&gt;90,0,$F$4*$F$5/E904^2*(SIN(RADIANS(G912))*SIN(RADIANS(E905))+COS(RADIANS(G912))*COS(RADIANS(E905))*COS(RADIANS(X895))))</f>
        <v>#DIV/0!</v>
      </c>
      <c r="Y912" t="e">
        <f>IF(DEGREES(ACOS(SIN(RADIANS(G912))*SIN(RADIANS(E905))+COS(RADIANS(G912))*COS(RADIANS(E905))*COS(RADIANS(Y895))))&gt;90,0,$F$4*$F$5/E904^2*(SIN(RADIANS(G912))*SIN(RADIANS(E905))+COS(RADIANS(G912))*COS(RADIANS(E905))*COS(RADIANS(Y895))))</f>
        <v>#DIV/0!</v>
      </c>
      <c r="Z912" t="e">
        <f>IF(DEGREES(ACOS(SIN(RADIANS(G912))*SIN(RADIANS(E905))+COS(RADIANS(G912))*COS(RADIANS(E905))*COS(RADIANS(Z895))))&gt;90,0,$F$4*$F$5/E904^2*(SIN(RADIANS(G912))*SIN(RADIANS(E905))+COS(RADIANS(G912))*COS(RADIANS(E905))*COS(RADIANS(Z895))))</f>
        <v>#DIV/0!</v>
      </c>
      <c r="AA912" t="e">
        <f>IF(DEGREES(ACOS(SIN(RADIANS(G912))*SIN(RADIANS(E905))+COS(RADIANS(G912))*COS(RADIANS(E905))*COS(RADIANS(AA895))))&gt;90,0,$F$4*$F$5/E904^2*(SIN(RADIANS(G912))*SIN(RADIANS(E905))+COS(RADIANS(G912))*COS(RADIANS(E905))*COS(RADIANS(AA895))))</f>
        <v>#DIV/0!</v>
      </c>
      <c r="AB912" t="e">
        <f>IF(DEGREES(ACOS(SIN(RADIANS(G912))*SIN(RADIANS(E905))+COS(RADIANS(G912))*COS(RADIANS(E905))*COS(RADIANS(AB895))))&gt;90,0,$F$4*$F$5/E904^2*(SIN(RADIANS(G912))*SIN(RADIANS(E905))+COS(RADIANS(G912))*COS(RADIANS(E905))*COS(RADIANS(AB895))))</f>
        <v>#DIV/0!</v>
      </c>
      <c r="AC912" t="e">
        <f>IF(DEGREES(ACOS(SIN(RADIANS(G912))*SIN(RADIANS(E905))+COS(RADIANS(G912))*COS(RADIANS(E905))*COS(RADIANS(AC895))))&gt;90,0,$F$4*$F$5/E904^2*(SIN(RADIANS(G912))*SIN(RADIANS(E905))+COS(RADIANS(G912))*COS(RADIANS(E905))*COS(RADIANS(AC895))))</f>
        <v>#DIV/0!</v>
      </c>
      <c r="AD912" t="e">
        <f>IF(DEGREES(ACOS(SIN(RADIANS(G912))*SIN(RADIANS(E905))+COS(RADIANS(G912))*COS(RADIANS(E905))*COS(RADIANS(AD895))))&gt;90,0,$F$4*$F$5/E904^2*(SIN(RADIANS(G912))*SIN(RADIANS(E905))+COS(RADIANS(G912))*COS(RADIANS(E905))*COS(RADIANS(AD895))))</f>
        <v>#DIV/0!</v>
      </c>
      <c r="AE912" t="e">
        <f>IF(DEGREES(ACOS(SIN(RADIANS(G912))*SIN(RADIANS(E905))+COS(RADIANS(G912))*COS(RADIANS(E905))*COS(RADIANS(AE895))))&gt;90,0,$F$4*$F$5/E904^2*(SIN(RADIANS(G912))*SIN(RADIANS(E905))+COS(RADIANS(G912))*COS(RADIANS(E905))*COS(RADIANS(AE895))))</f>
        <v>#DIV/0!</v>
      </c>
      <c r="AF912" t="e">
        <f>IF(DEGREES(ACOS(SIN(RADIANS(G912))*SIN(RADIANS(E905))+COS(RADIANS(G912))*COS(RADIANS(E905))*COS(RADIANS(AF895))))&gt;90,0,$F$4*$F$5/E904^2*(SIN(RADIANS(G912))*SIN(RADIANS(E905))+COS(RADIANS(G912))*COS(RADIANS(E905))*COS(RADIANS(AF895))))</f>
        <v>#DIV/0!</v>
      </c>
      <c r="AG912" t="e">
        <f>IF(DEGREES(ACOS(SIN(RADIANS(G912))*SIN(RADIANS(E905))+COS(RADIANS(G912))*COS(RADIANS(E905))*COS(RADIANS(AG895))))&gt;90,0,$F$4*$F$5/E904^2*(SIN(RADIANS(G912))*SIN(RADIANS(E905))+COS(RADIANS(G912))*COS(RADIANS(E905))*COS(RADIANS(AG895))))</f>
        <v>#DIV/0!</v>
      </c>
      <c r="AH912" t="e">
        <f>IF(DEGREES(ACOS(SIN(RADIANS(G912))*SIN(RADIANS(E905))+COS(RADIANS(G912))*COS(RADIANS(E905))*COS(RADIANS(AH895))))&gt;90,0,$F$4*$F$5/E904^2*(SIN(RADIANS(G912))*SIN(RADIANS(E905))+COS(RADIANS(G912))*COS(RADIANS(E905))*COS(RADIANS(AH895))))</f>
        <v>#DIV/0!</v>
      </c>
      <c r="AI912" t="e">
        <f>IF(DEGREES(ACOS(SIN(RADIANS(G912))*SIN(RADIANS(E905))+COS(RADIANS(G912))*COS(RADIANS(E905))*COS(RADIANS(AI895))))&gt;90,0,$F$4*$F$5/E904^2*(SIN(RADIANS(G912))*SIN(RADIANS(E905))+COS(RADIANS(G912))*COS(RADIANS(E905))*COS(RADIANS(AI895))))</f>
        <v>#DIV/0!</v>
      </c>
      <c r="AJ912" t="e">
        <f>IF(DEGREES(ACOS(SIN(RADIANS(G912))*SIN(RADIANS(E905))+COS(RADIANS(G912))*COS(RADIANS(E905))*COS(RADIANS(AJ895))))&gt;90,0,$F$4*$F$5/E904^2*(SIN(RADIANS(G912))*SIN(RADIANS(E905))+COS(RADIANS(G912))*COS(RADIANS(E905))*COS(RADIANS(AJ895))))</f>
        <v>#DIV/0!</v>
      </c>
      <c r="AK912">
        <f>IF(DEGREES(ACOS(SIN(RADIANS(G912))*SIN(RADIANS(E905))+COS(RADIANS(G912))*COS(RADIANS(E905))*COS(RADIANS(AK895))))&gt;90,0,$F$4*$F$5/E904^2*(SIN(RADIANS(G912))*SIN(RADIANS(E905))+COS(RADIANS(G912))*COS(RADIANS(E905))*COS(RADIANS(AK895))))</f>
        <v>0</v>
      </c>
      <c r="AL912">
        <f>IF(DEGREES(ACOS(SIN(RADIANS(G912))*SIN(RADIANS(E905))+COS(RADIANS(G912))*COS(RADIANS(E905))*COS(RADIANS(AL895))))&gt;90,0,$F$4*$F$5/E904^2*(SIN(RADIANS(G912))*SIN(RADIANS(E905))+COS(RADIANS(G912))*COS(RADIANS(E905))*COS(RADIANS(AL895))))</f>
        <v>0</v>
      </c>
      <c r="AM912">
        <f>IF(DEGREES(ACOS(SIN(RADIANS(G912))*SIN(RADIANS(E905))+COS(RADIANS(G912))*COS(RADIANS(E905))*COS(RADIANS(AM895))))&gt;90,0,$F$4*$F$5/E904^2*(SIN(RADIANS(G912))*SIN(RADIANS(E905))+COS(RADIANS(G912))*COS(RADIANS(E905))*COS(RADIANS(AM895))))</f>
        <v>0</v>
      </c>
      <c r="AN912">
        <f>IF(DEGREES(ACOS(SIN(RADIANS(G912))*SIN(RADIANS(E905))+COS(RADIANS(G912))*COS(RADIANS(E905))*COS(RADIANS(AN895))))&gt;90,0,$F$4*$F$5/E904^2*(SIN(RADIANS(G912))*SIN(RADIANS(E905))+COS(RADIANS(G912))*COS(RADIANS(E905))*COS(RADIANS(AN895))))</f>
        <v>0</v>
      </c>
      <c r="AO912">
        <f>IF(DEGREES(ACOS(SIN(RADIANS(G912))*SIN(RADIANS(E905))+COS(RADIANS(G912))*COS(RADIANS(E905))*COS(RADIANS(AO895))))&gt;90,0,$F$4*$F$5/E904^2*(SIN(RADIANS(G912))*SIN(RADIANS(E905))+COS(RADIANS(G912))*COS(RADIANS(E905))*COS(RADIANS(AO895))))</f>
        <v>0</v>
      </c>
      <c r="AP912">
        <f>IF(DEGREES(ACOS(SIN(RADIANS(G912))*SIN(RADIANS(E905))+COS(RADIANS(G912))*COS(RADIANS(E905))*COS(RADIANS(AP895))))&gt;90,0,$F$4*$F$5/E904^2*(SIN(RADIANS(G912))*SIN(RADIANS(E905))+COS(RADIANS(G912))*COS(RADIANS(E905))*COS(RADIANS(AP895))))</f>
        <v>0</v>
      </c>
      <c r="AQ912">
        <f>IF(DEGREES(ACOS(SIN(RADIANS(G912))*SIN(RADIANS(E905))+COS(RADIANS(G912))*COS(RADIANS(E905))*COS(RADIANS(AQ895))))&gt;90,0,$F$4*$F$5/E904^2*(SIN(RADIANS(G912))*SIN(RADIANS(E905))+COS(RADIANS(G912))*COS(RADIANS(E905))*COS(RADIANS(AQ895))))</f>
        <v>0</v>
      </c>
      <c r="AR912">
        <f>IF(DEGREES(ACOS(SIN(RADIANS(G912))*SIN(RADIANS(E905))+COS(RADIANS(G912))*COS(RADIANS(E905))*COS(RADIANS(AR895))))&gt;90,0,$F$4*$F$5/E904^2*(SIN(RADIANS(G912))*SIN(RADIANS(E905))+COS(RADIANS(G912))*COS(RADIANS(E905))*COS(RADIANS(AR895))))</f>
        <v>0</v>
      </c>
    </row>
    <row r="913" spans="2:44" x14ac:dyDescent="0.5">
      <c r="G913">
        <v>-70</v>
      </c>
      <c r="I913">
        <f>IF(DEGREES(ACOS(SIN(RADIANS(G913))*SIN(RADIANS(E905))+COS(RADIANS(G913))*COS(RADIANS(E905))*COS(RADIANS(I895))))&gt;90,0,$F$4*$F$5/E904^2*(SIN(RADIANS(G913))*SIN(RADIANS(E905))+COS(RADIANS(G913))*COS(RADIANS(E905))*COS(RADIANS(I895))))</f>
        <v>0</v>
      </c>
      <c r="J913">
        <f>IF(DEGREES(ACOS(SIN(RADIANS(G913))*SIN(RADIANS(E905))+COS(RADIANS(G913))*COS(RADIANS(E905))*COS(RADIANS(J895))))&gt;90,0,$F$4*$F$5/E904^2*(SIN(RADIANS(G913))*SIN(RADIANS(E905))+COS(RADIANS(G913))*COS(RADIANS(E905))*COS(RADIANS(J895))))</f>
        <v>0</v>
      </c>
      <c r="K913">
        <f>IF(DEGREES(ACOS(SIN(RADIANS(G913))*SIN(RADIANS(E905))+COS(RADIANS(G913))*COS(RADIANS(E905))*COS(RADIANS(K895))))&gt;90,0,$F$4*$F$5/E904^2*(SIN(RADIANS(G913))*SIN(RADIANS(E905))+COS(RADIANS(G913))*COS(RADIANS(E905))*COS(RADIANS(K895))))</f>
        <v>0</v>
      </c>
      <c r="L913">
        <f>IF(DEGREES(ACOS(SIN(RADIANS(G913))*SIN(RADIANS(E905))+COS(RADIANS(G913))*COS(RADIANS(E905))*COS(RADIANS(L895))))&gt;90,0,$F$4*$F$5/E904^2*(SIN(RADIANS(G913))*SIN(RADIANS(E905))+COS(RADIANS(G913))*COS(RADIANS(E905))*COS(RADIANS(L895))))</f>
        <v>0</v>
      </c>
      <c r="M913">
        <f>IF(DEGREES(ACOS(SIN(RADIANS(G913))*SIN(RADIANS(E905))+COS(RADIANS(G913))*COS(RADIANS(E905))*COS(RADIANS(M895))))&gt;90,0,$F$4*$F$5/E904^2*(SIN(RADIANS(G913))*SIN(RADIANS(E905))+COS(RADIANS(G913))*COS(RADIANS(E905))*COS(RADIANS(M895))))</f>
        <v>0</v>
      </c>
      <c r="N913">
        <f>IF(DEGREES(ACOS(SIN(RADIANS(G913))*SIN(RADIANS(E905))+COS(RADIANS(G913))*COS(RADIANS(E905))*COS(RADIANS(N895))))&gt;90,0,$F$4*$F$5/E904^2*(SIN(RADIANS(G913))*SIN(RADIANS(E905))+COS(RADIANS(G913))*COS(RADIANS(E905))*COS(RADIANS(N895))))</f>
        <v>0</v>
      </c>
      <c r="O913">
        <f>IF(DEGREES(ACOS(SIN(RADIANS(G913))*SIN(RADIANS(E905))+COS(RADIANS(G913))*COS(RADIANS(E905))*COS(RADIANS(O895))))&gt;90,0,$F$4*$F$5/E904^2*(SIN(RADIANS(G913))*SIN(RADIANS(E905))+COS(RADIANS(G913))*COS(RADIANS(E905))*COS(RADIANS(O895))))</f>
        <v>0</v>
      </c>
      <c r="P913">
        <f>IF(DEGREES(ACOS(SIN(RADIANS(G913))*SIN(RADIANS(E905))+COS(RADIANS(G913))*COS(RADIANS(E905))*COS(RADIANS(P895))))&gt;90,0,$F$4*$F$5/E904^2*(SIN(RADIANS(G913))*SIN(RADIANS(E905))+COS(RADIANS(G913))*COS(RADIANS(E905))*COS(RADIANS(P895))))</f>
        <v>0</v>
      </c>
      <c r="Q913">
        <f>IF(DEGREES(ACOS(SIN(RADIANS(G913))*SIN(RADIANS(E905))+COS(RADIANS(G913))*COS(RADIANS(E905))*COS(RADIANS(Q895))))&gt;90,0,$F$4*$F$5/E904^2*(SIN(RADIANS(G913))*SIN(RADIANS(E905))+COS(RADIANS(G913))*COS(RADIANS(E905))*COS(RADIANS(Q895))))</f>
        <v>0</v>
      </c>
      <c r="R913" t="e">
        <f>IF(DEGREES(ACOS(SIN(RADIANS(G913))*SIN(RADIANS(E905))+COS(RADIANS(G913))*COS(RADIANS(E905))*COS(RADIANS(R895))))&gt;90,0,$F$4*$F$5/E904^2*(SIN(RADIANS(G913))*SIN(RADIANS(E905))+COS(RADIANS(G913))*COS(RADIANS(E905))*COS(RADIANS(R895))))</f>
        <v>#DIV/0!</v>
      </c>
      <c r="S913" t="e">
        <f>IF(DEGREES(ACOS(SIN(RADIANS(G913))*SIN(RADIANS(E905))+COS(RADIANS(G913))*COS(RADIANS(E905))*COS(RADIANS(S895))))&gt;90,0,$F$4*$F$5/E904^2*(SIN(RADIANS(G913))*SIN(RADIANS(E905))+COS(RADIANS(G913))*COS(RADIANS(E905))*COS(RADIANS(S895))))</f>
        <v>#DIV/0!</v>
      </c>
      <c r="T913" t="e">
        <f>IF(DEGREES(ACOS(SIN(RADIANS(G913))*SIN(RADIANS(E905))+COS(RADIANS(G913))*COS(RADIANS(E905))*COS(RADIANS(T895))))&gt;90,0,$F$4*$F$5/E904^2*(SIN(RADIANS(G913))*SIN(RADIANS(E905))+COS(RADIANS(G913))*COS(RADIANS(E905))*COS(RADIANS(T895))))</f>
        <v>#DIV/0!</v>
      </c>
      <c r="U913" t="e">
        <f>IF(DEGREES(ACOS(SIN(RADIANS(G913))*SIN(RADIANS(E905))+COS(RADIANS(G913))*COS(RADIANS(E905))*COS(RADIANS(U895))))&gt;90,0,$F$4*$F$5/E904^2*(SIN(RADIANS(G913))*SIN(RADIANS(E905))+COS(RADIANS(G913))*COS(RADIANS(E905))*COS(RADIANS(U895))))</f>
        <v>#DIV/0!</v>
      </c>
      <c r="V913" t="e">
        <f>IF(DEGREES(ACOS(SIN(RADIANS(G913))*SIN(RADIANS(E905))+COS(RADIANS(G913))*COS(RADIANS(E905))*COS(RADIANS(V895))))&gt;90,0,$F$4*$F$5/E904^2*(SIN(RADIANS(G913))*SIN(RADIANS(E905))+COS(RADIANS(G913))*COS(RADIANS(E905))*COS(RADIANS(V895))))</f>
        <v>#DIV/0!</v>
      </c>
      <c r="W913" t="e">
        <f>IF(DEGREES(ACOS(SIN(RADIANS(G913))*SIN(RADIANS(E905))+COS(RADIANS(G913))*COS(RADIANS(E905))*COS(RADIANS(W895))))&gt;90,0,$F$4*$F$5/E904^2*(SIN(RADIANS(G913))*SIN(RADIANS(E905))+COS(RADIANS(G913))*COS(RADIANS(E905))*COS(RADIANS(W895))))</f>
        <v>#DIV/0!</v>
      </c>
      <c r="X913" t="e">
        <f>IF(DEGREES(ACOS(SIN(RADIANS(G913))*SIN(RADIANS(E905))+COS(RADIANS(G913))*COS(RADIANS(E905))*COS(RADIANS(X895))))&gt;90,0,$F$4*$F$5/E904^2*(SIN(RADIANS(G913))*SIN(RADIANS(E905))+COS(RADIANS(G913))*COS(RADIANS(E905))*COS(RADIANS(X895))))</f>
        <v>#DIV/0!</v>
      </c>
      <c r="Y913" t="e">
        <f>IF(DEGREES(ACOS(SIN(RADIANS(G913))*SIN(RADIANS(E905))+COS(RADIANS(G913))*COS(RADIANS(E905))*COS(RADIANS(Y895))))&gt;90,0,$F$4*$F$5/E904^2*(SIN(RADIANS(G913))*SIN(RADIANS(E905))+COS(RADIANS(G913))*COS(RADIANS(E905))*COS(RADIANS(Y895))))</f>
        <v>#DIV/0!</v>
      </c>
      <c r="Z913" t="e">
        <f>IF(DEGREES(ACOS(SIN(RADIANS(G913))*SIN(RADIANS(E905))+COS(RADIANS(G913))*COS(RADIANS(E905))*COS(RADIANS(Z895))))&gt;90,0,$F$4*$F$5/E904^2*(SIN(RADIANS(G913))*SIN(RADIANS(E905))+COS(RADIANS(G913))*COS(RADIANS(E905))*COS(RADIANS(Z895))))</f>
        <v>#DIV/0!</v>
      </c>
      <c r="AA913" t="e">
        <f>IF(DEGREES(ACOS(SIN(RADIANS(G913))*SIN(RADIANS(E905))+COS(RADIANS(G913))*COS(RADIANS(E905))*COS(RADIANS(AA895))))&gt;90,0,$F$4*$F$5/E904^2*(SIN(RADIANS(G913))*SIN(RADIANS(E905))+COS(RADIANS(G913))*COS(RADIANS(E905))*COS(RADIANS(AA895))))</f>
        <v>#DIV/0!</v>
      </c>
      <c r="AB913" t="e">
        <f>IF(DEGREES(ACOS(SIN(RADIANS(G913))*SIN(RADIANS(E905))+COS(RADIANS(G913))*COS(RADIANS(E905))*COS(RADIANS(AB895))))&gt;90,0,$F$4*$F$5/E904^2*(SIN(RADIANS(G913))*SIN(RADIANS(E905))+COS(RADIANS(G913))*COS(RADIANS(E905))*COS(RADIANS(AB895))))</f>
        <v>#DIV/0!</v>
      </c>
      <c r="AC913" t="e">
        <f>IF(DEGREES(ACOS(SIN(RADIANS(G913))*SIN(RADIANS(E905))+COS(RADIANS(G913))*COS(RADIANS(E905))*COS(RADIANS(AC895))))&gt;90,0,$F$4*$F$5/E904^2*(SIN(RADIANS(G913))*SIN(RADIANS(E905))+COS(RADIANS(G913))*COS(RADIANS(E905))*COS(RADIANS(AC895))))</f>
        <v>#DIV/0!</v>
      </c>
      <c r="AD913" t="e">
        <f>IF(DEGREES(ACOS(SIN(RADIANS(G913))*SIN(RADIANS(E905))+COS(RADIANS(G913))*COS(RADIANS(E905))*COS(RADIANS(AD895))))&gt;90,0,$F$4*$F$5/E904^2*(SIN(RADIANS(G913))*SIN(RADIANS(E905))+COS(RADIANS(G913))*COS(RADIANS(E905))*COS(RADIANS(AD895))))</f>
        <v>#DIV/0!</v>
      </c>
      <c r="AE913" t="e">
        <f>IF(DEGREES(ACOS(SIN(RADIANS(G913))*SIN(RADIANS(E905))+COS(RADIANS(G913))*COS(RADIANS(E905))*COS(RADIANS(AE895))))&gt;90,0,$F$4*$F$5/E904^2*(SIN(RADIANS(G913))*SIN(RADIANS(E905))+COS(RADIANS(G913))*COS(RADIANS(E905))*COS(RADIANS(AE895))))</f>
        <v>#DIV/0!</v>
      </c>
      <c r="AF913" t="e">
        <f>IF(DEGREES(ACOS(SIN(RADIANS(G913))*SIN(RADIANS(E905))+COS(RADIANS(G913))*COS(RADIANS(E905))*COS(RADIANS(AF895))))&gt;90,0,$F$4*$F$5/E904^2*(SIN(RADIANS(G913))*SIN(RADIANS(E905))+COS(RADIANS(G913))*COS(RADIANS(E905))*COS(RADIANS(AF895))))</f>
        <v>#DIV/0!</v>
      </c>
      <c r="AG913" t="e">
        <f>IF(DEGREES(ACOS(SIN(RADIANS(G913))*SIN(RADIANS(E905))+COS(RADIANS(G913))*COS(RADIANS(E905))*COS(RADIANS(AG895))))&gt;90,0,$F$4*$F$5/E904^2*(SIN(RADIANS(G913))*SIN(RADIANS(E905))+COS(RADIANS(G913))*COS(RADIANS(E905))*COS(RADIANS(AG895))))</f>
        <v>#DIV/0!</v>
      </c>
      <c r="AH913" t="e">
        <f>IF(DEGREES(ACOS(SIN(RADIANS(G913))*SIN(RADIANS(E905))+COS(RADIANS(G913))*COS(RADIANS(E905))*COS(RADIANS(AH895))))&gt;90,0,$F$4*$F$5/E904^2*(SIN(RADIANS(G913))*SIN(RADIANS(E905))+COS(RADIANS(G913))*COS(RADIANS(E905))*COS(RADIANS(AH895))))</f>
        <v>#DIV/0!</v>
      </c>
      <c r="AI913" t="e">
        <f>IF(DEGREES(ACOS(SIN(RADIANS(G913))*SIN(RADIANS(E905))+COS(RADIANS(G913))*COS(RADIANS(E905))*COS(RADIANS(AI895))))&gt;90,0,$F$4*$F$5/E904^2*(SIN(RADIANS(G913))*SIN(RADIANS(E905))+COS(RADIANS(G913))*COS(RADIANS(E905))*COS(RADIANS(AI895))))</f>
        <v>#DIV/0!</v>
      </c>
      <c r="AJ913" t="e">
        <f>IF(DEGREES(ACOS(SIN(RADIANS(G913))*SIN(RADIANS(E905))+COS(RADIANS(G913))*COS(RADIANS(E905))*COS(RADIANS(AJ895))))&gt;90,0,$F$4*$F$5/E904^2*(SIN(RADIANS(G913))*SIN(RADIANS(E905))+COS(RADIANS(G913))*COS(RADIANS(E905))*COS(RADIANS(AJ895))))</f>
        <v>#DIV/0!</v>
      </c>
      <c r="AK913">
        <f>IF(DEGREES(ACOS(SIN(RADIANS(G913))*SIN(RADIANS(E905))+COS(RADIANS(G913))*COS(RADIANS(E905))*COS(RADIANS(AK895))))&gt;90,0,$F$4*$F$5/E904^2*(SIN(RADIANS(G913))*SIN(RADIANS(E905))+COS(RADIANS(G913))*COS(RADIANS(E905))*COS(RADIANS(AK895))))</f>
        <v>0</v>
      </c>
      <c r="AL913">
        <f>IF(DEGREES(ACOS(SIN(RADIANS(G913))*SIN(RADIANS(E905))+COS(RADIANS(G913))*COS(RADIANS(E905))*COS(RADIANS(AL895))))&gt;90,0,$F$4*$F$5/E904^2*(SIN(RADIANS(G913))*SIN(RADIANS(E905))+COS(RADIANS(G913))*COS(RADIANS(E905))*COS(RADIANS(AL895))))</f>
        <v>0</v>
      </c>
      <c r="AM913">
        <f>IF(DEGREES(ACOS(SIN(RADIANS(G913))*SIN(RADIANS(E905))+COS(RADIANS(G913))*COS(RADIANS(E905))*COS(RADIANS(AM895))))&gt;90,0,$F$4*$F$5/E904^2*(SIN(RADIANS(G913))*SIN(RADIANS(E905))+COS(RADIANS(G913))*COS(RADIANS(E905))*COS(RADIANS(AM895))))</f>
        <v>0</v>
      </c>
      <c r="AN913">
        <f>IF(DEGREES(ACOS(SIN(RADIANS(G913))*SIN(RADIANS(E905))+COS(RADIANS(G913))*COS(RADIANS(E905))*COS(RADIANS(AN895))))&gt;90,0,$F$4*$F$5/E904^2*(SIN(RADIANS(G913))*SIN(RADIANS(E905))+COS(RADIANS(G913))*COS(RADIANS(E905))*COS(RADIANS(AN895))))</f>
        <v>0</v>
      </c>
      <c r="AO913">
        <f>IF(DEGREES(ACOS(SIN(RADIANS(G913))*SIN(RADIANS(E905))+COS(RADIANS(G913))*COS(RADIANS(E905))*COS(RADIANS(AO895))))&gt;90,0,$F$4*$F$5/E904^2*(SIN(RADIANS(G913))*SIN(RADIANS(E905))+COS(RADIANS(G913))*COS(RADIANS(E905))*COS(RADIANS(AO895))))</f>
        <v>0</v>
      </c>
      <c r="AP913">
        <f>IF(DEGREES(ACOS(SIN(RADIANS(G913))*SIN(RADIANS(E905))+COS(RADIANS(G913))*COS(RADIANS(E905))*COS(RADIANS(AP895))))&gt;90,0,$F$4*$F$5/E904^2*(SIN(RADIANS(G913))*SIN(RADIANS(E905))+COS(RADIANS(G913))*COS(RADIANS(E905))*COS(RADIANS(AP895))))</f>
        <v>0</v>
      </c>
      <c r="AQ913">
        <f>IF(DEGREES(ACOS(SIN(RADIANS(G913))*SIN(RADIANS(E905))+COS(RADIANS(G913))*COS(RADIANS(E905))*COS(RADIANS(AQ895))))&gt;90,0,$F$4*$F$5/E904^2*(SIN(RADIANS(G913))*SIN(RADIANS(E905))+COS(RADIANS(G913))*COS(RADIANS(E905))*COS(RADIANS(AQ895))))</f>
        <v>0</v>
      </c>
      <c r="AR913">
        <f>IF(DEGREES(ACOS(SIN(RADIANS(G913))*SIN(RADIANS(E905))+COS(RADIANS(G913))*COS(RADIANS(E905))*COS(RADIANS(AR895))))&gt;90,0,$F$4*$F$5/E904^2*(SIN(RADIANS(G913))*SIN(RADIANS(E905))+COS(RADIANS(G913))*COS(RADIANS(E905))*COS(RADIANS(AR895))))</f>
        <v>0</v>
      </c>
    </row>
    <row r="914" spans="2:44" x14ac:dyDescent="0.5">
      <c r="G914">
        <v>-80</v>
      </c>
      <c r="I914">
        <f>IF(DEGREES(ACOS(SIN(RADIANS(G914))*SIN(RADIANS(E905))+COS(RADIANS(G914))*COS(RADIANS(E905))*COS(RADIANS(I895))))&gt;90,0,$F$4*$F$5/E904^2*(SIN(RADIANS(G914))*SIN(RADIANS(E905))+COS(RADIANS(G914))*COS(RADIANS(E905))*COS(RADIANS(I895))))</f>
        <v>0</v>
      </c>
      <c r="J914">
        <f>IF(DEGREES(ACOS(SIN(RADIANS(G914))*SIN(RADIANS(E905))+COS(RADIANS(G914))*COS(RADIANS(E905))*COS(RADIANS(J895))))&gt;90,0,$F$4*$F$5/E904^2*(SIN(RADIANS(G914))*SIN(RADIANS(E905))+COS(RADIANS(G914))*COS(RADIANS(E905))*COS(RADIANS(J895))))</f>
        <v>0</v>
      </c>
      <c r="K914">
        <f>IF(DEGREES(ACOS(SIN(RADIANS(G914))*SIN(RADIANS(E905))+COS(RADIANS(G914))*COS(RADIANS(E905))*COS(RADIANS(K895))))&gt;90,0,$F$4*$F$5/E904^2*(SIN(RADIANS(G914))*SIN(RADIANS(E905))+COS(RADIANS(G914))*COS(RADIANS(E905))*COS(RADIANS(K895))))</f>
        <v>0</v>
      </c>
      <c r="L914">
        <f>IF(DEGREES(ACOS(SIN(RADIANS(G914))*SIN(RADIANS(E905))+COS(RADIANS(G914))*COS(RADIANS(E905))*COS(RADIANS(L895))))&gt;90,0,$F$4*$F$5/E904^2*(SIN(RADIANS(G914))*SIN(RADIANS(E905))+COS(RADIANS(G914))*COS(RADIANS(E905))*COS(RADIANS(L895))))</f>
        <v>0</v>
      </c>
      <c r="M914">
        <f>IF(DEGREES(ACOS(SIN(RADIANS(G914))*SIN(RADIANS(E905))+COS(RADIANS(G914))*COS(RADIANS(E905))*COS(RADIANS(M895))))&gt;90,0,$F$4*$F$5/E904^2*(SIN(RADIANS(G914))*SIN(RADIANS(E905))+COS(RADIANS(G914))*COS(RADIANS(E905))*COS(RADIANS(M895))))</f>
        <v>0</v>
      </c>
      <c r="N914">
        <f>IF(DEGREES(ACOS(SIN(RADIANS(G914))*SIN(RADIANS(E905))+COS(RADIANS(G914))*COS(RADIANS(E905))*COS(RADIANS(N895))))&gt;90,0,$F$4*$F$5/E904^2*(SIN(RADIANS(G914))*SIN(RADIANS(E905))+COS(RADIANS(G914))*COS(RADIANS(E905))*COS(RADIANS(N895))))</f>
        <v>0</v>
      </c>
      <c r="O914">
        <f>IF(DEGREES(ACOS(SIN(RADIANS(G914))*SIN(RADIANS(E905))+COS(RADIANS(G914))*COS(RADIANS(E905))*COS(RADIANS(O895))))&gt;90,0,$F$4*$F$5/E904^2*(SIN(RADIANS(G914))*SIN(RADIANS(E905))+COS(RADIANS(G914))*COS(RADIANS(E905))*COS(RADIANS(O895))))</f>
        <v>0</v>
      </c>
      <c r="P914">
        <f>IF(DEGREES(ACOS(SIN(RADIANS(G914))*SIN(RADIANS(E905))+COS(RADIANS(G914))*COS(RADIANS(E905))*COS(RADIANS(P895))))&gt;90,0,$F$4*$F$5/E904^2*(SIN(RADIANS(G914))*SIN(RADIANS(E905))+COS(RADIANS(G914))*COS(RADIANS(E905))*COS(RADIANS(P895))))</f>
        <v>0</v>
      </c>
      <c r="Q914">
        <f>IF(DEGREES(ACOS(SIN(RADIANS(G914))*SIN(RADIANS(E905))+COS(RADIANS(G914))*COS(RADIANS(E905))*COS(RADIANS(Q895))))&gt;90,0,$F$4*$F$5/E904^2*(SIN(RADIANS(G914))*SIN(RADIANS(E905))+COS(RADIANS(G914))*COS(RADIANS(E905))*COS(RADIANS(Q895))))</f>
        <v>0</v>
      </c>
      <c r="R914" t="e">
        <f>IF(DEGREES(ACOS(SIN(RADIANS(G914))*SIN(RADIANS(E905))+COS(RADIANS(G914))*COS(RADIANS(E905))*COS(RADIANS(R895))))&gt;90,0,$F$4*$F$5/E904^2*(SIN(RADIANS(G914))*SIN(RADIANS(E905))+COS(RADIANS(G914))*COS(RADIANS(E905))*COS(RADIANS(R895))))</f>
        <v>#DIV/0!</v>
      </c>
      <c r="S914" t="e">
        <f>IF(DEGREES(ACOS(SIN(RADIANS(G914))*SIN(RADIANS(E905))+COS(RADIANS(G914))*COS(RADIANS(E905))*COS(RADIANS(S895))))&gt;90,0,$F$4*$F$5/E904^2*(SIN(RADIANS(G914))*SIN(RADIANS(E905))+COS(RADIANS(G914))*COS(RADIANS(E905))*COS(RADIANS(S895))))</f>
        <v>#DIV/0!</v>
      </c>
      <c r="T914" t="e">
        <f>IF(DEGREES(ACOS(SIN(RADIANS(G914))*SIN(RADIANS(E905))+COS(RADIANS(G914))*COS(RADIANS(E905))*COS(RADIANS(T895))))&gt;90,0,$F$4*$F$5/E904^2*(SIN(RADIANS(G914))*SIN(RADIANS(E905))+COS(RADIANS(G914))*COS(RADIANS(E905))*COS(RADIANS(T895))))</f>
        <v>#DIV/0!</v>
      </c>
      <c r="U914" t="e">
        <f>IF(DEGREES(ACOS(SIN(RADIANS(G914))*SIN(RADIANS(E905))+COS(RADIANS(G914))*COS(RADIANS(E905))*COS(RADIANS(U895))))&gt;90,0,$F$4*$F$5/E904^2*(SIN(RADIANS(G914))*SIN(RADIANS(E905))+COS(RADIANS(G914))*COS(RADIANS(E905))*COS(RADIANS(U895))))</f>
        <v>#DIV/0!</v>
      </c>
      <c r="V914" t="e">
        <f>IF(DEGREES(ACOS(SIN(RADIANS(G914))*SIN(RADIANS(E905))+COS(RADIANS(G914))*COS(RADIANS(E905))*COS(RADIANS(V895))))&gt;90,0,$F$4*$F$5/E904^2*(SIN(RADIANS(G914))*SIN(RADIANS(E905))+COS(RADIANS(G914))*COS(RADIANS(E905))*COS(RADIANS(V895))))</f>
        <v>#DIV/0!</v>
      </c>
      <c r="W914" t="e">
        <f>IF(DEGREES(ACOS(SIN(RADIANS(G914))*SIN(RADIANS(E905))+COS(RADIANS(G914))*COS(RADIANS(E905))*COS(RADIANS(W895))))&gt;90,0,$F$4*$F$5/E904^2*(SIN(RADIANS(G914))*SIN(RADIANS(E905))+COS(RADIANS(G914))*COS(RADIANS(E905))*COS(RADIANS(W895))))</f>
        <v>#DIV/0!</v>
      </c>
      <c r="X914" t="e">
        <f>IF(DEGREES(ACOS(SIN(RADIANS(G914))*SIN(RADIANS(E905))+COS(RADIANS(G914))*COS(RADIANS(E905))*COS(RADIANS(X895))))&gt;90,0,$F$4*$F$5/E904^2*(SIN(RADIANS(G914))*SIN(RADIANS(E905))+COS(RADIANS(G914))*COS(RADIANS(E905))*COS(RADIANS(X895))))</f>
        <v>#DIV/0!</v>
      </c>
      <c r="Y914" t="e">
        <f>IF(DEGREES(ACOS(SIN(RADIANS(G914))*SIN(RADIANS(E905))+COS(RADIANS(G914))*COS(RADIANS(E905))*COS(RADIANS(Y895))))&gt;90,0,$F$4*$F$5/E904^2*(SIN(RADIANS(G914))*SIN(RADIANS(E905))+COS(RADIANS(G914))*COS(RADIANS(E905))*COS(RADIANS(Y895))))</f>
        <v>#DIV/0!</v>
      </c>
      <c r="Z914" t="e">
        <f>IF(DEGREES(ACOS(SIN(RADIANS(G914))*SIN(RADIANS(E905))+COS(RADIANS(G914))*COS(RADIANS(E905))*COS(RADIANS(Z895))))&gt;90,0,$F$4*$F$5/E904^2*(SIN(RADIANS(G914))*SIN(RADIANS(E905))+COS(RADIANS(G914))*COS(RADIANS(E905))*COS(RADIANS(Z895))))</f>
        <v>#DIV/0!</v>
      </c>
      <c r="AA914" t="e">
        <f>IF(DEGREES(ACOS(SIN(RADIANS(G914))*SIN(RADIANS(E905))+COS(RADIANS(G914))*COS(RADIANS(E905))*COS(RADIANS(AA895))))&gt;90,0,$F$4*$F$5/E904^2*(SIN(RADIANS(G914))*SIN(RADIANS(E905))+COS(RADIANS(G914))*COS(RADIANS(E905))*COS(RADIANS(AA895))))</f>
        <v>#DIV/0!</v>
      </c>
      <c r="AB914" t="e">
        <f>IF(DEGREES(ACOS(SIN(RADIANS(G914))*SIN(RADIANS(E905))+COS(RADIANS(G914))*COS(RADIANS(E905))*COS(RADIANS(AB895))))&gt;90,0,$F$4*$F$5/E904^2*(SIN(RADIANS(G914))*SIN(RADIANS(E905))+COS(RADIANS(G914))*COS(RADIANS(E905))*COS(RADIANS(AB895))))</f>
        <v>#DIV/0!</v>
      </c>
      <c r="AC914" t="e">
        <f>IF(DEGREES(ACOS(SIN(RADIANS(G914))*SIN(RADIANS(E905))+COS(RADIANS(G914))*COS(RADIANS(E905))*COS(RADIANS(AC895))))&gt;90,0,$F$4*$F$5/E904^2*(SIN(RADIANS(G914))*SIN(RADIANS(E905))+COS(RADIANS(G914))*COS(RADIANS(E905))*COS(RADIANS(AC895))))</f>
        <v>#DIV/0!</v>
      </c>
      <c r="AD914" t="e">
        <f>IF(DEGREES(ACOS(SIN(RADIANS(G914))*SIN(RADIANS(E905))+COS(RADIANS(G914))*COS(RADIANS(E905))*COS(RADIANS(AD895))))&gt;90,0,$F$4*$F$5/E904^2*(SIN(RADIANS(G914))*SIN(RADIANS(E905))+COS(RADIANS(G914))*COS(RADIANS(E905))*COS(RADIANS(AD895))))</f>
        <v>#DIV/0!</v>
      </c>
      <c r="AE914" t="e">
        <f>IF(DEGREES(ACOS(SIN(RADIANS(G914))*SIN(RADIANS(E905))+COS(RADIANS(G914))*COS(RADIANS(E905))*COS(RADIANS(AE895))))&gt;90,0,$F$4*$F$5/E904^2*(SIN(RADIANS(G914))*SIN(RADIANS(E905))+COS(RADIANS(G914))*COS(RADIANS(E905))*COS(RADIANS(AE895))))</f>
        <v>#DIV/0!</v>
      </c>
      <c r="AF914" t="e">
        <f>IF(DEGREES(ACOS(SIN(RADIANS(G914))*SIN(RADIANS(E905))+COS(RADIANS(G914))*COS(RADIANS(E905))*COS(RADIANS(AF895))))&gt;90,0,$F$4*$F$5/E904^2*(SIN(RADIANS(G914))*SIN(RADIANS(E905))+COS(RADIANS(G914))*COS(RADIANS(E905))*COS(RADIANS(AF895))))</f>
        <v>#DIV/0!</v>
      </c>
      <c r="AG914" t="e">
        <f>IF(DEGREES(ACOS(SIN(RADIANS(G914))*SIN(RADIANS(E905))+COS(RADIANS(G914))*COS(RADIANS(E905))*COS(RADIANS(AG895))))&gt;90,0,$F$4*$F$5/E904^2*(SIN(RADIANS(G914))*SIN(RADIANS(E905))+COS(RADIANS(G914))*COS(RADIANS(E905))*COS(RADIANS(AG895))))</f>
        <v>#DIV/0!</v>
      </c>
      <c r="AH914" t="e">
        <f>IF(DEGREES(ACOS(SIN(RADIANS(G914))*SIN(RADIANS(E905))+COS(RADIANS(G914))*COS(RADIANS(E905))*COS(RADIANS(AH895))))&gt;90,0,$F$4*$F$5/E904^2*(SIN(RADIANS(G914))*SIN(RADIANS(E905))+COS(RADIANS(G914))*COS(RADIANS(E905))*COS(RADIANS(AH895))))</f>
        <v>#DIV/0!</v>
      </c>
      <c r="AI914" t="e">
        <f>IF(DEGREES(ACOS(SIN(RADIANS(G914))*SIN(RADIANS(E905))+COS(RADIANS(G914))*COS(RADIANS(E905))*COS(RADIANS(AI895))))&gt;90,0,$F$4*$F$5/E904^2*(SIN(RADIANS(G914))*SIN(RADIANS(E905))+COS(RADIANS(G914))*COS(RADIANS(E905))*COS(RADIANS(AI895))))</f>
        <v>#DIV/0!</v>
      </c>
      <c r="AJ914" t="e">
        <f>IF(DEGREES(ACOS(SIN(RADIANS(G914))*SIN(RADIANS(E905))+COS(RADIANS(G914))*COS(RADIANS(E905))*COS(RADIANS(AJ895))))&gt;90,0,$F$4*$F$5/E904^2*(SIN(RADIANS(G914))*SIN(RADIANS(E905))+COS(RADIANS(G914))*COS(RADIANS(E905))*COS(RADIANS(AJ895))))</f>
        <v>#DIV/0!</v>
      </c>
      <c r="AK914">
        <f>IF(DEGREES(ACOS(SIN(RADIANS(G914))*SIN(RADIANS(E905))+COS(RADIANS(G914))*COS(RADIANS(E905))*COS(RADIANS(AK895))))&gt;90,0,$F$4*$F$5/E904^2*(SIN(RADIANS(G914))*SIN(RADIANS(E905))+COS(RADIANS(G914))*COS(RADIANS(E905))*COS(RADIANS(AK895))))</f>
        <v>0</v>
      </c>
      <c r="AL914">
        <f>IF(DEGREES(ACOS(SIN(RADIANS(G914))*SIN(RADIANS(E905))+COS(RADIANS(G914))*COS(RADIANS(E905))*COS(RADIANS(AL895))))&gt;90,0,$F$4*$F$5/E904^2*(SIN(RADIANS(G914))*SIN(RADIANS(E905))+COS(RADIANS(G914))*COS(RADIANS(E905))*COS(RADIANS(AL895))))</f>
        <v>0</v>
      </c>
      <c r="AM914">
        <f>IF(DEGREES(ACOS(SIN(RADIANS(G914))*SIN(RADIANS(E905))+COS(RADIANS(G914))*COS(RADIANS(E905))*COS(RADIANS(AM895))))&gt;90,0,$F$4*$F$5/E904^2*(SIN(RADIANS(G914))*SIN(RADIANS(E905))+COS(RADIANS(G914))*COS(RADIANS(E905))*COS(RADIANS(AM895))))</f>
        <v>0</v>
      </c>
      <c r="AN914">
        <f>IF(DEGREES(ACOS(SIN(RADIANS(G914))*SIN(RADIANS(E905))+COS(RADIANS(G914))*COS(RADIANS(E905))*COS(RADIANS(AN895))))&gt;90,0,$F$4*$F$5/E904^2*(SIN(RADIANS(G914))*SIN(RADIANS(E905))+COS(RADIANS(G914))*COS(RADIANS(E905))*COS(RADIANS(AN895))))</f>
        <v>0</v>
      </c>
      <c r="AO914">
        <f>IF(DEGREES(ACOS(SIN(RADIANS(G914))*SIN(RADIANS(E905))+COS(RADIANS(G914))*COS(RADIANS(E905))*COS(RADIANS(AO895))))&gt;90,0,$F$4*$F$5/E904^2*(SIN(RADIANS(G914))*SIN(RADIANS(E905))+COS(RADIANS(G914))*COS(RADIANS(E905))*COS(RADIANS(AO895))))</f>
        <v>0</v>
      </c>
      <c r="AP914">
        <f>IF(DEGREES(ACOS(SIN(RADIANS(G914))*SIN(RADIANS(E905))+COS(RADIANS(G914))*COS(RADIANS(E905))*COS(RADIANS(AP895))))&gt;90,0,$F$4*$F$5/E904^2*(SIN(RADIANS(G914))*SIN(RADIANS(E905))+COS(RADIANS(G914))*COS(RADIANS(E905))*COS(RADIANS(AP895))))</f>
        <v>0</v>
      </c>
      <c r="AQ914">
        <f>IF(DEGREES(ACOS(SIN(RADIANS(G914))*SIN(RADIANS(E905))+COS(RADIANS(G914))*COS(RADIANS(E905))*COS(RADIANS(AQ895))))&gt;90,0,$F$4*$F$5/E904^2*(SIN(RADIANS(G914))*SIN(RADIANS(E905))+COS(RADIANS(G914))*COS(RADIANS(E905))*COS(RADIANS(AQ895))))</f>
        <v>0</v>
      </c>
      <c r="AR914">
        <f>IF(DEGREES(ACOS(SIN(RADIANS(G914))*SIN(RADIANS(E905))+COS(RADIANS(G914))*COS(RADIANS(E905))*COS(RADIANS(AR895))))&gt;90,0,$F$4*$F$5/E904^2*(SIN(RADIANS(G914))*SIN(RADIANS(E905))+COS(RADIANS(G914))*COS(RADIANS(E905))*COS(RADIANS(AR895))))</f>
        <v>0</v>
      </c>
    </row>
    <row r="915" spans="2:44" x14ac:dyDescent="0.5">
      <c r="G915">
        <v>-90</v>
      </c>
      <c r="I915" t="e">
        <f>IF(DEGREES(ACOS(SIN(RADIANS(G915))*SIN(RADIANS(E905))+COS(RADIANS(G915))*COS(RADIANS(E905))*COS(RADIANS(I895))))&gt;90,0,$F$4*$F$5/E904^2*(SIN(RADIANS(G915))*SIN(RADIANS(E905))+COS(RADIANS(G915))*COS(RADIANS(E905))*COS(RADIANS(I895))))</f>
        <v>#DIV/0!</v>
      </c>
      <c r="J915" t="e">
        <f>IF(DEGREES(ACOS(SIN(RADIANS(G915))*SIN(RADIANS(E905))+COS(RADIANS(G915))*COS(RADIANS(E905))*COS(RADIANS(J895))))&gt;90,0,$F$4*$F$5/E904^2*(SIN(RADIANS(G915))*SIN(RADIANS(E905))+COS(RADIANS(G915))*COS(RADIANS(E905))*COS(RADIANS(J895))))</f>
        <v>#DIV/0!</v>
      </c>
      <c r="K915" t="e">
        <f>IF(DEGREES(ACOS(SIN(RADIANS(G915))*SIN(RADIANS(E905))+COS(RADIANS(G915))*COS(RADIANS(E905))*COS(RADIANS(K895))))&gt;90,0,$F$4*$F$5/E904^2*(SIN(RADIANS(G915))*SIN(RADIANS(E905))+COS(RADIANS(G915))*COS(RADIANS(E905))*COS(RADIANS(K895))))</f>
        <v>#DIV/0!</v>
      </c>
      <c r="L915" t="e">
        <f>IF(DEGREES(ACOS(SIN(RADIANS(G915))*SIN(RADIANS(E905))+COS(RADIANS(G915))*COS(RADIANS(E905))*COS(RADIANS(L895))))&gt;90,0,$F$4*$F$5/E904^2*(SIN(RADIANS(G915))*SIN(RADIANS(E905))+COS(RADIANS(G915))*COS(RADIANS(E905))*COS(RADIANS(L895))))</f>
        <v>#DIV/0!</v>
      </c>
      <c r="M915" t="e">
        <f>IF(DEGREES(ACOS(SIN(RADIANS(G915))*SIN(RADIANS(E905))+COS(RADIANS(G915))*COS(RADIANS(E905))*COS(RADIANS(M895))))&gt;90,0,$F$4*$F$5/E904^2*(SIN(RADIANS(G915))*SIN(RADIANS(E905))+COS(RADIANS(G915))*COS(RADIANS(E905))*COS(RADIANS(M895))))</f>
        <v>#DIV/0!</v>
      </c>
      <c r="N915" t="e">
        <f>IF(DEGREES(ACOS(SIN(RADIANS(G915))*SIN(RADIANS(E905))+COS(RADIANS(G915))*COS(RADIANS(E905))*COS(RADIANS(N895))))&gt;90,0,$F$4*$F$5/E904^2*(SIN(RADIANS(G915))*SIN(RADIANS(E905))+COS(RADIANS(G915))*COS(RADIANS(E905))*COS(RADIANS(N895))))</f>
        <v>#DIV/0!</v>
      </c>
      <c r="O915" t="e">
        <f>IF(DEGREES(ACOS(SIN(RADIANS(G915))*SIN(RADIANS(E905))+COS(RADIANS(G915))*COS(RADIANS(E905))*COS(RADIANS(O895))))&gt;90,0,$F$4*$F$5/E904^2*(SIN(RADIANS(G915))*SIN(RADIANS(E905))+COS(RADIANS(G915))*COS(RADIANS(E905))*COS(RADIANS(O895))))</f>
        <v>#DIV/0!</v>
      </c>
      <c r="P915" t="e">
        <f>IF(DEGREES(ACOS(SIN(RADIANS(G915))*SIN(RADIANS(E905))+COS(RADIANS(G915))*COS(RADIANS(E905))*COS(RADIANS(P895))))&gt;90,0,$F$4*$F$5/E904^2*(SIN(RADIANS(G915))*SIN(RADIANS(E905))+COS(RADIANS(G915))*COS(RADIANS(E905))*COS(RADIANS(P895))))</f>
        <v>#DIV/0!</v>
      </c>
      <c r="Q915" t="e">
        <f>IF(DEGREES(ACOS(SIN(RADIANS(G915))*SIN(RADIANS(E905))+COS(RADIANS(G915))*COS(RADIANS(E905))*COS(RADIANS(Q895))))&gt;90,0,$F$4*$F$5/E904^2*(SIN(RADIANS(G915))*SIN(RADIANS(E905))+COS(RADIANS(G915))*COS(RADIANS(E905))*COS(RADIANS(Q895))))</f>
        <v>#DIV/0!</v>
      </c>
      <c r="R915" t="e">
        <f>IF(DEGREES(ACOS(SIN(RADIANS(G915))*SIN(RADIANS(E905))+COS(RADIANS(G915))*COS(RADIANS(E905))*COS(RADIANS(R895))))&gt;90,0,$F$4*$F$5/E904^2*(SIN(RADIANS(G915))*SIN(RADIANS(E905))+COS(RADIANS(G915))*COS(RADIANS(E905))*COS(RADIANS(R895))))</f>
        <v>#DIV/0!</v>
      </c>
      <c r="S915" t="e">
        <f>IF(DEGREES(ACOS(SIN(RADIANS(G915))*SIN(RADIANS(E905))+COS(RADIANS(G915))*COS(RADIANS(E905))*COS(RADIANS(S895))))&gt;90,0,$F$4*$F$5/E904^2*(SIN(RADIANS(G915))*SIN(RADIANS(E905))+COS(RADIANS(G915))*COS(RADIANS(E905))*COS(RADIANS(S895))))</f>
        <v>#DIV/0!</v>
      </c>
      <c r="T915" t="e">
        <f>IF(DEGREES(ACOS(SIN(RADIANS(G915))*SIN(RADIANS(E905))+COS(RADIANS(G915))*COS(RADIANS(E905))*COS(RADIANS(T895))))&gt;90,0,$F$4*$F$5/E904^2*(SIN(RADIANS(G915))*SIN(RADIANS(E905))+COS(RADIANS(G915))*COS(RADIANS(E905))*COS(RADIANS(T895))))</f>
        <v>#DIV/0!</v>
      </c>
      <c r="U915" t="e">
        <f>IF(DEGREES(ACOS(SIN(RADIANS(G915))*SIN(RADIANS(E905))+COS(RADIANS(G915))*COS(RADIANS(E905))*COS(RADIANS(U895))))&gt;90,0,$F$4*$F$5/E904^2*(SIN(RADIANS(G915))*SIN(RADIANS(E905))+COS(RADIANS(G915))*COS(RADIANS(E905))*COS(RADIANS(U895))))</f>
        <v>#DIV/0!</v>
      </c>
      <c r="V915" t="e">
        <f>IF(DEGREES(ACOS(SIN(RADIANS(G915))*SIN(RADIANS(E905))+COS(RADIANS(G915))*COS(RADIANS(E905))*COS(RADIANS(V895))))&gt;90,0,$F$4*$F$5/E904^2*(SIN(RADIANS(G915))*SIN(RADIANS(E905))+COS(RADIANS(G915))*COS(RADIANS(E905))*COS(RADIANS(V895))))</f>
        <v>#DIV/0!</v>
      </c>
      <c r="W915" t="e">
        <f>IF(DEGREES(ACOS(SIN(RADIANS(G915))*SIN(RADIANS(E905))+COS(RADIANS(G915))*COS(RADIANS(E905))*COS(RADIANS(W895))))&gt;90,0,$F$4*$F$5/E904^2*(SIN(RADIANS(G915))*SIN(RADIANS(E905))+COS(RADIANS(G915))*COS(RADIANS(E905))*COS(RADIANS(W895))))</f>
        <v>#DIV/0!</v>
      </c>
      <c r="X915" t="e">
        <f>IF(DEGREES(ACOS(SIN(RADIANS(G915))*SIN(RADIANS(E905))+COS(RADIANS(G915))*COS(RADIANS(E905))*COS(RADIANS(X895))))&gt;90,0,$F$4*$F$5/E904^2*(SIN(RADIANS(G915))*SIN(RADIANS(E905))+COS(RADIANS(G915))*COS(RADIANS(E905))*COS(RADIANS(X895))))</f>
        <v>#DIV/0!</v>
      </c>
      <c r="Y915" t="e">
        <f>IF(DEGREES(ACOS(SIN(RADIANS(G915))*SIN(RADIANS(E905))+COS(RADIANS(G915))*COS(RADIANS(E905))*COS(RADIANS(Y895))))&gt;90,0,$F$4*$F$5/E904^2*(SIN(RADIANS(G915))*SIN(RADIANS(E905))+COS(RADIANS(G915))*COS(RADIANS(E905))*COS(RADIANS(Y895))))</f>
        <v>#DIV/0!</v>
      </c>
      <c r="Z915" t="e">
        <f>IF(DEGREES(ACOS(SIN(RADIANS(G915))*SIN(RADIANS(E905))+COS(RADIANS(G915))*COS(RADIANS(E905))*COS(RADIANS(Z895))))&gt;90,0,$F$4*$F$5/E904^2*(SIN(RADIANS(G915))*SIN(RADIANS(E905))+COS(RADIANS(G915))*COS(RADIANS(E905))*COS(RADIANS(Z895))))</f>
        <v>#DIV/0!</v>
      </c>
      <c r="AA915" t="e">
        <f>IF(DEGREES(ACOS(SIN(RADIANS(G915))*SIN(RADIANS(E905))+COS(RADIANS(G915))*COS(RADIANS(E905))*COS(RADIANS(AA895))))&gt;90,0,$F$4*$F$5/E904^2*(SIN(RADIANS(G915))*SIN(RADIANS(E905))+COS(RADIANS(G915))*COS(RADIANS(E905))*COS(RADIANS(AA895))))</f>
        <v>#DIV/0!</v>
      </c>
      <c r="AB915" t="e">
        <f>IF(DEGREES(ACOS(SIN(RADIANS(G915))*SIN(RADIANS(E905))+COS(RADIANS(G915))*COS(RADIANS(E905))*COS(RADIANS(AB895))))&gt;90,0,$F$4*$F$5/E904^2*(SIN(RADIANS(G915))*SIN(RADIANS(E905))+COS(RADIANS(G915))*COS(RADIANS(E905))*COS(RADIANS(AB895))))</f>
        <v>#DIV/0!</v>
      </c>
      <c r="AC915" t="e">
        <f>IF(DEGREES(ACOS(SIN(RADIANS(G915))*SIN(RADIANS(E905))+COS(RADIANS(G915))*COS(RADIANS(E905))*COS(RADIANS(AC895))))&gt;90,0,$F$4*$F$5/E904^2*(SIN(RADIANS(G915))*SIN(RADIANS(E905))+COS(RADIANS(G915))*COS(RADIANS(E905))*COS(RADIANS(AC895))))</f>
        <v>#DIV/0!</v>
      </c>
      <c r="AD915" t="e">
        <f>IF(DEGREES(ACOS(SIN(RADIANS(G915))*SIN(RADIANS(E905))+COS(RADIANS(G915))*COS(RADIANS(E905))*COS(RADIANS(AD895))))&gt;90,0,$F$4*$F$5/E904^2*(SIN(RADIANS(G915))*SIN(RADIANS(E905))+COS(RADIANS(G915))*COS(RADIANS(E905))*COS(RADIANS(AD895))))</f>
        <v>#DIV/0!</v>
      </c>
      <c r="AE915" t="e">
        <f>IF(DEGREES(ACOS(SIN(RADIANS(G915))*SIN(RADIANS(E905))+COS(RADIANS(G915))*COS(RADIANS(E905))*COS(RADIANS(AE895))))&gt;90,0,$F$4*$F$5/E904^2*(SIN(RADIANS(G915))*SIN(RADIANS(E905))+COS(RADIANS(G915))*COS(RADIANS(E905))*COS(RADIANS(AE895))))</f>
        <v>#DIV/0!</v>
      </c>
      <c r="AF915" t="e">
        <f>IF(DEGREES(ACOS(SIN(RADIANS(G915))*SIN(RADIANS(E905))+COS(RADIANS(G915))*COS(RADIANS(E905))*COS(RADIANS(AF895))))&gt;90,0,$F$4*$F$5/E904^2*(SIN(RADIANS(G915))*SIN(RADIANS(E905))+COS(RADIANS(G915))*COS(RADIANS(E905))*COS(RADIANS(AF895))))</f>
        <v>#DIV/0!</v>
      </c>
      <c r="AG915" t="e">
        <f>IF(DEGREES(ACOS(SIN(RADIANS(G915))*SIN(RADIANS(E905))+COS(RADIANS(G915))*COS(RADIANS(E905))*COS(RADIANS(AG895))))&gt;90,0,$F$4*$F$5/E904^2*(SIN(RADIANS(G915))*SIN(RADIANS(E905))+COS(RADIANS(G915))*COS(RADIANS(E905))*COS(RADIANS(AG895))))</f>
        <v>#DIV/0!</v>
      </c>
      <c r="AH915" t="e">
        <f>IF(DEGREES(ACOS(SIN(RADIANS(G915))*SIN(RADIANS(E905))+COS(RADIANS(G915))*COS(RADIANS(E905))*COS(RADIANS(AH895))))&gt;90,0,$F$4*$F$5/E904^2*(SIN(RADIANS(G915))*SIN(RADIANS(E905))+COS(RADIANS(G915))*COS(RADIANS(E905))*COS(RADIANS(AH895))))</f>
        <v>#DIV/0!</v>
      </c>
      <c r="AI915" t="e">
        <f>IF(DEGREES(ACOS(SIN(RADIANS(G915))*SIN(RADIANS(E905))+COS(RADIANS(G915))*COS(RADIANS(E905))*COS(RADIANS(AI895))))&gt;90,0,$F$4*$F$5/E904^2*(SIN(RADIANS(G915))*SIN(RADIANS(E905))+COS(RADIANS(G915))*COS(RADIANS(E905))*COS(RADIANS(AI895))))</f>
        <v>#DIV/0!</v>
      </c>
      <c r="AJ915" t="e">
        <f>IF(DEGREES(ACOS(SIN(RADIANS(G915))*SIN(RADIANS(E905))+COS(RADIANS(G915))*COS(RADIANS(E905))*COS(RADIANS(AJ895))))&gt;90,0,$F$4*$F$5/E904^2*(SIN(RADIANS(G915))*SIN(RADIANS(E905))+COS(RADIANS(G915))*COS(RADIANS(E905))*COS(RADIANS(AJ895))))</f>
        <v>#DIV/0!</v>
      </c>
      <c r="AK915" t="e">
        <f>IF(DEGREES(ACOS(SIN(RADIANS(G915))*SIN(RADIANS(E905))+COS(RADIANS(G915))*COS(RADIANS(E905))*COS(RADIANS(AK895))))&gt;90,0,$F$4*$F$5/E904^2*(SIN(RADIANS(G915))*SIN(RADIANS(E905))+COS(RADIANS(G915))*COS(RADIANS(E905))*COS(RADIANS(AK895))))</f>
        <v>#DIV/0!</v>
      </c>
      <c r="AL915" t="e">
        <f>IF(DEGREES(ACOS(SIN(RADIANS(G915))*SIN(RADIANS(E905))+COS(RADIANS(G915))*COS(RADIANS(E905))*COS(RADIANS(AL895))))&gt;90,0,$F$4*$F$5/E904^2*(SIN(RADIANS(G915))*SIN(RADIANS(E905))+COS(RADIANS(G915))*COS(RADIANS(E905))*COS(RADIANS(AL895))))</f>
        <v>#DIV/0!</v>
      </c>
      <c r="AM915" t="e">
        <f>IF(DEGREES(ACOS(SIN(RADIANS(G915))*SIN(RADIANS(E905))+COS(RADIANS(G915))*COS(RADIANS(E905))*COS(RADIANS(AM895))))&gt;90,0,$F$4*$F$5/E904^2*(SIN(RADIANS(G915))*SIN(RADIANS(E905))+COS(RADIANS(G915))*COS(RADIANS(E905))*COS(RADIANS(AM895))))</f>
        <v>#DIV/0!</v>
      </c>
      <c r="AN915" t="e">
        <f>IF(DEGREES(ACOS(SIN(RADIANS(G915))*SIN(RADIANS(E905))+COS(RADIANS(G915))*COS(RADIANS(E905))*COS(RADIANS(AN895))))&gt;90,0,$F$4*$F$5/E904^2*(SIN(RADIANS(G915))*SIN(RADIANS(E905))+COS(RADIANS(G915))*COS(RADIANS(E905))*COS(RADIANS(AN895))))</f>
        <v>#DIV/0!</v>
      </c>
      <c r="AO915" t="e">
        <f>IF(DEGREES(ACOS(SIN(RADIANS(G915))*SIN(RADIANS(E905))+COS(RADIANS(G915))*COS(RADIANS(E905))*COS(RADIANS(AO895))))&gt;90,0,$F$4*$F$5/E904^2*(SIN(RADIANS(G915))*SIN(RADIANS(E905))+COS(RADIANS(G915))*COS(RADIANS(E905))*COS(RADIANS(AO895))))</f>
        <v>#DIV/0!</v>
      </c>
      <c r="AP915" t="e">
        <f>IF(DEGREES(ACOS(SIN(RADIANS(G915))*SIN(RADIANS(E905))+COS(RADIANS(G915))*COS(RADIANS(E905))*COS(RADIANS(AP895))))&gt;90,0,$F$4*$F$5/E904^2*(SIN(RADIANS(G915))*SIN(RADIANS(E905))+COS(RADIANS(G915))*COS(RADIANS(E905))*COS(RADIANS(AP895))))</f>
        <v>#DIV/0!</v>
      </c>
      <c r="AQ915" t="e">
        <f>IF(DEGREES(ACOS(SIN(RADIANS(G915))*SIN(RADIANS(E905))+COS(RADIANS(G915))*COS(RADIANS(E905))*COS(RADIANS(AQ895))))&gt;90,0,$F$4*$F$5/E904^2*(SIN(RADIANS(G915))*SIN(RADIANS(E905))+COS(RADIANS(G915))*COS(RADIANS(E905))*COS(RADIANS(AQ895))))</f>
        <v>#DIV/0!</v>
      </c>
      <c r="AR915" t="e">
        <f>IF(DEGREES(ACOS(SIN(RADIANS(G915))*SIN(RADIANS(E905))+COS(RADIANS(G915))*COS(RADIANS(E905))*COS(RADIANS(AR895))))&gt;90,0,$F$4*$F$5/E904^2*(SIN(RADIANS(G915))*SIN(RADIANS(E905))+COS(RADIANS(G915))*COS(RADIANS(E905))*COS(RADIANS(AR895))))</f>
        <v>#DIV/0!</v>
      </c>
    </row>
    <row r="917" spans="2:44" x14ac:dyDescent="0.5">
      <c r="H917" t="s">
        <v>769</v>
      </c>
      <c r="I917">
        <v>180</v>
      </c>
      <c r="J917">
        <v>170</v>
      </c>
      <c r="K917">
        <v>160</v>
      </c>
      <c r="L917">
        <v>150</v>
      </c>
      <c r="M917">
        <v>140</v>
      </c>
      <c r="N917">
        <v>130</v>
      </c>
      <c r="O917">
        <v>120</v>
      </c>
      <c r="P917">
        <v>110</v>
      </c>
      <c r="Q917">
        <v>100</v>
      </c>
      <c r="R917">
        <v>90</v>
      </c>
      <c r="S917">
        <v>80</v>
      </c>
      <c r="T917">
        <v>70</v>
      </c>
      <c r="U917">
        <v>60</v>
      </c>
      <c r="V917">
        <v>50</v>
      </c>
      <c r="W917">
        <v>40</v>
      </c>
      <c r="X917">
        <v>30</v>
      </c>
      <c r="Y917">
        <v>20</v>
      </c>
      <c r="Z917">
        <v>10</v>
      </c>
      <c r="AA917">
        <v>0</v>
      </c>
      <c r="AB917">
        <v>-10</v>
      </c>
      <c r="AC917">
        <v>-20</v>
      </c>
      <c r="AD917">
        <v>-30</v>
      </c>
      <c r="AE917">
        <v>-40</v>
      </c>
      <c r="AF917">
        <v>-50</v>
      </c>
      <c r="AG917">
        <v>-60</v>
      </c>
      <c r="AH917">
        <v>-70</v>
      </c>
      <c r="AI917">
        <v>-80</v>
      </c>
      <c r="AJ917">
        <v>-90</v>
      </c>
      <c r="AK917">
        <v>-100</v>
      </c>
      <c r="AL917">
        <v>-110</v>
      </c>
      <c r="AM917">
        <v>-120</v>
      </c>
      <c r="AN917">
        <v>-130</v>
      </c>
      <c r="AO917">
        <v>-140</v>
      </c>
      <c r="AP917">
        <v>-150</v>
      </c>
      <c r="AQ917">
        <v>-160</v>
      </c>
      <c r="AR917">
        <v>-170</v>
      </c>
    </row>
    <row r="918" spans="2:44" x14ac:dyDescent="0.5">
      <c r="H918" t="s">
        <v>779</v>
      </c>
      <c r="I918">
        <f>IF(ABS(I917-E930)&gt;180,IF(ABS(I917-E930)&gt;360,ABS(I917-E930)-360,360-ABS(I917-E930)),ABS(I917-E930))</f>
        <v>180</v>
      </c>
      <c r="J918">
        <f>IF(ABS(J917-E930)&gt;180,IF(ABS(J917-E930)&gt;360,ABS(J917-E930)-360,360-ABS(J917-E930)),ABS(J917-E930))</f>
        <v>170</v>
      </c>
      <c r="K918">
        <f>IF(ABS(K917-E930)&gt;180,IF(ABS(K917-E930)&gt;360,ABS(K917-E930)-360,360-ABS(K917-E930)),ABS(K917-E930))</f>
        <v>160</v>
      </c>
      <c r="L918">
        <f>IF(ABS(L917-E930)&gt;180,IF(ABS(L917-E930)&gt;360,ABS(L917-E930)-360,360-ABS(L917-E930)),ABS(L917-E930))</f>
        <v>150</v>
      </c>
      <c r="M918">
        <f>IF(ABS(M917-E930)&gt;180,IF(ABS(M917-E930)&gt;360,ABS(M917-E930)-360,360-ABS(M917-E930)),ABS(M917-E930))</f>
        <v>140</v>
      </c>
      <c r="N918">
        <f>IF(ABS(N917-E930)&gt;180,IF(ABS(N917-E930)&gt;360,ABS(N917-E930)-360,360-ABS(N917-E930)),ABS(N917-E930))</f>
        <v>130</v>
      </c>
      <c r="O918">
        <f>IF(ABS(O917-E930)&gt;180,IF(ABS(O917-E930)&gt;360,ABS(O917-E930)-360,360-ABS(O917-E930)),ABS(O917-E930))</f>
        <v>120</v>
      </c>
      <c r="P918">
        <f>IF(ABS(P917-E930)&gt;180,IF(ABS(P917-E930)&gt;360,ABS(P917-E930)-360,360-ABS(P917-E930)),ABS(P917-E930))</f>
        <v>110</v>
      </c>
      <c r="Q918">
        <f>IF(ABS(Q917-E930)&gt;180,IF(ABS(Q917-E930)&gt;360,ABS(Q917-E930)-360,360-ABS(Q917-E930)),ABS(Q917-E930))</f>
        <v>100</v>
      </c>
      <c r="R918">
        <f>IF(ABS(R917-E930)&gt;180,IF(ABS(R917-E930)&gt;360,ABS(R917-E930)-360,360-ABS(R917-E930)),ABS(R917-E930))</f>
        <v>90</v>
      </c>
      <c r="S918">
        <f>IF(ABS(S917-E930)&gt;180,IF(ABS(S917-E930)&gt;360,ABS(S917-E930)-360,360-ABS(S917-E930)),ABS(S917-E930))</f>
        <v>80</v>
      </c>
      <c r="T918">
        <f>IF(ABS(T917-E930)&gt;180,IF(ABS(T917-E930)&gt;360,ABS(T917-E930)-360,360-ABS(T917-E930)),ABS(T917-E930))</f>
        <v>70</v>
      </c>
      <c r="U918">
        <f>IF(ABS(U917-E930)&gt;180,IF(ABS(U917-E930)&gt;360,ABS(U917-E930)-360,360-ABS(U917-E930)),ABS(U917-E930))</f>
        <v>60</v>
      </c>
      <c r="V918">
        <f>IF(ABS(V917-E930)&gt;180,IF(ABS(V917-E930)&gt;360,ABS(V917-E930)-360,360-ABS(V917-E930)),ABS(V917-E930))</f>
        <v>50</v>
      </c>
      <c r="W918">
        <f>IF(ABS(W917-E930)&gt;180,IF(ABS(W917-E930)&gt;360,ABS(W917-E930)-360,360-ABS(W917-E930)),ABS(W917-E930))</f>
        <v>40</v>
      </c>
      <c r="X918">
        <f>IF(ABS(X917-E930)&gt;180,IF(ABS(X917-E930)&gt;360,ABS(X917-E930)-360,360-ABS(X917-E930)),ABS(X917-E930))</f>
        <v>30</v>
      </c>
      <c r="Y918">
        <f>IF(ABS(Y917-E930)&gt;180,IF(ABS(Y917-E930)&gt;360,ABS(Y917-E930)-360,360-ABS(Y917-E930)),ABS(Y917-E930))</f>
        <v>20</v>
      </c>
      <c r="Z918">
        <f>IF(ABS(Z917-E930)&gt;180,IF(ABS(Z917-E930)&gt;360,ABS(Z917-E930)-360,360-ABS(Z917-E930)),ABS(Z917-E930))</f>
        <v>10</v>
      </c>
      <c r="AA918">
        <f>IF(ABS(AA917-E930)&gt;180,IF(ABS(AA917-E930)&gt;360,ABS(AA917-E930)-360,360-ABS(AA917-E930)),ABS(AA917-E930))</f>
        <v>0</v>
      </c>
      <c r="AB918">
        <f>IF(ABS(AB917-E930)&gt;180,IF(ABS(AB917-E930)&gt;360,ABS(AB917-E930)-360,360-ABS(AB917-E930)),ABS(AB917-E930))</f>
        <v>10</v>
      </c>
      <c r="AC918">
        <f>IF(ABS(AC917-E930)&gt;180,IF(ABS(AC917-E930)&gt;360,ABS(AC917-E930)-360,360-ABS(AC917-E930)),ABS(AC917-E930))</f>
        <v>20</v>
      </c>
      <c r="AD918">
        <f>IF(ABS(AD917-E930)&gt;180,IF(ABS(AD917-E930)&gt;360,ABS(AD917-E930)-360,360-ABS(AD917-E930)),ABS(AD917-E930))</f>
        <v>30</v>
      </c>
      <c r="AE918">
        <f>IF(ABS(AE917-E930)&gt;180,IF(ABS(AE917-E930)&gt;360,ABS(AE917-E930)-360,360-ABS(AE917-E930)),ABS(AE917-E930))</f>
        <v>40</v>
      </c>
      <c r="AF918">
        <f>IF(ABS(AF917-E930)&gt;180,IF(ABS(AF917-E930)&gt;360,ABS(AF917-E930)-360,360-ABS(AF917-E930)),ABS(AF917-E930))</f>
        <v>50</v>
      </c>
      <c r="AG918">
        <f>IF(ABS(AG917-E930)&gt;180,IF(ABS(AG917-E930)&gt;360,ABS(AG917-E930)-360,360-ABS(AG917-E930)),ABS(AG917-E930))</f>
        <v>60</v>
      </c>
      <c r="AH918">
        <f>IF(ABS(AH917-E930)&gt;180,IF(ABS(AH917-E930)&gt;360,ABS(AH917-E930)-360,360-ABS(AH917-E930)),ABS(AH917-E930))</f>
        <v>70</v>
      </c>
      <c r="AI918">
        <f>IF(ABS(AI917-E930)&gt;180,IF(ABS(AI917-E930)&gt;360,ABS(AI917-E930)-360,360-ABS(AI917-E930)),ABS(AI917-E930))</f>
        <v>80</v>
      </c>
      <c r="AJ918">
        <f>IF(ABS(AJ917-E930)&gt;180,IF(ABS(AJ917-E930)&gt;360,ABS(AJ917-E930)-360,360-ABS(AJ917-E930)),ABS(AJ917-E930))</f>
        <v>90</v>
      </c>
      <c r="AK918">
        <f>IF(ABS(AK917-E930)&gt;180,IF(ABS(AK917-E930)&gt;360,ABS(AK917-E930)-360,360-ABS(AK917-E930)),ABS(AK917-E930))</f>
        <v>100</v>
      </c>
      <c r="AL918">
        <f>IF(ABS(AL917-E930)&gt;180,IF(ABS(AL917-E930)&gt;360,ABS(AL917-E930)-360,360-ABS(AL917-E930)),ABS(AL917-E930))</f>
        <v>110</v>
      </c>
      <c r="AM918">
        <f>IF(ABS(AM917-E930)&gt;180,IF(ABS(AM917-E930)&gt;360,ABS(AM917-E930)-360,360-ABS(AM917-E930)),ABS(AM917-E930))</f>
        <v>120</v>
      </c>
      <c r="AN918">
        <f>IF(ABS(AN917-E930)&gt;180,IF(ABS(AN917-E930)&gt;360,ABS(AN917-E930)-360,360-ABS(AN917-E930)),ABS(AN917-E930))</f>
        <v>130</v>
      </c>
      <c r="AO918">
        <f>IF(ABS(AO917-E930)&gt;180,IF(ABS(AO917-E930)&gt;360,ABS(AO917-E930)-360,360-ABS(AO917-E930)),ABS(AO917-E930))</f>
        <v>140</v>
      </c>
      <c r="AP918">
        <f>IF(ABS(AP917-E930)&gt;180,IF(ABS(AP917-E930)&gt;360,ABS(AP917-E930)-360,360-ABS(AP917-E930)),ABS(AP917-E930))</f>
        <v>150</v>
      </c>
      <c r="AQ918">
        <f>IF(ABS(AQ917-E930)&gt;180,IF(ABS(AQ917-E930)&gt;360,ABS(AQ917-E930)-360,360-ABS(AQ917-E930)),ABS(AQ917-E930))</f>
        <v>160</v>
      </c>
      <c r="AR918">
        <f>IF(ABS(AR917-E930)&gt;180,IF(ABS(AR917-E930)&gt;360,ABS(AR917-E930)-360,360-ABS(AR917-E930)),ABS(AR917-E930))</f>
        <v>170</v>
      </c>
    </row>
    <row r="919" spans="2:44" x14ac:dyDescent="0.5">
      <c r="G919" t="s">
        <v>734</v>
      </c>
    </row>
    <row r="920" spans="2:44" x14ac:dyDescent="0.5">
      <c r="B920" t="s">
        <v>788</v>
      </c>
      <c r="E920">
        <v>380</v>
      </c>
      <c r="G920">
        <v>90</v>
      </c>
      <c r="I920" t="e">
        <f>IF(DEGREES(ACOS(SIN(RADIANS(G920))*SIN(RADIANS(E928))+COS(RADIANS(G920))*COS(RADIANS(E928))*COS(RADIANS(I918))))&gt;90,0,$F$4*$F$5/E927^2*(SIN(RADIANS(G920))*SIN(RADIANS(E928))+COS(RADIANS(G920))*COS(RADIANS(E928))*COS(RADIANS(I918))))</f>
        <v>#DIV/0!</v>
      </c>
      <c r="J920" t="e">
        <f>IF(DEGREES(ACOS(SIN(RADIANS(G920))*SIN(RADIANS(E928))+COS(RADIANS(G920))*COS(RADIANS(E928))*COS(RADIANS(J918))))&gt;90,0,$F$4*$F$5/E927^2*(SIN(RADIANS(G920))*SIN(RADIANS(E928))+COS(RADIANS(G920))*COS(RADIANS(E928))*COS(RADIANS(J918))))</f>
        <v>#DIV/0!</v>
      </c>
      <c r="K920" t="e">
        <f>IF(DEGREES(ACOS(SIN(RADIANS(G920))*SIN(RADIANS(E928))+COS(RADIANS(G920))*COS(RADIANS(E928))*COS(RADIANS(K918))))&gt;90,0,$F$4*$F$5/E927^2*(SIN(RADIANS(G920))*SIN(RADIANS(E928))+COS(RADIANS(G920))*COS(RADIANS(E928))*COS(RADIANS(K918))))</f>
        <v>#DIV/0!</v>
      </c>
      <c r="L920" t="e">
        <f>IF(DEGREES(ACOS(SIN(RADIANS(G920))*SIN(RADIANS(E928))+COS(RADIANS(G920))*COS(RADIANS(E928))*COS(RADIANS(L918))))&gt;90,0,$F$4*$F$5/E927^2*(SIN(RADIANS(G920))*SIN(RADIANS(E928))+COS(RADIANS(G920))*COS(RADIANS(E928))*COS(RADIANS(L918))))</f>
        <v>#DIV/0!</v>
      </c>
      <c r="M920" t="e">
        <f>IF(DEGREES(ACOS(SIN(RADIANS(G920))*SIN(RADIANS(E928))+COS(RADIANS(G920))*COS(RADIANS(E928))*COS(RADIANS(M918))))&gt;90,0,$F$4*$F$5/E927^2*(SIN(RADIANS(G920))*SIN(RADIANS(E928))+COS(RADIANS(G920))*COS(RADIANS(E928))*COS(RADIANS(M918))))</f>
        <v>#DIV/0!</v>
      </c>
      <c r="N920" t="e">
        <f>IF(DEGREES(ACOS(SIN(RADIANS(G920))*SIN(RADIANS(E928))+COS(RADIANS(G920))*COS(RADIANS(E928))*COS(RADIANS(N918))))&gt;90,0,$F$4*$F$5/E927^2*(SIN(RADIANS(G920))*SIN(RADIANS(E928))+COS(RADIANS(G920))*COS(RADIANS(E928))*COS(RADIANS(N918))))</f>
        <v>#DIV/0!</v>
      </c>
      <c r="O920" t="e">
        <f>IF(DEGREES(ACOS(SIN(RADIANS(G920))*SIN(RADIANS(E928))+COS(RADIANS(G920))*COS(RADIANS(E928))*COS(RADIANS(O918))))&gt;90,0,$F$4*$F$5/E927^2*(SIN(RADIANS(G920))*SIN(RADIANS(E928))+COS(RADIANS(G920))*COS(RADIANS(E928))*COS(RADIANS(O918))))</f>
        <v>#DIV/0!</v>
      </c>
      <c r="P920" t="e">
        <f>IF(DEGREES(ACOS(SIN(RADIANS(G920))*SIN(RADIANS(E928))+COS(RADIANS(G920))*COS(RADIANS(E928))*COS(RADIANS(P918))))&gt;90,0,$F$4*$F$5/E927^2*(SIN(RADIANS(G920))*SIN(RADIANS(E928))+COS(RADIANS(G920))*COS(RADIANS(E928))*COS(RADIANS(P918))))</f>
        <v>#DIV/0!</v>
      </c>
      <c r="Q920" t="e">
        <f>IF(DEGREES(ACOS(SIN(RADIANS(G920))*SIN(RADIANS(E928))+COS(RADIANS(G920))*COS(RADIANS(E928))*COS(RADIANS(Q918))))&gt;90,0,$F$4*$F$5/E927^2*(SIN(RADIANS(G920))*SIN(RADIANS(E928))+COS(RADIANS(G920))*COS(RADIANS(E928))*COS(RADIANS(Q918))))</f>
        <v>#DIV/0!</v>
      </c>
      <c r="R920" t="e">
        <f>IF(DEGREES(ACOS(SIN(RADIANS(G920))*SIN(RADIANS(E928))+COS(RADIANS(G920))*COS(RADIANS(E928))*COS(RADIANS(R918))))&gt;90,0,$F$4*$F$5/E927^2*(SIN(RADIANS(G920))*SIN(RADIANS(E928))+COS(RADIANS(G920))*COS(RADIANS(E928))*COS(RADIANS(R918))))</f>
        <v>#DIV/0!</v>
      </c>
      <c r="S920" t="e">
        <f>IF(DEGREES(ACOS(SIN(RADIANS(G920))*SIN(RADIANS(E928))+COS(RADIANS(G920))*COS(RADIANS(E928))*COS(RADIANS(S918))))&gt;90,0,$F$4*$F$5/E927^2*(SIN(RADIANS(G920))*SIN(RADIANS(E928))+COS(RADIANS(G920))*COS(RADIANS(E928))*COS(RADIANS(S918))))</f>
        <v>#DIV/0!</v>
      </c>
      <c r="T920" t="e">
        <f>IF(DEGREES(ACOS(SIN(RADIANS(G920))*SIN(RADIANS(E928))+COS(RADIANS(G920))*COS(RADIANS(E928))*COS(RADIANS(T918))))&gt;90,0,$F$4*$F$5/E927^2*(SIN(RADIANS(G920))*SIN(RADIANS(E928))+COS(RADIANS(G920))*COS(RADIANS(E928))*COS(RADIANS(T918))))</f>
        <v>#DIV/0!</v>
      </c>
      <c r="U920" t="e">
        <f>IF(DEGREES(ACOS(SIN(RADIANS(G920))*SIN(RADIANS(E928))+COS(RADIANS(G920))*COS(RADIANS(E928))*COS(RADIANS(U918))))&gt;90,0,$F$4*$F$5/E927^2*(SIN(RADIANS(G920))*SIN(RADIANS(E928))+COS(RADIANS(G920))*COS(RADIANS(E928))*COS(RADIANS(U918))))</f>
        <v>#DIV/0!</v>
      </c>
      <c r="V920" t="e">
        <f>IF(DEGREES(ACOS(SIN(RADIANS(G920))*SIN(RADIANS(E928))+COS(RADIANS(G920))*COS(RADIANS(E928))*COS(RADIANS(V918))))&gt;90,0,$F$4*$F$5/E927^2*(SIN(RADIANS(G920))*SIN(RADIANS(E928))+COS(RADIANS(G920))*COS(RADIANS(E928))*COS(RADIANS(V918))))</f>
        <v>#DIV/0!</v>
      </c>
      <c r="W920" t="e">
        <f>IF(DEGREES(ACOS(SIN(RADIANS(G920))*SIN(RADIANS(E928))+COS(RADIANS(G920))*COS(RADIANS(E928))*COS(RADIANS(W918))))&gt;90,0,$F$4*$F$5/E927^2*(SIN(RADIANS(G920))*SIN(RADIANS(E928))+COS(RADIANS(G920))*COS(RADIANS(E928))*COS(RADIANS(W918))))</f>
        <v>#DIV/0!</v>
      </c>
      <c r="X920" t="e">
        <f>IF(DEGREES(ACOS(SIN(RADIANS(G920))*SIN(RADIANS(E928))+COS(RADIANS(G920))*COS(RADIANS(E928))*COS(RADIANS(X918))))&gt;90,0,$F$4*$F$5/E927^2*(SIN(RADIANS(G920))*SIN(RADIANS(E928))+COS(RADIANS(G920))*COS(RADIANS(E928))*COS(RADIANS(X918))))</f>
        <v>#DIV/0!</v>
      </c>
      <c r="Y920" t="e">
        <f>IF(DEGREES(ACOS(SIN(RADIANS(G920))*SIN(RADIANS(E928))+COS(RADIANS(G920))*COS(RADIANS(E928))*COS(RADIANS(Y918))))&gt;90,0,$F$4*$F$5/E927^2*(SIN(RADIANS(G920))*SIN(RADIANS(E928))+COS(RADIANS(G920))*COS(RADIANS(E928))*COS(RADIANS(Y918))))</f>
        <v>#DIV/0!</v>
      </c>
      <c r="Z920" t="e">
        <f>IF(DEGREES(ACOS(SIN(RADIANS(G920))*SIN(RADIANS(E928))+COS(RADIANS(G920))*COS(RADIANS(E928))*COS(RADIANS(Z918))))&gt;90,0,$F$4*$F$5/E927^2*(SIN(RADIANS(G920))*SIN(RADIANS(E928))+COS(RADIANS(G920))*COS(RADIANS(E928))*COS(RADIANS(Z918))))</f>
        <v>#DIV/0!</v>
      </c>
      <c r="AA920" t="e">
        <f>IF(DEGREES(ACOS(SIN(RADIANS(G920))*SIN(RADIANS(E928))+COS(RADIANS(G920))*COS(RADIANS(E928))*COS(RADIANS(AA918))))&gt;90,0,$F$4*$F$5/E927^2*(SIN(RADIANS(G920))*SIN(RADIANS(E928))+COS(RADIANS(G920))*COS(RADIANS(E928))*COS(RADIANS(AA918))))</f>
        <v>#DIV/0!</v>
      </c>
      <c r="AB920" t="e">
        <f>IF(DEGREES(ACOS(SIN(RADIANS(G920))*SIN(RADIANS(E928))+COS(RADIANS(G920))*COS(RADIANS(E928))*COS(RADIANS(AB918))))&gt;90,0,$F$4*$F$5/E927^2*(SIN(RADIANS(G920))*SIN(RADIANS(E928))+COS(RADIANS(G920))*COS(RADIANS(E928))*COS(RADIANS(AB918))))</f>
        <v>#DIV/0!</v>
      </c>
      <c r="AC920" t="e">
        <f>IF(DEGREES(ACOS(SIN(RADIANS(G920))*SIN(RADIANS(E928))+COS(RADIANS(G920))*COS(RADIANS(E928))*COS(RADIANS(AC918))))&gt;90,0,$F$4*$F$5/E927^2*(SIN(RADIANS(G920))*SIN(RADIANS(E928))+COS(RADIANS(G920))*COS(RADIANS(E928))*COS(RADIANS(AC918))))</f>
        <v>#DIV/0!</v>
      </c>
      <c r="AD920" t="e">
        <f>IF(DEGREES(ACOS(SIN(RADIANS(G920))*SIN(RADIANS(E928))+COS(RADIANS(G920))*COS(RADIANS(E928))*COS(RADIANS(AD918))))&gt;90,0,$F$4*$F$5/E927^2*(SIN(RADIANS(G920))*SIN(RADIANS(E928))+COS(RADIANS(G920))*COS(RADIANS(E928))*COS(RADIANS(AD918))))</f>
        <v>#DIV/0!</v>
      </c>
      <c r="AE920" t="e">
        <f>IF(DEGREES(ACOS(SIN(RADIANS(G920))*SIN(RADIANS(E928))+COS(RADIANS(G920))*COS(RADIANS(E928))*COS(RADIANS(AE918))))&gt;90,0,$F$4*$F$5/E927^2*(SIN(RADIANS(G920))*SIN(RADIANS(E928))+COS(RADIANS(G920))*COS(RADIANS(E928))*COS(RADIANS(AE918))))</f>
        <v>#DIV/0!</v>
      </c>
      <c r="AF920" t="e">
        <f>IF(DEGREES(ACOS(SIN(RADIANS(G920))*SIN(RADIANS(E928))+COS(RADIANS(G920))*COS(RADIANS(E928))*COS(RADIANS(AF918))))&gt;90,0,$F$4*$F$5/E927^2*(SIN(RADIANS(G920))*SIN(RADIANS(E928))+COS(RADIANS(G920))*COS(RADIANS(E928))*COS(RADIANS(AF918))))</f>
        <v>#DIV/0!</v>
      </c>
      <c r="AG920" t="e">
        <f>IF(DEGREES(ACOS(SIN(RADIANS(G920))*SIN(RADIANS(E928))+COS(RADIANS(G920))*COS(RADIANS(E928))*COS(RADIANS(AG918))))&gt;90,0,$F$4*$F$5/E927^2*(SIN(RADIANS(G920))*SIN(RADIANS(E928))+COS(RADIANS(G920))*COS(RADIANS(E928))*COS(RADIANS(AG918))))</f>
        <v>#DIV/0!</v>
      </c>
      <c r="AH920" t="e">
        <f>IF(DEGREES(ACOS(SIN(RADIANS(G920))*SIN(RADIANS(E928))+COS(RADIANS(G920))*COS(RADIANS(E928))*COS(RADIANS(AH918))))&gt;90,0,$F$4*$F$5/E927^2*(SIN(RADIANS(G920))*SIN(RADIANS(E928))+COS(RADIANS(G920))*COS(RADIANS(E928))*COS(RADIANS(AH918))))</f>
        <v>#DIV/0!</v>
      </c>
      <c r="AI920" t="e">
        <f>IF(DEGREES(ACOS(SIN(RADIANS(G920))*SIN(RADIANS(E928))+COS(RADIANS(G920))*COS(RADIANS(E928))*COS(RADIANS(AI918))))&gt;90,0,$F$4*$F$5/E927^2*(SIN(RADIANS(G920))*SIN(RADIANS(E928))+COS(RADIANS(G920))*COS(RADIANS(E928))*COS(RADIANS(AI918))))</f>
        <v>#DIV/0!</v>
      </c>
      <c r="AJ920" t="e">
        <f>IF(DEGREES(ACOS(SIN(RADIANS(G920))*SIN(RADIANS(E928))+COS(RADIANS(G920))*COS(RADIANS(E928))*COS(RADIANS(AJ918))))&gt;90,0,$F$4*$F$5/E927^2*(SIN(RADIANS(G920))*SIN(RADIANS(E928))+COS(RADIANS(G920))*COS(RADIANS(E928))*COS(RADIANS(AJ918))))</f>
        <v>#DIV/0!</v>
      </c>
      <c r="AK920" t="e">
        <f>IF(DEGREES(ACOS(SIN(RADIANS(G920))*SIN(RADIANS(E928))+COS(RADIANS(G920))*COS(RADIANS(E928))*COS(RADIANS(AK918))))&gt;90,0,$F$4*$F$5/E927^2*(SIN(RADIANS(G920))*SIN(RADIANS(E928))+COS(RADIANS(G920))*COS(RADIANS(E928))*COS(RADIANS(AK918))))</f>
        <v>#DIV/0!</v>
      </c>
      <c r="AL920" t="e">
        <f>IF(DEGREES(ACOS(SIN(RADIANS(G920))*SIN(RADIANS(E928))+COS(RADIANS(G920))*COS(RADIANS(E928))*COS(RADIANS(AL918))))&gt;90,0,$F$4*$F$5/E927^2*(SIN(RADIANS(G920))*SIN(RADIANS(E928))+COS(RADIANS(G920))*COS(RADIANS(E928))*COS(RADIANS(AL918))))</f>
        <v>#DIV/0!</v>
      </c>
      <c r="AM920" t="e">
        <f>IF(DEGREES(ACOS(SIN(RADIANS(G920))*SIN(RADIANS(E928))+COS(RADIANS(G920))*COS(RADIANS(E928))*COS(RADIANS(AM918))))&gt;90,0,$F$4*$F$5/E927^2*(SIN(RADIANS(G920))*SIN(RADIANS(E928))+COS(RADIANS(G920))*COS(RADIANS(E928))*COS(RADIANS(AM918))))</f>
        <v>#DIV/0!</v>
      </c>
      <c r="AN920" t="e">
        <f>IF(DEGREES(ACOS(SIN(RADIANS(G920))*SIN(RADIANS(E928))+COS(RADIANS(G920))*COS(RADIANS(E928))*COS(RADIANS(AN918))))&gt;90,0,$F$4*$F$5/E927^2*(SIN(RADIANS(G920))*SIN(RADIANS(E928))+COS(RADIANS(G920))*COS(RADIANS(E928))*COS(RADIANS(AN918))))</f>
        <v>#DIV/0!</v>
      </c>
      <c r="AO920" t="e">
        <f>IF(DEGREES(ACOS(SIN(RADIANS(G920))*SIN(RADIANS(E928))+COS(RADIANS(G920))*COS(RADIANS(E928))*COS(RADIANS(AO918))))&gt;90,0,$F$4*$F$5/E927^2*(SIN(RADIANS(G920))*SIN(RADIANS(E928))+COS(RADIANS(G920))*COS(RADIANS(E928))*COS(RADIANS(AO918))))</f>
        <v>#DIV/0!</v>
      </c>
      <c r="AP920" t="e">
        <f>IF(DEGREES(ACOS(SIN(RADIANS(G920))*SIN(RADIANS(E928))+COS(RADIANS(G920))*COS(RADIANS(E928))*COS(RADIANS(AP918))))&gt;90,0,$F$4*$F$5/E927^2*(SIN(RADIANS(G920))*SIN(RADIANS(E928))+COS(RADIANS(G920))*COS(RADIANS(E928))*COS(RADIANS(AP918))))</f>
        <v>#DIV/0!</v>
      </c>
      <c r="AQ920" t="e">
        <f>IF(DEGREES(ACOS(SIN(RADIANS(G920))*SIN(RADIANS(E928))+COS(RADIANS(G920))*COS(RADIANS(E928))*COS(RADIANS(AQ918))))&gt;90,0,$F$4*$F$5/E927^2*(SIN(RADIANS(G920))*SIN(RADIANS(E928))+COS(RADIANS(G920))*COS(RADIANS(E928))*COS(RADIANS(AQ918))))</f>
        <v>#DIV/0!</v>
      </c>
      <c r="AR920" t="e">
        <f>IF(DEGREES(ACOS(SIN(RADIANS(G920))*SIN(RADIANS(E928))+COS(RADIANS(G920))*COS(RADIANS(E928))*COS(RADIANS(AR918))))&gt;90,0,$F$4*$F$5/E927^2*(SIN(RADIANS(G920))*SIN(RADIANS(E928))+COS(RADIANS(G920))*COS(RADIANS(E928))*COS(RADIANS(AR918))))</f>
        <v>#DIV/0!</v>
      </c>
    </row>
    <row r="921" spans="2:44" x14ac:dyDescent="0.5">
      <c r="B921" t="s">
        <v>726</v>
      </c>
      <c r="E921" cm="1">
        <f t="array" ref="E921">INDEX($D$1751:$AM$1751,0,MATCH(E920-IF(E920&lt;360,0,360),$D$1700:$AM$1700,0))+IF(E920&gt;350,360,0)</f>
        <v>380</v>
      </c>
      <c r="G921">
        <v>80</v>
      </c>
      <c r="I921">
        <f>IF(DEGREES(ACOS(SIN(RADIANS(G921))*SIN(RADIANS(E928))+COS(RADIANS(G921))*COS(RADIANS(E928))*COS(RADIANS(I918))))&gt;90,0,$F$4*$F$5/E927^2*(SIN(RADIANS(G921))*SIN(RADIANS(E928))+COS(RADIANS(G921))*COS(RADIANS(E928))*COS(RADIANS(I918))))</f>
        <v>0</v>
      </c>
      <c r="J921">
        <f>IF(DEGREES(ACOS(SIN(RADIANS(G921))*SIN(RADIANS(E928))+COS(RADIANS(G921))*COS(RADIANS(E928))*COS(RADIANS(J918))))&gt;90,0,$F$4*$F$5/E927^2*(SIN(RADIANS(G921))*SIN(RADIANS(E928))+COS(RADIANS(G921))*COS(RADIANS(E928))*COS(RADIANS(J918))))</f>
        <v>0</v>
      </c>
      <c r="K921">
        <f>IF(DEGREES(ACOS(SIN(RADIANS(G921))*SIN(RADIANS(E928))+COS(RADIANS(G921))*COS(RADIANS(E928))*COS(RADIANS(K918))))&gt;90,0,$F$4*$F$5/E927^2*(SIN(RADIANS(G921))*SIN(RADIANS(E928))+COS(RADIANS(G921))*COS(RADIANS(E928))*COS(RADIANS(K918))))</f>
        <v>0</v>
      </c>
      <c r="L921">
        <f>IF(DEGREES(ACOS(SIN(RADIANS(G921))*SIN(RADIANS(E928))+COS(RADIANS(G921))*COS(RADIANS(E928))*COS(RADIANS(L918))))&gt;90,0,$F$4*$F$5/E927^2*(SIN(RADIANS(G921))*SIN(RADIANS(E928))+COS(RADIANS(G921))*COS(RADIANS(E928))*COS(RADIANS(L918))))</f>
        <v>0</v>
      </c>
      <c r="M921">
        <f>IF(DEGREES(ACOS(SIN(RADIANS(G921))*SIN(RADIANS(E928))+COS(RADIANS(G921))*COS(RADIANS(E928))*COS(RADIANS(M918))))&gt;90,0,$F$4*$F$5/E927^2*(SIN(RADIANS(G921))*SIN(RADIANS(E928))+COS(RADIANS(G921))*COS(RADIANS(E928))*COS(RADIANS(M918))))</f>
        <v>0</v>
      </c>
      <c r="N921">
        <f>IF(DEGREES(ACOS(SIN(RADIANS(G921))*SIN(RADIANS(E928))+COS(RADIANS(G921))*COS(RADIANS(E928))*COS(RADIANS(N918))))&gt;90,0,$F$4*$F$5/E927^2*(SIN(RADIANS(G921))*SIN(RADIANS(E928))+COS(RADIANS(G921))*COS(RADIANS(E928))*COS(RADIANS(N918))))</f>
        <v>0</v>
      </c>
      <c r="O921">
        <f>IF(DEGREES(ACOS(SIN(RADIANS(G921))*SIN(RADIANS(E928))+COS(RADIANS(G921))*COS(RADIANS(E928))*COS(RADIANS(O918))))&gt;90,0,$F$4*$F$5/E927^2*(SIN(RADIANS(G921))*SIN(RADIANS(E928))+COS(RADIANS(G921))*COS(RADIANS(E928))*COS(RADIANS(O918))))</f>
        <v>0</v>
      </c>
      <c r="P921">
        <f>IF(DEGREES(ACOS(SIN(RADIANS(G921))*SIN(RADIANS(E928))+COS(RADIANS(G921))*COS(RADIANS(E928))*COS(RADIANS(P918))))&gt;90,0,$F$4*$F$5/E927^2*(SIN(RADIANS(G921))*SIN(RADIANS(E928))+COS(RADIANS(G921))*COS(RADIANS(E928))*COS(RADIANS(P918))))</f>
        <v>0</v>
      </c>
      <c r="Q921">
        <f>IF(DEGREES(ACOS(SIN(RADIANS(G921))*SIN(RADIANS(E928))+COS(RADIANS(G921))*COS(RADIANS(E928))*COS(RADIANS(Q918))))&gt;90,0,$F$4*$F$5/E927^2*(SIN(RADIANS(G921))*SIN(RADIANS(E928))+COS(RADIANS(G921))*COS(RADIANS(E928))*COS(RADIANS(Q918))))</f>
        <v>0</v>
      </c>
      <c r="R921" t="e">
        <f>IF(DEGREES(ACOS(SIN(RADIANS(G921))*SIN(RADIANS(E928))+COS(RADIANS(G921))*COS(RADIANS(E928))*COS(RADIANS(R918))))&gt;90,0,$F$4*$F$5/E927^2*(SIN(RADIANS(G921))*SIN(RADIANS(E928))+COS(RADIANS(G921))*COS(RADIANS(E928))*COS(RADIANS(R918))))</f>
        <v>#DIV/0!</v>
      </c>
      <c r="S921" t="e">
        <f>IF(DEGREES(ACOS(SIN(RADIANS(G921))*SIN(RADIANS(E928))+COS(RADIANS(G921))*COS(RADIANS(E928))*COS(RADIANS(S918))))&gt;90,0,$F$4*$F$5/E927^2*(SIN(RADIANS(G921))*SIN(RADIANS(E928))+COS(RADIANS(G921))*COS(RADIANS(E928))*COS(RADIANS(S918))))</f>
        <v>#DIV/0!</v>
      </c>
      <c r="T921" t="e">
        <f>IF(DEGREES(ACOS(SIN(RADIANS(G921))*SIN(RADIANS(E928))+COS(RADIANS(G921))*COS(RADIANS(E928))*COS(RADIANS(T918))))&gt;90,0,$F$4*$F$5/E927^2*(SIN(RADIANS(G921))*SIN(RADIANS(E928))+COS(RADIANS(G921))*COS(RADIANS(E928))*COS(RADIANS(T918))))</f>
        <v>#DIV/0!</v>
      </c>
      <c r="U921" t="e">
        <f>IF(DEGREES(ACOS(SIN(RADIANS(G921))*SIN(RADIANS(E928))+COS(RADIANS(G921))*COS(RADIANS(E928))*COS(RADIANS(U918))))&gt;90,0,$F$4*$F$5/E927^2*(SIN(RADIANS(G921))*SIN(RADIANS(E928))+COS(RADIANS(G921))*COS(RADIANS(E928))*COS(RADIANS(U918))))</f>
        <v>#DIV/0!</v>
      </c>
      <c r="V921" t="e">
        <f>IF(DEGREES(ACOS(SIN(RADIANS(G921))*SIN(RADIANS(E928))+COS(RADIANS(G921))*COS(RADIANS(E928))*COS(RADIANS(V918))))&gt;90,0,$F$4*$F$5/E927^2*(SIN(RADIANS(G921))*SIN(RADIANS(E928))+COS(RADIANS(G921))*COS(RADIANS(E928))*COS(RADIANS(V918))))</f>
        <v>#DIV/0!</v>
      </c>
      <c r="W921" t="e">
        <f>IF(DEGREES(ACOS(SIN(RADIANS(G921))*SIN(RADIANS(E928))+COS(RADIANS(G921))*COS(RADIANS(E928))*COS(RADIANS(W918))))&gt;90,0,$F$4*$F$5/E927^2*(SIN(RADIANS(G921))*SIN(RADIANS(E928))+COS(RADIANS(G921))*COS(RADIANS(E928))*COS(RADIANS(W918))))</f>
        <v>#DIV/0!</v>
      </c>
      <c r="X921" t="e">
        <f>IF(DEGREES(ACOS(SIN(RADIANS(G921))*SIN(RADIANS(E928))+COS(RADIANS(G921))*COS(RADIANS(E928))*COS(RADIANS(X918))))&gt;90,0,$F$4*$F$5/E927^2*(SIN(RADIANS(G921))*SIN(RADIANS(E928))+COS(RADIANS(G921))*COS(RADIANS(E928))*COS(RADIANS(X918))))</f>
        <v>#DIV/0!</v>
      </c>
      <c r="Y921" t="e">
        <f>IF(DEGREES(ACOS(SIN(RADIANS(G921))*SIN(RADIANS(E928))+COS(RADIANS(G921))*COS(RADIANS(E928))*COS(RADIANS(Y918))))&gt;90,0,$F$4*$F$5/E927^2*(SIN(RADIANS(G921))*SIN(RADIANS(E928))+COS(RADIANS(G921))*COS(RADIANS(E928))*COS(RADIANS(Y918))))</f>
        <v>#DIV/0!</v>
      </c>
      <c r="Z921" t="e">
        <f>IF(DEGREES(ACOS(SIN(RADIANS(G921))*SIN(RADIANS(E928))+COS(RADIANS(G921))*COS(RADIANS(E928))*COS(RADIANS(Z918))))&gt;90,0,$F$4*$F$5/E927^2*(SIN(RADIANS(G921))*SIN(RADIANS(E928))+COS(RADIANS(G921))*COS(RADIANS(E928))*COS(RADIANS(Z918))))</f>
        <v>#DIV/0!</v>
      </c>
      <c r="AA921" t="e">
        <f>IF(DEGREES(ACOS(SIN(RADIANS(G921))*SIN(RADIANS(E928))+COS(RADIANS(G921))*COS(RADIANS(E928))*COS(RADIANS(AA918))))&gt;90,0,$F$4*$F$5/E927^2*(SIN(RADIANS(G921))*SIN(RADIANS(E928))+COS(RADIANS(G921))*COS(RADIANS(E928))*COS(RADIANS(AA918))))</f>
        <v>#DIV/0!</v>
      </c>
      <c r="AB921" t="e">
        <f>IF(DEGREES(ACOS(SIN(RADIANS(G921))*SIN(RADIANS(E928))+COS(RADIANS(G921))*COS(RADIANS(E928))*COS(RADIANS(AB918))))&gt;90,0,$F$4*$F$5/E927^2*(SIN(RADIANS(G921))*SIN(RADIANS(E928))+COS(RADIANS(G921))*COS(RADIANS(E928))*COS(RADIANS(AB918))))</f>
        <v>#DIV/0!</v>
      </c>
      <c r="AC921" t="e">
        <f>IF(DEGREES(ACOS(SIN(RADIANS(G921))*SIN(RADIANS(E928))+COS(RADIANS(G921))*COS(RADIANS(E928))*COS(RADIANS(AC918))))&gt;90,0,$F$4*$F$5/E927^2*(SIN(RADIANS(G921))*SIN(RADIANS(E928))+COS(RADIANS(G921))*COS(RADIANS(E928))*COS(RADIANS(AC918))))</f>
        <v>#DIV/0!</v>
      </c>
      <c r="AD921" t="e">
        <f>IF(DEGREES(ACOS(SIN(RADIANS(G921))*SIN(RADIANS(E928))+COS(RADIANS(G921))*COS(RADIANS(E928))*COS(RADIANS(AD918))))&gt;90,0,$F$4*$F$5/E927^2*(SIN(RADIANS(G921))*SIN(RADIANS(E928))+COS(RADIANS(G921))*COS(RADIANS(E928))*COS(RADIANS(AD918))))</f>
        <v>#DIV/0!</v>
      </c>
      <c r="AE921" t="e">
        <f>IF(DEGREES(ACOS(SIN(RADIANS(G921))*SIN(RADIANS(E928))+COS(RADIANS(G921))*COS(RADIANS(E928))*COS(RADIANS(AE918))))&gt;90,0,$F$4*$F$5/E927^2*(SIN(RADIANS(G921))*SIN(RADIANS(E928))+COS(RADIANS(G921))*COS(RADIANS(E928))*COS(RADIANS(AE918))))</f>
        <v>#DIV/0!</v>
      </c>
      <c r="AF921" t="e">
        <f>IF(DEGREES(ACOS(SIN(RADIANS(G921))*SIN(RADIANS(E928))+COS(RADIANS(G921))*COS(RADIANS(E928))*COS(RADIANS(AF918))))&gt;90,0,$F$4*$F$5/E927^2*(SIN(RADIANS(G921))*SIN(RADIANS(E928))+COS(RADIANS(G921))*COS(RADIANS(E928))*COS(RADIANS(AF918))))</f>
        <v>#DIV/0!</v>
      </c>
      <c r="AG921" t="e">
        <f>IF(DEGREES(ACOS(SIN(RADIANS(G921))*SIN(RADIANS(E928))+COS(RADIANS(G921))*COS(RADIANS(E928))*COS(RADIANS(AG918))))&gt;90,0,$F$4*$F$5/E927^2*(SIN(RADIANS(G921))*SIN(RADIANS(E928))+COS(RADIANS(G921))*COS(RADIANS(E928))*COS(RADIANS(AG918))))</f>
        <v>#DIV/0!</v>
      </c>
      <c r="AH921" t="e">
        <f>IF(DEGREES(ACOS(SIN(RADIANS(G921))*SIN(RADIANS(E928))+COS(RADIANS(G921))*COS(RADIANS(E928))*COS(RADIANS(AH918))))&gt;90,0,$F$4*$F$5/E927^2*(SIN(RADIANS(G921))*SIN(RADIANS(E928))+COS(RADIANS(G921))*COS(RADIANS(E928))*COS(RADIANS(AH918))))</f>
        <v>#DIV/0!</v>
      </c>
      <c r="AI921" t="e">
        <f>IF(DEGREES(ACOS(SIN(RADIANS(G921))*SIN(RADIANS(E928))+COS(RADIANS(G921))*COS(RADIANS(E928))*COS(RADIANS(AI918))))&gt;90,0,$F$4*$F$5/E927^2*(SIN(RADIANS(G921))*SIN(RADIANS(E928))+COS(RADIANS(G921))*COS(RADIANS(E928))*COS(RADIANS(AI918))))</f>
        <v>#DIV/0!</v>
      </c>
      <c r="AJ921" t="e">
        <f>IF(DEGREES(ACOS(SIN(RADIANS(G921))*SIN(RADIANS(E928))+COS(RADIANS(G921))*COS(RADIANS(E928))*COS(RADIANS(AJ918))))&gt;90,0,$F$4*$F$5/E927^2*(SIN(RADIANS(G921))*SIN(RADIANS(E928))+COS(RADIANS(G921))*COS(RADIANS(E928))*COS(RADIANS(AJ918))))</f>
        <v>#DIV/0!</v>
      </c>
      <c r="AK921">
        <f>IF(DEGREES(ACOS(SIN(RADIANS(G921))*SIN(RADIANS(E928))+COS(RADIANS(G921))*COS(RADIANS(E928))*COS(RADIANS(AK918))))&gt;90,0,$F$4*$F$5/E927^2*(SIN(RADIANS(G921))*SIN(RADIANS(E928))+COS(RADIANS(G921))*COS(RADIANS(E928))*COS(RADIANS(AK918))))</f>
        <v>0</v>
      </c>
      <c r="AL921">
        <f>IF(DEGREES(ACOS(SIN(RADIANS(G921))*SIN(RADIANS(E928))+COS(RADIANS(G921))*COS(RADIANS(E928))*COS(RADIANS(AL918))))&gt;90,0,$F$4*$F$5/E927^2*(SIN(RADIANS(G921))*SIN(RADIANS(E928))+COS(RADIANS(G921))*COS(RADIANS(E928))*COS(RADIANS(AL918))))</f>
        <v>0</v>
      </c>
      <c r="AM921">
        <f>IF(DEGREES(ACOS(SIN(RADIANS(G921))*SIN(RADIANS(E928))+COS(RADIANS(G921))*COS(RADIANS(E928))*COS(RADIANS(AM918))))&gt;90,0,$F$4*$F$5/E927^2*(SIN(RADIANS(G921))*SIN(RADIANS(E928))+COS(RADIANS(G921))*COS(RADIANS(E928))*COS(RADIANS(AM918))))</f>
        <v>0</v>
      </c>
      <c r="AN921">
        <f>IF(DEGREES(ACOS(SIN(RADIANS(G921))*SIN(RADIANS(E928))+COS(RADIANS(G921))*COS(RADIANS(E928))*COS(RADIANS(AN918))))&gt;90,0,$F$4*$F$5/E927^2*(SIN(RADIANS(G921))*SIN(RADIANS(E928))+COS(RADIANS(G921))*COS(RADIANS(E928))*COS(RADIANS(AN918))))</f>
        <v>0</v>
      </c>
      <c r="AO921">
        <f>IF(DEGREES(ACOS(SIN(RADIANS(G921))*SIN(RADIANS(E928))+COS(RADIANS(G921))*COS(RADIANS(E928))*COS(RADIANS(AO918))))&gt;90,0,$F$4*$F$5/E927^2*(SIN(RADIANS(G921))*SIN(RADIANS(E928))+COS(RADIANS(G921))*COS(RADIANS(E928))*COS(RADIANS(AO918))))</f>
        <v>0</v>
      </c>
      <c r="AP921">
        <f>IF(DEGREES(ACOS(SIN(RADIANS(G921))*SIN(RADIANS(E928))+COS(RADIANS(G921))*COS(RADIANS(E928))*COS(RADIANS(AP918))))&gt;90,0,$F$4*$F$5/E927^2*(SIN(RADIANS(G921))*SIN(RADIANS(E928))+COS(RADIANS(G921))*COS(RADIANS(E928))*COS(RADIANS(AP918))))</f>
        <v>0</v>
      </c>
      <c r="AQ921">
        <f>IF(DEGREES(ACOS(SIN(RADIANS(G921))*SIN(RADIANS(E928))+COS(RADIANS(G921))*COS(RADIANS(E928))*COS(RADIANS(AQ918))))&gt;90,0,$F$4*$F$5/E927^2*(SIN(RADIANS(G921))*SIN(RADIANS(E928))+COS(RADIANS(G921))*COS(RADIANS(E928))*COS(RADIANS(AQ918))))</f>
        <v>0</v>
      </c>
      <c r="AR921">
        <f>IF(DEGREES(ACOS(SIN(RADIANS(G921))*SIN(RADIANS(E928))+COS(RADIANS(G921))*COS(RADIANS(E928))*COS(RADIANS(AR918))))&gt;90,0,$F$4*$F$5/E927^2*(SIN(RADIANS(G921))*SIN(RADIANS(E928))+COS(RADIANS(G921))*COS(RADIANS(E928))*COS(RADIANS(AR918))))</f>
        <v>0</v>
      </c>
    </row>
    <row r="922" spans="2:44" x14ac:dyDescent="0.5">
      <c r="B922" s="40" t="s">
        <v>781</v>
      </c>
      <c r="E922">
        <f>IF(E921-$F$13&lt;0,E921-$F$13+360,IF(E921-$F$13&gt;360,E921-$F$13-360,E921-$F$13))</f>
        <v>110</v>
      </c>
      <c r="G922">
        <v>70</v>
      </c>
      <c r="I922">
        <f>IF(DEGREES(ACOS(SIN(RADIANS(G922))*SIN(RADIANS(E928))+COS(RADIANS(G922))*COS(RADIANS(E928))*COS(RADIANS(I918))))&gt;90,0,$F$4*$F$5/E927^2*(SIN(RADIANS(G922))*SIN(RADIANS(E928))+COS(RADIANS(G922))*COS(RADIANS(E928))*COS(RADIANS(I918))))</f>
        <v>0</v>
      </c>
      <c r="J922">
        <f>IF(DEGREES(ACOS(SIN(RADIANS(G922))*SIN(RADIANS(E928))+COS(RADIANS(G922))*COS(RADIANS(E928))*COS(RADIANS(J918))))&gt;90,0,$F$4*$F$5/E927^2*(SIN(RADIANS(G922))*SIN(RADIANS(E928))+COS(RADIANS(G922))*COS(RADIANS(E928))*COS(RADIANS(J918))))</f>
        <v>0</v>
      </c>
      <c r="K922">
        <f>IF(DEGREES(ACOS(SIN(RADIANS(G922))*SIN(RADIANS(E928))+COS(RADIANS(G922))*COS(RADIANS(E928))*COS(RADIANS(K918))))&gt;90,0,$F$4*$F$5/E927^2*(SIN(RADIANS(G922))*SIN(RADIANS(E928))+COS(RADIANS(G922))*COS(RADIANS(E928))*COS(RADIANS(K918))))</f>
        <v>0</v>
      </c>
      <c r="L922">
        <f>IF(DEGREES(ACOS(SIN(RADIANS(G922))*SIN(RADIANS(E928))+COS(RADIANS(G922))*COS(RADIANS(E928))*COS(RADIANS(L918))))&gt;90,0,$F$4*$F$5/E927^2*(SIN(RADIANS(G922))*SIN(RADIANS(E928))+COS(RADIANS(G922))*COS(RADIANS(E928))*COS(RADIANS(L918))))</f>
        <v>0</v>
      </c>
      <c r="M922">
        <f>IF(DEGREES(ACOS(SIN(RADIANS(G922))*SIN(RADIANS(E928))+COS(RADIANS(G922))*COS(RADIANS(E928))*COS(RADIANS(M918))))&gt;90,0,$F$4*$F$5/E927^2*(SIN(RADIANS(G922))*SIN(RADIANS(E928))+COS(RADIANS(G922))*COS(RADIANS(E928))*COS(RADIANS(M918))))</f>
        <v>0</v>
      </c>
      <c r="N922">
        <f>IF(DEGREES(ACOS(SIN(RADIANS(G922))*SIN(RADIANS(E928))+COS(RADIANS(G922))*COS(RADIANS(E928))*COS(RADIANS(N918))))&gt;90,0,$F$4*$F$5/E927^2*(SIN(RADIANS(G922))*SIN(RADIANS(E928))+COS(RADIANS(G922))*COS(RADIANS(E928))*COS(RADIANS(N918))))</f>
        <v>0</v>
      </c>
      <c r="O922">
        <f>IF(DEGREES(ACOS(SIN(RADIANS(G922))*SIN(RADIANS(E928))+COS(RADIANS(G922))*COS(RADIANS(E928))*COS(RADIANS(O918))))&gt;90,0,$F$4*$F$5/E927^2*(SIN(RADIANS(G922))*SIN(RADIANS(E928))+COS(RADIANS(G922))*COS(RADIANS(E928))*COS(RADIANS(O918))))</f>
        <v>0</v>
      </c>
      <c r="P922">
        <f>IF(DEGREES(ACOS(SIN(RADIANS(G922))*SIN(RADIANS(E928))+COS(RADIANS(G922))*COS(RADIANS(E928))*COS(RADIANS(P918))))&gt;90,0,$F$4*$F$5/E927^2*(SIN(RADIANS(G922))*SIN(RADIANS(E928))+COS(RADIANS(G922))*COS(RADIANS(E928))*COS(RADIANS(P918))))</f>
        <v>0</v>
      </c>
      <c r="Q922">
        <f>IF(DEGREES(ACOS(SIN(RADIANS(G922))*SIN(RADIANS(E928))+COS(RADIANS(G922))*COS(RADIANS(E928))*COS(RADIANS(Q918))))&gt;90,0,$F$4*$F$5/E927^2*(SIN(RADIANS(G922))*SIN(RADIANS(E928))+COS(RADIANS(G922))*COS(RADIANS(E928))*COS(RADIANS(Q918))))</f>
        <v>0</v>
      </c>
      <c r="R922" t="e">
        <f>IF(DEGREES(ACOS(SIN(RADIANS(G922))*SIN(RADIANS(E928))+COS(RADIANS(G922))*COS(RADIANS(E928))*COS(RADIANS(R918))))&gt;90,0,$F$4*$F$5/E927^2*(SIN(RADIANS(G922))*SIN(RADIANS(E928))+COS(RADIANS(G922))*COS(RADIANS(E928))*COS(RADIANS(R918))))</f>
        <v>#DIV/0!</v>
      </c>
      <c r="S922" t="e">
        <f>IF(DEGREES(ACOS(SIN(RADIANS(G922))*SIN(RADIANS(E928))+COS(RADIANS(G922))*COS(RADIANS(E928))*COS(RADIANS(S918))))&gt;90,0,$F$4*$F$5/E927^2*(SIN(RADIANS(G922))*SIN(RADIANS(E928))+COS(RADIANS(G922))*COS(RADIANS(E928))*COS(RADIANS(S918))))</f>
        <v>#DIV/0!</v>
      </c>
      <c r="T922" t="e">
        <f>IF(DEGREES(ACOS(SIN(RADIANS(G922))*SIN(RADIANS(E928))+COS(RADIANS(G922))*COS(RADIANS(E928))*COS(RADIANS(T918))))&gt;90,0,$F$4*$F$5/E927^2*(SIN(RADIANS(G922))*SIN(RADIANS(E928))+COS(RADIANS(G922))*COS(RADIANS(E928))*COS(RADIANS(T918))))</f>
        <v>#DIV/0!</v>
      </c>
      <c r="U922" t="e">
        <f>IF(DEGREES(ACOS(SIN(RADIANS(G922))*SIN(RADIANS(E928))+COS(RADIANS(G922))*COS(RADIANS(E928))*COS(RADIANS(U918))))&gt;90,0,$F$4*$F$5/E927^2*(SIN(RADIANS(G922))*SIN(RADIANS(E928))+COS(RADIANS(G922))*COS(RADIANS(E928))*COS(RADIANS(U918))))</f>
        <v>#DIV/0!</v>
      </c>
      <c r="V922" t="e">
        <f>IF(DEGREES(ACOS(SIN(RADIANS(G922))*SIN(RADIANS(E928))+COS(RADIANS(G922))*COS(RADIANS(E928))*COS(RADIANS(V918))))&gt;90,0,$F$4*$F$5/E927^2*(SIN(RADIANS(G922))*SIN(RADIANS(E928))+COS(RADIANS(G922))*COS(RADIANS(E928))*COS(RADIANS(V918))))</f>
        <v>#DIV/0!</v>
      </c>
      <c r="W922" t="e">
        <f>IF(DEGREES(ACOS(SIN(RADIANS(G922))*SIN(RADIANS(E928))+COS(RADIANS(G922))*COS(RADIANS(E928))*COS(RADIANS(W918))))&gt;90,0,$F$4*$F$5/E927^2*(SIN(RADIANS(G922))*SIN(RADIANS(E928))+COS(RADIANS(G922))*COS(RADIANS(E928))*COS(RADIANS(W918))))</f>
        <v>#DIV/0!</v>
      </c>
      <c r="X922" t="e">
        <f>IF(DEGREES(ACOS(SIN(RADIANS(G922))*SIN(RADIANS(E928))+COS(RADIANS(G922))*COS(RADIANS(E928))*COS(RADIANS(X918))))&gt;90,0,$F$4*$F$5/E927^2*(SIN(RADIANS(G922))*SIN(RADIANS(E928))+COS(RADIANS(G922))*COS(RADIANS(E928))*COS(RADIANS(X918))))</f>
        <v>#DIV/0!</v>
      </c>
      <c r="Y922" t="e">
        <f>IF(DEGREES(ACOS(SIN(RADIANS(G922))*SIN(RADIANS(E928))+COS(RADIANS(G922))*COS(RADIANS(E928))*COS(RADIANS(Y918))))&gt;90,0,$F$4*$F$5/E927^2*(SIN(RADIANS(G922))*SIN(RADIANS(E928))+COS(RADIANS(G922))*COS(RADIANS(E928))*COS(RADIANS(Y918))))</f>
        <v>#DIV/0!</v>
      </c>
      <c r="Z922" t="e">
        <f>IF(DEGREES(ACOS(SIN(RADIANS(G922))*SIN(RADIANS(E928))+COS(RADIANS(G922))*COS(RADIANS(E928))*COS(RADIANS(Z918))))&gt;90,0,$F$4*$F$5/E927^2*(SIN(RADIANS(G922))*SIN(RADIANS(E928))+COS(RADIANS(G922))*COS(RADIANS(E928))*COS(RADIANS(Z918))))</f>
        <v>#DIV/0!</v>
      </c>
      <c r="AA922" t="e">
        <f>IF(DEGREES(ACOS(SIN(RADIANS(G922))*SIN(RADIANS(E928))+COS(RADIANS(G922))*COS(RADIANS(E928))*COS(RADIANS(AA918))))&gt;90,0,$F$4*$F$5/E927^2*(SIN(RADIANS(G922))*SIN(RADIANS(E928))+COS(RADIANS(G922))*COS(RADIANS(E928))*COS(RADIANS(AA918))))</f>
        <v>#DIV/0!</v>
      </c>
      <c r="AB922" t="e">
        <f>IF(DEGREES(ACOS(SIN(RADIANS(G922))*SIN(RADIANS(E928))+COS(RADIANS(G922))*COS(RADIANS(E928))*COS(RADIANS(AB918))))&gt;90,0,$F$4*$F$5/E927^2*(SIN(RADIANS(G922))*SIN(RADIANS(E928))+COS(RADIANS(G922))*COS(RADIANS(E928))*COS(RADIANS(AB918))))</f>
        <v>#DIV/0!</v>
      </c>
      <c r="AC922" t="e">
        <f>IF(DEGREES(ACOS(SIN(RADIANS(G922))*SIN(RADIANS(E928))+COS(RADIANS(G922))*COS(RADIANS(E928))*COS(RADIANS(AC918))))&gt;90,0,$F$4*$F$5/E927^2*(SIN(RADIANS(G922))*SIN(RADIANS(E928))+COS(RADIANS(G922))*COS(RADIANS(E928))*COS(RADIANS(AC918))))</f>
        <v>#DIV/0!</v>
      </c>
      <c r="AD922" t="e">
        <f>IF(DEGREES(ACOS(SIN(RADIANS(G922))*SIN(RADIANS(E928))+COS(RADIANS(G922))*COS(RADIANS(E928))*COS(RADIANS(AD918))))&gt;90,0,$F$4*$F$5/E927^2*(SIN(RADIANS(G922))*SIN(RADIANS(E928))+COS(RADIANS(G922))*COS(RADIANS(E928))*COS(RADIANS(AD918))))</f>
        <v>#DIV/0!</v>
      </c>
      <c r="AE922" t="e">
        <f>IF(DEGREES(ACOS(SIN(RADIANS(G922))*SIN(RADIANS(E928))+COS(RADIANS(G922))*COS(RADIANS(E928))*COS(RADIANS(AE918))))&gt;90,0,$F$4*$F$5/E927^2*(SIN(RADIANS(G922))*SIN(RADIANS(E928))+COS(RADIANS(G922))*COS(RADIANS(E928))*COS(RADIANS(AE918))))</f>
        <v>#DIV/0!</v>
      </c>
      <c r="AF922" t="e">
        <f>IF(DEGREES(ACOS(SIN(RADIANS(G922))*SIN(RADIANS(E928))+COS(RADIANS(G922))*COS(RADIANS(E928))*COS(RADIANS(AF918))))&gt;90,0,$F$4*$F$5/E927^2*(SIN(RADIANS(G922))*SIN(RADIANS(E928))+COS(RADIANS(G922))*COS(RADIANS(E928))*COS(RADIANS(AF918))))</f>
        <v>#DIV/0!</v>
      </c>
      <c r="AG922" t="e">
        <f>IF(DEGREES(ACOS(SIN(RADIANS(G922))*SIN(RADIANS(E928))+COS(RADIANS(G922))*COS(RADIANS(E928))*COS(RADIANS(AG918))))&gt;90,0,$F$4*$F$5/E927^2*(SIN(RADIANS(G922))*SIN(RADIANS(E928))+COS(RADIANS(G922))*COS(RADIANS(E928))*COS(RADIANS(AG918))))</f>
        <v>#DIV/0!</v>
      </c>
      <c r="AH922" t="e">
        <f>IF(DEGREES(ACOS(SIN(RADIANS(G922))*SIN(RADIANS(E928))+COS(RADIANS(G922))*COS(RADIANS(E928))*COS(RADIANS(AH918))))&gt;90,0,$F$4*$F$5/E927^2*(SIN(RADIANS(G922))*SIN(RADIANS(E928))+COS(RADIANS(G922))*COS(RADIANS(E928))*COS(RADIANS(AH918))))</f>
        <v>#DIV/0!</v>
      </c>
      <c r="AI922" t="e">
        <f>IF(DEGREES(ACOS(SIN(RADIANS(G922))*SIN(RADIANS(E928))+COS(RADIANS(G922))*COS(RADIANS(E928))*COS(RADIANS(AI918))))&gt;90,0,$F$4*$F$5/E927^2*(SIN(RADIANS(G922))*SIN(RADIANS(E928))+COS(RADIANS(G922))*COS(RADIANS(E928))*COS(RADIANS(AI918))))</f>
        <v>#DIV/0!</v>
      </c>
      <c r="AJ922" t="e">
        <f>IF(DEGREES(ACOS(SIN(RADIANS(G922))*SIN(RADIANS(E928))+COS(RADIANS(G922))*COS(RADIANS(E928))*COS(RADIANS(AJ918))))&gt;90,0,$F$4*$F$5/E927^2*(SIN(RADIANS(G922))*SIN(RADIANS(E928))+COS(RADIANS(G922))*COS(RADIANS(E928))*COS(RADIANS(AJ918))))</f>
        <v>#DIV/0!</v>
      </c>
      <c r="AK922">
        <f>IF(DEGREES(ACOS(SIN(RADIANS(G922))*SIN(RADIANS(E928))+COS(RADIANS(G922))*COS(RADIANS(E928))*COS(RADIANS(AK918))))&gt;90,0,$F$4*$F$5/E927^2*(SIN(RADIANS(G922))*SIN(RADIANS(E928))+COS(RADIANS(G922))*COS(RADIANS(E928))*COS(RADIANS(AK918))))</f>
        <v>0</v>
      </c>
      <c r="AL922">
        <f>IF(DEGREES(ACOS(SIN(RADIANS(G922))*SIN(RADIANS(E928))+COS(RADIANS(G922))*COS(RADIANS(E928))*COS(RADIANS(AL918))))&gt;90,0,$F$4*$F$5/E927^2*(SIN(RADIANS(G922))*SIN(RADIANS(E928))+COS(RADIANS(G922))*COS(RADIANS(E928))*COS(RADIANS(AL918))))</f>
        <v>0</v>
      </c>
      <c r="AM922">
        <f>IF(DEGREES(ACOS(SIN(RADIANS(G922))*SIN(RADIANS(E928))+COS(RADIANS(G922))*COS(RADIANS(E928))*COS(RADIANS(AM918))))&gt;90,0,$F$4*$F$5/E927^2*(SIN(RADIANS(G922))*SIN(RADIANS(E928))+COS(RADIANS(G922))*COS(RADIANS(E928))*COS(RADIANS(AM918))))</f>
        <v>0</v>
      </c>
      <c r="AN922">
        <f>IF(DEGREES(ACOS(SIN(RADIANS(G922))*SIN(RADIANS(E928))+COS(RADIANS(G922))*COS(RADIANS(E928))*COS(RADIANS(AN918))))&gt;90,0,$F$4*$F$5/E927^2*(SIN(RADIANS(G922))*SIN(RADIANS(E928))+COS(RADIANS(G922))*COS(RADIANS(E928))*COS(RADIANS(AN918))))</f>
        <v>0</v>
      </c>
      <c r="AO922">
        <f>IF(DEGREES(ACOS(SIN(RADIANS(G922))*SIN(RADIANS(E928))+COS(RADIANS(G922))*COS(RADIANS(E928))*COS(RADIANS(AO918))))&gt;90,0,$F$4*$F$5/E927^2*(SIN(RADIANS(G922))*SIN(RADIANS(E928))+COS(RADIANS(G922))*COS(RADIANS(E928))*COS(RADIANS(AO918))))</f>
        <v>0</v>
      </c>
      <c r="AP922">
        <f>IF(DEGREES(ACOS(SIN(RADIANS(G922))*SIN(RADIANS(E928))+COS(RADIANS(G922))*COS(RADIANS(E928))*COS(RADIANS(AP918))))&gt;90,0,$F$4*$F$5/E927^2*(SIN(RADIANS(G922))*SIN(RADIANS(E928))+COS(RADIANS(G922))*COS(RADIANS(E928))*COS(RADIANS(AP918))))</f>
        <v>0</v>
      </c>
      <c r="AQ922">
        <f>IF(DEGREES(ACOS(SIN(RADIANS(G922))*SIN(RADIANS(E928))+COS(RADIANS(G922))*COS(RADIANS(E928))*COS(RADIANS(AQ918))))&gt;90,0,$F$4*$F$5/E927^2*(SIN(RADIANS(G922))*SIN(RADIANS(E928))+COS(RADIANS(G922))*COS(RADIANS(E928))*COS(RADIANS(AQ918))))</f>
        <v>0</v>
      </c>
      <c r="AR922">
        <f>IF(DEGREES(ACOS(SIN(RADIANS(G922))*SIN(RADIANS(E928))+COS(RADIANS(G922))*COS(RADIANS(E928))*COS(RADIANS(AR918))))&gt;90,0,$F$4*$F$5/E927^2*(SIN(RADIANS(G922))*SIN(RADIANS(E928))+COS(RADIANS(G922))*COS(RADIANS(E928))*COS(RADIANS(AR918))))</f>
        <v>0</v>
      </c>
    </row>
    <row r="923" spans="2:44" x14ac:dyDescent="0.5">
      <c r="B923" s="40" t="s">
        <v>727</v>
      </c>
      <c r="E923">
        <f>IF(E920&lt;360,E920/360,(E920-360)/360)</f>
        <v>5.5555555555555552E-2</v>
      </c>
      <c r="G923">
        <v>60</v>
      </c>
      <c r="I923">
        <f>IF(DEGREES(ACOS(SIN(RADIANS(G923))*SIN(RADIANS(E928))+COS(RADIANS(G923))*COS(RADIANS(E928))*COS(RADIANS(I918))))&gt;90,0,$F$4*$F$5/E927^2*(SIN(RADIANS(G923))*SIN(RADIANS(E928))+COS(RADIANS(G923))*COS(RADIANS(E928))*COS(RADIANS(I918))))</f>
        <v>0</v>
      </c>
      <c r="J923">
        <f>IF(DEGREES(ACOS(SIN(RADIANS(G923))*SIN(RADIANS(E928))+COS(RADIANS(G923))*COS(RADIANS(E928))*COS(RADIANS(J918))))&gt;90,0,$F$4*$F$5/E927^2*(SIN(RADIANS(G923))*SIN(RADIANS(E928))+COS(RADIANS(G923))*COS(RADIANS(E928))*COS(RADIANS(J918))))</f>
        <v>0</v>
      </c>
      <c r="K923">
        <f>IF(DEGREES(ACOS(SIN(RADIANS(G923))*SIN(RADIANS(E928))+COS(RADIANS(G923))*COS(RADIANS(E928))*COS(RADIANS(K918))))&gt;90,0,$F$4*$F$5/E927^2*(SIN(RADIANS(G923))*SIN(RADIANS(E928))+COS(RADIANS(G923))*COS(RADIANS(E928))*COS(RADIANS(K918))))</f>
        <v>0</v>
      </c>
      <c r="L923">
        <f>IF(DEGREES(ACOS(SIN(RADIANS(G923))*SIN(RADIANS(E928))+COS(RADIANS(G923))*COS(RADIANS(E928))*COS(RADIANS(L918))))&gt;90,0,$F$4*$F$5/E927^2*(SIN(RADIANS(G923))*SIN(RADIANS(E928))+COS(RADIANS(G923))*COS(RADIANS(E928))*COS(RADIANS(L918))))</f>
        <v>0</v>
      </c>
      <c r="M923">
        <f>IF(DEGREES(ACOS(SIN(RADIANS(G923))*SIN(RADIANS(E928))+COS(RADIANS(G923))*COS(RADIANS(E928))*COS(RADIANS(M918))))&gt;90,0,$F$4*$F$5/E927^2*(SIN(RADIANS(G923))*SIN(RADIANS(E928))+COS(RADIANS(G923))*COS(RADIANS(E928))*COS(RADIANS(M918))))</f>
        <v>0</v>
      </c>
      <c r="N923">
        <f>IF(DEGREES(ACOS(SIN(RADIANS(G923))*SIN(RADIANS(E928))+COS(RADIANS(G923))*COS(RADIANS(E928))*COS(RADIANS(N918))))&gt;90,0,$F$4*$F$5/E927^2*(SIN(RADIANS(G923))*SIN(RADIANS(E928))+COS(RADIANS(G923))*COS(RADIANS(E928))*COS(RADIANS(N918))))</f>
        <v>0</v>
      </c>
      <c r="O923">
        <f>IF(DEGREES(ACOS(SIN(RADIANS(G923))*SIN(RADIANS(E928))+COS(RADIANS(G923))*COS(RADIANS(E928))*COS(RADIANS(O918))))&gt;90,0,$F$4*$F$5/E927^2*(SIN(RADIANS(G923))*SIN(RADIANS(E928))+COS(RADIANS(G923))*COS(RADIANS(E928))*COS(RADIANS(O918))))</f>
        <v>0</v>
      </c>
      <c r="P923">
        <f>IF(DEGREES(ACOS(SIN(RADIANS(G923))*SIN(RADIANS(E928))+COS(RADIANS(G923))*COS(RADIANS(E928))*COS(RADIANS(P918))))&gt;90,0,$F$4*$F$5/E927^2*(SIN(RADIANS(G923))*SIN(RADIANS(E928))+COS(RADIANS(G923))*COS(RADIANS(E928))*COS(RADIANS(P918))))</f>
        <v>0</v>
      </c>
      <c r="Q923">
        <f>IF(DEGREES(ACOS(SIN(RADIANS(G923))*SIN(RADIANS(E928))+COS(RADIANS(G923))*COS(RADIANS(E928))*COS(RADIANS(Q918))))&gt;90,0,$F$4*$F$5/E927^2*(SIN(RADIANS(G923))*SIN(RADIANS(E928))+COS(RADIANS(G923))*COS(RADIANS(E928))*COS(RADIANS(Q918))))</f>
        <v>0</v>
      </c>
      <c r="R923" t="e">
        <f>IF(DEGREES(ACOS(SIN(RADIANS(G923))*SIN(RADIANS(E928))+COS(RADIANS(G923))*COS(RADIANS(E928))*COS(RADIANS(R918))))&gt;90,0,$F$4*$F$5/E927^2*(SIN(RADIANS(G923))*SIN(RADIANS(E928))+COS(RADIANS(G923))*COS(RADIANS(E928))*COS(RADIANS(R918))))</f>
        <v>#DIV/0!</v>
      </c>
      <c r="S923" t="e">
        <f>IF(DEGREES(ACOS(SIN(RADIANS(G923))*SIN(RADIANS(E928))+COS(RADIANS(G923))*COS(RADIANS(E928))*COS(RADIANS(S918))))&gt;90,0,$F$4*$F$5/E927^2*(SIN(RADIANS(G923))*SIN(RADIANS(E928))+COS(RADIANS(G923))*COS(RADIANS(E928))*COS(RADIANS(S918))))</f>
        <v>#DIV/0!</v>
      </c>
      <c r="T923" t="e">
        <f>IF(DEGREES(ACOS(SIN(RADIANS(G923))*SIN(RADIANS(E928))+COS(RADIANS(G923))*COS(RADIANS(E928))*COS(RADIANS(T918))))&gt;90,0,$F$4*$F$5/E927^2*(SIN(RADIANS(G923))*SIN(RADIANS(E928))+COS(RADIANS(G923))*COS(RADIANS(E928))*COS(RADIANS(T918))))</f>
        <v>#DIV/0!</v>
      </c>
      <c r="U923" t="e">
        <f>IF(DEGREES(ACOS(SIN(RADIANS(G923))*SIN(RADIANS(E928))+COS(RADIANS(G923))*COS(RADIANS(E928))*COS(RADIANS(U918))))&gt;90,0,$F$4*$F$5/E927^2*(SIN(RADIANS(G923))*SIN(RADIANS(E928))+COS(RADIANS(G923))*COS(RADIANS(E928))*COS(RADIANS(U918))))</f>
        <v>#DIV/0!</v>
      </c>
      <c r="V923" t="e">
        <f>IF(DEGREES(ACOS(SIN(RADIANS(G923))*SIN(RADIANS(E928))+COS(RADIANS(G923))*COS(RADIANS(E928))*COS(RADIANS(V918))))&gt;90,0,$F$4*$F$5/E927^2*(SIN(RADIANS(G923))*SIN(RADIANS(E928))+COS(RADIANS(G923))*COS(RADIANS(E928))*COS(RADIANS(V918))))</f>
        <v>#DIV/0!</v>
      </c>
      <c r="W923" t="e">
        <f>IF(DEGREES(ACOS(SIN(RADIANS(G923))*SIN(RADIANS(E928))+COS(RADIANS(G923))*COS(RADIANS(E928))*COS(RADIANS(W918))))&gt;90,0,$F$4*$F$5/E927^2*(SIN(RADIANS(G923))*SIN(RADIANS(E928))+COS(RADIANS(G923))*COS(RADIANS(E928))*COS(RADIANS(W918))))</f>
        <v>#DIV/0!</v>
      </c>
      <c r="X923" t="e">
        <f>IF(DEGREES(ACOS(SIN(RADIANS(G923))*SIN(RADIANS(E928))+COS(RADIANS(G923))*COS(RADIANS(E928))*COS(RADIANS(X918))))&gt;90,0,$F$4*$F$5/E927^2*(SIN(RADIANS(G923))*SIN(RADIANS(E928))+COS(RADIANS(G923))*COS(RADIANS(E928))*COS(RADIANS(X918))))</f>
        <v>#DIV/0!</v>
      </c>
      <c r="Y923" t="e">
        <f>IF(DEGREES(ACOS(SIN(RADIANS(G923))*SIN(RADIANS(E928))+COS(RADIANS(G923))*COS(RADIANS(E928))*COS(RADIANS(Y918))))&gt;90,0,$F$4*$F$5/E927^2*(SIN(RADIANS(G923))*SIN(RADIANS(E928))+COS(RADIANS(G923))*COS(RADIANS(E928))*COS(RADIANS(Y918))))</f>
        <v>#DIV/0!</v>
      </c>
      <c r="Z923" t="e">
        <f>IF(DEGREES(ACOS(SIN(RADIANS(G923))*SIN(RADIANS(E928))+COS(RADIANS(G923))*COS(RADIANS(E928))*COS(RADIANS(Z918))))&gt;90,0,$F$4*$F$5/E927^2*(SIN(RADIANS(G923))*SIN(RADIANS(E928))+COS(RADIANS(G923))*COS(RADIANS(E928))*COS(RADIANS(Z918))))</f>
        <v>#DIV/0!</v>
      </c>
      <c r="AA923" t="e">
        <f>IF(DEGREES(ACOS(SIN(RADIANS(G923))*SIN(RADIANS(E928))+COS(RADIANS(G923))*COS(RADIANS(E928))*COS(RADIANS(AA918))))&gt;90,0,$F$4*$F$5/E927^2*(SIN(RADIANS(G923))*SIN(RADIANS(E928))+COS(RADIANS(G923))*COS(RADIANS(E928))*COS(RADIANS(AA918))))</f>
        <v>#DIV/0!</v>
      </c>
      <c r="AB923" t="e">
        <f>IF(DEGREES(ACOS(SIN(RADIANS(G923))*SIN(RADIANS(E928))+COS(RADIANS(G923))*COS(RADIANS(E928))*COS(RADIANS(AB918))))&gt;90,0,$F$4*$F$5/E927^2*(SIN(RADIANS(G923))*SIN(RADIANS(E928))+COS(RADIANS(G923))*COS(RADIANS(E928))*COS(RADIANS(AB918))))</f>
        <v>#DIV/0!</v>
      </c>
      <c r="AC923" t="e">
        <f>IF(DEGREES(ACOS(SIN(RADIANS(G923))*SIN(RADIANS(E928))+COS(RADIANS(G923))*COS(RADIANS(E928))*COS(RADIANS(AC918))))&gt;90,0,$F$4*$F$5/E927^2*(SIN(RADIANS(G923))*SIN(RADIANS(E928))+COS(RADIANS(G923))*COS(RADIANS(E928))*COS(RADIANS(AC918))))</f>
        <v>#DIV/0!</v>
      </c>
      <c r="AD923" t="e">
        <f>IF(DEGREES(ACOS(SIN(RADIANS(G923))*SIN(RADIANS(E928))+COS(RADIANS(G923))*COS(RADIANS(E928))*COS(RADIANS(AD918))))&gt;90,0,$F$4*$F$5/E927^2*(SIN(RADIANS(G923))*SIN(RADIANS(E928))+COS(RADIANS(G923))*COS(RADIANS(E928))*COS(RADIANS(AD918))))</f>
        <v>#DIV/0!</v>
      </c>
      <c r="AE923" t="e">
        <f>IF(DEGREES(ACOS(SIN(RADIANS(G923))*SIN(RADIANS(E928))+COS(RADIANS(G923))*COS(RADIANS(E928))*COS(RADIANS(AE918))))&gt;90,0,$F$4*$F$5/E927^2*(SIN(RADIANS(G923))*SIN(RADIANS(E928))+COS(RADIANS(G923))*COS(RADIANS(E928))*COS(RADIANS(AE918))))</f>
        <v>#DIV/0!</v>
      </c>
      <c r="AF923" t="e">
        <f>IF(DEGREES(ACOS(SIN(RADIANS(G923))*SIN(RADIANS(E928))+COS(RADIANS(G923))*COS(RADIANS(E928))*COS(RADIANS(AF918))))&gt;90,0,$F$4*$F$5/E927^2*(SIN(RADIANS(G923))*SIN(RADIANS(E928))+COS(RADIANS(G923))*COS(RADIANS(E928))*COS(RADIANS(AF918))))</f>
        <v>#DIV/0!</v>
      </c>
      <c r="AG923" t="e">
        <f>IF(DEGREES(ACOS(SIN(RADIANS(G923))*SIN(RADIANS(E928))+COS(RADIANS(G923))*COS(RADIANS(E928))*COS(RADIANS(AG918))))&gt;90,0,$F$4*$F$5/E927^2*(SIN(RADIANS(G923))*SIN(RADIANS(E928))+COS(RADIANS(G923))*COS(RADIANS(E928))*COS(RADIANS(AG918))))</f>
        <v>#DIV/0!</v>
      </c>
      <c r="AH923" t="e">
        <f>IF(DEGREES(ACOS(SIN(RADIANS(G923))*SIN(RADIANS(E928))+COS(RADIANS(G923))*COS(RADIANS(E928))*COS(RADIANS(AH918))))&gt;90,0,$F$4*$F$5/E927^2*(SIN(RADIANS(G923))*SIN(RADIANS(E928))+COS(RADIANS(G923))*COS(RADIANS(E928))*COS(RADIANS(AH918))))</f>
        <v>#DIV/0!</v>
      </c>
      <c r="AI923" t="e">
        <f>IF(DEGREES(ACOS(SIN(RADIANS(G923))*SIN(RADIANS(E928))+COS(RADIANS(G923))*COS(RADIANS(E928))*COS(RADIANS(AI918))))&gt;90,0,$F$4*$F$5/E927^2*(SIN(RADIANS(G923))*SIN(RADIANS(E928))+COS(RADIANS(G923))*COS(RADIANS(E928))*COS(RADIANS(AI918))))</f>
        <v>#DIV/0!</v>
      </c>
      <c r="AJ923" t="e">
        <f>IF(DEGREES(ACOS(SIN(RADIANS(G923))*SIN(RADIANS(E928))+COS(RADIANS(G923))*COS(RADIANS(E928))*COS(RADIANS(AJ918))))&gt;90,0,$F$4*$F$5/E927^2*(SIN(RADIANS(G923))*SIN(RADIANS(E928))+COS(RADIANS(G923))*COS(RADIANS(E928))*COS(RADIANS(AJ918))))</f>
        <v>#DIV/0!</v>
      </c>
      <c r="AK923">
        <f>IF(DEGREES(ACOS(SIN(RADIANS(G923))*SIN(RADIANS(E928))+COS(RADIANS(G923))*COS(RADIANS(E928))*COS(RADIANS(AK918))))&gt;90,0,$F$4*$F$5/E927^2*(SIN(RADIANS(G923))*SIN(RADIANS(E928))+COS(RADIANS(G923))*COS(RADIANS(E928))*COS(RADIANS(AK918))))</f>
        <v>0</v>
      </c>
      <c r="AL923">
        <f>IF(DEGREES(ACOS(SIN(RADIANS(G923))*SIN(RADIANS(E928))+COS(RADIANS(G923))*COS(RADIANS(E928))*COS(RADIANS(AL918))))&gt;90,0,$F$4*$F$5/E927^2*(SIN(RADIANS(G923))*SIN(RADIANS(E928))+COS(RADIANS(G923))*COS(RADIANS(E928))*COS(RADIANS(AL918))))</f>
        <v>0</v>
      </c>
      <c r="AM923">
        <f>IF(DEGREES(ACOS(SIN(RADIANS(G923))*SIN(RADIANS(E928))+COS(RADIANS(G923))*COS(RADIANS(E928))*COS(RADIANS(AM918))))&gt;90,0,$F$4*$F$5/E927^2*(SIN(RADIANS(G923))*SIN(RADIANS(E928))+COS(RADIANS(G923))*COS(RADIANS(E928))*COS(RADIANS(AM918))))</f>
        <v>0</v>
      </c>
      <c r="AN923">
        <f>IF(DEGREES(ACOS(SIN(RADIANS(G923))*SIN(RADIANS(E928))+COS(RADIANS(G923))*COS(RADIANS(E928))*COS(RADIANS(AN918))))&gt;90,0,$F$4*$F$5/E927^2*(SIN(RADIANS(G923))*SIN(RADIANS(E928))+COS(RADIANS(G923))*COS(RADIANS(E928))*COS(RADIANS(AN918))))</f>
        <v>0</v>
      </c>
      <c r="AO923">
        <f>IF(DEGREES(ACOS(SIN(RADIANS(G923))*SIN(RADIANS(E928))+COS(RADIANS(G923))*COS(RADIANS(E928))*COS(RADIANS(AO918))))&gt;90,0,$F$4*$F$5/E927^2*(SIN(RADIANS(G923))*SIN(RADIANS(E928))+COS(RADIANS(G923))*COS(RADIANS(E928))*COS(RADIANS(AO918))))</f>
        <v>0</v>
      </c>
      <c r="AP923">
        <f>IF(DEGREES(ACOS(SIN(RADIANS(G923))*SIN(RADIANS(E928))+COS(RADIANS(G923))*COS(RADIANS(E928))*COS(RADIANS(AP918))))&gt;90,0,$F$4*$F$5/E927^2*(SIN(RADIANS(G923))*SIN(RADIANS(E928))+COS(RADIANS(G923))*COS(RADIANS(E928))*COS(RADIANS(AP918))))</f>
        <v>0</v>
      </c>
      <c r="AQ923">
        <f>IF(DEGREES(ACOS(SIN(RADIANS(G923))*SIN(RADIANS(E928))+COS(RADIANS(G923))*COS(RADIANS(E928))*COS(RADIANS(AQ918))))&gt;90,0,$F$4*$F$5/E927^2*(SIN(RADIANS(G923))*SIN(RADIANS(E928))+COS(RADIANS(G923))*COS(RADIANS(E928))*COS(RADIANS(AQ918))))</f>
        <v>0</v>
      </c>
      <c r="AR923">
        <f>IF(DEGREES(ACOS(SIN(RADIANS(G923))*SIN(RADIANS(E928))+COS(RADIANS(G923))*COS(RADIANS(E928))*COS(RADIANS(AR918))))&gt;90,0,$F$4*$F$5/E927^2*(SIN(RADIANS(G923))*SIN(RADIANS(E928))+COS(RADIANS(G923))*COS(RADIANS(E928))*COS(RADIANS(AR918))))</f>
        <v>0</v>
      </c>
    </row>
    <row r="924" spans="2:44" x14ac:dyDescent="0.5">
      <c r="B924" s="40" t="s">
        <v>782</v>
      </c>
      <c r="E924">
        <f>E923*$F$11</f>
        <v>0</v>
      </c>
      <c r="G924">
        <v>50</v>
      </c>
      <c r="I924">
        <f>IF(DEGREES(ACOS(SIN(RADIANS(G924))*SIN(RADIANS(E928))+COS(RADIANS(G924))*COS(RADIANS(E928))*COS(RADIANS(I918))))&gt;90,0,$F$4*$F$5/E927^2*(SIN(RADIANS(G924))*SIN(RADIANS(E928))+COS(RADIANS(G924))*COS(RADIANS(E928))*COS(RADIANS(I918))))</f>
        <v>0</v>
      </c>
      <c r="J924">
        <f>IF(DEGREES(ACOS(SIN(RADIANS(G924))*SIN(RADIANS(E928))+COS(RADIANS(G924))*COS(RADIANS(E928))*COS(RADIANS(J918))))&gt;90,0,$F$4*$F$5/E927^2*(SIN(RADIANS(G924))*SIN(RADIANS(E928))+COS(RADIANS(G924))*COS(RADIANS(E928))*COS(RADIANS(J918))))</f>
        <v>0</v>
      </c>
      <c r="K924">
        <f>IF(DEGREES(ACOS(SIN(RADIANS(G924))*SIN(RADIANS(E928))+COS(RADIANS(G924))*COS(RADIANS(E928))*COS(RADIANS(K918))))&gt;90,0,$F$4*$F$5/E927^2*(SIN(RADIANS(G924))*SIN(RADIANS(E928))+COS(RADIANS(G924))*COS(RADIANS(E928))*COS(RADIANS(K918))))</f>
        <v>0</v>
      </c>
      <c r="L924">
        <f>IF(DEGREES(ACOS(SIN(RADIANS(G924))*SIN(RADIANS(E928))+COS(RADIANS(G924))*COS(RADIANS(E928))*COS(RADIANS(L918))))&gt;90,0,$F$4*$F$5/E927^2*(SIN(RADIANS(G924))*SIN(RADIANS(E928))+COS(RADIANS(G924))*COS(RADIANS(E928))*COS(RADIANS(L918))))</f>
        <v>0</v>
      </c>
      <c r="M924">
        <f>IF(DEGREES(ACOS(SIN(RADIANS(G924))*SIN(RADIANS(E928))+COS(RADIANS(G924))*COS(RADIANS(E928))*COS(RADIANS(M918))))&gt;90,0,$F$4*$F$5/E927^2*(SIN(RADIANS(G924))*SIN(RADIANS(E928))+COS(RADIANS(G924))*COS(RADIANS(E928))*COS(RADIANS(M918))))</f>
        <v>0</v>
      </c>
      <c r="N924">
        <f>IF(DEGREES(ACOS(SIN(RADIANS(G924))*SIN(RADIANS(E928))+COS(RADIANS(G924))*COS(RADIANS(E928))*COS(RADIANS(N918))))&gt;90,0,$F$4*$F$5/E927^2*(SIN(RADIANS(G924))*SIN(RADIANS(E928))+COS(RADIANS(G924))*COS(RADIANS(E928))*COS(RADIANS(N918))))</f>
        <v>0</v>
      </c>
      <c r="O924">
        <f>IF(DEGREES(ACOS(SIN(RADIANS(G924))*SIN(RADIANS(E928))+COS(RADIANS(G924))*COS(RADIANS(E928))*COS(RADIANS(O918))))&gt;90,0,$F$4*$F$5/E927^2*(SIN(RADIANS(G924))*SIN(RADIANS(E928))+COS(RADIANS(G924))*COS(RADIANS(E928))*COS(RADIANS(O918))))</f>
        <v>0</v>
      </c>
      <c r="P924">
        <f>IF(DEGREES(ACOS(SIN(RADIANS(G924))*SIN(RADIANS(E928))+COS(RADIANS(G924))*COS(RADIANS(E928))*COS(RADIANS(P918))))&gt;90,0,$F$4*$F$5/E927^2*(SIN(RADIANS(G924))*SIN(RADIANS(E928))+COS(RADIANS(G924))*COS(RADIANS(E928))*COS(RADIANS(P918))))</f>
        <v>0</v>
      </c>
      <c r="Q924">
        <f>IF(DEGREES(ACOS(SIN(RADIANS(G924))*SIN(RADIANS(E928))+COS(RADIANS(G924))*COS(RADIANS(E928))*COS(RADIANS(Q918))))&gt;90,0,$F$4*$F$5/E927^2*(SIN(RADIANS(G924))*SIN(RADIANS(E928))+COS(RADIANS(G924))*COS(RADIANS(E928))*COS(RADIANS(Q918))))</f>
        <v>0</v>
      </c>
      <c r="R924" t="e">
        <f>IF(DEGREES(ACOS(SIN(RADIANS(G924))*SIN(RADIANS(E928))+COS(RADIANS(G924))*COS(RADIANS(E928))*COS(RADIANS(R918))))&gt;90,0,$F$4*$F$5/E927^2*(SIN(RADIANS(G924))*SIN(RADIANS(E928))+COS(RADIANS(G924))*COS(RADIANS(E928))*COS(RADIANS(R918))))</f>
        <v>#DIV/0!</v>
      </c>
      <c r="S924" t="e">
        <f>IF(DEGREES(ACOS(SIN(RADIANS(G924))*SIN(RADIANS(E928))+COS(RADIANS(G924))*COS(RADIANS(E928))*COS(RADIANS(S918))))&gt;90,0,$F$4*$F$5/E927^2*(SIN(RADIANS(G924))*SIN(RADIANS(E928))+COS(RADIANS(G924))*COS(RADIANS(E928))*COS(RADIANS(S918))))</f>
        <v>#DIV/0!</v>
      </c>
      <c r="T924" t="e">
        <f>IF(DEGREES(ACOS(SIN(RADIANS(G924))*SIN(RADIANS(E928))+COS(RADIANS(G924))*COS(RADIANS(E928))*COS(RADIANS(T918))))&gt;90,0,$F$4*$F$5/E927^2*(SIN(RADIANS(G924))*SIN(RADIANS(E928))+COS(RADIANS(G924))*COS(RADIANS(E928))*COS(RADIANS(T918))))</f>
        <v>#DIV/0!</v>
      </c>
      <c r="U924" t="e">
        <f>IF(DEGREES(ACOS(SIN(RADIANS(G924))*SIN(RADIANS(E928))+COS(RADIANS(G924))*COS(RADIANS(E928))*COS(RADIANS(U918))))&gt;90,0,$F$4*$F$5/E927^2*(SIN(RADIANS(G924))*SIN(RADIANS(E928))+COS(RADIANS(G924))*COS(RADIANS(E928))*COS(RADIANS(U918))))</f>
        <v>#DIV/0!</v>
      </c>
      <c r="V924" t="e">
        <f>IF(DEGREES(ACOS(SIN(RADIANS(G924))*SIN(RADIANS(E928))+COS(RADIANS(G924))*COS(RADIANS(E928))*COS(RADIANS(V918))))&gt;90,0,$F$4*$F$5/E927^2*(SIN(RADIANS(G924))*SIN(RADIANS(E928))+COS(RADIANS(G924))*COS(RADIANS(E928))*COS(RADIANS(V918))))</f>
        <v>#DIV/0!</v>
      </c>
      <c r="W924" t="e">
        <f>IF(DEGREES(ACOS(SIN(RADIANS(G924))*SIN(RADIANS(E928))+COS(RADIANS(G924))*COS(RADIANS(E928))*COS(RADIANS(W918))))&gt;90,0,$F$4*$F$5/E927^2*(SIN(RADIANS(G924))*SIN(RADIANS(E928))+COS(RADIANS(G924))*COS(RADIANS(E928))*COS(RADIANS(W918))))</f>
        <v>#DIV/0!</v>
      </c>
      <c r="X924" t="e">
        <f>IF(DEGREES(ACOS(SIN(RADIANS(G924))*SIN(RADIANS(E928))+COS(RADIANS(G924))*COS(RADIANS(E928))*COS(RADIANS(X918))))&gt;90,0,$F$4*$F$5/E927^2*(SIN(RADIANS(G924))*SIN(RADIANS(E928))+COS(RADIANS(G924))*COS(RADIANS(E928))*COS(RADIANS(X918))))</f>
        <v>#DIV/0!</v>
      </c>
      <c r="Y924" t="e">
        <f>IF(DEGREES(ACOS(SIN(RADIANS(G924))*SIN(RADIANS(E928))+COS(RADIANS(G924))*COS(RADIANS(E928))*COS(RADIANS(Y918))))&gt;90,0,$F$4*$F$5/E927^2*(SIN(RADIANS(G924))*SIN(RADIANS(E928))+COS(RADIANS(G924))*COS(RADIANS(E928))*COS(RADIANS(Y918))))</f>
        <v>#DIV/0!</v>
      </c>
      <c r="Z924" t="e">
        <f>IF(DEGREES(ACOS(SIN(RADIANS(G924))*SIN(RADIANS(E928))+COS(RADIANS(G924))*COS(RADIANS(E928))*COS(RADIANS(Z918))))&gt;90,0,$F$4*$F$5/E927^2*(SIN(RADIANS(G924))*SIN(RADIANS(E928))+COS(RADIANS(G924))*COS(RADIANS(E928))*COS(RADIANS(Z918))))</f>
        <v>#DIV/0!</v>
      </c>
      <c r="AA924" t="e">
        <f>IF(DEGREES(ACOS(SIN(RADIANS(G924))*SIN(RADIANS(E928))+COS(RADIANS(G924))*COS(RADIANS(E928))*COS(RADIANS(AA918))))&gt;90,0,$F$4*$F$5/E927^2*(SIN(RADIANS(G924))*SIN(RADIANS(E928))+COS(RADIANS(G924))*COS(RADIANS(E928))*COS(RADIANS(AA918))))</f>
        <v>#DIV/0!</v>
      </c>
      <c r="AB924" t="e">
        <f>IF(DEGREES(ACOS(SIN(RADIANS(G924))*SIN(RADIANS(E928))+COS(RADIANS(G924))*COS(RADIANS(E928))*COS(RADIANS(AB918))))&gt;90,0,$F$4*$F$5/E927^2*(SIN(RADIANS(G924))*SIN(RADIANS(E928))+COS(RADIANS(G924))*COS(RADIANS(E928))*COS(RADIANS(AB918))))</f>
        <v>#DIV/0!</v>
      </c>
      <c r="AC924" t="e">
        <f>IF(DEGREES(ACOS(SIN(RADIANS(G924))*SIN(RADIANS(E928))+COS(RADIANS(G924))*COS(RADIANS(E928))*COS(RADIANS(AC918))))&gt;90,0,$F$4*$F$5/E927^2*(SIN(RADIANS(G924))*SIN(RADIANS(E928))+COS(RADIANS(G924))*COS(RADIANS(E928))*COS(RADIANS(AC918))))</f>
        <v>#DIV/0!</v>
      </c>
      <c r="AD924" t="e">
        <f>IF(DEGREES(ACOS(SIN(RADIANS(G924))*SIN(RADIANS(E928))+COS(RADIANS(G924))*COS(RADIANS(E928))*COS(RADIANS(AD918))))&gt;90,0,$F$4*$F$5/E927^2*(SIN(RADIANS(G924))*SIN(RADIANS(E928))+COS(RADIANS(G924))*COS(RADIANS(E928))*COS(RADIANS(AD918))))</f>
        <v>#DIV/0!</v>
      </c>
      <c r="AE924" t="e">
        <f>IF(DEGREES(ACOS(SIN(RADIANS(G924))*SIN(RADIANS(E928))+COS(RADIANS(G924))*COS(RADIANS(E928))*COS(RADIANS(AE918))))&gt;90,0,$F$4*$F$5/E927^2*(SIN(RADIANS(G924))*SIN(RADIANS(E928))+COS(RADIANS(G924))*COS(RADIANS(E928))*COS(RADIANS(AE918))))</f>
        <v>#DIV/0!</v>
      </c>
      <c r="AF924" t="e">
        <f>IF(DEGREES(ACOS(SIN(RADIANS(G924))*SIN(RADIANS(E928))+COS(RADIANS(G924))*COS(RADIANS(E928))*COS(RADIANS(AF918))))&gt;90,0,$F$4*$F$5/E927^2*(SIN(RADIANS(G924))*SIN(RADIANS(E928))+COS(RADIANS(G924))*COS(RADIANS(E928))*COS(RADIANS(AF918))))</f>
        <v>#DIV/0!</v>
      </c>
      <c r="AG924" t="e">
        <f>IF(DEGREES(ACOS(SIN(RADIANS(G924))*SIN(RADIANS(E928))+COS(RADIANS(G924))*COS(RADIANS(E928))*COS(RADIANS(AG918))))&gt;90,0,$F$4*$F$5/E927^2*(SIN(RADIANS(G924))*SIN(RADIANS(E928))+COS(RADIANS(G924))*COS(RADIANS(E928))*COS(RADIANS(AG918))))</f>
        <v>#DIV/0!</v>
      </c>
      <c r="AH924" t="e">
        <f>IF(DEGREES(ACOS(SIN(RADIANS(G924))*SIN(RADIANS(E928))+COS(RADIANS(G924))*COS(RADIANS(E928))*COS(RADIANS(AH918))))&gt;90,0,$F$4*$F$5/E927^2*(SIN(RADIANS(G924))*SIN(RADIANS(E928))+COS(RADIANS(G924))*COS(RADIANS(E928))*COS(RADIANS(AH918))))</f>
        <v>#DIV/0!</v>
      </c>
      <c r="AI924" t="e">
        <f>IF(DEGREES(ACOS(SIN(RADIANS(G924))*SIN(RADIANS(E928))+COS(RADIANS(G924))*COS(RADIANS(E928))*COS(RADIANS(AI918))))&gt;90,0,$F$4*$F$5/E927^2*(SIN(RADIANS(G924))*SIN(RADIANS(E928))+COS(RADIANS(G924))*COS(RADIANS(E928))*COS(RADIANS(AI918))))</f>
        <v>#DIV/0!</v>
      </c>
      <c r="AJ924" t="e">
        <f>IF(DEGREES(ACOS(SIN(RADIANS(G924))*SIN(RADIANS(E928))+COS(RADIANS(G924))*COS(RADIANS(E928))*COS(RADIANS(AJ918))))&gt;90,0,$F$4*$F$5/E927^2*(SIN(RADIANS(G924))*SIN(RADIANS(E928))+COS(RADIANS(G924))*COS(RADIANS(E928))*COS(RADIANS(AJ918))))</f>
        <v>#DIV/0!</v>
      </c>
      <c r="AK924">
        <f>IF(DEGREES(ACOS(SIN(RADIANS(G924))*SIN(RADIANS(E928))+COS(RADIANS(G924))*COS(RADIANS(E928))*COS(RADIANS(AK918))))&gt;90,0,$F$4*$F$5/E927^2*(SIN(RADIANS(G924))*SIN(RADIANS(E928))+COS(RADIANS(G924))*COS(RADIANS(E928))*COS(RADIANS(AK918))))</f>
        <v>0</v>
      </c>
      <c r="AL924">
        <f>IF(DEGREES(ACOS(SIN(RADIANS(G924))*SIN(RADIANS(E928))+COS(RADIANS(G924))*COS(RADIANS(E928))*COS(RADIANS(AL918))))&gt;90,0,$F$4*$F$5/E927^2*(SIN(RADIANS(G924))*SIN(RADIANS(E928))+COS(RADIANS(G924))*COS(RADIANS(E928))*COS(RADIANS(AL918))))</f>
        <v>0</v>
      </c>
      <c r="AM924">
        <f>IF(DEGREES(ACOS(SIN(RADIANS(G924))*SIN(RADIANS(E928))+COS(RADIANS(G924))*COS(RADIANS(E928))*COS(RADIANS(AM918))))&gt;90,0,$F$4*$F$5/E927^2*(SIN(RADIANS(G924))*SIN(RADIANS(E928))+COS(RADIANS(G924))*COS(RADIANS(E928))*COS(RADIANS(AM918))))</f>
        <v>0</v>
      </c>
      <c r="AN924">
        <f>IF(DEGREES(ACOS(SIN(RADIANS(G924))*SIN(RADIANS(E928))+COS(RADIANS(G924))*COS(RADIANS(E928))*COS(RADIANS(AN918))))&gt;90,0,$F$4*$F$5/E927^2*(SIN(RADIANS(G924))*SIN(RADIANS(E928))+COS(RADIANS(G924))*COS(RADIANS(E928))*COS(RADIANS(AN918))))</f>
        <v>0</v>
      </c>
      <c r="AO924">
        <f>IF(DEGREES(ACOS(SIN(RADIANS(G924))*SIN(RADIANS(E928))+COS(RADIANS(G924))*COS(RADIANS(E928))*COS(RADIANS(AO918))))&gt;90,0,$F$4*$F$5/E927^2*(SIN(RADIANS(G924))*SIN(RADIANS(E928))+COS(RADIANS(G924))*COS(RADIANS(E928))*COS(RADIANS(AO918))))</f>
        <v>0</v>
      </c>
      <c r="AP924">
        <f>IF(DEGREES(ACOS(SIN(RADIANS(G924))*SIN(RADIANS(E928))+COS(RADIANS(G924))*COS(RADIANS(E928))*COS(RADIANS(AP918))))&gt;90,0,$F$4*$F$5/E927^2*(SIN(RADIANS(G924))*SIN(RADIANS(E928))+COS(RADIANS(G924))*COS(RADIANS(E928))*COS(RADIANS(AP918))))</f>
        <v>0</v>
      </c>
      <c r="AQ924">
        <f>IF(DEGREES(ACOS(SIN(RADIANS(G924))*SIN(RADIANS(E928))+COS(RADIANS(G924))*COS(RADIANS(E928))*COS(RADIANS(AQ918))))&gt;90,0,$F$4*$F$5/E927^2*(SIN(RADIANS(G924))*SIN(RADIANS(E928))+COS(RADIANS(G924))*COS(RADIANS(E928))*COS(RADIANS(AQ918))))</f>
        <v>0</v>
      </c>
      <c r="AR924">
        <f>IF(DEGREES(ACOS(SIN(RADIANS(G924))*SIN(RADIANS(E928))+COS(RADIANS(G924))*COS(RADIANS(E928))*COS(RADIANS(AR918))))&gt;90,0,$F$4*$F$5/E927^2*(SIN(RADIANS(G924))*SIN(RADIANS(E928))+COS(RADIANS(G924))*COS(RADIANS(E928))*COS(RADIANS(AR918))))</f>
        <v>0</v>
      </c>
    </row>
    <row r="925" spans="2:44" x14ac:dyDescent="0.5">
      <c r="B925" s="40" t="s">
        <v>783</v>
      </c>
      <c r="E925" t="str">
        <f>IF($F$10=0,"N/A",$F$10*(E920/360)-ROUNDDOWN($F$10*(E920/360),0))</f>
        <v>N/A</v>
      </c>
      <c r="G925">
        <v>40</v>
      </c>
      <c r="I925">
        <f>IF(DEGREES(ACOS(SIN(RADIANS(G925))*SIN(RADIANS(E928))+COS(RADIANS(G925))*COS(RADIANS(E928))*COS(RADIANS(I918))))&gt;90,0,$F$4*$F$5/E927^2*(SIN(RADIANS(G925))*SIN(RADIANS(E928))+COS(RADIANS(G925))*COS(RADIANS(E928))*COS(RADIANS(I918))))</f>
        <v>0</v>
      </c>
      <c r="J925">
        <f>IF(DEGREES(ACOS(SIN(RADIANS(G925))*SIN(RADIANS(E928))+COS(RADIANS(G925))*COS(RADIANS(E928))*COS(RADIANS(J918))))&gt;90,0,$F$4*$F$5/E927^2*(SIN(RADIANS(G925))*SIN(RADIANS(E928))+COS(RADIANS(G925))*COS(RADIANS(E928))*COS(RADIANS(J918))))</f>
        <v>0</v>
      </c>
      <c r="K925">
        <f>IF(DEGREES(ACOS(SIN(RADIANS(G925))*SIN(RADIANS(E928))+COS(RADIANS(G925))*COS(RADIANS(E928))*COS(RADIANS(K918))))&gt;90,0,$F$4*$F$5/E927^2*(SIN(RADIANS(G925))*SIN(RADIANS(E928))+COS(RADIANS(G925))*COS(RADIANS(E928))*COS(RADIANS(K918))))</f>
        <v>0</v>
      </c>
      <c r="L925">
        <f>IF(DEGREES(ACOS(SIN(RADIANS(G925))*SIN(RADIANS(E928))+COS(RADIANS(G925))*COS(RADIANS(E928))*COS(RADIANS(L918))))&gt;90,0,$F$4*$F$5/E927^2*(SIN(RADIANS(G925))*SIN(RADIANS(E928))+COS(RADIANS(G925))*COS(RADIANS(E928))*COS(RADIANS(L918))))</f>
        <v>0</v>
      </c>
      <c r="M925">
        <f>IF(DEGREES(ACOS(SIN(RADIANS(G925))*SIN(RADIANS(E928))+COS(RADIANS(G925))*COS(RADIANS(E928))*COS(RADIANS(M918))))&gt;90,0,$F$4*$F$5/E927^2*(SIN(RADIANS(G925))*SIN(RADIANS(E928))+COS(RADIANS(G925))*COS(RADIANS(E928))*COS(RADIANS(M918))))</f>
        <v>0</v>
      </c>
      <c r="N925">
        <f>IF(DEGREES(ACOS(SIN(RADIANS(G925))*SIN(RADIANS(E928))+COS(RADIANS(G925))*COS(RADIANS(E928))*COS(RADIANS(N918))))&gt;90,0,$F$4*$F$5/E927^2*(SIN(RADIANS(G925))*SIN(RADIANS(E928))+COS(RADIANS(G925))*COS(RADIANS(E928))*COS(RADIANS(N918))))</f>
        <v>0</v>
      </c>
      <c r="O925">
        <f>IF(DEGREES(ACOS(SIN(RADIANS(G925))*SIN(RADIANS(E928))+COS(RADIANS(G925))*COS(RADIANS(E928))*COS(RADIANS(O918))))&gt;90,0,$F$4*$F$5/E927^2*(SIN(RADIANS(G925))*SIN(RADIANS(E928))+COS(RADIANS(G925))*COS(RADIANS(E928))*COS(RADIANS(O918))))</f>
        <v>0</v>
      </c>
      <c r="P925">
        <f>IF(DEGREES(ACOS(SIN(RADIANS(G925))*SIN(RADIANS(E928))+COS(RADIANS(G925))*COS(RADIANS(E928))*COS(RADIANS(P918))))&gt;90,0,$F$4*$F$5/E927^2*(SIN(RADIANS(G925))*SIN(RADIANS(E928))+COS(RADIANS(G925))*COS(RADIANS(E928))*COS(RADIANS(P918))))</f>
        <v>0</v>
      </c>
      <c r="Q925">
        <f>IF(DEGREES(ACOS(SIN(RADIANS(G925))*SIN(RADIANS(E928))+COS(RADIANS(G925))*COS(RADIANS(E928))*COS(RADIANS(Q918))))&gt;90,0,$F$4*$F$5/E927^2*(SIN(RADIANS(G925))*SIN(RADIANS(E928))+COS(RADIANS(G925))*COS(RADIANS(E928))*COS(RADIANS(Q918))))</f>
        <v>0</v>
      </c>
      <c r="R925" t="e">
        <f>IF(DEGREES(ACOS(SIN(RADIANS(G925))*SIN(RADIANS(E928))+COS(RADIANS(G925))*COS(RADIANS(E928))*COS(RADIANS(R918))))&gt;90,0,$F$4*$F$5/E927^2*(SIN(RADIANS(G925))*SIN(RADIANS(E928))+COS(RADIANS(G925))*COS(RADIANS(E928))*COS(RADIANS(R918))))</f>
        <v>#DIV/0!</v>
      </c>
      <c r="S925" t="e">
        <f>IF(DEGREES(ACOS(SIN(RADIANS(G925))*SIN(RADIANS(E928))+COS(RADIANS(G925))*COS(RADIANS(E928))*COS(RADIANS(S918))))&gt;90,0,$F$4*$F$5/E927^2*(SIN(RADIANS(G925))*SIN(RADIANS(E928))+COS(RADIANS(G925))*COS(RADIANS(E928))*COS(RADIANS(S918))))</f>
        <v>#DIV/0!</v>
      </c>
      <c r="T925" t="e">
        <f>IF(DEGREES(ACOS(SIN(RADIANS(G925))*SIN(RADIANS(E928))+COS(RADIANS(G925))*COS(RADIANS(E928))*COS(RADIANS(T918))))&gt;90,0,$F$4*$F$5/E927^2*(SIN(RADIANS(G925))*SIN(RADIANS(E928))+COS(RADIANS(G925))*COS(RADIANS(E928))*COS(RADIANS(T918))))</f>
        <v>#DIV/0!</v>
      </c>
      <c r="U925" t="e">
        <f>IF(DEGREES(ACOS(SIN(RADIANS(G925))*SIN(RADIANS(E928))+COS(RADIANS(G925))*COS(RADIANS(E928))*COS(RADIANS(U918))))&gt;90,0,$F$4*$F$5/E927^2*(SIN(RADIANS(G925))*SIN(RADIANS(E928))+COS(RADIANS(G925))*COS(RADIANS(E928))*COS(RADIANS(U918))))</f>
        <v>#DIV/0!</v>
      </c>
      <c r="V925" t="e">
        <f>IF(DEGREES(ACOS(SIN(RADIANS(G925))*SIN(RADIANS(E928))+COS(RADIANS(G925))*COS(RADIANS(E928))*COS(RADIANS(V918))))&gt;90,0,$F$4*$F$5/E927^2*(SIN(RADIANS(G925))*SIN(RADIANS(E928))+COS(RADIANS(G925))*COS(RADIANS(E928))*COS(RADIANS(V918))))</f>
        <v>#DIV/0!</v>
      </c>
      <c r="W925" t="e">
        <f>IF(DEGREES(ACOS(SIN(RADIANS(G925))*SIN(RADIANS(E928))+COS(RADIANS(G925))*COS(RADIANS(E928))*COS(RADIANS(W918))))&gt;90,0,$F$4*$F$5/E927^2*(SIN(RADIANS(G925))*SIN(RADIANS(E928))+COS(RADIANS(G925))*COS(RADIANS(E928))*COS(RADIANS(W918))))</f>
        <v>#DIV/0!</v>
      </c>
      <c r="X925" t="e">
        <f>IF(DEGREES(ACOS(SIN(RADIANS(G925))*SIN(RADIANS(E928))+COS(RADIANS(G925))*COS(RADIANS(E928))*COS(RADIANS(X918))))&gt;90,0,$F$4*$F$5/E927^2*(SIN(RADIANS(G925))*SIN(RADIANS(E928))+COS(RADIANS(G925))*COS(RADIANS(E928))*COS(RADIANS(X918))))</f>
        <v>#DIV/0!</v>
      </c>
      <c r="Y925" t="e">
        <f>IF(DEGREES(ACOS(SIN(RADIANS(G925))*SIN(RADIANS(E928))+COS(RADIANS(G925))*COS(RADIANS(E928))*COS(RADIANS(Y918))))&gt;90,0,$F$4*$F$5/E927^2*(SIN(RADIANS(G925))*SIN(RADIANS(E928))+COS(RADIANS(G925))*COS(RADIANS(E928))*COS(RADIANS(Y918))))</f>
        <v>#DIV/0!</v>
      </c>
      <c r="Z925" t="e">
        <f>IF(DEGREES(ACOS(SIN(RADIANS(G925))*SIN(RADIANS(E928))+COS(RADIANS(G925))*COS(RADIANS(E928))*COS(RADIANS(Z918))))&gt;90,0,$F$4*$F$5/E927^2*(SIN(RADIANS(G925))*SIN(RADIANS(E928))+COS(RADIANS(G925))*COS(RADIANS(E928))*COS(RADIANS(Z918))))</f>
        <v>#DIV/0!</v>
      </c>
      <c r="AA925" t="e">
        <f>IF(DEGREES(ACOS(SIN(RADIANS(G925))*SIN(RADIANS(E928))+COS(RADIANS(G925))*COS(RADIANS(E928))*COS(RADIANS(AA918))))&gt;90,0,$F$4*$F$5/E927^2*(SIN(RADIANS(G925))*SIN(RADIANS(E928))+COS(RADIANS(G925))*COS(RADIANS(E928))*COS(RADIANS(AA918))))</f>
        <v>#DIV/0!</v>
      </c>
      <c r="AB925" t="e">
        <f>IF(DEGREES(ACOS(SIN(RADIANS(G925))*SIN(RADIANS(E928))+COS(RADIANS(G925))*COS(RADIANS(E928))*COS(RADIANS(AB918))))&gt;90,0,$F$4*$F$5/E927^2*(SIN(RADIANS(G925))*SIN(RADIANS(E928))+COS(RADIANS(G925))*COS(RADIANS(E928))*COS(RADIANS(AB918))))</f>
        <v>#DIV/0!</v>
      </c>
      <c r="AC925" t="e">
        <f>IF(DEGREES(ACOS(SIN(RADIANS(G925))*SIN(RADIANS(E928))+COS(RADIANS(G925))*COS(RADIANS(E928))*COS(RADIANS(AC918))))&gt;90,0,$F$4*$F$5/E927^2*(SIN(RADIANS(G925))*SIN(RADIANS(E928))+COS(RADIANS(G925))*COS(RADIANS(E928))*COS(RADIANS(AC918))))</f>
        <v>#DIV/0!</v>
      </c>
      <c r="AD925" t="e">
        <f>IF(DEGREES(ACOS(SIN(RADIANS(G925))*SIN(RADIANS(E928))+COS(RADIANS(G925))*COS(RADIANS(E928))*COS(RADIANS(AD918))))&gt;90,0,$F$4*$F$5/E927^2*(SIN(RADIANS(G925))*SIN(RADIANS(E928))+COS(RADIANS(G925))*COS(RADIANS(E928))*COS(RADIANS(AD918))))</f>
        <v>#DIV/0!</v>
      </c>
      <c r="AE925" t="e">
        <f>IF(DEGREES(ACOS(SIN(RADIANS(G925))*SIN(RADIANS(E928))+COS(RADIANS(G925))*COS(RADIANS(E928))*COS(RADIANS(AE918))))&gt;90,0,$F$4*$F$5/E927^2*(SIN(RADIANS(G925))*SIN(RADIANS(E928))+COS(RADIANS(G925))*COS(RADIANS(E928))*COS(RADIANS(AE918))))</f>
        <v>#DIV/0!</v>
      </c>
      <c r="AF925" t="e">
        <f>IF(DEGREES(ACOS(SIN(RADIANS(G925))*SIN(RADIANS(E928))+COS(RADIANS(G925))*COS(RADIANS(E928))*COS(RADIANS(AF918))))&gt;90,0,$F$4*$F$5/E927^2*(SIN(RADIANS(G925))*SIN(RADIANS(E928))+COS(RADIANS(G925))*COS(RADIANS(E928))*COS(RADIANS(AF918))))</f>
        <v>#DIV/0!</v>
      </c>
      <c r="AG925" t="e">
        <f>IF(DEGREES(ACOS(SIN(RADIANS(G925))*SIN(RADIANS(E928))+COS(RADIANS(G925))*COS(RADIANS(E928))*COS(RADIANS(AG918))))&gt;90,0,$F$4*$F$5/E927^2*(SIN(RADIANS(G925))*SIN(RADIANS(E928))+COS(RADIANS(G925))*COS(RADIANS(E928))*COS(RADIANS(AG918))))</f>
        <v>#DIV/0!</v>
      </c>
      <c r="AH925" t="e">
        <f>IF(DEGREES(ACOS(SIN(RADIANS(G925))*SIN(RADIANS(E928))+COS(RADIANS(G925))*COS(RADIANS(E928))*COS(RADIANS(AH918))))&gt;90,0,$F$4*$F$5/E927^2*(SIN(RADIANS(G925))*SIN(RADIANS(E928))+COS(RADIANS(G925))*COS(RADIANS(E928))*COS(RADIANS(AH918))))</f>
        <v>#DIV/0!</v>
      </c>
      <c r="AI925" t="e">
        <f>IF(DEGREES(ACOS(SIN(RADIANS(G925))*SIN(RADIANS(E928))+COS(RADIANS(G925))*COS(RADIANS(E928))*COS(RADIANS(AI918))))&gt;90,0,$F$4*$F$5/E927^2*(SIN(RADIANS(G925))*SIN(RADIANS(E928))+COS(RADIANS(G925))*COS(RADIANS(E928))*COS(RADIANS(AI918))))</f>
        <v>#DIV/0!</v>
      </c>
      <c r="AJ925" t="e">
        <f>IF(DEGREES(ACOS(SIN(RADIANS(G925))*SIN(RADIANS(E928))+COS(RADIANS(G925))*COS(RADIANS(E928))*COS(RADIANS(AJ918))))&gt;90,0,$F$4*$F$5/E927^2*(SIN(RADIANS(G925))*SIN(RADIANS(E928))+COS(RADIANS(G925))*COS(RADIANS(E928))*COS(RADIANS(AJ918))))</f>
        <v>#DIV/0!</v>
      </c>
      <c r="AK925">
        <f>IF(DEGREES(ACOS(SIN(RADIANS(G925))*SIN(RADIANS(E928))+COS(RADIANS(G925))*COS(RADIANS(E928))*COS(RADIANS(AK918))))&gt;90,0,$F$4*$F$5/E927^2*(SIN(RADIANS(G925))*SIN(RADIANS(E928))+COS(RADIANS(G925))*COS(RADIANS(E928))*COS(RADIANS(AK918))))</f>
        <v>0</v>
      </c>
      <c r="AL925">
        <f>IF(DEGREES(ACOS(SIN(RADIANS(G925))*SIN(RADIANS(E928))+COS(RADIANS(G925))*COS(RADIANS(E928))*COS(RADIANS(AL918))))&gt;90,0,$F$4*$F$5/E927^2*(SIN(RADIANS(G925))*SIN(RADIANS(E928))+COS(RADIANS(G925))*COS(RADIANS(E928))*COS(RADIANS(AL918))))</f>
        <v>0</v>
      </c>
      <c r="AM925">
        <f>IF(DEGREES(ACOS(SIN(RADIANS(G925))*SIN(RADIANS(E928))+COS(RADIANS(G925))*COS(RADIANS(E928))*COS(RADIANS(AM918))))&gt;90,0,$F$4*$F$5/E927^2*(SIN(RADIANS(G925))*SIN(RADIANS(E928))+COS(RADIANS(G925))*COS(RADIANS(E928))*COS(RADIANS(AM918))))</f>
        <v>0</v>
      </c>
      <c r="AN925">
        <f>IF(DEGREES(ACOS(SIN(RADIANS(G925))*SIN(RADIANS(E928))+COS(RADIANS(G925))*COS(RADIANS(E928))*COS(RADIANS(AN918))))&gt;90,0,$F$4*$F$5/E927^2*(SIN(RADIANS(G925))*SIN(RADIANS(E928))+COS(RADIANS(G925))*COS(RADIANS(E928))*COS(RADIANS(AN918))))</f>
        <v>0</v>
      </c>
      <c r="AO925">
        <f>IF(DEGREES(ACOS(SIN(RADIANS(G925))*SIN(RADIANS(E928))+COS(RADIANS(G925))*COS(RADIANS(E928))*COS(RADIANS(AO918))))&gt;90,0,$F$4*$F$5/E927^2*(SIN(RADIANS(G925))*SIN(RADIANS(E928))+COS(RADIANS(G925))*COS(RADIANS(E928))*COS(RADIANS(AO918))))</f>
        <v>0</v>
      </c>
      <c r="AP925">
        <f>IF(DEGREES(ACOS(SIN(RADIANS(G925))*SIN(RADIANS(E928))+COS(RADIANS(G925))*COS(RADIANS(E928))*COS(RADIANS(AP918))))&gt;90,0,$F$4*$F$5/E927^2*(SIN(RADIANS(G925))*SIN(RADIANS(E928))+COS(RADIANS(G925))*COS(RADIANS(E928))*COS(RADIANS(AP918))))</f>
        <v>0</v>
      </c>
      <c r="AQ925">
        <f>IF(DEGREES(ACOS(SIN(RADIANS(G925))*SIN(RADIANS(E928))+COS(RADIANS(G925))*COS(RADIANS(E928))*COS(RADIANS(AQ918))))&gt;90,0,$F$4*$F$5/E927^2*(SIN(RADIANS(G925))*SIN(RADIANS(E928))+COS(RADIANS(G925))*COS(RADIANS(E928))*COS(RADIANS(AQ918))))</f>
        <v>0</v>
      </c>
      <c r="AR925">
        <f>IF(DEGREES(ACOS(SIN(RADIANS(G925))*SIN(RADIANS(E928))+COS(RADIANS(G925))*COS(RADIANS(E928))*COS(RADIANS(AR918))))&gt;90,0,$F$4*$F$5/E927^2*(SIN(RADIANS(G925))*SIN(RADIANS(E928))+COS(RADIANS(G925))*COS(RADIANS(E928))*COS(RADIANS(AR918))))</f>
        <v>0</v>
      </c>
    </row>
    <row r="926" spans="2:44" x14ac:dyDescent="0.5">
      <c r="B926" s="40" t="s">
        <v>784</v>
      </c>
      <c r="E926" t="str">
        <f>IF($F$10=0,"N/A",E925*$F$11/$F$10)</f>
        <v>N/A</v>
      </c>
      <c r="G926">
        <v>30</v>
      </c>
      <c r="I926">
        <f>IF(DEGREES(ACOS(SIN(RADIANS(G926))*SIN(RADIANS(E928))+COS(RADIANS(G926))*COS(RADIANS(E928))*COS(RADIANS(I918))))&gt;90,0,$F$4*$F$5/E927^2*(SIN(RADIANS(G926))*SIN(RADIANS(E928))+COS(RADIANS(G926))*COS(RADIANS(E928))*COS(RADIANS(I918))))</f>
        <v>0</v>
      </c>
      <c r="J926">
        <f>IF(DEGREES(ACOS(SIN(RADIANS(G926))*SIN(RADIANS(E928))+COS(RADIANS(G926))*COS(RADIANS(E928))*COS(RADIANS(J918))))&gt;90,0,$F$4*$F$5/E927^2*(SIN(RADIANS(G926))*SIN(RADIANS(E928))+COS(RADIANS(G926))*COS(RADIANS(E928))*COS(RADIANS(J918))))</f>
        <v>0</v>
      </c>
      <c r="K926">
        <f>IF(DEGREES(ACOS(SIN(RADIANS(G926))*SIN(RADIANS(E928))+COS(RADIANS(G926))*COS(RADIANS(E928))*COS(RADIANS(K918))))&gt;90,0,$F$4*$F$5/E927^2*(SIN(RADIANS(G926))*SIN(RADIANS(E928))+COS(RADIANS(G926))*COS(RADIANS(E928))*COS(RADIANS(K918))))</f>
        <v>0</v>
      </c>
      <c r="L926">
        <f>IF(DEGREES(ACOS(SIN(RADIANS(G926))*SIN(RADIANS(E928))+COS(RADIANS(G926))*COS(RADIANS(E928))*COS(RADIANS(L918))))&gt;90,0,$F$4*$F$5/E927^2*(SIN(RADIANS(G926))*SIN(RADIANS(E928))+COS(RADIANS(G926))*COS(RADIANS(E928))*COS(RADIANS(L918))))</f>
        <v>0</v>
      </c>
      <c r="M926">
        <f>IF(DEGREES(ACOS(SIN(RADIANS(G926))*SIN(RADIANS(E928))+COS(RADIANS(G926))*COS(RADIANS(E928))*COS(RADIANS(M918))))&gt;90,0,$F$4*$F$5/E927^2*(SIN(RADIANS(G926))*SIN(RADIANS(E928))+COS(RADIANS(G926))*COS(RADIANS(E928))*COS(RADIANS(M918))))</f>
        <v>0</v>
      </c>
      <c r="N926">
        <f>IF(DEGREES(ACOS(SIN(RADIANS(G926))*SIN(RADIANS(E928))+COS(RADIANS(G926))*COS(RADIANS(E928))*COS(RADIANS(N918))))&gt;90,0,$F$4*$F$5/E927^2*(SIN(RADIANS(G926))*SIN(RADIANS(E928))+COS(RADIANS(G926))*COS(RADIANS(E928))*COS(RADIANS(N918))))</f>
        <v>0</v>
      </c>
      <c r="O926">
        <f>IF(DEGREES(ACOS(SIN(RADIANS(G926))*SIN(RADIANS(E928))+COS(RADIANS(G926))*COS(RADIANS(E928))*COS(RADIANS(O918))))&gt;90,0,$F$4*$F$5/E927^2*(SIN(RADIANS(G926))*SIN(RADIANS(E928))+COS(RADIANS(G926))*COS(RADIANS(E928))*COS(RADIANS(O918))))</f>
        <v>0</v>
      </c>
      <c r="P926">
        <f>IF(DEGREES(ACOS(SIN(RADIANS(G926))*SIN(RADIANS(E928))+COS(RADIANS(G926))*COS(RADIANS(E928))*COS(RADIANS(P918))))&gt;90,0,$F$4*$F$5/E927^2*(SIN(RADIANS(G926))*SIN(RADIANS(E928))+COS(RADIANS(G926))*COS(RADIANS(E928))*COS(RADIANS(P918))))</f>
        <v>0</v>
      </c>
      <c r="Q926">
        <f>IF(DEGREES(ACOS(SIN(RADIANS(G926))*SIN(RADIANS(E928))+COS(RADIANS(G926))*COS(RADIANS(E928))*COS(RADIANS(Q918))))&gt;90,0,$F$4*$F$5/E927^2*(SIN(RADIANS(G926))*SIN(RADIANS(E928))+COS(RADIANS(G926))*COS(RADIANS(E928))*COS(RADIANS(Q918))))</f>
        <v>0</v>
      </c>
      <c r="R926" t="e">
        <f>IF(DEGREES(ACOS(SIN(RADIANS(G926))*SIN(RADIANS(E928))+COS(RADIANS(G926))*COS(RADIANS(E928))*COS(RADIANS(R918))))&gt;90,0,$F$4*$F$5/E927^2*(SIN(RADIANS(G926))*SIN(RADIANS(E928))+COS(RADIANS(G926))*COS(RADIANS(E928))*COS(RADIANS(R918))))</f>
        <v>#DIV/0!</v>
      </c>
      <c r="S926" t="e">
        <f>IF(DEGREES(ACOS(SIN(RADIANS(G926))*SIN(RADIANS(E928))+COS(RADIANS(G926))*COS(RADIANS(E928))*COS(RADIANS(S918))))&gt;90,0,$F$4*$F$5/E927^2*(SIN(RADIANS(G926))*SIN(RADIANS(E928))+COS(RADIANS(G926))*COS(RADIANS(E928))*COS(RADIANS(S918))))</f>
        <v>#DIV/0!</v>
      </c>
      <c r="T926" t="e">
        <f>IF(DEGREES(ACOS(SIN(RADIANS(G926))*SIN(RADIANS(E928))+COS(RADIANS(G926))*COS(RADIANS(E928))*COS(RADIANS(T918))))&gt;90,0,$F$4*$F$5/E927^2*(SIN(RADIANS(G926))*SIN(RADIANS(E928))+COS(RADIANS(G926))*COS(RADIANS(E928))*COS(RADIANS(T918))))</f>
        <v>#DIV/0!</v>
      </c>
      <c r="U926" t="e">
        <f>IF(DEGREES(ACOS(SIN(RADIANS(G926))*SIN(RADIANS(E928))+COS(RADIANS(G926))*COS(RADIANS(E928))*COS(RADIANS(U918))))&gt;90,0,$F$4*$F$5/E927^2*(SIN(RADIANS(G926))*SIN(RADIANS(E928))+COS(RADIANS(G926))*COS(RADIANS(E928))*COS(RADIANS(U918))))</f>
        <v>#DIV/0!</v>
      </c>
      <c r="V926" t="e">
        <f>IF(DEGREES(ACOS(SIN(RADIANS(G926))*SIN(RADIANS(E928))+COS(RADIANS(G926))*COS(RADIANS(E928))*COS(RADIANS(V918))))&gt;90,0,$F$4*$F$5/E927^2*(SIN(RADIANS(G926))*SIN(RADIANS(E928))+COS(RADIANS(G926))*COS(RADIANS(E928))*COS(RADIANS(V918))))</f>
        <v>#DIV/0!</v>
      </c>
      <c r="W926" t="e">
        <f>IF(DEGREES(ACOS(SIN(RADIANS(G926))*SIN(RADIANS(E928))+COS(RADIANS(G926))*COS(RADIANS(E928))*COS(RADIANS(W918))))&gt;90,0,$F$4*$F$5/E927^2*(SIN(RADIANS(G926))*SIN(RADIANS(E928))+COS(RADIANS(G926))*COS(RADIANS(E928))*COS(RADIANS(W918))))</f>
        <v>#DIV/0!</v>
      </c>
      <c r="X926" t="e">
        <f>IF(DEGREES(ACOS(SIN(RADIANS(G926))*SIN(RADIANS(E928))+COS(RADIANS(G926))*COS(RADIANS(E928))*COS(RADIANS(X918))))&gt;90,0,$F$4*$F$5/E927^2*(SIN(RADIANS(G926))*SIN(RADIANS(E928))+COS(RADIANS(G926))*COS(RADIANS(E928))*COS(RADIANS(X918))))</f>
        <v>#DIV/0!</v>
      </c>
      <c r="Y926" t="e">
        <f>IF(DEGREES(ACOS(SIN(RADIANS(G926))*SIN(RADIANS(E928))+COS(RADIANS(G926))*COS(RADIANS(E928))*COS(RADIANS(Y918))))&gt;90,0,$F$4*$F$5/E927^2*(SIN(RADIANS(G926))*SIN(RADIANS(E928))+COS(RADIANS(G926))*COS(RADIANS(E928))*COS(RADIANS(Y918))))</f>
        <v>#DIV/0!</v>
      </c>
      <c r="Z926" t="e">
        <f>IF(DEGREES(ACOS(SIN(RADIANS(G926))*SIN(RADIANS(E928))+COS(RADIANS(G926))*COS(RADIANS(E928))*COS(RADIANS(Z918))))&gt;90,0,$F$4*$F$5/E927^2*(SIN(RADIANS(G926))*SIN(RADIANS(E928))+COS(RADIANS(G926))*COS(RADIANS(E928))*COS(RADIANS(Z918))))</f>
        <v>#DIV/0!</v>
      </c>
      <c r="AA926" t="e">
        <f>IF(DEGREES(ACOS(SIN(RADIANS(G926))*SIN(RADIANS(E928))+COS(RADIANS(G926))*COS(RADIANS(E928))*COS(RADIANS(AA918))))&gt;90,0,$F$4*$F$5/E927^2*(SIN(RADIANS(G926))*SIN(RADIANS(E928))+COS(RADIANS(G926))*COS(RADIANS(E928))*COS(RADIANS(AA918))))</f>
        <v>#DIV/0!</v>
      </c>
      <c r="AB926" t="e">
        <f>IF(DEGREES(ACOS(SIN(RADIANS(G926))*SIN(RADIANS(E928))+COS(RADIANS(G926))*COS(RADIANS(E928))*COS(RADIANS(AB918))))&gt;90,0,$F$4*$F$5/E927^2*(SIN(RADIANS(G926))*SIN(RADIANS(E928))+COS(RADIANS(G926))*COS(RADIANS(E928))*COS(RADIANS(AB918))))</f>
        <v>#DIV/0!</v>
      </c>
      <c r="AC926" t="e">
        <f>IF(DEGREES(ACOS(SIN(RADIANS(G926))*SIN(RADIANS(E928))+COS(RADIANS(G926))*COS(RADIANS(E928))*COS(RADIANS(AC918))))&gt;90,0,$F$4*$F$5/E927^2*(SIN(RADIANS(G926))*SIN(RADIANS(E928))+COS(RADIANS(G926))*COS(RADIANS(E928))*COS(RADIANS(AC918))))</f>
        <v>#DIV/0!</v>
      </c>
      <c r="AD926" t="e">
        <f>IF(DEGREES(ACOS(SIN(RADIANS(G926))*SIN(RADIANS(E928))+COS(RADIANS(G926))*COS(RADIANS(E928))*COS(RADIANS(AD918))))&gt;90,0,$F$4*$F$5/E927^2*(SIN(RADIANS(G926))*SIN(RADIANS(E928))+COS(RADIANS(G926))*COS(RADIANS(E928))*COS(RADIANS(AD918))))</f>
        <v>#DIV/0!</v>
      </c>
      <c r="AE926" t="e">
        <f>IF(DEGREES(ACOS(SIN(RADIANS(G926))*SIN(RADIANS(E928))+COS(RADIANS(G926))*COS(RADIANS(E928))*COS(RADIANS(AE918))))&gt;90,0,$F$4*$F$5/E927^2*(SIN(RADIANS(G926))*SIN(RADIANS(E928))+COS(RADIANS(G926))*COS(RADIANS(E928))*COS(RADIANS(AE918))))</f>
        <v>#DIV/0!</v>
      </c>
      <c r="AF926" t="e">
        <f>IF(DEGREES(ACOS(SIN(RADIANS(G926))*SIN(RADIANS(E928))+COS(RADIANS(G926))*COS(RADIANS(E928))*COS(RADIANS(AF918))))&gt;90,0,$F$4*$F$5/E927^2*(SIN(RADIANS(G926))*SIN(RADIANS(E928))+COS(RADIANS(G926))*COS(RADIANS(E928))*COS(RADIANS(AF918))))</f>
        <v>#DIV/0!</v>
      </c>
      <c r="AG926" t="e">
        <f>IF(DEGREES(ACOS(SIN(RADIANS(G926))*SIN(RADIANS(E928))+COS(RADIANS(G926))*COS(RADIANS(E928))*COS(RADIANS(AG918))))&gt;90,0,$F$4*$F$5/E927^2*(SIN(RADIANS(G926))*SIN(RADIANS(E928))+COS(RADIANS(G926))*COS(RADIANS(E928))*COS(RADIANS(AG918))))</f>
        <v>#DIV/0!</v>
      </c>
      <c r="AH926" t="e">
        <f>IF(DEGREES(ACOS(SIN(RADIANS(G926))*SIN(RADIANS(E928))+COS(RADIANS(G926))*COS(RADIANS(E928))*COS(RADIANS(AH918))))&gt;90,0,$F$4*$F$5/E927^2*(SIN(RADIANS(G926))*SIN(RADIANS(E928))+COS(RADIANS(G926))*COS(RADIANS(E928))*COS(RADIANS(AH918))))</f>
        <v>#DIV/0!</v>
      </c>
      <c r="AI926" t="e">
        <f>IF(DEGREES(ACOS(SIN(RADIANS(G926))*SIN(RADIANS(E928))+COS(RADIANS(G926))*COS(RADIANS(E928))*COS(RADIANS(AI918))))&gt;90,0,$F$4*$F$5/E927^2*(SIN(RADIANS(G926))*SIN(RADIANS(E928))+COS(RADIANS(G926))*COS(RADIANS(E928))*COS(RADIANS(AI918))))</f>
        <v>#DIV/0!</v>
      </c>
      <c r="AJ926" t="e">
        <f>IF(DEGREES(ACOS(SIN(RADIANS(G926))*SIN(RADIANS(E928))+COS(RADIANS(G926))*COS(RADIANS(E928))*COS(RADIANS(AJ918))))&gt;90,0,$F$4*$F$5/E927^2*(SIN(RADIANS(G926))*SIN(RADIANS(E928))+COS(RADIANS(G926))*COS(RADIANS(E928))*COS(RADIANS(AJ918))))</f>
        <v>#DIV/0!</v>
      </c>
      <c r="AK926">
        <f>IF(DEGREES(ACOS(SIN(RADIANS(G926))*SIN(RADIANS(E928))+COS(RADIANS(G926))*COS(RADIANS(E928))*COS(RADIANS(AK918))))&gt;90,0,$F$4*$F$5/E927^2*(SIN(RADIANS(G926))*SIN(RADIANS(E928))+COS(RADIANS(G926))*COS(RADIANS(E928))*COS(RADIANS(AK918))))</f>
        <v>0</v>
      </c>
      <c r="AL926">
        <f>IF(DEGREES(ACOS(SIN(RADIANS(G926))*SIN(RADIANS(E928))+COS(RADIANS(G926))*COS(RADIANS(E928))*COS(RADIANS(AL918))))&gt;90,0,$F$4*$F$5/E927^2*(SIN(RADIANS(G926))*SIN(RADIANS(E928))+COS(RADIANS(G926))*COS(RADIANS(E928))*COS(RADIANS(AL918))))</f>
        <v>0</v>
      </c>
      <c r="AM926">
        <f>IF(DEGREES(ACOS(SIN(RADIANS(G926))*SIN(RADIANS(E928))+COS(RADIANS(G926))*COS(RADIANS(E928))*COS(RADIANS(AM918))))&gt;90,0,$F$4*$F$5/E927^2*(SIN(RADIANS(G926))*SIN(RADIANS(E928))+COS(RADIANS(G926))*COS(RADIANS(E928))*COS(RADIANS(AM918))))</f>
        <v>0</v>
      </c>
      <c r="AN926">
        <f>IF(DEGREES(ACOS(SIN(RADIANS(G926))*SIN(RADIANS(E928))+COS(RADIANS(G926))*COS(RADIANS(E928))*COS(RADIANS(AN918))))&gt;90,0,$F$4*$F$5/E927^2*(SIN(RADIANS(G926))*SIN(RADIANS(E928))+COS(RADIANS(G926))*COS(RADIANS(E928))*COS(RADIANS(AN918))))</f>
        <v>0</v>
      </c>
      <c r="AO926">
        <f>IF(DEGREES(ACOS(SIN(RADIANS(G926))*SIN(RADIANS(E928))+COS(RADIANS(G926))*COS(RADIANS(E928))*COS(RADIANS(AO918))))&gt;90,0,$F$4*$F$5/E927^2*(SIN(RADIANS(G926))*SIN(RADIANS(E928))+COS(RADIANS(G926))*COS(RADIANS(E928))*COS(RADIANS(AO918))))</f>
        <v>0</v>
      </c>
      <c r="AP926">
        <f>IF(DEGREES(ACOS(SIN(RADIANS(G926))*SIN(RADIANS(E928))+COS(RADIANS(G926))*COS(RADIANS(E928))*COS(RADIANS(AP918))))&gt;90,0,$F$4*$F$5/E927^2*(SIN(RADIANS(G926))*SIN(RADIANS(E928))+COS(RADIANS(G926))*COS(RADIANS(E928))*COS(RADIANS(AP918))))</f>
        <v>0</v>
      </c>
      <c r="AQ926">
        <f>IF(DEGREES(ACOS(SIN(RADIANS(G926))*SIN(RADIANS(E928))+COS(RADIANS(G926))*COS(RADIANS(E928))*COS(RADIANS(AQ918))))&gt;90,0,$F$4*$F$5/E927^2*(SIN(RADIANS(G926))*SIN(RADIANS(E928))+COS(RADIANS(G926))*COS(RADIANS(E928))*COS(RADIANS(AQ918))))</f>
        <v>0</v>
      </c>
      <c r="AR926">
        <f>IF(DEGREES(ACOS(SIN(RADIANS(G926))*SIN(RADIANS(E928))+COS(RADIANS(G926))*COS(RADIANS(E928))*COS(RADIANS(AR918))))&gt;90,0,$F$4*$F$5/E927^2*(SIN(RADIANS(G926))*SIN(RADIANS(E928))+COS(RADIANS(G926))*COS(RADIANS(E928))*COS(RADIANS(AR918))))</f>
        <v>0</v>
      </c>
    </row>
    <row r="927" spans="2:44" x14ac:dyDescent="0.5">
      <c r="B927" s="40" t="s">
        <v>785</v>
      </c>
      <c r="E927">
        <f>$F$6*(1-$F$7^2)/(1+$F$7*COS(RADIANS(E921)))</f>
        <v>0</v>
      </c>
      <c r="G927">
        <v>20</v>
      </c>
      <c r="I927">
        <f>IF(DEGREES(ACOS(SIN(RADIANS(G927))*SIN(RADIANS(E928))+COS(RADIANS(G927))*COS(RADIANS(E928))*COS(RADIANS(I918))))&gt;90,0,$F$4*$F$5/E927^2*(SIN(RADIANS(G927))*SIN(RADIANS(E928))+COS(RADIANS(G927))*COS(RADIANS(E928))*COS(RADIANS(I918))))</f>
        <v>0</v>
      </c>
      <c r="J927">
        <f>IF(DEGREES(ACOS(SIN(RADIANS(G927))*SIN(RADIANS(E928))+COS(RADIANS(G927))*COS(RADIANS(E928))*COS(RADIANS(J918))))&gt;90,0,$F$4*$F$5/E927^2*(SIN(RADIANS(G927))*SIN(RADIANS(E928))+COS(RADIANS(G927))*COS(RADIANS(E928))*COS(RADIANS(J918))))</f>
        <v>0</v>
      </c>
      <c r="K927">
        <f>IF(DEGREES(ACOS(SIN(RADIANS(G927))*SIN(RADIANS(E928))+COS(RADIANS(G927))*COS(RADIANS(E928))*COS(RADIANS(K918))))&gt;90,0,$F$4*$F$5/E927^2*(SIN(RADIANS(G927))*SIN(RADIANS(E928))+COS(RADIANS(G927))*COS(RADIANS(E928))*COS(RADIANS(K918))))</f>
        <v>0</v>
      </c>
      <c r="L927">
        <f>IF(DEGREES(ACOS(SIN(RADIANS(G927))*SIN(RADIANS(E928))+COS(RADIANS(G927))*COS(RADIANS(E928))*COS(RADIANS(L918))))&gt;90,0,$F$4*$F$5/E927^2*(SIN(RADIANS(G927))*SIN(RADIANS(E928))+COS(RADIANS(G927))*COS(RADIANS(E928))*COS(RADIANS(L918))))</f>
        <v>0</v>
      </c>
      <c r="M927">
        <f>IF(DEGREES(ACOS(SIN(RADIANS(G927))*SIN(RADIANS(E928))+COS(RADIANS(G927))*COS(RADIANS(E928))*COS(RADIANS(M918))))&gt;90,0,$F$4*$F$5/E927^2*(SIN(RADIANS(G927))*SIN(RADIANS(E928))+COS(RADIANS(G927))*COS(RADIANS(E928))*COS(RADIANS(M918))))</f>
        <v>0</v>
      </c>
      <c r="N927">
        <f>IF(DEGREES(ACOS(SIN(RADIANS(G927))*SIN(RADIANS(E928))+COS(RADIANS(G927))*COS(RADIANS(E928))*COS(RADIANS(N918))))&gt;90,0,$F$4*$F$5/E927^2*(SIN(RADIANS(G927))*SIN(RADIANS(E928))+COS(RADIANS(G927))*COS(RADIANS(E928))*COS(RADIANS(N918))))</f>
        <v>0</v>
      </c>
      <c r="O927">
        <f>IF(DEGREES(ACOS(SIN(RADIANS(G927))*SIN(RADIANS(E928))+COS(RADIANS(G927))*COS(RADIANS(E928))*COS(RADIANS(O918))))&gt;90,0,$F$4*$F$5/E927^2*(SIN(RADIANS(G927))*SIN(RADIANS(E928))+COS(RADIANS(G927))*COS(RADIANS(E928))*COS(RADIANS(O918))))</f>
        <v>0</v>
      </c>
      <c r="P927">
        <f>IF(DEGREES(ACOS(SIN(RADIANS(G927))*SIN(RADIANS(E928))+COS(RADIANS(G927))*COS(RADIANS(E928))*COS(RADIANS(P918))))&gt;90,0,$F$4*$F$5/E927^2*(SIN(RADIANS(G927))*SIN(RADIANS(E928))+COS(RADIANS(G927))*COS(RADIANS(E928))*COS(RADIANS(P918))))</f>
        <v>0</v>
      </c>
      <c r="Q927">
        <f>IF(DEGREES(ACOS(SIN(RADIANS(G927))*SIN(RADIANS(E928))+COS(RADIANS(G927))*COS(RADIANS(E928))*COS(RADIANS(Q918))))&gt;90,0,$F$4*$F$5/E927^2*(SIN(RADIANS(G927))*SIN(RADIANS(E928))+COS(RADIANS(G927))*COS(RADIANS(E928))*COS(RADIANS(Q918))))</f>
        <v>0</v>
      </c>
      <c r="R927" t="e">
        <f>IF(DEGREES(ACOS(SIN(RADIANS(G927))*SIN(RADIANS(E928))+COS(RADIANS(G927))*COS(RADIANS(E928))*COS(RADIANS(R918))))&gt;90,0,$F$4*$F$5/E927^2*(SIN(RADIANS(G927))*SIN(RADIANS(E928))+COS(RADIANS(G927))*COS(RADIANS(E928))*COS(RADIANS(R918))))</f>
        <v>#DIV/0!</v>
      </c>
      <c r="S927" t="e">
        <f>IF(DEGREES(ACOS(SIN(RADIANS(G927))*SIN(RADIANS(E928))+COS(RADIANS(G927))*COS(RADIANS(E928))*COS(RADIANS(S918))))&gt;90,0,$F$4*$F$5/E927^2*(SIN(RADIANS(G927))*SIN(RADIANS(E928))+COS(RADIANS(G927))*COS(RADIANS(E928))*COS(RADIANS(S918))))</f>
        <v>#DIV/0!</v>
      </c>
      <c r="T927" t="e">
        <f>IF(DEGREES(ACOS(SIN(RADIANS(G927))*SIN(RADIANS(E928))+COS(RADIANS(G927))*COS(RADIANS(E928))*COS(RADIANS(T918))))&gt;90,0,$F$4*$F$5/E927^2*(SIN(RADIANS(G927))*SIN(RADIANS(E928))+COS(RADIANS(G927))*COS(RADIANS(E928))*COS(RADIANS(T918))))</f>
        <v>#DIV/0!</v>
      </c>
      <c r="U927" t="e">
        <f>IF(DEGREES(ACOS(SIN(RADIANS(G927))*SIN(RADIANS(E928))+COS(RADIANS(G927))*COS(RADIANS(E928))*COS(RADIANS(U918))))&gt;90,0,$F$4*$F$5/E927^2*(SIN(RADIANS(G927))*SIN(RADIANS(E928))+COS(RADIANS(G927))*COS(RADIANS(E928))*COS(RADIANS(U918))))</f>
        <v>#DIV/0!</v>
      </c>
      <c r="V927" t="e">
        <f>IF(DEGREES(ACOS(SIN(RADIANS(G927))*SIN(RADIANS(E928))+COS(RADIANS(G927))*COS(RADIANS(E928))*COS(RADIANS(V918))))&gt;90,0,$F$4*$F$5/E927^2*(SIN(RADIANS(G927))*SIN(RADIANS(E928))+COS(RADIANS(G927))*COS(RADIANS(E928))*COS(RADIANS(V918))))</f>
        <v>#DIV/0!</v>
      </c>
      <c r="W927" t="e">
        <f>IF(DEGREES(ACOS(SIN(RADIANS(G927))*SIN(RADIANS(E928))+COS(RADIANS(G927))*COS(RADIANS(E928))*COS(RADIANS(W918))))&gt;90,0,$F$4*$F$5/E927^2*(SIN(RADIANS(G927))*SIN(RADIANS(E928))+COS(RADIANS(G927))*COS(RADIANS(E928))*COS(RADIANS(W918))))</f>
        <v>#DIV/0!</v>
      </c>
      <c r="X927" t="e">
        <f>IF(DEGREES(ACOS(SIN(RADIANS(G927))*SIN(RADIANS(E928))+COS(RADIANS(G927))*COS(RADIANS(E928))*COS(RADIANS(X918))))&gt;90,0,$F$4*$F$5/E927^2*(SIN(RADIANS(G927))*SIN(RADIANS(E928))+COS(RADIANS(G927))*COS(RADIANS(E928))*COS(RADIANS(X918))))</f>
        <v>#DIV/0!</v>
      </c>
      <c r="Y927" t="e">
        <f>IF(DEGREES(ACOS(SIN(RADIANS(G927))*SIN(RADIANS(E928))+COS(RADIANS(G927))*COS(RADIANS(E928))*COS(RADIANS(Y918))))&gt;90,0,$F$4*$F$5/E927^2*(SIN(RADIANS(G927))*SIN(RADIANS(E928))+COS(RADIANS(G927))*COS(RADIANS(E928))*COS(RADIANS(Y918))))</f>
        <v>#DIV/0!</v>
      </c>
      <c r="Z927" t="e">
        <f>IF(DEGREES(ACOS(SIN(RADIANS(G927))*SIN(RADIANS(E928))+COS(RADIANS(G927))*COS(RADIANS(E928))*COS(RADIANS(Z918))))&gt;90,0,$F$4*$F$5/E927^2*(SIN(RADIANS(G927))*SIN(RADIANS(E928))+COS(RADIANS(G927))*COS(RADIANS(E928))*COS(RADIANS(Z918))))</f>
        <v>#DIV/0!</v>
      </c>
      <c r="AA927" t="e">
        <f>IF(DEGREES(ACOS(SIN(RADIANS(G927))*SIN(RADIANS(E928))+COS(RADIANS(G927))*COS(RADIANS(E928))*COS(RADIANS(AA918))))&gt;90,0,$F$4*$F$5/E927^2*(SIN(RADIANS(G927))*SIN(RADIANS(E928))+COS(RADIANS(G927))*COS(RADIANS(E928))*COS(RADIANS(AA918))))</f>
        <v>#DIV/0!</v>
      </c>
      <c r="AB927" t="e">
        <f>IF(DEGREES(ACOS(SIN(RADIANS(G927))*SIN(RADIANS(E928))+COS(RADIANS(G927))*COS(RADIANS(E928))*COS(RADIANS(AB918))))&gt;90,0,$F$4*$F$5/E927^2*(SIN(RADIANS(G927))*SIN(RADIANS(E928))+COS(RADIANS(G927))*COS(RADIANS(E928))*COS(RADIANS(AB918))))</f>
        <v>#DIV/0!</v>
      </c>
      <c r="AC927" t="e">
        <f>IF(DEGREES(ACOS(SIN(RADIANS(G927))*SIN(RADIANS(E928))+COS(RADIANS(G927))*COS(RADIANS(E928))*COS(RADIANS(AC918))))&gt;90,0,$F$4*$F$5/E927^2*(SIN(RADIANS(G927))*SIN(RADIANS(E928))+COS(RADIANS(G927))*COS(RADIANS(E928))*COS(RADIANS(AC918))))</f>
        <v>#DIV/0!</v>
      </c>
      <c r="AD927" t="e">
        <f>IF(DEGREES(ACOS(SIN(RADIANS(G927))*SIN(RADIANS(E928))+COS(RADIANS(G927))*COS(RADIANS(E928))*COS(RADIANS(AD918))))&gt;90,0,$F$4*$F$5/E927^2*(SIN(RADIANS(G927))*SIN(RADIANS(E928))+COS(RADIANS(G927))*COS(RADIANS(E928))*COS(RADIANS(AD918))))</f>
        <v>#DIV/0!</v>
      </c>
      <c r="AE927" t="e">
        <f>IF(DEGREES(ACOS(SIN(RADIANS(G927))*SIN(RADIANS(E928))+COS(RADIANS(G927))*COS(RADIANS(E928))*COS(RADIANS(AE918))))&gt;90,0,$F$4*$F$5/E927^2*(SIN(RADIANS(G927))*SIN(RADIANS(E928))+COS(RADIANS(G927))*COS(RADIANS(E928))*COS(RADIANS(AE918))))</f>
        <v>#DIV/0!</v>
      </c>
      <c r="AF927" t="e">
        <f>IF(DEGREES(ACOS(SIN(RADIANS(G927))*SIN(RADIANS(E928))+COS(RADIANS(G927))*COS(RADIANS(E928))*COS(RADIANS(AF918))))&gt;90,0,$F$4*$F$5/E927^2*(SIN(RADIANS(G927))*SIN(RADIANS(E928))+COS(RADIANS(G927))*COS(RADIANS(E928))*COS(RADIANS(AF918))))</f>
        <v>#DIV/0!</v>
      </c>
      <c r="AG927" t="e">
        <f>IF(DEGREES(ACOS(SIN(RADIANS(G927))*SIN(RADIANS(E928))+COS(RADIANS(G927))*COS(RADIANS(E928))*COS(RADIANS(AG918))))&gt;90,0,$F$4*$F$5/E927^2*(SIN(RADIANS(G927))*SIN(RADIANS(E928))+COS(RADIANS(G927))*COS(RADIANS(E928))*COS(RADIANS(AG918))))</f>
        <v>#DIV/0!</v>
      </c>
      <c r="AH927" t="e">
        <f>IF(DEGREES(ACOS(SIN(RADIANS(G927))*SIN(RADIANS(E928))+COS(RADIANS(G927))*COS(RADIANS(E928))*COS(RADIANS(AH918))))&gt;90,0,$F$4*$F$5/E927^2*(SIN(RADIANS(G927))*SIN(RADIANS(E928))+COS(RADIANS(G927))*COS(RADIANS(E928))*COS(RADIANS(AH918))))</f>
        <v>#DIV/0!</v>
      </c>
      <c r="AI927" t="e">
        <f>IF(DEGREES(ACOS(SIN(RADIANS(G927))*SIN(RADIANS(E928))+COS(RADIANS(G927))*COS(RADIANS(E928))*COS(RADIANS(AI918))))&gt;90,0,$F$4*$F$5/E927^2*(SIN(RADIANS(G927))*SIN(RADIANS(E928))+COS(RADIANS(G927))*COS(RADIANS(E928))*COS(RADIANS(AI918))))</f>
        <v>#DIV/0!</v>
      </c>
      <c r="AJ927" t="e">
        <f>IF(DEGREES(ACOS(SIN(RADIANS(G927))*SIN(RADIANS(E928))+COS(RADIANS(G927))*COS(RADIANS(E928))*COS(RADIANS(AJ918))))&gt;90,0,$F$4*$F$5/E927^2*(SIN(RADIANS(G927))*SIN(RADIANS(E928))+COS(RADIANS(G927))*COS(RADIANS(E928))*COS(RADIANS(AJ918))))</f>
        <v>#DIV/0!</v>
      </c>
      <c r="AK927">
        <f>IF(DEGREES(ACOS(SIN(RADIANS(G927))*SIN(RADIANS(E928))+COS(RADIANS(G927))*COS(RADIANS(E928))*COS(RADIANS(AK918))))&gt;90,0,$F$4*$F$5/E927^2*(SIN(RADIANS(G927))*SIN(RADIANS(E928))+COS(RADIANS(G927))*COS(RADIANS(E928))*COS(RADIANS(AK918))))</f>
        <v>0</v>
      </c>
      <c r="AL927">
        <f>IF(DEGREES(ACOS(SIN(RADIANS(G927))*SIN(RADIANS(E928))+COS(RADIANS(G927))*COS(RADIANS(E928))*COS(RADIANS(AL918))))&gt;90,0,$F$4*$F$5/E927^2*(SIN(RADIANS(G927))*SIN(RADIANS(E928))+COS(RADIANS(G927))*COS(RADIANS(E928))*COS(RADIANS(AL918))))</f>
        <v>0</v>
      </c>
      <c r="AM927">
        <f>IF(DEGREES(ACOS(SIN(RADIANS(G927))*SIN(RADIANS(E928))+COS(RADIANS(G927))*COS(RADIANS(E928))*COS(RADIANS(AM918))))&gt;90,0,$F$4*$F$5/E927^2*(SIN(RADIANS(G927))*SIN(RADIANS(E928))+COS(RADIANS(G927))*COS(RADIANS(E928))*COS(RADIANS(AM918))))</f>
        <v>0</v>
      </c>
      <c r="AN927">
        <f>IF(DEGREES(ACOS(SIN(RADIANS(G927))*SIN(RADIANS(E928))+COS(RADIANS(G927))*COS(RADIANS(E928))*COS(RADIANS(AN918))))&gt;90,0,$F$4*$F$5/E927^2*(SIN(RADIANS(G927))*SIN(RADIANS(E928))+COS(RADIANS(G927))*COS(RADIANS(E928))*COS(RADIANS(AN918))))</f>
        <v>0</v>
      </c>
      <c r="AO927">
        <f>IF(DEGREES(ACOS(SIN(RADIANS(G927))*SIN(RADIANS(E928))+COS(RADIANS(G927))*COS(RADIANS(E928))*COS(RADIANS(AO918))))&gt;90,0,$F$4*$F$5/E927^2*(SIN(RADIANS(G927))*SIN(RADIANS(E928))+COS(RADIANS(G927))*COS(RADIANS(E928))*COS(RADIANS(AO918))))</f>
        <v>0</v>
      </c>
      <c r="AP927">
        <f>IF(DEGREES(ACOS(SIN(RADIANS(G927))*SIN(RADIANS(E928))+COS(RADIANS(G927))*COS(RADIANS(E928))*COS(RADIANS(AP918))))&gt;90,0,$F$4*$F$5/E927^2*(SIN(RADIANS(G927))*SIN(RADIANS(E928))+COS(RADIANS(G927))*COS(RADIANS(E928))*COS(RADIANS(AP918))))</f>
        <v>0</v>
      </c>
      <c r="AQ927">
        <f>IF(DEGREES(ACOS(SIN(RADIANS(G927))*SIN(RADIANS(E928))+COS(RADIANS(G927))*COS(RADIANS(E928))*COS(RADIANS(AQ918))))&gt;90,0,$F$4*$F$5/E927^2*(SIN(RADIANS(G927))*SIN(RADIANS(E928))+COS(RADIANS(G927))*COS(RADIANS(E928))*COS(RADIANS(AQ918))))</f>
        <v>0</v>
      </c>
      <c r="AR927">
        <f>IF(DEGREES(ACOS(SIN(RADIANS(G927))*SIN(RADIANS(E928))+COS(RADIANS(G927))*COS(RADIANS(E928))*COS(RADIANS(AR918))))&gt;90,0,$F$4*$F$5/E927^2*(SIN(RADIANS(G927))*SIN(RADIANS(E928))+COS(RADIANS(G927))*COS(RADIANS(E928))*COS(RADIANS(AR918))))</f>
        <v>0</v>
      </c>
    </row>
    <row r="928" spans="2:44" x14ac:dyDescent="0.5">
      <c r="B928" s="40" t="s">
        <v>735</v>
      </c>
      <c r="E928">
        <f>IF($F$8&gt;90,180-$F$8,$F$8)*SIN(RADIANS(E922))</f>
        <v>0</v>
      </c>
      <c r="G928">
        <v>10</v>
      </c>
      <c r="I928">
        <f>IF(DEGREES(ACOS(SIN(RADIANS(G928))*SIN(RADIANS(E928))+COS(RADIANS(G928))*COS(RADIANS(E928))*COS(RADIANS(I918))))&gt;90,0,$F$4*$F$5/E927^2*(SIN(RADIANS(G928))*SIN(RADIANS(E928))+COS(RADIANS(G928))*COS(RADIANS(E928))*COS(RADIANS(I918))))</f>
        <v>0</v>
      </c>
      <c r="J928">
        <f>IF(DEGREES(ACOS(SIN(RADIANS(G928))*SIN(RADIANS(E928))+COS(RADIANS(G928))*COS(RADIANS(E928))*COS(RADIANS(J918))))&gt;90,0,$F$4*$F$5/E927^2*(SIN(RADIANS(G928))*SIN(RADIANS(E928))+COS(RADIANS(G928))*COS(RADIANS(E928))*COS(RADIANS(J918))))</f>
        <v>0</v>
      </c>
      <c r="K928">
        <f>IF(DEGREES(ACOS(SIN(RADIANS(G928))*SIN(RADIANS(E928))+COS(RADIANS(G928))*COS(RADIANS(E928))*COS(RADIANS(K918))))&gt;90,0,$F$4*$F$5/E927^2*(SIN(RADIANS(G928))*SIN(RADIANS(E928))+COS(RADIANS(G928))*COS(RADIANS(E928))*COS(RADIANS(K918))))</f>
        <v>0</v>
      </c>
      <c r="L928">
        <f>IF(DEGREES(ACOS(SIN(RADIANS(G928))*SIN(RADIANS(E928))+COS(RADIANS(G928))*COS(RADIANS(E928))*COS(RADIANS(L918))))&gt;90,0,$F$4*$F$5/E927^2*(SIN(RADIANS(G928))*SIN(RADIANS(E928))+COS(RADIANS(G928))*COS(RADIANS(E928))*COS(RADIANS(L918))))</f>
        <v>0</v>
      </c>
      <c r="M928">
        <f>IF(DEGREES(ACOS(SIN(RADIANS(G928))*SIN(RADIANS(E928))+COS(RADIANS(G928))*COS(RADIANS(E928))*COS(RADIANS(M918))))&gt;90,0,$F$4*$F$5/E927^2*(SIN(RADIANS(G928))*SIN(RADIANS(E928))+COS(RADIANS(G928))*COS(RADIANS(E928))*COS(RADIANS(M918))))</f>
        <v>0</v>
      </c>
      <c r="N928">
        <f>IF(DEGREES(ACOS(SIN(RADIANS(G928))*SIN(RADIANS(E928))+COS(RADIANS(G928))*COS(RADIANS(E928))*COS(RADIANS(N918))))&gt;90,0,$F$4*$F$5/E927^2*(SIN(RADIANS(G928))*SIN(RADIANS(E928))+COS(RADIANS(G928))*COS(RADIANS(E928))*COS(RADIANS(N918))))</f>
        <v>0</v>
      </c>
      <c r="O928">
        <f>IF(DEGREES(ACOS(SIN(RADIANS(G928))*SIN(RADIANS(E928))+COS(RADIANS(G928))*COS(RADIANS(E928))*COS(RADIANS(O918))))&gt;90,0,$F$4*$F$5/E927^2*(SIN(RADIANS(G928))*SIN(RADIANS(E928))+COS(RADIANS(G928))*COS(RADIANS(E928))*COS(RADIANS(O918))))</f>
        <v>0</v>
      </c>
      <c r="P928">
        <f>IF(DEGREES(ACOS(SIN(RADIANS(G928))*SIN(RADIANS(E928))+COS(RADIANS(G928))*COS(RADIANS(E928))*COS(RADIANS(P918))))&gt;90,0,$F$4*$F$5/E927^2*(SIN(RADIANS(G928))*SIN(RADIANS(E928))+COS(RADIANS(G928))*COS(RADIANS(E928))*COS(RADIANS(P918))))</f>
        <v>0</v>
      </c>
      <c r="Q928">
        <f>IF(DEGREES(ACOS(SIN(RADIANS(G928))*SIN(RADIANS(E928))+COS(RADIANS(G928))*COS(RADIANS(E928))*COS(RADIANS(Q918))))&gt;90,0,$F$4*$F$5/E927^2*(SIN(RADIANS(G928))*SIN(RADIANS(E928))+COS(RADIANS(G928))*COS(RADIANS(E928))*COS(RADIANS(Q918))))</f>
        <v>0</v>
      </c>
      <c r="R928" t="e">
        <f>IF(DEGREES(ACOS(SIN(RADIANS(G928))*SIN(RADIANS(E928))+COS(RADIANS(G928))*COS(RADIANS(E928))*COS(RADIANS(R918))))&gt;90,0,$F$4*$F$5/E927^2*(SIN(RADIANS(G928))*SIN(RADIANS(E928))+COS(RADIANS(G928))*COS(RADIANS(E928))*COS(RADIANS(R918))))</f>
        <v>#DIV/0!</v>
      </c>
      <c r="S928" t="e">
        <f>IF(DEGREES(ACOS(SIN(RADIANS(G928))*SIN(RADIANS(E928))+COS(RADIANS(G928))*COS(RADIANS(E928))*COS(RADIANS(S918))))&gt;90,0,$F$4*$F$5/E927^2*(SIN(RADIANS(G928))*SIN(RADIANS(E928))+COS(RADIANS(G928))*COS(RADIANS(E928))*COS(RADIANS(S918))))</f>
        <v>#DIV/0!</v>
      </c>
      <c r="T928" t="e">
        <f>IF(DEGREES(ACOS(SIN(RADIANS(G928))*SIN(RADIANS(E928))+COS(RADIANS(G928))*COS(RADIANS(E928))*COS(RADIANS(T918))))&gt;90,0,$F$4*$F$5/E927^2*(SIN(RADIANS(G928))*SIN(RADIANS(E928))+COS(RADIANS(G928))*COS(RADIANS(E928))*COS(RADIANS(T918))))</f>
        <v>#DIV/0!</v>
      </c>
      <c r="U928" t="e">
        <f>IF(DEGREES(ACOS(SIN(RADIANS(G928))*SIN(RADIANS(E928))+COS(RADIANS(G928))*COS(RADIANS(E928))*COS(RADIANS(U918))))&gt;90,0,$F$4*$F$5/E927^2*(SIN(RADIANS(G928))*SIN(RADIANS(E928))+COS(RADIANS(G928))*COS(RADIANS(E928))*COS(RADIANS(U918))))</f>
        <v>#DIV/0!</v>
      </c>
      <c r="V928" t="e">
        <f>IF(DEGREES(ACOS(SIN(RADIANS(G928))*SIN(RADIANS(E928))+COS(RADIANS(G928))*COS(RADIANS(E928))*COS(RADIANS(V918))))&gt;90,0,$F$4*$F$5/E927^2*(SIN(RADIANS(G928))*SIN(RADIANS(E928))+COS(RADIANS(G928))*COS(RADIANS(E928))*COS(RADIANS(V918))))</f>
        <v>#DIV/0!</v>
      </c>
      <c r="W928" t="e">
        <f>IF(DEGREES(ACOS(SIN(RADIANS(G928))*SIN(RADIANS(E928))+COS(RADIANS(G928))*COS(RADIANS(E928))*COS(RADIANS(W918))))&gt;90,0,$F$4*$F$5/E927^2*(SIN(RADIANS(G928))*SIN(RADIANS(E928))+COS(RADIANS(G928))*COS(RADIANS(E928))*COS(RADIANS(W918))))</f>
        <v>#DIV/0!</v>
      </c>
      <c r="X928" t="e">
        <f>IF(DEGREES(ACOS(SIN(RADIANS(G928))*SIN(RADIANS(E928))+COS(RADIANS(G928))*COS(RADIANS(E928))*COS(RADIANS(X918))))&gt;90,0,$F$4*$F$5/E927^2*(SIN(RADIANS(G928))*SIN(RADIANS(E928))+COS(RADIANS(G928))*COS(RADIANS(E928))*COS(RADIANS(X918))))</f>
        <v>#DIV/0!</v>
      </c>
      <c r="Y928" t="e">
        <f>IF(DEGREES(ACOS(SIN(RADIANS(G928))*SIN(RADIANS(E928))+COS(RADIANS(G928))*COS(RADIANS(E928))*COS(RADIANS(Y918))))&gt;90,0,$F$4*$F$5/E927^2*(SIN(RADIANS(G928))*SIN(RADIANS(E928))+COS(RADIANS(G928))*COS(RADIANS(E928))*COS(RADIANS(Y918))))</f>
        <v>#DIV/0!</v>
      </c>
      <c r="Z928" t="e">
        <f>IF(DEGREES(ACOS(SIN(RADIANS(G928))*SIN(RADIANS(E928))+COS(RADIANS(G928))*COS(RADIANS(E928))*COS(RADIANS(Z918))))&gt;90,0,$F$4*$F$5/E927^2*(SIN(RADIANS(G928))*SIN(RADIANS(E928))+COS(RADIANS(G928))*COS(RADIANS(E928))*COS(RADIANS(Z918))))</f>
        <v>#DIV/0!</v>
      </c>
      <c r="AA928" t="e">
        <f>IF(DEGREES(ACOS(SIN(RADIANS(G928))*SIN(RADIANS(E928))+COS(RADIANS(G928))*COS(RADIANS(E928))*COS(RADIANS(AA918))))&gt;90,0,$F$4*$F$5/E927^2*(SIN(RADIANS(G928))*SIN(RADIANS(E928))+COS(RADIANS(G928))*COS(RADIANS(E928))*COS(RADIANS(AA918))))</f>
        <v>#DIV/0!</v>
      </c>
      <c r="AB928" t="e">
        <f>IF(DEGREES(ACOS(SIN(RADIANS(G928))*SIN(RADIANS(E928))+COS(RADIANS(G928))*COS(RADIANS(E928))*COS(RADIANS(AB918))))&gt;90,0,$F$4*$F$5/E927^2*(SIN(RADIANS(G928))*SIN(RADIANS(E928))+COS(RADIANS(G928))*COS(RADIANS(E928))*COS(RADIANS(AB918))))</f>
        <v>#DIV/0!</v>
      </c>
      <c r="AC928" t="e">
        <f>IF(DEGREES(ACOS(SIN(RADIANS(G928))*SIN(RADIANS(E928))+COS(RADIANS(G928))*COS(RADIANS(E928))*COS(RADIANS(AC918))))&gt;90,0,$F$4*$F$5/E927^2*(SIN(RADIANS(G928))*SIN(RADIANS(E928))+COS(RADIANS(G928))*COS(RADIANS(E928))*COS(RADIANS(AC918))))</f>
        <v>#DIV/0!</v>
      </c>
      <c r="AD928" t="e">
        <f>IF(DEGREES(ACOS(SIN(RADIANS(G928))*SIN(RADIANS(E928))+COS(RADIANS(G928))*COS(RADIANS(E928))*COS(RADIANS(AD918))))&gt;90,0,$F$4*$F$5/E927^2*(SIN(RADIANS(G928))*SIN(RADIANS(E928))+COS(RADIANS(G928))*COS(RADIANS(E928))*COS(RADIANS(AD918))))</f>
        <v>#DIV/0!</v>
      </c>
      <c r="AE928" t="e">
        <f>IF(DEGREES(ACOS(SIN(RADIANS(G928))*SIN(RADIANS(E928))+COS(RADIANS(G928))*COS(RADIANS(E928))*COS(RADIANS(AE918))))&gt;90,0,$F$4*$F$5/E927^2*(SIN(RADIANS(G928))*SIN(RADIANS(E928))+COS(RADIANS(G928))*COS(RADIANS(E928))*COS(RADIANS(AE918))))</f>
        <v>#DIV/0!</v>
      </c>
      <c r="AF928" t="e">
        <f>IF(DEGREES(ACOS(SIN(RADIANS(G928))*SIN(RADIANS(E928))+COS(RADIANS(G928))*COS(RADIANS(E928))*COS(RADIANS(AF918))))&gt;90,0,$F$4*$F$5/E927^2*(SIN(RADIANS(G928))*SIN(RADIANS(E928))+COS(RADIANS(G928))*COS(RADIANS(E928))*COS(RADIANS(AF918))))</f>
        <v>#DIV/0!</v>
      </c>
      <c r="AG928" t="e">
        <f>IF(DEGREES(ACOS(SIN(RADIANS(G928))*SIN(RADIANS(E928))+COS(RADIANS(G928))*COS(RADIANS(E928))*COS(RADIANS(AG918))))&gt;90,0,$F$4*$F$5/E927^2*(SIN(RADIANS(G928))*SIN(RADIANS(E928))+COS(RADIANS(G928))*COS(RADIANS(E928))*COS(RADIANS(AG918))))</f>
        <v>#DIV/0!</v>
      </c>
      <c r="AH928" t="e">
        <f>IF(DEGREES(ACOS(SIN(RADIANS(G928))*SIN(RADIANS(E928))+COS(RADIANS(G928))*COS(RADIANS(E928))*COS(RADIANS(AH918))))&gt;90,0,$F$4*$F$5/E927^2*(SIN(RADIANS(G928))*SIN(RADIANS(E928))+COS(RADIANS(G928))*COS(RADIANS(E928))*COS(RADIANS(AH918))))</f>
        <v>#DIV/0!</v>
      </c>
      <c r="AI928" t="e">
        <f>IF(DEGREES(ACOS(SIN(RADIANS(G928))*SIN(RADIANS(E928))+COS(RADIANS(G928))*COS(RADIANS(E928))*COS(RADIANS(AI918))))&gt;90,0,$F$4*$F$5/E927^2*(SIN(RADIANS(G928))*SIN(RADIANS(E928))+COS(RADIANS(G928))*COS(RADIANS(E928))*COS(RADIANS(AI918))))</f>
        <v>#DIV/0!</v>
      </c>
      <c r="AJ928" t="e">
        <f>IF(DEGREES(ACOS(SIN(RADIANS(G928))*SIN(RADIANS(E928))+COS(RADIANS(G928))*COS(RADIANS(E928))*COS(RADIANS(AJ918))))&gt;90,0,$F$4*$F$5/E927^2*(SIN(RADIANS(G928))*SIN(RADIANS(E928))+COS(RADIANS(G928))*COS(RADIANS(E928))*COS(RADIANS(AJ918))))</f>
        <v>#DIV/0!</v>
      </c>
      <c r="AK928">
        <f>IF(DEGREES(ACOS(SIN(RADIANS(G928))*SIN(RADIANS(E928))+COS(RADIANS(G928))*COS(RADIANS(E928))*COS(RADIANS(AK918))))&gt;90,0,$F$4*$F$5/E927^2*(SIN(RADIANS(G928))*SIN(RADIANS(E928))+COS(RADIANS(G928))*COS(RADIANS(E928))*COS(RADIANS(AK918))))</f>
        <v>0</v>
      </c>
      <c r="AL928">
        <f>IF(DEGREES(ACOS(SIN(RADIANS(G928))*SIN(RADIANS(E928))+COS(RADIANS(G928))*COS(RADIANS(E928))*COS(RADIANS(AL918))))&gt;90,0,$F$4*$F$5/E927^2*(SIN(RADIANS(G928))*SIN(RADIANS(E928))+COS(RADIANS(G928))*COS(RADIANS(E928))*COS(RADIANS(AL918))))</f>
        <v>0</v>
      </c>
      <c r="AM928">
        <f>IF(DEGREES(ACOS(SIN(RADIANS(G928))*SIN(RADIANS(E928))+COS(RADIANS(G928))*COS(RADIANS(E928))*COS(RADIANS(AM918))))&gt;90,0,$F$4*$F$5/E927^2*(SIN(RADIANS(G928))*SIN(RADIANS(E928))+COS(RADIANS(G928))*COS(RADIANS(E928))*COS(RADIANS(AM918))))</f>
        <v>0</v>
      </c>
      <c r="AN928">
        <f>IF(DEGREES(ACOS(SIN(RADIANS(G928))*SIN(RADIANS(E928))+COS(RADIANS(G928))*COS(RADIANS(E928))*COS(RADIANS(AN918))))&gt;90,0,$F$4*$F$5/E927^2*(SIN(RADIANS(G928))*SIN(RADIANS(E928))+COS(RADIANS(G928))*COS(RADIANS(E928))*COS(RADIANS(AN918))))</f>
        <v>0</v>
      </c>
      <c r="AO928">
        <f>IF(DEGREES(ACOS(SIN(RADIANS(G928))*SIN(RADIANS(E928))+COS(RADIANS(G928))*COS(RADIANS(E928))*COS(RADIANS(AO918))))&gt;90,0,$F$4*$F$5/E927^2*(SIN(RADIANS(G928))*SIN(RADIANS(E928))+COS(RADIANS(G928))*COS(RADIANS(E928))*COS(RADIANS(AO918))))</f>
        <v>0</v>
      </c>
      <c r="AP928">
        <f>IF(DEGREES(ACOS(SIN(RADIANS(G928))*SIN(RADIANS(E928))+COS(RADIANS(G928))*COS(RADIANS(E928))*COS(RADIANS(AP918))))&gt;90,0,$F$4*$F$5/E927^2*(SIN(RADIANS(G928))*SIN(RADIANS(E928))+COS(RADIANS(G928))*COS(RADIANS(E928))*COS(RADIANS(AP918))))</f>
        <v>0</v>
      </c>
      <c r="AQ928">
        <f>IF(DEGREES(ACOS(SIN(RADIANS(G928))*SIN(RADIANS(E928))+COS(RADIANS(G928))*COS(RADIANS(E928))*COS(RADIANS(AQ918))))&gt;90,0,$F$4*$F$5/E927^2*(SIN(RADIANS(G928))*SIN(RADIANS(E928))+COS(RADIANS(G928))*COS(RADIANS(E928))*COS(RADIANS(AQ918))))</f>
        <v>0</v>
      </c>
      <c r="AR928">
        <f>IF(DEGREES(ACOS(SIN(RADIANS(G928))*SIN(RADIANS(E928))+COS(RADIANS(G928))*COS(RADIANS(E928))*COS(RADIANS(AR918))))&gt;90,0,$F$4*$F$5/E927^2*(SIN(RADIANS(G928))*SIN(RADIANS(E928))+COS(RADIANS(G928))*COS(RADIANS(E928))*COS(RADIANS(AR918))))</f>
        <v>0</v>
      </c>
    </row>
    <row r="929" spans="2:44" x14ac:dyDescent="0.5">
      <c r="B929" s="40" t="s">
        <v>786</v>
      </c>
      <c r="E929">
        <f>IF($F$10=0,IF(E920&lt;360,E920,E920-360),($F$10+1)*E920)</f>
        <v>20</v>
      </c>
      <c r="G929">
        <v>0</v>
      </c>
      <c r="I929">
        <f>IF(DEGREES(ACOS(SIN(RADIANS(G929))*SIN(RADIANS(E928))+COS(RADIANS(G929))*COS(RADIANS(E928))*COS(RADIANS(I918))))&gt;90,0,$F$4*$F$5/E927^2*(SIN(RADIANS(G929))*SIN(RADIANS(E928))+COS(RADIANS(G929))*COS(RADIANS(E928))*COS(RADIANS(I918))))</f>
        <v>0</v>
      </c>
      <c r="J929">
        <f>IF(DEGREES(ACOS(SIN(RADIANS(G929))*SIN(RADIANS(E928))+COS(RADIANS(G929))*COS(RADIANS(E928))*COS(RADIANS(J918))))&gt;90,0,$F$4*$F$5/E927^2*(SIN(RADIANS(G929))*SIN(RADIANS(E928))+COS(RADIANS(G929))*COS(RADIANS(E928))*COS(RADIANS(J918))))</f>
        <v>0</v>
      </c>
      <c r="K929">
        <f>IF(DEGREES(ACOS(SIN(RADIANS(G929))*SIN(RADIANS(E928))+COS(RADIANS(G929))*COS(RADIANS(E928))*COS(RADIANS(K918))))&gt;90,0,$F$4*$F$5/E927^2*(SIN(RADIANS(G929))*SIN(RADIANS(E928))+COS(RADIANS(G929))*COS(RADIANS(E928))*COS(RADIANS(K918))))</f>
        <v>0</v>
      </c>
      <c r="L929">
        <f>IF(DEGREES(ACOS(SIN(RADIANS(G929))*SIN(RADIANS(E928))+COS(RADIANS(G929))*COS(RADIANS(E928))*COS(RADIANS(L918))))&gt;90,0,$F$4*$F$5/E927^2*(SIN(RADIANS(G929))*SIN(RADIANS(E928))+COS(RADIANS(G929))*COS(RADIANS(E928))*COS(RADIANS(L918))))</f>
        <v>0</v>
      </c>
      <c r="M929">
        <f>IF(DEGREES(ACOS(SIN(RADIANS(G929))*SIN(RADIANS(E928))+COS(RADIANS(G929))*COS(RADIANS(E928))*COS(RADIANS(M918))))&gt;90,0,$F$4*$F$5/E927^2*(SIN(RADIANS(G929))*SIN(RADIANS(E928))+COS(RADIANS(G929))*COS(RADIANS(E928))*COS(RADIANS(M918))))</f>
        <v>0</v>
      </c>
      <c r="N929">
        <f>IF(DEGREES(ACOS(SIN(RADIANS(G929))*SIN(RADIANS(E928))+COS(RADIANS(G929))*COS(RADIANS(E928))*COS(RADIANS(N918))))&gt;90,0,$F$4*$F$5/E927^2*(SIN(RADIANS(G929))*SIN(RADIANS(E928))+COS(RADIANS(G929))*COS(RADIANS(E928))*COS(RADIANS(N918))))</f>
        <v>0</v>
      </c>
      <c r="O929">
        <f>IF(DEGREES(ACOS(SIN(RADIANS(G929))*SIN(RADIANS(E928))+COS(RADIANS(G929))*COS(RADIANS(E928))*COS(RADIANS(O918))))&gt;90,0,$F$4*$F$5/E927^2*(SIN(RADIANS(G929))*SIN(RADIANS(E928))+COS(RADIANS(G929))*COS(RADIANS(E928))*COS(RADIANS(O918))))</f>
        <v>0</v>
      </c>
      <c r="P929">
        <f>IF(DEGREES(ACOS(SIN(RADIANS(G929))*SIN(RADIANS(E928))+COS(RADIANS(G929))*COS(RADIANS(E928))*COS(RADIANS(P918))))&gt;90,0,$F$4*$F$5/E927^2*(SIN(RADIANS(G929))*SIN(RADIANS(E928))+COS(RADIANS(G929))*COS(RADIANS(E928))*COS(RADIANS(P918))))</f>
        <v>0</v>
      </c>
      <c r="Q929">
        <f>IF(DEGREES(ACOS(SIN(RADIANS(G929))*SIN(RADIANS(E928))+COS(RADIANS(G929))*COS(RADIANS(E928))*COS(RADIANS(Q918))))&gt;90,0,$F$4*$F$5/E927^2*(SIN(RADIANS(G929))*SIN(RADIANS(E928))+COS(RADIANS(G929))*COS(RADIANS(E928))*COS(RADIANS(Q918))))</f>
        <v>0</v>
      </c>
      <c r="R929" t="e">
        <f>IF(DEGREES(ACOS(SIN(RADIANS(G929))*SIN(RADIANS(E928))+COS(RADIANS(G929))*COS(RADIANS(E928))*COS(RADIANS(R918))))&gt;90,0,$F$4*$F$5/E927^2*(SIN(RADIANS(G929))*SIN(RADIANS(E928))+COS(RADIANS(G929))*COS(RADIANS(E928))*COS(RADIANS(R918))))</f>
        <v>#DIV/0!</v>
      </c>
      <c r="S929" t="e">
        <f>IF(DEGREES(ACOS(SIN(RADIANS(G929))*SIN(RADIANS(E928))+COS(RADIANS(G929))*COS(RADIANS(E928))*COS(RADIANS(S918))))&gt;90,0,$F$4*$F$5/E927^2*(SIN(RADIANS(G929))*SIN(RADIANS(E928))+COS(RADIANS(G929))*COS(RADIANS(E928))*COS(RADIANS(S918))))</f>
        <v>#DIV/0!</v>
      </c>
      <c r="T929" t="e">
        <f>IF(DEGREES(ACOS(SIN(RADIANS(G929))*SIN(RADIANS(E928))+COS(RADIANS(G929))*COS(RADIANS(E928))*COS(RADIANS(T918))))&gt;90,0,$F$4*$F$5/E927^2*(SIN(RADIANS(G929))*SIN(RADIANS(E928))+COS(RADIANS(G929))*COS(RADIANS(E928))*COS(RADIANS(T918))))</f>
        <v>#DIV/0!</v>
      </c>
      <c r="U929" t="e">
        <f>IF(DEGREES(ACOS(SIN(RADIANS(G929))*SIN(RADIANS(E928))+COS(RADIANS(G929))*COS(RADIANS(E928))*COS(RADIANS(U918))))&gt;90,0,$F$4*$F$5/E927^2*(SIN(RADIANS(G929))*SIN(RADIANS(E928))+COS(RADIANS(G929))*COS(RADIANS(E928))*COS(RADIANS(U918))))</f>
        <v>#DIV/0!</v>
      </c>
      <c r="V929" t="e">
        <f>IF(DEGREES(ACOS(SIN(RADIANS(G929))*SIN(RADIANS(E928))+COS(RADIANS(G929))*COS(RADIANS(E928))*COS(RADIANS(V918))))&gt;90,0,$F$4*$F$5/E927^2*(SIN(RADIANS(G929))*SIN(RADIANS(E928))+COS(RADIANS(G929))*COS(RADIANS(E928))*COS(RADIANS(V918))))</f>
        <v>#DIV/0!</v>
      </c>
      <c r="W929" t="e">
        <f>IF(DEGREES(ACOS(SIN(RADIANS(G929))*SIN(RADIANS(E928))+COS(RADIANS(G929))*COS(RADIANS(E928))*COS(RADIANS(W918))))&gt;90,0,$F$4*$F$5/E927^2*(SIN(RADIANS(G929))*SIN(RADIANS(E928))+COS(RADIANS(G929))*COS(RADIANS(E928))*COS(RADIANS(W918))))</f>
        <v>#DIV/0!</v>
      </c>
      <c r="X929" t="e">
        <f>IF(DEGREES(ACOS(SIN(RADIANS(G929))*SIN(RADIANS(E928))+COS(RADIANS(G929))*COS(RADIANS(E928))*COS(RADIANS(X918))))&gt;90,0,$F$4*$F$5/E927^2*(SIN(RADIANS(G929))*SIN(RADIANS(E928))+COS(RADIANS(G929))*COS(RADIANS(E928))*COS(RADIANS(X918))))</f>
        <v>#DIV/0!</v>
      </c>
      <c r="Y929" t="e">
        <f>IF(DEGREES(ACOS(SIN(RADIANS(G929))*SIN(RADIANS(E928))+COS(RADIANS(G929))*COS(RADIANS(E928))*COS(RADIANS(Y918))))&gt;90,0,$F$4*$F$5/E927^2*(SIN(RADIANS(G929))*SIN(RADIANS(E928))+COS(RADIANS(G929))*COS(RADIANS(E928))*COS(RADIANS(Y918))))</f>
        <v>#DIV/0!</v>
      </c>
      <c r="Z929" t="e">
        <f>IF(DEGREES(ACOS(SIN(RADIANS(G929))*SIN(RADIANS(E928))+COS(RADIANS(G929))*COS(RADIANS(E928))*COS(RADIANS(Z918))))&gt;90,0,$F$4*$F$5/E927^2*(SIN(RADIANS(G929))*SIN(RADIANS(E928))+COS(RADIANS(G929))*COS(RADIANS(E928))*COS(RADIANS(Z918))))</f>
        <v>#DIV/0!</v>
      </c>
      <c r="AA929" t="e">
        <f>IF(DEGREES(ACOS(SIN(RADIANS(G929))*SIN(RADIANS(E928))+COS(RADIANS(G929))*COS(RADIANS(E928))*COS(RADIANS(AA918))))&gt;90,0,$F$4*$F$5/E927^2*(SIN(RADIANS(G929))*SIN(RADIANS(E928))+COS(RADIANS(G929))*COS(RADIANS(E928))*COS(RADIANS(AA918))))</f>
        <v>#DIV/0!</v>
      </c>
      <c r="AB929" t="e">
        <f>IF(DEGREES(ACOS(SIN(RADIANS(G929))*SIN(RADIANS(E928))+COS(RADIANS(G929))*COS(RADIANS(E928))*COS(RADIANS(AB918))))&gt;90,0,$F$4*$F$5/E927^2*(SIN(RADIANS(G929))*SIN(RADIANS(E928))+COS(RADIANS(G929))*COS(RADIANS(E928))*COS(RADIANS(AB918))))</f>
        <v>#DIV/0!</v>
      </c>
      <c r="AC929" t="e">
        <f>IF(DEGREES(ACOS(SIN(RADIANS(G929))*SIN(RADIANS(E928))+COS(RADIANS(G929))*COS(RADIANS(E928))*COS(RADIANS(AC918))))&gt;90,0,$F$4*$F$5/E927^2*(SIN(RADIANS(G929))*SIN(RADIANS(E928))+COS(RADIANS(G929))*COS(RADIANS(E928))*COS(RADIANS(AC918))))</f>
        <v>#DIV/0!</v>
      </c>
      <c r="AD929" t="e">
        <f>IF(DEGREES(ACOS(SIN(RADIANS(G929))*SIN(RADIANS(E928))+COS(RADIANS(G929))*COS(RADIANS(E928))*COS(RADIANS(AD918))))&gt;90,0,$F$4*$F$5/E927^2*(SIN(RADIANS(G929))*SIN(RADIANS(E928))+COS(RADIANS(G929))*COS(RADIANS(E928))*COS(RADIANS(AD918))))</f>
        <v>#DIV/0!</v>
      </c>
      <c r="AE929" t="e">
        <f>IF(DEGREES(ACOS(SIN(RADIANS(G929))*SIN(RADIANS(E928))+COS(RADIANS(G929))*COS(RADIANS(E928))*COS(RADIANS(AE918))))&gt;90,0,$F$4*$F$5/E927^2*(SIN(RADIANS(G929))*SIN(RADIANS(E928))+COS(RADIANS(G929))*COS(RADIANS(E928))*COS(RADIANS(AE918))))</f>
        <v>#DIV/0!</v>
      </c>
      <c r="AF929" t="e">
        <f>IF(DEGREES(ACOS(SIN(RADIANS(G929))*SIN(RADIANS(E928))+COS(RADIANS(G929))*COS(RADIANS(E928))*COS(RADIANS(AF918))))&gt;90,0,$F$4*$F$5/E927^2*(SIN(RADIANS(G929))*SIN(RADIANS(E928))+COS(RADIANS(G929))*COS(RADIANS(E928))*COS(RADIANS(AF918))))</f>
        <v>#DIV/0!</v>
      </c>
      <c r="AG929" t="e">
        <f>IF(DEGREES(ACOS(SIN(RADIANS(G929))*SIN(RADIANS(E928))+COS(RADIANS(G929))*COS(RADIANS(E928))*COS(RADIANS(AG918))))&gt;90,0,$F$4*$F$5/E927^2*(SIN(RADIANS(G929))*SIN(RADIANS(E928))+COS(RADIANS(G929))*COS(RADIANS(E928))*COS(RADIANS(AG918))))</f>
        <v>#DIV/0!</v>
      </c>
      <c r="AH929" t="e">
        <f>IF(DEGREES(ACOS(SIN(RADIANS(G929))*SIN(RADIANS(E928))+COS(RADIANS(G929))*COS(RADIANS(E928))*COS(RADIANS(AH918))))&gt;90,0,$F$4*$F$5/E927^2*(SIN(RADIANS(G929))*SIN(RADIANS(E928))+COS(RADIANS(G929))*COS(RADIANS(E928))*COS(RADIANS(AH918))))</f>
        <v>#DIV/0!</v>
      </c>
      <c r="AI929" t="e">
        <f>IF(DEGREES(ACOS(SIN(RADIANS(G929))*SIN(RADIANS(E928))+COS(RADIANS(G929))*COS(RADIANS(E928))*COS(RADIANS(AI918))))&gt;90,0,$F$4*$F$5/E927^2*(SIN(RADIANS(G929))*SIN(RADIANS(E928))+COS(RADIANS(G929))*COS(RADIANS(E928))*COS(RADIANS(AI918))))</f>
        <v>#DIV/0!</v>
      </c>
      <c r="AJ929" t="e">
        <f>IF(DEGREES(ACOS(SIN(RADIANS(G929))*SIN(RADIANS(E928))+COS(RADIANS(G929))*COS(RADIANS(E928))*COS(RADIANS(AJ918))))&gt;90,0,$F$4*$F$5/E927^2*(SIN(RADIANS(G929))*SIN(RADIANS(E928))+COS(RADIANS(G929))*COS(RADIANS(E928))*COS(RADIANS(AJ918))))</f>
        <v>#DIV/0!</v>
      </c>
      <c r="AK929">
        <f>IF(DEGREES(ACOS(SIN(RADIANS(G929))*SIN(RADIANS(E928))+COS(RADIANS(G929))*COS(RADIANS(E928))*COS(RADIANS(AK918))))&gt;90,0,$F$4*$F$5/E927^2*(SIN(RADIANS(G929))*SIN(RADIANS(E928))+COS(RADIANS(G929))*COS(RADIANS(E928))*COS(RADIANS(AK918))))</f>
        <v>0</v>
      </c>
      <c r="AL929">
        <f>IF(DEGREES(ACOS(SIN(RADIANS(G929))*SIN(RADIANS(E928))+COS(RADIANS(G929))*COS(RADIANS(E928))*COS(RADIANS(AL918))))&gt;90,0,$F$4*$F$5/E927^2*(SIN(RADIANS(G929))*SIN(RADIANS(E928))+COS(RADIANS(G929))*COS(RADIANS(E928))*COS(RADIANS(AL918))))</f>
        <v>0</v>
      </c>
      <c r="AM929">
        <f>IF(DEGREES(ACOS(SIN(RADIANS(G929))*SIN(RADIANS(E928))+COS(RADIANS(G929))*COS(RADIANS(E928))*COS(RADIANS(AM918))))&gt;90,0,$F$4*$F$5/E927^2*(SIN(RADIANS(G929))*SIN(RADIANS(E928))+COS(RADIANS(G929))*COS(RADIANS(E928))*COS(RADIANS(AM918))))</f>
        <v>0</v>
      </c>
      <c r="AN929">
        <f>IF(DEGREES(ACOS(SIN(RADIANS(G929))*SIN(RADIANS(E928))+COS(RADIANS(G929))*COS(RADIANS(E928))*COS(RADIANS(AN918))))&gt;90,0,$F$4*$F$5/E927^2*(SIN(RADIANS(G929))*SIN(RADIANS(E928))+COS(RADIANS(G929))*COS(RADIANS(E928))*COS(RADIANS(AN918))))</f>
        <v>0</v>
      </c>
      <c r="AO929">
        <f>IF(DEGREES(ACOS(SIN(RADIANS(G929))*SIN(RADIANS(E928))+COS(RADIANS(G929))*COS(RADIANS(E928))*COS(RADIANS(AO918))))&gt;90,0,$F$4*$F$5/E927^2*(SIN(RADIANS(G929))*SIN(RADIANS(E928))+COS(RADIANS(G929))*COS(RADIANS(E928))*COS(RADIANS(AO918))))</f>
        <v>0</v>
      </c>
      <c r="AP929">
        <f>IF(DEGREES(ACOS(SIN(RADIANS(G929))*SIN(RADIANS(E928))+COS(RADIANS(G929))*COS(RADIANS(E928))*COS(RADIANS(AP918))))&gt;90,0,$F$4*$F$5/E927^2*(SIN(RADIANS(G929))*SIN(RADIANS(E928))+COS(RADIANS(G929))*COS(RADIANS(E928))*COS(RADIANS(AP918))))</f>
        <v>0</v>
      </c>
      <c r="AQ929">
        <f>IF(DEGREES(ACOS(SIN(RADIANS(G929))*SIN(RADIANS(E928))+COS(RADIANS(G929))*COS(RADIANS(E928))*COS(RADIANS(AQ918))))&gt;90,0,$F$4*$F$5/E927^2*(SIN(RADIANS(G929))*SIN(RADIANS(E928))+COS(RADIANS(G929))*COS(RADIANS(E928))*COS(RADIANS(AQ918))))</f>
        <v>0</v>
      </c>
      <c r="AR929">
        <f>IF(DEGREES(ACOS(SIN(RADIANS(G929))*SIN(RADIANS(E928))+COS(RADIANS(G929))*COS(RADIANS(E928))*COS(RADIANS(AR918))))&gt;90,0,$F$4*$F$5/E927^2*(SIN(RADIANS(G929))*SIN(RADIANS(E928))+COS(RADIANS(G929))*COS(RADIANS(E928))*COS(RADIANS(AR918))))</f>
        <v>0</v>
      </c>
    </row>
    <row r="930" spans="2:44" x14ac:dyDescent="0.5">
      <c r="B930" s="40" t="s">
        <v>787</v>
      </c>
      <c r="E930">
        <f>E929-E921-360*ROUNDDOWN((E929-E921)/360,0)</f>
        <v>0</v>
      </c>
      <c r="G930">
        <v>-10</v>
      </c>
      <c r="I930">
        <f>IF(DEGREES(ACOS(SIN(RADIANS(G930))*SIN(RADIANS(E928))+COS(RADIANS(G930))*COS(RADIANS(E928))*COS(RADIANS(I918))))&gt;90,0,$F$4*$F$5/E927^2*(SIN(RADIANS(G930))*SIN(RADIANS(E928))+COS(RADIANS(G930))*COS(RADIANS(E928))*COS(RADIANS(I918))))</f>
        <v>0</v>
      </c>
      <c r="J930">
        <f>IF(DEGREES(ACOS(SIN(RADIANS(G930))*SIN(RADIANS(E928))+COS(RADIANS(G930))*COS(RADIANS(E928))*COS(RADIANS(J918))))&gt;90,0,$F$4*$F$5/E927^2*(SIN(RADIANS(G930))*SIN(RADIANS(E928))+COS(RADIANS(G930))*COS(RADIANS(E928))*COS(RADIANS(J918))))</f>
        <v>0</v>
      </c>
      <c r="K930">
        <f>IF(DEGREES(ACOS(SIN(RADIANS(G930))*SIN(RADIANS(E928))+COS(RADIANS(G930))*COS(RADIANS(E928))*COS(RADIANS(K918))))&gt;90,0,$F$4*$F$5/E927^2*(SIN(RADIANS(G930))*SIN(RADIANS(E928))+COS(RADIANS(G930))*COS(RADIANS(E928))*COS(RADIANS(K918))))</f>
        <v>0</v>
      </c>
      <c r="L930">
        <f>IF(DEGREES(ACOS(SIN(RADIANS(G930))*SIN(RADIANS(E928))+COS(RADIANS(G930))*COS(RADIANS(E928))*COS(RADIANS(L918))))&gt;90,0,$F$4*$F$5/E927^2*(SIN(RADIANS(G930))*SIN(RADIANS(E928))+COS(RADIANS(G930))*COS(RADIANS(E928))*COS(RADIANS(L918))))</f>
        <v>0</v>
      </c>
      <c r="M930">
        <f>IF(DEGREES(ACOS(SIN(RADIANS(G930))*SIN(RADIANS(E928))+COS(RADIANS(G930))*COS(RADIANS(E928))*COS(RADIANS(M918))))&gt;90,0,$F$4*$F$5/E927^2*(SIN(RADIANS(G930))*SIN(RADIANS(E928))+COS(RADIANS(G930))*COS(RADIANS(E928))*COS(RADIANS(M918))))</f>
        <v>0</v>
      </c>
      <c r="N930">
        <f>IF(DEGREES(ACOS(SIN(RADIANS(G930))*SIN(RADIANS(E928))+COS(RADIANS(G930))*COS(RADIANS(E928))*COS(RADIANS(N918))))&gt;90,0,$F$4*$F$5/E927^2*(SIN(RADIANS(G930))*SIN(RADIANS(E928))+COS(RADIANS(G930))*COS(RADIANS(E928))*COS(RADIANS(N918))))</f>
        <v>0</v>
      </c>
      <c r="O930">
        <f>IF(DEGREES(ACOS(SIN(RADIANS(G930))*SIN(RADIANS(E928))+COS(RADIANS(G930))*COS(RADIANS(E928))*COS(RADIANS(O918))))&gt;90,0,$F$4*$F$5/E927^2*(SIN(RADIANS(G930))*SIN(RADIANS(E928))+COS(RADIANS(G930))*COS(RADIANS(E928))*COS(RADIANS(O918))))</f>
        <v>0</v>
      </c>
      <c r="P930">
        <f>IF(DEGREES(ACOS(SIN(RADIANS(G930))*SIN(RADIANS(E928))+COS(RADIANS(G930))*COS(RADIANS(E928))*COS(RADIANS(P918))))&gt;90,0,$F$4*$F$5/E927^2*(SIN(RADIANS(G930))*SIN(RADIANS(E928))+COS(RADIANS(G930))*COS(RADIANS(E928))*COS(RADIANS(P918))))</f>
        <v>0</v>
      </c>
      <c r="Q930">
        <f>IF(DEGREES(ACOS(SIN(RADIANS(G930))*SIN(RADIANS(E928))+COS(RADIANS(G930))*COS(RADIANS(E928))*COS(RADIANS(Q918))))&gt;90,0,$F$4*$F$5/E927^2*(SIN(RADIANS(G930))*SIN(RADIANS(E928))+COS(RADIANS(G930))*COS(RADIANS(E928))*COS(RADIANS(Q918))))</f>
        <v>0</v>
      </c>
      <c r="R930" t="e">
        <f>IF(DEGREES(ACOS(SIN(RADIANS(G930))*SIN(RADIANS(E928))+COS(RADIANS(G930))*COS(RADIANS(E928))*COS(RADIANS(R918))))&gt;90,0,$F$4*$F$5/E927^2*(SIN(RADIANS(G930))*SIN(RADIANS(E928))+COS(RADIANS(G930))*COS(RADIANS(E928))*COS(RADIANS(R918))))</f>
        <v>#DIV/0!</v>
      </c>
      <c r="S930" t="e">
        <f>IF(DEGREES(ACOS(SIN(RADIANS(G930))*SIN(RADIANS(E928))+COS(RADIANS(G930))*COS(RADIANS(E928))*COS(RADIANS(S918))))&gt;90,0,$F$4*$F$5/E927^2*(SIN(RADIANS(G930))*SIN(RADIANS(E928))+COS(RADIANS(G930))*COS(RADIANS(E928))*COS(RADIANS(S918))))</f>
        <v>#DIV/0!</v>
      </c>
      <c r="T930" t="e">
        <f>IF(DEGREES(ACOS(SIN(RADIANS(G930))*SIN(RADIANS(E928))+COS(RADIANS(G930))*COS(RADIANS(E928))*COS(RADIANS(T918))))&gt;90,0,$F$4*$F$5/E927^2*(SIN(RADIANS(G930))*SIN(RADIANS(E928))+COS(RADIANS(G930))*COS(RADIANS(E928))*COS(RADIANS(T918))))</f>
        <v>#DIV/0!</v>
      </c>
      <c r="U930" t="e">
        <f>IF(DEGREES(ACOS(SIN(RADIANS(G930))*SIN(RADIANS(E928))+COS(RADIANS(G930))*COS(RADIANS(E928))*COS(RADIANS(U918))))&gt;90,0,$F$4*$F$5/E927^2*(SIN(RADIANS(G930))*SIN(RADIANS(E928))+COS(RADIANS(G930))*COS(RADIANS(E928))*COS(RADIANS(U918))))</f>
        <v>#DIV/0!</v>
      </c>
      <c r="V930" t="e">
        <f>IF(DEGREES(ACOS(SIN(RADIANS(G930))*SIN(RADIANS(E928))+COS(RADIANS(G930))*COS(RADIANS(E928))*COS(RADIANS(V918))))&gt;90,0,$F$4*$F$5/E927^2*(SIN(RADIANS(G930))*SIN(RADIANS(E928))+COS(RADIANS(G930))*COS(RADIANS(E928))*COS(RADIANS(V918))))</f>
        <v>#DIV/0!</v>
      </c>
      <c r="W930" t="e">
        <f>IF(DEGREES(ACOS(SIN(RADIANS(G930))*SIN(RADIANS(E928))+COS(RADIANS(G930))*COS(RADIANS(E928))*COS(RADIANS(W918))))&gt;90,0,$F$4*$F$5/E927^2*(SIN(RADIANS(G930))*SIN(RADIANS(E928))+COS(RADIANS(G930))*COS(RADIANS(E928))*COS(RADIANS(W918))))</f>
        <v>#DIV/0!</v>
      </c>
      <c r="X930" t="e">
        <f>IF(DEGREES(ACOS(SIN(RADIANS(G930))*SIN(RADIANS(E928))+COS(RADIANS(G930))*COS(RADIANS(E928))*COS(RADIANS(X918))))&gt;90,0,$F$4*$F$5/E927^2*(SIN(RADIANS(G930))*SIN(RADIANS(E928))+COS(RADIANS(G930))*COS(RADIANS(E928))*COS(RADIANS(X918))))</f>
        <v>#DIV/0!</v>
      </c>
      <c r="Y930" t="e">
        <f>IF(DEGREES(ACOS(SIN(RADIANS(G930))*SIN(RADIANS(E928))+COS(RADIANS(G930))*COS(RADIANS(E928))*COS(RADIANS(Y918))))&gt;90,0,$F$4*$F$5/E927^2*(SIN(RADIANS(G930))*SIN(RADIANS(E928))+COS(RADIANS(G930))*COS(RADIANS(E928))*COS(RADIANS(Y918))))</f>
        <v>#DIV/0!</v>
      </c>
      <c r="Z930" t="e">
        <f>IF(DEGREES(ACOS(SIN(RADIANS(G930))*SIN(RADIANS(E928))+COS(RADIANS(G930))*COS(RADIANS(E928))*COS(RADIANS(Z918))))&gt;90,0,$F$4*$F$5/E927^2*(SIN(RADIANS(G930))*SIN(RADIANS(E928))+COS(RADIANS(G930))*COS(RADIANS(E928))*COS(RADIANS(Z918))))</f>
        <v>#DIV/0!</v>
      </c>
      <c r="AA930" t="e">
        <f>IF(DEGREES(ACOS(SIN(RADIANS(G930))*SIN(RADIANS(E928))+COS(RADIANS(G930))*COS(RADIANS(E928))*COS(RADIANS(AA918))))&gt;90,0,$F$4*$F$5/E927^2*(SIN(RADIANS(G930))*SIN(RADIANS(E928))+COS(RADIANS(G930))*COS(RADIANS(E928))*COS(RADIANS(AA918))))</f>
        <v>#DIV/0!</v>
      </c>
      <c r="AB930" t="e">
        <f>IF(DEGREES(ACOS(SIN(RADIANS(G930))*SIN(RADIANS(E928))+COS(RADIANS(G930))*COS(RADIANS(E928))*COS(RADIANS(AB918))))&gt;90,0,$F$4*$F$5/E927^2*(SIN(RADIANS(G930))*SIN(RADIANS(E928))+COS(RADIANS(G930))*COS(RADIANS(E928))*COS(RADIANS(AB918))))</f>
        <v>#DIV/0!</v>
      </c>
      <c r="AC930" t="e">
        <f>IF(DEGREES(ACOS(SIN(RADIANS(G930))*SIN(RADIANS(E928))+COS(RADIANS(G930))*COS(RADIANS(E928))*COS(RADIANS(AC918))))&gt;90,0,$F$4*$F$5/E927^2*(SIN(RADIANS(G930))*SIN(RADIANS(E928))+COS(RADIANS(G930))*COS(RADIANS(E928))*COS(RADIANS(AC918))))</f>
        <v>#DIV/0!</v>
      </c>
      <c r="AD930" t="e">
        <f>IF(DEGREES(ACOS(SIN(RADIANS(G930))*SIN(RADIANS(E928))+COS(RADIANS(G930))*COS(RADIANS(E928))*COS(RADIANS(AD918))))&gt;90,0,$F$4*$F$5/E927^2*(SIN(RADIANS(G930))*SIN(RADIANS(E928))+COS(RADIANS(G930))*COS(RADIANS(E928))*COS(RADIANS(AD918))))</f>
        <v>#DIV/0!</v>
      </c>
      <c r="AE930" t="e">
        <f>IF(DEGREES(ACOS(SIN(RADIANS(G930))*SIN(RADIANS(E928))+COS(RADIANS(G930))*COS(RADIANS(E928))*COS(RADIANS(AE918))))&gt;90,0,$F$4*$F$5/E927^2*(SIN(RADIANS(G930))*SIN(RADIANS(E928))+COS(RADIANS(G930))*COS(RADIANS(E928))*COS(RADIANS(AE918))))</f>
        <v>#DIV/0!</v>
      </c>
      <c r="AF930" t="e">
        <f>IF(DEGREES(ACOS(SIN(RADIANS(G930))*SIN(RADIANS(E928))+COS(RADIANS(G930))*COS(RADIANS(E928))*COS(RADIANS(AF918))))&gt;90,0,$F$4*$F$5/E927^2*(SIN(RADIANS(G930))*SIN(RADIANS(E928))+COS(RADIANS(G930))*COS(RADIANS(E928))*COS(RADIANS(AF918))))</f>
        <v>#DIV/0!</v>
      </c>
      <c r="AG930" t="e">
        <f>IF(DEGREES(ACOS(SIN(RADIANS(G930))*SIN(RADIANS(E928))+COS(RADIANS(G930))*COS(RADIANS(E928))*COS(RADIANS(AG918))))&gt;90,0,$F$4*$F$5/E927^2*(SIN(RADIANS(G930))*SIN(RADIANS(E928))+COS(RADIANS(G930))*COS(RADIANS(E928))*COS(RADIANS(AG918))))</f>
        <v>#DIV/0!</v>
      </c>
      <c r="AH930" t="e">
        <f>IF(DEGREES(ACOS(SIN(RADIANS(G930))*SIN(RADIANS(E928))+COS(RADIANS(G930))*COS(RADIANS(E928))*COS(RADIANS(AH918))))&gt;90,0,$F$4*$F$5/E927^2*(SIN(RADIANS(G930))*SIN(RADIANS(E928))+COS(RADIANS(G930))*COS(RADIANS(E928))*COS(RADIANS(AH918))))</f>
        <v>#DIV/0!</v>
      </c>
      <c r="AI930" t="e">
        <f>IF(DEGREES(ACOS(SIN(RADIANS(G930))*SIN(RADIANS(E928))+COS(RADIANS(G930))*COS(RADIANS(E928))*COS(RADIANS(AI918))))&gt;90,0,$F$4*$F$5/E927^2*(SIN(RADIANS(G930))*SIN(RADIANS(E928))+COS(RADIANS(G930))*COS(RADIANS(E928))*COS(RADIANS(AI918))))</f>
        <v>#DIV/0!</v>
      </c>
      <c r="AJ930" t="e">
        <f>IF(DEGREES(ACOS(SIN(RADIANS(G930))*SIN(RADIANS(E928))+COS(RADIANS(G930))*COS(RADIANS(E928))*COS(RADIANS(AJ918))))&gt;90,0,$F$4*$F$5/E927^2*(SIN(RADIANS(G930))*SIN(RADIANS(E928))+COS(RADIANS(G930))*COS(RADIANS(E928))*COS(RADIANS(AJ918))))</f>
        <v>#DIV/0!</v>
      </c>
      <c r="AK930">
        <f>IF(DEGREES(ACOS(SIN(RADIANS(G930))*SIN(RADIANS(E928))+COS(RADIANS(G930))*COS(RADIANS(E928))*COS(RADIANS(AK918))))&gt;90,0,$F$4*$F$5/E927^2*(SIN(RADIANS(G930))*SIN(RADIANS(E928))+COS(RADIANS(G930))*COS(RADIANS(E928))*COS(RADIANS(AK918))))</f>
        <v>0</v>
      </c>
      <c r="AL930">
        <f>IF(DEGREES(ACOS(SIN(RADIANS(G930))*SIN(RADIANS(E928))+COS(RADIANS(G930))*COS(RADIANS(E928))*COS(RADIANS(AL918))))&gt;90,0,$F$4*$F$5/E927^2*(SIN(RADIANS(G930))*SIN(RADIANS(E928))+COS(RADIANS(G930))*COS(RADIANS(E928))*COS(RADIANS(AL918))))</f>
        <v>0</v>
      </c>
      <c r="AM930">
        <f>IF(DEGREES(ACOS(SIN(RADIANS(G930))*SIN(RADIANS(E928))+COS(RADIANS(G930))*COS(RADIANS(E928))*COS(RADIANS(AM918))))&gt;90,0,$F$4*$F$5/E927^2*(SIN(RADIANS(G930))*SIN(RADIANS(E928))+COS(RADIANS(G930))*COS(RADIANS(E928))*COS(RADIANS(AM918))))</f>
        <v>0</v>
      </c>
      <c r="AN930">
        <f>IF(DEGREES(ACOS(SIN(RADIANS(G930))*SIN(RADIANS(E928))+COS(RADIANS(G930))*COS(RADIANS(E928))*COS(RADIANS(AN918))))&gt;90,0,$F$4*$F$5/E927^2*(SIN(RADIANS(G930))*SIN(RADIANS(E928))+COS(RADIANS(G930))*COS(RADIANS(E928))*COS(RADIANS(AN918))))</f>
        <v>0</v>
      </c>
      <c r="AO930">
        <f>IF(DEGREES(ACOS(SIN(RADIANS(G930))*SIN(RADIANS(E928))+COS(RADIANS(G930))*COS(RADIANS(E928))*COS(RADIANS(AO918))))&gt;90,0,$F$4*$F$5/E927^2*(SIN(RADIANS(G930))*SIN(RADIANS(E928))+COS(RADIANS(G930))*COS(RADIANS(E928))*COS(RADIANS(AO918))))</f>
        <v>0</v>
      </c>
      <c r="AP930">
        <f>IF(DEGREES(ACOS(SIN(RADIANS(G930))*SIN(RADIANS(E928))+COS(RADIANS(G930))*COS(RADIANS(E928))*COS(RADIANS(AP918))))&gt;90,0,$F$4*$F$5/E927^2*(SIN(RADIANS(G930))*SIN(RADIANS(E928))+COS(RADIANS(G930))*COS(RADIANS(E928))*COS(RADIANS(AP918))))</f>
        <v>0</v>
      </c>
      <c r="AQ930">
        <f>IF(DEGREES(ACOS(SIN(RADIANS(G930))*SIN(RADIANS(E928))+COS(RADIANS(G930))*COS(RADIANS(E928))*COS(RADIANS(AQ918))))&gt;90,0,$F$4*$F$5/E927^2*(SIN(RADIANS(G930))*SIN(RADIANS(E928))+COS(RADIANS(G930))*COS(RADIANS(E928))*COS(RADIANS(AQ918))))</f>
        <v>0</v>
      </c>
      <c r="AR930">
        <f>IF(DEGREES(ACOS(SIN(RADIANS(G930))*SIN(RADIANS(E928))+COS(RADIANS(G930))*COS(RADIANS(E928))*COS(RADIANS(AR918))))&gt;90,0,$F$4*$F$5/E927^2*(SIN(RADIANS(G930))*SIN(RADIANS(E928))+COS(RADIANS(G930))*COS(RADIANS(E928))*COS(RADIANS(AR918))))</f>
        <v>0</v>
      </c>
    </row>
    <row r="931" spans="2:44" x14ac:dyDescent="0.5">
      <c r="G931">
        <v>-20</v>
      </c>
      <c r="I931">
        <f>IF(DEGREES(ACOS(SIN(RADIANS(G931))*SIN(RADIANS(E928))+COS(RADIANS(G931))*COS(RADIANS(E928))*COS(RADIANS(I918))))&gt;90,0,$F$4*$F$5/E927^2*(SIN(RADIANS(G931))*SIN(RADIANS(E928))+COS(RADIANS(G931))*COS(RADIANS(E928))*COS(RADIANS(I918))))</f>
        <v>0</v>
      </c>
      <c r="J931">
        <f>IF(DEGREES(ACOS(SIN(RADIANS(G931))*SIN(RADIANS(E928))+COS(RADIANS(G931))*COS(RADIANS(E928))*COS(RADIANS(J918))))&gt;90,0,$F$4*$F$5/E927^2*(SIN(RADIANS(G931))*SIN(RADIANS(E928))+COS(RADIANS(G931))*COS(RADIANS(E928))*COS(RADIANS(J918))))</f>
        <v>0</v>
      </c>
      <c r="K931">
        <f>IF(DEGREES(ACOS(SIN(RADIANS(G931))*SIN(RADIANS(E928))+COS(RADIANS(G931))*COS(RADIANS(E928))*COS(RADIANS(K918))))&gt;90,0,$F$4*$F$5/E927^2*(SIN(RADIANS(G931))*SIN(RADIANS(E928))+COS(RADIANS(G931))*COS(RADIANS(E928))*COS(RADIANS(K918))))</f>
        <v>0</v>
      </c>
      <c r="L931">
        <f>IF(DEGREES(ACOS(SIN(RADIANS(G931))*SIN(RADIANS(E928))+COS(RADIANS(G931))*COS(RADIANS(E928))*COS(RADIANS(L918))))&gt;90,0,$F$4*$F$5/E927^2*(SIN(RADIANS(G931))*SIN(RADIANS(E928))+COS(RADIANS(G931))*COS(RADIANS(E928))*COS(RADIANS(L918))))</f>
        <v>0</v>
      </c>
      <c r="M931">
        <f>IF(DEGREES(ACOS(SIN(RADIANS(G931))*SIN(RADIANS(E928))+COS(RADIANS(G931))*COS(RADIANS(E928))*COS(RADIANS(M918))))&gt;90,0,$F$4*$F$5/E927^2*(SIN(RADIANS(G931))*SIN(RADIANS(E928))+COS(RADIANS(G931))*COS(RADIANS(E928))*COS(RADIANS(M918))))</f>
        <v>0</v>
      </c>
      <c r="N931">
        <f>IF(DEGREES(ACOS(SIN(RADIANS(G931))*SIN(RADIANS(E928))+COS(RADIANS(G931))*COS(RADIANS(E928))*COS(RADIANS(N918))))&gt;90,0,$F$4*$F$5/E927^2*(SIN(RADIANS(G931))*SIN(RADIANS(E928))+COS(RADIANS(G931))*COS(RADIANS(E928))*COS(RADIANS(N918))))</f>
        <v>0</v>
      </c>
      <c r="O931">
        <f>IF(DEGREES(ACOS(SIN(RADIANS(G931))*SIN(RADIANS(E928))+COS(RADIANS(G931))*COS(RADIANS(E928))*COS(RADIANS(O918))))&gt;90,0,$F$4*$F$5/E927^2*(SIN(RADIANS(G931))*SIN(RADIANS(E928))+COS(RADIANS(G931))*COS(RADIANS(E928))*COS(RADIANS(O918))))</f>
        <v>0</v>
      </c>
      <c r="P931">
        <f>IF(DEGREES(ACOS(SIN(RADIANS(G931))*SIN(RADIANS(E928))+COS(RADIANS(G931))*COS(RADIANS(E928))*COS(RADIANS(P918))))&gt;90,0,$F$4*$F$5/E927^2*(SIN(RADIANS(G931))*SIN(RADIANS(E928))+COS(RADIANS(G931))*COS(RADIANS(E928))*COS(RADIANS(P918))))</f>
        <v>0</v>
      </c>
      <c r="Q931">
        <f>IF(DEGREES(ACOS(SIN(RADIANS(G931))*SIN(RADIANS(E928))+COS(RADIANS(G931))*COS(RADIANS(E928))*COS(RADIANS(Q918))))&gt;90,0,$F$4*$F$5/E927^2*(SIN(RADIANS(G931))*SIN(RADIANS(E928))+COS(RADIANS(G931))*COS(RADIANS(E928))*COS(RADIANS(Q918))))</f>
        <v>0</v>
      </c>
      <c r="R931" t="e">
        <f>IF(DEGREES(ACOS(SIN(RADIANS(G931))*SIN(RADIANS(E928))+COS(RADIANS(G931))*COS(RADIANS(E928))*COS(RADIANS(R918))))&gt;90,0,$F$4*$F$5/E927^2*(SIN(RADIANS(G931))*SIN(RADIANS(E928))+COS(RADIANS(G931))*COS(RADIANS(E928))*COS(RADIANS(R918))))</f>
        <v>#DIV/0!</v>
      </c>
      <c r="S931" t="e">
        <f>IF(DEGREES(ACOS(SIN(RADIANS(G931))*SIN(RADIANS(E928))+COS(RADIANS(G931))*COS(RADIANS(E928))*COS(RADIANS(S918))))&gt;90,0,$F$4*$F$5/E927^2*(SIN(RADIANS(G931))*SIN(RADIANS(E928))+COS(RADIANS(G931))*COS(RADIANS(E928))*COS(RADIANS(S918))))</f>
        <v>#DIV/0!</v>
      </c>
      <c r="T931" t="e">
        <f>IF(DEGREES(ACOS(SIN(RADIANS(G931))*SIN(RADIANS(E928))+COS(RADIANS(G931))*COS(RADIANS(E928))*COS(RADIANS(T918))))&gt;90,0,$F$4*$F$5/E927^2*(SIN(RADIANS(G931))*SIN(RADIANS(E928))+COS(RADIANS(G931))*COS(RADIANS(E928))*COS(RADIANS(T918))))</f>
        <v>#DIV/0!</v>
      </c>
      <c r="U931" t="e">
        <f>IF(DEGREES(ACOS(SIN(RADIANS(G931))*SIN(RADIANS(E928))+COS(RADIANS(G931))*COS(RADIANS(E928))*COS(RADIANS(U918))))&gt;90,0,$F$4*$F$5/E927^2*(SIN(RADIANS(G931))*SIN(RADIANS(E928))+COS(RADIANS(G931))*COS(RADIANS(E928))*COS(RADIANS(U918))))</f>
        <v>#DIV/0!</v>
      </c>
      <c r="V931" t="e">
        <f>IF(DEGREES(ACOS(SIN(RADIANS(G931))*SIN(RADIANS(E928))+COS(RADIANS(G931))*COS(RADIANS(E928))*COS(RADIANS(V918))))&gt;90,0,$F$4*$F$5/E927^2*(SIN(RADIANS(G931))*SIN(RADIANS(E928))+COS(RADIANS(G931))*COS(RADIANS(E928))*COS(RADIANS(V918))))</f>
        <v>#DIV/0!</v>
      </c>
      <c r="W931" t="e">
        <f>IF(DEGREES(ACOS(SIN(RADIANS(G931))*SIN(RADIANS(E928))+COS(RADIANS(G931))*COS(RADIANS(E928))*COS(RADIANS(W918))))&gt;90,0,$F$4*$F$5/E927^2*(SIN(RADIANS(G931))*SIN(RADIANS(E928))+COS(RADIANS(G931))*COS(RADIANS(E928))*COS(RADIANS(W918))))</f>
        <v>#DIV/0!</v>
      </c>
      <c r="X931" t="e">
        <f>IF(DEGREES(ACOS(SIN(RADIANS(G931))*SIN(RADIANS(E928))+COS(RADIANS(G931))*COS(RADIANS(E928))*COS(RADIANS(X918))))&gt;90,0,$F$4*$F$5/E927^2*(SIN(RADIANS(G931))*SIN(RADIANS(E928))+COS(RADIANS(G931))*COS(RADIANS(E928))*COS(RADIANS(X918))))</f>
        <v>#DIV/0!</v>
      </c>
      <c r="Y931" t="e">
        <f>IF(DEGREES(ACOS(SIN(RADIANS(G931))*SIN(RADIANS(E928))+COS(RADIANS(G931))*COS(RADIANS(E928))*COS(RADIANS(Y918))))&gt;90,0,$F$4*$F$5/E927^2*(SIN(RADIANS(G931))*SIN(RADIANS(E928))+COS(RADIANS(G931))*COS(RADIANS(E928))*COS(RADIANS(Y918))))</f>
        <v>#DIV/0!</v>
      </c>
      <c r="Z931" t="e">
        <f>IF(DEGREES(ACOS(SIN(RADIANS(G931))*SIN(RADIANS(E928))+COS(RADIANS(G931))*COS(RADIANS(E928))*COS(RADIANS(Z918))))&gt;90,0,$F$4*$F$5/E927^2*(SIN(RADIANS(G931))*SIN(RADIANS(E928))+COS(RADIANS(G931))*COS(RADIANS(E928))*COS(RADIANS(Z918))))</f>
        <v>#DIV/0!</v>
      </c>
      <c r="AA931" t="e">
        <f>IF(DEGREES(ACOS(SIN(RADIANS(G931))*SIN(RADIANS(E928))+COS(RADIANS(G931))*COS(RADIANS(E928))*COS(RADIANS(AA918))))&gt;90,0,$F$4*$F$5/E927^2*(SIN(RADIANS(G931))*SIN(RADIANS(E928))+COS(RADIANS(G931))*COS(RADIANS(E928))*COS(RADIANS(AA918))))</f>
        <v>#DIV/0!</v>
      </c>
      <c r="AB931" t="e">
        <f>IF(DEGREES(ACOS(SIN(RADIANS(G931))*SIN(RADIANS(E928))+COS(RADIANS(G931))*COS(RADIANS(E928))*COS(RADIANS(AB918))))&gt;90,0,$F$4*$F$5/E927^2*(SIN(RADIANS(G931))*SIN(RADIANS(E928))+COS(RADIANS(G931))*COS(RADIANS(E928))*COS(RADIANS(AB918))))</f>
        <v>#DIV/0!</v>
      </c>
      <c r="AC931" t="e">
        <f>IF(DEGREES(ACOS(SIN(RADIANS(G931))*SIN(RADIANS(E928))+COS(RADIANS(G931))*COS(RADIANS(E928))*COS(RADIANS(AC918))))&gt;90,0,$F$4*$F$5/E927^2*(SIN(RADIANS(G931))*SIN(RADIANS(E928))+COS(RADIANS(G931))*COS(RADIANS(E928))*COS(RADIANS(AC918))))</f>
        <v>#DIV/0!</v>
      </c>
      <c r="AD931" t="e">
        <f>IF(DEGREES(ACOS(SIN(RADIANS(G931))*SIN(RADIANS(E928))+COS(RADIANS(G931))*COS(RADIANS(E928))*COS(RADIANS(AD918))))&gt;90,0,$F$4*$F$5/E927^2*(SIN(RADIANS(G931))*SIN(RADIANS(E928))+COS(RADIANS(G931))*COS(RADIANS(E928))*COS(RADIANS(AD918))))</f>
        <v>#DIV/0!</v>
      </c>
      <c r="AE931" t="e">
        <f>IF(DEGREES(ACOS(SIN(RADIANS(G931))*SIN(RADIANS(E928))+COS(RADIANS(G931))*COS(RADIANS(E928))*COS(RADIANS(AE918))))&gt;90,0,$F$4*$F$5/E927^2*(SIN(RADIANS(G931))*SIN(RADIANS(E928))+COS(RADIANS(G931))*COS(RADIANS(E928))*COS(RADIANS(AE918))))</f>
        <v>#DIV/0!</v>
      </c>
      <c r="AF931" t="e">
        <f>IF(DEGREES(ACOS(SIN(RADIANS(G931))*SIN(RADIANS(E928))+COS(RADIANS(G931))*COS(RADIANS(E928))*COS(RADIANS(AF918))))&gt;90,0,$F$4*$F$5/E927^2*(SIN(RADIANS(G931))*SIN(RADIANS(E928))+COS(RADIANS(G931))*COS(RADIANS(E928))*COS(RADIANS(AF918))))</f>
        <v>#DIV/0!</v>
      </c>
      <c r="AG931" t="e">
        <f>IF(DEGREES(ACOS(SIN(RADIANS(G931))*SIN(RADIANS(E928))+COS(RADIANS(G931))*COS(RADIANS(E928))*COS(RADIANS(AG918))))&gt;90,0,$F$4*$F$5/E927^2*(SIN(RADIANS(G931))*SIN(RADIANS(E928))+COS(RADIANS(G931))*COS(RADIANS(E928))*COS(RADIANS(AG918))))</f>
        <v>#DIV/0!</v>
      </c>
      <c r="AH931" t="e">
        <f>IF(DEGREES(ACOS(SIN(RADIANS(G931))*SIN(RADIANS(E928))+COS(RADIANS(G931))*COS(RADIANS(E928))*COS(RADIANS(AH918))))&gt;90,0,$F$4*$F$5/E927^2*(SIN(RADIANS(G931))*SIN(RADIANS(E928))+COS(RADIANS(G931))*COS(RADIANS(E928))*COS(RADIANS(AH918))))</f>
        <v>#DIV/0!</v>
      </c>
      <c r="AI931" t="e">
        <f>IF(DEGREES(ACOS(SIN(RADIANS(G931))*SIN(RADIANS(E928))+COS(RADIANS(G931))*COS(RADIANS(E928))*COS(RADIANS(AI918))))&gt;90,0,$F$4*$F$5/E927^2*(SIN(RADIANS(G931))*SIN(RADIANS(E928))+COS(RADIANS(G931))*COS(RADIANS(E928))*COS(RADIANS(AI918))))</f>
        <v>#DIV/0!</v>
      </c>
      <c r="AJ931" t="e">
        <f>IF(DEGREES(ACOS(SIN(RADIANS(G931))*SIN(RADIANS(E928))+COS(RADIANS(G931))*COS(RADIANS(E928))*COS(RADIANS(AJ918))))&gt;90,0,$F$4*$F$5/E927^2*(SIN(RADIANS(G931))*SIN(RADIANS(E928))+COS(RADIANS(G931))*COS(RADIANS(E928))*COS(RADIANS(AJ918))))</f>
        <v>#DIV/0!</v>
      </c>
      <c r="AK931">
        <f>IF(DEGREES(ACOS(SIN(RADIANS(G931))*SIN(RADIANS(E928))+COS(RADIANS(G931))*COS(RADIANS(E928))*COS(RADIANS(AK918))))&gt;90,0,$F$4*$F$5/E927^2*(SIN(RADIANS(G931))*SIN(RADIANS(E928))+COS(RADIANS(G931))*COS(RADIANS(E928))*COS(RADIANS(AK918))))</f>
        <v>0</v>
      </c>
      <c r="AL931">
        <f>IF(DEGREES(ACOS(SIN(RADIANS(G931))*SIN(RADIANS(E928))+COS(RADIANS(G931))*COS(RADIANS(E928))*COS(RADIANS(AL918))))&gt;90,0,$F$4*$F$5/E927^2*(SIN(RADIANS(G931))*SIN(RADIANS(E928))+COS(RADIANS(G931))*COS(RADIANS(E928))*COS(RADIANS(AL918))))</f>
        <v>0</v>
      </c>
      <c r="AM931">
        <f>IF(DEGREES(ACOS(SIN(RADIANS(G931))*SIN(RADIANS(E928))+COS(RADIANS(G931))*COS(RADIANS(E928))*COS(RADIANS(AM918))))&gt;90,0,$F$4*$F$5/E927^2*(SIN(RADIANS(G931))*SIN(RADIANS(E928))+COS(RADIANS(G931))*COS(RADIANS(E928))*COS(RADIANS(AM918))))</f>
        <v>0</v>
      </c>
      <c r="AN931">
        <f>IF(DEGREES(ACOS(SIN(RADIANS(G931))*SIN(RADIANS(E928))+COS(RADIANS(G931))*COS(RADIANS(E928))*COS(RADIANS(AN918))))&gt;90,0,$F$4*$F$5/E927^2*(SIN(RADIANS(G931))*SIN(RADIANS(E928))+COS(RADIANS(G931))*COS(RADIANS(E928))*COS(RADIANS(AN918))))</f>
        <v>0</v>
      </c>
      <c r="AO931">
        <f>IF(DEGREES(ACOS(SIN(RADIANS(G931))*SIN(RADIANS(E928))+COS(RADIANS(G931))*COS(RADIANS(E928))*COS(RADIANS(AO918))))&gt;90,0,$F$4*$F$5/E927^2*(SIN(RADIANS(G931))*SIN(RADIANS(E928))+COS(RADIANS(G931))*COS(RADIANS(E928))*COS(RADIANS(AO918))))</f>
        <v>0</v>
      </c>
      <c r="AP931">
        <f>IF(DEGREES(ACOS(SIN(RADIANS(G931))*SIN(RADIANS(E928))+COS(RADIANS(G931))*COS(RADIANS(E928))*COS(RADIANS(AP918))))&gt;90,0,$F$4*$F$5/E927^2*(SIN(RADIANS(G931))*SIN(RADIANS(E928))+COS(RADIANS(G931))*COS(RADIANS(E928))*COS(RADIANS(AP918))))</f>
        <v>0</v>
      </c>
      <c r="AQ931">
        <f>IF(DEGREES(ACOS(SIN(RADIANS(G931))*SIN(RADIANS(E928))+COS(RADIANS(G931))*COS(RADIANS(E928))*COS(RADIANS(AQ918))))&gt;90,0,$F$4*$F$5/E927^2*(SIN(RADIANS(G931))*SIN(RADIANS(E928))+COS(RADIANS(G931))*COS(RADIANS(E928))*COS(RADIANS(AQ918))))</f>
        <v>0</v>
      </c>
      <c r="AR931">
        <f>IF(DEGREES(ACOS(SIN(RADIANS(G931))*SIN(RADIANS(E928))+COS(RADIANS(G931))*COS(RADIANS(E928))*COS(RADIANS(AR918))))&gt;90,0,$F$4*$F$5/E927^2*(SIN(RADIANS(G931))*SIN(RADIANS(E928))+COS(RADIANS(G931))*COS(RADIANS(E928))*COS(RADIANS(AR918))))</f>
        <v>0</v>
      </c>
    </row>
    <row r="932" spans="2:44" x14ac:dyDescent="0.5">
      <c r="G932">
        <v>-30</v>
      </c>
      <c r="I932">
        <f>IF(DEGREES(ACOS(SIN(RADIANS(G932))*SIN(RADIANS(E928))+COS(RADIANS(G932))*COS(RADIANS(E928))*COS(RADIANS(I918))))&gt;90,0,$F$4*$F$5/E927^2*(SIN(RADIANS(G932))*SIN(RADIANS(E928))+COS(RADIANS(G932))*COS(RADIANS(E928))*COS(RADIANS(I918))))</f>
        <v>0</v>
      </c>
      <c r="J932">
        <f>IF(DEGREES(ACOS(SIN(RADIANS(G932))*SIN(RADIANS(E928))+COS(RADIANS(G932))*COS(RADIANS(E928))*COS(RADIANS(J918))))&gt;90,0,$F$4*$F$5/E927^2*(SIN(RADIANS(G932))*SIN(RADIANS(E928))+COS(RADIANS(G932))*COS(RADIANS(E928))*COS(RADIANS(J918))))</f>
        <v>0</v>
      </c>
      <c r="K932">
        <f>IF(DEGREES(ACOS(SIN(RADIANS(G932))*SIN(RADIANS(E928))+COS(RADIANS(G932))*COS(RADIANS(E928))*COS(RADIANS(K918))))&gt;90,0,$F$4*$F$5/E927^2*(SIN(RADIANS(G932))*SIN(RADIANS(E928))+COS(RADIANS(G932))*COS(RADIANS(E928))*COS(RADIANS(K918))))</f>
        <v>0</v>
      </c>
      <c r="L932">
        <f>IF(DEGREES(ACOS(SIN(RADIANS(G932))*SIN(RADIANS(E928))+COS(RADIANS(G932))*COS(RADIANS(E928))*COS(RADIANS(L918))))&gt;90,0,$F$4*$F$5/E927^2*(SIN(RADIANS(G932))*SIN(RADIANS(E928))+COS(RADIANS(G932))*COS(RADIANS(E928))*COS(RADIANS(L918))))</f>
        <v>0</v>
      </c>
      <c r="M932">
        <f>IF(DEGREES(ACOS(SIN(RADIANS(G932))*SIN(RADIANS(E928))+COS(RADIANS(G932))*COS(RADIANS(E928))*COS(RADIANS(M918))))&gt;90,0,$F$4*$F$5/E927^2*(SIN(RADIANS(G932))*SIN(RADIANS(E928))+COS(RADIANS(G932))*COS(RADIANS(E928))*COS(RADIANS(M918))))</f>
        <v>0</v>
      </c>
      <c r="N932">
        <f>IF(DEGREES(ACOS(SIN(RADIANS(G932))*SIN(RADIANS(E928))+COS(RADIANS(G932))*COS(RADIANS(E928))*COS(RADIANS(N918))))&gt;90,0,$F$4*$F$5/E927^2*(SIN(RADIANS(G932))*SIN(RADIANS(E928))+COS(RADIANS(G932))*COS(RADIANS(E928))*COS(RADIANS(N918))))</f>
        <v>0</v>
      </c>
      <c r="O932">
        <f>IF(DEGREES(ACOS(SIN(RADIANS(G932))*SIN(RADIANS(E928))+COS(RADIANS(G932))*COS(RADIANS(E928))*COS(RADIANS(O918))))&gt;90,0,$F$4*$F$5/E927^2*(SIN(RADIANS(G932))*SIN(RADIANS(E928))+COS(RADIANS(G932))*COS(RADIANS(E928))*COS(RADIANS(O918))))</f>
        <v>0</v>
      </c>
      <c r="P932">
        <f>IF(DEGREES(ACOS(SIN(RADIANS(G932))*SIN(RADIANS(E928))+COS(RADIANS(G932))*COS(RADIANS(E928))*COS(RADIANS(P918))))&gt;90,0,$F$4*$F$5/E927^2*(SIN(RADIANS(G932))*SIN(RADIANS(E928))+COS(RADIANS(G932))*COS(RADIANS(E928))*COS(RADIANS(P918))))</f>
        <v>0</v>
      </c>
      <c r="Q932">
        <f>IF(DEGREES(ACOS(SIN(RADIANS(G932))*SIN(RADIANS(E928))+COS(RADIANS(G932))*COS(RADIANS(E928))*COS(RADIANS(Q918))))&gt;90,0,$F$4*$F$5/E927^2*(SIN(RADIANS(G932))*SIN(RADIANS(E928))+COS(RADIANS(G932))*COS(RADIANS(E928))*COS(RADIANS(Q918))))</f>
        <v>0</v>
      </c>
      <c r="R932" t="e">
        <f>IF(DEGREES(ACOS(SIN(RADIANS(G932))*SIN(RADIANS(E928))+COS(RADIANS(G932))*COS(RADIANS(E928))*COS(RADIANS(R918))))&gt;90,0,$F$4*$F$5/E927^2*(SIN(RADIANS(G932))*SIN(RADIANS(E928))+COS(RADIANS(G932))*COS(RADIANS(E928))*COS(RADIANS(R918))))</f>
        <v>#DIV/0!</v>
      </c>
      <c r="S932" t="e">
        <f>IF(DEGREES(ACOS(SIN(RADIANS(G932))*SIN(RADIANS(E928))+COS(RADIANS(G932))*COS(RADIANS(E928))*COS(RADIANS(S918))))&gt;90,0,$F$4*$F$5/E927^2*(SIN(RADIANS(G932))*SIN(RADIANS(E928))+COS(RADIANS(G932))*COS(RADIANS(E928))*COS(RADIANS(S918))))</f>
        <v>#DIV/0!</v>
      </c>
      <c r="T932" t="e">
        <f>IF(DEGREES(ACOS(SIN(RADIANS(G932))*SIN(RADIANS(E928))+COS(RADIANS(G932))*COS(RADIANS(E928))*COS(RADIANS(T918))))&gt;90,0,$F$4*$F$5/E927^2*(SIN(RADIANS(G932))*SIN(RADIANS(E928))+COS(RADIANS(G932))*COS(RADIANS(E928))*COS(RADIANS(T918))))</f>
        <v>#DIV/0!</v>
      </c>
      <c r="U932" t="e">
        <f>IF(DEGREES(ACOS(SIN(RADIANS(G932))*SIN(RADIANS(E928))+COS(RADIANS(G932))*COS(RADIANS(E928))*COS(RADIANS(U918))))&gt;90,0,$F$4*$F$5/E927^2*(SIN(RADIANS(G932))*SIN(RADIANS(E928))+COS(RADIANS(G932))*COS(RADIANS(E928))*COS(RADIANS(U918))))</f>
        <v>#DIV/0!</v>
      </c>
      <c r="V932" t="e">
        <f>IF(DEGREES(ACOS(SIN(RADIANS(G932))*SIN(RADIANS(E928))+COS(RADIANS(G932))*COS(RADIANS(E928))*COS(RADIANS(V918))))&gt;90,0,$F$4*$F$5/E927^2*(SIN(RADIANS(G932))*SIN(RADIANS(E928))+COS(RADIANS(G932))*COS(RADIANS(E928))*COS(RADIANS(V918))))</f>
        <v>#DIV/0!</v>
      </c>
      <c r="W932" t="e">
        <f>IF(DEGREES(ACOS(SIN(RADIANS(G932))*SIN(RADIANS(E928))+COS(RADIANS(G932))*COS(RADIANS(E928))*COS(RADIANS(W918))))&gt;90,0,$F$4*$F$5/E927^2*(SIN(RADIANS(G932))*SIN(RADIANS(E928))+COS(RADIANS(G932))*COS(RADIANS(E928))*COS(RADIANS(W918))))</f>
        <v>#DIV/0!</v>
      </c>
      <c r="X932" t="e">
        <f>IF(DEGREES(ACOS(SIN(RADIANS(G932))*SIN(RADIANS(E928))+COS(RADIANS(G932))*COS(RADIANS(E928))*COS(RADIANS(X918))))&gt;90,0,$F$4*$F$5/E927^2*(SIN(RADIANS(G932))*SIN(RADIANS(E928))+COS(RADIANS(G932))*COS(RADIANS(E928))*COS(RADIANS(X918))))</f>
        <v>#DIV/0!</v>
      </c>
      <c r="Y932" t="e">
        <f>IF(DEGREES(ACOS(SIN(RADIANS(G932))*SIN(RADIANS(E928))+COS(RADIANS(G932))*COS(RADIANS(E928))*COS(RADIANS(Y918))))&gt;90,0,$F$4*$F$5/E927^2*(SIN(RADIANS(G932))*SIN(RADIANS(E928))+COS(RADIANS(G932))*COS(RADIANS(E928))*COS(RADIANS(Y918))))</f>
        <v>#DIV/0!</v>
      </c>
      <c r="Z932" t="e">
        <f>IF(DEGREES(ACOS(SIN(RADIANS(G932))*SIN(RADIANS(E928))+COS(RADIANS(G932))*COS(RADIANS(E928))*COS(RADIANS(Z918))))&gt;90,0,$F$4*$F$5/E927^2*(SIN(RADIANS(G932))*SIN(RADIANS(E928))+COS(RADIANS(G932))*COS(RADIANS(E928))*COS(RADIANS(Z918))))</f>
        <v>#DIV/0!</v>
      </c>
      <c r="AA932" t="e">
        <f>IF(DEGREES(ACOS(SIN(RADIANS(G932))*SIN(RADIANS(E928))+COS(RADIANS(G932))*COS(RADIANS(E928))*COS(RADIANS(AA918))))&gt;90,0,$F$4*$F$5/E927^2*(SIN(RADIANS(G932))*SIN(RADIANS(E928))+COS(RADIANS(G932))*COS(RADIANS(E928))*COS(RADIANS(AA918))))</f>
        <v>#DIV/0!</v>
      </c>
      <c r="AB932" t="e">
        <f>IF(DEGREES(ACOS(SIN(RADIANS(G932))*SIN(RADIANS(E928))+COS(RADIANS(G932))*COS(RADIANS(E928))*COS(RADIANS(AB918))))&gt;90,0,$F$4*$F$5/E927^2*(SIN(RADIANS(G932))*SIN(RADIANS(E928))+COS(RADIANS(G932))*COS(RADIANS(E928))*COS(RADIANS(AB918))))</f>
        <v>#DIV/0!</v>
      </c>
      <c r="AC932" t="e">
        <f>IF(DEGREES(ACOS(SIN(RADIANS(G932))*SIN(RADIANS(E928))+COS(RADIANS(G932))*COS(RADIANS(E928))*COS(RADIANS(AC918))))&gt;90,0,$F$4*$F$5/E927^2*(SIN(RADIANS(G932))*SIN(RADIANS(E928))+COS(RADIANS(G932))*COS(RADIANS(E928))*COS(RADIANS(AC918))))</f>
        <v>#DIV/0!</v>
      </c>
      <c r="AD932" t="e">
        <f>IF(DEGREES(ACOS(SIN(RADIANS(G932))*SIN(RADIANS(E928))+COS(RADIANS(G932))*COS(RADIANS(E928))*COS(RADIANS(AD918))))&gt;90,0,$F$4*$F$5/E927^2*(SIN(RADIANS(G932))*SIN(RADIANS(E928))+COS(RADIANS(G932))*COS(RADIANS(E928))*COS(RADIANS(AD918))))</f>
        <v>#DIV/0!</v>
      </c>
      <c r="AE932" t="e">
        <f>IF(DEGREES(ACOS(SIN(RADIANS(G932))*SIN(RADIANS(E928))+COS(RADIANS(G932))*COS(RADIANS(E928))*COS(RADIANS(AE918))))&gt;90,0,$F$4*$F$5/E927^2*(SIN(RADIANS(G932))*SIN(RADIANS(E928))+COS(RADIANS(G932))*COS(RADIANS(E928))*COS(RADIANS(AE918))))</f>
        <v>#DIV/0!</v>
      </c>
      <c r="AF932" t="e">
        <f>IF(DEGREES(ACOS(SIN(RADIANS(G932))*SIN(RADIANS(E928))+COS(RADIANS(G932))*COS(RADIANS(E928))*COS(RADIANS(AF918))))&gt;90,0,$F$4*$F$5/E927^2*(SIN(RADIANS(G932))*SIN(RADIANS(E928))+COS(RADIANS(G932))*COS(RADIANS(E928))*COS(RADIANS(AF918))))</f>
        <v>#DIV/0!</v>
      </c>
      <c r="AG932" t="e">
        <f>IF(DEGREES(ACOS(SIN(RADIANS(G932))*SIN(RADIANS(E928))+COS(RADIANS(G932))*COS(RADIANS(E928))*COS(RADIANS(AG918))))&gt;90,0,$F$4*$F$5/E927^2*(SIN(RADIANS(G932))*SIN(RADIANS(E928))+COS(RADIANS(G932))*COS(RADIANS(E928))*COS(RADIANS(AG918))))</f>
        <v>#DIV/0!</v>
      </c>
      <c r="AH932" t="e">
        <f>IF(DEGREES(ACOS(SIN(RADIANS(G932))*SIN(RADIANS(E928))+COS(RADIANS(G932))*COS(RADIANS(E928))*COS(RADIANS(AH918))))&gt;90,0,$F$4*$F$5/E927^2*(SIN(RADIANS(G932))*SIN(RADIANS(E928))+COS(RADIANS(G932))*COS(RADIANS(E928))*COS(RADIANS(AH918))))</f>
        <v>#DIV/0!</v>
      </c>
      <c r="AI932" t="e">
        <f>IF(DEGREES(ACOS(SIN(RADIANS(G932))*SIN(RADIANS(E928))+COS(RADIANS(G932))*COS(RADIANS(E928))*COS(RADIANS(AI918))))&gt;90,0,$F$4*$F$5/E927^2*(SIN(RADIANS(G932))*SIN(RADIANS(E928))+COS(RADIANS(G932))*COS(RADIANS(E928))*COS(RADIANS(AI918))))</f>
        <v>#DIV/0!</v>
      </c>
      <c r="AJ932" t="e">
        <f>IF(DEGREES(ACOS(SIN(RADIANS(G932))*SIN(RADIANS(E928))+COS(RADIANS(G932))*COS(RADIANS(E928))*COS(RADIANS(AJ918))))&gt;90,0,$F$4*$F$5/E927^2*(SIN(RADIANS(G932))*SIN(RADIANS(E928))+COS(RADIANS(G932))*COS(RADIANS(E928))*COS(RADIANS(AJ918))))</f>
        <v>#DIV/0!</v>
      </c>
      <c r="AK932">
        <f>IF(DEGREES(ACOS(SIN(RADIANS(G932))*SIN(RADIANS(E928))+COS(RADIANS(G932))*COS(RADIANS(E928))*COS(RADIANS(AK918))))&gt;90,0,$F$4*$F$5/E927^2*(SIN(RADIANS(G932))*SIN(RADIANS(E928))+COS(RADIANS(G932))*COS(RADIANS(E928))*COS(RADIANS(AK918))))</f>
        <v>0</v>
      </c>
      <c r="AL932">
        <f>IF(DEGREES(ACOS(SIN(RADIANS(G932))*SIN(RADIANS(E928))+COS(RADIANS(G932))*COS(RADIANS(E928))*COS(RADIANS(AL918))))&gt;90,0,$F$4*$F$5/E927^2*(SIN(RADIANS(G932))*SIN(RADIANS(E928))+COS(RADIANS(G932))*COS(RADIANS(E928))*COS(RADIANS(AL918))))</f>
        <v>0</v>
      </c>
      <c r="AM932">
        <f>IF(DEGREES(ACOS(SIN(RADIANS(G932))*SIN(RADIANS(E928))+COS(RADIANS(G932))*COS(RADIANS(E928))*COS(RADIANS(AM918))))&gt;90,0,$F$4*$F$5/E927^2*(SIN(RADIANS(G932))*SIN(RADIANS(E928))+COS(RADIANS(G932))*COS(RADIANS(E928))*COS(RADIANS(AM918))))</f>
        <v>0</v>
      </c>
      <c r="AN932">
        <f>IF(DEGREES(ACOS(SIN(RADIANS(G932))*SIN(RADIANS(E928))+COS(RADIANS(G932))*COS(RADIANS(E928))*COS(RADIANS(AN918))))&gt;90,0,$F$4*$F$5/E927^2*(SIN(RADIANS(G932))*SIN(RADIANS(E928))+COS(RADIANS(G932))*COS(RADIANS(E928))*COS(RADIANS(AN918))))</f>
        <v>0</v>
      </c>
      <c r="AO932">
        <f>IF(DEGREES(ACOS(SIN(RADIANS(G932))*SIN(RADIANS(E928))+COS(RADIANS(G932))*COS(RADIANS(E928))*COS(RADIANS(AO918))))&gt;90,0,$F$4*$F$5/E927^2*(SIN(RADIANS(G932))*SIN(RADIANS(E928))+COS(RADIANS(G932))*COS(RADIANS(E928))*COS(RADIANS(AO918))))</f>
        <v>0</v>
      </c>
      <c r="AP932">
        <f>IF(DEGREES(ACOS(SIN(RADIANS(G932))*SIN(RADIANS(E928))+COS(RADIANS(G932))*COS(RADIANS(E928))*COS(RADIANS(AP918))))&gt;90,0,$F$4*$F$5/E927^2*(SIN(RADIANS(G932))*SIN(RADIANS(E928))+COS(RADIANS(G932))*COS(RADIANS(E928))*COS(RADIANS(AP918))))</f>
        <v>0</v>
      </c>
      <c r="AQ932">
        <f>IF(DEGREES(ACOS(SIN(RADIANS(G932))*SIN(RADIANS(E928))+COS(RADIANS(G932))*COS(RADIANS(E928))*COS(RADIANS(AQ918))))&gt;90,0,$F$4*$F$5/E927^2*(SIN(RADIANS(G932))*SIN(RADIANS(E928))+COS(RADIANS(G932))*COS(RADIANS(E928))*COS(RADIANS(AQ918))))</f>
        <v>0</v>
      </c>
      <c r="AR932">
        <f>IF(DEGREES(ACOS(SIN(RADIANS(G932))*SIN(RADIANS(E928))+COS(RADIANS(G932))*COS(RADIANS(E928))*COS(RADIANS(AR918))))&gt;90,0,$F$4*$F$5/E927^2*(SIN(RADIANS(G932))*SIN(RADIANS(E928))+COS(RADIANS(G932))*COS(RADIANS(E928))*COS(RADIANS(AR918))))</f>
        <v>0</v>
      </c>
    </row>
    <row r="933" spans="2:44" x14ac:dyDescent="0.5">
      <c r="G933">
        <v>-40</v>
      </c>
      <c r="I933">
        <f>IF(DEGREES(ACOS(SIN(RADIANS(G933))*SIN(RADIANS(E928))+COS(RADIANS(G933))*COS(RADIANS(E928))*COS(RADIANS(I918))))&gt;90,0,$F$4*$F$5/E927^2*(SIN(RADIANS(G933))*SIN(RADIANS(E928))+COS(RADIANS(G933))*COS(RADIANS(E928))*COS(RADIANS(I918))))</f>
        <v>0</v>
      </c>
      <c r="J933">
        <f>IF(DEGREES(ACOS(SIN(RADIANS(G933))*SIN(RADIANS(E928))+COS(RADIANS(G933))*COS(RADIANS(E928))*COS(RADIANS(J918))))&gt;90,0,$F$4*$F$5/E927^2*(SIN(RADIANS(G933))*SIN(RADIANS(E928))+COS(RADIANS(G933))*COS(RADIANS(E928))*COS(RADIANS(J918))))</f>
        <v>0</v>
      </c>
      <c r="K933">
        <f>IF(DEGREES(ACOS(SIN(RADIANS(G933))*SIN(RADIANS(E928))+COS(RADIANS(G933))*COS(RADIANS(E928))*COS(RADIANS(K918))))&gt;90,0,$F$4*$F$5/E927^2*(SIN(RADIANS(G933))*SIN(RADIANS(E928))+COS(RADIANS(G933))*COS(RADIANS(E928))*COS(RADIANS(K918))))</f>
        <v>0</v>
      </c>
      <c r="L933">
        <f>IF(DEGREES(ACOS(SIN(RADIANS(G933))*SIN(RADIANS(E928))+COS(RADIANS(G933))*COS(RADIANS(E928))*COS(RADIANS(L918))))&gt;90,0,$F$4*$F$5/E927^2*(SIN(RADIANS(G933))*SIN(RADIANS(E928))+COS(RADIANS(G933))*COS(RADIANS(E928))*COS(RADIANS(L918))))</f>
        <v>0</v>
      </c>
      <c r="M933">
        <f>IF(DEGREES(ACOS(SIN(RADIANS(G933))*SIN(RADIANS(E928))+COS(RADIANS(G933))*COS(RADIANS(E928))*COS(RADIANS(M918))))&gt;90,0,$F$4*$F$5/E927^2*(SIN(RADIANS(G933))*SIN(RADIANS(E928))+COS(RADIANS(G933))*COS(RADIANS(E928))*COS(RADIANS(M918))))</f>
        <v>0</v>
      </c>
      <c r="N933">
        <f>IF(DEGREES(ACOS(SIN(RADIANS(G933))*SIN(RADIANS(E928))+COS(RADIANS(G933))*COS(RADIANS(E928))*COS(RADIANS(N918))))&gt;90,0,$F$4*$F$5/E927^2*(SIN(RADIANS(G933))*SIN(RADIANS(E928))+COS(RADIANS(G933))*COS(RADIANS(E928))*COS(RADIANS(N918))))</f>
        <v>0</v>
      </c>
      <c r="O933">
        <f>IF(DEGREES(ACOS(SIN(RADIANS(G933))*SIN(RADIANS(E928))+COS(RADIANS(G933))*COS(RADIANS(E928))*COS(RADIANS(O918))))&gt;90,0,$F$4*$F$5/E927^2*(SIN(RADIANS(G933))*SIN(RADIANS(E928))+COS(RADIANS(G933))*COS(RADIANS(E928))*COS(RADIANS(O918))))</f>
        <v>0</v>
      </c>
      <c r="P933">
        <f>IF(DEGREES(ACOS(SIN(RADIANS(G933))*SIN(RADIANS(E928))+COS(RADIANS(G933))*COS(RADIANS(E928))*COS(RADIANS(P918))))&gt;90,0,$F$4*$F$5/E927^2*(SIN(RADIANS(G933))*SIN(RADIANS(E928))+COS(RADIANS(G933))*COS(RADIANS(E928))*COS(RADIANS(P918))))</f>
        <v>0</v>
      </c>
      <c r="Q933">
        <f>IF(DEGREES(ACOS(SIN(RADIANS(G933))*SIN(RADIANS(E928))+COS(RADIANS(G933))*COS(RADIANS(E928))*COS(RADIANS(Q918))))&gt;90,0,$F$4*$F$5/E927^2*(SIN(RADIANS(G933))*SIN(RADIANS(E928))+COS(RADIANS(G933))*COS(RADIANS(E928))*COS(RADIANS(Q918))))</f>
        <v>0</v>
      </c>
      <c r="R933" t="e">
        <f>IF(DEGREES(ACOS(SIN(RADIANS(G933))*SIN(RADIANS(E928))+COS(RADIANS(G933))*COS(RADIANS(E928))*COS(RADIANS(R918))))&gt;90,0,$F$4*$F$5/E927^2*(SIN(RADIANS(G933))*SIN(RADIANS(E928))+COS(RADIANS(G933))*COS(RADIANS(E928))*COS(RADIANS(R918))))</f>
        <v>#DIV/0!</v>
      </c>
      <c r="S933" t="e">
        <f>IF(DEGREES(ACOS(SIN(RADIANS(G933))*SIN(RADIANS(E928))+COS(RADIANS(G933))*COS(RADIANS(E928))*COS(RADIANS(S918))))&gt;90,0,$F$4*$F$5/E927^2*(SIN(RADIANS(G933))*SIN(RADIANS(E928))+COS(RADIANS(G933))*COS(RADIANS(E928))*COS(RADIANS(S918))))</f>
        <v>#DIV/0!</v>
      </c>
      <c r="T933" t="e">
        <f>IF(DEGREES(ACOS(SIN(RADIANS(G933))*SIN(RADIANS(E928))+COS(RADIANS(G933))*COS(RADIANS(E928))*COS(RADIANS(T918))))&gt;90,0,$F$4*$F$5/E927^2*(SIN(RADIANS(G933))*SIN(RADIANS(E928))+COS(RADIANS(G933))*COS(RADIANS(E928))*COS(RADIANS(T918))))</f>
        <v>#DIV/0!</v>
      </c>
      <c r="U933" t="e">
        <f>IF(DEGREES(ACOS(SIN(RADIANS(G933))*SIN(RADIANS(E928))+COS(RADIANS(G933))*COS(RADIANS(E928))*COS(RADIANS(U918))))&gt;90,0,$F$4*$F$5/E927^2*(SIN(RADIANS(G933))*SIN(RADIANS(E928))+COS(RADIANS(G933))*COS(RADIANS(E928))*COS(RADIANS(U918))))</f>
        <v>#DIV/0!</v>
      </c>
      <c r="V933" t="e">
        <f>IF(DEGREES(ACOS(SIN(RADIANS(G933))*SIN(RADIANS(E928))+COS(RADIANS(G933))*COS(RADIANS(E928))*COS(RADIANS(V918))))&gt;90,0,$F$4*$F$5/E927^2*(SIN(RADIANS(G933))*SIN(RADIANS(E928))+COS(RADIANS(G933))*COS(RADIANS(E928))*COS(RADIANS(V918))))</f>
        <v>#DIV/0!</v>
      </c>
      <c r="W933" t="e">
        <f>IF(DEGREES(ACOS(SIN(RADIANS(G933))*SIN(RADIANS(E928))+COS(RADIANS(G933))*COS(RADIANS(E928))*COS(RADIANS(W918))))&gt;90,0,$F$4*$F$5/E927^2*(SIN(RADIANS(G933))*SIN(RADIANS(E928))+COS(RADIANS(G933))*COS(RADIANS(E928))*COS(RADIANS(W918))))</f>
        <v>#DIV/0!</v>
      </c>
      <c r="X933" t="e">
        <f>IF(DEGREES(ACOS(SIN(RADIANS(G933))*SIN(RADIANS(E928))+COS(RADIANS(G933))*COS(RADIANS(E928))*COS(RADIANS(X918))))&gt;90,0,$F$4*$F$5/E927^2*(SIN(RADIANS(G933))*SIN(RADIANS(E928))+COS(RADIANS(G933))*COS(RADIANS(E928))*COS(RADIANS(X918))))</f>
        <v>#DIV/0!</v>
      </c>
      <c r="Y933" t="e">
        <f>IF(DEGREES(ACOS(SIN(RADIANS(G933))*SIN(RADIANS(E928))+COS(RADIANS(G933))*COS(RADIANS(E928))*COS(RADIANS(Y918))))&gt;90,0,$F$4*$F$5/E927^2*(SIN(RADIANS(G933))*SIN(RADIANS(E928))+COS(RADIANS(G933))*COS(RADIANS(E928))*COS(RADIANS(Y918))))</f>
        <v>#DIV/0!</v>
      </c>
      <c r="Z933" t="e">
        <f>IF(DEGREES(ACOS(SIN(RADIANS(G933))*SIN(RADIANS(E928))+COS(RADIANS(G933))*COS(RADIANS(E928))*COS(RADIANS(Z918))))&gt;90,0,$F$4*$F$5/E927^2*(SIN(RADIANS(G933))*SIN(RADIANS(E928))+COS(RADIANS(G933))*COS(RADIANS(E928))*COS(RADIANS(Z918))))</f>
        <v>#DIV/0!</v>
      </c>
      <c r="AA933" t="e">
        <f>IF(DEGREES(ACOS(SIN(RADIANS(G933))*SIN(RADIANS(E928))+COS(RADIANS(G933))*COS(RADIANS(E928))*COS(RADIANS(AA918))))&gt;90,0,$F$4*$F$5/E927^2*(SIN(RADIANS(G933))*SIN(RADIANS(E928))+COS(RADIANS(G933))*COS(RADIANS(E928))*COS(RADIANS(AA918))))</f>
        <v>#DIV/0!</v>
      </c>
      <c r="AB933" t="e">
        <f>IF(DEGREES(ACOS(SIN(RADIANS(G933))*SIN(RADIANS(E928))+COS(RADIANS(G933))*COS(RADIANS(E928))*COS(RADIANS(AB918))))&gt;90,0,$F$4*$F$5/E927^2*(SIN(RADIANS(G933))*SIN(RADIANS(E928))+COS(RADIANS(G933))*COS(RADIANS(E928))*COS(RADIANS(AB918))))</f>
        <v>#DIV/0!</v>
      </c>
      <c r="AC933" t="e">
        <f>IF(DEGREES(ACOS(SIN(RADIANS(G933))*SIN(RADIANS(E928))+COS(RADIANS(G933))*COS(RADIANS(E928))*COS(RADIANS(AC918))))&gt;90,0,$F$4*$F$5/E927^2*(SIN(RADIANS(G933))*SIN(RADIANS(E928))+COS(RADIANS(G933))*COS(RADIANS(E928))*COS(RADIANS(AC918))))</f>
        <v>#DIV/0!</v>
      </c>
      <c r="AD933" t="e">
        <f>IF(DEGREES(ACOS(SIN(RADIANS(G933))*SIN(RADIANS(E928))+COS(RADIANS(G933))*COS(RADIANS(E928))*COS(RADIANS(AD918))))&gt;90,0,$F$4*$F$5/E927^2*(SIN(RADIANS(G933))*SIN(RADIANS(E928))+COS(RADIANS(G933))*COS(RADIANS(E928))*COS(RADIANS(AD918))))</f>
        <v>#DIV/0!</v>
      </c>
      <c r="AE933" t="e">
        <f>IF(DEGREES(ACOS(SIN(RADIANS(G933))*SIN(RADIANS(E928))+COS(RADIANS(G933))*COS(RADIANS(E928))*COS(RADIANS(AE918))))&gt;90,0,$F$4*$F$5/E927^2*(SIN(RADIANS(G933))*SIN(RADIANS(E928))+COS(RADIANS(G933))*COS(RADIANS(E928))*COS(RADIANS(AE918))))</f>
        <v>#DIV/0!</v>
      </c>
      <c r="AF933" t="e">
        <f>IF(DEGREES(ACOS(SIN(RADIANS(G933))*SIN(RADIANS(E928))+COS(RADIANS(G933))*COS(RADIANS(E928))*COS(RADIANS(AF918))))&gt;90,0,$F$4*$F$5/E927^2*(SIN(RADIANS(G933))*SIN(RADIANS(E928))+COS(RADIANS(G933))*COS(RADIANS(E928))*COS(RADIANS(AF918))))</f>
        <v>#DIV/0!</v>
      </c>
      <c r="AG933" t="e">
        <f>IF(DEGREES(ACOS(SIN(RADIANS(G933))*SIN(RADIANS(E928))+COS(RADIANS(G933))*COS(RADIANS(E928))*COS(RADIANS(AG918))))&gt;90,0,$F$4*$F$5/E927^2*(SIN(RADIANS(G933))*SIN(RADIANS(E928))+COS(RADIANS(G933))*COS(RADIANS(E928))*COS(RADIANS(AG918))))</f>
        <v>#DIV/0!</v>
      </c>
      <c r="AH933" t="e">
        <f>IF(DEGREES(ACOS(SIN(RADIANS(G933))*SIN(RADIANS(E928))+COS(RADIANS(G933))*COS(RADIANS(E928))*COS(RADIANS(AH918))))&gt;90,0,$F$4*$F$5/E927^2*(SIN(RADIANS(G933))*SIN(RADIANS(E928))+COS(RADIANS(G933))*COS(RADIANS(E928))*COS(RADIANS(AH918))))</f>
        <v>#DIV/0!</v>
      </c>
      <c r="AI933" t="e">
        <f>IF(DEGREES(ACOS(SIN(RADIANS(G933))*SIN(RADIANS(E928))+COS(RADIANS(G933))*COS(RADIANS(E928))*COS(RADIANS(AI918))))&gt;90,0,$F$4*$F$5/E927^2*(SIN(RADIANS(G933))*SIN(RADIANS(E928))+COS(RADIANS(G933))*COS(RADIANS(E928))*COS(RADIANS(AI918))))</f>
        <v>#DIV/0!</v>
      </c>
      <c r="AJ933" t="e">
        <f>IF(DEGREES(ACOS(SIN(RADIANS(G933))*SIN(RADIANS(E928))+COS(RADIANS(G933))*COS(RADIANS(E928))*COS(RADIANS(AJ918))))&gt;90,0,$F$4*$F$5/E927^2*(SIN(RADIANS(G933))*SIN(RADIANS(E928))+COS(RADIANS(G933))*COS(RADIANS(E928))*COS(RADIANS(AJ918))))</f>
        <v>#DIV/0!</v>
      </c>
      <c r="AK933">
        <f>IF(DEGREES(ACOS(SIN(RADIANS(G933))*SIN(RADIANS(E928))+COS(RADIANS(G933))*COS(RADIANS(E928))*COS(RADIANS(AK918))))&gt;90,0,$F$4*$F$5/E927^2*(SIN(RADIANS(G933))*SIN(RADIANS(E928))+COS(RADIANS(G933))*COS(RADIANS(E928))*COS(RADIANS(AK918))))</f>
        <v>0</v>
      </c>
      <c r="AL933">
        <f>IF(DEGREES(ACOS(SIN(RADIANS(G933))*SIN(RADIANS(E928))+COS(RADIANS(G933))*COS(RADIANS(E928))*COS(RADIANS(AL918))))&gt;90,0,$F$4*$F$5/E927^2*(SIN(RADIANS(G933))*SIN(RADIANS(E928))+COS(RADIANS(G933))*COS(RADIANS(E928))*COS(RADIANS(AL918))))</f>
        <v>0</v>
      </c>
      <c r="AM933">
        <f>IF(DEGREES(ACOS(SIN(RADIANS(G933))*SIN(RADIANS(E928))+COS(RADIANS(G933))*COS(RADIANS(E928))*COS(RADIANS(AM918))))&gt;90,0,$F$4*$F$5/E927^2*(SIN(RADIANS(G933))*SIN(RADIANS(E928))+COS(RADIANS(G933))*COS(RADIANS(E928))*COS(RADIANS(AM918))))</f>
        <v>0</v>
      </c>
      <c r="AN933">
        <f>IF(DEGREES(ACOS(SIN(RADIANS(G933))*SIN(RADIANS(E928))+COS(RADIANS(G933))*COS(RADIANS(E928))*COS(RADIANS(AN918))))&gt;90,0,$F$4*$F$5/E927^2*(SIN(RADIANS(G933))*SIN(RADIANS(E928))+COS(RADIANS(G933))*COS(RADIANS(E928))*COS(RADIANS(AN918))))</f>
        <v>0</v>
      </c>
      <c r="AO933">
        <f>IF(DEGREES(ACOS(SIN(RADIANS(G933))*SIN(RADIANS(E928))+COS(RADIANS(G933))*COS(RADIANS(E928))*COS(RADIANS(AO918))))&gt;90,0,$F$4*$F$5/E927^2*(SIN(RADIANS(G933))*SIN(RADIANS(E928))+COS(RADIANS(G933))*COS(RADIANS(E928))*COS(RADIANS(AO918))))</f>
        <v>0</v>
      </c>
      <c r="AP933">
        <f>IF(DEGREES(ACOS(SIN(RADIANS(G933))*SIN(RADIANS(E928))+COS(RADIANS(G933))*COS(RADIANS(E928))*COS(RADIANS(AP918))))&gt;90,0,$F$4*$F$5/E927^2*(SIN(RADIANS(G933))*SIN(RADIANS(E928))+COS(RADIANS(G933))*COS(RADIANS(E928))*COS(RADIANS(AP918))))</f>
        <v>0</v>
      </c>
      <c r="AQ933">
        <f>IF(DEGREES(ACOS(SIN(RADIANS(G933))*SIN(RADIANS(E928))+COS(RADIANS(G933))*COS(RADIANS(E928))*COS(RADIANS(AQ918))))&gt;90,0,$F$4*$F$5/E927^2*(SIN(RADIANS(G933))*SIN(RADIANS(E928))+COS(RADIANS(G933))*COS(RADIANS(E928))*COS(RADIANS(AQ918))))</f>
        <v>0</v>
      </c>
      <c r="AR933">
        <f>IF(DEGREES(ACOS(SIN(RADIANS(G933))*SIN(RADIANS(E928))+COS(RADIANS(G933))*COS(RADIANS(E928))*COS(RADIANS(AR918))))&gt;90,0,$F$4*$F$5/E927^2*(SIN(RADIANS(G933))*SIN(RADIANS(E928))+COS(RADIANS(G933))*COS(RADIANS(E928))*COS(RADIANS(AR918))))</f>
        <v>0</v>
      </c>
    </row>
    <row r="934" spans="2:44" x14ac:dyDescent="0.5">
      <c r="G934">
        <v>-50</v>
      </c>
      <c r="I934">
        <f>IF(DEGREES(ACOS(SIN(RADIANS(G934))*SIN(RADIANS(E928))+COS(RADIANS(G934))*COS(RADIANS(E928))*COS(RADIANS(I918))))&gt;90,0,$F$4*$F$5/E927^2*(SIN(RADIANS(G934))*SIN(RADIANS(E928))+COS(RADIANS(G934))*COS(RADIANS(E928))*COS(RADIANS(I918))))</f>
        <v>0</v>
      </c>
      <c r="J934">
        <f>IF(DEGREES(ACOS(SIN(RADIANS(G934))*SIN(RADIANS(E928))+COS(RADIANS(G934))*COS(RADIANS(E928))*COS(RADIANS(J918))))&gt;90,0,$F$4*$F$5/E927^2*(SIN(RADIANS(G934))*SIN(RADIANS(E928))+COS(RADIANS(G934))*COS(RADIANS(E928))*COS(RADIANS(J918))))</f>
        <v>0</v>
      </c>
      <c r="K934">
        <f>IF(DEGREES(ACOS(SIN(RADIANS(G934))*SIN(RADIANS(E928))+COS(RADIANS(G934))*COS(RADIANS(E928))*COS(RADIANS(K918))))&gt;90,0,$F$4*$F$5/E927^2*(SIN(RADIANS(G934))*SIN(RADIANS(E928))+COS(RADIANS(G934))*COS(RADIANS(E928))*COS(RADIANS(K918))))</f>
        <v>0</v>
      </c>
      <c r="L934">
        <f>IF(DEGREES(ACOS(SIN(RADIANS(G934))*SIN(RADIANS(E928))+COS(RADIANS(G934))*COS(RADIANS(E928))*COS(RADIANS(L918))))&gt;90,0,$F$4*$F$5/E927^2*(SIN(RADIANS(G934))*SIN(RADIANS(E928))+COS(RADIANS(G934))*COS(RADIANS(E928))*COS(RADIANS(L918))))</f>
        <v>0</v>
      </c>
      <c r="M934">
        <f>IF(DEGREES(ACOS(SIN(RADIANS(G934))*SIN(RADIANS(E928))+COS(RADIANS(G934))*COS(RADIANS(E928))*COS(RADIANS(M918))))&gt;90,0,$F$4*$F$5/E927^2*(SIN(RADIANS(G934))*SIN(RADIANS(E928))+COS(RADIANS(G934))*COS(RADIANS(E928))*COS(RADIANS(M918))))</f>
        <v>0</v>
      </c>
      <c r="N934">
        <f>IF(DEGREES(ACOS(SIN(RADIANS(G934))*SIN(RADIANS(E928))+COS(RADIANS(G934))*COS(RADIANS(E928))*COS(RADIANS(N918))))&gt;90,0,$F$4*$F$5/E927^2*(SIN(RADIANS(G934))*SIN(RADIANS(E928))+COS(RADIANS(G934))*COS(RADIANS(E928))*COS(RADIANS(N918))))</f>
        <v>0</v>
      </c>
      <c r="O934">
        <f>IF(DEGREES(ACOS(SIN(RADIANS(G934))*SIN(RADIANS(E928))+COS(RADIANS(G934))*COS(RADIANS(E928))*COS(RADIANS(O918))))&gt;90,0,$F$4*$F$5/E927^2*(SIN(RADIANS(G934))*SIN(RADIANS(E928))+COS(RADIANS(G934))*COS(RADIANS(E928))*COS(RADIANS(O918))))</f>
        <v>0</v>
      </c>
      <c r="P934">
        <f>IF(DEGREES(ACOS(SIN(RADIANS(G934))*SIN(RADIANS(E928))+COS(RADIANS(G934))*COS(RADIANS(E928))*COS(RADIANS(P918))))&gt;90,0,$F$4*$F$5/E927^2*(SIN(RADIANS(G934))*SIN(RADIANS(E928))+COS(RADIANS(G934))*COS(RADIANS(E928))*COS(RADIANS(P918))))</f>
        <v>0</v>
      </c>
      <c r="Q934">
        <f>IF(DEGREES(ACOS(SIN(RADIANS(G934))*SIN(RADIANS(E928))+COS(RADIANS(G934))*COS(RADIANS(E928))*COS(RADIANS(Q918))))&gt;90,0,$F$4*$F$5/E927^2*(SIN(RADIANS(G934))*SIN(RADIANS(E928))+COS(RADIANS(G934))*COS(RADIANS(E928))*COS(RADIANS(Q918))))</f>
        <v>0</v>
      </c>
      <c r="R934" t="e">
        <f>IF(DEGREES(ACOS(SIN(RADIANS(G934))*SIN(RADIANS(E928))+COS(RADIANS(G934))*COS(RADIANS(E928))*COS(RADIANS(R918))))&gt;90,0,$F$4*$F$5/E927^2*(SIN(RADIANS(G934))*SIN(RADIANS(E928))+COS(RADIANS(G934))*COS(RADIANS(E928))*COS(RADIANS(R918))))</f>
        <v>#DIV/0!</v>
      </c>
      <c r="S934" t="e">
        <f>IF(DEGREES(ACOS(SIN(RADIANS(G934))*SIN(RADIANS(E928))+COS(RADIANS(G934))*COS(RADIANS(E928))*COS(RADIANS(S918))))&gt;90,0,$F$4*$F$5/E927^2*(SIN(RADIANS(G934))*SIN(RADIANS(E928))+COS(RADIANS(G934))*COS(RADIANS(E928))*COS(RADIANS(S918))))</f>
        <v>#DIV/0!</v>
      </c>
      <c r="T934" t="e">
        <f>IF(DEGREES(ACOS(SIN(RADIANS(G934))*SIN(RADIANS(E928))+COS(RADIANS(G934))*COS(RADIANS(E928))*COS(RADIANS(T918))))&gt;90,0,$F$4*$F$5/E927^2*(SIN(RADIANS(G934))*SIN(RADIANS(E928))+COS(RADIANS(G934))*COS(RADIANS(E928))*COS(RADIANS(T918))))</f>
        <v>#DIV/0!</v>
      </c>
      <c r="U934" t="e">
        <f>IF(DEGREES(ACOS(SIN(RADIANS(G934))*SIN(RADIANS(E928))+COS(RADIANS(G934))*COS(RADIANS(E928))*COS(RADIANS(U918))))&gt;90,0,$F$4*$F$5/E927^2*(SIN(RADIANS(G934))*SIN(RADIANS(E928))+COS(RADIANS(G934))*COS(RADIANS(E928))*COS(RADIANS(U918))))</f>
        <v>#DIV/0!</v>
      </c>
      <c r="V934" t="e">
        <f>IF(DEGREES(ACOS(SIN(RADIANS(G934))*SIN(RADIANS(E928))+COS(RADIANS(G934))*COS(RADIANS(E928))*COS(RADIANS(V918))))&gt;90,0,$F$4*$F$5/E927^2*(SIN(RADIANS(G934))*SIN(RADIANS(E928))+COS(RADIANS(G934))*COS(RADIANS(E928))*COS(RADIANS(V918))))</f>
        <v>#DIV/0!</v>
      </c>
      <c r="W934" t="e">
        <f>IF(DEGREES(ACOS(SIN(RADIANS(G934))*SIN(RADIANS(E928))+COS(RADIANS(G934))*COS(RADIANS(E928))*COS(RADIANS(W918))))&gt;90,0,$F$4*$F$5/E927^2*(SIN(RADIANS(G934))*SIN(RADIANS(E928))+COS(RADIANS(G934))*COS(RADIANS(E928))*COS(RADIANS(W918))))</f>
        <v>#DIV/0!</v>
      </c>
      <c r="X934" t="e">
        <f>IF(DEGREES(ACOS(SIN(RADIANS(G934))*SIN(RADIANS(E928))+COS(RADIANS(G934))*COS(RADIANS(E928))*COS(RADIANS(X918))))&gt;90,0,$F$4*$F$5/E927^2*(SIN(RADIANS(G934))*SIN(RADIANS(E928))+COS(RADIANS(G934))*COS(RADIANS(E928))*COS(RADIANS(X918))))</f>
        <v>#DIV/0!</v>
      </c>
      <c r="Y934" t="e">
        <f>IF(DEGREES(ACOS(SIN(RADIANS(G934))*SIN(RADIANS(E928))+COS(RADIANS(G934))*COS(RADIANS(E928))*COS(RADIANS(Y918))))&gt;90,0,$F$4*$F$5/E927^2*(SIN(RADIANS(G934))*SIN(RADIANS(E928))+COS(RADIANS(G934))*COS(RADIANS(E928))*COS(RADIANS(Y918))))</f>
        <v>#DIV/0!</v>
      </c>
      <c r="Z934" t="e">
        <f>IF(DEGREES(ACOS(SIN(RADIANS(G934))*SIN(RADIANS(E928))+COS(RADIANS(G934))*COS(RADIANS(E928))*COS(RADIANS(Z918))))&gt;90,0,$F$4*$F$5/E927^2*(SIN(RADIANS(G934))*SIN(RADIANS(E928))+COS(RADIANS(G934))*COS(RADIANS(E928))*COS(RADIANS(Z918))))</f>
        <v>#DIV/0!</v>
      </c>
      <c r="AA934" t="e">
        <f>IF(DEGREES(ACOS(SIN(RADIANS(G934))*SIN(RADIANS(E928))+COS(RADIANS(G934))*COS(RADIANS(E928))*COS(RADIANS(AA918))))&gt;90,0,$F$4*$F$5/E927^2*(SIN(RADIANS(G934))*SIN(RADIANS(E928))+COS(RADIANS(G934))*COS(RADIANS(E928))*COS(RADIANS(AA918))))</f>
        <v>#DIV/0!</v>
      </c>
      <c r="AB934" t="e">
        <f>IF(DEGREES(ACOS(SIN(RADIANS(G934))*SIN(RADIANS(E928))+COS(RADIANS(G934))*COS(RADIANS(E928))*COS(RADIANS(AB918))))&gt;90,0,$F$4*$F$5/E927^2*(SIN(RADIANS(G934))*SIN(RADIANS(E928))+COS(RADIANS(G934))*COS(RADIANS(E928))*COS(RADIANS(AB918))))</f>
        <v>#DIV/0!</v>
      </c>
      <c r="AC934" t="e">
        <f>IF(DEGREES(ACOS(SIN(RADIANS(G934))*SIN(RADIANS(E928))+COS(RADIANS(G934))*COS(RADIANS(E928))*COS(RADIANS(AC918))))&gt;90,0,$F$4*$F$5/E927^2*(SIN(RADIANS(G934))*SIN(RADIANS(E928))+COS(RADIANS(G934))*COS(RADIANS(E928))*COS(RADIANS(AC918))))</f>
        <v>#DIV/0!</v>
      </c>
      <c r="AD934" t="e">
        <f>IF(DEGREES(ACOS(SIN(RADIANS(G934))*SIN(RADIANS(E928))+COS(RADIANS(G934))*COS(RADIANS(E928))*COS(RADIANS(AD918))))&gt;90,0,$F$4*$F$5/E927^2*(SIN(RADIANS(G934))*SIN(RADIANS(E928))+COS(RADIANS(G934))*COS(RADIANS(E928))*COS(RADIANS(AD918))))</f>
        <v>#DIV/0!</v>
      </c>
      <c r="AE934" t="e">
        <f>IF(DEGREES(ACOS(SIN(RADIANS(G934))*SIN(RADIANS(E928))+COS(RADIANS(G934))*COS(RADIANS(E928))*COS(RADIANS(AE918))))&gt;90,0,$F$4*$F$5/E927^2*(SIN(RADIANS(G934))*SIN(RADIANS(E928))+COS(RADIANS(G934))*COS(RADIANS(E928))*COS(RADIANS(AE918))))</f>
        <v>#DIV/0!</v>
      </c>
      <c r="AF934" t="e">
        <f>IF(DEGREES(ACOS(SIN(RADIANS(G934))*SIN(RADIANS(E928))+COS(RADIANS(G934))*COS(RADIANS(E928))*COS(RADIANS(AF918))))&gt;90,0,$F$4*$F$5/E927^2*(SIN(RADIANS(G934))*SIN(RADIANS(E928))+COS(RADIANS(G934))*COS(RADIANS(E928))*COS(RADIANS(AF918))))</f>
        <v>#DIV/0!</v>
      </c>
      <c r="AG934" t="e">
        <f>IF(DEGREES(ACOS(SIN(RADIANS(G934))*SIN(RADIANS(E928))+COS(RADIANS(G934))*COS(RADIANS(E928))*COS(RADIANS(AG918))))&gt;90,0,$F$4*$F$5/E927^2*(SIN(RADIANS(G934))*SIN(RADIANS(E928))+COS(RADIANS(G934))*COS(RADIANS(E928))*COS(RADIANS(AG918))))</f>
        <v>#DIV/0!</v>
      </c>
      <c r="AH934" t="e">
        <f>IF(DEGREES(ACOS(SIN(RADIANS(G934))*SIN(RADIANS(E928))+COS(RADIANS(G934))*COS(RADIANS(E928))*COS(RADIANS(AH918))))&gt;90,0,$F$4*$F$5/E927^2*(SIN(RADIANS(G934))*SIN(RADIANS(E928))+COS(RADIANS(G934))*COS(RADIANS(E928))*COS(RADIANS(AH918))))</f>
        <v>#DIV/0!</v>
      </c>
      <c r="AI934" t="e">
        <f>IF(DEGREES(ACOS(SIN(RADIANS(G934))*SIN(RADIANS(E928))+COS(RADIANS(G934))*COS(RADIANS(E928))*COS(RADIANS(AI918))))&gt;90,0,$F$4*$F$5/E927^2*(SIN(RADIANS(G934))*SIN(RADIANS(E928))+COS(RADIANS(G934))*COS(RADIANS(E928))*COS(RADIANS(AI918))))</f>
        <v>#DIV/0!</v>
      </c>
      <c r="AJ934" t="e">
        <f>IF(DEGREES(ACOS(SIN(RADIANS(G934))*SIN(RADIANS(E928))+COS(RADIANS(G934))*COS(RADIANS(E928))*COS(RADIANS(AJ918))))&gt;90,0,$F$4*$F$5/E927^2*(SIN(RADIANS(G934))*SIN(RADIANS(E928))+COS(RADIANS(G934))*COS(RADIANS(E928))*COS(RADIANS(AJ918))))</f>
        <v>#DIV/0!</v>
      </c>
      <c r="AK934">
        <f>IF(DEGREES(ACOS(SIN(RADIANS(G934))*SIN(RADIANS(E928))+COS(RADIANS(G934))*COS(RADIANS(E928))*COS(RADIANS(AK918))))&gt;90,0,$F$4*$F$5/E927^2*(SIN(RADIANS(G934))*SIN(RADIANS(E928))+COS(RADIANS(G934))*COS(RADIANS(E928))*COS(RADIANS(AK918))))</f>
        <v>0</v>
      </c>
      <c r="AL934">
        <f>IF(DEGREES(ACOS(SIN(RADIANS(G934))*SIN(RADIANS(E928))+COS(RADIANS(G934))*COS(RADIANS(E928))*COS(RADIANS(AL918))))&gt;90,0,$F$4*$F$5/E927^2*(SIN(RADIANS(G934))*SIN(RADIANS(E928))+COS(RADIANS(G934))*COS(RADIANS(E928))*COS(RADIANS(AL918))))</f>
        <v>0</v>
      </c>
      <c r="AM934">
        <f>IF(DEGREES(ACOS(SIN(RADIANS(G934))*SIN(RADIANS(E928))+COS(RADIANS(G934))*COS(RADIANS(E928))*COS(RADIANS(AM918))))&gt;90,0,$F$4*$F$5/E927^2*(SIN(RADIANS(G934))*SIN(RADIANS(E928))+COS(RADIANS(G934))*COS(RADIANS(E928))*COS(RADIANS(AM918))))</f>
        <v>0</v>
      </c>
      <c r="AN934">
        <f>IF(DEGREES(ACOS(SIN(RADIANS(G934))*SIN(RADIANS(E928))+COS(RADIANS(G934))*COS(RADIANS(E928))*COS(RADIANS(AN918))))&gt;90,0,$F$4*$F$5/E927^2*(SIN(RADIANS(G934))*SIN(RADIANS(E928))+COS(RADIANS(G934))*COS(RADIANS(E928))*COS(RADIANS(AN918))))</f>
        <v>0</v>
      </c>
      <c r="AO934">
        <f>IF(DEGREES(ACOS(SIN(RADIANS(G934))*SIN(RADIANS(E928))+COS(RADIANS(G934))*COS(RADIANS(E928))*COS(RADIANS(AO918))))&gt;90,0,$F$4*$F$5/E927^2*(SIN(RADIANS(G934))*SIN(RADIANS(E928))+COS(RADIANS(G934))*COS(RADIANS(E928))*COS(RADIANS(AO918))))</f>
        <v>0</v>
      </c>
      <c r="AP934">
        <f>IF(DEGREES(ACOS(SIN(RADIANS(G934))*SIN(RADIANS(E928))+COS(RADIANS(G934))*COS(RADIANS(E928))*COS(RADIANS(AP918))))&gt;90,0,$F$4*$F$5/E927^2*(SIN(RADIANS(G934))*SIN(RADIANS(E928))+COS(RADIANS(G934))*COS(RADIANS(E928))*COS(RADIANS(AP918))))</f>
        <v>0</v>
      </c>
      <c r="AQ934">
        <f>IF(DEGREES(ACOS(SIN(RADIANS(G934))*SIN(RADIANS(E928))+COS(RADIANS(G934))*COS(RADIANS(E928))*COS(RADIANS(AQ918))))&gt;90,0,$F$4*$F$5/E927^2*(SIN(RADIANS(G934))*SIN(RADIANS(E928))+COS(RADIANS(G934))*COS(RADIANS(E928))*COS(RADIANS(AQ918))))</f>
        <v>0</v>
      </c>
      <c r="AR934">
        <f>IF(DEGREES(ACOS(SIN(RADIANS(G934))*SIN(RADIANS(E928))+COS(RADIANS(G934))*COS(RADIANS(E928))*COS(RADIANS(AR918))))&gt;90,0,$F$4*$F$5/E927^2*(SIN(RADIANS(G934))*SIN(RADIANS(E928))+COS(RADIANS(G934))*COS(RADIANS(E928))*COS(RADIANS(AR918))))</f>
        <v>0</v>
      </c>
    </row>
    <row r="935" spans="2:44" x14ac:dyDescent="0.5">
      <c r="G935">
        <v>-60</v>
      </c>
      <c r="I935">
        <f>IF(DEGREES(ACOS(SIN(RADIANS(G935))*SIN(RADIANS(E928))+COS(RADIANS(G935))*COS(RADIANS(E928))*COS(RADIANS(I918))))&gt;90,0,$F$4*$F$5/E927^2*(SIN(RADIANS(G935))*SIN(RADIANS(E928))+COS(RADIANS(G935))*COS(RADIANS(E928))*COS(RADIANS(I918))))</f>
        <v>0</v>
      </c>
      <c r="J935">
        <f>IF(DEGREES(ACOS(SIN(RADIANS(G935))*SIN(RADIANS(E928))+COS(RADIANS(G935))*COS(RADIANS(E928))*COS(RADIANS(J918))))&gt;90,0,$F$4*$F$5/E927^2*(SIN(RADIANS(G935))*SIN(RADIANS(E928))+COS(RADIANS(G935))*COS(RADIANS(E928))*COS(RADIANS(J918))))</f>
        <v>0</v>
      </c>
      <c r="K935">
        <f>IF(DEGREES(ACOS(SIN(RADIANS(G935))*SIN(RADIANS(E928))+COS(RADIANS(G935))*COS(RADIANS(E928))*COS(RADIANS(K918))))&gt;90,0,$F$4*$F$5/E927^2*(SIN(RADIANS(G935))*SIN(RADIANS(E928))+COS(RADIANS(G935))*COS(RADIANS(E928))*COS(RADIANS(K918))))</f>
        <v>0</v>
      </c>
      <c r="L935">
        <f>IF(DEGREES(ACOS(SIN(RADIANS(G935))*SIN(RADIANS(E928))+COS(RADIANS(G935))*COS(RADIANS(E928))*COS(RADIANS(L918))))&gt;90,0,$F$4*$F$5/E927^2*(SIN(RADIANS(G935))*SIN(RADIANS(E928))+COS(RADIANS(G935))*COS(RADIANS(E928))*COS(RADIANS(L918))))</f>
        <v>0</v>
      </c>
      <c r="M935">
        <f>IF(DEGREES(ACOS(SIN(RADIANS(G935))*SIN(RADIANS(E928))+COS(RADIANS(G935))*COS(RADIANS(E928))*COS(RADIANS(M918))))&gt;90,0,$F$4*$F$5/E927^2*(SIN(RADIANS(G935))*SIN(RADIANS(E928))+COS(RADIANS(G935))*COS(RADIANS(E928))*COS(RADIANS(M918))))</f>
        <v>0</v>
      </c>
      <c r="N935">
        <f>IF(DEGREES(ACOS(SIN(RADIANS(G935))*SIN(RADIANS(E928))+COS(RADIANS(G935))*COS(RADIANS(E928))*COS(RADIANS(N918))))&gt;90,0,$F$4*$F$5/E927^2*(SIN(RADIANS(G935))*SIN(RADIANS(E928))+COS(RADIANS(G935))*COS(RADIANS(E928))*COS(RADIANS(N918))))</f>
        <v>0</v>
      </c>
      <c r="O935">
        <f>IF(DEGREES(ACOS(SIN(RADIANS(G935))*SIN(RADIANS(E928))+COS(RADIANS(G935))*COS(RADIANS(E928))*COS(RADIANS(O918))))&gt;90,0,$F$4*$F$5/E927^2*(SIN(RADIANS(G935))*SIN(RADIANS(E928))+COS(RADIANS(G935))*COS(RADIANS(E928))*COS(RADIANS(O918))))</f>
        <v>0</v>
      </c>
      <c r="P935">
        <f>IF(DEGREES(ACOS(SIN(RADIANS(G935))*SIN(RADIANS(E928))+COS(RADIANS(G935))*COS(RADIANS(E928))*COS(RADIANS(P918))))&gt;90,0,$F$4*$F$5/E927^2*(SIN(RADIANS(G935))*SIN(RADIANS(E928))+COS(RADIANS(G935))*COS(RADIANS(E928))*COS(RADIANS(P918))))</f>
        <v>0</v>
      </c>
      <c r="Q935">
        <f>IF(DEGREES(ACOS(SIN(RADIANS(G935))*SIN(RADIANS(E928))+COS(RADIANS(G935))*COS(RADIANS(E928))*COS(RADIANS(Q918))))&gt;90,0,$F$4*$F$5/E927^2*(SIN(RADIANS(G935))*SIN(RADIANS(E928))+COS(RADIANS(G935))*COS(RADIANS(E928))*COS(RADIANS(Q918))))</f>
        <v>0</v>
      </c>
      <c r="R935" t="e">
        <f>IF(DEGREES(ACOS(SIN(RADIANS(G935))*SIN(RADIANS(E928))+COS(RADIANS(G935))*COS(RADIANS(E928))*COS(RADIANS(R918))))&gt;90,0,$F$4*$F$5/E927^2*(SIN(RADIANS(G935))*SIN(RADIANS(E928))+COS(RADIANS(G935))*COS(RADIANS(E928))*COS(RADIANS(R918))))</f>
        <v>#DIV/0!</v>
      </c>
      <c r="S935" t="e">
        <f>IF(DEGREES(ACOS(SIN(RADIANS(G935))*SIN(RADIANS(E928))+COS(RADIANS(G935))*COS(RADIANS(E928))*COS(RADIANS(S918))))&gt;90,0,$F$4*$F$5/E927^2*(SIN(RADIANS(G935))*SIN(RADIANS(E928))+COS(RADIANS(G935))*COS(RADIANS(E928))*COS(RADIANS(S918))))</f>
        <v>#DIV/0!</v>
      </c>
      <c r="T935" t="e">
        <f>IF(DEGREES(ACOS(SIN(RADIANS(G935))*SIN(RADIANS(E928))+COS(RADIANS(G935))*COS(RADIANS(E928))*COS(RADIANS(T918))))&gt;90,0,$F$4*$F$5/E927^2*(SIN(RADIANS(G935))*SIN(RADIANS(E928))+COS(RADIANS(G935))*COS(RADIANS(E928))*COS(RADIANS(T918))))</f>
        <v>#DIV/0!</v>
      </c>
      <c r="U935" t="e">
        <f>IF(DEGREES(ACOS(SIN(RADIANS(G935))*SIN(RADIANS(E928))+COS(RADIANS(G935))*COS(RADIANS(E928))*COS(RADIANS(U918))))&gt;90,0,$F$4*$F$5/E927^2*(SIN(RADIANS(G935))*SIN(RADIANS(E928))+COS(RADIANS(G935))*COS(RADIANS(E928))*COS(RADIANS(U918))))</f>
        <v>#DIV/0!</v>
      </c>
      <c r="V935" t="e">
        <f>IF(DEGREES(ACOS(SIN(RADIANS(G935))*SIN(RADIANS(E928))+COS(RADIANS(G935))*COS(RADIANS(E928))*COS(RADIANS(V918))))&gt;90,0,$F$4*$F$5/E927^2*(SIN(RADIANS(G935))*SIN(RADIANS(E928))+COS(RADIANS(G935))*COS(RADIANS(E928))*COS(RADIANS(V918))))</f>
        <v>#DIV/0!</v>
      </c>
      <c r="W935" t="e">
        <f>IF(DEGREES(ACOS(SIN(RADIANS(G935))*SIN(RADIANS(E928))+COS(RADIANS(G935))*COS(RADIANS(E928))*COS(RADIANS(W918))))&gt;90,0,$F$4*$F$5/E927^2*(SIN(RADIANS(G935))*SIN(RADIANS(E928))+COS(RADIANS(G935))*COS(RADIANS(E928))*COS(RADIANS(W918))))</f>
        <v>#DIV/0!</v>
      </c>
      <c r="X935" t="e">
        <f>IF(DEGREES(ACOS(SIN(RADIANS(G935))*SIN(RADIANS(E928))+COS(RADIANS(G935))*COS(RADIANS(E928))*COS(RADIANS(X918))))&gt;90,0,$F$4*$F$5/E927^2*(SIN(RADIANS(G935))*SIN(RADIANS(E928))+COS(RADIANS(G935))*COS(RADIANS(E928))*COS(RADIANS(X918))))</f>
        <v>#DIV/0!</v>
      </c>
      <c r="Y935" t="e">
        <f>IF(DEGREES(ACOS(SIN(RADIANS(G935))*SIN(RADIANS(E928))+COS(RADIANS(G935))*COS(RADIANS(E928))*COS(RADIANS(Y918))))&gt;90,0,$F$4*$F$5/E927^2*(SIN(RADIANS(G935))*SIN(RADIANS(E928))+COS(RADIANS(G935))*COS(RADIANS(E928))*COS(RADIANS(Y918))))</f>
        <v>#DIV/0!</v>
      </c>
      <c r="Z935" t="e">
        <f>IF(DEGREES(ACOS(SIN(RADIANS(G935))*SIN(RADIANS(E928))+COS(RADIANS(G935))*COS(RADIANS(E928))*COS(RADIANS(Z918))))&gt;90,0,$F$4*$F$5/E927^2*(SIN(RADIANS(G935))*SIN(RADIANS(E928))+COS(RADIANS(G935))*COS(RADIANS(E928))*COS(RADIANS(Z918))))</f>
        <v>#DIV/0!</v>
      </c>
      <c r="AA935" t="e">
        <f>IF(DEGREES(ACOS(SIN(RADIANS(G935))*SIN(RADIANS(E928))+COS(RADIANS(G935))*COS(RADIANS(E928))*COS(RADIANS(AA918))))&gt;90,0,$F$4*$F$5/E927^2*(SIN(RADIANS(G935))*SIN(RADIANS(E928))+COS(RADIANS(G935))*COS(RADIANS(E928))*COS(RADIANS(AA918))))</f>
        <v>#DIV/0!</v>
      </c>
      <c r="AB935" t="e">
        <f>IF(DEGREES(ACOS(SIN(RADIANS(G935))*SIN(RADIANS(E928))+COS(RADIANS(G935))*COS(RADIANS(E928))*COS(RADIANS(AB918))))&gt;90,0,$F$4*$F$5/E927^2*(SIN(RADIANS(G935))*SIN(RADIANS(E928))+COS(RADIANS(G935))*COS(RADIANS(E928))*COS(RADIANS(AB918))))</f>
        <v>#DIV/0!</v>
      </c>
      <c r="AC935" t="e">
        <f>IF(DEGREES(ACOS(SIN(RADIANS(G935))*SIN(RADIANS(E928))+COS(RADIANS(G935))*COS(RADIANS(E928))*COS(RADIANS(AC918))))&gt;90,0,$F$4*$F$5/E927^2*(SIN(RADIANS(G935))*SIN(RADIANS(E928))+COS(RADIANS(G935))*COS(RADIANS(E928))*COS(RADIANS(AC918))))</f>
        <v>#DIV/0!</v>
      </c>
      <c r="AD935" t="e">
        <f>IF(DEGREES(ACOS(SIN(RADIANS(G935))*SIN(RADIANS(E928))+COS(RADIANS(G935))*COS(RADIANS(E928))*COS(RADIANS(AD918))))&gt;90,0,$F$4*$F$5/E927^2*(SIN(RADIANS(G935))*SIN(RADIANS(E928))+COS(RADIANS(G935))*COS(RADIANS(E928))*COS(RADIANS(AD918))))</f>
        <v>#DIV/0!</v>
      </c>
      <c r="AE935" t="e">
        <f>IF(DEGREES(ACOS(SIN(RADIANS(G935))*SIN(RADIANS(E928))+COS(RADIANS(G935))*COS(RADIANS(E928))*COS(RADIANS(AE918))))&gt;90,0,$F$4*$F$5/E927^2*(SIN(RADIANS(G935))*SIN(RADIANS(E928))+COS(RADIANS(G935))*COS(RADIANS(E928))*COS(RADIANS(AE918))))</f>
        <v>#DIV/0!</v>
      </c>
      <c r="AF935" t="e">
        <f>IF(DEGREES(ACOS(SIN(RADIANS(G935))*SIN(RADIANS(E928))+COS(RADIANS(G935))*COS(RADIANS(E928))*COS(RADIANS(AF918))))&gt;90,0,$F$4*$F$5/E927^2*(SIN(RADIANS(G935))*SIN(RADIANS(E928))+COS(RADIANS(G935))*COS(RADIANS(E928))*COS(RADIANS(AF918))))</f>
        <v>#DIV/0!</v>
      </c>
      <c r="AG935" t="e">
        <f>IF(DEGREES(ACOS(SIN(RADIANS(G935))*SIN(RADIANS(E928))+COS(RADIANS(G935))*COS(RADIANS(E928))*COS(RADIANS(AG918))))&gt;90,0,$F$4*$F$5/E927^2*(SIN(RADIANS(G935))*SIN(RADIANS(E928))+COS(RADIANS(G935))*COS(RADIANS(E928))*COS(RADIANS(AG918))))</f>
        <v>#DIV/0!</v>
      </c>
      <c r="AH935" t="e">
        <f>IF(DEGREES(ACOS(SIN(RADIANS(G935))*SIN(RADIANS(E928))+COS(RADIANS(G935))*COS(RADIANS(E928))*COS(RADIANS(AH918))))&gt;90,0,$F$4*$F$5/E927^2*(SIN(RADIANS(G935))*SIN(RADIANS(E928))+COS(RADIANS(G935))*COS(RADIANS(E928))*COS(RADIANS(AH918))))</f>
        <v>#DIV/0!</v>
      </c>
      <c r="AI935" t="e">
        <f>IF(DEGREES(ACOS(SIN(RADIANS(G935))*SIN(RADIANS(E928))+COS(RADIANS(G935))*COS(RADIANS(E928))*COS(RADIANS(AI918))))&gt;90,0,$F$4*$F$5/E927^2*(SIN(RADIANS(G935))*SIN(RADIANS(E928))+COS(RADIANS(G935))*COS(RADIANS(E928))*COS(RADIANS(AI918))))</f>
        <v>#DIV/0!</v>
      </c>
      <c r="AJ935" t="e">
        <f>IF(DEGREES(ACOS(SIN(RADIANS(G935))*SIN(RADIANS(E928))+COS(RADIANS(G935))*COS(RADIANS(E928))*COS(RADIANS(AJ918))))&gt;90,0,$F$4*$F$5/E927^2*(SIN(RADIANS(G935))*SIN(RADIANS(E928))+COS(RADIANS(G935))*COS(RADIANS(E928))*COS(RADIANS(AJ918))))</f>
        <v>#DIV/0!</v>
      </c>
      <c r="AK935">
        <f>IF(DEGREES(ACOS(SIN(RADIANS(G935))*SIN(RADIANS(E928))+COS(RADIANS(G935))*COS(RADIANS(E928))*COS(RADIANS(AK918))))&gt;90,0,$F$4*$F$5/E927^2*(SIN(RADIANS(G935))*SIN(RADIANS(E928))+COS(RADIANS(G935))*COS(RADIANS(E928))*COS(RADIANS(AK918))))</f>
        <v>0</v>
      </c>
      <c r="AL935">
        <f>IF(DEGREES(ACOS(SIN(RADIANS(G935))*SIN(RADIANS(E928))+COS(RADIANS(G935))*COS(RADIANS(E928))*COS(RADIANS(AL918))))&gt;90,0,$F$4*$F$5/E927^2*(SIN(RADIANS(G935))*SIN(RADIANS(E928))+COS(RADIANS(G935))*COS(RADIANS(E928))*COS(RADIANS(AL918))))</f>
        <v>0</v>
      </c>
      <c r="AM935">
        <f>IF(DEGREES(ACOS(SIN(RADIANS(G935))*SIN(RADIANS(E928))+COS(RADIANS(G935))*COS(RADIANS(E928))*COS(RADIANS(AM918))))&gt;90,0,$F$4*$F$5/E927^2*(SIN(RADIANS(G935))*SIN(RADIANS(E928))+COS(RADIANS(G935))*COS(RADIANS(E928))*COS(RADIANS(AM918))))</f>
        <v>0</v>
      </c>
      <c r="AN935">
        <f>IF(DEGREES(ACOS(SIN(RADIANS(G935))*SIN(RADIANS(E928))+COS(RADIANS(G935))*COS(RADIANS(E928))*COS(RADIANS(AN918))))&gt;90,0,$F$4*$F$5/E927^2*(SIN(RADIANS(G935))*SIN(RADIANS(E928))+COS(RADIANS(G935))*COS(RADIANS(E928))*COS(RADIANS(AN918))))</f>
        <v>0</v>
      </c>
      <c r="AO935">
        <f>IF(DEGREES(ACOS(SIN(RADIANS(G935))*SIN(RADIANS(E928))+COS(RADIANS(G935))*COS(RADIANS(E928))*COS(RADIANS(AO918))))&gt;90,0,$F$4*$F$5/E927^2*(SIN(RADIANS(G935))*SIN(RADIANS(E928))+COS(RADIANS(G935))*COS(RADIANS(E928))*COS(RADIANS(AO918))))</f>
        <v>0</v>
      </c>
      <c r="AP935">
        <f>IF(DEGREES(ACOS(SIN(RADIANS(G935))*SIN(RADIANS(E928))+COS(RADIANS(G935))*COS(RADIANS(E928))*COS(RADIANS(AP918))))&gt;90,0,$F$4*$F$5/E927^2*(SIN(RADIANS(G935))*SIN(RADIANS(E928))+COS(RADIANS(G935))*COS(RADIANS(E928))*COS(RADIANS(AP918))))</f>
        <v>0</v>
      </c>
      <c r="AQ935">
        <f>IF(DEGREES(ACOS(SIN(RADIANS(G935))*SIN(RADIANS(E928))+COS(RADIANS(G935))*COS(RADIANS(E928))*COS(RADIANS(AQ918))))&gt;90,0,$F$4*$F$5/E927^2*(SIN(RADIANS(G935))*SIN(RADIANS(E928))+COS(RADIANS(G935))*COS(RADIANS(E928))*COS(RADIANS(AQ918))))</f>
        <v>0</v>
      </c>
      <c r="AR935">
        <f>IF(DEGREES(ACOS(SIN(RADIANS(G935))*SIN(RADIANS(E928))+COS(RADIANS(G935))*COS(RADIANS(E928))*COS(RADIANS(AR918))))&gt;90,0,$F$4*$F$5/E927^2*(SIN(RADIANS(G935))*SIN(RADIANS(E928))+COS(RADIANS(G935))*COS(RADIANS(E928))*COS(RADIANS(AR918))))</f>
        <v>0</v>
      </c>
    </row>
    <row r="936" spans="2:44" x14ac:dyDescent="0.5">
      <c r="G936">
        <v>-70</v>
      </c>
      <c r="I936">
        <f>IF(DEGREES(ACOS(SIN(RADIANS(G936))*SIN(RADIANS(E928))+COS(RADIANS(G936))*COS(RADIANS(E928))*COS(RADIANS(I918))))&gt;90,0,$F$4*$F$5/E927^2*(SIN(RADIANS(G936))*SIN(RADIANS(E928))+COS(RADIANS(G936))*COS(RADIANS(E928))*COS(RADIANS(I918))))</f>
        <v>0</v>
      </c>
      <c r="J936">
        <f>IF(DEGREES(ACOS(SIN(RADIANS(G936))*SIN(RADIANS(E928))+COS(RADIANS(G936))*COS(RADIANS(E928))*COS(RADIANS(J918))))&gt;90,0,$F$4*$F$5/E927^2*(SIN(RADIANS(G936))*SIN(RADIANS(E928))+COS(RADIANS(G936))*COS(RADIANS(E928))*COS(RADIANS(J918))))</f>
        <v>0</v>
      </c>
      <c r="K936">
        <f>IF(DEGREES(ACOS(SIN(RADIANS(G936))*SIN(RADIANS(E928))+COS(RADIANS(G936))*COS(RADIANS(E928))*COS(RADIANS(K918))))&gt;90,0,$F$4*$F$5/E927^2*(SIN(RADIANS(G936))*SIN(RADIANS(E928))+COS(RADIANS(G936))*COS(RADIANS(E928))*COS(RADIANS(K918))))</f>
        <v>0</v>
      </c>
      <c r="L936">
        <f>IF(DEGREES(ACOS(SIN(RADIANS(G936))*SIN(RADIANS(E928))+COS(RADIANS(G936))*COS(RADIANS(E928))*COS(RADIANS(L918))))&gt;90,0,$F$4*$F$5/E927^2*(SIN(RADIANS(G936))*SIN(RADIANS(E928))+COS(RADIANS(G936))*COS(RADIANS(E928))*COS(RADIANS(L918))))</f>
        <v>0</v>
      </c>
      <c r="M936">
        <f>IF(DEGREES(ACOS(SIN(RADIANS(G936))*SIN(RADIANS(E928))+COS(RADIANS(G936))*COS(RADIANS(E928))*COS(RADIANS(M918))))&gt;90,0,$F$4*$F$5/E927^2*(SIN(RADIANS(G936))*SIN(RADIANS(E928))+COS(RADIANS(G936))*COS(RADIANS(E928))*COS(RADIANS(M918))))</f>
        <v>0</v>
      </c>
      <c r="N936">
        <f>IF(DEGREES(ACOS(SIN(RADIANS(G936))*SIN(RADIANS(E928))+COS(RADIANS(G936))*COS(RADIANS(E928))*COS(RADIANS(N918))))&gt;90,0,$F$4*$F$5/E927^2*(SIN(RADIANS(G936))*SIN(RADIANS(E928))+COS(RADIANS(G936))*COS(RADIANS(E928))*COS(RADIANS(N918))))</f>
        <v>0</v>
      </c>
      <c r="O936">
        <f>IF(DEGREES(ACOS(SIN(RADIANS(G936))*SIN(RADIANS(E928))+COS(RADIANS(G936))*COS(RADIANS(E928))*COS(RADIANS(O918))))&gt;90,0,$F$4*$F$5/E927^2*(SIN(RADIANS(G936))*SIN(RADIANS(E928))+COS(RADIANS(G936))*COS(RADIANS(E928))*COS(RADIANS(O918))))</f>
        <v>0</v>
      </c>
      <c r="P936">
        <f>IF(DEGREES(ACOS(SIN(RADIANS(G936))*SIN(RADIANS(E928))+COS(RADIANS(G936))*COS(RADIANS(E928))*COS(RADIANS(P918))))&gt;90,0,$F$4*$F$5/E927^2*(SIN(RADIANS(G936))*SIN(RADIANS(E928))+COS(RADIANS(G936))*COS(RADIANS(E928))*COS(RADIANS(P918))))</f>
        <v>0</v>
      </c>
      <c r="Q936">
        <f>IF(DEGREES(ACOS(SIN(RADIANS(G936))*SIN(RADIANS(E928))+COS(RADIANS(G936))*COS(RADIANS(E928))*COS(RADIANS(Q918))))&gt;90,0,$F$4*$F$5/E927^2*(SIN(RADIANS(G936))*SIN(RADIANS(E928))+COS(RADIANS(G936))*COS(RADIANS(E928))*COS(RADIANS(Q918))))</f>
        <v>0</v>
      </c>
      <c r="R936" t="e">
        <f>IF(DEGREES(ACOS(SIN(RADIANS(G936))*SIN(RADIANS(E928))+COS(RADIANS(G936))*COS(RADIANS(E928))*COS(RADIANS(R918))))&gt;90,0,$F$4*$F$5/E927^2*(SIN(RADIANS(G936))*SIN(RADIANS(E928))+COS(RADIANS(G936))*COS(RADIANS(E928))*COS(RADIANS(R918))))</f>
        <v>#DIV/0!</v>
      </c>
      <c r="S936" t="e">
        <f>IF(DEGREES(ACOS(SIN(RADIANS(G936))*SIN(RADIANS(E928))+COS(RADIANS(G936))*COS(RADIANS(E928))*COS(RADIANS(S918))))&gt;90,0,$F$4*$F$5/E927^2*(SIN(RADIANS(G936))*SIN(RADIANS(E928))+COS(RADIANS(G936))*COS(RADIANS(E928))*COS(RADIANS(S918))))</f>
        <v>#DIV/0!</v>
      </c>
      <c r="T936" t="e">
        <f>IF(DEGREES(ACOS(SIN(RADIANS(G936))*SIN(RADIANS(E928))+COS(RADIANS(G936))*COS(RADIANS(E928))*COS(RADIANS(T918))))&gt;90,0,$F$4*$F$5/E927^2*(SIN(RADIANS(G936))*SIN(RADIANS(E928))+COS(RADIANS(G936))*COS(RADIANS(E928))*COS(RADIANS(T918))))</f>
        <v>#DIV/0!</v>
      </c>
      <c r="U936" t="e">
        <f>IF(DEGREES(ACOS(SIN(RADIANS(G936))*SIN(RADIANS(E928))+COS(RADIANS(G936))*COS(RADIANS(E928))*COS(RADIANS(U918))))&gt;90,0,$F$4*$F$5/E927^2*(SIN(RADIANS(G936))*SIN(RADIANS(E928))+COS(RADIANS(G936))*COS(RADIANS(E928))*COS(RADIANS(U918))))</f>
        <v>#DIV/0!</v>
      </c>
      <c r="V936" t="e">
        <f>IF(DEGREES(ACOS(SIN(RADIANS(G936))*SIN(RADIANS(E928))+COS(RADIANS(G936))*COS(RADIANS(E928))*COS(RADIANS(V918))))&gt;90,0,$F$4*$F$5/E927^2*(SIN(RADIANS(G936))*SIN(RADIANS(E928))+COS(RADIANS(G936))*COS(RADIANS(E928))*COS(RADIANS(V918))))</f>
        <v>#DIV/0!</v>
      </c>
      <c r="W936" t="e">
        <f>IF(DEGREES(ACOS(SIN(RADIANS(G936))*SIN(RADIANS(E928))+COS(RADIANS(G936))*COS(RADIANS(E928))*COS(RADIANS(W918))))&gt;90,0,$F$4*$F$5/E927^2*(SIN(RADIANS(G936))*SIN(RADIANS(E928))+COS(RADIANS(G936))*COS(RADIANS(E928))*COS(RADIANS(W918))))</f>
        <v>#DIV/0!</v>
      </c>
      <c r="X936" t="e">
        <f>IF(DEGREES(ACOS(SIN(RADIANS(G936))*SIN(RADIANS(E928))+COS(RADIANS(G936))*COS(RADIANS(E928))*COS(RADIANS(X918))))&gt;90,0,$F$4*$F$5/E927^2*(SIN(RADIANS(G936))*SIN(RADIANS(E928))+COS(RADIANS(G936))*COS(RADIANS(E928))*COS(RADIANS(X918))))</f>
        <v>#DIV/0!</v>
      </c>
      <c r="Y936" t="e">
        <f>IF(DEGREES(ACOS(SIN(RADIANS(G936))*SIN(RADIANS(E928))+COS(RADIANS(G936))*COS(RADIANS(E928))*COS(RADIANS(Y918))))&gt;90,0,$F$4*$F$5/E927^2*(SIN(RADIANS(G936))*SIN(RADIANS(E928))+COS(RADIANS(G936))*COS(RADIANS(E928))*COS(RADIANS(Y918))))</f>
        <v>#DIV/0!</v>
      </c>
      <c r="Z936" t="e">
        <f>IF(DEGREES(ACOS(SIN(RADIANS(G936))*SIN(RADIANS(E928))+COS(RADIANS(G936))*COS(RADIANS(E928))*COS(RADIANS(Z918))))&gt;90,0,$F$4*$F$5/E927^2*(SIN(RADIANS(G936))*SIN(RADIANS(E928))+COS(RADIANS(G936))*COS(RADIANS(E928))*COS(RADIANS(Z918))))</f>
        <v>#DIV/0!</v>
      </c>
      <c r="AA936" t="e">
        <f>IF(DEGREES(ACOS(SIN(RADIANS(G936))*SIN(RADIANS(E928))+COS(RADIANS(G936))*COS(RADIANS(E928))*COS(RADIANS(AA918))))&gt;90,0,$F$4*$F$5/E927^2*(SIN(RADIANS(G936))*SIN(RADIANS(E928))+COS(RADIANS(G936))*COS(RADIANS(E928))*COS(RADIANS(AA918))))</f>
        <v>#DIV/0!</v>
      </c>
      <c r="AB936" t="e">
        <f>IF(DEGREES(ACOS(SIN(RADIANS(G936))*SIN(RADIANS(E928))+COS(RADIANS(G936))*COS(RADIANS(E928))*COS(RADIANS(AB918))))&gt;90,0,$F$4*$F$5/E927^2*(SIN(RADIANS(G936))*SIN(RADIANS(E928))+COS(RADIANS(G936))*COS(RADIANS(E928))*COS(RADIANS(AB918))))</f>
        <v>#DIV/0!</v>
      </c>
      <c r="AC936" t="e">
        <f>IF(DEGREES(ACOS(SIN(RADIANS(G936))*SIN(RADIANS(E928))+COS(RADIANS(G936))*COS(RADIANS(E928))*COS(RADIANS(AC918))))&gt;90,0,$F$4*$F$5/E927^2*(SIN(RADIANS(G936))*SIN(RADIANS(E928))+COS(RADIANS(G936))*COS(RADIANS(E928))*COS(RADIANS(AC918))))</f>
        <v>#DIV/0!</v>
      </c>
      <c r="AD936" t="e">
        <f>IF(DEGREES(ACOS(SIN(RADIANS(G936))*SIN(RADIANS(E928))+COS(RADIANS(G936))*COS(RADIANS(E928))*COS(RADIANS(AD918))))&gt;90,0,$F$4*$F$5/E927^2*(SIN(RADIANS(G936))*SIN(RADIANS(E928))+COS(RADIANS(G936))*COS(RADIANS(E928))*COS(RADIANS(AD918))))</f>
        <v>#DIV/0!</v>
      </c>
      <c r="AE936" t="e">
        <f>IF(DEGREES(ACOS(SIN(RADIANS(G936))*SIN(RADIANS(E928))+COS(RADIANS(G936))*COS(RADIANS(E928))*COS(RADIANS(AE918))))&gt;90,0,$F$4*$F$5/E927^2*(SIN(RADIANS(G936))*SIN(RADIANS(E928))+COS(RADIANS(G936))*COS(RADIANS(E928))*COS(RADIANS(AE918))))</f>
        <v>#DIV/0!</v>
      </c>
      <c r="AF936" t="e">
        <f>IF(DEGREES(ACOS(SIN(RADIANS(G936))*SIN(RADIANS(E928))+COS(RADIANS(G936))*COS(RADIANS(E928))*COS(RADIANS(AF918))))&gt;90,0,$F$4*$F$5/E927^2*(SIN(RADIANS(G936))*SIN(RADIANS(E928))+COS(RADIANS(G936))*COS(RADIANS(E928))*COS(RADIANS(AF918))))</f>
        <v>#DIV/0!</v>
      </c>
      <c r="AG936" t="e">
        <f>IF(DEGREES(ACOS(SIN(RADIANS(G936))*SIN(RADIANS(E928))+COS(RADIANS(G936))*COS(RADIANS(E928))*COS(RADIANS(AG918))))&gt;90,0,$F$4*$F$5/E927^2*(SIN(RADIANS(G936))*SIN(RADIANS(E928))+COS(RADIANS(G936))*COS(RADIANS(E928))*COS(RADIANS(AG918))))</f>
        <v>#DIV/0!</v>
      </c>
      <c r="AH936" t="e">
        <f>IF(DEGREES(ACOS(SIN(RADIANS(G936))*SIN(RADIANS(E928))+COS(RADIANS(G936))*COS(RADIANS(E928))*COS(RADIANS(AH918))))&gt;90,0,$F$4*$F$5/E927^2*(SIN(RADIANS(G936))*SIN(RADIANS(E928))+COS(RADIANS(G936))*COS(RADIANS(E928))*COS(RADIANS(AH918))))</f>
        <v>#DIV/0!</v>
      </c>
      <c r="AI936" t="e">
        <f>IF(DEGREES(ACOS(SIN(RADIANS(G936))*SIN(RADIANS(E928))+COS(RADIANS(G936))*COS(RADIANS(E928))*COS(RADIANS(AI918))))&gt;90,0,$F$4*$F$5/E927^2*(SIN(RADIANS(G936))*SIN(RADIANS(E928))+COS(RADIANS(G936))*COS(RADIANS(E928))*COS(RADIANS(AI918))))</f>
        <v>#DIV/0!</v>
      </c>
      <c r="AJ936" t="e">
        <f>IF(DEGREES(ACOS(SIN(RADIANS(G936))*SIN(RADIANS(E928))+COS(RADIANS(G936))*COS(RADIANS(E928))*COS(RADIANS(AJ918))))&gt;90,0,$F$4*$F$5/E927^2*(SIN(RADIANS(G936))*SIN(RADIANS(E928))+COS(RADIANS(G936))*COS(RADIANS(E928))*COS(RADIANS(AJ918))))</f>
        <v>#DIV/0!</v>
      </c>
      <c r="AK936">
        <f>IF(DEGREES(ACOS(SIN(RADIANS(G936))*SIN(RADIANS(E928))+COS(RADIANS(G936))*COS(RADIANS(E928))*COS(RADIANS(AK918))))&gt;90,0,$F$4*$F$5/E927^2*(SIN(RADIANS(G936))*SIN(RADIANS(E928))+COS(RADIANS(G936))*COS(RADIANS(E928))*COS(RADIANS(AK918))))</f>
        <v>0</v>
      </c>
      <c r="AL936">
        <f>IF(DEGREES(ACOS(SIN(RADIANS(G936))*SIN(RADIANS(E928))+COS(RADIANS(G936))*COS(RADIANS(E928))*COS(RADIANS(AL918))))&gt;90,0,$F$4*$F$5/E927^2*(SIN(RADIANS(G936))*SIN(RADIANS(E928))+COS(RADIANS(G936))*COS(RADIANS(E928))*COS(RADIANS(AL918))))</f>
        <v>0</v>
      </c>
      <c r="AM936">
        <f>IF(DEGREES(ACOS(SIN(RADIANS(G936))*SIN(RADIANS(E928))+COS(RADIANS(G936))*COS(RADIANS(E928))*COS(RADIANS(AM918))))&gt;90,0,$F$4*$F$5/E927^2*(SIN(RADIANS(G936))*SIN(RADIANS(E928))+COS(RADIANS(G936))*COS(RADIANS(E928))*COS(RADIANS(AM918))))</f>
        <v>0</v>
      </c>
      <c r="AN936">
        <f>IF(DEGREES(ACOS(SIN(RADIANS(G936))*SIN(RADIANS(E928))+COS(RADIANS(G936))*COS(RADIANS(E928))*COS(RADIANS(AN918))))&gt;90,0,$F$4*$F$5/E927^2*(SIN(RADIANS(G936))*SIN(RADIANS(E928))+COS(RADIANS(G936))*COS(RADIANS(E928))*COS(RADIANS(AN918))))</f>
        <v>0</v>
      </c>
      <c r="AO936">
        <f>IF(DEGREES(ACOS(SIN(RADIANS(G936))*SIN(RADIANS(E928))+COS(RADIANS(G936))*COS(RADIANS(E928))*COS(RADIANS(AO918))))&gt;90,0,$F$4*$F$5/E927^2*(SIN(RADIANS(G936))*SIN(RADIANS(E928))+COS(RADIANS(G936))*COS(RADIANS(E928))*COS(RADIANS(AO918))))</f>
        <v>0</v>
      </c>
      <c r="AP936">
        <f>IF(DEGREES(ACOS(SIN(RADIANS(G936))*SIN(RADIANS(E928))+COS(RADIANS(G936))*COS(RADIANS(E928))*COS(RADIANS(AP918))))&gt;90,0,$F$4*$F$5/E927^2*(SIN(RADIANS(G936))*SIN(RADIANS(E928))+COS(RADIANS(G936))*COS(RADIANS(E928))*COS(RADIANS(AP918))))</f>
        <v>0</v>
      </c>
      <c r="AQ936">
        <f>IF(DEGREES(ACOS(SIN(RADIANS(G936))*SIN(RADIANS(E928))+COS(RADIANS(G936))*COS(RADIANS(E928))*COS(RADIANS(AQ918))))&gt;90,0,$F$4*$F$5/E927^2*(SIN(RADIANS(G936))*SIN(RADIANS(E928))+COS(RADIANS(G936))*COS(RADIANS(E928))*COS(RADIANS(AQ918))))</f>
        <v>0</v>
      </c>
      <c r="AR936">
        <f>IF(DEGREES(ACOS(SIN(RADIANS(G936))*SIN(RADIANS(E928))+COS(RADIANS(G936))*COS(RADIANS(E928))*COS(RADIANS(AR918))))&gt;90,0,$F$4*$F$5/E927^2*(SIN(RADIANS(G936))*SIN(RADIANS(E928))+COS(RADIANS(G936))*COS(RADIANS(E928))*COS(RADIANS(AR918))))</f>
        <v>0</v>
      </c>
    </row>
    <row r="937" spans="2:44" x14ac:dyDescent="0.5">
      <c r="G937">
        <v>-80</v>
      </c>
      <c r="I937">
        <f>IF(DEGREES(ACOS(SIN(RADIANS(G937))*SIN(RADIANS(E928))+COS(RADIANS(G937))*COS(RADIANS(E928))*COS(RADIANS(I918))))&gt;90,0,$F$4*$F$5/E927^2*(SIN(RADIANS(G937))*SIN(RADIANS(E928))+COS(RADIANS(G937))*COS(RADIANS(E928))*COS(RADIANS(I918))))</f>
        <v>0</v>
      </c>
      <c r="J937">
        <f>IF(DEGREES(ACOS(SIN(RADIANS(G937))*SIN(RADIANS(E928))+COS(RADIANS(G937))*COS(RADIANS(E928))*COS(RADIANS(J918))))&gt;90,0,$F$4*$F$5/E927^2*(SIN(RADIANS(G937))*SIN(RADIANS(E928))+COS(RADIANS(G937))*COS(RADIANS(E928))*COS(RADIANS(J918))))</f>
        <v>0</v>
      </c>
      <c r="K937">
        <f>IF(DEGREES(ACOS(SIN(RADIANS(G937))*SIN(RADIANS(E928))+COS(RADIANS(G937))*COS(RADIANS(E928))*COS(RADIANS(K918))))&gt;90,0,$F$4*$F$5/E927^2*(SIN(RADIANS(G937))*SIN(RADIANS(E928))+COS(RADIANS(G937))*COS(RADIANS(E928))*COS(RADIANS(K918))))</f>
        <v>0</v>
      </c>
      <c r="L937">
        <f>IF(DEGREES(ACOS(SIN(RADIANS(G937))*SIN(RADIANS(E928))+COS(RADIANS(G937))*COS(RADIANS(E928))*COS(RADIANS(L918))))&gt;90,0,$F$4*$F$5/E927^2*(SIN(RADIANS(G937))*SIN(RADIANS(E928))+COS(RADIANS(G937))*COS(RADIANS(E928))*COS(RADIANS(L918))))</f>
        <v>0</v>
      </c>
      <c r="M937">
        <f>IF(DEGREES(ACOS(SIN(RADIANS(G937))*SIN(RADIANS(E928))+COS(RADIANS(G937))*COS(RADIANS(E928))*COS(RADIANS(M918))))&gt;90,0,$F$4*$F$5/E927^2*(SIN(RADIANS(G937))*SIN(RADIANS(E928))+COS(RADIANS(G937))*COS(RADIANS(E928))*COS(RADIANS(M918))))</f>
        <v>0</v>
      </c>
      <c r="N937">
        <f>IF(DEGREES(ACOS(SIN(RADIANS(G937))*SIN(RADIANS(E928))+COS(RADIANS(G937))*COS(RADIANS(E928))*COS(RADIANS(N918))))&gt;90,0,$F$4*$F$5/E927^2*(SIN(RADIANS(G937))*SIN(RADIANS(E928))+COS(RADIANS(G937))*COS(RADIANS(E928))*COS(RADIANS(N918))))</f>
        <v>0</v>
      </c>
      <c r="O937">
        <f>IF(DEGREES(ACOS(SIN(RADIANS(G937))*SIN(RADIANS(E928))+COS(RADIANS(G937))*COS(RADIANS(E928))*COS(RADIANS(O918))))&gt;90,0,$F$4*$F$5/E927^2*(SIN(RADIANS(G937))*SIN(RADIANS(E928))+COS(RADIANS(G937))*COS(RADIANS(E928))*COS(RADIANS(O918))))</f>
        <v>0</v>
      </c>
      <c r="P937">
        <f>IF(DEGREES(ACOS(SIN(RADIANS(G937))*SIN(RADIANS(E928))+COS(RADIANS(G937))*COS(RADIANS(E928))*COS(RADIANS(P918))))&gt;90,0,$F$4*$F$5/E927^2*(SIN(RADIANS(G937))*SIN(RADIANS(E928))+COS(RADIANS(G937))*COS(RADIANS(E928))*COS(RADIANS(P918))))</f>
        <v>0</v>
      </c>
      <c r="Q937">
        <f>IF(DEGREES(ACOS(SIN(RADIANS(G937))*SIN(RADIANS(E928))+COS(RADIANS(G937))*COS(RADIANS(E928))*COS(RADIANS(Q918))))&gt;90,0,$F$4*$F$5/E927^2*(SIN(RADIANS(G937))*SIN(RADIANS(E928))+COS(RADIANS(G937))*COS(RADIANS(E928))*COS(RADIANS(Q918))))</f>
        <v>0</v>
      </c>
      <c r="R937" t="e">
        <f>IF(DEGREES(ACOS(SIN(RADIANS(G937))*SIN(RADIANS(E928))+COS(RADIANS(G937))*COS(RADIANS(E928))*COS(RADIANS(R918))))&gt;90,0,$F$4*$F$5/E927^2*(SIN(RADIANS(G937))*SIN(RADIANS(E928))+COS(RADIANS(G937))*COS(RADIANS(E928))*COS(RADIANS(R918))))</f>
        <v>#DIV/0!</v>
      </c>
      <c r="S937" t="e">
        <f>IF(DEGREES(ACOS(SIN(RADIANS(G937))*SIN(RADIANS(E928))+COS(RADIANS(G937))*COS(RADIANS(E928))*COS(RADIANS(S918))))&gt;90,0,$F$4*$F$5/E927^2*(SIN(RADIANS(G937))*SIN(RADIANS(E928))+COS(RADIANS(G937))*COS(RADIANS(E928))*COS(RADIANS(S918))))</f>
        <v>#DIV/0!</v>
      </c>
      <c r="T937" t="e">
        <f>IF(DEGREES(ACOS(SIN(RADIANS(G937))*SIN(RADIANS(E928))+COS(RADIANS(G937))*COS(RADIANS(E928))*COS(RADIANS(T918))))&gt;90,0,$F$4*$F$5/E927^2*(SIN(RADIANS(G937))*SIN(RADIANS(E928))+COS(RADIANS(G937))*COS(RADIANS(E928))*COS(RADIANS(T918))))</f>
        <v>#DIV/0!</v>
      </c>
      <c r="U937" t="e">
        <f>IF(DEGREES(ACOS(SIN(RADIANS(G937))*SIN(RADIANS(E928))+COS(RADIANS(G937))*COS(RADIANS(E928))*COS(RADIANS(U918))))&gt;90,0,$F$4*$F$5/E927^2*(SIN(RADIANS(G937))*SIN(RADIANS(E928))+COS(RADIANS(G937))*COS(RADIANS(E928))*COS(RADIANS(U918))))</f>
        <v>#DIV/0!</v>
      </c>
      <c r="V937" t="e">
        <f>IF(DEGREES(ACOS(SIN(RADIANS(G937))*SIN(RADIANS(E928))+COS(RADIANS(G937))*COS(RADIANS(E928))*COS(RADIANS(V918))))&gt;90,0,$F$4*$F$5/E927^2*(SIN(RADIANS(G937))*SIN(RADIANS(E928))+COS(RADIANS(G937))*COS(RADIANS(E928))*COS(RADIANS(V918))))</f>
        <v>#DIV/0!</v>
      </c>
      <c r="W937" t="e">
        <f>IF(DEGREES(ACOS(SIN(RADIANS(G937))*SIN(RADIANS(E928))+COS(RADIANS(G937))*COS(RADIANS(E928))*COS(RADIANS(W918))))&gt;90,0,$F$4*$F$5/E927^2*(SIN(RADIANS(G937))*SIN(RADIANS(E928))+COS(RADIANS(G937))*COS(RADIANS(E928))*COS(RADIANS(W918))))</f>
        <v>#DIV/0!</v>
      </c>
      <c r="X937" t="e">
        <f>IF(DEGREES(ACOS(SIN(RADIANS(G937))*SIN(RADIANS(E928))+COS(RADIANS(G937))*COS(RADIANS(E928))*COS(RADIANS(X918))))&gt;90,0,$F$4*$F$5/E927^2*(SIN(RADIANS(G937))*SIN(RADIANS(E928))+COS(RADIANS(G937))*COS(RADIANS(E928))*COS(RADIANS(X918))))</f>
        <v>#DIV/0!</v>
      </c>
      <c r="Y937" t="e">
        <f>IF(DEGREES(ACOS(SIN(RADIANS(G937))*SIN(RADIANS(E928))+COS(RADIANS(G937))*COS(RADIANS(E928))*COS(RADIANS(Y918))))&gt;90,0,$F$4*$F$5/E927^2*(SIN(RADIANS(G937))*SIN(RADIANS(E928))+COS(RADIANS(G937))*COS(RADIANS(E928))*COS(RADIANS(Y918))))</f>
        <v>#DIV/0!</v>
      </c>
      <c r="Z937" t="e">
        <f>IF(DEGREES(ACOS(SIN(RADIANS(G937))*SIN(RADIANS(E928))+COS(RADIANS(G937))*COS(RADIANS(E928))*COS(RADIANS(Z918))))&gt;90,0,$F$4*$F$5/E927^2*(SIN(RADIANS(G937))*SIN(RADIANS(E928))+COS(RADIANS(G937))*COS(RADIANS(E928))*COS(RADIANS(Z918))))</f>
        <v>#DIV/0!</v>
      </c>
      <c r="AA937" t="e">
        <f>IF(DEGREES(ACOS(SIN(RADIANS(G937))*SIN(RADIANS(E928))+COS(RADIANS(G937))*COS(RADIANS(E928))*COS(RADIANS(AA918))))&gt;90,0,$F$4*$F$5/E927^2*(SIN(RADIANS(G937))*SIN(RADIANS(E928))+COS(RADIANS(G937))*COS(RADIANS(E928))*COS(RADIANS(AA918))))</f>
        <v>#DIV/0!</v>
      </c>
      <c r="AB937" t="e">
        <f>IF(DEGREES(ACOS(SIN(RADIANS(G937))*SIN(RADIANS(E928))+COS(RADIANS(G937))*COS(RADIANS(E928))*COS(RADIANS(AB918))))&gt;90,0,$F$4*$F$5/E927^2*(SIN(RADIANS(G937))*SIN(RADIANS(E928))+COS(RADIANS(G937))*COS(RADIANS(E928))*COS(RADIANS(AB918))))</f>
        <v>#DIV/0!</v>
      </c>
      <c r="AC937" t="e">
        <f>IF(DEGREES(ACOS(SIN(RADIANS(G937))*SIN(RADIANS(E928))+COS(RADIANS(G937))*COS(RADIANS(E928))*COS(RADIANS(AC918))))&gt;90,0,$F$4*$F$5/E927^2*(SIN(RADIANS(G937))*SIN(RADIANS(E928))+COS(RADIANS(G937))*COS(RADIANS(E928))*COS(RADIANS(AC918))))</f>
        <v>#DIV/0!</v>
      </c>
      <c r="AD937" t="e">
        <f>IF(DEGREES(ACOS(SIN(RADIANS(G937))*SIN(RADIANS(E928))+COS(RADIANS(G937))*COS(RADIANS(E928))*COS(RADIANS(AD918))))&gt;90,0,$F$4*$F$5/E927^2*(SIN(RADIANS(G937))*SIN(RADIANS(E928))+COS(RADIANS(G937))*COS(RADIANS(E928))*COS(RADIANS(AD918))))</f>
        <v>#DIV/0!</v>
      </c>
      <c r="AE937" t="e">
        <f>IF(DEGREES(ACOS(SIN(RADIANS(G937))*SIN(RADIANS(E928))+COS(RADIANS(G937))*COS(RADIANS(E928))*COS(RADIANS(AE918))))&gt;90,0,$F$4*$F$5/E927^2*(SIN(RADIANS(G937))*SIN(RADIANS(E928))+COS(RADIANS(G937))*COS(RADIANS(E928))*COS(RADIANS(AE918))))</f>
        <v>#DIV/0!</v>
      </c>
      <c r="AF937" t="e">
        <f>IF(DEGREES(ACOS(SIN(RADIANS(G937))*SIN(RADIANS(E928))+COS(RADIANS(G937))*COS(RADIANS(E928))*COS(RADIANS(AF918))))&gt;90,0,$F$4*$F$5/E927^2*(SIN(RADIANS(G937))*SIN(RADIANS(E928))+COS(RADIANS(G937))*COS(RADIANS(E928))*COS(RADIANS(AF918))))</f>
        <v>#DIV/0!</v>
      </c>
      <c r="AG937" t="e">
        <f>IF(DEGREES(ACOS(SIN(RADIANS(G937))*SIN(RADIANS(E928))+COS(RADIANS(G937))*COS(RADIANS(E928))*COS(RADIANS(AG918))))&gt;90,0,$F$4*$F$5/E927^2*(SIN(RADIANS(G937))*SIN(RADIANS(E928))+COS(RADIANS(G937))*COS(RADIANS(E928))*COS(RADIANS(AG918))))</f>
        <v>#DIV/0!</v>
      </c>
      <c r="AH937" t="e">
        <f>IF(DEGREES(ACOS(SIN(RADIANS(G937))*SIN(RADIANS(E928))+COS(RADIANS(G937))*COS(RADIANS(E928))*COS(RADIANS(AH918))))&gt;90,0,$F$4*$F$5/E927^2*(SIN(RADIANS(G937))*SIN(RADIANS(E928))+COS(RADIANS(G937))*COS(RADIANS(E928))*COS(RADIANS(AH918))))</f>
        <v>#DIV/0!</v>
      </c>
      <c r="AI937" t="e">
        <f>IF(DEGREES(ACOS(SIN(RADIANS(G937))*SIN(RADIANS(E928))+COS(RADIANS(G937))*COS(RADIANS(E928))*COS(RADIANS(AI918))))&gt;90,0,$F$4*$F$5/E927^2*(SIN(RADIANS(G937))*SIN(RADIANS(E928))+COS(RADIANS(G937))*COS(RADIANS(E928))*COS(RADIANS(AI918))))</f>
        <v>#DIV/0!</v>
      </c>
      <c r="AJ937" t="e">
        <f>IF(DEGREES(ACOS(SIN(RADIANS(G937))*SIN(RADIANS(E928))+COS(RADIANS(G937))*COS(RADIANS(E928))*COS(RADIANS(AJ918))))&gt;90,0,$F$4*$F$5/E927^2*(SIN(RADIANS(G937))*SIN(RADIANS(E928))+COS(RADIANS(G937))*COS(RADIANS(E928))*COS(RADIANS(AJ918))))</f>
        <v>#DIV/0!</v>
      </c>
      <c r="AK937">
        <f>IF(DEGREES(ACOS(SIN(RADIANS(G937))*SIN(RADIANS(E928))+COS(RADIANS(G937))*COS(RADIANS(E928))*COS(RADIANS(AK918))))&gt;90,0,$F$4*$F$5/E927^2*(SIN(RADIANS(G937))*SIN(RADIANS(E928))+COS(RADIANS(G937))*COS(RADIANS(E928))*COS(RADIANS(AK918))))</f>
        <v>0</v>
      </c>
      <c r="AL937">
        <f>IF(DEGREES(ACOS(SIN(RADIANS(G937))*SIN(RADIANS(E928))+COS(RADIANS(G937))*COS(RADIANS(E928))*COS(RADIANS(AL918))))&gt;90,0,$F$4*$F$5/E927^2*(SIN(RADIANS(G937))*SIN(RADIANS(E928))+COS(RADIANS(G937))*COS(RADIANS(E928))*COS(RADIANS(AL918))))</f>
        <v>0</v>
      </c>
      <c r="AM937">
        <f>IF(DEGREES(ACOS(SIN(RADIANS(G937))*SIN(RADIANS(E928))+COS(RADIANS(G937))*COS(RADIANS(E928))*COS(RADIANS(AM918))))&gt;90,0,$F$4*$F$5/E927^2*(SIN(RADIANS(G937))*SIN(RADIANS(E928))+COS(RADIANS(G937))*COS(RADIANS(E928))*COS(RADIANS(AM918))))</f>
        <v>0</v>
      </c>
      <c r="AN937">
        <f>IF(DEGREES(ACOS(SIN(RADIANS(G937))*SIN(RADIANS(E928))+COS(RADIANS(G937))*COS(RADIANS(E928))*COS(RADIANS(AN918))))&gt;90,0,$F$4*$F$5/E927^2*(SIN(RADIANS(G937))*SIN(RADIANS(E928))+COS(RADIANS(G937))*COS(RADIANS(E928))*COS(RADIANS(AN918))))</f>
        <v>0</v>
      </c>
      <c r="AO937">
        <f>IF(DEGREES(ACOS(SIN(RADIANS(G937))*SIN(RADIANS(E928))+COS(RADIANS(G937))*COS(RADIANS(E928))*COS(RADIANS(AO918))))&gt;90,0,$F$4*$F$5/E927^2*(SIN(RADIANS(G937))*SIN(RADIANS(E928))+COS(RADIANS(G937))*COS(RADIANS(E928))*COS(RADIANS(AO918))))</f>
        <v>0</v>
      </c>
      <c r="AP937">
        <f>IF(DEGREES(ACOS(SIN(RADIANS(G937))*SIN(RADIANS(E928))+COS(RADIANS(G937))*COS(RADIANS(E928))*COS(RADIANS(AP918))))&gt;90,0,$F$4*$F$5/E927^2*(SIN(RADIANS(G937))*SIN(RADIANS(E928))+COS(RADIANS(G937))*COS(RADIANS(E928))*COS(RADIANS(AP918))))</f>
        <v>0</v>
      </c>
      <c r="AQ937">
        <f>IF(DEGREES(ACOS(SIN(RADIANS(G937))*SIN(RADIANS(E928))+COS(RADIANS(G937))*COS(RADIANS(E928))*COS(RADIANS(AQ918))))&gt;90,0,$F$4*$F$5/E927^2*(SIN(RADIANS(G937))*SIN(RADIANS(E928))+COS(RADIANS(G937))*COS(RADIANS(E928))*COS(RADIANS(AQ918))))</f>
        <v>0</v>
      </c>
      <c r="AR937">
        <f>IF(DEGREES(ACOS(SIN(RADIANS(G937))*SIN(RADIANS(E928))+COS(RADIANS(G937))*COS(RADIANS(E928))*COS(RADIANS(AR918))))&gt;90,0,$F$4*$F$5/E927^2*(SIN(RADIANS(G937))*SIN(RADIANS(E928))+COS(RADIANS(G937))*COS(RADIANS(E928))*COS(RADIANS(AR918))))</f>
        <v>0</v>
      </c>
    </row>
    <row r="938" spans="2:44" x14ac:dyDescent="0.5">
      <c r="G938">
        <v>-90</v>
      </c>
      <c r="I938" t="e">
        <f>IF(DEGREES(ACOS(SIN(RADIANS(G938))*SIN(RADIANS(E928))+COS(RADIANS(G938))*COS(RADIANS(E928))*COS(RADIANS(I918))))&gt;90,0,$F$4*$F$5/E927^2*(SIN(RADIANS(G938))*SIN(RADIANS(E928))+COS(RADIANS(G938))*COS(RADIANS(E928))*COS(RADIANS(I918))))</f>
        <v>#DIV/0!</v>
      </c>
      <c r="J938" t="e">
        <f>IF(DEGREES(ACOS(SIN(RADIANS(G938))*SIN(RADIANS(E928))+COS(RADIANS(G938))*COS(RADIANS(E928))*COS(RADIANS(J918))))&gt;90,0,$F$4*$F$5/E927^2*(SIN(RADIANS(G938))*SIN(RADIANS(E928))+COS(RADIANS(G938))*COS(RADIANS(E928))*COS(RADIANS(J918))))</f>
        <v>#DIV/0!</v>
      </c>
      <c r="K938" t="e">
        <f>IF(DEGREES(ACOS(SIN(RADIANS(G938))*SIN(RADIANS(E928))+COS(RADIANS(G938))*COS(RADIANS(E928))*COS(RADIANS(K918))))&gt;90,0,$F$4*$F$5/E927^2*(SIN(RADIANS(G938))*SIN(RADIANS(E928))+COS(RADIANS(G938))*COS(RADIANS(E928))*COS(RADIANS(K918))))</f>
        <v>#DIV/0!</v>
      </c>
      <c r="L938" t="e">
        <f>IF(DEGREES(ACOS(SIN(RADIANS(G938))*SIN(RADIANS(E928))+COS(RADIANS(G938))*COS(RADIANS(E928))*COS(RADIANS(L918))))&gt;90,0,$F$4*$F$5/E927^2*(SIN(RADIANS(G938))*SIN(RADIANS(E928))+COS(RADIANS(G938))*COS(RADIANS(E928))*COS(RADIANS(L918))))</f>
        <v>#DIV/0!</v>
      </c>
      <c r="M938" t="e">
        <f>IF(DEGREES(ACOS(SIN(RADIANS(G938))*SIN(RADIANS(E928))+COS(RADIANS(G938))*COS(RADIANS(E928))*COS(RADIANS(M918))))&gt;90,0,$F$4*$F$5/E927^2*(SIN(RADIANS(G938))*SIN(RADIANS(E928))+COS(RADIANS(G938))*COS(RADIANS(E928))*COS(RADIANS(M918))))</f>
        <v>#DIV/0!</v>
      </c>
      <c r="N938" t="e">
        <f>IF(DEGREES(ACOS(SIN(RADIANS(G938))*SIN(RADIANS(E928))+COS(RADIANS(G938))*COS(RADIANS(E928))*COS(RADIANS(N918))))&gt;90,0,$F$4*$F$5/E927^2*(SIN(RADIANS(G938))*SIN(RADIANS(E928))+COS(RADIANS(G938))*COS(RADIANS(E928))*COS(RADIANS(N918))))</f>
        <v>#DIV/0!</v>
      </c>
      <c r="O938" t="e">
        <f>IF(DEGREES(ACOS(SIN(RADIANS(G938))*SIN(RADIANS(E928))+COS(RADIANS(G938))*COS(RADIANS(E928))*COS(RADIANS(O918))))&gt;90,0,$F$4*$F$5/E927^2*(SIN(RADIANS(G938))*SIN(RADIANS(E928))+COS(RADIANS(G938))*COS(RADIANS(E928))*COS(RADIANS(O918))))</f>
        <v>#DIV/0!</v>
      </c>
      <c r="P938" t="e">
        <f>IF(DEGREES(ACOS(SIN(RADIANS(G938))*SIN(RADIANS(E928))+COS(RADIANS(G938))*COS(RADIANS(E928))*COS(RADIANS(P918))))&gt;90,0,$F$4*$F$5/E927^2*(SIN(RADIANS(G938))*SIN(RADIANS(E928))+COS(RADIANS(G938))*COS(RADIANS(E928))*COS(RADIANS(P918))))</f>
        <v>#DIV/0!</v>
      </c>
      <c r="Q938" t="e">
        <f>IF(DEGREES(ACOS(SIN(RADIANS(G938))*SIN(RADIANS(E928))+COS(RADIANS(G938))*COS(RADIANS(E928))*COS(RADIANS(Q918))))&gt;90,0,$F$4*$F$5/E927^2*(SIN(RADIANS(G938))*SIN(RADIANS(E928))+COS(RADIANS(G938))*COS(RADIANS(E928))*COS(RADIANS(Q918))))</f>
        <v>#DIV/0!</v>
      </c>
      <c r="R938" t="e">
        <f>IF(DEGREES(ACOS(SIN(RADIANS(G938))*SIN(RADIANS(E928))+COS(RADIANS(G938))*COS(RADIANS(E928))*COS(RADIANS(R918))))&gt;90,0,$F$4*$F$5/E927^2*(SIN(RADIANS(G938))*SIN(RADIANS(E928))+COS(RADIANS(G938))*COS(RADIANS(E928))*COS(RADIANS(R918))))</f>
        <v>#DIV/0!</v>
      </c>
      <c r="S938" t="e">
        <f>IF(DEGREES(ACOS(SIN(RADIANS(G938))*SIN(RADIANS(E928))+COS(RADIANS(G938))*COS(RADIANS(E928))*COS(RADIANS(S918))))&gt;90,0,$F$4*$F$5/E927^2*(SIN(RADIANS(G938))*SIN(RADIANS(E928))+COS(RADIANS(G938))*COS(RADIANS(E928))*COS(RADIANS(S918))))</f>
        <v>#DIV/0!</v>
      </c>
      <c r="T938" t="e">
        <f>IF(DEGREES(ACOS(SIN(RADIANS(G938))*SIN(RADIANS(E928))+COS(RADIANS(G938))*COS(RADIANS(E928))*COS(RADIANS(T918))))&gt;90,0,$F$4*$F$5/E927^2*(SIN(RADIANS(G938))*SIN(RADIANS(E928))+COS(RADIANS(G938))*COS(RADIANS(E928))*COS(RADIANS(T918))))</f>
        <v>#DIV/0!</v>
      </c>
      <c r="U938" t="e">
        <f>IF(DEGREES(ACOS(SIN(RADIANS(G938))*SIN(RADIANS(E928))+COS(RADIANS(G938))*COS(RADIANS(E928))*COS(RADIANS(U918))))&gt;90,0,$F$4*$F$5/E927^2*(SIN(RADIANS(G938))*SIN(RADIANS(E928))+COS(RADIANS(G938))*COS(RADIANS(E928))*COS(RADIANS(U918))))</f>
        <v>#DIV/0!</v>
      </c>
      <c r="V938" t="e">
        <f>IF(DEGREES(ACOS(SIN(RADIANS(G938))*SIN(RADIANS(E928))+COS(RADIANS(G938))*COS(RADIANS(E928))*COS(RADIANS(V918))))&gt;90,0,$F$4*$F$5/E927^2*(SIN(RADIANS(G938))*SIN(RADIANS(E928))+COS(RADIANS(G938))*COS(RADIANS(E928))*COS(RADIANS(V918))))</f>
        <v>#DIV/0!</v>
      </c>
      <c r="W938" t="e">
        <f>IF(DEGREES(ACOS(SIN(RADIANS(G938))*SIN(RADIANS(E928))+COS(RADIANS(G938))*COS(RADIANS(E928))*COS(RADIANS(W918))))&gt;90,0,$F$4*$F$5/E927^2*(SIN(RADIANS(G938))*SIN(RADIANS(E928))+COS(RADIANS(G938))*COS(RADIANS(E928))*COS(RADIANS(W918))))</f>
        <v>#DIV/0!</v>
      </c>
      <c r="X938" t="e">
        <f>IF(DEGREES(ACOS(SIN(RADIANS(G938))*SIN(RADIANS(E928))+COS(RADIANS(G938))*COS(RADIANS(E928))*COS(RADIANS(X918))))&gt;90,0,$F$4*$F$5/E927^2*(SIN(RADIANS(G938))*SIN(RADIANS(E928))+COS(RADIANS(G938))*COS(RADIANS(E928))*COS(RADIANS(X918))))</f>
        <v>#DIV/0!</v>
      </c>
      <c r="Y938" t="e">
        <f>IF(DEGREES(ACOS(SIN(RADIANS(G938))*SIN(RADIANS(E928))+COS(RADIANS(G938))*COS(RADIANS(E928))*COS(RADIANS(Y918))))&gt;90,0,$F$4*$F$5/E927^2*(SIN(RADIANS(G938))*SIN(RADIANS(E928))+COS(RADIANS(G938))*COS(RADIANS(E928))*COS(RADIANS(Y918))))</f>
        <v>#DIV/0!</v>
      </c>
      <c r="Z938" t="e">
        <f>IF(DEGREES(ACOS(SIN(RADIANS(G938))*SIN(RADIANS(E928))+COS(RADIANS(G938))*COS(RADIANS(E928))*COS(RADIANS(Z918))))&gt;90,0,$F$4*$F$5/E927^2*(SIN(RADIANS(G938))*SIN(RADIANS(E928))+COS(RADIANS(G938))*COS(RADIANS(E928))*COS(RADIANS(Z918))))</f>
        <v>#DIV/0!</v>
      </c>
      <c r="AA938" t="e">
        <f>IF(DEGREES(ACOS(SIN(RADIANS(G938))*SIN(RADIANS(E928))+COS(RADIANS(G938))*COS(RADIANS(E928))*COS(RADIANS(AA918))))&gt;90,0,$F$4*$F$5/E927^2*(SIN(RADIANS(G938))*SIN(RADIANS(E928))+COS(RADIANS(G938))*COS(RADIANS(E928))*COS(RADIANS(AA918))))</f>
        <v>#DIV/0!</v>
      </c>
      <c r="AB938" t="e">
        <f>IF(DEGREES(ACOS(SIN(RADIANS(G938))*SIN(RADIANS(E928))+COS(RADIANS(G938))*COS(RADIANS(E928))*COS(RADIANS(AB918))))&gt;90,0,$F$4*$F$5/E927^2*(SIN(RADIANS(G938))*SIN(RADIANS(E928))+COS(RADIANS(G938))*COS(RADIANS(E928))*COS(RADIANS(AB918))))</f>
        <v>#DIV/0!</v>
      </c>
      <c r="AC938" t="e">
        <f>IF(DEGREES(ACOS(SIN(RADIANS(G938))*SIN(RADIANS(E928))+COS(RADIANS(G938))*COS(RADIANS(E928))*COS(RADIANS(AC918))))&gt;90,0,$F$4*$F$5/E927^2*(SIN(RADIANS(G938))*SIN(RADIANS(E928))+COS(RADIANS(G938))*COS(RADIANS(E928))*COS(RADIANS(AC918))))</f>
        <v>#DIV/0!</v>
      </c>
      <c r="AD938" t="e">
        <f>IF(DEGREES(ACOS(SIN(RADIANS(G938))*SIN(RADIANS(E928))+COS(RADIANS(G938))*COS(RADIANS(E928))*COS(RADIANS(AD918))))&gt;90,0,$F$4*$F$5/E927^2*(SIN(RADIANS(G938))*SIN(RADIANS(E928))+COS(RADIANS(G938))*COS(RADIANS(E928))*COS(RADIANS(AD918))))</f>
        <v>#DIV/0!</v>
      </c>
      <c r="AE938" t="e">
        <f>IF(DEGREES(ACOS(SIN(RADIANS(G938))*SIN(RADIANS(E928))+COS(RADIANS(G938))*COS(RADIANS(E928))*COS(RADIANS(AE918))))&gt;90,0,$F$4*$F$5/E927^2*(SIN(RADIANS(G938))*SIN(RADIANS(E928))+COS(RADIANS(G938))*COS(RADIANS(E928))*COS(RADIANS(AE918))))</f>
        <v>#DIV/0!</v>
      </c>
      <c r="AF938" t="e">
        <f>IF(DEGREES(ACOS(SIN(RADIANS(G938))*SIN(RADIANS(E928))+COS(RADIANS(G938))*COS(RADIANS(E928))*COS(RADIANS(AF918))))&gt;90,0,$F$4*$F$5/E927^2*(SIN(RADIANS(G938))*SIN(RADIANS(E928))+COS(RADIANS(G938))*COS(RADIANS(E928))*COS(RADIANS(AF918))))</f>
        <v>#DIV/0!</v>
      </c>
      <c r="AG938" t="e">
        <f>IF(DEGREES(ACOS(SIN(RADIANS(G938))*SIN(RADIANS(E928))+COS(RADIANS(G938))*COS(RADIANS(E928))*COS(RADIANS(AG918))))&gt;90,0,$F$4*$F$5/E927^2*(SIN(RADIANS(G938))*SIN(RADIANS(E928))+COS(RADIANS(G938))*COS(RADIANS(E928))*COS(RADIANS(AG918))))</f>
        <v>#DIV/0!</v>
      </c>
      <c r="AH938" t="e">
        <f>IF(DEGREES(ACOS(SIN(RADIANS(G938))*SIN(RADIANS(E928))+COS(RADIANS(G938))*COS(RADIANS(E928))*COS(RADIANS(AH918))))&gt;90,0,$F$4*$F$5/E927^2*(SIN(RADIANS(G938))*SIN(RADIANS(E928))+COS(RADIANS(G938))*COS(RADIANS(E928))*COS(RADIANS(AH918))))</f>
        <v>#DIV/0!</v>
      </c>
      <c r="AI938" t="e">
        <f>IF(DEGREES(ACOS(SIN(RADIANS(G938))*SIN(RADIANS(E928))+COS(RADIANS(G938))*COS(RADIANS(E928))*COS(RADIANS(AI918))))&gt;90,0,$F$4*$F$5/E927^2*(SIN(RADIANS(G938))*SIN(RADIANS(E928))+COS(RADIANS(G938))*COS(RADIANS(E928))*COS(RADIANS(AI918))))</f>
        <v>#DIV/0!</v>
      </c>
      <c r="AJ938" t="e">
        <f>IF(DEGREES(ACOS(SIN(RADIANS(G938))*SIN(RADIANS(E928))+COS(RADIANS(G938))*COS(RADIANS(E928))*COS(RADIANS(AJ918))))&gt;90,0,$F$4*$F$5/E927^2*(SIN(RADIANS(G938))*SIN(RADIANS(E928))+COS(RADIANS(G938))*COS(RADIANS(E928))*COS(RADIANS(AJ918))))</f>
        <v>#DIV/0!</v>
      </c>
      <c r="AK938" t="e">
        <f>IF(DEGREES(ACOS(SIN(RADIANS(G938))*SIN(RADIANS(E928))+COS(RADIANS(G938))*COS(RADIANS(E928))*COS(RADIANS(AK918))))&gt;90,0,$F$4*$F$5/E927^2*(SIN(RADIANS(G938))*SIN(RADIANS(E928))+COS(RADIANS(G938))*COS(RADIANS(E928))*COS(RADIANS(AK918))))</f>
        <v>#DIV/0!</v>
      </c>
      <c r="AL938" t="e">
        <f>IF(DEGREES(ACOS(SIN(RADIANS(G938))*SIN(RADIANS(E928))+COS(RADIANS(G938))*COS(RADIANS(E928))*COS(RADIANS(AL918))))&gt;90,0,$F$4*$F$5/E927^2*(SIN(RADIANS(G938))*SIN(RADIANS(E928))+COS(RADIANS(G938))*COS(RADIANS(E928))*COS(RADIANS(AL918))))</f>
        <v>#DIV/0!</v>
      </c>
      <c r="AM938" t="e">
        <f>IF(DEGREES(ACOS(SIN(RADIANS(G938))*SIN(RADIANS(E928))+COS(RADIANS(G938))*COS(RADIANS(E928))*COS(RADIANS(AM918))))&gt;90,0,$F$4*$F$5/E927^2*(SIN(RADIANS(G938))*SIN(RADIANS(E928))+COS(RADIANS(G938))*COS(RADIANS(E928))*COS(RADIANS(AM918))))</f>
        <v>#DIV/0!</v>
      </c>
      <c r="AN938" t="e">
        <f>IF(DEGREES(ACOS(SIN(RADIANS(G938))*SIN(RADIANS(E928))+COS(RADIANS(G938))*COS(RADIANS(E928))*COS(RADIANS(AN918))))&gt;90,0,$F$4*$F$5/E927^2*(SIN(RADIANS(G938))*SIN(RADIANS(E928))+COS(RADIANS(G938))*COS(RADIANS(E928))*COS(RADIANS(AN918))))</f>
        <v>#DIV/0!</v>
      </c>
      <c r="AO938" t="e">
        <f>IF(DEGREES(ACOS(SIN(RADIANS(G938))*SIN(RADIANS(E928))+COS(RADIANS(G938))*COS(RADIANS(E928))*COS(RADIANS(AO918))))&gt;90,0,$F$4*$F$5/E927^2*(SIN(RADIANS(G938))*SIN(RADIANS(E928))+COS(RADIANS(G938))*COS(RADIANS(E928))*COS(RADIANS(AO918))))</f>
        <v>#DIV/0!</v>
      </c>
      <c r="AP938" t="e">
        <f>IF(DEGREES(ACOS(SIN(RADIANS(G938))*SIN(RADIANS(E928))+COS(RADIANS(G938))*COS(RADIANS(E928))*COS(RADIANS(AP918))))&gt;90,0,$F$4*$F$5/E927^2*(SIN(RADIANS(G938))*SIN(RADIANS(E928))+COS(RADIANS(G938))*COS(RADIANS(E928))*COS(RADIANS(AP918))))</f>
        <v>#DIV/0!</v>
      </c>
      <c r="AQ938" t="e">
        <f>IF(DEGREES(ACOS(SIN(RADIANS(G938))*SIN(RADIANS(E928))+COS(RADIANS(G938))*COS(RADIANS(E928))*COS(RADIANS(AQ918))))&gt;90,0,$F$4*$F$5/E927^2*(SIN(RADIANS(G938))*SIN(RADIANS(E928))+COS(RADIANS(G938))*COS(RADIANS(E928))*COS(RADIANS(AQ918))))</f>
        <v>#DIV/0!</v>
      </c>
      <c r="AR938" t="e">
        <f>IF(DEGREES(ACOS(SIN(RADIANS(G938))*SIN(RADIANS(E928))+COS(RADIANS(G938))*COS(RADIANS(E928))*COS(RADIANS(AR918))))&gt;90,0,$F$4*$F$5/E927^2*(SIN(RADIANS(G938))*SIN(RADIANS(E928))+COS(RADIANS(G938))*COS(RADIANS(E928))*COS(RADIANS(AR918))))</f>
        <v>#DIV/0!</v>
      </c>
    </row>
    <row r="940" spans="2:44" x14ac:dyDescent="0.5">
      <c r="H940" t="s">
        <v>769</v>
      </c>
      <c r="I940">
        <v>180</v>
      </c>
      <c r="J940">
        <v>170</v>
      </c>
      <c r="K940">
        <v>160</v>
      </c>
      <c r="L940">
        <v>150</v>
      </c>
      <c r="M940">
        <v>140</v>
      </c>
      <c r="N940">
        <v>130</v>
      </c>
      <c r="O940">
        <v>120</v>
      </c>
      <c r="P940">
        <v>110</v>
      </c>
      <c r="Q940">
        <v>100</v>
      </c>
      <c r="R940">
        <v>90</v>
      </c>
      <c r="S940">
        <v>80</v>
      </c>
      <c r="T940">
        <v>70</v>
      </c>
      <c r="U940">
        <v>60</v>
      </c>
      <c r="V940">
        <v>50</v>
      </c>
      <c r="W940">
        <v>40</v>
      </c>
      <c r="X940">
        <v>30</v>
      </c>
      <c r="Y940">
        <v>20</v>
      </c>
      <c r="Z940">
        <v>10</v>
      </c>
      <c r="AA940">
        <v>0</v>
      </c>
      <c r="AB940">
        <v>-10</v>
      </c>
      <c r="AC940">
        <v>-20</v>
      </c>
      <c r="AD940">
        <v>-30</v>
      </c>
      <c r="AE940">
        <v>-40</v>
      </c>
      <c r="AF940">
        <v>-50</v>
      </c>
      <c r="AG940">
        <v>-60</v>
      </c>
      <c r="AH940">
        <v>-70</v>
      </c>
      <c r="AI940">
        <v>-80</v>
      </c>
      <c r="AJ940">
        <v>-90</v>
      </c>
      <c r="AK940">
        <v>-100</v>
      </c>
      <c r="AL940">
        <v>-110</v>
      </c>
      <c r="AM940">
        <v>-120</v>
      </c>
      <c r="AN940">
        <v>-130</v>
      </c>
      <c r="AO940">
        <v>-140</v>
      </c>
      <c r="AP940">
        <v>-150</v>
      </c>
      <c r="AQ940">
        <v>-160</v>
      </c>
      <c r="AR940">
        <v>-170</v>
      </c>
    </row>
    <row r="941" spans="2:44" x14ac:dyDescent="0.5">
      <c r="H941" t="s">
        <v>779</v>
      </c>
      <c r="I941">
        <f>IF(ABS(I940-E953)&gt;180,IF(ABS(I940-E953)&gt;360,ABS(I940-E953)-360,360-ABS(I940-E953)),ABS(I940-E953))</f>
        <v>180</v>
      </c>
      <c r="J941">
        <f>IF(ABS(J940-E953)&gt;180,IF(ABS(J940-E953)&gt;360,ABS(J940-E953)-360,360-ABS(J940-E953)),ABS(J940-E953))</f>
        <v>170</v>
      </c>
      <c r="K941">
        <f>IF(ABS(K940-E953)&gt;180,IF(ABS(K940-E953)&gt;360,ABS(K940-E953)-360,360-ABS(K940-E953)),ABS(K940-E953))</f>
        <v>160</v>
      </c>
      <c r="L941">
        <f>IF(ABS(L940-E953)&gt;180,IF(ABS(L940-E953)&gt;360,ABS(L940-E953)-360,360-ABS(L940-E953)),ABS(L940-E953))</f>
        <v>150</v>
      </c>
      <c r="M941">
        <f>IF(ABS(M940-E953)&gt;180,IF(ABS(M940-E953)&gt;360,ABS(M940-E953)-360,360-ABS(M940-E953)),ABS(M940-E953))</f>
        <v>140</v>
      </c>
      <c r="N941">
        <f>IF(ABS(N940-E953)&gt;180,IF(ABS(N940-E953)&gt;360,ABS(N940-E953)-360,360-ABS(N940-E953)),ABS(N940-E953))</f>
        <v>130</v>
      </c>
      <c r="O941">
        <f>IF(ABS(O940-E953)&gt;180,IF(ABS(O940-E953)&gt;360,ABS(O940-E953)-360,360-ABS(O940-E953)),ABS(O940-E953))</f>
        <v>120</v>
      </c>
      <c r="P941">
        <f>IF(ABS(P940-E953)&gt;180,IF(ABS(P940-E953)&gt;360,ABS(P940-E953)-360,360-ABS(P940-E953)),ABS(P940-E953))</f>
        <v>110</v>
      </c>
      <c r="Q941">
        <f>IF(ABS(Q940-E953)&gt;180,IF(ABS(Q940-E953)&gt;360,ABS(Q940-E953)-360,360-ABS(Q940-E953)),ABS(Q940-E953))</f>
        <v>100</v>
      </c>
      <c r="R941">
        <f>IF(ABS(R940-E953)&gt;180,IF(ABS(R940-E953)&gt;360,ABS(R940-E953)-360,360-ABS(R940-E953)),ABS(R940-E953))</f>
        <v>90</v>
      </c>
      <c r="S941">
        <f>IF(ABS(S940-E953)&gt;180,IF(ABS(S940-E953)&gt;360,ABS(S940-E953)-360,360-ABS(S940-E953)),ABS(S940-E953))</f>
        <v>80</v>
      </c>
      <c r="T941">
        <f>IF(ABS(T940-E953)&gt;180,IF(ABS(T940-E953)&gt;360,ABS(T940-E953)-360,360-ABS(T940-E953)),ABS(T940-E953))</f>
        <v>70</v>
      </c>
      <c r="U941">
        <f>IF(ABS(U940-E953)&gt;180,IF(ABS(U940-E953)&gt;360,ABS(U940-E953)-360,360-ABS(U940-E953)),ABS(U940-E953))</f>
        <v>60</v>
      </c>
      <c r="V941">
        <f>IF(ABS(V940-E953)&gt;180,IF(ABS(V940-E953)&gt;360,ABS(V940-E953)-360,360-ABS(V940-E953)),ABS(V940-E953))</f>
        <v>50</v>
      </c>
      <c r="W941">
        <f>IF(ABS(W940-E953)&gt;180,IF(ABS(W940-E953)&gt;360,ABS(W940-E953)-360,360-ABS(W940-E953)),ABS(W940-E953))</f>
        <v>40</v>
      </c>
      <c r="X941">
        <f>IF(ABS(X940-E953)&gt;180,IF(ABS(X940-E953)&gt;360,ABS(X940-E953)-360,360-ABS(X940-E953)),ABS(X940-E953))</f>
        <v>30</v>
      </c>
      <c r="Y941">
        <f>IF(ABS(Y940-E953)&gt;180,IF(ABS(Y940-E953)&gt;360,ABS(Y940-E953)-360,360-ABS(Y940-E953)),ABS(Y940-E953))</f>
        <v>20</v>
      </c>
      <c r="Z941">
        <f>IF(ABS(Z940-E953)&gt;180,IF(ABS(Z940-E953)&gt;360,ABS(Z940-E953)-360,360-ABS(Z940-E953)),ABS(Z940-E953))</f>
        <v>10</v>
      </c>
      <c r="AA941">
        <f>IF(ABS(AA940-E953)&gt;180,IF(ABS(AA940-E953)&gt;360,ABS(AA940-E953)-360,360-ABS(AA940-E953)),ABS(AA940-E953))</f>
        <v>0</v>
      </c>
      <c r="AB941">
        <f>IF(ABS(AB940-E953)&gt;180,IF(ABS(AB940-E953)&gt;360,ABS(AB940-E953)-360,360-ABS(AB940-E953)),ABS(AB940-E953))</f>
        <v>10</v>
      </c>
      <c r="AC941">
        <f>IF(ABS(AC940-E953)&gt;180,IF(ABS(AC940-E953)&gt;360,ABS(AC940-E953)-360,360-ABS(AC940-E953)),ABS(AC940-E953))</f>
        <v>20</v>
      </c>
      <c r="AD941">
        <f>IF(ABS(AD940-E953)&gt;180,IF(ABS(AD940-E953)&gt;360,ABS(AD940-E953)-360,360-ABS(AD940-E953)),ABS(AD940-E953))</f>
        <v>30</v>
      </c>
      <c r="AE941">
        <f>IF(ABS(AE940-E953)&gt;180,IF(ABS(AE940-E953)&gt;360,ABS(AE940-E953)-360,360-ABS(AE940-E953)),ABS(AE940-E953))</f>
        <v>40</v>
      </c>
      <c r="AF941">
        <f>IF(ABS(AF940-E953)&gt;180,IF(ABS(AF940-E953)&gt;360,ABS(AF940-E953)-360,360-ABS(AF940-E953)),ABS(AF940-E953))</f>
        <v>50</v>
      </c>
      <c r="AG941">
        <f>IF(ABS(AG940-E953)&gt;180,IF(ABS(AG940-E953)&gt;360,ABS(AG940-E953)-360,360-ABS(AG940-E953)),ABS(AG940-E953))</f>
        <v>60</v>
      </c>
      <c r="AH941">
        <f>IF(ABS(AH940-E953)&gt;180,IF(ABS(AH940-E953)&gt;360,ABS(AH940-E953)-360,360-ABS(AH940-E953)),ABS(AH940-E953))</f>
        <v>70</v>
      </c>
      <c r="AI941">
        <f>IF(ABS(AI940-E953)&gt;180,IF(ABS(AI940-E953)&gt;360,ABS(AI940-E953)-360,360-ABS(AI940-E953)),ABS(AI940-E953))</f>
        <v>80</v>
      </c>
      <c r="AJ941">
        <f>IF(ABS(AJ940-E953)&gt;180,IF(ABS(AJ940-E953)&gt;360,ABS(AJ940-E953)-360,360-ABS(AJ940-E953)),ABS(AJ940-E953))</f>
        <v>90</v>
      </c>
      <c r="AK941">
        <f>IF(ABS(AK940-E953)&gt;180,IF(ABS(AK940-E953)&gt;360,ABS(AK940-E953)-360,360-ABS(AK940-E953)),ABS(AK940-E953))</f>
        <v>100</v>
      </c>
      <c r="AL941">
        <f>IF(ABS(AL940-E953)&gt;180,IF(ABS(AL940-E953)&gt;360,ABS(AL940-E953)-360,360-ABS(AL940-E953)),ABS(AL940-E953))</f>
        <v>110</v>
      </c>
      <c r="AM941">
        <f>IF(ABS(AM940-E953)&gt;180,IF(ABS(AM940-E953)&gt;360,ABS(AM940-E953)-360,360-ABS(AM940-E953)),ABS(AM940-E953))</f>
        <v>120</v>
      </c>
      <c r="AN941">
        <f>IF(ABS(AN940-E953)&gt;180,IF(ABS(AN940-E953)&gt;360,ABS(AN940-E953)-360,360-ABS(AN940-E953)),ABS(AN940-E953))</f>
        <v>130</v>
      </c>
      <c r="AO941">
        <f>IF(ABS(AO940-E953)&gt;180,IF(ABS(AO940-E953)&gt;360,ABS(AO940-E953)-360,360-ABS(AO940-E953)),ABS(AO940-E953))</f>
        <v>140</v>
      </c>
      <c r="AP941">
        <f>IF(ABS(AP940-E953)&gt;180,IF(ABS(AP940-E953)&gt;360,ABS(AP940-E953)-360,360-ABS(AP940-E953)),ABS(AP940-E953))</f>
        <v>150</v>
      </c>
      <c r="AQ941">
        <f>IF(ABS(AQ940-E953)&gt;180,IF(ABS(AQ940-E953)&gt;360,ABS(AQ940-E953)-360,360-ABS(AQ940-E953)),ABS(AQ940-E953))</f>
        <v>160</v>
      </c>
      <c r="AR941">
        <f>IF(ABS(AR940-E953)&gt;180,IF(ABS(AR940-E953)&gt;360,ABS(AR940-E953)-360,360-ABS(AR940-E953)),ABS(AR940-E953))</f>
        <v>170</v>
      </c>
    </row>
    <row r="942" spans="2:44" x14ac:dyDescent="0.5">
      <c r="G942" t="s">
        <v>734</v>
      </c>
    </row>
    <row r="943" spans="2:44" x14ac:dyDescent="0.5">
      <c r="B943" t="s">
        <v>788</v>
      </c>
      <c r="E943">
        <v>390</v>
      </c>
      <c r="G943">
        <v>90</v>
      </c>
      <c r="I943" t="e">
        <f>IF(DEGREES(ACOS(SIN(RADIANS(G943))*SIN(RADIANS(E951))+COS(RADIANS(G943))*COS(RADIANS(E951))*COS(RADIANS(I941))))&gt;90,0,$F$4*$F$5/E950^2*(SIN(RADIANS(G943))*SIN(RADIANS(E951))+COS(RADIANS(G943))*COS(RADIANS(E951))*COS(RADIANS(I941))))</f>
        <v>#DIV/0!</v>
      </c>
      <c r="J943" t="e">
        <f>IF(DEGREES(ACOS(SIN(RADIANS(G943))*SIN(RADIANS(E951))+COS(RADIANS(G943))*COS(RADIANS(E951))*COS(RADIANS(J941))))&gt;90,0,$F$4*$F$5/E950^2*(SIN(RADIANS(G943))*SIN(RADIANS(E951))+COS(RADIANS(G943))*COS(RADIANS(E951))*COS(RADIANS(J941))))</f>
        <v>#DIV/0!</v>
      </c>
      <c r="K943" t="e">
        <f>IF(DEGREES(ACOS(SIN(RADIANS(G943))*SIN(RADIANS(E951))+COS(RADIANS(G943))*COS(RADIANS(E951))*COS(RADIANS(K941))))&gt;90,0,$F$4*$F$5/E950^2*(SIN(RADIANS(G943))*SIN(RADIANS(E951))+COS(RADIANS(G943))*COS(RADIANS(E951))*COS(RADIANS(K941))))</f>
        <v>#DIV/0!</v>
      </c>
      <c r="L943" t="e">
        <f>IF(DEGREES(ACOS(SIN(RADIANS(G943))*SIN(RADIANS(E951))+COS(RADIANS(G943))*COS(RADIANS(E951))*COS(RADIANS(L941))))&gt;90,0,$F$4*$F$5/E950^2*(SIN(RADIANS(G943))*SIN(RADIANS(E951))+COS(RADIANS(G943))*COS(RADIANS(E951))*COS(RADIANS(L941))))</f>
        <v>#DIV/0!</v>
      </c>
      <c r="M943" t="e">
        <f>IF(DEGREES(ACOS(SIN(RADIANS(G943))*SIN(RADIANS(E951))+COS(RADIANS(G943))*COS(RADIANS(E951))*COS(RADIANS(M941))))&gt;90,0,$F$4*$F$5/E950^2*(SIN(RADIANS(G943))*SIN(RADIANS(E951))+COS(RADIANS(G943))*COS(RADIANS(E951))*COS(RADIANS(M941))))</f>
        <v>#DIV/0!</v>
      </c>
      <c r="N943" t="e">
        <f>IF(DEGREES(ACOS(SIN(RADIANS(G943))*SIN(RADIANS(E951))+COS(RADIANS(G943))*COS(RADIANS(E951))*COS(RADIANS(N941))))&gt;90,0,$F$4*$F$5/E950^2*(SIN(RADIANS(G943))*SIN(RADIANS(E951))+COS(RADIANS(G943))*COS(RADIANS(E951))*COS(RADIANS(N941))))</f>
        <v>#DIV/0!</v>
      </c>
      <c r="O943" t="e">
        <f>IF(DEGREES(ACOS(SIN(RADIANS(G943))*SIN(RADIANS(E951))+COS(RADIANS(G943))*COS(RADIANS(E951))*COS(RADIANS(O941))))&gt;90,0,$F$4*$F$5/E950^2*(SIN(RADIANS(G943))*SIN(RADIANS(E951))+COS(RADIANS(G943))*COS(RADIANS(E951))*COS(RADIANS(O941))))</f>
        <v>#DIV/0!</v>
      </c>
      <c r="P943" t="e">
        <f>IF(DEGREES(ACOS(SIN(RADIANS(G943))*SIN(RADIANS(E951))+COS(RADIANS(G943))*COS(RADIANS(E951))*COS(RADIANS(P941))))&gt;90,0,$F$4*$F$5/E950^2*(SIN(RADIANS(G943))*SIN(RADIANS(E951))+COS(RADIANS(G943))*COS(RADIANS(E951))*COS(RADIANS(P941))))</f>
        <v>#DIV/0!</v>
      </c>
      <c r="Q943" t="e">
        <f>IF(DEGREES(ACOS(SIN(RADIANS(G943))*SIN(RADIANS(E951))+COS(RADIANS(G943))*COS(RADIANS(E951))*COS(RADIANS(Q941))))&gt;90,0,$F$4*$F$5/E950^2*(SIN(RADIANS(G943))*SIN(RADIANS(E951))+COS(RADIANS(G943))*COS(RADIANS(E951))*COS(RADIANS(Q941))))</f>
        <v>#DIV/0!</v>
      </c>
      <c r="R943" t="e">
        <f>IF(DEGREES(ACOS(SIN(RADIANS(G943))*SIN(RADIANS(E951))+COS(RADIANS(G943))*COS(RADIANS(E951))*COS(RADIANS(R941))))&gt;90,0,$F$4*$F$5/E950^2*(SIN(RADIANS(G943))*SIN(RADIANS(E951))+COS(RADIANS(G943))*COS(RADIANS(E951))*COS(RADIANS(R941))))</f>
        <v>#DIV/0!</v>
      </c>
      <c r="S943" t="e">
        <f>IF(DEGREES(ACOS(SIN(RADIANS(G943))*SIN(RADIANS(E951))+COS(RADIANS(G943))*COS(RADIANS(E951))*COS(RADIANS(S941))))&gt;90,0,$F$4*$F$5/E950^2*(SIN(RADIANS(G943))*SIN(RADIANS(E951))+COS(RADIANS(G943))*COS(RADIANS(E951))*COS(RADIANS(S941))))</f>
        <v>#DIV/0!</v>
      </c>
      <c r="T943" t="e">
        <f>IF(DEGREES(ACOS(SIN(RADIANS(G943))*SIN(RADIANS(E951))+COS(RADIANS(G943))*COS(RADIANS(E951))*COS(RADIANS(T941))))&gt;90,0,$F$4*$F$5/E950^2*(SIN(RADIANS(G943))*SIN(RADIANS(E951))+COS(RADIANS(G943))*COS(RADIANS(E951))*COS(RADIANS(T941))))</f>
        <v>#DIV/0!</v>
      </c>
      <c r="U943" t="e">
        <f>IF(DEGREES(ACOS(SIN(RADIANS(G943))*SIN(RADIANS(E951))+COS(RADIANS(G943))*COS(RADIANS(E951))*COS(RADIANS(U941))))&gt;90,0,$F$4*$F$5/E950^2*(SIN(RADIANS(G943))*SIN(RADIANS(E951))+COS(RADIANS(G943))*COS(RADIANS(E951))*COS(RADIANS(U941))))</f>
        <v>#DIV/0!</v>
      </c>
      <c r="V943" t="e">
        <f>IF(DEGREES(ACOS(SIN(RADIANS(G943))*SIN(RADIANS(E951))+COS(RADIANS(G943))*COS(RADIANS(E951))*COS(RADIANS(V941))))&gt;90,0,$F$4*$F$5/E950^2*(SIN(RADIANS(G943))*SIN(RADIANS(E951))+COS(RADIANS(G943))*COS(RADIANS(E951))*COS(RADIANS(V941))))</f>
        <v>#DIV/0!</v>
      </c>
      <c r="W943" t="e">
        <f>IF(DEGREES(ACOS(SIN(RADIANS(G943))*SIN(RADIANS(E951))+COS(RADIANS(G943))*COS(RADIANS(E951))*COS(RADIANS(W941))))&gt;90,0,$F$4*$F$5/E950^2*(SIN(RADIANS(G943))*SIN(RADIANS(E951))+COS(RADIANS(G943))*COS(RADIANS(E951))*COS(RADIANS(W941))))</f>
        <v>#DIV/0!</v>
      </c>
      <c r="X943" t="e">
        <f>IF(DEGREES(ACOS(SIN(RADIANS(G943))*SIN(RADIANS(E951))+COS(RADIANS(G943))*COS(RADIANS(E951))*COS(RADIANS(X941))))&gt;90,0,$F$4*$F$5/E950^2*(SIN(RADIANS(G943))*SIN(RADIANS(E951))+COS(RADIANS(G943))*COS(RADIANS(E951))*COS(RADIANS(X941))))</f>
        <v>#DIV/0!</v>
      </c>
      <c r="Y943" t="e">
        <f>IF(DEGREES(ACOS(SIN(RADIANS(G943))*SIN(RADIANS(E951))+COS(RADIANS(G943))*COS(RADIANS(E951))*COS(RADIANS(Y941))))&gt;90,0,$F$4*$F$5/E950^2*(SIN(RADIANS(G943))*SIN(RADIANS(E951))+COS(RADIANS(G943))*COS(RADIANS(E951))*COS(RADIANS(Y941))))</f>
        <v>#DIV/0!</v>
      </c>
      <c r="Z943" t="e">
        <f>IF(DEGREES(ACOS(SIN(RADIANS(G943))*SIN(RADIANS(E951))+COS(RADIANS(G943))*COS(RADIANS(E951))*COS(RADIANS(Z941))))&gt;90,0,$F$4*$F$5/E950^2*(SIN(RADIANS(G943))*SIN(RADIANS(E951))+COS(RADIANS(G943))*COS(RADIANS(E951))*COS(RADIANS(Z941))))</f>
        <v>#DIV/0!</v>
      </c>
      <c r="AA943" t="e">
        <f>IF(DEGREES(ACOS(SIN(RADIANS(G943))*SIN(RADIANS(E951))+COS(RADIANS(G943))*COS(RADIANS(E951))*COS(RADIANS(AA941))))&gt;90,0,$F$4*$F$5/E950^2*(SIN(RADIANS(G943))*SIN(RADIANS(E951))+COS(RADIANS(G943))*COS(RADIANS(E951))*COS(RADIANS(AA941))))</f>
        <v>#DIV/0!</v>
      </c>
      <c r="AB943" t="e">
        <f>IF(DEGREES(ACOS(SIN(RADIANS(G943))*SIN(RADIANS(E951))+COS(RADIANS(G943))*COS(RADIANS(E951))*COS(RADIANS(AB941))))&gt;90,0,$F$4*$F$5/E950^2*(SIN(RADIANS(G943))*SIN(RADIANS(E951))+COS(RADIANS(G943))*COS(RADIANS(E951))*COS(RADIANS(AB941))))</f>
        <v>#DIV/0!</v>
      </c>
      <c r="AC943" t="e">
        <f>IF(DEGREES(ACOS(SIN(RADIANS(G943))*SIN(RADIANS(E951))+COS(RADIANS(G943))*COS(RADIANS(E951))*COS(RADIANS(AC941))))&gt;90,0,$F$4*$F$5/E950^2*(SIN(RADIANS(G943))*SIN(RADIANS(E951))+COS(RADIANS(G943))*COS(RADIANS(E951))*COS(RADIANS(AC941))))</f>
        <v>#DIV/0!</v>
      </c>
      <c r="AD943" t="e">
        <f>IF(DEGREES(ACOS(SIN(RADIANS(G943))*SIN(RADIANS(E951))+COS(RADIANS(G943))*COS(RADIANS(E951))*COS(RADIANS(AD941))))&gt;90,0,$F$4*$F$5/E950^2*(SIN(RADIANS(G943))*SIN(RADIANS(E951))+COS(RADIANS(G943))*COS(RADIANS(E951))*COS(RADIANS(AD941))))</f>
        <v>#DIV/0!</v>
      </c>
      <c r="AE943" t="e">
        <f>IF(DEGREES(ACOS(SIN(RADIANS(G943))*SIN(RADIANS(E951))+COS(RADIANS(G943))*COS(RADIANS(E951))*COS(RADIANS(AE941))))&gt;90,0,$F$4*$F$5/E950^2*(SIN(RADIANS(G943))*SIN(RADIANS(E951))+COS(RADIANS(G943))*COS(RADIANS(E951))*COS(RADIANS(AE941))))</f>
        <v>#DIV/0!</v>
      </c>
      <c r="AF943" t="e">
        <f>IF(DEGREES(ACOS(SIN(RADIANS(G943))*SIN(RADIANS(E951))+COS(RADIANS(G943))*COS(RADIANS(E951))*COS(RADIANS(AF941))))&gt;90,0,$F$4*$F$5/E950^2*(SIN(RADIANS(G943))*SIN(RADIANS(E951))+COS(RADIANS(G943))*COS(RADIANS(E951))*COS(RADIANS(AF941))))</f>
        <v>#DIV/0!</v>
      </c>
      <c r="AG943" t="e">
        <f>IF(DEGREES(ACOS(SIN(RADIANS(G943))*SIN(RADIANS(E951))+COS(RADIANS(G943))*COS(RADIANS(E951))*COS(RADIANS(AG941))))&gt;90,0,$F$4*$F$5/E950^2*(SIN(RADIANS(G943))*SIN(RADIANS(E951))+COS(RADIANS(G943))*COS(RADIANS(E951))*COS(RADIANS(AG941))))</f>
        <v>#DIV/0!</v>
      </c>
      <c r="AH943" t="e">
        <f>IF(DEGREES(ACOS(SIN(RADIANS(G943))*SIN(RADIANS(E951))+COS(RADIANS(G943))*COS(RADIANS(E951))*COS(RADIANS(AH941))))&gt;90,0,$F$4*$F$5/E950^2*(SIN(RADIANS(G943))*SIN(RADIANS(E951))+COS(RADIANS(G943))*COS(RADIANS(E951))*COS(RADIANS(AH941))))</f>
        <v>#DIV/0!</v>
      </c>
      <c r="AI943" t="e">
        <f>IF(DEGREES(ACOS(SIN(RADIANS(G943))*SIN(RADIANS(E951))+COS(RADIANS(G943))*COS(RADIANS(E951))*COS(RADIANS(AI941))))&gt;90,0,$F$4*$F$5/E950^2*(SIN(RADIANS(G943))*SIN(RADIANS(E951))+COS(RADIANS(G943))*COS(RADIANS(E951))*COS(RADIANS(AI941))))</f>
        <v>#DIV/0!</v>
      </c>
      <c r="AJ943" t="e">
        <f>IF(DEGREES(ACOS(SIN(RADIANS(G943))*SIN(RADIANS(E951))+COS(RADIANS(G943))*COS(RADIANS(E951))*COS(RADIANS(AJ941))))&gt;90,0,$F$4*$F$5/E950^2*(SIN(RADIANS(G943))*SIN(RADIANS(E951))+COS(RADIANS(G943))*COS(RADIANS(E951))*COS(RADIANS(AJ941))))</f>
        <v>#DIV/0!</v>
      </c>
      <c r="AK943" t="e">
        <f>IF(DEGREES(ACOS(SIN(RADIANS(G943))*SIN(RADIANS(E951))+COS(RADIANS(G943))*COS(RADIANS(E951))*COS(RADIANS(AK941))))&gt;90,0,$F$4*$F$5/E950^2*(SIN(RADIANS(G943))*SIN(RADIANS(E951))+COS(RADIANS(G943))*COS(RADIANS(E951))*COS(RADIANS(AK941))))</f>
        <v>#DIV/0!</v>
      </c>
      <c r="AL943" t="e">
        <f>IF(DEGREES(ACOS(SIN(RADIANS(G943))*SIN(RADIANS(E951))+COS(RADIANS(G943))*COS(RADIANS(E951))*COS(RADIANS(AL941))))&gt;90,0,$F$4*$F$5/E950^2*(SIN(RADIANS(G943))*SIN(RADIANS(E951))+COS(RADIANS(G943))*COS(RADIANS(E951))*COS(RADIANS(AL941))))</f>
        <v>#DIV/0!</v>
      </c>
      <c r="AM943" t="e">
        <f>IF(DEGREES(ACOS(SIN(RADIANS(G943))*SIN(RADIANS(E951))+COS(RADIANS(G943))*COS(RADIANS(E951))*COS(RADIANS(AM941))))&gt;90,0,$F$4*$F$5/E950^2*(SIN(RADIANS(G943))*SIN(RADIANS(E951))+COS(RADIANS(G943))*COS(RADIANS(E951))*COS(RADIANS(AM941))))</f>
        <v>#DIV/0!</v>
      </c>
      <c r="AN943" t="e">
        <f>IF(DEGREES(ACOS(SIN(RADIANS(G943))*SIN(RADIANS(E951))+COS(RADIANS(G943))*COS(RADIANS(E951))*COS(RADIANS(AN941))))&gt;90,0,$F$4*$F$5/E950^2*(SIN(RADIANS(G943))*SIN(RADIANS(E951))+COS(RADIANS(G943))*COS(RADIANS(E951))*COS(RADIANS(AN941))))</f>
        <v>#DIV/0!</v>
      </c>
      <c r="AO943" t="e">
        <f>IF(DEGREES(ACOS(SIN(RADIANS(G943))*SIN(RADIANS(E951))+COS(RADIANS(G943))*COS(RADIANS(E951))*COS(RADIANS(AO941))))&gt;90,0,$F$4*$F$5/E950^2*(SIN(RADIANS(G943))*SIN(RADIANS(E951))+COS(RADIANS(G943))*COS(RADIANS(E951))*COS(RADIANS(AO941))))</f>
        <v>#DIV/0!</v>
      </c>
      <c r="AP943" t="e">
        <f>IF(DEGREES(ACOS(SIN(RADIANS(G943))*SIN(RADIANS(E951))+COS(RADIANS(G943))*COS(RADIANS(E951))*COS(RADIANS(AP941))))&gt;90,0,$F$4*$F$5/E950^2*(SIN(RADIANS(G943))*SIN(RADIANS(E951))+COS(RADIANS(G943))*COS(RADIANS(E951))*COS(RADIANS(AP941))))</f>
        <v>#DIV/0!</v>
      </c>
      <c r="AQ943" t="e">
        <f>IF(DEGREES(ACOS(SIN(RADIANS(G943))*SIN(RADIANS(E951))+COS(RADIANS(G943))*COS(RADIANS(E951))*COS(RADIANS(AQ941))))&gt;90,0,$F$4*$F$5/E950^2*(SIN(RADIANS(G943))*SIN(RADIANS(E951))+COS(RADIANS(G943))*COS(RADIANS(E951))*COS(RADIANS(AQ941))))</f>
        <v>#DIV/0!</v>
      </c>
      <c r="AR943" t="e">
        <f>IF(DEGREES(ACOS(SIN(RADIANS(G943))*SIN(RADIANS(E951))+COS(RADIANS(G943))*COS(RADIANS(E951))*COS(RADIANS(AR941))))&gt;90,0,$F$4*$F$5/E950^2*(SIN(RADIANS(G943))*SIN(RADIANS(E951))+COS(RADIANS(G943))*COS(RADIANS(E951))*COS(RADIANS(AR941))))</f>
        <v>#DIV/0!</v>
      </c>
    </row>
    <row r="944" spans="2:44" x14ac:dyDescent="0.5">
      <c r="B944" t="s">
        <v>726</v>
      </c>
      <c r="E944" cm="1">
        <f t="array" ref="E944">INDEX($D$1751:$AM$1751,0,MATCH(E943-IF(E943&lt;360,0,360),$D$1700:$AM$1700,0))+IF(E943&gt;350,360,0)</f>
        <v>390</v>
      </c>
      <c r="G944">
        <v>80</v>
      </c>
      <c r="I944">
        <f>IF(DEGREES(ACOS(SIN(RADIANS(G944))*SIN(RADIANS(E951))+COS(RADIANS(G944))*COS(RADIANS(E951))*COS(RADIANS(I941))))&gt;90,0,$F$4*$F$5/E950^2*(SIN(RADIANS(G944))*SIN(RADIANS(E951))+COS(RADIANS(G944))*COS(RADIANS(E951))*COS(RADIANS(I941))))</f>
        <v>0</v>
      </c>
      <c r="J944">
        <f>IF(DEGREES(ACOS(SIN(RADIANS(G944))*SIN(RADIANS(E951))+COS(RADIANS(G944))*COS(RADIANS(E951))*COS(RADIANS(J941))))&gt;90,0,$F$4*$F$5/E950^2*(SIN(RADIANS(G944))*SIN(RADIANS(E951))+COS(RADIANS(G944))*COS(RADIANS(E951))*COS(RADIANS(J941))))</f>
        <v>0</v>
      </c>
      <c r="K944">
        <f>IF(DEGREES(ACOS(SIN(RADIANS(G944))*SIN(RADIANS(E951))+COS(RADIANS(G944))*COS(RADIANS(E951))*COS(RADIANS(K941))))&gt;90,0,$F$4*$F$5/E950^2*(SIN(RADIANS(G944))*SIN(RADIANS(E951))+COS(RADIANS(G944))*COS(RADIANS(E951))*COS(RADIANS(K941))))</f>
        <v>0</v>
      </c>
      <c r="L944">
        <f>IF(DEGREES(ACOS(SIN(RADIANS(G944))*SIN(RADIANS(E951))+COS(RADIANS(G944))*COS(RADIANS(E951))*COS(RADIANS(L941))))&gt;90,0,$F$4*$F$5/E950^2*(SIN(RADIANS(G944))*SIN(RADIANS(E951))+COS(RADIANS(G944))*COS(RADIANS(E951))*COS(RADIANS(L941))))</f>
        <v>0</v>
      </c>
      <c r="M944">
        <f>IF(DEGREES(ACOS(SIN(RADIANS(G944))*SIN(RADIANS(E951))+COS(RADIANS(G944))*COS(RADIANS(E951))*COS(RADIANS(M941))))&gt;90,0,$F$4*$F$5/E950^2*(SIN(RADIANS(G944))*SIN(RADIANS(E951))+COS(RADIANS(G944))*COS(RADIANS(E951))*COS(RADIANS(M941))))</f>
        <v>0</v>
      </c>
      <c r="N944">
        <f>IF(DEGREES(ACOS(SIN(RADIANS(G944))*SIN(RADIANS(E951))+COS(RADIANS(G944))*COS(RADIANS(E951))*COS(RADIANS(N941))))&gt;90,0,$F$4*$F$5/E950^2*(SIN(RADIANS(G944))*SIN(RADIANS(E951))+COS(RADIANS(G944))*COS(RADIANS(E951))*COS(RADIANS(N941))))</f>
        <v>0</v>
      </c>
      <c r="O944">
        <f>IF(DEGREES(ACOS(SIN(RADIANS(G944))*SIN(RADIANS(E951))+COS(RADIANS(G944))*COS(RADIANS(E951))*COS(RADIANS(O941))))&gt;90,0,$F$4*$F$5/E950^2*(SIN(RADIANS(G944))*SIN(RADIANS(E951))+COS(RADIANS(G944))*COS(RADIANS(E951))*COS(RADIANS(O941))))</f>
        <v>0</v>
      </c>
      <c r="P944">
        <f>IF(DEGREES(ACOS(SIN(RADIANS(G944))*SIN(RADIANS(E951))+COS(RADIANS(G944))*COS(RADIANS(E951))*COS(RADIANS(P941))))&gt;90,0,$F$4*$F$5/E950^2*(SIN(RADIANS(G944))*SIN(RADIANS(E951))+COS(RADIANS(G944))*COS(RADIANS(E951))*COS(RADIANS(P941))))</f>
        <v>0</v>
      </c>
      <c r="Q944">
        <f>IF(DEGREES(ACOS(SIN(RADIANS(G944))*SIN(RADIANS(E951))+COS(RADIANS(G944))*COS(RADIANS(E951))*COS(RADIANS(Q941))))&gt;90,0,$F$4*$F$5/E950^2*(SIN(RADIANS(G944))*SIN(RADIANS(E951))+COS(RADIANS(G944))*COS(RADIANS(E951))*COS(RADIANS(Q941))))</f>
        <v>0</v>
      </c>
      <c r="R944" t="e">
        <f>IF(DEGREES(ACOS(SIN(RADIANS(G944))*SIN(RADIANS(E951))+COS(RADIANS(G944))*COS(RADIANS(E951))*COS(RADIANS(R941))))&gt;90,0,$F$4*$F$5/E950^2*(SIN(RADIANS(G944))*SIN(RADIANS(E951))+COS(RADIANS(G944))*COS(RADIANS(E951))*COS(RADIANS(R941))))</f>
        <v>#DIV/0!</v>
      </c>
      <c r="S944" t="e">
        <f>IF(DEGREES(ACOS(SIN(RADIANS(G944))*SIN(RADIANS(E951))+COS(RADIANS(G944))*COS(RADIANS(E951))*COS(RADIANS(S941))))&gt;90,0,$F$4*$F$5/E950^2*(SIN(RADIANS(G944))*SIN(RADIANS(E951))+COS(RADIANS(G944))*COS(RADIANS(E951))*COS(RADIANS(S941))))</f>
        <v>#DIV/0!</v>
      </c>
      <c r="T944" t="e">
        <f>IF(DEGREES(ACOS(SIN(RADIANS(G944))*SIN(RADIANS(E951))+COS(RADIANS(G944))*COS(RADIANS(E951))*COS(RADIANS(T941))))&gt;90,0,$F$4*$F$5/E950^2*(SIN(RADIANS(G944))*SIN(RADIANS(E951))+COS(RADIANS(G944))*COS(RADIANS(E951))*COS(RADIANS(T941))))</f>
        <v>#DIV/0!</v>
      </c>
      <c r="U944" t="e">
        <f>IF(DEGREES(ACOS(SIN(RADIANS(G944))*SIN(RADIANS(E951))+COS(RADIANS(G944))*COS(RADIANS(E951))*COS(RADIANS(U941))))&gt;90,0,$F$4*$F$5/E950^2*(SIN(RADIANS(G944))*SIN(RADIANS(E951))+COS(RADIANS(G944))*COS(RADIANS(E951))*COS(RADIANS(U941))))</f>
        <v>#DIV/0!</v>
      </c>
      <c r="V944" t="e">
        <f>IF(DEGREES(ACOS(SIN(RADIANS(G944))*SIN(RADIANS(E951))+COS(RADIANS(G944))*COS(RADIANS(E951))*COS(RADIANS(V941))))&gt;90,0,$F$4*$F$5/E950^2*(SIN(RADIANS(G944))*SIN(RADIANS(E951))+COS(RADIANS(G944))*COS(RADIANS(E951))*COS(RADIANS(V941))))</f>
        <v>#DIV/0!</v>
      </c>
      <c r="W944" t="e">
        <f>IF(DEGREES(ACOS(SIN(RADIANS(G944))*SIN(RADIANS(E951))+COS(RADIANS(G944))*COS(RADIANS(E951))*COS(RADIANS(W941))))&gt;90,0,$F$4*$F$5/E950^2*(SIN(RADIANS(G944))*SIN(RADIANS(E951))+COS(RADIANS(G944))*COS(RADIANS(E951))*COS(RADIANS(W941))))</f>
        <v>#DIV/0!</v>
      </c>
      <c r="X944" t="e">
        <f>IF(DEGREES(ACOS(SIN(RADIANS(G944))*SIN(RADIANS(E951))+COS(RADIANS(G944))*COS(RADIANS(E951))*COS(RADIANS(X941))))&gt;90,0,$F$4*$F$5/E950^2*(SIN(RADIANS(G944))*SIN(RADIANS(E951))+COS(RADIANS(G944))*COS(RADIANS(E951))*COS(RADIANS(X941))))</f>
        <v>#DIV/0!</v>
      </c>
      <c r="Y944" t="e">
        <f>IF(DEGREES(ACOS(SIN(RADIANS(G944))*SIN(RADIANS(E951))+COS(RADIANS(G944))*COS(RADIANS(E951))*COS(RADIANS(Y941))))&gt;90,0,$F$4*$F$5/E950^2*(SIN(RADIANS(G944))*SIN(RADIANS(E951))+COS(RADIANS(G944))*COS(RADIANS(E951))*COS(RADIANS(Y941))))</f>
        <v>#DIV/0!</v>
      </c>
      <c r="Z944" t="e">
        <f>IF(DEGREES(ACOS(SIN(RADIANS(G944))*SIN(RADIANS(E951))+COS(RADIANS(G944))*COS(RADIANS(E951))*COS(RADIANS(Z941))))&gt;90,0,$F$4*$F$5/E950^2*(SIN(RADIANS(G944))*SIN(RADIANS(E951))+COS(RADIANS(G944))*COS(RADIANS(E951))*COS(RADIANS(Z941))))</f>
        <v>#DIV/0!</v>
      </c>
      <c r="AA944" t="e">
        <f>IF(DEGREES(ACOS(SIN(RADIANS(G944))*SIN(RADIANS(E951))+COS(RADIANS(G944))*COS(RADIANS(E951))*COS(RADIANS(AA941))))&gt;90,0,$F$4*$F$5/E950^2*(SIN(RADIANS(G944))*SIN(RADIANS(E951))+COS(RADIANS(G944))*COS(RADIANS(E951))*COS(RADIANS(AA941))))</f>
        <v>#DIV/0!</v>
      </c>
      <c r="AB944" t="e">
        <f>IF(DEGREES(ACOS(SIN(RADIANS(G944))*SIN(RADIANS(E951))+COS(RADIANS(G944))*COS(RADIANS(E951))*COS(RADIANS(AB941))))&gt;90,0,$F$4*$F$5/E950^2*(SIN(RADIANS(G944))*SIN(RADIANS(E951))+COS(RADIANS(G944))*COS(RADIANS(E951))*COS(RADIANS(AB941))))</f>
        <v>#DIV/0!</v>
      </c>
      <c r="AC944" t="e">
        <f>IF(DEGREES(ACOS(SIN(RADIANS(G944))*SIN(RADIANS(E951))+COS(RADIANS(G944))*COS(RADIANS(E951))*COS(RADIANS(AC941))))&gt;90,0,$F$4*$F$5/E950^2*(SIN(RADIANS(G944))*SIN(RADIANS(E951))+COS(RADIANS(G944))*COS(RADIANS(E951))*COS(RADIANS(AC941))))</f>
        <v>#DIV/0!</v>
      </c>
      <c r="AD944" t="e">
        <f>IF(DEGREES(ACOS(SIN(RADIANS(G944))*SIN(RADIANS(E951))+COS(RADIANS(G944))*COS(RADIANS(E951))*COS(RADIANS(AD941))))&gt;90,0,$F$4*$F$5/E950^2*(SIN(RADIANS(G944))*SIN(RADIANS(E951))+COS(RADIANS(G944))*COS(RADIANS(E951))*COS(RADIANS(AD941))))</f>
        <v>#DIV/0!</v>
      </c>
      <c r="AE944" t="e">
        <f>IF(DEGREES(ACOS(SIN(RADIANS(G944))*SIN(RADIANS(E951))+COS(RADIANS(G944))*COS(RADIANS(E951))*COS(RADIANS(AE941))))&gt;90,0,$F$4*$F$5/E950^2*(SIN(RADIANS(G944))*SIN(RADIANS(E951))+COS(RADIANS(G944))*COS(RADIANS(E951))*COS(RADIANS(AE941))))</f>
        <v>#DIV/0!</v>
      </c>
      <c r="AF944" t="e">
        <f>IF(DEGREES(ACOS(SIN(RADIANS(G944))*SIN(RADIANS(E951))+COS(RADIANS(G944))*COS(RADIANS(E951))*COS(RADIANS(AF941))))&gt;90,0,$F$4*$F$5/E950^2*(SIN(RADIANS(G944))*SIN(RADIANS(E951))+COS(RADIANS(G944))*COS(RADIANS(E951))*COS(RADIANS(AF941))))</f>
        <v>#DIV/0!</v>
      </c>
      <c r="AG944" t="e">
        <f>IF(DEGREES(ACOS(SIN(RADIANS(G944))*SIN(RADIANS(E951))+COS(RADIANS(G944))*COS(RADIANS(E951))*COS(RADIANS(AG941))))&gt;90,0,$F$4*$F$5/E950^2*(SIN(RADIANS(G944))*SIN(RADIANS(E951))+COS(RADIANS(G944))*COS(RADIANS(E951))*COS(RADIANS(AG941))))</f>
        <v>#DIV/0!</v>
      </c>
      <c r="AH944" t="e">
        <f>IF(DEGREES(ACOS(SIN(RADIANS(G944))*SIN(RADIANS(E951))+COS(RADIANS(G944))*COS(RADIANS(E951))*COS(RADIANS(AH941))))&gt;90,0,$F$4*$F$5/E950^2*(SIN(RADIANS(G944))*SIN(RADIANS(E951))+COS(RADIANS(G944))*COS(RADIANS(E951))*COS(RADIANS(AH941))))</f>
        <v>#DIV/0!</v>
      </c>
      <c r="AI944" t="e">
        <f>IF(DEGREES(ACOS(SIN(RADIANS(G944))*SIN(RADIANS(E951))+COS(RADIANS(G944))*COS(RADIANS(E951))*COS(RADIANS(AI941))))&gt;90,0,$F$4*$F$5/E950^2*(SIN(RADIANS(G944))*SIN(RADIANS(E951))+COS(RADIANS(G944))*COS(RADIANS(E951))*COS(RADIANS(AI941))))</f>
        <v>#DIV/0!</v>
      </c>
      <c r="AJ944" t="e">
        <f>IF(DEGREES(ACOS(SIN(RADIANS(G944))*SIN(RADIANS(E951))+COS(RADIANS(G944))*COS(RADIANS(E951))*COS(RADIANS(AJ941))))&gt;90,0,$F$4*$F$5/E950^2*(SIN(RADIANS(G944))*SIN(RADIANS(E951))+COS(RADIANS(G944))*COS(RADIANS(E951))*COS(RADIANS(AJ941))))</f>
        <v>#DIV/0!</v>
      </c>
      <c r="AK944">
        <f>IF(DEGREES(ACOS(SIN(RADIANS(G944))*SIN(RADIANS(E951))+COS(RADIANS(G944))*COS(RADIANS(E951))*COS(RADIANS(AK941))))&gt;90,0,$F$4*$F$5/E950^2*(SIN(RADIANS(G944))*SIN(RADIANS(E951))+COS(RADIANS(G944))*COS(RADIANS(E951))*COS(RADIANS(AK941))))</f>
        <v>0</v>
      </c>
      <c r="AL944">
        <f>IF(DEGREES(ACOS(SIN(RADIANS(G944))*SIN(RADIANS(E951))+COS(RADIANS(G944))*COS(RADIANS(E951))*COS(RADIANS(AL941))))&gt;90,0,$F$4*$F$5/E950^2*(SIN(RADIANS(G944))*SIN(RADIANS(E951))+COS(RADIANS(G944))*COS(RADIANS(E951))*COS(RADIANS(AL941))))</f>
        <v>0</v>
      </c>
      <c r="AM944">
        <f>IF(DEGREES(ACOS(SIN(RADIANS(G944))*SIN(RADIANS(E951))+COS(RADIANS(G944))*COS(RADIANS(E951))*COS(RADIANS(AM941))))&gt;90,0,$F$4*$F$5/E950^2*(SIN(RADIANS(G944))*SIN(RADIANS(E951))+COS(RADIANS(G944))*COS(RADIANS(E951))*COS(RADIANS(AM941))))</f>
        <v>0</v>
      </c>
      <c r="AN944">
        <f>IF(DEGREES(ACOS(SIN(RADIANS(G944))*SIN(RADIANS(E951))+COS(RADIANS(G944))*COS(RADIANS(E951))*COS(RADIANS(AN941))))&gt;90,0,$F$4*$F$5/E950^2*(SIN(RADIANS(G944))*SIN(RADIANS(E951))+COS(RADIANS(G944))*COS(RADIANS(E951))*COS(RADIANS(AN941))))</f>
        <v>0</v>
      </c>
      <c r="AO944">
        <f>IF(DEGREES(ACOS(SIN(RADIANS(G944))*SIN(RADIANS(E951))+COS(RADIANS(G944))*COS(RADIANS(E951))*COS(RADIANS(AO941))))&gt;90,0,$F$4*$F$5/E950^2*(SIN(RADIANS(G944))*SIN(RADIANS(E951))+COS(RADIANS(G944))*COS(RADIANS(E951))*COS(RADIANS(AO941))))</f>
        <v>0</v>
      </c>
      <c r="AP944">
        <f>IF(DEGREES(ACOS(SIN(RADIANS(G944))*SIN(RADIANS(E951))+COS(RADIANS(G944))*COS(RADIANS(E951))*COS(RADIANS(AP941))))&gt;90,0,$F$4*$F$5/E950^2*(SIN(RADIANS(G944))*SIN(RADIANS(E951))+COS(RADIANS(G944))*COS(RADIANS(E951))*COS(RADIANS(AP941))))</f>
        <v>0</v>
      </c>
      <c r="AQ944">
        <f>IF(DEGREES(ACOS(SIN(RADIANS(G944))*SIN(RADIANS(E951))+COS(RADIANS(G944))*COS(RADIANS(E951))*COS(RADIANS(AQ941))))&gt;90,0,$F$4*$F$5/E950^2*(SIN(RADIANS(G944))*SIN(RADIANS(E951))+COS(RADIANS(G944))*COS(RADIANS(E951))*COS(RADIANS(AQ941))))</f>
        <v>0</v>
      </c>
      <c r="AR944">
        <f>IF(DEGREES(ACOS(SIN(RADIANS(G944))*SIN(RADIANS(E951))+COS(RADIANS(G944))*COS(RADIANS(E951))*COS(RADIANS(AR941))))&gt;90,0,$F$4*$F$5/E950^2*(SIN(RADIANS(G944))*SIN(RADIANS(E951))+COS(RADIANS(G944))*COS(RADIANS(E951))*COS(RADIANS(AR941))))</f>
        <v>0</v>
      </c>
    </row>
    <row r="945" spans="2:44" x14ac:dyDescent="0.5">
      <c r="B945" s="40" t="s">
        <v>781</v>
      </c>
      <c r="E945">
        <f>IF(E944-$F$13&lt;0,E944-$F$13+360,IF(E944-$F$13&gt;360,E944-$F$13-360,E944-$F$13))</f>
        <v>120</v>
      </c>
      <c r="G945">
        <v>70</v>
      </c>
      <c r="I945">
        <f>IF(DEGREES(ACOS(SIN(RADIANS(G945))*SIN(RADIANS(E951))+COS(RADIANS(G945))*COS(RADIANS(E951))*COS(RADIANS(I941))))&gt;90,0,$F$4*$F$5/E950^2*(SIN(RADIANS(G945))*SIN(RADIANS(E951))+COS(RADIANS(G945))*COS(RADIANS(E951))*COS(RADIANS(I941))))</f>
        <v>0</v>
      </c>
      <c r="J945">
        <f>IF(DEGREES(ACOS(SIN(RADIANS(G945))*SIN(RADIANS(E951))+COS(RADIANS(G945))*COS(RADIANS(E951))*COS(RADIANS(J941))))&gt;90,0,$F$4*$F$5/E950^2*(SIN(RADIANS(G945))*SIN(RADIANS(E951))+COS(RADIANS(G945))*COS(RADIANS(E951))*COS(RADIANS(J941))))</f>
        <v>0</v>
      </c>
      <c r="K945">
        <f>IF(DEGREES(ACOS(SIN(RADIANS(G945))*SIN(RADIANS(E951))+COS(RADIANS(G945))*COS(RADIANS(E951))*COS(RADIANS(K941))))&gt;90,0,$F$4*$F$5/E950^2*(SIN(RADIANS(G945))*SIN(RADIANS(E951))+COS(RADIANS(G945))*COS(RADIANS(E951))*COS(RADIANS(K941))))</f>
        <v>0</v>
      </c>
      <c r="L945">
        <f>IF(DEGREES(ACOS(SIN(RADIANS(G945))*SIN(RADIANS(E951))+COS(RADIANS(G945))*COS(RADIANS(E951))*COS(RADIANS(L941))))&gt;90,0,$F$4*$F$5/E950^2*(SIN(RADIANS(G945))*SIN(RADIANS(E951))+COS(RADIANS(G945))*COS(RADIANS(E951))*COS(RADIANS(L941))))</f>
        <v>0</v>
      </c>
      <c r="M945">
        <f>IF(DEGREES(ACOS(SIN(RADIANS(G945))*SIN(RADIANS(E951))+COS(RADIANS(G945))*COS(RADIANS(E951))*COS(RADIANS(M941))))&gt;90,0,$F$4*$F$5/E950^2*(SIN(RADIANS(G945))*SIN(RADIANS(E951))+COS(RADIANS(G945))*COS(RADIANS(E951))*COS(RADIANS(M941))))</f>
        <v>0</v>
      </c>
      <c r="N945">
        <f>IF(DEGREES(ACOS(SIN(RADIANS(G945))*SIN(RADIANS(E951))+COS(RADIANS(G945))*COS(RADIANS(E951))*COS(RADIANS(N941))))&gt;90,0,$F$4*$F$5/E950^2*(SIN(RADIANS(G945))*SIN(RADIANS(E951))+COS(RADIANS(G945))*COS(RADIANS(E951))*COS(RADIANS(N941))))</f>
        <v>0</v>
      </c>
      <c r="O945">
        <f>IF(DEGREES(ACOS(SIN(RADIANS(G945))*SIN(RADIANS(E951))+COS(RADIANS(G945))*COS(RADIANS(E951))*COS(RADIANS(O941))))&gt;90,0,$F$4*$F$5/E950^2*(SIN(RADIANS(G945))*SIN(RADIANS(E951))+COS(RADIANS(G945))*COS(RADIANS(E951))*COS(RADIANS(O941))))</f>
        <v>0</v>
      </c>
      <c r="P945">
        <f>IF(DEGREES(ACOS(SIN(RADIANS(G945))*SIN(RADIANS(E951))+COS(RADIANS(G945))*COS(RADIANS(E951))*COS(RADIANS(P941))))&gt;90,0,$F$4*$F$5/E950^2*(SIN(RADIANS(G945))*SIN(RADIANS(E951))+COS(RADIANS(G945))*COS(RADIANS(E951))*COS(RADIANS(P941))))</f>
        <v>0</v>
      </c>
      <c r="Q945">
        <f>IF(DEGREES(ACOS(SIN(RADIANS(G945))*SIN(RADIANS(E951))+COS(RADIANS(G945))*COS(RADIANS(E951))*COS(RADIANS(Q941))))&gt;90,0,$F$4*$F$5/E950^2*(SIN(RADIANS(G945))*SIN(RADIANS(E951))+COS(RADIANS(G945))*COS(RADIANS(E951))*COS(RADIANS(Q941))))</f>
        <v>0</v>
      </c>
      <c r="R945" t="e">
        <f>IF(DEGREES(ACOS(SIN(RADIANS(G945))*SIN(RADIANS(E951))+COS(RADIANS(G945))*COS(RADIANS(E951))*COS(RADIANS(R941))))&gt;90,0,$F$4*$F$5/E950^2*(SIN(RADIANS(G945))*SIN(RADIANS(E951))+COS(RADIANS(G945))*COS(RADIANS(E951))*COS(RADIANS(R941))))</f>
        <v>#DIV/0!</v>
      </c>
      <c r="S945" t="e">
        <f>IF(DEGREES(ACOS(SIN(RADIANS(G945))*SIN(RADIANS(E951))+COS(RADIANS(G945))*COS(RADIANS(E951))*COS(RADIANS(S941))))&gt;90,0,$F$4*$F$5/E950^2*(SIN(RADIANS(G945))*SIN(RADIANS(E951))+COS(RADIANS(G945))*COS(RADIANS(E951))*COS(RADIANS(S941))))</f>
        <v>#DIV/0!</v>
      </c>
      <c r="T945" t="e">
        <f>IF(DEGREES(ACOS(SIN(RADIANS(G945))*SIN(RADIANS(E951))+COS(RADIANS(G945))*COS(RADIANS(E951))*COS(RADIANS(T941))))&gt;90,0,$F$4*$F$5/E950^2*(SIN(RADIANS(G945))*SIN(RADIANS(E951))+COS(RADIANS(G945))*COS(RADIANS(E951))*COS(RADIANS(T941))))</f>
        <v>#DIV/0!</v>
      </c>
      <c r="U945" t="e">
        <f>IF(DEGREES(ACOS(SIN(RADIANS(G945))*SIN(RADIANS(E951))+COS(RADIANS(G945))*COS(RADIANS(E951))*COS(RADIANS(U941))))&gt;90,0,$F$4*$F$5/E950^2*(SIN(RADIANS(G945))*SIN(RADIANS(E951))+COS(RADIANS(G945))*COS(RADIANS(E951))*COS(RADIANS(U941))))</f>
        <v>#DIV/0!</v>
      </c>
      <c r="V945" t="e">
        <f>IF(DEGREES(ACOS(SIN(RADIANS(G945))*SIN(RADIANS(E951))+COS(RADIANS(G945))*COS(RADIANS(E951))*COS(RADIANS(V941))))&gt;90,0,$F$4*$F$5/E950^2*(SIN(RADIANS(G945))*SIN(RADIANS(E951))+COS(RADIANS(G945))*COS(RADIANS(E951))*COS(RADIANS(V941))))</f>
        <v>#DIV/0!</v>
      </c>
      <c r="W945" t="e">
        <f>IF(DEGREES(ACOS(SIN(RADIANS(G945))*SIN(RADIANS(E951))+COS(RADIANS(G945))*COS(RADIANS(E951))*COS(RADIANS(W941))))&gt;90,0,$F$4*$F$5/E950^2*(SIN(RADIANS(G945))*SIN(RADIANS(E951))+COS(RADIANS(G945))*COS(RADIANS(E951))*COS(RADIANS(W941))))</f>
        <v>#DIV/0!</v>
      </c>
      <c r="X945" t="e">
        <f>IF(DEGREES(ACOS(SIN(RADIANS(G945))*SIN(RADIANS(E951))+COS(RADIANS(G945))*COS(RADIANS(E951))*COS(RADIANS(X941))))&gt;90,0,$F$4*$F$5/E950^2*(SIN(RADIANS(G945))*SIN(RADIANS(E951))+COS(RADIANS(G945))*COS(RADIANS(E951))*COS(RADIANS(X941))))</f>
        <v>#DIV/0!</v>
      </c>
      <c r="Y945" t="e">
        <f>IF(DEGREES(ACOS(SIN(RADIANS(G945))*SIN(RADIANS(E951))+COS(RADIANS(G945))*COS(RADIANS(E951))*COS(RADIANS(Y941))))&gt;90,0,$F$4*$F$5/E950^2*(SIN(RADIANS(G945))*SIN(RADIANS(E951))+COS(RADIANS(G945))*COS(RADIANS(E951))*COS(RADIANS(Y941))))</f>
        <v>#DIV/0!</v>
      </c>
      <c r="Z945" t="e">
        <f>IF(DEGREES(ACOS(SIN(RADIANS(G945))*SIN(RADIANS(E951))+COS(RADIANS(G945))*COS(RADIANS(E951))*COS(RADIANS(Z941))))&gt;90,0,$F$4*$F$5/E950^2*(SIN(RADIANS(G945))*SIN(RADIANS(E951))+COS(RADIANS(G945))*COS(RADIANS(E951))*COS(RADIANS(Z941))))</f>
        <v>#DIV/0!</v>
      </c>
      <c r="AA945" t="e">
        <f>IF(DEGREES(ACOS(SIN(RADIANS(G945))*SIN(RADIANS(E951))+COS(RADIANS(G945))*COS(RADIANS(E951))*COS(RADIANS(AA941))))&gt;90,0,$F$4*$F$5/E950^2*(SIN(RADIANS(G945))*SIN(RADIANS(E951))+COS(RADIANS(G945))*COS(RADIANS(E951))*COS(RADIANS(AA941))))</f>
        <v>#DIV/0!</v>
      </c>
      <c r="AB945" t="e">
        <f>IF(DEGREES(ACOS(SIN(RADIANS(G945))*SIN(RADIANS(E951))+COS(RADIANS(G945))*COS(RADIANS(E951))*COS(RADIANS(AB941))))&gt;90,0,$F$4*$F$5/E950^2*(SIN(RADIANS(G945))*SIN(RADIANS(E951))+COS(RADIANS(G945))*COS(RADIANS(E951))*COS(RADIANS(AB941))))</f>
        <v>#DIV/0!</v>
      </c>
      <c r="AC945" t="e">
        <f>IF(DEGREES(ACOS(SIN(RADIANS(G945))*SIN(RADIANS(E951))+COS(RADIANS(G945))*COS(RADIANS(E951))*COS(RADIANS(AC941))))&gt;90,0,$F$4*$F$5/E950^2*(SIN(RADIANS(G945))*SIN(RADIANS(E951))+COS(RADIANS(G945))*COS(RADIANS(E951))*COS(RADIANS(AC941))))</f>
        <v>#DIV/0!</v>
      </c>
      <c r="AD945" t="e">
        <f>IF(DEGREES(ACOS(SIN(RADIANS(G945))*SIN(RADIANS(E951))+COS(RADIANS(G945))*COS(RADIANS(E951))*COS(RADIANS(AD941))))&gt;90,0,$F$4*$F$5/E950^2*(SIN(RADIANS(G945))*SIN(RADIANS(E951))+COS(RADIANS(G945))*COS(RADIANS(E951))*COS(RADIANS(AD941))))</f>
        <v>#DIV/0!</v>
      </c>
      <c r="AE945" t="e">
        <f>IF(DEGREES(ACOS(SIN(RADIANS(G945))*SIN(RADIANS(E951))+COS(RADIANS(G945))*COS(RADIANS(E951))*COS(RADIANS(AE941))))&gt;90,0,$F$4*$F$5/E950^2*(SIN(RADIANS(G945))*SIN(RADIANS(E951))+COS(RADIANS(G945))*COS(RADIANS(E951))*COS(RADIANS(AE941))))</f>
        <v>#DIV/0!</v>
      </c>
      <c r="AF945" t="e">
        <f>IF(DEGREES(ACOS(SIN(RADIANS(G945))*SIN(RADIANS(E951))+COS(RADIANS(G945))*COS(RADIANS(E951))*COS(RADIANS(AF941))))&gt;90,0,$F$4*$F$5/E950^2*(SIN(RADIANS(G945))*SIN(RADIANS(E951))+COS(RADIANS(G945))*COS(RADIANS(E951))*COS(RADIANS(AF941))))</f>
        <v>#DIV/0!</v>
      </c>
      <c r="AG945" t="e">
        <f>IF(DEGREES(ACOS(SIN(RADIANS(G945))*SIN(RADIANS(E951))+COS(RADIANS(G945))*COS(RADIANS(E951))*COS(RADIANS(AG941))))&gt;90,0,$F$4*$F$5/E950^2*(SIN(RADIANS(G945))*SIN(RADIANS(E951))+COS(RADIANS(G945))*COS(RADIANS(E951))*COS(RADIANS(AG941))))</f>
        <v>#DIV/0!</v>
      </c>
      <c r="AH945" t="e">
        <f>IF(DEGREES(ACOS(SIN(RADIANS(G945))*SIN(RADIANS(E951))+COS(RADIANS(G945))*COS(RADIANS(E951))*COS(RADIANS(AH941))))&gt;90,0,$F$4*$F$5/E950^2*(SIN(RADIANS(G945))*SIN(RADIANS(E951))+COS(RADIANS(G945))*COS(RADIANS(E951))*COS(RADIANS(AH941))))</f>
        <v>#DIV/0!</v>
      </c>
      <c r="AI945" t="e">
        <f>IF(DEGREES(ACOS(SIN(RADIANS(G945))*SIN(RADIANS(E951))+COS(RADIANS(G945))*COS(RADIANS(E951))*COS(RADIANS(AI941))))&gt;90,0,$F$4*$F$5/E950^2*(SIN(RADIANS(G945))*SIN(RADIANS(E951))+COS(RADIANS(G945))*COS(RADIANS(E951))*COS(RADIANS(AI941))))</f>
        <v>#DIV/0!</v>
      </c>
      <c r="AJ945" t="e">
        <f>IF(DEGREES(ACOS(SIN(RADIANS(G945))*SIN(RADIANS(E951))+COS(RADIANS(G945))*COS(RADIANS(E951))*COS(RADIANS(AJ941))))&gt;90,0,$F$4*$F$5/E950^2*(SIN(RADIANS(G945))*SIN(RADIANS(E951))+COS(RADIANS(G945))*COS(RADIANS(E951))*COS(RADIANS(AJ941))))</f>
        <v>#DIV/0!</v>
      </c>
      <c r="AK945">
        <f>IF(DEGREES(ACOS(SIN(RADIANS(G945))*SIN(RADIANS(E951))+COS(RADIANS(G945))*COS(RADIANS(E951))*COS(RADIANS(AK941))))&gt;90,0,$F$4*$F$5/E950^2*(SIN(RADIANS(G945))*SIN(RADIANS(E951))+COS(RADIANS(G945))*COS(RADIANS(E951))*COS(RADIANS(AK941))))</f>
        <v>0</v>
      </c>
      <c r="AL945">
        <f>IF(DEGREES(ACOS(SIN(RADIANS(G945))*SIN(RADIANS(E951))+COS(RADIANS(G945))*COS(RADIANS(E951))*COS(RADIANS(AL941))))&gt;90,0,$F$4*$F$5/E950^2*(SIN(RADIANS(G945))*SIN(RADIANS(E951))+COS(RADIANS(G945))*COS(RADIANS(E951))*COS(RADIANS(AL941))))</f>
        <v>0</v>
      </c>
      <c r="AM945">
        <f>IF(DEGREES(ACOS(SIN(RADIANS(G945))*SIN(RADIANS(E951))+COS(RADIANS(G945))*COS(RADIANS(E951))*COS(RADIANS(AM941))))&gt;90,0,$F$4*$F$5/E950^2*(SIN(RADIANS(G945))*SIN(RADIANS(E951))+COS(RADIANS(G945))*COS(RADIANS(E951))*COS(RADIANS(AM941))))</f>
        <v>0</v>
      </c>
      <c r="AN945">
        <f>IF(DEGREES(ACOS(SIN(RADIANS(G945))*SIN(RADIANS(E951))+COS(RADIANS(G945))*COS(RADIANS(E951))*COS(RADIANS(AN941))))&gt;90,0,$F$4*$F$5/E950^2*(SIN(RADIANS(G945))*SIN(RADIANS(E951))+COS(RADIANS(G945))*COS(RADIANS(E951))*COS(RADIANS(AN941))))</f>
        <v>0</v>
      </c>
      <c r="AO945">
        <f>IF(DEGREES(ACOS(SIN(RADIANS(G945))*SIN(RADIANS(E951))+COS(RADIANS(G945))*COS(RADIANS(E951))*COS(RADIANS(AO941))))&gt;90,0,$F$4*$F$5/E950^2*(SIN(RADIANS(G945))*SIN(RADIANS(E951))+COS(RADIANS(G945))*COS(RADIANS(E951))*COS(RADIANS(AO941))))</f>
        <v>0</v>
      </c>
      <c r="AP945">
        <f>IF(DEGREES(ACOS(SIN(RADIANS(G945))*SIN(RADIANS(E951))+COS(RADIANS(G945))*COS(RADIANS(E951))*COS(RADIANS(AP941))))&gt;90,0,$F$4*$F$5/E950^2*(SIN(RADIANS(G945))*SIN(RADIANS(E951))+COS(RADIANS(G945))*COS(RADIANS(E951))*COS(RADIANS(AP941))))</f>
        <v>0</v>
      </c>
      <c r="AQ945">
        <f>IF(DEGREES(ACOS(SIN(RADIANS(G945))*SIN(RADIANS(E951))+COS(RADIANS(G945))*COS(RADIANS(E951))*COS(RADIANS(AQ941))))&gt;90,0,$F$4*$F$5/E950^2*(SIN(RADIANS(G945))*SIN(RADIANS(E951))+COS(RADIANS(G945))*COS(RADIANS(E951))*COS(RADIANS(AQ941))))</f>
        <v>0</v>
      </c>
      <c r="AR945">
        <f>IF(DEGREES(ACOS(SIN(RADIANS(G945))*SIN(RADIANS(E951))+COS(RADIANS(G945))*COS(RADIANS(E951))*COS(RADIANS(AR941))))&gt;90,0,$F$4*$F$5/E950^2*(SIN(RADIANS(G945))*SIN(RADIANS(E951))+COS(RADIANS(G945))*COS(RADIANS(E951))*COS(RADIANS(AR941))))</f>
        <v>0</v>
      </c>
    </row>
    <row r="946" spans="2:44" x14ac:dyDescent="0.5">
      <c r="B946" s="40" t="s">
        <v>727</v>
      </c>
      <c r="E946">
        <f>IF(E943&lt;360,E943/360,(E943-360)/360)</f>
        <v>8.3333333333333329E-2</v>
      </c>
      <c r="G946">
        <v>60</v>
      </c>
      <c r="I946">
        <f>IF(DEGREES(ACOS(SIN(RADIANS(G946))*SIN(RADIANS(E951))+COS(RADIANS(G946))*COS(RADIANS(E951))*COS(RADIANS(I941))))&gt;90,0,$F$4*$F$5/E950^2*(SIN(RADIANS(G946))*SIN(RADIANS(E951))+COS(RADIANS(G946))*COS(RADIANS(E951))*COS(RADIANS(I941))))</f>
        <v>0</v>
      </c>
      <c r="J946">
        <f>IF(DEGREES(ACOS(SIN(RADIANS(G946))*SIN(RADIANS(E951))+COS(RADIANS(G946))*COS(RADIANS(E951))*COS(RADIANS(J941))))&gt;90,0,$F$4*$F$5/E950^2*(SIN(RADIANS(G946))*SIN(RADIANS(E951))+COS(RADIANS(G946))*COS(RADIANS(E951))*COS(RADIANS(J941))))</f>
        <v>0</v>
      </c>
      <c r="K946">
        <f>IF(DEGREES(ACOS(SIN(RADIANS(G946))*SIN(RADIANS(E951))+COS(RADIANS(G946))*COS(RADIANS(E951))*COS(RADIANS(K941))))&gt;90,0,$F$4*$F$5/E950^2*(SIN(RADIANS(G946))*SIN(RADIANS(E951))+COS(RADIANS(G946))*COS(RADIANS(E951))*COS(RADIANS(K941))))</f>
        <v>0</v>
      </c>
      <c r="L946">
        <f>IF(DEGREES(ACOS(SIN(RADIANS(G946))*SIN(RADIANS(E951))+COS(RADIANS(G946))*COS(RADIANS(E951))*COS(RADIANS(L941))))&gt;90,0,$F$4*$F$5/E950^2*(SIN(RADIANS(G946))*SIN(RADIANS(E951))+COS(RADIANS(G946))*COS(RADIANS(E951))*COS(RADIANS(L941))))</f>
        <v>0</v>
      </c>
      <c r="M946">
        <f>IF(DEGREES(ACOS(SIN(RADIANS(G946))*SIN(RADIANS(E951))+COS(RADIANS(G946))*COS(RADIANS(E951))*COS(RADIANS(M941))))&gt;90,0,$F$4*$F$5/E950^2*(SIN(RADIANS(G946))*SIN(RADIANS(E951))+COS(RADIANS(G946))*COS(RADIANS(E951))*COS(RADIANS(M941))))</f>
        <v>0</v>
      </c>
      <c r="N946">
        <f>IF(DEGREES(ACOS(SIN(RADIANS(G946))*SIN(RADIANS(E951))+COS(RADIANS(G946))*COS(RADIANS(E951))*COS(RADIANS(N941))))&gt;90,0,$F$4*$F$5/E950^2*(SIN(RADIANS(G946))*SIN(RADIANS(E951))+COS(RADIANS(G946))*COS(RADIANS(E951))*COS(RADIANS(N941))))</f>
        <v>0</v>
      </c>
      <c r="O946">
        <f>IF(DEGREES(ACOS(SIN(RADIANS(G946))*SIN(RADIANS(E951))+COS(RADIANS(G946))*COS(RADIANS(E951))*COS(RADIANS(O941))))&gt;90,0,$F$4*$F$5/E950^2*(SIN(RADIANS(G946))*SIN(RADIANS(E951))+COS(RADIANS(G946))*COS(RADIANS(E951))*COS(RADIANS(O941))))</f>
        <v>0</v>
      </c>
      <c r="P946">
        <f>IF(DEGREES(ACOS(SIN(RADIANS(G946))*SIN(RADIANS(E951))+COS(RADIANS(G946))*COS(RADIANS(E951))*COS(RADIANS(P941))))&gt;90,0,$F$4*$F$5/E950^2*(SIN(RADIANS(G946))*SIN(RADIANS(E951))+COS(RADIANS(G946))*COS(RADIANS(E951))*COS(RADIANS(P941))))</f>
        <v>0</v>
      </c>
      <c r="Q946">
        <f>IF(DEGREES(ACOS(SIN(RADIANS(G946))*SIN(RADIANS(E951))+COS(RADIANS(G946))*COS(RADIANS(E951))*COS(RADIANS(Q941))))&gt;90,0,$F$4*$F$5/E950^2*(SIN(RADIANS(G946))*SIN(RADIANS(E951))+COS(RADIANS(G946))*COS(RADIANS(E951))*COS(RADIANS(Q941))))</f>
        <v>0</v>
      </c>
      <c r="R946" t="e">
        <f>IF(DEGREES(ACOS(SIN(RADIANS(G946))*SIN(RADIANS(E951))+COS(RADIANS(G946))*COS(RADIANS(E951))*COS(RADIANS(R941))))&gt;90,0,$F$4*$F$5/E950^2*(SIN(RADIANS(G946))*SIN(RADIANS(E951))+COS(RADIANS(G946))*COS(RADIANS(E951))*COS(RADIANS(R941))))</f>
        <v>#DIV/0!</v>
      </c>
      <c r="S946" t="e">
        <f>IF(DEGREES(ACOS(SIN(RADIANS(G946))*SIN(RADIANS(E951))+COS(RADIANS(G946))*COS(RADIANS(E951))*COS(RADIANS(S941))))&gt;90,0,$F$4*$F$5/E950^2*(SIN(RADIANS(G946))*SIN(RADIANS(E951))+COS(RADIANS(G946))*COS(RADIANS(E951))*COS(RADIANS(S941))))</f>
        <v>#DIV/0!</v>
      </c>
      <c r="T946" t="e">
        <f>IF(DEGREES(ACOS(SIN(RADIANS(G946))*SIN(RADIANS(E951))+COS(RADIANS(G946))*COS(RADIANS(E951))*COS(RADIANS(T941))))&gt;90,0,$F$4*$F$5/E950^2*(SIN(RADIANS(G946))*SIN(RADIANS(E951))+COS(RADIANS(G946))*COS(RADIANS(E951))*COS(RADIANS(T941))))</f>
        <v>#DIV/0!</v>
      </c>
      <c r="U946" t="e">
        <f>IF(DEGREES(ACOS(SIN(RADIANS(G946))*SIN(RADIANS(E951))+COS(RADIANS(G946))*COS(RADIANS(E951))*COS(RADIANS(U941))))&gt;90,0,$F$4*$F$5/E950^2*(SIN(RADIANS(G946))*SIN(RADIANS(E951))+COS(RADIANS(G946))*COS(RADIANS(E951))*COS(RADIANS(U941))))</f>
        <v>#DIV/0!</v>
      </c>
      <c r="V946" t="e">
        <f>IF(DEGREES(ACOS(SIN(RADIANS(G946))*SIN(RADIANS(E951))+COS(RADIANS(G946))*COS(RADIANS(E951))*COS(RADIANS(V941))))&gt;90,0,$F$4*$F$5/E950^2*(SIN(RADIANS(G946))*SIN(RADIANS(E951))+COS(RADIANS(G946))*COS(RADIANS(E951))*COS(RADIANS(V941))))</f>
        <v>#DIV/0!</v>
      </c>
      <c r="W946" t="e">
        <f>IF(DEGREES(ACOS(SIN(RADIANS(G946))*SIN(RADIANS(E951))+COS(RADIANS(G946))*COS(RADIANS(E951))*COS(RADIANS(W941))))&gt;90,0,$F$4*$F$5/E950^2*(SIN(RADIANS(G946))*SIN(RADIANS(E951))+COS(RADIANS(G946))*COS(RADIANS(E951))*COS(RADIANS(W941))))</f>
        <v>#DIV/0!</v>
      </c>
      <c r="X946" t="e">
        <f>IF(DEGREES(ACOS(SIN(RADIANS(G946))*SIN(RADIANS(E951))+COS(RADIANS(G946))*COS(RADIANS(E951))*COS(RADIANS(X941))))&gt;90,0,$F$4*$F$5/E950^2*(SIN(RADIANS(G946))*SIN(RADIANS(E951))+COS(RADIANS(G946))*COS(RADIANS(E951))*COS(RADIANS(X941))))</f>
        <v>#DIV/0!</v>
      </c>
      <c r="Y946" t="e">
        <f>IF(DEGREES(ACOS(SIN(RADIANS(G946))*SIN(RADIANS(E951))+COS(RADIANS(G946))*COS(RADIANS(E951))*COS(RADIANS(Y941))))&gt;90,0,$F$4*$F$5/E950^2*(SIN(RADIANS(G946))*SIN(RADIANS(E951))+COS(RADIANS(G946))*COS(RADIANS(E951))*COS(RADIANS(Y941))))</f>
        <v>#DIV/0!</v>
      </c>
      <c r="Z946" t="e">
        <f>IF(DEGREES(ACOS(SIN(RADIANS(G946))*SIN(RADIANS(E951))+COS(RADIANS(G946))*COS(RADIANS(E951))*COS(RADIANS(Z941))))&gt;90,0,$F$4*$F$5/E950^2*(SIN(RADIANS(G946))*SIN(RADIANS(E951))+COS(RADIANS(G946))*COS(RADIANS(E951))*COS(RADIANS(Z941))))</f>
        <v>#DIV/0!</v>
      </c>
      <c r="AA946" t="e">
        <f>IF(DEGREES(ACOS(SIN(RADIANS(G946))*SIN(RADIANS(E951))+COS(RADIANS(G946))*COS(RADIANS(E951))*COS(RADIANS(AA941))))&gt;90,0,$F$4*$F$5/E950^2*(SIN(RADIANS(G946))*SIN(RADIANS(E951))+COS(RADIANS(G946))*COS(RADIANS(E951))*COS(RADIANS(AA941))))</f>
        <v>#DIV/0!</v>
      </c>
      <c r="AB946" t="e">
        <f>IF(DEGREES(ACOS(SIN(RADIANS(G946))*SIN(RADIANS(E951))+COS(RADIANS(G946))*COS(RADIANS(E951))*COS(RADIANS(AB941))))&gt;90,0,$F$4*$F$5/E950^2*(SIN(RADIANS(G946))*SIN(RADIANS(E951))+COS(RADIANS(G946))*COS(RADIANS(E951))*COS(RADIANS(AB941))))</f>
        <v>#DIV/0!</v>
      </c>
      <c r="AC946" t="e">
        <f>IF(DEGREES(ACOS(SIN(RADIANS(G946))*SIN(RADIANS(E951))+COS(RADIANS(G946))*COS(RADIANS(E951))*COS(RADIANS(AC941))))&gt;90,0,$F$4*$F$5/E950^2*(SIN(RADIANS(G946))*SIN(RADIANS(E951))+COS(RADIANS(G946))*COS(RADIANS(E951))*COS(RADIANS(AC941))))</f>
        <v>#DIV/0!</v>
      </c>
      <c r="AD946" t="e">
        <f>IF(DEGREES(ACOS(SIN(RADIANS(G946))*SIN(RADIANS(E951))+COS(RADIANS(G946))*COS(RADIANS(E951))*COS(RADIANS(AD941))))&gt;90,0,$F$4*$F$5/E950^2*(SIN(RADIANS(G946))*SIN(RADIANS(E951))+COS(RADIANS(G946))*COS(RADIANS(E951))*COS(RADIANS(AD941))))</f>
        <v>#DIV/0!</v>
      </c>
      <c r="AE946" t="e">
        <f>IF(DEGREES(ACOS(SIN(RADIANS(G946))*SIN(RADIANS(E951))+COS(RADIANS(G946))*COS(RADIANS(E951))*COS(RADIANS(AE941))))&gt;90,0,$F$4*$F$5/E950^2*(SIN(RADIANS(G946))*SIN(RADIANS(E951))+COS(RADIANS(G946))*COS(RADIANS(E951))*COS(RADIANS(AE941))))</f>
        <v>#DIV/0!</v>
      </c>
      <c r="AF946" t="e">
        <f>IF(DEGREES(ACOS(SIN(RADIANS(G946))*SIN(RADIANS(E951))+COS(RADIANS(G946))*COS(RADIANS(E951))*COS(RADIANS(AF941))))&gt;90,0,$F$4*$F$5/E950^2*(SIN(RADIANS(G946))*SIN(RADIANS(E951))+COS(RADIANS(G946))*COS(RADIANS(E951))*COS(RADIANS(AF941))))</f>
        <v>#DIV/0!</v>
      </c>
      <c r="AG946" t="e">
        <f>IF(DEGREES(ACOS(SIN(RADIANS(G946))*SIN(RADIANS(E951))+COS(RADIANS(G946))*COS(RADIANS(E951))*COS(RADIANS(AG941))))&gt;90,0,$F$4*$F$5/E950^2*(SIN(RADIANS(G946))*SIN(RADIANS(E951))+COS(RADIANS(G946))*COS(RADIANS(E951))*COS(RADIANS(AG941))))</f>
        <v>#DIV/0!</v>
      </c>
      <c r="AH946" t="e">
        <f>IF(DEGREES(ACOS(SIN(RADIANS(G946))*SIN(RADIANS(E951))+COS(RADIANS(G946))*COS(RADIANS(E951))*COS(RADIANS(AH941))))&gt;90,0,$F$4*$F$5/E950^2*(SIN(RADIANS(G946))*SIN(RADIANS(E951))+COS(RADIANS(G946))*COS(RADIANS(E951))*COS(RADIANS(AH941))))</f>
        <v>#DIV/0!</v>
      </c>
      <c r="AI946" t="e">
        <f>IF(DEGREES(ACOS(SIN(RADIANS(G946))*SIN(RADIANS(E951))+COS(RADIANS(G946))*COS(RADIANS(E951))*COS(RADIANS(AI941))))&gt;90,0,$F$4*$F$5/E950^2*(SIN(RADIANS(G946))*SIN(RADIANS(E951))+COS(RADIANS(G946))*COS(RADIANS(E951))*COS(RADIANS(AI941))))</f>
        <v>#DIV/0!</v>
      </c>
      <c r="AJ946" t="e">
        <f>IF(DEGREES(ACOS(SIN(RADIANS(G946))*SIN(RADIANS(E951))+COS(RADIANS(G946))*COS(RADIANS(E951))*COS(RADIANS(AJ941))))&gt;90,0,$F$4*$F$5/E950^2*(SIN(RADIANS(G946))*SIN(RADIANS(E951))+COS(RADIANS(G946))*COS(RADIANS(E951))*COS(RADIANS(AJ941))))</f>
        <v>#DIV/0!</v>
      </c>
      <c r="AK946">
        <f>IF(DEGREES(ACOS(SIN(RADIANS(G946))*SIN(RADIANS(E951))+COS(RADIANS(G946))*COS(RADIANS(E951))*COS(RADIANS(AK941))))&gt;90,0,$F$4*$F$5/E950^2*(SIN(RADIANS(G946))*SIN(RADIANS(E951))+COS(RADIANS(G946))*COS(RADIANS(E951))*COS(RADIANS(AK941))))</f>
        <v>0</v>
      </c>
      <c r="AL946">
        <f>IF(DEGREES(ACOS(SIN(RADIANS(G946))*SIN(RADIANS(E951))+COS(RADIANS(G946))*COS(RADIANS(E951))*COS(RADIANS(AL941))))&gt;90,0,$F$4*$F$5/E950^2*(SIN(RADIANS(G946))*SIN(RADIANS(E951))+COS(RADIANS(G946))*COS(RADIANS(E951))*COS(RADIANS(AL941))))</f>
        <v>0</v>
      </c>
      <c r="AM946">
        <f>IF(DEGREES(ACOS(SIN(RADIANS(G946))*SIN(RADIANS(E951))+COS(RADIANS(G946))*COS(RADIANS(E951))*COS(RADIANS(AM941))))&gt;90,0,$F$4*$F$5/E950^2*(SIN(RADIANS(G946))*SIN(RADIANS(E951))+COS(RADIANS(G946))*COS(RADIANS(E951))*COS(RADIANS(AM941))))</f>
        <v>0</v>
      </c>
      <c r="AN946">
        <f>IF(DEGREES(ACOS(SIN(RADIANS(G946))*SIN(RADIANS(E951))+COS(RADIANS(G946))*COS(RADIANS(E951))*COS(RADIANS(AN941))))&gt;90,0,$F$4*$F$5/E950^2*(SIN(RADIANS(G946))*SIN(RADIANS(E951))+COS(RADIANS(G946))*COS(RADIANS(E951))*COS(RADIANS(AN941))))</f>
        <v>0</v>
      </c>
      <c r="AO946">
        <f>IF(DEGREES(ACOS(SIN(RADIANS(G946))*SIN(RADIANS(E951))+COS(RADIANS(G946))*COS(RADIANS(E951))*COS(RADIANS(AO941))))&gt;90,0,$F$4*$F$5/E950^2*(SIN(RADIANS(G946))*SIN(RADIANS(E951))+COS(RADIANS(G946))*COS(RADIANS(E951))*COS(RADIANS(AO941))))</f>
        <v>0</v>
      </c>
      <c r="AP946">
        <f>IF(DEGREES(ACOS(SIN(RADIANS(G946))*SIN(RADIANS(E951))+COS(RADIANS(G946))*COS(RADIANS(E951))*COS(RADIANS(AP941))))&gt;90,0,$F$4*$F$5/E950^2*(SIN(RADIANS(G946))*SIN(RADIANS(E951))+COS(RADIANS(G946))*COS(RADIANS(E951))*COS(RADIANS(AP941))))</f>
        <v>0</v>
      </c>
      <c r="AQ946">
        <f>IF(DEGREES(ACOS(SIN(RADIANS(G946))*SIN(RADIANS(E951))+COS(RADIANS(G946))*COS(RADIANS(E951))*COS(RADIANS(AQ941))))&gt;90,0,$F$4*$F$5/E950^2*(SIN(RADIANS(G946))*SIN(RADIANS(E951))+COS(RADIANS(G946))*COS(RADIANS(E951))*COS(RADIANS(AQ941))))</f>
        <v>0</v>
      </c>
      <c r="AR946">
        <f>IF(DEGREES(ACOS(SIN(RADIANS(G946))*SIN(RADIANS(E951))+COS(RADIANS(G946))*COS(RADIANS(E951))*COS(RADIANS(AR941))))&gt;90,0,$F$4*$F$5/E950^2*(SIN(RADIANS(G946))*SIN(RADIANS(E951))+COS(RADIANS(G946))*COS(RADIANS(E951))*COS(RADIANS(AR941))))</f>
        <v>0</v>
      </c>
    </row>
    <row r="947" spans="2:44" x14ac:dyDescent="0.5">
      <c r="B947" s="40" t="s">
        <v>782</v>
      </c>
      <c r="E947">
        <f>E946*$F$11</f>
        <v>0</v>
      </c>
      <c r="G947">
        <v>50</v>
      </c>
      <c r="I947">
        <f>IF(DEGREES(ACOS(SIN(RADIANS(G947))*SIN(RADIANS(E951))+COS(RADIANS(G947))*COS(RADIANS(E951))*COS(RADIANS(I941))))&gt;90,0,$F$4*$F$5/E950^2*(SIN(RADIANS(G947))*SIN(RADIANS(E951))+COS(RADIANS(G947))*COS(RADIANS(E951))*COS(RADIANS(I941))))</f>
        <v>0</v>
      </c>
      <c r="J947">
        <f>IF(DEGREES(ACOS(SIN(RADIANS(G947))*SIN(RADIANS(E951))+COS(RADIANS(G947))*COS(RADIANS(E951))*COS(RADIANS(J941))))&gt;90,0,$F$4*$F$5/E950^2*(SIN(RADIANS(G947))*SIN(RADIANS(E951))+COS(RADIANS(G947))*COS(RADIANS(E951))*COS(RADIANS(J941))))</f>
        <v>0</v>
      </c>
      <c r="K947">
        <f>IF(DEGREES(ACOS(SIN(RADIANS(G947))*SIN(RADIANS(E951))+COS(RADIANS(G947))*COS(RADIANS(E951))*COS(RADIANS(K941))))&gt;90,0,$F$4*$F$5/E950^2*(SIN(RADIANS(G947))*SIN(RADIANS(E951))+COS(RADIANS(G947))*COS(RADIANS(E951))*COS(RADIANS(K941))))</f>
        <v>0</v>
      </c>
      <c r="L947">
        <f>IF(DEGREES(ACOS(SIN(RADIANS(G947))*SIN(RADIANS(E951))+COS(RADIANS(G947))*COS(RADIANS(E951))*COS(RADIANS(L941))))&gt;90,0,$F$4*$F$5/E950^2*(SIN(RADIANS(G947))*SIN(RADIANS(E951))+COS(RADIANS(G947))*COS(RADIANS(E951))*COS(RADIANS(L941))))</f>
        <v>0</v>
      </c>
      <c r="M947">
        <f>IF(DEGREES(ACOS(SIN(RADIANS(G947))*SIN(RADIANS(E951))+COS(RADIANS(G947))*COS(RADIANS(E951))*COS(RADIANS(M941))))&gt;90,0,$F$4*$F$5/E950^2*(SIN(RADIANS(G947))*SIN(RADIANS(E951))+COS(RADIANS(G947))*COS(RADIANS(E951))*COS(RADIANS(M941))))</f>
        <v>0</v>
      </c>
      <c r="N947">
        <f>IF(DEGREES(ACOS(SIN(RADIANS(G947))*SIN(RADIANS(E951))+COS(RADIANS(G947))*COS(RADIANS(E951))*COS(RADIANS(N941))))&gt;90,0,$F$4*$F$5/E950^2*(SIN(RADIANS(G947))*SIN(RADIANS(E951))+COS(RADIANS(G947))*COS(RADIANS(E951))*COS(RADIANS(N941))))</f>
        <v>0</v>
      </c>
      <c r="O947">
        <f>IF(DEGREES(ACOS(SIN(RADIANS(G947))*SIN(RADIANS(E951))+COS(RADIANS(G947))*COS(RADIANS(E951))*COS(RADIANS(O941))))&gt;90,0,$F$4*$F$5/E950^2*(SIN(RADIANS(G947))*SIN(RADIANS(E951))+COS(RADIANS(G947))*COS(RADIANS(E951))*COS(RADIANS(O941))))</f>
        <v>0</v>
      </c>
      <c r="P947">
        <f>IF(DEGREES(ACOS(SIN(RADIANS(G947))*SIN(RADIANS(E951))+COS(RADIANS(G947))*COS(RADIANS(E951))*COS(RADIANS(P941))))&gt;90,0,$F$4*$F$5/E950^2*(SIN(RADIANS(G947))*SIN(RADIANS(E951))+COS(RADIANS(G947))*COS(RADIANS(E951))*COS(RADIANS(P941))))</f>
        <v>0</v>
      </c>
      <c r="Q947">
        <f>IF(DEGREES(ACOS(SIN(RADIANS(G947))*SIN(RADIANS(E951))+COS(RADIANS(G947))*COS(RADIANS(E951))*COS(RADIANS(Q941))))&gt;90,0,$F$4*$F$5/E950^2*(SIN(RADIANS(G947))*SIN(RADIANS(E951))+COS(RADIANS(G947))*COS(RADIANS(E951))*COS(RADIANS(Q941))))</f>
        <v>0</v>
      </c>
      <c r="R947" t="e">
        <f>IF(DEGREES(ACOS(SIN(RADIANS(G947))*SIN(RADIANS(E951))+COS(RADIANS(G947))*COS(RADIANS(E951))*COS(RADIANS(R941))))&gt;90,0,$F$4*$F$5/E950^2*(SIN(RADIANS(G947))*SIN(RADIANS(E951))+COS(RADIANS(G947))*COS(RADIANS(E951))*COS(RADIANS(R941))))</f>
        <v>#DIV/0!</v>
      </c>
      <c r="S947" t="e">
        <f>IF(DEGREES(ACOS(SIN(RADIANS(G947))*SIN(RADIANS(E951))+COS(RADIANS(G947))*COS(RADIANS(E951))*COS(RADIANS(S941))))&gt;90,0,$F$4*$F$5/E950^2*(SIN(RADIANS(G947))*SIN(RADIANS(E951))+COS(RADIANS(G947))*COS(RADIANS(E951))*COS(RADIANS(S941))))</f>
        <v>#DIV/0!</v>
      </c>
      <c r="T947" t="e">
        <f>IF(DEGREES(ACOS(SIN(RADIANS(G947))*SIN(RADIANS(E951))+COS(RADIANS(G947))*COS(RADIANS(E951))*COS(RADIANS(T941))))&gt;90,0,$F$4*$F$5/E950^2*(SIN(RADIANS(G947))*SIN(RADIANS(E951))+COS(RADIANS(G947))*COS(RADIANS(E951))*COS(RADIANS(T941))))</f>
        <v>#DIV/0!</v>
      </c>
      <c r="U947" t="e">
        <f>IF(DEGREES(ACOS(SIN(RADIANS(G947))*SIN(RADIANS(E951))+COS(RADIANS(G947))*COS(RADIANS(E951))*COS(RADIANS(U941))))&gt;90,0,$F$4*$F$5/E950^2*(SIN(RADIANS(G947))*SIN(RADIANS(E951))+COS(RADIANS(G947))*COS(RADIANS(E951))*COS(RADIANS(U941))))</f>
        <v>#DIV/0!</v>
      </c>
      <c r="V947" t="e">
        <f>IF(DEGREES(ACOS(SIN(RADIANS(G947))*SIN(RADIANS(E951))+COS(RADIANS(G947))*COS(RADIANS(E951))*COS(RADIANS(V941))))&gt;90,0,$F$4*$F$5/E950^2*(SIN(RADIANS(G947))*SIN(RADIANS(E951))+COS(RADIANS(G947))*COS(RADIANS(E951))*COS(RADIANS(V941))))</f>
        <v>#DIV/0!</v>
      </c>
      <c r="W947" t="e">
        <f>IF(DEGREES(ACOS(SIN(RADIANS(G947))*SIN(RADIANS(E951))+COS(RADIANS(G947))*COS(RADIANS(E951))*COS(RADIANS(W941))))&gt;90,0,$F$4*$F$5/E950^2*(SIN(RADIANS(G947))*SIN(RADIANS(E951))+COS(RADIANS(G947))*COS(RADIANS(E951))*COS(RADIANS(W941))))</f>
        <v>#DIV/0!</v>
      </c>
      <c r="X947" t="e">
        <f>IF(DEGREES(ACOS(SIN(RADIANS(G947))*SIN(RADIANS(E951))+COS(RADIANS(G947))*COS(RADIANS(E951))*COS(RADIANS(X941))))&gt;90,0,$F$4*$F$5/E950^2*(SIN(RADIANS(G947))*SIN(RADIANS(E951))+COS(RADIANS(G947))*COS(RADIANS(E951))*COS(RADIANS(X941))))</f>
        <v>#DIV/0!</v>
      </c>
      <c r="Y947" t="e">
        <f>IF(DEGREES(ACOS(SIN(RADIANS(G947))*SIN(RADIANS(E951))+COS(RADIANS(G947))*COS(RADIANS(E951))*COS(RADIANS(Y941))))&gt;90,0,$F$4*$F$5/E950^2*(SIN(RADIANS(G947))*SIN(RADIANS(E951))+COS(RADIANS(G947))*COS(RADIANS(E951))*COS(RADIANS(Y941))))</f>
        <v>#DIV/0!</v>
      </c>
      <c r="Z947" t="e">
        <f>IF(DEGREES(ACOS(SIN(RADIANS(G947))*SIN(RADIANS(E951))+COS(RADIANS(G947))*COS(RADIANS(E951))*COS(RADIANS(Z941))))&gt;90,0,$F$4*$F$5/E950^2*(SIN(RADIANS(G947))*SIN(RADIANS(E951))+COS(RADIANS(G947))*COS(RADIANS(E951))*COS(RADIANS(Z941))))</f>
        <v>#DIV/0!</v>
      </c>
      <c r="AA947" t="e">
        <f>IF(DEGREES(ACOS(SIN(RADIANS(G947))*SIN(RADIANS(E951))+COS(RADIANS(G947))*COS(RADIANS(E951))*COS(RADIANS(AA941))))&gt;90,0,$F$4*$F$5/E950^2*(SIN(RADIANS(G947))*SIN(RADIANS(E951))+COS(RADIANS(G947))*COS(RADIANS(E951))*COS(RADIANS(AA941))))</f>
        <v>#DIV/0!</v>
      </c>
      <c r="AB947" t="e">
        <f>IF(DEGREES(ACOS(SIN(RADIANS(G947))*SIN(RADIANS(E951))+COS(RADIANS(G947))*COS(RADIANS(E951))*COS(RADIANS(AB941))))&gt;90,0,$F$4*$F$5/E950^2*(SIN(RADIANS(G947))*SIN(RADIANS(E951))+COS(RADIANS(G947))*COS(RADIANS(E951))*COS(RADIANS(AB941))))</f>
        <v>#DIV/0!</v>
      </c>
      <c r="AC947" t="e">
        <f>IF(DEGREES(ACOS(SIN(RADIANS(G947))*SIN(RADIANS(E951))+COS(RADIANS(G947))*COS(RADIANS(E951))*COS(RADIANS(AC941))))&gt;90,0,$F$4*$F$5/E950^2*(SIN(RADIANS(G947))*SIN(RADIANS(E951))+COS(RADIANS(G947))*COS(RADIANS(E951))*COS(RADIANS(AC941))))</f>
        <v>#DIV/0!</v>
      </c>
      <c r="AD947" t="e">
        <f>IF(DEGREES(ACOS(SIN(RADIANS(G947))*SIN(RADIANS(E951))+COS(RADIANS(G947))*COS(RADIANS(E951))*COS(RADIANS(AD941))))&gt;90,0,$F$4*$F$5/E950^2*(SIN(RADIANS(G947))*SIN(RADIANS(E951))+COS(RADIANS(G947))*COS(RADIANS(E951))*COS(RADIANS(AD941))))</f>
        <v>#DIV/0!</v>
      </c>
      <c r="AE947" t="e">
        <f>IF(DEGREES(ACOS(SIN(RADIANS(G947))*SIN(RADIANS(E951))+COS(RADIANS(G947))*COS(RADIANS(E951))*COS(RADIANS(AE941))))&gt;90,0,$F$4*$F$5/E950^2*(SIN(RADIANS(G947))*SIN(RADIANS(E951))+COS(RADIANS(G947))*COS(RADIANS(E951))*COS(RADIANS(AE941))))</f>
        <v>#DIV/0!</v>
      </c>
      <c r="AF947" t="e">
        <f>IF(DEGREES(ACOS(SIN(RADIANS(G947))*SIN(RADIANS(E951))+COS(RADIANS(G947))*COS(RADIANS(E951))*COS(RADIANS(AF941))))&gt;90,0,$F$4*$F$5/E950^2*(SIN(RADIANS(G947))*SIN(RADIANS(E951))+COS(RADIANS(G947))*COS(RADIANS(E951))*COS(RADIANS(AF941))))</f>
        <v>#DIV/0!</v>
      </c>
      <c r="AG947" t="e">
        <f>IF(DEGREES(ACOS(SIN(RADIANS(G947))*SIN(RADIANS(E951))+COS(RADIANS(G947))*COS(RADIANS(E951))*COS(RADIANS(AG941))))&gt;90,0,$F$4*$F$5/E950^2*(SIN(RADIANS(G947))*SIN(RADIANS(E951))+COS(RADIANS(G947))*COS(RADIANS(E951))*COS(RADIANS(AG941))))</f>
        <v>#DIV/0!</v>
      </c>
      <c r="AH947" t="e">
        <f>IF(DEGREES(ACOS(SIN(RADIANS(G947))*SIN(RADIANS(E951))+COS(RADIANS(G947))*COS(RADIANS(E951))*COS(RADIANS(AH941))))&gt;90,0,$F$4*$F$5/E950^2*(SIN(RADIANS(G947))*SIN(RADIANS(E951))+COS(RADIANS(G947))*COS(RADIANS(E951))*COS(RADIANS(AH941))))</f>
        <v>#DIV/0!</v>
      </c>
      <c r="AI947" t="e">
        <f>IF(DEGREES(ACOS(SIN(RADIANS(G947))*SIN(RADIANS(E951))+COS(RADIANS(G947))*COS(RADIANS(E951))*COS(RADIANS(AI941))))&gt;90,0,$F$4*$F$5/E950^2*(SIN(RADIANS(G947))*SIN(RADIANS(E951))+COS(RADIANS(G947))*COS(RADIANS(E951))*COS(RADIANS(AI941))))</f>
        <v>#DIV/0!</v>
      </c>
      <c r="AJ947" t="e">
        <f>IF(DEGREES(ACOS(SIN(RADIANS(G947))*SIN(RADIANS(E951))+COS(RADIANS(G947))*COS(RADIANS(E951))*COS(RADIANS(AJ941))))&gt;90,0,$F$4*$F$5/E950^2*(SIN(RADIANS(G947))*SIN(RADIANS(E951))+COS(RADIANS(G947))*COS(RADIANS(E951))*COS(RADIANS(AJ941))))</f>
        <v>#DIV/0!</v>
      </c>
      <c r="AK947">
        <f>IF(DEGREES(ACOS(SIN(RADIANS(G947))*SIN(RADIANS(E951))+COS(RADIANS(G947))*COS(RADIANS(E951))*COS(RADIANS(AK941))))&gt;90,0,$F$4*$F$5/E950^2*(SIN(RADIANS(G947))*SIN(RADIANS(E951))+COS(RADIANS(G947))*COS(RADIANS(E951))*COS(RADIANS(AK941))))</f>
        <v>0</v>
      </c>
      <c r="AL947">
        <f>IF(DEGREES(ACOS(SIN(RADIANS(G947))*SIN(RADIANS(E951))+COS(RADIANS(G947))*COS(RADIANS(E951))*COS(RADIANS(AL941))))&gt;90,0,$F$4*$F$5/E950^2*(SIN(RADIANS(G947))*SIN(RADIANS(E951))+COS(RADIANS(G947))*COS(RADIANS(E951))*COS(RADIANS(AL941))))</f>
        <v>0</v>
      </c>
      <c r="AM947">
        <f>IF(DEGREES(ACOS(SIN(RADIANS(G947))*SIN(RADIANS(E951))+COS(RADIANS(G947))*COS(RADIANS(E951))*COS(RADIANS(AM941))))&gt;90,0,$F$4*$F$5/E950^2*(SIN(RADIANS(G947))*SIN(RADIANS(E951))+COS(RADIANS(G947))*COS(RADIANS(E951))*COS(RADIANS(AM941))))</f>
        <v>0</v>
      </c>
      <c r="AN947">
        <f>IF(DEGREES(ACOS(SIN(RADIANS(G947))*SIN(RADIANS(E951))+COS(RADIANS(G947))*COS(RADIANS(E951))*COS(RADIANS(AN941))))&gt;90,0,$F$4*$F$5/E950^2*(SIN(RADIANS(G947))*SIN(RADIANS(E951))+COS(RADIANS(G947))*COS(RADIANS(E951))*COS(RADIANS(AN941))))</f>
        <v>0</v>
      </c>
      <c r="AO947">
        <f>IF(DEGREES(ACOS(SIN(RADIANS(G947))*SIN(RADIANS(E951))+COS(RADIANS(G947))*COS(RADIANS(E951))*COS(RADIANS(AO941))))&gt;90,0,$F$4*$F$5/E950^2*(SIN(RADIANS(G947))*SIN(RADIANS(E951))+COS(RADIANS(G947))*COS(RADIANS(E951))*COS(RADIANS(AO941))))</f>
        <v>0</v>
      </c>
      <c r="AP947">
        <f>IF(DEGREES(ACOS(SIN(RADIANS(G947))*SIN(RADIANS(E951))+COS(RADIANS(G947))*COS(RADIANS(E951))*COS(RADIANS(AP941))))&gt;90,0,$F$4*$F$5/E950^2*(SIN(RADIANS(G947))*SIN(RADIANS(E951))+COS(RADIANS(G947))*COS(RADIANS(E951))*COS(RADIANS(AP941))))</f>
        <v>0</v>
      </c>
      <c r="AQ947">
        <f>IF(DEGREES(ACOS(SIN(RADIANS(G947))*SIN(RADIANS(E951))+COS(RADIANS(G947))*COS(RADIANS(E951))*COS(RADIANS(AQ941))))&gt;90,0,$F$4*$F$5/E950^2*(SIN(RADIANS(G947))*SIN(RADIANS(E951))+COS(RADIANS(G947))*COS(RADIANS(E951))*COS(RADIANS(AQ941))))</f>
        <v>0</v>
      </c>
      <c r="AR947">
        <f>IF(DEGREES(ACOS(SIN(RADIANS(G947))*SIN(RADIANS(E951))+COS(RADIANS(G947))*COS(RADIANS(E951))*COS(RADIANS(AR941))))&gt;90,0,$F$4*$F$5/E950^2*(SIN(RADIANS(G947))*SIN(RADIANS(E951))+COS(RADIANS(G947))*COS(RADIANS(E951))*COS(RADIANS(AR941))))</f>
        <v>0</v>
      </c>
    </row>
    <row r="948" spans="2:44" x14ac:dyDescent="0.5">
      <c r="B948" s="40" t="s">
        <v>783</v>
      </c>
      <c r="E948" t="str">
        <f>IF($F$10=0,"N/A",$F$10*(E943/360)-ROUNDDOWN($F$10*(E943/360),0))</f>
        <v>N/A</v>
      </c>
      <c r="G948">
        <v>40</v>
      </c>
      <c r="I948">
        <f>IF(DEGREES(ACOS(SIN(RADIANS(G948))*SIN(RADIANS(E951))+COS(RADIANS(G948))*COS(RADIANS(E951))*COS(RADIANS(I941))))&gt;90,0,$F$4*$F$5/E950^2*(SIN(RADIANS(G948))*SIN(RADIANS(E951))+COS(RADIANS(G948))*COS(RADIANS(E951))*COS(RADIANS(I941))))</f>
        <v>0</v>
      </c>
      <c r="J948">
        <f>IF(DEGREES(ACOS(SIN(RADIANS(G948))*SIN(RADIANS(E951))+COS(RADIANS(G948))*COS(RADIANS(E951))*COS(RADIANS(J941))))&gt;90,0,$F$4*$F$5/E950^2*(SIN(RADIANS(G948))*SIN(RADIANS(E951))+COS(RADIANS(G948))*COS(RADIANS(E951))*COS(RADIANS(J941))))</f>
        <v>0</v>
      </c>
      <c r="K948">
        <f>IF(DEGREES(ACOS(SIN(RADIANS(G948))*SIN(RADIANS(E951))+COS(RADIANS(G948))*COS(RADIANS(E951))*COS(RADIANS(K941))))&gt;90,0,$F$4*$F$5/E950^2*(SIN(RADIANS(G948))*SIN(RADIANS(E951))+COS(RADIANS(G948))*COS(RADIANS(E951))*COS(RADIANS(K941))))</f>
        <v>0</v>
      </c>
      <c r="L948">
        <f>IF(DEGREES(ACOS(SIN(RADIANS(G948))*SIN(RADIANS(E951))+COS(RADIANS(G948))*COS(RADIANS(E951))*COS(RADIANS(L941))))&gt;90,0,$F$4*$F$5/E950^2*(SIN(RADIANS(G948))*SIN(RADIANS(E951))+COS(RADIANS(G948))*COS(RADIANS(E951))*COS(RADIANS(L941))))</f>
        <v>0</v>
      </c>
      <c r="M948">
        <f>IF(DEGREES(ACOS(SIN(RADIANS(G948))*SIN(RADIANS(E951))+COS(RADIANS(G948))*COS(RADIANS(E951))*COS(RADIANS(M941))))&gt;90,0,$F$4*$F$5/E950^2*(SIN(RADIANS(G948))*SIN(RADIANS(E951))+COS(RADIANS(G948))*COS(RADIANS(E951))*COS(RADIANS(M941))))</f>
        <v>0</v>
      </c>
      <c r="N948">
        <f>IF(DEGREES(ACOS(SIN(RADIANS(G948))*SIN(RADIANS(E951))+COS(RADIANS(G948))*COS(RADIANS(E951))*COS(RADIANS(N941))))&gt;90,0,$F$4*$F$5/E950^2*(SIN(RADIANS(G948))*SIN(RADIANS(E951))+COS(RADIANS(G948))*COS(RADIANS(E951))*COS(RADIANS(N941))))</f>
        <v>0</v>
      </c>
      <c r="O948">
        <f>IF(DEGREES(ACOS(SIN(RADIANS(G948))*SIN(RADIANS(E951))+COS(RADIANS(G948))*COS(RADIANS(E951))*COS(RADIANS(O941))))&gt;90,0,$F$4*$F$5/E950^2*(SIN(RADIANS(G948))*SIN(RADIANS(E951))+COS(RADIANS(G948))*COS(RADIANS(E951))*COS(RADIANS(O941))))</f>
        <v>0</v>
      </c>
      <c r="P948">
        <f>IF(DEGREES(ACOS(SIN(RADIANS(G948))*SIN(RADIANS(E951))+COS(RADIANS(G948))*COS(RADIANS(E951))*COS(RADIANS(P941))))&gt;90,0,$F$4*$F$5/E950^2*(SIN(RADIANS(G948))*SIN(RADIANS(E951))+COS(RADIANS(G948))*COS(RADIANS(E951))*COS(RADIANS(P941))))</f>
        <v>0</v>
      </c>
      <c r="Q948">
        <f>IF(DEGREES(ACOS(SIN(RADIANS(G948))*SIN(RADIANS(E951))+COS(RADIANS(G948))*COS(RADIANS(E951))*COS(RADIANS(Q941))))&gt;90,0,$F$4*$F$5/E950^2*(SIN(RADIANS(G948))*SIN(RADIANS(E951))+COS(RADIANS(G948))*COS(RADIANS(E951))*COS(RADIANS(Q941))))</f>
        <v>0</v>
      </c>
      <c r="R948" t="e">
        <f>IF(DEGREES(ACOS(SIN(RADIANS(G948))*SIN(RADIANS(E951))+COS(RADIANS(G948))*COS(RADIANS(E951))*COS(RADIANS(R941))))&gt;90,0,$F$4*$F$5/E950^2*(SIN(RADIANS(G948))*SIN(RADIANS(E951))+COS(RADIANS(G948))*COS(RADIANS(E951))*COS(RADIANS(R941))))</f>
        <v>#DIV/0!</v>
      </c>
      <c r="S948" t="e">
        <f>IF(DEGREES(ACOS(SIN(RADIANS(G948))*SIN(RADIANS(E951))+COS(RADIANS(G948))*COS(RADIANS(E951))*COS(RADIANS(S941))))&gt;90,0,$F$4*$F$5/E950^2*(SIN(RADIANS(G948))*SIN(RADIANS(E951))+COS(RADIANS(G948))*COS(RADIANS(E951))*COS(RADIANS(S941))))</f>
        <v>#DIV/0!</v>
      </c>
      <c r="T948" t="e">
        <f>IF(DEGREES(ACOS(SIN(RADIANS(G948))*SIN(RADIANS(E951))+COS(RADIANS(G948))*COS(RADIANS(E951))*COS(RADIANS(T941))))&gt;90,0,$F$4*$F$5/E950^2*(SIN(RADIANS(G948))*SIN(RADIANS(E951))+COS(RADIANS(G948))*COS(RADIANS(E951))*COS(RADIANS(T941))))</f>
        <v>#DIV/0!</v>
      </c>
      <c r="U948" t="e">
        <f>IF(DEGREES(ACOS(SIN(RADIANS(G948))*SIN(RADIANS(E951))+COS(RADIANS(G948))*COS(RADIANS(E951))*COS(RADIANS(U941))))&gt;90,0,$F$4*$F$5/E950^2*(SIN(RADIANS(G948))*SIN(RADIANS(E951))+COS(RADIANS(G948))*COS(RADIANS(E951))*COS(RADIANS(U941))))</f>
        <v>#DIV/0!</v>
      </c>
      <c r="V948" t="e">
        <f>IF(DEGREES(ACOS(SIN(RADIANS(G948))*SIN(RADIANS(E951))+COS(RADIANS(G948))*COS(RADIANS(E951))*COS(RADIANS(V941))))&gt;90,0,$F$4*$F$5/E950^2*(SIN(RADIANS(G948))*SIN(RADIANS(E951))+COS(RADIANS(G948))*COS(RADIANS(E951))*COS(RADIANS(V941))))</f>
        <v>#DIV/0!</v>
      </c>
      <c r="W948" t="e">
        <f>IF(DEGREES(ACOS(SIN(RADIANS(G948))*SIN(RADIANS(E951))+COS(RADIANS(G948))*COS(RADIANS(E951))*COS(RADIANS(W941))))&gt;90,0,$F$4*$F$5/E950^2*(SIN(RADIANS(G948))*SIN(RADIANS(E951))+COS(RADIANS(G948))*COS(RADIANS(E951))*COS(RADIANS(W941))))</f>
        <v>#DIV/0!</v>
      </c>
      <c r="X948" t="e">
        <f>IF(DEGREES(ACOS(SIN(RADIANS(G948))*SIN(RADIANS(E951))+COS(RADIANS(G948))*COS(RADIANS(E951))*COS(RADIANS(X941))))&gt;90,0,$F$4*$F$5/E950^2*(SIN(RADIANS(G948))*SIN(RADIANS(E951))+COS(RADIANS(G948))*COS(RADIANS(E951))*COS(RADIANS(X941))))</f>
        <v>#DIV/0!</v>
      </c>
      <c r="Y948" t="e">
        <f>IF(DEGREES(ACOS(SIN(RADIANS(G948))*SIN(RADIANS(E951))+COS(RADIANS(G948))*COS(RADIANS(E951))*COS(RADIANS(Y941))))&gt;90,0,$F$4*$F$5/E950^2*(SIN(RADIANS(G948))*SIN(RADIANS(E951))+COS(RADIANS(G948))*COS(RADIANS(E951))*COS(RADIANS(Y941))))</f>
        <v>#DIV/0!</v>
      </c>
      <c r="Z948" t="e">
        <f>IF(DEGREES(ACOS(SIN(RADIANS(G948))*SIN(RADIANS(E951))+COS(RADIANS(G948))*COS(RADIANS(E951))*COS(RADIANS(Z941))))&gt;90,0,$F$4*$F$5/E950^2*(SIN(RADIANS(G948))*SIN(RADIANS(E951))+COS(RADIANS(G948))*COS(RADIANS(E951))*COS(RADIANS(Z941))))</f>
        <v>#DIV/0!</v>
      </c>
      <c r="AA948" t="e">
        <f>IF(DEGREES(ACOS(SIN(RADIANS(G948))*SIN(RADIANS(E951))+COS(RADIANS(G948))*COS(RADIANS(E951))*COS(RADIANS(AA941))))&gt;90,0,$F$4*$F$5/E950^2*(SIN(RADIANS(G948))*SIN(RADIANS(E951))+COS(RADIANS(G948))*COS(RADIANS(E951))*COS(RADIANS(AA941))))</f>
        <v>#DIV/0!</v>
      </c>
      <c r="AB948" t="e">
        <f>IF(DEGREES(ACOS(SIN(RADIANS(G948))*SIN(RADIANS(E951))+COS(RADIANS(G948))*COS(RADIANS(E951))*COS(RADIANS(AB941))))&gt;90,0,$F$4*$F$5/E950^2*(SIN(RADIANS(G948))*SIN(RADIANS(E951))+COS(RADIANS(G948))*COS(RADIANS(E951))*COS(RADIANS(AB941))))</f>
        <v>#DIV/0!</v>
      </c>
      <c r="AC948" t="e">
        <f>IF(DEGREES(ACOS(SIN(RADIANS(G948))*SIN(RADIANS(E951))+COS(RADIANS(G948))*COS(RADIANS(E951))*COS(RADIANS(AC941))))&gt;90,0,$F$4*$F$5/E950^2*(SIN(RADIANS(G948))*SIN(RADIANS(E951))+COS(RADIANS(G948))*COS(RADIANS(E951))*COS(RADIANS(AC941))))</f>
        <v>#DIV/0!</v>
      </c>
      <c r="AD948" t="e">
        <f>IF(DEGREES(ACOS(SIN(RADIANS(G948))*SIN(RADIANS(E951))+COS(RADIANS(G948))*COS(RADIANS(E951))*COS(RADIANS(AD941))))&gt;90,0,$F$4*$F$5/E950^2*(SIN(RADIANS(G948))*SIN(RADIANS(E951))+COS(RADIANS(G948))*COS(RADIANS(E951))*COS(RADIANS(AD941))))</f>
        <v>#DIV/0!</v>
      </c>
      <c r="AE948" t="e">
        <f>IF(DEGREES(ACOS(SIN(RADIANS(G948))*SIN(RADIANS(E951))+COS(RADIANS(G948))*COS(RADIANS(E951))*COS(RADIANS(AE941))))&gt;90,0,$F$4*$F$5/E950^2*(SIN(RADIANS(G948))*SIN(RADIANS(E951))+COS(RADIANS(G948))*COS(RADIANS(E951))*COS(RADIANS(AE941))))</f>
        <v>#DIV/0!</v>
      </c>
      <c r="AF948" t="e">
        <f>IF(DEGREES(ACOS(SIN(RADIANS(G948))*SIN(RADIANS(E951))+COS(RADIANS(G948))*COS(RADIANS(E951))*COS(RADIANS(AF941))))&gt;90,0,$F$4*$F$5/E950^2*(SIN(RADIANS(G948))*SIN(RADIANS(E951))+COS(RADIANS(G948))*COS(RADIANS(E951))*COS(RADIANS(AF941))))</f>
        <v>#DIV/0!</v>
      </c>
      <c r="AG948" t="e">
        <f>IF(DEGREES(ACOS(SIN(RADIANS(G948))*SIN(RADIANS(E951))+COS(RADIANS(G948))*COS(RADIANS(E951))*COS(RADIANS(AG941))))&gt;90,0,$F$4*$F$5/E950^2*(SIN(RADIANS(G948))*SIN(RADIANS(E951))+COS(RADIANS(G948))*COS(RADIANS(E951))*COS(RADIANS(AG941))))</f>
        <v>#DIV/0!</v>
      </c>
      <c r="AH948" t="e">
        <f>IF(DEGREES(ACOS(SIN(RADIANS(G948))*SIN(RADIANS(E951))+COS(RADIANS(G948))*COS(RADIANS(E951))*COS(RADIANS(AH941))))&gt;90,0,$F$4*$F$5/E950^2*(SIN(RADIANS(G948))*SIN(RADIANS(E951))+COS(RADIANS(G948))*COS(RADIANS(E951))*COS(RADIANS(AH941))))</f>
        <v>#DIV/0!</v>
      </c>
      <c r="AI948" t="e">
        <f>IF(DEGREES(ACOS(SIN(RADIANS(G948))*SIN(RADIANS(E951))+COS(RADIANS(G948))*COS(RADIANS(E951))*COS(RADIANS(AI941))))&gt;90,0,$F$4*$F$5/E950^2*(SIN(RADIANS(G948))*SIN(RADIANS(E951))+COS(RADIANS(G948))*COS(RADIANS(E951))*COS(RADIANS(AI941))))</f>
        <v>#DIV/0!</v>
      </c>
      <c r="AJ948" t="e">
        <f>IF(DEGREES(ACOS(SIN(RADIANS(G948))*SIN(RADIANS(E951))+COS(RADIANS(G948))*COS(RADIANS(E951))*COS(RADIANS(AJ941))))&gt;90,0,$F$4*$F$5/E950^2*(SIN(RADIANS(G948))*SIN(RADIANS(E951))+COS(RADIANS(G948))*COS(RADIANS(E951))*COS(RADIANS(AJ941))))</f>
        <v>#DIV/0!</v>
      </c>
      <c r="AK948">
        <f>IF(DEGREES(ACOS(SIN(RADIANS(G948))*SIN(RADIANS(E951))+COS(RADIANS(G948))*COS(RADIANS(E951))*COS(RADIANS(AK941))))&gt;90,0,$F$4*$F$5/E950^2*(SIN(RADIANS(G948))*SIN(RADIANS(E951))+COS(RADIANS(G948))*COS(RADIANS(E951))*COS(RADIANS(AK941))))</f>
        <v>0</v>
      </c>
      <c r="AL948">
        <f>IF(DEGREES(ACOS(SIN(RADIANS(G948))*SIN(RADIANS(E951))+COS(RADIANS(G948))*COS(RADIANS(E951))*COS(RADIANS(AL941))))&gt;90,0,$F$4*$F$5/E950^2*(SIN(RADIANS(G948))*SIN(RADIANS(E951))+COS(RADIANS(G948))*COS(RADIANS(E951))*COS(RADIANS(AL941))))</f>
        <v>0</v>
      </c>
      <c r="AM948">
        <f>IF(DEGREES(ACOS(SIN(RADIANS(G948))*SIN(RADIANS(E951))+COS(RADIANS(G948))*COS(RADIANS(E951))*COS(RADIANS(AM941))))&gt;90,0,$F$4*$F$5/E950^2*(SIN(RADIANS(G948))*SIN(RADIANS(E951))+COS(RADIANS(G948))*COS(RADIANS(E951))*COS(RADIANS(AM941))))</f>
        <v>0</v>
      </c>
      <c r="AN948">
        <f>IF(DEGREES(ACOS(SIN(RADIANS(G948))*SIN(RADIANS(E951))+COS(RADIANS(G948))*COS(RADIANS(E951))*COS(RADIANS(AN941))))&gt;90,0,$F$4*$F$5/E950^2*(SIN(RADIANS(G948))*SIN(RADIANS(E951))+COS(RADIANS(G948))*COS(RADIANS(E951))*COS(RADIANS(AN941))))</f>
        <v>0</v>
      </c>
      <c r="AO948">
        <f>IF(DEGREES(ACOS(SIN(RADIANS(G948))*SIN(RADIANS(E951))+COS(RADIANS(G948))*COS(RADIANS(E951))*COS(RADIANS(AO941))))&gt;90,0,$F$4*$F$5/E950^2*(SIN(RADIANS(G948))*SIN(RADIANS(E951))+COS(RADIANS(G948))*COS(RADIANS(E951))*COS(RADIANS(AO941))))</f>
        <v>0</v>
      </c>
      <c r="AP948">
        <f>IF(DEGREES(ACOS(SIN(RADIANS(G948))*SIN(RADIANS(E951))+COS(RADIANS(G948))*COS(RADIANS(E951))*COS(RADIANS(AP941))))&gt;90,0,$F$4*$F$5/E950^2*(SIN(RADIANS(G948))*SIN(RADIANS(E951))+COS(RADIANS(G948))*COS(RADIANS(E951))*COS(RADIANS(AP941))))</f>
        <v>0</v>
      </c>
      <c r="AQ948">
        <f>IF(DEGREES(ACOS(SIN(RADIANS(G948))*SIN(RADIANS(E951))+COS(RADIANS(G948))*COS(RADIANS(E951))*COS(RADIANS(AQ941))))&gt;90,0,$F$4*$F$5/E950^2*(SIN(RADIANS(G948))*SIN(RADIANS(E951))+COS(RADIANS(G948))*COS(RADIANS(E951))*COS(RADIANS(AQ941))))</f>
        <v>0</v>
      </c>
      <c r="AR948">
        <f>IF(DEGREES(ACOS(SIN(RADIANS(G948))*SIN(RADIANS(E951))+COS(RADIANS(G948))*COS(RADIANS(E951))*COS(RADIANS(AR941))))&gt;90,0,$F$4*$F$5/E950^2*(SIN(RADIANS(G948))*SIN(RADIANS(E951))+COS(RADIANS(G948))*COS(RADIANS(E951))*COS(RADIANS(AR941))))</f>
        <v>0</v>
      </c>
    </row>
    <row r="949" spans="2:44" x14ac:dyDescent="0.5">
      <c r="B949" s="40" t="s">
        <v>784</v>
      </c>
      <c r="E949" t="str">
        <f>IF($F$10=0,"N/A",E948*$F$11/$F$10)</f>
        <v>N/A</v>
      </c>
      <c r="G949">
        <v>30</v>
      </c>
      <c r="I949">
        <f>IF(DEGREES(ACOS(SIN(RADIANS(G949))*SIN(RADIANS(E951))+COS(RADIANS(G949))*COS(RADIANS(E951))*COS(RADIANS(I941))))&gt;90,0,$F$4*$F$5/E950^2*(SIN(RADIANS(G949))*SIN(RADIANS(E951))+COS(RADIANS(G949))*COS(RADIANS(E951))*COS(RADIANS(I941))))</f>
        <v>0</v>
      </c>
      <c r="J949">
        <f>IF(DEGREES(ACOS(SIN(RADIANS(G949))*SIN(RADIANS(E951))+COS(RADIANS(G949))*COS(RADIANS(E951))*COS(RADIANS(J941))))&gt;90,0,$F$4*$F$5/E950^2*(SIN(RADIANS(G949))*SIN(RADIANS(E951))+COS(RADIANS(G949))*COS(RADIANS(E951))*COS(RADIANS(J941))))</f>
        <v>0</v>
      </c>
      <c r="K949">
        <f>IF(DEGREES(ACOS(SIN(RADIANS(G949))*SIN(RADIANS(E951))+COS(RADIANS(G949))*COS(RADIANS(E951))*COS(RADIANS(K941))))&gt;90,0,$F$4*$F$5/E950^2*(SIN(RADIANS(G949))*SIN(RADIANS(E951))+COS(RADIANS(G949))*COS(RADIANS(E951))*COS(RADIANS(K941))))</f>
        <v>0</v>
      </c>
      <c r="L949">
        <f>IF(DEGREES(ACOS(SIN(RADIANS(G949))*SIN(RADIANS(E951))+COS(RADIANS(G949))*COS(RADIANS(E951))*COS(RADIANS(L941))))&gt;90,0,$F$4*$F$5/E950^2*(SIN(RADIANS(G949))*SIN(RADIANS(E951))+COS(RADIANS(G949))*COS(RADIANS(E951))*COS(RADIANS(L941))))</f>
        <v>0</v>
      </c>
      <c r="M949">
        <f>IF(DEGREES(ACOS(SIN(RADIANS(G949))*SIN(RADIANS(E951))+COS(RADIANS(G949))*COS(RADIANS(E951))*COS(RADIANS(M941))))&gt;90,0,$F$4*$F$5/E950^2*(SIN(RADIANS(G949))*SIN(RADIANS(E951))+COS(RADIANS(G949))*COS(RADIANS(E951))*COS(RADIANS(M941))))</f>
        <v>0</v>
      </c>
      <c r="N949">
        <f>IF(DEGREES(ACOS(SIN(RADIANS(G949))*SIN(RADIANS(E951))+COS(RADIANS(G949))*COS(RADIANS(E951))*COS(RADIANS(N941))))&gt;90,0,$F$4*$F$5/E950^2*(SIN(RADIANS(G949))*SIN(RADIANS(E951))+COS(RADIANS(G949))*COS(RADIANS(E951))*COS(RADIANS(N941))))</f>
        <v>0</v>
      </c>
      <c r="O949">
        <f>IF(DEGREES(ACOS(SIN(RADIANS(G949))*SIN(RADIANS(E951))+COS(RADIANS(G949))*COS(RADIANS(E951))*COS(RADIANS(O941))))&gt;90,0,$F$4*$F$5/E950^2*(SIN(RADIANS(G949))*SIN(RADIANS(E951))+COS(RADIANS(G949))*COS(RADIANS(E951))*COS(RADIANS(O941))))</f>
        <v>0</v>
      </c>
      <c r="P949">
        <f>IF(DEGREES(ACOS(SIN(RADIANS(G949))*SIN(RADIANS(E951))+COS(RADIANS(G949))*COS(RADIANS(E951))*COS(RADIANS(P941))))&gt;90,0,$F$4*$F$5/E950^2*(SIN(RADIANS(G949))*SIN(RADIANS(E951))+COS(RADIANS(G949))*COS(RADIANS(E951))*COS(RADIANS(P941))))</f>
        <v>0</v>
      </c>
      <c r="Q949">
        <f>IF(DEGREES(ACOS(SIN(RADIANS(G949))*SIN(RADIANS(E951))+COS(RADIANS(G949))*COS(RADIANS(E951))*COS(RADIANS(Q941))))&gt;90,0,$F$4*$F$5/E950^2*(SIN(RADIANS(G949))*SIN(RADIANS(E951))+COS(RADIANS(G949))*COS(RADIANS(E951))*COS(RADIANS(Q941))))</f>
        <v>0</v>
      </c>
      <c r="R949" t="e">
        <f>IF(DEGREES(ACOS(SIN(RADIANS(G949))*SIN(RADIANS(E951))+COS(RADIANS(G949))*COS(RADIANS(E951))*COS(RADIANS(R941))))&gt;90,0,$F$4*$F$5/E950^2*(SIN(RADIANS(G949))*SIN(RADIANS(E951))+COS(RADIANS(G949))*COS(RADIANS(E951))*COS(RADIANS(R941))))</f>
        <v>#DIV/0!</v>
      </c>
      <c r="S949" t="e">
        <f>IF(DEGREES(ACOS(SIN(RADIANS(G949))*SIN(RADIANS(E951))+COS(RADIANS(G949))*COS(RADIANS(E951))*COS(RADIANS(S941))))&gt;90,0,$F$4*$F$5/E950^2*(SIN(RADIANS(G949))*SIN(RADIANS(E951))+COS(RADIANS(G949))*COS(RADIANS(E951))*COS(RADIANS(S941))))</f>
        <v>#DIV/0!</v>
      </c>
      <c r="T949" t="e">
        <f>IF(DEGREES(ACOS(SIN(RADIANS(G949))*SIN(RADIANS(E951))+COS(RADIANS(G949))*COS(RADIANS(E951))*COS(RADIANS(T941))))&gt;90,0,$F$4*$F$5/E950^2*(SIN(RADIANS(G949))*SIN(RADIANS(E951))+COS(RADIANS(G949))*COS(RADIANS(E951))*COS(RADIANS(T941))))</f>
        <v>#DIV/0!</v>
      </c>
      <c r="U949" t="e">
        <f>IF(DEGREES(ACOS(SIN(RADIANS(G949))*SIN(RADIANS(E951))+COS(RADIANS(G949))*COS(RADIANS(E951))*COS(RADIANS(U941))))&gt;90,0,$F$4*$F$5/E950^2*(SIN(RADIANS(G949))*SIN(RADIANS(E951))+COS(RADIANS(G949))*COS(RADIANS(E951))*COS(RADIANS(U941))))</f>
        <v>#DIV/0!</v>
      </c>
      <c r="V949" t="e">
        <f>IF(DEGREES(ACOS(SIN(RADIANS(G949))*SIN(RADIANS(E951))+COS(RADIANS(G949))*COS(RADIANS(E951))*COS(RADIANS(V941))))&gt;90,0,$F$4*$F$5/E950^2*(SIN(RADIANS(G949))*SIN(RADIANS(E951))+COS(RADIANS(G949))*COS(RADIANS(E951))*COS(RADIANS(V941))))</f>
        <v>#DIV/0!</v>
      </c>
      <c r="W949" t="e">
        <f>IF(DEGREES(ACOS(SIN(RADIANS(G949))*SIN(RADIANS(E951))+COS(RADIANS(G949))*COS(RADIANS(E951))*COS(RADIANS(W941))))&gt;90,0,$F$4*$F$5/E950^2*(SIN(RADIANS(G949))*SIN(RADIANS(E951))+COS(RADIANS(G949))*COS(RADIANS(E951))*COS(RADIANS(W941))))</f>
        <v>#DIV/0!</v>
      </c>
      <c r="X949" t="e">
        <f>IF(DEGREES(ACOS(SIN(RADIANS(G949))*SIN(RADIANS(E951))+COS(RADIANS(G949))*COS(RADIANS(E951))*COS(RADIANS(X941))))&gt;90,0,$F$4*$F$5/E950^2*(SIN(RADIANS(G949))*SIN(RADIANS(E951))+COS(RADIANS(G949))*COS(RADIANS(E951))*COS(RADIANS(X941))))</f>
        <v>#DIV/0!</v>
      </c>
      <c r="Y949" t="e">
        <f>IF(DEGREES(ACOS(SIN(RADIANS(G949))*SIN(RADIANS(E951))+COS(RADIANS(G949))*COS(RADIANS(E951))*COS(RADIANS(Y941))))&gt;90,0,$F$4*$F$5/E950^2*(SIN(RADIANS(G949))*SIN(RADIANS(E951))+COS(RADIANS(G949))*COS(RADIANS(E951))*COS(RADIANS(Y941))))</f>
        <v>#DIV/0!</v>
      </c>
      <c r="Z949" t="e">
        <f>IF(DEGREES(ACOS(SIN(RADIANS(G949))*SIN(RADIANS(E951))+COS(RADIANS(G949))*COS(RADIANS(E951))*COS(RADIANS(Z941))))&gt;90,0,$F$4*$F$5/E950^2*(SIN(RADIANS(G949))*SIN(RADIANS(E951))+COS(RADIANS(G949))*COS(RADIANS(E951))*COS(RADIANS(Z941))))</f>
        <v>#DIV/0!</v>
      </c>
      <c r="AA949" t="e">
        <f>IF(DEGREES(ACOS(SIN(RADIANS(G949))*SIN(RADIANS(E951))+COS(RADIANS(G949))*COS(RADIANS(E951))*COS(RADIANS(AA941))))&gt;90,0,$F$4*$F$5/E950^2*(SIN(RADIANS(G949))*SIN(RADIANS(E951))+COS(RADIANS(G949))*COS(RADIANS(E951))*COS(RADIANS(AA941))))</f>
        <v>#DIV/0!</v>
      </c>
      <c r="AB949" t="e">
        <f>IF(DEGREES(ACOS(SIN(RADIANS(G949))*SIN(RADIANS(E951))+COS(RADIANS(G949))*COS(RADIANS(E951))*COS(RADIANS(AB941))))&gt;90,0,$F$4*$F$5/E950^2*(SIN(RADIANS(G949))*SIN(RADIANS(E951))+COS(RADIANS(G949))*COS(RADIANS(E951))*COS(RADIANS(AB941))))</f>
        <v>#DIV/0!</v>
      </c>
      <c r="AC949" t="e">
        <f>IF(DEGREES(ACOS(SIN(RADIANS(G949))*SIN(RADIANS(E951))+COS(RADIANS(G949))*COS(RADIANS(E951))*COS(RADIANS(AC941))))&gt;90,0,$F$4*$F$5/E950^2*(SIN(RADIANS(G949))*SIN(RADIANS(E951))+COS(RADIANS(G949))*COS(RADIANS(E951))*COS(RADIANS(AC941))))</f>
        <v>#DIV/0!</v>
      </c>
      <c r="AD949" t="e">
        <f>IF(DEGREES(ACOS(SIN(RADIANS(G949))*SIN(RADIANS(E951))+COS(RADIANS(G949))*COS(RADIANS(E951))*COS(RADIANS(AD941))))&gt;90,0,$F$4*$F$5/E950^2*(SIN(RADIANS(G949))*SIN(RADIANS(E951))+COS(RADIANS(G949))*COS(RADIANS(E951))*COS(RADIANS(AD941))))</f>
        <v>#DIV/0!</v>
      </c>
      <c r="AE949" t="e">
        <f>IF(DEGREES(ACOS(SIN(RADIANS(G949))*SIN(RADIANS(E951))+COS(RADIANS(G949))*COS(RADIANS(E951))*COS(RADIANS(AE941))))&gt;90,0,$F$4*$F$5/E950^2*(SIN(RADIANS(G949))*SIN(RADIANS(E951))+COS(RADIANS(G949))*COS(RADIANS(E951))*COS(RADIANS(AE941))))</f>
        <v>#DIV/0!</v>
      </c>
      <c r="AF949" t="e">
        <f>IF(DEGREES(ACOS(SIN(RADIANS(G949))*SIN(RADIANS(E951))+COS(RADIANS(G949))*COS(RADIANS(E951))*COS(RADIANS(AF941))))&gt;90,0,$F$4*$F$5/E950^2*(SIN(RADIANS(G949))*SIN(RADIANS(E951))+COS(RADIANS(G949))*COS(RADIANS(E951))*COS(RADIANS(AF941))))</f>
        <v>#DIV/0!</v>
      </c>
      <c r="AG949" t="e">
        <f>IF(DEGREES(ACOS(SIN(RADIANS(G949))*SIN(RADIANS(E951))+COS(RADIANS(G949))*COS(RADIANS(E951))*COS(RADIANS(AG941))))&gt;90,0,$F$4*$F$5/E950^2*(SIN(RADIANS(G949))*SIN(RADIANS(E951))+COS(RADIANS(G949))*COS(RADIANS(E951))*COS(RADIANS(AG941))))</f>
        <v>#DIV/0!</v>
      </c>
      <c r="AH949" t="e">
        <f>IF(DEGREES(ACOS(SIN(RADIANS(G949))*SIN(RADIANS(E951))+COS(RADIANS(G949))*COS(RADIANS(E951))*COS(RADIANS(AH941))))&gt;90,0,$F$4*$F$5/E950^2*(SIN(RADIANS(G949))*SIN(RADIANS(E951))+COS(RADIANS(G949))*COS(RADIANS(E951))*COS(RADIANS(AH941))))</f>
        <v>#DIV/0!</v>
      </c>
      <c r="AI949" t="e">
        <f>IF(DEGREES(ACOS(SIN(RADIANS(G949))*SIN(RADIANS(E951))+COS(RADIANS(G949))*COS(RADIANS(E951))*COS(RADIANS(AI941))))&gt;90,0,$F$4*$F$5/E950^2*(SIN(RADIANS(G949))*SIN(RADIANS(E951))+COS(RADIANS(G949))*COS(RADIANS(E951))*COS(RADIANS(AI941))))</f>
        <v>#DIV/0!</v>
      </c>
      <c r="AJ949" t="e">
        <f>IF(DEGREES(ACOS(SIN(RADIANS(G949))*SIN(RADIANS(E951))+COS(RADIANS(G949))*COS(RADIANS(E951))*COS(RADIANS(AJ941))))&gt;90,0,$F$4*$F$5/E950^2*(SIN(RADIANS(G949))*SIN(RADIANS(E951))+COS(RADIANS(G949))*COS(RADIANS(E951))*COS(RADIANS(AJ941))))</f>
        <v>#DIV/0!</v>
      </c>
      <c r="AK949">
        <f>IF(DEGREES(ACOS(SIN(RADIANS(G949))*SIN(RADIANS(E951))+COS(RADIANS(G949))*COS(RADIANS(E951))*COS(RADIANS(AK941))))&gt;90,0,$F$4*$F$5/E950^2*(SIN(RADIANS(G949))*SIN(RADIANS(E951))+COS(RADIANS(G949))*COS(RADIANS(E951))*COS(RADIANS(AK941))))</f>
        <v>0</v>
      </c>
      <c r="AL949">
        <f>IF(DEGREES(ACOS(SIN(RADIANS(G949))*SIN(RADIANS(E951))+COS(RADIANS(G949))*COS(RADIANS(E951))*COS(RADIANS(AL941))))&gt;90,0,$F$4*$F$5/E950^2*(SIN(RADIANS(G949))*SIN(RADIANS(E951))+COS(RADIANS(G949))*COS(RADIANS(E951))*COS(RADIANS(AL941))))</f>
        <v>0</v>
      </c>
      <c r="AM949">
        <f>IF(DEGREES(ACOS(SIN(RADIANS(G949))*SIN(RADIANS(E951))+COS(RADIANS(G949))*COS(RADIANS(E951))*COS(RADIANS(AM941))))&gt;90,0,$F$4*$F$5/E950^2*(SIN(RADIANS(G949))*SIN(RADIANS(E951))+COS(RADIANS(G949))*COS(RADIANS(E951))*COS(RADIANS(AM941))))</f>
        <v>0</v>
      </c>
      <c r="AN949">
        <f>IF(DEGREES(ACOS(SIN(RADIANS(G949))*SIN(RADIANS(E951))+COS(RADIANS(G949))*COS(RADIANS(E951))*COS(RADIANS(AN941))))&gt;90,0,$F$4*$F$5/E950^2*(SIN(RADIANS(G949))*SIN(RADIANS(E951))+COS(RADIANS(G949))*COS(RADIANS(E951))*COS(RADIANS(AN941))))</f>
        <v>0</v>
      </c>
      <c r="AO949">
        <f>IF(DEGREES(ACOS(SIN(RADIANS(G949))*SIN(RADIANS(E951))+COS(RADIANS(G949))*COS(RADIANS(E951))*COS(RADIANS(AO941))))&gt;90,0,$F$4*$F$5/E950^2*(SIN(RADIANS(G949))*SIN(RADIANS(E951))+COS(RADIANS(G949))*COS(RADIANS(E951))*COS(RADIANS(AO941))))</f>
        <v>0</v>
      </c>
      <c r="AP949">
        <f>IF(DEGREES(ACOS(SIN(RADIANS(G949))*SIN(RADIANS(E951))+COS(RADIANS(G949))*COS(RADIANS(E951))*COS(RADIANS(AP941))))&gt;90,0,$F$4*$F$5/E950^2*(SIN(RADIANS(G949))*SIN(RADIANS(E951))+COS(RADIANS(G949))*COS(RADIANS(E951))*COS(RADIANS(AP941))))</f>
        <v>0</v>
      </c>
      <c r="AQ949">
        <f>IF(DEGREES(ACOS(SIN(RADIANS(G949))*SIN(RADIANS(E951))+COS(RADIANS(G949))*COS(RADIANS(E951))*COS(RADIANS(AQ941))))&gt;90,0,$F$4*$F$5/E950^2*(SIN(RADIANS(G949))*SIN(RADIANS(E951))+COS(RADIANS(G949))*COS(RADIANS(E951))*COS(RADIANS(AQ941))))</f>
        <v>0</v>
      </c>
      <c r="AR949">
        <f>IF(DEGREES(ACOS(SIN(RADIANS(G949))*SIN(RADIANS(E951))+COS(RADIANS(G949))*COS(RADIANS(E951))*COS(RADIANS(AR941))))&gt;90,0,$F$4*$F$5/E950^2*(SIN(RADIANS(G949))*SIN(RADIANS(E951))+COS(RADIANS(G949))*COS(RADIANS(E951))*COS(RADIANS(AR941))))</f>
        <v>0</v>
      </c>
    </row>
    <row r="950" spans="2:44" x14ac:dyDescent="0.5">
      <c r="B950" s="40" t="s">
        <v>785</v>
      </c>
      <c r="E950">
        <f>$F$6*(1-$F$7^2)/(1+$F$7*COS(RADIANS(E944)))</f>
        <v>0</v>
      </c>
      <c r="G950">
        <v>20</v>
      </c>
      <c r="I950">
        <f>IF(DEGREES(ACOS(SIN(RADIANS(G950))*SIN(RADIANS(E951))+COS(RADIANS(G950))*COS(RADIANS(E951))*COS(RADIANS(I941))))&gt;90,0,$F$4*$F$5/E950^2*(SIN(RADIANS(G950))*SIN(RADIANS(E951))+COS(RADIANS(G950))*COS(RADIANS(E951))*COS(RADIANS(I941))))</f>
        <v>0</v>
      </c>
      <c r="J950">
        <f>IF(DEGREES(ACOS(SIN(RADIANS(G950))*SIN(RADIANS(E951))+COS(RADIANS(G950))*COS(RADIANS(E951))*COS(RADIANS(J941))))&gt;90,0,$F$4*$F$5/E950^2*(SIN(RADIANS(G950))*SIN(RADIANS(E951))+COS(RADIANS(G950))*COS(RADIANS(E951))*COS(RADIANS(J941))))</f>
        <v>0</v>
      </c>
      <c r="K950">
        <f>IF(DEGREES(ACOS(SIN(RADIANS(G950))*SIN(RADIANS(E951))+COS(RADIANS(G950))*COS(RADIANS(E951))*COS(RADIANS(K941))))&gt;90,0,$F$4*$F$5/E950^2*(SIN(RADIANS(G950))*SIN(RADIANS(E951))+COS(RADIANS(G950))*COS(RADIANS(E951))*COS(RADIANS(K941))))</f>
        <v>0</v>
      </c>
      <c r="L950">
        <f>IF(DEGREES(ACOS(SIN(RADIANS(G950))*SIN(RADIANS(E951))+COS(RADIANS(G950))*COS(RADIANS(E951))*COS(RADIANS(L941))))&gt;90,0,$F$4*$F$5/E950^2*(SIN(RADIANS(G950))*SIN(RADIANS(E951))+COS(RADIANS(G950))*COS(RADIANS(E951))*COS(RADIANS(L941))))</f>
        <v>0</v>
      </c>
      <c r="M950">
        <f>IF(DEGREES(ACOS(SIN(RADIANS(G950))*SIN(RADIANS(E951))+COS(RADIANS(G950))*COS(RADIANS(E951))*COS(RADIANS(M941))))&gt;90,0,$F$4*$F$5/E950^2*(SIN(RADIANS(G950))*SIN(RADIANS(E951))+COS(RADIANS(G950))*COS(RADIANS(E951))*COS(RADIANS(M941))))</f>
        <v>0</v>
      </c>
      <c r="N950">
        <f>IF(DEGREES(ACOS(SIN(RADIANS(G950))*SIN(RADIANS(E951))+COS(RADIANS(G950))*COS(RADIANS(E951))*COS(RADIANS(N941))))&gt;90,0,$F$4*$F$5/E950^2*(SIN(RADIANS(G950))*SIN(RADIANS(E951))+COS(RADIANS(G950))*COS(RADIANS(E951))*COS(RADIANS(N941))))</f>
        <v>0</v>
      </c>
      <c r="O950">
        <f>IF(DEGREES(ACOS(SIN(RADIANS(G950))*SIN(RADIANS(E951))+COS(RADIANS(G950))*COS(RADIANS(E951))*COS(RADIANS(O941))))&gt;90,0,$F$4*$F$5/E950^2*(SIN(RADIANS(G950))*SIN(RADIANS(E951))+COS(RADIANS(G950))*COS(RADIANS(E951))*COS(RADIANS(O941))))</f>
        <v>0</v>
      </c>
      <c r="P950">
        <f>IF(DEGREES(ACOS(SIN(RADIANS(G950))*SIN(RADIANS(E951))+COS(RADIANS(G950))*COS(RADIANS(E951))*COS(RADIANS(P941))))&gt;90,0,$F$4*$F$5/E950^2*(SIN(RADIANS(G950))*SIN(RADIANS(E951))+COS(RADIANS(G950))*COS(RADIANS(E951))*COS(RADIANS(P941))))</f>
        <v>0</v>
      </c>
      <c r="Q950">
        <f>IF(DEGREES(ACOS(SIN(RADIANS(G950))*SIN(RADIANS(E951))+COS(RADIANS(G950))*COS(RADIANS(E951))*COS(RADIANS(Q941))))&gt;90,0,$F$4*$F$5/E950^2*(SIN(RADIANS(G950))*SIN(RADIANS(E951))+COS(RADIANS(G950))*COS(RADIANS(E951))*COS(RADIANS(Q941))))</f>
        <v>0</v>
      </c>
      <c r="R950" t="e">
        <f>IF(DEGREES(ACOS(SIN(RADIANS(G950))*SIN(RADIANS(E951))+COS(RADIANS(G950))*COS(RADIANS(E951))*COS(RADIANS(R941))))&gt;90,0,$F$4*$F$5/E950^2*(SIN(RADIANS(G950))*SIN(RADIANS(E951))+COS(RADIANS(G950))*COS(RADIANS(E951))*COS(RADIANS(R941))))</f>
        <v>#DIV/0!</v>
      </c>
      <c r="S950" t="e">
        <f>IF(DEGREES(ACOS(SIN(RADIANS(G950))*SIN(RADIANS(E951))+COS(RADIANS(G950))*COS(RADIANS(E951))*COS(RADIANS(S941))))&gt;90,0,$F$4*$F$5/E950^2*(SIN(RADIANS(G950))*SIN(RADIANS(E951))+COS(RADIANS(G950))*COS(RADIANS(E951))*COS(RADIANS(S941))))</f>
        <v>#DIV/0!</v>
      </c>
      <c r="T950" t="e">
        <f>IF(DEGREES(ACOS(SIN(RADIANS(G950))*SIN(RADIANS(E951))+COS(RADIANS(G950))*COS(RADIANS(E951))*COS(RADIANS(T941))))&gt;90,0,$F$4*$F$5/E950^2*(SIN(RADIANS(G950))*SIN(RADIANS(E951))+COS(RADIANS(G950))*COS(RADIANS(E951))*COS(RADIANS(T941))))</f>
        <v>#DIV/0!</v>
      </c>
      <c r="U950" t="e">
        <f>IF(DEGREES(ACOS(SIN(RADIANS(G950))*SIN(RADIANS(E951))+COS(RADIANS(G950))*COS(RADIANS(E951))*COS(RADIANS(U941))))&gt;90,0,$F$4*$F$5/E950^2*(SIN(RADIANS(G950))*SIN(RADIANS(E951))+COS(RADIANS(G950))*COS(RADIANS(E951))*COS(RADIANS(U941))))</f>
        <v>#DIV/0!</v>
      </c>
      <c r="V950" t="e">
        <f>IF(DEGREES(ACOS(SIN(RADIANS(G950))*SIN(RADIANS(E951))+COS(RADIANS(G950))*COS(RADIANS(E951))*COS(RADIANS(V941))))&gt;90,0,$F$4*$F$5/E950^2*(SIN(RADIANS(G950))*SIN(RADIANS(E951))+COS(RADIANS(G950))*COS(RADIANS(E951))*COS(RADIANS(V941))))</f>
        <v>#DIV/0!</v>
      </c>
      <c r="W950" t="e">
        <f>IF(DEGREES(ACOS(SIN(RADIANS(G950))*SIN(RADIANS(E951))+COS(RADIANS(G950))*COS(RADIANS(E951))*COS(RADIANS(W941))))&gt;90,0,$F$4*$F$5/E950^2*(SIN(RADIANS(G950))*SIN(RADIANS(E951))+COS(RADIANS(G950))*COS(RADIANS(E951))*COS(RADIANS(W941))))</f>
        <v>#DIV/0!</v>
      </c>
      <c r="X950" t="e">
        <f>IF(DEGREES(ACOS(SIN(RADIANS(G950))*SIN(RADIANS(E951))+COS(RADIANS(G950))*COS(RADIANS(E951))*COS(RADIANS(X941))))&gt;90,0,$F$4*$F$5/E950^2*(SIN(RADIANS(G950))*SIN(RADIANS(E951))+COS(RADIANS(G950))*COS(RADIANS(E951))*COS(RADIANS(X941))))</f>
        <v>#DIV/0!</v>
      </c>
      <c r="Y950" t="e">
        <f>IF(DEGREES(ACOS(SIN(RADIANS(G950))*SIN(RADIANS(E951))+COS(RADIANS(G950))*COS(RADIANS(E951))*COS(RADIANS(Y941))))&gt;90,0,$F$4*$F$5/E950^2*(SIN(RADIANS(G950))*SIN(RADIANS(E951))+COS(RADIANS(G950))*COS(RADIANS(E951))*COS(RADIANS(Y941))))</f>
        <v>#DIV/0!</v>
      </c>
      <c r="Z950" t="e">
        <f>IF(DEGREES(ACOS(SIN(RADIANS(G950))*SIN(RADIANS(E951))+COS(RADIANS(G950))*COS(RADIANS(E951))*COS(RADIANS(Z941))))&gt;90,0,$F$4*$F$5/E950^2*(SIN(RADIANS(G950))*SIN(RADIANS(E951))+COS(RADIANS(G950))*COS(RADIANS(E951))*COS(RADIANS(Z941))))</f>
        <v>#DIV/0!</v>
      </c>
      <c r="AA950" t="e">
        <f>IF(DEGREES(ACOS(SIN(RADIANS(G950))*SIN(RADIANS(E951))+COS(RADIANS(G950))*COS(RADIANS(E951))*COS(RADIANS(AA941))))&gt;90,0,$F$4*$F$5/E950^2*(SIN(RADIANS(G950))*SIN(RADIANS(E951))+COS(RADIANS(G950))*COS(RADIANS(E951))*COS(RADIANS(AA941))))</f>
        <v>#DIV/0!</v>
      </c>
      <c r="AB950" t="e">
        <f>IF(DEGREES(ACOS(SIN(RADIANS(G950))*SIN(RADIANS(E951))+COS(RADIANS(G950))*COS(RADIANS(E951))*COS(RADIANS(AB941))))&gt;90,0,$F$4*$F$5/E950^2*(SIN(RADIANS(G950))*SIN(RADIANS(E951))+COS(RADIANS(G950))*COS(RADIANS(E951))*COS(RADIANS(AB941))))</f>
        <v>#DIV/0!</v>
      </c>
      <c r="AC950" t="e">
        <f>IF(DEGREES(ACOS(SIN(RADIANS(G950))*SIN(RADIANS(E951))+COS(RADIANS(G950))*COS(RADIANS(E951))*COS(RADIANS(AC941))))&gt;90,0,$F$4*$F$5/E950^2*(SIN(RADIANS(G950))*SIN(RADIANS(E951))+COS(RADIANS(G950))*COS(RADIANS(E951))*COS(RADIANS(AC941))))</f>
        <v>#DIV/0!</v>
      </c>
      <c r="AD950" t="e">
        <f>IF(DEGREES(ACOS(SIN(RADIANS(G950))*SIN(RADIANS(E951))+COS(RADIANS(G950))*COS(RADIANS(E951))*COS(RADIANS(AD941))))&gt;90,0,$F$4*$F$5/E950^2*(SIN(RADIANS(G950))*SIN(RADIANS(E951))+COS(RADIANS(G950))*COS(RADIANS(E951))*COS(RADIANS(AD941))))</f>
        <v>#DIV/0!</v>
      </c>
      <c r="AE950" t="e">
        <f>IF(DEGREES(ACOS(SIN(RADIANS(G950))*SIN(RADIANS(E951))+COS(RADIANS(G950))*COS(RADIANS(E951))*COS(RADIANS(AE941))))&gt;90,0,$F$4*$F$5/E950^2*(SIN(RADIANS(G950))*SIN(RADIANS(E951))+COS(RADIANS(G950))*COS(RADIANS(E951))*COS(RADIANS(AE941))))</f>
        <v>#DIV/0!</v>
      </c>
      <c r="AF950" t="e">
        <f>IF(DEGREES(ACOS(SIN(RADIANS(G950))*SIN(RADIANS(E951))+COS(RADIANS(G950))*COS(RADIANS(E951))*COS(RADIANS(AF941))))&gt;90,0,$F$4*$F$5/E950^2*(SIN(RADIANS(G950))*SIN(RADIANS(E951))+COS(RADIANS(G950))*COS(RADIANS(E951))*COS(RADIANS(AF941))))</f>
        <v>#DIV/0!</v>
      </c>
      <c r="AG950" t="e">
        <f>IF(DEGREES(ACOS(SIN(RADIANS(G950))*SIN(RADIANS(E951))+COS(RADIANS(G950))*COS(RADIANS(E951))*COS(RADIANS(AG941))))&gt;90,0,$F$4*$F$5/E950^2*(SIN(RADIANS(G950))*SIN(RADIANS(E951))+COS(RADIANS(G950))*COS(RADIANS(E951))*COS(RADIANS(AG941))))</f>
        <v>#DIV/0!</v>
      </c>
      <c r="AH950" t="e">
        <f>IF(DEGREES(ACOS(SIN(RADIANS(G950))*SIN(RADIANS(E951))+COS(RADIANS(G950))*COS(RADIANS(E951))*COS(RADIANS(AH941))))&gt;90,0,$F$4*$F$5/E950^2*(SIN(RADIANS(G950))*SIN(RADIANS(E951))+COS(RADIANS(G950))*COS(RADIANS(E951))*COS(RADIANS(AH941))))</f>
        <v>#DIV/0!</v>
      </c>
      <c r="AI950" t="e">
        <f>IF(DEGREES(ACOS(SIN(RADIANS(G950))*SIN(RADIANS(E951))+COS(RADIANS(G950))*COS(RADIANS(E951))*COS(RADIANS(AI941))))&gt;90,0,$F$4*$F$5/E950^2*(SIN(RADIANS(G950))*SIN(RADIANS(E951))+COS(RADIANS(G950))*COS(RADIANS(E951))*COS(RADIANS(AI941))))</f>
        <v>#DIV/0!</v>
      </c>
      <c r="AJ950" t="e">
        <f>IF(DEGREES(ACOS(SIN(RADIANS(G950))*SIN(RADIANS(E951))+COS(RADIANS(G950))*COS(RADIANS(E951))*COS(RADIANS(AJ941))))&gt;90,0,$F$4*$F$5/E950^2*(SIN(RADIANS(G950))*SIN(RADIANS(E951))+COS(RADIANS(G950))*COS(RADIANS(E951))*COS(RADIANS(AJ941))))</f>
        <v>#DIV/0!</v>
      </c>
      <c r="AK950">
        <f>IF(DEGREES(ACOS(SIN(RADIANS(G950))*SIN(RADIANS(E951))+COS(RADIANS(G950))*COS(RADIANS(E951))*COS(RADIANS(AK941))))&gt;90,0,$F$4*$F$5/E950^2*(SIN(RADIANS(G950))*SIN(RADIANS(E951))+COS(RADIANS(G950))*COS(RADIANS(E951))*COS(RADIANS(AK941))))</f>
        <v>0</v>
      </c>
      <c r="AL950">
        <f>IF(DEGREES(ACOS(SIN(RADIANS(G950))*SIN(RADIANS(E951))+COS(RADIANS(G950))*COS(RADIANS(E951))*COS(RADIANS(AL941))))&gt;90,0,$F$4*$F$5/E950^2*(SIN(RADIANS(G950))*SIN(RADIANS(E951))+COS(RADIANS(G950))*COS(RADIANS(E951))*COS(RADIANS(AL941))))</f>
        <v>0</v>
      </c>
      <c r="AM950">
        <f>IF(DEGREES(ACOS(SIN(RADIANS(G950))*SIN(RADIANS(E951))+COS(RADIANS(G950))*COS(RADIANS(E951))*COS(RADIANS(AM941))))&gt;90,0,$F$4*$F$5/E950^2*(SIN(RADIANS(G950))*SIN(RADIANS(E951))+COS(RADIANS(G950))*COS(RADIANS(E951))*COS(RADIANS(AM941))))</f>
        <v>0</v>
      </c>
      <c r="AN950">
        <f>IF(DEGREES(ACOS(SIN(RADIANS(G950))*SIN(RADIANS(E951))+COS(RADIANS(G950))*COS(RADIANS(E951))*COS(RADIANS(AN941))))&gt;90,0,$F$4*$F$5/E950^2*(SIN(RADIANS(G950))*SIN(RADIANS(E951))+COS(RADIANS(G950))*COS(RADIANS(E951))*COS(RADIANS(AN941))))</f>
        <v>0</v>
      </c>
      <c r="AO950">
        <f>IF(DEGREES(ACOS(SIN(RADIANS(G950))*SIN(RADIANS(E951))+COS(RADIANS(G950))*COS(RADIANS(E951))*COS(RADIANS(AO941))))&gt;90,0,$F$4*$F$5/E950^2*(SIN(RADIANS(G950))*SIN(RADIANS(E951))+COS(RADIANS(G950))*COS(RADIANS(E951))*COS(RADIANS(AO941))))</f>
        <v>0</v>
      </c>
      <c r="AP950">
        <f>IF(DEGREES(ACOS(SIN(RADIANS(G950))*SIN(RADIANS(E951))+COS(RADIANS(G950))*COS(RADIANS(E951))*COS(RADIANS(AP941))))&gt;90,0,$F$4*$F$5/E950^2*(SIN(RADIANS(G950))*SIN(RADIANS(E951))+COS(RADIANS(G950))*COS(RADIANS(E951))*COS(RADIANS(AP941))))</f>
        <v>0</v>
      </c>
      <c r="AQ950">
        <f>IF(DEGREES(ACOS(SIN(RADIANS(G950))*SIN(RADIANS(E951))+COS(RADIANS(G950))*COS(RADIANS(E951))*COS(RADIANS(AQ941))))&gt;90,0,$F$4*$F$5/E950^2*(SIN(RADIANS(G950))*SIN(RADIANS(E951))+COS(RADIANS(G950))*COS(RADIANS(E951))*COS(RADIANS(AQ941))))</f>
        <v>0</v>
      </c>
      <c r="AR950">
        <f>IF(DEGREES(ACOS(SIN(RADIANS(G950))*SIN(RADIANS(E951))+COS(RADIANS(G950))*COS(RADIANS(E951))*COS(RADIANS(AR941))))&gt;90,0,$F$4*$F$5/E950^2*(SIN(RADIANS(G950))*SIN(RADIANS(E951))+COS(RADIANS(G950))*COS(RADIANS(E951))*COS(RADIANS(AR941))))</f>
        <v>0</v>
      </c>
    </row>
    <row r="951" spans="2:44" x14ac:dyDescent="0.5">
      <c r="B951" s="40" t="s">
        <v>735</v>
      </c>
      <c r="E951">
        <f>IF($F$8&gt;90,180-$F$8,$F$8)*SIN(RADIANS(E945))</f>
        <v>0</v>
      </c>
      <c r="G951">
        <v>10</v>
      </c>
      <c r="I951">
        <f>IF(DEGREES(ACOS(SIN(RADIANS(G951))*SIN(RADIANS(E951))+COS(RADIANS(G951))*COS(RADIANS(E951))*COS(RADIANS(I941))))&gt;90,0,$F$4*$F$5/E950^2*(SIN(RADIANS(G951))*SIN(RADIANS(E951))+COS(RADIANS(G951))*COS(RADIANS(E951))*COS(RADIANS(I941))))</f>
        <v>0</v>
      </c>
      <c r="J951">
        <f>IF(DEGREES(ACOS(SIN(RADIANS(G951))*SIN(RADIANS(E951))+COS(RADIANS(G951))*COS(RADIANS(E951))*COS(RADIANS(J941))))&gt;90,0,$F$4*$F$5/E950^2*(SIN(RADIANS(G951))*SIN(RADIANS(E951))+COS(RADIANS(G951))*COS(RADIANS(E951))*COS(RADIANS(J941))))</f>
        <v>0</v>
      </c>
      <c r="K951">
        <f>IF(DEGREES(ACOS(SIN(RADIANS(G951))*SIN(RADIANS(E951))+COS(RADIANS(G951))*COS(RADIANS(E951))*COS(RADIANS(K941))))&gt;90,0,$F$4*$F$5/E950^2*(SIN(RADIANS(G951))*SIN(RADIANS(E951))+COS(RADIANS(G951))*COS(RADIANS(E951))*COS(RADIANS(K941))))</f>
        <v>0</v>
      </c>
      <c r="L951">
        <f>IF(DEGREES(ACOS(SIN(RADIANS(G951))*SIN(RADIANS(E951))+COS(RADIANS(G951))*COS(RADIANS(E951))*COS(RADIANS(L941))))&gt;90,0,$F$4*$F$5/E950^2*(SIN(RADIANS(G951))*SIN(RADIANS(E951))+COS(RADIANS(G951))*COS(RADIANS(E951))*COS(RADIANS(L941))))</f>
        <v>0</v>
      </c>
      <c r="M951">
        <f>IF(DEGREES(ACOS(SIN(RADIANS(G951))*SIN(RADIANS(E951))+COS(RADIANS(G951))*COS(RADIANS(E951))*COS(RADIANS(M941))))&gt;90,0,$F$4*$F$5/E950^2*(SIN(RADIANS(G951))*SIN(RADIANS(E951))+COS(RADIANS(G951))*COS(RADIANS(E951))*COS(RADIANS(M941))))</f>
        <v>0</v>
      </c>
      <c r="N951">
        <f>IF(DEGREES(ACOS(SIN(RADIANS(G951))*SIN(RADIANS(E951))+COS(RADIANS(G951))*COS(RADIANS(E951))*COS(RADIANS(N941))))&gt;90,0,$F$4*$F$5/E950^2*(SIN(RADIANS(G951))*SIN(RADIANS(E951))+COS(RADIANS(G951))*COS(RADIANS(E951))*COS(RADIANS(N941))))</f>
        <v>0</v>
      </c>
      <c r="O951">
        <f>IF(DEGREES(ACOS(SIN(RADIANS(G951))*SIN(RADIANS(E951))+COS(RADIANS(G951))*COS(RADIANS(E951))*COS(RADIANS(O941))))&gt;90,0,$F$4*$F$5/E950^2*(SIN(RADIANS(G951))*SIN(RADIANS(E951))+COS(RADIANS(G951))*COS(RADIANS(E951))*COS(RADIANS(O941))))</f>
        <v>0</v>
      </c>
      <c r="P951">
        <f>IF(DEGREES(ACOS(SIN(RADIANS(G951))*SIN(RADIANS(E951))+COS(RADIANS(G951))*COS(RADIANS(E951))*COS(RADIANS(P941))))&gt;90,0,$F$4*$F$5/E950^2*(SIN(RADIANS(G951))*SIN(RADIANS(E951))+COS(RADIANS(G951))*COS(RADIANS(E951))*COS(RADIANS(P941))))</f>
        <v>0</v>
      </c>
      <c r="Q951">
        <f>IF(DEGREES(ACOS(SIN(RADIANS(G951))*SIN(RADIANS(E951))+COS(RADIANS(G951))*COS(RADIANS(E951))*COS(RADIANS(Q941))))&gt;90,0,$F$4*$F$5/E950^2*(SIN(RADIANS(G951))*SIN(RADIANS(E951))+COS(RADIANS(G951))*COS(RADIANS(E951))*COS(RADIANS(Q941))))</f>
        <v>0</v>
      </c>
      <c r="R951" t="e">
        <f>IF(DEGREES(ACOS(SIN(RADIANS(G951))*SIN(RADIANS(E951))+COS(RADIANS(G951))*COS(RADIANS(E951))*COS(RADIANS(R941))))&gt;90,0,$F$4*$F$5/E950^2*(SIN(RADIANS(G951))*SIN(RADIANS(E951))+COS(RADIANS(G951))*COS(RADIANS(E951))*COS(RADIANS(R941))))</f>
        <v>#DIV/0!</v>
      </c>
      <c r="S951" t="e">
        <f>IF(DEGREES(ACOS(SIN(RADIANS(G951))*SIN(RADIANS(E951))+COS(RADIANS(G951))*COS(RADIANS(E951))*COS(RADIANS(S941))))&gt;90,0,$F$4*$F$5/E950^2*(SIN(RADIANS(G951))*SIN(RADIANS(E951))+COS(RADIANS(G951))*COS(RADIANS(E951))*COS(RADIANS(S941))))</f>
        <v>#DIV/0!</v>
      </c>
      <c r="T951" t="e">
        <f>IF(DEGREES(ACOS(SIN(RADIANS(G951))*SIN(RADIANS(E951))+COS(RADIANS(G951))*COS(RADIANS(E951))*COS(RADIANS(T941))))&gt;90,0,$F$4*$F$5/E950^2*(SIN(RADIANS(G951))*SIN(RADIANS(E951))+COS(RADIANS(G951))*COS(RADIANS(E951))*COS(RADIANS(T941))))</f>
        <v>#DIV/0!</v>
      </c>
      <c r="U951" t="e">
        <f>IF(DEGREES(ACOS(SIN(RADIANS(G951))*SIN(RADIANS(E951))+COS(RADIANS(G951))*COS(RADIANS(E951))*COS(RADIANS(U941))))&gt;90,0,$F$4*$F$5/E950^2*(SIN(RADIANS(G951))*SIN(RADIANS(E951))+COS(RADIANS(G951))*COS(RADIANS(E951))*COS(RADIANS(U941))))</f>
        <v>#DIV/0!</v>
      </c>
      <c r="V951" t="e">
        <f>IF(DEGREES(ACOS(SIN(RADIANS(G951))*SIN(RADIANS(E951))+COS(RADIANS(G951))*COS(RADIANS(E951))*COS(RADIANS(V941))))&gt;90,0,$F$4*$F$5/E950^2*(SIN(RADIANS(G951))*SIN(RADIANS(E951))+COS(RADIANS(G951))*COS(RADIANS(E951))*COS(RADIANS(V941))))</f>
        <v>#DIV/0!</v>
      </c>
      <c r="W951" t="e">
        <f>IF(DEGREES(ACOS(SIN(RADIANS(G951))*SIN(RADIANS(E951))+COS(RADIANS(G951))*COS(RADIANS(E951))*COS(RADIANS(W941))))&gt;90,0,$F$4*$F$5/E950^2*(SIN(RADIANS(G951))*SIN(RADIANS(E951))+COS(RADIANS(G951))*COS(RADIANS(E951))*COS(RADIANS(W941))))</f>
        <v>#DIV/0!</v>
      </c>
      <c r="X951" t="e">
        <f>IF(DEGREES(ACOS(SIN(RADIANS(G951))*SIN(RADIANS(E951))+COS(RADIANS(G951))*COS(RADIANS(E951))*COS(RADIANS(X941))))&gt;90,0,$F$4*$F$5/E950^2*(SIN(RADIANS(G951))*SIN(RADIANS(E951))+COS(RADIANS(G951))*COS(RADIANS(E951))*COS(RADIANS(X941))))</f>
        <v>#DIV/0!</v>
      </c>
      <c r="Y951" t="e">
        <f>IF(DEGREES(ACOS(SIN(RADIANS(G951))*SIN(RADIANS(E951))+COS(RADIANS(G951))*COS(RADIANS(E951))*COS(RADIANS(Y941))))&gt;90,0,$F$4*$F$5/E950^2*(SIN(RADIANS(G951))*SIN(RADIANS(E951))+COS(RADIANS(G951))*COS(RADIANS(E951))*COS(RADIANS(Y941))))</f>
        <v>#DIV/0!</v>
      </c>
      <c r="Z951" t="e">
        <f>IF(DEGREES(ACOS(SIN(RADIANS(G951))*SIN(RADIANS(E951))+COS(RADIANS(G951))*COS(RADIANS(E951))*COS(RADIANS(Z941))))&gt;90,0,$F$4*$F$5/E950^2*(SIN(RADIANS(G951))*SIN(RADIANS(E951))+COS(RADIANS(G951))*COS(RADIANS(E951))*COS(RADIANS(Z941))))</f>
        <v>#DIV/0!</v>
      </c>
      <c r="AA951" t="e">
        <f>IF(DEGREES(ACOS(SIN(RADIANS(G951))*SIN(RADIANS(E951))+COS(RADIANS(G951))*COS(RADIANS(E951))*COS(RADIANS(AA941))))&gt;90,0,$F$4*$F$5/E950^2*(SIN(RADIANS(G951))*SIN(RADIANS(E951))+COS(RADIANS(G951))*COS(RADIANS(E951))*COS(RADIANS(AA941))))</f>
        <v>#DIV/0!</v>
      </c>
      <c r="AB951" t="e">
        <f>IF(DEGREES(ACOS(SIN(RADIANS(G951))*SIN(RADIANS(E951))+COS(RADIANS(G951))*COS(RADIANS(E951))*COS(RADIANS(AB941))))&gt;90,0,$F$4*$F$5/E950^2*(SIN(RADIANS(G951))*SIN(RADIANS(E951))+COS(RADIANS(G951))*COS(RADIANS(E951))*COS(RADIANS(AB941))))</f>
        <v>#DIV/0!</v>
      </c>
      <c r="AC951" t="e">
        <f>IF(DEGREES(ACOS(SIN(RADIANS(G951))*SIN(RADIANS(E951))+COS(RADIANS(G951))*COS(RADIANS(E951))*COS(RADIANS(AC941))))&gt;90,0,$F$4*$F$5/E950^2*(SIN(RADIANS(G951))*SIN(RADIANS(E951))+COS(RADIANS(G951))*COS(RADIANS(E951))*COS(RADIANS(AC941))))</f>
        <v>#DIV/0!</v>
      </c>
      <c r="AD951" t="e">
        <f>IF(DEGREES(ACOS(SIN(RADIANS(G951))*SIN(RADIANS(E951))+COS(RADIANS(G951))*COS(RADIANS(E951))*COS(RADIANS(AD941))))&gt;90,0,$F$4*$F$5/E950^2*(SIN(RADIANS(G951))*SIN(RADIANS(E951))+COS(RADIANS(G951))*COS(RADIANS(E951))*COS(RADIANS(AD941))))</f>
        <v>#DIV/0!</v>
      </c>
      <c r="AE951" t="e">
        <f>IF(DEGREES(ACOS(SIN(RADIANS(G951))*SIN(RADIANS(E951))+COS(RADIANS(G951))*COS(RADIANS(E951))*COS(RADIANS(AE941))))&gt;90,0,$F$4*$F$5/E950^2*(SIN(RADIANS(G951))*SIN(RADIANS(E951))+COS(RADIANS(G951))*COS(RADIANS(E951))*COS(RADIANS(AE941))))</f>
        <v>#DIV/0!</v>
      </c>
      <c r="AF951" t="e">
        <f>IF(DEGREES(ACOS(SIN(RADIANS(G951))*SIN(RADIANS(E951))+COS(RADIANS(G951))*COS(RADIANS(E951))*COS(RADIANS(AF941))))&gt;90,0,$F$4*$F$5/E950^2*(SIN(RADIANS(G951))*SIN(RADIANS(E951))+COS(RADIANS(G951))*COS(RADIANS(E951))*COS(RADIANS(AF941))))</f>
        <v>#DIV/0!</v>
      </c>
      <c r="AG951" t="e">
        <f>IF(DEGREES(ACOS(SIN(RADIANS(G951))*SIN(RADIANS(E951))+COS(RADIANS(G951))*COS(RADIANS(E951))*COS(RADIANS(AG941))))&gt;90,0,$F$4*$F$5/E950^2*(SIN(RADIANS(G951))*SIN(RADIANS(E951))+COS(RADIANS(G951))*COS(RADIANS(E951))*COS(RADIANS(AG941))))</f>
        <v>#DIV/0!</v>
      </c>
      <c r="AH951" t="e">
        <f>IF(DEGREES(ACOS(SIN(RADIANS(G951))*SIN(RADIANS(E951))+COS(RADIANS(G951))*COS(RADIANS(E951))*COS(RADIANS(AH941))))&gt;90,0,$F$4*$F$5/E950^2*(SIN(RADIANS(G951))*SIN(RADIANS(E951))+COS(RADIANS(G951))*COS(RADIANS(E951))*COS(RADIANS(AH941))))</f>
        <v>#DIV/0!</v>
      </c>
      <c r="AI951" t="e">
        <f>IF(DEGREES(ACOS(SIN(RADIANS(G951))*SIN(RADIANS(E951))+COS(RADIANS(G951))*COS(RADIANS(E951))*COS(RADIANS(AI941))))&gt;90,0,$F$4*$F$5/E950^2*(SIN(RADIANS(G951))*SIN(RADIANS(E951))+COS(RADIANS(G951))*COS(RADIANS(E951))*COS(RADIANS(AI941))))</f>
        <v>#DIV/0!</v>
      </c>
      <c r="AJ951" t="e">
        <f>IF(DEGREES(ACOS(SIN(RADIANS(G951))*SIN(RADIANS(E951))+COS(RADIANS(G951))*COS(RADIANS(E951))*COS(RADIANS(AJ941))))&gt;90,0,$F$4*$F$5/E950^2*(SIN(RADIANS(G951))*SIN(RADIANS(E951))+COS(RADIANS(G951))*COS(RADIANS(E951))*COS(RADIANS(AJ941))))</f>
        <v>#DIV/0!</v>
      </c>
      <c r="AK951">
        <f>IF(DEGREES(ACOS(SIN(RADIANS(G951))*SIN(RADIANS(E951))+COS(RADIANS(G951))*COS(RADIANS(E951))*COS(RADIANS(AK941))))&gt;90,0,$F$4*$F$5/E950^2*(SIN(RADIANS(G951))*SIN(RADIANS(E951))+COS(RADIANS(G951))*COS(RADIANS(E951))*COS(RADIANS(AK941))))</f>
        <v>0</v>
      </c>
      <c r="AL951">
        <f>IF(DEGREES(ACOS(SIN(RADIANS(G951))*SIN(RADIANS(E951))+COS(RADIANS(G951))*COS(RADIANS(E951))*COS(RADIANS(AL941))))&gt;90,0,$F$4*$F$5/E950^2*(SIN(RADIANS(G951))*SIN(RADIANS(E951))+COS(RADIANS(G951))*COS(RADIANS(E951))*COS(RADIANS(AL941))))</f>
        <v>0</v>
      </c>
      <c r="AM951">
        <f>IF(DEGREES(ACOS(SIN(RADIANS(G951))*SIN(RADIANS(E951))+COS(RADIANS(G951))*COS(RADIANS(E951))*COS(RADIANS(AM941))))&gt;90,0,$F$4*$F$5/E950^2*(SIN(RADIANS(G951))*SIN(RADIANS(E951))+COS(RADIANS(G951))*COS(RADIANS(E951))*COS(RADIANS(AM941))))</f>
        <v>0</v>
      </c>
      <c r="AN951">
        <f>IF(DEGREES(ACOS(SIN(RADIANS(G951))*SIN(RADIANS(E951))+COS(RADIANS(G951))*COS(RADIANS(E951))*COS(RADIANS(AN941))))&gt;90,0,$F$4*$F$5/E950^2*(SIN(RADIANS(G951))*SIN(RADIANS(E951))+COS(RADIANS(G951))*COS(RADIANS(E951))*COS(RADIANS(AN941))))</f>
        <v>0</v>
      </c>
      <c r="AO951">
        <f>IF(DEGREES(ACOS(SIN(RADIANS(G951))*SIN(RADIANS(E951))+COS(RADIANS(G951))*COS(RADIANS(E951))*COS(RADIANS(AO941))))&gt;90,0,$F$4*$F$5/E950^2*(SIN(RADIANS(G951))*SIN(RADIANS(E951))+COS(RADIANS(G951))*COS(RADIANS(E951))*COS(RADIANS(AO941))))</f>
        <v>0</v>
      </c>
      <c r="AP951">
        <f>IF(DEGREES(ACOS(SIN(RADIANS(G951))*SIN(RADIANS(E951))+COS(RADIANS(G951))*COS(RADIANS(E951))*COS(RADIANS(AP941))))&gt;90,0,$F$4*$F$5/E950^2*(SIN(RADIANS(G951))*SIN(RADIANS(E951))+COS(RADIANS(G951))*COS(RADIANS(E951))*COS(RADIANS(AP941))))</f>
        <v>0</v>
      </c>
      <c r="AQ951">
        <f>IF(DEGREES(ACOS(SIN(RADIANS(G951))*SIN(RADIANS(E951))+COS(RADIANS(G951))*COS(RADIANS(E951))*COS(RADIANS(AQ941))))&gt;90,0,$F$4*$F$5/E950^2*(SIN(RADIANS(G951))*SIN(RADIANS(E951))+COS(RADIANS(G951))*COS(RADIANS(E951))*COS(RADIANS(AQ941))))</f>
        <v>0</v>
      </c>
      <c r="AR951">
        <f>IF(DEGREES(ACOS(SIN(RADIANS(G951))*SIN(RADIANS(E951))+COS(RADIANS(G951))*COS(RADIANS(E951))*COS(RADIANS(AR941))))&gt;90,0,$F$4*$F$5/E950^2*(SIN(RADIANS(G951))*SIN(RADIANS(E951))+COS(RADIANS(G951))*COS(RADIANS(E951))*COS(RADIANS(AR941))))</f>
        <v>0</v>
      </c>
    </row>
    <row r="952" spans="2:44" x14ac:dyDescent="0.5">
      <c r="B952" s="40" t="s">
        <v>786</v>
      </c>
      <c r="E952">
        <f>IF($F$10=0,IF(E943&lt;360,E943,E943-360),($F$10+1)*E943)</f>
        <v>30</v>
      </c>
      <c r="G952">
        <v>0</v>
      </c>
      <c r="I952">
        <f>IF(DEGREES(ACOS(SIN(RADIANS(G952))*SIN(RADIANS(E951))+COS(RADIANS(G952))*COS(RADIANS(E951))*COS(RADIANS(I941))))&gt;90,0,$F$4*$F$5/E950^2*(SIN(RADIANS(G952))*SIN(RADIANS(E951))+COS(RADIANS(G952))*COS(RADIANS(E951))*COS(RADIANS(I941))))</f>
        <v>0</v>
      </c>
      <c r="J952">
        <f>IF(DEGREES(ACOS(SIN(RADIANS(G952))*SIN(RADIANS(E951))+COS(RADIANS(G952))*COS(RADIANS(E951))*COS(RADIANS(J941))))&gt;90,0,$F$4*$F$5/E950^2*(SIN(RADIANS(G952))*SIN(RADIANS(E951))+COS(RADIANS(G952))*COS(RADIANS(E951))*COS(RADIANS(J941))))</f>
        <v>0</v>
      </c>
      <c r="K952">
        <f>IF(DEGREES(ACOS(SIN(RADIANS(G952))*SIN(RADIANS(E951))+COS(RADIANS(G952))*COS(RADIANS(E951))*COS(RADIANS(K941))))&gt;90,0,$F$4*$F$5/E950^2*(SIN(RADIANS(G952))*SIN(RADIANS(E951))+COS(RADIANS(G952))*COS(RADIANS(E951))*COS(RADIANS(K941))))</f>
        <v>0</v>
      </c>
      <c r="L952">
        <f>IF(DEGREES(ACOS(SIN(RADIANS(G952))*SIN(RADIANS(E951))+COS(RADIANS(G952))*COS(RADIANS(E951))*COS(RADIANS(L941))))&gt;90,0,$F$4*$F$5/E950^2*(SIN(RADIANS(G952))*SIN(RADIANS(E951))+COS(RADIANS(G952))*COS(RADIANS(E951))*COS(RADIANS(L941))))</f>
        <v>0</v>
      </c>
      <c r="M952">
        <f>IF(DEGREES(ACOS(SIN(RADIANS(G952))*SIN(RADIANS(E951))+COS(RADIANS(G952))*COS(RADIANS(E951))*COS(RADIANS(M941))))&gt;90,0,$F$4*$F$5/E950^2*(SIN(RADIANS(G952))*SIN(RADIANS(E951))+COS(RADIANS(G952))*COS(RADIANS(E951))*COS(RADIANS(M941))))</f>
        <v>0</v>
      </c>
      <c r="N952">
        <f>IF(DEGREES(ACOS(SIN(RADIANS(G952))*SIN(RADIANS(E951))+COS(RADIANS(G952))*COS(RADIANS(E951))*COS(RADIANS(N941))))&gt;90,0,$F$4*$F$5/E950^2*(SIN(RADIANS(G952))*SIN(RADIANS(E951))+COS(RADIANS(G952))*COS(RADIANS(E951))*COS(RADIANS(N941))))</f>
        <v>0</v>
      </c>
      <c r="O952">
        <f>IF(DEGREES(ACOS(SIN(RADIANS(G952))*SIN(RADIANS(E951))+COS(RADIANS(G952))*COS(RADIANS(E951))*COS(RADIANS(O941))))&gt;90,0,$F$4*$F$5/E950^2*(SIN(RADIANS(G952))*SIN(RADIANS(E951))+COS(RADIANS(G952))*COS(RADIANS(E951))*COS(RADIANS(O941))))</f>
        <v>0</v>
      </c>
      <c r="P952">
        <f>IF(DEGREES(ACOS(SIN(RADIANS(G952))*SIN(RADIANS(E951))+COS(RADIANS(G952))*COS(RADIANS(E951))*COS(RADIANS(P941))))&gt;90,0,$F$4*$F$5/E950^2*(SIN(RADIANS(G952))*SIN(RADIANS(E951))+COS(RADIANS(G952))*COS(RADIANS(E951))*COS(RADIANS(P941))))</f>
        <v>0</v>
      </c>
      <c r="Q952">
        <f>IF(DEGREES(ACOS(SIN(RADIANS(G952))*SIN(RADIANS(E951))+COS(RADIANS(G952))*COS(RADIANS(E951))*COS(RADIANS(Q941))))&gt;90,0,$F$4*$F$5/E950^2*(SIN(RADIANS(G952))*SIN(RADIANS(E951))+COS(RADIANS(G952))*COS(RADIANS(E951))*COS(RADIANS(Q941))))</f>
        <v>0</v>
      </c>
      <c r="R952" t="e">
        <f>IF(DEGREES(ACOS(SIN(RADIANS(G952))*SIN(RADIANS(E951))+COS(RADIANS(G952))*COS(RADIANS(E951))*COS(RADIANS(R941))))&gt;90,0,$F$4*$F$5/E950^2*(SIN(RADIANS(G952))*SIN(RADIANS(E951))+COS(RADIANS(G952))*COS(RADIANS(E951))*COS(RADIANS(R941))))</f>
        <v>#DIV/0!</v>
      </c>
      <c r="S952" t="e">
        <f>IF(DEGREES(ACOS(SIN(RADIANS(G952))*SIN(RADIANS(E951))+COS(RADIANS(G952))*COS(RADIANS(E951))*COS(RADIANS(S941))))&gt;90,0,$F$4*$F$5/E950^2*(SIN(RADIANS(G952))*SIN(RADIANS(E951))+COS(RADIANS(G952))*COS(RADIANS(E951))*COS(RADIANS(S941))))</f>
        <v>#DIV/0!</v>
      </c>
      <c r="T952" t="e">
        <f>IF(DEGREES(ACOS(SIN(RADIANS(G952))*SIN(RADIANS(E951))+COS(RADIANS(G952))*COS(RADIANS(E951))*COS(RADIANS(T941))))&gt;90,0,$F$4*$F$5/E950^2*(SIN(RADIANS(G952))*SIN(RADIANS(E951))+COS(RADIANS(G952))*COS(RADIANS(E951))*COS(RADIANS(T941))))</f>
        <v>#DIV/0!</v>
      </c>
      <c r="U952" t="e">
        <f>IF(DEGREES(ACOS(SIN(RADIANS(G952))*SIN(RADIANS(E951))+COS(RADIANS(G952))*COS(RADIANS(E951))*COS(RADIANS(U941))))&gt;90,0,$F$4*$F$5/E950^2*(SIN(RADIANS(G952))*SIN(RADIANS(E951))+COS(RADIANS(G952))*COS(RADIANS(E951))*COS(RADIANS(U941))))</f>
        <v>#DIV/0!</v>
      </c>
      <c r="V952" t="e">
        <f>IF(DEGREES(ACOS(SIN(RADIANS(G952))*SIN(RADIANS(E951))+COS(RADIANS(G952))*COS(RADIANS(E951))*COS(RADIANS(V941))))&gt;90,0,$F$4*$F$5/E950^2*(SIN(RADIANS(G952))*SIN(RADIANS(E951))+COS(RADIANS(G952))*COS(RADIANS(E951))*COS(RADIANS(V941))))</f>
        <v>#DIV/0!</v>
      </c>
      <c r="W952" t="e">
        <f>IF(DEGREES(ACOS(SIN(RADIANS(G952))*SIN(RADIANS(E951))+COS(RADIANS(G952))*COS(RADIANS(E951))*COS(RADIANS(W941))))&gt;90,0,$F$4*$F$5/E950^2*(SIN(RADIANS(G952))*SIN(RADIANS(E951))+COS(RADIANS(G952))*COS(RADIANS(E951))*COS(RADIANS(W941))))</f>
        <v>#DIV/0!</v>
      </c>
      <c r="X952" t="e">
        <f>IF(DEGREES(ACOS(SIN(RADIANS(G952))*SIN(RADIANS(E951))+COS(RADIANS(G952))*COS(RADIANS(E951))*COS(RADIANS(X941))))&gt;90,0,$F$4*$F$5/E950^2*(SIN(RADIANS(G952))*SIN(RADIANS(E951))+COS(RADIANS(G952))*COS(RADIANS(E951))*COS(RADIANS(X941))))</f>
        <v>#DIV/0!</v>
      </c>
      <c r="Y952" t="e">
        <f>IF(DEGREES(ACOS(SIN(RADIANS(G952))*SIN(RADIANS(E951))+COS(RADIANS(G952))*COS(RADIANS(E951))*COS(RADIANS(Y941))))&gt;90,0,$F$4*$F$5/E950^2*(SIN(RADIANS(G952))*SIN(RADIANS(E951))+COS(RADIANS(G952))*COS(RADIANS(E951))*COS(RADIANS(Y941))))</f>
        <v>#DIV/0!</v>
      </c>
      <c r="Z952" t="e">
        <f>IF(DEGREES(ACOS(SIN(RADIANS(G952))*SIN(RADIANS(E951))+COS(RADIANS(G952))*COS(RADIANS(E951))*COS(RADIANS(Z941))))&gt;90,0,$F$4*$F$5/E950^2*(SIN(RADIANS(G952))*SIN(RADIANS(E951))+COS(RADIANS(G952))*COS(RADIANS(E951))*COS(RADIANS(Z941))))</f>
        <v>#DIV/0!</v>
      </c>
      <c r="AA952" t="e">
        <f>IF(DEGREES(ACOS(SIN(RADIANS(G952))*SIN(RADIANS(E951))+COS(RADIANS(G952))*COS(RADIANS(E951))*COS(RADIANS(AA941))))&gt;90,0,$F$4*$F$5/E950^2*(SIN(RADIANS(G952))*SIN(RADIANS(E951))+COS(RADIANS(G952))*COS(RADIANS(E951))*COS(RADIANS(AA941))))</f>
        <v>#DIV/0!</v>
      </c>
      <c r="AB952" t="e">
        <f>IF(DEGREES(ACOS(SIN(RADIANS(G952))*SIN(RADIANS(E951))+COS(RADIANS(G952))*COS(RADIANS(E951))*COS(RADIANS(AB941))))&gt;90,0,$F$4*$F$5/E950^2*(SIN(RADIANS(G952))*SIN(RADIANS(E951))+COS(RADIANS(G952))*COS(RADIANS(E951))*COS(RADIANS(AB941))))</f>
        <v>#DIV/0!</v>
      </c>
      <c r="AC952" t="e">
        <f>IF(DEGREES(ACOS(SIN(RADIANS(G952))*SIN(RADIANS(E951))+COS(RADIANS(G952))*COS(RADIANS(E951))*COS(RADIANS(AC941))))&gt;90,0,$F$4*$F$5/E950^2*(SIN(RADIANS(G952))*SIN(RADIANS(E951))+COS(RADIANS(G952))*COS(RADIANS(E951))*COS(RADIANS(AC941))))</f>
        <v>#DIV/0!</v>
      </c>
      <c r="AD952" t="e">
        <f>IF(DEGREES(ACOS(SIN(RADIANS(G952))*SIN(RADIANS(E951))+COS(RADIANS(G952))*COS(RADIANS(E951))*COS(RADIANS(AD941))))&gt;90,0,$F$4*$F$5/E950^2*(SIN(RADIANS(G952))*SIN(RADIANS(E951))+COS(RADIANS(G952))*COS(RADIANS(E951))*COS(RADIANS(AD941))))</f>
        <v>#DIV/0!</v>
      </c>
      <c r="AE952" t="e">
        <f>IF(DEGREES(ACOS(SIN(RADIANS(G952))*SIN(RADIANS(E951))+COS(RADIANS(G952))*COS(RADIANS(E951))*COS(RADIANS(AE941))))&gt;90,0,$F$4*$F$5/E950^2*(SIN(RADIANS(G952))*SIN(RADIANS(E951))+COS(RADIANS(G952))*COS(RADIANS(E951))*COS(RADIANS(AE941))))</f>
        <v>#DIV/0!</v>
      </c>
      <c r="AF952" t="e">
        <f>IF(DEGREES(ACOS(SIN(RADIANS(G952))*SIN(RADIANS(E951))+COS(RADIANS(G952))*COS(RADIANS(E951))*COS(RADIANS(AF941))))&gt;90,0,$F$4*$F$5/E950^2*(SIN(RADIANS(G952))*SIN(RADIANS(E951))+COS(RADIANS(G952))*COS(RADIANS(E951))*COS(RADIANS(AF941))))</f>
        <v>#DIV/0!</v>
      </c>
      <c r="AG952" t="e">
        <f>IF(DEGREES(ACOS(SIN(RADIANS(G952))*SIN(RADIANS(E951))+COS(RADIANS(G952))*COS(RADIANS(E951))*COS(RADIANS(AG941))))&gt;90,0,$F$4*$F$5/E950^2*(SIN(RADIANS(G952))*SIN(RADIANS(E951))+COS(RADIANS(G952))*COS(RADIANS(E951))*COS(RADIANS(AG941))))</f>
        <v>#DIV/0!</v>
      </c>
      <c r="AH952" t="e">
        <f>IF(DEGREES(ACOS(SIN(RADIANS(G952))*SIN(RADIANS(E951))+COS(RADIANS(G952))*COS(RADIANS(E951))*COS(RADIANS(AH941))))&gt;90,0,$F$4*$F$5/E950^2*(SIN(RADIANS(G952))*SIN(RADIANS(E951))+COS(RADIANS(G952))*COS(RADIANS(E951))*COS(RADIANS(AH941))))</f>
        <v>#DIV/0!</v>
      </c>
      <c r="AI952" t="e">
        <f>IF(DEGREES(ACOS(SIN(RADIANS(G952))*SIN(RADIANS(E951))+COS(RADIANS(G952))*COS(RADIANS(E951))*COS(RADIANS(AI941))))&gt;90,0,$F$4*$F$5/E950^2*(SIN(RADIANS(G952))*SIN(RADIANS(E951))+COS(RADIANS(G952))*COS(RADIANS(E951))*COS(RADIANS(AI941))))</f>
        <v>#DIV/0!</v>
      </c>
      <c r="AJ952" t="e">
        <f>IF(DEGREES(ACOS(SIN(RADIANS(G952))*SIN(RADIANS(E951))+COS(RADIANS(G952))*COS(RADIANS(E951))*COS(RADIANS(AJ941))))&gt;90,0,$F$4*$F$5/E950^2*(SIN(RADIANS(G952))*SIN(RADIANS(E951))+COS(RADIANS(G952))*COS(RADIANS(E951))*COS(RADIANS(AJ941))))</f>
        <v>#DIV/0!</v>
      </c>
      <c r="AK952">
        <f>IF(DEGREES(ACOS(SIN(RADIANS(G952))*SIN(RADIANS(E951))+COS(RADIANS(G952))*COS(RADIANS(E951))*COS(RADIANS(AK941))))&gt;90,0,$F$4*$F$5/E950^2*(SIN(RADIANS(G952))*SIN(RADIANS(E951))+COS(RADIANS(G952))*COS(RADIANS(E951))*COS(RADIANS(AK941))))</f>
        <v>0</v>
      </c>
      <c r="AL952">
        <f>IF(DEGREES(ACOS(SIN(RADIANS(G952))*SIN(RADIANS(E951))+COS(RADIANS(G952))*COS(RADIANS(E951))*COS(RADIANS(AL941))))&gt;90,0,$F$4*$F$5/E950^2*(SIN(RADIANS(G952))*SIN(RADIANS(E951))+COS(RADIANS(G952))*COS(RADIANS(E951))*COS(RADIANS(AL941))))</f>
        <v>0</v>
      </c>
      <c r="AM952">
        <f>IF(DEGREES(ACOS(SIN(RADIANS(G952))*SIN(RADIANS(E951))+COS(RADIANS(G952))*COS(RADIANS(E951))*COS(RADIANS(AM941))))&gt;90,0,$F$4*$F$5/E950^2*(SIN(RADIANS(G952))*SIN(RADIANS(E951))+COS(RADIANS(G952))*COS(RADIANS(E951))*COS(RADIANS(AM941))))</f>
        <v>0</v>
      </c>
      <c r="AN952">
        <f>IF(DEGREES(ACOS(SIN(RADIANS(G952))*SIN(RADIANS(E951))+COS(RADIANS(G952))*COS(RADIANS(E951))*COS(RADIANS(AN941))))&gt;90,0,$F$4*$F$5/E950^2*(SIN(RADIANS(G952))*SIN(RADIANS(E951))+COS(RADIANS(G952))*COS(RADIANS(E951))*COS(RADIANS(AN941))))</f>
        <v>0</v>
      </c>
      <c r="AO952">
        <f>IF(DEGREES(ACOS(SIN(RADIANS(G952))*SIN(RADIANS(E951))+COS(RADIANS(G952))*COS(RADIANS(E951))*COS(RADIANS(AO941))))&gt;90,0,$F$4*$F$5/E950^2*(SIN(RADIANS(G952))*SIN(RADIANS(E951))+COS(RADIANS(G952))*COS(RADIANS(E951))*COS(RADIANS(AO941))))</f>
        <v>0</v>
      </c>
      <c r="AP952">
        <f>IF(DEGREES(ACOS(SIN(RADIANS(G952))*SIN(RADIANS(E951))+COS(RADIANS(G952))*COS(RADIANS(E951))*COS(RADIANS(AP941))))&gt;90,0,$F$4*$F$5/E950^2*(SIN(RADIANS(G952))*SIN(RADIANS(E951))+COS(RADIANS(G952))*COS(RADIANS(E951))*COS(RADIANS(AP941))))</f>
        <v>0</v>
      </c>
      <c r="AQ952">
        <f>IF(DEGREES(ACOS(SIN(RADIANS(G952))*SIN(RADIANS(E951))+COS(RADIANS(G952))*COS(RADIANS(E951))*COS(RADIANS(AQ941))))&gt;90,0,$F$4*$F$5/E950^2*(SIN(RADIANS(G952))*SIN(RADIANS(E951))+COS(RADIANS(G952))*COS(RADIANS(E951))*COS(RADIANS(AQ941))))</f>
        <v>0</v>
      </c>
      <c r="AR952">
        <f>IF(DEGREES(ACOS(SIN(RADIANS(G952))*SIN(RADIANS(E951))+COS(RADIANS(G952))*COS(RADIANS(E951))*COS(RADIANS(AR941))))&gt;90,0,$F$4*$F$5/E950^2*(SIN(RADIANS(G952))*SIN(RADIANS(E951))+COS(RADIANS(G952))*COS(RADIANS(E951))*COS(RADIANS(AR941))))</f>
        <v>0</v>
      </c>
    </row>
    <row r="953" spans="2:44" x14ac:dyDescent="0.5">
      <c r="B953" s="40" t="s">
        <v>787</v>
      </c>
      <c r="E953">
        <f>E952-E944-360*ROUNDDOWN((E952-E944)/360,0)</f>
        <v>0</v>
      </c>
      <c r="G953">
        <v>-10</v>
      </c>
      <c r="I953">
        <f>IF(DEGREES(ACOS(SIN(RADIANS(G953))*SIN(RADIANS(E951))+COS(RADIANS(G953))*COS(RADIANS(E951))*COS(RADIANS(I941))))&gt;90,0,$F$4*$F$5/E950^2*(SIN(RADIANS(G953))*SIN(RADIANS(E951))+COS(RADIANS(G953))*COS(RADIANS(E951))*COS(RADIANS(I941))))</f>
        <v>0</v>
      </c>
      <c r="J953">
        <f>IF(DEGREES(ACOS(SIN(RADIANS(G953))*SIN(RADIANS(E951))+COS(RADIANS(G953))*COS(RADIANS(E951))*COS(RADIANS(J941))))&gt;90,0,$F$4*$F$5/E950^2*(SIN(RADIANS(G953))*SIN(RADIANS(E951))+COS(RADIANS(G953))*COS(RADIANS(E951))*COS(RADIANS(J941))))</f>
        <v>0</v>
      </c>
      <c r="K953">
        <f>IF(DEGREES(ACOS(SIN(RADIANS(G953))*SIN(RADIANS(E951))+COS(RADIANS(G953))*COS(RADIANS(E951))*COS(RADIANS(K941))))&gt;90,0,$F$4*$F$5/E950^2*(SIN(RADIANS(G953))*SIN(RADIANS(E951))+COS(RADIANS(G953))*COS(RADIANS(E951))*COS(RADIANS(K941))))</f>
        <v>0</v>
      </c>
      <c r="L953">
        <f>IF(DEGREES(ACOS(SIN(RADIANS(G953))*SIN(RADIANS(E951))+COS(RADIANS(G953))*COS(RADIANS(E951))*COS(RADIANS(L941))))&gt;90,0,$F$4*$F$5/E950^2*(SIN(RADIANS(G953))*SIN(RADIANS(E951))+COS(RADIANS(G953))*COS(RADIANS(E951))*COS(RADIANS(L941))))</f>
        <v>0</v>
      </c>
      <c r="M953">
        <f>IF(DEGREES(ACOS(SIN(RADIANS(G953))*SIN(RADIANS(E951))+COS(RADIANS(G953))*COS(RADIANS(E951))*COS(RADIANS(M941))))&gt;90,0,$F$4*$F$5/E950^2*(SIN(RADIANS(G953))*SIN(RADIANS(E951))+COS(RADIANS(G953))*COS(RADIANS(E951))*COS(RADIANS(M941))))</f>
        <v>0</v>
      </c>
      <c r="N953">
        <f>IF(DEGREES(ACOS(SIN(RADIANS(G953))*SIN(RADIANS(E951))+COS(RADIANS(G953))*COS(RADIANS(E951))*COS(RADIANS(N941))))&gt;90,0,$F$4*$F$5/E950^2*(SIN(RADIANS(G953))*SIN(RADIANS(E951))+COS(RADIANS(G953))*COS(RADIANS(E951))*COS(RADIANS(N941))))</f>
        <v>0</v>
      </c>
      <c r="O953">
        <f>IF(DEGREES(ACOS(SIN(RADIANS(G953))*SIN(RADIANS(E951))+COS(RADIANS(G953))*COS(RADIANS(E951))*COS(RADIANS(O941))))&gt;90,0,$F$4*$F$5/E950^2*(SIN(RADIANS(G953))*SIN(RADIANS(E951))+COS(RADIANS(G953))*COS(RADIANS(E951))*COS(RADIANS(O941))))</f>
        <v>0</v>
      </c>
      <c r="P953">
        <f>IF(DEGREES(ACOS(SIN(RADIANS(G953))*SIN(RADIANS(E951))+COS(RADIANS(G953))*COS(RADIANS(E951))*COS(RADIANS(P941))))&gt;90,0,$F$4*$F$5/E950^2*(SIN(RADIANS(G953))*SIN(RADIANS(E951))+COS(RADIANS(G953))*COS(RADIANS(E951))*COS(RADIANS(P941))))</f>
        <v>0</v>
      </c>
      <c r="Q953">
        <f>IF(DEGREES(ACOS(SIN(RADIANS(G953))*SIN(RADIANS(E951))+COS(RADIANS(G953))*COS(RADIANS(E951))*COS(RADIANS(Q941))))&gt;90,0,$F$4*$F$5/E950^2*(SIN(RADIANS(G953))*SIN(RADIANS(E951))+COS(RADIANS(G953))*COS(RADIANS(E951))*COS(RADIANS(Q941))))</f>
        <v>0</v>
      </c>
      <c r="R953" t="e">
        <f>IF(DEGREES(ACOS(SIN(RADIANS(G953))*SIN(RADIANS(E951))+COS(RADIANS(G953))*COS(RADIANS(E951))*COS(RADIANS(R941))))&gt;90,0,$F$4*$F$5/E950^2*(SIN(RADIANS(G953))*SIN(RADIANS(E951))+COS(RADIANS(G953))*COS(RADIANS(E951))*COS(RADIANS(R941))))</f>
        <v>#DIV/0!</v>
      </c>
      <c r="S953" t="e">
        <f>IF(DEGREES(ACOS(SIN(RADIANS(G953))*SIN(RADIANS(E951))+COS(RADIANS(G953))*COS(RADIANS(E951))*COS(RADIANS(S941))))&gt;90,0,$F$4*$F$5/E950^2*(SIN(RADIANS(G953))*SIN(RADIANS(E951))+COS(RADIANS(G953))*COS(RADIANS(E951))*COS(RADIANS(S941))))</f>
        <v>#DIV/0!</v>
      </c>
      <c r="T953" t="e">
        <f>IF(DEGREES(ACOS(SIN(RADIANS(G953))*SIN(RADIANS(E951))+COS(RADIANS(G953))*COS(RADIANS(E951))*COS(RADIANS(T941))))&gt;90,0,$F$4*$F$5/E950^2*(SIN(RADIANS(G953))*SIN(RADIANS(E951))+COS(RADIANS(G953))*COS(RADIANS(E951))*COS(RADIANS(T941))))</f>
        <v>#DIV/0!</v>
      </c>
      <c r="U953" t="e">
        <f>IF(DEGREES(ACOS(SIN(RADIANS(G953))*SIN(RADIANS(E951))+COS(RADIANS(G953))*COS(RADIANS(E951))*COS(RADIANS(U941))))&gt;90,0,$F$4*$F$5/E950^2*(SIN(RADIANS(G953))*SIN(RADIANS(E951))+COS(RADIANS(G953))*COS(RADIANS(E951))*COS(RADIANS(U941))))</f>
        <v>#DIV/0!</v>
      </c>
      <c r="V953" t="e">
        <f>IF(DEGREES(ACOS(SIN(RADIANS(G953))*SIN(RADIANS(E951))+COS(RADIANS(G953))*COS(RADIANS(E951))*COS(RADIANS(V941))))&gt;90,0,$F$4*$F$5/E950^2*(SIN(RADIANS(G953))*SIN(RADIANS(E951))+COS(RADIANS(G953))*COS(RADIANS(E951))*COS(RADIANS(V941))))</f>
        <v>#DIV/0!</v>
      </c>
      <c r="W953" t="e">
        <f>IF(DEGREES(ACOS(SIN(RADIANS(G953))*SIN(RADIANS(E951))+COS(RADIANS(G953))*COS(RADIANS(E951))*COS(RADIANS(W941))))&gt;90,0,$F$4*$F$5/E950^2*(SIN(RADIANS(G953))*SIN(RADIANS(E951))+COS(RADIANS(G953))*COS(RADIANS(E951))*COS(RADIANS(W941))))</f>
        <v>#DIV/0!</v>
      </c>
      <c r="X953" t="e">
        <f>IF(DEGREES(ACOS(SIN(RADIANS(G953))*SIN(RADIANS(E951))+COS(RADIANS(G953))*COS(RADIANS(E951))*COS(RADIANS(X941))))&gt;90,0,$F$4*$F$5/E950^2*(SIN(RADIANS(G953))*SIN(RADIANS(E951))+COS(RADIANS(G953))*COS(RADIANS(E951))*COS(RADIANS(X941))))</f>
        <v>#DIV/0!</v>
      </c>
      <c r="Y953" t="e">
        <f>IF(DEGREES(ACOS(SIN(RADIANS(G953))*SIN(RADIANS(E951))+COS(RADIANS(G953))*COS(RADIANS(E951))*COS(RADIANS(Y941))))&gt;90,0,$F$4*$F$5/E950^2*(SIN(RADIANS(G953))*SIN(RADIANS(E951))+COS(RADIANS(G953))*COS(RADIANS(E951))*COS(RADIANS(Y941))))</f>
        <v>#DIV/0!</v>
      </c>
      <c r="Z953" t="e">
        <f>IF(DEGREES(ACOS(SIN(RADIANS(G953))*SIN(RADIANS(E951))+COS(RADIANS(G953))*COS(RADIANS(E951))*COS(RADIANS(Z941))))&gt;90,0,$F$4*$F$5/E950^2*(SIN(RADIANS(G953))*SIN(RADIANS(E951))+COS(RADIANS(G953))*COS(RADIANS(E951))*COS(RADIANS(Z941))))</f>
        <v>#DIV/0!</v>
      </c>
      <c r="AA953" t="e">
        <f>IF(DEGREES(ACOS(SIN(RADIANS(G953))*SIN(RADIANS(E951))+COS(RADIANS(G953))*COS(RADIANS(E951))*COS(RADIANS(AA941))))&gt;90,0,$F$4*$F$5/E950^2*(SIN(RADIANS(G953))*SIN(RADIANS(E951))+COS(RADIANS(G953))*COS(RADIANS(E951))*COS(RADIANS(AA941))))</f>
        <v>#DIV/0!</v>
      </c>
      <c r="AB953" t="e">
        <f>IF(DEGREES(ACOS(SIN(RADIANS(G953))*SIN(RADIANS(E951))+COS(RADIANS(G953))*COS(RADIANS(E951))*COS(RADIANS(AB941))))&gt;90,0,$F$4*$F$5/E950^2*(SIN(RADIANS(G953))*SIN(RADIANS(E951))+COS(RADIANS(G953))*COS(RADIANS(E951))*COS(RADIANS(AB941))))</f>
        <v>#DIV/0!</v>
      </c>
      <c r="AC953" t="e">
        <f>IF(DEGREES(ACOS(SIN(RADIANS(G953))*SIN(RADIANS(E951))+COS(RADIANS(G953))*COS(RADIANS(E951))*COS(RADIANS(AC941))))&gt;90,0,$F$4*$F$5/E950^2*(SIN(RADIANS(G953))*SIN(RADIANS(E951))+COS(RADIANS(G953))*COS(RADIANS(E951))*COS(RADIANS(AC941))))</f>
        <v>#DIV/0!</v>
      </c>
      <c r="AD953" t="e">
        <f>IF(DEGREES(ACOS(SIN(RADIANS(G953))*SIN(RADIANS(E951))+COS(RADIANS(G953))*COS(RADIANS(E951))*COS(RADIANS(AD941))))&gt;90,0,$F$4*$F$5/E950^2*(SIN(RADIANS(G953))*SIN(RADIANS(E951))+COS(RADIANS(G953))*COS(RADIANS(E951))*COS(RADIANS(AD941))))</f>
        <v>#DIV/0!</v>
      </c>
      <c r="AE953" t="e">
        <f>IF(DEGREES(ACOS(SIN(RADIANS(G953))*SIN(RADIANS(E951))+COS(RADIANS(G953))*COS(RADIANS(E951))*COS(RADIANS(AE941))))&gt;90,0,$F$4*$F$5/E950^2*(SIN(RADIANS(G953))*SIN(RADIANS(E951))+COS(RADIANS(G953))*COS(RADIANS(E951))*COS(RADIANS(AE941))))</f>
        <v>#DIV/0!</v>
      </c>
      <c r="AF953" t="e">
        <f>IF(DEGREES(ACOS(SIN(RADIANS(G953))*SIN(RADIANS(E951))+COS(RADIANS(G953))*COS(RADIANS(E951))*COS(RADIANS(AF941))))&gt;90,0,$F$4*$F$5/E950^2*(SIN(RADIANS(G953))*SIN(RADIANS(E951))+COS(RADIANS(G953))*COS(RADIANS(E951))*COS(RADIANS(AF941))))</f>
        <v>#DIV/0!</v>
      </c>
      <c r="AG953" t="e">
        <f>IF(DEGREES(ACOS(SIN(RADIANS(G953))*SIN(RADIANS(E951))+COS(RADIANS(G953))*COS(RADIANS(E951))*COS(RADIANS(AG941))))&gt;90,0,$F$4*$F$5/E950^2*(SIN(RADIANS(G953))*SIN(RADIANS(E951))+COS(RADIANS(G953))*COS(RADIANS(E951))*COS(RADIANS(AG941))))</f>
        <v>#DIV/0!</v>
      </c>
      <c r="AH953" t="e">
        <f>IF(DEGREES(ACOS(SIN(RADIANS(G953))*SIN(RADIANS(E951))+COS(RADIANS(G953))*COS(RADIANS(E951))*COS(RADIANS(AH941))))&gt;90,0,$F$4*$F$5/E950^2*(SIN(RADIANS(G953))*SIN(RADIANS(E951))+COS(RADIANS(G953))*COS(RADIANS(E951))*COS(RADIANS(AH941))))</f>
        <v>#DIV/0!</v>
      </c>
      <c r="AI953" t="e">
        <f>IF(DEGREES(ACOS(SIN(RADIANS(G953))*SIN(RADIANS(E951))+COS(RADIANS(G953))*COS(RADIANS(E951))*COS(RADIANS(AI941))))&gt;90,0,$F$4*$F$5/E950^2*(SIN(RADIANS(G953))*SIN(RADIANS(E951))+COS(RADIANS(G953))*COS(RADIANS(E951))*COS(RADIANS(AI941))))</f>
        <v>#DIV/0!</v>
      </c>
      <c r="AJ953" t="e">
        <f>IF(DEGREES(ACOS(SIN(RADIANS(G953))*SIN(RADIANS(E951))+COS(RADIANS(G953))*COS(RADIANS(E951))*COS(RADIANS(AJ941))))&gt;90,0,$F$4*$F$5/E950^2*(SIN(RADIANS(G953))*SIN(RADIANS(E951))+COS(RADIANS(G953))*COS(RADIANS(E951))*COS(RADIANS(AJ941))))</f>
        <v>#DIV/0!</v>
      </c>
      <c r="AK953">
        <f>IF(DEGREES(ACOS(SIN(RADIANS(G953))*SIN(RADIANS(E951))+COS(RADIANS(G953))*COS(RADIANS(E951))*COS(RADIANS(AK941))))&gt;90,0,$F$4*$F$5/E950^2*(SIN(RADIANS(G953))*SIN(RADIANS(E951))+COS(RADIANS(G953))*COS(RADIANS(E951))*COS(RADIANS(AK941))))</f>
        <v>0</v>
      </c>
      <c r="AL953">
        <f>IF(DEGREES(ACOS(SIN(RADIANS(G953))*SIN(RADIANS(E951))+COS(RADIANS(G953))*COS(RADIANS(E951))*COS(RADIANS(AL941))))&gt;90,0,$F$4*$F$5/E950^2*(SIN(RADIANS(G953))*SIN(RADIANS(E951))+COS(RADIANS(G953))*COS(RADIANS(E951))*COS(RADIANS(AL941))))</f>
        <v>0</v>
      </c>
      <c r="AM953">
        <f>IF(DEGREES(ACOS(SIN(RADIANS(G953))*SIN(RADIANS(E951))+COS(RADIANS(G953))*COS(RADIANS(E951))*COS(RADIANS(AM941))))&gt;90,0,$F$4*$F$5/E950^2*(SIN(RADIANS(G953))*SIN(RADIANS(E951))+COS(RADIANS(G953))*COS(RADIANS(E951))*COS(RADIANS(AM941))))</f>
        <v>0</v>
      </c>
      <c r="AN953">
        <f>IF(DEGREES(ACOS(SIN(RADIANS(G953))*SIN(RADIANS(E951))+COS(RADIANS(G953))*COS(RADIANS(E951))*COS(RADIANS(AN941))))&gt;90,0,$F$4*$F$5/E950^2*(SIN(RADIANS(G953))*SIN(RADIANS(E951))+COS(RADIANS(G953))*COS(RADIANS(E951))*COS(RADIANS(AN941))))</f>
        <v>0</v>
      </c>
      <c r="AO953">
        <f>IF(DEGREES(ACOS(SIN(RADIANS(G953))*SIN(RADIANS(E951))+COS(RADIANS(G953))*COS(RADIANS(E951))*COS(RADIANS(AO941))))&gt;90,0,$F$4*$F$5/E950^2*(SIN(RADIANS(G953))*SIN(RADIANS(E951))+COS(RADIANS(G953))*COS(RADIANS(E951))*COS(RADIANS(AO941))))</f>
        <v>0</v>
      </c>
      <c r="AP953">
        <f>IF(DEGREES(ACOS(SIN(RADIANS(G953))*SIN(RADIANS(E951))+COS(RADIANS(G953))*COS(RADIANS(E951))*COS(RADIANS(AP941))))&gt;90,0,$F$4*$F$5/E950^2*(SIN(RADIANS(G953))*SIN(RADIANS(E951))+COS(RADIANS(G953))*COS(RADIANS(E951))*COS(RADIANS(AP941))))</f>
        <v>0</v>
      </c>
      <c r="AQ953">
        <f>IF(DEGREES(ACOS(SIN(RADIANS(G953))*SIN(RADIANS(E951))+COS(RADIANS(G953))*COS(RADIANS(E951))*COS(RADIANS(AQ941))))&gt;90,0,$F$4*$F$5/E950^2*(SIN(RADIANS(G953))*SIN(RADIANS(E951))+COS(RADIANS(G953))*COS(RADIANS(E951))*COS(RADIANS(AQ941))))</f>
        <v>0</v>
      </c>
      <c r="AR953">
        <f>IF(DEGREES(ACOS(SIN(RADIANS(G953))*SIN(RADIANS(E951))+COS(RADIANS(G953))*COS(RADIANS(E951))*COS(RADIANS(AR941))))&gt;90,0,$F$4*$F$5/E950^2*(SIN(RADIANS(G953))*SIN(RADIANS(E951))+COS(RADIANS(G953))*COS(RADIANS(E951))*COS(RADIANS(AR941))))</f>
        <v>0</v>
      </c>
    </row>
    <row r="954" spans="2:44" x14ac:dyDescent="0.5">
      <c r="G954">
        <v>-20</v>
      </c>
      <c r="I954">
        <f>IF(DEGREES(ACOS(SIN(RADIANS(G954))*SIN(RADIANS(E951))+COS(RADIANS(G954))*COS(RADIANS(E951))*COS(RADIANS(I941))))&gt;90,0,$F$4*$F$5/E950^2*(SIN(RADIANS(G954))*SIN(RADIANS(E951))+COS(RADIANS(G954))*COS(RADIANS(E951))*COS(RADIANS(I941))))</f>
        <v>0</v>
      </c>
      <c r="J954">
        <f>IF(DEGREES(ACOS(SIN(RADIANS(G954))*SIN(RADIANS(E951))+COS(RADIANS(G954))*COS(RADIANS(E951))*COS(RADIANS(J941))))&gt;90,0,$F$4*$F$5/E950^2*(SIN(RADIANS(G954))*SIN(RADIANS(E951))+COS(RADIANS(G954))*COS(RADIANS(E951))*COS(RADIANS(J941))))</f>
        <v>0</v>
      </c>
      <c r="K954">
        <f>IF(DEGREES(ACOS(SIN(RADIANS(G954))*SIN(RADIANS(E951))+COS(RADIANS(G954))*COS(RADIANS(E951))*COS(RADIANS(K941))))&gt;90,0,$F$4*$F$5/E950^2*(SIN(RADIANS(G954))*SIN(RADIANS(E951))+COS(RADIANS(G954))*COS(RADIANS(E951))*COS(RADIANS(K941))))</f>
        <v>0</v>
      </c>
      <c r="L954">
        <f>IF(DEGREES(ACOS(SIN(RADIANS(G954))*SIN(RADIANS(E951))+COS(RADIANS(G954))*COS(RADIANS(E951))*COS(RADIANS(L941))))&gt;90,0,$F$4*$F$5/E950^2*(SIN(RADIANS(G954))*SIN(RADIANS(E951))+COS(RADIANS(G954))*COS(RADIANS(E951))*COS(RADIANS(L941))))</f>
        <v>0</v>
      </c>
      <c r="M954">
        <f>IF(DEGREES(ACOS(SIN(RADIANS(G954))*SIN(RADIANS(E951))+COS(RADIANS(G954))*COS(RADIANS(E951))*COS(RADIANS(M941))))&gt;90,0,$F$4*$F$5/E950^2*(SIN(RADIANS(G954))*SIN(RADIANS(E951))+COS(RADIANS(G954))*COS(RADIANS(E951))*COS(RADIANS(M941))))</f>
        <v>0</v>
      </c>
      <c r="N954">
        <f>IF(DEGREES(ACOS(SIN(RADIANS(G954))*SIN(RADIANS(E951))+COS(RADIANS(G954))*COS(RADIANS(E951))*COS(RADIANS(N941))))&gt;90,0,$F$4*$F$5/E950^2*(SIN(RADIANS(G954))*SIN(RADIANS(E951))+COS(RADIANS(G954))*COS(RADIANS(E951))*COS(RADIANS(N941))))</f>
        <v>0</v>
      </c>
      <c r="O954">
        <f>IF(DEGREES(ACOS(SIN(RADIANS(G954))*SIN(RADIANS(E951))+COS(RADIANS(G954))*COS(RADIANS(E951))*COS(RADIANS(O941))))&gt;90,0,$F$4*$F$5/E950^2*(SIN(RADIANS(G954))*SIN(RADIANS(E951))+COS(RADIANS(G954))*COS(RADIANS(E951))*COS(RADIANS(O941))))</f>
        <v>0</v>
      </c>
      <c r="P954">
        <f>IF(DEGREES(ACOS(SIN(RADIANS(G954))*SIN(RADIANS(E951))+COS(RADIANS(G954))*COS(RADIANS(E951))*COS(RADIANS(P941))))&gt;90,0,$F$4*$F$5/E950^2*(SIN(RADIANS(G954))*SIN(RADIANS(E951))+COS(RADIANS(G954))*COS(RADIANS(E951))*COS(RADIANS(P941))))</f>
        <v>0</v>
      </c>
      <c r="Q954">
        <f>IF(DEGREES(ACOS(SIN(RADIANS(G954))*SIN(RADIANS(E951))+COS(RADIANS(G954))*COS(RADIANS(E951))*COS(RADIANS(Q941))))&gt;90,0,$F$4*$F$5/E950^2*(SIN(RADIANS(G954))*SIN(RADIANS(E951))+COS(RADIANS(G954))*COS(RADIANS(E951))*COS(RADIANS(Q941))))</f>
        <v>0</v>
      </c>
      <c r="R954" t="e">
        <f>IF(DEGREES(ACOS(SIN(RADIANS(G954))*SIN(RADIANS(E951))+COS(RADIANS(G954))*COS(RADIANS(E951))*COS(RADIANS(R941))))&gt;90,0,$F$4*$F$5/E950^2*(SIN(RADIANS(G954))*SIN(RADIANS(E951))+COS(RADIANS(G954))*COS(RADIANS(E951))*COS(RADIANS(R941))))</f>
        <v>#DIV/0!</v>
      </c>
      <c r="S954" t="e">
        <f>IF(DEGREES(ACOS(SIN(RADIANS(G954))*SIN(RADIANS(E951))+COS(RADIANS(G954))*COS(RADIANS(E951))*COS(RADIANS(S941))))&gt;90,0,$F$4*$F$5/E950^2*(SIN(RADIANS(G954))*SIN(RADIANS(E951))+COS(RADIANS(G954))*COS(RADIANS(E951))*COS(RADIANS(S941))))</f>
        <v>#DIV/0!</v>
      </c>
      <c r="T954" t="e">
        <f>IF(DEGREES(ACOS(SIN(RADIANS(G954))*SIN(RADIANS(E951))+COS(RADIANS(G954))*COS(RADIANS(E951))*COS(RADIANS(T941))))&gt;90,0,$F$4*$F$5/E950^2*(SIN(RADIANS(G954))*SIN(RADIANS(E951))+COS(RADIANS(G954))*COS(RADIANS(E951))*COS(RADIANS(T941))))</f>
        <v>#DIV/0!</v>
      </c>
      <c r="U954" t="e">
        <f>IF(DEGREES(ACOS(SIN(RADIANS(G954))*SIN(RADIANS(E951))+COS(RADIANS(G954))*COS(RADIANS(E951))*COS(RADIANS(U941))))&gt;90,0,$F$4*$F$5/E950^2*(SIN(RADIANS(G954))*SIN(RADIANS(E951))+COS(RADIANS(G954))*COS(RADIANS(E951))*COS(RADIANS(U941))))</f>
        <v>#DIV/0!</v>
      </c>
      <c r="V954" t="e">
        <f>IF(DEGREES(ACOS(SIN(RADIANS(G954))*SIN(RADIANS(E951))+COS(RADIANS(G954))*COS(RADIANS(E951))*COS(RADIANS(V941))))&gt;90,0,$F$4*$F$5/E950^2*(SIN(RADIANS(G954))*SIN(RADIANS(E951))+COS(RADIANS(G954))*COS(RADIANS(E951))*COS(RADIANS(V941))))</f>
        <v>#DIV/0!</v>
      </c>
      <c r="W954" t="e">
        <f>IF(DEGREES(ACOS(SIN(RADIANS(G954))*SIN(RADIANS(E951))+COS(RADIANS(G954))*COS(RADIANS(E951))*COS(RADIANS(W941))))&gt;90,0,$F$4*$F$5/E950^2*(SIN(RADIANS(G954))*SIN(RADIANS(E951))+COS(RADIANS(G954))*COS(RADIANS(E951))*COS(RADIANS(W941))))</f>
        <v>#DIV/0!</v>
      </c>
      <c r="X954" t="e">
        <f>IF(DEGREES(ACOS(SIN(RADIANS(G954))*SIN(RADIANS(E951))+COS(RADIANS(G954))*COS(RADIANS(E951))*COS(RADIANS(X941))))&gt;90,0,$F$4*$F$5/E950^2*(SIN(RADIANS(G954))*SIN(RADIANS(E951))+COS(RADIANS(G954))*COS(RADIANS(E951))*COS(RADIANS(X941))))</f>
        <v>#DIV/0!</v>
      </c>
      <c r="Y954" t="e">
        <f>IF(DEGREES(ACOS(SIN(RADIANS(G954))*SIN(RADIANS(E951))+COS(RADIANS(G954))*COS(RADIANS(E951))*COS(RADIANS(Y941))))&gt;90,0,$F$4*$F$5/E950^2*(SIN(RADIANS(G954))*SIN(RADIANS(E951))+COS(RADIANS(G954))*COS(RADIANS(E951))*COS(RADIANS(Y941))))</f>
        <v>#DIV/0!</v>
      </c>
      <c r="Z954" t="e">
        <f>IF(DEGREES(ACOS(SIN(RADIANS(G954))*SIN(RADIANS(E951))+COS(RADIANS(G954))*COS(RADIANS(E951))*COS(RADIANS(Z941))))&gt;90,0,$F$4*$F$5/E950^2*(SIN(RADIANS(G954))*SIN(RADIANS(E951))+COS(RADIANS(G954))*COS(RADIANS(E951))*COS(RADIANS(Z941))))</f>
        <v>#DIV/0!</v>
      </c>
      <c r="AA954" t="e">
        <f>IF(DEGREES(ACOS(SIN(RADIANS(G954))*SIN(RADIANS(E951))+COS(RADIANS(G954))*COS(RADIANS(E951))*COS(RADIANS(AA941))))&gt;90,0,$F$4*$F$5/E950^2*(SIN(RADIANS(G954))*SIN(RADIANS(E951))+COS(RADIANS(G954))*COS(RADIANS(E951))*COS(RADIANS(AA941))))</f>
        <v>#DIV/0!</v>
      </c>
      <c r="AB954" t="e">
        <f>IF(DEGREES(ACOS(SIN(RADIANS(G954))*SIN(RADIANS(E951))+COS(RADIANS(G954))*COS(RADIANS(E951))*COS(RADIANS(AB941))))&gt;90,0,$F$4*$F$5/E950^2*(SIN(RADIANS(G954))*SIN(RADIANS(E951))+COS(RADIANS(G954))*COS(RADIANS(E951))*COS(RADIANS(AB941))))</f>
        <v>#DIV/0!</v>
      </c>
      <c r="AC954" t="e">
        <f>IF(DEGREES(ACOS(SIN(RADIANS(G954))*SIN(RADIANS(E951))+COS(RADIANS(G954))*COS(RADIANS(E951))*COS(RADIANS(AC941))))&gt;90,0,$F$4*$F$5/E950^2*(SIN(RADIANS(G954))*SIN(RADIANS(E951))+COS(RADIANS(G954))*COS(RADIANS(E951))*COS(RADIANS(AC941))))</f>
        <v>#DIV/0!</v>
      </c>
      <c r="AD954" t="e">
        <f>IF(DEGREES(ACOS(SIN(RADIANS(G954))*SIN(RADIANS(E951))+COS(RADIANS(G954))*COS(RADIANS(E951))*COS(RADIANS(AD941))))&gt;90,0,$F$4*$F$5/E950^2*(SIN(RADIANS(G954))*SIN(RADIANS(E951))+COS(RADIANS(G954))*COS(RADIANS(E951))*COS(RADIANS(AD941))))</f>
        <v>#DIV/0!</v>
      </c>
      <c r="AE954" t="e">
        <f>IF(DEGREES(ACOS(SIN(RADIANS(G954))*SIN(RADIANS(E951))+COS(RADIANS(G954))*COS(RADIANS(E951))*COS(RADIANS(AE941))))&gt;90,0,$F$4*$F$5/E950^2*(SIN(RADIANS(G954))*SIN(RADIANS(E951))+COS(RADIANS(G954))*COS(RADIANS(E951))*COS(RADIANS(AE941))))</f>
        <v>#DIV/0!</v>
      </c>
      <c r="AF954" t="e">
        <f>IF(DEGREES(ACOS(SIN(RADIANS(G954))*SIN(RADIANS(E951))+COS(RADIANS(G954))*COS(RADIANS(E951))*COS(RADIANS(AF941))))&gt;90,0,$F$4*$F$5/E950^2*(SIN(RADIANS(G954))*SIN(RADIANS(E951))+COS(RADIANS(G954))*COS(RADIANS(E951))*COS(RADIANS(AF941))))</f>
        <v>#DIV/0!</v>
      </c>
      <c r="AG954" t="e">
        <f>IF(DEGREES(ACOS(SIN(RADIANS(G954))*SIN(RADIANS(E951))+COS(RADIANS(G954))*COS(RADIANS(E951))*COS(RADIANS(AG941))))&gt;90,0,$F$4*$F$5/E950^2*(SIN(RADIANS(G954))*SIN(RADIANS(E951))+COS(RADIANS(G954))*COS(RADIANS(E951))*COS(RADIANS(AG941))))</f>
        <v>#DIV/0!</v>
      </c>
      <c r="AH954" t="e">
        <f>IF(DEGREES(ACOS(SIN(RADIANS(G954))*SIN(RADIANS(E951))+COS(RADIANS(G954))*COS(RADIANS(E951))*COS(RADIANS(AH941))))&gt;90,0,$F$4*$F$5/E950^2*(SIN(RADIANS(G954))*SIN(RADIANS(E951))+COS(RADIANS(G954))*COS(RADIANS(E951))*COS(RADIANS(AH941))))</f>
        <v>#DIV/0!</v>
      </c>
      <c r="AI954" t="e">
        <f>IF(DEGREES(ACOS(SIN(RADIANS(G954))*SIN(RADIANS(E951))+COS(RADIANS(G954))*COS(RADIANS(E951))*COS(RADIANS(AI941))))&gt;90,0,$F$4*$F$5/E950^2*(SIN(RADIANS(G954))*SIN(RADIANS(E951))+COS(RADIANS(G954))*COS(RADIANS(E951))*COS(RADIANS(AI941))))</f>
        <v>#DIV/0!</v>
      </c>
      <c r="AJ954" t="e">
        <f>IF(DEGREES(ACOS(SIN(RADIANS(G954))*SIN(RADIANS(E951))+COS(RADIANS(G954))*COS(RADIANS(E951))*COS(RADIANS(AJ941))))&gt;90,0,$F$4*$F$5/E950^2*(SIN(RADIANS(G954))*SIN(RADIANS(E951))+COS(RADIANS(G954))*COS(RADIANS(E951))*COS(RADIANS(AJ941))))</f>
        <v>#DIV/0!</v>
      </c>
      <c r="AK954">
        <f>IF(DEGREES(ACOS(SIN(RADIANS(G954))*SIN(RADIANS(E951))+COS(RADIANS(G954))*COS(RADIANS(E951))*COS(RADIANS(AK941))))&gt;90,0,$F$4*$F$5/E950^2*(SIN(RADIANS(G954))*SIN(RADIANS(E951))+COS(RADIANS(G954))*COS(RADIANS(E951))*COS(RADIANS(AK941))))</f>
        <v>0</v>
      </c>
      <c r="AL954">
        <f>IF(DEGREES(ACOS(SIN(RADIANS(G954))*SIN(RADIANS(E951))+COS(RADIANS(G954))*COS(RADIANS(E951))*COS(RADIANS(AL941))))&gt;90,0,$F$4*$F$5/E950^2*(SIN(RADIANS(G954))*SIN(RADIANS(E951))+COS(RADIANS(G954))*COS(RADIANS(E951))*COS(RADIANS(AL941))))</f>
        <v>0</v>
      </c>
      <c r="AM954">
        <f>IF(DEGREES(ACOS(SIN(RADIANS(G954))*SIN(RADIANS(E951))+COS(RADIANS(G954))*COS(RADIANS(E951))*COS(RADIANS(AM941))))&gt;90,0,$F$4*$F$5/E950^2*(SIN(RADIANS(G954))*SIN(RADIANS(E951))+COS(RADIANS(G954))*COS(RADIANS(E951))*COS(RADIANS(AM941))))</f>
        <v>0</v>
      </c>
      <c r="AN954">
        <f>IF(DEGREES(ACOS(SIN(RADIANS(G954))*SIN(RADIANS(E951))+COS(RADIANS(G954))*COS(RADIANS(E951))*COS(RADIANS(AN941))))&gt;90,0,$F$4*$F$5/E950^2*(SIN(RADIANS(G954))*SIN(RADIANS(E951))+COS(RADIANS(G954))*COS(RADIANS(E951))*COS(RADIANS(AN941))))</f>
        <v>0</v>
      </c>
      <c r="AO954">
        <f>IF(DEGREES(ACOS(SIN(RADIANS(G954))*SIN(RADIANS(E951))+COS(RADIANS(G954))*COS(RADIANS(E951))*COS(RADIANS(AO941))))&gt;90,0,$F$4*$F$5/E950^2*(SIN(RADIANS(G954))*SIN(RADIANS(E951))+COS(RADIANS(G954))*COS(RADIANS(E951))*COS(RADIANS(AO941))))</f>
        <v>0</v>
      </c>
      <c r="AP954">
        <f>IF(DEGREES(ACOS(SIN(RADIANS(G954))*SIN(RADIANS(E951))+COS(RADIANS(G954))*COS(RADIANS(E951))*COS(RADIANS(AP941))))&gt;90,0,$F$4*$F$5/E950^2*(SIN(RADIANS(G954))*SIN(RADIANS(E951))+COS(RADIANS(G954))*COS(RADIANS(E951))*COS(RADIANS(AP941))))</f>
        <v>0</v>
      </c>
      <c r="AQ954">
        <f>IF(DEGREES(ACOS(SIN(RADIANS(G954))*SIN(RADIANS(E951))+COS(RADIANS(G954))*COS(RADIANS(E951))*COS(RADIANS(AQ941))))&gt;90,0,$F$4*$F$5/E950^2*(SIN(RADIANS(G954))*SIN(RADIANS(E951))+COS(RADIANS(G954))*COS(RADIANS(E951))*COS(RADIANS(AQ941))))</f>
        <v>0</v>
      </c>
      <c r="AR954">
        <f>IF(DEGREES(ACOS(SIN(RADIANS(G954))*SIN(RADIANS(E951))+COS(RADIANS(G954))*COS(RADIANS(E951))*COS(RADIANS(AR941))))&gt;90,0,$F$4*$F$5/E950^2*(SIN(RADIANS(G954))*SIN(RADIANS(E951))+COS(RADIANS(G954))*COS(RADIANS(E951))*COS(RADIANS(AR941))))</f>
        <v>0</v>
      </c>
    </row>
    <row r="955" spans="2:44" x14ac:dyDescent="0.5">
      <c r="G955">
        <v>-30</v>
      </c>
      <c r="I955">
        <f>IF(DEGREES(ACOS(SIN(RADIANS(G955))*SIN(RADIANS(E951))+COS(RADIANS(G955))*COS(RADIANS(E951))*COS(RADIANS(I941))))&gt;90,0,$F$4*$F$5/E950^2*(SIN(RADIANS(G955))*SIN(RADIANS(E951))+COS(RADIANS(G955))*COS(RADIANS(E951))*COS(RADIANS(I941))))</f>
        <v>0</v>
      </c>
      <c r="J955">
        <f>IF(DEGREES(ACOS(SIN(RADIANS(G955))*SIN(RADIANS(E951))+COS(RADIANS(G955))*COS(RADIANS(E951))*COS(RADIANS(J941))))&gt;90,0,$F$4*$F$5/E950^2*(SIN(RADIANS(G955))*SIN(RADIANS(E951))+COS(RADIANS(G955))*COS(RADIANS(E951))*COS(RADIANS(J941))))</f>
        <v>0</v>
      </c>
      <c r="K955">
        <f>IF(DEGREES(ACOS(SIN(RADIANS(G955))*SIN(RADIANS(E951))+COS(RADIANS(G955))*COS(RADIANS(E951))*COS(RADIANS(K941))))&gt;90,0,$F$4*$F$5/E950^2*(SIN(RADIANS(G955))*SIN(RADIANS(E951))+COS(RADIANS(G955))*COS(RADIANS(E951))*COS(RADIANS(K941))))</f>
        <v>0</v>
      </c>
      <c r="L955">
        <f>IF(DEGREES(ACOS(SIN(RADIANS(G955))*SIN(RADIANS(E951))+COS(RADIANS(G955))*COS(RADIANS(E951))*COS(RADIANS(L941))))&gt;90,0,$F$4*$F$5/E950^2*(SIN(RADIANS(G955))*SIN(RADIANS(E951))+COS(RADIANS(G955))*COS(RADIANS(E951))*COS(RADIANS(L941))))</f>
        <v>0</v>
      </c>
      <c r="M955">
        <f>IF(DEGREES(ACOS(SIN(RADIANS(G955))*SIN(RADIANS(E951))+COS(RADIANS(G955))*COS(RADIANS(E951))*COS(RADIANS(M941))))&gt;90,0,$F$4*$F$5/E950^2*(SIN(RADIANS(G955))*SIN(RADIANS(E951))+COS(RADIANS(G955))*COS(RADIANS(E951))*COS(RADIANS(M941))))</f>
        <v>0</v>
      </c>
      <c r="N955">
        <f>IF(DEGREES(ACOS(SIN(RADIANS(G955))*SIN(RADIANS(E951))+COS(RADIANS(G955))*COS(RADIANS(E951))*COS(RADIANS(N941))))&gt;90,0,$F$4*$F$5/E950^2*(SIN(RADIANS(G955))*SIN(RADIANS(E951))+COS(RADIANS(G955))*COS(RADIANS(E951))*COS(RADIANS(N941))))</f>
        <v>0</v>
      </c>
      <c r="O955">
        <f>IF(DEGREES(ACOS(SIN(RADIANS(G955))*SIN(RADIANS(E951))+COS(RADIANS(G955))*COS(RADIANS(E951))*COS(RADIANS(O941))))&gt;90,0,$F$4*$F$5/E950^2*(SIN(RADIANS(G955))*SIN(RADIANS(E951))+COS(RADIANS(G955))*COS(RADIANS(E951))*COS(RADIANS(O941))))</f>
        <v>0</v>
      </c>
      <c r="P955">
        <f>IF(DEGREES(ACOS(SIN(RADIANS(G955))*SIN(RADIANS(E951))+COS(RADIANS(G955))*COS(RADIANS(E951))*COS(RADIANS(P941))))&gt;90,0,$F$4*$F$5/E950^2*(SIN(RADIANS(G955))*SIN(RADIANS(E951))+COS(RADIANS(G955))*COS(RADIANS(E951))*COS(RADIANS(P941))))</f>
        <v>0</v>
      </c>
      <c r="Q955">
        <f>IF(DEGREES(ACOS(SIN(RADIANS(G955))*SIN(RADIANS(E951))+COS(RADIANS(G955))*COS(RADIANS(E951))*COS(RADIANS(Q941))))&gt;90,0,$F$4*$F$5/E950^2*(SIN(RADIANS(G955))*SIN(RADIANS(E951))+COS(RADIANS(G955))*COS(RADIANS(E951))*COS(RADIANS(Q941))))</f>
        <v>0</v>
      </c>
      <c r="R955" t="e">
        <f>IF(DEGREES(ACOS(SIN(RADIANS(G955))*SIN(RADIANS(E951))+COS(RADIANS(G955))*COS(RADIANS(E951))*COS(RADIANS(R941))))&gt;90,0,$F$4*$F$5/E950^2*(SIN(RADIANS(G955))*SIN(RADIANS(E951))+COS(RADIANS(G955))*COS(RADIANS(E951))*COS(RADIANS(R941))))</f>
        <v>#DIV/0!</v>
      </c>
      <c r="S955" t="e">
        <f>IF(DEGREES(ACOS(SIN(RADIANS(G955))*SIN(RADIANS(E951))+COS(RADIANS(G955))*COS(RADIANS(E951))*COS(RADIANS(S941))))&gt;90,0,$F$4*$F$5/E950^2*(SIN(RADIANS(G955))*SIN(RADIANS(E951))+COS(RADIANS(G955))*COS(RADIANS(E951))*COS(RADIANS(S941))))</f>
        <v>#DIV/0!</v>
      </c>
      <c r="T955" t="e">
        <f>IF(DEGREES(ACOS(SIN(RADIANS(G955))*SIN(RADIANS(E951))+COS(RADIANS(G955))*COS(RADIANS(E951))*COS(RADIANS(T941))))&gt;90,0,$F$4*$F$5/E950^2*(SIN(RADIANS(G955))*SIN(RADIANS(E951))+COS(RADIANS(G955))*COS(RADIANS(E951))*COS(RADIANS(T941))))</f>
        <v>#DIV/0!</v>
      </c>
      <c r="U955" t="e">
        <f>IF(DEGREES(ACOS(SIN(RADIANS(G955))*SIN(RADIANS(E951))+COS(RADIANS(G955))*COS(RADIANS(E951))*COS(RADIANS(U941))))&gt;90,0,$F$4*$F$5/E950^2*(SIN(RADIANS(G955))*SIN(RADIANS(E951))+COS(RADIANS(G955))*COS(RADIANS(E951))*COS(RADIANS(U941))))</f>
        <v>#DIV/0!</v>
      </c>
      <c r="V955" t="e">
        <f>IF(DEGREES(ACOS(SIN(RADIANS(G955))*SIN(RADIANS(E951))+COS(RADIANS(G955))*COS(RADIANS(E951))*COS(RADIANS(V941))))&gt;90,0,$F$4*$F$5/E950^2*(SIN(RADIANS(G955))*SIN(RADIANS(E951))+COS(RADIANS(G955))*COS(RADIANS(E951))*COS(RADIANS(V941))))</f>
        <v>#DIV/0!</v>
      </c>
      <c r="W955" t="e">
        <f>IF(DEGREES(ACOS(SIN(RADIANS(G955))*SIN(RADIANS(E951))+COS(RADIANS(G955))*COS(RADIANS(E951))*COS(RADIANS(W941))))&gt;90,0,$F$4*$F$5/E950^2*(SIN(RADIANS(G955))*SIN(RADIANS(E951))+COS(RADIANS(G955))*COS(RADIANS(E951))*COS(RADIANS(W941))))</f>
        <v>#DIV/0!</v>
      </c>
      <c r="X955" t="e">
        <f>IF(DEGREES(ACOS(SIN(RADIANS(G955))*SIN(RADIANS(E951))+COS(RADIANS(G955))*COS(RADIANS(E951))*COS(RADIANS(X941))))&gt;90,0,$F$4*$F$5/E950^2*(SIN(RADIANS(G955))*SIN(RADIANS(E951))+COS(RADIANS(G955))*COS(RADIANS(E951))*COS(RADIANS(X941))))</f>
        <v>#DIV/0!</v>
      </c>
      <c r="Y955" t="e">
        <f>IF(DEGREES(ACOS(SIN(RADIANS(G955))*SIN(RADIANS(E951))+COS(RADIANS(G955))*COS(RADIANS(E951))*COS(RADIANS(Y941))))&gt;90,0,$F$4*$F$5/E950^2*(SIN(RADIANS(G955))*SIN(RADIANS(E951))+COS(RADIANS(G955))*COS(RADIANS(E951))*COS(RADIANS(Y941))))</f>
        <v>#DIV/0!</v>
      </c>
      <c r="Z955" t="e">
        <f>IF(DEGREES(ACOS(SIN(RADIANS(G955))*SIN(RADIANS(E951))+COS(RADIANS(G955))*COS(RADIANS(E951))*COS(RADIANS(Z941))))&gt;90,0,$F$4*$F$5/E950^2*(SIN(RADIANS(G955))*SIN(RADIANS(E951))+COS(RADIANS(G955))*COS(RADIANS(E951))*COS(RADIANS(Z941))))</f>
        <v>#DIV/0!</v>
      </c>
      <c r="AA955" t="e">
        <f>IF(DEGREES(ACOS(SIN(RADIANS(G955))*SIN(RADIANS(E951))+COS(RADIANS(G955))*COS(RADIANS(E951))*COS(RADIANS(AA941))))&gt;90,0,$F$4*$F$5/E950^2*(SIN(RADIANS(G955))*SIN(RADIANS(E951))+COS(RADIANS(G955))*COS(RADIANS(E951))*COS(RADIANS(AA941))))</f>
        <v>#DIV/0!</v>
      </c>
      <c r="AB955" t="e">
        <f>IF(DEGREES(ACOS(SIN(RADIANS(G955))*SIN(RADIANS(E951))+COS(RADIANS(G955))*COS(RADIANS(E951))*COS(RADIANS(AB941))))&gt;90,0,$F$4*$F$5/E950^2*(SIN(RADIANS(G955))*SIN(RADIANS(E951))+COS(RADIANS(G955))*COS(RADIANS(E951))*COS(RADIANS(AB941))))</f>
        <v>#DIV/0!</v>
      </c>
      <c r="AC955" t="e">
        <f>IF(DEGREES(ACOS(SIN(RADIANS(G955))*SIN(RADIANS(E951))+COS(RADIANS(G955))*COS(RADIANS(E951))*COS(RADIANS(AC941))))&gt;90,0,$F$4*$F$5/E950^2*(SIN(RADIANS(G955))*SIN(RADIANS(E951))+COS(RADIANS(G955))*COS(RADIANS(E951))*COS(RADIANS(AC941))))</f>
        <v>#DIV/0!</v>
      </c>
      <c r="AD955" t="e">
        <f>IF(DEGREES(ACOS(SIN(RADIANS(G955))*SIN(RADIANS(E951))+COS(RADIANS(G955))*COS(RADIANS(E951))*COS(RADIANS(AD941))))&gt;90,0,$F$4*$F$5/E950^2*(SIN(RADIANS(G955))*SIN(RADIANS(E951))+COS(RADIANS(G955))*COS(RADIANS(E951))*COS(RADIANS(AD941))))</f>
        <v>#DIV/0!</v>
      </c>
      <c r="AE955" t="e">
        <f>IF(DEGREES(ACOS(SIN(RADIANS(G955))*SIN(RADIANS(E951))+COS(RADIANS(G955))*COS(RADIANS(E951))*COS(RADIANS(AE941))))&gt;90,0,$F$4*$F$5/E950^2*(SIN(RADIANS(G955))*SIN(RADIANS(E951))+COS(RADIANS(G955))*COS(RADIANS(E951))*COS(RADIANS(AE941))))</f>
        <v>#DIV/0!</v>
      </c>
      <c r="AF955" t="e">
        <f>IF(DEGREES(ACOS(SIN(RADIANS(G955))*SIN(RADIANS(E951))+COS(RADIANS(G955))*COS(RADIANS(E951))*COS(RADIANS(AF941))))&gt;90,0,$F$4*$F$5/E950^2*(SIN(RADIANS(G955))*SIN(RADIANS(E951))+COS(RADIANS(G955))*COS(RADIANS(E951))*COS(RADIANS(AF941))))</f>
        <v>#DIV/0!</v>
      </c>
      <c r="AG955" t="e">
        <f>IF(DEGREES(ACOS(SIN(RADIANS(G955))*SIN(RADIANS(E951))+COS(RADIANS(G955))*COS(RADIANS(E951))*COS(RADIANS(AG941))))&gt;90,0,$F$4*$F$5/E950^2*(SIN(RADIANS(G955))*SIN(RADIANS(E951))+COS(RADIANS(G955))*COS(RADIANS(E951))*COS(RADIANS(AG941))))</f>
        <v>#DIV/0!</v>
      </c>
      <c r="AH955" t="e">
        <f>IF(DEGREES(ACOS(SIN(RADIANS(G955))*SIN(RADIANS(E951))+COS(RADIANS(G955))*COS(RADIANS(E951))*COS(RADIANS(AH941))))&gt;90,0,$F$4*$F$5/E950^2*(SIN(RADIANS(G955))*SIN(RADIANS(E951))+COS(RADIANS(G955))*COS(RADIANS(E951))*COS(RADIANS(AH941))))</f>
        <v>#DIV/0!</v>
      </c>
      <c r="AI955" t="e">
        <f>IF(DEGREES(ACOS(SIN(RADIANS(G955))*SIN(RADIANS(E951))+COS(RADIANS(G955))*COS(RADIANS(E951))*COS(RADIANS(AI941))))&gt;90,0,$F$4*$F$5/E950^2*(SIN(RADIANS(G955))*SIN(RADIANS(E951))+COS(RADIANS(G955))*COS(RADIANS(E951))*COS(RADIANS(AI941))))</f>
        <v>#DIV/0!</v>
      </c>
      <c r="AJ955" t="e">
        <f>IF(DEGREES(ACOS(SIN(RADIANS(G955))*SIN(RADIANS(E951))+COS(RADIANS(G955))*COS(RADIANS(E951))*COS(RADIANS(AJ941))))&gt;90,0,$F$4*$F$5/E950^2*(SIN(RADIANS(G955))*SIN(RADIANS(E951))+COS(RADIANS(G955))*COS(RADIANS(E951))*COS(RADIANS(AJ941))))</f>
        <v>#DIV/0!</v>
      </c>
      <c r="AK955">
        <f>IF(DEGREES(ACOS(SIN(RADIANS(G955))*SIN(RADIANS(E951))+COS(RADIANS(G955))*COS(RADIANS(E951))*COS(RADIANS(AK941))))&gt;90,0,$F$4*$F$5/E950^2*(SIN(RADIANS(G955))*SIN(RADIANS(E951))+COS(RADIANS(G955))*COS(RADIANS(E951))*COS(RADIANS(AK941))))</f>
        <v>0</v>
      </c>
      <c r="AL955">
        <f>IF(DEGREES(ACOS(SIN(RADIANS(G955))*SIN(RADIANS(E951))+COS(RADIANS(G955))*COS(RADIANS(E951))*COS(RADIANS(AL941))))&gt;90,0,$F$4*$F$5/E950^2*(SIN(RADIANS(G955))*SIN(RADIANS(E951))+COS(RADIANS(G955))*COS(RADIANS(E951))*COS(RADIANS(AL941))))</f>
        <v>0</v>
      </c>
      <c r="AM955">
        <f>IF(DEGREES(ACOS(SIN(RADIANS(G955))*SIN(RADIANS(E951))+COS(RADIANS(G955))*COS(RADIANS(E951))*COS(RADIANS(AM941))))&gt;90,0,$F$4*$F$5/E950^2*(SIN(RADIANS(G955))*SIN(RADIANS(E951))+COS(RADIANS(G955))*COS(RADIANS(E951))*COS(RADIANS(AM941))))</f>
        <v>0</v>
      </c>
      <c r="AN955">
        <f>IF(DEGREES(ACOS(SIN(RADIANS(G955))*SIN(RADIANS(E951))+COS(RADIANS(G955))*COS(RADIANS(E951))*COS(RADIANS(AN941))))&gt;90,0,$F$4*$F$5/E950^2*(SIN(RADIANS(G955))*SIN(RADIANS(E951))+COS(RADIANS(G955))*COS(RADIANS(E951))*COS(RADIANS(AN941))))</f>
        <v>0</v>
      </c>
      <c r="AO955">
        <f>IF(DEGREES(ACOS(SIN(RADIANS(G955))*SIN(RADIANS(E951))+COS(RADIANS(G955))*COS(RADIANS(E951))*COS(RADIANS(AO941))))&gt;90,0,$F$4*$F$5/E950^2*(SIN(RADIANS(G955))*SIN(RADIANS(E951))+COS(RADIANS(G955))*COS(RADIANS(E951))*COS(RADIANS(AO941))))</f>
        <v>0</v>
      </c>
      <c r="AP955">
        <f>IF(DEGREES(ACOS(SIN(RADIANS(G955))*SIN(RADIANS(E951))+COS(RADIANS(G955))*COS(RADIANS(E951))*COS(RADIANS(AP941))))&gt;90,0,$F$4*$F$5/E950^2*(SIN(RADIANS(G955))*SIN(RADIANS(E951))+COS(RADIANS(G955))*COS(RADIANS(E951))*COS(RADIANS(AP941))))</f>
        <v>0</v>
      </c>
      <c r="AQ955">
        <f>IF(DEGREES(ACOS(SIN(RADIANS(G955))*SIN(RADIANS(E951))+COS(RADIANS(G955))*COS(RADIANS(E951))*COS(RADIANS(AQ941))))&gt;90,0,$F$4*$F$5/E950^2*(SIN(RADIANS(G955))*SIN(RADIANS(E951))+COS(RADIANS(G955))*COS(RADIANS(E951))*COS(RADIANS(AQ941))))</f>
        <v>0</v>
      </c>
      <c r="AR955">
        <f>IF(DEGREES(ACOS(SIN(RADIANS(G955))*SIN(RADIANS(E951))+COS(RADIANS(G955))*COS(RADIANS(E951))*COS(RADIANS(AR941))))&gt;90,0,$F$4*$F$5/E950^2*(SIN(RADIANS(G955))*SIN(RADIANS(E951))+COS(RADIANS(G955))*COS(RADIANS(E951))*COS(RADIANS(AR941))))</f>
        <v>0</v>
      </c>
    </row>
    <row r="956" spans="2:44" x14ac:dyDescent="0.5">
      <c r="G956">
        <v>-40</v>
      </c>
      <c r="I956">
        <f>IF(DEGREES(ACOS(SIN(RADIANS(G956))*SIN(RADIANS(E951))+COS(RADIANS(G956))*COS(RADIANS(E951))*COS(RADIANS(I941))))&gt;90,0,$F$4*$F$5/E950^2*(SIN(RADIANS(G956))*SIN(RADIANS(E951))+COS(RADIANS(G956))*COS(RADIANS(E951))*COS(RADIANS(I941))))</f>
        <v>0</v>
      </c>
      <c r="J956">
        <f>IF(DEGREES(ACOS(SIN(RADIANS(G956))*SIN(RADIANS(E951))+COS(RADIANS(G956))*COS(RADIANS(E951))*COS(RADIANS(J941))))&gt;90,0,$F$4*$F$5/E950^2*(SIN(RADIANS(G956))*SIN(RADIANS(E951))+COS(RADIANS(G956))*COS(RADIANS(E951))*COS(RADIANS(J941))))</f>
        <v>0</v>
      </c>
      <c r="K956">
        <f>IF(DEGREES(ACOS(SIN(RADIANS(G956))*SIN(RADIANS(E951))+COS(RADIANS(G956))*COS(RADIANS(E951))*COS(RADIANS(K941))))&gt;90,0,$F$4*$F$5/E950^2*(SIN(RADIANS(G956))*SIN(RADIANS(E951))+COS(RADIANS(G956))*COS(RADIANS(E951))*COS(RADIANS(K941))))</f>
        <v>0</v>
      </c>
      <c r="L956">
        <f>IF(DEGREES(ACOS(SIN(RADIANS(G956))*SIN(RADIANS(E951))+COS(RADIANS(G956))*COS(RADIANS(E951))*COS(RADIANS(L941))))&gt;90,0,$F$4*$F$5/E950^2*(SIN(RADIANS(G956))*SIN(RADIANS(E951))+COS(RADIANS(G956))*COS(RADIANS(E951))*COS(RADIANS(L941))))</f>
        <v>0</v>
      </c>
      <c r="M956">
        <f>IF(DEGREES(ACOS(SIN(RADIANS(G956))*SIN(RADIANS(E951))+COS(RADIANS(G956))*COS(RADIANS(E951))*COS(RADIANS(M941))))&gt;90,0,$F$4*$F$5/E950^2*(SIN(RADIANS(G956))*SIN(RADIANS(E951))+COS(RADIANS(G956))*COS(RADIANS(E951))*COS(RADIANS(M941))))</f>
        <v>0</v>
      </c>
      <c r="N956">
        <f>IF(DEGREES(ACOS(SIN(RADIANS(G956))*SIN(RADIANS(E951))+COS(RADIANS(G956))*COS(RADIANS(E951))*COS(RADIANS(N941))))&gt;90,0,$F$4*$F$5/E950^2*(SIN(RADIANS(G956))*SIN(RADIANS(E951))+COS(RADIANS(G956))*COS(RADIANS(E951))*COS(RADIANS(N941))))</f>
        <v>0</v>
      </c>
      <c r="O956">
        <f>IF(DEGREES(ACOS(SIN(RADIANS(G956))*SIN(RADIANS(E951))+COS(RADIANS(G956))*COS(RADIANS(E951))*COS(RADIANS(O941))))&gt;90,0,$F$4*$F$5/E950^2*(SIN(RADIANS(G956))*SIN(RADIANS(E951))+COS(RADIANS(G956))*COS(RADIANS(E951))*COS(RADIANS(O941))))</f>
        <v>0</v>
      </c>
      <c r="P956">
        <f>IF(DEGREES(ACOS(SIN(RADIANS(G956))*SIN(RADIANS(E951))+COS(RADIANS(G956))*COS(RADIANS(E951))*COS(RADIANS(P941))))&gt;90,0,$F$4*$F$5/E950^2*(SIN(RADIANS(G956))*SIN(RADIANS(E951))+COS(RADIANS(G956))*COS(RADIANS(E951))*COS(RADIANS(P941))))</f>
        <v>0</v>
      </c>
      <c r="Q956">
        <f>IF(DEGREES(ACOS(SIN(RADIANS(G956))*SIN(RADIANS(E951))+COS(RADIANS(G956))*COS(RADIANS(E951))*COS(RADIANS(Q941))))&gt;90,0,$F$4*$F$5/E950^2*(SIN(RADIANS(G956))*SIN(RADIANS(E951))+COS(RADIANS(G956))*COS(RADIANS(E951))*COS(RADIANS(Q941))))</f>
        <v>0</v>
      </c>
      <c r="R956" t="e">
        <f>IF(DEGREES(ACOS(SIN(RADIANS(G956))*SIN(RADIANS(E951))+COS(RADIANS(G956))*COS(RADIANS(E951))*COS(RADIANS(R941))))&gt;90,0,$F$4*$F$5/E950^2*(SIN(RADIANS(G956))*SIN(RADIANS(E951))+COS(RADIANS(G956))*COS(RADIANS(E951))*COS(RADIANS(R941))))</f>
        <v>#DIV/0!</v>
      </c>
      <c r="S956" t="e">
        <f>IF(DEGREES(ACOS(SIN(RADIANS(G956))*SIN(RADIANS(E951))+COS(RADIANS(G956))*COS(RADIANS(E951))*COS(RADIANS(S941))))&gt;90,0,$F$4*$F$5/E950^2*(SIN(RADIANS(G956))*SIN(RADIANS(E951))+COS(RADIANS(G956))*COS(RADIANS(E951))*COS(RADIANS(S941))))</f>
        <v>#DIV/0!</v>
      </c>
      <c r="T956" t="e">
        <f>IF(DEGREES(ACOS(SIN(RADIANS(G956))*SIN(RADIANS(E951))+COS(RADIANS(G956))*COS(RADIANS(E951))*COS(RADIANS(T941))))&gt;90,0,$F$4*$F$5/E950^2*(SIN(RADIANS(G956))*SIN(RADIANS(E951))+COS(RADIANS(G956))*COS(RADIANS(E951))*COS(RADIANS(T941))))</f>
        <v>#DIV/0!</v>
      </c>
      <c r="U956" t="e">
        <f>IF(DEGREES(ACOS(SIN(RADIANS(G956))*SIN(RADIANS(E951))+COS(RADIANS(G956))*COS(RADIANS(E951))*COS(RADIANS(U941))))&gt;90,0,$F$4*$F$5/E950^2*(SIN(RADIANS(G956))*SIN(RADIANS(E951))+COS(RADIANS(G956))*COS(RADIANS(E951))*COS(RADIANS(U941))))</f>
        <v>#DIV/0!</v>
      </c>
      <c r="V956" t="e">
        <f>IF(DEGREES(ACOS(SIN(RADIANS(G956))*SIN(RADIANS(E951))+COS(RADIANS(G956))*COS(RADIANS(E951))*COS(RADIANS(V941))))&gt;90,0,$F$4*$F$5/E950^2*(SIN(RADIANS(G956))*SIN(RADIANS(E951))+COS(RADIANS(G956))*COS(RADIANS(E951))*COS(RADIANS(V941))))</f>
        <v>#DIV/0!</v>
      </c>
      <c r="W956" t="e">
        <f>IF(DEGREES(ACOS(SIN(RADIANS(G956))*SIN(RADIANS(E951))+COS(RADIANS(G956))*COS(RADIANS(E951))*COS(RADIANS(W941))))&gt;90,0,$F$4*$F$5/E950^2*(SIN(RADIANS(G956))*SIN(RADIANS(E951))+COS(RADIANS(G956))*COS(RADIANS(E951))*COS(RADIANS(W941))))</f>
        <v>#DIV/0!</v>
      </c>
      <c r="X956" t="e">
        <f>IF(DEGREES(ACOS(SIN(RADIANS(G956))*SIN(RADIANS(E951))+COS(RADIANS(G956))*COS(RADIANS(E951))*COS(RADIANS(X941))))&gt;90,0,$F$4*$F$5/E950^2*(SIN(RADIANS(G956))*SIN(RADIANS(E951))+COS(RADIANS(G956))*COS(RADIANS(E951))*COS(RADIANS(X941))))</f>
        <v>#DIV/0!</v>
      </c>
      <c r="Y956" t="e">
        <f>IF(DEGREES(ACOS(SIN(RADIANS(G956))*SIN(RADIANS(E951))+COS(RADIANS(G956))*COS(RADIANS(E951))*COS(RADIANS(Y941))))&gt;90,0,$F$4*$F$5/E950^2*(SIN(RADIANS(G956))*SIN(RADIANS(E951))+COS(RADIANS(G956))*COS(RADIANS(E951))*COS(RADIANS(Y941))))</f>
        <v>#DIV/0!</v>
      </c>
      <c r="Z956" t="e">
        <f>IF(DEGREES(ACOS(SIN(RADIANS(G956))*SIN(RADIANS(E951))+COS(RADIANS(G956))*COS(RADIANS(E951))*COS(RADIANS(Z941))))&gt;90,0,$F$4*$F$5/E950^2*(SIN(RADIANS(G956))*SIN(RADIANS(E951))+COS(RADIANS(G956))*COS(RADIANS(E951))*COS(RADIANS(Z941))))</f>
        <v>#DIV/0!</v>
      </c>
      <c r="AA956" t="e">
        <f>IF(DEGREES(ACOS(SIN(RADIANS(G956))*SIN(RADIANS(E951))+COS(RADIANS(G956))*COS(RADIANS(E951))*COS(RADIANS(AA941))))&gt;90,0,$F$4*$F$5/E950^2*(SIN(RADIANS(G956))*SIN(RADIANS(E951))+COS(RADIANS(G956))*COS(RADIANS(E951))*COS(RADIANS(AA941))))</f>
        <v>#DIV/0!</v>
      </c>
      <c r="AB956" t="e">
        <f>IF(DEGREES(ACOS(SIN(RADIANS(G956))*SIN(RADIANS(E951))+COS(RADIANS(G956))*COS(RADIANS(E951))*COS(RADIANS(AB941))))&gt;90,0,$F$4*$F$5/E950^2*(SIN(RADIANS(G956))*SIN(RADIANS(E951))+COS(RADIANS(G956))*COS(RADIANS(E951))*COS(RADIANS(AB941))))</f>
        <v>#DIV/0!</v>
      </c>
      <c r="AC956" t="e">
        <f>IF(DEGREES(ACOS(SIN(RADIANS(G956))*SIN(RADIANS(E951))+COS(RADIANS(G956))*COS(RADIANS(E951))*COS(RADIANS(AC941))))&gt;90,0,$F$4*$F$5/E950^2*(SIN(RADIANS(G956))*SIN(RADIANS(E951))+COS(RADIANS(G956))*COS(RADIANS(E951))*COS(RADIANS(AC941))))</f>
        <v>#DIV/0!</v>
      </c>
      <c r="AD956" t="e">
        <f>IF(DEGREES(ACOS(SIN(RADIANS(G956))*SIN(RADIANS(E951))+COS(RADIANS(G956))*COS(RADIANS(E951))*COS(RADIANS(AD941))))&gt;90,0,$F$4*$F$5/E950^2*(SIN(RADIANS(G956))*SIN(RADIANS(E951))+COS(RADIANS(G956))*COS(RADIANS(E951))*COS(RADIANS(AD941))))</f>
        <v>#DIV/0!</v>
      </c>
      <c r="AE956" t="e">
        <f>IF(DEGREES(ACOS(SIN(RADIANS(G956))*SIN(RADIANS(E951))+COS(RADIANS(G956))*COS(RADIANS(E951))*COS(RADIANS(AE941))))&gt;90,0,$F$4*$F$5/E950^2*(SIN(RADIANS(G956))*SIN(RADIANS(E951))+COS(RADIANS(G956))*COS(RADIANS(E951))*COS(RADIANS(AE941))))</f>
        <v>#DIV/0!</v>
      </c>
      <c r="AF956" t="e">
        <f>IF(DEGREES(ACOS(SIN(RADIANS(G956))*SIN(RADIANS(E951))+COS(RADIANS(G956))*COS(RADIANS(E951))*COS(RADIANS(AF941))))&gt;90,0,$F$4*$F$5/E950^2*(SIN(RADIANS(G956))*SIN(RADIANS(E951))+COS(RADIANS(G956))*COS(RADIANS(E951))*COS(RADIANS(AF941))))</f>
        <v>#DIV/0!</v>
      </c>
      <c r="AG956" t="e">
        <f>IF(DEGREES(ACOS(SIN(RADIANS(G956))*SIN(RADIANS(E951))+COS(RADIANS(G956))*COS(RADIANS(E951))*COS(RADIANS(AG941))))&gt;90,0,$F$4*$F$5/E950^2*(SIN(RADIANS(G956))*SIN(RADIANS(E951))+COS(RADIANS(G956))*COS(RADIANS(E951))*COS(RADIANS(AG941))))</f>
        <v>#DIV/0!</v>
      </c>
      <c r="AH956" t="e">
        <f>IF(DEGREES(ACOS(SIN(RADIANS(G956))*SIN(RADIANS(E951))+COS(RADIANS(G956))*COS(RADIANS(E951))*COS(RADIANS(AH941))))&gt;90,0,$F$4*$F$5/E950^2*(SIN(RADIANS(G956))*SIN(RADIANS(E951))+COS(RADIANS(G956))*COS(RADIANS(E951))*COS(RADIANS(AH941))))</f>
        <v>#DIV/0!</v>
      </c>
      <c r="AI956" t="e">
        <f>IF(DEGREES(ACOS(SIN(RADIANS(G956))*SIN(RADIANS(E951))+COS(RADIANS(G956))*COS(RADIANS(E951))*COS(RADIANS(AI941))))&gt;90,0,$F$4*$F$5/E950^2*(SIN(RADIANS(G956))*SIN(RADIANS(E951))+COS(RADIANS(G956))*COS(RADIANS(E951))*COS(RADIANS(AI941))))</f>
        <v>#DIV/0!</v>
      </c>
      <c r="AJ956" t="e">
        <f>IF(DEGREES(ACOS(SIN(RADIANS(G956))*SIN(RADIANS(E951))+COS(RADIANS(G956))*COS(RADIANS(E951))*COS(RADIANS(AJ941))))&gt;90,0,$F$4*$F$5/E950^2*(SIN(RADIANS(G956))*SIN(RADIANS(E951))+COS(RADIANS(G956))*COS(RADIANS(E951))*COS(RADIANS(AJ941))))</f>
        <v>#DIV/0!</v>
      </c>
      <c r="AK956">
        <f>IF(DEGREES(ACOS(SIN(RADIANS(G956))*SIN(RADIANS(E951))+COS(RADIANS(G956))*COS(RADIANS(E951))*COS(RADIANS(AK941))))&gt;90,0,$F$4*$F$5/E950^2*(SIN(RADIANS(G956))*SIN(RADIANS(E951))+COS(RADIANS(G956))*COS(RADIANS(E951))*COS(RADIANS(AK941))))</f>
        <v>0</v>
      </c>
      <c r="AL956">
        <f>IF(DEGREES(ACOS(SIN(RADIANS(G956))*SIN(RADIANS(E951))+COS(RADIANS(G956))*COS(RADIANS(E951))*COS(RADIANS(AL941))))&gt;90,0,$F$4*$F$5/E950^2*(SIN(RADIANS(G956))*SIN(RADIANS(E951))+COS(RADIANS(G956))*COS(RADIANS(E951))*COS(RADIANS(AL941))))</f>
        <v>0</v>
      </c>
      <c r="AM956">
        <f>IF(DEGREES(ACOS(SIN(RADIANS(G956))*SIN(RADIANS(E951))+COS(RADIANS(G956))*COS(RADIANS(E951))*COS(RADIANS(AM941))))&gt;90,0,$F$4*$F$5/E950^2*(SIN(RADIANS(G956))*SIN(RADIANS(E951))+COS(RADIANS(G956))*COS(RADIANS(E951))*COS(RADIANS(AM941))))</f>
        <v>0</v>
      </c>
      <c r="AN956">
        <f>IF(DEGREES(ACOS(SIN(RADIANS(G956))*SIN(RADIANS(E951))+COS(RADIANS(G956))*COS(RADIANS(E951))*COS(RADIANS(AN941))))&gt;90,0,$F$4*$F$5/E950^2*(SIN(RADIANS(G956))*SIN(RADIANS(E951))+COS(RADIANS(G956))*COS(RADIANS(E951))*COS(RADIANS(AN941))))</f>
        <v>0</v>
      </c>
      <c r="AO956">
        <f>IF(DEGREES(ACOS(SIN(RADIANS(G956))*SIN(RADIANS(E951))+COS(RADIANS(G956))*COS(RADIANS(E951))*COS(RADIANS(AO941))))&gt;90,0,$F$4*$F$5/E950^2*(SIN(RADIANS(G956))*SIN(RADIANS(E951))+COS(RADIANS(G956))*COS(RADIANS(E951))*COS(RADIANS(AO941))))</f>
        <v>0</v>
      </c>
      <c r="AP956">
        <f>IF(DEGREES(ACOS(SIN(RADIANS(G956))*SIN(RADIANS(E951))+COS(RADIANS(G956))*COS(RADIANS(E951))*COS(RADIANS(AP941))))&gt;90,0,$F$4*$F$5/E950^2*(SIN(RADIANS(G956))*SIN(RADIANS(E951))+COS(RADIANS(G956))*COS(RADIANS(E951))*COS(RADIANS(AP941))))</f>
        <v>0</v>
      </c>
      <c r="AQ956">
        <f>IF(DEGREES(ACOS(SIN(RADIANS(G956))*SIN(RADIANS(E951))+COS(RADIANS(G956))*COS(RADIANS(E951))*COS(RADIANS(AQ941))))&gt;90,0,$F$4*$F$5/E950^2*(SIN(RADIANS(G956))*SIN(RADIANS(E951))+COS(RADIANS(G956))*COS(RADIANS(E951))*COS(RADIANS(AQ941))))</f>
        <v>0</v>
      </c>
      <c r="AR956">
        <f>IF(DEGREES(ACOS(SIN(RADIANS(G956))*SIN(RADIANS(E951))+COS(RADIANS(G956))*COS(RADIANS(E951))*COS(RADIANS(AR941))))&gt;90,0,$F$4*$F$5/E950^2*(SIN(RADIANS(G956))*SIN(RADIANS(E951))+COS(RADIANS(G956))*COS(RADIANS(E951))*COS(RADIANS(AR941))))</f>
        <v>0</v>
      </c>
    </row>
    <row r="957" spans="2:44" x14ac:dyDescent="0.5">
      <c r="G957">
        <v>-50</v>
      </c>
      <c r="I957">
        <f>IF(DEGREES(ACOS(SIN(RADIANS(G957))*SIN(RADIANS(E951))+COS(RADIANS(G957))*COS(RADIANS(E951))*COS(RADIANS(I941))))&gt;90,0,$F$4*$F$5/E950^2*(SIN(RADIANS(G957))*SIN(RADIANS(E951))+COS(RADIANS(G957))*COS(RADIANS(E951))*COS(RADIANS(I941))))</f>
        <v>0</v>
      </c>
      <c r="J957">
        <f>IF(DEGREES(ACOS(SIN(RADIANS(G957))*SIN(RADIANS(E951))+COS(RADIANS(G957))*COS(RADIANS(E951))*COS(RADIANS(J941))))&gt;90,0,$F$4*$F$5/E950^2*(SIN(RADIANS(G957))*SIN(RADIANS(E951))+COS(RADIANS(G957))*COS(RADIANS(E951))*COS(RADIANS(J941))))</f>
        <v>0</v>
      </c>
      <c r="K957">
        <f>IF(DEGREES(ACOS(SIN(RADIANS(G957))*SIN(RADIANS(E951))+COS(RADIANS(G957))*COS(RADIANS(E951))*COS(RADIANS(K941))))&gt;90,0,$F$4*$F$5/E950^2*(SIN(RADIANS(G957))*SIN(RADIANS(E951))+COS(RADIANS(G957))*COS(RADIANS(E951))*COS(RADIANS(K941))))</f>
        <v>0</v>
      </c>
      <c r="L957">
        <f>IF(DEGREES(ACOS(SIN(RADIANS(G957))*SIN(RADIANS(E951))+COS(RADIANS(G957))*COS(RADIANS(E951))*COS(RADIANS(L941))))&gt;90,0,$F$4*$F$5/E950^2*(SIN(RADIANS(G957))*SIN(RADIANS(E951))+COS(RADIANS(G957))*COS(RADIANS(E951))*COS(RADIANS(L941))))</f>
        <v>0</v>
      </c>
      <c r="M957">
        <f>IF(DEGREES(ACOS(SIN(RADIANS(G957))*SIN(RADIANS(E951))+COS(RADIANS(G957))*COS(RADIANS(E951))*COS(RADIANS(M941))))&gt;90,0,$F$4*$F$5/E950^2*(SIN(RADIANS(G957))*SIN(RADIANS(E951))+COS(RADIANS(G957))*COS(RADIANS(E951))*COS(RADIANS(M941))))</f>
        <v>0</v>
      </c>
      <c r="N957">
        <f>IF(DEGREES(ACOS(SIN(RADIANS(G957))*SIN(RADIANS(E951))+COS(RADIANS(G957))*COS(RADIANS(E951))*COS(RADIANS(N941))))&gt;90,0,$F$4*$F$5/E950^2*(SIN(RADIANS(G957))*SIN(RADIANS(E951))+COS(RADIANS(G957))*COS(RADIANS(E951))*COS(RADIANS(N941))))</f>
        <v>0</v>
      </c>
      <c r="O957">
        <f>IF(DEGREES(ACOS(SIN(RADIANS(G957))*SIN(RADIANS(E951))+COS(RADIANS(G957))*COS(RADIANS(E951))*COS(RADIANS(O941))))&gt;90,0,$F$4*$F$5/E950^2*(SIN(RADIANS(G957))*SIN(RADIANS(E951))+COS(RADIANS(G957))*COS(RADIANS(E951))*COS(RADIANS(O941))))</f>
        <v>0</v>
      </c>
      <c r="P957">
        <f>IF(DEGREES(ACOS(SIN(RADIANS(G957))*SIN(RADIANS(E951))+COS(RADIANS(G957))*COS(RADIANS(E951))*COS(RADIANS(P941))))&gt;90,0,$F$4*$F$5/E950^2*(SIN(RADIANS(G957))*SIN(RADIANS(E951))+COS(RADIANS(G957))*COS(RADIANS(E951))*COS(RADIANS(P941))))</f>
        <v>0</v>
      </c>
      <c r="Q957">
        <f>IF(DEGREES(ACOS(SIN(RADIANS(G957))*SIN(RADIANS(E951))+COS(RADIANS(G957))*COS(RADIANS(E951))*COS(RADIANS(Q941))))&gt;90,0,$F$4*$F$5/E950^2*(SIN(RADIANS(G957))*SIN(RADIANS(E951))+COS(RADIANS(G957))*COS(RADIANS(E951))*COS(RADIANS(Q941))))</f>
        <v>0</v>
      </c>
      <c r="R957" t="e">
        <f>IF(DEGREES(ACOS(SIN(RADIANS(G957))*SIN(RADIANS(E951))+COS(RADIANS(G957))*COS(RADIANS(E951))*COS(RADIANS(R941))))&gt;90,0,$F$4*$F$5/E950^2*(SIN(RADIANS(G957))*SIN(RADIANS(E951))+COS(RADIANS(G957))*COS(RADIANS(E951))*COS(RADIANS(R941))))</f>
        <v>#DIV/0!</v>
      </c>
      <c r="S957" t="e">
        <f>IF(DEGREES(ACOS(SIN(RADIANS(G957))*SIN(RADIANS(E951))+COS(RADIANS(G957))*COS(RADIANS(E951))*COS(RADIANS(S941))))&gt;90,0,$F$4*$F$5/E950^2*(SIN(RADIANS(G957))*SIN(RADIANS(E951))+COS(RADIANS(G957))*COS(RADIANS(E951))*COS(RADIANS(S941))))</f>
        <v>#DIV/0!</v>
      </c>
      <c r="T957" t="e">
        <f>IF(DEGREES(ACOS(SIN(RADIANS(G957))*SIN(RADIANS(E951))+COS(RADIANS(G957))*COS(RADIANS(E951))*COS(RADIANS(T941))))&gt;90,0,$F$4*$F$5/E950^2*(SIN(RADIANS(G957))*SIN(RADIANS(E951))+COS(RADIANS(G957))*COS(RADIANS(E951))*COS(RADIANS(T941))))</f>
        <v>#DIV/0!</v>
      </c>
      <c r="U957" t="e">
        <f>IF(DEGREES(ACOS(SIN(RADIANS(G957))*SIN(RADIANS(E951))+COS(RADIANS(G957))*COS(RADIANS(E951))*COS(RADIANS(U941))))&gt;90,0,$F$4*$F$5/E950^2*(SIN(RADIANS(G957))*SIN(RADIANS(E951))+COS(RADIANS(G957))*COS(RADIANS(E951))*COS(RADIANS(U941))))</f>
        <v>#DIV/0!</v>
      </c>
      <c r="V957" t="e">
        <f>IF(DEGREES(ACOS(SIN(RADIANS(G957))*SIN(RADIANS(E951))+COS(RADIANS(G957))*COS(RADIANS(E951))*COS(RADIANS(V941))))&gt;90,0,$F$4*$F$5/E950^2*(SIN(RADIANS(G957))*SIN(RADIANS(E951))+COS(RADIANS(G957))*COS(RADIANS(E951))*COS(RADIANS(V941))))</f>
        <v>#DIV/0!</v>
      </c>
      <c r="W957" t="e">
        <f>IF(DEGREES(ACOS(SIN(RADIANS(G957))*SIN(RADIANS(E951))+COS(RADIANS(G957))*COS(RADIANS(E951))*COS(RADIANS(W941))))&gt;90,0,$F$4*$F$5/E950^2*(SIN(RADIANS(G957))*SIN(RADIANS(E951))+COS(RADIANS(G957))*COS(RADIANS(E951))*COS(RADIANS(W941))))</f>
        <v>#DIV/0!</v>
      </c>
      <c r="X957" t="e">
        <f>IF(DEGREES(ACOS(SIN(RADIANS(G957))*SIN(RADIANS(E951))+COS(RADIANS(G957))*COS(RADIANS(E951))*COS(RADIANS(X941))))&gt;90,0,$F$4*$F$5/E950^2*(SIN(RADIANS(G957))*SIN(RADIANS(E951))+COS(RADIANS(G957))*COS(RADIANS(E951))*COS(RADIANS(X941))))</f>
        <v>#DIV/0!</v>
      </c>
      <c r="Y957" t="e">
        <f>IF(DEGREES(ACOS(SIN(RADIANS(G957))*SIN(RADIANS(E951))+COS(RADIANS(G957))*COS(RADIANS(E951))*COS(RADIANS(Y941))))&gt;90,0,$F$4*$F$5/E950^2*(SIN(RADIANS(G957))*SIN(RADIANS(E951))+COS(RADIANS(G957))*COS(RADIANS(E951))*COS(RADIANS(Y941))))</f>
        <v>#DIV/0!</v>
      </c>
      <c r="Z957" t="e">
        <f>IF(DEGREES(ACOS(SIN(RADIANS(G957))*SIN(RADIANS(E951))+COS(RADIANS(G957))*COS(RADIANS(E951))*COS(RADIANS(Z941))))&gt;90,0,$F$4*$F$5/E950^2*(SIN(RADIANS(G957))*SIN(RADIANS(E951))+COS(RADIANS(G957))*COS(RADIANS(E951))*COS(RADIANS(Z941))))</f>
        <v>#DIV/0!</v>
      </c>
      <c r="AA957" t="e">
        <f>IF(DEGREES(ACOS(SIN(RADIANS(G957))*SIN(RADIANS(E951))+COS(RADIANS(G957))*COS(RADIANS(E951))*COS(RADIANS(AA941))))&gt;90,0,$F$4*$F$5/E950^2*(SIN(RADIANS(G957))*SIN(RADIANS(E951))+COS(RADIANS(G957))*COS(RADIANS(E951))*COS(RADIANS(AA941))))</f>
        <v>#DIV/0!</v>
      </c>
      <c r="AB957" t="e">
        <f>IF(DEGREES(ACOS(SIN(RADIANS(G957))*SIN(RADIANS(E951))+COS(RADIANS(G957))*COS(RADIANS(E951))*COS(RADIANS(AB941))))&gt;90,0,$F$4*$F$5/E950^2*(SIN(RADIANS(G957))*SIN(RADIANS(E951))+COS(RADIANS(G957))*COS(RADIANS(E951))*COS(RADIANS(AB941))))</f>
        <v>#DIV/0!</v>
      </c>
      <c r="AC957" t="e">
        <f>IF(DEGREES(ACOS(SIN(RADIANS(G957))*SIN(RADIANS(E951))+COS(RADIANS(G957))*COS(RADIANS(E951))*COS(RADIANS(AC941))))&gt;90,0,$F$4*$F$5/E950^2*(SIN(RADIANS(G957))*SIN(RADIANS(E951))+COS(RADIANS(G957))*COS(RADIANS(E951))*COS(RADIANS(AC941))))</f>
        <v>#DIV/0!</v>
      </c>
      <c r="AD957" t="e">
        <f>IF(DEGREES(ACOS(SIN(RADIANS(G957))*SIN(RADIANS(E951))+COS(RADIANS(G957))*COS(RADIANS(E951))*COS(RADIANS(AD941))))&gt;90,0,$F$4*$F$5/E950^2*(SIN(RADIANS(G957))*SIN(RADIANS(E951))+COS(RADIANS(G957))*COS(RADIANS(E951))*COS(RADIANS(AD941))))</f>
        <v>#DIV/0!</v>
      </c>
      <c r="AE957" t="e">
        <f>IF(DEGREES(ACOS(SIN(RADIANS(G957))*SIN(RADIANS(E951))+COS(RADIANS(G957))*COS(RADIANS(E951))*COS(RADIANS(AE941))))&gt;90,0,$F$4*$F$5/E950^2*(SIN(RADIANS(G957))*SIN(RADIANS(E951))+COS(RADIANS(G957))*COS(RADIANS(E951))*COS(RADIANS(AE941))))</f>
        <v>#DIV/0!</v>
      </c>
      <c r="AF957" t="e">
        <f>IF(DEGREES(ACOS(SIN(RADIANS(G957))*SIN(RADIANS(E951))+COS(RADIANS(G957))*COS(RADIANS(E951))*COS(RADIANS(AF941))))&gt;90,0,$F$4*$F$5/E950^2*(SIN(RADIANS(G957))*SIN(RADIANS(E951))+COS(RADIANS(G957))*COS(RADIANS(E951))*COS(RADIANS(AF941))))</f>
        <v>#DIV/0!</v>
      </c>
      <c r="AG957" t="e">
        <f>IF(DEGREES(ACOS(SIN(RADIANS(G957))*SIN(RADIANS(E951))+COS(RADIANS(G957))*COS(RADIANS(E951))*COS(RADIANS(AG941))))&gt;90,0,$F$4*$F$5/E950^2*(SIN(RADIANS(G957))*SIN(RADIANS(E951))+COS(RADIANS(G957))*COS(RADIANS(E951))*COS(RADIANS(AG941))))</f>
        <v>#DIV/0!</v>
      </c>
      <c r="AH957" t="e">
        <f>IF(DEGREES(ACOS(SIN(RADIANS(G957))*SIN(RADIANS(E951))+COS(RADIANS(G957))*COS(RADIANS(E951))*COS(RADIANS(AH941))))&gt;90,0,$F$4*$F$5/E950^2*(SIN(RADIANS(G957))*SIN(RADIANS(E951))+COS(RADIANS(G957))*COS(RADIANS(E951))*COS(RADIANS(AH941))))</f>
        <v>#DIV/0!</v>
      </c>
      <c r="AI957" t="e">
        <f>IF(DEGREES(ACOS(SIN(RADIANS(G957))*SIN(RADIANS(E951))+COS(RADIANS(G957))*COS(RADIANS(E951))*COS(RADIANS(AI941))))&gt;90,0,$F$4*$F$5/E950^2*(SIN(RADIANS(G957))*SIN(RADIANS(E951))+COS(RADIANS(G957))*COS(RADIANS(E951))*COS(RADIANS(AI941))))</f>
        <v>#DIV/0!</v>
      </c>
      <c r="AJ957" t="e">
        <f>IF(DEGREES(ACOS(SIN(RADIANS(G957))*SIN(RADIANS(E951))+COS(RADIANS(G957))*COS(RADIANS(E951))*COS(RADIANS(AJ941))))&gt;90,0,$F$4*$F$5/E950^2*(SIN(RADIANS(G957))*SIN(RADIANS(E951))+COS(RADIANS(G957))*COS(RADIANS(E951))*COS(RADIANS(AJ941))))</f>
        <v>#DIV/0!</v>
      </c>
      <c r="AK957">
        <f>IF(DEGREES(ACOS(SIN(RADIANS(G957))*SIN(RADIANS(E951))+COS(RADIANS(G957))*COS(RADIANS(E951))*COS(RADIANS(AK941))))&gt;90,0,$F$4*$F$5/E950^2*(SIN(RADIANS(G957))*SIN(RADIANS(E951))+COS(RADIANS(G957))*COS(RADIANS(E951))*COS(RADIANS(AK941))))</f>
        <v>0</v>
      </c>
      <c r="AL957">
        <f>IF(DEGREES(ACOS(SIN(RADIANS(G957))*SIN(RADIANS(E951))+COS(RADIANS(G957))*COS(RADIANS(E951))*COS(RADIANS(AL941))))&gt;90,0,$F$4*$F$5/E950^2*(SIN(RADIANS(G957))*SIN(RADIANS(E951))+COS(RADIANS(G957))*COS(RADIANS(E951))*COS(RADIANS(AL941))))</f>
        <v>0</v>
      </c>
      <c r="AM957">
        <f>IF(DEGREES(ACOS(SIN(RADIANS(G957))*SIN(RADIANS(E951))+COS(RADIANS(G957))*COS(RADIANS(E951))*COS(RADIANS(AM941))))&gt;90,0,$F$4*$F$5/E950^2*(SIN(RADIANS(G957))*SIN(RADIANS(E951))+COS(RADIANS(G957))*COS(RADIANS(E951))*COS(RADIANS(AM941))))</f>
        <v>0</v>
      </c>
      <c r="AN957">
        <f>IF(DEGREES(ACOS(SIN(RADIANS(G957))*SIN(RADIANS(E951))+COS(RADIANS(G957))*COS(RADIANS(E951))*COS(RADIANS(AN941))))&gt;90,0,$F$4*$F$5/E950^2*(SIN(RADIANS(G957))*SIN(RADIANS(E951))+COS(RADIANS(G957))*COS(RADIANS(E951))*COS(RADIANS(AN941))))</f>
        <v>0</v>
      </c>
      <c r="AO957">
        <f>IF(DEGREES(ACOS(SIN(RADIANS(G957))*SIN(RADIANS(E951))+COS(RADIANS(G957))*COS(RADIANS(E951))*COS(RADIANS(AO941))))&gt;90,0,$F$4*$F$5/E950^2*(SIN(RADIANS(G957))*SIN(RADIANS(E951))+COS(RADIANS(G957))*COS(RADIANS(E951))*COS(RADIANS(AO941))))</f>
        <v>0</v>
      </c>
      <c r="AP957">
        <f>IF(DEGREES(ACOS(SIN(RADIANS(G957))*SIN(RADIANS(E951))+COS(RADIANS(G957))*COS(RADIANS(E951))*COS(RADIANS(AP941))))&gt;90,0,$F$4*$F$5/E950^2*(SIN(RADIANS(G957))*SIN(RADIANS(E951))+COS(RADIANS(G957))*COS(RADIANS(E951))*COS(RADIANS(AP941))))</f>
        <v>0</v>
      </c>
      <c r="AQ957">
        <f>IF(DEGREES(ACOS(SIN(RADIANS(G957))*SIN(RADIANS(E951))+COS(RADIANS(G957))*COS(RADIANS(E951))*COS(RADIANS(AQ941))))&gt;90,0,$F$4*$F$5/E950^2*(SIN(RADIANS(G957))*SIN(RADIANS(E951))+COS(RADIANS(G957))*COS(RADIANS(E951))*COS(RADIANS(AQ941))))</f>
        <v>0</v>
      </c>
      <c r="AR957">
        <f>IF(DEGREES(ACOS(SIN(RADIANS(G957))*SIN(RADIANS(E951))+COS(RADIANS(G957))*COS(RADIANS(E951))*COS(RADIANS(AR941))))&gt;90,0,$F$4*$F$5/E950^2*(SIN(RADIANS(G957))*SIN(RADIANS(E951))+COS(RADIANS(G957))*COS(RADIANS(E951))*COS(RADIANS(AR941))))</f>
        <v>0</v>
      </c>
    </row>
    <row r="958" spans="2:44" x14ac:dyDescent="0.5">
      <c r="G958">
        <v>-60</v>
      </c>
      <c r="I958">
        <f>IF(DEGREES(ACOS(SIN(RADIANS(G958))*SIN(RADIANS(E951))+COS(RADIANS(G958))*COS(RADIANS(E951))*COS(RADIANS(I941))))&gt;90,0,$F$4*$F$5/E950^2*(SIN(RADIANS(G958))*SIN(RADIANS(E951))+COS(RADIANS(G958))*COS(RADIANS(E951))*COS(RADIANS(I941))))</f>
        <v>0</v>
      </c>
      <c r="J958">
        <f>IF(DEGREES(ACOS(SIN(RADIANS(G958))*SIN(RADIANS(E951))+COS(RADIANS(G958))*COS(RADIANS(E951))*COS(RADIANS(J941))))&gt;90,0,$F$4*$F$5/E950^2*(SIN(RADIANS(G958))*SIN(RADIANS(E951))+COS(RADIANS(G958))*COS(RADIANS(E951))*COS(RADIANS(J941))))</f>
        <v>0</v>
      </c>
      <c r="K958">
        <f>IF(DEGREES(ACOS(SIN(RADIANS(G958))*SIN(RADIANS(E951))+COS(RADIANS(G958))*COS(RADIANS(E951))*COS(RADIANS(K941))))&gt;90,0,$F$4*$F$5/E950^2*(SIN(RADIANS(G958))*SIN(RADIANS(E951))+COS(RADIANS(G958))*COS(RADIANS(E951))*COS(RADIANS(K941))))</f>
        <v>0</v>
      </c>
      <c r="L958">
        <f>IF(DEGREES(ACOS(SIN(RADIANS(G958))*SIN(RADIANS(E951))+COS(RADIANS(G958))*COS(RADIANS(E951))*COS(RADIANS(L941))))&gt;90,0,$F$4*$F$5/E950^2*(SIN(RADIANS(G958))*SIN(RADIANS(E951))+COS(RADIANS(G958))*COS(RADIANS(E951))*COS(RADIANS(L941))))</f>
        <v>0</v>
      </c>
      <c r="M958">
        <f>IF(DEGREES(ACOS(SIN(RADIANS(G958))*SIN(RADIANS(E951))+COS(RADIANS(G958))*COS(RADIANS(E951))*COS(RADIANS(M941))))&gt;90,0,$F$4*$F$5/E950^2*(SIN(RADIANS(G958))*SIN(RADIANS(E951))+COS(RADIANS(G958))*COS(RADIANS(E951))*COS(RADIANS(M941))))</f>
        <v>0</v>
      </c>
      <c r="N958">
        <f>IF(DEGREES(ACOS(SIN(RADIANS(G958))*SIN(RADIANS(E951))+COS(RADIANS(G958))*COS(RADIANS(E951))*COS(RADIANS(N941))))&gt;90,0,$F$4*$F$5/E950^2*(SIN(RADIANS(G958))*SIN(RADIANS(E951))+COS(RADIANS(G958))*COS(RADIANS(E951))*COS(RADIANS(N941))))</f>
        <v>0</v>
      </c>
      <c r="O958">
        <f>IF(DEGREES(ACOS(SIN(RADIANS(G958))*SIN(RADIANS(E951))+COS(RADIANS(G958))*COS(RADIANS(E951))*COS(RADIANS(O941))))&gt;90,0,$F$4*$F$5/E950^2*(SIN(RADIANS(G958))*SIN(RADIANS(E951))+COS(RADIANS(G958))*COS(RADIANS(E951))*COS(RADIANS(O941))))</f>
        <v>0</v>
      </c>
      <c r="P958">
        <f>IF(DEGREES(ACOS(SIN(RADIANS(G958))*SIN(RADIANS(E951))+COS(RADIANS(G958))*COS(RADIANS(E951))*COS(RADIANS(P941))))&gt;90,0,$F$4*$F$5/E950^2*(SIN(RADIANS(G958))*SIN(RADIANS(E951))+COS(RADIANS(G958))*COS(RADIANS(E951))*COS(RADIANS(P941))))</f>
        <v>0</v>
      </c>
      <c r="Q958">
        <f>IF(DEGREES(ACOS(SIN(RADIANS(G958))*SIN(RADIANS(E951))+COS(RADIANS(G958))*COS(RADIANS(E951))*COS(RADIANS(Q941))))&gt;90,0,$F$4*$F$5/E950^2*(SIN(RADIANS(G958))*SIN(RADIANS(E951))+COS(RADIANS(G958))*COS(RADIANS(E951))*COS(RADIANS(Q941))))</f>
        <v>0</v>
      </c>
      <c r="R958" t="e">
        <f>IF(DEGREES(ACOS(SIN(RADIANS(G958))*SIN(RADIANS(E951))+COS(RADIANS(G958))*COS(RADIANS(E951))*COS(RADIANS(R941))))&gt;90,0,$F$4*$F$5/E950^2*(SIN(RADIANS(G958))*SIN(RADIANS(E951))+COS(RADIANS(G958))*COS(RADIANS(E951))*COS(RADIANS(R941))))</f>
        <v>#DIV/0!</v>
      </c>
      <c r="S958" t="e">
        <f>IF(DEGREES(ACOS(SIN(RADIANS(G958))*SIN(RADIANS(E951))+COS(RADIANS(G958))*COS(RADIANS(E951))*COS(RADIANS(S941))))&gt;90,0,$F$4*$F$5/E950^2*(SIN(RADIANS(G958))*SIN(RADIANS(E951))+COS(RADIANS(G958))*COS(RADIANS(E951))*COS(RADIANS(S941))))</f>
        <v>#DIV/0!</v>
      </c>
      <c r="T958" t="e">
        <f>IF(DEGREES(ACOS(SIN(RADIANS(G958))*SIN(RADIANS(E951))+COS(RADIANS(G958))*COS(RADIANS(E951))*COS(RADIANS(T941))))&gt;90,0,$F$4*$F$5/E950^2*(SIN(RADIANS(G958))*SIN(RADIANS(E951))+COS(RADIANS(G958))*COS(RADIANS(E951))*COS(RADIANS(T941))))</f>
        <v>#DIV/0!</v>
      </c>
      <c r="U958" t="e">
        <f>IF(DEGREES(ACOS(SIN(RADIANS(G958))*SIN(RADIANS(E951))+COS(RADIANS(G958))*COS(RADIANS(E951))*COS(RADIANS(U941))))&gt;90,0,$F$4*$F$5/E950^2*(SIN(RADIANS(G958))*SIN(RADIANS(E951))+COS(RADIANS(G958))*COS(RADIANS(E951))*COS(RADIANS(U941))))</f>
        <v>#DIV/0!</v>
      </c>
      <c r="V958" t="e">
        <f>IF(DEGREES(ACOS(SIN(RADIANS(G958))*SIN(RADIANS(E951))+COS(RADIANS(G958))*COS(RADIANS(E951))*COS(RADIANS(V941))))&gt;90,0,$F$4*$F$5/E950^2*(SIN(RADIANS(G958))*SIN(RADIANS(E951))+COS(RADIANS(G958))*COS(RADIANS(E951))*COS(RADIANS(V941))))</f>
        <v>#DIV/0!</v>
      </c>
      <c r="W958" t="e">
        <f>IF(DEGREES(ACOS(SIN(RADIANS(G958))*SIN(RADIANS(E951))+COS(RADIANS(G958))*COS(RADIANS(E951))*COS(RADIANS(W941))))&gt;90,0,$F$4*$F$5/E950^2*(SIN(RADIANS(G958))*SIN(RADIANS(E951))+COS(RADIANS(G958))*COS(RADIANS(E951))*COS(RADIANS(W941))))</f>
        <v>#DIV/0!</v>
      </c>
      <c r="X958" t="e">
        <f>IF(DEGREES(ACOS(SIN(RADIANS(G958))*SIN(RADIANS(E951))+COS(RADIANS(G958))*COS(RADIANS(E951))*COS(RADIANS(X941))))&gt;90,0,$F$4*$F$5/E950^2*(SIN(RADIANS(G958))*SIN(RADIANS(E951))+COS(RADIANS(G958))*COS(RADIANS(E951))*COS(RADIANS(X941))))</f>
        <v>#DIV/0!</v>
      </c>
      <c r="Y958" t="e">
        <f>IF(DEGREES(ACOS(SIN(RADIANS(G958))*SIN(RADIANS(E951))+COS(RADIANS(G958))*COS(RADIANS(E951))*COS(RADIANS(Y941))))&gt;90,0,$F$4*$F$5/E950^2*(SIN(RADIANS(G958))*SIN(RADIANS(E951))+COS(RADIANS(G958))*COS(RADIANS(E951))*COS(RADIANS(Y941))))</f>
        <v>#DIV/0!</v>
      </c>
      <c r="Z958" t="e">
        <f>IF(DEGREES(ACOS(SIN(RADIANS(G958))*SIN(RADIANS(E951))+COS(RADIANS(G958))*COS(RADIANS(E951))*COS(RADIANS(Z941))))&gt;90,0,$F$4*$F$5/E950^2*(SIN(RADIANS(G958))*SIN(RADIANS(E951))+COS(RADIANS(G958))*COS(RADIANS(E951))*COS(RADIANS(Z941))))</f>
        <v>#DIV/0!</v>
      </c>
      <c r="AA958" t="e">
        <f>IF(DEGREES(ACOS(SIN(RADIANS(G958))*SIN(RADIANS(E951))+COS(RADIANS(G958))*COS(RADIANS(E951))*COS(RADIANS(AA941))))&gt;90,0,$F$4*$F$5/E950^2*(SIN(RADIANS(G958))*SIN(RADIANS(E951))+COS(RADIANS(G958))*COS(RADIANS(E951))*COS(RADIANS(AA941))))</f>
        <v>#DIV/0!</v>
      </c>
      <c r="AB958" t="e">
        <f>IF(DEGREES(ACOS(SIN(RADIANS(G958))*SIN(RADIANS(E951))+COS(RADIANS(G958))*COS(RADIANS(E951))*COS(RADIANS(AB941))))&gt;90,0,$F$4*$F$5/E950^2*(SIN(RADIANS(G958))*SIN(RADIANS(E951))+COS(RADIANS(G958))*COS(RADIANS(E951))*COS(RADIANS(AB941))))</f>
        <v>#DIV/0!</v>
      </c>
      <c r="AC958" t="e">
        <f>IF(DEGREES(ACOS(SIN(RADIANS(G958))*SIN(RADIANS(E951))+COS(RADIANS(G958))*COS(RADIANS(E951))*COS(RADIANS(AC941))))&gt;90,0,$F$4*$F$5/E950^2*(SIN(RADIANS(G958))*SIN(RADIANS(E951))+COS(RADIANS(G958))*COS(RADIANS(E951))*COS(RADIANS(AC941))))</f>
        <v>#DIV/0!</v>
      </c>
      <c r="AD958" t="e">
        <f>IF(DEGREES(ACOS(SIN(RADIANS(G958))*SIN(RADIANS(E951))+COS(RADIANS(G958))*COS(RADIANS(E951))*COS(RADIANS(AD941))))&gt;90,0,$F$4*$F$5/E950^2*(SIN(RADIANS(G958))*SIN(RADIANS(E951))+COS(RADIANS(G958))*COS(RADIANS(E951))*COS(RADIANS(AD941))))</f>
        <v>#DIV/0!</v>
      </c>
      <c r="AE958" t="e">
        <f>IF(DEGREES(ACOS(SIN(RADIANS(G958))*SIN(RADIANS(E951))+COS(RADIANS(G958))*COS(RADIANS(E951))*COS(RADIANS(AE941))))&gt;90,0,$F$4*$F$5/E950^2*(SIN(RADIANS(G958))*SIN(RADIANS(E951))+COS(RADIANS(G958))*COS(RADIANS(E951))*COS(RADIANS(AE941))))</f>
        <v>#DIV/0!</v>
      </c>
      <c r="AF958" t="e">
        <f>IF(DEGREES(ACOS(SIN(RADIANS(G958))*SIN(RADIANS(E951))+COS(RADIANS(G958))*COS(RADIANS(E951))*COS(RADIANS(AF941))))&gt;90,0,$F$4*$F$5/E950^2*(SIN(RADIANS(G958))*SIN(RADIANS(E951))+COS(RADIANS(G958))*COS(RADIANS(E951))*COS(RADIANS(AF941))))</f>
        <v>#DIV/0!</v>
      </c>
      <c r="AG958" t="e">
        <f>IF(DEGREES(ACOS(SIN(RADIANS(G958))*SIN(RADIANS(E951))+COS(RADIANS(G958))*COS(RADIANS(E951))*COS(RADIANS(AG941))))&gt;90,0,$F$4*$F$5/E950^2*(SIN(RADIANS(G958))*SIN(RADIANS(E951))+COS(RADIANS(G958))*COS(RADIANS(E951))*COS(RADIANS(AG941))))</f>
        <v>#DIV/0!</v>
      </c>
      <c r="AH958" t="e">
        <f>IF(DEGREES(ACOS(SIN(RADIANS(G958))*SIN(RADIANS(E951))+COS(RADIANS(G958))*COS(RADIANS(E951))*COS(RADIANS(AH941))))&gt;90,0,$F$4*$F$5/E950^2*(SIN(RADIANS(G958))*SIN(RADIANS(E951))+COS(RADIANS(G958))*COS(RADIANS(E951))*COS(RADIANS(AH941))))</f>
        <v>#DIV/0!</v>
      </c>
      <c r="AI958" t="e">
        <f>IF(DEGREES(ACOS(SIN(RADIANS(G958))*SIN(RADIANS(E951))+COS(RADIANS(G958))*COS(RADIANS(E951))*COS(RADIANS(AI941))))&gt;90,0,$F$4*$F$5/E950^2*(SIN(RADIANS(G958))*SIN(RADIANS(E951))+COS(RADIANS(G958))*COS(RADIANS(E951))*COS(RADIANS(AI941))))</f>
        <v>#DIV/0!</v>
      </c>
      <c r="AJ958" t="e">
        <f>IF(DEGREES(ACOS(SIN(RADIANS(G958))*SIN(RADIANS(E951))+COS(RADIANS(G958))*COS(RADIANS(E951))*COS(RADIANS(AJ941))))&gt;90,0,$F$4*$F$5/E950^2*(SIN(RADIANS(G958))*SIN(RADIANS(E951))+COS(RADIANS(G958))*COS(RADIANS(E951))*COS(RADIANS(AJ941))))</f>
        <v>#DIV/0!</v>
      </c>
      <c r="AK958">
        <f>IF(DEGREES(ACOS(SIN(RADIANS(G958))*SIN(RADIANS(E951))+COS(RADIANS(G958))*COS(RADIANS(E951))*COS(RADIANS(AK941))))&gt;90,0,$F$4*$F$5/E950^2*(SIN(RADIANS(G958))*SIN(RADIANS(E951))+COS(RADIANS(G958))*COS(RADIANS(E951))*COS(RADIANS(AK941))))</f>
        <v>0</v>
      </c>
      <c r="AL958">
        <f>IF(DEGREES(ACOS(SIN(RADIANS(G958))*SIN(RADIANS(E951))+COS(RADIANS(G958))*COS(RADIANS(E951))*COS(RADIANS(AL941))))&gt;90,0,$F$4*$F$5/E950^2*(SIN(RADIANS(G958))*SIN(RADIANS(E951))+COS(RADIANS(G958))*COS(RADIANS(E951))*COS(RADIANS(AL941))))</f>
        <v>0</v>
      </c>
      <c r="AM958">
        <f>IF(DEGREES(ACOS(SIN(RADIANS(G958))*SIN(RADIANS(E951))+COS(RADIANS(G958))*COS(RADIANS(E951))*COS(RADIANS(AM941))))&gt;90,0,$F$4*$F$5/E950^2*(SIN(RADIANS(G958))*SIN(RADIANS(E951))+COS(RADIANS(G958))*COS(RADIANS(E951))*COS(RADIANS(AM941))))</f>
        <v>0</v>
      </c>
      <c r="AN958">
        <f>IF(DEGREES(ACOS(SIN(RADIANS(G958))*SIN(RADIANS(E951))+COS(RADIANS(G958))*COS(RADIANS(E951))*COS(RADIANS(AN941))))&gt;90,0,$F$4*$F$5/E950^2*(SIN(RADIANS(G958))*SIN(RADIANS(E951))+COS(RADIANS(G958))*COS(RADIANS(E951))*COS(RADIANS(AN941))))</f>
        <v>0</v>
      </c>
      <c r="AO958">
        <f>IF(DEGREES(ACOS(SIN(RADIANS(G958))*SIN(RADIANS(E951))+COS(RADIANS(G958))*COS(RADIANS(E951))*COS(RADIANS(AO941))))&gt;90,0,$F$4*$F$5/E950^2*(SIN(RADIANS(G958))*SIN(RADIANS(E951))+COS(RADIANS(G958))*COS(RADIANS(E951))*COS(RADIANS(AO941))))</f>
        <v>0</v>
      </c>
      <c r="AP958">
        <f>IF(DEGREES(ACOS(SIN(RADIANS(G958))*SIN(RADIANS(E951))+COS(RADIANS(G958))*COS(RADIANS(E951))*COS(RADIANS(AP941))))&gt;90,0,$F$4*$F$5/E950^2*(SIN(RADIANS(G958))*SIN(RADIANS(E951))+COS(RADIANS(G958))*COS(RADIANS(E951))*COS(RADIANS(AP941))))</f>
        <v>0</v>
      </c>
      <c r="AQ958">
        <f>IF(DEGREES(ACOS(SIN(RADIANS(G958))*SIN(RADIANS(E951))+COS(RADIANS(G958))*COS(RADIANS(E951))*COS(RADIANS(AQ941))))&gt;90,0,$F$4*$F$5/E950^2*(SIN(RADIANS(G958))*SIN(RADIANS(E951))+COS(RADIANS(G958))*COS(RADIANS(E951))*COS(RADIANS(AQ941))))</f>
        <v>0</v>
      </c>
      <c r="AR958">
        <f>IF(DEGREES(ACOS(SIN(RADIANS(G958))*SIN(RADIANS(E951))+COS(RADIANS(G958))*COS(RADIANS(E951))*COS(RADIANS(AR941))))&gt;90,0,$F$4*$F$5/E950^2*(SIN(RADIANS(G958))*SIN(RADIANS(E951))+COS(RADIANS(G958))*COS(RADIANS(E951))*COS(RADIANS(AR941))))</f>
        <v>0</v>
      </c>
    </row>
    <row r="959" spans="2:44" x14ac:dyDescent="0.5">
      <c r="G959">
        <v>-70</v>
      </c>
      <c r="I959">
        <f>IF(DEGREES(ACOS(SIN(RADIANS(G959))*SIN(RADIANS(E951))+COS(RADIANS(G959))*COS(RADIANS(E951))*COS(RADIANS(I941))))&gt;90,0,$F$4*$F$5/E950^2*(SIN(RADIANS(G959))*SIN(RADIANS(E951))+COS(RADIANS(G959))*COS(RADIANS(E951))*COS(RADIANS(I941))))</f>
        <v>0</v>
      </c>
      <c r="J959">
        <f>IF(DEGREES(ACOS(SIN(RADIANS(G959))*SIN(RADIANS(E951))+COS(RADIANS(G959))*COS(RADIANS(E951))*COS(RADIANS(J941))))&gt;90,0,$F$4*$F$5/E950^2*(SIN(RADIANS(G959))*SIN(RADIANS(E951))+COS(RADIANS(G959))*COS(RADIANS(E951))*COS(RADIANS(J941))))</f>
        <v>0</v>
      </c>
      <c r="K959">
        <f>IF(DEGREES(ACOS(SIN(RADIANS(G959))*SIN(RADIANS(E951))+COS(RADIANS(G959))*COS(RADIANS(E951))*COS(RADIANS(K941))))&gt;90,0,$F$4*$F$5/E950^2*(SIN(RADIANS(G959))*SIN(RADIANS(E951))+COS(RADIANS(G959))*COS(RADIANS(E951))*COS(RADIANS(K941))))</f>
        <v>0</v>
      </c>
      <c r="L959">
        <f>IF(DEGREES(ACOS(SIN(RADIANS(G959))*SIN(RADIANS(E951))+COS(RADIANS(G959))*COS(RADIANS(E951))*COS(RADIANS(L941))))&gt;90,0,$F$4*$F$5/E950^2*(SIN(RADIANS(G959))*SIN(RADIANS(E951))+COS(RADIANS(G959))*COS(RADIANS(E951))*COS(RADIANS(L941))))</f>
        <v>0</v>
      </c>
      <c r="M959">
        <f>IF(DEGREES(ACOS(SIN(RADIANS(G959))*SIN(RADIANS(E951))+COS(RADIANS(G959))*COS(RADIANS(E951))*COS(RADIANS(M941))))&gt;90,0,$F$4*$F$5/E950^2*(SIN(RADIANS(G959))*SIN(RADIANS(E951))+COS(RADIANS(G959))*COS(RADIANS(E951))*COS(RADIANS(M941))))</f>
        <v>0</v>
      </c>
      <c r="N959">
        <f>IF(DEGREES(ACOS(SIN(RADIANS(G959))*SIN(RADIANS(E951))+COS(RADIANS(G959))*COS(RADIANS(E951))*COS(RADIANS(N941))))&gt;90,0,$F$4*$F$5/E950^2*(SIN(RADIANS(G959))*SIN(RADIANS(E951))+COS(RADIANS(G959))*COS(RADIANS(E951))*COS(RADIANS(N941))))</f>
        <v>0</v>
      </c>
      <c r="O959">
        <f>IF(DEGREES(ACOS(SIN(RADIANS(G959))*SIN(RADIANS(E951))+COS(RADIANS(G959))*COS(RADIANS(E951))*COS(RADIANS(O941))))&gt;90,0,$F$4*$F$5/E950^2*(SIN(RADIANS(G959))*SIN(RADIANS(E951))+COS(RADIANS(G959))*COS(RADIANS(E951))*COS(RADIANS(O941))))</f>
        <v>0</v>
      </c>
      <c r="P959">
        <f>IF(DEGREES(ACOS(SIN(RADIANS(G959))*SIN(RADIANS(E951))+COS(RADIANS(G959))*COS(RADIANS(E951))*COS(RADIANS(P941))))&gt;90,0,$F$4*$F$5/E950^2*(SIN(RADIANS(G959))*SIN(RADIANS(E951))+COS(RADIANS(G959))*COS(RADIANS(E951))*COS(RADIANS(P941))))</f>
        <v>0</v>
      </c>
      <c r="Q959">
        <f>IF(DEGREES(ACOS(SIN(RADIANS(G959))*SIN(RADIANS(E951))+COS(RADIANS(G959))*COS(RADIANS(E951))*COS(RADIANS(Q941))))&gt;90,0,$F$4*$F$5/E950^2*(SIN(RADIANS(G959))*SIN(RADIANS(E951))+COS(RADIANS(G959))*COS(RADIANS(E951))*COS(RADIANS(Q941))))</f>
        <v>0</v>
      </c>
      <c r="R959" t="e">
        <f>IF(DEGREES(ACOS(SIN(RADIANS(G959))*SIN(RADIANS(E951))+COS(RADIANS(G959))*COS(RADIANS(E951))*COS(RADIANS(R941))))&gt;90,0,$F$4*$F$5/E950^2*(SIN(RADIANS(G959))*SIN(RADIANS(E951))+COS(RADIANS(G959))*COS(RADIANS(E951))*COS(RADIANS(R941))))</f>
        <v>#DIV/0!</v>
      </c>
      <c r="S959" t="e">
        <f>IF(DEGREES(ACOS(SIN(RADIANS(G959))*SIN(RADIANS(E951))+COS(RADIANS(G959))*COS(RADIANS(E951))*COS(RADIANS(S941))))&gt;90,0,$F$4*$F$5/E950^2*(SIN(RADIANS(G959))*SIN(RADIANS(E951))+COS(RADIANS(G959))*COS(RADIANS(E951))*COS(RADIANS(S941))))</f>
        <v>#DIV/0!</v>
      </c>
      <c r="T959" t="e">
        <f>IF(DEGREES(ACOS(SIN(RADIANS(G959))*SIN(RADIANS(E951))+COS(RADIANS(G959))*COS(RADIANS(E951))*COS(RADIANS(T941))))&gt;90,0,$F$4*$F$5/E950^2*(SIN(RADIANS(G959))*SIN(RADIANS(E951))+COS(RADIANS(G959))*COS(RADIANS(E951))*COS(RADIANS(T941))))</f>
        <v>#DIV/0!</v>
      </c>
      <c r="U959" t="e">
        <f>IF(DEGREES(ACOS(SIN(RADIANS(G959))*SIN(RADIANS(E951))+COS(RADIANS(G959))*COS(RADIANS(E951))*COS(RADIANS(U941))))&gt;90,0,$F$4*$F$5/E950^2*(SIN(RADIANS(G959))*SIN(RADIANS(E951))+COS(RADIANS(G959))*COS(RADIANS(E951))*COS(RADIANS(U941))))</f>
        <v>#DIV/0!</v>
      </c>
      <c r="V959" t="e">
        <f>IF(DEGREES(ACOS(SIN(RADIANS(G959))*SIN(RADIANS(E951))+COS(RADIANS(G959))*COS(RADIANS(E951))*COS(RADIANS(V941))))&gt;90,0,$F$4*$F$5/E950^2*(SIN(RADIANS(G959))*SIN(RADIANS(E951))+COS(RADIANS(G959))*COS(RADIANS(E951))*COS(RADIANS(V941))))</f>
        <v>#DIV/0!</v>
      </c>
      <c r="W959" t="e">
        <f>IF(DEGREES(ACOS(SIN(RADIANS(G959))*SIN(RADIANS(E951))+COS(RADIANS(G959))*COS(RADIANS(E951))*COS(RADIANS(W941))))&gt;90,0,$F$4*$F$5/E950^2*(SIN(RADIANS(G959))*SIN(RADIANS(E951))+COS(RADIANS(G959))*COS(RADIANS(E951))*COS(RADIANS(W941))))</f>
        <v>#DIV/0!</v>
      </c>
      <c r="X959" t="e">
        <f>IF(DEGREES(ACOS(SIN(RADIANS(G959))*SIN(RADIANS(E951))+COS(RADIANS(G959))*COS(RADIANS(E951))*COS(RADIANS(X941))))&gt;90,0,$F$4*$F$5/E950^2*(SIN(RADIANS(G959))*SIN(RADIANS(E951))+COS(RADIANS(G959))*COS(RADIANS(E951))*COS(RADIANS(X941))))</f>
        <v>#DIV/0!</v>
      </c>
      <c r="Y959" t="e">
        <f>IF(DEGREES(ACOS(SIN(RADIANS(G959))*SIN(RADIANS(E951))+COS(RADIANS(G959))*COS(RADIANS(E951))*COS(RADIANS(Y941))))&gt;90,0,$F$4*$F$5/E950^2*(SIN(RADIANS(G959))*SIN(RADIANS(E951))+COS(RADIANS(G959))*COS(RADIANS(E951))*COS(RADIANS(Y941))))</f>
        <v>#DIV/0!</v>
      </c>
      <c r="Z959" t="e">
        <f>IF(DEGREES(ACOS(SIN(RADIANS(G959))*SIN(RADIANS(E951))+COS(RADIANS(G959))*COS(RADIANS(E951))*COS(RADIANS(Z941))))&gt;90,0,$F$4*$F$5/E950^2*(SIN(RADIANS(G959))*SIN(RADIANS(E951))+COS(RADIANS(G959))*COS(RADIANS(E951))*COS(RADIANS(Z941))))</f>
        <v>#DIV/0!</v>
      </c>
      <c r="AA959" t="e">
        <f>IF(DEGREES(ACOS(SIN(RADIANS(G959))*SIN(RADIANS(E951))+COS(RADIANS(G959))*COS(RADIANS(E951))*COS(RADIANS(AA941))))&gt;90,0,$F$4*$F$5/E950^2*(SIN(RADIANS(G959))*SIN(RADIANS(E951))+COS(RADIANS(G959))*COS(RADIANS(E951))*COS(RADIANS(AA941))))</f>
        <v>#DIV/0!</v>
      </c>
      <c r="AB959" t="e">
        <f>IF(DEGREES(ACOS(SIN(RADIANS(G959))*SIN(RADIANS(E951))+COS(RADIANS(G959))*COS(RADIANS(E951))*COS(RADIANS(AB941))))&gt;90,0,$F$4*$F$5/E950^2*(SIN(RADIANS(G959))*SIN(RADIANS(E951))+COS(RADIANS(G959))*COS(RADIANS(E951))*COS(RADIANS(AB941))))</f>
        <v>#DIV/0!</v>
      </c>
      <c r="AC959" t="e">
        <f>IF(DEGREES(ACOS(SIN(RADIANS(G959))*SIN(RADIANS(E951))+COS(RADIANS(G959))*COS(RADIANS(E951))*COS(RADIANS(AC941))))&gt;90,0,$F$4*$F$5/E950^2*(SIN(RADIANS(G959))*SIN(RADIANS(E951))+COS(RADIANS(G959))*COS(RADIANS(E951))*COS(RADIANS(AC941))))</f>
        <v>#DIV/0!</v>
      </c>
      <c r="AD959" t="e">
        <f>IF(DEGREES(ACOS(SIN(RADIANS(G959))*SIN(RADIANS(E951))+COS(RADIANS(G959))*COS(RADIANS(E951))*COS(RADIANS(AD941))))&gt;90,0,$F$4*$F$5/E950^2*(SIN(RADIANS(G959))*SIN(RADIANS(E951))+COS(RADIANS(G959))*COS(RADIANS(E951))*COS(RADIANS(AD941))))</f>
        <v>#DIV/0!</v>
      </c>
      <c r="AE959" t="e">
        <f>IF(DEGREES(ACOS(SIN(RADIANS(G959))*SIN(RADIANS(E951))+COS(RADIANS(G959))*COS(RADIANS(E951))*COS(RADIANS(AE941))))&gt;90,0,$F$4*$F$5/E950^2*(SIN(RADIANS(G959))*SIN(RADIANS(E951))+COS(RADIANS(G959))*COS(RADIANS(E951))*COS(RADIANS(AE941))))</f>
        <v>#DIV/0!</v>
      </c>
      <c r="AF959" t="e">
        <f>IF(DEGREES(ACOS(SIN(RADIANS(G959))*SIN(RADIANS(E951))+COS(RADIANS(G959))*COS(RADIANS(E951))*COS(RADIANS(AF941))))&gt;90,0,$F$4*$F$5/E950^2*(SIN(RADIANS(G959))*SIN(RADIANS(E951))+COS(RADIANS(G959))*COS(RADIANS(E951))*COS(RADIANS(AF941))))</f>
        <v>#DIV/0!</v>
      </c>
      <c r="AG959" t="e">
        <f>IF(DEGREES(ACOS(SIN(RADIANS(G959))*SIN(RADIANS(E951))+COS(RADIANS(G959))*COS(RADIANS(E951))*COS(RADIANS(AG941))))&gt;90,0,$F$4*$F$5/E950^2*(SIN(RADIANS(G959))*SIN(RADIANS(E951))+COS(RADIANS(G959))*COS(RADIANS(E951))*COS(RADIANS(AG941))))</f>
        <v>#DIV/0!</v>
      </c>
      <c r="AH959" t="e">
        <f>IF(DEGREES(ACOS(SIN(RADIANS(G959))*SIN(RADIANS(E951))+COS(RADIANS(G959))*COS(RADIANS(E951))*COS(RADIANS(AH941))))&gt;90,0,$F$4*$F$5/E950^2*(SIN(RADIANS(G959))*SIN(RADIANS(E951))+COS(RADIANS(G959))*COS(RADIANS(E951))*COS(RADIANS(AH941))))</f>
        <v>#DIV/0!</v>
      </c>
      <c r="AI959" t="e">
        <f>IF(DEGREES(ACOS(SIN(RADIANS(G959))*SIN(RADIANS(E951))+COS(RADIANS(G959))*COS(RADIANS(E951))*COS(RADIANS(AI941))))&gt;90,0,$F$4*$F$5/E950^2*(SIN(RADIANS(G959))*SIN(RADIANS(E951))+COS(RADIANS(G959))*COS(RADIANS(E951))*COS(RADIANS(AI941))))</f>
        <v>#DIV/0!</v>
      </c>
      <c r="AJ959" t="e">
        <f>IF(DEGREES(ACOS(SIN(RADIANS(G959))*SIN(RADIANS(E951))+COS(RADIANS(G959))*COS(RADIANS(E951))*COS(RADIANS(AJ941))))&gt;90,0,$F$4*$F$5/E950^2*(SIN(RADIANS(G959))*SIN(RADIANS(E951))+COS(RADIANS(G959))*COS(RADIANS(E951))*COS(RADIANS(AJ941))))</f>
        <v>#DIV/0!</v>
      </c>
      <c r="AK959">
        <f>IF(DEGREES(ACOS(SIN(RADIANS(G959))*SIN(RADIANS(E951))+COS(RADIANS(G959))*COS(RADIANS(E951))*COS(RADIANS(AK941))))&gt;90,0,$F$4*$F$5/E950^2*(SIN(RADIANS(G959))*SIN(RADIANS(E951))+COS(RADIANS(G959))*COS(RADIANS(E951))*COS(RADIANS(AK941))))</f>
        <v>0</v>
      </c>
      <c r="AL959">
        <f>IF(DEGREES(ACOS(SIN(RADIANS(G959))*SIN(RADIANS(E951))+COS(RADIANS(G959))*COS(RADIANS(E951))*COS(RADIANS(AL941))))&gt;90,0,$F$4*$F$5/E950^2*(SIN(RADIANS(G959))*SIN(RADIANS(E951))+COS(RADIANS(G959))*COS(RADIANS(E951))*COS(RADIANS(AL941))))</f>
        <v>0</v>
      </c>
      <c r="AM959">
        <f>IF(DEGREES(ACOS(SIN(RADIANS(G959))*SIN(RADIANS(E951))+COS(RADIANS(G959))*COS(RADIANS(E951))*COS(RADIANS(AM941))))&gt;90,0,$F$4*$F$5/E950^2*(SIN(RADIANS(G959))*SIN(RADIANS(E951))+COS(RADIANS(G959))*COS(RADIANS(E951))*COS(RADIANS(AM941))))</f>
        <v>0</v>
      </c>
      <c r="AN959">
        <f>IF(DEGREES(ACOS(SIN(RADIANS(G959))*SIN(RADIANS(E951))+COS(RADIANS(G959))*COS(RADIANS(E951))*COS(RADIANS(AN941))))&gt;90,0,$F$4*$F$5/E950^2*(SIN(RADIANS(G959))*SIN(RADIANS(E951))+COS(RADIANS(G959))*COS(RADIANS(E951))*COS(RADIANS(AN941))))</f>
        <v>0</v>
      </c>
      <c r="AO959">
        <f>IF(DEGREES(ACOS(SIN(RADIANS(G959))*SIN(RADIANS(E951))+COS(RADIANS(G959))*COS(RADIANS(E951))*COS(RADIANS(AO941))))&gt;90,0,$F$4*$F$5/E950^2*(SIN(RADIANS(G959))*SIN(RADIANS(E951))+COS(RADIANS(G959))*COS(RADIANS(E951))*COS(RADIANS(AO941))))</f>
        <v>0</v>
      </c>
      <c r="AP959">
        <f>IF(DEGREES(ACOS(SIN(RADIANS(G959))*SIN(RADIANS(E951))+COS(RADIANS(G959))*COS(RADIANS(E951))*COS(RADIANS(AP941))))&gt;90,0,$F$4*$F$5/E950^2*(SIN(RADIANS(G959))*SIN(RADIANS(E951))+COS(RADIANS(G959))*COS(RADIANS(E951))*COS(RADIANS(AP941))))</f>
        <v>0</v>
      </c>
      <c r="AQ959">
        <f>IF(DEGREES(ACOS(SIN(RADIANS(G959))*SIN(RADIANS(E951))+COS(RADIANS(G959))*COS(RADIANS(E951))*COS(RADIANS(AQ941))))&gt;90,0,$F$4*$F$5/E950^2*(SIN(RADIANS(G959))*SIN(RADIANS(E951))+COS(RADIANS(G959))*COS(RADIANS(E951))*COS(RADIANS(AQ941))))</f>
        <v>0</v>
      </c>
      <c r="AR959">
        <f>IF(DEGREES(ACOS(SIN(RADIANS(G959))*SIN(RADIANS(E951))+COS(RADIANS(G959))*COS(RADIANS(E951))*COS(RADIANS(AR941))))&gt;90,0,$F$4*$F$5/E950^2*(SIN(RADIANS(G959))*SIN(RADIANS(E951))+COS(RADIANS(G959))*COS(RADIANS(E951))*COS(RADIANS(AR941))))</f>
        <v>0</v>
      </c>
    </row>
    <row r="960" spans="2:44" x14ac:dyDescent="0.5">
      <c r="G960">
        <v>-80</v>
      </c>
      <c r="I960">
        <f>IF(DEGREES(ACOS(SIN(RADIANS(G960))*SIN(RADIANS(E951))+COS(RADIANS(G960))*COS(RADIANS(E951))*COS(RADIANS(I941))))&gt;90,0,$F$4*$F$5/E950^2*(SIN(RADIANS(G960))*SIN(RADIANS(E951))+COS(RADIANS(G960))*COS(RADIANS(E951))*COS(RADIANS(I941))))</f>
        <v>0</v>
      </c>
      <c r="J960">
        <f>IF(DEGREES(ACOS(SIN(RADIANS(G960))*SIN(RADIANS(E951))+COS(RADIANS(G960))*COS(RADIANS(E951))*COS(RADIANS(J941))))&gt;90,0,$F$4*$F$5/E950^2*(SIN(RADIANS(G960))*SIN(RADIANS(E951))+COS(RADIANS(G960))*COS(RADIANS(E951))*COS(RADIANS(J941))))</f>
        <v>0</v>
      </c>
      <c r="K960">
        <f>IF(DEGREES(ACOS(SIN(RADIANS(G960))*SIN(RADIANS(E951))+COS(RADIANS(G960))*COS(RADIANS(E951))*COS(RADIANS(K941))))&gt;90,0,$F$4*$F$5/E950^2*(SIN(RADIANS(G960))*SIN(RADIANS(E951))+COS(RADIANS(G960))*COS(RADIANS(E951))*COS(RADIANS(K941))))</f>
        <v>0</v>
      </c>
      <c r="L960">
        <f>IF(DEGREES(ACOS(SIN(RADIANS(G960))*SIN(RADIANS(E951))+COS(RADIANS(G960))*COS(RADIANS(E951))*COS(RADIANS(L941))))&gt;90,0,$F$4*$F$5/E950^2*(SIN(RADIANS(G960))*SIN(RADIANS(E951))+COS(RADIANS(G960))*COS(RADIANS(E951))*COS(RADIANS(L941))))</f>
        <v>0</v>
      </c>
      <c r="M960">
        <f>IF(DEGREES(ACOS(SIN(RADIANS(G960))*SIN(RADIANS(E951))+COS(RADIANS(G960))*COS(RADIANS(E951))*COS(RADIANS(M941))))&gt;90,0,$F$4*$F$5/E950^2*(SIN(RADIANS(G960))*SIN(RADIANS(E951))+COS(RADIANS(G960))*COS(RADIANS(E951))*COS(RADIANS(M941))))</f>
        <v>0</v>
      </c>
      <c r="N960">
        <f>IF(DEGREES(ACOS(SIN(RADIANS(G960))*SIN(RADIANS(E951))+COS(RADIANS(G960))*COS(RADIANS(E951))*COS(RADIANS(N941))))&gt;90,0,$F$4*$F$5/E950^2*(SIN(RADIANS(G960))*SIN(RADIANS(E951))+COS(RADIANS(G960))*COS(RADIANS(E951))*COS(RADIANS(N941))))</f>
        <v>0</v>
      </c>
      <c r="O960">
        <f>IF(DEGREES(ACOS(SIN(RADIANS(G960))*SIN(RADIANS(E951))+COS(RADIANS(G960))*COS(RADIANS(E951))*COS(RADIANS(O941))))&gt;90,0,$F$4*$F$5/E950^2*(SIN(RADIANS(G960))*SIN(RADIANS(E951))+COS(RADIANS(G960))*COS(RADIANS(E951))*COS(RADIANS(O941))))</f>
        <v>0</v>
      </c>
      <c r="P960">
        <f>IF(DEGREES(ACOS(SIN(RADIANS(G960))*SIN(RADIANS(E951))+COS(RADIANS(G960))*COS(RADIANS(E951))*COS(RADIANS(P941))))&gt;90,0,$F$4*$F$5/E950^2*(SIN(RADIANS(G960))*SIN(RADIANS(E951))+COS(RADIANS(G960))*COS(RADIANS(E951))*COS(RADIANS(P941))))</f>
        <v>0</v>
      </c>
      <c r="Q960">
        <f>IF(DEGREES(ACOS(SIN(RADIANS(G960))*SIN(RADIANS(E951))+COS(RADIANS(G960))*COS(RADIANS(E951))*COS(RADIANS(Q941))))&gt;90,0,$F$4*$F$5/E950^2*(SIN(RADIANS(G960))*SIN(RADIANS(E951))+COS(RADIANS(G960))*COS(RADIANS(E951))*COS(RADIANS(Q941))))</f>
        <v>0</v>
      </c>
      <c r="R960" t="e">
        <f>IF(DEGREES(ACOS(SIN(RADIANS(G960))*SIN(RADIANS(E951))+COS(RADIANS(G960))*COS(RADIANS(E951))*COS(RADIANS(R941))))&gt;90,0,$F$4*$F$5/E950^2*(SIN(RADIANS(G960))*SIN(RADIANS(E951))+COS(RADIANS(G960))*COS(RADIANS(E951))*COS(RADIANS(R941))))</f>
        <v>#DIV/0!</v>
      </c>
      <c r="S960" t="e">
        <f>IF(DEGREES(ACOS(SIN(RADIANS(G960))*SIN(RADIANS(E951))+COS(RADIANS(G960))*COS(RADIANS(E951))*COS(RADIANS(S941))))&gt;90,0,$F$4*$F$5/E950^2*(SIN(RADIANS(G960))*SIN(RADIANS(E951))+COS(RADIANS(G960))*COS(RADIANS(E951))*COS(RADIANS(S941))))</f>
        <v>#DIV/0!</v>
      </c>
      <c r="T960" t="e">
        <f>IF(DEGREES(ACOS(SIN(RADIANS(G960))*SIN(RADIANS(E951))+COS(RADIANS(G960))*COS(RADIANS(E951))*COS(RADIANS(T941))))&gt;90,0,$F$4*$F$5/E950^2*(SIN(RADIANS(G960))*SIN(RADIANS(E951))+COS(RADIANS(G960))*COS(RADIANS(E951))*COS(RADIANS(T941))))</f>
        <v>#DIV/0!</v>
      </c>
      <c r="U960" t="e">
        <f>IF(DEGREES(ACOS(SIN(RADIANS(G960))*SIN(RADIANS(E951))+COS(RADIANS(G960))*COS(RADIANS(E951))*COS(RADIANS(U941))))&gt;90,0,$F$4*$F$5/E950^2*(SIN(RADIANS(G960))*SIN(RADIANS(E951))+COS(RADIANS(G960))*COS(RADIANS(E951))*COS(RADIANS(U941))))</f>
        <v>#DIV/0!</v>
      </c>
      <c r="V960" t="e">
        <f>IF(DEGREES(ACOS(SIN(RADIANS(G960))*SIN(RADIANS(E951))+COS(RADIANS(G960))*COS(RADIANS(E951))*COS(RADIANS(V941))))&gt;90,0,$F$4*$F$5/E950^2*(SIN(RADIANS(G960))*SIN(RADIANS(E951))+COS(RADIANS(G960))*COS(RADIANS(E951))*COS(RADIANS(V941))))</f>
        <v>#DIV/0!</v>
      </c>
      <c r="W960" t="e">
        <f>IF(DEGREES(ACOS(SIN(RADIANS(G960))*SIN(RADIANS(E951))+COS(RADIANS(G960))*COS(RADIANS(E951))*COS(RADIANS(W941))))&gt;90,0,$F$4*$F$5/E950^2*(SIN(RADIANS(G960))*SIN(RADIANS(E951))+COS(RADIANS(G960))*COS(RADIANS(E951))*COS(RADIANS(W941))))</f>
        <v>#DIV/0!</v>
      </c>
      <c r="X960" t="e">
        <f>IF(DEGREES(ACOS(SIN(RADIANS(G960))*SIN(RADIANS(E951))+COS(RADIANS(G960))*COS(RADIANS(E951))*COS(RADIANS(X941))))&gt;90,0,$F$4*$F$5/E950^2*(SIN(RADIANS(G960))*SIN(RADIANS(E951))+COS(RADIANS(G960))*COS(RADIANS(E951))*COS(RADIANS(X941))))</f>
        <v>#DIV/0!</v>
      </c>
      <c r="Y960" t="e">
        <f>IF(DEGREES(ACOS(SIN(RADIANS(G960))*SIN(RADIANS(E951))+COS(RADIANS(G960))*COS(RADIANS(E951))*COS(RADIANS(Y941))))&gt;90,0,$F$4*$F$5/E950^2*(SIN(RADIANS(G960))*SIN(RADIANS(E951))+COS(RADIANS(G960))*COS(RADIANS(E951))*COS(RADIANS(Y941))))</f>
        <v>#DIV/0!</v>
      </c>
      <c r="Z960" t="e">
        <f>IF(DEGREES(ACOS(SIN(RADIANS(G960))*SIN(RADIANS(E951))+COS(RADIANS(G960))*COS(RADIANS(E951))*COS(RADIANS(Z941))))&gt;90,0,$F$4*$F$5/E950^2*(SIN(RADIANS(G960))*SIN(RADIANS(E951))+COS(RADIANS(G960))*COS(RADIANS(E951))*COS(RADIANS(Z941))))</f>
        <v>#DIV/0!</v>
      </c>
      <c r="AA960" t="e">
        <f>IF(DEGREES(ACOS(SIN(RADIANS(G960))*SIN(RADIANS(E951))+COS(RADIANS(G960))*COS(RADIANS(E951))*COS(RADIANS(AA941))))&gt;90,0,$F$4*$F$5/E950^2*(SIN(RADIANS(G960))*SIN(RADIANS(E951))+COS(RADIANS(G960))*COS(RADIANS(E951))*COS(RADIANS(AA941))))</f>
        <v>#DIV/0!</v>
      </c>
      <c r="AB960" t="e">
        <f>IF(DEGREES(ACOS(SIN(RADIANS(G960))*SIN(RADIANS(E951))+COS(RADIANS(G960))*COS(RADIANS(E951))*COS(RADIANS(AB941))))&gt;90,0,$F$4*$F$5/E950^2*(SIN(RADIANS(G960))*SIN(RADIANS(E951))+COS(RADIANS(G960))*COS(RADIANS(E951))*COS(RADIANS(AB941))))</f>
        <v>#DIV/0!</v>
      </c>
      <c r="AC960" t="e">
        <f>IF(DEGREES(ACOS(SIN(RADIANS(G960))*SIN(RADIANS(E951))+COS(RADIANS(G960))*COS(RADIANS(E951))*COS(RADIANS(AC941))))&gt;90,0,$F$4*$F$5/E950^2*(SIN(RADIANS(G960))*SIN(RADIANS(E951))+COS(RADIANS(G960))*COS(RADIANS(E951))*COS(RADIANS(AC941))))</f>
        <v>#DIV/0!</v>
      </c>
      <c r="AD960" t="e">
        <f>IF(DEGREES(ACOS(SIN(RADIANS(G960))*SIN(RADIANS(E951))+COS(RADIANS(G960))*COS(RADIANS(E951))*COS(RADIANS(AD941))))&gt;90,0,$F$4*$F$5/E950^2*(SIN(RADIANS(G960))*SIN(RADIANS(E951))+COS(RADIANS(G960))*COS(RADIANS(E951))*COS(RADIANS(AD941))))</f>
        <v>#DIV/0!</v>
      </c>
      <c r="AE960" t="e">
        <f>IF(DEGREES(ACOS(SIN(RADIANS(G960))*SIN(RADIANS(E951))+COS(RADIANS(G960))*COS(RADIANS(E951))*COS(RADIANS(AE941))))&gt;90,0,$F$4*$F$5/E950^2*(SIN(RADIANS(G960))*SIN(RADIANS(E951))+COS(RADIANS(G960))*COS(RADIANS(E951))*COS(RADIANS(AE941))))</f>
        <v>#DIV/0!</v>
      </c>
      <c r="AF960" t="e">
        <f>IF(DEGREES(ACOS(SIN(RADIANS(G960))*SIN(RADIANS(E951))+COS(RADIANS(G960))*COS(RADIANS(E951))*COS(RADIANS(AF941))))&gt;90,0,$F$4*$F$5/E950^2*(SIN(RADIANS(G960))*SIN(RADIANS(E951))+COS(RADIANS(G960))*COS(RADIANS(E951))*COS(RADIANS(AF941))))</f>
        <v>#DIV/0!</v>
      </c>
      <c r="AG960" t="e">
        <f>IF(DEGREES(ACOS(SIN(RADIANS(G960))*SIN(RADIANS(E951))+COS(RADIANS(G960))*COS(RADIANS(E951))*COS(RADIANS(AG941))))&gt;90,0,$F$4*$F$5/E950^2*(SIN(RADIANS(G960))*SIN(RADIANS(E951))+COS(RADIANS(G960))*COS(RADIANS(E951))*COS(RADIANS(AG941))))</f>
        <v>#DIV/0!</v>
      </c>
      <c r="AH960" t="e">
        <f>IF(DEGREES(ACOS(SIN(RADIANS(G960))*SIN(RADIANS(E951))+COS(RADIANS(G960))*COS(RADIANS(E951))*COS(RADIANS(AH941))))&gt;90,0,$F$4*$F$5/E950^2*(SIN(RADIANS(G960))*SIN(RADIANS(E951))+COS(RADIANS(G960))*COS(RADIANS(E951))*COS(RADIANS(AH941))))</f>
        <v>#DIV/0!</v>
      </c>
      <c r="AI960" t="e">
        <f>IF(DEGREES(ACOS(SIN(RADIANS(G960))*SIN(RADIANS(E951))+COS(RADIANS(G960))*COS(RADIANS(E951))*COS(RADIANS(AI941))))&gt;90,0,$F$4*$F$5/E950^2*(SIN(RADIANS(G960))*SIN(RADIANS(E951))+COS(RADIANS(G960))*COS(RADIANS(E951))*COS(RADIANS(AI941))))</f>
        <v>#DIV/0!</v>
      </c>
      <c r="AJ960" t="e">
        <f>IF(DEGREES(ACOS(SIN(RADIANS(G960))*SIN(RADIANS(E951))+COS(RADIANS(G960))*COS(RADIANS(E951))*COS(RADIANS(AJ941))))&gt;90,0,$F$4*$F$5/E950^2*(SIN(RADIANS(G960))*SIN(RADIANS(E951))+COS(RADIANS(G960))*COS(RADIANS(E951))*COS(RADIANS(AJ941))))</f>
        <v>#DIV/0!</v>
      </c>
      <c r="AK960">
        <f>IF(DEGREES(ACOS(SIN(RADIANS(G960))*SIN(RADIANS(E951))+COS(RADIANS(G960))*COS(RADIANS(E951))*COS(RADIANS(AK941))))&gt;90,0,$F$4*$F$5/E950^2*(SIN(RADIANS(G960))*SIN(RADIANS(E951))+COS(RADIANS(G960))*COS(RADIANS(E951))*COS(RADIANS(AK941))))</f>
        <v>0</v>
      </c>
      <c r="AL960">
        <f>IF(DEGREES(ACOS(SIN(RADIANS(G960))*SIN(RADIANS(E951))+COS(RADIANS(G960))*COS(RADIANS(E951))*COS(RADIANS(AL941))))&gt;90,0,$F$4*$F$5/E950^2*(SIN(RADIANS(G960))*SIN(RADIANS(E951))+COS(RADIANS(G960))*COS(RADIANS(E951))*COS(RADIANS(AL941))))</f>
        <v>0</v>
      </c>
      <c r="AM960">
        <f>IF(DEGREES(ACOS(SIN(RADIANS(G960))*SIN(RADIANS(E951))+COS(RADIANS(G960))*COS(RADIANS(E951))*COS(RADIANS(AM941))))&gt;90,0,$F$4*$F$5/E950^2*(SIN(RADIANS(G960))*SIN(RADIANS(E951))+COS(RADIANS(G960))*COS(RADIANS(E951))*COS(RADIANS(AM941))))</f>
        <v>0</v>
      </c>
      <c r="AN960">
        <f>IF(DEGREES(ACOS(SIN(RADIANS(G960))*SIN(RADIANS(E951))+COS(RADIANS(G960))*COS(RADIANS(E951))*COS(RADIANS(AN941))))&gt;90,0,$F$4*$F$5/E950^2*(SIN(RADIANS(G960))*SIN(RADIANS(E951))+COS(RADIANS(G960))*COS(RADIANS(E951))*COS(RADIANS(AN941))))</f>
        <v>0</v>
      </c>
      <c r="AO960">
        <f>IF(DEGREES(ACOS(SIN(RADIANS(G960))*SIN(RADIANS(E951))+COS(RADIANS(G960))*COS(RADIANS(E951))*COS(RADIANS(AO941))))&gt;90,0,$F$4*$F$5/E950^2*(SIN(RADIANS(G960))*SIN(RADIANS(E951))+COS(RADIANS(G960))*COS(RADIANS(E951))*COS(RADIANS(AO941))))</f>
        <v>0</v>
      </c>
      <c r="AP960">
        <f>IF(DEGREES(ACOS(SIN(RADIANS(G960))*SIN(RADIANS(E951))+COS(RADIANS(G960))*COS(RADIANS(E951))*COS(RADIANS(AP941))))&gt;90,0,$F$4*$F$5/E950^2*(SIN(RADIANS(G960))*SIN(RADIANS(E951))+COS(RADIANS(G960))*COS(RADIANS(E951))*COS(RADIANS(AP941))))</f>
        <v>0</v>
      </c>
      <c r="AQ960">
        <f>IF(DEGREES(ACOS(SIN(RADIANS(G960))*SIN(RADIANS(E951))+COS(RADIANS(G960))*COS(RADIANS(E951))*COS(RADIANS(AQ941))))&gt;90,0,$F$4*$F$5/E950^2*(SIN(RADIANS(G960))*SIN(RADIANS(E951))+COS(RADIANS(G960))*COS(RADIANS(E951))*COS(RADIANS(AQ941))))</f>
        <v>0</v>
      </c>
      <c r="AR960">
        <f>IF(DEGREES(ACOS(SIN(RADIANS(G960))*SIN(RADIANS(E951))+COS(RADIANS(G960))*COS(RADIANS(E951))*COS(RADIANS(AR941))))&gt;90,0,$F$4*$F$5/E950^2*(SIN(RADIANS(G960))*SIN(RADIANS(E951))+COS(RADIANS(G960))*COS(RADIANS(E951))*COS(RADIANS(AR941))))</f>
        <v>0</v>
      </c>
    </row>
    <row r="961" spans="2:44" x14ac:dyDescent="0.5">
      <c r="G961">
        <v>-90</v>
      </c>
      <c r="I961" t="e">
        <f>IF(DEGREES(ACOS(SIN(RADIANS(G961))*SIN(RADIANS(E951))+COS(RADIANS(G961))*COS(RADIANS(E951))*COS(RADIANS(I941))))&gt;90,0,$F$4*$F$5/E950^2*(SIN(RADIANS(G961))*SIN(RADIANS(E951))+COS(RADIANS(G961))*COS(RADIANS(E951))*COS(RADIANS(I941))))</f>
        <v>#DIV/0!</v>
      </c>
      <c r="J961" t="e">
        <f>IF(DEGREES(ACOS(SIN(RADIANS(G961))*SIN(RADIANS(E951))+COS(RADIANS(G961))*COS(RADIANS(E951))*COS(RADIANS(J941))))&gt;90,0,$F$4*$F$5/E950^2*(SIN(RADIANS(G961))*SIN(RADIANS(E951))+COS(RADIANS(G961))*COS(RADIANS(E951))*COS(RADIANS(J941))))</f>
        <v>#DIV/0!</v>
      </c>
      <c r="K961" t="e">
        <f>IF(DEGREES(ACOS(SIN(RADIANS(G961))*SIN(RADIANS(E951))+COS(RADIANS(G961))*COS(RADIANS(E951))*COS(RADIANS(K941))))&gt;90,0,$F$4*$F$5/E950^2*(SIN(RADIANS(G961))*SIN(RADIANS(E951))+COS(RADIANS(G961))*COS(RADIANS(E951))*COS(RADIANS(K941))))</f>
        <v>#DIV/0!</v>
      </c>
      <c r="L961" t="e">
        <f>IF(DEGREES(ACOS(SIN(RADIANS(G961))*SIN(RADIANS(E951))+COS(RADIANS(G961))*COS(RADIANS(E951))*COS(RADIANS(L941))))&gt;90,0,$F$4*$F$5/E950^2*(SIN(RADIANS(G961))*SIN(RADIANS(E951))+COS(RADIANS(G961))*COS(RADIANS(E951))*COS(RADIANS(L941))))</f>
        <v>#DIV/0!</v>
      </c>
      <c r="M961" t="e">
        <f>IF(DEGREES(ACOS(SIN(RADIANS(G961))*SIN(RADIANS(E951))+COS(RADIANS(G961))*COS(RADIANS(E951))*COS(RADIANS(M941))))&gt;90,0,$F$4*$F$5/E950^2*(SIN(RADIANS(G961))*SIN(RADIANS(E951))+COS(RADIANS(G961))*COS(RADIANS(E951))*COS(RADIANS(M941))))</f>
        <v>#DIV/0!</v>
      </c>
      <c r="N961" t="e">
        <f>IF(DEGREES(ACOS(SIN(RADIANS(G961))*SIN(RADIANS(E951))+COS(RADIANS(G961))*COS(RADIANS(E951))*COS(RADIANS(N941))))&gt;90,0,$F$4*$F$5/E950^2*(SIN(RADIANS(G961))*SIN(RADIANS(E951))+COS(RADIANS(G961))*COS(RADIANS(E951))*COS(RADIANS(N941))))</f>
        <v>#DIV/0!</v>
      </c>
      <c r="O961" t="e">
        <f>IF(DEGREES(ACOS(SIN(RADIANS(G961))*SIN(RADIANS(E951))+COS(RADIANS(G961))*COS(RADIANS(E951))*COS(RADIANS(O941))))&gt;90,0,$F$4*$F$5/E950^2*(SIN(RADIANS(G961))*SIN(RADIANS(E951))+COS(RADIANS(G961))*COS(RADIANS(E951))*COS(RADIANS(O941))))</f>
        <v>#DIV/0!</v>
      </c>
      <c r="P961" t="e">
        <f>IF(DEGREES(ACOS(SIN(RADIANS(G961))*SIN(RADIANS(E951))+COS(RADIANS(G961))*COS(RADIANS(E951))*COS(RADIANS(P941))))&gt;90,0,$F$4*$F$5/E950^2*(SIN(RADIANS(G961))*SIN(RADIANS(E951))+COS(RADIANS(G961))*COS(RADIANS(E951))*COS(RADIANS(P941))))</f>
        <v>#DIV/0!</v>
      </c>
      <c r="Q961" t="e">
        <f>IF(DEGREES(ACOS(SIN(RADIANS(G961))*SIN(RADIANS(E951))+COS(RADIANS(G961))*COS(RADIANS(E951))*COS(RADIANS(Q941))))&gt;90,0,$F$4*$F$5/E950^2*(SIN(RADIANS(G961))*SIN(RADIANS(E951))+COS(RADIANS(G961))*COS(RADIANS(E951))*COS(RADIANS(Q941))))</f>
        <v>#DIV/0!</v>
      </c>
      <c r="R961" t="e">
        <f>IF(DEGREES(ACOS(SIN(RADIANS(G961))*SIN(RADIANS(E951))+COS(RADIANS(G961))*COS(RADIANS(E951))*COS(RADIANS(R941))))&gt;90,0,$F$4*$F$5/E950^2*(SIN(RADIANS(G961))*SIN(RADIANS(E951))+COS(RADIANS(G961))*COS(RADIANS(E951))*COS(RADIANS(R941))))</f>
        <v>#DIV/0!</v>
      </c>
      <c r="S961" t="e">
        <f>IF(DEGREES(ACOS(SIN(RADIANS(G961))*SIN(RADIANS(E951))+COS(RADIANS(G961))*COS(RADIANS(E951))*COS(RADIANS(S941))))&gt;90,0,$F$4*$F$5/E950^2*(SIN(RADIANS(G961))*SIN(RADIANS(E951))+COS(RADIANS(G961))*COS(RADIANS(E951))*COS(RADIANS(S941))))</f>
        <v>#DIV/0!</v>
      </c>
      <c r="T961" t="e">
        <f>IF(DEGREES(ACOS(SIN(RADIANS(G961))*SIN(RADIANS(E951))+COS(RADIANS(G961))*COS(RADIANS(E951))*COS(RADIANS(T941))))&gt;90,0,$F$4*$F$5/E950^2*(SIN(RADIANS(G961))*SIN(RADIANS(E951))+COS(RADIANS(G961))*COS(RADIANS(E951))*COS(RADIANS(T941))))</f>
        <v>#DIV/0!</v>
      </c>
      <c r="U961" t="e">
        <f>IF(DEGREES(ACOS(SIN(RADIANS(G961))*SIN(RADIANS(E951))+COS(RADIANS(G961))*COS(RADIANS(E951))*COS(RADIANS(U941))))&gt;90,0,$F$4*$F$5/E950^2*(SIN(RADIANS(G961))*SIN(RADIANS(E951))+COS(RADIANS(G961))*COS(RADIANS(E951))*COS(RADIANS(U941))))</f>
        <v>#DIV/0!</v>
      </c>
      <c r="V961" t="e">
        <f>IF(DEGREES(ACOS(SIN(RADIANS(G961))*SIN(RADIANS(E951))+COS(RADIANS(G961))*COS(RADIANS(E951))*COS(RADIANS(V941))))&gt;90,0,$F$4*$F$5/E950^2*(SIN(RADIANS(G961))*SIN(RADIANS(E951))+COS(RADIANS(G961))*COS(RADIANS(E951))*COS(RADIANS(V941))))</f>
        <v>#DIV/0!</v>
      </c>
      <c r="W961" t="e">
        <f>IF(DEGREES(ACOS(SIN(RADIANS(G961))*SIN(RADIANS(E951))+COS(RADIANS(G961))*COS(RADIANS(E951))*COS(RADIANS(W941))))&gt;90,0,$F$4*$F$5/E950^2*(SIN(RADIANS(G961))*SIN(RADIANS(E951))+COS(RADIANS(G961))*COS(RADIANS(E951))*COS(RADIANS(W941))))</f>
        <v>#DIV/0!</v>
      </c>
      <c r="X961" t="e">
        <f>IF(DEGREES(ACOS(SIN(RADIANS(G961))*SIN(RADIANS(E951))+COS(RADIANS(G961))*COS(RADIANS(E951))*COS(RADIANS(X941))))&gt;90,0,$F$4*$F$5/E950^2*(SIN(RADIANS(G961))*SIN(RADIANS(E951))+COS(RADIANS(G961))*COS(RADIANS(E951))*COS(RADIANS(X941))))</f>
        <v>#DIV/0!</v>
      </c>
      <c r="Y961" t="e">
        <f>IF(DEGREES(ACOS(SIN(RADIANS(G961))*SIN(RADIANS(E951))+COS(RADIANS(G961))*COS(RADIANS(E951))*COS(RADIANS(Y941))))&gt;90,0,$F$4*$F$5/E950^2*(SIN(RADIANS(G961))*SIN(RADIANS(E951))+COS(RADIANS(G961))*COS(RADIANS(E951))*COS(RADIANS(Y941))))</f>
        <v>#DIV/0!</v>
      </c>
      <c r="Z961" t="e">
        <f>IF(DEGREES(ACOS(SIN(RADIANS(G961))*SIN(RADIANS(E951))+COS(RADIANS(G961))*COS(RADIANS(E951))*COS(RADIANS(Z941))))&gt;90,0,$F$4*$F$5/E950^2*(SIN(RADIANS(G961))*SIN(RADIANS(E951))+COS(RADIANS(G961))*COS(RADIANS(E951))*COS(RADIANS(Z941))))</f>
        <v>#DIV/0!</v>
      </c>
      <c r="AA961" t="e">
        <f>IF(DEGREES(ACOS(SIN(RADIANS(G961))*SIN(RADIANS(E951))+COS(RADIANS(G961))*COS(RADIANS(E951))*COS(RADIANS(AA941))))&gt;90,0,$F$4*$F$5/E950^2*(SIN(RADIANS(G961))*SIN(RADIANS(E951))+COS(RADIANS(G961))*COS(RADIANS(E951))*COS(RADIANS(AA941))))</f>
        <v>#DIV/0!</v>
      </c>
      <c r="AB961" t="e">
        <f>IF(DEGREES(ACOS(SIN(RADIANS(G961))*SIN(RADIANS(E951))+COS(RADIANS(G961))*COS(RADIANS(E951))*COS(RADIANS(AB941))))&gt;90,0,$F$4*$F$5/E950^2*(SIN(RADIANS(G961))*SIN(RADIANS(E951))+COS(RADIANS(G961))*COS(RADIANS(E951))*COS(RADIANS(AB941))))</f>
        <v>#DIV/0!</v>
      </c>
      <c r="AC961" t="e">
        <f>IF(DEGREES(ACOS(SIN(RADIANS(G961))*SIN(RADIANS(E951))+COS(RADIANS(G961))*COS(RADIANS(E951))*COS(RADIANS(AC941))))&gt;90,0,$F$4*$F$5/E950^2*(SIN(RADIANS(G961))*SIN(RADIANS(E951))+COS(RADIANS(G961))*COS(RADIANS(E951))*COS(RADIANS(AC941))))</f>
        <v>#DIV/0!</v>
      </c>
      <c r="AD961" t="e">
        <f>IF(DEGREES(ACOS(SIN(RADIANS(G961))*SIN(RADIANS(E951))+COS(RADIANS(G961))*COS(RADIANS(E951))*COS(RADIANS(AD941))))&gt;90,0,$F$4*$F$5/E950^2*(SIN(RADIANS(G961))*SIN(RADIANS(E951))+COS(RADIANS(G961))*COS(RADIANS(E951))*COS(RADIANS(AD941))))</f>
        <v>#DIV/0!</v>
      </c>
      <c r="AE961" t="e">
        <f>IF(DEGREES(ACOS(SIN(RADIANS(G961))*SIN(RADIANS(E951))+COS(RADIANS(G961))*COS(RADIANS(E951))*COS(RADIANS(AE941))))&gt;90,0,$F$4*$F$5/E950^2*(SIN(RADIANS(G961))*SIN(RADIANS(E951))+COS(RADIANS(G961))*COS(RADIANS(E951))*COS(RADIANS(AE941))))</f>
        <v>#DIV/0!</v>
      </c>
      <c r="AF961" t="e">
        <f>IF(DEGREES(ACOS(SIN(RADIANS(G961))*SIN(RADIANS(E951))+COS(RADIANS(G961))*COS(RADIANS(E951))*COS(RADIANS(AF941))))&gt;90,0,$F$4*$F$5/E950^2*(SIN(RADIANS(G961))*SIN(RADIANS(E951))+COS(RADIANS(G961))*COS(RADIANS(E951))*COS(RADIANS(AF941))))</f>
        <v>#DIV/0!</v>
      </c>
      <c r="AG961" t="e">
        <f>IF(DEGREES(ACOS(SIN(RADIANS(G961))*SIN(RADIANS(E951))+COS(RADIANS(G961))*COS(RADIANS(E951))*COS(RADIANS(AG941))))&gt;90,0,$F$4*$F$5/E950^2*(SIN(RADIANS(G961))*SIN(RADIANS(E951))+COS(RADIANS(G961))*COS(RADIANS(E951))*COS(RADIANS(AG941))))</f>
        <v>#DIV/0!</v>
      </c>
      <c r="AH961" t="e">
        <f>IF(DEGREES(ACOS(SIN(RADIANS(G961))*SIN(RADIANS(E951))+COS(RADIANS(G961))*COS(RADIANS(E951))*COS(RADIANS(AH941))))&gt;90,0,$F$4*$F$5/E950^2*(SIN(RADIANS(G961))*SIN(RADIANS(E951))+COS(RADIANS(G961))*COS(RADIANS(E951))*COS(RADIANS(AH941))))</f>
        <v>#DIV/0!</v>
      </c>
      <c r="AI961" t="e">
        <f>IF(DEGREES(ACOS(SIN(RADIANS(G961))*SIN(RADIANS(E951))+COS(RADIANS(G961))*COS(RADIANS(E951))*COS(RADIANS(AI941))))&gt;90,0,$F$4*$F$5/E950^2*(SIN(RADIANS(G961))*SIN(RADIANS(E951))+COS(RADIANS(G961))*COS(RADIANS(E951))*COS(RADIANS(AI941))))</f>
        <v>#DIV/0!</v>
      </c>
      <c r="AJ961" t="e">
        <f>IF(DEGREES(ACOS(SIN(RADIANS(G961))*SIN(RADIANS(E951))+COS(RADIANS(G961))*COS(RADIANS(E951))*COS(RADIANS(AJ941))))&gt;90,0,$F$4*$F$5/E950^2*(SIN(RADIANS(G961))*SIN(RADIANS(E951))+COS(RADIANS(G961))*COS(RADIANS(E951))*COS(RADIANS(AJ941))))</f>
        <v>#DIV/0!</v>
      </c>
      <c r="AK961" t="e">
        <f>IF(DEGREES(ACOS(SIN(RADIANS(G961))*SIN(RADIANS(E951))+COS(RADIANS(G961))*COS(RADIANS(E951))*COS(RADIANS(AK941))))&gt;90,0,$F$4*$F$5/E950^2*(SIN(RADIANS(G961))*SIN(RADIANS(E951))+COS(RADIANS(G961))*COS(RADIANS(E951))*COS(RADIANS(AK941))))</f>
        <v>#DIV/0!</v>
      </c>
      <c r="AL961" t="e">
        <f>IF(DEGREES(ACOS(SIN(RADIANS(G961))*SIN(RADIANS(E951))+COS(RADIANS(G961))*COS(RADIANS(E951))*COS(RADIANS(AL941))))&gt;90,0,$F$4*$F$5/E950^2*(SIN(RADIANS(G961))*SIN(RADIANS(E951))+COS(RADIANS(G961))*COS(RADIANS(E951))*COS(RADIANS(AL941))))</f>
        <v>#DIV/0!</v>
      </c>
      <c r="AM961" t="e">
        <f>IF(DEGREES(ACOS(SIN(RADIANS(G961))*SIN(RADIANS(E951))+COS(RADIANS(G961))*COS(RADIANS(E951))*COS(RADIANS(AM941))))&gt;90,0,$F$4*$F$5/E950^2*(SIN(RADIANS(G961))*SIN(RADIANS(E951))+COS(RADIANS(G961))*COS(RADIANS(E951))*COS(RADIANS(AM941))))</f>
        <v>#DIV/0!</v>
      </c>
      <c r="AN961" t="e">
        <f>IF(DEGREES(ACOS(SIN(RADIANS(G961))*SIN(RADIANS(E951))+COS(RADIANS(G961))*COS(RADIANS(E951))*COS(RADIANS(AN941))))&gt;90,0,$F$4*$F$5/E950^2*(SIN(RADIANS(G961))*SIN(RADIANS(E951))+COS(RADIANS(G961))*COS(RADIANS(E951))*COS(RADIANS(AN941))))</f>
        <v>#DIV/0!</v>
      </c>
      <c r="AO961" t="e">
        <f>IF(DEGREES(ACOS(SIN(RADIANS(G961))*SIN(RADIANS(E951))+COS(RADIANS(G961))*COS(RADIANS(E951))*COS(RADIANS(AO941))))&gt;90,0,$F$4*$F$5/E950^2*(SIN(RADIANS(G961))*SIN(RADIANS(E951))+COS(RADIANS(G961))*COS(RADIANS(E951))*COS(RADIANS(AO941))))</f>
        <v>#DIV/0!</v>
      </c>
      <c r="AP961" t="e">
        <f>IF(DEGREES(ACOS(SIN(RADIANS(G961))*SIN(RADIANS(E951))+COS(RADIANS(G961))*COS(RADIANS(E951))*COS(RADIANS(AP941))))&gt;90,0,$F$4*$F$5/E950^2*(SIN(RADIANS(G961))*SIN(RADIANS(E951))+COS(RADIANS(G961))*COS(RADIANS(E951))*COS(RADIANS(AP941))))</f>
        <v>#DIV/0!</v>
      </c>
      <c r="AQ961" t="e">
        <f>IF(DEGREES(ACOS(SIN(RADIANS(G961))*SIN(RADIANS(E951))+COS(RADIANS(G961))*COS(RADIANS(E951))*COS(RADIANS(AQ941))))&gt;90,0,$F$4*$F$5/E950^2*(SIN(RADIANS(G961))*SIN(RADIANS(E951))+COS(RADIANS(G961))*COS(RADIANS(E951))*COS(RADIANS(AQ941))))</f>
        <v>#DIV/0!</v>
      </c>
      <c r="AR961" t="e">
        <f>IF(DEGREES(ACOS(SIN(RADIANS(G961))*SIN(RADIANS(E951))+COS(RADIANS(G961))*COS(RADIANS(E951))*COS(RADIANS(AR941))))&gt;90,0,$F$4*$F$5/E950^2*(SIN(RADIANS(G961))*SIN(RADIANS(E951))+COS(RADIANS(G961))*COS(RADIANS(E951))*COS(RADIANS(AR941))))</f>
        <v>#DIV/0!</v>
      </c>
    </row>
    <row r="963" spans="2:44" x14ac:dyDescent="0.5">
      <c r="H963" t="s">
        <v>769</v>
      </c>
      <c r="I963">
        <v>180</v>
      </c>
      <c r="J963">
        <v>170</v>
      </c>
      <c r="K963">
        <v>160</v>
      </c>
      <c r="L963">
        <v>150</v>
      </c>
      <c r="M963">
        <v>140</v>
      </c>
      <c r="N963">
        <v>130</v>
      </c>
      <c r="O963">
        <v>120</v>
      </c>
      <c r="P963">
        <v>110</v>
      </c>
      <c r="Q963">
        <v>100</v>
      </c>
      <c r="R963">
        <v>90</v>
      </c>
      <c r="S963">
        <v>80</v>
      </c>
      <c r="T963">
        <v>70</v>
      </c>
      <c r="U963">
        <v>60</v>
      </c>
      <c r="V963">
        <v>50</v>
      </c>
      <c r="W963">
        <v>40</v>
      </c>
      <c r="X963">
        <v>30</v>
      </c>
      <c r="Y963">
        <v>20</v>
      </c>
      <c r="Z963">
        <v>10</v>
      </c>
      <c r="AA963">
        <v>0</v>
      </c>
      <c r="AB963">
        <v>-10</v>
      </c>
      <c r="AC963">
        <v>-20</v>
      </c>
      <c r="AD963">
        <v>-30</v>
      </c>
      <c r="AE963">
        <v>-40</v>
      </c>
      <c r="AF963">
        <v>-50</v>
      </c>
      <c r="AG963">
        <v>-60</v>
      </c>
      <c r="AH963">
        <v>-70</v>
      </c>
      <c r="AI963">
        <v>-80</v>
      </c>
      <c r="AJ963">
        <v>-90</v>
      </c>
      <c r="AK963">
        <v>-100</v>
      </c>
      <c r="AL963">
        <v>-110</v>
      </c>
      <c r="AM963">
        <v>-120</v>
      </c>
      <c r="AN963">
        <v>-130</v>
      </c>
      <c r="AO963">
        <v>-140</v>
      </c>
      <c r="AP963">
        <v>-150</v>
      </c>
      <c r="AQ963">
        <v>-160</v>
      </c>
      <c r="AR963">
        <v>-170</v>
      </c>
    </row>
    <row r="964" spans="2:44" x14ac:dyDescent="0.5">
      <c r="H964" t="s">
        <v>779</v>
      </c>
      <c r="I964">
        <f>IF(ABS(I963-E976)&gt;180,IF(ABS(I963-E976)&gt;360,ABS(I963-E976)-360,360-ABS(I963-E976)),ABS(I963-E976))</f>
        <v>180</v>
      </c>
      <c r="J964">
        <f>IF(ABS(J963-E976)&gt;180,IF(ABS(J963-E976)&gt;360,ABS(J963-E976)-360,360-ABS(J963-E976)),ABS(J963-E976))</f>
        <v>170</v>
      </c>
      <c r="K964">
        <f>IF(ABS(K963-E976)&gt;180,IF(ABS(K963-E976)&gt;360,ABS(K963-E976)-360,360-ABS(K963-E976)),ABS(K963-E976))</f>
        <v>160</v>
      </c>
      <c r="L964">
        <f>IF(ABS(L963-E976)&gt;180,IF(ABS(L963-E976)&gt;360,ABS(L963-E976)-360,360-ABS(L963-E976)),ABS(L963-E976))</f>
        <v>150</v>
      </c>
      <c r="M964">
        <f>IF(ABS(M963-E976)&gt;180,IF(ABS(M963-E976)&gt;360,ABS(M963-E976)-360,360-ABS(M963-E976)),ABS(M963-E976))</f>
        <v>140</v>
      </c>
      <c r="N964">
        <f>IF(ABS(N963-E976)&gt;180,IF(ABS(N963-E976)&gt;360,ABS(N963-E976)-360,360-ABS(N963-E976)),ABS(N963-E976))</f>
        <v>130</v>
      </c>
      <c r="O964">
        <f>IF(ABS(O963-E976)&gt;180,IF(ABS(O963-E976)&gt;360,ABS(O963-E976)-360,360-ABS(O963-E976)),ABS(O963-E976))</f>
        <v>120</v>
      </c>
      <c r="P964">
        <f>IF(ABS(P963-E976)&gt;180,IF(ABS(P963-E976)&gt;360,ABS(P963-E976)-360,360-ABS(P963-E976)),ABS(P963-E976))</f>
        <v>110</v>
      </c>
      <c r="Q964">
        <f>IF(ABS(Q963-E976)&gt;180,IF(ABS(Q963-E976)&gt;360,ABS(Q963-E976)-360,360-ABS(Q963-E976)),ABS(Q963-E976))</f>
        <v>100</v>
      </c>
      <c r="R964">
        <f>IF(ABS(R963-E976)&gt;180,IF(ABS(R963-E976)&gt;360,ABS(R963-E976)-360,360-ABS(R963-E976)),ABS(R963-E976))</f>
        <v>90</v>
      </c>
      <c r="S964">
        <f>IF(ABS(S963-E976)&gt;180,IF(ABS(S963-E976)&gt;360,ABS(S963-E976)-360,360-ABS(S963-E976)),ABS(S963-E976))</f>
        <v>80</v>
      </c>
      <c r="T964">
        <f>IF(ABS(T963-E976)&gt;180,IF(ABS(T963-E976)&gt;360,ABS(T963-E976)-360,360-ABS(T963-E976)),ABS(T963-E976))</f>
        <v>70</v>
      </c>
      <c r="U964">
        <f>IF(ABS(U963-E976)&gt;180,IF(ABS(U963-E976)&gt;360,ABS(U963-E976)-360,360-ABS(U963-E976)),ABS(U963-E976))</f>
        <v>60</v>
      </c>
      <c r="V964">
        <f>IF(ABS(V963-E976)&gt;180,IF(ABS(V963-E976)&gt;360,ABS(V963-E976)-360,360-ABS(V963-E976)),ABS(V963-E976))</f>
        <v>50</v>
      </c>
      <c r="W964">
        <f>IF(ABS(W963-E976)&gt;180,IF(ABS(W963-E976)&gt;360,ABS(W963-E976)-360,360-ABS(W963-E976)),ABS(W963-E976))</f>
        <v>40</v>
      </c>
      <c r="X964">
        <f>IF(ABS(X963-E976)&gt;180,IF(ABS(X963-E976)&gt;360,ABS(X963-E976)-360,360-ABS(X963-E976)),ABS(X963-E976))</f>
        <v>30</v>
      </c>
      <c r="Y964">
        <f>IF(ABS(Y963-E976)&gt;180,IF(ABS(Y963-E976)&gt;360,ABS(Y963-E976)-360,360-ABS(Y963-E976)),ABS(Y963-E976))</f>
        <v>20</v>
      </c>
      <c r="Z964">
        <f>IF(ABS(Z963-E976)&gt;180,IF(ABS(Z963-E976)&gt;360,ABS(Z963-E976)-360,360-ABS(Z963-E976)),ABS(Z963-E976))</f>
        <v>10</v>
      </c>
      <c r="AA964">
        <f>IF(ABS(AA963-E976)&gt;180,IF(ABS(AA963-E976)&gt;360,ABS(AA963-E976)-360,360-ABS(AA963-E976)),ABS(AA963-E976))</f>
        <v>0</v>
      </c>
      <c r="AB964">
        <f>IF(ABS(AB963-E976)&gt;180,IF(ABS(AB963-E976)&gt;360,ABS(AB963-E976)-360,360-ABS(AB963-E976)),ABS(AB963-E976))</f>
        <v>10</v>
      </c>
      <c r="AC964">
        <f>IF(ABS(AC963-E976)&gt;180,IF(ABS(AC963-E976)&gt;360,ABS(AC963-E976)-360,360-ABS(AC963-E976)),ABS(AC963-E976))</f>
        <v>20</v>
      </c>
      <c r="AD964">
        <f>IF(ABS(AD963-E976)&gt;180,IF(ABS(AD963-E976)&gt;360,ABS(AD963-E976)-360,360-ABS(AD963-E976)),ABS(AD963-E976))</f>
        <v>30</v>
      </c>
      <c r="AE964">
        <f>IF(ABS(AE963-E976)&gt;180,IF(ABS(AE963-E976)&gt;360,ABS(AE963-E976)-360,360-ABS(AE963-E976)),ABS(AE963-E976))</f>
        <v>40</v>
      </c>
      <c r="AF964">
        <f>IF(ABS(AF963-E976)&gt;180,IF(ABS(AF963-E976)&gt;360,ABS(AF963-E976)-360,360-ABS(AF963-E976)),ABS(AF963-E976))</f>
        <v>50</v>
      </c>
      <c r="AG964">
        <f>IF(ABS(AG963-E976)&gt;180,IF(ABS(AG963-E976)&gt;360,ABS(AG963-E976)-360,360-ABS(AG963-E976)),ABS(AG963-E976))</f>
        <v>60</v>
      </c>
      <c r="AH964">
        <f>IF(ABS(AH963-E976)&gt;180,IF(ABS(AH963-E976)&gt;360,ABS(AH963-E976)-360,360-ABS(AH963-E976)),ABS(AH963-E976))</f>
        <v>70</v>
      </c>
      <c r="AI964">
        <f>IF(ABS(AI963-E976)&gt;180,IF(ABS(AI963-E976)&gt;360,ABS(AI963-E976)-360,360-ABS(AI963-E976)),ABS(AI963-E976))</f>
        <v>80</v>
      </c>
      <c r="AJ964">
        <f>IF(ABS(AJ963-E976)&gt;180,IF(ABS(AJ963-E976)&gt;360,ABS(AJ963-E976)-360,360-ABS(AJ963-E976)),ABS(AJ963-E976))</f>
        <v>90</v>
      </c>
      <c r="AK964">
        <f>IF(ABS(AK963-E976)&gt;180,IF(ABS(AK963-E976)&gt;360,ABS(AK963-E976)-360,360-ABS(AK963-E976)),ABS(AK963-E976))</f>
        <v>100</v>
      </c>
      <c r="AL964">
        <f>IF(ABS(AL963-E976)&gt;180,IF(ABS(AL963-E976)&gt;360,ABS(AL963-E976)-360,360-ABS(AL963-E976)),ABS(AL963-E976))</f>
        <v>110</v>
      </c>
      <c r="AM964">
        <f>IF(ABS(AM963-E976)&gt;180,IF(ABS(AM963-E976)&gt;360,ABS(AM963-E976)-360,360-ABS(AM963-E976)),ABS(AM963-E976))</f>
        <v>120</v>
      </c>
      <c r="AN964">
        <f>IF(ABS(AN963-E976)&gt;180,IF(ABS(AN963-E976)&gt;360,ABS(AN963-E976)-360,360-ABS(AN963-E976)),ABS(AN963-E976))</f>
        <v>130</v>
      </c>
      <c r="AO964">
        <f>IF(ABS(AO963-E976)&gt;180,IF(ABS(AO963-E976)&gt;360,ABS(AO963-E976)-360,360-ABS(AO963-E976)),ABS(AO963-E976))</f>
        <v>140</v>
      </c>
      <c r="AP964">
        <f>IF(ABS(AP963-E976)&gt;180,IF(ABS(AP963-E976)&gt;360,ABS(AP963-E976)-360,360-ABS(AP963-E976)),ABS(AP963-E976))</f>
        <v>150</v>
      </c>
      <c r="AQ964">
        <f>IF(ABS(AQ963-E976)&gt;180,IF(ABS(AQ963-E976)&gt;360,ABS(AQ963-E976)-360,360-ABS(AQ963-E976)),ABS(AQ963-E976))</f>
        <v>160</v>
      </c>
      <c r="AR964">
        <f>IF(ABS(AR963-E976)&gt;180,IF(ABS(AR963-E976)&gt;360,ABS(AR963-E976)-360,360-ABS(AR963-E976)),ABS(AR963-E976))</f>
        <v>170</v>
      </c>
    </row>
    <row r="965" spans="2:44" x14ac:dyDescent="0.5">
      <c r="G965" t="s">
        <v>734</v>
      </c>
    </row>
    <row r="966" spans="2:44" x14ac:dyDescent="0.5">
      <c r="B966" t="s">
        <v>788</v>
      </c>
      <c r="E966">
        <v>400</v>
      </c>
      <c r="G966">
        <v>90</v>
      </c>
      <c r="I966" t="e">
        <f>IF(DEGREES(ACOS(SIN(RADIANS(G966))*SIN(RADIANS(E974))+COS(RADIANS(G966))*COS(RADIANS(E974))*COS(RADIANS(I964))))&gt;90,0,$F$4*$F$5/E973^2*(SIN(RADIANS(G966))*SIN(RADIANS(E974))+COS(RADIANS(G966))*COS(RADIANS(E974))*COS(RADIANS(I964))))</f>
        <v>#DIV/0!</v>
      </c>
      <c r="J966" t="e">
        <f>IF(DEGREES(ACOS(SIN(RADIANS(G966))*SIN(RADIANS(E974))+COS(RADIANS(G966))*COS(RADIANS(E974))*COS(RADIANS(J964))))&gt;90,0,$F$4*$F$5/E973^2*(SIN(RADIANS(G966))*SIN(RADIANS(E974))+COS(RADIANS(G966))*COS(RADIANS(E974))*COS(RADIANS(J964))))</f>
        <v>#DIV/0!</v>
      </c>
      <c r="K966" t="e">
        <f>IF(DEGREES(ACOS(SIN(RADIANS(G966))*SIN(RADIANS(E974))+COS(RADIANS(G966))*COS(RADIANS(E974))*COS(RADIANS(K964))))&gt;90,0,$F$4*$F$5/E973^2*(SIN(RADIANS(G966))*SIN(RADIANS(E974))+COS(RADIANS(G966))*COS(RADIANS(E974))*COS(RADIANS(K964))))</f>
        <v>#DIV/0!</v>
      </c>
      <c r="L966" t="e">
        <f>IF(DEGREES(ACOS(SIN(RADIANS(G966))*SIN(RADIANS(E974))+COS(RADIANS(G966))*COS(RADIANS(E974))*COS(RADIANS(L964))))&gt;90,0,$F$4*$F$5/E973^2*(SIN(RADIANS(G966))*SIN(RADIANS(E974))+COS(RADIANS(G966))*COS(RADIANS(E974))*COS(RADIANS(L964))))</f>
        <v>#DIV/0!</v>
      </c>
      <c r="M966" t="e">
        <f>IF(DEGREES(ACOS(SIN(RADIANS(G966))*SIN(RADIANS(E974))+COS(RADIANS(G966))*COS(RADIANS(E974))*COS(RADIANS(M964))))&gt;90,0,$F$4*$F$5/E973^2*(SIN(RADIANS(G966))*SIN(RADIANS(E974))+COS(RADIANS(G966))*COS(RADIANS(E974))*COS(RADIANS(M964))))</f>
        <v>#DIV/0!</v>
      </c>
      <c r="N966" t="e">
        <f>IF(DEGREES(ACOS(SIN(RADIANS(G966))*SIN(RADIANS(E974))+COS(RADIANS(G966))*COS(RADIANS(E974))*COS(RADIANS(N964))))&gt;90,0,$F$4*$F$5/E973^2*(SIN(RADIANS(G966))*SIN(RADIANS(E974))+COS(RADIANS(G966))*COS(RADIANS(E974))*COS(RADIANS(N964))))</f>
        <v>#DIV/0!</v>
      </c>
      <c r="O966" t="e">
        <f>IF(DEGREES(ACOS(SIN(RADIANS(G966))*SIN(RADIANS(E974))+COS(RADIANS(G966))*COS(RADIANS(E974))*COS(RADIANS(O964))))&gt;90,0,$F$4*$F$5/E973^2*(SIN(RADIANS(G966))*SIN(RADIANS(E974))+COS(RADIANS(G966))*COS(RADIANS(E974))*COS(RADIANS(O964))))</f>
        <v>#DIV/0!</v>
      </c>
      <c r="P966" t="e">
        <f>IF(DEGREES(ACOS(SIN(RADIANS(G966))*SIN(RADIANS(E974))+COS(RADIANS(G966))*COS(RADIANS(E974))*COS(RADIANS(P964))))&gt;90,0,$F$4*$F$5/E973^2*(SIN(RADIANS(G966))*SIN(RADIANS(E974))+COS(RADIANS(G966))*COS(RADIANS(E974))*COS(RADIANS(P964))))</f>
        <v>#DIV/0!</v>
      </c>
      <c r="Q966" t="e">
        <f>IF(DEGREES(ACOS(SIN(RADIANS(G966))*SIN(RADIANS(E974))+COS(RADIANS(G966))*COS(RADIANS(E974))*COS(RADIANS(Q964))))&gt;90,0,$F$4*$F$5/E973^2*(SIN(RADIANS(G966))*SIN(RADIANS(E974))+COS(RADIANS(G966))*COS(RADIANS(E974))*COS(RADIANS(Q964))))</f>
        <v>#DIV/0!</v>
      </c>
      <c r="R966" t="e">
        <f>IF(DEGREES(ACOS(SIN(RADIANS(G966))*SIN(RADIANS(E974))+COS(RADIANS(G966))*COS(RADIANS(E974))*COS(RADIANS(R964))))&gt;90,0,$F$4*$F$5/E973^2*(SIN(RADIANS(G966))*SIN(RADIANS(E974))+COS(RADIANS(G966))*COS(RADIANS(E974))*COS(RADIANS(R964))))</f>
        <v>#DIV/0!</v>
      </c>
      <c r="S966" t="e">
        <f>IF(DEGREES(ACOS(SIN(RADIANS(G966))*SIN(RADIANS(E974))+COS(RADIANS(G966))*COS(RADIANS(E974))*COS(RADIANS(S964))))&gt;90,0,$F$4*$F$5/E973^2*(SIN(RADIANS(G966))*SIN(RADIANS(E974))+COS(RADIANS(G966))*COS(RADIANS(E974))*COS(RADIANS(S964))))</f>
        <v>#DIV/0!</v>
      </c>
      <c r="T966" t="e">
        <f>IF(DEGREES(ACOS(SIN(RADIANS(G966))*SIN(RADIANS(E974))+COS(RADIANS(G966))*COS(RADIANS(E974))*COS(RADIANS(T964))))&gt;90,0,$F$4*$F$5/E973^2*(SIN(RADIANS(G966))*SIN(RADIANS(E974))+COS(RADIANS(G966))*COS(RADIANS(E974))*COS(RADIANS(T964))))</f>
        <v>#DIV/0!</v>
      </c>
      <c r="U966" t="e">
        <f>IF(DEGREES(ACOS(SIN(RADIANS(G966))*SIN(RADIANS(E974))+COS(RADIANS(G966))*COS(RADIANS(E974))*COS(RADIANS(U964))))&gt;90,0,$F$4*$F$5/E973^2*(SIN(RADIANS(G966))*SIN(RADIANS(E974))+COS(RADIANS(G966))*COS(RADIANS(E974))*COS(RADIANS(U964))))</f>
        <v>#DIV/0!</v>
      </c>
      <c r="V966" t="e">
        <f>IF(DEGREES(ACOS(SIN(RADIANS(G966))*SIN(RADIANS(E974))+COS(RADIANS(G966))*COS(RADIANS(E974))*COS(RADIANS(V964))))&gt;90,0,$F$4*$F$5/E973^2*(SIN(RADIANS(G966))*SIN(RADIANS(E974))+COS(RADIANS(G966))*COS(RADIANS(E974))*COS(RADIANS(V964))))</f>
        <v>#DIV/0!</v>
      </c>
      <c r="W966" t="e">
        <f>IF(DEGREES(ACOS(SIN(RADIANS(G966))*SIN(RADIANS(E974))+COS(RADIANS(G966))*COS(RADIANS(E974))*COS(RADIANS(W964))))&gt;90,0,$F$4*$F$5/E973^2*(SIN(RADIANS(G966))*SIN(RADIANS(E974))+COS(RADIANS(G966))*COS(RADIANS(E974))*COS(RADIANS(W964))))</f>
        <v>#DIV/0!</v>
      </c>
      <c r="X966" t="e">
        <f>IF(DEGREES(ACOS(SIN(RADIANS(G966))*SIN(RADIANS(E974))+COS(RADIANS(G966))*COS(RADIANS(E974))*COS(RADIANS(X964))))&gt;90,0,$F$4*$F$5/E973^2*(SIN(RADIANS(G966))*SIN(RADIANS(E974))+COS(RADIANS(G966))*COS(RADIANS(E974))*COS(RADIANS(X964))))</f>
        <v>#DIV/0!</v>
      </c>
      <c r="Y966" t="e">
        <f>IF(DEGREES(ACOS(SIN(RADIANS(G966))*SIN(RADIANS(E974))+COS(RADIANS(G966))*COS(RADIANS(E974))*COS(RADIANS(Y964))))&gt;90,0,$F$4*$F$5/E973^2*(SIN(RADIANS(G966))*SIN(RADIANS(E974))+COS(RADIANS(G966))*COS(RADIANS(E974))*COS(RADIANS(Y964))))</f>
        <v>#DIV/0!</v>
      </c>
      <c r="Z966" t="e">
        <f>IF(DEGREES(ACOS(SIN(RADIANS(G966))*SIN(RADIANS(E974))+COS(RADIANS(G966))*COS(RADIANS(E974))*COS(RADIANS(Z964))))&gt;90,0,$F$4*$F$5/E973^2*(SIN(RADIANS(G966))*SIN(RADIANS(E974))+COS(RADIANS(G966))*COS(RADIANS(E974))*COS(RADIANS(Z964))))</f>
        <v>#DIV/0!</v>
      </c>
      <c r="AA966" t="e">
        <f>IF(DEGREES(ACOS(SIN(RADIANS(G966))*SIN(RADIANS(E974))+COS(RADIANS(G966))*COS(RADIANS(E974))*COS(RADIANS(AA964))))&gt;90,0,$F$4*$F$5/E973^2*(SIN(RADIANS(G966))*SIN(RADIANS(E974))+COS(RADIANS(G966))*COS(RADIANS(E974))*COS(RADIANS(AA964))))</f>
        <v>#DIV/0!</v>
      </c>
      <c r="AB966" t="e">
        <f>IF(DEGREES(ACOS(SIN(RADIANS(G966))*SIN(RADIANS(E974))+COS(RADIANS(G966))*COS(RADIANS(E974))*COS(RADIANS(AB964))))&gt;90,0,$F$4*$F$5/E973^2*(SIN(RADIANS(G966))*SIN(RADIANS(E974))+COS(RADIANS(G966))*COS(RADIANS(E974))*COS(RADIANS(AB964))))</f>
        <v>#DIV/0!</v>
      </c>
      <c r="AC966" t="e">
        <f>IF(DEGREES(ACOS(SIN(RADIANS(G966))*SIN(RADIANS(E974))+COS(RADIANS(G966))*COS(RADIANS(E974))*COS(RADIANS(AC964))))&gt;90,0,$F$4*$F$5/E973^2*(SIN(RADIANS(G966))*SIN(RADIANS(E974))+COS(RADIANS(G966))*COS(RADIANS(E974))*COS(RADIANS(AC964))))</f>
        <v>#DIV/0!</v>
      </c>
      <c r="AD966" t="e">
        <f>IF(DEGREES(ACOS(SIN(RADIANS(G966))*SIN(RADIANS(E974))+COS(RADIANS(G966))*COS(RADIANS(E974))*COS(RADIANS(AD964))))&gt;90,0,$F$4*$F$5/E973^2*(SIN(RADIANS(G966))*SIN(RADIANS(E974))+COS(RADIANS(G966))*COS(RADIANS(E974))*COS(RADIANS(AD964))))</f>
        <v>#DIV/0!</v>
      </c>
      <c r="AE966" t="e">
        <f>IF(DEGREES(ACOS(SIN(RADIANS(G966))*SIN(RADIANS(E974))+COS(RADIANS(G966))*COS(RADIANS(E974))*COS(RADIANS(AE964))))&gt;90,0,$F$4*$F$5/E973^2*(SIN(RADIANS(G966))*SIN(RADIANS(E974))+COS(RADIANS(G966))*COS(RADIANS(E974))*COS(RADIANS(AE964))))</f>
        <v>#DIV/0!</v>
      </c>
      <c r="AF966" t="e">
        <f>IF(DEGREES(ACOS(SIN(RADIANS(G966))*SIN(RADIANS(E974))+COS(RADIANS(G966))*COS(RADIANS(E974))*COS(RADIANS(AF964))))&gt;90,0,$F$4*$F$5/E973^2*(SIN(RADIANS(G966))*SIN(RADIANS(E974))+COS(RADIANS(G966))*COS(RADIANS(E974))*COS(RADIANS(AF964))))</f>
        <v>#DIV/0!</v>
      </c>
      <c r="AG966" t="e">
        <f>IF(DEGREES(ACOS(SIN(RADIANS(G966))*SIN(RADIANS(E974))+COS(RADIANS(G966))*COS(RADIANS(E974))*COS(RADIANS(AG964))))&gt;90,0,$F$4*$F$5/E973^2*(SIN(RADIANS(G966))*SIN(RADIANS(E974))+COS(RADIANS(G966))*COS(RADIANS(E974))*COS(RADIANS(AG964))))</f>
        <v>#DIV/0!</v>
      </c>
      <c r="AH966" t="e">
        <f>IF(DEGREES(ACOS(SIN(RADIANS(G966))*SIN(RADIANS(E974))+COS(RADIANS(G966))*COS(RADIANS(E974))*COS(RADIANS(AH964))))&gt;90,0,$F$4*$F$5/E973^2*(SIN(RADIANS(G966))*SIN(RADIANS(E974))+COS(RADIANS(G966))*COS(RADIANS(E974))*COS(RADIANS(AH964))))</f>
        <v>#DIV/0!</v>
      </c>
      <c r="AI966" t="e">
        <f>IF(DEGREES(ACOS(SIN(RADIANS(G966))*SIN(RADIANS(E974))+COS(RADIANS(G966))*COS(RADIANS(E974))*COS(RADIANS(AI964))))&gt;90,0,$F$4*$F$5/E973^2*(SIN(RADIANS(G966))*SIN(RADIANS(E974))+COS(RADIANS(G966))*COS(RADIANS(E974))*COS(RADIANS(AI964))))</f>
        <v>#DIV/0!</v>
      </c>
      <c r="AJ966" t="e">
        <f>IF(DEGREES(ACOS(SIN(RADIANS(G966))*SIN(RADIANS(E974))+COS(RADIANS(G966))*COS(RADIANS(E974))*COS(RADIANS(AJ964))))&gt;90,0,$F$4*$F$5/E973^2*(SIN(RADIANS(G966))*SIN(RADIANS(E974))+COS(RADIANS(G966))*COS(RADIANS(E974))*COS(RADIANS(AJ964))))</f>
        <v>#DIV/0!</v>
      </c>
      <c r="AK966" t="e">
        <f>IF(DEGREES(ACOS(SIN(RADIANS(G966))*SIN(RADIANS(E974))+COS(RADIANS(G966))*COS(RADIANS(E974))*COS(RADIANS(AK964))))&gt;90,0,$F$4*$F$5/E973^2*(SIN(RADIANS(G966))*SIN(RADIANS(E974))+COS(RADIANS(G966))*COS(RADIANS(E974))*COS(RADIANS(AK964))))</f>
        <v>#DIV/0!</v>
      </c>
      <c r="AL966" t="e">
        <f>IF(DEGREES(ACOS(SIN(RADIANS(G966))*SIN(RADIANS(E974))+COS(RADIANS(G966))*COS(RADIANS(E974))*COS(RADIANS(AL964))))&gt;90,0,$F$4*$F$5/E973^2*(SIN(RADIANS(G966))*SIN(RADIANS(E974))+COS(RADIANS(G966))*COS(RADIANS(E974))*COS(RADIANS(AL964))))</f>
        <v>#DIV/0!</v>
      </c>
      <c r="AM966" t="e">
        <f>IF(DEGREES(ACOS(SIN(RADIANS(G966))*SIN(RADIANS(E974))+COS(RADIANS(G966))*COS(RADIANS(E974))*COS(RADIANS(AM964))))&gt;90,0,$F$4*$F$5/E973^2*(SIN(RADIANS(G966))*SIN(RADIANS(E974))+COS(RADIANS(G966))*COS(RADIANS(E974))*COS(RADIANS(AM964))))</f>
        <v>#DIV/0!</v>
      </c>
      <c r="AN966" t="e">
        <f>IF(DEGREES(ACOS(SIN(RADIANS(G966))*SIN(RADIANS(E974))+COS(RADIANS(G966))*COS(RADIANS(E974))*COS(RADIANS(AN964))))&gt;90,0,$F$4*$F$5/E973^2*(SIN(RADIANS(G966))*SIN(RADIANS(E974))+COS(RADIANS(G966))*COS(RADIANS(E974))*COS(RADIANS(AN964))))</f>
        <v>#DIV/0!</v>
      </c>
      <c r="AO966" t="e">
        <f>IF(DEGREES(ACOS(SIN(RADIANS(G966))*SIN(RADIANS(E974))+COS(RADIANS(G966))*COS(RADIANS(E974))*COS(RADIANS(AO964))))&gt;90,0,$F$4*$F$5/E973^2*(SIN(RADIANS(G966))*SIN(RADIANS(E974))+COS(RADIANS(G966))*COS(RADIANS(E974))*COS(RADIANS(AO964))))</f>
        <v>#DIV/0!</v>
      </c>
      <c r="AP966" t="e">
        <f>IF(DEGREES(ACOS(SIN(RADIANS(G966))*SIN(RADIANS(E974))+COS(RADIANS(G966))*COS(RADIANS(E974))*COS(RADIANS(AP964))))&gt;90,0,$F$4*$F$5/E973^2*(SIN(RADIANS(G966))*SIN(RADIANS(E974))+COS(RADIANS(G966))*COS(RADIANS(E974))*COS(RADIANS(AP964))))</f>
        <v>#DIV/0!</v>
      </c>
      <c r="AQ966" t="e">
        <f>IF(DEGREES(ACOS(SIN(RADIANS(G966))*SIN(RADIANS(E974))+COS(RADIANS(G966))*COS(RADIANS(E974))*COS(RADIANS(AQ964))))&gt;90,0,$F$4*$F$5/E973^2*(SIN(RADIANS(G966))*SIN(RADIANS(E974))+COS(RADIANS(G966))*COS(RADIANS(E974))*COS(RADIANS(AQ964))))</f>
        <v>#DIV/0!</v>
      </c>
      <c r="AR966" t="e">
        <f>IF(DEGREES(ACOS(SIN(RADIANS(G966))*SIN(RADIANS(E974))+COS(RADIANS(G966))*COS(RADIANS(E974))*COS(RADIANS(AR964))))&gt;90,0,$F$4*$F$5/E973^2*(SIN(RADIANS(G966))*SIN(RADIANS(E974))+COS(RADIANS(G966))*COS(RADIANS(E974))*COS(RADIANS(AR964))))</f>
        <v>#DIV/0!</v>
      </c>
    </row>
    <row r="967" spans="2:44" x14ac:dyDescent="0.5">
      <c r="B967" t="s">
        <v>726</v>
      </c>
      <c r="E967" cm="1">
        <f t="array" ref="E967">INDEX($D$1751:$AM$1751,0,MATCH(E966-IF(E966&lt;360,0,360),$D$1700:$AM$1700,0))+IF(E966&gt;350,360,0)</f>
        <v>400</v>
      </c>
      <c r="G967">
        <v>80</v>
      </c>
      <c r="I967">
        <f>IF(DEGREES(ACOS(SIN(RADIANS(G967))*SIN(RADIANS(E974))+COS(RADIANS(G967))*COS(RADIANS(E974))*COS(RADIANS(I964))))&gt;90,0,$F$4*$F$5/E973^2*(SIN(RADIANS(G967))*SIN(RADIANS(E974))+COS(RADIANS(G967))*COS(RADIANS(E974))*COS(RADIANS(I964))))</f>
        <v>0</v>
      </c>
      <c r="J967">
        <f>IF(DEGREES(ACOS(SIN(RADIANS(G967))*SIN(RADIANS(E974))+COS(RADIANS(G967))*COS(RADIANS(E974))*COS(RADIANS(J964))))&gt;90,0,$F$4*$F$5/E973^2*(SIN(RADIANS(G967))*SIN(RADIANS(E974))+COS(RADIANS(G967))*COS(RADIANS(E974))*COS(RADIANS(J964))))</f>
        <v>0</v>
      </c>
      <c r="K967">
        <f>IF(DEGREES(ACOS(SIN(RADIANS(G967))*SIN(RADIANS(E974))+COS(RADIANS(G967))*COS(RADIANS(E974))*COS(RADIANS(K964))))&gt;90,0,$F$4*$F$5/E973^2*(SIN(RADIANS(G967))*SIN(RADIANS(E974))+COS(RADIANS(G967))*COS(RADIANS(E974))*COS(RADIANS(K964))))</f>
        <v>0</v>
      </c>
      <c r="L967">
        <f>IF(DEGREES(ACOS(SIN(RADIANS(G967))*SIN(RADIANS(E974))+COS(RADIANS(G967))*COS(RADIANS(E974))*COS(RADIANS(L964))))&gt;90,0,$F$4*$F$5/E973^2*(SIN(RADIANS(G967))*SIN(RADIANS(E974))+COS(RADIANS(G967))*COS(RADIANS(E974))*COS(RADIANS(L964))))</f>
        <v>0</v>
      </c>
      <c r="M967">
        <f>IF(DEGREES(ACOS(SIN(RADIANS(G967))*SIN(RADIANS(E974))+COS(RADIANS(G967))*COS(RADIANS(E974))*COS(RADIANS(M964))))&gt;90,0,$F$4*$F$5/E973^2*(SIN(RADIANS(G967))*SIN(RADIANS(E974))+COS(RADIANS(G967))*COS(RADIANS(E974))*COS(RADIANS(M964))))</f>
        <v>0</v>
      </c>
      <c r="N967">
        <f>IF(DEGREES(ACOS(SIN(RADIANS(G967))*SIN(RADIANS(E974))+COS(RADIANS(G967))*COS(RADIANS(E974))*COS(RADIANS(N964))))&gt;90,0,$F$4*$F$5/E973^2*(SIN(RADIANS(G967))*SIN(RADIANS(E974))+COS(RADIANS(G967))*COS(RADIANS(E974))*COS(RADIANS(N964))))</f>
        <v>0</v>
      </c>
      <c r="O967">
        <f>IF(DEGREES(ACOS(SIN(RADIANS(G967))*SIN(RADIANS(E974))+COS(RADIANS(G967))*COS(RADIANS(E974))*COS(RADIANS(O964))))&gt;90,0,$F$4*$F$5/E973^2*(SIN(RADIANS(G967))*SIN(RADIANS(E974))+COS(RADIANS(G967))*COS(RADIANS(E974))*COS(RADIANS(O964))))</f>
        <v>0</v>
      </c>
      <c r="P967">
        <f>IF(DEGREES(ACOS(SIN(RADIANS(G967))*SIN(RADIANS(E974))+COS(RADIANS(G967))*COS(RADIANS(E974))*COS(RADIANS(P964))))&gt;90,0,$F$4*$F$5/E973^2*(SIN(RADIANS(G967))*SIN(RADIANS(E974))+COS(RADIANS(G967))*COS(RADIANS(E974))*COS(RADIANS(P964))))</f>
        <v>0</v>
      </c>
      <c r="Q967">
        <f>IF(DEGREES(ACOS(SIN(RADIANS(G967))*SIN(RADIANS(E974))+COS(RADIANS(G967))*COS(RADIANS(E974))*COS(RADIANS(Q964))))&gt;90,0,$F$4*$F$5/E973^2*(SIN(RADIANS(G967))*SIN(RADIANS(E974))+COS(RADIANS(G967))*COS(RADIANS(E974))*COS(RADIANS(Q964))))</f>
        <v>0</v>
      </c>
      <c r="R967" t="e">
        <f>IF(DEGREES(ACOS(SIN(RADIANS(G967))*SIN(RADIANS(E974))+COS(RADIANS(G967))*COS(RADIANS(E974))*COS(RADIANS(R964))))&gt;90,0,$F$4*$F$5/E973^2*(SIN(RADIANS(G967))*SIN(RADIANS(E974))+COS(RADIANS(G967))*COS(RADIANS(E974))*COS(RADIANS(R964))))</f>
        <v>#DIV/0!</v>
      </c>
      <c r="S967" t="e">
        <f>IF(DEGREES(ACOS(SIN(RADIANS(G967))*SIN(RADIANS(E974))+COS(RADIANS(G967))*COS(RADIANS(E974))*COS(RADIANS(S964))))&gt;90,0,$F$4*$F$5/E973^2*(SIN(RADIANS(G967))*SIN(RADIANS(E974))+COS(RADIANS(G967))*COS(RADIANS(E974))*COS(RADIANS(S964))))</f>
        <v>#DIV/0!</v>
      </c>
      <c r="T967" t="e">
        <f>IF(DEGREES(ACOS(SIN(RADIANS(G967))*SIN(RADIANS(E974))+COS(RADIANS(G967))*COS(RADIANS(E974))*COS(RADIANS(T964))))&gt;90,0,$F$4*$F$5/E973^2*(SIN(RADIANS(G967))*SIN(RADIANS(E974))+COS(RADIANS(G967))*COS(RADIANS(E974))*COS(RADIANS(T964))))</f>
        <v>#DIV/0!</v>
      </c>
      <c r="U967" t="e">
        <f>IF(DEGREES(ACOS(SIN(RADIANS(G967))*SIN(RADIANS(E974))+COS(RADIANS(G967))*COS(RADIANS(E974))*COS(RADIANS(U964))))&gt;90,0,$F$4*$F$5/E973^2*(SIN(RADIANS(G967))*SIN(RADIANS(E974))+COS(RADIANS(G967))*COS(RADIANS(E974))*COS(RADIANS(U964))))</f>
        <v>#DIV/0!</v>
      </c>
      <c r="V967" t="e">
        <f>IF(DEGREES(ACOS(SIN(RADIANS(G967))*SIN(RADIANS(E974))+COS(RADIANS(G967))*COS(RADIANS(E974))*COS(RADIANS(V964))))&gt;90,0,$F$4*$F$5/E973^2*(SIN(RADIANS(G967))*SIN(RADIANS(E974))+COS(RADIANS(G967))*COS(RADIANS(E974))*COS(RADIANS(V964))))</f>
        <v>#DIV/0!</v>
      </c>
      <c r="W967" t="e">
        <f>IF(DEGREES(ACOS(SIN(RADIANS(G967))*SIN(RADIANS(E974))+COS(RADIANS(G967))*COS(RADIANS(E974))*COS(RADIANS(W964))))&gt;90,0,$F$4*$F$5/E973^2*(SIN(RADIANS(G967))*SIN(RADIANS(E974))+COS(RADIANS(G967))*COS(RADIANS(E974))*COS(RADIANS(W964))))</f>
        <v>#DIV/0!</v>
      </c>
      <c r="X967" t="e">
        <f>IF(DEGREES(ACOS(SIN(RADIANS(G967))*SIN(RADIANS(E974))+COS(RADIANS(G967))*COS(RADIANS(E974))*COS(RADIANS(X964))))&gt;90,0,$F$4*$F$5/E973^2*(SIN(RADIANS(G967))*SIN(RADIANS(E974))+COS(RADIANS(G967))*COS(RADIANS(E974))*COS(RADIANS(X964))))</f>
        <v>#DIV/0!</v>
      </c>
      <c r="Y967" t="e">
        <f>IF(DEGREES(ACOS(SIN(RADIANS(G967))*SIN(RADIANS(E974))+COS(RADIANS(G967))*COS(RADIANS(E974))*COS(RADIANS(Y964))))&gt;90,0,$F$4*$F$5/E973^2*(SIN(RADIANS(G967))*SIN(RADIANS(E974))+COS(RADIANS(G967))*COS(RADIANS(E974))*COS(RADIANS(Y964))))</f>
        <v>#DIV/0!</v>
      </c>
      <c r="Z967" t="e">
        <f>IF(DEGREES(ACOS(SIN(RADIANS(G967))*SIN(RADIANS(E974))+COS(RADIANS(G967))*COS(RADIANS(E974))*COS(RADIANS(Z964))))&gt;90,0,$F$4*$F$5/E973^2*(SIN(RADIANS(G967))*SIN(RADIANS(E974))+COS(RADIANS(G967))*COS(RADIANS(E974))*COS(RADIANS(Z964))))</f>
        <v>#DIV/0!</v>
      </c>
      <c r="AA967" t="e">
        <f>IF(DEGREES(ACOS(SIN(RADIANS(G967))*SIN(RADIANS(E974))+COS(RADIANS(G967))*COS(RADIANS(E974))*COS(RADIANS(AA964))))&gt;90,0,$F$4*$F$5/E973^2*(SIN(RADIANS(G967))*SIN(RADIANS(E974))+COS(RADIANS(G967))*COS(RADIANS(E974))*COS(RADIANS(AA964))))</f>
        <v>#DIV/0!</v>
      </c>
      <c r="AB967" t="e">
        <f>IF(DEGREES(ACOS(SIN(RADIANS(G967))*SIN(RADIANS(E974))+COS(RADIANS(G967))*COS(RADIANS(E974))*COS(RADIANS(AB964))))&gt;90,0,$F$4*$F$5/E973^2*(SIN(RADIANS(G967))*SIN(RADIANS(E974))+COS(RADIANS(G967))*COS(RADIANS(E974))*COS(RADIANS(AB964))))</f>
        <v>#DIV/0!</v>
      </c>
      <c r="AC967" t="e">
        <f>IF(DEGREES(ACOS(SIN(RADIANS(G967))*SIN(RADIANS(E974))+COS(RADIANS(G967))*COS(RADIANS(E974))*COS(RADIANS(AC964))))&gt;90,0,$F$4*$F$5/E973^2*(SIN(RADIANS(G967))*SIN(RADIANS(E974))+COS(RADIANS(G967))*COS(RADIANS(E974))*COS(RADIANS(AC964))))</f>
        <v>#DIV/0!</v>
      </c>
      <c r="AD967" t="e">
        <f>IF(DEGREES(ACOS(SIN(RADIANS(G967))*SIN(RADIANS(E974))+COS(RADIANS(G967))*COS(RADIANS(E974))*COS(RADIANS(AD964))))&gt;90,0,$F$4*$F$5/E973^2*(SIN(RADIANS(G967))*SIN(RADIANS(E974))+COS(RADIANS(G967))*COS(RADIANS(E974))*COS(RADIANS(AD964))))</f>
        <v>#DIV/0!</v>
      </c>
      <c r="AE967" t="e">
        <f>IF(DEGREES(ACOS(SIN(RADIANS(G967))*SIN(RADIANS(E974))+COS(RADIANS(G967))*COS(RADIANS(E974))*COS(RADIANS(AE964))))&gt;90,0,$F$4*$F$5/E973^2*(SIN(RADIANS(G967))*SIN(RADIANS(E974))+COS(RADIANS(G967))*COS(RADIANS(E974))*COS(RADIANS(AE964))))</f>
        <v>#DIV/0!</v>
      </c>
      <c r="AF967" t="e">
        <f>IF(DEGREES(ACOS(SIN(RADIANS(G967))*SIN(RADIANS(E974))+COS(RADIANS(G967))*COS(RADIANS(E974))*COS(RADIANS(AF964))))&gt;90,0,$F$4*$F$5/E973^2*(SIN(RADIANS(G967))*SIN(RADIANS(E974))+COS(RADIANS(G967))*COS(RADIANS(E974))*COS(RADIANS(AF964))))</f>
        <v>#DIV/0!</v>
      </c>
      <c r="AG967" t="e">
        <f>IF(DEGREES(ACOS(SIN(RADIANS(G967))*SIN(RADIANS(E974))+COS(RADIANS(G967))*COS(RADIANS(E974))*COS(RADIANS(AG964))))&gt;90,0,$F$4*$F$5/E973^2*(SIN(RADIANS(G967))*SIN(RADIANS(E974))+COS(RADIANS(G967))*COS(RADIANS(E974))*COS(RADIANS(AG964))))</f>
        <v>#DIV/0!</v>
      </c>
      <c r="AH967" t="e">
        <f>IF(DEGREES(ACOS(SIN(RADIANS(G967))*SIN(RADIANS(E974))+COS(RADIANS(G967))*COS(RADIANS(E974))*COS(RADIANS(AH964))))&gt;90,0,$F$4*$F$5/E973^2*(SIN(RADIANS(G967))*SIN(RADIANS(E974))+COS(RADIANS(G967))*COS(RADIANS(E974))*COS(RADIANS(AH964))))</f>
        <v>#DIV/0!</v>
      </c>
      <c r="AI967" t="e">
        <f>IF(DEGREES(ACOS(SIN(RADIANS(G967))*SIN(RADIANS(E974))+COS(RADIANS(G967))*COS(RADIANS(E974))*COS(RADIANS(AI964))))&gt;90,0,$F$4*$F$5/E973^2*(SIN(RADIANS(G967))*SIN(RADIANS(E974))+COS(RADIANS(G967))*COS(RADIANS(E974))*COS(RADIANS(AI964))))</f>
        <v>#DIV/0!</v>
      </c>
      <c r="AJ967" t="e">
        <f>IF(DEGREES(ACOS(SIN(RADIANS(G967))*SIN(RADIANS(E974))+COS(RADIANS(G967))*COS(RADIANS(E974))*COS(RADIANS(AJ964))))&gt;90,0,$F$4*$F$5/E973^2*(SIN(RADIANS(G967))*SIN(RADIANS(E974))+COS(RADIANS(G967))*COS(RADIANS(E974))*COS(RADIANS(AJ964))))</f>
        <v>#DIV/0!</v>
      </c>
      <c r="AK967">
        <f>IF(DEGREES(ACOS(SIN(RADIANS(G967))*SIN(RADIANS(E974))+COS(RADIANS(G967))*COS(RADIANS(E974))*COS(RADIANS(AK964))))&gt;90,0,$F$4*$F$5/E973^2*(SIN(RADIANS(G967))*SIN(RADIANS(E974))+COS(RADIANS(G967))*COS(RADIANS(E974))*COS(RADIANS(AK964))))</f>
        <v>0</v>
      </c>
      <c r="AL967">
        <f>IF(DEGREES(ACOS(SIN(RADIANS(G967))*SIN(RADIANS(E974))+COS(RADIANS(G967))*COS(RADIANS(E974))*COS(RADIANS(AL964))))&gt;90,0,$F$4*$F$5/E973^2*(SIN(RADIANS(G967))*SIN(RADIANS(E974))+COS(RADIANS(G967))*COS(RADIANS(E974))*COS(RADIANS(AL964))))</f>
        <v>0</v>
      </c>
      <c r="AM967">
        <f>IF(DEGREES(ACOS(SIN(RADIANS(G967))*SIN(RADIANS(E974))+COS(RADIANS(G967))*COS(RADIANS(E974))*COS(RADIANS(AM964))))&gt;90,0,$F$4*$F$5/E973^2*(SIN(RADIANS(G967))*SIN(RADIANS(E974))+COS(RADIANS(G967))*COS(RADIANS(E974))*COS(RADIANS(AM964))))</f>
        <v>0</v>
      </c>
      <c r="AN967">
        <f>IF(DEGREES(ACOS(SIN(RADIANS(G967))*SIN(RADIANS(E974))+COS(RADIANS(G967))*COS(RADIANS(E974))*COS(RADIANS(AN964))))&gt;90,0,$F$4*$F$5/E973^2*(SIN(RADIANS(G967))*SIN(RADIANS(E974))+COS(RADIANS(G967))*COS(RADIANS(E974))*COS(RADIANS(AN964))))</f>
        <v>0</v>
      </c>
      <c r="AO967">
        <f>IF(DEGREES(ACOS(SIN(RADIANS(G967))*SIN(RADIANS(E974))+COS(RADIANS(G967))*COS(RADIANS(E974))*COS(RADIANS(AO964))))&gt;90,0,$F$4*$F$5/E973^2*(SIN(RADIANS(G967))*SIN(RADIANS(E974))+COS(RADIANS(G967))*COS(RADIANS(E974))*COS(RADIANS(AO964))))</f>
        <v>0</v>
      </c>
      <c r="AP967">
        <f>IF(DEGREES(ACOS(SIN(RADIANS(G967))*SIN(RADIANS(E974))+COS(RADIANS(G967))*COS(RADIANS(E974))*COS(RADIANS(AP964))))&gt;90,0,$F$4*$F$5/E973^2*(SIN(RADIANS(G967))*SIN(RADIANS(E974))+COS(RADIANS(G967))*COS(RADIANS(E974))*COS(RADIANS(AP964))))</f>
        <v>0</v>
      </c>
      <c r="AQ967">
        <f>IF(DEGREES(ACOS(SIN(RADIANS(G967))*SIN(RADIANS(E974))+COS(RADIANS(G967))*COS(RADIANS(E974))*COS(RADIANS(AQ964))))&gt;90,0,$F$4*$F$5/E973^2*(SIN(RADIANS(G967))*SIN(RADIANS(E974))+COS(RADIANS(G967))*COS(RADIANS(E974))*COS(RADIANS(AQ964))))</f>
        <v>0</v>
      </c>
      <c r="AR967">
        <f>IF(DEGREES(ACOS(SIN(RADIANS(G967))*SIN(RADIANS(E974))+COS(RADIANS(G967))*COS(RADIANS(E974))*COS(RADIANS(AR964))))&gt;90,0,$F$4*$F$5/E973^2*(SIN(RADIANS(G967))*SIN(RADIANS(E974))+COS(RADIANS(G967))*COS(RADIANS(E974))*COS(RADIANS(AR964))))</f>
        <v>0</v>
      </c>
    </row>
    <row r="968" spans="2:44" x14ac:dyDescent="0.5">
      <c r="B968" s="40" t="s">
        <v>781</v>
      </c>
      <c r="E968">
        <f>IF(E967-$F$13&lt;0,E967-$F$13+360,IF(E967-$F$13&gt;360,E967-$F$13-360,E967-$F$13))</f>
        <v>130</v>
      </c>
      <c r="G968">
        <v>70</v>
      </c>
      <c r="I968">
        <f>IF(DEGREES(ACOS(SIN(RADIANS(G968))*SIN(RADIANS(E974))+COS(RADIANS(G968))*COS(RADIANS(E974))*COS(RADIANS(I964))))&gt;90,0,$F$4*$F$5/E973^2*(SIN(RADIANS(G968))*SIN(RADIANS(E974))+COS(RADIANS(G968))*COS(RADIANS(E974))*COS(RADIANS(I964))))</f>
        <v>0</v>
      </c>
      <c r="J968">
        <f>IF(DEGREES(ACOS(SIN(RADIANS(G968))*SIN(RADIANS(E974))+COS(RADIANS(G968))*COS(RADIANS(E974))*COS(RADIANS(J964))))&gt;90,0,$F$4*$F$5/E973^2*(SIN(RADIANS(G968))*SIN(RADIANS(E974))+COS(RADIANS(G968))*COS(RADIANS(E974))*COS(RADIANS(J964))))</f>
        <v>0</v>
      </c>
      <c r="K968">
        <f>IF(DEGREES(ACOS(SIN(RADIANS(G968))*SIN(RADIANS(E974))+COS(RADIANS(G968))*COS(RADIANS(E974))*COS(RADIANS(K964))))&gt;90,0,$F$4*$F$5/E973^2*(SIN(RADIANS(G968))*SIN(RADIANS(E974))+COS(RADIANS(G968))*COS(RADIANS(E974))*COS(RADIANS(K964))))</f>
        <v>0</v>
      </c>
      <c r="L968">
        <f>IF(DEGREES(ACOS(SIN(RADIANS(G968))*SIN(RADIANS(E974))+COS(RADIANS(G968))*COS(RADIANS(E974))*COS(RADIANS(L964))))&gt;90,0,$F$4*$F$5/E973^2*(SIN(RADIANS(G968))*SIN(RADIANS(E974))+COS(RADIANS(G968))*COS(RADIANS(E974))*COS(RADIANS(L964))))</f>
        <v>0</v>
      </c>
      <c r="M968">
        <f>IF(DEGREES(ACOS(SIN(RADIANS(G968))*SIN(RADIANS(E974))+COS(RADIANS(G968))*COS(RADIANS(E974))*COS(RADIANS(M964))))&gt;90,0,$F$4*$F$5/E973^2*(SIN(RADIANS(G968))*SIN(RADIANS(E974))+COS(RADIANS(G968))*COS(RADIANS(E974))*COS(RADIANS(M964))))</f>
        <v>0</v>
      </c>
      <c r="N968">
        <f>IF(DEGREES(ACOS(SIN(RADIANS(G968))*SIN(RADIANS(E974))+COS(RADIANS(G968))*COS(RADIANS(E974))*COS(RADIANS(N964))))&gt;90,0,$F$4*$F$5/E973^2*(SIN(RADIANS(G968))*SIN(RADIANS(E974))+COS(RADIANS(G968))*COS(RADIANS(E974))*COS(RADIANS(N964))))</f>
        <v>0</v>
      </c>
      <c r="O968">
        <f>IF(DEGREES(ACOS(SIN(RADIANS(G968))*SIN(RADIANS(E974))+COS(RADIANS(G968))*COS(RADIANS(E974))*COS(RADIANS(O964))))&gt;90,0,$F$4*$F$5/E973^2*(SIN(RADIANS(G968))*SIN(RADIANS(E974))+COS(RADIANS(G968))*COS(RADIANS(E974))*COS(RADIANS(O964))))</f>
        <v>0</v>
      </c>
      <c r="P968">
        <f>IF(DEGREES(ACOS(SIN(RADIANS(G968))*SIN(RADIANS(E974))+COS(RADIANS(G968))*COS(RADIANS(E974))*COS(RADIANS(P964))))&gt;90,0,$F$4*$F$5/E973^2*(SIN(RADIANS(G968))*SIN(RADIANS(E974))+COS(RADIANS(G968))*COS(RADIANS(E974))*COS(RADIANS(P964))))</f>
        <v>0</v>
      </c>
      <c r="Q968">
        <f>IF(DEGREES(ACOS(SIN(RADIANS(G968))*SIN(RADIANS(E974))+COS(RADIANS(G968))*COS(RADIANS(E974))*COS(RADIANS(Q964))))&gt;90,0,$F$4*$F$5/E973^2*(SIN(RADIANS(G968))*SIN(RADIANS(E974))+COS(RADIANS(G968))*COS(RADIANS(E974))*COS(RADIANS(Q964))))</f>
        <v>0</v>
      </c>
      <c r="R968" t="e">
        <f>IF(DEGREES(ACOS(SIN(RADIANS(G968))*SIN(RADIANS(E974))+COS(RADIANS(G968))*COS(RADIANS(E974))*COS(RADIANS(R964))))&gt;90,0,$F$4*$F$5/E973^2*(SIN(RADIANS(G968))*SIN(RADIANS(E974))+COS(RADIANS(G968))*COS(RADIANS(E974))*COS(RADIANS(R964))))</f>
        <v>#DIV/0!</v>
      </c>
      <c r="S968" t="e">
        <f>IF(DEGREES(ACOS(SIN(RADIANS(G968))*SIN(RADIANS(E974))+COS(RADIANS(G968))*COS(RADIANS(E974))*COS(RADIANS(S964))))&gt;90,0,$F$4*$F$5/E973^2*(SIN(RADIANS(G968))*SIN(RADIANS(E974))+COS(RADIANS(G968))*COS(RADIANS(E974))*COS(RADIANS(S964))))</f>
        <v>#DIV/0!</v>
      </c>
      <c r="T968" t="e">
        <f>IF(DEGREES(ACOS(SIN(RADIANS(G968))*SIN(RADIANS(E974))+COS(RADIANS(G968))*COS(RADIANS(E974))*COS(RADIANS(T964))))&gt;90,0,$F$4*$F$5/E973^2*(SIN(RADIANS(G968))*SIN(RADIANS(E974))+COS(RADIANS(G968))*COS(RADIANS(E974))*COS(RADIANS(T964))))</f>
        <v>#DIV/0!</v>
      </c>
      <c r="U968" t="e">
        <f>IF(DEGREES(ACOS(SIN(RADIANS(G968))*SIN(RADIANS(E974))+COS(RADIANS(G968))*COS(RADIANS(E974))*COS(RADIANS(U964))))&gt;90,0,$F$4*$F$5/E973^2*(SIN(RADIANS(G968))*SIN(RADIANS(E974))+COS(RADIANS(G968))*COS(RADIANS(E974))*COS(RADIANS(U964))))</f>
        <v>#DIV/0!</v>
      </c>
      <c r="V968" t="e">
        <f>IF(DEGREES(ACOS(SIN(RADIANS(G968))*SIN(RADIANS(E974))+COS(RADIANS(G968))*COS(RADIANS(E974))*COS(RADIANS(V964))))&gt;90,0,$F$4*$F$5/E973^2*(SIN(RADIANS(G968))*SIN(RADIANS(E974))+COS(RADIANS(G968))*COS(RADIANS(E974))*COS(RADIANS(V964))))</f>
        <v>#DIV/0!</v>
      </c>
      <c r="W968" t="e">
        <f>IF(DEGREES(ACOS(SIN(RADIANS(G968))*SIN(RADIANS(E974))+COS(RADIANS(G968))*COS(RADIANS(E974))*COS(RADIANS(W964))))&gt;90,0,$F$4*$F$5/E973^2*(SIN(RADIANS(G968))*SIN(RADIANS(E974))+COS(RADIANS(G968))*COS(RADIANS(E974))*COS(RADIANS(W964))))</f>
        <v>#DIV/0!</v>
      </c>
      <c r="X968" t="e">
        <f>IF(DEGREES(ACOS(SIN(RADIANS(G968))*SIN(RADIANS(E974))+COS(RADIANS(G968))*COS(RADIANS(E974))*COS(RADIANS(X964))))&gt;90,0,$F$4*$F$5/E973^2*(SIN(RADIANS(G968))*SIN(RADIANS(E974))+COS(RADIANS(G968))*COS(RADIANS(E974))*COS(RADIANS(X964))))</f>
        <v>#DIV/0!</v>
      </c>
      <c r="Y968" t="e">
        <f>IF(DEGREES(ACOS(SIN(RADIANS(G968))*SIN(RADIANS(E974))+COS(RADIANS(G968))*COS(RADIANS(E974))*COS(RADIANS(Y964))))&gt;90,0,$F$4*$F$5/E973^2*(SIN(RADIANS(G968))*SIN(RADIANS(E974))+COS(RADIANS(G968))*COS(RADIANS(E974))*COS(RADIANS(Y964))))</f>
        <v>#DIV/0!</v>
      </c>
      <c r="Z968" t="e">
        <f>IF(DEGREES(ACOS(SIN(RADIANS(G968))*SIN(RADIANS(E974))+COS(RADIANS(G968))*COS(RADIANS(E974))*COS(RADIANS(Z964))))&gt;90,0,$F$4*$F$5/E973^2*(SIN(RADIANS(G968))*SIN(RADIANS(E974))+COS(RADIANS(G968))*COS(RADIANS(E974))*COS(RADIANS(Z964))))</f>
        <v>#DIV/0!</v>
      </c>
      <c r="AA968" t="e">
        <f>IF(DEGREES(ACOS(SIN(RADIANS(G968))*SIN(RADIANS(E974))+COS(RADIANS(G968))*COS(RADIANS(E974))*COS(RADIANS(AA964))))&gt;90,0,$F$4*$F$5/E973^2*(SIN(RADIANS(G968))*SIN(RADIANS(E974))+COS(RADIANS(G968))*COS(RADIANS(E974))*COS(RADIANS(AA964))))</f>
        <v>#DIV/0!</v>
      </c>
      <c r="AB968" t="e">
        <f>IF(DEGREES(ACOS(SIN(RADIANS(G968))*SIN(RADIANS(E974))+COS(RADIANS(G968))*COS(RADIANS(E974))*COS(RADIANS(AB964))))&gt;90,0,$F$4*$F$5/E973^2*(SIN(RADIANS(G968))*SIN(RADIANS(E974))+COS(RADIANS(G968))*COS(RADIANS(E974))*COS(RADIANS(AB964))))</f>
        <v>#DIV/0!</v>
      </c>
      <c r="AC968" t="e">
        <f>IF(DEGREES(ACOS(SIN(RADIANS(G968))*SIN(RADIANS(E974))+COS(RADIANS(G968))*COS(RADIANS(E974))*COS(RADIANS(AC964))))&gt;90,0,$F$4*$F$5/E973^2*(SIN(RADIANS(G968))*SIN(RADIANS(E974))+COS(RADIANS(G968))*COS(RADIANS(E974))*COS(RADIANS(AC964))))</f>
        <v>#DIV/0!</v>
      </c>
      <c r="AD968" t="e">
        <f>IF(DEGREES(ACOS(SIN(RADIANS(G968))*SIN(RADIANS(E974))+COS(RADIANS(G968))*COS(RADIANS(E974))*COS(RADIANS(AD964))))&gt;90,0,$F$4*$F$5/E973^2*(SIN(RADIANS(G968))*SIN(RADIANS(E974))+COS(RADIANS(G968))*COS(RADIANS(E974))*COS(RADIANS(AD964))))</f>
        <v>#DIV/0!</v>
      </c>
      <c r="AE968" t="e">
        <f>IF(DEGREES(ACOS(SIN(RADIANS(G968))*SIN(RADIANS(E974))+COS(RADIANS(G968))*COS(RADIANS(E974))*COS(RADIANS(AE964))))&gt;90,0,$F$4*$F$5/E973^2*(SIN(RADIANS(G968))*SIN(RADIANS(E974))+COS(RADIANS(G968))*COS(RADIANS(E974))*COS(RADIANS(AE964))))</f>
        <v>#DIV/0!</v>
      </c>
      <c r="AF968" t="e">
        <f>IF(DEGREES(ACOS(SIN(RADIANS(G968))*SIN(RADIANS(E974))+COS(RADIANS(G968))*COS(RADIANS(E974))*COS(RADIANS(AF964))))&gt;90,0,$F$4*$F$5/E973^2*(SIN(RADIANS(G968))*SIN(RADIANS(E974))+COS(RADIANS(G968))*COS(RADIANS(E974))*COS(RADIANS(AF964))))</f>
        <v>#DIV/0!</v>
      </c>
      <c r="AG968" t="e">
        <f>IF(DEGREES(ACOS(SIN(RADIANS(G968))*SIN(RADIANS(E974))+COS(RADIANS(G968))*COS(RADIANS(E974))*COS(RADIANS(AG964))))&gt;90,0,$F$4*$F$5/E973^2*(SIN(RADIANS(G968))*SIN(RADIANS(E974))+COS(RADIANS(G968))*COS(RADIANS(E974))*COS(RADIANS(AG964))))</f>
        <v>#DIV/0!</v>
      </c>
      <c r="AH968" t="e">
        <f>IF(DEGREES(ACOS(SIN(RADIANS(G968))*SIN(RADIANS(E974))+COS(RADIANS(G968))*COS(RADIANS(E974))*COS(RADIANS(AH964))))&gt;90,0,$F$4*$F$5/E973^2*(SIN(RADIANS(G968))*SIN(RADIANS(E974))+COS(RADIANS(G968))*COS(RADIANS(E974))*COS(RADIANS(AH964))))</f>
        <v>#DIV/0!</v>
      </c>
      <c r="AI968" t="e">
        <f>IF(DEGREES(ACOS(SIN(RADIANS(G968))*SIN(RADIANS(E974))+COS(RADIANS(G968))*COS(RADIANS(E974))*COS(RADIANS(AI964))))&gt;90,0,$F$4*$F$5/E973^2*(SIN(RADIANS(G968))*SIN(RADIANS(E974))+COS(RADIANS(G968))*COS(RADIANS(E974))*COS(RADIANS(AI964))))</f>
        <v>#DIV/0!</v>
      </c>
      <c r="AJ968" t="e">
        <f>IF(DEGREES(ACOS(SIN(RADIANS(G968))*SIN(RADIANS(E974))+COS(RADIANS(G968))*COS(RADIANS(E974))*COS(RADIANS(AJ964))))&gt;90,0,$F$4*$F$5/E973^2*(SIN(RADIANS(G968))*SIN(RADIANS(E974))+COS(RADIANS(G968))*COS(RADIANS(E974))*COS(RADIANS(AJ964))))</f>
        <v>#DIV/0!</v>
      </c>
      <c r="AK968">
        <f>IF(DEGREES(ACOS(SIN(RADIANS(G968))*SIN(RADIANS(E974))+COS(RADIANS(G968))*COS(RADIANS(E974))*COS(RADIANS(AK964))))&gt;90,0,$F$4*$F$5/E973^2*(SIN(RADIANS(G968))*SIN(RADIANS(E974))+COS(RADIANS(G968))*COS(RADIANS(E974))*COS(RADIANS(AK964))))</f>
        <v>0</v>
      </c>
      <c r="AL968">
        <f>IF(DEGREES(ACOS(SIN(RADIANS(G968))*SIN(RADIANS(E974))+COS(RADIANS(G968))*COS(RADIANS(E974))*COS(RADIANS(AL964))))&gt;90,0,$F$4*$F$5/E973^2*(SIN(RADIANS(G968))*SIN(RADIANS(E974))+COS(RADIANS(G968))*COS(RADIANS(E974))*COS(RADIANS(AL964))))</f>
        <v>0</v>
      </c>
      <c r="AM968">
        <f>IF(DEGREES(ACOS(SIN(RADIANS(G968))*SIN(RADIANS(E974))+COS(RADIANS(G968))*COS(RADIANS(E974))*COS(RADIANS(AM964))))&gt;90,0,$F$4*$F$5/E973^2*(SIN(RADIANS(G968))*SIN(RADIANS(E974))+COS(RADIANS(G968))*COS(RADIANS(E974))*COS(RADIANS(AM964))))</f>
        <v>0</v>
      </c>
      <c r="AN968">
        <f>IF(DEGREES(ACOS(SIN(RADIANS(G968))*SIN(RADIANS(E974))+COS(RADIANS(G968))*COS(RADIANS(E974))*COS(RADIANS(AN964))))&gt;90,0,$F$4*$F$5/E973^2*(SIN(RADIANS(G968))*SIN(RADIANS(E974))+COS(RADIANS(G968))*COS(RADIANS(E974))*COS(RADIANS(AN964))))</f>
        <v>0</v>
      </c>
      <c r="AO968">
        <f>IF(DEGREES(ACOS(SIN(RADIANS(G968))*SIN(RADIANS(E974))+COS(RADIANS(G968))*COS(RADIANS(E974))*COS(RADIANS(AO964))))&gt;90,0,$F$4*$F$5/E973^2*(SIN(RADIANS(G968))*SIN(RADIANS(E974))+COS(RADIANS(G968))*COS(RADIANS(E974))*COS(RADIANS(AO964))))</f>
        <v>0</v>
      </c>
      <c r="AP968">
        <f>IF(DEGREES(ACOS(SIN(RADIANS(G968))*SIN(RADIANS(E974))+COS(RADIANS(G968))*COS(RADIANS(E974))*COS(RADIANS(AP964))))&gt;90,0,$F$4*$F$5/E973^2*(SIN(RADIANS(G968))*SIN(RADIANS(E974))+COS(RADIANS(G968))*COS(RADIANS(E974))*COS(RADIANS(AP964))))</f>
        <v>0</v>
      </c>
      <c r="AQ968">
        <f>IF(DEGREES(ACOS(SIN(RADIANS(G968))*SIN(RADIANS(E974))+COS(RADIANS(G968))*COS(RADIANS(E974))*COS(RADIANS(AQ964))))&gt;90,0,$F$4*$F$5/E973^2*(SIN(RADIANS(G968))*SIN(RADIANS(E974))+COS(RADIANS(G968))*COS(RADIANS(E974))*COS(RADIANS(AQ964))))</f>
        <v>0</v>
      </c>
      <c r="AR968">
        <f>IF(DEGREES(ACOS(SIN(RADIANS(G968))*SIN(RADIANS(E974))+COS(RADIANS(G968))*COS(RADIANS(E974))*COS(RADIANS(AR964))))&gt;90,0,$F$4*$F$5/E973^2*(SIN(RADIANS(G968))*SIN(RADIANS(E974))+COS(RADIANS(G968))*COS(RADIANS(E974))*COS(RADIANS(AR964))))</f>
        <v>0</v>
      </c>
    </row>
    <row r="969" spans="2:44" x14ac:dyDescent="0.5">
      <c r="B969" s="40" t="s">
        <v>727</v>
      </c>
      <c r="E969">
        <f>IF(E966&lt;360,E966/360,(E966-360)/360)</f>
        <v>0.1111111111111111</v>
      </c>
      <c r="G969">
        <v>60</v>
      </c>
      <c r="I969">
        <f>IF(DEGREES(ACOS(SIN(RADIANS(G969))*SIN(RADIANS(E974))+COS(RADIANS(G969))*COS(RADIANS(E974))*COS(RADIANS(I964))))&gt;90,0,$F$4*$F$5/E973^2*(SIN(RADIANS(G969))*SIN(RADIANS(E974))+COS(RADIANS(G969))*COS(RADIANS(E974))*COS(RADIANS(I964))))</f>
        <v>0</v>
      </c>
      <c r="J969">
        <f>IF(DEGREES(ACOS(SIN(RADIANS(G969))*SIN(RADIANS(E974))+COS(RADIANS(G969))*COS(RADIANS(E974))*COS(RADIANS(J964))))&gt;90,0,$F$4*$F$5/E973^2*(SIN(RADIANS(G969))*SIN(RADIANS(E974))+COS(RADIANS(G969))*COS(RADIANS(E974))*COS(RADIANS(J964))))</f>
        <v>0</v>
      </c>
      <c r="K969">
        <f>IF(DEGREES(ACOS(SIN(RADIANS(G969))*SIN(RADIANS(E974))+COS(RADIANS(G969))*COS(RADIANS(E974))*COS(RADIANS(K964))))&gt;90,0,$F$4*$F$5/E973^2*(SIN(RADIANS(G969))*SIN(RADIANS(E974))+COS(RADIANS(G969))*COS(RADIANS(E974))*COS(RADIANS(K964))))</f>
        <v>0</v>
      </c>
      <c r="L969">
        <f>IF(DEGREES(ACOS(SIN(RADIANS(G969))*SIN(RADIANS(E974))+COS(RADIANS(G969))*COS(RADIANS(E974))*COS(RADIANS(L964))))&gt;90,0,$F$4*$F$5/E973^2*(SIN(RADIANS(G969))*SIN(RADIANS(E974))+COS(RADIANS(G969))*COS(RADIANS(E974))*COS(RADIANS(L964))))</f>
        <v>0</v>
      </c>
      <c r="M969">
        <f>IF(DEGREES(ACOS(SIN(RADIANS(G969))*SIN(RADIANS(E974))+COS(RADIANS(G969))*COS(RADIANS(E974))*COS(RADIANS(M964))))&gt;90,0,$F$4*$F$5/E973^2*(SIN(RADIANS(G969))*SIN(RADIANS(E974))+COS(RADIANS(G969))*COS(RADIANS(E974))*COS(RADIANS(M964))))</f>
        <v>0</v>
      </c>
      <c r="N969">
        <f>IF(DEGREES(ACOS(SIN(RADIANS(G969))*SIN(RADIANS(E974))+COS(RADIANS(G969))*COS(RADIANS(E974))*COS(RADIANS(N964))))&gt;90,0,$F$4*$F$5/E973^2*(SIN(RADIANS(G969))*SIN(RADIANS(E974))+COS(RADIANS(G969))*COS(RADIANS(E974))*COS(RADIANS(N964))))</f>
        <v>0</v>
      </c>
      <c r="O969">
        <f>IF(DEGREES(ACOS(SIN(RADIANS(G969))*SIN(RADIANS(E974))+COS(RADIANS(G969))*COS(RADIANS(E974))*COS(RADIANS(O964))))&gt;90,0,$F$4*$F$5/E973^2*(SIN(RADIANS(G969))*SIN(RADIANS(E974))+COS(RADIANS(G969))*COS(RADIANS(E974))*COS(RADIANS(O964))))</f>
        <v>0</v>
      </c>
      <c r="P969">
        <f>IF(DEGREES(ACOS(SIN(RADIANS(G969))*SIN(RADIANS(E974))+COS(RADIANS(G969))*COS(RADIANS(E974))*COS(RADIANS(P964))))&gt;90,0,$F$4*$F$5/E973^2*(SIN(RADIANS(G969))*SIN(RADIANS(E974))+COS(RADIANS(G969))*COS(RADIANS(E974))*COS(RADIANS(P964))))</f>
        <v>0</v>
      </c>
      <c r="Q969">
        <f>IF(DEGREES(ACOS(SIN(RADIANS(G969))*SIN(RADIANS(E974))+COS(RADIANS(G969))*COS(RADIANS(E974))*COS(RADIANS(Q964))))&gt;90,0,$F$4*$F$5/E973^2*(SIN(RADIANS(G969))*SIN(RADIANS(E974))+COS(RADIANS(G969))*COS(RADIANS(E974))*COS(RADIANS(Q964))))</f>
        <v>0</v>
      </c>
      <c r="R969" t="e">
        <f>IF(DEGREES(ACOS(SIN(RADIANS(G969))*SIN(RADIANS(E974))+COS(RADIANS(G969))*COS(RADIANS(E974))*COS(RADIANS(R964))))&gt;90,0,$F$4*$F$5/E973^2*(SIN(RADIANS(G969))*SIN(RADIANS(E974))+COS(RADIANS(G969))*COS(RADIANS(E974))*COS(RADIANS(R964))))</f>
        <v>#DIV/0!</v>
      </c>
      <c r="S969" t="e">
        <f>IF(DEGREES(ACOS(SIN(RADIANS(G969))*SIN(RADIANS(E974))+COS(RADIANS(G969))*COS(RADIANS(E974))*COS(RADIANS(S964))))&gt;90,0,$F$4*$F$5/E973^2*(SIN(RADIANS(G969))*SIN(RADIANS(E974))+COS(RADIANS(G969))*COS(RADIANS(E974))*COS(RADIANS(S964))))</f>
        <v>#DIV/0!</v>
      </c>
      <c r="T969" t="e">
        <f>IF(DEGREES(ACOS(SIN(RADIANS(G969))*SIN(RADIANS(E974))+COS(RADIANS(G969))*COS(RADIANS(E974))*COS(RADIANS(T964))))&gt;90,0,$F$4*$F$5/E973^2*(SIN(RADIANS(G969))*SIN(RADIANS(E974))+COS(RADIANS(G969))*COS(RADIANS(E974))*COS(RADIANS(T964))))</f>
        <v>#DIV/0!</v>
      </c>
      <c r="U969" t="e">
        <f>IF(DEGREES(ACOS(SIN(RADIANS(G969))*SIN(RADIANS(E974))+COS(RADIANS(G969))*COS(RADIANS(E974))*COS(RADIANS(U964))))&gt;90,0,$F$4*$F$5/E973^2*(SIN(RADIANS(G969))*SIN(RADIANS(E974))+COS(RADIANS(G969))*COS(RADIANS(E974))*COS(RADIANS(U964))))</f>
        <v>#DIV/0!</v>
      </c>
      <c r="V969" t="e">
        <f>IF(DEGREES(ACOS(SIN(RADIANS(G969))*SIN(RADIANS(E974))+COS(RADIANS(G969))*COS(RADIANS(E974))*COS(RADIANS(V964))))&gt;90,0,$F$4*$F$5/E973^2*(SIN(RADIANS(G969))*SIN(RADIANS(E974))+COS(RADIANS(G969))*COS(RADIANS(E974))*COS(RADIANS(V964))))</f>
        <v>#DIV/0!</v>
      </c>
      <c r="W969" t="e">
        <f>IF(DEGREES(ACOS(SIN(RADIANS(G969))*SIN(RADIANS(E974))+COS(RADIANS(G969))*COS(RADIANS(E974))*COS(RADIANS(W964))))&gt;90,0,$F$4*$F$5/E973^2*(SIN(RADIANS(G969))*SIN(RADIANS(E974))+COS(RADIANS(G969))*COS(RADIANS(E974))*COS(RADIANS(W964))))</f>
        <v>#DIV/0!</v>
      </c>
      <c r="X969" t="e">
        <f>IF(DEGREES(ACOS(SIN(RADIANS(G969))*SIN(RADIANS(E974))+COS(RADIANS(G969))*COS(RADIANS(E974))*COS(RADIANS(X964))))&gt;90,0,$F$4*$F$5/E973^2*(SIN(RADIANS(G969))*SIN(RADIANS(E974))+COS(RADIANS(G969))*COS(RADIANS(E974))*COS(RADIANS(X964))))</f>
        <v>#DIV/0!</v>
      </c>
      <c r="Y969" t="e">
        <f>IF(DEGREES(ACOS(SIN(RADIANS(G969))*SIN(RADIANS(E974))+COS(RADIANS(G969))*COS(RADIANS(E974))*COS(RADIANS(Y964))))&gt;90,0,$F$4*$F$5/E973^2*(SIN(RADIANS(G969))*SIN(RADIANS(E974))+COS(RADIANS(G969))*COS(RADIANS(E974))*COS(RADIANS(Y964))))</f>
        <v>#DIV/0!</v>
      </c>
      <c r="Z969" t="e">
        <f>IF(DEGREES(ACOS(SIN(RADIANS(G969))*SIN(RADIANS(E974))+COS(RADIANS(G969))*COS(RADIANS(E974))*COS(RADIANS(Z964))))&gt;90,0,$F$4*$F$5/E973^2*(SIN(RADIANS(G969))*SIN(RADIANS(E974))+COS(RADIANS(G969))*COS(RADIANS(E974))*COS(RADIANS(Z964))))</f>
        <v>#DIV/0!</v>
      </c>
      <c r="AA969" t="e">
        <f>IF(DEGREES(ACOS(SIN(RADIANS(G969))*SIN(RADIANS(E974))+COS(RADIANS(G969))*COS(RADIANS(E974))*COS(RADIANS(AA964))))&gt;90,0,$F$4*$F$5/E973^2*(SIN(RADIANS(G969))*SIN(RADIANS(E974))+COS(RADIANS(G969))*COS(RADIANS(E974))*COS(RADIANS(AA964))))</f>
        <v>#DIV/0!</v>
      </c>
      <c r="AB969" t="e">
        <f>IF(DEGREES(ACOS(SIN(RADIANS(G969))*SIN(RADIANS(E974))+COS(RADIANS(G969))*COS(RADIANS(E974))*COS(RADIANS(AB964))))&gt;90,0,$F$4*$F$5/E973^2*(SIN(RADIANS(G969))*SIN(RADIANS(E974))+COS(RADIANS(G969))*COS(RADIANS(E974))*COS(RADIANS(AB964))))</f>
        <v>#DIV/0!</v>
      </c>
      <c r="AC969" t="e">
        <f>IF(DEGREES(ACOS(SIN(RADIANS(G969))*SIN(RADIANS(E974))+COS(RADIANS(G969))*COS(RADIANS(E974))*COS(RADIANS(AC964))))&gt;90,0,$F$4*$F$5/E973^2*(SIN(RADIANS(G969))*SIN(RADIANS(E974))+COS(RADIANS(G969))*COS(RADIANS(E974))*COS(RADIANS(AC964))))</f>
        <v>#DIV/0!</v>
      </c>
      <c r="AD969" t="e">
        <f>IF(DEGREES(ACOS(SIN(RADIANS(G969))*SIN(RADIANS(E974))+COS(RADIANS(G969))*COS(RADIANS(E974))*COS(RADIANS(AD964))))&gt;90,0,$F$4*$F$5/E973^2*(SIN(RADIANS(G969))*SIN(RADIANS(E974))+COS(RADIANS(G969))*COS(RADIANS(E974))*COS(RADIANS(AD964))))</f>
        <v>#DIV/0!</v>
      </c>
      <c r="AE969" t="e">
        <f>IF(DEGREES(ACOS(SIN(RADIANS(G969))*SIN(RADIANS(E974))+COS(RADIANS(G969))*COS(RADIANS(E974))*COS(RADIANS(AE964))))&gt;90,0,$F$4*$F$5/E973^2*(SIN(RADIANS(G969))*SIN(RADIANS(E974))+COS(RADIANS(G969))*COS(RADIANS(E974))*COS(RADIANS(AE964))))</f>
        <v>#DIV/0!</v>
      </c>
      <c r="AF969" t="e">
        <f>IF(DEGREES(ACOS(SIN(RADIANS(G969))*SIN(RADIANS(E974))+COS(RADIANS(G969))*COS(RADIANS(E974))*COS(RADIANS(AF964))))&gt;90,0,$F$4*$F$5/E973^2*(SIN(RADIANS(G969))*SIN(RADIANS(E974))+COS(RADIANS(G969))*COS(RADIANS(E974))*COS(RADIANS(AF964))))</f>
        <v>#DIV/0!</v>
      </c>
      <c r="AG969" t="e">
        <f>IF(DEGREES(ACOS(SIN(RADIANS(G969))*SIN(RADIANS(E974))+COS(RADIANS(G969))*COS(RADIANS(E974))*COS(RADIANS(AG964))))&gt;90,0,$F$4*$F$5/E973^2*(SIN(RADIANS(G969))*SIN(RADIANS(E974))+COS(RADIANS(G969))*COS(RADIANS(E974))*COS(RADIANS(AG964))))</f>
        <v>#DIV/0!</v>
      </c>
      <c r="AH969" t="e">
        <f>IF(DEGREES(ACOS(SIN(RADIANS(G969))*SIN(RADIANS(E974))+COS(RADIANS(G969))*COS(RADIANS(E974))*COS(RADIANS(AH964))))&gt;90,0,$F$4*$F$5/E973^2*(SIN(RADIANS(G969))*SIN(RADIANS(E974))+COS(RADIANS(G969))*COS(RADIANS(E974))*COS(RADIANS(AH964))))</f>
        <v>#DIV/0!</v>
      </c>
      <c r="AI969" t="e">
        <f>IF(DEGREES(ACOS(SIN(RADIANS(G969))*SIN(RADIANS(E974))+COS(RADIANS(G969))*COS(RADIANS(E974))*COS(RADIANS(AI964))))&gt;90,0,$F$4*$F$5/E973^2*(SIN(RADIANS(G969))*SIN(RADIANS(E974))+COS(RADIANS(G969))*COS(RADIANS(E974))*COS(RADIANS(AI964))))</f>
        <v>#DIV/0!</v>
      </c>
      <c r="AJ969" t="e">
        <f>IF(DEGREES(ACOS(SIN(RADIANS(G969))*SIN(RADIANS(E974))+COS(RADIANS(G969))*COS(RADIANS(E974))*COS(RADIANS(AJ964))))&gt;90,0,$F$4*$F$5/E973^2*(SIN(RADIANS(G969))*SIN(RADIANS(E974))+COS(RADIANS(G969))*COS(RADIANS(E974))*COS(RADIANS(AJ964))))</f>
        <v>#DIV/0!</v>
      </c>
      <c r="AK969">
        <f>IF(DEGREES(ACOS(SIN(RADIANS(G969))*SIN(RADIANS(E974))+COS(RADIANS(G969))*COS(RADIANS(E974))*COS(RADIANS(AK964))))&gt;90,0,$F$4*$F$5/E973^2*(SIN(RADIANS(G969))*SIN(RADIANS(E974))+COS(RADIANS(G969))*COS(RADIANS(E974))*COS(RADIANS(AK964))))</f>
        <v>0</v>
      </c>
      <c r="AL969">
        <f>IF(DEGREES(ACOS(SIN(RADIANS(G969))*SIN(RADIANS(E974))+COS(RADIANS(G969))*COS(RADIANS(E974))*COS(RADIANS(AL964))))&gt;90,0,$F$4*$F$5/E973^2*(SIN(RADIANS(G969))*SIN(RADIANS(E974))+COS(RADIANS(G969))*COS(RADIANS(E974))*COS(RADIANS(AL964))))</f>
        <v>0</v>
      </c>
      <c r="AM969">
        <f>IF(DEGREES(ACOS(SIN(RADIANS(G969))*SIN(RADIANS(E974))+COS(RADIANS(G969))*COS(RADIANS(E974))*COS(RADIANS(AM964))))&gt;90,0,$F$4*$F$5/E973^2*(SIN(RADIANS(G969))*SIN(RADIANS(E974))+COS(RADIANS(G969))*COS(RADIANS(E974))*COS(RADIANS(AM964))))</f>
        <v>0</v>
      </c>
      <c r="AN969">
        <f>IF(DEGREES(ACOS(SIN(RADIANS(G969))*SIN(RADIANS(E974))+COS(RADIANS(G969))*COS(RADIANS(E974))*COS(RADIANS(AN964))))&gt;90,0,$F$4*$F$5/E973^2*(SIN(RADIANS(G969))*SIN(RADIANS(E974))+COS(RADIANS(G969))*COS(RADIANS(E974))*COS(RADIANS(AN964))))</f>
        <v>0</v>
      </c>
      <c r="AO969">
        <f>IF(DEGREES(ACOS(SIN(RADIANS(G969))*SIN(RADIANS(E974))+COS(RADIANS(G969))*COS(RADIANS(E974))*COS(RADIANS(AO964))))&gt;90,0,$F$4*$F$5/E973^2*(SIN(RADIANS(G969))*SIN(RADIANS(E974))+COS(RADIANS(G969))*COS(RADIANS(E974))*COS(RADIANS(AO964))))</f>
        <v>0</v>
      </c>
      <c r="AP969">
        <f>IF(DEGREES(ACOS(SIN(RADIANS(G969))*SIN(RADIANS(E974))+COS(RADIANS(G969))*COS(RADIANS(E974))*COS(RADIANS(AP964))))&gt;90,0,$F$4*$F$5/E973^2*(SIN(RADIANS(G969))*SIN(RADIANS(E974))+COS(RADIANS(G969))*COS(RADIANS(E974))*COS(RADIANS(AP964))))</f>
        <v>0</v>
      </c>
      <c r="AQ969">
        <f>IF(DEGREES(ACOS(SIN(RADIANS(G969))*SIN(RADIANS(E974))+COS(RADIANS(G969))*COS(RADIANS(E974))*COS(RADIANS(AQ964))))&gt;90,0,$F$4*$F$5/E973^2*(SIN(RADIANS(G969))*SIN(RADIANS(E974))+COS(RADIANS(G969))*COS(RADIANS(E974))*COS(RADIANS(AQ964))))</f>
        <v>0</v>
      </c>
      <c r="AR969">
        <f>IF(DEGREES(ACOS(SIN(RADIANS(G969))*SIN(RADIANS(E974))+COS(RADIANS(G969))*COS(RADIANS(E974))*COS(RADIANS(AR964))))&gt;90,0,$F$4*$F$5/E973^2*(SIN(RADIANS(G969))*SIN(RADIANS(E974))+COS(RADIANS(G969))*COS(RADIANS(E974))*COS(RADIANS(AR964))))</f>
        <v>0</v>
      </c>
    </row>
    <row r="970" spans="2:44" x14ac:dyDescent="0.5">
      <c r="B970" s="40" t="s">
        <v>782</v>
      </c>
      <c r="E970">
        <f>E969*$F$11</f>
        <v>0</v>
      </c>
      <c r="G970">
        <v>50</v>
      </c>
      <c r="I970">
        <f>IF(DEGREES(ACOS(SIN(RADIANS(G970))*SIN(RADIANS(E974))+COS(RADIANS(G970))*COS(RADIANS(E974))*COS(RADIANS(I964))))&gt;90,0,$F$4*$F$5/E973^2*(SIN(RADIANS(G970))*SIN(RADIANS(E974))+COS(RADIANS(G970))*COS(RADIANS(E974))*COS(RADIANS(I964))))</f>
        <v>0</v>
      </c>
      <c r="J970">
        <f>IF(DEGREES(ACOS(SIN(RADIANS(G970))*SIN(RADIANS(E974))+COS(RADIANS(G970))*COS(RADIANS(E974))*COS(RADIANS(J964))))&gt;90,0,$F$4*$F$5/E973^2*(SIN(RADIANS(G970))*SIN(RADIANS(E974))+COS(RADIANS(G970))*COS(RADIANS(E974))*COS(RADIANS(J964))))</f>
        <v>0</v>
      </c>
      <c r="K970">
        <f>IF(DEGREES(ACOS(SIN(RADIANS(G970))*SIN(RADIANS(E974))+COS(RADIANS(G970))*COS(RADIANS(E974))*COS(RADIANS(K964))))&gt;90,0,$F$4*$F$5/E973^2*(SIN(RADIANS(G970))*SIN(RADIANS(E974))+COS(RADIANS(G970))*COS(RADIANS(E974))*COS(RADIANS(K964))))</f>
        <v>0</v>
      </c>
      <c r="L970">
        <f>IF(DEGREES(ACOS(SIN(RADIANS(G970))*SIN(RADIANS(E974))+COS(RADIANS(G970))*COS(RADIANS(E974))*COS(RADIANS(L964))))&gt;90,0,$F$4*$F$5/E973^2*(SIN(RADIANS(G970))*SIN(RADIANS(E974))+COS(RADIANS(G970))*COS(RADIANS(E974))*COS(RADIANS(L964))))</f>
        <v>0</v>
      </c>
      <c r="M970">
        <f>IF(DEGREES(ACOS(SIN(RADIANS(G970))*SIN(RADIANS(E974))+COS(RADIANS(G970))*COS(RADIANS(E974))*COS(RADIANS(M964))))&gt;90,0,$F$4*$F$5/E973^2*(SIN(RADIANS(G970))*SIN(RADIANS(E974))+COS(RADIANS(G970))*COS(RADIANS(E974))*COS(RADIANS(M964))))</f>
        <v>0</v>
      </c>
      <c r="N970">
        <f>IF(DEGREES(ACOS(SIN(RADIANS(G970))*SIN(RADIANS(E974))+COS(RADIANS(G970))*COS(RADIANS(E974))*COS(RADIANS(N964))))&gt;90,0,$F$4*$F$5/E973^2*(SIN(RADIANS(G970))*SIN(RADIANS(E974))+COS(RADIANS(G970))*COS(RADIANS(E974))*COS(RADIANS(N964))))</f>
        <v>0</v>
      </c>
      <c r="O970">
        <f>IF(DEGREES(ACOS(SIN(RADIANS(G970))*SIN(RADIANS(E974))+COS(RADIANS(G970))*COS(RADIANS(E974))*COS(RADIANS(O964))))&gt;90,0,$F$4*$F$5/E973^2*(SIN(RADIANS(G970))*SIN(RADIANS(E974))+COS(RADIANS(G970))*COS(RADIANS(E974))*COS(RADIANS(O964))))</f>
        <v>0</v>
      </c>
      <c r="P970">
        <f>IF(DEGREES(ACOS(SIN(RADIANS(G970))*SIN(RADIANS(E974))+COS(RADIANS(G970))*COS(RADIANS(E974))*COS(RADIANS(P964))))&gt;90,0,$F$4*$F$5/E973^2*(SIN(RADIANS(G970))*SIN(RADIANS(E974))+COS(RADIANS(G970))*COS(RADIANS(E974))*COS(RADIANS(P964))))</f>
        <v>0</v>
      </c>
      <c r="Q970">
        <f>IF(DEGREES(ACOS(SIN(RADIANS(G970))*SIN(RADIANS(E974))+COS(RADIANS(G970))*COS(RADIANS(E974))*COS(RADIANS(Q964))))&gt;90,0,$F$4*$F$5/E973^2*(SIN(RADIANS(G970))*SIN(RADIANS(E974))+COS(RADIANS(G970))*COS(RADIANS(E974))*COS(RADIANS(Q964))))</f>
        <v>0</v>
      </c>
      <c r="R970" t="e">
        <f>IF(DEGREES(ACOS(SIN(RADIANS(G970))*SIN(RADIANS(E974))+COS(RADIANS(G970))*COS(RADIANS(E974))*COS(RADIANS(R964))))&gt;90,0,$F$4*$F$5/E973^2*(SIN(RADIANS(G970))*SIN(RADIANS(E974))+COS(RADIANS(G970))*COS(RADIANS(E974))*COS(RADIANS(R964))))</f>
        <v>#DIV/0!</v>
      </c>
      <c r="S970" t="e">
        <f>IF(DEGREES(ACOS(SIN(RADIANS(G970))*SIN(RADIANS(E974))+COS(RADIANS(G970))*COS(RADIANS(E974))*COS(RADIANS(S964))))&gt;90,0,$F$4*$F$5/E973^2*(SIN(RADIANS(G970))*SIN(RADIANS(E974))+COS(RADIANS(G970))*COS(RADIANS(E974))*COS(RADIANS(S964))))</f>
        <v>#DIV/0!</v>
      </c>
      <c r="T970" t="e">
        <f>IF(DEGREES(ACOS(SIN(RADIANS(G970))*SIN(RADIANS(E974))+COS(RADIANS(G970))*COS(RADIANS(E974))*COS(RADIANS(T964))))&gt;90,0,$F$4*$F$5/E973^2*(SIN(RADIANS(G970))*SIN(RADIANS(E974))+COS(RADIANS(G970))*COS(RADIANS(E974))*COS(RADIANS(T964))))</f>
        <v>#DIV/0!</v>
      </c>
      <c r="U970" t="e">
        <f>IF(DEGREES(ACOS(SIN(RADIANS(G970))*SIN(RADIANS(E974))+COS(RADIANS(G970))*COS(RADIANS(E974))*COS(RADIANS(U964))))&gt;90,0,$F$4*$F$5/E973^2*(SIN(RADIANS(G970))*SIN(RADIANS(E974))+COS(RADIANS(G970))*COS(RADIANS(E974))*COS(RADIANS(U964))))</f>
        <v>#DIV/0!</v>
      </c>
      <c r="V970" t="e">
        <f>IF(DEGREES(ACOS(SIN(RADIANS(G970))*SIN(RADIANS(E974))+COS(RADIANS(G970))*COS(RADIANS(E974))*COS(RADIANS(V964))))&gt;90,0,$F$4*$F$5/E973^2*(SIN(RADIANS(G970))*SIN(RADIANS(E974))+COS(RADIANS(G970))*COS(RADIANS(E974))*COS(RADIANS(V964))))</f>
        <v>#DIV/0!</v>
      </c>
      <c r="W970" t="e">
        <f>IF(DEGREES(ACOS(SIN(RADIANS(G970))*SIN(RADIANS(E974))+COS(RADIANS(G970))*COS(RADIANS(E974))*COS(RADIANS(W964))))&gt;90,0,$F$4*$F$5/E973^2*(SIN(RADIANS(G970))*SIN(RADIANS(E974))+COS(RADIANS(G970))*COS(RADIANS(E974))*COS(RADIANS(W964))))</f>
        <v>#DIV/0!</v>
      </c>
      <c r="X970" t="e">
        <f>IF(DEGREES(ACOS(SIN(RADIANS(G970))*SIN(RADIANS(E974))+COS(RADIANS(G970))*COS(RADIANS(E974))*COS(RADIANS(X964))))&gt;90,0,$F$4*$F$5/E973^2*(SIN(RADIANS(G970))*SIN(RADIANS(E974))+COS(RADIANS(G970))*COS(RADIANS(E974))*COS(RADIANS(X964))))</f>
        <v>#DIV/0!</v>
      </c>
      <c r="Y970" t="e">
        <f>IF(DEGREES(ACOS(SIN(RADIANS(G970))*SIN(RADIANS(E974))+COS(RADIANS(G970))*COS(RADIANS(E974))*COS(RADIANS(Y964))))&gt;90,0,$F$4*$F$5/E973^2*(SIN(RADIANS(G970))*SIN(RADIANS(E974))+COS(RADIANS(G970))*COS(RADIANS(E974))*COS(RADIANS(Y964))))</f>
        <v>#DIV/0!</v>
      </c>
      <c r="Z970" t="e">
        <f>IF(DEGREES(ACOS(SIN(RADIANS(G970))*SIN(RADIANS(E974))+COS(RADIANS(G970))*COS(RADIANS(E974))*COS(RADIANS(Z964))))&gt;90,0,$F$4*$F$5/E973^2*(SIN(RADIANS(G970))*SIN(RADIANS(E974))+COS(RADIANS(G970))*COS(RADIANS(E974))*COS(RADIANS(Z964))))</f>
        <v>#DIV/0!</v>
      </c>
      <c r="AA970" t="e">
        <f>IF(DEGREES(ACOS(SIN(RADIANS(G970))*SIN(RADIANS(E974))+COS(RADIANS(G970))*COS(RADIANS(E974))*COS(RADIANS(AA964))))&gt;90,0,$F$4*$F$5/E973^2*(SIN(RADIANS(G970))*SIN(RADIANS(E974))+COS(RADIANS(G970))*COS(RADIANS(E974))*COS(RADIANS(AA964))))</f>
        <v>#DIV/0!</v>
      </c>
      <c r="AB970" t="e">
        <f>IF(DEGREES(ACOS(SIN(RADIANS(G970))*SIN(RADIANS(E974))+COS(RADIANS(G970))*COS(RADIANS(E974))*COS(RADIANS(AB964))))&gt;90,0,$F$4*$F$5/E973^2*(SIN(RADIANS(G970))*SIN(RADIANS(E974))+COS(RADIANS(G970))*COS(RADIANS(E974))*COS(RADIANS(AB964))))</f>
        <v>#DIV/0!</v>
      </c>
      <c r="AC970" t="e">
        <f>IF(DEGREES(ACOS(SIN(RADIANS(G970))*SIN(RADIANS(E974))+COS(RADIANS(G970))*COS(RADIANS(E974))*COS(RADIANS(AC964))))&gt;90,0,$F$4*$F$5/E973^2*(SIN(RADIANS(G970))*SIN(RADIANS(E974))+COS(RADIANS(G970))*COS(RADIANS(E974))*COS(RADIANS(AC964))))</f>
        <v>#DIV/0!</v>
      </c>
      <c r="AD970" t="e">
        <f>IF(DEGREES(ACOS(SIN(RADIANS(G970))*SIN(RADIANS(E974))+COS(RADIANS(G970))*COS(RADIANS(E974))*COS(RADIANS(AD964))))&gt;90,0,$F$4*$F$5/E973^2*(SIN(RADIANS(G970))*SIN(RADIANS(E974))+COS(RADIANS(G970))*COS(RADIANS(E974))*COS(RADIANS(AD964))))</f>
        <v>#DIV/0!</v>
      </c>
      <c r="AE970" t="e">
        <f>IF(DEGREES(ACOS(SIN(RADIANS(G970))*SIN(RADIANS(E974))+COS(RADIANS(G970))*COS(RADIANS(E974))*COS(RADIANS(AE964))))&gt;90,0,$F$4*$F$5/E973^2*(SIN(RADIANS(G970))*SIN(RADIANS(E974))+COS(RADIANS(G970))*COS(RADIANS(E974))*COS(RADIANS(AE964))))</f>
        <v>#DIV/0!</v>
      </c>
      <c r="AF970" t="e">
        <f>IF(DEGREES(ACOS(SIN(RADIANS(G970))*SIN(RADIANS(E974))+COS(RADIANS(G970))*COS(RADIANS(E974))*COS(RADIANS(AF964))))&gt;90,0,$F$4*$F$5/E973^2*(SIN(RADIANS(G970))*SIN(RADIANS(E974))+COS(RADIANS(G970))*COS(RADIANS(E974))*COS(RADIANS(AF964))))</f>
        <v>#DIV/0!</v>
      </c>
      <c r="AG970" t="e">
        <f>IF(DEGREES(ACOS(SIN(RADIANS(G970))*SIN(RADIANS(E974))+COS(RADIANS(G970))*COS(RADIANS(E974))*COS(RADIANS(AG964))))&gt;90,0,$F$4*$F$5/E973^2*(SIN(RADIANS(G970))*SIN(RADIANS(E974))+COS(RADIANS(G970))*COS(RADIANS(E974))*COS(RADIANS(AG964))))</f>
        <v>#DIV/0!</v>
      </c>
      <c r="AH970" t="e">
        <f>IF(DEGREES(ACOS(SIN(RADIANS(G970))*SIN(RADIANS(E974))+COS(RADIANS(G970))*COS(RADIANS(E974))*COS(RADIANS(AH964))))&gt;90,0,$F$4*$F$5/E973^2*(SIN(RADIANS(G970))*SIN(RADIANS(E974))+COS(RADIANS(G970))*COS(RADIANS(E974))*COS(RADIANS(AH964))))</f>
        <v>#DIV/0!</v>
      </c>
      <c r="AI970" t="e">
        <f>IF(DEGREES(ACOS(SIN(RADIANS(G970))*SIN(RADIANS(E974))+COS(RADIANS(G970))*COS(RADIANS(E974))*COS(RADIANS(AI964))))&gt;90,0,$F$4*$F$5/E973^2*(SIN(RADIANS(G970))*SIN(RADIANS(E974))+COS(RADIANS(G970))*COS(RADIANS(E974))*COS(RADIANS(AI964))))</f>
        <v>#DIV/0!</v>
      </c>
      <c r="AJ970" t="e">
        <f>IF(DEGREES(ACOS(SIN(RADIANS(G970))*SIN(RADIANS(E974))+COS(RADIANS(G970))*COS(RADIANS(E974))*COS(RADIANS(AJ964))))&gt;90,0,$F$4*$F$5/E973^2*(SIN(RADIANS(G970))*SIN(RADIANS(E974))+COS(RADIANS(G970))*COS(RADIANS(E974))*COS(RADIANS(AJ964))))</f>
        <v>#DIV/0!</v>
      </c>
      <c r="AK970">
        <f>IF(DEGREES(ACOS(SIN(RADIANS(G970))*SIN(RADIANS(E974))+COS(RADIANS(G970))*COS(RADIANS(E974))*COS(RADIANS(AK964))))&gt;90,0,$F$4*$F$5/E973^2*(SIN(RADIANS(G970))*SIN(RADIANS(E974))+COS(RADIANS(G970))*COS(RADIANS(E974))*COS(RADIANS(AK964))))</f>
        <v>0</v>
      </c>
      <c r="AL970">
        <f>IF(DEGREES(ACOS(SIN(RADIANS(G970))*SIN(RADIANS(E974))+COS(RADIANS(G970))*COS(RADIANS(E974))*COS(RADIANS(AL964))))&gt;90,0,$F$4*$F$5/E973^2*(SIN(RADIANS(G970))*SIN(RADIANS(E974))+COS(RADIANS(G970))*COS(RADIANS(E974))*COS(RADIANS(AL964))))</f>
        <v>0</v>
      </c>
      <c r="AM970">
        <f>IF(DEGREES(ACOS(SIN(RADIANS(G970))*SIN(RADIANS(E974))+COS(RADIANS(G970))*COS(RADIANS(E974))*COS(RADIANS(AM964))))&gt;90,0,$F$4*$F$5/E973^2*(SIN(RADIANS(G970))*SIN(RADIANS(E974))+COS(RADIANS(G970))*COS(RADIANS(E974))*COS(RADIANS(AM964))))</f>
        <v>0</v>
      </c>
      <c r="AN970">
        <f>IF(DEGREES(ACOS(SIN(RADIANS(G970))*SIN(RADIANS(E974))+COS(RADIANS(G970))*COS(RADIANS(E974))*COS(RADIANS(AN964))))&gt;90,0,$F$4*$F$5/E973^2*(SIN(RADIANS(G970))*SIN(RADIANS(E974))+COS(RADIANS(G970))*COS(RADIANS(E974))*COS(RADIANS(AN964))))</f>
        <v>0</v>
      </c>
      <c r="AO970">
        <f>IF(DEGREES(ACOS(SIN(RADIANS(G970))*SIN(RADIANS(E974))+COS(RADIANS(G970))*COS(RADIANS(E974))*COS(RADIANS(AO964))))&gt;90,0,$F$4*$F$5/E973^2*(SIN(RADIANS(G970))*SIN(RADIANS(E974))+COS(RADIANS(G970))*COS(RADIANS(E974))*COS(RADIANS(AO964))))</f>
        <v>0</v>
      </c>
      <c r="AP970">
        <f>IF(DEGREES(ACOS(SIN(RADIANS(G970))*SIN(RADIANS(E974))+COS(RADIANS(G970))*COS(RADIANS(E974))*COS(RADIANS(AP964))))&gt;90,0,$F$4*$F$5/E973^2*(SIN(RADIANS(G970))*SIN(RADIANS(E974))+COS(RADIANS(G970))*COS(RADIANS(E974))*COS(RADIANS(AP964))))</f>
        <v>0</v>
      </c>
      <c r="AQ970">
        <f>IF(DEGREES(ACOS(SIN(RADIANS(G970))*SIN(RADIANS(E974))+COS(RADIANS(G970))*COS(RADIANS(E974))*COS(RADIANS(AQ964))))&gt;90,0,$F$4*$F$5/E973^2*(SIN(RADIANS(G970))*SIN(RADIANS(E974))+COS(RADIANS(G970))*COS(RADIANS(E974))*COS(RADIANS(AQ964))))</f>
        <v>0</v>
      </c>
      <c r="AR970">
        <f>IF(DEGREES(ACOS(SIN(RADIANS(G970))*SIN(RADIANS(E974))+COS(RADIANS(G970))*COS(RADIANS(E974))*COS(RADIANS(AR964))))&gt;90,0,$F$4*$F$5/E973^2*(SIN(RADIANS(G970))*SIN(RADIANS(E974))+COS(RADIANS(G970))*COS(RADIANS(E974))*COS(RADIANS(AR964))))</f>
        <v>0</v>
      </c>
    </row>
    <row r="971" spans="2:44" x14ac:dyDescent="0.5">
      <c r="B971" s="40" t="s">
        <v>783</v>
      </c>
      <c r="E971" t="str">
        <f>IF($F$10=0,"N/A",$F$10*(E966/360)-ROUNDDOWN($F$10*(E966/360),0))</f>
        <v>N/A</v>
      </c>
      <c r="G971">
        <v>40</v>
      </c>
      <c r="I971">
        <f>IF(DEGREES(ACOS(SIN(RADIANS(G971))*SIN(RADIANS(E974))+COS(RADIANS(G971))*COS(RADIANS(E974))*COS(RADIANS(I964))))&gt;90,0,$F$4*$F$5/E973^2*(SIN(RADIANS(G971))*SIN(RADIANS(E974))+COS(RADIANS(G971))*COS(RADIANS(E974))*COS(RADIANS(I964))))</f>
        <v>0</v>
      </c>
      <c r="J971">
        <f>IF(DEGREES(ACOS(SIN(RADIANS(G971))*SIN(RADIANS(E974))+COS(RADIANS(G971))*COS(RADIANS(E974))*COS(RADIANS(J964))))&gt;90,0,$F$4*$F$5/E973^2*(SIN(RADIANS(G971))*SIN(RADIANS(E974))+COS(RADIANS(G971))*COS(RADIANS(E974))*COS(RADIANS(J964))))</f>
        <v>0</v>
      </c>
      <c r="K971">
        <f>IF(DEGREES(ACOS(SIN(RADIANS(G971))*SIN(RADIANS(E974))+COS(RADIANS(G971))*COS(RADIANS(E974))*COS(RADIANS(K964))))&gt;90,0,$F$4*$F$5/E973^2*(SIN(RADIANS(G971))*SIN(RADIANS(E974))+COS(RADIANS(G971))*COS(RADIANS(E974))*COS(RADIANS(K964))))</f>
        <v>0</v>
      </c>
      <c r="L971">
        <f>IF(DEGREES(ACOS(SIN(RADIANS(G971))*SIN(RADIANS(E974))+COS(RADIANS(G971))*COS(RADIANS(E974))*COS(RADIANS(L964))))&gt;90,0,$F$4*$F$5/E973^2*(SIN(RADIANS(G971))*SIN(RADIANS(E974))+COS(RADIANS(G971))*COS(RADIANS(E974))*COS(RADIANS(L964))))</f>
        <v>0</v>
      </c>
      <c r="M971">
        <f>IF(DEGREES(ACOS(SIN(RADIANS(G971))*SIN(RADIANS(E974))+COS(RADIANS(G971))*COS(RADIANS(E974))*COS(RADIANS(M964))))&gt;90,0,$F$4*$F$5/E973^2*(SIN(RADIANS(G971))*SIN(RADIANS(E974))+COS(RADIANS(G971))*COS(RADIANS(E974))*COS(RADIANS(M964))))</f>
        <v>0</v>
      </c>
      <c r="N971">
        <f>IF(DEGREES(ACOS(SIN(RADIANS(G971))*SIN(RADIANS(E974))+COS(RADIANS(G971))*COS(RADIANS(E974))*COS(RADIANS(N964))))&gt;90,0,$F$4*$F$5/E973^2*(SIN(RADIANS(G971))*SIN(RADIANS(E974))+COS(RADIANS(G971))*COS(RADIANS(E974))*COS(RADIANS(N964))))</f>
        <v>0</v>
      </c>
      <c r="O971">
        <f>IF(DEGREES(ACOS(SIN(RADIANS(G971))*SIN(RADIANS(E974))+COS(RADIANS(G971))*COS(RADIANS(E974))*COS(RADIANS(O964))))&gt;90,0,$F$4*$F$5/E973^2*(SIN(RADIANS(G971))*SIN(RADIANS(E974))+COS(RADIANS(G971))*COS(RADIANS(E974))*COS(RADIANS(O964))))</f>
        <v>0</v>
      </c>
      <c r="P971">
        <f>IF(DEGREES(ACOS(SIN(RADIANS(G971))*SIN(RADIANS(E974))+COS(RADIANS(G971))*COS(RADIANS(E974))*COS(RADIANS(P964))))&gt;90,0,$F$4*$F$5/E973^2*(SIN(RADIANS(G971))*SIN(RADIANS(E974))+COS(RADIANS(G971))*COS(RADIANS(E974))*COS(RADIANS(P964))))</f>
        <v>0</v>
      </c>
      <c r="Q971">
        <f>IF(DEGREES(ACOS(SIN(RADIANS(G971))*SIN(RADIANS(E974))+COS(RADIANS(G971))*COS(RADIANS(E974))*COS(RADIANS(Q964))))&gt;90,0,$F$4*$F$5/E973^2*(SIN(RADIANS(G971))*SIN(RADIANS(E974))+COS(RADIANS(G971))*COS(RADIANS(E974))*COS(RADIANS(Q964))))</f>
        <v>0</v>
      </c>
      <c r="R971" t="e">
        <f>IF(DEGREES(ACOS(SIN(RADIANS(G971))*SIN(RADIANS(E974))+COS(RADIANS(G971))*COS(RADIANS(E974))*COS(RADIANS(R964))))&gt;90,0,$F$4*$F$5/E973^2*(SIN(RADIANS(G971))*SIN(RADIANS(E974))+COS(RADIANS(G971))*COS(RADIANS(E974))*COS(RADIANS(R964))))</f>
        <v>#DIV/0!</v>
      </c>
      <c r="S971" t="e">
        <f>IF(DEGREES(ACOS(SIN(RADIANS(G971))*SIN(RADIANS(E974))+COS(RADIANS(G971))*COS(RADIANS(E974))*COS(RADIANS(S964))))&gt;90,0,$F$4*$F$5/E973^2*(SIN(RADIANS(G971))*SIN(RADIANS(E974))+COS(RADIANS(G971))*COS(RADIANS(E974))*COS(RADIANS(S964))))</f>
        <v>#DIV/0!</v>
      </c>
      <c r="T971" t="e">
        <f>IF(DEGREES(ACOS(SIN(RADIANS(G971))*SIN(RADIANS(E974))+COS(RADIANS(G971))*COS(RADIANS(E974))*COS(RADIANS(T964))))&gt;90,0,$F$4*$F$5/E973^2*(SIN(RADIANS(G971))*SIN(RADIANS(E974))+COS(RADIANS(G971))*COS(RADIANS(E974))*COS(RADIANS(T964))))</f>
        <v>#DIV/0!</v>
      </c>
      <c r="U971" t="e">
        <f>IF(DEGREES(ACOS(SIN(RADIANS(G971))*SIN(RADIANS(E974))+COS(RADIANS(G971))*COS(RADIANS(E974))*COS(RADIANS(U964))))&gt;90,0,$F$4*$F$5/E973^2*(SIN(RADIANS(G971))*SIN(RADIANS(E974))+COS(RADIANS(G971))*COS(RADIANS(E974))*COS(RADIANS(U964))))</f>
        <v>#DIV/0!</v>
      </c>
      <c r="V971" t="e">
        <f>IF(DEGREES(ACOS(SIN(RADIANS(G971))*SIN(RADIANS(E974))+COS(RADIANS(G971))*COS(RADIANS(E974))*COS(RADIANS(V964))))&gt;90,0,$F$4*$F$5/E973^2*(SIN(RADIANS(G971))*SIN(RADIANS(E974))+COS(RADIANS(G971))*COS(RADIANS(E974))*COS(RADIANS(V964))))</f>
        <v>#DIV/0!</v>
      </c>
      <c r="W971" t="e">
        <f>IF(DEGREES(ACOS(SIN(RADIANS(G971))*SIN(RADIANS(E974))+COS(RADIANS(G971))*COS(RADIANS(E974))*COS(RADIANS(W964))))&gt;90,0,$F$4*$F$5/E973^2*(SIN(RADIANS(G971))*SIN(RADIANS(E974))+COS(RADIANS(G971))*COS(RADIANS(E974))*COS(RADIANS(W964))))</f>
        <v>#DIV/0!</v>
      </c>
      <c r="X971" t="e">
        <f>IF(DEGREES(ACOS(SIN(RADIANS(G971))*SIN(RADIANS(E974))+COS(RADIANS(G971))*COS(RADIANS(E974))*COS(RADIANS(X964))))&gt;90,0,$F$4*$F$5/E973^2*(SIN(RADIANS(G971))*SIN(RADIANS(E974))+COS(RADIANS(G971))*COS(RADIANS(E974))*COS(RADIANS(X964))))</f>
        <v>#DIV/0!</v>
      </c>
      <c r="Y971" t="e">
        <f>IF(DEGREES(ACOS(SIN(RADIANS(G971))*SIN(RADIANS(E974))+COS(RADIANS(G971))*COS(RADIANS(E974))*COS(RADIANS(Y964))))&gt;90,0,$F$4*$F$5/E973^2*(SIN(RADIANS(G971))*SIN(RADIANS(E974))+COS(RADIANS(G971))*COS(RADIANS(E974))*COS(RADIANS(Y964))))</f>
        <v>#DIV/0!</v>
      </c>
      <c r="Z971" t="e">
        <f>IF(DEGREES(ACOS(SIN(RADIANS(G971))*SIN(RADIANS(E974))+COS(RADIANS(G971))*COS(RADIANS(E974))*COS(RADIANS(Z964))))&gt;90,0,$F$4*$F$5/E973^2*(SIN(RADIANS(G971))*SIN(RADIANS(E974))+COS(RADIANS(G971))*COS(RADIANS(E974))*COS(RADIANS(Z964))))</f>
        <v>#DIV/0!</v>
      </c>
      <c r="AA971" t="e">
        <f>IF(DEGREES(ACOS(SIN(RADIANS(G971))*SIN(RADIANS(E974))+COS(RADIANS(G971))*COS(RADIANS(E974))*COS(RADIANS(AA964))))&gt;90,0,$F$4*$F$5/E973^2*(SIN(RADIANS(G971))*SIN(RADIANS(E974))+COS(RADIANS(G971))*COS(RADIANS(E974))*COS(RADIANS(AA964))))</f>
        <v>#DIV/0!</v>
      </c>
      <c r="AB971" t="e">
        <f>IF(DEGREES(ACOS(SIN(RADIANS(G971))*SIN(RADIANS(E974))+COS(RADIANS(G971))*COS(RADIANS(E974))*COS(RADIANS(AB964))))&gt;90,0,$F$4*$F$5/E973^2*(SIN(RADIANS(G971))*SIN(RADIANS(E974))+COS(RADIANS(G971))*COS(RADIANS(E974))*COS(RADIANS(AB964))))</f>
        <v>#DIV/0!</v>
      </c>
      <c r="AC971" t="e">
        <f>IF(DEGREES(ACOS(SIN(RADIANS(G971))*SIN(RADIANS(E974))+COS(RADIANS(G971))*COS(RADIANS(E974))*COS(RADIANS(AC964))))&gt;90,0,$F$4*$F$5/E973^2*(SIN(RADIANS(G971))*SIN(RADIANS(E974))+COS(RADIANS(G971))*COS(RADIANS(E974))*COS(RADIANS(AC964))))</f>
        <v>#DIV/0!</v>
      </c>
      <c r="AD971" t="e">
        <f>IF(DEGREES(ACOS(SIN(RADIANS(G971))*SIN(RADIANS(E974))+COS(RADIANS(G971))*COS(RADIANS(E974))*COS(RADIANS(AD964))))&gt;90,0,$F$4*$F$5/E973^2*(SIN(RADIANS(G971))*SIN(RADIANS(E974))+COS(RADIANS(G971))*COS(RADIANS(E974))*COS(RADIANS(AD964))))</f>
        <v>#DIV/0!</v>
      </c>
      <c r="AE971" t="e">
        <f>IF(DEGREES(ACOS(SIN(RADIANS(G971))*SIN(RADIANS(E974))+COS(RADIANS(G971))*COS(RADIANS(E974))*COS(RADIANS(AE964))))&gt;90,0,$F$4*$F$5/E973^2*(SIN(RADIANS(G971))*SIN(RADIANS(E974))+COS(RADIANS(G971))*COS(RADIANS(E974))*COS(RADIANS(AE964))))</f>
        <v>#DIV/0!</v>
      </c>
      <c r="AF971" t="e">
        <f>IF(DEGREES(ACOS(SIN(RADIANS(G971))*SIN(RADIANS(E974))+COS(RADIANS(G971))*COS(RADIANS(E974))*COS(RADIANS(AF964))))&gt;90,0,$F$4*$F$5/E973^2*(SIN(RADIANS(G971))*SIN(RADIANS(E974))+COS(RADIANS(G971))*COS(RADIANS(E974))*COS(RADIANS(AF964))))</f>
        <v>#DIV/0!</v>
      </c>
      <c r="AG971" t="e">
        <f>IF(DEGREES(ACOS(SIN(RADIANS(G971))*SIN(RADIANS(E974))+COS(RADIANS(G971))*COS(RADIANS(E974))*COS(RADIANS(AG964))))&gt;90,0,$F$4*$F$5/E973^2*(SIN(RADIANS(G971))*SIN(RADIANS(E974))+COS(RADIANS(G971))*COS(RADIANS(E974))*COS(RADIANS(AG964))))</f>
        <v>#DIV/0!</v>
      </c>
      <c r="AH971" t="e">
        <f>IF(DEGREES(ACOS(SIN(RADIANS(G971))*SIN(RADIANS(E974))+COS(RADIANS(G971))*COS(RADIANS(E974))*COS(RADIANS(AH964))))&gt;90,0,$F$4*$F$5/E973^2*(SIN(RADIANS(G971))*SIN(RADIANS(E974))+COS(RADIANS(G971))*COS(RADIANS(E974))*COS(RADIANS(AH964))))</f>
        <v>#DIV/0!</v>
      </c>
      <c r="AI971" t="e">
        <f>IF(DEGREES(ACOS(SIN(RADIANS(G971))*SIN(RADIANS(E974))+COS(RADIANS(G971))*COS(RADIANS(E974))*COS(RADIANS(AI964))))&gt;90,0,$F$4*$F$5/E973^2*(SIN(RADIANS(G971))*SIN(RADIANS(E974))+COS(RADIANS(G971))*COS(RADIANS(E974))*COS(RADIANS(AI964))))</f>
        <v>#DIV/0!</v>
      </c>
      <c r="AJ971" t="e">
        <f>IF(DEGREES(ACOS(SIN(RADIANS(G971))*SIN(RADIANS(E974))+COS(RADIANS(G971))*COS(RADIANS(E974))*COS(RADIANS(AJ964))))&gt;90,0,$F$4*$F$5/E973^2*(SIN(RADIANS(G971))*SIN(RADIANS(E974))+COS(RADIANS(G971))*COS(RADIANS(E974))*COS(RADIANS(AJ964))))</f>
        <v>#DIV/0!</v>
      </c>
      <c r="AK971">
        <f>IF(DEGREES(ACOS(SIN(RADIANS(G971))*SIN(RADIANS(E974))+COS(RADIANS(G971))*COS(RADIANS(E974))*COS(RADIANS(AK964))))&gt;90,0,$F$4*$F$5/E973^2*(SIN(RADIANS(G971))*SIN(RADIANS(E974))+COS(RADIANS(G971))*COS(RADIANS(E974))*COS(RADIANS(AK964))))</f>
        <v>0</v>
      </c>
      <c r="AL971">
        <f>IF(DEGREES(ACOS(SIN(RADIANS(G971))*SIN(RADIANS(E974))+COS(RADIANS(G971))*COS(RADIANS(E974))*COS(RADIANS(AL964))))&gt;90,0,$F$4*$F$5/E973^2*(SIN(RADIANS(G971))*SIN(RADIANS(E974))+COS(RADIANS(G971))*COS(RADIANS(E974))*COS(RADIANS(AL964))))</f>
        <v>0</v>
      </c>
      <c r="AM971">
        <f>IF(DEGREES(ACOS(SIN(RADIANS(G971))*SIN(RADIANS(E974))+COS(RADIANS(G971))*COS(RADIANS(E974))*COS(RADIANS(AM964))))&gt;90,0,$F$4*$F$5/E973^2*(SIN(RADIANS(G971))*SIN(RADIANS(E974))+COS(RADIANS(G971))*COS(RADIANS(E974))*COS(RADIANS(AM964))))</f>
        <v>0</v>
      </c>
      <c r="AN971">
        <f>IF(DEGREES(ACOS(SIN(RADIANS(G971))*SIN(RADIANS(E974))+COS(RADIANS(G971))*COS(RADIANS(E974))*COS(RADIANS(AN964))))&gt;90,0,$F$4*$F$5/E973^2*(SIN(RADIANS(G971))*SIN(RADIANS(E974))+COS(RADIANS(G971))*COS(RADIANS(E974))*COS(RADIANS(AN964))))</f>
        <v>0</v>
      </c>
      <c r="AO971">
        <f>IF(DEGREES(ACOS(SIN(RADIANS(G971))*SIN(RADIANS(E974))+COS(RADIANS(G971))*COS(RADIANS(E974))*COS(RADIANS(AO964))))&gt;90,0,$F$4*$F$5/E973^2*(SIN(RADIANS(G971))*SIN(RADIANS(E974))+COS(RADIANS(G971))*COS(RADIANS(E974))*COS(RADIANS(AO964))))</f>
        <v>0</v>
      </c>
      <c r="AP971">
        <f>IF(DEGREES(ACOS(SIN(RADIANS(G971))*SIN(RADIANS(E974))+COS(RADIANS(G971))*COS(RADIANS(E974))*COS(RADIANS(AP964))))&gt;90,0,$F$4*$F$5/E973^2*(SIN(RADIANS(G971))*SIN(RADIANS(E974))+COS(RADIANS(G971))*COS(RADIANS(E974))*COS(RADIANS(AP964))))</f>
        <v>0</v>
      </c>
      <c r="AQ971">
        <f>IF(DEGREES(ACOS(SIN(RADIANS(G971))*SIN(RADIANS(E974))+COS(RADIANS(G971))*COS(RADIANS(E974))*COS(RADIANS(AQ964))))&gt;90,0,$F$4*$F$5/E973^2*(SIN(RADIANS(G971))*SIN(RADIANS(E974))+COS(RADIANS(G971))*COS(RADIANS(E974))*COS(RADIANS(AQ964))))</f>
        <v>0</v>
      </c>
      <c r="AR971">
        <f>IF(DEGREES(ACOS(SIN(RADIANS(G971))*SIN(RADIANS(E974))+COS(RADIANS(G971))*COS(RADIANS(E974))*COS(RADIANS(AR964))))&gt;90,0,$F$4*$F$5/E973^2*(SIN(RADIANS(G971))*SIN(RADIANS(E974))+COS(RADIANS(G971))*COS(RADIANS(E974))*COS(RADIANS(AR964))))</f>
        <v>0</v>
      </c>
    </row>
    <row r="972" spans="2:44" x14ac:dyDescent="0.5">
      <c r="B972" s="40" t="s">
        <v>784</v>
      </c>
      <c r="E972" t="str">
        <f>IF($F$10=0,"N/A",E971*$F$11/$F$10)</f>
        <v>N/A</v>
      </c>
      <c r="G972">
        <v>30</v>
      </c>
      <c r="I972">
        <f>IF(DEGREES(ACOS(SIN(RADIANS(G972))*SIN(RADIANS(E974))+COS(RADIANS(G972))*COS(RADIANS(E974))*COS(RADIANS(I964))))&gt;90,0,$F$4*$F$5/E973^2*(SIN(RADIANS(G972))*SIN(RADIANS(E974))+COS(RADIANS(G972))*COS(RADIANS(E974))*COS(RADIANS(I964))))</f>
        <v>0</v>
      </c>
      <c r="J972">
        <f>IF(DEGREES(ACOS(SIN(RADIANS(G972))*SIN(RADIANS(E974))+COS(RADIANS(G972))*COS(RADIANS(E974))*COS(RADIANS(J964))))&gt;90,0,$F$4*$F$5/E973^2*(SIN(RADIANS(G972))*SIN(RADIANS(E974))+COS(RADIANS(G972))*COS(RADIANS(E974))*COS(RADIANS(J964))))</f>
        <v>0</v>
      </c>
      <c r="K972">
        <f>IF(DEGREES(ACOS(SIN(RADIANS(G972))*SIN(RADIANS(E974))+COS(RADIANS(G972))*COS(RADIANS(E974))*COS(RADIANS(K964))))&gt;90,0,$F$4*$F$5/E973^2*(SIN(RADIANS(G972))*SIN(RADIANS(E974))+COS(RADIANS(G972))*COS(RADIANS(E974))*COS(RADIANS(K964))))</f>
        <v>0</v>
      </c>
      <c r="L972">
        <f>IF(DEGREES(ACOS(SIN(RADIANS(G972))*SIN(RADIANS(E974))+COS(RADIANS(G972))*COS(RADIANS(E974))*COS(RADIANS(L964))))&gt;90,0,$F$4*$F$5/E973^2*(SIN(RADIANS(G972))*SIN(RADIANS(E974))+COS(RADIANS(G972))*COS(RADIANS(E974))*COS(RADIANS(L964))))</f>
        <v>0</v>
      </c>
      <c r="M972">
        <f>IF(DEGREES(ACOS(SIN(RADIANS(G972))*SIN(RADIANS(E974))+COS(RADIANS(G972))*COS(RADIANS(E974))*COS(RADIANS(M964))))&gt;90,0,$F$4*$F$5/E973^2*(SIN(RADIANS(G972))*SIN(RADIANS(E974))+COS(RADIANS(G972))*COS(RADIANS(E974))*COS(RADIANS(M964))))</f>
        <v>0</v>
      </c>
      <c r="N972">
        <f>IF(DEGREES(ACOS(SIN(RADIANS(G972))*SIN(RADIANS(E974))+COS(RADIANS(G972))*COS(RADIANS(E974))*COS(RADIANS(N964))))&gt;90,0,$F$4*$F$5/E973^2*(SIN(RADIANS(G972))*SIN(RADIANS(E974))+COS(RADIANS(G972))*COS(RADIANS(E974))*COS(RADIANS(N964))))</f>
        <v>0</v>
      </c>
      <c r="O972">
        <f>IF(DEGREES(ACOS(SIN(RADIANS(G972))*SIN(RADIANS(E974))+COS(RADIANS(G972))*COS(RADIANS(E974))*COS(RADIANS(O964))))&gt;90,0,$F$4*$F$5/E973^2*(SIN(RADIANS(G972))*SIN(RADIANS(E974))+COS(RADIANS(G972))*COS(RADIANS(E974))*COS(RADIANS(O964))))</f>
        <v>0</v>
      </c>
      <c r="P972">
        <f>IF(DEGREES(ACOS(SIN(RADIANS(G972))*SIN(RADIANS(E974))+COS(RADIANS(G972))*COS(RADIANS(E974))*COS(RADIANS(P964))))&gt;90,0,$F$4*$F$5/E973^2*(SIN(RADIANS(G972))*SIN(RADIANS(E974))+COS(RADIANS(G972))*COS(RADIANS(E974))*COS(RADIANS(P964))))</f>
        <v>0</v>
      </c>
      <c r="Q972">
        <f>IF(DEGREES(ACOS(SIN(RADIANS(G972))*SIN(RADIANS(E974))+COS(RADIANS(G972))*COS(RADIANS(E974))*COS(RADIANS(Q964))))&gt;90,0,$F$4*$F$5/E973^2*(SIN(RADIANS(G972))*SIN(RADIANS(E974))+COS(RADIANS(G972))*COS(RADIANS(E974))*COS(RADIANS(Q964))))</f>
        <v>0</v>
      </c>
      <c r="R972" t="e">
        <f>IF(DEGREES(ACOS(SIN(RADIANS(G972))*SIN(RADIANS(E974))+COS(RADIANS(G972))*COS(RADIANS(E974))*COS(RADIANS(R964))))&gt;90,0,$F$4*$F$5/E973^2*(SIN(RADIANS(G972))*SIN(RADIANS(E974))+COS(RADIANS(G972))*COS(RADIANS(E974))*COS(RADIANS(R964))))</f>
        <v>#DIV/0!</v>
      </c>
      <c r="S972" t="e">
        <f>IF(DEGREES(ACOS(SIN(RADIANS(G972))*SIN(RADIANS(E974))+COS(RADIANS(G972))*COS(RADIANS(E974))*COS(RADIANS(S964))))&gt;90,0,$F$4*$F$5/E973^2*(SIN(RADIANS(G972))*SIN(RADIANS(E974))+COS(RADIANS(G972))*COS(RADIANS(E974))*COS(RADIANS(S964))))</f>
        <v>#DIV/0!</v>
      </c>
      <c r="T972" t="e">
        <f>IF(DEGREES(ACOS(SIN(RADIANS(G972))*SIN(RADIANS(E974))+COS(RADIANS(G972))*COS(RADIANS(E974))*COS(RADIANS(T964))))&gt;90,0,$F$4*$F$5/E973^2*(SIN(RADIANS(G972))*SIN(RADIANS(E974))+COS(RADIANS(G972))*COS(RADIANS(E974))*COS(RADIANS(T964))))</f>
        <v>#DIV/0!</v>
      </c>
      <c r="U972" t="e">
        <f>IF(DEGREES(ACOS(SIN(RADIANS(G972))*SIN(RADIANS(E974))+COS(RADIANS(G972))*COS(RADIANS(E974))*COS(RADIANS(U964))))&gt;90,0,$F$4*$F$5/E973^2*(SIN(RADIANS(G972))*SIN(RADIANS(E974))+COS(RADIANS(G972))*COS(RADIANS(E974))*COS(RADIANS(U964))))</f>
        <v>#DIV/0!</v>
      </c>
      <c r="V972" t="e">
        <f>IF(DEGREES(ACOS(SIN(RADIANS(G972))*SIN(RADIANS(E974))+COS(RADIANS(G972))*COS(RADIANS(E974))*COS(RADIANS(V964))))&gt;90,0,$F$4*$F$5/E973^2*(SIN(RADIANS(G972))*SIN(RADIANS(E974))+COS(RADIANS(G972))*COS(RADIANS(E974))*COS(RADIANS(V964))))</f>
        <v>#DIV/0!</v>
      </c>
      <c r="W972" t="e">
        <f>IF(DEGREES(ACOS(SIN(RADIANS(G972))*SIN(RADIANS(E974))+COS(RADIANS(G972))*COS(RADIANS(E974))*COS(RADIANS(W964))))&gt;90,0,$F$4*$F$5/E973^2*(SIN(RADIANS(G972))*SIN(RADIANS(E974))+COS(RADIANS(G972))*COS(RADIANS(E974))*COS(RADIANS(W964))))</f>
        <v>#DIV/0!</v>
      </c>
      <c r="X972" t="e">
        <f>IF(DEGREES(ACOS(SIN(RADIANS(G972))*SIN(RADIANS(E974))+COS(RADIANS(G972))*COS(RADIANS(E974))*COS(RADIANS(X964))))&gt;90,0,$F$4*$F$5/E973^2*(SIN(RADIANS(G972))*SIN(RADIANS(E974))+COS(RADIANS(G972))*COS(RADIANS(E974))*COS(RADIANS(X964))))</f>
        <v>#DIV/0!</v>
      </c>
      <c r="Y972" t="e">
        <f>IF(DEGREES(ACOS(SIN(RADIANS(G972))*SIN(RADIANS(E974))+COS(RADIANS(G972))*COS(RADIANS(E974))*COS(RADIANS(Y964))))&gt;90,0,$F$4*$F$5/E973^2*(SIN(RADIANS(G972))*SIN(RADIANS(E974))+COS(RADIANS(G972))*COS(RADIANS(E974))*COS(RADIANS(Y964))))</f>
        <v>#DIV/0!</v>
      </c>
      <c r="Z972" t="e">
        <f>IF(DEGREES(ACOS(SIN(RADIANS(G972))*SIN(RADIANS(E974))+COS(RADIANS(G972))*COS(RADIANS(E974))*COS(RADIANS(Z964))))&gt;90,0,$F$4*$F$5/E973^2*(SIN(RADIANS(G972))*SIN(RADIANS(E974))+COS(RADIANS(G972))*COS(RADIANS(E974))*COS(RADIANS(Z964))))</f>
        <v>#DIV/0!</v>
      </c>
      <c r="AA972" t="e">
        <f>IF(DEGREES(ACOS(SIN(RADIANS(G972))*SIN(RADIANS(E974))+COS(RADIANS(G972))*COS(RADIANS(E974))*COS(RADIANS(AA964))))&gt;90,0,$F$4*$F$5/E973^2*(SIN(RADIANS(G972))*SIN(RADIANS(E974))+COS(RADIANS(G972))*COS(RADIANS(E974))*COS(RADIANS(AA964))))</f>
        <v>#DIV/0!</v>
      </c>
      <c r="AB972" t="e">
        <f>IF(DEGREES(ACOS(SIN(RADIANS(G972))*SIN(RADIANS(E974))+COS(RADIANS(G972))*COS(RADIANS(E974))*COS(RADIANS(AB964))))&gt;90,0,$F$4*$F$5/E973^2*(SIN(RADIANS(G972))*SIN(RADIANS(E974))+COS(RADIANS(G972))*COS(RADIANS(E974))*COS(RADIANS(AB964))))</f>
        <v>#DIV/0!</v>
      </c>
      <c r="AC972" t="e">
        <f>IF(DEGREES(ACOS(SIN(RADIANS(G972))*SIN(RADIANS(E974))+COS(RADIANS(G972))*COS(RADIANS(E974))*COS(RADIANS(AC964))))&gt;90,0,$F$4*$F$5/E973^2*(SIN(RADIANS(G972))*SIN(RADIANS(E974))+COS(RADIANS(G972))*COS(RADIANS(E974))*COS(RADIANS(AC964))))</f>
        <v>#DIV/0!</v>
      </c>
      <c r="AD972" t="e">
        <f>IF(DEGREES(ACOS(SIN(RADIANS(G972))*SIN(RADIANS(E974))+COS(RADIANS(G972))*COS(RADIANS(E974))*COS(RADIANS(AD964))))&gt;90,0,$F$4*$F$5/E973^2*(SIN(RADIANS(G972))*SIN(RADIANS(E974))+COS(RADIANS(G972))*COS(RADIANS(E974))*COS(RADIANS(AD964))))</f>
        <v>#DIV/0!</v>
      </c>
      <c r="AE972" t="e">
        <f>IF(DEGREES(ACOS(SIN(RADIANS(G972))*SIN(RADIANS(E974))+COS(RADIANS(G972))*COS(RADIANS(E974))*COS(RADIANS(AE964))))&gt;90,0,$F$4*$F$5/E973^2*(SIN(RADIANS(G972))*SIN(RADIANS(E974))+COS(RADIANS(G972))*COS(RADIANS(E974))*COS(RADIANS(AE964))))</f>
        <v>#DIV/0!</v>
      </c>
      <c r="AF972" t="e">
        <f>IF(DEGREES(ACOS(SIN(RADIANS(G972))*SIN(RADIANS(E974))+COS(RADIANS(G972))*COS(RADIANS(E974))*COS(RADIANS(AF964))))&gt;90,0,$F$4*$F$5/E973^2*(SIN(RADIANS(G972))*SIN(RADIANS(E974))+COS(RADIANS(G972))*COS(RADIANS(E974))*COS(RADIANS(AF964))))</f>
        <v>#DIV/0!</v>
      </c>
      <c r="AG972" t="e">
        <f>IF(DEGREES(ACOS(SIN(RADIANS(G972))*SIN(RADIANS(E974))+COS(RADIANS(G972))*COS(RADIANS(E974))*COS(RADIANS(AG964))))&gt;90,0,$F$4*$F$5/E973^2*(SIN(RADIANS(G972))*SIN(RADIANS(E974))+COS(RADIANS(G972))*COS(RADIANS(E974))*COS(RADIANS(AG964))))</f>
        <v>#DIV/0!</v>
      </c>
      <c r="AH972" t="e">
        <f>IF(DEGREES(ACOS(SIN(RADIANS(G972))*SIN(RADIANS(E974))+COS(RADIANS(G972))*COS(RADIANS(E974))*COS(RADIANS(AH964))))&gt;90,0,$F$4*$F$5/E973^2*(SIN(RADIANS(G972))*SIN(RADIANS(E974))+COS(RADIANS(G972))*COS(RADIANS(E974))*COS(RADIANS(AH964))))</f>
        <v>#DIV/0!</v>
      </c>
      <c r="AI972" t="e">
        <f>IF(DEGREES(ACOS(SIN(RADIANS(G972))*SIN(RADIANS(E974))+COS(RADIANS(G972))*COS(RADIANS(E974))*COS(RADIANS(AI964))))&gt;90,0,$F$4*$F$5/E973^2*(SIN(RADIANS(G972))*SIN(RADIANS(E974))+COS(RADIANS(G972))*COS(RADIANS(E974))*COS(RADIANS(AI964))))</f>
        <v>#DIV/0!</v>
      </c>
      <c r="AJ972" t="e">
        <f>IF(DEGREES(ACOS(SIN(RADIANS(G972))*SIN(RADIANS(E974))+COS(RADIANS(G972))*COS(RADIANS(E974))*COS(RADIANS(AJ964))))&gt;90,0,$F$4*$F$5/E973^2*(SIN(RADIANS(G972))*SIN(RADIANS(E974))+COS(RADIANS(G972))*COS(RADIANS(E974))*COS(RADIANS(AJ964))))</f>
        <v>#DIV/0!</v>
      </c>
      <c r="AK972">
        <f>IF(DEGREES(ACOS(SIN(RADIANS(G972))*SIN(RADIANS(E974))+COS(RADIANS(G972))*COS(RADIANS(E974))*COS(RADIANS(AK964))))&gt;90,0,$F$4*$F$5/E973^2*(SIN(RADIANS(G972))*SIN(RADIANS(E974))+COS(RADIANS(G972))*COS(RADIANS(E974))*COS(RADIANS(AK964))))</f>
        <v>0</v>
      </c>
      <c r="AL972">
        <f>IF(DEGREES(ACOS(SIN(RADIANS(G972))*SIN(RADIANS(E974))+COS(RADIANS(G972))*COS(RADIANS(E974))*COS(RADIANS(AL964))))&gt;90,0,$F$4*$F$5/E973^2*(SIN(RADIANS(G972))*SIN(RADIANS(E974))+COS(RADIANS(G972))*COS(RADIANS(E974))*COS(RADIANS(AL964))))</f>
        <v>0</v>
      </c>
      <c r="AM972">
        <f>IF(DEGREES(ACOS(SIN(RADIANS(G972))*SIN(RADIANS(E974))+COS(RADIANS(G972))*COS(RADIANS(E974))*COS(RADIANS(AM964))))&gt;90,0,$F$4*$F$5/E973^2*(SIN(RADIANS(G972))*SIN(RADIANS(E974))+COS(RADIANS(G972))*COS(RADIANS(E974))*COS(RADIANS(AM964))))</f>
        <v>0</v>
      </c>
      <c r="AN972">
        <f>IF(DEGREES(ACOS(SIN(RADIANS(G972))*SIN(RADIANS(E974))+COS(RADIANS(G972))*COS(RADIANS(E974))*COS(RADIANS(AN964))))&gt;90,0,$F$4*$F$5/E973^2*(SIN(RADIANS(G972))*SIN(RADIANS(E974))+COS(RADIANS(G972))*COS(RADIANS(E974))*COS(RADIANS(AN964))))</f>
        <v>0</v>
      </c>
      <c r="AO972">
        <f>IF(DEGREES(ACOS(SIN(RADIANS(G972))*SIN(RADIANS(E974))+COS(RADIANS(G972))*COS(RADIANS(E974))*COS(RADIANS(AO964))))&gt;90,0,$F$4*$F$5/E973^2*(SIN(RADIANS(G972))*SIN(RADIANS(E974))+COS(RADIANS(G972))*COS(RADIANS(E974))*COS(RADIANS(AO964))))</f>
        <v>0</v>
      </c>
      <c r="AP972">
        <f>IF(DEGREES(ACOS(SIN(RADIANS(G972))*SIN(RADIANS(E974))+COS(RADIANS(G972))*COS(RADIANS(E974))*COS(RADIANS(AP964))))&gt;90,0,$F$4*$F$5/E973^2*(SIN(RADIANS(G972))*SIN(RADIANS(E974))+COS(RADIANS(G972))*COS(RADIANS(E974))*COS(RADIANS(AP964))))</f>
        <v>0</v>
      </c>
      <c r="AQ972">
        <f>IF(DEGREES(ACOS(SIN(RADIANS(G972))*SIN(RADIANS(E974))+COS(RADIANS(G972))*COS(RADIANS(E974))*COS(RADIANS(AQ964))))&gt;90,0,$F$4*$F$5/E973^2*(SIN(RADIANS(G972))*SIN(RADIANS(E974))+COS(RADIANS(G972))*COS(RADIANS(E974))*COS(RADIANS(AQ964))))</f>
        <v>0</v>
      </c>
      <c r="AR972">
        <f>IF(DEGREES(ACOS(SIN(RADIANS(G972))*SIN(RADIANS(E974))+COS(RADIANS(G972))*COS(RADIANS(E974))*COS(RADIANS(AR964))))&gt;90,0,$F$4*$F$5/E973^2*(SIN(RADIANS(G972))*SIN(RADIANS(E974))+COS(RADIANS(G972))*COS(RADIANS(E974))*COS(RADIANS(AR964))))</f>
        <v>0</v>
      </c>
    </row>
    <row r="973" spans="2:44" x14ac:dyDescent="0.5">
      <c r="B973" s="40" t="s">
        <v>785</v>
      </c>
      <c r="E973">
        <f>$F$6*(1-$F$7^2)/(1+$F$7*COS(RADIANS(E967)))</f>
        <v>0</v>
      </c>
      <c r="G973">
        <v>20</v>
      </c>
      <c r="I973">
        <f>IF(DEGREES(ACOS(SIN(RADIANS(G973))*SIN(RADIANS(E974))+COS(RADIANS(G973))*COS(RADIANS(E974))*COS(RADIANS(I964))))&gt;90,0,$F$4*$F$5/E973^2*(SIN(RADIANS(G973))*SIN(RADIANS(E974))+COS(RADIANS(G973))*COS(RADIANS(E974))*COS(RADIANS(I964))))</f>
        <v>0</v>
      </c>
      <c r="J973">
        <f>IF(DEGREES(ACOS(SIN(RADIANS(G973))*SIN(RADIANS(E974))+COS(RADIANS(G973))*COS(RADIANS(E974))*COS(RADIANS(J964))))&gt;90,0,$F$4*$F$5/E973^2*(SIN(RADIANS(G973))*SIN(RADIANS(E974))+COS(RADIANS(G973))*COS(RADIANS(E974))*COS(RADIANS(J964))))</f>
        <v>0</v>
      </c>
      <c r="K973">
        <f>IF(DEGREES(ACOS(SIN(RADIANS(G973))*SIN(RADIANS(E974))+COS(RADIANS(G973))*COS(RADIANS(E974))*COS(RADIANS(K964))))&gt;90,0,$F$4*$F$5/E973^2*(SIN(RADIANS(G973))*SIN(RADIANS(E974))+COS(RADIANS(G973))*COS(RADIANS(E974))*COS(RADIANS(K964))))</f>
        <v>0</v>
      </c>
      <c r="L973">
        <f>IF(DEGREES(ACOS(SIN(RADIANS(G973))*SIN(RADIANS(E974))+COS(RADIANS(G973))*COS(RADIANS(E974))*COS(RADIANS(L964))))&gt;90,0,$F$4*$F$5/E973^2*(SIN(RADIANS(G973))*SIN(RADIANS(E974))+COS(RADIANS(G973))*COS(RADIANS(E974))*COS(RADIANS(L964))))</f>
        <v>0</v>
      </c>
      <c r="M973">
        <f>IF(DEGREES(ACOS(SIN(RADIANS(G973))*SIN(RADIANS(E974))+COS(RADIANS(G973))*COS(RADIANS(E974))*COS(RADIANS(M964))))&gt;90,0,$F$4*$F$5/E973^2*(SIN(RADIANS(G973))*SIN(RADIANS(E974))+COS(RADIANS(G973))*COS(RADIANS(E974))*COS(RADIANS(M964))))</f>
        <v>0</v>
      </c>
      <c r="N973">
        <f>IF(DEGREES(ACOS(SIN(RADIANS(G973))*SIN(RADIANS(E974))+COS(RADIANS(G973))*COS(RADIANS(E974))*COS(RADIANS(N964))))&gt;90,0,$F$4*$F$5/E973^2*(SIN(RADIANS(G973))*SIN(RADIANS(E974))+COS(RADIANS(G973))*COS(RADIANS(E974))*COS(RADIANS(N964))))</f>
        <v>0</v>
      </c>
      <c r="O973">
        <f>IF(DEGREES(ACOS(SIN(RADIANS(G973))*SIN(RADIANS(E974))+COS(RADIANS(G973))*COS(RADIANS(E974))*COS(RADIANS(O964))))&gt;90,0,$F$4*$F$5/E973^2*(SIN(RADIANS(G973))*SIN(RADIANS(E974))+COS(RADIANS(G973))*COS(RADIANS(E974))*COS(RADIANS(O964))))</f>
        <v>0</v>
      </c>
      <c r="P973">
        <f>IF(DEGREES(ACOS(SIN(RADIANS(G973))*SIN(RADIANS(E974))+COS(RADIANS(G973))*COS(RADIANS(E974))*COS(RADIANS(P964))))&gt;90,0,$F$4*$F$5/E973^2*(SIN(RADIANS(G973))*SIN(RADIANS(E974))+COS(RADIANS(G973))*COS(RADIANS(E974))*COS(RADIANS(P964))))</f>
        <v>0</v>
      </c>
      <c r="Q973">
        <f>IF(DEGREES(ACOS(SIN(RADIANS(G973))*SIN(RADIANS(E974))+COS(RADIANS(G973))*COS(RADIANS(E974))*COS(RADIANS(Q964))))&gt;90,0,$F$4*$F$5/E973^2*(SIN(RADIANS(G973))*SIN(RADIANS(E974))+COS(RADIANS(G973))*COS(RADIANS(E974))*COS(RADIANS(Q964))))</f>
        <v>0</v>
      </c>
      <c r="R973" t="e">
        <f>IF(DEGREES(ACOS(SIN(RADIANS(G973))*SIN(RADIANS(E974))+COS(RADIANS(G973))*COS(RADIANS(E974))*COS(RADIANS(R964))))&gt;90,0,$F$4*$F$5/E973^2*(SIN(RADIANS(G973))*SIN(RADIANS(E974))+COS(RADIANS(G973))*COS(RADIANS(E974))*COS(RADIANS(R964))))</f>
        <v>#DIV/0!</v>
      </c>
      <c r="S973" t="e">
        <f>IF(DEGREES(ACOS(SIN(RADIANS(G973))*SIN(RADIANS(E974))+COS(RADIANS(G973))*COS(RADIANS(E974))*COS(RADIANS(S964))))&gt;90,0,$F$4*$F$5/E973^2*(SIN(RADIANS(G973))*SIN(RADIANS(E974))+COS(RADIANS(G973))*COS(RADIANS(E974))*COS(RADIANS(S964))))</f>
        <v>#DIV/0!</v>
      </c>
      <c r="T973" t="e">
        <f>IF(DEGREES(ACOS(SIN(RADIANS(G973))*SIN(RADIANS(E974))+COS(RADIANS(G973))*COS(RADIANS(E974))*COS(RADIANS(T964))))&gt;90,0,$F$4*$F$5/E973^2*(SIN(RADIANS(G973))*SIN(RADIANS(E974))+COS(RADIANS(G973))*COS(RADIANS(E974))*COS(RADIANS(T964))))</f>
        <v>#DIV/0!</v>
      </c>
      <c r="U973" t="e">
        <f>IF(DEGREES(ACOS(SIN(RADIANS(G973))*SIN(RADIANS(E974))+COS(RADIANS(G973))*COS(RADIANS(E974))*COS(RADIANS(U964))))&gt;90,0,$F$4*$F$5/E973^2*(SIN(RADIANS(G973))*SIN(RADIANS(E974))+COS(RADIANS(G973))*COS(RADIANS(E974))*COS(RADIANS(U964))))</f>
        <v>#DIV/0!</v>
      </c>
      <c r="V973" t="e">
        <f>IF(DEGREES(ACOS(SIN(RADIANS(G973))*SIN(RADIANS(E974))+COS(RADIANS(G973))*COS(RADIANS(E974))*COS(RADIANS(V964))))&gt;90,0,$F$4*$F$5/E973^2*(SIN(RADIANS(G973))*SIN(RADIANS(E974))+COS(RADIANS(G973))*COS(RADIANS(E974))*COS(RADIANS(V964))))</f>
        <v>#DIV/0!</v>
      </c>
      <c r="W973" t="e">
        <f>IF(DEGREES(ACOS(SIN(RADIANS(G973))*SIN(RADIANS(E974))+COS(RADIANS(G973))*COS(RADIANS(E974))*COS(RADIANS(W964))))&gt;90,0,$F$4*$F$5/E973^2*(SIN(RADIANS(G973))*SIN(RADIANS(E974))+COS(RADIANS(G973))*COS(RADIANS(E974))*COS(RADIANS(W964))))</f>
        <v>#DIV/0!</v>
      </c>
      <c r="X973" t="e">
        <f>IF(DEGREES(ACOS(SIN(RADIANS(G973))*SIN(RADIANS(E974))+COS(RADIANS(G973))*COS(RADIANS(E974))*COS(RADIANS(X964))))&gt;90,0,$F$4*$F$5/E973^2*(SIN(RADIANS(G973))*SIN(RADIANS(E974))+COS(RADIANS(G973))*COS(RADIANS(E974))*COS(RADIANS(X964))))</f>
        <v>#DIV/0!</v>
      </c>
      <c r="Y973" t="e">
        <f>IF(DEGREES(ACOS(SIN(RADIANS(G973))*SIN(RADIANS(E974))+COS(RADIANS(G973))*COS(RADIANS(E974))*COS(RADIANS(Y964))))&gt;90,0,$F$4*$F$5/E973^2*(SIN(RADIANS(G973))*SIN(RADIANS(E974))+COS(RADIANS(G973))*COS(RADIANS(E974))*COS(RADIANS(Y964))))</f>
        <v>#DIV/0!</v>
      </c>
      <c r="Z973" t="e">
        <f>IF(DEGREES(ACOS(SIN(RADIANS(G973))*SIN(RADIANS(E974))+COS(RADIANS(G973))*COS(RADIANS(E974))*COS(RADIANS(Z964))))&gt;90,0,$F$4*$F$5/E973^2*(SIN(RADIANS(G973))*SIN(RADIANS(E974))+COS(RADIANS(G973))*COS(RADIANS(E974))*COS(RADIANS(Z964))))</f>
        <v>#DIV/0!</v>
      </c>
      <c r="AA973" t="e">
        <f>IF(DEGREES(ACOS(SIN(RADIANS(G973))*SIN(RADIANS(E974))+COS(RADIANS(G973))*COS(RADIANS(E974))*COS(RADIANS(AA964))))&gt;90,0,$F$4*$F$5/E973^2*(SIN(RADIANS(G973))*SIN(RADIANS(E974))+COS(RADIANS(G973))*COS(RADIANS(E974))*COS(RADIANS(AA964))))</f>
        <v>#DIV/0!</v>
      </c>
      <c r="AB973" t="e">
        <f>IF(DEGREES(ACOS(SIN(RADIANS(G973))*SIN(RADIANS(E974))+COS(RADIANS(G973))*COS(RADIANS(E974))*COS(RADIANS(AB964))))&gt;90,0,$F$4*$F$5/E973^2*(SIN(RADIANS(G973))*SIN(RADIANS(E974))+COS(RADIANS(G973))*COS(RADIANS(E974))*COS(RADIANS(AB964))))</f>
        <v>#DIV/0!</v>
      </c>
      <c r="AC973" t="e">
        <f>IF(DEGREES(ACOS(SIN(RADIANS(G973))*SIN(RADIANS(E974))+COS(RADIANS(G973))*COS(RADIANS(E974))*COS(RADIANS(AC964))))&gt;90,0,$F$4*$F$5/E973^2*(SIN(RADIANS(G973))*SIN(RADIANS(E974))+COS(RADIANS(G973))*COS(RADIANS(E974))*COS(RADIANS(AC964))))</f>
        <v>#DIV/0!</v>
      </c>
      <c r="AD973" t="e">
        <f>IF(DEGREES(ACOS(SIN(RADIANS(G973))*SIN(RADIANS(E974))+COS(RADIANS(G973))*COS(RADIANS(E974))*COS(RADIANS(AD964))))&gt;90,0,$F$4*$F$5/E973^2*(SIN(RADIANS(G973))*SIN(RADIANS(E974))+COS(RADIANS(G973))*COS(RADIANS(E974))*COS(RADIANS(AD964))))</f>
        <v>#DIV/0!</v>
      </c>
      <c r="AE973" t="e">
        <f>IF(DEGREES(ACOS(SIN(RADIANS(G973))*SIN(RADIANS(E974))+COS(RADIANS(G973))*COS(RADIANS(E974))*COS(RADIANS(AE964))))&gt;90,0,$F$4*$F$5/E973^2*(SIN(RADIANS(G973))*SIN(RADIANS(E974))+COS(RADIANS(G973))*COS(RADIANS(E974))*COS(RADIANS(AE964))))</f>
        <v>#DIV/0!</v>
      </c>
      <c r="AF973" t="e">
        <f>IF(DEGREES(ACOS(SIN(RADIANS(G973))*SIN(RADIANS(E974))+COS(RADIANS(G973))*COS(RADIANS(E974))*COS(RADIANS(AF964))))&gt;90,0,$F$4*$F$5/E973^2*(SIN(RADIANS(G973))*SIN(RADIANS(E974))+COS(RADIANS(G973))*COS(RADIANS(E974))*COS(RADIANS(AF964))))</f>
        <v>#DIV/0!</v>
      </c>
      <c r="AG973" t="e">
        <f>IF(DEGREES(ACOS(SIN(RADIANS(G973))*SIN(RADIANS(E974))+COS(RADIANS(G973))*COS(RADIANS(E974))*COS(RADIANS(AG964))))&gt;90,0,$F$4*$F$5/E973^2*(SIN(RADIANS(G973))*SIN(RADIANS(E974))+COS(RADIANS(G973))*COS(RADIANS(E974))*COS(RADIANS(AG964))))</f>
        <v>#DIV/0!</v>
      </c>
      <c r="AH973" t="e">
        <f>IF(DEGREES(ACOS(SIN(RADIANS(G973))*SIN(RADIANS(E974))+COS(RADIANS(G973))*COS(RADIANS(E974))*COS(RADIANS(AH964))))&gt;90,0,$F$4*$F$5/E973^2*(SIN(RADIANS(G973))*SIN(RADIANS(E974))+COS(RADIANS(G973))*COS(RADIANS(E974))*COS(RADIANS(AH964))))</f>
        <v>#DIV/0!</v>
      </c>
      <c r="AI973" t="e">
        <f>IF(DEGREES(ACOS(SIN(RADIANS(G973))*SIN(RADIANS(E974))+COS(RADIANS(G973))*COS(RADIANS(E974))*COS(RADIANS(AI964))))&gt;90,0,$F$4*$F$5/E973^2*(SIN(RADIANS(G973))*SIN(RADIANS(E974))+COS(RADIANS(G973))*COS(RADIANS(E974))*COS(RADIANS(AI964))))</f>
        <v>#DIV/0!</v>
      </c>
      <c r="AJ973" t="e">
        <f>IF(DEGREES(ACOS(SIN(RADIANS(G973))*SIN(RADIANS(E974))+COS(RADIANS(G973))*COS(RADIANS(E974))*COS(RADIANS(AJ964))))&gt;90,0,$F$4*$F$5/E973^2*(SIN(RADIANS(G973))*SIN(RADIANS(E974))+COS(RADIANS(G973))*COS(RADIANS(E974))*COS(RADIANS(AJ964))))</f>
        <v>#DIV/0!</v>
      </c>
      <c r="AK973">
        <f>IF(DEGREES(ACOS(SIN(RADIANS(G973))*SIN(RADIANS(E974))+COS(RADIANS(G973))*COS(RADIANS(E974))*COS(RADIANS(AK964))))&gt;90,0,$F$4*$F$5/E973^2*(SIN(RADIANS(G973))*SIN(RADIANS(E974))+COS(RADIANS(G973))*COS(RADIANS(E974))*COS(RADIANS(AK964))))</f>
        <v>0</v>
      </c>
      <c r="AL973">
        <f>IF(DEGREES(ACOS(SIN(RADIANS(G973))*SIN(RADIANS(E974))+COS(RADIANS(G973))*COS(RADIANS(E974))*COS(RADIANS(AL964))))&gt;90,0,$F$4*$F$5/E973^2*(SIN(RADIANS(G973))*SIN(RADIANS(E974))+COS(RADIANS(G973))*COS(RADIANS(E974))*COS(RADIANS(AL964))))</f>
        <v>0</v>
      </c>
      <c r="AM973">
        <f>IF(DEGREES(ACOS(SIN(RADIANS(G973))*SIN(RADIANS(E974))+COS(RADIANS(G973))*COS(RADIANS(E974))*COS(RADIANS(AM964))))&gt;90,0,$F$4*$F$5/E973^2*(SIN(RADIANS(G973))*SIN(RADIANS(E974))+COS(RADIANS(G973))*COS(RADIANS(E974))*COS(RADIANS(AM964))))</f>
        <v>0</v>
      </c>
      <c r="AN973">
        <f>IF(DEGREES(ACOS(SIN(RADIANS(G973))*SIN(RADIANS(E974))+COS(RADIANS(G973))*COS(RADIANS(E974))*COS(RADIANS(AN964))))&gt;90,0,$F$4*$F$5/E973^2*(SIN(RADIANS(G973))*SIN(RADIANS(E974))+COS(RADIANS(G973))*COS(RADIANS(E974))*COS(RADIANS(AN964))))</f>
        <v>0</v>
      </c>
      <c r="AO973">
        <f>IF(DEGREES(ACOS(SIN(RADIANS(G973))*SIN(RADIANS(E974))+COS(RADIANS(G973))*COS(RADIANS(E974))*COS(RADIANS(AO964))))&gt;90,0,$F$4*$F$5/E973^2*(SIN(RADIANS(G973))*SIN(RADIANS(E974))+COS(RADIANS(G973))*COS(RADIANS(E974))*COS(RADIANS(AO964))))</f>
        <v>0</v>
      </c>
      <c r="AP973">
        <f>IF(DEGREES(ACOS(SIN(RADIANS(G973))*SIN(RADIANS(E974))+COS(RADIANS(G973))*COS(RADIANS(E974))*COS(RADIANS(AP964))))&gt;90,0,$F$4*$F$5/E973^2*(SIN(RADIANS(G973))*SIN(RADIANS(E974))+COS(RADIANS(G973))*COS(RADIANS(E974))*COS(RADIANS(AP964))))</f>
        <v>0</v>
      </c>
      <c r="AQ973">
        <f>IF(DEGREES(ACOS(SIN(RADIANS(G973))*SIN(RADIANS(E974))+COS(RADIANS(G973))*COS(RADIANS(E974))*COS(RADIANS(AQ964))))&gt;90,0,$F$4*$F$5/E973^2*(SIN(RADIANS(G973))*SIN(RADIANS(E974))+COS(RADIANS(G973))*COS(RADIANS(E974))*COS(RADIANS(AQ964))))</f>
        <v>0</v>
      </c>
      <c r="AR973">
        <f>IF(DEGREES(ACOS(SIN(RADIANS(G973))*SIN(RADIANS(E974))+COS(RADIANS(G973))*COS(RADIANS(E974))*COS(RADIANS(AR964))))&gt;90,0,$F$4*$F$5/E973^2*(SIN(RADIANS(G973))*SIN(RADIANS(E974))+COS(RADIANS(G973))*COS(RADIANS(E974))*COS(RADIANS(AR964))))</f>
        <v>0</v>
      </c>
    </row>
    <row r="974" spans="2:44" x14ac:dyDescent="0.5">
      <c r="B974" s="40" t="s">
        <v>735</v>
      </c>
      <c r="E974">
        <f>IF($F$8&gt;90,180-$F$8,$F$8)*SIN(RADIANS(E968))</f>
        <v>0</v>
      </c>
      <c r="G974">
        <v>10</v>
      </c>
      <c r="I974">
        <f>IF(DEGREES(ACOS(SIN(RADIANS(G974))*SIN(RADIANS(E974))+COS(RADIANS(G974))*COS(RADIANS(E974))*COS(RADIANS(I964))))&gt;90,0,$F$4*$F$5/E973^2*(SIN(RADIANS(G974))*SIN(RADIANS(E974))+COS(RADIANS(G974))*COS(RADIANS(E974))*COS(RADIANS(I964))))</f>
        <v>0</v>
      </c>
      <c r="J974">
        <f>IF(DEGREES(ACOS(SIN(RADIANS(G974))*SIN(RADIANS(E974))+COS(RADIANS(G974))*COS(RADIANS(E974))*COS(RADIANS(J964))))&gt;90,0,$F$4*$F$5/E973^2*(SIN(RADIANS(G974))*SIN(RADIANS(E974))+COS(RADIANS(G974))*COS(RADIANS(E974))*COS(RADIANS(J964))))</f>
        <v>0</v>
      </c>
      <c r="K974">
        <f>IF(DEGREES(ACOS(SIN(RADIANS(G974))*SIN(RADIANS(E974))+COS(RADIANS(G974))*COS(RADIANS(E974))*COS(RADIANS(K964))))&gt;90,0,$F$4*$F$5/E973^2*(SIN(RADIANS(G974))*SIN(RADIANS(E974))+COS(RADIANS(G974))*COS(RADIANS(E974))*COS(RADIANS(K964))))</f>
        <v>0</v>
      </c>
      <c r="L974">
        <f>IF(DEGREES(ACOS(SIN(RADIANS(G974))*SIN(RADIANS(E974))+COS(RADIANS(G974))*COS(RADIANS(E974))*COS(RADIANS(L964))))&gt;90,0,$F$4*$F$5/E973^2*(SIN(RADIANS(G974))*SIN(RADIANS(E974))+COS(RADIANS(G974))*COS(RADIANS(E974))*COS(RADIANS(L964))))</f>
        <v>0</v>
      </c>
      <c r="M974">
        <f>IF(DEGREES(ACOS(SIN(RADIANS(G974))*SIN(RADIANS(E974))+COS(RADIANS(G974))*COS(RADIANS(E974))*COS(RADIANS(M964))))&gt;90,0,$F$4*$F$5/E973^2*(SIN(RADIANS(G974))*SIN(RADIANS(E974))+COS(RADIANS(G974))*COS(RADIANS(E974))*COS(RADIANS(M964))))</f>
        <v>0</v>
      </c>
      <c r="N974">
        <f>IF(DEGREES(ACOS(SIN(RADIANS(G974))*SIN(RADIANS(E974))+COS(RADIANS(G974))*COS(RADIANS(E974))*COS(RADIANS(N964))))&gt;90,0,$F$4*$F$5/E973^2*(SIN(RADIANS(G974))*SIN(RADIANS(E974))+COS(RADIANS(G974))*COS(RADIANS(E974))*COS(RADIANS(N964))))</f>
        <v>0</v>
      </c>
      <c r="O974">
        <f>IF(DEGREES(ACOS(SIN(RADIANS(G974))*SIN(RADIANS(E974))+COS(RADIANS(G974))*COS(RADIANS(E974))*COS(RADIANS(O964))))&gt;90,0,$F$4*$F$5/E973^2*(SIN(RADIANS(G974))*SIN(RADIANS(E974))+COS(RADIANS(G974))*COS(RADIANS(E974))*COS(RADIANS(O964))))</f>
        <v>0</v>
      </c>
      <c r="P974">
        <f>IF(DEGREES(ACOS(SIN(RADIANS(G974))*SIN(RADIANS(E974))+COS(RADIANS(G974))*COS(RADIANS(E974))*COS(RADIANS(P964))))&gt;90,0,$F$4*$F$5/E973^2*(SIN(RADIANS(G974))*SIN(RADIANS(E974))+COS(RADIANS(G974))*COS(RADIANS(E974))*COS(RADIANS(P964))))</f>
        <v>0</v>
      </c>
      <c r="Q974">
        <f>IF(DEGREES(ACOS(SIN(RADIANS(G974))*SIN(RADIANS(E974))+COS(RADIANS(G974))*COS(RADIANS(E974))*COS(RADIANS(Q964))))&gt;90,0,$F$4*$F$5/E973^2*(SIN(RADIANS(G974))*SIN(RADIANS(E974))+COS(RADIANS(G974))*COS(RADIANS(E974))*COS(RADIANS(Q964))))</f>
        <v>0</v>
      </c>
      <c r="R974" t="e">
        <f>IF(DEGREES(ACOS(SIN(RADIANS(G974))*SIN(RADIANS(E974))+COS(RADIANS(G974))*COS(RADIANS(E974))*COS(RADIANS(R964))))&gt;90,0,$F$4*$F$5/E973^2*(SIN(RADIANS(G974))*SIN(RADIANS(E974))+COS(RADIANS(G974))*COS(RADIANS(E974))*COS(RADIANS(R964))))</f>
        <v>#DIV/0!</v>
      </c>
      <c r="S974" t="e">
        <f>IF(DEGREES(ACOS(SIN(RADIANS(G974))*SIN(RADIANS(E974))+COS(RADIANS(G974))*COS(RADIANS(E974))*COS(RADIANS(S964))))&gt;90,0,$F$4*$F$5/E973^2*(SIN(RADIANS(G974))*SIN(RADIANS(E974))+COS(RADIANS(G974))*COS(RADIANS(E974))*COS(RADIANS(S964))))</f>
        <v>#DIV/0!</v>
      </c>
      <c r="T974" t="e">
        <f>IF(DEGREES(ACOS(SIN(RADIANS(G974))*SIN(RADIANS(E974))+COS(RADIANS(G974))*COS(RADIANS(E974))*COS(RADIANS(T964))))&gt;90,0,$F$4*$F$5/E973^2*(SIN(RADIANS(G974))*SIN(RADIANS(E974))+COS(RADIANS(G974))*COS(RADIANS(E974))*COS(RADIANS(T964))))</f>
        <v>#DIV/0!</v>
      </c>
      <c r="U974" t="e">
        <f>IF(DEGREES(ACOS(SIN(RADIANS(G974))*SIN(RADIANS(E974))+COS(RADIANS(G974))*COS(RADIANS(E974))*COS(RADIANS(U964))))&gt;90,0,$F$4*$F$5/E973^2*(SIN(RADIANS(G974))*SIN(RADIANS(E974))+COS(RADIANS(G974))*COS(RADIANS(E974))*COS(RADIANS(U964))))</f>
        <v>#DIV/0!</v>
      </c>
      <c r="V974" t="e">
        <f>IF(DEGREES(ACOS(SIN(RADIANS(G974))*SIN(RADIANS(E974))+COS(RADIANS(G974))*COS(RADIANS(E974))*COS(RADIANS(V964))))&gt;90,0,$F$4*$F$5/E973^2*(SIN(RADIANS(G974))*SIN(RADIANS(E974))+COS(RADIANS(G974))*COS(RADIANS(E974))*COS(RADIANS(V964))))</f>
        <v>#DIV/0!</v>
      </c>
      <c r="W974" t="e">
        <f>IF(DEGREES(ACOS(SIN(RADIANS(G974))*SIN(RADIANS(E974))+COS(RADIANS(G974))*COS(RADIANS(E974))*COS(RADIANS(W964))))&gt;90,0,$F$4*$F$5/E973^2*(SIN(RADIANS(G974))*SIN(RADIANS(E974))+COS(RADIANS(G974))*COS(RADIANS(E974))*COS(RADIANS(W964))))</f>
        <v>#DIV/0!</v>
      </c>
      <c r="X974" t="e">
        <f>IF(DEGREES(ACOS(SIN(RADIANS(G974))*SIN(RADIANS(E974))+COS(RADIANS(G974))*COS(RADIANS(E974))*COS(RADIANS(X964))))&gt;90,0,$F$4*$F$5/E973^2*(SIN(RADIANS(G974))*SIN(RADIANS(E974))+COS(RADIANS(G974))*COS(RADIANS(E974))*COS(RADIANS(X964))))</f>
        <v>#DIV/0!</v>
      </c>
      <c r="Y974" t="e">
        <f>IF(DEGREES(ACOS(SIN(RADIANS(G974))*SIN(RADIANS(E974))+COS(RADIANS(G974))*COS(RADIANS(E974))*COS(RADIANS(Y964))))&gt;90,0,$F$4*$F$5/E973^2*(SIN(RADIANS(G974))*SIN(RADIANS(E974))+COS(RADIANS(G974))*COS(RADIANS(E974))*COS(RADIANS(Y964))))</f>
        <v>#DIV/0!</v>
      </c>
      <c r="Z974" t="e">
        <f>IF(DEGREES(ACOS(SIN(RADIANS(G974))*SIN(RADIANS(E974))+COS(RADIANS(G974))*COS(RADIANS(E974))*COS(RADIANS(Z964))))&gt;90,0,$F$4*$F$5/E973^2*(SIN(RADIANS(G974))*SIN(RADIANS(E974))+COS(RADIANS(G974))*COS(RADIANS(E974))*COS(RADIANS(Z964))))</f>
        <v>#DIV/0!</v>
      </c>
      <c r="AA974" t="e">
        <f>IF(DEGREES(ACOS(SIN(RADIANS(G974))*SIN(RADIANS(E974))+COS(RADIANS(G974))*COS(RADIANS(E974))*COS(RADIANS(AA964))))&gt;90,0,$F$4*$F$5/E973^2*(SIN(RADIANS(G974))*SIN(RADIANS(E974))+COS(RADIANS(G974))*COS(RADIANS(E974))*COS(RADIANS(AA964))))</f>
        <v>#DIV/0!</v>
      </c>
      <c r="AB974" t="e">
        <f>IF(DEGREES(ACOS(SIN(RADIANS(G974))*SIN(RADIANS(E974))+COS(RADIANS(G974))*COS(RADIANS(E974))*COS(RADIANS(AB964))))&gt;90,0,$F$4*$F$5/E973^2*(SIN(RADIANS(G974))*SIN(RADIANS(E974))+COS(RADIANS(G974))*COS(RADIANS(E974))*COS(RADIANS(AB964))))</f>
        <v>#DIV/0!</v>
      </c>
      <c r="AC974" t="e">
        <f>IF(DEGREES(ACOS(SIN(RADIANS(G974))*SIN(RADIANS(E974))+COS(RADIANS(G974))*COS(RADIANS(E974))*COS(RADIANS(AC964))))&gt;90,0,$F$4*$F$5/E973^2*(SIN(RADIANS(G974))*SIN(RADIANS(E974))+COS(RADIANS(G974))*COS(RADIANS(E974))*COS(RADIANS(AC964))))</f>
        <v>#DIV/0!</v>
      </c>
      <c r="AD974" t="e">
        <f>IF(DEGREES(ACOS(SIN(RADIANS(G974))*SIN(RADIANS(E974))+COS(RADIANS(G974))*COS(RADIANS(E974))*COS(RADIANS(AD964))))&gt;90,0,$F$4*$F$5/E973^2*(SIN(RADIANS(G974))*SIN(RADIANS(E974))+COS(RADIANS(G974))*COS(RADIANS(E974))*COS(RADIANS(AD964))))</f>
        <v>#DIV/0!</v>
      </c>
      <c r="AE974" t="e">
        <f>IF(DEGREES(ACOS(SIN(RADIANS(G974))*SIN(RADIANS(E974))+COS(RADIANS(G974))*COS(RADIANS(E974))*COS(RADIANS(AE964))))&gt;90,0,$F$4*$F$5/E973^2*(SIN(RADIANS(G974))*SIN(RADIANS(E974))+COS(RADIANS(G974))*COS(RADIANS(E974))*COS(RADIANS(AE964))))</f>
        <v>#DIV/0!</v>
      </c>
      <c r="AF974" t="e">
        <f>IF(DEGREES(ACOS(SIN(RADIANS(G974))*SIN(RADIANS(E974))+COS(RADIANS(G974))*COS(RADIANS(E974))*COS(RADIANS(AF964))))&gt;90,0,$F$4*$F$5/E973^2*(SIN(RADIANS(G974))*SIN(RADIANS(E974))+COS(RADIANS(G974))*COS(RADIANS(E974))*COS(RADIANS(AF964))))</f>
        <v>#DIV/0!</v>
      </c>
      <c r="AG974" t="e">
        <f>IF(DEGREES(ACOS(SIN(RADIANS(G974))*SIN(RADIANS(E974))+COS(RADIANS(G974))*COS(RADIANS(E974))*COS(RADIANS(AG964))))&gt;90,0,$F$4*$F$5/E973^2*(SIN(RADIANS(G974))*SIN(RADIANS(E974))+COS(RADIANS(G974))*COS(RADIANS(E974))*COS(RADIANS(AG964))))</f>
        <v>#DIV/0!</v>
      </c>
      <c r="AH974" t="e">
        <f>IF(DEGREES(ACOS(SIN(RADIANS(G974))*SIN(RADIANS(E974))+COS(RADIANS(G974))*COS(RADIANS(E974))*COS(RADIANS(AH964))))&gt;90,0,$F$4*$F$5/E973^2*(SIN(RADIANS(G974))*SIN(RADIANS(E974))+COS(RADIANS(G974))*COS(RADIANS(E974))*COS(RADIANS(AH964))))</f>
        <v>#DIV/0!</v>
      </c>
      <c r="AI974" t="e">
        <f>IF(DEGREES(ACOS(SIN(RADIANS(G974))*SIN(RADIANS(E974))+COS(RADIANS(G974))*COS(RADIANS(E974))*COS(RADIANS(AI964))))&gt;90,0,$F$4*$F$5/E973^2*(SIN(RADIANS(G974))*SIN(RADIANS(E974))+COS(RADIANS(G974))*COS(RADIANS(E974))*COS(RADIANS(AI964))))</f>
        <v>#DIV/0!</v>
      </c>
      <c r="AJ974" t="e">
        <f>IF(DEGREES(ACOS(SIN(RADIANS(G974))*SIN(RADIANS(E974))+COS(RADIANS(G974))*COS(RADIANS(E974))*COS(RADIANS(AJ964))))&gt;90,0,$F$4*$F$5/E973^2*(SIN(RADIANS(G974))*SIN(RADIANS(E974))+COS(RADIANS(G974))*COS(RADIANS(E974))*COS(RADIANS(AJ964))))</f>
        <v>#DIV/0!</v>
      </c>
      <c r="AK974">
        <f>IF(DEGREES(ACOS(SIN(RADIANS(G974))*SIN(RADIANS(E974))+COS(RADIANS(G974))*COS(RADIANS(E974))*COS(RADIANS(AK964))))&gt;90,0,$F$4*$F$5/E973^2*(SIN(RADIANS(G974))*SIN(RADIANS(E974))+COS(RADIANS(G974))*COS(RADIANS(E974))*COS(RADIANS(AK964))))</f>
        <v>0</v>
      </c>
      <c r="AL974">
        <f>IF(DEGREES(ACOS(SIN(RADIANS(G974))*SIN(RADIANS(E974))+COS(RADIANS(G974))*COS(RADIANS(E974))*COS(RADIANS(AL964))))&gt;90,0,$F$4*$F$5/E973^2*(SIN(RADIANS(G974))*SIN(RADIANS(E974))+COS(RADIANS(G974))*COS(RADIANS(E974))*COS(RADIANS(AL964))))</f>
        <v>0</v>
      </c>
      <c r="AM974">
        <f>IF(DEGREES(ACOS(SIN(RADIANS(G974))*SIN(RADIANS(E974))+COS(RADIANS(G974))*COS(RADIANS(E974))*COS(RADIANS(AM964))))&gt;90,0,$F$4*$F$5/E973^2*(SIN(RADIANS(G974))*SIN(RADIANS(E974))+COS(RADIANS(G974))*COS(RADIANS(E974))*COS(RADIANS(AM964))))</f>
        <v>0</v>
      </c>
      <c r="AN974">
        <f>IF(DEGREES(ACOS(SIN(RADIANS(G974))*SIN(RADIANS(E974))+COS(RADIANS(G974))*COS(RADIANS(E974))*COS(RADIANS(AN964))))&gt;90,0,$F$4*$F$5/E973^2*(SIN(RADIANS(G974))*SIN(RADIANS(E974))+COS(RADIANS(G974))*COS(RADIANS(E974))*COS(RADIANS(AN964))))</f>
        <v>0</v>
      </c>
      <c r="AO974">
        <f>IF(DEGREES(ACOS(SIN(RADIANS(G974))*SIN(RADIANS(E974))+COS(RADIANS(G974))*COS(RADIANS(E974))*COS(RADIANS(AO964))))&gt;90,0,$F$4*$F$5/E973^2*(SIN(RADIANS(G974))*SIN(RADIANS(E974))+COS(RADIANS(G974))*COS(RADIANS(E974))*COS(RADIANS(AO964))))</f>
        <v>0</v>
      </c>
      <c r="AP974">
        <f>IF(DEGREES(ACOS(SIN(RADIANS(G974))*SIN(RADIANS(E974))+COS(RADIANS(G974))*COS(RADIANS(E974))*COS(RADIANS(AP964))))&gt;90,0,$F$4*$F$5/E973^2*(SIN(RADIANS(G974))*SIN(RADIANS(E974))+COS(RADIANS(G974))*COS(RADIANS(E974))*COS(RADIANS(AP964))))</f>
        <v>0</v>
      </c>
      <c r="AQ974">
        <f>IF(DEGREES(ACOS(SIN(RADIANS(G974))*SIN(RADIANS(E974))+COS(RADIANS(G974))*COS(RADIANS(E974))*COS(RADIANS(AQ964))))&gt;90,0,$F$4*$F$5/E973^2*(SIN(RADIANS(G974))*SIN(RADIANS(E974))+COS(RADIANS(G974))*COS(RADIANS(E974))*COS(RADIANS(AQ964))))</f>
        <v>0</v>
      </c>
      <c r="AR974">
        <f>IF(DEGREES(ACOS(SIN(RADIANS(G974))*SIN(RADIANS(E974))+COS(RADIANS(G974))*COS(RADIANS(E974))*COS(RADIANS(AR964))))&gt;90,0,$F$4*$F$5/E973^2*(SIN(RADIANS(G974))*SIN(RADIANS(E974))+COS(RADIANS(G974))*COS(RADIANS(E974))*COS(RADIANS(AR964))))</f>
        <v>0</v>
      </c>
    </row>
    <row r="975" spans="2:44" x14ac:dyDescent="0.5">
      <c r="B975" s="40" t="s">
        <v>786</v>
      </c>
      <c r="E975">
        <f>IF($F$10=0,IF(E966&lt;360,E966,E966-360),($F$10+1)*E966)</f>
        <v>40</v>
      </c>
      <c r="G975">
        <v>0</v>
      </c>
      <c r="I975">
        <f>IF(DEGREES(ACOS(SIN(RADIANS(G975))*SIN(RADIANS(E974))+COS(RADIANS(G975))*COS(RADIANS(E974))*COS(RADIANS(I964))))&gt;90,0,$F$4*$F$5/E973^2*(SIN(RADIANS(G975))*SIN(RADIANS(E974))+COS(RADIANS(G975))*COS(RADIANS(E974))*COS(RADIANS(I964))))</f>
        <v>0</v>
      </c>
      <c r="J975">
        <f>IF(DEGREES(ACOS(SIN(RADIANS(G975))*SIN(RADIANS(E974))+COS(RADIANS(G975))*COS(RADIANS(E974))*COS(RADIANS(J964))))&gt;90,0,$F$4*$F$5/E973^2*(SIN(RADIANS(G975))*SIN(RADIANS(E974))+COS(RADIANS(G975))*COS(RADIANS(E974))*COS(RADIANS(J964))))</f>
        <v>0</v>
      </c>
      <c r="K975">
        <f>IF(DEGREES(ACOS(SIN(RADIANS(G975))*SIN(RADIANS(E974))+COS(RADIANS(G975))*COS(RADIANS(E974))*COS(RADIANS(K964))))&gt;90,0,$F$4*$F$5/E973^2*(SIN(RADIANS(G975))*SIN(RADIANS(E974))+COS(RADIANS(G975))*COS(RADIANS(E974))*COS(RADIANS(K964))))</f>
        <v>0</v>
      </c>
      <c r="L975">
        <f>IF(DEGREES(ACOS(SIN(RADIANS(G975))*SIN(RADIANS(E974))+COS(RADIANS(G975))*COS(RADIANS(E974))*COS(RADIANS(L964))))&gt;90,0,$F$4*$F$5/E973^2*(SIN(RADIANS(G975))*SIN(RADIANS(E974))+COS(RADIANS(G975))*COS(RADIANS(E974))*COS(RADIANS(L964))))</f>
        <v>0</v>
      </c>
      <c r="M975">
        <f>IF(DEGREES(ACOS(SIN(RADIANS(G975))*SIN(RADIANS(E974))+COS(RADIANS(G975))*COS(RADIANS(E974))*COS(RADIANS(M964))))&gt;90,0,$F$4*$F$5/E973^2*(SIN(RADIANS(G975))*SIN(RADIANS(E974))+COS(RADIANS(G975))*COS(RADIANS(E974))*COS(RADIANS(M964))))</f>
        <v>0</v>
      </c>
      <c r="N975">
        <f>IF(DEGREES(ACOS(SIN(RADIANS(G975))*SIN(RADIANS(E974))+COS(RADIANS(G975))*COS(RADIANS(E974))*COS(RADIANS(N964))))&gt;90,0,$F$4*$F$5/E973^2*(SIN(RADIANS(G975))*SIN(RADIANS(E974))+COS(RADIANS(G975))*COS(RADIANS(E974))*COS(RADIANS(N964))))</f>
        <v>0</v>
      </c>
      <c r="O975">
        <f>IF(DEGREES(ACOS(SIN(RADIANS(G975))*SIN(RADIANS(E974))+COS(RADIANS(G975))*COS(RADIANS(E974))*COS(RADIANS(O964))))&gt;90,0,$F$4*$F$5/E973^2*(SIN(RADIANS(G975))*SIN(RADIANS(E974))+COS(RADIANS(G975))*COS(RADIANS(E974))*COS(RADIANS(O964))))</f>
        <v>0</v>
      </c>
      <c r="P975">
        <f>IF(DEGREES(ACOS(SIN(RADIANS(G975))*SIN(RADIANS(E974))+COS(RADIANS(G975))*COS(RADIANS(E974))*COS(RADIANS(P964))))&gt;90,0,$F$4*$F$5/E973^2*(SIN(RADIANS(G975))*SIN(RADIANS(E974))+COS(RADIANS(G975))*COS(RADIANS(E974))*COS(RADIANS(P964))))</f>
        <v>0</v>
      </c>
      <c r="Q975">
        <f>IF(DEGREES(ACOS(SIN(RADIANS(G975))*SIN(RADIANS(E974))+COS(RADIANS(G975))*COS(RADIANS(E974))*COS(RADIANS(Q964))))&gt;90,0,$F$4*$F$5/E973^2*(SIN(RADIANS(G975))*SIN(RADIANS(E974))+COS(RADIANS(G975))*COS(RADIANS(E974))*COS(RADIANS(Q964))))</f>
        <v>0</v>
      </c>
      <c r="R975" t="e">
        <f>IF(DEGREES(ACOS(SIN(RADIANS(G975))*SIN(RADIANS(E974))+COS(RADIANS(G975))*COS(RADIANS(E974))*COS(RADIANS(R964))))&gt;90,0,$F$4*$F$5/E973^2*(SIN(RADIANS(G975))*SIN(RADIANS(E974))+COS(RADIANS(G975))*COS(RADIANS(E974))*COS(RADIANS(R964))))</f>
        <v>#DIV/0!</v>
      </c>
      <c r="S975" t="e">
        <f>IF(DEGREES(ACOS(SIN(RADIANS(G975))*SIN(RADIANS(E974))+COS(RADIANS(G975))*COS(RADIANS(E974))*COS(RADIANS(S964))))&gt;90,0,$F$4*$F$5/E973^2*(SIN(RADIANS(G975))*SIN(RADIANS(E974))+COS(RADIANS(G975))*COS(RADIANS(E974))*COS(RADIANS(S964))))</f>
        <v>#DIV/0!</v>
      </c>
      <c r="T975" t="e">
        <f>IF(DEGREES(ACOS(SIN(RADIANS(G975))*SIN(RADIANS(E974))+COS(RADIANS(G975))*COS(RADIANS(E974))*COS(RADIANS(T964))))&gt;90,0,$F$4*$F$5/E973^2*(SIN(RADIANS(G975))*SIN(RADIANS(E974))+COS(RADIANS(G975))*COS(RADIANS(E974))*COS(RADIANS(T964))))</f>
        <v>#DIV/0!</v>
      </c>
      <c r="U975" t="e">
        <f>IF(DEGREES(ACOS(SIN(RADIANS(G975))*SIN(RADIANS(E974))+COS(RADIANS(G975))*COS(RADIANS(E974))*COS(RADIANS(U964))))&gt;90,0,$F$4*$F$5/E973^2*(SIN(RADIANS(G975))*SIN(RADIANS(E974))+COS(RADIANS(G975))*COS(RADIANS(E974))*COS(RADIANS(U964))))</f>
        <v>#DIV/0!</v>
      </c>
      <c r="V975" t="e">
        <f>IF(DEGREES(ACOS(SIN(RADIANS(G975))*SIN(RADIANS(E974))+COS(RADIANS(G975))*COS(RADIANS(E974))*COS(RADIANS(V964))))&gt;90,0,$F$4*$F$5/E973^2*(SIN(RADIANS(G975))*SIN(RADIANS(E974))+COS(RADIANS(G975))*COS(RADIANS(E974))*COS(RADIANS(V964))))</f>
        <v>#DIV/0!</v>
      </c>
      <c r="W975" t="e">
        <f>IF(DEGREES(ACOS(SIN(RADIANS(G975))*SIN(RADIANS(E974))+COS(RADIANS(G975))*COS(RADIANS(E974))*COS(RADIANS(W964))))&gt;90,0,$F$4*$F$5/E973^2*(SIN(RADIANS(G975))*SIN(RADIANS(E974))+COS(RADIANS(G975))*COS(RADIANS(E974))*COS(RADIANS(W964))))</f>
        <v>#DIV/0!</v>
      </c>
      <c r="X975" t="e">
        <f>IF(DEGREES(ACOS(SIN(RADIANS(G975))*SIN(RADIANS(E974))+COS(RADIANS(G975))*COS(RADIANS(E974))*COS(RADIANS(X964))))&gt;90,0,$F$4*$F$5/E973^2*(SIN(RADIANS(G975))*SIN(RADIANS(E974))+COS(RADIANS(G975))*COS(RADIANS(E974))*COS(RADIANS(X964))))</f>
        <v>#DIV/0!</v>
      </c>
      <c r="Y975" t="e">
        <f>IF(DEGREES(ACOS(SIN(RADIANS(G975))*SIN(RADIANS(E974))+COS(RADIANS(G975))*COS(RADIANS(E974))*COS(RADIANS(Y964))))&gt;90,0,$F$4*$F$5/E973^2*(SIN(RADIANS(G975))*SIN(RADIANS(E974))+COS(RADIANS(G975))*COS(RADIANS(E974))*COS(RADIANS(Y964))))</f>
        <v>#DIV/0!</v>
      </c>
      <c r="Z975" t="e">
        <f>IF(DEGREES(ACOS(SIN(RADIANS(G975))*SIN(RADIANS(E974))+COS(RADIANS(G975))*COS(RADIANS(E974))*COS(RADIANS(Z964))))&gt;90,0,$F$4*$F$5/E973^2*(SIN(RADIANS(G975))*SIN(RADIANS(E974))+COS(RADIANS(G975))*COS(RADIANS(E974))*COS(RADIANS(Z964))))</f>
        <v>#DIV/0!</v>
      </c>
      <c r="AA975" t="e">
        <f>IF(DEGREES(ACOS(SIN(RADIANS(G975))*SIN(RADIANS(E974))+COS(RADIANS(G975))*COS(RADIANS(E974))*COS(RADIANS(AA964))))&gt;90,0,$F$4*$F$5/E973^2*(SIN(RADIANS(G975))*SIN(RADIANS(E974))+COS(RADIANS(G975))*COS(RADIANS(E974))*COS(RADIANS(AA964))))</f>
        <v>#DIV/0!</v>
      </c>
      <c r="AB975" t="e">
        <f>IF(DEGREES(ACOS(SIN(RADIANS(G975))*SIN(RADIANS(E974))+COS(RADIANS(G975))*COS(RADIANS(E974))*COS(RADIANS(AB964))))&gt;90,0,$F$4*$F$5/E973^2*(SIN(RADIANS(G975))*SIN(RADIANS(E974))+COS(RADIANS(G975))*COS(RADIANS(E974))*COS(RADIANS(AB964))))</f>
        <v>#DIV/0!</v>
      </c>
      <c r="AC975" t="e">
        <f>IF(DEGREES(ACOS(SIN(RADIANS(G975))*SIN(RADIANS(E974))+COS(RADIANS(G975))*COS(RADIANS(E974))*COS(RADIANS(AC964))))&gt;90,0,$F$4*$F$5/E973^2*(SIN(RADIANS(G975))*SIN(RADIANS(E974))+COS(RADIANS(G975))*COS(RADIANS(E974))*COS(RADIANS(AC964))))</f>
        <v>#DIV/0!</v>
      </c>
      <c r="AD975" t="e">
        <f>IF(DEGREES(ACOS(SIN(RADIANS(G975))*SIN(RADIANS(E974))+COS(RADIANS(G975))*COS(RADIANS(E974))*COS(RADIANS(AD964))))&gt;90,0,$F$4*$F$5/E973^2*(SIN(RADIANS(G975))*SIN(RADIANS(E974))+COS(RADIANS(G975))*COS(RADIANS(E974))*COS(RADIANS(AD964))))</f>
        <v>#DIV/0!</v>
      </c>
      <c r="AE975" t="e">
        <f>IF(DEGREES(ACOS(SIN(RADIANS(G975))*SIN(RADIANS(E974))+COS(RADIANS(G975))*COS(RADIANS(E974))*COS(RADIANS(AE964))))&gt;90,0,$F$4*$F$5/E973^2*(SIN(RADIANS(G975))*SIN(RADIANS(E974))+COS(RADIANS(G975))*COS(RADIANS(E974))*COS(RADIANS(AE964))))</f>
        <v>#DIV/0!</v>
      </c>
      <c r="AF975" t="e">
        <f>IF(DEGREES(ACOS(SIN(RADIANS(G975))*SIN(RADIANS(E974))+COS(RADIANS(G975))*COS(RADIANS(E974))*COS(RADIANS(AF964))))&gt;90,0,$F$4*$F$5/E973^2*(SIN(RADIANS(G975))*SIN(RADIANS(E974))+COS(RADIANS(G975))*COS(RADIANS(E974))*COS(RADIANS(AF964))))</f>
        <v>#DIV/0!</v>
      </c>
      <c r="AG975" t="e">
        <f>IF(DEGREES(ACOS(SIN(RADIANS(G975))*SIN(RADIANS(E974))+COS(RADIANS(G975))*COS(RADIANS(E974))*COS(RADIANS(AG964))))&gt;90,0,$F$4*$F$5/E973^2*(SIN(RADIANS(G975))*SIN(RADIANS(E974))+COS(RADIANS(G975))*COS(RADIANS(E974))*COS(RADIANS(AG964))))</f>
        <v>#DIV/0!</v>
      </c>
      <c r="AH975" t="e">
        <f>IF(DEGREES(ACOS(SIN(RADIANS(G975))*SIN(RADIANS(E974))+COS(RADIANS(G975))*COS(RADIANS(E974))*COS(RADIANS(AH964))))&gt;90,0,$F$4*$F$5/E973^2*(SIN(RADIANS(G975))*SIN(RADIANS(E974))+COS(RADIANS(G975))*COS(RADIANS(E974))*COS(RADIANS(AH964))))</f>
        <v>#DIV/0!</v>
      </c>
      <c r="AI975" t="e">
        <f>IF(DEGREES(ACOS(SIN(RADIANS(G975))*SIN(RADIANS(E974))+COS(RADIANS(G975))*COS(RADIANS(E974))*COS(RADIANS(AI964))))&gt;90,0,$F$4*$F$5/E973^2*(SIN(RADIANS(G975))*SIN(RADIANS(E974))+COS(RADIANS(G975))*COS(RADIANS(E974))*COS(RADIANS(AI964))))</f>
        <v>#DIV/0!</v>
      </c>
      <c r="AJ975" t="e">
        <f>IF(DEGREES(ACOS(SIN(RADIANS(G975))*SIN(RADIANS(E974))+COS(RADIANS(G975))*COS(RADIANS(E974))*COS(RADIANS(AJ964))))&gt;90,0,$F$4*$F$5/E973^2*(SIN(RADIANS(G975))*SIN(RADIANS(E974))+COS(RADIANS(G975))*COS(RADIANS(E974))*COS(RADIANS(AJ964))))</f>
        <v>#DIV/0!</v>
      </c>
      <c r="AK975">
        <f>IF(DEGREES(ACOS(SIN(RADIANS(G975))*SIN(RADIANS(E974))+COS(RADIANS(G975))*COS(RADIANS(E974))*COS(RADIANS(AK964))))&gt;90,0,$F$4*$F$5/E973^2*(SIN(RADIANS(G975))*SIN(RADIANS(E974))+COS(RADIANS(G975))*COS(RADIANS(E974))*COS(RADIANS(AK964))))</f>
        <v>0</v>
      </c>
      <c r="AL975">
        <f>IF(DEGREES(ACOS(SIN(RADIANS(G975))*SIN(RADIANS(E974))+COS(RADIANS(G975))*COS(RADIANS(E974))*COS(RADIANS(AL964))))&gt;90,0,$F$4*$F$5/E973^2*(SIN(RADIANS(G975))*SIN(RADIANS(E974))+COS(RADIANS(G975))*COS(RADIANS(E974))*COS(RADIANS(AL964))))</f>
        <v>0</v>
      </c>
      <c r="AM975">
        <f>IF(DEGREES(ACOS(SIN(RADIANS(G975))*SIN(RADIANS(E974))+COS(RADIANS(G975))*COS(RADIANS(E974))*COS(RADIANS(AM964))))&gt;90,0,$F$4*$F$5/E973^2*(SIN(RADIANS(G975))*SIN(RADIANS(E974))+COS(RADIANS(G975))*COS(RADIANS(E974))*COS(RADIANS(AM964))))</f>
        <v>0</v>
      </c>
      <c r="AN975">
        <f>IF(DEGREES(ACOS(SIN(RADIANS(G975))*SIN(RADIANS(E974))+COS(RADIANS(G975))*COS(RADIANS(E974))*COS(RADIANS(AN964))))&gt;90,0,$F$4*$F$5/E973^2*(SIN(RADIANS(G975))*SIN(RADIANS(E974))+COS(RADIANS(G975))*COS(RADIANS(E974))*COS(RADIANS(AN964))))</f>
        <v>0</v>
      </c>
      <c r="AO975">
        <f>IF(DEGREES(ACOS(SIN(RADIANS(G975))*SIN(RADIANS(E974))+COS(RADIANS(G975))*COS(RADIANS(E974))*COS(RADIANS(AO964))))&gt;90,0,$F$4*$F$5/E973^2*(SIN(RADIANS(G975))*SIN(RADIANS(E974))+COS(RADIANS(G975))*COS(RADIANS(E974))*COS(RADIANS(AO964))))</f>
        <v>0</v>
      </c>
      <c r="AP975">
        <f>IF(DEGREES(ACOS(SIN(RADIANS(G975))*SIN(RADIANS(E974))+COS(RADIANS(G975))*COS(RADIANS(E974))*COS(RADIANS(AP964))))&gt;90,0,$F$4*$F$5/E973^2*(SIN(RADIANS(G975))*SIN(RADIANS(E974))+COS(RADIANS(G975))*COS(RADIANS(E974))*COS(RADIANS(AP964))))</f>
        <v>0</v>
      </c>
      <c r="AQ975">
        <f>IF(DEGREES(ACOS(SIN(RADIANS(G975))*SIN(RADIANS(E974))+COS(RADIANS(G975))*COS(RADIANS(E974))*COS(RADIANS(AQ964))))&gt;90,0,$F$4*$F$5/E973^2*(SIN(RADIANS(G975))*SIN(RADIANS(E974))+COS(RADIANS(G975))*COS(RADIANS(E974))*COS(RADIANS(AQ964))))</f>
        <v>0</v>
      </c>
      <c r="AR975">
        <f>IF(DEGREES(ACOS(SIN(RADIANS(G975))*SIN(RADIANS(E974))+COS(RADIANS(G975))*COS(RADIANS(E974))*COS(RADIANS(AR964))))&gt;90,0,$F$4*$F$5/E973^2*(SIN(RADIANS(G975))*SIN(RADIANS(E974))+COS(RADIANS(G975))*COS(RADIANS(E974))*COS(RADIANS(AR964))))</f>
        <v>0</v>
      </c>
    </row>
    <row r="976" spans="2:44" x14ac:dyDescent="0.5">
      <c r="B976" s="40" t="s">
        <v>787</v>
      </c>
      <c r="E976">
        <f>E975-E967-360*ROUNDDOWN((E975-E967)/360,0)</f>
        <v>0</v>
      </c>
      <c r="G976">
        <v>-10</v>
      </c>
      <c r="I976">
        <f>IF(DEGREES(ACOS(SIN(RADIANS(G976))*SIN(RADIANS(E974))+COS(RADIANS(G976))*COS(RADIANS(E974))*COS(RADIANS(I964))))&gt;90,0,$F$4*$F$5/E973^2*(SIN(RADIANS(G976))*SIN(RADIANS(E974))+COS(RADIANS(G976))*COS(RADIANS(E974))*COS(RADIANS(I964))))</f>
        <v>0</v>
      </c>
      <c r="J976">
        <f>IF(DEGREES(ACOS(SIN(RADIANS(G976))*SIN(RADIANS(E974))+COS(RADIANS(G976))*COS(RADIANS(E974))*COS(RADIANS(J964))))&gt;90,0,$F$4*$F$5/E973^2*(SIN(RADIANS(G976))*SIN(RADIANS(E974))+COS(RADIANS(G976))*COS(RADIANS(E974))*COS(RADIANS(J964))))</f>
        <v>0</v>
      </c>
      <c r="K976">
        <f>IF(DEGREES(ACOS(SIN(RADIANS(G976))*SIN(RADIANS(E974))+COS(RADIANS(G976))*COS(RADIANS(E974))*COS(RADIANS(K964))))&gt;90,0,$F$4*$F$5/E973^2*(SIN(RADIANS(G976))*SIN(RADIANS(E974))+COS(RADIANS(G976))*COS(RADIANS(E974))*COS(RADIANS(K964))))</f>
        <v>0</v>
      </c>
      <c r="L976">
        <f>IF(DEGREES(ACOS(SIN(RADIANS(G976))*SIN(RADIANS(E974))+COS(RADIANS(G976))*COS(RADIANS(E974))*COS(RADIANS(L964))))&gt;90,0,$F$4*$F$5/E973^2*(SIN(RADIANS(G976))*SIN(RADIANS(E974))+COS(RADIANS(G976))*COS(RADIANS(E974))*COS(RADIANS(L964))))</f>
        <v>0</v>
      </c>
      <c r="M976">
        <f>IF(DEGREES(ACOS(SIN(RADIANS(G976))*SIN(RADIANS(E974))+COS(RADIANS(G976))*COS(RADIANS(E974))*COS(RADIANS(M964))))&gt;90,0,$F$4*$F$5/E973^2*(SIN(RADIANS(G976))*SIN(RADIANS(E974))+COS(RADIANS(G976))*COS(RADIANS(E974))*COS(RADIANS(M964))))</f>
        <v>0</v>
      </c>
      <c r="N976">
        <f>IF(DEGREES(ACOS(SIN(RADIANS(G976))*SIN(RADIANS(E974))+COS(RADIANS(G976))*COS(RADIANS(E974))*COS(RADIANS(N964))))&gt;90,0,$F$4*$F$5/E973^2*(SIN(RADIANS(G976))*SIN(RADIANS(E974))+COS(RADIANS(G976))*COS(RADIANS(E974))*COS(RADIANS(N964))))</f>
        <v>0</v>
      </c>
      <c r="O976">
        <f>IF(DEGREES(ACOS(SIN(RADIANS(G976))*SIN(RADIANS(E974))+COS(RADIANS(G976))*COS(RADIANS(E974))*COS(RADIANS(O964))))&gt;90,0,$F$4*$F$5/E973^2*(SIN(RADIANS(G976))*SIN(RADIANS(E974))+COS(RADIANS(G976))*COS(RADIANS(E974))*COS(RADIANS(O964))))</f>
        <v>0</v>
      </c>
      <c r="P976">
        <f>IF(DEGREES(ACOS(SIN(RADIANS(G976))*SIN(RADIANS(E974))+COS(RADIANS(G976))*COS(RADIANS(E974))*COS(RADIANS(P964))))&gt;90,0,$F$4*$F$5/E973^2*(SIN(RADIANS(G976))*SIN(RADIANS(E974))+COS(RADIANS(G976))*COS(RADIANS(E974))*COS(RADIANS(P964))))</f>
        <v>0</v>
      </c>
      <c r="Q976">
        <f>IF(DEGREES(ACOS(SIN(RADIANS(G976))*SIN(RADIANS(E974))+COS(RADIANS(G976))*COS(RADIANS(E974))*COS(RADIANS(Q964))))&gt;90,0,$F$4*$F$5/E973^2*(SIN(RADIANS(G976))*SIN(RADIANS(E974))+COS(RADIANS(G976))*COS(RADIANS(E974))*COS(RADIANS(Q964))))</f>
        <v>0</v>
      </c>
      <c r="R976" t="e">
        <f>IF(DEGREES(ACOS(SIN(RADIANS(G976))*SIN(RADIANS(E974))+COS(RADIANS(G976))*COS(RADIANS(E974))*COS(RADIANS(R964))))&gt;90,0,$F$4*$F$5/E973^2*(SIN(RADIANS(G976))*SIN(RADIANS(E974))+COS(RADIANS(G976))*COS(RADIANS(E974))*COS(RADIANS(R964))))</f>
        <v>#DIV/0!</v>
      </c>
      <c r="S976" t="e">
        <f>IF(DEGREES(ACOS(SIN(RADIANS(G976))*SIN(RADIANS(E974))+COS(RADIANS(G976))*COS(RADIANS(E974))*COS(RADIANS(S964))))&gt;90,0,$F$4*$F$5/E973^2*(SIN(RADIANS(G976))*SIN(RADIANS(E974))+COS(RADIANS(G976))*COS(RADIANS(E974))*COS(RADIANS(S964))))</f>
        <v>#DIV/0!</v>
      </c>
      <c r="T976" t="e">
        <f>IF(DEGREES(ACOS(SIN(RADIANS(G976))*SIN(RADIANS(E974))+COS(RADIANS(G976))*COS(RADIANS(E974))*COS(RADIANS(T964))))&gt;90,0,$F$4*$F$5/E973^2*(SIN(RADIANS(G976))*SIN(RADIANS(E974))+COS(RADIANS(G976))*COS(RADIANS(E974))*COS(RADIANS(T964))))</f>
        <v>#DIV/0!</v>
      </c>
      <c r="U976" t="e">
        <f>IF(DEGREES(ACOS(SIN(RADIANS(G976))*SIN(RADIANS(E974))+COS(RADIANS(G976))*COS(RADIANS(E974))*COS(RADIANS(U964))))&gt;90,0,$F$4*$F$5/E973^2*(SIN(RADIANS(G976))*SIN(RADIANS(E974))+COS(RADIANS(G976))*COS(RADIANS(E974))*COS(RADIANS(U964))))</f>
        <v>#DIV/0!</v>
      </c>
      <c r="V976" t="e">
        <f>IF(DEGREES(ACOS(SIN(RADIANS(G976))*SIN(RADIANS(E974))+COS(RADIANS(G976))*COS(RADIANS(E974))*COS(RADIANS(V964))))&gt;90,0,$F$4*$F$5/E973^2*(SIN(RADIANS(G976))*SIN(RADIANS(E974))+COS(RADIANS(G976))*COS(RADIANS(E974))*COS(RADIANS(V964))))</f>
        <v>#DIV/0!</v>
      </c>
      <c r="W976" t="e">
        <f>IF(DEGREES(ACOS(SIN(RADIANS(G976))*SIN(RADIANS(E974))+COS(RADIANS(G976))*COS(RADIANS(E974))*COS(RADIANS(W964))))&gt;90,0,$F$4*$F$5/E973^2*(SIN(RADIANS(G976))*SIN(RADIANS(E974))+COS(RADIANS(G976))*COS(RADIANS(E974))*COS(RADIANS(W964))))</f>
        <v>#DIV/0!</v>
      </c>
      <c r="X976" t="e">
        <f>IF(DEGREES(ACOS(SIN(RADIANS(G976))*SIN(RADIANS(E974))+COS(RADIANS(G976))*COS(RADIANS(E974))*COS(RADIANS(X964))))&gt;90,0,$F$4*$F$5/E973^2*(SIN(RADIANS(G976))*SIN(RADIANS(E974))+COS(RADIANS(G976))*COS(RADIANS(E974))*COS(RADIANS(X964))))</f>
        <v>#DIV/0!</v>
      </c>
      <c r="Y976" t="e">
        <f>IF(DEGREES(ACOS(SIN(RADIANS(G976))*SIN(RADIANS(E974))+COS(RADIANS(G976))*COS(RADIANS(E974))*COS(RADIANS(Y964))))&gt;90,0,$F$4*$F$5/E973^2*(SIN(RADIANS(G976))*SIN(RADIANS(E974))+COS(RADIANS(G976))*COS(RADIANS(E974))*COS(RADIANS(Y964))))</f>
        <v>#DIV/0!</v>
      </c>
      <c r="Z976" t="e">
        <f>IF(DEGREES(ACOS(SIN(RADIANS(G976))*SIN(RADIANS(E974))+COS(RADIANS(G976))*COS(RADIANS(E974))*COS(RADIANS(Z964))))&gt;90,0,$F$4*$F$5/E973^2*(SIN(RADIANS(G976))*SIN(RADIANS(E974))+COS(RADIANS(G976))*COS(RADIANS(E974))*COS(RADIANS(Z964))))</f>
        <v>#DIV/0!</v>
      </c>
      <c r="AA976" t="e">
        <f>IF(DEGREES(ACOS(SIN(RADIANS(G976))*SIN(RADIANS(E974))+COS(RADIANS(G976))*COS(RADIANS(E974))*COS(RADIANS(AA964))))&gt;90,0,$F$4*$F$5/E973^2*(SIN(RADIANS(G976))*SIN(RADIANS(E974))+COS(RADIANS(G976))*COS(RADIANS(E974))*COS(RADIANS(AA964))))</f>
        <v>#DIV/0!</v>
      </c>
      <c r="AB976" t="e">
        <f>IF(DEGREES(ACOS(SIN(RADIANS(G976))*SIN(RADIANS(E974))+COS(RADIANS(G976))*COS(RADIANS(E974))*COS(RADIANS(AB964))))&gt;90,0,$F$4*$F$5/E973^2*(SIN(RADIANS(G976))*SIN(RADIANS(E974))+COS(RADIANS(G976))*COS(RADIANS(E974))*COS(RADIANS(AB964))))</f>
        <v>#DIV/0!</v>
      </c>
      <c r="AC976" t="e">
        <f>IF(DEGREES(ACOS(SIN(RADIANS(G976))*SIN(RADIANS(E974))+COS(RADIANS(G976))*COS(RADIANS(E974))*COS(RADIANS(AC964))))&gt;90,0,$F$4*$F$5/E973^2*(SIN(RADIANS(G976))*SIN(RADIANS(E974))+COS(RADIANS(G976))*COS(RADIANS(E974))*COS(RADIANS(AC964))))</f>
        <v>#DIV/0!</v>
      </c>
      <c r="AD976" t="e">
        <f>IF(DEGREES(ACOS(SIN(RADIANS(G976))*SIN(RADIANS(E974))+COS(RADIANS(G976))*COS(RADIANS(E974))*COS(RADIANS(AD964))))&gt;90,0,$F$4*$F$5/E973^2*(SIN(RADIANS(G976))*SIN(RADIANS(E974))+COS(RADIANS(G976))*COS(RADIANS(E974))*COS(RADIANS(AD964))))</f>
        <v>#DIV/0!</v>
      </c>
      <c r="AE976" t="e">
        <f>IF(DEGREES(ACOS(SIN(RADIANS(G976))*SIN(RADIANS(E974))+COS(RADIANS(G976))*COS(RADIANS(E974))*COS(RADIANS(AE964))))&gt;90,0,$F$4*$F$5/E973^2*(SIN(RADIANS(G976))*SIN(RADIANS(E974))+COS(RADIANS(G976))*COS(RADIANS(E974))*COS(RADIANS(AE964))))</f>
        <v>#DIV/0!</v>
      </c>
      <c r="AF976" t="e">
        <f>IF(DEGREES(ACOS(SIN(RADIANS(G976))*SIN(RADIANS(E974))+COS(RADIANS(G976))*COS(RADIANS(E974))*COS(RADIANS(AF964))))&gt;90,0,$F$4*$F$5/E973^2*(SIN(RADIANS(G976))*SIN(RADIANS(E974))+COS(RADIANS(G976))*COS(RADIANS(E974))*COS(RADIANS(AF964))))</f>
        <v>#DIV/0!</v>
      </c>
      <c r="AG976" t="e">
        <f>IF(DEGREES(ACOS(SIN(RADIANS(G976))*SIN(RADIANS(E974))+COS(RADIANS(G976))*COS(RADIANS(E974))*COS(RADIANS(AG964))))&gt;90,0,$F$4*$F$5/E973^2*(SIN(RADIANS(G976))*SIN(RADIANS(E974))+COS(RADIANS(G976))*COS(RADIANS(E974))*COS(RADIANS(AG964))))</f>
        <v>#DIV/0!</v>
      </c>
      <c r="AH976" t="e">
        <f>IF(DEGREES(ACOS(SIN(RADIANS(G976))*SIN(RADIANS(E974))+COS(RADIANS(G976))*COS(RADIANS(E974))*COS(RADIANS(AH964))))&gt;90,0,$F$4*$F$5/E973^2*(SIN(RADIANS(G976))*SIN(RADIANS(E974))+COS(RADIANS(G976))*COS(RADIANS(E974))*COS(RADIANS(AH964))))</f>
        <v>#DIV/0!</v>
      </c>
      <c r="AI976" t="e">
        <f>IF(DEGREES(ACOS(SIN(RADIANS(G976))*SIN(RADIANS(E974))+COS(RADIANS(G976))*COS(RADIANS(E974))*COS(RADIANS(AI964))))&gt;90,0,$F$4*$F$5/E973^2*(SIN(RADIANS(G976))*SIN(RADIANS(E974))+COS(RADIANS(G976))*COS(RADIANS(E974))*COS(RADIANS(AI964))))</f>
        <v>#DIV/0!</v>
      </c>
      <c r="AJ976" t="e">
        <f>IF(DEGREES(ACOS(SIN(RADIANS(G976))*SIN(RADIANS(E974))+COS(RADIANS(G976))*COS(RADIANS(E974))*COS(RADIANS(AJ964))))&gt;90,0,$F$4*$F$5/E973^2*(SIN(RADIANS(G976))*SIN(RADIANS(E974))+COS(RADIANS(G976))*COS(RADIANS(E974))*COS(RADIANS(AJ964))))</f>
        <v>#DIV/0!</v>
      </c>
      <c r="AK976">
        <f>IF(DEGREES(ACOS(SIN(RADIANS(G976))*SIN(RADIANS(E974))+COS(RADIANS(G976))*COS(RADIANS(E974))*COS(RADIANS(AK964))))&gt;90,0,$F$4*$F$5/E973^2*(SIN(RADIANS(G976))*SIN(RADIANS(E974))+COS(RADIANS(G976))*COS(RADIANS(E974))*COS(RADIANS(AK964))))</f>
        <v>0</v>
      </c>
      <c r="AL976">
        <f>IF(DEGREES(ACOS(SIN(RADIANS(G976))*SIN(RADIANS(E974))+COS(RADIANS(G976))*COS(RADIANS(E974))*COS(RADIANS(AL964))))&gt;90,0,$F$4*$F$5/E973^2*(SIN(RADIANS(G976))*SIN(RADIANS(E974))+COS(RADIANS(G976))*COS(RADIANS(E974))*COS(RADIANS(AL964))))</f>
        <v>0</v>
      </c>
      <c r="AM976">
        <f>IF(DEGREES(ACOS(SIN(RADIANS(G976))*SIN(RADIANS(E974))+COS(RADIANS(G976))*COS(RADIANS(E974))*COS(RADIANS(AM964))))&gt;90,0,$F$4*$F$5/E973^2*(SIN(RADIANS(G976))*SIN(RADIANS(E974))+COS(RADIANS(G976))*COS(RADIANS(E974))*COS(RADIANS(AM964))))</f>
        <v>0</v>
      </c>
      <c r="AN976">
        <f>IF(DEGREES(ACOS(SIN(RADIANS(G976))*SIN(RADIANS(E974))+COS(RADIANS(G976))*COS(RADIANS(E974))*COS(RADIANS(AN964))))&gt;90,0,$F$4*$F$5/E973^2*(SIN(RADIANS(G976))*SIN(RADIANS(E974))+COS(RADIANS(G976))*COS(RADIANS(E974))*COS(RADIANS(AN964))))</f>
        <v>0</v>
      </c>
      <c r="AO976">
        <f>IF(DEGREES(ACOS(SIN(RADIANS(G976))*SIN(RADIANS(E974))+COS(RADIANS(G976))*COS(RADIANS(E974))*COS(RADIANS(AO964))))&gt;90,0,$F$4*$F$5/E973^2*(SIN(RADIANS(G976))*SIN(RADIANS(E974))+COS(RADIANS(G976))*COS(RADIANS(E974))*COS(RADIANS(AO964))))</f>
        <v>0</v>
      </c>
      <c r="AP976">
        <f>IF(DEGREES(ACOS(SIN(RADIANS(G976))*SIN(RADIANS(E974))+COS(RADIANS(G976))*COS(RADIANS(E974))*COS(RADIANS(AP964))))&gt;90,0,$F$4*$F$5/E973^2*(SIN(RADIANS(G976))*SIN(RADIANS(E974))+COS(RADIANS(G976))*COS(RADIANS(E974))*COS(RADIANS(AP964))))</f>
        <v>0</v>
      </c>
      <c r="AQ976">
        <f>IF(DEGREES(ACOS(SIN(RADIANS(G976))*SIN(RADIANS(E974))+COS(RADIANS(G976))*COS(RADIANS(E974))*COS(RADIANS(AQ964))))&gt;90,0,$F$4*$F$5/E973^2*(SIN(RADIANS(G976))*SIN(RADIANS(E974))+COS(RADIANS(G976))*COS(RADIANS(E974))*COS(RADIANS(AQ964))))</f>
        <v>0</v>
      </c>
      <c r="AR976">
        <f>IF(DEGREES(ACOS(SIN(RADIANS(G976))*SIN(RADIANS(E974))+COS(RADIANS(G976))*COS(RADIANS(E974))*COS(RADIANS(AR964))))&gt;90,0,$F$4*$F$5/E973^2*(SIN(RADIANS(G976))*SIN(RADIANS(E974))+COS(RADIANS(G976))*COS(RADIANS(E974))*COS(RADIANS(AR964))))</f>
        <v>0</v>
      </c>
    </row>
    <row r="977" spans="2:44" x14ac:dyDescent="0.5">
      <c r="G977">
        <v>-20</v>
      </c>
      <c r="I977">
        <f>IF(DEGREES(ACOS(SIN(RADIANS(G977))*SIN(RADIANS(E974))+COS(RADIANS(G977))*COS(RADIANS(E974))*COS(RADIANS(I964))))&gt;90,0,$F$4*$F$5/E973^2*(SIN(RADIANS(G977))*SIN(RADIANS(E974))+COS(RADIANS(G977))*COS(RADIANS(E974))*COS(RADIANS(I964))))</f>
        <v>0</v>
      </c>
      <c r="J977">
        <f>IF(DEGREES(ACOS(SIN(RADIANS(G977))*SIN(RADIANS(E974))+COS(RADIANS(G977))*COS(RADIANS(E974))*COS(RADIANS(J964))))&gt;90,0,$F$4*$F$5/E973^2*(SIN(RADIANS(G977))*SIN(RADIANS(E974))+COS(RADIANS(G977))*COS(RADIANS(E974))*COS(RADIANS(J964))))</f>
        <v>0</v>
      </c>
      <c r="K977">
        <f>IF(DEGREES(ACOS(SIN(RADIANS(G977))*SIN(RADIANS(E974))+COS(RADIANS(G977))*COS(RADIANS(E974))*COS(RADIANS(K964))))&gt;90,0,$F$4*$F$5/E973^2*(SIN(RADIANS(G977))*SIN(RADIANS(E974))+COS(RADIANS(G977))*COS(RADIANS(E974))*COS(RADIANS(K964))))</f>
        <v>0</v>
      </c>
      <c r="L977">
        <f>IF(DEGREES(ACOS(SIN(RADIANS(G977))*SIN(RADIANS(E974))+COS(RADIANS(G977))*COS(RADIANS(E974))*COS(RADIANS(L964))))&gt;90,0,$F$4*$F$5/E973^2*(SIN(RADIANS(G977))*SIN(RADIANS(E974))+COS(RADIANS(G977))*COS(RADIANS(E974))*COS(RADIANS(L964))))</f>
        <v>0</v>
      </c>
      <c r="M977">
        <f>IF(DEGREES(ACOS(SIN(RADIANS(G977))*SIN(RADIANS(E974))+COS(RADIANS(G977))*COS(RADIANS(E974))*COS(RADIANS(M964))))&gt;90,0,$F$4*$F$5/E973^2*(SIN(RADIANS(G977))*SIN(RADIANS(E974))+COS(RADIANS(G977))*COS(RADIANS(E974))*COS(RADIANS(M964))))</f>
        <v>0</v>
      </c>
      <c r="N977">
        <f>IF(DEGREES(ACOS(SIN(RADIANS(G977))*SIN(RADIANS(E974))+COS(RADIANS(G977))*COS(RADIANS(E974))*COS(RADIANS(N964))))&gt;90,0,$F$4*$F$5/E973^2*(SIN(RADIANS(G977))*SIN(RADIANS(E974))+COS(RADIANS(G977))*COS(RADIANS(E974))*COS(RADIANS(N964))))</f>
        <v>0</v>
      </c>
      <c r="O977">
        <f>IF(DEGREES(ACOS(SIN(RADIANS(G977))*SIN(RADIANS(E974))+COS(RADIANS(G977))*COS(RADIANS(E974))*COS(RADIANS(O964))))&gt;90,0,$F$4*$F$5/E973^2*(SIN(RADIANS(G977))*SIN(RADIANS(E974))+COS(RADIANS(G977))*COS(RADIANS(E974))*COS(RADIANS(O964))))</f>
        <v>0</v>
      </c>
      <c r="P977">
        <f>IF(DEGREES(ACOS(SIN(RADIANS(G977))*SIN(RADIANS(E974))+COS(RADIANS(G977))*COS(RADIANS(E974))*COS(RADIANS(P964))))&gt;90,0,$F$4*$F$5/E973^2*(SIN(RADIANS(G977))*SIN(RADIANS(E974))+COS(RADIANS(G977))*COS(RADIANS(E974))*COS(RADIANS(P964))))</f>
        <v>0</v>
      </c>
      <c r="Q977">
        <f>IF(DEGREES(ACOS(SIN(RADIANS(G977))*SIN(RADIANS(E974))+COS(RADIANS(G977))*COS(RADIANS(E974))*COS(RADIANS(Q964))))&gt;90,0,$F$4*$F$5/E973^2*(SIN(RADIANS(G977))*SIN(RADIANS(E974))+COS(RADIANS(G977))*COS(RADIANS(E974))*COS(RADIANS(Q964))))</f>
        <v>0</v>
      </c>
      <c r="R977" t="e">
        <f>IF(DEGREES(ACOS(SIN(RADIANS(G977))*SIN(RADIANS(E974))+COS(RADIANS(G977))*COS(RADIANS(E974))*COS(RADIANS(R964))))&gt;90,0,$F$4*$F$5/E973^2*(SIN(RADIANS(G977))*SIN(RADIANS(E974))+COS(RADIANS(G977))*COS(RADIANS(E974))*COS(RADIANS(R964))))</f>
        <v>#DIV/0!</v>
      </c>
      <c r="S977" t="e">
        <f>IF(DEGREES(ACOS(SIN(RADIANS(G977))*SIN(RADIANS(E974))+COS(RADIANS(G977))*COS(RADIANS(E974))*COS(RADIANS(S964))))&gt;90,0,$F$4*$F$5/E973^2*(SIN(RADIANS(G977))*SIN(RADIANS(E974))+COS(RADIANS(G977))*COS(RADIANS(E974))*COS(RADIANS(S964))))</f>
        <v>#DIV/0!</v>
      </c>
      <c r="T977" t="e">
        <f>IF(DEGREES(ACOS(SIN(RADIANS(G977))*SIN(RADIANS(E974))+COS(RADIANS(G977))*COS(RADIANS(E974))*COS(RADIANS(T964))))&gt;90,0,$F$4*$F$5/E973^2*(SIN(RADIANS(G977))*SIN(RADIANS(E974))+COS(RADIANS(G977))*COS(RADIANS(E974))*COS(RADIANS(T964))))</f>
        <v>#DIV/0!</v>
      </c>
      <c r="U977" t="e">
        <f>IF(DEGREES(ACOS(SIN(RADIANS(G977))*SIN(RADIANS(E974))+COS(RADIANS(G977))*COS(RADIANS(E974))*COS(RADIANS(U964))))&gt;90,0,$F$4*$F$5/E973^2*(SIN(RADIANS(G977))*SIN(RADIANS(E974))+COS(RADIANS(G977))*COS(RADIANS(E974))*COS(RADIANS(U964))))</f>
        <v>#DIV/0!</v>
      </c>
      <c r="V977" t="e">
        <f>IF(DEGREES(ACOS(SIN(RADIANS(G977))*SIN(RADIANS(E974))+COS(RADIANS(G977))*COS(RADIANS(E974))*COS(RADIANS(V964))))&gt;90,0,$F$4*$F$5/E973^2*(SIN(RADIANS(G977))*SIN(RADIANS(E974))+COS(RADIANS(G977))*COS(RADIANS(E974))*COS(RADIANS(V964))))</f>
        <v>#DIV/0!</v>
      </c>
      <c r="W977" t="e">
        <f>IF(DEGREES(ACOS(SIN(RADIANS(G977))*SIN(RADIANS(E974))+COS(RADIANS(G977))*COS(RADIANS(E974))*COS(RADIANS(W964))))&gt;90,0,$F$4*$F$5/E973^2*(SIN(RADIANS(G977))*SIN(RADIANS(E974))+COS(RADIANS(G977))*COS(RADIANS(E974))*COS(RADIANS(W964))))</f>
        <v>#DIV/0!</v>
      </c>
      <c r="X977" t="e">
        <f>IF(DEGREES(ACOS(SIN(RADIANS(G977))*SIN(RADIANS(E974))+COS(RADIANS(G977))*COS(RADIANS(E974))*COS(RADIANS(X964))))&gt;90,0,$F$4*$F$5/E973^2*(SIN(RADIANS(G977))*SIN(RADIANS(E974))+COS(RADIANS(G977))*COS(RADIANS(E974))*COS(RADIANS(X964))))</f>
        <v>#DIV/0!</v>
      </c>
      <c r="Y977" t="e">
        <f>IF(DEGREES(ACOS(SIN(RADIANS(G977))*SIN(RADIANS(E974))+COS(RADIANS(G977))*COS(RADIANS(E974))*COS(RADIANS(Y964))))&gt;90,0,$F$4*$F$5/E973^2*(SIN(RADIANS(G977))*SIN(RADIANS(E974))+COS(RADIANS(G977))*COS(RADIANS(E974))*COS(RADIANS(Y964))))</f>
        <v>#DIV/0!</v>
      </c>
      <c r="Z977" t="e">
        <f>IF(DEGREES(ACOS(SIN(RADIANS(G977))*SIN(RADIANS(E974))+COS(RADIANS(G977))*COS(RADIANS(E974))*COS(RADIANS(Z964))))&gt;90,0,$F$4*$F$5/E973^2*(SIN(RADIANS(G977))*SIN(RADIANS(E974))+COS(RADIANS(G977))*COS(RADIANS(E974))*COS(RADIANS(Z964))))</f>
        <v>#DIV/0!</v>
      </c>
      <c r="AA977" t="e">
        <f>IF(DEGREES(ACOS(SIN(RADIANS(G977))*SIN(RADIANS(E974))+COS(RADIANS(G977))*COS(RADIANS(E974))*COS(RADIANS(AA964))))&gt;90,0,$F$4*$F$5/E973^2*(SIN(RADIANS(G977))*SIN(RADIANS(E974))+COS(RADIANS(G977))*COS(RADIANS(E974))*COS(RADIANS(AA964))))</f>
        <v>#DIV/0!</v>
      </c>
      <c r="AB977" t="e">
        <f>IF(DEGREES(ACOS(SIN(RADIANS(G977))*SIN(RADIANS(E974))+COS(RADIANS(G977))*COS(RADIANS(E974))*COS(RADIANS(AB964))))&gt;90,0,$F$4*$F$5/E973^2*(SIN(RADIANS(G977))*SIN(RADIANS(E974))+COS(RADIANS(G977))*COS(RADIANS(E974))*COS(RADIANS(AB964))))</f>
        <v>#DIV/0!</v>
      </c>
      <c r="AC977" t="e">
        <f>IF(DEGREES(ACOS(SIN(RADIANS(G977))*SIN(RADIANS(E974))+COS(RADIANS(G977))*COS(RADIANS(E974))*COS(RADIANS(AC964))))&gt;90,0,$F$4*$F$5/E973^2*(SIN(RADIANS(G977))*SIN(RADIANS(E974))+COS(RADIANS(G977))*COS(RADIANS(E974))*COS(RADIANS(AC964))))</f>
        <v>#DIV/0!</v>
      </c>
      <c r="AD977" t="e">
        <f>IF(DEGREES(ACOS(SIN(RADIANS(G977))*SIN(RADIANS(E974))+COS(RADIANS(G977))*COS(RADIANS(E974))*COS(RADIANS(AD964))))&gt;90,0,$F$4*$F$5/E973^2*(SIN(RADIANS(G977))*SIN(RADIANS(E974))+COS(RADIANS(G977))*COS(RADIANS(E974))*COS(RADIANS(AD964))))</f>
        <v>#DIV/0!</v>
      </c>
      <c r="AE977" t="e">
        <f>IF(DEGREES(ACOS(SIN(RADIANS(G977))*SIN(RADIANS(E974))+COS(RADIANS(G977))*COS(RADIANS(E974))*COS(RADIANS(AE964))))&gt;90,0,$F$4*$F$5/E973^2*(SIN(RADIANS(G977))*SIN(RADIANS(E974))+COS(RADIANS(G977))*COS(RADIANS(E974))*COS(RADIANS(AE964))))</f>
        <v>#DIV/0!</v>
      </c>
      <c r="AF977" t="e">
        <f>IF(DEGREES(ACOS(SIN(RADIANS(G977))*SIN(RADIANS(E974))+COS(RADIANS(G977))*COS(RADIANS(E974))*COS(RADIANS(AF964))))&gt;90,0,$F$4*$F$5/E973^2*(SIN(RADIANS(G977))*SIN(RADIANS(E974))+COS(RADIANS(G977))*COS(RADIANS(E974))*COS(RADIANS(AF964))))</f>
        <v>#DIV/0!</v>
      </c>
      <c r="AG977" t="e">
        <f>IF(DEGREES(ACOS(SIN(RADIANS(G977))*SIN(RADIANS(E974))+COS(RADIANS(G977))*COS(RADIANS(E974))*COS(RADIANS(AG964))))&gt;90,0,$F$4*$F$5/E973^2*(SIN(RADIANS(G977))*SIN(RADIANS(E974))+COS(RADIANS(G977))*COS(RADIANS(E974))*COS(RADIANS(AG964))))</f>
        <v>#DIV/0!</v>
      </c>
      <c r="AH977" t="e">
        <f>IF(DEGREES(ACOS(SIN(RADIANS(G977))*SIN(RADIANS(E974))+COS(RADIANS(G977))*COS(RADIANS(E974))*COS(RADIANS(AH964))))&gt;90,0,$F$4*$F$5/E973^2*(SIN(RADIANS(G977))*SIN(RADIANS(E974))+COS(RADIANS(G977))*COS(RADIANS(E974))*COS(RADIANS(AH964))))</f>
        <v>#DIV/0!</v>
      </c>
      <c r="AI977" t="e">
        <f>IF(DEGREES(ACOS(SIN(RADIANS(G977))*SIN(RADIANS(E974))+COS(RADIANS(G977))*COS(RADIANS(E974))*COS(RADIANS(AI964))))&gt;90,0,$F$4*$F$5/E973^2*(SIN(RADIANS(G977))*SIN(RADIANS(E974))+COS(RADIANS(G977))*COS(RADIANS(E974))*COS(RADIANS(AI964))))</f>
        <v>#DIV/0!</v>
      </c>
      <c r="AJ977" t="e">
        <f>IF(DEGREES(ACOS(SIN(RADIANS(G977))*SIN(RADIANS(E974))+COS(RADIANS(G977))*COS(RADIANS(E974))*COS(RADIANS(AJ964))))&gt;90,0,$F$4*$F$5/E973^2*(SIN(RADIANS(G977))*SIN(RADIANS(E974))+COS(RADIANS(G977))*COS(RADIANS(E974))*COS(RADIANS(AJ964))))</f>
        <v>#DIV/0!</v>
      </c>
      <c r="AK977">
        <f>IF(DEGREES(ACOS(SIN(RADIANS(G977))*SIN(RADIANS(E974))+COS(RADIANS(G977))*COS(RADIANS(E974))*COS(RADIANS(AK964))))&gt;90,0,$F$4*$F$5/E973^2*(SIN(RADIANS(G977))*SIN(RADIANS(E974))+COS(RADIANS(G977))*COS(RADIANS(E974))*COS(RADIANS(AK964))))</f>
        <v>0</v>
      </c>
      <c r="AL977">
        <f>IF(DEGREES(ACOS(SIN(RADIANS(G977))*SIN(RADIANS(E974))+COS(RADIANS(G977))*COS(RADIANS(E974))*COS(RADIANS(AL964))))&gt;90,0,$F$4*$F$5/E973^2*(SIN(RADIANS(G977))*SIN(RADIANS(E974))+COS(RADIANS(G977))*COS(RADIANS(E974))*COS(RADIANS(AL964))))</f>
        <v>0</v>
      </c>
      <c r="AM977">
        <f>IF(DEGREES(ACOS(SIN(RADIANS(G977))*SIN(RADIANS(E974))+COS(RADIANS(G977))*COS(RADIANS(E974))*COS(RADIANS(AM964))))&gt;90,0,$F$4*$F$5/E973^2*(SIN(RADIANS(G977))*SIN(RADIANS(E974))+COS(RADIANS(G977))*COS(RADIANS(E974))*COS(RADIANS(AM964))))</f>
        <v>0</v>
      </c>
      <c r="AN977">
        <f>IF(DEGREES(ACOS(SIN(RADIANS(G977))*SIN(RADIANS(E974))+COS(RADIANS(G977))*COS(RADIANS(E974))*COS(RADIANS(AN964))))&gt;90,0,$F$4*$F$5/E973^2*(SIN(RADIANS(G977))*SIN(RADIANS(E974))+COS(RADIANS(G977))*COS(RADIANS(E974))*COS(RADIANS(AN964))))</f>
        <v>0</v>
      </c>
      <c r="AO977">
        <f>IF(DEGREES(ACOS(SIN(RADIANS(G977))*SIN(RADIANS(E974))+COS(RADIANS(G977))*COS(RADIANS(E974))*COS(RADIANS(AO964))))&gt;90,0,$F$4*$F$5/E973^2*(SIN(RADIANS(G977))*SIN(RADIANS(E974))+COS(RADIANS(G977))*COS(RADIANS(E974))*COS(RADIANS(AO964))))</f>
        <v>0</v>
      </c>
      <c r="AP977">
        <f>IF(DEGREES(ACOS(SIN(RADIANS(G977))*SIN(RADIANS(E974))+COS(RADIANS(G977))*COS(RADIANS(E974))*COS(RADIANS(AP964))))&gt;90,0,$F$4*$F$5/E973^2*(SIN(RADIANS(G977))*SIN(RADIANS(E974))+COS(RADIANS(G977))*COS(RADIANS(E974))*COS(RADIANS(AP964))))</f>
        <v>0</v>
      </c>
      <c r="AQ977">
        <f>IF(DEGREES(ACOS(SIN(RADIANS(G977))*SIN(RADIANS(E974))+COS(RADIANS(G977))*COS(RADIANS(E974))*COS(RADIANS(AQ964))))&gt;90,0,$F$4*$F$5/E973^2*(SIN(RADIANS(G977))*SIN(RADIANS(E974))+COS(RADIANS(G977))*COS(RADIANS(E974))*COS(RADIANS(AQ964))))</f>
        <v>0</v>
      </c>
      <c r="AR977">
        <f>IF(DEGREES(ACOS(SIN(RADIANS(G977))*SIN(RADIANS(E974))+COS(RADIANS(G977))*COS(RADIANS(E974))*COS(RADIANS(AR964))))&gt;90,0,$F$4*$F$5/E973^2*(SIN(RADIANS(G977))*SIN(RADIANS(E974))+COS(RADIANS(G977))*COS(RADIANS(E974))*COS(RADIANS(AR964))))</f>
        <v>0</v>
      </c>
    </row>
    <row r="978" spans="2:44" x14ac:dyDescent="0.5">
      <c r="G978">
        <v>-30</v>
      </c>
      <c r="I978">
        <f>IF(DEGREES(ACOS(SIN(RADIANS(G978))*SIN(RADIANS(E974))+COS(RADIANS(G978))*COS(RADIANS(E974))*COS(RADIANS(I964))))&gt;90,0,$F$4*$F$5/E973^2*(SIN(RADIANS(G978))*SIN(RADIANS(E974))+COS(RADIANS(G978))*COS(RADIANS(E974))*COS(RADIANS(I964))))</f>
        <v>0</v>
      </c>
      <c r="J978">
        <f>IF(DEGREES(ACOS(SIN(RADIANS(G978))*SIN(RADIANS(E974))+COS(RADIANS(G978))*COS(RADIANS(E974))*COS(RADIANS(J964))))&gt;90,0,$F$4*$F$5/E973^2*(SIN(RADIANS(G978))*SIN(RADIANS(E974))+COS(RADIANS(G978))*COS(RADIANS(E974))*COS(RADIANS(J964))))</f>
        <v>0</v>
      </c>
      <c r="K978">
        <f>IF(DEGREES(ACOS(SIN(RADIANS(G978))*SIN(RADIANS(E974))+COS(RADIANS(G978))*COS(RADIANS(E974))*COS(RADIANS(K964))))&gt;90,0,$F$4*$F$5/E973^2*(SIN(RADIANS(G978))*SIN(RADIANS(E974))+COS(RADIANS(G978))*COS(RADIANS(E974))*COS(RADIANS(K964))))</f>
        <v>0</v>
      </c>
      <c r="L978">
        <f>IF(DEGREES(ACOS(SIN(RADIANS(G978))*SIN(RADIANS(E974))+COS(RADIANS(G978))*COS(RADIANS(E974))*COS(RADIANS(L964))))&gt;90,0,$F$4*$F$5/E973^2*(SIN(RADIANS(G978))*SIN(RADIANS(E974))+COS(RADIANS(G978))*COS(RADIANS(E974))*COS(RADIANS(L964))))</f>
        <v>0</v>
      </c>
      <c r="M978">
        <f>IF(DEGREES(ACOS(SIN(RADIANS(G978))*SIN(RADIANS(E974))+COS(RADIANS(G978))*COS(RADIANS(E974))*COS(RADIANS(M964))))&gt;90,0,$F$4*$F$5/E973^2*(SIN(RADIANS(G978))*SIN(RADIANS(E974))+COS(RADIANS(G978))*COS(RADIANS(E974))*COS(RADIANS(M964))))</f>
        <v>0</v>
      </c>
      <c r="N978">
        <f>IF(DEGREES(ACOS(SIN(RADIANS(G978))*SIN(RADIANS(E974))+COS(RADIANS(G978))*COS(RADIANS(E974))*COS(RADIANS(N964))))&gt;90,0,$F$4*$F$5/E973^2*(SIN(RADIANS(G978))*SIN(RADIANS(E974))+COS(RADIANS(G978))*COS(RADIANS(E974))*COS(RADIANS(N964))))</f>
        <v>0</v>
      </c>
      <c r="O978">
        <f>IF(DEGREES(ACOS(SIN(RADIANS(G978))*SIN(RADIANS(E974))+COS(RADIANS(G978))*COS(RADIANS(E974))*COS(RADIANS(O964))))&gt;90,0,$F$4*$F$5/E973^2*(SIN(RADIANS(G978))*SIN(RADIANS(E974))+COS(RADIANS(G978))*COS(RADIANS(E974))*COS(RADIANS(O964))))</f>
        <v>0</v>
      </c>
      <c r="P978">
        <f>IF(DEGREES(ACOS(SIN(RADIANS(G978))*SIN(RADIANS(E974))+COS(RADIANS(G978))*COS(RADIANS(E974))*COS(RADIANS(P964))))&gt;90,0,$F$4*$F$5/E973^2*(SIN(RADIANS(G978))*SIN(RADIANS(E974))+COS(RADIANS(G978))*COS(RADIANS(E974))*COS(RADIANS(P964))))</f>
        <v>0</v>
      </c>
      <c r="Q978">
        <f>IF(DEGREES(ACOS(SIN(RADIANS(G978))*SIN(RADIANS(E974))+COS(RADIANS(G978))*COS(RADIANS(E974))*COS(RADIANS(Q964))))&gt;90,0,$F$4*$F$5/E973^2*(SIN(RADIANS(G978))*SIN(RADIANS(E974))+COS(RADIANS(G978))*COS(RADIANS(E974))*COS(RADIANS(Q964))))</f>
        <v>0</v>
      </c>
      <c r="R978" t="e">
        <f>IF(DEGREES(ACOS(SIN(RADIANS(G978))*SIN(RADIANS(E974))+COS(RADIANS(G978))*COS(RADIANS(E974))*COS(RADIANS(R964))))&gt;90,0,$F$4*$F$5/E973^2*(SIN(RADIANS(G978))*SIN(RADIANS(E974))+COS(RADIANS(G978))*COS(RADIANS(E974))*COS(RADIANS(R964))))</f>
        <v>#DIV/0!</v>
      </c>
      <c r="S978" t="e">
        <f>IF(DEGREES(ACOS(SIN(RADIANS(G978))*SIN(RADIANS(E974))+COS(RADIANS(G978))*COS(RADIANS(E974))*COS(RADIANS(S964))))&gt;90,0,$F$4*$F$5/E973^2*(SIN(RADIANS(G978))*SIN(RADIANS(E974))+COS(RADIANS(G978))*COS(RADIANS(E974))*COS(RADIANS(S964))))</f>
        <v>#DIV/0!</v>
      </c>
      <c r="T978" t="e">
        <f>IF(DEGREES(ACOS(SIN(RADIANS(G978))*SIN(RADIANS(E974))+COS(RADIANS(G978))*COS(RADIANS(E974))*COS(RADIANS(T964))))&gt;90,0,$F$4*$F$5/E973^2*(SIN(RADIANS(G978))*SIN(RADIANS(E974))+COS(RADIANS(G978))*COS(RADIANS(E974))*COS(RADIANS(T964))))</f>
        <v>#DIV/0!</v>
      </c>
      <c r="U978" t="e">
        <f>IF(DEGREES(ACOS(SIN(RADIANS(G978))*SIN(RADIANS(E974))+COS(RADIANS(G978))*COS(RADIANS(E974))*COS(RADIANS(U964))))&gt;90,0,$F$4*$F$5/E973^2*(SIN(RADIANS(G978))*SIN(RADIANS(E974))+COS(RADIANS(G978))*COS(RADIANS(E974))*COS(RADIANS(U964))))</f>
        <v>#DIV/0!</v>
      </c>
      <c r="V978" t="e">
        <f>IF(DEGREES(ACOS(SIN(RADIANS(G978))*SIN(RADIANS(E974))+COS(RADIANS(G978))*COS(RADIANS(E974))*COS(RADIANS(V964))))&gt;90,0,$F$4*$F$5/E973^2*(SIN(RADIANS(G978))*SIN(RADIANS(E974))+COS(RADIANS(G978))*COS(RADIANS(E974))*COS(RADIANS(V964))))</f>
        <v>#DIV/0!</v>
      </c>
      <c r="W978" t="e">
        <f>IF(DEGREES(ACOS(SIN(RADIANS(G978))*SIN(RADIANS(E974))+COS(RADIANS(G978))*COS(RADIANS(E974))*COS(RADIANS(W964))))&gt;90,0,$F$4*$F$5/E973^2*(SIN(RADIANS(G978))*SIN(RADIANS(E974))+COS(RADIANS(G978))*COS(RADIANS(E974))*COS(RADIANS(W964))))</f>
        <v>#DIV/0!</v>
      </c>
      <c r="X978" t="e">
        <f>IF(DEGREES(ACOS(SIN(RADIANS(G978))*SIN(RADIANS(E974))+COS(RADIANS(G978))*COS(RADIANS(E974))*COS(RADIANS(X964))))&gt;90,0,$F$4*$F$5/E973^2*(SIN(RADIANS(G978))*SIN(RADIANS(E974))+COS(RADIANS(G978))*COS(RADIANS(E974))*COS(RADIANS(X964))))</f>
        <v>#DIV/0!</v>
      </c>
      <c r="Y978" t="e">
        <f>IF(DEGREES(ACOS(SIN(RADIANS(G978))*SIN(RADIANS(E974))+COS(RADIANS(G978))*COS(RADIANS(E974))*COS(RADIANS(Y964))))&gt;90,0,$F$4*$F$5/E973^2*(SIN(RADIANS(G978))*SIN(RADIANS(E974))+COS(RADIANS(G978))*COS(RADIANS(E974))*COS(RADIANS(Y964))))</f>
        <v>#DIV/0!</v>
      </c>
      <c r="Z978" t="e">
        <f>IF(DEGREES(ACOS(SIN(RADIANS(G978))*SIN(RADIANS(E974))+COS(RADIANS(G978))*COS(RADIANS(E974))*COS(RADIANS(Z964))))&gt;90,0,$F$4*$F$5/E973^2*(SIN(RADIANS(G978))*SIN(RADIANS(E974))+COS(RADIANS(G978))*COS(RADIANS(E974))*COS(RADIANS(Z964))))</f>
        <v>#DIV/0!</v>
      </c>
      <c r="AA978" t="e">
        <f>IF(DEGREES(ACOS(SIN(RADIANS(G978))*SIN(RADIANS(E974))+COS(RADIANS(G978))*COS(RADIANS(E974))*COS(RADIANS(AA964))))&gt;90,0,$F$4*$F$5/E973^2*(SIN(RADIANS(G978))*SIN(RADIANS(E974))+COS(RADIANS(G978))*COS(RADIANS(E974))*COS(RADIANS(AA964))))</f>
        <v>#DIV/0!</v>
      </c>
      <c r="AB978" t="e">
        <f>IF(DEGREES(ACOS(SIN(RADIANS(G978))*SIN(RADIANS(E974))+COS(RADIANS(G978))*COS(RADIANS(E974))*COS(RADIANS(AB964))))&gt;90,0,$F$4*$F$5/E973^2*(SIN(RADIANS(G978))*SIN(RADIANS(E974))+COS(RADIANS(G978))*COS(RADIANS(E974))*COS(RADIANS(AB964))))</f>
        <v>#DIV/0!</v>
      </c>
      <c r="AC978" t="e">
        <f>IF(DEGREES(ACOS(SIN(RADIANS(G978))*SIN(RADIANS(E974))+COS(RADIANS(G978))*COS(RADIANS(E974))*COS(RADIANS(AC964))))&gt;90,0,$F$4*$F$5/E973^2*(SIN(RADIANS(G978))*SIN(RADIANS(E974))+COS(RADIANS(G978))*COS(RADIANS(E974))*COS(RADIANS(AC964))))</f>
        <v>#DIV/0!</v>
      </c>
      <c r="AD978" t="e">
        <f>IF(DEGREES(ACOS(SIN(RADIANS(G978))*SIN(RADIANS(E974))+COS(RADIANS(G978))*COS(RADIANS(E974))*COS(RADIANS(AD964))))&gt;90,0,$F$4*$F$5/E973^2*(SIN(RADIANS(G978))*SIN(RADIANS(E974))+COS(RADIANS(G978))*COS(RADIANS(E974))*COS(RADIANS(AD964))))</f>
        <v>#DIV/0!</v>
      </c>
      <c r="AE978" t="e">
        <f>IF(DEGREES(ACOS(SIN(RADIANS(G978))*SIN(RADIANS(E974))+COS(RADIANS(G978))*COS(RADIANS(E974))*COS(RADIANS(AE964))))&gt;90,0,$F$4*$F$5/E973^2*(SIN(RADIANS(G978))*SIN(RADIANS(E974))+COS(RADIANS(G978))*COS(RADIANS(E974))*COS(RADIANS(AE964))))</f>
        <v>#DIV/0!</v>
      </c>
      <c r="AF978" t="e">
        <f>IF(DEGREES(ACOS(SIN(RADIANS(G978))*SIN(RADIANS(E974))+COS(RADIANS(G978))*COS(RADIANS(E974))*COS(RADIANS(AF964))))&gt;90,0,$F$4*$F$5/E973^2*(SIN(RADIANS(G978))*SIN(RADIANS(E974))+COS(RADIANS(G978))*COS(RADIANS(E974))*COS(RADIANS(AF964))))</f>
        <v>#DIV/0!</v>
      </c>
      <c r="AG978" t="e">
        <f>IF(DEGREES(ACOS(SIN(RADIANS(G978))*SIN(RADIANS(E974))+COS(RADIANS(G978))*COS(RADIANS(E974))*COS(RADIANS(AG964))))&gt;90,0,$F$4*$F$5/E973^2*(SIN(RADIANS(G978))*SIN(RADIANS(E974))+COS(RADIANS(G978))*COS(RADIANS(E974))*COS(RADIANS(AG964))))</f>
        <v>#DIV/0!</v>
      </c>
      <c r="AH978" t="e">
        <f>IF(DEGREES(ACOS(SIN(RADIANS(G978))*SIN(RADIANS(E974))+COS(RADIANS(G978))*COS(RADIANS(E974))*COS(RADIANS(AH964))))&gt;90,0,$F$4*$F$5/E973^2*(SIN(RADIANS(G978))*SIN(RADIANS(E974))+COS(RADIANS(G978))*COS(RADIANS(E974))*COS(RADIANS(AH964))))</f>
        <v>#DIV/0!</v>
      </c>
      <c r="AI978" t="e">
        <f>IF(DEGREES(ACOS(SIN(RADIANS(G978))*SIN(RADIANS(E974))+COS(RADIANS(G978))*COS(RADIANS(E974))*COS(RADIANS(AI964))))&gt;90,0,$F$4*$F$5/E973^2*(SIN(RADIANS(G978))*SIN(RADIANS(E974))+COS(RADIANS(G978))*COS(RADIANS(E974))*COS(RADIANS(AI964))))</f>
        <v>#DIV/0!</v>
      </c>
      <c r="AJ978" t="e">
        <f>IF(DEGREES(ACOS(SIN(RADIANS(G978))*SIN(RADIANS(E974))+COS(RADIANS(G978))*COS(RADIANS(E974))*COS(RADIANS(AJ964))))&gt;90,0,$F$4*$F$5/E973^2*(SIN(RADIANS(G978))*SIN(RADIANS(E974))+COS(RADIANS(G978))*COS(RADIANS(E974))*COS(RADIANS(AJ964))))</f>
        <v>#DIV/0!</v>
      </c>
      <c r="AK978">
        <f>IF(DEGREES(ACOS(SIN(RADIANS(G978))*SIN(RADIANS(E974))+COS(RADIANS(G978))*COS(RADIANS(E974))*COS(RADIANS(AK964))))&gt;90,0,$F$4*$F$5/E973^2*(SIN(RADIANS(G978))*SIN(RADIANS(E974))+COS(RADIANS(G978))*COS(RADIANS(E974))*COS(RADIANS(AK964))))</f>
        <v>0</v>
      </c>
      <c r="AL978">
        <f>IF(DEGREES(ACOS(SIN(RADIANS(G978))*SIN(RADIANS(E974))+COS(RADIANS(G978))*COS(RADIANS(E974))*COS(RADIANS(AL964))))&gt;90,0,$F$4*$F$5/E973^2*(SIN(RADIANS(G978))*SIN(RADIANS(E974))+COS(RADIANS(G978))*COS(RADIANS(E974))*COS(RADIANS(AL964))))</f>
        <v>0</v>
      </c>
      <c r="AM978">
        <f>IF(DEGREES(ACOS(SIN(RADIANS(G978))*SIN(RADIANS(E974))+COS(RADIANS(G978))*COS(RADIANS(E974))*COS(RADIANS(AM964))))&gt;90,0,$F$4*$F$5/E973^2*(SIN(RADIANS(G978))*SIN(RADIANS(E974))+COS(RADIANS(G978))*COS(RADIANS(E974))*COS(RADIANS(AM964))))</f>
        <v>0</v>
      </c>
      <c r="AN978">
        <f>IF(DEGREES(ACOS(SIN(RADIANS(G978))*SIN(RADIANS(E974))+COS(RADIANS(G978))*COS(RADIANS(E974))*COS(RADIANS(AN964))))&gt;90,0,$F$4*$F$5/E973^2*(SIN(RADIANS(G978))*SIN(RADIANS(E974))+COS(RADIANS(G978))*COS(RADIANS(E974))*COS(RADIANS(AN964))))</f>
        <v>0</v>
      </c>
      <c r="AO978">
        <f>IF(DEGREES(ACOS(SIN(RADIANS(G978))*SIN(RADIANS(E974))+COS(RADIANS(G978))*COS(RADIANS(E974))*COS(RADIANS(AO964))))&gt;90,0,$F$4*$F$5/E973^2*(SIN(RADIANS(G978))*SIN(RADIANS(E974))+COS(RADIANS(G978))*COS(RADIANS(E974))*COS(RADIANS(AO964))))</f>
        <v>0</v>
      </c>
      <c r="AP978">
        <f>IF(DEGREES(ACOS(SIN(RADIANS(G978))*SIN(RADIANS(E974))+COS(RADIANS(G978))*COS(RADIANS(E974))*COS(RADIANS(AP964))))&gt;90,0,$F$4*$F$5/E973^2*(SIN(RADIANS(G978))*SIN(RADIANS(E974))+COS(RADIANS(G978))*COS(RADIANS(E974))*COS(RADIANS(AP964))))</f>
        <v>0</v>
      </c>
      <c r="AQ978">
        <f>IF(DEGREES(ACOS(SIN(RADIANS(G978))*SIN(RADIANS(E974))+COS(RADIANS(G978))*COS(RADIANS(E974))*COS(RADIANS(AQ964))))&gt;90,0,$F$4*$F$5/E973^2*(SIN(RADIANS(G978))*SIN(RADIANS(E974))+COS(RADIANS(G978))*COS(RADIANS(E974))*COS(RADIANS(AQ964))))</f>
        <v>0</v>
      </c>
      <c r="AR978">
        <f>IF(DEGREES(ACOS(SIN(RADIANS(G978))*SIN(RADIANS(E974))+COS(RADIANS(G978))*COS(RADIANS(E974))*COS(RADIANS(AR964))))&gt;90,0,$F$4*$F$5/E973^2*(SIN(RADIANS(G978))*SIN(RADIANS(E974))+COS(RADIANS(G978))*COS(RADIANS(E974))*COS(RADIANS(AR964))))</f>
        <v>0</v>
      </c>
    </row>
    <row r="979" spans="2:44" x14ac:dyDescent="0.5">
      <c r="G979">
        <v>-40</v>
      </c>
      <c r="I979">
        <f>IF(DEGREES(ACOS(SIN(RADIANS(G979))*SIN(RADIANS(E974))+COS(RADIANS(G979))*COS(RADIANS(E974))*COS(RADIANS(I964))))&gt;90,0,$F$4*$F$5/E973^2*(SIN(RADIANS(G979))*SIN(RADIANS(E974))+COS(RADIANS(G979))*COS(RADIANS(E974))*COS(RADIANS(I964))))</f>
        <v>0</v>
      </c>
      <c r="J979">
        <f>IF(DEGREES(ACOS(SIN(RADIANS(G979))*SIN(RADIANS(E974))+COS(RADIANS(G979))*COS(RADIANS(E974))*COS(RADIANS(J964))))&gt;90,0,$F$4*$F$5/E973^2*(SIN(RADIANS(G979))*SIN(RADIANS(E974))+COS(RADIANS(G979))*COS(RADIANS(E974))*COS(RADIANS(J964))))</f>
        <v>0</v>
      </c>
      <c r="K979">
        <f>IF(DEGREES(ACOS(SIN(RADIANS(G979))*SIN(RADIANS(E974))+COS(RADIANS(G979))*COS(RADIANS(E974))*COS(RADIANS(K964))))&gt;90,0,$F$4*$F$5/E973^2*(SIN(RADIANS(G979))*SIN(RADIANS(E974))+COS(RADIANS(G979))*COS(RADIANS(E974))*COS(RADIANS(K964))))</f>
        <v>0</v>
      </c>
      <c r="L979">
        <f>IF(DEGREES(ACOS(SIN(RADIANS(G979))*SIN(RADIANS(E974))+COS(RADIANS(G979))*COS(RADIANS(E974))*COS(RADIANS(L964))))&gt;90,0,$F$4*$F$5/E973^2*(SIN(RADIANS(G979))*SIN(RADIANS(E974))+COS(RADIANS(G979))*COS(RADIANS(E974))*COS(RADIANS(L964))))</f>
        <v>0</v>
      </c>
      <c r="M979">
        <f>IF(DEGREES(ACOS(SIN(RADIANS(G979))*SIN(RADIANS(E974))+COS(RADIANS(G979))*COS(RADIANS(E974))*COS(RADIANS(M964))))&gt;90,0,$F$4*$F$5/E973^2*(SIN(RADIANS(G979))*SIN(RADIANS(E974))+COS(RADIANS(G979))*COS(RADIANS(E974))*COS(RADIANS(M964))))</f>
        <v>0</v>
      </c>
      <c r="N979">
        <f>IF(DEGREES(ACOS(SIN(RADIANS(G979))*SIN(RADIANS(E974))+COS(RADIANS(G979))*COS(RADIANS(E974))*COS(RADIANS(N964))))&gt;90,0,$F$4*$F$5/E973^2*(SIN(RADIANS(G979))*SIN(RADIANS(E974))+COS(RADIANS(G979))*COS(RADIANS(E974))*COS(RADIANS(N964))))</f>
        <v>0</v>
      </c>
      <c r="O979">
        <f>IF(DEGREES(ACOS(SIN(RADIANS(G979))*SIN(RADIANS(E974))+COS(RADIANS(G979))*COS(RADIANS(E974))*COS(RADIANS(O964))))&gt;90,0,$F$4*$F$5/E973^2*(SIN(RADIANS(G979))*SIN(RADIANS(E974))+COS(RADIANS(G979))*COS(RADIANS(E974))*COS(RADIANS(O964))))</f>
        <v>0</v>
      </c>
      <c r="P979">
        <f>IF(DEGREES(ACOS(SIN(RADIANS(G979))*SIN(RADIANS(E974))+COS(RADIANS(G979))*COS(RADIANS(E974))*COS(RADIANS(P964))))&gt;90,0,$F$4*$F$5/E973^2*(SIN(RADIANS(G979))*SIN(RADIANS(E974))+COS(RADIANS(G979))*COS(RADIANS(E974))*COS(RADIANS(P964))))</f>
        <v>0</v>
      </c>
      <c r="Q979">
        <f>IF(DEGREES(ACOS(SIN(RADIANS(G979))*SIN(RADIANS(E974))+COS(RADIANS(G979))*COS(RADIANS(E974))*COS(RADIANS(Q964))))&gt;90,0,$F$4*$F$5/E973^2*(SIN(RADIANS(G979))*SIN(RADIANS(E974))+COS(RADIANS(G979))*COS(RADIANS(E974))*COS(RADIANS(Q964))))</f>
        <v>0</v>
      </c>
      <c r="R979" t="e">
        <f>IF(DEGREES(ACOS(SIN(RADIANS(G979))*SIN(RADIANS(E974))+COS(RADIANS(G979))*COS(RADIANS(E974))*COS(RADIANS(R964))))&gt;90,0,$F$4*$F$5/E973^2*(SIN(RADIANS(G979))*SIN(RADIANS(E974))+COS(RADIANS(G979))*COS(RADIANS(E974))*COS(RADIANS(R964))))</f>
        <v>#DIV/0!</v>
      </c>
      <c r="S979" t="e">
        <f>IF(DEGREES(ACOS(SIN(RADIANS(G979))*SIN(RADIANS(E974))+COS(RADIANS(G979))*COS(RADIANS(E974))*COS(RADIANS(S964))))&gt;90,0,$F$4*$F$5/E973^2*(SIN(RADIANS(G979))*SIN(RADIANS(E974))+COS(RADIANS(G979))*COS(RADIANS(E974))*COS(RADIANS(S964))))</f>
        <v>#DIV/0!</v>
      </c>
      <c r="T979" t="e">
        <f>IF(DEGREES(ACOS(SIN(RADIANS(G979))*SIN(RADIANS(E974))+COS(RADIANS(G979))*COS(RADIANS(E974))*COS(RADIANS(T964))))&gt;90,0,$F$4*$F$5/E973^2*(SIN(RADIANS(G979))*SIN(RADIANS(E974))+COS(RADIANS(G979))*COS(RADIANS(E974))*COS(RADIANS(T964))))</f>
        <v>#DIV/0!</v>
      </c>
      <c r="U979" t="e">
        <f>IF(DEGREES(ACOS(SIN(RADIANS(G979))*SIN(RADIANS(E974))+COS(RADIANS(G979))*COS(RADIANS(E974))*COS(RADIANS(U964))))&gt;90,0,$F$4*$F$5/E973^2*(SIN(RADIANS(G979))*SIN(RADIANS(E974))+COS(RADIANS(G979))*COS(RADIANS(E974))*COS(RADIANS(U964))))</f>
        <v>#DIV/0!</v>
      </c>
      <c r="V979" t="e">
        <f>IF(DEGREES(ACOS(SIN(RADIANS(G979))*SIN(RADIANS(E974))+COS(RADIANS(G979))*COS(RADIANS(E974))*COS(RADIANS(V964))))&gt;90,0,$F$4*$F$5/E973^2*(SIN(RADIANS(G979))*SIN(RADIANS(E974))+COS(RADIANS(G979))*COS(RADIANS(E974))*COS(RADIANS(V964))))</f>
        <v>#DIV/0!</v>
      </c>
      <c r="W979" t="e">
        <f>IF(DEGREES(ACOS(SIN(RADIANS(G979))*SIN(RADIANS(E974))+COS(RADIANS(G979))*COS(RADIANS(E974))*COS(RADIANS(W964))))&gt;90,0,$F$4*$F$5/E973^2*(SIN(RADIANS(G979))*SIN(RADIANS(E974))+COS(RADIANS(G979))*COS(RADIANS(E974))*COS(RADIANS(W964))))</f>
        <v>#DIV/0!</v>
      </c>
      <c r="X979" t="e">
        <f>IF(DEGREES(ACOS(SIN(RADIANS(G979))*SIN(RADIANS(E974))+COS(RADIANS(G979))*COS(RADIANS(E974))*COS(RADIANS(X964))))&gt;90,0,$F$4*$F$5/E973^2*(SIN(RADIANS(G979))*SIN(RADIANS(E974))+COS(RADIANS(G979))*COS(RADIANS(E974))*COS(RADIANS(X964))))</f>
        <v>#DIV/0!</v>
      </c>
      <c r="Y979" t="e">
        <f>IF(DEGREES(ACOS(SIN(RADIANS(G979))*SIN(RADIANS(E974))+COS(RADIANS(G979))*COS(RADIANS(E974))*COS(RADIANS(Y964))))&gt;90,0,$F$4*$F$5/E973^2*(SIN(RADIANS(G979))*SIN(RADIANS(E974))+COS(RADIANS(G979))*COS(RADIANS(E974))*COS(RADIANS(Y964))))</f>
        <v>#DIV/0!</v>
      </c>
      <c r="Z979" t="e">
        <f>IF(DEGREES(ACOS(SIN(RADIANS(G979))*SIN(RADIANS(E974))+COS(RADIANS(G979))*COS(RADIANS(E974))*COS(RADIANS(Z964))))&gt;90,0,$F$4*$F$5/E973^2*(SIN(RADIANS(G979))*SIN(RADIANS(E974))+COS(RADIANS(G979))*COS(RADIANS(E974))*COS(RADIANS(Z964))))</f>
        <v>#DIV/0!</v>
      </c>
      <c r="AA979" t="e">
        <f>IF(DEGREES(ACOS(SIN(RADIANS(G979))*SIN(RADIANS(E974))+COS(RADIANS(G979))*COS(RADIANS(E974))*COS(RADIANS(AA964))))&gt;90,0,$F$4*$F$5/E973^2*(SIN(RADIANS(G979))*SIN(RADIANS(E974))+COS(RADIANS(G979))*COS(RADIANS(E974))*COS(RADIANS(AA964))))</f>
        <v>#DIV/0!</v>
      </c>
      <c r="AB979" t="e">
        <f>IF(DEGREES(ACOS(SIN(RADIANS(G979))*SIN(RADIANS(E974))+COS(RADIANS(G979))*COS(RADIANS(E974))*COS(RADIANS(AB964))))&gt;90,0,$F$4*$F$5/E973^2*(SIN(RADIANS(G979))*SIN(RADIANS(E974))+COS(RADIANS(G979))*COS(RADIANS(E974))*COS(RADIANS(AB964))))</f>
        <v>#DIV/0!</v>
      </c>
      <c r="AC979" t="e">
        <f>IF(DEGREES(ACOS(SIN(RADIANS(G979))*SIN(RADIANS(E974))+COS(RADIANS(G979))*COS(RADIANS(E974))*COS(RADIANS(AC964))))&gt;90,0,$F$4*$F$5/E973^2*(SIN(RADIANS(G979))*SIN(RADIANS(E974))+COS(RADIANS(G979))*COS(RADIANS(E974))*COS(RADIANS(AC964))))</f>
        <v>#DIV/0!</v>
      </c>
      <c r="AD979" t="e">
        <f>IF(DEGREES(ACOS(SIN(RADIANS(G979))*SIN(RADIANS(E974))+COS(RADIANS(G979))*COS(RADIANS(E974))*COS(RADIANS(AD964))))&gt;90,0,$F$4*$F$5/E973^2*(SIN(RADIANS(G979))*SIN(RADIANS(E974))+COS(RADIANS(G979))*COS(RADIANS(E974))*COS(RADIANS(AD964))))</f>
        <v>#DIV/0!</v>
      </c>
      <c r="AE979" t="e">
        <f>IF(DEGREES(ACOS(SIN(RADIANS(G979))*SIN(RADIANS(E974))+COS(RADIANS(G979))*COS(RADIANS(E974))*COS(RADIANS(AE964))))&gt;90,0,$F$4*$F$5/E973^2*(SIN(RADIANS(G979))*SIN(RADIANS(E974))+COS(RADIANS(G979))*COS(RADIANS(E974))*COS(RADIANS(AE964))))</f>
        <v>#DIV/0!</v>
      </c>
      <c r="AF979" t="e">
        <f>IF(DEGREES(ACOS(SIN(RADIANS(G979))*SIN(RADIANS(E974))+COS(RADIANS(G979))*COS(RADIANS(E974))*COS(RADIANS(AF964))))&gt;90,0,$F$4*$F$5/E973^2*(SIN(RADIANS(G979))*SIN(RADIANS(E974))+COS(RADIANS(G979))*COS(RADIANS(E974))*COS(RADIANS(AF964))))</f>
        <v>#DIV/0!</v>
      </c>
      <c r="AG979" t="e">
        <f>IF(DEGREES(ACOS(SIN(RADIANS(G979))*SIN(RADIANS(E974))+COS(RADIANS(G979))*COS(RADIANS(E974))*COS(RADIANS(AG964))))&gt;90,0,$F$4*$F$5/E973^2*(SIN(RADIANS(G979))*SIN(RADIANS(E974))+COS(RADIANS(G979))*COS(RADIANS(E974))*COS(RADIANS(AG964))))</f>
        <v>#DIV/0!</v>
      </c>
      <c r="AH979" t="e">
        <f>IF(DEGREES(ACOS(SIN(RADIANS(G979))*SIN(RADIANS(E974))+COS(RADIANS(G979))*COS(RADIANS(E974))*COS(RADIANS(AH964))))&gt;90,0,$F$4*$F$5/E973^2*(SIN(RADIANS(G979))*SIN(RADIANS(E974))+COS(RADIANS(G979))*COS(RADIANS(E974))*COS(RADIANS(AH964))))</f>
        <v>#DIV/0!</v>
      </c>
      <c r="AI979" t="e">
        <f>IF(DEGREES(ACOS(SIN(RADIANS(G979))*SIN(RADIANS(E974))+COS(RADIANS(G979))*COS(RADIANS(E974))*COS(RADIANS(AI964))))&gt;90,0,$F$4*$F$5/E973^2*(SIN(RADIANS(G979))*SIN(RADIANS(E974))+COS(RADIANS(G979))*COS(RADIANS(E974))*COS(RADIANS(AI964))))</f>
        <v>#DIV/0!</v>
      </c>
      <c r="AJ979" t="e">
        <f>IF(DEGREES(ACOS(SIN(RADIANS(G979))*SIN(RADIANS(E974))+COS(RADIANS(G979))*COS(RADIANS(E974))*COS(RADIANS(AJ964))))&gt;90,0,$F$4*$F$5/E973^2*(SIN(RADIANS(G979))*SIN(RADIANS(E974))+COS(RADIANS(G979))*COS(RADIANS(E974))*COS(RADIANS(AJ964))))</f>
        <v>#DIV/0!</v>
      </c>
      <c r="AK979">
        <f>IF(DEGREES(ACOS(SIN(RADIANS(G979))*SIN(RADIANS(E974))+COS(RADIANS(G979))*COS(RADIANS(E974))*COS(RADIANS(AK964))))&gt;90,0,$F$4*$F$5/E973^2*(SIN(RADIANS(G979))*SIN(RADIANS(E974))+COS(RADIANS(G979))*COS(RADIANS(E974))*COS(RADIANS(AK964))))</f>
        <v>0</v>
      </c>
      <c r="AL979">
        <f>IF(DEGREES(ACOS(SIN(RADIANS(G979))*SIN(RADIANS(E974))+COS(RADIANS(G979))*COS(RADIANS(E974))*COS(RADIANS(AL964))))&gt;90,0,$F$4*$F$5/E973^2*(SIN(RADIANS(G979))*SIN(RADIANS(E974))+COS(RADIANS(G979))*COS(RADIANS(E974))*COS(RADIANS(AL964))))</f>
        <v>0</v>
      </c>
      <c r="AM979">
        <f>IF(DEGREES(ACOS(SIN(RADIANS(G979))*SIN(RADIANS(E974))+COS(RADIANS(G979))*COS(RADIANS(E974))*COS(RADIANS(AM964))))&gt;90,0,$F$4*$F$5/E973^2*(SIN(RADIANS(G979))*SIN(RADIANS(E974))+COS(RADIANS(G979))*COS(RADIANS(E974))*COS(RADIANS(AM964))))</f>
        <v>0</v>
      </c>
      <c r="AN979">
        <f>IF(DEGREES(ACOS(SIN(RADIANS(G979))*SIN(RADIANS(E974))+COS(RADIANS(G979))*COS(RADIANS(E974))*COS(RADIANS(AN964))))&gt;90,0,$F$4*$F$5/E973^2*(SIN(RADIANS(G979))*SIN(RADIANS(E974))+COS(RADIANS(G979))*COS(RADIANS(E974))*COS(RADIANS(AN964))))</f>
        <v>0</v>
      </c>
      <c r="AO979">
        <f>IF(DEGREES(ACOS(SIN(RADIANS(G979))*SIN(RADIANS(E974))+COS(RADIANS(G979))*COS(RADIANS(E974))*COS(RADIANS(AO964))))&gt;90,0,$F$4*$F$5/E973^2*(SIN(RADIANS(G979))*SIN(RADIANS(E974))+COS(RADIANS(G979))*COS(RADIANS(E974))*COS(RADIANS(AO964))))</f>
        <v>0</v>
      </c>
      <c r="AP979">
        <f>IF(DEGREES(ACOS(SIN(RADIANS(G979))*SIN(RADIANS(E974))+COS(RADIANS(G979))*COS(RADIANS(E974))*COS(RADIANS(AP964))))&gt;90,0,$F$4*$F$5/E973^2*(SIN(RADIANS(G979))*SIN(RADIANS(E974))+COS(RADIANS(G979))*COS(RADIANS(E974))*COS(RADIANS(AP964))))</f>
        <v>0</v>
      </c>
      <c r="AQ979">
        <f>IF(DEGREES(ACOS(SIN(RADIANS(G979))*SIN(RADIANS(E974))+COS(RADIANS(G979))*COS(RADIANS(E974))*COS(RADIANS(AQ964))))&gt;90,0,$F$4*$F$5/E973^2*(SIN(RADIANS(G979))*SIN(RADIANS(E974))+COS(RADIANS(G979))*COS(RADIANS(E974))*COS(RADIANS(AQ964))))</f>
        <v>0</v>
      </c>
      <c r="AR979">
        <f>IF(DEGREES(ACOS(SIN(RADIANS(G979))*SIN(RADIANS(E974))+COS(RADIANS(G979))*COS(RADIANS(E974))*COS(RADIANS(AR964))))&gt;90,0,$F$4*$F$5/E973^2*(SIN(RADIANS(G979))*SIN(RADIANS(E974))+COS(RADIANS(G979))*COS(RADIANS(E974))*COS(RADIANS(AR964))))</f>
        <v>0</v>
      </c>
    </row>
    <row r="980" spans="2:44" x14ac:dyDescent="0.5">
      <c r="G980">
        <v>-50</v>
      </c>
      <c r="I980">
        <f>IF(DEGREES(ACOS(SIN(RADIANS(G980))*SIN(RADIANS(E974))+COS(RADIANS(G980))*COS(RADIANS(E974))*COS(RADIANS(I964))))&gt;90,0,$F$4*$F$5/E973^2*(SIN(RADIANS(G980))*SIN(RADIANS(E974))+COS(RADIANS(G980))*COS(RADIANS(E974))*COS(RADIANS(I964))))</f>
        <v>0</v>
      </c>
      <c r="J980">
        <f>IF(DEGREES(ACOS(SIN(RADIANS(G980))*SIN(RADIANS(E974))+COS(RADIANS(G980))*COS(RADIANS(E974))*COS(RADIANS(J964))))&gt;90,0,$F$4*$F$5/E973^2*(SIN(RADIANS(G980))*SIN(RADIANS(E974))+COS(RADIANS(G980))*COS(RADIANS(E974))*COS(RADIANS(J964))))</f>
        <v>0</v>
      </c>
      <c r="K980">
        <f>IF(DEGREES(ACOS(SIN(RADIANS(G980))*SIN(RADIANS(E974))+COS(RADIANS(G980))*COS(RADIANS(E974))*COS(RADIANS(K964))))&gt;90,0,$F$4*$F$5/E973^2*(SIN(RADIANS(G980))*SIN(RADIANS(E974))+COS(RADIANS(G980))*COS(RADIANS(E974))*COS(RADIANS(K964))))</f>
        <v>0</v>
      </c>
      <c r="L980">
        <f>IF(DEGREES(ACOS(SIN(RADIANS(G980))*SIN(RADIANS(E974))+COS(RADIANS(G980))*COS(RADIANS(E974))*COS(RADIANS(L964))))&gt;90,0,$F$4*$F$5/E973^2*(SIN(RADIANS(G980))*SIN(RADIANS(E974))+COS(RADIANS(G980))*COS(RADIANS(E974))*COS(RADIANS(L964))))</f>
        <v>0</v>
      </c>
      <c r="M980">
        <f>IF(DEGREES(ACOS(SIN(RADIANS(G980))*SIN(RADIANS(E974))+COS(RADIANS(G980))*COS(RADIANS(E974))*COS(RADIANS(M964))))&gt;90,0,$F$4*$F$5/E973^2*(SIN(RADIANS(G980))*SIN(RADIANS(E974))+COS(RADIANS(G980))*COS(RADIANS(E974))*COS(RADIANS(M964))))</f>
        <v>0</v>
      </c>
      <c r="N980">
        <f>IF(DEGREES(ACOS(SIN(RADIANS(G980))*SIN(RADIANS(E974))+COS(RADIANS(G980))*COS(RADIANS(E974))*COS(RADIANS(N964))))&gt;90,0,$F$4*$F$5/E973^2*(SIN(RADIANS(G980))*SIN(RADIANS(E974))+COS(RADIANS(G980))*COS(RADIANS(E974))*COS(RADIANS(N964))))</f>
        <v>0</v>
      </c>
      <c r="O980">
        <f>IF(DEGREES(ACOS(SIN(RADIANS(G980))*SIN(RADIANS(E974))+COS(RADIANS(G980))*COS(RADIANS(E974))*COS(RADIANS(O964))))&gt;90,0,$F$4*$F$5/E973^2*(SIN(RADIANS(G980))*SIN(RADIANS(E974))+COS(RADIANS(G980))*COS(RADIANS(E974))*COS(RADIANS(O964))))</f>
        <v>0</v>
      </c>
      <c r="P980">
        <f>IF(DEGREES(ACOS(SIN(RADIANS(G980))*SIN(RADIANS(E974))+COS(RADIANS(G980))*COS(RADIANS(E974))*COS(RADIANS(P964))))&gt;90,0,$F$4*$F$5/E973^2*(SIN(RADIANS(G980))*SIN(RADIANS(E974))+COS(RADIANS(G980))*COS(RADIANS(E974))*COS(RADIANS(P964))))</f>
        <v>0</v>
      </c>
      <c r="Q980">
        <f>IF(DEGREES(ACOS(SIN(RADIANS(G980))*SIN(RADIANS(E974))+COS(RADIANS(G980))*COS(RADIANS(E974))*COS(RADIANS(Q964))))&gt;90,0,$F$4*$F$5/E973^2*(SIN(RADIANS(G980))*SIN(RADIANS(E974))+COS(RADIANS(G980))*COS(RADIANS(E974))*COS(RADIANS(Q964))))</f>
        <v>0</v>
      </c>
      <c r="R980" t="e">
        <f>IF(DEGREES(ACOS(SIN(RADIANS(G980))*SIN(RADIANS(E974))+COS(RADIANS(G980))*COS(RADIANS(E974))*COS(RADIANS(R964))))&gt;90,0,$F$4*$F$5/E973^2*(SIN(RADIANS(G980))*SIN(RADIANS(E974))+COS(RADIANS(G980))*COS(RADIANS(E974))*COS(RADIANS(R964))))</f>
        <v>#DIV/0!</v>
      </c>
      <c r="S980" t="e">
        <f>IF(DEGREES(ACOS(SIN(RADIANS(G980))*SIN(RADIANS(E974))+COS(RADIANS(G980))*COS(RADIANS(E974))*COS(RADIANS(S964))))&gt;90,0,$F$4*$F$5/E973^2*(SIN(RADIANS(G980))*SIN(RADIANS(E974))+COS(RADIANS(G980))*COS(RADIANS(E974))*COS(RADIANS(S964))))</f>
        <v>#DIV/0!</v>
      </c>
      <c r="T980" t="e">
        <f>IF(DEGREES(ACOS(SIN(RADIANS(G980))*SIN(RADIANS(E974))+COS(RADIANS(G980))*COS(RADIANS(E974))*COS(RADIANS(T964))))&gt;90,0,$F$4*$F$5/E973^2*(SIN(RADIANS(G980))*SIN(RADIANS(E974))+COS(RADIANS(G980))*COS(RADIANS(E974))*COS(RADIANS(T964))))</f>
        <v>#DIV/0!</v>
      </c>
      <c r="U980" t="e">
        <f>IF(DEGREES(ACOS(SIN(RADIANS(G980))*SIN(RADIANS(E974))+COS(RADIANS(G980))*COS(RADIANS(E974))*COS(RADIANS(U964))))&gt;90,0,$F$4*$F$5/E973^2*(SIN(RADIANS(G980))*SIN(RADIANS(E974))+COS(RADIANS(G980))*COS(RADIANS(E974))*COS(RADIANS(U964))))</f>
        <v>#DIV/0!</v>
      </c>
      <c r="V980" t="e">
        <f>IF(DEGREES(ACOS(SIN(RADIANS(G980))*SIN(RADIANS(E974))+COS(RADIANS(G980))*COS(RADIANS(E974))*COS(RADIANS(V964))))&gt;90,0,$F$4*$F$5/E973^2*(SIN(RADIANS(G980))*SIN(RADIANS(E974))+COS(RADIANS(G980))*COS(RADIANS(E974))*COS(RADIANS(V964))))</f>
        <v>#DIV/0!</v>
      </c>
      <c r="W980" t="e">
        <f>IF(DEGREES(ACOS(SIN(RADIANS(G980))*SIN(RADIANS(E974))+COS(RADIANS(G980))*COS(RADIANS(E974))*COS(RADIANS(W964))))&gt;90,0,$F$4*$F$5/E973^2*(SIN(RADIANS(G980))*SIN(RADIANS(E974))+COS(RADIANS(G980))*COS(RADIANS(E974))*COS(RADIANS(W964))))</f>
        <v>#DIV/0!</v>
      </c>
      <c r="X980" t="e">
        <f>IF(DEGREES(ACOS(SIN(RADIANS(G980))*SIN(RADIANS(E974))+COS(RADIANS(G980))*COS(RADIANS(E974))*COS(RADIANS(X964))))&gt;90,0,$F$4*$F$5/E973^2*(SIN(RADIANS(G980))*SIN(RADIANS(E974))+COS(RADIANS(G980))*COS(RADIANS(E974))*COS(RADIANS(X964))))</f>
        <v>#DIV/0!</v>
      </c>
      <c r="Y980" t="e">
        <f>IF(DEGREES(ACOS(SIN(RADIANS(G980))*SIN(RADIANS(E974))+COS(RADIANS(G980))*COS(RADIANS(E974))*COS(RADIANS(Y964))))&gt;90,0,$F$4*$F$5/E973^2*(SIN(RADIANS(G980))*SIN(RADIANS(E974))+COS(RADIANS(G980))*COS(RADIANS(E974))*COS(RADIANS(Y964))))</f>
        <v>#DIV/0!</v>
      </c>
      <c r="Z980" t="e">
        <f>IF(DEGREES(ACOS(SIN(RADIANS(G980))*SIN(RADIANS(E974))+COS(RADIANS(G980))*COS(RADIANS(E974))*COS(RADIANS(Z964))))&gt;90,0,$F$4*$F$5/E973^2*(SIN(RADIANS(G980))*SIN(RADIANS(E974))+COS(RADIANS(G980))*COS(RADIANS(E974))*COS(RADIANS(Z964))))</f>
        <v>#DIV/0!</v>
      </c>
      <c r="AA980" t="e">
        <f>IF(DEGREES(ACOS(SIN(RADIANS(G980))*SIN(RADIANS(E974))+COS(RADIANS(G980))*COS(RADIANS(E974))*COS(RADIANS(AA964))))&gt;90,0,$F$4*$F$5/E973^2*(SIN(RADIANS(G980))*SIN(RADIANS(E974))+COS(RADIANS(G980))*COS(RADIANS(E974))*COS(RADIANS(AA964))))</f>
        <v>#DIV/0!</v>
      </c>
      <c r="AB980" t="e">
        <f>IF(DEGREES(ACOS(SIN(RADIANS(G980))*SIN(RADIANS(E974))+COS(RADIANS(G980))*COS(RADIANS(E974))*COS(RADIANS(AB964))))&gt;90,0,$F$4*$F$5/E973^2*(SIN(RADIANS(G980))*SIN(RADIANS(E974))+COS(RADIANS(G980))*COS(RADIANS(E974))*COS(RADIANS(AB964))))</f>
        <v>#DIV/0!</v>
      </c>
      <c r="AC980" t="e">
        <f>IF(DEGREES(ACOS(SIN(RADIANS(G980))*SIN(RADIANS(E974))+COS(RADIANS(G980))*COS(RADIANS(E974))*COS(RADIANS(AC964))))&gt;90,0,$F$4*$F$5/E973^2*(SIN(RADIANS(G980))*SIN(RADIANS(E974))+COS(RADIANS(G980))*COS(RADIANS(E974))*COS(RADIANS(AC964))))</f>
        <v>#DIV/0!</v>
      </c>
      <c r="AD980" t="e">
        <f>IF(DEGREES(ACOS(SIN(RADIANS(G980))*SIN(RADIANS(E974))+COS(RADIANS(G980))*COS(RADIANS(E974))*COS(RADIANS(AD964))))&gt;90,0,$F$4*$F$5/E973^2*(SIN(RADIANS(G980))*SIN(RADIANS(E974))+COS(RADIANS(G980))*COS(RADIANS(E974))*COS(RADIANS(AD964))))</f>
        <v>#DIV/0!</v>
      </c>
      <c r="AE980" t="e">
        <f>IF(DEGREES(ACOS(SIN(RADIANS(G980))*SIN(RADIANS(E974))+COS(RADIANS(G980))*COS(RADIANS(E974))*COS(RADIANS(AE964))))&gt;90,0,$F$4*$F$5/E973^2*(SIN(RADIANS(G980))*SIN(RADIANS(E974))+COS(RADIANS(G980))*COS(RADIANS(E974))*COS(RADIANS(AE964))))</f>
        <v>#DIV/0!</v>
      </c>
      <c r="AF980" t="e">
        <f>IF(DEGREES(ACOS(SIN(RADIANS(G980))*SIN(RADIANS(E974))+COS(RADIANS(G980))*COS(RADIANS(E974))*COS(RADIANS(AF964))))&gt;90,0,$F$4*$F$5/E973^2*(SIN(RADIANS(G980))*SIN(RADIANS(E974))+COS(RADIANS(G980))*COS(RADIANS(E974))*COS(RADIANS(AF964))))</f>
        <v>#DIV/0!</v>
      </c>
      <c r="AG980" t="e">
        <f>IF(DEGREES(ACOS(SIN(RADIANS(G980))*SIN(RADIANS(E974))+COS(RADIANS(G980))*COS(RADIANS(E974))*COS(RADIANS(AG964))))&gt;90,0,$F$4*$F$5/E973^2*(SIN(RADIANS(G980))*SIN(RADIANS(E974))+COS(RADIANS(G980))*COS(RADIANS(E974))*COS(RADIANS(AG964))))</f>
        <v>#DIV/0!</v>
      </c>
      <c r="AH980" t="e">
        <f>IF(DEGREES(ACOS(SIN(RADIANS(G980))*SIN(RADIANS(E974))+COS(RADIANS(G980))*COS(RADIANS(E974))*COS(RADIANS(AH964))))&gt;90,0,$F$4*$F$5/E973^2*(SIN(RADIANS(G980))*SIN(RADIANS(E974))+COS(RADIANS(G980))*COS(RADIANS(E974))*COS(RADIANS(AH964))))</f>
        <v>#DIV/0!</v>
      </c>
      <c r="AI980" t="e">
        <f>IF(DEGREES(ACOS(SIN(RADIANS(G980))*SIN(RADIANS(E974))+COS(RADIANS(G980))*COS(RADIANS(E974))*COS(RADIANS(AI964))))&gt;90,0,$F$4*$F$5/E973^2*(SIN(RADIANS(G980))*SIN(RADIANS(E974))+COS(RADIANS(G980))*COS(RADIANS(E974))*COS(RADIANS(AI964))))</f>
        <v>#DIV/0!</v>
      </c>
      <c r="AJ980" t="e">
        <f>IF(DEGREES(ACOS(SIN(RADIANS(G980))*SIN(RADIANS(E974))+COS(RADIANS(G980))*COS(RADIANS(E974))*COS(RADIANS(AJ964))))&gt;90,0,$F$4*$F$5/E973^2*(SIN(RADIANS(G980))*SIN(RADIANS(E974))+COS(RADIANS(G980))*COS(RADIANS(E974))*COS(RADIANS(AJ964))))</f>
        <v>#DIV/0!</v>
      </c>
      <c r="AK980">
        <f>IF(DEGREES(ACOS(SIN(RADIANS(G980))*SIN(RADIANS(E974))+COS(RADIANS(G980))*COS(RADIANS(E974))*COS(RADIANS(AK964))))&gt;90,0,$F$4*$F$5/E973^2*(SIN(RADIANS(G980))*SIN(RADIANS(E974))+COS(RADIANS(G980))*COS(RADIANS(E974))*COS(RADIANS(AK964))))</f>
        <v>0</v>
      </c>
      <c r="AL980">
        <f>IF(DEGREES(ACOS(SIN(RADIANS(G980))*SIN(RADIANS(E974))+COS(RADIANS(G980))*COS(RADIANS(E974))*COS(RADIANS(AL964))))&gt;90,0,$F$4*$F$5/E973^2*(SIN(RADIANS(G980))*SIN(RADIANS(E974))+COS(RADIANS(G980))*COS(RADIANS(E974))*COS(RADIANS(AL964))))</f>
        <v>0</v>
      </c>
      <c r="AM980">
        <f>IF(DEGREES(ACOS(SIN(RADIANS(G980))*SIN(RADIANS(E974))+COS(RADIANS(G980))*COS(RADIANS(E974))*COS(RADIANS(AM964))))&gt;90,0,$F$4*$F$5/E973^2*(SIN(RADIANS(G980))*SIN(RADIANS(E974))+COS(RADIANS(G980))*COS(RADIANS(E974))*COS(RADIANS(AM964))))</f>
        <v>0</v>
      </c>
      <c r="AN980">
        <f>IF(DEGREES(ACOS(SIN(RADIANS(G980))*SIN(RADIANS(E974))+COS(RADIANS(G980))*COS(RADIANS(E974))*COS(RADIANS(AN964))))&gt;90,0,$F$4*$F$5/E973^2*(SIN(RADIANS(G980))*SIN(RADIANS(E974))+COS(RADIANS(G980))*COS(RADIANS(E974))*COS(RADIANS(AN964))))</f>
        <v>0</v>
      </c>
      <c r="AO980">
        <f>IF(DEGREES(ACOS(SIN(RADIANS(G980))*SIN(RADIANS(E974))+COS(RADIANS(G980))*COS(RADIANS(E974))*COS(RADIANS(AO964))))&gt;90,0,$F$4*$F$5/E973^2*(SIN(RADIANS(G980))*SIN(RADIANS(E974))+COS(RADIANS(G980))*COS(RADIANS(E974))*COS(RADIANS(AO964))))</f>
        <v>0</v>
      </c>
      <c r="AP980">
        <f>IF(DEGREES(ACOS(SIN(RADIANS(G980))*SIN(RADIANS(E974))+COS(RADIANS(G980))*COS(RADIANS(E974))*COS(RADIANS(AP964))))&gt;90,0,$F$4*$F$5/E973^2*(SIN(RADIANS(G980))*SIN(RADIANS(E974))+COS(RADIANS(G980))*COS(RADIANS(E974))*COS(RADIANS(AP964))))</f>
        <v>0</v>
      </c>
      <c r="AQ980">
        <f>IF(DEGREES(ACOS(SIN(RADIANS(G980))*SIN(RADIANS(E974))+COS(RADIANS(G980))*COS(RADIANS(E974))*COS(RADIANS(AQ964))))&gt;90,0,$F$4*$F$5/E973^2*(SIN(RADIANS(G980))*SIN(RADIANS(E974))+COS(RADIANS(G980))*COS(RADIANS(E974))*COS(RADIANS(AQ964))))</f>
        <v>0</v>
      </c>
      <c r="AR980">
        <f>IF(DEGREES(ACOS(SIN(RADIANS(G980))*SIN(RADIANS(E974))+COS(RADIANS(G980))*COS(RADIANS(E974))*COS(RADIANS(AR964))))&gt;90,0,$F$4*$F$5/E973^2*(SIN(RADIANS(G980))*SIN(RADIANS(E974))+COS(RADIANS(G980))*COS(RADIANS(E974))*COS(RADIANS(AR964))))</f>
        <v>0</v>
      </c>
    </row>
    <row r="981" spans="2:44" x14ac:dyDescent="0.5">
      <c r="G981">
        <v>-60</v>
      </c>
      <c r="I981">
        <f>IF(DEGREES(ACOS(SIN(RADIANS(G981))*SIN(RADIANS(E974))+COS(RADIANS(G981))*COS(RADIANS(E974))*COS(RADIANS(I964))))&gt;90,0,$F$4*$F$5/E973^2*(SIN(RADIANS(G981))*SIN(RADIANS(E974))+COS(RADIANS(G981))*COS(RADIANS(E974))*COS(RADIANS(I964))))</f>
        <v>0</v>
      </c>
      <c r="J981">
        <f>IF(DEGREES(ACOS(SIN(RADIANS(G981))*SIN(RADIANS(E974))+COS(RADIANS(G981))*COS(RADIANS(E974))*COS(RADIANS(J964))))&gt;90,0,$F$4*$F$5/E973^2*(SIN(RADIANS(G981))*SIN(RADIANS(E974))+COS(RADIANS(G981))*COS(RADIANS(E974))*COS(RADIANS(J964))))</f>
        <v>0</v>
      </c>
      <c r="K981">
        <f>IF(DEGREES(ACOS(SIN(RADIANS(G981))*SIN(RADIANS(E974))+COS(RADIANS(G981))*COS(RADIANS(E974))*COS(RADIANS(K964))))&gt;90,0,$F$4*$F$5/E973^2*(SIN(RADIANS(G981))*SIN(RADIANS(E974))+COS(RADIANS(G981))*COS(RADIANS(E974))*COS(RADIANS(K964))))</f>
        <v>0</v>
      </c>
      <c r="L981">
        <f>IF(DEGREES(ACOS(SIN(RADIANS(G981))*SIN(RADIANS(E974))+COS(RADIANS(G981))*COS(RADIANS(E974))*COS(RADIANS(L964))))&gt;90,0,$F$4*$F$5/E973^2*(SIN(RADIANS(G981))*SIN(RADIANS(E974))+COS(RADIANS(G981))*COS(RADIANS(E974))*COS(RADIANS(L964))))</f>
        <v>0</v>
      </c>
      <c r="M981">
        <f>IF(DEGREES(ACOS(SIN(RADIANS(G981))*SIN(RADIANS(E974))+COS(RADIANS(G981))*COS(RADIANS(E974))*COS(RADIANS(M964))))&gt;90,0,$F$4*$F$5/E973^2*(SIN(RADIANS(G981))*SIN(RADIANS(E974))+COS(RADIANS(G981))*COS(RADIANS(E974))*COS(RADIANS(M964))))</f>
        <v>0</v>
      </c>
      <c r="N981">
        <f>IF(DEGREES(ACOS(SIN(RADIANS(G981))*SIN(RADIANS(E974))+COS(RADIANS(G981))*COS(RADIANS(E974))*COS(RADIANS(N964))))&gt;90,0,$F$4*$F$5/E973^2*(SIN(RADIANS(G981))*SIN(RADIANS(E974))+COS(RADIANS(G981))*COS(RADIANS(E974))*COS(RADIANS(N964))))</f>
        <v>0</v>
      </c>
      <c r="O981">
        <f>IF(DEGREES(ACOS(SIN(RADIANS(G981))*SIN(RADIANS(E974))+COS(RADIANS(G981))*COS(RADIANS(E974))*COS(RADIANS(O964))))&gt;90,0,$F$4*$F$5/E973^2*(SIN(RADIANS(G981))*SIN(RADIANS(E974))+COS(RADIANS(G981))*COS(RADIANS(E974))*COS(RADIANS(O964))))</f>
        <v>0</v>
      </c>
      <c r="P981">
        <f>IF(DEGREES(ACOS(SIN(RADIANS(G981))*SIN(RADIANS(E974))+COS(RADIANS(G981))*COS(RADIANS(E974))*COS(RADIANS(P964))))&gt;90,0,$F$4*$F$5/E973^2*(SIN(RADIANS(G981))*SIN(RADIANS(E974))+COS(RADIANS(G981))*COS(RADIANS(E974))*COS(RADIANS(P964))))</f>
        <v>0</v>
      </c>
      <c r="Q981">
        <f>IF(DEGREES(ACOS(SIN(RADIANS(G981))*SIN(RADIANS(E974))+COS(RADIANS(G981))*COS(RADIANS(E974))*COS(RADIANS(Q964))))&gt;90,0,$F$4*$F$5/E973^2*(SIN(RADIANS(G981))*SIN(RADIANS(E974))+COS(RADIANS(G981))*COS(RADIANS(E974))*COS(RADIANS(Q964))))</f>
        <v>0</v>
      </c>
      <c r="R981" t="e">
        <f>IF(DEGREES(ACOS(SIN(RADIANS(G981))*SIN(RADIANS(E974))+COS(RADIANS(G981))*COS(RADIANS(E974))*COS(RADIANS(R964))))&gt;90,0,$F$4*$F$5/E973^2*(SIN(RADIANS(G981))*SIN(RADIANS(E974))+COS(RADIANS(G981))*COS(RADIANS(E974))*COS(RADIANS(R964))))</f>
        <v>#DIV/0!</v>
      </c>
      <c r="S981" t="e">
        <f>IF(DEGREES(ACOS(SIN(RADIANS(G981))*SIN(RADIANS(E974))+COS(RADIANS(G981))*COS(RADIANS(E974))*COS(RADIANS(S964))))&gt;90,0,$F$4*$F$5/E973^2*(SIN(RADIANS(G981))*SIN(RADIANS(E974))+COS(RADIANS(G981))*COS(RADIANS(E974))*COS(RADIANS(S964))))</f>
        <v>#DIV/0!</v>
      </c>
      <c r="T981" t="e">
        <f>IF(DEGREES(ACOS(SIN(RADIANS(G981))*SIN(RADIANS(E974))+COS(RADIANS(G981))*COS(RADIANS(E974))*COS(RADIANS(T964))))&gt;90,0,$F$4*$F$5/E973^2*(SIN(RADIANS(G981))*SIN(RADIANS(E974))+COS(RADIANS(G981))*COS(RADIANS(E974))*COS(RADIANS(T964))))</f>
        <v>#DIV/0!</v>
      </c>
      <c r="U981" t="e">
        <f>IF(DEGREES(ACOS(SIN(RADIANS(G981))*SIN(RADIANS(E974))+COS(RADIANS(G981))*COS(RADIANS(E974))*COS(RADIANS(U964))))&gt;90,0,$F$4*$F$5/E973^2*(SIN(RADIANS(G981))*SIN(RADIANS(E974))+COS(RADIANS(G981))*COS(RADIANS(E974))*COS(RADIANS(U964))))</f>
        <v>#DIV/0!</v>
      </c>
      <c r="V981" t="e">
        <f>IF(DEGREES(ACOS(SIN(RADIANS(G981))*SIN(RADIANS(E974))+COS(RADIANS(G981))*COS(RADIANS(E974))*COS(RADIANS(V964))))&gt;90,0,$F$4*$F$5/E973^2*(SIN(RADIANS(G981))*SIN(RADIANS(E974))+COS(RADIANS(G981))*COS(RADIANS(E974))*COS(RADIANS(V964))))</f>
        <v>#DIV/0!</v>
      </c>
      <c r="W981" t="e">
        <f>IF(DEGREES(ACOS(SIN(RADIANS(G981))*SIN(RADIANS(E974))+COS(RADIANS(G981))*COS(RADIANS(E974))*COS(RADIANS(W964))))&gt;90,0,$F$4*$F$5/E973^2*(SIN(RADIANS(G981))*SIN(RADIANS(E974))+COS(RADIANS(G981))*COS(RADIANS(E974))*COS(RADIANS(W964))))</f>
        <v>#DIV/0!</v>
      </c>
      <c r="X981" t="e">
        <f>IF(DEGREES(ACOS(SIN(RADIANS(G981))*SIN(RADIANS(E974))+COS(RADIANS(G981))*COS(RADIANS(E974))*COS(RADIANS(X964))))&gt;90,0,$F$4*$F$5/E973^2*(SIN(RADIANS(G981))*SIN(RADIANS(E974))+COS(RADIANS(G981))*COS(RADIANS(E974))*COS(RADIANS(X964))))</f>
        <v>#DIV/0!</v>
      </c>
      <c r="Y981" t="e">
        <f>IF(DEGREES(ACOS(SIN(RADIANS(G981))*SIN(RADIANS(E974))+COS(RADIANS(G981))*COS(RADIANS(E974))*COS(RADIANS(Y964))))&gt;90,0,$F$4*$F$5/E973^2*(SIN(RADIANS(G981))*SIN(RADIANS(E974))+COS(RADIANS(G981))*COS(RADIANS(E974))*COS(RADIANS(Y964))))</f>
        <v>#DIV/0!</v>
      </c>
      <c r="Z981" t="e">
        <f>IF(DEGREES(ACOS(SIN(RADIANS(G981))*SIN(RADIANS(E974))+COS(RADIANS(G981))*COS(RADIANS(E974))*COS(RADIANS(Z964))))&gt;90,0,$F$4*$F$5/E973^2*(SIN(RADIANS(G981))*SIN(RADIANS(E974))+COS(RADIANS(G981))*COS(RADIANS(E974))*COS(RADIANS(Z964))))</f>
        <v>#DIV/0!</v>
      </c>
      <c r="AA981" t="e">
        <f>IF(DEGREES(ACOS(SIN(RADIANS(G981))*SIN(RADIANS(E974))+COS(RADIANS(G981))*COS(RADIANS(E974))*COS(RADIANS(AA964))))&gt;90,0,$F$4*$F$5/E973^2*(SIN(RADIANS(G981))*SIN(RADIANS(E974))+COS(RADIANS(G981))*COS(RADIANS(E974))*COS(RADIANS(AA964))))</f>
        <v>#DIV/0!</v>
      </c>
      <c r="AB981" t="e">
        <f>IF(DEGREES(ACOS(SIN(RADIANS(G981))*SIN(RADIANS(E974))+COS(RADIANS(G981))*COS(RADIANS(E974))*COS(RADIANS(AB964))))&gt;90,0,$F$4*$F$5/E973^2*(SIN(RADIANS(G981))*SIN(RADIANS(E974))+COS(RADIANS(G981))*COS(RADIANS(E974))*COS(RADIANS(AB964))))</f>
        <v>#DIV/0!</v>
      </c>
      <c r="AC981" t="e">
        <f>IF(DEGREES(ACOS(SIN(RADIANS(G981))*SIN(RADIANS(E974))+COS(RADIANS(G981))*COS(RADIANS(E974))*COS(RADIANS(AC964))))&gt;90,0,$F$4*$F$5/E973^2*(SIN(RADIANS(G981))*SIN(RADIANS(E974))+COS(RADIANS(G981))*COS(RADIANS(E974))*COS(RADIANS(AC964))))</f>
        <v>#DIV/0!</v>
      </c>
      <c r="AD981" t="e">
        <f>IF(DEGREES(ACOS(SIN(RADIANS(G981))*SIN(RADIANS(E974))+COS(RADIANS(G981))*COS(RADIANS(E974))*COS(RADIANS(AD964))))&gt;90,0,$F$4*$F$5/E973^2*(SIN(RADIANS(G981))*SIN(RADIANS(E974))+COS(RADIANS(G981))*COS(RADIANS(E974))*COS(RADIANS(AD964))))</f>
        <v>#DIV/0!</v>
      </c>
      <c r="AE981" t="e">
        <f>IF(DEGREES(ACOS(SIN(RADIANS(G981))*SIN(RADIANS(E974))+COS(RADIANS(G981))*COS(RADIANS(E974))*COS(RADIANS(AE964))))&gt;90,0,$F$4*$F$5/E973^2*(SIN(RADIANS(G981))*SIN(RADIANS(E974))+COS(RADIANS(G981))*COS(RADIANS(E974))*COS(RADIANS(AE964))))</f>
        <v>#DIV/0!</v>
      </c>
      <c r="AF981" t="e">
        <f>IF(DEGREES(ACOS(SIN(RADIANS(G981))*SIN(RADIANS(E974))+COS(RADIANS(G981))*COS(RADIANS(E974))*COS(RADIANS(AF964))))&gt;90,0,$F$4*$F$5/E973^2*(SIN(RADIANS(G981))*SIN(RADIANS(E974))+COS(RADIANS(G981))*COS(RADIANS(E974))*COS(RADIANS(AF964))))</f>
        <v>#DIV/0!</v>
      </c>
      <c r="AG981" t="e">
        <f>IF(DEGREES(ACOS(SIN(RADIANS(G981))*SIN(RADIANS(E974))+COS(RADIANS(G981))*COS(RADIANS(E974))*COS(RADIANS(AG964))))&gt;90,0,$F$4*$F$5/E973^2*(SIN(RADIANS(G981))*SIN(RADIANS(E974))+COS(RADIANS(G981))*COS(RADIANS(E974))*COS(RADIANS(AG964))))</f>
        <v>#DIV/0!</v>
      </c>
      <c r="AH981" t="e">
        <f>IF(DEGREES(ACOS(SIN(RADIANS(G981))*SIN(RADIANS(E974))+COS(RADIANS(G981))*COS(RADIANS(E974))*COS(RADIANS(AH964))))&gt;90,0,$F$4*$F$5/E973^2*(SIN(RADIANS(G981))*SIN(RADIANS(E974))+COS(RADIANS(G981))*COS(RADIANS(E974))*COS(RADIANS(AH964))))</f>
        <v>#DIV/0!</v>
      </c>
      <c r="AI981" t="e">
        <f>IF(DEGREES(ACOS(SIN(RADIANS(G981))*SIN(RADIANS(E974))+COS(RADIANS(G981))*COS(RADIANS(E974))*COS(RADIANS(AI964))))&gt;90,0,$F$4*$F$5/E973^2*(SIN(RADIANS(G981))*SIN(RADIANS(E974))+COS(RADIANS(G981))*COS(RADIANS(E974))*COS(RADIANS(AI964))))</f>
        <v>#DIV/0!</v>
      </c>
      <c r="AJ981" t="e">
        <f>IF(DEGREES(ACOS(SIN(RADIANS(G981))*SIN(RADIANS(E974))+COS(RADIANS(G981))*COS(RADIANS(E974))*COS(RADIANS(AJ964))))&gt;90,0,$F$4*$F$5/E973^2*(SIN(RADIANS(G981))*SIN(RADIANS(E974))+COS(RADIANS(G981))*COS(RADIANS(E974))*COS(RADIANS(AJ964))))</f>
        <v>#DIV/0!</v>
      </c>
      <c r="AK981">
        <f>IF(DEGREES(ACOS(SIN(RADIANS(G981))*SIN(RADIANS(E974))+COS(RADIANS(G981))*COS(RADIANS(E974))*COS(RADIANS(AK964))))&gt;90,0,$F$4*$F$5/E973^2*(SIN(RADIANS(G981))*SIN(RADIANS(E974))+COS(RADIANS(G981))*COS(RADIANS(E974))*COS(RADIANS(AK964))))</f>
        <v>0</v>
      </c>
      <c r="AL981">
        <f>IF(DEGREES(ACOS(SIN(RADIANS(G981))*SIN(RADIANS(E974))+COS(RADIANS(G981))*COS(RADIANS(E974))*COS(RADIANS(AL964))))&gt;90,0,$F$4*$F$5/E973^2*(SIN(RADIANS(G981))*SIN(RADIANS(E974))+COS(RADIANS(G981))*COS(RADIANS(E974))*COS(RADIANS(AL964))))</f>
        <v>0</v>
      </c>
      <c r="AM981">
        <f>IF(DEGREES(ACOS(SIN(RADIANS(G981))*SIN(RADIANS(E974))+COS(RADIANS(G981))*COS(RADIANS(E974))*COS(RADIANS(AM964))))&gt;90,0,$F$4*$F$5/E973^2*(SIN(RADIANS(G981))*SIN(RADIANS(E974))+COS(RADIANS(G981))*COS(RADIANS(E974))*COS(RADIANS(AM964))))</f>
        <v>0</v>
      </c>
      <c r="AN981">
        <f>IF(DEGREES(ACOS(SIN(RADIANS(G981))*SIN(RADIANS(E974))+COS(RADIANS(G981))*COS(RADIANS(E974))*COS(RADIANS(AN964))))&gt;90,0,$F$4*$F$5/E973^2*(SIN(RADIANS(G981))*SIN(RADIANS(E974))+COS(RADIANS(G981))*COS(RADIANS(E974))*COS(RADIANS(AN964))))</f>
        <v>0</v>
      </c>
      <c r="AO981">
        <f>IF(DEGREES(ACOS(SIN(RADIANS(G981))*SIN(RADIANS(E974))+COS(RADIANS(G981))*COS(RADIANS(E974))*COS(RADIANS(AO964))))&gt;90,0,$F$4*$F$5/E973^2*(SIN(RADIANS(G981))*SIN(RADIANS(E974))+COS(RADIANS(G981))*COS(RADIANS(E974))*COS(RADIANS(AO964))))</f>
        <v>0</v>
      </c>
      <c r="AP981">
        <f>IF(DEGREES(ACOS(SIN(RADIANS(G981))*SIN(RADIANS(E974))+COS(RADIANS(G981))*COS(RADIANS(E974))*COS(RADIANS(AP964))))&gt;90,0,$F$4*$F$5/E973^2*(SIN(RADIANS(G981))*SIN(RADIANS(E974))+COS(RADIANS(G981))*COS(RADIANS(E974))*COS(RADIANS(AP964))))</f>
        <v>0</v>
      </c>
      <c r="AQ981">
        <f>IF(DEGREES(ACOS(SIN(RADIANS(G981))*SIN(RADIANS(E974))+COS(RADIANS(G981))*COS(RADIANS(E974))*COS(RADIANS(AQ964))))&gt;90,0,$F$4*$F$5/E973^2*(SIN(RADIANS(G981))*SIN(RADIANS(E974))+COS(RADIANS(G981))*COS(RADIANS(E974))*COS(RADIANS(AQ964))))</f>
        <v>0</v>
      </c>
      <c r="AR981">
        <f>IF(DEGREES(ACOS(SIN(RADIANS(G981))*SIN(RADIANS(E974))+COS(RADIANS(G981))*COS(RADIANS(E974))*COS(RADIANS(AR964))))&gt;90,0,$F$4*$F$5/E973^2*(SIN(RADIANS(G981))*SIN(RADIANS(E974))+COS(RADIANS(G981))*COS(RADIANS(E974))*COS(RADIANS(AR964))))</f>
        <v>0</v>
      </c>
    </row>
    <row r="982" spans="2:44" x14ac:dyDescent="0.5">
      <c r="G982">
        <v>-70</v>
      </c>
      <c r="I982">
        <f>IF(DEGREES(ACOS(SIN(RADIANS(G982))*SIN(RADIANS(E974))+COS(RADIANS(G982))*COS(RADIANS(E974))*COS(RADIANS(I964))))&gt;90,0,$F$4*$F$5/E973^2*(SIN(RADIANS(G982))*SIN(RADIANS(E974))+COS(RADIANS(G982))*COS(RADIANS(E974))*COS(RADIANS(I964))))</f>
        <v>0</v>
      </c>
      <c r="J982">
        <f>IF(DEGREES(ACOS(SIN(RADIANS(G982))*SIN(RADIANS(E974))+COS(RADIANS(G982))*COS(RADIANS(E974))*COS(RADIANS(J964))))&gt;90,0,$F$4*$F$5/E973^2*(SIN(RADIANS(G982))*SIN(RADIANS(E974))+COS(RADIANS(G982))*COS(RADIANS(E974))*COS(RADIANS(J964))))</f>
        <v>0</v>
      </c>
      <c r="K982">
        <f>IF(DEGREES(ACOS(SIN(RADIANS(G982))*SIN(RADIANS(E974))+COS(RADIANS(G982))*COS(RADIANS(E974))*COS(RADIANS(K964))))&gt;90,0,$F$4*$F$5/E973^2*(SIN(RADIANS(G982))*SIN(RADIANS(E974))+COS(RADIANS(G982))*COS(RADIANS(E974))*COS(RADIANS(K964))))</f>
        <v>0</v>
      </c>
      <c r="L982">
        <f>IF(DEGREES(ACOS(SIN(RADIANS(G982))*SIN(RADIANS(E974))+COS(RADIANS(G982))*COS(RADIANS(E974))*COS(RADIANS(L964))))&gt;90,0,$F$4*$F$5/E973^2*(SIN(RADIANS(G982))*SIN(RADIANS(E974))+COS(RADIANS(G982))*COS(RADIANS(E974))*COS(RADIANS(L964))))</f>
        <v>0</v>
      </c>
      <c r="M982">
        <f>IF(DEGREES(ACOS(SIN(RADIANS(G982))*SIN(RADIANS(E974))+COS(RADIANS(G982))*COS(RADIANS(E974))*COS(RADIANS(M964))))&gt;90,0,$F$4*$F$5/E973^2*(SIN(RADIANS(G982))*SIN(RADIANS(E974))+COS(RADIANS(G982))*COS(RADIANS(E974))*COS(RADIANS(M964))))</f>
        <v>0</v>
      </c>
      <c r="N982">
        <f>IF(DEGREES(ACOS(SIN(RADIANS(G982))*SIN(RADIANS(E974))+COS(RADIANS(G982))*COS(RADIANS(E974))*COS(RADIANS(N964))))&gt;90,0,$F$4*$F$5/E973^2*(SIN(RADIANS(G982))*SIN(RADIANS(E974))+COS(RADIANS(G982))*COS(RADIANS(E974))*COS(RADIANS(N964))))</f>
        <v>0</v>
      </c>
      <c r="O982">
        <f>IF(DEGREES(ACOS(SIN(RADIANS(G982))*SIN(RADIANS(E974))+COS(RADIANS(G982))*COS(RADIANS(E974))*COS(RADIANS(O964))))&gt;90,0,$F$4*$F$5/E973^2*(SIN(RADIANS(G982))*SIN(RADIANS(E974))+COS(RADIANS(G982))*COS(RADIANS(E974))*COS(RADIANS(O964))))</f>
        <v>0</v>
      </c>
      <c r="P982">
        <f>IF(DEGREES(ACOS(SIN(RADIANS(G982))*SIN(RADIANS(E974))+COS(RADIANS(G982))*COS(RADIANS(E974))*COS(RADIANS(P964))))&gt;90,0,$F$4*$F$5/E973^2*(SIN(RADIANS(G982))*SIN(RADIANS(E974))+COS(RADIANS(G982))*COS(RADIANS(E974))*COS(RADIANS(P964))))</f>
        <v>0</v>
      </c>
      <c r="Q982">
        <f>IF(DEGREES(ACOS(SIN(RADIANS(G982))*SIN(RADIANS(E974))+COS(RADIANS(G982))*COS(RADIANS(E974))*COS(RADIANS(Q964))))&gt;90,0,$F$4*$F$5/E973^2*(SIN(RADIANS(G982))*SIN(RADIANS(E974))+COS(RADIANS(G982))*COS(RADIANS(E974))*COS(RADIANS(Q964))))</f>
        <v>0</v>
      </c>
      <c r="R982" t="e">
        <f>IF(DEGREES(ACOS(SIN(RADIANS(G982))*SIN(RADIANS(E974))+COS(RADIANS(G982))*COS(RADIANS(E974))*COS(RADIANS(R964))))&gt;90,0,$F$4*$F$5/E973^2*(SIN(RADIANS(G982))*SIN(RADIANS(E974))+COS(RADIANS(G982))*COS(RADIANS(E974))*COS(RADIANS(R964))))</f>
        <v>#DIV/0!</v>
      </c>
      <c r="S982" t="e">
        <f>IF(DEGREES(ACOS(SIN(RADIANS(G982))*SIN(RADIANS(E974))+COS(RADIANS(G982))*COS(RADIANS(E974))*COS(RADIANS(S964))))&gt;90,0,$F$4*$F$5/E973^2*(SIN(RADIANS(G982))*SIN(RADIANS(E974))+COS(RADIANS(G982))*COS(RADIANS(E974))*COS(RADIANS(S964))))</f>
        <v>#DIV/0!</v>
      </c>
      <c r="T982" t="e">
        <f>IF(DEGREES(ACOS(SIN(RADIANS(G982))*SIN(RADIANS(E974))+COS(RADIANS(G982))*COS(RADIANS(E974))*COS(RADIANS(T964))))&gt;90,0,$F$4*$F$5/E973^2*(SIN(RADIANS(G982))*SIN(RADIANS(E974))+COS(RADIANS(G982))*COS(RADIANS(E974))*COS(RADIANS(T964))))</f>
        <v>#DIV/0!</v>
      </c>
      <c r="U982" t="e">
        <f>IF(DEGREES(ACOS(SIN(RADIANS(G982))*SIN(RADIANS(E974))+COS(RADIANS(G982))*COS(RADIANS(E974))*COS(RADIANS(U964))))&gt;90,0,$F$4*$F$5/E973^2*(SIN(RADIANS(G982))*SIN(RADIANS(E974))+COS(RADIANS(G982))*COS(RADIANS(E974))*COS(RADIANS(U964))))</f>
        <v>#DIV/0!</v>
      </c>
      <c r="V982" t="e">
        <f>IF(DEGREES(ACOS(SIN(RADIANS(G982))*SIN(RADIANS(E974))+COS(RADIANS(G982))*COS(RADIANS(E974))*COS(RADIANS(V964))))&gt;90,0,$F$4*$F$5/E973^2*(SIN(RADIANS(G982))*SIN(RADIANS(E974))+COS(RADIANS(G982))*COS(RADIANS(E974))*COS(RADIANS(V964))))</f>
        <v>#DIV/0!</v>
      </c>
      <c r="W982" t="e">
        <f>IF(DEGREES(ACOS(SIN(RADIANS(G982))*SIN(RADIANS(E974))+COS(RADIANS(G982))*COS(RADIANS(E974))*COS(RADIANS(W964))))&gt;90,0,$F$4*$F$5/E973^2*(SIN(RADIANS(G982))*SIN(RADIANS(E974))+COS(RADIANS(G982))*COS(RADIANS(E974))*COS(RADIANS(W964))))</f>
        <v>#DIV/0!</v>
      </c>
      <c r="X982" t="e">
        <f>IF(DEGREES(ACOS(SIN(RADIANS(G982))*SIN(RADIANS(E974))+COS(RADIANS(G982))*COS(RADIANS(E974))*COS(RADIANS(X964))))&gt;90,0,$F$4*$F$5/E973^2*(SIN(RADIANS(G982))*SIN(RADIANS(E974))+COS(RADIANS(G982))*COS(RADIANS(E974))*COS(RADIANS(X964))))</f>
        <v>#DIV/0!</v>
      </c>
      <c r="Y982" t="e">
        <f>IF(DEGREES(ACOS(SIN(RADIANS(G982))*SIN(RADIANS(E974))+COS(RADIANS(G982))*COS(RADIANS(E974))*COS(RADIANS(Y964))))&gt;90,0,$F$4*$F$5/E973^2*(SIN(RADIANS(G982))*SIN(RADIANS(E974))+COS(RADIANS(G982))*COS(RADIANS(E974))*COS(RADIANS(Y964))))</f>
        <v>#DIV/0!</v>
      </c>
      <c r="Z982" t="e">
        <f>IF(DEGREES(ACOS(SIN(RADIANS(G982))*SIN(RADIANS(E974))+COS(RADIANS(G982))*COS(RADIANS(E974))*COS(RADIANS(Z964))))&gt;90,0,$F$4*$F$5/E973^2*(SIN(RADIANS(G982))*SIN(RADIANS(E974))+COS(RADIANS(G982))*COS(RADIANS(E974))*COS(RADIANS(Z964))))</f>
        <v>#DIV/0!</v>
      </c>
      <c r="AA982" t="e">
        <f>IF(DEGREES(ACOS(SIN(RADIANS(G982))*SIN(RADIANS(E974))+COS(RADIANS(G982))*COS(RADIANS(E974))*COS(RADIANS(AA964))))&gt;90,0,$F$4*$F$5/E973^2*(SIN(RADIANS(G982))*SIN(RADIANS(E974))+COS(RADIANS(G982))*COS(RADIANS(E974))*COS(RADIANS(AA964))))</f>
        <v>#DIV/0!</v>
      </c>
      <c r="AB982" t="e">
        <f>IF(DEGREES(ACOS(SIN(RADIANS(G982))*SIN(RADIANS(E974))+COS(RADIANS(G982))*COS(RADIANS(E974))*COS(RADIANS(AB964))))&gt;90,0,$F$4*$F$5/E973^2*(SIN(RADIANS(G982))*SIN(RADIANS(E974))+COS(RADIANS(G982))*COS(RADIANS(E974))*COS(RADIANS(AB964))))</f>
        <v>#DIV/0!</v>
      </c>
      <c r="AC982" t="e">
        <f>IF(DEGREES(ACOS(SIN(RADIANS(G982))*SIN(RADIANS(E974))+COS(RADIANS(G982))*COS(RADIANS(E974))*COS(RADIANS(AC964))))&gt;90,0,$F$4*$F$5/E973^2*(SIN(RADIANS(G982))*SIN(RADIANS(E974))+COS(RADIANS(G982))*COS(RADIANS(E974))*COS(RADIANS(AC964))))</f>
        <v>#DIV/0!</v>
      </c>
      <c r="AD982" t="e">
        <f>IF(DEGREES(ACOS(SIN(RADIANS(G982))*SIN(RADIANS(E974))+COS(RADIANS(G982))*COS(RADIANS(E974))*COS(RADIANS(AD964))))&gt;90,0,$F$4*$F$5/E973^2*(SIN(RADIANS(G982))*SIN(RADIANS(E974))+COS(RADIANS(G982))*COS(RADIANS(E974))*COS(RADIANS(AD964))))</f>
        <v>#DIV/0!</v>
      </c>
      <c r="AE982" t="e">
        <f>IF(DEGREES(ACOS(SIN(RADIANS(G982))*SIN(RADIANS(E974))+COS(RADIANS(G982))*COS(RADIANS(E974))*COS(RADIANS(AE964))))&gt;90,0,$F$4*$F$5/E973^2*(SIN(RADIANS(G982))*SIN(RADIANS(E974))+COS(RADIANS(G982))*COS(RADIANS(E974))*COS(RADIANS(AE964))))</f>
        <v>#DIV/0!</v>
      </c>
      <c r="AF982" t="e">
        <f>IF(DEGREES(ACOS(SIN(RADIANS(G982))*SIN(RADIANS(E974))+COS(RADIANS(G982))*COS(RADIANS(E974))*COS(RADIANS(AF964))))&gt;90,0,$F$4*$F$5/E973^2*(SIN(RADIANS(G982))*SIN(RADIANS(E974))+COS(RADIANS(G982))*COS(RADIANS(E974))*COS(RADIANS(AF964))))</f>
        <v>#DIV/0!</v>
      </c>
      <c r="AG982" t="e">
        <f>IF(DEGREES(ACOS(SIN(RADIANS(G982))*SIN(RADIANS(E974))+COS(RADIANS(G982))*COS(RADIANS(E974))*COS(RADIANS(AG964))))&gt;90,0,$F$4*$F$5/E973^2*(SIN(RADIANS(G982))*SIN(RADIANS(E974))+COS(RADIANS(G982))*COS(RADIANS(E974))*COS(RADIANS(AG964))))</f>
        <v>#DIV/0!</v>
      </c>
      <c r="AH982" t="e">
        <f>IF(DEGREES(ACOS(SIN(RADIANS(G982))*SIN(RADIANS(E974))+COS(RADIANS(G982))*COS(RADIANS(E974))*COS(RADIANS(AH964))))&gt;90,0,$F$4*$F$5/E973^2*(SIN(RADIANS(G982))*SIN(RADIANS(E974))+COS(RADIANS(G982))*COS(RADIANS(E974))*COS(RADIANS(AH964))))</f>
        <v>#DIV/0!</v>
      </c>
      <c r="AI982" t="e">
        <f>IF(DEGREES(ACOS(SIN(RADIANS(G982))*SIN(RADIANS(E974))+COS(RADIANS(G982))*COS(RADIANS(E974))*COS(RADIANS(AI964))))&gt;90,0,$F$4*$F$5/E973^2*(SIN(RADIANS(G982))*SIN(RADIANS(E974))+COS(RADIANS(G982))*COS(RADIANS(E974))*COS(RADIANS(AI964))))</f>
        <v>#DIV/0!</v>
      </c>
      <c r="AJ982" t="e">
        <f>IF(DEGREES(ACOS(SIN(RADIANS(G982))*SIN(RADIANS(E974))+COS(RADIANS(G982))*COS(RADIANS(E974))*COS(RADIANS(AJ964))))&gt;90,0,$F$4*$F$5/E973^2*(SIN(RADIANS(G982))*SIN(RADIANS(E974))+COS(RADIANS(G982))*COS(RADIANS(E974))*COS(RADIANS(AJ964))))</f>
        <v>#DIV/0!</v>
      </c>
      <c r="AK982">
        <f>IF(DEGREES(ACOS(SIN(RADIANS(G982))*SIN(RADIANS(E974))+COS(RADIANS(G982))*COS(RADIANS(E974))*COS(RADIANS(AK964))))&gt;90,0,$F$4*$F$5/E973^2*(SIN(RADIANS(G982))*SIN(RADIANS(E974))+COS(RADIANS(G982))*COS(RADIANS(E974))*COS(RADIANS(AK964))))</f>
        <v>0</v>
      </c>
      <c r="AL982">
        <f>IF(DEGREES(ACOS(SIN(RADIANS(G982))*SIN(RADIANS(E974))+COS(RADIANS(G982))*COS(RADIANS(E974))*COS(RADIANS(AL964))))&gt;90,0,$F$4*$F$5/E973^2*(SIN(RADIANS(G982))*SIN(RADIANS(E974))+COS(RADIANS(G982))*COS(RADIANS(E974))*COS(RADIANS(AL964))))</f>
        <v>0</v>
      </c>
      <c r="AM982">
        <f>IF(DEGREES(ACOS(SIN(RADIANS(G982))*SIN(RADIANS(E974))+COS(RADIANS(G982))*COS(RADIANS(E974))*COS(RADIANS(AM964))))&gt;90,0,$F$4*$F$5/E973^2*(SIN(RADIANS(G982))*SIN(RADIANS(E974))+COS(RADIANS(G982))*COS(RADIANS(E974))*COS(RADIANS(AM964))))</f>
        <v>0</v>
      </c>
      <c r="AN982">
        <f>IF(DEGREES(ACOS(SIN(RADIANS(G982))*SIN(RADIANS(E974))+COS(RADIANS(G982))*COS(RADIANS(E974))*COS(RADIANS(AN964))))&gt;90,0,$F$4*$F$5/E973^2*(SIN(RADIANS(G982))*SIN(RADIANS(E974))+COS(RADIANS(G982))*COS(RADIANS(E974))*COS(RADIANS(AN964))))</f>
        <v>0</v>
      </c>
      <c r="AO982">
        <f>IF(DEGREES(ACOS(SIN(RADIANS(G982))*SIN(RADIANS(E974))+COS(RADIANS(G982))*COS(RADIANS(E974))*COS(RADIANS(AO964))))&gt;90,0,$F$4*$F$5/E973^2*(SIN(RADIANS(G982))*SIN(RADIANS(E974))+COS(RADIANS(G982))*COS(RADIANS(E974))*COS(RADIANS(AO964))))</f>
        <v>0</v>
      </c>
      <c r="AP982">
        <f>IF(DEGREES(ACOS(SIN(RADIANS(G982))*SIN(RADIANS(E974))+COS(RADIANS(G982))*COS(RADIANS(E974))*COS(RADIANS(AP964))))&gt;90,0,$F$4*$F$5/E973^2*(SIN(RADIANS(G982))*SIN(RADIANS(E974))+COS(RADIANS(G982))*COS(RADIANS(E974))*COS(RADIANS(AP964))))</f>
        <v>0</v>
      </c>
      <c r="AQ982">
        <f>IF(DEGREES(ACOS(SIN(RADIANS(G982))*SIN(RADIANS(E974))+COS(RADIANS(G982))*COS(RADIANS(E974))*COS(RADIANS(AQ964))))&gt;90,0,$F$4*$F$5/E973^2*(SIN(RADIANS(G982))*SIN(RADIANS(E974))+COS(RADIANS(G982))*COS(RADIANS(E974))*COS(RADIANS(AQ964))))</f>
        <v>0</v>
      </c>
      <c r="AR982">
        <f>IF(DEGREES(ACOS(SIN(RADIANS(G982))*SIN(RADIANS(E974))+COS(RADIANS(G982))*COS(RADIANS(E974))*COS(RADIANS(AR964))))&gt;90,0,$F$4*$F$5/E973^2*(SIN(RADIANS(G982))*SIN(RADIANS(E974))+COS(RADIANS(G982))*COS(RADIANS(E974))*COS(RADIANS(AR964))))</f>
        <v>0</v>
      </c>
    </row>
    <row r="983" spans="2:44" x14ac:dyDescent="0.5">
      <c r="G983">
        <v>-80</v>
      </c>
      <c r="I983">
        <f>IF(DEGREES(ACOS(SIN(RADIANS(G983))*SIN(RADIANS(E974))+COS(RADIANS(G983))*COS(RADIANS(E974))*COS(RADIANS(I964))))&gt;90,0,$F$4*$F$5/E973^2*(SIN(RADIANS(G983))*SIN(RADIANS(E974))+COS(RADIANS(G983))*COS(RADIANS(E974))*COS(RADIANS(I964))))</f>
        <v>0</v>
      </c>
      <c r="J983">
        <f>IF(DEGREES(ACOS(SIN(RADIANS(G983))*SIN(RADIANS(E974))+COS(RADIANS(G983))*COS(RADIANS(E974))*COS(RADIANS(J964))))&gt;90,0,$F$4*$F$5/E973^2*(SIN(RADIANS(G983))*SIN(RADIANS(E974))+COS(RADIANS(G983))*COS(RADIANS(E974))*COS(RADIANS(J964))))</f>
        <v>0</v>
      </c>
      <c r="K983">
        <f>IF(DEGREES(ACOS(SIN(RADIANS(G983))*SIN(RADIANS(E974))+COS(RADIANS(G983))*COS(RADIANS(E974))*COS(RADIANS(K964))))&gt;90,0,$F$4*$F$5/E973^2*(SIN(RADIANS(G983))*SIN(RADIANS(E974))+COS(RADIANS(G983))*COS(RADIANS(E974))*COS(RADIANS(K964))))</f>
        <v>0</v>
      </c>
      <c r="L983">
        <f>IF(DEGREES(ACOS(SIN(RADIANS(G983))*SIN(RADIANS(E974))+COS(RADIANS(G983))*COS(RADIANS(E974))*COS(RADIANS(L964))))&gt;90,0,$F$4*$F$5/E973^2*(SIN(RADIANS(G983))*SIN(RADIANS(E974))+COS(RADIANS(G983))*COS(RADIANS(E974))*COS(RADIANS(L964))))</f>
        <v>0</v>
      </c>
      <c r="M983">
        <f>IF(DEGREES(ACOS(SIN(RADIANS(G983))*SIN(RADIANS(E974))+COS(RADIANS(G983))*COS(RADIANS(E974))*COS(RADIANS(M964))))&gt;90,0,$F$4*$F$5/E973^2*(SIN(RADIANS(G983))*SIN(RADIANS(E974))+COS(RADIANS(G983))*COS(RADIANS(E974))*COS(RADIANS(M964))))</f>
        <v>0</v>
      </c>
      <c r="N983">
        <f>IF(DEGREES(ACOS(SIN(RADIANS(G983))*SIN(RADIANS(E974))+COS(RADIANS(G983))*COS(RADIANS(E974))*COS(RADIANS(N964))))&gt;90,0,$F$4*$F$5/E973^2*(SIN(RADIANS(G983))*SIN(RADIANS(E974))+COS(RADIANS(G983))*COS(RADIANS(E974))*COS(RADIANS(N964))))</f>
        <v>0</v>
      </c>
      <c r="O983">
        <f>IF(DEGREES(ACOS(SIN(RADIANS(G983))*SIN(RADIANS(E974))+COS(RADIANS(G983))*COS(RADIANS(E974))*COS(RADIANS(O964))))&gt;90,0,$F$4*$F$5/E973^2*(SIN(RADIANS(G983))*SIN(RADIANS(E974))+COS(RADIANS(G983))*COS(RADIANS(E974))*COS(RADIANS(O964))))</f>
        <v>0</v>
      </c>
      <c r="P983">
        <f>IF(DEGREES(ACOS(SIN(RADIANS(G983))*SIN(RADIANS(E974))+COS(RADIANS(G983))*COS(RADIANS(E974))*COS(RADIANS(P964))))&gt;90,0,$F$4*$F$5/E973^2*(SIN(RADIANS(G983))*SIN(RADIANS(E974))+COS(RADIANS(G983))*COS(RADIANS(E974))*COS(RADIANS(P964))))</f>
        <v>0</v>
      </c>
      <c r="Q983">
        <f>IF(DEGREES(ACOS(SIN(RADIANS(G983))*SIN(RADIANS(E974))+COS(RADIANS(G983))*COS(RADIANS(E974))*COS(RADIANS(Q964))))&gt;90,0,$F$4*$F$5/E973^2*(SIN(RADIANS(G983))*SIN(RADIANS(E974))+COS(RADIANS(G983))*COS(RADIANS(E974))*COS(RADIANS(Q964))))</f>
        <v>0</v>
      </c>
      <c r="R983" t="e">
        <f>IF(DEGREES(ACOS(SIN(RADIANS(G983))*SIN(RADIANS(E974))+COS(RADIANS(G983))*COS(RADIANS(E974))*COS(RADIANS(R964))))&gt;90,0,$F$4*$F$5/E973^2*(SIN(RADIANS(G983))*SIN(RADIANS(E974))+COS(RADIANS(G983))*COS(RADIANS(E974))*COS(RADIANS(R964))))</f>
        <v>#DIV/0!</v>
      </c>
      <c r="S983" t="e">
        <f>IF(DEGREES(ACOS(SIN(RADIANS(G983))*SIN(RADIANS(E974))+COS(RADIANS(G983))*COS(RADIANS(E974))*COS(RADIANS(S964))))&gt;90,0,$F$4*$F$5/E973^2*(SIN(RADIANS(G983))*SIN(RADIANS(E974))+COS(RADIANS(G983))*COS(RADIANS(E974))*COS(RADIANS(S964))))</f>
        <v>#DIV/0!</v>
      </c>
      <c r="T983" t="e">
        <f>IF(DEGREES(ACOS(SIN(RADIANS(G983))*SIN(RADIANS(E974))+COS(RADIANS(G983))*COS(RADIANS(E974))*COS(RADIANS(T964))))&gt;90,0,$F$4*$F$5/E973^2*(SIN(RADIANS(G983))*SIN(RADIANS(E974))+COS(RADIANS(G983))*COS(RADIANS(E974))*COS(RADIANS(T964))))</f>
        <v>#DIV/0!</v>
      </c>
      <c r="U983" t="e">
        <f>IF(DEGREES(ACOS(SIN(RADIANS(G983))*SIN(RADIANS(E974))+COS(RADIANS(G983))*COS(RADIANS(E974))*COS(RADIANS(U964))))&gt;90,0,$F$4*$F$5/E973^2*(SIN(RADIANS(G983))*SIN(RADIANS(E974))+COS(RADIANS(G983))*COS(RADIANS(E974))*COS(RADIANS(U964))))</f>
        <v>#DIV/0!</v>
      </c>
      <c r="V983" t="e">
        <f>IF(DEGREES(ACOS(SIN(RADIANS(G983))*SIN(RADIANS(E974))+COS(RADIANS(G983))*COS(RADIANS(E974))*COS(RADIANS(V964))))&gt;90,0,$F$4*$F$5/E973^2*(SIN(RADIANS(G983))*SIN(RADIANS(E974))+COS(RADIANS(G983))*COS(RADIANS(E974))*COS(RADIANS(V964))))</f>
        <v>#DIV/0!</v>
      </c>
      <c r="W983" t="e">
        <f>IF(DEGREES(ACOS(SIN(RADIANS(G983))*SIN(RADIANS(E974))+COS(RADIANS(G983))*COS(RADIANS(E974))*COS(RADIANS(W964))))&gt;90,0,$F$4*$F$5/E973^2*(SIN(RADIANS(G983))*SIN(RADIANS(E974))+COS(RADIANS(G983))*COS(RADIANS(E974))*COS(RADIANS(W964))))</f>
        <v>#DIV/0!</v>
      </c>
      <c r="X983" t="e">
        <f>IF(DEGREES(ACOS(SIN(RADIANS(G983))*SIN(RADIANS(E974))+COS(RADIANS(G983))*COS(RADIANS(E974))*COS(RADIANS(X964))))&gt;90,0,$F$4*$F$5/E973^2*(SIN(RADIANS(G983))*SIN(RADIANS(E974))+COS(RADIANS(G983))*COS(RADIANS(E974))*COS(RADIANS(X964))))</f>
        <v>#DIV/0!</v>
      </c>
      <c r="Y983" t="e">
        <f>IF(DEGREES(ACOS(SIN(RADIANS(G983))*SIN(RADIANS(E974))+COS(RADIANS(G983))*COS(RADIANS(E974))*COS(RADIANS(Y964))))&gt;90,0,$F$4*$F$5/E973^2*(SIN(RADIANS(G983))*SIN(RADIANS(E974))+COS(RADIANS(G983))*COS(RADIANS(E974))*COS(RADIANS(Y964))))</f>
        <v>#DIV/0!</v>
      </c>
      <c r="Z983" t="e">
        <f>IF(DEGREES(ACOS(SIN(RADIANS(G983))*SIN(RADIANS(E974))+COS(RADIANS(G983))*COS(RADIANS(E974))*COS(RADIANS(Z964))))&gt;90,0,$F$4*$F$5/E973^2*(SIN(RADIANS(G983))*SIN(RADIANS(E974))+COS(RADIANS(G983))*COS(RADIANS(E974))*COS(RADIANS(Z964))))</f>
        <v>#DIV/0!</v>
      </c>
      <c r="AA983" t="e">
        <f>IF(DEGREES(ACOS(SIN(RADIANS(G983))*SIN(RADIANS(E974))+COS(RADIANS(G983))*COS(RADIANS(E974))*COS(RADIANS(AA964))))&gt;90,0,$F$4*$F$5/E973^2*(SIN(RADIANS(G983))*SIN(RADIANS(E974))+COS(RADIANS(G983))*COS(RADIANS(E974))*COS(RADIANS(AA964))))</f>
        <v>#DIV/0!</v>
      </c>
      <c r="AB983" t="e">
        <f>IF(DEGREES(ACOS(SIN(RADIANS(G983))*SIN(RADIANS(E974))+COS(RADIANS(G983))*COS(RADIANS(E974))*COS(RADIANS(AB964))))&gt;90,0,$F$4*$F$5/E973^2*(SIN(RADIANS(G983))*SIN(RADIANS(E974))+COS(RADIANS(G983))*COS(RADIANS(E974))*COS(RADIANS(AB964))))</f>
        <v>#DIV/0!</v>
      </c>
      <c r="AC983" t="e">
        <f>IF(DEGREES(ACOS(SIN(RADIANS(G983))*SIN(RADIANS(E974))+COS(RADIANS(G983))*COS(RADIANS(E974))*COS(RADIANS(AC964))))&gt;90,0,$F$4*$F$5/E973^2*(SIN(RADIANS(G983))*SIN(RADIANS(E974))+COS(RADIANS(G983))*COS(RADIANS(E974))*COS(RADIANS(AC964))))</f>
        <v>#DIV/0!</v>
      </c>
      <c r="AD983" t="e">
        <f>IF(DEGREES(ACOS(SIN(RADIANS(G983))*SIN(RADIANS(E974))+COS(RADIANS(G983))*COS(RADIANS(E974))*COS(RADIANS(AD964))))&gt;90,0,$F$4*$F$5/E973^2*(SIN(RADIANS(G983))*SIN(RADIANS(E974))+COS(RADIANS(G983))*COS(RADIANS(E974))*COS(RADIANS(AD964))))</f>
        <v>#DIV/0!</v>
      </c>
      <c r="AE983" t="e">
        <f>IF(DEGREES(ACOS(SIN(RADIANS(G983))*SIN(RADIANS(E974))+COS(RADIANS(G983))*COS(RADIANS(E974))*COS(RADIANS(AE964))))&gt;90,0,$F$4*$F$5/E973^2*(SIN(RADIANS(G983))*SIN(RADIANS(E974))+COS(RADIANS(G983))*COS(RADIANS(E974))*COS(RADIANS(AE964))))</f>
        <v>#DIV/0!</v>
      </c>
      <c r="AF983" t="e">
        <f>IF(DEGREES(ACOS(SIN(RADIANS(G983))*SIN(RADIANS(E974))+COS(RADIANS(G983))*COS(RADIANS(E974))*COS(RADIANS(AF964))))&gt;90,0,$F$4*$F$5/E973^2*(SIN(RADIANS(G983))*SIN(RADIANS(E974))+COS(RADIANS(G983))*COS(RADIANS(E974))*COS(RADIANS(AF964))))</f>
        <v>#DIV/0!</v>
      </c>
      <c r="AG983" t="e">
        <f>IF(DEGREES(ACOS(SIN(RADIANS(G983))*SIN(RADIANS(E974))+COS(RADIANS(G983))*COS(RADIANS(E974))*COS(RADIANS(AG964))))&gt;90,0,$F$4*$F$5/E973^2*(SIN(RADIANS(G983))*SIN(RADIANS(E974))+COS(RADIANS(G983))*COS(RADIANS(E974))*COS(RADIANS(AG964))))</f>
        <v>#DIV/0!</v>
      </c>
      <c r="AH983" t="e">
        <f>IF(DEGREES(ACOS(SIN(RADIANS(G983))*SIN(RADIANS(E974))+COS(RADIANS(G983))*COS(RADIANS(E974))*COS(RADIANS(AH964))))&gt;90,0,$F$4*$F$5/E973^2*(SIN(RADIANS(G983))*SIN(RADIANS(E974))+COS(RADIANS(G983))*COS(RADIANS(E974))*COS(RADIANS(AH964))))</f>
        <v>#DIV/0!</v>
      </c>
      <c r="AI983" t="e">
        <f>IF(DEGREES(ACOS(SIN(RADIANS(G983))*SIN(RADIANS(E974))+COS(RADIANS(G983))*COS(RADIANS(E974))*COS(RADIANS(AI964))))&gt;90,0,$F$4*$F$5/E973^2*(SIN(RADIANS(G983))*SIN(RADIANS(E974))+COS(RADIANS(G983))*COS(RADIANS(E974))*COS(RADIANS(AI964))))</f>
        <v>#DIV/0!</v>
      </c>
      <c r="AJ983" t="e">
        <f>IF(DEGREES(ACOS(SIN(RADIANS(G983))*SIN(RADIANS(E974))+COS(RADIANS(G983))*COS(RADIANS(E974))*COS(RADIANS(AJ964))))&gt;90,0,$F$4*$F$5/E973^2*(SIN(RADIANS(G983))*SIN(RADIANS(E974))+COS(RADIANS(G983))*COS(RADIANS(E974))*COS(RADIANS(AJ964))))</f>
        <v>#DIV/0!</v>
      </c>
      <c r="AK983">
        <f>IF(DEGREES(ACOS(SIN(RADIANS(G983))*SIN(RADIANS(E974))+COS(RADIANS(G983))*COS(RADIANS(E974))*COS(RADIANS(AK964))))&gt;90,0,$F$4*$F$5/E973^2*(SIN(RADIANS(G983))*SIN(RADIANS(E974))+COS(RADIANS(G983))*COS(RADIANS(E974))*COS(RADIANS(AK964))))</f>
        <v>0</v>
      </c>
      <c r="AL983">
        <f>IF(DEGREES(ACOS(SIN(RADIANS(G983))*SIN(RADIANS(E974))+COS(RADIANS(G983))*COS(RADIANS(E974))*COS(RADIANS(AL964))))&gt;90,0,$F$4*$F$5/E973^2*(SIN(RADIANS(G983))*SIN(RADIANS(E974))+COS(RADIANS(G983))*COS(RADIANS(E974))*COS(RADIANS(AL964))))</f>
        <v>0</v>
      </c>
      <c r="AM983">
        <f>IF(DEGREES(ACOS(SIN(RADIANS(G983))*SIN(RADIANS(E974))+COS(RADIANS(G983))*COS(RADIANS(E974))*COS(RADIANS(AM964))))&gt;90,0,$F$4*$F$5/E973^2*(SIN(RADIANS(G983))*SIN(RADIANS(E974))+COS(RADIANS(G983))*COS(RADIANS(E974))*COS(RADIANS(AM964))))</f>
        <v>0</v>
      </c>
      <c r="AN983">
        <f>IF(DEGREES(ACOS(SIN(RADIANS(G983))*SIN(RADIANS(E974))+COS(RADIANS(G983))*COS(RADIANS(E974))*COS(RADIANS(AN964))))&gt;90,0,$F$4*$F$5/E973^2*(SIN(RADIANS(G983))*SIN(RADIANS(E974))+COS(RADIANS(G983))*COS(RADIANS(E974))*COS(RADIANS(AN964))))</f>
        <v>0</v>
      </c>
      <c r="AO983">
        <f>IF(DEGREES(ACOS(SIN(RADIANS(G983))*SIN(RADIANS(E974))+COS(RADIANS(G983))*COS(RADIANS(E974))*COS(RADIANS(AO964))))&gt;90,0,$F$4*$F$5/E973^2*(SIN(RADIANS(G983))*SIN(RADIANS(E974))+COS(RADIANS(G983))*COS(RADIANS(E974))*COS(RADIANS(AO964))))</f>
        <v>0</v>
      </c>
      <c r="AP983">
        <f>IF(DEGREES(ACOS(SIN(RADIANS(G983))*SIN(RADIANS(E974))+COS(RADIANS(G983))*COS(RADIANS(E974))*COS(RADIANS(AP964))))&gt;90,0,$F$4*$F$5/E973^2*(SIN(RADIANS(G983))*SIN(RADIANS(E974))+COS(RADIANS(G983))*COS(RADIANS(E974))*COS(RADIANS(AP964))))</f>
        <v>0</v>
      </c>
      <c r="AQ983">
        <f>IF(DEGREES(ACOS(SIN(RADIANS(G983))*SIN(RADIANS(E974))+COS(RADIANS(G983))*COS(RADIANS(E974))*COS(RADIANS(AQ964))))&gt;90,0,$F$4*$F$5/E973^2*(SIN(RADIANS(G983))*SIN(RADIANS(E974))+COS(RADIANS(G983))*COS(RADIANS(E974))*COS(RADIANS(AQ964))))</f>
        <v>0</v>
      </c>
      <c r="AR983">
        <f>IF(DEGREES(ACOS(SIN(RADIANS(G983))*SIN(RADIANS(E974))+COS(RADIANS(G983))*COS(RADIANS(E974))*COS(RADIANS(AR964))))&gt;90,0,$F$4*$F$5/E973^2*(SIN(RADIANS(G983))*SIN(RADIANS(E974))+COS(RADIANS(G983))*COS(RADIANS(E974))*COS(RADIANS(AR964))))</f>
        <v>0</v>
      </c>
    </row>
    <row r="984" spans="2:44" x14ac:dyDescent="0.5">
      <c r="G984">
        <v>-90</v>
      </c>
      <c r="I984" t="e">
        <f>IF(DEGREES(ACOS(SIN(RADIANS(G984))*SIN(RADIANS(E974))+COS(RADIANS(G984))*COS(RADIANS(E974))*COS(RADIANS(I964))))&gt;90,0,$F$4*$F$5/E973^2*(SIN(RADIANS(G984))*SIN(RADIANS(E974))+COS(RADIANS(G984))*COS(RADIANS(E974))*COS(RADIANS(I964))))</f>
        <v>#DIV/0!</v>
      </c>
      <c r="J984" t="e">
        <f>IF(DEGREES(ACOS(SIN(RADIANS(G984))*SIN(RADIANS(E974))+COS(RADIANS(G984))*COS(RADIANS(E974))*COS(RADIANS(J964))))&gt;90,0,$F$4*$F$5/E973^2*(SIN(RADIANS(G984))*SIN(RADIANS(E974))+COS(RADIANS(G984))*COS(RADIANS(E974))*COS(RADIANS(J964))))</f>
        <v>#DIV/0!</v>
      </c>
      <c r="K984" t="e">
        <f>IF(DEGREES(ACOS(SIN(RADIANS(G984))*SIN(RADIANS(E974))+COS(RADIANS(G984))*COS(RADIANS(E974))*COS(RADIANS(K964))))&gt;90,0,$F$4*$F$5/E973^2*(SIN(RADIANS(G984))*SIN(RADIANS(E974))+COS(RADIANS(G984))*COS(RADIANS(E974))*COS(RADIANS(K964))))</f>
        <v>#DIV/0!</v>
      </c>
      <c r="L984" t="e">
        <f>IF(DEGREES(ACOS(SIN(RADIANS(G984))*SIN(RADIANS(E974))+COS(RADIANS(G984))*COS(RADIANS(E974))*COS(RADIANS(L964))))&gt;90,0,$F$4*$F$5/E973^2*(SIN(RADIANS(G984))*SIN(RADIANS(E974))+COS(RADIANS(G984))*COS(RADIANS(E974))*COS(RADIANS(L964))))</f>
        <v>#DIV/0!</v>
      </c>
      <c r="M984" t="e">
        <f>IF(DEGREES(ACOS(SIN(RADIANS(G984))*SIN(RADIANS(E974))+COS(RADIANS(G984))*COS(RADIANS(E974))*COS(RADIANS(M964))))&gt;90,0,$F$4*$F$5/E973^2*(SIN(RADIANS(G984))*SIN(RADIANS(E974))+COS(RADIANS(G984))*COS(RADIANS(E974))*COS(RADIANS(M964))))</f>
        <v>#DIV/0!</v>
      </c>
      <c r="N984" t="e">
        <f>IF(DEGREES(ACOS(SIN(RADIANS(G984))*SIN(RADIANS(E974))+COS(RADIANS(G984))*COS(RADIANS(E974))*COS(RADIANS(N964))))&gt;90,0,$F$4*$F$5/E973^2*(SIN(RADIANS(G984))*SIN(RADIANS(E974))+COS(RADIANS(G984))*COS(RADIANS(E974))*COS(RADIANS(N964))))</f>
        <v>#DIV/0!</v>
      </c>
      <c r="O984" t="e">
        <f>IF(DEGREES(ACOS(SIN(RADIANS(G984))*SIN(RADIANS(E974))+COS(RADIANS(G984))*COS(RADIANS(E974))*COS(RADIANS(O964))))&gt;90,0,$F$4*$F$5/E973^2*(SIN(RADIANS(G984))*SIN(RADIANS(E974))+COS(RADIANS(G984))*COS(RADIANS(E974))*COS(RADIANS(O964))))</f>
        <v>#DIV/0!</v>
      </c>
      <c r="P984" t="e">
        <f>IF(DEGREES(ACOS(SIN(RADIANS(G984))*SIN(RADIANS(E974))+COS(RADIANS(G984))*COS(RADIANS(E974))*COS(RADIANS(P964))))&gt;90,0,$F$4*$F$5/E973^2*(SIN(RADIANS(G984))*SIN(RADIANS(E974))+COS(RADIANS(G984))*COS(RADIANS(E974))*COS(RADIANS(P964))))</f>
        <v>#DIV/0!</v>
      </c>
      <c r="Q984" t="e">
        <f>IF(DEGREES(ACOS(SIN(RADIANS(G984))*SIN(RADIANS(E974))+COS(RADIANS(G984))*COS(RADIANS(E974))*COS(RADIANS(Q964))))&gt;90,0,$F$4*$F$5/E973^2*(SIN(RADIANS(G984))*SIN(RADIANS(E974))+COS(RADIANS(G984))*COS(RADIANS(E974))*COS(RADIANS(Q964))))</f>
        <v>#DIV/0!</v>
      </c>
      <c r="R984" t="e">
        <f>IF(DEGREES(ACOS(SIN(RADIANS(G984))*SIN(RADIANS(E974))+COS(RADIANS(G984))*COS(RADIANS(E974))*COS(RADIANS(R964))))&gt;90,0,$F$4*$F$5/E973^2*(SIN(RADIANS(G984))*SIN(RADIANS(E974))+COS(RADIANS(G984))*COS(RADIANS(E974))*COS(RADIANS(R964))))</f>
        <v>#DIV/0!</v>
      </c>
      <c r="S984" t="e">
        <f>IF(DEGREES(ACOS(SIN(RADIANS(G984))*SIN(RADIANS(E974))+COS(RADIANS(G984))*COS(RADIANS(E974))*COS(RADIANS(S964))))&gt;90,0,$F$4*$F$5/E973^2*(SIN(RADIANS(G984))*SIN(RADIANS(E974))+COS(RADIANS(G984))*COS(RADIANS(E974))*COS(RADIANS(S964))))</f>
        <v>#DIV/0!</v>
      </c>
      <c r="T984" t="e">
        <f>IF(DEGREES(ACOS(SIN(RADIANS(G984))*SIN(RADIANS(E974))+COS(RADIANS(G984))*COS(RADIANS(E974))*COS(RADIANS(T964))))&gt;90,0,$F$4*$F$5/E973^2*(SIN(RADIANS(G984))*SIN(RADIANS(E974))+COS(RADIANS(G984))*COS(RADIANS(E974))*COS(RADIANS(T964))))</f>
        <v>#DIV/0!</v>
      </c>
      <c r="U984" t="e">
        <f>IF(DEGREES(ACOS(SIN(RADIANS(G984))*SIN(RADIANS(E974))+COS(RADIANS(G984))*COS(RADIANS(E974))*COS(RADIANS(U964))))&gt;90,0,$F$4*$F$5/E973^2*(SIN(RADIANS(G984))*SIN(RADIANS(E974))+COS(RADIANS(G984))*COS(RADIANS(E974))*COS(RADIANS(U964))))</f>
        <v>#DIV/0!</v>
      </c>
      <c r="V984" t="e">
        <f>IF(DEGREES(ACOS(SIN(RADIANS(G984))*SIN(RADIANS(E974))+COS(RADIANS(G984))*COS(RADIANS(E974))*COS(RADIANS(V964))))&gt;90,0,$F$4*$F$5/E973^2*(SIN(RADIANS(G984))*SIN(RADIANS(E974))+COS(RADIANS(G984))*COS(RADIANS(E974))*COS(RADIANS(V964))))</f>
        <v>#DIV/0!</v>
      </c>
      <c r="W984" t="e">
        <f>IF(DEGREES(ACOS(SIN(RADIANS(G984))*SIN(RADIANS(E974))+COS(RADIANS(G984))*COS(RADIANS(E974))*COS(RADIANS(W964))))&gt;90,0,$F$4*$F$5/E973^2*(SIN(RADIANS(G984))*SIN(RADIANS(E974))+COS(RADIANS(G984))*COS(RADIANS(E974))*COS(RADIANS(W964))))</f>
        <v>#DIV/0!</v>
      </c>
      <c r="X984" t="e">
        <f>IF(DEGREES(ACOS(SIN(RADIANS(G984))*SIN(RADIANS(E974))+COS(RADIANS(G984))*COS(RADIANS(E974))*COS(RADIANS(X964))))&gt;90,0,$F$4*$F$5/E973^2*(SIN(RADIANS(G984))*SIN(RADIANS(E974))+COS(RADIANS(G984))*COS(RADIANS(E974))*COS(RADIANS(X964))))</f>
        <v>#DIV/0!</v>
      </c>
      <c r="Y984" t="e">
        <f>IF(DEGREES(ACOS(SIN(RADIANS(G984))*SIN(RADIANS(E974))+COS(RADIANS(G984))*COS(RADIANS(E974))*COS(RADIANS(Y964))))&gt;90,0,$F$4*$F$5/E973^2*(SIN(RADIANS(G984))*SIN(RADIANS(E974))+COS(RADIANS(G984))*COS(RADIANS(E974))*COS(RADIANS(Y964))))</f>
        <v>#DIV/0!</v>
      </c>
      <c r="Z984" t="e">
        <f>IF(DEGREES(ACOS(SIN(RADIANS(G984))*SIN(RADIANS(E974))+COS(RADIANS(G984))*COS(RADIANS(E974))*COS(RADIANS(Z964))))&gt;90,0,$F$4*$F$5/E973^2*(SIN(RADIANS(G984))*SIN(RADIANS(E974))+COS(RADIANS(G984))*COS(RADIANS(E974))*COS(RADIANS(Z964))))</f>
        <v>#DIV/0!</v>
      </c>
      <c r="AA984" t="e">
        <f>IF(DEGREES(ACOS(SIN(RADIANS(G984))*SIN(RADIANS(E974))+COS(RADIANS(G984))*COS(RADIANS(E974))*COS(RADIANS(AA964))))&gt;90,0,$F$4*$F$5/E973^2*(SIN(RADIANS(G984))*SIN(RADIANS(E974))+COS(RADIANS(G984))*COS(RADIANS(E974))*COS(RADIANS(AA964))))</f>
        <v>#DIV/0!</v>
      </c>
      <c r="AB984" t="e">
        <f>IF(DEGREES(ACOS(SIN(RADIANS(G984))*SIN(RADIANS(E974))+COS(RADIANS(G984))*COS(RADIANS(E974))*COS(RADIANS(AB964))))&gt;90,0,$F$4*$F$5/E973^2*(SIN(RADIANS(G984))*SIN(RADIANS(E974))+COS(RADIANS(G984))*COS(RADIANS(E974))*COS(RADIANS(AB964))))</f>
        <v>#DIV/0!</v>
      </c>
      <c r="AC984" t="e">
        <f>IF(DEGREES(ACOS(SIN(RADIANS(G984))*SIN(RADIANS(E974))+COS(RADIANS(G984))*COS(RADIANS(E974))*COS(RADIANS(AC964))))&gt;90,0,$F$4*$F$5/E973^2*(SIN(RADIANS(G984))*SIN(RADIANS(E974))+COS(RADIANS(G984))*COS(RADIANS(E974))*COS(RADIANS(AC964))))</f>
        <v>#DIV/0!</v>
      </c>
      <c r="AD984" t="e">
        <f>IF(DEGREES(ACOS(SIN(RADIANS(G984))*SIN(RADIANS(E974))+COS(RADIANS(G984))*COS(RADIANS(E974))*COS(RADIANS(AD964))))&gt;90,0,$F$4*$F$5/E973^2*(SIN(RADIANS(G984))*SIN(RADIANS(E974))+COS(RADIANS(G984))*COS(RADIANS(E974))*COS(RADIANS(AD964))))</f>
        <v>#DIV/0!</v>
      </c>
      <c r="AE984" t="e">
        <f>IF(DEGREES(ACOS(SIN(RADIANS(G984))*SIN(RADIANS(E974))+COS(RADIANS(G984))*COS(RADIANS(E974))*COS(RADIANS(AE964))))&gt;90,0,$F$4*$F$5/E973^2*(SIN(RADIANS(G984))*SIN(RADIANS(E974))+COS(RADIANS(G984))*COS(RADIANS(E974))*COS(RADIANS(AE964))))</f>
        <v>#DIV/0!</v>
      </c>
      <c r="AF984" t="e">
        <f>IF(DEGREES(ACOS(SIN(RADIANS(G984))*SIN(RADIANS(E974))+COS(RADIANS(G984))*COS(RADIANS(E974))*COS(RADIANS(AF964))))&gt;90,0,$F$4*$F$5/E973^2*(SIN(RADIANS(G984))*SIN(RADIANS(E974))+COS(RADIANS(G984))*COS(RADIANS(E974))*COS(RADIANS(AF964))))</f>
        <v>#DIV/0!</v>
      </c>
      <c r="AG984" t="e">
        <f>IF(DEGREES(ACOS(SIN(RADIANS(G984))*SIN(RADIANS(E974))+COS(RADIANS(G984))*COS(RADIANS(E974))*COS(RADIANS(AG964))))&gt;90,0,$F$4*$F$5/E973^2*(SIN(RADIANS(G984))*SIN(RADIANS(E974))+COS(RADIANS(G984))*COS(RADIANS(E974))*COS(RADIANS(AG964))))</f>
        <v>#DIV/0!</v>
      </c>
      <c r="AH984" t="e">
        <f>IF(DEGREES(ACOS(SIN(RADIANS(G984))*SIN(RADIANS(E974))+COS(RADIANS(G984))*COS(RADIANS(E974))*COS(RADIANS(AH964))))&gt;90,0,$F$4*$F$5/E973^2*(SIN(RADIANS(G984))*SIN(RADIANS(E974))+COS(RADIANS(G984))*COS(RADIANS(E974))*COS(RADIANS(AH964))))</f>
        <v>#DIV/0!</v>
      </c>
      <c r="AI984" t="e">
        <f>IF(DEGREES(ACOS(SIN(RADIANS(G984))*SIN(RADIANS(E974))+COS(RADIANS(G984))*COS(RADIANS(E974))*COS(RADIANS(AI964))))&gt;90,0,$F$4*$F$5/E973^2*(SIN(RADIANS(G984))*SIN(RADIANS(E974))+COS(RADIANS(G984))*COS(RADIANS(E974))*COS(RADIANS(AI964))))</f>
        <v>#DIV/0!</v>
      </c>
      <c r="AJ984" t="e">
        <f>IF(DEGREES(ACOS(SIN(RADIANS(G984))*SIN(RADIANS(E974))+COS(RADIANS(G984))*COS(RADIANS(E974))*COS(RADIANS(AJ964))))&gt;90,0,$F$4*$F$5/E973^2*(SIN(RADIANS(G984))*SIN(RADIANS(E974))+COS(RADIANS(G984))*COS(RADIANS(E974))*COS(RADIANS(AJ964))))</f>
        <v>#DIV/0!</v>
      </c>
      <c r="AK984" t="e">
        <f>IF(DEGREES(ACOS(SIN(RADIANS(G984))*SIN(RADIANS(E974))+COS(RADIANS(G984))*COS(RADIANS(E974))*COS(RADIANS(AK964))))&gt;90,0,$F$4*$F$5/E973^2*(SIN(RADIANS(G984))*SIN(RADIANS(E974))+COS(RADIANS(G984))*COS(RADIANS(E974))*COS(RADIANS(AK964))))</f>
        <v>#DIV/0!</v>
      </c>
      <c r="AL984" t="e">
        <f>IF(DEGREES(ACOS(SIN(RADIANS(G984))*SIN(RADIANS(E974))+COS(RADIANS(G984))*COS(RADIANS(E974))*COS(RADIANS(AL964))))&gt;90,0,$F$4*$F$5/E973^2*(SIN(RADIANS(G984))*SIN(RADIANS(E974))+COS(RADIANS(G984))*COS(RADIANS(E974))*COS(RADIANS(AL964))))</f>
        <v>#DIV/0!</v>
      </c>
      <c r="AM984" t="e">
        <f>IF(DEGREES(ACOS(SIN(RADIANS(G984))*SIN(RADIANS(E974))+COS(RADIANS(G984))*COS(RADIANS(E974))*COS(RADIANS(AM964))))&gt;90,0,$F$4*$F$5/E973^2*(SIN(RADIANS(G984))*SIN(RADIANS(E974))+COS(RADIANS(G984))*COS(RADIANS(E974))*COS(RADIANS(AM964))))</f>
        <v>#DIV/0!</v>
      </c>
      <c r="AN984" t="e">
        <f>IF(DEGREES(ACOS(SIN(RADIANS(G984))*SIN(RADIANS(E974))+COS(RADIANS(G984))*COS(RADIANS(E974))*COS(RADIANS(AN964))))&gt;90,0,$F$4*$F$5/E973^2*(SIN(RADIANS(G984))*SIN(RADIANS(E974))+COS(RADIANS(G984))*COS(RADIANS(E974))*COS(RADIANS(AN964))))</f>
        <v>#DIV/0!</v>
      </c>
      <c r="AO984" t="e">
        <f>IF(DEGREES(ACOS(SIN(RADIANS(G984))*SIN(RADIANS(E974))+COS(RADIANS(G984))*COS(RADIANS(E974))*COS(RADIANS(AO964))))&gt;90,0,$F$4*$F$5/E973^2*(SIN(RADIANS(G984))*SIN(RADIANS(E974))+COS(RADIANS(G984))*COS(RADIANS(E974))*COS(RADIANS(AO964))))</f>
        <v>#DIV/0!</v>
      </c>
      <c r="AP984" t="e">
        <f>IF(DEGREES(ACOS(SIN(RADIANS(G984))*SIN(RADIANS(E974))+COS(RADIANS(G984))*COS(RADIANS(E974))*COS(RADIANS(AP964))))&gt;90,0,$F$4*$F$5/E973^2*(SIN(RADIANS(G984))*SIN(RADIANS(E974))+COS(RADIANS(G984))*COS(RADIANS(E974))*COS(RADIANS(AP964))))</f>
        <v>#DIV/0!</v>
      </c>
      <c r="AQ984" t="e">
        <f>IF(DEGREES(ACOS(SIN(RADIANS(G984))*SIN(RADIANS(E974))+COS(RADIANS(G984))*COS(RADIANS(E974))*COS(RADIANS(AQ964))))&gt;90,0,$F$4*$F$5/E973^2*(SIN(RADIANS(G984))*SIN(RADIANS(E974))+COS(RADIANS(G984))*COS(RADIANS(E974))*COS(RADIANS(AQ964))))</f>
        <v>#DIV/0!</v>
      </c>
      <c r="AR984" t="e">
        <f>IF(DEGREES(ACOS(SIN(RADIANS(G984))*SIN(RADIANS(E974))+COS(RADIANS(G984))*COS(RADIANS(E974))*COS(RADIANS(AR964))))&gt;90,0,$F$4*$F$5/E973^2*(SIN(RADIANS(G984))*SIN(RADIANS(E974))+COS(RADIANS(G984))*COS(RADIANS(E974))*COS(RADIANS(AR964))))</f>
        <v>#DIV/0!</v>
      </c>
    </row>
    <row r="986" spans="2:44" x14ac:dyDescent="0.5">
      <c r="H986" t="s">
        <v>769</v>
      </c>
      <c r="I986">
        <v>180</v>
      </c>
      <c r="J986">
        <v>170</v>
      </c>
      <c r="K986">
        <v>160</v>
      </c>
      <c r="L986">
        <v>150</v>
      </c>
      <c r="M986">
        <v>140</v>
      </c>
      <c r="N986">
        <v>130</v>
      </c>
      <c r="O986">
        <v>120</v>
      </c>
      <c r="P986">
        <v>110</v>
      </c>
      <c r="Q986">
        <v>100</v>
      </c>
      <c r="R986">
        <v>90</v>
      </c>
      <c r="S986">
        <v>80</v>
      </c>
      <c r="T986">
        <v>70</v>
      </c>
      <c r="U986">
        <v>60</v>
      </c>
      <c r="V986">
        <v>50</v>
      </c>
      <c r="W986">
        <v>40</v>
      </c>
      <c r="X986">
        <v>30</v>
      </c>
      <c r="Y986">
        <v>20</v>
      </c>
      <c r="Z986">
        <v>10</v>
      </c>
      <c r="AA986">
        <v>0</v>
      </c>
      <c r="AB986">
        <v>-10</v>
      </c>
      <c r="AC986">
        <v>-20</v>
      </c>
      <c r="AD986">
        <v>-30</v>
      </c>
      <c r="AE986">
        <v>-40</v>
      </c>
      <c r="AF986">
        <v>-50</v>
      </c>
      <c r="AG986">
        <v>-60</v>
      </c>
      <c r="AH986">
        <v>-70</v>
      </c>
      <c r="AI986">
        <v>-80</v>
      </c>
      <c r="AJ986">
        <v>-90</v>
      </c>
      <c r="AK986">
        <v>-100</v>
      </c>
      <c r="AL986">
        <v>-110</v>
      </c>
      <c r="AM986">
        <v>-120</v>
      </c>
      <c r="AN986">
        <v>-130</v>
      </c>
      <c r="AO986">
        <v>-140</v>
      </c>
      <c r="AP986">
        <v>-150</v>
      </c>
      <c r="AQ986">
        <v>-160</v>
      </c>
      <c r="AR986">
        <v>-170</v>
      </c>
    </row>
    <row r="987" spans="2:44" x14ac:dyDescent="0.5">
      <c r="H987" t="s">
        <v>779</v>
      </c>
      <c r="I987">
        <f>IF(ABS(I986-E999)&gt;180,IF(ABS(I986-E999)&gt;360,ABS(I986-E999)-360,360-ABS(I986-E999)),ABS(I986-E999))</f>
        <v>180</v>
      </c>
      <c r="J987">
        <f>IF(ABS(J986-E999)&gt;180,IF(ABS(J986-E999)&gt;360,ABS(J986-E999)-360,360-ABS(J986-E999)),ABS(J986-E999))</f>
        <v>170</v>
      </c>
      <c r="K987">
        <f>IF(ABS(K986-E999)&gt;180,IF(ABS(K986-E999)&gt;360,ABS(K986-E999)-360,360-ABS(K986-E999)),ABS(K986-E999))</f>
        <v>160</v>
      </c>
      <c r="L987">
        <f>IF(ABS(L986-E999)&gt;180,IF(ABS(L986-E999)&gt;360,ABS(L986-E999)-360,360-ABS(L986-E999)),ABS(L986-E999))</f>
        <v>150</v>
      </c>
      <c r="M987">
        <f>IF(ABS(M986-E999)&gt;180,IF(ABS(M986-E999)&gt;360,ABS(M986-E999)-360,360-ABS(M986-E999)),ABS(M986-E999))</f>
        <v>140</v>
      </c>
      <c r="N987">
        <f>IF(ABS(N986-E999)&gt;180,IF(ABS(N986-E999)&gt;360,ABS(N986-E999)-360,360-ABS(N986-E999)),ABS(N986-E999))</f>
        <v>130</v>
      </c>
      <c r="O987">
        <f>IF(ABS(O986-E999)&gt;180,IF(ABS(O986-E999)&gt;360,ABS(O986-E999)-360,360-ABS(O986-E999)),ABS(O986-E999))</f>
        <v>120</v>
      </c>
      <c r="P987">
        <f>IF(ABS(P986-E999)&gt;180,IF(ABS(P986-E999)&gt;360,ABS(P986-E999)-360,360-ABS(P986-E999)),ABS(P986-E999))</f>
        <v>110</v>
      </c>
      <c r="Q987">
        <f>IF(ABS(Q986-E999)&gt;180,IF(ABS(Q986-E999)&gt;360,ABS(Q986-E999)-360,360-ABS(Q986-E999)),ABS(Q986-E999))</f>
        <v>100</v>
      </c>
      <c r="R987">
        <f>IF(ABS(R986-E999)&gt;180,IF(ABS(R986-E999)&gt;360,ABS(R986-E999)-360,360-ABS(R986-E999)),ABS(R986-E999))</f>
        <v>90</v>
      </c>
      <c r="S987">
        <f>IF(ABS(S986-E999)&gt;180,IF(ABS(S986-E999)&gt;360,ABS(S986-E999)-360,360-ABS(S986-E999)),ABS(S986-E999))</f>
        <v>80</v>
      </c>
      <c r="T987">
        <f>IF(ABS(T986-E999)&gt;180,IF(ABS(T986-E999)&gt;360,ABS(T986-E999)-360,360-ABS(T986-E999)),ABS(T986-E999))</f>
        <v>70</v>
      </c>
      <c r="U987">
        <f>IF(ABS(U986-E999)&gt;180,IF(ABS(U986-E999)&gt;360,ABS(U986-E999)-360,360-ABS(U986-E999)),ABS(U986-E999))</f>
        <v>60</v>
      </c>
      <c r="V987">
        <f>IF(ABS(V986-E999)&gt;180,IF(ABS(V986-E999)&gt;360,ABS(V986-E999)-360,360-ABS(V986-E999)),ABS(V986-E999))</f>
        <v>50</v>
      </c>
      <c r="W987">
        <f>IF(ABS(W986-E999)&gt;180,IF(ABS(W986-E999)&gt;360,ABS(W986-E999)-360,360-ABS(W986-E999)),ABS(W986-E999))</f>
        <v>40</v>
      </c>
      <c r="X987">
        <f>IF(ABS(X986-E999)&gt;180,IF(ABS(X986-E999)&gt;360,ABS(X986-E999)-360,360-ABS(X986-E999)),ABS(X986-E999))</f>
        <v>30</v>
      </c>
      <c r="Y987">
        <f>IF(ABS(Y986-E999)&gt;180,IF(ABS(Y986-E999)&gt;360,ABS(Y986-E999)-360,360-ABS(Y986-E999)),ABS(Y986-E999))</f>
        <v>20</v>
      </c>
      <c r="Z987">
        <f>IF(ABS(Z986-E999)&gt;180,IF(ABS(Z986-E999)&gt;360,ABS(Z986-E999)-360,360-ABS(Z986-E999)),ABS(Z986-E999))</f>
        <v>10</v>
      </c>
      <c r="AA987">
        <f>IF(ABS(AA986-E999)&gt;180,IF(ABS(AA986-E999)&gt;360,ABS(AA986-E999)-360,360-ABS(AA986-E999)),ABS(AA986-E999))</f>
        <v>0</v>
      </c>
      <c r="AB987">
        <f>IF(ABS(AB986-E999)&gt;180,IF(ABS(AB986-E999)&gt;360,ABS(AB986-E999)-360,360-ABS(AB986-E999)),ABS(AB986-E999))</f>
        <v>10</v>
      </c>
      <c r="AC987">
        <f>IF(ABS(AC986-E999)&gt;180,IF(ABS(AC986-E999)&gt;360,ABS(AC986-E999)-360,360-ABS(AC986-E999)),ABS(AC986-E999))</f>
        <v>20</v>
      </c>
      <c r="AD987">
        <f>IF(ABS(AD986-E999)&gt;180,IF(ABS(AD986-E999)&gt;360,ABS(AD986-E999)-360,360-ABS(AD986-E999)),ABS(AD986-E999))</f>
        <v>30</v>
      </c>
      <c r="AE987">
        <f>IF(ABS(AE986-E999)&gt;180,IF(ABS(AE986-E999)&gt;360,ABS(AE986-E999)-360,360-ABS(AE986-E999)),ABS(AE986-E999))</f>
        <v>40</v>
      </c>
      <c r="AF987">
        <f>IF(ABS(AF986-E999)&gt;180,IF(ABS(AF986-E999)&gt;360,ABS(AF986-E999)-360,360-ABS(AF986-E999)),ABS(AF986-E999))</f>
        <v>50</v>
      </c>
      <c r="AG987">
        <f>IF(ABS(AG986-E999)&gt;180,IF(ABS(AG986-E999)&gt;360,ABS(AG986-E999)-360,360-ABS(AG986-E999)),ABS(AG986-E999))</f>
        <v>60</v>
      </c>
      <c r="AH987">
        <f>IF(ABS(AH986-E999)&gt;180,IF(ABS(AH986-E999)&gt;360,ABS(AH986-E999)-360,360-ABS(AH986-E999)),ABS(AH986-E999))</f>
        <v>70</v>
      </c>
      <c r="AI987">
        <f>IF(ABS(AI986-E999)&gt;180,IF(ABS(AI986-E999)&gt;360,ABS(AI986-E999)-360,360-ABS(AI986-E999)),ABS(AI986-E999))</f>
        <v>80</v>
      </c>
      <c r="AJ987">
        <f>IF(ABS(AJ986-E999)&gt;180,IF(ABS(AJ986-E999)&gt;360,ABS(AJ986-E999)-360,360-ABS(AJ986-E999)),ABS(AJ986-E999))</f>
        <v>90</v>
      </c>
      <c r="AK987">
        <f>IF(ABS(AK986-E999)&gt;180,IF(ABS(AK986-E999)&gt;360,ABS(AK986-E999)-360,360-ABS(AK986-E999)),ABS(AK986-E999))</f>
        <v>100</v>
      </c>
      <c r="AL987">
        <f>IF(ABS(AL986-E999)&gt;180,IF(ABS(AL986-E999)&gt;360,ABS(AL986-E999)-360,360-ABS(AL986-E999)),ABS(AL986-E999))</f>
        <v>110</v>
      </c>
      <c r="AM987">
        <f>IF(ABS(AM986-E999)&gt;180,IF(ABS(AM986-E999)&gt;360,ABS(AM986-E999)-360,360-ABS(AM986-E999)),ABS(AM986-E999))</f>
        <v>120</v>
      </c>
      <c r="AN987">
        <f>IF(ABS(AN986-E999)&gt;180,IF(ABS(AN986-E999)&gt;360,ABS(AN986-E999)-360,360-ABS(AN986-E999)),ABS(AN986-E999))</f>
        <v>130</v>
      </c>
      <c r="AO987">
        <f>IF(ABS(AO986-E999)&gt;180,IF(ABS(AO986-E999)&gt;360,ABS(AO986-E999)-360,360-ABS(AO986-E999)),ABS(AO986-E999))</f>
        <v>140</v>
      </c>
      <c r="AP987">
        <f>IF(ABS(AP986-E999)&gt;180,IF(ABS(AP986-E999)&gt;360,ABS(AP986-E999)-360,360-ABS(AP986-E999)),ABS(AP986-E999))</f>
        <v>150</v>
      </c>
      <c r="AQ987">
        <f>IF(ABS(AQ986-E999)&gt;180,IF(ABS(AQ986-E999)&gt;360,ABS(AQ986-E999)-360,360-ABS(AQ986-E999)),ABS(AQ986-E999))</f>
        <v>160</v>
      </c>
      <c r="AR987">
        <f>IF(ABS(AR986-E999)&gt;180,IF(ABS(AR986-E999)&gt;360,ABS(AR986-E999)-360,360-ABS(AR986-E999)),ABS(AR986-E999))</f>
        <v>170</v>
      </c>
    </row>
    <row r="988" spans="2:44" x14ac:dyDescent="0.5">
      <c r="G988" t="s">
        <v>734</v>
      </c>
    </row>
    <row r="989" spans="2:44" x14ac:dyDescent="0.5">
      <c r="B989" t="s">
        <v>788</v>
      </c>
      <c r="E989">
        <v>410</v>
      </c>
      <c r="G989">
        <v>90</v>
      </c>
      <c r="I989" t="e">
        <f>IF(DEGREES(ACOS(SIN(RADIANS(G989))*SIN(RADIANS(E997))+COS(RADIANS(G989))*COS(RADIANS(E997))*COS(RADIANS(I987))))&gt;90,0,$F$4*$F$5/E996^2*(SIN(RADIANS(G989))*SIN(RADIANS(E997))+COS(RADIANS(G989))*COS(RADIANS(E997))*COS(RADIANS(I987))))</f>
        <v>#DIV/0!</v>
      </c>
      <c r="J989" t="e">
        <f>IF(DEGREES(ACOS(SIN(RADIANS(G989))*SIN(RADIANS(E997))+COS(RADIANS(G989))*COS(RADIANS(E997))*COS(RADIANS(J987))))&gt;90,0,$F$4*$F$5/E996^2*(SIN(RADIANS(G989))*SIN(RADIANS(E997))+COS(RADIANS(G989))*COS(RADIANS(E997))*COS(RADIANS(J987))))</f>
        <v>#DIV/0!</v>
      </c>
      <c r="K989" t="e">
        <f>IF(DEGREES(ACOS(SIN(RADIANS(G989))*SIN(RADIANS(E997))+COS(RADIANS(G989))*COS(RADIANS(E997))*COS(RADIANS(K987))))&gt;90,0,$F$4*$F$5/E996^2*(SIN(RADIANS(G989))*SIN(RADIANS(E997))+COS(RADIANS(G989))*COS(RADIANS(E997))*COS(RADIANS(K987))))</f>
        <v>#DIV/0!</v>
      </c>
      <c r="L989" t="e">
        <f>IF(DEGREES(ACOS(SIN(RADIANS(G989))*SIN(RADIANS(E997))+COS(RADIANS(G989))*COS(RADIANS(E997))*COS(RADIANS(L987))))&gt;90,0,$F$4*$F$5/E996^2*(SIN(RADIANS(G989))*SIN(RADIANS(E997))+COS(RADIANS(G989))*COS(RADIANS(E997))*COS(RADIANS(L987))))</f>
        <v>#DIV/0!</v>
      </c>
      <c r="M989" t="e">
        <f>IF(DEGREES(ACOS(SIN(RADIANS(G989))*SIN(RADIANS(E997))+COS(RADIANS(G989))*COS(RADIANS(E997))*COS(RADIANS(M987))))&gt;90,0,$F$4*$F$5/E996^2*(SIN(RADIANS(G989))*SIN(RADIANS(E997))+COS(RADIANS(G989))*COS(RADIANS(E997))*COS(RADIANS(M987))))</f>
        <v>#DIV/0!</v>
      </c>
      <c r="N989" t="e">
        <f>IF(DEGREES(ACOS(SIN(RADIANS(G989))*SIN(RADIANS(E997))+COS(RADIANS(G989))*COS(RADIANS(E997))*COS(RADIANS(N987))))&gt;90,0,$F$4*$F$5/E996^2*(SIN(RADIANS(G989))*SIN(RADIANS(E997))+COS(RADIANS(G989))*COS(RADIANS(E997))*COS(RADIANS(N987))))</f>
        <v>#DIV/0!</v>
      </c>
      <c r="O989" t="e">
        <f>IF(DEGREES(ACOS(SIN(RADIANS(G989))*SIN(RADIANS(E997))+COS(RADIANS(G989))*COS(RADIANS(E997))*COS(RADIANS(O987))))&gt;90,0,$F$4*$F$5/E996^2*(SIN(RADIANS(G989))*SIN(RADIANS(E997))+COS(RADIANS(G989))*COS(RADIANS(E997))*COS(RADIANS(O987))))</f>
        <v>#DIV/0!</v>
      </c>
      <c r="P989" t="e">
        <f>IF(DEGREES(ACOS(SIN(RADIANS(G989))*SIN(RADIANS(E997))+COS(RADIANS(G989))*COS(RADIANS(E997))*COS(RADIANS(P987))))&gt;90,0,$F$4*$F$5/E996^2*(SIN(RADIANS(G989))*SIN(RADIANS(E997))+COS(RADIANS(G989))*COS(RADIANS(E997))*COS(RADIANS(P987))))</f>
        <v>#DIV/0!</v>
      </c>
      <c r="Q989" t="e">
        <f>IF(DEGREES(ACOS(SIN(RADIANS(G989))*SIN(RADIANS(E997))+COS(RADIANS(G989))*COS(RADIANS(E997))*COS(RADIANS(Q987))))&gt;90,0,$F$4*$F$5/E996^2*(SIN(RADIANS(G989))*SIN(RADIANS(E997))+COS(RADIANS(G989))*COS(RADIANS(E997))*COS(RADIANS(Q987))))</f>
        <v>#DIV/0!</v>
      </c>
      <c r="R989" t="e">
        <f>IF(DEGREES(ACOS(SIN(RADIANS(G989))*SIN(RADIANS(E997))+COS(RADIANS(G989))*COS(RADIANS(E997))*COS(RADIANS(R987))))&gt;90,0,$F$4*$F$5/E996^2*(SIN(RADIANS(G989))*SIN(RADIANS(E997))+COS(RADIANS(G989))*COS(RADIANS(E997))*COS(RADIANS(R987))))</f>
        <v>#DIV/0!</v>
      </c>
      <c r="S989" t="e">
        <f>IF(DEGREES(ACOS(SIN(RADIANS(G989))*SIN(RADIANS(E997))+COS(RADIANS(G989))*COS(RADIANS(E997))*COS(RADIANS(S987))))&gt;90,0,$F$4*$F$5/E996^2*(SIN(RADIANS(G989))*SIN(RADIANS(E997))+COS(RADIANS(G989))*COS(RADIANS(E997))*COS(RADIANS(S987))))</f>
        <v>#DIV/0!</v>
      </c>
      <c r="T989" t="e">
        <f>IF(DEGREES(ACOS(SIN(RADIANS(G989))*SIN(RADIANS(E997))+COS(RADIANS(G989))*COS(RADIANS(E997))*COS(RADIANS(T987))))&gt;90,0,$F$4*$F$5/E996^2*(SIN(RADIANS(G989))*SIN(RADIANS(E997))+COS(RADIANS(G989))*COS(RADIANS(E997))*COS(RADIANS(T987))))</f>
        <v>#DIV/0!</v>
      </c>
      <c r="U989" t="e">
        <f>IF(DEGREES(ACOS(SIN(RADIANS(G989))*SIN(RADIANS(E997))+COS(RADIANS(G989))*COS(RADIANS(E997))*COS(RADIANS(U987))))&gt;90,0,$F$4*$F$5/E996^2*(SIN(RADIANS(G989))*SIN(RADIANS(E997))+COS(RADIANS(G989))*COS(RADIANS(E997))*COS(RADIANS(U987))))</f>
        <v>#DIV/0!</v>
      </c>
      <c r="V989" t="e">
        <f>IF(DEGREES(ACOS(SIN(RADIANS(G989))*SIN(RADIANS(E997))+COS(RADIANS(G989))*COS(RADIANS(E997))*COS(RADIANS(V987))))&gt;90,0,$F$4*$F$5/E996^2*(SIN(RADIANS(G989))*SIN(RADIANS(E997))+COS(RADIANS(G989))*COS(RADIANS(E997))*COS(RADIANS(V987))))</f>
        <v>#DIV/0!</v>
      </c>
      <c r="W989" t="e">
        <f>IF(DEGREES(ACOS(SIN(RADIANS(G989))*SIN(RADIANS(E997))+COS(RADIANS(G989))*COS(RADIANS(E997))*COS(RADIANS(W987))))&gt;90,0,$F$4*$F$5/E996^2*(SIN(RADIANS(G989))*SIN(RADIANS(E997))+COS(RADIANS(G989))*COS(RADIANS(E997))*COS(RADIANS(W987))))</f>
        <v>#DIV/0!</v>
      </c>
      <c r="X989" t="e">
        <f>IF(DEGREES(ACOS(SIN(RADIANS(G989))*SIN(RADIANS(E997))+COS(RADIANS(G989))*COS(RADIANS(E997))*COS(RADIANS(X987))))&gt;90,0,$F$4*$F$5/E996^2*(SIN(RADIANS(G989))*SIN(RADIANS(E997))+COS(RADIANS(G989))*COS(RADIANS(E997))*COS(RADIANS(X987))))</f>
        <v>#DIV/0!</v>
      </c>
      <c r="Y989" t="e">
        <f>IF(DEGREES(ACOS(SIN(RADIANS(G989))*SIN(RADIANS(E997))+COS(RADIANS(G989))*COS(RADIANS(E997))*COS(RADIANS(Y987))))&gt;90,0,$F$4*$F$5/E996^2*(SIN(RADIANS(G989))*SIN(RADIANS(E997))+COS(RADIANS(G989))*COS(RADIANS(E997))*COS(RADIANS(Y987))))</f>
        <v>#DIV/0!</v>
      </c>
      <c r="Z989" t="e">
        <f>IF(DEGREES(ACOS(SIN(RADIANS(G989))*SIN(RADIANS(E997))+COS(RADIANS(G989))*COS(RADIANS(E997))*COS(RADIANS(Z987))))&gt;90,0,$F$4*$F$5/E996^2*(SIN(RADIANS(G989))*SIN(RADIANS(E997))+COS(RADIANS(G989))*COS(RADIANS(E997))*COS(RADIANS(Z987))))</f>
        <v>#DIV/0!</v>
      </c>
      <c r="AA989" t="e">
        <f>IF(DEGREES(ACOS(SIN(RADIANS(G989))*SIN(RADIANS(E997))+COS(RADIANS(G989))*COS(RADIANS(E997))*COS(RADIANS(AA987))))&gt;90,0,$F$4*$F$5/E996^2*(SIN(RADIANS(G989))*SIN(RADIANS(E997))+COS(RADIANS(G989))*COS(RADIANS(E997))*COS(RADIANS(AA987))))</f>
        <v>#DIV/0!</v>
      </c>
      <c r="AB989" t="e">
        <f>IF(DEGREES(ACOS(SIN(RADIANS(G989))*SIN(RADIANS(E997))+COS(RADIANS(G989))*COS(RADIANS(E997))*COS(RADIANS(AB987))))&gt;90,0,$F$4*$F$5/E996^2*(SIN(RADIANS(G989))*SIN(RADIANS(E997))+COS(RADIANS(G989))*COS(RADIANS(E997))*COS(RADIANS(AB987))))</f>
        <v>#DIV/0!</v>
      </c>
      <c r="AC989" t="e">
        <f>IF(DEGREES(ACOS(SIN(RADIANS(G989))*SIN(RADIANS(E997))+COS(RADIANS(G989))*COS(RADIANS(E997))*COS(RADIANS(AC987))))&gt;90,0,$F$4*$F$5/E996^2*(SIN(RADIANS(G989))*SIN(RADIANS(E997))+COS(RADIANS(G989))*COS(RADIANS(E997))*COS(RADIANS(AC987))))</f>
        <v>#DIV/0!</v>
      </c>
      <c r="AD989" t="e">
        <f>IF(DEGREES(ACOS(SIN(RADIANS(G989))*SIN(RADIANS(E997))+COS(RADIANS(G989))*COS(RADIANS(E997))*COS(RADIANS(AD987))))&gt;90,0,$F$4*$F$5/E996^2*(SIN(RADIANS(G989))*SIN(RADIANS(E997))+COS(RADIANS(G989))*COS(RADIANS(E997))*COS(RADIANS(AD987))))</f>
        <v>#DIV/0!</v>
      </c>
      <c r="AE989" t="e">
        <f>IF(DEGREES(ACOS(SIN(RADIANS(G989))*SIN(RADIANS(E997))+COS(RADIANS(G989))*COS(RADIANS(E997))*COS(RADIANS(AE987))))&gt;90,0,$F$4*$F$5/E996^2*(SIN(RADIANS(G989))*SIN(RADIANS(E997))+COS(RADIANS(G989))*COS(RADIANS(E997))*COS(RADIANS(AE987))))</f>
        <v>#DIV/0!</v>
      </c>
      <c r="AF989" t="e">
        <f>IF(DEGREES(ACOS(SIN(RADIANS(G989))*SIN(RADIANS(E997))+COS(RADIANS(G989))*COS(RADIANS(E997))*COS(RADIANS(AF987))))&gt;90,0,$F$4*$F$5/E996^2*(SIN(RADIANS(G989))*SIN(RADIANS(E997))+COS(RADIANS(G989))*COS(RADIANS(E997))*COS(RADIANS(AF987))))</f>
        <v>#DIV/0!</v>
      </c>
      <c r="AG989" t="e">
        <f>IF(DEGREES(ACOS(SIN(RADIANS(G989))*SIN(RADIANS(E997))+COS(RADIANS(G989))*COS(RADIANS(E997))*COS(RADIANS(AG987))))&gt;90,0,$F$4*$F$5/E996^2*(SIN(RADIANS(G989))*SIN(RADIANS(E997))+COS(RADIANS(G989))*COS(RADIANS(E997))*COS(RADIANS(AG987))))</f>
        <v>#DIV/0!</v>
      </c>
      <c r="AH989" t="e">
        <f>IF(DEGREES(ACOS(SIN(RADIANS(G989))*SIN(RADIANS(E997))+COS(RADIANS(G989))*COS(RADIANS(E997))*COS(RADIANS(AH987))))&gt;90,0,$F$4*$F$5/E996^2*(SIN(RADIANS(G989))*SIN(RADIANS(E997))+COS(RADIANS(G989))*COS(RADIANS(E997))*COS(RADIANS(AH987))))</f>
        <v>#DIV/0!</v>
      </c>
      <c r="AI989" t="e">
        <f>IF(DEGREES(ACOS(SIN(RADIANS(G989))*SIN(RADIANS(E997))+COS(RADIANS(G989))*COS(RADIANS(E997))*COS(RADIANS(AI987))))&gt;90,0,$F$4*$F$5/E996^2*(SIN(RADIANS(G989))*SIN(RADIANS(E997))+COS(RADIANS(G989))*COS(RADIANS(E997))*COS(RADIANS(AI987))))</f>
        <v>#DIV/0!</v>
      </c>
      <c r="AJ989" t="e">
        <f>IF(DEGREES(ACOS(SIN(RADIANS(G989))*SIN(RADIANS(E997))+COS(RADIANS(G989))*COS(RADIANS(E997))*COS(RADIANS(AJ987))))&gt;90,0,$F$4*$F$5/E996^2*(SIN(RADIANS(G989))*SIN(RADIANS(E997))+COS(RADIANS(G989))*COS(RADIANS(E997))*COS(RADIANS(AJ987))))</f>
        <v>#DIV/0!</v>
      </c>
      <c r="AK989" t="e">
        <f>IF(DEGREES(ACOS(SIN(RADIANS(G989))*SIN(RADIANS(E997))+COS(RADIANS(G989))*COS(RADIANS(E997))*COS(RADIANS(AK987))))&gt;90,0,$F$4*$F$5/E996^2*(SIN(RADIANS(G989))*SIN(RADIANS(E997))+COS(RADIANS(G989))*COS(RADIANS(E997))*COS(RADIANS(AK987))))</f>
        <v>#DIV/0!</v>
      </c>
      <c r="AL989" t="e">
        <f>IF(DEGREES(ACOS(SIN(RADIANS(G989))*SIN(RADIANS(E997))+COS(RADIANS(G989))*COS(RADIANS(E997))*COS(RADIANS(AL987))))&gt;90,0,$F$4*$F$5/E996^2*(SIN(RADIANS(G989))*SIN(RADIANS(E997))+COS(RADIANS(G989))*COS(RADIANS(E997))*COS(RADIANS(AL987))))</f>
        <v>#DIV/0!</v>
      </c>
      <c r="AM989" t="e">
        <f>IF(DEGREES(ACOS(SIN(RADIANS(G989))*SIN(RADIANS(E997))+COS(RADIANS(G989))*COS(RADIANS(E997))*COS(RADIANS(AM987))))&gt;90,0,$F$4*$F$5/E996^2*(SIN(RADIANS(G989))*SIN(RADIANS(E997))+COS(RADIANS(G989))*COS(RADIANS(E997))*COS(RADIANS(AM987))))</f>
        <v>#DIV/0!</v>
      </c>
      <c r="AN989" t="e">
        <f>IF(DEGREES(ACOS(SIN(RADIANS(G989))*SIN(RADIANS(E997))+COS(RADIANS(G989))*COS(RADIANS(E997))*COS(RADIANS(AN987))))&gt;90,0,$F$4*$F$5/E996^2*(SIN(RADIANS(G989))*SIN(RADIANS(E997))+COS(RADIANS(G989))*COS(RADIANS(E997))*COS(RADIANS(AN987))))</f>
        <v>#DIV/0!</v>
      </c>
      <c r="AO989" t="e">
        <f>IF(DEGREES(ACOS(SIN(RADIANS(G989))*SIN(RADIANS(E997))+COS(RADIANS(G989))*COS(RADIANS(E997))*COS(RADIANS(AO987))))&gt;90,0,$F$4*$F$5/E996^2*(SIN(RADIANS(G989))*SIN(RADIANS(E997))+COS(RADIANS(G989))*COS(RADIANS(E997))*COS(RADIANS(AO987))))</f>
        <v>#DIV/0!</v>
      </c>
      <c r="AP989" t="e">
        <f>IF(DEGREES(ACOS(SIN(RADIANS(G989))*SIN(RADIANS(E997))+COS(RADIANS(G989))*COS(RADIANS(E997))*COS(RADIANS(AP987))))&gt;90,0,$F$4*$F$5/E996^2*(SIN(RADIANS(G989))*SIN(RADIANS(E997))+COS(RADIANS(G989))*COS(RADIANS(E997))*COS(RADIANS(AP987))))</f>
        <v>#DIV/0!</v>
      </c>
      <c r="AQ989" t="e">
        <f>IF(DEGREES(ACOS(SIN(RADIANS(G989))*SIN(RADIANS(E997))+COS(RADIANS(G989))*COS(RADIANS(E997))*COS(RADIANS(AQ987))))&gt;90,0,$F$4*$F$5/E996^2*(SIN(RADIANS(G989))*SIN(RADIANS(E997))+COS(RADIANS(G989))*COS(RADIANS(E997))*COS(RADIANS(AQ987))))</f>
        <v>#DIV/0!</v>
      </c>
      <c r="AR989" t="e">
        <f>IF(DEGREES(ACOS(SIN(RADIANS(G989))*SIN(RADIANS(E997))+COS(RADIANS(G989))*COS(RADIANS(E997))*COS(RADIANS(AR987))))&gt;90,0,$F$4*$F$5/E996^2*(SIN(RADIANS(G989))*SIN(RADIANS(E997))+COS(RADIANS(G989))*COS(RADIANS(E997))*COS(RADIANS(AR987))))</f>
        <v>#DIV/0!</v>
      </c>
    </row>
    <row r="990" spans="2:44" x14ac:dyDescent="0.5">
      <c r="B990" t="s">
        <v>726</v>
      </c>
      <c r="E990" cm="1">
        <f t="array" ref="E990">INDEX($D$1751:$AM$1751,0,MATCH(E989-IF(E989&lt;360,0,360),$D$1700:$AM$1700,0))+IF(E989&gt;350,360,0)</f>
        <v>410</v>
      </c>
      <c r="G990">
        <v>80</v>
      </c>
      <c r="I990">
        <f>IF(DEGREES(ACOS(SIN(RADIANS(G990))*SIN(RADIANS(E997))+COS(RADIANS(G990))*COS(RADIANS(E997))*COS(RADIANS(I987))))&gt;90,0,$F$4*$F$5/E996^2*(SIN(RADIANS(G990))*SIN(RADIANS(E997))+COS(RADIANS(G990))*COS(RADIANS(E997))*COS(RADIANS(I987))))</f>
        <v>0</v>
      </c>
      <c r="J990">
        <f>IF(DEGREES(ACOS(SIN(RADIANS(G990))*SIN(RADIANS(E997))+COS(RADIANS(G990))*COS(RADIANS(E997))*COS(RADIANS(J987))))&gt;90,0,$F$4*$F$5/E996^2*(SIN(RADIANS(G990))*SIN(RADIANS(E997))+COS(RADIANS(G990))*COS(RADIANS(E997))*COS(RADIANS(J987))))</f>
        <v>0</v>
      </c>
      <c r="K990">
        <f>IF(DEGREES(ACOS(SIN(RADIANS(G990))*SIN(RADIANS(E997))+COS(RADIANS(G990))*COS(RADIANS(E997))*COS(RADIANS(K987))))&gt;90,0,$F$4*$F$5/E996^2*(SIN(RADIANS(G990))*SIN(RADIANS(E997))+COS(RADIANS(G990))*COS(RADIANS(E997))*COS(RADIANS(K987))))</f>
        <v>0</v>
      </c>
      <c r="L990">
        <f>IF(DEGREES(ACOS(SIN(RADIANS(G990))*SIN(RADIANS(E997))+COS(RADIANS(G990))*COS(RADIANS(E997))*COS(RADIANS(L987))))&gt;90,0,$F$4*$F$5/E996^2*(SIN(RADIANS(G990))*SIN(RADIANS(E997))+COS(RADIANS(G990))*COS(RADIANS(E997))*COS(RADIANS(L987))))</f>
        <v>0</v>
      </c>
      <c r="M990">
        <f>IF(DEGREES(ACOS(SIN(RADIANS(G990))*SIN(RADIANS(E997))+COS(RADIANS(G990))*COS(RADIANS(E997))*COS(RADIANS(M987))))&gt;90,0,$F$4*$F$5/E996^2*(SIN(RADIANS(G990))*SIN(RADIANS(E997))+COS(RADIANS(G990))*COS(RADIANS(E997))*COS(RADIANS(M987))))</f>
        <v>0</v>
      </c>
      <c r="N990">
        <f>IF(DEGREES(ACOS(SIN(RADIANS(G990))*SIN(RADIANS(E997))+COS(RADIANS(G990))*COS(RADIANS(E997))*COS(RADIANS(N987))))&gt;90,0,$F$4*$F$5/E996^2*(SIN(RADIANS(G990))*SIN(RADIANS(E997))+COS(RADIANS(G990))*COS(RADIANS(E997))*COS(RADIANS(N987))))</f>
        <v>0</v>
      </c>
      <c r="O990">
        <f>IF(DEGREES(ACOS(SIN(RADIANS(G990))*SIN(RADIANS(E997))+COS(RADIANS(G990))*COS(RADIANS(E997))*COS(RADIANS(O987))))&gt;90,0,$F$4*$F$5/E996^2*(SIN(RADIANS(G990))*SIN(RADIANS(E997))+COS(RADIANS(G990))*COS(RADIANS(E997))*COS(RADIANS(O987))))</f>
        <v>0</v>
      </c>
      <c r="P990">
        <f>IF(DEGREES(ACOS(SIN(RADIANS(G990))*SIN(RADIANS(E997))+COS(RADIANS(G990))*COS(RADIANS(E997))*COS(RADIANS(P987))))&gt;90,0,$F$4*$F$5/E996^2*(SIN(RADIANS(G990))*SIN(RADIANS(E997))+COS(RADIANS(G990))*COS(RADIANS(E997))*COS(RADIANS(P987))))</f>
        <v>0</v>
      </c>
      <c r="Q990">
        <f>IF(DEGREES(ACOS(SIN(RADIANS(G990))*SIN(RADIANS(E997))+COS(RADIANS(G990))*COS(RADIANS(E997))*COS(RADIANS(Q987))))&gt;90,0,$F$4*$F$5/E996^2*(SIN(RADIANS(G990))*SIN(RADIANS(E997))+COS(RADIANS(G990))*COS(RADIANS(E997))*COS(RADIANS(Q987))))</f>
        <v>0</v>
      </c>
      <c r="R990" t="e">
        <f>IF(DEGREES(ACOS(SIN(RADIANS(G990))*SIN(RADIANS(E997))+COS(RADIANS(G990))*COS(RADIANS(E997))*COS(RADIANS(R987))))&gt;90,0,$F$4*$F$5/E996^2*(SIN(RADIANS(G990))*SIN(RADIANS(E997))+COS(RADIANS(G990))*COS(RADIANS(E997))*COS(RADIANS(R987))))</f>
        <v>#DIV/0!</v>
      </c>
      <c r="S990" t="e">
        <f>IF(DEGREES(ACOS(SIN(RADIANS(G990))*SIN(RADIANS(E997))+COS(RADIANS(G990))*COS(RADIANS(E997))*COS(RADIANS(S987))))&gt;90,0,$F$4*$F$5/E996^2*(SIN(RADIANS(G990))*SIN(RADIANS(E997))+COS(RADIANS(G990))*COS(RADIANS(E997))*COS(RADIANS(S987))))</f>
        <v>#DIV/0!</v>
      </c>
      <c r="T990" t="e">
        <f>IF(DEGREES(ACOS(SIN(RADIANS(G990))*SIN(RADIANS(E997))+COS(RADIANS(G990))*COS(RADIANS(E997))*COS(RADIANS(T987))))&gt;90,0,$F$4*$F$5/E996^2*(SIN(RADIANS(G990))*SIN(RADIANS(E997))+COS(RADIANS(G990))*COS(RADIANS(E997))*COS(RADIANS(T987))))</f>
        <v>#DIV/0!</v>
      </c>
      <c r="U990" t="e">
        <f>IF(DEGREES(ACOS(SIN(RADIANS(G990))*SIN(RADIANS(E997))+COS(RADIANS(G990))*COS(RADIANS(E997))*COS(RADIANS(U987))))&gt;90,0,$F$4*$F$5/E996^2*(SIN(RADIANS(G990))*SIN(RADIANS(E997))+COS(RADIANS(G990))*COS(RADIANS(E997))*COS(RADIANS(U987))))</f>
        <v>#DIV/0!</v>
      </c>
      <c r="V990" t="e">
        <f>IF(DEGREES(ACOS(SIN(RADIANS(G990))*SIN(RADIANS(E997))+COS(RADIANS(G990))*COS(RADIANS(E997))*COS(RADIANS(V987))))&gt;90,0,$F$4*$F$5/E996^2*(SIN(RADIANS(G990))*SIN(RADIANS(E997))+COS(RADIANS(G990))*COS(RADIANS(E997))*COS(RADIANS(V987))))</f>
        <v>#DIV/0!</v>
      </c>
      <c r="W990" t="e">
        <f>IF(DEGREES(ACOS(SIN(RADIANS(G990))*SIN(RADIANS(E997))+COS(RADIANS(G990))*COS(RADIANS(E997))*COS(RADIANS(W987))))&gt;90,0,$F$4*$F$5/E996^2*(SIN(RADIANS(G990))*SIN(RADIANS(E997))+COS(RADIANS(G990))*COS(RADIANS(E997))*COS(RADIANS(W987))))</f>
        <v>#DIV/0!</v>
      </c>
      <c r="X990" t="e">
        <f>IF(DEGREES(ACOS(SIN(RADIANS(G990))*SIN(RADIANS(E997))+COS(RADIANS(G990))*COS(RADIANS(E997))*COS(RADIANS(X987))))&gt;90,0,$F$4*$F$5/E996^2*(SIN(RADIANS(G990))*SIN(RADIANS(E997))+COS(RADIANS(G990))*COS(RADIANS(E997))*COS(RADIANS(X987))))</f>
        <v>#DIV/0!</v>
      </c>
      <c r="Y990" t="e">
        <f>IF(DEGREES(ACOS(SIN(RADIANS(G990))*SIN(RADIANS(E997))+COS(RADIANS(G990))*COS(RADIANS(E997))*COS(RADIANS(Y987))))&gt;90,0,$F$4*$F$5/E996^2*(SIN(RADIANS(G990))*SIN(RADIANS(E997))+COS(RADIANS(G990))*COS(RADIANS(E997))*COS(RADIANS(Y987))))</f>
        <v>#DIV/0!</v>
      </c>
      <c r="Z990" t="e">
        <f>IF(DEGREES(ACOS(SIN(RADIANS(G990))*SIN(RADIANS(E997))+COS(RADIANS(G990))*COS(RADIANS(E997))*COS(RADIANS(Z987))))&gt;90,0,$F$4*$F$5/E996^2*(SIN(RADIANS(G990))*SIN(RADIANS(E997))+COS(RADIANS(G990))*COS(RADIANS(E997))*COS(RADIANS(Z987))))</f>
        <v>#DIV/0!</v>
      </c>
      <c r="AA990" t="e">
        <f>IF(DEGREES(ACOS(SIN(RADIANS(G990))*SIN(RADIANS(E997))+COS(RADIANS(G990))*COS(RADIANS(E997))*COS(RADIANS(AA987))))&gt;90,0,$F$4*$F$5/E996^2*(SIN(RADIANS(G990))*SIN(RADIANS(E997))+COS(RADIANS(G990))*COS(RADIANS(E997))*COS(RADIANS(AA987))))</f>
        <v>#DIV/0!</v>
      </c>
      <c r="AB990" t="e">
        <f>IF(DEGREES(ACOS(SIN(RADIANS(G990))*SIN(RADIANS(E997))+COS(RADIANS(G990))*COS(RADIANS(E997))*COS(RADIANS(AB987))))&gt;90,0,$F$4*$F$5/E996^2*(SIN(RADIANS(G990))*SIN(RADIANS(E997))+COS(RADIANS(G990))*COS(RADIANS(E997))*COS(RADIANS(AB987))))</f>
        <v>#DIV/0!</v>
      </c>
      <c r="AC990" t="e">
        <f>IF(DEGREES(ACOS(SIN(RADIANS(G990))*SIN(RADIANS(E997))+COS(RADIANS(G990))*COS(RADIANS(E997))*COS(RADIANS(AC987))))&gt;90,0,$F$4*$F$5/E996^2*(SIN(RADIANS(G990))*SIN(RADIANS(E997))+COS(RADIANS(G990))*COS(RADIANS(E997))*COS(RADIANS(AC987))))</f>
        <v>#DIV/0!</v>
      </c>
      <c r="AD990" t="e">
        <f>IF(DEGREES(ACOS(SIN(RADIANS(G990))*SIN(RADIANS(E997))+COS(RADIANS(G990))*COS(RADIANS(E997))*COS(RADIANS(AD987))))&gt;90,0,$F$4*$F$5/E996^2*(SIN(RADIANS(G990))*SIN(RADIANS(E997))+COS(RADIANS(G990))*COS(RADIANS(E997))*COS(RADIANS(AD987))))</f>
        <v>#DIV/0!</v>
      </c>
      <c r="AE990" t="e">
        <f>IF(DEGREES(ACOS(SIN(RADIANS(G990))*SIN(RADIANS(E997))+COS(RADIANS(G990))*COS(RADIANS(E997))*COS(RADIANS(AE987))))&gt;90,0,$F$4*$F$5/E996^2*(SIN(RADIANS(G990))*SIN(RADIANS(E997))+COS(RADIANS(G990))*COS(RADIANS(E997))*COS(RADIANS(AE987))))</f>
        <v>#DIV/0!</v>
      </c>
      <c r="AF990" t="e">
        <f>IF(DEGREES(ACOS(SIN(RADIANS(G990))*SIN(RADIANS(E997))+COS(RADIANS(G990))*COS(RADIANS(E997))*COS(RADIANS(AF987))))&gt;90,0,$F$4*$F$5/E996^2*(SIN(RADIANS(G990))*SIN(RADIANS(E997))+COS(RADIANS(G990))*COS(RADIANS(E997))*COS(RADIANS(AF987))))</f>
        <v>#DIV/0!</v>
      </c>
      <c r="AG990" t="e">
        <f>IF(DEGREES(ACOS(SIN(RADIANS(G990))*SIN(RADIANS(E997))+COS(RADIANS(G990))*COS(RADIANS(E997))*COS(RADIANS(AG987))))&gt;90,0,$F$4*$F$5/E996^2*(SIN(RADIANS(G990))*SIN(RADIANS(E997))+COS(RADIANS(G990))*COS(RADIANS(E997))*COS(RADIANS(AG987))))</f>
        <v>#DIV/0!</v>
      </c>
      <c r="AH990" t="e">
        <f>IF(DEGREES(ACOS(SIN(RADIANS(G990))*SIN(RADIANS(E997))+COS(RADIANS(G990))*COS(RADIANS(E997))*COS(RADIANS(AH987))))&gt;90,0,$F$4*$F$5/E996^2*(SIN(RADIANS(G990))*SIN(RADIANS(E997))+COS(RADIANS(G990))*COS(RADIANS(E997))*COS(RADIANS(AH987))))</f>
        <v>#DIV/0!</v>
      </c>
      <c r="AI990" t="e">
        <f>IF(DEGREES(ACOS(SIN(RADIANS(G990))*SIN(RADIANS(E997))+COS(RADIANS(G990))*COS(RADIANS(E997))*COS(RADIANS(AI987))))&gt;90,0,$F$4*$F$5/E996^2*(SIN(RADIANS(G990))*SIN(RADIANS(E997))+COS(RADIANS(G990))*COS(RADIANS(E997))*COS(RADIANS(AI987))))</f>
        <v>#DIV/0!</v>
      </c>
      <c r="AJ990" t="e">
        <f>IF(DEGREES(ACOS(SIN(RADIANS(G990))*SIN(RADIANS(E997))+COS(RADIANS(G990))*COS(RADIANS(E997))*COS(RADIANS(AJ987))))&gt;90,0,$F$4*$F$5/E996^2*(SIN(RADIANS(G990))*SIN(RADIANS(E997))+COS(RADIANS(G990))*COS(RADIANS(E997))*COS(RADIANS(AJ987))))</f>
        <v>#DIV/0!</v>
      </c>
      <c r="AK990">
        <f>IF(DEGREES(ACOS(SIN(RADIANS(G990))*SIN(RADIANS(E997))+COS(RADIANS(G990))*COS(RADIANS(E997))*COS(RADIANS(AK987))))&gt;90,0,$F$4*$F$5/E996^2*(SIN(RADIANS(G990))*SIN(RADIANS(E997))+COS(RADIANS(G990))*COS(RADIANS(E997))*COS(RADIANS(AK987))))</f>
        <v>0</v>
      </c>
      <c r="AL990">
        <f>IF(DEGREES(ACOS(SIN(RADIANS(G990))*SIN(RADIANS(E997))+COS(RADIANS(G990))*COS(RADIANS(E997))*COS(RADIANS(AL987))))&gt;90,0,$F$4*$F$5/E996^2*(SIN(RADIANS(G990))*SIN(RADIANS(E997))+COS(RADIANS(G990))*COS(RADIANS(E997))*COS(RADIANS(AL987))))</f>
        <v>0</v>
      </c>
      <c r="AM990">
        <f>IF(DEGREES(ACOS(SIN(RADIANS(G990))*SIN(RADIANS(E997))+COS(RADIANS(G990))*COS(RADIANS(E997))*COS(RADIANS(AM987))))&gt;90,0,$F$4*$F$5/E996^2*(SIN(RADIANS(G990))*SIN(RADIANS(E997))+COS(RADIANS(G990))*COS(RADIANS(E997))*COS(RADIANS(AM987))))</f>
        <v>0</v>
      </c>
      <c r="AN990">
        <f>IF(DEGREES(ACOS(SIN(RADIANS(G990))*SIN(RADIANS(E997))+COS(RADIANS(G990))*COS(RADIANS(E997))*COS(RADIANS(AN987))))&gt;90,0,$F$4*$F$5/E996^2*(SIN(RADIANS(G990))*SIN(RADIANS(E997))+COS(RADIANS(G990))*COS(RADIANS(E997))*COS(RADIANS(AN987))))</f>
        <v>0</v>
      </c>
      <c r="AO990">
        <f>IF(DEGREES(ACOS(SIN(RADIANS(G990))*SIN(RADIANS(E997))+COS(RADIANS(G990))*COS(RADIANS(E997))*COS(RADIANS(AO987))))&gt;90,0,$F$4*$F$5/E996^2*(SIN(RADIANS(G990))*SIN(RADIANS(E997))+COS(RADIANS(G990))*COS(RADIANS(E997))*COS(RADIANS(AO987))))</f>
        <v>0</v>
      </c>
      <c r="AP990">
        <f>IF(DEGREES(ACOS(SIN(RADIANS(G990))*SIN(RADIANS(E997))+COS(RADIANS(G990))*COS(RADIANS(E997))*COS(RADIANS(AP987))))&gt;90,0,$F$4*$F$5/E996^2*(SIN(RADIANS(G990))*SIN(RADIANS(E997))+COS(RADIANS(G990))*COS(RADIANS(E997))*COS(RADIANS(AP987))))</f>
        <v>0</v>
      </c>
      <c r="AQ990">
        <f>IF(DEGREES(ACOS(SIN(RADIANS(G990))*SIN(RADIANS(E997))+COS(RADIANS(G990))*COS(RADIANS(E997))*COS(RADIANS(AQ987))))&gt;90,0,$F$4*$F$5/E996^2*(SIN(RADIANS(G990))*SIN(RADIANS(E997))+COS(RADIANS(G990))*COS(RADIANS(E997))*COS(RADIANS(AQ987))))</f>
        <v>0</v>
      </c>
      <c r="AR990">
        <f>IF(DEGREES(ACOS(SIN(RADIANS(G990))*SIN(RADIANS(E997))+COS(RADIANS(G990))*COS(RADIANS(E997))*COS(RADIANS(AR987))))&gt;90,0,$F$4*$F$5/E996^2*(SIN(RADIANS(G990))*SIN(RADIANS(E997))+COS(RADIANS(G990))*COS(RADIANS(E997))*COS(RADIANS(AR987))))</f>
        <v>0</v>
      </c>
    </row>
    <row r="991" spans="2:44" x14ac:dyDescent="0.5">
      <c r="B991" s="40" t="s">
        <v>781</v>
      </c>
      <c r="E991">
        <f>IF(E990-$F$13&lt;0,E990-$F$13+360,IF(E990-$F$13&gt;360,E990-$F$13-360,E990-$F$13))</f>
        <v>140</v>
      </c>
      <c r="G991">
        <v>70</v>
      </c>
      <c r="I991">
        <f>IF(DEGREES(ACOS(SIN(RADIANS(G991))*SIN(RADIANS(E997))+COS(RADIANS(G991))*COS(RADIANS(E997))*COS(RADIANS(I987))))&gt;90,0,$F$4*$F$5/E996^2*(SIN(RADIANS(G991))*SIN(RADIANS(E997))+COS(RADIANS(G991))*COS(RADIANS(E997))*COS(RADIANS(I987))))</f>
        <v>0</v>
      </c>
      <c r="J991">
        <f>IF(DEGREES(ACOS(SIN(RADIANS(G991))*SIN(RADIANS(E997))+COS(RADIANS(G991))*COS(RADIANS(E997))*COS(RADIANS(J987))))&gt;90,0,$F$4*$F$5/E996^2*(SIN(RADIANS(G991))*SIN(RADIANS(E997))+COS(RADIANS(G991))*COS(RADIANS(E997))*COS(RADIANS(J987))))</f>
        <v>0</v>
      </c>
      <c r="K991">
        <f>IF(DEGREES(ACOS(SIN(RADIANS(G991))*SIN(RADIANS(E997))+COS(RADIANS(G991))*COS(RADIANS(E997))*COS(RADIANS(K987))))&gt;90,0,$F$4*$F$5/E996^2*(SIN(RADIANS(G991))*SIN(RADIANS(E997))+COS(RADIANS(G991))*COS(RADIANS(E997))*COS(RADIANS(K987))))</f>
        <v>0</v>
      </c>
      <c r="L991">
        <f>IF(DEGREES(ACOS(SIN(RADIANS(G991))*SIN(RADIANS(E997))+COS(RADIANS(G991))*COS(RADIANS(E997))*COS(RADIANS(L987))))&gt;90,0,$F$4*$F$5/E996^2*(SIN(RADIANS(G991))*SIN(RADIANS(E997))+COS(RADIANS(G991))*COS(RADIANS(E997))*COS(RADIANS(L987))))</f>
        <v>0</v>
      </c>
      <c r="M991">
        <f>IF(DEGREES(ACOS(SIN(RADIANS(G991))*SIN(RADIANS(E997))+COS(RADIANS(G991))*COS(RADIANS(E997))*COS(RADIANS(M987))))&gt;90,0,$F$4*$F$5/E996^2*(SIN(RADIANS(G991))*SIN(RADIANS(E997))+COS(RADIANS(G991))*COS(RADIANS(E997))*COS(RADIANS(M987))))</f>
        <v>0</v>
      </c>
      <c r="N991">
        <f>IF(DEGREES(ACOS(SIN(RADIANS(G991))*SIN(RADIANS(E997))+COS(RADIANS(G991))*COS(RADIANS(E997))*COS(RADIANS(N987))))&gt;90,0,$F$4*$F$5/E996^2*(SIN(RADIANS(G991))*SIN(RADIANS(E997))+COS(RADIANS(G991))*COS(RADIANS(E997))*COS(RADIANS(N987))))</f>
        <v>0</v>
      </c>
      <c r="O991">
        <f>IF(DEGREES(ACOS(SIN(RADIANS(G991))*SIN(RADIANS(E997))+COS(RADIANS(G991))*COS(RADIANS(E997))*COS(RADIANS(O987))))&gt;90,0,$F$4*$F$5/E996^2*(SIN(RADIANS(G991))*SIN(RADIANS(E997))+COS(RADIANS(G991))*COS(RADIANS(E997))*COS(RADIANS(O987))))</f>
        <v>0</v>
      </c>
      <c r="P991">
        <f>IF(DEGREES(ACOS(SIN(RADIANS(G991))*SIN(RADIANS(E997))+COS(RADIANS(G991))*COS(RADIANS(E997))*COS(RADIANS(P987))))&gt;90,0,$F$4*$F$5/E996^2*(SIN(RADIANS(G991))*SIN(RADIANS(E997))+COS(RADIANS(G991))*COS(RADIANS(E997))*COS(RADIANS(P987))))</f>
        <v>0</v>
      </c>
      <c r="Q991">
        <f>IF(DEGREES(ACOS(SIN(RADIANS(G991))*SIN(RADIANS(E997))+COS(RADIANS(G991))*COS(RADIANS(E997))*COS(RADIANS(Q987))))&gt;90,0,$F$4*$F$5/E996^2*(SIN(RADIANS(G991))*SIN(RADIANS(E997))+COS(RADIANS(G991))*COS(RADIANS(E997))*COS(RADIANS(Q987))))</f>
        <v>0</v>
      </c>
      <c r="R991" t="e">
        <f>IF(DEGREES(ACOS(SIN(RADIANS(G991))*SIN(RADIANS(E997))+COS(RADIANS(G991))*COS(RADIANS(E997))*COS(RADIANS(R987))))&gt;90,0,$F$4*$F$5/E996^2*(SIN(RADIANS(G991))*SIN(RADIANS(E997))+COS(RADIANS(G991))*COS(RADIANS(E997))*COS(RADIANS(R987))))</f>
        <v>#DIV/0!</v>
      </c>
      <c r="S991" t="e">
        <f>IF(DEGREES(ACOS(SIN(RADIANS(G991))*SIN(RADIANS(E997))+COS(RADIANS(G991))*COS(RADIANS(E997))*COS(RADIANS(S987))))&gt;90,0,$F$4*$F$5/E996^2*(SIN(RADIANS(G991))*SIN(RADIANS(E997))+COS(RADIANS(G991))*COS(RADIANS(E997))*COS(RADIANS(S987))))</f>
        <v>#DIV/0!</v>
      </c>
      <c r="T991" t="e">
        <f>IF(DEGREES(ACOS(SIN(RADIANS(G991))*SIN(RADIANS(E997))+COS(RADIANS(G991))*COS(RADIANS(E997))*COS(RADIANS(T987))))&gt;90,0,$F$4*$F$5/E996^2*(SIN(RADIANS(G991))*SIN(RADIANS(E997))+COS(RADIANS(G991))*COS(RADIANS(E997))*COS(RADIANS(T987))))</f>
        <v>#DIV/0!</v>
      </c>
      <c r="U991" t="e">
        <f>IF(DEGREES(ACOS(SIN(RADIANS(G991))*SIN(RADIANS(E997))+COS(RADIANS(G991))*COS(RADIANS(E997))*COS(RADIANS(U987))))&gt;90,0,$F$4*$F$5/E996^2*(SIN(RADIANS(G991))*SIN(RADIANS(E997))+COS(RADIANS(G991))*COS(RADIANS(E997))*COS(RADIANS(U987))))</f>
        <v>#DIV/0!</v>
      </c>
      <c r="V991" t="e">
        <f>IF(DEGREES(ACOS(SIN(RADIANS(G991))*SIN(RADIANS(E997))+COS(RADIANS(G991))*COS(RADIANS(E997))*COS(RADIANS(V987))))&gt;90,0,$F$4*$F$5/E996^2*(SIN(RADIANS(G991))*SIN(RADIANS(E997))+COS(RADIANS(G991))*COS(RADIANS(E997))*COS(RADIANS(V987))))</f>
        <v>#DIV/0!</v>
      </c>
      <c r="W991" t="e">
        <f>IF(DEGREES(ACOS(SIN(RADIANS(G991))*SIN(RADIANS(E997))+COS(RADIANS(G991))*COS(RADIANS(E997))*COS(RADIANS(W987))))&gt;90,0,$F$4*$F$5/E996^2*(SIN(RADIANS(G991))*SIN(RADIANS(E997))+COS(RADIANS(G991))*COS(RADIANS(E997))*COS(RADIANS(W987))))</f>
        <v>#DIV/0!</v>
      </c>
      <c r="X991" t="e">
        <f>IF(DEGREES(ACOS(SIN(RADIANS(G991))*SIN(RADIANS(E997))+COS(RADIANS(G991))*COS(RADIANS(E997))*COS(RADIANS(X987))))&gt;90,0,$F$4*$F$5/E996^2*(SIN(RADIANS(G991))*SIN(RADIANS(E997))+COS(RADIANS(G991))*COS(RADIANS(E997))*COS(RADIANS(X987))))</f>
        <v>#DIV/0!</v>
      </c>
      <c r="Y991" t="e">
        <f>IF(DEGREES(ACOS(SIN(RADIANS(G991))*SIN(RADIANS(E997))+COS(RADIANS(G991))*COS(RADIANS(E997))*COS(RADIANS(Y987))))&gt;90,0,$F$4*$F$5/E996^2*(SIN(RADIANS(G991))*SIN(RADIANS(E997))+COS(RADIANS(G991))*COS(RADIANS(E997))*COS(RADIANS(Y987))))</f>
        <v>#DIV/0!</v>
      </c>
      <c r="Z991" t="e">
        <f>IF(DEGREES(ACOS(SIN(RADIANS(G991))*SIN(RADIANS(E997))+COS(RADIANS(G991))*COS(RADIANS(E997))*COS(RADIANS(Z987))))&gt;90,0,$F$4*$F$5/E996^2*(SIN(RADIANS(G991))*SIN(RADIANS(E997))+COS(RADIANS(G991))*COS(RADIANS(E997))*COS(RADIANS(Z987))))</f>
        <v>#DIV/0!</v>
      </c>
      <c r="AA991" t="e">
        <f>IF(DEGREES(ACOS(SIN(RADIANS(G991))*SIN(RADIANS(E997))+COS(RADIANS(G991))*COS(RADIANS(E997))*COS(RADIANS(AA987))))&gt;90,0,$F$4*$F$5/E996^2*(SIN(RADIANS(G991))*SIN(RADIANS(E997))+COS(RADIANS(G991))*COS(RADIANS(E997))*COS(RADIANS(AA987))))</f>
        <v>#DIV/0!</v>
      </c>
      <c r="AB991" t="e">
        <f>IF(DEGREES(ACOS(SIN(RADIANS(G991))*SIN(RADIANS(E997))+COS(RADIANS(G991))*COS(RADIANS(E997))*COS(RADIANS(AB987))))&gt;90,0,$F$4*$F$5/E996^2*(SIN(RADIANS(G991))*SIN(RADIANS(E997))+COS(RADIANS(G991))*COS(RADIANS(E997))*COS(RADIANS(AB987))))</f>
        <v>#DIV/0!</v>
      </c>
      <c r="AC991" t="e">
        <f>IF(DEGREES(ACOS(SIN(RADIANS(G991))*SIN(RADIANS(E997))+COS(RADIANS(G991))*COS(RADIANS(E997))*COS(RADIANS(AC987))))&gt;90,0,$F$4*$F$5/E996^2*(SIN(RADIANS(G991))*SIN(RADIANS(E997))+COS(RADIANS(G991))*COS(RADIANS(E997))*COS(RADIANS(AC987))))</f>
        <v>#DIV/0!</v>
      </c>
      <c r="AD991" t="e">
        <f>IF(DEGREES(ACOS(SIN(RADIANS(G991))*SIN(RADIANS(E997))+COS(RADIANS(G991))*COS(RADIANS(E997))*COS(RADIANS(AD987))))&gt;90,0,$F$4*$F$5/E996^2*(SIN(RADIANS(G991))*SIN(RADIANS(E997))+COS(RADIANS(G991))*COS(RADIANS(E997))*COS(RADIANS(AD987))))</f>
        <v>#DIV/0!</v>
      </c>
      <c r="AE991" t="e">
        <f>IF(DEGREES(ACOS(SIN(RADIANS(G991))*SIN(RADIANS(E997))+COS(RADIANS(G991))*COS(RADIANS(E997))*COS(RADIANS(AE987))))&gt;90,0,$F$4*$F$5/E996^2*(SIN(RADIANS(G991))*SIN(RADIANS(E997))+COS(RADIANS(G991))*COS(RADIANS(E997))*COS(RADIANS(AE987))))</f>
        <v>#DIV/0!</v>
      </c>
      <c r="AF991" t="e">
        <f>IF(DEGREES(ACOS(SIN(RADIANS(G991))*SIN(RADIANS(E997))+COS(RADIANS(G991))*COS(RADIANS(E997))*COS(RADIANS(AF987))))&gt;90,0,$F$4*$F$5/E996^2*(SIN(RADIANS(G991))*SIN(RADIANS(E997))+COS(RADIANS(G991))*COS(RADIANS(E997))*COS(RADIANS(AF987))))</f>
        <v>#DIV/0!</v>
      </c>
      <c r="AG991" t="e">
        <f>IF(DEGREES(ACOS(SIN(RADIANS(G991))*SIN(RADIANS(E997))+COS(RADIANS(G991))*COS(RADIANS(E997))*COS(RADIANS(AG987))))&gt;90,0,$F$4*$F$5/E996^2*(SIN(RADIANS(G991))*SIN(RADIANS(E997))+COS(RADIANS(G991))*COS(RADIANS(E997))*COS(RADIANS(AG987))))</f>
        <v>#DIV/0!</v>
      </c>
      <c r="AH991" t="e">
        <f>IF(DEGREES(ACOS(SIN(RADIANS(G991))*SIN(RADIANS(E997))+COS(RADIANS(G991))*COS(RADIANS(E997))*COS(RADIANS(AH987))))&gt;90,0,$F$4*$F$5/E996^2*(SIN(RADIANS(G991))*SIN(RADIANS(E997))+COS(RADIANS(G991))*COS(RADIANS(E997))*COS(RADIANS(AH987))))</f>
        <v>#DIV/0!</v>
      </c>
      <c r="AI991" t="e">
        <f>IF(DEGREES(ACOS(SIN(RADIANS(G991))*SIN(RADIANS(E997))+COS(RADIANS(G991))*COS(RADIANS(E997))*COS(RADIANS(AI987))))&gt;90,0,$F$4*$F$5/E996^2*(SIN(RADIANS(G991))*SIN(RADIANS(E997))+COS(RADIANS(G991))*COS(RADIANS(E997))*COS(RADIANS(AI987))))</f>
        <v>#DIV/0!</v>
      </c>
      <c r="AJ991" t="e">
        <f>IF(DEGREES(ACOS(SIN(RADIANS(G991))*SIN(RADIANS(E997))+COS(RADIANS(G991))*COS(RADIANS(E997))*COS(RADIANS(AJ987))))&gt;90,0,$F$4*$F$5/E996^2*(SIN(RADIANS(G991))*SIN(RADIANS(E997))+COS(RADIANS(G991))*COS(RADIANS(E997))*COS(RADIANS(AJ987))))</f>
        <v>#DIV/0!</v>
      </c>
      <c r="AK991">
        <f>IF(DEGREES(ACOS(SIN(RADIANS(G991))*SIN(RADIANS(E997))+COS(RADIANS(G991))*COS(RADIANS(E997))*COS(RADIANS(AK987))))&gt;90,0,$F$4*$F$5/E996^2*(SIN(RADIANS(G991))*SIN(RADIANS(E997))+COS(RADIANS(G991))*COS(RADIANS(E997))*COS(RADIANS(AK987))))</f>
        <v>0</v>
      </c>
      <c r="AL991">
        <f>IF(DEGREES(ACOS(SIN(RADIANS(G991))*SIN(RADIANS(E997))+COS(RADIANS(G991))*COS(RADIANS(E997))*COS(RADIANS(AL987))))&gt;90,0,$F$4*$F$5/E996^2*(SIN(RADIANS(G991))*SIN(RADIANS(E997))+COS(RADIANS(G991))*COS(RADIANS(E997))*COS(RADIANS(AL987))))</f>
        <v>0</v>
      </c>
      <c r="AM991">
        <f>IF(DEGREES(ACOS(SIN(RADIANS(G991))*SIN(RADIANS(E997))+COS(RADIANS(G991))*COS(RADIANS(E997))*COS(RADIANS(AM987))))&gt;90,0,$F$4*$F$5/E996^2*(SIN(RADIANS(G991))*SIN(RADIANS(E997))+COS(RADIANS(G991))*COS(RADIANS(E997))*COS(RADIANS(AM987))))</f>
        <v>0</v>
      </c>
      <c r="AN991">
        <f>IF(DEGREES(ACOS(SIN(RADIANS(G991))*SIN(RADIANS(E997))+COS(RADIANS(G991))*COS(RADIANS(E997))*COS(RADIANS(AN987))))&gt;90,0,$F$4*$F$5/E996^2*(SIN(RADIANS(G991))*SIN(RADIANS(E997))+COS(RADIANS(G991))*COS(RADIANS(E997))*COS(RADIANS(AN987))))</f>
        <v>0</v>
      </c>
      <c r="AO991">
        <f>IF(DEGREES(ACOS(SIN(RADIANS(G991))*SIN(RADIANS(E997))+COS(RADIANS(G991))*COS(RADIANS(E997))*COS(RADIANS(AO987))))&gt;90,0,$F$4*$F$5/E996^2*(SIN(RADIANS(G991))*SIN(RADIANS(E997))+COS(RADIANS(G991))*COS(RADIANS(E997))*COS(RADIANS(AO987))))</f>
        <v>0</v>
      </c>
      <c r="AP991">
        <f>IF(DEGREES(ACOS(SIN(RADIANS(G991))*SIN(RADIANS(E997))+COS(RADIANS(G991))*COS(RADIANS(E997))*COS(RADIANS(AP987))))&gt;90,0,$F$4*$F$5/E996^2*(SIN(RADIANS(G991))*SIN(RADIANS(E997))+COS(RADIANS(G991))*COS(RADIANS(E997))*COS(RADIANS(AP987))))</f>
        <v>0</v>
      </c>
      <c r="AQ991">
        <f>IF(DEGREES(ACOS(SIN(RADIANS(G991))*SIN(RADIANS(E997))+COS(RADIANS(G991))*COS(RADIANS(E997))*COS(RADIANS(AQ987))))&gt;90,0,$F$4*$F$5/E996^2*(SIN(RADIANS(G991))*SIN(RADIANS(E997))+COS(RADIANS(G991))*COS(RADIANS(E997))*COS(RADIANS(AQ987))))</f>
        <v>0</v>
      </c>
      <c r="AR991">
        <f>IF(DEGREES(ACOS(SIN(RADIANS(G991))*SIN(RADIANS(E997))+COS(RADIANS(G991))*COS(RADIANS(E997))*COS(RADIANS(AR987))))&gt;90,0,$F$4*$F$5/E996^2*(SIN(RADIANS(G991))*SIN(RADIANS(E997))+COS(RADIANS(G991))*COS(RADIANS(E997))*COS(RADIANS(AR987))))</f>
        <v>0</v>
      </c>
    </row>
    <row r="992" spans="2:44" x14ac:dyDescent="0.5">
      <c r="B992" s="40" t="s">
        <v>727</v>
      </c>
      <c r="E992">
        <f>IF(E989&lt;360,E989/360,(E989-360)/360)</f>
        <v>0.1388888888888889</v>
      </c>
      <c r="G992">
        <v>60</v>
      </c>
      <c r="I992">
        <f>IF(DEGREES(ACOS(SIN(RADIANS(G992))*SIN(RADIANS(E997))+COS(RADIANS(G992))*COS(RADIANS(E997))*COS(RADIANS(I987))))&gt;90,0,$F$4*$F$5/E996^2*(SIN(RADIANS(G992))*SIN(RADIANS(E997))+COS(RADIANS(G992))*COS(RADIANS(E997))*COS(RADIANS(I987))))</f>
        <v>0</v>
      </c>
      <c r="J992">
        <f>IF(DEGREES(ACOS(SIN(RADIANS(G992))*SIN(RADIANS(E997))+COS(RADIANS(G992))*COS(RADIANS(E997))*COS(RADIANS(J987))))&gt;90,0,$F$4*$F$5/E996^2*(SIN(RADIANS(G992))*SIN(RADIANS(E997))+COS(RADIANS(G992))*COS(RADIANS(E997))*COS(RADIANS(J987))))</f>
        <v>0</v>
      </c>
      <c r="K992">
        <f>IF(DEGREES(ACOS(SIN(RADIANS(G992))*SIN(RADIANS(E997))+COS(RADIANS(G992))*COS(RADIANS(E997))*COS(RADIANS(K987))))&gt;90,0,$F$4*$F$5/E996^2*(SIN(RADIANS(G992))*SIN(RADIANS(E997))+COS(RADIANS(G992))*COS(RADIANS(E997))*COS(RADIANS(K987))))</f>
        <v>0</v>
      </c>
      <c r="L992">
        <f>IF(DEGREES(ACOS(SIN(RADIANS(G992))*SIN(RADIANS(E997))+COS(RADIANS(G992))*COS(RADIANS(E997))*COS(RADIANS(L987))))&gt;90,0,$F$4*$F$5/E996^2*(SIN(RADIANS(G992))*SIN(RADIANS(E997))+COS(RADIANS(G992))*COS(RADIANS(E997))*COS(RADIANS(L987))))</f>
        <v>0</v>
      </c>
      <c r="M992">
        <f>IF(DEGREES(ACOS(SIN(RADIANS(G992))*SIN(RADIANS(E997))+COS(RADIANS(G992))*COS(RADIANS(E997))*COS(RADIANS(M987))))&gt;90,0,$F$4*$F$5/E996^2*(SIN(RADIANS(G992))*SIN(RADIANS(E997))+COS(RADIANS(G992))*COS(RADIANS(E997))*COS(RADIANS(M987))))</f>
        <v>0</v>
      </c>
      <c r="N992">
        <f>IF(DEGREES(ACOS(SIN(RADIANS(G992))*SIN(RADIANS(E997))+COS(RADIANS(G992))*COS(RADIANS(E997))*COS(RADIANS(N987))))&gt;90,0,$F$4*$F$5/E996^2*(SIN(RADIANS(G992))*SIN(RADIANS(E997))+COS(RADIANS(G992))*COS(RADIANS(E997))*COS(RADIANS(N987))))</f>
        <v>0</v>
      </c>
      <c r="O992">
        <f>IF(DEGREES(ACOS(SIN(RADIANS(G992))*SIN(RADIANS(E997))+COS(RADIANS(G992))*COS(RADIANS(E997))*COS(RADIANS(O987))))&gt;90,0,$F$4*$F$5/E996^2*(SIN(RADIANS(G992))*SIN(RADIANS(E997))+COS(RADIANS(G992))*COS(RADIANS(E997))*COS(RADIANS(O987))))</f>
        <v>0</v>
      </c>
      <c r="P992">
        <f>IF(DEGREES(ACOS(SIN(RADIANS(G992))*SIN(RADIANS(E997))+COS(RADIANS(G992))*COS(RADIANS(E997))*COS(RADIANS(P987))))&gt;90,0,$F$4*$F$5/E996^2*(SIN(RADIANS(G992))*SIN(RADIANS(E997))+COS(RADIANS(G992))*COS(RADIANS(E997))*COS(RADIANS(P987))))</f>
        <v>0</v>
      </c>
      <c r="Q992">
        <f>IF(DEGREES(ACOS(SIN(RADIANS(G992))*SIN(RADIANS(E997))+COS(RADIANS(G992))*COS(RADIANS(E997))*COS(RADIANS(Q987))))&gt;90,0,$F$4*$F$5/E996^2*(SIN(RADIANS(G992))*SIN(RADIANS(E997))+COS(RADIANS(G992))*COS(RADIANS(E997))*COS(RADIANS(Q987))))</f>
        <v>0</v>
      </c>
      <c r="R992" t="e">
        <f>IF(DEGREES(ACOS(SIN(RADIANS(G992))*SIN(RADIANS(E997))+COS(RADIANS(G992))*COS(RADIANS(E997))*COS(RADIANS(R987))))&gt;90,0,$F$4*$F$5/E996^2*(SIN(RADIANS(G992))*SIN(RADIANS(E997))+COS(RADIANS(G992))*COS(RADIANS(E997))*COS(RADIANS(R987))))</f>
        <v>#DIV/0!</v>
      </c>
      <c r="S992" t="e">
        <f>IF(DEGREES(ACOS(SIN(RADIANS(G992))*SIN(RADIANS(E997))+COS(RADIANS(G992))*COS(RADIANS(E997))*COS(RADIANS(S987))))&gt;90,0,$F$4*$F$5/E996^2*(SIN(RADIANS(G992))*SIN(RADIANS(E997))+COS(RADIANS(G992))*COS(RADIANS(E997))*COS(RADIANS(S987))))</f>
        <v>#DIV/0!</v>
      </c>
      <c r="T992" t="e">
        <f>IF(DEGREES(ACOS(SIN(RADIANS(G992))*SIN(RADIANS(E997))+COS(RADIANS(G992))*COS(RADIANS(E997))*COS(RADIANS(T987))))&gt;90,0,$F$4*$F$5/E996^2*(SIN(RADIANS(G992))*SIN(RADIANS(E997))+COS(RADIANS(G992))*COS(RADIANS(E997))*COS(RADIANS(T987))))</f>
        <v>#DIV/0!</v>
      </c>
      <c r="U992" t="e">
        <f>IF(DEGREES(ACOS(SIN(RADIANS(G992))*SIN(RADIANS(E997))+COS(RADIANS(G992))*COS(RADIANS(E997))*COS(RADIANS(U987))))&gt;90,0,$F$4*$F$5/E996^2*(SIN(RADIANS(G992))*SIN(RADIANS(E997))+COS(RADIANS(G992))*COS(RADIANS(E997))*COS(RADIANS(U987))))</f>
        <v>#DIV/0!</v>
      </c>
      <c r="V992" t="e">
        <f>IF(DEGREES(ACOS(SIN(RADIANS(G992))*SIN(RADIANS(E997))+COS(RADIANS(G992))*COS(RADIANS(E997))*COS(RADIANS(V987))))&gt;90,0,$F$4*$F$5/E996^2*(SIN(RADIANS(G992))*SIN(RADIANS(E997))+COS(RADIANS(G992))*COS(RADIANS(E997))*COS(RADIANS(V987))))</f>
        <v>#DIV/0!</v>
      </c>
      <c r="W992" t="e">
        <f>IF(DEGREES(ACOS(SIN(RADIANS(G992))*SIN(RADIANS(E997))+COS(RADIANS(G992))*COS(RADIANS(E997))*COS(RADIANS(W987))))&gt;90,0,$F$4*$F$5/E996^2*(SIN(RADIANS(G992))*SIN(RADIANS(E997))+COS(RADIANS(G992))*COS(RADIANS(E997))*COS(RADIANS(W987))))</f>
        <v>#DIV/0!</v>
      </c>
      <c r="X992" t="e">
        <f>IF(DEGREES(ACOS(SIN(RADIANS(G992))*SIN(RADIANS(E997))+COS(RADIANS(G992))*COS(RADIANS(E997))*COS(RADIANS(X987))))&gt;90,0,$F$4*$F$5/E996^2*(SIN(RADIANS(G992))*SIN(RADIANS(E997))+COS(RADIANS(G992))*COS(RADIANS(E997))*COS(RADIANS(X987))))</f>
        <v>#DIV/0!</v>
      </c>
      <c r="Y992" t="e">
        <f>IF(DEGREES(ACOS(SIN(RADIANS(G992))*SIN(RADIANS(E997))+COS(RADIANS(G992))*COS(RADIANS(E997))*COS(RADIANS(Y987))))&gt;90,0,$F$4*$F$5/E996^2*(SIN(RADIANS(G992))*SIN(RADIANS(E997))+COS(RADIANS(G992))*COS(RADIANS(E997))*COS(RADIANS(Y987))))</f>
        <v>#DIV/0!</v>
      </c>
      <c r="Z992" t="e">
        <f>IF(DEGREES(ACOS(SIN(RADIANS(G992))*SIN(RADIANS(E997))+COS(RADIANS(G992))*COS(RADIANS(E997))*COS(RADIANS(Z987))))&gt;90,0,$F$4*$F$5/E996^2*(SIN(RADIANS(G992))*SIN(RADIANS(E997))+COS(RADIANS(G992))*COS(RADIANS(E997))*COS(RADIANS(Z987))))</f>
        <v>#DIV/0!</v>
      </c>
      <c r="AA992" t="e">
        <f>IF(DEGREES(ACOS(SIN(RADIANS(G992))*SIN(RADIANS(E997))+COS(RADIANS(G992))*COS(RADIANS(E997))*COS(RADIANS(AA987))))&gt;90,0,$F$4*$F$5/E996^2*(SIN(RADIANS(G992))*SIN(RADIANS(E997))+COS(RADIANS(G992))*COS(RADIANS(E997))*COS(RADIANS(AA987))))</f>
        <v>#DIV/0!</v>
      </c>
      <c r="AB992" t="e">
        <f>IF(DEGREES(ACOS(SIN(RADIANS(G992))*SIN(RADIANS(E997))+COS(RADIANS(G992))*COS(RADIANS(E997))*COS(RADIANS(AB987))))&gt;90,0,$F$4*$F$5/E996^2*(SIN(RADIANS(G992))*SIN(RADIANS(E997))+COS(RADIANS(G992))*COS(RADIANS(E997))*COS(RADIANS(AB987))))</f>
        <v>#DIV/0!</v>
      </c>
      <c r="AC992" t="e">
        <f>IF(DEGREES(ACOS(SIN(RADIANS(G992))*SIN(RADIANS(E997))+COS(RADIANS(G992))*COS(RADIANS(E997))*COS(RADIANS(AC987))))&gt;90,0,$F$4*$F$5/E996^2*(SIN(RADIANS(G992))*SIN(RADIANS(E997))+COS(RADIANS(G992))*COS(RADIANS(E997))*COS(RADIANS(AC987))))</f>
        <v>#DIV/0!</v>
      </c>
      <c r="AD992" t="e">
        <f>IF(DEGREES(ACOS(SIN(RADIANS(G992))*SIN(RADIANS(E997))+COS(RADIANS(G992))*COS(RADIANS(E997))*COS(RADIANS(AD987))))&gt;90,0,$F$4*$F$5/E996^2*(SIN(RADIANS(G992))*SIN(RADIANS(E997))+COS(RADIANS(G992))*COS(RADIANS(E997))*COS(RADIANS(AD987))))</f>
        <v>#DIV/0!</v>
      </c>
      <c r="AE992" t="e">
        <f>IF(DEGREES(ACOS(SIN(RADIANS(G992))*SIN(RADIANS(E997))+COS(RADIANS(G992))*COS(RADIANS(E997))*COS(RADIANS(AE987))))&gt;90,0,$F$4*$F$5/E996^2*(SIN(RADIANS(G992))*SIN(RADIANS(E997))+COS(RADIANS(G992))*COS(RADIANS(E997))*COS(RADIANS(AE987))))</f>
        <v>#DIV/0!</v>
      </c>
      <c r="AF992" t="e">
        <f>IF(DEGREES(ACOS(SIN(RADIANS(G992))*SIN(RADIANS(E997))+COS(RADIANS(G992))*COS(RADIANS(E997))*COS(RADIANS(AF987))))&gt;90,0,$F$4*$F$5/E996^2*(SIN(RADIANS(G992))*SIN(RADIANS(E997))+COS(RADIANS(G992))*COS(RADIANS(E997))*COS(RADIANS(AF987))))</f>
        <v>#DIV/0!</v>
      </c>
      <c r="AG992" t="e">
        <f>IF(DEGREES(ACOS(SIN(RADIANS(G992))*SIN(RADIANS(E997))+COS(RADIANS(G992))*COS(RADIANS(E997))*COS(RADIANS(AG987))))&gt;90,0,$F$4*$F$5/E996^2*(SIN(RADIANS(G992))*SIN(RADIANS(E997))+COS(RADIANS(G992))*COS(RADIANS(E997))*COS(RADIANS(AG987))))</f>
        <v>#DIV/0!</v>
      </c>
      <c r="AH992" t="e">
        <f>IF(DEGREES(ACOS(SIN(RADIANS(G992))*SIN(RADIANS(E997))+COS(RADIANS(G992))*COS(RADIANS(E997))*COS(RADIANS(AH987))))&gt;90,0,$F$4*$F$5/E996^2*(SIN(RADIANS(G992))*SIN(RADIANS(E997))+COS(RADIANS(G992))*COS(RADIANS(E997))*COS(RADIANS(AH987))))</f>
        <v>#DIV/0!</v>
      </c>
      <c r="AI992" t="e">
        <f>IF(DEGREES(ACOS(SIN(RADIANS(G992))*SIN(RADIANS(E997))+COS(RADIANS(G992))*COS(RADIANS(E997))*COS(RADIANS(AI987))))&gt;90,0,$F$4*$F$5/E996^2*(SIN(RADIANS(G992))*SIN(RADIANS(E997))+COS(RADIANS(G992))*COS(RADIANS(E997))*COS(RADIANS(AI987))))</f>
        <v>#DIV/0!</v>
      </c>
      <c r="AJ992" t="e">
        <f>IF(DEGREES(ACOS(SIN(RADIANS(G992))*SIN(RADIANS(E997))+COS(RADIANS(G992))*COS(RADIANS(E997))*COS(RADIANS(AJ987))))&gt;90,0,$F$4*$F$5/E996^2*(SIN(RADIANS(G992))*SIN(RADIANS(E997))+COS(RADIANS(G992))*COS(RADIANS(E997))*COS(RADIANS(AJ987))))</f>
        <v>#DIV/0!</v>
      </c>
      <c r="AK992">
        <f>IF(DEGREES(ACOS(SIN(RADIANS(G992))*SIN(RADIANS(E997))+COS(RADIANS(G992))*COS(RADIANS(E997))*COS(RADIANS(AK987))))&gt;90,0,$F$4*$F$5/E996^2*(SIN(RADIANS(G992))*SIN(RADIANS(E997))+COS(RADIANS(G992))*COS(RADIANS(E997))*COS(RADIANS(AK987))))</f>
        <v>0</v>
      </c>
      <c r="AL992">
        <f>IF(DEGREES(ACOS(SIN(RADIANS(G992))*SIN(RADIANS(E997))+COS(RADIANS(G992))*COS(RADIANS(E997))*COS(RADIANS(AL987))))&gt;90,0,$F$4*$F$5/E996^2*(SIN(RADIANS(G992))*SIN(RADIANS(E997))+COS(RADIANS(G992))*COS(RADIANS(E997))*COS(RADIANS(AL987))))</f>
        <v>0</v>
      </c>
      <c r="AM992">
        <f>IF(DEGREES(ACOS(SIN(RADIANS(G992))*SIN(RADIANS(E997))+COS(RADIANS(G992))*COS(RADIANS(E997))*COS(RADIANS(AM987))))&gt;90,0,$F$4*$F$5/E996^2*(SIN(RADIANS(G992))*SIN(RADIANS(E997))+COS(RADIANS(G992))*COS(RADIANS(E997))*COS(RADIANS(AM987))))</f>
        <v>0</v>
      </c>
      <c r="AN992">
        <f>IF(DEGREES(ACOS(SIN(RADIANS(G992))*SIN(RADIANS(E997))+COS(RADIANS(G992))*COS(RADIANS(E997))*COS(RADIANS(AN987))))&gt;90,0,$F$4*$F$5/E996^2*(SIN(RADIANS(G992))*SIN(RADIANS(E997))+COS(RADIANS(G992))*COS(RADIANS(E997))*COS(RADIANS(AN987))))</f>
        <v>0</v>
      </c>
      <c r="AO992">
        <f>IF(DEGREES(ACOS(SIN(RADIANS(G992))*SIN(RADIANS(E997))+COS(RADIANS(G992))*COS(RADIANS(E997))*COS(RADIANS(AO987))))&gt;90,0,$F$4*$F$5/E996^2*(SIN(RADIANS(G992))*SIN(RADIANS(E997))+COS(RADIANS(G992))*COS(RADIANS(E997))*COS(RADIANS(AO987))))</f>
        <v>0</v>
      </c>
      <c r="AP992">
        <f>IF(DEGREES(ACOS(SIN(RADIANS(G992))*SIN(RADIANS(E997))+COS(RADIANS(G992))*COS(RADIANS(E997))*COS(RADIANS(AP987))))&gt;90,0,$F$4*$F$5/E996^2*(SIN(RADIANS(G992))*SIN(RADIANS(E997))+COS(RADIANS(G992))*COS(RADIANS(E997))*COS(RADIANS(AP987))))</f>
        <v>0</v>
      </c>
      <c r="AQ992">
        <f>IF(DEGREES(ACOS(SIN(RADIANS(G992))*SIN(RADIANS(E997))+COS(RADIANS(G992))*COS(RADIANS(E997))*COS(RADIANS(AQ987))))&gt;90,0,$F$4*$F$5/E996^2*(SIN(RADIANS(G992))*SIN(RADIANS(E997))+COS(RADIANS(G992))*COS(RADIANS(E997))*COS(RADIANS(AQ987))))</f>
        <v>0</v>
      </c>
      <c r="AR992">
        <f>IF(DEGREES(ACOS(SIN(RADIANS(G992))*SIN(RADIANS(E997))+COS(RADIANS(G992))*COS(RADIANS(E997))*COS(RADIANS(AR987))))&gt;90,0,$F$4*$F$5/E996^2*(SIN(RADIANS(G992))*SIN(RADIANS(E997))+COS(RADIANS(G992))*COS(RADIANS(E997))*COS(RADIANS(AR987))))</f>
        <v>0</v>
      </c>
    </row>
    <row r="993" spans="2:44" x14ac:dyDescent="0.5">
      <c r="B993" s="40" t="s">
        <v>782</v>
      </c>
      <c r="E993">
        <f>E992*$F$11</f>
        <v>0</v>
      </c>
      <c r="G993">
        <v>50</v>
      </c>
      <c r="I993">
        <f>IF(DEGREES(ACOS(SIN(RADIANS(G993))*SIN(RADIANS(E997))+COS(RADIANS(G993))*COS(RADIANS(E997))*COS(RADIANS(I987))))&gt;90,0,$F$4*$F$5/E996^2*(SIN(RADIANS(G993))*SIN(RADIANS(E997))+COS(RADIANS(G993))*COS(RADIANS(E997))*COS(RADIANS(I987))))</f>
        <v>0</v>
      </c>
      <c r="J993">
        <f>IF(DEGREES(ACOS(SIN(RADIANS(G993))*SIN(RADIANS(E997))+COS(RADIANS(G993))*COS(RADIANS(E997))*COS(RADIANS(J987))))&gt;90,0,$F$4*$F$5/E996^2*(SIN(RADIANS(G993))*SIN(RADIANS(E997))+COS(RADIANS(G993))*COS(RADIANS(E997))*COS(RADIANS(J987))))</f>
        <v>0</v>
      </c>
      <c r="K993">
        <f>IF(DEGREES(ACOS(SIN(RADIANS(G993))*SIN(RADIANS(E997))+COS(RADIANS(G993))*COS(RADIANS(E997))*COS(RADIANS(K987))))&gt;90,0,$F$4*$F$5/E996^2*(SIN(RADIANS(G993))*SIN(RADIANS(E997))+COS(RADIANS(G993))*COS(RADIANS(E997))*COS(RADIANS(K987))))</f>
        <v>0</v>
      </c>
      <c r="L993">
        <f>IF(DEGREES(ACOS(SIN(RADIANS(G993))*SIN(RADIANS(E997))+COS(RADIANS(G993))*COS(RADIANS(E997))*COS(RADIANS(L987))))&gt;90,0,$F$4*$F$5/E996^2*(SIN(RADIANS(G993))*SIN(RADIANS(E997))+COS(RADIANS(G993))*COS(RADIANS(E997))*COS(RADIANS(L987))))</f>
        <v>0</v>
      </c>
      <c r="M993">
        <f>IF(DEGREES(ACOS(SIN(RADIANS(G993))*SIN(RADIANS(E997))+COS(RADIANS(G993))*COS(RADIANS(E997))*COS(RADIANS(M987))))&gt;90,0,$F$4*$F$5/E996^2*(SIN(RADIANS(G993))*SIN(RADIANS(E997))+COS(RADIANS(G993))*COS(RADIANS(E997))*COS(RADIANS(M987))))</f>
        <v>0</v>
      </c>
      <c r="N993">
        <f>IF(DEGREES(ACOS(SIN(RADIANS(G993))*SIN(RADIANS(E997))+COS(RADIANS(G993))*COS(RADIANS(E997))*COS(RADIANS(N987))))&gt;90,0,$F$4*$F$5/E996^2*(SIN(RADIANS(G993))*SIN(RADIANS(E997))+COS(RADIANS(G993))*COS(RADIANS(E997))*COS(RADIANS(N987))))</f>
        <v>0</v>
      </c>
      <c r="O993">
        <f>IF(DEGREES(ACOS(SIN(RADIANS(G993))*SIN(RADIANS(E997))+COS(RADIANS(G993))*COS(RADIANS(E997))*COS(RADIANS(O987))))&gt;90,0,$F$4*$F$5/E996^2*(SIN(RADIANS(G993))*SIN(RADIANS(E997))+COS(RADIANS(G993))*COS(RADIANS(E997))*COS(RADIANS(O987))))</f>
        <v>0</v>
      </c>
      <c r="P993">
        <f>IF(DEGREES(ACOS(SIN(RADIANS(G993))*SIN(RADIANS(E997))+COS(RADIANS(G993))*COS(RADIANS(E997))*COS(RADIANS(P987))))&gt;90,0,$F$4*$F$5/E996^2*(SIN(RADIANS(G993))*SIN(RADIANS(E997))+COS(RADIANS(G993))*COS(RADIANS(E997))*COS(RADIANS(P987))))</f>
        <v>0</v>
      </c>
      <c r="Q993">
        <f>IF(DEGREES(ACOS(SIN(RADIANS(G993))*SIN(RADIANS(E997))+COS(RADIANS(G993))*COS(RADIANS(E997))*COS(RADIANS(Q987))))&gt;90,0,$F$4*$F$5/E996^2*(SIN(RADIANS(G993))*SIN(RADIANS(E997))+COS(RADIANS(G993))*COS(RADIANS(E997))*COS(RADIANS(Q987))))</f>
        <v>0</v>
      </c>
      <c r="R993" t="e">
        <f>IF(DEGREES(ACOS(SIN(RADIANS(G993))*SIN(RADIANS(E997))+COS(RADIANS(G993))*COS(RADIANS(E997))*COS(RADIANS(R987))))&gt;90,0,$F$4*$F$5/E996^2*(SIN(RADIANS(G993))*SIN(RADIANS(E997))+COS(RADIANS(G993))*COS(RADIANS(E997))*COS(RADIANS(R987))))</f>
        <v>#DIV/0!</v>
      </c>
      <c r="S993" t="e">
        <f>IF(DEGREES(ACOS(SIN(RADIANS(G993))*SIN(RADIANS(E997))+COS(RADIANS(G993))*COS(RADIANS(E997))*COS(RADIANS(S987))))&gt;90,0,$F$4*$F$5/E996^2*(SIN(RADIANS(G993))*SIN(RADIANS(E997))+COS(RADIANS(G993))*COS(RADIANS(E997))*COS(RADIANS(S987))))</f>
        <v>#DIV/0!</v>
      </c>
      <c r="T993" t="e">
        <f>IF(DEGREES(ACOS(SIN(RADIANS(G993))*SIN(RADIANS(E997))+COS(RADIANS(G993))*COS(RADIANS(E997))*COS(RADIANS(T987))))&gt;90,0,$F$4*$F$5/E996^2*(SIN(RADIANS(G993))*SIN(RADIANS(E997))+COS(RADIANS(G993))*COS(RADIANS(E997))*COS(RADIANS(T987))))</f>
        <v>#DIV/0!</v>
      </c>
      <c r="U993" t="e">
        <f>IF(DEGREES(ACOS(SIN(RADIANS(G993))*SIN(RADIANS(E997))+COS(RADIANS(G993))*COS(RADIANS(E997))*COS(RADIANS(U987))))&gt;90,0,$F$4*$F$5/E996^2*(SIN(RADIANS(G993))*SIN(RADIANS(E997))+COS(RADIANS(G993))*COS(RADIANS(E997))*COS(RADIANS(U987))))</f>
        <v>#DIV/0!</v>
      </c>
      <c r="V993" t="e">
        <f>IF(DEGREES(ACOS(SIN(RADIANS(G993))*SIN(RADIANS(E997))+COS(RADIANS(G993))*COS(RADIANS(E997))*COS(RADIANS(V987))))&gt;90,0,$F$4*$F$5/E996^2*(SIN(RADIANS(G993))*SIN(RADIANS(E997))+COS(RADIANS(G993))*COS(RADIANS(E997))*COS(RADIANS(V987))))</f>
        <v>#DIV/0!</v>
      </c>
      <c r="W993" t="e">
        <f>IF(DEGREES(ACOS(SIN(RADIANS(G993))*SIN(RADIANS(E997))+COS(RADIANS(G993))*COS(RADIANS(E997))*COS(RADIANS(W987))))&gt;90,0,$F$4*$F$5/E996^2*(SIN(RADIANS(G993))*SIN(RADIANS(E997))+COS(RADIANS(G993))*COS(RADIANS(E997))*COS(RADIANS(W987))))</f>
        <v>#DIV/0!</v>
      </c>
      <c r="X993" t="e">
        <f>IF(DEGREES(ACOS(SIN(RADIANS(G993))*SIN(RADIANS(E997))+COS(RADIANS(G993))*COS(RADIANS(E997))*COS(RADIANS(X987))))&gt;90,0,$F$4*$F$5/E996^2*(SIN(RADIANS(G993))*SIN(RADIANS(E997))+COS(RADIANS(G993))*COS(RADIANS(E997))*COS(RADIANS(X987))))</f>
        <v>#DIV/0!</v>
      </c>
      <c r="Y993" t="e">
        <f>IF(DEGREES(ACOS(SIN(RADIANS(G993))*SIN(RADIANS(E997))+COS(RADIANS(G993))*COS(RADIANS(E997))*COS(RADIANS(Y987))))&gt;90,0,$F$4*$F$5/E996^2*(SIN(RADIANS(G993))*SIN(RADIANS(E997))+COS(RADIANS(G993))*COS(RADIANS(E997))*COS(RADIANS(Y987))))</f>
        <v>#DIV/0!</v>
      </c>
      <c r="Z993" t="e">
        <f>IF(DEGREES(ACOS(SIN(RADIANS(G993))*SIN(RADIANS(E997))+COS(RADIANS(G993))*COS(RADIANS(E997))*COS(RADIANS(Z987))))&gt;90,0,$F$4*$F$5/E996^2*(SIN(RADIANS(G993))*SIN(RADIANS(E997))+COS(RADIANS(G993))*COS(RADIANS(E997))*COS(RADIANS(Z987))))</f>
        <v>#DIV/0!</v>
      </c>
      <c r="AA993" t="e">
        <f>IF(DEGREES(ACOS(SIN(RADIANS(G993))*SIN(RADIANS(E997))+COS(RADIANS(G993))*COS(RADIANS(E997))*COS(RADIANS(AA987))))&gt;90,0,$F$4*$F$5/E996^2*(SIN(RADIANS(G993))*SIN(RADIANS(E997))+COS(RADIANS(G993))*COS(RADIANS(E997))*COS(RADIANS(AA987))))</f>
        <v>#DIV/0!</v>
      </c>
      <c r="AB993" t="e">
        <f>IF(DEGREES(ACOS(SIN(RADIANS(G993))*SIN(RADIANS(E997))+COS(RADIANS(G993))*COS(RADIANS(E997))*COS(RADIANS(AB987))))&gt;90,0,$F$4*$F$5/E996^2*(SIN(RADIANS(G993))*SIN(RADIANS(E997))+COS(RADIANS(G993))*COS(RADIANS(E997))*COS(RADIANS(AB987))))</f>
        <v>#DIV/0!</v>
      </c>
      <c r="AC993" t="e">
        <f>IF(DEGREES(ACOS(SIN(RADIANS(G993))*SIN(RADIANS(E997))+COS(RADIANS(G993))*COS(RADIANS(E997))*COS(RADIANS(AC987))))&gt;90,0,$F$4*$F$5/E996^2*(SIN(RADIANS(G993))*SIN(RADIANS(E997))+COS(RADIANS(G993))*COS(RADIANS(E997))*COS(RADIANS(AC987))))</f>
        <v>#DIV/0!</v>
      </c>
      <c r="AD993" t="e">
        <f>IF(DEGREES(ACOS(SIN(RADIANS(G993))*SIN(RADIANS(E997))+COS(RADIANS(G993))*COS(RADIANS(E997))*COS(RADIANS(AD987))))&gt;90,0,$F$4*$F$5/E996^2*(SIN(RADIANS(G993))*SIN(RADIANS(E997))+COS(RADIANS(G993))*COS(RADIANS(E997))*COS(RADIANS(AD987))))</f>
        <v>#DIV/0!</v>
      </c>
      <c r="AE993" t="e">
        <f>IF(DEGREES(ACOS(SIN(RADIANS(G993))*SIN(RADIANS(E997))+COS(RADIANS(G993))*COS(RADIANS(E997))*COS(RADIANS(AE987))))&gt;90,0,$F$4*$F$5/E996^2*(SIN(RADIANS(G993))*SIN(RADIANS(E997))+COS(RADIANS(G993))*COS(RADIANS(E997))*COS(RADIANS(AE987))))</f>
        <v>#DIV/0!</v>
      </c>
      <c r="AF993" t="e">
        <f>IF(DEGREES(ACOS(SIN(RADIANS(G993))*SIN(RADIANS(E997))+COS(RADIANS(G993))*COS(RADIANS(E997))*COS(RADIANS(AF987))))&gt;90,0,$F$4*$F$5/E996^2*(SIN(RADIANS(G993))*SIN(RADIANS(E997))+COS(RADIANS(G993))*COS(RADIANS(E997))*COS(RADIANS(AF987))))</f>
        <v>#DIV/0!</v>
      </c>
      <c r="AG993" t="e">
        <f>IF(DEGREES(ACOS(SIN(RADIANS(G993))*SIN(RADIANS(E997))+COS(RADIANS(G993))*COS(RADIANS(E997))*COS(RADIANS(AG987))))&gt;90,0,$F$4*$F$5/E996^2*(SIN(RADIANS(G993))*SIN(RADIANS(E997))+COS(RADIANS(G993))*COS(RADIANS(E997))*COS(RADIANS(AG987))))</f>
        <v>#DIV/0!</v>
      </c>
      <c r="AH993" t="e">
        <f>IF(DEGREES(ACOS(SIN(RADIANS(G993))*SIN(RADIANS(E997))+COS(RADIANS(G993))*COS(RADIANS(E997))*COS(RADIANS(AH987))))&gt;90,0,$F$4*$F$5/E996^2*(SIN(RADIANS(G993))*SIN(RADIANS(E997))+COS(RADIANS(G993))*COS(RADIANS(E997))*COS(RADIANS(AH987))))</f>
        <v>#DIV/0!</v>
      </c>
      <c r="AI993" t="e">
        <f>IF(DEGREES(ACOS(SIN(RADIANS(G993))*SIN(RADIANS(E997))+COS(RADIANS(G993))*COS(RADIANS(E997))*COS(RADIANS(AI987))))&gt;90,0,$F$4*$F$5/E996^2*(SIN(RADIANS(G993))*SIN(RADIANS(E997))+COS(RADIANS(G993))*COS(RADIANS(E997))*COS(RADIANS(AI987))))</f>
        <v>#DIV/0!</v>
      </c>
      <c r="AJ993" t="e">
        <f>IF(DEGREES(ACOS(SIN(RADIANS(G993))*SIN(RADIANS(E997))+COS(RADIANS(G993))*COS(RADIANS(E997))*COS(RADIANS(AJ987))))&gt;90,0,$F$4*$F$5/E996^2*(SIN(RADIANS(G993))*SIN(RADIANS(E997))+COS(RADIANS(G993))*COS(RADIANS(E997))*COS(RADIANS(AJ987))))</f>
        <v>#DIV/0!</v>
      </c>
      <c r="AK993">
        <f>IF(DEGREES(ACOS(SIN(RADIANS(G993))*SIN(RADIANS(E997))+COS(RADIANS(G993))*COS(RADIANS(E997))*COS(RADIANS(AK987))))&gt;90,0,$F$4*$F$5/E996^2*(SIN(RADIANS(G993))*SIN(RADIANS(E997))+COS(RADIANS(G993))*COS(RADIANS(E997))*COS(RADIANS(AK987))))</f>
        <v>0</v>
      </c>
      <c r="AL993">
        <f>IF(DEGREES(ACOS(SIN(RADIANS(G993))*SIN(RADIANS(E997))+COS(RADIANS(G993))*COS(RADIANS(E997))*COS(RADIANS(AL987))))&gt;90,0,$F$4*$F$5/E996^2*(SIN(RADIANS(G993))*SIN(RADIANS(E997))+COS(RADIANS(G993))*COS(RADIANS(E997))*COS(RADIANS(AL987))))</f>
        <v>0</v>
      </c>
      <c r="AM993">
        <f>IF(DEGREES(ACOS(SIN(RADIANS(G993))*SIN(RADIANS(E997))+COS(RADIANS(G993))*COS(RADIANS(E997))*COS(RADIANS(AM987))))&gt;90,0,$F$4*$F$5/E996^2*(SIN(RADIANS(G993))*SIN(RADIANS(E997))+COS(RADIANS(G993))*COS(RADIANS(E997))*COS(RADIANS(AM987))))</f>
        <v>0</v>
      </c>
      <c r="AN993">
        <f>IF(DEGREES(ACOS(SIN(RADIANS(G993))*SIN(RADIANS(E997))+COS(RADIANS(G993))*COS(RADIANS(E997))*COS(RADIANS(AN987))))&gt;90,0,$F$4*$F$5/E996^2*(SIN(RADIANS(G993))*SIN(RADIANS(E997))+COS(RADIANS(G993))*COS(RADIANS(E997))*COS(RADIANS(AN987))))</f>
        <v>0</v>
      </c>
      <c r="AO993">
        <f>IF(DEGREES(ACOS(SIN(RADIANS(G993))*SIN(RADIANS(E997))+COS(RADIANS(G993))*COS(RADIANS(E997))*COS(RADIANS(AO987))))&gt;90,0,$F$4*$F$5/E996^2*(SIN(RADIANS(G993))*SIN(RADIANS(E997))+COS(RADIANS(G993))*COS(RADIANS(E997))*COS(RADIANS(AO987))))</f>
        <v>0</v>
      </c>
      <c r="AP993">
        <f>IF(DEGREES(ACOS(SIN(RADIANS(G993))*SIN(RADIANS(E997))+COS(RADIANS(G993))*COS(RADIANS(E997))*COS(RADIANS(AP987))))&gt;90,0,$F$4*$F$5/E996^2*(SIN(RADIANS(G993))*SIN(RADIANS(E997))+COS(RADIANS(G993))*COS(RADIANS(E997))*COS(RADIANS(AP987))))</f>
        <v>0</v>
      </c>
      <c r="AQ993">
        <f>IF(DEGREES(ACOS(SIN(RADIANS(G993))*SIN(RADIANS(E997))+COS(RADIANS(G993))*COS(RADIANS(E997))*COS(RADIANS(AQ987))))&gt;90,0,$F$4*$F$5/E996^2*(SIN(RADIANS(G993))*SIN(RADIANS(E997))+COS(RADIANS(G993))*COS(RADIANS(E997))*COS(RADIANS(AQ987))))</f>
        <v>0</v>
      </c>
      <c r="AR993">
        <f>IF(DEGREES(ACOS(SIN(RADIANS(G993))*SIN(RADIANS(E997))+COS(RADIANS(G993))*COS(RADIANS(E997))*COS(RADIANS(AR987))))&gt;90,0,$F$4*$F$5/E996^2*(SIN(RADIANS(G993))*SIN(RADIANS(E997))+COS(RADIANS(G993))*COS(RADIANS(E997))*COS(RADIANS(AR987))))</f>
        <v>0</v>
      </c>
    </row>
    <row r="994" spans="2:44" x14ac:dyDescent="0.5">
      <c r="B994" s="40" t="s">
        <v>783</v>
      </c>
      <c r="E994" t="str">
        <f>IF($F$10=0,"N/A",$F$10*(E989/360)-ROUNDDOWN($F$10*(E989/360),0))</f>
        <v>N/A</v>
      </c>
      <c r="G994">
        <v>40</v>
      </c>
      <c r="I994">
        <f>IF(DEGREES(ACOS(SIN(RADIANS(G994))*SIN(RADIANS(E997))+COS(RADIANS(G994))*COS(RADIANS(E997))*COS(RADIANS(I987))))&gt;90,0,$F$4*$F$5/E996^2*(SIN(RADIANS(G994))*SIN(RADIANS(E997))+COS(RADIANS(G994))*COS(RADIANS(E997))*COS(RADIANS(I987))))</f>
        <v>0</v>
      </c>
      <c r="J994">
        <f>IF(DEGREES(ACOS(SIN(RADIANS(G994))*SIN(RADIANS(E997))+COS(RADIANS(G994))*COS(RADIANS(E997))*COS(RADIANS(J987))))&gt;90,0,$F$4*$F$5/E996^2*(SIN(RADIANS(G994))*SIN(RADIANS(E997))+COS(RADIANS(G994))*COS(RADIANS(E997))*COS(RADIANS(J987))))</f>
        <v>0</v>
      </c>
      <c r="K994">
        <f>IF(DEGREES(ACOS(SIN(RADIANS(G994))*SIN(RADIANS(E997))+COS(RADIANS(G994))*COS(RADIANS(E997))*COS(RADIANS(K987))))&gt;90,0,$F$4*$F$5/E996^2*(SIN(RADIANS(G994))*SIN(RADIANS(E997))+COS(RADIANS(G994))*COS(RADIANS(E997))*COS(RADIANS(K987))))</f>
        <v>0</v>
      </c>
      <c r="L994">
        <f>IF(DEGREES(ACOS(SIN(RADIANS(G994))*SIN(RADIANS(E997))+COS(RADIANS(G994))*COS(RADIANS(E997))*COS(RADIANS(L987))))&gt;90,0,$F$4*$F$5/E996^2*(SIN(RADIANS(G994))*SIN(RADIANS(E997))+COS(RADIANS(G994))*COS(RADIANS(E997))*COS(RADIANS(L987))))</f>
        <v>0</v>
      </c>
      <c r="M994">
        <f>IF(DEGREES(ACOS(SIN(RADIANS(G994))*SIN(RADIANS(E997))+COS(RADIANS(G994))*COS(RADIANS(E997))*COS(RADIANS(M987))))&gt;90,0,$F$4*$F$5/E996^2*(SIN(RADIANS(G994))*SIN(RADIANS(E997))+COS(RADIANS(G994))*COS(RADIANS(E997))*COS(RADIANS(M987))))</f>
        <v>0</v>
      </c>
      <c r="N994">
        <f>IF(DEGREES(ACOS(SIN(RADIANS(G994))*SIN(RADIANS(E997))+COS(RADIANS(G994))*COS(RADIANS(E997))*COS(RADIANS(N987))))&gt;90,0,$F$4*$F$5/E996^2*(SIN(RADIANS(G994))*SIN(RADIANS(E997))+COS(RADIANS(G994))*COS(RADIANS(E997))*COS(RADIANS(N987))))</f>
        <v>0</v>
      </c>
      <c r="O994">
        <f>IF(DEGREES(ACOS(SIN(RADIANS(G994))*SIN(RADIANS(E997))+COS(RADIANS(G994))*COS(RADIANS(E997))*COS(RADIANS(O987))))&gt;90,0,$F$4*$F$5/E996^2*(SIN(RADIANS(G994))*SIN(RADIANS(E997))+COS(RADIANS(G994))*COS(RADIANS(E997))*COS(RADIANS(O987))))</f>
        <v>0</v>
      </c>
      <c r="P994">
        <f>IF(DEGREES(ACOS(SIN(RADIANS(G994))*SIN(RADIANS(E997))+COS(RADIANS(G994))*COS(RADIANS(E997))*COS(RADIANS(P987))))&gt;90,0,$F$4*$F$5/E996^2*(SIN(RADIANS(G994))*SIN(RADIANS(E997))+COS(RADIANS(G994))*COS(RADIANS(E997))*COS(RADIANS(P987))))</f>
        <v>0</v>
      </c>
      <c r="Q994">
        <f>IF(DEGREES(ACOS(SIN(RADIANS(G994))*SIN(RADIANS(E997))+COS(RADIANS(G994))*COS(RADIANS(E997))*COS(RADIANS(Q987))))&gt;90,0,$F$4*$F$5/E996^2*(SIN(RADIANS(G994))*SIN(RADIANS(E997))+COS(RADIANS(G994))*COS(RADIANS(E997))*COS(RADIANS(Q987))))</f>
        <v>0</v>
      </c>
      <c r="R994" t="e">
        <f>IF(DEGREES(ACOS(SIN(RADIANS(G994))*SIN(RADIANS(E997))+COS(RADIANS(G994))*COS(RADIANS(E997))*COS(RADIANS(R987))))&gt;90,0,$F$4*$F$5/E996^2*(SIN(RADIANS(G994))*SIN(RADIANS(E997))+COS(RADIANS(G994))*COS(RADIANS(E997))*COS(RADIANS(R987))))</f>
        <v>#DIV/0!</v>
      </c>
      <c r="S994" t="e">
        <f>IF(DEGREES(ACOS(SIN(RADIANS(G994))*SIN(RADIANS(E997))+COS(RADIANS(G994))*COS(RADIANS(E997))*COS(RADIANS(S987))))&gt;90,0,$F$4*$F$5/E996^2*(SIN(RADIANS(G994))*SIN(RADIANS(E997))+COS(RADIANS(G994))*COS(RADIANS(E997))*COS(RADIANS(S987))))</f>
        <v>#DIV/0!</v>
      </c>
      <c r="T994" t="e">
        <f>IF(DEGREES(ACOS(SIN(RADIANS(G994))*SIN(RADIANS(E997))+COS(RADIANS(G994))*COS(RADIANS(E997))*COS(RADIANS(T987))))&gt;90,0,$F$4*$F$5/E996^2*(SIN(RADIANS(G994))*SIN(RADIANS(E997))+COS(RADIANS(G994))*COS(RADIANS(E997))*COS(RADIANS(T987))))</f>
        <v>#DIV/0!</v>
      </c>
      <c r="U994" t="e">
        <f>IF(DEGREES(ACOS(SIN(RADIANS(G994))*SIN(RADIANS(E997))+COS(RADIANS(G994))*COS(RADIANS(E997))*COS(RADIANS(U987))))&gt;90,0,$F$4*$F$5/E996^2*(SIN(RADIANS(G994))*SIN(RADIANS(E997))+COS(RADIANS(G994))*COS(RADIANS(E997))*COS(RADIANS(U987))))</f>
        <v>#DIV/0!</v>
      </c>
      <c r="V994" t="e">
        <f>IF(DEGREES(ACOS(SIN(RADIANS(G994))*SIN(RADIANS(E997))+COS(RADIANS(G994))*COS(RADIANS(E997))*COS(RADIANS(V987))))&gt;90,0,$F$4*$F$5/E996^2*(SIN(RADIANS(G994))*SIN(RADIANS(E997))+COS(RADIANS(G994))*COS(RADIANS(E997))*COS(RADIANS(V987))))</f>
        <v>#DIV/0!</v>
      </c>
      <c r="W994" t="e">
        <f>IF(DEGREES(ACOS(SIN(RADIANS(G994))*SIN(RADIANS(E997))+COS(RADIANS(G994))*COS(RADIANS(E997))*COS(RADIANS(W987))))&gt;90,0,$F$4*$F$5/E996^2*(SIN(RADIANS(G994))*SIN(RADIANS(E997))+COS(RADIANS(G994))*COS(RADIANS(E997))*COS(RADIANS(W987))))</f>
        <v>#DIV/0!</v>
      </c>
      <c r="X994" t="e">
        <f>IF(DEGREES(ACOS(SIN(RADIANS(G994))*SIN(RADIANS(E997))+COS(RADIANS(G994))*COS(RADIANS(E997))*COS(RADIANS(X987))))&gt;90,0,$F$4*$F$5/E996^2*(SIN(RADIANS(G994))*SIN(RADIANS(E997))+COS(RADIANS(G994))*COS(RADIANS(E997))*COS(RADIANS(X987))))</f>
        <v>#DIV/0!</v>
      </c>
      <c r="Y994" t="e">
        <f>IF(DEGREES(ACOS(SIN(RADIANS(G994))*SIN(RADIANS(E997))+COS(RADIANS(G994))*COS(RADIANS(E997))*COS(RADIANS(Y987))))&gt;90,0,$F$4*$F$5/E996^2*(SIN(RADIANS(G994))*SIN(RADIANS(E997))+COS(RADIANS(G994))*COS(RADIANS(E997))*COS(RADIANS(Y987))))</f>
        <v>#DIV/0!</v>
      </c>
      <c r="Z994" t="e">
        <f>IF(DEGREES(ACOS(SIN(RADIANS(G994))*SIN(RADIANS(E997))+COS(RADIANS(G994))*COS(RADIANS(E997))*COS(RADIANS(Z987))))&gt;90,0,$F$4*$F$5/E996^2*(SIN(RADIANS(G994))*SIN(RADIANS(E997))+COS(RADIANS(G994))*COS(RADIANS(E997))*COS(RADIANS(Z987))))</f>
        <v>#DIV/0!</v>
      </c>
      <c r="AA994" t="e">
        <f>IF(DEGREES(ACOS(SIN(RADIANS(G994))*SIN(RADIANS(E997))+COS(RADIANS(G994))*COS(RADIANS(E997))*COS(RADIANS(AA987))))&gt;90,0,$F$4*$F$5/E996^2*(SIN(RADIANS(G994))*SIN(RADIANS(E997))+COS(RADIANS(G994))*COS(RADIANS(E997))*COS(RADIANS(AA987))))</f>
        <v>#DIV/0!</v>
      </c>
      <c r="AB994" t="e">
        <f>IF(DEGREES(ACOS(SIN(RADIANS(G994))*SIN(RADIANS(E997))+COS(RADIANS(G994))*COS(RADIANS(E997))*COS(RADIANS(AB987))))&gt;90,0,$F$4*$F$5/E996^2*(SIN(RADIANS(G994))*SIN(RADIANS(E997))+COS(RADIANS(G994))*COS(RADIANS(E997))*COS(RADIANS(AB987))))</f>
        <v>#DIV/0!</v>
      </c>
      <c r="AC994" t="e">
        <f>IF(DEGREES(ACOS(SIN(RADIANS(G994))*SIN(RADIANS(E997))+COS(RADIANS(G994))*COS(RADIANS(E997))*COS(RADIANS(AC987))))&gt;90,0,$F$4*$F$5/E996^2*(SIN(RADIANS(G994))*SIN(RADIANS(E997))+COS(RADIANS(G994))*COS(RADIANS(E997))*COS(RADIANS(AC987))))</f>
        <v>#DIV/0!</v>
      </c>
      <c r="AD994" t="e">
        <f>IF(DEGREES(ACOS(SIN(RADIANS(G994))*SIN(RADIANS(E997))+COS(RADIANS(G994))*COS(RADIANS(E997))*COS(RADIANS(AD987))))&gt;90,0,$F$4*$F$5/E996^2*(SIN(RADIANS(G994))*SIN(RADIANS(E997))+COS(RADIANS(G994))*COS(RADIANS(E997))*COS(RADIANS(AD987))))</f>
        <v>#DIV/0!</v>
      </c>
      <c r="AE994" t="e">
        <f>IF(DEGREES(ACOS(SIN(RADIANS(G994))*SIN(RADIANS(E997))+COS(RADIANS(G994))*COS(RADIANS(E997))*COS(RADIANS(AE987))))&gt;90,0,$F$4*$F$5/E996^2*(SIN(RADIANS(G994))*SIN(RADIANS(E997))+COS(RADIANS(G994))*COS(RADIANS(E997))*COS(RADIANS(AE987))))</f>
        <v>#DIV/0!</v>
      </c>
      <c r="AF994" t="e">
        <f>IF(DEGREES(ACOS(SIN(RADIANS(G994))*SIN(RADIANS(E997))+COS(RADIANS(G994))*COS(RADIANS(E997))*COS(RADIANS(AF987))))&gt;90,0,$F$4*$F$5/E996^2*(SIN(RADIANS(G994))*SIN(RADIANS(E997))+COS(RADIANS(G994))*COS(RADIANS(E997))*COS(RADIANS(AF987))))</f>
        <v>#DIV/0!</v>
      </c>
      <c r="AG994" t="e">
        <f>IF(DEGREES(ACOS(SIN(RADIANS(G994))*SIN(RADIANS(E997))+COS(RADIANS(G994))*COS(RADIANS(E997))*COS(RADIANS(AG987))))&gt;90,0,$F$4*$F$5/E996^2*(SIN(RADIANS(G994))*SIN(RADIANS(E997))+COS(RADIANS(G994))*COS(RADIANS(E997))*COS(RADIANS(AG987))))</f>
        <v>#DIV/0!</v>
      </c>
      <c r="AH994" t="e">
        <f>IF(DEGREES(ACOS(SIN(RADIANS(G994))*SIN(RADIANS(E997))+COS(RADIANS(G994))*COS(RADIANS(E997))*COS(RADIANS(AH987))))&gt;90,0,$F$4*$F$5/E996^2*(SIN(RADIANS(G994))*SIN(RADIANS(E997))+COS(RADIANS(G994))*COS(RADIANS(E997))*COS(RADIANS(AH987))))</f>
        <v>#DIV/0!</v>
      </c>
      <c r="AI994" t="e">
        <f>IF(DEGREES(ACOS(SIN(RADIANS(G994))*SIN(RADIANS(E997))+COS(RADIANS(G994))*COS(RADIANS(E997))*COS(RADIANS(AI987))))&gt;90,0,$F$4*$F$5/E996^2*(SIN(RADIANS(G994))*SIN(RADIANS(E997))+COS(RADIANS(G994))*COS(RADIANS(E997))*COS(RADIANS(AI987))))</f>
        <v>#DIV/0!</v>
      </c>
      <c r="AJ994" t="e">
        <f>IF(DEGREES(ACOS(SIN(RADIANS(G994))*SIN(RADIANS(E997))+COS(RADIANS(G994))*COS(RADIANS(E997))*COS(RADIANS(AJ987))))&gt;90,0,$F$4*$F$5/E996^2*(SIN(RADIANS(G994))*SIN(RADIANS(E997))+COS(RADIANS(G994))*COS(RADIANS(E997))*COS(RADIANS(AJ987))))</f>
        <v>#DIV/0!</v>
      </c>
      <c r="AK994">
        <f>IF(DEGREES(ACOS(SIN(RADIANS(G994))*SIN(RADIANS(E997))+COS(RADIANS(G994))*COS(RADIANS(E997))*COS(RADIANS(AK987))))&gt;90,0,$F$4*$F$5/E996^2*(SIN(RADIANS(G994))*SIN(RADIANS(E997))+COS(RADIANS(G994))*COS(RADIANS(E997))*COS(RADIANS(AK987))))</f>
        <v>0</v>
      </c>
      <c r="AL994">
        <f>IF(DEGREES(ACOS(SIN(RADIANS(G994))*SIN(RADIANS(E997))+COS(RADIANS(G994))*COS(RADIANS(E997))*COS(RADIANS(AL987))))&gt;90,0,$F$4*$F$5/E996^2*(SIN(RADIANS(G994))*SIN(RADIANS(E997))+COS(RADIANS(G994))*COS(RADIANS(E997))*COS(RADIANS(AL987))))</f>
        <v>0</v>
      </c>
      <c r="AM994">
        <f>IF(DEGREES(ACOS(SIN(RADIANS(G994))*SIN(RADIANS(E997))+COS(RADIANS(G994))*COS(RADIANS(E997))*COS(RADIANS(AM987))))&gt;90,0,$F$4*$F$5/E996^2*(SIN(RADIANS(G994))*SIN(RADIANS(E997))+COS(RADIANS(G994))*COS(RADIANS(E997))*COS(RADIANS(AM987))))</f>
        <v>0</v>
      </c>
      <c r="AN994">
        <f>IF(DEGREES(ACOS(SIN(RADIANS(G994))*SIN(RADIANS(E997))+COS(RADIANS(G994))*COS(RADIANS(E997))*COS(RADIANS(AN987))))&gt;90,0,$F$4*$F$5/E996^2*(SIN(RADIANS(G994))*SIN(RADIANS(E997))+COS(RADIANS(G994))*COS(RADIANS(E997))*COS(RADIANS(AN987))))</f>
        <v>0</v>
      </c>
      <c r="AO994">
        <f>IF(DEGREES(ACOS(SIN(RADIANS(G994))*SIN(RADIANS(E997))+COS(RADIANS(G994))*COS(RADIANS(E997))*COS(RADIANS(AO987))))&gt;90,0,$F$4*$F$5/E996^2*(SIN(RADIANS(G994))*SIN(RADIANS(E997))+COS(RADIANS(G994))*COS(RADIANS(E997))*COS(RADIANS(AO987))))</f>
        <v>0</v>
      </c>
      <c r="AP994">
        <f>IF(DEGREES(ACOS(SIN(RADIANS(G994))*SIN(RADIANS(E997))+COS(RADIANS(G994))*COS(RADIANS(E997))*COS(RADIANS(AP987))))&gt;90,0,$F$4*$F$5/E996^2*(SIN(RADIANS(G994))*SIN(RADIANS(E997))+COS(RADIANS(G994))*COS(RADIANS(E997))*COS(RADIANS(AP987))))</f>
        <v>0</v>
      </c>
      <c r="AQ994">
        <f>IF(DEGREES(ACOS(SIN(RADIANS(G994))*SIN(RADIANS(E997))+COS(RADIANS(G994))*COS(RADIANS(E997))*COS(RADIANS(AQ987))))&gt;90,0,$F$4*$F$5/E996^2*(SIN(RADIANS(G994))*SIN(RADIANS(E997))+COS(RADIANS(G994))*COS(RADIANS(E997))*COS(RADIANS(AQ987))))</f>
        <v>0</v>
      </c>
      <c r="AR994">
        <f>IF(DEGREES(ACOS(SIN(RADIANS(G994))*SIN(RADIANS(E997))+COS(RADIANS(G994))*COS(RADIANS(E997))*COS(RADIANS(AR987))))&gt;90,0,$F$4*$F$5/E996^2*(SIN(RADIANS(G994))*SIN(RADIANS(E997))+COS(RADIANS(G994))*COS(RADIANS(E997))*COS(RADIANS(AR987))))</f>
        <v>0</v>
      </c>
    </row>
    <row r="995" spans="2:44" x14ac:dyDescent="0.5">
      <c r="B995" s="40" t="s">
        <v>784</v>
      </c>
      <c r="E995" t="str">
        <f>IF($F$10=0,"N/A",E994*$F$11/$F$10)</f>
        <v>N/A</v>
      </c>
      <c r="G995">
        <v>30</v>
      </c>
      <c r="I995">
        <f>IF(DEGREES(ACOS(SIN(RADIANS(G995))*SIN(RADIANS(E997))+COS(RADIANS(G995))*COS(RADIANS(E997))*COS(RADIANS(I987))))&gt;90,0,$F$4*$F$5/E996^2*(SIN(RADIANS(G995))*SIN(RADIANS(E997))+COS(RADIANS(G995))*COS(RADIANS(E997))*COS(RADIANS(I987))))</f>
        <v>0</v>
      </c>
      <c r="J995">
        <f>IF(DEGREES(ACOS(SIN(RADIANS(G995))*SIN(RADIANS(E997))+COS(RADIANS(G995))*COS(RADIANS(E997))*COS(RADIANS(J987))))&gt;90,0,$F$4*$F$5/E996^2*(SIN(RADIANS(G995))*SIN(RADIANS(E997))+COS(RADIANS(G995))*COS(RADIANS(E997))*COS(RADIANS(J987))))</f>
        <v>0</v>
      </c>
      <c r="K995">
        <f>IF(DEGREES(ACOS(SIN(RADIANS(G995))*SIN(RADIANS(E997))+COS(RADIANS(G995))*COS(RADIANS(E997))*COS(RADIANS(K987))))&gt;90,0,$F$4*$F$5/E996^2*(SIN(RADIANS(G995))*SIN(RADIANS(E997))+COS(RADIANS(G995))*COS(RADIANS(E997))*COS(RADIANS(K987))))</f>
        <v>0</v>
      </c>
      <c r="L995">
        <f>IF(DEGREES(ACOS(SIN(RADIANS(G995))*SIN(RADIANS(E997))+COS(RADIANS(G995))*COS(RADIANS(E997))*COS(RADIANS(L987))))&gt;90,0,$F$4*$F$5/E996^2*(SIN(RADIANS(G995))*SIN(RADIANS(E997))+COS(RADIANS(G995))*COS(RADIANS(E997))*COS(RADIANS(L987))))</f>
        <v>0</v>
      </c>
      <c r="M995">
        <f>IF(DEGREES(ACOS(SIN(RADIANS(G995))*SIN(RADIANS(E997))+COS(RADIANS(G995))*COS(RADIANS(E997))*COS(RADIANS(M987))))&gt;90,0,$F$4*$F$5/E996^2*(SIN(RADIANS(G995))*SIN(RADIANS(E997))+COS(RADIANS(G995))*COS(RADIANS(E997))*COS(RADIANS(M987))))</f>
        <v>0</v>
      </c>
      <c r="N995">
        <f>IF(DEGREES(ACOS(SIN(RADIANS(G995))*SIN(RADIANS(E997))+COS(RADIANS(G995))*COS(RADIANS(E997))*COS(RADIANS(N987))))&gt;90,0,$F$4*$F$5/E996^2*(SIN(RADIANS(G995))*SIN(RADIANS(E997))+COS(RADIANS(G995))*COS(RADIANS(E997))*COS(RADIANS(N987))))</f>
        <v>0</v>
      </c>
      <c r="O995">
        <f>IF(DEGREES(ACOS(SIN(RADIANS(G995))*SIN(RADIANS(E997))+COS(RADIANS(G995))*COS(RADIANS(E997))*COS(RADIANS(O987))))&gt;90,0,$F$4*$F$5/E996^2*(SIN(RADIANS(G995))*SIN(RADIANS(E997))+COS(RADIANS(G995))*COS(RADIANS(E997))*COS(RADIANS(O987))))</f>
        <v>0</v>
      </c>
      <c r="P995">
        <f>IF(DEGREES(ACOS(SIN(RADIANS(G995))*SIN(RADIANS(E997))+COS(RADIANS(G995))*COS(RADIANS(E997))*COS(RADIANS(P987))))&gt;90,0,$F$4*$F$5/E996^2*(SIN(RADIANS(G995))*SIN(RADIANS(E997))+COS(RADIANS(G995))*COS(RADIANS(E997))*COS(RADIANS(P987))))</f>
        <v>0</v>
      </c>
      <c r="Q995">
        <f>IF(DEGREES(ACOS(SIN(RADIANS(G995))*SIN(RADIANS(E997))+COS(RADIANS(G995))*COS(RADIANS(E997))*COS(RADIANS(Q987))))&gt;90,0,$F$4*$F$5/E996^2*(SIN(RADIANS(G995))*SIN(RADIANS(E997))+COS(RADIANS(G995))*COS(RADIANS(E997))*COS(RADIANS(Q987))))</f>
        <v>0</v>
      </c>
      <c r="R995" t="e">
        <f>IF(DEGREES(ACOS(SIN(RADIANS(G995))*SIN(RADIANS(E997))+COS(RADIANS(G995))*COS(RADIANS(E997))*COS(RADIANS(R987))))&gt;90,0,$F$4*$F$5/E996^2*(SIN(RADIANS(G995))*SIN(RADIANS(E997))+COS(RADIANS(G995))*COS(RADIANS(E997))*COS(RADIANS(R987))))</f>
        <v>#DIV/0!</v>
      </c>
      <c r="S995" t="e">
        <f>IF(DEGREES(ACOS(SIN(RADIANS(G995))*SIN(RADIANS(E997))+COS(RADIANS(G995))*COS(RADIANS(E997))*COS(RADIANS(S987))))&gt;90,0,$F$4*$F$5/E996^2*(SIN(RADIANS(G995))*SIN(RADIANS(E997))+COS(RADIANS(G995))*COS(RADIANS(E997))*COS(RADIANS(S987))))</f>
        <v>#DIV/0!</v>
      </c>
      <c r="T995" t="e">
        <f>IF(DEGREES(ACOS(SIN(RADIANS(G995))*SIN(RADIANS(E997))+COS(RADIANS(G995))*COS(RADIANS(E997))*COS(RADIANS(T987))))&gt;90,0,$F$4*$F$5/E996^2*(SIN(RADIANS(G995))*SIN(RADIANS(E997))+COS(RADIANS(G995))*COS(RADIANS(E997))*COS(RADIANS(T987))))</f>
        <v>#DIV/0!</v>
      </c>
      <c r="U995" t="e">
        <f>IF(DEGREES(ACOS(SIN(RADIANS(G995))*SIN(RADIANS(E997))+COS(RADIANS(G995))*COS(RADIANS(E997))*COS(RADIANS(U987))))&gt;90,0,$F$4*$F$5/E996^2*(SIN(RADIANS(G995))*SIN(RADIANS(E997))+COS(RADIANS(G995))*COS(RADIANS(E997))*COS(RADIANS(U987))))</f>
        <v>#DIV/0!</v>
      </c>
      <c r="V995" t="e">
        <f>IF(DEGREES(ACOS(SIN(RADIANS(G995))*SIN(RADIANS(E997))+COS(RADIANS(G995))*COS(RADIANS(E997))*COS(RADIANS(V987))))&gt;90,0,$F$4*$F$5/E996^2*(SIN(RADIANS(G995))*SIN(RADIANS(E997))+COS(RADIANS(G995))*COS(RADIANS(E997))*COS(RADIANS(V987))))</f>
        <v>#DIV/0!</v>
      </c>
      <c r="W995" t="e">
        <f>IF(DEGREES(ACOS(SIN(RADIANS(G995))*SIN(RADIANS(E997))+COS(RADIANS(G995))*COS(RADIANS(E997))*COS(RADIANS(W987))))&gt;90,0,$F$4*$F$5/E996^2*(SIN(RADIANS(G995))*SIN(RADIANS(E997))+COS(RADIANS(G995))*COS(RADIANS(E997))*COS(RADIANS(W987))))</f>
        <v>#DIV/0!</v>
      </c>
      <c r="X995" t="e">
        <f>IF(DEGREES(ACOS(SIN(RADIANS(G995))*SIN(RADIANS(E997))+COS(RADIANS(G995))*COS(RADIANS(E997))*COS(RADIANS(X987))))&gt;90,0,$F$4*$F$5/E996^2*(SIN(RADIANS(G995))*SIN(RADIANS(E997))+COS(RADIANS(G995))*COS(RADIANS(E997))*COS(RADIANS(X987))))</f>
        <v>#DIV/0!</v>
      </c>
      <c r="Y995" t="e">
        <f>IF(DEGREES(ACOS(SIN(RADIANS(G995))*SIN(RADIANS(E997))+COS(RADIANS(G995))*COS(RADIANS(E997))*COS(RADIANS(Y987))))&gt;90,0,$F$4*$F$5/E996^2*(SIN(RADIANS(G995))*SIN(RADIANS(E997))+COS(RADIANS(G995))*COS(RADIANS(E997))*COS(RADIANS(Y987))))</f>
        <v>#DIV/0!</v>
      </c>
      <c r="Z995" t="e">
        <f>IF(DEGREES(ACOS(SIN(RADIANS(G995))*SIN(RADIANS(E997))+COS(RADIANS(G995))*COS(RADIANS(E997))*COS(RADIANS(Z987))))&gt;90,0,$F$4*$F$5/E996^2*(SIN(RADIANS(G995))*SIN(RADIANS(E997))+COS(RADIANS(G995))*COS(RADIANS(E997))*COS(RADIANS(Z987))))</f>
        <v>#DIV/0!</v>
      </c>
      <c r="AA995" t="e">
        <f>IF(DEGREES(ACOS(SIN(RADIANS(G995))*SIN(RADIANS(E997))+COS(RADIANS(G995))*COS(RADIANS(E997))*COS(RADIANS(AA987))))&gt;90,0,$F$4*$F$5/E996^2*(SIN(RADIANS(G995))*SIN(RADIANS(E997))+COS(RADIANS(G995))*COS(RADIANS(E997))*COS(RADIANS(AA987))))</f>
        <v>#DIV/0!</v>
      </c>
      <c r="AB995" t="e">
        <f>IF(DEGREES(ACOS(SIN(RADIANS(G995))*SIN(RADIANS(E997))+COS(RADIANS(G995))*COS(RADIANS(E997))*COS(RADIANS(AB987))))&gt;90,0,$F$4*$F$5/E996^2*(SIN(RADIANS(G995))*SIN(RADIANS(E997))+COS(RADIANS(G995))*COS(RADIANS(E997))*COS(RADIANS(AB987))))</f>
        <v>#DIV/0!</v>
      </c>
      <c r="AC995" t="e">
        <f>IF(DEGREES(ACOS(SIN(RADIANS(G995))*SIN(RADIANS(E997))+COS(RADIANS(G995))*COS(RADIANS(E997))*COS(RADIANS(AC987))))&gt;90,0,$F$4*$F$5/E996^2*(SIN(RADIANS(G995))*SIN(RADIANS(E997))+COS(RADIANS(G995))*COS(RADIANS(E997))*COS(RADIANS(AC987))))</f>
        <v>#DIV/0!</v>
      </c>
      <c r="AD995" t="e">
        <f>IF(DEGREES(ACOS(SIN(RADIANS(G995))*SIN(RADIANS(E997))+COS(RADIANS(G995))*COS(RADIANS(E997))*COS(RADIANS(AD987))))&gt;90,0,$F$4*$F$5/E996^2*(SIN(RADIANS(G995))*SIN(RADIANS(E997))+COS(RADIANS(G995))*COS(RADIANS(E997))*COS(RADIANS(AD987))))</f>
        <v>#DIV/0!</v>
      </c>
      <c r="AE995" t="e">
        <f>IF(DEGREES(ACOS(SIN(RADIANS(G995))*SIN(RADIANS(E997))+COS(RADIANS(G995))*COS(RADIANS(E997))*COS(RADIANS(AE987))))&gt;90,0,$F$4*$F$5/E996^2*(SIN(RADIANS(G995))*SIN(RADIANS(E997))+COS(RADIANS(G995))*COS(RADIANS(E997))*COS(RADIANS(AE987))))</f>
        <v>#DIV/0!</v>
      </c>
      <c r="AF995" t="e">
        <f>IF(DEGREES(ACOS(SIN(RADIANS(G995))*SIN(RADIANS(E997))+COS(RADIANS(G995))*COS(RADIANS(E997))*COS(RADIANS(AF987))))&gt;90,0,$F$4*$F$5/E996^2*(SIN(RADIANS(G995))*SIN(RADIANS(E997))+COS(RADIANS(G995))*COS(RADIANS(E997))*COS(RADIANS(AF987))))</f>
        <v>#DIV/0!</v>
      </c>
      <c r="AG995" t="e">
        <f>IF(DEGREES(ACOS(SIN(RADIANS(G995))*SIN(RADIANS(E997))+COS(RADIANS(G995))*COS(RADIANS(E997))*COS(RADIANS(AG987))))&gt;90,0,$F$4*$F$5/E996^2*(SIN(RADIANS(G995))*SIN(RADIANS(E997))+COS(RADIANS(G995))*COS(RADIANS(E997))*COS(RADIANS(AG987))))</f>
        <v>#DIV/0!</v>
      </c>
      <c r="AH995" t="e">
        <f>IF(DEGREES(ACOS(SIN(RADIANS(G995))*SIN(RADIANS(E997))+COS(RADIANS(G995))*COS(RADIANS(E997))*COS(RADIANS(AH987))))&gt;90,0,$F$4*$F$5/E996^2*(SIN(RADIANS(G995))*SIN(RADIANS(E997))+COS(RADIANS(G995))*COS(RADIANS(E997))*COS(RADIANS(AH987))))</f>
        <v>#DIV/0!</v>
      </c>
      <c r="AI995" t="e">
        <f>IF(DEGREES(ACOS(SIN(RADIANS(G995))*SIN(RADIANS(E997))+COS(RADIANS(G995))*COS(RADIANS(E997))*COS(RADIANS(AI987))))&gt;90,0,$F$4*$F$5/E996^2*(SIN(RADIANS(G995))*SIN(RADIANS(E997))+COS(RADIANS(G995))*COS(RADIANS(E997))*COS(RADIANS(AI987))))</f>
        <v>#DIV/0!</v>
      </c>
      <c r="AJ995" t="e">
        <f>IF(DEGREES(ACOS(SIN(RADIANS(G995))*SIN(RADIANS(E997))+COS(RADIANS(G995))*COS(RADIANS(E997))*COS(RADIANS(AJ987))))&gt;90,0,$F$4*$F$5/E996^2*(SIN(RADIANS(G995))*SIN(RADIANS(E997))+COS(RADIANS(G995))*COS(RADIANS(E997))*COS(RADIANS(AJ987))))</f>
        <v>#DIV/0!</v>
      </c>
      <c r="AK995">
        <f>IF(DEGREES(ACOS(SIN(RADIANS(G995))*SIN(RADIANS(E997))+COS(RADIANS(G995))*COS(RADIANS(E997))*COS(RADIANS(AK987))))&gt;90,0,$F$4*$F$5/E996^2*(SIN(RADIANS(G995))*SIN(RADIANS(E997))+COS(RADIANS(G995))*COS(RADIANS(E997))*COS(RADIANS(AK987))))</f>
        <v>0</v>
      </c>
      <c r="AL995">
        <f>IF(DEGREES(ACOS(SIN(RADIANS(G995))*SIN(RADIANS(E997))+COS(RADIANS(G995))*COS(RADIANS(E997))*COS(RADIANS(AL987))))&gt;90,0,$F$4*$F$5/E996^2*(SIN(RADIANS(G995))*SIN(RADIANS(E997))+COS(RADIANS(G995))*COS(RADIANS(E997))*COS(RADIANS(AL987))))</f>
        <v>0</v>
      </c>
      <c r="AM995">
        <f>IF(DEGREES(ACOS(SIN(RADIANS(G995))*SIN(RADIANS(E997))+COS(RADIANS(G995))*COS(RADIANS(E997))*COS(RADIANS(AM987))))&gt;90,0,$F$4*$F$5/E996^2*(SIN(RADIANS(G995))*SIN(RADIANS(E997))+COS(RADIANS(G995))*COS(RADIANS(E997))*COS(RADIANS(AM987))))</f>
        <v>0</v>
      </c>
      <c r="AN995">
        <f>IF(DEGREES(ACOS(SIN(RADIANS(G995))*SIN(RADIANS(E997))+COS(RADIANS(G995))*COS(RADIANS(E997))*COS(RADIANS(AN987))))&gt;90,0,$F$4*$F$5/E996^2*(SIN(RADIANS(G995))*SIN(RADIANS(E997))+COS(RADIANS(G995))*COS(RADIANS(E997))*COS(RADIANS(AN987))))</f>
        <v>0</v>
      </c>
      <c r="AO995">
        <f>IF(DEGREES(ACOS(SIN(RADIANS(G995))*SIN(RADIANS(E997))+COS(RADIANS(G995))*COS(RADIANS(E997))*COS(RADIANS(AO987))))&gt;90,0,$F$4*$F$5/E996^2*(SIN(RADIANS(G995))*SIN(RADIANS(E997))+COS(RADIANS(G995))*COS(RADIANS(E997))*COS(RADIANS(AO987))))</f>
        <v>0</v>
      </c>
      <c r="AP995">
        <f>IF(DEGREES(ACOS(SIN(RADIANS(G995))*SIN(RADIANS(E997))+COS(RADIANS(G995))*COS(RADIANS(E997))*COS(RADIANS(AP987))))&gt;90,0,$F$4*$F$5/E996^2*(SIN(RADIANS(G995))*SIN(RADIANS(E997))+COS(RADIANS(G995))*COS(RADIANS(E997))*COS(RADIANS(AP987))))</f>
        <v>0</v>
      </c>
      <c r="AQ995">
        <f>IF(DEGREES(ACOS(SIN(RADIANS(G995))*SIN(RADIANS(E997))+COS(RADIANS(G995))*COS(RADIANS(E997))*COS(RADIANS(AQ987))))&gt;90,0,$F$4*$F$5/E996^2*(SIN(RADIANS(G995))*SIN(RADIANS(E997))+COS(RADIANS(G995))*COS(RADIANS(E997))*COS(RADIANS(AQ987))))</f>
        <v>0</v>
      </c>
      <c r="AR995">
        <f>IF(DEGREES(ACOS(SIN(RADIANS(G995))*SIN(RADIANS(E997))+COS(RADIANS(G995))*COS(RADIANS(E997))*COS(RADIANS(AR987))))&gt;90,0,$F$4*$F$5/E996^2*(SIN(RADIANS(G995))*SIN(RADIANS(E997))+COS(RADIANS(G995))*COS(RADIANS(E997))*COS(RADIANS(AR987))))</f>
        <v>0</v>
      </c>
    </row>
    <row r="996" spans="2:44" x14ac:dyDescent="0.5">
      <c r="B996" s="40" t="s">
        <v>785</v>
      </c>
      <c r="E996">
        <f>$F$6*(1-$F$7^2)/(1+$F$7*COS(RADIANS(E990)))</f>
        <v>0</v>
      </c>
      <c r="G996">
        <v>20</v>
      </c>
      <c r="I996">
        <f>IF(DEGREES(ACOS(SIN(RADIANS(G996))*SIN(RADIANS(E997))+COS(RADIANS(G996))*COS(RADIANS(E997))*COS(RADIANS(I987))))&gt;90,0,$F$4*$F$5/E996^2*(SIN(RADIANS(G996))*SIN(RADIANS(E997))+COS(RADIANS(G996))*COS(RADIANS(E997))*COS(RADIANS(I987))))</f>
        <v>0</v>
      </c>
      <c r="J996">
        <f>IF(DEGREES(ACOS(SIN(RADIANS(G996))*SIN(RADIANS(E997))+COS(RADIANS(G996))*COS(RADIANS(E997))*COS(RADIANS(J987))))&gt;90,0,$F$4*$F$5/E996^2*(SIN(RADIANS(G996))*SIN(RADIANS(E997))+COS(RADIANS(G996))*COS(RADIANS(E997))*COS(RADIANS(J987))))</f>
        <v>0</v>
      </c>
      <c r="K996">
        <f>IF(DEGREES(ACOS(SIN(RADIANS(G996))*SIN(RADIANS(E997))+COS(RADIANS(G996))*COS(RADIANS(E997))*COS(RADIANS(K987))))&gt;90,0,$F$4*$F$5/E996^2*(SIN(RADIANS(G996))*SIN(RADIANS(E997))+COS(RADIANS(G996))*COS(RADIANS(E997))*COS(RADIANS(K987))))</f>
        <v>0</v>
      </c>
      <c r="L996">
        <f>IF(DEGREES(ACOS(SIN(RADIANS(G996))*SIN(RADIANS(E997))+COS(RADIANS(G996))*COS(RADIANS(E997))*COS(RADIANS(L987))))&gt;90,0,$F$4*$F$5/E996^2*(SIN(RADIANS(G996))*SIN(RADIANS(E997))+COS(RADIANS(G996))*COS(RADIANS(E997))*COS(RADIANS(L987))))</f>
        <v>0</v>
      </c>
      <c r="M996">
        <f>IF(DEGREES(ACOS(SIN(RADIANS(G996))*SIN(RADIANS(E997))+COS(RADIANS(G996))*COS(RADIANS(E997))*COS(RADIANS(M987))))&gt;90,0,$F$4*$F$5/E996^2*(SIN(RADIANS(G996))*SIN(RADIANS(E997))+COS(RADIANS(G996))*COS(RADIANS(E997))*COS(RADIANS(M987))))</f>
        <v>0</v>
      </c>
      <c r="N996">
        <f>IF(DEGREES(ACOS(SIN(RADIANS(G996))*SIN(RADIANS(E997))+COS(RADIANS(G996))*COS(RADIANS(E997))*COS(RADIANS(N987))))&gt;90,0,$F$4*$F$5/E996^2*(SIN(RADIANS(G996))*SIN(RADIANS(E997))+COS(RADIANS(G996))*COS(RADIANS(E997))*COS(RADIANS(N987))))</f>
        <v>0</v>
      </c>
      <c r="O996">
        <f>IF(DEGREES(ACOS(SIN(RADIANS(G996))*SIN(RADIANS(E997))+COS(RADIANS(G996))*COS(RADIANS(E997))*COS(RADIANS(O987))))&gt;90,0,$F$4*$F$5/E996^2*(SIN(RADIANS(G996))*SIN(RADIANS(E997))+COS(RADIANS(G996))*COS(RADIANS(E997))*COS(RADIANS(O987))))</f>
        <v>0</v>
      </c>
      <c r="P996">
        <f>IF(DEGREES(ACOS(SIN(RADIANS(G996))*SIN(RADIANS(E997))+COS(RADIANS(G996))*COS(RADIANS(E997))*COS(RADIANS(P987))))&gt;90,0,$F$4*$F$5/E996^2*(SIN(RADIANS(G996))*SIN(RADIANS(E997))+COS(RADIANS(G996))*COS(RADIANS(E997))*COS(RADIANS(P987))))</f>
        <v>0</v>
      </c>
      <c r="Q996">
        <f>IF(DEGREES(ACOS(SIN(RADIANS(G996))*SIN(RADIANS(E997))+COS(RADIANS(G996))*COS(RADIANS(E997))*COS(RADIANS(Q987))))&gt;90,0,$F$4*$F$5/E996^2*(SIN(RADIANS(G996))*SIN(RADIANS(E997))+COS(RADIANS(G996))*COS(RADIANS(E997))*COS(RADIANS(Q987))))</f>
        <v>0</v>
      </c>
      <c r="R996" t="e">
        <f>IF(DEGREES(ACOS(SIN(RADIANS(G996))*SIN(RADIANS(E997))+COS(RADIANS(G996))*COS(RADIANS(E997))*COS(RADIANS(R987))))&gt;90,0,$F$4*$F$5/E996^2*(SIN(RADIANS(G996))*SIN(RADIANS(E997))+COS(RADIANS(G996))*COS(RADIANS(E997))*COS(RADIANS(R987))))</f>
        <v>#DIV/0!</v>
      </c>
      <c r="S996" t="e">
        <f>IF(DEGREES(ACOS(SIN(RADIANS(G996))*SIN(RADIANS(E997))+COS(RADIANS(G996))*COS(RADIANS(E997))*COS(RADIANS(S987))))&gt;90,0,$F$4*$F$5/E996^2*(SIN(RADIANS(G996))*SIN(RADIANS(E997))+COS(RADIANS(G996))*COS(RADIANS(E997))*COS(RADIANS(S987))))</f>
        <v>#DIV/0!</v>
      </c>
      <c r="T996" t="e">
        <f>IF(DEGREES(ACOS(SIN(RADIANS(G996))*SIN(RADIANS(E997))+COS(RADIANS(G996))*COS(RADIANS(E997))*COS(RADIANS(T987))))&gt;90,0,$F$4*$F$5/E996^2*(SIN(RADIANS(G996))*SIN(RADIANS(E997))+COS(RADIANS(G996))*COS(RADIANS(E997))*COS(RADIANS(T987))))</f>
        <v>#DIV/0!</v>
      </c>
      <c r="U996" t="e">
        <f>IF(DEGREES(ACOS(SIN(RADIANS(G996))*SIN(RADIANS(E997))+COS(RADIANS(G996))*COS(RADIANS(E997))*COS(RADIANS(U987))))&gt;90,0,$F$4*$F$5/E996^2*(SIN(RADIANS(G996))*SIN(RADIANS(E997))+COS(RADIANS(G996))*COS(RADIANS(E997))*COS(RADIANS(U987))))</f>
        <v>#DIV/0!</v>
      </c>
      <c r="V996" t="e">
        <f>IF(DEGREES(ACOS(SIN(RADIANS(G996))*SIN(RADIANS(E997))+COS(RADIANS(G996))*COS(RADIANS(E997))*COS(RADIANS(V987))))&gt;90,0,$F$4*$F$5/E996^2*(SIN(RADIANS(G996))*SIN(RADIANS(E997))+COS(RADIANS(G996))*COS(RADIANS(E997))*COS(RADIANS(V987))))</f>
        <v>#DIV/0!</v>
      </c>
      <c r="W996" t="e">
        <f>IF(DEGREES(ACOS(SIN(RADIANS(G996))*SIN(RADIANS(E997))+COS(RADIANS(G996))*COS(RADIANS(E997))*COS(RADIANS(W987))))&gt;90,0,$F$4*$F$5/E996^2*(SIN(RADIANS(G996))*SIN(RADIANS(E997))+COS(RADIANS(G996))*COS(RADIANS(E997))*COS(RADIANS(W987))))</f>
        <v>#DIV/0!</v>
      </c>
      <c r="X996" t="e">
        <f>IF(DEGREES(ACOS(SIN(RADIANS(G996))*SIN(RADIANS(E997))+COS(RADIANS(G996))*COS(RADIANS(E997))*COS(RADIANS(X987))))&gt;90,0,$F$4*$F$5/E996^2*(SIN(RADIANS(G996))*SIN(RADIANS(E997))+COS(RADIANS(G996))*COS(RADIANS(E997))*COS(RADIANS(X987))))</f>
        <v>#DIV/0!</v>
      </c>
      <c r="Y996" t="e">
        <f>IF(DEGREES(ACOS(SIN(RADIANS(G996))*SIN(RADIANS(E997))+COS(RADIANS(G996))*COS(RADIANS(E997))*COS(RADIANS(Y987))))&gt;90,0,$F$4*$F$5/E996^2*(SIN(RADIANS(G996))*SIN(RADIANS(E997))+COS(RADIANS(G996))*COS(RADIANS(E997))*COS(RADIANS(Y987))))</f>
        <v>#DIV/0!</v>
      </c>
      <c r="Z996" t="e">
        <f>IF(DEGREES(ACOS(SIN(RADIANS(G996))*SIN(RADIANS(E997))+COS(RADIANS(G996))*COS(RADIANS(E997))*COS(RADIANS(Z987))))&gt;90,0,$F$4*$F$5/E996^2*(SIN(RADIANS(G996))*SIN(RADIANS(E997))+COS(RADIANS(G996))*COS(RADIANS(E997))*COS(RADIANS(Z987))))</f>
        <v>#DIV/0!</v>
      </c>
      <c r="AA996" t="e">
        <f>IF(DEGREES(ACOS(SIN(RADIANS(G996))*SIN(RADIANS(E997))+COS(RADIANS(G996))*COS(RADIANS(E997))*COS(RADIANS(AA987))))&gt;90,0,$F$4*$F$5/E996^2*(SIN(RADIANS(G996))*SIN(RADIANS(E997))+COS(RADIANS(G996))*COS(RADIANS(E997))*COS(RADIANS(AA987))))</f>
        <v>#DIV/0!</v>
      </c>
      <c r="AB996" t="e">
        <f>IF(DEGREES(ACOS(SIN(RADIANS(G996))*SIN(RADIANS(E997))+COS(RADIANS(G996))*COS(RADIANS(E997))*COS(RADIANS(AB987))))&gt;90,0,$F$4*$F$5/E996^2*(SIN(RADIANS(G996))*SIN(RADIANS(E997))+COS(RADIANS(G996))*COS(RADIANS(E997))*COS(RADIANS(AB987))))</f>
        <v>#DIV/0!</v>
      </c>
      <c r="AC996" t="e">
        <f>IF(DEGREES(ACOS(SIN(RADIANS(G996))*SIN(RADIANS(E997))+COS(RADIANS(G996))*COS(RADIANS(E997))*COS(RADIANS(AC987))))&gt;90,0,$F$4*$F$5/E996^2*(SIN(RADIANS(G996))*SIN(RADIANS(E997))+COS(RADIANS(G996))*COS(RADIANS(E997))*COS(RADIANS(AC987))))</f>
        <v>#DIV/0!</v>
      </c>
      <c r="AD996" t="e">
        <f>IF(DEGREES(ACOS(SIN(RADIANS(G996))*SIN(RADIANS(E997))+COS(RADIANS(G996))*COS(RADIANS(E997))*COS(RADIANS(AD987))))&gt;90,0,$F$4*$F$5/E996^2*(SIN(RADIANS(G996))*SIN(RADIANS(E997))+COS(RADIANS(G996))*COS(RADIANS(E997))*COS(RADIANS(AD987))))</f>
        <v>#DIV/0!</v>
      </c>
      <c r="AE996" t="e">
        <f>IF(DEGREES(ACOS(SIN(RADIANS(G996))*SIN(RADIANS(E997))+COS(RADIANS(G996))*COS(RADIANS(E997))*COS(RADIANS(AE987))))&gt;90,0,$F$4*$F$5/E996^2*(SIN(RADIANS(G996))*SIN(RADIANS(E997))+COS(RADIANS(G996))*COS(RADIANS(E997))*COS(RADIANS(AE987))))</f>
        <v>#DIV/0!</v>
      </c>
      <c r="AF996" t="e">
        <f>IF(DEGREES(ACOS(SIN(RADIANS(G996))*SIN(RADIANS(E997))+COS(RADIANS(G996))*COS(RADIANS(E997))*COS(RADIANS(AF987))))&gt;90,0,$F$4*$F$5/E996^2*(SIN(RADIANS(G996))*SIN(RADIANS(E997))+COS(RADIANS(G996))*COS(RADIANS(E997))*COS(RADIANS(AF987))))</f>
        <v>#DIV/0!</v>
      </c>
      <c r="AG996" t="e">
        <f>IF(DEGREES(ACOS(SIN(RADIANS(G996))*SIN(RADIANS(E997))+COS(RADIANS(G996))*COS(RADIANS(E997))*COS(RADIANS(AG987))))&gt;90,0,$F$4*$F$5/E996^2*(SIN(RADIANS(G996))*SIN(RADIANS(E997))+COS(RADIANS(G996))*COS(RADIANS(E997))*COS(RADIANS(AG987))))</f>
        <v>#DIV/0!</v>
      </c>
      <c r="AH996" t="e">
        <f>IF(DEGREES(ACOS(SIN(RADIANS(G996))*SIN(RADIANS(E997))+COS(RADIANS(G996))*COS(RADIANS(E997))*COS(RADIANS(AH987))))&gt;90,0,$F$4*$F$5/E996^2*(SIN(RADIANS(G996))*SIN(RADIANS(E997))+COS(RADIANS(G996))*COS(RADIANS(E997))*COS(RADIANS(AH987))))</f>
        <v>#DIV/0!</v>
      </c>
      <c r="AI996" t="e">
        <f>IF(DEGREES(ACOS(SIN(RADIANS(G996))*SIN(RADIANS(E997))+COS(RADIANS(G996))*COS(RADIANS(E997))*COS(RADIANS(AI987))))&gt;90,0,$F$4*$F$5/E996^2*(SIN(RADIANS(G996))*SIN(RADIANS(E997))+COS(RADIANS(G996))*COS(RADIANS(E997))*COS(RADIANS(AI987))))</f>
        <v>#DIV/0!</v>
      </c>
      <c r="AJ996" t="e">
        <f>IF(DEGREES(ACOS(SIN(RADIANS(G996))*SIN(RADIANS(E997))+COS(RADIANS(G996))*COS(RADIANS(E997))*COS(RADIANS(AJ987))))&gt;90,0,$F$4*$F$5/E996^2*(SIN(RADIANS(G996))*SIN(RADIANS(E997))+COS(RADIANS(G996))*COS(RADIANS(E997))*COS(RADIANS(AJ987))))</f>
        <v>#DIV/0!</v>
      </c>
      <c r="AK996">
        <f>IF(DEGREES(ACOS(SIN(RADIANS(G996))*SIN(RADIANS(E997))+COS(RADIANS(G996))*COS(RADIANS(E997))*COS(RADIANS(AK987))))&gt;90,0,$F$4*$F$5/E996^2*(SIN(RADIANS(G996))*SIN(RADIANS(E997))+COS(RADIANS(G996))*COS(RADIANS(E997))*COS(RADIANS(AK987))))</f>
        <v>0</v>
      </c>
      <c r="AL996">
        <f>IF(DEGREES(ACOS(SIN(RADIANS(G996))*SIN(RADIANS(E997))+COS(RADIANS(G996))*COS(RADIANS(E997))*COS(RADIANS(AL987))))&gt;90,0,$F$4*$F$5/E996^2*(SIN(RADIANS(G996))*SIN(RADIANS(E997))+COS(RADIANS(G996))*COS(RADIANS(E997))*COS(RADIANS(AL987))))</f>
        <v>0</v>
      </c>
      <c r="AM996">
        <f>IF(DEGREES(ACOS(SIN(RADIANS(G996))*SIN(RADIANS(E997))+COS(RADIANS(G996))*COS(RADIANS(E997))*COS(RADIANS(AM987))))&gt;90,0,$F$4*$F$5/E996^2*(SIN(RADIANS(G996))*SIN(RADIANS(E997))+COS(RADIANS(G996))*COS(RADIANS(E997))*COS(RADIANS(AM987))))</f>
        <v>0</v>
      </c>
      <c r="AN996">
        <f>IF(DEGREES(ACOS(SIN(RADIANS(G996))*SIN(RADIANS(E997))+COS(RADIANS(G996))*COS(RADIANS(E997))*COS(RADIANS(AN987))))&gt;90,0,$F$4*$F$5/E996^2*(SIN(RADIANS(G996))*SIN(RADIANS(E997))+COS(RADIANS(G996))*COS(RADIANS(E997))*COS(RADIANS(AN987))))</f>
        <v>0</v>
      </c>
      <c r="AO996">
        <f>IF(DEGREES(ACOS(SIN(RADIANS(G996))*SIN(RADIANS(E997))+COS(RADIANS(G996))*COS(RADIANS(E997))*COS(RADIANS(AO987))))&gt;90,0,$F$4*$F$5/E996^2*(SIN(RADIANS(G996))*SIN(RADIANS(E997))+COS(RADIANS(G996))*COS(RADIANS(E997))*COS(RADIANS(AO987))))</f>
        <v>0</v>
      </c>
      <c r="AP996">
        <f>IF(DEGREES(ACOS(SIN(RADIANS(G996))*SIN(RADIANS(E997))+COS(RADIANS(G996))*COS(RADIANS(E997))*COS(RADIANS(AP987))))&gt;90,0,$F$4*$F$5/E996^2*(SIN(RADIANS(G996))*SIN(RADIANS(E997))+COS(RADIANS(G996))*COS(RADIANS(E997))*COS(RADIANS(AP987))))</f>
        <v>0</v>
      </c>
      <c r="AQ996">
        <f>IF(DEGREES(ACOS(SIN(RADIANS(G996))*SIN(RADIANS(E997))+COS(RADIANS(G996))*COS(RADIANS(E997))*COS(RADIANS(AQ987))))&gt;90,0,$F$4*$F$5/E996^2*(SIN(RADIANS(G996))*SIN(RADIANS(E997))+COS(RADIANS(G996))*COS(RADIANS(E997))*COS(RADIANS(AQ987))))</f>
        <v>0</v>
      </c>
      <c r="AR996">
        <f>IF(DEGREES(ACOS(SIN(RADIANS(G996))*SIN(RADIANS(E997))+COS(RADIANS(G996))*COS(RADIANS(E997))*COS(RADIANS(AR987))))&gt;90,0,$F$4*$F$5/E996^2*(SIN(RADIANS(G996))*SIN(RADIANS(E997))+COS(RADIANS(G996))*COS(RADIANS(E997))*COS(RADIANS(AR987))))</f>
        <v>0</v>
      </c>
    </row>
    <row r="997" spans="2:44" x14ac:dyDescent="0.5">
      <c r="B997" s="40" t="s">
        <v>735</v>
      </c>
      <c r="E997">
        <f>IF($F$8&gt;90,180-$F$8,$F$8)*SIN(RADIANS(E991))</f>
        <v>0</v>
      </c>
      <c r="G997">
        <v>10</v>
      </c>
      <c r="I997">
        <f>IF(DEGREES(ACOS(SIN(RADIANS(G997))*SIN(RADIANS(E997))+COS(RADIANS(G997))*COS(RADIANS(E997))*COS(RADIANS(I987))))&gt;90,0,$F$4*$F$5/E996^2*(SIN(RADIANS(G997))*SIN(RADIANS(E997))+COS(RADIANS(G997))*COS(RADIANS(E997))*COS(RADIANS(I987))))</f>
        <v>0</v>
      </c>
      <c r="J997">
        <f>IF(DEGREES(ACOS(SIN(RADIANS(G997))*SIN(RADIANS(E997))+COS(RADIANS(G997))*COS(RADIANS(E997))*COS(RADIANS(J987))))&gt;90,0,$F$4*$F$5/E996^2*(SIN(RADIANS(G997))*SIN(RADIANS(E997))+COS(RADIANS(G997))*COS(RADIANS(E997))*COS(RADIANS(J987))))</f>
        <v>0</v>
      </c>
      <c r="K997">
        <f>IF(DEGREES(ACOS(SIN(RADIANS(G997))*SIN(RADIANS(E997))+COS(RADIANS(G997))*COS(RADIANS(E997))*COS(RADIANS(K987))))&gt;90,0,$F$4*$F$5/E996^2*(SIN(RADIANS(G997))*SIN(RADIANS(E997))+COS(RADIANS(G997))*COS(RADIANS(E997))*COS(RADIANS(K987))))</f>
        <v>0</v>
      </c>
      <c r="L997">
        <f>IF(DEGREES(ACOS(SIN(RADIANS(G997))*SIN(RADIANS(E997))+COS(RADIANS(G997))*COS(RADIANS(E997))*COS(RADIANS(L987))))&gt;90,0,$F$4*$F$5/E996^2*(SIN(RADIANS(G997))*SIN(RADIANS(E997))+COS(RADIANS(G997))*COS(RADIANS(E997))*COS(RADIANS(L987))))</f>
        <v>0</v>
      </c>
      <c r="M997">
        <f>IF(DEGREES(ACOS(SIN(RADIANS(G997))*SIN(RADIANS(E997))+COS(RADIANS(G997))*COS(RADIANS(E997))*COS(RADIANS(M987))))&gt;90,0,$F$4*$F$5/E996^2*(SIN(RADIANS(G997))*SIN(RADIANS(E997))+COS(RADIANS(G997))*COS(RADIANS(E997))*COS(RADIANS(M987))))</f>
        <v>0</v>
      </c>
      <c r="N997">
        <f>IF(DEGREES(ACOS(SIN(RADIANS(G997))*SIN(RADIANS(E997))+COS(RADIANS(G997))*COS(RADIANS(E997))*COS(RADIANS(N987))))&gt;90,0,$F$4*$F$5/E996^2*(SIN(RADIANS(G997))*SIN(RADIANS(E997))+COS(RADIANS(G997))*COS(RADIANS(E997))*COS(RADIANS(N987))))</f>
        <v>0</v>
      </c>
      <c r="O997">
        <f>IF(DEGREES(ACOS(SIN(RADIANS(G997))*SIN(RADIANS(E997))+COS(RADIANS(G997))*COS(RADIANS(E997))*COS(RADIANS(O987))))&gt;90,0,$F$4*$F$5/E996^2*(SIN(RADIANS(G997))*SIN(RADIANS(E997))+COS(RADIANS(G997))*COS(RADIANS(E997))*COS(RADIANS(O987))))</f>
        <v>0</v>
      </c>
      <c r="P997">
        <f>IF(DEGREES(ACOS(SIN(RADIANS(G997))*SIN(RADIANS(E997))+COS(RADIANS(G997))*COS(RADIANS(E997))*COS(RADIANS(P987))))&gt;90,0,$F$4*$F$5/E996^2*(SIN(RADIANS(G997))*SIN(RADIANS(E997))+COS(RADIANS(G997))*COS(RADIANS(E997))*COS(RADIANS(P987))))</f>
        <v>0</v>
      </c>
      <c r="Q997">
        <f>IF(DEGREES(ACOS(SIN(RADIANS(G997))*SIN(RADIANS(E997))+COS(RADIANS(G997))*COS(RADIANS(E997))*COS(RADIANS(Q987))))&gt;90,0,$F$4*$F$5/E996^2*(SIN(RADIANS(G997))*SIN(RADIANS(E997))+COS(RADIANS(G997))*COS(RADIANS(E997))*COS(RADIANS(Q987))))</f>
        <v>0</v>
      </c>
      <c r="R997" t="e">
        <f>IF(DEGREES(ACOS(SIN(RADIANS(G997))*SIN(RADIANS(E997))+COS(RADIANS(G997))*COS(RADIANS(E997))*COS(RADIANS(R987))))&gt;90,0,$F$4*$F$5/E996^2*(SIN(RADIANS(G997))*SIN(RADIANS(E997))+COS(RADIANS(G997))*COS(RADIANS(E997))*COS(RADIANS(R987))))</f>
        <v>#DIV/0!</v>
      </c>
      <c r="S997" t="e">
        <f>IF(DEGREES(ACOS(SIN(RADIANS(G997))*SIN(RADIANS(E997))+COS(RADIANS(G997))*COS(RADIANS(E997))*COS(RADIANS(S987))))&gt;90,0,$F$4*$F$5/E996^2*(SIN(RADIANS(G997))*SIN(RADIANS(E997))+COS(RADIANS(G997))*COS(RADIANS(E997))*COS(RADIANS(S987))))</f>
        <v>#DIV/0!</v>
      </c>
      <c r="T997" t="e">
        <f>IF(DEGREES(ACOS(SIN(RADIANS(G997))*SIN(RADIANS(E997))+COS(RADIANS(G997))*COS(RADIANS(E997))*COS(RADIANS(T987))))&gt;90,0,$F$4*$F$5/E996^2*(SIN(RADIANS(G997))*SIN(RADIANS(E997))+COS(RADIANS(G997))*COS(RADIANS(E997))*COS(RADIANS(T987))))</f>
        <v>#DIV/0!</v>
      </c>
      <c r="U997" t="e">
        <f>IF(DEGREES(ACOS(SIN(RADIANS(G997))*SIN(RADIANS(E997))+COS(RADIANS(G997))*COS(RADIANS(E997))*COS(RADIANS(U987))))&gt;90,0,$F$4*$F$5/E996^2*(SIN(RADIANS(G997))*SIN(RADIANS(E997))+COS(RADIANS(G997))*COS(RADIANS(E997))*COS(RADIANS(U987))))</f>
        <v>#DIV/0!</v>
      </c>
      <c r="V997" t="e">
        <f>IF(DEGREES(ACOS(SIN(RADIANS(G997))*SIN(RADIANS(E997))+COS(RADIANS(G997))*COS(RADIANS(E997))*COS(RADIANS(V987))))&gt;90,0,$F$4*$F$5/E996^2*(SIN(RADIANS(G997))*SIN(RADIANS(E997))+COS(RADIANS(G997))*COS(RADIANS(E997))*COS(RADIANS(V987))))</f>
        <v>#DIV/0!</v>
      </c>
      <c r="W997" t="e">
        <f>IF(DEGREES(ACOS(SIN(RADIANS(G997))*SIN(RADIANS(E997))+COS(RADIANS(G997))*COS(RADIANS(E997))*COS(RADIANS(W987))))&gt;90,0,$F$4*$F$5/E996^2*(SIN(RADIANS(G997))*SIN(RADIANS(E997))+COS(RADIANS(G997))*COS(RADIANS(E997))*COS(RADIANS(W987))))</f>
        <v>#DIV/0!</v>
      </c>
      <c r="X997" t="e">
        <f>IF(DEGREES(ACOS(SIN(RADIANS(G997))*SIN(RADIANS(E997))+COS(RADIANS(G997))*COS(RADIANS(E997))*COS(RADIANS(X987))))&gt;90,0,$F$4*$F$5/E996^2*(SIN(RADIANS(G997))*SIN(RADIANS(E997))+COS(RADIANS(G997))*COS(RADIANS(E997))*COS(RADIANS(X987))))</f>
        <v>#DIV/0!</v>
      </c>
      <c r="Y997" t="e">
        <f>IF(DEGREES(ACOS(SIN(RADIANS(G997))*SIN(RADIANS(E997))+COS(RADIANS(G997))*COS(RADIANS(E997))*COS(RADIANS(Y987))))&gt;90,0,$F$4*$F$5/E996^2*(SIN(RADIANS(G997))*SIN(RADIANS(E997))+COS(RADIANS(G997))*COS(RADIANS(E997))*COS(RADIANS(Y987))))</f>
        <v>#DIV/0!</v>
      </c>
      <c r="Z997" t="e">
        <f>IF(DEGREES(ACOS(SIN(RADIANS(G997))*SIN(RADIANS(E997))+COS(RADIANS(G997))*COS(RADIANS(E997))*COS(RADIANS(Z987))))&gt;90,0,$F$4*$F$5/E996^2*(SIN(RADIANS(G997))*SIN(RADIANS(E997))+COS(RADIANS(G997))*COS(RADIANS(E997))*COS(RADIANS(Z987))))</f>
        <v>#DIV/0!</v>
      </c>
      <c r="AA997" t="e">
        <f>IF(DEGREES(ACOS(SIN(RADIANS(G997))*SIN(RADIANS(E997))+COS(RADIANS(G997))*COS(RADIANS(E997))*COS(RADIANS(AA987))))&gt;90,0,$F$4*$F$5/E996^2*(SIN(RADIANS(G997))*SIN(RADIANS(E997))+COS(RADIANS(G997))*COS(RADIANS(E997))*COS(RADIANS(AA987))))</f>
        <v>#DIV/0!</v>
      </c>
      <c r="AB997" t="e">
        <f>IF(DEGREES(ACOS(SIN(RADIANS(G997))*SIN(RADIANS(E997))+COS(RADIANS(G997))*COS(RADIANS(E997))*COS(RADIANS(AB987))))&gt;90,0,$F$4*$F$5/E996^2*(SIN(RADIANS(G997))*SIN(RADIANS(E997))+COS(RADIANS(G997))*COS(RADIANS(E997))*COS(RADIANS(AB987))))</f>
        <v>#DIV/0!</v>
      </c>
      <c r="AC997" t="e">
        <f>IF(DEGREES(ACOS(SIN(RADIANS(G997))*SIN(RADIANS(E997))+COS(RADIANS(G997))*COS(RADIANS(E997))*COS(RADIANS(AC987))))&gt;90,0,$F$4*$F$5/E996^2*(SIN(RADIANS(G997))*SIN(RADIANS(E997))+COS(RADIANS(G997))*COS(RADIANS(E997))*COS(RADIANS(AC987))))</f>
        <v>#DIV/0!</v>
      </c>
      <c r="AD997" t="e">
        <f>IF(DEGREES(ACOS(SIN(RADIANS(G997))*SIN(RADIANS(E997))+COS(RADIANS(G997))*COS(RADIANS(E997))*COS(RADIANS(AD987))))&gt;90,0,$F$4*$F$5/E996^2*(SIN(RADIANS(G997))*SIN(RADIANS(E997))+COS(RADIANS(G997))*COS(RADIANS(E997))*COS(RADIANS(AD987))))</f>
        <v>#DIV/0!</v>
      </c>
      <c r="AE997" t="e">
        <f>IF(DEGREES(ACOS(SIN(RADIANS(G997))*SIN(RADIANS(E997))+COS(RADIANS(G997))*COS(RADIANS(E997))*COS(RADIANS(AE987))))&gt;90,0,$F$4*$F$5/E996^2*(SIN(RADIANS(G997))*SIN(RADIANS(E997))+COS(RADIANS(G997))*COS(RADIANS(E997))*COS(RADIANS(AE987))))</f>
        <v>#DIV/0!</v>
      </c>
      <c r="AF997" t="e">
        <f>IF(DEGREES(ACOS(SIN(RADIANS(G997))*SIN(RADIANS(E997))+COS(RADIANS(G997))*COS(RADIANS(E997))*COS(RADIANS(AF987))))&gt;90,0,$F$4*$F$5/E996^2*(SIN(RADIANS(G997))*SIN(RADIANS(E997))+COS(RADIANS(G997))*COS(RADIANS(E997))*COS(RADIANS(AF987))))</f>
        <v>#DIV/0!</v>
      </c>
      <c r="AG997" t="e">
        <f>IF(DEGREES(ACOS(SIN(RADIANS(G997))*SIN(RADIANS(E997))+COS(RADIANS(G997))*COS(RADIANS(E997))*COS(RADIANS(AG987))))&gt;90,0,$F$4*$F$5/E996^2*(SIN(RADIANS(G997))*SIN(RADIANS(E997))+COS(RADIANS(G997))*COS(RADIANS(E997))*COS(RADIANS(AG987))))</f>
        <v>#DIV/0!</v>
      </c>
      <c r="AH997" t="e">
        <f>IF(DEGREES(ACOS(SIN(RADIANS(G997))*SIN(RADIANS(E997))+COS(RADIANS(G997))*COS(RADIANS(E997))*COS(RADIANS(AH987))))&gt;90,0,$F$4*$F$5/E996^2*(SIN(RADIANS(G997))*SIN(RADIANS(E997))+COS(RADIANS(G997))*COS(RADIANS(E997))*COS(RADIANS(AH987))))</f>
        <v>#DIV/0!</v>
      </c>
      <c r="AI997" t="e">
        <f>IF(DEGREES(ACOS(SIN(RADIANS(G997))*SIN(RADIANS(E997))+COS(RADIANS(G997))*COS(RADIANS(E997))*COS(RADIANS(AI987))))&gt;90,0,$F$4*$F$5/E996^2*(SIN(RADIANS(G997))*SIN(RADIANS(E997))+COS(RADIANS(G997))*COS(RADIANS(E997))*COS(RADIANS(AI987))))</f>
        <v>#DIV/0!</v>
      </c>
      <c r="AJ997" t="e">
        <f>IF(DEGREES(ACOS(SIN(RADIANS(G997))*SIN(RADIANS(E997))+COS(RADIANS(G997))*COS(RADIANS(E997))*COS(RADIANS(AJ987))))&gt;90,0,$F$4*$F$5/E996^2*(SIN(RADIANS(G997))*SIN(RADIANS(E997))+COS(RADIANS(G997))*COS(RADIANS(E997))*COS(RADIANS(AJ987))))</f>
        <v>#DIV/0!</v>
      </c>
      <c r="AK997">
        <f>IF(DEGREES(ACOS(SIN(RADIANS(G997))*SIN(RADIANS(E997))+COS(RADIANS(G997))*COS(RADIANS(E997))*COS(RADIANS(AK987))))&gt;90,0,$F$4*$F$5/E996^2*(SIN(RADIANS(G997))*SIN(RADIANS(E997))+COS(RADIANS(G997))*COS(RADIANS(E997))*COS(RADIANS(AK987))))</f>
        <v>0</v>
      </c>
      <c r="AL997">
        <f>IF(DEGREES(ACOS(SIN(RADIANS(G997))*SIN(RADIANS(E997))+COS(RADIANS(G997))*COS(RADIANS(E997))*COS(RADIANS(AL987))))&gt;90,0,$F$4*$F$5/E996^2*(SIN(RADIANS(G997))*SIN(RADIANS(E997))+COS(RADIANS(G997))*COS(RADIANS(E997))*COS(RADIANS(AL987))))</f>
        <v>0</v>
      </c>
      <c r="AM997">
        <f>IF(DEGREES(ACOS(SIN(RADIANS(G997))*SIN(RADIANS(E997))+COS(RADIANS(G997))*COS(RADIANS(E997))*COS(RADIANS(AM987))))&gt;90,0,$F$4*$F$5/E996^2*(SIN(RADIANS(G997))*SIN(RADIANS(E997))+COS(RADIANS(G997))*COS(RADIANS(E997))*COS(RADIANS(AM987))))</f>
        <v>0</v>
      </c>
      <c r="AN997">
        <f>IF(DEGREES(ACOS(SIN(RADIANS(G997))*SIN(RADIANS(E997))+COS(RADIANS(G997))*COS(RADIANS(E997))*COS(RADIANS(AN987))))&gt;90,0,$F$4*$F$5/E996^2*(SIN(RADIANS(G997))*SIN(RADIANS(E997))+COS(RADIANS(G997))*COS(RADIANS(E997))*COS(RADIANS(AN987))))</f>
        <v>0</v>
      </c>
      <c r="AO997">
        <f>IF(DEGREES(ACOS(SIN(RADIANS(G997))*SIN(RADIANS(E997))+COS(RADIANS(G997))*COS(RADIANS(E997))*COS(RADIANS(AO987))))&gt;90,0,$F$4*$F$5/E996^2*(SIN(RADIANS(G997))*SIN(RADIANS(E997))+COS(RADIANS(G997))*COS(RADIANS(E997))*COS(RADIANS(AO987))))</f>
        <v>0</v>
      </c>
      <c r="AP997">
        <f>IF(DEGREES(ACOS(SIN(RADIANS(G997))*SIN(RADIANS(E997))+COS(RADIANS(G997))*COS(RADIANS(E997))*COS(RADIANS(AP987))))&gt;90,0,$F$4*$F$5/E996^2*(SIN(RADIANS(G997))*SIN(RADIANS(E997))+COS(RADIANS(G997))*COS(RADIANS(E997))*COS(RADIANS(AP987))))</f>
        <v>0</v>
      </c>
      <c r="AQ997">
        <f>IF(DEGREES(ACOS(SIN(RADIANS(G997))*SIN(RADIANS(E997))+COS(RADIANS(G997))*COS(RADIANS(E997))*COS(RADIANS(AQ987))))&gt;90,0,$F$4*$F$5/E996^2*(SIN(RADIANS(G997))*SIN(RADIANS(E997))+COS(RADIANS(G997))*COS(RADIANS(E997))*COS(RADIANS(AQ987))))</f>
        <v>0</v>
      </c>
      <c r="AR997">
        <f>IF(DEGREES(ACOS(SIN(RADIANS(G997))*SIN(RADIANS(E997))+COS(RADIANS(G997))*COS(RADIANS(E997))*COS(RADIANS(AR987))))&gt;90,0,$F$4*$F$5/E996^2*(SIN(RADIANS(G997))*SIN(RADIANS(E997))+COS(RADIANS(G997))*COS(RADIANS(E997))*COS(RADIANS(AR987))))</f>
        <v>0</v>
      </c>
    </row>
    <row r="998" spans="2:44" x14ac:dyDescent="0.5">
      <c r="B998" s="40" t="s">
        <v>786</v>
      </c>
      <c r="E998">
        <f>IF($F$10=0,IF(E989&lt;360,E989,E989-360),($F$10+1)*E989)</f>
        <v>50</v>
      </c>
      <c r="G998">
        <v>0</v>
      </c>
      <c r="I998">
        <f>IF(DEGREES(ACOS(SIN(RADIANS(G998))*SIN(RADIANS(E997))+COS(RADIANS(G998))*COS(RADIANS(E997))*COS(RADIANS(I987))))&gt;90,0,$F$4*$F$5/E996^2*(SIN(RADIANS(G998))*SIN(RADIANS(E997))+COS(RADIANS(G998))*COS(RADIANS(E997))*COS(RADIANS(I987))))</f>
        <v>0</v>
      </c>
      <c r="J998">
        <f>IF(DEGREES(ACOS(SIN(RADIANS(G998))*SIN(RADIANS(E997))+COS(RADIANS(G998))*COS(RADIANS(E997))*COS(RADIANS(J987))))&gt;90,0,$F$4*$F$5/E996^2*(SIN(RADIANS(G998))*SIN(RADIANS(E997))+COS(RADIANS(G998))*COS(RADIANS(E997))*COS(RADIANS(J987))))</f>
        <v>0</v>
      </c>
      <c r="K998">
        <f>IF(DEGREES(ACOS(SIN(RADIANS(G998))*SIN(RADIANS(E997))+COS(RADIANS(G998))*COS(RADIANS(E997))*COS(RADIANS(K987))))&gt;90,0,$F$4*$F$5/E996^2*(SIN(RADIANS(G998))*SIN(RADIANS(E997))+COS(RADIANS(G998))*COS(RADIANS(E997))*COS(RADIANS(K987))))</f>
        <v>0</v>
      </c>
      <c r="L998">
        <f>IF(DEGREES(ACOS(SIN(RADIANS(G998))*SIN(RADIANS(E997))+COS(RADIANS(G998))*COS(RADIANS(E997))*COS(RADIANS(L987))))&gt;90,0,$F$4*$F$5/E996^2*(SIN(RADIANS(G998))*SIN(RADIANS(E997))+COS(RADIANS(G998))*COS(RADIANS(E997))*COS(RADIANS(L987))))</f>
        <v>0</v>
      </c>
      <c r="M998">
        <f>IF(DEGREES(ACOS(SIN(RADIANS(G998))*SIN(RADIANS(E997))+COS(RADIANS(G998))*COS(RADIANS(E997))*COS(RADIANS(M987))))&gt;90,0,$F$4*$F$5/E996^2*(SIN(RADIANS(G998))*SIN(RADIANS(E997))+COS(RADIANS(G998))*COS(RADIANS(E997))*COS(RADIANS(M987))))</f>
        <v>0</v>
      </c>
      <c r="N998">
        <f>IF(DEGREES(ACOS(SIN(RADIANS(G998))*SIN(RADIANS(E997))+COS(RADIANS(G998))*COS(RADIANS(E997))*COS(RADIANS(N987))))&gt;90,0,$F$4*$F$5/E996^2*(SIN(RADIANS(G998))*SIN(RADIANS(E997))+COS(RADIANS(G998))*COS(RADIANS(E997))*COS(RADIANS(N987))))</f>
        <v>0</v>
      </c>
      <c r="O998">
        <f>IF(DEGREES(ACOS(SIN(RADIANS(G998))*SIN(RADIANS(E997))+COS(RADIANS(G998))*COS(RADIANS(E997))*COS(RADIANS(O987))))&gt;90,0,$F$4*$F$5/E996^2*(SIN(RADIANS(G998))*SIN(RADIANS(E997))+COS(RADIANS(G998))*COS(RADIANS(E997))*COS(RADIANS(O987))))</f>
        <v>0</v>
      </c>
      <c r="P998">
        <f>IF(DEGREES(ACOS(SIN(RADIANS(G998))*SIN(RADIANS(E997))+COS(RADIANS(G998))*COS(RADIANS(E997))*COS(RADIANS(P987))))&gt;90,0,$F$4*$F$5/E996^2*(SIN(RADIANS(G998))*SIN(RADIANS(E997))+COS(RADIANS(G998))*COS(RADIANS(E997))*COS(RADIANS(P987))))</f>
        <v>0</v>
      </c>
      <c r="Q998">
        <f>IF(DEGREES(ACOS(SIN(RADIANS(G998))*SIN(RADIANS(E997))+COS(RADIANS(G998))*COS(RADIANS(E997))*COS(RADIANS(Q987))))&gt;90,0,$F$4*$F$5/E996^2*(SIN(RADIANS(G998))*SIN(RADIANS(E997))+COS(RADIANS(G998))*COS(RADIANS(E997))*COS(RADIANS(Q987))))</f>
        <v>0</v>
      </c>
      <c r="R998" t="e">
        <f>IF(DEGREES(ACOS(SIN(RADIANS(G998))*SIN(RADIANS(E997))+COS(RADIANS(G998))*COS(RADIANS(E997))*COS(RADIANS(R987))))&gt;90,0,$F$4*$F$5/E996^2*(SIN(RADIANS(G998))*SIN(RADIANS(E997))+COS(RADIANS(G998))*COS(RADIANS(E997))*COS(RADIANS(R987))))</f>
        <v>#DIV/0!</v>
      </c>
      <c r="S998" t="e">
        <f>IF(DEGREES(ACOS(SIN(RADIANS(G998))*SIN(RADIANS(E997))+COS(RADIANS(G998))*COS(RADIANS(E997))*COS(RADIANS(S987))))&gt;90,0,$F$4*$F$5/E996^2*(SIN(RADIANS(G998))*SIN(RADIANS(E997))+COS(RADIANS(G998))*COS(RADIANS(E997))*COS(RADIANS(S987))))</f>
        <v>#DIV/0!</v>
      </c>
      <c r="T998" t="e">
        <f>IF(DEGREES(ACOS(SIN(RADIANS(G998))*SIN(RADIANS(E997))+COS(RADIANS(G998))*COS(RADIANS(E997))*COS(RADIANS(T987))))&gt;90,0,$F$4*$F$5/E996^2*(SIN(RADIANS(G998))*SIN(RADIANS(E997))+COS(RADIANS(G998))*COS(RADIANS(E997))*COS(RADIANS(T987))))</f>
        <v>#DIV/0!</v>
      </c>
      <c r="U998" t="e">
        <f>IF(DEGREES(ACOS(SIN(RADIANS(G998))*SIN(RADIANS(E997))+COS(RADIANS(G998))*COS(RADIANS(E997))*COS(RADIANS(U987))))&gt;90,0,$F$4*$F$5/E996^2*(SIN(RADIANS(G998))*SIN(RADIANS(E997))+COS(RADIANS(G998))*COS(RADIANS(E997))*COS(RADIANS(U987))))</f>
        <v>#DIV/0!</v>
      </c>
      <c r="V998" t="e">
        <f>IF(DEGREES(ACOS(SIN(RADIANS(G998))*SIN(RADIANS(E997))+COS(RADIANS(G998))*COS(RADIANS(E997))*COS(RADIANS(V987))))&gt;90,0,$F$4*$F$5/E996^2*(SIN(RADIANS(G998))*SIN(RADIANS(E997))+COS(RADIANS(G998))*COS(RADIANS(E997))*COS(RADIANS(V987))))</f>
        <v>#DIV/0!</v>
      </c>
      <c r="W998" t="e">
        <f>IF(DEGREES(ACOS(SIN(RADIANS(G998))*SIN(RADIANS(E997))+COS(RADIANS(G998))*COS(RADIANS(E997))*COS(RADIANS(W987))))&gt;90,0,$F$4*$F$5/E996^2*(SIN(RADIANS(G998))*SIN(RADIANS(E997))+COS(RADIANS(G998))*COS(RADIANS(E997))*COS(RADIANS(W987))))</f>
        <v>#DIV/0!</v>
      </c>
      <c r="X998" t="e">
        <f>IF(DEGREES(ACOS(SIN(RADIANS(G998))*SIN(RADIANS(E997))+COS(RADIANS(G998))*COS(RADIANS(E997))*COS(RADIANS(X987))))&gt;90,0,$F$4*$F$5/E996^2*(SIN(RADIANS(G998))*SIN(RADIANS(E997))+COS(RADIANS(G998))*COS(RADIANS(E997))*COS(RADIANS(X987))))</f>
        <v>#DIV/0!</v>
      </c>
      <c r="Y998" t="e">
        <f>IF(DEGREES(ACOS(SIN(RADIANS(G998))*SIN(RADIANS(E997))+COS(RADIANS(G998))*COS(RADIANS(E997))*COS(RADIANS(Y987))))&gt;90,0,$F$4*$F$5/E996^2*(SIN(RADIANS(G998))*SIN(RADIANS(E997))+COS(RADIANS(G998))*COS(RADIANS(E997))*COS(RADIANS(Y987))))</f>
        <v>#DIV/0!</v>
      </c>
      <c r="Z998" t="e">
        <f>IF(DEGREES(ACOS(SIN(RADIANS(G998))*SIN(RADIANS(E997))+COS(RADIANS(G998))*COS(RADIANS(E997))*COS(RADIANS(Z987))))&gt;90,0,$F$4*$F$5/E996^2*(SIN(RADIANS(G998))*SIN(RADIANS(E997))+COS(RADIANS(G998))*COS(RADIANS(E997))*COS(RADIANS(Z987))))</f>
        <v>#DIV/0!</v>
      </c>
      <c r="AA998" t="e">
        <f>IF(DEGREES(ACOS(SIN(RADIANS(G998))*SIN(RADIANS(E997))+COS(RADIANS(G998))*COS(RADIANS(E997))*COS(RADIANS(AA987))))&gt;90,0,$F$4*$F$5/E996^2*(SIN(RADIANS(G998))*SIN(RADIANS(E997))+COS(RADIANS(G998))*COS(RADIANS(E997))*COS(RADIANS(AA987))))</f>
        <v>#DIV/0!</v>
      </c>
      <c r="AB998" t="e">
        <f>IF(DEGREES(ACOS(SIN(RADIANS(G998))*SIN(RADIANS(E997))+COS(RADIANS(G998))*COS(RADIANS(E997))*COS(RADIANS(AB987))))&gt;90,0,$F$4*$F$5/E996^2*(SIN(RADIANS(G998))*SIN(RADIANS(E997))+COS(RADIANS(G998))*COS(RADIANS(E997))*COS(RADIANS(AB987))))</f>
        <v>#DIV/0!</v>
      </c>
      <c r="AC998" t="e">
        <f>IF(DEGREES(ACOS(SIN(RADIANS(G998))*SIN(RADIANS(E997))+COS(RADIANS(G998))*COS(RADIANS(E997))*COS(RADIANS(AC987))))&gt;90,0,$F$4*$F$5/E996^2*(SIN(RADIANS(G998))*SIN(RADIANS(E997))+COS(RADIANS(G998))*COS(RADIANS(E997))*COS(RADIANS(AC987))))</f>
        <v>#DIV/0!</v>
      </c>
      <c r="AD998" t="e">
        <f>IF(DEGREES(ACOS(SIN(RADIANS(G998))*SIN(RADIANS(E997))+COS(RADIANS(G998))*COS(RADIANS(E997))*COS(RADIANS(AD987))))&gt;90,0,$F$4*$F$5/E996^2*(SIN(RADIANS(G998))*SIN(RADIANS(E997))+COS(RADIANS(G998))*COS(RADIANS(E997))*COS(RADIANS(AD987))))</f>
        <v>#DIV/0!</v>
      </c>
      <c r="AE998" t="e">
        <f>IF(DEGREES(ACOS(SIN(RADIANS(G998))*SIN(RADIANS(E997))+COS(RADIANS(G998))*COS(RADIANS(E997))*COS(RADIANS(AE987))))&gt;90,0,$F$4*$F$5/E996^2*(SIN(RADIANS(G998))*SIN(RADIANS(E997))+COS(RADIANS(G998))*COS(RADIANS(E997))*COS(RADIANS(AE987))))</f>
        <v>#DIV/0!</v>
      </c>
      <c r="AF998" t="e">
        <f>IF(DEGREES(ACOS(SIN(RADIANS(G998))*SIN(RADIANS(E997))+COS(RADIANS(G998))*COS(RADIANS(E997))*COS(RADIANS(AF987))))&gt;90,0,$F$4*$F$5/E996^2*(SIN(RADIANS(G998))*SIN(RADIANS(E997))+COS(RADIANS(G998))*COS(RADIANS(E997))*COS(RADIANS(AF987))))</f>
        <v>#DIV/0!</v>
      </c>
      <c r="AG998" t="e">
        <f>IF(DEGREES(ACOS(SIN(RADIANS(G998))*SIN(RADIANS(E997))+COS(RADIANS(G998))*COS(RADIANS(E997))*COS(RADIANS(AG987))))&gt;90,0,$F$4*$F$5/E996^2*(SIN(RADIANS(G998))*SIN(RADIANS(E997))+COS(RADIANS(G998))*COS(RADIANS(E997))*COS(RADIANS(AG987))))</f>
        <v>#DIV/0!</v>
      </c>
      <c r="AH998" t="e">
        <f>IF(DEGREES(ACOS(SIN(RADIANS(G998))*SIN(RADIANS(E997))+COS(RADIANS(G998))*COS(RADIANS(E997))*COS(RADIANS(AH987))))&gt;90,0,$F$4*$F$5/E996^2*(SIN(RADIANS(G998))*SIN(RADIANS(E997))+COS(RADIANS(G998))*COS(RADIANS(E997))*COS(RADIANS(AH987))))</f>
        <v>#DIV/0!</v>
      </c>
      <c r="AI998" t="e">
        <f>IF(DEGREES(ACOS(SIN(RADIANS(G998))*SIN(RADIANS(E997))+COS(RADIANS(G998))*COS(RADIANS(E997))*COS(RADIANS(AI987))))&gt;90,0,$F$4*$F$5/E996^2*(SIN(RADIANS(G998))*SIN(RADIANS(E997))+COS(RADIANS(G998))*COS(RADIANS(E997))*COS(RADIANS(AI987))))</f>
        <v>#DIV/0!</v>
      </c>
      <c r="AJ998" t="e">
        <f>IF(DEGREES(ACOS(SIN(RADIANS(G998))*SIN(RADIANS(E997))+COS(RADIANS(G998))*COS(RADIANS(E997))*COS(RADIANS(AJ987))))&gt;90,0,$F$4*$F$5/E996^2*(SIN(RADIANS(G998))*SIN(RADIANS(E997))+COS(RADIANS(G998))*COS(RADIANS(E997))*COS(RADIANS(AJ987))))</f>
        <v>#DIV/0!</v>
      </c>
      <c r="AK998">
        <f>IF(DEGREES(ACOS(SIN(RADIANS(G998))*SIN(RADIANS(E997))+COS(RADIANS(G998))*COS(RADIANS(E997))*COS(RADIANS(AK987))))&gt;90,0,$F$4*$F$5/E996^2*(SIN(RADIANS(G998))*SIN(RADIANS(E997))+COS(RADIANS(G998))*COS(RADIANS(E997))*COS(RADIANS(AK987))))</f>
        <v>0</v>
      </c>
      <c r="AL998">
        <f>IF(DEGREES(ACOS(SIN(RADIANS(G998))*SIN(RADIANS(E997))+COS(RADIANS(G998))*COS(RADIANS(E997))*COS(RADIANS(AL987))))&gt;90,0,$F$4*$F$5/E996^2*(SIN(RADIANS(G998))*SIN(RADIANS(E997))+COS(RADIANS(G998))*COS(RADIANS(E997))*COS(RADIANS(AL987))))</f>
        <v>0</v>
      </c>
      <c r="AM998">
        <f>IF(DEGREES(ACOS(SIN(RADIANS(G998))*SIN(RADIANS(E997))+COS(RADIANS(G998))*COS(RADIANS(E997))*COS(RADIANS(AM987))))&gt;90,0,$F$4*$F$5/E996^2*(SIN(RADIANS(G998))*SIN(RADIANS(E997))+COS(RADIANS(G998))*COS(RADIANS(E997))*COS(RADIANS(AM987))))</f>
        <v>0</v>
      </c>
      <c r="AN998">
        <f>IF(DEGREES(ACOS(SIN(RADIANS(G998))*SIN(RADIANS(E997))+COS(RADIANS(G998))*COS(RADIANS(E997))*COS(RADIANS(AN987))))&gt;90,0,$F$4*$F$5/E996^2*(SIN(RADIANS(G998))*SIN(RADIANS(E997))+COS(RADIANS(G998))*COS(RADIANS(E997))*COS(RADIANS(AN987))))</f>
        <v>0</v>
      </c>
      <c r="AO998">
        <f>IF(DEGREES(ACOS(SIN(RADIANS(G998))*SIN(RADIANS(E997))+COS(RADIANS(G998))*COS(RADIANS(E997))*COS(RADIANS(AO987))))&gt;90,0,$F$4*$F$5/E996^2*(SIN(RADIANS(G998))*SIN(RADIANS(E997))+COS(RADIANS(G998))*COS(RADIANS(E997))*COS(RADIANS(AO987))))</f>
        <v>0</v>
      </c>
      <c r="AP998">
        <f>IF(DEGREES(ACOS(SIN(RADIANS(G998))*SIN(RADIANS(E997))+COS(RADIANS(G998))*COS(RADIANS(E997))*COS(RADIANS(AP987))))&gt;90,0,$F$4*$F$5/E996^2*(SIN(RADIANS(G998))*SIN(RADIANS(E997))+COS(RADIANS(G998))*COS(RADIANS(E997))*COS(RADIANS(AP987))))</f>
        <v>0</v>
      </c>
      <c r="AQ998">
        <f>IF(DEGREES(ACOS(SIN(RADIANS(G998))*SIN(RADIANS(E997))+COS(RADIANS(G998))*COS(RADIANS(E997))*COS(RADIANS(AQ987))))&gt;90,0,$F$4*$F$5/E996^2*(SIN(RADIANS(G998))*SIN(RADIANS(E997))+COS(RADIANS(G998))*COS(RADIANS(E997))*COS(RADIANS(AQ987))))</f>
        <v>0</v>
      </c>
      <c r="AR998">
        <f>IF(DEGREES(ACOS(SIN(RADIANS(G998))*SIN(RADIANS(E997))+COS(RADIANS(G998))*COS(RADIANS(E997))*COS(RADIANS(AR987))))&gt;90,0,$F$4*$F$5/E996^2*(SIN(RADIANS(G998))*SIN(RADIANS(E997))+COS(RADIANS(G998))*COS(RADIANS(E997))*COS(RADIANS(AR987))))</f>
        <v>0</v>
      </c>
    </row>
    <row r="999" spans="2:44" x14ac:dyDescent="0.5">
      <c r="B999" s="40" t="s">
        <v>787</v>
      </c>
      <c r="E999">
        <f>E998-E990-360*ROUNDDOWN((E998-E990)/360,0)</f>
        <v>0</v>
      </c>
      <c r="G999">
        <v>-10</v>
      </c>
      <c r="I999">
        <f>IF(DEGREES(ACOS(SIN(RADIANS(G999))*SIN(RADIANS(E997))+COS(RADIANS(G999))*COS(RADIANS(E997))*COS(RADIANS(I987))))&gt;90,0,$F$4*$F$5/E996^2*(SIN(RADIANS(G999))*SIN(RADIANS(E997))+COS(RADIANS(G999))*COS(RADIANS(E997))*COS(RADIANS(I987))))</f>
        <v>0</v>
      </c>
      <c r="J999">
        <f>IF(DEGREES(ACOS(SIN(RADIANS(G999))*SIN(RADIANS(E997))+COS(RADIANS(G999))*COS(RADIANS(E997))*COS(RADIANS(J987))))&gt;90,0,$F$4*$F$5/E996^2*(SIN(RADIANS(G999))*SIN(RADIANS(E997))+COS(RADIANS(G999))*COS(RADIANS(E997))*COS(RADIANS(J987))))</f>
        <v>0</v>
      </c>
      <c r="K999">
        <f>IF(DEGREES(ACOS(SIN(RADIANS(G999))*SIN(RADIANS(E997))+COS(RADIANS(G999))*COS(RADIANS(E997))*COS(RADIANS(K987))))&gt;90,0,$F$4*$F$5/E996^2*(SIN(RADIANS(G999))*SIN(RADIANS(E997))+COS(RADIANS(G999))*COS(RADIANS(E997))*COS(RADIANS(K987))))</f>
        <v>0</v>
      </c>
      <c r="L999">
        <f>IF(DEGREES(ACOS(SIN(RADIANS(G999))*SIN(RADIANS(E997))+COS(RADIANS(G999))*COS(RADIANS(E997))*COS(RADIANS(L987))))&gt;90,0,$F$4*$F$5/E996^2*(SIN(RADIANS(G999))*SIN(RADIANS(E997))+COS(RADIANS(G999))*COS(RADIANS(E997))*COS(RADIANS(L987))))</f>
        <v>0</v>
      </c>
      <c r="M999">
        <f>IF(DEGREES(ACOS(SIN(RADIANS(G999))*SIN(RADIANS(E997))+COS(RADIANS(G999))*COS(RADIANS(E997))*COS(RADIANS(M987))))&gt;90,0,$F$4*$F$5/E996^2*(SIN(RADIANS(G999))*SIN(RADIANS(E997))+COS(RADIANS(G999))*COS(RADIANS(E997))*COS(RADIANS(M987))))</f>
        <v>0</v>
      </c>
      <c r="N999">
        <f>IF(DEGREES(ACOS(SIN(RADIANS(G999))*SIN(RADIANS(E997))+COS(RADIANS(G999))*COS(RADIANS(E997))*COS(RADIANS(N987))))&gt;90,0,$F$4*$F$5/E996^2*(SIN(RADIANS(G999))*SIN(RADIANS(E997))+COS(RADIANS(G999))*COS(RADIANS(E997))*COS(RADIANS(N987))))</f>
        <v>0</v>
      </c>
      <c r="O999">
        <f>IF(DEGREES(ACOS(SIN(RADIANS(G999))*SIN(RADIANS(E997))+COS(RADIANS(G999))*COS(RADIANS(E997))*COS(RADIANS(O987))))&gt;90,0,$F$4*$F$5/E996^2*(SIN(RADIANS(G999))*SIN(RADIANS(E997))+COS(RADIANS(G999))*COS(RADIANS(E997))*COS(RADIANS(O987))))</f>
        <v>0</v>
      </c>
      <c r="P999">
        <f>IF(DEGREES(ACOS(SIN(RADIANS(G999))*SIN(RADIANS(E997))+COS(RADIANS(G999))*COS(RADIANS(E997))*COS(RADIANS(P987))))&gt;90,0,$F$4*$F$5/E996^2*(SIN(RADIANS(G999))*SIN(RADIANS(E997))+COS(RADIANS(G999))*COS(RADIANS(E997))*COS(RADIANS(P987))))</f>
        <v>0</v>
      </c>
      <c r="Q999">
        <f>IF(DEGREES(ACOS(SIN(RADIANS(G999))*SIN(RADIANS(E997))+COS(RADIANS(G999))*COS(RADIANS(E997))*COS(RADIANS(Q987))))&gt;90,0,$F$4*$F$5/E996^2*(SIN(RADIANS(G999))*SIN(RADIANS(E997))+COS(RADIANS(G999))*COS(RADIANS(E997))*COS(RADIANS(Q987))))</f>
        <v>0</v>
      </c>
      <c r="R999" t="e">
        <f>IF(DEGREES(ACOS(SIN(RADIANS(G999))*SIN(RADIANS(E997))+COS(RADIANS(G999))*COS(RADIANS(E997))*COS(RADIANS(R987))))&gt;90,0,$F$4*$F$5/E996^2*(SIN(RADIANS(G999))*SIN(RADIANS(E997))+COS(RADIANS(G999))*COS(RADIANS(E997))*COS(RADIANS(R987))))</f>
        <v>#DIV/0!</v>
      </c>
      <c r="S999" t="e">
        <f>IF(DEGREES(ACOS(SIN(RADIANS(G999))*SIN(RADIANS(E997))+COS(RADIANS(G999))*COS(RADIANS(E997))*COS(RADIANS(S987))))&gt;90,0,$F$4*$F$5/E996^2*(SIN(RADIANS(G999))*SIN(RADIANS(E997))+COS(RADIANS(G999))*COS(RADIANS(E997))*COS(RADIANS(S987))))</f>
        <v>#DIV/0!</v>
      </c>
      <c r="T999" t="e">
        <f>IF(DEGREES(ACOS(SIN(RADIANS(G999))*SIN(RADIANS(E997))+COS(RADIANS(G999))*COS(RADIANS(E997))*COS(RADIANS(T987))))&gt;90,0,$F$4*$F$5/E996^2*(SIN(RADIANS(G999))*SIN(RADIANS(E997))+COS(RADIANS(G999))*COS(RADIANS(E997))*COS(RADIANS(T987))))</f>
        <v>#DIV/0!</v>
      </c>
      <c r="U999" t="e">
        <f>IF(DEGREES(ACOS(SIN(RADIANS(G999))*SIN(RADIANS(E997))+COS(RADIANS(G999))*COS(RADIANS(E997))*COS(RADIANS(U987))))&gt;90,0,$F$4*$F$5/E996^2*(SIN(RADIANS(G999))*SIN(RADIANS(E997))+COS(RADIANS(G999))*COS(RADIANS(E997))*COS(RADIANS(U987))))</f>
        <v>#DIV/0!</v>
      </c>
      <c r="V999" t="e">
        <f>IF(DEGREES(ACOS(SIN(RADIANS(G999))*SIN(RADIANS(E997))+COS(RADIANS(G999))*COS(RADIANS(E997))*COS(RADIANS(V987))))&gt;90,0,$F$4*$F$5/E996^2*(SIN(RADIANS(G999))*SIN(RADIANS(E997))+COS(RADIANS(G999))*COS(RADIANS(E997))*COS(RADIANS(V987))))</f>
        <v>#DIV/0!</v>
      </c>
      <c r="W999" t="e">
        <f>IF(DEGREES(ACOS(SIN(RADIANS(G999))*SIN(RADIANS(E997))+COS(RADIANS(G999))*COS(RADIANS(E997))*COS(RADIANS(W987))))&gt;90,0,$F$4*$F$5/E996^2*(SIN(RADIANS(G999))*SIN(RADIANS(E997))+COS(RADIANS(G999))*COS(RADIANS(E997))*COS(RADIANS(W987))))</f>
        <v>#DIV/0!</v>
      </c>
      <c r="X999" t="e">
        <f>IF(DEGREES(ACOS(SIN(RADIANS(G999))*SIN(RADIANS(E997))+COS(RADIANS(G999))*COS(RADIANS(E997))*COS(RADIANS(X987))))&gt;90,0,$F$4*$F$5/E996^2*(SIN(RADIANS(G999))*SIN(RADIANS(E997))+COS(RADIANS(G999))*COS(RADIANS(E997))*COS(RADIANS(X987))))</f>
        <v>#DIV/0!</v>
      </c>
      <c r="Y999" t="e">
        <f>IF(DEGREES(ACOS(SIN(RADIANS(G999))*SIN(RADIANS(E997))+COS(RADIANS(G999))*COS(RADIANS(E997))*COS(RADIANS(Y987))))&gt;90,0,$F$4*$F$5/E996^2*(SIN(RADIANS(G999))*SIN(RADIANS(E997))+COS(RADIANS(G999))*COS(RADIANS(E997))*COS(RADIANS(Y987))))</f>
        <v>#DIV/0!</v>
      </c>
      <c r="Z999" t="e">
        <f>IF(DEGREES(ACOS(SIN(RADIANS(G999))*SIN(RADIANS(E997))+COS(RADIANS(G999))*COS(RADIANS(E997))*COS(RADIANS(Z987))))&gt;90,0,$F$4*$F$5/E996^2*(SIN(RADIANS(G999))*SIN(RADIANS(E997))+COS(RADIANS(G999))*COS(RADIANS(E997))*COS(RADIANS(Z987))))</f>
        <v>#DIV/0!</v>
      </c>
      <c r="AA999" t="e">
        <f>IF(DEGREES(ACOS(SIN(RADIANS(G999))*SIN(RADIANS(E997))+COS(RADIANS(G999))*COS(RADIANS(E997))*COS(RADIANS(AA987))))&gt;90,0,$F$4*$F$5/E996^2*(SIN(RADIANS(G999))*SIN(RADIANS(E997))+COS(RADIANS(G999))*COS(RADIANS(E997))*COS(RADIANS(AA987))))</f>
        <v>#DIV/0!</v>
      </c>
      <c r="AB999" t="e">
        <f>IF(DEGREES(ACOS(SIN(RADIANS(G999))*SIN(RADIANS(E997))+COS(RADIANS(G999))*COS(RADIANS(E997))*COS(RADIANS(AB987))))&gt;90,0,$F$4*$F$5/E996^2*(SIN(RADIANS(G999))*SIN(RADIANS(E997))+COS(RADIANS(G999))*COS(RADIANS(E997))*COS(RADIANS(AB987))))</f>
        <v>#DIV/0!</v>
      </c>
      <c r="AC999" t="e">
        <f>IF(DEGREES(ACOS(SIN(RADIANS(G999))*SIN(RADIANS(E997))+COS(RADIANS(G999))*COS(RADIANS(E997))*COS(RADIANS(AC987))))&gt;90,0,$F$4*$F$5/E996^2*(SIN(RADIANS(G999))*SIN(RADIANS(E997))+COS(RADIANS(G999))*COS(RADIANS(E997))*COS(RADIANS(AC987))))</f>
        <v>#DIV/0!</v>
      </c>
      <c r="AD999" t="e">
        <f>IF(DEGREES(ACOS(SIN(RADIANS(G999))*SIN(RADIANS(E997))+COS(RADIANS(G999))*COS(RADIANS(E997))*COS(RADIANS(AD987))))&gt;90,0,$F$4*$F$5/E996^2*(SIN(RADIANS(G999))*SIN(RADIANS(E997))+COS(RADIANS(G999))*COS(RADIANS(E997))*COS(RADIANS(AD987))))</f>
        <v>#DIV/0!</v>
      </c>
      <c r="AE999" t="e">
        <f>IF(DEGREES(ACOS(SIN(RADIANS(G999))*SIN(RADIANS(E997))+COS(RADIANS(G999))*COS(RADIANS(E997))*COS(RADIANS(AE987))))&gt;90,0,$F$4*$F$5/E996^2*(SIN(RADIANS(G999))*SIN(RADIANS(E997))+COS(RADIANS(G999))*COS(RADIANS(E997))*COS(RADIANS(AE987))))</f>
        <v>#DIV/0!</v>
      </c>
      <c r="AF999" t="e">
        <f>IF(DEGREES(ACOS(SIN(RADIANS(G999))*SIN(RADIANS(E997))+COS(RADIANS(G999))*COS(RADIANS(E997))*COS(RADIANS(AF987))))&gt;90,0,$F$4*$F$5/E996^2*(SIN(RADIANS(G999))*SIN(RADIANS(E997))+COS(RADIANS(G999))*COS(RADIANS(E997))*COS(RADIANS(AF987))))</f>
        <v>#DIV/0!</v>
      </c>
      <c r="AG999" t="e">
        <f>IF(DEGREES(ACOS(SIN(RADIANS(G999))*SIN(RADIANS(E997))+COS(RADIANS(G999))*COS(RADIANS(E997))*COS(RADIANS(AG987))))&gt;90,0,$F$4*$F$5/E996^2*(SIN(RADIANS(G999))*SIN(RADIANS(E997))+COS(RADIANS(G999))*COS(RADIANS(E997))*COS(RADIANS(AG987))))</f>
        <v>#DIV/0!</v>
      </c>
      <c r="AH999" t="e">
        <f>IF(DEGREES(ACOS(SIN(RADIANS(G999))*SIN(RADIANS(E997))+COS(RADIANS(G999))*COS(RADIANS(E997))*COS(RADIANS(AH987))))&gt;90,0,$F$4*$F$5/E996^2*(SIN(RADIANS(G999))*SIN(RADIANS(E997))+COS(RADIANS(G999))*COS(RADIANS(E997))*COS(RADIANS(AH987))))</f>
        <v>#DIV/0!</v>
      </c>
      <c r="AI999" t="e">
        <f>IF(DEGREES(ACOS(SIN(RADIANS(G999))*SIN(RADIANS(E997))+COS(RADIANS(G999))*COS(RADIANS(E997))*COS(RADIANS(AI987))))&gt;90,0,$F$4*$F$5/E996^2*(SIN(RADIANS(G999))*SIN(RADIANS(E997))+COS(RADIANS(G999))*COS(RADIANS(E997))*COS(RADIANS(AI987))))</f>
        <v>#DIV/0!</v>
      </c>
      <c r="AJ999" t="e">
        <f>IF(DEGREES(ACOS(SIN(RADIANS(G999))*SIN(RADIANS(E997))+COS(RADIANS(G999))*COS(RADIANS(E997))*COS(RADIANS(AJ987))))&gt;90,0,$F$4*$F$5/E996^2*(SIN(RADIANS(G999))*SIN(RADIANS(E997))+COS(RADIANS(G999))*COS(RADIANS(E997))*COS(RADIANS(AJ987))))</f>
        <v>#DIV/0!</v>
      </c>
      <c r="AK999">
        <f>IF(DEGREES(ACOS(SIN(RADIANS(G999))*SIN(RADIANS(E997))+COS(RADIANS(G999))*COS(RADIANS(E997))*COS(RADIANS(AK987))))&gt;90,0,$F$4*$F$5/E996^2*(SIN(RADIANS(G999))*SIN(RADIANS(E997))+COS(RADIANS(G999))*COS(RADIANS(E997))*COS(RADIANS(AK987))))</f>
        <v>0</v>
      </c>
      <c r="AL999">
        <f>IF(DEGREES(ACOS(SIN(RADIANS(G999))*SIN(RADIANS(E997))+COS(RADIANS(G999))*COS(RADIANS(E997))*COS(RADIANS(AL987))))&gt;90,0,$F$4*$F$5/E996^2*(SIN(RADIANS(G999))*SIN(RADIANS(E997))+COS(RADIANS(G999))*COS(RADIANS(E997))*COS(RADIANS(AL987))))</f>
        <v>0</v>
      </c>
      <c r="AM999">
        <f>IF(DEGREES(ACOS(SIN(RADIANS(G999))*SIN(RADIANS(E997))+COS(RADIANS(G999))*COS(RADIANS(E997))*COS(RADIANS(AM987))))&gt;90,0,$F$4*$F$5/E996^2*(SIN(RADIANS(G999))*SIN(RADIANS(E997))+COS(RADIANS(G999))*COS(RADIANS(E997))*COS(RADIANS(AM987))))</f>
        <v>0</v>
      </c>
      <c r="AN999">
        <f>IF(DEGREES(ACOS(SIN(RADIANS(G999))*SIN(RADIANS(E997))+COS(RADIANS(G999))*COS(RADIANS(E997))*COS(RADIANS(AN987))))&gt;90,0,$F$4*$F$5/E996^2*(SIN(RADIANS(G999))*SIN(RADIANS(E997))+COS(RADIANS(G999))*COS(RADIANS(E997))*COS(RADIANS(AN987))))</f>
        <v>0</v>
      </c>
      <c r="AO999">
        <f>IF(DEGREES(ACOS(SIN(RADIANS(G999))*SIN(RADIANS(E997))+COS(RADIANS(G999))*COS(RADIANS(E997))*COS(RADIANS(AO987))))&gt;90,0,$F$4*$F$5/E996^2*(SIN(RADIANS(G999))*SIN(RADIANS(E997))+COS(RADIANS(G999))*COS(RADIANS(E997))*COS(RADIANS(AO987))))</f>
        <v>0</v>
      </c>
      <c r="AP999">
        <f>IF(DEGREES(ACOS(SIN(RADIANS(G999))*SIN(RADIANS(E997))+COS(RADIANS(G999))*COS(RADIANS(E997))*COS(RADIANS(AP987))))&gt;90,0,$F$4*$F$5/E996^2*(SIN(RADIANS(G999))*SIN(RADIANS(E997))+COS(RADIANS(G999))*COS(RADIANS(E997))*COS(RADIANS(AP987))))</f>
        <v>0</v>
      </c>
      <c r="AQ999">
        <f>IF(DEGREES(ACOS(SIN(RADIANS(G999))*SIN(RADIANS(E997))+COS(RADIANS(G999))*COS(RADIANS(E997))*COS(RADIANS(AQ987))))&gt;90,0,$F$4*$F$5/E996^2*(SIN(RADIANS(G999))*SIN(RADIANS(E997))+COS(RADIANS(G999))*COS(RADIANS(E997))*COS(RADIANS(AQ987))))</f>
        <v>0</v>
      </c>
      <c r="AR999">
        <f>IF(DEGREES(ACOS(SIN(RADIANS(G999))*SIN(RADIANS(E997))+COS(RADIANS(G999))*COS(RADIANS(E997))*COS(RADIANS(AR987))))&gt;90,0,$F$4*$F$5/E996^2*(SIN(RADIANS(G999))*SIN(RADIANS(E997))+COS(RADIANS(G999))*COS(RADIANS(E997))*COS(RADIANS(AR987))))</f>
        <v>0</v>
      </c>
    </row>
    <row r="1000" spans="2:44" x14ac:dyDescent="0.5">
      <c r="G1000">
        <v>-20</v>
      </c>
      <c r="I1000">
        <f>IF(DEGREES(ACOS(SIN(RADIANS(G1000))*SIN(RADIANS(E997))+COS(RADIANS(G1000))*COS(RADIANS(E997))*COS(RADIANS(I987))))&gt;90,0,$F$4*$F$5/E996^2*(SIN(RADIANS(G1000))*SIN(RADIANS(E997))+COS(RADIANS(G1000))*COS(RADIANS(E997))*COS(RADIANS(I987))))</f>
        <v>0</v>
      </c>
      <c r="J1000">
        <f>IF(DEGREES(ACOS(SIN(RADIANS(G1000))*SIN(RADIANS(E997))+COS(RADIANS(G1000))*COS(RADIANS(E997))*COS(RADIANS(J987))))&gt;90,0,$F$4*$F$5/E996^2*(SIN(RADIANS(G1000))*SIN(RADIANS(E997))+COS(RADIANS(G1000))*COS(RADIANS(E997))*COS(RADIANS(J987))))</f>
        <v>0</v>
      </c>
      <c r="K1000">
        <f>IF(DEGREES(ACOS(SIN(RADIANS(G1000))*SIN(RADIANS(E997))+COS(RADIANS(G1000))*COS(RADIANS(E997))*COS(RADIANS(K987))))&gt;90,0,$F$4*$F$5/E996^2*(SIN(RADIANS(G1000))*SIN(RADIANS(E997))+COS(RADIANS(G1000))*COS(RADIANS(E997))*COS(RADIANS(K987))))</f>
        <v>0</v>
      </c>
      <c r="L1000">
        <f>IF(DEGREES(ACOS(SIN(RADIANS(G1000))*SIN(RADIANS(E997))+COS(RADIANS(G1000))*COS(RADIANS(E997))*COS(RADIANS(L987))))&gt;90,0,$F$4*$F$5/E996^2*(SIN(RADIANS(G1000))*SIN(RADIANS(E997))+COS(RADIANS(G1000))*COS(RADIANS(E997))*COS(RADIANS(L987))))</f>
        <v>0</v>
      </c>
      <c r="M1000">
        <f>IF(DEGREES(ACOS(SIN(RADIANS(G1000))*SIN(RADIANS(E997))+COS(RADIANS(G1000))*COS(RADIANS(E997))*COS(RADIANS(M987))))&gt;90,0,$F$4*$F$5/E996^2*(SIN(RADIANS(G1000))*SIN(RADIANS(E997))+COS(RADIANS(G1000))*COS(RADIANS(E997))*COS(RADIANS(M987))))</f>
        <v>0</v>
      </c>
      <c r="N1000">
        <f>IF(DEGREES(ACOS(SIN(RADIANS(G1000))*SIN(RADIANS(E997))+COS(RADIANS(G1000))*COS(RADIANS(E997))*COS(RADIANS(N987))))&gt;90,0,$F$4*$F$5/E996^2*(SIN(RADIANS(G1000))*SIN(RADIANS(E997))+COS(RADIANS(G1000))*COS(RADIANS(E997))*COS(RADIANS(N987))))</f>
        <v>0</v>
      </c>
      <c r="O1000">
        <f>IF(DEGREES(ACOS(SIN(RADIANS(G1000))*SIN(RADIANS(E997))+COS(RADIANS(G1000))*COS(RADIANS(E997))*COS(RADIANS(O987))))&gt;90,0,$F$4*$F$5/E996^2*(SIN(RADIANS(G1000))*SIN(RADIANS(E997))+COS(RADIANS(G1000))*COS(RADIANS(E997))*COS(RADIANS(O987))))</f>
        <v>0</v>
      </c>
      <c r="P1000">
        <f>IF(DEGREES(ACOS(SIN(RADIANS(G1000))*SIN(RADIANS(E997))+COS(RADIANS(G1000))*COS(RADIANS(E997))*COS(RADIANS(P987))))&gt;90,0,$F$4*$F$5/E996^2*(SIN(RADIANS(G1000))*SIN(RADIANS(E997))+COS(RADIANS(G1000))*COS(RADIANS(E997))*COS(RADIANS(P987))))</f>
        <v>0</v>
      </c>
      <c r="Q1000">
        <f>IF(DEGREES(ACOS(SIN(RADIANS(G1000))*SIN(RADIANS(E997))+COS(RADIANS(G1000))*COS(RADIANS(E997))*COS(RADIANS(Q987))))&gt;90,0,$F$4*$F$5/E996^2*(SIN(RADIANS(G1000))*SIN(RADIANS(E997))+COS(RADIANS(G1000))*COS(RADIANS(E997))*COS(RADIANS(Q987))))</f>
        <v>0</v>
      </c>
      <c r="R1000" t="e">
        <f>IF(DEGREES(ACOS(SIN(RADIANS(G1000))*SIN(RADIANS(E997))+COS(RADIANS(G1000))*COS(RADIANS(E997))*COS(RADIANS(R987))))&gt;90,0,$F$4*$F$5/E996^2*(SIN(RADIANS(G1000))*SIN(RADIANS(E997))+COS(RADIANS(G1000))*COS(RADIANS(E997))*COS(RADIANS(R987))))</f>
        <v>#DIV/0!</v>
      </c>
      <c r="S1000" t="e">
        <f>IF(DEGREES(ACOS(SIN(RADIANS(G1000))*SIN(RADIANS(E997))+COS(RADIANS(G1000))*COS(RADIANS(E997))*COS(RADIANS(S987))))&gt;90,0,$F$4*$F$5/E996^2*(SIN(RADIANS(G1000))*SIN(RADIANS(E997))+COS(RADIANS(G1000))*COS(RADIANS(E997))*COS(RADIANS(S987))))</f>
        <v>#DIV/0!</v>
      </c>
      <c r="T1000" t="e">
        <f>IF(DEGREES(ACOS(SIN(RADIANS(G1000))*SIN(RADIANS(E997))+COS(RADIANS(G1000))*COS(RADIANS(E997))*COS(RADIANS(T987))))&gt;90,0,$F$4*$F$5/E996^2*(SIN(RADIANS(G1000))*SIN(RADIANS(E997))+COS(RADIANS(G1000))*COS(RADIANS(E997))*COS(RADIANS(T987))))</f>
        <v>#DIV/0!</v>
      </c>
      <c r="U1000" t="e">
        <f>IF(DEGREES(ACOS(SIN(RADIANS(G1000))*SIN(RADIANS(E997))+COS(RADIANS(G1000))*COS(RADIANS(E997))*COS(RADIANS(U987))))&gt;90,0,$F$4*$F$5/E996^2*(SIN(RADIANS(G1000))*SIN(RADIANS(E997))+COS(RADIANS(G1000))*COS(RADIANS(E997))*COS(RADIANS(U987))))</f>
        <v>#DIV/0!</v>
      </c>
      <c r="V1000" t="e">
        <f>IF(DEGREES(ACOS(SIN(RADIANS(G1000))*SIN(RADIANS(E997))+COS(RADIANS(G1000))*COS(RADIANS(E997))*COS(RADIANS(V987))))&gt;90,0,$F$4*$F$5/E996^2*(SIN(RADIANS(G1000))*SIN(RADIANS(E997))+COS(RADIANS(G1000))*COS(RADIANS(E997))*COS(RADIANS(V987))))</f>
        <v>#DIV/0!</v>
      </c>
      <c r="W1000" t="e">
        <f>IF(DEGREES(ACOS(SIN(RADIANS(G1000))*SIN(RADIANS(E997))+COS(RADIANS(G1000))*COS(RADIANS(E997))*COS(RADIANS(W987))))&gt;90,0,$F$4*$F$5/E996^2*(SIN(RADIANS(G1000))*SIN(RADIANS(E997))+COS(RADIANS(G1000))*COS(RADIANS(E997))*COS(RADIANS(W987))))</f>
        <v>#DIV/0!</v>
      </c>
      <c r="X1000" t="e">
        <f>IF(DEGREES(ACOS(SIN(RADIANS(G1000))*SIN(RADIANS(E997))+COS(RADIANS(G1000))*COS(RADIANS(E997))*COS(RADIANS(X987))))&gt;90,0,$F$4*$F$5/E996^2*(SIN(RADIANS(G1000))*SIN(RADIANS(E997))+COS(RADIANS(G1000))*COS(RADIANS(E997))*COS(RADIANS(X987))))</f>
        <v>#DIV/0!</v>
      </c>
      <c r="Y1000" t="e">
        <f>IF(DEGREES(ACOS(SIN(RADIANS(G1000))*SIN(RADIANS(E997))+COS(RADIANS(G1000))*COS(RADIANS(E997))*COS(RADIANS(Y987))))&gt;90,0,$F$4*$F$5/E996^2*(SIN(RADIANS(G1000))*SIN(RADIANS(E997))+COS(RADIANS(G1000))*COS(RADIANS(E997))*COS(RADIANS(Y987))))</f>
        <v>#DIV/0!</v>
      </c>
      <c r="Z1000" t="e">
        <f>IF(DEGREES(ACOS(SIN(RADIANS(G1000))*SIN(RADIANS(E997))+COS(RADIANS(G1000))*COS(RADIANS(E997))*COS(RADIANS(Z987))))&gt;90,0,$F$4*$F$5/E996^2*(SIN(RADIANS(G1000))*SIN(RADIANS(E997))+COS(RADIANS(G1000))*COS(RADIANS(E997))*COS(RADIANS(Z987))))</f>
        <v>#DIV/0!</v>
      </c>
      <c r="AA1000" t="e">
        <f>IF(DEGREES(ACOS(SIN(RADIANS(G1000))*SIN(RADIANS(E997))+COS(RADIANS(G1000))*COS(RADIANS(E997))*COS(RADIANS(AA987))))&gt;90,0,$F$4*$F$5/E996^2*(SIN(RADIANS(G1000))*SIN(RADIANS(E997))+COS(RADIANS(G1000))*COS(RADIANS(E997))*COS(RADIANS(AA987))))</f>
        <v>#DIV/0!</v>
      </c>
      <c r="AB1000" t="e">
        <f>IF(DEGREES(ACOS(SIN(RADIANS(G1000))*SIN(RADIANS(E997))+COS(RADIANS(G1000))*COS(RADIANS(E997))*COS(RADIANS(AB987))))&gt;90,0,$F$4*$F$5/E996^2*(SIN(RADIANS(G1000))*SIN(RADIANS(E997))+COS(RADIANS(G1000))*COS(RADIANS(E997))*COS(RADIANS(AB987))))</f>
        <v>#DIV/0!</v>
      </c>
      <c r="AC1000" t="e">
        <f>IF(DEGREES(ACOS(SIN(RADIANS(G1000))*SIN(RADIANS(E997))+COS(RADIANS(G1000))*COS(RADIANS(E997))*COS(RADIANS(AC987))))&gt;90,0,$F$4*$F$5/E996^2*(SIN(RADIANS(G1000))*SIN(RADIANS(E997))+COS(RADIANS(G1000))*COS(RADIANS(E997))*COS(RADIANS(AC987))))</f>
        <v>#DIV/0!</v>
      </c>
      <c r="AD1000" t="e">
        <f>IF(DEGREES(ACOS(SIN(RADIANS(G1000))*SIN(RADIANS(E997))+COS(RADIANS(G1000))*COS(RADIANS(E997))*COS(RADIANS(AD987))))&gt;90,0,$F$4*$F$5/E996^2*(SIN(RADIANS(G1000))*SIN(RADIANS(E997))+COS(RADIANS(G1000))*COS(RADIANS(E997))*COS(RADIANS(AD987))))</f>
        <v>#DIV/0!</v>
      </c>
      <c r="AE1000" t="e">
        <f>IF(DEGREES(ACOS(SIN(RADIANS(G1000))*SIN(RADIANS(E997))+COS(RADIANS(G1000))*COS(RADIANS(E997))*COS(RADIANS(AE987))))&gt;90,0,$F$4*$F$5/E996^2*(SIN(RADIANS(G1000))*SIN(RADIANS(E997))+COS(RADIANS(G1000))*COS(RADIANS(E997))*COS(RADIANS(AE987))))</f>
        <v>#DIV/0!</v>
      </c>
      <c r="AF1000" t="e">
        <f>IF(DEGREES(ACOS(SIN(RADIANS(G1000))*SIN(RADIANS(E997))+COS(RADIANS(G1000))*COS(RADIANS(E997))*COS(RADIANS(AF987))))&gt;90,0,$F$4*$F$5/E996^2*(SIN(RADIANS(G1000))*SIN(RADIANS(E997))+COS(RADIANS(G1000))*COS(RADIANS(E997))*COS(RADIANS(AF987))))</f>
        <v>#DIV/0!</v>
      </c>
      <c r="AG1000" t="e">
        <f>IF(DEGREES(ACOS(SIN(RADIANS(G1000))*SIN(RADIANS(E997))+COS(RADIANS(G1000))*COS(RADIANS(E997))*COS(RADIANS(AG987))))&gt;90,0,$F$4*$F$5/E996^2*(SIN(RADIANS(G1000))*SIN(RADIANS(E997))+COS(RADIANS(G1000))*COS(RADIANS(E997))*COS(RADIANS(AG987))))</f>
        <v>#DIV/0!</v>
      </c>
      <c r="AH1000" t="e">
        <f>IF(DEGREES(ACOS(SIN(RADIANS(G1000))*SIN(RADIANS(E997))+COS(RADIANS(G1000))*COS(RADIANS(E997))*COS(RADIANS(AH987))))&gt;90,0,$F$4*$F$5/E996^2*(SIN(RADIANS(G1000))*SIN(RADIANS(E997))+COS(RADIANS(G1000))*COS(RADIANS(E997))*COS(RADIANS(AH987))))</f>
        <v>#DIV/0!</v>
      </c>
      <c r="AI1000" t="e">
        <f>IF(DEGREES(ACOS(SIN(RADIANS(G1000))*SIN(RADIANS(E997))+COS(RADIANS(G1000))*COS(RADIANS(E997))*COS(RADIANS(AI987))))&gt;90,0,$F$4*$F$5/E996^2*(SIN(RADIANS(G1000))*SIN(RADIANS(E997))+COS(RADIANS(G1000))*COS(RADIANS(E997))*COS(RADIANS(AI987))))</f>
        <v>#DIV/0!</v>
      </c>
      <c r="AJ1000" t="e">
        <f>IF(DEGREES(ACOS(SIN(RADIANS(G1000))*SIN(RADIANS(E997))+COS(RADIANS(G1000))*COS(RADIANS(E997))*COS(RADIANS(AJ987))))&gt;90,0,$F$4*$F$5/E996^2*(SIN(RADIANS(G1000))*SIN(RADIANS(E997))+COS(RADIANS(G1000))*COS(RADIANS(E997))*COS(RADIANS(AJ987))))</f>
        <v>#DIV/0!</v>
      </c>
      <c r="AK1000">
        <f>IF(DEGREES(ACOS(SIN(RADIANS(G1000))*SIN(RADIANS(E997))+COS(RADIANS(G1000))*COS(RADIANS(E997))*COS(RADIANS(AK987))))&gt;90,0,$F$4*$F$5/E996^2*(SIN(RADIANS(G1000))*SIN(RADIANS(E997))+COS(RADIANS(G1000))*COS(RADIANS(E997))*COS(RADIANS(AK987))))</f>
        <v>0</v>
      </c>
      <c r="AL1000">
        <f>IF(DEGREES(ACOS(SIN(RADIANS(G1000))*SIN(RADIANS(E997))+COS(RADIANS(G1000))*COS(RADIANS(E997))*COS(RADIANS(AL987))))&gt;90,0,$F$4*$F$5/E996^2*(SIN(RADIANS(G1000))*SIN(RADIANS(E997))+COS(RADIANS(G1000))*COS(RADIANS(E997))*COS(RADIANS(AL987))))</f>
        <v>0</v>
      </c>
      <c r="AM1000">
        <f>IF(DEGREES(ACOS(SIN(RADIANS(G1000))*SIN(RADIANS(E997))+COS(RADIANS(G1000))*COS(RADIANS(E997))*COS(RADIANS(AM987))))&gt;90,0,$F$4*$F$5/E996^2*(SIN(RADIANS(G1000))*SIN(RADIANS(E997))+COS(RADIANS(G1000))*COS(RADIANS(E997))*COS(RADIANS(AM987))))</f>
        <v>0</v>
      </c>
      <c r="AN1000">
        <f>IF(DEGREES(ACOS(SIN(RADIANS(G1000))*SIN(RADIANS(E997))+COS(RADIANS(G1000))*COS(RADIANS(E997))*COS(RADIANS(AN987))))&gt;90,0,$F$4*$F$5/E996^2*(SIN(RADIANS(G1000))*SIN(RADIANS(E997))+COS(RADIANS(G1000))*COS(RADIANS(E997))*COS(RADIANS(AN987))))</f>
        <v>0</v>
      </c>
      <c r="AO1000">
        <f>IF(DEGREES(ACOS(SIN(RADIANS(G1000))*SIN(RADIANS(E997))+COS(RADIANS(G1000))*COS(RADIANS(E997))*COS(RADIANS(AO987))))&gt;90,0,$F$4*$F$5/E996^2*(SIN(RADIANS(G1000))*SIN(RADIANS(E997))+COS(RADIANS(G1000))*COS(RADIANS(E997))*COS(RADIANS(AO987))))</f>
        <v>0</v>
      </c>
      <c r="AP1000">
        <f>IF(DEGREES(ACOS(SIN(RADIANS(G1000))*SIN(RADIANS(E997))+COS(RADIANS(G1000))*COS(RADIANS(E997))*COS(RADIANS(AP987))))&gt;90,0,$F$4*$F$5/E996^2*(SIN(RADIANS(G1000))*SIN(RADIANS(E997))+COS(RADIANS(G1000))*COS(RADIANS(E997))*COS(RADIANS(AP987))))</f>
        <v>0</v>
      </c>
      <c r="AQ1000">
        <f>IF(DEGREES(ACOS(SIN(RADIANS(G1000))*SIN(RADIANS(E997))+COS(RADIANS(G1000))*COS(RADIANS(E997))*COS(RADIANS(AQ987))))&gt;90,0,$F$4*$F$5/E996^2*(SIN(RADIANS(G1000))*SIN(RADIANS(E997))+COS(RADIANS(G1000))*COS(RADIANS(E997))*COS(RADIANS(AQ987))))</f>
        <v>0</v>
      </c>
      <c r="AR1000">
        <f>IF(DEGREES(ACOS(SIN(RADIANS(G1000))*SIN(RADIANS(E997))+COS(RADIANS(G1000))*COS(RADIANS(E997))*COS(RADIANS(AR987))))&gt;90,0,$F$4*$F$5/E996^2*(SIN(RADIANS(G1000))*SIN(RADIANS(E997))+COS(RADIANS(G1000))*COS(RADIANS(E997))*COS(RADIANS(AR987))))</f>
        <v>0</v>
      </c>
    </row>
    <row r="1001" spans="2:44" x14ac:dyDescent="0.5">
      <c r="G1001">
        <v>-30</v>
      </c>
      <c r="I1001">
        <f>IF(DEGREES(ACOS(SIN(RADIANS(G1001))*SIN(RADIANS(E997))+COS(RADIANS(G1001))*COS(RADIANS(E997))*COS(RADIANS(I987))))&gt;90,0,$F$4*$F$5/E996^2*(SIN(RADIANS(G1001))*SIN(RADIANS(E997))+COS(RADIANS(G1001))*COS(RADIANS(E997))*COS(RADIANS(I987))))</f>
        <v>0</v>
      </c>
      <c r="J1001">
        <f>IF(DEGREES(ACOS(SIN(RADIANS(G1001))*SIN(RADIANS(E997))+COS(RADIANS(G1001))*COS(RADIANS(E997))*COS(RADIANS(J987))))&gt;90,0,$F$4*$F$5/E996^2*(SIN(RADIANS(G1001))*SIN(RADIANS(E997))+COS(RADIANS(G1001))*COS(RADIANS(E997))*COS(RADIANS(J987))))</f>
        <v>0</v>
      </c>
      <c r="K1001">
        <f>IF(DEGREES(ACOS(SIN(RADIANS(G1001))*SIN(RADIANS(E997))+COS(RADIANS(G1001))*COS(RADIANS(E997))*COS(RADIANS(K987))))&gt;90,0,$F$4*$F$5/E996^2*(SIN(RADIANS(G1001))*SIN(RADIANS(E997))+COS(RADIANS(G1001))*COS(RADIANS(E997))*COS(RADIANS(K987))))</f>
        <v>0</v>
      </c>
      <c r="L1001">
        <f>IF(DEGREES(ACOS(SIN(RADIANS(G1001))*SIN(RADIANS(E997))+COS(RADIANS(G1001))*COS(RADIANS(E997))*COS(RADIANS(L987))))&gt;90,0,$F$4*$F$5/E996^2*(SIN(RADIANS(G1001))*SIN(RADIANS(E997))+COS(RADIANS(G1001))*COS(RADIANS(E997))*COS(RADIANS(L987))))</f>
        <v>0</v>
      </c>
      <c r="M1001">
        <f>IF(DEGREES(ACOS(SIN(RADIANS(G1001))*SIN(RADIANS(E997))+COS(RADIANS(G1001))*COS(RADIANS(E997))*COS(RADIANS(M987))))&gt;90,0,$F$4*$F$5/E996^2*(SIN(RADIANS(G1001))*SIN(RADIANS(E997))+COS(RADIANS(G1001))*COS(RADIANS(E997))*COS(RADIANS(M987))))</f>
        <v>0</v>
      </c>
      <c r="N1001">
        <f>IF(DEGREES(ACOS(SIN(RADIANS(G1001))*SIN(RADIANS(E997))+COS(RADIANS(G1001))*COS(RADIANS(E997))*COS(RADIANS(N987))))&gt;90,0,$F$4*$F$5/E996^2*(SIN(RADIANS(G1001))*SIN(RADIANS(E997))+COS(RADIANS(G1001))*COS(RADIANS(E997))*COS(RADIANS(N987))))</f>
        <v>0</v>
      </c>
      <c r="O1001">
        <f>IF(DEGREES(ACOS(SIN(RADIANS(G1001))*SIN(RADIANS(E997))+COS(RADIANS(G1001))*COS(RADIANS(E997))*COS(RADIANS(O987))))&gt;90,0,$F$4*$F$5/E996^2*(SIN(RADIANS(G1001))*SIN(RADIANS(E997))+COS(RADIANS(G1001))*COS(RADIANS(E997))*COS(RADIANS(O987))))</f>
        <v>0</v>
      </c>
      <c r="P1001">
        <f>IF(DEGREES(ACOS(SIN(RADIANS(G1001))*SIN(RADIANS(E997))+COS(RADIANS(G1001))*COS(RADIANS(E997))*COS(RADIANS(P987))))&gt;90,0,$F$4*$F$5/E996^2*(SIN(RADIANS(G1001))*SIN(RADIANS(E997))+COS(RADIANS(G1001))*COS(RADIANS(E997))*COS(RADIANS(P987))))</f>
        <v>0</v>
      </c>
      <c r="Q1001">
        <f>IF(DEGREES(ACOS(SIN(RADIANS(G1001))*SIN(RADIANS(E997))+COS(RADIANS(G1001))*COS(RADIANS(E997))*COS(RADIANS(Q987))))&gt;90,0,$F$4*$F$5/E996^2*(SIN(RADIANS(G1001))*SIN(RADIANS(E997))+COS(RADIANS(G1001))*COS(RADIANS(E997))*COS(RADIANS(Q987))))</f>
        <v>0</v>
      </c>
      <c r="R1001" t="e">
        <f>IF(DEGREES(ACOS(SIN(RADIANS(G1001))*SIN(RADIANS(E997))+COS(RADIANS(G1001))*COS(RADIANS(E997))*COS(RADIANS(R987))))&gt;90,0,$F$4*$F$5/E996^2*(SIN(RADIANS(G1001))*SIN(RADIANS(E997))+COS(RADIANS(G1001))*COS(RADIANS(E997))*COS(RADIANS(R987))))</f>
        <v>#DIV/0!</v>
      </c>
      <c r="S1001" t="e">
        <f>IF(DEGREES(ACOS(SIN(RADIANS(G1001))*SIN(RADIANS(E997))+COS(RADIANS(G1001))*COS(RADIANS(E997))*COS(RADIANS(S987))))&gt;90,0,$F$4*$F$5/E996^2*(SIN(RADIANS(G1001))*SIN(RADIANS(E997))+COS(RADIANS(G1001))*COS(RADIANS(E997))*COS(RADIANS(S987))))</f>
        <v>#DIV/0!</v>
      </c>
      <c r="T1001" t="e">
        <f>IF(DEGREES(ACOS(SIN(RADIANS(G1001))*SIN(RADIANS(E997))+COS(RADIANS(G1001))*COS(RADIANS(E997))*COS(RADIANS(T987))))&gt;90,0,$F$4*$F$5/E996^2*(SIN(RADIANS(G1001))*SIN(RADIANS(E997))+COS(RADIANS(G1001))*COS(RADIANS(E997))*COS(RADIANS(T987))))</f>
        <v>#DIV/0!</v>
      </c>
      <c r="U1001" t="e">
        <f>IF(DEGREES(ACOS(SIN(RADIANS(G1001))*SIN(RADIANS(E997))+COS(RADIANS(G1001))*COS(RADIANS(E997))*COS(RADIANS(U987))))&gt;90,0,$F$4*$F$5/E996^2*(SIN(RADIANS(G1001))*SIN(RADIANS(E997))+COS(RADIANS(G1001))*COS(RADIANS(E997))*COS(RADIANS(U987))))</f>
        <v>#DIV/0!</v>
      </c>
      <c r="V1001" t="e">
        <f>IF(DEGREES(ACOS(SIN(RADIANS(G1001))*SIN(RADIANS(E997))+COS(RADIANS(G1001))*COS(RADIANS(E997))*COS(RADIANS(V987))))&gt;90,0,$F$4*$F$5/E996^2*(SIN(RADIANS(G1001))*SIN(RADIANS(E997))+COS(RADIANS(G1001))*COS(RADIANS(E997))*COS(RADIANS(V987))))</f>
        <v>#DIV/0!</v>
      </c>
      <c r="W1001" t="e">
        <f>IF(DEGREES(ACOS(SIN(RADIANS(G1001))*SIN(RADIANS(E997))+COS(RADIANS(G1001))*COS(RADIANS(E997))*COS(RADIANS(W987))))&gt;90,0,$F$4*$F$5/E996^2*(SIN(RADIANS(G1001))*SIN(RADIANS(E997))+COS(RADIANS(G1001))*COS(RADIANS(E997))*COS(RADIANS(W987))))</f>
        <v>#DIV/0!</v>
      </c>
      <c r="X1001" t="e">
        <f>IF(DEGREES(ACOS(SIN(RADIANS(G1001))*SIN(RADIANS(E997))+COS(RADIANS(G1001))*COS(RADIANS(E997))*COS(RADIANS(X987))))&gt;90,0,$F$4*$F$5/E996^2*(SIN(RADIANS(G1001))*SIN(RADIANS(E997))+COS(RADIANS(G1001))*COS(RADIANS(E997))*COS(RADIANS(X987))))</f>
        <v>#DIV/0!</v>
      </c>
      <c r="Y1001" t="e">
        <f>IF(DEGREES(ACOS(SIN(RADIANS(G1001))*SIN(RADIANS(E997))+COS(RADIANS(G1001))*COS(RADIANS(E997))*COS(RADIANS(Y987))))&gt;90,0,$F$4*$F$5/E996^2*(SIN(RADIANS(G1001))*SIN(RADIANS(E997))+COS(RADIANS(G1001))*COS(RADIANS(E997))*COS(RADIANS(Y987))))</f>
        <v>#DIV/0!</v>
      </c>
      <c r="Z1001" t="e">
        <f>IF(DEGREES(ACOS(SIN(RADIANS(G1001))*SIN(RADIANS(E997))+COS(RADIANS(G1001))*COS(RADIANS(E997))*COS(RADIANS(Z987))))&gt;90,0,$F$4*$F$5/E996^2*(SIN(RADIANS(G1001))*SIN(RADIANS(E997))+COS(RADIANS(G1001))*COS(RADIANS(E997))*COS(RADIANS(Z987))))</f>
        <v>#DIV/0!</v>
      </c>
      <c r="AA1001" t="e">
        <f>IF(DEGREES(ACOS(SIN(RADIANS(G1001))*SIN(RADIANS(E997))+COS(RADIANS(G1001))*COS(RADIANS(E997))*COS(RADIANS(AA987))))&gt;90,0,$F$4*$F$5/E996^2*(SIN(RADIANS(G1001))*SIN(RADIANS(E997))+COS(RADIANS(G1001))*COS(RADIANS(E997))*COS(RADIANS(AA987))))</f>
        <v>#DIV/0!</v>
      </c>
      <c r="AB1001" t="e">
        <f>IF(DEGREES(ACOS(SIN(RADIANS(G1001))*SIN(RADIANS(E997))+COS(RADIANS(G1001))*COS(RADIANS(E997))*COS(RADIANS(AB987))))&gt;90,0,$F$4*$F$5/E996^2*(SIN(RADIANS(G1001))*SIN(RADIANS(E997))+COS(RADIANS(G1001))*COS(RADIANS(E997))*COS(RADIANS(AB987))))</f>
        <v>#DIV/0!</v>
      </c>
      <c r="AC1001" t="e">
        <f>IF(DEGREES(ACOS(SIN(RADIANS(G1001))*SIN(RADIANS(E997))+COS(RADIANS(G1001))*COS(RADIANS(E997))*COS(RADIANS(AC987))))&gt;90,0,$F$4*$F$5/E996^2*(SIN(RADIANS(G1001))*SIN(RADIANS(E997))+COS(RADIANS(G1001))*COS(RADIANS(E997))*COS(RADIANS(AC987))))</f>
        <v>#DIV/0!</v>
      </c>
      <c r="AD1001" t="e">
        <f>IF(DEGREES(ACOS(SIN(RADIANS(G1001))*SIN(RADIANS(E997))+COS(RADIANS(G1001))*COS(RADIANS(E997))*COS(RADIANS(AD987))))&gt;90,0,$F$4*$F$5/E996^2*(SIN(RADIANS(G1001))*SIN(RADIANS(E997))+COS(RADIANS(G1001))*COS(RADIANS(E997))*COS(RADIANS(AD987))))</f>
        <v>#DIV/0!</v>
      </c>
      <c r="AE1001" t="e">
        <f>IF(DEGREES(ACOS(SIN(RADIANS(G1001))*SIN(RADIANS(E997))+COS(RADIANS(G1001))*COS(RADIANS(E997))*COS(RADIANS(AE987))))&gt;90,0,$F$4*$F$5/E996^2*(SIN(RADIANS(G1001))*SIN(RADIANS(E997))+COS(RADIANS(G1001))*COS(RADIANS(E997))*COS(RADIANS(AE987))))</f>
        <v>#DIV/0!</v>
      </c>
      <c r="AF1001" t="e">
        <f>IF(DEGREES(ACOS(SIN(RADIANS(G1001))*SIN(RADIANS(E997))+COS(RADIANS(G1001))*COS(RADIANS(E997))*COS(RADIANS(AF987))))&gt;90,0,$F$4*$F$5/E996^2*(SIN(RADIANS(G1001))*SIN(RADIANS(E997))+COS(RADIANS(G1001))*COS(RADIANS(E997))*COS(RADIANS(AF987))))</f>
        <v>#DIV/0!</v>
      </c>
      <c r="AG1001" t="e">
        <f>IF(DEGREES(ACOS(SIN(RADIANS(G1001))*SIN(RADIANS(E997))+COS(RADIANS(G1001))*COS(RADIANS(E997))*COS(RADIANS(AG987))))&gt;90,0,$F$4*$F$5/E996^2*(SIN(RADIANS(G1001))*SIN(RADIANS(E997))+COS(RADIANS(G1001))*COS(RADIANS(E997))*COS(RADIANS(AG987))))</f>
        <v>#DIV/0!</v>
      </c>
      <c r="AH1001" t="e">
        <f>IF(DEGREES(ACOS(SIN(RADIANS(G1001))*SIN(RADIANS(E997))+COS(RADIANS(G1001))*COS(RADIANS(E997))*COS(RADIANS(AH987))))&gt;90,0,$F$4*$F$5/E996^2*(SIN(RADIANS(G1001))*SIN(RADIANS(E997))+COS(RADIANS(G1001))*COS(RADIANS(E997))*COS(RADIANS(AH987))))</f>
        <v>#DIV/0!</v>
      </c>
      <c r="AI1001" t="e">
        <f>IF(DEGREES(ACOS(SIN(RADIANS(G1001))*SIN(RADIANS(E997))+COS(RADIANS(G1001))*COS(RADIANS(E997))*COS(RADIANS(AI987))))&gt;90,0,$F$4*$F$5/E996^2*(SIN(RADIANS(G1001))*SIN(RADIANS(E997))+COS(RADIANS(G1001))*COS(RADIANS(E997))*COS(RADIANS(AI987))))</f>
        <v>#DIV/0!</v>
      </c>
      <c r="AJ1001" t="e">
        <f>IF(DEGREES(ACOS(SIN(RADIANS(G1001))*SIN(RADIANS(E997))+COS(RADIANS(G1001))*COS(RADIANS(E997))*COS(RADIANS(AJ987))))&gt;90,0,$F$4*$F$5/E996^2*(SIN(RADIANS(G1001))*SIN(RADIANS(E997))+COS(RADIANS(G1001))*COS(RADIANS(E997))*COS(RADIANS(AJ987))))</f>
        <v>#DIV/0!</v>
      </c>
      <c r="AK1001">
        <f>IF(DEGREES(ACOS(SIN(RADIANS(G1001))*SIN(RADIANS(E997))+COS(RADIANS(G1001))*COS(RADIANS(E997))*COS(RADIANS(AK987))))&gt;90,0,$F$4*$F$5/E996^2*(SIN(RADIANS(G1001))*SIN(RADIANS(E997))+COS(RADIANS(G1001))*COS(RADIANS(E997))*COS(RADIANS(AK987))))</f>
        <v>0</v>
      </c>
      <c r="AL1001">
        <f>IF(DEGREES(ACOS(SIN(RADIANS(G1001))*SIN(RADIANS(E997))+COS(RADIANS(G1001))*COS(RADIANS(E997))*COS(RADIANS(AL987))))&gt;90,0,$F$4*$F$5/E996^2*(SIN(RADIANS(G1001))*SIN(RADIANS(E997))+COS(RADIANS(G1001))*COS(RADIANS(E997))*COS(RADIANS(AL987))))</f>
        <v>0</v>
      </c>
      <c r="AM1001">
        <f>IF(DEGREES(ACOS(SIN(RADIANS(G1001))*SIN(RADIANS(E997))+COS(RADIANS(G1001))*COS(RADIANS(E997))*COS(RADIANS(AM987))))&gt;90,0,$F$4*$F$5/E996^2*(SIN(RADIANS(G1001))*SIN(RADIANS(E997))+COS(RADIANS(G1001))*COS(RADIANS(E997))*COS(RADIANS(AM987))))</f>
        <v>0</v>
      </c>
      <c r="AN1001">
        <f>IF(DEGREES(ACOS(SIN(RADIANS(G1001))*SIN(RADIANS(E997))+COS(RADIANS(G1001))*COS(RADIANS(E997))*COS(RADIANS(AN987))))&gt;90,0,$F$4*$F$5/E996^2*(SIN(RADIANS(G1001))*SIN(RADIANS(E997))+COS(RADIANS(G1001))*COS(RADIANS(E997))*COS(RADIANS(AN987))))</f>
        <v>0</v>
      </c>
      <c r="AO1001">
        <f>IF(DEGREES(ACOS(SIN(RADIANS(G1001))*SIN(RADIANS(E997))+COS(RADIANS(G1001))*COS(RADIANS(E997))*COS(RADIANS(AO987))))&gt;90,0,$F$4*$F$5/E996^2*(SIN(RADIANS(G1001))*SIN(RADIANS(E997))+COS(RADIANS(G1001))*COS(RADIANS(E997))*COS(RADIANS(AO987))))</f>
        <v>0</v>
      </c>
      <c r="AP1001">
        <f>IF(DEGREES(ACOS(SIN(RADIANS(G1001))*SIN(RADIANS(E997))+COS(RADIANS(G1001))*COS(RADIANS(E997))*COS(RADIANS(AP987))))&gt;90,0,$F$4*$F$5/E996^2*(SIN(RADIANS(G1001))*SIN(RADIANS(E997))+COS(RADIANS(G1001))*COS(RADIANS(E997))*COS(RADIANS(AP987))))</f>
        <v>0</v>
      </c>
      <c r="AQ1001">
        <f>IF(DEGREES(ACOS(SIN(RADIANS(G1001))*SIN(RADIANS(E997))+COS(RADIANS(G1001))*COS(RADIANS(E997))*COS(RADIANS(AQ987))))&gt;90,0,$F$4*$F$5/E996^2*(SIN(RADIANS(G1001))*SIN(RADIANS(E997))+COS(RADIANS(G1001))*COS(RADIANS(E997))*COS(RADIANS(AQ987))))</f>
        <v>0</v>
      </c>
      <c r="AR1001">
        <f>IF(DEGREES(ACOS(SIN(RADIANS(G1001))*SIN(RADIANS(E997))+COS(RADIANS(G1001))*COS(RADIANS(E997))*COS(RADIANS(AR987))))&gt;90,0,$F$4*$F$5/E996^2*(SIN(RADIANS(G1001))*SIN(RADIANS(E997))+COS(RADIANS(G1001))*COS(RADIANS(E997))*COS(RADIANS(AR987))))</f>
        <v>0</v>
      </c>
    </row>
    <row r="1002" spans="2:44" x14ac:dyDescent="0.5">
      <c r="G1002">
        <v>-40</v>
      </c>
      <c r="I1002">
        <f>IF(DEGREES(ACOS(SIN(RADIANS(G1002))*SIN(RADIANS(E997))+COS(RADIANS(G1002))*COS(RADIANS(E997))*COS(RADIANS(I987))))&gt;90,0,$F$4*$F$5/E996^2*(SIN(RADIANS(G1002))*SIN(RADIANS(E997))+COS(RADIANS(G1002))*COS(RADIANS(E997))*COS(RADIANS(I987))))</f>
        <v>0</v>
      </c>
      <c r="J1002">
        <f>IF(DEGREES(ACOS(SIN(RADIANS(G1002))*SIN(RADIANS(E997))+COS(RADIANS(G1002))*COS(RADIANS(E997))*COS(RADIANS(J987))))&gt;90,0,$F$4*$F$5/E996^2*(SIN(RADIANS(G1002))*SIN(RADIANS(E997))+COS(RADIANS(G1002))*COS(RADIANS(E997))*COS(RADIANS(J987))))</f>
        <v>0</v>
      </c>
      <c r="K1002">
        <f>IF(DEGREES(ACOS(SIN(RADIANS(G1002))*SIN(RADIANS(E997))+COS(RADIANS(G1002))*COS(RADIANS(E997))*COS(RADIANS(K987))))&gt;90,0,$F$4*$F$5/E996^2*(SIN(RADIANS(G1002))*SIN(RADIANS(E997))+COS(RADIANS(G1002))*COS(RADIANS(E997))*COS(RADIANS(K987))))</f>
        <v>0</v>
      </c>
      <c r="L1002">
        <f>IF(DEGREES(ACOS(SIN(RADIANS(G1002))*SIN(RADIANS(E997))+COS(RADIANS(G1002))*COS(RADIANS(E997))*COS(RADIANS(L987))))&gt;90,0,$F$4*$F$5/E996^2*(SIN(RADIANS(G1002))*SIN(RADIANS(E997))+COS(RADIANS(G1002))*COS(RADIANS(E997))*COS(RADIANS(L987))))</f>
        <v>0</v>
      </c>
      <c r="M1002">
        <f>IF(DEGREES(ACOS(SIN(RADIANS(G1002))*SIN(RADIANS(E997))+COS(RADIANS(G1002))*COS(RADIANS(E997))*COS(RADIANS(M987))))&gt;90,0,$F$4*$F$5/E996^2*(SIN(RADIANS(G1002))*SIN(RADIANS(E997))+COS(RADIANS(G1002))*COS(RADIANS(E997))*COS(RADIANS(M987))))</f>
        <v>0</v>
      </c>
      <c r="N1002">
        <f>IF(DEGREES(ACOS(SIN(RADIANS(G1002))*SIN(RADIANS(E997))+COS(RADIANS(G1002))*COS(RADIANS(E997))*COS(RADIANS(N987))))&gt;90,0,$F$4*$F$5/E996^2*(SIN(RADIANS(G1002))*SIN(RADIANS(E997))+COS(RADIANS(G1002))*COS(RADIANS(E997))*COS(RADIANS(N987))))</f>
        <v>0</v>
      </c>
      <c r="O1002">
        <f>IF(DEGREES(ACOS(SIN(RADIANS(G1002))*SIN(RADIANS(E997))+COS(RADIANS(G1002))*COS(RADIANS(E997))*COS(RADIANS(O987))))&gt;90,0,$F$4*$F$5/E996^2*(SIN(RADIANS(G1002))*SIN(RADIANS(E997))+COS(RADIANS(G1002))*COS(RADIANS(E997))*COS(RADIANS(O987))))</f>
        <v>0</v>
      </c>
      <c r="P1002">
        <f>IF(DEGREES(ACOS(SIN(RADIANS(G1002))*SIN(RADIANS(E997))+COS(RADIANS(G1002))*COS(RADIANS(E997))*COS(RADIANS(P987))))&gt;90,0,$F$4*$F$5/E996^2*(SIN(RADIANS(G1002))*SIN(RADIANS(E997))+COS(RADIANS(G1002))*COS(RADIANS(E997))*COS(RADIANS(P987))))</f>
        <v>0</v>
      </c>
      <c r="Q1002">
        <f>IF(DEGREES(ACOS(SIN(RADIANS(G1002))*SIN(RADIANS(E997))+COS(RADIANS(G1002))*COS(RADIANS(E997))*COS(RADIANS(Q987))))&gt;90,0,$F$4*$F$5/E996^2*(SIN(RADIANS(G1002))*SIN(RADIANS(E997))+COS(RADIANS(G1002))*COS(RADIANS(E997))*COS(RADIANS(Q987))))</f>
        <v>0</v>
      </c>
      <c r="R1002" t="e">
        <f>IF(DEGREES(ACOS(SIN(RADIANS(G1002))*SIN(RADIANS(E997))+COS(RADIANS(G1002))*COS(RADIANS(E997))*COS(RADIANS(R987))))&gt;90,0,$F$4*$F$5/E996^2*(SIN(RADIANS(G1002))*SIN(RADIANS(E997))+COS(RADIANS(G1002))*COS(RADIANS(E997))*COS(RADIANS(R987))))</f>
        <v>#DIV/0!</v>
      </c>
      <c r="S1002" t="e">
        <f>IF(DEGREES(ACOS(SIN(RADIANS(G1002))*SIN(RADIANS(E997))+COS(RADIANS(G1002))*COS(RADIANS(E997))*COS(RADIANS(S987))))&gt;90,0,$F$4*$F$5/E996^2*(SIN(RADIANS(G1002))*SIN(RADIANS(E997))+COS(RADIANS(G1002))*COS(RADIANS(E997))*COS(RADIANS(S987))))</f>
        <v>#DIV/0!</v>
      </c>
      <c r="T1002" t="e">
        <f>IF(DEGREES(ACOS(SIN(RADIANS(G1002))*SIN(RADIANS(E997))+COS(RADIANS(G1002))*COS(RADIANS(E997))*COS(RADIANS(T987))))&gt;90,0,$F$4*$F$5/E996^2*(SIN(RADIANS(G1002))*SIN(RADIANS(E997))+COS(RADIANS(G1002))*COS(RADIANS(E997))*COS(RADIANS(T987))))</f>
        <v>#DIV/0!</v>
      </c>
      <c r="U1002" t="e">
        <f>IF(DEGREES(ACOS(SIN(RADIANS(G1002))*SIN(RADIANS(E997))+COS(RADIANS(G1002))*COS(RADIANS(E997))*COS(RADIANS(U987))))&gt;90,0,$F$4*$F$5/E996^2*(SIN(RADIANS(G1002))*SIN(RADIANS(E997))+COS(RADIANS(G1002))*COS(RADIANS(E997))*COS(RADIANS(U987))))</f>
        <v>#DIV/0!</v>
      </c>
      <c r="V1002" t="e">
        <f>IF(DEGREES(ACOS(SIN(RADIANS(G1002))*SIN(RADIANS(E997))+COS(RADIANS(G1002))*COS(RADIANS(E997))*COS(RADIANS(V987))))&gt;90,0,$F$4*$F$5/E996^2*(SIN(RADIANS(G1002))*SIN(RADIANS(E997))+COS(RADIANS(G1002))*COS(RADIANS(E997))*COS(RADIANS(V987))))</f>
        <v>#DIV/0!</v>
      </c>
      <c r="W1002" t="e">
        <f>IF(DEGREES(ACOS(SIN(RADIANS(G1002))*SIN(RADIANS(E997))+COS(RADIANS(G1002))*COS(RADIANS(E997))*COS(RADIANS(W987))))&gt;90,0,$F$4*$F$5/E996^2*(SIN(RADIANS(G1002))*SIN(RADIANS(E997))+COS(RADIANS(G1002))*COS(RADIANS(E997))*COS(RADIANS(W987))))</f>
        <v>#DIV/0!</v>
      </c>
      <c r="X1002" t="e">
        <f>IF(DEGREES(ACOS(SIN(RADIANS(G1002))*SIN(RADIANS(E997))+COS(RADIANS(G1002))*COS(RADIANS(E997))*COS(RADIANS(X987))))&gt;90,0,$F$4*$F$5/E996^2*(SIN(RADIANS(G1002))*SIN(RADIANS(E997))+COS(RADIANS(G1002))*COS(RADIANS(E997))*COS(RADIANS(X987))))</f>
        <v>#DIV/0!</v>
      </c>
      <c r="Y1002" t="e">
        <f>IF(DEGREES(ACOS(SIN(RADIANS(G1002))*SIN(RADIANS(E997))+COS(RADIANS(G1002))*COS(RADIANS(E997))*COS(RADIANS(Y987))))&gt;90,0,$F$4*$F$5/E996^2*(SIN(RADIANS(G1002))*SIN(RADIANS(E997))+COS(RADIANS(G1002))*COS(RADIANS(E997))*COS(RADIANS(Y987))))</f>
        <v>#DIV/0!</v>
      </c>
      <c r="Z1002" t="e">
        <f>IF(DEGREES(ACOS(SIN(RADIANS(G1002))*SIN(RADIANS(E997))+COS(RADIANS(G1002))*COS(RADIANS(E997))*COS(RADIANS(Z987))))&gt;90,0,$F$4*$F$5/E996^2*(SIN(RADIANS(G1002))*SIN(RADIANS(E997))+COS(RADIANS(G1002))*COS(RADIANS(E997))*COS(RADIANS(Z987))))</f>
        <v>#DIV/0!</v>
      </c>
      <c r="AA1002" t="e">
        <f>IF(DEGREES(ACOS(SIN(RADIANS(G1002))*SIN(RADIANS(E997))+COS(RADIANS(G1002))*COS(RADIANS(E997))*COS(RADIANS(AA987))))&gt;90,0,$F$4*$F$5/E996^2*(SIN(RADIANS(G1002))*SIN(RADIANS(E997))+COS(RADIANS(G1002))*COS(RADIANS(E997))*COS(RADIANS(AA987))))</f>
        <v>#DIV/0!</v>
      </c>
      <c r="AB1002" t="e">
        <f>IF(DEGREES(ACOS(SIN(RADIANS(G1002))*SIN(RADIANS(E997))+COS(RADIANS(G1002))*COS(RADIANS(E997))*COS(RADIANS(AB987))))&gt;90,0,$F$4*$F$5/E996^2*(SIN(RADIANS(G1002))*SIN(RADIANS(E997))+COS(RADIANS(G1002))*COS(RADIANS(E997))*COS(RADIANS(AB987))))</f>
        <v>#DIV/0!</v>
      </c>
      <c r="AC1002" t="e">
        <f>IF(DEGREES(ACOS(SIN(RADIANS(G1002))*SIN(RADIANS(E997))+COS(RADIANS(G1002))*COS(RADIANS(E997))*COS(RADIANS(AC987))))&gt;90,0,$F$4*$F$5/E996^2*(SIN(RADIANS(G1002))*SIN(RADIANS(E997))+COS(RADIANS(G1002))*COS(RADIANS(E997))*COS(RADIANS(AC987))))</f>
        <v>#DIV/0!</v>
      </c>
      <c r="AD1002" t="e">
        <f>IF(DEGREES(ACOS(SIN(RADIANS(G1002))*SIN(RADIANS(E997))+COS(RADIANS(G1002))*COS(RADIANS(E997))*COS(RADIANS(AD987))))&gt;90,0,$F$4*$F$5/E996^2*(SIN(RADIANS(G1002))*SIN(RADIANS(E997))+COS(RADIANS(G1002))*COS(RADIANS(E997))*COS(RADIANS(AD987))))</f>
        <v>#DIV/0!</v>
      </c>
      <c r="AE1002" t="e">
        <f>IF(DEGREES(ACOS(SIN(RADIANS(G1002))*SIN(RADIANS(E997))+COS(RADIANS(G1002))*COS(RADIANS(E997))*COS(RADIANS(AE987))))&gt;90,0,$F$4*$F$5/E996^2*(SIN(RADIANS(G1002))*SIN(RADIANS(E997))+COS(RADIANS(G1002))*COS(RADIANS(E997))*COS(RADIANS(AE987))))</f>
        <v>#DIV/0!</v>
      </c>
      <c r="AF1002" t="e">
        <f>IF(DEGREES(ACOS(SIN(RADIANS(G1002))*SIN(RADIANS(E997))+COS(RADIANS(G1002))*COS(RADIANS(E997))*COS(RADIANS(AF987))))&gt;90,0,$F$4*$F$5/E996^2*(SIN(RADIANS(G1002))*SIN(RADIANS(E997))+COS(RADIANS(G1002))*COS(RADIANS(E997))*COS(RADIANS(AF987))))</f>
        <v>#DIV/0!</v>
      </c>
      <c r="AG1002" t="e">
        <f>IF(DEGREES(ACOS(SIN(RADIANS(G1002))*SIN(RADIANS(E997))+COS(RADIANS(G1002))*COS(RADIANS(E997))*COS(RADIANS(AG987))))&gt;90,0,$F$4*$F$5/E996^2*(SIN(RADIANS(G1002))*SIN(RADIANS(E997))+COS(RADIANS(G1002))*COS(RADIANS(E997))*COS(RADIANS(AG987))))</f>
        <v>#DIV/0!</v>
      </c>
      <c r="AH1002" t="e">
        <f>IF(DEGREES(ACOS(SIN(RADIANS(G1002))*SIN(RADIANS(E997))+COS(RADIANS(G1002))*COS(RADIANS(E997))*COS(RADIANS(AH987))))&gt;90,0,$F$4*$F$5/E996^2*(SIN(RADIANS(G1002))*SIN(RADIANS(E997))+COS(RADIANS(G1002))*COS(RADIANS(E997))*COS(RADIANS(AH987))))</f>
        <v>#DIV/0!</v>
      </c>
      <c r="AI1002" t="e">
        <f>IF(DEGREES(ACOS(SIN(RADIANS(G1002))*SIN(RADIANS(E997))+COS(RADIANS(G1002))*COS(RADIANS(E997))*COS(RADIANS(AI987))))&gt;90,0,$F$4*$F$5/E996^2*(SIN(RADIANS(G1002))*SIN(RADIANS(E997))+COS(RADIANS(G1002))*COS(RADIANS(E997))*COS(RADIANS(AI987))))</f>
        <v>#DIV/0!</v>
      </c>
      <c r="AJ1002" t="e">
        <f>IF(DEGREES(ACOS(SIN(RADIANS(G1002))*SIN(RADIANS(E997))+COS(RADIANS(G1002))*COS(RADIANS(E997))*COS(RADIANS(AJ987))))&gt;90,0,$F$4*$F$5/E996^2*(SIN(RADIANS(G1002))*SIN(RADIANS(E997))+COS(RADIANS(G1002))*COS(RADIANS(E997))*COS(RADIANS(AJ987))))</f>
        <v>#DIV/0!</v>
      </c>
      <c r="AK1002">
        <f>IF(DEGREES(ACOS(SIN(RADIANS(G1002))*SIN(RADIANS(E997))+COS(RADIANS(G1002))*COS(RADIANS(E997))*COS(RADIANS(AK987))))&gt;90,0,$F$4*$F$5/E996^2*(SIN(RADIANS(G1002))*SIN(RADIANS(E997))+COS(RADIANS(G1002))*COS(RADIANS(E997))*COS(RADIANS(AK987))))</f>
        <v>0</v>
      </c>
      <c r="AL1002">
        <f>IF(DEGREES(ACOS(SIN(RADIANS(G1002))*SIN(RADIANS(E997))+COS(RADIANS(G1002))*COS(RADIANS(E997))*COS(RADIANS(AL987))))&gt;90,0,$F$4*$F$5/E996^2*(SIN(RADIANS(G1002))*SIN(RADIANS(E997))+COS(RADIANS(G1002))*COS(RADIANS(E997))*COS(RADIANS(AL987))))</f>
        <v>0</v>
      </c>
      <c r="AM1002">
        <f>IF(DEGREES(ACOS(SIN(RADIANS(G1002))*SIN(RADIANS(E997))+COS(RADIANS(G1002))*COS(RADIANS(E997))*COS(RADIANS(AM987))))&gt;90,0,$F$4*$F$5/E996^2*(SIN(RADIANS(G1002))*SIN(RADIANS(E997))+COS(RADIANS(G1002))*COS(RADIANS(E997))*COS(RADIANS(AM987))))</f>
        <v>0</v>
      </c>
      <c r="AN1002">
        <f>IF(DEGREES(ACOS(SIN(RADIANS(G1002))*SIN(RADIANS(E997))+COS(RADIANS(G1002))*COS(RADIANS(E997))*COS(RADIANS(AN987))))&gt;90,0,$F$4*$F$5/E996^2*(SIN(RADIANS(G1002))*SIN(RADIANS(E997))+COS(RADIANS(G1002))*COS(RADIANS(E997))*COS(RADIANS(AN987))))</f>
        <v>0</v>
      </c>
      <c r="AO1002">
        <f>IF(DEGREES(ACOS(SIN(RADIANS(G1002))*SIN(RADIANS(E997))+COS(RADIANS(G1002))*COS(RADIANS(E997))*COS(RADIANS(AO987))))&gt;90,0,$F$4*$F$5/E996^2*(SIN(RADIANS(G1002))*SIN(RADIANS(E997))+COS(RADIANS(G1002))*COS(RADIANS(E997))*COS(RADIANS(AO987))))</f>
        <v>0</v>
      </c>
      <c r="AP1002">
        <f>IF(DEGREES(ACOS(SIN(RADIANS(G1002))*SIN(RADIANS(E997))+COS(RADIANS(G1002))*COS(RADIANS(E997))*COS(RADIANS(AP987))))&gt;90,0,$F$4*$F$5/E996^2*(SIN(RADIANS(G1002))*SIN(RADIANS(E997))+COS(RADIANS(G1002))*COS(RADIANS(E997))*COS(RADIANS(AP987))))</f>
        <v>0</v>
      </c>
      <c r="AQ1002">
        <f>IF(DEGREES(ACOS(SIN(RADIANS(G1002))*SIN(RADIANS(E997))+COS(RADIANS(G1002))*COS(RADIANS(E997))*COS(RADIANS(AQ987))))&gt;90,0,$F$4*$F$5/E996^2*(SIN(RADIANS(G1002))*SIN(RADIANS(E997))+COS(RADIANS(G1002))*COS(RADIANS(E997))*COS(RADIANS(AQ987))))</f>
        <v>0</v>
      </c>
      <c r="AR1002">
        <f>IF(DEGREES(ACOS(SIN(RADIANS(G1002))*SIN(RADIANS(E997))+COS(RADIANS(G1002))*COS(RADIANS(E997))*COS(RADIANS(AR987))))&gt;90,0,$F$4*$F$5/E996^2*(SIN(RADIANS(G1002))*SIN(RADIANS(E997))+COS(RADIANS(G1002))*COS(RADIANS(E997))*COS(RADIANS(AR987))))</f>
        <v>0</v>
      </c>
    </row>
    <row r="1003" spans="2:44" x14ac:dyDescent="0.5">
      <c r="G1003">
        <v>-50</v>
      </c>
      <c r="I1003">
        <f>IF(DEGREES(ACOS(SIN(RADIANS(G1003))*SIN(RADIANS(E997))+COS(RADIANS(G1003))*COS(RADIANS(E997))*COS(RADIANS(I987))))&gt;90,0,$F$4*$F$5/E996^2*(SIN(RADIANS(G1003))*SIN(RADIANS(E997))+COS(RADIANS(G1003))*COS(RADIANS(E997))*COS(RADIANS(I987))))</f>
        <v>0</v>
      </c>
      <c r="J1003">
        <f>IF(DEGREES(ACOS(SIN(RADIANS(G1003))*SIN(RADIANS(E997))+COS(RADIANS(G1003))*COS(RADIANS(E997))*COS(RADIANS(J987))))&gt;90,0,$F$4*$F$5/E996^2*(SIN(RADIANS(G1003))*SIN(RADIANS(E997))+COS(RADIANS(G1003))*COS(RADIANS(E997))*COS(RADIANS(J987))))</f>
        <v>0</v>
      </c>
      <c r="K1003">
        <f>IF(DEGREES(ACOS(SIN(RADIANS(G1003))*SIN(RADIANS(E997))+COS(RADIANS(G1003))*COS(RADIANS(E997))*COS(RADIANS(K987))))&gt;90,0,$F$4*$F$5/E996^2*(SIN(RADIANS(G1003))*SIN(RADIANS(E997))+COS(RADIANS(G1003))*COS(RADIANS(E997))*COS(RADIANS(K987))))</f>
        <v>0</v>
      </c>
      <c r="L1003">
        <f>IF(DEGREES(ACOS(SIN(RADIANS(G1003))*SIN(RADIANS(E997))+COS(RADIANS(G1003))*COS(RADIANS(E997))*COS(RADIANS(L987))))&gt;90,0,$F$4*$F$5/E996^2*(SIN(RADIANS(G1003))*SIN(RADIANS(E997))+COS(RADIANS(G1003))*COS(RADIANS(E997))*COS(RADIANS(L987))))</f>
        <v>0</v>
      </c>
      <c r="M1003">
        <f>IF(DEGREES(ACOS(SIN(RADIANS(G1003))*SIN(RADIANS(E997))+COS(RADIANS(G1003))*COS(RADIANS(E997))*COS(RADIANS(M987))))&gt;90,0,$F$4*$F$5/E996^2*(SIN(RADIANS(G1003))*SIN(RADIANS(E997))+COS(RADIANS(G1003))*COS(RADIANS(E997))*COS(RADIANS(M987))))</f>
        <v>0</v>
      </c>
      <c r="N1003">
        <f>IF(DEGREES(ACOS(SIN(RADIANS(G1003))*SIN(RADIANS(E997))+COS(RADIANS(G1003))*COS(RADIANS(E997))*COS(RADIANS(N987))))&gt;90,0,$F$4*$F$5/E996^2*(SIN(RADIANS(G1003))*SIN(RADIANS(E997))+COS(RADIANS(G1003))*COS(RADIANS(E997))*COS(RADIANS(N987))))</f>
        <v>0</v>
      </c>
      <c r="O1003">
        <f>IF(DEGREES(ACOS(SIN(RADIANS(G1003))*SIN(RADIANS(E997))+COS(RADIANS(G1003))*COS(RADIANS(E997))*COS(RADIANS(O987))))&gt;90,0,$F$4*$F$5/E996^2*(SIN(RADIANS(G1003))*SIN(RADIANS(E997))+COS(RADIANS(G1003))*COS(RADIANS(E997))*COS(RADIANS(O987))))</f>
        <v>0</v>
      </c>
      <c r="P1003">
        <f>IF(DEGREES(ACOS(SIN(RADIANS(G1003))*SIN(RADIANS(E997))+COS(RADIANS(G1003))*COS(RADIANS(E997))*COS(RADIANS(P987))))&gt;90,0,$F$4*$F$5/E996^2*(SIN(RADIANS(G1003))*SIN(RADIANS(E997))+COS(RADIANS(G1003))*COS(RADIANS(E997))*COS(RADIANS(P987))))</f>
        <v>0</v>
      </c>
      <c r="Q1003">
        <f>IF(DEGREES(ACOS(SIN(RADIANS(G1003))*SIN(RADIANS(E997))+COS(RADIANS(G1003))*COS(RADIANS(E997))*COS(RADIANS(Q987))))&gt;90,0,$F$4*$F$5/E996^2*(SIN(RADIANS(G1003))*SIN(RADIANS(E997))+COS(RADIANS(G1003))*COS(RADIANS(E997))*COS(RADIANS(Q987))))</f>
        <v>0</v>
      </c>
      <c r="R1003" t="e">
        <f>IF(DEGREES(ACOS(SIN(RADIANS(G1003))*SIN(RADIANS(E997))+COS(RADIANS(G1003))*COS(RADIANS(E997))*COS(RADIANS(R987))))&gt;90,0,$F$4*$F$5/E996^2*(SIN(RADIANS(G1003))*SIN(RADIANS(E997))+COS(RADIANS(G1003))*COS(RADIANS(E997))*COS(RADIANS(R987))))</f>
        <v>#DIV/0!</v>
      </c>
      <c r="S1003" t="e">
        <f>IF(DEGREES(ACOS(SIN(RADIANS(G1003))*SIN(RADIANS(E997))+COS(RADIANS(G1003))*COS(RADIANS(E997))*COS(RADIANS(S987))))&gt;90,0,$F$4*$F$5/E996^2*(SIN(RADIANS(G1003))*SIN(RADIANS(E997))+COS(RADIANS(G1003))*COS(RADIANS(E997))*COS(RADIANS(S987))))</f>
        <v>#DIV/0!</v>
      </c>
      <c r="T1003" t="e">
        <f>IF(DEGREES(ACOS(SIN(RADIANS(G1003))*SIN(RADIANS(E997))+COS(RADIANS(G1003))*COS(RADIANS(E997))*COS(RADIANS(T987))))&gt;90,0,$F$4*$F$5/E996^2*(SIN(RADIANS(G1003))*SIN(RADIANS(E997))+COS(RADIANS(G1003))*COS(RADIANS(E997))*COS(RADIANS(T987))))</f>
        <v>#DIV/0!</v>
      </c>
      <c r="U1003" t="e">
        <f>IF(DEGREES(ACOS(SIN(RADIANS(G1003))*SIN(RADIANS(E997))+COS(RADIANS(G1003))*COS(RADIANS(E997))*COS(RADIANS(U987))))&gt;90,0,$F$4*$F$5/E996^2*(SIN(RADIANS(G1003))*SIN(RADIANS(E997))+COS(RADIANS(G1003))*COS(RADIANS(E997))*COS(RADIANS(U987))))</f>
        <v>#DIV/0!</v>
      </c>
      <c r="V1003" t="e">
        <f>IF(DEGREES(ACOS(SIN(RADIANS(G1003))*SIN(RADIANS(E997))+COS(RADIANS(G1003))*COS(RADIANS(E997))*COS(RADIANS(V987))))&gt;90,0,$F$4*$F$5/E996^2*(SIN(RADIANS(G1003))*SIN(RADIANS(E997))+COS(RADIANS(G1003))*COS(RADIANS(E997))*COS(RADIANS(V987))))</f>
        <v>#DIV/0!</v>
      </c>
      <c r="W1003" t="e">
        <f>IF(DEGREES(ACOS(SIN(RADIANS(G1003))*SIN(RADIANS(E997))+COS(RADIANS(G1003))*COS(RADIANS(E997))*COS(RADIANS(W987))))&gt;90,0,$F$4*$F$5/E996^2*(SIN(RADIANS(G1003))*SIN(RADIANS(E997))+COS(RADIANS(G1003))*COS(RADIANS(E997))*COS(RADIANS(W987))))</f>
        <v>#DIV/0!</v>
      </c>
      <c r="X1003" t="e">
        <f>IF(DEGREES(ACOS(SIN(RADIANS(G1003))*SIN(RADIANS(E997))+COS(RADIANS(G1003))*COS(RADIANS(E997))*COS(RADIANS(X987))))&gt;90,0,$F$4*$F$5/E996^2*(SIN(RADIANS(G1003))*SIN(RADIANS(E997))+COS(RADIANS(G1003))*COS(RADIANS(E997))*COS(RADIANS(X987))))</f>
        <v>#DIV/0!</v>
      </c>
      <c r="Y1003" t="e">
        <f>IF(DEGREES(ACOS(SIN(RADIANS(G1003))*SIN(RADIANS(E997))+COS(RADIANS(G1003))*COS(RADIANS(E997))*COS(RADIANS(Y987))))&gt;90,0,$F$4*$F$5/E996^2*(SIN(RADIANS(G1003))*SIN(RADIANS(E997))+COS(RADIANS(G1003))*COS(RADIANS(E997))*COS(RADIANS(Y987))))</f>
        <v>#DIV/0!</v>
      </c>
      <c r="Z1003" t="e">
        <f>IF(DEGREES(ACOS(SIN(RADIANS(G1003))*SIN(RADIANS(E997))+COS(RADIANS(G1003))*COS(RADIANS(E997))*COS(RADIANS(Z987))))&gt;90,0,$F$4*$F$5/E996^2*(SIN(RADIANS(G1003))*SIN(RADIANS(E997))+COS(RADIANS(G1003))*COS(RADIANS(E997))*COS(RADIANS(Z987))))</f>
        <v>#DIV/0!</v>
      </c>
      <c r="AA1003" t="e">
        <f>IF(DEGREES(ACOS(SIN(RADIANS(G1003))*SIN(RADIANS(E997))+COS(RADIANS(G1003))*COS(RADIANS(E997))*COS(RADIANS(AA987))))&gt;90,0,$F$4*$F$5/E996^2*(SIN(RADIANS(G1003))*SIN(RADIANS(E997))+COS(RADIANS(G1003))*COS(RADIANS(E997))*COS(RADIANS(AA987))))</f>
        <v>#DIV/0!</v>
      </c>
      <c r="AB1003" t="e">
        <f>IF(DEGREES(ACOS(SIN(RADIANS(G1003))*SIN(RADIANS(E997))+COS(RADIANS(G1003))*COS(RADIANS(E997))*COS(RADIANS(AB987))))&gt;90,0,$F$4*$F$5/E996^2*(SIN(RADIANS(G1003))*SIN(RADIANS(E997))+COS(RADIANS(G1003))*COS(RADIANS(E997))*COS(RADIANS(AB987))))</f>
        <v>#DIV/0!</v>
      </c>
      <c r="AC1003" t="e">
        <f>IF(DEGREES(ACOS(SIN(RADIANS(G1003))*SIN(RADIANS(E997))+COS(RADIANS(G1003))*COS(RADIANS(E997))*COS(RADIANS(AC987))))&gt;90,0,$F$4*$F$5/E996^2*(SIN(RADIANS(G1003))*SIN(RADIANS(E997))+COS(RADIANS(G1003))*COS(RADIANS(E997))*COS(RADIANS(AC987))))</f>
        <v>#DIV/0!</v>
      </c>
      <c r="AD1003" t="e">
        <f>IF(DEGREES(ACOS(SIN(RADIANS(G1003))*SIN(RADIANS(E997))+COS(RADIANS(G1003))*COS(RADIANS(E997))*COS(RADIANS(AD987))))&gt;90,0,$F$4*$F$5/E996^2*(SIN(RADIANS(G1003))*SIN(RADIANS(E997))+COS(RADIANS(G1003))*COS(RADIANS(E997))*COS(RADIANS(AD987))))</f>
        <v>#DIV/0!</v>
      </c>
      <c r="AE1003" t="e">
        <f>IF(DEGREES(ACOS(SIN(RADIANS(G1003))*SIN(RADIANS(E997))+COS(RADIANS(G1003))*COS(RADIANS(E997))*COS(RADIANS(AE987))))&gt;90,0,$F$4*$F$5/E996^2*(SIN(RADIANS(G1003))*SIN(RADIANS(E997))+COS(RADIANS(G1003))*COS(RADIANS(E997))*COS(RADIANS(AE987))))</f>
        <v>#DIV/0!</v>
      </c>
      <c r="AF1003" t="e">
        <f>IF(DEGREES(ACOS(SIN(RADIANS(G1003))*SIN(RADIANS(E997))+COS(RADIANS(G1003))*COS(RADIANS(E997))*COS(RADIANS(AF987))))&gt;90,0,$F$4*$F$5/E996^2*(SIN(RADIANS(G1003))*SIN(RADIANS(E997))+COS(RADIANS(G1003))*COS(RADIANS(E997))*COS(RADIANS(AF987))))</f>
        <v>#DIV/0!</v>
      </c>
      <c r="AG1003" t="e">
        <f>IF(DEGREES(ACOS(SIN(RADIANS(G1003))*SIN(RADIANS(E997))+COS(RADIANS(G1003))*COS(RADIANS(E997))*COS(RADIANS(AG987))))&gt;90,0,$F$4*$F$5/E996^2*(SIN(RADIANS(G1003))*SIN(RADIANS(E997))+COS(RADIANS(G1003))*COS(RADIANS(E997))*COS(RADIANS(AG987))))</f>
        <v>#DIV/0!</v>
      </c>
      <c r="AH1003" t="e">
        <f>IF(DEGREES(ACOS(SIN(RADIANS(G1003))*SIN(RADIANS(E997))+COS(RADIANS(G1003))*COS(RADIANS(E997))*COS(RADIANS(AH987))))&gt;90,0,$F$4*$F$5/E996^2*(SIN(RADIANS(G1003))*SIN(RADIANS(E997))+COS(RADIANS(G1003))*COS(RADIANS(E997))*COS(RADIANS(AH987))))</f>
        <v>#DIV/0!</v>
      </c>
      <c r="AI1003" t="e">
        <f>IF(DEGREES(ACOS(SIN(RADIANS(G1003))*SIN(RADIANS(E997))+COS(RADIANS(G1003))*COS(RADIANS(E997))*COS(RADIANS(AI987))))&gt;90,0,$F$4*$F$5/E996^2*(SIN(RADIANS(G1003))*SIN(RADIANS(E997))+COS(RADIANS(G1003))*COS(RADIANS(E997))*COS(RADIANS(AI987))))</f>
        <v>#DIV/0!</v>
      </c>
      <c r="AJ1003" t="e">
        <f>IF(DEGREES(ACOS(SIN(RADIANS(G1003))*SIN(RADIANS(E997))+COS(RADIANS(G1003))*COS(RADIANS(E997))*COS(RADIANS(AJ987))))&gt;90,0,$F$4*$F$5/E996^2*(SIN(RADIANS(G1003))*SIN(RADIANS(E997))+COS(RADIANS(G1003))*COS(RADIANS(E997))*COS(RADIANS(AJ987))))</f>
        <v>#DIV/0!</v>
      </c>
      <c r="AK1003">
        <f>IF(DEGREES(ACOS(SIN(RADIANS(G1003))*SIN(RADIANS(E997))+COS(RADIANS(G1003))*COS(RADIANS(E997))*COS(RADIANS(AK987))))&gt;90,0,$F$4*$F$5/E996^2*(SIN(RADIANS(G1003))*SIN(RADIANS(E997))+COS(RADIANS(G1003))*COS(RADIANS(E997))*COS(RADIANS(AK987))))</f>
        <v>0</v>
      </c>
      <c r="AL1003">
        <f>IF(DEGREES(ACOS(SIN(RADIANS(G1003))*SIN(RADIANS(E997))+COS(RADIANS(G1003))*COS(RADIANS(E997))*COS(RADIANS(AL987))))&gt;90,0,$F$4*$F$5/E996^2*(SIN(RADIANS(G1003))*SIN(RADIANS(E997))+COS(RADIANS(G1003))*COS(RADIANS(E997))*COS(RADIANS(AL987))))</f>
        <v>0</v>
      </c>
      <c r="AM1003">
        <f>IF(DEGREES(ACOS(SIN(RADIANS(G1003))*SIN(RADIANS(E997))+COS(RADIANS(G1003))*COS(RADIANS(E997))*COS(RADIANS(AM987))))&gt;90,0,$F$4*$F$5/E996^2*(SIN(RADIANS(G1003))*SIN(RADIANS(E997))+COS(RADIANS(G1003))*COS(RADIANS(E997))*COS(RADIANS(AM987))))</f>
        <v>0</v>
      </c>
      <c r="AN1003">
        <f>IF(DEGREES(ACOS(SIN(RADIANS(G1003))*SIN(RADIANS(E997))+COS(RADIANS(G1003))*COS(RADIANS(E997))*COS(RADIANS(AN987))))&gt;90,0,$F$4*$F$5/E996^2*(SIN(RADIANS(G1003))*SIN(RADIANS(E997))+COS(RADIANS(G1003))*COS(RADIANS(E997))*COS(RADIANS(AN987))))</f>
        <v>0</v>
      </c>
      <c r="AO1003">
        <f>IF(DEGREES(ACOS(SIN(RADIANS(G1003))*SIN(RADIANS(E997))+COS(RADIANS(G1003))*COS(RADIANS(E997))*COS(RADIANS(AO987))))&gt;90,0,$F$4*$F$5/E996^2*(SIN(RADIANS(G1003))*SIN(RADIANS(E997))+COS(RADIANS(G1003))*COS(RADIANS(E997))*COS(RADIANS(AO987))))</f>
        <v>0</v>
      </c>
      <c r="AP1003">
        <f>IF(DEGREES(ACOS(SIN(RADIANS(G1003))*SIN(RADIANS(E997))+COS(RADIANS(G1003))*COS(RADIANS(E997))*COS(RADIANS(AP987))))&gt;90,0,$F$4*$F$5/E996^2*(SIN(RADIANS(G1003))*SIN(RADIANS(E997))+COS(RADIANS(G1003))*COS(RADIANS(E997))*COS(RADIANS(AP987))))</f>
        <v>0</v>
      </c>
      <c r="AQ1003">
        <f>IF(DEGREES(ACOS(SIN(RADIANS(G1003))*SIN(RADIANS(E997))+COS(RADIANS(G1003))*COS(RADIANS(E997))*COS(RADIANS(AQ987))))&gt;90,0,$F$4*$F$5/E996^2*(SIN(RADIANS(G1003))*SIN(RADIANS(E997))+COS(RADIANS(G1003))*COS(RADIANS(E997))*COS(RADIANS(AQ987))))</f>
        <v>0</v>
      </c>
      <c r="AR1003">
        <f>IF(DEGREES(ACOS(SIN(RADIANS(G1003))*SIN(RADIANS(E997))+COS(RADIANS(G1003))*COS(RADIANS(E997))*COS(RADIANS(AR987))))&gt;90,0,$F$4*$F$5/E996^2*(SIN(RADIANS(G1003))*SIN(RADIANS(E997))+COS(RADIANS(G1003))*COS(RADIANS(E997))*COS(RADIANS(AR987))))</f>
        <v>0</v>
      </c>
    </row>
    <row r="1004" spans="2:44" x14ac:dyDescent="0.5">
      <c r="G1004">
        <v>-60</v>
      </c>
      <c r="I1004">
        <f>IF(DEGREES(ACOS(SIN(RADIANS(G1004))*SIN(RADIANS(E997))+COS(RADIANS(G1004))*COS(RADIANS(E997))*COS(RADIANS(I987))))&gt;90,0,$F$4*$F$5/E996^2*(SIN(RADIANS(G1004))*SIN(RADIANS(E997))+COS(RADIANS(G1004))*COS(RADIANS(E997))*COS(RADIANS(I987))))</f>
        <v>0</v>
      </c>
      <c r="J1004">
        <f>IF(DEGREES(ACOS(SIN(RADIANS(G1004))*SIN(RADIANS(E997))+COS(RADIANS(G1004))*COS(RADIANS(E997))*COS(RADIANS(J987))))&gt;90,0,$F$4*$F$5/E996^2*(SIN(RADIANS(G1004))*SIN(RADIANS(E997))+COS(RADIANS(G1004))*COS(RADIANS(E997))*COS(RADIANS(J987))))</f>
        <v>0</v>
      </c>
      <c r="K1004">
        <f>IF(DEGREES(ACOS(SIN(RADIANS(G1004))*SIN(RADIANS(E997))+COS(RADIANS(G1004))*COS(RADIANS(E997))*COS(RADIANS(K987))))&gt;90,0,$F$4*$F$5/E996^2*(SIN(RADIANS(G1004))*SIN(RADIANS(E997))+COS(RADIANS(G1004))*COS(RADIANS(E997))*COS(RADIANS(K987))))</f>
        <v>0</v>
      </c>
      <c r="L1004">
        <f>IF(DEGREES(ACOS(SIN(RADIANS(G1004))*SIN(RADIANS(E997))+COS(RADIANS(G1004))*COS(RADIANS(E997))*COS(RADIANS(L987))))&gt;90,0,$F$4*$F$5/E996^2*(SIN(RADIANS(G1004))*SIN(RADIANS(E997))+COS(RADIANS(G1004))*COS(RADIANS(E997))*COS(RADIANS(L987))))</f>
        <v>0</v>
      </c>
      <c r="M1004">
        <f>IF(DEGREES(ACOS(SIN(RADIANS(G1004))*SIN(RADIANS(E997))+COS(RADIANS(G1004))*COS(RADIANS(E997))*COS(RADIANS(M987))))&gt;90,0,$F$4*$F$5/E996^2*(SIN(RADIANS(G1004))*SIN(RADIANS(E997))+COS(RADIANS(G1004))*COS(RADIANS(E997))*COS(RADIANS(M987))))</f>
        <v>0</v>
      </c>
      <c r="N1004">
        <f>IF(DEGREES(ACOS(SIN(RADIANS(G1004))*SIN(RADIANS(E997))+COS(RADIANS(G1004))*COS(RADIANS(E997))*COS(RADIANS(N987))))&gt;90,0,$F$4*$F$5/E996^2*(SIN(RADIANS(G1004))*SIN(RADIANS(E997))+COS(RADIANS(G1004))*COS(RADIANS(E997))*COS(RADIANS(N987))))</f>
        <v>0</v>
      </c>
      <c r="O1004">
        <f>IF(DEGREES(ACOS(SIN(RADIANS(G1004))*SIN(RADIANS(E997))+COS(RADIANS(G1004))*COS(RADIANS(E997))*COS(RADIANS(O987))))&gt;90,0,$F$4*$F$5/E996^2*(SIN(RADIANS(G1004))*SIN(RADIANS(E997))+COS(RADIANS(G1004))*COS(RADIANS(E997))*COS(RADIANS(O987))))</f>
        <v>0</v>
      </c>
      <c r="P1004">
        <f>IF(DEGREES(ACOS(SIN(RADIANS(G1004))*SIN(RADIANS(E997))+COS(RADIANS(G1004))*COS(RADIANS(E997))*COS(RADIANS(P987))))&gt;90,0,$F$4*$F$5/E996^2*(SIN(RADIANS(G1004))*SIN(RADIANS(E997))+COS(RADIANS(G1004))*COS(RADIANS(E997))*COS(RADIANS(P987))))</f>
        <v>0</v>
      </c>
      <c r="Q1004">
        <f>IF(DEGREES(ACOS(SIN(RADIANS(G1004))*SIN(RADIANS(E997))+COS(RADIANS(G1004))*COS(RADIANS(E997))*COS(RADIANS(Q987))))&gt;90,0,$F$4*$F$5/E996^2*(SIN(RADIANS(G1004))*SIN(RADIANS(E997))+COS(RADIANS(G1004))*COS(RADIANS(E997))*COS(RADIANS(Q987))))</f>
        <v>0</v>
      </c>
      <c r="R1004" t="e">
        <f>IF(DEGREES(ACOS(SIN(RADIANS(G1004))*SIN(RADIANS(E997))+COS(RADIANS(G1004))*COS(RADIANS(E997))*COS(RADIANS(R987))))&gt;90,0,$F$4*$F$5/E996^2*(SIN(RADIANS(G1004))*SIN(RADIANS(E997))+COS(RADIANS(G1004))*COS(RADIANS(E997))*COS(RADIANS(R987))))</f>
        <v>#DIV/0!</v>
      </c>
      <c r="S1004" t="e">
        <f>IF(DEGREES(ACOS(SIN(RADIANS(G1004))*SIN(RADIANS(E997))+COS(RADIANS(G1004))*COS(RADIANS(E997))*COS(RADIANS(S987))))&gt;90,0,$F$4*$F$5/E996^2*(SIN(RADIANS(G1004))*SIN(RADIANS(E997))+COS(RADIANS(G1004))*COS(RADIANS(E997))*COS(RADIANS(S987))))</f>
        <v>#DIV/0!</v>
      </c>
      <c r="T1004" t="e">
        <f>IF(DEGREES(ACOS(SIN(RADIANS(G1004))*SIN(RADIANS(E997))+COS(RADIANS(G1004))*COS(RADIANS(E997))*COS(RADIANS(T987))))&gt;90,0,$F$4*$F$5/E996^2*(SIN(RADIANS(G1004))*SIN(RADIANS(E997))+COS(RADIANS(G1004))*COS(RADIANS(E997))*COS(RADIANS(T987))))</f>
        <v>#DIV/0!</v>
      </c>
      <c r="U1004" t="e">
        <f>IF(DEGREES(ACOS(SIN(RADIANS(G1004))*SIN(RADIANS(E997))+COS(RADIANS(G1004))*COS(RADIANS(E997))*COS(RADIANS(U987))))&gt;90,0,$F$4*$F$5/E996^2*(SIN(RADIANS(G1004))*SIN(RADIANS(E997))+COS(RADIANS(G1004))*COS(RADIANS(E997))*COS(RADIANS(U987))))</f>
        <v>#DIV/0!</v>
      </c>
      <c r="V1004" t="e">
        <f>IF(DEGREES(ACOS(SIN(RADIANS(G1004))*SIN(RADIANS(E997))+COS(RADIANS(G1004))*COS(RADIANS(E997))*COS(RADIANS(V987))))&gt;90,0,$F$4*$F$5/E996^2*(SIN(RADIANS(G1004))*SIN(RADIANS(E997))+COS(RADIANS(G1004))*COS(RADIANS(E997))*COS(RADIANS(V987))))</f>
        <v>#DIV/0!</v>
      </c>
      <c r="W1004" t="e">
        <f>IF(DEGREES(ACOS(SIN(RADIANS(G1004))*SIN(RADIANS(E997))+COS(RADIANS(G1004))*COS(RADIANS(E997))*COS(RADIANS(W987))))&gt;90,0,$F$4*$F$5/E996^2*(SIN(RADIANS(G1004))*SIN(RADIANS(E997))+COS(RADIANS(G1004))*COS(RADIANS(E997))*COS(RADIANS(W987))))</f>
        <v>#DIV/0!</v>
      </c>
      <c r="X1004" t="e">
        <f>IF(DEGREES(ACOS(SIN(RADIANS(G1004))*SIN(RADIANS(E997))+COS(RADIANS(G1004))*COS(RADIANS(E997))*COS(RADIANS(X987))))&gt;90,0,$F$4*$F$5/E996^2*(SIN(RADIANS(G1004))*SIN(RADIANS(E997))+COS(RADIANS(G1004))*COS(RADIANS(E997))*COS(RADIANS(X987))))</f>
        <v>#DIV/0!</v>
      </c>
      <c r="Y1004" t="e">
        <f>IF(DEGREES(ACOS(SIN(RADIANS(G1004))*SIN(RADIANS(E997))+COS(RADIANS(G1004))*COS(RADIANS(E997))*COS(RADIANS(Y987))))&gt;90,0,$F$4*$F$5/E996^2*(SIN(RADIANS(G1004))*SIN(RADIANS(E997))+COS(RADIANS(G1004))*COS(RADIANS(E997))*COS(RADIANS(Y987))))</f>
        <v>#DIV/0!</v>
      </c>
      <c r="Z1004" t="e">
        <f>IF(DEGREES(ACOS(SIN(RADIANS(G1004))*SIN(RADIANS(E997))+COS(RADIANS(G1004))*COS(RADIANS(E997))*COS(RADIANS(Z987))))&gt;90,0,$F$4*$F$5/E996^2*(SIN(RADIANS(G1004))*SIN(RADIANS(E997))+COS(RADIANS(G1004))*COS(RADIANS(E997))*COS(RADIANS(Z987))))</f>
        <v>#DIV/0!</v>
      </c>
      <c r="AA1004" t="e">
        <f>IF(DEGREES(ACOS(SIN(RADIANS(G1004))*SIN(RADIANS(E997))+COS(RADIANS(G1004))*COS(RADIANS(E997))*COS(RADIANS(AA987))))&gt;90,0,$F$4*$F$5/E996^2*(SIN(RADIANS(G1004))*SIN(RADIANS(E997))+COS(RADIANS(G1004))*COS(RADIANS(E997))*COS(RADIANS(AA987))))</f>
        <v>#DIV/0!</v>
      </c>
      <c r="AB1004" t="e">
        <f>IF(DEGREES(ACOS(SIN(RADIANS(G1004))*SIN(RADIANS(E997))+COS(RADIANS(G1004))*COS(RADIANS(E997))*COS(RADIANS(AB987))))&gt;90,0,$F$4*$F$5/E996^2*(SIN(RADIANS(G1004))*SIN(RADIANS(E997))+COS(RADIANS(G1004))*COS(RADIANS(E997))*COS(RADIANS(AB987))))</f>
        <v>#DIV/0!</v>
      </c>
      <c r="AC1004" t="e">
        <f>IF(DEGREES(ACOS(SIN(RADIANS(G1004))*SIN(RADIANS(E997))+COS(RADIANS(G1004))*COS(RADIANS(E997))*COS(RADIANS(AC987))))&gt;90,0,$F$4*$F$5/E996^2*(SIN(RADIANS(G1004))*SIN(RADIANS(E997))+COS(RADIANS(G1004))*COS(RADIANS(E997))*COS(RADIANS(AC987))))</f>
        <v>#DIV/0!</v>
      </c>
      <c r="AD1004" t="e">
        <f>IF(DEGREES(ACOS(SIN(RADIANS(G1004))*SIN(RADIANS(E997))+COS(RADIANS(G1004))*COS(RADIANS(E997))*COS(RADIANS(AD987))))&gt;90,0,$F$4*$F$5/E996^2*(SIN(RADIANS(G1004))*SIN(RADIANS(E997))+COS(RADIANS(G1004))*COS(RADIANS(E997))*COS(RADIANS(AD987))))</f>
        <v>#DIV/0!</v>
      </c>
      <c r="AE1004" t="e">
        <f>IF(DEGREES(ACOS(SIN(RADIANS(G1004))*SIN(RADIANS(E997))+COS(RADIANS(G1004))*COS(RADIANS(E997))*COS(RADIANS(AE987))))&gt;90,0,$F$4*$F$5/E996^2*(SIN(RADIANS(G1004))*SIN(RADIANS(E997))+COS(RADIANS(G1004))*COS(RADIANS(E997))*COS(RADIANS(AE987))))</f>
        <v>#DIV/0!</v>
      </c>
      <c r="AF1004" t="e">
        <f>IF(DEGREES(ACOS(SIN(RADIANS(G1004))*SIN(RADIANS(E997))+COS(RADIANS(G1004))*COS(RADIANS(E997))*COS(RADIANS(AF987))))&gt;90,0,$F$4*$F$5/E996^2*(SIN(RADIANS(G1004))*SIN(RADIANS(E997))+COS(RADIANS(G1004))*COS(RADIANS(E997))*COS(RADIANS(AF987))))</f>
        <v>#DIV/0!</v>
      </c>
      <c r="AG1004" t="e">
        <f>IF(DEGREES(ACOS(SIN(RADIANS(G1004))*SIN(RADIANS(E997))+COS(RADIANS(G1004))*COS(RADIANS(E997))*COS(RADIANS(AG987))))&gt;90,0,$F$4*$F$5/E996^2*(SIN(RADIANS(G1004))*SIN(RADIANS(E997))+COS(RADIANS(G1004))*COS(RADIANS(E997))*COS(RADIANS(AG987))))</f>
        <v>#DIV/0!</v>
      </c>
      <c r="AH1004" t="e">
        <f>IF(DEGREES(ACOS(SIN(RADIANS(G1004))*SIN(RADIANS(E997))+COS(RADIANS(G1004))*COS(RADIANS(E997))*COS(RADIANS(AH987))))&gt;90,0,$F$4*$F$5/E996^2*(SIN(RADIANS(G1004))*SIN(RADIANS(E997))+COS(RADIANS(G1004))*COS(RADIANS(E997))*COS(RADIANS(AH987))))</f>
        <v>#DIV/0!</v>
      </c>
      <c r="AI1004" t="e">
        <f>IF(DEGREES(ACOS(SIN(RADIANS(G1004))*SIN(RADIANS(E997))+COS(RADIANS(G1004))*COS(RADIANS(E997))*COS(RADIANS(AI987))))&gt;90,0,$F$4*$F$5/E996^2*(SIN(RADIANS(G1004))*SIN(RADIANS(E997))+COS(RADIANS(G1004))*COS(RADIANS(E997))*COS(RADIANS(AI987))))</f>
        <v>#DIV/0!</v>
      </c>
      <c r="AJ1004" t="e">
        <f>IF(DEGREES(ACOS(SIN(RADIANS(G1004))*SIN(RADIANS(E997))+COS(RADIANS(G1004))*COS(RADIANS(E997))*COS(RADIANS(AJ987))))&gt;90,0,$F$4*$F$5/E996^2*(SIN(RADIANS(G1004))*SIN(RADIANS(E997))+COS(RADIANS(G1004))*COS(RADIANS(E997))*COS(RADIANS(AJ987))))</f>
        <v>#DIV/0!</v>
      </c>
      <c r="AK1004">
        <f>IF(DEGREES(ACOS(SIN(RADIANS(G1004))*SIN(RADIANS(E997))+COS(RADIANS(G1004))*COS(RADIANS(E997))*COS(RADIANS(AK987))))&gt;90,0,$F$4*$F$5/E996^2*(SIN(RADIANS(G1004))*SIN(RADIANS(E997))+COS(RADIANS(G1004))*COS(RADIANS(E997))*COS(RADIANS(AK987))))</f>
        <v>0</v>
      </c>
      <c r="AL1004">
        <f>IF(DEGREES(ACOS(SIN(RADIANS(G1004))*SIN(RADIANS(E997))+COS(RADIANS(G1004))*COS(RADIANS(E997))*COS(RADIANS(AL987))))&gt;90,0,$F$4*$F$5/E996^2*(SIN(RADIANS(G1004))*SIN(RADIANS(E997))+COS(RADIANS(G1004))*COS(RADIANS(E997))*COS(RADIANS(AL987))))</f>
        <v>0</v>
      </c>
      <c r="AM1004">
        <f>IF(DEGREES(ACOS(SIN(RADIANS(G1004))*SIN(RADIANS(E997))+COS(RADIANS(G1004))*COS(RADIANS(E997))*COS(RADIANS(AM987))))&gt;90,0,$F$4*$F$5/E996^2*(SIN(RADIANS(G1004))*SIN(RADIANS(E997))+COS(RADIANS(G1004))*COS(RADIANS(E997))*COS(RADIANS(AM987))))</f>
        <v>0</v>
      </c>
      <c r="AN1004">
        <f>IF(DEGREES(ACOS(SIN(RADIANS(G1004))*SIN(RADIANS(E997))+COS(RADIANS(G1004))*COS(RADIANS(E997))*COS(RADIANS(AN987))))&gt;90,0,$F$4*$F$5/E996^2*(SIN(RADIANS(G1004))*SIN(RADIANS(E997))+COS(RADIANS(G1004))*COS(RADIANS(E997))*COS(RADIANS(AN987))))</f>
        <v>0</v>
      </c>
      <c r="AO1004">
        <f>IF(DEGREES(ACOS(SIN(RADIANS(G1004))*SIN(RADIANS(E997))+COS(RADIANS(G1004))*COS(RADIANS(E997))*COS(RADIANS(AO987))))&gt;90,0,$F$4*$F$5/E996^2*(SIN(RADIANS(G1004))*SIN(RADIANS(E997))+COS(RADIANS(G1004))*COS(RADIANS(E997))*COS(RADIANS(AO987))))</f>
        <v>0</v>
      </c>
      <c r="AP1004">
        <f>IF(DEGREES(ACOS(SIN(RADIANS(G1004))*SIN(RADIANS(E997))+COS(RADIANS(G1004))*COS(RADIANS(E997))*COS(RADIANS(AP987))))&gt;90,0,$F$4*$F$5/E996^2*(SIN(RADIANS(G1004))*SIN(RADIANS(E997))+COS(RADIANS(G1004))*COS(RADIANS(E997))*COS(RADIANS(AP987))))</f>
        <v>0</v>
      </c>
      <c r="AQ1004">
        <f>IF(DEGREES(ACOS(SIN(RADIANS(G1004))*SIN(RADIANS(E997))+COS(RADIANS(G1004))*COS(RADIANS(E997))*COS(RADIANS(AQ987))))&gt;90,0,$F$4*$F$5/E996^2*(SIN(RADIANS(G1004))*SIN(RADIANS(E997))+COS(RADIANS(G1004))*COS(RADIANS(E997))*COS(RADIANS(AQ987))))</f>
        <v>0</v>
      </c>
      <c r="AR1004">
        <f>IF(DEGREES(ACOS(SIN(RADIANS(G1004))*SIN(RADIANS(E997))+COS(RADIANS(G1004))*COS(RADIANS(E997))*COS(RADIANS(AR987))))&gt;90,0,$F$4*$F$5/E996^2*(SIN(RADIANS(G1004))*SIN(RADIANS(E997))+COS(RADIANS(G1004))*COS(RADIANS(E997))*COS(RADIANS(AR987))))</f>
        <v>0</v>
      </c>
    </row>
    <row r="1005" spans="2:44" x14ac:dyDescent="0.5">
      <c r="G1005">
        <v>-70</v>
      </c>
      <c r="I1005">
        <f>IF(DEGREES(ACOS(SIN(RADIANS(G1005))*SIN(RADIANS(E997))+COS(RADIANS(G1005))*COS(RADIANS(E997))*COS(RADIANS(I987))))&gt;90,0,$F$4*$F$5/E996^2*(SIN(RADIANS(G1005))*SIN(RADIANS(E997))+COS(RADIANS(G1005))*COS(RADIANS(E997))*COS(RADIANS(I987))))</f>
        <v>0</v>
      </c>
      <c r="J1005">
        <f>IF(DEGREES(ACOS(SIN(RADIANS(G1005))*SIN(RADIANS(E997))+COS(RADIANS(G1005))*COS(RADIANS(E997))*COS(RADIANS(J987))))&gt;90,0,$F$4*$F$5/E996^2*(SIN(RADIANS(G1005))*SIN(RADIANS(E997))+COS(RADIANS(G1005))*COS(RADIANS(E997))*COS(RADIANS(J987))))</f>
        <v>0</v>
      </c>
      <c r="K1005">
        <f>IF(DEGREES(ACOS(SIN(RADIANS(G1005))*SIN(RADIANS(E997))+COS(RADIANS(G1005))*COS(RADIANS(E997))*COS(RADIANS(K987))))&gt;90,0,$F$4*$F$5/E996^2*(SIN(RADIANS(G1005))*SIN(RADIANS(E997))+COS(RADIANS(G1005))*COS(RADIANS(E997))*COS(RADIANS(K987))))</f>
        <v>0</v>
      </c>
      <c r="L1005">
        <f>IF(DEGREES(ACOS(SIN(RADIANS(G1005))*SIN(RADIANS(E997))+COS(RADIANS(G1005))*COS(RADIANS(E997))*COS(RADIANS(L987))))&gt;90,0,$F$4*$F$5/E996^2*(SIN(RADIANS(G1005))*SIN(RADIANS(E997))+COS(RADIANS(G1005))*COS(RADIANS(E997))*COS(RADIANS(L987))))</f>
        <v>0</v>
      </c>
      <c r="M1005">
        <f>IF(DEGREES(ACOS(SIN(RADIANS(G1005))*SIN(RADIANS(E997))+COS(RADIANS(G1005))*COS(RADIANS(E997))*COS(RADIANS(M987))))&gt;90,0,$F$4*$F$5/E996^2*(SIN(RADIANS(G1005))*SIN(RADIANS(E997))+COS(RADIANS(G1005))*COS(RADIANS(E997))*COS(RADIANS(M987))))</f>
        <v>0</v>
      </c>
      <c r="N1005">
        <f>IF(DEGREES(ACOS(SIN(RADIANS(G1005))*SIN(RADIANS(E997))+COS(RADIANS(G1005))*COS(RADIANS(E997))*COS(RADIANS(N987))))&gt;90,0,$F$4*$F$5/E996^2*(SIN(RADIANS(G1005))*SIN(RADIANS(E997))+COS(RADIANS(G1005))*COS(RADIANS(E997))*COS(RADIANS(N987))))</f>
        <v>0</v>
      </c>
      <c r="O1005">
        <f>IF(DEGREES(ACOS(SIN(RADIANS(G1005))*SIN(RADIANS(E997))+COS(RADIANS(G1005))*COS(RADIANS(E997))*COS(RADIANS(O987))))&gt;90,0,$F$4*$F$5/E996^2*(SIN(RADIANS(G1005))*SIN(RADIANS(E997))+COS(RADIANS(G1005))*COS(RADIANS(E997))*COS(RADIANS(O987))))</f>
        <v>0</v>
      </c>
      <c r="P1005">
        <f>IF(DEGREES(ACOS(SIN(RADIANS(G1005))*SIN(RADIANS(E997))+COS(RADIANS(G1005))*COS(RADIANS(E997))*COS(RADIANS(P987))))&gt;90,0,$F$4*$F$5/E996^2*(SIN(RADIANS(G1005))*SIN(RADIANS(E997))+COS(RADIANS(G1005))*COS(RADIANS(E997))*COS(RADIANS(P987))))</f>
        <v>0</v>
      </c>
      <c r="Q1005">
        <f>IF(DEGREES(ACOS(SIN(RADIANS(G1005))*SIN(RADIANS(E997))+COS(RADIANS(G1005))*COS(RADIANS(E997))*COS(RADIANS(Q987))))&gt;90,0,$F$4*$F$5/E996^2*(SIN(RADIANS(G1005))*SIN(RADIANS(E997))+COS(RADIANS(G1005))*COS(RADIANS(E997))*COS(RADIANS(Q987))))</f>
        <v>0</v>
      </c>
      <c r="R1005" t="e">
        <f>IF(DEGREES(ACOS(SIN(RADIANS(G1005))*SIN(RADIANS(E997))+COS(RADIANS(G1005))*COS(RADIANS(E997))*COS(RADIANS(R987))))&gt;90,0,$F$4*$F$5/E996^2*(SIN(RADIANS(G1005))*SIN(RADIANS(E997))+COS(RADIANS(G1005))*COS(RADIANS(E997))*COS(RADIANS(R987))))</f>
        <v>#DIV/0!</v>
      </c>
      <c r="S1005" t="e">
        <f>IF(DEGREES(ACOS(SIN(RADIANS(G1005))*SIN(RADIANS(E997))+COS(RADIANS(G1005))*COS(RADIANS(E997))*COS(RADIANS(S987))))&gt;90,0,$F$4*$F$5/E996^2*(SIN(RADIANS(G1005))*SIN(RADIANS(E997))+COS(RADIANS(G1005))*COS(RADIANS(E997))*COS(RADIANS(S987))))</f>
        <v>#DIV/0!</v>
      </c>
      <c r="T1005" t="e">
        <f>IF(DEGREES(ACOS(SIN(RADIANS(G1005))*SIN(RADIANS(E997))+COS(RADIANS(G1005))*COS(RADIANS(E997))*COS(RADIANS(T987))))&gt;90,0,$F$4*$F$5/E996^2*(SIN(RADIANS(G1005))*SIN(RADIANS(E997))+COS(RADIANS(G1005))*COS(RADIANS(E997))*COS(RADIANS(T987))))</f>
        <v>#DIV/0!</v>
      </c>
      <c r="U1005" t="e">
        <f>IF(DEGREES(ACOS(SIN(RADIANS(G1005))*SIN(RADIANS(E997))+COS(RADIANS(G1005))*COS(RADIANS(E997))*COS(RADIANS(U987))))&gt;90,0,$F$4*$F$5/E996^2*(SIN(RADIANS(G1005))*SIN(RADIANS(E997))+COS(RADIANS(G1005))*COS(RADIANS(E997))*COS(RADIANS(U987))))</f>
        <v>#DIV/0!</v>
      </c>
      <c r="V1005" t="e">
        <f>IF(DEGREES(ACOS(SIN(RADIANS(G1005))*SIN(RADIANS(E997))+COS(RADIANS(G1005))*COS(RADIANS(E997))*COS(RADIANS(V987))))&gt;90,0,$F$4*$F$5/E996^2*(SIN(RADIANS(G1005))*SIN(RADIANS(E997))+COS(RADIANS(G1005))*COS(RADIANS(E997))*COS(RADIANS(V987))))</f>
        <v>#DIV/0!</v>
      </c>
      <c r="W1005" t="e">
        <f>IF(DEGREES(ACOS(SIN(RADIANS(G1005))*SIN(RADIANS(E997))+COS(RADIANS(G1005))*COS(RADIANS(E997))*COS(RADIANS(W987))))&gt;90,0,$F$4*$F$5/E996^2*(SIN(RADIANS(G1005))*SIN(RADIANS(E997))+COS(RADIANS(G1005))*COS(RADIANS(E997))*COS(RADIANS(W987))))</f>
        <v>#DIV/0!</v>
      </c>
      <c r="X1005" t="e">
        <f>IF(DEGREES(ACOS(SIN(RADIANS(G1005))*SIN(RADIANS(E997))+COS(RADIANS(G1005))*COS(RADIANS(E997))*COS(RADIANS(X987))))&gt;90,0,$F$4*$F$5/E996^2*(SIN(RADIANS(G1005))*SIN(RADIANS(E997))+COS(RADIANS(G1005))*COS(RADIANS(E997))*COS(RADIANS(X987))))</f>
        <v>#DIV/0!</v>
      </c>
      <c r="Y1005" t="e">
        <f>IF(DEGREES(ACOS(SIN(RADIANS(G1005))*SIN(RADIANS(E997))+COS(RADIANS(G1005))*COS(RADIANS(E997))*COS(RADIANS(Y987))))&gt;90,0,$F$4*$F$5/E996^2*(SIN(RADIANS(G1005))*SIN(RADIANS(E997))+COS(RADIANS(G1005))*COS(RADIANS(E997))*COS(RADIANS(Y987))))</f>
        <v>#DIV/0!</v>
      </c>
      <c r="Z1005" t="e">
        <f>IF(DEGREES(ACOS(SIN(RADIANS(G1005))*SIN(RADIANS(E997))+COS(RADIANS(G1005))*COS(RADIANS(E997))*COS(RADIANS(Z987))))&gt;90,0,$F$4*$F$5/E996^2*(SIN(RADIANS(G1005))*SIN(RADIANS(E997))+COS(RADIANS(G1005))*COS(RADIANS(E997))*COS(RADIANS(Z987))))</f>
        <v>#DIV/0!</v>
      </c>
      <c r="AA1005" t="e">
        <f>IF(DEGREES(ACOS(SIN(RADIANS(G1005))*SIN(RADIANS(E997))+COS(RADIANS(G1005))*COS(RADIANS(E997))*COS(RADIANS(AA987))))&gt;90,0,$F$4*$F$5/E996^2*(SIN(RADIANS(G1005))*SIN(RADIANS(E997))+COS(RADIANS(G1005))*COS(RADIANS(E997))*COS(RADIANS(AA987))))</f>
        <v>#DIV/0!</v>
      </c>
      <c r="AB1005" t="e">
        <f>IF(DEGREES(ACOS(SIN(RADIANS(G1005))*SIN(RADIANS(E997))+COS(RADIANS(G1005))*COS(RADIANS(E997))*COS(RADIANS(AB987))))&gt;90,0,$F$4*$F$5/E996^2*(SIN(RADIANS(G1005))*SIN(RADIANS(E997))+COS(RADIANS(G1005))*COS(RADIANS(E997))*COS(RADIANS(AB987))))</f>
        <v>#DIV/0!</v>
      </c>
      <c r="AC1005" t="e">
        <f>IF(DEGREES(ACOS(SIN(RADIANS(G1005))*SIN(RADIANS(E997))+COS(RADIANS(G1005))*COS(RADIANS(E997))*COS(RADIANS(AC987))))&gt;90,0,$F$4*$F$5/E996^2*(SIN(RADIANS(G1005))*SIN(RADIANS(E997))+COS(RADIANS(G1005))*COS(RADIANS(E997))*COS(RADIANS(AC987))))</f>
        <v>#DIV/0!</v>
      </c>
      <c r="AD1005" t="e">
        <f>IF(DEGREES(ACOS(SIN(RADIANS(G1005))*SIN(RADIANS(E997))+COS(RADIANS(G1005))*COS(RADIANS(E997))*COS(RADIANS(AD987))))&gt;90,0,$F$4*$F$5/E996^2*(SIN(RADIANS(G1005))*SIN(RADIANS(E997))+COS(RADIANS(G1005))*COS(RADIANS(E997))*COS(RADIANS(AD987))))</f>
        <v>#DIV/0!</v>
      </c>
      <c r="AE1005" t="e">
        <f>IF(DEGREES(ACOS(SIN(RADIANS(G1005))*SIN(RADIANS(E997))+COS(RADIANS(G1005))*COS(RADIANS(E997))*COS(RADIANS(AE987))))&gt;90,0,$F$4*$F$5/E996^2*(SIN(RADIANS(G1005))*SIN(RADIANS(E997))+COS(RADIANS(G1005))*COS(RADIANS(E997))*COS(RADIANS(AE987))))</f>
        <v>#DIV/0!</v>
      </c>
      <c r="AF1005" t="e">
        <f>IF(DEGREES(ACOS(SIN(RADIANS(G1005))*SIN(RADIANS(E997))+COS(RADIANS(G1005))*COS(RADIANS(E997))*COS(RADIANS(AF987))))&gt;90,0,$F$4*$F$5/E996^2*(SIN(RADIANS(G1005))*SIN(RADIANS(E997))+COS(RADIANS(G1005))*COS(RADIANS(E997))*COS(RADIANS(AF987))))</f>
        <v>#DIV/0!</v>
      </c>
      <c r="AG1005" t="e">
        <f>IF(DEGREES(ACOS(SIN(RADIANS(G1005))*SIN(RADIANS(E997))+COS(RADIANS(G1005))*COS(RADIANS(E997))*COS(RADIANS(AG987))))&gt;90,0,$F$4*$F$5/E996^2*(SIN(RADIANS(G1005))*SIN(RADIANS(E997))+COS(RADIANS(G1005))*COS(RADIANS(E997))*COS(RADIANS(AG987))))</f>
        <v>#DIV/0!</v>
      </c>
      <c r="AH1005" t="e">
        <f>IF(DEGREES(ACOS(SIN(RADIANS(G1005))*SIN(RADIANS(E997))+COS(RADIANS(G1005))*COS(RADIANS(E997))*COS(RADIANS(AH987))))&gt;90,0,$F$4*$F$5/E996^2*(SIN(RADIANS(G1005))*SIN(RADIANS(E997))+COS(RADIANS(G1005))*COS(RADIANS(E997))*COS(RADIANS(AH987))))</f>
        <v>#DIV/0!</v>
      </c>
      <c r="AI1005" t="e">
        <f>IF(DEGREES(ACOS(SIN(RADIANS(G1005))*SIN(RADIANS(E997))+COS(RADIANS(G1005))*COS(RADIANS(E997))*COS(RADIANS(AI987))))&gt;90,0,$F$4*$F$5/E996^2*(SIN(RADIANS(G1005))*SIN(RADIANS(E997))+COS(RADIANS(G1005))*COS(RADIANS(E997))*COS(RADIANS(AI987))))</f>
        <v>#DIV/0!</v>
      </c>
      <c r="AJ1005" t="e">
        <f>IF(DEGREES(ACOS(SIN(RADIANS(G1005))*SIN(RADIANS(E997))+COS(RADIANS(G1005))*COS(RADIANS(E997))*COS(RADIANS(AJ987))))&gt;90,0,$F$4*$F$5/E996^2*(SIN(RADIANS(G1005))*SIN(RADIANS(E997))+COS(RADIANS(G1005))*COS(RADIANS(E997))*COS(RADIANS(AJ987))))</f>
        <v>#DIV/0!</v>
      </c>
      <c r="AK1005">
        <f>IF(DEGREES(ACOS(SIN(RADIANS(G1005))*SIN(RADIANS(E997))+COS(RADIANS(G1005))*COS(RADIANS(E997))*COS(RADIANS(AK987))))&gt;90,0,$F$4*$F$5/E996^2*(SIN(RADIANS(G1005))*SIN(RADIANS(E997))+COS(RADIANS(G1005))*COS(RADIANS(E997))*COS(RADIANS(AK987))))</f>
        <v>0</v>
      </c>
      <c r="AL1005">
        <f>IF(DEGREES(ACOS(SIN(RADIANS(G1005))*SIN(RADIANS(E997))+COS(RADIANS(G1005))*COS(RADIANS(E997))*COS(RADIANS(AL987))))&gt;90,0,$F$4*$F$5/E996^2*(SIN(RADIANS(G1005))*SIN(RADIANS(E997))+COS(RADIANS(G1005))*COS(RADIANS(E997))*COS(RADIANS(AL987))))</f>
        <v>0</v>
      </c>
      <c r="AM1005">
        <f>IF(DEGREES(ACOS(SIN(RADIANS(G1005))*SIN(RADIANS(E997))+COS(RADIANS(G1005))*COS(RADIANS(E997))*COS(RADIANS(AM987))))&gt;90,0,$F$4*$F$5/E996^2*(SIN(RADIANS(G1005))*SIN(RADIANS(E997))+COS(RADIANS(G1005))*COS(RADIANS(E997))*COS(RADIANS(AM987))))</f>
        <v>0</v>
      </c>
      <c r="AN1005">
        <f>IF(DEGREES(ACOS(SIN(RADIANS(G1005))*SIN(RADIANS(E997))+COS(RADIANS(G1005))*COS(RADIANS(E997))*COS(RADIANS(AN987))))&gt;90,0,$F$4*$F$5/E996^2*(SIN(RADIANS(G1005))*SIN(RADIANS(E997))+COS(RADIANS(G1005))*COS(RADIANS(E997))*COS(RADIANS(AN987))))</f>
        <v>0</v>
      </c>
      <c r="AO1005">
        <f>IF(DEGREES(ACOS(SIN(RADIANS(G1005))*SIN(RADIANS(E997))+COS(RADIANS(G1005))*COS(RADIANS(E997))*COS(RADIANS(AO987))))&gt;90,0,$F$4*$F$5/E996^2*(SIN(RADIANS(G1005))*SIN(RADIANS(E997))+COS(RADIANS(G1005))*COS(RADIANS(E997))*COS(RADIANS(AO987))))</f>
        <v>0</v>
      </c>
      <c r="AP1005">
        <f>IF(DEGREES(ACOS(SIN(RADIANS(G1005))*SIN(RADIANS(E997))+COS(RADIANS(G1005))*COS(RADIANS(E997))*COS(RADIANS(AP987))))&gt;90,0,$F$4*$F$5/E996^2*(SIN(RADIANS(G1005))*SIN(RADIANS(E997))+COS(RADIANS(G1005))*COS(RADIANS(E997))*COS(RADIANS(AP987))))</f>
        <v>0</v>
      </c>
      <c r="AQ1005">
        <f>IF(DEGREES(ACOS(SIN(RADIANS(G1005))*SIN(RADIANS(E997))+COS(RADIANS(G1005))*COS(RADIANS(E997))*COS(RADIANS(AQ987))))&gt;90,0,$F$4*$F$5/E996^2*(SIN(RADIANS(G1005))*SIN(RADIANS(E997))+COS(RADIANS(G1005))*COS(RADIANS(E997))*COS(RADIANS(AQ987))))</f>
        <v>0</v>
      </c>
      <c r="AR1005">
        <f>IF(DEGREES(ACOS(SIN(RADIANS(G1005))*SIN(RADIANS(E997))+COS(RADIANS(G1005))*COS(RADIANS(E997))*COS(RADIANS(AR987))))&gt;90,0,$F$4*$F$5/E996^2*(SIN(RADIANS(G1005))*SIN(RADIANS(E997))+COS(RADIANS(G1005))*COS(RADIANS(E997))*COS(RADIANS(AR987))))</f>
        <v>0</v>
      </c>
    </row>
    <row r="1006" spans="2:44" x14ac:dyDescent="0.5">
      <c r="G1006">
        <v>-80</v>
      </c>
      <c r="I1006">
        <f>IF(DEGREES(ACOS(SIN(RADIANS(G1006))*SIN(RADIANS(E997))+COS(RADIANS(G1006))*COS(RADIANS(E997))*COS(RADIANS(I987))))&gt;90,0,$F$4*$F$5/E996^2*(SIN(RADIANS(G1006))*SIN(RADIANS(E997))+COS(RADIANS(G1006))*COS(RADIANS(E997))*COS(RADIANS(I987))))</f>
        <v>0</v>
      </c>
      <c r="J1006">
        <f>IF(DEGREES(ACOS(SIN(RADIANS(G1006))*SIN(RADIANS(E997))+COS(RADIANS(G1006))*COS(RADIANS(E997))*COS(RADIANS(J987))))&gt;90,0,$F$4*$F$5/E996^2*(SIN(RADIANS(G1006))*SIN(RADIANS(E997))+COS(RADIANS(G1006))*COS(RADIANS(E997))*COS(RADIANS(J987))))</f>
        <v>0</v>
      </c>
      <c r="K1006">
        <f>IF(DEGREES(ACOS(SIN(RADIANS(G1006))*SIN(RADIANS(E997))+COS(RADIANS(G1006))*COS(RADIANS(E997))*COS(RADIANS(K987))))&gt;90,0,$F$4*$F$5/E996^2*(SIN(RADIANS(G1006))*SIN(RADIANS(E997))+COS(RADIANS(G1006))*COS(RADIANS(E997))*COS(RADIANS(K987))))</f>
        <v>0</v>
      </c>
      <c r="L1006">
        <f>IF(DEGREES(ACOS(SIN(RADIANS(G1006))*SIN(RADIANS(E997))+COS(RADIANS(G1006))*COS(RADIANS(E997))*COS(RADIANS(L987))))&gt;90,0,$F$4*$F$5/E996^2*(SIN(RADIANS(G1006))*SIN(RADIANS(E997))+COS(RADIANS(G1006))*COS(RADIANS(E997))*COS(RADIANS(L987))))</f>
        <v>0</v>
      </c>
      <c r="M1006">
        <f>IF(DEGREES(ACOS(SIN(RADIANS(G1006))*SIN(RADIANS(E997))+COS(RADIANS(G1006))*COS(RADIANS(E997))*COS(RADIANS(M987))))&gt;90,0,$F$4*$F$5/E996^2*(SIN(RADIANS(G1006))*SIN(RADIANS(E997))+COS(RADIANS(G1006))*COS(RADIANS(E997))*COS(RADIANS(M987))))</f>
        <v>0</v>
      </c>
      <c r="N1006">
        <f>IF(DEGREES(ACOS(SIN(RADIANS(G1006))*SIN(RADIANS(E997))+COS(RADIANS(G1006))*COS(RADIANS(E997))*COS(RADIANS(N987))))&gt;90,0,$F$4*$F$5/E996^2*(SIN(RADIANS(G1006))*SIN(RADIANS(E997))+COS(RADIANS(G1006))*COS(RADIANS(E997))*COS(RADIANS(N987))))</f>
        <v>0</v>
      </c>
      <c r="O1006">
        <f>IF(DEGREES(ACOS(SIN(RADIANS(G1006))*SIN(RADIANS(E997))+COS(RADIANS(G1006))*COS(RADIANS(E997))*COS(RADIANS(O987))))&gt;90,0,$F$4*$F$5/E996^2*(SIN(RADIANS(G1006))*SIN(RADIANS(E997))+COS(RADIANS(G1006))*COS(RADIANS(E997))*COS(RADIANS(O987))))</f>
        <v>0</v>
      </c>
      <c r="P1006">
        <f>IF(DEGREES(ACOS(SIN(RADIANS(G1006))*SIN(RADIANS(E997))+COS(RADIANS(G1006))*COS(RADIANS(E997))*COS(RADIANS(P987))))&gt;90,0,$F$4*$F$5/E996^2*(SIN(RADIANS(G1006))*SIN(RADIANS(E997))+COS(RADIANS(G1006))*COS(RADIANS(E997))*COS(RADIANS(P987))))</f>
        <v>0</v>
      </c>
      <c r="Q1006">
        <f>IF(DEGREES(ACOS(SIN(RADIANS(G1006))*SIN(RADIANS(E997))+COS(RADIANS(G1006))*COS(RADIANS(E997))*COS(RADIANS(Q987))))&gt;90,0,$F$4*$F$5/E996^2*(SIN(RADIANS(G1006))*SIN(RADIANS(E997))+COS(RADIANS(G1006))*COS(RADIANS(E997))*COS(RADIANS(Q987))))</f>
        <v>0</v>
      </c>
      <c r="R1006" t="e">
        <f>IF(DEGREES(ACOS(SIN(RADIANS(G1006))*SIN(RADIANS(E997))+COS(RADIANS(G1006))*COS(RADIANS(E997))*COS(RADIANS(R987))))&gt;90,0,$F$4*$F$5/E996^2*(SIN(RADIANS(G1006))*SIN(RADIANS(E997))+COS(RADIANS(G1006))*COS(RADIANS(E997))*COS(RADIANS(R987))))</f>
        <v>#DIV/0!</v>
      </c>
      <c r="S1006" t="e">
        <f>IF(DEGREES(ACOS(SIN(RADIANS(G1006))*SIN(RADIANS(E997))+COS(RADIANS(G1006))*COS(RADIANS(E997))*COS(RADIANS(S987))))&gt;90,0,$F$4*$F$5/E996^2*(SIN(RADIANS(G1006))*SIN(RADIANS(E997))+COS(RADIANS(G1006))*COS(RADIANS(E997))*COS(RADIANS(S987))))</f>
        <v>#DIV/0!</v>
      </c>
      <c r="T1006" t="e">
        <f>IF(DEGREES(ACOS(SIN(RADIANS(G1006))*SIN(RADIANS(E997))+COS(RADIANS(G1006))*COS(RADIANS(E997))*COS(RADIANS(T987))))&gt;90,0,$F$4*$F$5/E996^2*(SIN(RADIANS(G1006))*SIN(RADIANS(E997))+COS(RADIANS(G1006))*COS(RADIANS(E997))*COS(RADIANS(T987))))</f>
        <v>#DIV/0!</v>
      </c>
      <c r="U1006" t="e">
        <f>IF(DEGREES(ACOS(SIN(RADIANS(G1006))*SIN(RADIANS(E997))+COS(RADIANS(G1006))*COS(RADIANS(E997))*COS(RADIANS(U987))))&gt;90,0,$F$4*$F$5/E996^2*(SIN(RADIANS(G1006))*SIN(RADIANS(E997))+COS(RADIANS(G1006))*COS(RADIANS(E997))*COS(RADIANS(U987))))</f>
        <v>#DIV/0!</v>
      </c>
      <c r="V1006" t="e">
        <f>IF(DEGREES(ACOS(SIN(RADIANS(G1006))*SIN(RADIANS(E997))+COS(RADIANS(G1006))*COS(RADIANS(E997))*COS(RADIANS(V987))))&gt;90,0,$F$4*$F$5/E996^2*(SIN(RADIANS(G1006))*SIN(RADIANS(E997))+COS(RADIANS(G1006))*COS(RADIANS(E997))*COS(RADIANS(V987))))</f>
        <v>#DIV/0!</v>
      </c>
      <c r="W1006" t="e">
        <f>IF(DEGREES(ACOS(SIN(RADIANS(G1006))*SIN(RADIANS(E997))+COS(RADIANS(G1006))*COS(RADIANS(E997))*COS(RADIANS(W987))))&gt;90,0,$F$4*$F$5/E996^2*(SIN(RADIANS(G1006))*SIN(RADIANS(E997))+COS(RADIANS(G1006))*COS(RADIANS(E997))*COS(RADIANS(W987))))</f>
        <v>#DIV/0!</v>
      </c>
      <c r="X1006" t="e">
        <f>IF(DEGREES(ACOS(SIN(RADIANS(G1006))*SIN(RADIANS(E997))+COS(RADIANS(G1006))*COS(RADIANS(E997))*COS(RADIANS(X987))))&gt;90,0,$F$4*$F$5/E996^2*(SIN(RADIANS(G1006))*SIN(RADIANS(E997))+COS(RADIANS(G1006))*COS(RADIANS(E997))*COS(RADIANS(X987))))</f>
        <v>#DIV/0!</v>
      </c>
      <c r="Y1006" t="e">
        <f>IF(DEGREES(ACOS(SIN(RADIANS(G1006))*SIN(RADIANS(E997))+COS(RADIANS(G1006))*COS(RADIANS(E997))*COS(RADIANS(Y987))))&gt;90,0,$F$4*$F$5/E996^2*(SIN(RADIANS(G1006))*SIN(RADIANS(E997))+COS(RADIANS(G1006))*COS(RADIANS(E997))*COS(RADIANS(Y987))))</f>
        <v>#DIV/0!</v>
      </c>
      <c r="Z1006" t="e">
        <f>IF(DEGREES(ACOS(SIN(RADIANS(G1006))*SIN(RADIANS(E997))+COS(RADIANS(G1006))*COS(RADIANS(E997))*COS(RADIANS(Z987))))&gt;90,0,$F$4*$F$5/E996^2*(SIN(RADIANS(G1006))*SIN(RADIANS(E997))+COS(RADIANS(G1006))*COS(RADIANS(E997))*COS(RADIANS(Z987))))</f>
        <v>#DIV/0!</v>
      </c>
      <c r="AA1006" t="e">
        <f>IF(DEGREES(ACOS(SIN(RADIANS(G1006))*SIN(RADIANS(E997))+COS(RADIANS(G1006))*COS(RADIANS(E997))*COS(RADIANS(AA987))))&gt;90,0,$F$4*$F$5/E996^2*(SIN(RADIANS(G1006))*SIN(RADIANS(E997))+COS(RADIANS(G1006))*COS(RADIANS(E997))*COS(RADIANS(AA987))))</f>
        <v>#DIV/0!</v>
      </c>
      <c r="AB1006" t="e">
        <f>IF(DEGREES(ACOS(SIN(RADIANS(G1006))*SIN(RADIANS(E997))+COS(RADIANS(G1006))*COS(RADIANS(E997))*COS(RADIANS(AB987))))&gt;90,0,$F$4*$F$5/E996^2*(SIN(RADIANS(G1006))*SIN(RADIANS(E997))+COS(RADIANS(G1006))*COS(RADIANS(E997))*COS(RADIANS(AB987))))</f>
        <v>#DIV/0!</v>
      </c>
      <c r="AC1006" t="e">
        <f>IF(DEGREES(ACOS(SIN(RADIANS(G1006))*SIN(RADIANS(E997))+COS(RADIANS(G1006))*COS(RADIANS(E997))*COS(RADIANS(AC987))))&gt;90,0,$F$4*$F$5/E996^2*(SIN(RADIANS(G1006))*SIN(RADIANS(E997))+COS(RADIANS(G1006))*COS(RADIANS(E997))*COS(RADIANS(AC987))))</f>
        <v>#DIV/0!</v>
      </c>
      <c r="AD1006" t="e">
        <f>IF(DEGREES(ACOS(SIN(RADIANS(G1006))*SIN(RADIANS(E997))+COS(RADIANS(G1006))*COS(RADIANS(E997))*COS(RADIANS(AD987))))&gt;90,0,$F$4*$F$5/E996^2*(SIN(RADIANS(G1006))*SIN(RADIANS(E997))+COS(RADIANS(G1006))*COS(RADIANS(E997))*COS(RADIANS(AD987))))</f>
        <v>#DIV/0!</v>
      </c>
      <c r="AE1006" t="e">
        <f>IF(DEGREES(ACOS(SIN(RADIANS(G1006))*SIN(RADIANS(E997))+COS(RADIANS(G1006))*COS(RADIANS(E997))*COS(RADIANS(AE987))))&gt;90,0,$F$4*$F$5/E996^2*(SIN(RADIANS(G1006))*SIN(RADIANS(E997))+COS(RADIANS(G1006))*COS(RADIANS(E997))*COS(RADIANS(AE987))))</f>
        <v>#DIV/0!</v>
      </c>
      <c r="AF1006" t="e">
        <f>IF(DEGREES(ACOS(SIN(RADIANS(G1006))*SIN(RADIANS(E997))+COS(RADIANS(G1006))*COS(RADIANS(E997))*COS(RADIANS(AF987))))&gt;90,0,$F$4*$F$5/E996^2*(SIN(RADIANS(G1006))*SIN(RADIANS(E997))+COS(RADIANS(G1006))*COS(RADIANS(E997))*COS(RADIANS(AF987))))</f>
        <v>#DIV/0!</v>
      </c>
      <c r="AG1006" t="e">
        <f>IF(DEGREES(ACOS(SIN(RADIANS(G1006))*SIN(RADIANS(E997))+COS(RADIANS(G1006))*COS(RADIANS(E997))*COS(RADIANS(AG987))))&gt;90,0,$F$4*$F$5/E996^2*(SIN(RADIANS(G1006))*SIN(RADIANS(E997))+COS(RADIANS(G1006))*COS(RADIANS(E997))*COS(RADIANS(AG987))))</f>
        <v>#DIV/0!</v>
      </c>
      <c r="AH1006" t="e">
        <f>IF(DEGREES(ACOS(SIN(RADIANS(G1006))*SIN(RADIANS(E997))+COS(RADIANS(G1006))*COS(RADIANS(E997))*COS(RADIANS(AH987))))&gt;90,0,$F$4*$F$5/E996^2*(SIN(RADIANS(G1006))*SIN(RADIANS(E997))+COS(RADIANS(G1006))*COS(RADIANS(E997))*COS(RADIANS(AH987))))</f>
        <v>#DIV/0!</v>
      </c>
      <c r="AI1006" t="e">
        <f>IF(DEGREES(ACOS(SIN(RADIANS(G1006))*SIN(RADIANS(E997))+COS(RADIANS(G1006))*COS(RADIANS(E997))*COS(RADIANS(AI987))))&gt;90,0,$F$4*$F$5/E996^2*(SIN(RADIANS(G1006))*SIN(RADIANS(E997))+COS(RADIANS(G1006))*COS(RADIANS(E997))*COS(RADIANS(AI987))))</f>
        <v>#DIV/0!</v>
      </c>
      <c r="AJ1006" t="e">
        <f>IF(DEGREES(ACOS(SIN(RADIANS(G1006))*SIN(RADIANS(E997))+COS(RADIANS(G1006))*COS(RADIANS(E997))*COS(RADIANS(AJ987))))&gt;90,0,$F$4*$F$5/E996^2*(SIN(RADIANS(G1006))*SIN(RADIANS(E997))+COS(RADIANS(G1006))*COS(RADIANS(E997))*COS(RADIANS(AJ987))))</f>
        <v>#DIV/0!</v>
      </c>
      <c r="AK1006">
        <f>IF(DEGREES(ACOS(SIN(RADIANS(G1006))*SIN(RADIANS(E997))+COS(RADIANS(G1006))*COS(RADIANS(E997))*COS(RADIANS(AK987))))&gt;90,0,$F$4*$F$5/E996^2*(SIN(RADIANS(G1006))*SIN(RADIANS(E997))+COS(RADIANS(G1006))*COS(RADIANS(E997))*COS(RADIANS(AK987))))</f>
        <v>0</v>
      </c>
      <c r="AL1006">
        <f>IF(DEGREES(ACOS(SIN(RADIANS(G1006))*SIN(RADIANS(E997))+COS(RADIANS(G1006))*COS(RADIANS(E997))*COS(RADIANS(AL987))))&gt;90,0,$F$4*$F$5/E996^2*(SIN(RADIANS(G1006))*SIN(RADIANS(E997))+COS(RADIANS(G1006))*COS(RADIANS(E997))*COS(RADIANS(AL987))))</f>
        <v>0</v>
      </c>
      <c r="AM1006">
        <f>IF(DEGREES(ACOS(SIN(RADIANS(G1006))*SIN(RADIANS(E997))+COS(RADIANS(G1006))*COS(RADIANS(E997))*COS(RADIANS(AM987))))&gt;90,0,$F$4*$F$5/E996^2*(SIN(RADIANS(G1006))*SIN(RADIANS(E997))+COS(RADIANS(G1006))*COS(RADIANS(E997))*COS(RADIANS(AM987))))</f>
        <v>0</v>
      </c>
      <c r="AN1006">
        <f>IF(DEGREES(ACOS(SIN(RADIANS(G1006))*SIN(RADIANS(E997))+COS(RADIANS(G1006))*COS(RADIANS(E997))*COS(RADIANS(AN987))))&gt;90,0,$F$4*$F$5/E996^2*(SIN(RADIANS(G1006))*SIN(RADIANS(E997))+COS(RADIANS(G1006))*COS(RADIANS(E997))*COS(RADIANS(AN987))))</f>
        <v>0</v>
      </c>
      <c r="AO1006">
        <f>IF(DEGREES(ACOS(SIN(RADIANS(G1006))*SIN(RADIANS(E997))+COS(RADIANS(G1006))*COS(RADIANS(E997))*COS(RADIANS(AO987))))&gt;90,0,$F$4*$F$5/E996^2*(SIN(RADIANS(G1006))*SIN(RADIANS(E997))+COS(RADIANS(G1006))*COS(RADIANS(E997))*COS(RADIANS(AO987))))</f>
        <v>0</v>
      </c>
      <c r="AP1006">
        <f>IF(DEGREES(ACOS(SIN(RADIANS(G1006))*SIN(RADIANS(E997))+COS(RADIANS(G1006))*COS(RADIANS(E997))*COS(RADIANS(AP987))))&gt;90,0,$F$4*$F$5/E996^2*(SIN(RADIANS(G1006))*SIN(RADIANS(E997))+COS(RADIANS(G1006))*COS(RADIANS(E997))*COS(RADIANS(AP987))))</f>
        <v>0</v>
      </c>
      <c r="AQ1006">
        <f>IF(DEGREES(ACOS(SIN(RADIANS(G1006))*SIN(RADIANS(E997))+COS(RADIANS(G1006))*COS(RADIANS(E997))*COS(RADIANS(AQ987))))&gt;90,0,$F$4*$F$5/E996^2*(SIN(RADIANS(G1006))*SIN(RADIANS(E997))+COS(RADIANS(G1006))*COS(RADIANS(E997))*COS(RADIANS(AQ987))))</f>
        <v>0</v>
      </c>
      <c r="AR1006">
        <f>IF(DEGREES(ACOS(SIN(RADIANS(G1006))*SIN(RADIANS(E997))+COS(RADIANS(G1006))*COS(RADIANS(E997))*COS(RADIANS(AR987))))&gt;90,0,$F$4*$F$5/E996^2*(SIN(RADIANS(G1006))*SIN(RADIANS(E997))+COS(RADIANS(G1006))*COS(RADIANS(E997))*COS(RADIANS(AR987))))</f>
        <v>0</v>
      </c>
    </row>
    <row r="1007" spans="2:44" x14ac:dyDescent="0.5">
      <c r="G1007">
        <v>-90</v>
      </c>
      <c r="I1007" t="e">
        <f>IF(DEGREES(ACOS(SIN(RADIANS(G1007))*SIN(RADIANS(E997))+COS(RADIANS(G1007))*COS(RADIANS(E997))*COS(RADIANS(I987))))&gt;90,0,$F$4*$F$5/E996^2*(SIN(RADIANS(G1007))*SIN(RADIANS(E997))+COS(RADIANS(G1007))*COS(RADIANS(E997))*COS(RADIANS(I987))))</f>
        <v>#DIV/0!</v>
      </c>
      <c r="J1007" t="e">
        <f>IF(DEGREES(ACOS(SIN(RADIANS(G1007))*SIN(RADIANS(E997))+COS(RADIANS(G1007))*COS(RADIANS(E997))*COS(RADIANS(J987))))&gt;90,0,$F$4*$F$5/E996^2*(SIN(RADIANS(G1007))*SIN(RADIANS(E997))+COS(RADIANS(G1007))*COS(RADIANS(E997))*COS(RADIANS(J987))))</f>
        <v>#DIV/0!</v>
      </c>
      <c r="K1007" t="e">
        <f>IF(DEGREES(ACOS(SIN(RADIANS(G1007))*SIN(RADIANS(E997))+COS(RADIANS(G1007))*COS(RADIANS(E997))*COS(RADIANS(K987))))&gt;90,0,$F$4*$F$5/E996^2*(SIN(RADIANS(G1007))*SIN(RADIANS(E997))+COS(RADIANS(G1007))*COS(RADIANS(E997))*COS(RADIANS(K987))))</f>
        <v>#DIV/0!</v>
      </c>
      <c r="L1007" t="e">
        <f>IF(DEGREES(ACOS(SIN(RADIANS(G1007))*SIN(RADIANS(E997))+COS(RADIANS(G1007))*COS(RADIANS(E997))*COS(RADIANS(L987))))&gt;90,0,$F$4*$F$5/E996^2*(SIN(RADIANS(G1007))*SIN(RADIANS(E997))+COS(RADIANS(G1007))*COS(RADIANS(E997))*COS(RADIANS(L987))))</f>
        <v>#DIV/0!</v>
      </c>
      <c r="M1007" t="e">
        <f>IF(DEGREES(ACOS(SIN(RADIANS(G1007))*SIN(RADIANS(E997))+COS(RADIANS(G1007))*COS(RADIANS(E997))*COS(RADIANS(M987))))&gt;90,0,$F$4*$F$5/E996^2*(SIN(RADIANS(G1007))*SIN(RADIANS(E997))+COS(RADIANS(G1007))*COS(RADIANS(E997))*COS(RADIANS(M987))))</f>
        <v>#DIV/0!</v>
      </c>
      <c r="N1007" t="e">
        <f>IF(DEGREES(ACOS(SIN(RADIANS(G1007))*SIN(RADIANS(E997))+COS(RADIANS(G1007))*COS(RADIANS(E997))*COS(RADIANS(N987))))&gt;90,0,$F$4*$F$5/E996^2*(SIN(RADIANS(G1007))*SIN(RADIANS(E997))+COS(RADIANS(G1007))*COS(RADIANS(E997))*COS(RADIANS(N987))))</f>
        <v>#DIV/0!</v>
      </c>
      <c r="O1007" t="e">
        <f>IF(DEGREES(ACOS(SIN(RADIANS(G1007))*SIN(RADIANS(E997))+COS(RADIANS(G1007))*COS(RADIANS(E997))*COS(RADIANS(O987))))&gt;90,0,$F$4*$F$5/E996^2*(SIN(RADIANS(G1007))*SIN(RADIANS(E997))+COS(RADIANS(G1007))*COS(RADIANS(E997))*COS(RADIANS(O987))))</f>
        <v>#DIV/0!</v>
      </c>
      <c r="P1007" t="e">
        <f>IF(DEGREES(ACOS(SIN(RADIANS(G1007))*SIN(RADIANS(E997))+COS(RADIANS(G1007))*COS(RADIANS(E997))*COS(RADIANS(P987))))&gt;90,0,$F$4*$F$5/E996^2*(SIN(RADIANS(G1007))*SIN(RADIANS(E997))+COS(RADIANS(G1007))*COS(RADIANS(E997))*COS(RADIANS(P987))))</f>
        <v>#DIV/0!</v>
      </c>
      <c r="Q1007" t="e">
        <f>IF(DEGREES(ACOS(SIN(RADIANS(G1007))*SIN(RADIANS(E997))+COS(RADIANS(G1007))*COS(RADIANS(E997))*COS(RADIANS(Q987))))&gt;90,0,$F$4*$F$5/E996^2*(SIN(RADIANS(G1007))*SIN(RADIANS(E997))+COS(RADIANS(G1007))*COS(RADIANS(E997))*COS(RADIANS(Q987))))</f>
        <v>#DIV/0!</v>
      </c>
      <c r="R1007" t="e">
        <f>IF(DEGREES(ACOS(SIN(RADIANS(G1007))*SIN(RADIANS(E997))+COS(RADIANS(G1007))*COS(RADIANS(E997))*COS(RADIANS(R987))))&gt;90,0,$F$4*$F$5/E996^2*(SIN(RADIANS(G1007))*SIN(RADIANS(E997))+COS(RADIANS(G1007))*COS(RADIANS(E997))*COS(RADIANS(R987))))</f>
        <v>#DIV/0!</v>
      </c>
      <c r="S1007" t="e">
        <f>IF(DEGREES(ACOS(SIN(RADIANS(G1007))*SIN(RADIANS(E997))+COS(RADIANS(G1007))*COS(RADIANS(E997))*COS(RADIANS(S987))))&gt;90,0,$F$4*$F$5/E996^2*(SIN(RADIANS(G1007))*SIN(RADIANS(E997))+COS(RADIANS(G1007))*COS(RADIANS(E997))*COS(RADIANS(S987))))</f>
        <v>#DIV/0!</v>
      </c>
      <c r="T1007" t="e">
        <f>IF(DEGREES(ACOS(SIN(RADIANS(G1007))*SIN(RADIANS(E997))+COS(RADIANS(G1007))*COS(RADIANS(E997))*COS(RADIANS(T987))))&gt;90,0,$F$4*$F$5/E996^2*(SIN(RADIANS(G1007))*SIN(RADIANS(E997))+COS(RADIANS(G1007))*COS(RADIANS(E997))*COS(RADIANS(T987))))</f>
        <v>#DIV/0!</v>
      </c>
      <c r="U1007" t="e">
        <f>IF(DEGREES(ACOS(SIN(RADIANS(G1007))*SIN(RADIANS(E997))+COS(RADIANS(G1007))*COS(RADIANS(E997))*COS(RADIANS(U987))))&gt;90,0,$F$4*$F$5/E996^2*(SIN(RADIANS(G1007))*SIN(RADIANS(E997))+COS(RADIANS(G1007))*COS(RADIANS(E997))*COS(RADIANS(U987))))</f>
        <v>#DIV/0!</v>
      </c>
      <c r="V1007" t="e">
        <f>IF(DEGREES(ACOS(SIN(RADIANS(G1007))*SIN(RADIANS(E997))+COS(RADIANS(G1007))*COS(RADIANS(E997))*COS(RADIANS(V987))))&gt;90,0,$F$4*$F$5/E996^2*(SIN(RADIANS(G1007))*SIN(RADIANS(E997))+COS(RADIANS(G1007))*COS(RADIANS(E997))*COS(RADIANS(V987))))</f>
        <v>#DIV/0!</v>
      </c>
      <c r="W1007" t="e">
        <f>IF(DEGREES(ACOS(SIN(RADIANS(G1007))*SIN(RADIANS(E997))+COS(RADIANS(G1007))*COS(RADIANS(E997))*COS(RADIANS(W987))))&gt;90,0,$F$4*$F$5/E996^2*(SIN(RADIANS(G1007))*SIN(RADIANS(E997))+COS(RADIANS(G1007))*COS(RADIANS(E997))*COS(RADIANS(W987))))</f>
        <v>#DIV/0!</v>
      </c>
      <c r="X1007" t="e">
        <f>IF(DEGREES(ACOS(SIN(RADIANS(G1007))*SIN(RADIANS(E997))+COS(RADIANS(G1007))*COS(RADIANS(E997))*COS(RADIANS(X987))))&gt;90,0,$F$4*$F$5/E996^2*(SIN(RADIANS(G1007))*SIN(RADIANS(E997))+COS(RADIANS(G1007))*COS(RADIANS(E997))*COS(RADIANS(X987))))</f>
        <v>#DIV/0!</v>
      </c>
      <c r="Y1007" t="e">
        <f>IF(DEGREES(ACOS(SIN(RADIANS(G1007))*SIN(RADIANS(E997))+COS(RADIANS(G1007))*COS(RADIANS(E997))*COS(RADIANS(Y987))))&gt;90,0,$F$4*$F$5/E996^2*(SIN(RADIANS(G1007))*SIN(RADIANS(E997))+COS(RADIANS(G1007))*COS(RADIANS(E997))*COS(RADIANS(Y987))))</f>
        <v>#DIV/0!</v>
      </c>
      <c r="Z1007" t="e">
        <f>IF(DEGREES(ACOS(SIN(RADIANS(G1007))*SIN(RADIANS(E997))+COS(RADIANS(G1007))*COS(RADIANS(E997))*COS(RADIANS(Z987))))&gt;90,0,$F$4*$F$5/E996^2*(SIN(RADIANS(G1007))*SIN(RADIANS(E997))+COS(RADIANS(G1007))*COS(RADIANS(E997))*COS(RADIANS(Z987))))</f>
        <v>#DIV/0!</v>
      </c>
      <c r="AA1007" t="e">
        <f>IF(DEGREES(ACOS(SIN(RADIANS(G1007))*SIN(RADIANS(E997))+COS(RADIANS(G1007))*COS(RADIANS(E997))*COS(RADIANS(AA987))))&gt;90,0,$F$4*$F$5/E996^2*(SIN(RADIANS(G1007))*SIN(RADIANS(E997))+COS(RADIANS(G1007))*COS(RADIANS(E997))*COS(RADIANS(AA987))))</f>
        <v>#DIV/0!</v>
      </c>
      <c r="AB1007" t="e">
        <f>IF(DEGREES(ACOS(SIN(RADIANS(G1007))*SIN(RADIANS(E997))+COS(RADIANS(G1007))*COS(RADIANS(E997))*COS(RADIANS(AB987))))&gt;90,0,$F$4*$F$5/E996^2*(SIN(RADIANS(G1007))*SIN(RADIANS(E997))+COS(RADIANS(G1007))*COS(RADIANS(E997))*COS(RADIANS(AB987))))</f>
        <v>#DIV/0!</v>
      </c>
      <c r="AC1007" t="e">
        <f>IF(DEGREES(ACOS(SIN(RADIANS(G1007))*SIN(RADIANS(E997))+COS(RADIANS(G1007))*COS(RADIANS(E997))*COS(RADIANS(AC987))))&gt;90,0,$F$4*$F$5/E996^2*(SIN(RADIANS(G1007))*SIN(RADIANS(E997))+COS(RADIANS(G1007))*COS(RADIANS(E997))*COS(RADIANS(AC987))))</f>
        <v>#DIV/0!</v>
      </c>
      <c r="AD1007" t="e">
        <f>IF(DEGREES(ACOS(SIN(RADIANS(G1007))*SIN(RADIANS(E997))+COS(RADIANS(G1007))*COS(RADIANS(E997))*COS(RADIANS(AD987))))&gt;90,0,$F$4*$F$5/E996^2*(SIN(RADIANS(G1007))*SIN(RADIANS(E997))+COS(RADIANS(G1007))*COS(RADIANS(E997))*COS(RADIANS(AD987))))</f>
        <v>#DIV/0!</v>
      </c>
      <c r="AE1007" t="e">
        <f>IF(DEGREES(ACOS(SIN(RADIANS(G1007))*SIN(RADIANS(E997))+COS(RADIANS(G1007))*COS(RADIANS(E997))*COS(RADIANS(AE987))))&gt;90,0,$F$4*$F$5/E996^2*(SIN(RADIANS(G1007))*SIN(RADIANS(E997))+COS(RADIANS(G1007))*COS(RADIANS(E997))*COS(RADIANS(AE987))))</f>
        <v>#DIV/0!</v>
      </c>
      <c r="AF1007" t="e">
        <f>IF(DEGREES(ACOS(SIN(RADIANS(G1007))*SIN(RADIANS(E997))+COS(RADIANS(G1007))*COS(RADIANS(E997))*COS(RADIANS(AF987))))&gt;90,0,$F$4*$F$5/E996^2*(SIN(RADIANS(G1007))*SIN(RADIANS(E997))+COS(RADIANS(G1007))*COS(RADIANS(E997))*COS(RADIANS(AF987))))</f>
        <v>#DIV/0!</v>
      </c>
      <c r="AG1007" t="e">
        <f>IF(DEGREES(ACOS(SIN(RADIANS(G1007))*SIN(RADIANS(E997))+COS(RADIANS(G1007))*COS(RADIANS(E997))*COS(RADIANS(AG987))))&gt;90,0,$F$4*$F$5/E996^2*(SIN(RADIANS(G1007))*SIN(RADIANS(E997))+COS(RADIANS(G1007))*COS(RADIANS(E997))*COS(RADIANS(AG987))))</f>
        <v>#DIV/0!</v>
      </c>
      <c r="AH1007" t="e">
        <f>IF(DEGREES(ACOS(SIN(RADIANS(G1007))*SIN(RADIANS(E997))+COS(RADIANS(G1007))*COS(RADIANS(E997))*COS(RADIANS(AH987))))&gt;90,0,$F$4*$F$5/E996^2*(SIN(RADIANS(G1007))*SIN(RADIANS(E997))+COS(RADIANS(G1007))*COS(RADIANS(E997))*COS(RADIANS(AH987))))</f>
        <v>#DIV/0!</v>
      </c>
      <c r="AI1007" t="e">
        <f>IF(DEGREES(ACOS(SIN(RADIANS(G1007))*SIN(RADIANS(E997))+COS(RADIANS(G1007))*COS(RADIANS(E997))*COS(RADIANS(AI987))))&gt;90,0,$F$4*$F$5/E996^2*(SIN(RADIANS(G1007))*SIN(RADIANS(E997))+COS(RADIANS(G1007))*COS(RADIANS(E997))*COS(RADIANS(AI987))))</f>
        <v>#DIV/0!</v>
      </c>
      <c r="AJ1007" t="e">
        <f>IF(DEGREES(ACOS(SIN(RADIANS(G1007))*SIN(RADIANS(E997))+COS(RADIANS(G1007))*COS(RADIANS(E997))*COS(RADIANS(AJ987))))&gt;90,0,$F$4*$F$5/E996^2*(SIN(RADIANS(G1007))*SIN(RADIANS(E997))+COS(RADIANS(G1007))*COS(RADIANS(E997))*COS(RADIANS(AJ987))))</f>
        <v>#DIV/0!</v>
      </c>
      <c r="AK1007" t="e">
        <f>IF(DEGREES(ACOS(SIN(RADIANS(G1007))*SIN(RADIANS(E997))+COS(RADIANS(G1007))*COS(RADIANS(E997))*COS(RADIANS(AK987))))&gt;90,0,$F$4*$F$5/E996^2*(SIN(RADIANS(G1007))*SIN(RADIANS(E997))+COS(RADIANS(G1007))*COS(RADIANS(E997))*COS(RADIANS(AK987))))</f>
        <v>#DIV/0!</v>
      </c>
      <c r="AL1007" t="e">
        <f>IF(DEGREES(ACOS(SIN(RADIANS(G1007))*SIN(RADIANS(E997))+COS(RADIANS(G1007))*COS(RADIANS(E997))*COS(RADIANS(AL987))))&gt;90,0,$F$4*$F$5/E996^2*(SIN(RADIANS(G1007))*SIN(RADIANS(E997))+COS(RADIANS(G1007))*COS(RADIANS(E997))*COS(RADIANS(AL987))))</f>
        <v>#DIV/0!</v>
      </c>
      <c r="AM1007" t="e">
        <f>IF(DEGREES(ACOS(SIN(RADIANS(G1007))*SIN(RADIANS(E997))+COS(RADIANS(G1007))*COS(RADIANS(E997))*COS(RADIANS(AM987))))&gt;90,0,$F$4*$F$5/E996^2*(SIN(RADIANS(G1007))*SIN(RADIANS(E997))+COS(RADIANS(G1007))*COS(RADIANS(E997))*COS(RADIANS(AM987))))</f>
        <v>#DIV/0!</v>
      </c>
      <c r="AN1007" t="e">
        <f>IF(DEGREES(ACOS(SIN(RADIANS(G1007))*SIN(RADIANS(E997))+COS(RADIANS(G1007))*COS(RADIANS(E997))*COS(RADIANS(AN987))))&gt;90,0,$F$4*$F$5/E996^2*(SIN(RADIANS(G1007))*SIN(RADIANS(E997))+COS(RADIANS(G1007))*COS(RADIANS(E997))*COS(RADIANS(AN987))))</f>
        <v>#DIV/0!</v>
      </c>
      <c r="AO1007" t="e">
        <f>IF(DEGREES(ACOS(SIN(RADIANS(G1007))*SIN(RADIANS(E997))+COS(RADIANS(G1007))*COS(RADIANS(E997))*COS(RADIANS(AO987))))&gt;90,0,$F$4*$F$5/E996^2*(SIN(RADIANS(G1007))*SIN(RADIANS(E997))+COS(RADIANS(G1007))*COS(RADIANS(E997))*COS(RADIANS(AO987))))</f>
        <v>#DIV/0!</v>
      </c>
      <c r="AP1007" t="e">
        <f>IF(DEGREES(ACOS(SIN(RADIANS(G1007))*SIN(RADIANS(E997))+COS(RADIANS(G1007))*COS(RADIANS(E997))*COS(RADIANS(AP987))))&gt;90,0,$F$4*$F$5/E996^2*(SIN(RADIANS(G1007))*SIN(RADIANS(E997))+COS(RADIANS(G1007))*COS(RADIANS(E997))*COS(RADIANS(AP987))))</f>
        <v>#DIV/0!</v>
      </c>
      <c r="AQ1007" t="e">
        <f>IF(DEGREES(ACOS(SIN(RADIANS(G1007))*SIN(RADIANS(E997))+COS(RADIANS(G1007))*COS(RADIANS(E997))*COS(RADIANS(AQ987))))&gt;90,0,$F$4*$F$5/E996^2*(SIN(RADIANS(G1007))*SIN(RADIANS(E997))+COS(RADIANS(G1007))*COS(RADIANS(E997))*COS(RADIANS(AQ987))))</f>
        <v>#DIV/0!</v>
      </c>
      <c r="AR1007" t="e">
        <f>IF(DEGREES(ACOS(SIN(RADIANS(G1007))*SIN(RADIANS(E997))+COS(RADIANS(G1007))*COS(RADIANS(E997))*COS(RADIANS(AR987))))&gt;90,0,$F$4*$F$5/E996^2*(SIN(RADIANS(G1007))*SIN(RADIANS(E997))+COS(RADIANS(G1007))*COS(RADIANS(E997))*COS(RADIANS(AR987))))</f>
        <v>#DIV/0!</v>
      </c>
    </row>
    <row r="1009" spans="2:44" x14ac:dyDescent="0.5">
      <c r="H1009" t="s">
        <v>769</v>
      </c>
      <c r="I1009">
        <v>180</v>
      </c>
      <c r="J1009">
        <v>170</v>
      </c>
      <c r="K1009">
        <v>160</v>
      </c>
      <c r="L1009">
        <v>150</v>
      </c>
      <c r="M1009">
        <v>140</v>
      </c>
      <c r="N1009">
        <v>130</v>
      </c>
      <c r="O1009">
        <v>120</v>
      </c>
      <c r="P1009">
        <v>110</v>
      </c>
      <c r="Q1009">
        <v>100</v>
      </c>
      <c r="R1009">
        <v>90</v>
      </c>
      <c r="S1009">
        <v>80</v>
      </c>
      <c r="T1009">
        <v>70</v>
      </c>
      <c r="U1009">
        <v>60</v>
      </c>
      <c r="V1009">
        <v>50</v>
      </c>
      <c r="W1009">
        <v>40</v>
      </c>
      <c r="X1009">
        <v>30</v>
      </c>
      <c r="Y1009">
        <v>20</v>
      </c>
      <c r="Z1009">
        <v>10</v>
      </c>
      <c r="AA1009">
        <v>0</v>
      </c>
      <c r="AB1009">
        <v>-10</v>
      </c>
      <c r="AC1009">
        <v>-20</v>
      </c>
      <c r="AD1009">
        <v>-30</v>
      </c>
      <c r="AE1009">
        <v>-40</v>
      </c>
      <c r="AF1009">
        <v>-50</v>
      </c>
      <c r="AG1009">
        <v>-60</v>
      </c>
      <c r="AH1009">
        <v>-70</v>
      </c>
      <c r="AI1009">
        <v>-80</v>
      </c>
      <c r="AJ1009">
        <v>-90</v>
      </c>
      <c r="AK1009">
        <v>-100</v>
      </c>
      <c r="AL1009">
        <v>-110</v>
      </c>
      <c r="AM1009">
        <v>-120</v>
      </c>
      <c r="AN1009">
        <v>-130</v>
      </c>
      <c r="AO1009">
        <v>-140</v>
      </c>
      <c r="AP1009">
        <v>-150</v>
      </c>
      <c r="AQ1009">
        <v>-160</v>
      </c>
      <c r="AR1009">
        <v>-170</v>
      </c>
    </row>
    <row r="1010" spans="2:44" x14ac:dyDescent="0.5">
      <c r="H1010" t="s">
        <v>779</v>
      </c>
      <c r="I1010">
        <f>IF(ABS(I1009-E1022)&gt;180,IF(ABS(I1009-E1022)&gt;360,ABS(I1009-E1022)-360,360-ABS(I1009-E1022)),ABS(I1009-E1022))</f>
        <v>180</v>
      </c>
      <c r="J1010">
        <f>IF(ABS(J1009-E1022)&gt;180,IF(ABS(J1009-E1022)&gt;360,ABS(J1009-E1022)-360,360-ABS(J1009-E1022)),ABS(J1009-E1022))</f>
        <v>170</v>
      </c>
      <c r="K1010">
        <f>IF(ABS(K1009-E1022)&gt;180,IF(ABS(K1009-E1022)&gt;360,ABS(K1009-E1022)-360,360-ABS(K1009-E1022)),ABS(K1009-E1022))</f>
        <v>160</v>
      </c>
      <c r="L1010">
        <f>IF(ABS(L1009-E1022)&gt;180,IF(ABS(L1009-E1022)&gt;360,ABS(L1009-E1022)-360,360-ABS(L1009-E1022)),ABS(L1009-E1022))</f>
        <v>150</v>
      </c>
      <c r="M1010">
        <f>IF(ABS(M1009-E1022)&gt;180,IF(ABS(M1009-E1022)&gt;360,ABS(M1009-E1022)-360,360-ABS(M1009-E1022)),ABS(M1009-E1022))</f>
        <v>140</v>
      </c>
      <c r="N1010">
        <f>IF(ABS(N1009-E1022)&gt;180,IF(ABS(N1009-E1022)&gt;360,ABS(N1009-E1022)-360,360-ABS(N1009-E1022)),ABS(N1009-E1022))</f>
        <v>130</v>
      </c>
      <c r="O1010">
        <f>IF(ABS(O1009-E1022)&gt;180,IF(ABS(O1009-E1022)&gt;360,ABS(O1009-E1022)-360,360-ABS(O1009-E1022)),ABS(O1009-E1022))</f>
        <v>120</v>
      </c>
      <c r="P1010">
        <f>IF(ABS(P1009-E1022)&gt;180,IF(ABS(P1009-E1022)&gt;360,ABS(P1009-E1022)-360,360-ABS(P1009-E1022)),ABS(P1009-E1022))</f>
        <v>110</v>
      </c>
      <c r="Q1010">
        <f>IF(ABS(Q1009-E1022)&gt;180,IF(ABS(Q1009-E1022)&gt;360,ABS(Q1009-E1022)-360,360-ABS(Q1009-E1022)),ABS(Q1009-E1022))</f>
        <v>100</v>
      </c>
      <c r="R1010">
        <f>IF(ABS(R1009-E1022)&gt;180,IF(ABS(R1009-E1022)&gt;360,ABS(R1009-E1022)-360,360-ABS(R1009-E1022)),ABS(R1009-E1022))</f>
        <v>90</v>
      </c>
      <c r="S1010">
        <f>IF(ABS(S1009-E1022)&gt;180,IF(ABS(S1009-E1022)&gt;360,ABS(S1009-E1022)-360,360-ABS(S1009-E1022)),ABS(S1009-E1022))</f>
        <v>80</v>
      </c>
      <c r="T1010">
        <f>IF(ABS(T1009-E1022)&gt;180,IF(ABS(T1009-E1022)&gt;360,ABS(T1009-E1022)-360,360-ABS(T1009-E1022)),ABS(T1009-E1022))</f>
        <v>70</v>
      </c>
      <c r="U1010">
        <f>IF(ABS(U1009-E1022)&gt;180,IF(ABS(U1009-E1022)&gt;360,ABS(U1009-E1022)-360,360-ABS(U1009-E1022)),ABS(U1009-E1022))</f>
        <v>60</v>
      </c>
      <c r="V1010">
        <f>IF(ABS(V1009-E1022)&gt;180,IF(ABS(V1009-E1022)&gt;360,ABS(V1009-E1022)-360,360-ABS(V1009-E1022)),ABS(V1009-E1022))</f>
        <v>50</v>
      </c>
      <c r="W1010">
        <f>IF(ABS(W1009-E1022)&gt;180,IF(ABS(W1009-E1022)&gt;360,ABS(W1009-E1022)-360,360-ABS(W1009-E1022)),ABS(W1009-E1022))</f>
        <v>40</v>
      </c>
      <c r="X1010">
        <f>IF(ABS(X1009-E1022)&gt;180,IF(ABS(X1009-E1022)&gt;360,ABS(X1009-E1022)-360,360-ABS(X1009-E1022)),ABS(X1009-E1022))</f>
        <v>30</v>
      </c>
      <c r="Y1010">
        <f>IF(ABS(Y1009-E1022)&gt;180,IF(ABS(Y1009-E1022)&gt;360,ABS(Y1009-E1022)-360,360-ABS(Y1009-E1022)),ABS(Y1009-E1022))</f>
        <v>20</v>
      </c>
      <c r="Z1010">
        <f>IF(ABS(Z1009-E1022)&gt;180,IF(ABS(Z1009-E1022)&gt;360,ABS(Z1009-E1022)-360,360-ABS(Z1009-E1022)),ABS(Z1009-E1022))</f>
        <v>10</v>
      </c>
      <c r="AA1010">
        <f>IF(ABS(AA1009-E1022)&gt;180,IF(ABS(AA1009-E1022)&gt;360,ABS(AA1009-E1022)-360,360-ABS(AA1009-E1022)),ABS(AA1009-E1022))</f>
        <v>0</v>
      </c>
      <c r="AB1010">
        <f>IF(ABS(AB1009-E1022)&gt;180,IF(ABS(AB1009-E1022)&gt;360,ABS(AB1009-E1022)-360,360-ABS(AB1009-E1022)),ABS(AB1009-E1022))</f>
        <v>10</v>
      </c>
      <c r="AC1010">
        <f>IF(ABS(AC1009-E1022)&gt;180,IF(ABS(AC1009-E1022)&gt;360,ABS(AC1009-E1022)-360,360-ABS(AC1009-E1022)),ABS(AC1009-E1022))</f>
        <v>20</v>
      </c>
      <c r="AD1010">
        <f>IF(ABS(AD1009-E1022)&gt;180,IF(ABS(AD1009-E1022)&gt;360,ABS(AD1009-E1022)-360,360-ABS(AD1009-E1022)),ABS(AD1009-E1022))</f>
        <v>30</v>
      </c>
      <c r="AE1010">
        <f>IF(ABS(AE1009-E1022)&gt;180,IF(ABS(AE1009-E1022)&gt;360,ABS(AE1009-E1022)-360,360-ABS(AE1009-E1022)),ABS(AE1009-E1022))</f>
        <v>40</v>
      </c>
      <c r="AF1010">
        <f>IF(ABS(AF1009-E1022)&gt;180,IF(ABS(AF1009-E1022)&gt;360,ABS(AF1009-E1022)-360,360-ABS(AF1009-E1022)),ABS(AF1009-E1022))</f>
        <v>50</v>
      </c>
      <c r="AG1010">
        <f>IF(ABS(AG1009-E1022)&gt;180,IF(ABS(AG1009-E1022)&gt;360,ABS(AG1009-E1022)-360,360-ABS(AG1009-E1022)),ABS(AG1009-E1022))</f>
        <v>60</v>
      </c>
      <c r="AH1010">
        <f>IF(ABS(AH1009-E1022)&gt;180,IF(ABS(AH1009-E1022)&gt;360,ABS(AH1009-E1022)-360,360-ABS(AH1009-E1022)),ABS(AH1009-E1022))</f>
        <v>70</v>
      </c>
      <c r="AI1010">
        <f>IF(ABS(AI1009-E1022)&gt;180,IF(ABS(AI1009-E1022)&gt;360,ABS(AI1009-E1022)-360,360-ABS(AI1009-E1022)),ABS(AI1009-E1022))</f>
        <v>80</v>
      </c>
      <c r="AJ1010">
        <f>IF(ABS(AJ1009-E1022)&gt;180,IF(ABS(AJ1009-E1022)&gt;360,ABS(AJ1009-E1022)-360,360-ABS(AJ1009-E1022)),ABS(AJ1009-E1022))</f>
        <v>90</v>
      </c>
      <c r="AK1010">
        <f>IF(ABS(AK1009-E1022)&gt;180,IF(ABS(AK1009-E1022)&gt;360,ABS(AK1009-E1022)-360,360-ABS(AK1009-E1022)),ABS(AK1009-E1022))</f>
        <v>100</v>
      </c>
      <c r="AL1010">
        <f>IF(ABS(AL1009-E1022)&gt;180,IF(ABS(AL1009-E1022)&gt;360,ABS(AL1009-E1022)-360,360-ABS(AL1009-E1022)),ABS(AL1009-E1022))</f>
        <v>110</v>
      </c>
      <c r="AM1010">
        <f>IF(ABS(AM1009-E1022)&gt;180,IF(ABS(AM1009-E1022)&gt;360,ABS(AM1009-E1022)-360,360-ABS(AM1009-E1022)),ABS(AM1009-E1022))</f>
        <v>120</v>
      </c>
      <c r="AN1010">
        <f>IF(ABS(AN1009-E1022)&gt;180,IF(ABS(AN1009-E1022)&gt;360,ABS(AN1009-E1022)-360,360-ABS(AN1009-E1022)),ABS(AN1009-E1022))</f>
        <v>130</v>
      </c>
      <c r="AO1010">
        <f>IF(ABS(AO1009-E1022)&gt;180,IF(ABS(AO1009-E1022)&gt;360,ABS(AO1009-E1022)-360,360-ABS(AO1009-E1022)),ABS(AO1009-E1022))</f>
        <v>140</v>
      </c>
      <c r="AP1010">
        <f>IF(ABS(AP1009-E1022)&gt;180,IF(ABS(AP1009-E1022)&gt;360,ABS(AP1009-E1022)-360,360-ABS(AP1009-E1022)),ABS(AP1009-E1022))</f>
        <v>150</v>
      </c>
      <c r="AQ1010">
        <f>IF(ABS(AQ1009-E1022)&gt;180,IF(ABS(AQ1009-E1022)&gt;360,ABS(AQ1009-E1022)-360,360-ABS(AQ1009-E1022)),ABS(AQ1009-E1022))</f>
        <v>160</v>
      </c>
      <c r="AR1010">
        <f>IF(ABS(AR1009-E1022)&gt;180,IF(ABS(AR1009-E1022)&gt;360,ABS(AR1009-E1022)-360,360-ABS(AR1009-E1022)),ABS(AR1009-E1022))</f>
        <v>170</v>
      </c>
    </row>
    <row r="1011" spans="2:44" x14ac:dyDescent="0.5">
      <c r="G1011" t="s">
        <v>734</v>
      </c>
    </row>
    <row r="1012" spans="2:44" x14ac:dyDescent="0.5">
      <c r="B1012" t="s">
        <v>788</v>
      </c>
      <c r="E1012">
        <v>420</v>
      </c>
      <c r="G1012">
        <v>90</v>
      </c>
      <c r="I1012" t="e">
        <f>IF(DEGREES(ACOS(SIN(RADIANS(G1012))*SIN(RADIANS(E1020))+COS(RADIANS(G1012))*COS(RADIANS(E1020))*COS(RADIANS(I1010))))&gt;90,0,$F$4*$F$5/E1019^2*(SIN(RADIANS(G1012))*SIN(RADIANS(E1020))+COS(RADIANS(G1012))*COS(RADIANS(E1020))*COS(RADIANS(I1010))))</f>
        <v>#DIV/0!</v>
      </c>
      <c r="J1012" t="e">
        <f>IF(DEGREES(ACOS(SIN(RADIANS(G1012))*SIN(RADIANS(E1020))+COS(RADIANS(G1012))*COS(RADIANS(E1020))*COS(RADIANS(J1010))))&gt;90,0,$F$4*$F$5/E1019^2*(SIN(RADIANS(G1012))*SIN(RADIANS(E1020))+COS(RADIANS(G1012))*COS(RADIANS(E1020))*COS(RADIANS(J1010))))</f>
        <v>#DIV/0!</v>
      </c>
      <c r="K1012" t="e">
        <f>IF(DEGREES(ACOS(SIN(RADIANS(G1012))*SIN(RADIANS(E1020))+COS(RADIANS(G1012))*COS(RADIANS(E1020))*COS(RADIANS(K1010))))&gt;90,0,$F$4*$F$5/E1019^2*(SIN(RADIANS(G1012))*SIN(RADIANS(E1020))+COS(RADIANS(G1012))*COS(RADIANS(E1020))*COS(RADIANS(K1010))))</f>
        <v>#DIV/0!</v>
      </c>
      <c r="L1012" t="e">
        <f>IF(DEGREES(ACOS(SIN(RADIANS(G1012))*SIN(RADIANS(E1020))+COS(RADIANS(G1012))*COS(RADIANS(E1020))*COS(RADIANS(L1010))))&gt;90,0,$F$4*$F$5/E1019^2*(SIN(RADIANS(G1012))*SIN(RADIANS(E1020))+COS(RADIANS(G1012))*COS(RADIANS(E1020))*COS(RADIANS(L1010))))</f>
        <v>#DIV/0!</v>
      </c>
      <c r="M1012" t="e">
        <f>IF(DEGREES(ACOS(SIN(RADIANS(G1012))*SIN(RADIANS(E1020))+COS(RADIANS(G1012))*COS(RADIANS(E1020))*COS(RADIANS(M1010))))&gt;90,0,$F$4*$F$5/E1019^2*(SIN(RADIANS(G1012))*SIN(RADIANS(E1020))+COS(RADIANS(G1012))*COS(RADIANS(E1020))*COS(RADIANS(M1010))))</f>
        <v>#DIV/0!</v>
      </c>
      <c r="N1012" t="e">
        <f>IF(DEGREES(ACOS(SIN(RADIANS(G1012))*SIN(RADIANS(E1020))+COS(RADIANS(G1012))*COS(RADIANS(E1020))*COS(RADIANS(N1010))))&gt;90,0,$F$4*$F$5/E1019^2*(SIN(RADIANS(G1012))*SIN(RADIANS(E1020))+COS(RADIANS(G1012))*COS(RADIANS(E1020))*COS(RADIANS(N1010))))</f>
        <v>#DIV/0!</v>
      </c>
      <c r="O1012" t="e">
        <f>IF(DEGREES(ACOS(SIN(RADIANS(G1012))*SIN(RADIANS(E1020))+COS(RADIANS(G1012))*COS(RADIANS(E1020))*COS(RADIANS(O1010))))&gt;90,0,$F$4*$F$5/E1019^2*(SIN(RADIANS(G1012))*SIN(RADIANS(E1020))+COS(RADIANS(G1012))*COS(RADIANS(E1020))*COS(RADIANS(O1010))))</f>
        <v>#DIV/0!</v>
      </c>
      <c r="P1012" t="e">
        <f>IF(DEGREES(ACOS(SIN(RADIANS(G1012))*SIN(RADIANS(E1020))+COS(RADIANS(G1012))*COS(RADIANS(E1020))*COS(RADIANS(P1010))))&gt;90,0,$F$4*$F$5/E1019^2*(SIN(RADIANS(G1012))*SIN(RADIANS(E1020))+COS(RADIANS(G1012))*COS(RADIANS(E1020))*COS(RADIANS(P1010))))</f>
        <v>#DIV/0!</v>
      </c>
      <c r="Q1012" t="e">
        <f>IF(DEGREES(ACOS(SIN(RADIANS(G1012))*SIN(RADIANS(E1020))+COS(RADIANS(G1012))*COS(RADIANS(E1020))*COS(RADIANS(Q1010))))&gt;90,0,$F$4*$F$5/E1019^2*(SIN(RADIANS(G1012))*SIN(RADIANS(E1020))+COS(RADIANS(G1012))*COS(RADIANS(E1020))*COS(RADIANS(Q1010))))</f>
        <v>#DIV/0!</v>
      </c>
      <c r="R1012" t="e">
        <f>IF(DEGREES(ACOS(SIN(RADIANS(G1012))*SIN(RADIANS(E1020))+COS(RADIANS(G1012))*COS(RADIANS(E1020))*COS(RADIANS(R1010))))&gt;90,0,$F$4*$F$5/E1019^2*(SIN(RADIANS(G1012))*SIN(RADIANS(E1020))+COS(RADIANS(G1012))*COS(RADIANS(E1020))*COS(RADIANS(R1010))))</f>
        <v>#DIV/0!</v>
      </c>
      <c r="S1012" t="e">
        <f>IF(DEGREES(ACOS(SIN(RADIANS(G1012))*SIN(RADIANS(E1020))+COS(RADIANS(G1012))*COS(RADIANS(E1020))*COS(RADIANS(S1010))))&gt;90,0,$F$4*$F$5/E1019^2*(SIN(RADIANS(G1012))*SIN(RADIANS(E1020))+COS(RADIANS(G1012))*COS(RADIANS(E1020))*COS(RADIANS(S1010))))</f>
        <v>#DIV/0!</v>
      </c>
      <c r="T1012" t="e">
        <f>IF(DEGREES(ACOS(SIN(RADIANS(G1012))*SIN(RADIANS(E1020))+COS(RADIANS(G1012))*COS(RADIANS(E1020))*COS(RADIANS(T1010))))&gt;90,0,$F$4*$F$5/E1019^2*(SIN(RADIANS(G1012))*SIN(RADIANS(E1020))+COS(RADIANS(G1012))*COS(RADIANS(E1020))*COS(RADIANS(T1010))))</f>
        <v>#DIV/0!</v>
      </c>
      <c r="U1012" t="e">
        <f>IF(DEGREES(ACOS(SIN(RADIANS(G1012))*SIN(RADIANS(E1020))+COS(RADIANS(G1012))*COS(RADIANS(E1020))*COS(RADIANS(U1010))))&gt;90,0,$F$4*$F$5/E1019^2*(SIN(RADIANS(G1012))*SIN(RADIANS(E1020))+COS(RADIANS(G1012))*COS(RADIANS(E1020))*COS(RADIANS(U1010))))</f>
        <v>#DIV/0!</v>
      </c>
      <c r="V1012" t="e">
        <f>IF(DEGREES(ACOS(SIN(RADIANS(G1012))*SIN(RADIANS(E1020))+COS(RADIANS(G1012))*COS(RADIANS(E1020))*COS(RADIANS(V1010))))&gt;90,0,$F$4*$F$5/E1019^2*(SIN(RADIANS(G1012))*SIN(RADIANS(E1020))+COS(RADIANS(G1012))*COS(RADIANS(E1020))*COS(RADIANS(V1010))))</f>
        <v>#DIV/0!</v>
      </c>
      <c r="W1012" t="e">
        <f>IF(DEGREES(ACOS(SIN(RADIANS(G1012))*SIN(RADIANS(E1020))+COS(RADIANS(G1012))*COS(RADIANS(E1020))*COS(RADIANS(W1010))))&gt;90,0,$F$4*$F$5/E1019^2*(SIN(RADIANS(G1012))*SIN(RADIANS(E1020))+COS(RADIANS(G1012))*COS(RADIANS(E1020))*COS(RADIANS(W1010))))</f>
        <v>#DIV/0!</v>
      </c>
      <c r="X1012" t="e">
        <f>IF(DEGREES(ACOS(SIN(RADIANS(G1012))*SIN(RADIANS(E1020))+COS(RADIANS(G1012))*COS(RADIANS(E1020))*COS(RADIANS(X1010))))&gt;90,0,$F$4*$F$5/E1019^2*(SIN(RADIANS(G1012))*SIN(RADIANS(E1020))+COS(RADIANS(G1012))*COS(RADIANS(E1020))*COS(RADIANS(X1010))))</f>
        <v>#DIV/0!</v>
      </c>
      <c r="Y1012" t="e">
        <f>IF(DEGREES(ACOS(SIN(RADIANS(G1012))*SIN(RADIANS(E1020))+COS(RADIANS(G1012))*COS(RADIANS(E1020))*COS(RADIANS(Y1010))))&gt;90,0,$F$4*$F$5/E1019^2*(SIN(RADIANS(G1012))*SIN(RADIANS(E1020))+COS(RADIANS(G1012))*COS(RADIANS(E1020))*COS(RADIANS(Y1010))))</f>
        <v>#DIV/0!</v>
      </c>
      <c r="Z1012" t="e">
        <f>IF(DEGREES(ACOS(SIN(RADIANS(G1012))*SIN(RADIANS(E1020))+COS(RADIANS(G1012))*COS(RADIANS(E1020))*COS(RADIANS(Z1010))))&gt;90,0,$F$4*$F$5/E1019^2*(SIN(RADIANS(G1012))*SIN(RADIANS(E1020))+COS(RADIANS(G1012))*COS(RADIANS(E1020))*COS(RADIANS(Z1010))))</f>
        <v>#DIV/0!</v>
      </c>
      <c r="AA1012" t="e">
        <f>IF(DEGREES(ACOS(SIN(RADIANS(G1012))*SIN(RADIANS(E1020))+COS(RADIANS(G1012))*COS(RADIANS(E1020))*COS(RADIANS(AA1010))))&gt;90,0,$F$4*$F$5/E1019^2*(SIN(RADIANS(G1012))*SIN(RADIANS(E1020))+COS(RADIANS(G1012))*COS(RADIANS(E1020))*COS(RADIANS(AA1010))))</f>
        <v>#DIV/0!</v>
      </c>
      <c r="AB1012" t="e">
        <f>IF(DEGREES(ACOS(SIN(RADIANS(G1012))*SIN(RADIANS(E1020))+COS(RADIANS(G1012))*COS(RADIANS(E1020))*COS(RADIANS(AB1010))))&gt;90,0,$F$4*$F$5/E1019^2*(SIN(RADIANS(G1012))*SIN(RADIANS(E1020))+COS(RADIANS(G1012))*COS(RADIANS(E1020))*COS(RADIANS(AB1010))))</f>
        <v>#DIV/0!</v>
      </c>
      <c r="AC1012" t="e">
        <f>IF(DEGREES(ACOS(SIN(RADIANS(G1012))*SIN(RADIANS(E1020))+COS(RADIANS(G1012))*COS(RADIANS(E1020))*COS(RADIANS(AC1010))))&gt;90,0,$F$4*$F$5/E1019^2*(SIN(RADIANS(G1012))*SIN(RADIANS(E1020))+COS(RADIANS(G1012))*COS(RADIANS(E1020))*COS(RADIANS(AC1010))))</f>
        <v>#DIV/0!</v>
      </c>
      <c r="AD1012" t="e">
        <f>IF(DEGREES(ACOS(SIN(RADIANS(G1012))*SIN(RADIANS(E1020))+COS(RADIANS(G1012))*COS(RADIANS(E1020))*COS(RADIANS(AD1010))))&gt;90,0,$F$4*$F$5/E1019^2*(SIN(RADIANS(G1012))*SIN(RADIANS(E1020))+COS(RADIANS(G1012))*COS(RADIANS(E1020))*COS(RADIANS(AD1010))))</f>
        <v>#DIV/0!</v>
      </c>
      <c r="AE1012" t="e">
        <f>IF(DEGREES(ACOS(SIN(RADIANS(G1012))*SIN(RADIANS(E1020))+COS(RADIANS(G1012))*COS(RADIANS(E1020))*COS(RADIANS(AE1010))))&gt;90,0,$F$4*$F$5/E1019^2*(SIN(RADIANS(G1012))*SIN(RADIANS(E1020))+COS(RADIANS(G1012))*COS(RADIANS(E1020))*COS(RADIANS(AE1010))))</f>
        <v>#DIV/0!</v>
      </c>
      <c r="AF1012" t="e">
        <f>IF(DEGREES(ACOS(SIN(RADIANS(G1012))*SIN(RADIANS(E1020))+COS(RADIANS(G1012))*COS(RADIANS(E1020))*COS(RADIANS(AF1010))))&gt;90,0,$F$4*$F$5/E1019^2*(SIN(RADIANS(G1012))*SIN(RADIANS(E1020))+COS(RADIANS(G1012))*COS(RADIANS(E1020))*COS(RADIANS(AF1010))))</f>
        <v>#DIV/0!</v>
      </c>
      <c r="AG1012" t="e">
        <f>IF(DEGREES(ACOS(SIN(RADIANS(G1012))*SIN(RADIANS(E1020))+COS(RADIANS(G1012))*COS(RADIANS(E1020))*COS(RADIANS(AG1010))))&gt;90,0,$F$4*$F$5/E1019^2*(SIN(RADIANS(G1012))*SIN(RADIANS(E1020))+COS(RADIANS(G1012))*COS(RADIANS(E1020))*COS(RADIANS(AG1010))))</f>
        <v>#DIV/0!</v>
      </c>
      <c r="AH1012" t="e">
        <f>IF(DEGREES(ACOS(SIN(RADIANS(G1012))*SIN(RADIANS(E1020))+COS(RADIANS(G1012))*COS(RADIANS(E1020))*COS(RADIANS(AH1010))))&gt;90,0,$F$4*$F$5/E1019^2*(SIN(RADIANS(G1012))*SIN(RADIANS(E1020))+COS(RADIANS(G1012))*COS(RADIANS(E1020))*COS(RADIANS(AH1010))))</f>
        <v>#DIV/0!</v>
      </c>
      <c r="AI1012" t="e">
        <f>IF(DEGREES(ACOS(SIN(RADIANS(G1012))*SIN(RADIANS(E1020))+COS(RADIANS(G1012))*COS(RADIANS(E1020))*COS(RADIANS(AI1010))))&gt;90,0,$F$4*$F$5/E1019^2*(SIN(RADIANS(G1012))*SIN(RADIANS(E1020))+COS(RADIANS(G1012))*COS(RADIANS(E1020))*COS(RADIANS(AI1010))))</f>
        <v>#DIV/0!</v>
      </c>
      <c r="AJ1012" t="e">
        <f>IF(DEGREES(ACOS(SIN(RADIANS(G1012))*SIN(RADIANS(E1020))+COS(RADIANS(G1012))*COS(RADIANS(E1020))*COS(RADIANS(AJ1010))))&gt;90,0,$F$4*$F$5/E1019^2*(SIN(RADIANS(G1012))*SIN(RADIANS(E1020))+COS(RADIANS(G1012))*COS(RADIANS(E1020))*COS(RADIANS(AJ1010))))</f>
        <v>#DIV/0!</v>
      </c>
      <c r="AK1012" t="e">
        <f>IF(DEGREES(ACOS(SIN(RADIANS(G1012))*SIN(RADIANS(E1020))+COS(RADIANS(G1012))*COS(RADIANS(E1020))*COS(RADIANS(AK1010))))&gt;90,0,$F$4*$F$5/E1019^2*(SIN(RADIANS(G1012))*SIN(RADIANS(E1020))+COS(RADIANS(G1012))*COS(RADIANS(E1020))*COS(RADIANS(AK1010))))</f>
        <v>#DIV/0!</v>
      </c>
      <c r="AL1012" t="e">
        <f>IF(DEGREES(ACOS(SIN(RADIANS(G1012))*SIN(RADIANS(E1020))+COS(RADIANS(G1012))*COS(RADIANS(E1020))*COS(RADIANS(AL1010))))&gt;90,0,$F$4*$F$5/E1019^2*(SIN(RADIANS(G1012))*SIN(RADIANS(E1020))+COS(RADIANS(G1012))*COS(RADIANS(E1020))*COS(RADIANS(AL1010))))</f>
        <v>#DIV/0!</v>
      </c>
      <c r="AM1012" t="e">
        <f>IF(DEGREES(ACOS(SIN(RADIANS(G1012))*SIN(RADIANS(E1020))+COS(RADIANS(G1012))*COS(RADIANS(E1020))*COS(RADIANS(AM1010))))&gt;90,0,$F$4*$F$5/E1019^2*(SIN(RADIANS(G1012))*SIN(RADIANS(E1020))+COS(RADIANS(G1012))*COS(RADIANS(E1020))*COS(RADIANS(AM1010))))</f>
        <v>#DIV/0!</v>
      </c>
      <c r="AN1012" t="e">
        <f>IF(DEGREES(ACOS(SIN(RADIANS(G1012))*SIN(RADIANS(E1020))+COS(RADIANS(G1012))*COS(RADIANS(E1020))*COS(RADIANS(AN1010))))&gt;90,0,$F$4*$F$5/E1019^2*(SIN(RADIANS(G1012))*SIN(RADIANS(E1020))+COS(RADIANS(G1012))*COS(RADIANS(E1020))*COS(RADIANS(AN1010))))</f>
        <v>#DIV/0!</v>
      </c>
      <c r="AO1012" t="e">
        <f>IF(DEGREES(ACOS(SIN(RADIANS(G1012))*SIN(RADIANS(E1020))+COS(RADIANS(G1012))*COS(RADIANS(E1020))*COS(RADIANS(AO1010))))&gt;90,0,$F$4*$F$5/E1019^2*(SIN(RADIANS(G1012))*SIN(RADIANS(E1020))+COS(RADIANS(G1012))*COS(RADIANS(E1020))*COS(RADIANS(AO1010))))</f>
        <v>#DIV/0!</v>
      </c>
      <c r="AP1012" t="e">
        <f>IF(DEGREES(ACOS(SIN(RADIANS(G1012))*SIN(RADIANS(E1020))+COS(RADIANS(G1012))*COS(RADIANS(E1020))*COS(RADIANS(AP1010))))&gt;90,0,$F$4*$F$5/E1019^2*(SIN(RADIANS(G1012))*SIN(RADIANS(E1020))+COS(RADIANS(G1012))*COS(RADIANS(E1020))*COS(RADIANS(AP1010))))</f>
        <v>#DIV/0!</v>
      </c>
      <c r="AQ1012" t="e">
        <f>IF(DEGREES(ACOS(SIN(RADIANS(G1012))*SIN(RADIANS(E1020))+COS(RADIANS(G1012))*COS(RADIANS(E1020))*COS(RADIANS(AQ1010))))&gt;90,0,$F$4*$F$5/E1019^2*(SIN(RADIANS(G1012))*SIN(RADIANS(E1020))+COS(RADIANS(G1012))*COS(RADIANS(E1020))*COS(RADIANS(AQ1010))))</f>
        <v>#DIV/0!</v>
      </c>
      <c r="AR1012" t="e">
        <f>IF(DEGREES(ACOS(SIN(RADIANS(G1012))*SIN(RADIANS(E1020))+COS(RADIANS(G1012))*COS(RADIANS(E1020))*COS(RADIANS(AR1010))))&gt;90,0,$F$4*$F$5/E1019^2*(SIN(RADIANS(G1012))*SIN(RADIANS(E1020))+COS(RADIANS(G1012))*COS(RADIANS(E1020))*COS(RADIANS(AR1010))))</f>
        <v>#DIV/0!</v>
      </c>
    </row>
    <row r="1013" spans="2:44" x14ac:dyDescent="0.5">
      <c r="B1013" t="s">
        <v>726</v>
      </c>
      <c r="E1013" cm="1">
        <f t="array" ref="E1013">INDEX($D$1751:$AM$1751,0,MATCH(E1012-IF(E1012&lt;360,0,360),$D$1700:$AM$1700,0))+IF(E1012&gt;350,360,0)</f>
        <v>420</v>
      </c>
      <c r="G1013">
        <v>80</v>
      </c>
      <c r="I1013">
        <f>IF(DEGREES(ACOS(SIN(RADIANS(G1013))*SIN(RADIANS(E1020))+COS(RADIANS(G1013))*COS(RADIANS(E1020))*COS(RADIANS(I1010))))&gt;90,0,$F$4*$F$5/E1019^2*(SIN(RADIANS(G1013))*SIN(RADIANS(E1020))+COS(RADIANS(G1013))*COS(RADIANS(E1020))*COS(RADIANS(I1010))))</f>
        <v>0</v>
      </c>
      <c r="J1013">
        <f>IF(DEGREES(ACOS(SIN(RADIANS(G1013))*SIN(RADIANS(E1020))+COS(RADIANS(G1013))*COS(RADIANS(E1020))*COS(RADIANS(J1010))))&gt;90,0,$F$4*$F$5/E1019^2*(SIN(RADIANS(G1013))*SIN(RADIANS(E1020))+COS(RADIANS(G1013))*COS(RADIANS(E1020))*COS(RADIANS(J1010))))</f>
        <v>0</v>
      </c>
      <c r="K1013">
        <f>IF(DEGREES(ACOS(SIN(RADIANS(G1013))*SIN(RADIANS(E1020))+COS(RADIANS(G1013))*COS(RADIANS(E1020))*COS(RADIANS(K1010))))&gt;90,0,$F$4*$F$5/E1019^2*(SIN(RADIANS(G1013))*SIN(RADIANS(E1020))+COS(RADIANS(G1013))*COS(RADIANS(E1020))*COS(RADIANS(K1010))))</f>
        <v>0</v>
      </c>
      <c r="L1013">
        <f>IF(DEGREES(ACOS(SIN(RADIANS(G1013))*SIN(RADIANS(E1020))+COS(RADIANS(G1013))*COS(RADIANS(E1020))*COS(RADIANS(L1010))))&gt;90,0,$F$4*$F$5/E1019^2*(SIN(RADIANS(G1013))*SIN(RADIANS(E1020))+COS(RADIANS(G1013))*COS(RADIANS(E1020))*COS(RADIANS(L1010))))</f>
        <v>0</v>
      </c>
      <c r="M1013">
        <f>IF(DEGREES(ACOS(SIN(RADIANS(G1013))*SIN(RADIANS(E1020))+COS(RADIANS(G1013))*COS(RADIANS(E1020))*COS(RADIANS(M1010))))&gt;90,0,$F$4*$F$5/E1019^2*(SIN(RADIANS(G1013))*SIN(RADIANS(E1020))+COS(RADIANS(G1013))*COS(RADIANS(E1020))*COS(RADIANS(M1010))))</f>
        <v>0</v>
      </c>
      <c r="N1013">
        <f>IF(DEGREES(ACOS(SIN(RADIANS(G1013))*SIN(RADIANS(E1020))+COS(RADIANS(G1013))*COS(RADIANS(E1020))*COS(RADIANS(N1010))))&gt;90,0,$F$4*$F$5/E1019^2*(SIN(RADIANS(G1013))*SIN(RADIANS(E1020))+COS(RADIANS(G1013))*COS(RADIANS(E1020))*COS(RADIANS(N1010))))</f>
        <v>0</v>
      </c>
      <c r="O1013">
        <f>IF(DEGREES(ACOS(SIN(RADIANS(G1013))*SIN(RADIANS(E1020))+COS(RADIANS(G1013))*COS(RADIANS(E1020))*COS(RADIANS(O1010))))&gt;90,0,$F$4*$F$5/E1019^2*(SIN(RADIANS(G1013))*SIN(RADIANS(E1020))+COS(RADIANS(G1013))*COS(RADIANS(E1020))*COS(RADIANS(O1010))))</f>
        <v>0</v>
      </c>
      <c r="P1013">
        <f>IF(DEGREES(ACOS(SIN(RADIANS(G1013))*SIN(RADIANS(E1020))+COS(RADIANS(G1013))*COS(RADIANS(E1020))*COS(RADIANS(P1010))))&gt;90,0,$F$4*$F$5/E1019^2*(SIN(RADIANS(G1013))*SIN(RADIANS(E1020))+COS(RADIANS(G1013))*COS(RADIANS(E1020))*COS(RADIANS(P1010))))</f>
        <v>0</v>
      </c>
      <c r="Q1013">
        <f>IF(DEGREES(ACOS(SIN(RADIANS(G1013))*SIN(RADIANS(E1020))+COS(RADIANS(G1013))*COS(RADIANS(E1020))*COS(RADIANS(Q1010))))&gt;90,0,$F$4*$F$5/E1019^2*(SIN(RADIANS(G1013))*SIN(RADIANS(E1020))+COS(RADIANS(G1013))*COS(RADIANS(E1020))*COS(RADIANS(Q1010))))</f>
        <v>0</v>
      </c>
      <c r="R1013" t="e">
        <f>IF(DEGREES(ACOS(SIN(RADIANS(G1013))*SIN(RADIANS(E1020))+COS(RADIANS(G1013))*COS(RADIANS(E1020))*COS(RADIANS(R1010))))&gt;90,0,$F$4*$F$5/E1019^2*(SIN(RADIANS(G1013))*SIN(RADIANS(E1020))+COS(RADIANS(G1013))*COS(RADIANS(E1020))*COS(RADIANS(R1010))))</f>
        <v>#DIV/0!</v>
      </c>
      <c r="S1013" t="e">
        <f>IF(DEGREES(ACOS(SIN(RADIANS(G1013))*SIN(RADIANS(E1020))+COS(RADIANS(G1013))*COS(RADIANS(E1020))*COS(RADIANS(S1010))))&gt;90,0,$F$4*$F$5/E1019^2*(SIN(RADIANS(G1013))*SIN(RADIANS(E1020))+COS(RADIANS(G1013))*COS(RADIANS(E1020))*COS(RADIANS(S1010))))</f>
        <v>#DIV/0!</v>
      </c>
      <c r="T1013" t="e">
        <f>IF(DEGREES(ACOS(SIN(RADIANS(G1013))*SIN(RADIANS(E1020))+COS(RADIANS(G1013))*COS(RADIANS(E1020))*COS(RADIANS(T1010))))&gt;90,0,$F$4*$F$5/E1019^2*(SIN(RADIANS(G1013))*SIN(RADIANS(E1020))+COS(RADIANS(G1013))*COS(RADIANS(E1020))*COS(RADIANS(T1010))))</f>
        <v>#DIV/0!</v>
      </c>
      <c r="U1013" t="e">
        <f>IF(DEGREES(ACOS(SIN(RADIANS(G1013))*SIN(RADIANS(E1020))+COS(RADIANS(G1013))*COS(RADIANS(E1020))*COS(RADIANS(U1010))))&gt;90,0,$F$4*$F$5/E1019^2*(SIN(RADIANS(G1013))*SIN(RADIANS(E1020))+COS(RADIANS(G1013))*COS(RADIANS(E1020))*COS(RADIANS(U1010))))</f>
        <v>#DIV/0!</v>
      </c>
      <c r="V1013" t="e">
        <f>IF(DEGREES(ACOS(SIN(RADIANS(G1013))*SIN(RADIANS(E1020))+COS(RADIANS(G1013))*COS(RADIANS(E1020))*COS(RADIANS(V1010))))&gt;90,0,$F$4*$F$5/E1019^2*(SIN(RADIANS(G1013))*SIN(RADIANS(E1020))+COS(RADIANS(G1013))*COS(RADIANS(E1020))*COS(RADIANS(V1010))))</f>
        <v>#DIV/0!</v>
      </c>
      <c r="W1013" t="e">
        <f>IF(DEGREES(ACOS(SIN(RADIANS(G1013))*SIN(RADIANS(E1020))+COS(RADIANS(G1013))*COS(RADIANS(E1020))*COS(RADIANS(W1010))))&gt;90,0,$F$4*$F$5/E1019^2*(SIN(RADIANS(G1013))*SIN(RADIANS(E1020))+COS(RADIANS(G1013))*COS(RADIANS(E1020))*COS(RADIANS(W1010))))</f>
        <v>#DIV/0!</v>
      </c>
      <c r="X1013" t="e">
        <f>IF(DEGREES(ACOS(SIN(RADIANS(G1013))*SIN(RADIANS(E1020))+COS(RADIANS(G1013))*COS(RADIANS(E1020))*COS(RADIANS(X1010))))&gt;90,0,$F$4*$F$5/E1019^2*(SIN(RADIANS(G1013))*SIN(RADIANS(E1020))+COS(RADIANS(G1013))*COS(RADIANS(E1020))*COS(RADIANS(X1010))))</f>
        <v>#DIV/0!</v>
      </c>
      <c r="Y1013" t="e">
        <f>IF(DEGREES(ACOS(SIN(RADIANS(G1013))*SIN(RADIANS(E1020))+COS(RADIANS(G1013))*COS(RADIANS(E1020))*COS(RADIANS(Y1010))))&gt;90,0,$F$4*$F$5/E1019^2*(SIN(RADIANS(G1013))*SIN(RADIANS(E1020))+COS(RADIANS(G1013))*COS(RADIANS(E1020))*COS(RADIANS(Y1010))))</f>
        <v>#DIV/0!</v>
      </c>
      <c r="Z1013" t="e">
        <f>IF(DEGREES(ACOS(SIN(RADIANS(G1013))*SIN(RADIANS(E1020))+COS(RADIANS(G1013))*COS(RADIANS(E1020))*COS(RADIANS(Z1010))))&gt;90,0,$F$4*$F$5/E1019^2*(SIN(RADIANS(G1013))*SIN(RADIANS(E1020))+COS(RADIANS(G1013))*COS(RADIANS(E1020))*COS(RADIANS(Z1010))))</f>
        <v>#DIV/0!</v>
      </c>
      <c r="AA1013" t="e">
        <f>IF(DEGREES(ACOS(SIN(RADIANS(G1013))*SIN(RADIANS(E1020))+COS(RADIANS(G1013))*COS(RADIANS(E1020))*COS(RADIANS(AA1010))))&gt;90,0,$F$4*$F$5/E1019^2*(SIN(RADIANS(G1013))*SIN(RADIANS(E1020))+COS(RADIANS(G1013))*COS(RADIANS(E1020))*COS(RADIANS(AA1010))))</f>
        <v>#DIV/0!</v>
      </c>
      <c r="AB1013" t="e">
        <f>IF(DEGREES(ACOS(SIN(RADIANS(G1013))*SIN(RADIANS(E1020))+COS(RADIANS(G1013))*COS(RADIANS(E1020))*COS(RADIANS(AB1010))))&gt;90,0,$F$4*$F$5/E1019^2*(SIN(RADIANS(G1013))*SIN(RADIANS(E1020))+COS(RADIANS(G1013))*COS(RADIANS(E1020))*COS(RADIANS(AB1010))))</f>
        <v>#DIV/0!</v>
      </c>
      <c r="AC1013" t="e">
        <f>IF(DEGREES(ACOS(SIN(RADIANS(G1013))*SIN(RADIANS(E1020))+COS(RADIANS(G1013))*COS(RADIANS(E1020))*COS(RADIANS(AC1010))))&gt;90,0,$F$4*$F$5/E1019^2*(SIN(RADIANS(G1013))*SIN(RADIANS(E1020))+COS(RADIANS(G1013))*COS(RADIANS(E1020))*COS(RADIANS(AC1010))))</f>
        <v>#DIV/0!</v>
      </c>
      <c r="AD1013" t="e">
        <f>IF(DEGREES(ACOS(SIN(RADIANS(G1013))*SIN(RADIANS(E1020))+COS(RADIANS(G1013))*COS(RADIANS(E1020))*COS(RADIANS(AD1010))))&gt;90,0,$F$4*$F$5/E1019^2*(SIN(RADIANS(G1013))*SIN(RADIANS(E1020))+COS(RADIANS(G1013))*COS(RADIANS(E1020))*COS(RADIANS(AD1010))))</f>
        <v>#DIV/0!</v>
      </c>
      <c r="AE1013" t="e">
        <f>IF(DEGREES(ACOS(SIN(RADIANS(G1013))*SIN(RADIANS(E1020))+COS(RADIANS(G1013))*COS(RADIANS(E1020))*COS(RADIANS(AE1010))))&gt;90,0,$F$4*$F$5/E1019^2*(SIN(RADIANS(G1013))*SIN(RADIANS(E1020))+COS(RADIANS(G1013))*COS(RADIANS(E1020))*COS(RADIANS(AE1010))))</f>
        <v>#DIV/0!</v>
      </c>
      <c r="AF1013" t="e">
        <f>IF(DEGREES(ACOS(SIN(RADIANS(G1013))*SIN(RADIANS(E1020))+COS(RADIANS(G1013))*COS(RADIANS(E1020))*COS(RADIANS(AF1010))))&gt;90,0,$F$4*$F$5/E1019^2*(SIN(RADIANS(G1013))*SIN(RADIANS(E1020))+COS(RADIANS(G1013))*COS(RADIANS(E1020))*COS(RADIANS(AF1010))))</f>
        <v>#DIV/0!</v>
      </c>
      <c r="AG1013" t="e">
        <f>IF(DEGREES(ACOS(SIN(RADIANS(G1013))*SIN(RADIANS(E1020))+COS(RADIANS(G1013))*COS(RADIANS(E1020))*COS(RADIANS(AG1010))))&gt;90,0,$F$4*$F$5/E1019^2*(SIN(RADIANS(G1013))*SIN(RADIANS(E1020))+COS(RADIANS(G1013))*COS(RADIANS(E1020))*COS(RADIANS(AG1010))))</f>
        <v>#DIV/0!</v>
      </c>
      <c r="AH1013" t="e">
        <f>IF(DEGREES(ACOS(SIN(RADIANS(G1013))*SIN(RADIANS(E1020))+COS(RADIANS(G1013))*COS(RADIANS(E1020))*COS(RADIANS(AH1010))))&gt;90,0,$F$4*$F$5/E1019^2*(SIN(RADIANS(G1013))*SIN(RADIANS(E1020))+COS(RADIANS(G1013))*COS(RADIANS(E1020))*COS(RADIANS(AH1010))))</f>
        <v>#DIV/0!</v>
      </c>
      <c r="AI1013" t="e">
        <f>IF(DEGREES(ACOS(SIN(RADIANS(G1013))*SIN(RADIANS(E1020))+COS(RADIANS(G1013))*COS(RADIANS(E1020))*COS(RADIANS(AI1010))))&gt;90,0,$F$4*$F$5/E1019^2*(SIN(RADIANS(G1013))*SIN(RADIANS(E1020))+COS(RADIANS(G1013))*COS(RADIANS(E1020))*COS(RADIANS(AI1010))))</f>
        <v>#DIV/0!</v>
      </c>
      <c r="AJ1013" t="e">
        <f>IF(DEGREES(ACOS(SIN(RADIANS(G1013))*SIN(RADIANS(E1020))+COS(RADIANS(G1013))*COS(RADIANS(E1020))*COS(RADIANS(AJ1010))))&gt;90,0,$F$4*$F$5/E1019^2*(SIN(RADIANS(G1013))*SIN(RADIANS(E1020))+COS(RADIANS(G1013))*COS(RADIANS(E1020))*COS(RADIANS(AJ1010))))</f>
        <v>#DIV/0!</v>
      </c>
      <c r="AK1013">
        <f>IF(DEGREES(ACOS(SIN(RADIANS(G1013))*SIN(RADIANS(E1020))+COS(RADIANS(G1013))*COS(RADIANS(E1020))*COS(RADIANS(AK1010))))&gt;90,0,$F$4*$F$5/E1019^2*(SIN(RADIANS(G1013))*SIN(RADIANS(E1020))+COS(RADIANS(G1013))*COS(RADIANS(E1020))*COS(RADIANS(AK1010))))</f>
        <v>0</v>
      </c>
      <c r="AL1013">
        <f>IF(DEGREES(ACOS(SIN(RADIANS(G1013))*SIN(RADIANS(E1020))+COS(RADIANS(G1013))*COS(RADIANS(E1020))*COS(RADIANS(AL1010))))&gt;90,0,$F$4*$F$5/E1019^2*(SIN(RADIANS(G1013))*SIN(RADIANS(E1020))+COS(RADIANS(G1013))*COS(RADIANS(E1020))*COS(RADIANS(AL1010))))</f>
        <v>0</v>
      </c>
      <c r="AM1013">
        <f>IF(DEGREES(ACOS(SIN(RADIANS(G1013))*SIN(RADIANS(E1020))+COS(RADIANS(G1013))*COS(RADIANS(E1020))*COS(RADIANS(AM1010))))&gt;90,0,$F$4*$F$5/E1019^2*(SIN(RADIANS(G1013))*SIN(RADIANS(E1020))+COS(RADIANS(G1013))*COS(RADIANS(E1020))*COS(RADIANS(AM1010))))</f>
        <v>0</v>
      </c>
      <c r="AN1013">
        <f>IF(DEGREES(ACOS(SIN(RADIANS(G1013))*SIN(RADIANS(E1020))+COS(RADIANS(G1013))*COS(RADIANS(E1020))*COS(RADIANS(AN1010))))&gt;90,0,$F$4*$F$5/E1019^2*(SIN(RADIANS(G1013))*SIN(RADIANS(E1020))+COS(RADIANS(G1013))*COS(RADIANS(E1020))*COS(RADIANS(AN1010))))</f>
        <v>0</v>
      </c>
      <c r="AO1013">
        <f>IF(DEGREES(ACOS(SIN(RADIANS(G1013))*SIN(RADIANS(E1020))+COS(RADIANS(G1013))*COS(RADIANS(E1020))*COS(RADIANS(AO1010))))&gt;90,0,$F$4*$F$5/E1019^2*(SIN(RADIANS(G1013))*SIN(RADIANS(E1020))+COS(RADIANS(G1013))*COS(RADIANS(E1020))*COS(RADIANS(AO1010))))</f>
        <v>0</v>
      </c>
      <c r="AP1013">
        <f>IF(DEGREES(ACOS(SIN(RADIANS(G1013))*SIN(RADIANS(E1020))+COS(RADIANS(G1013))*COS(RADIANS(E1020))*COS(RADIANS(AP1010))))&gt;90,0,$F$4*$F$5/E1019^2*(SIN(RADIANS(G1013))*SIN(RADIANS(E1020))+COS(RADIANS(G1013))*COS(RADIANS(E1020))*COS(RADIANS(AP1010))))</f>
        <v>0</v>
      </c>
      <c r="AQ1013">
        <f>IF(DEGREES(ACOS(SIN(RADIANS(G1013))*SIN(RADIANS(E1020))+COS(RADIANS(G1013))*COS(RADIANS(E1020))*COS(RADIANS(AQ1010))))&gt;90,0,$F$4*$F$5/E1019^2*(SIN(RADIANS(G1013))*SIN(RADIANS(E1020))+COS(RADIANS(G1013))*COS(RADIANS(E1020))*COS(RADIANS(AQ1010))))</f>
        <v>0</v>
      </c>
      <c r="AR1013">
        <f>IF(DEGREES(ACOS(SIN(RADIANS(G1013))*SIN(RADIANS(E1020))+COS(RADIANS(G1013))*COS(RADIANS(E1020))*COS(RADIANS(AR1010))))&gt;90,0,$F$4*$F$5/E1019^2*(SIN(RADIANS(G1013))*SIN(RADIANS(E1020))+COS(RADIANS(G1013))*COS(RADIANS(E1020))*COS(RADIANS(AR1010))))</f>
        <v>0</v>
      </c>
    </row>
    <row r="1014" spans="2:44" x14ac:dyDescent="0.5">
      <c r="B1014" s="40" t="s">
        <v>781</v>
      </c>
      <c r="E1014">
        <f>IF(E1013-$F$13&lt;0,E1013-$F$13+360,IF(E1013-$F$13&gt;360,E1013-$F$13-360,E1013-$F$13))</f>
        <v>150</v>
      </c>
      <c r="G1014">
        <v>70</v>
      </c>
      <c r="I1014">
        <f>IF(DEGREES(ACOS(SIN(RADIANS(G1014))*SIN(RADIANS(E1020))+COS(RADIANS(G1014))*COS(RADIANS(E1020))*COS(RADIANS(I1010))))&gt;90,0,$F$4*$F$5/E1019^2*(SIN(RADIANS(G1014))*SIN(RADIANS(E1020))+COS(RADIANS(G1014))*COS(RADIANS(E1020))*COS(RADIANS(I1010))))</f>
        <v>0</v>
      </c>
      <c r="J1014">
        <f>IF(DEGREES(ACOS(SIN(RADIANS(G1014))*SIN(RADIANS(E1020))+COS(RADIANS(G1014))*COS(RADIANS(E1020))*COS(RADIANS(J1010))))&gt;90,0,$F$4*$F$5/E1019^2*(SIN(RADIANS(G1014))*SIN(RADIANS(E1020))+COS(RADIANS(G1014))*COS(RADIANS(E1020))*COS(RADIANS(J1010))))</f>
        <v>0</v>
      </c>
      <c r="K1014">
        <f>IF(DEGREES(ACOS(SIN(RADIANS(G1014))*SIN(RADIANS(E1020))+COS(RADIANS(G1014))*COS(RADIANS(E1020))*COS(RADIANS(K1010))))&gt;90,0,$F$4*$F$5/E1019^2*(SIN(RADIANS(G1014))*SIN(RADIANS(E1020))+COS(RADIANS(G1014))*COS(RADIANS(E1020))*COS(RADIANS(K1010))))</f>
        <v>0</v>
      </c>
      <c r="L1014">
        <f>IF(DEGREES(ACOS(SIN(RADIANS(G1014))*SIN(RADIANS(E1020))+COS(RADIANS(G1014))*COS(RADIANS(E1020))*COS(RADIANS(L1010))))&gt;90,0,$F$4*$F$5/E1019^2*(SIN(RADIANS(G1014))*SIN(RADIANS(E1020))+COS(RADIANS(G1014))*COS(RADIANS(E1020))*COS(RADIANS(L1010))))</f>
        <v>0</v>
      </c>
      <c r="M1014">
        <f>IF(DEGREES(ACOS(SIN(RADIANS(G1014))*SIN(RADIANS(E1020))+COS(RADIANS(G1014))*COS(RADIANS(E1020))*COS(RADIANS(M1010))))&gt;90,0,$F$4*$F$5/E1019^2*(SIN(RADIANS(G1014))*SIN(RADIANS(E1020))+COS(RADIANS(G1014))*COS(RADIANS(E1020))*COS(RADIANS(M1010))))</f>
        <v>0</v>
      </c>
      <c r="N1014">
        <f>IF(DEGREES(ACOS(SIN(RADIANS(G1014))*SIN(RADIANS(E1020))+COS(RADIANS(G1014))*COS(RADIANS(E1020))*COS(RADIANS(N1010))))&gt;90,0,$F$4*$F$5/E1019^2*(SIN(RADIANS(G1014))*SIN(RADIANS(E1020))+COS(RADIANS(G1014))*COS(RADIANS(E1020))*COS(RADIANS(N1010))))</f>
        <v>0</v>
      </c>
      <c r="O1014">
        <f>IF(DEGREES(ACOS(SIN(RADIANS(G1014))*SIN(RADIANS(E1020))+COS(RADIANS(G1014))*COS(RADIANS(E1020))*COS(RADIANS(O1010))))&gt;90,0,$F$4*$F$5/E1019^2*(SIN(RADIANS(G1014))*SIN(RADIANS(E1020))+COS(RADIANS(G1014))*COS(RADIANS(E1020))*COS(RADIANS(O1010))))</f>
        <v>0</v>
      </c>
      <c r="P1014">
        <f>IF(DEGREES(ACOS(SIN(RADIANS(G1014))*SIN(RADIANS(E1020))+COS(RADIANS(G1014))*COS(RADIANS(E1020))*COS(RADIANS(P1010))))&gt;90,0,$F$4*$F$5/E1019^2*(SIN(RADIANS(G1014))*SIN(RADIANS(E1020))+COS(RADIANS(G1014))*COS(RADIANS(E1020))*COS(RADIANS(P1010))))</f>
        <v>0</v>
      </c>
      <c r="Q1014">
        <f>IF(DEGREES(ACOS(SIN(RADIANS(G1014))*SIN(RADIANS(E1020))+COS(RADIANS(G1014))*COS(RADIANS(E1020))*COS(RADIANS(Q1010))))&gt;90,0,$F$4*$F$5/E1019^2*(SIN(RADIANS(G1014))*SIN(RADIANS(E1020))+COS(RADIANS(G1014))*COS(RADIANS(E1020))*COS(RADIANS(Q1010))))</f>
        <v>0</v>
      </c>
      <c r="R1014" t="e">
        <f>IF(DEGREES(ACOS(SIN(RADIANS(G1014))*SIN(RADIANS(E1020))+COS(RADIANS(G1014))*COS(RADIANS(E1020))*COS(RADIANS(R1010))))&gt;90,0,$F$4*$F$5/E1019^2*(SIN(RADIANS(G1014))*SIN(RADIANS(E1020))+COS(RADIANS(G1014))*COS(RADIANS(E1020))*COS(RADIANS(R1010))))</f>
        <v>#DIV/0!</v>
      </c>
      <c r="S1014" t="e">
        <f>IF(DEGREES(ACOS(SIN(RADIANS(G1014))*SIN(RADIANS(E1020))+COS(RADIANS(G1014))*COS(RADIANS(E1020))*COS(RADIANS(S1010))))&gt;90,0,$F$4*$F$5/E1019^2*(SIN(RADIANS(G1014))*SIN(RADIANS(E1020))+COS(RADIANS(G1014))*COS(RADIANS(E1020))*COS(RADIANS(S1010))))</f>
        <v>#DIV/0!</v>
      </c>
      <c r="T1014" t="e">
        <f>IF(DEGREES(ACOS(SIN(RADIANS(G1014))*SIN(RADIANS(E1020))+COS(RADIANS(G1014))*COS(RADIANS(E1020))*COS(RADIANS(T1010))))&gt;90,0,$F$4*$F$5/E1019^2*(SIN(RADIANS(G1014))*SIN(RADIANS(E1020))+COS(RADIANS(G1014))*COS(RADIANS(E1020))*COS(RADIANS(T1010))))</f>
        <v>#DIV/0!</v>
      </c>
      <c r="U1014" t="e">
        <f>IF(DEGREES(ACOS(SIN(RADIANS(G1014))*SIN(RADIANS(E1020))+COS(RADIANS(G1014))*COS(RADIANS(E1020))*COS(RADIANS(U1010))))&gt;90,0,$F$4*$F$5/E1019^2*(SIN(RADIANS(G1014))*SIN(RADIANS(E1020))+COS(RADIANS(G1014))*COS(RADIANS(E1020))*COS(RADIANS(U1010))))</f>
        <v>#DIV/0!</v>
      </c>
      <c r="V1014" t="e">
        <f>IF(DEGREES(ACOS(SIN(RADIANS(G1014))*SIN(RADIANS(E1020))+COS(RADIANS(G1014))*COS(RADIANS(E1020))*COS(RADIANS(V1010))))&gt;90,0,$F$4*$F$5/E1019^2*(SIN(RADIANS(G1014))*SIN(RADIANS(E1020))+COS(RADIANS(G1014))*COS(RADIANS(E1020))*COS(RADIANS(V1010))))</f>
        <v>#DIV/0!</v>
      </c>
      <c r="W1014" t="e">
        <f>IF(DEGREES(ACOS(SIN(RADIANS(G1014))*SIN(RADIANS(E1020))+COS(RADIANS(G1014))*COS(RADIANS(E1020))*COS(RADIANS(W1010))))&gt;90,0,$F$4*$F$5/E1019^2*(SIN(RADIANS(G1014))*SIN(RADIANS(E1020))+COS(RADIANS(G1014))*COS(RADIANS(E1020))*COS(RADIANS(W1010))))</f>
        <v>#DIV/0!</v>
      </c>
      <c r="X1014" t="e">
        <f>IF(DEGREES(ACOS(SIN(RADIANS(G1014))*SIN(RADIANS(E1020))+COS(RADIANS(G1014))*COS(RADIANS(E1020))*COS(RADIANS(X1010))))&gt;90,0,$F$4*$F$5/E1019^2*(SIN(RADIANS(G1014))*SIN(RADIANS(E1020))+COS(RADIANS(G1014))*COS(RADIANS(E1020))*COS(RADIANS(X1010))))</f>
        <v>#DIV/0!</v>
      </c>
      <c r="Y1014" t="e">
        <f>IF(DEGREES(ACOS(SIN(RADIANS(G1014))*SIN(RADIANS(E1020))+COS(RADIANS(G1014))*COS(RADIANS(E1020))*COS(RADIANS(Y1010))))&gt;90,0,$F$4*$F$5/E1019^2*(SIN(RADIANS(G1014))*SIN(RADIANS(E1020))+COS(RADIANS(G1014))*COS(RADIANS(E1020))*COS(RADIANS(Y1010))))</f>
        <v>#DIV/0!</v>
      </c>
      <c r="Z1014" t="e">
        <f>IF(DEGREES(ACOS(SIN(RADIANS(G1014))*SIN(RADIANS(E1020))+COS(RADIANS(G1014))*COS(RADIANS(E1020))*COS(RADIANS(Z1010))))&gt;90,0,$F$4*$F$5/E1019^2*(SIN(RADIANS(G1014))*SIN(RADIANS(E1020))+COS(RADIANS(G1014))*COS(RADIANS(E1020))*COS(RADIANS(Z1010))))</f>
        <v>#DIV/0!</v>
      </c>
      <c r="AA1014" t="e">
        <f>IF(DEGREES(ACOS(SIN(RADIANS(G1014))*SIN(RADIANS(E1020))+COS(RADIANS(G1014))*COS(RADIANS(E1020))*COS(RADIANS(AA1010))))&gt;90,0,$F$4*$F$5/E1019^2*(SIN(RADIANS(G1014))*SIN(RADIANS(E1020))+COS(RADIANS(G1014))*COS(RADIANS(E1020))*COS(RADIANS(AA1010))))</f>
        <v>#DIV/0!</v>
      </c>
      <c r="AB1014" t="e">
        <f>IF(DEGREES(ACOS(SIN(RADIANS(G1014))*SIN(RADIANS(E1020))+COS(RADIANS(G1014))*COS(RADIANS(E1020))*COS(RADIANS(AB1010))))&gt;90,0,$F$4*$F$5/E1019^2*(SIN(RADIANS(G1014))*SIN(RADIANS(E1020))+COS(RADIANS(G1014))*COS(RADIANS(E1020))*COS(RADIANS(AB1010))))</f>
        <v>#DIV/0!</v>
      </c>
      <c r="AC1014" t="e">
        <f>IF(DEGREES(ACOS(SIN(RADIANS(G1014))*SIN(RADIANS(E1020))+COS(RADIANS(G1014))*COS(RADIANS(E1020))*COS(RADIANS(AC1010))))&gt;90,0,$F$4*$F$5/E1019^2*(SIN(RADIANS(G1014))*SIN(RADIANS(E1020))+COS(RADIANS(G1014))*COS(RADIANS(E1020))*COS(RADIANS(AC1010))))</f>
        <v>#DIV/0!</v>
      </c>
      <c r="AD1014" t="e">
        <f>IF(DEGREES(ACOS(SIN(RADIANS(G1014))*SIN(RADIANS(E1020))+COS(RADIANS(G1014))*COS(RADIANS(E1020))*COS(RADIANS(AD1010))))&gt;90,0,$F$4*$F$5/E1019^2*(SIN(RADIANS(G1014))*SIN(RADIANS(E1020))+COS(RADIANS(G1014))*COS(RADIANS(E1020))*COS(RADIANS(AD1010))))</f>
        <v>#DIV/0!</v>
      </c>
      <c r="AE1014" t="e">
        <f>IF(DEGREES(ACOS(SIN(RADIANS(G1014))*SIN(RADIANS(E1020))+COS(RADIANS(G1014))*COS(RADIANS(E1020))*COS(RADIANS(AE1010))))&gt;90,0,$F$4*$F$5/E1019^2*(SIN(RADIANS(G1014))*SIN(RADIANS(E1020))+COS(RADIANS(G1014))*COS(RADIANS(E1020))*COS(RADIANS(AE1010))))</f>
        <v>#DIV/0!</v>
      </c>
      <c r="AF1014" t="e">
        <f>IF(DEGREES(ACOS(SIN(RADIANS(G1014))*SIN(RADIANS(E1020))+COS(RADIANS(G1014))*COS(RADIANS(E1020))*COS(RADIANS(AF1010))))&gt;90,0,$F$4*$F$5/E1019^2*(SIN(RADIANS(G1014))*SIN(RADIANS(E1020))+COS(RADIANS(G1014))*COS(RADIANS(E1020))*COS(RADIANS(AF1010))))</f>
        <v>#DIV/0!</v>
      </c>
      <c r="AG1014" t="e">
        <f>IF(DEGREES(ACOS(SIN(RADIANS(G1014))*SIN(RADIANS(E1020))+COS(RADIANS(G1014))*COS(RADIANS(E1020))*COS(RADIANS(AG1010))))&gt;90,0,$F$4*$F$5/E1019^2*(SIN(RADIANS(G1014))*SIN(RADIANS(E1020))+COS(RADIANS(G1014))*COS(RADIANS(E1020))*COS(RADIANS(AG1010))))</f>
        <v>#DIV/0!</v>
      </c>
      <c r="AH1014" t="e">
        <f>IF(DEGREES(ACOS(SIN(RADIANS(G1014))*SIN(RADIANS(E1020))+COS(RADIANS(G1014))*COS(RADIANS(E1020))*COS(RADIANS(AH1010))))&gt;90,0,$F$4*$F$5/E1019^2*(SIN(RADIANS(G1014))*SIN(RADIANS(E1020))+COS(RADIANS(G1014))*COS(RADIANS(E1020))*COS(RADIANS(AH1010))))</f>
        <v>#DIV/0!</v>
      </c>
      <c r="AI1014" t="e">
        <f>IF(DEGREES(ACOS(SIN(RADIANS(G1014))*SIN(RADIANS(E1020))+COS(RADIANS(G1014))*COS(RADIANS(E1020))*COS(RADIANS(AI1010))))&gt;90,0,$F$4*$F$5/E1019^2*(SIN(RADIANS(G1014))*SIN(RADIANS(E1020))+COS(RADIANS(G1014))*COS(RADIANS(E1020))*COS(RADIANS(AI1010))))</f>
        <v>#DIV/0!</v>
      </c>
      <c r="AJ1014" t="e">
        <f>IF(DEGREES(ACOS(SIN(RADIANS(G1014))*SIN(RADIANS(E1020))+COS(RADIANS(G1014))*COS(RADIANS(E1020))*COS(RADIANS(AJ1010))))&gt;90,0,$F$4*$F$5/E1019^2*(SIN(RADIANS(G1014))*SIN(RADIANS(E1020))+COS(RADIANS(G1014))*COS(RADIANS(E1020))*COS(RADIANS(AJ1010))))</f>
        <v>#DIV/0!</v>
      </c>
      <c r="AK1014">
        <f>IF(DEGREES(ACOS(SIN(RADIANS(G1014))*SIN(RADIANS(E1020))+COS(RADIANS(G1014))*COS(RADIANS(E1020))*COS(RADIANS(AK1010))))&gt;90,0,$F$4*$F$5/E1019^2*(SIN(RADIANS(G1014))*SIN(RADIANS(E1020))+COS(RADIANS(G1014))*COS(RADIANS(E1020))*COS(RADIANS(AK1010))))</f>
        <v>0</v>
      </c>
      <c r="AL1014">
        <f>IF(DEGREES(ACOS(SIN(RADIANS(G1014))*SIN(RADIANS(E1020))+COS(RADIANS(G1014))*COS(RADIANS(E1020))*COS(RADIANS(AL1010))))&gt;90,0,$F$4*$F$5/E1019^2*(SIN(RADIANS(G1014))*SIN(RADIANS(E1020))+COS(RADIANS(G1014))*COS(RADIANS(E1020))*COS(RADIANS(AL1010))))</f>
        <v>0</v>
      </c>
      <c r="AM1014">
        <f>IF(DEGREES(ACOS(SIN(RADIANS(G1014))*SIN(RADIANS(E1020))+COS(RADIANS(G1014))*COS(RADIANS(E1020))*COS(RADIANS(AM1010))))&gt;90,0,$F$4*$F$5/E1019^2*(SIN(RADIANS(G1014))*SIN(RADIANS(E1020))+COS(RADIANS(G1014))*COS(RADIANS(E1020))*COS(RADIANS(AM1010))))</f>
        <v>0</v>
      </c>
      <c r="AN1014">
        <f>IF(DEGREES(ACOS(SIN(RADIANS(G1014))*SIN(RADIANS(E1020))+COS(RADIANS(G1014))*COS(RADIANS(E1020))*COS(RADIANS(AN1010))))&gt;90,0,$F$4*$F$5/E1019^2*(SIN(RADIANS(G1014))*SIN(RADIANS(E1020))+COS(RADIANS(G1014))*COS(RADIANS(E1020))*COS(RADIANS(AN1010))))</f>
        <v>0</v>
      </c>
      <c r="AO1014">
        <f>IF(DEGREES(ACOS(SIN(RADIANS(G1014))*SIN(RADIANS(E1020))+COS(RADIANS(G1014))*COS(RADIANS(E1020))*COS(RADIANS(AO1010))))&gt;90,0,$F$4*$F$5/E1019^2*(SIN(RADIANS(G1014))*SIN(RADIANS(E1020))+COS(RADIANS(G1014))*COS(RADIANS(E1020))*COS(RADIANS(AO1010))))</f>
        <v>0</v>
      </c>
      <c r="AP1014">
        <f>IF(DEGREES(ACOS(SIN(RADIANS(G1014))*SIN(RADIANS(E1020))+COS(RADIANS(G1014))*COS(RADIANS(E1020))*COS(RADIANS(AP1010))))&gt;90,0,$F$4*$F$5/E1019^2*(SIN(RADIANS(G1014))*SIN(RADIANS(E1020))+COS(RADIANS(G1014))*COS(RADIANS(E1020))*COS(RADIANS(AP1010))))</f>
        <v>0</v>
      </c>
      <c r="AQ1014">
        <f>IF(DEGREES(ACOS(SIN(RADIANS(G1014))*SIN(RADIANS(E1020))+COS(RADIANS(G1014))*COS(RADIANS(E1020))*COS(RADIANS(AQ1010))))&gt;90,0,$F$4*$F$5/E1019^2*(SIN(RADIANS(G1014))*SIN(RADIANS(E1020))+COS(RADIANS(G1014))*COS(RADIANS(E1020))*COS(RADIANS(AQ1010))))</f>
        <v>0</v>
      </c>
      <c r="AR1014">
        <f>IF(DEGREES(ACOS(SIN(RADIANS(G1014))*SIN(RADIANS(E1020))+COS(RADIANS(G1014))*COS(RADIANS(E1020))*COS(RADIANS(AR1010))))&gt;90,0,$F$4*$F$5/E1019^2*(SIN(RADIANS(G1014))*SIN(RADIANS(E1020))+COS(RADIANS(G1014))*COS(RADIANS(E1020))*COS(RADIANS(AR1010))))</f>
        <v>0</v>
      </c>
    </row>
    <row r="1015" spans="2:44" x14ac:dyDescent="0.5">
      <c r="B1015" s="40" t="s">
        <v>727</v>
      </c>
      <c r="E1015">
        <f>IF(E1012&lt;360,E1012/360,(E1012-360)/360)</f>
        <v>0.16666666666666666</v>
      </c>
      <c r="G1015">
        <v>60</v>
      </c>
      <c r="I1015">
        <f>IF(DEGREES(ACOS(SIN(RADIANS(G1015))*SIN(RADIANS(E1020))+COS(RADIANS(G1015))*COS(RADIANS(E1020))*COS(RADIANS(I1010))))&gt;90,0,$F$4*$F$5/E1019^2*(SIN(RADIANS(G1015))*SIN(RADIANS(E1020))+COS(RADIANS(G1015))*COS(RADIANS(E1020))*COS(RADIANS(I1010))))</f>
        <v>0</v>
      </c>
      <c r="J1015">
        <f>IF(DEGREES(ACOS(SIN(RADIANS(G1015))*SIN(RADIANS(E1020))+COS(RADIANS(G1015))*COS(RADIANS(E1020))*COS(RADIANS(J1010))))&gt;90,0,$F$4*$F$5/E1019^2*(SIN(RADIANS(G1015))*SIN(RADIANS(E1020))+COS(RADIANS(G1015))*COS(RADIANS(E1020))*COS(RADIANS(J1010))))</f>
        <v>0</v>
      </c>
      <c r="K1015">
        <f>IF(DEGREES(ACOS(SIN(RADIANS(G1015))*SIN(RADIANS(E1020))+COS(RADIANS(G1015))*COS(RADIANS(E1020))*COS(RADIANS(K1010))))&gt;90,0,$F$4*$F$5/E1019^2*(SIN(RADIANS(G1015))*SIN(RADIANS(E1020))+COS(RADIANS(G1015))*COS(RADIANS(E1020))*COS(RADIANS(K1010))))</f>
        <v>0</v>
      </c>
      <c r="L1015">
        <f>IF(DEGREES(ACOS(SIN(RADIANS(G1015))*SIN(RADIANS(E1020))+COS(RADIANS(G1015))*COS(RADIANS(E1020))*COS(RADIANS(L1010))))&gt;90,0,$F$4*$F$5/E1019^2*(SIN(RADIANS(G1015))*SIN(RADIANS(E1020))+COS(RADIANS(G1015))*COS(RADIANS(E1020))*COS(RADIANS(L1010))))</f>
        <v>0</v>
      </c>
      <c r="M1015">
        <f>IF(DEGREES(ACOS(SIN(RADIANS(G1015))*SIN(RADIANS(E1020))+COS(RADIANS(G1015))*COS(RADIANS(E1020))*COS(RADIANS(M1010))))&gt;90,0,$F$4*$F$5/E1019^2*(SIN(RADIANS(G1015))*SIN(RADIANS(E1020))+COS(RADIANS(G1015))*COS(RADIANS(E1020))*COS(RADIANS(M1010))))</f>
        <v>0</v>
      </c>
      <c r="N1015">
        <f>IF(DEGREES(ACOS(SIN(RADIANS(G1015))*SIN(RADIANS(E1020))+COS(RADIANS(G1015))*COS(RADIANS(E1020))*COS(RADIANS(N1010))))&gt;90,0,$F$4*$F$5/E1019^2*(SIN(RADIANS(G1015))*SIN(RADIANS(E1020))+COS(RADIANS(G1015))*COS(RADIANS(E1020))*COS(RADIANS(N1010))))</f>
        <v>0</v>
      </c>
      <c r="O1015">
        <f>IF(DEGREES(ACOS(SIN(RADIANS(G1015))*SIN(RADIANS(E1020))+COS(RADIANS(G1015))*COS(RADIANS(E1020))*COS(RADIANS(O1010))))&gt;90,0,$F$4*$F$5/E1019^2*(SIN(RADIANS(G1015))*SIN(RADIANS(E1020))+COS(RADIANS(G1015))*COS(RADIANS(E1020))*COS(RADIANS(O1010))))</f>
        <v>0</v>
      </c>
      <c r="P1015">
        <f>IF(DEGREES(ACOS(SIN(RADIANS(G1015))*SIN(RADIANS(E1020))+COS(RADIANS(G1015))*COS(RADIANS(E1020))*COS(RADIANS(P1010))))&gt;90,0,$F$4*$F$5/E1019^2*(SIN(RADIANS(G1015))*SIN(RADIANS(E1020))+COS(RADIANS(G1015))*COS(RADIANS(E1020))*COS(RADIANS(P1010))))</f>
        <v>0</v>
      </c>
      <c r="Q1015">
        <f>IF(DEGREES(ACOS(SIN(RADIANS(G1015))*SIN(RADIANS(E1020))+COS(RADIANS(G1015))*COS(RADIANS(E1020))*COS(RADIANS(Q1010))))&gt;90,0,$F$4*$F$5/E1019^2*(SIN(RADIANS(G1015))*SIN(RADIANS(E1020))+COS(RADIANS(G1015))*COS(RADIANS(E1020))*COS(RADIANS(Q1010))))</f>
        <v>0</v>
      </c>
      <c r="R1015" t="e">
        <f>IF(DEGREES(ACOS(SIN(RADIANS(G1015))*SIN(RADIANS(E1020))+COS(RADIANS(G1015))*COS(RADIANS(E1020))*COS(RADIANS(R1010))))&gt;90,0,$F$4*$F$5/E1019^2*(SIN(RADIANS(G1015))*SIN(RADIANS(E1020))+COS(RADIANS(G1015))*COS(RADIANS(E1020))*COS(RADIANS(R1010))))</f>
        <v>#DIV/0!</v>
      </c>
      <c r="S1015" t="e">
        <f>IF(DEGREES(ACOS(SIN(RADIANS(G1015))*SIN(RADIANS(E1020))+COS(RADIANS(G1015))*COS(RADIANS(E1020))*COS(RADIANS(S1010))))&gt;90,0,$F$4*$F$5/E1019^2*(SIN(RADIANS(G1015))*SIN(RADIANS(E1020))+COS(RADIANS(G1015))*COS(RADIANS(E1020))*COS(RADIANS(S1010))))</f>
        <v>#DIV/0!</v>
      </c>
      <c r="T1015" t="e">
        <f>IF(DEGREES(ACOS(SIN(RADIANS(G1015))*SIN(RADIANS(E1020))+COS(RADIANS(G1015))*COS(RADIANS(E1020))*COS(RADIANS(T1010))))&gt;90,0,$F$4*$F$5/E1019^2*(SIN(RADIANS(G1015))*SIN(RADIANS(E1020))+COS(RADIANS(G1015))*COS(RADIANS(E1020))*COS(RADIANS(T1010))))</f>
        <v>#DIV/0!</v>
      </c>
      <c r="U1015" t="e">
        <f>IF(DEGREES(ACOS(SIN(RADIANS(G1015))*SIN(RADIANS(E1020))+COS(RADIANS(G1015))*COS(RADIANS(E1020))*COS(RADIANS(U1010))))&gt;90,0,$F$4*$F$5/E1019^2*(SIN(RADIANS(G1015))*SIN(RADIANS(E1020))+COS(RADIANS(G1015))*COS(RADIANS(E1020))*COS(RADIANS(U1010))))</f>
        <v>#DIV/0!</v>
      </c>
      <c r="V1015" t="e">
        <f>IF(DEGREES(ACOS(SIN(RADIANS(G1015))*SIN(RADIANS(E1020))+COS(RADIANS(G1015))*COS(RADIANS(E1020))*COS(RADIANS(V1010))))&gt;90,0,$F$4*$F$5/E1019^2*(SIN(RADIANS(G1015))*SIN(RADIANS(E1020))+COS(RADIANS(G1015))*COS(RADIANS(E1020))*COS(RADIANS(V1010))))</f>
        <v>#DIV/0!</v>
      </c>
      <c r="W1015" t="e">
        <f>IF(DEGREES(ACOS(SIN(RADIANS(G1015))*SIN(RADIANS(E1020))+COS(RADIANS(G1015))*COS(RADIANS(E1020))*COS(RADIANS(W1010))))&gt;90,0,$F$4*$F$5/E1019^2*(SIN(RADIANS(G1015))*SIN(RADIANS(E1020))+COS(RADIANS(G1015))*COS(RADIANS(E1020))*COS(RADIANS(W1010))))</f>
        <v>#DIV/0!</v>
      </c>
      <c r="X1015" t="e">
        <f>IF(DEGREES(ACOS(SIN(RADIANS(G1015))*SIN(RADIANS(E1020))+COS(RADIANS(G1015))*COS(RADIANS(E1020))*COS(RADIANS(X1010))))&gt;90,0,$F$4*$F$5/E1019^2*(SIN(RADIANS(G1015))*SIN(RADIANS(E1020))+COS(RADIANS(G1015))*COS(RADIANS(E1020))*COS(RADIANS(X1010))))</f>
        <v>#DIV/0!</v>
      </c>
      <c r="Y1015" t="e">
        <f>IF(DEGREES(ACOS(SIN(RADIANS(G1015))*SIN(RADIANS(E1020))+COS(RADIANS(G1015))*COS(RADIANS(E1020))*COS(RADIANS(Y1010))))&gt;90,0,$F$4*$F$5/E1019^2*(SIN(RADIANS(G1015))*SIN(RADIANS(E1020))+COS(RADIANS(G1015))*COS(RADIANS(E1020))*COS(RADIANS(Y1010))))</f>
        <v>#DIV/0!</v>
      </c>
      <c r="Z1015" t="e">
        <f>IF(DEGREES(ACOS(SIN(RADIANS(G1015))*SIN(RADIANS(E1020))+COS(RADIANS(G1015))*COS(RADIANS(E1020))*COS(RADIANS(Z1010))))&gt;90,0,$F$4*$F$5/E1019^2*(SIN(RADIANS(G1015))*SIN(RADIANS(E1020))+COS(RADIANS(G1015))*COS(RADIANS(E1020))*COS(RADIANS(Z1010))))</f>
        <v>#DIV/0!</v>
      </c>
      <c r="AA1015" t="e">
        <f>IF(DEGREES(ACOS(SIN(RADIANS(G1015))*SIN(RADIANS(E1020))+COS(RADIANS(G1015))*COS(RADIANS(E1020))*COS(RADIANS(AA1010))))&gt;90,0,$F$4*$F$5/E1019^2*(SIN(RADIANS(G1015))*SIN(RADIANS(E1020))+COS(RADIANS(G1015))*COS(RADIANS(E1020))*COS(RADIANS(AA1010))))</f>
        <v>#DIV/0!</v>
      </c>
      <c r="AB1015" t="e">
        <f>IF(DEGREES(ACOS(SIN(RADIANS(G1015))*SIN(RADIANS(E1020))+COS(RADIANS(G1015))*COS(RADIANS(E1020))*COS(RADIANS(AB1010))))&gt;90,0,$F$4*$F$5/E1019^2*(SIN(RADIANS(G1015))*SIN(RADIANS(E1020))+COS(RADIANS(G1015))*COS(RADIANS(E1020))*COS(RADIANS(AB1010))))</f>
        <v>#DIV/0!</v>
      </c>
      <c r="AC1015" t="e">
        <f>IF(DEGREES(ACOS(SIN(RADIANS(G1015))*SIN(RADIANS(E1020))+COS(RADIANS(G1015))*COS(RADIANS(E1020))*COS(RADIANS(AC1010))))&gt;90,0,$F$4*$F$5/E1019^2*(SIN(RADIANS(G1015))*SIN(RADIANS(E1020))+COS(RADIANS(G1015))*COS(RADIANS(E1020))*COS(RADIANS(AC1010))))</f>
        <v>#DIV/0!</v>
      </c>
      <c r="AD1015" t="e">
        <f>IF(DEGREES(ACOS(SIN(RADIANS(G1015))*SIN(RADIANS(E1020))+COS(RADIANS(G1015))*COS(RADIANS(E1020))*COS(RADIANS(AD1010))))&gt;90,0,$F$4*$F$5/E1019^2*(SIN(RADIANS(G1015))*SIN(RADIANS(E1020))+COS(RADIANS(G1015))*COS(RADIANS(E1020))*COS(RADIANS(AD1010))))</f>
        <v>#DIV/0!</v>
      </c>
      <c r="AE1015" t="e">
        <f>IF(DEGREES(ACOS(SIN(RADIANS(G1015))*SIN(RADIANS(E1020))+COS(RADIANS(G1015))*COS(RADIANS(E1020))*COS(RADIANS(AE1010))))&gt;90,0,$F$4*$F$5/E1019^2*(SIN(RADIANS(G1015))*SIN(RADIANS(E1020))+COS(RADIANS(G1015))*COS(RADIANS(E1020))*COS(RADIANS(AE1010))))</f>
        <v>#DIV/0!</v>
      </c>
      <c r="AF1015" t="e">
        <f>IF(DEGREES(ACOS(SIN(RADIANS(G1015))*SIN(RADIANS(E1020))+COS(RADIANS(G1015))*COS(RADIANS(E1020))*COS(RADIANS(AF1010))))&gt;90,0,$F$4*$F$5/E1019^2*(SIN(RADIANS(G1015))*SIN(RADIANS(E1020))+COS(RADIANS(G1015))*COS(RADIANS(E1020))*COS(RADIANS(AF1010))))</f>
        <v>#DIV/0!</v>
      </c>
      <c r="AG1015" t="e">
        <f>IF(DEGREES(ACOS(SIN(RADIANS(G1015))*SIN(RADIANS(E1020))+COS(RADIANS(G1015))*COS(RADIANS(E1020))*COS(RADIANS(AG1010))))&gt;90,0,$F$4*$F$5/E1019^2*(SIN(RADIANS(G1015))*SIN(RADIANS(E1020))+COS(RADIANS(G1015))*COS(RADIANS(E1020))*COS(RADIANS(AG1010))))</f>
        <v>#DIV/0!</v>
      </c>
      <c r="AH1015" t="e">
        <f>IF(DEGREES(ACOS(SIN(RADIANS(G1015))*SIN(RADIANS(E1020))+COS(RADIANS(G1015))*COS(RADIANS(E1020))*COS(RADIANS(AH1010))))&gt;90,0,$F$4*$F$5/E1019^2*(SIN(RADIANS(G1015))*SIN(RADIANS(E1020))+COS(RADIANS(G1015))*COS(RADIANS(E1020))*COS(RADIANS(AH1010))))</f>
        <v>#DIV/0!</v>
      </c>
      <c r="AI1015" t="e">
        <f>IF(DEGREES(ACOS(SIN(RADIANS(G1015))*SIN(RADIANS(E1020))+COS(RADIANS(G1015))*COS(RADIANS(E1020))*COS(RADIANS(AI1010))))&gt;90,0,$F$4*$F$5/E1019^2*(SIN(RADIANS(G1015))*SIN(RADIANS(E1020))+COS(RADIANS(G1015))*COS(RADIANS(E1020))*COS(RADIANS(AI1010))))</f>
        <v>#DIV/0!</v>
      </c>
      <c r="AJ1015" t="e">
        <f>IF(DEGREES(ACOS(SIN(RADIANS(G1015))*SIN(RADIANS(E1020))+COS(RADIANS(G1015))*COS(RADIANS(E1020))*COS(RADIANS(AJ1010))))&gt;90,0,$F$4*$F$5/E1019^2*(SIN(RADIANS(G1015))*SIN(RADIANS(E1020))+COS(RADIANS(G1015))*COS(RADIANS(E1020))*COS(RADIANS(AJ1010))))</f>
        <v>#DIV/0!</v>
      </c>
      <c r="AK1015">
        <f>IF(DEGREES(ACOS(SIN(RADIANS(G1015))*SIN(RADIANS(E1020))+COS(RADIANS(G1015))*COS(RADIANS(E1020))*COS(RADIANS(AK1010))))&gt;90,0,$F$4*$F$5/E1019^2*(SIN(RADIANS(G1015))*SIN(RADIANS(E1020))+COS(RADIANS(G1015))*COS(RADIANS(E1020))*COS(RADIANS(AK1010))))</f>
        <v>0</v>
      </c>
      <c r="AL1015">
        <f>IF(DEGREES(ACOS(SIN(RADIANS(G1015))*SIN(RADIANS(E1020))+COS(RADIANS(G1015))*COS(RADIANS(E1020))*COS(RADIANS(AL1010))))&gt;90,0,$F$4*$F$5/E1019^2*(SIN(RADIANS(G1015))*SIN(RADIANS(E1020))+COS(RADIANS(G1015))*COS(RADIANS(E1020))*COS(RADIANS(AL1010))))</f>
        <v>0</v>
      </c>
      <c r="AM1015">
        <f>IF(DEGREES(ACOS(SIN(RADIANS(G1015))*SIN(RADIANS(E1020))+COS(RADIANS(G1015))*COS(RADIANS(E1020))*COS(RADIANS(AM1010))))&gt;90,0,$F$4*$F$5/E1019^2*(SIN(RADIANS(G1015))*SIN(RADIANS(E1020))+COS(RADIANS(G1015))*COS(RADIANS(E1020))*COS(RADIANS(AM1010))))</f>
        <v>0</v>
      </c>
      <c r="AN1015">
        <f>IF(DEGREES(ACOS(SIN(RADIANS(G1015))*SIN(RADIANS(E1020))+COS(RADIANS(G1015))*COS(RADIANS(E1020))*COS(RADIANS(AN1010))))&gt;90,0,$F$4*$F$5/E1019^2*(SIN(RADIANS(G1015))*SIN(RADIANS(E1020))+COS(RADIANS(G1015))*COS(RADIANS(E1020))*COS(RADIANS(AN1010))))</f>
        <v>0</v>
      </c>
      <c r="AO1015">
        <f>IF(DEGREES(ACOS(SIN(RADIANS(G1015))*SIN(RADIANS(E1020))+COS(RADIANS(G1015))*COS(RADIANS(E1020))*COS(RADIANS(AO1010))))&gt;90,0,$F$4*$F$5/E1019^2*(SIN(RADIANS(G1015))*SIN(RADIANS(E1020))+COS(RADIANS(G1015))*COS(RADIANS(E1020))*COS(RADIANS(AO1010))))</f>
        <v>0</v>
      </c>
      <c r="AP1015">
        <f>IF(DEGREES(ACOS(SIN(RADIANS(G1015))*SIN(RADIANS(E1020))+COS(RADIANS(G1015))*COS(RADIANS(E1020))*COS(RADIANS(AP1010))))&gt;90,0,$F$4*$F$5/E1019^2*(SIN(RADIANS(G1015))*SIN(RADIANS(E1020))+COS(RADIANS(G1015))*COS(RADIANS(E1020))*COS(RADIANS(AP1010))))</f>
        <v>0</v>
      </c>
      <c r="AQ1015">
        <f>IF(DEGREES(ACOS(SIN(RADIANS(G1015))*SIN(RADIANS(E1020))+COS(RADIANS(G1015))*COS(RADIANS(E1020))*COS(RADIANS(AQ1010))))&gt;90,0,$F$4*$F$5/E1019^2*(SIN(RADIANS(G1015))*SIN(RADIANS(E1020))+COS(RADIANS(G1015))*COS(RADIANS(E1020))*COS(RADIANS(AQ1010))))</f>
        <v>0</v>
      </c>
      <c r="AR1015">
        <f>IF(DEGREES(ACOS(SIN(RADIANS(G1015))*SIN(RADIANS(E1020))+COS(RADIANS(G1015))*COS(RADIANS(E1020))*COS(RADIANS(AR1010))))&gt;90,0,$F$4*$F$5/E1019^2*(SIN(RADIANS(G1015))*SIN(RADIANS(E1020))+COS(RADIANS(G1015))*COS(RADIANS(E1020))*COS(RADIANS(AR1010))))</f>
        <v>0</v>
      </c>
    </row>
    <row r="1016" spans="2:44" x14ac:dyDescent="0.5">
      <c r="B1016" s="40" t="s">
        <v>782</v>
      </c>
      <c r="E1016">
        <f>E1015*$F$11</f>
        <v>0</v>
      </c>
      <c r="G1016">
        <v>50</v>
      </c>
      <c r="I1016">
        <f>IF(DEGREES(ACOS(SIN(RADIANS(G1016))*SIN(RADIANS(E1020))+COS(RADIANS(G1016))*COS(RADIANS(E1020))*COS(RADIANS(I1010))))&gt;90,0,$F$4*$F$5/E1019^2*(SIN(RADIANS(G1016))*SIN(RADIANS(E1020))+COS(RADIANS(G1016))*COS(RADIANS(E1020))*COS(RADIANS(I1010))))</f>
        <v>0</v>
      </c>
      <c r="J1016">
        <f>IF(DEGREES(ACOS(SIN(RADIANS(G1016))*SIN(RADIANS(E1020))+COS(RADIANS(G1016))*COS(RADIANS(E1020))*COS(RADIANS(J1010))))&gt;90,0,$F$4*$F$5/E1019^2*(SIN(RADIANS(G1016))*SIN(RADIANS(E1020))+COS(RADIANS(G1016))*COS(RADIANS(E1020))*COS(RADIANS(J1010))))</f>
        <v>0</v>
      </c>
      <c r="K1016">
        <f>IF(DEGREES(ACOS(SIN(RADIANS(G1016))*SIN(RADIANS(E1020))+COS(RADIANS(G1016))*COS(RADIANS(E1020))*COS(RADIANS(K1010))))&gt;90,0,$F$4*$F$5/E1019^2*(SIN(RADIANS(G1016))*SIN(RADIANS(E1020))+COS(RADIANS(G1016))*COS(RADIANS(E1020))*COS(RADIANS(K1010))))</f>
        <v>0</v>
      </c>
      <c r="L1016">
        <f>IF(DEGREES(ACOS(SIN(RADIANS(G1016))*SIN(RADIANS(E1020))+COS(RADIANS(G1016))*COS(RADIANS(E1020))*COS(RADIANS(L1010))))&gt;90,0,$F$4*$F$5/E1019^2*(SIN(RADIANS(G1016))*SIN(RADIANS(E1020))+COS(RADIANS(G1016))*COS(RADIANS(E1020))*COS(RADIANS(L1010))))</f>
        <v>0</v>
      </c>
      <c r="M1016">
        <f>IF(DEGREES(ACOS(SIN(RADIANS(G1016))*SIN(RADIANS(E1020))+COS(RADIANS(G1016))*COS(RADIANS(E1020))*COS(RADIANS(M1010))))&gt;90,0,$F$4*$F$5/E1019^2*(SIN(RADIANS(G1016))*SIN(RADIANS(E1020))+COS(RADIANS(G1016))*COS(RADIANS(E1020))*COS(RADIANS(M1010))))</f>
        <v>0</v>
      </c>
      <c r="N1016">
        <f>IF(DEGREES(ACOS(SIN(RADIANS(G1016))*SIN(RADIANS(E1020))+COS(RADIANS(G1016))*COS(RADIANS(E1020))*COS(RADIANS(N1010))))&gt;90,0,$F$4*$F$5/E1019^2*(SIN(RADIANS(G1016))*SIN(RADIANS(E1020))+COS(RADIANS(G1016))*COS(RADIANS(E1020))*COS(RADIANS(N1010))))</f>
        <v>0</v>
      </c>
      <c r="O1016">
        <f>IF(DEGREES(ACOS(SIN(RADIANS(G1016))*SIN(RADIANS(E1020))+COS(RADIANS(G1016))*COS(RADIANS(E1020))*COS(RADIANS(O1010))))&gt;90,0,$F$4*$F$5/E1019^2*(SIN(RADIANS(G1016))*SIN(RADIANS(E1020))+COS(RADIANS(G1016))*COS(RADIANS(E1020))*COS(RADIANS(O1010))))</f>
        <v>0</v>
      </c>
      <c r="P1016">
        <f>IF(DEGREES(ACOS(SIN(RADIANS(G1016))*SIN(RADIANS(E1020))+COS(RADIANS(G1016))*COS(RADIANS(E1020))*COS(RADIANS(P1010))))&gt;90,0,$F$4*$F$5/E1019^2*(SIN(RADIANS(G1016))*SIN(RADIANS(E1020))+COS(RADIANS(G1016))*COS(RADIANS(E1020))*COS(RADIANS(P1010))))</f>
        <v>0</v>
      </c>
      <c r="Q1016">
        <f>IF(DEGREES(ACOS(SIN(RADIANS(G1016))*SIN(RADIANS(E1020))+COS(RADIANS(G1016))*COS(RADIANS(E1020))*COS(RADIANS(Q1010))))&gt;90,0,$F$4*$F$5/E1019^2*(SIN(RADIANS(G1016))*SIN(RADIANS(E1020))+COS(RADIANS(G1016))*COS(RADIANS(E1020))*COS(RADIANS(Q1010))))</f>
        <v>0</v>
      </c>
      <c r="R1016" t="e">
        <f>IF(DEGREES(ACOS(SIN(RADIANS(G1016))*SIN(RADIANS(E1020))+COS(RADIANS(G1016))*COS(RADIANS(E1020))*COS(RADIANS(R1010))))&gt;90,0,$F$4*$F$5/E1019^2*(SIN(RADIANS(G1016))*SIN(RADIANS(E1020))+COS(RADIANS(G1016))*COS(RADIANS(E1020))*COS(RADIANS(R1010))))</f>
        <v>#DIV/0!</v>
      </c>
      <c r="S1016" t="e">
        <f>IF(DEGREES(ACOS(SIN(RADIANS(G1016))*SIN(RADIANS(E1020))+COS(RADIANS(G1016))*COS(RADIANS(E1020))*COS(RADIANS(S1010))))&gt;90,0,$F$4*$F$5/E1019^2*(SIN(RADIANS(G1016))*SIN(RADIANS(E1020))+COS(RADIANS(G1016))*COS(RADIANS(E1020))*COS(RADIANS(S1010))))</f>
        <v>#DIV/0!</v>
      </c>
      <c r="T1016" t="e">
        <f>IF(DEGREES(ACOS(SIN(RADIANS(G1016))*SIN(RADIANS(E1020))+COS(RADIANS(G1016))*COS(RADIANS(E1020))*COS(RADIANS(T1010))))&gt;90,0,$F$4*$F$5/E1019^2*(SIN(RADIANS(G1016))*SIN(RADIANS(E1020))+COS(RADIANS(G1016))*COS(RADIANS(E1020))*COS(RADIANS(T1010))))</f>
        <v>#DIV/0!</v>
      </c>
      <c r="U1016" t="e">
        <f>IF(DEGREES(ACOS(SIN(RADIANS(G1016))*SIN(RADIANS(E1020))+COS(RADIANS(G1016))*COS(RADIANS(E1020))*COS(RADIANS(U1010))))&gt;90,0,$F$4*$F$5/E1019^2*(SIN(RADIANS(G1016))*SIN(RADIANS(E1020))+COS(RADIANS(G1016))*COS(RADIANS(E1020))*COS(RADIANS(U1010))))</f>
        <v>#DIV/0!</v>
      </c>
      <c r="V1016" t="e">
        <f>IF(DEGREES(ACOS(SIN(RADIANS(G1016))*SIN(RADIANS(E1020))+COS(RADIANS(G1016))*COS(RADIANS(E1020))*COS(RADIANS(V1010))))&gt;90,0,$F$4*$F$5/E1019^2*(SIN(RADIANS(G1016))*SIN(RADIANS(E1020))+COS(RADIANS(G1016))*COS(RADIANS(E1020))*COS(RADIANS(V1010))))</f>
        <v>#DIV/0!</v>
      </c>
      <c r="W1016" t="e">
        <f>IF(DEGREES(ACOS(SIN(RADIANS(G1016))*SIN(RADIANS(E1020))+COS(RADIANS(G1016))*COS(RADIANS(E1020))*COS(RADIANS(W1010))))&gt;90,0,$F$4*$F$5/E1019^2*(SIN(RADIANS(G1016))*SIN(RADIANS(E1020))+COS(RADIANS(G1016))*COS(RADIANS(E1020))*COS(RADIANS(W1010))))</f>
        <v>#DIV/0!</v>
      </c>
      <c r="X1016" t="e">
        <f>IF(DEGREES(ACOS(SIN(RADIANS(G1016))*SIN(RADIANS(E1020))+COS(RADIANS(G1016))*COS(RADIANS(E1020))*COS(RADIANS(X1010))))&gt;90,0,$F$4*$F$5/E1019^2*(SIN(RADIANS(G1016))*SIN(RADIANS(E1020))+COS(RADIANS(G1016))*COS(RADIANS(E1020))*COS(RADIANS(X1010))))</f>
        <v>#DIV/0!</v>
      </c>
      <c r="Y1016" t="e">
        <f>IF(DEGREES(ACOS(SIN(RADIANS(G1016))*SIN(RADIANS(E1020))+COS(RADIANS(G1016))*COS(RADIANS(E1020))*COS(RADIANS(Y1010))))&gt;90,0,$F$4*$F$5/E1019^2*(SIN(RADIANS(G1016))*SIN(RADIANS(E1020))+COS(RADIANS(G1016))*COS(RADIANS(E1020))*COS(RADIANS(Y1010))))</f>
        <v>#DIV/0!</v>
      </c>
      <c r="Z1016" t="e">
        <f>IF(DEGREES(ACOS(SIN(RADIANS(G1016))*SIN(RADIANS(E1020))+COS(RADIANS(G1016))*COS(RADIANS(E1020))*COS(RADIANS(Z1010))))&gt;90,0,$F$4*$F$5/E1019^2*(SIN(RADIANS(G1016))*SIN(RADIANS(E1020))+COS(RADIANS(G1016))*COS(RADIANS(E1020))*COS(RADIANS(Z1010))))</f>
        <v>#DIV/0!</v>
      </c>
      <c r="AA1016" t="e">
        <f>IF(DEGREES(ACOS(SIN(RADIANS(G1016))*SIN(RADIANS(E1020))+COS(RADIANS(G1016))*COS(RADIANS(E1020))*COS(RADIANS(AA1010))))&gt;90,0,$F$4*$F$5/E1019^2*(SIN(RADIANS(G1016))*SIN(RADIANS(E1020))+COS(RADIANS(G1016))*COS(RADIANS(E1020))*COS(RADIANS(AA1010))))</f>
        <v>#DIV/0!</v>
      </c>
      <c r="AB1016" t="e">
        <f>IF(DEGREES(ACOS(SIN(RADIANS(G1016))*SIN(RADIANS(E1020))+COS(RADIANS(G1016))*COS(RADIANS(E1020))*COS(RADIANS(AB1010))))&gt;90,0,$F$4*$F$5/E1019^2*(SIN(RADIANS(G1016))*SIN(RADIANS(E1020))+COS(RADIANS(G1016))*COS(RADIANS(E1020))*COS(RADIANS(AB1010))))</f>
        <v>#DIV/0!</v>
      </c>
      <c r="AC1016" t="e">
        <f>IF(DEGREES(ACOS(SIN(RADIANS(G1016))*SIN(RADIANS(E1020))+COS(RADIANS(G1016))*COS(RADIANS(E1020))*COS(RADIANS(AC1010))))&gt;90,0,$F$4*$F$5/E1019^2*(SIN(RADIANS(G1016))*SIN(RADIANS(E1020))+COS(RADIANS(G1016))*COS(RADIANS(E1020))*COS(RADIANS(AC1010))))</f>
        <v>#DIV/0!</v>
      </c>
      <c r="AD1016" t="e">
        <f>IF(DEGREES(ACOS(SIN(RADIANS(G1016))*SIN(RADIANS(E1020))+COS(RADIANS(G1016))*COS(RADIANS(E1020))*COS(RADIANS(AD1010))))&gt;90,0,$F$4*$F$5/E1019^2*(SIN(RADIANS(G1016))*SIN(RADIANS(E1020))+COS(RADIANS(G1016))*COS(RADIANS(E1020))*COS(RADIANS(AD1010))))</f>
        <v>#DIV/0!</v>
      </c>
      <c r="AE1016" t="e">
        <f>IF(DEGREES(ACOS(SIN(RADIANS(G1016))*SIN(RADIANS(E1020))+COS(RADIANS(G1016))*COS(RADIANS(E1020))*COS(RADIANS(AE1010))))&gt;90,0,$F$4*$F$5/E1019^2*(SIN(RADIANS(G1016))*SIN(RADIANS(E1020))+COS(RADIANS(G1016))*COS(RADIANS(E1020))*COS(RADIANS(AE1010))))</f>
        <v>#DIV/0!</v>
      </c>
      <c r="AF1016" t="e">
        <f>IF(DEGREES(ACOS(SIN(RADIANS(G1016))*SIN(RADIANS(E1020))+COS(RADIANS(G1016))*COS(RADIANS(E1020))*COS(RADIANS(AF1010))))&gt;90,0,$F$4*$F$5/E1019^2*(SIN(RADIANS(G1016))*SIN(RADIANS(E1020))+COS(RADIANS(G1016))*COS(RADIANS(E1020))*COS(RADIANS(AF1010))))</f>
        <v>#DIV/0!</v>
      </c>
      <c r="AG1016" t="e">
        <f>IF(DEGREES(ACOS(SIN(RADIANS(G1016))*SIN(RADIANS(E1020))+COS(RADIANS(G1016))*COS(RADIANS(E1020))*COS(RADIANS(AG1010))))&gt;90,0,$F$4*$F$5/E1019^2*(SIN(RADIANS(G1016))*SIN(RADIANS(E1020))+COS(RADIANS(G1016))*COS(RADIANS(E1020))*COS(RADIANS(AG1010))))</f>
        <v>#DIV/0!</v>
      </c>
      <c r="AH1016" t="e">
        <f>IF(DEGREES(ACOS(SIN(RADIANS(G1016))*SIN(RADIANS(E1020))+COS(RADIANS(G1016))*COS(RADIANS(E1020))*COS(RADIANS(AH1010))))&gt;90,0,$F$4*$F$5/E1019^2*(SIN(RADIANS(G1016))*SIN(RADIANS(E1020))+COS(RADIANS(G1016))*COS(RADIANS(E1020))*COS(RADIANS(AH1010))))</f>
        <v>#DIV/0!</v>
      </c>
      <c r="AI1016" t="e">
        <f>IF(DEGREES(ACOS(SIN(RADIANS(G1016))*SIN(RADIANS(E1020))+COS(RADIANS(G1016))*COS(RADIANS(E1020))*COS(RADIANS(AI1010))))&gt;90,0,$F$4*$F$5/E1019^2*(SIN(RADIANS(G1016))*SIN(RADIANS(E1020))+COS(RADIANS(G1016))*COS(RADIANS(E1020))*COS(RADIANS(AI1010))))</f>
        <v>#DIV/0!</v>
      </c>
      <c r="AJ1016" t="e">
        <f>IF(DEGREES(ACOS(SIN(RADIANS(G1016))*SIN(RADIANS(E1020))+COS(RADIANS(G1016))*COS(RADIANS(E1020))*COS(RADIANS(AJ1010))))&gt;90,0,$F$4*$F$5/E1019^2*(SIN(RADIANS(G1016))*SIN(RADIANS(E1020))+COS(RADIANS(G1016))*COS(RADIANS(E1020))*COS(RADIANS(AJ1010))))</f>
        <v>#DIV/0!</v>
      </c>
      <c r="AK1016">
        <f>IF(DEGREES(ACOS(SIN(RADIANS(G1016))*SIN(RADIANS(E1020))+COS(RADIANS(G1016))*COS(RADIANS(E1020))*COS(RADIANS(AK1010))))&gt;90,0,$F$4*$F$5/E1019^2*(SIN(RADIANS(G1016))*SIN(RADIANS(E1020))+COS(RADIANS(G1016))*COS(RADIANS(E1020))*COS(RADIANS(AK1010))))</f>
        <v>0</v>
      </c>
      <c r="AL1016">
        <f>IF(DEGREES(ACOS(SIN(RADIANS(G1016))*SIN(RADIANS(E1020))+COS(RADIANS(G1016))*COS(RADIANS(E1020))*COS(RADIANS(AL1010))))&gt;90,0,$F$4*$F$5/E1019^2*(SIN(RADIANS(G1016))*SIN(RADIANS(E1020))+COS(RADIANS(G1016))*COS(RADIANS(E1020))*COS(RADIANS(AL1010))))</f>
        <v>0</v>
      </c>
      <c r="AM1016">
        <f>IF(DEGREES(ACOS(SIN(RADIANS(G1016))*SIN(RADIANS(E1020))+COS(RADIANS(G1016))*COS(RADIANS(E1020))*COS(RADIANS(AM1010))))&gt;90,0,$F$4*$F$5/E1019^2*(SIN(RADIANS(G1016))*SIN(RADIANS(E1020))+COS(RADIANS(G1016))*COS(RADIANS(E1020))*COS(RADIANS(AM1010))))</f>
        <v>0</v>
      </c>
      <c r="AN1016">
        <f>IF(DEGREES(ACOS(SIN(RADIANS(G1016))*SIN(RADIANS(E1020))+COS(RADIANS(G1016))*COS(RADIANS(E1020))*COS(RADIANS(AN1010))))&gt;90,0,$F$4*$F$5/E1019^2*(SIN(RADIANS(G1016))*SIN(RADIANS(E1020))+COS(RADIANS(G1016))*COS(RADIANS(E1020))*COS(RADIANS(AN1010))))</f>
        <v>0</v>
      </c>
      <c r="AO1016">
        <f>IF(DEGREES(ACOS(SIN(RADIANS(G1016))*SIN(RADIANS(E1020))+COS(RADIANS(G1016))*COS(RADIANS(E1020))*COS(RADIANS(AO1010))))&gt;90,0,$F$4*$F$5/E1019^2*(SIN(RADIANS(G1016))*SIN(RADIANS(E1020))+COS(RADIANS(G1016))*COS(RADIANS(E1020))*COS(RADIANS(AO1010))))</f>
        <v>0</v>
      </c>
      <c r="AP1016">
        <f>IF(DEGREES(ACOS(SIN(RADIANS(G1016))*SIN(RADIANS(E1020))+COS(RADIANS(G1016))*COS(RADIANS(E1020))*COS(RADIANS(AP1010))))&gt;90,0,$F$4*$F$5/E1019^2*(SIN(RADIANS(G1016))*SIN(RADIANS(E1020))+COS(RADIANS(G1016))*COS(RADIANS(E1020))*COS(RADIANS(AP1010))))</f>
        <v>0</v>
      </c>
      <c r="AQ1016">
        <f>IF(DEGREES(ACOS(SIN(RADIANS(G1016))*SIN(RADIANS(E1020))+COS(RADIANS(G1016))*COS(RADIANS(E1020))*COS(RADIANS(AQ1010))))&gt;90,0,$F$4*$F$5/E1019^2*(SIN(RADIANS(G1016))*SIN(RADIANS(E1020))+COS(RADIANS(G1016))*COS(RADIANS(E1020))*COS(RADIANS(AQ1010))))</f>
        <v>0</v>
      </c>
      <c r="AR1016">
        <f>IF(DEGREES(ACOS(SIN(RADIANS(G1016))*SIN(RADIANS(E1020))+COS(RADIANS(G1016))*COS(RADIANS(E1020))*COS(RADIANS(AR1010))))&gt;90,0,$F$4*$F$5/E1019^2*(SIN(RADIANS(G1016))*SIN(RADIANS(E1020))+COS(RADIANS(G1016))*COS(RADIANS(E1020))*COS(RADIANS(AR1010))))</f>
        <v>0</v>
      </c>
    </row>
    <row r="1017" spans="2:44" x14ac:dyDescent="0.5">
      <c r="B1017" s="40" t="s">
        <v>783</v>
      </c>
      <c r="E1017" t="str">
        <f>IF($F$10=0,"N/A",$F$10*(E1012/360)-ROUNDDOWN($F$10*(E1012/360),0))</f>
        <v>N/A</v>
      </c>
      <c r="G1017">
        <v>40</v>
      </c>
      <c r="I1017">
        <f>IF(DEGREES(ACOS(SIN(RADIANS(G1017))*SIN(RADIANS(E1020))+COS(RADIANS(G1017))*COS(RADIANS(E1020))*COS(RADIANS(I1010))))&gt;90,0,$F$4*$F$5/E1019^2*(SIN(RADIANS(G1017))*SIN(RADIANS(E1020))+COS(RADIANS(G1017))*COS(RADIANS(E1020))*COS(RADIANS(I1010))))</f>
        <v>0</v>
      </c>
      <c r="J1017">
        <f>IF(DEGREES(ACOS(SIN(RADIANS(G1017))*SIN(RADIANS(E1020))+COS(RADIANS(G1017))*COS(RADIANS(E1020))*COS(RADIANS(J1010))))&gt;90,0,$F$4*$F$5/E1019^2*(SIN(RADIANS(G1017))*SIN(RADIANS(E1020))+COS(RADIANS(G1017))*COS(RADIANS(E1020))*COS(RADIANS(J1010))))</f>
        <v>0</v>
      </c>
      <c r="K1017">
        <f>IF(DEGREES(ACOS(SIN(RADIANS(G1017))*SIN(RADIANS(E1020))+COS(RADIANS(G1017))*COS(RADIANS(E1020))*COS(RADIANS(K1010))))&gt;90,0,$F$4*$F$5/E1019^2*(SIN(RADIANS(G1017))*SIN(RADIANS(E1020))+COS(RADIANS(G1017))*COS(RADIANS(E1020))*COS(RADIANS(K1010))))</f>
        <v>0</v>
      </c>
      <c r="L1017">
        <f>IF(DEGREES(ACOS(SIN(RADIANS(G1017))*SIN(RADIANS(E1020))+COS(RADIANS(G1017))*COS(RADIANS(E1020))*COS(RADIANS(L1010))))&gt;90,0,$F$4*$F$5/E1019^2*(SIN(RADIANS(G1017))*SIN(RADIANS(E1020))+COS(RADIANS(G1017))*COS(RADIANS(E1020))*COS(RADIANS(L1010))))</f>
        <v>0</v>
      </c>
      <c r="M1017">
        <f>IF(DEGREES(ACOS(SIN(RADIANS(G1017))*SIN(RADIANS(E1020))+COS(RADIANS(G1017))*COS(RADIANS(E1020))*COS(RADIANS(M1010))))&gt;90,0,$F$4*$F$5/E1019^2*(SIN(RADIANS(G1017))*SIN(RADIANS(E1020))+COS(RADIANS(G1017))*COS(RADIANS(E1020))*COS(RADIANS(M1010))))</f>
        <v>0</v>
      </c>
      <c r="N1017">
        <f>IF(DEGREES(ACOS(SIN(RADIANS(G1017))*SIN(RADIANS(E1020))+COS(RADIANS(G1017))*COS(RADIANS(E1020))*COS(RADIANS(N1010))))&gt;90,0,$F$4*$F$5/E1019^2*(SIN(RADIANS(G1017))*SIN(RADIANS(E1020))+COS(RADIANS(G1017))*COS(RADIANS(E1020))*COS(RADIANS(N1010))))</f>
        <v>0</v>
      </c>
      <c r="O1017">
        <f>IF(DEGREES(ACOS(SIN(RADIANS(G1017))*SIN(RADIANS(E1020))+COS(RADIANS(G1017))*COS(RADIANS(E1020))*COS(RADIANS(O1010))))&gt;90,0,$F$4*$F$5/E1019^2*(SIN(RADIANS(G1017))*SIN(RADIANS(E1020))+COS(RADIANS(G1017))*COS(RADIANS(E1020))*COS(RADIANS(O1010))))</f>
        <v>0</v>
      </c>
      <c r="P1017">
        <f>IF(DEGREES(ACOS(SIN(RADIANS(G1017))*SIN(RADIANS(E1020))+COS(RADIANS(G1017))*COS(RADIANS(E1020))*COS(RADIANS(P1010))))&gt;90,0,$F$4*$F$5/E1019^2*(SIN(RADIANS(G1017))*SIN(RADIANS(E1020))+COS(RADIANS(G1017))*COS(RADIANS(E1020))*COS(RADIANS(P1010))))</f>
        <v>0</v>
      </c>
      <c r="Q1017">
        <f>IF(DEGREES(ACOS(SIN(RADIANS(G1017))*SIN(RADIANS(E1020))+COS(RADIANS(G1017))*COS(RADIANS(E1020))*COS(RADIANS(Q1010))))&gt;90,0,$F$4*$F$5/E1019^2*(SIN(RADIANS(G1017))*SIN(RADIANS(E1020))+COS(RADIANS(G1017))*COS(RADIANS(E1020))*COS(RADIANS(Q1010))))</f>
        <v>0</v>
      </c>
      <c r="R1017" t="e">
        <f>IF(DEGREES(ACOS(SIN(RADIANS(G1017))*SIN(RADIANS(E1020))+COS(RADIANS(G1017))*COS(RADIANS(E1020))*COS(RADIANS(R1010))))&gt;90,0,$F$4*$F$5/E1019^2*(SIN(RADIANS(G1017))*SIN(RADIANS(E1020))+COS(RADIANS(G1017))*COS(RADIANS(E1020))*COS(RADIANS(R1010))))</f>
        <v>#DIV/0!</v>
      </c>
      <c r="S1017" t="e">
        <f>IF(DEGREES(ACOS(SIN(RADIANS(G1017))*SIN(RADIANS(E1020))+COS(RADIANS(G1017))*COS(RADIANS(E1020))*COS(RADIANS(S1010))))&gt;90,0,$F$4*$F$5/E1019^2*(SIN(RADIANS(G1017))*SIN(RADIANS(E1020))+COS(RADIANS(G1017))*COS(RADIANS(E1020))*COS(RADIANS(S1010))))</f>
        <v>#DIV/0!</v>
      </c>
      <c r="T1017" t="e">
        <f>IF(DEGREES(ACOS(SIN(RADIANS(G1017))*SIN(RADIANS(E1020))+COS(RADIANS(G1017))*COS(RADIANS(E1020))*COS(RADIANS(T1010))))&gt;90,0,$F$4*$F$5/E1019^2*(SIN(RADIANS(G1017))*SIN(RADIANS(E1020))+COS(RADIANS(G1017))*COS(RADIANS(E1020))*COS(RADIANS(T1010))))</f>
        <v>#DIV/0!</v>
      </c>
      <c r="U1017" t="e">
        <f>IF(DEGREES(ACOS(SIN(RADIANS(G1017))*SIN(RADIANS(E1020))+COS(RADIANS(G1017))*COS(RADIANS(E1020))*COS(RADIANS(U1010))))&gt;90,0,$F$4*$F$5/E1019^2*(SIN(RADIANS(G1017))*SIN(RADIANS(E1020))+COS(RADIANS(G1017))*COS(RADIANS(E1020))*COS(RADIANS(U1010))))</f>
        <v>#DIV/0!</v>
      </c>
      <c r="V1017" t="e">
        <f>IF(DEGREES(ACOS(SIN(RADIANS(G1017))*SIN(RADIANS(E1020))+COS(RADIANS(G1017))*COS(RADIANS(E1020))*COS(RADIANS(V1010))))&gt;90,0,$F$4*$F$5/E1019^2*(SIN(RADIANS(G1017))*SIN(RADIANS(E1020))+COS(RADIANS(G1017))*COS(RADIANS(E1020))*COS(RADIANS(V1010))))</f>
        <v>#DIV/0!</v>
      </c>
      <c r="W1017" t="e">
        <f>IF(DEGREES(ACOS(SIN(RADIANS(G1017))*SIN(RADIANS(E1020))+COS(RADIANS(G1017))*COS(RADIANS(E1020))*COS(RADIANS(W1010))))&gt;90,0,$F$4*$F$5/E1019^2*(SIN(RADIANS(G1017))*SIN(RADIANS(E1020))+COS(RADIANS(G1017))*COS(RADIANS(E1020))*COS(RADIANS(W1010))))</f>
        <v>#DIV/0!</v>
      </c>
      <c r="X1017" t="e">
        <f>IF(DEGREES(ACOS(SIN(RADIANS(G1017))*SIN(RADIANS(E1020))+COS(RADIANS(G1017))*COS(RADIANS(E1020))*COS(RADIANS(X1010))))&gt;90,0,$F$4*$F$5/E1019^2*(SIN(RADIANS(G1017))*SIN(RADIANS(E1020))+COS(RADIANS(G1017))*COS(RADIANS(E1020))*COS(RADIANS(X1010))))</f>
        <v>#DIV/0!</v>
      </c>
      <c r="Y1017" t="e">
        <f>IF(DEGREES(ACOS(SIN(RADIANS(G1017))*SIN(RADIANS(E1020))+COS(RADIANS(G1017))*COS(RADIANS(E1020))*COS(RADIANS(Y1010))))&gt;90,0,$F$4*$F$5/E1019^2*(SIN(RADIANS(G1017))*SIN(RADIANS(E1020))+COS(RADIANS(G1017))*COS(RADIANS(E1020))*COS(RADIANS(Y1010))))</f>
        <v>#DIV/0!</v>
      </c>
      <c r="Z1017" t="e">
        <f>IF(DEGREES(ACOS(SIN(RADIANS(G1017))*SIN(RADIANS(E1020))+COS(RADIANS(G1017))*COS(RADIANS(E1020))*COS(RADIANS(Z1010))))&gt;90,0,$F$4*$F$5/E1019^2*(SIN(RADIANS(G1017))*SIN(RADIANS(E1020))+COS(RADIANS(G1017))*COS(RADIANS(E1020))*COS(RADIANS(Z1010))))</f>
        <v>#DIV/0!</v>
      </c>
      <c r="AA1017" t="e">
        <f>IF(DEGREES(ACOS(SIN(RADIANS(G1017))*SIN(RADIANS(E1020))+COS(RADIANS(G1017))*COS(RADIANS(E1020))*COS(RADIANS(AA1010))))&gt;90,0,$F$4*$F$5/E1019^2*(SIN(RADIANS(G1017))*SIN(RADIANS(E1020))+COS(RADIANS(G1017))*COS(RADIANS(E1020))*COS(RADIANS(AA1010))))</f>
        <v>#DIV/0!</v>
      </c>
      <c r="AB1017" t="e">
        <f>IF(DEGREES(ACOS(SIN(RADIANS(G1017))*SIN(RADIANS(E1020))+COS(RADIANS(G1017))*COS(RADIANS(E1020))*COS(RADIANS(AB1010))))&gt;90,0,$F$4*$F$5/E1019^2*(SIN(RADIANS(G1017))*SIN(RADIANS(E1020))+COS(RADIANS(G1017))*COS(RADIANS(E1020))*COS(RADIANS(AB1010))))</f>
        <v>#DIV/0!</v>
      </c>
      <c r="AC1017" t="e">
        <f>IF(DEGREES(ACOS(SIN(RADIANS(G1017))*SIN(RADIANS(E1020))+COS(RADIANS(G1017))*COS(RADIANS(E1020))*COS(RADIANS(AC1010))))&gt;90,0,$F$4*$F$5/E1019^2*(SIN(RADIANS(G1017))*SIN(RADIANS(E1020))+COS(RADIANS(G1017))*COS(RADIANS(E1020))*COS(RADIANS(AC1010))))</f>
        <v>#DIV/0!</v>
      </c>
      <c r="AD1017" t="e">
        <f>IF(DEGREES(ACOS(SIN(RADIANS(G1017))*SIN(RADIANS(E1020))+COS(RADIANS(G1017))*COS(RADIANS(E1020))*COS(RADIANS(AD1010))))&gt;90,0,$F$4*$F$5/E1019^2*(SIN(RADIANS(G1017))*SIN(RADIANS(E1020))+COS(RADIANS(G1017))*COS(RADIANS(E1020))*COS(RADIANS(AD1010))))</f>
        <v>#DIV/0!</v>
      </c>
      <c r="AE1017" t="e">
        <f>IF(DEGREES(ACOS(SIN(RADIANS(G1017))*SIN(RADIANS(E1020))+COS(RADIANS(G1017))*COS(RADIANS(E1020))*COS(RADIANS(AE1010))))&gt;90,0,$F$4*$F$5/E1019^2*(SIN(RADIANS(G1017))*SIN(RADIANS(E1020))+COS(RADIANS(G1017))*COS(RADIANS(E1020))*COS(RADIANS(AE1010))))</f>
        <v>#DIV/0!</v>
      </c>
      <c r="AF1017" t="e">
        <f>IF(DEGREES(ACOS(SIN(RADIANS(G1017))*SIN(RADIANS(E1020))+COS(RADIANS(G1017))*COS(RADIANS(E1020))*COS(RADIANS(AF1010))))&gt;90,0,$F$4*$F$5/E1019^2*(SIN(RADIANS(G1017))*SIN(RADIANS(E1020))+COS(RADIANS(G1017))*COS(RADIANS(E1020))*COS(RADIANS(AF1010))))</f>
        <v>#DIV/0!</v>
      </c>
      <c r="AG1017" t="e">
        <f>IF(DEGREES(ACOS(SIN(RADIANS(G1017))*SIN(RADIANS(E1020))+COS(RADIANS(G1017))*COS(RADIANS(E1020))*COS(RADIANS(AG1010))))&gt;90,0,$F$4*$F$5/E1019^2*(SIN(RADIANS(G1017))*SIN(RADIANS(E1020))+COS(RADIANS(G1017))*COS(RADIANS(E1020))*COS(RADIANS(AG1010))))</f>
        <v>#DIV/0!</v>
      </c>
      <c r="AH1017" t="e">
        <f>IF(DEGREES(ACOS(SIN(RADIANS(G1017))*SIN(RADIANS(E1020))+COS(RADIANS(G1017))*COS(RADIANS(E1020))*COS(RADIANS(AH1010))))&gt;90,0,$F$4*$F$5/E1019^2*(SIN(RADIANS(G1017))*SIN(RADIANS(E1020))+COS(RADIANS(G1017))*COS(RADIANS(E1020))*COS(RADIANS(AH1010))))</f>
        <v>#DIV/0!</v>
      </c>
      <c r="AI1017" t="e">
        <f>IF(DEGREES(ACOS(SIN(RADIANS(G1017))*SIN(RADIANS(E1020))+COS(RADIANS(G1017))*COS(RADIANS(E1020))*COS(RADIANS(AI1010))))&gt;90,0,$F$4*$F$5/E1019^2*(SIN(RADIANS(G1017))*SIN(RADIANS(E1020))+COS(RADIANS(G1017))*COS(RADIANS(E1020))*COS(RADIANS(AI1010))))</f>
        <v>#DIV/0!</v>
      </c>
      <c r="AJ1017" t="e">
        <f>IF(DEGREES(ACOS(SIN(RADIANS(G1017))*SIN(RADIANS(E1020))+COS(RADIANS(G1017))*COS(RADIANS(E1020))*COS(RADIANS(AJ1010))))&gt;90,0,$F$4*$F$5/E1019^2*(SIN(RADIANS(G1017))*SIN(RADIANS(E1020))+COS(RADIANS(G1017))*COS(RADIANS(E1020))*COS(RADIANS(AJ1010))))</f>
        <v>#DIV/0!</v>
      </c>
      <c r="AK1017">
        <f>IF(DEGREES(ACOS(SIN(RADIANS(G1017))*SIN(RADIANS(E1020))+COS(RADIANS(G1017))*COS(RADIANS(E1020))*COS(RADIANS(AK1010))))&gt;90,0,$F$4*$F$5/E1019^2*(SIN(RADIANS(G1017))*SIN(RADIANS(E1020))+COS(RADIANS(G1017))*COS(RADIANS(E1020))*COS(RADIANS(AK1010))))</f>
        <v>0</v>
      </c>
      <c r="AL1017">
        <f>IF(DEGREES(ACOS(SIN(RADIANS(G1017))*SIN(RADIANS(E1020))+COS(RADIANS(G1017))*COS(RADIANS(E1020))*COS(RADIANS(AL1010))))&gt;90,0,$F$4*$F$5/E1019^2*(SIN(RADIANS(G1017))*SIN(RADIANS(E1020))+COS(RADIANS(G1017))*COS(RADIANS(E1020))*COS(RADIANS(AL1010))))</f>
        <v>0</v>
      </c>
      <c r="AM1017">
        <f>IF(DEGREES(ACOS(SIN(RADIANS(G1017))*SIN(RADIANS(E1020))+COS(RADIANS(G1017))*COS(RADIANS(E1020))*COS(RADIANS(AM1010))))&gt;90,0,$F$4*$F$5/E1019^2*(SIN(RADIANS(G1017))*SIN(RADIANS(E1020))+COS(RADIANS(G1017))*COS(RADIANS(E1020))*COS(RADIANS(AM1010))))</f>
        <v>0</v>
      </c>
      <c r="AN1017">
        <f>IF(DEGREES(ACOS(SIN(RADIANS(G1017))*SIN(RADIANS(E1020))+COS(RADIANS(G1017))*COS(RADIANS(E1020))*COS(RADIANS(AN1010))))&gt;90,0,$F$4*$F$5/E1019^2*(SIN(RADIANS(G1017))*SIN(RADIANS(E1020))+COS(RADIANS(G1017))*COS(RADIANS(E1020))*COS(RADIANS(AN1010))))</f>
        <v>0</v>
      </c>
      <c r="AO1017">
        <f>IF(DEGREES(ACOS(SIN(RADIANS(G1017))*SIN(RADIANS(E1020))+COS(RADIANS(G1017))*COS(RADIANS(E1020))*COS(RADIANS(AO1010))))&gt;90,0,$F$4*$F$5/E1019^2*(SIN(RADIANS(G1017))*SIN(RADIANS(E1020))+COS(RADIANS(G1017))*COS(RADIANS(E1020))*COS(RADIANS(AO1010))))</f>
        <v>0</v>
      </c>
      <c r="AP1017">
        <f>IF(DEGREES(ACOS(SIN(RADIANS(G1017))*SIN(RADIANS(E1020))+COS(RADIANS(G1017))*COS(RADIANS(E1020))*COS(RADIANS(AP1010))))&gt;90,0,$F$4*$F$5/E1019^2*(SIN(RADIANS(G1017))*SIN(RADIANS(E1020))+COS(RADIANS(G1017))*COS(RADIANS(E1020))*COS(RADIANS(AP1010))))</f>
        <v>0</v>
      </c>
      <c r="AQ1017">
        <f>IF(DEGREES(ACOS(SIN(RADIANS(G1017))*SIN(RADIANS(E1020))+COS(RADIANS(G1017))*COS(RADIANS(E1020))*COS(RADIANS(AQ1010))))&gt;90,0,$F$4*$F$5/E1019^2*(SIN(RADIANS(G1017))*SIN(RADIANS(E1020))+COS(RADIANS(G1017))*COS(RADIANS(E1020))*COS(RADIANS(AQ1010))))</f>
        <v>0</v>
      </c>
      <c r="AR1017">
        <f>IF(DEGREES(ACOS(SIN(RADIANS(G1017))*SIN(RADIANS(E1020))+COS(RADIANS(G1017))*COS(RADIANS(E1020))*COS(RADIANS(AR1010))))&gt;90,0,$F$4*$F$5/E1019^2*(SIN(RADIANS(G1017))*SIN(RADIANS(E1020))+COS(RADIANS(G1017))*COS(RADIANS(E1020))*COS(RADIANS(AR1010))))</f>
        <v>0</v>
      </c>
    </row>
    <row r="1018" spans="2:44" x14ac:dyDescent="0.5">
      <c r="B1018" s="40" t="s">
        <v>784</v>
      </c>
      <c r="E1018" t="str">
        <f>IF($F$10=0,"N/A",E1017*$F$11/$F$10)</f>
        <v>N/A</v>
      </c>
      <c r="G1018">
        <v>30</v>
      </c>
      <c r="I1018">
        <f>IF(DEGREES(ACOS(SIN(RADIANS(G1018))*SIN(RADIANS(E1020))+COS(RADIANS(G1018))*COS(RADIANS(E1020))*COS(RADIANS(I1010))))&gt;90,0,$F$4*$F$5/E1019^2*(SIN(RADIANS(G1018))*SIN(RADIANS(E1020))+COS(RADIANS(G1018))*COS(RADIANS(E1020))*COS(RADIANS(I1010))))</f>
        <v>0</v>
      </c>
      <c r="J1018">
        <f>IF(DEGREES(ACOS(SIN(RADIANS(G1018))*SIN(RADIANS(E1020))+COS(RADIANS(G1018))*COS(RADIANS(E1020))*COS(RADIANS(J1010))))&gt;90,0,$F$4*$F$5/E1019^2*(SIN(RADIANS(G1018))*SIN(RADIANS(E1020))+COS(RADIANS(G1018))*COS(RADIANS(E1020))*COS(RADIANS(J1010))))</f>
        <v>0</v>
      </c>
      <c r="K1018">
        <f>IF(DEGREES(ACOS(SIN(RADIANS(G1018))*SIN(RADIANS(E1020))+COS(RADIANS(G1018))*COS(RADIANS(E1020))*COS(RADIANS(K1010))))&gt;90,0,$F$4*$F$5/E1019^2*(SIN(RADIANS(G1018))*SIN(RADIANS(E1020))+COS(RADIANS(G1018))*COS(RADIANS(E1020))*COS(RADIANS(K1010))))</f>
        <v>0</v>
      </c>
      <c r="L1018">
        <f>IF(DEGREES(ACOS(SIN(RADIANS(G1018))*SIN(RADIANS(E1020))+COS(RADIANS(G1018))*COS(RADIANS(E1020))*COS(RADIANS(L1010))))&gt;90,0,$F$4*$F$5/E1019^2*(SIN(RADIANS(G1018))*SIN(RADIANS(E1020))+COS(RADIANS(G1018))*COS(RADIANS(E1020))*COS(RADIANS(L1010))))</f>
        <v>0</v>
      </c>
      <c r="M1018">
        <f>IF(DEGREES(ACOS(SIN(RADIANS(G1018))*SIN(RADIANS(E1020))+COS(RADIANS(G1018))*COS(RADIANS(E1020))*COS(RADIANS(M1010))))&gt;90,0,$F$4*$F$5/E1019^2*(SIN(RADIANS(G1018))*SIN(RADIANS(E1020))+COS(RADIANS(G1018))*COS(RADIANS(E1020))*COS(RADIANS(M1010))))</f>
        <v>0</v>
      </c>
      <c r="N1018">
        <f>IF(DEGREES(ACOS(SIN(RADIANS(G1018))*SIN(RADIANS(E1020))+COS(RADIANS(G1018))*COS(RADIANS(E1020))*COS(RADIANS(N1010))))&gt;90,0,$F$4*$F$5/E1019^2*(SIN(RADIANS(G1018))*SIN(RADIANS(E1020))+COS(RADIANS(G1018))*COS(RADIANS(E1020))*COS(RADIANS(N1010))))</f>
        <v>0</v>
      </c>
      <c r="O1018">
        <f>IF(DEGREES(ACOS(SIN(RADIANS(G1018))*SIN(RADIANS(E1020))+COS(RADIANS(G1018))*COS(RADIANS(E1020))*COS(RADIANS(O1010))))&gt;90,0,$F$4*$F$5/E1019^2*(SIN(RADIANS(G1018))*SIN(RADIANS(E1020))+COS(RADIANS(G1018))*COS(RADIANS(E1020))*COS(RADIANS(O1010))))</f>
        <v>0</v>
      </c>
      <c r="P1018">
        <f>IF(DEGREES(ACOS(SIN(RADIANS(G1018))*SIN(RADIANS(E1020))+COS(RADIANS(G1018))*COS(RADIANS(E1020))*COS(RADIANS(P1010))))&gt;90,0,$F$4*$F$5/E1019^2*(SIN(RADIANS(G1018))*SIN(RADIANS(E1020))+COS(RADIANS(G1018))*COS(RADIANS(E1020))*COS(RADIANS(P1010))))</f>
        <v>0</v>
      </c>
      <c r="Q1018">
        <f>IF(DEGREES(ACOS(SIN(RADIANS(G1018))*SIN(RADIANS(E1020))+COS(RADIANS(G1018))*COS(RADIANS(E1020))*COS(RADIANS(Q1010))))&gt;90,0,$F$4*$F$5/E1019^2*(SIN(RADIANS(G1018))*SIN(RADIANS(E1020))+COS(RADIANS(G1018))*COS(RADIANS(E1020))*COS(RADIANS(Q1010))))</f>
        <v>0</v>
      </c>
      <c r="R1018" t="e">
        <f>IF(DEGREES(ACOS(SIN(RADIANS(G1018))*SIN(RADIANS(E1020))+COS(RADIANS(G1018))*COS(RADIANS(E1020))*COS(RADIANS(R1010))))&gt;90,0,$F$4*$F$5/E1019^2*(SIN(RADIANS(G1018))*SIN(RADIANS(E1020))+COS(RADIANS(G1018))*COS(RADIANS(E1020))*COS(RADIANS(R1010))))</f>
        <v>#DIV/0!</v>
      </c>
      <c r="S1018" t="e">
        <f>IF(DEGREES(ACOS(SIN(RADIANS(G1018))*SIN(RADIANS(E1020))+COS(RADIANS(G1018))*COS(RADIANS(E1020))*COS(RADIANS(S1010))))&gt;90,0,$F$4*$F$5/E1019^2*(SIN(RADIANS(G1018))*SIN(RADIANS(E1020))+COS(RADIANS(G1018))*COS(RADIANS(E1020))*COS(RADIANS(S1010))))</f>
        <v>#DIV/0!</v>
      </c>
      <c r="T1018" t="e">
        <f>IF(DEGREES(ACOS(SIN(RADIANS(G1018))*SIN(RADIANS(E1020))+COS(RADIANS(G1018))*COS(RADIANS(E1020))*COS(RADIANS(T1010))))&gt;90,0,$F$4*$F$5/E1019^2*(SIN(RADIANS(G1018))*SIN(RADIANS(E1020))+COS(RADIANS(G1018))*COS(RADIANS(E1020))*COS(RADIANS(T1010))))</f>
        <v>#DIV/0!</v>
      </c>
      <c r="U1018" t="e">
        <f>IF(DEGREES(ACOS(SIN(RADIANS(G1018))*SIN(RADIANS(E1020))+COS(RADIANS(G1018))*COS(RADIANS(E1020))*COS(RADIANS(U1010))))&gt;90,0,$F$4*$F$5/E1019^2*(SIN(RADIANS(G1018))*SIN(RADIANS(E1020))+COS(RADIANS(G1018))*COS(RADIANS(E1020))*COS(RADIANS(U1010))))</f>
        <v>#DIV/0!</v>
      </c>
      <c r="V1018" t="e">
        <f>IF(DEGREES(ACOS(SIN(RADIANS(G1018))*SIN(RADIANS(E1020))+COS(RADIANS(G1018))*COS(RADIANS(E1020))*COS(RADIANS(V1010))))&gt;90,0,$F$4*$F$5/E1019^2*(SIN(RADIANS(G1018))*SIN(RADIANS(E1020))+COS(RADIANS(G1018))*COS(RADIANS(E1020))*COS(RADIANS(V1010))))</f>
        <v>#DIV/0!</v>
      </c>
      <c r="W1018" t="e">
        <f>IF(DEGREES(ACOS(SIN(RADIANS(G1018))*SIN(RADIANS(E1020))+COS(RADIANS(G1018))*COS(RADIANS(E1020))*COS(RADIANS(W1010))))&gt;90,0,$F$4*$F$5/E1019^2*(SIN(RADIANS(G1018))*SIN(RADIANS(E1020))+COS(RADIANS(G1018))*COS(RADIANS(E1020))*COS(RADIANS(W1010))))</f>
        <v>#DIV/0!</v>
      </c>
      <c r="X1018" t="e">
        <f>IF(DEGREES(ACOS(SIN(RADIANS(G1018))*SIN(RADIANS(E1020))+COS(RADIANS(G1018))*COS(RADIANS(E1020))*COS(RADIANS(X1010))))&gt;90,0,$F$4*$F$5/E1019^2*(SIN(RADIANS(G1018))*SIN(RADIANS(E1020))+COS(RADIANS(G1018))*COS(RADIANS(E1020))*COS(RADIANS(X1010))))</f>
        <v>#DIV/0!</v>
      </c>
      <c r="Y1018" t="e">
        <f>IF(DEGREES(ACOS(SIN(RADIANS(G1018))*SIN(RADIANS(E1020))+COS(RADIANS(G1018))*COS(RADIANS(E1020))*COS(RADIANS(Y1010))))&gt;90,0,$F$4*$F$5/E1019^2*(SIN(RADIANS(G1018))*SIN(RADIANS(E1020))+COS(RADIANS(G1018))*COS(RADIANS(E1020))*COS(RADIANS(Y1010))))</f>
        <v>#DIV/0!</v>
      </c>
      <c r="Z1018" t="e">
        <f>IF(DEGREES(ACOS(SIN(RADIANS(G1018))*SIN(RADIANS(E1020))+COS(RADIANS(G1018))*COS(RADIANS(E1020))*COS(RADIANS(Z1010))))&gt;90,0,$F$4*$F$5/E1019^2*(SIN(RADIANS(G1018))*SIN(RADIANS(E1020))+COS(RADIANS(G1018))*COS(RADIANS(E1020))*COS(RADIANS(Z1010))))</f>
        <v>#DIV/0!</v>
      </c>
      <c r="AA1018" t="e">
        <f>IF(DEGREES(ACOS(SIN(RADIANS(G1018))*SIN(RADIANS(E1020))+COS(RADIANS(G1018))*COS(RADIANS(E1020))*COS(RADIANS(AA1010))))&gt;90,0,$F$4*$F$5/E1019^2*(SIN(RADIANS(G1018))*SIN(RADIANS(E1020))+COS(RADIANS(G1018))*COS(RADIANS(E1020))*COS(RADIANS(AA1010))))</f>
        <v>#DIV/0!</v>
      </c>
      <c r="AB1018" t="e">
        <f>IF(DEGREES(ACOS(SIN(RADIANS(G1018))*SIN(RADIANS(E1020))+COS(RADIANS(G1018))*COS(RADIANS(E1020))*COS(RADIANS(AB1010))))&gt;90,0,$F$4*$F$5/E1019^2*(SIN(RADIANS(G1018))*SIN(RADIANS(E1020))+COS(RADIANS(G1018))*COS(RADIANS(E1020))*COS(RADIANS(AB1010))))</f>
        <v>#DIV/0!</v>
      </c>
      <c r="AC1018" t="e">
        <f>IF(DEGREES(ACOS(SIN(RADIANS(G1018))*SIN(RADIANS(E1020))+COS(RADIANS(G1018))*COS(RADIANS(E1020))*COS(RADIANS(AC1010))))&gt;90,0,$F$4*$F$5/E1019^2*(SIN(RADIANS(G1018))*SIN(RADIANS(E1020))+COS(RADIANS(G1018))*COS(RADIANS(E1020))*COS(RADIANS(AC1010))))</f>
        <v>#DIV/0!</v>
      </c>
      <c r="AD1018" t="e">
        <f>IF(DEGREES(ACOS(SIN(RADIANS(G1018))*SIN(RADIANS(E1020))+COS(RADIANS(G1018))*COS(RADIANS(E1020))*COS(RADIANS(AD1010))))&gt;90,0,$F$4*$F$5/E1019^2*(SIN(RADIANS(G1018))*SIN(RADIANS(E1020))+COS(RADIANS(G1018))*COS(RADIANS(E1020))*COS(RADIANS(AD1010))))</f>
        <v>#DIV/0!</v>
      </c>
      <c r="AE1018" t="e">
        <f>IF(DEGREES(ACOS(SIN(RADIANS(G1018))*SIN(RADIANS(E1020))+COS(RADIANS(G1018))*COS(RADIANS(E1020))*COS(RADIANS(AE1010))))&gt;90,0,$F$4*$F$5/E1019^2*(SIN(RADIANS(G1018))*SIN(RADIANS(E1020))+COS(RADIANS(G1018))*COS(RADIANS(E1020))*COS(RADIANS(AE1010))))</f>
        <v>#DIV/0!</v>
      </c>
      <c r="AF1018" t="e">
        <f>IF(DEGREES(ACOS(SIN(RADIANS(G1018))*SIN(RADIANS(E1020))+COS(RADIANS(G1018))*COS(RADIANS(E1020))*COS(RADIANS(AF1010))))&gt;90,0,$F$4*$F$5/E1019^2*(SIN(RADIANS(G1018))*SIN(RADIANS(E1020))+COS(RADIANS(G1018))*COS(RADIANS(E1020))*COS(RADIANS(AF1010))))</f>
        <v>#DIV/0!</v>
      </c>
      <c r="AG1018" t="e">
        <f>IF(DEGREES(ACOS(SIN(RADIANS(G1018))*SIN(RADIANS(E1020))+COS(RADIANS(G1018))*COS(RADIANS(E1020))*COS(RADIANS(AG1010))))&gt;90,0,$F$4*$F$5/E1019^2*(SIN(RADIANS(G1018))*SIN(RADIANS(E1020))+COS(RADIANS(G1018))*COS(RADIANS(E1020))*COS(RADIANS(AG1010))))</f>
        <v>#DIV/0!</v>
      </c>
      <c r="AH1018" t="e">
        <f>IF(DEGREES(ACOS(SIN(RADIANS(G1018))*SIN(RADIANS(E1020))+COS(RADIANS(G1018))*COS(RADIANS(E1020))*COS(RADIANS(AH1010))))&gt;90,0,$F$4*$F$5/E1019^2*(SIN(RADIANS(G1018))*SIN(RADIANS(E1020))+COS(RADIANS(G1018))*COS(RADIANS(E1020))*COS(RADIANS(AH1010))))</f>
        <v>#DIV/0!</v>
      </c>
      <c r="AI1018" t="e">
        <f>IF(DEGREES(ACOS(SIN(RADIANS(G1018))*SIN(RADIANS(E1020))+COS(RADIANS(G1018))*COS(RADIANS(E1020))*COS(RADIANS(AI1010))))&gt;90,0,$F$4*$F$5/E1019^2*(SIN(RADIANS(G1018))*SIN(RADIANS(E1020))+COS(RADIANS(G1018))*COS(RADIANS(E1020))*COS(RADIANS(AI1010))))</f>
        <v>#DIV/0!</v>
      </c>
      <c r="AJ1018" t="e">
        <f>IF(DEGREES(ACOS(SIN(RADIANS(G1018))*SIN(RADIANS(E1020))+COS(RADIANS(G1018))*COS(RADIANS(E1020))*COS(RADIANS(AJ1010))))&gt;90,0,$F$4*$F$5/E1019^2*(SIN(RADIANS(G1018))*SIN(RADIANS(E1020))+COS(RADIANS(G1018))*COS(RADIANS(E1020))*COS(RADIANS(AJ1010))))</f>
        <v>#DIV/0!</v>
      </c>
      <c r="AK1018">
        <f>IF(DEGREES(ACOS(SIN(RADIANS(G1018))*SIN(RADIANS(E1020))+COS(RADIANS(G1018))*COS(RADIANS(E1020))*COS(RADIANS(AK1010))))&gt;90,0,$F$4*$F$5/E1019^2*(SIN(RADIANS(G1018))*SIN(RADIANS(E1020))+COS(RADIANS(G1018))*COS(RADIANS(E1020))*COS(RADIANS(AK1010))))</f>
        <v>0</v>
      </c>
      <c r="AL1018">
        <f>IF(DEGREES(ACOS(SIN(RADIANS(G1018))*SIN(RADIANS(E1020))+COS(RADIANS(G1018))*COS(RADIANS(E1020))*COS(RADIANS(AL1010))))&gt;90,0,$F$4*$F$5/E1019^2*(SIN(RADIANS(G1018))*SIN(RADIANS(E1020))+COS(RADIANS(G1018))*COS(RADIANS(E1020))*COS(RADIANS(AL1010))))</f>
        <v>0</v>
      </c>
      <c r="AM1018">
        <f>IF(DEGREES(ACOS(SIN(RADIANS(G1018))*SIN(RADIANS(E1020))+COS(RADIANS(G1018))*COS(RADIANS(E1020))*COS(RADIANS(AM1010))))&gt;90,0,$F$4*$F$5/E1019^2*(SIN(RADIANS(G1018))*SIN(RADIANS(E1020))+COS(RADIANS(G1018))*COS(RADIANS(E1020))*COS(RADIANS(AM1010))))</f>
        <v>0</v>
      </c>
      <c r="AN1018">
        <f>IF(DEGREES(ACOS(SIN(RADIANS(G1018))*SIN(RADIANS(E1020))+COS(RADIANS(G1018))*COS(RADIANS(E1020))*COS(RADIANS(AN1010))))&gt;90,0,$F$4*$F$5/E1019^2*(SIN(RADIANS(G1018))*SIN(RADIANS(E1020))+COS(RADIANS(G1018))*COS(RADIANS(E1020))*COS(RADIANS(AN1010))))</f>
        <v>0</v>
      </c>
      <c r="AO1018">
        <f>IF(DEGREES(ACOS(SIN(RADIANS(G1018))*SIN(RADIANS(E1020))+COS(RADIANS(G1018))*COS(RADIANS(E1020))*COS(RADIANS(AO1010))))&gt;90,0,$F$4*$F$5/E1019^2*(SIN(RADIANS(G1018))*SIN(RADIANS(E1020))+COS(RADIANS(G1018))*COS(RADIANS(E1020))*COS(RADIANS(AO1010))))</f>
        <v>0</v>
      </c>
      <c r="AP1018">
        <f>IF(DEGREES(ACOS(SIN(RADIANS(G1018))*SIN(RADIANS(E1020))+COS(RADIANS(G1018))*COS(RADIANS(E1020))*COS(RADIANS(AP1010))))&gt;90,0,$F$4*$F$5/E1019^2*(SIN(RADIANS(G1018))*SIN(RADIANS(E1020))+COS(RADIANS(G1018))*COS(RADIANS(E1020))*COS(RADIANS(AP1010))))</f>
        <v>0</v>
      </c>
      <c r="AQ1018">
        <f>IF(DEGREES(ACOS(SIN(RADIANS(G1018))*SIN(RADIANS(E1020))+COS(RADIANS(G1018))*COS(RADIANS(E1020))*COS(RADIANS(AQ1010))))&gt;90,0,$F$4*$F$5/E1019^2*(SIN(RADIANS(G1018))*SIN(RADIANS(E1020))+COS(RADIANS(G1018))*COS(RADIANS(E1020))*COS(RADIANS(AQ1010))))</f>
        <v>0</v>
      </c>
      <c r="AR1018">
        <f>IF(DEGREES(ACOS(SIN(RADIANS(G1018))*SIN(RADIANS(E1020))+COS(RADIANS(G1018))*COS(RADIANS(E1020))*COS(RADIANS(AR1010))))&gt;90,0,$F$4*$F$5/E1019^2*(SIN(RADIANS(G1018))*SIN(RADIANS(E1020))+COS(RADIANS(G1018))*COS(RADIANS(E1020))*COS(RADIANS(AR1010))))</f>
        <v>0</v>
      </c>
    </row>
    <row r="1019" spans="2:44" x14ac:dyDescent="0.5">
      <c r="B1019" s="40" t="s">
        <v>785</v>
      </c>
      <c r="E1019">
        <f>$F$6*(1-$F$7^2)/(1+$F$7*COS(RADIANS(E1013)))</f>
        <v>0</v>
      </c>
      <c r="G1019">
        <v>20</v>
      </c>
      <c r="I1019">
        <f>IF(DEGREES(ACOS(SIN(RADIANS(G1019))*SIN(RADIANS(E1020))+COS(RADIANS(G1019))*COS(RADIANS(E1020))*COS(RADIANS(I1010))))&gt;90,0,$F$4*$F$5/E1019^2*(SIN(RADIANS(G1019))*SIN(RADIANS(E1020))+COS(RADIANS(G1019))*COS(RADIANS(E1020))*COS(RADIANS(I1010))))</f>
        <v>0</v>
      </c>
      <c r="J1019">
        <f>IF(DEGREES(ACOS(SIN(RADIANS(G1019))*SIN(RADIANS(E1020))+COS(RADIANS(G1019))*COS(RADIANS(E1020))*COS(RADIANS(J1010))))&gt;90,0,$F$4*$F$5/E1019^2*(SIN(RADIANS(G1019))*SIN(RADIANS(E1020))+COS(RADIANS(G1019))*COS(RADIANS(E1020))*COS(RADIANS(J1010))))</f>
        <v>0</v>
      </c>
      <c r="K1019">
        <f>IF(DEGREES(ACOS(SIN(RADIANS(G1019))*SIN(RADIANS(E1020))+COS(RADIANS(G1019))*COS(RADIANS(E1020))*COS(RADIANS(K1010))))&gt;90,0,$F$4*$F$5/E1019^2*(SIN(RADIANS(G1019))*SIN(RADIANS(E1020))+COS(RADIANS(G1019))*COS(RADIANS(E1020))*COS(RADIANS(K1010))))</f>
        <v>0</v>
      </c>
      <c r="L1019">
        <f>IF(DEGREES(ACOS(SIN(RADIANS(G1019))*SIN(RADIANS(E1020))+COS(RADIANS(G1019))*COS(RADIANS(E1020))*COS(RADIANS(L1010))))&gt;90,0,$F$4*$F$5/E1019^2*(SIN(RADIANS(G1019))*SIN(RADIANS(E1020))+COS(RADIANS(G1019))*COS(RADIANS(E1020))*COS(RADIANS(L1010))))</f>
        <v>0</v>
      </c>
      <c r="M1019">
        <f>IF(DEGREES(ACOS(SIN(RADIANS(G1019))*SIN(RADIANS(E1020))+COS(RADIANS(G1019))*COS(RADIANS(E1020))*COS(RADIANS(M1010))))&gt;90,0,$F$4*$F$5/E1019^2*(SIN(RADIANS(G1019))*SIN(RADIANS(E1020))+COS(RADIANS(G1019))*COS(RADIANS(E1020))*COS(RADIANS(M1010))))</f>
        <v>0</v>
      </c>
      <c r="N1019">
        <f>IF(DEGREES(ACOS(SIN(RADIANS(G1019))*SIN(RADIANS(E1020))+COS(RADIANS(G1019))*COS(RADIANS(E1020))*COS(RADIANS(N1010))))&gt;90,0,$F$4*$F$5/E1019^2*(SIN(RADIANS(G1019))*SIN(RADIANS(E1020))+COS(RADIANS(G1019))*COS(RADIANS(E1020))*COS(RADIANS(N1010))))</f>
        <v>0</v>
      </c>
      <c r="O1019">
        <f>IF(DEGREES(ACOS(SIN(RADIANS(G1019))*SIN(RADIANS(E1020))+COS(RADIANS(G1019))*COS(RADIANS(E1020))*COS(RADIANS(O1010))))&gt;90,0,$F$4*$F$5/E1019^2*(SIN(RADIANS(G1019))*SIN(RADIANS(E1020))+COS(RADIANS(G1019))*COS(RADIANS(E1020))*COS(RADIANS(O1010))))</f>
        <v>0</v>
      </c>
      <c r="P1019">
        <f>IF(DEGREES(ACOS(SIN(RADIANS(G1019))*SIN(RADIANS(E1020))+COS(RADIANS(G1019))*COS(RADIANS(E1020))*COS(RADIANS(P1010))))&gt;90,0,$F$4*$F$5/E1019^2*(SIN(RADIANS(G1019))*SIN(RADIANS(E1020))+COS(RADIANS(G1019))*COS(RADIANS(E1020))*COS(RADIANS(P1010))))</f>
        <v>0</v>
      </c>
      <c r="Q1019">
        <f>IF(DEGREES(ACOS(SIN(RADIANS(G1019))*SIN(RADIANS(E1020))+COS(RADIANS(G1019))*COS(RADIANS(E1020))*COS(RADIANS(Q1010))))&gt;90,0,$F$4*$F$5/E1019^2*(SIN(RADIANS(G1019))*SIN(RADIANS(E1020))+COS(RADIANS(G1019))*COS(RADIANS(E1020))*COS(RADIANS(Q1010))))</f>
        <v>0</v>
      </c>
      <c r="R1019" t="e">
        <f>IF(DEGREES(ACOS(SIN(RADIANS(G1019))*SIN(RADIANS(E1020))+COS(RADIANS(G1019))*COS(RADIANS(E1020))*COS(RADIANS(R1010))))&gt;90,0,$F$4*$F$5/E1019^2*(SIN(RADIANS(G1019))*SIN(RADIANS(E1020))+COS(RADIANS(G1019))*COS(RADIANS(E1020))*COS(RADIANS(R1010))))</f>
        <v>#DIV/0!</v>
      </c>
      <c r="S1019" t="e">
        <f>IF(DEGREES(ACOS(SIN(RADIANS(G1019))*SIN(RADIANS(E1020))+COS(RADIANS(G1019))*COS(RADIANS(E1020))*COS(RADIANS(S1010))))&gt;90,0,$F$4*$F$5/E1019^2*(SIN(RADIANS(G1019))*SIN(RADIANS(E1020))+COS(RADIANS(G1019))*COS(RADIANS(E1020))*COS(RADIANS(S1010))))</f>
        <v>#DIV/0!</v>
      </c>
      <c r="T1019" t="e">
        <f>IF(DEGREES(ACOS(SIN(RADIANS(G1019))*SIN(RADIANS(E1020))+COS(RADIANS(G1019))*COS(RADIANS(E1020))*COS(RADIANS(T1010))))&gt;90,0,$F$4*$F$5/E1019^2*(SIN(RADIANS(G1019))*SIN(RADIANS(E1020))+COS(RADIANS(G1019))*COS(RADIANS(E1020))*COS(RADIANS(T1010))))</f>
        <v>#DIV/0!</v>
      </c>
      <c r="U1019" t="e">
        <f>IF(DEGREES(ACOS(SIN(RADIANS(G1019))*SIN(RADIANS(E1020))+COS(RADIANS(G1019))*COS(RADIANS(E1020))*COS(RADIANS(U1010))))&gt;90,0,$F$4*$F$5/E1019^2*(SIN(RADIANS(G1019))*SIN(RADIANS(E1020))+COS(RADIANS(G1019))*COS(RADIANS(E1020))*COS(RADIANS(U1010))))</f>
        <v>#DIV/0!</v>
      </c>
      <c r="V1019" t="e">
        <f>IF(DEGREES(ACOS(SIN(RADIANS(G1019))*SIN(RADIANS(E1020))+COS(RADIANS(G1019))*COS(RADIANS(E1020))*COS(RADIANS(V1010))))&gt;90,0,$F$4*$F$5/E1019^2*(SIN(RADIANS(G1019))*SIN(RADIANS(E1020))+COS(RADIANS(G1019))*COS(RADIANS(E1020))*COS(RADIANS(V1010))))</f>
        <v>#DIV/0!</v>
      </c>
      <c r="W1019" t="e">
        <f>IF(DEGREES(ACOS(SIN(RADIANS(G1019))*SIN(RADIANS(E1020))+COS(RADIANS(G1019))*COS(RADIANS(E1020))*COS(RADIANS(W1010))))&gt;90,0,$F$4*$F$5/E1019^2*(SIN(RADIANS(G1019))*SIN(RADIANS(E1020))+COS(RADIANS(G1019))*COS(RADIANS(E1020))*COS(RADIANS(W1010))))</f>
        <v>#DIV/0!</v>
      </c>
      <c r="X1019" t="e">
        <f>IF(DEGREES(ACOS(SIN(RADIANS(G1019))*SIN(RADIANS(E1020))+COS(RADIANS(G1019))*COS(RADIANS(E1020))*COS(RADIANS(X1010))))&gt;90,0,$F$4*$F$5/E1019^2*(SIN(RADIANS(G1019))*SIN(RADIANS(E1020))+COS(RADIANS(G1019))*COS(RADIANS(E1020))*COS(RADIANS(X1010))))</f>
        <v>#DIV/0!</v>
      </c>
      <c r="Y1019" t="e">
        <f>IF(DEGREES(ACOS(SIN(RADIANS(G1019))*SIN(RADIANS(E1020))+COS(RADIANS(G1019))*COS(RADIANS(E1020))*COS(RADIANS(Y1010))))&gt;90,0,$F$4*$F$5/E1019^2*(SIN(RADIANS(G1019))*SIN(RADIANS(E1020))+COS(RADIANS(G1019))*COS(RADIANS(E1020))*COS(RADIANS(Y1010))))</f>
        <v>#DIV/0!</v>
      </c>
      <c r="Z1019" t="e">
        <f>IF(DEGREES(ACOS(SIN(RADIANS(G1019))*SIN(RADIANS(E1020))+COS(RADIANS(G1019))*COS(RADIANS(E1020))*COS(RADIANS(Z1010))))&gt;90,0,$F$4*$F$5/E1019^2*(SIN(RADIANS(G1019))*SIN(RADIANS(E1020))+COS(RADIANS(G1019))*COS(RADIANS(E1020))*COS(RADIANS(Z1010))))</f>
        <v>#DIV/0!</v>
      </c>
      <c r="AA1019" t="e">
        <f>IF(DEGREES(ACOS(SIN(RADIANS(G1019))*SIN(RADIANS(E1020))+COS(RADIANS(G1019))*COS(RADIANS(E1020))*COS(RADIANS(AA1010))))&gt;90,0,$F$4*$F$5/E1019^2*(SIN(RADIANS(G1019))*SIN(RADIANS(E1020))+COS(RADIANS(G1019))*COS(RADIANS(E1020))*COS(RADIANS(AA1010))))</f>
        <v>#DIV/0!</v>
      </c>
      <c r="AB1019" t="e">
        <f>IF(DEGREES(ACOS(SIN(RADIANS(G1019))*SIN(RADIANS(E1020))+COS(RADIANS(G1019))*COS(RADIANS(E1020))*COS(RADIANS(AB1010))))&gt;90,0,$F$4*$F$5/E1019^2*(SIN(RADIANS(G1019))*SIN(RADIANS(E1020))+COS(RADIANS(G1019))*COS(RADIANS(E1020))*COS(RADIANS(AB1010))))</f>
        <v>#DIV/0!</v>
      </c>
      <c r="AC1019" t="e">
        <f>IF(DEGREES(ACOS(SIN(RADIANS(G1019))*SIN(RADIANS(E1020))+COS(RADIANS(G1019))*COS(RADIANS(E1020))*COS(RADIANS(AC1010))))&gt;90,0,$F$4*$F$5/E1019^2*(SIN(RADIANS(G1019))*SIN(RADIANS(E1020))+COS(RADIANS(G1019))*COS(RADIANS(E1020))*COS(RADIANS(AC1010))))</f>
        <v>#DIV/0!</v>
      </c>
      <c r="AD1019" t="e">
        <f>IF(DEGREES(ACOS(SIN(RADIANS(G1019))*SIN(RADIANS(E1020))+COS(RADIANS(G1019))*COS(RADIANS(E1020))*COS(RADIANS(AD1010))))&gt;90,0,$F$4*$F$5/E1019^2*(SIN(RADIANS(G1019))*SIN(RADIANS(E1020))+COS(RADIANS(G1019))*COS(RADIANS(E1020))*COS(RADIANS(AD1010))))</f>
        <v>#DIV/0!</v>
      </c>
      <c r="AE1019" t="e">
        <f>IF(DEGREES(ACOS(SIN(RADIANS(G1019))*SIN(RADIANS(E1020))+COS(RADIANS(G1019))*COS(RADIANS(E1020))*COS(RADIANS(AE1010))))&gt;90,0,$F$4*$F$5/E1019^2*(SIN(RADIANS(G1019))*SIN(RADIANS(E1020))+COS(RADIANS(G1019))*COS(RADIANS(E1020))*COS(RADIANS(AE1010))))</f>
        <v>#DIV/0!</v>
      </c>
      <c r="AF1019" t="e">
        <f>IF(DEGREES(ACOS(SIN(RADIANS(G1019))*SIN(RADIANS(E1020))+COS(RADIANS(G1019))*COS(RADIANS(E1020))*COS(RADIANS(AF1010))))&gt;90,0,$F$4*$F$5/E1019^2*(SIN(RADIANS(G1019))*SIN(RADIANS(E1020))+COS(RADIANS(G1019))*COS(RADIANS(E1020))*COS(RADIANS(AF1010))))</f>
        <v>#DIV/0!</v>
      </c>
      <c r="AG1019" t="e">
        <f>IF(DEGREES(ACOS(SIN(RADIANS(G1019))*SIN(RADIANS(E1020))+COS(RADIANS(G1019))*COS(RADIANS(E1020))*COS(RADIANS(AG1010))))&gt;90,0,$F$4*$F$5/E1019^2*(SIN(RADIANS(G1019))*SIN(RADIANS(E1020))+COS(RADIANS(G1019))*COS(RADIANS(E1020))*COS(RADIANS(AG1010))))</f>
        <v>#DIV/0!</v>
      </c>
      <c r="AH1019" t="e">
        <f>IF(DEGREES(ACOS(SIN(RADIANS(G1019))*SIN(RADIANS(E1020))+COS(RADIANS(G1019))*COS(RADIANS(E1020))*COS(RADIANS(AH1010))))&gt;90,0,$F$4*$F$5/E1019^2*(SIN(RADIANS(G1019))*SIN(RADIANS(E1020))+COS(RADIANS(G1019))*COS(RADIANS(E1020))*COS(RADIANS(AH1010))))</f>
        <v>#DIV/0!</v>
      </c>
      <c r="AI1019" t="e">
        <f>IF(DEGREES(ACOS(SIN(RADIANS(G1019))*SIN(RADIANS(E1020))+COS(RADIANS(G1019))*COS(RADIANS(E1020))*COS(RADIANS(AI1010))))&gt;90,0,$F$4*$F$5/E1019^2*(SIN(RADIANS(G1019))*SIN(RADIANS(E1020))+COS(RADIANS(G1019))*COS(RADIANS(E1020))*COS(RADIANS(AI1010))))</f>
        <v>#DIV/0!</v>
      </c>
      <c r="AJ1019" t="e">
        <f>IF(DEGREES(ACOS(SIN(RADIANS(G1019))*SIN(RADIANS(E1020))+COS(RADIANS(G1019))*COS(RADIANS(E1020))*COS(RADIANS(AJ1010))))&gt;90,0,$F$4*$F$5/E1019^2*(SIN(RADIANS(G1019))*SIN(RADIANS(E1020))+COS(RADIANS(G1019))*COS(RADIANS(E1020))*COS(RADIANS(AJ1010))))</f>
        <v>#DIV/0!</v>
      </c>
      <c r="AK1019">
        <f>IF(DEGREES(ACOS(SIN(RADIANS(G1019))*SIN(RADIANS(E1020))+COS(RADIANS(G1019))*COS(RADIANS(E1020))*COS(RADIANS(AK1010))))&gt;90,0,$F$4*$F$5/E1019^2*(SIN(RADIANS(G1019))*SIN(RADIANS(E1020))+COS(RADIANS(G1019))*COS(RADIANS(E1020))*COS(RADIANS(AK1010))))</f>
        <v>0</v>
      </c>
      <c r="AL1019">
        <f>IF(DEGREES(ACOS(SIN(RADIANS(G1019))*SIN(RADIANS(E1020))+COS(RADIANS(G1019))*COS(RADIANS(E1020))*COS(RADIANS(AL1010))))&gt;90,0,$F$4*$F$5/E1019^2*(SIN(RADIANS(G1019))*SIN(RADIANS(E1020))+COS(RADIANS(G1019))*COS(RADIANS(E1020))*COS(RADIANS(AL1010))))</f>
        <v>0</v>
      </c>
      <c r="AM1019">
        <f>IF(DEGREES(ACOS(SIN(RADIANS(G1019))*SIN(RADIANS(E1020))+COS(RADIANS(G1019))*COS(RADIANS(E1020))*COS(RADIANS(AM1010))))&gt;90,0,$F$4*$F$5/E1019^2*(SIN(RADIANS(G1019))*SIN(RADIANS(E1020))+COS(RADIANS(G1019))*COS(RADIANS(E1020))*COS(RADIANS(AM1010))))</f>
        <v>0</v>
      </c>
      <c r="AN1019">
        <f>IF(DEGREES(ACOS(SIN(RADIANS(G1019))*SIN(RADIANS(E1020))+COS(RADIANS(G1019))*COS(RADIANS(E1020))*COS(RADIANS(AN1010))))&gt;90,0,$F$4*$F$5/E1019^2*(SIN(RADIANS(G1019))*SIN(RADIANS(E1020))+COS(RADIANS(G1019))*COS(RADIANS(E1020))*COS(RADIANS(AN1010))))</f>
        <v>0</v>
      </c>
      <c r="AO1019">
        <f>IF(DEGREES(ACOS(SIN(RADIANS(G1019))*SIN(RADIANS(E1020))+COS(RADIANS(G1019))*COS(RADIANS(E1020))*COS(RADIANS(AO1010))))&gt;90,0,$F$4*$F$5/E1019^2*(SIN(RADIANS(G1019))*SIN(RADIANS(E1020))+COS(RADIANS(G1019))*COS(RADIANS(E1020))*COS(RADIANS(AO1010))))</f>
        <v>0</v>
      </c>
      <c r="AP1019">
        <f>IF(DEGREES(ACOS(SIN(RADIANS(G1019))*SIN(RADIANS(E1020))+COS(RADIANS(G1019))*COS(RADIANS(E1020))*COS(RADIANS(AP1010))))&gt;90,0,$F$4*$F$5/E1019^2*(SIN(RADIANS(G1019))*SIN(RADIANS(E1020))+COS(RADIANS(G1019))*COS(RADIANS(E1020))*COS(RADIANS(AP1010))))</f>
        <v>0</v>
      </c>
      <c r="AQ1019">
        <f>IF(DEGREES(ACOS(SIN(RADIANS(G1019))*SIN(RADIANS(E1020))+COS(RADIANS(G1019))*COS(RADIANS(E1020))*COS(RADIANS(AQ1010))))&gt;90,0,$F$4*$F$5/E1019^2*(SIN(RADIANS(G1019))*SIN(RADIANS(E1020))+COS(RADIANS(G1019))*COS(RADIANS(E1020))*COS(RADIANS(AQ1010))))</f>
        <v>0</v>
      </c>
      <c r="AR1019">
        <f>IF(DEGREES(ACOS(SIN(RADIANS(G1019))*SIN(RADIANS(E1020))+COS(RADIANS(G1019))*COS(RADIANS(E1020))*COS(RADIANS(AR1010))))&gt;90,0,$F$4*$F$5/E1019^2*(SIN(RADIANS(G1019))*SIN(RADIANS(E1020))+COS(RADIANS(G1019))*COS(RADIANS(E1020))*COS(RADIANS(AR1010))))</f>
        <v>0</v>
      </c>
    </row>
    <row r="1020" spans="2:44" x14ac:dyDescent="0.5">
      <c r="B1020" s="40" t="s">
        <v>735</v>
      </c>
      <c r="E1020">
        <f>IF($F$8&gt;90,180-$F$8,$F$8)*SIN(RADIANS(E1014))</f>
        <v>0</v>
      </c>
      <c r="G1020">
        <v>10</v>
      </c>
      <c r="I1020">
        <f>IF(DEGREES(ACOS(SIN(RADIANS(G1020))*SIN(RADIANS(E1020))+COS(RADIANS(G1020))*COS(RADIANS(E1020))*COS(RADIANS(I1010))))&gt;90,0,$F$4*$F$5/E1019^2*(SIN(RADIANS(G1020))*SIN(RADIANS(E1020))+COS(RADIANS(G1020))*COS(RADIANS(E1020))*COS(RADIANS(I1010))))</f>
        <v>0</v>
      </c>
      <c r="J1020">
        <f>IF(DEGREES(ACOS(SIN(RADIANS(G1020))*SIN(RADIANS(E1020))+COS(RADIANS(G1020))*COS(RADIANS(E1020))*COS(RADIANS(J1010))))&gt;90,0,$F$4*$F$5/E1019^2*(SIN(RADIANS(G1020))*SIN(RADIANS(E1020))+COS(RADIANS(G1020))*COS(RADIANS(E1020))*COS(RADIANS(J1010))))</f>
        <v>0</v>
      </c>
      <c r="K1020">
        <f>IF(DEGREES(ACOS(SIN(RADIANS(G1020))*SIN(RADIANS(E1020))+COS(RADIANS(G1020))*COS(RADIANS(E1020))*COS(RADIANS(K1010))))&gt;90,0,$F$4*$F$5/E1019^2*(SIN(RADIANS(G1020))*SIN(RADIANS(E1020))+COS(RADIANS(G1020))*COS(RADIANS(E1020))*COS(RADIANS(K1010))))</f>
        <v>0</v>
      </c>
      <c r="L1020">
        <f>IF(DEGREES(ACOS(SIN(RADIANS(G1020))*SIN(RADIANS(E1020))+COS(RADIANS(G1020))*COS(RADIANS(E1020))*COS(RADIANS(L1010))))&gt;90,0,$F$4*$F$5/E1019^2*(SIN(RADIANS(G1020))*SIN(RADIANS(E1020))+COS(RADIANS(G1020))*COS(RADIANS(E1020))*COS(RADIANS(L1010))))</f>
        <v>0</v>
      </c>
      <c r="M1020">
        <f>IF(DEGREES(ACOS(SIN(RADIANS(G1020))*SIN(RADIANS(E1020))+COS(RADIANS(G1020))*COS(RADIANS(E1020))*COS(RADIANS(M1010))))&gt;90,0,$F$4*$F$5/E1019^2*(SIN(RADIANS(G1020))*SIN(RADIANS(E1020))+COS(RADIANS(G1020))*COS(RADIANS(E1020))*COS(RADIANS(M1010))))</f>
        <v>0</v>
      </c>
      <c r="N1020">
        <f>IF(DEGREES(ACOS(SIN(RADIANS(G1020))*SIN(RADIANS(E1020))+COS(RADIANS(G1020))*COS(RADIANS(E1020))*COS(RADIANS(N1010))))&gt;90,0,$F$4*$F$5/E1019^2*(SIN(RADIANS(G1020))*SIN(RADIANS(E1020))+COS(RADIANS(G1020))*COS(RADIANS(E1020))*COS(RADIANS(N1010))))</f>
        <v>0</v>
      </c>
      <c r="O1020">
        <f>IF(DEGREES(ACOS(SIN(RADIANS(G1020))*SIN(RADIANS(E1020))+COS(RADIANS(G1020))*COS(RADIANS(E1020))*COS(RADIANS(O1010))))&gt;90,0,$F$4*$F$5/E1019^2*(SIN(RADIANS(G1020))*SIN(RADIANS(E1020))+COS(RADIANS(G1020))*COS(RADIANS(E1020))*COS(RADIANS(O1010))))</f>
        <v>0</v>
      </c>
      <c r="P1020">
        <f>IF(DEGREES(ACOS(SIN(RADIANS(G1020))*SIN(RADIANS(E1020))+COS(RADIANS(G1020))*COS(RADIANS(E1020))*COS(RADIANS(P1010))))&gt;90,0,$F$4*$F$5/E1019^2*(SIN(RADIANS(G1020))*SIN(RADIANS(E1020))+COS(RADIANS(G1020))*COS(RADIANS(E1020))*COS(RADIANS(P1010))))</f>
        <v>0</v>
      </c>
      <c r="Q1020">
        <f>IF(DEGREES(ACOS(SIN(RADIANS(G1020))*SIN(RADIANS(E1020))+COS(RADIANS(G1020))*COS(RADIANS(E1020))*COS(RADIANS(Q1010))))&gt;90,0,$F$4*$F$5/E1019^2*(SIN(RADIANS(G1020))*SIN(RADIANS(E1020))+COS(RADIANS(G1020))*COS(RADIANS(E1020))*COS(RADIANS(Q1010))))</f>
        <v>0</v>
      </c>
      <c r="R1020" t="e">
        <f>IF(DEGREES(ACOS(SIN(RADIANS(G1020))*SIN(RADIANS(E1020))+COS(RADIANS(G1020))*COS(RADIANS(E1020))*COS(RADIANS(R1010))))&gt;90,0,$F$4*$F$5/E1019^2*(SIN(RADIANS(G1020))*SIN(RADIANS(E1020))+COS(RADIANS(G1020))*COS(RADIANS(E1020))*COS(RADIANS(R1010))))</f>
        <v>#DIV/0!</v>
      </c>
      <c r="S1020" t="e">
        <f>IF(DEGREES(ACOS(SIN(RADIANS(G1020))*SIN(RADIANS(E1020))+COS(RADIANS(G1020))*COS(RADIANS(E1020))*COS(RADIANS(S1010))))&gt;90,0,$F$4*$F$5/E1019^2*(SIN(RADIANS(G1020))*SIN(RADIANS(E1020))+COS(RADIANS(G1020))*COS(RADIANS(E1020))*COS(RADIANS(S1010))))</f>
        <v>#DIV/0!</v>
      </c>
      <c r="T1020" t="e">
        <f>IF(DEGREES(ACOS(SIN(RADIANS(G1020))*SIN(RADIANS(E1020))+COS(RADIANS(G1020))*COS(RADIANS(E1020))*COS(RADIANS(T1010))))&gt;90,0,$F$4*$F$5/E1019^2*(SIN(RADIANS(G1020))*SIN(RADIANS(E1020))+COS(RADIANS(G1020))*COS(RADIANS(E1020))*COS(RADIANS(T1010))))</f>
        <v>#DIV/0!</v>
      </c>
      <c r="U1020" t="e">
        <f>IF(DEGREES(ACOS(SIN(RADIANS(G1020))*SIN(RADIANS(E1020))+COS(RADIANS(G1020))*COS(RADIANS(E1020))*COS(RADIANS(U1010))))&gt;90,0,$F$4*$F$5/E1019^2*(SIN(RADIANS(G1020))*SIN(RADIANS(E1020))+COS(RADIANS(G1020))*COS(RADIANS(E1020))*COS(RADIANS(U1010))))</f>
        <v>#DIV/0!</v>
      </c>
      <c r="V1020" t="e">
        <f>IF(DEGREES(ACOS(SIN(RADIANS(G1020))*SIN(RADIANS(E1020))+COS(RADIANS(G1020))*COS(RADIANS(E1020))*COS(RADIANS(V1010))))&gt;90,0,$F$4*$F$5/E1019^2*(SIN(RADIANS(G1020))*SIN(RADIANS(E1020))+COS(RADIANS(G1020))*COS(RADIANS(E1020))*COS(RADIANS(V1010))))</f>
        <v>#DIV/0!</v>
      </c>
      <c r="W1020" t="e">
        <f>IF(DEGREES(ACOS(SIN(RADIANS(G1020))*SIN(RADIANS(E1020))+COS(RADIANS(G1020))*COS(RADIANS(E1020))*COS(RADIANS(W1010))))&gt;90,0,$F$4*$F$5/E1019^2*(SIN(RADIANS(G1020))*SIN(RADIANS(E1020))+COS(RADIANS(G1020))*COS(RADIANS(E1020))*COS(RADIANS(W1010))))</f>
        <v>#DIV/0!</v>
      </c>
      <c r="X1020" t="e">
        <f>IF(DEGREES(ACOS(SIN(RADIANS(G1020))*SIN(RADIANS(E1020))+COS(RADIANS(G1020))*COS(RADIANS(E1020))*COS(RADIANS(X1010))))&gt;90,0,$F$4*$F$5/E1019^2*(SIN(RADIANS(G1020))*SIN(RADIANS(E1020))+COS(RADIANS(G1020))*COS(RADIANS(E1020))*COS(RADIANS(X1010))))</f>
        <v>#DIV/0!</v>
      </c>
      <c r="Y1020" t="e">
        <f>IF(DEGREES(ACOS(SIN(RADIANS(G1020))*SIN(RADIANS(E1020))+COS(RADIANS(G1020))*COS(RADIANS(E1020))*COS(RADIANS(Y1010))))&gt;90,0,$F$4*$F$5/E1019^2*(SIN(RADIANS(G1020))*SIN(RADIANS(E1020))+COS(RADIANS(G1020))*COS(RADIANS(E1020))*COS(RADIANS(Y1010))))</f>
        <v>#DIV/0!</v>
      </c>
      <c r="Z1020" t="e">
        <f>IF(DEGREES(ACOS(SIN(RADIANS(G1020))*SIN(RADIANS(E1020))+COS(RADIANS(G1020))*COS(RADIANS(E1020))*COS(RADIANS(Z1010))))&gt;90,0,$F$4*$F$5/E1019^2*(SIN(RADIANS(G1020))*SIN(RADIANS(E1020))+COS(RADIANS(G1020))*COS(RADIANS(E1020))*COS(RADIANS(Z1010))))</f>
        <v>#DIV/0!</v>
      </c>
      <c r="AA1020" t="e">
        <f>IF(DEGREES(ACOS(SIN(RADIANS(G1020))*SIN(RADIANS(E1020))+COS(RADIANS(G1020))*COS(RADIANS(E1020))*COS(RADIANS(AA1010))))&gt;90,0,$F$4*$F$5/E1019^2*(SIN(RADIANS(G1020))*SIN(RADIANS(E1020))+COS(RADIANS(G1020))*COS(RADIANS(E1020))*COS(RADIANS(AA1010))))</f>
        <v>#DIV/0!</v>
      </c>
      <c r="AB1020" t="e">
        <f>IF(DEGREES(ACOS(SIN(RADIANS(G1020))*SIN(RADIANS(E1020))+COS(RADIANS(G1020))*COS(RADIANS(E1020))*COS(RADIANS(AB1010))))&gt;90,0,$F$4*$F$5/E1019^2*(SIN(RADIANS(G1020))*SIN(RADIANS(E1020))+COS(RADIANS(G1020))*COS(RADIANS(E1020))*COS(RADIANS(AB1010))))</f>
        <v>#DIV/0!</v>
      </c>
      <c r="AC1020" t="e">
        <f>IF(DEGREES(ACOS(SIN(RADIANS(G1020))*SIN(RADIANS(E1020))+COS(RADIANS(G1020))*COS(RADIANS(E1020))*COS(RADIANS(AC1010))))&gt;90,0,$F$4*$F$5/E1019^2*(SIN(RADIANS(G1020))*SIN(RADIANS(E1020))+COS(RADIANS(G1020))*COS(RADIANS(E1020))*COS(RADIANS(AC1010))))</f>
        <v>#DIV/0!</v>
      </c>
      <c r="AD1020" t="e">
        <f>IF(DEGREES(ACOS(SIN(RADIANS(G1020))*SIN(RADIANS(E1020))+COS(RADIANS(G1020))*COS(RADIANS(E1020))*COS(RADIANS(AD1010))))&gt;90,0,$F$4*$F$5/E1019^2*(SIN(RADIANS(G1020))*SIN(RADIANS(E1020))+COS(RADIANS(G1020))*COS(RADIANS(E1020))*COS(RADIANS(AD1010))))</f>
        <v>#DIV/0!</v>
      </c>
      <c r="AE1020" t="e">
        <f>IF(DEGREES(ACOS(SIN(RADIANS(G1020))*SIN(RADIANS(E1020))+COS(RADIANS(G1020))*COS(RADIANS(E1020))*COS(RADIANS(AE1010))))&gt;90,0,$F$4*$F$5/E1019^2*(SIN(RADIANS(G1020))*SIN(RADIANS(E1020))+COS(RADIANS(G1020))*COS(RADIANS(E1020))*COS(RADIANS(AE1010))))</f>
        <v>#DIV/0!</v>
      </c>
      <c r="AF1020" t="e">
        <f>IF(DEGREES(ACOS(SIN(RADIANS(G1020))*SIN(RADIANS(E1020))+COS(RADIANS(G1020))*COS(RADIANS(E1020))*COS(RADIANS(AF1010))))&gt;90,0,$F$4*$F$5/E1019^2*(SIN(RADIANS(G1020))*SIN(RADIANS(E1020))+COS(RADIANS(G1020))*COS(RADIANS(E1020))*COS(RADIANS(AF1010))))</f>
        <v>#DIV/0!</v>
      </c>
      <c r="AG1020" t="e">
        <f>IF(DEGREES(ACOS(SIN(RADIANS(G1020))*SIN(RADIANS(E1020))+COS(RADIANS(G1020))*COS(RADIANS(E1020))*COS(RADIANS(AG1010))))&gt;90,0,$F$4*$F$5/E1019^2*(SIN(RADIANS(G1020))*SIN(RADIANS(E1020))+COS(RADIANS(G1020))*COS(RADIANS(E1020))*COS(RADIANS(AG1010))))</f>
        <v>#DIV/0!</v>
      </c>
      <c r="AH1020" t="e">
        <f>IF(DEGREES(ACOS(SIN(RADIANS(G1020))*SIN(RADIANS(E1020))+COS(RADIANS(G1020))*COS(RADIANS(E1020))*COS(RADIANS(AH1010))))&gt;90,0,$F$4*$F$5/E1019^2*(SIN(RADIANS(G1020))*SIN(RADIANS(E1020))+COS(RADIANS(G1020))*COS(RADIANS(E1020))*COS(RADIANS(AH1010))))</f>
        <v>#DIV/0!</v>
      </c>
      <c r="AI1020" t="e">
        <f>IF(DEGREES(ACOS(SIN(RADIANS(G1020))*SIN(RADIANS(E1020))+COS(RADIANS(G1020))*COS(RADIANS(E1020))*COS(RADIANS(AI1010))))&gt;90,0,$F$4*$F$5/E1019^2*(SIN(RADIANS(G1020))*SIN(RADIANS(E1020))+COS(RADIANS(G1020))*COS(RADIANS(E1020))*COS(RADIANS(AI1010))))</f>
        <v>#DIV/0!</v>
      </c>
      <c r="AJ1020" t="e">
        <f>IF(DEGREES(ACOS(SIN(RADIANS(G1020))*SIN(RADIANS(E1020))+COS(RADIANS(G1020))*COS(RADIANS(E1020))*COS(RADIANS(AJ1010))))&gt;90,0,$F$4*$F$5/E1019^2*(SIN(RADIANS(G1020))*SIN(RADIANS(E1020))+COS(RADIANS(G1020))*COS(RADIANS(E1020))*COS(RADIANS(AJ1010))))</f>
        <v>#DIV/0!</v>
      </c>
      <c r="AK1020">
        <f>IF(DEGREES(ACOS(SIN(RADIANS(G1020))*SIN(RADIANS(E1020))+COS(RADIANS(G1020))*COS(RADIANS(E1020))*COS(RADIANS(AK1010))))&gt;90,0,$F$4*$F$5/E1019^2*(SIN(RADIANS(G1020))*SIN(RADIANS(E1020))+COS(RADIANS(G1020))*COS(RADIANS(E1020))*COS(RADIANS(AK1010))))</f>
        <v>0</v>
      </c>
      <c r="AL1020">
        <f>IF(DEGREES(ACOS(SIN(RADIANS(G1020))*SIN(RADIANS(E1020))+COS(RADIANS(G1020))*COS(RADIANS(E1020))*COS(RADIANS(AL1010))))&gt;90,0,$F$4*$F$5/E1019^2*(SIN(RADIANS(G1020))*SIN(RADIANS(E1020))+COS(RADIANS(G1020))*COS(RADIANS(E1020))*COS(RADIANS(AL1010))))</f>
        <v>0</v>
      </c>
      <c r="AM1020">
        <f>IF(DEGREES(ACOS(SIN(RADIANS(G1020))*SIN(RADIANS(E1020))+COS(RADIANS(G1020))*COS(RADIANS(E1020))*COS(RADIANS(AM1010))))&gt;90,0,$F$4*$F$5/E1019^2*(SIN(RADIANS(G1020))*SIN(RADIANS(E1020))+COS(RADIANS(G1020))*COS(RADIANS(E1020))*COS(RADIANS(AM1010))))</f>
        <v>0</v>
      </c>
      <c r="AN1020">
        <f>IF(DEGREES(ACOS(SIN(RADIANS(G1020))*SIN(RADIANS(E1020))+COS(RADIANS(G1020))*COS(RADIANS(E1020))*COS(RADIANS(AN1010))))&gt;90,0,$F$4*$F$5/E1019^2*(SIN(RADIANS(G1020))*SIN(RADIANS(E1020))+COS(RADIANS(G1020))*COS(RADIANS(E1020))*COS(RADIANS(AN1010))))</f>
        <v>0</v>
      </c>
      <c r="AO1020">
        <f>IF(DEGREES(ACOS(SIN(RADIANS(G1020))*SIN(RADIANS(E1020))+COS(RADIANS(G1020))*COS(RADIANS(E1020))*COS(RADIANS(AO1010))))&gt;90,0,$F$4*$F$5/E1019^2*(SIN(RADIANS(G1020))*SIN(RADIANS(E1020))+COS(RADIANS(G1020))*COS(RADIANS(E1020))*COS(RADIANS(AO1010))))</f>
        <v>0</v>
      </c>
      <c r="AP1020">
        <f>IF(DEGREES(ACOS(SIN(RADIANS(G1020))*SIN(RADIANS(E1020))+COS(RADIANS(G1020))*COS(RADIANS(E1020))*COS(RADIANS(AP1010))))&gt;90,0,$F$4*$F$5/E1019^2*(SIN(RADIANS(G1020))*SIN(RADIANS(E1020))+COS(RADIANS(G1020))*COS(RADIANS(E1020))*COS(RADIANS(AP1010))))</f>
        <v>0</v>
      </c>
      <c r="AQ1020">
        <f>IF(DEGREES(ACOS(SIN(RADIANS(G1020))*SIN(RADIANS(E1020))+COS(RADIANS(G1020))*COS(RADIANS(E1020))*COS(RADIANS(AQ1010))))&gt;90,0,$F$4*$F$5/E1019^2*(SIN(RADIANS(G1020))*SIN(RADIANS(E1020))+COS(RADIANS(G1020))*COS(RADIANS(E1020))*COS(RADIANS(AQ1010))))</f>
        <v>0</v>
      </c>
      <c r="AR1020">
        <f>IF(DEGREES(ACOS(SIN(RADIANS(G1020))*SIN(RADIANS(E1020))+COS(RADIANS(G1020))*COS(RADIANS(E1020))*COS(RADIANS(AR1010))))&gt;90,0,$F$4*$F$5/E1019^2*(SIN(RADIANS(G1020))*SIN(RADIANS(E1020))+COS(RADIANS(G1020))*COS(RADIANS(E1020))*COS(RADIANS(AR1010))))</f>
        <v>0</v>
      </c>
    </row>
    <row r="1021" spans="2:44" x14ac:dyDescent="0.5">
      <c r="B1021" s="40" t="s">
        <v>786</v>
      </c>
      <c r="E1021">
        <f>IF($F$10=0,IF(E1012&lt;360,E1012,E1012-360),($F$10+1)*E1012)</f>
        <v>60</v>
      </c>
      <c r="G1021">
        <v>0</v>
      </c>
      <c r="I1021">
        <f>IF(DEGREES(ACOS(SIN(RADIANS(G1021))*SIN(RADIANS(E1020))+COS(RADIANS(G1021))*COS(RADIANS(E1020))*COS(RADIANS(I1010))))&gt;90,0,$F$4*$F$5/E1019^2*(SIN(RADIANS(G1021))*SIN(RADIANS(E1020))+COS(RADIANS(G1021))*COS(RADIANS(E1020))*COS(RADIANS(I1010))))</f>
        <v>0</v>
      </c>
      <c r="J1021">
        <f>IF(DEGREES(ACOS(SIN(RADIANS(G1021))*SIN(RADIANS(E1020))+COS(RADIANS(G1021))*COS(RADIANS(E1020))*COS(RADIANS(J1010))))&gt;90,0,$F$4*$F$5/E1019^2*(SIN(RADIANS(G1021))*SIN(RADIANS(E1020))+COS(RADIANS(G1021))*COS(RADIANS(E1020))*COS(RADIANS(J1010))))</f>
        <v>0</v>
      </c>
      <c r="K1021">
        <f>IF(DEGREES(ACOS(SIN(RADIANS(G1021))*SIN(RADIANS(E1020))+COS(RADIANS(G1021))*COS(RADIANS(E1020))*COS(RADIANS(K1010))))&gt;90,0,$F$4*$F$5/E1019^2*(SIN(RADIANS(G1021))*SIN(RADIANS(E1020))+COS(RADIANS(G1021))*COS(RADIANS(E1020))*COS(RADIANS(K1010))))</f>
        <v>0</v>
      </c>
      <c r="L1021">
        <f>IF(DEGREES(ACOS(SIN(RADIANS(G1021))*SIN(RADIANS(E1020))+COS(RADIANS(G1021))*COS(RADIANS(E1020))*COS(RADIANS(L1010))))&gt;90,0,$F$4*$F$5/E1019^2*(SIN(RADIANS(G1021))*SIN(RADIANS(E1020))+COS(RADIANS(G1021))*COS(RADIANS(E1020))*COS(RADIANS(L1010))))</f>
        <v>0</v>
      </c>
      <c r="M1021">
        <f>IF(DEGREES(ACOS(SIN(RADIANS(G1021))*SIN(RADIANS(E1020))+COS(RADIANS(G1021))*COS(RADIANS(E1020))*COS(RADIANS(M1010))))&gt;90,0,$F$4*$F$5/E1019^2*(SIN(RADIANS(G1021))*SIN(RADIANS(E1020))+COS(RADIANS(G1021))*COS(RADIANS(E1020))*COS(RADIANS(M1010))))</f>
        <v>0</v>
      </c>
      <c r="N1021">
        <f>IF(DEGREES(ACOS(SIN(RADIANS(G1021))*SIN(RADIANS(E1020))+COS(RADIANS(G1021))*COS(RADIANS(E1020))*COS(RADIANS(N1010))))&gt;90,0,$F$4*$F$5/E1019^2*(SIN(RADIANS(G1021))*SIN(RADIANS(E1020))+COS(RADIANS(G1021))*COS(RADIANS(E1020))*COS(RADIANS(N1010))))</f>
        <v>0</v>
      </c>
      <c r="O1021">
        <f>IF(DEGREES(ACOS(SIN(RADIANS(G1021))*SIN(RADIANS(E1020))+COS(RADIANS(G1021))*COS(RADIANS(E1020))*COS(RADIANS(O1010))))&gt;90,0,$F$4*$F$5/E1019^2*(SIN(RADIANS(G1021))*SIN(RADIANS(E1020))+COS(RADIANS(G1021))*COS(RADIANS(E1020))*COS(RADIANS(O1010))))</f>
        <v>0</v>
      </c>
      <c r="P1021">
        <f>IF(DEGREES(ACOS(SIN(RADIANS(G1021))*SIN(RADIANS(E1020))+COS(RADIANS(G1021))*COS(RADIANS(E1020))*COS(RADIANS(P1010))))&gt;90,0,$F$4*$F$5/E1019^2*(SIN(RADIANS(G1021))*SIN(RADIANS(E1020))+COS(RADIANS(G1021))*COS(RADIANS(E1020))*COS(RADIANS(P1010))))</f>
        <v>0</v>
      </c>
      <c r="Q1021">
        <f>IF(DEGREES(ACOS(SIN(RADIANS(G1021))*SIN(RADIANS(E1020))+COS(RADIANS(G1021))*COS(RADIANS(E1020))*COS(RADIANS(Q1010))))&gt;90,0,$F$4*$F$5/E1019^2*(SIN(RADIANS(G1021))*SIN(RADIANS(E1020))+COS(RADIANS(G1021))*COS(RADIANS(E1020))*COS(RADIANS(Q1010))))</f>
        <v>0</v>
      </c>
      <c r="R1021" t="e">
        <f>IF(DEGREES(ACOS(SIN(RADIANS(G1021))*SIN(RADIANS(E1020))+COS(RADIANS(G1021))*COS(RADIANS(E1020))*COS(RADIANS(R1010))))&gt;90,0,$F$4*$F$5/E1019^2*(SIN(RADIANS(G1021))*SIN(RADIANS(E1020))+COS(RADIANS(G1021))*COS(RADIANS(E1020))*COS(RADIANS(R1010))))</f>
        <v>#DIV/0!</v>
      </c>
      <c r="S1021" t="e">
        <f>IF(DEGREES(ACOS(SIN(RADIANS(G1021))*SIN(RADIANS(E1020))+COS(RADIANS(G1021))*COS(RADIANS(E1020))*COS(RADIANS(S1010))))&gt;90,0,$F$4*$F$5/E1019^2*(SIN(RADIANS(G1021))*SIN(RADIANS(E1020))+COS(RADIANS(G1021))*COS(RADIANS(E1020))*COS(RADIANS(S1010))))</f>
        <v>#DIV/0!</v>
      </c>
      <c r="T1021" t="e">
        <f>IF(DEGREES(ACOS(SIN(RADIANS(G1021))*SIN(RADIANS(E1020))+COS(RADIANS(G1021))*COS(RADIANS(E1020))*COS(RADIANS(T1010))))&gt;90,0,$F$4*$F$5/E1019^2*(SIN(RADIANS(G1021))*SIN(RADIANS(E1020))+COS(RADIANS(G1021))*COS(RADIANS(E1020))*COS(RADIANS(T1010))))</f>
        <v>#DIV/0!</v>
      </c>
      <c r="U1021" t="e">
        <f>IF(DEGREES(ACOS(SIN(RADIANS(G1021))*SIN(RADIANS(E1020))+COS(RADIANS(G1021))*COS(RADIANS(E1020))*COS(RADIANS(U1010))))&gt;90,0,$F$4*$F$5/E1019^2*(SIN(RADIANS(G1021))*SIN(RADIANS(E1020))+COS(RADIANS(G1021))*COS(RADIANS(E1020))*COS(RADIANS(U1010))))</f>
        <v>#DIV/0!</v>
      </c>
      <c r="V1021" t="e">
        <f>IF(DEGREES(ACOS(SIN(RADIANS(G1021))*SIN(RADIANS(E1020))+COS(RADIANS(G1021))*COS(RADIANS(E1020))*COS(RADIANS(V1010))))&gt;90,0,$F$4*$F$5/E1019^2*(SIN(RADIANS(G1021))*SIN(RADIANS(E1020))+COS(RADIANS(G1021))*COS(RADIANS(E1020))*COS(RADIANS(V1010))))</f>
        <v>#DIV/0!</v>
      </c>
      <c r="W1021" t="e">
        <f>IF(DEGREES(ACOS(SIN(RADIANS(G1021))*SIN(RADIANS(E1020))+COS(RADIANS(G1021))*COS(RADIANS(E1020))*COS(RADIANS(W1010))))&gt;90,0,$F$4*$F$5/E1019^2*(SIN(RADIANS(G1021))*SIN(RADIANS(E1020))+COS(RADIANS(G1021))*COS(RADIANS(E1020))*COS(RADIANS(W1010))))</f>
        <v>#DIV/0!</v>
      </c>
      <c r="X1021" t="e">
        <f>IF(DEGREES(ACOS(SIN(RADIANS(G1021))*SIN(RADIANS(E1020))+COS(RADIANS(G1021))*COS(RADIANS(E1020))*COS(RADIANS(X1010))))&gt;90,0,$F$4*$F$5/E1019^2*(SIN(RADIANS(G1021))*SIN(RADIANS(E1020))+COS(RADIANS(G1021))*COS(RADIANS(E1020))*COS(RADIANS(X1010))))</f>
        <v>#DIV/0!</v>
      </c>
      <c r="Y1021" t="e">
        <f>IF(DEGREES(ACOS(SIN(RADIANS(G1021))*SIN(RADIANS(E1020))+COS(RADIANS(G1021))*COS(RADIANS(E1020))*COS(RADIANS(Y1010))))&gt;90,0,$F$4*$F$5/E1019^2*(SIN(RADIANS(G1021))*SIN(RADIANS(E1020))+COS(RADIANS(G1021))*COS(RADIANS(E1020))*COS(RADIANS(Y1010))))</f>
        <v>#DIV/0!</v>
      </c>
      <c r="Z1021" t="e">
        <f>IF(DEGREES(ACOS(SIN(RADIANS(G1021))*SIN(RADIANS(E1020))+COS(RADIANS(G1021))*COS(RADIANS(E1020))*COS(RADIANS(Z1010))))&gt;90,0,$F$4*$F$5/E1019^2*(SIN(RADIANS(G1021))*SIN(RADIANS(E1020))+COS(RADIANS(G1021))*COS(RADIANS(E1020))*COS(RADIANS(Z1010))))</f>
        <v>#DIV/0!</v>
      </c>
      <c r="AA1021" t="e">
        <f>IF(DEGREES(ACOS(SIN(RADIANS(G1021))*SIN(RADIANS(E1020))+COS(RADIANS(G1021))*COS(RADIANS(E1020))*COS(RADIANS(AA1010))))&gt;90,0,$F$4*$F$5/E1019^2*(SIN(RADIANS(G1021))*SIN(RADIANS(E1020))+COS(RADIANS(G1021))*COS(RADIANS(E1020))*COS(RADIANS(AA1010))))</f>
        <v>#DIV/0!</v>
      </c>
      <c r="AB1021" t="e">
        <f>IF(DEGREES(ACOS(SIN(RADIANS(G1021))*SIN(RADIANS(E1020))+COS(RADIANS(G1021))*COS(RADIANS(E1020))*COS(RADIANS(AB1010))))&gt;90,0,$F$4*$F$5/E1019^2*(SIN(RADIANS(G1021))*SIN(RADIANS(E1020))+COS(RADIANS(G1021))*COS(RADIANS(E1020))*COS(RADIANS(AB1010))))</f>
        <v>#DIV/0!</v>
      </c>
      <c r="AC1021" t="e">
        <f>IF(DEGREES(ACOS(SIN(RADIANS(G1021))*SIN(RADIANS(E1020))+COS(RADIANS(G1021))*COS(RADIANS(E1020))*COS(RADIANS(AC1010))))&gt;90,0,$F$4*$F$5/E1019^2*(SIN(RADIANS(G1021))*SIN(RADIANS(E1020))+COS(RADIANS(G1021))*COS(RADIANS(E1020))*COS(RADIANS(AC1010))))</f>
        <v>#DIV/0!</v>
      </c>
      <c r="AD1021" t="e">
        <f>IF(DEGREES(ACOS(SIN(RADIANS(G1021))*SIN(RADIANS(E1020))+COS(RADIANS(G1021))*COS(RADIANS(E1020))*COS(RADIANS(AD1010))))&gt;90,0,$F$4*$F$5/E1019^2*(SIN(RADIANS(G1021))*SIN(RADIANS(E1020))+COS(RADIANS(G1021))*COS(RADIANS(E1020))*COS(RADIANS(AD1010))))</f>
        <v>#DIV/0!</v>
      </c>
      <c r="AE1021" t="e">
        <f>IF(DEGREES(ACOS(SIN(RADIANS(G1021))*SIN(RADIANS(E1020))+COS(RADIANS(G1021))*COS(RADIANS(E1020))*COS(RADIANS(AE1010))))&gt;90,0,$F$4*$F$5/E1019^2*(SIN(RADIANS(G1021))*SIN(RADIANS(E1020))+COS(RADIANS(G1021))*COS(RADIANS(E1020))*COS(RADIANS(AE1010))))</f>
        <v>#DIV/0!</v>
      </c>
      <c r="AF1021" t="e">
        <f>IF(DEGREES(ACOS(SIN(RADIANS(G1021))*SIN(RADIANS(E1020))+COS(RADIANS(G1021))*COS(RADIANS(E1020))*COS(RADIANS(AF1010))))&gt;90,0,$F$4*$F$5/E1019^2*(SIN(RADIANS(G1021))*SIN(RADIANS(E1020))+COS(RADIANS(G1021))*COS(RADIANS(E1020))*COS(RADIANS(AF1010))))</f>
        <v>#DIV/0!</v>
      </c>
      <c r="AG1021" t="e">
        <f>IF(DEGREES(ACOS(SIN(RADIANS(G1021))*SIN(RADIANS(E1020))+COS(RADIANS(G1021))*COS(RADIANS(E1020))*COS(RADIANS(AG1010))))&gt;90,0,$F$4*$F$5/E1019^2*(SIN(RADIANS(G1021))*SIN(RADIANS(E1020))+COS(RADIANS(G1021))*COS(RADIANS(E1020))*COS(RADIANS(AG1010))))</f>
        <v>#DIV/0!</v>
      </c>
      <c r="AH1021" t="e">
        <f>IF(DEGREES(ACOS(SIN(RADIANS(G1021))*SIN(RADIANS(E1020))+COS(RADIANS(G1021))*COS(RADIANS(E1020))*COS(RADIANS(AH1010))))&gt;90,0,$F$4*$F$5/E1019^2*(SIN(RADIANS(G1021))*SIN(RADIANS(E1020))+COS(RADIANS(G1021))*COS(RADIANS(E1020))*COS(RADIANS(AH1010))))</f>
        <v>#DIV/0!</v>
      </c>
      <c r="AI1021" t="e">
        <f>IF(DEGREES(ACOS(SIN(RADIANS(G1021))*SIN(RADIANS(E1020))+COS(RADIANS(G1021))*COS(RADIANS(E1020))*COS(RADIANS(AI1010))))&gt;90,0,$F$4*$F$5/E1019^2*(SIN(RADIANS(G1021))*SIN(RADIANS(E1020))+COS(RADIANS(G1021))*COS(RADIANS(E1020))*COS(RADIANS(AI1010))))</f>
        <v>#DIV/0!</v>
      </c>
      <c r="AJ1021" t="e">
        <f>IF(DEGREES(ACOS(SIN(RADIANS(G1021))*SIN(RADIANS(E1020))+COS(RADIANS(G1021))*COS(RADIANS(E1020))*COS(RADIANS(AJ1010))))&gt;90,0,$F$4*$F$5/E1019^2*(SIN(RADIANS(G1021))*SIN(RADIANS(E1020))+COS(RADIANS(G1021))*COS(RADIANS(E1020))*COS(RADIANS(AJ1010))))</f>
        <v>#DIV/0!</v>
      </c>
      <c r="AK1021">
        <f>IF(DEGREES(ACOS(SIN(RADIANS(G1021))*SIN(RADIANS(E1020))+COS(RADIANS(G1021))*COS(RADIANS(E1020))*COS(RADIANS(AK1010))))&gt;90,0,$F$4*$F$5/E1019^2*(SIN(RADIANS(G1021))*SIN(RADIANS(E1020))+COS(RADIANS(G1021))*COS(RADIANS(E1020))*COS(RADIANS(AK1010))))</f>
        <v>0</v>
      </c>
      <c r="AL1021">
        <f>IF(DEGREES(ACOS(SIN(RADIANS(G1021))*SIN(RADIANS(E1020))+COS(RADIANS(G1021))*COS(RADIANS(E1020))*COS(RADIANS(AL1010))))&gt;90,0,$F$4*$F$5/E1019^2*(SIN(RADIANS(G1021))*SIN(RADIANS(E1020))+COS(RADIANS(G1021))*COS(RADIANS(E1020))*COS(RADIANS(AL1010))))</f>
        <v>0</v>
      </c>
      <c r="AM1021">
        <f>IF(DEGREES(ACOS(SIN(RADIANS(G1021))*SIN(RADIANS(E1020))+COS(RADIANS(G1021))*COS(RADIANS(E1020))*COS(RADIANS(AM1010))))&gt;90,0,$F$4*$F$5/E1019^2*(SIN(RADIANS(G1021))*SIN(RADIANS(E1020))+COS(RADIANS(G1021))*COS(RADIANS(E1020))*COS(RADIANS(AM1010))))</f>
        <v>0</v>
      </c>
      <c r="AN1021">
        <f>IF(DEGREES(ACOS(SIN(RADIANS(G1021))*SIN(RADIANS(E1020))+COS(RADIANS(G1021))*COS(RADIANS(E1020))*COS(RADIANS(AN1010))))&gt;90,0,$F$4*$F$5/E1019^2*(SIN(RADIANS(G1021))*SIN(RADIANS(E1020))+COS(RADIANS(G1021))*COS(RADIANS(E1020))*COS(RADIANS(AN1010))))</f>
        <v>0</v>
      </c>
      <c r="AO1021">
        <f>IF(DEGREES(ACOS(SIN(RADIANS(G1021))*SIN(RADIANS(E1020))+COS(RADIANS(G1021))*COS(RADIANS(E1020))*COS(RADIANS(AO1010))))&gt;90,0,$F$4*$F$5/E1019^2*(SIN(RADIANS(G1021))*SIN(RADIANS(E1020))+COS(RADIANS(G1021))*COS(RADIANS(E1020))*COS(RADIANS(AO1010))))</f>
        <v>0</v>
      </c>
      <c r="AP1021">
        <f>IF(DEGREES(ACOS(SIN(RADIANS(G1021))*SIN(RADIANS(E1020))+COS(RADIANS(G1021))*COS(RADIANS(E1020))*COS(RADIANS(AP1010))))&gt;90,0,$F$4*$F$5/E1019^2*(SIN(RADIANS(G1021))*SIN(RADIANS(E1020))+COS(RADIANS(G1021))*COS(RADIANS(E1020))*COS(RADIANS(AP1010))))</f>
        <v>0</v>
      </c>
      <c r="AQ1021">
        <f>IF(DEGREES(ACOS(SIN(RADIANS(G1021))*SIN(RADIANS(E1020))+COS(RADIANS(G1021))*COS(RADIANS(E1020))*COS(RADIANS(AQ1010))))&gt;90,0,$F$4*$F$5/E1019^2*(SIN(RADIANS(G1021))*SIN(RADIANS(E1020))+COS(RADIANS(G1021))*COS(RADIANS(E1020))*COS(RADIANS(AQ1010))))</f>
        <v>0</v>
      </c>
      <c r="AR1021">
        <f>IF(DEGREES(ACOS(SIN(RADIANS(G1021))*SIN(RADIANS(E1020))+COS(RADIANS(G1021))*COS(RADIANS(E1020))*COS(RADIANS(AR1010))))&gt;90,0,$F$4*$F$5/E1019^2*(SIN(RADIANS(G1021))*SIN(RADIANS(E1020))+COS(RADIANS(G1021))*COS(RADIANS(E1020))*COS(RADIANS(AR1010))))</f>
        <v>0</v>
      </c>
    </row>
    <row r="1022" spans="2:44" x14ac:dyDescent="0.5">
      <c r="B1022" s="40" t="s">
        <v>787</v>
      </c>
      <c r="E1022">
        <f>E1021-E1013-360*ROUNDDOWN((E1021-E1013)/360,0)</f>
        <v>0</v>
      </c>
      <c r="G1022">
        <v>-10</v>
      </c>
      <c r="I1022">
        <f>IF(DEGREES(ACOS(SIN(RADIANS(G1022))*SIN(RADIANS(E1020))+COS(RADIANS(G1022))*COS(RADIANS(E1020))*COS(RADIANS(I1010))))&gt;90,0,$F$4*$F$5/E1019^2*(SIN(RADIANS(G1022))*SIN(RADIANS(E1020))+COS(RADIANS(G1022))*COS(RADIANS(E1020))*COS(RADIANS(I1010))))</f>
        <v>0</v>
      </c>
      <c r="J1022">
        <f>IF(DEGREES(ACOS(SIN(RADIANS(G1022))*SIN(RADIANS(E1020))+COS(RADIANS(G1022))*COS(RADIANS(E1020))*COS(RADIANS(J1010))))&gt;90,0,$F$4*$F$5/E1019^2*(SIN(RADIANS(G1022))*SIN(RADIANS(E1020))+COS(RADIANS(G1022))*COS(RADIANS(E1020))*COS(RADIANS(J1010))))</f>
        <v>0</v>
      </c>
      <c r="K1022">
        <f>IF(DEGREES(ACOS(SIN(RADIANS(G1022))*SIN(RADIANS(E1020))+COS(RADIANS(G1022))*COS(RADIANS(E1020))*COS(RADIANS(K1010))))&gt;90,0,$F$4*$F$5/E1019^2*(SIN(RADIANS(G1022))*SIN(RADIANS(E1020))+COS(RADIANS(G1022))*COS(RADIANS(E1020))*COS(RADIANS(K1010))))</f>
        <v>0</v>
      </c>
      <c r="L1022">
        <f>IF(DEGREES(ACOS(SIN(RADIANS(G1022))*SIN(RADIANS(E1020))+COS(RADIANS(G1022))*COS(RADIANS(E1020))*COS(RADIANS(L1010))))&gt;90,0,$F$4*$F$5/E1019^2*(SIN(RADIANS(G1022))*SIN(RADIANS(E1020))+COS(RADIANS(G1022))*COS(RADIANS(E1020))*COS(RADIANS(L1010))))</f>
        <v>0</v>
      </c>
      <c r="M1022">
        <f>IF(DEGREES(ACOS(SIN(RADIANS(G1022))*SIN(RADIANS(E1020))+COS(RADIANS(G1022))*COS(RADIANS(E1020))*COS(RADIANS(M1010))))&gt;90,0,$F$4*$F$5/E1019^2*(SIN(RADIANS(G1022))*SIN(RADIANS(E1020))+COS(RADIANS(G1022))*COS(RADIANS(E1020))*COS(RADIANS(M1010))))</f>
        <v>0</v>
      </c>
      <c r="N1022">
        <f>IF(DEGREES(ACOS(SIN(RADIANS(G1022))*SIN(RADIANS(E1020))+COS(RADIANS(G1022))*COS(RADIANS(E1020))*COS(RADIANS(N1010))))&gt;90,0,$F$4*$F$5/E1019^2*(SIN(RADIANS(G1022))*SIN(RADIANS(E1020))+COS(RADIANS(G1022))*COS(RADIANS(E1020))*COS(RADIANS(N1010))))</f>
        <v>0</v>
      </c>
      <c r="O1022">
        <f>IF(DEGREES(ACOS(SIN(RADIANS(G1022))*SIN(RADIANS(E1020))+COS(RADIANS(G1022))*COS(RADIANS(E1020))*COS(RADIANS(O1010))))&gt;90,0,$F$4*$F$5/E1019^2*(SIN(RADIANS(G1022))*SIN(RADIANS(E1020))+COS(RADIANS(G1022))*COS(RADIANS(E1020))*COS(RADIANS(O1010))))</f>
        <v>0</v>
      </c>
      <c r="P1022">
        <f>IF(DEGREES(ACOS(SIN(RADIANS(G1022))*SIN(RADIANS(E1020))+COS(RADIANS(G1022))*COS(RADIANS(E1020))*COS(RADIANS(P1010))))&gt;90,0,$F$4*$F$5/E1019^2*(SIN(RADIANS(G1022))*SIN(RADIANS(E1020))+COS(RADIANS(G1022))*COS(RADIANS(E1020))*COS(RADIANS(P1010))))</f>
        <v>0</v>
      </c>
      <c r="Q1022">
        <f>IF(DEGREES(ACOS(SIN(RADIANS(G1022))*SIN(RADIANS(E1020))+COS(RADIANS(G1022))*COS(RADIANS(E1020))*COS(RADIANS(Q1010))))&gt;90,0,$F$4*$F$5/E1019^2*(SIN(RADIANS(G1022))*SIN(RADIANS(E1020))+COS(RADIANS(G1022))*COS(RADIANS(E1020))*COS(RADIANS(Q1010))))</f>
        <v>0</v>
      </c>
      <c r="R1022" t="e">
        <f>IF(DEGREES(ACOS(SIN(RADIANS(G1022))*SIN(RADIANS(E1020))+COS(RADIANS(G1022))*COS(RADIANS(E1020))*COS(RADIANS(R1010))))&gt;90,0,$F$4*$F$5/E1019^2*(SIN(RADIANS(G1022))*SIN(RADIANS(E1020))+COS(RADIANS(G1022))*COS(RADIANS(E1020))*COS(RADIANS(R1010))))</f>
        <v>#DIV/0!</v>
      </c>
      <c r="S1022" t="e">
        <f>IF(DEGREES(ACOS(SIN(RADIANS(G1022))*SIN(RADIANS(E1020))+COS(RADIANS(G1022))*COS(RADIANS(E1020))*COS(RADIANS(S1010))))&gt;90,0,$F$4*$F$5/E1019^2*(SIN(RADIANS(G1022))*SIN(RADIANS(E1020))+COS(RADIANS(G1022))*COS(RADIANS(E1020))*COS(RADIANS(S1010))))</f>
        <v>#DIV/0!</v>
      </c>
      <c r="T1022" t="e">
        <f>IF(DEGREES(ACOS(SIN(RADIANS(G1022))*SIN(RADIANS(E1020))+COS(RADIANS(G1022))*COS(RADIANS(E1020))*COS(RADIANS(T1010))))&gt;90,0,$F$4*$F$5/E1019^2*(SIN(RADIANS(G1022))*SIN(RADIANS(E1020))+COS(RADIANS(G1022))*COS(RADIANS(E1020))*COS(RADIANS(T1010))))</f>
        <v>#DIV/0!</v>
      </c>
      <c r="U1022" t="e">
        <f>IF(DEGREES(ACOS(SIN(RADIANS(G1022))*SIN(RADIANS(E1020))+COS(RADIANS(G1022))*COS(RADIANS(E1020))*COS(RADIANS(U1010))))&gt;90,0,$F$4*$F$5/E1019^2*(SIN(RADIANS(G1022))*SIN(RADIANS(E1020))+COS(RADIANS(G1022))*COS(RADIANS(E1020))*COS(RADIANS(U1010))))</f>
        <v>#DIV/0!</v>
      </c>
      <c r="V1022" t="e">
        <f>IF(DEGREES(ACOS(SIN(RADIANS(G1022))*SIN(RADIANS(E1020))+COS(RADIANS(G1022))*COS(RADIANS(E1020))*COS(RADIANS(V1010))))&gt;90,0,$F$4*$F$5/E1019^2*(SIN(RADIANS(G1022))*SIN(RADIANS(E1020))+COS(RADIANS(G1022))*COS(RADIANS(E1020))*COS(RADIANS(V1010))))</f>
        <v>#DIV/0!</v>
      </c>
      <c r="W1022" t="e">
        <f>IF(DEGREES(ACOS(SIN(RADIANS(G1022))*SIN(RADIANS(E1020))+COS(RADIANS(G1022))*COS(RADIANS(E1020))*COS(RADIANS(W1010))))&gt;90,0,$F$4*$F$5/E1019^2*(SIN(RADIANS(G1022))*SIN(RADIANS(E1020))+COS(RADIANS(G1022))*COS(RADIANS(E1020))*COS(RADIANS(W1010))))</f>
        <v>#DIV/0!</v>
      </c>
      <c r="X1022" t="e">
        <f>IF(DEGREES(ACOS(SIN(RADIANS(G1022))*SIN(RADIANS(E1020))+COS(RADIANS(G1022))*COS(RADIANS(E1020))*COS(RADIANS(X1010))))&gt;90,0,$F$4*$F$5/E1019^2*(SIN(RADIANS(G1022))*SIN(RADIANS(E1020))+COS(RADIANS(G1022))*COS(RADIANS(E1020))*COS(RADIANS(X1010))))</f>
        <v>#DIV/0!</v>
      </c>
      <c r="Y1022" t="e">
        <f>IF(DEGREES(ACOS(SIN(RADIANS(G1022))*SIN(RADIANS(E1020))+COS(RADIANS(G1022))*COS(RADIANS(E1020))*COS(RADIANS(Y1010))))&gt;90,0,$F$4*$F$5/E1019^2*(SIN(RADIANS(G1022))*SIN(RADIANS(E1020))+COS(RADIANS(G1022))*COS(RADIANS(E1020))*COS(RADIANS(Y1010))))</f>
        <v>#DIV/0!</v>
      </c>
      <c r="Z1022" t="e">
        <f>IF(DEGREES(ACOS(SIN(RADIANS(G1022))*SIN(RADIANS(E1020))+COS(RADIANS(G1022))*COS(RADIANS(E1020))*COS(RADIANS(Z1010))))&gt;90,0,$F$4*$F$5/E1019^2*(SIN(RADIANS(G1022))*SIN(RADIANS(E1020))+COS(RADIANS(G1022))*COS(RADIANS(E1020))*COS(RADIANS(Z1010))))</f>
        <v>#DIV/0!</v>
      </c>
      <c r="AA1022" t="e">
        <f>IF(DEGREES(ACOS(SIN(RADIANS(G1022))*SIN(RADIANS(E1020))+COS(RADIANS(G1022))*COS(RADIANS(E1020))*COS(RADIANS(AA1010))))&gt;90,0,$F$4*$F$5/E1019^2*(SIN(RADIANS(G1022))*SIN(RADIANS(E1020))+COS(RADIANS(G1022))*COS(RADIANS(E1020))*COS(RADIANS(AA1010))))</f>
        <v>#DIV/0!</v>
      </c>
      <c r="AB1022" t="e">
        <f>IF(DEGREES(ACOS(SIN(RADIANS(G1022))*SIN(RADIANS(E1020))+COS(RADIANS(G1022))*COS(RADIANS(E1020))*COS(RADIANS(AB1010))))&gt;90,0,$F$4*$F$5/E1019^2*(SIN(RADIANS(G1022))*SIN(RADIANS(E1020))+COS(RADIANS(G1022))*COS(RADIANS(E1020))*COS(RADIANS(AB1010))))</f>
        <v>#DIV/0!</v>
      </c>
      <c r="AC1022" t="e">
        <f>IF(DEGREES(ACOS(SIN(RADIANS(G1022))*SIN(RADIANS(E1020))+COS(RADIANS(G1022))*COS(RADIANS(E1020))*COS(RADIANS(AC1010))))&gt;90,0,$F$4*$F$5/E1019^2*(SIN(RADIANS(G1022))*SIN(RADIANS(E1020))+COS(RADIANS(G1022))*COS(RADIANS(E1020))*COS(RADIANS(AC1010))))</f>
        <v>#DIV/0!</v>
      </c>
      <c r="AD1022" t="e">
        <f>IF(DEGREES(ACOS(SIN(RADIANS(G1022))*SIN(RADIANS(E1020))+COS(RADIANS(G1022))*COS(RADIANS(E1020))*COS(RADIANS(AD1010))))&gt;90,0,$F$4*$F$5/E1019^2*(SIN(RADIANS(G1022))*SIN(RADIANS(E1020))+COS(RADIANS(G1022))*COS(RADIANS(E1020))*COS(RADIANS(AD1010))))</f>
        <v>#DIV/0!</v>
      </c>
      <c r="AE1022" t="e">
        <f>IF(DEGREES(ACOS(SIN(RADIANS(G1022))*SIN(RADIANS(E1020))+COS(RADIANS(G1022))*COS(RADIANS(E1020))*COS(RADIANS(AE1010))))&gt;90,0,$F$4*$F$5/E1019^2*(SIN(RADIANS(G1022))*SIN(RADIANS(E1020))+COS(RADIANS(G1022))*COS(RADIANS(E1020))*COS(RADIANS(AE1010))))</f>
        <v>#DIV/0!</v>
      </c>
      <c r="AF1022" t="e">
        <f>IF(DEGREES(ACOS(SIN(RADIANS(G1022))*SIN(RADIANS(E1020))+COS(RADIANS(G1022))*COS(RADIANS(E1020))*COS(RADIANS(AF1010))))&gt;90,0,$F$4*$F$5/E1019^2*(SIN(RADIANS(G1022))*SIN(RADIANS(E1020))+COS(RADIANS(G1022))*COS(RADIANS(E1020))*COS(RADIANS(AF1010))))</f>
        <v>#DIV/0!</v>
      </c>
      <c r="AG1022" t="e">
        <f>IF(DEGREES(ACOS(SIN(RADIANS(G1022))*SIN(RADIANS(E1020))+COS(RADIANS(G1022))*COS(RADIANS(E1020))*COS(RADIANS(AG1010))))&gt;90,0,$F$4*$F$5/E1019^2*(SIN(RADIANS(G1022))*SIN(RADIANS(E1020))+COS(RADIANS(G1022))*COS(RADIANS(E1020))*COS(RADIANS(AG1010))))</f>
        <v>#DIV/0!</v>
      </c>
      <c r="AH1022" t="e">
        <f>IF(DEGREES(ACOS(SIN(RADIANS(G1022))*SIN(RADIANS(E1020))+COS(RADIANS(G1022))*COS(RADIANS(E1020))*COS(RADIANS(AH1010))))&gt;90,0,$F$4*$F$5/E1019^2*(SIN(RADIANS(G1022))*SIN(RADIANS(E1020))+COS(RADIANS(G1022))*COS(RADIANS(E1020))*COS(RADIANS(AH1010))))</f>
        <v>#DIV/0!</v>
      </c>
      <c r="AI1022" t="e">
        <f>IF(DEGREES(ACOS(SIN(RADIANS(G1022))*SIN(RADIANS(E1020))+COS(RADIANS(G1022))*COS(RADIANS(E1020))*COS(RADIANS(AI1010))))&gt;90,0,$F$4*$F$5/E1019^2*(SIN(RADIANS(G1022))*SIN(RADIANS(E1020))+COS(RADIANS(G1022))*COS(RADIANS(E1020))*COS(RADIANS(AI1010))))</f>
        <v>#DIV/0!</v>
      </c>
      <c r="AJ1022" t="e">
        <f>IF(DEGREES(ACOS(SIN(RADIANS(G1022))*SIN(RADIANS(E1020))+COS(RADIANS(G1022))*COS(RADIANS(E1020))*COS(RADIANS(AJ1010))))&gt;90,0,$F$4*$F$5/E1019^2*(SIN(RADIANS(G1022))*SIN(RADIANS(E1020))+COS(RADIANS(G1022))*COS(RADIANS(E1020))*COS(RADIANS(AJ1010))))</f>
        <v>#DIV/0!</v>
      </c>
      <c r="AK1022">
        <f>IF(DEGREES(ACOS(SIN(RADIANS(G1022))*SIN(RADIANS(E1020))+COS(RADIANS(G1022))*COS(RADIANS(E1020))*COS(RADIANS(AK1010))))&gt;90,0,$F$4*$F$5/E1019^2*(SIN(RADIANS(G1022))*SIN(RADIANS(E1020))+COS(RADIANS(G1022))*COS(RADIANS(E1020))*COS(RADIANS(AK1010))))</f>
        <v>0</v>
      </c>
      <c r="AL1022">
        <f>IF(DEGREES(ACOS(SIN(RADIANS(G1022))*SIN(RADIANS(E1020))+COS(RADIANS(G1022))*COS(RADIANS(E1020))*COS(RADIANS(AL1010))))&gt;90,0,$F$4*$F$5/E1019^2*(SIN(RADIANS(G1022))*SIN(RADIANS(E1020))+COS(RADIANS(G1022))*COS(RADIANS(E1020))*COS(RADIANS(AL1010))))</f>
        <v>0</v>
      </c>
      <c r="AM1022">
        <f>IF(DEGREES(ACOS(SIN(RADIANS(G1022))*SIN(RADIANS(E1020))+COS(RADIANS(G1022))*COS(RADIANS(E1020))*COS(RADIANS(AM1010))))&gt;90,0,$F$4*$F$5/E1019^2*(SIN(RADIANS(G1022))*SIN(RADIANS(E1020))+COS(RADIANS(G1022))*COS(RADIANS(E1020))*COS(RADIANS(AM1010))))</f>
        <v>0</v>
      </c>
      <c r="AN1022">
        <f>IF(DEGREES(ACOS(SIN(RADIANS(G1022))*SIN(RADIANS(E1020))+COS(RADIANS(G1022))*COS(RADIANS(E1020))*COS(RADIANS(AN1010))))&gt;90,0,$F$4*$F$5/E1019^2*(SIN(RADIANS(G1022))*SIN(RADIANS(E1020))+COS(RADIANS(G1022))*COS(RADIANS(E1020))*COS(RADIANS(AN1010))))</f>
        <v>0</v>
      </c>
      <c r="AO1022">
        <f>IF(DEGREES(ACOS(SIN(RADIANS(G1022))*SIN(RADIANS(E1020))+COS(RADIANS(G1022))*COS(RADIANS(E1020))*COS(RADIANS(AO1010))))&gt;90,0,$F$4*$F$5/E1019^2*(SIN(RADIANS(G1022))*SIN(RADIANS(E1020))+COS(RADIANS(G1022))*COS(RADIANS(E1020))*COS(RADIANS(AO1010))))</f>
        <v>0</v>
      </c>
      <c r="AP1022">
        <f>IF(DEGREES(ACOS(SIN(RADIANS(G1022))*SIN(RADIANS(E1020))+COS(RADIANS(G1022))*COS(RADIANS(E1020))*COS(RADIANS(AP1010))))&gt;90,0,$F$4*$F$5/E1019^2*(SIN(RADIANS(G1022))*SIN(RADIANS(E1020))+COS(RADIANS(G1022))*COS(RADIANS(E1020))*COS(RADIANS(AP1010))))</f>
        <v>0</v>
      </c>
      <c r="AQ1022">
        <f>IF(DEGREES(ACOS(SIN(RADIANS(G1022))*SIN(RADIANS(E1020))+COS(RADIANS(G1022))*COS(RADIANS(E1020))*COS(RADIANS(AQ1010))))&gt;90,0,$F$4*$F$5/E1019^2*(SIN(RADIANS(G1022))*SIN(RADIANS(E1020))+COS(RADIANS(G1022))*COS(RADIANS(E1020))*COS(RADIANS(AQ1010))))</f>
        <v>0</v>
      </c>
      <c r="AR1022">
        <f>IF(DEGREES(ACOS(SIN(RADIANS(G1022))*SIN(RADIANS(E1020))+COS(RADIANS(G1022))*COS(RADIANS(E1020))*COS(RADIANS(AR1010))))&gt;90,0,$F$4*$F$5/E1019^2*(SIN(RADIANS(G1022))*SIN(RADIANS(E1020))+COS(RADIANS(G1022))*COS(RADIANS(E1020))*COS(RADIANS(AR1010))))</f>
        <v>0</v>
      </c>
    </row>
    <row r="1023" spans="2:44" x14ac:dyDescent="0.5">
      <c r="G1023">
        <v>-20</v>
      </c>
      <c r="I1023">
        <f>IF(DEGREES(ACOS(SIN(RADIANS(G1023))*SIN(RADIANS(E1020))+COS(RADIANS(G1023))*COS(RADIANS(E1020))*COS(RADIANS(I1010))))&gt;90,0,$F$4*$F$5/E1019^2*(SIN(RADIANS(G1023))*SIN(RADIANS(E1020))+COS(RADIANS(G1023))*COS(RADIANS(E1020))*COS(RADIANS(I1010))))</f>
        <v>0</v>
      </c>
      <c r="J1023">
        <f>IF(DEGREES(ACOS(SIN(RADIANS(G1023))*SIN(RADIANS(E1020))+COS(RADIANS(G1023))*COS(RADIANS(E1020))*COS(RADIANS(J1010))))&gt;90,0,$F$4*$F$5/E1019^2*(SIN(RADIANS(G1023))*SIN(RADIANS(E1020))+COS(RADIANS(G1023))*COS(RADIANS(E1020))*COS(RADIANS(J1010))))</f>
        <v>0</v>
      </c>
      <c r="K1023">
        <f>IF(DEGREES(ACOS(SIN(RADIANS(G1023))*SIN(RADIANS(E1020))+COS(RADIANS(G1023))*COS(RADIANS(E1020))*COS(RADIANS(K1010))))&gt;90,0,$F$4*$F$5/E1019^2*(SIN(RADIANS(G1023))*SIN(RADIANS(E1020))+COS(RADIANS(G1023))*COS(RADIANS(E1020))*COS(RADIANS(K1010))))</f>
        <v>0</v>
      </c>
      <c r="L1023">
        <f>IF(DEGREES(ACOS(SIN(RADIANS(G1023))*SIN(RADIANS(E1020))+COS(RADIANS(G1023))*COS(RADIANS(E1020))*COS(RADIANS(L1010))))&gt;90,0,$F$4*$F$5/E1019^2*(SIN(RADIANS(G1023))*SIN(RADIANS(E1020))+COS(RADIANS(G1023))*COS(RADIANS(E1020))*COS(RADIANS(L1010))))</f>
        <v>0</v>
      </c>
      <c r="M1023">
        <f>IF(DEGREES(ACOS(SIN(RADIANS(G1023))*SIN(RADIANS(E1020))+COS(RADIANS(G1023))*COS(RADIANS(E1020))*COS(RADIANS(M1010))))&gt;90,0,$F$4*$F$5/E1019^2*(SIN(RADIANS(G1023))*SIN(RADIANS(E1020))+COS(RADIANS(G1023))*COS(RADIANS(E1020))*COS(RADIANS(M1010))))</f>
        <v>0</v>
      </c>
      <c r="N1023">
        <f>IF(DEGREES(ACOS(SIN(RADIANS(G1023))*SIN(RADIANS(E1020))+COS(RADIANS(G1023))*COS(RADIANS(E1020))*COS(RADIANS(N1010))))&gt;90,0,$F$4*$F$5/E1019^2*(SIN(RADIANS(G1023))*SIN(RADIANS(E1020))+COS(RADIANS(G1023))*COS(RADIANS(E1020))*COS(RADIANS(N1010))))</f>
        <v>0</v>
      </c>
      <c r="O1023">
        <f>IF(DEGREES(ACOS(SIN(RADIANS(G1023))*SIN(RADIANS(E1020))+COS(RADIANS(G1023))*COS(RADIANS(E1020))*COS(RADIANS(O1010))))&gt;90,0,$F$4*$F$5/E1019^2*(SIN(RADIANS(G1023))*SIN(RADIANS(E1020))+COS(RADIANS(G1023))*COS(RADIANS(E1020))*COS(RADIANS(O1010))))</f>
        <v>0</v>
      </c>
      <c r="P1023">
        <f>IF(DEGREES(ACOS(SIN(RADIANS(G1023))*SIN(RADIANS(E1020))+COS(RADIANS(G1023))*COS(RADIANS(E1020))*COS(RADIANS(P1010))))&gt;90,0,$F$4*$F$5/E1019^2*(SIN(RADIANS(G1023))*SIN(RADIANS(E1020))+COS(RADIANS(G1023))*COS(RADIANS(E1020))*COS(RADIANS(P1010))))</f>
        <v>0</v>
      </c>
      <c r="Q1023">
        <f>IF(DEGREES(ACOS(SIN(RADIANS(G1023))*SIN(RADIANS(E1020))+COS(RADIANS(G1023))*COS(RADIANS(E1020))*COS(RADIANS(Q1010))))&gt;90,0,$F$4*$F$5/E1019^2*(SIN(RADIANS(G1023))*SIN(RADIANS(E1020))+COS(RADIANS(G1023))*COS(RADIANS(E1020))*COS(RADIANS(Q1010))))</f>
        <v>0</v>
      </c>
      <c r="R1023" t="e">
        <f>IF(DEGREES(ACOS(SIN(RADIANS(G1023))*SIN(RADIANS(E1020))+COS(RADIANS(G1023))*COS(RADIANS(E1020))*COS(RADIANS(R1010))))&gt;90,0,$F$4*$F$5/E1019^2*(SIN(RADIANS(G1023))*SIN(RADIANS(E1020))+COS(RADIANS(G1023))*COS(RADIANS(E1020))*COS(RADIANS(R1010))))</f>
        <v>#DIV/0!</v>
      </c>
      <c r="S1023" t="e">
        <f>IF(DEGREES(ACOS(SIN(RADIANS(G1023))*SIN(RADIANS(E1020))+COS(RADIANS(G1023))*COS(RADIANS(E1020))*COS(RADIANS(S1010))))&gt;90,0,$F$4*$F$5/E1019^2*(SIN(RADIANS(G1023))*SIN(RADIANS(E1020))+COS(RADIANS(G1023))*COS(RADIANS(E1020))*COS(RADIANS(S1010))))</f>
        <v>#DIV/0!</v>
      </c>
      <c r="T1023" t="e">
        <f>IF(DEGREES(ACOS(SIN(RADIANS(G1023))*SIN(RADIANS(E1020))+COS(RADIANS(G1023))*COS(RADIANS(E1020))*COS(RADIANS(T1010))))&gt;90,0,$F$4*$F$5/E1019^2*(SIN(RADIANS(G1023))*SIN(RADIANS(E1020))+COS(RADIANS(G1023))*COS(RADIANS(E1020))*COS(RADIANS(T1010))))</f>
        <v>#DIV/0!</v>
      </c>
      <c r="U1023" t="e">
        <f>IF(DEGREES(ACOS(SIN(RADIANS(G1023))*SIN(RADIANS(E1020))+COS(RADIANS(G1023))*COS(RADIANS(E1020))*COS(RADIANS(U1010))))&gt;90,0,$F$4*$F$5/E1019^2*(SIN(RADIANS(G1023))*SIN(RADIANS(E1020))+COS(RADIANS(G1023))*COS(RADIANS(E1020))*COS(RADIANS(U1010))))</f>
        <v>#DIV/0!</v>
      </c>
      <c r="V1023" t="e">
        <f>IF(DEGREES(ACOS(SIN(RADIANS(G1023))*SIN(RADIANS(E1020))+COS(RADIANS(G1023))*COS(RADIANS(E1020))*COS(RADIANS(V1010))))&gt;90,0,$F$4*$F$5/E1019^2*(SIN(RADIANS(G1023))*SIN(RADIANS(E1020))+COS(RADIANS(G1023))*COS(RADIANS(E1020))*COS(RADIANS(V1010))))</f>
        <v>#DIV/0!</v>
      </c>
      <c r="W1023" t="e">
        <f>IF(DEGREES(ACOS(SIN(RADIANS(G1023))*SIN(RADIANS(E1020))+COS(RADIANS(G1023))*COS(RADIANS(E1020))*COS(RADIANS(W1010))))&gt;90,0,$F$4*$F$5/E1019^2*(SIN(RADIANS(G1023))*SIN(RADIANS(E1020))+COS(RADIANS(G1023))*COS(RADIANS(E1020))*COS(RADIANS(W1010))))</f>
        <v>#DIV/0!</v>
      </c>
      <c r="X1023" t="e">
        <f>IF(DEGREES(ACOS(SIN(RADIANS(G1023))*SIN(RADIANS(E1020))+COS(RADIANS(G1023))*COS(RADIANS(E1020))*COS(RADIANS(X1010))))&gt;90,0,$F$4*$F$5/E1019^2*(SIN(RADIANS(G1023))*SIN(RADIANS(E1020))+COS(RADIANS(G1023))*COS(RADIANS(E1020))*COS(RADIANS(X1010))))</f>
        <v>#DIV/0!</v>
      </c>
      <c r="Y1023" t="e">
        <f>IF(DEGREES(ACOS(SIN(RADIANS(G1023))*SIN(RADIANS(E1020))+COS(RADIANS(G1023))*COS(RADIANS(E1020))*COS(RADIANS(Y1010))))&gt;90,0,$F$4*$F$5/E1019^2*(SIN(RADIANS(G1023))*SIN(RADIANS(E1020))+COS(RADIANS(G1023))*COS(RADIANS(E1020))*COS(RADIANS(Y1010))))</f>
        <v>#DIV/0!</v>
      </c>
      <c r="Z1023" t="e">
        <f>IF(DEGREES(ACOS(SIN(RADIANS(G1023))*SIN(RADIANS(E1020))+COS(RADIANS(G1023))*COS(RADIANS(E1020))*COS(RADIANS(Z1010))))&gt;90,0,$F$4*$F$5/E1019^2*(SIN(RADIANS(G1023))*SIN(RADIANS(E1020))+COS(RADIANS(G1023))*COS(RADIANS(E1020))*COS(RADIANS(Z1010))))</f>
        <v>#DIV/0!</v>
      </c>
      <c r="AA1023" t="e">
        <f>IF(DEGREES(ACOS(SIN(RADIANS(G1023))*SIN(RADIANS(E1020))+COS(RADIANS(G1023))*COS(RADIANS(E1020))*COS(RADIANS(AA1010))))&gt;90,0,$F$4*$F$5/E1019^2*(SIN(RADIANS(G1023))*SIN(RADIANS(E1020))+COS(RADIANS(G1023))*COS(RADIANS(E1020))*COS(RADIANS(AA1010))))</f>
        <v>#DIV/0!</v>
      </c>
      <c r="AB1023" t="e">
        <f>IF(DEGREES(ACOS(SIN(RADIANS(G1023))*SIN(RADIANS(E1020))+COS(RADIANS(G1023))*COS(RADIANS(E1020))*COS(RADIANS(AB1010))))&gt;90,0,$F$4*$F$5/E1019^2*(SIN(RADIANS(G1023))*SIN(RADIANS(E1020))+COS(RADIANS(G1023))*COS(RADIANS(E1020))*COS(RADIANS(AB1010))))</f>
        <v>#DIV/0!</v>
      </c>
      <c r="AC1023" t="e">
        <f>IF(DEGREES(ACOS(SIN(RADIANS(G1023))*SIN(RADIANS(E1020))+COS(RADIANS(G1023))*COS(RADIANS(E1020))*COS(RADIANS(AC1010))))&gt;90,0,$F$4*$F$5/E1019^2*(SIN(RADIANS(G1023))*SIN(RADIANS(E1020))+COS(RADIANS(G1023))*COS(RADIANS(E1020))*COS(RADIANS(AC1010))))</f>
        <v>#DIV/0!</v>
      </c>
      <c r="AD1023" t="e">
        <f>IF(DEGREES(ACOS(SIN(RADIANS(G1023))*SIN(RADIANS(E1020))+COS(RADIANS(G1023))*COS(RADIANS(E1020))*COS(RADIANS(AD1010))))&gt;90,0,$F$4*$F$5/E1019^2*(SIN(RADIANS(G1023))*SIN(RADIANS(E1020))+COS(RADIANS(G1023))*COS(RADIANS(E1020))*COS(RADIANS(AD1010))))</f>
        <v>#DIV/0!</v>
      </c>
      <c r="AE1023" t="e">
        <f>IF(DEGREES(ACOS(SIN(RADIANS(G1023))*SIN(RADIANS(E1020))+COS(RADIANS(G1023))*COS(RADIANS(E1020))*COS(RADIANS(AE1010))))&gt;90,0,$F$4*$F$5/E1019^2*(SIN(RADIANS(G1023))*SIN(RADIANS(E1020))+COS(RADIANS(G1023))*COS(RADIANS(E1020))*COS(RADIANS(AE1010))))</f>
        <v>#DIV/0!</v>
      </c>
      <c r="AF1023" t="e">
        <f>IF(DEGREES(ACOS(SIN(RADIANS(G1023))*SIN(RADIANS(E1020))+COS(RADIANS(G1023))*COS(RADIANS(E1020))*COS(RADIANS(AF1010))))&gt;90,0,$F$4*$F$5/E1019^2*(SIN(RADIANS(G1023))*SIN(RADIANS(E1020))+COS(RADIANS(G1023))*COS(RADIANS(E1020))*COS(RADIANS(AF1010))))</f>
        <v>#DIV/0!</v>
      </c>
      <c r="AG1023" t="e">
        <f>IF(DEGREES(ACOS(SIN(RADIANS(G1023))*SIN(RADIANS(E1020))+COS(RADIANS(G1023))*COS(RADIANS(E1020))*COS(RADIANS(AG1010))))&gt;90,0,$F$4*$F$5/E1019^2*(SIN(RADIANS(G1023))*SIN(RADIANS(E1020))+COS(RADIANS(G1023))*COS(RADIANS(E1020))*COS(RADIANS(AG1010))))</f>
        <v>#DIV/0!</v>
      </c>
      <c r="AH1023" t="e">
        <f>IF(DEGREES(ACOS(SIN(RADIANS(G1023))*SIN(RADIANS(E1020))+COS(RADIANS(G1023))*COS(RADIANS(E1020))*COS(RADIANS(AH1010))))&gt;90,0,$F$4*$F$5/E1019^2*(SIN(RADIANS(G1023))*SIN(RADIANS(E1020))+COS(RADIANS(G1023))*COS(RADIANS(E1020))*COS(RADIANS(AH1010))))</f>
        <v>#DIV/0!</v>
      </c>
      <c r="AI1023" t="e">
        <f>IF(DEGREES(ACOS(SIN(RADIANS(G1023))*SIN(RADIANS(E1020))+COS(RADIANS(G1023))*COS(RADIANS(E1020))*COS(RADIANS(AI1010))))&gt;90,0,$F$4*$F$5/E1019^2*(SIN(RADIANS(G1023))*SIN(RADIANS(E1020))+COS(RADIANS(G1023))*COS(RADIANS(E1020))*COS(RADIANS(AI1010))))</f>
        <v>#DIV/0!</v>
      </c>
      <c r="AJ1023" t="e">
        <f>IF(DEGREES(ACOS(SIN(RADIANS(G1023))*SIN(RADIANS(E1020))+COS(RADIANS(G1023))*COS(RADIANS(E1020))*COS(RADIANS(AJ1010))))&gt;90,0,$F$4*$F$5/E1019^2*(SIN(RADIANS(G1023))*SIN(RADIANS(E1020))+COS(RADIANS(G1023))*COS(RADIANS(E1020))*COS(RADIANS(AJ1010))))</f>
        <v>#DIV/0!</v>
      </c>
      <c r="AK1023">
        <f>IF(DEGREES(ACOS(SIN(RADIANS(G1023))*SIN(RADIANS(E1020))+COS(RADIANS(G1023))*COS(RADIANS(E1020))*COS(RADIANS(AK1010))))&gt;90,0,$F$4*$F$5/E1019^2*(SIN(RADIANS(G1023))*SIN(RADIANS(E1020))+COS(RADIANS(G1023))*COS(RADIANS(E1020))*COS(RADIANS(AK1010))))</f>
        <v>0</v>
      </c>
      <c r="AL1023">
        <f>IF(DEGREES(ACOS(SIN(RADIANS(G1023))*SIN(RADIANS(E1020))+COS(RADIANS(G1023))*COS(RADIANS(E1020))*COS(RADIANS(AL1010))))&gt;90,0,$F$4*$F$5/E1019^2*(SIN(RADIANS(G1023))*SIN(RADIANS(E1020))+COS(RADIANS(G1023))*COS(RADIANS(E1020))*COS(RADIANS(AL1010))))</f>
        <v>0</v>
      </c>
      <c r="AM1023">
        <f>IF(DEGREES(ACOS(SIN(RADIANS(G1023))*SIN(RADIANS(E1020))+COS(RADIANS(G1023))*COS(RADIANS(E1020))*COS(RADIANS(AM1010))))&gt;90,0,$F$4*$F$5/E1019^2*(SIN(RADIANS(G1023))*SIN(RADIANS(E1020))+COS(RADIANS(G1023))*COS(RADIANS(E1020))*COS(RADIANS(AM1010))))</f>
        <v>0</v>
      </c>
      <c r="AN1023">
        <f>IF(DEGREES(ACOS(SIN(RADIANS(G1023))*SIN(RADIANS(E1020))+COS(RADIANS(G1023))*COS(RADIANS(E1020))*COS(RADIANS(AN1010))))&gt;90,0,$F$4*$F$5/E1019^2*(SIN(RADIANS(G1023))*SIN(RADIANS(E1020))+COS(RADIANS(G1023))*COS(RADIANS(E1020))*COS(RADIANS(AN1010))))</f>
        <v>0</v>
      </c>
      <c r="AO1023">
        <f>IF(DEGREES(ACOS(SIN(RADIANS(G1023))*SIN(RADIANS(E1020))+COS(RADIANS(G1023))*COS(RADIANS(E1020))*COS(RADIANS(AO1010))))&gt;90,0,$F$4*$F$5/E1019^2*(SIN(RADIANS(G1023))*SIN(RADIANS(E1020))+COS(RADIANS(G1023))*COS(RADIANS(E1020))*COS(RADIANS(AO1010))))</f>
        <v>0</v>
      </c>
      <c r="AP1023">
        <f>IF(DEGREES(ACOS(SIN(RADIANS(G1023))*SIN(RADIANS(E1020))+COS(RADIANS(G1023))*COS(RADIANS(E1020))*COS(RADIANS(AP1010))))&gt;90,0,$F$4*$F$5/E1019^2*(SIN(RADIANS(G1023))*SIN(RADIANS(E1020))+COS(RADIANS(G1023))*COS(RADIANS(E1020))*COS(RADIANS(AP1010))))</f>
        <v>0</v>
      </c>
      <c r="AQ1023">
        <f>IF(DEGREES(ACOS(SIN(RADIANS(G1023))*SIN(RADIANS(E1020))+COS(RADIANS(G1023))*COS(RADIANS(E1020))*COS(RADIANS(AQ1010))))&gt;90,0,$F$4*$F$5/E1019^2*(SIN(RADIANS(G1023))*SIN(RADIANS(E1020))+COS(RADIANS(G1023))*COS(RADIANS(E1020))*COS(RADIANS(AQ1010))))</f>
        <v>0</v>
      </c>
      <c r="AR1023">
        <f>IF(DEGREES(ACOS(SIN(RADIANS(G1023))*SIN(RADIANS(E1020))+COS(RADIANS(G1023))*COS(RADIANS(E1020))*COS(RADIANS(AR1010))))&gt;90,0,$F$4*$F$5/E1019^2*(SIN(RADIANS(G1023))*SIN(RADIANS(E1020))+COS(RADIANS(G1023))*COS(RADIANS(E1020))*COS(RADIANS(AR1010))))</f>
        <v>0</v>
      </c>
    </row>
    <row r="1024" spans="2:44" x14ac:dyDescent="0.5">
      <c r="G1024">
        <v>-30</v>
      </c>
      <c r="I1024">
        <f>IF(DEGREES(ACOS(SIN(RADIANS(G1024))*SIN(RADIANS(E1020))+COS(RADIANS(G1024))*COS(RADIANS(E1020))*COS(RADIANS(I1010))))&gt;90,0,$F$4*$F$5/E1019^2*(SIN(RADIANS(G1024))*SIN(RADIANS(E1020))+COS(RADIANS(G1024))*COS(RADIANS(E1020))*COS(RADIANS(I1010))))</f>
        <v>0</v>
      </c>
      <c r="J1024">
        <f>IF(DEGREES(ACOS(SIN(RADIANS(G1024))*SIN(RADIANS(E1020))+COS(RADIANS(G1024))*COS(RADIANS(E1020))*COS(RADIANS(J1010))))&gt;90,0,$F$4*$F$5/E1019^2*(SIN(RADIANS(G1024))*SIN(RADIANS(E1020))+COS(RADIANS(G1024))*COS(RADIANS(E1020))*COS(RADIANS(J1010))))</f>
        <v>0</v>
      </c>
      <c r="K1024">
        <f>IF(DEGREES(ACOS(SIN(RADIANS(G1024))*SIN(RADIANS(E1020))+COS(RADIANS(G1024))*COS(RADIANS(E1020))*COS(RADIANS(K1010))))&gt;90,0,$F$4*$F$5/E1019^2*(SIN(RADIANS(G1024))*SIN(RADIANS(E1020))+COS(RADIANS(G1024))*COS(RADIANS(E1020))*COS(RADIANS(K1010))))</f>
        <v>0</v>
      </c>
      <c r="L1024">
        <f>IF(DEGREES(ACOS(SIN(RADIANS(G1024))*SIN(RADIANS(E1020))+COS(RADIANS(G1024))*COS(RADIANS(E1020))*COS(RADIANS(L1010))))&gt;90,0,$F$4*$F$5/E1019^2*(SIN(RADIANS(G1024))*SIN(RADIANS(E1020))+COS(RADIANS(G1024))*COS(RADIANS(E1020))*COS(RADIANS(L1010))))</f>
        <v>0</v>
      </c>
      <c r="M1024">
        <f>IF(DEGREES(ACOS(SIN(RADIANS(G1024))*SIN(RADIANS(E1020))+COS(RADIANS(G1024))*COS(RADIANS(E1020))*COS(RADIANS(M1010))))&gt;90,0,$F$4*$F$5/E1019^2*(SIN(RADIANS(G1024))*SIN(RADIANS(E1020))+COS(RADIANS(G1024))*COS(RADIANS(E1020))*COS(RADIANS(M1010))))</f>
        <v>0</v>
      </c>
      <c r="N1024">
        <f>IF(DEGREES(ACOS(SIN(RADIANS(G1024))*SIN(RADIANS(E1020))+COS(RADIANS(G1024))*COS(RADIANS(E1020))*COS(RADIANS(N1010))))&gt;90,0,$F$4*$F$5/E1019^2*(SIN(RADIANS(G1024))*SIN(RADIANS(E1020))+COS(RADIANS(G1024))*COS(RADIANS(E1020))*COS(RADIANS(N1010))))</f>
        <v>0</v>
      </c>
      <c r="O1024">
        <f>IF(DEGREES(ACOS(SIN(RADIANS(G1024))*SIN(RADIANS(E1020))+COS(RADIANS(G1024))*COS(RADIANS(E1020))*COS(RADIANS(O1010))))&gt;90,0,$F$4*$F$5/E1019^2*(SIN(RADIANS(G1024))*SIN(RADIANS(E1020))+COS(RADIANS(G1024))*COS(RADIANS(E1020))*COS(RADIANS(O1010))))</f>
        <v>0</v>
      </c>
      <c r="P1024">
        <f>IF(DEGREES(ACOS(SIN(RADIANS(G1024))*SIN(RADIANS(E1020))+COS(RADIANS(G1024))*COS(RADIANS(E1020))*COS(RADIANS(P1010))))&gt;90,0,$F$4*$F$5/E1019^2*(SIN(RADIANS(G1024))*SIN(RADIANS(E1020))+COS(RADIANS(G1024))*COS(RADIANS(E1020))*COS(RADIANS(P1010))))</f>
        <v>0</v>
      </c>
      <c r="Q1024">
        <f>IF(DEGREES(ACOS(SIN(RADIANS(G1024))*SIN(RADIANS(E1020))+COS(RADIANS(G1024))*COS(RADIANS(E1020))*COS(RADIANS(Q1010))))&gt;90,0,$F$4*$F$5/E1019^2*(SIN(RADIANS(G1024))*SIN(RADIANS(E1020))+COS(RADIANS(G1024))*COS(RADIANS(E1020))*COS(RADIANS(Q1010))))</f>
        <v>0</v>
      </c>
      <c r="R1024" t="e">
        <f>IF(DEGREES(ACOS(SIN(RADIANS(G1024))*SIN(RADIANS(E1020))+COS(RADIANS(G1024))*COS(RADIANS(E1020))*COS(RADIANS(R1010))))&gt;90,0,$F$4*$F$5/E1019^2*(SIN(RADIANS(G1024))*SIN(RADIANS(E1020))+COS(RADIANS(G1024))*COS(RADIANS(E1020))*COS(RADIANS(R1010))))</f>
        <v>#DIV/0!</v>
      </c>
      <c r="S1024" t="e">
        <f>IF(DEGREES(ACOS(SIN(RADIANS(G1024))*SIN(RADIANS(E1020))+COS(RADIANS(G1024))*COS(RADIANS(E1020))*COS(RADIANS(S1010))))&gt;90,0,$F$4*$F$5/E1019^2*(SIN(RADIANS(G1024))*SIN(RADIANS(E1020))+COS(RADIANS(G1024))*COS(RADIANS(E1020))*COS(RADIANS(S1010))))</f>
        <v>#DIV/0!</v>
      </c>
      <c r="T1024" t="e">
        <f>IF(DEGREES(ACOS(SIN(RADIANS(G1024))*SIN(RADIANS(E1020))+COS(RADIANS(G1024))*COS(RADIANS(E1020))*COS(RADIANS(T1010))))&gt;90,0,$F$4*$F$5/E1019^2*(SIN(RADIANS(G1024))*SIN(RADIANS(E1020))+COS(RADIANS(G1024))*COS(RADIANS(E1020))*COS(RADIANS(T1010))))</f>
        <v>#DIV/0!</v>
      </c>
      <c r="U1024" t="e">
        <f>IF(DEGREES(ACOS(SIN(RADIANS(G1024))*SIN(RADIANS(E1020))+COS(RADIANS(G1024))*COS(RADIANS(E1020))*COS(RADIANS(U1010))))&gt;90,0,$F$4*$F$5/E1019^2*(SIN(RADIANS(G1024))*SIN(RADIANS(E1020))+COS(RADIANS(G1024))*COS(RADIANS(E1020))*COS(RADIANS(U1010))))</f>
        <v>#DIV/0!</v>
      </c>
      <c r="V1024" t="e">
        <f>IF(DEGREES(ACOS(SIN(RADIANS(G1024))*SIN(RADIANS(E1020))+COS(RADIANS(G1024))*COS(RADIANS(E1020))*COS(RADIANS(V1010))))&gt;90,0,$F$4*$F$5/E1019^2*(SIN(RADIANS(G1024))*SIN(RADIANS(E1020))+COS(RADIANS(G1024))*COS(RADIANS(E1020))*COS(RADIANS(V1010))))</f>
        <v>#DIV/0!</v>
      </c>
      <c r="W1024" t="e">
        <f>IF(DEGREES(ACOS(SIN(RADIANS(G1024))*SIN(RADIANS(E1020))+COS(RADIANS(G1024))*COS(RADIANS(E1020))*COS(RADIANS(W1010))))&gt;90,0,$F$4*$F$5/E1019^2*(SIN(RADIANS(G1024))*SIN(RADIANS(E1020))+COS(RADIANS(G1024))*COS(RADIANS(E1020))*COS(RADIANS(W1010))))</f>
        <v>#DIV/0!</v>
      </c>
      <c r="X1024" t="e">
        <f>IF(DEGREES(ACOS(SIN(RADIANS(G1024))*SIN(RADIANS(E1020))+COS(RADIANS(G1024))*COS(RADIANS(E1020))*COS(RADIANS(X1010))))&gt;90,0,$F$4*$F$5/E1019^2*(SIN(RADIANS(G1024))*SIN(RADIANS(E1020))+COS(RADIANS(G1024))*COS(RADIANS(E1020))*COS(RADIANS(X1010))))</f>
        <v>#DIV/0!</v>
      </c>
      <c r="Y1024" t="e">
        <f>IF(DEGREES(ACOS(SIN(RADIANS(G1024))*SIN(RADIANS(E1020))+COS(RADIANS(G1024))*COS(RADIANS(E1020))*COS(RADIANS(Y1010))))&gt;90,0,$F$4*$F$5/E1019^2*(SIN(RADIANS(G1024))*SIN(RADIANS(E1020))+COS(RADIANS(G1024))*COS(RADIANS(E1020))*COS(RADIANS(Y1010))))</f>
        <v>#DIV/0!</v>
      </c>
      <c r="Z1024" t="e">
        <f>IF(DEGREES(ACOS(SIN(RADIANS(G1024))*SIN(RADIANS(E1020))+COS(RADIANS(G1024))*COS(RADIANS(E1020))*COS(RADIANS(Z1010))))&gt;90,0,$F$4*$F$5/E1019^2*(SIN(RADIANS(G1024))*SIN(RADIANS(E1020))+COS(RADIANS(G1024))*COS(RADIANS(E1020))*COS(RADIANS(Z1010))))</f>
        <v>#DIV/0!</v>
      </c>
      <c r="AA1024" t="e">
        <f>IF(DEGREES(ACOS(SIN(RADIANS(G1024))*SIN(RADIANS(E1020))+COS(RADIANS(G1024))*COS(RADIANS(E1020))*COS(RADIANS(AA1010))))&gt;90,0,$F$4*$F$5/E1019^2*(SIN(RADIANS(G1024))*SIN(RADIANS(E1020))+COS(RADIANS(G1024))*COS(RADIANS(E1020))*COS(RADIANS(AA1010))))</f>
        <v>#DIV/0!</v>
      </c>
      <c r="AB1024" t="e">
        <f>IF(DEGREES(ACOS(SIN(RADIANS(G1024))*SIN(RADIANS(E1020))+COS(RADIANS(G1024))*COS(RADIANS(E1020))*COS(RADIANS(AB1010))))&gt;90,0,$F$4*$F$5/E1019^2*(SIN(RADIANS(G1024))*SIN(RADIANS(E1020))+COS(RADIANS(G1024))*COS(RADIANS(E1020))*COS(RADIANS(AB1010))))</f>
        <v>#DIV/0!</v>
      </c>
      <c r="AC1024" t="e">
        <f>IF(DEGREES(ACOS(SIN(RADIANS(G1024))*SIN(RADIANS(E1020))+COS(RADIANS(G1024))*COS(RADIANS(E1020))*COS(RADIANS(AC1010))))&gt;90,0,$F$4*$F$5/E1019^2*(SIN(RADIANS(G1024))*SIN(RADIANS(E1020))+COS(RADIANS(G1024))*COS(RADIANS(E1020))*COS(RADIANS(AC1010))))</f>
        <v>#DIV/0!</v>
      </c>
      <c r="AD1024" t="e">
        <f>IF(DEGREES(ACOS(SIN(RADIANS(G1024))*SIN(RADIANS(E1020))+COS(RADIANS(G1024))*COS(RADIANS(E1020))*COS(RADIANS(AD1010))))&gt;90,0,$F$4*$F$5/E1019^2*(SIN(RADIANS(G1024))*SIN(RADIANS(E1020))+COS(RADIANS(G1024))*COS(RADIANS(E1020))*COS(RADIANS(AD1010))))</f>
        <v>#DIV/0!</v>
      </c>
      <c r="AE1024" t="e">
        <f>IF(DEGREES(ACOS(SIN(RADIANS(G1024))*SIN(RADIANS(E1020))+COS(RADIANS(G1024))*COS(RADIANS(E1020))*COS(RADIANS(AE1010))))&gt;90,0,$F$4*$F$5/E1019^2*(SIN(RADIANS(G1024))*SIN(RADIANS(E1020))+COS(RADIANS(G1024))*COS(RADIANS(E1020))*COS(RADIANS(AE1010))))</f>
        <v>#DIV/0!</v>
      </c>
      <c r="AF1024" t="e">
        <f>IF(DEGREES(ACOS(SIN(RADIANS(G1024))*SIN(RADIANS(E1020))+COS(RADIANS(G1024))*COS(RADIANS(E1020))*COS(RADIANS(AF1010))))&gt;90,0,$F$4*$F$5/E1019^2*(SIN(RADIANS(G1024))*SIN(RADIANS(E1020))+COS(RADIANS(G1024))*COS(RADIANS(E1020))*COS(RADIANS(AF1010))))</f>
        <v>#DIV/0!</v>
      </c>
      <c r="AG1024" t="e">
        <f>IF(DEGREES(ACOS(SIN(RADIANS(G1024))*SIN(RADIANS(E1020))+COS(RADIANS(G1024))*COS(RADIANS(E1020))*COS(RADIANS(AG1010))))&gt;90,0,$F$4*$F$5/E1019^2*(SIN(RADIANS(G1024))*SIN(RADIANS(E1020))+COS(RADIANS(G1024))*COS(RADIANS(E1020))*COS(RADIANS(AG1010))))</f>
        <v>#DIV/0!</v>
      </c>
      <c r="AH1024" t="e">
        <f>IF(DEGREES(ACOS(SIN(RADIANS(G1024))*SIN(RADIANS(E1020))+COS(RADIANS(G1024))*COS(RADIANS(E1020))*COS(RADIANS(AH1010))))&gt;90,0,$F$4*$F$5/E1019^2*(SIN(RADIANS(G1024))*SIN(RADIANS(E1020))+COS(RADIANS(G1024))*COS(RADIANS(E1020))*COS(RADIANS(AH1010))))</f>
        <v>#DIV/0!</v>
      </c>
      <c r="AI1024" t="e">
        <f>IF(DEGREES(ACOS(SIN(RADIANS(G1024))*SIN(RADIANS(E1020))+COS(RADIANS(G1024))*COS(RADIANS(E1020))*COS(RADIANS(AI1010))))&gt;90,0,$F$4*$F$5/E1019^2*(SIN(RADIANS(G1024))*SIN(RADIANS(E1020))+COS(RADIANS(G1024))*COS(RADIANS(E1020))*COS(RADIANS(AI1010))))</f>
        <v>#DIV/0!</v>
      </c>
      <c r="AJ1024" t="e">
        <f>IF(DEGREES(ACOS(SIN(RADIANS(G1024))*SIN(RADIANS(E1020))+COS(RADIANS(G1024))*COS(RADIANS(E1020))*COS(RADIANS(AJ1010))))&gt;90,0,$F$4*$F$5/E1019^2*(SIN(RADIANS(G1024))*SIN(RADIANS(E1020))+COS(RADIANS(G1024))*COS(RADIANS(E1020))*COS(RADIANS(AJ1010))))</f>
        <v>#DIV/0!</v>
      </c>
      <c r="AK1024">
        <f>IF(DEGREES(ACOS(SIN(RADIANS(G1024))*SIN(RADIANS(E1020))+COS(RADIANS(G1024))*COS(RADIANS(E1020))*COS(RADIANS(AK1010))))&gt;90,0,$F$4*$F$5/E1019^2*(SIN(RADIANS(G1024))*SIN(RADIANS(E1020))+COS(RADIANS(G1024))*COS(RADIANS(E1020))*COS(RADIANS(AK1010))))</f>
        <v>0</v>
      </c>
      <c r="AL1024">
        <f>IF(DEGREES(ACOS(SIN(RADIANS(G1024))*SIN(RADIANS(E1020))+COS(RADIANS(G1024))*COS(RADIANS(E1020))*COS(RADIANS(AL1010))))&gt;90,0,$F$4*$F$5/E1019^2*(SIN(RADIANS(G1024))*SIN(RADIANS(E1020))+COS(RADIANS(G1024))*COS(RADIANS(E1020))*COS(RADIANS(AL1010))))</f>
        <v>0</v>
      </c>
      <c r="AM1024">
        <f>IF(DEGREES(ACOS(SIN(RADIANS(G1024))*SIN(RADIANS(E1020))+COS(RADIANS(G1024))*COS(RADIANS(E1020))*COS(RADIANS(AM1010))))&gt;90,0,$F$4*$F$5/E1019^2*(SIN(RADIANS(G1024))*SIN(RADIANS(E1020))+COS(RADIANS(G1024))*COS(RADIANS(E1020))*COS(RADIANS(AM1010))))</f>
        <v>0</v>
      </c>
      <c r="AN1024">
        <f>IF(DEGREES(ACOS(SIN(RADIANS(G1024))*SIN(RADIANS(E1020))+COS(RADIANS(G1024))*COS(RADIANS(E1020))*COS(RADIANS(AN1010))))&gt;90,0,$F$4*$F$5/E1019^2*(SIN(RADIANS(G1024))*SIN(RADIANS(E1020))+COS(RADIANS(G1024))*COS(RADIANS(E1020))*COS(RADIANS(AN1010))))</f>
        <v>0</v>
      </c>
      <c r="AO1024">
        <f>IF(DEGREES(ACOS(SIN(RADIANS(G1024))*SIN(RADIANS(E1020))+COS(RADIANS(G1024))*COS(RADIANS(E1020))*COS(RADIANS(AO1010))))&gt;90,0,$F$4*$F$5/E1019^2*(SIN(RADIANS(G1024))*SIN(RADIANS(E1020))+COS(RADIANS(G1024))*COS(RADIANS(E1020))*COS(RADIANS(AO1010))))</f>
        <v>0</v>
      </c>
      <c r="AP1024">
        <f>IF(DEGREES(ACOS(SIN(RADIANS(G1024))*SIN(RADIANS(E1020))+COS(RADIANS(G1024))*COS(RADIANS(E1020))*COS(RADIANS(AP1010))))&gt;90,0,$F$4*$F$5/E1019^2*(SIN(RADIANS(G1024))*SIN(RADIANS(E1020))+COS(RADIANS(G1024))*COS(RADIANS(E1020))*COS(RADIANS(AP1010))))</f>
        <v>0</v>
      </c>
      <c r="AQ1024">
        <f>IF(DEGREES(ACOS(SIN(RADIANS(G1024))*SIN(RADIANS(E1020))+COS(RADIANS(G1024))*COS(RADIANS(E1020))*COS(RADIANS(AQ1010))))&gt;90,0,$F$4*$F$5/E1019^2*(SIN(RADIANS(G1024))*SIN(RADIANS(E1020))+COS(RADIANS(G1024))*COS(RADIANS(E1020))*COS(RADIANS(AQ1010))))</f>
        <v>0</v>
      </c>
      <c r="AR1024">
        <f>IF(DEGREES(ACOS(SIN(RADIANS(G1024))*SIN(RADIANS(E1020))+COS(RADIANS(G1024))*COS(RADIANS(E1020))*COS(RADIANS(AR1010))))&gt;90,0,$F$4*$F$5/E1019^2*(SIN(RADIANS(G1024))*SIN(RADIANS(E1020))+COS(RADIANS(G1024))*COS(RADIANS(E1020))*COS(RADIANS(AR1010))))</f>
        <v>0</v>
      </c>
    </row>
    <row r="1025" spans="2:44" x14ac:dyDescent="0.5">
      <c r="G1025">
        <v>-40</v>
      </c>
      <c r="I1025">
        <f>IF(DEGREES(ACOS(SIN(RADIANS(G1025))*SIN(RADIANS(E1020))+COS(RADIANS(G1025))*COS(RADIANS(E1020))*COS(RADIANS(I1010))))&gt;90,0,$F$4*$F$5/E1019^2*(SIN(RADIANS(G1025))*SIN(RADIANS(E1020))+COS(RADIANS(G1025))*COS(RADIANS(E1020))*COS(RADIANS(I1010))))</f>
        <v>0</v>
      </c>
      <c r="J1025">
        <f>IF(DEGREES(ACOS(SIN(RADIANS(G1025))*SIN(RADIANS(E1020))+COS(RADIANS(G1025))*COS(RADIANS(E1020))*COS(RADIANS(J1010))))&gt;90,0,$F$4*$F$5/E1019^2*(SIN(RADIANS(G1025))*SIN(RADIANS(E1020))+COS(RADIANS(G1025))*COS(RADIANS(E1020))*COS(RADIANS(J1010))))</f>
        <v>0</v>
      </c>
      <c r="K1025">
        <f>IF(DEGREES(ACOS(SIN(RADIANS(G1025))*SIN(RADIANS(E1020))+COS(RADIANS(G1025))*COS(RADIANS(E1020))*COS(RADIANS(K1010))))&gt;90,0,$F$4*$F$5/E1019^2*(SIN(RADIANS(G1025))*SIN(RADIANS(E1020))+COS(RADIANS(G1025))*COS(RADIANS(E1020))*COS(RADIANS(K1010))))</f>
        <v>0</v>
      </c>
      <c r="L1025">
        <f>IF(DEGREES(ACOS(SIN(RADIANS(G1025))*SIN(RADIANS(E1020))+COS(RADIANS(G1025))*COS(RADIANS(E1020))*COS(RADIANS(L1010))))&gt;90,0,$F$4*$F$5/E1019^2*(SIN(RADIANS(G1025))*SIN(RADIANS(E1020))+COS(RADIANS(G1025))*COS(RADIANS(E1020))*COS(RADIANS(L1010))))</f>
        <v>0</v>
      </c>
      <c r="M1025">
        <f>IF(DEGREES(ACOS(SIN(RADIANS(G1025))*SIN(RADIANS(E1020))+COS(RADIANS(G1025))*COS(RADIANS(E1020))*COS(RADIANS(M1010))))&gt;90,0,$F$4*$F$5/E1019^2*(SIN(RADIANS(G1025))*SIN(RADIANS(E1020))+COS(RADIANS(G1025))*COS(RADIANS(E1020))*COS(RADIANS(M1010))))</f>
        <v>0</v>
      </c>
      <c r="N1025">
        <f>IF(DEGREES(ACOS(SIN(RADIANS(G1025))*SIN(RADIANS(E1020))+COS(RADIANS(G1025))*COS(RADIANS(E1020))*COS(RADIANS(N1010))))&gt;90,0,$F$4*$F$5/E1019^2*(SIN(RADIANS(G1025))*SIN(RADIANS(E1020))+COS(RADIANS(G1025))*COS(RADIANS(E1020))*COS(RADIANS(N1010))))</f>
        <v>0</v>
      </c>
      <c r="O1025">
        <f>IF(DEGREES(ACOS(SIN(RADIANS(G1025))*SIN(RADIANS(E1020))+COS(RADIANS(G1025))*COS(RADIANS(E1020))*COS(RADIANS(O1010))))&gt;90,0,$F$4*$F$5/E1019^2*(SIN(RADIANS(G1025))*SIN(RADIANS(E1020))+COS(RADIANS(G1025))*COS(RADIANS(E1020))*COS(RADIANS(O1010))))</f>
        <v>0</v>
      </c>
      <c r="P1025">
        <f>IF(DEGREES(ACOS(SIN(RADIANS(G1025))*SIN(RADIANS(E1020))+COS(RADIANS(G1025))*COS(RADIANS(E1020))*COS(RADIANS(P1010))))&gt;90,0,$F$4*$F$5/E1019^2*(SIN(RADIANS(G1025))*SIN(RADIANS(E1020))+COS(RADIANS(G1025))*COS(RADIANS(E1020))*COS(RADIANS(P1010))))</f>
        <v>0</v>
      </c>
      <c r="Q1025">
        <f>IF(DEGREES(ACOS(SIN(RADIANS(G1025))*SIN(RADIANS(E1020))+COS(RADIANS(G1025))*COS(RADIANS(E1020))*COS(RADIANS(Q1010))))&gt;90,0,$F$4*$F$5/E1019^2*(SIN(RADIANS(G1025))*SIN(RADIANS(E1020))+COS(RADIANS(G1025))*COS(RADIANS(E1020))*COS(RADIANS(Q1010))))</f>
        <v>0</v>
      </c>
      <c r="R1025" t="e">
        <f>IF(DEGREES(ACOS(SIN(RADIANS(G1025))*SIN(RADIANS(E1020))+COS(RADIANS(G1025))*COS(RADIANS(E1020))*COS(RADIANS(R1010))))&gt;90,0,$F$4*$F$5/E1019^2*(SIN(RADIANS(G1025))*SIN(RADIANS(E1020))+COS(RADIANS(G1025))*COS(RADIANS(E1020))*COS(RADIANS(R1010))))</f>
        <v>#DIV/0!</v>
      </c>
      <c r="S1025" t="e">
        <f>IF(DEGREES(ACOS(SIN(RADIANS(G1025))*SIN(RADIANS(E1020))+COS(RADIANS(G1025))*COS(RADIANS(E1020))*COS(RADIANS(S1010))))&gt;90,0,$F$4*$F$5/E1019^2*(SIN(RADIANS(G1025))*SIN(RADIANS(E1020))+COS(RADIANS(G1025))*COS(RADIANS(E1020))*COS(RADIANS(S1010))))</f>
        <v>#DIV/0!</v>
      </c>
      <c r="T1025" t="e">
        <f>IF(DEGREES(ACOS(SIN(RADIANS(G1025))*SIN(RADIANS(E1020))+COS(RADIANS(G1025))*COS(RADIANS(E1020))*COS(RADIANS(T1010))))&gt;90,0,$F$4*$F$5/E1019^2*(SIN(RADIANS(G1025))*SIN(RADIANS(E1020))+COS(RADIANS(G1025))*COS(RADIANS(E1020))*COS(RADIANS(T1010))))</f>
        <v>#DIV/0!</v>
      </c>
      <c r="U1025" t="e">
        <f>IF(DEGREES(ACOS(SIN(RADIANS(G1025))*SIN(RADIANS(E1020))+COS(RADIANS(G1025))*COS(RADIANS(E1020))*COS(RADIANS(U1010))))&gt;90,0,$F$4*$F$5/E1019^2*(SIN(RADIANS(G1025))*SIN(RADIANS(E1020))+COS(RADIANS(G1025))*COS(RADIANS(E1020))*COS(RADIANS(U1010))))</f>
        <v>#DIV/0!</v>
      </c>
      <c r="V1025" t="e">
        <f>IF(DEGREES(ACOS(SIN(RADIANS(G1025))*SIN(RADIANS(E1020))+COS(RADIANS(G1025))*COS(RADIANS(E1020))*COS(RADIANS(V1010))))&gt;90,0,$F$4*$F$5/E1019^2*(SIN(RADIANS(G1025))*SIN(RADIANS(E1020))+COS(RADIANS(G1025))*COS(RADIANS(E1020))*COS(RADIANS(V1010))))</f>
        <v>#DIV/0!</v>
      </c>
      <c r="W1025" t="e">
        <f>IF(DEGREES(ACOS(SIN(RADIANS(G1025))*SIN(RADIANS(E1020))+COS(RADIANS(G1025))*COS(RADIANS(E1020))*COS(RADIANS(W1010))))&gt;90,0,$F$4*$F$5/E1019^2*(SIN(RADIANS(G1025))*SIN(RADIANS(E1020))+COS(RADIANS(G1025))*COS(RADIANS(E1020))*COS(RADIANS(W1010))))</f>
        <v>#DIV/0!</v>
      </c>
      <c r="X1025" t="e">
        <f>IF(DEGREES(ACOS(SIN(RADIANS(G1025))*SIN(RADIANS(E1020))+COS(RADIANS(G1025))*COS(RADIANS(E1020))*COS(RADIANS(X1010))))&gt;90,0,$F$4*$F$5/E1019^2*(SIN(RADIANS(G1025))*SIN(RADIANS(E1020))+COS(RADIANS(G1025))*COS(RADIANS(E1020))*COS(RADIANS(X1010))))</f>
        <v>#DIV/0!</v>
      </c>
      <c r="Y1025" t="e">
        <f>IF(DEGREES(ACOS(SIN(RADIANS(G1025))*SIN(RADIANS(E1020))+COS(RADIANS(G1025))*COS(RADIANS(E1020))*COS(RADIANS(Y1010))))&gt;90,0,$F$4*$F$5/E1019^2*(SIN(RADIANS(G1025))*SIN(RADIANS(E1020))+COS(RADIANS(G1025))*COS(RADIANS(E1020))*COS(RADIANS(Y1010))))</f>
        <v>#DIV/0!</v>
      </c>
      <c r="Z1025" t="e">
        <f>IF(DEGREES(ACOS(SIN(RADIANS(G1025))*SIN(RADIANS(E1020))+COS(RADIANS(G1025))*COS(RADIANS(E1020))*COS(RADIANS(Z1010))))&gt;90,0,$F$4*$F$5/E1019^2*(SIN(RADIANS(G1025))*SIN(RADIANS(E1020))+COS(RADIANS(G1025))*COS(RADIANS(E1020))*COS(RADIANS(Z1010))))</f>
        <v>#DIV/0!</v>
      </c>
      <c r="AA1025" t="e">
        <f>IF(DEGREES(ACOS(SIN(RADIANS(G1025))*SIN(RADIANS(E1020))+COS(RADIANS(G1025))*COS(RADIANS(E1020))*COS(RADIANS(AA1010))))&gt;90,0,$F$4*$F$5/E1019^2*(SIN(RADIANS(G1025))*SIN(RADIANS(E1020))+COS(RADIANS(G1025))*COS(RADIANS(E1020))*COS(RADIANS(AA1010))))</f>
        <v>#DIV/0!</v>
      </c>
      <c r="AB1025" t="e">
        <f>IF(DEGREES(ACOS(SIN(RADIANS(G1025))*SIN(RADIANS(E1020))+COS(RADIANS(G1025))*COS(RADIANS(E1020))*COS(RADIANS(AB1010))))&gt;90,0,$F$4*$F$5/E1019^2*(SIN(RADIANS(G1025))*SIN(RADIANS(E1020))+COS(RADIANS(G1025))*COS(RADIANS(E1020))*COS(RADIANS(AB1010))))</f>
        <v>#DIV/0!</v>
      </c>
      <c r="AC1025" t="e">
        <f>IF(DEGREES(ACOS(SIN(RADIANS(G1025))*SIN(RADIANS(E1020))+COS(RADIANS(G1025))*COS(RADIANS(E1020))*COS(RADIANS(AC1010))))&gt;90,0,$F$4*$F$5/E1019^2*(SIN(RADIANS(G1025))*SIN(RADIANS(E1020))+COS(RADIANS(G1025))*COS(RADIANS(E1020))*COS(RADIANS(AC1010))))</f>
        <v>#DIV/0!</v>
      </c>
      <c r="AD1025" t="e">
        <f>IF(DEGREES(ACOS(SIN(RADIANS(G1025))*SIN(RADIANS(E1020))+COS(RADIANS(G1025))*COS(RADIANS(E1020))*COS(RADIANS(AD1010))))&gt;90,0,$F$4*$F$5/E1019^2*(SIN(RADIANS(G1025))*SIN(RADIANS(E1020))+COS(RADIANS(G1025))*COS(RADIANS(E1020))*COS(RADIANS(AD1010))))</f>
        <v>#DIV/0!</v>
      </c>
      <c r="AE1025" t="e">
        <f>IF(DEGREES(ACOS(SIN(RADIANS(G1025))*SIN(RADIANS(E1020))+COS(RADIANS(G1025))*COS(RADIANS(E1020))*COS(RADIANS(AE1010))))&gt;90,0,$F$4*$F$5/E1019^2*(SIN(RADIANS(G1025))*SIN(RADIANS(E1020))+COS(RADIANS(G1025))*COS(RADIANS(E1020))*COS(RADIANS(AE1010))))</f>
        <v>#DIV/0!</v>
      </c>
      <c r="AF1025" t="e">
        <f>IF(DEGREES(ACOS(SIN(RADIANS(G1025))*SIN(RADIANS(E1020))+COS(RADIANS(G1025))*COS(RADIANS(E1020))*COS(RADIANS(AF1010))))&gt;90,0,$F$4*$F$5/E1019^2*(SIN(RADIANS(G1025))*SIN(RADIANS(E1020))+COS(RADIANS(G1025))*COS(RADIANS(E1020))*COS(RADIANS(AF1010))))</f>
        <v>#DIV/0!</v>
      </c>
      <c r="AG1025" t="e">
        <f>IF(DEGREES(ACOS(SIN(RADIANS(G1025))*SIN(RADIANS(E1020))+COS(RADIANS(G1025))*COS(RADIANS(E1020))*COS(RADIANS(AG1010))))&gt;90,0,$F$4*$F$5/E1019^2*(SIN(RADIANS(G1025))*SIN(RADIANS(E1020))+COS(RADIANS(G1025))*COS(RADIANS(E1020))*COS(RADIANS(AG1010))))</f>
        <v>#DIV/0!</v>
      </c>
      <c r="AH1025" t="e">
        <f>IF(DEGREES(ACOS(SIN(RADIANS(G1025))*SIN(RADIANS(E1020))+COS(RADIANS(G1025))*COS(RADIANS(E1020))*COS(RADIANS(AH1010))))&gt;90,0,$F$4*$F$5/E1019^2*(SIN(RADIANS(G1025))*SIN(RADIANS(E1020))+COS(RADIANS(G1025))*COS(RADIANS(E1020))*COS(RADIANS(AH1010))))</f>
        <v>#DIV/0!</v>
      </c>
      <c r="AI1025" t="e">
        <f>IF(DEGREES(ACOS(SIN(RADIANS(G1025))*SIN(RADIANS(E1020))+COS(RADIANS(G1025))*COS(RADIANS(E1020))*COS(RADIANS(AI1010))))&gt;90,0,$F$4*$F$5/E1019^2*(SIN(RADIANS(G1025))*SIN(RADIANS(E1020))+COS(RADIANS(G1025))*COS(RADIANS(E1020))*COS(RADIANS(AI1010))))</f>
        <v>#DIV/0!</v>
      </c>
      <c r="AJ1025" t="e">
        <f>IF(DEGREES(ACOS(SIN(RADIANS(G1025))*SIN(RADIANS(E1020))+COS(RADIANS(G1025))*COS(RADIANS(E1020))*COS(RADIANS(AJ1010))))&gt;90,0,$F$4*$F$5/E1019^2*(SIN(RADIANS(G1025))*SIN(RADIANS(E1020))+COS(RADIANS(G1025))*COS(RADIANS(E1020))*COS(RADIANS(AJ1010))))</f>
        <v>#DIV/0!</v>
      </c>
      <c r="AK1025">
        <f>IF(DEGREES(ACOS(SIN(RADIANS(G1025))*SIN(RADIANS(E1020))+COS(RADIANS(G1025))*COS(RADIANS(E1020))*COS(RADIANS(AK1010))))&gt;90,0,$F$4*$F$5/E1019^2*(SIN(RADIANS(G1025))*SIN(RADIANS(E1020))+COS(RADIANS(G1025))*COS(RADIANS(E1020))*COS(RADIANS(AK1010))))</f>
        <v>0</v>
      </c>
      <c r="AL1025">
        <f>IF(DEGREES(ACOS(SIN(RADIANS(G1025))*SIN(RADIANS(E1020))+COS(RADIANS(G1025))*COS(RADIANS(E1020))*COS(RADIANS(AL1010))))&gt;90,0,$F$4*$F$5/E1019^2*(SIN(RADIANS(G1025))*SIN(RADIANS(E1020))+COS(RADIANS(G1025))*COS(RADIANS(E1020))*COS(RADIANS(AL1010))))</f>
        <v>0</v>
      </c>
      <c r="AM1025">
        <f>IF(DEGREES(ACOS(SIN(RADIANS(G1025))*SIN(RADIANS(E1020))+COS(RADIANS(G1025))*COS(RADIANS(E1020))*COS(RADIANS(AM1010))))&gt;90,0,$F$4*$F$5/E1019^2*(SIN(RADIANS(G1025))*SIN(RADIANS(E1020))+COS(RADIANS(G1025))*COS(RADIANS(E1020))*COS(RADIANS(AM1010))))</f>
        <v>0</v>
      </c>
      <c r="AN1025">
        <f>IF(DEGREES(ACOS(SIN(RADIANS(G1025))*SIN(RADIANS(E1020))+COS(RADIANS(G1025))*COS(RADIANS(E1020))*COS(RADIANS(AN1010))))&gt;90,0,$F$4*$F$5/E1019^2*(SIN(RADIANS(G1025))*SIN(RADIANS(E1020))+COS(RADIANS(G1025))*COS(RADIANS(E1020))*COS(RADIANS(AN1010))))</f>
        <v>0</v>
      </c>
      <c r="AO1025">
        <f>IF(DEGREES(ACOS(SIN(RADIANS(G1025))*SIN(RADIANS(E1020))+COS(RADIANS(G1025))*COS(RADIANS(E1020))*COS(RADIANS(AO1010))))&gt;90,0,$F$4*$F$5/E1019^2*(SIN(RADIANS(G1025))*SIN(RADIANS(E1020))+COS(RADIANS(G1025))*COS(RADIANS(E1020))*COS(RADIANS(AO1010))))</f>
        <v>0</v>
      </c>
      <c r="AP1025">
        <f>IF(DEGREES(ACOS(SIN(RADIANS(G1025))*SIN(RADIANS(E1020))+COS(RADIANS(G1025))*COS(RADIANS(E1020))*COS(RADIANS(AP1010))))&gt;90,0,$F$4*$F$5/E1019^2*(SIN(RADIANS(G1025))*SIN(RADIANS(E1020))+COS(RADIANS(G1025))*COS(RADIANS(E1020))*COS(RADIANS(AP1010))))</f>
        <v>0</v>
      </c>
      <c r="AQ1025">
        <f>IF(DEGREES(ACOS(SIN(RADIANS(G1025))*SIN(RADIANS(E1020))+COS(RADIANS(G1025))*COS(RADIANS(E1020))*COS(RADIANS(AQ1010))))&gt;90,0,$F$4*$F$5/E1019^2*(SIN(RADIANS(G1025))*SIN(RADIANS(E1020))+COS(RADIANS(G1025))*COS(RADIANS(E1020))*COS(RADIANS(AQ1010))))</f>
        <v>0</v>
      </c>
      <c r="AR1025">
        <f>IF(DEGREES(ACOS(SIN(RADIANS(G1025))*SIN(RADIANS(E1020))+COS(RADIANS(G1025))*COS(RADIANS(E1020))*COS(RADIANS(AR1010))))&gt;90,0,$F$4*$F$5/E1019^2*(SIN(RADIANS(G1025))*SIN(RADIANS(E1020))+COS(RADIANS(G1025))*COS(RADIANS(E1020))*COS(RADIANS(AR1010))))</f>
        <v>0</v>
      </c>
    </row>
    <row r="1026" spans="2:44" x14ac:dyDescent="0.5">
      <c r="G1026">
        <v>-50</v>
      </c>
      <c r="I1026">
        <f>IF(DEGREES(ACOS(SIN(RADIANS(G1026))*SIN(RADIANS(E1020))+COS(RADIANS(G1026))*COS(RADIANS(E1020))*COS(RADIANS(I1010))))&gt;90,0,$F$4*$F$5/E1019^2*(SIN(RADIANS(G1026))*SIN(RADIANS(E1020))+COS(RADIANS(G1026))*COS(RADIANS(E1020))*COS(RADIANS(I1010))))</f>
        <v>0</v>
      </c>
      <c r="J1026">
        <f>IF(DEGREES(ACOS(SIN(RADIANS(G1026))*SIN(RADIANS(E1020))+COS(RADIANS(G1026))*COS(RADIANS(E1020))*COS(RADIANS(J1010))))&gt;90,0,$F$4*$F$5/E1019^2*(SIN(RADIANS(G1026))*SIN(RADIANS(E1020))+COS(RADIANS(G1026))*COS(RADIANS(E1020))*COS(RADIANS(J1010))))</f>
        <v>0</v>
      </c>
      <c r="K1026">
        <f>IF(DEGREES(ACOS(SIN(RADIANS(G1026))*SIN(RADIANS(E1020))+COS(RADIANS(G1026))*COS(RADIANS(E1020))*COS(RADIANS(K1010))))&gt;90,0,$F$4*$F$5/E1019^2*(SIN(RADIANS(G1026))*SIN(RADIANS(E1020))+COS(RADIANS(G1026))*COS(RADIANS(E1020))*COS(RADIANS(K1010))))</f>
        <v>0</v>
      </c>
      <c r="L1026">
        <f>IF(DEGREES(ACOS(SIN(RADIANS(G1026))*SIN(RADIANS(E1020))+COS(RADIANS(G1026))*COS(RADIANS(E1020))*COS(RADIANS(L1010))))&gt;90,0,$F$4*$F$5/E1019^2*(SIN(RADIANS(G1026))*SIN(RADIANS(E1020))+COS(RADIANS(G1026))*COS(RADIANS(E1020))*COS(RADIANS(L1010))))</f>
        <v>0</v>
      </c>
      <c r="M1026">
        <f>IF(DEGREES(ACOS(SIN(RADIANS(G1026))*SIN(RADIANS(E1020))+COS(RADIANS(G1026))*COS(RADIANS(E1020))*COS(RADIANS(M1010))))&gt;90,0,$F$4*$F$5/E1019^2*(SIN(RADIANS(G1026))*SIN(RADIANS(E1020))+COS(RADIANS(G1026))*COS(RADIANS(E1020))*COS(RADIANS(M1010))))</f>
        <v>0</v>
      </c>
      <c r="N1026">
        <f>IF(DEGREES(ACOS(SIN(RADIANS(G1026))*SIN(RADIANS(E1020))+COS(RADIANS(G1026))*COS(RADIANS(E1020))*COS(RADIANS(N1010))))&gt;90,0,$F$4*$F$5/E1019^2*(SIN(RADIANS(G1026))*SIN(RADIANS(E1020))+COS(RADIANS(G1026))*COS(RADIANS(E1020))*COS(RADIANS(N1010))))</f>
        <v>0</v>
      </c>
      <c r="O1026">
        <f>IF(DEGREES(ACOS(SIN(RADIANS(G1026))*SIN(RADIANS(E1020))+COS(RADIANS(G1026))*COS(RADIANS(E1020))*COS(RADIANS(O1010))))&gt;90,0,$F$4*$F$5/E1019^2*(SIN(RADIANS(G1026))*SIN(RADIANS(E1020))+COS(RADIANS(G1026))*COS(RADIANS(E1020))*COS(RADIANS(O1010))))</f>
        <v>0</v>
      </c>
      <c r="P1026">
        <f>IF(DEGREES(ACOS(SIN(RADIANS(G1026))*SIN(RADIANS(E1020))+COS(RADIANS(G1026))*COS(RADIANS(E1020))*COS(RADIANS(P1010))))&gt;90,0,$F$4*$F$5/E1019^2*(SIN(RADIANS(G1026))*SIN(RADIANS(E1020))+COS(RADIANS(G1026))*COS(RADIANS(E1020))*COS(RADIANS(P1010))))</f>
        <v>0</v>
      </c>
      <c r="Q1026">
        <f>IF(DEGREES(ACOS(SIN(RADIANS(G1026))*SIN(RADIANS(E1020))+COS(RADIANS(G1026))*COS(RADIANS(E1020))*COS(RADIANS(Q1010))))&gt;90,0,$F$4*$F$5/E1019^2*(SIN(RADIANS(G1026))*SIN(RADIANS(E1020))+COS(RADIANS(G1026))*COS(RADIANS(E1020))*COS(RADIANS(Q1010))))</f>
        <v>0</v>
      </c>
      <c r="R1026" t="e">
        <f>IF(DEGREES(ACOS(SIN(RADIANS(G1026))*SIN(RADIANS(E1020))+COS(RADIANS(G1026))*COS(RADIANS(E1020))*COS(RADIANS(R1010))))&gt;90,0,$F$4*$F$5/E1019^2*(SIN(RADIANS(G1026))*SIN(RADIANS(E1020))+COS(RADIANS(G1026))*COS(RADIANS(E1020))*COS(RADIANS(R1010))))</f>
        <v>#DIV/0!</v>
      </c>
      <c r="S1026" t="e">
        <f>IF(DEGREES(ACOS(SIN(RADIANS(G1026))*SIN(RADIANS(E1020))+COS(RADIANS(G1026))*COS(RADIANS(E1020))*COS(RADIANS(S1010))))&gt;90,0,$F$4*$F$5/E1019^2*(SIN(RADIANS(G1026))*SIN(RADIANS(E1020))+COS(RADIANS(G1026))*COS(RADIANS(E1020))*COS(RADIANS(S1010))))</f>
        <v>#DIV/0!</v>
      </c>
      <c r="T1026" t="e">
        <f>IF(DEGREES(ACOS(SIN(RADIANS(G1026))*SIN(RADIANS(E1020))+COS(RADIANS(G1026))*COS(RADIANS(E1020))*COS(RADIANS(T1010))))&gt;90,0,$F$4*$F$5/E1019^2*(SIN(RADIANS(G1026))*SIN(RADIANS(E1020))+COS(RADIANS(G1026))*COS(RADIANS(E1020))*COS(RADIANS(T1010))))</f>
        <v>#DIV/0!</v>
      </c>
      <c r="U1026" t="e">
        <f>IF(DEGREES(ACOS(SIN(RADIANS(G1026))*SIN(RADIANS(E1020))+COS(RADIANS(G1026))*COS(RADIANS(E1020))*COS(RADIANS(U1010))))&gt;90,0,$F$4*$F$5/E1019^2*(SIN(RADIANS(G1026))*SIN(RADIANS(E1020))+COS(RADIANS(G1026))*COS(RADIANS(E1020))*COS(RADIANS(U1010))))</f>
        <v>#DIV/0!</v>
      </c>
      <c r="V1026" t="e">
        <f>IF(DEGREES(ACOS(SIN(RADIANS(G1026))*SIN(RADIANS(E1020))+COS(RADIANS(G1026))*COS(RADIANS(E1020))*COS(RADIANS(V1010))))&gt;90,0,$F$4*$F$5/E1019^2*(SIN(RADIANS(G1026))*SIN(RADIANS(E1020))+COS(RADIANS(G1026))*COS(RADIANS(E1020))*COS(RADIANS(V1010))))</f>
        <v>#DIV/0!</v>
      </c>
      <c r="W1026" t="e">
        <f>IF(DEGREES(ACOS(SIN(RADIANS(G1026))*SIN(RADIANS(E1020))+COS(RADIANS(G1026))*COS(RADIANS(E1020))*COS(RADIANS(W1010))))&gt;90,0,$F$4*$F$5/E1019^2*(SIN(RADIANS(G1026))*SIN(RADIANS(E1020))+COS(RADIANS(G1026))*COS(RADIANS(E1020))*COS(RADIANS(W1010))))</f>
        <v>#DIV/0!</v>
      </c>
      <c r="X1026" t="e">
        <f>IF(DEGREES(ACOS(SIN(RADIANS(G1026))*SIN(RADIANS(E1020))+COS(RADIANS(G1026))*COS(RADIANS(E1020))*COS(RADIANS(X1010))))&gt;90,0,$F$4*$F$5/E1019^2*(SIN(RADIANS(G1026))*SIN(RADIANS(E1020))+COS(RADIANS(G1026))*COS(RADIANS(E1020))*COS(RADIANS(X1010))))</f>
        <v>#DIV/0!</v>
      </c>
      <c r="Y1026" t="e">
        <f>IF(DEGREES(ACOS(SIN(RADIANS(G1026))*SIN(RADIANS(E1020))+COS(RADIANS(G1026))*COS(RADIANS(E1020))*COS(RADIANS(Y1010))))&gt;90,0,$F$4*$F$5/E1019^2*(SIN(RADIANS(G1026))*SIN(RADIANS(E1020))+COS(RADIANS(G1026))*COS(RADIANS(E1020))*COS(RADIANS(Y1010))))</f>
        <v>#DIV/0!</v>
      </c>
      <c r="Z1026" t="e">
        <f>IF(DEGREES(ACOS(SIN(RADIANS(G1026))*SIN(RADIANS(E1020))+COS(RADIANS(G1026))*COS(RADIANS(E1020))*COS(RADIANS(Z1010))))&gt;90,0,$F$4*$F$5/E1019^2*(SIN(RADIANS(G1026))*SIN(RADIANS(E1020))+COS(RADIANS(G1026))*COS(RADIANS(E1020))*COS(RADIANS(Z1010))))</f>
        <v>#DIV/0!</v>
      </c>
      <c r="AA1026" t="e">
        <f>IF(DEGREES(ACOS(SIN(RADIANS(G1026))*SIN(RADIANS(E1020))+COS(RADIANS(G1026))*COS(RADIANS(E1020))*COS(RADIANS(AA1010))))&gt;90,0,$F$4*$F$5/E1019^2*(SIN(RADIANS(G1026))*SIN(RADIANS(E1020))+COS(RADIANS(G1026))*COS(RADIANS(E1020))*COS(RADIANS(AA1010))))</f>
        <v>#DIV/0!</v>
      </c>
      <c r="AB1026" t="e">
        <f>IF(DEGREES(ACOS(SIN(RADIANS(G1026))*SIN(RADIANS(E1020))+COS(RADIANS(G1026))*COS(RADIANS(E1020))*COS(RADIANS(AB1010))))&gt;90,0,$F$4*$F$5/E1019^2*(SIN(RADIANS(G1026))*SIN(RADIANS(E1020))+COS(RADIANS(G1026))*COS(RADIANS(E1020))*COS(RADIANS(AB1010))))</f>
        <v>#DIV/0!</v>
      </c>
      <c r="AC1026" t="e">
        <f>IF(DEGREES(ACOS(SIN(RADIANS(G1026))*SIN(RADIANS(E1020))+COS(RADIANS(G1026))*COS(RADIANS(E1020))*COS(RADIANS(AC1010))))&gt;90,0,$F$4*$F$5/E1019^2*(SIN(RADIANS(G1026))*SIN(RADIANS(E1020))+COS(RADIANS(G1026))*COS(RADIANS(E1020))*COS(RADIANS(AC1010))))</f>
        <v>#DIV/0!</v>
      </c>
      <c r="AD1026" t="e">
        <f>IF(DEGREES(ACOS(SIN(RADIANS(G1026))*SIN(RADIANS(E1020))+COS(RADIANS(G1026))*COS(RADIANS(E1020))*COS(RADIANS(AD1010))))&gt;90,0,$F$4*$F$5/E1019^2*(SIN(RADIANS(G1026))*SIN(RADIANS(E1020))+COS(RADIANS(G1026))*COS(RADIANS(E1020))*COS(RADIANS(AD1010))))</f>
        <v>#DIV/0!</v>
      </c>
      <c r="AE1026" t="e">
        <f>IF(DEGREES(ACOS(SIN(RADIANS(G1026))*SIN(RADIANS(E1020))+COS(RADIANS(G1026))*COS(RADIANS(E1020))*COS(RADIANS(AE1010))))&gt;90,0,$F$4*$F$5/E1019^2*(SIN(RADIANS(G1026))*SIN(RADIANS(E1020))+COS(RADIANS(G1026))*COS(RADIANS(E1020))*COS(RADIANS(AE1010))))</f>
        <v>#DIV/0!</v>
      </c>
      <c r="AF1026" t="e">
        <f>IF(DEGREES(ACOS(SIN(RADIANS(G1026))*SIN(RADIANS(E1020))+COS(RADIANS(G1026))*COS(RADIANS(E1020))*COS(RADIANS(AF1010))))&gt;90,0,$F$4*$F$5/E1019^2*(SIN(RADIANS(G1026))*SIN(RADIANS(E1020))+COS(RADIANS(G1026))*COS(RADIANS(E1020))*COS(RADIANS(AF1010))))</f>
        <v>#DIV/0!</v>
      </c>
      <c r="AG1026" t="e">
        <f>IF(DEGREES(ACOS(SIN(RADIANS(G1026))*SIN(RADIANS(E1020))+COS(RADIANS(G1026))*COS(RADIANS(E1020))*COS(RADIANS(AG1010))))&gt;90,0,$F$4*$F$5/E1019^2*(SIN(RADIANS(G1026))*SIN(RADIANS(E1020))+COS(RADIANS(G1026))*COS(RADIANS(E1020))*COS(RADIANS(AG1010))))</f>
        <v>#DIV/0!</v>
      </c>
      <c r="AH1026" t="e">
        <f>IF(DEGREES(ACOS(SIN(RADIANS(G1026))*SIN(RADIANS(E1020))+COS(RADIANS(G1026))*COS(RADIANS(E1020))*COS(RADIANS(AH1010))))&gt;90,0,$F$4*$F$5/E1019^2*(SIN(RADIANS(G1026))*SIN(RADIANS(E1020))+COS(RADIANS(G1026))*COS(RADIANS(E1020))*COS(RADIANS(AH1010))))</f>
        <v>#DIV/0!</v>
      </c>
      <c r="AI1026" t="e">
        <f>IF(DEGREES(ACOS(SIN(RADIANS(G1026))*SIN(RADIANS(E1020))+COS(RADIANS(G1026))*COS(RADIANS(E1020))*COS(RADIANS(AI1010))))&gt;90,0,$F$4*$F$5/E1019^2*(SIN(RADIANS(G1026))*SIN(RADIANS(E1020))+COS(RADIANS(G1026))*COS(RADIANS(E1020))*COS(RADIANS(AI1010))))</f>
        <v>#DIV/0!</v>
      </c>
      <c r="AJ1026" t="e">
        <f>IF(DEGREES(ACOS(SIN(RADIANS(G1026))*SIN(RADIANS(E1020))+COS(RADIANS(G1026))*COS(RADIANS(E1020))*COS(RADIANS(AJ1010))))&gt;90,0,$F$4*$F$5/E1019^2*(SIN(RADIANS(G1026))*SIN(RADIANS(E1020))+COS(RADIANS(G1026))*COS(RADIANS(E1020))*COS(RADIANS(AJ1010))))</f>
        <v>#DIV/0!</v>
      </c>
      <c r="AK1026">
        <f>IF(DEGREES(ACOS(SIN(RADIANS(G1026))*SIN(RADIANS(E1020))+COS(RADIANS(G1026))*COS(RADIANS(E1020))*COS(RADIANS(AK1010))))&gt;90,0,$F$4*$F$5/E1019^2*(SIN(RADIANS(G1026))*SIN(RADIANS(E1020))+COS(RADIANS(G1026))*COS(RADIANS(E1020))*COS(RADIANS(AK1010))))</f>
        <v>0</v>
      </c>
      <c r="AL1026">
        <f>IF(DEGREES(ACOS(SIN(RADIANS(G1026))*SIN(RADIANS(E1020))+COS(RADIANS(G1026))*COS(RADIANS(E1020))*COS(RADIANS(AL1010))))&gt;90,0,$F$4*$F$5/E1019^2*(SIN(RADIANS(G1026))*SIN(RADIANS(E1020))+COS(RADIANS(G1026))*COS(RADIANS(E1020))*COS(RADIANS(AL1010))))</f>
        <v>0</v>
      </c>
      <c r="AM1026">
        <f>IF(DEGREES(ACOS(SIN(RADIANS(G1026))*SIN(RADIANS(E1020))+COS(RADIANS(G1026))*COS(RADIANS(E1020))*COS(RADIANS(AM1010))))&gt;90,0,$F$4*$F$5/E1019^2*(SIN(RADIANS(G1026))*SIN(RADIANS(E1020))+COS(RADIANS(G1026))*COS(RADIANS(E1020))*COS(RADIANS(AM1010))))</f>
        <v>0</v>
      </c>
      <c r="AN1026">
        <f>IF(DEGREES(ACOS(SIN(RADIANS(G1026))*SIN(RADIANS(E1020))+COS(RADIANS(G1026))*COS(RADIANS(E1020))*COS(RADIANS(AN1010))))&gt;90,0,$F$4*$F$5/E1019^2*(SIN(RADIANS(G1026))*SIN(RADIANS(E1020))+COS(RADIANS(G1026))*COS(RADIANS(E1020))*COS(RADIANS(AN1010))))</f>
        <v>0</v>
      </c>
      <c r="AO1026">
        <f>IF(DEGREES(ACOS(SIN(RADIANS(G1026))*SIN(RADIANS(E1020))+COS(RADIANS(G1026))*COS(RADIANS(E1020))*COS(RADIANS(AO1010))))&gt;90,0,$F$4*$F$5/E1019^2*(SIN(RADIANS(G1026))*SIN(RADIANS(E1020))+COS(RADIANS(G1026))*COS(RADIANS(E1020))*COS(RADIANS(AO1010))))</f>
        <v>0</v>
      </c>
      <c r="AP1026">
        <f>IF(DEGREES(ACOS(SIN(RADIANS(G1026))*SIN(RADIANS(E1020))+COS(RADIANS(G1026))*COS(RADIANS(E1020))*COS(RADIANS(AP1010))))&gt;90,0,$F$4*$F$5/E1019^2*(SIN(RADIANS(G1026))*SIN(RADIANS(E1020))+COS(RADIANS(G1026))*COS(RADIANS(E1020))*COS(RADIANS(AP1010))))</f>
        <v>0</v>
      </c>
      <c r="AQ1026">
        <f>IF(DEGREES(ACOS(SIN(RADIANS(G1026))*SIN(RADIANS(E1020))+COS(RADIANS(G1026))*COS(RADIANS(E1020))*COS(RADIANS(AQ1010))))&gt;90,0,$F$4*$F$5/E1019^2*(SIN(RADIANS(G1026))*SIN(RADIANS(E1020))+COS(RADIANS(G1026))*COS(RADIANS(E1020))*COS(RADIANS(AQ1010))))</f>
        <v>0</v>
      </c>
      <c r="AR1026">
        <f>IF(DEGREES(ACOS(SIN(RADIANS(G1026))*SIN(RADIANS(E1020))+COS(RADIANS(G1026))*COS(RADIANS(E1020))*COS(RADIANS(AR1010))))&gt;90,0,$F$4*$F$5/E1019^2*(SIN(RADIANS(G1026))*SIN(RADIANS(E1020))+COS(RADIANS(G1026))*COS(RADIANS(E1020))*COS(RADIANS(AR1010))))</f>
        <v>0</v>
      </c>
    </row>
    <row r="1027" spans="2:44" x14ac:dyDescent="0.5">
      <c r="G1027">
        <v>-60</v>
      </c>
      <c r="I1027">
        <f>IF(DEGREES(ACOS(SIN(RADIANS(G1027))*SIN(RADIANS(E1020))+COS(RADIANS(G1027))*COS(RADIANS(E1020))*COS(RADIANS(I1010))))&gt;90,0,$F$4*$F$5/E1019^2*(SIN(RADIANS(G1027))*SIN(RADIANS(E1020))+COS(RADIANS(G1027))*COS(RADIANS(E1020))*COS(RADIANS(I1010))))</f>
        <v>0</v>
      </c>
      <c r="J1027">
        <f>IF(DEGREES(ACOS(SIN(RADIANS(G1027))*SIN(RADIANS(E1020))+COS(RADIANS(G1027))*COS(RADIANS(E1020))*COS(RADIANS(J1010))))&gt;90,0,$F$4*$F$5/E1019^2*(SIN(RADIANS(G1027))*SIN(RADIANS(E1020))+COS(RADIANS(G1027))*COS(RADIANS(E1020))*COS(RADIANS(J1010))))</f>
        <v>0</v>
      </c>
      <c r="K1027">
        <f>IF(DEGREES(ACOS(SIN(RADIANS(G1027))*SIN(RADIANS(E1020))+COS(RADIANS(G1027))*COS(RADIANS(E1020))*COS(RADIANS(K1010))))&gt;90,0,$F$4*$F$5/E1019^2*(SIN(RADIANS(G1027))*SIN(RADIANS(E1020))+COS(RADIANS(G1027))*COS(RADIANS(E1020))*COS(RADIANS(K1010))))</f>
        <v>0</v>
      </c>
      <c r="L1027">
        <f>IF(DEGREES(ACOS(SIN(RADIANS(G1027))*SIN(RADIANS(E1020))+COS(RADIANS(G1027))*COS(RADIANS(E1020))*COS(RADIANS(L1010))))&gt;90,0,$F$4*$F$5/E1019^2*(SIN(RADIANS(G1027))*SIN(RADIANS(E1020))+COS(RADIANS(G1027))*COS(RADIANS(E1020))*COS(RADIANS(L1010))))</f>
        <v>0</v>
      </c>
      <c r="M1027">
        <f>IF(DEGREES(ACOS(SIN(RADIANS(G1027))*SIN(RADIANS(E1020))+COS(RADIANS(G1027))*COS(RADIANS(E1020))*COS(RADIANS(M1010))))&gt;90,0,$F$4*$F$5/E1019^2*(SIN(RADIANS(G1027))*SIN(RADIANS(E1020))+COS(RADIANS(G1027))*COS(RADIANS(E1020))*COS(RADIANS(M1010))))</f>
        <v>0</v>
      </c>
      <c r="N1027">
        <f>IF(DEGREES(ACOS(SIN(RADIANS(G1027))*SIN(RADIANS(E1020))+COS(RADIANS(G1027))*COS(RADIANS(E1020))*COS(RADIANS(N1010))))&gt;90,0,$F$4*$F$5/E1019^2*(SIN(RADIANS(G1027))*SIN(RADIANS(E1020))+COS(RADIANS(G1027))*COS(RADIANS(E1020))*COS(RADIANS(N1010))))</f>
        <v>0</v>
      </c>
      <c r="O1027">
        <f>IF(DEGREES(ACOS(SIN(RADIANS(G1027))*SIN(RADIANS(E1020))+COS(RADIANS(G1027))*COS(RADIANS(E1020))*COS(RADIANS(O1010))))&gt;90,0,$F$4*$F$5/E1019^2*(SIN(RADIANS(G1027))*SIN(RADIANS(E1020))+COS(RADIANS(G1027))*COS(RADIANS(E1020))*COS(RADIANS(O1010))))</f>
        <v>0</v>
      </c>
      <c r="P1027">
        <f>IF(DEGREES(ACOS(SIN(RADIANS(G1027))*SIN(RADIANS(E1020))+COS(RADIANS(G1027))*COS(RADIANS(E1020))*COS(RADIANS(P1010))))&gt;90,0,$F$4*$F$5/E1019^2*(SIN(RADIANS(G1027))*SIN(RADIANS(E1020))+COS(RADIANS(G1027))*COS(RADIANS(E1020))*COS(RADIANS(P1010))))</f>
        <v>0</v>
      </c>
      <c r="Q1027">
        <f>IF(DEGREES(ACOS(SIN(RADIANS(G1027))*SIN(RADIANS(E1020))+COS(RADIANS(G1027))*COS(RADIANS(E1020))*COS(RADIANS(Q1010))))&gt;90,0,$F$4*$F$5/E1019^2*(SIN(RADIANS(G1027))*SIN(RADIANS(E1020))+COS(RADIANS(G1027))*COS(RADIANS(E1020))*COS(RADIANS(Q1010))))</f>
        <v>0</v>
      </c>
      <c r="R1027" t="e">
        <f>IF(DEGREES(ACOS(SIN(RADIANS(G1027))*SIN(RADIANS(E1020))+COS(RADIANS(G1027))*COS(RADIANS(E1020))*COS(RADIANS(R1010))))&gt;90,0,$F$4*$F$5/E1019^2*(SIN(RADIANS(G1027))*SIN(RADIANS(E1020))+COS(RADIANS(G1027))*COS(RADIANS(E1020))*COS(RADIANS(R1010))))</f>
        <v>#DIV/0!</v>
      </c>
      <c r="S1027" t="e">
        <f>IF(DEGREES(ACOS(SIN(RADIANS(G1027))*SIN(RADIANS(E1020))+COS(RADIANS(G1027))*COS(RADIANS(E1020))*COS(RADIANS(S1010))))&gt;90,0,$F$4*$F$5/E1019^2*(SIN(RADIANS(G1027))*SIN(RADIANS(E1020))+COS(RADIANS(G1027))*COS(RADIANS(E1020))*COS(RADIANS(S1010))))</f>
        <v>#DIV/0!</v>
      </c>
      <c r="T1027" t="e">
        <f>IF(DEGREES(ACOS(SIN(RADIANS(G1027))*SIN(RADIANS(E1020))+COS(RADIANS(G1027))*COS(RADIANS(E1020))*COS(RADIANS(T1010))))&gt;90,0,$F$4*$F$5/E1019^2*(SIN(RADIANS(G1027))*SIN(RADIANS(E1020))+COS(RADIANS(G1027))*COS(RADIANS(E1020))*COS(RADIANS(T1010))))</f>
        <v>#DIV/0!</v>
      </c>
      <c r="U1027" t="e">
        <f>IF(DEGREES(ACOS(SIN(RADIANS(G1027))*SIN(RADIANS(E1020))+COS(RADIANS(G1027))*COS(RADIANS(E1020))*COS(RADIANS(U1010))))&gt;90,0,$F$4*$F$5/E1019^2*(SIN(RADIANS(G1027))*SIN(RADIANS(E1020))+COS(RADIANS(G1027))*COS(RADIANS(E1020))*COS(RADIANS(U1010))))</f>
        <v>#DIV/0!</v>
      </c>
      <c r="V1027" t="e">
        <f>IF(DEGREES(ACOS(SIN(RADIANS(G1027))*SIN(RADIANS(E1020))+COS(RADIANS(G1027))*COS(RADIANS(E1020))*COS(RADIANS(V1010))))&gt;90,0,$F$4*$F$5/E1019^2*(SIN(RADIANS(G1027))*SIN(RADIANS(E1020))+COS(RADIANS(G1027))*COS(RADIANS(E1020))*COS(RADIANS(V1010))))</f>
        <v>#DIV/0!</v>
      </c>
      <c r="W1027" t="e">
        <f>IF(DEGREES(ACOS(SIN(RADIANS(G1027))*SIN(RADIANS(E1020))+COS(RADIANS(G1027))*COS(RADIANS(E1020))*COS(RADIANS(W1010))))&gt;90,0,$F$4*$F$5/E1019^2*(SIN(RADIANS(G1027))*SIN(RADIANS(E1020))+COS(RADIANS(G1027))*COS(RADIANS(E1020))*COS(RADIANS(W1010))))</f>
        <v>#DIV/0!</v>
      </c>
      <c r="X1027" t="e">
        <f>IF(DEGREES(ACOS(SIN(RADIANS(G1027))*SIN(RADIANS(E1020))+COS(RADIANS(G1027))*COS(RADIANS(E1020))*COS(RADIANS(X1010))))&gt;90,0,$F$4*$F$5/E1019^2*(SIN(RADIANS(G1027))*SIN(RADIANS(E1020))+COS(RADIANS(G1027))*COS(RADIANS(E1020))*COS(RADIANS(X1010))))</f>
        <v>#DIV/0!</v>
      </c>
      <c r="Y1027" t="e">
        <f>IF(DEGREES(ACOS(SIN(RADIANS(G1027))*SIN(RADIANS(E1020))+COS(RADIANS(G1027))*COS(RADIANS(E1020))*COS(RADIANS(Y1010))))&gt;90,0,$F$4*$F$5/E1019^2*(SIN(RADIANS(G1027))*SIN(RADIANS(E1020))+COS(RADIANS(G1027))*COS(RADIANS(E1020))*COS(RADIANS(Y1010))))</f>
        <v>#DIV/0!</v>
      </c>
      <c r="Z1027" t="e">
        <f>IF(DEGREES(ACOS(SIN(RADIANS(G1027))*SIN(RADIANS(E1020))+COS(RADIANS(G1027))*COS(RADIANS(E1020))*COS(RADIANS(Z1010))))&gt;90,0,$F$4*$F$5/E1019^2*(SIN(RADIANS(G1027))*SIN(RADIANS(E1020))+COS(RADIANS(G1027))*COS(RADIANS(E1020))*COS(RADIANS(Z1010))))</f>
        <v>#DIV/0!</v>
      </c>
      <c r="AA1027" t="e">
        <f>IF(DEGREES(ACOS(SIN(RADIANS(G1027))*SIN(RADIANS(E1020))+COS(RADIANS(G1027))*COS(RADIANS(E1020))*COS(RADIANS(AA1010))))&gt;90,0,$F$4*$F$5/E1019^2*(SIN(RADIANS(G1027))*SIN(RADIANS(E1020))+COS(RADIANS(G1027))*COS(RADIANS(E1020))*COS(RADIANS(AA1010))))</f>
        <v>#DIV/0!</v>
      </c>
      <c r="AB1027" t="e">
        <f>IF(DEGREES(ACOS(SIN(RADIANS(G1027))*SIN(RADIANS(E1020))+COS(RADIANS(G1027))*COS(RADIANS(E1020))*COS(RADIANS(AB1010))))&gt;90,0,$F$4*$F$5/E1019^2*(SIN(RADIANS(G1027))*SIN(RADIANS(E1020))+COS(RADIANS(G1027))*COS(RADIANS(E1020))*COS(RADIANS(AB1010))))</f>
        <v>#DIV/0!</v>
      </c>
      <c r="AC1027" t="e">
        <f>IF(DEGREES(ACOS(SIN(RADIANS(G1027))*SIN(RADIANS(E1020))+COS(RADIANS(G1027))*COS(RADIANS(E1020))*COS(RADIANS(AC1010))))&gt;90,0,$F$4*$F$5/E1019^2*(SIN(RADIANS(G1027))*SIN(RADIANS(E1020))+COS(RADIANS(G1027))*COS(RADIANS(E1020))*COS(RADIANS(AC1010))))</f>
        <v>#DIV/0!</v>
      </c>
      <c r="AD1027" t="e">
        <f>IF(DEGREES(ACOS(SIN(RADIANS(G1027))*SIN(RADIANS(E1020))+COS(RADIANS(G1027))*COS(RADIANS(E1020))*COS(RADIANS(AD1010))))&gt;90,0,$F$4*$F$5/E1019^2*(SIN(RADIANS(G1027))*SIN(RADIANS(E1020))+COS(RADIANS(G1027))*COS(RADIANS(E1020))*COS(RADIANS(AD1010))))</f>
        <v>#DIV/0!</v>
      </c>
      <c r="AE1027" t="e">
        <f>IF(DEGREES(ACOS(SIN(RADIANS(G1027))*SIN(RADIANS(E1020))+COS(RADIANS(G1027))*COS(RADIANS(E1020))*COS(RADIANS(AE1010))))&gt;90,0,$F$4*$F$5/E1019^2*(SIN(RADIANS(G1027))*SIN(RADIANS(E1020))+COS(RADIANS(G1027))*COS(RADIANS(E1020))*COS(RADIANS(AE1010))))</f>
        <v>#DIV/0!</v>
      </c>
      <c r="AF1027" t="e">
        <f>IF(DEGREES(ACOS(SIN(RADIANS(G1027))*SIN(RADIANS(E1020))+COS(RADIANS(G1027))*COS(RADIANS(E1020))*COS(RADIANS(AF1010))))&gt;90,0,$F$4*$F$5/E1019^2*(SIN(RADIANS(G1027))*SIN(RADIANS(E1020))+COS(RADIANS(G1027))*COS(RADIANS(E1020))*COS(RADIANS(AF1010))))</f>
        <v>#DIV/0!</v>
      </c>
      <c r="AG1027" t="e">
        <f>IF(DEGREES(ACOS(SIN(RADIANS(G1027))*SIN(RADIANS(E1020))+COS(RADIANS(G1027))*COS(RADIANS(E1020))*COS(RADIANS(AG1010))))&gt;90,0,$F$4*$F$5/E1019^2*(SIN(RADIANS(G1027))*SIN(RADIANS(E1020))+COS(RADIANS(G1027))*COS(RADIANS(E1020))*COS(RADIANS(AG1010))))</f>
        <v>#DIV/0!</v>
      </c>
      <c r="AH1027" t="e">
        <f>IF(DEGREES(ACOS(SIN(RADIANS(G1027))*SIN(RADIANS(E1020))+COS(RADIANS(G1027))*COS(RADIANS(E1020))*COS(RADIANS(AH1010))))&gt;90,0,$F$4*$F$5/E1019^2*(SIN(RADIANS(G1027))*SIN(RADIANS(E1020))+COS(RADIANS(G1027))*COS(RADIANS(E1020))*COS(RADIANS(AH1010))))</f>
        <v>#DIV/0!</v>
      </c>
      <c r="AI1027" t="e">
        <f>IF(DEGREES(ACOS(SIN(RADIANS(G1027))*SIN(RADIANS(E1020))+COS(RADIANS(G1027))*COS(RADIANS(E1020))*COS(RADIANS(AI1010))))&gt;90,0,$F$4*$F$5/E1019^2*(SIN(RADIANS(G1027))*SIN(RADIANS(E1020))+COS(RADIANS(G1027))*COS(RADIANS(E1020))*COS(RADIANS(AI1010))))</f>
        <v>#DIV/0!</v>
      </c>
      <c r="AJ1027" t="e">
        <f>IF(DEGREES(ACOS(SIN(RADIANS(G1027))*SIN(RADIANS(E1020))+COS(RADIANS(G1027))*COS(RADIANS(E1020))*COS(RADIANS(AJ1010))))&gt;90,0,$F$4*$F$5/E1019^2*(SIN(RADIANS(G1027))*SIN(RADIANS(E1020))+COS(RADIANS(G1027))*COS(RADIANS(E1020))*COS(RADIANS(AJ1010))))</f>
        <v>#DIV/0!</v>
      </c>
      <c r="AK1027">
        <f>IF(DEGREES(ACOS(SIN(RADIANS(G1027))*SIN(RADIANS(E1020))+COS(RADIANS(G1027))*COS(RADIANS(E1020))*COS(RADIANS(AK1010))))&gt;90,0,$F$4*$F$5/E1019^2*(SIN(RADIANS(G1027))*SIN(RADIANS(E1020))+COS(RADIANS(G1027))*COS(RADIANS(E1020))*COS(RADIANS(AK1010))))</f>
        <v>0</v>
      </c>
      <c r="AL1027">
        <f>IF(DEGREES(ACOS(SIN(RADIANS(G1027))*SIN(RADIANS(E1020))+COS(RADIANS(G1027))*COS(RADIANS(E1020))*COS(RADIANS(AL1010))))&gt;90,0,$F$4*$F$5/E1019^2*(SIN(RADIANS(G1027))*SIN(RADIANS(E1020))+COS(RADIANS(G1027))*COS(RADIANS(E1020))*COS(RADIANS(AL1010))))</f>
        <v>0</v>
      </c>
      <c r="AM1027">
        <f>IF(DEGREES(ACOS(SIN(RADIANS(G1027))*SIN(RADIANS(E1020))+COS(RADIANS(G1027))*COS(RADIANS(E1020))*COS(RADIANS(AM1010))))&gt;90,0,$F$4*$F$5/E1019^2*(SIN(RADIANS(G1027))*SIN(RADIANS(E1020))+COS(RADIANS(G1027))*COS(RADIANS(E1020))*COS(RADIANS(AM1010))))</f>
        <v>0</v>
      </c>
      <c r="AN1027">
        <f>IF(DEGREES(ACOS(SIN(RADIANS(G1027))*SIN(RADIANS(E1020))+COS(RADIANS(G1027))*COS(RADIANS(E1020))*COS(RADIANS(AN1010))))&gt;90,0,$F$4*$F$5/E1019^2*(SIN(RADIANS(G1027))*SIN(RADIANS(E1020))+COS(RADIANS(G1027))*COS(RADIANS(E1020))*COS(RADIANS(AN1010))))</f>
        <v>0</v>
      </c>
      <c r="AO1027">
        <f>IF(DEGREES(ACOS(SIN(RADIANS(G1027))*SIN(RADIANS(E1020))+COS(RADIANS(G1027))*COS(RADIANS(E1020))*COS(RADIANS(AO1010))))&gt;90,0,$F$4*$F$5/E1019^2*(SIN(RADIANS(G1027))*SIN(RADIANS(E1020))+COS(RADIANS(G1027))*COS(RADIANS(E1020))*COS(RADIANS(AO1010))))</f>
        <v>0</v>
      </c>
      <c r="AP1027">
        <f>IF(DEGREES(ACOS(SIN(RADIANS(G1027))*SIN(RADIANS(E1020))+COS(RADIANS(G1027))*COS(RADIANS(E1020))*COS(RADIANS(AP1010))))&gt;90,0,$F$4*$F$5/E1019^2*(SIN(RADIANS(G1027))*SIN(RADIANS(E1020))+COS(RADIANS(G1027))*COS(RADIANS(E1020))*COS(RADIANS(AP1010))))</f>
        <v>0</v>
      </c>
      <c r="AQ1027">
        <f>IF(DEGREES(ACOS(SIN(RADIANS(G1027))*SIN(RADIANS(E1020))+COS(RADIANS(G1027))*COS(RADIANS(E1020))*COS(RADIANS(AQ1010))))&gt;90,0,$F$4*$F$5/E1019^2*(SIN(RADIANS(G1027))*SIN(RADIANS(E1020))+COS(RADIANS(G1027))*COS(RADIANS(E1020))*COS(RADIANS(AQ1010))))</f>
        <v>0</v>
      </c>
      <c r="AR1027">
        <f>IF(DEGREES(ACOS(SIN(RADIANS(G1027))*SIN(RADIANS(E1020))+COS(RADIANS(G1027))*COS(RADIANS(E1020))*COS(RADIANS(AR1010))))&gt;90,0,$F$4*$F$5/E1019^2*(SIN(RADIANS(G1027))*SIN(RADIANS(E1020))+COS(RADIANS(G1027))*COS(RADIANS(E1020))*COS(RADIANS(AR1010))))</f>
        <v>0</v>
      </c>
    </row>
    <row r="1028" spans="2:44" x14ac:dyDescent="0.5">
      <c r="G1028">
        <v>-70</v>
      </c>
      <c r="I1028">
        <f>IF(DEGREES(ACOS(SIN(RADIANS(G1028))*SIN(RADIANS(E1020))+COS(RADIANS(G1028))*COS(RADIANS(E1020))*COS(RADIANS(I1010))))&gt;90,0,$F$4*$F$5/E1019^2*(SIN(RADIANS(G1028))*SIN(RADIANS(E1020))+COS(RADIANS(G1028))*COS(RADIANS(E1020))*COS(RADIANS(I1010))))</f>
        <v>0</v>
      </c>
      <c r="J1028">
        <f>IF(DEGREES(ACOS(SIN(RADIANS(G1028))*SIN(RADIANS(E1020))+COS(RADIANS(G1028))*COS(RADIANS(E1020))*COS(RADIANS(J1010))))&gt;90,0,$F$4*$F$5/E1019^2*(SIN(RADIANS(G1028))*SIN(RADIANS(E1020))+COS(RADIANS(G1028))*COS(RADIANS(E1020))*COS(RADIANS(J1010))))</f>
        <v>0</v>
      </c>
      <c r="K1028">
        <f>IF(DEGREES(ACOS(SIN(RADIANS(G1028))*SIN(RADIANS(E1020))+COS(RADIANS(G1028))*COS(RADIANS(E1020))*COS(RADIANS(K1010))))&gt;90,0,$F$4*$F$5/E1019^2*(SIN(RADIANS(G1028))*SIN(RADIANS(E1020))+COS(RADIANS(G1028))*COS(RADIANS(E1020))*COS(RADIANS(K1010))))</f>
        <v>0</v>
      </c>
      <c r="L1028">
        <f>IF(DEGREES(ACOS(SIN(RADIANS(G1028))*SIN(RADIANS(E1020))+COS(RADIANS(G1028))*COS(RADIANS(E1020))*COS(RADIANS(L1010))))&gt;90,0,$F$4*$F$5/E1019^2*(SIN(RADIANS(G1028))*SIN(RADIANS(E1020))+COS(RADIANS(G1028))*COS(RADIANS(E1020))*COS(RADIANS(L1010))))</f>
        <v>0</v>
      </c>
      <c r="M1028">
        <f>IF(DEGREES(ACOS(SIN(RADIANS(G1028))*SIN(RADIANS(E1020))+COS(RADIANS(G1028))*COS(RADIANS(E1020))*COS(RADIANS(M1010))))&gt;90,0,$F$4*$F$5/E1019^2*(SIN(RADIANS(G1028))*SIN(RADIANS(E1020))+COS(RADIANS(G1028))*COS(RADIANS(E1020))*COS(RADIANS(M1010))))</f>
        <v>0</v>
      </c>
      <c r="N1028">
        <f>IF(DEGREES(ACOS(SIN(RADIANS(G1028))*SIN(RADIANS(E1020))+COS(RADIANS(G1028))*COS(RADIANS(E1020))*COS(RADIANS(N1010))))&gt;90,0,$F$4*$F$5/E1019^2*(SIN(RADIANS(G1028))*SIN(RADIANS(E1020))+COS(RADIANS(G1028))*COS(RADIANS(E1020))*COS(RADIANS(N1010))))</f>
        <v>0</v>
      </c>
      <c r="O1028">
        <f>IF(DEGREES(ACOS(SIN(RADIANS(G1028))*SIN(RADIANS(E1020))+COS(RADIANS(G1028))*COS(RADIANS(E1020))*COS(RADIANS(O1010))))&gt;90,0,$F$4*$F$5/E1019^2*(SIN(RADIANS(G1028))*SIN(RADIANS(E1020))+COS(RADIANS(G1028))*COS(RADIANS(E1020))*COS(RADIANS(O1010))))</f>
        <v>0</v>
      </c>
      <c r="P1028">
        <f>IF(DEGREES(ACOS(SIN(RADIANS(G1028))*SIN(RADIANS(E1020))+COS(RADIANS(G1028))*COS(RADIANS(E1020))*COS(RADIANS(P1010))))&gt;90,0,$F$4*$F$5/E1019^2*(SIN(RADIANS(G1028))*SIN(RADIANS(E1020))+COS(RADIANS(G1028))*COS(RADIANS(E1020))*COS(RADIANS(P1010))))</f>
        <v>0</v>
      </c>
      <c r="Q1028">
        <f>IF(DEGREES(ACOS(SIN(RADIANS(G1028))*SIN(RADIANS(E1020))+COS(RADIANS(G1028))*COS(RADIANS(E1020))*COS(RADIANS(Q1010))))&gt;90,0,$F$4*$F$5/E1019^2*(SIN(RADIANS(G1028))*SIN(RADIANS(E1020))+COS(RADIANS(G1028))*COS(RADIANS(E1020))*COS(RADIANS(Q1010))))</f>
        <v>0</v>
      </c>
      <c r="R1028" t="e">
        <f>IF(DEGREES(ACOS(SIN(RADIANS(G1028))*SIN(RADIANS(E1020))+COS(RADIANS(G1028))*COS(RADIANS(E1020))*COS(RADIANS(R1010))))&gt;90,0,$F$4*$F$5/E1019^2*(SIN(RADIANS(G1028))*SIN(RADIANS(E1020))+COS(RADIANS(G1028))*COS(RADIANS(E1020))*COS(RADIANS(R1010))))</f>
        <v>#DIV/0!</v>
      </c>
      <c r="S1028" t="e">
        <f>IF(DEGREES(ACOS(SIN(RADIANS(G1028))*SIN(RADIANS(E1020))+COS(RADIANS(G1028))*COS(RADIANS(E1020))*COS(RADIANS(S1010))))&gt;90,0,$F$4*$F$5/E1019^2*(SIN(RADIANS(G1028))*SIN(RADIANS(E1020))+COS(RADIANS(G1028))*COS(RADIANS(E1020))*COS(RADIANS(S1010))))</f>
        <v>#DIV/0!</v>
      </c>
      <c r="T1028" t="e">
        <f>IF(DEGREES(ACOS(SIN(RADIANS(G1028))*SIN(RADIANS(E1020))+COS(RADIANS(G1028))*COS(RADIANS(E1020))*COS(RADIANS(T1010))))&gt;90,0,$F$4*$F$5/E1019^2*(SIN(RADIANS(G1028))*SIN(RADIANS(E1020))+COS(RADIANS(G1028))*COS(RADIANS(E1020))*COS(RADIANS(T1010))))</f>
        <v>#DIV/0!</v>
      </c>
      <c r="U1028" t="e">
        <f>IF(DEGREES(ACOS(SIN(RADIANS(G1028))*SIN(RADIANS(E1020))+COS(RADIANS(G1028))*COS(RADIANS(E1020))*COS(RADIANS(U1010))))&gt;90,0,$F$4*$F$5/E1019^2*(SIN(RADIANS(G1028))*SIN(RADIANS(E1020))+COS(RADIANS(G1028))*COS(RADIANS(E1020))*COS(RADIANS(U1010))))</f>
        <v>#DIV/0!</v>
      </c>
      <c r="V1028" t="e">
        <f>IF(DEGREES(ACOS(SIN(RADIANS(G1028))*SIN(RADIANS(E1020))+COS(RADIANS(G1028))*COS(RADIANS(E1020))*COS(RADIANS(V1010))))&gt;90,0,$F$4*$F$5/E1019^2*(SIN(RADIANS(G1028))*SIN(RADIANS(E1020))+COS(RADIANS(G1028))*COS(RADIANS(E1020))*COS(RADIANS(V1010))))</f>
        <v>#DIV/0!</v>
      </c>
      <c r="W1028" t="e">
        <f>IF(DEGREES(ACOS(SIN(RADIANS(G1028))*SIN(RADIANS(E1020))+COS(RADIANS(G1028))*COS(RADIANS(E1020))*COS(RADIANS(W1010))))&gt;90,0,$F$4*$F$5/E1019^2*(SIN(RADIANS(G1028))*SIN(RADIANS(E1020))+COS(RADIANS(G1028))*COS(RADIANS(E1020))*COS(RADIANS(W1010))))</f>
        <v>#DIV/0!</v>
      </c>
      <c r="X1028" t="e">
        <f>IF(DEGREES(ACOS(SIN(RADIANS(G1028))*SIN(RADIANS(E1020))+COS(RADIANS(G1028))*COS(RADIANS(E1020))*COS(RADIANS(X1010))))&gt;90,0,$F$4*$F$5/E1019^2*(SIN(RADIANS(G1028))*SIN(RADIANS(E1020))+COS(RADIANS(G1028))*COS(RADIANS(E1020))*COS(RADIANS(X1010))))</f>
        <v>#DIV/0!</v>
      </c>
      <c r="Y1028" t="e">
        <f>IF(DEGREES(ACOS(SIN(RADIANS(G1028))*SIN(RADIANS(E1020))+COS(RADIANS(G1028))*COS(RADIANS(E1020))*COS(RADIANS(Y1010))))&gt;90,0,$F$4*$F$5/E1019^2*(SIN(RADIANS(G1028))*SIN(RADIANS(E1020))+COS(RADIANS(G1028))*COS(RADIANS(E1020))*COS(RADIANS(Y1010))))</f>
        <v>#DIV/0!</v>
      </c>
      <c r="Z1028" t="e">
        <f>IF(DEGREES(ACOS(SIN(RADIANS(G1028))*SIN(RADIANS(E1020))+COS(RADIANS(G1028))*COS(RADIANS(E1020))*COS(RADIANS(Z1010))))&gt;90,0,$F$4*$F$5/E1019^2*(SIN(RADIANS(G1028))*SIN(RADIANS(E1020))+COS(RADIANS(G1028))*COS(RADIANS(E1020))*COS(RADIANS(Z1010))))</f>
        <v>#DIV/0!</v>
      </c>
      <c r="AA1028" t="e">
        <f>IF(DEGREES(ACOS(SIN(RADIANS(G1028))*SIN(RADIANS(E1020))+COS(RADIANS(G1028))*COS(RADIANS(E1020))*COS(RADIANS(AA1010))))&gt;90,0,$F$4*$F$5/E1019^2*(SIN(RADIANS(G1028))*SIN(RADIANS(E1020))+COS(RADIANS(G1028))*COS(RADIANS(E1020))*COS(RADIANS(AA1010))))</f>
        <v>#DIV/0!</v>
      </c>
      <c r="AB1028" t="e">
        <f>IF(DEGREES(ACOS(SIN(RADIANS(G1028))*SIN(RADIANS(E1020))+COS(RADIANS(G1028))*COS(RADIANS(E1020))*COS(RADIANS(AB1010))))&gt;90,0,$F$4*$F$5/E1019^2*(SIN(RADIANS(G1028))*SIN(RADIANS(E1020))+COS(RADIANS(G1028))*COS(RADIANS(E1020))*COS(RADIANS(AB1010))))</f>
        <v>#DIV/0!</v>
      </c>
      <c r="AC1028" t="e">
        <f>IF(DEGREES(ACOS(SIN(RADIANS(G1028))*SIN(RADIANS(E1020))+COS(RADIANS(G1028))*COS(RADIANS(E1020))*COS(RADIANS(AC1010))))&gt;90,0,$F$4*$F$5/E1019^2*(SIN(RADIANS(G1028))*SIN(RADIANS(E1020))+COS(RADIANS(G1028))*COS(RADIANS(E1020))*COS(RADIANS(AC1010))))</f>
        <v>#DIV/0!</v>
      </c>
      <c r="AD1028" t="e">
        <f>IF(DEGREES(ACOS(SIN(RADIANS(G1028))*SIN(RADIANS(E1020))+COS(RADIANS(G1028))*COS(RADIANS(E1020))*COS(RADIANS(AD1010))))&gt;90,0,$F$4*$F$5/E1019^2*(SIN(RADIANS(G1028))*SIN(RADIANS(E1020))+COS(RADIANS(G1028))*COS(RADIANS(E1020))*COS(RADIANS(AD1010))))</f>
        <v>#DIV/0!</v>
      </c>
      <c r="AE1028" t="e">
        <f>IF(DEGREES(ACOS(SIN(RADIANS(G1028))*SIN(RADIANS(E1020))+COS(RADIANS(G1028))*COS(RADIANS(E1020))*COS(RADIANS(AE1010))))&gt;90,0,$F$4*$F$5/E1019^2*(SIN(RADIANS(G1028))*SIN(RADIANS(E1020))+COS(RADIANS(G1028))*COS(RADIANS(E1020))*COS(RADIANS(AE1010))))</f>
        <v>#DIV/0!</v>
      </c>
      <c r="AF1028" t="e">
        <f>IF(DEGREES(ACOS(SIN(RADIANS(G1028))*SIN(RADIANS(E1020))+COS(RADIANS(G1028))*COS(RADIANS(E1020))*COS(RADIANS(AF1010))))&gt;90,0,$F$4*$F$5/E1019^2*(SIN(RADIANS(G1028))*SIN(RADIANS(E1020))+COS(RADIANS(G1028))*COS(RADIANS(E1020))*COS(RADIANS(AF1010))))</f>
        <v>#DIV/0!</v>
      </c>
      <c r="AG1028" t="e">
        <f>IF(DEGREES(ACOS(SIN(RADIANS(G1028))*SIN(RADIANS(E1020))+COS(RADIANS(G1028))*COS(RADIANS(E1020))*COS(RADIANS(AG1010))))&gt;90,0,$F$4*$F$5/E1019^2*(SIN(RADIANS(G1028))*SIN(RADIANS(E1020))+COS(RADIANS(G1028))*COS(RADIANS(E1020))*COS(RADIANS(AG1010))))</f>
        <v>#DIV/0!</v>
      </c>
      <c r="AH1028" t="e">
        <f>IF(DEGREES(ACOS(SIN(RADIANS(G1028))*SIN(RADIANS(E1020))+COS(RADIANS(G1028))*COS(RADIANS(E1020))*COS(RADIANS(AH1010))))&gt;90,0,$F$4*$F$5/E1019^2*(SIN(RADIANS(G1028))*SIN(RADIANS(E1020))+COS(RADIANS(G1028))*COS(RADIANS(E1020))*COS(RADIANS(AH1010))))</f>
        <v>#DIV/0!</v>
      </c>
      <c r="AI1028" t="e">
        <f>IF(DEGREES(ACOS(SIN(RADIANS(G1028))*SIN(RADIANS(E1020))+COS(RADIANS(G1028))*COS(RADIANS(E1020))*COS(RADIANS(AI1010))))&gt;90,0,$F$4*$F$5/E1019^2*(SIN(RADIANS(G1028))*SIN(RADIANS(E1020))+COS(RADIANS(G1028))*COS(RADIANS(E1020))*COS(RADIANS(AI1010))))</f>
        <v>#DIV/0!</v>
      </c>
      <c r="AJ1028" t="e">
        <f>IF(DEGREES(ACOS(SIN(RADIANS(G1028))*SIN(RADIANS(E1020))+COS(RADIANS(G1028))*COS(RADIANS(E1020))*COS(RADIANS(AJ1010))))&gt;90,0,$F$4*$F$5/E1019^2*(SIN(RADIANS(G1028))*SIN(RADIANS(E1020))+COS(RADIANS(G1028))*COS(RADIANS(E1020))*COS(RADIANS(AJ1010))))</f>
        <v>#DIV/0!</v>
      </c>
      <c r="AK1028">
        <f>IF(DEGREES(ACOS(SIN(RADIANS(G1028))*SIN(RADIANS(E1020))+COS(RADIANS(G1028))*COS(RADIANS(E1020))*COS(RADIANS(AK1010))))&gt;90,0,$F$4*$F$5/E1019^2*(SIN(RADIANS(G1028))*SIN(RADIANS(E1020))+COS(RADIANS(G1028))*COS(RADIANS(E1020))*COS(RADIANS(AK1010))))</f>
        <v>0</v>
      </c>
      <c r="AL1028">
        <f>IF(DEGREES(ACOS(SIN(RADIANS(G1028))*SIN(RADIANS(E1020))+COS(RADIANS(G1028))*COS(RADIANS(E1020))*COS(RADIANS(AL1010))))&gt;90,0,$F$4*$F$5/E1019^2*(SIN(RADIANS(G1028))*SIN(RADIANS(E1020))+COS(RADIANS(G1028))*COS(RADIANS(E1020))*COS(RADIANS(AL1010))))</f>
        <v>0</v>
      </c>
      <c r="AM1028">
        <f>IF(DEGREES(ACOS(SIN(RADIANS(G1028))*SIN(RADIANS(E1020))+COS(RADIANS(G1028))*COS(RADIANS(E1020))*COS(RADIANS(AM1010))))&gt;90,0,$F$4*$F$5/E1019^2*(SIN(RADIANS(G1028))*SIN(RADIANS(E1020))+COS(RADIANS(G1028))*COS(RADIANS(E1020))*COS(RADIANS(AM1010))))</f>
        <v>0</v>
      </c>
      <c r="AN1028">
        <f>IF(DEGREES(ACOS(SIN(RADIANS(G1028))*SIN(RADIANS(E1020))+COS(RADIANS(G1028))*COS(RADIANS(E1020))*COS(RADIANS(AN1010))))&gt;90,0,$F$4*$F$5/E1019^2*(SIN(RADIANS(G1028))*SIN(RADIANS(E1020))+COS(RADIANS(G1028))*COS(RADIANS(E1020))*COS(RADIANS(AN1010))))</f>
        <v>0</v>
      </c>
      <c r="AO1028">
        <f>IF(DEGREES(ACOS(SIN(RADIANS(G1028))*SIN(RADIANS(E1020))+COS(RADIANS(G1028))*COS(RADIANS(E1020))*COS(RADIANS(AO1010))))&gt;90,0,$F$4*$F$5/E1019^2*(SIN(RADIANS(G1028))*SIN(RADIANS(E1020))+COS(RADIANS(G1028))*COS(RADIANS(E1020))*COS(RADIANS(AO1010))))</f>
        <v>0</v>
      </c>
      <c r="AP1028">
        <f>IF(DEGREES(ACOS(SIN(RADIANS(G1028))*SIN(RADIANS(E1020))+COS(RADIANS(G1028))*COS(RADIANS(E1020))*COS(RADIANS(AP1010))))&gt;90,0,$F$4*$F$5/E1019^2*(SIN(RADIANS(G1028))*SIN(RADIANS(E1020))+COS(RADIANS(G1028))*COS(RADIANS(E1020))*COS(RADIANS(AP1010))))</f>
        <v>0</v>
      </c>
      <c r="AQ1028">
        <f>IF(DEGREES(ACOS(SIN(RADIANS(G1028))*SIN(RADIANS(E1020))+COS(RADIANS(G1028))*COS(RADIANS(E1020))*COS(RADIANS(AQ1010))))&gt;90,0,$F$4*$F$5/E1019^2*(SIN(RADIANS(G1028))*SIN(RADIANS(E1020))+COS(RADIANS(G1028))*COS(RADIANS(E1020))*COS(RADIANS(AQ1010))))</f>
        <v>0</v>
      </c>
      <c r="AR1028">
        <f>IF(DEGREES(ACOS(SIN(RADIANS(G1028))*SIN(RADIANS(E1020))+COS(RADIANS(G1028))*COS(RADIANS(E1020))*COS(RADIANS(AR1010))))&gt;90,0,$F$4*$F$5/E1019^2*(SIN(RADIANS(G1028))*SIN(RADIANS(E1020))+COS(RADIANS(G1028))*COS(RADIANS(E1020))*COS(RADIANS(AR1010))))</f>
        <v>0</v>
      </c>
    </row>
    <row r="1029" spans="2:44" x14ac:dyDescent="0.5">
      <c r="G1029">
        <v>-80</v>
      </c>
      <c r="I1029">
        <f>IF(DEGREES(ACOS(SIN(RADIANS(G1029))*SIN(RADIANS(E1020))+COS(RADIANS(G1029))*COS(RADIANS(E1020))*COS(RADIANS(I1010))))&gt;90,0,$F$4*$F$5/E1019^2*(SIN(RADIANS(G1029))*SIN(RADIANS(E1020))+COS(RADIANS(G1029))*COS(RADIANS(E1020))*COS(RADIANS(I1010))))</f>
        <v>0</v>
      </c>
      <c r="J1029">
        <f>IF(DEGREES(ACOS(SIN(RADIANS(G1029))*SIN(RADIANS(E1020))+COS(RADIANS(G1029))*COS(RADIANS(E1020))*COS(RADIANS(J1010))))&gt;90,0,$F$4*$F$5/E1019^2*(SIN(RADIANS(G1029))*SIN(RADIANS(E1020))+COS(RADIANS(G1029))*COS(RADIANS(E1020))*COS(RADIANS(J1010))))</f>
        <v>0</v>
      </c>
      <c r="K1029">
        <f>IF(DEGREES(ACOS(SIN(RADIANS(G1029))*SIN(RADIANS(E1020))+COS(RADIANS(G1029))*COS(RADIANS(E1020))*COS(RADIANS(K1010))))&gt;90,0,$F$4*$F$5/E1019^2*(SIN(RADIANS(G1029))*SIN(RADIANS(E1020))+COS(RADIANS(G1029))*COS(RADIANS(E1020))*COS(RADIANS(K1010))))</f>
        <v>0</v>
      </c>
      <c r="L1029">
        <f>IF(DEGREES(ACOS(SIN(RADIANS(G1029))*SIN(RADIANS(E1020))+COS(RADIANS(G1029))*COS(RADIANS(E1020))*COS(RADIANS(L1010))))&gt;90,0,$F$4*$F$5/E1019^2*(SIN(RADIANS(G1029))*SIN(RADIANS(E1020))+COS(RADIANS(G1029))*COS(RADIANS(E1020))*COS(RADIANS(L1010))))</f>
        <v>0</v>
      </c>
      <c r="M1029">
        <f>IF(DEGREES(ACOS(SIN(RADIANS(G1029))*SIN(RADIANS(E1020))+COS(RADIANS(G1029))*COS(RADIANS(E1020))*COS(RADIANS(M1010))))&gt;90,0,$F$4*$F$5/E1019^2*(SIN(RADIANS(G1029))*SIN(RADIANS(E1020))+COS(RADIANS(G1029))*COS(RADIANS(E1020))*COS(RADIANS(M1010))))</f>
        <v>0</v>
      </c>
      <c r="N1029">
        <f>IF(DEGREES(ACOS(SIN(RADIANS(G1029))*SIN(RADIANS(E1020))+COS(RADIANS(G1029))*COS(RADIANS(E1020))*COS(RADIANS(N1010))))&gt;90,0,$F$4*$F$5/E1019^2*(SIN(RADIANS(G1029))*SIN(RADIANS(E1020))+COS(RADIANS(G1029))*COS(RADIANS(E1020))*COS(RADIANS(N1010))))</f>
        <v>0</v>
      </c>
      <c r="O1029">
        <f>IF(DEGREES(ACOS(SIN(RADIANS(G1029))*SIN(RADIANS(E1020))+COS(RADIANS(G1029))*COS(RADIANS(E1020))*COS(RADIANS(O1010))))&gt;90,0,$F$4*$F$5/E1019^2*(SIN(RADIANS(G1029))*SIN(RADIANS(E1020))+COS(RADIANS(G1029))*COS(RADIANS(E1020))*COS(RADIANS(O1010))))</f>
        <v>0</v>
      </c>
      <c r="P1029">
        <f>IF(DEGREES(ACOS(SIN(RADIANS(G1029))*SIN(RADIANS(E1020))+COS(RADIANS(G1029))*COS(RADIANS(E1020))*COS(RADIANS(P1010))))&gt;90,0,$F$4*$F$5/E1019^2*(SIN(RADIANS(G1029))*SIN(RADIANS(E1020))+COS(RADIANS(G1029))*COS(RADIANS(E1020))*COS(RADIANS(P1010))))</f>
        <v>0</v>
      </c>
      <c r="Q1029">
        <f>IF(DEGREES(ACOS(SIN(RADIANS(G1029))*SIN(RADIANS(E1020))+COS(RADIANS(G1029))*COS(RADIANS(E1020))*COS(RADIANS(Q1010))))&gt;90,0,$F$4*$F$5/E1019^2*(SIN(RADIANS(G1029))*SIN(RADIANS(E1020))+COS(RADIANS(G1029))*COS(RADIANS(E1020))*COS(RADIANS(Q1010))))</f>
        <v>0</v>
      </c>
      <c r="R1029" t="e">
        <f>IF(DEGREES(ACOS(SIN(RADIANS(G1029))*SIN(RADIANS(E1020))+COS(RADIANS(G1029))*COS(RADIANS(E1020))*COS(RADIANS(R1010))))&gt;90,0,$F$4*$F$5/E1019^2*(SIN(RADIANS(G1029))*SIN(RADIANS(E1020))+COS(RADIANS(G1029))*COS(RADIANS(E1020))*COS(RADIANS(R1010))))</f>
        <v>#DIV/0!</v>
      </c>
      <c r="S1029" t="e">
        <f>IF(DEGREES(ACOS(SIN(RADIANS(G1029))*SIN(RADIANS(E1020))+COS(RADIANS(G1029))*COS(RADIANS(E1020))*COS(RADIANS(S1010))))&gt;90,0,$F$4*$F$5/E1019^2*(SIN(RADIANS(G1029))*SIN(RADIANS(E1020))+COS(RADIANS(G1029))*COS(RADIANS(E1020))*COS(RADIANS(S1010))))</f>
        <v>#DIV/0!</v>
      </c>
      <c r="T1029" t="e">
        <f>IF(DEGREES(ACOS(SIN(RADIANS(G1029))*SIN(RADIANS(E1020))+COS(RADIANS(G1029))*COS(RADIANS(E1020))*COS(RADIANS(T1010))))&gt;90,0,$F$4*$F$5/E1019^2*(SIN(RADIANS(G1029))*SIN(RADIANS(E1020))+COS(RADIANS(G1029))*COS(RADIANS(E1020))*COS(RADIANS(T1010))))</f>
        <v>#DIV/0!</v>
      </c>
      <c r="U1029" t="e">
        <f>IF(DEGREES(ACOS(SIN(RADIANS(G1029))*SIN(RADIANS(E1020))+COS(RADIANS(G1029))*COS(RADIANS(E1020))*COS(RADIANS(U1010))))&gt;90,0,$F$4*$F$5/E1019^2*(SIN(RADIANS(G1029))*SIN(RADIANS(E1020))+COS(RADIANS(G1029))*COS(RADIANS(E1020))*COS(RADIANS(U1010))))</f>
        <v>#DIV/0!</v>
      </c>
      <c r="V1029" t="e">
        <f>IF(DEGREES(ACOS(SIN(RADIANS(G1029))*SIN(RADIANS(E1020))+COS(RADIANS(G1029))*COS(RADIANS(E1020))*COS(RADIANS(V1010))))&gt;90,0,$F$4*$F$5/E1019^2*(SIN(RADIANS(G1029))*SIN(RADIANS(E1020))+COS(RADIANS(G1029))*COS(RADIANS(E1020))*COS(RADIANS(V1010))))</f>
        <v>#DIV/0!</v>
      </c>
      <c r="W1029" t="e">
        <f>IF(DEGREES(ACOS(SIN(RADIANS(G1029))*SIN(RADIANS(E1020))+COS(RADIANS(G1029))*COS(RADIANS(E1020))*COS(RADIANS(W1010))))&gt;90,0,$F$4*$F$5/E1019^2*(SIN(RADIANS(G1029))*SIN(RADIANS(E1020))+COS(RADIANS(G1029))*COS(RADIANS(E1020))*COS(RADIANS(W1010))))</f>
        <v>#DIV/0!</v>
      </c>
      <c r="X1029" t="e">
        <f>IF(DEGREES(ACOS(SIN(RADIANS(G1029))*SIN(RADIANS(E1020))+COS(RADIANS(G1029))*COS(RADIANS(E1020))*COS(RADIANS(X1010))))&gt;90,0,$F$4*$F$5/E1019^2*(SIN(RADIANS(G1029))*SIN(RADIANS(E1020))+COS(RADIANS(G1029))*COS(RADIANS(E1020))*COS(RADIANS(X1010))))</f>
        <v>#DIV/0!</v>
      </c>
      <c r="Y1029" t="e">
        <f>IF(DEGREES(ACOS(SIN(RADIANS(G1029))*SIN(RADIANS(E1020))+COS(RADIANS(G1029))*COS(RADIANS(E1020))*COS(RADIANS(Y1010))))&gt;90,0,$F$4*$F$5/E1019^2*(SIN(RADIANS(G1029))*SIN(RADIANS(E1020))+COS(RADIANS(G1029))*COS(RADIANS(E1020))*COS(RADIANS(Y1010))))</f>
        <v>#DIV/0!</v>
      </c>
      <c r="Z1029" t="e">
        <f>IF(DEGREES(ACOS(SIN(RADIANS(G1029))*SIN(RADIANS(E1020))+COS(RADIANS(G1029))*COS(RADIANS(E1020))*COS(RADIANS(Z1010))))&gt;90,0,$F$4*$F$5/E1019^2*(SIN(RADIANS(G1029))*SIN(RADIANS(E1020))+COS(RADIANS(G1029))*COS(RADIANS(E1020))*COS(RADIANS(Z1010))))</f>
        <v>#DIV/0!</v>
      </c>
      <c r="AA1029" t="e">
        <f>IF(DEGREES(ACOS(SIN(RADIANS(G1029))*SIN(RADIANS(E1020))+COS(RADIANS(G1029))*COS(RADIANS(E1020))*COS(RADIANS(AA1010))))&gt;90,0,$F$4*$F$5/E1019^2*(SIN(RADIANS(G1029))*SIN(RADIANS(E1020))+COS(RADIANS(G1029))*COS(RADIANS(E1020))*COS(RADIANS(AA1010))))</f>
        <v>#DIV/0!</v>
      </c>
      <c r="AB1029" t="e">
        <f>IF(DEGREES(ACOS(SIN(RADIANS(G1029))*SIN(RADIANS(E1020))+COS(RADIANS(G1029))*COS(RADIANS(E1020))*COS(RADIANS(AB1010))))&gt;90,0,$F$4*$F$5/E1019^2*(SIN(RADIANS(G1029))*SIN(RADIANS(E1020))+COS(RADIANS(G1029))*COS(RADIANS(E1020))*COS(RADIANS(AB1010))))</f>
        <v>#DIV/0!</v>
      </c>
      <c r="AC1029" t="e">
        <f>IF(DEGREES(ACOS(SIN(RADIANS(G1029))*SIN(RADIANS(E1020))+COS(RADIANS(G1029))*COS(RADIANS(E1020))*COS(RADIANS(AC1010))))&gt;90,0,$F$4*$F$5/E1019^2*(SIN(RADIANS(G1029))*SIN(RADIANS(E1020))+COS(RADIANS(G1029))*COS(RADIANS(E1020))*COS(RADIANS(AC1010))))</f>
        <v>#DIV/0!</v>
      </c>
      <c r="AD1029" t="e">
        <f>IF(DEGREES(ACOS(SIN(RADIANS(G1029))*SIN(RADIANS(E1020))+COS(RADIANS(G1029))*COS(RADIANS(E1020))*COS(RADIANS(AD1010))))&gt;90,0,$F$4*$F$5/E1019^2*(SIN(RADIANS(G1029))*SIN(RADIANS(E1020))+COS(RADIANS(G1029))*COS(RADIANS(E1020))*COS(RADIANS(AD1010))))</f>
        <v>#DIV/0!</v>
      </c>
      <c r="AE1029" t="e">
        <f>IF(DEGREES(ACOS(SIN(RADIANS(G1029))*SIN(RADIANS(E1020))+COS(RADIANS(G1029))*COS(RADIANS(E1020))*COS(RADIANS(AE1010))))&gt;90,0,$F$4*$F$5/E1019^2*(SIN(RADIANS(G1029))*SIN(RADIANS(E1020))+COS(RADIANS(G1029))*COS(RADIANS(E1020))*COS(RADIANS(AE1010))))</f>
        <v>#DIV/0!</v>
      </c>
      <c r="AF1029" t="e">
        <f>IF(DEGREES(ACOS(SIN(RADIANS(G1029))*SIN(RADIANS(E1020))+COS(RADIANS(G1029))*COS(RADIANS(E1020))*COS(RADIANS(AF1010))))&gt;90,0,$F$4*$F$5/E1019^2*(SIN(RADIANS(G1029))*SIN(RADIANS(E1020))+COS(RADIANS(G1029))*COS(RADIANS(E1020))*COS(RADIANS(AF1010))))</f>
        <v>#DIV/0!</v>
      </c>
      <c r="AG1029" t="e">
        <f>IF(DEGREES(ACOS(SIN(RADIANS(G1029))*SIN(RADIANS(E1020))+COS(RADIANS(G1029))*COS(RADIANS(E1020))*COS(RADIANS(AG1010))))&gt;90,0,$F$4*$F$5/E1019^2*(SIN(RADIANS(G1029))*SIN(RADIANS(E1020))+COS(RADIANS(G1029))*COS(RADIANS(E1020))*COS(RADIANS(AG1010))))</f>
        <v>#DIV/0!</v>
      </c>
      <c r="AH1029" t="e">
        <f>IF(DEGREES(ACOS(SIN(RADIANS(G1029))*SIN(RADIANS(E1020))+COS(RADIANS(G1029))*COS(RADIANS(E1020))*COS(RADIANS(AH1010))))&gt;90,0,$F$4*$F$5/E1019^2*(SIN(RADIANS(G1029))*SIN(RADIANS(E1020))+COS(RADIANS(G1029))*COS(RADIANS(E1020))*COS(RADIANS(AH1010))))</f>
        <v>#DIV/0!</v>
      </c>
      <c r="AI1029" t="e">
        <f>IF(DEGREES(ACOS(SIN(RADIANS(G1029))*SIN(RADIANS(E1020))+COS(RADIANS(G1029))*COS(RADIANS(E1020))*COS(RADIANS(AI1010))))&gt;90,0,$F$4*$F$5/E1019^2*(SIN(RADIANS(G1029))*SIN(RADIANS(E1020))+COS(RADIANS(G1029))*COS(RADIANS(E1020))*COS(RADIANS(AI1010))))</f>
        <v>#DIV/0!</v>
      </c>
      <c r="AJ1029" t="e">
        <f>IF(DEGREES(ACOS(SIN(RADIANS(G1029))*SIN(RADIANS(E1020))+COS(RADIANS(G1029))*COS(RADIANS(E1020))*COS(RADIANS(AJ1010))))&gt;90,0,$F$4*$F$5/E1019^2*(SIN(RADIANS(G1029))*SIN(RADIANS(E1020))+COS(RADIANS(G1029))*COS(RADIANS(E1020))*COS(RADIANS(AJ1010))))</f>
        <v>#DIV/0!</v>
      </c>
      <c r="AK1029">
        <f>IF(DEGREES(ACOS(SIN(RADIANS(G1029))*SIN(RADIANS(E1020))+COS(RADIANS(G1029))*COS(RADIANS(E1020))*COS(RADIANS(AK1010))))&gt;90,0,$F$4*$F$5/E1019^2*(SIN(RADIANS(G1029))*SIN(RADIANS(E1020))+COS(RADIANS(G1029))*COS(RADIANS(E1020))*COS(RADIANS(AK1010))))</f>
        <v>0</v>
      </c>
      <c r="AL1029">
        <f>IF(DEGREES(ACOS(SIN(RADIANS(G1029))*SIN(RADIANS(E1020))+COS(RADIANS(G1029))*COS(RADIANS(E1020))*COS(RADIANS(AL1010))))&gt;90,0,$F$4*$F$5/E1019^2*(SIN(RADIANS(G1029))*SIN(RADIANS(E1020))+COS(RADIANS(G1029))*COS(RADIANS(E1020))*COS(RADIANS(AL1010))))</f>
        <v>0</v>
      </c>
      <c r="AM1029">
        <f>IF(DEGREES(ACOS(SIN(RADIANS(G1029))*SIN(RADIANS(E1020))+COS(RADIANS(G1029))*COS(RADIANS(E1020))*COS(RADIANS(AM1010))))&gt;90,0,$F$4*$F$5/E1019^2*(SIN(RADIANS(G1029))*SIN(RADIANS(E1020))+COS(RADIANS(G1029))*COS(RADIANS(E1020))*COS(RADIANS(AM1010))))</f>
        <v>0</v>
      </c>
      <c r="AN1029">
        <f>IF(DEGREES(ACOS(SIN(RADIANS(G1029))*SIN(RADIANS(E1020))+COS(RADIANS(G1029))*COS(RADIANS(E1020))*COS(RADIANS(AN1010))))&gt;90,0,$F$4*$F$5/E1019^2*(SIN(RADIANS(G1029))*SIN(RADIANS(E1020))+COS(RADIANS(G1029))*COS(RADIANS(E1020))*COS(RADIANS(AN1010))))</f>
        <v>0</v>
      </c>
      <c r="AO1029">
        <f>IF(DEGREES(ACOS(SIN(RADIANS(G1029))*SIN(RADIANS(E1020))+COS(RADIANS(G1029))*COS(RADIANS(E1020))*COS(RADIANS(AO1010))))&gt;90,0,$F$4*$F$5/E1019^2*(SIN(RADIANS(G1029))*SIN(RADIANS(E1020))+COS(RADIANS(G1029))*COS(RADIANS(E1020))*COS(RADIANS(AO1010))))</f>
        <v>0</v>
      </c>
      <c r="AP1029">
        <f>IF(DEGREES(ACOS(SIN(RADIANS(G1029))*SIN(RADIANS(E1020))+COS(RADIANS(G1029))*COS(RADIANS(E1020))*COS(RADIANS(AP1010))))&gt;90,0,$F$4*$F$5/E1019^2*(SIN(RADIANS(G1029))*SIN(RADIANS(E1020))+COS(RADIANS(G1029))*COS(RADIANS(E1020))*COS(RADIANS(AP1010))))</f>
        <v>0</v>
      </c>
      <c r="AQ1029">
        <f>IF(DEGREES(ACOS(SIN(RADIANS(G1029))*SIN(RADIANS(E1020))+COS(RADIANS(G1029))*COS(RADIANS(E1020))*COS(RADIANS(AQ1010))))&gt;90,0,$F$4*$F$5/E1019^2*(SIN(RADIANS(G1029))*SIN(RADIANS(E1020))+COS(RADIANS(G1029))*COS(RADIANS(E1020))*COS(RADIANS(AQ1010))))</f>
        <v>0</v>
      </c>
      <c r="AR1029">
        <f>IF(DEGREES(ACOS(SIN(RADIANS(G1029))*SIN(RADIANS(E1020))+COS(RADIANS(G1029))*COS(RADIANS(E1020))*COS(RADIANS(AR1010))))&gt;90,0,$F$4*$F$5/E1019^2*(SIN(RADIANS(G1029))*SIN(RADIANS(E1020))+COS(RADIANS(G1029))*COS(RADIANS(E1020))*COS(RADIANS(AR1010))))</f>
        <v>0</v>
      </c>
    </row>
    <row r="1030" spans="2:44" x14ac:dyDescent="0.5">
      <c r="G1030">
        <v>-90</v>
      </c>
      <c r="I1030" t="e">
        <f>IF(DEGREES(ACOS(SIN(RADIANS(G1030))*SIN(RADIANS(E1020))+COS(RADIANS(G1030))*COS(RADIANS(E1020))*COS(RADIANS(I1010))))&gt;90,0,$F$4*$F$5/E1019^2*(SIN(RADIANS(G1030))*SIN(RADIANS(E1020))+COS(RADIANS(G1030))*COS(RADIANS(E1020))*COS(RADIANS(I1010))))</f>
        <v>#DIV/0!</v>
      </c>
      <c r="J1030" t="e">
        <f>IF(DEGREES(ACOS(SIN(RADIANS(G1030))*SIN(RADIANS(E1020))+COS(RADIANS(G1030))*COS(RADIANS(E1020))*COS(RADIANS(J1010))))&gt;90,0,$F$4*$F$5/E1019^2*(SIN(RADIANS(G1030))*SIN(RADIANS(E1020))+COS(RADIANS(G1030))*COS(RADIANS(E1020))*COS(RADIANS(J1010))))</f>
        <v>#DIV/0!</v>
      </c>
      <c r="K1030" t="e">
        <f>IF(DEGREES(ACOS(SIN(RADIANS(G1030))*SIN(RADIANS(E1020))+COS(RADIANS(G1030))*COS(RADIANS(E1020))*COS(RADIANS(K1010))))&gt;90,0,$F$4*$F$5/E1019^2*(SIN(RADIANS(G1030))*SIN(RADIANS(E1020))+COS(RADIANS(G1030))*COS(RADIANS(E1020))*COS(RADIANS(K1010))))</f>
        <v>#DIV/0!</v>
      </c>
      <c r="L1030" t="e">
        <f>IF(DEGREES(ACOS(SIN(RADIANS(G1030))*SIN(RADIANS(E1020))+COS(RADIANS(G1030))*COS(RADIANS(E1020))*COS(RADIANS(L1010))))&gt;90,0,$F$4*$F$5/E1019^2*(SIN(RADIANS(G1030))*SIN(RADIANS(E1020))+COS(RADIANS(G1030))*COS(RADIANS(E1020))*COS(RADIANS(L1010))))</f>
        <v>#DIV/0!</v>
      </c>
      <c r="M1030" t="e">
        <f>IF(DEGREES(ACOS(SIN(RADIANS(G1030))*SIN(RADIANS(E1020))+COS(RADIANS(G1030))*COS(RADIANS(E1020))*COS(RADIANS(M1010))))&gt;90,0,$F$4*$F$5/E1019^2*(SIN(RADIANS(G1030))*SIN(RADIANS(E1020))+COS(RADIANS(G1030))*COS(RADIANS(E1020))*COS(RADIANS(M1010))))</f>
        <v>#DIV/0!</v>
      </c>
      <c r="N1030" t="e">
        <f>IF(DEGREES(ACOS(SIN(RADIANS(G1030))*SIN(RADIANS(E1020))+COS(RADIANS(G1030))*COS(RADIANS(E1020))*COS(RADIANS(N1010))))&gt;90,0,$F$4*$F$5/E1019^2*(SIN(RADIANS(G1030))*SIN(RADIANS(E1020))+COS(RADIANS(G1030))*COS(RADIANS(E1020))*COS(RADIANS(N1010))))</f>
        <v>#DIV/0!</v>
      </c>
      <c r="O1030" t="e">
        <f>IF(DEGREES(ACOS(SIN(RADIANS(G1030))*SIN(RADIANS(E1020))+COS(RADIANS(G1030))*COS(RADIANS(E1020))*COS(RADIANS(O1010))))&gt;90,0,$F$4*$F$5/E1019^2*(SIN(RADIANS(G1030))*SIN(RADIANS(E1020))+COS(RADIANS(G1030))*COS(RADIANS(E1020))*COS(RADIANS(O1010))))</f>
        <v>#DIV/0!</v>
      </c>
      <c r="P1030" t="e">
        <f>IF(DEGREES(ACOS(SIN(RADIANS(G1030))*SIN(RADIANS(E1020))+COS(RADIANS(G1030))*COS(RADIANS(E1020))*COS(RADIANS(P1010))))&gt;90,0,$F$4*$F$5/E1019^2*(SIN(RADIANS(G1030))*SIN(RADIANS(E1020))+COS(RADIANS(G1030))*COS(RADIANS(E1020))*COS(RADIANS(P1010))))</f>
        <v>#DIV/0!</v>
      </c>
      <c r="Q1030" t="e">
        <f>IF(DEGREES(ACOS(SIN(RADIANS(G1030))*SIN(RADIANS(E1020))+COS(RADIANS(G1030))*COS(RADIANS(E1020))*COS(RADIANS(Q1010))))&gt;90,0,$F$4*$F$5/E1019^2*(SIN(RADIANS(G1030))*SIN(RADIANS(E1020))+COS(RADIANS(G1030))*COS(RADIANS(E1020))*COS(RADIANS(Q1010))))</f>
        <v>#DIV/0!</v>
      </c>
      <c r="R1030" t="e">
        <f>IF(DEGREES(ACOS(SIN(RADIANS(G1030))*SIN(RADIANS(E1020))+COS(RADIANS(G1030))*COS(RADIANS(E1020))*COS(RADIANS(R1010))))&gt;90,0,$F$4*$F$5/E1019^2*(SIN(RADIANS(G1030))*SIN(RADIANS(E1020))+COS(RADIANS(G1030))*COS(RADIANS(E1020))*COS(RADIANS(R1010))))</f>
        <v>#DIV/0!</v>
      </c>
      <c r="S1030" t="e">
        <f>IF(DEGREES(ACOS(SIN(RADIANS(G1030))*SIN(RADIANS(E1020))+COS(RADIANS(G1030))*COS(RADIANS(E1020))*COS(RADIANS(S1010))))&gt;90,0,$F$4*$F$5/E1019^2*(SIN(RADIANS(G1030))*SIN(RADIANS(E1020))+COS(RADIANS(G1030))*COS(RADIANS(E1020))*COS(RADIANS(S1010))))</f>
        <v>#DIV/0!</v>
      </c>
      <c r="T1030" t="e">
        <f>IF(DEGREES(ACOS(SIN(RADIANS(G1030))*SIN(RADIANS(E1020))+COS(RADIANS(G1030))*COS(RADIANS(E1020))*COS(RADIANS(T1010))))&gt;90,0,$F$4*$F$5/E1019^2*(SIN(RADIANS(G1030))*SIN(RADIANS(E1020))+COS(RADIANS(G1030))*COS(RADIANS(E1020))*COS(RADIANS(T1010))))</f>
        <v>#DIV/0!</v>
      </c>
      <c r="U1030" t="e">
        <f>IF(DEGREES(ACOS(SIN(RADIANS(G1030))*SIN(RADIANS(E1020))+COS(RADIANS(G1030))*COS(RADIANS(E1020))*COS(RADIANS(U1010))))&gt;90,0,$F$4*$F$5/E1019^2*(SIN(RADIANS(G1030))*SIN(RADIANS(E1020))+COS(RADIANS(G1030))*COS(RADIANS(E1020))*COS(RADIANS(U1010))))</f>
        <v>#DIV/0!</v>
      </c>
      <c r="V1030" t="e">
        <f>IF(DEGREES(ACOS(SIN(RADIANS(G1030))*SIN(RADIANS(E1020))+COS(RADIANS(G1030))*COS(RADIANS(E1020))*COS(RADIANS(V1010))))&gt;90,0,$F$4*$F$5/E1019^2*(SIN(RADIANS(G1030))*SIN(RADIANS(E1020))+COS(RADIANS(G1030))*COS(RADIANS(E1020))*COS(RADIANS(V1010))))</f>
        <v>#DIV/0!</v>
      </c>
      <c r="W1030" t="e">
        <f>IF(DEGREES(ACOS(SIN(RADIANS(G1030))*SIN(RADIANS(E1020))+COS(RADIANS(G1030))*COS(RADIANS(E1020))*COS(RADIANS(W1010))))&gt;90,0,$F$4*$F$5/E1019^2*(SIN(RADIANS(G1030))*SIN(RADIANS(E1020))+COS(RADIANS(G1030))*COS(RADIANS(E1020))*COS(RADIANS(W1010))))</f>
        <v>#DIV/0!</v>
      </c>
      <c r="X1030" t="e">
        <f>IF(DEGREES(ACOS(SIN(RADIANS(G1030))*SIN(RADIANS(E1020))+COS(RADIANS(G1030))*COS(RADIANS(E1020))*COS(RADIANS(X1010))))&gt;90,0,$F$4*$F$5/E1019^2*(SIN(RADIANS(G1030))*SIN(RADIANS(E1020))+COS(RADIANS(G1030))*COS(RADIANS(E1020))*COS(RADIANS(X1010))))</f>
        <v>#DIV/0!</v>
      </c>
      <c r="Y1030" t="e">
        <f>IF(DEGREES(ACOS(SIN(RADIANS(G1030))*SIN(RADIANS(E1020))+COS(RADIANS(G1030))*COS(RADIANS(E1020))*COS(RADIANS(Y1010))))&gt;90,0,$F$4*$F$5/E1019^2*(SIN(RADIANS(G1030))*SIN(RADIANS(E1020))+COS(RADIANS(G1030))*COS(RADIANS(E1020))*COS(RADIANS(Y1010))))</f>
        <v>#DIV/0!</v>
      </c>
      <c r="Z1030" t="e">
        <f>IF(DEGREES(ACOS(SIN(RADIANS(G1030))*SIN(RADIANS(E1020))+COS(RADIANS(G1030))*COS(RADIANS(E1020))*COS(RADIANS(Z1010))))&gt;90,0,$F$4*$F$5/E1019^2*(SIN(RADIANS(G1030))*SIN(RADIANS(E1020))+COS(RADIANS(G1030))*COS(RADIANS(E1020))*COS(RADIANS(Z1010))))</f>
        <v>#DIV/0!</v>
      </c>
      <c r="AA1030" t="e">
        <f>IF(DEGREES(ACOS(SIN(RADIANS(G1030))*SIN(RADIANS(E1020))+COS(RADIANS(G1030))*COS(RADIANS(E1020))*COS(RADIANS(AA1010))))&gt;90,0,$F$4*$F$5/E1019^2*(SIN(RADIANS(G1030))*SIN(RADIANS(E1020))+COS(RADIANS(G1030))*COS(RADIANS(E1020))*COS(RADIANS(AA1010))))</f>
        <v>#DIV/0!</v>
      </c>
      <c r="AB1030" t="e">
        <f>IF(DEGREES(ACOS(SIN(RADIANS(G1030))*SIN(RADIANS(E1020))+COS(RADIANS(G1030))*COS(RADIANS(E1020))*COS(RADIANS(AB1010))))&gt;90,0,$F$4*$F$5/E1019^2*(SIN(RADIANS(G1030))*SIN(RADIANS(E1020))+COS(RADIANS(G1030))*COS(RADIANS(E1020))*COS(RADIANS(AB1010))))</f>
        <v>#DIV/0!</v>
      </c>
      <c r="AC1030" t="e">
        <f>IF(DEGREES(ACOS(SIN(RADIANS(G1030))*SIN(RADIANS(E1020))+COS(RADIANS(G1030))*COS(RADIANS(E1020))*COS(RADIANS(AC1010))))&gt;90,0,$F$4*$F$5/E1019^2*(SIN(RADIANS(G1030))*SIN(RADIANS(E1020))+COS(RADIANS(G1030))*COS(RADIANS(E1020))*COS(RADIANS(AC1010))))</f>
        <v>#DIV/0!</v>
      </c>
      <c r="AD1030" t="e">
        <f>IF(DEGREES(ACOS(SIN(RADIANS(G1030))*SIN(RADIANS(E1020))+COS(RADIANS(G1030))*COS(RADIANS(E1020))*COS(RADIANS(AD1010))))&gt;90,0,$F$4*$F$5/E1019^2*(SIN(RADIANS(G1030))*SIN(RADIANS(E1020))+COS(RADIANS(G1030))*COS(RADIANS(E1020))*COS(RADIANS(AD1010))))</f>
        <v>#DIV/0!</v>
      </c>
      <c r="AE1030" t="e">
        <f>IF(DEGREES(ACOS(SIN(RADIANS(G1030))*SIN(RADIANS(E1020))+COS(RADIANS(G1030))*COS(RADIANS(E1020))*COS(RADIANS(AE1010))))&gt;90,0,$F$4*$F$5/E1019^2*(SIN(RADIANS(G1030))*SIN(RADIANS(E1020))+COS(RADIANS(G1030))*COS(RADIANS(E1020))*COS(RADIANS(AE1010))))</f>
        <v>#DIV/0!</v>
      </c>
      <c r="AF1030" t="e">
        <f>IF(DEGREES(ACOS(SIN(RADIANS(G1030))*SIN(RADIANS(E1020))+COS(RADIANS(G1030))*COS(RADIANS(E1020))*COS(RADIANS(AF1010))))&gt;90,0,$F$4*$F$5/E1019^2*(SIN(RADIANS(G1030))*SIN(RADIANS(E1020))+COS(RADIANS(G1030))*COS(RADIANS(E1020))*COS(RADIANS(AF1010))))</f>
        <v>#DIV/0!</v>
      </c>
      <c r="AG1030" t="e">
        <f>IF(DEGREES(ACOS(SIN(RADIANS(G1030))*SIN(RADIANS(E1020))+COS(RADIANS(G1030))*COS(RADIANS(E1020))*COS(RADIANS(AG1010))))&gt;90,0,$F$4*$F$5/E1019^2*(SIN(RADIANS(G1030))*SIN(RADIANS(E1020))+COS(RADIANS(G1030))*COS(RADIANS(E1020))*COS(RADIANS(AG1010))))</f>
        <v>#DIV/0!</v>
      </c>
      <c r="AH1030" t="e">
        <f>IF(DEGREES(ACOS(SIN(RADIANS(G1030))*SIN(RADIANS(E1020))+COS(RADIANS(G1030))*COS(RADIANS(E1020))*COS(RADIANS(AH1010))))&gt;90,0,$F$4*$F$5/E1019^2*(SIN(RADIANS(G1030))*SIN(RADIANS(E1020))+COS(RADIANS(G1030))*COS(RADIANS(E1020))*COS(RADIANS(AH1010))))</f>
        <v>#DIV/0!</v>
      </c>
      <c r="AI1030" t="e">
        <f>IF(DEGREES(ACOS(SIN(RADIANS(G1030))*SIN(RADIANS(E1020))+COS(RADIANS(G1030))*COS(RADIANS(E1020))*COS(RADIANS(AI1010))))&gt;90,0,$F$4*$F$5/E1019^2*(SIN(RADIANS(G1030))*SIN(RADIANS(E1020))+COS(RADIANS(G1030))*COS(RADIANS(E1020))*COS(RADIANS(AI1010))))</f>
        <v>#DIV/0!</v>
      </c>
      <c r="AJ1030" t="e">
        <f>IF(DEGREES(ACOS(SIN(RADIANS(G1030))*SIN(RADIANS(E1020))+COS(RADIANS(G1030))*COS(RADIANS(E1020))*COS(RADIANS(AJ1010))))&gt;90,0,$F$4*$F$5/E1019^2*(SIN(RADIANS(G1030))*SIN(RADIANS(E1020))+COS(RADIANS(G1030))*COS(RADIANS(E1020))*COS(RADIANS(AJ1010))))</f>
        <v>#DIV/0!</v>
      </c>
      <c r="AK1030" t="e">
        <f>IF(DEGREES(ACOS(SIN(RADIANS(G1030))*SIN(RADIANS(E1020))+COS(RADIANS(G1030))*COS(RADIANS(E1020))*COS(RADIANS(AK1010))))&gt;90,0,$F$4*$F$5/E1019^2*(SIN(RADIANS(G1030))*SIN(RADIANS(E1020))+COS(RADIANS(G1030))*COS(RADIANS(E1020))*COS(RADIANS(AK1010))))</f>
        <v>#DIV/0!</v>
      </c>
      <c r="AL1030" t="e">
        <f>IF(DEGREES(ACOS(SIN(RADIANS(G1030))*SIN(RADIANS(E1020))+COS(RADIANS(G1030))*COS(RADIANS(E1020))*COS(RADIANS(AL1010))))&gt;90,0,$F$4*$F$5/E1019^2*(SIN(RADIANS(G1030))*SIN(RADIANS(E1020))+COS(RADIANS(G1030))*COS(RADIANS(E1020))*COS(RADIANS(AL1010))))</f>
        <v>#DIV/0!</v>
      </c>
      <c r="AM1030" t="e">
        <f>IF(DEGREES(ACOS(SIN(RADIANS(G1030))*SIN(RADIANS(E1020))+COS(RADIANS(G1030))*COS(RADIANS(E1020))*COS(RADIANS(AM1010))))&gt;90,0,$F$4*$F$5/E1019^2*(SIN(RADIANS(G1030))*SIN(RADIANS(E1020))+COS(RADIANS(G1030))*COS(RADIANS(E1020))*COS(RADIANS(AM1010))))</f>
        <v>#DIV/0!</v>
      </c>
      <c r="AN1030" t="e">
        <f>IF(DEGREES(ACOS(SIN(RADIANS(G1030))*SIN(RADIANS(E1020))+COS(RADIANS(G1030))*COS(RADIANS(E1020))*COS(RADIANS(AN1010))))&gt;90,0,$F$4*$F$5/E1019^2*(SIN(RADIANS(G1030))*SIN(RADIANS(E1020))+COS(RADIANS(G1030))*COS(RADIANS(E1020))*COS(RADIANS(AN1010))))</f>
        <v>#DIV/0!</v>
      </c>
      <c r="AO1030" t="e">
        <f>IF(DEGREES(ACOS(SIN(RADIANS(G1030))*SIN(RADIANS(E1020))+COS(RADIANS(G1030))*COS(RADIANS(E1020))*COS(RADIANS(AO1010))))&gt;90,0,$F$4*$F$5/E1019^2*(SIN(RADIANS(G1030))*SIN(RADIANS(E1020))+COS(RADIANS(G1030))*COS(RADIANS(E1020))*COS(RADIANS(AO1010))))</f>
        <v>#DIV/0!</v>
      </c>
      <c r="AP1030" t="e">
        <f>IF(DEGREES(ACOS(SIN(RADIANS(G1030))*SIN(RADIANS(E1020))+COS(RADIANS(G1030))*COS(RADIANS(E1020))*COS(RADIANS(AP1010))))&gt;90,0,$F$4*$F$5/E1019^2*(SIN(RADIANS(G1030))*SIN(RADIANS(E1020))+COS(RADIANS(G1030))*COS(RADIANS(E1020))*COS(RADIANS(AP1010))))</f>
        <v>#DIV/0!</v>
      </c>
      <c r="AQ1030" t="e">
        <f>IF(DEGREES(ACOS(SIN(RADIANS(G1030))*SIN(RADIANS(E1020))+COS(RADIANS(G1030))*COS(RADIANS(E1020))*COS(RADIANS(AQ1010))))&gt;90,0,$F$4*$F$5/E1019^2*(SIN(RADIANS(G1030))*SIN(RADIANS(E1020))+COS(RADIANS(G1030))*COS(RADIANS(E1020))*COS(RADIANS(AQ1010))))</f>
        <v>#DIV/0!</v>
      </c>
      <c r="AR1030" t="e">
        <f>IF(DEGREES(ACOS(SIN(RADIANS(G1030))*SIN(RADIANS(E1020))+COS(RADIANS(G1030))*COS(RADIANS(E1020))*COS(RADIANS(AR1010))))&gt;90,0,$F$4*$F$5/E1019^2*(SIN(RADIANS(G1030))*SIN(RADIANS(E1020))+COS(RADIANS(G1030))*COS(RADIANS(E1020))*COS(RADIANS(AR1010))))</f>
        <v>#DIV/0!</v>
      </c>
    </row>
    <row r="1032" spans="2:44" x14ac:dyDescent="0.5">
      <c r="H1032" t="s">
        <v>769</v>
      </c>
      <c r="I1032">
        <v>180</v>
      </c>
      <c r="J1032">
        <v>170</v>
      </c>
      <c r="K1032">
        <v>160</v>
      </c>
      <c r="L1032">
        <v>150</v>
      </c>
      <c r="M1032">
        <v>140</v>
      </c>
      <c r="N1032">
        <v>130</v>
      </c>
      <c r="O1032">
        <v>120</v>
      </c>
      <c r="P1032">
        <v>110</v>
      </c>
      <c r="Q1032">
        <v>100</v>
      </c>
      <c r="R1032">
        <v>90</v>
      </c>
      <c r="S1032">
        <v>80</v>
      </c>
      <c r="T1032">
        <v>70</v>
      </c>
      <c r="U1032">
        <v>60</v>
      </c>
      <c r="V1032">
        <v>50</v>
      </c>
      <c r="W1032">
        <v>40</v>
      </c>
      <c r="X1032">
        <v>30</v>
      </c>
      <c r="Y1032">
        <v>20</v>
      </c>
      <c r="Z1032">
        <v>10</v>
      </c>
      <c r="AA1032">
        <v>0</v>
      </c>
      <c r="AB1032">
        <v>-10</v>
      </c>
      <c r="AC1032">
        <v>-20</v>
      </c>
      <c r="AD1032">
        <v>-30</v>
      </c>
      <c r="AE1032">
        <v>-40</v>
      </c>
      <c r="AF1032">
        <v>-50</v>
      </c>
      <c r="AG1032">
        <v>-60</v>
      </c>
      <c r="AH1032">
        <v>-70</v>
      </c>
      <c r="AI1032">
        <v>-80</v>
      </c>
      <c r="AJ1032">
        <v>-90</v>
      </c>
      <c r="AK1032">
        <v>-100</v>
      </c>
      <c r="AL1032">
        <v>-110</v>
      </c>
      <c r="AM1032">
        <v>-120</v>
      </c>
      <c r="AN1032">
        <v>-130</v>
      </c>
      <c r="AO1032">
        <v>-140</v>
      </c>
      <c r="AP1032">
        <v>-150</v>
      </c>
      <c r="AQ1032">
        <v>-160</v>
      </c>
      <c r="AR1032">
        <v>-170</v>
      </c>
    </row>
    <row r="1033" spans="2:44" x14ac:dyDescent="0.5">
      <c r="H1033" t="s">
        <v>779</v>
      </c>
      <c r="I1033">
        <f>IF(ABS(I1032-E1045)&gt;180,IF(ABS(I1032-E1045)&gt;360,ABS(I1032-E1045)-360,360-ABS(I1032-E1045)),ABS(I1032-E1045))</f>
        <v>180</v>
      </c>
      <c r="J1033">
        <f>IF(ABS(J1032-E1045)&gt;180,IF(ABS(J1032-E1045)&gt;360,ABS(J1032-E1045)-360,360-ABS(J1032-E1045)),ABS(J1032-E1045))</f>
        <v>170</v>
      </c>
      <c r="K1033">
        <f>IF(ABS(K1032-E1045)&gt;180,IF(ABS(K1032-E1045)&gt;360,ABS(K1032-E1045)-360,360-ABS(K1032-E1045)),ABS(K1032-E1045))</f>
        <v>160</v>
      </c>
      <c r="L1033">
        <f>IF(ABS(L1032-E1045)&gt;180,IF(ABS(L1032-E1045)&gt;360,ABS(L1032-E1045)-360,360-ABS(L1032-E1045)),ABS(L1032-E1045))</f>
        <v>150</v>
      </c>
      <c r="M1033">
        <f>IF(ABS(M1032-E1045)&gt;180,IF(ABS(M1032-E1045)&gt;360,ABS(M1032-E1045)-360,360-ABS(M1032-E1045)),ABS(M1032-E1045))</f>
        <v>140</v>
      </c>
      <c r="N1033">
        <f>IF(ABS(N1032-E1045)&gt;180,IF(ABS(N1032-E1045)&gt;360,ABS(N1032-E1045)-360,360-ABS(N1032-E1045)),ABS(N1032-E1045))</f>
        <v>130</v>
      </c>
      <c r="O1033">
        <f>IF(ABS(O1032-E1045)&gt;180,IF(ABS(O1032-E1045)&gt;360,ABS(O1032-E1045)-360,360-ABS(O1032-E1045)),ABS(O1032-E1045))</f>
        <v>120</v>
      </c>
      <c r="P1033">
        <f>IF(ABS(P1032-E1045)&gt;180,IF(ABS(P1032-E1045)&gt;360,ABS(P1032-E1045)-360,360-ABS(P1032-E1045)),ABS(P1032-E1045))</f>
        <v>110</v>
      </c>
      <c r="Q1033">
        <f>IF(ABS(Q1032-E1045)&gt;180,IF(ABS(Q1032-E1045)&gt;360,ABS(Q1032-E1045)-360,360-ABS(Q1032-E1045)),ABS(Q1032-E1045))</f>
        <v>100</v>
      </c>
      <c r="R1033">
        <f>IF(ABS(R1032-E1045)&gt;180,IF(ABS(R1032-E1045)&gt;360,ABS(R1032-E1045)-360,360-ABS(R1032-E1045)),ABS(R1032-E1045))</f>
        <v>90</v>
      </c>
      <c r="S1033">
        <f>IF(ABS(S1032-E1045)&gt;180,IF(ABS(S1032-E1045)&gt;360,ABS(S1032-E1045)-360,360-ABS(S1032-E1045)),ABS(S1032-E1045))</f>
        <v>80</v>
      </c>
      <c r="T1033">
        <f>IF(ABS(T1032-E1045)&gt;180,IF(ABS(T1032-E1045)&gt;360,ABS(T1032-E1045)-360,360-ABS(T1032-E1045)),ABS(T1032-E1045))</f>
        <v>70</v>
      </c>
      <c r="U1033">
        <f>IF(ABS(U1032-E1045)&gt;180,IF(ABS(U1032-E1045)&gt;360,ABS(U1032-E1045)-360,360-ABS(U1032-E1045)),ABS(U1032-E1045))</f>
        <v>60</v>
      </c>
      <c r="V1033">
        <f>IF(ABS(V1032-E1045)&gt;180,IF(ABS(V1032-E1045)&gt;360,ABS(V1032-E1045)-360,360-ABS(V1032-E1045)),ABS(V1032-E1045))</f>
        <v>50</v>
      </c>
      <c r="W1033">
        <f>IF(ABS(W1032-E1045)&gt;180,IF(ABS(W1032-E1045)&gt;360,ABS(W1032-E1045)-360,360-ABS(W1032-E1045)),ABS(W1032-E1045))</f>
        <v>40</v>
      </c>
      <c r="X1033">
        <f>IF(ABS(X1032-E1045)&gt;180,IF(ABS(X1032-E1045)&gt;360,ABS(X1032-E1045)-360,360-ABS(X1032-E1045)),ABS(X1032-E1045))</f>
        <v>30</v>
      </c>
      <c r="Y1033">
        <f>IF(ABS(Y1032-E1045)&gt;180,IF(ABS(Y1032-E1045)&gt;360,ABS(Y1032-E1045)-360,360-ABS(Y1032-E1045)),ABS(Y1032-E1045))</f>
        <v>20</v>
      </c>
      <c r="Z1033">
        <f>IF(ABS(Z1032-E1045)&gt;180,IF(ABS(Z1032-E1045)&gt;360,ABS(Z1032-E1045)-360,360-ABS(Z1032-E1045)),ABS(Z1032-E1045))</f>
        <v>10</v>
      </c>
      <c r="AA1033">
        <f>IF(ABS(AA1032-E1045)&gt;180,IF(ABS(AA1032-E1045)&gt;360,ABS(AA1032-E1045)-360,360-ABS(AA1032-E1045)),ABS(AA1032-E1045))</f>
        <v>0</v>
      </c>
      <c r="AB1033">
        <f>IF(ABS(AB1032-E1045)&gt;180,IF(ABS(AB1032-E1045)&gt;360,ABS(AB1032-E1045)-360,360-ABS(AB1032-E1045)),ABS(AB1032-E1045))</f>
        <v>10</v>
      </c>
      <c r="AC1033">
        <f>IF(ABS(AC1032-E1045)&gt;180,IF(ABS(AC1032-E1045)&gt;360,ABS(AC1032-E1045)-360,360-ABS(AC1032-E1045)),ABS(AC1032-E1045))</f>
        <v>20</v>
      </c>
      <c r="AD1033">
        <f>IF(ABS(AD1032-E1045)&gt;180,IF(ABS(AD1032-E1045)&gt;360,ABS(AD1032-E1045)-360,360-ABS(AD1032-E1045)),ABS(AD1032-E1045))</f>
        <v>30</v>
      </c>
      <c r="AE1033">
        <f>IF(ABS(AE1032-E1045)&gt;180,IF(ABS(AE1032-E1045)&gt;360,ABS(AE1032-E1045)-360,360-ABS(AE1032-E1045)),ABS(AE1032-E1045))</f>
        <v>40</v>
      </c>
      <c r="AF1033">
        <f>IF(ABS(AF1032-E1045)&gt;180,IF(ABS(AF1032-E1045)&gt;360,ABS(AF1032-E1045)-360,360-ABS(AF1032-E1045)),ABS(AF1032-E1045))</f>
        <v>50</v>
      </c>
      <c r="AG1033">
        <f>IF(ABS(AG1032-E1045)&gt;180,IF(ABS(AG1032-E1045)&gt;360,ABS(AG1032-E1045)-360,360-ABS(AG1032-E1045)),ABS(AG1032-E1045))</f>
        <v>60</v>
      </c>
      <c r="AH1033">
        <f>IF(ABS(AH1032-E1045)&gt;180,IF(ABS(AH1032-E1045)&gt;360,ABS(AH1032-E1045)-360,360-ABS(AH1032-E1045)),ABS(AH1032-E1045))</f>
        <v>70</v>
      </c>
      <c r="AI1033">
        <f>IF(ABS(AI1032-E1045)&gt;180,IF(ABS(AI1032-E1045)&gt;360,ABS(AI1032-E1045)-360,360-ABS(AI1032-E1045)),ABS(AI1032-E1045))</f>
        <v>80</v>
      </c>
      <c r="AJ1033">
        <f>IF(ABS(AJ1032-E1045)&gt;180,IF(ABS(AJ1032-E1045)&gt;360,ABS(AJ1032-E1045)-360,360-ABS(AJ1032-E1045)),ABS(AJ1032-E1045))</f>
        <v>90</v>
      </c>
      <c r="AK1033">
        <f>IF(ABS(AK1032-E1045)&gt;180,IF(ABS(AK1032-E1045)&gt;360,ABS(AK1032-E1045)-360,360-ABS(AK1032-E1045)),ABS(AK1032-E1045))</f>
        <v>100</v>
      </c>
      <c r="AL1033">
        <f>IF(ABS(AL1032-E1045)&gt;180,IF(ABS(AL1032-E1045)&gt;360,ABS(AL1032-E1045)-360,360-ABS(AL1032-E1045)),ABS(AL1032-E1045))</f>
        <v>110</v>
      </c>
      <c r="AM1033">
        <f>IF(ABS(AM1032-E1045)&gt;180,IF(ABS(AM1032-E1045)&gt;360,ABS(AM1032-E1045)-360,360-ABS(AM1032-E1045)),ABS(AM1032-E1045))</f>
        <v>120</v>
      </c>
      <c r="AN1033">
        <f>IF(ABS(AN1032-E1045)&gt;180,IF(ABS(AN1032-E1045)&gt;360,ABS(AN1032-E1045)-360,360-ABS(AN1032-E1045)),ABS(AN1032-E1045))</f>
        <v>130</v>
      </c>
      <c r="AO1033">
        <f>IF(ABS(AO1032-E1045)&gt;180,IF(ABS(AO1032-E1045)&gt;360,ABS(AO1032-E1045)-360,360-ABS(AO1032-E1045)),ABS(AO1032-E1045))</f>
        <v>140</v>
      </c>
      <c r="AP1033">
        <f>IF(ABS(AP1032-E1045)&gt;180,IF(ABS(AP1032-E1045)&gt;360,ABS(AP1032-E1045)-360,360-ABS(AP1032-E1045)),ABS(AP1032-E1045))</f>
        <v>150</v>
      </c>
      <c r="AQ1033">
        <f>IF(ABS(AQ1032-E1045)&gt;180,IF(ABS(AQ1032-E1045)&gt;360,ABS(AQ1032-E1045)-360,360-ABS(AQ1032-E1045)),ABS(AQ1032-E1045))</f>
        <v>160</v>
      </c>
      <c r="AR1033">
        <f>IF(ABS(AR1032-E1045)&gt;180,IF(ABS(AR1032-E1045)&gt;360,ABS(AR1032-E1045)-360,360-ABS(AR1032-E1045)),ABS(AR1032-E1045))</f>
        <v>170</v>
      </c>
    </row>
    <row r="1034" spans="2:44" x14ac:dyDescent="0.5">
      <c r="G1034" t="s">
        <v>734</v>
      </c>
    </row>
    <row r="1035" spans="2:44" x14ac:dyDescent="0.5">
      <c r="B1035" t="s">
        <v>788</v>
      </c>
      <c r="E1035">
        <v>430</v>
      </c>
      <c r="G1035">
        <v>90</v>
      </c>
      <c r="I1035" t="e">
        <f>IF(DEGREES(ACOS(SIN(RADIANS(G1035))*SIN(RADIANS(E1043))+COS(RADIANS(G1035))*COS(RADIANS(E1043))*COS(RADIANS(I1033))))&gt;90,0,$F$4*$F$5/E1042^2*(SIN(RADIANS(G1035))*SIN(RADIANS(E1043))+COS(RADIANS(G1035))*COS(RADIANS(E1043))*COS(RADIANS(I1033))))</f>
        <v>#DIV/0!</v>
      </c>
      <c r="J1035" t="e">
        <f>IF(DEGREES(ACOS(SIN(RADIANS(G1035))*SIN(RADIANS(E1043))+COS(RADIANS(G1035))*COS(RADIANS(E1043))*COS(RADIANS(J1033))))&gt;90,0,$F$4*$F$5/E1042^2*(SIN(RADIANS(G1035))*SIN(RADIANS(E1043))+COS(RADIANS(G1035))*COS(RADIANS(E1043))*COS(RADIANS(J1033))))</f>
        <v>#DIV/0!</v>
      </c>
      <c r="K1035" t="e">
        <f>IF(DEGREES(ACOS(SIN(RADIANS(G1035))*SIN(RADIANS(E1043))+COS(RADIANS(G1035))*COS(RADIANS(E1043))*COS(RADIANS(K1033))))&gt;90,0,$F$4*$F$5/E1042^2*(SIN(RADIANS(G1035))*SIN(RADIANS(E1043))+COS(RADIANS(G1035))*COS(RADIANS(E1043))*COS(RADIANS(K1033))))</f>
        <v>#DIV/0!</v>
      </c>
      <c r="L1035" t="e">
        <f>IF(DEGREES(ACOS(SIN(RADIANS(G1035))*SIN(RADIANS(E1043))+COS(RADIANS(G1035))*COS(RADIANS(E1043))*COS(RADIANS(L1033))))&gt;90,0,$F$4*$F$5/E1042^2*(SIN(RADIANS(G1035))*SIN(RADIANS(E1043))+COS(RADIANS(G1035))*COS(RADIANS(E1043))*COS(RADIANS(L1033))))</f>
        <v>#DIV/0!</v>
      </c>
      <c r="M1035" t="e">
        <f>IF(DEGREES(ACOS(SIN(RADIANS(G1035))*SIN(RADIANS(E1043))+COS(RADIANS(G1035))*COS(RADIANS(E1043))*COS(RADIANS(M1033))))&gt;90,0,$F$4*$F$5/E1042^2*(SIN(RADIANS(G1035))*SIN(RADIANS(E1043))+COS(RADIANS(G1035))*COS(RADIANS(E1043))*COS(RADIANS(M1033))))</f>
        <v>#DIV/0!</v>
      </c>
      <c r="N1035" t="e">
        <f>IF(DEGREES(ACOS(SIN(RADIANS(G1035))*SIN(RADIANS(E1043))+COS(RADIANS(G1035))*COS(RADIANS(E1043))*COS(RADIANS(N1033))))&gt;90,0,$F$4*$F$5/E1042^2*(SIN(RADIANS(G1035))*SIN(RADIANS(E1043))+COS(RADIANS(G1035))*COS(RADIANS(E1043))*COS(RADIANS(N1033))))</f>
        <v>#DIV/0!</v>
      </c>
      <c r="O1035" t="e">
        <f>IF(DEGREES(ACOS(SIN(RADIANS(G1035))*SIN(RADIANS(E1043))+COS(RADIANS(G1035))*COS(RADIANS(E1043))*COS(RADIANS(O1033))))&gt;90,0,$F$4*$F$5/E1042^2*(SIN(RADIANS(G1035))*SIN(RADIANS(E1043))+COS(RADIANS(G1035))*COS(RADIANS(E1043))*COS(RADIANS(O1033))))</f>
        <v>#DIV/0!</v>
      </c>
      <c r="P1035" t="e">
        <f>IF(DEGREES(ACOS(SIN(RADIANS(G1035))*SIN(RADIANS(E1043))+COS(RADIANS(G1035))*COS(RADIANS(E1043))*COS(RADIANS(P1033))))&gt;90,0,$F$4*$F$5/E1042^2*(SIN(RADIANS(G1035))*SIN(RADIANS(E1043))+COS(RADIANS(G1035))*COS(RADIANS(E1043))*COS(RADIANS(P1033))))</f>
        <v>#DIV/0!</v>
      </c>
      <c r="Q1035" t="e">
        <f>IF(DEGREES(ACOS(SIN(RADIANS(G1035))*SIN(RADIANS(E1043))+COS(RADIANS(G1035))*COS(RADIANS(E1043))*COS(RADIANS(Q1033))))&gt;90,0,$F$4*$F$5/E1042^2*(SIN(RADIANS(G1035))*SIN(RADIANS(E1043))+COS(RADIANS(G1035))*COS(RADIANS(E1043))*COS(RADIANS(Q1033))))</f>
        <v>#DIV/0!</v>
      </c>
      <c r="R1035" t="e">
        <f>IF(DEGREES(ACOS(SIN(RADIANS(G1035))*SIN(RADIANS(E1043))+COS(RADIANS(G1035))*COS(RADIANS(E1043))*COS(RADIANS(R1033))))&gt;90,0,$F$4*$F$5/E1042^2*(SIN(RADIANS(G1035))*SIN(RADIANS(E1043))+COS(RADIANS(G1035))*COS(RADIANS(E1043))*COS(RADIANS(R1033))))</f>
        <v>#DIV/0!</v>
      </c>
      <c r="S1035" t="e">
        <f>IF(DEGREES(ACOS(SIN(RADIANS(G1035))*SIN(RADIANS(E1043))+COS(RADIANS(G1035))*COS(RADIANS(E1043))*COS(RADIANS(S1033))))&gt;90,0,$F$4*$F$5/E1042^2*(SIN(RADIANS(G1035))*SIN(RADIANS(E1043))+COS(RADIANS(G1035))*COS(RADIANS(E1043))*COS(RADIANS(S1033))))</f>
        <v>#DIV/0!</v>
      </c>
      <c r="T1035" t="e">
        <f>IF(DEGREES(ACOS(SIN(RADIANS(G1035))*SIN(RADIANS(E1043))+COS(RADIANS(G1035))*COS(RADIANS(E1043))*COS(RADIANS(T1033))))&gt;90,0,$F$4*$F$5/E1042^2*(SIN(RADIANS(G1035))*SIN(RADIANS(E1043))+COS(RADIANS(G1035))*COS(RADIANS(E1043))*COS(RADIANS(T1033))))</f>
        <v>#DIV/0!</v>
      </c>
      <c r="U1035" t="e">
        <f>IF(DEGREES(ACOS(SIN(RADIANS(G1035))*SIN(RADIANS(E1043))+COS(RADIANS(G1035))*COS(RADIANS(E1043))*COS(RADIANS(U1033))))&gt;90,0,$F$4*$F$5/E1042^2*(SIN(RADIANS(G1035))*SIN(RADIANS(E1043))+COS(RADIANS(G1035))*COS(RADIANS(E1043))*COS(RADIANS(U1033))))</f>
        <v>#DIV/0!</v>
      </c>
      <c r="V1035" t="e">
        <f>IF(DEGREES(ACOS(SIN(RADIANS(G1035))*SIN(RADIANS(E1043))+COS(RADIANS(G1035))*COS(RADIANS(E1043))*COS(RADIANS(V1033))))&gt;90,0,$F$4*$F$5/E1042^2*(SIN(RADIANS(G1035))*SIN(RADIANS(E1043))+COS(RADIANS(G1035))*COS(RADIANS(E1043))*COS(RADIANS(V1033))))</f>
        <v>#DIV/0!</v>
      </c>
      <c r="W1035" t="e">
        <f>IF(DEGREES(ACOS(SIN(RADIANS(G1035))*SIN(RADIANS(E1043))+COS(RADIANS(G1035))*COS(RADIANS(E1043))*COS(RADIANS(W1033))))&gt;90,0,$F$4*$F$5/E1042^2*(SIN(RADIANS(G1035))*SIN(RADIANS(E1043))+COS(RADIANS(G1035))*COS(RADIANS(E1043))*COS(RADIANS(W1033))))</f>
        <v>#DIV/0!</v>
      </c>
      <c r="X1035" t="e">
        <f>IF(DEGREES(ACOS(SIN(RADIANS(G1035))*SIN(RADIANS(E1043))+COS(RADIANS(G1035))*COS(RADIANS(E1043))*COS(RADIANS(X1033))))&gt;90,0,$F$4*$F$5/E1042^2*(SIN(RADIANS(G1035))*SIN(RADIANS(E1043))+COS(RADIANS(G1035))*COS(RADIANS(E1043))*COS(RADIANS(X1033))))</f>
        <v>#DIV/0!</v>
      </c>
      <c r="Y1035" t="e">
        <f>IF(DEGREES(ACOS(SIN(RADIANS(G1035))*SIN(RADIANS(E1043))+COS(RADIANS(G1035))*COS(RADIANS(E1043))*COS(RADIANS(Y1033))))&gt;90,0,$F$4*$F$5/E1042^2*(SIN(RADIANS(G1035))*SIN(RADIANS(E1043))+COS(RADIANS(G1035))*COS(RADIANS(E1043))*COS(RADIANS(Y1033))))</f>
        <v>#DIV/0!</v>
      </c>
      <c r="Z1035" t="e">
        <f>IF(DEGREES(ACOS(SIN(RADIANS(G1035))*SIN(RADIANS(E1043))+COS(RADIANS(G1035))*COS(RADIANS(E1043))*COS(RADIANS(Z1033))))&gt;90,0,$F$4*$F$5/E1042^2*(SIN(RADIANS(G1035))*SIN(RADIANS(E1043))+COS(RADIANS(G1035))*COS(RADIANS(E1043))*COS(RADIANS(Z1033))))</f>
        <v>#DIV/0!</v>
      </c>
      <c r="AA1035" t="e">
        <f>IF(DEGREES(ACOS(SIN(RADIANS(G1035))*SIN(RADIANS(E1043))+COS(RADIANS(G1035))*COS(RADIANS(E1043))*COS(RADIANS(AA1033))))&gt;90,0,$F$4*$F$5/E1042^2*(SIN(RADIANS(G1035))*SIN(RADIANS(E1043))+COS(RADIANS(G1035))*COS(RADIANS(E1043))*COS(RADIANS(AA1033))))</f>
        <v>#DIV/0!</v>
      </c>
      <c r="AB1035" t="e">
        <f>IF(DEGREES(ACOS(SIN(RADIANS(G1035))*SIN(RADIANS(E1043))+COS(RADIANS(G1035))*COS(RADIANS(E1043))*COS(RADIANS(AB1033))))&gt;90,0,$F$4*$F$5/E1042^2*(SIN(RADIANS(G1035))*SIN(RADIANS(E1043))+COS(RADIANS(G1035))*COS(RADIANS(E1043))*COS(RADIANS(AB1033))))</f>
        <v>#DIV/0!</v>
      </c>
      <c r="AC1035" t="e">
        <f>IF(DEGREES(ACOS(SIN(RADIANS(G1035))*SIN(RADIANS(E1043))+COS(RADIANS(G1035))*COS(RADIANS(E1043))*COS(RADIANS(AC1033))))&gt;90,0,$F$4*$F$5/E1042^2*(SIN(RADIANS(G1035))*SIN(RADIANS(E1043))+COS(RADIANS(G1035))*COS(RADIANS(E1043))*COS(RADIANS(AC1033))))</f>
        <v>#DIV/0!</v>
      </c>
      <c r="AD1035" t="e">
        <f>IF(DEGREES(ACOS(SIN(RADIANS(G1035))*SIN(RADIANS(E1043))+COS(RADIANS(G1035))*COS(RADIANS(E1043))*COS(RADIANS(AD1033))))&gt;90,0,$F$4*$F$5/E1042^2*(SIN(RADIANS(G1035))*SIN(RADIANS(E1043))+COS(RADIANS(G1035))*COS(RADIANS(E1043))*COS(RADIANS(AD1033))))</f>
        <v>#DIV/0!</v>
      </c>
      <c r="AE1035" t="e">
        <f>IF(DEGREES(ACOS(SIN(RADIANS(G1035))*SIN(RADIANS(E1043))+COS(RADIANS(G1035))*COS(RADIANS(E1043))*COS(RADIANS(AE1033))))&gt;90,0,$F$4*$F$5/E1042^2*(SIN(RADIANS(G1035))*SIN(RADIANS(E1043))+COS(RADIANS(G1035))*COS(RADIANS(E1043))*COS(RADIANS(AE1033))))</f>
        <v>#DIV/0!</v>
      </c>
      <c r="AF1035" t="e">
        <f>IF(DEGREES(ACOS(SIN(RADIANS(G1035))*SIN(RADIANS(E1043))+COS(RADIANS(G1035))*COS(RADIANS(E1043))*COS(RADIANS(AF1033))))&gt;90,0,$F$4*$F$5/E1042^2*(SIN(RADIANS(G1035))*SIN(RADIANS(E1043))+COS(RADIANS(G1035))*COS(RADIANS(E1043))*COS(RADIANS(AF1033))))</f>
        <v>#DIV/0!</v>
      </c>
      <c r="AG1035" t="e">
        <f>IF(DEGREES(ACOS(SIN(RADIANS(G1035))*SIN(RADIANS(E1043))+COS(RADIANS(G1035))*COS(RADIANS(E1043))*COS(RADIANS(AG1033))))&gt;90,0,$F$4*$F$5/E1042^2*(SIN(RADIANS(G1035))*SIN(RADIANS(E1043))+COS(RADIANS(G1035))*COS(RADIANS(E1043))*COS(RADIANS(AG1033))))</f>
        <v>#DIV/0!</v>
      </c>
      <c r="AH1035" t="e">
        <f>IF(DEGREES(ACOS(SIN(RADIANS(G1035))*SIN(RADIANS(E1043))+COS(RADIANS(G1035))*COS(RADIANS(E1043))*COS(RADIANS(AH1033))))&gt;90,0,$F$4*$F$5/E1042^2*(SIN(RADIANS(G1035))*SIN(RADIANS(E1043))+COS(RADIANS(G1035))*COS(RADIANS(E1043))*COS(RADIANS(AH1033))))</f>
        <v>#DIV/0!</v>
      </c>
      <c r="AI1035" t="e">
        <f>IF(DEGREES(ACOS(SIN(RADIANS(G1035))*SIN(RADIANS(E1043))+COS(RADIANS(G1035))*COS(RADIANS(E1043))*COS(RADIANS(AI1033))))&gt;90,0,$F$4*$F$5/E1042^2*(SIN(RADIANS(G1035))*SIN(RADIANS(E1043))+COS(RADIANS(G1035))*COS(RADIANS(E1043))*COS(RADIANS(AI1033))))</f>
        <v>#DIV/0!</v>
      </c>
      <c r="AJ1035" t="e">
        <f>IF(DEGREES(ACOS(SIN(RADIANS(G1035))*SIN(RADIANS(E1043))+COS(RADIANS(G1035))*COS(RADIANS(E1043))*COS(RADIANS(AJ1033))))&gt;90,0,$F$4*$F$5/E1042^2*(SIN(RADIANS(G1035))*SIN(RADIANS(E1043))+COS(RADIANS(G1035))*COS(RADIANS(E1043))*COS(RADIANS(AJ1033))))</f>
        <v>#DIV/0!</v>
      </c>
      <c r="AK1035" t="e">
        <f>IF(DEGREES(ACOS(SIN(RADIANS(G1035))*SIN(RADIANS(E1043))+COS(RADIANS(G1035))*COS(RADIANS(E1043))*COS(RADIANS(AK1033))))&gt;90,0,$F$4*$F$5/E1042^2*(SIN(RADIANS(G1035))*SIN(RADIANS(E1043))+COS(RADIANS(G1035))*COS(RADIANS(E1043))*COS(RADIANS(AK1033))))</f>
        <v>#DIV/0!</v>
      </c>
      <c r="AL1035" t="e">
        <f>IF(DEGREES(ACOS(SIN(RADIANS(G1035))*SIN(RADIANS(E1043))+COS(RADIANS(G1035))*COS(RADIANS(E1043))*COS(RADIANS(AL1033))))&gt;90,0,$F$4*$F$5/E1042^2*(SIN(RADIANS(G1035))*SIN(RADIANS(E1043))+COS(RADIANS(G1035))*COS(RADIANS(E1043))*COS(RADIANS(AL1033))))</f>
        <v>#DIV/0!</v>
      </c>
      <c r="AM1035" t="e">
        <f>IF(DEGREES(ACOS(SIN(RADIANS(G1035))*SIN(RADIANS(E1043))+COS(RADIANS(G1035))*COS(RADIANS(E1043))*COS(RADIANS(AM1033))))&gt;90,0,$F$4*$F$5/E1042^2*(SIN(RADIANS(G1035))*SIN(RADIANS(E1043))+COS(RADIANS(G1035))*COS(RADIANS(E1043))*COS(RADIANS(AM1033))))</f>
        <v>#DIV/0!</v>
      </c>
      <c r="AN1035" t="e">
        <f>IF(DEGREES(ACOS(SIN(RADIANS(G1035))*SIN(RADIANS(E1043))+COS(RADIANS(G1035))*COS(RADIANS(E1043))*COS(RADIANS(AN1033))))&gt;90,0,$F$4*$F$5/E1042^2*(SIN(RADIANS(G1035))*SIN(RADIANS(E1043))+COS(RADIANS(G1035))*COS(RADIANS(E1043))*COS(RADIANS(AN1033))))</f>
        <v>#DIV/0!</v>
      </c>
      <c r="AO1035" t="e">
        <f>IF(DEGREES(ACOS(SIN(RADIANS(G1035))*SIN(RADIANS(E1043))+COS(RADIANS(G1035))*COS(RADIANS(E1043))*COS(RADIANS(AO1033))))&gt;90,0,$F$4*$F$5/E1042^2*(SIN(RADIANS(G1035))*SIN(RADIANS(E1043))+COS(RADIANS(G1035))*COS(RADIANS(E1043))*COS(RADIANS(AO1033))))</f>
        <v>#DIV/0!</v>
      </c>
      <c r="AP1035" t="e">
        <f>IF(DEGREES(ACOS(SIN(RADIANS(G1035))*SIN(RADIANS(E1043))+COS(RADIANS(G1035))*COS(RADIANS(E1043))*COS(RADIANS(AP1033))))&gt;90,0,$F$4*$F$5/E1042^2*(SIN(RADIANS(G1035))*SIN(RADIANS(E1043))+COS(RADIANS(G1035))*COS(RADIANS(E1043))*COS(RADIANS(AP1033))))</f>
        <v>#DIV/0!</v>
      </c>
      <c r="AQ1035" t="e">
        <f>IF(DEGREES(ACOS(SIN(RADIANS(G1035))*SIN(RADIANS(E1043))+COS(RADIANS(G1035))*COS(RADIANS(E1043))*COS(RADIANS(AQ1033))))&gt;90,0,$F$4*$F$5/E1042^2*(SIN(RADIANS(G1035))*SIN(RADIANS(E1043))+COS(RADIANS(G1035))*COS(RADIANS(E1043))*COS(RADIANS(AQ1033))))</f>
        <v>#DIV/0!</v>
      </c>
      <c r="AR1035" t="e">
        <f>IF(DEGREES(ACOS(SIN(RADIANS(G1035))*SIN(RADIANS(E1043))+COS(RADIANS(G1035))*COS(RADIANS(E1043))*COS(RADIANS(AR1033))))&gt;90,0,$F$4*$F$5/E1042^2*(SIN(RADIANS(G1035))*SIN(RADIANS(E1043))+COS(RADIANS(G1035))*COS(RADIANS(E1043))*COS(RADIANS(AR1033))))</f>
        <v>#DIV/0!</v>
      </c>
    </row>
    <row r="1036" spans="2:44" x14ac:dyDescent="0.5">
      <c r="B1036" t="s">
        <v>726</v>
      </c>
      <c r="E1036" cm="1">
        <f t="array" ref="E1036">INDEX($D$1751:$AM$1751,0,MATCH(E1035-IF(E1035&lt;360,0,360),$D$1700:$AM$1700,0))+IF(E1035&gt;350,360,0)</f>
        <v>430</v>
      </c>
      <c r="G1036">
        <v>80</v>
      </c>
      <c r="I1036">
        <f>IF(DEGREES(ACOS(SIN(RADIANS(G1036))*SIN(RADIANS(E1043))+COS(RADIANS(G1036))*COS(RADIANS(E1043))*COS(RADIANS(I1033))))&gt;90,0,$F$4*$F$5/E1042^2*(SIN(RADIANS(G1036))*SIN(RADIANS(E1043))+COS(RADIANS(G1036))*COS(RADIANS(E1043))*COS(RADIANS(I1033))))</f>
        <v>0</v>
      </c>
      <c r="J1036">
        <f>IF(DEGREES(ACOS(SIN(RADIANS(G1036))*SIN(RADIANS(E1043))+COS(RADIANS(G1036))*COS(RADIANS(E1043))*COS(RADIANS(J1033))))&gt;90,0,$F$4*$F$5/E1042^2*(SIN(RADIANS(G1036))*SIN(RADIANS(E1043))+COS(RADIANS(G1036))*COS(RADIANS(E1043))*COS(RADIANS(J1033))))</f>
        <v>0</v>
      </c>
      <c r="K1036">
        <f>IF(DEGREES(ACOS(SIN(RADIANS(G1036))*SIN(RADIANS(E1043))+COS(RADIANS(G1036))*COS(RADIANS(E1043))*COS(RADIANS(K1033))))&gt;90,0,$F$4*$F$5/E1042^2*(SIN(RADIANS(G1036))*SIN(RADIANS(E1043))+COS(RADIANS(G1036))*COS(RADIANS(E1043))*COS(RADIANS(K1033))))</f>
        <v>0</v>
      </c>
      <c r="L1036">
        <f>IF(DEGREES(ACOS(SIN(RADIANS(G1036))*SIN(RADIANS(E1043))+COS(RADIANS(G1036))*COS(RADIANS(E1043))*COS(RADIANS(L1033))))&gt;90,0,$F$4*$F$5/E1042^2*(SIN(RADIANS(G1036))*SIN(RADIANS(E1043))+COS(RADIANS(G1036))*COS(RADIANS(E1043))*COS(RADIANS(L1033))))</f>
        <v>0</v>
      </c>
      <c r="M1036">
        <f>IF(DEGREES(ACOS(SIN(RADIANS(G1036))*SIN(RADIANS(E1043))+COS(RADIANS(G1036))*COS(RADIANS(E1043))*COS(RADIANS(M1033))))&gt;90,0,$F$4*$F$5/E1042^2*(SIN(RADIANS(G1036))*SIN(RADIANS(E1043))+COS(RADIANS(G1036))*COS(RADIANS(E1043))*COS(RADIANS(M1033))))</f>
        <v>0</v>
      </c>
      <c r="N1036">
        <f>IF(DEGREES(ACOS(SIN(RADIANS(G1036))*SIN(RADIANS(E1043))+COS(RADIANS(G1036))*COS(RADIANS(E1043))*COS(RADIANS(N1033))))&gt;90,0,$F$4*$F$5/E1042^2*(SIN(RADIANS(G1036))*SIN(RADIANS(E1043))+COS(RADIANS(G1036))*COS(RADIANS(E1043))*COS(RADIANS(N1033))))</f>
        <v>0</v>
      </c>
      <c r="O1036">
        <f>IF(DEGREES(ACOS(SIN(RADIANS(G1036))*SIN(RADIANS(E1043))+COS(RADIANS(G1036))*COS(RADIANS(E1043))*COS(RADIANS(O1033))))&gt;90,0,$F$4*$F$5/E1042^2*(SIN(RADIANS(G1036))*SIN(RADIANS(E1043))+COS(RADIANS(G1036))*COS(RADIANS(E1043))*COS(RADIANS(O1033))))</f>
        <v>0</v>
      </c>
      <c r="P1036">
        <f>IF(DEGREES(ACOS(SIN(RADIANS(G1036))*SIN(RADIANS(E1043))+COS(RADIANS(G1036))*COS(RADIANS(E1043))*COS(RADIANS(P1033))))&gt;90,0,$F$4*$F$5/E1042^2*(SIN(RADIANS(G1036))*SIN(RADIANS(E1043))+COS(RADIANS(G1036))*COS(RADIANS(E1043))*COS(RADIANS(P1033))))</f>
        <v>0</v>
      </c>
      <c r="Q1036">
        <f>IF(DEGREES(ACOS(SIN(RADIANS(G1036))*SIN(RADIANS(E1043))+COS(RADIANS(G1036))*COS(RADIANS(E1043))*COS(RADIANS(Q1033))))&gt;90,0,$F$4*$F$5/E1042^2*(SIN(RADIANS(G1036))*SIN(RADIANS(E1043))+COS(RADIANS(G1036))*COS(RADIANS(E1043))*COS(RADIANS(Q1033))))</f>
        <v>0</v>
      </c>
      <c r="R1036" t="e">
        <f>IF(DEGREES(ACOS(SIN(RADIANS(G1036))*SIN(RADIANS(E1043))+COS(RADIANS(G1036))*COS(RADIANS(E1043))*COS(RADIANS(R1033))))&gt;90,0,$F$4*$F$5/E1042^2*(SIN(RADIANS(G1036))*SIN(RADIANS(E1043))+COS(RADIANS(G1036))*COS(RADIANS(E1043))*COS(RADIANS(R1033))))</f>
        <v>#DIV/0!</v>
      </c>
      <c r="S1036" t="e">
        <f>IF(DEGREES(ACOS(SIN(RADIANS(G1036))*SIN(RADIANS(E1043))+COS(RADIANS(G1036))*COS(RADIANS(E1043))*COS(RADIANS(S1033))))&gt;90,0,$F$4*$F$5/E1042^2*(SIN(RADIANS(G1036))*SIN(RADIANS(E1043))+COS(RADIANS(G1036))*COS(RADIANS(E1043))*COS(RADIANS(S1033))))</f>
        <v>#DIV/0!</v>
      </c>
      <c r="T1036" t="e">
        <f>IF(DEGREES(ACOS(SIN(RADIANS(G1036))*SIN(RADIANS(E1043))+COS(RADIANS(G1036))*COS(RADIANS(E1043))*COS(RADIANS(T1033))))&gt;90,0,$F$4*$F$5/E1042^2*(SIN(RADIANS(G1036))*SIN(RADIANS(E1043))+COS(RADIANS(G1036))*COS(RADIANS(E1043))*COS(RADIANS(T1033))))</f>
        <v>#DIV/0!</v>
      </c>
      <c r="U1036" t="e">
        <f>IF(DEGREES(ACOS(SIN(RADIANS(G1036))*SIN(RADIANS(E1043))+COS(RADIANS(G1036))*COS(RADIANS(E1043))*COS(RADIANS(U1033))))&gt;90,0,$F$4*$F$5/E1042^2*(SIN(RADIANS(G1036))*SIN(RADIANS(E1043))+COS(RADIANS(G1036))*COS(RADIANS(E1043))*COS(RADIANS(U1033))))</f>
        <v>#DIV/0!</v>
      </c>
      <c r="V1036" t="e">
        <f>IF(DEGREES(ACOS(SIN(RADIANS(G1036))*SIN(RADIANS(E1043))+COS(RADIANS(G1036))*COS(RADIANS(E1043))*COS(RADIANS(V1033))))&gt;90,0,$F$4*$F$5/E1042^2*(SIN(RADIANS(G1036))*SIN(RADIANS(E1043))+COS(RADIANS(G1036))*COS(RADIANS(E1043))*COS(RADIANS(V1033))))</f>
        <v>#DIV/0!</v>
      </c>
      <c r="W1036" t="e">
        <f>IF(DEGREES(ACOS(SIN(RADIANS(G1036))*SIN(RADIANS(E1043))+COS(RADIANS(G1036))*COS(RADIANS(E1043))*COS(RADIANS(W1033))))&gt;90,0,$F$4*$F$5/E1042^2*(SIN(RADIANS(G1036))*SIN(RADIANS(E1043))+COS(RADIANS(G1036))*COS(RADIANS(E1043))*COS(RADIANS(W1033))))</f>
        <v>#DIV/0!</v>
      </c>
      <c r="X1036" t="e">
        <f>IF(DEGREES(ACOS(SIN(RADIANS(G1036))*SIN(RADIANS(E1043))+COS(RADIANS(G1036))*COS(RADIANS(E1043))*COS(RADIANS(X1033))))&gt;90,0,$F$4*$F$5/E1042^2*(SIN(RADIANS(G1036))*SIN(RADIANS(E1043))+COS(RADIANS(G1036))*COS(RADIANS(E1043))*COS(RADIANS(X1033))))</f>
        <v>#DIV/0!</v>
      </c>
      <c r="Y1036" t="e">
        <f>IF(DEGREES(ACOS(SIN(RADIANS(G1036))*SIN(RADIANS(E1043))+COS(RADIANS(G1036))*COS(RADIANS(E1043))*COS(RADIANS(Y1033))))&gt;90,0,$F$4*$F$5/E1042^2*(SIN(RADIANS(G1036))*SIN(RADIANS(E1043))+COS(RADIANS(G1036))*COS(RADIANS(E1043))*COS(RADIANS(Y1033))))</f>
        <v>#DIV/0!</v>
      </c>
      <c r="Z1036" t="e">
        <f>IF(DEGREES(ACOS(SIN(RADIANS(G1036))*SIN(RADIANS(E1043))+COS(RADIANS(G1036))*COS(RADIANS(E1043))*COS(RADIANS(Z1033))))&gt;90,0,$F$4*$F$5/E1042^2*(SIN(RADIANS(G1036))*SIN(RADIANS(E1043))+COS(RADIANS(G1036))*COS(RADIANS(E1043))*COS(RADIANS(Z1033))))</f>
        <v>#DIV/0!</v>
      </c>
      <c r="AA1036" t="e">
        <f>IF(DEGREES(ACOS(SIN(RADIANS(G1036))*SIN(RADIANS(E1043))+COS(RADIANS(G1036))*COS(RADIANS(E1043))*COS(RADIANS(AA1033))))&gt;90,0,$F$4*$F$5/E1042^2*(SIN(RADIANS(G1036))*SIN(RADIANS(E1043))+COS(RADIANS(G1036))*COS(RADIANS(E1043))*COS(RADIANS(AA1033))))</f>
        <v>#DIV/0!</v>
      </c>
      <c r="AB1036" t="e">
        <f>IF(DEGREES(ACOS(SIN(RADIANS(G1036))*SIN(RADIANS(E1043))+COS(RADIANS(G1036))*COS(RADIANS(E1043))*COS(RADIANS(AB1033))))&gt;90,0,$F$4*$F$5/E1042^2*(SIN(RADIANS(G1036))*SIN(RADIANS(E1043))+COS(RADIANS(G1036))*COS(RADIANS(E1043))*COS(RADIANS(AB1033))))</f>
        <v>#DIV/0!</v>
      </c>
      <c r="AC1036" t="e">
        <f>IF(DEGREES(ACOS(SIN(RADIANS(G1036))*SIN(RADIANS(E1043))+COS(RADIANS(G1036))*COS(RADIANS(E1043))*COS(RADIANS(AC1033))))&gt;90,0,$F$4*$F$5/E1042^2*(SIN(RADIANS(G1036))*SIN(RADIANS(E1043))+COS(RADIANS(G1036))*COS(RADIANS(E1043))*COS(RADIANS(AC1033))))</f>
        <v>#DIV/0!</v>
      </c>
      <c r="AD1036" t="e">
        <f>IF(DEGREES(ACOS(SIN(RADIANS(G1036))*SIN(RADIANS(E1043))+COS(RADIANS(G1036))*COS(RADIANS(E1043))*COS(RADIANS(AD1033))))&gt;90,0,$F$4*$F$5/E1042^2*(SIN(RADIANS(G1036))*SIN(RADIANS(E1043))+COS(RADIANS(G1036))*COS(RADIANS(E1043))*COS(RADIANS(AD1033))))</f>
        <v>#DIV/0!</v>
      </c>
      <c r="AE1036" t="e">
        <f>IF(DEGREES(ACOS(SIN(RADIANS(G1036))*SIN(RADIANS(E1043))+COS(RADIANS(G1036))*COS(RADIANS(E1043))*COS(RADIANS(AE1033))))&gt;90,0,$F$4*$F$5/E1042^2*(SIN(RADIANS(G1036))*SIN(RADIANS(E1043))+COS(RADIANS(G1036))*COS(RADIANS(E1043))*COS(RADIANS(AE1033))))</f>
        <v>#DIV/0!</v>
      </c>
      <c r="AF1036" t="e">
        <f>IF(DEGREES(ACOS(SIN(RADIANS(G1036))*SIN(RADIANS(E1043))+COS(RADIANS(G1036))*COS(RADIANS(E1043))*COS(RADIANS(AF1033))))&gt;90,0,$F$4*$F$5/E1042^2*(SIN(RADIANS(G1036))*SIN(RADIANS(E1043))+COS(RADIANS(G1036))*COS(RADIANS(E1043))*COS(RADIANS(AF1033))))</f>
        <v>#DIV/0!</v>
      </c>
      <c r="AG1036" t="e">
        <f>IF(DEGREES(ACOS(SIN(RADIANS(G1036))*SIN(RADIANS(E1043))+COS(RADIANS(G1036))*COS(RADIANS(E1043))*COS(RADIANS(AG1033))))&gt;90,0,$F$4*$F$5/E1042^2*(SIN(RADIANS(G1036))*SIN(RADIANS(E1043))+COS(RADIANS(G1036))*COS(RADIANS(E1043))*COS(RADIANS(AG1033))))</f>
        <v>#DIV/0!</v>
      </c>
      <c r="AH1036" t="e">
        <f>IF(DEGREES(ACOS(SIN(RADIANS(G1036))*SIN(RADIANS(E1043))+COS(RADIANS(G1036))*COS(RADIANS(E1043))*COS(RADIANS(AH1033))))&gt;90,0,$F$4*$F$5/E1042^2*(SIN(RADIANS(G1036))*SIN(RADIANS(E1043))+COS(RADIANS(G1036))*COS(RADIANS(E1043))*COS(RADIANS(AH1033))))</f>
        <v>#DIV/0!</v>
      </c>
      <c r="AI1036" t="e">
        <f>IF(DEGREES(ACOS(SIN(RADIANS(G1036))*SIN(RADIANS(E1043))+COS(RADIANS(G1036))*COS(RADIANS(E1043))*COS(RADIANS(AI1033))))&gt;90,0,$F$4*$F$5/E1042^2*(SIN(RADIANS(G1036))*SIN(RADIANS(E1043))+COS(RADIANS(G1036))*COS(RADIANS(E1043))*COS(RADIANS(AI1033))))</f>
        <v>#DIV/0!</v>
      </c>
      <c r="AJ1036" t="e">
        <f>IF(DEGREES(ACOS(SIN(RADIANS(G1036))*SIN(RADIANS(E1043))+COS(RADIANS(G1036))*COS(RADIANS(E1043))*COS(RADIANS(AJ1033))))&gt;90,0,$F$4*$F$5/E1042^2*(SIN(RADIANS(G1036))*SIN(RADIANS(E1043))+COS(RADIANS(G1036))*COS(RADIANS(E1043))*COS(RADIANS(AJ1033))))</f>
        <v>#DIV/0!</v>
      </c>
      <c r="AK1036">
        <f>IF(DEGREES(ACOS(SIN(RADIANS(G1036))*SIN(RADIANS(E1043))+COS(RADIANS(G1036))*COS(RADIANS(E1043))*COS(RADIANS(AK1033))))&gt;90,0,$F$4*$F$5/E1042^2*(SIN(RADIANS(G1036))*SIN(RADIANS(E1043))+COS(RADIANS(G1036))*COS(RADIANS(E1043))*COS(RADIANS(AK1033))))</f>
        <v>0</v>
      </c>
      <c r="AL1036">
        <f>IF(DEGREES(ACOS(SIN(RADIANS(G1036))*SIN(RADIANS(E1043))+COS(RADIANS(G1036))*COS(RADIANS(E1043))*COS(RADIANS(AL1033))))&gt;90,0,$F$4*$F$5/E1042^2*(SIN(RADIANS(G1036))*SIN(RADIANS(E1043))+COS(RADIANS(G1036))*COS(RADIANS(E1043))*COS(RADIANS(AL1033))))</f>
        <v>0</v>
      </c>
      <c r="AM1036">
        <f>IF(DEGREES(ACOS(SIN(RADIANS(G1036))*SIN(RADIANS(E1043))+COS(RADIANS(G1036))*COS(RADIANS(E1043))*COS(RADIANS(AM1033))))&gt;90,0,$F$4*$F$5/E1042^2*(SIN(RADIANS(G1036))*SIN(RADIANS(E1043))+COS(RADIANS(G1036))*COS(RADIANS(E1043))*COS(RADIANS(AM1033))))</f>
        <v>0</v>
      </c>
      <c r="AN1036">
        <f>IF(DEGREES(ACOS(SIN(RADIANS(G1036))*SIN(RADIANS(E1043))+COS(RADIANS(G1036))*COS(RADIANS(E1043))*COS(RADIANS(AN1033))))&gt;90,0,$F$4*$F$5/E1042^2*(SIN(RADIANS(G1036))*SIN(RADIANS(E1043))+COS(RADIANS(G1036))*COS(RADIANS(E1043))*COS(RADIANS(AN1033))))</f>
        <v>0</v>
      </c>
      <c r="AO1036">
        <f>IF(DEGREES(ACOS(SIN(RADIANS(G1036))*SIN(RADIANS(E1043))+COS(RADIANS(G1036))*COS(RADIANS(E1043))*COS(RADIANS(AO1033))))&gt;90,0,$F$4*$F$5/E1042^2*(SIN(RADIANS(G1036))*SIN(RADIANS(E1043))+COS(RADIANS(G1036))*COS(RADIANS(E1043))*COS(RADIANS(AO1033))))</f>
        <v>0</v>
      </c>
      <c r="AP1036">
        <f>IF(DEGREES(ACOS(SIN(RADIANS(G1036))*SIN(RADIANS(E1043))+COS(RADIANS(G1036))*COS(RADIANS(E1043))*COS(RADIANS(AP1033))))&gt;90,0,$F$4*$F$5/E1042^2*(SIN(RADIANS(G1036))*SIN(RADIANS(E1043))+COS(RADIANS(G1036))*COS(RADIANS(E1043))*COS(RADIANS(AP1033))))</f>
        <v>0</v>
      </c>
      <c r="AQ1036">
        <f>IF(DEGREES(ACOS(SIN(RADIANS(G1036))*SIN(RADIANS(E1043))+COS(RADIANS(G1036))*COS(RADIANS(E1043))*COS(RADIANS(AQ1033))))&gt;90,0,$F$4*$F$5/E1042^2*(SIN(RADIANS(G1036))*SIN(RADIANS(E1043))+COS(RADIANS(G1036))*COS(RADIANS(E1043))*COS(RADIANS(AQ1033))))</f>
        <v>0</v>
      </c>
      <c r="AR1036">
        <f>IF(DEGREES(ACOS(SIN(RADIANS(G1036))*SIN(RADIANS(E1043))+COS(RADIANS(G1036))*COS(RADIANS(E1043))*COS(RADIANS(AR1033))))&gt;90,0,$F$4*$F$5/E1042^2*(SIN(RADIANS(G1036))*SIN(RADIANS(E1043))+COS(RADIANS(G1036))*COS(RADIANS(E1043))*COS(RADIANS(AR1033))))</f>
        <v>0</v>
      </c>
    </row>
    <row r="1037" spans="2:44" x14ac:dyDescent="0.5">
      <c r="B1037" s="40" t="s">
        <v>781</v>
      </c>
      <c r="E1037">
        <f>IF(E1036-$F$13&lt;0,E1036-$F$13+360,IF(E1036-$F$13&gt;360,E1036-$F$13-360,E1036-$F$13))</f>
        <v>160</v>
      </c>
      <c r="G1037">
        <v>70</v>
      </c>
      <c r="I1037">
        <f>IF(DEGREES(ACOS(SIN(RADIANS(G1037))*SIN(RADIANS(E1043))+COS(RADIANS(G1037))*COS(RADIANS(E1043))*COS(RADIANS(I1033))))&gt;90,0,$F$4*$F$5/E1042^2*(SIN(RADIANS(G1037))*SIN(RADIANS(E1043))+COS(RADIANS(G1037))*COS(RADIANS(E1043))*COS(RADIANS(I1033))))</f>
        <v>0</v>
      </c>
      <c r="J1037">
        <f>IF(DEGREES(ACOS(SIN(RADIANS(G1037))*SIN(RADIANS(E1043))+COS(RADIANS(G1037))*COS(RADIANS(E1043))*COS(RADIANS(J1033))))&gt;90,0,$F$4*$F$5/E1042^2*(SIN(RADIANS(G1037))*SIN(RADIANS(E1043))+COS(RADIANS(G1037))*COS(RADIANS(E1043))*COS(RADIANS(J1033))))</f>
        <v>0</v>
      </c>
      <c r="K1037">
        <f>IF(DEGREES(ACOS(SIN(RADIANS(G1037))*SIN(RADIANS(E1043))+COS(RADIANS(G1037))*COS(RADIANS(E1043))*COS(RADIANS(K1033))))&gt;90,0,$F$4*$F$5/E1042^2*(SIN(RADIANS(G1037))*SIN(RADIANS(E1043))+COS(RADIANS(G1037))*COS(RADIANS(E1043))*COS(RADIANS(K1033))))</f>
        <v>0</v>
      </c>
      <c r="L1037">
        <f>IF(DEGREES(ACOS(SIN(RADIANS(G1037))*SIN(RADIANS(E1043))+COS(RADIANS(G1037))*COS(RADIANS(E1043))*COS(RADIANS(L1033))))&gt;90,0,$F$4*$F$5/E1042^2*(SIN(RADIANS(G1037))*SIN(RADIANS(E1043))+COS(RADIANS(G1037))*COS(RADIANS(E1043))*COS(RADIANS(L1033))))</f>
        <v>0</v>
      </c>
      <c r="M1037">
        <f>IF(DEGREES(ACOS(SIN(RADIANS(G1037))*SIN(RADIANS(E1043))+COS(RADIANS(G1037))*COS(RADIANS(E1043))*COS(RADIANS(M1033))))&gt;90,0,$F$4*$F$5/E1042^2*(SIN(RADIANS(G1037))*SIN(RADIANS(E1043))+COS(RADIANS(G1037))*COS(RADIANS(E1043))*COS(RADIANS(M1033))))</f>
        <v>0</v>
      </c>
      <c r="N1037">
        <f>IF(DEGREES(ACOS(SIN(RADIANS(G1037))*SIN(RADIANS(E1043))+COS(RADIANS(G1037))*COS(RADIANS(E1043))*COS(RADIANS(N1033))))&gt;90,0,$F$4*$F$5/E1042^2*(SIN(RADIANS(G1037))*SIN(RADIANS(E1043))+COS(RADIANS(G1037))*COS(RADIANS(E1043))*COS(RADIANS(N1033))))</f>
        <v>0</v>
      </c>
      <c r="O1037">
        <f>IF(DEGREES(ACOS(SIN(RADIANS(G1037))*SIN(RADIANS(E1043))+COS(RADIANS(G1037))*COS(RADIANS(E1043))*COS(RADIANS(O1033))))&gt;90,0,$F$4*$F$5/E1042^2*(SIN(RADIANS(G1037))*SIN(RADIANS(E1043))+COS(RADIANS(G1037))*COS(RADIANS(E1043))*COS(RADIANS(O1033))))</f>
        <v>0</v>
      </c>
      <c r="P1037">
        <f>IF(DEGREES(ACOS(SIN(RADIANS(G1037))*SIN(RADIANS(E1043))+COS(RADIANS(G1037))*COS(RADIANS(E1043))*COS(RADIANS(P1033))))&gt;90,0,$F$4*$F$5/E1042^2*(SIN(RADIANS(G1037))*SIN(RADIANS(E1043))+COS(RADIANS(G1037))*COS(RADIANS(E1043))*COS(RADIANS(P1033))))</f>
        <v>0</v>
      </c>
      <c r="Q1037">
        <f>IF(DEGREES(ACOS(SIN(RADIANS(G1037))*SIN(RADIANS(E1043))+COS(RADIANS(G1037))*COS(RADIANS(E1043))*COS(RADIANS(Q1033))))&gt;90,0,$F$4*$F$5/E1042^2*(SIN(RADIANS(G1037))*SIN(RADIANS(E1043))+COS(RADIANS(G1037))*COS(RADIANS(E1043))*COS(RADIANS(Q1033))))</f>
        <v>0</v>
      </c>
      <c r="R1037" t="e">
        <f>IF(DEGREES(ACOS(SIN(RADIANS(G1037))*SIN(RADIANS(E1043))+COS(RADIANS(G1037))*COS(RADIANS(E1043))*COS(RADIANS(R1033))))&gt;90,0,$F$4*$F$5/E1042^2*(SIN(RADIANS(G1037))*SIN(RADIANS(E1043))+COS(RADIANS(G1037))*COS(RADIANS(E1043))*COS(RADIANS(R1033))))</f>
        <v>#DIV/0!</v>
      </c>
      <c r="S1037" t="e">
        <f>IF(DEGREES(ACOS(SIN(RADIANS(G1037))*SIN(RADIANS(E1043))+COS(RADIANS(G1037))*COS(RADIANS(E1043))*COS(RADIANS(S1033))))&gt;90,0,$F$4*$F$5/E1042^2*(SIN(RADIANS(G1037))*SIN(RADIANS(E1043))+COS(RADIANS(G1037))*COS(RADIANS(E1043))*COS(RADIANS(S1033))))</f>
        <v>#DIV/0!</v>
      </c>
      <c r="T1037" t="e">
        <f>IF(DEGREES(ACOS(SIN(RADIANS(G1037))*SIN(RADIANS(E1043))+COS(RADIANS(G1037))*COS(RADIANS(E1043))*COS(RADIANS(T1033))))&gt;90,0,$F$4*$F$5/E1042^2*(SIN(RADIANS(G1037))*SIN(RADIANS(E1043))+COS(RADIANS(G1037))*COS(RADIANS(E1043))*COS(RADIANS(T1033))))</f>
        <v>#DIV/0!</v>
      </c>
      <c r="U1037" t="e">
        <f>IF(DEGREES(ACOS(SIN(RADIANS(G1037))*SIN(RADIANS(E1043))+COS(RADIANS(G1037))*COS(RADIANS(E1043))*COS(RADIANS(U1033))))&gt;90,0,$F$4*$F$5/E1042^2*(SIN(RADIANS(G1037))*SIN(RADIANS(E1043))+COS(RADIANS(G1037))*COS(RADIANS(E1043))*COS(RADIANS(U1033))))</f>
        <v>#DIV/0!</v>
      </c>
      <c r="V1037" t="e">
        <f>IF(DEGREES(ACOS(SIN(RADIANS(G1037))*SIN(RADIANS(E1043))+COS(RADIANS(G1037))*COS(RADIANS(E1043))*COS(RADIANS(V1033))))&gt;90,0,$F$4*$F$5/E1042^2*(SIN(RADIANS(G1037))*SIN(RADIANS(E1043))+COS(RADIANS(G1037))*COS(RADIANS(E1043))*COS(RADIANS(V1033))))</f>
        <v>#DIV/0!</v>
      </c>
      <c r="W1037" t="e">
        <f>IF(DEGREES(ACOS(SIN(RADIANS(G1037))*SIN(RADIANS(E1043))+COS(RADIANS(G1037))*COS(RADIANS(E1043))*COS(RADIANS(W1033))))&gt;90,0,$F$4*$F$5/E1042^2*(SIN(RADIANS(G1037))*SIN(RADIANS(E1043))+COS(RADIANS(G1037))*COS(RADIANS(E1043))*COS(RADIANS(W1033))))</f>
        <v>#DIV/0!</v>
      </c>
      <c r="X1037" t="e">
        <f>IF(DEGREES(ACOS(SIN(RADIANS(G1037))*SIN(RADIANS(E1043))+COS(RADIANS(G1037))*COS(RADIANS(E1043))*COS(RADIANS(X1033))))&gt;90,0,$F$4*$F$5/E1042^2*(SIN(RADIANS(G1037))*SIN(RADIANS(E1043))+COS(RADIANS(G1037))*COS(RADIANS(E1043))*COS(RADIANS(X1033))))</f>
        <v>#DIV/0!</v>
      </c>
      <c r="Y1037" t="e">
        <f>IF(DEGREES(ACOS(SIN(RADIANS(G1037))*SIN(RADIANS(E1043))+COS(RADIANS(G1037))*COS(RADIANS(E1043))*COS(RADIANS(Y1033))))&gt;90,0,$F$4*$F$5/E1042^2*(SIN(RADIANS(G1037))*SIN(RADIANS(E1043))+COS(RADIANS(G1037))*COS(RADIANS(E1043))*COS(RADIANS(Y1033))))</f>
        <v>#DIV/0!</v>
      </c>
      <c r="Z1037" t="e">
        <f>IF(DEGREES(ACOS(SIN(RADIANS(G1037))*SIN(RADIANS(E1043))+COS(RADIANS(G1037))*COS(RADIANS(E1043))*COS(RADIANS(Z1033))))&gt;90,0,$F$4*$F$5/E1042^2*(SIN(RADIANS(G1037))*SIN(RADIANS(E1043))+COS(RADIANS(G1037))*COS(RADIANS(E1043))*COS(RADIANS(Z1033))))</f>
        <v>#DIV/0!</v>
      </c>
      <c r="AA1037" t="e">
        <f>IF(DEGREES(ACOS(SIN(RADIANS(G1037))*SIN(RADIANS(E1043))+COS(RADIANS(G1037))*COS(RADIANS(E1043))*COS(RADIANS(AA1033))))&gt;90,0,$F$4*$F$5/E1042^2*(SIN(RADIANS(G1037))*SIN(RADIANS(E1043))+COS(RADIANS(G1037))*COS(RADIANS(E1043))*COS(RADIANS(AA1033))))</f>
        <v>#DIV/0!</v>
      </c>
      <c r="AB1037" t="e">
        <f>IF(DEGREES(ACOS(SIN(RADIANS(G1037))*SIN(RADIANS(E1043))+COS(RADIANS(G1037))*COS(RADIANS(E1043))*COS(RADIANS(AB1033))))&gt;90,0,$F$4*$F$5/E1042^2*(SIN(RADIANS(G1037))*SIN(RADIANS(E1043))+COS(RADIANS(G1037))*COS(RADIANS(E1043))*COS(RADIANS(AB1033))))</f>
        <v>#DIV/0!</v>
      </c>
      <c r="AC1037" t="e">
        <f>IF(DEGREES(ACOS(SIN(RADIANS(G1037))*SIN(RADIANS(E1043))+COS(RADIANS(G1037))*COS(RADIANS(E1043))*COS(RADIANS(AC1033))))&gt;90,0,$F$4*$F$5/E1042^2*(SIN(RADIANS(G1037))*SIN(RADIANS(E1043))+COS(RADIANS(G1037))*COS(RADIANS(E1043))*COS(RADIANS(AC1033))))</f>
        <v>#DIV/0!</v>
      </c>
      <c r="AD1037" t="e">
        <f>IF(DEGREES(ACOS(SIN(RADIANS(G1037))*SIN(RADIANS(E1043))+COS(RADIANS(G1037))*COS(RADIANS(E1043))*COS(RADIANS(AD1033))))&gt;90,0,$F$4*$F$5/E1042^2*(SIN(RADIANS(G1037))*SIN(RADIANS(E1043))+COS(RADIANS(G1037))*COS(RADIANS(E1043))*COS(RADIANS(AD1033))))</f>
        <v>#DIV/0!</v>
      </c>
      <c r="AE1037" t="e">
        <f>IF(DEGREES(ACOS(SIN(RADIANS(G1037))*SIN(RADIANS(E1043))+COS(RADIANS(G1037))*COS(RADIANS(E1043))*COS(RADIANS(AE1033))))&gt;90,0,$F$4*$F$5/E1042^2*(SIN(RADIANS(G1037))*SIN(RADIANS(E1043))+COS(RADIANS(G1037))*COS(RADIANS(E1043))*COS(RADIANS(AE1033))))</f>
        <v>#DIV/0!</v>
      </c>
      <c r="AF1037" t="e">
        <f>IF(DEGREES(ACOS(SIN(RADIANS(G1037))*SIN(RADIANS(E1043))+COS(RADIANS(G1037))*COS(RADIANS(E1043))*COS(RADIANS(AF1033))))&gt;90,0,$F$4*$F$5/E1042^2*(SIN(RADIANS(G1037))*SIN(RADIANS(E1043))+COS(RADIANS(G1037))*COS(RADIANS(E1043))*COS(RADIANS(AF1033))))</f>
        <v>#DIV/0!</v>
      </c>
      <c r="AG1037" t="e">
        <f>IF(DEGREES(ACOS(SIN(RADIANS(G1037))*SIN(RADIANS(E1043))+COS(RADIANS(G1037))*COS(RADIANS(E1043))*COS(RADIANS(AG1033))))&gt;90,0,$F$4*$F$5/E1042^2*(SIN(RADIANS(G1037))*SIN(RADIANS(E1043))+COS(RADIANS(G1037))*COS(RADIANS(E1043))*COS(RADIANS(AG1033))))</f>
        <v>#DIV/0!</v>
      </c>
      <c r="AH1037" t="e">
        <f>IF(DEGREES(ACOS(SIN(RADIANS(G1037))*SIN(RADIANS(E1043))+COS(RADIANS(G1037))*COS(RADIANS(E1043))*COS(RADIANS(AH1033))))&gt;90,0,$F$4*$F$5/E1042^2*(SIN(RADIANS(G1037))*SIN(RADIANS(E1043))+COS(RADIANS(G1037))*COS(RADIANS(E1043))*COS(RADIANS(AH1033))))</f>
        <v>#DIV/0!</v>
      </c>
      <c r="AI1037" t="e">
        <f>IF(DEGREES(ACOS(SIN(RADIANS(G1037))*SIN(RADIANS(E1043))+COS(RADIANS(G1037))*COS(RADIANS(E1043))*COS(RADIANS(AI1033))))&gt;90,0,$F$4*$F$5/E1042^2*(SIN(RADIANS(G1037))*SIN(RADIANS(E1043))+COS(RADIANS(G1037))*COS(RADIANS(E1043))*COS(RADIANS(AI1033))))</f>
        <v>#DIV/0!</v>
      </c>
      <c r="AJ1037" t="e">
        <f>IF(DEGREES(ACOS(SIN(RADIANS(G1037))*SIN(RADIANS(E1043))+COS(RADIANS(G1037))*COS(RADIANS(E1043))*COS(RADIANS(AJ1033))))&gt;90,0,$F$4*$F$5/E1042^2*(SIN(RADIANS(G1037))*SIN(RADIANS(E1043))+COS(RADIANS(G1037))*COS(RADIANS(E1043))*COS(RADIANS(AJ1033))))</f>
        <v>#DIV/0!</v>
      </c>
      <c r="AK1037">
        <f>IF(DEGREES(ACOS(SIN(RADIANS(G1037))*SIN(RADIANS(E1043))+COS(RADIANS(G1037))*COS(RADIANS(E1043))*COS(RADIANS(AK1033))))&gt;90,0,$F$4*$F$5/E1042^2*(SIN(RADIANS(G1037))*SIN(RADIANS(E1043))+COS(RADIANS(G1037))*COS(RADIANS(E1043))*COS(RADIANS(AK1033))))</f>
        <v>0</v>
      </c>
      <c r="AL1037">
        <f>IF(DEGREES(ACOS(SIN(RADIANS(G1037))*SIN(RADIANS(E1043))+COS(RADIANS(G1037))*COS(RADIANS(E1043))*COS(RADIANS(AL1033))))&gt;90,0,$F$4*$F$5/E1042^2*(SIN(RADIANS(G1037))*SIN(RADIANS(E1043))+COS(RADIANS(G1037))*COS(RADIANS(E1043))*COS(RADIANS(AL1033))))</f>
        <v>0</v>
      </c>
      <c r="AM1037">
        <f>IF(DEGREES(ACOS(SIN(RADIANS(G1037))*SIN(RADIANS(E1043))+COS(RADIANS(G1037))*COS(RADIANS(E1043))*COS(RADIANS(AM1033))))&gt;90,0,$F$4*$F$5/E1042^2*(SIN(RADIANS(G1037))*SIN(RADIANS(E1043))+COS(RADIANS(G1037))*COS(RADIANS(E1043))*COS(RADIANS(AM1033))))</f>
        <v>0</v>
      </c>
      <c r="AN1037">
        <f>IF(DEGREES(ACOS(SIN(RADIANS(G1037))*SIN(RADIANS(E1043))+COS(RADIANS(G1037))*COS(RADIANS(E1043))*COS(RADIANS(AN1033))))&gt;90,0,$F$4*$F$5/E1042^2*(SIN(RADIANS(G1037))*SIN(RADIANS(E1043))+COS(RADIANS(G1037))*COS(RADIANS(E1043))*COS(RADIANS(AN1033))))</f>
        <v>0</v>
      </c>
      <c r="AO1037">
        <f>IF(DEGREES(ACOS(SIN(RADIANS(G1037))*SIN(RADIANS(E1043))+COS(RADIANS(G1037))*COS(RADIANS(E1043))*COS(RADIANS(AO1033))))&gt;90,0,$F$4*$F$5/E1042^2*(SIN(RADIANS(G1037))*SIN(RADIANS(E1043))+COS(RADIANS(G1037))*COS(RADIANS(E1043))*COS(RADIANS(AO1033))))</f>
        <v>0</v>
      </c>
      <c r="AP1037">
        <f>IF(DEGREES(ACOS(SIN(RADIANS(G1037))*SIN(RADIANS(E1043))+COS(RADIANS(G1037))*COS(RADIANS(E1043))*COS(RADIANS(AP1033))))&gt;90,0,$F$4*$F$5/E1042^2*(SIN(RADIANS(G1037))*SIN(RADIANS(E1043))+COS(RADIANS(G1037))*COS(RADIANS(E1043))*COS(RADIANS(AP1033))))</f>
        <v>0</v>
      </c>
      <c r="AQ1037">
        <f>IF(DEGREES(ACOS(SIN(RADIANS(G1037))*SIN(RADIANS(E1043))+COS(RADIANS(G1037))*COS(RADIANS(E1043))*COS(RADIANS(AQ1033))))&gt;90,0,$F$4*$F$5/E1042^2*(SIN(RADIANS(G1037))*SIN(RADIANS(E1043))+COS(RADIANS(G1037))*COS(RADIANS(E1043))*COS(RADIANS(AQ1033))))</f>
        <v>0</v>
      </c>
      <c r="AR1037">
        <f>IF(DEGREES(ACOS(SIN(RADIANS(G1037))*SIN(RADIANS(E1043))+COS(RADIANS(G1037))*COS(RADIANS(E1043))*COS(RADIANS(AR1033))))&gt;90,0,$F$4*$F$5/E1042^2*(SIN(RADIANS(G1037))*SIN(RADIANS(E1043))+COS(RADIANS(G1037))*COS(RADIANS(E1043))*COS(RADIANS(AR1033))))</f>
        <v>0</v>
      </c>
    </row>
    <row r="1038" spans="2:44" x14ac:dyDescent="0.5">
      <c r="B1038" s="40" t="s">
        <v>727</v>
      </c>
      <c r="E1038">
        <f>IF(E1035&lt;360,E1035/360,(E1035-360)/360)</f>
        <v>0.19444444444444445</v>
      </c>
      <c r="G1038">
        <v>60</v>
      </c>
      <c r="I1038">
        <f>IF(DEGREES(ACOS(SIN(RADIANS(G1038))*SIN(RADIANS(E1043))+COS(RADIANS(G1038))*COS(RADIANS(E1043))*COS(RADIANS(I1033))))&gt;90,0,$F$4*$F$5/E1042^2*(SIN(RADIANS(G1038))*SIN(RADIANS(E1043))+COS(RADIANS(G1038))*COS(RADIANS(E1043))*COS(RADIANS(I1033))))</f>
        <v>0</v>
      </c>
      <c r="J1038">
        <f>IF(DEGREES(ACOS(SIN(RADIANS(G1038))*SIN(RADIANS(E1043))+COS(RADIANS(G1038))*COS(RADIANS(E1043))*COS(RADIANS(J1033))))&gt;90,0,$F$4*$F$5/E1042^2*(SIN(RADIANS(G1038))*SIN(RADIANS(E1043))+COS(RADIANS(G1038))*COS(RADIANS(E1043))*COS(RADIANS(J1033))))</f>
        <v>0</v>
      </c>
      <c r="K1038">
        <f>IF(DEGREES(ACOS(SIN(RADIANS(G1038))*SIN(RADIANS(E1043))+COS(RADIANS(G1038))*COS(RADIANS(E1043))*COS(RADIANS(K1033))))&gt;90,0,$F$4*$F$5/E1042^2*(SIN(RADIANS(G1038))*SIN(RADIANS(E1043))+COS(RADIANS(G1038))*COS(RADIANS(E1043))*COS(RADIANS(K1033))))</f>
        <v>0</v>
      </c>
      <c r="L1038">
        <f>IF(DEGREES(ACOS(SIN(RADIANS(G1038))*SIN(RADIANS(E1043))+COS(RADIANS(G1038))*COS(RADIANS(E1043))*COS(RADIANS(L1033))))&gt;90,0,$F$4*$F$5/E1042^2*(SIN(RADIANS(G1038))*SIN(RADIANS(E1043))+COS(RADIANS(G1038))*COS(RADIANS(E1043))*COS(RADIANS(L1033))))</f>
        <v>0</v>
      </c>
      <c r="M1038">
        <f>IF(DEGREES(ACOS(SIN(RADIANS(G1038))*SIN(RADIANS(E1043))+COS(RADIANS(G1038))*COS(RADIANS(E1043))*COS(RADIANS(M1033))))&gt;90,0,$F$4*$F$5/E1042^2*(SIN(RADIANS(G1038))*SIN(RADIANS(E1043))+COS(RADIANS(G1038))*COS(RADIANS(E1043))*COS(RADIANS(M1033))))</f>
        <v>0</v>
      </c>
      <c r="N1038">
        <f>IF(DEGREES(ACOS(SIN(RADIANS(G1038))*SIN(RADIANS(E1043))+COS(RADIANS(G1038))*COS(RADIANS(E1043))*COS(RADIANS(N1033))))&gt;90,0,$F$4*$F$5/E1042^2*(SIN(RADIANS(G1038))*SIN(RADIANS(E1043))+COS(RADIANS(G1038))*COS(RADIANS(E1043))*COS(RADIANS(N1033))))</f>
        <v>0</v>
      </c>
      <c r="O1038">
        <f>IF(DEGREES(ACOS(SIN(RADIANS(G1038))*SIN(RADIANS(E1043))+COS(RADIANS(G1038))*COS(RADIANS(E1043))*COS(RADIANS(O1033))))&gt;90,0,$F$4*$F$5/E1042^2*(SIN(RADIANS(G1038))*SIN(RADIANS(E1043))+COS(RADIANS(G1038))*COS(RADIANS(E1043))*COS(RADIANS(O1033))))</f>
        <v>0</v>
      </c>
      <c r="P1038">
        <f>IF(DEGREES(ACOS(SIN(RADIANS(G1038))*SIN(RADIANS(E1043))+COS(RADIANS(G1038))*COS(RADIANS(E1043))*COS(RADIANS(P1033))))&gt;90,0,$F$4*$F$5/E1042^2*(SIN(RADIANS(G1038))*SIN(RADIANS(E1043))+COS(RADIANS(G1038))*COS(RADIANS(E1043))*COS(RADIANS(P1033))))</f>
        <v>0</v>
      </c>
      <c r="Q1038">
        <f>IF(DEGREES(ACOS(SIN(RADIANS(G1038))*SIN(RADIANS(E1043))+COS(RADIANS(G1038))*COS(RADIANS(E1043))*COS(RADIANS(Q1033))))&gt;90,0,$F$4*$F$5/E1042^2*(SIN(RADIANS(G1038))*SIN(RADIANS(E1043))+COS(RADIANS(G1038))*COS(RADIANS(E1043))*COS(RADIANS(Q1033))))</f>
        <v>0</v>
      </c>
      <c r="R1038" t="e">
        <f>IF(DEGREES(ACOS(SIN(RADIANS(G1038))*SIN(RADIANS(E1043))+COS(RADIANS(G1038))*COS(RADIANS(E1043))*COS(RADIANS(R1033))))&gt;90,0,$F$4*$F$5/E1042^2*(SIN(RADIANS(G1038))*SIN(RADIANS(E1043))+COS(RADIANS(G1038))*COS(RADIANS(E1043))*COS(RADIANS(R1033))))</f>
        <v>#DIV/0!</v>
      </c>
      <c r="S1038" t="e">
        <f>IF(DEGREES(ACOS(SIN(RADIANS(G1038))*SIN(RADIANS(E1043))+COS(RADIANS(G1038))*COS(RADIANS(E1043))*COS(RADIANS(S1033))))&gt;90,0,$F$4*$F$5/E1042^2*(SIN(RADIANS(G1038))*SIN(RADIANS(E1043))+COS(RADIANS(G1038))*COS(RADIANS(E1043))*COS(RADIANS(S1033))))</f>
        <v>#DIV/0!</v>
      </c>
      <c r="T1038" t="e">
        <f>IF(DEGREES(ACOS(SIN(RADIANS(G1038))*SIN(RADIANS(E1043))+COS(RADIANS(G1038))*COS(RADIANS(E1043))*COS(RADIANS(T1033))))&gt;90,0,$F$4*$F$5/E1042^2*(SIN(RADIANS(G1038))*SIN(RADIANS(E1043))+COS(RADIANS(G1038))*COS(RADIANS(E1043))*COS(RADIANS(T1033))))</f>
        <v>#DIV/0!</v>
      </c>
      <c r="U1038" t="e">
        <f>IF(DEGREES(ACOS(SIN(RADIANS(G1038))*SIN(RADIANS(E1043))+COS(RADIANS(G1038))*COS(RADIANS(E1043))*COS(RADIANS(U1033))))&gt;90,0,$F$4*$F$5/E1042^2*(SIN(RADIANS(G1038))*SIN(RADIANS(E1043))+COS(RADIANS(G1038))*COS(RADIANS(E1043))*COS(RADIANS(U1033))))</f>
        <v>#DIV/0!</v>
      </c>
      <c r="V1038" t="e">
        <f>IF(DEGREES(ACOS(SIN(RADIANS(G1038))*SIN(RADIANS(E1043))+COS(RADIANS(G1038))*COS(RADIANS(E1043))*COS(RADIANS(V1033))))&gt;90,0,$F$4*$F$5/E1042^2*(SIN(RADIANS(G1038))*SIN(RADIANS(E1043))+COS(RADIANS(G1038))*COS(RADIANS(E1043))*COS(RADIANS(V1033))))</f>
        <v>#DIV/0!</v>
      </c>
      <c r="W1038" t="e">
        <f>IF(DEGREES(ACOS(SIN(RADIANS(G1038))*SIN(RADIANS(E1043))+COS(RADIANS(G1038))*COS(RADIANS(E1043))*COS(RADIANS(W1033))))&gt;90,0,$F$4*$F$5/E1042^2*(SIN(RADIANS(G1038))*SIN(RADIANS(E1043))+COS(RADIANS(G1038))*COS(RADIANS(E1043))*COS(RADIANS(W1033))))</f>
        <v>#DIV/0!</v>
      </c>
      <c r="X1038" t="e">
        <f>IF(DEGREES(ACOS(SIN(RADIANS(G1038))*SIN(RADIANS(E1043))+COS(RADIANS(G1038))*COS(RADIANS(E1043))*COS(RADIANS(X1033))))&gt;90,0,$F$4*$F$5/E1042^2*(SIN(RADIANS(G1038))*SIN(RADIANS(E1043))+COS(RADIANS(G1038))*COS(RADIANS(E1043))*COS(RADIANS(X1033))))</f>
        <v>#DIV/0!</v>
      </c>
      <c r="Y1038" t="e">
        <f>IF(DEGREES(ACOS(SIN(RADIANS(G1038))*SIN(RADIANS(E1043))+COS(RADIANS(G1038))*COS(RADIANS(E1043))*COS(RADIANS(Y1033))))&gt;90,0,$F$4*$F$5/E1042^2*(SIN(RADIANS(G1038))*SIN(RADIANS(E1043))+COS(RADIANS(G1038))*COS(RADIANS(E1043))*COS(RADIANS(Y1033))))</f>
        <v>#DIV/0!</v>
      </c>
      <c r="Z1038" t="e">
        <f>IF(DEGREES(ACOS(SIN(RADIANS(G1038))*SIN(RADIANS(E1043))+COS(RADIANS(G1038))*COS(RADIANS(E1043))*COS(RADIANS(Z1033))))&gt;90,0,$F$4*$F$5/E1042^2*(SIN(RADIANS(G1038))*SIN(RADIANS(E1043))+COS(RADIANS(G1038))*COS(RADIANS(E1043))*COS(RADIANS(Z1033))))</f>
        <v>#DIV/0!</v>
      </c>
      <c r="AA1038" t="e">
        <f>IF(DEGREES(ACOS(SIN(RADIANS(G1038))*SIN(RADIANS(E1043))+COS(RADIANS(G1038))*COS(RADIANS(E1043))*COS(RADIANS(AA1033))))&gt;90,0,$F$4*$F$5/E1042^2*(SIN(RADIANS(G1038))*SIN(RADIANS(E1043))+COS(RADIANS(G1038))*COS(RADIANS(E1043))*COS(RADIANS(AA1033))))</f>
        <v>#DIV/0!</v>
      </c>
      <c r="AB1038" t="e">
        <f>IF(DEGREES(ACOS(SIN(RADIANS(G1038))*SIN(RADIANS(E1043))+COS(RADIANS(G1038))*COS(RADIANS(E1043))*COS(RADIANS(AB1033))))&gt;90,0,$F$4*$F$5/E1042^2*(SIN(RADIANS(G1038))*SIN(RADIANS(E1043))+COS(RADIANS(G1038))*COS(RADIANS(E1043))*COS(RADIANS(AB1033))))</f>
        <v>#DIV/0!</v>
      </c>
      <c r="AC1038" t="e">
        <f>IF(DEGREES(ACOS(SIN(RADIANS(G1038))*SIN(RADIANS(E1043))+COS(RADIANS(G1038))*COS(RADIANS(E1043))*COS(RADIANS(AC1033))))&gt;90,0,$F$4*$F$5/E1042^2*(SIN(RADIANS(G1038))*SIN(RADIANS(E1043))+COS(RADIANS(G1038))*COS(RADIANS(E1043))*COS(RADIANS(AC1033))))</f>
        <v>#DIV/0!</v>
      </c>
      <c r="AD1038" t="e">
        <f>IF(DEGREES(ACOS(SIN(RADIANS(G1038))*SIN(RADIANS(E1043))+COS(RADIANS(G1038))*COS(RADIANS(E1043))*COS(RADIANS(AD1033))))&gt;90,0,$F$4*$F$5/E1042^2*(SIN(RADIANS(G1038))*SIN(RADIANS(E1043))+COS(RADIANS(G1038))*COS(RADIANS(E1043))*COS(RADIANS(AD1033))))</f>
        <v>#DIV/0!</v>
      </c>
      <c r="AE1038" t="e">
        <f>IF(DEGREES(ACOS(SIN(RADIANS(G1038))*SIN(RADIANS(E1043))+COS(RADIANS(G1038))*COS(RADIANS(E1043))*COS(RADIANS(AE1033))))&gt;90,0,$F$4*$F$5/E1042^2*(SIN(RADIANS(G1038))*SIN(RADIANS(E1043))+COS(RADIANS(G1038))*COS(RADIANS(E1043))*COS(RADIANS(AE1033))))</f>
        <v>#DIV/0!</v>
      </c>
      <c r="AF1038" t="e">
        <f>IF(DEGREES(ACOS(SIN(RADIANS(G1038))*SIN(RADIANS(E1043))+COS(RADIANS(G1038))*COS(RADIANS(E1043))*COS(RADIANS(AF1033))))&gt;90,0,$F$4*$F$5/E1042^2*(SIN(RADIANS(G1038))*SIN(RADIANS(E1043))+COS(RADIANS(G1038))*COS(RADIANS(E1043))*COS(RADIANS(AF1033))))</f>
        <v>#DIV/0!</v>
      </c>
      <c r="AG1038" t="e">
        <f>IF(DEGREES(ACOS(SIN(RADIANS(G1038))*SIN(RADIANS(E1043))+COS(RADIANS(G1038))*COS(RADIANS(E1043))*COS(RADIANS(AG1033))))&gt;90,0,$F$4*$F$5/E1042^2*(SIN(RADIANS(G1038))*SIN(RADIANS(E1043))+COS(RADIANS(G1038))*COS(RADIANS(E1043))*COS(RADIANS(AG1033))))</f>
        <v>#DIV/0!</v>
      </c>
      <c r="AH1038" t="e">
        <f>IF(DEGREES(ACOS(SIN(RADIANS(G1038))*SIN(RADIANS(E1043))+COS(RADIANS(G1038))*COS(RADIANS(E1043))*COS(RADIANS(AH1033))))&gt;90,0,$F$4*$F$5/E1042^2*(SIN(RADIANS(G1038))*SIN(RADIANS(E1043))+COS(RADIANS(G1038))*COS(RADIANS(E1043))*COS(RADIANS(AH1033))))</f>
        <v>#DIV/0!</v>
      </c>
      <c r="AI1038" t="e">
        <f>IF(DEGREES(ACOS(SIN(RADIANS(G1038))*SIN(RADIANS(E1043))+COS(RADIANS(G1038))*COS(RADIANS(E1043))*COS(RADIANS(AI1033))))&gt;90,0,$F$4*$F$5/E1042^2*(SIN(RADIANS(G1038))*SIN(RADIANS(E1043))+COS(RADIANS(G1038))*COS(RADIANS(E1043))*COS(RADIANS(AI1033))))</f>
        <v>#DIV/0!</v>
      </c>
      <c r="AJ1038" t="e">
        <f>IF(DEGREES(ACOS(SIN(RADIANS(G1038))*SIN(RADIANS(E1043))+COS(RADIANS(G1038))*COS(RADIANS(E1043))*COS(RADIANS(AJ1033))))&gt;90,0,$F$4*$F$5/E1042^2*(SIN(RADIANS(G1038))*SIN(RADIANS(E1043))+COS(RADIANS(G1038))*COS(RADIANS(E1043))*COS(RADIANS(AJ1033))))</f>
        <v>#DIV/0!</v>
      </c>
      <c r="AK1038">
        <f>IF(DEGREES(ACOS(SIN(RADIANS(G1038))*SIN(RADIANS(E1043))+COS(RADIANS(G1038))*COS(RADIANS(E1043))*COS(RADIANS(AK1033))))&gt;90,0,$F$4*$F$5/E1042^2*(SIN(RADIANS(G1038))*SIN(RADIANS(E1043))+COS(RADIANS(G1038))*COS(RADIANS(E1043))*COS(RADIANS(AK1033))))</f>
        <v>0</v>
      </c>
      <c r="AL1038">
        <f>IF(DEGREES(ACOS(SIN(RADIANS(G1038))*SIN(RADIANS(E1043))+COS(RADIANS(G1038))*COS(RADIANS(E1043))*COS(RADIANS(AL1033))))&gt;90,0,$F$4*$F$5/E1042^2*(SIN(RADIANS(G1038))*SIN(RADIANS(E1043))+COS(RADIANS(G1038))*COS(RADIANS(E1043))*COS(RADIANS(AL1033))))</f>
        <v>0</v>
      </c>
      <c r="AM1038">
        <f>IF(DEGREES(ACOS(SIN(RADIANS(G1038))*SIN(RADIANS(E1043))+COS(RADIANS(G1038))*COS(RADIANS(E1043))*COS(RADIANS(AM1033))))&gt;90,0,$F$4*$F$5/E1042^2*(SIN(RADIANS(G1038))*SIN(RADIANS(E1043))+COS(RADIANS(G1038))*COS(RADIANS(E1043))*COS(RADIANS(AM1033))))</f>
        <v>0</v>
      </c>
      <c r="AN1038">
        <f>IF(DEGREES(ACOS(SIN(RADIANS(G1038))*SIN(RADIANS(E1043))+COS(RADIANS(G1038))*COS(RADIANS(E1043))*COS(RADIANS(AN1033))))&gt;90,0,$F$4*$F$5/E1042^2*(SIN(RADIANS(G1038))*SIN(RADIANS(E1043))+COS(RADIANS(G1038))*COS(RADIANS(E1043))*COS(RADIANS(AN1033))))</f>
        <v>0</v>
      </c>
      <c r="AO1038">
        <f>IF(DEGREES(ACOS(SIN(RADIANS(G1038))*SIN(RADIANS(E1043))+COS(RADIANS(G1038))*COS(RADIANS(E1043))*COS(RADIANS(AO1033))))&gt;90,0,$F$4*$F$5/E1042^2*(SIN(RADIANS(G1038))*SIN(RADIANS(E1043))+COS(RADIANS(G1038))*COS(RADIANS(E1043))*COS(RADIANS(AO1033))))</f>
        <v>0</v>
      </c>
      <c r="AP1038">
        <f>IF(DEGREES(ACOS(SIN(RADIANS(G1038))*SIN(RADIANS(E1043))+COS(RADIANS(G1038))*COS(RADIANS(E1043))*COS(RADIANS(AP1033))))&gt;90,0,$F$4*$F$5/E1042^2*(SIN(RADIANS(G1038))*SIN(RADIANS(E1043))+COS(RADIANS(G1038))*COS(RADIANS(E1043))*COS(RADIANS(AP1033))))</f>
        <v>0</v>
      </c>
      <c r="AQ1038">
        <f>IF(DEGREES(ACOS(SIN(RADIANS(G1038))*SIN(RADIANS(E1043))+COS(RADIANS(G1038))*COS(RADIANS(E1043))*COS(RADIANS(AQ1033))))&gt;90,0,$F$4*$F$5/E1042^2*(SIN(RADIANS(G1038))*SIN(RADIANS(E1043))+COS(RADIANS(G1038))*COS(RADIANS(E1043))*COS(RADIANS(AQ1033))))</f>
        <v>0</v>
      </c>
      <c r="AR1038">
        <f>IF(DEGREES(ACOS(SIN(RADIANS(G1038))*SIN(RADIANS(E1043))+COS(RADIANS(G1038))*COS(RADIANS(E1043))*COS(RADIANS(AR1033))))&gt;90,0,$F$4*$F$5/E1042^2*(SIN(RADIANS(G1038))*SIN(RADIANS(E1043))+COS(RADIANS(G1038))*COS(RADIANS(E1043))*COS(RADIANS(AR1033))))</f>
        <v>0</v>
      </c>
    </row>
    <row r="1039" spans="2:44" x14ac:dyDescent="0.5">
      <c r="B1039" s="40" t="s">
        <v>782</v>
      </c>
      <c r="E1039">
        <f>E1038*$F$11</f>
        <v>0</v>
      </c>
      <c r="G1039">
        <v>50</v>
      </c>
      <c r="I1039">
        <f>IF(DEGREES(ACOS(SIN(RADIANS(G1039))*SIN(RADIANS(E1043))+COS(RADIANS(G1039))*COS(RADIANS(E1043))*COS(RADIANS(I1033))))&gt;90,0,$F$4*$F$5/E1042^2*(SIN(RADIANS(G1039))*SIN(RADIANS(E1043))+COS(RADIANS(G1039))*COS(RADIANS(E1043))*COS(RADIANS(I1033))))</f>
        <v>0</v>
      </c>
      <c r="J1039">
        <f>IF(DEGREES(ACOS(SIN(RADIANS(G1039))*SIN(RADIANS(E1043))+COS(RADIANS(G1039))*COS(RADIANS(E1043))*COS(RADIANS(J1033))))&gt;90,0,$F$4*$F$5/E1042^2*(SIN(RADIANS(G1039))*SIN(RADIANS(E1043))+COS(RADIANS(G1039))*COS(RADIANS(E1043))*COS(RADIANS(J1033))))</f>
        <v>0</v>
      </c>
      <c r="K1039">
        <f>IF(DEGREES(ACOS(SIN(RADIANS(G1039))*SIN(RADIANS(E1043))+COS(RADIANS(G1039))*COS(RADIANS(E1043))*COS(RADIANS(K1033))))&gt;90,0,$F$4*$F$5/E1042^2*(SIN(RADIANS(G1039))*SIN(RADIANS(E1043))+COS(RADIANS(G1039))*COS(RADIANS(E1043))*COS(RADIANS(K1033))))</f>
        <v>0</v>
      </c>
      <c r="L1039">
        <f>IF(DEGREES(ACOS(SIN(RADIANS(G1039))*SIN(RADIANS(E1043))+COS(RADIANS(G1039))*COS(RADIANS(E1043))*COS(RADIANS(L1033))))&gt;90,0,$F$4*$F$5/E1042^2*(SIN(RADIANS(G1039))*SIN(RADIANS(E1043))+COS(RADIANS(G1039))*COS(RADIANS(E1043))*COS(RADIANS(L1033))))</f>
        <v>0</v>
      </c>
      <c r="M1039">
        <f>IF(DEGREES(ACOS(SIN(RADIANS(G1039))*SIN(RADIANS(E1043))+COS(RADIANS(G1039))*COS(RADIANS(E1043))*COS(RADIANS(M1033))))&gt;90,0,$F$4*$F$5/E1042^2*(SIN(RADIANS(G1039))*SIN(RADIANS(E1043))+COS(RADIANS(G1039))*COS(RADIANS(E1043))*COS(RADIANS(M1033))))</f>
        <v>0</v>
      </c>
      <c r="N1039">
        <f>IF(DEGREES(ACOS(SIN(RADIANS(G1039))*SIN(RADIANS(E1043))+COS(RADIANS(G1039))*COS(RADIANS(E1043))*COS(RADIANS(N1033))))&gt;90,0,$F$4*$F$5/E1042^2*(SIN(RADIANS(G1039))*SIN(RADIANS(E1043))+COS(RADIANS(G1039))*COS(RADIANS(E1043))*COS(RADIANS(N1033))))</f>
        <v>0</v>
      </c>
      <c r="O1039">
        <f>IF(DEGREES(ACOS(SIN(RADIANS(G1039))*SIN(RADIANS(E1043))+COS(RADIANS(G1039))*COS(RADIANS(E1043))*COS(RADIANS(O1033))))&gt;90,0,$F$4*$F$5/E1042^2*(SIN(RADIANS(G1039))*SIN(RADIANS(E1043))+COS(RADIANS(G1039))*COS(RADIANS(E1043))*COS(RADIANS(O1033))))</f>
        <v>0</v>
      </c>
      <c r="P1039">
        <f>IF(DEGREES(ACOS(SIN(RADIANS(G1039))*SIN(RADIANS(E1043))+COS(RADIANS(G1039))*COS(RADIANS(E1043))*COS(RADIANS(P1033))))&gt;90,0,$F$4*$F$5/E1042^2*(SIN(RADIANS(G1039))*SIN(RADIANS(E1043))+COS(RADIANS(G1039))*COS(RADIANS(E1043))*COS(RADIANS(P1033))))</f>
        <v>0</v>
      </c>
      <c r="Q1039">
        <f>IF(DEGREES(ACOS(SIN(RADIANS(G1039))*SIN(RADIANS(E1043))+COS(RADIANS(G1039))*COS(RADIANS(E1043))*COS(RADIANS(Q1033))))&gt;90,0,$F$4*$F$5/E1042^2*(SIN(RADIANS(G1039))*SIN(RADIANS(E1043))+COS(RADIANS(G1039))*COS(RADIANS(E1043))*COS(RADIANS(Q1033))))</f>
        <v>0</v>
      </c>
      <c r="R1039" t="e">
        <f>IF(DEGREES(ACOS(SIN(RADIANS(G1039))*SIN(RADIANS(E1043))+COS(RADIANS(G1039))*COS(RADIANS(E1043))*COS(RADIANS(R1033))))&gt;90,0,$F$4*$F$5/E1042^2*(SIN(RADIANS(G1039))*SIN(RADIANS(E1043))+COS(RADIANS(G1039))*COS(RADIANS(E1043))*COS(RADIANS(R1033))))</f>
        <v>#DIV/0!</v>
      </c>
      <c r="S1039" t="e">
        <f>IF(DEGREES(ACOS(SIN(RADIANS(G1039))*SIN(RADIANS(E1043))+COS(RADIANS(G1039))*COS(RADIANS(E1043))*COS(RADIANS(S1033))))&gt;90,0,$F$4*$F$5/E1042^2*(SIN(RADIANS(G1039))*SIN(RADIANS(E1043))+COS(RADIANS(G1039))*COS(RADIANS(E1043))*COS(RADIANS(S1033))))</f>
        <v>#DIV/0!</v>
      </c>
      <c r="T1039" t="e">
        <f>IF(DEGREES(ACOS(SIN(RADIANS(G1039))*SIN(RADIANS(E1043))+COS(RADIANS(G1039))*COS(RADIANS(E1043))*COS(RADIANS(T1033))))&gt;90,0,$F$4*$F$5/E1042^2*(SIN(RADIANS(G1039))*SIN(RADIANS(E1043))+COS(RADIANS(G1039))*COS(RADIANS(E1043))*COS(RADIANS(T1033))))</f>
        <v>#DIV/0!</v>
      </c>
      <c r="U1039" t="e">
        <f>IF(DEGREES(ACOS(SIN(RADIANS(G1039))*SIN(RADIANS(E1043))+COS(RADIANS(G1039))*COS(RADIANS(E1043))*COS(RADIANS(U1033))))&gt;90,0,$F$4*$F$5/E1042^2*(SIN(RADIANS(G1039))*SIN(RADIANS(E1043))+COS(RADIANS(G1039))*COS(RADIANS(E1043))*COS(RADIANS(U1033))))</f>
        <v>#DIV/0!</v>
      </c>
      <c r="V1039" t="e">
        <f>IF(DEGREES(ACOS(SIN(RADIANS(G1039))*SIN(RADIANS(E1043))+COS(RADIANS(G1039))*COS(RADIANS(E1043))*COS(RADIANS(V1033))))&gt;90,0,$F$4*$F$5/E1042^2*(SIN(RADIANS(G1039))*SIN(RADIANS(E1043))+COS(RADIANS(G1039))*COS(RADIANS(E1043))*COS(RADIANS(V1033))))</f>
        <v>#DIV/0!</v>
      </c>
      <c r="W1039" t="e">
        <f>IF(DEGREES(ACOS(SIN(RADIANS(G1039))*SIN(RADIANS(E1043))+COS(RADIANS(G1039))*COS(RADIANS(E1043))*COS(RADIANS(W1033))))&gt;90,0,$F$4*$F$5/E1042^2*(SIN(RADIANS(G1039))*SIN(RADIANS(E1043))+COS(RADIANS(G1039))*COS(RADIANS(E1043))*COS(RADIANS(W1033))))</f>
        <v>#DIV/0!</v>
      </c>
      <c r="X1039" t="e">
        <f>IF(DEGREES(ACOS(SIN(RADIANS(G1039))*SIN(RADIANS(E1043))+COS(RADIANS(G1039))*COS(RADIANS(E1043))*COS(RADIANS(X1033))))&gt;90,0,$F$4*$F$5/E1042^2*(SIN(RADIANS(G1039))*SIN(RADIANS(E1043))+COS(RADIANS(G1039))*COS(RADIANS(E1043))*COS(RADIANS(X1033))))</f>
        <v>#DIV/0!</v>
      </c>
      <c r="Y1039" t="e">
        <f>IF(DEGREES(ACOS(SIN(RADIANS(G1039))*SIN(RADIANS(E1043))+COS(RADIANS(G1039))*COS(RADIANS(E1043))*COS(RADIANS(Y1033))))&gt;90,0,$F$4*$F$5/E1042^2*(SIN(RADIANS(G1039))*SIN(RADIANS(E1043))+COS(RADIANS(G1039))*COS(RADIANS(E1043))*COS(RADIANS(Y1033))))</f>
        <v>#DIV/0!</v>
      </c>
      <c r="Z1039" t="e">
        <f>IF(DEGREES(ACOS(SIN(RADIANS(G1039))*SIN(RADIANS(E1043))+COS(RADIANS(G1039))*COS(RADIANS(E1043))*COS(RADIANS(Z1033))))&gt;90,0,$F$4*$F$5/E1042^2*(SIN(RADIANS(G1039))*SIN(RADIANS(E1043))+COS(RADIANS(G1039))*COS(RADIANS(E1043))*COS(RADIANS(Z1033))))</f>
        <v>#DIV/0!</v>
      </c>
      <c r="AA1039" t="e">
        <f>IF(DEGREES(ACOS(SIN(RADIANS(G1039))*SIN(RADIANS(E1043))+COS(RADIANS(G1039))*COS(RADIANS(E1043))*COS(RADIANS(AA1033))))&gt;90,0,$F$4*$F$5/E1042^2*(SIN(RADIANS(G1039))*SIN(RADIANS(E1043))+COS(RADIANS(G1039))*COS(RADIANS(E1043))*COS(RADIANS(AA1033))))</f>
        <v>#DIV/0!</v>
      </c>
      <c r="AB1039" t="e">
        <f>IF(DEGREES(ACOS(SIN(RADIANS(G1039))*SIN(RADIANS(E1043))+COS(RADIANS(G1039))*COS(RADIANS(E1043))*COS(RADIANS(AB1033))))&gt;90,0,$F$4*$F$5/E1042^2*(SIN(RADIANS(G1039))*SIN(RADIANS(E1043))+COS(RADIANS(G1039))*COS(RADIANS(E1043))*COS(RADIANS(AB1033))))</f>
        <v>#DIV/0!</v>
      </c>
      <c r="AC1039" t="e">
        <f>IF(DEGREES(ACOS(SIN(RADIANS(G1039))*SIN(RADIANS(E1043))+COS(RADIANS(G1039))*COS(RADIANS(E1043))*COS(RADIANS(AC1033))))&gt;90,0,$F$4*$F$5/E1042^2*(SIN(RADIANS(G1039))*SIN(RADIANS(E1043))+COS(RADIANS(G1039))*COS(RADIANS(E1043))*COS(RADIANS(AC1033))))</f>
        <v>#DIV/0!</v>
      </c>
      <c r="AD1039" t="e">
        <f>IF(DEGREES(ACOS(SIN(RADIANS(G1039))*SIN(RADIANS(E1043))+COS(RADIANS(G1039))*COS(RADIANS(E1043))*COS(RADIANS(AD1033))))&gt;90,0,$F$4*$F$5/E1042^2*(SIN(RADIANS(G1039))*SIN(RADIANS(E1043))+COS(RADIANS(G1039))*COS(RADIANS(E1043))*COS(RADIANS(AD1033))))</f>
        <v>#DIV/0!</v>
      </c>
      <c r="AE1039" t="e">
        <f>IF(DEGREES(ACOS(SIN(RADIANS(G1039))*SIN(RADIANS(E1043))+COS(RADIANS(G1039))*COS(RADIANS(E1043))*COS(RADIANS(AE1033))))&gt;90,0,$F$4*$F$5/E1042^2*(SIN(RADIANS(G1039))*SIN(RADIANS(E1043))+COS(RADIANS(G1039))*COS(RADIANS(E1043))*COS(RADIANS(AE1033))))</f>
        <v>#DIV/0!</v>
      </c>
      <c r="AF1039" t="e">
        <f>IF(DEGREES(ACOS(SIN(RADIANS(G1039))*SIN(RADIANS(E1043))+COS(RADIANS(G1039))*COS(RADIANS(E1043))*COS(RADIANS(AF1033))))&gt;90,0,$F$4*$F$5/E1042^2*(SIN(RADIANS(G1039))*SIN(RADIANS(E1043))+COS(RADIANS(G1039))*COS(RADIANS(E1043))*COS(RADIANS(AF1033))))</f>
        <v>#DIV/0!</v>
      </c>
      <c r="AG1039" t="e">
        <f>IF(DEGREES(ACOS(SIN(RADIANS(G1039))*SIN(RADIANS(E1043))+COS(RADIANS(G1039))*COS(RADIANS(E1043))*COS(RADIANS(AG1033))))&gt;90,0,$F$4*$F$5/E1042^2*(SIN(RADIANS(G1039))*SIN(RADIANS(E1043))+COS(RADIANS(G1039))*COS(RADIANS(E1043))*COS(RADIANS(AG1033))))</f>
        <v>#DIV/0!</v>
      </c>
      <c r="AH1039" t="e">
        <f>IF(DEGREES(ACOS(SIN(RADIANS(G1039))*SIN(RADIANS(E1043))+COS(RADIANS(G1039))*COS(RADIANS(E1043))*COS(RADIANS(AH1033))))&gt;90,0,$F$4*$F$5/E1042^2*(SIN(RADIANS(G1039))*SIN(RADIANS(E1043))+COS(RADIANS(G1039))*COS(RADIANS(E1043))*COS(RADIANS(AH1033))))</f>
        <v>#DIV/0!</v>
      </c>
      <c r="AI1039" t="e">
        <f>IF(DEGREES(ACOS(SIN(RADIANS(G1039))*SIN(RADIANS(E1043))+COS(RADIANS(G1039))*COS(RADIANS(E1043))*COS(RADIANS(AI1033))))&gt;90,0,$F$4*$F$5/E1042^2*(SIN(RADIANS(G1039))*SIN(RADIANS(E1043))+COS(RADIANS(G1039))*COS(RADIANS(E1043))*COS(RADIANS(AI1033))))</f>
        <v>#DIV/0!</v>
      </c>
      <c r="AJ1039" t="e">
        <f>IF(DEGREES(ACOS(SIN(RADIANS(G1039))*SIN(RADIANS(E1043))+COS(RADIANS(G1039))*COS(RADIANS(E1043))*COS(RADIANS(AJ1033))))&gt;90,0,$F$4*$F$5/E1042^2*(SIN(RADIANS(G1039))*SIN(RADIANS(E1043))+COS(RADIANS(G1039))*COS(RADIANS(E1043))*COS(RADIANS(AJ1033))))</f>
        <v>#DIV/0!</v>
      </c>
      <c r="AK1039">
        <f>IF(DEGREES(ACOS(SIN(RADIANS(G1039))*SIN(RADIANS(E1043))+COS(RADIANS(G1039))*COS(RADIANS(E1043))*COS(RADIANS(AK1033))))&gt;90,0,$F$4*$F$5/E1042^2*(SIN(RADIANS(G1039))*SIN(RADIANS(E1043))+COS(RADIANS(G1039))*COS(RADIANS(E1043))*COS(RADIANS(AK1033))))</f>
        <v>0</v>
      </c>
      <c r="AL1039">
        <f>IF(DEGREES(ACOS(SIN(RADIANS(G1039))*SIN(RADIANS(E1043))+COS(RADIANS(G1039))*COS(RADIANS(E1043))*COS(RADIANS(AL1033))))&gt;90,0,$F$4*$F$5/E1042^2*(SIN(RADIANS(G1039))*SIN(RADIANS(E1043))+COS(RADIANS(G1039))*COS(RADIANS(E1043))*COS(RADIANS(AL1033))))</f>
        <v>0</v>
      </c>
      <c r="AM1039">
        <f>IF(DEGREES(ACOS(SIN(RADIANS(G1039))*SIN(RADIANS(E1043))+COS(RADIANS(G1039))*COS(RADIANS(E1043))*COS(RADIANS(AM1033))))&gt;90,0,$F$4*$F$5/E1042^2*(SIN(RADIANS(G1039))*SIN(RADIANS(E1043))+COS(RADIANS(G1039))*COS(RADIANS(E1043))*COS(RADIANS(AM1033))))</f>
        <v>0</v>
      </c>
      <c r="AN1039">
        <f>IF(DEGREES(ACOS(SIN(RADIANS(G1039))*SIN(RADIANS(E1043))+COS(RADIANS(G1039))*COS(RADIANS(E1043))*COS(RADIANS(AN1033))))&gt;90,0,$F$4*$F$5/E1042^2*(SIN(RADIANS(G1039))*SIN(RADIANS(E1043))+COS(RADIANS(G1039))*COS(RADIANS(E1043))*COS(RADIANS(AN1033))))</f>
        <v>0</v>
      </c>
      <c r="AO1039">
        <f>IF(DEGREES(ACOS(SIN(RADIANS(G1039))*SIN(RADIANS(E1043))+COS(RADIANS(G1039))*COS(RADIANS(E1043))*COS(RADIANS(AO1033))))&gt;90,0,$F$4*$F$5/E1042^2*(SIN(RADIANS(G1039))*SIN(RADIANS(E1043))+COS(RADIANS(G1039))*COS(RADIANS(E1043))*COS(RADIANS(AO1033))))</f>
        <v>0</v>
      </c>
      <c r="AP1039">
        <f>IF(DEGREES(ACOS(SIN(RADIANS(G1039))*SIN(RADIANS(E1043))+COS(RADIANS(G1039))*COS(RADIANS(E1043))*COS(RADIANS(AP1033))))&gt;90,0,$F$4*$F$5/E1042^2*(SIN(RADIANS(G1039))*SIN(RADIANS(E1043))+COS(RADIANS(G1039))*COS(RADIANS(E1043))*COS(RADIANS(AP1033))))</f>
        <v>0</v>
      </c>
      <c r="AQ1039">
        <f>IF(DEGREES(ACOS(SIN(RADIANS(G1039))*SIN(RADIANS(E1043))+COS(RADIANS(G1039))*COS(RADIANS(E1043))*COS(RADIANS(AQ1033))))&gt;90,0,$F$4*$F$5/E1042^2*(SIN(RADIANS(G1039))*SIN(RADIANS(E1043))+COS(RADIANS(G1039))*COS(RADIANS(E1043))*COS(RADIANS(AQ1033))))</f>
        <v>0</v>
      </c>
      <c r="AR1039">
        <f>IF(DEGREES(ACOS(SIN(RADIANS(G1039))*SIN(RADIANS(E1043))+COS(RADIANS(G1039))*COS(RADIANS(E1043))*COS(RADIANS(AR1033))))&gt;90,0,$F$4*$F$5/E1042^2*(SIN(RADIANS(G1039))*SIN(RADIANS(E1043))+COS(RADIANS(G1039))*COS(RADIANS(E1043))*COS(RADIANS(AR1033))))</f>
        <v>0</v>
      </c>
    </row>
    <row r="1040" spans="2:44" x14ac:dyDescent="0.5">
      <c r="B1040" s="40" t="s">
        <v>783</v>
      </c>
      <c r="E1040" t="str">
        <f>IF($F$10=0,"N/A",$F$10*(E1035/360)-ROUNDDOWN($F$10*(E1035/360),0))</f>
        <v>N/A</v>
      </c>
      <c r="G1040">
        <v>40</v>
      </c>
      <c r="I1040">
        <f>IF(DEGREES(ACOS(SIN(RADIANS(G1040))*SIN(RADIANS(E1043))+COS(RADIANS(G1040))*COS(RADIANS(E1043))*COS(RADIANS(I1033))))&gt;90,0,$F$4*$F$5/E1042^2*(SIN(RADIANS(G1040))*SIN(RADIANS(E1043))+COS(RADIANS(G1040))*COS(RADIANS(E1043))*COS(RADIANS(I1033))))</f>
        <v>0</v>
      </c>
      <c r="J1040">
        <f>IF(DEGREES(ACOS(SIN(RADIANS(G1040))*SIN(RADIANS(E1043))+COS(RADIANS(G1040))*COS(RADIANS(E1043))*COS(RADIANS(J1033))))&gt;90,0,$F$4*$F$5/E1042^2*(SIN(RADIANS(G1040))*SIN(RADIANS(E1043))+COS(RADIANS(G1040))*COS(RADIANS(E1043))*COS(RADIANS(J1033))))</f>
        <v>0</v>
      </c>
      <c r="K1040">
        <f>IF(DEGREES(ACOS(SIN(RADIANS(G1040))*SIN(RADIANS(E1043))+COS(RADIANS(G1040))*COS(RADIANS(E1043))*COS(RADIANS(K1033))))&gt;90,0,$F$4*$F$5/E1042^2*(SIN(RADIANS(G1040))*SIN(RADIANS(E1043))+COS(RADIANS(G1040))*COS(RADIANS(E1043))*COS(RADIANS(K1033))))</f>
        <v>0</v>
      </c>
      <c r="L1040">
        <f>IF(DEGREES(ACOS(SIN(RADIANS(G1040))*SIN(RADIANS(E1043))+COS(RADIANS(G1040))*COS(RADIANS(E1043))*COS(RADIANS(L1033))))&gt;90,0,$F$4*$F$5/E1042^2*(SIN(RADIANS(G1040))*SIN(RADIANS(E1043))+COS(RADIANS(G1040))*COS(RADIANS(E1043))*COS(RADIANS(L1033))))</f>
        <v>0</v>
      </c>
      <c r="M1040">
        <f>IF(DEGREES(ACOS(SIN(RADIANS(G1040))*SIN(RADIANS(E1043))+COS(RADIANS(G1040))*COS(RADIANS(E1043))*COS(RADIANS(M1033))))&gt;90,0,$F$4*$F$5/E1042^2*(SIN(RADIANS(G1040))*SIN(RADIANS(E1043))+COS(RADIANS(G1040))*COS(RADIANS(E1043))*COS(RADIANS(M1033))))</f>
        <v>0</v>
      </c>
      <c r="N1040">
        <f>IF(DEGREES(ACOS(SIN(RADIANS(G1040))*SIN(RADIANS(E1043))+COS(RADIANS(G1040))*COS(RADIANS(E1043))*COS(RADIANS(N1033))))&gt;90,0,$F$4*$F$5/E1042^2*(SIN(RADIANS(G1040))*SIN(RADIANS(E1043))+COS(RADIANS(G1040))*COS(RADIANS(E1043))*COS(RADIANS(N1033))))</f>
        <v>0</v>
      </c>
      <c r="O1040">
        <f>IF(DEGREES(ACOS(SIN(RADIANS(G1040))*SIN(RADIANS(E1043))+COS(RADIANS(G1040))*COS(RADIANS(E1043))*COS(RADIANS(O1033))))&gt;90,0,$F$4*$F$5/E1042^2*(SIN(RADIANS(G1040))*SIN(RADIANS(E1043))+COS(RADIANS(G1040))*COS(RADIANS(E1043))*COS(RADIANS(O1033))))</f>
        <v>0</v>
      </c>
      <c r="P1040">
        <f>IF(DEGREES(ACOS(SIN(RADIANS(G1040))*SIN(RADIANS(E1043))+COS(RADIANS(G1040))*COS(RADIANS(E1043))*COS(RADIANS(P1033))))&gt;90,0,$F$4*$F$5/E1042^2*(SIN(RADIANS(G1040))*SIN(RADIANS(E1043))+COS(RADIANS(G1040))*COS(RADIANS(E1043))*COS(RADIANS(P1033))))</f>
        <v>0</v>
      </c>
      <c r="Q1040">
        <f>IF(DEGREES(ACOS(SIN(RADIANS(G1040))*SIN(RADIANS(E1043))+COS(RADIANS(G1040))*COS(RADIANS(E1043))*COS(RADIANS(Q1033))))&gt;90,0,$F$4*$F$5/E1042^2*(SIN(RADIANS(G1040))*SIN(RADIANS(E1043))+COS(RADIANS(G1040))*COS(RADIANS(E1043))*COS(RADIANS(Q1033))))</f>
        <v>0</v>
      </c>
      <c r="R1040" t="e">
        <f>IF(DEGREES(ACOS(SIN(RADIANS(G1040))*SIN(RADIANS(E1043))+COS(RADIANS(G1040))*COS(RADIANS(E1043))*COS(RADIANS(R1033))))&gt;90,0,$F$4*$F$5/E1042^2*(SIN(RADIANS(G1040))*SIN(RADIANS(E1043))+COS(RADIANS(G1040))*COS(RADIANS(E1043))*COS(RADIANS(R1033))))</f>
        <v>#DIV/0!</v>
      </c>
      <c r="S1040" t="e">
        <f>IF(DEGREES(ACOS(SIN(RADIANS(G1040))*SIN(RADIANS(E1043))+COS(RADIANS(G1040))*COS(RADIANS(E1043))*COS(RADIANS(S1033))))&gt;90,0,$F$4*$F$5/E1042^2*(SIN(RADIANS(G1040))*SIN(RADIANS(E1043))+COS(RADIANS(G1040))*COS(RADIANS(E1043))*COS(RADIANS(S1033))))</f>
        <v>#DIV/0!</v>
      </c>
      <c r="T1040" t="e">
        <f>IF(DEGREES(ACOS(SIN(RADIANS(G1040))*SIN(RADIANS(E1043))+COS(RADIANS(G1040))*COS(RADIANS(E1043))*COS(RADIANS(T1033))))&gt;90,0,$F$4*$F$5/E1042^2*(SIN(RADIANS(G1040))*SIN(RADIANS(E1043))+COS(RADIANS(G1040))*COS(RADIANS(E1043))*COS(RADIANS(T1033))))</f>
        <v>#DIV/0!</v>
      </c>
      <c r="U1040" t="e">
        <f>IF(DEGREES(ACOS(SIN(RADIANS(G1040))*SIN(RADIANS(E1043))+COS(RADIANS(G1040))*COS(RADIANS(E1043))*COS(RADIANS(U1033))))&gt;90,0,$F$4*$F$5/E1042^2*(SIN(RADIANS(G1040))*SIN(RADIANS(E1043))+COS(RADIANS(G1040))*COS(RADIANS(E1043))*COS(RADIANS(U1033))))</f>
        <v>#DIV/0!</v>
      </c>
      <c r="V1040" t="e">
        <f>IF(DEGREES(ACOS(SIN(RADIANS(G1040))*SIN(RADIANS(E1043))+COS(RADIANS(G1040))*COS(RADIANS(E1043))*COS(RADIANS(V1033))))&gt;90,0,$F$4*$F$5/E1042^2*(SIN(RADIANS(G1040))*SIN(RADIANS(E1043))+COS(RADIANS(G1040))*COS(RADIANS(E1043))*COS(RADIANS(V1033))))</f>
        <v>#DIV/0!</v>
      </c>
      <c r="W1040" t="e">
        <f>IF(DEGREES(ACOS(SIN(RADIANS(G1040))*SIN(RADIANS(E1043))+COS(RADIANS(G1040))*COS(RADIANS(E1043))*COS(RADIANS(W1033))))&gt;90,0,$F$4*$F$5/E1042^2*(SIN(RADIANS(G1040))*SIN(RADIANS(E1043))+COS(RADIANS(G1040))*COS(RADIANS(E1043))*COS(RADIANS(W1033))))</f>
        <v>#DIV/0!</v>
      </c>
      <c r="X1040" t="e">
        <f>IF(DEGREES(ACOS(SIN(RADIANS(G1040))*SIN(RADIANS(E1043))+COS(RADIANS(G1040))*COS(RADIANS(E1043))*COS(RADIANS(X1033))))&gt;90,0,$F$4*$F$5/E1042^2*(SIN(RADIANS(G1040))*SIN(RADIANS(E1043))+COS(RADIANS(G1040))*COS(RADIANS(E1043))*COS(RADIANS(X1033))))</f>
        <v>#DIV/0!</v>
      </c>
      <c r="Y1040" t="e">
        <f>IF(DEGREES(ACOS(SIN(RADIANS(G1040))*SIN(RADIANS(E1043))+COS(RADIANS(G1040))*COS(RADIANS(E1043))*COS(RADIANS(Y1033))))&gt;90,0,$F$4*$F$5/E1042^2*(SIN(RADIANS(G1040))*SIN(RADIANS(E1043))+COS(RADIANS(G1040))*COS(RADIANS(E1043))*COS(RADIANS(Y1033))))</f>
        <v>#DIV/0!</v>
      </c>
      <c r="Z1040" t="e">
        <f>IF(DEGREES(ACOS(SIN(RADIANS(G1040))*SIN(RADIANS(E1043))+COS(RADIANS(G1040))*COS(RADIANS(E1043))*COS(RADIANS(Z1033))))&gt;90,0,$F$4*$F$5/E1042^2*(SIN(RADIANS(G1040))*SIN(RADIANS(E1043))+COS(RADIANS(G1040))*COS(RADIANS(E1043))*COS(RADIANS(Z1033))))</f>
        <v>#DIV/0!</v>
      </c>
      <c r="AA1040" t="e">
        <f>IF(DEGREES(ACOS(SIN(RADIANS(G1040))*SIN(RADIANS(E1043))+COS(RADIANS(G1040))*COS(RADIANS(E1043))*COS(RADIANS(AA1033))))&gt;90,0,$F$4*$F$5/E1042^2*(SIN(RADIANS(G1040))*SIN(RADIANS(E1043))+COS(RADIANS(G1040))*COS(RADIANS(E1043))*COS(RADIANS(AA1033))))</f>
        <v>#DIV/0!</v>
      </c>
      <c r="AB1040" t="e">
        <f>IF(DEGREES(ACOS(SIN(RADIANS(G1040))*SIN(RADIANS(E1043))+COS(RADIANS(G1040))*COS(RADIANS(E1043))*COS(RADIANS(AB1033))))&gt;90,0,$F$4*$F$5/E1042^2*(SIN(RADIANS(G1040))*SIN(RADIANS(E1043))+COS(RADIANS(G1040))*COS(RADIANS(E1043))*COS(RADIANS(AB1033))))</f>
        <v>#DIV/0!</v>
      </c>
      <c r="AC1040" t="e">
        <f>IF(DEGREES(ACOS(SIN(RADIANS(G1040))*SIN(RADIANS(E1043))+COS(RADIANS(G1040))*COS(RADIANS(E1043))*COS(RADIANS(AC1033))))&gt;90,0,$F$4*$F$5/E1042^2*(SIN(RADIANS(G1040))*SIN(RADIANS(E1043))+COS(RADIANS(G1040))*COS(RADIANS(E1043))*COS(RADIANS(AC1033))))</f>
        <v>#DIV/0!</v>
      </c>
      <c r="AD1040" t="e">
        <f>IF(DEGREES(ACOS(SIN(RADIANS(G1040))*SIN(RADIANS(E1043))+COS(RADIANS(G1040))*COS(RADIANS(E1043))*COS(RADIANS(AD1033))))&gt;90,0,$F$4*$F$5/E1042^2*(SIN(RADIANS(G1040))*SIN(RADIANS(E1043))+COS(RADIANS(G1040))*COS(RADIANS(E1043))*COS(RADIANS(AD1033))))</f>
        <v>#DIV/0!</v>
      </c>
      <c r="AE1040" t="e">
        <f>IF(DEGREES(ACOS(SIN(RADIANS(G1040))*SIN(RADIANS(E1043))+COS(RADIANS(G1040))*COS(RADIANS(E1043))*COS(RADIANS(AE1033))))&gt;90,0,$F$4*$F$5/E1042^2*(SIN(RADIANS(G1040))*SIN(RADIANS(E1043))+COS(RADIANS(G1040))*COS(RADIANS(E1043))*COS(RADIANS(AE1033))))</f>
        <v>#DIV/0!</v>
      </c>
      <c r="AF1040" t="e">
        <f>IF(DEGREES(ACOS(SIN(RADIANS(G1040))*SIN(RADIANS(E1043))+COS(RADIANS(G1040))*COS(RADIANS(E1043))*COS(RADIANS(AF1033))))&gt;90,0,$F$4*$F$5/E1042^2*(SIN(RADIANS(G1040))*SIN(RADIANS(E1043))+COS(RADIANS(G1040))*COS(RADIANS(E1043))*COS(RADIANS(AF1033))))</f>
        <v>#DIV/0!</v>
      </c>
      <c r="AG1040" t="e">
        <f>IF(DEGREES(ACOS(SIN(RADIANS(G1040))*SIN(RADIANS(E1043))+COS(RADIANS(G1040))*COS(RADIANS(E1043))*COS(RADIANS(AG1033))))&gt;90,0,$F$4*$F$5/E1042^2*(SIN(RADIANS(G1040))*SIN(RADIANS(E1043))+COS(RADIANS(G1040))*COS(RADIANS(E1043))*COS(RADIANS(AG1033))))</f>
        <v>#DIV/0!</v>
      </c>
      <c r="AH1040" t="e">
        <f>IF(DEGREES(ACOS(SIN(RADIANS(G1040))*SIN(RADIANS(E1043))+COS(RADIANS(G1040))*COS(RADIANS(E1043))*COS(RADIANS(AH1033))))&gt;90,0,$F$4*$F$5/E1042^2*(SIN(RADIANS(G1040))*SIN(RADIANS(E1043))+COS(RADIANS(G1040))*COS(RADIANS(E1043))*COS(RADIANS(AH1033))))</f>
        <v>#DIV/0!</v>
      </c>
      <c r="AI1040" t="e">
        <f>IF(DEGREES(ACOS(SIN(RADIANS(G1040))*SIN(RADIANS(E1043))+COS(RADIANS(G1040))*COS(RADIANS(E1043))*COS(RADIANS(AI1033))))&gt;90,0,$F$4*$F$5/E1042^2*(SIN(RADIANS(G1040))*SIN(RADIANS(E1043))+COS(RADIANS(G1040))*COS(RADIANS(E1043))*COS(RADIANS(AI1033))))</f>
        <v>#DIV/0!</v>
      </c>
      <c r="AJ1040" t="e">
        <f>IF(DEGREES(ACOS(SIN(RADIANS(G1040))*SIN(RADIANS(E1043))+COS(RADIANS(G1040))*COS(RADIANS(E1043))*COS(RADIANS(AJ1033))))&gt;90,0,$F$4*$F$5/E1042^2*(SIN(RADIANS(G1040))*SIN(RADIANS(E1043))+COS(RADIANS(G1040))*COS(RADIANS(E1043))*COS(RADIANS(AJ1033))))</f>
        <v>#DIV/0!</v>
      </c>
      <c r="AK1040">
        <f>IF(DEGREES(ACOS(SIN(RADIANS(G1040))*SIN(RADIANS(E1043))+COS(RADIANS(G1040))*COS(RADIANS(E1043))*COS(RADIANS(AK1033))))&gt;90,0,$F$4*$F$5/E1042^2*(SIN(RADIANS(G1040))*SIN(RADIANS(E1043))+COS(RADIANS(G1040))*COS(RADIANS(E1043))*COS(RADIANS(AK1033))))</f>
        <v>0</v>
      </c>
      <c r="AL1040">
        <f>IF(DEGREES(ACOS(SIN(RADIANS(G1040))*SIN(RADIANS(E1043))+COS(RADIANS(G1040))*COS(RADIANS(E1043))*COS(RADIANS(AL1033))))&gt;90,0,$F$4*$F$5/E1042^2*(SIN(RADIANS(G1040))*SIN(RADIANS(E1043))+COS(RADIANS(G1040))*COS(RADIANS(E1043))*COS(RADIANS(AL1033))))</f>
        <v>0</v>
      </c>
      <c r="AM1040">
        <f>IF(DEGREES(ACOS(SIN(RADIANS(G1040))*SIN(RADIANS(E1043))+COS(RADIANS(G1040))*COS(RADIANS(E1043))*COS(RADIANS(AM1033))))&gt;90,0,$F$4*$F$5/E1042^2*(SIN(RADIANS(G1040))*SIN(RADIANS(E1043))+COS(RADIANS(G1040))*COS(RADIANS(E1043))*COS(RADIANS(AM1033))))</f>
        <v>0</v>
      </c>
      <c r="AN1040">
        <f>IF(DEGREES(ACOS(SIN(RADIANS(G1040))*SIN(RADIANS(E1043))+COS(RADIANS(G1040))*COS(RADIANS(E1043))*COS(RADIANS(AN1033))))&gt;90,0,$F$4*$F$5/E1042^2*(SIN(RADIANS(G1040))*SIN(RADIANS(E1043))+COS(RADIANS(G1040))*COS(RADIANS(E1043))*COS(RADIANS(AN1033))))</f>
        <v>0</v>
      </c>
      <c r="AO1040">
        <f>IF(DEGREES(ACOS(SIN(RADIANS(G1040))*SIN(RADIANS(E1043))+COS(RADIANS(G1040))*COS(RADIANS(E1043))*COS(RADIANS(AO1033))))&gt;90,0,$F$4*$F$5/E1042^2*(SIN(RADIANS(G1040))*SIN(RADIANS(E1043))+COS(RADIANS(G1040))*COS(RADIANS(E1043))*COS(RADIANS(AO1033))))</f>
        <v>0</v>
      </c>
      <c r="AP1040">
        <f>IF(DEGREES(ACOS(SIN(RADIANS(G1040))*SIN(RADIANS(E1043))+COS(RADIANS(G1040))*COS(RADIANS(E1043))*COS(RADIANS(AP1033))))&gt;90,0,$F$4*$F$5/E1042^2*(SIN(RADIANS(G1040))*SIN(RADIANS(E1043))+COS(RADIANS(G1040))*COS(RADIANS(E1043))*COS(RADIANS(AP1033))))</f>
        <v>0</v>
      </c>
      <c r="AQ1040">
        <f>IF(DEGREES(ACOS(SIN(RADIANS(G1040))*SIN(RADIANS(E1043))+COS(RADIANS(G1040))*COS(RADIANS(E1043))*COS(RADIANS(AQ1033))))&gt;90,0,$F$4*$F$5/E1042^2*(SIN(RADIANS(G1040))*SIN(RADIANS(E1043))+COS(RADIANS(G1040))*COS(RADIANS(E1043))*COS(RADIANS(AQ1033))))</f>
        <v>0</v>
      </c>
      <c r="AR1040">
        <f>IF(DEGREES(ACOS(SIN(RADIANS(G1040))*SIN(RADIANS(E1043))+COS(RADIANS(G1040))*COS(RADIANS(E1043))*COS(RADIANS(AR1033))))&gt;90,0,$F$4*$F$5/E1042^2*(SIN(RADIANS(G1040))*SIN(RADIANS(E1043))+COS(RADIANS(G1040))*COS(RADIANS(E1043))*COS(RADIANS(AR1033))))</f>
        <v>0</v>
      </c>
    </row>
    <row r="1041" spans="2:44" x14ac:dyDescent="0.5">
      <c r="B1041" s="40" t="s">
        <v>784</v>
      </c>
      <c r="E1041" t="str">
        <f>IF($F$10=0,"N/A",E1040*$F$11/$F$10)</f>
        <v>N/A</v>
      </c>
      <c r="G1041">
        <v>30</v>
      </c>
      <c r="I1041">
        <f>IF(DEGREES(ACOS(SIN(RADIANS(G1041))*SIN(RADIANS(E1043))+COS(RADIANS(G1041))*COS(RADIANS(E1043))*COS(RADIANS(I1033))))&gt;90,0,$F$4*$F$5/E1042^2*(SIN(RADIANS(G1041))*SIN(RADIANS(E1043))+COS(RADIANS(G1041))*COS(RADIANS(E1043))*COS(RADIANS(I1033))))</f>
        <v>0</v>
      </c>
      <c r="J1041">
        <f>IF(DEGREES(ACOS(SIN(RADIANS(G1041))*SIN(RADIANS(E1043))+COS(RADIANS(G1041))*COS(RADIANS(E1043))*COS(RADIANS(J1033))))&gt;90,0,$F$4*$F$5/E1042^2*(SIN(RADIANS(G1041))*SIN(RADIANS(E1043))+COS(RADIANS(G1041))*COS(RADIANS(E1043))*COS(RADIANS(J1033))))</f>
        <v>0</v>
      </c>
      <c r="K1041">
        <f>IF(DEGREES(ACOS(SIN(RADIANS(G1041))*SIN(RADIANS(E1043))+COS(RADIANS(G1041))*COS(RADIANS(E1043))*COS(RADIANS(K1033))))&gt;90,0,$F$4*$F$5/E1042^2*(SIN(RADIANS(G1041))*SIN(RADIANS(E1043))+COS(RADIANS(G1041))*COS(RADIANS(E1043))*COS(RADIANS(K1033))))</f>
        <v>0</v>
      </c>
      <c r="L1041">
        <f>IF(DEGREES(ACOS(SIN(RADIANS(G1041))*SIN(RADIANS(E1043))+COS(RADIANS(G1041))*COS(RADIANS(E1043))*COS(RADIANS(L1033))))&gt;90,0,$F$4*$F$5/E1042^2*(SIN(RADIANS(G1041))*SIN(RADIANS(E1043))+COS(RADIANS(G1041))*COS(RADIANS(E1043))*COS(RADIANS(L1033))))</f>
        <v>0</v>
      </c>
      <c r="M1041">
        <f>IF(DEGREES(ACOS(SIN(RADIANS(G1041))*SIN(RADIANS(E1043))+COS(RADIANS(G1041))*COS(RADIANS(E1043))*COS(RADIANS(M1033))))&gt;90,0,$F$4*$F$5/E1042^2*(SIN(RADIANS(G1041))*SIN(RADIANS(E1043))+COS(RADIANS(G1041))*COS(RADIANS(E1043))*COS(RADIANS(M1033))))</f>
        <v>0</v>
      </c>
      <c r="N1041">
        <f>IF(DEGREES(ACOS(SIN(RADIANS(G1041))*SIN(RADIANS(E1043))+COS(RADIANS(G1041))*COS(RADIANS(E1043))*COS(RADIANS(N1033))))&gt;90,0,$F$4*$F$5/E1042^2*(SIN(RADIANS(G1041))*SIN(RADIANS(E1043))+COS(RADIANS(G1041))*COS(RADIANS(E1043))*COS(RADIANS(N1033))))</f>
        <v>0</v>
      </c>
      <c r="O1041">
        <f>IF(DEGREES(ACOS(SIN(RADIANS(G1041))*SIN(RADIANS(E1043))+COS(RADIANS(G1041))*COS(RADIANS(E1043))*COS(RADIANS(O1033))))&gt;90,0,$F$4*$F$5/E1042^2*(SIN(RADIANS(G1041))*SIN(RADIANS(E1043))+COS(RADIANS(G1041))*COS(RADIANS(E1043))*COS(RADIANS(O1033))))</f>
        <v>0</v>
      </c>
      <c r="P1041">
        <f>IF(DEGREES(ACOS(SIN(RADIANS(G1041))*SIN(RADIANS(E1043))+COS(RADIANS(G1041))*COS(RADIANS(E1043))*COS(RADIANS(P1033))))&gt;90,0,$F$4*$F$5/E1042^2*(SIN(RADIANS(G1041))*SIN(RADIANS(E1043))+COS(RADIANS(G1041))*COS(RADIANS(E1043))*COS(RADIANS(P1033))))</f>
        <v>0</v>
      </c>
      <c r="Q1041">
        <f>IF(DEGREES(ACOS(SIN(RADIANS(G1041))*SIN(RADIANS(E1043))+COS(RADIANS(G1041))*COS(RADIANS(E1043))*COS(RADIANS(Q1033))))&gt;90,0,$F$4*$F$5/E1042^2*(SIN(RADIANS(G1041))*SIN(RADIANS(E1043))+COS(RADIANS(G1041))*COS(RADIANS(E1043))*COS(RADIANS(Q1033))))</f>
        <v>0</v>
      </c>
      <c r="R1041" t="e">
        <f>IF(DEGREES(ACOS(SIN(RADIANS(G1041))*SIN(RADIANS(E1043))+COS(RADIANS(G1041))*COS(RADIANS(E1043))*COS(RADIANS(R1033))))&gt;90,0,$F$4*$F$5/E1042^2*(SIN(RADIANS(G1041))*SIN(RADIANS(E1043))+COS(RADIANS(G1041))*COS(RADIANS(E1043))*COS(RADIANS(R1033))))</f>
        <v>#DIV/0!</v>
      </c>
      <c r="S1041" t="e">
        <f>IF(DEGREES(ACOS(SIN(RADIANS(G1041))*SIN(RADIANS(E1043))+COS(RADIANS(G1041))*COS(RADIANS(E1043))*COS(RADIANS(S1033))))&gt;90,0,$F$4*$F$5/E1042^2*(SIN(RADIANS(G1041))*SIN(RADIANS(E1043))+COS(RADIANS(G1041))*COS(RADIANS(E1043))*COS(RADIANS(S1033))))</f>
        <v>#DIV/0!</v>
      </c>
      <c r="T1041" t="e">
        <f>IF(DEGREES(ACOS(SIN(RADIANS(G1041))*SIN(RADIANS(E1043))+COS(RADIANS(G1041))*COS(RADIANS(E1043))*COS(RADIANS(T1033))))&gt;90,0,$F$4*$F$5/E1042^2*(SIN(RADIANS(G1041))*SIN(RADIANS(E1043))+COS(RADIANS(G1041))*COS(RADIANS(E1043))*COS(RADIANS(T1033))))</f>
        <v>#DIV/0!</v>
      </c>
      <c r="U1041" t="e">
        <f>IF(DEGREES(ACOS(SIN(RADIANS(G1041))*SIN(RADIANS(E1043))+COS(RADIANS(G1041))*COS(RADIANS(E1043))*COS(RADIANS(U1033))))&gt;90,0,$F$4*$F$5/E1042^2*(SIN(RADIANS(G1041))*SIN(RADIANS(E1043))+COS(RADIANS(G1041))*COS(RADIANS(E1043))*COS(RADIANS(U1033))))</f>
        <v>#DIV/0!</v>
      </c>
      <c r="V1041" t="e">
        <f>IF(DEGREES(ACOS(SIN(RADIANS(G1041))*SIN(RADIANS(E1043))+COS(RADIANS(G1041))*COS(RADIANS(E1043))*COS(RADIANS(V1033))))&gt;90,0,$F$4*$F$5/E1042^2*(SIN(RADIANS(G1041))*SIN(RADIANS(E1043))+COS(RADIANS(G1041))*COS(RADIANS(E1043))*COS(RADIANS(V1033))))</f>
        <v>#DIV/0!</v>
      </c>
      <c r="W1041" t="e">
        <f>IF(DEGREES(ACOS(SIN(RADIANS(G1041))*SIN(RADIANS(E1043))+COS(RADIANS(G1041))*COS(RADIANS(E1043))*COS(RADIANS(W1033))))&gt;90,0,$F$4*$F$5/E1042^2*(SIN(RADIANS(G1041))*SIN(RADIANS(E1043))+COS(RADIANS(G1041))*COS(RADIANS(E1043))*COS(RADIANS(W1033))))</f>
        <v>#DIV/0!</v>
      </c>
      <c r="X1041" t="e">
        <f>IF(DEGREES(ACOS(SIN(RADIANS(G1041))*SIN(RADIANS(E1043))+COS(RADIANS(G1041))*COS(RADIANS(E1043))*COS(RADIANS(X1033))))&gt;90,0,$F$4*$F$5/E1042^2*(SIN(RADIANS(G1041))*SIN(RADIANS(E1043))+COS(RADIANS(G1041))*COS(RADIANS(E1043))*COS(RADIANS(X1033))))</f>
        <v>#DIV/0!</v>
      </c>
      <c r="Y1041" t="e">
        <f>IF(DEGREES(ACOS(SIN(RADIANS(G1041))*SIN(RADIANS(E1043))+COS(RADIANS(G1041))*COS(RADIANS(E1043))*COS(RADIANS(Y1033))))&gt;90,0,$F$4*$F$5/E1042^2*(SIN(RADIANS(G1041))*SIN(RADIANS(E1043))+COS(RADIANS(G1041))*COS(RADIANS(E1043))*COS(RADIANS(Y1033))))</f>
        <v>#DIV/0!</v>
      </c>
      <c r="Z1041" t="e">
        <f>IF(DEGREES(ACOS(SIN(RADIANS(G1041))*SIN(RADIANS(E1043))+COS(RADIANS(G1041))*COS(RADIANS(E1043))*COS(RADIANS(Z1033))))&gt;90,0,$F$4*$F$5/E1042^2*(SIN(RADIANS(G1041))*SIN(RADIANS(E1043))+COS(RADIANS(G1041))*COS(RADIANS(E1043))*COS(RADIANS(Z1033))))</f>
        <v>#DIV/0!</v>
      </c>
      <c r="AA1041" t="e">
        <f>IF(DEGREES(ACOS(SIN(RADIANS(G1041))*SIN(RADIANS(E1043))+COS(RADIANS(G1041))*COS(RADIANS(E1043))*COS(RADIANS(AA1033))))&gt;90,0,$F$4*$F$5/E1042^2*(SIN(RADIANS(G1041))*SIN(RADIANS(E1043))+COS(RADIANS(G1041))*COS(RADIANS(E1043))*COS(RADIANS(AA1033))))</f>
        <v>#DIV/0!</v>
      </c>
      <c r="AB1041" t="e">
        <f>IF(DEGREES(ACOS(SIN(RADIANS(G1041))*SIN(RADIANS(E1043))+COS(RADIANS(G1041))*COS(RADIANS(E1043))*COS(RADIANS(AB1033))))&gt;90,0,$F$4*$F$5/E1042^2*(SIN(RADIANS(G1041))*SIN(RADIANS(E1043))+COS(RADIANS(G1041))*COS(RADIANS(E1043))*COS(RADIANS(AB1033))))</f>
        <v>#DIV/0!</v>
      </c>
      <c r="AC1041" t="e">
        <f>IF(DEGREES(ACOS(SIN(RADIANS(G1041))*SIN(RADIANS(E1043))+COS(RADIANS(G1041))*COS(RADIANS(E1043))*COS(RADIANS(AC1033))))&gt;90,0,$F$4*$F$5/E1042^2*(SIN(RADIANS(G1041))*SIN(RADIANS(E1043))+COS(RADIANS(G1041))*COS(RADIANS(E1043))*COS(RADIANS(AC1033))))</f>
        <v>#DIV/0!</v>
      </c>
      <c r="AD1041" t="e">
        <f>IF(DEGREES(ACOS(SIN(RADIANS(G1041))*SIN(RADIANS(E1043))+COS(RADIANS(G1041))*COS(RADIANS(E1043))*COS(RADIANS(AD1033))))&gt;90,0,$F$4*$F$5/E1042^2*(SIN(RADIANS(G1041))*SIN(RADIANS(E1043))+COS(RADIANS(G1041))*COS(RADIANS(E1043))*COS(RADIANS(AD1033))))</f>
        <v>#DIV/0!</v>
      </c>
      <c r="AE1041" t="e">
        <f>IF(DEGREES(ACOS(SIN(RADIANS(G1041))*SIN(RADIANS(E1043))+COS(RADIANS(G1041))*COS(RADIANS(E1043))*COS(RADIANS(AE1033))))&gt;90,0,$F$4*$F$5/E1042^2*(SIN(RADIANS(G1041))*SIN(RADIANS(E1043))+COS(RADIANS(G1041))*COS(RADIANS(E1043))*COS(RADIANS(AE1033))))</f>
        <v>#DIV/0!</v>
      </c>
      <c r="AF1041" t="e">
        <f>IF(DEGREES(ACOS(SIN(RADIANS(G1041))*SIN(RADIANS(E1043))+COS(RADIANS(G1041))*COS(RADIANS(E1043))*COS(RADIANS(AF1033))))&gt;90,0,$F$4*$F$5/E1042^2*(SIN(RADIANS(G1041))*SIN(RADIANS(E1043))+COS(RADIANS(G1041))*COS(RADIANS(E1043))*COS(RADIANS(AF1033))))</f>
        <v>#DIV/0!</v>
      </c>
      <c r="AG1041" t="e">
        <f>IF(DEGREES(ACOS(SIN(RADIANS(G1041))*SIN(RADIANS(E1043))+COS(RADIANS(G1041))*COS(RADIANS(E1043))*COS(RADIANS(AG1033))))&gt;90,0,$F$4*$F$5/E1042^2*(SIN(RADIANS(G1041))*SIN(RADIANS(E1043))+COS(RADIANS(G1041))*COS(RADIANS(E1043))*COS(RADIANS(AG1033))))</f>
        <v>#DIV/0!</v>
      </c>
      <c r="AH1041" t="e">
        <f>IF(DEGREES(ACOS(SIN(RADIANS(G1041))*SIN(RADIANS(E1043))+COS(RADIANS(G1041))*COS(RADIANS(E1043))*COS(RADIANS(AH1033))))&gt;90,0,$F$4*$F$5/E1042^2*(SIN(RADIANS(G1041))*SIN(RADIANS(E1043))+COS(RADIANS(G1041))*COS(RADIANS(E1043))*COS(RADIANS(AH1033))))</f>
        <v>#DIV/0!</v>
      </c>
      <c r="AI1041" t="e">
        <f>IF(DEGREES(ACOS(SIN(RADIANS(G1041))*SIN(RADIANS(E1043))+COS(RADIANS(G1041))*COS(RADIANS(E1043))*COS(RADIANS(AI1033))))&gt;90,0,$F$4*$F$5/E1042^2*(SIN(RADIANS(G1041))*SIN(RADIANS(E1043))+COS(RADIANS(G1041))*COS(RADIANS(E1043))*COS(RADIANS(AI1033))))</f>
        <v>#DIV/0!</v>
      </c>
      <c r="AJ1041" t="e">
        <f>IF(DEGREES(ACOS(SIN(RADIANS(G1041))*SIN(RADIANS(E1043))+COS(RADIANS(G1041))*COS(RADIANS(E1043))*COS(RADIANS(AJ1033))))&gt;90,0,$F$4*$F$5/E1042^2*(SIN(RADIANS(G1041))*SIN(RADIANS(E1043))+COS(RADIANS(G1041))*COS(RADIANS(E1043))*COS(RADIANS(AJ1033))))</f>
        <v>#DIV/0!</v>
      </c>
      <c r="AK1041">
        <f>IF(DEGREES(ACOS(SIN(RADIANS(G1041))*SIN(RADIANS(E1043))+COS(RADIANS(G1041))*COS(RADIANS(E1043))*COS(RADIANS(AK1033))))&gt;90,0,$F$4*$F$5/E1042^2*(SIN(RADIANS(G1041))*SIN(RADIANS(E1043))+COS(RADIANS(G1041))*COS(RADIANS(E1043))*COS(RADIANS(AK1033))))</f>
        <v>0</v>
      </c>
      <c r="AL1041">
        <f>IF(DEGREES(ACOS(SIN(RADIANS(G1041))*SIN(RADIANS(E1043))+COS(RADIANS(G1041))*COS(RADIANS(E1043))*COS(RADIANS(AL1033))))&gt;90,0,$F$4*$F$5/E1042^2*(SIN(RADIANS(G1041))*SIN(RADIANS(E1043))+COS(RADIANS(G1041))*COS(RADIANS(E1043))*COS(RADIANS(AL1033))))</f>
        <v>0</v>
      </c>
      <c r="AM1041">
        <f>IF(DEGREES(ACOS(SIN(RADIANS(G1041))*SIN(RADIANS(E1043))+COS(RADIANS(G1041))*COS(RADIANS(E1043))*COS(RADIANS(AM1033))))&gt;90,0,$F$4*$F$5/E1042^2*(SIN(RADIANS(G1041))*SIN(RADIANS(E1043))+COS(RADIANS(G1041))*COS(RADIANS(E1043))*COS(RADIANS(AM1033))))</f>
        <v>0</v>
      </c>
      <c r="AN1041">
        <f>IF(DEGREES(ACOS(SIN(RADIANS(G1041))*SIN(RADIANS(E1043))+COS(RADIANS(G1041))*COS(RADIANS(E1043))*COS(RADIANS(AN1033))))&gt;90,0,$F$4*$F$5/E1042^2*(SIN(RADIANS(G1041))*SIN(RADIANS(E1043))+COS(RADIANS(G1041))*COS(RADIANS(E1043))*COS(RADIANS(AN1033))))</f>
        <v>0</v>
      </c>
      <c r="AO1041">
        <f>IF(DEGREES(ACOS(SIN(RADIANS(G1041))*SIN(RADIANS(E1043))+COS(RADIANS(G1041))*COS(RADIANS(E1043))*COS(RADIANS(AO1033))))&gt;90,0,$F$4*$F$5/E1042^2*(SIN(RADIANS(G1041))*SIN(RADIANS(E1043))+COS(RADIANS(G1041))*COS(RADIANS(E1043))*COS(RADIANS(AO1033))))</f>
        <v>0</v>
      </c>
      <c r="AP1041">
        <f>IF(DEGREES(ACOS(SIN(RADIANS(G1041))*SIN(RADIANS(E1043))+COS(RADIANS(G1041))*COS(RADIANS(E1043))*COS(RADIANS(AP1033))))&gt;90,0,$F$4*$F$5/E1042^2*(SIN(RADIANS(G1041))*SIN(RADIANS(E1043))+COS(RADIANS(G1041))*COS(RADIANS(E1043))*COS(RADIANS(AP1033))))</f>
        <v>0</v>
      </c>
      <c r="AQ1041">
        <f>IF(DEGREES(ACOS(SIN(RADIANS(G1041))*SIN(RADIANS(E1043))+COS(RADIANS(G1041))*COS(RADIANS(E1043))*COS(RADIANS(AQ1033))))&gt;90,0,$F$4*$F$5/E1042^2*(SIN(RADIANS(G1041))*SIN(RADIANS(E1043))+COS(RADIANS(G1041))*COS(RADIANS(E1043))*COS(RADIANS(AQ1033))))</f>
        <v>0</v>
      </c>
      <c r="AR1041">
        <f>IF(DEGREES(ACOS(SIN(RADIANS(G1041))*SIN(RADIANS(E1043))+COS(RADIANS(G1041))*COS(RADIANS(E1043))*COS(RADIANS(AR1033))))&gt;90,0,$F$4*$F$5/E1042^2*(SIN(RADIANS(G1041))*SIN(RADIANS(E1043))+COS(RADIANS(G1041))*COS(RADIANS(E1043))*COS(RADIANS(AR1033))))</f>
        <v>0</v>
      </c>
    </row>
    <row r="1042" spans="2:44" x14ac:dyDescent="0.5">
      <c r="B1042" s="40" t="s">
        <v>785</v>
      </c>
      <c r="E1042">
        <f>$F$6*(1-$F$7^2)/(1+$F$7*COS(RADIANS(E1036)))</f>
        <v>0</v>
      </c>
      <c r="G1042">
        <v>20</v>
      </c>
      <c r="I1042">
        <f>IF(DEGREES(ACOS(SIN(RADIANS(G1042))*SIN(RADIANS(E1043))+COS(RADIANS(G1042))*COS(RADIANS(E1043))*COS(RADIANS(I1033))))&gt;90,0,$F$4*$F$5/E1042^2*(SIN(RADIANS(G1042))*SIN(RADIANS(E1043))+COS(RADIANS(G1042))*COS(RADIANS(E1043))*COS(RADIANS(I1033))))</f>
        <v>0</v>
      </c>
      <c r="J1042">
        <f>IF(DEGREES(ACOS(SIN(RADIANS(G1042))*SIN(RADIANS(E1043))+COS(RADIANS(G1042))*COS(RADIANS(E1043))*COS(RADIANS(J1033))))&gt;90,0,$F$4*$F$5/E1042^2*(SIN(RADIANS(G1042))*SIN(RADIANS(E1043))+COS(RADIANS(G1042))*COS(RADIANS(E1043))*COS(RADIANS(J1033))))</f>
        <v>0</v>
      </c>
      <c r="K1042">
        <f>IF(DEGREES(ACOS(SIN(RADIANS(G1042))*SIN(RADIANS(E1043))+COS(RADIANS(G1042))*COS(RADIANS(E1043))*COS(RADIANS(K1033))))&gt;90,0,$F$4*$F$5/E1042^2*(SIN(RADIANS(G1042))*SIN(RADIANS(E1043))+COS(RADIANS(G1042))*COS(RADIANS(E1043))*COS(RADIANS(K1033))))</f>
        <v>0</v>
      </c>
      <c r="L1042">
        <f>IF(DEGREES(ACOS(SIN(RADIANS(G1042))*SIN(RADIANS(E1043))+COS(RADIANS(G1042))*COS(RADIANS(E1043))*COS(RADIANS(L1033))))&gt;90,0,$F$4*$F$5/E1042^2*(SIN(RADIANS(G1042))*SIN(RADIANS(E1043))+COS(RADIANS(G1042))*COS(RADIANS(E1043))*COS(RADIANS(L1033))))</f>
        <v>0</v>
      </c>
      <c r="M1042">
        <f>IF(DEGREES(ACOS(SIN(RADIANS(G1042))*SIN(RADIANS(E1043))+COS(RADIANS(G1042))*COS(RADIANS(E1043))*COS(RADIANS(M1033))))&gt;90,0,$F$4*$F$5/E1042^2*(SIN(RADIANS(G1042))*SIN(RADIANS(E1043))+COS(RADIANS(G1042))*COS(RADIANS(E1043))*COS(RADIANS(M1033))))</f>
        <v>0</v>
      </c>
      <c r="N1042">
        <f>IF(DEGREES(ACOS(SIN(RADIANS(G1042))*SIN(RADIANS(E1043))+COS(RADIANS(G1042))*COS(RADIANS(E1043))*COS(RADIANS(N1033))))&gt;90,0,$F$4*$F$5/E1042^2*(SIN(RADIANS(G1042))*SIN(RADIANS(E1043))+COS(RADIANS(G1042))*COS(RADIANS(E1043))*COS(RADIANS(N1033))))</f>
        <v>0</v>
      </c>
      <c r="O1042">
        <f>IF(DEGREES(ACOS(SIN(RADIANS(G1042))*SIN(RADIANS(E1043))+COS(RADIANS(G1042))*COS(RADIANS(E1043))*COS(RADIANS(O1033))))&gt;90,0,$F$4*$F$5/E1042^2*(SIN(RADIANS(G1042))*SIN(RADIANS(E1043))+COS(RADIANS(G1042))*COS(RADIANS(E1043))*COS(RADIANS(O1033))))</f>
        <v>0</v>
      </c>
      <c r="P1042">
        <f>IF(DEGREES(ACOS(SIN(RADIANS(G1042))*SIN(RADIANS(E1043))+COS(RADIANS(G1042))*COS(RADIANS(E1043))*COS(RADIANS(P1033))))&gt;90,0,$F$4*$F$5/E1042^2*(SIN(RADIANS(G1042))*SIN(RADIANS(E1043))+COS(RADIANS(G1042))*COS(RADIANS(E1043))*COS(RADIANS(P1033))))</f>
        <v>0</v>
      </c>
      <c r="Q1042">
        <f>IF(DEGREES(ACOS(SIN(RADIANS(G1042))*SIN(RADIANS(E1043))+COS(RADIANS(G1042))*COS(RADIANS(E1043))*COS(RADIANS(Q1033))))&gt;90,0,$F$4*$F$5/E1042^2*(SIN(RADIANS(G1042))*SIN(RADIANS(E1043))+COS(RADIANS(G1042))*COS(RADIANS(E1043))*COS(RADIANS(Q1033))))</f>
        <v>0</v>
      </c>
      <c r="R1042" t="e">
        <f>IF(DEGREES(ACOS(SIN(RADIANS(G1042))*SIN(RADIANS(E1043))+COS(RADIANS(G1042))*COS(RADIANS(E1043))*COS(RADIANS(R1033))))&gt;90,0,$F$4*$F$5/E1042^2*(SIN(RADIANS(G1042))*SIN(RADIANS(E1043))+COS(RADIANS(G1042))*COS(RADIANS(E1043))*COS(RADIANS(R1033))))</f>
        <v>#DIV/0!</v>
      </c>
      <c r="S1042" t="e">
        <f>IF(DEGREES(ACOS(SIN(RADIANS(G1042))*SIN(RADIANS(E1043))+COS(RADIANS(G1042))*COS(RADIANS(E1043))*COS(RADIANS(S1033))))&gt;90,0,$F$4*$F$5/E1042^2*(SIN(RADIANS(G1042))*SIN(RADIANS(E1043))+COS(RADIANS(G1042))*COS(RADIANS(E1043))*COS(RADIANS(S1033))))</f>
        <v>#DIV/0!</v>
      </c>
      <c r="T1042" t="e">
        <f>IF(DEGREES(ACOS(SIN(RADIANS(G1042))*SIN(RADIANS(E1043))+COS(RADIANS(G1042))*COS(RADIANS(E1043))*COS(RADIANS(T1033))))&gt;90,0,$F$4*$F$5/E1042^2*(SIN(RADIANS(G1042))*SIN(RADIANS(E1043))+COS(RADIANS(G1042))*COS(RADIANS(E1043))*COS(RADIANS(T1033))))</f>
        <v>#DIV/0!</v>
      </c>
      <c r="U1042" t="e">
        <f>IF(DEGREES(ACOS(SIN(RADIANS(G1042))*SIN(RADIANS(E1043))+COS(RADIANS(G1042))*COS(RADIANS(E1043))*COS(RADIANS(U1033))))&gt;90,0,$F$4*$F$5/E1042^2*(SIN(RADIANS(G1042))*SIN(RADIANS(E1043))+COS(RADIANS(G1042))*COS(RADIANS(E1043))*COS(RADIANS(U1033))))</f>
        <v>#DIV/0!</v>
      </c>
      <c r="V1042" t="e">
        <f>IF(DEGREES(ACOS(SIN(RADIANS(G1042))*SIN(RADIANS(E1043))+COS(RADIANS(G1042))*COS(RADIANS(E1043))*COS(RADIANS(V1033))))&gt;90,0,$F$4*$F$5/E1042^2*(SIN(RADIANS(G1042))*SIN(RADIANS(E1043))+COS(RADIANS(G1042))*COS(RADIANS(E1043))*COS(RADIANS(V1033))))</f>
        <v>#DIV/0!</v>
      </c>
      <c r="W1042" t="e">
        <f>IF(DEGREES(ACOS(SIN(RADIANS(G1042))*SIN(RADIANS(E1043))+COS(RADIANS(G1042))*COS(RADIANS(E1043))*COS(RADIANS(W1033))))&gt;90,0,$F$4*$F$5/E1042^2*(SIN(RADIANS(G1042))*SIN(RADIANS(E1043))+COS(RADIANS(G1042))*COS(RADIANS(E1043))*COS(RADIANS(W1033))))</f>
        <v>#DIV/0!</v>
      </c>
      <c r="X1042" t="e">
        <f>IF(DEGREES(ACOS(SIN(RADIANS(G1042))*SIN(RADIANS(E1043))+COS(RADIANS(G1042))*COS(RADIANS(E1043))*COS(RADIANS(X1033))))&gt;90,0,$F$4*$F$5/E1042^2*(SIN(RADIANS(G1042))*SIN(RADIANS(E1043))+COS(RADIANS(G1042))*COS(RADIANS(E1043))*COS(RADIANS(X1033))))</f>
        <v>#DIV/0!</v>
      </c>
      <c r="Y1042" t="e">
        <f>IF(DEGREES(ACOS(SIN(RADIANS(G1042))*SIN(RADIANS(E1043))+COS(RADIANS(G1042))*COS(RADIANS(E1043))*COS(RADIANS(Y1033))))&gt;90,0,$F$4*$F$5/E1042^2*(SIN(RADIANS(G1042))*SIN(RADIANS(E1043))+COS(RADIANS(G1042))*COS(RADIANS(E1043))*COS(RADIANS(Y1033))))</f>
        <v>#DIV/0!</v>
      </c>
      <c r="Z1042" t="e">
        <f>IF(DEGREES(ACOS(SIN(RADIANS(G1042))*SIN(RADIANS(E1043))+COS(RADIANS(G1042))*COS(RADIANS(E1043))*COS(RADIANS(Z1033))))&gt;90,0,$F$4*$F$5/E1042^2*(SIN(RADIANS(G1042))*SIN(RADIANS(E1043))+COS(RADIANS(G1042))*COS(RADIANS(E1043))*COS(RADIANS(Z1033))))</f>
        <v>#DIV/0!</v>
      </c>
      <c r="AA1042" t="e">
        <f>IF(DEGREES(ACOS(SIN(RADIANS(G1042))*SIN(RADIANS(E1043))+COS(RADIANS(G1042))*COS(RADIANS(E1043))*COS(RADIANS(AA1033))))&gt;90,0,$F$4*$F$5/E1042^2*(SIN(RADIANS(G1042))*SIN(RADIANS(E1043))+COS(RADIANS(G1042))*COS(RADIANS(E1043))*COS(RADIANS(AA1033))))</f>
        <v>#DIV/0!</v>
      </c>
      <c r="AB1042" t="e">
        <f>IF(DEGREES(ACOS(SIN(RADIANS(G1042))*SIN(RADIANS(E1043))+COS(RADIANS(G1042))*COS(RADIANS(E1043))*COS(RADIANS(AB1033))))&gt;90,0,$F$4*$F$5/E1042^2*(SIN(RADIANS(G1042))*SIN(RADIANS(E1043))+COS(RADIANS(G1042))*COS(RADIANS(E1043))*COS(RADIANS(AB1033))))</f>
        <v>#DIV/0!</v>
      </c>
      <c r="AC1042" t="e">
        <f>IF(DEGREES(ACOS(SIN(RADIANS(G1042))*SIN(RADIANS(E1043))+COS(RADIANS(G1042))*COS(RADIANS(E1043))*COS(RADIANS(AC1033))))&gt;90,0,$F$4*$F$5/E1042^2*(SIN(RADIANS(G1042))*SIN(RADIANS(E1043))+COS(RADIANS(G1042))*COS(RADIANS(E1043))*COS(RADIANS(AC1033))))</f>
        <v>#DIV/0!</v>
      </c>
      <c r="AD1042" t="e">
        <f>IF(DEGREES(ACOS(SIN(RADIANS(G1042))*SIN(RADIANS(E1043))+COS(RADIANS(G1042))*COS(RADIANS(E1043))*COS(RADIANS(AD1033))))&gt;90,0,$F$4*$F$5/E1042^2*(SIN(RADIANS(G1042))*SIN(RADIANS(E1043))+COS(RADIANS(G1042))*COS(RADIANS(E1043))*COS(RADIANS(AD1033))))</f>
        <v>#DIV/0!</v>
      </c>
      <c r="AE1042" t="e">
        <f>IF(DEGREES(ACOS(SIN(RADIANS(G1042))*SIN(RADIANS(E1043))+COS(RADIANS(G1042))*COS(RADIANS(E1043))*COS(RADIANS(AE1033))))&gt;90,0,$F$4*$F$5/E1042^2*(SIN(RADIANS(G1042))*SIN(RADIANS(E1043))+COS(RADIANS(G1042))*COS(RADIANS(E1043))*COS(RADIANS(AE1033))))</f>
        <v>#DIV/0!</v>
      </c>
      <c r="AF1042" t="e">
        <f>IF(DEGREES(ACOS(SIN(RADIANS(G1042))*SIN(RADIANS(E1043))+COS(RADIANS(G1042))*COS(RADIANS(E1043))*COS(RADIANS(AF1033))))&gt;90,0,$F$4*$F$5/E1042^2*(SIN(RADIANS(G1042))*SIN(RADIANS(E1043))+COS(RADIANS(G1042))*COS(RADIANS(E1043))*COS(RADIANS(AF1033))))</f>
        <v>#DIV/0!</v>
      </c>
      <c r="AG1042" t="e">
        <f>IF(DEGREES(ACOS(SIN(RADIANS(G1042))*SIN(RADIANS(E1043))+COS(RADIANS(G1042))*COS(RADIANS(E1043))*COS(RADIANS(AG1033))))&gt;90,0,$F$4*$F$5/E1042^2*(SIN(RADIANS(G1042))*SIN(RADIANS(E1043))+COS(RADIANS(G1042))*COS(RADIANS(E1043))*COS(RADIANS(AG1033))))</f>
        <v>#DIV/0!</v>
      </c>
      <c r="AH1042" t="e">
        <f>IF(DEGREES(ACOS(SIN(RADIANS(G1042))*SIN(RADIANS(E1043))+COS(RADIANS(G1042))*COS(RADIANS(E1043))*COS(RADIANS(AH1033))))&gt;90,0,$F$4*$F$5/E1042^2*(SIN(RADIANS(G1042))*SIN(RADIANS(E1043))+COS(RADIANS(G1042))*COS(RADIANS(E1043))*COS(RADIANS(AH1033))))</f>
        <v>#DIV/0!</v>
      </c>
      <c r="AI1042" t="e">
        <f>IF(DEGREES(ACOS(SIN(RADIANS(G1042))*SIN(RADIANS(E1043))+COS(RADIANS(G1042))*COS(RADIANS(E1043))*COS(RADIANS(AI1033))))&gt;90,0,$F$4*$F$5/E1042^2*(SIN(RADIANS(G1042))*SIN(RADIANS(E1043))+COS(RADIANS(G1042))*COS(RADIANS(E1043))*COS(RADIANS(AI1033))))</f>
        <v>#DIV/0!</v>
      </c>
      <c r="AJ1042" t="e">
        <f>IF(DEGREES(ACOS(SIN(RADIANS(G1042))*SIN(RADIANS(E1043))+COS(RADIANS(G1042))*COS(RADIANS(E1043))*COS(RADIANS(AJ1033))))&gt;90,0,$F$4*$F$5/E1042^2*(SIN(RADIANS(G1042))*SIN(RADIANS(E1043))+COS(RADIANS(G1042))*COS(RADIANS(E1043))*COS(RADIANS(AJ1033))))</f>
        <v>#DIV/0!</v>
      </c>
      <c r="AK1042">
        <f>IF(DEGREES(ACOS(SIN(RADIANS(G1042))*SIN(RADIANS(E1043))+COS(RADIANS(G1042))*COS(RADIANS(E1043))*COS(RADIANS(AK1033))))&gt;90,0,$F$4*$F$5/E1042^2*(SIN(RADIANS(G1042))*SIN(RADIANS(E1043))+COS(RADIANS(G1042))*COS(RADIANS(E1043))*COS(RADIANS(AK1033))))</f>
        <v>0</v>
      </c>
      <c r="AL1042">
        <f>IF(DEGREES(ACOS(SIN(RADIANS(G1042))*SIN(RADIANS(E1043))+COS(RADIANS(G1042))*COS(RADIANS(E1043))*COS(RADIANS(AL1033))))&gt;90,0,$F$4*$F$5/E1042^2*(SIN(RADIANS(G1042))*SIN(RADIANS(E1043))+COS(RADIANS(G1042))*COS(RADIANS(E1043))*COS(RADIANS(AL1033))))</f>
        <v>0</v>
      </c>
      <c r="AM1042">
        <f>IF(DEGREES(ACOS(SIN(RADIANS(G1042))*SIN(RADIANS(E1043))+COS(RADIANS(G1042))*COS(RADIANS(E1043))*COS(RADIANS(AM1033))))&gt;90,0,$F$4*$F$5/E1042^2*(SIN(RADIANS(G1042))*SIN(RADIANS(E1043))+COS(RADIANS(G1042))*COS(RADIANS(E1043))*COS(RADIANS(AM1033))))</f>
        <v>0</v>
      </c>
      <c r="AN1042">
        <f>IF(DEGREES(ACOS(SIN(RADIANS(G1042))*SIN(RADIANS(E1043))+COS(RADIANS(G1042))*COS(RADIANS(E1043))*COS(RADIANS(AN1033))))&gt;90,0,$F$4*$F$5/E1042^2*(SIN(RADIANS(G1042))*SIN(RADIANS(E1043))+COS(RADIANS(G1042))*COS(RADIANS(E1043))*COS(RADIANS(AN1033))))</f>
        <v>0</v>
      </c>
      <c r="AO1042">
        <f>IF(DEGREES(ACOS(SIN(RADIANS(G1042))*SIN(RADIANS(E1043))+COS(RADIANS(G1042))*COS(RADIANS(E1043))*COS(RADIANS(AO1033))))&gt;90,0,$F$4*$F$5/E1042^2*(SIN(RADIANS(G1042))*SIN(RADIANS(E1043))+COS(RADIANS(G1042))*COS(RADIANS(E1043))*COS(RADIANS(AO1033))))</f>
        <v>0</v>
      </c>
      <c r="AP1042">
        <f>IF(DEGREES(ACOS(SIN(RADIANS(G1042))*SIN(RADIANS(E1043))+COS(RADIANS(G1042))*COS(RADIANS(E1043))*COS(RADIANS(AP1033))))&gt;90,0,$F$4*$F$5/E1042^2*(SIN(RADIANS(G1042))*SIN(RADIANS(E1043))+COS(RADIANS(G1042))*COS(RADIANS(E1043))*COS(RADIANS(AP1033))))</f>
        <v>0</v>
      </c>
      <c r="AQ1042">
        <f>IF(DEGREES(ACOS(SIN(RADIANS(G1042))*SIN(RADIANS(E1043))+COS(RADIANS(G1042))*COS(RADIANS(E1043))*COS(RADIANS(AQ1033))))&gt;90,0,$F$4*$F$5/E1042^2*(SIN(RADIANS(G1042))*SIN(RADIANS(E1043))+COS(RADIANS(G1042))*COS(RADIANS(E1043))*COS(RADIANS(AQ1033))))</f>
        <v>0</v>
      </c>
      <c r="AR1042">
        <f>IF(DEGREES(ACOS(SIN(RADIANS(G1042))*SIN(RADIANS(E1043))+COS(RADIANS(G1042))*COS(RADIANS(E1043))*COS(RADIANS(AR1033))))&gt;90,0,$F$4*$F$5/E1042^2*(SIN(RADIANS(G1042))*SIN(RADIANS(E1043))+COS(RADIANS(G1042))*COS(RADIANS(E1043))*COS(RADIANS(AR1033))))</f>
        <v>0</v>
      </c>
    </row>
    <row r="1043" spans="2:44" x14ac:dyDescent="0.5">
      <c r="B1043" s="40" t="s">
        <v>735</v>
      </c>
      <c r="E1043">
        <f>IF($F$8&gt;90,180-$F$8,$F$8)*SIN(RADIANS(E1037))</f>
        <v>0</v>
      </c>
      <c r="G1043">
        <v>10</v>
      </c>
      <c r="I1043">
        <f>IF(DEGREES(ACOS(SIN(RADIANS(G1043))*SIN(RADIANS(E1043))+COS(RADIANS(G1043))*COS(RADIANS(E1043))*COS(RADIANS(I1033))))&gt;90,0,$F$4*$F$5/E1042^2*(SIN(RADIANS(G1043))*SIN(RADIANS(E1043))+COS(RADIANS(G1043))*COS(RADIANS(E1043))*COS(RADIANS(I1033))))</f>
        <v>0</v>
      </c>
      <c r="J1043">
        <f>IF(DEGREES(ACOS(SIN(RADIANS(G1043))*SIN(RADIANS(E1043))+COS(RADIANS(G1043))*COS(RADIANS(E1043))*COS(RADIANS(J1033))))&gt;90,0,$F$4*$F$5/E1042^2*(SIN(RADIANS(G1043))*SIN(RADIANS(E1043))+COS(RADIANS(G1043))*COS(RADIANS(E1043))*COS(RADIANS(J1033))))</f>
        <v>0</v>
      </c>
      <c r="K1043">
        <f>IF(DEGREES(ACOS(SIN(RADIANS(G1043))*SIN(RADIANS(E1043))+COS(RADIANS(G1043))*COS(RADIANS(E1043))*COS(RADIANS(K1033))))&gt;90,0,$F$4*$F$5/E1042^2*(SIN(RADIANS(G1043))*SIN(RADIANS(E1043))+COS(RADIANS(G1043))*COS(RADIANS(E1043))*COS(RADIANS(K1033))))</f>
        <v>0</v>
      </c>
      <c r="L1043">
        <f>IF(DEGREES(ACOS(SIN(RADIANS(G1043))*SIN(RADIANS(E1043))+COS(RADIANS(G1043))*COS(RADIANS(E1043))*COS(RADIANS(L1033))))&gt;90,0,$F$4*$F$5/E1042^2*(SIN(RADIANS(G1043))*SIN(RADIANS(E1043))+COS(RADIANS(G1043))*COS(RADIANS(E1043))*COS(RADIANS(L1033))))</f>
        <v>0</v>
      </c>
      <c r="M1043">
        <f>IF(DEGREES(ACOS(SIN(RADIANS(G1043))*SIN(RADIANS(E1043))+COS(RADIANS(G1043))*COS(RADIANS(E1043))*COS(RADIANS(M1033))))&gt;90,0,$F$4*$F$5/E1042^2*(SIN(RADIANS(G1043))*SIN(RADIANS(E1043))+COS(RADIANS(G1043))*COS(RADIANS(E1043))*COS(RADIANS(M1033))))</f>
        <v>0</v>
      </c>
      <c r="N1043">
        <f>IF(DEGREES(ACOS(SIN(RADIANS(G1043))*SIN(RADIANS(E1043))+COS(RADIANS(G1043))*COS(RADIANS(E1043))*COS(RADIANS(N1033))))&gt;90,0,$F$4*$F$5/E1042^2*(SIN(RADIANS(G1043))*SIN(RADIANS(E1043))+COS(RADIANS(G1043))*COS(RADIANS(E1043))*COS(RADIANS(N1033))))</f>
        <v>0</v>
      </c>
      <c r="O1043">
        <f>IF(DEGREES(ACOS(SIN(RADIANS(G1043))*SIN(RADIANS(E1043))+COS(RADIANS(G1043))*COS(RADIANS(E1043))*COS(RADIANS(O1033))))&gt;90,0,$F$4*$F$5/E1042^2*(SIN(RADIANS(G1043))*SIN(RADIANS(E1043))+COS(RADIANS(G1043))*COS(RADIANS(E1043))*COS(RADIANS(O1033))))</f>
        <v>0</v>
      </c>
      <c r="P1043">
        <f>IF(DEGREES(ACOS(SIN(RADIANS(G1043))*SIN(RADIANS(E1043))+COS(RADIANS(G1043))*COS(RADIANS(E1043))*COS(RADIANS(P1033))))&gt;90,0,$F$4*$F$5/E1042^2*(SIN(RADIANS(G1043))*SIN(RADIANS(E1043))+COS(RADIANS(G1043))*COS(RADIANS(E1043))*COS(RADIANS(P1033))))</f>
        <v>0</v>
      </c>
      <c r="Q1043">
        <f>IF(DEGREES(ACOS(SIN(RADIANS(G1043))*SIN(RADIANS(E1043))+COS(RADIANS(G1043))*COS(RADIANS(E1043))*COS(RADIANS(Q1033))))&gt;90,0,$F$4*$F$5/E1042^2*(SIN(RADIANS(G1043))*SIN(RADIANS(E1043))+COS(RADIANS(G1043))*COS(RADIANS(E1043))*COS(RADIANS(Q1033))))</f>
        <v>0</v>
      </c>
      <c r="R1043" t="e">
        <f>IF(DEGREES(ACOS(SIN(RADIANS(G1043))*SIN(RADIANS(E1043))+COS(RADIANS(G1043))*COS(RADIANS(E1043))*COS(RADIANS(R1033))))&gt;90,0,$F$4*$F$5/E1042^2*(SIN(RADIANS(G1043))*SIN(RADIANS(E1043))+COS(RADIANS(G1043))*COS(RADIANS(E1043))*COS(RADIANS(R1033))))</f>
        <v>#DIV/0!</v>
      </c>
      <c r="S1043" t="e">
        <f>IF(DEGREES(ACOS(SIN(RADIANS(G1043))*SIN(RADIANS(E1043))+COS(RADIANS(G1043))*COS(RADIANS(E1043))*COS(RADIANS(S1033))))&gt;90,0,$F$4*$F$5/E1042^2*(SIN(RADIANS(G1043))*SIN(RADIANS(E1043))+COS(RADIANS(G1043))*COS(RADIANS(E1043))*COS(RADIANS(S1033))))</f>
        <v>#DIV/0!</v>
      </c>
      <c r="T1043" t="e">
        <f>IF(DEGREES(ACOS(SIN(RADIANS(G1043))*SIN(RADIANS(E1043))+COS(RADIANS(G1043))*COS(RADIANS(E1043))*COS(RADIANS(T1033))))&gt;90,0,$F$4*$F$5/E1042^2*(SIN(RADIANS(G1043))*SIN(RADIANS(E1043))+COS(RADIANS(G1043))*COS(RADIANS(E1043))*COS(RADIANS(T1033))))</f>
        <v>#DIV/0!</v>
      </c>
      <c r="U1043" t="e">
        <f>IF(DEGREES(ACOS(SIN(RADIANS(G1043))*SIN(RADIANS(E1043))+COS(RADIANS(G1043))*COS(RADIANS(E1043))*COS(RADIANS(U1033))))&gt;90,0,$F$4*$F$5/E1042^2*(SIN(RADIANS(G1043))*SIN(RADIANS(E1043))+COS(RADIANS(G1043))*COS(RADIANS(E1043))*COS(RADIANS(U1033))))</f>
        <v>#DIV/0!</v>
      </c>
      <c r="V1043" t="e">
        <f>IF(DEGREES(ACOS(SIN(RADIANS(G1043))*SIN(RADIANS(E1043))+COS(RADIANS(G1043))*COS(RADIANS(E1043))*COS(RADIANS(V1033))))&gt;90,0,$F$4*$F$5/E1042^2*(SIN(RADIANS(G1043))*SIN(RADIANS(E1043))+COS(RADIANS(G1043))*COS(RADIANS(E1043))*COS(RADIANS(V1033))))</f>
        <v>#DIV/0!</v>
      </c>
      <c r="W1043" t="e">
        <f>IF(DEGREES(ACOS(SIN(RADIANS(G1043))*SIN(RADIANS(E1043))+COS(RADIANS(G1043))*COS(RADIANS(E1043))*COS(RADIANS(W1033))))&gt;90,0,$F$4*$F$5/E1042^2*(SIN(RADIANS(G1043))*SIN(RADIANS(E1043))+COS(RADIANS(G1043))*COS(RADIANS(E1043))*COS(RADIANS(W1033))))</f>
        <v>#DIV/0!</v>
      </c>
      <c r="X1043" t="e">
        <f>IF(DEGREES(ACOS(SIN(RADIANS(G1043))*SIN(RADIANS(E1043))+COS(RADIANS(G1043))*COS(RADIANS(E1043))*COS(RADIANS(X1033))))&gt;90,0,$F$4*$F$5/E1042^2*(SIN(RADIANS(G1043))*SIN(RADIANS(E1043))+COS(RADIANS(G1043))*COS(RADIANS(E1043))*COS(RADIANS(X1033))))</f>
        <v>#DIV/0!</v>
      </c>
      <c r="Y1043" t="e">
        <f>IF(DEGREES(ACOS(SIN(RADIANS(G1043))*SIN(RADIANS(E1043))+COS(RADIANS(G1043))*COS(RADIANS(E1043))*COS(RADIANS(Y1033))))&gt;90,0,$F$4*$F$5/E1042^2*(SIN(RADIANS(G1043))*SIN(RADIANS(E1043))+COS(RADIANS(G1043))*COS(RADIANS(E1043))*COS(RADIANS(Y1033))))</f>
        <v>#DIV/0!</v>
      </c>
      <c r="Z1043" t="e">
        <f>IF(DEGREES(ACOS(SIN(RADIANS(G1043))*SIN(RADIANS(E1043))+COS(RADIANS(G1043))*COS(RADIANS(E1043))*COS(RADIANS(Z1033))))&gt;90,0,$F$4*$F$5/E1042^2*(SIN(RADIANS(G1043))*SIN(RADIANS(E1043))+COS(RADIANS(G1043))*COS(RADIANS(E1043))*COS(RADIANS(Z1033))))</f>
        <v>#DIV/0!</v>
      </c>
      <c r="AA1043" t="e">
        <f>IF(DEGREES(ACOS(SIN(RADIANS(G1043))*SIN(RADIANS(E1043))+COS(RADIANS(G1043))*COS(RADIANS(E1043))*COS(RADIANS(AA1033))))&gt;90,0,$F$4*$F$5/E1042^2*(SIN(RADIANS(G1043))*SIN(RADIANS(E1043))+COS(RADIANS(G1043))*COS(RADIANS(E1043))*COS(RADIANS(AA1033))))</f>
        <v>#DIV/0!</v>
      </c>
      <c r="AB1043" t="e">
        <f>IF(DEGREES(ACOS(SIN(RADIANS(G1043))*SIN(RADIANS(E1043))+COS(RADIANS(G1043))*COS(RADIANS(E1043))*COS(RADIANS(AB1033))))&gt;90,0,$F$4*$F$5/E1042^2*(SIN(RADIANS(G1043))*SIN(RADIANS(E1043))+COS(RADIANS(G1043))*COS(RADIANS(E1043))*COS(RADIANS(AB1033))))</f>
        <v>#DIV/0!</v>
      </c>
      <c r="AC1043" t="e">
        <f>IF(DEGREES(ACOS(SIN(RADIANS(G1043))*SIN(RADIANS(E1043))+COS(RADIANS(G1043))*COS(RADIANS(E1043))*COS(RADIANS(AC1033))))&gt;90,0,$F$4*$F$5/E1042^2*(SIN(RADIANS(G1043))*SIN(RADIANS(E1043))+COS(RADIANS(G1043))*COS(RADIANS(E1043))*COS(RADIANS(AC1033))))</f>
        <v>#DIV/0!</v>
      </c>
      <c r="AD1043" t="e">
        <f>IF(DEGREES(ACOS(SIN(RADIANS(G1043))*SIN(RADIANS(E1043))+COS(RADIANS(G1043))*COS(RADIANS(E1043))*COS(RADIANS(AD1033))))&gt;90,0,$F$4*$F$5/E1042^2*(SIN(RADIANS(G1043))*SIN(RADIANS(E1043))+COS(RADIANS(G1043))*COS(RADIANS(E1043))*COS(RADIANS(AD1033))))</f>
        <v>#DIV/0!</v>
      </c>
      <c r="AE1043" t="e">
        <f>IF(DEGREES(ACOS(SIN(RADIANS(G1043))*SIN(RADIANS(E1043))+COS(RADIANS(G1043))*COS(RADIANS(E1043))*COS(RADIANS(AE1033))))&gt;90,0,$F$4*$F$5/E1042^2*(SIN(RADIANS(G1043))*SIN(RADIANS(E1043))+COS(RADIANS(G1043))*COS(RADIANS(E1043))*COS(RADIANS(AE1033))))</f>
        <v>#DIV/0!</v>
      </c>
      <c r="AF1043" t="e">
        <f>IF(DEGREES(ACOS(SIN(RADIANS(G1043))*SIN(RADIANS(E1043))+COS(RADIANS(G1043))*COS(RADIANS(E1043))*COS(RADIANS(AF1033))))&gt;90,0,$F$4*$F$5/E1042^2*(SIN(RADIANS(G1043))*SIN(RADIANS(E1043))+COS(RADIANS(G1043))*COS(RADIANS(E1043))*COS(RADIANS(AF1033))))</f>
        <v>#DIV/0!</v>
      </c>
      <c r="AG1043" t="e">
        <f>IF(DEGREES(ACOS(SIN(RADIANS(G1043))*SIN(RADIANS(E1043))+COS(RADIANS(G1043))*COS(RADIANS(E1043))*COS(RADIANS(AG1033))))&gt;90,0,$F$4*$F$5/E1042^2*(SIN(RADIANS(G1043))*SIN(RADIANS(E1043))+COS(RADIANS(G1043))*COS(RADIANS(E1043))*COS(RADIANS(AG1033))))</f>
        <v>#DIV/0!</v>
      </c>
      <c r="AH1043" t="e">
        <f>IF(DEGREES(ACOS(SIN(RADIANS(G1043))*SIN(RADIANS(E1043))+COS(RADIANS(G1043))*COS(RADIANS(E1043))*COS(RADIANS(AH1033))))&gt;90,0,$F$4*$F$5/E1042^2*(SIN(RADIANS(G1043))*SIN(RADIANS(E1043))+COS(RADIANS(G1043))*COS(RADIANS(E1043))*COS(RADIANS(AH1033))))</f>
        <v>#DIV/0!</v>
      </c>
      <c r="AI1043" t="e">
        <f>IF(DEGREES(ACOS(SIN(RADIANS(G1043))*SIN(RADIANS(E1043))+COS(RADIANS(G1043))*COS(RADIANS(E1043))*COS(RADIANS(AI1033))))&gt;90,0,$F$4*$F$5/E1042^2*(SIN(RADIANS(G1043))*SIN(RADIANS(E1043))+COS(RADIANS(G1043))*COS(RADIANS(E1043))*COS(RADIANS(AI1033))))</f>
        <v>#DIV/0!</v>
      </c>
      <c r="AJ1043" t="e">
        <f>IF(DEGREES(ACOS(SIN(RADIANS(G1043))*SIN(RADIANS(E1043))+COS(RADIANS(G1043))*COS(RADIANS(E1043))*COS(RADIANS(AJ1033))))&gt;90,0,$F$4*$F$5/E1042^2*(SIN(RADIANS(G1043))*SIN(RADIANS(E1043))+COS(RADIANS(G1043))*COS(RADIANS(E1043))*COS(RADIANS(AJ1033))))</f>
        <v>#DIV/0!</v>
      </c>
      <c r="AK1043">
        <f>IF(DEGREES(ACOS(SIN(RADIANS(G1043))*SIN(RADIANS(E1043))+COS(RADIANS(G1043))*COS(RADIANS(E1043))*COS(RADIANS(AK1033))))&gt;90,0,$F$4*$F$5/E1042^2*(SIN(RADIANS(G1043))*SIN(RADIANS(E1043))+COS(RADIANS(G1043))*COS(RADIANS(E1043))*COS(RADIANS(AK1033))))</f>
        <v>0</v>
      </c>
      <c r="AL1043">
        <f>IF(DEGREES(ACOS(SIN(RADIANS(G1043))*SIN(RADIANS(E1043))+COS(RADIANS(G1043))*COS(RADIANS(E1043))*COS(RADIANS(AL1033))))&gt;90,0,$F$4*$F$5/E1042^2*(SIN(RADIANS(G1043))*SIN(RADIANS(E1043))+COS(RADIANS(G1043))*COS(RADIANS(E1043))*COS(RADIANS(AL1033))))</f>
        <v>0</v>
      </c>
      <c r="AM1043">
        <f>IF(DEGREES(ACOS(SIN(RADIANS(G1043))*SIN(RADIANS(E1043))+COS(RADIANS(G1043))*COS(RADIANS(E1043))*COS(RADIANS(AM1033))))&gt;90,0,$F$4*$F$5/E1042^2*(SIN(RADIANS(G1043))*SIN(RADIANS(E1043))+COS(RADIANS(G1043))*COS(RADIANS(E1043))*COS(RADIANS(AM1033))))</f>
        <v>0</v>
      </c>
      <c r="AN1043">
        <f>IF(DEGREES(ACOS(SIN(RADIANS(G1043))*SIN(RADIANS(E1043))+COS(RADIANS(G1043))*COS(RADIANS(E1043))*COS(RADIANS(AN1033))))&gt;90,0,$F$4*$F$5/E1042^2*(SIN(RADIANS(G1043))*SIN(RADIANS(E1043))+COS(RADIANS(G1043))*COS(RADIANS(E1043))*COS(RADIANS(AN1033))))</f>
        <v>0</v>
      </c>
      <c r="AO1043">
        <f>IF(DEGREES(ACOS(SIN(RADIANS(G1043))*SIN(RADIANS(E1043))+COS(RADIANS(G1043))*COS(RADIANS(E1043))*COS(RADIANS(AO1033))))&gt;90,0,$F$4*$F$5/E1042^2*(SIN(RADIANS(G1043))*SIN(RADIANS(E1043))+COS(RADIANS(G1043))*COS(RADIANS(E1043))*COS(RADIANS(AO1033))))</f>
        <v>0</v>
      </c>
      <c r="AP1043">
        <f>IF(DEGREES(ACOS(SIN(RADIANS(G1043))*SIN(RADIANS(E1043))+COS(RADIANS(G1043))*COS(RADIANS(E1043))*COS(RADIANS(AP1033))))&gt;90,0,$F$4*$F$5/E1042^2*(SIN(RADIANS(G1043))*SIN(RADIANS(E1043))+COS(RADIANS(G1043))*COS(RADIANS(E1043))*COS(RADIANS(AP1033))))</f>
        <v>0</v>
      </c>
      <c r="AQ1043">
        <f>IF(DEGREES(ACOS(SIN(RADIANS(G1043))*SIN(RADIANS(E1043))+COS(RADIANS(G1043))*COS(RADIANS(E1043))*COS(RADIANS(AQ1033))))&gt;90,0,$F$4*$F$5/E1042^2*(SIN(RADIANS(G1043))*SIN(RADIANS(E1043))+COS(RADIANS(G1043))*COS(RADIANS(E1043))*COS(RADIANS(AQ1033))))</f>
        <v>0</v>
      </c>
      <c r="AR1043">
        <f>IF(DEGREES(ACOS(SIN(RADIANS(G1043))*SIN(RADIANS(E1043))+COS(RADIANS(G1043))*COS(RADIANS(E1043))*COS(RADIANS(AR1033))))&gt;90,0,$F$4*$F$5/E1042^2*(SIN(RADIANS(G1043))*SIN(RADIANS(E1043))+COS(RADIANS(G1043))*COS(RADIANS(E1043))*COS(RADIANS(AR1033))))</f>
        <v>0</v>
      </c>
    </row>
    <row r="1044" spans="2:44" x14ac:dyDescent="0.5">
      <c r="B1044" s="40" t="s">
        <v>786</v>
      </c>
      <c r="E1044">
        <f>IF($F$10=0,IF(E1035&lt;360,E1035,E1035-360),($F$10+1)*E1035)</f>
        <v>70</v>
      </c>
      <c r="G1044">
        <v>0</v>
      </c>
      <c r="I1044">
        <f>IF(DEGREES(ACOS(SIN(RADIANS(G1044))*SIN(RADIANS(E1043))+COS(RADIANS(G1044))*COS(RADIANS(E1043))*COS(RADIANS(I1033))))&gt;90,0,$F$4*$F$5/E1042^2*(SIN(RADIANS(G1044))*SIN(RADIANS(E1043))+COS(RADIANS(G1044))*COS(RADIANS(E1043))*COS(RADIANS(I1033))))</f>
        <v>0</v>
      </c>
      <c r="J1044">
        <f>IF(DEGREES(ACOS(SIN(RADIANS(G1044))*SIN(RADIANS(E1043))+COS(RADIANS(G1044))*COS(RADIANS(E1043))*COS(RADIANS(J1033))))&gt;90,0,$F$4*$F$5/E1042^2*(SIN(RADIANS(G1044))*SIN(RADIANS(E1043))+COS(RADIANS(G1044))*COS(RADIANS(E1043))*COS(RADIANS(J1033))))</f>
        <v>0</v>
      </c>
      <c r="K1044">
        <f>IF(DEGREES(ACOS(SIN(RADIANS(G1044))*SIN(RADIANS(E1043))+COS(RADIANS(G1044))*COS(RADIANS(E1043))*COS(RADIANS(K1033))))&gt;90,0,$F$4*$F$5/E1042^2*(SIN(RADIANS(G1044))*SIN(RADIANS(E1043))+COS(RADIANS(G1044))*COS(RADIANS(E1043))*COS(RADIANS(K1033))))</f>
        <v>0</v>
      </c>
      <c r="L1044">
        <f>IF(DEGREES(ACOS(SIN(RADIANS(G1044))*SIN(RADIANS(E1043))+COS(RADIANS(G1044))*COS(RADIANS(E1043))*COS(RADIANS(L1033))))&gt;90,0,$F$4*$F$5/E1042^2*(SIN(RADIANS(G1044))*SIN(RADIANS(E1043))+COS(RADIANS(G1044))*COS(RADIANS(E1043))*COS(RADIANS(L1033))))</f>
        <v>0</v>
      </c>
      <c r="M1044">
        <f>IF(DEGREES(ACOS(SIN(RADIANS(G1044))*SIN(RADIANS(E1043))+COS(RADIANS(G1044))*COS(RADIANS(E1043))*COS(RADIANS(M1033))))&gt;90,0,$F$4*$F$5/E1042^2*(SIN(RADIANS(G1044))*SIN(RADIANS(E1043))+COS(RADIANS(G1044))*COS(RADIANS(E1043))*COS(RADIANS(M1033))))</f>
        <v>0</v>
      </c>
      <c r="N1044">
        <f>IF(DEGREES(ACOS(SIN(RADIANS(G1044))*SIN(RADIANS(E1043))+COS(RADIANS(G1044))*COS(RADIANS(E1043))*COS(RADIANS(N1033))))&gt;90,0,$F$4*$F$5/E1042^2*(SIN(RADIANS(G1044))*SIN(RADIANS(E1043))+COS(RADIANS(G1044))*COS(RADIANS(E1043))*COS(RADIANS(N1033))))</f>
        <v>0</v>
      </c>
      <c r="O1044">
        <f>IF(DEGREES(ACOS(SIN(RADIANS(G1044))*SIN(RADIANS(E1043))+COS(RADIANS(G1044))*COS(RADIANS(E1043))*COS(RADIANS(O1033))))&gt;90,0,$F$4*$F$5/E1042^2*(SIN(RADIANS(G1044))*SIN(RADIANS(E1043))+COS(RADIANS(G1044))*COS(RADIANS(E1043))*COS(RADIANS(O1033))))</f>
        <v>0</v>
      </c>
      <c r="P1044">
        <f>IF(DEGREES(ACOS(SIN(RADIANS(G1044))*SIN(RADIANS(E1043))+COS(RADIANS(G1044))*COS(RADIANS(E1043))*COS(RADIANS(P1033))))&gt;90,0,$F$4*$F$5/E1042^2*(SIN(RADIANS(G1044))*SIN(RADIANS(E1043))+COS(RADIANS(G1044))*COS(RADIANS(E1043))*COS(RADIANS(P1033))))</f>
        <v>0</v>
      </c>
      <c r="Q1044">
        <f>IF(DEGREES(ACOS(SIN(RADIANS(G1044))*SIN(RADIANS(E1043))+COS(RADIANS(G1044))*COS(RADIANS(E1043))*COS(RADIANS(Q1033))))&gt;90,0,$F$4*$F$5/E1042^2*(SIN(RADIANS(G1044))*SIN(RADIANS(E1043))+COS(RADIANS(G1044))*COS(RADIANS(E1043))*COS(RADIANS(Q1033))))</f>
        <v>0</v>
      </c>
      <c r="R1044" t="e">
        <f>IF(DEGREES(ACOS(SIN(RADIANS(G1044))*SIN(RADIANS(E1043))+COS(RADIANS(G1044))*COS(RADIANS(E1043))*COS(RADIANS(R1033))))&gt;90,0,$F$4*$F$5/E1042^2*(SIN(RADIANS(G1044))*SIN(RADIANS(E1043))+COS(RADIANS(G1044))*COS(RADIANS(E1043))*COS(RADIANS(R1033))))</f>
        <v>#DIV/0!</v>
      </c>
      <c r="S1044" t="e">
        <f>IF(DEGREES(ACOS(SIN(RADIANS(G1044))*SIN(RADIANS(E1043))+COS(RADIANS(G1044))*COS(RADIANS(E1043))*COS(RADIANS(S1033))))&gt;90,0,$F$4*$F$5/E1042^2*(SIN(RADIANS(G1044))*SIN(RADIANS(E1043))+COS(RADIANS(G1044))*COS(RADIANS(E1043))*COS(RADIANS(S1033))))</f>
        <v>#DIV/0!</v>
      </c>
      <c r="T1044" t="e">
        <f>IF(DEGREES(ACOS(SIN(RADIANS(G1044))*SIN(RADIANS(E1043))+COS(RADIANS(G1044))*COS(RADIANS(E1043))*COS(RADIANS(T1033))))&gt;90,0,$F$4*$F$5/E1042^2*(SIN(RADIANS(G1044))*SIN(RADIANS(E1043))+COS(RADIANS(G1044))*COS(RADIANS(E1043))*COS(RADIANS(T1033))))</f>
        <v>#DIV/0!</v>
      </c>
      <c r="U1044" t="e">
        <f>IF(DEGREES(ACOS(SIN(RADIANS(G1044))*SIN(RADIANS(E1043))+COS(RADIANS(G1044))*COS(RADIANS(E1043))*COS(RADIANS(U1033))))&gt;90,0,$F$4*$F$5/E1042^2*(SIN(RADIANS(G1044))*SIN(RADIANS(E1043))+COS(RADIANS(G1044))*COS(RADIANS(E1043))*COS(RADIANS(U1033))))</f>
        <v>#DIV/0!</v>
      </c>
      <c r="V1044" t="e">
        <f>IF(DEGREES(ACOS(SIN(RADIANS(G1044))*SIN(RADIANS(E1043))+COS(RADIANS(G1044))*COS(RADIANS(E1043))*COS(RADIANS(V1033))))&gt;90,0,$F$4*$F$5/E1042^2*(SIN(RADIANS(G1044))*SIN(RADIANS(E1043))+COS(RADIANS(G1044))*COS(RADIANS(E1043))*COS(RADIANS(V1033))))</f>
        <v>#DIV/0!</v>
      </c>
      <c r="W1044" t="e">
        <f>IF(DEGREES(ACOS(SIN(RADIANS(G1044))*SIN(RADIANS(E1043))+COS(RADIANS(G1044))*COS(RADIANS(E1043))*COS(RADIANS(W1033))))&gt;90,0,$F$4*$F$5/E1042^2*(SIN(RADIANS(G1044))*SIN(RADIANS(E1043))+COS(RADIANS(G1044))*COS(RADIANS(E1043))*COS(RADIANS(W1033))))</f>
        <v>#DIV/0!</v>
      </c>
      <c r="X1044" t="e">
        <f>IF(DEGREES(ACOS(SIN(RADIANS(G1044))*SIN(RADIANS(E1043))+COS(RADIANS(G1044))*COS(RADIANS(E1043))*COS(RADIANS(X1033))))&gt;90,0,$F$4*$F$5/E1042^2*(SIN(RADIANS(G1044))*SIN(RADIANS(E1043))+COS(RADIANS(G1044))*COS(RADIANS(E1043))*COS(RADIANS(X1033))))</f>
        <v>#DIV/0!</v>
      </c>
      <c r="Y1044" t="e">
        <f>IF(DEGREES(ACOS(SIN(RADIANS(G1044))*SIN(RADIANS(E1043))+COS(RADIANS(G1044))*COS(RADIANS(E1043))*COS(RADIANS(Y1033))))&gt;90,0,$F$4*$F$5/E1042^2*(SIN(RADIANS(G1044))*SIN(RADIANS(E1043))+COS(RADIANS(G1044))*COS(RADIANS(E1043))*COS(RADIANS(Y1033))))</f>
        <v>#DIV/0!</v>
      </c>
      <c r="Z1044" t="e">
        <f>IF(DEGREES(ACOS(SIN(RADIANS(G1044))*SIN(RADIANS(E1043))+COS(RADIANS(G1044))*COS(RADIANS(E1043))*COS(RADIANS(Z1033))))&gt;90,0,$F$4*$F$5/E1042^2*(SIN(RADIANS(G1044))*SIN(RADIANS(E1043))+COS(RADIANS(G1044))*COS(RADIANS(E1043))*COS(RADIANS(Z1033))))</f>
        <v>#DIV/0!</v>
      </c>
      <c r="AA1044" t="e">
        <f>IF(DEGREES(ACOS(SIN(RADIANS(G1044))*SIN(RADIANS(E1043))+COS(RADIANS(G1044))*COS(RADIANS(E1043))*COS(RADIANS(AA1033))))&gt;90,0,$F$4*$F$5/E1042^2*(SIN(RADIANS(G1044))*SIN(RADIANS(E1043))+COS(RADIANS(G1044))*COS(RADIANS(E1043))*COS(RADIANS(AA1033))))</f>
        <v>#DIV/0!</v>
      </c>
      <c r="AB1044" t="e">
        <f>IF(DEGREES(ACOS(SIN(RADIANS(G1044))*SIN(RADIANS(E1043))+COS(RADIANS(G1044))*COS(RADIANS(E1043))*COS(RADIANS(AB1033))))&gt;90,0,$F$4*$F$5/E1042^2*(SIN(RADIANS(G1044))*SIN(RADIANS(E1043))+COS(RADIANS(G1044))*COS(RADIANS(E1043))*COS(RADIANS(AB1033))))</f>
        <v>#DIV/0!</v>
      </c>
      <c r="AC1044" t="e">
        <f>IF(DEGREES(ACOS(SIN(RADIANS(G1044))*SIN(RADIANS(E1043))+COS(RADIANS(G1044))*COS(RADIANS(E1043))*COS(RADIANS(AC1033))))&gt;90,0,$F$4*$F$5/E1042^2*(SIN(RADIANS(G1044))*SIN(RADIANS(E1043))+COS(RADIANS(G1044))*COS(RADIANS(E1043))*COS(RADIANS(AC1033))))</f>
        <v>#DIV/0!</v>
      </c>
      <c r="AD1044" t="e">
        <f>IF(DEGREES(ACOS(SIN(RADIANS(G1044))*SIN(RADIANS(E1043))+COS(RADIANS(G1044))*COS(RADIANS(E1043))*COS(RADIANS(AD1033))))&gt;90,0,$F$4*$F$5/E1042^2*(SIN(RADIANS(G1044))*SIN(RADIANS(E1043))+COS(RADIANS(G1044))*COS(RADIANS(E1043))*COS(RADIANS(AD1033))))</f>
        <v>#DIV/0!</v>
      </c>
      <c r="AE1044" t="e">
        <f>IF(DEGREES(ACOS(SIN(RADIANS(G1044))*SIN(RADIANS(E1043))+COS(RADIANS(G1044))*COS(RADIANS(E1043))*COS(RADIANS(AE1033))))&gt;90,0,$F$4*$F$5/E1042^2*(SIN(RADIANS(G1044))*SIN(RADIANS(E1043))+COS(RADIANS(G1044))*COS(RADIANS(E1043))*COS(RADIANS(AE1033))))</f>
        <v>#DIV/0!</v>
      </c>
      <c r="AF1044" t="e">
        <f>IF(DEGREES(ACOS(SIN(RADIANS(G1044))*SIN(RADIANS(E1043))+COS(RADIANS(G1044))*COS(RADIANS(E1043))*COS(RADIANS(AF1033))))&gt;90,0,$F$4*$F$5/E1042^2*(SIN(RADIANS(G1044))*SIN(RADIANS(E1043))+COS(RADIANS(G1044))*COS(RADIANS(E1043))*COS(RADIANS(AF1033))))</f>
        <v>#DIV/0!</v>
      </c>
      <c r="AG1044" t="e">
        <f>IF(DEGREES(ACOS(SIN(RADIANS(G1044))*SIN(RADIANS(E1043))+COS(RADIANS(G1044))*COS(RADIANS(E1043))*COS(RADIANS(AG1033))))&gt;90,0,$F$4*$F$5/E1042^2*(SIN(RADIANS(G1044))*SIN(RADIANS(E1043))+COS(RADIANS(G1044))*COS(RADIANS(E1043))*COS(RADIANS(AG1033))))</f>
        <v>#DIV/0!</v>
      </c>
      <c r="AH1044" t="e">
        <f>IF(DEGREES(ACOS(SIN(RADIANS(G1044))*SIN(RADIANS(E1043))+COS(RADIANS(G1044))*COS(RADIANS(E1043))*COS(RADIANS(AH1033))))&gt;90,0,$F$4*$F$5/E1042^2*(SIN(RADIANS(G1044))*SIN(RADIANS(E1043))+COS(RADIANS(G1044))*COS(RADIANS(E1043))*COS(RADIANS(AH1033))))</f>
        <v>#DIV/0!</v>
      </c>
      <c r="AI1044" t="e">
        <f>IF(DEGREES(ACOS(SIN(RADIANS(G1044))*SIN(RADIANS(E1043))+COS(RADIANS(G1044))*COS(RADIANS(E1043))*COS(RADIANS(AI1033))))&gt;90,0,$F$4*$F$5/E1042^2*(SIN(RADIANS(G1044))*SIN(RADIANS(E1043))+COS(RADIANS(G1044))*COS(RADIANS(E1043))*COS(RADIANS(AI1033))))</f>
        <v>#DIV/0!</v>
      </c>
      <c r="AJ1044" t="e">
        <f>IF(DEGREES(ACOS(SIN(RADIANS(G1044))*SIN(RADIANS(E1043))+COS(RADIANS(G1044))*COS(RADIANS(E1043))*COS(RADIANS(AJ1033))))&gt;90,0,$F$4*$F$5/E1042^2*(SIN(RADIANS(G1044))*SIN(RADIANS(E1043))+COS(RADIANS(G1044))*COS(RADIANS(E1043))*COS(RADIANS(AJ1033))))</f>
        <v>#DIV/0!</v>
      </c>
      <c r="AK1044">
        <f>IF(DEGREES(ACOS(SIN(RADIANS(G1044))*SIN(RADIANS(E1043))+COS(RADIANS(G1044))*COS(RADIANS(E1043))*COS(RADIANS(AK1033))))&gt;90,0,$F$4*$F$5/E1042^2*(SIN(RADIANS(G1044))*SIN(RADIANS(E1043))+COS(RADIANS(G1044))*COS(RADIANS(E1043))*COS(RADIANS(AK1033))))</f>
        <v>0</v>
      </c>
      <c r="AL1044">
        <f>IF(DEGREES(ACOS(SIN(RADIANS(G1044))*SIN(RADIANS(E1043))+COS(RADIANS(G1044))*COS(RADIANS(E1043))*COS(RADIANS(AL1033))))&gt;90,0,$F$4*$F$5/E1042^2*(SIN(RADIANS(G1044))*SIN(RADIANS(E1043))+COS(RADIANS(G1044))*COS(RADIANS(E1043))*COS(RADIANS(AL1033))))</f>
        <v>0</v>
      </c>
      <c r="AM1044">
        <f>IF(DEGREES(ACOS(SIN(RADIANS(G1044))*SIN(RADIANS(E1043))+COS(RADIANS(G1044))*COS(RADIANS(E1043))*COS(RADIANS(AM1033))))&gt;90,0,$F$4*$F$5/E1042^2*(SIN(RADIANS(G1044))*SIN(RADIANS(E1043))+COS(RADIANS(G1044))*COS(RADIANS(E1043))*COS(RADIANS(AM1033))))</f>
        <v>0</v>
      </c>
      <c r="AN1044">
        <f>IF(DEGREES(ACOS(SIN(RADIANS(G1044))*SIN(RADIANS(E1043))+COS(RADIANS(G1044))*COS(RADIANS(E1043))*COS(RADIANS(AN1033))))&gt;90,0,$F$4*$F$5/E1042^2*(SIN(RADIANS(G1044))*SIN(RADIANS(E1043))+COS(RADIANS(G1044))*COS(RADIANS(E1043))*COS(RADIANS(AN1033))))</f>
        <v>0</v>
      </c>
      <c r="AO1044">
        <f>IF(DEGREES(ACOS(SIN(RADIANS(G1044))*SIN(RADIANS(E1043))+COS(RADIANS(G1044))*COS(RADIANS(E1043))*COS(RADIANS(AO1033))))&gt;90,0,$F$4*$F$5/E1042^2*(SIN(RADIANS(G1044))*SIN(RADIANS(E1043))+COS(RADIANS(G1044))*COS(RADIANS(E1043))*COS(RADIANS(AO1033))))</f>
        <v>0</v>
      </c>
      <c r="AP1044">
        <f>IF(DEGREES(ACOS(SIN(RADIANS(G1044))*SIN(RADIANS(E1043))+COS(RADIANS(G1044))*COS(RADIANS(E1043))*COS(RADIANS(AP1033))))&gt;90,0,$F$4*$F$5/E1042^2*(SIN(RADIANS(G1044))*SIN(RADIANS(E1043))+COS(RADIANS(G1044))*COS(RADIANS(E1043))*COS(RADIANS(AP1033))))</f>
        <v>0</v>
      </c>
      <c r="AQ1044">
        <f>IF(DEGREES(ACOS(SIN(RADIANS(G1044))*SIN(RADIANS(E1043))+COS(RADIANS(G1044))*COS(RADIANS(E1043))*COS(RADIANS(AQ1033))))&gt;90,0,$F$4*$F$5/E1042^2*(SIN(RADIANS(G1044))*SIN(RADIANS(E1043))+COS(RADIANS(G1044))*COS(RADIANS(E1043))*COS(RADIANS(AQ1033))))</f>
        <v>0</v>
      </c>
      <c r="AR1044">
        <f>IF(DEGREES(ACOS(SIN(RADIANS(G1044))*SIN(RADIANS(E1043))+COS(RADIANS(G1044))*COS(RADIANS(E1043))*COS(RADIANS(AR1033))))&gt;90,0,$F$4*$F$5/E1042^2*(SIN(RADIANS(G1044))*SIN(RADIANS(E1043))+COS(RADIANS(G1044))*COS(RADIANS(E1043))*COS(RADIANS(AR1033))))</f>
        <v>0</v>
      </c>
    </row>
    <row r="1045" spans="2:44" x14ac:dyDescent="0.5">
      <c r="B1045" s="40" t="s">
        <v>787</v>
      </c>
      <c r="E1045">
        <f>E1044-E1036-360*ROUNDDOWN((E1044-E1036)/360,0)</f>
        <v>0</v>
      </c>
      <c r="G1045">
        <v>-10</v>
      </c>
      <c r="I1045">
        <f>IF(DEGREES(ACOS(SIN(RADIANS(G1045))*SIN(RADIANS(E1043))+COS(RADIANS(G1045))*COS(RADIANS(E1043))*COS(RADIANS(I1033))))&gt;90,0,$F$4*$F$5/E1042^2*(SIN(RADIANS(G1045))*SIN(RADIANS(E1043))+COS(RADIANS(G1045))*COS(RADIANS(E1043))*COS(RADIANS(I1033))))</f>
        <v>0</v>
      </c>
      <c r="J1045">
        <f>IF(DEGREES(ACOS(SIN(RADIANS(G1045))*SIN(RADIANS(E1043))+COS(RADIANS(G1045))*COS(RADIANS(E1043))*COS(RADIANS(J1033))))&gt;90,0,$F$4*$F$5/E1042^2*(SIN(RADIANS(G1045))*SIN(RADIANS(E1043))+COS(RADIANS(G1045))*COS(RADIANS(E1043))*COS(RADIANS(J1033))))</f>
        <v>0</v>
      </c>
      <c r="K1045">
        <f>IF(DEGREES(ACOS(SIN(RADIANS(G1045))*SIN(RADIANS(E1043))+COS(RADIANS(G1045))*COS(RADIANS(E1043))*COS(RADIANS(K1033))))&gt;90,0,$F$4*$F$5/E1042^2*(SIN(RADIANS(G1045))*SIN(RADIANS(E1043))+COS(RADIANS(G1045))*COS(RADIANS(E1043))*COS(RADIANS(K1033))))</f>
        <v>0</v>
      </c>
      <c r="L1045">
        <f>IF(DEGREES(ACOS(SIN(RADIANS(G1045))*SIN(RADIANS(E1043))+COS(RADIANS(G1045))*COS(RADIANS(E1043))*COS(RADIANS(L1033))))&gt;90,0,$F$4*$F$5/E1042^2*(SIN(RADIANS(G1045))*SIN(RADIANS(E1043))+COS(RADIANS(G1045))*COS(RADIANS(E1043))*COS(RADIANS(L1033))))</f>
        <v>0</v>
      </c>
      <c r="M1045">
        <f>IF(DEGREES(ACOS(SIN(RADIANS(G1045))*SIN(RADIANS(E1043))+COS(RADIANS(G1045))*COS(RADIANS(E1043))*COS(RADIANS(M1033))))&gt;90,0,$F$4*$F$5/E1042^2*(SIN(RADIANS(G1045))*SIN(RADIANS(E1043))+COS(RADIANS(G1045))*COS(RADIANS(E1043))*COS(RADIANS(M1033))))</f>
        <v>0</v>
      </c>
      <c r="N1045">
        <f>IF(DEGREES(ACOS(SIN(RADIANS(G1045))*SIN(RADIANS(E1043))+COS(RADIANS(G1045))*COS(RADIANS(E1043))*COS(RADIANS(N1033))))&gt;90,0,$F$4*$F$5/E1042^2*(SIN(RADIANS(G1045))*SIN(RADIANS(E1043))+COS(RADIANS(G1045))*COS(RADIANS(E1043))*COS(RADIANS(N1033))))</f>
        <v>0</v>
      </c>
      <c r="O1045">
        <f>IF(DEGREES(ACOS(SIN(RADIANS(G1045))*SIN(RADIANS(E1043))+COS(RADIANS(G1045))*COS(RADIANS(E1043))*COS(RADIANS(O1033))))&gt;90,0,$F$4*$F$5/E1042^2*(SIN(RADIANS(G1045))*SIN(RADIANS(E1043))+COS(RADIANS(G1045))*COS(RADIANS(E1043))*COS(RADIANS(O1033))))</f>
        <v>0</v>
      </c>
      <c r="P1045">
        <f>IF(DEGREES(ACOS(SIN(RADIANS(G1045))*SIN(RADIANS(E1043))+COS(RADIANS(G1045))*COS(RADIANS(E1043))*COS(RADIANS(P1033))))&gt;90,0,$F$4*$F$5/E1042^2*(SIN(RADIANS(G1045))*SIN(RADIANS(E1043))+COS(RADIANS(G1045))*COS(RADIANS(E1043))*COS(RADIANS(P1033))))</f>
        <v>0</v>
      </c>
      <c r="Q1045">
        <f>IF(DEGREES(ACOS(SIN(RADIANS(G1045))*SIN(RADIANS(E1043))+COS(RADIANS(G1045))*COS(RADIANS(E1043))*COS(RADIANS(Q1033))))&gt;90,0,$F$4*$F$5/E1042^2*(SIN(RADIANS(G1045))*SIN(RADIANS(E1043))+COS(RADIANS(G1045))*COS(RADIANS(E1043))*COS(RADIANS(Q1033))))</f>
        <v>0</v>
      </c>
      <c r="R1045" t="e">
        <f>IF(DEGREES(ACOS(SIN(RADIANS(G1045))*SIN(RADIANS(E1043))+COS(RADIANS(G1045))*COS(RADIANS(E1043))*COS(RADIANS(R1033))))&gt;90,0,$F$4*$F$5/E1042^2*(SIN(RADIANS(G1045))*SIN(RADIANS(E1043))+COS(RADIANS(G1045))*COS(RADIANS(E1043))*COS(RADIANS(R1033))))</f>
        <v>#DIV/0!</v>
      </c>
      <c r="S1045" t="e">
        <f>IF(DEGREES(ACOS(SIN(RADIANS(G1045))*SIN(RADIANS(E1043))+COS(RADIANS(G1045))*COS(RADIANS(E1043))*COS(RADIANS(S1033))))&gt;90,0,$F$4*$F$5/E1042^2*(SIN(RADIANS(G1045))*SIN(RADIANS(E1043))+COS(RADIANS(G1045))*COS(RADIANS(E1043))*COS(RADIANS(S1033))))</f>
        <v>#DIV/0!</v>
      </c>
      <c r="T1045" t="e">
        <f>IF(DEGREES(ACOS(SIN(RADIANS(G1045))*SIN(RADIANS(E1043))+COS(RADIANS(G1045))*COS(RADIANS(E1043))*COS(RADIANS(T1033))))&gt;90,0,$F$4*$F$5/E1042^2*(SIN(RADIANS(G1045))*SIN(RADIANS(E1043))+COS(RADIANS(G1045))*COS(RADIANS(E1043))*COS(RADIANS(T1033))))</f>
        <v>#DIV/0!</v>
      </c>
      <c r="U1045" t="e">
        <f>IF(DEGREES(ACOS(SIN(RADIANS(G1045))*SIN(RADIANS(E1043))+COS(RADIANS(G1045))*COS(RADIANS(E1043))*COS(RADIANS(U1033))))&gt;90,0,$F$4*$F$5/E1042^2*(SIN(RADIANS(G1045))*SIN(RADIANS(E1043))+COS(RADIANS(G1045))*COS(RADIANS(E1043))*COS(RADIANS(U1033))))</f>
        <v>#DIV/0!</v>
      </c>
      <c r="V1045" t="e">
        <f>IF(DEGREES(ACOS(SIN(RADIANS(G1045))*SIN(RADIANS(E1043))+COS(RADIANS(G1045))*COS(RADIANS(E1043))*COS(RADIANS(V1033))))&gt;90,0,$F$4*$F$5/E1042^2*(SIN(RADIANS(G1045))*SIN(RADIANS(E1043))+COS(RADIANS(G1045))*COS(RADIANS(E1043))*COS(RADIANS(V1033))))</f>
        <v>#DIV/0!</v>
      </c>
      <c r="W1045" t="e">
        <f>IF(DEGREES(ACOS(SIN(RADIANS(G1045))*SIN(RADIANS(E1043))+COS(RADIANS(G1045))*COS(RADIANS(E1043))*COS(RADIANS(W1033))))&gt;90,0,$F$4*$F$5/E1042^2*(SIN(RADIANS(G1045))*SIN(RADIANS(E1043))+COS(RADIANS(G1045))*COS(RADIANS(E1043))*COS(RADIANS(W1033))))</f>
        <v>#DIV/0!</v>
      </c>
      <c r="X1045" t="e">
        <f>IF(DEGREES(ACOS(SIN(RADIANS(G1045))*SIN(RADIANS(E1043))+COS(RADIANS(G1045))*COS(RADIANS(E1043))*COS(RADIANS(X1033))))&gt;90,0,$F$4*$F$5/E1042^2*(SIN(RADIANS(G1045))*SIN(RADIANS(E1043))+COS(RADIANS(G1045))*COS(RADIANS(E1043))*COS(RADIANS(X1033))))</f>
        <v>#DIV/0!</v>
      </c>
      <c r="Y1045" t="e">
        <f>IF(DEGREES(ACOS(SIN(RADIANS(G1045))*SIN(RADIANS(E1043))+COS(RADIANS(G1045))*COS(RADIANS(E1043))*COS(RADIANS(Y1033))))&gt;90,0,$F$4*$F$5/E1042^2*(SIN(RADIANS(G1045))*SIN(RADIANS(E1043))+COS(RADIANS(G1045))*COS(RADIANS(E1043))*COS(RADIANS(Y1033))))</f>
        <v>#DIV/0!</v>
      </c>
      <c r="Z1045" t="e">
        <f>IF(DEGREES(ACOS(SIN(RADIANS(G1045))*SIN(RADIANS(E1043))+COS(RADIANS(G1045))*COS(RADIANS(E1043))*COS(RADIANS(Z1033))))&gt;90,0,$F$4*$F$5/E1042^2*(SIN(RADIANS(G1045))*SIN(RADIANS(E1043))+COS(RADIANS(G1045))*COS(RADIANS(E1043))*COS(RADIANS(Z1033))))</f>
        <v>#DIV/0!</v>
      </c>
      <c r="AA1045" t="e">
        <f>IF(DEGREES(ACOS(SIN(RADIANS(G1045))*SIN(RADIANS(E1043))+COS(RADIANS(G1045))*COS(RADIANS(E1043))*COS(RADIANS(AA1033))))&gt;90,0,$F$4*$F$5/E1042^2*(SIN(RADIANS(G1045))*SIN(RADIANS(E1043))+COS(RADIANS(G1045))*COS(RADIANS(E1043))*COS(RADIANS(AA1033))))</f>
        <v>#DIV/0!</v>
      </c>
      <c r="AB1045" t="e">
        <f>IF(DEGREES(ACOS(SIN(RADIANS(G1045))*SIN(RADIANS(E1043))+COS(RADIANS(G1045))*COS(RADIANS(E1043))*COS(RADIANS(AB1033))))&gt;90,0,$F$4*$F$5/E1042^2*(SIN(RADIANS(G1045))*SIN(RADIANS(E1043))+COS(RADIANS(G1045))*COS(RADIANS(E1043))*COS(RADIANS(AB1033))))</f>
        <v>#DIV/0!</v>
      </c>
      <c r="AC1045" t="e">
        <f>IF(DEGREES(ACOS(SIN(RADIANS(G1045))*SIN(RADIANS(E1043))+COS(RADIANS(G1045))*COS(RADIANS(E1043))*COS(RADIANS(AC1033))))&gt;90,0,$F$4*$F$5/E1042^2*(SIN(RADIANS(G1045))*SIN(RADIANS(E1043))+COS(RADIANS(G1045))*COS(RADIANS(E1043))*COS(RADIANS(AC1033))))</f>
        <v>#DIV/0!</v>
      </c>
      <c r="AD1045" t="e">
        <f>IF(DEGREES(ACOS(SIN(RADIANS(G1045))*SIN(RADIANS(E1043))+COS(RADIANS(G1045))*COS(RADIANS(E1043))*COS(RADIANS(AD1033))))&gt;90,0,$F$4*$F$5/E1042^2*(SIN(RADIANS(G1045))*SIN(RADIANS(E1043))+COS(RADIANS(G1045))*COS(RADIANS(E1043))*COS(RADIANS(AD1033))))</f>
        <v>#DIV/0!</v>
      </c>
      <c r="AE1045" t="e">
        <f>IF(DEGREES(ACOS(SIN(RADIANS(G1045))*SIN(RADIANS(E1043))+COS(RADIANS(G1045))*COS(RADIANS(E1043))*COS(RADIANS(AE1033))))&gt;90,0,$F$4*$F$5/E1042^2*(SIN(RADIANS(G1045))*SIN(RADIANS(E1043))+COS(RADIANS(G1045))*COS(RADIANS(E1043))*COS(RADIANS(AE1033))))</f>
        <v>#DIV/0!</v>
      </c>
      <c r="AF1045" t="e">
        <f>IF(DEGREES(ACOS(SIN(RADIANS(G1045))*SIN(RADIANS(E1043))+COS(RADIANS(G1045))*COS(RADIANS(E1043))*COS(RADIANS(AF1033))))&gt;90,0,$F$4*$F$5/E1042^2*(SIN(RADIANS(G1045))*SIN(RADIANS(E1043))+COS(RADIANS(G1045))*COS(RADIANS(E1043))*COS(RADIANS(AF1033))))</f>
        <v>#DIV/0!</v>
      </c>
      <c r="AG1045" t="e">
        <f>IF(DEGREES(ACOS(SIN(RADIANS(G1045))*SIN(RADIANS(E1043))+COS(RADIANS(G1045))*COS(RADIANS(E1043))*COS(RADIANS(AG1033))))&gt;90,0,$F$4*$F$5/E1042^2*(SIN(RADIANS(G1045))*SIN(RADIANS(E1043))+COS(RADIANS(G1045))*COS(RADIANS(E1043))*COS(RADIANS(AG1033))))</f>
        <v>#DIV/0!</v>
      </c>
      <c r="AH1045" t="e">
        <f>IF(DEGREES(ACOS(SIN(RADIANS(G1045))*SIN(RADIANS(E1043))+COS(RADIANS(G1045))*COS(RADIANS(E1043))*COS(RADIANS(AH1033))))&gt;90,0,$F$4*$F$5/E1042^2*(SIN(RADIANS(G1045))*SIN(RADIANS(E1043))+COS(RADIANS(G1045))*COS(RADIANS(E1043))*COS(RADIANS(AH1033))))</f>
        <v>#DIV/0!</v>
      </c>
      <c r="AI1045" t="e">
        <f>IF(DEGREES(ACOS(SIN(RADIANS(G1045))*SIN(RADIANS(E1043))+COS(RADIANS(G1045))*COS(RADIANS(E1043))*COS(RADIANS(AI1033))))&gt;90,0,$F$4*$F$5/E1042^2*(SIN(RADIANS(G1045))*SIN(RADIANS(E1043))+COS(RADIANS(G1045))*COS(RADIANS(E1043))*COS(RADIANS(AI1033))))</f>
        <v>#DIV/0!</v>
      </c>
      <c r="AJ1045" t="e">
        <f>IF(DEGREES(ACOS(SIN(RADIANS(G1045))*SIN(RADIANS(E1043))+COS(RADIANS(G1045))*COS(RADIANS(E1043))*COS(RADIANS(AJ1033))))&gt;90,0,$F$4*$F$5/E1042^2*(SIN(RADIANS(G1045))*SIN(RADIANS(E1043))+COS(RADIANS(G1045))*COS(RADIANS(E1043))*COS(RADIANS(AJ1033))))</f>
        <v>#DIV/0!</v>
      </c>
      <c r="AK1045">
        <f>IF(DEGREES(ACOS(SIN(RADIANS(G1045))*SIN(RADIANS(E1043))+COS(RADIANS(G1045))*COS(RADIANS(E1043))*COS(RADIANS(AK1033))))&gt;90,0,$F$4*$F$5/E1042^2*(SIN(RADIANS(G1045))*SIN(RADIANS(E1043))+COS(RADIANS(G1045))*COS(RADIANS(E1043))*COS(RADIANS(AK1033))))</f>
        <v>0</v>
      </c>
      <c r="AL1045">
        <f>IF(DEGREES(ACOS(SIN(RADIANS(G1045))*SIN(RADIANS(E1043))+COS(RADIANS(G1045))*COS(RADIANS(E1043))*COS(RADIANS(AL1033))))&gt;90,0,$F$4*$F$5/E1042^2*(SIN(RADIANS(G1045))*SIN(RADIANS(E1043))+COS(RADIANS(G1045))*COS(RADIANS(E1043))*COS(RADIANS(AL1033))))</f>
        <v>0</v>
      </c>
      <c r="AM1045">
        <f>IF(DEGREES(ACOS(SIN(RADIANS(G1045))*SIN(RADIANS(E1043))+COS(RADIANS(G1045))*COS(RADIANS(E1043))*COS(RADIANS(AM1033))))&gt;90,0,$F$4*$F$5/E1042^2*(SIN(RADIANS(G1045))*SIN(RADIANS(E1043))+COS(RADIANS(G1045))*COS(RADIANS(E1043))*COS(RADIANS(AM1033))))</f>
        <v>0</v>
      </c>
      <c r="AN1045">
        <f>IF(DEGREES(ACOS(SIN(RADIANS(G1045))*SIN(RADIANS(E1043))+COS(RADIANS(G1045))*COS(RADIANS(E1043))*COS(RADIANS(AN1033))))&gt;90,0,$F$4*$F$5/E1042^2*(SIN(RADIANS(G1045))*SIN(RADIANS(E1043))+COS(RADIANS(G1045))*COS(RADIANS(E1043))*COS(RADIANS(AN1033))))</f>
        <v>0</v>
      </c>
      <c r="AO1045">
        <f>IF(DEGREES(ACOS(SIN(RADIANS(G1045))*SIN(RADIANS(E1043))+COS(RADIANS(G1045))*COS(RADIANS(E1043))*COS(RADIANS(AO1033))))&gt;90,0,$F$4*$F$5/E1042^2*(SIN(RADIANS(G1045))*SIN(RADIANS(E1043))+COS(RADIANS(G1045))*COS(RADIANS(E1043))*COS(RADIANS(AO1033))))</f>
        <v>0</v>
      </c>
      <c r="AP1045">
        <f>IF(DEGREES(ACOS(SIN(RADIANS(G1045))*SIN(RADIANS(E1043))+COS(RADIANS(G1045))*COS(RADIANS(E1043))*COS(RADIANS(AP1033))))&gt;90,0,$F$4*$F$5/E1042^2*(SIN(RADIANS(G1045))*SIN(RADIANS(E1043))+COS(RADIANS(G1045))*COS(RADIANS(E1043))*COS(RADIANS(AP1033))))</f>
        <v>0</v>
      </c>
      <c r="AQ1045">
        <f>IF(DEGREES(ACOS(SIN(RADIANS(G1045))*SIN(RADIANS(E1043))+COS(RADIANS(G1045))*COS(RADIANS(E1043))*COS(RADIANS(AQ1033))))&gt;90,0,$F$4*$F$5/E1042^2*(SIN(RADIANS(G1045))*SIN(RADIANS(E1043))+COS(RADIANS(G1045))*COS(RADIANS(E1043))*COS(RADIANS(AQ1033))))</f>
        <v>0</v>
      </c>
      <c r="AR1045">
        <f>IF(DEGREES(ACOS(SIN(RADIANS(G1045))*SIN(RADIANS(E1043))+COS(RADIANS(G1045))*COS(RADIANS(E1043))*COS(RADIANS(AR1033))))&gt;90,0,$F$4*$F$5/E1042^2*(SIN(RADIANS(G1045))*SIN(RADIANS(E1043))+COS(RADIANS(G1045))*COS(RADIANS(E1043))*COS(RADIANS(AR1033))))</f>
        <v>0</v>
      </c>
    </row>
    <row r="1046" spans="2:44" x14ac:dyDescent="0.5">
      <c r="G1046">
        <v>-20</v>
      </c>
      <c r="I1046">
        <f>IF(DEGREES(ACOS(SIN(RADIANS(G1046))*SIN(RADIANS(E1043))+COS(RADIANS(G1046))*COS(RADIANS(E1043))*COS(RADIANS(I1033))))&gt;90,0,$F$4*$F$5/E1042^2*(SIN(RADIANS(G1046))*SIN(RADIANS(E1043))+COS(RADIANS(G1046))*COS(RADIANS(E1043))*COS(RADIANS(I1033))))</f>
        <v>0</v>
      </c>
      <c r="J1046">
        <f>IF(DEGREES(ACOS(SIN(RADIANS(G1046))*SIN(RADIANS(E1043))+COS(RADIANS(G1046))*COS(RADIANS(E1043))*COS(RADIANS(J1033))))&gt;90,0,$F$4*$F$5/E1042^2*(SIN(RADIANS(G1046))*SIN(RADIANS(E1043))+COS(RADIANS(G1046))*COS(RADIANS(E1043))*COS(RADIANS(J1033))))</f>
        <v>0</v>
      </c>
      <c r="K1046">
        <f>IF(DEGREES(ACOS(SIN(RADIANS(G1046))*SIN(RADIANS(E1043))+COS(RADIANS(G1046))*COS(RADIANS(E1043))*COS(RADIANS(K1033))))&gt;90,0,$F$4*$F$5/E1042^2*(SIN(RADIANS(G1046))*SIN(RADIANS(E1043))+COS(RADIANS(G1046))*COS(RADIANS(E1043))*COS(RADIANS(K1033))))</f>
        <v>0</v>
      </c>
      <c r="L1046">
        <f>IF(DEGREES(ACOS(SIN(RADIANS(G1046))*SIN(RADIANS(E1043))+COS(RADIANS(G1046))*COS(RADIANS(E1043))*COS(RADIANS(L1033))))&gt;90,0,$F$4*$F$5/E1042^2*(SIN(RADIANS(G1046))*SIN(RADIANS(E1043))+COS(RADIANS(G1046))*COS(RADIANS(E1043))*COS(RADIANS(L1033))))</f>
        <v>0</v>
      </c>
      <c r="M1046">
        <f>IF(DEGREES(ACOS(SIN(RADIANS(G1046))*SIN(RADIANS(E1043))+COS(RADIANS(G1046))*COS(RADIANS(E1043))*COS(RADIANS(M1033))))&gt;90,0,$F$4*$F$5/E1042^2*(SIN(RADIANS(G1046))*SIN(RADIANS(E1043))+COS(RADIANS(G1046))*COS(RADIANS(E1043))*COS(RADIANS(M1033))))</f>
        <v>0</v>
      </c>
      <c r="N1046">
        <f>IF(DEGREES(ACOS(SIN(RADIANS(G1046))*SIN(RADIANS(E1043))+COS(RADIANS(G1046))*COS(RADIANS(E1043))*COS(RADIANS(N1033))))&gt;90,0,$F$4*$F$5/E1042^2*(SIN(RADIANS(G1046))*SIN(RADIANS(E1043))+COS(RADIANS(G1046))*COS(RADIANS(E1043))*COS(RADIANS(N1033))))</f>
        <v>0</v>
      </c>
      <c r="O1046">
        <f>IF(DEGREES(ACOS(SIN(RADIANS(G1046))*SIN(RADIANS(E1043))+COS(RADIANS(G1046))*COS(RADIANS(E1043))*COS(RADIANS(O1033))))&gt;90,0,$F$4*$F$5/E1042^2*(SIN(RADIANS(G1046))*SIN(RADIANS(E1043))+COS(RADIANS(G1046))*COS(RADIANS(E1043))*COS(RADIANS(O1033))))</f>
        <v>0</v>
      </c>
      <c r="P1046">
        <f>IF(DEGREES(ACOS(SIN(RADIANS(G1046))*SIN(RADIANS(E1043))+COS(RADIANS(G1046))*COS(RADIANS(E1043))*COS(RADIANS(P1033))))&gt;90,0,$F$4*$F$5/E1042^2*(SIN(RADIANS(G1046))*SIN(RADIANS(E1043))+COS(RADIANS(G1046))*COS(RADIANS(E1043))*COS(RADIANS(P1033))))</f>
        <v>0</v>
      </c>
      <c r="Q1046">
        <f>IF(DEGREES(ACOS(SIN(RADIANS(G1046))*SIN(RADIANS(E1043))+COS(RADIANS(G1046))*COS(RADIANS(E1043))*COS(RADIANS(Q1033))))&gt;90,0,$F$4*$F$5/E1042^2*(SIN(RADIANS(G1046))*SIN(RADIANS(E1043))+COS(RADIANS(G1046))*COS(RADIANS(E1043))*COS(RADIANS(Q1033))))</f>
        <v>0</v>
      </c>
      <c r="R1046" t="e">
        <f>IF(DEGREES(ACOS(SIN(RADIANS(G1046))*SIN(RADIANS(E1043))+COS(RADIANS(G1046))*COS(RADIANS(E1043))*COS(RADIANS(R1033))))&gt;90,0,$F$4*$F$5/E1042^2*(SIN(RADIANS(G1046))*SIN(RADIANS(E1043))+COS(RADIANS(G1046))*COS(RADIANS(E1043))*COS(RADIANS(R1033))))</f>
        <v>#DIV/0!</v>
      </c>
      <c r="S1046" t="e">
        <f>IF(DEGREES(ACOS(SIN(RADIANS(G1046))*SIN(RADIANS(E1043))+COS(RADIANS(G1046))*COS(RADIANS(E1043))*COS(RADIANS(S1033))))&gt;90,0,$F$4*$F$5/E1042^2*(SIN(RADIANS(G1046))*SIN(RADIANS(E1043))+COS(RADIANS(G1046))*COS(RADIANS(E1043))*COS(RADIANS(S1033))))</f>
        <v>#DIV/0!</v>
      </c>
      <c r="T1046" t="e">
        <f>IF(DEGREES(ACOS(SIN(RADIANS(G1046))*SIN(RADIANS(E1043))+COS(RADIANS(G1046))*COS(RADIANS(E1043))*COS(RADIANS(T1033))))&gt;90,0,$F$4*$F$5/E1042^2*(SIN(RADIANS(G1046))*SIN(RADIANS(E1043))+COS(RADIANS(G1046))*COS(RADIANS(E1043))*COS(RADIANS(T1033))))</f>
        <v>#DIV/0!</v>
      </c>
      <c r="U1046" t="e">
        <f>IF(DEGREES(ACOS(SIN(RADIANS(G1046))*SIN(RADIANS(E1043))+COS(RADIANS(G1046))*COS(RADIANS(E1043))*COS(RADIANS(U1033))))&gt;90,0,$F$4*$F$5/E1042^2*(SIN(RADIANS(G1046))*SIN(RADIANS(E1043))+COS(RADIANS(G1046))*COS(RADIANS(E1043))*COS(RADIANS(U1033))))</f>
        <v>#DIV/0!</v>
      </c>
      <c r="V1046" t="e">
        <f>IF(DEGREES(ACOS(SIN(RADIANS(G1046))*SIN(RADIANS(E1043))+COS(RADIANS(G1046))*COS(RADIANS(E1043))*COS(RADIANS(V1033))))&gt;90,0,$F$4*$F$5/E1042^2*(SIN(RADIANS(G1046))*SIN(RADIANS(E1043))+COS(RADIANS(G1046))*COS(RADIANS(E1043))*COS(RADIANS(V1033))))</f>
        <v>#DIV/0!</v>
      </c>
      <c r="W1046" t="e">
        <f>IF(DEGREES(ACOS(SIN(RADIANS(G1046))*SIN(RADIANS(E1043))+COS(RADIANS(G1046))*COS(RADIANS(E1043))*COS(RADIANS(W1033))))&gt;90,0,$F$4*$F$5/E1042^2*(SIN(RADIANS(G1046))*SIN(RADIANS(E1043))+COS(RADIANS(G1046))*COS(RADIANS(E1043))*COS(RADIANS(W1033))))</f>
        <v>#DIV/0!</v>
      </c>
      <c r="X1046" t="e">
        <f>IF(DEGREES(ACOS(SIN(RADIANS(G1046))*SIN(RADIANS(E1043))+COS(RADIANS(G1046))*COS(RADIANS(E1043))*COS(RADIANS(X1033))))&gt;90,0,$F$4*$F$5/E1042^2*(SIN(RADIANS(G1046))*SIN(RADIANS(E1043))+COS(RADIANS(G1046))*COS(RADIANS(E1043))*COS(RADIANS(X1033))))</f>
        <v>#DIV/0!</v>
      </c>
      <c r="Y1046" t="e">
        <f>IF(DEGREES(ACOS(SIN(RADIANS(G1046))*SIN(RADIANS(E1043))+COS(RADIANS(G1046))*COS(RADIANS(E1043))*COS(RADIANS(Y1033))))&gt;90,0,$F$4*$F$5/E1042^2*(SIN(RADIANS(G1046))*SIN(RADIANS(E1043))+COS(RADIANS(G1046))*COS(RADIANS(E1043))*COS(RADIANS(Y1033))))</f>
        <v>#DIV/0!</v>
      </c>
      <c r="Z1046" t="e">
        <f>IF(DEGREES(ACOS(SIN(RADIANS(G1046))*SIN(RADIANS(E1043))+COS(RADIANS(G1046))*COS(RADIANS(E1043))*COS(RADIANS(Z1033))))&gt;90,0,$F$4*$F$5/E1042^2*(SIN(RADIANS(G1046))*SIN(RADIANS(E1043))+COS(RADIANS(G1046))*COS(RADIANS(E1043))*COS(RADIANS(Z1033))))</f>
        <v>#DIV/0!</v>
      </c>
      <c r="AA1046" t="e">
        <f>IF(DEGREES(ACOS(SIN(RADIANS(G1046))*SIN(RADIANS(E1043))+COS(RADIANS(G1046))*COS(RADIANS(E1043))*COS(RADIANS(AA1033))))&gt;90,0,$F$4*$F$5/E1042^2*(SIN(RADIANS(G1046))*SIN(RADIANS(E1043))+COS(RADIANS(G1046))*COS(RADIANS(E1043))*COS(RADIANS(AA1033))))</f>
        <v>#DIV/0!</v>
      </c>
      <c r="AB1046" t="e">
        <f>IF(DEGREES(ACOS(SIN(RADIANS(G1046))*SIN(RADIANS(E1043))+COS(RADIANS(G1046))*COS(RADIANS(E1043))*COS(RADIANS(AB1033))))&gt;90,0,$F$4*$F$5/E1042^2*(SIN(RADIANS(G1046))*SIN(RADIANS(E1043))+COS(RADIANS(G1046))*COS(RADIANS(E1043))*COS(RADIANS(AB1033))))</f>
        <v>#DIV/0!</v>
      </c>
      <c r="AC1046" t="e">
        <f>IF(DEGREES(ACOS(SIN(RADIANS(G1046))*SIN(RADIANS(E1043))+COS(RADIANS(G1046))*COS(RADIANS(E1043))*COS(RADIANS(AC1033))))&gt;90,0,$F$4*$F$5/E1042^2*(SIN(RADIANS(G1046))*SIN(RADIANS(E1043))+COS(RADIANS(G1046))*COS(RADIANS(E1043))*COS(RADIANS(AC1033))))</f>
        <v>#DIV/0!</v>
      </c>
      <c r="AD1046" t="e">
        <f>IF(DEGREES(ACOS(SIN(RADIANS(G1046))*SIN(RADIANS(E1043))+COS(RADIANS(G1046))*COS(RADIANS(E1043))*COS(RADIANS(AD1033))))&gt;90,0,$F$4*$F$5/E1042^2*(SIN(RADIANS(G1046))*SIN(RADIANS(E1043))+COS(RADIANS(G1046))*COS(RADIANS(E1043))*COS(RADIANS(AD1033))))</f>
        <v>#DIV/0!</v>
      </c>
      <c r="AE1046" t="e">
        <f>IF(DEGREES(ACOS(SIN(RADIANS(G1046))*SIN(RADIANS(E1043))+COS(RADIANS(G1046))*COS(RADIANS(E1043))*COS(RADIANS(AE1033))))&gt;90,0,$F$4*$F$5/E1042^2*(SIN(RADIANS(G1046))*SIN(RADIANS(E1043))+COS(RADIANS(G1046))*COS(RADIANS(E1043))*COS(RADIANS(AE1033))))</f>
        <v>#DIV/0!</v>
      </c>
      <c r="AF1046" t="e">
        <f>IF(DEGREES(ACOS(SIN(RADIANS(G1046))*SIN(RADIANS(E1043))+COS(RADIANS(G1046))*COS(RADIANS(E1043))*COS(RADIANS(AF1033))))&gt;90,0,$F$4*$F$5/E1042^2*(SIN(RADIANS(G1046))*SIN(RADIANS(E1043))+COS(RADIANS(G1046))*COS(RADIANS(E1043))*COS(RADIANS(AF1033))))</f>
        <v>#DIV/0!</v>
      </c>
      <c r="AG1046" t="e">
        <f>IF(DEGREES(ACOS(SIN(RADIANS(G1046))*SIN(RADIANS(E1043))+COS(RADIANS(G1046))*COS(RADIANS(E1043))*COS(RADIANS(AG1033))))&gt;90,0,$F$4*$F$5/E1042^2*(SIN(RADIANS(G1046))*SIN(RADIANS(E1043))+COS(RADIANS(G1046))*COS(RADIANS(E1043))*COS(RADIANS(AG1033))))</f>
        <v>#DIV/0!</v>
      </c>
      <c r="AH1046" t="e">
        <f>IF(DEGREES(ACOS(SIN(RADIANS(G1046))*SIN(RADIANS(E1043))+COS(RADIANS(G1046))*COS(RADIANS(E1043))*COS(RADIANS(AH1033))))&gt;90,0,$F$4*$F$5/E1042^2*(SIN(RADIANS(G1046))*SIN(RADIANS(E1043))+COS(RADIANS(G1046))*COS(RADIANS(E1043))*COS(RADIANS(AH1033))))</f>
        <v>#DIV/0!</v>
      </c>
      <c r="AI1046" t="e">
        <f>IF(DEGREES(ACOS(SIN(RADIANS(G1046))*SIN(RADIANS(E1043))+COS(RADIANS(G1046))*COS(RADIANS(E1043))*COS(RADIANS(AI1033))))&gt;90,0,$F$4*$F$5/E1042^2*(SIN(RADIANS(G1046))*SIN(RADIANS(E1043))+COS(RADIANS(G1046))*COS(RADIANS(E1043))*COS(RADIANS(AI1033))))</f>
        <v>#DIV/0!</v>
      </c>
      <c r="AJ1046" t="e">
        <f>IF(DEGREES(ACOS(SIN(RADIANS(G1046))*SIN(RADIANS(E1043))+COS(RADIANS(G1046))*COS(RADIANS(E1043))*COS(RADIANS(AJ1033))))&gt;90,0,$F$4*$F$5/E1042^2*(SIN(RADIANS(G1046))*SIN(RADIANS(E1043))+COS(RADIANS(G1046))*COS(RADIANS(E1043))*COS(RADIANS(AJ1033))))</f>
        <v>#DIV/0!</v>
      </c>
      <c r="AK1046">
        <f>IF(DEGREES(ACOS(SIN(RADIANS(G1046))*SIN(RADIANS(E1043))+COS(RADIANS(G1046))*COS(RADIANS(E1043))*COS(RADIANS(AK1033))))&gt;90,0,$F$4*$F$5/E1042^2*(SIN(RADIANS(G1046))*SIN(RADIANS(E1043))+COS(RADIANS(G1046))*COS(RADIANS(E1043))*COS(RADIANS(AK1033))))</f>
        <v>0</v>
      </c>
      <c r="AL1046">
        <f>IF(DEGREES(ACOS(SIN(RADIANS(G1046))*SIN(RADIANS(E1043))+COS(RADIANS(G1046))*COS(RADIANS(E1043))*COS(RADIANS(AL1033))))&gt;90,0,$F$4*$F$5/E1042^2*(SIN(RADIANS(G1046))*SIN(RADIANS(E1043))+COS(RADIANS(G1046))*COS(RADIANS(E1043))*COS(RADIANS(AL1033))))</f>
        <v>0</v>
      </c>
      <c r="AM1046">
        <f>IF(DEGREES(ACOS(SIN(RADIANS(G1046))*SIN(RADIANS(E1043))+COS(RADIANS(G1046))*COS(RADIANS(E1043))*COS(RADIANS(AM1033))))&gt;90,0,$F$4*$F$5/E1042^2*(SIN(RADIANS(G1046))*SIN(RADIANS(E1043))+COS(RADIANS(G1046))*COS(RADIANS(E1043))*COS(RADIANS(AM1033))))</f>
        <v>0</v>
      </c>
      <c r="AN1046">
        <f>IF(DEGREES(ACOS(SIN(RADIANS(G1046))*SIN(RADIANS(E1043))+COS(RADIANS(G1046))*COS(RADIANS(E1043))*COS(RADIANS(AN1033))))&gt;90,0,$F$4*$F$5/E1042^2*(SIN(RADIANS(G1046))*SIN(RADIANS(E1043))+COS(RADIANS(G1046))*COS(RADIANS(E1043))*COS(RADIANS(AN1033))))</f>
        <v>0</v>
      </c>
      <c r="AO1046">
        <f>IF(DEGREES(ACOS(SIN(RADIANS(G1046))*SIN(RADIANS(E1043))+COS(RADIANS(G1046))*COS(RADIANS(E1043))*COS(RADIANS(AO1033))))&gt;90,0,$F$4*$F$5/E1042^2*(SIN(RADIANS(G1046))*SIN(RADIANS(E1043))+COS(RADIANS(G1046))*COS(RADIANS(E1043))*COS(RADIANS(AO1033))))</f>
        <v>0</v>
      </c>
      <c r="AP1046">
        <f>IF(DEGREES(ACOS(SIN(RADIANS(G1046))*SIN(RADIANS(E1043))+COS(RADIANS(G1046))*COS(RADIANS(E1043))*COS(RADIANS(AP1033))))&gt;90,0,$F$4*$F$5/E1042^2*(SIN(RADIANS(G1046))*SIN(RADIANS(E1043))+COS(RADIANS(G1046))*COS(RADIANS(E1043))*COS(RADIANS(AP1033))))</f>
        <v>0</v>
      </c>
      <c r="AQ1046">
        <f>IF(DEGREES(ACOS(SIN(RADIANS(G1046))*SIN(RADIANS(E1043))+COS(RADIANS(G1046))*COS(RADIANS(E1043))*COS(RADIANS(AQ1033))))&gt;90,0,$F$4*$F$5/E1042^2*(SIN(RADIANS(G1046))*SIN(RADIANS(E1043))+COS(RADIANS(G1046))*COS(RADIANS(E1043))*COS(RADIANS(AQ1033))))</f>
        <v>0</v>
      </c>
      <c r="AR1046">
        <f>IF(DEGREES(ACOS(SIN(RADIANS(G1046))*SIN(RADIANS(E1043))+COS(RADIANS(G1046))*COS(RADIANS(E1043))*COS(RADIANS(AR1033))))&gt;90,0,$F$4*$F$5/E1042^2*(SIN(RADIANS(G1046))*SIN(RADIANS(E1043))+COS(RADIANS(G1046))*COS(RADIANS(E1043))*COS(RADIANS(AR1033))))</f>
        <v>0</v>
      </c>
    </row>
    <row r="1047" spans="2:44" x14ac:dyDescent="0.5">
      <c r="G1047">
        <v>-30</v>
      </c>
      <c r="I1047">
        <f>IF(DEGREES(ACOS(SIN(RADIANS(G1047))*SIN(RADIANS(E1043))+COS(RADIANS(G1047))*COS(RADIANS(E1043))*COS(RADIANS(I1033))))&gt;90,0,$F$4*$F$5/E1042^2*(SIN(RADIANS(G1047))*SIN(RADIANS(E1043))+COS(RADIANS(G1047))*COS(RADIANS(E1043))*COS(RADIANS(I1033))))</f>
        <v>0</v>
      </c>
      <c r="J1047">
        <f>IF(DEGREES(ACOS(SIN(RADIANS(G1047))*SIN(RADIANS(E1043))+COS(RADIANS(G1047))*COS(RADIANS(E1043))*COS(RADIANS(J1033))))&gt;90,0,$F$4*$F$5/E1042^2*(SIN(RADIANS(G1047))*SIN(RADIANS(E1043))+COS(RADIANS(G1047))*COS(RADIANS(E1043))*COS(RADIANS(J1033))))</f>
        <v>0</v>
      </c>
      <c r="K1047">
        <f>IF(DEGREES(ACOS(SIN(RADIANS(G1047))*SIN(RADIANS(E1043))+COS(RADIANS(G1047))*COS(RADIANS(E1043))*COS(RADIANS(K1033))))&gt;90,0,$F$4*$F$5/E1042^2*(SIN(RADIANS(G1047))*SIN(RADIANS(E1043))+COS(RADIANS(G1047))*COS(RADIANS(E1043))*COS(RADIANS(K1033))))</f>
        <v>0</v>
      </c>
      <c r="L1047">
        <f>IF(DEGREES(ACOS(SIN(RADIANS(G1047))*SIN(RADIANS(E1043))+COS(RADIANS(G1047))*COS(RADIANS(E1043))*COS(RADIANS(L1033))))&gt;90,0,$F$4*$F$5/E1042^2*(SIN(RADIANS(G1047))*SIN(RADIANS(E1043))+COS(RADIANS(G1047))*COS(RADIANS(E1043))*COS(RADIANS(L1033))))</f>
        <v>0</v>
      </c>
      <c r="M1047">
        <f>IF(DEGREES(ACOS(SIN(RADIANS(G1047))*SIN(RADIANS(E1043))+COS(RADIANS(G1047))*COS(RADIANS(E1043))*COS(RADIANS(M1033))))&gt;90,0,$F$4*$F$5/E1042^2*(SIN(RADIANS(G1047))*SIN(RADIANS(E1043))+COS(RADIANS(G1047))*COS(RADIANS(E1043))*COS(RADIANS(M1033))))</f>
        <v>0</v>
      </c>
      <c r="N1047">
        <f>IF(DEGREES(ACOS(SIN(RADIANS(G1047))*SIN(RADIANS(E1043))+COS(RADIANS(G1047))*COS(RADIANS(E1043))*COS(RADIANS(N1033))))&gt;90,0,$F$4*$F$5/E1042^2*(SIN(RADIANS(G1047))*SIN(RADIANS(E1043))+COS(RADIANS(G1047))*COS(RADIANS(E1043))*COS(RADIANS(N1033))))</f>
        <v>0</v>
      </c>
      <c r="O1047">
        <f>IF(DEGREES(ACOS(SIN(RADIANS(G1047))*SIN(RADIANS(E1043))+COS(RADIANS(G1047))*COS(RADIANS(E1043))*COS(RADIANS(O1033))))&gt;90,0,$F$4*$F$5/E1042^2*(SIN(RADIANS(G1047))*SIN(RADIANS(E1043))+COS(RADIANS(G1047))*COS(RADIANS(E1043))*COS(RADIANS(O1033))))</f>
        <v>0</v>
      </c>
      <c r="P1047">
        <f>IF(DEGREES(ACOS(SIN(RADIANS(G1047))*SIN(RADIANS(E1043))+COS(RADIANS(G1047))*COS(RADIANS(E1043))*COS(RADIANS(P1033))))&gt;90,0,$F$4*$F$5/E1042^2*(SIN(RADIANS(G1047))*SIN(RADIANS(E1043))+COS(RADIANS(G1047))*COS(RADIANS(E1043))*COS(RADIANS(P1033))))</f>
        <v>0</v>
      </c>
      <c r="Q1047">
        <f>IF(DEGREES(ACOS(SIN(RADIANS(G1047))*SIN(RADIANS(E1043))+COS(RADIANS(G1047))*COS(RADIANS(E1043))*COS(RADIANS(Q1033))))&gt;90,0,$F$4*$F$5/E1042^2*(SIN(RADIANS(G1047))*SIN(RADIANS(E1043))+COS(RADIANS(G1047))*COS(RADIANS(E1043))*COS(RADIANS(Q1033))))</f>
        <v>0</v>
      </c>
      <c r="R1047" t="e">
        <f>IF(DEGREES(ACOS(SIN(RADIANS(G1047))*SIN(RADIANS(E1043))+COS(RADIANS(G1047))*COS(RADIANS(E1043))*COS(RADIANS(R1033))))&gt;90,0,$F$4*$F$5/E1042^2*(SIN(RADIANS(G1047))*SIN(RADIANS(E1043))+COS(RADIANS(G1047))*COS(RADIANS(E1043))*COS(RADIANS(R1033))))</f>
        <v>#DIV/0!</v>
      </c>
      <c r="S1047" t="e">
        <f>IF(DEGREES(ACOS(SIN(RADIANS(G1047))*SIN(RADIANS(E1043))+COS(RADIANS(G1047))*COS(RADIANS(E1043))*COS(RADIANS(S1033))))&gt;90,0,$F$4*$F$5/E1042^2*(SIN(RADIANS(G1047))*SIN(RADIANS(E1043))+COS(RADIANS(G1047))*COS(RADIANS(E1043))*COS(RADIANS(S1033))))</f>
        <v>#DIV/0!</v>
      </c>
      <c r="T1047" t="e">
        <f>IF(DEGREES(ACOS(SIN(RADIANS(G1047))*SIN(RADIANS(E1043))+COS(RADIANS(G1047))*COS(RADIANS(E1043))*COS(RADIANS(T1033))))&gt;90,0,$F$4*$F$5/E1042^2*(SIN(RADIANS(G1047))*SIN(RADIANS(E1043))+COS(RADIANS(G1047))*COS(RADIANS(E1043))*COS(RADIANS(T1033))))</f>
        <v>#DIV/0!</v>
      </c>
      <c r="U1047" t="e">
        <f>IF(DEGREES(ACOS(SIN(RADIANS(G1047))*SIN(RADIANS(E1043))+COS(RADIANS(G1047))*COS(RADIANS(E1043))*COS(RADIANS(U1033))))&gt;90,0,$F$4*$F$5/E1042^2*(SIN(RADIANS(G1047))*SIN(RADIANS(E1043))+COS(RADIANS(G1047))*COS(RADIANS(E1043))*COS(RADIANS(U1033))))</f>
        <v>#DIV/0!</v>
      </c>
      <c r="V1047" t="e">
        <f>IF(DEGREES(ACOS(SIN(RADIANS(G1047))*SIN(RADIANS(E1043))+COS(RADIANS(G1047))*COS(RADIANS(E1043))*COS(RADIANS(V1033))))&gt;90,0,$F$4*$F$5/E1042^2*(SIN(RADIANS(G1047))*SIN(RADIANS(E1043))+COS(RADIANS(G1047))*COS(RADIANS(E1043))*COS(RADIANS(V1033))))</f>
        <v>#DIV/0!</v>
      </c>
      <c r="W1047" t="e">
        <f>IF(DEGREES(ACOS(SIN(RADIANS(G1047))*SIN(RADIANS(E1043))+COS(RADIANS(G1047))*COS(RADIANS(E1043))*COS(RADIANS(W1033))))&gt;90,0,$F$4*$F$5/E1042^2*(SIN(RADIANS(G1047))*SIN(RADIANS(E1043))+COS(RADIANS(G1047))*COS(RADIANS(E1043))*COS(RADIANS(W1033))))</f>
        <v>#DIV/0!</v>
      </c>
      <c r="X1047" t="e">
        <f>IF(DEGREES(ACOS(SIN(RADIANS(G1047))*SIN(RADIANS(E1043))+COS(RADIANS(G1047))*COS(RADIANS(E1043))*COS(RADIANS(X1033))))&gt;90,0,$F$4*$F$5/E1042^2*(SIN(RADIANS(G1047))*SIN(RADIANS(E1043))+COS(RADIANS(G1047))*COS(RADIANS(E1043))*COS(RADIANS(X1033))))</f>
        <v>#DIV/0!</v>
      </c>
      <c r="Y1047" t="e">
        <f>IF(DEGREES(ACOS(SIN(RADIANS(G1047))*SIN(RADIANS(E1043))+COS(RADIANS(G1047))*COS(RADIANS(E1043))*COS(RADIANS(Y1033))))&gt;90,0,$F$4*$F$5/E1042^2*(SIN(RADIANS(G1047))*SIN(RADIANS(E1043))+COS(RADIANS(G1047))*COS(RADIANS(E1043))*COS(RADIANS(Y1033))))</f>
        <v>#DIV/0!</v>
      </c>
      <c r="Z1047" t="e">
        <f>IF(DEGREES(ACOS(SIN(RADIANS(G1047))*SIN(RADIANS(E1043))+COS(RADIANS(G1047))*COS(RADIANS(E1043))*COS(RADIANS(Z1033))))&gt;90,0,$F$4*$F$5/E1042^2*(SIN(RADIANS(G1047))*SIN(RADIANS(E1043))+COS(RADIANS(G1047))*COS(RADIANS(E1043))*COS(RADIANS(Z1033))))</f>
        <v>#DIV/0!</v>
      </c>
      <c r="AA1047" t="e">
        <f>IF(DEGREES(ACOS(SIN(RADIANS(G1047))*SIN(RADIANS(E1043))+COS(RADIANS(G1047))*COS(RADIANS(E1043))*COS(RADIANS(AA1033))))&gt;90,0,$F$4*$F$5/E1042^2*(SIN(RADIANS(G1047))*SIN(RADIANS(E1043))+COS(RADIANS(G1047))*COS(RADIANS(E1043))*COS(RADIANS(AA1033))))</f>
        <v>#DIV/0!</v>
      </c>
      <c r="AB1047" t="e">
        <f>IF(DEGREES(ACOS(SIN(RADIANS(G1047))*SIN(RADIANS(E1043))+COS(RADIANS(G1047))*COS(RADIANS(E1043))*COS(RADIANS(AB1033))))&gt;90,0,$F$4*$F$5/E1042^2*(SIN(RADIANS(G1047))*SIN(RADIANS(E1043))+COS(RADIANS(G1047))*COS(RADIANS(E1043))*COS(RADIANS(AB1033))))</f>
        <v>#DIV/0!</v>
      </c>
      <c r="AC1047" t="e">
        <f>IF(DEGREES(ACOS(SIN(RADIANS(G1047))*SIN(RADIANS(E1043))+COS(RADIANS(G1047))*COS(RADIANS(E1043))*COS(RADIANS(AC1033))))&gt;90,0,$F$4*$F$5/E1042^2*(SIN(RADIANS(G1047))*SIN(RADIANS(E1043))+COS(RADIANS(G1047))*COS(RADIANS(E1043))*COS(RADIANS(AC1033))))</f>
        <v>#DIV/0!</v>
      </c>
      <c r="AD1047" t="e">
        <f>IF(DEGREES(ACOS(SIN(RADIANS(G1047))*SIN(RADIANS(E1043))+COS(RADIANS(G1047))*COS(RADIANS(E1043))*COS(RADIANS(AD1033))))&gt;90,0,$F$4*$F$5/E1042^2*(SIN(RADIANS(G1047))*SIN(RADIANS(E1043))+COS(RADIANS(G1047))*COS(RADIANS(E1043))*COS(RADIANS(AD1033))))</f>
        <v>#DIV/0!</v>
      </c>
      <c r="AE1047" t="e">
        <f>IF(DEGREES(ACOS(SIN(RADIANS(G1047))*SIN(RADIANS(E1043))+COS(RADIANS(G1047))*COS(RADIANS(E1043))*COS(RADIANS(AE1033))))&gt;90,0,$F$4*$F$5/E1042^2*(SIN(RADIANS(G1047))*SIN(RADIANS(E1043))+COS(RADIANS(G1047))*COS(RADIANS(E1043))*COS(RADIANS(AE1033))))</f>
        <v>#DIV/0!</v>
      </c>
      <c r="AF1047" t="e">
        <f>IF(DEGREES(ACOS(SIN(RADIANS(G1047))*SIN(RADIANS(E1043))+COS(RADIANS(G1047))*COS(RADIANS(E1043))*COS(RADIANS(AF1033))))&gt;90,0,$F$4*$F$5/E1042^2*(SIN(RADIANS(G1047))*SIN(RADIANS(E1043))+COS(RADIANS(G1047))*COS(RADIANS(E1043))*COS(RADIANS(AF1033))))</f>
        <v>#DIV/0!</v>
      </c>
      <c r="AG1047" t="e">
        <f>IF(DEGREES(ACOS(SIN(RADIANS(G1047))*SIN(RADIANS(E1043))+COS(RADIANS(G1047))*COS(RADIANS(E1043))*COS(RADIANS(AG1033))))&gt;90,0,$F$4*$F$5/E1042^2*(SIN(RADIANS(G1047))*SIN(RADIANS(E1043))+COS(RADIANS(G1047))*COS(RADIANS(E1043))*COS(RADIANS(AG1033))))</f>
        <v>#DIV/0!</v>
      </c>
      <c r="AH1047" t="e">
        <f>IF(DEGREES(ACOS(SIN(RADIANS(G1047))*SIN(RADIANS(E1043))+COS(RADIANS(G1047))*COS(RADIANS(E1043))*COS(RADIANS(AH1033))))&gt;90,0,$F$4*$F$5/E1042^2*(SIN(RADIANS(G1047))*SIN(RADIANS(E1043))+COS(RADIANS(G1047))*COS(RADIANS(E1043))*COS(RADIANS(AH1033))))</f>
        <v>#DIV/0!</v>
      </c>
      <c r="AI1047" t="e">
        <f>IF(DEGREES(ACOS(SIN(RADIANS(G1047))*SIN(RADIANS(E1043))+COS(RADIANS(G1047))*COS(RADIANS(E1043))*COS(RADIANS(AI1033))))&gt;90,0,$F$4*$F$5/E1042^2*(SIN(RADIANS(G1047))*SIN(RADIANS(E1043))+COS(RADIANS(G1047))*COS(RADIANS(E1043))*COS(RADIANS(AI1033))))</f>
        <v>#DIV/0!</v>
      </c>
      <c r="AJ1047" t="e">
        <f>IF(DEGREES(ACOS(SIN(RADIANS(G1047))*SIN(RADIANS(E1043))+COS(RADIANS(G1047))*COS(RADIANS(E1043))*COS(RADIANS(AJ1033))))&gt;90,0,$F$4*$F$5/E1042^2*(SIN(RADIANS(G1047))*SIN(RADIANS(E1043))+COS(RADIANS(G1047))*COS(RADIANS(E1043))*COS(RADIANS(AJ1033))))</f>
        <v>#DIV/0!</v>
      </c>
      <c r="AK1047">
        <f>IF(DEGREES(ACOS(SIN(RADIANS(G1047))*SIN(RADIANS(E1043))+COS(RADIANS(G1047))*COS(RADIANS(E1043))*COS(RADIANS(AK1033))))&gt;90,0,$F$4*$F$5/E1042^2*(SIN(RADIANS(G1047))*SIN(RADIANS(E1043))+COS(RADIANS(G1047))*COS(RADIANS(E1043))*COS(RADIANS(AK1033))))</f>
        <v>0</v>
      </c>
      <c r="AL1047">
        <f>IF(DEGREES(ACOS(SIN(RADIANS(G1047))*SIN(RADIANS(E1043))+COS(RADIANS(G1047))*COS(RADIANS(E1043))*COS(RADIANS(AL1033))))&gt;90,0,$F$4*$F$5/E1042^2*(SIN(RADIANS(G1047))*SIN(RADIANS(E1043))+COS(RADIANS(G1047))*COS(RADIANS(E1043))*COS(RADIANS(AL1033))))</f>
        <v>0</v>
      </c>
      <c r="AM1047">
        <f>IF(DEGREES(ACOS(SIN(RADIANS(G1047))*SIN(RADIANS(E1043))+COS(RADIANS(G1047))*COS(RADIANS(E1043))*COS(RADIANS(AM1033))))&gt;90,0,$F$4*$F$5/E1042^2*(SIN(RADIANS(G1047))*SIN(RADIANS(E1043))+COS(RADIANS(G1047))*COS(RADIANS(E1043))*COS(RADIANS(AM1033))))</f>
        <v>0</v>
      </c>
      <c r="AN1047">
        <f>IF(DEGREES(ACOS(SIN(RADIANS(G1047))*SIN(RADIANS(E1043))+COS(RADIANS(G1047))*COS(RADIANS(E1043))*COS(RADIANS(AN1033))))&gt;90,0,$F$4*$F$5/E1042^2*(SIN(RADIANS(G1047))*SIN(RADIANS(E1043))+COS(RADIANS(G1047))*COS(RADIANS(E1043))*COS(RADIANS(AN1033))))</f>
        <v>0</v>
      </c>
      <c r="AO1047">
        <f>IF(DEGREES(ACOS(SIN(RADIANS(G1047))*SIN(RADIANS(E1043))+COS(RADIANS(G1047))*COS(RADIANS(E1043))*COS(RADIANS(AO1033))))&gt;90,0,$F$4*$F$5/E1042^2*(SIN(RADIANS(G1047))*SIN(RADIANS(E1043))+COS(RADIANS(G1047))*COS(RADIANS(E1043))*COS(RADIANS(AO1033))))</f>
        <v>0</v>
      </c>
      <c r="AP1047">
        <f>IF(DEGREES(ACOS(SIN(RADIANS(G1047))*SIN(RADIANS(E1043))+COS(RADIANS(G1047))*COS(RADIANS(E1043))*COS(RADIANS(AP1033))))&gt;90,0,$F$4*$F$5/E1042^2*(SIN(RADIANS(G1047))*SIN(RADIANS(E1043))+COS(RADIANS(G1047))*COS(RADIANS(E1043))*COS(RADIANS(AP1033))))</f>
        <v>0</v>
      </c>
      <c r="AQ1047">
        <f>IF(DEGREES(ACOS(SIN(RADIANS(G1047))*SIN(RADIANS(E1043))+COS(RADIANS(G1047))*COS(RADIANS(E1043))*COS(RADIANS(AQ1033))))&gt;90,0,$F$4*$F$5/E1042^2*(SIN(RADIANS(G1047))*SIN(RADIANS(E1043))+COS(RADIANS(G1047))*COS(RADIANS(E1043))*COS(RADIANS(AQ1033))))</f>
        <v>0</v>
      </c>
      <c r="AR1047">
        <f>IF(DEGREES(ACOS(SIN(RADIANS(G1047))*SIN(RADIANS(E1043))+COS(RADIANS(G1047))*COS(RADIANS(E1043))*COS(RADIANS(AR1033))))&gt;90,0,$F$4*$F$5/E1042^2*(SIN(RADIANS(G1047))*SIN(RADIANS(E1043))+COS(RADIANS(G1047))*COS(RADIANS(E1043))*COS(RADIANS(AR1033))))</f>
        <v>0</v>
      </c>
    </row>
    <row r="1048" spans="2:44" x14ac:dyDescent="0.5">
      <c r="G1048">
        <v>-40</v>
      </c>
      <c r="I1048">
        <f>IF(DEGREES(ACOS(SIN(RADIANS(G1048))*SIN(RADIANS(E1043))+COS(RADIANS(G1048))*COS(RADIANS(E1043))*COS(RADIANS(I1033))))&gt;90,0,$F$4*$F$5/E1042^2*(SIN(RADIANS(G1048))*SIN(RADIANS(E1043))+COS(RADIANS(G1048))*COS(RADIANS(E1043))*COS(RADIANS(I1033))))</f>
        <v>0</v>
      </c>
      <c r="J1048">
        <f>IF(DEGREES(ACOS(SIN(RADIANS(G1048))*SIN(RADIANS(E1043))+COS(RADIANS(G1048))*COS(RADIANS(E1043))*COS(RADIANS(J1033))))&gt;90,0,$F$4*$F$5/E1042^2*(SIN(RADIANS(G1048))*SIN(RADIANS(E1043))+COS(RADIANS(G1048))*COS(RADIANS(E1043))*COS(RADIANS(J1033))))</f>
        <v>0</v>
      </c>
      <c r="K1048">
        <f>IF(DEGREES(ACOS(SIN(RADIANS(G1048))*SIN(RADIANS(E1043))+COS(RADIANS(G1048))*COS(RADIANS(E1043))*COS(RADIANS(K1033))))&gt;90,0,$F$4*$F$5/E1042^2*(SIN(RADIANS(G1048))*SIN(RADIANS(E1043))+COS(RADIANS(G1048))*COS(RADIANS(E1043))*COS(RADIANS(K1033))))</f>
        <v>0</v>
      </c>
      <c r="L1048">
        <f>IF(DEGREES(ACOS(SIN(RADIANS(G1048))*SIN(RADIANS(E1043))+COS(RADIANS(G1048))*COS(RADIANS(E1043))*COS(RADIANS(L1033))))&gt;90,0,$F$4*$F$5/E1042^2*(SIN(RADIANS(G1048))*SIN(RADIANS(E1043))+COS(RADIANS(G1048))*COS(RADIANS(E1043))*COS(RADIANS(L1033))))</f>
        <v>0</v>
      </c>
      <c r="M1048">
        <f>IF(DEGREES(ACOS(SIN(RADIANS(G1048))*SIN(RADIANS(E1043))+COS(RADIANS(G1048))*COS(RADIANS(E1043))*COS(RADIANS(M1033))))&gt;90,0,$F$4*$F$5/E1042^2*(SIN(RADIANS(G1048))*SIN(RADIANS(E1043))+COS(RADIANS(G1048))*COS(RADIANS(E1043))*COS(RADIANS(M1033))))</f>
        <v>0</v>
      </c>
      <c r="N1048">
        <f>IF(DEGREES(ACOS(SIN(RADIANS(G1048))*SIN(RADIANS(E1043))+COS(RADIANS(G1048))*COS(RADIANS(E1043))*COS(RADIANS(N1033))))&gt;90,0,$F$4*$F$5/E1042^2*(SIN(RADIANS(G1048))*SIN(RADIANS(E1043))+COS(RADIANS(G1048))*COS(RADIANS(E1043))*COS(RADIANS(N1033))))</f>
        <v>0</v>
      </c>
      <c r="O1048">
        <f>IF(DEGREES(ACOS(SIN(RADIANS(G1048))*SIN(RADIANS(E1043))+COS(RADIANS(G1048))*COS(RADIANS(E1043))*COS(RADIANS(O1033))))&gt;90,0,$F$4*$F$5/E1042^2*(SIN(RADIANS(G1048))*SIN(RADIANS(E1043))+COS(RADIANS(G1048))*COS(RADIANS(E1043))*COS(RADIANS(O1033))))</f>
        <v>0</v>
      </c>
      <c r="P1048">
        <f>IF(DEGREES(ACOS(SIN(RADIANS(G1048))*SIN(RADIANS(E1043))+COS(RADIANS(G1048))*COS(RADIANS(E1043))*COS(RADIANS(P1033))))&gt;90,0,$F$4*$F$5/E1042^2*(SIN(RADIANS(G1048))*SIN(RADIANS(E1043))+COS(RADIANS(G1048))*COS(RADIANS(E1043))*COS(RADIANS(P1033))))</f>
        <v>0</v>
      </c>
      <c r="Q1048">
        <f>IF(DEGREES(ACOS(SIN(RADIANS(G1048))*SIN(RADIANS(E1043))+COS(RADIANS(G1048))*COS(RADIANS(E1043))*COS(RADIANS(Q1033))))&gt;90,0,$F$4*$F$5/E1042^2*(SIN(RADIANS(G1048))*SIN(RADIANS(E1043))+COS(RADIANS(G1048))*COS(RADIANS(E1043))*COS(RADIANS(Q1033))))</f>
        <v>0</v>
      </c>
      <c r="R1048" t="e">
        <f>IF(DEGREES(ACOS(SIN(RADIANS(G1048))*SIN(RADIANS(E1043))+COS(RADIANS(G1048))*COS(RADIANS(E1043))*COS(RADIANS(R1033))))&gt;90,0,$F$4*$F$5/E1042^2*(SIN(RADIANS(G1048))*SIN(RADIANS(E1043))+COS(RADIANS(G1048))*COS(RADIANS(E1043))*COS(RADIANS(R1033))))</f>
        <v>#DIV/0!</v>
      </c>
      <c r="S1048" t="e">
        <f>IF(DEGREES(ACOS(SIN(RADIANS(G1048))*SIN(RADIANS(E1043))+COS(RADIANS(G1048))*COS(RADIANS(E1043))*COS(RADIANS(S1033))))&gt;90,0,$F$4*$F$5/E1042^2*(SIN(RADIANS(G1048))*SIN(RADIANS(E1043))+COS(RADIANS(G1048))*COS(RADIANS(E1043))*COS(RADIANS(S1033))))</f>
        <v>#DIV/0!</v>
      </c>
      <c r="T1048" t="e">
        <f>IF(DEGREES(ACOS(SIN(RADIANS(G1048))*SIN(RADIANS(E1043))+COS(RADIANS(G1048))*COS(RADIANS(E1043))*COS(RADIANS(T1033))))&gt;90,0,$F$4*$F$5/E1042^2*(SIN(RADIANS(G1048))*SIN(RADIANS(E1043))+COS(RADIANS(G1048))*COS(RADIANS(E1043))*COS(RADIANS(T1033))))</f>
        <v>#DIV/0!</v>
      </c>
      <c r="U1048" t="e">
        <f>IF(DEGREES(ACOS(SIN(RADIANS(G1048))*SIN(RADIANS(E1043))+COS(RADIANS(G1048))*COS(RADIANS(E1043))*COS(RADIANS(U1033))))&gt;90,0,$F$4*$F$5/E1042^2*(SIN(RADIANS(G1048))*SIN(RADIANS(E1043))+COS(RADIANS(G1048))*COS(RADIANS(E1043))*COS(RADIANS(U1033))))</f>
        <v>#DIV/0!</v>
      </c>
      <c r="V1048" t="e">
        <f>IF(DEGREES(ACOS(SIN(RADIANS(G1048))*SIN(RADIANS(E1043))+COS(RADIANS(G1048))*COS(RADIANS(E1043))*COS(RADIANS(V1033))))&gt;90,0,$F$4*$F$5/E1042^2*(SIN(RADIANS(G1048))*SIN(RADIANS(E1043))+COS(RADIANS(G1048))*COS(RADIANS(E1043))*COS(RADIANS(V1033))))</f>
        <v>#DIV/0!</v>
      </c>
      <c r="W1048" t="e">
        <f>IF(DEGREES(ACOS(SIN(RADIANS(G1048))*SIN(RADIANS(E1043))+COS(RADIANS(G1048))*COS(RADIANS(E1043))*COS(RADIANS(W1033))))&gt;90,0,$F$4*$F$5/E1042^2*(SIN(RADIANS(G1048))*SIN(RADIANS(E1043))+COS(RADIANS(G1048))*COS(RADIANS(E1043))*COS(RADIANS(W1033))))</f>
        <v>#DIV/0!</v>
      </c>
      <c r="X1048" t="e">
        <f>IF(DEGREES(ACOS(SIN(RADIANS(G1048))*SIN(RADIANS(E1043))+COS(RADIANS(G1048))*COS(RADIANS(E1043))*COS(RADIANS(X1033))))&gt;90,0,$F$4*$F$5/E1042^2*(SIN(RADIANS(G1048))*SIN(RADIANS(E1043))+COS(RADIANS(G1048))*COS(RADIANS(E1043))*COS(RADIANS(X1033))))</f>
        <v>#DIV/0!</v>
      </c>
      <c r="Y1048" t="e">
        <f>IF(DEGREES(ACOS(SIN(RADIANS(G1048))*SIN(RADIANS(E1043))+COS(RADIANS(G1048))*COS(RADIANS(E1043))*COS(RADIANS(Y1033))))&gt;90,0,$F$4*$F$5/E1042^2*(SIN(RADIANS(G1048))*SIN(RADIANS(E1043))+COS(RADIANS(G1048))*COS(RADIANS(E1043))*COS(RADIANS(Y1033))))</f>
        <v>#DIV/0!</v>
      </c>
      <c r="Z1048" t="e">
        <f>IF(DEGREES(ACOS(SIN(RADIANS(G1048))*SIN(RADIANS(E1043))+COS(RADIANS(G1048))*COS(RADIANS(E1043))*COS(RADIANS(Z1033))))&gt;90,0,$F$4*$F$5/E1042^2*(SIN(RADIANS(G1048))*SIN(RADIANS(E1043))+COS(RADIANS(G1048))*COS(RADIANS(E1043))*COS(RADIANS(Z1033))))</f>
        <v>#DIV/0!</v>
      </c>
      <c r="AA1048" t="e">
        <f>IF(DEGREES(ACOS(SIN(RADIANS(G1048))*SIN(RADIANS(E1043))+COS(RADIANS(G1048))*COS(RADIANS(E1043))*COS(RADIANS(AA1033))))&gt;90,0,$F$4*$F$5/E1042^2*(SIN(RADIANS(G1048))*SIN(RADIANS(E1043))+COS(RADIANS(G1048))*COS(RADIANS(E1043))*COS(RADIANS(AA1033))))</f>
        <v>#DIV/0!</v>
      </c>
      <c r="AB1048" t="e">
        <f>IF(DEGREES(ACOS(SIN(RADIANS(G1048))*SIN(RADIANS(E1043))+COS(RADIANS(G1048))*COS(RADIANS(E1043))*COS(RADIANS(AB1033))))&gt;90,0,$F$4*$F$5/E1042^2*(SIN(RADIANS(G1048))*SIN(RADIANS(E1043))+COS(RADIANS(G1048))*COS(RADIANS(E1043))*COS(RADIANS(AB1033))))</f>
        <v>#DIV/0!</v>
      </c>
      <c r="AC1048" t="e">
        <f>IF(DEGREES(ACOS(SIN(RADIANS(G1048))*SIN(RADIANS(E1043))+COS(RADIANS(G1048))*COS(RADIANS(E1043))*COS(RADIANS(AC1033))))&gt;90,0,$F$4*$F$5/E1042^2*(SIN(RADIANS(G1048))*SIN(RADIANS(E1043))+COS(RADIANS(G1048))*COS(RADIANS(E1043))*COS(RADIANS(AC1033))))</f>
        <v>#DIV/0!</v>
      </c>
      <c r="AD1048" t="e">
        <f>IF(DEGREES(ACOS(SIN(RADIANS(G1048))*SIN(RADIANS(E1043))+COS(RADIANS(G1048))*COS(RADIANS(E1043))*COS(RADIANS(AD1033))))&gt;90,0,$F$4*$F$5/E1042^2*(SIN(RADIANS(G1048))*SIN(RADIANS(E1043))+COS(RADIANS(G1048))*COS(RADIANS(E1043))*COS(RADIANS(AD1033))))</f>
        <v>#DIV/0!</v>
      </c>
      <c r="AE1048" t="e">
        <f>IF(DEGREES(ACOS(SIN(RADIANS(G1048))*SIN(RADIANS(E1043))+COS(RADIANS(G1048))*COS(RADIANS(E1043))*COS(RADIANS(AE1033))))&gt;90,0,$F$4*$F$5/E1042^2*(SIN(RADIANS(G1048))*SIN(RADIANS(E1043))+COS(RADIANS(G1048))*COS(RADIANS(E1043))*COS(RADIANS(AE1033))))</f>
        <v>#DIV/0!</v>
      </c>
      <c r="AF1048" t="e">
        <f>IF(DEGREES(ACOS(SIN(RADIANS(G1048))*SIN(RADIANS(E1043))+COS(RADIANS(G1048))*COS(RADIANS(E1043))*COS(RADIANS(AF1033))))&gt;90,0,$F$4*$F$5/E1042^2*(SIN(RADIANS(G1048))*SIN(RADIANS(E1043))+COS(RADIANS(G1048))*COS(RADIANS(E1043))*COS(RADIANS(AF1033))))</f>
        <v>#DIV/0!</v>
      </c>
      <c r="AG1048" t="e">
        <f>IF(DEGREES(ACOS(SIN(RADIANS(G1048))*SIN(RADIANS(E1043))+COS(RADIANS(G1048))*COS(RADIANS(E1043))*COS(RADIANS(AG1033))))&gt;90,0,$F$4*$F$5/E1042^2*(SIN(RADIANS(G1048))*SIN(RADIANS(E1043))+COS(RADIANS(G1048))*COS(RADIANS(E1043))*COS(RADIANS(AG1033))))</f>
        <v>#DIV/0!</v>
      </c>
      <c r="AH1048" t="e">
        <f>IF(DEGREES(ACOS(SIN(RADIANS(G1048))*SIN(RADIANS(E1043))+COS(RADIANS(G1048))*COS(RADIANS(E1043))*COS(RADIANS(AH1033))))&gt;90,0,$F$4*$F$5/E1042^2*(SIN(RADIANS(G1048))*SIN(RADIANS(E1043))+COS(RADIANS(G1048))*COS(RADIANS(E1043))*COS(RADIANS(AH1033))))</f>
        <v>#DIV/0!</v>
      </c>
      <c r="AI1048" t="e">
        <f>IF(DEGREES(ACOS(SIN(RADIANS(G1048))*SIN(RADIANS(E1043))+COS(RADIANS(G1048))*COS(RADIANS(E1043))*COS(RADIANS(AI1033))))&gt;90,0,$F$4*$F$5/E1042^2*(SIN(RADIANS(G1048))*SIN(RADIANS(E1043))+COS(RADIANS(G1048))*COS(RADIANS(E1043))*COS(RADIANS(AI1033))))</f>
        <v>#DIV/0!</v>
      </c>
      <c r="AJ1048" t="e">
        <f>IF(DEGREES(ACOS(SIN(RADIANS(G1048))*SIN(RADIANS(E1043))+COS(RADIANS(G1048))*COS(RADIANS(E1043))*COS(RADIANS(AJ1033))))&gt;90,0,$F$4*$F$5/E1042^2*(SIN(RADIANS(G1048))*SIN(RADIANS(E1043))+COS(RADIANS(G1048))*COS(RADIANS(E1043))*COS(RADIANS(AJ1033))))</f>
        <v>#DIV/0!</v>
      </c>
      <c r="AK1048">
        <f>IF(DEGREES(ACOS(SIN(RADIANS(G1048))*SIN(RADIANS(E1043))+COS(RADIANS(G1048))*COS(RADIANS(E1043))*COS(RADIANS(AK1033))))&gt;90,0,$F$4*$F$5/E1042^2*(SIN(RADIANS(G1048))*SIN(RADIANS(E1043))+COS(RADIANS(G1048))*COS(RADIANS(E1043))*COS(RADIANS(AK1033))))</f>
        <v>0</v>
      </c>
      <c r="AL1048">
        <f>IF(DEGREES(ACOS(SIN(RADIANS(G1048))*SIN(RADIANS(E1043))+COS(RADIANS(G1048))*COS(RADIANS(E1043))*COS(RADIANS(AL1033))))&gt;90,0,$F$4*$F$5/E1042^2*(SIN(RADIANS(G1048))*SIN(RADIANS(E1043))+COS(RADIANS(G1048))*COS(RADIANS(E1043))*COS(RADIANS(AL1033))))</f>
        <v>0</v>
      </c>
      <c r="AM1048">
        <f>IF(DEGREES(ACOS(SIN(RADIANS(G1048))*SIN(RADIANS(E1043))+COS(RADIANS(G1048))*COS(RADIANS(E1043))*COS(RADIANS(AM1033))))&gt;90,0,$F$4*$F$5/E1042^2*(SIN(RADIANS(G1048))*SIN(RADIANS(E1043))+COS(RADIANS(G1048))*COS(RADIANS(E1043))*COS(RADIANS(AM1033))))</f>
        <v>0</v>
      </c>
      <c r="AN1048">
        <f>IF(DEGREES(ACOS(SIN(RADIANS(G1048))*SIN(RADIANS(E1043))+COS(RADIANS(G1048))*COS(RADIANS(E1043))*COS(RADIANS(AN1033))))&gt;90,0,$F$4*$F$5/E1042^2*(SIN(RADIANS(G1048))*SIN(RADIANS(E1043))+COS(RADIANS(G1048))*COS(RADIANS(E1043))*COS(RADIANS(AN1033))))</f>
        <v>0</v>
      </c>
      <c r="AO1048">
        <f>IF(DEGREES(ACOS(SIN(RADIANS(G1048))*SIN(RADIANS(E1043))+COS(RADIANS(G1048))*COS(RADIANS(E1043))*COS(RADIANS(AO1033))))&gt;90,0,$F$4*$F$5/E1042^2*(SIN(RADIANS(G1048))*SIN(RADIANS(E1043))+COS(RADIANS(G1048))*COS(RADIANS(E1043))*COS(RADIANS(AO1033))))</f>
        <v>0</v>
      </c>
      <c r="AP1048">
        <f>IF(DEGREES(ACOS(SIN(RADIANS(G1048))*SIN(RADIANS(E1043))+COS(RADIANS(G1048))*COS(RADIANS(E1043))*COS(RADIANS(AP1033))))&gt;90,0,$F$4*$F$5/E1042^2*(SIN(RADIANS(G1048))*SIN(RADIANS(E1043))+COS(RADIANS(G1048))*COS(RADIANS(E1043))*COS(RADIANS(AP1033))))</f>
        <v>0</v>
      </c>
      <c r="AQ1048">
        <f>IF(DEGREES(ACOS(SIN(RADIANS(G1048))*SIN(RADIANS(E1043))+COS(RADIANS(G1048))*COS(RADIANS(E1043))*COS(RADIANS(AQ1033))))&gt;90,0,$F$4*$F$5/E1042^2*(SIN(RADIANS(G1048))*SIN(RADIANS(E1043))+COS(RADIANS(G1048))*COS(RADIANS(E1043))*COS(RADIANS(AQ1033))))</f>
        <v>0</v>
      </c>
      <c r="AR1048">
        <f>IF(DEGREES(ACOS(SIN(RADIANS(G1048))*SIN(RADIANS(E1043))+COS(RADIANS(G1048))*COS(RADIANS(E1043))*COS(RADIANS(AR1033))))&gt;90,0,$F$4*$F$5/E1042^2*(SIN(RADIANS(G1048))*SIN(RADIANS(E1043))+COS(RADIANS(G1048))*COS(RADIANS(E1043))*COS(RADIANS(AR1033))))</f>
        <v>0</v>
      </c>
    </row>
    <row r="1049" spans="2:44" x14ac:dyDescent="0.5">
      <c r="G1049">
        <v>-50</v>
      </c>
      <c r="I1049">
        <f>IF(DEGREES(ACOS(SIN(RADIANS(G1049))*SIN(RADIANS(E1043))+COS(RADIANS(G1049))*COS(RADIANS(E1043))*COS(RADIANS(I1033))))&gt;90,0,$F$4*$F$5/E1042^2*(SIN(RADIANS(G1049))*SIN(RADIANS(E1043))+COS(RADIANS(G1049))*COS(RADIANS(E1043))*COS(RADIANS(I1033))))</f>
        <v>0</v>
      </c>
      <c r="J1049">
        <f>IF(DEGREES(ACOS(SIN(RADIANS(G1049))*SIN(RADIANS(E1043))+COS(RADIANS(G1049))*COS(RADIANS(E1043))*COS(RADIANS(J1033))))&gt;90,0,$F$4*$F$5/E1042^2*(SIN(RADIANS(G1049))*SIN(RADIANS(E1043))+COS(RADIANS(G1049))*COS(RADIANS(E1043))*COS(RADIANS(J1033))))</f>
        <v>0</v>
      </c>
      <c r="K1049">
        <f>IF(DEGREES(ACOS(SIN(RADIANS(G1049))*SIN(RADIANS(E1043))+COS(RADIANS(G1049))*COS(RADIANS(E1043))*COS(RADIANS(K1033))))&gt;90,0,$F$4*$F$5/E1042^2*(SIN(RADIANS(G1049))*SIN(RADIANS(E1043))+COS(RADIANS(G1049))*COS(RADIANS(E1043))*COS(RADIANS(K1033))))</f>
        <v>0</v>
      </c>
      <c r="L1049">
        <f>IF(DEGREES(ACOS(SIN(RADIANS(G1049))*SIN(RADIANS(E1043))+COS(RADIANS(G1049))*COS(RADIANS(E1043))*COS(RADIANS(L1033))))&gt;90,0,$F$4*$F$5/E1042^2*(SIN(RADIANS(G1049))*SIN(RADIANS(E1043))+COS(RADIANS(G1049))*COS(RADIANS(E1043))*COS(RADIANS(L1033))))</f>
        <v>0</v>
      </c>
      <c r="M1049">
        <f>IF(DEGREES(ACOS(SIN(RADIANS(G1049))*SIN(RADIANS(E1043))+COS(RADIANS(G1049))*COS(RADIANS(E1043))*COS(RADIANS(M1033))))&gt;90,0,$F$4*$F$5/E1042^2*(SIN(RADIANS(G1049))*SIN(RADIANS(E1043))+COS(RADIANS(G1049))*COS(RADIANS(E1043))*COS(RADIANS(M1033))))</f>
        <v>0</v>
      </c>
      <c r="N1049">
        <f>IF(DEGREES(ACOS(SIN(RADIANS(G1049))*SIN(RADIANS(E1043))+COS(RADIANS(G1049))*COS(RADIANS(E1043))*COS(RADIANS(N1033))))&gt;90,0,$F$4*$F$5/E1042^2*(SIN(RADIANS(G1049))*SIN(RADIANS(E1043))+COS(RADIANS(G1049))*COS(RADIANS(E1043))*COS(RADIANS(N1033))))</f>
        <v>0</v>
      </c>
      <c r="O1049">
        <f>IF(DEGREES(ACOS(SIN(RADIANS(G1049))*SIN(RADIANS(E1043))+COS(RADIANS(G1049))*COS(RADIANS(E1043))*COS(RADIANS(O1033))))&gt;90,0,$F$4*$F$5/E1042^2*(SIN(RADIANS(G1049))*SIN(RADIANS(E1043))+COS(RADIANS(G1049))*COS(RADIANS(E1043))*COS(RADIANS(O1033))))</f>
        <v>0</v>
      </c>
      <c r="P1049">
        <f>IF(DEGREES(ACOS(SIN(RADIANS(G1049))*SIN(RADIANS(E1043))+COS(RADIANS(G1049))*COS(RADIANS(E1043))*COS(RADIANS(P1033))))&gt;90,0,$F$4*$F$5/E1042^2*(SIN(RADIANS(G1049))*SIN(RADIANS(E1043))+COS(RADIANS(G1049))*COS(RADIANS(E1043))*COS(RADIANS(P1033))))</f>
        <v>0</v>
      </c>
      <c r="Q1049">
        <f>IF(DEGREES(ACOS(SIN(RADIANS(G1049))*SIN(RADIANS(E1043))+COS(RADIANS(G1049))*COS(RADIANS(E1043))*COS(RADIANS(Q1033))))&gt;90,0,$F$4*$F$5/E1042^2*(SIN(RADIANS(G1049))*SIN(RADIANS(E1043))+COS(RADIANS(G1049))*COS(RADIANS(E1043))*COS(RADIANS(Q1033))))</f>
        <v>0</v>
      </c>
      <c r="R1049" t="e">
        <f>IF(DEGREES(ACOS(SIN(RADIANS(G1049))*SIN(RADIANS(E1043))+COS(RADIANS(G1049))*COS(RADIANS(E1043))*COS(RADIANS(R1033))))&gt;90,0,$F$4*$F$5/E1042^2*(SIN(RADIANS(G1049))*SIN(RADIANS(E1043))+COS(RADIANS(G1049))*COS(RADIANS(E1043))*COS(RADIANS(R1033))))</f>
        <v>#DIV/0!</v>
      </c>
      <c r="S1049" t="e">
        <f>IF(DEGREES(ACOS(SIN(RADIANS(G1049))*SIN(RADIANS(E1043))+COS(RADIANS(G1049))*COS(RADIANS(E1043))*COS(RADIANS(S1033))))&gt;90,0,$F$4*$F$5/E1042^2*(SIN(RADIANS(G1049))*SIN(RADIANS(E1043))+COS(RADIANS(G1049))*COS(RADIANS(E1043))*COS(RADIANS(S1033))))</f>
        <v>#DIV/0!</v>
      </c>
      <c r="T1049" t="e">
        <f>IF(DEGREES(ACOS(SIN(RADIANS(G1049))*SIN(RADIANS(E1043))+COS(RADIANS(G1049))*COS(RADIANS(E1043))*COS(RADIANS(T1033))))&gt;90,0,$F$4*$F$5/E1042^2*(SIN(RADIANS(G1049))*SIN(RADIANS(E1043))+COS(RADIANS(G1049))*COS(RADIANS(E1043))*COS(RADIANS(T1033))))</f>
        <v>#DIV/0!</v>
      </c>
      <c r="U1049" t="e">
        <f>IF(DEGREES(ACOS(SIN(RADIANS(G1049))*SIN(RADIANS(E1043))+COS(RADIANS(G1049))*COS(RADIANS(E1043))*COS(RADIANS(U1033))))&gt;90,0,$F$4*$F$5/E1042^2*(SIN(RADIANS(G1049))*SIN(RADIANS(E1043))+COS(RADIANS(G1049))*COS(RADIANS(E1043))*COS(RADIANS(U1033))))</f>
        <v>#DIV/0!</v>
      </c>
      <c r="V1049" t="e">
        <f>IF(DEGREES(ACOS(SIN(RADIANS(G1049))*SIN(RADIANS(E1043))+COS(RADIANS(G1049))*COS(RADIANS(E1043))*COS(RADIANS(V1033))))&gt;90,0,$F$4*$F$5/E1042^2*(SIN(RADIANS(G1049))*SIN(RADIANS(E1043))+COS(RADIANS(G1049))*COS(RADIANS(E1043))*COS(RADIANS(V1033))))</f>
        <v>#DIV/0!</v>
      </c>
      <c r="W1049" t="e">
        <f>IF(DEGREES(ACOS(SIN(RADIANS(G1049))*SIN(RADIANS(E1043))+COS(RADIANS(G1049))*COS(RADIANS(E1043))*COS(RADIANS(W1033))))&gt;90,0,$F$4*$F$5/E1042^2*(SIN(RADIANS(G1049))*SIN(RADIANS(E1043))+COS(RADIANS(G1049))*COS(RADIANS(E1043))*COS(RADIANS(W1033))))</f>
        <v>#DIV/0!</v>
      </c>
      <c r="X1049" t="e">
        <f>IF(DEGREES(ACOS(SIN(RADIANS(G1049))*SIN(RADIANS(E1043))+COS(RADIANS(G1049))*COS(RADIANS(E1043))*COS(RADIANS(X1033))))&gt;90,0,$F$4*$F$5/E1042^2*(SIN(RADIANS(G1049))*SIN(RADIANS(E1043))+COS(RADIANS(G1049))*COS(RADIANS(E1043))*COS(RADIANS(X1033))))</f>
        <v>#DIV/0!</v>
      </c>
      <c r="Y1049" t="e">
        <f>IF(DEGREES(ACOS(SIN(RADIANS(G1049))*SIN(RADIANS(E1043))+COS(RADIANS(G1049))*COS(RADIANS(E1043))*COS(RADIANS(Y1033))))&gt;90,0,$F$4*$F$5/E1042^2*(SIN(RADIANS(G1049))*SIN(RADIANS(E1043))+COS(RADIANS(G1049))*COS(RADIANS(E1043))*COS(RADIANS(Y1033))))</f>
        <v>#DIV/0!</v>
      </c>
      <c r="Z1049" t="e">
        <f>IF(DEGREES(ACOS(SIN(RADIANS(G1049))*SIN(RADIANS(E1043))+COS(RADIANS(G1049))*COS(RADIANS(E1043))*COS(RADIANS(Z1033))))&gt;90,0,$F$4*$F$5/E1042^2*(SIN(RADIANS(G1049))*SIN(RADIANS(E1043))+COS(RADIANS(G1049))*COS(RADIANS(E1043))*COS(RADIANS(Z1033))))</f>
        <v>#DIV/0!</v>
      </c>
      <c r="AA1049" t="e">
        <f>IF(DEGREES(ACOS(SIN(RADIANS(G1049))*SIN(RADIANS(E1043))+COS(RADIANS(G1049))*COS(RADIANS(E1043))*COS(RADIANS(AA1033))))&gt;90,0,$F$4*$F$5/E1042^2*(SIN(RADIANS(G1049))*SIN(RADIANS(E1043))+COS(RADIANS(G1049))*COS(RADIANS(E1043))*COS(RADIANS(AA1033))))</f>
        <v>#DIV/0!</v>
      </c>
      <c r="AB1049" t="e">
        <f>IF(DEGREES(ACOS(SIN(RADIANS(G1049))*SIN(RADIANS(E1043))+COS(RADIANS(G1049))*COS(RADIANS(E1043))*COS(RADIANS(AB1033))))&gt;90,0,$F$4*$F$5/E1042^2*(SIN(RADIANS(G1049))*SIN(RADIANS(E1043))+COS(RADIANS(G1049))*COS(RADIANS(E1043))*COS(RADIANS(AB1033))))</f>
        <v>#DIV/0!</v>
      </c>
      <c r="AC1049" t="e">
        <f>IF(DEGREES(ACOS(SIN(RADIANS(G1049))*SIN(RADIANS(E1043))+COS(RADIANS(G1049))*COS(RADIANS(E1043))*COS(RADIANS(AC1033))))&gt;90,0,$F$4*$F$5/E1042^2*(SIN(RADIANS(G1049))*SIN(RADIANS(E1043))+COS(RADIANS(G1049))*COS(RADIANS(E1043))*COS(RADIANS(AC1033))))</f>
        <v>#DIV/0!</v>
      </c>
      <c r="AD1049" t="e">
        <f>IF(DEGREES(ACOS(SIN(RADIANS(G1049))*SIN(RADIANS(E1043))+COS(RADIANS(G1049))*COS(RADIANS(E1043))*COS(RADIANS(AD1033))))&gt;90,0,$F$4*$F$5/E1042^2*(SIN(RADIANS(G1049))*SIN(RADIANS(E1043))+COS(RADIANS(G1049))*COS(RADIANS(E1043))*COS(RADIANS(AD1033))))</f>
        <v>#DIV/0!</v>
      </c>
      <c r="AE1049" t="e">
        <f>IF(DEGREES(ACOS(SIN(RADIANS(G1049))*SIN(RADIANS(E1043))+COS(RADIANS(G1049))*COS(RADIANS(E1043))*COS(RADIANS(AE1033))))&gt;90,0,$F$4*$F$5/E1042^2*(SIN(RADIANS(G1049))*SIN(RADIANS(E1043))+COS(RADIANS(G1049))*COS(RADIANS(E1043))*COS(RADIANS(AE1033))))</f>
        <v>#DIV/0!</v>
      </c>
      <c r="AF1049" t="e">
        <f>IF(DEGREES(ACOS(SIN(RADIANS(G1049))*SIN(RADIANS(E1043))+COS(RADIANS(G1049))*COS(RADIANS(E1043))*COS(RADIANS(AF1033))))&gt;90,0,$F$4*$F$5/E1042^2*(SIN(RADIANS(G1049))*SIN(RADIANS(E1043))+COS(RADIANS(G1049))*COS(RADIANS(E1043))*COS(RADIANS(AF1033))))</f>
        <v>#DIV/0!</v>
      </c>
      <c r="AG1049" t="e">
        <f>IF(DEGREES(ACOS(SIN(RADIANS(G1049))*SIN(RADIANS(E1043))+COS(RADIANS(G1049))*COS(RADIANS(E1043))*COS(RADIANS(AG1033))))&gt;90,0,$F$4*$F$5/E1042^2*(SIN(RADIANS(G1049))*SIN(RADIANS(E1043))+COS(RADIANS(G1049))*COS(RADIANS(E1043))*COS(RADIANS(AG1033))))</f>
        <v>#DIV/0!</v>
      </c>
      <c r="AH1049" t="e">
        <f>IF(DEGREES(ACOS(SIN(RADIANS(G1049))*SIN(RADIANS(E1043))+COS(RADIANS(G1049))*COS(RADIANS(E1043))*COS(RADIANS(AH1033))))&gt;90,0,$F$4*$F$5/E1042^2*(SIN(RADIANS(G1049))*SIN(RADIANS(E1043))+COS(RADIANS(G1049))*COS(RADIANS(E1043))*COS(RADIANS(AH1033))))</f>
        <v>#DIV/0!</v>
      </c>
      <c r="AI1049" t="e">
        <f>IF(DEGREES(ACOS(SIN(RADIANS(G1049))*SIN(RADIANS(E1043))+COS(RADIANS(G1049))*COS(RADIANS(E1043))*COS(RADIANS(AI1033))))&gt;90,0,$F$4*$F$5/E1042^2*(SIN(RADIANS(G1049))*SIN(RADIANS(E1043))+COS(RADIANS(G1049))*COS(RADIANS(E1043))*COS(RADIANS(AI1033))))</f>
        <v>#DIV/0!</v>
      </c>
      <c r="AJ1049" t="e">
        <f>IF(DEGREES(ACOS(SIN(RADIANS(G1049))*SIN(RADIANS(E1043))+COS(RADIANS(G1049))*COS(RADIANS(E1043))*COS(RADIANS(AJ1033))))&gt;90,0,$F$4*$F$5/E1042^2*(SIN(RADIANS(G1049))*SIN(RADIANS(E1043))+COS(RADIANS(G1049))*COS(RADIANS(E1043))*COS(RADIANS(AJ1033))))</f>
        <v>#DIV/0!</v>
      </c>
      <c r="AK1049">
        <f>IF(DEGREES(ACOS(SIN(RADIANS(G1049))*SIN(RADIANS(E1043))+COS(RADIANS(G1049))*COS(RADIANS(E1043))*COS(RADIANS(AK1033))))&gt;90,0,$F$4*$F$5/E1042^2*(SIN(RADIANS(G1049))*SIN(RADIANS(E1043))+COS(RADIANS(G1049))*COS(RADIANS(E1043))*COS(RADIANS(AK1033))))</f>
        <v>0</v>
      </c>
      <c r="AL1049">
        <f>IF(DEGREES(ACOS(SIN(RADIANS(G1049))*SIN(RADIANS(E1043))+COS(RADIANS(G1049))*COS(RADIANS(E1043))*COS(RADIANS(AL1033))))&gt;90,0,$F$4*$F$5/E1042^2*(SIN(RADIANS(G1049))*SIN(RADIANS(E1043))+COS(RADIANS(G1049))*COS(RADIANS(E1043))*COS(RADIANS(AL1033))))</f>
        <v>0</v>
      </c>
      <c r="AM1049">
        <f>IF(DEGREES(ACOS(SIN(RADIANS(G1049))*SIN(RADIANS(E1043))+COS(RADIANS(G1049))*COS(RADIANS(E1043))*COS(RADIANS(AM1033))))&gt;90,0,$F$4*$F$5/E1042^2*(SIN(RADIANS(G1049))*SIN(RADIANS(E1043))+COS(RADIANS(G1049))*COS(RADIANS(E1043))*COS(RADIANS(AM1033))))</f>
        <v>0</v>
      </c>
      <c r="AN1049">
        <f>IF(DEGREES(ACOS(SIN(RADIANS(G1049))*SIN(RADIANS(E1043))+COS(RADIANS(G1049))*COS(RADIANS(E1043))*COS(RADIANS(AN1033))))&gt;90,0,$F$4*$F$5/E1042^2*(SIN(RADIANS(G1049))*SIN(RADIANS(E1043))+COS(RADIANS(G1049))*COS(RADIANS(E1043))*COS(RADIANS(AN1033))))</f>
        <v>0</v>
      </c>
      <c r="AO1049">
        <f>IF(DEGREES(ACOS(SIN(RADIANS(G1049))*SIN(RADIANS(E1043))+COS(RADIANS(G1049))*COS(RADIANS(E1043))*COS(RADIANS(AO1033))))&gt;90,0,$F$4*$F$5/E1042^2*(SIN(RADIANS(G1049))*SIN(RADIANS(E1043))+COS(RADIANS(G1049))*COS(RADIANS(E1043))*COS(RADIANS(AO1033))))</f>
        <v>0</v>
      </c>
      <c r="AP1049">
        <f>IF(DEGREES(ACOS(SIN(RADIANS(G1049))*SIN(RADIANS(E1043))+COS(RADIANS(G1049))*COS(RADIANS(E1043))*COS(RADIANS(AP1033))))&gt;90,0,$F$4*$F$5/E1042^2*(SIN(RADIANS(G1049))*SIN(RADIANS(E1043))+COS(RADIANS(G1049))*COS(RADIANS(E1043))*COS(RADIANS(AP1033))))</f>
        <v>0</v>
      </c>
      <c r="AQ1049">
        <f>IF(DEGREES(ACOS(SIN(RADIANS(G1049))*SIN(RADIANS(E1043))+COS(RADIANS(G1049))*COS(RADIANS(E1043))*COS(RADIANS(AQ1033))))&gt;90,0,$F$4*$F$5/E1042^2*(SIN(RADIANS(G1049))*SIN(RADIANS(E1043))+COS(RADIANS(G1049))*COS(RADIANS(E1043))*COS(RADIANS(AQ1033))))</f>
        <v>0</v>
      </c>
      <c r="AR1049">
        <f>IF(DEGREES(ACOS(SIN(RADIANS(G1049))*SIN(RADIANS(E1043))+COS(RADIANS(G1049))*COS(RADIANS(E1043))*COS(RADIANS(AR1033))))&gt;90,0,$F$4*$F$5/E1042^2*(SIN(RADIANS(G1049))*SIN(RADIANS(E1043))+COS(RADIANS(G1049))*COS(RADIANS(E1043))*COS(RADIANS(AR1033))))</f>
        <v>0</v>
      </c>
    </row>
    <row r="1050" spans="2:44" x14ac:dyDescent="0.5">
      <c r="G1050">
        <v>-60</v>
      </c>
      <c r="I1050">
        <f>IF(DEGREES(ACOS(SIN(RADIANS(G1050))*SIN(RADIANS(E1043))+COS(RADIANS(G1050))*COS(RADIANS(E1043))*COS(RADIANS(I1033))))&gt;90,0,$F$4*$F$5/E1042^2*(SIN(RADIANS(G1050))*SIN(RADIANS(E1043))+COS(RADIANS(G1050))*COS(RADIANS(E1043))*COS(RADIANS(I1033))))</f>
        <v>0</v>
      </c>
      <c r="J1050">
        <f>IF(DEGREES(ACOS(SIN(RADIANS(G1050))*SIN(RADIANS(E1043))+COS(RADIANS(G1050))*COS(RADIANS(E1043))*COS(RADIANS(J1033))))&gt;90,0,$F$4*$F$5/E1042^2*(SIN(RADIANS(G1050))*SIN(RADIANS(E1043))+COS(RADIANS(G1050))*COS(RADIANS(E1043))*COS(RADIANS(J1033))))</f>
        <v>0</v>
      </c>
      <c r="K1050">
        <f>IF(DEGREES(ACOS(SIN(RADIANS(G1050))*SIN(RADIANS(E1043))+COS(RADIANS(G1050))*COS(RADIANS(E1043))*COS(RADIANS(K1033))))&gt;90,0,$F$4*$F$5/E1042^2*(SIN(RADIANS(G1050))*SIN(RADIANS(E1043))+COS(RADIANS(G1050))*COS(RADIANS(E1043))*COS(RADIANS(K1033))))</f>
        <v>0</v>
      </c>
      <c r="L1050">
        <f>IF(DEGREES(ACOS(SIN(RADIANS(G1050))*SIN(RADIANS(E1043))+COS(RADIANS(G1050))*COS(RADIANS(E1043))*COS(RADIANS(L1033))))&gt;90,0,$F$4*$F$5/E1042^2*(SIN(RADIANS(G1050))*SIN(RADIANS(E1043))+COS(RADIANS(G1050))*COS(RADIANS(E1043))*COS(RADIANS(L1033))))</f>
        <v>0</v>
      </c>
      <c r="M1050">
        <f>IF(DEGREES(ACOS(SIN(RADIANS(G1050))*SIN(RADIANS(E1043))+COS(RADIANS(G1050))*COS(RADIANS(E1043))*COS(RADIANS(M1033))))&gt;90,0,$F$4*$F$5/E1042^2*(SIN(RADIANS(G1050))*SIN(RADIANS(E1043))+COS(RADIANS(G1050))*COS(RADIANS(E1043))*COS(RADIANS(M1033))))</f>
        <v>0</v>
      </c>
      <c r="N1050">
        <f>IF(DEGREES(ACOS(SIN(RADIANS(G1050))*SIN(RADIANS(E1043))+COS(RADIANS(G1050))*COS(RADIANS(E1043))*COS(RADIANS(N1033))))&gt;90,0,$F$4*$F$5/E1042^2*(SIN(RADIANS(G1050))*SIN(RADIANS(E1043))+COS(RADIANS(G1050))*COS(RADIANS(E1043))*COS(RADIANS(N1033))))</f>
        <v>0</v>
      </c>
      <c r="O1050">
        <f>IF(DEGREES(ACOS(SIN(RADIANS(G1050))*SIN(RADIANS(E1043))+COS(RADIANS(G1050))*COS(RADIANS(E1043))*COS(RADIANS(O1033))))&gt;90,0,$F$4*$F$5/E1042^2*(SIN(RADIANS(G1050))*SIN(RADIANS(E1043))+COS(RADIANS(G1050))*COS(RADIANS(E1043))*COS(RADIANS(O1033))))</f>
        <v>0</v>
      </c>
      <c r="P1050">
        <f>IF(DEGREES(ACOS(SIN(RADIANS(G1050))*SIN(RADIANS(E1043))+COS(RADIANS(G1050))*COS(RADIANS(E1043))*COS(RADIANS(P1033))))&gt;90,0,$F$4*$F$5/E1042^2*(SIN(RADIANS(G1050))*SIN(RADIANS(E1043))+COS(RADIANS(G1050))*COS(RADIANS(E1043))*COS(RADIANS(P1033))))</f>
        <v>0</v>
      </c>
      <c r="Q1050">
        <f>IF(DEGREES(ACOS(SIN(RADIANS(G1050))*SIN(RADIANS(E1043))+COS(RADIANS(G1050))*COS(RADIANS(E1043))*COS(RADIANS(Q1033))))&gt;90,0,$F$4*$F$5/E1042^2*(SIN(RADIANS(G1050))*SIN(RADIANS(E1043))+COS(RADIANS(G1050))*COS(RADIANS(E1043))*COS(RADIANS(Q1033))))</f>
        <v>0</v>
      </c>
      <c r="R1050" t="e">
        <f>IF(DEGREES(ACOS(SIN(RADIANS(G1050))*SIN(RADIANS(E1043))+COS(RADIANS(G1050))*COS(RADIANS(E1043))*COS(RADIANS(R1033))))&gt;90,0,$F$4*$F$5/E1042^2*(SIN(RADIANS(G1050))*SIN(RADIANS(E1043))+COS(RADIANS(G1050))*COS(RADIANS(E1043))*COS(RADIANS(R1033))))</f>
        <v>#DIV/0!</v>
      </c>
      <c r="S1050" t="e">
        <f>IF(DEGREES(ACOS(SIN(RADIANS(G1050))*SIN(RADIANS(E1043))+COS(RADIANS(G1050))*COS(RADIANS(E1043))*COS(RADIANS(S1033))))&gt;90,0,$F$4*$F$5/E1042^2*(SIN(RADIANS(G1050))*SIN(RADIANS(E1043))+COS(RADIANS(G1050))*COS(RADIANS(E1043))*COS(RADIANS(S1033))))</f>
        <v>#DIV/0!</v>
      </c>
      <c r="T1050" t="e">
        <f>IF(DEGREES(ACOS(SIN(RADIANS(G1050))*SIN(RADIANS(E1043))+COS(RADIANS(G1050))*COS(RADIANS(E1043))*COS(RADIANS(T1033))))&gt;90,0,$F$4*$F$5/E1042^2*(SIN(RADIANS(G1050))*SIN(RADIANS(E1043))+COS(RADIANS(G1050))*COS(RADIANS(E1043))*COS(RADIANS(T1033))))</f>
        <v>#DIV/0!</v>
      </c>
      <c r="U1050" t="e">
        <f>IF(DEGREES(ACOS(SIN(RADIANS(G1050))*SIN(RADIANS(E1043))+COS(RADIANS(G1050))*COS(RADIANS(E1043))*COS(RADIANS(U1033))))&gt;90,0,$F$4*$F$5/E1042^2*(SIN(RADIANS(G1050))*SIN(RADIANS(E1043))+COS(RADIANS(G1050))*COS(RADIANS(E1043))*COS(RADIANS(U1033))))</f>
        <v>#DIV/0!</v>
      </c>
      <c r="V1050" t="e">
        <f>IF(DEGREES(ACOS(SIN(RADIANS(G1050))*SIN(RADIANS(E1043))+COS(RADIANS(G1050))*COS(RADIANS(E1043))*COS(RADIANS(V1033))))&gt;90,0,$F$4*$F$5/E1042^2*(SIN(RADIANS(G1050))*SIN(RADIANS(E1043))+COS(RADIANS(G1050))*COS(RADIANS(E1043))*COS(RADIANS(V1033))))</f>
        <v>#DIV/0!</v>
      </c>
      <c r="W1050" t="e">
        <f>IF(DEGREES(ACOS(SIN(RADIANS(G1050))*SIN(RADIANS(E1043))+COS(RADIANS(G1050))*COS(RADIANS(E1043))*COS(RADIANS(W1033))))&gt;90,0,$F$4*$F$5/E1042^2*(SIN(RADIANS(G1050))*SIN(RADIANS(E1043))+COS(RADIANS(G1050))*COS(RADIANS(E1043))*COS(RADIANS(W1033))))</f>
        <v>#DIV/0!</v>
      </c>
      <c r="X1050" t="e">
        <f>IF(DEGREES(ACOS(SIN(RADIANS(G1050))*SIN(RADIANS(E1043))+COS(RADIANS(G1050))*COS(RADIANS(E1043))*COS(RADIANS(X1033))))&gt;90,0,$F$4*$F$5/E1042^2*(SIN(RADIANS(G1050))*SIN(RADIANS(E1043))+COS(RADIANS(G1050))*COS(RADIANS(E1043))*COS(RADIANS(X1033))))</f>
        <v>#DIV/0!</v>
      </c>
      <c r="Y1050" t="e">
        <f>IF(DEGREES(ACOS(SIN(RADIANS(G1050))*SIN(RADIANS(E1043))+COS(RADIANS(G1050))*COS(RADIANS(E1043))*COS(RADIANS(Y1033))))&gt;90,0,$F$4*$F$5/E1042^2*(SIN(RADIANS(G1050))*SIN(RADIANS(E1043))+COS(RADIANS(G1050))*COS(RADIANS(E1043))*COS(RADIANS(Y1033))))</f>
        <v>#DIV/0!</v>
      </c>
      <c r="Z1050" t="e">
        <f>IF(DEGREES(ACOS(SIN(RADIANS(G1050))*SIN(RADIANS(E1043))+COS(RADIANS(G1050))*COS(RADIANS(E1043))*COS(RADIANS(Z1033))))&gt;90,0,$F$4*$F$5/E1042^2*(SIN(RADIANS(G1050))*SIN(RADIANS(E1043))+COS(RADIANS(G1050))*COS(RADIANS(E1043))*COS(RADIANS(Z1033))))</f>
        <v>#DIV/0!</v>
      </c>
      <c r="AA1050" t="e">
        <f>IF(DEGREES(ACOS(SIN(RADIANS(G1050))*SIN(RADIANS(E1043))+COS(RADIANS(G1050))*COS(RADIANS(E1043))*COS(RADIANS(AA1033))))&gt;90,0,$F$4*$F$5/E1042^2*(SIN(RADIANS(G1050))*SIN(RADIANS(E1043))+COS(RADIANS(G1050))*COS(RADIANS(E1043))*COS(RADIANS(AA1033))))</f>
        <v>#DIV/0!</v>
      </c>
      <c r="AB1050" t="e">
        <f>IF(DEGREES(ACOS(SIN(RADIANS(G1050))*SIN(RADIANS(E1043))+COS(RADIANS(G1050))*COS(RADIANS(E1043))*COS(RADIANS(AB1033))))&gt;90,0,$F$4*$F$5/E1042^2*(SIN(RADIANS(G1050))*SIN(RADIANS(E1043))+COS(RADIANS(G1050))*COS(RADIANS(E1043))*COS(RADIANS(AB1033))))</f>
        <v>#DIV/0!</v>
      </c>
      <c r="AC1050" t="e">
        <f>IF(DEGREES(ACOS(SIN(RADIANS(G1050))*SIN(RADIANS(E1043))+COS(RADIANS(G1050))*COS(RADIANS(E1043))*COS(RADIANS(AC1033))))&gt;90,0,$F$4*$F$5/E1042^2*(SIN(RADIANS(G1050))*SIN(RADIANS(E1043))+COS(RADIANS(G1050))*COS(RADIANS(E1043))*COS(RADIANS(AC1033))))</f>
        <v>#DIV/0!</v>
      </c>
      <c r="AD1050" t="e">
        <f>IF(DEGREES(ACOS(SIN(RADIANS(G1050))*SIN(RADIANS(E1043))+COS(RADIANS(G1050))*COS(RADIANS(E1043))*COS(RADIANS(AD1033))))&gt;90,0,$F$4*$F$5/E1042^2*(SIN(RADIANS(G1050))*SIN(RADIANS(E1043))+COS(RADIANS(G1050))*COS(RADIANS(E1043))*COS(RADIANS(AD1033))))</f>
        <v>#DIV/0!</v>
      </c>
      <c r="AE1050" t="e">
        <f>IF(DEGREES(ACOS(SIN(RADIANS(G1050))*SIN(RADIANS(E1043))+COS(RADIANS(G1050))*COS(RADIANS(E1043))*COS(RADIANS(AE1033))))&gt;90,0,$F$4*$F$5/E1042^2*(SIN(RADIANS(G1050))*SIN(RADIANS(E1043))+COS(RADIANS(G1050))*COS(RADIANS(E1043))*COS(RADIANS(AE1033))))</f>
        <v>#DIV/0!</v>
      </c>
      <c r="AF1050" t="e">
        <f>IF(DEGREES(ACOS(SIN(RADIANS(G1050))*SIN(RADIANS(E1043))+COS(RADIANS(G1050))*COS(RADIANS(E1043))*COS(RADIANS(AF1033))))&gt;90,0,$F$4*$F$5/E1042^2*(SIN(RADIANS(G1050))*SIN(RADIANS(E1043))+COS(RADIANS(G1050))*COS(RADIANS(E1043))*COS(RADIANS(AF1033))))</f>
        <v>#DIV/0!</v>
      </c>
      <c r="AG1050" t="e">
        <f>IF(DEGREES(ACOS(SIN(RADIANS(G1050))*SIN(RADIANS(E1043))+COS(RADIANS(G1050))*COS(RADIANS(E1043))*COS(RADIANS(AG1033))))&gt;90,0,$F$4*$F$5/E1042^2*(SIN(RADIANS(G1050))*SIN(RADIANS(E1043))+COS(RADIANS(G1050))*COS(RADIANS(E1043))*COS(RADIANS(AG1033))))</f>
        <v>#DIV/0!</v>
      </c>
      <c r="AH1050" t="e">
        <f>IF(DEGREES(ACOS(SIN(RADIANS(G1050))*SIN(RADIANS(E1043))+COS(RADIANS(G1050))*COS(RADIANS(E1043))*COS(RADIANS(AH1033))))&gt;90,0,$F$4*$F$5/E1042^2*(SIN(RADIANS(G1050))*SIN(RADIANS(E1043))+COS(RADIANS(G1050))*COS(RADIANS(E1043))*COS(RADIANS(AH1033))))</f>
        <v>#DIV/0!</v>
      </c>
      <c r="AI1050" t="e">
        <f>IF(DEGREES(ACOS(SIN(RADIANS(G1050))*SIN(RADIANS(E1043))+COS(RADIANS(G1050))*COS(RADIANS(E1043))*COS(RADIANS(AI1033))))&gt;90,0,$F$4*$F$5/E1042^2*(SIN(RADIANS(G1050))*SIN(RADIANS(E1043))+COS(RADIANS(G1050))*COS(RADIANS(E1043))*COS(RADIANS(AI1033))))</f>
        <v>#DIV/0!</v>
      </c>
      <c r="AJ1050" t="e">
        <f>IF(DEGREES(ACOS(SIN(RADIANS(G1050))*SIN(RADIANS(E1043))+COS(RADIANS(G1050))*COS(RADIANS(E1043))*COS(RADIANS(AJ1033))))&gt;90,0,$F$4*$F$5/E1042^2*(SIN(RADIANS(G1050))*SIN(RADIANS(E1043))+COS(RADIANS(G1050))*COS(RADIANS(E1043))*COS(RADIANS(AJ1033))))</f>
        <v>#DIV/0!</v>
      </c>
      <c r="AK1050">
        <f>IF(DEGREES(ACOS(SIN(RADIANS(G1050))*SIN(RADIANS(E1043))+COS(RADIANS(G1050))*COS(RADIANS(E1043))*COS(RADIANS(AK1033))))&gt;90,0,$F$4*$F$5/E1042^2*(SIN(RADIANS(G1050))*SIN(RADIANS(E1043))+COS(RADIANS(G1050))*COS(RADIANS(E1043))*COS(RADIANS(AK1033))))</f>
        <v>0</v>
      </c>
      <c r="AL1050">
        <f>IF(DEGREES(ACOS(SIN(RADIANS(G1050))*SIN(RADIANS(E1043))+COS(RADIANS(G1050))*COS(RADIANS(E1043))*COS(RADIANS(AL1033))))&gt;90,0,$F$4*$F$5/E1042^2*(SIN(RADIANS(G1050))*SIN(RADIANS(E1043))+COS(RADIANS(G1050))*COS(RADIANS(E1043))*COS(RADIANS(AL1033))))</f>
        <v>0</v>
      </c>
      <c r="AM1050">
        <f>IF(DEGREES(ACOS(SIN(RADIANS(G1050))*SIN(RADIANS(E1043))+COS(RADIANS(G1050))*COS(RADIANS(E1043))*COS(RADIANS(AM1033))))&gt;90,0,$F$4*$F$5/E1042^2*(SIN(RADIANS(G1050))*SIN(RADIANS(E1043))+COS(RADIANS(G1050))*COS(RADIANS(E1043))*COS(RADIANS(AM1033))))</f>
        <v>0</v>
      </c>
      <c r="AN1050">
        <f>IF(DEGREES(ACOS(SIN(RADIANS(G1050))*SIN(RADIANS(E1043))+COS(RADIANS(G1050))*COS(RADIANS(E1043))*COS(RADIANS(AN1033))))&gt;90,0,$F$4*$F$5/E1042^2*(SIN(RADIANS(G1050))*SIN(RADIANS(E1043))+COS(RADIANS(G1050))*COS(RADIANS(E1043))*COS(RADIANS(AN1033))))</f>
        <v>0</v>
      </c>
      <c r="AO1050">
        <f>IF(DEGREES(ACOS(SIN(RADIANS(G1050))*SIN(RADIANS(E1043))+COS(RADIANS(G1050))*COS(RADIANS(E1043))*COS(RADIANS(AO1033))))&gt;90,0,$F$4*$F$5/E1042^2*(SIN(RADIANS(G1050))*SIN(RADIANS(E1043))+COS(RADIANS(G1050))*COS(RADIANS(E1043))*COS(RADIANS(AO1033))))</f>
        <v>0</v>
      </c>
      <c r="AP1050">
        <f>IF(DEGREES(ACOS(SIN(RADIANS(G1050))*SIN(RADIANS(E1043))+COS(RADIANS(G1050))*COS(RADIANS(E1043))*COS(RADIANS(AP1033))))&gt;90,0,$F$4*$F$5/E1042^2*(SIN(RADIANS(G1050))*SIN(RADIANS(E1043))+COS(RADIANS(G1050))*COS(RADIANS(E1043))*COS(RADIANS(AP1033))))</f>
        <v>0</v>
      </c>
      <c r="AQ1050">
        <f>IF(DEGREES(ACOS(SIN(RADIANS(G1050))*SIN(RADIANS(E1043))+COS(RADIANS(G1050))*COS(RADIANS(E1043))*COS(RADIANS(AQ1033))))&gt;90,0,$F$4*$F$5/E1042^2*(SIN(RADIANS(G1050))*SIN(RADIANS(E1043))+COS(RADIANS(G1050))*COS(RADIANS(E1043))*COS(RADIANS(AQ1033))))</f>
        <v>0</v>
      </c>
      <c r="AR1050">
        <f>IF(DEGREES(ACOS(SIN(RADIANS(G1050))*SIN(RADIANS(E1043))+COS(RADIANS(G1050))*COS(RADIANS(E1043))*COS(RADIANS(AR1033))))&gt;90,0,$F$4*$F$5/E1042^2*(SIN(RADIANS(G1050))*SIN(RADIANS(E1043))+COS(RADIANS(G1050))*COS(RADIANS(E1043))*COS(RADIANS(AR1033))))</f>
        <v>0</v>
      </c>
    </row>
    <row r="1051" spans="2:44" x14ac:dyDescent="0.5">
      <c r="G1051">
        <v>-70</v>
      </c>
      <c r="I1051">
        <f>IF(DEGREES(ACOS(SIN(RADIANS(G1051))*SIN(RADIANS(E1043))+COS(RADIANS(G1051))*COS(RADIANS(E1043))*COS(RADIANS(I1033))))&gt;90,0,$F$4*$F$5/E1042^2*(SIN(RADIANS(G1051))*SIN(RADIANS(E1043))+COS(RADIANS(G1051))*COS(RADIANS(E1043))*COS(RADIANS(I1033))))</f>
        <v>0</v>
      </c>
      <c r="J1051">
        <f>IF(DEGREES(ACOS(SIN(RADIANS(G1051))*SIN(RADIANS(E1043))+COS(RADIANS(G1051))*COS(RADIANS(E1043))*COS(RADIANS(J1033))))&gt;90,0,$F$4*$F$5/E1042^2*(SIN(RADIANS(G1051))*SIN(RADIANS(E1043))+COS(RADIANS(G1051))*COS(RADIANS(E1043))*COS(RADIANS(J1033))))</f>
        <v>0</v>
      </c>
      <c r="K1051">
        <f>IF(DEGREES(ACOS(SIN(RADIANS(G1051))*SIN(RADIANS(E1043))+COS(RADIANS(G1051))*COS(RADIANS(E1043))*COS(RADIANS(K1033))))&gt;90,0,$F$4*$F$5/E1042^2*(SIN(RADIANS(G1051))*SIN(RADIANS(E1043))+COS(RADIANS(G1051))*COS(RADIANS(E1043))*COS(RADIANS(K1033))))</f>
        <v>0</v>
      </c>
      <c r="L1051">
        <f>IF(DEGREES(ACOS(SIN(RADIANS(G1051))*SIN(RADIANS(E1043))+COS(RADIANS(G1051))*COS(RADIANS(E1043))*COS(RADIANS(L1033))))&gt;90,0,$F$4*$F$5/E1042^2*(SIN(RADIANS(G1051))*SIN(RADIANS(E1043))+COS(RADIANS(G1051))*COS(RADIANS(E1043))*COS(RADIANS(L1033))))</f>
        <v>0</v>
      </c>
      <c r="M1051">
        <f>IF(DEGREES(ACOS(SIN(RADIANS(G1051))*SIN(RADIANS(E1043))+COS(RADIANS(G1051))*COS(RADIANS(E1043))*COS(RADIANS(M1033))))&gt;90,0,$F$4*$F$5/E1042^2*(SIN(RADIANS(G1051))*SIN(RADIANS(E1043))+COS(RADIANS(G1051))*COS(RADIANS(E1043))*COS(RADIANS(M1033))))</f>
        <v>0</v>
      </c>
      <c r="N1051">
        <f>IF(DEGREES(ACOS(SIN(RADIANS(G1051))*SIN(RADIANS(E1043))+COS(RADIANS(G1051))*COS(RADIANS(E1043))*COS(RADIANS(N1033))))&gt;90,0,$F$4*$F$5/E1042^2*(SIN(RADIANS(G1051))*SIN(RADIANS(E1043))+COS(RADIANS(G1051))*COS(RADIANS(E1043))*COS(RADIANS(N1033))))</f>
        <v>0</v>
      </c>
      <c r="O1051">
        <f>IF(DEGREES(ACOS(SIN(RADIANS(G1051))*SIN(RADIANS(E1043))+COS(RADIANS(G1051))*COS(RADIANS(E1043))*COS(RADIANS(O1033))))&gt;90,0,$F$4*$F$5/E1042^2*(SIN(RADIANS(G1051))*SIN(RADIANS(E1043))+COS(RADIANS(G1051))*COS(RADIANS(E1043))*COS(RADIANS(O1033))))</f>
        <v>0</v>
      </c>
      <c r="P1051">
        <f>IF(DEGREES(ACOS(SIN(RADIANS(G1051))*SIN(RADIANS(E1043))+COS(RADIANS(G1051))*COS(RADIANS(E1043))*COS(RADIANS(P1033))))&gt;90,0,$F$4*$F$5/E1042^2*(SIN(RADIANS(G1051))*SIN(RADIANS(E1043))+COS(RADIANS(G1051))*COS(RADIANS(E1043))*COS(RADIANS(P1033))))</f>
        <v>0</v>
      </c>
      <c r="Q1051">
        <f>IF(DEGREES(ACOS(SIN(RADIANS(G1051))*SIN(RADIANS(E1043))+COS(RADIANS(G1051))*COS(RADIANS(E1043))*COS(RADIANS(Q1033))))&gt;90,0,$F$4*$F$5/E1042^2*(SIN(RADIANS(G1051))*SIN(RADIANS(E1043))+COS(RADIANS(G1051))*COS(RADIANS(E1043))*COS(RADIANS(Q1033))))</f>
        <v>0</v>
      </c>
      <c r="R1051" t="e">
        <f>IF(DEGREES(ACOS(SIN(RADIANS(G1051))*SIN(RADIANS(E1043))+COS(RADIANS(G1051))*COS(RADIANS(E1043))*COS(RADIANS(R1033))))&gt;90,0,$F$4*$F$5/E1042^2*(SIN(RADIANS(G1051))*SIN(RADIANS(E1043))+COS(RADIANS(G1051))*COS(RADIANS(E1043))*COS(RADIANS(R1033))))</f>
        <v>#DIV/0!</v>
      </c>
      <c r="S1051" t="e">
        <f>IF(DEGREES(ACOS(SIN(RADIANS(G1051))*SIN(RADIANS(E1043))+COS(RADIANS(G1051))*COS(RADIANS(E1043))*COS(RADIANS(S1033))))&gt;90,0,$F$4*$F$5/E1042^2*(SIN(RADIANS(G1051))*SIN(RADIANS(E1043))+COS(RADIANS(G1051))*COS(RADIANS(E1043))*COS(RADIANS(S1033))))</f>
        <v>#DIV/0!</v>
      </c>
      <c r="T1051" t="e">
        <f>IF(DEGREES(ACOS(SIN(RADIANS(G1051))*SIN(RADIANS(E1043))+COS(RADIANS(G1051))*COS(RADIANS(E1043))*COS(RADIANS(T1033))))&gt;90,0,$F$4*$F$5/E1042^2*(SIN(RADIANS(G1051))*SIN(RADIANS(E1043))+COS(RADIANS(G1051))*COS(RADIANS(E1043))*COS(RADIANS(T1033))))</f>
        <v>#DIV/0!</v>
      </c>
      <c r="U1051" t="e">
        <f>IF(DEGREES(ACOS(SIN(RADIANS(G1051))*SIN(RADIANS(E1043))+COS(RADIANS(G1051))*COS(RADIANS(E1043))*COS(RADIANS(U1033))))&gt;90,0,$F$4*$F$5/E1042^2*(SIN(RADIANS(G1051))*SIN(RADIANS(E1043))+COS(RADIANS(G1051))*COS(RADIANS(E1043))*COS(RADIANS(U1033))))</f>
        <v>#DIV/0!</v>
      </c>
      <c r="V1051" t="e">
        <f>IF(DEGREES(ACOS(SIN(RADIANS(G1051))*SIN(RADIANS(E1043))+COS(RADIANS(G1051))*COS(RADIANS(E1043))*COS(RADIANS(V1033))))&gt;90,0,$F$4*$F$5/E1042^2*(SIN(RADIANS(G1051))*SIN(RADIANS(E1043))+COS(RADIANS(G1051))*COS(RADIANS(E1043))*COS(RADIANS(V1033))))</f>
        <v>#DIV/0!</v>
      </c>
      <c r="W1051" t="e">
        <f>IF(DEGREES(ACOS(SIN(RADIANS(G1051))*SIN(RADIANS(E1043))+COS(RADIANS(G1051))*COS(RADIANS(E1043))*COS(RADIANS(W1033))))&gt;90,0,$F$4*$F$5/E1042^2*(SIN(RADIANS(G1051))*SIN(RADIANS(E1043))+COS(RADIANS(G1051))*COS(RADIANS(E1043))*COS(RADIANS(W1033))))</f>
        <v>#DIV/0!</v>
      </c>
      <c r="X1051" t="e">
        <f>IF(DEGREES(ACOS(SIN(RADIANS(G1051))*SIN(RADIANS(E1043))+COS(RADIANS(G1051))*COS(RADIANS(E1043))*COS(RADIANS(X1033))))&gt;90,0,$F$4*$F$5/E1042^2*(SIN(RADIANS(G1051))*SIN(RADIANS(E1043))+COS(RADIANS(G1051))*COS(RADIANS(E1043))*COS(RADIANS(X1033))))</f>
        <v>#DIV/0!</v>
      </c>
      <c r="Y1051" t="e">
        <f>IF(DEGREES(ACOS(SIN(RADIANS(G1051))*SIN(RADIANS(E1043))+COS(RADIANS(G1051))*COS(RADIANS(E1043))*COS(RADIANS(Y1033))))&gt;90,0,$F$4*$F$5/E1042^2*(SIN(RADIANS(G1051))*SIN(RADIANS(E1043))+COS(RADIANS(G1051))*COS(RADIANS(E1043))*COS(RADIANS(Y1033))))</f>
        <v>#DIV/0!</v>
      </c>
      <c r="Z1051" t="e">
        <f>IF(DEGREES(ACOS(SIN(RADIANS(G1051))*SIN(RADIANS(E1043))+COS(RADIANS(G1051))*COS(RADIANS(E1043))*COS(RADIANS(Z1033))))&gt;90,0,$F$4*$F$5/E1042^2*(SIN(RADIANS(G1051))*SIN(RADIANS(E1043))+COS(RADIANS(G1051))*COS(RADIANS(E1043))*COS(RADIANS(Z1033))))</f>
        <v>#DIV/0!</v>
      </c>
      <c r="AA1051" t="e">
        <f>IF(DEGREES(ACOS(SIN(RADIANS(G1051))*SIN(RADIANS(E1043))+COS(RADIANS(G1051))*COS(RADIANS(E1043))*COS(RADIANS(AA1033))))&gt;90,0,$F$4*$F$5/E1042^2*(SIN(RADIANS(G1051))*SIN(RADIANS(E1043))+COS(RADIANS(G1051))*COS(RADIANS(E1043))*COS(RADIANS(AA1033))))</f>
        <v>#DIV/0!</v>
      </c>
      <c r="AB1051" t="e">
        <f>IF(DEGREES(ACOS(SIN(RADIANS(G1051))*SIN(RADIANS(E1043))+COS(RADIANS(G1051))*COS(RADIANS(E1043))*COS(RADIANS(AB1033))))&gt;90,0,$F$4*$F$5/E1042^2*(SIN(RADIANS(G1051))*SIN(RADIANS(E1043))+COS(RADIANS(G1051))*COS(RADIANS(E1043))*COS(RADIANS(AB1033))))</f>
        <v>#DIV/0!</v>
      </c>
      <c r="AC1051" t="e">
        <f>IF(DEGREES(ACOS(SIN(RADIANS(G1051))*SIN(RADIANS(E1043))+COS(RADIANS(G1051))*COS(RADIANS(E1043))*COS(RADIANS(AC1033))))&gt;90,0,$F$4*$F$5/E1042^2*(SIN(RADIANS(G1051))*SIN(RADIANS(E1043))+COS(RADIANS(G1051))*COS(RADIANS(E1043))*COS(RADIANS(AC1033))))</f>
        <v>#DIV/0!</v>
      </c>
      <c r="AD1051" t="e">
        <f>IF(DEGREES(ACOS(SIN(RADIANS(G1051))*SIN(RADIANS(E1043))+COS(RADIANS(G1051))*COS(RADIANS(E1043))*COS(RADIANS(AD1033))))&gt;90,0,$F$4*$F$5/E1042^2*(SIN(RADIANS(G1051))*SIN(RADIANS(E1043))+COS(RADIANS(G1051))*COS(RADIANS(E1043))*COS(RADIANS(AD1033))))</f>
        <v>#DIV/0!</v>
      </c>
      <c r="AE1051" t="e">
        <f>IF(DEGREES(ACOS(SIN(RADIANS(G1051))*SIN(RADIANS(E1043))+COS(RADIANS(G1051))*COS(RADIANS(E1043))*COS(RADIANS(AE1033))))&gt;90,0,$F$4*$F$5/E1042^2*(SIN(RADIANS(G1051))*SIN(RADIANS(E1043))+COS(RADIANS(G1051))*COS(RADIANS(E1043))*COS(RADIANS(AE1033))))</f>
        <v>#DIV/0!</v>
      </c>
      <c r="AF1051" t="e">
        <f>IF(DEGREES(ACOS(SIN(RADIANS(G1051))*SIN(RADIANS(E1043))+COS(RADIANS(G1051))*COS(RADIANS(E1043))*COS(RADIANS(AF1033))))&gt;90,0,$F$4*$F$5/E1042^2*(SIN(RADIANS(G1051))*SIN(RADIANS(E1043))+COS(RADIANS(G1051))*COS(RADIANS(E1043))*COS(RADIANS(AF1033))))</f>
        <v>#DIV/0!</v>
      </c>
      <c r="AG1051" t="e">
        <f>IF(DEGREES(ACOS(SIN(RADIANS(G1051))*SIN(RADIANS(E1043))+COS(RADIANS(G1051))*COS(RADIANS(E1043))*COS(RADIANS(AG1033))))&gt;90,0,$F$4*$F$5/E1042^2*(SIN(RADIANS(G1051))*SIN(RADIANS(E1043))+COS(RADIANS(G1051))*COS(RADIANS(E1043))*COS(RADIANS(AG1033))))</f>
        <v>#DIV/0!</v>
      </c>
      <c r="AH1051" t="e">
        <f>IF(DEGREES(ACOS(SIN(RADIANS(G1051))*SIN(RADIANS(E1043))+COS(RADIANS(G1051))*COS(RADIANS(E1043))*COS(RADIANS(AH1033))))&gt;90,0,$F$4*$F$5/E1042^2*(SIN(RADIANS(G1051))*SIN(RADIANS(E1043))+COS(RADIANS(G1051))*COS(RADIANS(E1043))*COS(RADIANS(AH1033))))</f>
        <v>#DIV/0!</v>
      </c>
      <c r="AI1051" t="e">
        <f>IF(DEGREES(ACOS(SIN(RADIANS(G1051))*SIN(RADIANS(E1043))+COS(RADIANS(G1051))*COS(RADIANS(E1043))*COS(RADIANS(AI1033))))&gt;90,0,$F$4*$F$5/E1042^2*(SIN(RADIANS(G1051))*SIN(RADIANS(E1043))+COS(RADIANS(G1051))*COS(RADIANS(E1043))*COS(RADIANS(AI1033))))</f>
        <v>#DIV/0!</v>
      </c>
      <c r="AJ1051" t="e">
        <f>IF(DEGREES(ACOS(SIN(RADIANS(G1051))*SIN(RADIANS(E1043))+COS(RADIANS(G1051))*COS(RADIANS(E1043))*COS(RADIANS(AJ1033))))&gt;90,0,$F$4*$F$5/E1042^2*(SIN(RADIANS(G1051))*SIN(RADIANS(E1043))+COS(RADIANS(G1051))*COS(RADIANS(E1043))*COS(RADIANS(AJ1033))))</f>
        <v>#DIV/0!</v>
      </c>
      <c r="AK1051">
        <f>IF(DEGREES(ACOS(SIN(RADIANS(G1051))*SIN(RADIANS(E1043))+COS(RADIANS(G1051))*COS(RADIANS(E1043))*COS(RADIANS(AK1033))))&gt;90,0,$F$4*$F$5/E1042^2*(SIN(RADIANS(G1051))*SIN(RADIANS(E1043))+COS(RADIANS(G1051))*COS(RADIANS(E1043))*COS(RADIANS(AK1033))))</f>
        <v>0</v>
      </c>
      <c r="AL1051">
        <f>IF(DEGREES(ACOS(SIN(RADIANS(G1051))*SIN(RADIANS(E1043))+COS(RADIANS(G1051))*COS(RADIANS(E1043))*COS(RADIANS(AL1033))))&gt;90,0,$F$4*$F$5/E1042^2*(SIN(RADIANS(G1051))*SIN(RADIANS(E1043))+COS(RADIANS(G1051))*COS(RADIANS(E1043))*COS(RADIANS(AL1033))))</f>
        <v>0</v>
      </c>
      <c r="AM1051">
        <f>IF(DEGREES(ACOS(SIN(RADIANS(G1051))*SIN(RADIANS(E1043))+COS(RADIANS(G1051))*COS(RADIANS(E1043))*COS(RADIANS(AM1033))))&gt;90,0,$F$4*$F$5/E1042^2*(SIN(RADIANS(G1051))*SIN(RADIANS(E1043))+COS(RADIANS(G1051))*COS(RADIANS(E1043))*COS(RADIANS(AM1033))))</f>
        <v>0</v>
      </c>
      <c r="AN1051">
        <f>IF(DEGREES(ACOS(SIN(RADIANS(G1051))*SIN(RADIANS(E1043))+COS(RADIANS(G1051))*COS(RADIANS(E1043))*COS(RADIANS(AN1033))))&gt;90,0,$F$4*$F$5/E1042^2*(SIN(RADIANS(G1051))*SIN(RADIANS(E1043))+COS(RADIANS(G1051))*COS(RADIANS(E1043))*COS(RADIANS(AN1033))))</f>
        <v>0</v>
      </c>
      <c r="AO1051">
        <f>IF(DEGREES(ACOS(SIN(RADIANS(G1051))*SIN(RADIANS(E1043))+COS(RADIANS(G1051))*COS(RADIANS(E1043))*COS(RADIANS(AO1033))))&gt;90,0,$F$4*$F$5/E1042^2*(SIN(RADIANS(G1051))*SIN(RADIANS(E1043))+COS(RADIANS(G1051))*COS(RADIANS(E1043))*COS(RADIANS(AO1033))))</f>
        <v>0</v>
      </c>
      <c r="AP1051">
        <f>IF(DEGREES(ACOS(SIN(RADIANS(G1051))*SIN(RADIANS(E1043))+COS(RADIANS(G1051))*COS(RADIANS(E1043))*COS(RADIANS(AP1033))))&gt;90,0,$F$4*$F$5/E1042^2*(SIN(RADIANS(G1051))*SIN(RADIANS(E1043))+COS(RADIANS(G1051))*COS(RADIANS(E1043))*COS(RADIANS(AP1033))))</f>
        <v>0</v>
      </c>
      <c r="AQ1051">
        <f>IF(DEGREES(ACOS(SIN(RADIANS(G1051))*SIN(RADIANS(E1043))+COS(RADIANS(G1051))*COS(RADIANS(E1043))*COS(RADIANS(AQ1033))))&gt;90,0,$F$4*$F$5/E1042^2*(SIN(RADIANS(G1051))*SIN(RADIANS(E1043))+COS(RADIANS(G1051))*COS(RADIANS(E1043))*COS(RADIANS(AQ1033))))</f>
        <v>0</v>
      </c>
      <c r="AR1051">
        <f>IF(DEGREES(ACOS(SIN(RADIANS(G1051))*SIN(RADIANS(E1043))+COS(RADIANS(G1051))*COS(RADIANS(E1043))*COS(RADIANS(AR1033))))&gt;90,0,$F$4*$F$5/E1042^2*(SIN(RADIANS(G1051))*SIN(RADIANS(E1043))+COS(RADIANS(G1051))*COS(RADIANS(E1043))*COS(RADIANS(AR1033))))</f>
        <v>0</v>
      </c>
    </row>
    <row r="1052" spans="2:44" x14ac:dyDescent="0.5">
      <c r="G1052">
        <v>-80</v>
      </c>
      <c r="I1052">
        <f>IF(DEGREES(ACOS(SIN(RADIANS(G1052))*SIN(RADIANS(E1043))+COS(RADIANS(G1052))*COS(RADIANS(E1043))*COS(RADIANS(I1033))))&gt;90,0,$F$4*$F$5/E1042^2*(SIN(RADIANS(G1052))*SIN(RADIANS(E1043))+COS(RADIANS(G1052))*COS(RADIANS(E1043))*COS(RADIANS(I1033))))</f>
        <v>0</v>
      </c>
      <c r="J1052">
        <f>IF(DEGREES(ACOS(SIN(RADIANS(G1052))*SIN(RADIANS(E1043))+COS(RADIANS(G1052))*COS(RADIANS(E1043))*COS(RADIANS(J1033))))&gt;90,0,$F$4*$F$5/E1042^2*(SIN(RADIANS(G1052))*SIN(RADIANS(E1043))+COS(RADIANS(G1052))*COS(RADIANS(E1043))*COS(RADIANS(J1033))))</f>
        <v>0</v>
      </c>
      <c r="K1052">
        <f>IF(DEGREES(ACOS(SIN(RADIANS(G1052))*SIN(RADIANS(E1043))+COS(RADIANS(G1052))*COS(RADIANS(E1043))*COS(RADIANS(K1033))))&gt;90,0,$F$4*$F$5/E1042^2*(SIN(RADIANS(G1052))*SIN(RADIANS(E1043))+COS(RADIANS(G1052))*COS(RADIANS(E1043))*COS(RADIANS(K1033))))</f>
        <v>0</v>
      </c>
      <c r="L1052">
        <f>IF(DEGREES(ACOS(SIN(RADIANS(G1052))*SIN(RADIANS(E1043))+COS(RADIANS(G1052))*COS(RADIANS(E1043))*COS(RADIANS(L1033))))&gt;90,0,$F$4*$F$5/E1042^2*(SIN(RADIANS(G1052))*SIN(RADIANS(E1043))+COS(RADIANS(G1052))*COS(RADIANS(E1043))*COS(RADIANS(L1033))))</f>
        <v>0</v>
      </c>
      <c r="M1052">
        <f>IF(DEGREES(ACOS(SIN(RADIANS(G1052))*SIN(RADIANS(E1043))+COS(RADIANS(G1052))*COS(RADIANS(E1043))*COS(RADIANS(M1033))))&gt;90,0,$F$4*$F$5/E1042^2*(SIN(RADIANS(G1052))*SIN(RADIANS(E1043))+COS(RADIANS(G1052))*COS(RADIANS(E1043))*COS(RADIANS(M1033))))</f>
        <v>0</v>
      </c>
      <c r="N1052">
        <f>IF(DEGREES(ACOS(SIN(RADIANS(G1052))*SIN(RADIANS(E1043))+COS(RADIANS(G1052))*COS(RADIANS(E1043))*COS(RADIANS(N1033))))&gt;90,0,$F$4*$F$5/E1042^2*(SIN(RADIANS(G1052))*SIN(RADIANS(E1043))+COS(RADIANS(G1052))*COS(RADIANS(E1043))*COS(RADIANS(N1033))))</f>
        <v>0</v>
      </c>
      <c r="O1052">
        <f>IF(DEGREES(ACOS(SIN(RADIANS(G1052))*SIN(RADIANS(E1043))+COS(RADIANS(G1052))*COS(RADIANS(E1043))*COS(RADIANS(O1033))))&gt;90,0,$F$4*$F$5/E1042^2*(SIN(RADIANS(G1052))*SIN(RADIANS(E1043))+COS(RADIANS(G1052))*COS(RADIANS(E1043))*COS(RADIANS(O1033))))</f>
        <v>0</v>
      </c>
      <c r="P1052">
        <f>IF(DEGREES(ACOS(SIN(RADIANS(G1052))*SIN(RADIANS(E1043))+COS(RADIANS(G1052))*COS(RADIANS(E1043))*COS(RADIANS(P1033))))&gt;90,0,$F$4*$F$5/E1042^2*(SIN(RADIANS(G1052))*SIN(RADIANS(E1043))+COS(RADIANS(G1052))*COS(RADIANS(E1043))*COS(RADIANS(P1033))))</f>
        <v>0</v>
      </c>
      <c r="Q1052">
        <f>IF(DEGREES(ACOS(SIN(RADIANS(G1052))*SIN(RADIANS(E1043))+COS(RADIANS(G1052))*COS(RADIANS(E1043))*COS(RADIANS(Q1033))))&gt;90,0,$F$4*$F$5/E1042^2*(SIN(RADIANS(G1052))*SIN(RADIANS(E1043))+COS(RADIANS(G1052))*COS(RADIANS(E1043))*COS(RADIANS(Q1033))))</f>
        <v>0</v>
      </c>
      <c r="R1052" t="e">
        <f>IF(DEGREES(ACOS(SIN(RADIANS(G1052))*SIN(RADIANS(E1043))+COS(RADIANS(G1052))*COS(RADIANS(E1043))*COS(RADIANS(R1033))))&gt;90,0,$F$4*$F$5/E1042^2*(SIN(RADIANS(G1052))*SIN(RADIANS(E1043))+COS(RADIANS(G1052))*COS(RADIANS(E1043))*COS(RADIANS(R1033))))</f>
        <v>#DIV/0!</v>
      </c>
      <c r="S1052" t="e">
        <f>IF(DEGREES(ACOS(SIN(RADIANS(G1052))*SIN(RADIANS(E1043))+COS(RADIANS(G1052))*COS(RADIANS(E1043))*COS(RADIANS(S1033))))&gt;90,0,$F$4*$F$5/E1042^2*(SIN(RADIANS(G1052))*SIN(RADIANS(E1043))+COS(RADIANS(G1052))*COS(RADIANS(E1043))*COS(RADIANS(S1033))))</f>
        <v>#DIV/0!</v>
      </c>
      <c r="T1052" t="e">
        <f>IF(DEGREES(ACOS(SIN(RADIANS(G1052))*SIN(RADIANS(E1043))+COS(RADIANS(G1052))*COS(RADIANS(E1043))*COS(RADIANS(T1033))))&gt;90,0,$F$4*$F$5/E1042^2*(SIN(RADIANS(G1052))*SIN(RADIANS(E1043))+COS(RADIANS(G1052))*COS(RADIANS(E1043))*COS(RADIANS(T1033))))</f>
        <v>#DIV/0!</v>
      </c>
      <c r="U1052" t="e">
        <f>IF(DEGREES(ACOS(SIN(RADIANS(G1052))*SIN(RADIANS(E1043))+COS(RADIANS(G1052))*COS(RADIANS(E1043))*COS(RADIANS(U1033))))&gt;90,0,$F$4*$F$5/E1042^2*(SIN(RADIANS(G1052))*SIN(RADIANS(E1043))+COS(RADIANS(G1052))*COS(RADIANS(E1043))*COS(RADIANS(U1033))))</f>
        <v>#DIV/0!</v>
      </c>
      <c r="V1052" t="e">
        <f>IF(DEGREES(ACOS(SIN(RADIANS(G1052))*SIN(RADIANS(E1043))+COS(RADIANS(G1052))*COS(RADIANS(E1043))*COS(RADIANS(V1033))))&gt;90,0,$F$4*$F$5/E1042^2*(SIN(RADIANS(G1052))*SIN(RADIANS(E1043))+COS(RADIANS(G1052))*COS(RADIANS(E1043))*COS(RADIANS(V1033))))</f>
        <v>#DIV/0!</v>
      </c>
      <c r="W1052" t="e">
        <f>IF(DEGREES(ACOS(SIN(RADIANS(G1052))*SIN(RADIANS(E1043))+COS(RADIANS(G1052))*COS(RADIANS(E1043))*COS(RADIANS(W1033))))&gt;90,0,$F$4*$F$5/E1042^2*(SIN(RADIANS(G1052))*SIN(RADIANS(E1043))+COS(RADIANS(G1052))*COS(RADIANS(E1043))*COS(RADIANS(W1033))))</f>
        <v>#DIV/0!</v>
      </c>
      <c r="X1052" t="e">
        <f>IF(DEGREES(ACOS(SIN(RADIANS(G1052))*SIN(RADIANS(E1043))+COS(RADIANS(G1052))*COS(RADIANS(E1043))*COS(RADIANS(X1033))))&gt;90,0,$F$4*$F$5/E1042^2*(SIN(RADIANS(G1052))*SIN(RADIANS(E1043))+COS(RADIANS(G1052))*COS(RADIANS(E1043))*COS(RADIANS(X1033))))</f>
        <v>#DIV/0!</v>
      </c>
      <c r="Y1052" t="e">
        <f>IF(DEGREES(ACOS(SIN(RADIANS(G1052))*SIN(RADIANS(E1043))+COS(RADIANS(G1052))*COS(RADIANS(E1043))*COS(RADIANS(Y1033))))&gt;90,0,$F$4*$F$5/E1042^2*(SIN(RADIANS(G1052))*SIN(RADIANS(E1043))+COS(RADIANS(G1052))*COS(RADIANS(E1043))*COS(RADIANS(Y1033))))</f>
        <v>#DIV/0!</v>
      </c>
      <c r="Z1052" t="e">
        <f>IF(DEGREES(ACOS(SIN(RADIANS(G1052))*SIN(RADIANS(E1043))+COS(RADIANS(G1052))*COS(RADIANS(E1043))*COS(RADIANS(Z1033))))&gt;90,0,$F$4*$F$5/E1042^2*(SIN(RADIANS(G1052))*SIN(RADIANS(E1043))+COS(RADIANS(G1052))*COS(RADIANS(E1043))*COS(RADIANS(Z1033))))</f>
        <v>#DIV/0!</v>
      </c>
      <c r="AA1052" t="e">
        <f>IF(DEGREES(ACOS(SIN(RADIANS(G1052))*SIN(RADIANS(E1043))+COS(RADIANS(G1052))*COS(RADIANS(E1043))*COS(RADIANS(AA1033))))&gt;90,0,$F$4*$F$5/E1042^2*(SIN(RADIANS(G1052))*SIN(RADIANS(E1043))+COS(RADIANS(G1052))*COS(RADIANS(E1043))*COS(RADIANS(AA1033))))</f>
        <v>#DIV/0!</v>
      </c>
      <c r="AB1052" t="e">
        <f>IF(DEGREES(ACOS(SIN(RADIANS(G1052))*SIN(RADIANS(E1043))+COS(RADIANS(G1052))*COS(RADIANS(E1043))*COS(RADIANS(AB1033))))&gt;90,0,$F$4*$F$5/E1042^2*(SIN(RADIANS(G1052))*SIN(RADIANS(E1043))+COS(RADIANS(G1052))*COS(RADIANS(E1043))*COS(RADIANS(AB1033))))</f>
        <v>#DIV/0!</v>
      </c>
      <c r="AC1052" t="e">
        <f>IF(DEGREES(ACOS(SIN(RADIANS(G1052))*SIN(RADIANS(E1043))+COS(RADIANS(G1052))*COS(RADIANS(E1043))*COS(RADIANS(AC1033))))&gt;90,0,$F$4*$F$5/E1042^2*(SIN(RADIANS(G1052))*SIN(RADIANS(E1043))+COS(RADIANS(G1052))*COS(RADIANS(E1043))*COS(RADIANS(AC1033))))</f>
        <v>#DIV/0!</v>
      </c>
      <c r="AD1052" t="e">
        <f>IF(DEGREES(ACOS(SIN(RADIANS(G1052))*SIN(RADIANS(E1043))+COS(RADIANS(G1052))*COS(RADIANS(E1043))*COS(RADIANS(AD1033))))&gt;90,0,$F$4*$F$5/E1042^2*(SIN(RADIANS(G1052))*SIN(RADIANS(E1043))+COS(RADIANS(G1052))*COS(RADIANS(E1043))*COS(RADIANS(AD1033))))</f>
        <v>#DIV/0!</v>
      </c>
      <c r="AE1052" t="e">
        <f>IF(DEGREES(ACOS(SIN(RADIANS(G1052))*SIN(RADIANS(E1043))+COS(RADIANS(G1052))*COS(RADIANS(E1043))*COS(RADIANS(AE1033))))&gt;90,0,$F$4*$F$5/E1042^2*(SIN(RADIANS(G1052))*SIN(RADIANS(E1043))+COS(RADIANS(G1052))*COS(RADIANS(E1043))*COS(RADIANS(AE1033))))</f>
        <v>#DIV/0!</v>
      </c>
      <c r="AF1052" t="e">
        <f>IF(DEGREES(ACOS(SIN(RADIANS(G1052))*SIN(RADIANS(E1043))+COS(RADIANS(G1052))*COS(RADIANS(E1043))*COS(RADIANS(AF1033))))&gt;90,0,$F$4*$F$5/E1042^2*(SIN(RADIANS(G1052))*SIN(RADIANS(E1043))+COS(RADIANS(G1052))*COS(RADIANS(E1043))*COS(RADIANS(AF1033))))</f>
        <v>#DIV/0!</v>
      </c>
      <c r="AG1052" t="e">
        <f>IF(DEGREES(ACOS(SIN(RADIANS(G1052))*SIN(RADIANS(E1043))+COS(RADIANS(G1052))*COS(RADIANS(E1043))*COS(RADIANS(AG1033))))&gt;90,0,$F$4*$F$5/E1042^2*(SIN(RADIANS(G1052))*SIN(RADIANS(E1043))+COS(RADIANS(G1052))*COS(RADIANS(E1043))*COS(RADIANS(AG1033))))</f>
        <v>#DIV/0!</v>
      </c>
      <c r="AH1052" t="e">
        <f>IF(DEGREES(ACOS(SIN(RADIANS(G1052))*SIN(RADIANS(E1043))+COS(RADIANS(G1052))*COS(RADIANS(E1043))*COS(RADIANS(AH1033))))&gt;90,0,$F$4*$F$5/E1042^2*(SIN(RADIANS(G1052))*SIN(RADIANS(E1043))+COS(RADIANS(G1052))*COS(RADIANS(E1043))*COS(RADIANS(AH1033))))</f>
        <v>#DIV/0!</v>
      </c>
      <c r="AI1052" t="e">
        <f>IF(DEGREES(ACOS(SIN(RADIANS(G1052))*SIN(RADIANS(E1043))+COS(RADIANS(G1052))*COS(RADIANS(E1043))*COS(RADIANS(AI1033))))&gt;90,0,$F$4*$F$5/E1042^2*(SIN(RADIANS(G1052))*SIN(RADIANS(E1043))+COS(RADIANS(G1052))*COS(RADIANS(E1043))*COS(RADIANS(AI1033))))</f>
        <v>#DIV/0!</v>
      </c>
      <c r="AJ1052" t="e">
        <f>IF(DEGREES(ACOS(SIN(RADIANS(G1052))*SIN(RADIANS(E1043))+COS(RADIANS(G1052))*COS(RADIANS(E1043))*COS(RADIANS(AJ1033))))&gt;90,0,$F$4*$F$5/E1042^2*(SIN(RADIANS(G1052))*SIN(RADIANS(E1043))+COS(RADIANS(G1052))*COS(RADIANS(E1043))*COS(RADIANS(AJ1033))))</f>
        <v>#DIV/0!</v>
      </c>
      <c r="AK1052">
        <f>IF(DEGREES(ACOS(SIN(RADIANS(G1052))*SIN(RADIANS(E1043))+COS(RADIANS(G1052))*COS(RADIANS(E1043))*COS(RADIANS(AK1033))))&gt;90,0,$F$4*$F$5/E1042^2*(SIN(RADIANS(G1052))*SIN(RADIANS(E1043))+COS(RADIANS(G1052))*COS(RADIANS(E1043))*COS(RADIANS(AK1033))))</f>
        <v>0</v>
      </c>
      <c r="AL1052">
        <f>IF(DEGREES(ACOS(SIN(RADIANS(G1052))*SIN(RADIANS(E1043))+COS(RADIANS(G1052))*COS(RADIANS(E1043))*COS(RADIANS(AL1033))))&gt;90,0,$F$4*$F$5/E1042^2*(SIN(RADIANS(G1052))*SIN(RADIANS(E1043))+COS(RADIANS(G1052))*COS(RADIANS(E1043))*COS(RADIANS(AL1033))))</f>
        <v>0</v>
      </c>
      <c r="AM1052">
        <f>IF(DEGREES(ACOS(SIN(RADIANS(G1052))*SIN(RADIANS(E1043))+COS(RADIANS(G1052))*COS(RADIANS(E1043))*COS(RADIANS(AM1033))))&gt;90,0,$F$4*$F$5/E1042^2*(SIN(RADIANS(G1052))*SIN(RADIANS(E1043))+COS(RADIANS(G1052))*COS(RADIANS(E1043))*COS(RADIANS(AM1033))))</f>
        <v>0</v>
      </c>
      <c r="AN1052">
        <f>IF(DEGREES(ACOS(SIN(RADIANS(G1052))*SIN(RADIANS(E1043))+COS(RADIANS(G1052))*COS(RADIANS(E1043))*COS(RADIANS(AN1033))))&gt;90,0,$F$4*$F$5/E1042^2*(SIN(RADIANS(G1052))*SIN(RADIANS(E1043))+COS(RADIANS(G1052))*COS(RADIANS(E1043))*COS(RADIANS(AN1033))))</f>
        <v>0</v>
      </c>
      <c r="AO1052">
        <f>IF(DEGREES(ACOS(SIN(RADIANS(G1052))*SIN(RADIANS(E1043))+COS(RADIANS(G1052))*COS(RADIANS(E1043))*COS(RADIANS(AO1033))))&gt;90,0,$F$4*$F$5/E1042^2*(SIN(RADIANS(G1052))*SIN(RADIANS(E1043))+COS(RADIANS(G1052))*COS(RADIANS(E1043))*COS(RADIANS(AO1033))))</f>
        <v>0</v>
      </c>
      <c r="AP1052">
        <f>IF(DEGREES(ACOS(SIN(RADIANS(G1052))*SIN(RADIANS(E1043))+COS(RADIANS(G1052))*COS(RADIANS(E1043))*COS(RADIANS(AP1033))))&gt;90,0,$F$4*$F$5/E1042^2*(SIN(RADIANS(G1052))*SIN(RADIANS(E1043))+COS(RADIANS(G1052))*COS(RADIANS(E1043))*COS(RADIANS(AP1033))))</f>
        <v>0</v>
      </c>
      <c r="AQ1052">
        <f>IF(DEGREES(ACOS(SIN(RADIANS(G1052))*SIN(RADIANS(E1043))+COS(RADIANS(G1052))*COS(RADIANS(E1043))*COS(RADIANS(AQ1033))))&gt;90,0,$F$4*$F$5/E1042^2*(SIN(RADIANS(G1052))*SIN(RADIANS(E1043))+COS(RADIANS(G1052))*COS(RADIANS(E1043))*COS(RADIANS(AQ1033))))</f>
        <v>0</v>
      </c>
      <c r="AR1052">
        <f>IF(DEGREES(ACOS(SIN(RADIANS(G1052))*SIN(RADIANS(E1043))+COS(RADIANS(G1052))*COS(RADIANS(E1043))*COS(RADIANS(AR1033))))&gt;90,0,$F$4*$F$5/E1042^2*(SIN(RADIANS(G1052))*SIN(RADIANS(E1043))+COS(RADIANS(G1052))*COS(RADIANS(E1043))*COS(RADIANS(AR1033))))</f>
        <v>0</v>
      </c>
    </row>
    <row r="1053" spans="2:44" x14ac:dyDescent="0.5">
      <c r="G1053">
        <v>-90</v>
      </c>
      <c r="I1053" t="e">
        <f>IF(DEGREES(ACOS(SIN(RADIANS(G1053))*SIN(RADIANS(E1043))+COS(RADIANS(G1053))*COS(RADIANS(E1043))*COS(RADIANS(I1033))))&gt;90,0,$F$4*$F$5/E1042^2*(SIN(RADIANS(G1053))*SIN(RADIANS(E1043))+COS(RADIANS(G1053))*COS(RADIANS(E1043))*COS(RADIANS(I1033))))</f>
        <v>#DIV/0!</v>
      </c>
      <c r="J1053" t="e">
        <f>IF(DEGREES(ACOS(SIN(RADIANS(G1053))*SIN(RADIANS(E1043))+COS(RADIANS(G1053))*COS(RADIANS(E1043))*COS(RADIANS(J1033))))&gt;90,0,$F$4*$F$5/E1042^2*(SIN(RADIANS(G1053))*SIN(RADIANS(E1043))+COS(RADIANS(G1053))*COS(RADIANS(E1043))*COS(RADIANS(J1033))))</f>
        <v>#DIV/0!</v>
      </c>
      <c r="K1053" t="e">
        <f>IF(DEGREES(ACOS(SIN(RADIANS(G1053))*SIN(RADIANS(E1043))+COS(RADIANS(G1053))*COS(RADIANS(E1043))*COS(RADIANS(K1033))))&gt;90,0,$F$4*$F$5/E1042^2*(SIN(RADIANS(G1053))*SIN(RADIANS(E1043))+COS(RADIANS(G1053))*COS(RADIANS(E1043))*COS(RADIANS(K1033))))</f>
        <v>#DIV/0!</v>
      </c>
      <c r="L1053" t="e">
        <f>IF(DEGREES(ACOS(SIN(RADIANS(G1053))*SIN(RADIANS(E1043))+COS(RADIANS(G1053))*COS(RADIANS(E1043))*COS(RADIANS(L1033))))&gt;90,0,$F$4*$F$5/E1042^2*(SIN(RADIANS(G1053))*SIN(RADIANS(E1043))+COS(RADIANS(G1053))*COS(RADIANS(E1043))*COS(RADIANS(L1033))))</f>
        <v>#DIV/0!</v>
      </c>
      <c r="M1053" t="e">
        <f>IF(DEGREES(ACOS(SIN(RADIANS(G1053))*SIN(RADIANS(E1043))+COS(RADIANS(G1053))*COS(RADIANS(E1043))*COS(RADIANS(M1033))))&gt;90,0,$F$4*$F$5/E1042^2*(SIN(RADIANS(G1053))*SIN(RADIANS(E1043))+COS(RADIANS(G1053))*COS(RADIANS(E1043))*COS(RADIANS(M1033))))</f>
        <v>#DIV/0!</v>
      </c>
      <c r="N1053" t="e">
        <f>IF(DEGREES(ACOS(SIN(RADIANS(G1053))*SIN(RADIANS(E1043))+COS(RADIANS(G1053))*COS(RADIANS(E1043))*COS(RADIANS(N1033))))&gt;90,0,$F$4*$F$5/E1042^2*(SIN(RADIANS(G1053))*SIN(RADIANS(E1043))+COS(RADIANS(G1053))*COS(RADIANS(E1043))*COS(RADIANS(N1033))))</f>
        <v>#DIV/0!</v>
      </c>
      <c r="O1053" t="e">
        <f>IF(DEGREES(ACOS(SIN(RADIANS(G1053))*SIN(RADIANS(E1043))+COS(RADIANS(G1053))*COS(RADIANS(E1043))*COS(RADIANS(O1033))))&gt;90,0,$F$4*$F$5/E1042^2*(SIN(RADIANS(G1053))*SIN(RADIANS(E1043))+COS(RADIANS(G1053))*COS(RADIANS(E1043))*COS(RADIANS(O1033))))</f>
        <v>#DIV/0!</v>
      </c>
      <c r="P1053" t="e">
        <f>IF(DEGREES(ACOS(SIN(RADIANS(G1053))*SIN(RADIANS(E1043))+COS(RADIANS(G1053))*COS(RADIANS(E1043))*COS(RADIANS(P1033))))&gt;90,0,$F$4*$F$5/E1042^2*(SIN(RADIANS(G1053))*SIN(RADIANS(E1043))+COS(RADIANS(G1053))*COS(RADIANS(E1043))*COS(RADIANS(P1033))))</f>
        <v>#DIV/0!</v>
      </c>
      <c r="Q1053" t="e">
        <f>IF(DEGREES(ACOS(SIN(RADIANS(G1053))*SIN(RADIANS(E1043))+COS(RADIANS(G1053))*COS(RADIANS(E1043))*COS(RADIANS(Q1033))))&gt;90,0,$F$4*$F$5/E1042^2*(SIN(RADIANS(G1053))*SIN(RADIANS(E1043))+COS(RADIANS(G1053))*COS(RADIANS(E1043))*COS(RADIANS(Q1033))))</f>
        <v>#DIV/0!</v>
      </c>
      <c r="R1053" t="e">
        <f>IF(DEGREES(ACOS(SIN(RADIANS(G1053))*SIN(RADIANS(E1043))+COS(RADIANS(G1053))*COS(RADIANS(E1043))*COS(RADIANS(R1033))))&gt;90,0,$F$4*$F$5/E1042^2*(SIN(RADIANS(G1053))*SIN(RADIANS(E1043))+COS(RADIANS(G1053))*COS(RADIANS(E1043))*COS(RADIANS(R1033))))</f>
        <v>#DIV/0!</v>
      </c>
      <c r="S1053" t="e">
        <f>IF(DEGREES(ACOS(SIN(RADIANS(G1053))*SIN(RADIANS(E1043))+COS(RADIANS(G1053))*COS(RADIANS(E1043))*COS(RADIANS(S1033))))&gt;90,0,$F$4*$F$5/E1042^2*(SIN(RADIANS(G1053))*SIN(RADIANS(E1043))+COS(RADIANS(G1053))*COS(RADIANS(E1043))*COS(RADIANS(S1033))))</f>
        <v>#DIV/0!</v>
      </c>
      <c r="T1053" t="e">
        <f>IF(DEGREES(ACOS(SIN(RADIANS(G1053))*SIN(RADIANS(E1043))+COS(RADIANS(G1053))*COS(RADIANS(E1043))*COS(RADIANS(T1033))))&gt;90,0,$F$4*$F$5/E1042^2*(SIN(RADIANS(G1053))*SIN(RADIANS(E1043))+COS(RADIANS(G1053))*COS(RADIANS(E1043))*COS(RADIANS(T1033))))</f>
        <v>#DIV/0!</v>
      </c>
      <c r="U1053" t="e">
        <f>IF(DEGREES(ACOS(SIN(RADIANS(G1053))*SIN(RADIANS(E1043))+COS(RADIANS(G1053))*COS(RADIANS(E1043))*COS(RADIANS(U1033))))&gt;90,0,$F$4*$F$5/E1042^2*(SIN(RADIANS(G1053))*SIN(RADIANS(E1043))+COS(RADIANS(G1053))*COS(RADIANS(E1043))*COS(RADIANS(U1033))))</f>
        <v>#DIV/0!</v>
      </c>
      <c r="V1053" t="e">
        <f>IF(DEGREES(ACOS(SIN(RADIANS(G1053))*SIN(RADIANS(E1043))+COS(RADIANS(G1053))*COS(RADIANS(E1043))*COS(RADIANS(V1033))))&gt;90,0,$F$4*$F$5/E1042^2*(SIN(RADIANS(G1053))*SIN(RADIANS(E1043))+COS(RADIANS(G1053))*COS(RADIANS(E1043))*COS(RADIANS(V1033))))</f>
        <v>#DIV/0!</v>
      </c>
      <c r="W1053" t="e">
        <f>IF(DEGREES(ACOS(SIN(RADIANS(G1053))*SIN(RADIANS(E1043))+COS(RADIANS(G1053))*COS(RADIANS(E1043))*COS(RADIANS(W1033))))&gt;90,0,$F$4*$F$5/E1042^2*(SIN(RADIANS(G1053))*SIN(RADIANS(E1043))+COS(RADIANS(G1053))*COS(RADIANS(E1043))*COS(RADIANS(W1033))))</f>
        <v>#DIV/0!</v>
      </c>
      <c r="X1053" t="e">
        <f>IF(DEGREES(ACOS(SIN(RADIANS(G1053))*SIN(RADIANS(E1043))+COS(RADIANS(G1053))*COS(RADIANS(E1043))*COS(RADIANS(X1033))))&gt;90,0,$F$4*$F$5/E1042^2*(SIN(RADIANS(G1053))*SIN(RADIANS(E1043))+COS(RADIANS(G1053))*COS(RADIANS(E1043))*COS(RADIANS(X1033))))</f>
        <v>#DIV/0!</v>
      </c>
      <c r="Y1053" t="e">
        <f>IF(DEGREES(ACOS(SIN(RADIANS(G1053))*SIN(RADIANS(E1043))+COS(RADIANS(G1053))*COS(RADIANS(E1043))*COS(RADIANS(Y1033))))&gt;90,0,$F$4*$F$5/E1042^2*(SIN(RADIANS(G1053))*SIN(RADIANS(E1043))+COS(RADIANS(G1053))*COS(RADIANS(E1043))*COS(RADIANS(Y1033))))</f>
        <v>#DIV/0!</v>
      </c>
      <c r="Z1053" t="e">
        <f>IF(DEGREES(ACOS(SIN(RADIANS(G1053))*SIN(RADIANS(E1043))+COS(RADIANS(G1053))*COS(RADIANS(E1043))*COS(RADIANS(Z1033))))&gt;90,0,$F$4*$F$5/E1042^2*(SIN(RADIANS(G1053))*SIN(RADIANS(E1043))+COS(RADIANS(G1053))*COS(RADIANS(E1043))*COS(RADIANS(Z1033))))</f>
        <v>#DIV/0!</v>
      </c>
      <c r="AA1053" t="e">
        <f>IF(DEGREES(ACOS(SIN(RADIANS(G1053))*SIN(RADIANS(E1043))+COS(RADIANS(G1053))*COS(RADIANS(E1043))*COS(RADIANS(AA1033))))&gt;90,0,$F$4*$F$5/E1042^2*(SIN(RADIANS(G1053))*SIN(RADIANS(E1043))+COS(RADIANS(G1053))*COS(RADIANS(E1043))*COS(RADIANS(AA1033))))</f>
        <v>#DIV/0!</v>
      </c>
      <c r="AB1053" t="e">
        <f>IF(DEGREES(ACOS(SIN(RADIANS(G1053))*SIN(RADIANS(E1043))+COS(RADIANS(G1053))*COS(RADIANS(E1043))*COS(RADIANS(AB1033))))&gt;90,0,$F$4*$F$5/E1042^2*(SIN(RADIANS(G1053))*SIN(RADIANS(E1043))+COS(RADIANS(G1053))*COS(RADIANS(E1043))*COS(RADIANS(AB1033))))</f>
        <v>#DIV/0!</v>
      </c>
      <c r="AC1053" t="e">
        <f>IF(DEGREES(ACOS(SIN(RADIANS(G1053))*SIN(RADIANS(E1043))+COS(RADIANS(G1053))*COS(RADIANS(E1043))*COS(RADIANS(AC1033))))&gt;90,0,$F$4*$F$5/E1042^2*(SIN(RADIANS(G1053))*SIN(RADIANS(E1043))+COS(RADIANS(G1053))*COS(RADIANS(E1043))*COS(RADIANS(AC1033))))</f>
        <v>#DIV/0!</v>
      </c>
      <c r="AD1053" t="e">
        <f>IF(DEGREES(ACOS(SIN(RADIANS(G1053))*SIN(RADIANS(E1043))+COS(RADIANS(G1053))*COS(RADIANS(E1043))*COS(RADIANS(AD1033))))&gt;90,0,$F$4*$F$5/E1042^2*(SIN(RADIANS(G1053))*SIN(RADIANS(E1043))+COS(RADIANS(G1053))*COS(RADIANS(E1043))*COS(RADIANS(AD1033))))</f>
        <v>#DIV/0!</v>
      </c>
      <c r="AE1053" t="e">
        <f>IF(DEGREES(ACOS(SIN(RADIANS(G1053))*SIN(RADIANS(E1043))+COS(RADIANS(G1053))*COS(RADIANS(E1043))*COS(RADIANS(AE1033))))&gt;90,0,$F$4*$F$5/E1042^2*(SIN(RADIANS(G1053))*SIN(RADIANS(E1043))+COS(RADIANS(G1053))*COS(RADIANS(E1043))*COS(RADIANS(AE1033))))</f>
        <v>#DIV/0!</v>
      </c>
      <c r="AF1053" t="e">
        <f>IF(DEGREES(ACOS(SIN(RADIANS(G1053))*SIN(RADIANS(E1043))+COS(RADIANS(G1053))*COS(RADIANS(E1043))*COS(RADIANS(AF1033))))&gt;90,0,$F$4*$F$5/E1042^2*(SIN(RADIANS(G1053))*SIN(RADIANS(E1043))+COS(RADIANS(G1053))*COS(RADIANS(E1043))*COS(RADIANS(AF1033))))</f>
        <v>#DIV/0!</v>
      </c>
      <c r="AG1053" t="e">
        <f>IF(DEGREES(ACOS(SIN(RADIANS(G1053))*SIN(RADIANS(E1043))+COS(RADIANS(G1053))*COS(RADIANS(E1043))*COS(RADIANS(AG1033))))&gt;90,0,$F$4*$F$5/E1042^2*(SIN(RADIANS(G1053))*SIN(RADIANS(E1043))+COS(RADIANS(G1053))*COS(RADIANS(E1043))*COS(RADIANS(AG1033))))</f>
        <v>#DIV/0!</v>
      </c>
      <c r="AH1053" t="e">
        <f>IF(DEGREES(ACOS(SIN(RADIANS(G1053))*SIN(RADIANS(E1043))+COS(RADIANS(G1053))*COS(RADIANS(E1043))*COS(RADIANS(AH1033))))&gt;90,0,$F$4*$F$5/E1042^2*(SIN(RADIANS(G1053))*SIN(RADIANS(E1043))+COS(RADIANS(G1053))*COS(RADIANS(E1043))*COS(RADIANS(AH1033))))</f>
        <v>#DIV/0!</v>
      </c>
      <c r="AI1053" t="e">
        <f>IF(DEGREES(ACOS(SIN(RADIANS(G1053))*SIN(RADIANS(E1043))+COS(RADIANS(G1053))*COS(RADIANS(E1043))*COS(RADIANS(AI1033))))&gt;90,0,$F$4*$F$5/E1042^2*(SIN(RADIANS(G1053))*SIN(RADIANS(E1043))+COS(RADIANS(G1053))*COS(RADIANS(E1043))*COS(RADIANS(AI1033))))</f>
        <v>#DIV/0!</v>
      </c>
      <c r="AJ1053" t="e">
        <f>IF(DEGREES(ACOS(SIN(RADIANS(G1053))*SIN(RADIANS(E1043))+COS(RADIANS(G1053))*COS(RADIANS(E1043))*COS(RADIANS(AJ1033))))&gt;90,0,$F$4*$F$5/E1042^2*(SIN(RADIANS(G1053))*SIN(RADIANS(E1043))+COS(RADIANS(G1053))*COS(RADIANS(E1043))*COS(RADIANS(AJ1033))))</f>
        <v>#DIV/0!</v>
      </c>
      <c r="AK1053" t="e">
        <f>IF(DEGREES(ACOS(SIN(RADIANS(G1053))*SIN(RADIANS(E1043))+COS(RADIANS(G1053))*COS(RADIANS(E1043))*COS(RADIANS(AK1033))))&gt;90,0,$F$4*$F$5/E1042^2*(SIN(RADIANS(G1053))*SIN(RADIANS(E1043))+COS(RADIANS(G1053))*COS(RADIANS(E1043))*COS(RADIANS(AK1033))))</f>
        <v>#DIV/0!</v>
      </c>
      <c r="AL1053" t="e">
        <f>IF(DEGREES(ACOS(SIN(RADIANS(G1053))*SIN(RADIANS(E1043))+COS(RADIANS(G1053))*COS(RADIANS(E1043))*COS(RADIANS(AL1033))))&gt;90,0,$F$4*$F$5/E1042^2*(SIN(RADIANS(G1053))*SIN(RADIANS(E1043))+COS(RADIANS(G1053))*COS(RADIANS(E1043))*COS(RADIANS(AL1033))))</f>
        <v>#DIV/0!</v>
      </c>
      <c r="AM1053" t="e">
        <f>IF(DEGREES(ACOS(SIN(RADIANS(G1053))*SIN(RADIANS(E1043))+COS(RADIANS(G1053))*COS(RADIANS(E1043))*COS(RADIANS(AM1033))))&gt;90,0,$F$4*$F$5/E1042^2*(SIN(RADIANS(G1053))*SIN(RADIANS(E1043))+COS(RADIANS(G1053))*COS(RADIANS(E1043))*COS(RADIANS(AM1033))))</f>
        <v>#DIV/0!</v>
      </c>
      <c r="AN1053" t="e">
        <f>IF(DEGREES(ACOS(SIN(RADIANS(G1053))*SIN(RADIANS(E1043))+COS(RADIANS(G1053))*COS(RADIANS(E1043))*COS(RADIANS(AN1033))))&gt;90,0,$F$4*$F$5/E1042^2*(SIN(RADIANS(G1053))*SIN(RADIANS(E1043))+COS(RADIANS(G1053))*COS(RADIANS(E1043))*COS(RADIANS(AN1033))))</f>
        <v>#DIV/0!</v>
      </c>
      <c r="AO1053" t="e">
        <f>IF(DEGREES(ACOS(SIN(RADIANS(G1053))*SIN(RADIANS(E1043))+COS(RADIANS(G1053))*COS(RADIANS(E1043))*COS(RADIANS(AO1033))))&gt;90,0,$F$4*$F$5/E1042^2*(SIN(RADIANS(G1053))*SIN(RADIANS(E1043))+COS(RADIANS(G1053))*COS(RADIANS(E1043))*COS(RADIANS(AO1033))))</f>
        <v>#DIV/0!</v>
      </c>
      <c r="AP1053" t="e">
        <f>IF(DEGREES(ACOS(SIN(RADIANS(G1053))*SIN(RADIANS(E1043))+COS(RADIANS(G1053))*COS(RADIANS(E1043))*COS(RADIANS(AP1033))))&gt;90,0,$F$4*$F$5/E1042^2*(SIN(RADIANS(G1053))*SIN(RADIANS(E1043))+COS(RADIANS(G1053))*COS(RADIANS(E1043))*COS(RADIANS(AP1033))))</f>
        <v>#DIV/0!</v>
      </c>
      <c r="AQ1053" t="e">
        <f>IF(DEGREES(ACOS(SIN(RADIANS(G1053))*SIN(RADIANS(E1043))+COS(RADIANS(G1053))*COS(RADIANS(E1043))*COS(RADIANS(AQ1033))))&gt;90,0,$F$4*$F$5/E1042^2*(SIN(RADIANS(G1053))*SIN(RADIANS(E1043))+COS(RADIANS(G1053))*COS(RADIANS(E1043))*COS(RADIANS(AQ1033))))</f>
        <v>#DIV/0!</v>
      </c>
      <c r="AR1053" t="e">
        <f>IF(DEGREES(ACOS(SIN(RADIANS(G1053))*SIN(RADIANS(E1043))+COS(RADIANS(G1053))*COS(RADIANS(E1043))*COS(RADIANS(AR1033))))&gt;90,0,$F$4*$F$5/E1042^2*(SIN(RADIANS(G1053))*SIN(RADIANS(E1043))+COS(RADIANS(G1053))*COS(RADIANS(E1043))*COS(RADIANS(AR1033))))</f>
        <v>#DIV/0!</v>
      </c>
    </row>
    <row r="1055" spans="2:44" x14ac:dyDescent="0.5">
      <c r="H1055" t="s">
        <v>769</v>
      </c>
      <c r="I1055">
        <v>180</v>
      </c>
      <c r="J1055">
        <v>170</v>
      </c>
      <c r="K1055">
        <v>160</v>
      </c>
      <c r="L1055">
        <v>150</v>
      </c>
      <c r="M1055">
        <v>140</v>
      </c>
      <c r="N1055">
        <v>130</v>
      </c>
      <c r="O1055">
        <v>120</v>
      </c>
      <c r="P1055">
        <v>110</v>
      </c>
      <c r="Q1055">
        <v>100</v>
      </c>
      <c r="R1055">
        <v>90</v>
      </c>
      <c r="S1055">
        <v>80</v>
      </c>
      <c r="T1055">
        <v>70</v>
      </c>
      <c r="U1055">
        <v>60</v>
      </c>
      <c r="V1055">
        <v>50</v>
      </c>
      <c r="W1055">
        <v>40</v>
      </c>
      <c r="X1055">
        <v>30</v>
      </c>
      <c r="Y1055">
        <v>20</v>
      </c>
      <c r="Z1055">
        <v>10</v>
      </c>
      <c r="AA1055">
        <v>0</v>
      </c>
      <c r="AB1055">
        <v>-10</v>
      </c>
      <c r="AC1055">
        <v>-20</v>
      </c>
      <c r="AD1055">
        <v>-30</v>
      </c>
      <c r="AE1055">
        <v>-40</v>
      </c>
      <c r="AF1055">
        <v>-50</v>
      </c>
      <c r="AG1055">
        <v>-60</v>
      </c>
      <c r="AH1055">
        <v>-70</v>
      </c>
      <c r="AI1055">
        <v>-80</v>
      </c>
      <c r="AJ1055">
        <v>-90</v>
      </c>
      <c r="AK1055">
        <v>-100</v>
      </c>
      <c r="AL1055">
        <v>-110</v>
      </c>
      <c r="AM1055">
        <v>-120</v>
      </c>
      <c r="AN1055">
        <v>-130</v>
      </c>
      <c r="AO1055">
        <v>-140</v>
      </c>
      <c r="AP1055">
        <v>-150</v>
      </c>
      <c r="AQ1055">
        <v>-160</v>
      </c>
      <c r="AR1055">
        <v>-170</v>
      </c>
    </row>
    <row r="1056" spans="2:44" x14ac:dyDescent="0.5">
      <c r="H1056" t="s">
        <v>779</v>
      </c>
      <c r="I1056">
        <f>IF(ABS(I1055-E1068)&gt;180,IF(ABS(I1055-E1068)&gt;360,ABS(I1055-E1068)-360,360-ABS(I1055-E1068)),ABS(I1055-E1068))</f>
        <v>180</v>
      </c>
      <c r="J1056">
        <f>IF(ABS(J1055-E1068)&gt;180,IF(ABS(J1055-E1068)&gt;360,ABS(J1055-E1068)-360,360-ABS(J1055-E1068)),ABS(J1055-E1068))</f>
        <v>170</v>
      </c>
      <c r="K1056">
        <f>IF(ABS(K1055-E1068)&gt;180,IF(ABS(K1055-E1068)&gt;360,ABS(K1055-E1068)-360,360-ABS(K1055-E1068)),ABS(K1055-E1068))</f>
        <v>160</v>
      </c>
      <c r="L1056">
        <f>IF(ABS(L1055-E1068)&gt;180,IF(ABS(L1055-E1068)&gt;360,ABS(L1055-E1068)-360,360-ABS(L1055-E1068)),ABS(L1055-E1068))</f>
        <v>150</v>
      </c>
      <c r="M1056">
        <f>IF(ABS(M1055-E1068)&gt;180,IF(ABS(M1055-E1068)&gt;360,ABS(M1055-E1068)-360,360-ABS(M1055-E1068)),ABS(M1055-E1068))</f>
        <v>140</v>
      </c>
      <c r="N1056">
        <f>IF(ABS(N1055-E1068)&gt;180,IF(ABS(N1055-E1068)&gt;360,ABS(N1055-E1068)-360,360-ABS(N1055-E1068)),ABS(N1055-E1068))</f>
        <v>130</v>
      </c>
      <c r="O1056">
        <f>IF(ABS(O1055-E1068)&gt;180,IF(ABS(O1055-E1068)&gt;360,ABS(O1055-E1068)-360,360-ABS(O1055-E1068)),ABS(O1055-E1068))</f>
        <v>120</v>
      </c>
      <c r="P1056">
        <f>IF(ABS(P1055-E1068)&gt;180,IF(ABS(P1055-E1068)&gt;360,ABS(P1055-E1068)-360,360-ABS(P1055-E1068)),ABS(P1055-E1068))</f>
        <v>110</v>
      </c>
      <c r="Q1056">
        <f>IF(ABS(Q1055-E1068)&gt;180,IF(ABS(Q1055-E1068)&gt;360,ABS(Q1055-E1068)-360,360-ABS(Q1055-E1068)),ABS(Q1055-E1068))</f>
        <v>100</v>
      </c>
      <c r="R1056">
        <f>IF(ABS(R1055-E1068)&gt;180,IF(ABS(R1055-E1068)&gt;360,ABS(R1055-E1068)-360,360-ABS(R1055-E1068)),ABS(R1055-E1068))</f>
        <v>90</v>
      </c>
      <c r="S1056">
        <f>IF(ABS(S1055-E1068)&gt;180,IF(ABS(S1055-E1068)&gt;360,ABS(S1055-E1068)-360,360-ABS(S1055-E1068)),ABS(S1055-E1068))</f>
        <v>80</v>
      </c>
      <c r="T1056">
        <f>IF(ABS(T1055-E1068)&gt;180,IF(ABS(T1055-E1068)&gt;360,ABS(T1055-E1068)-360,360-ABS(T1055-E1068)),ABS(T1055-E1068))</f>
        <v>70</v>
      </c>
      <c r="U1056">
        <f>IF(ABS(U1055-E1068)&gt;180,IF(ABS(U1055-E1068)&gt;360,ABS(U1055-E1068)-360,360-ABS(U1055-E1068)),ABS(U1055-E1068))</f>
        <v>60</v>
      </c>
      <c r="V1056">
        <f>IF(ABS(V1055-E1068)&gt;180,IF(ABS(V1055-E1068)&gt;360,ABS(V1055-E1068)-360,360-ABS(V1055-E1068)),ABS(V1055-E1068))</f>
        <v>50</v>
      </c>
      <c r="W1056">
        <f>IF(ABS(W1055-E1068)&gt;180,IF(ABS(W1055-E1068)&gt;360,ABS(W1055-E1068)-360,360-ABS(W1055-E1068)),ABS(W1055-E1068))</f>
        <v>40</v>
      </c>
      <c r="X1056">
        <f>IF(ABS(X1055-E1068)&gt;180,IF(ABS(X1055-E1068)&gt;360,ABS(X1055-E1068)-360,360-ABS(X1055-E1068)),ABS(X1055-E1068))</f>
        <v>30</v>
      </c>
      <c r="Y1056">
        <f>IF(ABS(Y1055-E1068)&gt;180,IF(ABS(Y1055-E1068)&gt;360,ABS(Y1055-E1068)-360,360-ABS(Y1055-E1068)),ABS(Y1055-E1068))</f>
        <v>20</v>
      </c>
      <c r="Z1056">
        <f>IF(ABS(Z1055-E1068)&gt;180,IF(ABS(Z1055-E1068)&gt;360,ABS(Z1055-E1068)-360,360-ABS(Z1055-E1068)),ABS(Z1055-E1068))</f>
        <v>10</v>
      </c>
      <c r="AA1056">
        <f>IF(ABS(AA1055-E1068)&gt;180,IF(ABS(AA1055-E1068)&gt;360,ABS(AA1055-E1068)-360,360-ABS(AA1055-E1068)),ABS(AA1055-E1068))</f>
        <v>0</v>
      </c>
      <c r="AB1056">
        <f>IF(ABS(AB1055-E1068)&gt;180,IF(ABS(AB1055-E1068)&gt;360,ABS(AB1055-E1068)-360,360-ABS(AB1055-E1068)),ABS(AB1055-E1068))</f>
        <v>10</v>
      </c>
      <c r="AC1056">
        <f>IF(ABS(AC1055-E1068)&gt;180,IF(ABS(AC1055-E1068)&gt;360,ABS(AC1055-E1068)-360,360-ABS(AC1055-E1068)),ABS(AC1055-E1068))</f>
        <v>20</v>
      </c>
      <c r="AD1056">
        <f>IF(ABS(AD1055-E1068)&gt;180,IF(ABS(AD1055-E1068)&gt;360,ABS(AD1055-E1068)-360,360-ABS(AD1055-E1068)),ABS(AD1055-E1068))</f>
        <v>30</v>
      </c>
      <c r="AE1056">
        <f>IF(ABS(AE1055-E1068)&gt;180,IF(ABS(AE1055-E1068)&gt;360,ABS(AE1055-E1068)-360,360-ABS(AE1055-E1068)),ABS(AE1055-E1068))</f>
        <v>40</v>
      </c>
      <c r="AF1056">
        <f>IF(ABS(AF1055-E1068)&gt;180,IF(ABS(AF1055-E1068)&gt;360,ABS(AF1055-E1068)-360,360-ABS(AF1055-E1068)),ABS(AF1055-E1068))</f>
        <v>50</v>
      </c>
      <c r="AG1056">
        <f>IF(ABS(AG1055-E1068)&gt;180,IF(ABS(AG1055-E1068)&gt;360,ABS(AG1055-E1068)-360,360-ABS(AG1055-E1068)),ABS(AG1055-E1068))</f>
        <v>60</v>
      </c>
      <c r="AH1056">
        <f>IF(ABS(AH1055-E1068)&gt;180,IF(ABS(AH1055-E1068)&gt;360,ABS(AH1055-E1068)-360,360-ABS(AH1055-E1068)),ABS(AH1055-E1068))</f>
        <v>70</v>
      </c>
      <c r="AI1056">
        <f>IF(ABS(AI1055-E1068)&gt;180,IF(ABS(AI1055-E1068)&gt;360,ABS(AI1055-E1068)-360,360-ABS(AI1055-E1068)),ABS(AI1055-E1068))</f>
        <v>80</v>
      </c>
      <c r="AJ1056">
        <f>IF(ABS(AJ1055-E1068)&gt;180,IF(ABS(AJ1055-E1068)&gt;360,ABS(AJ1055-E1068)-360,360-ABS(AJ1055-E1068)),ABS(AJ1055-E1068))</f>
        <v>90</v>
      </c>
      <c r="AK1056">
        <f>IF(ABS(AK1055-E1068)&gt;180,IF(ABS(AK1055-E1068)&gt;360,ABS(AK1055-E1068)-360,360-ABS(AK1055-E1068)),ABS(AK1055-E1068))</f>
        <v>100</v>
      </c>
      <c r="AL1056">
        <f>IF(ABS(AL1055-E1068)&gt;180,IF(ABS(AL1055-E1068)&gt;360,ABS(AL1055-E1068)-360,360-ABS(AL1055-E1068)),ABS(AL1055-E1068))</f>
        <v>110</v>
      </c>
      <c r="AM1056">
        <f>IF(ABS(AM1055-E1068)&gt;180,IF(ABS(AM1055-E1068)&gt;360,ABS(AM1055-E1068)-360,360-ABS(AM1055-E1068)),ABS(AM1055-E1068))</f>
        <v>120</v>
      </c>
      <c r="AN1056">
        <f>IF(ABS(AN1055-E1068)&gt;180,IF(ABS(AN1055-E1068)&gt;360,ABS(AN1055-E1068)-360,360-ABS(AN1055-E1068)),ABS(AN1055-E1068))</f>
        <v>130</v>
      </c>
      <c r="AO1056">
        <f>IF(ABS(AO1055-E1068)&gt;180,IF(ABS(AO1055-E1068)&gt;360,ABS(AO1055-E1068)-360,360-ABS(AO1055-E1068)),ABS(AO1055-E1068))</f>
        <v>140</v>
      </c>
      <c r="AP1056">
        <f>IF(ABS(AP1055-E1068)&gt;180,IF(ABS(AP1055-E1068)&gt;360,ABS(AP1055-E1068)-360,360-ABS(AP1055-E1068)),ABS(AP1055-E1068))</f>
        <v>150</v>
      </c>
      <c r="AQ1056">
        <f>IF(ABS(AQ1055-E1068)&gt;180,IF(ABS(AQ1055-E1068)&gt;360,ABS(AQ1055-E1068)-360,360-ABS(AQ1055-E1068)),ABS(AQ1055-E1068))</f>
        <v>160</v>
      </c>
      <c r="AR1056">
        <f>IF(ABS(AR1055-E1068)&gt;180,IF(ABS(AR1055-E1068)&gt;360,ABS(AR1055-E1068)-360,360-ABS(AR1055-E1068)),ABS(AR1055-E1068))</f>
        <v>170</v>
      </c>
    </row>
    <row r="1057" spans="2:44" x14ac:dyDescent="0.5">
      <c r="G1057" t="s">
        <v>734</v>
      </c>
    </row>
    <row r="1058" spans="2:44" x14ac:dyDescent="0.5">
      <c r="B1058" t="s">
        <v>788</v>
      </c>
      <c r="E1058">
        <v>440</v>
      </c>
      <c r="G1058">
        <v>90</v>
      </c>
      <c r="I1058" t="e">
        <f>IF(DEGREES(ACOS(SIN(RADIANS(G1058))*SIN(RADIANS(E1066))+COS(RADIANS(G1058))*COS(RADIANS(E1066))*COS(RADIANS(I1056))))&gt;90,0,$F$4*$F$5/E1065^2*(SIN(RADIANS(G1058))*SIN(RADIANS(E1066))+COS(RADIANS(G1058))*COS(RADIANS(E1066))*COS(RADIANS(I1056))))</f>
        <v>#DIV/0!</v>
      </c>
      <c r="J1058" t="e">
        <f>IF(DEGREES(ACOS(SIN(RADIANS(G1058))*SIN(RADIANS(E1066))+COS(RADIANS(G1058))*COS(RADIANS(E1066))*COS(RADIANS(J1056))))&gt;90,0,$F$4*$F$5/E1065^2*(SIN(RADIANS(G1058))*SIN(RADIANS(E1066))+COS(RADIANS(G1058))*COS(RADIANS(E1066))*COS(RADIANS(J1056))))</f>
        <v>#DIV/0!</v>
      </c>
      <c r="K1058" t="e">
        <f>IF(DEGREES(ACOS(SIN(RADIANS(G1058))*SIN(RADIANS(E1066))+COS(RADIANS(G1058))*COS(RADIANS(E1066))*COS(RADIANS(K1056))))&gt;90,0,$F$4*$F$5/E1065^2*(SIN(RADIANS(G1058))*SIN(RADIANS(E1066))+COS(RADIANS(G1058))*COS(RADIANS(E1066))*COS(RADIANS(K1056))))</f>
        <v>#DIV/0!</v>
      </c>
      <c r="L1058" t="e">
        <f>IF(DEGREES(ACOS(SIN(RADIANS(G1058))*SIN(RADIANS(E1066))+COS(RADIANS(G1058))*COS(RADIANS(E1066))*COS(RADIANS(L1056))))&gt;90,0,$F$4*$F$5/E1065^2*(SIN(RADIANS(G1058))*SIN(RADIANS(E1066))+COS(RADIANS(G1058))*COS(RADIANS(E1066))*COS(RADIANS(L1056))))</f>
        <v>#DIV/0!</v>
      </c>
      <c r="M1058" t="e">
        <f>IF(DEGREES(ACOS(SIN(RADIANS(G1058))*SIN(RADIANS(E1066))+COS(RADIANS(G1058))*COS(RADIANS(E1066))*COS(RADIANS(M1056))))&gt;90,0,$F$4*$F$5/E1065^2*(SIN(RADIANS(G1058))*SIN(RADIANS(E1066))+COS(RADIANS(G1058))*COS(RADIANS(E1066))*COS(RADIANS(M1056))))</f>
        <v>#DIV/0!</v>
      </c>
      <c r="N1058" t="e">
        <f>IF(DEGREES(ACOS(SIN(RADIANS(G1058))*SIN(RADIANS(E1066))+COS(RADIANS(G1058))*COS(RADIANS(E1066))*COS(RADIANS(N1056))))&gt;90,0,$F$4*$F$5/E1065^2*(SIN(RADIANS(G1058))*SIN(RADIANS(E1066))+COS(RADIANS(G1058))*COS(RADIANS(E1066))*COS(RADIANS(N1056))))</f>
        <v>#DIV/0!</v>
      </c>
      <c r="O1058" t="e">
        <f>IF(DEGREES(ACOS(SIN(RADIANS(G1058))*SIN(RADIANS(E1066))+COS(RADIANS(G1058))*COS(RADIANS(E1066))*COS(RADIANS(O1056))))&gt;90,0,$F$4*$F$5/E1065^2*(SIN(RADIANS(G1058))*SIN(RADIANS(E1066))+COS(RADIANS(G1058))*COS(RADIANS(E1066))*COS(RADIANS(O1056))))</f>
        <v>#DIV/0!</v>
      </c>
      <c r="P1058" t="e">
        <f>IF(DEGREES(ACOS(SIN(RADIANS(G1058))*SIN(RADIANS(E1066))+COS(RADIANS(G1058))*COS(RADIANS(E1066))*COS(RADIANS(P1056))))&gt;90,0,$F$4*$F$5/E1065^2*(SIN(RADIANS(G1058))*SIN(RADIANS(E1066))+COS(RADIANS(G1058))*COS(RADIANS(E1066))*COS(RADIANS(P1056))))</f>
        <v>#DIV/0!</v>
      </c>
      <c r="Q1058" t="e">
        <f>IF(DEGREES(ACOS(SIN(RADIANS(G1058))*SIN(RADIANS(E1066))+COS(RADIANS(G1058))*COS(RADIANS(E1066))*COS(RADIANS(Q1056))))&gt;90,0,$F$4*$F$5/E1065^2*(SIN(RADIANS(G1058))*SIN(RADIANS(E1066))+COS(RADIANS(G1058))*COS(RADIANS(E1066))*COS(RADIANS(Q1056))))</f>
        <v>#DIV/0!</v>
      </c>
      <c r="R1058" t="e">
        <f>IF(DEGREES(ACOS(SIN(RADIANS(G1058))*SIN(RADIANS(E1066))+COS(RADIANS(G1058))*COS(RADIANS(E1066))*COS(RADIANS(R1056))))&gt;90,0,$F$4*$F$5/E1065^2*(SIN(RADIANS(G1058))*SIN(RADIANS(E1066))+COS(RADIANS(G1058))*COS(RADIANS(E1066))*COS(RADIANS(R1056))))</f>
        <v>#DIV/0!</v>
      </c>
      <c r="S1058" t="e">
        <f>IF(DEGREES(ACOS(SIN(RADIANS(G1058))*SIN(RADIANS(E1066))+COS(RADIANS(G1058))*COS(RADIANS(E1066))*COS(RADIANS(S1056))))&gt;90,0,$F$4*$F$5/E1065^2*(SIN(RADIANS(G1058))*SIN(RADIANS(E1066))+COS(RADIANS(G1058))*COS(RADIANS(E1066))*COS(RADIANS(S1056))))</f>
        <v>#DIV/0!</v>
      </c>
      <c r="T1058" t="e">
        <f>IF(DEGREES(ACOS(SIN(RADIANS(G1058))*SIN(RADIANS(E1066))+COS(RADIANS(G1058))*COS(RADIANS(E1066))*COS(RADIANS(T1056))))&gt;90,0,$F$4*$F$5/E1065^2*(SIN(RADIANS(G1058))*SIN(RADIANS(E1066))+COS(RADIANS(G1058))*COS(RADIANS(E1066))*COS(RADIANS(T1056))))</f>
        <v>#DIV/0!</v>
      </c>
      <c r="U1058" t="e">
        <f>IF(DEGREES(ACOS(SIN(RADIANS(G1058))*SIN(RADIANS(E1066))+COS(RADIANS(G1058))*COS(RADIANS(E1066))*COS(RADIANS(U1056))))&gt;90,0,$F$4*$F$5/E1065^2*(SIN(RADIANS(G1058))*SIN(RADIANS(E1066))+COS(RADIANS(G1058))*COS(RADIANS(E1066))*COS(RADIANS(U1056))))</f>
        <v>#DIV/0!</v>
      </c>
      <c r="V1058" t="e">
        <f>IF(DEGREES(ACOS(SIN(RADIANS(G1058))*SIN(RADIANS(E1066))+COS(RADIANS(G1058))*COS(RADIANS(E1066))*COS(RADIANS(V1056))))&gt;90,0,$F$4*$F$5/E1065^2*(SIN(RADIANS(G1058))*SIN(RADIANS(E1066))+COS(RADIANS(G1058))*COS(RADIANS(E1066))*COS(RADIANS(V1056))))</f>
        <v>#DIV/0!</v>
      </c>
      <c r="W1058" t="e">
        <f>IF(DEGREES(ACOS(SIN(RADIANS(G1058))*SIN(RADIANS(E1066))+COS(RADIANS(G1058))*COS(RADIANS(E1066))*COS(RADIANS(W1056))))&gt;90,0,$F$4*$F$5/E1065^2*(SIN(RADIANS(G1058))*SIN(RADIANS(E1066))+COS(RADIANS(G1058))*COS(RADIANS(E1066))*COS(RADIANS(W1056))))</f>
        <v>#DIV/0!</v>
      </c>
      <c r="X1058" t="e">
        <f>IF(DEGREES(ACOS(SIN(RADIANS(G1058))*SIN(RADIANS(E1066))+COS(RADIANS(G1058))*COS(RADIANS(E1066))*COS(RADIANS(X1056))))&gt;90,0,$F$4*$F$5/E1065^2*(SIN(RADIANS(G1058))*SIN(RADIANS(E1066))+COS(RADIANS(G1058))*COS(RADIANS(E1066))*COS(RADIANS(X1056))))</f>
        <v>#DIV/0!</v>
      </c>
      <c r="Y1058" t="e">
        <f>IF(DEGREES(ACOS(SIN(RADIANS(G1058))*SIN(RADIANS(E1066))+COS(RADIANS(G1058))*COS(RADIANS(E1066))*COS(RADIANS(Y1056))))&gt;90,0,$F$4*$F$5/E1065^2*(SIN(RADIANS(G1058))*SIN(RADIANS(E1066))+COS(RADIANS(G1058))*COS(RADIANS(E1066))*COS(RADIANS(Y1056))))</f>
        <v>#DIV/0!</v>
      </c>
      <c r="Z1058" t="e">
        <f>IF(DEGREES(ACOS(SIN(RADIANS(G1058))*SIN(RADIANS(E1066))+COS(RADIANS(G1058))*COS(RADIANS(E1066))*COS(RADIANS(Z1056))))&gt;90,0,$F$4*$F$5/E1065^2*(SIN(RADIANS(G1058))*SIN(RADIANS(E1066))+COS(RADIANS(G1058))*COS(RADIANS(E1066))*COS(RADIANS(Z1056))))</f>
        <v>#DIV/0!</v>
      </c>
      <c r="AA1058" t="e">
        <f>IF(DEGREES(ACOS(SIN(RADIANS(G1058))*SIN(RADIANS(E1066))+COS(RADIANS(G1058))*COS(RADIANS(E1066))*COS(RADIANS(AA1056))))&gt;90,0,$F$4*$F$5/E1065^2*(SIN(RADIANS(G1058))*SIN(RADIANS(E1066))+COS(RADIANS(G1058))*COS(RADIANS(E1066))*COS(RADIANS(AA1056))))</f>
        <v>#DIV/0!</v>
      </c>
      <c r="AB1058" t="e">
        <f>IF(DEGREES(ACOS(SIN(RADIANS(G1058))*SIN(RADIANS(E1066))+COS(RADIANS(G1058))*COS(RADIANS(E1066))*COS(RADIANS(AB1056))))&gt;90,0,$F$4*$F$5/E1065^2*(SIN(RADIANS(G1058))*SIN(RADIANS(E1066))+COS(RADIANS(G1058))*COS(RADIANS(E1066))*COS(RADIANS(AB1056))))</f>
        <v>#DIV/0!</v>
      </c>
      <c r="AC1058" t="e">
        <f>IF(DEGREES(ACOS(SIN(RADIANS(G1058))*SIN(RADIANS(E1066))+COS(RADIANS(G1058))*COS(RADIANS(E1066))*COS(RADIANS(AC1056))))&gt;90,0,$F$4*$F$5/E1065^2*(SIN(RADIANS(G1058))*SIN(RADIANS(E1066))+COS(RADIANS(G1058))*COS(RADIANS(E1066))*COS(RADIANS(AC1056))))</f>
        <v>#DIV/0!</v>
      </c>
      <c r="AD1058" t="e">
        <f>IF(DEGREES(ACOS(SIN(RADIANS(G1058))*SIN(RADIANS(E1066))+COS(RADIANS(G1058))*COS(RADIANS(E1066))*COS(RADIANS(AD1056))))&gt;90,0,$F$4*$F$5/E1065^2*(SIN(RADIANS(G1058))*SIN(RADIANS(E1066))+COS(RADIANS(G1058))*COS(RADIANS(E1066))*COS(RADIANS(AD1056))))</f>
        <v>#DIV/0!</v>
      </c>
      <c r="AE1058" t="e">
        <f>IF(DEGREES(ACOS(SIN(RADIANS(G1058))*SIN(RADIANS(E1066))+COS(RADIANS(G1058))*COS(RADIANS(E1066))*COS(RADIANS(AE1056))))&gt;90,0,$F$4*$F$5/E1065^2*(SIN(RADIANS(G1058))*SIN(RADIANS(E1066))+COS(RADIANS(G1058))*COS(RADIANS(E1066))*COS(RADIANS(AE1056))))</f>
        <v>#DIV/0!</v>
      </c>
      <c r="AF1058" t="e">
        <f>IF(DEGREES(ACOS(SIN(RADIANS(G1058))*SIN(RADIANS(E1066))+COS(RADIANS(G1058))*COS(RADIANS(E1066))*COS(RADIANS(AF1056))))&gt;90,0,$F$4*$F$5/E1065^2*(SIN(RADIANS(G1058))*SIN(RADIANS(E1066))+COS(RADIANS(G1058))*COS(RADIANS(E1066))*COS(RADIANS(AF1056))))</f>
        <v>#DIV/0!</v>
      </c>
      <c r="AG1058" t="e">
        <f>IF(DEGREES(ACOS(SIN(RADIANS(G1058))*SIN(RADIANS(E1066))+COS(RADIANS(G1058))*COS(RADIANS(E1066))*COS(RADIANS(AG1056))))&gt;90,0,$F$4*$F$5/E1065^2*(SIN(RADIANS(G1058))*SIN(RADIANS(E1066))+COS(RADIANS(G1058))*COS(RADIANS(E1066))*COS(RADIANS(AG1056))))</f>
        <v>#DIV/0!</v>
      </c>
      <c r="AH1058" t="e">
        <f>IF(DEGREES(ACOS(SIN(RADIANS(G1058))*SIN(RADIANS(E1066))+COS(RADIANS(G1058))*COS(RADIANS(E1066))*COS(RADIANS(AH1056))))&gt;90,0,$F$4*$F$5/E1065^2*(SIN(RADIANS(G1058))*SIN(RADIANS(E1066))+COS(RADIANS(G1058))*COS(RADIANS(E1066))*COS(RADIANS(AH1056))))</f>
        <v>#DIV/0!</v>
      </c>
      <c r="AI1058" t="e">
        <f>IF(DEGREES(ACOS(SIN(RADIANS(G1058))*SIN(RADIANS(E1066))+COS(RADIANS(G1058))*COS(RADIANS(E1066))*COS(RADIANS(AI1056))))&gt;90,0,$F$4*$F$5/E1065^2*(SIN(RADIANS(G1058))*SIN(RADIANS(E1066))+COS(RADIANS(G1058))*COS(RADIANS(E1066))*COS(RADIANS(AI1056))))</f>
        <v>#DIV/0!</v>
      </c>
      <c r="AJ1058" t="e">
        <f>IF(DEGREES(ACOS(SIN(RADIANS(G1058))*SIN(RADIANS(E1066))+COS(RADIANS(G1058))*COS(RADIANS(E1066))*COS(RADIANS(AJ1056))))&gt;90,0,$F$4*$F$5/E1065^2*(SIN(RADIANS(G1058))*SIN(RADIANS(E1066))+COS(RADIANS(G1058))*COS(RADIANS(E1066))*COS(RADIANS(AJ1056))))</f>
        <v>#DIV/0!</v>
      </c>
      <c r="AK1058" t="e">
        <f>IF(DEGREES(ACOS(SIN(RADIANS(G1058))*SIN(RADIANS(E1066))+COS(RADIANS(G1058))*COS(RADIANS(E1066))*COS(RADIANS(AK1056))))&gt;90,0,$F$4*$F$5/E1065^2*(SIN(RADIANS(G1058))*SIN(RADIANS(E1066))+COS(RADIANS(G1058))*COS(RADIANS(E1066))*COS(RADIANS(AK1056))))</f>
        <v>#DIV/0!</v>
      </c>
      <c r="AL1058" t="e">
        <f>IF(DEGREES(ACOS(SIN(RADIANS(G1058))*SIN(RADIANS(E1066))+COS(RADIANS(G1058))*COS(RADIANS(E1066))*COS(RADIANS(AL1056))))&gt;90,0,$F$4*$F$5/E1065^2*(SIN(RADIANS(G1058))*SIN(RADIANS(E1066))+COS(RADIANS(G1058))*COS(RADIANS(E1066))*COS(RADIANS(AL1056))))</f>
        <v>#DIV/0!</v>
      </c>
      <c r="AM1058" t="e">
        <f>IF(DEGREES(ACOS(SIN(RADIANS(G1058))*SIN(RADIANS(E1066))+COS(RADIANS(G1058))*COS(RADIANS(E1066))*COS(RADIANS(AM1056))))&gt;90,0,$F$4*$F$5/E1065^2*(SIN(RADIANS(G1058))*SIN(RADIANS(E1066))+COS(RADIANS(G1058))*COS(RADIANS(E1066))*COS(RADIANS(AM1056))))</f>
        <v>#DIV/0!</v>
      </c>
      <c r="AN1058" t="e">
        <f>IF(DEGREES(ACOS(SIN(RADIANS(G1058))*SIN(RADIANS(E1066))+COS(RADIANS(G1058))*COS(RADIANS(E1066))*COS(RADIANS(AN1056))))&gt;90,0,$F$4*$F$5/E1065^2*(SIN(RADIANS(G1058))*SIN(RADIANS(E1066))+COS(RADIANS(G1058))*COS(RADIANS(E1066))*COS(RADIANS(AN1056))))</f>
        <v>#DIV/0!</v>
      </c>
      <c r="AO1058" t="e">
        <f>IF(DEGREES(ACOS(SIN(RADIANS(G1058))*SIN(RADIANS(E1066))+COS(RADIANS(G1058))*COS(RADIANS(E1066))*COS(RADIANS(AO1056))))&gt;90,0,$F$4*$F$5/E1065^2*(SIN(RADIANS(G1058))*SIN(RADIANS(E1066))+COS(RADIANS(G1058))*COS(RADIANS(E1066))*COS(RADIANS(AO1056))))</f>
        <v>#DIV/0!</v>
      </c>
      <c r="AP1058" t="e">
        <f>IF(DEGREES(ACOS(SIN(RADIANS(G1058))*SIN(RADIANS(E1066))+COS(RADIANS(G1058))*COS(RADIANS(E1066))*COS(RADIANS(AP1056))))&gt;90,0,$F$4*$F$5/E1065^2*(SIN(RADIANS(G1058))*SIN(RADIANS(E1066))+COS(RADIANS(G1058))*COS(RADIANS(E1066))*COS(RADIANS(AP1056))))</f>
        <v>#DIV/0!</v>
      </c>
      <c r="AQ1058" t="e">
        <f>IF(DEGREES(ACOS(SIN(RADIANS(G1058))*SIN(RADIANS(E1066))+COS(RADIANS(G1058))*COS(RADIANS(E1066))*COS(RADIANS(AQ1056))))&gt;90,0,$F$4*$F$5/E1065^2*(SIN(RADIANS(G1058))*SIN(RADIANS(E1066))+COS(RADIANS(G1058))*COS(RADIANS(E1066))*COS(RADIANS(AQ1056))))</f>
        <v>#DIV/0!</v>
      </c>
      <c r="AR1058" t="e">
        <f>IF(DEGREES(ACOS(SIN(RADIANS(G1058))*SIN(RADIANS(E1066))+COS(RADIANS(G1058))*COS(RADIANS(E1066))*COS(RADIANS(AR1056))))&gt;90,0,$F$4*$F$5/E1065^2*(SIN(RADIANS(G1058))*SIN(RADIANS(E1066))+COS(RADIANS(G1058))*COS(RADIANS(E1066))*COS(RADIANS(AR1056))))</f>
        <v>#DIV/0!</v>
      </c>
    </row>
    <row r="1059" spans="2:44" x14ac:dyDescent="0.5">
      <c r="B1059" t="s">
        <v>726</v>
      </c>
      <c r="E1059" cm="1">
        <f t="array" ref="E1059">INDEX($D$1751:$AM$1751,0,MATCH(E1058-IF(E1058&lt;360,0,360),$D$1700:$AM$1700,0))+IF(E1058&gt;350,360,0)</f>
        <v>440</v>
      </c>
      <c r="G1059">
        <v>80</v>
      </c>
      <c r="I1059">
        <f>IF(DEGREES(ACOS(SIN(RADIANS(G1059))*SIN(RADIANS(E1066))+COS(RADIANS(G1059))*COS(RADIANS(E1066))*COS(RADIANS(I1056))))&gt;90,0,$F$4*$F$5/E1065^2*(SIN(RADIANS(G1059))*SIN(RADIANS(E1066))+COS(RADIANS(G1059))*COS(RADIANS(E1066))*COS(RADIANS(I1056))))</f>
        <v>0</v>
      </c>
      <c r="J1059">
        <f>IF(DEGREES(ACOS(SIN(RADIANS(G1059))*SIN(RADIANS(E1066))+COS(RADIANS(G1059))*COS(RADIANS(E1066))*COS(RADIANS(J1056))))&gt;90,0,$F$4*$F$5/E1065^2*(SIN(RADIANS(G1059))*SIN(RADIANS(E1066))+COS(RADIANS(G1059))*COS(RADIANS(E1066))*COS(RADIANS(J1056))))</f>
        <v>0</v>
      </c>
      <c r="K1059">
        <f>IF(DEGREES(ACOS(SIN(RADIANS(G1059))*SIN(RADIANS(E1066))+COS(RADIANS(G1059))*COS(RADIANS(E1066))*COS(RADIANS(K1056))))&gt;90,0,$F$4*$F$5/E1065^2*(SIN(RADIANS(G1059))*SIN(RADIANS(E1066))+COS(RADIANS(G1059))*COS(RADIANS(E1066))*COS(RADIANS(K1056))))</f>
        <v>0</v>
      </c>
      <c r="L1059">
        <f>IF(DEGREES(ACOS(SIN(RADIANS(G1059))*SIN(RADIANS(E1066))+COS(RADIANS(G1059))*COS(RADIANS(E1066))*COS(RADIANS(L1056))))&gt;90,0,$F$4*$F$5/E1065^2*(SIN(RADIANS(G1059))*SIN(RADIANS(E1066))+COS(RADIANS(G1059))*COS(RADIANS(E1066))*COS(RADIANS(L1056))))</f>
        <v>0</v>
      </c>
      <c r="M1059">
        <f>IF(DEGREES(ACOS(SIN(RADIANS(G1059))*SIN(RADIANS(E1066))+COS(RADIANS(G1059))*COS(RADIANS(E1066))*COS(RADIANS(M1056))))&gt;90,0,$F$4*$F$5/E1065^2*(SIN(RADIANS(G1059))*SIN(RADIANS(E1066))+COS(RADIANS(G1059))*COS(RADIANS(E1066))*COS(RADIANS(M1056))))</f>
        <v>0</v>
      </c>
      <c r="N1059">
        <f>IF(DEGREES(ACOS(SIN(RADIANS(G1059))*SIN(RADIANS(E1066))+COS(RADIANS(G1059))*COS(RADIANS(E1066))*COS(RADIANS(N1056))))&gt;90,0,$F$4*$F$5/E1065^2*(SIN(RADIANS(G1059))*SIN(RADIANS(E1066))+COS(RADIANS(G1059))*COS(RADIANS(E1066))*COS(RADIANS(N1056))))</f>
        <v>0</v>
      </c>
      <c r="O1059">
        <f>IF(DEGREES(ACOS(SIN(RADIANS(G1059))*SIN(RADIANS(E1066))+COS(RADIANS(G1059))*COS(RADIANS(E1066))*COS(RADIANS(O1056))))&gt;90,0,$F$4*$F$5/E1065^2*(SIN(RADIANS(G1059))*SIN(RADIANS(E1066))+COS(RADIANS(G1059))*COS(RADIANS(E1066))*COS(RADIANS(O1056))))</f>
        <v>0</v>
      </c>
      <c r="P1059">
        <f>IF(DEGREES(ACOS(SIN(RADIANS(G1059))*SIN(RADIANS(E1066))+COS(RADIANS(G1059))*COS(RADIANS(E1066))*COS(RADIANS(P1056))))&gt;90,0,$F$4*$F$5/E1065^2*(SIN(RADIANS(G1059))*SIN(RADIANS(E1066))+COS(RADIANS(G1059))*COS(RADIANS(E1066))*COS(RADIANS(P1056))))</f>
        <v>0</v>
      </c>
      <c r="Q1059">
        <f>IF(DEGREES(ACOS(SIN(RADIANS(G1059))*SIN(RADIANS(E1066))+COS(RADIANS(G1059))*COS(RADIANS(E1066))*COS(RADIANS(Q1056))))&gt;90,0,$F$4*$F$5/E1065^2*(SIN(RADIANS(G1059))*SIN(RADIANS(E1066))+COS(RADIANS(G1059))*COS(RADIANS(E1066))*COS(RADIANS(Q1056))))</f>
        <v>0</v>
      </c>
      <c r="R1059" t="e">
        <f>IF(DEGREES(ACOS(SIN(RADIANS(G1059))*SIN(RADIANS(E1066))+COS(RADIANS(G1059))*COS(RADIANS(E1066))*COS(RADIANS(R1056))))&gt;90,0,$F$4*$F$5/E1065^2*(SIN(RADIANS(G1059))*SIN(RADIANS(E1066))+COS(RADIANS(G1059))*COS(RADIANS(E1066))*COS(RADIANS(R1056))))</f>
        <v>#DIV/0!</v>
      </c>
      <c r="S1059" t="e">
        <f>IF(DEGREES(ACOS(SIN(RADIANS(G1059))*SIN(RADIANS(E1066))+COS(RADIANS(G1059))*COS(RADIANS(E1066))*COS(RADIANS(S1056))))&gt;90,0,$F$4*$F$5/E1065^2*(SIN(RADIANS(G1059))*SIN(RADIANS(E1066))+COS(RADIANS(G1059))*COS(RADIANS(E1066))*COS(RADIANS(S1056))))</f>
        <v>#DIV/0!</v>
      </c>
      <c r="T1059" t="e">
        <f>IF(DEGREES(ACOS(SIN(RADIANS(G1059))*SIN(RADIANS(E1066))+COS(RADIANS(G1059))*COS(RADIANS(E1066))*COS(RADIANS(T1056))))&gt;90,0,$F$4*$F$5/E1065^2*(SIN(RADIANS(G1059))*SIN(RADIANS(E1066))+COS(RADIANS(G1059))*COS(RADIANS(E1066))*COS(RADIANS(T1056))))</f>
        <v>#DIV/0!</v>
      </c>
      <c r="U1059" t="e">
        <f>IF(DEGREES(ACOS(SIN(RADIANS(G1059))*SIN(RADIANS(E1066))+COS(RADIANS(G1059))*COS(RADIANS(E1066))*COS(RADIANS(U1056))))&gt;90,0,$F$4*$F$5/E1065^2*(SIN(RADIANS(G1059))*SIN(RADIANS(E1066))+COS(RADIANS(G1059))*COS(RADIANS(E1066))*COS(RADIANS(U1056))))</f>
        <v>#DIV/0!</v>
      </c>
      <c r="V1059" t="e">
        <f>IF(DEGREES(ACOS(SIN(RADIANS(G1059))*SIN(RADIANS(E1066))+COS(RADIANS(G1059))*COS(RADIANS(E1066))*COS(RADIANS(V1056))))&gt;90,0,$F$4*$F$5/E1065^2*(SIN(RADIANS(G1059))*SIN(RADIANS(E1066))+COS(RADIANS(G1059))*COS(RADIANS(E1066))*COS(RADIANS(V1056))))</f>
        <v>#DIV/0!</v>
      </c>
      <c r="W1059" t="e">
        <f>IF(DEGREES(ACOS(SIN(RADIANS(G1059))*SIN(RADIANS(E1066))+COS(RADIANS(G1059))*COS(RADIANS(E1066))*COS(RADIANS(W1056))))&gt;90,0,$F$4*$F$5/E1065^2*(SIN(RADIANS(G1059))*SIN(RADIANS(E1066))+COS(RADIANS(G1059))*COS(RADIANS(E1066))*COS(RADIANS(W1056))))</f>
        <v>#DIV/0!</v>
      </c>
      <c r="X1059" t="e">
        <f>IF(DEGREES(ACOS(SIN(RADIANS(G1059))*SIN(RADIANS(E1066))+COS(RADIANS(G1059))*COS(RADIANS(E1066))*COS(RADIANS(X1056))))&gt;90,0,$F$4*$F$5/E1065^2*(SIN(RADIANS(G1059))*SIN(RADIANS(E1066))+COS(RADIANS(G1059))*COS(RADIANS(E1066))*COS(RADIANS(X1056))))</f>
        <v>#DIV/0!</v>
      </c>
      <c r="Y1059" t="e">
        <f>IF(DEGREES(ACOS(SIN(RADIANS(G1059))*SIN(RADIANS(E1066))+COS(RADIANS(G1059))*COS(RADIANS(E1066))*COS(RADIANS(Y1056))))&gt;90,0,$F$4*$F$5/E1065^2*(SIN(RADIANS(G1059))*SIN(RADIANS(E1066))+COS(RADIANS(G1059))*COS(RADIANS(E1066))*COS(RADIANS(Y1056))))</f>
        <v>#DIV/0!</v>
      </c>
      <c r="Z1059" t="e">
        <f>IF(DEGREES(ACOS(SIN(RADIANS(G1059))*SIN(RADIANS(E1066))+COS(RADIANS(G1059))*COS(RADIANS(E1066))*COS(RADIANS(Z1056))))&gt;90,0,$F$4*$F$5/E1065^2*(SIN(RADIANS(G1059))*SIN(RADIANS(E1066))+COS(RADIANS(G1059))*COS(RADIANS(E1066))*COS(RADIANS(Z1056))))</f>
        <v>#DIV/0!</v>
      </c>
      <c r="AA1059" t="e">
        <f>IF(DEGREES(ACOS(SIN(RADIANS(G1059))*SIN(RADIANS(E1066))+COS(RADIANS(G1059))*COS(RADIANS(E1066))*COS(RADIANS(AA1056))))&gt;90,0,$F$4*$F$5/E1065^2*(SIN(RADIANS(G1059))*SIN(RADIANS(E1066))+COS(RADIANS(G1059))*COS(RADIANS(E1066))*COS(RADIANS(AA1056))))</f>
        <v>#DIV/0!</v>
      </c>
      <c r="AB1059" t="e">
        <f>IF(DEGREES(ACOS(SIN(RADIANS(G1059))*SIN(RADIANS(E1066))+COS(RADIANS(G1059))*COS(RADIANS(E1066))*COS(RADIANS(AB1056))))&gt;90,0,$F$4*$F$5/E1065^2*(SIN(RADIANS(G1059))*SIN(RADIANS(E1066))+COS(RADIANS(G1059))*COS(RADIANS(E1066))*COS(RADIANS(AB1056))))</f>
        <v>#DIV/0!</v>
      </c>
      <c r="AC1059" t="e">
        <f>IF(DEGREES(ACOS(SIN(RADIANS(G1059))*SIN(RADIANS(E1066))+COS(RADIANS(G1059))*COS(RADIANS(E1066))*COS(RADIANS(AC1056))))&gt;90,0,$F$4*$F$5/E1065^2*(SIN(RADIANS(G1059))*SIN(RADIANS(E1066))+COS(RADIANS(G1059))*COS(RADIANS(E1066))*COS(RADIANS(AC1056))))</f>
        <v>#DIV/0!</v>
      </c>
      <c r="AD1059" t="e">
        <f>IF(DEGREES(ACOS(SIN(RADIANS(G1059))*SIN(RADIANS(E1066))+COS(RADIANS(G1059))*COS(RADIANS(E1066))*COS(RADIANS(AD1056))))&gt;90,0,$F$4*$F$5/E1065^2*(SIN(RADIANS(G1059))*SIN(RADIANS(E1066))+COS(RADIANS(G1059))*COS(RADIANS(E1066))*COS(RADIANS(AD1056))))</f>
        <v>#DIV/0!</v>
      </c>
      <c r="AE1059" t="e">
        <f>IF(DEGREES(ACOS(SIN(RADIANS(G1059))*SIN(RADIANS(E1066))+COS(RADIANS(G1059))*COS(RADIANS(E1066))*COS(RADIANS(AE1056))))&gt;90,0,$F$4*$F$5/E1065^2*(SIN(RADIANS(G1059))*SIN(RADIANS(E1066))+COS(RADIANS(G1059))*COS(RADIANS(E1066))*COS(RADIANS(AE1056))))</f>
        <v>#DIV/0!</v>
      </c>
      <c r="AF1059" t="e">
        <f>IF(DEGREES(ACOS(SIN(RADIANS(G1059))*SIN(RADIANS(E1066))+COS(RADIANS(G1059))*COS(RADIANS(E1066))*COS(RADIANS(AF1056))))&gt;90,0,$F$4*$F$5/E1065^2*(SIN(RADIANS(G1059))*SIN(RADIANS(E1066))+COS(RADIANS(G1059))*COS(RADIANS(E1066))*COS(RADIANS(AF1056))))</f>
        <v>#DIV/0!</v>
      </c>
      <c r="AG1059" t="e">
        <f>IF(DEGREES(ACOS(SIN(RADIANS(G1059))*SIN(RADIANS(E1066))+COS(RADIANS(G1059))*COS(RADIANS(E1066))*COS(RADIANS(AG1056))))&gt;90,0,$F$4*$F$5/E1065^2*(SIN(RADIANS(G1059))*SIN(RADIANS(E1066))+COS(RADIANS(G1059))*COS(RADIANS(E1066))*COS(RADIANS(AG1056))))</f>
        <v>#DIV/0!</v>
      </c>
      <c r="AH1059" t="e">
        <f>IF(DEGREES(ACOS(SIN(RADIANS(G1059))*SIN(RADIANS(E1066))+COS(RADIANS(G1059))*COS(RADIANS(E1066))*COS(RADIANS(AH1056))))&gt;90,0,$F$4*$F$5/E1065^2*(SIN(RADIANS(G1059))*SIN(RADIANS(E1066))+COS(RADIANS(G1059))*COS(RADIANS(E1066))*COS(RADIANS(AH1056))))</f>
        <v>#DIV/0!</v>
      </c>
      <c r="AI1059" t="e">
        <f>IF(DEGREES(ACOS(SIN(RADIANS(G1059))*SIN(RADIANS(E1066))+COS(RADIANS(G1059))*COS(RADIANS(E1066))*COS(RADIANS(AI1056))))&gt;90,0,$F$4*$F$5/E1065^2*(SIN(RADIANS(G1059))*SIN(RADIANS(E1066))+COS(RADIANS(G1059))*COS(RADIANS(E1066))*COS(RADIANS(AI1056))))</f>
        <v>#DIV/0!</v>
      </c>
      <c r="AJ1059" t="e">
        <f>IF(DEGREES(ACOS(SIN(RADIANS(G1059))*SIN(RADIANS(E1066))+COS(RADIANS(G1059))*COS(RADIANS(E1066))*COS(RADIANS(AJ1056))))&gt;90,0,$F$4*$F$5/E1065^2*(SIN(RADIANS(G1059))*SIN(RADIANS(E1066))+COS(RADIANS(G1059))*COS(RADIANS(E1066))*COS(RADIANS(AJ1056))))</f>
        <v>#DIV/0!</v>
      </c>
      <c r="AK1059">
        <f>IF(DEGREES(ACOS(SIN(RADIANS(G1059))*SIN(RADIANS(E1066))+COS(RADIANS(G1059))*COS(RADIANS(E1066))*COS(RADIANS(AK1056))))&gt;90,0,$F$4*$F$5/E1065^2*(SIN(RADIANS(G1059))*SIN(RADIANS(E1066))+COS(RADIANS(G1059))*COS(RADIANS(E1066))*COS(RADIANS(AK1056))))</f>
        <v>0</v>
      </c>
      <c r="AL1059">
        <f>IF(DEGREES(ACOS(SIN(RADIANS(G1059))*SIN(RADIANS(E1066))+COS(RADIANS(G1059))*COS(RADIANS(E1066))*COS(RADIANS(AL1056))))&gt;90,0,$F$4*$F$5/E1065^2*(SIN(RADIANS(G1059))*SIN(RADIANS(E1066))+COS(RADIANS(G1059))*COS(RADIANS(E1066))*COS(RADIANS(AL1056))))</f>
        <v>0</v>
      </c>
      <c r="AM1059">
        <f>IF(DEGREES(ACOS(SIN(RADIANS(G1059))*SIN(RADIANS(E1066))+COS(RADIANS(G1059))*COS(RADIANS(E1066))*COS(RADIANS(AM1056))))&gt;90,0,$F$4*$F$5/E1065^2*(SIN(RADIANS(G1059))*SIN(RADIANS(E1066))+COS(RADIANS(G1059))*COS(RADIANS(E1066))*COS(RADIANS(AM1056))))</f>
        <v>0</v>
      </c>
      <c r="AN1059">
        <f>IF(DEGREES(ACOS(SIN(RADIANS(G1059))*SIN(RADIANS(E1066))+COS(RADIANS(G1059))*COS(RADIANS(E1066))*COS(RADIANS(AN1056))))&gt;90,0,$F$4*$F$5/E1065^2*(SIN(RADIANS(G1059))*SIN(RADIANS(E1066))+COS(RADIANS(G1059))*COS(RADIANS(E1066))*COS(RADIANS(AN1056))))</f>
        <v>0</v>
      </c>
      <c r="AO1059">
        <f>IF(DEGREES(ACOS(SIN(RADIANS(G1059))*SIN(RADIANS(E1066))+COS(RADIANS(G1059))*COS(RADIANS(E1066))*COS(RADIANS(AO1056))))&gt;90,0,$F$4*$F$5/E1065^2*(SIN(RADIANS(G1059))*SIN(RADIANS(E1066))+COS(RADIANS(G1059))*COS(RADIANS(E1066))*COS(RADIANS(AO1056))))</f>
        <v>0</v>
      </c>
      <c r="AP1059">
        <f>IF(DEGREES(ACOS(SIN(RADIANS(G1059))*SIN(RADIANS(E1066))+COS(RADIANS(G1059))*COS(RADIANS(E1066))*COS(RADIANS(AP1056))))&gt;90,0,$F$4*$F$5/E1065^2*(SIN(RADIANS(G1059))*SIN(RADIANS(E1066))+COS(RADIANS(G1059))*COS(RADIANS(E1066))*COS(RADIANS(AP1056))))</f>
        <v>0</v>
      </c>
      <c r="AQ1059">
        <f>IF(DEGREES(ACOS(SIN(RADIANS(G1059))*SIN(RADIANS(E1066))+COS(RADIANS(G1059))*COS(RADIANS(E1066))*COS(RADIANS(AQ1056))))&gt;90,0,$F$4*$F$5/E1065^2*(SIN(RADIANS(G1059))*SIN(RADIANS(E1066))+COS(RADIANS(G1059))*COS(RADIANS(E1066))*COS(RADIANS(AQ1056))))</f>
        <v>0</v>
      </c>
      <c r="AR1059">
        <f>IF(DEGREES(ACOS(SIN(RADIANS(G1059))*SIN(RADIANS(E1066))+COS(RADIANS(G1059))*COS(RADIANS(E1066))*COS(RADIANS(AR1056))))&gt;90,0,$F$4*$F$5/E1065^2*(SIN(RADIANS(G1059))*SIN(RADIANS(E1066))+COS(RADIANS(G1059))*COS(RADIANS(E1066))*COS(RADIANS(AR1056))))</f>
        <v>0</v>
      </c>
    </row>
    <row r="1060" spans="2:44" x14ac:dyDescent="0.5">
      <c r="B1060" s="40" t="s">
        <v>781</v>
      </c>
      <c r="E1060">
        <f>IF(E1059-$F$13&lt;0,E1059-$F$13+360,IF(E1059-$F$13&gt;360,E1059-$F$13-360,E1059-$F$13))</f>
        <v>170</v>
      </c>
      <c r="G1060">
        <v>70</v>
      </c>
      <c r="I1060">
        <f>IF(DEGREES(ACOS(SIN(RADIANS(G1060))*SIN(RADIANS(E1066))+COS(RADIANS(G1060))*COS(RADIANS(E1066))*COS(RADIANS(I1056))))&gt;90,0,$F$4*$F$5/E1065^2*(SIN(RADIANS(G1060))*SIN(RADIANS(E1066))+COS(RADIANS(G1060))*COS(RADIANS(E1066))*COS(RADIANS(I1056))))</f>
        <v>0</v>
      </c>
      <c r="J1060">
        <f>IF(DEGREES(ACOS(SIN(RADIANS(G1060))*SIN(RADIANS(E1066))+COS(RADIANS(G1060))*COS(RADIANS(E1066))*COS(RADIANS(J1056))))&gt;90,0,$F$4*$F$5/E1065^2*(SIN(RADIANS(G1060))*SIN(RADIANS(E1066))+COS(RADIANS(G1060))*COS(RADIANS(E1066))*COS(RADIANS(J1056))))</f>
        <v>0</v>
      </c>
      <c r="K1060">
        <f>IF(DEGREES(ACOS(SIN(RADIANS(G1060))*SIN(RADIANS(E1066))+COS(RADIANS(G1060))*COS(RADIANS(E1066))*COS(RADIANS(K1056))))&gt;90,0,$F$4*$F$5/E1065^2*(SIN(RADIANS(G1060))*SIN(RADIANS(E1066))+COS(RADIANS(G1060))*COS(RADIANS(E1066))*COS(RADIANS(K1056))))</f>
        <v>0</v>
      </c>
      <c r="L1060">
        <f>IF(DEGREES(ACOS(SIN(RADIANS(G1060))*SIN(RADIANS(E1066))+COS(RADIANS(G1060))*COS(RADIANS(E1066))*COS(RADIANS(L1056))))&gt;90,0,$F$4*$F$5/E1065^2*(SIN(RADIANS(G1060))*SIN(RADIANS(E1066))+COS(RADIANS(G1060))*COS(RADIANS(E1066))*COS(RADIANS(L1056))))</f>
        <v>0</v>
      </c>
      <c r="M1060">
        <f>IF(DEGREES(ACOS(SIN(RADIANS(G1060))*SIN(RADIANS(E1066))+COS(RADIANS(G1060))*COS(RADIANS(E1066))*COS(RADIANS(M1056))))&gt;90,0,$F$4*$F$5/E1065^2*(SIN(RADIANS(G1060))*SIN(RADIANS(E1066))+COS(RADIANS(G1060))*COS(RADIANS(E1066))*COS(RADIANS(M1056))))</f>
        <v>0</v>
      </c>
      <c r="N1060">
        <f>IF(DEGREES(ACOS(SIN(RADIANS(G1060))*SIN(RADIANS(E1066))+COS(RADIANS(G1060))*COS(RADIANS(E1066))*COS(RADIANS(N1056))))&gt;90,0,$F$4*$F$5/E1065^2*(SIN(RADIANS(G1060))*SIN(RADIANS(E1066))+COS(RADIANS(G1060))*COS(RADIANS(E1066))*COS(RADIANS(N1056))))</f>
        <v>0</v>
      </c>
      <c r="O1060">
        <f>IF(DEGREES(ACOS(SIN(RADIANS(G1060))*SIN(RADIANS(E1066))+COS(RADIANS(G1060))*COS(RADIANS(E1066))*COS(RADIANS(O1056))))&gt;90,0,$F$4*$F$5/E1065^2*(SIN(RADIANS(G1060))*SIN(RADIANS(E1066))+COS(RADIANS(G1060))*COS(RADIANS(E1066))*COS(RADIANS(O1056))))</f>
        <v>0</v>
      </c>
      <c r="P1060">
        <f>IF(DEGREES(ACOS(SIN(RADIANS(G1060))*SIN(RADIANS(E1066))+COS(RADIANS(G1060))*COS(RADIANS(E1066))*COS(RADIANS(P1056))))&gt;90,0,$F$4*$F$5/E1065^2*(SIN(RADIANS(G1060))*SIN(RADIANS(E1066))+COS(RADIANS(G1060))*COS(RADIANS(E1066))*COS(RADIANS(P1056))))</f>
        <v>0</v>
      </c>
      <c r="Q1060">
        <f>IF(DEGREES(ACOS(SIN(RADIANS(G1060))*SIN(RADIANS(E1066))+COS(RADIANS(G1060))*COS(RADIANS(E1066))*COS(RADIANS(Q1056))))&gt;90,0,$F$4*$F$5/E1065^2*(SIN(RADIANS(G1060))*SIN(RADIANS(E1066))+COS(RADIANS(G1060))*COS(RADIANS(E1066))*COS(RADIANS(Q1056))))</f>
        <v>0</v>
      </c>
      <c r="R1060" t="e">
        <f>IF(DEGREES(ACOS(SIN(RADIANS(G1060))*SIN(RADIANS(E1066))+COS(RADIANS(G1060))*COS(RADIANS(E1066))*COS(RADIANS(R1056))))&gt;90,0,$F$4*$F$5/E1065^2*(SIN(RADIANS(G1060))*SIN(RADIANS(E1066))+COS(RADIANS(G1060))*COS(RADIANS(E1066))*COS(RADIANS(R1056))))</f>
        <v>#DIV/0!</v>
      </c>
      <c r="S1060" t="e">
        <f>IF(DEGREES(ACOS(SIN(RADIANS(G1060))*SIN(RADIANS(E1066))+COS(RADIANS(G1060))*COS(RADIANS(E1066))*COS(RADIANS(S1056))))&gt;90,0,$F$4*$F$5/E1065^2*(SIN(RADIANS(G1060))*SIN(RADIANS(E1066))+COS(RADIANS(G1060))*COS(RADIANS(E1066))*COS(RADIANS(S1056))))</f>
        <v>#DIV/0!</v>
      </c>
      <c r="T1060" t="e">
        <f>IF(DEGREES(ACOS(SIN(RADIANS(G1060))*SIN(RADIANS(E1066))+COS(RADIANS(G1060))*COS(RADIANS(E1066))*COS(RADIANS(T1056))))&gt;90,0,$F$4*$F$5/E1065^2*(SIN(RADIANS(G1060))*SIN(RADIANS(E1066))+COS(RADIANS(G1060))*COS(RADIANS(E1066))*COS(RADIANS(T1056))))</f>
        <v>#DIV/0!</v>
      </c>
      <c r="U1060" t="e">
        <f>IF(DEGREES(ACOS(SIN(RADIANS(G1060))*SIN(RADIANS(E1066))+COS(RADIANS(G1060))*COS(RADIANS(E1066))*COS(RADIANS(U1056))))&gt;90,0,$F$4*$F$5/E1065^2*(SIN(RADIANS(G1060))*SIN(RADIANS(E1066))+COS(RADIANS(G1060))*COS(RADIANS(E1066))*COS(RADIANS(U1056))))</f>
        <v>#DIV/0!</v>
      </c>
      <c r="V1060" t="e">
        <f>IF(DEGREES(ACOS(SIN(RADIANS(G1060))*SIN(RADIANS(E1066))+COS(RADIANS(G1060))*COS(RADIANS(E1066))*COS(RADIANS(V1056))))&gt;90,0,$F$4*$F$5/E1065^2*(SIN(RADIANS(G1060))*SIN(RADIANS(E1066))+COS(RADIANS(G1060))*COS(RADIANS(E1066))*COS(RADIANS(V1056))))</f>
        <v>#DIV/0!</v>
      </c>
      <c r="W1060" t="e">
        <f>IF(DEGREES(ACOS(SIN(RADIANS(G1060))*SIN(RADIANS(E1066))+COS(RADIANS(G1060))*COS(RADIANS(E1066))*COS(RADIANS(W1056))))&gt;90,0,$F$4*$F$5/E1065^2*(SIN(RADIANS(G1060))*SIN(RADIANS(E1066))+COS(RADIANS(G1060))*COS(RADIANS(E1066))*COS(RADIANS(W1056))))</f>
        <v>#DIV/0!</v>
      </c>
      <c r="X1060" t="e">
        <f>IF(DEGREES(ACOS(SIN(RADIANS(G1060))*SIN(RADIANS(E1066))+COS(RADIANS(G1060))*COS(RADIANS(E1066))*COS(RADIANS(X1056))))&gt;90,0,$F$4*$F$5/E1065^2*(SIN(RADIANS(G1060))*SIN(RADIANS(E1066))+COS(RADIANS(G1060))*COS(RADIANS(E1066))*COS(RADIANS(X1056))))</f>
        <v>#DIV/0!</v>
      </c>
      <c r="Y1060" t="e">
        <f>IF(DEGREES(ACOS(SIN(RADIANS(G1060))*SIN(RADIANS(E1066))+COS(RADIANS(G1060))*COS(RADIANS(E1066))*COS(RADIANS(Y1056))))&gt;90,0,$F$4*$F$5/E1065^2*(SIN(RADIANS(G1060))*SIN(RADIANS(E1066))+COS(RADIANS(G1060))*COS(RADIANS(E1066))*COS(RADIANS(Y1056))))</f>
        <v>#DIV/0!</v>
      </c>
      <c r="Z1060" t="e">
        <f>IF(DEGREES(ACOS(SIN(RADIANS(G1060))*SIN(RADIANS(E1066))+COS(RADIANS(G1060))*COS(RADIANS(E1066))*COS(RADIANS(Z1056))))&gt;90,0,$F$4*$F$5/E1065^2*(SIN(RADIANS(G1060))*SIN(RADIANS(E1066))+COS(RADIANS(G1060))*COS(RADIANS(E1066))*COS(RADIANS(Z1056))))</f>
        <v>#DIV/0!</v>
      </c>
      <c r="AA1060" t="e">
        <f>IF(DEGREES(ACOS(SIN(RADIANS(G1060))*SIN(RADIANS(E1066))+COS(RADIANS(G1060))*COS(RADIANS(E1066))*COS(RADIANS(AA1056))))&gt;90,0,$F$4*$F$5/E1065^2*(SIN(RADIANS(G1060))*SIN(RADIANS(E1066))+COS(RADIANS(G1060))*COS(RADIANS(E1066))*COS(RADIANS(AA1056))))</f>
        <v>#DIV/0!</v>
      </c>
      <c r="AB1060" t="e">
        <f>IF(DEGREES(ACOS(SIN(RADIANS(G1060))*SIN(RADIANS(E1066))+COS(RADIANS(G1060))*COS(RADIANS(E1066))*COS(RADIANS(AB1056))))&gt;90,0,$F$4*$F$5/E1065^2*(SIN(RADIANS(G1060))*SIN(RADIANS(E1066))+COS(RADIANS(G1060))*COS(RADIANS(E1066))*COS(RADIANS(AB1056))))</f>
        <v>#DIV/0!</v>
      </c>
      <c r="AC1060" t="e">
        <f>IF(DEGREES(ACOS(SIN(RADIANS(G1060))*SIN(RADIANS(E1066))+COS(RADIANS(G1060))*COS(RADIANS(E1066))*COS(RADIANS(AC1056))))&gt;90,0,$F$4*$F$5/E1065^2*(SIN(RADIANS(G1060))*SIN(RADIANS(E1066))+COS(RADIANS(G1060))*COS(RADIANS(E1066))*COS(RADIANS(AC1056))))</f>
        <v>#DIV/0!</v>
      </c>
      <c r="AD1060" t="e">
        <f>IF(DEGREES(ACOS(SIN(RADIANS(G1060))*SIN(RADIANS(E1066))+COS(RADIANS(G1060))*COS(RADIANS(E1066))*COS(RADIANS(AD1056))))&gt;90,0,$F$4*$F$5/E1065^2*(SIN(RADIANS(G1060))*SIN(RADIANS(E1066))+COS(RADIANS(G1060))*COS(RADIANS(E1066))*COS(RADIANS(AD1056))))</f>
        <v>#DIV/0!</v>
      </c>
      <c r="AE1060" t="e">
        <f>IF(DEGREES(ACOS(SIN(RADIANS(G1060))*SIN(RADIANS(E1066))+COS(RADIANS(G1060))*COS(RADIANS(E1066))*COS(RADIANS(AE1056))))&gt;90,0,$F$4*$F$5/E1065^2*(SIN(RADIANS(G1060))*SIN(RADIANS(E1066))+COS(RADIANS(G1060))*COS(RADIANS(E1066))*COS(RADIANS(AE1056))))</f>
        <v>#DIV/0!</v>
      </c>
      <c r="AF1060" t="e">
        <f>IF(DEGREES(ACOS(SIN(RADIANS(G1060))*SIN(RADIANS(E1066))+COS(RADIANS(G1060))*COS(RADIANS(E1066))*COS(RADIANS(AF1056))))&gt;90,0,$F$4*$F$5/E1065^2*(SIN(RADIANS(G1060))*SIN(RADIANS(E1066))+COS(RADIANS(G1060))*COS(RADIANS(E1066))*COS(RADIANS(AF1056))))</f>
        <v>#DIV/0!</v>
      </c>
      <c r="AG1060" t="e">
        <f>IF(DEGREES(ACOS(SIN(RADIANS(G1060))*SIN(RADIANS(E1066))+COS(RADIANS(G1060))*COS(RADIANS(E1066))*COS(RADIANS(AG1056))))&gt;90,0,$F$4*$F$5/E1065^2*(SIN(RADIANS(G1060))*SIN(RADIANS(E1066))+COS(RADIANS(G1060))*COS(RADIANS(E1066))*COS(RADIANS(AG1056))))</f>
        <v>#DIV/0!</v>
      </c>
      <c r="AH1060" t="e">
        <f>IF(DEGREES(ACOS(SIN(RADIANS(G1060))*SIN(RADIANS(E1066))+COS(RADIANS(G1060))*COS(RADIANS(E1066))*COS(RADIANS(AH1056))))&gt;90,0,$F$4*$F$5/E1065^2*(SIN(RADIANS(G1060))*SIN(RADIANS(E1066))+COS(RADIANS(G1060))*COS(RADIANS(E1066))*COS(RADIANS(AH1056))))</f>
        <v>#DIV/0!</v>
      </c>
      <c r="AI1060" t="e">
        <f>IF(DEGREES(ACOS(SIN(RADIANS(G1060))*SIN(RADIANS(E1066))+COS(RADIANS(G1060))*COS(RADIANS(E1066))*COS(RADIANS(AI1056))))&gt;90,0,$F$4*$F$5/E1065^2*(SIN(RADIANS(G1060))*SIN(RADIANS(E1066))+COS(RADIANS(G1060))*COS(RADIANS(E1066))*COS(RADIANS(AI1056))))</f>
        <v>#DIV/0!</v>
      </c>
      <c r="AJ1060" t="e">
        <f>IF(DEGREES(ACOS(SIN(RADIANS(G1060))*SIN(RADIANS(E1066))+COS(RADIANS(G1060))*COS(RADIANS(E1066))*COS(RADIANS(AJ1056))))&gt;90,0,$F$4*$F$5/E1065^2*(SIN(RADIANS(G1060))*SIN(RADIANS(E1066))+COS(RADIANS(G1060))*COS(RADIANS(E1066))*COS(RADIANS(AJ1056))))</f>
        <v>#DIV/0!</v>
      </c>
      <c r="AK1060">
        <f>IF(DEGREES(ACOS(SIN(RADIANS(G1060))*SIN(RADIANS(E1066))+COS(RADIANS(G1060))*COS(RADIANS(E1066))*COS(RADIANS(AK1056))))&gt;90,0,$F$4*$F$5/E1065^2*(SIN(RADIANS(G1060))*SIN(RADIANS(E1066))+COS(RADIANS(G1060))*COS(RADIANS(E1066))*COS(RADIANS(AK1056))))</f>
        <v>0</v>
      </c>
      <c r="AL1060">
        <f>IF(DEGREES(ACOS(SIN(RADIANS(G1060))*SIN(RADIANS(E1066))+COS(RADIANS(G1060))*COS(RADIANS(E1066))*COS(RADIANS(AL1056))))&gt;90,0,$F$4*$F$5/E1065^2*(SIN(RADIANS(G1060))*SIN(RADIANS(E1066))+COS(RADIANS(G1060))*COS(RADIANS(E1066))*COS(RADIANS(AL1056))))</f>
        <v>0</v>
      </c>
      <c r="AM1060">
        <f>IF(DEGREES(ACOS(SIN(RADIANS(G1060))*SIN(RADIANS(E1066))+COS(RADIANS(G1060))*COS(RADIANS(E1066))*COS(RADIANS(AM1056))))&gt;90,0,$F$4*$F$5/E1065^2*(SIN(RADIANS(G1060))*SIN(RADIANS(E1066))+COS(RADIANS(G1060))*COS(RADIANS(E1066))*COS(RADIANS(AM1056))))</f>
        <v>0</v>
      </c>
      <c r="AN1060">
        <f>IF(DEGREES(ACOS(SIN(RADIANS(G1060))*SIN(RADIANS(E1066))+COS(RADIANS(G1060))*COS(RADIANS(E1066))*COS(RADIANS(AN1056))))&gt;90,0,$F$4*$F$5/E1065^2*(SIN(RADIANS(G1060))*SIN(RADIANS(E1066))+COS(RADIANS(G1060))*COS(RADIANS(E1066))*COS(RADIANS(AN1056))))</f>
        <v>0</v>
      </c>
      <c r="AO1060">
        <f>IF(DEGREES(ACOS(SIN(RADIANS(G1060))*SIN(RADIANS(E1066))+COS(RADIANS(G1060))*COS(RADIANS(E1066))*COS(RADIANS(AO1056))))&gt;90,0,$F$4*$F$5/E1065^2*(SIN(RADIANS(G1060))*SIN(RADIANS(E1066))+COS(RADIANS(G1060))*COS(RADIANS(E1066))*COS(RADIANS(AO1056))))</f>
        <v>0</v>
      </c>
      <c r="AP1060">
        <f>IF(DEGREES(ACOS(SIN(RADIANS(G1060))*SIN(RADIANS(E1066))+COS(RADIANS(G1060))*COS(RADIANS(E1066))*COS(RADIANS(AP1056))))&gt;90,0,$F$4*$F$5/E1065^2*(SIN(RADIANS(G1060))*SIN(RADIANS(E1066))+COS(RADIANS(G1060))*COS(RADIANS(E1066))*COS(RADIANS(AP1056))))</f>
        <v>0</v>
      </c>
      <c r="AQ1060">
        <f>IF(DEGREES(ACOS(SIN(RADIANS(G1060))*SIN(RADIANS(E1066))+COS(RADIANS(G1060))*COS(RADIANS(E1066))*COS(RADIANS(AQ1056))))&gt;90,0,$F$4*$F$5/E1065^2*(SIN(RADIANS(G1060))*SIN(RADIANS(E1066))+COS(RADIANS(G1060))*COS(RADIANS(E1066))*COS(RADIANS(AQ1056))))</f>
        <v>0</v>
      </c>
      <c r="AR1060">
        <f>IF(DEGREES(ACOS(SIN(RADIANS(G1060))*SIN(RADIANS(E1066))+COS(RADIANS(G1060))*COS(RADIANS(E1066))*COS(RADIANS(AR1056))))&gt;90,0,$F$4*$F$5/E1065^2*(SIN(RADIANS(G1060))*SIN(RADIANS(E1066))+COS(RADIANS(G1060))*COS(RADIANS(E1066))*COS(RADIANS(AR1056))))</f>
        <v>0</v>
      </c>
    </row>
    <row r="1061" spans="2:44" x14ac:dyDescent="0.5">
      <c r="B1061" s="40" t="s">
        <v>727</v>
      </c>
      <c r="E1061">
        <f>IF(E1058&lt;360,E1058/360,(E1058-360)/360)</f>
        <v>0.22222222222222221</v>
      </c>
      <c r="G1061">
        <v>60</v>
      </c>
      <c r="I1061">
        <f>IF(DEGREES(ACOS(SIN(RADIANS(G1061))*SIN(RADIANS(E1066))+COS(RADIANS(G1061))*COS(RADIANS(E1066))*COS(RADIANS(I1056))))&gt;90,0,$F$4*$F$5/E1065^2*(SIN(RADIANS(G1061))*SIN(RADIANS(E1066))+COS(RADIANS(G1061))*COS(RADIANS(E1066))*COS(RADIANS(I1056))))</f>
        <v>0</v>
      </c>
      <c r="J1061">
        <f>IF(DEGREES(ACOS(SIN(RADIANS(G1061))*SIN(RADIANS(E1066))+COS(RADIANS(G1061))*COS(RADIANS(E1066))*COS(RADIANS(J1056))))&gt;90,0,$F$4*$F$5/E1065^2*(SIN(RADIANS(G1061))*SIN(RADIANS(E1066))+COS(RADIANS(G1061))*COS(RADIANS(E1066))*COS(RADIANS(J1056))))</f>
        <v>0</v>
      </c>
      <c r="K1061">
        <f>IF(DEGREES(ACOS(SIN(RADIANS(G1061))*SIN(RADIANS(E1066))+COS(RADIANS(G1061))*COS(RADIANS(E1066))*COS(RADIANS(K1056))))&gt;90,0,$F$4*$F$5/E1065^2*(SIN(RADIANS(G1061))*SIN(RADIANS(E1066))+COS(RADIANS(G1061))*COS(RADIANS(E1066))*COS(RADIANS(K1056))))</f>
        <v>0</v>
      </c>
      <c r="L1061">
        <f>IF(DEGREES(ACOS(SIN(RADIANS(G1061))*SIN(RADIANS(E1066))+COS(RADIANS(G1061))*COS(RADIANS(E1066))*COS(RADIANS(L1056))))&gt;90,0,$F$4*$F$5/E1065^2*(SIN(RADIANS(G1061))*SIN(RADIANS(E1066))+COS(RADIANS(G1061))*COS(RADIANS(E1066))*COS(RADIANS(L1056))))</f>
        <v>0</v>
      </c>
      <c r="M1061">
        <f>IF(DEGREES(ACOS(SIN(RADIANS(G1061))*SIN(RADIANS(E1066))+COS(RADIANS(G1061))*COS(RADIANS(E1066))*COS(RADIANS(M1056))))&gt;90,0,$F$4*$F$5/E1065^2*(SIN(RADIANS(G1061))*SIN(RADIANS(E1066))+COS(RADIANS(G1061))*COS(RADIANS(E1066))*COS(RADIANS(M1056))))</f>
        <v>0</v>
      </c>
      <c r="N1061">
        <f>IF(DEGREES(ACOS(SIN(RADIANS(G1061))*SIN(RADIANS(E1066))+COS(RADIANS(G1061))*COS(RADIANS(E1066))*COS(RADIANS(N1056))))&gt;90,0,$F$4*$F$5/E1065^2*(SIN(RADIANS(G1061))*SIN(RADIANS(E1066))+COS(RADIANS(G1061))*COS(RADIANS(E1066))*COS(RADIANS(N1056))))</f>
        <v>0</v>
      </c>
      <c r="O1061">
        <f>IF(DEGREES(ACOS(SIN(RADIANS(G1061))*SIN(RADIANS(E1066))+COS(RADIANS(G1061))*COS(RADIANS(E1066))*COS(RADIANS(O1056))))&gt;90,0,$F$4*$F$5/E1065^2*(SIN(RADIANS(G1061))*SIN(RADIANS(E1066))+COS(RADIANS(G1061))*COS(RADIANS(E1066))*COS(RADIANS(O1056))))</f>
        <v>0</v>
      </c>
      <c r="P1061">
        <f>IF(DEGREES(ACOS(SIN(RADIANS(G1061))*SIN(RADIANS(E1066))+COS(RADIANS(G1061))*COS(RADIANS(E1066))*COS(RADIANS(P1056))))&gt;90,0,$F$4*$F$5/E1065^2*(SIN(RADIANS(G1061))*SIN(RADIANS(E1066))+COS(RADIANS(G1061))*COS(RADIANS(E1066))*COS(RADIANS(P1056))))</f>
        <v>0</v>
      </c>
      <c r="Q1061">
        <f>IF(DEGREES(ACOS(SIN(RADIANS(G1061))*SIN(RADIANS(E1066))+COS(RADIANS(G1061))*COS(RADIANS(E1066))*COS(RADIANS(Q1056))))&gt;90,0,$F$4*$F$5/E1065^2*(SIN(RADIANS(G1061))*SIN(RADIANS(E1066))+COS(RADIANS(G1061))*COS(RADIANS(E1066))*COS(RADIANS(Q1056))))</f>
        <v>0</v>
      </c>
      <c r="R1061" t="e">
        <f>IF(DEGREES(ACOS(SIN(RADIANS(G1061))*SIN(RADIANS(E1066))+COS(RADIANS(G1061))*COS(RADIANS(E1066))*COS(RADIANS(R1056))))&gt;90,0,$F$4*$F$5/E1065^2*(SIN(RADIANS(G1061))*SIN(RADIANS(E1066))+COS(RADIANS(G1061))*COS(RADIANS(E1066))*COS(RADIANS(R1056))))</f>
        <v>#DIV/0!</v>
      </c>
      <c r="S1061" t="e">
        <f>IF(DEGREES(ACOS(SIN(RADIANS(G1061))*SIN(RADIANS(E1066))+COS(RADIANS(G1061))*COS(RADIANS(E1066))*COS(RADIANS(S1056))))&gt;90,0,$F$4*$F$5/E1065^2*(SIN(RADIANS(G1061))*SIN(RADIANS(E1066))+COS(RADIANS(G1061))*COS(RADIANS(E1066))*COS(RADIANS(S1056))))</f>
        <v>#DIV/0!</v>
      </c>
      <c r="T1061" t="e">
        <f>IF(DEGREES(ACOS(SIN(RADIANS(G1061))*SIN(RADIANS(E1066))+COS(RADIANS(G1061))*COS(RADIANS(E1066))*COS(RADIANS(T1056))))&gt;90,0,$F$4*$F$5/E1065^2*(SIN(RADIANS(G1061))*SIN(RADIANS(E1066))+COS(RADIANS(G1061))*COS(RADIANS(E1066))*COS(RADIANS(T1056))))</f>
        <v>#DIV/0!</v>
      </c>
      <c r="U1061" t="e">
        <f>IF(DEGREES(ACOS(SIN(RADIANS(G1061))*SIN(RADIANS(E1066))+COS(RADIANS(G1061))*COS(RADIANS(E1066))*COS(RADIANS(U1056))))&gt;90,0,$F$4*$F$5/E1065^2*(SIN(RADIANS(G1061))*SIN(RADIANS(E1066))+COS(RADIANS(G1061))*COS(RADIANS(E1066))*COS(RADIANS(U1056))))</f>
        <v>#DIV/0!</v>
      </c>
      <c r="V1061" t="e">
        <f>IF(DEGREES(ACOS(SIN(RADIANS(G1061))*SIN(RADIANS(E1066))+COS(RADIANS(G1061))*COS(RADIANS(E1066))*COS(RADIANS(V1056))))&gt;90,0,$F$4*$F$5/E1065^2*(SIN(RADIANS(G1061))*SIN(RADIANS(E1066))+COS(RADIANS(G1061))*COS(RADIANS(E1066))*COS(RADIANS(V1056))))</f>
        <v>#DIV/0!</v>
      </c>
      <c r="W1061" t="e">
        <f>IF(DEGREES(ACOS(SIN(RADIANS(G1061))*SIN(RADIANS(E1066))+COS(RADIANS(G1061))*COS(RADIANS(E1066))*COS(RADIANS(W1056))))&gt;90,0,$F$4*$F$5/E1065^2*(SIN(RADIANS(G1061))*SIN(RADIANS(E1066))+COS(RADIANS(G1061))*COS(RADIANS(E1066))*COS(RADIANS(W1056))))</f>
        <v>#DIV/0!</v>
      </c>
      <c r="X1061" t="e">
        <f>IF(DEGREES(ACOS(SIN(RADIANS(G1061))*SIN(RADIANS(E1066))+COS(RADIANS(G1061))*COS(RADIANS(E1066))*COS(RADIANS(X1056))))&gt;90,0,$F$4*$F$5/E1065^2*(SIN(RADIANS(G1061))*SIN(RADIANS(E1066))+COS(RADIANS(G1061))*COS(RADIANS(E1066))*COS(RADIANS(X1056))))</f>
        <v>#DIV/0!</v>
      </c>
      <c r="Y1061" t="e">
        <f>IF(DEGREES(ACOS(SIN(RADIANS(G1061))*SIN(RADIANS(E1066))+COS(RADIANS(G1061))*COS(RADIANS(E1066))*COS(RADIANS(Y1056))))&gt;90,0,$F$4*$F$5/E1065^2*(SIN(RADIANS(G1061))*SIN(RADIANS(E1066))+COS(RADIANS(G1061))*COS(RADIANS(E1066))*COS(RADIANS(Y1056))))</f>
        <v>#DIV/0!</v>
      </c>
      <c r="Z1061" t="e">
        <f>IF(DEGREES(ACOS(SIN(RADIANS(G1061))*SIN(RADIANS(E1066))+COS(RADIANS(G1061))*COS(RADIANS(E1066))*COS(RADIANS(Z1056))))&gt;90,0,$F$4*$F$5/E1065^2*(SIN(RADIANS(G1061))*SIN(RADIANS(E1066))+COS(RADIANS(G1061))*COS(RADIANS(E1066))*COS(RADIANS(Z1056))))</f>
        <v>#DIV/0!</v>
      </c>
      <c r="AA1061" t="e">
        <f>IF(DEGREES(ACOS(SIN(RADIANS(G1061))*SIN(RADIANS(E1066))+COS(RADIANS(G1061))*COS(RADIANS(E1066))*COS(RADIANS(AA1056))))&gt;90,0,$F$4*$F$5/E1065^2*(SIN(RADIANS(G1061))*SIN(RADIANS(E1066))+COS(RADIANS(G1061))*COS(RADIANS(E1066))*COS(RADIANS(AA1056))))</f>
        <v>#DIV/0!</v>
      </c>
      <c r="AB1061" t="e">
        <f>IF(DEGREES(ACOS(SIN(RADIANS(G1061))*SIN(RADIANS(E1066))+COS(RADIANS(G1061))*COS(RADIANS(E1066))*COS(RADIANS(AB1056))))&gt;90,0,$F$4*$F$5/E1065^2*(SIN(RADIANS(G1061))*SIN(RADIANS(E1066))+COS(RADIANS(G1061))*COS(RADIANS(E1066))*COS(RADIANS(AB1056))))</f>
        <v>#DIV/0!</v>
      </c>
      <c r="AC1061" t="e">
        <f>IF(DEGREES(ACOS(SIN(RADIANS(G1061))*SIN(RADIANS(E1066))+COS(RADIANS(G1061))*COS(RADIANS(E1066))*COS(RADIANS(AC1056))))&gt;90,0,$F$4*$F$5/E1065^2*(SIN(RADIANS(G1061))*SIN(RADIANS(E1066))+COS(RADIANS(G1061))*COS(RADIANS(E1066))*COS(RADIANS(AC1056))))</f>
        <v>#DIV/0!</v>
      </c>
      <c r="AD1061" t="e">
        <f>IF(DEGREES(ACOS(SIN(RADIANS(G1061))*SIN(RADIANS(E1066))+COS(RADIANS(G1061))*COS(RADIANS(E1066))*COS(RADIANS(AD1056))))&gt;90,0,$F$4*$F$5/E1065^2*(SIN(RADIANS(G1061))*SIN(RADIANS(E1066))+COS(RADIANS(G1061))*COS(RADIANS(E1066))*COS(RADIANS(AD1056))))</f>
        <v>#DIV/0!</v>
      </c>
      <c r="AE1061" t="e">
        <f>IF(DEGREES(ACOS(SIN(RADIANS(G1061))*SIN(RADIANS(E1066))+COS(RADIANS(G1061))*COS(RADIANS(E1066))*COS(RADIANS(AE1056))))&gt;90,0,$F$4*$F$5/E1065^2*(SIN(RADIANS(G1061))*SIN(RADIANS(E1066))+COS(RADIANS(G1061))*COS(RADIANS(E1066))*COS(RADIANS(AE1056))))</f>
        <v>#DIV/0!</v>
      </c>
      <c r="AF1061" t="e">
        <f>IF(DEGREES(ACOS(SIN(RADIANS(G1061))*SIN(RADIANS(E1066))+COS(RADIANS(G1061))*COS(RADIANS(E1066))*COS(RADIANS(AF1056))))&gt;90,0,$F$4*$F$5/E1065^2*(SIN(RADIANS(G1061))*SIN(RADIANS(E1066))+COS(RADIANS(G1061))*COS(RADIANS(E1066))*COS(RADIANS(AF1056))))</f>
        <v>#DIV/0!</v>
      </c>
      <c r="AG1061" t="e">
        <f>IF(DEGREES(ACOS(SIN(RADIANS(G1061))*SIN(RADIANS(E1066))+COS(RADIANS(G1061))*COS(RADIANS(E1066))*COS(RADIANS(AG1056))))&gt;90,0,$F$4*$F$5/E1065^2*(SIN(RADIANS(G1061))*SIN(RADIANS(E1066))+COS(RADIANS(G1061))*COS(RADIANS(E1066))*COS(RADIANS(AG1056))))</f>
        <v>#DIV/0!</v>
      </c>
      <c r="AH1061" t="e">
        <f>IF(DEGREES(ACOS(SIN(RADIANS(G1061))*SIN(RADIANS(E1066))+COS(RADIANS(G1061))*COS(RADIANS(E1066))*COS(RADIANS(AH1056))))&gt;90,0,$F$4*$F$5/E1065^2*(SIN(RADIANS(G1061))*SIN(RADIANS(E1066))+COS(RADIANS(G1061))*COS(RADIANS(E1066))*COS(RADIANS(AH1056))))</f>
        <v>#DIV/0!</v>
      </c>
      <c r="AI1061" t="e">
        <f>IF(DEGREES(ACOS(SIN(RADIANS(G1061))*SIN(RADIANS(E1066))+COS(RADIANS(G1061))*COS(RADIANS(E1066))*COS(RADIANS(AI1056))))&gt;90,0,$F$4*$F$5/E1065^2*(SIN(RADIANS(G1061))*SIN(RADIANS(E1066))+COS(RADIANS(G1061))*COS(RADIANS(E1066))*COS(RADIANS(AI1056))))</f>
        <v>#DIV/0!</v>
      </c>
      <c r="AJ1061" t="e">
        <f>IF(DEGREES(ACOS(SIN(RADIANS(G1061))*SIN(RADIANS(E1066))+COS(RADIANS(G1061))*COS(RADIANS(E1066))*COS(RADIANS(AJ1056))))&gt;90,0,$F$4*$F$5/E1065^2*(SIN(RADIANS(G1061))*SIN(RADIANS(E1066))+COS(RADIANS(G1061))*COS(RADIANS(E1066))*COS(RADIANS(AJ1056))))</f>
        <v>#DIV/0!</v>
      </c>
      <c r="AK1061">
        <f>IF(DEGREES(ACOS(SIN(RADIANS(G1061))*SIN(RADIANS(E1066))+COS(RADIANS(G1061))*COS(RADIANS(E1066))*COS(RADIANS(AK1056))))&gt;90,0,$F$4*$F$5/E1065^2*(SIN(RADIANS(G1061))*SIN(RADIANS(E1066))+COS(RADIANS(G1061))*COS(RADIANS(E1066))*COS(RADIANS(AK1056))))</f>
        <v>0</v>
      </c>
      <c r="AL1061">
        <f>IF(DEGREES(ACOS(SIN(RADIANS(G1061))*SIN(RADIANS(E1066))+COS(RADIANS(G1061))*COS(RADIANS(E1066))*COS(RADIANS(AL1056))))&gt;90,0,$F$4*$F$5/E1065^2*(SIN(RADIANS(G1061))*SIN(RADIANS(E1066))+COS(RADIANS(G1061))*COS(RADIANS(E1066))*COS(RADIANS(AL1056))))</f>
        <v>0</v>
      </c>
      <c r="AM1061">
        <f>IF(DEGREES(ACOS(SIN(RADIANS(G1061))*SIN(RADIANS(E1066))+COS(RADIANS(G1061))*COS(RADIANS(E1066))*COS(RADIANS(AM1056))))&gt;90,0,$F$4*$F$5/E1065^2*(SIN(RADIANS(G1061))*SIN(RADIANS(E1066))+COS(RADIANS(G1061))*COS(RADIANS(E1066))*COS(RADIANS(AM1056))))</f>
        <v>0</v>
      </c>
      <c r="AN1061">
        <f>IF(DEGREES(ACOS(SIN(RADIANS(G1061))*SIN(RADIANS(E1066))+COS(RADIANS(G1061))*COS(RADIANS(E1066))*COS(RADIANS(AN1056))))&gt;90,0,$F$4*$F$5/E1065^2*(SIN(RADIANS(G1061))*SIN(RADIANS(E1066))+COS(RADIANS(G1061))*COS(RADIANS(E1066))*COS(RADIANS(AN1056))))</f>
        <v>0</v>
      </c>
      <c r="AO1061">
        <f>IF(DEGREES(ACOS(SIN(RADIANS(G1061))*SIN(RADIANS(E1066))+COS(RADIANS(G1061))*COS(RADIANS(E1066))*COS(RADIANS(AO1056))))&gt;90,0,$F$4*$F$5/E1065^2*(SIN(RADIANS(G1061))*SIN(RADIANS(E1066))+COS(RADIANS(G1061))*COS(RADIANS(E1066))*COS(RADIANS(AO1056))))</f>
        <v>0</v>
      </c>
      <c r="AP1061">
        <f>IF(DEGREES(ACOS(SIN(RADIANS(G1061))*SIN(RADIANS(E1066))+COS(RADIANS(G1061))*COS(RADIANS(E1066))*COS(RADIANS(AP1056))))&gt;90,0,$F$4*$F$5/E1065^2*(SIN(RADIANS(G1061))*SIN(RADIANS(E1066))+COS(RADIANS(G1061))*COS(RADIANS(E1066))*COS(RADIANS(AP1056))))</f>
        <v>0</v>
      </c>
      <c r="AQ1061">
        <f>IF(DEGREES(ACOS(SIN(RADIANS(G1061))*SIN(RADIANS(E1066))+COS(RADIANS(G1061))*COS(RADIANS(E1066))*COS(RADIANS(AQ1056))))&gt;90,0,$F$4*$F$5/E1065^2*(SIN(RADIANS(G1061))*SIN(RADIANS(E1066))+COS(RADIANS(G1061))*COS(RADIANS(E1066))*COS(RADIANS(AQ1056))))</f>
        <v>0</v>
      </c>
      <c r="AR1061">
        <f>IF(DEGREES(ACOS(SIN(RADIANS(G1061))*SIN(RADIANS(E1066))+COS(RADIANS(G1061))*COS(RADIANS(E1066))*COS(RADIANS(AR1056))))&gt;90,0,$F$4*$F$5/E1065^2*(SIN(RADIANS(G1061))*SIN(RADIANS(E1066))+COS(RADIANS(G1061))*COS(RADIANS(E1066))*COS(RADIANS(AR1056))))</f>
        <v>0</v>
      </c>
    </row>
    <row r="1062" spans="2:44" x14ac:dyDescent="0.5">
      <c r="B1062" s="40" t="s">
        <v>782</v>
      </c>
      <c r="E1062">
        <f>E1061*$F$11</f>
        <v>0</v>
      </c>
      <c r="G1062">
        <v>50</v>
      </c>
      <c r="I1062">
        <f>IF(DEGREES(ACOS(SIN(RADIANS(G1062))*SIN(RADIANS(E1066))+COS(RADIANS(G1062))*COS(RADIANS(E1066))*COS(RADIANS(I1056))))&gt;90,0,$F$4*$F$5/E1065^2*(SIN(RADIANS(G1062))*SIN(RADIANS(E1066))+COS(RADIANS(G1062))*COS(RADIANS(E1066))*COS(RADIANS(I1056))))</f>
        <v>0</v>
      </c>
      <c r="J1062">
        <f>IF(DEGREES(ACOS(SIN(RADIANS(G1062))*SIN(RADIANS(E1066))+COS(RADIANS(G1062))*COS(RADIANS(E1066))*COS(RADIANS(J1056))))&gt;90,0,$F$4*$F$5/E1065^2*(SIN(RADIANS(G1062))*SIN(RADIANS(E1066))+COS(RADIANS(G1062))*COS(RADIANS(E1066))*COS(RADIANS(J1056))))</f>
        <v>0</v>
      </c>
      <c r="K1062">
        <f>IF(DEGREES(ACOS(SIN(RADIANS(G1062))*SIN(RADIANS(E1066))+COS(RADIANS(G1062))*COS(RADIANS(E1066))*COS(RADIANS(K1056))))&gt;90,0,$F$4*$F$5/E1065^2*(SIN(RADIANS(G1062))*SIN(RADIANS(E1066))+COS(RADIANS(G1062))*COS(RADIANS(E1066))*COS(RADIANS(K1056))))</f>
        <v>0</v>
      </c>
      <c r="L1062">
        <f>IF(DEGREES(ACOS(SIN(RADIANS(G1062))*SIN(RADIANS(E1066))+COS(RADIANS(G1062))*COS(RADIANS(E1066))*COS(RADIANS(L1056))))&gt;90,0,$F$4*$F$5/E1065^2*(SIN(RADIANS(G1062))*SIN(RADIANS(E1066))+COS(RADIANS(G1062))*COS(RADIANS(E1066))*COS(RADIANS(L1056))))</f>
        <v>0</v>
      </c>
      <c r="M1062">
        <f>IF(DEGREES(ACOS(SIN(RADIANS(G1062))*SIN(RADIANS(E1066))+COS(RADIANS(G1062))*COS(RADIANS(E1066))*COS(RADIANS(M1056))))&gt;90,0,$F$4*$F$5/E1065^2*(SIN(RADIANS(G1062))*SIN(RADIANS(E1066))+COS(RADIANS(G1062))*COS(RADIANS(E1066))*COS(RADIANS(M1056))))</f>
        <v>0</v>
      </c>
      <c r="N1062">
        <f>IF(DEGREES(ACOS(SIN(RADIANS(G1062))*SIN(RADIANS(E1066))+COS(RADIANS(G1062))*COS(RADIANS(E1066))*COS(RADIANS(N1056))))&gt;90,0,$F$4*$F$5/E1065^2*(SIN(RADIANS(G1062))*SIN(RADIANS(E1066))+COS(RADIANS(G1062))*COS(RADIANS(E1066))*COS(RADIANS(N1056))))</f>
        <v>0</v>
      </c>
      <c r="O1062">
        <f>IF(DEGREES(ACOS(SIN(RADIANS(G1062))*SIN(RADIANS(E1066))+COS(RADIANS(G1062))*COS(RADIANS(E1066))*COS(RADIANS(O1056))))&gt;90,0,$F$4*$F$5/E1065^2*(SIN(RADIANS(G1062))*SIN(RADIANS(E1066))+COS(RADIANS(G1062))*COS(RADIANS(E1066))*COS(RADIANS(O1056))))</f>
        <v>0</v>
      </c>
      <c r="P1062">
        <f>IF(DEGREES(ACOS(SIN(RADIANS(G1062))*SIN(RADIANS(E1066))+COS(RADIANS(G1062))*COS(RADIANS(E1066))*COS(RADIANS(P1056))))&gt;90,0,$F$4*$F$5/E1065^2*(SIN(RADIANS(G1062))*SIN(RADIANS(E1066))+COS(RADIANS(G1062))*COS(RADIANS(E1066))*COS(RADIANS(P1056))))</f>
        <v>0</v>
      </c>
      <c r="Q1062">
        <f>IF(DEGREES(ACOS(SIN(RADIANS(G1062))*SIN(RADIANS(E1066))+COS(RADIANS(G1062))*COS(RADIANS(E1066))*COS(RADIANS(Q1056))))&gt;90,0,$F$4*$F$5/E1065^2*(SIN(RADIANS(G1062))*SIN(RADIANS(E1066))+COS(RADIANS(G1062))*COS(RADIANS(E1066))*COS(RADIANS(Q1056))))</f>
        <v>0</v>
      </c>
      <c r="R1062" t="e">
        <f>IF(DEGREES(ACOS(SIN(RADIANS(G1062))*SIN(RADIANS(E1066))+COS(RADIANS(G1062))*COS(RADIANS(E1066))*COS(RADIANS(R1056))))&gt;90,0,$F$4*$F$5/E1065^2*(SIN(RADIANS(G1062))*SIN(RADIANS(E1066))+COS(RADIANS(G1062))*COS(RADIANS(E1066))*COS(RADIANS(R1056))))</f>
        <v>#DIV/0!</v>
      </c>
      <c r="S1062" t="e">
        <f>IF(DEGREES(ACOS(SIN(RADIANS(G1062))*SIN(RADIANS(E1066))+COS(RADIANS(G1062))*COS(RADIANS(E1066))*COS(RADIANS(S1056))))&gt;90,0,$F$4*$F$5/E1065^2*(SIN(RADIANS(G1062))*SIN(RADIANS(E1066))+COS(RADIANS(G1062))*COS(RADIANS(E1066))*COS(RADIANS(S1056))))</f>
        <v>#DIV/0!</v>
      </c>
      <c r="T1062" t="e">
        <f>IF(DEGREES(ACOS(SIN(RADIANS(G1062))*SIN(RADIANS(E1066))+COS(RADIANS(G1062))*COS(RADIANS(E1066))*COS(RADIANS(T1056))))&gt;90,0,$F$4*$F$5/E1065^2*(SIN(RADIANS(G1062))*SIN(RADIANS(E1066))+COS(RADIANS(G1062))*COS(RADIANS(E1066))*COS(RADIANS(T1056))))</f>
        <v>#DIV/0!</v>
      </c>
      <c r="U1062" t="e">
        <f>IF(DEGREES(ACOS(SIN(RADIANS(G1062))*SIN(RADIANS(E1066))+COS(RADIANS(G1062))*COS(RADIANS(E1066))*COS(RADIANS(U1056))))&gt;90,0,$F$4*$F$5/E1065^2*(SIN(RADIANS(G1062))*SIN(RADIANS(E1066))+COS(RADIANS(G1062))*COS(RADIANS(E1066))*COS(RADIANS(U1056))))</f>
        <v>#DIV/0!</v>
      </c>
      <c r="V1062" t="e">
        <f>IF(DEGREES(ACOS(SIN(RADIANS(G1062))*SIN(RADIANS(E1066))+COS(RADIANS(G1062))*COS(RADIANS(E1066))*COS(RADIANS(V1056))))&gt;90,0,$F$4*$F$5/E1065^2*(SIN(RADIANS(G1062))*SIN(RADIANS(E1066))+COS(RADIANS(G1062))*COS(RADIANS(E1066))*COS(RADIANS(V1056))))</f>
        <v>#DIV/0!</v>
      </c>
      <c r="W1062" t="e">
        <f>IF(DEGREES(ACOS(SIN(RADIANS(G1062))*SIN(RADIANS(E1066))+COS(RADIANS(G1062))*COS(RADIANS(E1066))*COS(RADIANS(W1056))))&gt;90,0,$F$4*$F$5/E1065^2*(SIN(RADIANS(G1062))*SIN(RADIANS(E1066))+COS(RADIANS(G1062))*COS(RADIANS(E1066))*COS(RADIANS(W1056))))</f>
        <v>#DIV/0!</v>
      </c>
      <c r="X1062" t="e">
        <f>IF(DEGREES(ACOS(SIN(RADIANS(G1062))*SIN(RADIANS(E1066))+COS(RADIANS(G1062))*COS(RADIANS(E1066))*COS(RADIANS(X1056))))&gt;90,0,$F$4*$F$5/E1065^2*(SIN(RADIANS(G1062))*SIN(RADIANS(E1066))+COS(RADIANS(G1062))*COS(RADIANS(E1066))*COS(RADIANS(X1056))))</f>
        <v>#DIV/0!</v>
      </c>
      <c r="Y1062" t="e">
        <f>IF(DEGREES(ACOS(SIN(RADIANS(G1062))*SIN(RADIANS(E1066))+COS(RADIANS(G1062))*COS(RADIANS(E1066))*COS(RADIANS(Y1056))))&gt;90,0,$F$4*$F$5/E1065^2*(SIN(RADIANS(G1062))*SIN(RADIANS(E1066))+COS(RADIANS(G1062))*COS(RADIANS(E1066))*COS(RADIANS(Y1056))))</f>
        <v>#DIV/0!</v>
      </c>
      <c r="Z1062" t="e">
        <f>IF(DEGREES(ACOS(SIN(RADIANS(G1062))*SIN(RADIANS(E1066))+COS(RADIANS(G1062))*COS(RADIANS(E1066))*COS(RADIANS(Z1056))))&gt;90,0,$F$4*$F$5/E1065^2*(SIN(RADIANS(G1062))*SIN(RADIANS(E1066))+COS(RADIANS(G1062))*COS(RADIANS(E1066))*COS(RADIANS(Z1056))))</f>
        <v>#DIV/0!</v>
      </c>
      <c r="AA1062" t="e">
        <f>IF(DEGREES(ACOS(SIN(RADIANS(G1062))*SIN(RADIANS(E1066))+COS(RADIANS(G1062))*COS(RADIANS(E1066))*COS(RADIANS(AA1056))))&gt;90,0,$F$4*$F$5/E1065^2*(SIN(RADIANS(G1062))*SIN(RADIANS(E1066))+COS(RADIANS(G1062))*COS(RADIANS(E1066))*COS(RADIANS(AA1056))))</f>
        <v>#DIV/0!</v>
      </c>
      <c r="AB1062" t="e">
        <f>IF(DEGREES(ACOS(SIN(RADIANS(G1062))*SIN(RADIANS(E1066))+COS(RADIANS(G1062))*COS(RADIANS(E1066))*COS(RADIANS(AB1056))))&gt;90,0,$F$4*$F$5/E1065^2*(SIN(RADIANS(G1062))*SIN(RADIANS(E1066))+COS(RADIANS(G1062))*COS(RADIANS(E1066))*COS(RADIANS(AB1056))))</f>
        <v>#DIV/0!</v>
      </c>
      <c r="AC1062" t="e">
        <f>IF(DEGREES(ACOS(SIN(RADIANS(G1062))*SIN(RADIANS(E1066))+COS(RADIANS(G1062))*COS(RADIANS(E1066))*COS(RADIANS(AC1056))))&gt;90,0,$F$4*$F$5/E1065^2*(SIN(RADIANS(G1062))*SIN(RADIANS(E1066))+COS(RADIANS(G1062))*COS(RADIANS(E1066))*COS(RADIANS(AC1056))))</f>
        <v>#DIV/0!</v>
      </c>
      <c r="AD1062" t="e">
        <f>IF(DEGREES(ACOS(SIN(RADIANS(G1062))*SIN(RADIANS(E1066))+COS(RADIANS(G1062))*COS(RADIANS(E1066))*COS(RADIANS(AD1056))))&gt;90,0,$F$4*$F$5/E1065^2*(SIN(RADIANS(G1062))*SIN(RADIANS(E1066))+COS(RADIANS(G1062))*COS(RADIANS(E1066))*COS(RADIANS(AD1056))))</f>
        <v>#DIV/0!</v>
      </c>
      <c r="AE1062" t="e">
        <f>IF(DEGREES(ACOS(SIN(RADIANS(G1062))*SIN(RADIANS(E1066))+COS(RADIANS(G1062))*COS(RADIANS(E1066))*COS(RADIANS(AE1056))))&gt;90,0,$F$4*$F$5/E1065^2*(SIN(RADIANS(G1062))*SIN(RADIANS(E1066))+COS(RADIANS(G1062))*COS(RADIANS(E1066))*COS(RADIANS(AE1056))))</f>
        <v>#DIV/0!</v>
      </c>
      <c r="AF1062" t="e">
        <f>IF(DEGREES(ACOS(SIN(RADIANS(G1062))*SIN(RADIANS(E1066))+COS(RADIANS(G1062))*COS(RADIANS(E1066))*COS(RADIANS(AF1056))))&gt;90,0,$F$4*$F$5/E1065^2*(SIN(RADIANS(G1062))*SIN(RADIANS(E1066))+COS(RADIANS(G1062))*COS(RADIANS(E1066))*COS(RADIANS(AF1056))))</f>
        <v>#DIV/0!</v>
      </c>
      <c r="AG1062" t="e">
        <f>IF(DEGREES(ACOS(SIN(RADIANS(G1062))*SIN(RADIANS(E1066))+COS(RADIANS(G1062))*COS(RADIANS(E1066))*COS(RADIANS(AG1056))))&gt;90,0,$F$4*$F$5/E1065^2*(SIN(RADIANS(G1062))*SIN(RADIANS(E1066))+COS(RADIANS(G1062))*COS(RADIANS(E1066))*COS(RADIANS(AG1056))))</f>
        <v>#DIV/0!</v>
      </c>
      <c r="AH1062" t="e">
        <f>IF(DEGREES(ACOS(SIN(RADIANS(G1062))*SIN(RADIANS(E1066))+COS(RADIANS(G1062))*COS(RADIANS(E1066))*COS(RADIANS(AH1056))))&gt;90,0,$F$4*$F$5/E1065^2*(SIN(RADIANS(G1062))*SIN(RADIANS(E1066))+COS(RADIANS(G1062))*COS(RADIANS(E1066))*COS(RADIANS(AH1056))))</f>
        <v>#DIV/0!</v>
      </c>
      <c r="AI1062" t="e">
        <f>IF(DEGREES(ACOS(SIN(RADIANS(G1062))*SIN(RADIANS(E1066))+COS(RADIANS(G1062))*COS(RADIANS(E1066))*COS(RADIANS(AI1056))))&gt;90,0,$F$4*$F$5/E1065^2*(SIN(RADIANS(G1062))*SIN(RADIANS(E1066))+COS(RADIANS(G1062))*COS(RADIANS(E1066))*COS(RADIANS(AI1056))))</f>
        <v>#DIV/0!</v>
      </c>
      <c r="AJ1062" t="e">
        <f>IF(DEGREES(ACOS(SIN(RADIANS(G1062))*SIN(RADIANS(E1066))+COS(RADIANS(G1062))*COS(RADIANS(E1066))*COS(RADIANS(AJ1056))))&gt;90,0,$F$4*$F$5/E1065^2*(SIN(RADIANS(G1062))*SIN(RADIANS(E1066))+COS(RADIANS(G1062))*COS(RADIANS(E1066))*COS(RADIANS(AJ1056))))</f>
        <v>#DIV/0!</v>
      </c>
      <c r="AK1062">
        <f>IF(DEGREES(ACOS(SIN(RADIANS(G1062))*SIN(RADIANS(E1066))+COS(RADIANS(G1062))*COS(RADIANS(E1066))*COS(RADIANS(AK1056))))&gt;90,0,$F$4*$F$5/E1065^2*(SIN(RADIANS(G1062))*SIN(RADIANS(E1066))+COS(RADIANS(G1062))*COS(RADIANS(E1066))*COS(RADIANS(AK1056))))</f>
        <v>0</v>
      </c>
      <c r="AL1062">
        <f>IF(DEGREES(ACOS(SIN(RADIANS(G1062))*SIN(RADIANS(E1066))+COS(RADIANS(G1062))*COS(RADIANS(E1066))*COS(RADIANS(AL1056))))&gt;90,0,$F$4*$F$5/E1065^2*(SIN(RADIANS(G1062))*SIN(RADIANS(E1066))+COS(RADIANS(G1062))*COS(RADIANS(E1066))*COS(RADIANS(AL1056))))</f>
        <v>0</v>
      </c>
      <c r="AM1062">
        <f>IF(DEGREES(ACOS(SIN(RADIANS(G1062))*SIN(RADIANS(E1066))+COS(RADIANS(G1062))*COS(RADIANS(E1066))*COS(RADIANS(AM1056))))&gt;90,0,$F$4*$F$5/E1065^2*(SIN(RADIANS(G1062))*SIN(RADIANS(E1066))+COS(RADIANS(G1062))*COS(RADIANS(E1066))*COS(RADIANS(AM1056))))</f>
        <v>0</v>
      </c>
      <c r="AN1062">
        <f>IF(DEGREES(ACOS(SIN(RADIANS(G1062))*SIN(RADIANS(E1066))+COS(RADIANS(G1062))*COS(RADIANS(E1066))*COS(RADIANS(AN1056))))&gt;90,0,$F$4*$F$5/E1065^2*(SIN(RADIANS(G1062))*SIN(RADIANS(E1066))+COS(RADIANS(G1062))*COS(RADIANS(E1066))*COS(RADIANS(AN1056))))</f>
        <v>0</v>
      </c>
      <c r="AO1062">
        <f>IF(DEGREES(ACOS(SIN(RADIANS(G1062))*SIN(RADIANS(E1066))+COS(RADIANS(G1062))*COS(RADIANS(E1066))*COS(RADIANS(AO1056))))&gt;90,0,$F$4*$F$5/E1065^2*(SIN(RADIANS(G1062))*SIN(RADIANS(E1066))+COS(RADIANS(G1062))*COS(RADIANS(E1066))*COS(RADIANS(AO1056))))</f>
        <v>0</v>
      </c>
      <c r="AP1062">
        <f>IF(DEGREES(ACOS(SIN(RADIANS(G1062))*SIN(RADIANS(E1066))+COS(RADIANS(G1062))*COS(RADIANS(E1066))*COS(RADIANS(AP1056))))&gt;90,0,$F$4*$F$5/E1065^2*(SIN(RADIANS(G1062))*SIN(RADIANS(E1066))+COS(RADIANS(G1062))*COS(RADIANS(E1066))*COS(RADIANS(AP1056))))</f>
        <v>0</v>
      </c>
      <c r="AQ1062">
        <f>IF(DEGREES(ACOS(SIN(RADIANS(G1062))*SIN(RADIANS(E1066))+COS(RADIANS(G1062))*COS(RADIANS(E1066))*COS(RADIANS(AQ1056))))&gt;90,0,$F$4*$F$5/E1065^2*(SIN(RADIANS(G1062))*SIN(RADIANS(E1066))+COS(RADIANS(G1062))*COS(RADIANS(E1066))*COS(RADIANS(AQ1056))))</f>
        <v>0</v>
      </c>
      <c r="AR1062">
        <f>IF(DEGREES(ACOS(SIN(RADIANS(G1062))*SIN(RADIANS(E1066))+COS(RADIANS(G1062))*COS(RADIANS(E1066))*COS(RADIANS(AR1056))))&gt;90,0,$F$4*$F$5/E1065^2*(SIN(RADIANS(G1062))*SIN(RADIANS(E1066))+COS(RADIANS(G1062))*COS(RADIANS(E1066))*COS(RADIANS(AR1056))))</f>
        <v>0</v>
      </c>
    </row>
    <row r="1063" spans="2:44" x14ac:dyDescent="0.5">
      <c r="B1063" s="40" t="s">
        <v>783</v>
      </c>
      <c r="E1063" t="str">
        <f>IF($F$10=0,"N/A",$F$10*(E1058/360)-ROUNDDOWN($F$10*(E1058/360),0))</f>
        <v>N/A</v>
      </c>
      <c r="G1063">
        <v>40</v>
      </c>
      <c r="I1063">
        <f>IF(DEGREES(ACOS(SIN(RADIANS(G1063))*SIN(RADIANS(E1066))+COS(RADIANS(G1063))*COS(RADIANS(E1066))*COS(RADIANS(I1056))))&gt;90,0,$F$4*$F$5/E1065^2*(SIN(RADIANS(G1063))*SIN(RADIANS(E1066))+COS(RADIANS(G1063))*COS(RADIANS(E1066))*COS(RADIANS(I1056))))</f>
        <v>0</v>
      </c>
      <c r="J1063">
        <f>IF(DEGREES(ACOS(SIN(RADIANS(G1063))*SIN(RADIANS(E1066))+COS(RADIANS(G1063))*COS(RADIANS(E1066))*COS(RADIANS(J1056))))&gt;90,0,$F$4*$F$5/E1065^2*(SIN(RADIANS(G1063))*SIN(RADIANS(E1066))+COS(RADIANS(G1063))*COS(RADIANS(E1066))*COS(RADIANS(J1056))))</f>
        <v>0</v>
      </c>
      <c r="K1063">
        <f>IF(DEGREES(ACOS(SIN(RADIANS(G1063))*SIN(RADIANS(E1066))+COS(RADIANS(G1063))*COS(RADIANS(E1066))*COS(RADIANS(K1056))))&gt;90,0,$F$4*$F$5/E1065^2*(SIN(RADIANS(G1063))*SIN(RADIANS(E1066))+COS(RADIANS(G1063))*COS(RADIANS(E1066))*COS(RADIANS(K1056))))</f>
        <v>0</v>
      </c>
      <c r="L1063">
        <f>IF(DEGREES(ACOS(SIN(RADIANS(G1063))*SIN(RADIANS(E1066))+COS(RADIANS(G1063))*COS(RADIANS(E1066))*COS(RADIANS(L1056))))&gt;90,0,$F$4*$F$5/E1065^2*(SIN(RADIANS(G1063))*SIN(RADIANS(E1066))+COS(RADIANS(G1063))*COS(RADIANS(E1066))*COS(RADIANS(L1056))))</f>
        <v>0</v>
      </c>
      <c r="M1063">
        <f>IF(DEGREES(ACOS(SIN(RADIANS(G1063))*SIN(RADIANS(E1066))+COS(RADIANS(G1063))*COS(RADIANS(E1066))*COS(RADIANS(M1056))))&gt;90,0,$F$4*$F$5/E1065^2*(SIN(RADIANS(G1063))*SIN(RADIANS(E1066))+COS(RADIANS(G1063))*COS(RADIANS(E1066))*COS(RADIANS(M1056))))</f>
        <v>0</v>
      </c>
      <c r="N1063">
        <f>IF(DEGREES(ACOS(SIN(RADIANS(G1063))*SIN(RADIANS(E1066))+COS(RADIANS(G1063))*COS(RADIANS(E1066))*COS(RADIANS(N1056))))&gt;90,0,$F$4*$F$5/E1065^2*(SIN(RADIANS(G1063))*SIN(RADIANS(E1066))+COS(RADIANS(G1063))*COS(RADIANS(E1066))*COS(RADIANS(N1056))))</f>
        <v>0</v>
      </c>
      <c r="O1063">
        <f>IF(DEGREES(ACOS(SIN(RADIANS(G1063))*SIN(RADIANS(E1066))+COS(RADIANS(G1063))*COS(RADIANS(E1066))*COS(RADIANS(O1056))))&gt;90,0,$F$4*$F$5/E1065^2*(SIN(RADIANS(G1063))*SIN(RADIANS(E1066))+COS(RADIANS(G1063))*COS(RADIANS(E1066))*COS(RADIANS(O1056))))</f>
        <v>0</v>
      </c>
      <c r="P1063">
        <f>IF(DEGREES(ACOS(SIN(RADIANS(G1063))*SIN(RADIANS(E1066))+COS(RADIANS(G1063))*COS(RADIANS(E1066))*COS(RADIANS(P1056))))&gt;90,0,$F$4*$F$5/E1065^2*(SIN(RADIANS(G1063))*SIN(RADIANS(E1066))+COS(RADIANS(G1063))*COS(RADIANS(E1066))*COS(RADIANS(P1056))))</f>
        <v>0</v>
      </c>
      <c r="Q1063">
        <f>IF(DEGREES(ACOS(SIN(RADIANS(G1063))*SIN(RADIANS(E1066))+COS(RADIANS(G1063))*COS(RADIANS(E1066))*COS(RADIANS(Q1056))))&gt;90,0,$F$4*$F$5/E1065^2*(SIN(RADIANS(G1063))*SIN(RADIANS(E1066))+COS(RADIANS(G1063))*COS(RADIANS(E1066))*COS(RADIANS(Q1056))))</f>
        <v>0</v>
      </c>
      <c r="R1063" t="e">
        <f>IF(DEGREES(ACOS(SIN(RADIANS(G1063))*SIN(RADIANS(E1066))+COS(RADIANS(G1063))*COS(RADIANS(E1066))*COS(RADIANS(R1056))))&gt;90,0,$F$4*$F$5/E1065^2*(SIN(RADIANS(G1063))*SIN(RADIANS(E1066))+COS(RADIANS(G1063))*COS(RADIANS(E1066))*COS(RADIANS(R1056))))</f>
        <v>#DIV/0!</v>
      </c>
      <c r="S1063" t="e">
        <f>IF(DEGREES(ACOS(SIN(RADIANS(G1063))*SIN(RADIANS(E1066))+COS(RADIANS(G1063))*COS(RADIANS(E1066))*COS(RADIANS(S1056))))&gt;90,0,$F$4*$F$5/E1065^2*(SIN(RADIANS(G1063))*SIN(RADIANS(E1066))+COS(RADIANS(G1063))*COS(RADIANS(E1066))*COS(RADIANS(S1056))))</f>
        <v>#DIV/0!</v>
      </c>
      <c r="T1063" t="e">
        <f>IF(DEGREES(ACOS(SIN(RADIANS(G1063))*SIN(RADIANS(E1066))+COS(RADIANS(G1063))*COS(RADIANS(E1066))*COS(RADIANS(T1056))))&gt;90,0,$F$4*$F$5/E1065^2*(SIN(RADIANS(G1063))*SIN(RADIANS(E1066))+COS(RADIANS(G1063))*COS(RADIANS(E1066))*COS(RADIANS(T1056))))</f>
        <v>#DIV/0!</v>
      </c>
      <c r="U1063" t="e">
        <f>IF(DEGREES(ACOS(SIN(RADIANS(G1063))*SIN(RADIANS(E1066))+COS(RADIANS(G1063))*COS(RADIANS(E1066))*COS(RADIANS(U1056))))&gt;90,0,$F$4*$F$5/E1065^2*(SIN(RADIANS(G1063))*SIN(RADIANS(E1066))+COS(RADIANS(G1063))*COS(RADIANS(E1066))*COS(RADIANS(U1056))))</f>
        <v>#DIV/0!</v>
      </c>
      <c r="V1063" t="e">
        <f>IF(DEGREES(ACOS(SIN(RADIANS(G1063))*SIN(RADIANS(E1066))+COS(RADIANS(G1063))*COS(RADIANS(E1066))*COS(RADIANS(V1056))))&gt;90,0,$F$4*$F$5/E1065^2*(SIN(RADIANS(G1063))*SIN(RADIANS(E1066))+COS(RADIANS(G1063))*COS(RADIANS(E1066))*COS(RADIANS(V1056))))</f>
        <v>#DIV/0!</v>
      </c>
      <c r="W1063" t="e">
        <f>IF(DEGREES(ACOS(SIN(RADIANS(G1063))*SIN(RADIANS(E1066))+COS(RADIANS(G1063))*COS(RADIANS(E1066))*COS(RADIANS(W1056))))&gt;90,0,$F$4*$F$5/E1065^2*(SIN(RADIANS(G1063))*SIN(RADIANS(E1066))+COS(RADIANS(G1063))*COS(RADIANS(E1066))*COS(RADIANS(W1056))))</f>
        <v>#DIV/0!</v>
      </c>
      <c r="X1063" t="e">
        <f>IF(DEGREES(ACOS(SIN(RADIANS(G1063))*SIN(RADIANS(E1066))+COS(RADIANS(G1063))*COS(RADIANS(E1066))*COS(RADIANS(X1056))))&gt;90,0,$F$4*$F$5/E1065^2*(SIN(RADIANS(G1063))*SIN(RADIANS(E1066))+COS(RADIANS(G1063))*COS(RADIANS(E1066))*COS(RADIANS(X1056))))</f>
        <v>#DIV/0!</v>
      </c>
      <c r="Y1063" t="e">
        <f>IF(DEGREES(ACOS(SIN(RADIANS(G1063))*SIN(RADIANS(E1066))+COS(RADIANS(G1063))*COS(RADIANS(E1066))*COS(RADIANS(Y1056))))&gt;90,0,$F$4*$F$5/E1065^2*(SIN(RADIANS(G1063))*SIN(RADIANS(E1066))+COS(RADIANS(G1063))*COS(RADIANS(E1066))*COS(RADIANS(Y1056))))</f>
        <v>#DIV/0!</v>
      </c>
      <c r="Z1063" t="e">
        <f>IF(DEGREES(ACOS(SIN(RADIANS(G1063))*SIN(RADIANS(E1066))+COS(RADIANS(G1063))*COS(RADIANS(E1066))*COS(RADIANS(Z1056))))&gt;90,0,$F$4*$F$5/E1065^2*(SIN(RADIANS(G1063))*SIN(RADIANS(E1066))+COS(RADIANS(G1063))*COS(RADIANS(E1066))*COS(RADIANS(Z1056))))</f>
        <v>#DIV/0!</v>
      </c>
      <c r="AA1063" t="e">
        <f>IF(DEGREES(ACOS(SIN(RADIANS(G1063))*SIN(RADIANS(E1066))+COS(RADIANS(G1063))*COS(RADIANS(E1066))*COS(RADIANS(AA1056))))&gt;90,0,$F$4*$F$5/E1065^2*(SIN(RADIANS(G1063))*SIN(RADIANS(E1066))+COS(RADIANS(G1063))*COS(RADIANS(E1066))*COS(RADIANS(AA1056))))</f>
        <v>#DIV/0!</v>
      </c>
      <c r="AB1063" t="e">
        <f>IF(DEGREES(ACOS(SIN(RADIANS(G1063))*SIN(RADIANS(E1066))+COS(RADIANS(G1063))*COS(RADIANS(E1066))*COS(RADIANS(AB1056))))&gt;90,0,$F$4*$F$5/E1065^2*(SIN(RADIANS(G1063))*SIN(RADIANS(E1066))+COS(RADIANS(G1063))*COS(RADIANS(E1066))*COS(RADIANS(AB1056))))</f>
        <v>#DIV/0!</v>
      </c>
      <c r="AC1063" t="e">
        <f>IF(DEGREES(ACOS(SIN(RADIANS(G1063))*SIN(RADIANS(E1066))+COS(RADIANS(G1063))*COS(RADIANS(E1066))*COS(RADIANS(AC1056))))&gt;90,0,$F$4*$F$5/E1065^2*(SIN(RADIANS(G1063))*SIN(RADIANS(E1066))+COS(RADIANS(G1063))*COS(RADIANS(E1066))*COS(RADIANS(AC1056))))</f>
        <v>#DIV/0!</v>
      </c>
      <c r="AD1063" t="e">
        <f>IF(DEGREES(ACOS(SIN(RADIANS(G1063))*SIN(RADIANS(E1066))+COS(RADIANS(G1063))*COS(RADIANS(E1066))*COS(RADIANS(AD1056))))&gt;90,0,$F$4*$F$5/E1065^2*(SIN(RADIANS(G1063))*SIN(RADIANS(E1066))+COS(RADIANS(G1063))*COS(RADIANS(E1066))*COS(RADIANS(AD1056))))</f>
        <v>#DIV/0!</v>
      </c>
      <c r="AE1063" t="e">
        <f>IF(DEGREES(ACOS(SIN(RADIANS(G1063))*SIN(RADIANS(E1066))+COS(RADIANS(G1063))*COS(RADIANS(E1066))*COS(RADIANS(AE1056))))&gt;90,0,$F$4*$F$5/E1065^2*(SIN(RADIANS(G1063))*SIN(RADIANS(E1066))+COS(RADIANS(G1063))*COS(RADIANS(E1066))*COS(RADIANS(AE1056))))</f>
        <v>#DIV/0!</v>
      </c>
      <c r="AF1063" t="e">
        <f>IF(DEGREES(ACOS(SIN(RADIANS(G1063))*SIN(RADIANS(E1066))+COS(RADIANS(G1063))*COS(RADIANS(E1066))*COS(RADIANS(AF1056))))&gt;90,0,$F$4*$F$5/E1065^2*(SIN(RADIANS(G1063))*SIN(RADIANS(E1066))+COS(RADIANS(G1063))*COS(RADIANS(E1066))*COS(RADIANS(AF1056))))</f>
        <v>#DIV/0!</v>
      </c>
      <c r="AG1063" t="e">
        <f>IF(DEGREES(ACOS(SIN(RADIANS(G1063))*SIN(RADIANS(E1066))+COS(RADIANS(G1063))*COS(RADIANS(E1066))*COS(RADIANS(AG1056))))&gt;90,0,$F$4*$F$5/E1065^2*(SIN(RADIANS(G1063))*SIN(RADIANS(E1066))+COS(RADIANS(G1063))*COS(RADIANS(E1066))*COS(RADIANS(AG1056))))</f>
        <v>#DIV/0!</v>
      </c>
      <c r="AH1063" t="e">
        <f>IF(DEGREES(ACOS(SIN(RADIANS(G1063))*SIN(RADIANS(E1066))+COS(RADIANS(G1063))*COS(RADIANS(E1066))*COS(RADIANS(AH1056))))&gt;90,0,$F$4*$F$5/E1065^2*(SIN(RADIANS(G1063))*SIN(RADIANS(E1066))+COS(RADIANS(G1063))*COS(RADIANS(E1066))*COS(RADIANS(AH1056))))</f>
        <v>#DIV/0!</v>
      </c>
      <c r="AI1063" t="e">
        <f>IF(DEGREES(ACOS(SIN(RADIANS(G1063))*SIN(RADIANS(E1066))+COS(RADIANS(G1063))*COS(RADIANS(E1066))*COS(RADIANS(AI1056))))&gt;90,0,$F$4*$F$5/E1065^2*(SIN(RADIANS(G1063))*SIN(RADIANS(E1066))+COS(RADIANS(G1063))*COS(RADIANS(E1066))*COS(RADIANS(AI1056))))</f>
        <v>#DIV/0!</v>
      </c>
      <c r="AJ1063" t="e">
        <f>IF(DEGREES(ACOS(SIN(RADIANS(G1063))*SIN(RADIANS(E1066))+COS(RADIANS(G1063))*COS(RADIANS(E1066))*COS(RADIANS(AJ1056))))&gt;90,0,$F$4*$F$5/E1065^2*(SIN(RADIANS(G1063))*SIN(RADIANS(E1066))+COS(RADIANS(G1063))*COS(RADIANS(E1066))*COS(RADIANS(AJ1056))))</f>
        <v>#DIV/0!</v>
      </c>
      <c r="AK1063">
        <f>IF(DEGREES(ACOS(SIN(RADIANS(G1063))*SIN(RADIANS(E1066))+COS(RADIANS(G1063))*COS(RADIANS(E1066))*COS(RADIANS(AK1056))))&gt;90,0,$F$4*$F$5/E1065^2*(SIN(RADIANS(G1063))*SIN(RADIANS(E1066))+COS(RADIANS(G1063))*COS(RADIANS(E1066))*COS(RADIANS(AK1056))))</f>
        <v>0</v>
      </c>
      <c r="AL1063">
        <f>IF(DEGREES(ACOS(SIN(RADIANS(G1063))*SIN(RADIANS(E1066))+COS(RADIANS(G1063))*COS(RADIANS(E1066))*COS(RADIANS(AL1056))))&gt;90,0,$F$4*$F$5/E1065^2*(SIN(RADIANS(G1063))*SIN(RADIANS(E1066))+COS(RADIANS(G1063))*COS(RADIANS(E1066))*COS(RADIANS(AL1056))))</f>
        <v>0</v>
      </c>
      <c r="AM1063">
        <f>IF(DEGREES(ACOS(SIN(RADIANS(G1063))*SIN(RADIANS(E1066))+COS(RADIANS(G1063))*COS(RADIANS(E1066))*COS(RADIANS(AM1056))))&gt;90,0,$F$4*$F$5/E1065^2*(SIN(RADIANS(G1063))*SIN(RADIANS(E1066))+COS(RADIANS(G1063))*COS(RADIANS(E1066))*COS(RADIANS(AM1056))))</f>
        <v>0</v>
      </c>
      <c r="AN1063">
        <f>IF(DEGREES(ACOS(SIN(RADIANS(G1063))*SIN(RADIANS(E1066))+COS(RADIANS(G1063))*COS(RADIANS(E1066))*COS(RADIANS(AN1056))))&gt;90,0,$F$4*$F$5/E1065^2*(SIN(RADIANS(G1063))*SIN(RADIANS(E1066))+COS(RADIANS(G1063))*COS(RADIANS(E1066))*COS(RADIANS(AN1056))))</f>
        <v>0</v>
      </c>
      <c r="AO1063">
        <f>IF(DEGREES(ACOS(SIN(RADIANS(G1063))*SIN(RADIANS(E1066))+COS(RADIANS(G1063))*COS(RADIANS(E1066))*COS(RADIANS(AO1056))))&gt;90,0,$F$4*$F$5/E1065^2*(SIN(RADIANS(G1063))*SIN(RADIANS(E1066))+COS(RADIANS(G1063))*COS(RADIANS(E1066))*COS(RADIANS(AO1056))))</f>
        <v>0</v>
      </c>
      <c r="AP1063">
        <f>IF(DEGREES(ACOS(SIN(RADIANS(G1063))*SIN(RADIANS(E1066))+COS(RADIANS(G1063))*COS(RADIANS(E1066))*COS(RADIANS(AP1056))))&gt;90,0,$F$4*$F$5/E1065^2*(SIN(RADIANS(G1063))*SIN(RADIANS(E1066))+COS(RADIANS(G1063))*COS(RADIANS(E1066))*COS(RADIANS(AP1056))))</f>
        <v>0</v>
      </c>
      <c r="AQ1063">
        <f>IF(DEGREES(ACOS(SIN(RADIANS(G1063))*SIN(RADIANS(E1066))+COS(RADIANS(G1063))*COS(RADIANS(E1066))*COS(RADIANS(AQ1056))))&gt;90,0,$F$4*$F$5/E1065^2*(SIN(RADIANS(G1063))*SIN(RADIANS(E1066))+COS(RADIANS(G1063))*COS(RADIANS(E1066))*COS(RADIANS(AQ1056))))</f>
        <v>0</v>
      </c>
      <c r="AR1063">
        <f>IF(DEGREES(ACOS(SIN(RADIANS(G1063))*SIN(RADIANS(E1066))+COS(RADIANS(G1063))*COS(RADIANS(E1066))*COS(RADIANS(AR1056))))&gt;90,0,$F$4*$F$5/E1065^2*(SIN(RADIANS(G1063))*SIN(RADIANS(E1066))+COS(RADIANS(G1063))*COS(RADIANS(E1066))*COS(RADIANS(AR1056))))</f>
        <v>0</v>
      </c>
    </row>
    <row r="1064" spans="2:44" x14ac:dyDescent="0.5">
      <c r="B1064" s="40" t="s">
        <v>784</v>
      </c>
      <c r="E1064" t="str">
        <f>IF($F$10=0,"N/A",E1063*$F$11/$F$10)</f>
        <v>N/A</v>
      </c>
      <c r="G1064">
        <v>30</v>
      </c>
      <c r="I1064">
        <f>IF(DEGREES(ACOS(SIN(RADIANS(G1064))*SIN(RADIANS(E1066))+COS(RADIANS(G1064))*COS(RADIANS(E1066))*COS(RADIANS(I1056))))&gt;90,0,$F$4*$F$5/E1065^2*(SIN(RADIANS(G1064))*SIN(RADIANS(E1066))+COS(RADIANS(G1064))*COS(RADIANS(E1066))*COS(RADIANS(I1056))))</f>
        <v>0</v>
      </c>
      <c r="J1064">
        <f>IF(DEGREES(ACOS(SIN(RADIANS(G1064))*SIN(RADIANS(E1066))+COS(RADIANS(G1064))*COS(RADIANS(E1066))*COS(RADIANS(J1056))))&gt;90,0,$F$4*$F$5/E1065^2*(SIN(RADIANS(G1064))*SIN(RADIANS(E1066))+COS(RADIANS(G1064))*COS(RADIANS(E1066))*COS(RADIANS(J1056))))</f>
        <v>0</v>
      </c>
      <c r="K1064">
        <f>IF(DEGREES(ACOS(SIN(RADIANS(G1064))*SIN(RADIANS(E1066))+COS(RADIANS(G1064))*COS(RADIANS(E1066))*COS(RADIANS(K1056))))&gt;90,0,$F$4*$F$5/E1065^2*(SIN(RADIANS(G1064))*SIN(RADIANS(E1066))+COS(RADIANS(G1064))*COS(RADIANS(E1066))*COS(RADIANS(K1056))))</f>
        <v>0</v>
      </c>
      <c r="L1064">
        <f>IF(DEGREES(ACOS(SIN(RADIANS(G1064))*SIN(RADIANS(E1066))+COS(RADIANS(G1064))*COS(RADIANS(E1066))*COS(RADIANS(L1056))))&gt;90,0,$F$4*$F$5/E1065^2*(SIN(RADIANS(G1064))*SIN(RADIANS(E1066))+COS(RADIANS(G1064))*COS(RADIANS(E1066))*COS(RADIANS(L1056))))</f>
        <v>0</v>
      </c>
      <c r="M1064">
        <f>IF(DEGREES(ACOS(SIN(RADIANS(G1064))*SIN(RADIANS(E1066))+COS(RADIANS(G1064))*COS(RADIANS(E1066))*COS(RADIANS(M1056))))&gt;90,0,$F$4*$F$5/E1065^2*(SIN(RADIANS(G1064))*SIN(RADIANS(E1066))+COS(RADIANS(G1064))*COS(RADIANS(E1066))*COS(RADIANS(M1056))))</f>
        <v>0</v>
      </c>
      <c r="N1064">
        <f>IF(DEGREES(ACOS(SIN(RADIANS(G1064))*SIN(RADIANS(E1066))+COS(RADIANS(G1064))*COS(RADIANS(E1066))*COS(RADIANS(N1056))))&gt;90,0,$F$4*$F$5/E1065^2*(SIN(RADIANS(G1064))*SIN(RADIANS(E1066))+COS(RADIANS(G1064))*COS(RADIANS(E1066))*COS(RADIANS(N1056))))</f>
        <v>0</v>
      </c>
      <c r="O1064">
        <f>IF(DEGREES(ACOS(SIN(RADIANS(G1064))*SIN(RADIANS(E1066))+COS(RADIANS(G1064))*COS(RADIANS(E1066))*COS(RADIANS(O1056))))&gt;90,0,$F$4*$F$5/E1065^2*(SIN(RADIANS(G1064))*SIN(RADIANS(E1066))+COS(RADIANS(G1064))*COS(RADIANS(E1066))*COS(RADIANS(O1056))))</f>
        <v>0</v>
      </c>
      <c r="P1064">
        <f>IF(DEGREES(ACOS(SIN(RADIANS(G1064))*SIN(RADIANS(E1066))+COS(RADIANS(G1064))*COS(RADIANS(E1066))*COS(RADIANS(P1056))))&gt;90,0,$F$4*$F$5/E1065^2*(SIN(RADIANS(G1064))*SIN(RADIANS(E1066))+COS(RADIANS(G1064))*COS(RADIANS(E1066))*COS(RADIANS(P1056))))</f>
        <v>0</v>
      </c>
      <c r="Q1064">
        <f>IF(DEGREES(ACOS(SIN(RADIANS(G1064))*SIN(RADIANS(E1066))+COS(RADIANS(G1064))*COS(RADIANS(E1066))*COS(RADIANS(Q1056))))&gt;90,0,$F$4*$F$5/E1065^2*(SIN(RADIANS(G1064))*SIN(RADIANS(E1066))+COS(RADIANS(G1064))*COS(RADIANS(E1066))*COS(RADIANS(Q1056))))</f>
        <v>0</v>
      </c>
      <c r="R1064" t="e">
        <f>IF(DEGREES(ACOS(SIN(RADIANS(G1064))*SIN(RADIANS(E1066))+COS(RADIANS(G1064))*COS(RADIANS(E1066))*COS(RADIANS(R1056))))&gt;90,0,$F$4*$F$5/E1065^2*(SIN(RADIANS(G1064))*SIN(RADIANS(E1066))+COS(RADIANS(G1064))*COS(RADIANS(E1066))*COS(RADIANS(R1056))))</f>
        <v>#DIV/0!</v>
      </c>
      <c r="S1064" t="e">
        <f>IF(DEGREES(ACOS(SIN(RADIANS(G1064))*SIN(RADIANS(E1066))+COS(RADIANS(G1064))*COS(RADIANS(E1066))*COS(RADIANS(S1056))))&gt;90,0,$F$4*$F$5/E1065^2*(SIN(RADIANS(G1064))*SIN(RADIANS(E1066))+COS(RADIANS(G1064))*COS(RADIANS(E1066))*COS(RADIANS(S1056))))</f>
        <v>#DIV/0!</v>
      </c>
      <c r="T1064" t="e">
        <f>IF(DEGREES(ACOS(SIN(RADIANS(G1064))*SIN(RADIANS(E1066))+COS(RADIANS(G1064))*COS(RADIANS(E1066))*COS(RADIANS(T1056))))&gt;90,0,$F$4*$F$5/E1065^2*(SIN(RADIANS(G1064))*SIN(RADIANS(E1066))+COS(RADIANS(G1064))*COS(RADIANS(E1066))*COS(RADIANS(T1056))))</f>
        <v>#DIV/0!</v>
      </c>
      <c r="U1064" t="e">
        <f>IF(DEGREES(ACOS(SIN(RADIANS(G1064))*SIN(RADIANS(E1066))+COS(RADIANS(G1064))*COS(RADIANS(E1066))*COS(RADIANS(U1056))))&gt;90,0,$F$4*$F$5/E1065^2*(SIN(RADIANS(G1064))*SIN(RADIANS(E1066))+COS(RADIANS(G1064))*COS(RADIANS(E1066))*COS(RADIANS(U1056))))</f>
        <v>#DIV/0!</v>
      </c>
      <c r="V1064" t="e">
        <f>IF(DEGREES(ACOS(SIN(RADIANS(G1064))*SIN(RADIANS(E1066))+COS(RADIANS(G1064))*COS(RADIANS(E1066))*COS(RADIANS(V1056))))&gt;90,0,$F$4*$F$5/E1065^2*(SIN(RADIANS(G1064))*SIN(RADIANS(E1066))+COS(RADIANS(G1064))*COS(RADIANS(E1066))*COS(RADIANS(V1056))))</f>
        <v>#DIV/0!</v>
      </c>
      <c r="W1064" t="e">
        <f>IF(DEGREES(ACOS(SIN(RADIANS(G1064))*SIN(RADIANS(E1066))+COS(RADIANS(G1064))*COS(RADIANS(E1066))*COS(RADIANS(W1056))))&gt;90,0,$F$4*$F$5/E1065^2*(SIN(RADIANS(G1064))*SIN(RADIANS(E1066))+COS(RADIANS(G1064))*COS(RADIANS(E1066))*COS(RADIANS(W1056))))</f>
        <v>#DIV/0!</v>
      </c>
      <c r="X1064" t="e">
        <f>IF(DEGREES(ACOS(SIN(RADIANS(G1064))*SIN(RADIANS(E1066))+COS(RADIANS(G1064))*COS(RADIANS(E1066))*COS(RADIANS(X1056))))&gt;90,0,$F$4*$F$5/E1065^2*(SIN(RADIANS(G1064))*SIN(RADIANS(E1066))+COS(RADIANS(G1064))*COS(RADIANS(E1066))*COS(RADIANS(X1056))))</f>
        <v>#DIV/0!</v>
      </c>
      <c r="Y1064" t="e">
        <f>IF(DEGREES(ACOS(SIN(RADIANS(G1064))*SIN(RADIANS(E1066))+COS(RADIANS(G1064))*COS(RADIANS(E1066))*COS(RADIANS(Y1056))))&gt;90,0,$F$4*$F$5/E1065^2*(SIN(RADIANS(G1064))*SIN(RADIANS(E1066))+COS(RADIANS(G1064))*COS(RADIANS(E1066))*COS(RADIANS(Y1056))))</f>
        <v>#DIV/0!</v>
      </c>
      <c r="Z1064" t="e">
        <f>IF(DEGREES(ACOS(SIN(RADIANS(G1064))*SIN(RADIANS(E1066))+COS(RADIANS(G1064))*COS(RADIANS(E1066))*COS(RADIANS(Z1056))))&gt;90,0,$F$4*$F$5/E1065^2*(SIN(RADIANS(G1064))*SIN(RADIANS(E1066))+COS(RADIANS(G1064))*COS(RADIANS(E1066))*COS(RADIANS(Z1056))))</f>
        <v>#DIV/0!</v>
      </c>
      <c r="AA1064" t="e">
        <f>IF(DEGREES(ACOS(SIN(RADIANS(G1064))*SIN(RADIANS(E1066))+COS(RADIANS(G1064))*COS(RADIANS(E1066))*COS(RADIANS(AA1056))))&gt;90,0,$F$4*$F$5/E1065^2*(SIN(RADIANS(G1064))*SIN(RADIANS(E1066))+COS(RADIANS(G1064))*COS(RADIANS(E1066))*COS(RADIANS(AA1056))))</f>
        <v>#DIV/0!</v>
      </c>
      <c r="AB1064" t="e">
        <f>IF(DEGREES(ACOS(SIN(RADIANS(G1064))*SIN(RADIANS(E1066))+COS(RADIANS(G1064))*COS(RADIANS(E1066))*COS(RADIANS(AB1056))))&gt;90,0,$F$4*$F$5/E1065^2*(SIN(RADIANS(G1064))*SIN(RADIANS(E1066))+COS(RADIANS(G1064))*COS(RADIANS(E1066))*COS(RADIANS(AB1056))))</f>
        <v>#DIV/0!</v>
      </c>
      <c r="AC1064" t="e">
        <f>IF(DEGREES(ACOS(SIN(RADIANS(G1064))*SIN(RADIANS(E1066))+COS(RADIANS(G1064))*COS(RADIANS(E1066))*COS(RADIANS(AC1056))))&gt;90,0,$F$4*$F$5/E1065^2*(SIN(RADIANS(G1064))*SIN(RADIANS(E1066))+COS(RADIANS(G1064))*COS(RADIANS(E1066))*COS(RADIANS(AC1056))))</f>
        <v>#DIV/0!</v>
      </c>
      <c r="AD1064" t="e">
        <f>IF(DEGREES(ACOS(SIN(RADIANS(G1064))*SIN(RADIANS(E1066))+COS(RADIANS(G1064))*COS(RADIANS(E1066))*COS(RADIANS(AD1056))))&gt;90,0,$F$4*$F$5/E1065^2*(SIN(RADIANS(G1064))*SIN(RADIANS(E1066))+COS(RADIANS(G1064))*COS(RADIANS(E1066))*COS(RADIANS(AD1056))))</f>
        <v>#DIV/0!</v>
      </c>
      <c r="AE1064" t="e">
        <f>IF(DEGREES(ACOS(SIN(RADIANS(G1064))*SIN(RADIANS(E1066))+COS(RADIANS(G1064))*COS(RADIANS(E1066))*COS(RADIANS(AE1056))))&gt;90,0,$F$4*$F$5/E1065^2*(SIN(RADIANS(G1064))*SIN(RADIANS(E1066))+COS(RADIANS(G1064))*COS(RADIANS(E1066))*COS(RADIANS(AE1056))))</f>
        <v>#DIV/0!</v>
      </c>
      <c r="AF1064" t="e">
        <f>IF(DEGREES(ACOS(SIN(RADIANS(G1064))*SIN(RADIANS(E1066))+COS(RADIANS(G1064))*COS(RADIANS(E1066))*COS(RADIANS(AF1056))))&gt;90,0,$F$4*$F$5/E1065^2*(SIN(RADIANS(G1064))*SIN(RADIANS(E1066))+COS(RADIANS(G1064))*COS(RADIANS(E1066))*COS(RADIANS(AF1056))))</f>
        <v>#DIV/0!</v>
      </c>
      <c r="AG1064" t="e">
        <f>IF(DEGREES(ACOS(SIN(RADIANS(G1064))*SIN(RADIANS(E1066))+COS(RADIANS(G1064))*COS(RADIANS(E1066))*COS(RADIANS(AG1056))))&gt;90,0,$F$4*$F$5/E1065^2*(SIN(RADIANS(G1064))*SIN(RADIANS(E1066))+COS(RADIANS(G1064))*COS(RADIANS(E1066))*COS(RADIANS(AG1056))))</f>
        <v>#DIV/0!</v>
      </c>
      <c r="AH1064" t="e">
        <f>IF(DEGREES(ACOS(SIN(RADIANS(G1064))*SIN(RADIANS(E1066))+COS(RADIANS(G1064))*COS(RADIANS(E1066))*COS(RADIANS(AH1056))))&gt;90,0,$F$4*$F$5/E1065^2*(SIN(RADIANS(G1064))*SIN(RADIANS(E1066))+COS(RADIANS(G1064))*COS(RADIANS(E1066))*COS(RADIANS(AH1056))))</f>
        <v>#DIV/0!</v>
      </c>
      <c r="AI1064" t="e">
        <f>IF(DEGREES(ACOS(SIN(RADIANS(G1064))*SIN(RADIANS(E1066))+COS(RADIANS(G1064))*COS(RADIANS(E1066))*COS(RADIANS(AI1056))))&gt;90,0,$F$4*$F$5/E1065^2*(SIN(RADIANS(G1064))*SIN(RADIANS(E1066))+COS(RADIANS(G1064))*COS(RADIANS(E1066))*COS(RADIANS(AI1056))))</f>
        <v>#DIV/0!</v>
      </c>
      <c r="AJ1064" t="e">
        <f>IF(DEGREES(ACOS(SIN(RADIANS(G1064))*SIN(RADIANS(E1066))+COS(RADIANS(G1064))*COS(RADIANS(E1066))*COS(RADIANS(AJ1056))))&gt;90,0,$F$4*$F$5/E1065^2*(SIN(RADIANS(G1064))*SIN(RADIANS(E1066))+COS(RADIANS(G1064))*COS(RADIANS(E1066))*COS(RADIANS(AJ1056))))</f>
        <v>#DIV/0!</v>
      </c>
      <c r="AK1064">
        <f>IF(DEGREES(ACOS(SIN(RADIANS(G1064))*SIN(RADIANS(E1066))+COS(RADIANS(G1064))*COS(RADIANS(E1066))*COS(RADIANS(AK1056))))&gt;90,0,$F$4*$F$5/E1065^2*(SIN(RADIANS(G1064))*SIN(RADIANS(E1066))+COS(RADIANS(G1064))*COS(RADIANS(E1066))*COS(RADIANS(AK1056))))</f>
        <v>0</v>
      </c>
      <c r="AL1064">
        <f>IF(DEGREES(ACOS(SIN(RADIANS(G1064))*SIN(RADIANS(E1066))+COS(RADIANS(G1064))*COS(RADIANS(E1066))*COS(RADIANS(AL1056))))&gt;90,0,$F$4*$F$5/E1065^2*(SIN(RADIANS(G1064))*SIN(RADIANS(E1066))+COS(RADIANS(G1064))*COS(RADIANS(E1066))*COS(RADIANS(AL1056))))</f>
        <v>0</v>
      </c>
      <c r="AM1064">
        <f>IF(DEGREES(ACOS(SIN(RADIANS(G1064))*SIN(RADIANS(E1066))+COS(RADIANS(G1064))*COS(RADIANS(E1066))*COS(RADIANS(AM1056))))&gt;90,0,$F$4*$F$5/E1065^2*(SIN(RADIANS(G1064))*SIN(RADIANS(E1066))+COS(RADIANS(G1064))*COS(RADIANS(E1066))*COS(RADIANS(AM1056))))</f>
        <v>0</v>
      </c>
      <c r="AN1064">
        <f>IF(DEGREES(ACOS(SIN(RADIANS(G1064))*SIN(RADIANS(E1066))+COS(RADIANS(G1064))*COS(RADIANS(E1066))*COS(RADIANS(AN1056))))&gt;90,0,$F$4*$F$5/E1065^2*(SIN(RADIANS(G1064))*SIN(RADIANS(E1066))+COS(RADIANS(G1064))*COS(RADIANS(E1066))*COS(RADIANS(AN1056))))</f>
        <v>0</v>
      </c>
      <c r="AO1064">
        <f>IF(DEGREES(ACOS(SIN(RADIANS(G1064))*SIN(RADIANS(E1066))+COS(RADIANS(G1064))*COS(RADIANS(E1066))*COS(RADIANS(AO1056))))&gt;90,0,$F$4*$F$5/E1065^2*(SIN(RADIANS(G1064))*SIN(RADIANS(E1066))+COS(RADIANS(G1064))*COS(RADIANS(E1066))*COS(RADIANS(AO1056))))</f>
        <v>0</v>
      </c>
      <c r="AP1064">
        <f>IF(DEGREES(ACOS(SIN(RADIANS(G1064))*SIN(RADIANS(E1066))+COS(RADIANS(G1064))*COS(RADIANS(E1066))*COS(RADIANS(AP1056))))&gt;90,0,$F$4*$F$5/E1065^2*(SIN(RADIANS(G1064))*SIN(RADIANS(E1066))+COS(RADIANS(G1064))*COS(RADIANS(E1066))*COS(RADIANS(AP1056))))</f>
        <v>0</v>
      </c>
      <c r="AQ1064">
        <f>IF(DEGREES(ACOS(SIN(RADIANS(G1064))*SIN(RADIANS(E1066))+COS(RADIANS(G1064))*COS(RADIANS(E1066))*COS(RADIANS(AQ1056))))&gt;90,0,$F$4*$F$5/E1065^2*(SIN(RADIANS(G1064))*SIN(RADIANS(E1066))+COS(RADIANS(G1064))*COS(RADIANS(E1066))*COS(RADIANS(AQ1056))))</f>
        <v>0</v>
      </c>
      <c r="AR1064">
        <f>IF(DEGREES(ACOS(SIN(RADIANS(G1064))*SIN(RADIANS(E1066))+COS(RADIANS(G1064))*COS(RADIANS(E1066))*COS(RADIANS(AR1056))))&gt;90,0,$F$4*$F$5/E1065^2*(SIN(RADIANS(G1064))*SIN(RADIANS(E1066))+COS(RADIANS(G1064))*COS(RADIANS(E1066))*COS(RADIANS(AR1056))))</f>
        <v>0</v>
      </c>
    </row>
    <row r="1065" spans="2:44" x14ac:dyDescent="0.5">
      <c r="B1065" s="40" t="s">
        <v>785</v>
      </c>
      <c r="E1065">
        <f>$F$6*(1-$F$7^2)/(1+$F$7*COS(RADIANS(E1059)))</f>
        <v>0</v>
      </c>
      <c r="G1065">
        <v>20</v>
      </c>
      <c r="I1065">
        <f>IF(DEGREES(ACOS(SIN(RADIANS(G1065))*SIN(RADIANS(E1066))+COS(RADIANS(G1065))*COS(RADIANS(E1066))*COS(RADIANS(I1056))))&gt;90,0,$F$4*$F$5/E1065^2*(SIN(RADIANS(G1065))*SIN(RADIANS(E1066))+COS(RADIANS(G1065))*COS(RADIANS(E1066))*COS(RADIANS(I1056))))</f>
        <v>0</v>
      </c>
      <c r="J1065">
        <f>IF(DEGREES(ACOS(SIN(RADIANS(G1065))*SIN(RADIANS(E1066))+COS(RADIANS(G1065))*COS(RADIANS(E1066))*COS(RADIANS(J1056))))&gt;90,0,$F$4*$F$5/E1065^2*(SIN(RADIANS(G1065))*SIN(RADIANS(E1066))+COS(RADIANS(G1065))*COS(RADIANS(E1066))*COS(RADIANS(J1056))))</f>
        <v>0</v>
      </c>
      <c r="K1065">
        <f>IF(DEGREES(ACOS(SIN(RADIANS(G1065))*SIN(RADIANS(E1066))+COS(RADIANS(G1065))*COS(RADIANS(E1066))*COS(RADIANS(K1056))))&gt;90,0,$F$4*$F$5/E1065^2*(SIN(RADIANS(G1065))*SIN(RADIANS(E1066))+COS(RADIANS(G1065))*COS(RADIANS(E1066))*COS(RADIANS(K1056))))</f>
        <v>0</v>
      </c>
      <c r="L1065">
        <f>IF(DEGREES(ACOS(SIN(RADIANS(G1065))*SIN(RADIANS(E1066))+COS(RADIANS(G1065))*COS(RADIANS(E1066))*COS(RADIANS(L1056))))&gt;90,0,$F$4*$F$5/E1065^2*(SIN(RADIANS(G1065))*SIN(RADIANS(E1066))+COS(RADIANS(G1065))*COS(RADIANS(E1066))*COS(RADIANS(L1056))))</f>
        <v>0</v>
      </c>
      <c r="M1065">
        <f>IF(DEGREES(ACOS(SIN(RADIANS(G1065))*SIN(RADIANS(E1066))+COS(RADIANS(G1065))*COS(RADIANS(E1066))*COS(RADIANS(M1056))))&gt;90,0,$F$4*$F$5/E1065^2*(SIN(RADIANS(G1065))*SIN(RADIANS(E1066))+COS(RADIANS(G1065))*COS(RADIANS(E1066))*COS(RADIANS(M1056))))</f>
        <v>0</v>
      </c>
      <c r="N1065">
        <f>IF(DEGREES(ACOS(SIN(RADIANS(G1065))*SIN(RADIANS(E1066))+COS(RADIANS(G1065))*COS(RADIANS(E1066))*COS(RADIANS(N1056))))&gt;90,0,$F$4*$F$5/E1065^2*(SIN(RADIANS(G1065))*SIN(RADIANS(E1066))+COS(RADIANS(G1065))*COS(RADIANS(E1066))*COS(RADIANS(N1056))))</f>
        <v>0</v>
      </c>
      <c r="O1065">
        <f>IF(DEGREES(ACOS(SIN(RADIANS(G1065))*SIN(RADIANS(E1066))+COS(RADIANS(G1065))*COS(RADIANS(E1066))*COS(RADIANS(O1056))))&gt;90,0,$F$4*$F$5/E1065^2*(SIN(RADIANS(G1065))*SIN(RADIANS(E1066))+COS(RADIANS(G1065))*COS(RADIANS(E1066))*COS(RADIANS(O1056))))</f>
        <v>0</v>
      </c>
      <c r="P1065">
        <f>IF(DEGREES(ACOS(SIN(RADIANS(G1065))*SIN(RADIANS(E1066))+COS(RADIANS(G1065))*COS(RADIANS(E1066))*COS(RADIANS(P1056))))&gt;90,0,$F$4*$F$5/E1065^2*(SIN(RADIANS(G1065))*SIN(RADIANS(E1066))+COS(RADIANS(G1065))*COS(RADIANS(E1066))*COS(RADIANS(P1056))))</f>
        <v>0</v>
      </c>
      <c r="Q1065">
        <f>IF(DEGREES(ACOS(SIN(RADIANS(G1065))*SIN(RADIANS(E1066))+COS(RADIANS(G1065))*COS(RADIANS(E1066))*COS(RADIANS(Q1056))))&gt;90,0,$F$4*$F$5/E1065^2*(SIN(RADIANS(G1065))*SIN(RADIANS(E1066))+COS(RADIANS(G1065))*COS(RADIANS(E1066))*COS(RADIANS(Q1056))))</f>
        <v>0</v>
      </c>
      <c r="R1065" t="e">
        <f>IF(DEGREES(ACOS(SIN(RADIANS(G1065))*SIN(RADIANS(E1066))+COS(RADIANS(G1065))*COS(RADIANS(E1066))*COS(RADIANS(R1056))))&gt;90,0,$F$4*$F$5/E1065^2*(SIN(RADIANS(G1065))*SIN(RADIANS(E1066))+COS(RADIANS(G1065))*COS(RADIANS(E1066))*COS(RADIANS(R1056))))</f>
        <v>#DIV/0!</v>
      </c>
      <c r="S1065" t="e">
        <f>IF(DEGREES(ACOS(SIN(RADIANS(G1065))*SIN(RADIANS(E1066))+COS(RADIANS(G1065))*COS(RADIANS(E1066))*COS(RADIANS(S1056))))&gt;90,0,$F$4*$F$5/E1065^2*(SIN(RADIANS(G1065))*SIN(RADIANS(E1066))+COS(RADIANS(G1065))*COS(RADIANS(E1066))*COS(RADIANS(S1056))))</f>
        <v>#DIV/0!</v>
      </c>
      <c r="T1065" t="e">
        <f>IF(DEGREES(ACOS(SIN(RADIANS(G1065))*SIN(RADIANS(E1066))+COS(RADIANS(G1065))*COS(RADIANS(E1066))*COS(RADIANS(T1056))))&gt;90,0,$F$4*$F$5/E1065^2*(SIN(RADIANS(G1065))*SIN(RADIANS(E1066))+COS(RADIANS(G1065))*COS(RADIANS(E1066))*COS(RADIANS(T1056))))</f>
        <v>#DIV/0!</v>
      </c>
      <c r="U1065" t="e">
        <f>IF(DEGREES(ACOS(SIN(RADIANS(G1065))*SIN(RADIANS(E1066))+COS(RADIANS(G1065))*COS(RADIANS(E1066))*COS(RADIANS(U1056))))&gt;90,0,$F$4*$F$5/E1065^2*(SIN(RADIANS(G1065))*SIN(RADIANS(E1066))+COS(RADIANS(G1065))*COS(RADIANS(E1066))*COS(RADIANS(U1056))))</f>
        <v>#DIV/0!</v>
      </c>
      <c r="V1065" t="e">
        <f>IF(DEGREES(ACOS(SIN(RADIANS(G1065))*SIN(RADIANS(E1066))+COS(RADIANS(G1065))*COS(RADIANS(E1066))*COS(RADIANS(V1056))))&gt;90,0,$F$4*$F$5/E1065^2*(SIN(RADIANS(G1065))*SIN(RADIANS(E1066))+COS(RADIANS(G1065))*COS(RADIANS(E1066))*COS(RADIANS(V1056))))</f>
        <v>#DIV/0!</v>
      </c>
      <c r="W1065" t="e">
        <f>IF(DEGREES(ACOS(SIN(RADIANS(G1065))*SIN(RADIANS(E1066))+COS(RADIANS(G1065))*COS(RADIANS(E1066))*COS(RADIANS(W1056))))&gt;90,0,$F$4*$F$5/E1065^2*(SIN(RADIANS(G1065))*SIN(RADIANS(E1066))+COS(RADIANS(G1065))*COS(RADIANS(E1066))*COS(RADIANS(W1056))))</f>
        <v>#DIV/0!</v>
      </c>
      <c r="X1065" t="e">
        <f>IF(DEGREES(ACOS(SIN(RADIANS(G1065))*SIN(RADIANS(E1066))+COS(RADIANS(G1065))*COS(RADIANS(E1066))*COS(RADIANS(X1056))))&gt;90,0,$F$4*$F$5/E1065^2*(SIN(RADIANS(G1065))*SIN(RADIANS(E1066))+COS(RADIANS(G1065))*COS(RADIANS(E1066))*COS(RADIANS(X1056))))</f>
        <v>#DIV/0!</v>
      </c>
      <c r="Y1065" t="e">
        <f>IF(DEGREES(ACOS(SIN(RADIANS(G1065))*SIN(RADIANS(E1066))+COS(RADIANS(G1065))*COS(RADIANS(E1066))*COS(RADIANS(Y1056))))&gt;90,0,$F$4*$F$5/E1065^2*(SIN(RADIANS(G1065))*SIN(RADIANS(E1066))+COS(RADIANS(G1065))*COS(RADIANS(E1066))*COS(RADIANS(Y1056))))</f>
        <v>#DIV/0!</v>
      </c>
      <c r="Z1065" t="e">
        <f>IF(DEGREES(ACOS(SIN(RADIANS(G1065))*SIN(RADIANS(E1066))+COS(RADIANS(G1065))*COS(RADIANS(E1066))*COS(RADIANS(Z1056))))&gt;90,0,$F$4*$F$5/E1065^2*(SIN(RADIANS(G1065))*SIN(RADIANS(E1066))+COS(RADIANS(G1065))*COS(RADIANS(E1066))*COS(RADIANS(Z1056))))</f>
        <v>#DIV/0!</v>
      </c>
      <c r="AA1065" t="e">
        <f>IF(DEGREES(ACOS(SIN(RADIANS(G1065))*SIN(RADIANS(E1066))+COS(RADIANS(G1065))*COS(RADIANS(E1066))*COS(RADIANS(AA1056))))&gt;90,0,$F$4*$F$5/E1065^2*(SIN(RADIANS(G1065))*SIN(RADIANS(E1066))+COS(RADIANS(G1065))*COS(RADIANS(E1066))*COS(RADIANS(AA1056))))</f>
        <v>#DIV/0!</v>
      </c>
      <c r="AB1065" t="e">
        <f>IF(DEGREES(ACOS(SIN(RADIANS(G1065))*SIN(RADIANS(E1066))+COS(RADIANS(G1065))*COS(RADIANS(E1066))*COS(RADIANS(AB1056))))&gt;90,0,$F$4*$F$5/E1065^2*(SIN(RADIANS(G1065))*SIN(RADIANS(E1066))+COS(RADIANS(G1065))*COS(RADIANS(E1066))*COS(RADIANS(AB1056))))</f>
        <v>#DIV/0!</v>
      </c>
      <c r="AC1065" t="e">
        <f>IF(DEGREES(ACOS(SIN(RADIANS(G1065))*SIN(RADIANS(E1066))+COS(RADIANS(G1065))*COS(RADIANS(E1066))*COS(RADIANS(AC1056))))&gt;90,0,$F$4*$F$5/E1065^2*(SIN(RADIANS(G1065))*SIN(RADIANS(E1066))+COS(RADIANS(G1065))*COS(RADIANS(E1066))*COS(RADIANS(AC1056))))</f>
        <v>#DIV/0!</v>
      </c>
      <c r="AD1065" t="e">
        <f>IF(DEGREES(ACOS(SIN(RADIANS(G1065))*SIN(RADIANS(E1066))+COS(RADIANS(G1065))*COS(RADIANS(E1066))*COS(RADIANS(AD1056))))&gt;90,0,$F$4*$F$5/E1065^2*(SIN(RADIANS(G1065))*SIN(RADIANS(E1066))+COS(RADIANS(G1065))*COS(RADIANS(E1066))*COS(RADIANS(AD1056))))</f>
        <v>#DIV/0!</v>
      </c>
      <c r="AE1065" t="e">
        <f>IF(DEGREES(ACOS(SIN(RADIANS(G1065))*SIN(RADIANS(E1066))+COS(RADIANS(G1065))*COS(RADIANS(E1066))*COS(RADIANS(AE1056))))&gt;90,0,$F$4*$F$5/E1065^2*(SIN(RADIANS(G1065))*SIN(RADIANS(E1066))+COS(RADIANS(G1065))*COS(RADIANS(E1066))*COS(RADIANS(AE1056))))</f>
        <v>#DIV/0!</v>
      </c>
      <c r="AF1065" t="e">
        <f>IF(DEGREES(ACOS(SIN(RADIANS(G1065))*SIN(RADIANS(E1066))+COS(RADIANS(G1065))*COS(RADIANS(E1066))*COS(RADIANS(AF1056))))&gt;90,0,$F$4*$F$5/E1065^2*(SIN(RADIANS(G1065))*SIN(RADIANS(E1066))+COS(RADIANS(G1065))*COS(RADIANS(E1066))*COS(RADIANS(AF1056))))</f>
        <v>#DIV/0!</v>
      </c>
      <c r="AG1065" t="e">
        <f>IF(DEGREES(ACOS(SIN(RADIANS(G1065))*SIN(RADIANS(E1066))+COS(RADIANS(G1065))*COS(RADIANS(E1066))*COS(RADIANS(AG1056))))&gt;90,0,$F$4*$F$5/E1065^2*(SIN(RADIANS(G1065))*SIN(RADIANS(E1066))+COS(RADIANS(G1065))*COS(RADIANS(E1066))*COS(RADIANS(AG1056))))</f>
        <v>#DIV/0!</v>
      </c>
      <c r="AH1065" t="e">
        <f>IF(DEGREES(ACOS(SIN(RADIANS(G1065))*SIN(RADIANS(E1066))+COS(RADIANS(G1065))*COS(RADIANS(E1066))*COS(RADIANS(AH1056))))&gt;90,0,$F$4*$F$5/E1065^2*(SIN(RADIANS(G1065))*SIN(RADIANS(E1066))+COS(RADIANS(G1065))*COS(RADIANS(E1066))*COS(RADIANS(AH1056))))</f>
        <v>#DIV/0!</v>
      </c>
      <c r="AI1065" t="e">
        <f>IF(DEGREES(ACOS(SIN(RADIANS(G1065))*SIN(RADIANS(E1066))+COS(RADIANS(G1065))*COS(RADIANS(E1066))*COS(RADIANS(AI1056))))&gt;90,0,$F$4*$F$5/E1065^2*(SIN(RADIANS(G1065))*SIN(RADIANS(E1066))+COS(RADIANS(G1065))*COS(RADIANS(E1066))*COS(RADIANS(AI1056))))</f>
        <v>#DIV/0!</v>
      </c>
      <c r="AJ1065" t="e">
        <f>IF(DEGREES(ACOS(SIN(RADIANS(G1065))*SIN(RADIANS(E1066))+COS(RADIANS(G1065))*COS(RADIANS(E1066))*COS(RADIANS(AJ1056))))&gt;90,0,$F$4*$F$5/E1065^2*(SIN(RADIANS(G1065))*SIN(RADIANS(E1066))+COS(RADIANS(G1065))*COS(RADIANS(E1066))*COS(RADIANS(AJ1056))))</f>
        <v>#DIV/0!</v>
      </c>
      <c r="AK1065">
        <f>IF(DEGREES(ACOS(SIN(RADIANS(G1065))*SIN(RADIANS(E1066))+COS(RADIANS(G1065))*COS(RADIANS(E1066))*COS(RADIANS(AK1056))))&gt;90,0,$F$4*$F$5/E1065^2*(SIN(RADIANS(G1065))*SIN(RADIANS(E1066))+COS(RADIANS(G1065))*COS(RADIANS(E1066))*COS(RADIANS(AK1056))))</f>
        <v>0</v>
      </c>
      <c r="AL1065">
        <f>IF(DEGREES(ACOS(SIN(RADIANS(G1065))*SIN(RADIANS(E1066))+COS(RADIANS(G1065))*COS(RADIANS(E1066))*COS(RADIANS(AL1056))))&gt;90,0,$F$4*$F$5/E1065^2*(SIN(RADIANS(G1065))*SIN(RADIANS(E1066))+COS(RADIANS(G1065))*COS(RADIANS(E1066))*COS(RADIANS(AL1056))))</f>
        <v>0</v>
      </c>
      <c r="AM1065">
        <f>IF(DEGREES(ACOS(SIN(RADIANS(G1065))*SIN(RADIANS(E1066))+COS(RADIANS(G1065))*COS(RADIANS(E1066))*COS(RADIANS(AM1056))))&gt;90,0,$F$4*$F$5/E1065^2*(SIN(RADIANS(G1065))*SIN(RADIANS(E1066))+COS(RADIANS(G1065))*COS(RADIANS(E1066))*COS(RADIANS(AM1056))))</f>
        <v>0</v>
      </c>
      <c r="AN1065">
        <f>IF(DEGREES(ACOS(SIN(RADIANS(G1065))*SIN(RADIANS(E1066))+COS(RADIANS(G1065))*COS(RADIANS(E1066))*COS(RADIANS(AN1056))))&gt;90,0,$F$4*$F$5/E1065^2*(SIN(RADIANS(G1065))*SIN(RADIANS(E1066))+COS(RADIANS(G1065))*COS(RADIANS(E1066))*COS(RADIANS(AN1056))))</f>
        <v>0</v>
      </c>
      <c r="AO1065">
        <f>IF(DEGREES(ACOS(SIN(RADIANS(G1065))*SIN(RADIANS(E1066))+COS(RADIANS(G1065))*COS(RADIANS(E1066))*COS(RADIANS(AO1056))))&gt;90,0,$F$4*$F$5/E1065^2*(SIN(RADIANS(G1065))*SIN(RADIANS(E1066))+COS(RADIANS(G1065))*COS(RADIANS(E1066))*COS(RADIANS(AO1056))))</f>
        <v>0</v>
      </c>
      <c r="AP1065">
        <f>IF(DEGREES(ACOS(SIN(RADIANS(G1065))*SIN(RADIANS(E1066))+COS(RADIANS(G1065))*COS(RADIANS(E1066))*COS(RADIANS(AP1056))))&gt;90,0,$F$4*$F$5/E1065^2*(SIN(RADIANS(G1065))*SIN(RADIANS(E1066))+COS(RADIANS(G1065))*COS(RADIANS(E1066))*COS(RADIANS(AP1056))))</f>
        <v>0</v>
      </c>
      <c r="AQ1065">
        <f>IF(DEGREES(ACOS(SIN(RADIANS(G1065))*SIN(RADIANS(E1066))+COS(RADIANS(G1065))*COS(RADIANS(E1066))*COS(RADIANS(AQ1056))))&gt;90,0,$F$4*$F$5/E1065^2*(SIN(RADIANS(G1065))*SIN(RADIANS(E1066))+COS(RADIANS(G1065))*COS(RADIANS(E1066))*COS(RADIANS(AQ1056))))</f>
        <v>0</v>
      </c>
      <c r="AR1065">
        <f>IF(DEGREES(ACOS(SIN(RADIANS(G1065))*SIN(RADIANS(E1066))+COS(RADIANS(G1065))*COS(RADIANS(E1066))*COS(RADIANS(AR1056))))&gt;90,0,$F$4*$F$5/E1065^2*(SIN(RADIANS(G1065))*SIN(RADIANS(E1066))+COS(RADIANS(G1065))*COS(RADIANS(E1066))*COS(RADIANS(AR1056))))</f>
        <v>0</v>
      </c>
    </row>
    <row r="1066" spans="2:44" x14ac:dyDescent="0.5">
      <c r="B1066" s="40" t="s">
        <v>735</v>
      </c>
      <c r="E1066">
        <f>IF($F$8&gt;90,180-$F$8,$F$8)*SIN(RADIANS(E1060))</f>
        <v>0</v>
      </c>
      <c r="G1066">
        <v>10</v>
      </c>
      <c r="I1066">
        <f>IF(DEGREES(ACOS(SIN(RADIANS(G1066))*SIN(RADIANS(E1066))+COS(RADIANS(G1066))*COS(RADIANS(E1066))*COS(RADIANS(I1056))))&gt;90,0,$F$4*$F$5/E1065^2*(SIN(RADIANS(G1066))*SIN(RADIANS(E1066))+COS(RADIANS(G1066))*COS(RADIANS(E1066))*COS(RADIANS(I1056))))</f>
        <v>0</v>
      </c>
      <c r="J1066">
        <f>IF(DEGREES(ACOS(SIN(RADIANS(G1066))*SIN(RADIANS(E1066))+COS(RADIANS(G1066))*COS(RADIANS(E1066))*COS(RADIANS(J1056))))&gt;90,0,$F$4*$F$5/E1065^2*(SIN(RADIANS(G1066))*SIN(RADIANS(E1066))+COS(RADIANS(G1066))*COS(RADIANS(E1066))*COS(RADIANS(J1056))))</f>
        <v>0</v>
      </c>
      <c r="K1066">
        <f>IF(DEGREES(ACOS(SIN(RADIANS(G1066))*SIN(RADIANS(E1066))+COS(RADIANS(G1066))*COS(RADIANS(E1066))*COS(RADIANS(K1056))))&gt;90,0,$F$4*$F$5/E1065^2*(SIN(RADIANS(G1066))*SIN(RADIANS(E1066))+COS(RADIANS(G1066))*COS(RADIANS(E1066))*COS(RADIANS(K1056))))</f>
        <v>0</v>
      </c>
      <c r="L1066">
        <f>IF(DEGREES(ACOS(SIN(RADIANS(G1066))*SIN(RADIANS(E1066))+COS(RADIANS(G1066))*COS(RADIANS(E1066))*COS(RADIANS(L1056))))&gt;90,0,$F$4*$F$5/E1065^2*(SIN(RADIANS(G1066))*SIN(RADIANS(E1066))+COS(RADIANS(G1066))*COS(RADIANS(E1066))*COS(RADIANS(L1056))))</f>
        <v>0</v>
      </c>
      <c r="M1066">
        <f>IF(DEGREES(ACOS(SIN(RADIANS(G1066))*SIN(RADIANS(E1066))+COS(RADIANS(G1066))*COS(RADIANS(E1066))*COS(RADIANS(M1056))))&gt;90,0,$F$4*$F$5/E1065^2*(SIN(RADIANS(G1066))*SIN(RADIANS(E1066))+COS(RADIANS(G1066))*COS(RADIANS(E1066))*COS(RADIANS(M1056))))</f>
        <v>0</v>
      </c>
      <c r="N1066">
        <f>IF(DEGREES(ACOS(SIN(RADIANS(G1066))*SIN(RADIANS(E1066))+COS(RADIANS(G1066))*COS(RADIANS(E1066))*COS(RADIANS(N1056))))&gt;90,0,$F$4*$F$5/E1065^2*(SIN(RADIANS(G1066))*SIN(RADIANS(E1066))+COS(RADIANS(G1066))*COS(RADIANS(E1066))*COS(RADIANS(N1056))))</f>
        <v>0</v>
      </c>
      <c r="O1066">
        <f>IF(DEGREES(ACOS(SIN(RADIANS(G1066))*SIN(RADIANS(E1066))+COS(RADIANS(G1066))*COS(RADIANS(E1066))*COS(RADIANS(O1056))))&gt;90,0,$F$4*$F$5/E1065^2*(SIN(RADIANS(G1066))*SIN(RADIANS(E1066))+COS(RADIANS(G1066))*COS(RADIANS(E1066))*COS(RADIANS(O1056))))</f>
        <v>0</v>
      </c>
      <c r="P1066">
        <f>IF(DEGREES(ACOS(SIN(RADIANS(G1066))*SIN(RADIANS(E1066))+COS(RADIANS(G1066))*COS(RADIANS(E1066))*COS(RADIANS(P1056))))&gt;90,0,$F$4*$F$5/E1065^2*(SIN(RADIANS(G1066))*SIN(RADIANS(E1066))+COS(RADIANS(G1066))*COS(RADIANS(E1066))*COS(RADIANS(P1056))))</f>
        <v>0</v>
      </c>
      <c r="Q1066">
        <f>IF(DEGREES(ACOS(SIN(RADIANS(G1066))*SIN(RADIANS(E1066))+COS(RADIANS(G1066))*COS(RADIANS(E1066))*COS(RADIANS(Q1056))))&gt;90,0,$F$4*$F$5/E1065^2*(SIN(RADIANS(G1066))*SIN(RADIANS(E1066))+COS(RADIANS(G1066))*COS(RADIANS(E1066))*COS(RADIANS(Q1056))))</f>
        <v>0</v>
      </c>
      <c r="R1066" t="e">
        <f>IF(DEGREES(ACOS(SIN(RADIANS(G1066))*SIN(RADIANS(E1066))+COS(RADIANS(G1066))*COS(RADIANS(E1066))*COS(RADIANS(R1056))))&gt;90,0,$F$4*$F$5/E1065^2*(SIN(RADIANS(G1066))*SIN(RADIANS(E1066))+COS(RADIANS(G1066))*COS(RADIANS(E1066))*COS(RADIANS(R1056))))</f>
        <v>#DIV/0!</v>
      </c>
      <c r="S1066" t="e">
        <f>IF(DEGREES(ACOS(SIN(RADIANS(G1066))*SIN(RADIANS(E1066))+COS(RADIANS(G1066))*COS(RADIANS(E1066))*COS(RADIANS(S1056))))&gt;90,0,$F$4*$F$5/E1065^2*(SIN(RADIANS(G1066))*SIN(RADIANS(E1066))+COS(RADIANS(G1066))*COS(RADIANS(E1066))*COS(RADIANS(S1056))))</f>
        <v>#DIV/0!</v>
      </c>
      <c r="T1066" t="e">
        <f>IF(DEGREES(ACOS(SIN(RADIANS(G1066))*SIN(RADIANS(E1066))+COS(RADIANS(G1066))*COS(RADIANS(E1066))*COS(RADIANS(T1056))))&gt;90,0,$F$4*$F$5/E1065^2*(SIN(RADIANS(G1066))*SIN(RADIANS(E1066))+COS(RADIANS(G1066))*COS(RADIANS(E1066))*COS(RADIANS(T1056))))</f>
        <v>#DIV/0!</v>
      </c>
      <c r="U1066" t="e">
        <f>IF(DEGREES(ACOS(SIN(RADIANS(G1066))*SIN(RADIANS(E1066))+COS(RADIANS(G1066))*COS(RADIANS(E1066))*COS(RADIANS(U1056))))&gt;90,0,$F$4*$F$5/E1065^2*(SIN(RADIANS(G1066))*SIN(RADIANS(E1066))+COS(RADIANS(G1066))*COS(RADIANS(E1066))*COS(RADIANS(U1056))))</f>
        <v>#DIV/0!</v>
      </c>
      <c r="V1066" t="e">
        <f>IF(DEGREES(ACOS(SIN(RADIANS(G1066))*SIN(RADIANS(E1066))+COS(RADIANS(G1066))*COS(RADIANS(E1066))*COS(RADIANS(V1056))))&gt;90,0,$F$4*$F$5/E1065^2*(SIN(RADIANS(G1066))*SIN(RADIANS(E1066))+COS(RADIANS(G1066))*COS(RADIANS(E1066))*COS(RADIANS(V1056))))</f>
        <v>#DIV/0!</v>
      </c>
      <c r="W1066" t="e">
        <f>IF(DEGREES(ACOS(SIN(RADIANS(G1066))*SIN(RADIANS(E1066))+COS(RADIANS(G1066))*COS(RADIANS(E1066))*COS(RADIANS(W1056))))&gt;90,0,$F$4*$F$5/E1065^2*(SIN(RADIANS(G1066))*SIN(RADIANS(E1066))+COS(RADIANS(G1066))*COS(RADIANS(E1066))*COS(RADIANS(W1056))))</f>
        <v>#DIV/0!</v>
      </c>
      <c r="X1066" t="e">
        <f>IF(DEGREES(ACOS(SIN(RADIANS(G1066))*SIN(RADIANS(E1066))+COS(RADIANS(G1066))*COS(RADIANS(E1066))*COS(RADIANS(X1056))))&gt;90,0,$F$4*$F$5/E1065^2*(SIN(RADIANS(G1066))*SIN(RADIANS(E1066))+COS(RADIANS(G1066))*COS(RADIANS(E1066))*COS(RADIANS(X1056))))</f>
        <v>#DIV/0!</v>
      </c>
      <c r="Y1066" t="e">
        <f>IF(DEGREES(ACOS(SIN(RADIANS(G1066))*SIN(RADIANS(E1066))+COS(RADIANS(G1066))*COS(RADIANS(E1066))*COS(RADIANS(Y1056))))&gt;90,0,$F$4*$F$5/E1065^2*(SIN(RADIANS(G1066))*SIN(RADIANS(E1066))+COS(RADIANS(G1066))*COS(RADIANS(E1066))*COS(RADIANS(Y1056))))</f>
        <v>#DIV/0!</v>
      </c>
      <c r="Z1066" t="e">
        <f>IF(DEGREES(ACOS(SIN(RADIANS(G1066))*SIN(RADIANS(E1066))+COS(RADIANS(G1066))*COS(RADIANS(E1066))*COS(RADIANS(Z1056))))&gt;90,0,$F$4*$F$5/E1065^2*(SIN(RADIANS(G1066))*SIN(RADIANS(E1066))+COS(RADIANS(G1066))*COS(RADIANS(E1066))*COS(RADIANS(Z1056))))</f>
        <v>#DIV/0!</v>
      </c>
      <c r="AA1066" t="e">
        <f>IF(DEGREES(ACOS(SIN(RADIANS(G1066))*SIN(RADIANS(E1066))+COS(RADIANS(G1066))*COS(RADIANS(E1066))*COS(RADIANS(AA1056))))&gt;90,0,$F$4*$F$5/E1065^2*(SIN(RADIANS(G1066))*SIN(RADIANS(E1066))+COS(RADIANS(G1066))*COS(RADIANS(E1066))*COS(RADIANS(AA1056))))</f>
        <v>#DIV/0!</v>
      </c>
      <c r="AB1066" t="e">
        <f>IF(DEGREES(ACOS(SIN(RADIANS(G1066))*SIN(RADIANS(E1066))+COS(RADIANS(G1066))*COS(RADIANS(E1066))*COS(RADIANS(AB1056))))&gt;90,0,$F$4*$F$5/E1065^2*(SIN(RADIANS(G1066))*SIN(RADIANS(E1066))+COS(RADIANS(G1066))*COS(RADIANS(E1066))*COS(RADIANS(AB1056))))</f>
        <v>#DIV/0!</v>
      </c>
      <c r="AC1066" t="e">
        <f>IF(DEGREES(ACOS(SIN(RADIANS(G1066))*SIN(RADIANS(E1066))+COS(RADIANS(G1066))*COS(RADIANS(E1066))*COS(RADIANS(AC1056))))&gt;90,0,$F$4*$F$5/E1065^2*(SIN(RADIANS(G1066))*SIN(RADIANS(E1066))+COS(RADIANS(G1066))*COS(RADIANS(E1066))*COS(RADIANS(AC1056))))</f>
        <v>#DIV/0!</v>
      </c>
      <c r="AD1066" t="e">
        <f>IF(DEGREES(ACOS(SIN(RADIANS(G1066))*SIN(RADIANS(E1066))+COS(RADIANS(G1066))*COS(RADIANS(E1066))*COS(RADIANS(AD1056))))&gt;90,0,$F$4*$F$5/E1065^2*(SIN(RADIANS(G1066))*SIN(RADIANS(E1066))+COS(RADIANS(G1066))*COS(RADIANS(E1066))*COS(RADIANS(AD1056))))</f>
        <v>#DIV/0!</v>
      </c>
      <c r="AE1066" t="e">
        <f>IF(DEGREES(ACOS(SIN(RADIANS(G1066))*SIN(RADIANS(E1066))+COS(RADIANS(G1066))*COS(RADIANS(E1066))*COS(RADIANS(AE1056))))&gt;90,0,$F$4*$F$5/E1065^2*(SIN(RADIANS(G1066))*SIN(RADIANS(E1066))+COS(RADIANS(G1066))*COS(RADIANS(E1066))*COS(RADIANS(AE1056))))</f>
        <v>#DIV/0!</v>
      </c>
      <c r="AF1066" t="e">
        <f>IF(DEGREES(ACOS(SIN(RADIANS(G1066))*SIN(RADIANS(E1066))+COS(RADIANS(G1066))*COS(RADIANS(E1066))*COS(RADIANS(AF1056))))&gt;90,0,$F$4*$F$5/E1065^2*(SIN(RADIANS(G1066))*SIN(RADIANS(E1066))+COS(RADIANS(G1066))*COS(RADIANS(E1066))*COS(RADIANS(AF1056))))</f>
        <v>#DIV/0!</v>
      </c>
      <c r="AG1066" t="e">
        <f>IF(DEGREES(ACOS(SIN(RADIANS(G1066))*SIN(RADIANS(E1066))+COS(RADIANS(G1066))*COS(RADIANS(E1066))*COS(RADIANS(AG1056))))&gt;90,0,$F$4*$F$5/E1065^2*(SIN(RADIANS(G1066))*SIN(RADIANS(E1066))+COS(RADIANS(G1066))*COS(RADIANS(E1066))*COS(RADIANS(AG1056))))</f>
        <v>#DIV/0!</v>
      </c>
      <c r="AH1066" t="e">
        <f>IF(DEGREES(ACOS(SIN(RADIANS(G1066))*SIN(RADIANS(E1066))+COS(RADIANS(G1066))*COS(RADIANS(E1066))*COS(RADIANS(AH1056))))&gt;90,0,$F$4*$F$5/E1065^2*(SIN(RADIANS(G1066))*SIN(RADIANS(E1066))+COS(RADIANS(G1066))*COS(RADIANS(E1066))*COS(RADIANS(AH1056))))</f>
        <v>#DIV/0!</v>
      </c>
      <c r="AI1066" t="e">
        <f>IF(DEGREES(ACOS(SIN(RADIANS(G1066))*SIN(RADIANS(E1066))+COS(RADIANS(G1066))*COS(RADIANS(E1066))*COS(RADIANS(AI1056))))&gt;90,0,$F$4*$F$5/E1065^2*(SIN(RADIANS(G1066))*SIN(RADIANS(E1066))+COS(RADIANS(G1066))*COS(RADIANS(E1066))*COS(RADIANS(AI1056))))</f>
        <v>#DIV/0!</v>
      </c>
      <c r="AJ1066" t="e">
        <f>IF(DEGREES(ACOS(SIN(RADIANS(G1066))*SIN(RADIANS(E1066))+COS(RADIANS(G1066))*COS(RADIANS(E1066))*COS(RADIANS(AJ1056))))&gt;90,0,$F$4*$F$5/E1065^2*(SIN(RADIANS(G1066))*SIN(RADIANS(E1066))+COS(RADIANS(G1066))*COS(RADIANS(E1066))*COS(RADIANS(AJ1056))))</f>
        <v>#DIV/0!</v>
      </c>
      <c r="AK1066">
        <f>IF(DEGREES(ACOS(SIN(RADIANS(G1066))*SIN(RADIANS(E1066))+COS(RADIANS(G1066))*COS(RADIANS(E1066))*COS(RADIANS(AK1056))))&gt;90,0,$F$4*$F$5/E1065^2*(SIN(RADIANS(G1066))*SIN(RADIANS(E1066))+COS(RADIANS(G1066))*COS(RADIANS(E1066))*COS(RADIANS(AK1056))))</f>
        <v>0</v>
      </c>
      <c r="AL1066">
        <f>IF(DEGREES(ACOS(SIN(RADIANS(G1066))*SIN(RADIANS(E1066))+COS(RADIANS(G1066))*COS(RADIANS(E1066))*COS(RADIANS(AL1056))))&gt;90,0,$F$4*$F$5/E1065^2*(SIN(RADIANS(G1066))*SIN(RADIANS(E1066))+COS(RADIANS(G1066))*COS(RADIANS(E1066))*COS(RADIANS(AL1056))))</f>
        <v>0</v>
      </c>
      <c r="AM1066">
        <f>IF(DEGREES(ACOS(SIN(RADIANS(G1066))*SIN(RADIANS(E1066))+COS(RADIANS(G1066))*COS(RADIANS(E1066))*COS(RADIANS(AM1056))))&gt;90,0,$F$4*$F$5/E1065^2*(SIN(RADIANS(G1066))*SIN(RADIANS(E1066))+COS(RADIANS(G1066))*COS(RADIANS(E1066))*COS(RADIANS(AM1056))))</f>
        <v>0</v>
      </c>
      <c r="AN1066">
        <f>IF(DEGREES(ACOS(SIN(RADIANS(G1066))*SIN(RADIANS(E1066))+COS(RADIANS(G1066))*COS(RADIANS(E1066))*COS(RADIANS(AN1056))))&gt;90,0,$F$4*$F$5/E1065^2*(SIN(RADIANS(G1066))*SIN(RADIANS(E1066))+COS(RADIANS(G1066))*COS(RADIANS(E1066))*COS(RADIANS(AN1056))))</f>
        <v>0</v>
      </c>
      <c r="AO1066">
        <f>IF(DEGREES(ACOS(SIN(RADIANS(G1066))*SIN(RADIANS(E1066))+COS(RADIANS(G1066))*COS(RADIANS(E1066))*COS(RADIANS(AO1056))))&gt;90,0,$F$4*$F$5/E1065^2*(SIN(RADIANS(G1066))*SIN(RADIANS(E1066))+COS(RADIANS(G1066))*COS(RADIANS(E1066))*COS(RADIANS(AO1056))))</f>
        <v>0</v>
      </c>
      <c r="AP1066">
        <f>IF(DEGREES(ACOS(SIN(RADIANS(G1066))*SIN(RADIANS(E1066))+COS(RADIANS(G1066))*COS(RADIANS(E1066))*COS(RADIANS(AP1056))))&gt;90,0,$F$4*$F$5/E1065^2*(SIN(RADIANS(G1066))*SIN(RADIANS(E1066))+COS(RADIANS(G1066))*COS(RADIANS(E1066))*COS(RADIANS(AP1056))))</f>
        <v>0</v>
      </c>
      <c r="AQ1066">
        <f>IF(DEGREES(ACOS(SIN(RADIANS(G1066))*SIN(RADIANS(E1066))+COS(RADIANS(G1066))*COS(RADIANS(E1066))*COS(RADIANS(AQ1056))))&gt;90,0,$F$4*$F$5/E1065^2*(SIN(RADIANS(G1066))*SIN(RADIANS(E1066))+COS(RADIANS(G1066))*COS(RADIANS(E1066))*COS(RADIANS(AQ1056))))</f>
        <v>0</v>
      </c>
      <c r="AR1066">
        <f>IF(DEGREES(ACOS(SIN(RADIANS(G1066))*SIN(RADIANS(E1066))+COS(RADIANS(G1066))*COS(RADIANS(E1066))*COS(RADIANS(AR1056))))&gt;90,0,$F$4*$F$5/E1065^2*(SIN(RADIANS(G1066))*SIN(RADIANS(E1066))+COS(RADIANS(G1066))*COS(RADIANS(E1066))*COS(RADIANS(AR1056))))</f>
        <v>0</v>
      </c>
    </row>
    <row r="1067" spans="2:44" x14ac:dyDescent="0.5">
      <c r="B1067" s="40" t="s">
        <v>786</v>
      </c>
      <c r="E1067">
        <f>IF($F$10=0,IF(E1058&lt;360,E1058,E1058-360),($F$10+1)*E1058)</f>
        <v>80</v>
      </c>
      <c r="G1067">
        <v>0</v>
      </c>
      <c r="I1067">
        <f>IF(DEGREES(ACOS(SIN(RADIANS(G1067))*SIN(RADIANS(E1066))+COS(RADIANS(G1067))*COS(RADIANS(E1066))*COS(RADIANS(I1056))))&gt;90,0,$F$4*$F$5/E1065^2*(SIN(RADIANS(G1067))*SIN(RADIANS(E1066))+COS(RADIANS(G1067))*COS(RADIANS(E1066))*COS(RADIANS(I1056))))</f>
        <v>0</v>
      </c>
      <c r="J1067">
        <f>IF(DEGREES(ACOS(SIN(RADIANS(G1067))*SIN(RADIANS(E1066))+COS(RADIANS(G1067))*COS(RADIANS(E1066))*COS(RADIANS(J1056))))&gt;90,0,$F$4*$F$5/E1065^2*(SIN(RADIANS(G1067))*SIN(RADIANS(E1066))+COS(RADIANS(G1067))*COS(RADIANS(E1066))*COS(RADIANS(J1056))))</f>
        <v>0</v>
      </c>
      <c r="K1067">
        <f>IF(DEGREES(ACOS(SIN(RADIANS(G1067))*SIN(RADIANS(E1066))+COS(RADIANS(G1067))*COS(RADIANS(E1066))*COS(RADIANS(K1056))))&gt;90,0,$F$4*$F$5/E1065^2*(SIN(RADIANS(G1067))*SIN(RADIANS(E1066))+COS(RADIANS(G1067))*COS(RADIANS(E1066))*COS(RADIANS(K1056))))</f>
        <v>0</v>
      </c>
      <c r="L1067">
        <f>IF(DEGREES(ACOS(SIN(RADIANS(G1067))*SIN(RADIANS(E1066))+COS(RADIANS(G1067))*COS(RADIANS(E1066))*COS(RADIANS(L1056))))&gt;90,0,$F$4*$F$5/E1065^2*(SIN(RADIANS(G1067))*SIN(RADIANS(E1066))+COS(RADIANS(G1067))*COS(RADIANS(E1066))*COS(RADIANS(L1056))))</f>
        <v>0</v>
      </c>
      <c r="M1067">
        <f>IF(DEGREES(ACOS(SIN(RADIANS(G1067))*SIN(RADIANS(E1066))+COS(RADIANS(G1067))*COS(RADIANS(E1066))*COS(RADIANS(M1056))))&gt;90,0,$F$4*$F$5/E1065^2*(SIN(RADIANS(G1067))*SIN(RADIANS(E1066))+COS(RADIANS(G1067))*COS(RADIANS(E1066))*COS(RADIANS(M1056))))</f>
        <v>0</v>
      </c>
      <c r="N1067">
        <f>IF(DEGREES(ACOS(SIN(RADIANS(G1067))*SIN(RADIANS(E1066))+COS(RADIANS(G1067))*COS(RADIANS(E1066))*COS(RADIANS(N1056))))&gt;90,0,$F$4*$F$5/E1065^2*(SIN(RADIANS(G1067))*SIN(RADIANS(E1066))+COS(RADIANS(G1067))*COS(RADIANS(E1066))*COS(RADIANS(N1056))))</f>
        <v>0</v>
      </c>
      <c r="O1067">
        <f>IF(DEGREES(ACOS(SIN(RADIANS(G1067))*SIN(RADIANS(E1066))+COS(RADIANS(G1067))*COS(RADIANS(E1066))*COS(RADIANS(O1056))))&gt;90,0,$F$4*$F$5/E1065^2*(SIN(RADIANS(G1067))*SIN(RADIANS(E1066))+COS(RADIANS(G1067))*COS(RADIANS(E1066))*COS(RADIANS(O1056))))</f>
        <v>0</v>
      </c>
      <c r="P1067">
        <f>IF(DEGREES(ACOS(SIN(RADIANS(G1067))*SIN(RADIANS(E1066))+COS(RADIANS(G1067))*COS(RADIANS(E1066))*COS(RADIANS(P1056))))&gt;90,0,$F$4*$F$5/E1065^2*(SIN(RADIANS(G1067))*SIN(RADIANS(E1066))+COS(RADIANS(G1067))*COS(RADIANS(E1066))*COS(RADIANS(P1056))))</f>
        <v>0</v>
      </c>
      <c r="Q1067">
        <f>IF(DEGREES(ACOS(SIN(RADIANS(G1067))*SIN(RADIANS(E1066))+COS(RADIANS(G1067))*COS(RADIANS(E1066))*COS(RADIANS(Q1056))))&gt;90,0,$F$4*$F$5/E1065^2*(SIN(RADIANS(G1067))*SIN(RADIANS(E1066))+COS(RADIANS(G1067))*COS(RADIANS(E1066))*COS(RADIANS(Q1056))))</f>
        <v>0</v>
      </c>
      <c r="R1067" t="e">
        <f>IF(DEGREES(ACOS(SIN(RADIANS(G1067))*SIN(RADIANS(E1066))+COS(RADIANS(G1067))*COS(RADIANS(E1066))*COS(RADIANS(R1056))))&gt;90,0,$F$4*$F$5/E1065^2*(SIN(RADIANS(G1067))*SIN(RADIANS(E1066))+COS(RADIANS(G1067))*COS(RADIANS(E1066))*COS(RADIANS(R1056))))</f>
        <v>#DIV/0!</v>
      </c>
      <c r="S1067" t="e">
        <f>IF(DEGREES(ACOS(SIN(RADIANS(G1067))*SIN(RADIANS(E1066))+COS(RADIANS(G1067))*COS(RADIANS(E1066))*COS(RADIANS(S1056))))&gt;90,0,$F$4*$F$5/E1065^2*(SIN(RADIANS(G1067))*SIN(RADIANS(E1066))+COS(RADIANS(G1067))*COS(RADIANS(E1066))*COS(RADIANS(S1056))))</f>
        <v>#DIV/0!</v>
      </c>
      <c r="T1067" t="e">
        <f>IF(DEGREES(ACOS(SIN(RADIANS(G1067))*SIN(RADIANS(E1066))+COS(RADIANS(G1067))*COS(RADIANS(E1066))*COS(RADIANS(T1056))))&gt;90,0,$F$4*$F$5/E1065^2*(SIN(RADIANS(G1067))*SIN(RADIANS(E1066))+COS(RADIANS(G1067))*COS(RADIANS(E1066))*COS(RADIANS(T1056))))</f>
        <v>#DIV/0!</v>
      </c>
      <c r="U1067" t="e">
        <f>IF(DEGREES(ACOS(SIN(RADIANS(G1067))*SIN(RADIANS(E1066))+COS(RADIANS(G1067))*COS(RADIANS(E1066))*COS(RADIANS(U1056))))&gt;90,0,$F$4*$F$5/E1065^2*(SIN(RADIANS(G1067))*SIN(RADIANS(E1066))+COS(RADIANS(G1067))*COS(RADIANS(E1066))*COS(RADIANS(U1056))))</f>
        <v>#DIV/0!</v>
      </c>
      <c r="V1067" t="e">
        <f>IF(DEGREES(ACOS(SIN(RADIANS(G1067))*SIN(RADIANS(E1066))+COS(RADIANS(G1067))*COS(RADIANS(E1066))*COS(RADIANS(V1056))))&gt;90,0,$F$4*$F$5/E1065^2*(SIN(RADIANS(G1067))*SIN(RADIANS(E1066))+COS(RADIANS(G1067))*COS(RADIANS(E1066))*COS(RADIANS(V1056))))</f>
        <v>#DIV/0!</v>
      </c>
      <c r="W1067" t="e">
        <f>IF(DEGREES(ACOS(SIN(RADIANS(G1067))*SIN(RADIANS(E1066))+COS(RADIANS(G1067))*COS(RADIANS(E1066))*COS(RADIANS(W1056))))&gt;90,0,$F$4*$F$5/E1065^2*(SIN(RADIANS(G1067))*SIN(RADIANS(E1066))+COS(RADIANS(G1067))*COS(RADIANS(E1066))*COS(RADIANS(W1056))))</f>
        <v>#DIV/0!</v>
      </c>
      <c r="X1067" t="e">
        <f>IF(DEGREES(ACOS(SIN(RADIANS(G1067))*SIN(RADIANS(E1066))+COS(RADIANS(G1067))*COS(RADIANS(E1066))*COS(RADIANS(X1056))))&gt;90,0,$F$4*$F$5/E1065^2*(SIN(RADIANS(G1067))*SIN(RADIANS(E1066))+COS(RADIANS(G1067))*COS(RADIANS(E1066))*COS(RADIANS(X1056))))</f>
        <v>#DIV/0!</v>
      </c>
      <c r="Y1067" t="e">
        <f>IF(DEGREES(ACOS(SIN(RADIANS(G1067))*SIN(RADIANS(E1066))+COS(RADIANS(G1067))*COS(RADIANS(E1066))*COS(RADIANS(Y1056))))&gt;90,0,$F$4*$F$5/E1065^2*(SIN(RADIANS(G1067))*SIN(RADIANS(E1066))+COS(RADIANS(G1067))*COS(RADIANS(E1066))*COS(RADIANS(Y1056))))</f>
        <v>#DIV/0!</v>
      </c>
      <c r="Z1067" t="e">
        <f>IF(DEGREES(ACOS(SIN(RADIANS(G1067))*SIN(RADIANS(E1066))+COS(RADIANS(G1067))*COS(RADIANS(E1066))*COS(RADIANS(Z1056))))&gt;90,0,$F$4*$F$5/E1065^2*(SIN(RADIANS(G1067))*SIN(RADIANS(E1066))+COS(RADIANS(G1067))*COS(RADIANS(E1066))*COS(RADIANS(Z1056))))</f>
        <v>#DIV/0!</v>
      </c>
      <c r="AA1067" t="e">
        <f>IF(DEGREES(ACOS(SIN(RADIANS(G1067))*SIN(RADIANS(E1066))+COS(RADIANS(G1067))*COS(RADIANS(E1066))*COS(RADIANS(AA1056))))&gt;90,0,$F$4*$F$5/E1065^2*(SIN(RADIANS(G1067))*SIN(RADIANS(E1066))+COS(RADIANS(G1067))*COS(RADIANS(E1066))*COS(RADIANS(AA1056))))</f>
        <v>#DIV/0!</v>
      </c>
      <c r="AB1067" t="e">
        <f>IF(DEGREES(ACOS(SIN(RADIANS(G1067))*SIN(RADIANS(E1066))+COS(RADIANS(G1067))*COS(RADIANS(E1066))*COS(RADIANS(AB1056))))&gt;90,0,$F$4*$F$5/E1065^2*(SIN(RADIANS(G1067))*SIN(RADIANS(E1066))+COS(RADIANS(G1067))*COS(RADIANS(E1066))*COS(RADIANS(AB1056))))</f>
        <v>#DIV/0!</v>
      </c>
      <c r="AC1067" t="e">
        <f>IF(DEGREES(ACOS(SIN(RADIANS(G1067))*SIN(RADIANS(E1066))+COS(RADIANS(G1067))*COS(RADIANS(E1066))*COS(RADIANS(AC1056))))&gt;90,0,$F$4*$F$5/E1065^2*(SIN(RADIANS(G1067))*SIN(RADIANS(E1066))+COS(RADIANS(G1067))*COS(RADIANS(E1066))*COS(RADIANS(AC1056))))</f>
        <v>#DIV/0!</v>
      </c>
      <c r="AD1067" t="e">
        <f>IF(DEGREES(ACOS(SIN(RADIANS(G1067))*SIN(RADIANS(E1066))+COS(RADIANS(G1067))*COS(RADIANS(E1066))*COS(RADIANS(AD1056))))&gt;90,0,$F$4*$F$5/E1065^2*(SIN(RADIANS(G1067))*SIN(RADIANS(E1066))+COS(RADIANS(G1067))*COS(RADIANS(E1066))*COS(RADIANS(AD1056))))</f>
        <v>#DIV/0!</v>
      </c>
      <c r="AE1067" t="e">
        <f>IF(DEGREES(ACOS(SIN(RADIANS(G1067))*SIN(RADIANS(E1066))+COS(RADIANS(G1067))*COS(RADIANS(E1066))*COS(RADIANS(AE1056))))&gt;90,0,$F$4*$F$5/E1065^2*(SIN(RADIANS(G1067))*SIN(RADIANS(E1066))+COS(RADIANS(G1067))*COS(RADIANS(E1066))*COS(RADIANS(AE1056))))</f>
        <v>#DIV/0!</v>
      </c>
      <c r="AF1067" t="e">
        <f>IF(DEGREES(ACOS(SIN(RADIANS(G1067))*SIN(RADIANS(E1066))+COS(RADIANS(G1067))*COS(RADIANS(E1066))*COS(RADIANS(AF1056))))&gt;90,0,$F$4*$F$5/E1065^2*(SIN(RADIANS(G1067))*SIN(RADIANS(E1066))+COS(RADIANS(G1067))*COS(RADIANS(E1066))*COS(RADIANS(AF1056))))</f>
        <v>#DIV/0!</v>
      </c>
      <c r="AG1067" t="e">
        <f>IF(DEGREES(ACOS(SIN(RADIANS(G1067))*SIN(RADIANS(E1066))+COS(RADIANS(G1067))*COS(RADIANS(E1066))*COS(RADIANS(AG1056))))&gt;90,0,$F$4*$F$5/E1065^2*(SIN(RADIANS(G1067))*SIN(RADIANS(E1066))+COS(RADIANS(G1067))*COS(RADIANS(E1066))*COS(RADIANS(AG1056))))</f>
        <v>#DIV/0!</v>
      </c>
      <c r="AH1067" t="e">
        <f>IF(DEGREES(ACOS(SIN(RADIANS(G1067))*SIN(RADIANS(E1066))+COS(RADIANS(G1067))*COS(RADIANS(E1066))*COS(RADIANS(AH1056))))&gt;90,0,$F$4*$F$5/E1065^2*(SIN(RADIANS(G1067))*SIN(RADIANS(E1066))+COS(RADIANS(G1067))*COS(RADIANS(E1066))*COS(RADIANS(AH1056))))</f>
        <v>#DIV/0!</v>
      </c>
      <c r="AI1067" t="e">
        <f>IF(DEGREES(ACOS(SIN(RADIANS(G1067))*SIN(RADIANS(E1066))+COS(RADIANS(G1067))*COS(RADIANS(E1066))*COS(RADIANS(AI1056))))&gt;90,0,$F$4*$F$5/E1065^2*(SIN(RADIANS(G1067))*SIN(RADIANS(E1066))+COS(RADIANS(G1067))*COS(RADIANS(E1066))*COS(RADIANS(AI1056))))</f>
        <v>#DIV/0!</v>
      </c>
      <c r="AJ1067" t="e">
        <f>IF(DEGREES(ACOS(SIN(RADIANS(G1067))*SIN(RADIANS(E1066))+COS(RADIANS(G1067))*COS(RADIANS(E1066))*COS(RADIANS(AJ1056))))&gt;90,0,$F$4*$F$5/E1065^2*(SIN(RADIANS(G1067))*SIN(RADIANS(E1066))+COS(RADIANS(G1067))*COS(RADIANS(E1066))*COS(RADIANS(AJ1056))))</f>
        <v>#DIV/0!</v>
      </c>
      <c r="AK1067">
        <f>IF(DEGREES(ACOS(SIN(RADIANS(G1067))*SIN(RADIANS(E1066))+COS(RADIANS(G1067))*COS(RADIANS(E1066))*COS(RADIANS(AK1056))))&gt;90,0,$F$4*$F$5/E1065^2*(SIN(RADIANS(G1067))*SIN(RADIANS(E1066))+COS(RADIANS(G1067))*COS(RADIANS(E1066))*COS(RADIANS(AK1056))))</f>
        <v>0</v>
      </c>
      <c r="AL1067">
        <f>IF(DEGREES(ACOS(SIN(RADIANS(G1067))*SIN(RADIANS(E1066))+COS(RADIANS(G1067))*COS(RADIANS(E1066))*COS(RADIANS(AL1056))))&gt;90,0,$F$4*$F$5/E1065^2*(SIN(RADIANS(G1067))*SIN(RADIANS(E1066))+COS(RADIANS(G1067))*COS(RADIANS(E1066))*COS(RADIANS(AL1056))))</f>
        <v>0</v>
      </c>
      <c r="AM1067">
        <f>IF(DEGREES(ACOS(SIN(RADIANS(G1067))*SIN(RADIANS(E1066))+COS(RADIANS(G1067))*COS(RADIANS(E1066))*COS(RADIANS(AM1056))))&gt;90,0,$F$4*$F$5/E1065^2*(SIN(RADIANS(G1067))*SIN(RADIANS(E1066))+COS(RADIANS(G1067))*COS(RADIANS(E1066))*COS(RADIANS(AM1056))))</f>
        <v>0</v>
      </c>
      <c r="AN1067">
        <f>IF(DEGREES(ACOS(SIN(RADIANS(G1067))*SIN(RADIANS(E1066))+COS(RADIANS(G1067))*COS(RADIANS(E1066))*COS(RADIANS(AN1056))))&gt;90,0,$F$4*$F$5/E1065^2*(SIN(RADIANS(G1067))*SIN(RADIANS(E1066))+COS(RADIANS(G1067))*COS(RADIANS(E1066))*COS(RADIANS(AN1056))))</f>
        <v>0</v>
      </c>
      <c r="AO1067">
        <f>IF(DEGREES(ACOS(SIN(RADIANS(G1067))*SIN(RADIANS(E1066))+COS(RADIANS(G1067))*COS(RADIANS(E1066))*COS(RADIANS(AO1056))))&gt;90,0,$F$4*$F$5/E1065^2*(SIN(RADIANS(G1067))*SIN(RADIANS(E1066))+COS(RADIANS(G1067))*COS(RADIANS(E1066))*COS(RADIANS(AO1056))))</f>
        <v>0</v>
      </c>
      <c r="AP1067">
        <f>IF(DEGREES(ACOS(SIN(RADIANS(G1067))*SIN(RADIANS(E1066))+COS(RADIANS(G1067))*COS(RADIANS(E1066))*COS(RADIANS(AP1056))))&gt;90,0,$F$4*$F$5/E1065^2*(SIN(RADIANS(G1067))*SIN(RADIANS(E1066))+COS(RADIANS(G1067))*COS(RADIANS(E1066))*COS(RADIANS(AP1056))))</f>
        <v>0</v>
      </c>
      <c r="AQ1067">
        <f>IF(DEGREES(ACOS(SIN(RADIANS(G1067))*SIN(RADIANS(E1066))+COS(RADIANS(G1067))*COS(RADIANS(E1066))*COS(RADIANS(AQ1056))))&gt;90,0,$F$4*$F$5/E1065^2*(SIN(RADIANS(G1067))*SIN(RADIANS(E1066))+COS(RADIANS(G1067))*COS(RADIANS(E1066))*COS(RADIANS(AQ1056))))</f>
        <v>0</v>
      </c>
      <c r="AR1067">
        <f>IF(DEGREES(ACOS(SIN(RADIANS(G1067))*SIN(RADIANS(E1066))+COS(RADIANS(G1067))*COS(RADIANS(E1066))*COS(RADIANS(AR1056))))&gt;90,0,$F$4*$F$5/E1065^2*(SIN(RADIANS(G1067))*SIN(RADIANS(E1066))+COS(RADIANS(G1067))*COS(RADIANS(E1066))*COS(RADIANS(AR1056))))</f>
        <v>0</v>
      </c>
    </row>
    <row r="1068" spans="2:44" x14ac:dyDescent="0.5">
      <c r="B1068" s="40" t="s">
        <v>787</v>
      </c>
      <c r="E1068">
        <f>E1067-E1059-360*ROUNDDOWN((E1067-E1059)/360,0)</f>
        <v>0</v>
      </c>
      <c r="G1068">
        <v>-10</v>
      </c>
      <c r="I1068">
        <f>IF(DEGREES(ACOS(SIN(RADIANS(G1068))*SIN(RADIANS(E1066))+COS(RADIANS(G1068))*COS(RADIANS(E1066))*COS(RADIANS(I1056))))&gt;90,0,$F$4*$F$5/E1065^2*(SIN(RADIANS(G1068))*SIN(RADIANS(E1066))+COS(RADIANS(G1068))*COS(RADIANS(E1066))*COS(RADIANS(I1056))))</f>
        <v>0</v>
      </c>
      <c r="J1068">
        <f>IF(DEGREES(ACOS(SIN(RADIANS(G1068))*SIN(RADIANS(E1066))+COS(RADIANS(G1068))*COS(RADIANS(E1066))*COS(RADIANS(J1056))))&gt;90,0,$F$4*$F$5/E1065^2*(SIN(RADIANS(G1068))*SIN(RADIANS(E1066))+COS(RADIANS(G1068))*COS(RADIANS(E1066))*COS(RADIANS(J1056))))</f>
        <v>0</v>
      </c>
      <c r="K1068">
        <f>IF(DEGREES(ACOS(SIN(RADIANS(G1068))*SIN(RADIANS(E1066))+COS(RADIANS(G1068))*COS(RADIANS(E1066))*COS(RADIANS(K1056))))&gt;90,0,$F$4*$F$5/E1065^2*(SIN(RADIANS(G1068))*SIN(RADIANS(E1066))+COS(RADIANS(G1068))*COS(RADIANS(E1066))*COS(RADIANS(K1056))))</f>
        <v>0</v>
      </c>
      <c r="L1068">
        <f>IF(DEGREES(ACOS(SIN(RADIANS(G1068))*SIN(RADIANS(E1066))+COS(RADIANS(G1068))*COS(RADIANS(E1066))*COS(RADIANS(L1056))))&gt;90,0,$F$4*$F$5/E1065^2*(SIN(RADIANS(G1068))*SIN(RADIANS(E1066))+COS(RADIANS(G1068))*COS(RADIANS(E1066))*COS(RADIANS(L1056))))</f>
        <v>0</v>
      </c>
      <c r="M1068">
        <f>IF(DEGREES(ACOS(SIN(RADIANS(G1068))*SIN(RADIANS(E1066))+COS(RADIANS(G1068))*COS(RADIANS(E1066))*COS(RADIANS(M1056))))&gt;90,0,$F$4*$F$5/E1065^2*(SIN(RADIANS(G1068))*SIN(RADIANS(E1066))+COS(RADIANS(G1068))*COS(RADIANS(E1066))*COS(RADIANS(M1056))))</f>
        <v>0</v>
      </c>
      <c r="N1068">
        <f>IF(DEGREES(ACOS(SIN(RADIANS(G1068))*SIN(RADIANS(E1066))+COS(RADIANS(G1068))*COS(RADIANS(E1066))*COS(RADIANS(N1056))))&gt;90,0,$F$4*$F$5/E1065^2*(SIN(RADIANS(G1068))*SIN(RADIANS(E1066))+COS(RADIANS(G1068))*COS(RADIANS(E1066))*COS(RADIANS(N1056))))</f>
        <v>0</v>
      </c>
      <c r="O1068">
        <f>IF(DEGREES(ACOS(SIN(RADIANS(G1068))*SIN(RADIANS(E1066))+COS(RADIANS(G1068))*COS(RADIANS(E1066))*COS(RADIANS(O1056))))&gt;90,0,$F$4*$F$5/E1065^2*(SIN(RADIANS(G1068))*SIN(RADIANS(E1066))+COS(RADIANS(G1068))*COS(RADIANS(E1066))*COS(RADIANS(O1056))))</f>
        <v>0</v>
      </c>
      <c r="P1068">
        <f>IF(DEGREES(ACOS(SIN(RADIANS(G1068))*SIN(RADIANS(E1066))+COS(RADIANS(G1068))*COS(RADIANS(E1066))*COS(RADIANS(P1056))))&gt;90,0,$F$4*$F$5/E1065^2*(SIN(RADIANS(G1068))*SIN(RADIANS(E1066))+COS(RADIANS(G1068))*COS(RADIANS(E1066))*COS(RADIANS(P1056))))</f>
        <v>0</v>
      </c>
      <c r="Q1068">
        <f>IF(DEGREES(ACOS(SIN(RADIANS(G1068))*SIN(RADIANS(E1066))+COS(RADIANS(G1068))*COS(RADIANS(E1066))*COS(RADIANS(Q1056))))&gt;90,0,$F$4*$F$5/E1065^2*(SIN(RADIANS(G1068))*SIN(RADIANS(E1066))+COS(RADIANS(G1068))*COS(RADIANS(E1066))*COS(RADIANS(Q1056))))</f>
        <v>0</v>
      </c>
      <c r="R1068" t="e">
        <f>IF(DEGREES(ACOS(SIN(RADIANS(G1068))*SIN(RADIANS(E1066))+COS(RADIANS(G1068))*COS(RADIANS(E1066))*COS(RADIANS(R1056))))&gt;90,0,$F$4*$F$5/E1065^2*(SIN(RADIANS(G1068))*SIN(RADIANS(E1066))+COS(RADIANS(G1068))*COS(RADIANS(E1066))*COS(RADIANS(R1056))))</f>
        <v>#DIV/0!</v>
      </c>
      <c r="S1068" t="e">
        <f>IF(DEGREES(ACOS(SIN(RADIANS(G1068))*SIN(RADIANS(E1066))+COS(RADIANS(G1068))*COS(RADIANS(E1066))*COS(RADIANS(S1056))))&gt;90,0,$F$4*$F$5/E1065^2*(SIN(RADIANS(G1068))*SIN(RADIANS(E1066))+COS(RADIANS(G1068))*COS(RADIANS(E1066))*COS(RADIANS(S1056))))</f>
        <v>#DIV/0!</v>
      </c>
      <c r="T1068" t="e">
        <f>IF(DEGREES(ACOS(SIN(RADIANS(G1068))*SIN(RADIANS(E1066))+COS(RADIANS(G1068))*COS(RADIANS(E1066))*COS(RADIANS(T1056))))&gt;90,0,$F$4*$F$5/E1065^2*(SIN(RADIANS(G1068))*SIN(RADIANS(E1066))+COS(RADIANS(G1068))*COS(RADIANS(E1066))*COS(RADIANS(T1056))))</f>
        <v>#DIV/0!</v>
      </c>
      <c r="U1068" t="e">
        <f>IF(DEGREES(ACOS(SIN(RADIANS(G1068))*SIN(RADIANS(E1066))+COS(RADIANS(G1068))*COS(RADIANS(E1066))*COS(RADIANS(U1056))))&gt;90,0,$F$4*$F$5/E1065^2*(SIN(RADIANS(G1068))*SIN(RADIANS(E1066))+COS(RADIANS(G1068))*COS(RADIANS(E1066))*COS(RADIANS(U1056))))</f>
        <v>#DIV/0!</v>
      </c>
      <c r="V1068" t="e">
        <f>IF(DEGREES(ACOS(SIN(RADIANS(G1068))*SIN(RADIANS(E1066))+COS(RADIANS(G1068))*COS(RADIANS(E1066))*COS(RADIANS(V1056))))&gt;90,0,$F$4*$F$5/E1065^2*(SIN(RADIANS(G1068))*SIN(RADIANS(E1066))+COS(RADIANS(G1068))*COS(RADIANS(E1066))*COS(RADIANS(V1056))))</f>
        <v>#DIV/0!</v>
      </c>
      <c r="W1068" t="e">
        <f>IF(DEGREES(ACOS(SIN(RADIANS(G1068))*SIN(RADIANS(E1066))+COS(RADIANS(G1068))*COS(RADIANS(E1066))*COS(RADIANS(W1056))))&gt;90,0,$F$4*$F$5/E1065^2*(SIN(RADIANS(G1068))*SIN(RADIANS(E1066))+COS(RADIANS(G1068))*COS(RADIANS(E1066))*COS(RADIANS(W1056))))</f>
        <v>#DIV/0!</v>
      </c>
      <c r="X1068" t="e">
        <f>IF(DEGREES(ACOS(SIN(RADIANS(G1068))*SIN(RADIANS(E1066))+COS(RADIANS(G1068))*COS(RADIANS(E1066))*COS(RADIANS(X1056))))&gt;90,0,$F$4*$F$5/E1065^2*(SIN(RADIANS(G1068))*SIN(RADIANS(E1066))+COS(RADIANS(G1068))*COS(RADIANS(E1066))*COS(RADIANS(X1056))))</f>
        <v>#DIV/0!</v>
      </c>
      <c r="Y1068" t="e">
        <f>IF(DEGREES(ACOS(SIN(RADIANS(G1068))*SIN(RADIANS(E1066))+COS(RADIANS(G1068))*COS(RADIANS(E1066))*COS(RADIANS(Y1056))))&gt;90,0,$F$4*$F$5/E1065^2*(SIN(RADIANS(G1068))*SIN(RADIANS(E1066))+COS(RADIANS(G1068))*COS(RADIANS(E1066))*COS(RADIANS(Y1056))))</f>
        <v>#DIV/0!</v>
      </c>
      <c r="Z1068" t="e">
        <f>IF(DEGREES(ACOS(SIN(RADIANS(G1068))*SIN(RADIANS(E1066))+COS(RADIANS(G1068))*COS(RADIANS(E1066))*COS(RADIANS(Z1056))))&gt;90,0,$F$4*$F$5/E1065^2*(SIN(RADIANS(G1068))*SIN(RADIANS(E1066))+COS(RADIANS(G1068))*COS(RADIANS(E1066))*COS(RADIANS(Z1056))))</f>
        <v>#DIV/0!</v>
      </c>
      <c r="AA1068" t="e">
        <f>IF(DEGREES(ACOS(SIN(RADIANS(G1068))*SIN(RADIANS(E1066))+COS(RADIANS(G1068))*COS(RADIANS(E1066))*COS(RADIANS(AA1056))))&gt;90,0,$F$4*$F$5/E1065^2*(SIN(RADIANS(G1068))*SIN(RADIANS(E1066))+COS(RADIANS(G1068))*COS(RADIANS(E1066))*COS(RADIANS(AA1056))))</f>
        <v>#DIV/0!</v>
      </c>
      <c r="AB1068" t="e">
        <f>IF(DEGREES(ACOS(SIN(RADIANS(G1068))*SIN(RADIANS(E1066))+COS(RADIANS(G1068))*COS(RADIANS(E1066))*COS(RADIANS(AB1056))))&gt;90,0,$F$4*$F$5/E1065^2*(SIN(RADIANS(G1068))*SIN(RADIANS(E1066))+COS(RADIANS(G1068))*COS(RADIANS(E1066))*COS(RADIANS(AB1056))))</f>
        <v>#DIV/0!</v>
      </c>
      <c r="AC1068" t="e">
        <f>IF(DEGREES(ACOS(SIN(RADIANS(G1068))*SIN(RADIANS(E1066))+COS(RADIANS(G1068))*COS(RADIANS(E1066))*COS(RADIANS(AC1056))))&gt;90,0,$F$4*$F$5/E1065^2*(SIN(RADIANS(G1068))*SIN(RADIANS(E1066))+COS(RADIANS(G1068))*COS(RADIANS(E1066))*COS(RADIANS(AC1056))))</f>
        <v>#DIV/0!</v>
      </c>
      <c r="AD1068" t="e">
        <f>IF(DEGREES(ACOS(SIN(RADIANS(G1068))*SIN(RADIANS(E1066))+COS(RADIANS(G1068))*COS(RADIANS(E1066))*COS(RADIANS(AD1056))))&gt;90,0,$F$4*$F$5/E1065^2*(SIN(RADIANS(G1068))*SIN(RADIANS(E1066))+COS(RADIANS(G1068))*COS(RADIANS(E1066))*COS(RADIANS(AD1056))))</f>
        <v>#DIV/0!</v>
      </c>
      <c r="AE1068" t="e">
        <f>IF(DEGREES(ACOS(SIN(RADIANS(G1068))*SIN(RADIANS(E1066))+COS(RADIANS(G1068))*COS(RADIANS(E1066))*COS(RADIANS(AE1056))))&gt;90,0,$F$4*$F$5/E1065^2*(SIN(RADIANS(G1068))*SIN(RADIANS(E1066))+COS(RADIANS(G1068))*COS(RADIANS(E1066))*COS(RADIANS(AE1056))))</f>
        <v>#DIV/0!</v>
      </c>
      <c r="AF1068" t="e">
        <f>IF(DEGREES(ACOS(SIN(RADIANS(G1068))*SIN(RADIANS(E1066))+COS(RADIANS(G1068))*COS(RADIANS(E1066))*COS(RADIANS(AF1056))))&gt;90,0,$F$4*$F$5/E1065^2*(SIN(RADIANS(G1068))*SIN(RADIANS(E1066))+COS(RADIANS(G1068))*COS(RADIANS(E1066))*COS(RADIANS(AF1056))))</f>
        <v>#DIV/0!</v>
      </c>
      <c r="AG1068" t="e">
        <f>IF(DEGREES(ACOS(SIN(RADIANS(G1068))*SIN(RADIANS(E1066))+COS(RADIANS(G1068))*COS(RADIANS(E1066))*COS(RADIANS(AG1056))))&gt;90,0,$F$4*$F$5/E1065^2*(SIN(RADIANS(G1068))*SIN(RADIANS(E1066))+COS(RADIANS(G1068))*COS(RADIANS(E1066))*COS(RADIANS(AG1056))))</f>
        <v>#DIV/0!</v>
      </c>
      <c r="AH1068" t="e">
        <f>IF(DEGREES(ACOS(SIN(RADIANS(G1068))*SIN(RADIANS(E1066))+COS(RADIANS(G1068))*COS(RADIANS(E1066))*COS(RADIANS(AH1056))))&gt;90,0,$F$4*$F$5/E1065^2*(SIN(RADIANS(G1068))*SIN(RADIANS(E1066))+COS(RADIANS(G1068))*COS(RADIANS(E1066))*COS(RADIANS(AH1056))))</f>
        <v>#DIV/0!</v>
      </c>
      <c r="AI1068" t="e">
        <f>IF(DEGREES(ACOS(SIN(RADIANS(G1068))*SIN(RADIANS(E1066))+COS(RADIANS(G1068))*COS(RADIANS(E1066))*COS(RADIANS(AI1056))))&gt;90,0,$F$4*$F$5/E1065^2*(SIN(RADIANS(G1068))*SIN(RADIANS(E1066))+COS(RADIANS(G1068))*COS(RADIANS(E1066))*COS(RADIANS(AI1056))))</f>
        <v>#DIV/0!</v>
      </c>
      <c r="AJ1068" t="e">
        <f>IF(DEGREES(ACOS(SIN(RADIANS(G1068))*SIN(RADIANS(E1066))+COS(RADIANS(G1068))*COS(RADIANS(E1066))*COS(RADIANS(AJ1056))))&gt;90,0,$F$4*$F$5/E1065^2*(SIN(RADIANS(G1068))*SIN(RADIANS(E1066))+COS(RADIANS(G1068))*COS(RADIANS(E1066))*COS(RADIANS(AJ1056))))</f>
        <v>#DIV/0!</v>
      </c>
      <c r="AK1068">
        <f>IF(DEGREES(ACOS(SIN(RADIANS(G1068))*SIN(RADIANS(E1066))+COS(RADIANS(G1068))*COS(RADIANS(E1066))*COS(RADIANS(AK1056))))&gt;90,0,$F$4*$F$5/E1065^2*(SIN(RADIANS(G1068))*SIN(RADIANS(E1066))+COS(RADIANS(G1068))*COS(RADIANS(E1066))*COS(RADIANS(AK1056))))</f>
        <v>0</v>
      </c>
      <c r="AL1068">
        <f>IF(DEGREES(ACOS(SIN(RADIANS(G1068))*SIN(RADIANS(E1066))+COS(RADIANS(G1068))*COS(RADIANS(E1066))*COS(RADIANS(AL1056))))&gt;90,0,$F$4*$F$5/E1065^2*(SIN(RADIANS(G1068))*SIN(RADIANS(E1066))+COS(RADIANS(G1068))*COS(RADIANS(E1066))*COS(RADIANS(AL1056))))</f>
        <v>0</v>
      </c>
      <c r="AM1068">
        <f>IF(DEGREES(ACOS(SIN(RADIANS(G1068))*SIN(RADIANS(E1066))+COS(RADIANS(G1068))*COS(RADIANS(E1066))*COS(RADIANS(AM1056))))&gt;90,0,$F$4*$F$5/E1065^2*(SIN(RADIANS(G1068))*SIN(RADIANS(E1066))+COS(RADIANS(G1068))*COS(RADIANS(E1066))*COS(RADIANS(AM1056))))</f>
        <v>0</v>
      </c>
      <c r="AN1068">
        <f>IF(DEGREES(ACOS(SIN(RADIANS(G1068))*SIN(RADIANS(E1066))+COS(RADIANS(G1068))*COS(RADIANS(E1066))*COS(RADIANS(AN1056))))&gt;90,0,$F$4*$F$5/E1065^2*(SIN(RADIANS(G1068))*SIN(RADIANS(E1066))+COS(RADIANS(G1068))*COS(RADIANS(E1066))*COS(RADIANS(AN1056))))</f>
        <v>0</v>
      </c>
      <c r="AO1068">
        <f>IF(DEGREES(ACOS(SIN(RADIANS(G1068))*SIN(RADIANS(E1066))+COS(RADIANS(G1068))*COS(RADIANS(E1066))*COS(RADIANS(AO1056))))&gt;90,0,$F$4*$F$5/E1065^2*(SIN(RADIANS(G1068))*SIN(RADIANS(E1066))+COS(RADIANS(G1068))*COS(RADIANS(E1066))*COS(RADIANS(AO1056))))</f>
        <v>0</v>
      </c>
      <c r="AP1068">
        <f>IF(DEGREES(ACOS(SIN(RADIANS(G1068))*SIN(RADIANS(E1066))+COS(RADIANS(G1068))*COS(RADIANS(E1066))*COS(RADIANS(AP1056))))&gt;90,0,$F$4*$F$5/E1065^2*(SIN(RADIANS(G1068))*SIN(RADIANS(E1066))+COS(RADIANS(G1068))*COS(RADIANS(E1066))*COS(RADIANS(AP1056))))</f>
        <v>0</v>
      </c>
      <c r="AQ1068">
        <f>IF(DEGREES(ACOS(SIN(RADIANS(G1068))*SIN(RADIANS(E1066))+COS(RADIANS(G1068))*COS(RADIANS(E1066))*COS(RADIANS(AQ1056))))&gt;90,0,$F$4*$F$5/E1065^2*(SIN(RADIANS(G1068))*SIN(RADIANS(E1066))+COS(RADIANS(G1068))*COS(RADIANS(E1066))*COS(RADIANS(AQ1056))))</f>
        <v>0</v>
      </c>
      <c r="AR1068">
        <f>IF(DEGREES(ACOS(SIN(RADIANS(G1068))*SIN(RADIANS(E1066))+COS(RADIANS(G1068))*COS(RADIANS(E1066))*COS(RADIANS(AR1056))))&gt;90,0,$F$4*$F$5/E1065^2*(SIN(RADIANS(G1068))*SIN(RADIANS(E1066))+COS(RADIANS(G1068))*COS(RADIANS(E1066))*COS(RADIANS(AR1056))))</f>
        <v>0</v>
      </c>
    </row>
    <row r="1069" spans="2:44" x14ac:dyDescent="0.5">
      <c r="G1069">
        <v>-20</v>
      </c>
      <c r="I1069">
        <f>IF(DEGREES(ACOS(SIN(RADIANS(G1069))*SIN(RADIANS(E1066))+COS(RADIANS(G1069))*COS(RADIANS(E1066))*COS(RADIANS(I1056))))&gt;90,0,$F$4*$F$5/E1065^2*(SIN(RADIANS(G1069))*SIN(RADIANS(E1066))+COS(RADIANS(G1069))*COS(RADIANS(E1066))*COS(RADIANS(I1056))))</f>
        <v>0</v>
      </c>
      <c r="J1069">
        <f>IF(DEGREES(ACOS(SIN(RADIANS(G1069))*SIN(RADIANS(E1066))+COS(RADIANS(G1069))*COS(RADIANS(E1066))*COS(RADIANS(J1056))))&gt;90,0,$F$4*$F$5/E1065^2*(SIN(RADIANS(G1069))*SIN(RADIANS(E1066))+COS(RADIANS(G1069))*COS(RADIANS(E1066))*COS(RADIANS(J1056))))</f>
        <v>0</v>
      </c>
      <c r="K1069">
        <f>IF(DEGREES(ACOS(SIN(RADIANS(G1069))*SIN(RADIANS(E1066))+COS(RADIANS(G1069))*COS(RADIANS(E1066))*COS(RADIANS(K1056))))&gt;90,0,$F$4*$F$5/E1065^2*(SIN(RADIANS(G1069))*SIN(RADIANS(E1066))+COS(RADIANS(G1069))*COS(RADIANS(E1066))*COS(RADIANS(K1056))))</f>
        <v>0</v>
      </c>
      <c r="L1069">
        <f>IF(DEGREES(ACOS(SIN(RADIANS(G1069))*SIN(RADIANS(E1066))+COS(RADIANS(G1069))*COS(RADIANS(E1066))*COS(RADIANS(L1056))))&gt;90,0,$F$4*$F$5/E1065^2*(SIN(RADIANS(G1069))*SIN(RADIANS(E1066))+COS(RADIANS(G1069))*COS(RADIANS(E1066))*COS(RADIANS(L1056))))</f>
        <v>0</v>
      </c>
      <c r="M1069">
        <f>IF(DEGREES(ACOS(SIN(RADIANS(G1069))*SIN(RADIANS(E1066))+COS(RADIANS(G1069))*COS(RADIANS(E1066))*COS(RADIANS(M1056))))&gt;90,0,$F$4*$F$5/E1065^2*(SIN(RADIANS(G1069))*SIN(RADIANS(E1066))+COS(RADIANS(G1069))*COS(RADIANS(E1066))*COS(RADIANS(M1056))))</f>
        <v>0</v>
      </c>
      <c r="N1069">
        <f>IF(DEGREES(ACOS(SIN(RADIANS(G1069))*SIN(RADIANS(E1066))+COS(RADIANS(G1069))*COS(RADIANS(E1066))*COS(RADIANS(N1056))))&gt;90,0,$F$4*$F$5/E1065^2*(SIN(RADIANS(G1069))*SIN(RADIANS(E1066))+COS(RADIANS(G1069))*COS(RADIANS(E1066))*COS(RADIANS(N1056))))</f>
        <v>0</v>
      </c>
      <c r="O1069">
        <f>IF(DEGREES(ACOS(SIN(RADIANS(G1069))*SIN(RADIANS(E1066))+COS(RADIANS(G1069))*COS(RADIANS(E1066))*COS(RADIANS(O1056))))&gt;90,0,$F$4*$F$5/E1065^2*(SIN(RADIANS(G1069))*SIN(RADIANS(E1066))+COS(RADIANS(G1069))*COS(RADIANS(E1066))*COS(RADIANS(O1056))))</f>
        <v>0</v>
      </c>
      <c r="P1069">
        <f>IF(DEGREES(ACOS(SIN(RADIANS(G1069))*SIN(RADIANS(E1066))+COS(RADIANS(G1069))*COS(RADIANS(E1066))*COS(RADIANS(P1056))))&gt;90,0,$F$4*$F$5/E1065^2*(SIN(RADIANS(G1069))*SIN(RADIANS(E1066))+COS(RADIANS(G1069))*COS(RADIANS(E1066))*COS(RADIANS(P1056))))</f>
        <v>0</v>
      </c>
      <c r="Q1069">
        <f>IF(DEGREES(ACOS(SIN(RADIANS(G1069))*SIN(RADIANS(E1066))+COS(RADIANS(G1069))*COS(RADIANS(E1066))*COS(RADIANS(Q1056))))&gt;90,0,$F$4*$F$5/E1065^2*(SIN(RADIANS(G1069))*SIN(RADIANS(E1066))+COS(RADIANS(G1069))*COS(RADIANS(E1066))*COS(RADIANS(Q1056))))</f>
        <v>0</v>
      </c>
      <c r="R1069" t="e">
        <f>IF(DEGREES(ACOS(SIN(RADIANS(G1069))*SIN(RADIANS(E1066))+COS(RADIANS(G1069))*COS(RADIANS(E1066))*COS(RADIANS(R1056))))&gt;90,0,$F$4*$F$5/E1065^2*(SIN(RADIANS(G1069))*SIN(RADIANS(E1066))+COS(RADIANS(G1069))*COS(RADIANS(E1066))*COS(RADIANS(R1056))))</f>
        <v>#DIV/0!</v>
      </c>
      <c r="S1069" t="e">
        <f>IF(DEGREES(ACOS(SIN(RADIANS(G1069))*SIN(RADIANS(E1066))+COS(RADIANS(G1069))*COS(RADIANS(E1066))*COS(RADIANS(S1056))))&gt;90,0,$F$4*$F$5/E1065^2*(SIN(RADIANS(G1069))*SIN(RADIANS(E1066))+COS(RADIANS(G1069))*COS(RADIANS(E1066))*COS(RADIANS(S1056))))</f>
        <v>#DIV/0!</v>
      </c>
      <c r="T1069" t="e">
        <f>IF(DEGREES(ACOS(SIN(RADIANS(G1069))*SIN(RADIANS(E1066))+COS(RADIANS(G1069))*COS(RADIANS(E1066))*COS(RADIANS(T1056))))&gt;90,0,$F$4*$F$5/E1065^2*(SIN(RADIANS(G1069))*SIN(RADIANS(E1066))+COS(RADIANS(G1069))*COS(RADIANS(E1066))*COS(RADIANS(T1056))))</f>
        <v>#DIV/0!</v>
      </c>
      <c r="U1069" t="e">
        <f>IF(DEGREES(ACOS(SIN(RADIANS(G1069))*SIN(RADIANS(E1066))+COS(RADIANS(G1069))*COS(RADIANS(E1066))*COS(RADIANS(U1056))))&gt;90,0,$F$4*$F$5/E1065^2*(SIN(RADIANS(G1069))*SIN(RADIANS(E1066))+COS(RADIANS(G1069))*COS(RADIANS(E1066))*COS(RADIANS(U1056))))</f>
        <v>#DIV/0!</v>
      </c>
      <c r="V1069" t="e">
        <f>IF(DEGREES(ACOS(SIN(RADIANS(G1069))*SIN(RADIANS(E1066))+COS(RADIANS(G1069))*COS(RADIANS(E1066))*COS(RADIANS(V1056))))&gt;90,0,$F$4*$F$5/E1065^2*(SIN(RADIANS(G1069))*SIN(RADIANS(E1066))+COS(RADIANS(G1069))*COS(RADIANS(E1066))*COS(RADIANS(V1056))))</f>
        <v>#DIV/0!</v>
      </c>
      <c r="W1069" t="e">
        <f>IF(DEGREES(ACOS(SIN(RADIANS(G1069))*SIN(RADIANS(E1066))+COS(RADIANS(G1069))*COS(RADIANS(E1066))*COS(RADIANS(W1056))))&gt;90,0,$F$4*$F$5/E1065^2*(SIN(RADIANS(G1069))*SIN(RADIANS(E1066))+COS(RADIANS(G1069))*COS(RADIANS(E1066))*COS(RADIANS(W1056))))</f>
        <v>#DIV/0!</v>
      </c>
      <c r="X1069" t="e">
        <f>IF(DEGREES(ACOS(SIN(RADIANS(G1069))*SIN(RADIANS(E1066))+COS(RADIANS(G1069))*COS(RADIANS(E1066))*COS(RADIANS(X1056))))&gt;90,0,$F$4*$F$5/E1065^2*(SIN(RADIANS(G1069))*SIN(RADIANS(E1066))+COS(RADIANS(G1069))*COS(RADIANS(E1066))*COS(RADIANS(X1056))))</f>
        <v>#DIV/0!</v>
      </c>
      <c r="Y1069" t="e">
        <f>IF(DEGREES(ACOS(SIN(RADIANS(G1069))*SIN(RADIANS(E1066))+COS(RADIANS(G1069))*COS(RADIANS(E1066))*COS(RADIANS(Y1056))))&gt;90,0,$F$4*$F$5/E1065^2*(SIN(RADIANS(G1069))*SIN(RADIANS(E1066))+COS(RADIANS(G1069))*COS(RADIANS(E1066))*COS(RADIANS(Y1056))))</f>
        <v>#DIV/0!</v>
      </c>
      <c r="Z1069" t="e">
        <f>IF(DEGREES(ACOS(SIN(RADIANS(G1069))*SIN(RADIANS(E1066))+COS(RADIANS(G1069))*COS(RADIANS(E1066))*COS(RADIANS(Z1056))))&gt;90,0,$F$4*$F$5/E1065^2*(SIN(RADIANS(G1069))*SIN(RADIANS(E1066))+COS(RADIANS(G1069))*COS(RADIANS(E1066))*COS(RADIANS(Z1056))))</f>
        <v>#DIV/0!</v>
      </c>
      <c r="AA1069" t="e">
        <f>IF(DEGREES(ACOS(SIN(RADIANS(G1069))*SIN(RADIANS(E1066))+COS(RADIANS(G1069))*COS(RADIANS(E1066))*COS(RADIANS(AA1056))))&gt;90,0,$F$4*$F$5/E1065^2*(SIN(RADIANS(G1069))*SIN(RADIANS(E1066))+COS(RADIANS(G1069))*COS(RADIANS(E1066))*COS(RADIANS(AA1056))))</f>
        <v>#DIV/0!</v>
      </c>
      <c r="AB1069" t="e">
        <f>IF(DEGREES(ACOS(SIN(RADIANS(G1069))*SIN(RADIANS(E1066))+COS(RADIANS(G1069))*COS(RADIANS(E1066))*COS(RADIANS(AB1056))))&gt;90,0,$F$4*$F$5/E1065^2*(SIN(RADIANS(G1069))*SIN(RADIANS(E1066))+COS(RADIANS(G1069))*COS(RADIANS(E1066))*COS(RADIANS(AB1056))))</f>
        <v>#DIV/0!</v>
      </c>
      <c r="AC1069" t="e">
        <f>IF(DEGREES(ACOS(SIN(RADIANS(G1069))*SIN(RADIANS(E1066))+COS(RADIANS(G1069))*COS(RADIANS(E1066))*COS(RADIANS(AC1056))))&gt;90,0,$F$4*$F$5/E1065^2*(SIN(RADIANS(G1069))*SIN(RADIANS(E1066))+COS(RADIANS(G1069))*COS(RADIANS(E1066))*COS(RADIANS(AC1056))))</f>
        <v>#DIV/0!</v>
      </c>
      <c r="AD1069" t="e">
        <f>IF(DEGREES(ACOS(SIN(RADIANS(G1069))*SIN(RADIANS(E1066))+COS(RADIANS(G1069))*COS(RADIANS(E1066))*COS(RADIANS(AD1056))))&gt;90,0,$F$4*$F$5/E1065^2*(SIN(RADIANS(G1069))*SIN(RADIANS(E1066))+COS(RADIANS(G1069))*COS(RADIANS(E1066))*COS(RADIANS(AD1056))))</f>
        <v>#DIV/0!</v>
      </c>
      <c r="AE1069" t="e">
        <f>IF(DEGREES(ACOS(SIN(RADIANS(G1069))*SIN(RADIANS(E1066))+COS(RADIANS(G1069))*COS(RADIANS(E1066))*COS(RADIANS(AE1056))))&gt;90,0,$F$4*$F$5/E1065^2*(SIN(RADIANS(G1069))*SIN(RADIANS(E1066))+COS(RADIANS(G1069))*COS(RADIANS(E1066))*COS(RADIANS(AE1056))))</f>
        <v>#DIV/0!</v>
      </c>
      <c r="AF1069" t="e">
        <f>IF(DEGREES(ACOS(SIN(RADIANS(G1069))*SIN(RADIANS(E1066))+COS(RADIANS(G1069))*COS(RADIANS(E1066))*COS(RADIANS(AF1056))))&gt;90,0,$F$4*$F$5/E1065^2*(SIN(RADIANS(G1069))*SIN(RADIANS(E1066))+COS(RADIANS(G1069))*COS(RADIANS(E1066))*COS(RADIANS(AF1056))))</f>
        <v>#DIV/0!</v>
      </c>
      <c r="AG1069" t="e">
        <f>IF(DEGREES(ACOS(SIN(RADIANS(G1069))*SIN(RADIANS(E1066))+COS(RADIANS(G1069))*COS(RADIANS(E1066))*COS(RADIANS(AG1056))))&gt;90,0,$F$4*$F$5/E1065^2*(SIN(RADIANS(G1069))*SIN(RADIANS(E1066))+COS(RADIANS(G1069))*COS(RADIANS(E1066))*COS(RADIANS(AG1056))))</f>
        <v>#DIV/0!</v>
      </c>
      <c r="AH1069" t="e">
        <f>IF(DEGREES(ACOS(SIN(RADIANS(G1069))*SIN(RADIANS(E1066))+COS(RADIANS(G1069))*COS(RADIANS(E1066))*COS(RADIANS(AH1056))))&gt;90,0,$F$4*$F$5/E1065^2*(SIN(RADIANS(G1069))*SIN(RADIANS(E1066))+COS(RADIANS(G1069))*COS(RADIANS(E1066))*COS(RADIANS(AH1056))))</f>
        <v>#DIV/0!</v>
      </c>
      <c r="AI1069" t="e">
        <f>IF(DEGREES(ACOS(SIN(RADIANS(G1069))*SIN(RADIANS(E1066))+COS(RADIANS(G1069))*COS(RADIANS(E1066))*COS(RADIANS(AI1056))))&gt;90,0,$F$4*$F$5/E1065^2*(SIN(RADIANS(G1069))*SIN(RADIANS(E1066))+COS(RADIANS(G1069))*COS(RADIANS(E1066))*COS(RADIANS(AI1056))))</f>
        <v>#DIV/0!</v>
      </c>
      <c r="AJ1069" t="e">
        <f>IF(DEGREES(ACOS(SIN(RADIANS(G1069))*SIN(RADIANS(E1066))+COS(RADIANS(G1069))*COS(RADIANS(E1066))*COS(RADIANS(AJ1056))))&gt;90,0,$F$4*$F$5/E1065^2*(SIN(RADIANS(G1069))*SIN(RADIANS(E1066))+COS(RADIANS(G1069))*COS(RADIANS(E1066))*COS(RADIANS(AJ1056))))</f>
        <v>#DIV/0!</v>
      </c>
      <c r="AK1069">
        <f>IF(DEGREES(ACOS(SIN(RADIANS(G1069))*SIN(RADIANS(E1066))+COS(RADIANS(G1069))*COS(RADIANS(E1066))*COS(RADIANS(AK1056))))&gt;90,0,$F$4*$F$5/E1065^2*(SIN(RADIANS(G1069))*SIN(RADIANS(E1066))+COS(RADIANS(G1069))*COS(RADIANS(E1066))*COS(RADIANS(AK1056))))</f>
        <v>0</v>
      </c>
      <c r="AL1069">
        <f>IF(DEGREES(ACOS(SIN(RADIANS(G1069))*SIN(RADIANS(E1066))+COS(RADIANS(G1069))*COS(RADIANS(E1066))*COS(RADIANS(AL1056))))&gt;90,0,$F$4*$F$5/E1065^2*(SIN(RADIANS(G1069))*SIN(RADIANS(E1066))+COS(RADIANS(G1069))*COS(RADIANS(E1066))*COS(RADIANS(AL1056))))</f>
        <v>0</v>
      </c>
      <c r="AM1069">
        <f>IF(DEGREES(ACOS(SIN(RADIANS(G1069))*SIN(RADIANS(E1066))+COS(RADIANS(G1069))*COS(RADIANS(E1066))*COS(RADIANS(AM1056))))&gt;90,0,$F$4*$F$5/E1065^2*(SIN(RADIANS(G1069))*SIN(RADIANS(E1066))+COS(RADIANS(G1069))*COS(RADIANS(E1066))*COS(RADIANS(AM1056))))</f>
        <v>0</v>
      </c>
      <c r="AN1069">
        <f>IF(DEGREES(ACOS(SIN(RADIANS(G1069))*SIN(RADIANS(E1066))+COS(RADIANS(G1069))*COS(RADIANS(E1066))*COS(RADIANS(AN1056))))&gt;90,0,$F$4*$F$5/E1065^2*(SIN(RADIANS(G1069))*SIN(RADIANS(E1066))+COS(RADIANS(G1069))*COS(RADIANS(E1066))*COS(RADIANS(AN1056))))</f>
        <v>0</v>
      </c>
      <c r="AO1069">
        <f>IF(DEGREES(ACOS(SIN(RADIANS(G1069))*SIN(RADIANS(E1066))+COS(RADIANS(G1069))*COS(RADIANS(E1066))*COS(RADIANS(AO1056))))&gt;90,0,$F$4*$F$5/E1065^2*(SIN(RADIANS(G1069))*SIN(RADIANS(E1066))+COS(RADIANS(G1069))*COS(RADIANS(E1066))*COS(RADIANS(AO1056))))</f>
        <v>0</v>
      </c>
      <c r="AP1069">
        <f>IF(DEGREES(ACOS(SIN(RADIANS(G1069))*SIN(RADIANS(E1066))+COS(RADIANS(G1069))*COS(RADIANS(E1066))*COS(RADIANS(AP1056))))&gt;90,0,$F$4*$F$5/E1065^2*(SIN(RADIANS(G1069))*SIN(RADIANS(E1066))+COS(RADIANS(G1069))*COS(RADIANS(E1066))*COS(RADIANS(AP1056))))</f>
        <v>0</v>
      </c>
      <c r="AQ1069">
        <f>IF(DEGREES(ACOS(SIN(RADIANS(G1069))*SIN(RADIANS(E1066))+COS(RADIANS(G1069))*COS(RADIANS(E1066))*COS(RADIANS(AQ1056))))&gt;90,0,$F$4*$F$5/E1065^2*(SIN(RADIANS(G1069))*SIN(RADIANS(E1066))+COS(RADIANS(G1069))*COS(RADIANS(E1066))*COS(RADIANS(AQ1056))))</f>
        <v>0</v>
      </c>
      <c r="AR1069">
        <f>IF(DEGREES(ACOS(SIN(RADIANS(G1069))*SIN(RADIANS(E1066))+COS(RADIANS(G1069))*COS(RADIANS(E1066))*COS(RADIANS(AR1056))))&gt;90,0,$F$4*$F$5/E1065^2*(SIN(RADIANS(G1069))*SIN(RADIANS(E1066))+COS(RADIANS(G1069))*COS(RADIANS(E1066))*COS(RADIANS(AR1056))))</f>
        <v>0</v>
      </c>
    </row>
    <row r="1070" spans="2:44" x14ac:dyDescent="0.5">
      <c r="G1070">
        <v>-30</v>
      </c>
      <c r="I1070">
        <f>IF(DEGREES(ACOS(SIN(RADIANS(G1070))*SIN(RADIANS(E1066))+COS(RADIANS(G1070))*COS(RADIANS(E1066))*COS(RADIANS(I1056))))&gt;90,0,$F$4*$F$5/E1065^2*(SIN(RADIANS(G1070))*SIN(RADIANS(E1066))+COS(RADIANS(G1070))*COS(RADIANS(E1066))*COS(RADIANS(I1056))))</f>
        <v>0</v>
      </c>
      <c r="J1070">
        <f>IF(DEGREES(ACOS(SIN(RADIANS(G1070))*SIN(RADIANS(E1066))+COS(RADIANS(G1070))*COS(RADIANS(E1066))*COS(RADIANS(J1056))))&gt;90,0,$F$4*$F$5/E1065^2*(SIN(RADIANS(G1070))*SIN(RADIANS(E1066))+COS(RADIANS(G1070))*COS(RADIANS(E1066))*COS(RADIANS(J1056))))</f>
        <v>0</v>
      </c>
      <c r="K1070">
        <f>IF(DEGREES(ACOS(SIN(RADIANS(G1070))*SIN(RADIANS(E1066))+COS(RADIANS(G1070))*COS(RADIANS(E1066))*COS(RADIANS(K1056))))&gt;90,0,$F$4*$F$5/E1065^2*(SIN(RADIANS(G1070))*SIN(RADIANS(E1066))+COS(RADIANS(G1070))*COS(RADIANS(E1066))*COS(RADIANS(K1056))))</f>
        <v>0</v>
      </c>
      <c r="L1070">
        <f>IF(DEGREES(ACOS(SIN(RADIANS(G1070))*SIN(RADIANS(E1066))+COS(RADIANS(G1070))*COS(RADIANS(E1066))*COS(RADIANS(L1056))))&gt;90,0,$F$4*$F$5/E1065^2*(SIN(RADIANS(G1070))*SIN(RADIANS(E1066))+COS(RADIANS(G1070))*COS(RADIANS(E1066))*COS(RADIANS(L1056))))</f>
        <v>0</v>
      </c>
      <c r="M1070">
        <f>IF(DEGREES(ACOS(SIN(RADIANS(G1070))*SIN(RADIANS(E1066))+COS(RADIANS(G1070))*COS(RADIANS(E1066))*COS(RADIANS(M1056))))&gt;90,0,$F$4*$F$5/E1065^2*(SIN(RADIANS(G1070))*SIN(RADIANS(E1066))+COS(RADIANS(G1070))*COS(RADIANS(E1066))*COS(RADIANS(M1056))))</f>
        <v>0</v>
      </c>
      <c r="N1070">
        <f>IF(DEGREES(ACOS(SIN(RADIANS(G1070))*SIN(RADIANS(E1066))+COS(RADIANS(G1070))*COS(RADIANS(E1066))*COS(RADIANS(N1056))))&gt;90,0,$F$4*$F$5/E1065^2*(SIN(RADIANS(G1070))*SIN(RADIANS(E1066))+COS(RADIANS(G1070))*COS(RADIANS(E1066))*COS(RADIANS(N1056))))</f>
        <v>0</v>
      </c>
      <c r="O1070">
        <f>IF(DEGREES(ACOS(SIN(RADIANS(G1070))*SIN(RADIANS(E1066))+COS(RADIANS(G1070))*COS(RADIANS(E1066))*COS(RADIANS(O1056))))&gt;90,0,$F$4*$F$5/E1065^2*(SIN(RADIANS(G1070))*SIN(RADIANS(E1066))+COS(RADIANS(G1070))*COS(RADIANS(E1066))*COS(RADIANS(O1056))))</f>
        <v>0</v>
      </c>
      <c r="P1070">
        <f>IF(DEGREES(ACOS(SIN(RADIANS(G1070))*SIN(RADIANS(E1066))+COS(RADIANS(G1070))*COS(RADIANS(E1066))*COS(RADIANS(P1056))))&gt;90,0,$F$4*$F$5/E1065^2*(SIN(RADIANS(G1070))*SIN(RADIANS(E1066))+COS(RADIANS(G1070))*COS(RADIANS(E1066))*COS(RADIANS(P1056))))</f>
        <v>0</v>
      </c>
      <c r="Q1070">
        <f>IF(DEGREES(ACOS(SIN(RADIANS(G1070))*SIN(RADIANS(E1066))+COS(RADIANS(G1070))*COS(RADIANS(E1066))*COS(RADIANS(Q1056))))&gt;90,0,$F$4*$F$5/E1065^2*(SIN(RADIANS(G1070))*SIN(RADIANS(E1066))+COS(RADIANS(G1070))*COS(RADIANS(E1066))*COS(RADIANS(Q1056))))</f>
        <v>0</v>
      </c>
      <c r="R1070" t="e">
        <f>IF(DEGREES(ACOS(SIN(RADIANS(G1070))*SIN(RADIANS(E1066))+COS(RADIANS(G1070))*COS(RADIANS(E1066))*COS(RADIANS(R1056))))&gt;90,0,$F$4*$F$5/E1065^2*(SIN(RADIANS(G1070))*SIN(RADIANS(E1066))+COS(RADIANS(G1070))*COS(RADIANS(E1066))*COS(RADIANS(R1056))))</f>
        <v>#DIV/0!</v>
      </c>
      <c r="S1070" t="e">
        <f>IF(DEGREES(ACOS(SIN(RADIANS(G1070))*SIN(RADIANS(E1066))+COS(RADIANS(G1070))*COS(RADIANS(E1066))*COS(RADIANS(S1056))))&gt;90,0,$F$4*$F$5/E1065^2*(SIN(RADIANS(G1070))*SIN(RADIANS(E1066))+COS(RADIANS(G1070))*COS(RADIANS(E1066))*COS(RADIANS(S1056))))</f>
        <v>#DIV/0!</v>
      </c>
      <c r="T1070" t="e">
        <f>IF(DEGREES(ACOS(SIN(RADIANS(G1070))*SIN(RADIANS(E1066))+COS(RADIANS(G1070))*COS(RADIANS(E1066))*COS(RADIANS(T1056))))&gt;90,0,$F$4*$F$5/E1065^2*(SIN(RADIANS(G1070))*SIN(RADIANS(E1066))+COS(RADIANS(G1070))*COS(RADIANS(E1066))*COS(RADIANS(T1056))))</f>
        <v>#DIV/0!</v>
      </c>
      <c r="U1070" t="e">
        <f>IF(DEGREES(ACOS(SIN(RADIANS(G1070))*SIN(RADIANS(E1066))+COS(RADIANS(G1070))*COS(RADIANS(E1066))*COS(RADIANS(U1056))))&gt;90,0,$F$4*$F$5/E1065^2*(SIN(RADIANS(G1070))*SIN(RADIANS(E1066))+COS(RADIANS(G1070))*COS(RADIANS(E1066))*COS(RADIANS(U1056))))</f>
        <v>#DIV/0!</v>
      </c>
      <c r="V1070" t="e">
        <f>IF(DEGREES(ACOS(SIN(RADIANS(G1070))*SIN(RADIANS(E1066))+COS(RADIANS(G1070))*COS(RADIANS(E1066))*COS(RADIANS(V1056))))&gt;90,0,$F$4*$F$5/E1065^2*(SIN(RADIANS(G1070))*SIN(RADIANS(E1066))+COS(RADIANS(G1070))*COS(RADIANS(E1066))*COS(RADIANS(V1056))))</f>
        <v>#DIV/0!</v>
      </c>
      <c r="W1070" t="e">
        <f>IF(DEGREES(ACOS(SIN(RADIANS(G1070))*SIN(RADIANS(E1066))+COS(RADIANS(G1070))*COS(RADIANS(E1066))*COS(RADIANS(W1056))))&gt;90,0,$F$4*$F$5/E1065^2*(SIN(RADIANS(G1070))*SIN(RADIANS(E1066))+COS(RADIANS(G1070))*COS(RADIANS(E1066))*COS(RADIANS(W1056))))</f>
        <v>#DIV/0!</v>
      </c>
      <c r="X1070" t="e">
        <f>IF(DEGREES(ACOS(SIN(RADIANS(G1070))*SIN(RADIANS(E1066))+COS(RADIANS(G1070))*COS(RADIANS(E1066))*COS(RADIANS(X1056))))&gt;90,0,$F$4*$F$5/E1065^2*(SIN(RADIANS(G1070))*SIN(RADIANS(E1066))+COS(RADIANS(G1070))*COS(RADIANS(E1066))*COS(RADIANS(X1056))))</f>
        <v>#DIV/0!</v>
      </c>
      <c r="Y1070" t="e">
        <f>IF(DEGREES(ACOS(SIN(RADIANS(G1070))*SIN(RADIANS(E1066))+COS(RADIANS(G1070))*COS(RADIANS(E1066))*COS(RADIANS(Y1056))))&gt;90,0,$F$4*$F$5/E1065^2*(SIN(RADIANS(G1070))*SIN(RADIANS(E1066))+COS(RADIANS(G1070))*COS(RADIANS(E1066))*COS(RADIANS(Y1056))))</f>
        <v>#DIV/0!</v>
      </c>
      <c r="Z1070" t="e">
        <f>IF(DEGREES(ACOS(SIN(RADIANS(G1070))*SIN(RADIANS(E1066))+COS(RADIANS(G1070))*COS(RADIANS(E1066))*COS(RADIANS(Z1056))))&gt;90,0,$F$4*$F$5/E1065^2*(SIN(RADIANS(G1070))*SIN(RADIANS(E1066))+COS(RADIANS(G1070))*COS(RADIANS(E1066))*COS(RADIANS(Z1056))))</f>
        <v>#DIV/0!</v>
      </c>
      <c r="AA1070" t="e">
        <f>IF(DEGREES(ACOS(SIN(RADIANS(G1070))*SIN(RADIANS(E1066))+COS(RADIANS(G1070))*COS(RADIANS(E1066))*COS(RADIANS(AA1056))))&gt;90,0,$F$4*$F$5/E1065^2*(SIN(RADIANS(G1070))*SIN(RADIANS(E1066))+COS(RADIANS(G1070))*COS(RADIANS(E1066))*COS(RADIANS(AA1056))))</f>
        <v>#DIV/0!</v>
      </c>
      <c r="AB1070" t="e">
        <f>IF(DEGREES(ACOS(SIN(RADIANS(G1070))*SIN(RADIANS(E1066))+COS(RADIANS(G1070))*COS(RADIANS(E1066))*COS(RADIANS(AB1056))))&gt;90,0,$F$4*$F$5/E1065^2*(SIN(RADIANS(G1070))*SIN(RADIANS(E1066))+COS(RADIANS(G1070))*COS(RADIANS(E1066))*COS(RADIANS(AB1056))))</f>
        <v>#DIV/0!</v>
      </c>
      <c r="AC1070" t="e">
        <f>IF(DEGREES(ACOS(SIN(RADIANS(G1070))*SIN(RADIANS(E1066))+COS(RADIANS(G1070))*COS(RADIANS(E1066))*COS(RADIANS(AC1056))))&gt;90,0,$F$4*$F$5/E1065^2*(SIN(RADIANS(G1070))*SIN(RADIANS(E1066))+COS(RADIANS(G1070))*COS(RADIANS(E1066))*COS(RADIANS(AC1056))))</f>
        <v>#DIV/0!</v>
      </c>
      <c r="AD1070" t="e">
        <f>IF(DEGREES(ACOS(SIN(RADIANS(G1070))*SIN(RADIANS(E1066))+COS(RADIANS(G1070))*COS(RADIANS(E1066))*COS(RADIANS(AD1056))))&gt;90,0,$F$4*$F$5/E1065^2*(SIN(RADIANS(G1070))*SIN(RADIANS(E1066))+COS(RADIANS(G1070))*COS(RADIANS(E1066))*COS(RADIANS(AD1056))))</f>
        <v>#DIV/0!</v>
      </c>
      <c r="AE1070" t="e">
        <f>IF(DEGREES(ACOS(SIN(RADIANS(G1070))*SIN(RADIANS(E1066))+COS(RADIANS(G1070))*COS(RADIANS(E1066))*COS(RADIANS(AE1056))))&gt;90,0,$F$4*$F$5/E1065^2*(SIN(RADIANS(G1070))*SIN(RADIANS(E1066))+COS(RADIANS(G1070))*COS(RADIANS(E1066))*COS(RADIANS(AE1056))))</f>
        <v>#DIV/0!</v>
      </c>
      <c r="AF1070" t="e">
        <f>IF(DEGREES(ACOS(SIN(RADIANS(G1070))*SIN(RADIANS(E1066))+COS(RADIANS(G1070))*COS(RADIANS(E1066))*COS(RADIANS(AF1056))))&gt;90,0,$F$4*$F$5/E1065^2*(SIN(RADIANS(G1070))*SIN(RADIANS(E1066))+COS(RADIANS(G1070))*COS(RADIANS(E1066))*COS(RADIANS(AF1056))))</f>
        <v>#DIV/0!</v>
      </c>
      <c r="AG1070" t="e">
        <f>IF(DEGREES(ACOS(SIN(RADIANS(G1070))*SIN(RADIANS(E1066))+COS(RADIANS(G1070))*COS(RADIANS(E1066))*COS(RADIANS(AG1056))))&gt;90,0,$F$4*$F$5/E1065^2*(SIN(RADIANS(G1070))*SIN(RADIANS(E1066))+COS(RADIANS(G1070))*COS(RADIANS(E1066))*COS(RADIANS(AG1056))))</f>
        <v>#DIV/0!</v>
      </c>
      <c r="AH1070" t="e">
        <f>IF(DEGREES(ACOS(SIN(RADIANS(G1070))*SIN(RADIANS(E1066))+COS(RADIANS(G1070))*COS(RADIANS(E1066))*COS(RADIANS(AH1056))))&gt;90,0,$F$4*$F$5/E1065^2*(SIN(RADIANS(G1070))*SIN(RADIANS(E1066))+COS(RADIANS(G1070))*COS(RADIANS(E1066))*COS(RADIANS(AH1056))))</f>
        <v>#DIV/0!</v>
      </c>
      <c r="AI1070" t="e">
        <f>IF(DEGREES(ACOS(SIN(RADIANS(G1070))*SIN(RADIANS(E1066))+COS(RADIANS(G1070))*COS(RADIANS(E1066))*COS(RADIANS(AI1056))))&gt;90,0,$F$4*$F$5/E1065^2*(SIN(RADIANS(G1070))*SIN(RADIANS(E1066))+COS(RADIANS(G1070))*COS(RADIANS(E1066))*COS(RADIANS(AI1056))))</f>
        <v>#DIV/0!</v>
      </c>
      <c r="AJ1070" t="e">
        <f>IF(DEGREES(ACOS(SIN(RADIANS(G1070))*SIN(RADIANS(E1066))+COS(RADIANS(G1070))*COS(RADIANS(E1066))*COS(RADIANS(AJ1056))))&gt;90,0,$F$4*$F$5/E1065^2*(SIN(RADIANS(G1070))*SIN(RADIANS(E1066))+COS(RADIANS(G1070))*COS(RADIANS(E1066))*COS(RADIANS(AJ1056))))</f>
        <v>#DIV/0!</v>
      </c>
      <c r="AK1070">
        <f>IF(DEGREES(ACOS(SIN(RADIANS(G1070))*SIN(RADIANS(E1066))+COS(RADIANS(G1070))*COS(RADIANS(E1066))*COS(RADIANS(AK1056))))&gt;90,0,$F$4*$F$5/E1065^2*(SIN(RADIANS(G1070))*SIN(RADIANS(E1066))+COS(RADIANS(G1070))*COS(RADIANS(E1066))*COS(RADIANS(AK1056))))</f>
        <v>0</v>
      </c>
      <c r="AL1070">
        <f>IF(DEGREES(ACOS(SIN(RADIANS(G1070))*SIN(RADIANS(E1066))+COS(RADIANS(G1070))*COS(RADIANS(E1066))*COS(RADIANS(AL1056))))&gt;90,0,$F$4*$F$5/E1065^2*(SIN(RADIANS(G1070))*SIN(RADIANS(E1066))+COS(RADIANS(G1070))*COS(RADIANS(E1066))*COS(RADIANS(AL1056))))</f>
        <v>0</v>
      </c>
      <c r="AM1070">
        <f>IF(DEGREES(ACOS(SIN(RADIANS(G1070))*SIN(RADIANS(E1066))+COS(RADIANS(G1070))*COS(RADIANS(E1066))*COS(RADIANS(AM1056))))&gt;90,0,$F$4*$F$5/E1065^2*(SIN(RADIANS(G1070))*SIN(RADIANS(E1066))+COS(RADIANS(G1070))*COS(RADIANS(E1066))*COS(RADIANS(AM1056))))</f>
        <v>0</v>
      </c>
      <c r="AN1070">
        <f>IF(DEGREES(ACOS(SIN(RADIANS(G1070))*SIN(RADIANS(E1066))+COS(RADIANS(G1070))*COS(RADIANS(E1066))*COS(RADIANS(AN1056))))&gt;90,0,$F$4*$F$5/E1065^2*(SIN(RADIANS(G1070))*SIN(RADIANS(E1066))+COS(RADIANS(G1070))*COS(RADIANS(E1066))*COS(RADIANS(AN1056))))</f>
        <v>0</v>
      </c>
      <c r="AO1070">
        <f>IF(DEGREES(ACOS(SIN(RADIANS(G1070))*SIN(RADIANS(E1066))+COS(RADIANS(G1070))*COS(RADIANS(E1066))*COS(RADIANS(AO1056))))&gt;90,0,$F$4*$F$5/E1065^2*(SIN(RADIANS(G1070))*SIN(RADIANS(E1066))+COS(RADIANS(G1070))*COS(RADIANS(E1066))*COS(RADIANS(AO1056))))</f>
        <v>0</v>
      </c>
      <c r="AP1070">
        <f>IF(DEGREES(ACOS(SIN(RADIANS(G1070))*SIN(RADIANS(E1066))+COS(RADIANS(G1070))*COS(RADIANS(E1066))*COS(RADIANS(AP1056))))&gt;90,0,$F$4*$F$5/E1065^2*(SIN(RADIANS(G1070))*SIN(RADIANS(E1066))+COS(RADIANS(G1070))*COS(RADIANS(E1066))*COS(RADIANS(AP1056))))</f>
        <v>0</v>
      </c>
      <c r="AQ1070">
        <f>IF(DEGREES(ACOS(SIN(RADIANS(G1070))*SIN(RADIANS(E1066))+COS(RADIANS(G1070))*COS(RADIANS(E1066))*COS(RADIANS(AQ1056))))&gt;90,0,$F$4*$F$5/E1065^2*(SIN(RADIANS(G1070))*SIN(RADIANS(E1066))+COS(RADIANS(G1070))*COS(RADIANS(E1066))*COS(RADIANS(AQ1056))))</f>
        <v>0</v>
      </c>
      <c r="AR1070">
        <f>IF(DEGREES(ACOS(SIN(RADIANS(G1070))*SIN(RADIANS(E1066))+COS(RADIANS(G1070))*COS(RADIANS(E1066))*COS(RADIANS(AR1056))))&gt;90,0,$F$4*$F$5/E1065^2*(SIN(RADIANS(G1070))*SIN(RADIANS(E1066))+COS(RADIANS(G1070))*COS(RADIANS(E1066))*COS(RADIANS(AR1056))))</f>
        <v>0</v>
      </c>
    </row>
    <row r="1071" spans="2:44" x14ac:dyDescent="0.5">
      <c r="G1071">
        <v>-40</v>
      </c>
      <c r="I1071">
        <f>IF(DEGREES(ACOS(SIN(RADIANS(G1071))*SIN(RADIANS(E1066))+COS(RADIANS(G1071))*COS(RADIANS(E1066))*COS(RADIANS(I1056))))&gt;90,0,$F$4*$F$5/E1065^2*(SIN(RADIANS(G1071))*SIN(RADIANS(E1066))+COS(RADIANS(G1071))*COS(RADIANS(E1066))*COS(RADIANS(I1056))))</f>
        <v>0</v>
      </c>
      <c r="J1071">
        <f>IF(DEGREES(ACOS(SIN(RADIANS(G1071))*SIN(RADIANS(E1066))+COS(RADIANS(G1071))*COS(RADIANS(E1066))*COS(RADIANS(J1056))))&gt;90,0,$F$4*$F$5/E1065^2*(SIN(RADIANS(G1071))*SIN(RADIANS(E1066))+COS(RADIANS(G1071))*COS(RADIANS(E1066))*COS(RADIANS(J1056))))</f>
        <v>0</v>
      </c>
      <c r="K1071">
        <f>IF(DEGREES(ACOS(SIN(RADIANS(G1071))*SIN(RADIANS(E1066))+COS(RADIANS(G1071))*COS(RADIANS(E1066))*COS(RADIANS(K1056))))&gt;90,0,$F$4*$F$5/E1065^2*(SIN(RADIANS(G1071))*SIN(RADIANS(E1066))+COS(RADIANS(G1071))*COS(RADIANS(E1066))*COS(RADIANS(K1056))))</f>
        <v>0</v>
      </c>
      <c r="L1071">
        <f>IF(DEGREES(ACOS(SIN(RADIANS(G1071))*SIN(RADIANS(E1066))+COS(RADIANS(G1071))*COS(RADIANS(E1066))*COS(RADIANS(L1056))))&gt;90,0,$F$4*$F$5/E1065^2*(SIN(RADIANS(G1071))*SIN(RADIANS(E1066))+COS(RADIANS(G1071))*COS(RADIANS(E1066))*COS(RADIANS(L1056))))</f>
        <v>0</v>
      </c>
      <c r="M1071">
        <f>IF(DEGREES(ACOS(SIN(RADIANS(G1071))*SIN(RADIANS(E1066))+COS(RADIANS(G1071))*COS(RADIANS(E1066))*COS(RADIANS(M1056))))&gt;90,0,$F$4*$F$5/E1065^2*(SIN(RADIANS(G1071))*SIN(RADIANS(E1066))+COS(RADIANS(G1071))*COS(RADIANS(E1066))*COS(RADIANS(M1056))))</f>
        <v>0</v>
      </c>
      <c r="N1071">
        <f>IF(DEGREES(ACOS(SIN(RADIANS(G1071))*SIN(RADIANS(E1066))+COS(RADIANS(G1071))*COS(RADIANS(E1066))*COS(RADIANS(N1056))))&gt;90,0,$F$4*$F$5/E1065^2*(SIN(RADIANS(G1071))*SIN(RADIANS(E1066))+COS(RADIANS(G1071))*COS(RADIANS(E1066))*COS(RADIANS(N1056))))</f>
        <v>0</v>
      </c>
      <c r="O1071">
        <f>IF(DEGREES(ACOS(SIN(RADIANS(G1071))*SIN(RADIANS(E1066))+COS(RADIANS(G1071))*COS(RADIANS(E1066))*COS(RADIANS(O1056))))&gt;90,0,$F$4*$F$5/E1065^2*(SIN(RADIANS(G1071))*SIN(RADIANS(E1066))+COS(RADIANS(G1071))*COS(RADIANS(E1066))*COS(RADIANS(O1056))))</f>
        <v>0</v>
      </c>
      <c r="P1071">
        <f>IF(DEGREES(ACOS(SIN(RADIANS(G1071))*SIN(RADIANS(E1066))+COS(RADIANS(G1071))*COS(RADIANS(E1066))*COS(RADIANS(P1056))))&gt;90,0,$F$4*$F$5/E1065^2*(SIN(RADIANS(G1071))*SIN(RADIANS(E1066))+COS(RADIANS(G1071))*COS(RADIANS(E1066))*COS(RADIANS(P1056))))</f>
        <v>0</v>
      </c>
      <c r="Q1071">
        <f>IF(DEGREES(ACOS(SIN(RADIANS(G1071))*SIN(RADIANS(E1066))+COS(RADIANS(G1071))*COS(RADIANS(E1066))*COS(RADIANS(Q1056))))&gt;90,0,$F$4*$F$5/E1065^2*(SIN(RADIANS(G1071))*SIN(RADIANS(E1066))+COS(RADIANS(G1071))*COS(RADIANS(E1066))*COS(RADIANS(Q1056))))</f>
        <v>0</v>
      </c>
      <c r="R1071" t="e">
        <f>IF(DEGREES(ACOS(SIN(RADIANS(G1071))*SIN(RADIANS(E1066))+COS(RADIANS(G1071))*COS(RADIANS(E1066))*COS(RADIANS(R1056))))&gt;90,0,$F$4*$F$5/E1065^2*(SIN(RADIANS(G1071))*SIN(RADIANS(E1066))+COS(RADIANS(G1071))*COS(RADIANS(E1066))*COS(RADIANS(R1056))))</f>
        <v>#DIV/0!</v>
      </c>
      <c r="S1071" t="e">
        <f>IF(DEGREES(ACOS(SIN(RADIANS(G1071))*SIN(RADIANS(E1066))+COS(RADIANS(G1071))*COS(RADIANS(E1066))*COS(RADIANS(S1056))))&gt;90,0,$F$4*$F$5/E1065^2*(SIN(RADIANS(G1071))*SIN(RADIANS(E1066))+COS(RADIANS(G1071))*COS(RADIANS(E1066))*COS(RADIANS(S1056))))</f>
        <v>#DIV/0!</v>
      </c>
      <c r="T1071" t="e">
        <f>IF(DEGREES(ACOS(SIN(RADIANS(G1071))*SIN(RADIANS(E1066))+COS(RADIANS(G1071))*COS(RADIANS(E1066))*COS(RADIANS(T1056))))&gt;90,0,$F$4*$F$5/E1065^2*(SIN(RADIANS(G1071))*SIN(RADIANS(E1066))+COS(RADIANS(G1071))*COS(RADIANS(E1066))*COS(RADIANS(T1056))))</f>
        <v>#DIV/0!</v>
      </c>
      <c r="U1071" t="e">
        <f>IF(DEGREES(ACOS(SIN(RADIANS(G1071))*SIN(RADIANS(E1066))+COS(RADIANS(G1071))*COS(RADIANS(E1066))*COS(RADIANS(U1056))))&gt;90,0,$F$4*$F$5/E1065^2*(SIN(RADIANS(G1071))*SIN(RADIANS(E1066))+COS(RADIANS(G1071))*COS(RADIANS(E1066))*COS(RADIANS(U1056))))</f>
        <v>#DIV/0!</v>
      </c>
      <c r="V1071" t="e">
        <f>IF(DEGREES(ACOS(SIN(RADIANS(G1071))*SIN(RADIANS(E1066))+COS(RADIANS(G1071))*COS(RADIANS(E1066))*COS(RADIANS(V1056))))&gt;90,0,$F$4*$F$5/E1065^2*(SIN(RADIANS(G1071))*SIN(RADIANS(E1066))+COS(RADIANS(G1071))*COS(RADIANS(E1066))*COS(RADIANS(V1056))))</f>
        <v>#DIV/0!</v>
      </c>
      <c r="W1071" t="e">
        <f>IF(DEGREES(ACOS(SIN(RADIANS(G1071))*SIN(RADIANS(E1066))+COS(RADIANS(G1071))*COS(RADIANS(E1066))*COS(RADIANS(W1056))))&gt;90,0,$F$4*$F$5/E1065^2*(SIN(RADIANS(G1071))*SIN(RADIANS(E1066))+COS(RADIANS(G1071))*COS(RADIANS(E1066))*COS(RADIANS(W1056))))</f>
        <v>#DIV/0!</v>
      </c>
      <c r="X1071" t="e">
        <f>IF(DEGREES(ACOS(SIN(RADIANS(G1071))*SIN(RADIANS(E1066))+COS(RADIANS(G1071))*COS(RADIANS(E1066))*COS(RADIANS(X1056))))&gt;90,0,$F$4*$F$5/E1065^2*(SIN(RADIANS(G1071))*SIN(RADIANS(E1066))+COS(RADIANS(G1071))*COS(RADIANS(E1066))*COS(RADIANS(X1056))))</f>
        <v>#DIV/0!</v>
      </c>
      <c r="Y1071" t="e">
        <f>IF(DEGREES(ACOS(SIN(RADIANS(G1071))*SIN(RADIANS(E1066))+COS(RADIANS(G1071))*COS(RADIANS(E1066))*COS(RADIANS(Y1056))))&gt;90,0,$F$4*$F$5/E1065^2*(SIN(RADIANS(G1071))*SIN(RADIANS(E1066))+COS(RADIANS(G1071))*COS(RADIANS(E1066))*COS(RADIANS(Y1056))))</f>
        <v>#DIV/0!</v>
      </c>
      <c r="Z1071" t="e">
        <f>IF(DEGREES(ACOS(SIN(RADIANS(G1071))*SIN(RADIANS(E1066))+COS(RADIANS(G1071))*COS(RADIANS(E1066))*COS(RADIANS(Z1056))))&gt;90,0,$F$4*$F$5/E1065^2*(SIN(RADIANS(G1071))*SIN(RADIANS(E1066))+COS(RADIANS(G1071))*COS(RADIANS(E1066))*COS(RADIANS(Z1056))))</f>
        <v>#DIV/0!</v>
      </c>
      <c r="AA1071" t="e">
        <f>IF(DEGREES(ACOS(SIN(RADIANS(G1071))*SIN(RADIANS(E1066))+COS(RADIANS(G1071))*COS(RADIANS(E1066))*COS(RADIANS(AA1056))))&gt;90,0,$F$4*$F$5/E1065^2*(SIN(RADIANS(G1071))*SIN(RADIANS(E1066))+COS(RADIANS(G1071))*COS(RADIANS(E1066))*COS(RADIANS(AA1056))))</f>
        <v>#DIV/0!</v>
      </c>
      <c r="AB1071" t="e">
        <f>IF(DEGREES(ACOS(SIN(RADIANS(G1071))*SIN(RADIANS(E1066))+COS(RADIANS(G1071))*COS(RADIANS(E1066))*COS(RADIANS(AB1056))))&gt;90,0,$F$4*$F$5/E1065^2*(SIN(RADIANS(G1071))*SIN(RADIANS(E1066))+COS(RADIANS(G1071))*COS(RADIANS(E1066))*COS(RADIANS(AB1056))))</f>
        <v>#DIV/0!</v>
      </c>
      <c r="AC1071" t="e">
        <f>IF(DEGREES(ACOS(SIN(RADIANS(G1071))*SIN(RADIANS(E1066))+COS(RADIANS(G1071))*COS(RADIANS(E1066))*COS(RADIANS(AC1056))))&gt;90,0,$F$4*$F$5/E1065^2*(SIN(RADIANS(G1071))*SIN(RADIANS(E1066))+COS(RADIANS(G1071))*COS(RADIANS(E1066))*COS(RADIANS(AC1056))))</f>
        <v>#DIV/0!</v>
      </c>
      <c r="AD1071" t="e">
        <f>IF(DEGREES(ACOS(SIN(RADIANS(G1071))*SIN(RADIANS(E1066))+COS(RADIANS(G1071))*COS(RADIANS(E1066))*COS(RADIANS(AD1056))))&gt;90,0,$F$4*$F$5/E1065^2*(SIN(RADIANS(G1071))*SIN(RADIANS(E1066))+COS(RADIANS(G1071))*COS(RADIANS(E1066))*COS(RADIANS(AD1056))))</f>
        <v>#DIV/0!</v>
      </c>
      <c r="AE1071" t="e">
        <f>IF(DEGREES(ACOS(SIN(RADIANS(G1071))*SIN(RADIANS(E1066))+COS(RADIANS(G1071))*COS(RADIANS(E1066))*COS(RADIANS(AE1056))))&gt;90,0,$F$4*$F$5/E1065^2*(SIN(RADIANS(G1071))*SIN(RADIANS(E1066))+COS(RADIANS(G1071))*COS(RADIANS(E1066))*COS(RADIANS(AE1056))))</f>
        <v>#DIV/0!</v>
      </c>
      <c r="AF1071" t="e">
        <f>IF(DEGREES(ACOS(SIN(RADIANS(G1071))*SIN(RADIANS(E1066))+COS(RADIANS(G1071))*COS(RADIANS(E1066))*COS(RADIANS(AF1056))))&gt;90,0,$F$4*$F$5/E1065^2*(SIN(RADIANS(G1071))*SIN(RADIANS(E1066))+COS(RADIANS(G1071))*COS(RADIANS(E1066))*COS(RADIANS(AF1056))))</f>
        <v>#DIV/0!</v>
      </c>
      <c r="AG1071" t="e">
        <f>IF(DEGREES(ACOS(SIN(RADIANS(G1071))*SIN(RADIANS(E1066))+COS(RADIANS(G1071))*COS(RADIANS(E1066))*COS(RADIANS(AG1056))))&gt;90,0,$F$4*$F$5/E1065^2*(SIN(RADIANS(G1071))*SIN(RADIANS(E1066))+COS(RADIANS(G1071))*COS(RADIANS(E1066))*COS(RADIANS(AG1056))))</f>
        <v>#DIV/0!</v>
      </c>
      <c r="AH1071" t="e">
        <f>IF(DEGREES(ACOS(SIN(RADIANS(G1071))*SIN(RADIANS(E1066))+COS(RADIANS(G1071))*COS(RADIANS(E1066))*COS(RADIANS(AH1056))))&gt;90,0,$F$4*$F$5/E1065^2*(SIN(RADIANS(G1071))*SIN(RADIANS(E1066))+COS(RADIANS(G1071))*COS(RADIANS(E1066))*COS(RADIANS(AH1056))))</f>
        <v>#DIV/0!</v>
      </c>
      <c r="AI1071" t="e">
        <f>IF(DEGREES(ACOS(SIN(RADIANS(G1071))*SIN(RADIANS(E1066))+COS(RADIANS(G1071))*COS(RADIANS(E1066))*COS(RADIANS(AI1056))))&gt;90,0,$F$4*$F$5/E1065^2*(SIN(RADIANS(G1071))*SIN(RADIANS(E1066))+COS(RADIANS(G1071))*COS(RADIANS(E1066))*COS(RADIANS(AI1056))))</f>
        <v>#DIV/0!</v>
      </c>
      <c r="AJ1071" t="e">
        <f>IF(DEGREES(ACOS(SIN(RADIANS(G1071))*SIN(RADIANS(E1066))+COS(RADIANS(G1071))*COS(RADIANS(E1066))*COS(RADIANS(AJ1056))))&gt;90,0,$F$4*$F$5/E1065^2*(SIN(RADIANS(G1071))*SIN(RADIANS(E1066))+COS(RADIANS(G1071))*COS(RADIANS(E1066))*COS(RADIANS(AJ1056))))</f>
        <v>#DIV/0!</v>
      </c>
      <c r="AK1071">
        <f>IF(DEGREES(ACOS(SIN(RADIANS(G1071))*SIN(RADIANS(E1066))+COS(RADIANS(G1071))*COS(RADIANS(E1066))*COS(RADIANS(AK1056))))&gt;90,0,$F$4*$F$5/E1065^2*(SIN(RADIANS(G1071))*SIN(RADIANS(E1066))+COS(RADIANS(G1071))*COS(RADIANS(E1066))*COS(RADIANS(AK1056))))</f>
        <v>0</v>
      </c>
      <c r="AL1071">
        <f>IF(DEGREES(ACOS(SIN(RADIANS(G1071))*SIN(RADIANS(E1066))+COS(RADIANS(G1071))*COS(RADIANS(E1066))*COS(RADIANS(AL1056))))&gt;90,0,$F$4*$F$5/E1065^2*(SIN(RADIANS(G1071))*SIN(RADIANS(E1066))+COS(RADIANS(G1071))*COS(RADIANS(E1066))*COS(RADIANS(AL1056))))</f>
        <v>0</v>
      </c>
      <c r="AM1071">
        <f>IF(DEGREES(ACOS(SIN(RADIANS(G1071))*SIN(RADIANS(E1066))+COS(RADIANS(G1071))*COS(RADIANS(E1066))*COS(RADIANS(AM1056))))&gt;90,0,$F$4*$F$5/E1065^2*(SIN(RADIANS(G1071))*SIN(RADIANS(E1066))+COS(RADIANS(G1071))*COS(RADIANS(E1066))*COS(RADIANS(AM1056))))</f>
        <v>0</v>
      </c>
      <c r="AN1071">
        <f>IF(DEGREES(ACOS(SIN(RADIANS(G1071))*SIN(RADIANS(E1066))+COS(RADIANS(G1071))*COS(RADIANS(E1066))*COS(RADIANS(AN1056))))&gt;90,0,$F$4*$F$5/E1065^2*(SIN(RADIANS(G1071))*SIN(RADIANS(E1066))+COS(RADIANS(G1071))*COS(RADIANS(E1066))*COS(RADIANS(AN1056))))</f>
        <v>0</v>
      </c>
      <c r="AO1071">
        <f>IF(DEGREES(ACOS(SIN(RADIANS(G1071))*SIN(RADIANS(E1066))+COS(RADIANS(G1071))*COS(RADIANS(E1066))*COS(RADIANS(AO1056))))&gt;90,0,$F$4*$F$5/E1065^2*(SIN(RADIANS(G1071))*SIN(RADIANS(E1066))+COS(RADIANS(G1071))*COS(RADIANS(E1066))*COS(RADIANS(AO1056))))</f>
        <v>0</v>
      </c>
      <c r="AP1071">
        <f>IF(DEGREES(ACOS(SIN(RADIANS(G1071))*SIN(RADIANS(E1066))+COS(RADIANS(G1071))*COS(RADIANS(E1066))*COS(RADIANS(AP1056))))&gt;90,0,$F$4*$F$5/E1065^2*(SIN(RADIANS(G1071))*SIN(RADIANS(E1066))+COS(RADIANS(G1071))*COS(RADIANS(E1066))*COS(RADIANS(AP1056))))</f>
        <v>0</v>
      </c>
      <c r="AQ1071">
        <f>IF(DEGREES(ACOS(SIN(RADIANS(G1071))*SIN(RADIANS(E1066))+COS(RADIANS(G1071))*COS(RADIANS(E1066))*COS(RADIANS(AQ1056))))&gt;90,0,$F$4*$F$5/E1065^2*(SIN(RADIANS(G1071))*SIN(RADIANS(E1066))+COS(RADIANS(G1071))*COS(RADIANS(E1066))*COS(RADIANS(AQ1056))))</f>
        <v>0</v>
      </c>
      <c r="AR1071">
        <f>IF(DEGREES(ACOS(SIN(RADIANS(G1071))*SIN(RADIANS(E1066))+COS(RADIANS(G1071))*COS(RADIANS(E1066))*COS(RADIANS(AR1056))))&gt;90,0,$F$4*$F$5/E1065^2*(SIN(RADIANS(G1071))*SIN(RADIANS(E1066))+COS(RADIANS(G1071))*COS(RADIANS(E1066))*COS(RADIANS(AR1056))))</f>
        <v>0</v>
      </c>
    </row>
    <row r="1072" spans="2:44" x14ac:dyDescent="0.5">
      <c r="G1072">
        <v>-50</v>
      </c>
      <c r="I1072">
        <f>IF(DEGREES(ACOS(SIN(RADIANS(G1072))*SIN(RADIANS(E1066))+COS(RADIANS(G1072))*COS(RADIANS(E1066))*COS(RADIANS(I1056))))&gt;90,0,$F$4*$F$5/E1065^2*(SIN(RADIANS(G1072))*SIN(RADIANS(E1066))+COS(RADIANS(G1072))*COS(RADIANS(E1066))*COS(RADIANS(I1056))))</f>
        <v>0</v>
      </c>
      <c r="J1072">
        <f>IF(DEGREES(ACOS(SIN(RADIANS(G1072))*SIN(RADIANS(E1066))+COS(RADIANS(G1072))*COS(RADIANS(E1066))*COS(RADIANS(J1056))))&gt;90,0,$F$4*$F$5/E1065^2*(SIN(RADIANS(G1072))*SIN(RADIANS(E1066))+COS(RADIANS(G1072))*COS(RADIANS(E1066))*COS(RADIANS(J1056))))</f>
        <v>0</v>
      </c>
      <c r="K1072">
        <f>IF(DEGREES(ACOS(SIN(RADIANS(G1072))*SIN(RADIANS(E1066))+COS(RADIANS(G1072))*COS(RADIANS(E1066))*COS(RADIANS(K1056))))&gt;90,0,$F$4*$F$5/E1065^2*(SIN(RADIANS(G1072))*SIN(RADIANS(E1066))+COS(RADIANS(G1072))*COS(RADIANS(E1066))*COS(RADIANS(K1056))))</f>
        <v>0</v>
      </c>
      <c r="L1072">
        <f>IF(DEGREES(ACOS(SIN(RADIANS(G1072))*SIN(RADIANS(E1066))+COS(RADIANS(G1072))*COS(RADIANS(E1066))*COS(RADIANS(L1056))))&gt;90,0,$F$4*$F$5/E1065^2*(SIN(RADIANS(G1072))*SIN(RADIANS(E1066))+COS(RADIANS(G1072))*COS(RADIANS(E1066))*COS(RADIANS(L1056))))</f>
        <v>0</v>
      </c>
      <c r="M1072">
        <f>IF(DEGREES(ACOS(SIN(RADIANS(G1072))*SIN(RADIANS(E1066))+COS(RADIANS(G1072))*COS(RADIANS(E1066))*COS(RADIANS(M1056))))&gt;90,0,$F$4*$F$5/E1065^2*(SIN(RADIANS(G1072))*SIN(RADIANS(E1066))+COS(RADIANS(G1072))*COS(RADIANS(E1066))*COS(RADIANS(M1056))))</f>
        <v>0</v>
      </c>
      <c r="N1072">
        <f>IF(DEGREES(ACOS(SIN(RADIANS(G1072))*SIN(RADIANS(E1066))+COS(RADIANS(G1072))*COS(RADIANS(E1066))*COS(RADIANS(N1056))))&gt;90,0,$F$4*$F$5/E1065^2*(SIN(RADIANS(G1072))*SIN(RADIANS(E1066))+COS(RADIANS(G1072))*COS(RADIANS(E1066))*COS(RADIANS(N1056))))</f>
        <v>0</v>
      </c>
      <c r="O1072">
        <f>IF(DEGREES(ACOS(SIN(RADIANS(G1072))*SIN(RADIANS(E1066))+COS(RADIANS(G1072))*COS(RADIANS(E1066))*COS(RADIANS(O1056))))&gt;90,0,$F$4*$F$5/E1065^2*(SIN(RADIANS(G1072))*SIN(RADIANS(E1066))+COS(RADIANS(G1072))*COS(RADIANS(E1066))*COS(RADIANS(O1056))))</f>
        <v>0</v>
      </c>
      <c r="P1072">
        <f>IF(DEGREES(ACOS(SIN(RADIANS(G1072))*SIN(RADIANS(E1066))+COS(RADIANS(G1072))*COS(RADIANS(E1066))*COS(RADIANS(P1056))))&gt;90,0,$F$4*$F$5/E1065^2*(SIN(RADIANS(G1072))*SIN(RADIANS(E1066))+COS(RADIANS(G1072))*COS(RADIANS(E1066))*COS(RADIANS(P1056))))</f>
        <v>0</v>
      </c>
      <c r="Q1072">
        <f>IF(DEGREES(ACOS(SIN(RADIANS(G1072))*SIN(RADIANS(E1066))+COS(RADIANS(G1072))*COS(RADIANS(E1066))*COS(RADIANS(Q1056))))&gt;90,0,$F$4*$F$5/E1065^2*(SIN(RADIANS(G1072))*SIN(RADIANS(E1066))+COS(RADIANS(G1072))*COS(RADIANS(E1066))*COS(RADIANS(Q1056))))</f>
        <v>0</v>
      </c>
      <c r="R1072" t="e">
        <f>IF(DEGREES(ACOS(SIN(RADIANS(G1072))*SIN(RADIANS(E1066))+COS(RADIANS(G1072))*COS(RADIANS(E1066))*COS(RADIANS(R1056))))&gt;90,0,$F$4*$F$5/E1065^2*(SIN(RADIANS(G1072))*SIN(RADIANS(E1066))+COS(RADIANS(G1072))*COS(RADIANS(E1066))*COS(RADIANS(R1056))))</f>
        <v>#DIV/0!</v>
      </c>
      <c r="S1072" t="e">
        <f>IF(DEGREES(ACOS(SIN(RADIANS(G1072))*SIN(RADIANS(E1066))+COS(RADIANS(G1072))*COS(RADIANS(E1066))*COS(RADIANS(S1056))))&gt;90,0,$F$4*$F$5/E1065^2*(SIN(RADIANS(G1072))*SIN(RADIANS(E1066))+COS(RADIANS(G1072))*COS(RADIANS(E1066))*COS(RADIANS(S1056))))</f>
        <v>#DIV/0!</v>
      </c>
      <c r="T1072" t="e">
        <f>IF(DEGREES(ACOS(SIN(RADIANS(G1072))*SIN(RADIANS(E1066))+COS(RADIANS(G1072))*COS(RADIANS(E1066))*COS(RADIANS(T1056))))&gt;90,0,$F$4*$F$5/E1065^2*(SIN(RADIANS(G1072))*SIN(RADIANS(E1066))+COS(RADIANS(G1072))*COS(RADIANS(E1066))*COS(RADIANS(T1056))))</f>
        <v>#DIV/0!</v>
      </c>
      <c r="U1072" t="e">
        <f>IF(DEGREES(ACOS(SIN(RADIANS(G1072))*SIN(RADIANS(E1066))+COS(RADIANS(G1072))*COS(RADIANS(E1066))*COS(RADIANS(U1056))))&gt;90,0,$F$4*$F$5/E1065^2*(SIN(RADIANS(G1072))*SIN(RADIANS(E1066))+COS(RADIANS(G1072))*COS(RADIANS(E1066))*COS(RADIANS(U1056))))</f>
        <v>#DIV/0!</v>
      </c>
      <c r="V1072" t="e">
        <f>IF(DEGREES(ACOS(SIN(RADIANS(G1072))*SIN(RADIANS(E1066))+COS(RADIANS(G1072))*COS(RADIANS(E1066))*COS(RADIANS(V1056))))&gt;90,0,$F$4*$F$5/E1065^2*(SIN(RADIANS(G1072))*SIN(RADIANS(E1066))+COS(RADIANS(G1072))*COS(RADIANS(E1066))*COS(RADIANS(V1056))))</f>
        <v>#DIV/0!</v>
      </c>
      <c r="W1072" t="e">
        <f>IF(DEGREES(ACOS(SIN(RADIANS(G1072))*SIN(RADIANS(E1066))+COS(RADIANS(G1072))*COS(RADIANS(E1066))*COS(RADIANS(W1056))))&gt;90,0,$F$4*$F$5/E1065^2*(SIN(RADIANS(G1072))*SIN(RADIANS(E1066))+COS(RADIANS(G1072))*COS(RADIANS(E1066))*COS(RADIANS(W1056))))</f>
        <v>#DIV/0!</v>
      </c>
      <c r="X1072" t="e">
        <f>IF(DEGREES(ACOS(SIN(RADIANS(G1072))*SIN(RADIANS(E1066))+COS(RADIANS(G1072))*COS(RADIANS(E1066))*COS(RADIANS(X1056))))&gt;90,0,$F$4*$F$5/E1065^2*(SIN(RADIANS(G1072))*SIN(RADIANS(E1066))+COS(RADIANS(G1072))*COS(RADIANS(E1066))*COS(RADIANS(X1056))))</f>
        <v>#DIV/0!</v>
      </c>
      <c r="Y1072" t="e">
        <f>IF(DEGREES(ACOS(SIN(RADIANS(G1072))*SIN(RADIANS(E1066))+COS(RADIANS(G1072))*COS(RADIANS(E1066))*COS(RADIANS(Y1056))))&gt;90,0,$F$4*$F$5/E1065^2*(SIN(RADIANS(G1072))*SIN(RADIANS(E1066))+COS(RADIANS(G1072))*COS(RADIANS(E1066))*COS(RADIANS(Y1056))))</f>
        <v>#DIV/0!</v>
      </c>
      <c r="Z1072" t="e">
        <f>IF(DEGREES(ACOS(SIN(RADIANS(G1072))*SIN(RADIANS(E1066))+COS(RADIANS(G1072))*COS(RADIANS(E1066))*COS(RADIANS(Z1056))))&gt;90,0,$F$4*$F$5/E1065^2*(SIN(RADIANS(G1072))*SIN(RADIANS(E1066))+COS(RADIANS(G1072))*COS(RADIANS(E1066))*COS(RADIANS(Z1056))))</f>
        <v>#DIV/0!</v>
      </c>
      <c r="AA1072" t="e">
        <f>IF(DEGREES(ACOS(SIN(RADIANS(G1072))*SIN(RADIANS(E1066))+COS(RADIANS(G1072))*COS(RADIANS(E1066))*COS(RADIANS(AA1056))))&gt;90,0,$F$4*$F$5/E1065^2*(SIN(RADIANS(G1072))*SIN(RADIANS(E1066))+COS(RADIANS(G1072))*COS(RADIANS(E1066))*COS(RADIANS(AA1056))))</f>
        <v>#DIV/0!</v>
      </c>
      <c r="AB1072" t="e">
        <f>IF(DEGREES(ACOS(SIN(RADIANS(G1072))*SIN(RADIANS(E1066))+COS(RADIANS(G1072))*COS(RADIANS(E1066))*COS(RADIANS(AB1056))))&gt;90,0,$F$4*$F$5/E1065^2*(SIN(RADIANS(G1072))*SIN(RADIANS(E1066))+COS(RADIANS(G1072))*COS(RADIANS(E1066))*COS(RADIANS(AB1056))))</f>
        <v>#DIV/0!</v>
      </c>
      <c r="AC1072" t="e">
        <f>IF(DEGREES(ACOS(SIN(RADIANS(G1072))*SIN(RADIANS(E1066))+COS(RADIANS(G1072))*COS(RADIANS(E1066))*COS(RADIANS(AC1056))))&gt;90,0,$F$4*$F$5/E1065^2*(SIN(RADIANS(G1072))*SIN(RADIANS(E1066))+COS(RADIANS(G1072))*COS(RADIANS(E1066))*COS(RADIANS(AC1056))))</f>
        <v>#DIV/0!</v>
      </c>
      <c r="AD1072" t="e">
        <f>IF(DEGREES(ACOS(SIN(RADIANS(G1072))*SIN(RADIANS(E1066))+COS(RADIANS(G1072))*COS(RADIANS(E1066))*COS(RADIANS(AD1056))))&gt;90,0,$F$4*$F$5/E1065^2*(SIN(RADIANS(G1072))*SIN(RADIANS(E1066))+COS(RADIANS(G1072))*COS(RADIANS(E1066))*COS(RADIANS(AD1056))))</f>
        <v>#DIV/0!</v>
      </c>
      <c r="AE1072" t="e">
        <f>IF(DEGREES(ACOS(SIN(RADIANS(G1072))*SIN(RADIANS(E1066))+COS(RADIANS(G1072))*COS(RADIANS(E1066))*COS(RADIANS(AE1056))))&gt;90,0,$F$4*$F$5/E1065^2*(SIN(RADIANS(G1072))*SIN(RADIANS(E1066))+COS(RADIANS(G1072))*COS(RADIANS(E1066))*COS(RADIANS(AE1056))))</f>
        <v>#DIV/0!</v>
      </c>
      <c r="AF1072" t="e">
        <f>IF(DEGREES(ACOS(SIN(RADIANS(G1072))*SIN(RADIANS(E1066))+COS(RADIANS(G1072))*COS(RADIANS(E1066))*COS(RADIANS(AF1056))))&gt;90,0,$F$4*$F$5/E1065^2*(SIN(RADIANS(G1072))*SIN(RADIANS(E1066))+COS(RADIANS(G1072))*COS(RADIANS(E1066))*COS(RADIANS(AF1056))))</f>
        <v>#DIV/0!</v>
      </c>
      <c r="AG1072" t="e">
        <f>IF(DEGREES(ACOS(SIN(RADIANS(G1072))*SIN(RADIANS(E1066))+COS(RADIANS(G1072))*COS(RADIANS(E1066))*COS(RADIANS(AG1056))))&gt;90,0,$F$4*$F$5/E1065^2*(SIN(RADIANS(G1072))*SIN(RADIANS(E1066))+COS(RADIANS(G1072))*COS(RADIANS(E1066))*COS(RADIANS(AG1056))))</f>
        <v>#DIV/0!</v>
      </c>
      <c r="AH1072" t="e">
        <f>IF(DEGREES(ACOS(SIN(RADIANS(G1072))*SIN(RADIANS(E1066))+COS(RADIANS(G1072))*COS(RADIANS(E1066))*COS(RADIANS(AH1056))))&gt;90,0,$F$4*$F$5/E1065^2*(SIN(RADIANS(G1072))*SIN(RADIANS(E1066))+COS(RADIANS(G1072))*COS(RADIANS(E1066))*COS(RADIANS(AH1056))))</f>
        <v>#DIV/0!</v>
      </c>
      <c r="AI1072" t="e">
        <f>IF(DEGREES(ACOS(SIN(RADIANS(G1072))*SIN(RADIANS(E1066))+COS(RADIANS(G1072))*COS(RADIANS(E1066))*COS(RADIANS(AI1056))))&gt;90,0,$F$4*$F$5/E1065^2*(SIN(RADIANS(G1072))*SIN(RADIANS(E1066))+COS(RADIANS(G1072))*COS(RADIANS(E1066))*COS(RADIANS(AI1056))))</f>
        <v>#DIV/0!</v>
      </c>
      <c r="AJ1072" t="e">
        <f>IF(DEGREES(ACOS(SIN(RADIANS(G1072))*SIN(RADIANS(E1066))+COS(RADIANS(G1072))*COS(RADIANS(E1066))*COS(RADIANS(AJ1056))))&gt;90,0,$F$4*$F$5/E1065^2*(SIN(RADIANS(G1072))*SIN(RADIANS(E1066))+COS(RADIANS(G1072))*COS(RADIANS(E1066))*COS(RADIANS(AJ1056))))</f>
        <v>#DIV/0!</v>
      </c>
      <c r="AK1072">
        <f>IF(DEGREES(ACOS(SIN(RADIANS(G1072))*SIN(RADIANS(E1066))+COS(RADIANS(G1072))*COS(RADIANS(E1066))*COS(RADIANS(AK1056))))&gt;90,0,$F$4*$F$5/E1065^2*(SIN(RADIANS(G1072))*SIN(RADIANS(E1066))+COS(RADIANS(G1072))*COS(RADIANS(E1066))*COS(RADIANS(AK1056))))</f>
        <v>0</v>
      </c>
      <c r="AL1072">
        <f>IF(DEGREES(ACOS(SIN(RADIANS(G1072))*SIN(RADIANS(E1066))+COS(RADIANS(G1072))*COS(RADIANS(E1066))*COS(RADIANS(AL1056))))&gt;90,0,$F$4*$F$5/E1065^2*(SIN(RADIANS(G1072))*SIN(RADIANS(E1066))+COS(RADIANS(G1072))*COS(RADIANS(E1066))*COS(RADIANS(AL1056))))</f>
        <v>0</v>
      </c>
      <c r="AM1072">
        <f>IF(DEGREES(ACOS(SIN(RADIANS(G1072))*SIN(RADIANS(E1066))+COS(RADIANS(G1072))*COS(RADIANS(E1066))*COS(RADIANS(AM1056))))&gt;90,0,$F$4*$F$5/E1065^2*(SIN(RADIANS(G1072))*SIN(RADIANS(E1066))+COS(RADIANS(G1072))*COS(RADIANS(E1066))*COS(RADIANS(AM1056))))</f>
        <v>0</v>
      </c>
      <c r="AN1072">
        <f>IF(DEGREES(ACOS(SIN(RADIANS(G1072))*SIN(RADIANS(E1066))+COS(RADIANS(G1072))*COS(RADIANS(E1066))*COS(RADIANS(AN1056))))&gt;90,0,$F$4*$F$5/E1065^2*(SIN(RADIANS(G1072))*SIN(RADIANS(E1066))+COS(RADIANS(G1072))*COS(RADIANS(E1066))*COS(RADIANS(AN1056))))</f>
        <v>0</v>
      </c>
      <c r="AO1072">
        <f>IF(DEGREES(ACOS(SIN(RADIANS(G1072))*SIN(RADIANS(E1066))+COS(RADIANS(G1072))*COS(RADIANS(E1066))*COS(RADIANS(AO1056))))&gt;90,0,$F$4*$F$5/E1065^2*(SIN(RADIANS(G1072))*SIN(RADIANS(E1066))+COS(RADIANS(G1072))*COS(RADIANS(E1066))*COS(RADIANS(AO1056))))</f>
        <v>0</v>
      </c>
      <c r="AP1072">
        <f>IF(DEGREES(ACOS(SIN(RADIANS(G1072))*SIN(RADIANS(E1066))+COS(RADIANS(G1072))*COS(RADIANS(E1066))*COS(RADIANS(AP1056))))&gt;90,0,$F$4*$F$5/E1065^2*(SIN(RADIANS(G1072))*SIN(RADIANS(E1066))+COS(RADIANS(G1072))*COS(RADIANS(E1066))*COS(RADIANS(AP1056))))</f>
        <v>0</v>
      </c>
      <c r="AQ1072">
        <f>IF(DEGREES(ACOS(SIN(RADIANS(G1072))*SIN(RADIANS(E1066))+COS(RADIANS(G1072))*COS(RADIANS(E1066))*COS(RADIANS(AQ1056))))&gt;90,0,$F$4*$F$5/E1065^2*(SIN(RADIANS(G1072))*SIN(RADIANS(E1066))+COS(RADIANS(G1072))*COS(RADIANS(E1066))*COS(RADIANS(AQ1056))))</f>
        <v>0</v>
      </c>
      <c r="AR1072">
        <f>IF(DEGREES(ACOS(SIN(RADIANS(G1072))*SIN(RADIANS(E1066))+COS(RADIANS(G1072))*COS(RADIANS(E1066))*COS(RADIANS(AR1056))))&gt;90,0,$F$4*$F$5/E1065^2*(SIN(RADIANS(G1072))*SIN(RADIANS(E1066))+COS(RADIANS(G1072))*COS(RADIANS(E1066))*COS(RADIANS(AR1056))))</f>
        <v>0</v>
      </c>
    </row>
    <row r="1073" spans="2:44" x14ac:dyDescent="0.5">
      <c r="G1073">
        <v>-60</v>
      </c>
      <c r="I1073">
        <f>IF(DEGREES(ACOS(SIN(RADIANS(G1073))*SIN(RADIANS(E1066))+COS(RADIANS(G1073))*COS(RADIANS(E1066))*COS(RADIANS(I1056))))&gt;90,0,$F$4*$F$5/E1065^2*(SIN(RADIANS(G1073))*SIN(RADIANS(E1066))+COS(RADIANS(G1073))*COS(RADIANS(E1066))*COS(RADIANS(I1056))))</f>
        <v>0</v>
      </c>
      <c r="J1073">
        <f>IF(DEGREES(ACOS(SIN(RADIANS(G1073))*SIN(RADIANS(E1066))+COS(RADIANS(G1073))*COS(RADIANS(E1066))*COS(RADIANS(J1056))))&gt;90,0,$F$4*$F$5/E1065^2*(SIN(RADIANS(G1073))*SIN(RADIANS(E1066))+COS(RADIANS(G1073))*COS(RADIANS(E1066))*COS(RADIANS(J1056))))</f>
        <v>0</v>
      </c>
      <c r="K1073">
        <f>IF(DEGREES(ACOS(SIN(RADIANS(G1073))*SIN(RADIANS(E1066))+COS(RADIANS(G1073))*COS(RADIANS(E1066))*COS(RADIANS(K1056))))&gt;90,0,$F$4*$F$5/E1065^2*(SIN(RADIANS(G1073))*SIN(RADIANS(E1066))+COS(RADIANS(G1073))*COS(RADIANS(E1066))*COS(RADIANS(K1056))))</f>
        <v>0</v>
      </c>
      <c r="L1073">
        <f>IF(DEGREES(ACOS(SIN(RADIANS(G1073))*SIN(RADIANS(E1066))+COS(RADIANS(G1073))*COS(RADIANS(E1066))*COS(RADIANS(L1056))))&gt;90,0,$F$4*$F$5/E1065^2*(SIN(RADIANS(G1073))*SIN(RADIANS(E1066))+COS(RADIANS(G1073))*COS(RADIANS(E1066))*COS(RADIANS(L1056))))</f>
        <v>0</v>
      </c>
      <c r="M1073">
        <f>IF(DEGREES(ACOS(SIN(RADIANS(G1073))*SIN(RADIANS(E1066))+COS(RADIANS(G1073))*COS(RADIANS(E1066))*COS(RADIANS(M1056))))&gt;90,0,$F$4*$F$5/E1065^2*(SIN(RADIANS(G1073))*SIN(RADIANS(E1066))+COS(RADIANS(G1073))*COS(RADIANS(E1066))*COS(RADIANS(M1056))))</f>
        <v>0</v>
      </c>
      <c r="N1073">
        <f>IF(DEGREES(ACOS(SIN(RADIANS(G1073))*SIN(RADIANS(E1066))+COS(RADIANS(G1073))*COS(RADIANS(E1066))*COS(RADIANS(N1056))))&gt;90,0,$F$4*$F$5/E1065^2*(SIN(RADIANS(G1073))*SIN(RADIANS(E1066))+COS(RADIANS(G1073))*COS(RADIANS(E1066))*COS(RADIANS(N1056))))</f>
        <v>0</v>
      </c>
      <c r="O1073">
        <f>IF(DEGREES(ACOS(SIN(RADIANS(G1073))*SIN(RADIANS(E1066))+COS(RADIANS(G1073))*COS(RADIANS(E1066))*COS(RADIANS(O1056))))&gt;90,0,$F$4*$F$5/E1065^2*(SIN(RADIANS(G1073))*SIN(RADIANS(E1066))+COS(RADIANS(G1073))*COS(RADIANS(E1066))*COS(RADIANS(O1056))))</f>
        <v>0</v>
      </c>
      <c r="P1073">
        <f>IF(DEGREES(ACOS(SIN(RADIANS(G1073))*SIN(RADIANS(E1066))+COS(RADIANS(G1073))*COS(RADIANS(E1066))*COS(RADIANS(P1056))))&gt;90,0,$F$4*$F$5/E1065^2*(SIN(RADIANS(G1073))*SIN(RADIANS(E1066))+COS(RADIANS(G1073))*COS(RADIANS(E1066))*COS(RADIANS(P1056))))</f>
        <v>0</v>
      </c>
      <c r="Q1073">
        <f>IF(DEGREES(ACOS(SIN(RADIANS(G1073))*SIN(RADIANS(E1066))+COS(RADIANS(G1073))*COS(RADIANS(E1066))*COS(RADIANS(Q1056))))&gt;90,0,$F$4*$F$5/E1065^2*(SIN(RADIANS(G1073))*SIN(RADIANS(E1066))+COS(RADIANS(G1073))*COS(RADIANS(E1066))*COS(RADIANS(Q1056))))</f>
        <v>0</v>
      </c>
      <c r="R1073" t="e">
        <f>IF(DEGREES(ACOS(SIN(RADIANS(G1073))*SIN(RADIANS(E1066))+COS(RADIANS(G1073))*COS(RADIANS(E1066))*COS(RADIANS(R1056))))&gt;90,0,$F$4*$F$5/E1065^2*(SIN(RADIANS(G1073))*SIN(RADIANS(E1066))+COS(RADIANS(G1073))*COS(RADIANS(E1066))*COS(RADIANS(R1056))))</f>
        <v>#DIV/0!</v>
      </c>
      <c r="S1073" t="e">
        <f>IF(DEGREES(ACOS(SIN(RADIANS(G1073))*SIN(RADIANS(E1066))+COS(RADIANS(G1073))*COS(RADIANS(E1066))*COS(RADIANS(S1056))))&gt;90,0,$F$4*$F$5/E1065^2*(SIN(RADIANS(G1073))*SIN(RADIANS(E1066))+COS(RADIANS(G1073))*COS(RADIANS(E1066))*COS(RADIANS(S1056))))</f>
        <v>#DIV/0!</v>
      </c>
      <c r="T1073" t="e">
        <f>IF(DEGREES(ACOS(SIN(RADIANS(G1073))*SIN(RADIANS(E1066))+COS(RADIANS(G1073))*COS(RADIANS(E1066))*COS(RADIANS(T1056))))&gt;90,0,$F$4*$F$5/E1065^2*(SIN(RADIANS(G1073))*SIN(RADIANS(E1066))+COS(RADIANS(G1073))*COS(RADIANS(E1066))*COS(RADIANS(T1056))))</f>
        <v>#DIV/0!</v>
      </c>
      <c r="U1073" t="e">
        <f>IF(DEGREES(ACOS(SIN(RADIANS(G1073))*SIN(RADIANS(E1066))+COS(RADIANS(G1073))*COS(RADIANS(E1066))*COS(RADIANS(U1056))))&gt;90,0,$F$4*$F$5/E1065^2*(SIN(RADIANS(G1073))*SIN(RADIANS(E1066))+COS(RADIANS(G1073))*COS(RADIANS(E1066))*COS(RADIANS(U1056))))</f>
        <v>#DIV/0!</v>
      </c>
      <c r="V1073" t="e">
        <f>IF(DEGREES(ACOS(SIN(RADIANS(G1073))*SIN(RADIANS(E1066))+COS(RADIANS(G1073))*COS(RADIANS(E1066))*COS(RADIANS(V1056))))&gt;90,0,$F$4*$F$5/E1065^2*(SIN(RADIANS(G1073))*SIN(RADIANS(E1066))+COS(RADIANS(G1073))*COS(RADIANS(E1066))*COS(RADIANS(V1056))))</f>
        <v>#DIV/0!</v>
      </c>
      <c r="W1073" t="e">
        <f>IF(DEGREES(ACOS(SIN(RADIANS(G1073))*SIN(RADIANS(E1066))+COS(RADIANS(G1073))*COS(RADIANS(E1066))*COS(RADIANS(W1056))))&gt;90,0,$F$4*$F$5/E1065^2*(SIN(RADIANS(G1073))*SIN(RADIANS(E1066))+COS(RADIANS(G1073))*COS(RADIANS(E1066))*COS(RADIANS(W1056))))</f>
        <v>#DIV/0!</v>
      </c>
      <c r="X1073" t="e">
        <f>IF(DEGREES(ACOS(SIN(RADIANS(G1073))*SIN(RADIANS(E1066))+COS(RADIANS(G1073))*COS(RADIANS(E1066))*COS(RADIANS(X1056))))&gt;90,0,$F$4*$F$5/E1065^2*(SIN(RADIANS(G1073))*SIN(RADIANS(E1066))+COS(RADIANS(G1073))*COS(RADIANS(E1066))*COS(RADIANS(X1056))))</f>
        <v>#DIV/0!</v>
      </c>
      <c r="Y1073" t="e">
        <f>IF(DEGREES(ACOS(SIN(RADIANS(G1073))*SIN(RADIANS(E1066))+COS(RADIANS(G1073))*COS(RADIANS(E1066))*COS(RADIANS(Y1056))))&gt;90,0,$F$4*$F$5/E1065^2*(SIN(RADIANS(G1073))*SIN(RADIANS(E1066))+COS(RADIANS(G1073))*COS(RADIANS(E1066))*COS(RADIANS(Y1056))))</f>
        <v>#DIV/0!</v>
      </c>
      <c r="Z1073" t="e">
        <f>IF(DEGREES(ACOS(SIN(RADIANS(G1073))*SIN(RADIANS(E1066))+COS(RADIANS(G1073))*COS(RADIANS(E1066))*COS(RADIANS(Z1056))))&gt;90,0,$F$4*$F$5/E1065^2*(SIN(RADIANS(G1073))*SIN(RADIANS(E1066))+COS(RADIANS(G1073))*COS(RADIANS(E1066))*COS(RADIANS(Z1056))))</f>
        <v>#DIV/0!</v>
      </c>
      <c r="AA1073" t="e">
        <f>IF(DEGREES(ACOS(SIN(RADIANS(G1073))*SIN(RADIANS(E1066))+COS(RADIANS(G1073))*COS(RADIANS(E1066))*COS(RADIANS(AA1056))))&gt;90,0,$F$4*$F$5/E1065^2*(SIN(RADIANS(G1073))*SIN(RADIANS(E1066))+COS(RADIANS(G1073))*COS(RADIANS(E1066))*COS(RADIANS(AA1056))))</f>
        <v>#DIV/0!</v>
      </c>
      <c r="AB1073" t="e">
        <f>IF(DEGREES(ACOS(SIN(RADIANS(G1073))*SIN(RADIANS(E1066))+COS(RADIANS(G1073))*COS(RADIANS(E1066))*COS(RADIANS(AB1056))))&gt;90,0,$F$4*$F$5/E1065^2*(SIN(RADIANS(G1073))*SIN(RADIANS(E1066))+COS(RADIANS(G1073))*COS(RADIANS(E1066))*COS(RADIANS(AB1056))))</f>
        <v>#DIV/0!</v>
      </c>
      <c r="AC1073" t="e">
        <f>IF(DEGREES(ACOS(SIN(RADIANS(G1073))*SIN(RADIANS(E1066))+COS(RADIANS(G1073))*COS(RADIANS(E1066))*COS(RADIANS(AC1056))))&gt;90,0,$F$4*$F$5/E1065^2*(SIN(RADIANS(G1073))*SIN(RADIANS(E1066))+COS(RADIANS(G1073))*COS(RADIANS(E1066))*COS(RADIANS(AC1056))))</f>
        <v>#DIV/0!</v>
      </c>
      <c r="AD1073" t="e">
        <f>IF(DEGREES(ACOS(SIN(RADIANS(G1073))*SIN(RADIANS(E1066))+COS(RADIANS(G1073))*COS(RADIANS(E1066))*COS(RADIANS(AD1056))))&gt;90,0,$F$4*$F$5/E1065^2*(SIN(RADIANS(G1073))*SIN(RADIANS(E1066))+COS(RADIANS(G1073))*COS(RADIANS(E1066))*COS(RADIANS(AD1056))))</f>
        <v>#DIV/0!</v>
      </c>
      <c r="AE1073" t="e">
        <f>IF(DEGREES(ACOS(SIN(RADIANS(G1073))*SIN(RADIANS(E1066))+COS(RADIANS(G1073))*COS(RADIANS(E1066))*COS(RADIANS(AE1056))))&gt;90,0,$F$4*$F$5/E1065^2*(SIN(RADIANS(G1073))*SIN(RADIANS(E1066))+COS(RADIANS(G1073))*COS(RADIANS(E1066))*COS(RADIANS(AE1056))))</f>
        <v>#DIV/0!</v>
      </c>
      <c r="AF1073" t="e">
        <f>IF(DEGREES(ACOS(SIN(RADIANS(G1073))*SIN(RADIANS(E1066))+COS(RADIANS(G1073))*COS(RADIANS(E1066))*COS(RADIANS(AF1056))))&gt;90,0,$F$4*$F$5/E1065^2*(SIN(RADIANS(G1073))*SIN(RADIANS(E1066))+COS(RADIANS(G1073))*COS(RADIANS(E1066))*COS(RADIANS(AF1056))))</f>
        <v>#DIV/0!</v>
      </c>
      <c r="AG1073" t="e">
        <f>IF(DEGREES(ACOS(SIN(RADIANS(G1073))*SIN(RADIANS(E1066))+COS(RADIANS(G1073))*COS(RADIANS(E1066))*COS(RADIANS(AG1056))))&gt;90,0,$F$4*$F$5/E1065^2*(SIN(RADIANS(G1073))*SIN(RADIANS(E1066))+COS(RADIANS(G1073))*COS(RADIANS(E1066))*COS(RADIANS(AG1056))))</f>
        <v>#DIV/0!</v>
      </c>
      <c r="AH1073" t="e">
        <f>IF(DEGREES(ACOS(SIN(RADIANS(G1073))*SIN(RADIANS(E1066))+COS(RADIANS(G1073))*COS(RADIANS(E1066))*COS(RADIANS(AH1056))))&gt;90,0,$F$4*$F$5/E1065^2*(SIN(RADIANS(G1073))*SIN(RADIANS(E1066))+COS(RADIANS(G1073))*COS(RADIANS(E1066))*COS(RADIANS(AH1056))))</f>
        <v>#DIV/0!</v>
      </c>
      <c r="AI1073" t="e">
        <f>IF(DEGREES(ACOS(SIN(RADIANS(G1073))*SIN(RADIANS(E1066))+COS(RADIANS(G1073))*COS(RADIANS(E1066))*COS(RADIANS(AI1056))))&gt;90,0,$F$4*$F$5/E1065^2*(SIN(RADIANS(G1073))*SIN(RADIANS(E1066))+COS(RADIANS(G1073))*COS(RADIANS(E1066))*COS(RADIANS(AI1056))))</f>
        <v>#DIV/0!</v>
      </c>
      <c r="AJ1073" t="e">
        <f>IF(DEGREES(ACOS(SIN(RADIANS(G1073))*SIN(RADIANS(E1066))+COS(RADIANS(G1073))*COS(RADIANS(E1066))*COS(RADIANS(AJ1056))))&gt;90,0,$F$4*$F$5/E1065^2*(SIN(RADIANS(G1073))*SIN(RADIANS(E1066))+COS(RADIANS(G1073))*COS(RADIANS(E1066))*COS(RADIANS(AJ1056))))</f>
        <v>#DIV/0!</v>
      </c>
      <c r="AK1073">
        <f>IF(DEGREES(ACOS(SIN(RADIANS(G1073))*SIN(RADIANS(E1066))+COS(RADIANS(G1073))*COS(RADIANS(E1066))*COS(RADIANS(AK1056))))&gt;90,0,$F$4*$F$5/E1065^2*(SIN(RADIANS(G1073))*SIN(RADIANS(E1066))+COS(RADIANS(G1073))*COS(RADIANS(E1066))*COS(RADIANS(AK1056))))</f>
        <v>0</v>
      </c>
      <c r="AL1073">
        <f>IF(DEGREES(ACOS(SIN(RADIANS(G1073))*SIN(RADIANS(E1066))+COS(RADIANS(G1073))*COS(RADIANS(E1066))*COS(RADIANS(AL1056))))&gt;90,0,$F$4*$F$5/E1065^2*(SIN(RADIANS(G1073))*SIN(RADIANS(E1066))+COS(RADIANS(G1073))*COS(RADIANS(E1066))*COS(RADIANS(AL1056))))</f>
        <v>0</v>
      </c>
      <c r="AM1073">
        <f>IF(DEGREES(ACOS(SIN(RADIANS(G1073))*SIN(RADIANS(E1066))+COS(RADIANS(G1073))*COS(RADIANS(E1066))*COS(RADIANS(AM1056))))&gt;90,0,$F$4*$F$5/E1065^2*(SIN(RADIANS(G1073))*SIN(RADIANS(E1066))+COS(RADIANS(G1073))*COS(RADIANS(E1066))*COS(RADIANS(AM1056))))</f>
        <v>0</v>
      </c>
      <c r="AN1073">
        <f>IF(DEGREES(ACOS(SIN(RADIANS(G1073))*SIN(RADIANS(E1066))+COS(RADIANS(G1073))*COS(RADIANS(E1066))*COS(RADIANS(AN1056))))&gt;90,0,$F$4*$F$5/E1065^2*(SIN(RADIANS(G1073))*SIN(RADIANS(E1066))+COS(RADIANS(G1073))*COS(RADIANS(E1066))*COS(RADIANS(AN1056))))</f>
        <v>0</v>
      </c>
      <c r="AO1073">
        <f>IF(DEGREES(ACOS(SIN(RADIANS(G1073))*SIN(RADIANS(E1066))+COS(RADIANS(G1073))*COS(RADIANS(E1066))*COS(RADIANS(AO1056))))&gt;90,0,$F$4*$F$5/E1065^2*(SIN(RADIANS(G1073))*SIN(RADIANS(E1066))+COS(RADIANS(G1073))*COS(RADIANS(E1066))*COS(RADIANS(AO1056))))</f>
        <v>0</v>
      </c>
      <c r="AP1073">
        <f>IF(DEGREES(ACOS(SIN(RADIANS(G1073))*SIN(RADIANS(E1066))+COS(RADIANS(G1073))*COS(RADIANS(E1066))*COS(RADIANS(AP1056))))&gt;90,0,$F$4*$F$5/E1065^2*(SIN(RADIANS(G1073))*SIN(RADIANS(E1066))+COS(RADIANS(G1073))*COS(RADIANS(E1066))*COS(RADIANS(AP1056))))</f>
        <v>0</v>
      </c>
      <c r="AQ1073">
        <f>IF(DEGREES(ACOS(SIN(RADIANS(G1073))*SIN(RADIANS(E1066))+COS(RADIANS(G1073))*COS(RADIANS(E1066))*COS(RADIANS(AQ1056))))&gt;90,0,$F$4*$F$5/E1065^2*(SIN(RADIANS(G1073))*SIN(RADIANS(E1066))+COS(RADIANS(G1073))*COS(RADIANS(E1066))*COS(RADIANS(AQ1056))))</f>
        <v>0</v>
      </c>
      <c r="AR1073">
        <f>IF(DEGREES(ACOS(SIN(RADIANS(G1073))*SIN(RADIANS(E1066))+COS(RADIANS(G1073))*COS(RADIANS(E1066))*COS(RADIANS(AR1056))))&gt;90,0,$F$4*$F$5/E1065^2*(SIN(RADIANS(G1073))*SIN(RADIANS(E1066))+COS(RADIANS(G1073))*COS(RADIANS(E1066))*COS(RADIANS(AR1056))))</f>
        <v>0</v>
      </c>
    </row>
    <row r="1074" spans="2:44" x14ac:dyDescent="0.5">
      <c r="G1074">
        <v>-70</v>
      </c>
      <c r="I1074">
        <f>IF(DEGREES(ACOS(SIN(RADIANS(G1074))*SIN(RADIANS(E1066))+COS(RADIANS(G1074))*COS(RADIANS(E1066))*COS(RADIANS(I1056))))&gt;90,0,$F$4*$F$5/E1065^2*(SIN(RADIANS(G1074))*SIN(RADIANS(E1066))+COS(RADIANS(G1074))*COS(RADIANS(E1066))*COS(RADIANS(I1056))))</f>
        <v>0</v>
      </c>
      <c r="J1074">
        <f>IF(DEGREES(ACOS(SIN(RADIANS(G1074))*SIN(RADIANS(E1066))+COS(RADIANS(G1074))*COS(RADIANS(E1066))*COS(RADIANS(J1056))))&gt;90,0,$F$4*$F$5/E1065^2*(SIN(RADIANS(G1074))*SIN(RADIANS(E1066))+COS(RADIANS(G1074))*COS(RADIANS(E1066))*COS(RADIANS(J1056))))</f>
        <v>0</v>
      </c>
      <c r="K1074">
        <f>IF(DEGREES(ACOS(SIN(RADIANS(G1074))*SIN(RADIANS(E1066))+COS(RADIANS(G1074))*COS(RADIANS(E1066))*COS(RADIANS(K1056))))&gt;90,0,$F$4*$F$5/E1065^2*(SIN(RADIANS(G1074))*SIN(RADIANS(E1066))+COS(RADIANS(G1074))*COS(RADIANS(E1066))*COS(RADIANS(K1056))))</f>
        <v>0</v>
      </c>
      <c r="L1074">
        <f>IF(DEGREES(ACOS(SIN(RADIANS(G1074))*SIN(RADIANS(E1066))+COS(RADIANS(G1074))*COS(RADIANS(E1066))*COS(RADIANS(L1056))))&gt;90,0,$F$4*$F$5/E1065^2*(SIN(RADIANS(G1074))*SIN(RADIANS(E1066))+COS(RADIANS(G1074))*COS(RADIANS(E1066))*COS(RADIANS(L1056))))</f>
        <v>0</v>
      </c>
      <c r="M1074">
        <f>IF(DEGREES(ACOS(SIN(RADIANS(G1074))*SIN(RADIANS(E1066))+COS(RADIANS(G1074))*COS(RADIANS(E1066))*COS(RADIANS(M1056))))&gt;90,0,$F$4*$F$5/E1065^2*(SIN(RADIANS(G1074))*SIN(RADIANS(E1066))+COS(RADIANS(G1074))*COS(RADIANS(E1066))*COS(RADIANS(M1056))))</f>
        <v>0</v>
      </c>
      <c r="N1074">
        <f>IF(DEGREES(ACOS(SIN(RADIANS(G1074))*SIN(RADIANS(E1066))+COS(RADIANS(G1074))*COS(RADIANS(E1066))*COS(RADIANS(N1056))))&gt;90,0,$F$4*$F$5/E1065^2*(SIN(RADIANS(G1074))*SIN(RADIANS(E1066))+COS(RADIANS(G1074))*COS(RADIANS(E1066))*COS(RADIANS(N1056))))</f>
        <v>0</v>
      </c>
      <c r="O1074">
        <f>IF(DEGREES(ACOS(SIN(RADIANS(G1074))*SIN(RADIANS(E1066))+COS(RADIANS(G1074))*COS(RADIANS(E1066))*COS(RADIANS(O1056))))&gt;90,0,$F$4*$F$5/E1065^2*(SIN(RADIANS(G1074))*SIN(RADIANS(E1066))+COS(RADIANS(G1074))*COS(RADIANS(E1066))*COS(RADIANS(O1056))))</f>
        <v>0</v>
      </c>
      <c r="P1074">
        <f>IF(DEGREES(ACOS(SIN(RADIANS(G1074))*SIN(RADIANS(E1066))+COS(RADIANS(G1074))*COS(RADIANS(E1066))*COS(RADIANS(P1056))))&gt;90,0,$F$4*$F$5/E1065^2*(SIN(RADIANS(G1074))*SIN(RADIANS(E1066))+COS(RADIANS(G1074))*COS(RADIANS(E1066))*COS(RADIANS(P1056))))</f>
        <v>0</v>
      </c>
      <c r="Q1074">
        <f>IF(DEGREES(ACOS(SIN(RADIANS(G1074))*SIN(RADIANS(E1066))+COS(RADIANS(G1074))*COS(RADIANS(E1066))*COS(RADIANS(Q1056))))&gt;90,0,$F$4*$F$5/E1065^2*(SIN(RADIANS(G1074))*SIN(RADIANS(E1066))+COS(RADIANS(G1074))*COS(RADIANS(E1066))*COS(RADIANS(Q1056))))</f>
        <v>0</v>
      </c>
      <c r="R1074" t="e">
        <f>IF(DEGREES(ACOS(SIN(RADIANS(G1074))*SIN(RADIANS(E1066))+COS(RADIANS(G1074))*COS(RADIANS(E1066))*COS(RADIANS(R1056))))&gt;90,0,$F$4*$F$5/E1065^2*(SIN(RADIANS(G1074))*SIN(RADIANS(E1066))+COS(RADIANS(G1074))*COS(RADIANS(E1066))*COS(RADIANS(R1056))))</f>
        <v>#DIV/0!</v>
      </c>
      <c r="S1074" t="e">
        <f>IF(DEGREES(ACOS(SIN(RADIANS(G1074))*SIN(RADIANS(E1066))+COS(RADIANS(G1074))*COS(RADIANS(E1066))*COS(RADIANS(S1056))))&gt;90,0,$F$4*$F$5/E1065^2*(SIN(RADIANS(G1074))*SIN(RADIANS(E1066))+COS(RADIANS(G1074))*COS(RADIANS(E1066))*COS(RADIANS(S1056))))</f>
        <v>#DIV/0!</v>
      </c>
      <c r="T1074" t="e">
        <f>IF(DEGREES(ACOS(SIN(RADIANS(G1074))*SIN(RADIANS(E1066))+COS(RADIANS(G1074))*COS(RADIANS(E1066))*COS(RADIANS(T1056))))&gt;90,0,$F$4*$F$5/E1065^2*(SIN(RADIANS(G1074))*SIN(RADIANS(E1066))+COS(RADIANS(G1074))*COS(RADIANS(E1066))*COS(RADIANS(T1056))))</f>
        <v>#DIV/0!</v>
      </c>
      <c r="U1074" t="e">
        <f>IF(DEGREES(ACOS(SIN(RADIANS(G1074))*SIN(RADIANS(E1066))+COS(RADIANS(G1074))*COS(RADIANS(E1066))*COS(RADIANS(U1056))))&gt;90,0,$F$4*$F$5/E1065^2*(SIN(RADIANS(G1074))*SIN(RADIANS(E1066))+COS(RADIANS(G1074))*COS(RADIANS(E1066))*COS(RADIANS(U1056))))</f>
        <v>#DIV/0!</v>
      </c>
      <c r="V1074" t="e">
        <f>IF(DEGREES(ACOS(SIN(RADIANS(G1074))*SIN(RADIANS(E1066))+COS(RADIANS(G1074))*COS(RADIANS(E1066))*COS(RADIANS(V1056))))&gt;90,0,$F$4*$F$5/E1065^2*(SIN(RADIANS(G1074))*SIN(RADIANS(E1066))+COS(RADIANS(G1074))*COS(RADIANS(E1066))*COS(RADIANS(V1056))))</f>
        <v>#DIV/0!</v>
      </c>
      <c r="W1074" t="e">
        <f>IF(DEGREES(ACOS(SIN(RADIANS(G1074))*SIN(RADIANS(E1066))+COS(RADIANS(G1074))*COS(RADIANS(E1066))*COS(RADIANS(W1056))))&gt;90,0,$F$4*$F$5/E1065^2*(SIN(RADIANS(G1074))*SIN(RADIANS(E1066))+COS(RADIANS(G1074))*COS(RADIANS(E1066))*COS(RADIANS(W1056))))</f>
        <v>#DIV/0!</v>
      </c>
      <c r="X1074" t="e">
        <f>IF(DEGREES(ACOS(SIN(RADIANS(G1074))*SIN(RADIANS(E1066))+COS(RADIANS(G1074))*COS(RADIANS(E1066))*COS(RADIANS(X1056))))&gt;90,0,$F$4*$F$5/E1065^2*(SIN(RADIANS(G1074))*SIN(RADIANS(E1066))+COS(RADIANS(G1074))*COS(RADIANS(E1066))*COS(RADIANS(X1056))))</f>
        <v>#DIV/0!</v>
      </c>
      <c r="Y1074" t="e">
        <f>IF(DEGREES(ACOS(SIN(RADIANS(G1074))*SIN(RADIANS(E1066))+COS(RADIANS(G1074))*COS(RADIANS(E1066))*COS(RADIANS(Y1056))))&gt;90,0,$F$4*$F$5/E1065^2*(SIN(RADIANS(G1074))*SIN(RADIANS(E1066))+COS(RADIANS(G1074))*COS(RADIANS(E1066))*COS(RADIANS(Y1056))))</f>
        <v>#DIV/0!</v>
      </c>
      <c r="Z1074" t="e">
        <f>IF(DEGREES(ACOS(SIN(RADIANS(G1074))*SIN(RADIANS(E1066))+COS(RADIANS(G1074))*COS(RADIANS(E1066))*COS(RADIANS(Z1056))))&gt;90,0,$F$4*$F$5/E1065^2*(SIN(RADIANS(G1074))*SIN(RADIANS(E1066))+COS(RADIANS(G1074))*COS(RADIANS(E1066))*COS(RADIANS(Z1056))))</f>
        <v>#DIV/0!</v>
      </c>
      <c r="AA1074" t="e">
        <f>IF(DEGREES(ACOS(SIN(RADIANS(G1074))*SIN(RADIANS(E1066))+COS(RADIANS(G1074))*COS(RADIANS(E1066))*COS(RADIANS(AA1056))))&gt;90,0,$F$4*$F$5/E1065^2*(SIN(RADIANS(G1074))*SIN(RADIANS(E1066))+COS(RADIANS(G1074))*COS(RADIANS(E1066))*COS(RADIANS(AA1056))))</f>
        <v>#DIV/0!</v>
      </c>
      <c r="AB1074" t="e">
        <f>IF(DEGREES(ACOS(SIN(RADIANS(G1074))*SIN(RADIANS(E1066))+COS(RADIANS(G1074))*COS(RADIANS(E1066))*COS(RADIANS(AB1056))))&gt;90,0,$F$4*$F$5/E1065^2*(SIN(RADIANS(G1074))*SIN(RADIANS(E1066))+COS(RADIANS(G1074))*COS(RADIANS(E1066))*COS(RADIANS(AB1056))))</f>
        <v>#DIV/0!</v>
      </c>
      <c r="AC1074" t="e">
        <f>IF(DEGREES(ACOS(SIN(RADIANS(G1074))*SIN(RADIANS(E1066))+COS(RADIANS(G1074))*COS(RADIANS(E1066))*COS(RADIANS(AC1056))))&gt;90,0,$F$4*$F$5/E1065^2*(SIN(RADIANS(G1074))*SIN(RADIANS(E1066))+COS(RADIANS(G1074))*COS(RADIANS(E1066))*COS(RADIANS(AC1056))))</f>
        <v>#DIV/0!</v>
      </c>
      <c r="AD1074" t="e">
        <f>IF(DEGREES(ACOS(SIN(RADIANS(G1074))*SIN(RADIANS(E1066))+COS(RADIANS(G1074))*COS(RADIANS(E1066))*COS(RADIANS(AD1056))))&gt;90,0,$F$4*$F$5/E1065^2*(SIN(RADIANS(G1074))*SIN(RADIANS(E1066))+COS(RADIANS(G1074))*COS(RADIANS(E1066))*COS(RADIANS(AD1056))))</f>
        <v>#DIV/0!</v>
      </c>
      <c r="AE1074" t="e">
        <f>IF(DEGREES(ACOS(SIN(RADIANS(G1074))*SIN(RADIANS(E1066))+COS(RADIANS(G1074))*COS(RADIANS(E1066))*COS(RADIANS(AE1056))))&gt;90,0,$F$4*$F$5/E1065^2*(SIN(RADIANS(G1074))*SIN(RADIANS(E1066))+COS(RADIANS(G1074))*COS(RADIANS(E1066))*COS(RADIANS(AE1056))))</f>
        <v>#DIV/0!</v>
      </c>
      <c r="AF1074" t="e">
        <f>IF(DEGREES(ACOS(SIN(RADIANS(G1074))*SIN(RADIANS(E1066))+COS(RADIANS(G1074))*COS(RADIANS(E1066))*COS(RADIANS(AF1056))))&gt;90,0,$F$4*$F$5/E1065^2*(SIN(RADIANS(G1074))*SIN(RADIANS(E1066))+COS(RADIANS(G1074))*COS(RADIANS(E1066))*COS(RADIANS(AF1056))))</f>
        <v>#DIV/0!</v>
      </c>
      <c r="AG1074" t="e">
        <f>IF(DEGREES(ACOS(SIN(RADIANS(G1074))*SIN(RADIANS(E1066))+COS(RADIANS(G1074))*COS(RADIANS(E1066))*COS(RADIANS(AG1056))))&gt;90,0,$F$4*$F$5/E1065^2*(SIN(RADIANS(G1074))*SIN(RADIANS(E1066))+COS(RADIANS(G1074))*COS(RADIANS(E1066))*COS(RADIANS(AG1056))))</f>
        <v>#DIV/0!</v>
      </c>
      <c r="AH1074" t="e">
        <f>IF(DEGREES(ACOS(SIN(RADIANS(G1074))*SIN(RADIANS(E1066))+COS(RADIANS(G1074))*COS(RADIANS(E1066))*COS(RADIANS(AH1056))))&gt;90,0,$F$4*$F$5/E1065^2*(SIN(RADIANS(G1074))*SIN(RADIANS(E1066))+COS(RADIANS(G1074))*COS(RADIANS(E1066))*COS(RADIANS(AH1056))))</f>
        <v>#DIV/0!</v>
      </c>
      <c r="AI1074" t="e">
        <f>IF(DEGREES(ACOS(SIN(RADIANS(G1074))*SIN(RADIANS(E1066))+COS(RADIANS(G1074))*COS(RADIANS(E1066))*COS(RADIANS(AI1056))))&gt;90,0,$F$4*$F$5/E1065^2*(SIN(RADIANS(G1074))*SIN(RADIANS(E1066))+COS(RADIANS(G1074))*COS(RADIANS(E1066))*COS(RADIANS(AI1056))))</f>
        <v>#DIV/0!</v>
      </c>
      <c r="AJ1074" t="e">
        <f>IF(DEGREES(ACOS(SIN(RADIANS(G1074))*SIN(RADIANS(E1066))+COS(RADIANS(G1074))*COS(RADIANS(E1066))*COS(RADIANS(AJ1056))))&gt;90,0,$F$4*$F$5/E1065^2*(SIN(RADIANS(G1074))*SIN(RADIANS(E1066))+COS(RADIANS(G1074))*COS(RADIANS(E1066))*COS(RADIANS(AJ1056))))</f>
        <v>#DIV/0!</v>
      </c>
      <c r="AK1074">
        <f>IF(DEGREES(ACOS(SIN(RADIANS(G1074))*SIN(RADIANS(E1066))+COS(RADIANS(G1074))*COS(RADIANS(E1066))*COS(RADIANS(AK1056))))&gt;90,0,$F$4*$F$5/E1065^2*(SIN(RADIANS(G1074))*SIN(RADIANS(E1066))+COS(RADIANS(G1074))*COS(RADIANS(E1066))*COS(RADIANS(AK1056))))</f>
        <v>0</v>
      </c>
      <c r="AL1074">
        <f>IF(DEGREES(ACOS(SIN(RADIANS(G1074))*SIN(RADIANS(E1066))+COS(RADIANS(G1074))*COS(RADIANS(E1066))*COS(RADIANS(AL1056))))&gt;90,0,$F$4*$F$5/E1065^2*(SIN(RADIANS(G1074))*SIN(RADIANS(E1066))+COS(RADIANS(G1074))*COS(RADIANS(E1066))*COS(RADIANS(AL1056))))</f>
        <v>0</v>
      </c>
      <c r="AM1074">
        <f>IF(DEGREES(ACOS(SIN(RADIANS(G1074))*SIN(RADIANS(E1066))+COS(RADIANS(G1074))*COS(RADIANS(E1066))*COS(RADIANS(AM1056))))&gt;90,0,$F$4*$F$5/E1065^2*(SIN(RADIANS(G1074))*SIN(RADIANS(E1066))+COS(RADIANS(G1074))*COS(RADIANS(E1066))*COS(RADIANS(AM1056))))</f>
        <v>0</v>
      </c>
      <c r="AN1074">
        <f>IF(DEGREES(ACOS(SIN(RADIANS(G1074))*SIN(RADIANS(E1066))+COS(RADIANS(G1074))*COS(RADIANS(E1066))*COS(RADIANS(AN1056))))&gt;90,0,$F$4*$F$5/E1065^2*(SIN(RADIANS(G1074))*SIN(RADIANS(E1066))+COS(RADIANS(G1074))*COS(RADIANS(E1066))*COS(RADIANS(AN1056))))</f>
        <v>0</v>
      </c>
      <c r="AO1074">
        <f>IF(DEGREES(ACOS(SIN(RADIANS(G1074))*SIN(RADIANS(E1066))+COS(RADIANS(G1074))*COS(RADIANS(E1066))*COS(RADIANS(AO1056))))&gt;90,0,$F$4*$F$5/E1065^2*(SIN(RADIANS(G1074))*SIN(RADIANS(E1066))+COS(RADIANS(G1074))*COS(RADIANS(E1066))*COS(RADIANS(AO1056))))</f>
        <v>0</v>
      </c>
      <c r="AP1074">
        <f>IF(DEGREES(ACOS(SIN(RADIANS(G1074))*SIN(RADIANS(E1066))+COS(RADIANS(G1074))*COS(RADIANS(E1066))*COS(RADIANS(AP1056))))&gt;90,0,$F$4*$F$5/E1065^2*(SIN(RADIANS(G1074))*SIN(RADIANS(E1066))+COS(RADIANS(G1074))*COS(RADIANS(E1066))*COS(RADIANS(AP1056))))</f>
        <v>0</v>
      </c>
      <c r="AQ1074">
        <f>IF(DEGREES(ACOS(SIN(RADIANS(G1074))*SIN(RADIANS(E1066))+COS(RADIANS(G1074))*COS(RADIANS(E1066))*COS(RADIANS(AQ1056))))&gt;90,0,$F$4*$F$5/E1065^2*(SIN(RADIANS(G1074))*SIN(RADIANS(E1066))+COS(RADIANS(G1074))*COS(RADIANS(E1066))*COS(RADIANS(AQ1056))))</f>
        <v>0</v>
      </c>
      <c r="AR1074">
        <f>IF(DEGREES(ACOS(SIN(RADIANS(G1074))*SIN(RADIANS(E1066))+COS(RADIANS(G1074))*COS(RADIANS(E1066))*COS(RADIANS(AR1056))))&gt;90,0,$F$4*$F$5/E1065^2*(SIN(RADIANS(G1074))*SIN(RADIANS(E1066))+COS(RADIANS(G1074))*COS(RADIANS(E1066))*COS(RADIANS(AR1056))))</f>
        <v>0</v>
      </c>
    </row>
    <row r="1075" spans="2:44" x14ac:dyDescent="0.5">
      <c r="G1075">
        <v>-80</v>
      </c>
      <c r="I1075">
        <f>IF(DEGREES(ACOS(SIN(RADIANS(G1075))*SIN(RADIANS(E1066))+COS(RADIANS(G1075))*COS(RADIANS(E1066))*COS(RADIANS(I1056))))&gt;90,0,$F$4*$F$5/E1065^2*(SIN(RADIANS(G1075))*SIN(RADIANS(E1066))+COS(RADIANS(G1075))*COS(RADIANS(E1066))*COS(RADIANS(I1056))))</f>
        <v>0</v>
      </c>
      <c r="J1075">
        <f>IF(DEGREES(ACOS(SIN(RADIANS(G1075))*SIN(RADIANS(E1066))+COS(RADIANS(G1075))*COS(RADIANS(E1066))*COS(RADIANS(J1056))))&gt;90,0,$F$4*$F$5/E1065^2*(SIN(RADIANS(G1075))*SIN(RADIANS(E1066))+COS(RADIANS(G1075))*COS(RADIANS(E1066))*COS(RADIANS(J1056))))</f>
        <v>0</v>
      </c>
      <c r="K1075">
        <f>IF(DEGREES(ACOS(SIN(RADIANS(G1075))*SIN(RADIANS(E1066))+COS(RADIANS(G1075))*COS(RADIANS(E1066))*COS(RADIANS(K1056))))&gt;90,0,$F$4*$F$5/E1065^2*(SIN(RADIANS(G1075))*SIN(RADIANS(E1066))+COS(RADIANS(G1075))*COS(RADIANS(E1066))*COS(RADIANS(K1056))))</f>
        <v>0</v>
      </c>
      <c r="L1075">
        <f>IF(DEGREES(ACOS(SIN(RADIANS(G1075))*SIN(RADIANS(E1066))+COS(RADIANS(G1075))*COS(RADIANS(E1066))*COS(RADIANS(L1056))))&gt;90,0,$F$4*$F$5/E1065^2*(SIN(RADIANS(G1075))*SIN(RADIANS(E1066))+COS(RADIANS(G1075))*COS(RADIANS(E1066))*COS(RADIANS(L1056))))</f>
        <v>0</v>
      </c>
      <c r="M1075">
        <f>IF(DEGREES(ACOS(SIN(RADIANS(G1075))*SIN(RADIANS(E1066))+COS(RADIANS(G1075))*COS(RADIANS(E1066))*COS(RADIANS(M1056))))&gt;90,0,$F$4*$F$5/E1065^2*(SIN(RADIANS(G1075))*SIN(RADIANS(E1066))+COS(RADIANS(G1075))*COS(RADIANS(E1066))*COS(RADIANS(M1056))))</f>
        <v>0</v>
      </c>
      <c r="N1075">
        <f>IF(DEGREES(ACOS(SIN(RADIANS(G1075))*SIN(RADIANS(E1066))+COS(RADIANS(G1075))*COS(RADIANS(E1066))*COS(RADIANS(N1056))))&gt;90,0,$F$4*$F$5/E1065^2*(SIN(RADIANS(G1075))*SIN(RADIANS(E1066))+COS(RADIANS(G1075))*COS(RADIANS(E1066))*COS(RADIANS(N1056))))</f>
        <v>0</v>
      </c>
      <c r="O1075">
        <f>IF(DEGREES(ACOS(SIN(RADIANS(G1075))*SIN(RADIANS(E1066))+COS(RADIANS(G1075))*COS(RADIANS(E1066))*COS(RADIANS(O1056))))&gt;90,0,$F$4*$F$5/E1065^2*(SIN(RADIANS(G1075))*SIN(RADIANS(E1066))+COS(RADIANS(G1075))*COS(RADIANS(E1066))*COS(RADIANS(O1056))))</f>
        <v>0</v>
      </c>
      <c r="P1075">
        <f>IF(DEGREES(ACOS(SIN(RADIANS(G1075))*SIN(RADIANS(E1066))+COS(RADIANS(G1075))*COS(RADIANS(E1066))*COS(RADIANS(P1056))))&gt;90,0,$F$4*$F$5/E1065^2*(SIN(RADIANS(G1075))*SIN(RADIANS(E1066))+COS(RADIANS(G1075))*COS(RADIANS(E1066))*COS(RADIANS(P1056))))</f>
        <v>0</v>
      </c>
      <c r="Q1075">
        <f>IF(DEGREES(ACOS(SIN(RADIANS(G1075))*SIN(RADIANS(E1066))+COS(RADIANS(G1075))*COS(RADIANS(E1066))*COS(RADIANS(Q1056))))&gt;90,0,$F$4*$F$5/E1065^2*(SIN(RADIANS(G1075))*SIN(RADIANS(E1066))+COS(RADIANS(G1075))*COS(RADIANS(E1066))*COS(RADIANS(Q1056))))</f>
        <v>0</v>
      </c>
      <c r="R1075" t="e">
        <f>IF(DEGREES(ACOS(SIN(RADIANS(G1075))*SIN(RADIANS(E1066))+COS(RADIANS(G1075))*COS(RADIANS(E1066))*COS(RADIANS(R1056))))&gt;90,0,$F$4*$F$5/E1065^2*(SIN(RADIANS(G1075))*SIN(RADIANS(E1066))+COS(RADIANS(G1075))*COS(RADIANS(E1066))*COS(RADIANS(R1056))))</f>
        <v>#DIV/0!</v>
      </c>
      <c r="S1075" t="e">
        <f>IF(DEGREES(ACOS(SIN(RADIANS(G1075))*SIN(RADIANS(E1066))+COS(RADIANS(G1075))*COS(RADIANS(E1066))*COS(RADIANS(S1056))))&gt;90,0,$F$4*$F$5/E1065^2*(SIN(RADIANS(G1075))*SIN(RADIANS(E1066))+COS(RADIANS(G1075))*COS(RADIANS(E1066))*COS(RADIANS(S1056))))</f>
        <v>#DIV/0!</v>
      </c>
      <c r="T1075" t="e">
        <f>IF(DEGREES(ACOS(SIN(RADIANS(G1075))*SIN(RADIANS(E1066))+COS(RADIANS(G1075))*COS(RADIANS(E1066))*COS(RADIANS(T1056))))&gt;90,0,$F$4*$F$5/E1065^2*(SIN(RADIANS(G1075))*SIN(RADIANS(E1066))+COS(RADIANS(G1075))*COS(RADIANS(E1066))*COS(RADIANS(T1056))))</f>
        <v>#DIV/0!</v>
      </c>
      <c r="U1075" t="e">
        <f>IF(DEGREES(ACOS(SIN(RADIANS(G1075))*SIN(RADIANS(E1066))+COS(RADIANS(G1075))*COS(RADIANS(E1066))*COS(RADIANS(U1056))))&gt;90,0,$F$4*$F$5/E1065^2*(SIN(RADIANS(G1075))*SIN(RADIANS(E1066))+COS(RADIANS(G1075))*COS(RADIANS(E1066))*COS(RADIANS(U1056))))</f>
        <v>#DIV/0!</v>
      </c>
      <c r="V1075" t="e">
        <f>IF(DEGREES(ACOS(SIN(RADIANS(G1075))*SIN(RADIANS(E1066))+COS(RADIANS(G1075))*COS(RADIANS(E1066))*COS(RADIANS(V1056))))&gt;90,0,$F$4*$F$5/E1065^2*(SIN(RADIANS(G1075))*SIN(RADIANS(E1066))+COS(RADIANS(G1075))*COS(RADIANS(E1066))*COS(RADIANS(V1056))))</f>
        <v>#DIV/0!</v>
      </c>
      <c r="W1075" t="e">
        <f>IF(DEGREES(ACOS(SIN(RADIANS(G1075))*SIN(RADIANS(E1066))+COS(RADIANS(G1075))*COS(RADIANS(E1066))*COS(RADIANS(W1056))))&gt;90,0,$F$4*$F$5/E1065^2*(SIN(RADIANS(G1075))*SIN(RADIANS(E1066))+COS(RADIANS(G1075))*COS(RADIANS(E1066))*COS(RADIANS(W1056))))</f>
        <v>#DIV/0!</v>
      </c>
      <c r="X1075" t="e">
        <f>IF(DEGREES(ACOS(SIN(RADIANS(G1075))*SIN(RADIANS(E1066))+COS(RADIANS(G1075))*COS(RADIANS(E1066))*COS(RADIANS(X1056))))&gt;90,0,$F$4*$F$5/E1065^2*(SIN(RADIANS(G1075))*SIN(RADIANS(E1066))+COS(RADIANS(G1075))*COS(RADIANS(E1066))*COS(RADIANS(X1056))))</f>
        <v>#DIV/0!</v>
      </c>
      <c r="Y1075" t="e">
        <f>IF(DEGREES(ACOS(SIN(RADIANS(G1075))*SIN(RADIANS(E1066))+COS(RADIANS(G1075))*COS(RADIANS(E1066))*COS(RADIANS(Y1056))))&gt;90,0,$F$4*$F$5/E1065^2*(SIN(RADIANS(G1075))*SIN(RADIANS(E1066))+COS(RADIANS(G1075))*COS(RADIANS(E1066))*COS(RADIANS(Y1056))))</f>
        <v>#DIV/0!</v>
      </c>
      <c r="Z1075" t="e">
        <f>IF(DEGREES(ACOS(SIN(RADIANS(G1075))*SIN(RADIANS(E1066))+COS(RADIANS(G1075))*COS(RADIANS(E1066))*COS(RADIANS(Z1056))))&gt;90,0,$F$4*$F$5/E1065^2*(SIN(RADIANS(G1075))*SIN(RADIANS(E1066))+COS(RADIANS(G1075))*COS(RADIANS(E1066))*COS(RADIANS(Z1056))))</f>
        <v>#DIV/0!</v>
      </c>
      <c r="AA1075" t="e">
        <f>IF(DEGREES(ACOS(SIN(RADIANS(G1075))*SIN(RADIANS(E1066))+COS(RADIANS(G1075))*COS(RADIANS(E1066))*COS(RADIANS(AA1056))))&gt;90,0,$F$4*$F$5/E1065^2*(SIN(RADIANS(G1075))*SIN(RADIANS(E1066))+COS(RADIANS(G1075))*COS(RADIANS(E1066))*COS(RADIANS(AA1056))))</f>
        <v>#DIV/0!</v>
      </c>
      <c r="AB1075" t="e">
        <f>IF(DEGREES(ACOS(SIN(RADIANS(G1075))*SIN(RADIANS(E1066))+COS(RADIANS(G1075))*COS(RADIANS(E1066))*COS(RADIANS(AB1056))))&gt;90,0,$F$4*$F$5/E1065^2*(SIN(RADIANS(G1075))*SIN(RADIANS(E1066))+COS(RADIANS(G1075))*COS(RADIANS(E1066))*COS(RADIANS(AB1056))))</f>
        <v>#DIV/0!</v>
      </c>
      <c r="AC1075" t="e">
        <f>IF(DEGREES(ACOS(SIN(RADIANS(G1075))*SIN(RADIANS(E1066))+COS(RADIANS(G1075))*COS(RADIANS(E1066))*COS(RADIANS(AC1056))))&gt;90,0,$F$4*$F$5/E1065^2*(SIN(RADIANS(G1075))*SIN(RADIANS(E1066))+COS(RADIANS(G1075))*COS(RADIANS(E1066))*COS(RADIANS(AC1056))))</f>
        <v>#DIV/0!</v>
      </c>
      <c r="AD1075" t="e">
        <f>IF(DEGREES(ACOS(SIN(RADIANS(G1075))*SIN(RADIANS(E1066))+COS(RADIANS(G1075))*COS(RADIANS(E1066))*COS(RADIANS(AD1056))))&gt;90,0,$F$4*$F$5/E1065^2*(SIN(RADIANS(G1075))*SIN(RADIANS(E1066))+COS(RADIANS(G1075))*COS(RADIANS(E1066))*COS(RADIANS(AD1056))))</f>
        <v>#DIV/0!</v>
      </c>
      <c r="AE1075" t="e">
        <f>IF(DEGREES(ACOS(SIN(RADIANS(G1075))*SIN(RADIANS(E1066))+COS(RADIANS(G1075))*COS(RADIANS(E1066))*COS(RADIANS(AE1056))))&gt;90,0,$F$4*$F$5/E1065^2*(SIN(RADIANS(G1075))*SIN(RADIANS(E1066))+COS(RADIANS(G1075))*COS(RADIANS(E1066))*COS(RADIANS(AE1056))))</f>
        <v>#DIV/0!</v>
      </c>
      <c r="AF1075" t="e">
        <f>IF(DEGREES(ACOS(SIN(RADIANS(G1075))*SIN(RADIANS(E1066))+COS(RADIANS(G1075))*COS(RADIANS(E1066))*COS(RADIANS(AF1056))))&gt;90,0,$F$4*$F$5/E1065^2*(SIN(RADIANS(G1075))*SIN(RADIANS(E1066))+COS(RADIANS(G1075))*COS(RADIANS(E1066))*COS(RADIANS(AF1056))))</f>
        <v>#DIV/0!</v>
      </c>
      <c r="AG1075" t="e">
        <f>IF(DEGREES(ACOS(SIN(RADIANS(G1075))*SIN(RADIANS(E1066))+COS(RADIANS(G1075))*COS(RADIANS(E1066))*COS(RADIANS(AG1056))))&gt;90,0,$F$4*$F$5/E1065^2*(SIN(RADIANS(G1075))*SIN(RADIANS(E1066))+COS(RADIANS(G1075))*COS(RADIANS(E1066))*COS(RADIANS(AG1056))))</f>
        <v>#DIV/0!</v>
      </c>
      <c r="AH1075" t="e">
        <f>IF(DEGREES(ACOS(SIN(RADIANS(G1075))*SIN(RADIANS(E1066))+COS(RADIANS(G1075))*COS(RADIANS(E1066))*COS(RADIANS(AH1056))))&gt;90,0,$F$4*$F$5/E1065^2*(SIN(RADIANS(G1075))*SIN(RADIANS(E1066))+COS(RADIANS(G1075))*COS(RADIANS(E1066))*COS(RADIANS(AH1056))))</f>
        <v>#DIV/0!</v>
      </c>
      <c r="AI1075" t="e">
        <f>IF(DEGREES(ACOS(SIN(RADIANS(G1075))*SIN(RADIANS(E1066))+COS(RADIANS(G1075))*COS(RADIANS(E1066))*COS(RADIANS(AI1056))))&gt;90,0,$F$4*$F$5/E1065^2*(SIN(RADIANS(G1075))*SIN(RADIANS(E1066))+COS(RADIANS(G1075))*COS(RADIANS(E1066))*COS(RADIANS(AI1056))))</f>
        <v>#DIV/0!</v>
      </c>
      <c r="AJ1075" t="e">
        <f>IF(DEGREES(ACOS(SIN(RADIANS(G1075))*SIN(RADIANS(E1066))+COS(RADIANS(G1075))*COS(RADIANS(E1066))*COS(RADIANS(AJ1056))))&gt;90,0,$F$4*$F$5/E1065^2*(SIN(RADIANS(G1075))*SIN(RADIANS(E1066))+COS(RADIANS(G1075))*COS(RADIANS(E1066))*COS(RADIANS(AJ1056))))</f>
        <v>#DIV/0!</v>
      </c>
      <c r="AK1075">
        <f>IF(DEGREES(ACOS(SIN(RADIANS(G1075))*SIN(RADIANS(E1066))+COS(RADIANS(G1075))*COS(RADIANS(E1066))*COS(RADIANS(AK1056))))&gt;90,0,$F$4*$F$5/E1065^2*(SIN(RADIANS(G1075))*SIN(RADIANS(E1066))+COS(RADIANS(G1075))*COS(RADIANS(E1066))*COS(RADIANS(AK1056))))</f>
        <v>0</v>
      </c>
      <c r="AL1075">
        <f>IF(DEGREES(ACOS(SIN(RADIANS(G1075))*SIN(RADIANS(E1066))+COS(RADIANS(G1075))*COS(RADIANS(E1066))*COS(RADIANS(AL1056))))&gt;90,0,$F$4*$F$5/E1065^2*(SIN(RADIANS(G1075))*SIN(RADIANS(E1066))+COS(RADIANS(G1075))*COS(RADIANS(E1066))*COS(RADIANS(AL1056))))</f>
        <v>0</v>
      </c>
      <c r="AM1075">
        <f>IF(DEGREES(ACOS(SIN(RADIANS(G1075))*SIN(RADIANS(E1066))+COS(RADIANS(G1075))*COS(RADIANS(E1066))*COS(RADIANS(AM1056))))&gt;90,0,$F$4*$F$5/E1065^2*(SIN(RADIANS(G1075))*SIN(RADIANS(E1066))+COS(RADIANS(G1075))*COS(RADIANS(E1066))*COS(RADIANS(AM1056))))</f>
        <v>0</v>
      </c>
      <c r="AN1075">
        <f>IF(DEGREES(ACOS(SIN(RADIANS(G1075))*SIN(RADIANS(E1066))+COS(RADIANS(G1075))*COS(RADIANS(E1066))*COS(RADIANS(AN1056))))&gt;90,0,$F$4*$F$5/E1065^2*(SIN(RADIANS(G1075))*SIN(RADIANS(E1066))+COS(RADIANS(G1075))*COS(RADIANS(E1066))*COS(RADIANS(AN1056))))</f>
        <v>0</v>
      </c>
      <c r="AO1075">
        <f>IF(DEGREES(ACOS(SIN(RADIANS(G1075))*SIN(RADIANS(E1066))+COS(RADIANS(G1075))*COS(RADIANS(E1066))*COS(RADIANS(AO1056))))&gt;90,0,$F$4*$F$5/E1065^2*(SIN(RADIANS(G1075))*SIN(RADIANS(E1066))+COS(RADIANS(G1075))*COS(RADIANS(E1066))*COS(RADIANS(AO1056))))</f>
        <v>0</v>
      </c>
      <c r="AP1075">
        <f>IF(DEGREES(ACOS(SIN(RADIANS(G1075))*SIN(RADIANS(E1066))+COS(RADIANS(G1075))*COS(RADIANS(E1066))*COS(RADIANS(AP1056))))&gt;90,0,$F$4*$F$5/E1065^2*(SIN(RADIANS(G1075))*SIN(RADIANS(E1066))+COS(RADIANS(G1075))*COS(RADIANS(E1066))*COS(RADIANS(AP1056))))</f>
        <v>0</v>
      </c>
      <c r="AQ1075">
        <f>IF(DEGREES(ACOS(SIN(RADIANS(G1075))*SIN(RADIANS(E1066))+COS(RADIANS(G1075))*COS(RADIANS(E1066))*COS(RADIANS(AQ1056))))&gt;90,0,$F$4*$F$5/E1065^2*(SIN(RADIANS(G1075))*SIN(RADIANS(E1066))+COS(RADIANS(G1075))*COS(RADIANS(E1066))*COS(RADIANS(AQ1056))))</f>
        <v>0</v>
      </c>
      <c r="AR1075">
        <f>IF(DEGREES(ACOS(SIN(RADIANS(G1075))*SIN(RADIANS(E1066))+COS(RADIANS(G1075))*COS(RADIANS(E1066))*COS(RADIANS(AR1056))))&gt;90,0,$F$4*$F$5/E1065^2*(SIN(RADIANS(G1075))*SIN(RADIANS(E1066))+COS(RADIANS(G1075))*COS(RADIANS(E1066))*COS(RADIANS(AR1056))))</f>
        <v>0</v>
      </c>
    </row>
    <row r="1076" spans="2:44" x14ac:dyDescent="0.5">
      <c r="G1076">
        <v>-90</v>
      </c>
      <c r="I1076" t="e">
        <f>IF(DEGREES(ACOS(SIN(RADIANS(G1076))*SIN(RADIANS(E1066))+COS(RADIANS(G1076))*COS(RADIANS(E1066))*COS(RADIANS(I1056))))&gt;90,0,$F$4*$F$5/E1065^2*(SIN(RADIANS(G1076))*SIN(RADIANS(E1066))+COS(RADIANS(G1076))*COS(RADIANS(E1066))*COS(RADIANS(I1056))))</f>
        <v>#DIV/0!</v>
      </c>
      <c r="J1076" t="e">
        <f>IF(DEGREES(ACOS(SIN(RADIANS(G1076))*SIN(RADIANS(E1066))+COS(RADIANS(G1076))*COS(RADIANS(E1066))*COS(RADIANS(J1056))))&gt;90,0,$F$4*$F$5/E1065^2*(SIN(RADIANS(G1076))*SIN(RADIANS(E1066))+COS(RADIANS(G1076))*COS(RADIANS(E1066))*COS(RADIANS(J1056))))</f>
        <v>#DIV/0!</v>
      </c>
      <c r="K1076" t="e">
        <f>IF(DEGREES(ACOS(SIN(RADIANS(G1076))*SIN(RADIANS(E1066))+COS(RADIANS(G1076))*COS(RADIANS(E1066))*COS(RADIANS(K1056))))&gt;90,0,$F$4*$F$5/E1065^2*(SIN(RADIANS(G1076))*SIN(RADIANS(E1066))+COS(RADIANS(G1076))*COS(RADIANS(E1066))*COS(RADIANS(K1056))))</f>
        <v>#DIV/0!</v>
      </c>
      <c r="L1076" t="e">
        <f>IF(DEGREES(ACOS(SIN(RADIANS(G1076))*SIN(RADIANS(E1066))+COS(RADIANS(G1076))*COS(RADIANS(E1066))*COS(RADIANS(L1056))))&gt;90,0,$F$4*$F$5/E1065^2*(SIN(RADIANS(G1076))*SIN(RADIANS(E1066))+COS(RADIANS(G1076))*COS(RADIANS(E1066))*COS(RADIANS(L1056))))</f>
        <v>#DIV/0!</v>
      </c>
      <c r="M1076" t="e">
        <f>IF(DEGREES(ACOS(SIN(RADIANS(G1076))*SIN(RADIANS(E1066))+COS(RADIANS(G1076))*COS(RADIANS(E1066))*COS(RADIANS(M1056))))&gt;90,0,$F$4*$F$5/E1065^2*(SIN(RADIANS(G1076))*SIN(RADIANS(E1066))+COS(RADIANS(G1076))*COS(RADIANS(E1066))*COS(RADIANS(M1056))))</f>
        <v>#DIV/0!</v>
      </c>
      <c r="N1076" t="e">
        <f>IF(DEGREES(ACOS(SIN(RADIANS(G1076))*SIN(RADIANS(E1066))+COS(RADIANS(G1076))*COS(RADIANS(E1066))*COS(RADIANS(N1056))))&gt;90,0,$F$4*$F$5/E1065^2*(SIN(RADIANS(G1076))*SIN(RADIANS(E1066))+COS(RADIANS(G1076))*COS(RADIANS(E1066))*COS(RADIANS(N1056))))</f>
        <v>#DIV/0!</v>
      </c>
      <c r="O1076" t="e">
        <f>IF(DEGREES(ACOS(SIN(RADIANS(G1076))*SIN(RADIANS(E1066))+COS(RADIANS(G1076))*COS(RADIANS(E1066))*COS(RADIANS(O1056))))&gt;90,0,$F$4*$F$5/E1065^2*(SIN(RADIANS(G1076))*SIN(RADIANS(E1066))+COS(RADIANS(G1076))*COS(RADIANS(E1066))*COS(RADIANS(O1056))))</f>
        <v>#DIV/0!</v>
      </c>
      <c r="P1076" t="e">
        <f>IF(DEGREES(ACOS(SIN(RADIANS(G1076))*SIN(RADIANS(E1066))+COS(RADIANS(G1076))*COS(RADIANS(E1066))*COS(RADIANS(P1056))))&gt;90,0,$F$4*$F$5/E1065^2*(SIN(RADIANS(G1076))*SIN(RADIANS(E1066))+COS(RADIANS(G1076))*COS(RADIANS(E1066))*COS(RADIANS(P1056))))</f>
        <v>#DIV/0!</v>
      </c>
      <c r="Q1076" t="e">
        <f>IF(DEGREES(ACOS(SIN(RADIANS(G1076))*SIN(RADIANS(E1066))+COS(RADIANS(G1076))*COS(RADIANS(E1066))*COS(RADIANS(Q1056))))&gt;90,0,$F$4*$F$5/E1065^2*(SIN(RADIANS(G1076))*SIN(RADIANS(E1066))+COS(RADIANS(G1076))*COS(RADIANS(E1066))*COS(RADIANS(Q1056))))</f>
        <v>#DIV/0!</v>
      </c>
      <c r="R1076" t="e">
        <f>IF(DEGREES(ACOS(SIN(RADIANS(G1076))*SIN(RADIANS(E1066))+COS(RADIANS(G1076))*COS(RADIANS(E1066))*COS(RADIANS(R1056))))&gt;90,0,$F$4*$F$5/E1065^2*(SIN(RADIANS(G1076))*SIN(RADIANS(E1066))+COS(RADIANS(G1076))*COS(RADIANS(E1066))*COS(RADIANS(R1056))))</f>
        <v>#DIV/0!</v>
      </c>
      <c r="S1076" t="e">
        <f>IF(DEGREES(ACOS(SIN(RADIANS(G1076))*SIN(RADIANS(E1066))+COS(RADIANS(G1076))*COS(RADIANS(E1066))*COS(RADIANS(S1056))))&gt;90,0,$F$4*$F$5/E1065^2*(SIN(RADIANS(G1076))*SIN(RADIANS(E1066))+COS(RADIANS(G1076))*COS(RADIANS(E1066))*COS(RADIANS(S1056))))</f>
        <v>#DIV/0!</v>
      </c>
      <c r="T1076" t="e">
        <f>IF(DEGREES(ACOS(SIN(RADIANS(G1076))*SIN(RADIANS(E1066))+COS(RADIANS(G1076))*COS(RADIANS(E1066))*COS(RADIANS(T1056))))&gt;90,0,$F$4*$F$5/E1065^2*(SIN(RADIANS(G1076))*SIN(RADIANS(E1066))+COS(RADIANS(G1076))*COS(RADIANS(E1066))*COS(RADIANS(T1056))))</f>
        <v>#DIV/0!</v>
      </c>
      <c r="U1076" t="e">
        <f>IF(DEGREES(ACOS(SIN(RADIANS(G1076))*SIN(RADIANS(E1066))+COS(RADIANS(G1076))*COS(RADIANS(E1066))*COS(RADIANS(U1056))))&gt;90,0,$F$4*$F$5/E1065^2*(SIN(RADIANS(G1076))*SIN(RADIANS(E1066))+COS(RADIANS(G1076))*COS(RADIANS(E1066))*COS(RADIANS(U1056))))</f>
        <v>#DIV/0!</v>
      </c>
      <c r="V1076" t="e">
        <f>IF(DEGREES(ACOS(SIN(RADIANS(G1076))*SIN(RADIANS(E1066))+COS(RADIANS(G1076))*COS(RADIANS(E1066))*COS(RADIANS(V1056))))&gt;90,0,$F$4*$F$5/E1065^2*(SIN(RADIANS(G1076))*SIN(RADIANS(E1066))+COS(RADIANS(G1076))*COS(RADIANS(E1066))*COS(RADIANS(V1056))))</f>
        <v>#DIV/0!</v>
      </c>
      <c r="W1076" t="e">
        <f>IF(DEGREES(ACOS(SIN(RADIANS(G1076))*SIN(RADIANS(E1066))+COS(RADIANS(G1076))*COS(RADIANS(E1066))*COS(RADIANS(W1056))))&gt;90,0,$F$4*$F$5/E1065^2*(SIN(RADIANS(G1076))*SIN(RADIANS(E1066))+COS(RADIANS(G1076))*COS(RADIANS(E1066))*COS(RADIANS(W1056))))</f>
        <v>#DIV/0!</v>
      </c>
      <c r="X1076" t="e">
        <f>IF(DEGREES(ACOS(SIN(RADIANS(G1076))*SIN(RADIANS(E1066))+COS(RADIANS(G1076))*COS(RADIANS(E1066))*COS(RADIANS(X1056))))&gt;90,0,$F$4*$F$5/E1065^2*(SIN(RADIANS(G1076))*SIN(RADIANS(E1066))+COS(RADIANS(G1076))*COS(RADIANS(E1066))*COS(RADIANS(X1056))))</f>
        <v>#DIV/0!</v>
      </c>
      <c r="Y1076" t="e">
        <f>IF(DEGREES(ACOS(SIN(RADIANS(G1076))*SIN(RADIANS(E1066))+COS(RADIANS(G1076))*COS(RADIANS(E1066))*COS(RADIANS(Y1056))))&gt;90,0,$F$4*$F$5/E1065^2*(SIN(RADIANS(G1076))*SIN(RADIANS(E1066))+COS(RADIANS(G1076))*COS(RADIANS(E1066))*COS(RADIANS(Y1056))))</f>
        <v>#DIV/0!</v>
      </c>
      <c r="Z1076" t="e">
        <f>IF(DEGREES(ACOS(SIN(RADIANS(G1076))*SIN(RADIANS(E1066))+COS(RADIANS(G1076))*COS(RADIANS(E1066))*COS(RADIANS(Z1056))))&gt;90,0,$F$4*$F$5/E1065^2*(SIN(RADIANS(G1076))*SIN(RADIANS(E1066))+COS(RADIANS(G1076))*COS(RADIANS(E1066))*COS(RADIANS(Z1056))))</f>
        <v>#DIV/0!</v>
      </c>
      <c r="AA1076" t="e">
        <f>IF(DEGREES(ACOS(SIN(RADIANS(G1076))*SIN(RADIANS(E1066))+COS(RADIANS(G1076))*COS(RADIANS(E1066))*COS(RADIANS(AA1056))))&gt;90,0,$F$4*$F$5/E1065^2*(SIN(RADIANS(G1076))*SIN(RADIANS(E1066))+COS(RADIANS(G1076))*COS(RADIANS(E1066))*COS(RADIANS(AA1056))))</f>
        <v>#DIV/0!</v>
      </c>
      <c r="AB1076" t="e">
        <f>IF(DEGREES(ACOS(SIN(RADIANS(G1076))*SIN(RADIANS(E1066))+COS(RADIANS(G1076))*COS(RADIANS(E1066))*COS(RADIANS(AB1056))))&gt;90,0,$F$4*$F$5/E1065^2*(SIN(RADIANS(G1076))*SIN(RADIANS(E1066))+COS(RADIANS(G1076))*COS(RADIANS(E1066))*COS(RADIANS(AB1056))))</f>
        <v>#DIV/0!</v>
      </c>
      <c r="AC1076" t="e">
        <f>IF(DEGREES(ACOS(SIN(RADIANS(G1076))*SIN(RADIANS(E1066))+COS(RADIANS(G1076))*COS(RADIANS(E1066))*COS(RADIANS(AC1056))))&gt;90,0,$F$4*$F$5/E1065^2*(SIN(RADIANS(G1076))*SIN(RADIANS(E1066))+COS(RADIANS(G1076))*COS(RADIANS(E1066))*COS(RADIANS(AC1056))))</f>
        <v>#DIV/0!</v>
      </c>
      <c r="AD1076" t="e">
        <f>IF(DEGREES(ACOS(SIN(RADIANS(G1076))*SIN(RADIANS(E1066))+COS(RADIANS(G1076))*COS(RADIANS(E1066))*COS(RADIANS(AD1056))))&gt;90,0,$F$4*$F$5/E1065^2*(SIN(RADIANS(G1076))*SIN(RADIANS(E1066))+COS(RADIANS(G1076))*COS(RADIANS(E1066))*COS(RADIANS(AD1056))))</f>
        <v>#DIV/0!</v>
      </c>
      <c r="AE1076" t="e">
        <f>IF(DEGREES(ACOS(SIN(RADIANS(G1076))*SIN(RADIANS(E1066))+COS(RADIANS(G1076))*COS(RADIANS(E1066))*COS(RADIANS(AE1056))))&gt;90,0,$F$4*$F$5/E1065^2*(SIN(RADIANS(G1076))*SIN(RADIANS(E1066))+COS(RADIANS(G1076))*COS(RADIANS(E1066))*COS(RADIANS(AE1056))))</f>
        <v>#DIV/0!</v>
      </c>
      <c r="AF1076" t="e">
        <f>IF(DEGREES(ACOS(SIN(RADIANS(G1076))*SIN(RADIANS(E1066))+COS(RADIANS(G1076))*COS(RADIANS(E1066))*COS(RADIANS(AF1056))))&gt;90,0,$F$4*$F$5/E1065^2*(SIN(RADIANS(G1076))*SIN(RADIANS(E1066))+COS(RADIANS(G1076))*COS(RADIANS(E1066))*COS(RADIANS(AF1056))))</f>
        <v>#DIV/0!</v>
      </c>
      <c r="AG1076" t="e">
        <f>IF(DEGREES(ACOS(SIN(RADIANS(G1076))*SIN(RADIANS(E1066))+COS(RADIANS(G1076))*COS(RADIANS(E1066))*COS(RADIANS(AG1056))))&gt;90,0,$F$4*$F$5/E1065^2*(SIN(RADIANS(G1076))*SIN(RADIANS(E1066))+COS(RADIANS(G1076))*COS(RADIANS(E1066))*COS(RADIANS(AG1056))))</f>
        <v>#DIV/0!</v>
      </c>
      <c r="AH1076" t="e">
        <f>IF(DEGREES(ACOS(SIN(RADIANS(G1076))*SIN(RADIANS(E1066))+COS(RADIANS(G1076))*COS(RADIANS(E1066))*COS(RADIANS(AH1056))))&gt;90,0,$F$4*$F$5/E1065^2*(SIN(RADIANS(G1076))*SIN(RADIANS(E1066))+COS(RADIANS(G1076))*COS(RADIANS(E1066))*COS(RADIANS(AH1056))))</f>
        <v>#DIV/0!</v>
      </c>
      <c r="AI1076" t="e">
        <f>IF(DEGREES(ACOS(SIN(RADIANS(G1076))*SIN(RADIANS(E1066))+COS(RADIANS(G1076))*COS(RADIANS(E1066))*COS(RADIANS(AI1056))))&gt;90,0,$F$4*$F$5/E1065^2*(SIN(RADIANS(G1076))*SIN(RADIANS(E1066))+COS(RADIANS(G1076))*COS(RADIANS(E1066))*COS(RADIANS(AI1056))))</f>
        <v>#DIV/0!</v>
      </c>
      <c r="AJ1076" t="e">
        <f>IF(DEGREES(ACOS(SIN(RADIANS(G1076))*SIN(RADIANS(E1066))+COS(RADIANS(G1076))*COS(RADIANS(E1066))*COS(RADIANS(AJ1056))))&gt;90,0,$F$4*$F$5/E1065^2*(SIN(RADIANS(G1076))*SIN(RADIANS(E1066))+COS(RADIANS(G1076))*COS(RADIANS(E1066))*COS(RADIANS(AJ1056))))</f>
        <v>#DIV/0!</v>
      </c>
      <c r="AK1076" t="e">
        <f>IF(DEGREES(ACOS(SIN(RADIANS(G1076))*SIN(RADIANS(E1066))+COS(RADIANS(G1076))*COS(RADIANS(E1066))*COS(RADIANS(AK1056))))&gt;90,0,$F$4*$F$5/E1065^2*(SIN(RADIANS(G1076))*SIN(RADIANS(E1066))+COS(RADIANS(G1076))*COS(RADIANS(E1066))*COS(RADIANS(AK1056))))</f>
        <v>#DIV/0!</v>
      </c>
      <c r="AL1076" t="e">
        <f>IF(DEGREES(ACOS(SIN(RADIANS(G1076))*SIN(RADIANS(E1066))+COS(RADIANS(G1076))*COS(RADIANS(E1066))*COS(RADIANS(AL1056))))&gt;90,0,$F$4*$F$5/E1065^2*(SIN(RADIANS(G1076))*SIN(RADIANS(E1066))+COS(RADIANS(G1076))*COS(RADIANS(E1066))*COS(RADIANS(AL1056))))</f>
        <v>#DIV/0!</v>
      </c>
      <c r="AM1076" t="e">
        <f>IF(DEGREES(ACOS(SIN(RADIANS(G1076))*SIN(RADIANS(E1066))+COS(RADIANS(G1076))*COS(RADIANS(E1066))*COS(RADIANS(AM1056))))&gt;90,0,$F$4*$F$5/E1065^2*(SIN(RADIANS(G1076))*SIN(RADIANS(E1066))+COS(RADIANS(G1076))*COS(RADIANS(E1066))*COS(RADIANS(AM1056))))</f>
        <v>#DIV/0!</v>
      </c>
      <c r="AN1076" t="e">
        <f>IF(DEGREES(ACOS(SIN(RADIANS(G1076))*SIN(RADIANS(E1066))+COS(RADIANS(G1076))*COS(RADIANS(E1066))*COS(RADIANS(AN1056))))&gt;90,0,$F$4*$F$5/E1065^2*(SIN(RADIANS(G1076))*SIN(RADIANS(E1066))+COS(RADIANS(G1076))*COS(RADIANS(E1066))*COS(RADIANS(AN1056))))</f>
        <v>#DIV/0!</v>
      </c>
      <c r="AO1076" t="e">
        <f>IF(DEGREES(ACOS(SIN(RADIANS(G1076))*SIN(RADIANS(E1066))+COS(RADIANS(G1076))*COS(RADIANS(E1066))*COS(RADIANS(AO1056))))&gt;90,0,$F$4*$F$5/E1065^2*(SIN(RADIANS(G1076))*SIN(RADIANS(E1066))+COS(RADIANS(G1076))*COS(RADIANS(E1066))*COS(RADIANS(AO1056))))</f>
        <v>#DIV/0!</v>
      </c>
      <c r="AP1076" t="e">
        <f>IF(DEGREES(ACOS(SIN(RADIANS(G1076))*SIN(RADIANS(E1066))+COS(RADIANS(G1076))*COS(RADIANS(E1066))*COS(RADIANS(AP1056))))&gt;90,0,$F$4*$F$5/E1065^2*(SIN(RADIANS(G1076))*SIN(RADIANS(E1066))+COS(RADIANS(G1076))*COS(RADIANS(E1066))*COS(RADIANS(AP1056))))</f>
        <v>#DIV/0!</v>
      </c>
      <c r="AQ1076" t="e">
        <f>IF(DEGREES(ACOS(SIN(RADIANS(G1076))*SIN(RADIANS(E1066))+COS(RADIANS(G1076))*COS(RADIANS(E1066))*COS(RADIANS(AQ1056))))&gt;90,0,$F$4*$F$5/E1065^2*(SIN(RADIANS(G1076))*SIN(RADIANS(E1066))+COS(RADIANS(G1076))*COS(RADIANS(E1066))*COS(RADIANS(AQ1056))))</f>
        <v>#DIV/0!</v>
      </c>
      <c r="AR1076" t="e">
        <f>IF(DEGREES(ACOS(SIN(RADIANS(G1076))*SIN(RADIANS(E1066))+COS(RADIANS(G1076))*COS(RADIANS(E1066))*COS(RADIANS(AR1056))))&gt;90,0,$F$4*$F$5/E1065^2*(SIN(RADIANS(G1076))*SIN(RADIANS(E1066))+COS(RADIANS(G1076))*COS(RADIANS(E1066))*COS(RADIANS(AR1056))))</f>
        <v>#DIV/0!</v>
      </c>
    </row>
    <row r="1078" spans="2:44" x14ac:dyDescent="0.5">
      <c r="H1078" t="s">
        <v>769</v>
      </c>
      <c r="I1078">
        <v>180</v>
      </c>
      <c r="J1078">
        <v>170</v>
      </c>
      <c r="K1078">
        <v>160</v>
      </c>
      <c r="L1078">
        <v>150</v>
      </c>
      <c r="M1078">
        <v>140</v>
      </c>
      <c r="N1078">
        <v>130</v>
      </c>
      <c r="O1078">
        <v>120</v>
      </c>
      <c r="P1078">
        <v>110</v>
      </c>
      <c r="Q1078">
        <v>100</v>
      </c>
      <c r="R1078">
        <v>90</v>
      </c>
      <c r="S1078">
        <v>80</v>
      </c>
      <c r="T1078">
        <v>70</v>
      </c>
      <c r="U1078">
        <v>60</v>
      </c>
      <c r="V1078">
        <v>50</v>
      </c>
      <c r="W1078">
        <v>40</v>
      </c>
      <c r="X1078">
        <v>30</v>
      </c>
      <c r="Y1078">
        <v>20</v>
      </c>
      <c r="Z1078">
        <v>10</v>
      </c>
      <c r="AA1078">
        <v>0</v>
      </c>
      <c r="AB1078">
        <v>-10</v>
      </c>
      <c r="AC1078">
        <v>-20</v>
      </c>
      <c r="AD1078">
        <v>-30</v>
      </c>
      <c r="AE1078">
        <v>-40</v>
      </c>
      <c r="AF1078">
        <v>-50</v>
      </c>
      <c r="AG1078">
        <v>-60</v>
      </c>
      <c r="AH1078">
        <v>-70</v>
      </c>
      <c r="AI1078">
        <v>-80</v>
      </c>
      <c r="AJ1078">
        <v>-90</v>
      </c>
      <c r="AK1078">
        <v>-100</v>
      </c>
      <c r="AL1078">
        <v>-110</v>
      </c>
      <c r="AM1078">
        <v>-120</v>
      </c>
      <c r="AN1078">
        <v>-130</v>
      </c>
      <c r="AO1078">
        <v>-140</v>
      </c>
      <c r="AP1078">
        <v>-150</v>
      </c>
      <c r="AQ1078">
        <v>-160</v>
      </c>
      <c r="AR1078">
        <v>-170</v>
      </c>
    </row>
    <row r="1079" spans="2:44" x14ac:dyDescent="0.5">
      <c r="H1079" t="s">
        <v>779</v>
      </c>
      <c r="I1079">
        <f>IF(ABS(I1078-E1091)&gt;180,IF(ABS(I1078-E1091)&gt;360,ABS(I1078-E1091)-360,360-ABS(I1078-E1091)),ABS(I1078-E1091))</f>
        <v>180</v>
      </c>
      <c r="J1079">
        <f>IF(ABS(J1078-E1091)&gt;180,IF(ABS(J1078-E1091)&gt;360,ABS(J1078-E1091)-360,360-ABS(J1078-E1091)),ABS(J1078-E1091))</f>
        <v>170</v>
      </c>
      <c r="K1079">
        <f>IF(ABS(K1078-E1091)&gt;180,IF(ABS(K1078-E1091)&gt;360,ABS(K1078-E1091)-360,360-ABS(K1078-E1091)),ABS(K1078-E1091))</f>
        <v>160</v>
      </c>
      <c r="L1079">
        <f>IF(ABS(L1078-E1091)&gt;180,IF(ABS(L1078-E1091)&gt;360,ABS(L1078-E1091)-360,360-ABS(L1078-E1091)),ABS(L1078-E1091))</f>
        <v>150</v>
      </c>
      <c r="M1079">
        <f>IF(ABS(M1078-E1091)&gt;180,IF(ABS(M1078-E1091)&gt;360,ABS(M1078-E1091)-360,360-ABS(M1078-E1091)),ABS(M1078-E1091))</f>
        <v>140</v>
      </c>
      <c r="N1079">
        <f>IF(ABS(N1078-E1091)&gt;180,IF(ABS(N1078-E1091)&gt;360,ABS(N1078-E1091)-360,360-ABS(N1078-E1091)),ABS(N1078-E1091))</f>
        <v>130</v>
      </c>
      <c r="O1079">
        <f>IF(ABS(O1078-E1091)&gt;180,IF(ABS(O1078-E1091)&gt;360,ABS(O1078-E1091)-360,360-ABS(O1078-E1091)),ABS(O1078-E1091))</f>
        <v>120</v>
      </c>
      <c r="P1079">
        <f>IF(ABS(P1078-E1091)&gt;180,IF(ABS(P1078-E1091)&gt;360,ABS(P1078-E1091)-360,360-ABS(P1078-E1091)),ABS(P1078-E1091))</f>
        <v>110</v>
      </c>
      <c r="Q1079">
        <f>IF(ABS(Q1078-E1091)&gt;180,IF(ABS(Q1078-E1091)&gt;360,ABS(Q1078-E1091)-360,360-ABS(Q1078-E1091)),ABS(Q1078-E1091))</f>
        <v>100</v>
      </c>
      <c r="R1079">
        <f>IF(ABS(R1078-E1091)&gt;180,IF(ABS(R1078-E1091)&gt;360,ABS(R1078-E1091)-360,360-ABS(R1078-E1091)),ABS(R1078-E1091))</f>
        <v>90</v>
      </c>
      <c r="S1079">
        <f>IF(ABS(S1078-E1091)&gt;180,IF(ABS(S1078-E1091)&gt;360,ABS(S1078-E1091)-360,360-ABS(S1078-E1091)),ABS(S1078-E1091))</f>
        <v>80</v>
      </c>
      <c r="T1079">
        <f>IF(ABS(T1078-E1091)&gt;180,IF(ABS(T1078-E1091)&gt;360,ABS(T1078-E1091)-360,360-ABS(T1078-E1091)),ABS(T1078-E1091))</f>
        <v>70</v>
      </c>
      <c r="U1079">
        <f>IF(ABS(U1078-E1091)&gt;180,IF(ABS(U1078-E1091)&gt;360,ABS(U1078-E1091)-360,360-ABS(U1078-E1091)),ABS(U1078-E1091))</f>
        <v>60</v>
      </c>
      <c r="V1079">
        <f>IF(ABS(V1078-E1091)&gt;180,IF(ABS(V1078-E1091)&gt;360,ABS(V1078-E1091)-360,360-ABS(V1078-E1091)),ABS(V1078-E1091))</f>
        <v>50</v>
      </c>
      <c r="W1079">
        <f>IF(ABS(W1078-E1091)&gt;180,IF(ABS(W1078-E1091)&gt;360,ABS(W1078-E1091)-360,360-ABS(W1078-E1091)),ABS(W1078-E1091))</f>
        <v>40</v>
      </c>
      <c r="X1079">
        <f>IF(ABS(X1078-E1091)&gt;180,IF(ABS(X1078-E1091)&gt;360,ABS(X1078-E1091)-360,360-ABS(X1078-E1091)),ABS(X1078-E1091))</f>
        <v>30</v>
      </c>
      <c r="Y1079">
        <f>IF(ABS(Y1078-E1091)&gt;180,IF(ABS(Y1078-E1091)&gt;360,ABS(Y1078-E1091)-360,360-ABS(Y1078-E1091)),ABS(Y1078-E1091))</f>
        <v>20</v>
      </c>
      <c r="Z1079">
        <f>IF(ABS(Z1078-E1091)&gt;180,IF(ABS(Z1078-E1091)&gt;360,ABS(Z1078-E1091)-360,360-ABS(Z1078-E1091)),ABS(Z1078-E1091))</f>
        <v>10</v>
      </c>
      <c r="AA1079">
        <f>IF(ABS(AA1078-E1091)&gt;180,IF(ABS(AA1078-E1091)&gt;360,ABS(AA1078-E1091)-360,360-ABS(AA1078-E1091)),ABS(AA1078-E1091))</f>
        <v>0</v>
      </c>
      <c r="AB1079">
        <f>IF(ABS(AB1078-E1091)&gt;180,IF(ABS(AB1078-E1091)&gt;360,ABS(AB1078-E1091)-360,360-ABS(AB1078-E1091)),ABS(AB1078-E1091))</f>
        <v>10</v>
      </c>
      <c r="AC1079">
        <f>IF(ABS(AC1078-E1091)&gt;180,IF(ABS(AC1078-E1091)&gt;360,ABS(AC1078-E1091)-360,360-ABS(AC1078-E1091)),ABS(AC1078-E1091))</f>
        <v>20</v>
      </c>
      <c r="AD1079">
        <f>IF(ABS(AD1078-E1091)&gt;180,IF(ABS(AD1078-E1091)&gt;360,ABS(AD1078-E1091)-360,360-ABS(AD1078-E1091)),ABS(AD1078-E1091))</f>
        <v>30</v>
      </c>
      <c r="AE1079">
        <f>IF(ABS(AE1078-E1091)&gt;180,IF(ABS(AE1078-E1091)&gt;360,ABS(AE1078-E1091)-360,360-ABS(AE1078-E1091)),ABS(AE1078-E1091))</f>
        <v>40</v>
      </c>
      <c r="AF1079">
        <f>IF(ABS(AF1078-E1091)&gt;180,IF(ABS(AF1078-E1091)&gt;360,ABS(AF1078-E1091)-360,360-ABS(AF1078-E1091)),ABS(AF1078-E1091))</f>
        <v>50</v>
      </c>
      <c r="AG1079">
        <f>IF(ABS(AG1078-E1091)&gt;180,IF(ABS(AG1078-E1091)&gt;360,ABS(AG1078-E1091)-360,360-ABS(AG1078-E1091)),ABS(AG1078-E1091))</f>
        <v>60</v>
      </c>
      <c r="AH1079">
        <f>IF(ABS(AH1078-E1091)&gt;180,IF(ABS(AH1078-E1091)&gt;360,ABS(AH1078-E1091)-360,360-ABS(AH1078-E1091)),ABS(AH1078-E1091))</f>
        <v>70</v>
      </c>
      <c r="AI1079">
        <f>IF(ABS(AI1078-E1091)&gt;180,IF(ABS(AI1078-E1091)&gt;360,ABS(AI1078-E1091)-360,360-ABS(AI1078-E1091)),ABS(AI1078-E1091))</f>
        <v>80</v>
      </c>
      <c r="AJ1079">
        <f>IF(ABS(AJ1078-E1091)&gt;180,IF(ABS(AJ1078-E1091)&gt;360,ABS(AJ1078-E1091)-360,360-ABS(AJ1078-E1091)),ABS(AJ1078-E1091))</f>
        <v>90</v>
      </c>
      <c r="AK1079">
        <f>IF(ABS(AK1078-E1091)&gt;180,IF(ABS(AK1078-E1091)&gt;360,ABS(AK1078-E1091)-360,360-ABS(AK1078-E1091)),ABS(AK1078-E1091))</f>
        <v>100</v>
      </c>
      <c r="AL1079">
        <f>IF(ABS(AL1078-E1091)&gt;180,IF(ABS(AL1078-E1091)&gt;360,ABS(AL1078-E1091)-360,360-ABS(AL1078-E1091)),ABS(AL1078-E1091))</f>
        <v>110</v>
      </c>
      <c r="AM1079">
        <f>IF(ABS(AM1078-E1091)&gt;180,IF(ABS(AM1078-E1091)&gt;360,ABS(AM1078-E1091)-360,360-ABS(AM1078-E1091)),ABS(AM1078-E1091))</f>
        <v>120</v>
      </c>
      <c r="AN1079">
        <f>IF(ABS(AN1078-E1091)&gt;180,IF(ABS(AN1078-E1091)&gt;360,ABS(AN1078-E1091)-360,360-ABS(AN1078-E1091)),ABS(AN1078-E1091))</f>
        <v>130</v>
      </c>
      <c r="AO1079">
        <f>IF(ABS(AO1078-E1091)&gt;180,IF(ABS(AO1078-E1091)&gt;360,ABS(AO1078-E1091)-360,360-ABS(AO1078-E1091)),ABS(AO1078-E1091))</f>
        <v>140</v>
      </c>
      <c r="AP1079">
        <f>IF(ABS(AP1078-E1091)&gt;180,IF(ABS(AP1078-E1091)&gt;360,ABS(AP1078-E1091)-360,360-ABS(AP1078-E1091)),ABS(AP1078-E1091))</f>
        <v>150</v>
      </c>
      <c r="AQ1079">
        <f>IF(ABS(AQ1078-E1091)&gt;180,IF(ABS(AQ1078-E1091)&gt;360,ABS(AQ1078-E1091)-360,360-ABS(AQ1078-E1091)),ABS(AQ1078-E1091))</f>
        <v>160</v>
      </c>
      <c r="AR1079">
        <f>IF(ABS(AR1078-E1091)&gt;180,IF(ABS(AR1078-E1091)&gt;360,ABS(AR1078-E1091)-360,360-ABS(AR1078-E1091)),ABS(AR1078-E1091))</f>
        <v>170</v>
      </c>
    </row>
    <row r="1080" spans="2:44" x14ac:dyDescent="0.5">
      <c r="G1080" t="s">
        <v>734</v>
      </c>
    </row>
    <row r="1081" spans="2:44" x14ac:dyDescent="0.5">
      <c r="B1081" t="s">
        <v>788</v>
      </c>
      <c r="E1081">
        <v>450</v>
      </c>
      <c r="G1081">
        <v>90</v>
      </c>
      <c r="I1081" t="e">
        <f>IF(DEGREES(ACOS(SIN(RADIANS(G1081))*SIN(RADIANS(E1089))+COS(RADIANS(G1081))*COS(RADIANS(E1089))*COS(RADIANS(I1079))))&gt;90,0,$F$4*$F$5/E1088^2*(SIN(RADIANS(G1081))*SIN(RADIANS(E1089))+COS(RADIANS(G1081))*COS(RADIANS(E1089))*COS(RADIANS(I1079))))</f>
        <v>#DIV/0!</v>
      </c>
      <c r="J1081" t="e">
        <f>IF(DEGREES(ACOS(SIN(RADIANS(G1081))*SIN(RADIANS(E1089))+COS(RADIANS(G1081))*COS(RADIANS(E1089))*COS(RADIANS(J1079))))&gt;90,0,$F$4*$F$5/E1088^2*(SIN(RADIANS(G1081))*SIN(RADIANS(E1089))+COS(RADIANS(G1081))*COS(RADIANS(E1089))*COS(RADIANS(J1079))))</f>
        <v>#DIV/0!</v>
      </c>
      <c r="K1081" t="e">
        <f>IF(DEGREES(ACOS(SIN(RADIANS(G1081))*SIN(RADIANS(E1089))+COS(RADIANS(G1081))*COS(RADIANS(E1089))*COS(RADIANS(K1079))))&gt;90,0,$F$4*$F$5/E1088^2*(SIN(RADIANS(G1081))*SIN(RADIANS(E1089))+COS(RADIANS(G1081))*COS(RADIANS(E1089))*COS(RADIANS(K1079))))</f>
        <v>#DIV/0!</v>
      </c>
      <c r="L1081" t="e">
        <f>IF(DEGREES(ACOS(SIN(RADIANS(G1081))*SIN(RADIANS(E1089))+COS(RADIANS(G1081))*COS(RADIANS(E1089))*COS(RADIANS(L1079))))&gt;90,0,$F$4*$F$5/E1088^2*(SIN(RADIANS(G1081))*SIN(RADIANS(E1089))+COS(RADIANS(G1081))*COS(RADIANS(E1089))*COS(RADIANS(L1079))))</f>
        <v>#DIV/0!</v>
      </c>
      <c r="M1081" t="e">
        <f>IF(DEGREES(ACOS(SIN(RADIANS(G1081))*SIN(RADIANS(E1089))+COS(RADIANS(G1081))*COS(RADIANS(E1089))*COS(RADIANS(M1079))))&gt;90,0,$F$4*$F$5/E1088^2*(SIN(RADIANS(G1081))*SIN(RADIANS(E1089))+COS(RADIANS(G1081))*COS(RADIANS(E1089))*COS(RADIANS(M1079))))</f>
        <v>#DIV/0!</v>
      </c>
      <c r="N1081" t="e">
        <f>IF(DEGREES(ACOS(SIN(RADIANS(G1081))*SIN(RADIANS(E1089))+COS(RADIANS(G1081))*COS(RADIANS(E1089))*COS(RADIANS(N1079))))&gt;90,0,$F$4*$F$5/E1088^2*(SIN(RADIANS(G1081))*SIN(RADIANS(E1089))+COS(RADIANS(G1081))*COS(RADIANS(E1089))*COS(RADIANS(N1079))))</f>
        <v>#DIV/0!</v>
      </c>
      <c r="O1081" t="e">
        <f>IF(DEGREES(ACOS(SIN(RADIANS(G1081))*SIN(RADIANS(E1089))+COS(RADIANS(G1081))*COS(RADIANS(E1089))*COS(RADIANS(O1079))))&gt;90,0,$F$4*$F$5/E1088^2*(SIN(RADIANS(G1081))*SIN(RADIANS(E1089))+COS(RADIANS(G1081))*COS(RADIANS(E1089))*COS(RADIANS(O1079))))</f>
        <v>#DIV/0!</v>
      </c>
      <c r="P1081" t="e">
        <f>IF(DEGREES(ACOS(SIN(RADIANS(G1081))*SIN(RADIANS(E1089))+COS(RADIANS(G1081))*COS(RADIANS(E1089))*COS(RADIANS(P1079))))&gt;90,0,$F$4*$F$5/E1088^2*(SIN(RADIANS(G1081))*SIN(RADIANS(E1089))+COS(RADIANS(G1081))*COS(RADIANS(E1089))*COS(RADIANS(P1079))))</f>
        <v>#DIV/0!</v>
      </c>
      <c r="Q1081" t="e">
        <f>IF(DEGREES(ACOS(SIN(RADIANS(G1081))*SIN(RADIANS(E1089))+COS(RADIANS(G1081))*COS(RADIANS(E1089))*COS(RADIANS(Q1079))))&gt;90,0,$F$4*$F$5/E1088^2*(SIN(RADIANS(G1081))*SIN(RADIANS(E1089))+COS(RADIANS(G1081))*COS(RADIANS(E1089))*COS(RADIANS(Q1079))))</f>
        <v>#DIV/0!</v>
      </c>
      <c r="R1081" t="e">
        <f>IF(DEGREES(ACOS(SIN(RADIANS(G1081))*SIN(RADIANS(E1089))+COS(RADIANS(G1081))*COS(RADIANS(E1089))*COS(RADIANS(R1079))))&gt;90,0,$F$4*$F$5/E1088^2*(SIN(RADIANS(G1081))*SIN(RADIANS(E1089))+COS(RADIANS(G1081))*COS(RADIANS(E1089))*COS(RADIANS(R1079))))</f>
        <v>#DIV/0!</v>
      </c>
      <c r="S1081" t="e">
        <f>IF(DEGREES(ACOS(SIN(RADIANS(G1081))*SIN(RADIANS(E1089))+COS(RADIANS(G1081))*COS(RADIANS(E1089))*COS(RADIANS(S1079))))&gt;90,0,$F$4*$F$5/E1088^2*(SIN(RADIANS(G1081))*SIN(RADIANS(E1089))+COS(RADIANS(G1081))*COS(RADIANS(E1089))*COS(RADIANS(S1079))))</f>
        <v>#DIV/0!</v>
      </c>
      <c r="T1081" t="e">
        <f>IF(DEGREES(ACOS(SIN(RADIANS(G1081))*SIN(RADIANS(E1089))+COS(RADIANS(G1081))*COS(RADIANS(E1089))*COS(RADIANS(T1079))))&gt;90,0,$F$4*$F$5/E1088^2*(SIN(RADIANS(G1081))*SIN(RADIANS(E1089))+COS(RADIANS(G1081))*COS(RADIANS(E1089))*COS(RADIANS(T1079))))</f>
        <v>#DIV/0!</v>
      </c>
      <c r="U1081" t="e">
        <f>IF(DEGREES(ACOS(SIN(RADIANS(G1081))*SIN(RADIANS(E1089))+COS(RADIANS(G1081))*COS(RADIANS(E1089))*COS(RADIANS(U1079))))&gt;90,0,$F$4*$F$5/E1088^2*(SIN(RADIANS(G1081))*SIN(RADIANS(E1089))+COS(RADIANS(G1081))*COS(RADIANS(E1089))*COS(RADIANS(U1079))))</f>
        <v>#DIV/0!</v>
      </c>
      <c r="V1081" t="e">
        <f>IF(DEGREES(ACOS(SIN(RADIANS(G1081))*SIN(RADIANS(E1089))+COS(RADIANS(G1081))*COS(RADIANS(E1089))*COS(RADIANS(V1079))))&gt;90,0,$F$4*$F$5/E1088^2*(SIN(RADIANS(G1081))*SIN(RADIANS(E1089))+COS(RADIANS(G1081))*COS(RADIANS(E1089))*COS(RADIANS(V1079))))</f>
        <v>#DIV/0!</v>
      </c>
      <c r="W1081" t="e">
        <f>IF(DEGREES(ACOS(SIN(RADIANS(G1081))*SIN(RADIANS(E1089))+COS(RADIANS(G1081))*COS(RADIANS(E1089))*COS(RADIANS(W1079))))&gt;90,0,$F$4*$F$5/E1088^2*(SIN(RADIANS(G1081))*SIN(RADIANS(E1089))+COS(RADIANS(G1081))*COS(RADIANS(E1089))*COS(RADIANS(W1079))))</f>
        <v>#DIV/0!</v>
      </c>
      <c r="X1081" t="e">
        <f>IF(DEGREES(ACOS(SIN(RADIANS(G1081))*SIN(RADIANS(E1089))+COS(RADIANS(G1081))*COS(RADIANS(E1089))*COS(RADIANS(X1079))))&gt;90,0,$F$4*$F$5/E1088^2*(SIN(RADIANS(G1081))*SIN(RADIANS(E1089))+COS(RADIANS(G1081))*COS(RADIANS(E1089))*COS(RADIANS(X1079))))</f>
        <v>#DIV/0!</v>
      </c>
      <c r="Y1081" t="e">
        <f>IF(DEGREES(ACOS(SIN(RADIANS(G1081))*SIN(RADIANS(E1089))+COS(RADIANS(G1081))*COS(RADIANS(E1089))*COS(RADIANS(Y1079))))&gt;90,0,$F$4*$F$5/E1088^2*(SIN(RADIANS(G1081))*SIN(RADIANS(E1089))+COS(RADIANS(G1081))*COS(RADIANS(E1089))*COS(RADIANS(Y1079))))</f>
        <v>#DIV/0!</v>
      </c>
      <c r="Z1081" t="e">
        <f>IF(DEGREES(ACOS(SIN(RADIANS(G1081))*SIN(RADIANS(E1089))+COS(RADIANS(G1081))*COS(RADIANS(E1089))*COS(RADIANS(Z1079))))&gt;90,0,$F$4*$F$5/E1088^2*(SIN(RADIANS(G1081))*SIN(RADIANS(E1089))+COS(RADIANS(G1081))*COS(RADIANS(E1089))*COS(RADIANS(Z1079))))</f>
        <v>#DIV/0!</v>
      </c>
      <c r="AA1081" t="e">
        <f>IF(DEGREES(ACOS(SIN(RADIANS(G1081))*SIN(RADIANS(E1089))+COS(RADIANS(G1081))*COS(RADIANS(E1089))*COS(RADIANS(AA1079))))&gt;90,0,$F$4*$F$5/E1088^2*(SIN(RADIANS(G1081))*SIN(RADIANS(E1089))+COS(RADIANS(G1081))*COS(RADIANS(E1089))*COS(RADIANS(AA1079))))</f>
        <v>#DIV/0!</v>
      </c>
      <c r="AB1081" t="e">
        <f>IF(DEGREES(ACOS(SIN(RADIANS(G1081))*SIN(RADIANS(E1089))+COS(RADIANS(G1081))*COS(RADIANS(E1089))*COS(RADIANS(AB1079))))&gt;90,0,$F$4*$F$5/E1088^2*(SIN(RADIANS(G1081))*SIN(RADIANS(E1089))+COS(RADIANS(G1081))*COS(RADIANS(E1089))*COS(RADIANS(AB1079))))</f>
        <v>#DIV/0!</v>
      </c>
      <c r="AC1081" t="e">
        <f>IF(DEGREES(ACOS(SIN(RADIANS(G1081))*SIN(RADIANS(E1089))+COS(RADIANS(G1081))*COS(RADIANS(E1089))*COS(RADIANS(AC1079))))&gt;90,0,$F$4*$F$5/E1088^2*(SIN(RADIANS(G1081))*SIN(RADIANS(E1089))+COS(RADIANS(G1081))*COS(RADIANS(E1089))*COS(RADIANS(AC1079))))</f>
        <v>#DIV/0!</v>
      </c>
      <c r="AD1081" t="e">
        <f>IF(DEGREES(ACOS(SIN(RADIANS(G1081))*SIN(RADIANS(E1089))+COS(RADIANS(G1081))*COS(RADIANS(E1089))*COS(RADIANS(AD1079))))&gt;90,0,$F$4*$F$5/E1088^2*(SIN(RADIANS(G1081))*SIN(RADIANS(E1089))+COS(RADIANS(G1081))*COS(RADIANS(E1089))*COS(RADIANS(AD1079))))</f>
        <v>#DIV/0!</v>
      </c>
      <c r="AE1081" t="e">
        <f>IF(DEGREES(ACOS(SIN(RADIANS(G1081))*SIN(RADIANS(E1089))+COS(RADIANS(G1081))*COS(RADIANS(E1089))*COS(RADIANS(AE1079))))&gt;90,0,$F$4*$F$5/E1088^2*(SIN(RADIANS(G1081))*SIN(RADIANS(E1089))+COS(RADIANS(G1081))*COS(RADIANS(E1089))*COS(RADIANS(AE1079))))</f>
        <v>#DIV/0!</v>
      </c>
      <c r="AF1081" t="e">
        <f>IF(DEGREES(ACOS(SIN(RADIANS(G1081))*SIN(RADIANS(E1089))+COS(RADIANS(G1081))*COS(RADIANS(E1089))*COS(RADIANS(AF1079))))&gt;90,0,$F$4*$F$5/E1088^2*(SIN(RADIANS(G1081))*SIN(RADIANS(E1089))+COS(RADIANS(G1081))*COS(RADIANS(E1089))*COS(RADIANS(AF1079))))</f>
        <v>#DIV/0!</v>
      </c>
      <c r="AG1081" t="e">
        <f>IF(DEGREES(ACOS(SIN(RADIANS(G1081))*SIN(RADIANS(E1089))+COS(RADIANS(G1081))*COS(RADIANS(E1089))*COS(RADIANS(AG1079))))&gt;90,0,$F$4*$F$5/E1088^2*(SIN(RADIANS(G1081))*SIN(RADIANS(E1089))+COS(RADIANS(G1081))*COS(RADIANS(E1089))*COS(RADIANS(AG1079))))</f>
        <v>#DIV/0!</v>
      </c>
      <c r="AH1081" t="e">
        <f>IF(DEGREES(ACOS(SIN(RADIANS(G1081))*SIN(RADIANS(E1089))+COS(RADIANS(G1081))*COS(RADIANS(E1089))*COS(RADIANS(AH1079))))&gt;90,0,$F$4*$F$5/E1088^2*(SIN(RADIANS(G1081))*SIN(RADIANS(E1089))+COS(RADIANS(G1081))*COS(RADIANS(E1089))*COS(RADIANS(AH1079))))</f>
        <v>#DIV/0!</v>
      </c>
      <c r="AI1081" t="e">
        <f>IF(DEGREES(ACOS(SIN(RADIANS(G1081))*SIN(RADIANS(E1089))+COS(RADIANS(G1081))*COS(RADIANS(E1089))*COS(RADIANS(AI1079))))&gt;90,0,$F$4*$F$5/E1088^2*(SIN(RADIANS(G1081))*SIN(RADIANS(E1089))+COS(RADIANS(G1081))*COS(RADIANS(E1089))*COS(RADIANS(AI1079))))</f>
        <v>#DIV/0!</v>
      </c>
      <c r="AJ1081" t="e">
        <f>IF(DEGREES(ACOS(SIN(RADIANS(G1081))*SIN(RADIANS(E1089))+COS(RADIANS(G1081))*COS(RADIANS(E1089))*COS(RADIANS(AJ1079))))&gt;90,0,$F$4*$F$5/E1088^2*(SIN(RADIANS(G1081))*SIN(RADIANS(E1089))+COS(RADIANS(G1081))*COS(RADIANS(E1089))*COS(RADIANS(AJ1079))))</f>
        <v>#DIV/0!</v>
      </c>
      <c r="AK1081" t="e">
        <f>IF(DEGREES(ACOS(SIN(RADIANS(G1081))*SIN(RADIANS(E1089))+COS(RADIANS(G1081))*COS(RADIANS(E1089))*COS(RADIANS(AK1079))))&gt;90,0,$F$4*$F$5/E1088^2*(SIN(RADIANS(G1081))*SIN(RADIANS(E1089))+COS(RADIANS(G1081))*COS(RADIANS(E1089))*COS(RADIANS(AK1079))))</f>
        <v>#DIV/0!</v>
      </c>
      <c r="AL1081" t="e">
        <f>IF(DEGREES(ACOS(SIN(RADIANS(G1081))*SIN(RADIANS(E1089))+COS(RADIANS(G1081))*COS(RADIANS(E1089))*COS(RADIANS(AL1079))))&gt;90,0,$F$4*$F$5/E1088^2*(SIN(RADIANS(G1081))*SIN(RADIANS(E1089))+COS(RADIANS(G1081))*COS(RADIANS(E1089))*COS(RADIANS(AL1079))))</f>
        <v>#DIV/0!</v>
      </c>
      <c r="AM1081" t="e">
        <f>IF(DEGREES(ACOS(SIN(RADIANS(G1081))*SIN(RADIANS(E1089))+COS(RADIANS(G1081))*COS(RADIANS(E1089))*COS(RADIANS(AM1079))))&gt;90,0,$F$4*$F$5/E1088^2*(SIN(RADIANS(G1081))*SIN(RADIANS(E1089))+COS(RADIANS(G1081))*COS(RADIANS(E1089))*COS(RADIANS(AM1079))))</f>
        <v>#DIV/0!</v>
      </c>
      <c r="AN1081" t="e">
        <f>IF(DEGREES(ACOS(SIN(RADIANS(G1081))*SIN(RADIANS(E1089))+COS(RADIANS(G1081))*COS(RADIANS(E1089))*COS(RADIANS(AN1079))))&gt;90,0,$F$4*$F$5/E1088^2*(SIN(RADIANS(G1081))*SIN(RADIANS(E1089))+COS(RADIANS(G1081))*COS(RADIANS(E1089))*COS(RADIANS(AN1079))))</f>
        <v>#DIV/0!</v>
      </c>
      <c r="AO1081" t="e">
        <f>IF(DEGREES(ACOS(SIN(RADIANS(G1081))*SIN(RADIANS(E1089))+COS(RADIANS(G1081))*COS(RADIANS(E1089))*COS(RADIANS(AO1079))))&gt;90,0,$F$4*$F$5/E1088^2*(SIN(RADIANS(G1081))*SIN(RADIANS(E1089))+COS(RADIANS(G1081))*COS(RADIANS(E1089))*COS(RADIANS(AO1079))))</f>
        <v>#DIV/0!</v>
      </c>
      <c r="AP1081" t="e">
        <f>IF(DEGREES(ACOS(SIN(RADIANS(G1081))*SIN(RADIANS(E1089))+COS(RADIANS(G1081))*COS(RADIANS(E1089))*COS(RADIANS(AP1079))))&gt;90,0,$F$4*$F$5/E1088^2*(SIN(RADIANS(G1081))*SIN(RADIANS(E1089))+COS(RADIANS(G1081))*COS(RADIANS(E1089))*COS(RADIANS(AP1079))))</f>
        <v>#DIV/0!</v>
      </c>
      <c r="AQ1081" t="e">
        <f>IF(DEGREES(ACOS(SIN(RADIANS(G1081))*SIN(RADIANS(E1089))+COS(RADIANS(G1081))*COS(RADIANS(E1089))*COS(RADIANS(AQ1079))))&gt;90,0,$F$4*$F$5/E1088^2*(SIN(RADIANS(G1081))*SIN(RADIANS(E1089))+COS(RADIANS(G1081))*COS(RADIANS(E1089))*COS(RADIANS(AQ1079))))</f>
        <v>#DIV/0!</v>
      </c>
      <c r="AR1081" t="e">
        <f>IF(DEGREES(ACOS(SIN(RADIANS(G1081))*SIN(RADIANS(E1089))+COS(RADIANS(G1081))*COS(RADIANS(E1089))*COS(RADIANS(AR1079))))&gt;90,0,$F$4*$F$5/E1088^2*(SIN(RADIANS(G1081))*SIN(RADIANS(E1089))+COS(RADIANS(G1081))*COS(RADIANS(E1089))*COS(RADIANS(AR1079))))</f>
        <v>#DIV/0!</v>
      </c>
    </row>
    <row r="1082" spans="2:44" x14ac:dyDescent="0.5">
      <c r="B1082" t="s">
        <v>726</v>
      </c>
      <c r="E1082" cm="1">
        <f t="array" ref="E1082">INDEX($D$1751:$AM$1751,0,MATCH(E1081-IF(E1081&lt;360,0,360),$D$1700:$AM$1700,0))+IF(E1081&gt;350,360,0)</f>
        <v>450</v>
      </c>
      <c r="G1082">
        <v>80</v>
      </c>
      <c r="I1082">
        <f>IF(DEGREES(ACOS(SIN(RADIANS(G1082))*SIN(RADIANS(E1089))+COS(RADIANS(G1082))*COS(RADIANS(E1089))*COS(RADIANS(I1079))))&gt;90,0,$F$4*$F$5/E1088^2*(SIN(RADIANS(G1082))*SIN(RADIANS(E1089))+COS(RADIANS(G1082))*COS(RADIANS(E1089))*COS(RADIANS(I1079))))</f>
        <v>0</v>
      </c>
      <c r="J1082">
        <f>IF(DEGREES(ACOS(SIN(RADIANS(G1082))*SIN(RADIANS(E1089))+COS(RADIANS(G1082))*COS(RADIANS(E1089))*COS(RADIANS(J1079))))&gt;90,0,$F$4*$F$5/E1088^2*(SIN(RADIANS(G1082))*SIN(RADIANS(E1089))+COS(RADIANS(G1082))*COS(RADIANS(E1089))*COS(RADIANS(J1079))))</f>
        <v>0</v>
      </c>
      <c r="K1082">
        <f>IF(DEGREES(ACOS(SIN(RADIANS(G1082))*SIN(RADIANS(E1089))+COS(RADIANS(G1082))*COS(RADIANS(E1089))*COS(RADIANS(K1079))))&gt;90,0,$F$4*$F$5/E1088^2*(SIN(RADIANS(G1082))*SIN(RADIANS(E1089))+COS(RADIANS(G1082))*COS(RADIANS(E1089))*COS(RADIANS(K1079))))</f>
        <v>0</v>
      </c>
      <c r="L1082">
        <f>IF(DEGREES(ACOS(SIN(RADIANS(G1082))*SIN(RADIANS(E1089))+COS(RADIANS(G1082))*COS(RADIANS(E1089))*COS(RADIANS(L1079))))&gt;90,0,$F$4*$F$5/E1088^2*(SIN(RADIANS(G1082))*SIN(RADIANS(E1089))+COS(RADIANS(G1082))*COS(RADIANS(E1089))*COS(RADIANS(L1079))))</f>
        <v>0</v>
      </c>
      <c r="M1082">
        <f>IF(DEGREES(ACOS(SIN(RADIANS(G1082))*SIN(RADIANS(E1089))+COS(RADIANS(G1082))*COS(RADIANS(E1089))*COS(RADIANS(M1079))))&gt;90,0,$F$4*$F$5/E1088^2*(SIN(RADIANS(G1082))*SIN(RADIANS(E1089))+COS(RADIANS(G1082))*COS(RADIANS(E1089))*COS(RADIANS(M1079))))</f>
        <v>0</v>
      </c>
      <c r="N1082">
        <f>IF(DEGREES(ACOS(SIN(RADIANS(G1082))*SIN(RADIANS(E1089))+COS(RADIANS(G1082))*COS(RADIANS(E1089))*COS(RADIANS(N1079))))&gt;90,0,$F$4*$F$5/E1088^2*(SIN(RADIANS(G1082))*SIN(RADIANS(E1089))+COS(RADIANS(G1082))*COS(RADIANS(E1089))*COS(RADIANS(N1079))))</f>
        <v>0</v>
      </c>
      <c r="O1082">
        <f>IF(DEGREES(ACOS(SIN(RADIANS(G1082))*SIN(RADIANS(E1089))+COS(RADIANS(G1082))*COS(RADIANS(E1089))*COS(RADIANS(O1079))))&gt;90,0,$F$4*$F$5/E1088^2*(SIN(RADIANS(G1082))*SIN(RADIANS(E1089))+COS(RADIANS(G1082))*COS(RADIANS(E1089))*COS(RADIANS(O1079))))</f>
        <v>0</v>
      </c>
      <c r="P1082">
        <f>IF(DEGREES(ACOS(SIN(RADIANS(G1082))*SIN(RADIANS(E1089))+COS(RADIANS(G1082))*COS(RADIANS(E1089))*COS(RADIANS(P1079))))&gt;90,0,$F$4*$F$5/E1088^2*(SIN(RADIANS(G1082))*SIN(RADIANS(E1089))+COS(RADIANS(G1082))*COS(RADIANS(E1089))*COS(RADIANS(P1079))))</f>
        <v>0</v>
      </c>
      <c r="Q1082">
        <f>IF(DEGREES(ACOS(SIN(RADIANS(G1082))*SIN(RADIANS(E1089))+COS(RADIANS(G1082))*COS(RADIANS(E1089))*COS(RADIANS(Q1079))))&gt;90,0,$F$4*$F$5/E1088^2*(SIN(RADIANS(G1082))*SIN(RADIANS(E1089))+COS(RADIANS(G1082))*COS(RADIANS(E1089))*COS(RADIANS(Q1079))))</f>
        <v>0</v>
      </c>
      <c r="R1082" t="e">
        <f>IF(DEGREES(ACOS(SIN(RADIANS(G1082))*SIN(RADIANS(E1089))+COS(RADIANS(G1082))*COS(RADIANS(E1089))*COS(RADIANS(R1079))))&gt;90,0,$F$4*$F$5/E1088^2*(SIN(RADIANS(G1082))*SIN(RADIANS(E1089))+COS(RADIANS(G1082))*COS(RADIANS(E1089))*COS(RADIANS(R1079))))</f>
        <v>#DIV/0!</v>
      </c>
      <c r="S1082" t="e">
        <f>IF(DEGREES(ACOS(SIN(RADIANS(G1082))*SIN(RADIANS(E1089))+COS(RADIANS(G1082))*COS(RADIANS(E1089))*COS(RADIANS(S1079))))&gt;90,0,$F$4*$F$5/E1088^2*(SIN(RADIANS(G1082))*SIN(RADIANS(E1089))+COS(RADIANS(G1082))*COS(RADIANS(E1089))*COS(RADIANS(S1079))))</f>
        <v>#DIV/0!</v>
      </c>
      <c r="T1082" t="e">
        <f>IF(DEGREES(ACOS(SIN(RADIANS(G1082))*SIN(RADIANS(E1089))+COS(RADIANS(G1082))*COS(RADIANS(E1089))*COS(RADIANS(T1079))))&gt;90,0,$F$4*$F$5/E1088^2*(SIN(RADIANS(G1082))*SIN(RADIANS(E1089))+COS(RADIANS(G1082))*COS(RADIANS(E1089))*COS(RADIANS(T1079))))</f>
        <v>#DIV/0!</v>
      </c>
      <c r="U1082" t="e">
        <f>IF(DEGREES(ACOS(SIN(RADIANS(G1082))*SIN(RADIANS(E1089))+COS(RADIANS(G1082))*COS(RADIANS(E1089))*COS(RADIANS(U1079))))&gt;90,0,$F$4*$F$5/E1088^2*(SIN(RADIANS(G1082))*SIN(RADIANS(E1089))+COS(RADIANS(G1082))*COS(RADIANS(E1089))*COS(RADIANS(U1079))))</f>
        <v>#DIV/0!</v>
      </c>
      <c r="V1082" t="e">
        <f>IF(DEGREES(ACOS(SIN(RADIANS(G1082))*SIN(RADIANS(E1089))+COS(RADIANS(G1082))*COS(RADIANS(E1089))*COS(RADIANS(V1079))))&gt;90,0,$F$4*$F$5/E1088^2*(SIN(RADIANS(G1082))*SIN(RADIANS(E1089))+COS(RADIANS(G1082))*COS(RADIANS(E1089))*COS(RADIANS(V1079))))</f>
        <v>#DIV/0!</v>
      </c>
      <c r="W1082" t="e">
        <f>IF(DEGREES(ACOS(SIN(RADIANS(G1082))*SIN(RADIANS(E1089))+COS(RADIANS(G1082))*COS(RADIANS(E1089))*COS(RADIANS(W1079))))&gt;90,0,$F$4*$F$5/E1088^2*(SIN(RADIANS(G1082))*SIN(RADIANS(E1089))+COS(RADIANS(G1082))*COS(RADIANS(E1089))*COS(RADIANS(W1079))))</f>
        <v>#DIV/0!</v>
      </c>
      <c r="X1082" t="e">
        <f>IF(DEGREES(ACOS(SIN(RADIANS(G1082))*SIN(RADIANS(E1089))+COS(RADIANS(G1082))*COS(RADIANS(E1089))*COS(RADIANS(X1079))))&gt;90,0,$F$4*$F$5/E1088^2*(SIN(RADIANS(G1082))*SIN(RADIANS(E1089))+COS(RADIANS(G1082))*COS(RADIANS(E1089))*COS(RADIANS(X1079))))</f>
        <v>#DIV/0!</v>
      </c>
      <c r="Y1082" t="e">
        <f>IF(DEGREES(ACOS(SIN(RADIANS(G1082))*SIN(RADIANS(E1089))+COS(RADIANS(G1082))*COS(RADIANS(E1089))*COS(RADIANS(Y1079))))&gt;90,0,$F$4*$F$5/E1088^2*(SIN(RADIANS(G1082))*SIN(RADIANS(E1089))+COS(RADIANS(G1082))*COS(RADIANS(E1089))*COS(RADIANS(Y1079))))</f>
        <v>#DIV/0!</v>
      </c>
      <c r="Z1082" t="e">
        <f>IF(DEGREES(ACOS(SIN(RADIANS(G1082))*SIN(RADIANS(E1089))+COS(RADIANS(G1082))*COS(RADIANS(E1089))*COS(RADIANS(Z1079))))&gt;90,0,$F$4*$F$5/E1088^2*(SIN(RADIANS(G1082))*SIN(RADIANS(E1089))+COS(RADIANS(G1082))*COS(RADIANS(E1089))*COS(RADIANS(Z1079))))</f>
        <v>#DIV/0!</v>
      </c>
      <c r="AA1082" t="e">
        <f>IF(DEGREES(ACOS(SIN(RADIANS(G1082))*SIN(RADIANS(E1089))+COS(RADIANS(G1082))*COS(RADIANS(E1089))*COS(RADIANS(AA1079))))&gt;90,0,$F$4*$F$5/E1088^2*(SIN(RADIANS(G1082))*SIN(RADIANS(E1089))+COS(RADIANS(G1082))*COS(RADIANS(E1089))*COS(RADIANS(AA1079))))</f>
        <v>#DIV/0!</v>
      </c>
      <c r="AB1082" t="e">
        <f>IF(DEGREES(ACOS(SIN(RADIANS(G1082))*SIN(RADIANS(E1089))+COS(RADIANS(G1082))*COS(RADIANS(E1089))*COS(RADIANS(AB1079))))&gt;90,0,$F$4*$F$5/E1088^2*(SIN(RADIANS(G1082))*SIN(RADIANS(E1089))+COS(RADIANS(G1082))*COS(RADIANS(E1089))*COS(RADIANS(AB1079))))</f>
        <v>#DIV/0!</v>
      </c>
      <c r="AC1082" t="e">
        <f>IF(DEGREES(ACOS(SIN(RADIANS(G1082))*SIN(RADIANS(E1089))+COS(RADIANS(G1082))*COS(RADIANS(E1089))*COS(RADIANS(AC1079))))&gt;90,0,$F$4*$F$5/E1088^2*(SIN(RADIANS(G1082))*SIN(RADIANS(E1089))+COS(RADIANS(G1082))*COS(RADIANS(E1089))*COS(RADIANS(AC1079))))</f>
        <v>#DIV/0!</v>
      </c>
      <c r="AD1082" t="e">
        <f>IF(DEGREES(ACOS(SIN(RADIANS(G1082))*SIN(RADIANS(E1089))+COS(RADIANS(G1082))*COS(RADIANS(E1089))*COS(RADIANS(AD1079))))&gt;90,0,$F$4*$F$5/E1088^2*(SIN(RADIANS(G1082))*SIN(RADIANS(E1089))+COS(RADIANS(G1082))*COS(RADIANS(E1089))*COS(RADIANS(AD1079))))</f>
        <v>#DIV/0!</v>
      </c>
      <c r="AE1082" t="e">
        <f>IF(DEGREES(ACOS(SIN(RADIANS(G1082))*SIN(RADIANS(E1089))+COS(RADIANS(G1082))*COS(RADIANS(E1089))*COS(RADIANS(AE1079))))&gt;90,0,$F$4*$F$5/E1088^2*(SIN(RADIANS(G1082))*SIN(RADIANS(E1089))+COS(RADIANS(G1082))*COS(RADIANS(E1089))*COS(RADIANS(AE1079))))</f>
        <v>#DIV/0!</v>
      </c>
      <c r="AF1082" t="e">
        <f>IF(DEGREES(ACOS(SIN(RADIANS(G1082))*SIN(RADIANS(E1089))+COS(RADIANS(G1082))*COS(RADIANS(E1089))*COS(RADIANS(AF1079))))&gt;90,0,$F$4*$F$5/E1088^2*(SIN(RADIANS(G1082))*SIN(RADIANS(E1089))+COS(RADIANS(G1082))*COS(RADIANS(E1089))*COS(RADIANS(AF1079))))</f>
        <v>#DIV/0!</v>
      </c>
      <c r="AG1082" t="e">
        <f>IF(DEGREES(ACOS(SIN(RADIANS(G1082))*SIN(RADIANS(E1089))+COS(RADIANS(G1082))*COS(RADIANS(E1089))*COS(RADIANS(AG1079))))&gt;90,0,$F$4*$F$5/E1088^2*(SIN(RADIANS(G1082))*SIN(RADIANS(E1089))+COS(RADIANS(G1082))*COS(RADIANS(E1089))*COS(RADIANS(AG1079))))</f>
        <v>#DIV/0!</v>
      </c>
      <c r="AH1082" t="e">
        <f>IF(DEGREES(ACOS(SIN(RADIANS(G1082))*SIN(RADIANS(E1089))+COS(RADIANS(G1082))*COS(RADIANS(E1089))*COS(RADIANS(AH1079))))&gt;90,0,$F$4*$F$5/E1088^2*(SIN(RADIANS(G1082))*SIN(RADIANS(E1089))+COS(RADIANS(G1082))*COS(RADIANS(E1089))*COS(RADIANS(AH1079))))</f>
        <v>#DIV/0!</v>
      </c>
      <c r="AI1082" t="e">
        <f>IF(DEGREES(ACOS(SIN(RADIANS(G1082))*SIN(RADIANS(E1089))+COS(RADIANS(G1082))*COS(RADIANS(E1089))*COS(RADIANS(AI1079))))&gt;90,0,$F$4*$F$5/E1088^2*(SIN(RADIANS(G1082))*SIN(RADIANS(E1089))+COS(RADIANS(G1082))*COS(RADIANS(E1089))*COS(RADIANS(AI1079))))</f>
        <v>#DIV/0!</v>
      </c>
      <c r="AJ1082" t="e">
        <f>IF(DEGREES(ACOS(SIN(RADIANS(G1082))*SIN(RADIANS(E1089))+COS(RADIANS(G1082))*COS(RADIANS(E1089))*COS(RADIANS(AJ1079))))&gt;90,0,$F$4*$F$5/E1088^2*(SIN(RADIANS(G1082))*SIN(RADIANS(E1089))+COS(RADIANS(G1082))*COS(RADIANS(E1089))*COS(RADIANS(AJ1079))))</f>
        <v>#DIV/0!</v>
      </c>
      <c r="AK1082">
        <f>IF(DEGREES(ACOS(SIN(RADIANS(G1082))*SIN(RADIANS(E1089))+COS(RADIANS(G1082))*COS(RADIANS(E1089))*COS(RADIANS(AK1079))))&gt;90,0,$F$4*$F$5/E1088^2*(SIN(RADIANS(G1082))*SIN(RADIANS(E1089))+COS(RADIANS(G1082))*COS(RADIANS(E1089))*COS(RADIANS(AK1079))))</f>
        <v>0</v>
      </c>
      <c r="AL1082">
        <f>IF(DEGREES(ACOS(SIN(RADIANS(G1082))*SIN(RADIANS(E1089))+COS(RADIANS(G1082))*COS(RADIANS(E1089))*COS(RADIANS(AL1079))))&gt;90,0,$F$4*$F$5/E1088^2*(SIN(RADIANS(G1082))*SIN(RADIANS(E1089))+COS(RADIANS(G1082))*COS(RADIANS(E1089))*COS(RADIANS(AL1079))))</f>
        <v>0</v>
      </c>
      <c r="AM1082">
        <f>IF(DEGREES(ACOS(SIN(RADIANS(G1082))*SIN(RADIANS(E1089))+COS(RADIANS(G1082))*COS(RADIANS(E1089))*COS(RADIANS(AM1079))))&gt;90,0,$F$4*$F$5/E1088^2*(SIN(RADIANS(G1082))*SIN(RADIANS(E1089))+COS(RADIANS(G1082))*COS(RADIANS(E1089))*COS(RADIANS(AM1079))))</f>
        <v>0</v>
      </c>
      <c r="AN1082">
        <f>IF(DEGREES(ACOS(SIN(RADIANS(G1082))*SIN(RADIANS(E1089))+COS(RADIANS(G1082))*COS(RADIANS(E1089))*COS(RADIANS(AN1079))))&gt;90,0,$F$4*$F$5/E1088^2*(SIN(RADIANS(G1082))*SIN(RADIANS(E1089))+COS(RADIANS(G1082))*COS(RADIANS(E1089))*COS(RADIANS(AN1079))))</f>
        <v>0</v>
      </c>
      <c r="AO1082">
        <f>IF(DEGREES(ACOS(SIN(RADIANS(G1082))*SIN(RADIANS(E1089))+COS(RADIANS(G1082))*COS(RADIANS(E1089))*COS(RADIANS(AO1079))))&gt;90,0,$F$4*$F$5/E1088^2*(SIN(RADIANS(G1082))*SIN(RADIANS(E1089))+COS(RADIANS(G1082))*COS(RADIANS(E1089))*COS(RADIANS(AO1079))))</f>
        <v>0</v>
      </c>
      <c r="AP1082">
        <f>IF(DEGREES(ACOS(SIN(RADIANS(G1082))*SIN(RADIANS(E1089))+COS(RADIANS(G1082))*COS(RADIANS(E1089))*COS(RADIANS(AP1079))))&gt;90,0,$F$4*$F$5/E1088^2*(SIN(RADIANS(G1082))*SIN(RADIANS(E1089))+COS(RADIANS(G1082))*COS(RADIANS(E1089))*COS(RADIANS(AP1079))))</f>
        <v>0</v>
      </c>
      <c r="AQ1082">
        <f>IF(DEGREES(ACOS(SIN(RADIANS(G1082))*SIN(RADIANS(E1089))+COS(RADIANS(G1082))*COS(RADIANS(E1089))*COS(RADIANS(AQ1079))))&gt;90,0,$F$4*$F$5/E1088^2*(SIN(RADIANS(G1082))*SIN(RADIANS(E1089))+COS(RADIANS(G1082))*COS(RADIANS(E1089))*COS(RADIANS(AQ1079))))</f>
        <v>0</v>
      </c>
      <c r="AR1082">
        <f>IF(DEGREES(ACOS(SIN(RADIANS(G1082))*SIN(RADIANS(E1089))+COS(RADIANS(G1082))*COS(RADIANS(E1089))*COS(RADIANS(AR1079))))&gt;90,0,$F$4*$F$5/E1088^2*(SIN(RADIANS(G1082))*SIN(RADIANS(E1089))+COS(RADIANS(G1082))*COS(RADIANS(E1089))*COS(RADIANS(AR1079))))</f>
        <v>0</v>
      </c>
    </row>
    <row r="1083" spans="2:44" x14ac:dyDescent="0.5">
      <c r="B1083" s="40" t="s">
        <v>781</v>
      </c>
      <c r="E1083">
        <f>IF(E1082-$F$13&lt;0,E1082-$F$13+360,IF(E1082-$F$13&gt;360,E1082-$F$13-360,E1082-$F$13))</f>
        <v>180</v>
      </c>
      <c r="G1083">
        <v>70</v>
      </c>
      <c r="I1083">
        <f>IF(DEGREES(ACOS(SIN(RADIANS(G1083))*SIN(RADIANS(E1089))+COS(RADIANS(G1083))*COS(RADIANS(E1089))*COS(RADIANS(I1079))))&gt;90,0,$F$4*$F$5/E1088^2*(SIN(RADIANS(G1083))*SIN(RADIANS(E1089))+COS(RADIANS(G1083))*COS(RADIANS(E1089))*COS(RADIANS(I1079))))</f>
        <v>0</v>
      </c>
      <c r="J1083">
        <f>IF(DEGREES(ACOS(SIN(RADIANS(G1083))*SIN(RADIANS(E1089))+COS(RADIANS(G1083))*COS(RADIANS(E1089))*COS(RADIANS(J1079))))&gt;90,0,$F$4*$F$5/E1088^2*(SIN(RADIANS(G1083))*SIN(RADIANS(E1089))+COS(RADIANS(G1083))*COS(RADIANS(E1089))*COS(RADIANS(J1079))))</f>
        <v>0</v>
      </c>
      <c r="K1083">
        <f>IF(DEGREES(ACOS(SIN(RADIANS(G1083))*SIN(RADIANS(E1089))+COS(RADIANS(G1083))*COS(RADIANS(E1089))*COS(RADIANS(K1079))))&gt;90,0,$F$4*$F$5/E1088^2*(SIN(RADIANS(G1083))*SIN(RADIANS(E1089))+COS(RADIANS(G1083))*COS(RADIANS(E1089))*COS(RADIANS(K1079))))</f>
        <v>0</v>
      </c>
      <c r="L1083">
        <f>IF(DEGREES(ACOS(SIN(RADIANS(G1083))*SIN(RADIANS(E1089))+COS(RADIANS(G1083))*COS(RADIANS(E1089))*COS(RADIANS(L1079))))&gt;90,0,$F$4*$F$5/E1088^2*(SIN(RADIANS(G1083))*SIN(RADIANS(E1089))+COS(RADIANS(G1083))*COS(RADIANS(E1089))*COS(RADIANS(L1079))))</f>
        <v>0</v>
      </c>
      <c r="M1083">
        <f>IF(DEGREES(ACOS(SIN(RADIANS(G1083))*SIN(RADIANS(E1089))+COS(RADIANS(G1083))*COS(RADIANS(E1089))*COS(RADIANS(M1079))))&gt;90,0,$F$4*$F$5/E1088^2*(SIN(RADIANS(G1083))*SIN(RADIANS(E1089))+COS(RADIANS(G1083))*COS(RADIANS(E1089))*COS(RADIANS(M1079))))</f>
        <v>0</v>
      </c>
      <c r="N1083">
        <f>IF(DEGREES(ACOS(SIN(RADIANS(G1083))*SIN(RADIANS(E1089))+COS(RADIANS(G1083))*COS(RADIANS(E1089))*COS(RADIANS(N1079))))&gt;90,0,$F$4*$F$5/E1088^2*(SIN(RADIANS(G1083))*SIN(RADIANS(E1089))+COS(RADIANS(G1083))*COS(RADIANS(E1089))*COS(RADIANS(N1079))))</f>
        <v>0</v>
      </c>
      <c r="O1083">
        <f>IF(DEGREES(ACOS(SIN(RADIANS(G1083))*SIN(RADIANS(E1089))+COS(RADIANS(G1083))*COS(RADIANS(E1089))*COS(RADIANS(O1079))))&gt;90,0,$F$4*$F$5/E1088^2*(SIN(RADIANS(G1083))*SIN(RADIANS(E1089))+COS(RADIANS(G1083))*COS(RADIANS(E1089))*COS(RADIANS(O1079))))</f>
        <v>0</v>
      </c>
      <c r="P1083">
        <f>IF(DEGREES(ACOS(SIN(RADIANS(G1083))*SIN(RADIANS(E1089))+COS(RADIANS(G1083))*COS(RADIANS(E1089))*COS(RADIANS(P1079))))&gt;90,0,$F$4*$F$5/E1088^2*(SIN(RADIANS(G1083))*SIN(RADIANS(E1089))+COS(RADIANS(G1083))*COS(RADIANS(E1089))*COS(RADIANS(P1079))))</f>
        <v>0</v>
      </c>
      <c r="Q1083">
        <f>IF(DEGREES(ACOS(SIN(RADIANS(G1083))*SIN(RADIANS(E1089))+COS(RADIANS(G1083))*COS(RADIANS(E1089))*COS(RADIANS(Q1079))))&gt;90,0,$F$4*$F$5/E1088^2*(SIN(RADIANS(G1083))*SIN(RADIANS(E1089))+COS(RADIANS(G1083))*COS(RADIANS(E1089))*COS(RADIANS(Q1079))))</f>
        <v>0</v>
      </c>
      <c r="R1083" t="e">
        <f>IF(DEGREES(ACOS(SIN(RADIANS(G1083))*SIN(RADIANS(E1089))+COS(RADIANS(G1083))*COS(RADIANS(E1089))*COS(RADIANS(R1079))))&gt;90,0,$F$4*$F$5/E1088^2*(SIN(RADIANS(G1083))*SIN(RADIANS(E1089))+COS(RADIANS(G1083))*COS(RADIANS(E1089))*COS(RADIANS(R1079))))</f>
        <v>#DIV/0!</v>
      </c>
      <c r="S1083" t="e">
        <f>IF(DEGREES(ACOS(SIN(RADIANS(G1083))*SIN(RADIANS(E1089))+COS(RADIANS(G1083))*COS(RADIANS(E1089))*COS(RADIANS(S1079))))&gt;90,0,$F$4*$F$5/E1088^2*(SIN(RADIANS(G1083))*SIN(RADIANS(E1089))+COS(RADIANS(G1083))*COS(RADIANS(E1089))*COS(RADIANS(S1079))))</f>
        <v>#DIV/0!</v>
      </c>
      <c r="T1083" t="e">
        <f>IF(DEGREES(ACOS(SIN(RADIANS(G1083))*SIN(RADIANS(E1089))+COS(RADIANS(G1083))*COS(RADIANS(E1089))*COS(RADIANS(T1079))))&gt;90,0,$F$4*$F$5/E1088^2*(SIN(RADIANS(G1083))*SIN(RADIANS(E1089))+COS(RADIANS(G1083))*COS(RADIANS(E1089))*COS(RADIANS(T1079))))</f>
        <v>#DIV/0!</v>
      </c>
      <c r="U1083" t="e">
        <f>IF(DEGREES(ACOS(SIN(RADIANS(G1083))*SIN(RADIANS(E1089))+COS(RADIANS(G1083))*COS(RADIANS(E1089))*COS(RADIANS(U1079))))&gt;90,0,$F$4*$F$5/E1088^2*(SIN(RADIANS(G1083))*SIN(RADIANS(E1089))+COS(RADIANS(G1083))*COS(RADIANS(E1089))*COS(RADIANS(U1079))))</f>
        <v>#DIV/0!</v>
      </c>
      <c r="V1083" t="e">
        <f>IF(DEGREES(ACOS(SIN(RADIANS(G1083))*SIN(RADIANS(E1089))+COS(RADIANS(G1083))*COS(RADIANS(E1089))*COS(RADIANS(V1079))))&gt;90,0,$F$4*$F$5/E1088^2*(SIN(RADIANS(G1083))*SIN(RADIANS(E1089))+COS(RADIANS(G1083))*COS(RADIANS(E1089))*COS(RADIANS(V1079))))</f>
        <v>#DIV/0!</v>
      </c>
      <c r="W1083" t="e">
        <f>IF(DEGREES(ACOS(SIN(RADIANS(G1083))*SIN(RADIANS(E1089))+COS(RADIANS(G1083))*COS(RADIANS(E1089))*COS(RADIANS(W1079))))&gt;90,0,$F$4*$F$5/E1088^2*(SIN(RADIANS(G1083))*SIN(RADIANS(E1089))+COS(RADIANS(G1083))*COS(RADIANS(E1089))*COS(RADIANS(W1079))))</f>
        <v>#DIV/0!</v>
      </c>
      <c r="X1083" t="e">
        <f>IF(DEGREES(ACOS(SIN(RADIANS(G1083))*SIN(RADIANS(E1089))+COS(RADIANS(G1083))*COS(RADIANS(E1089))*COS(RADIANS(X1079))))&gt;90,0,$F$4*$F$5/E1088^2*(SIN(RADIANS(G1083))*SIN(RADIANS(E1089))+COS(RADIANS(G1083))*COS(RADIANS(E1089))*COS(RADIANS(X1079))))</f>
        <v>#DIV/0!</v>
      </c>
      <c r="Y1083" t="e">
        <f>IF(DEGREES(ACOS(SIN(RADIANS(G1083))*SIN(RADIANS(E1089))+COS(RADIANS(G1083))*COS(RADIANS(E1089))*COS(RADIANS(Y1079))))&gt;90,0,$F$4*$F$5/E1088^2*(SIN(RADIANS(G1083))*SIN(RADIANS(E1089))+COS(RADIANS(G1083))*COS(RADIANS(E1089))*COS(RADIANS(Y1079))))</f>
        <v>#DIV/0!</v>
      </c>
      <c r="Z1083" t="e">
        <f>IF(DEGREES(ACOS(SIN(RADIANS(G1083))*SIN(RADIANS(E1089))+COS(RADIANS(G1083))*COS(RADIANS(E1089))*COS(RADIANS(Z1079))))&gt;90,0,$F$4*$F$5/E1088^2*(SIN(RADIANS(G1083))*SIN(RADIANS(E1089))+COS(RADIANS(G1083))*COS(RADIANS(E1089))*COS(RADIANS(Z1079))))</f>
        <v>#DIV/0!</v>
      </c>
      <c r="AA1083" t="e">
        <f>IF(DEGREES(ACOS(SIN(RADIANS(G1083))*SIN(RADIANS(E1089))+COS(RADIANS(G1083))*COS(RADIANS(E1089))*COS(RADIANS(AA1079))))&gt;90,0,$F$4*$F$5/E1088^2*(SIN(RADIANS(G1083))*SIN(RADIANS(E1089))+COS(RADIANS(G1083))*COS(RADIANS(E1089))*COS(RADIANS(AA1079))))</f>
        <v>#DIV/0!</v>
      </c>
      <c r="AB1083" t="e">
        <f>IF(DEGREES(ACOS(SIN(RADIANS(G1083))*SIN(RADIANS(E1089))+COS(RADIANS(G1083))*COS(RADIANS(E1089))*COS(RADIANS(AB1079))))&gt;90,0,$F$4*$F$5/E1088^2*(SIN(RADIANS(G1083))*SIN(RADIANS(E1089))+COS(RADIANS(G1083))*COS(RADIANS(E1089))*COS(RADIANS(AB1079))))</f>
        <v>#DIV/0!</v>
      </c>
      <c r="AC1083" t="e">
        <f>IF(DEGREES(ACOS(SIN(RADIANS(G1083))*SIN(RADIANS(E1089))+COS(RADIANS(G1083))*COS(RADIANS(E1089))*COS(RADIANS(AC1079))))&gt;90,0,$F$4*$F$5/E1088^2*(SIN(RADIANS(G1083))*SIN(RADIANS(E1089))+COS(RADIANS(G1083))*COS(RADIANS(E1089))*COS(RADIANS(AC1079))))</f>
        <v>#DIV/0!</v>
      </c>
      <c r="AD1083" t="e">
        <f>IF(DEGREES(ACOS(SIN(RADIANS(G1083))*SIN(RADIANS(E1089))+COS(RADIANS(G1083))*COS(RADIANS(E1089))*COS(RADIANS(AD1079))))&gt;90,0,$F$4*$F$5/E1088^2*(SIN(RADIANS(G1083))*SIN(RADIANS(E1089))+COS(RADIANS(G1083))*COS(RADIANS(E1089))*COS(RADIANS(AD1079))))</f>
        <v>#DIV/0!</v>
      </c>
      <c r="AE1083" t="e">
        <f>IF(DEGREES(ACOS(SIN(RADIANS(G1083))*SIN(RADIANS(E1089))+COS(RADIANS(G1083))*COS(RADIANS(E1089))*COS(RADIANS(AE1079))))&gt;90,0,$F$4*$F$5/E1088^2*(SIN(RADIANS(G1083))*SIN(RADIANS(E1089))+COS(RADIANS(G1083))*COS(RADIANS(E1089))*COS(RADIANS(AE1079))))</f>
        <v>#DIV/0!</v>
      </c>
      <c r="AF1083" t="e">
        <f>IF(DEGREES(ACOS(SIN(RADIANS(G1083))*SIN(RADIANS(E1089))+COS(RADIANS(G1083))*COS(RADIANS(E1089))*COS(RADIANS(AF1079))))&gt;90,0,$F$4*$F$5/E1088^2*(SIN(RADIANS(G1083))*SIN(RADIANS(E1089))+COS(RADIANS(G1083))*COS(RADIANS(E1089))*COS(RADIANS(AF1079))))</f>
        <v>#DIV/0!</v>
      </c>
      <c r="AG1083" t="e">
        <f>IF(DEGREES(ACOS(SIN(RADIANS(G1083))*SIN(RADIANS(E1089))+COS(RADIANS(G1083))*COS(RADIANS(E1089))*COS(RADIANS(AG1079))))&gt;90,0,$F$4*$F$5/E1088^2*(SIN(RADIANS(G1083))*SIN(RADIANS(E1089))+COS(RADIANS(G1083))*COS(RADIANS(E1089))*COS(RADIANS(AG1079))))</f>
        <v>#DIV/0!</v>
      </c>
      <c r="AH1083" t="e">
        <f>IF(DEGREES(ACOS(SIN(RADIANS(G1083))*SIN(RADIANS(E1089))+COS(RADIANS(G1083))*COS(RADIANS(E1089))*COS(RADIANS(AH1079))))&gt;90,0,$F$4*$F$5/E1088^2*(SIN(RADIANS(G1083))*SIN(RADIANS(E1089))+COS(RADIANS(G1083))*COS(RADIANS(E1089))*COS(RADIANS(AH1079))))</f>
        <v>#DIV/0!</v>
      </c>
      <c r="AI1083" t="e">
        <f>IF(DEGREES(ACOS(SIN(RADIANS(G1083))*SIN(RADIANS(E1089))+COS(RADIANS(G1083))*COS(RADIANS(E1089))*COS(RADIANS(AI1079))))&gt;90,0,$F$4*$F$5/E1088^2*(SIN(RADIANS(G1083))*SIN(RADIANS(E1089))+COS(RADIANS(G1083))*COS(RADIANS(E1089))*COS(RADIANS(AI1079))))</f>
        <v>#DIV/0!</v>
      </c>
      <c r="AJ1083" t="e">
        <f>IF(DEGREES(ACOS(SIN(RADIANS(G1083))*SIN(RADIANS(E1089))+COS(RADIANS(G1083))*COS(RADIANS(E1089))*COS(RADIANS(AJ1079))))&gt;90,0,$F$4*$F$5/E1088^2*(SIN(RADIANS(G1083))*SIN(RADIANS(E1089))+COS(RADIANS(G1083))*COS(RADIANS(E1089))*COS(RADIANS(AJ1079))))</f>
        <v>#DIV/0!</v>
      </c>
      <c r="AK1083">
        <f>IF(DEGREES(ACOS(SIN(RADIANS(G1083))*SIN(RADIANS(E1089))+COS(RADIANS(G1083))*COS(RADIANS(E1089))*COS(RADIANS(AK1079))))&gt;90,0,$F$4*$F$5/E1088^2*(SIN(RADIANS(G1083))*SIN(RADIANS(E1089))+COS(RADIANS(G1083))*COS(RADIANS(E1089))*COS(RADIANS(AK1079))))</f>
        <v>0</v>
      </c>
      <c r="AL1083">
        <f>IF(DEGREES(ACOS(SIN(RADIANS(G1083))*SIN(RADIANS(E1089))+COS(RADIANS(G1083))*COS(RADIANS(E1089))*COS(RADIANS(AL1079))))&gt;90,0,$F$4*$F$5/E1088^2*(SIN(RADIANS(G1083))*SIN(RADIANS(E1089))+COS(RADIANS(G1083))*COS(RADIANS(E1089))*COS(RADIANS(AL1079))))</f>
        <v>0</v>
      </c>
      <c r="AM1083">
        <f>IF(DEGREES(ACOS(SIN(RADIANS(G1083))*SIN(RADIANS(E1089))+COS(RADIANS(G1083))*COS(RADIANS(E1089))*COS(RADIANS(AM1079))))&gt;90,0,$F$4*$F$5/E1088^2*(SIN(RADIANS(G1083))*SIN(RADIANS(E1089))+COS(RADIANS(G1083))*COS(RADIANS(E1089))*COS(RADIANS(AM1079))))</f>
        <v>0</v>
      </c>
      <c r="AN1083">
        <f>IF(DEGREES(ACOS(SIN(RADIANS(G1083))*SIN(RADIANS(E1089))+COS(RADIANS(G1083))*COS(RADIANS(E1089))*COS(RADIANS(AN1079))))&gt;90,0,$F$4*$F$5/E1088^2*(SIN(RADIANS(G1083))*SIN(RADIANS(E1089))+COS(RADIANS(G1083))*COS(RADIANS(E1089))*COS(RADIANS(AN1079))))</f>
        <v>0</v>
      </c>
      <c r="AO1083">
        <f>IF(DEGREES(ACOS(SIN(RADIANS(G1083))*SIN(RADIANS(E1089))+COS(RADIANS(G1083))*COS(RADIANS(E1089))*COS(RADIANS(AO1079))))&gt;90,0,$F$4*$F$5/E1088^2*(SIN(RADIANS(G1083))*SIN(RADIANS(E1089))+COS(RADIANS(G1083))*COS(RADIANS(E1089))*COS(RADIANS(AO1079))))</f>
        <v>0</v>
      </c>
      <c r="AP1083">
        <f>IF(DEGREES(ACOS(SIN(RADIANS(G1083))*SIN(RADIANS(E1089))+COS(RADIANS(G1083))*COS(RADIANS(E1089))*COS(RADIANS(AP1079))))&gt;90,0,$F$4*$F$5/E1088^2*(SIN(RADIANS(G1083))*SIN(RADIANS(E1089))+COS(RADIANS(G1083))*COS(RADIANS(E1089))*COS(RADIANS(AP1079))))</f>
        <v>0</v>
      </c>
      <c r="AQ1083">
        <f>IF(DEGREES(ACOS(SIN(RADIANS(G1083))*SIN(RADIANS(E1089))+COS(RADIANS(G1083))*COS(RADIANS(E1089))*COS(RADIANS(AQ1079))))&gt;90,0,$F$4*$F$5/E1088^2*(SIN(RADIANS(G1083))*SIN(RADIANS(E1089))+COS(RADIANS(G1083))*COS(RADIANS(E1089))*COS(RADIANS(AQ1079))))</f>
        <v>0</v>
      </c>
      <c r="AR1083">
        <f>IF(DEGREES(ACOS(SIN(RADIANS(G1083))*SIN(RADIANS(E1089))+COS(RADIANS(G1083))*COS(RADIANS(E1089))*COS(RADIANS(AR1079))))&gt;90,0,$F$4*$F$5/E1088^2*(SIN(RADIANS(G1083))*SIN(RADIANS(E1089))+COS(RADIANS(G1083))*COS(RADIANS(E1089))*COS(RADIANS(AR1079))))</f>
        <v>0</v>
      </c>
    </row>
    <row r="1084" spans="2:44" x14ac:dyDescent="0.5">
      <c r="B1084" s="40" t="s">
        <v>727</v>
      </c>
      <c r="E1084">
        <f>IF(E1081&lt;360,E1081/360,(E1081-360)/360)</f>
        <v>0.25</v>
      </c>
      <c r="G1084">
        <v>60</v>
      </c>
      <c r="I1084">
        <f>IF(DEGREES(ACOS(SIN(RADIANS(G1084))*SIN(RADIANS(E1089))+COS(RADIANS(G1084))*COS(RADIANS(E1089))*COS(RADIANS(I1079))))&gt;90,0,$F$4*$F$5/E1088^2*(SIN(RADIANS(G1084))*SIN(RADIANS(E1089))+COS(RADIANS(G1084))*COS(RADIANS(E1089))*COS(RADIANS(I1079))))</f>
        <v>0</v>
      </c>
      <c r="J1084">
        <f>IF(DEGREES(ACOS(SIN(RADIANS(G1084))*SIN(RADIANS(E1089))+COS(RADIANS(G1084))*COS(RADIANS(E1089))*COS(RADIANS(J1079))))&gt;90,0,$F$4*$F$5/E1088^2*(SIN(RADIANS(G1084))*SIN(RADIANS(E1089))+COS(RADIANS(G1084))*COS(RADIANS(E1089))*COS(RADIANS(J1079))))</f>
        <v>0</v>
      </c>
      <c r="K1084">
        <f>IF(DEGREES(ACOS(SIN(RADIANS(G1084))*SIN(RADIANS(E1089))+COS(RADIANS(G1084))*COS(RADIANS(E1089))*COS(RADIANS(K1079))))&gt;90,0,$F$4*$F$5/E1088^2*(SIN(RADIANS(G1084))*SIN(RADIANS(E1089))+COS(RADIANS(G1084))*COS(RADIANS(E1089))*COS(RADIANS(K1079))))</f>
        <v>0</v>
      </c>
      <c r="L1084">
        <f>IF(DEGREES(ACOS(SIN(RADIANS(G1084))*SIN(RADIANS(E1089))+COS(RADIANS(G1084))*COS(RADIANS(E1089))*COS(RADIANS(L1079))))&gt;90,0,$F$4*$F$5/E1088^2*(SIN(RADIANS(G1084))*SIN(RADIANS(E1089))+COS(RADIANS(G1084))*COS(RADIANS(E1089))*COS(RADIANS(L1079))))</f>
        <v>0</v>
      </c>
      <c r="M1084">
        <f>IF(DEGREES(ACOS(SIN(RADIANS(G1084))*SIN(RADIANS(E1089))+COS(RADIANS(G1084))*COS(RADIANS(E1089))*COS(RADIANS(M1079))))&gt;90,0,$F$4*$F$5/E1088^2*(SIN(RADIANS(G1084))*SIN(RADIANS(E1089))+COS(RADIANS(G1084))*COS(RADIANS(E1089))*COS(RADIANS(M1079))))</f>
        <v>0</v>
      </c>
      <c r="N1084">
        <f>IF(DEGREES(ACOS(SIN(RADIANS(G1084))*SIN(RADIANS(E1089))+COS(RADIANS(G1084))*COS(RADIANS(E1089))*COS(RADIANS(N1079))))&gt;90,0,$F$4*$F$5/E1088^2*(SIN(RADIANS(G1084))*SIN(RADIANS(E1089))+COS(RADIANS(G1084))*COS(RADIANS(E1089))*COS(RADIANS(N1079))))</f>
        <v>0</v>
      </c>
      <c r="O1084">
        <f>IF(DEGREES(ACOS(SIN(RADIANS(G1084))*SIN(RADIANS(E1089))+COS(RADIANS(G1084))*COS(RADIANS(E1089))*COS(RADIANS(O1079))))&gt;90,0,$F$4*$F$5/E1088^2*(SIN(RADIANS(G1084))*SIN(RADIANS(E1089))+COS(RADIANS(G1084))*COS(RADIANS(E1089))*COS(RADIANS(O1079))))</f>
        <v>0</v>
      </c>
      <c r="P1084">
        <f>IF(DEGREES(ACOS(SIN(RADIANS(G1084))*SIN(RADIANS(E1089))+COS(RADIANS(G1084))*COS(RADIANS(E1089))*COS(RADIANS(P1079))))&gt;90,0,$F$4*$F$5/E1088^2*(SIN(RADIANS(G1084))*SIN(RADIANS(E1089))+COS(RADIANS(G1084))*COS(RADIANS(E1089))*COS(RADIANS(P1079))))</f>
        <v>0</v>
      </c>
      <c r="Q1084">
        <f>IF(DEGREES(ACOS(SIN(RADIANS(G1084))*SIN(RADIANS(E1089))+COS(RADIANS(G1084))*COS(RADIANS(E1089))*COS(RADIANS(Q1079))))&gt;90,0,$F$4*$F$5/E1088^2*(SIN(RADIANS(G1084))*SIN(RADIANS(E1089))+COS(RADIANS(G1084))*COS(RADIANS(E1089))*COS(RADIANS(Q1079))))</f>
        <v>0</v>
      </c>
      <c r="R1084" t="e">
        <f>IF(DEGREES(ACOS(SIN(RADIANS(G1084))*SIN(RADIANS(E1089))+COS(RADIANS(G1084))*COS(RADIANS(E1089))*COS(RADIANS(R1079))))&gt;90,0,$F$4*$F$5/E1088^2*(SIN(RADIANS(G1084))*SIN(RADIANS(E1089))+COS(RADIANS(G1084))*COS(RADIANS(E1089))*COS(RADIANS(R1079))))</f>
        <v>#DIV/0!</v>
      </c>
      <c r="S1084" t="e">
        <f>IF(DEGREES(ACOS(SIN(RADIANS(G1084))*SIN(RADIANS(E1089))+COS(RADIANS(G1084))*COS(RADIANS(E1089))*COS(RADIANS(S1079))))&gt;90,0,$F$4*$F$5/E1088^2*(SIN(RADIANS(G1084))*SIN(RADIANS(E1089))+COS(RADIANS(G1084))*COS(RADIANS(E1089))*COS(RADIANS(S1079))))</f>
        <v>#DIV/0!</v>
      </c>
      <c r="T1084" t="e">
        <f>IF(DEGREES(ACOS(SIN(RADIANS(G1084))*SIN(RADIANS(E1089))+COS(RADIANS(G1084))*COS(RADIANS(E1089))*COS(RADIANS(T1079))))&gt;90,0,$F$4*$F$5/E1088^2*(SIN(RADIANS(G1084))*SIN(RADIANS(E1089))+COS(RADIANS(G1084))*COS(RADIANS(E1089))*COS(RADIANS(T1079))))</f>
        <v>#DIV/0!</v>
      </c>
      <c r="U1084" t="e">
        <f>IF(DEGREES(ACOS(SIN(RADIANS(G1084))*SIN(RADIANS(E1089))+COS(RADIANS(G1084))*COS(RADIANS(E1089))*COS(RADIANS(U1079))))&gt;90,0,$F$4*$F$5/E1088^2*(SIN(RADIANS(G1084))*SIN(RADIANS(E1089))+COS(RADIANS(G1084))*COS(RADIANS(E1089))*COS(RADIANS(U1079))))</f>
        <v>#DIV/0!</v>
      </c>
      <c r="V1084" t="e">
        <f>IF(DEGREES(ACOS(SIN(RADIANS(G1084))*SIN(RADIANS(E1089))+COS(RADIANS(G1084))*COS(RADIANS(E1089))*COS(RADIANS(V1079))))&gt;90,0,$F$4*$F$5/E1088^2*(SIN(RADIANS(G1084))*SIN(RADIANS(E1089))+COS(RADIANS(G1084))*COS(RADIANS(E1089))*COS(RADIANS(V1079))))</f>
        <v>#DIV/0!</v>
      </c>
      <c r="W1084" t="e">
        <f>IF(DEGREES(ACOS(SIN(RADIANS(G1084))*SIN(RADIANS(E1089))+COS(RADIANS(G1084))*COS(RADIANS(E1089))*COS(RADIANS(W1079))))&gt;90,0,$F$4*$F$5/E1088^2*(SIN(RADIANS(G1084))*SIN(RADIANS(E1089))+COS(RADIANS(G1084))*COS(RADIANS(E1089))*COS(RADIANS(W1079))))</f>
        <v>#DIV/0!</v>
      </c>
      <c r="X1084" t="e">
        <f>IF(DEGREES(ACOS(SIN(RADIANS(G1084))*SIN(RADIANS(E1089))+COS(RADIANS(G1084))*COS(RADIANS(E1089))*COS(RADIANS(X1079))))&gt;90,0,$F$4*$F$5/E1088^2*(SIN(RADIANS(G1084))*SIN(RADIANS(E1089))+COS(RADIANS(G1084))*COS(RADIANS(E1089))*COS(RADIANS(X1079))))</f>
        <v>#DIV/0!</v>
      </c>
      <c r="Y1084" t="e">
        <f>IF(DEGREES(ACOS(SIN(RADIANS(G1084))*SIN(RADIANS(E1089))+COS(RADIANS(G1084))*COS(RADIANS(E1089))*COS(RADIANS(Y1079))))&gt;90,0,$F$4*$F$5/E1088^2*(SIN(RADIANS(G1084))*SIN(RADIANS(E1089))+COS(RADIANS(G1084))*COS(RADIANS(E1089))*COS(RADIANS(Y1079))))</f>
        <v>#DIV/0!</v>
      </c>
      <c r="Z1084" t="e">
        <f>IF(DEGREES(ACOS(SIN(RADIANS(G1084))*SIN(RADIANS(E1089))+COS(RADIANS(G1084))*COS(RADIANS(E1089))*COS(RADIANS(Z1079))))&gt;90,0,$F$4*$F$5/E1088^2*(SIN(RADIANS(G1084))*SIN(RADIANS(E1089))+COS(RADIANS(G1084))*COS(RADIANS(E1089))*COS(RADIANS(Z1079))))</f>
        <v>#DIV/0!</v>
      </c>
      <c r="AA1084" t="e">
        <f>IF(DEGREES(ACOS(SIN(RADIANS(G1084))*SIN(RADIANS(E1089))+COS(RADIANS(G1084))*COS(RADIANS(E1089))*COS(RADIANS(AA1079))))&gt;90,0,$F$4*$F$5/E1088^2*(SIN(RADIANS(G1084))*SIN(RADIANS(E1089))+COS(RADIANS(G1084))*COS(RADIANS(E1089))*COS(RADIANS(AA1079))))</f>
        <v>#DIV/0!</v>
      </c>
      <c r="AB1084" t="e">
        <f>IF(DEGREES(ACOS(SIN(RADIANS(G1084))*SIN(RADIANS(E1089))+COS(RADIANS(G1084))*COS(RADIANS(E1089))*COS(RADIANS(AB1079))))&gt;90,0,$F$4*$F$5/E1088^2*(SIN(RADIANS(G1084))*SIN(RADIANS(E1089))+COS(RADIANS(G1084))*COS(RADIANS(E1089))*COS(RADIANS(AB1079))))</f>
        <v>#DIV/0!</v>
      </c>
      <c r="AC1084" t="e">
        <f>IF(DEGREES(ACOS(SIN(RADIANS(G1084))*SIN(RADIANS(E1089))+COS(RADIANS(G1084))*COS(RADIANS(E1089))*COS(RADIANS(AC1079))))&gt;90,0,$F$4*$F$5/E1088^2*(SIN(RADIANS(G1084))*SIN(RADIANS(E1089))+COS(RADIANS(G1084))*COS(RADIANS(E1089))*COS(RADIANS(AC1079))))</f>
        <v>#DIV/0!</v>
      </c>
      <c r="AD1084" t="e">
        <f>IF(DEGREES(ACOS(SIN(RADIANS(G1084))*SIN(RADIANS(E1089))+COS(RADIANS(G1084))*COS(RADIANS(E1089))*COS(RADIANS(AD1079))))&gt;90,0,$F$4*$F$5/E1088^2*(SIN(RADIANS(G1084))*SIN(RADIANS(E1089))+COS(RADIANS(G1084))*COS(RADIANS(E1089))*COS(RADIANS(AD1079))))</f>
        <v>#DIV/0!</v>
      </c>
      <c r="AE1084" t="e">
        <f>IF(DEGREES(ACOS(SIN(RADIANS(G1084))*SIN(RADIANS(E1089))+COS(RADIANS(G1084))*COS(RADIANS(E1089))*COS(RADIANS(AE1079))))&gt;90,0,$F$4*$F$5/E1088^2*(SIN(RADIANS(G1084))*SIN(RADIANS(E1089))+COS(RADIANS(G1084))*COS(RADIANS(E1089))*COS(RADIANS(AE1079))))</f>
        <v>#DIV/0!</v>
      </c>
      <c r="AF1084" t="e">
        <f>IF(DEGREES(ACOS(SIN(RADIANS(G1084))*SIN(RADIANS(E1089))+COS(RADIANS(G1084))*COS(RADIANS(E1089))*COS(RADIANS(AF1079))))&gt;90,0,$F$4*$F$5/E1088^2*(SIN(RADIANS(G1084))*SIN(RADIANS(E1089))+COS(RADIANS(G1084))*COS(RADIANS(E1089))*COS(RADIANS(AF1079))))</f>
        <v>#DIV/0!</v>
      </c>
      <c r="AG1084" t="e">
        <f>IF(DEGREES(ACOS(SIN(RADIANS(G1084))*SIN(RADIANS(E1089))+COS(RADIANS(G1084))*COS(RADIANS(E1089))*COS(RADIANS(AG1079))))&gt;90,0,$F$4*$F$5/E1088^2*(SIN(RADIANS(G1084))*SIN(RADIANS(E1089))+COS(RADIANS(G1084))*COS(RADIANS(E1089))*COS(RADIANS(AG1079))))</f>
        <v>#DIV/0!</v>
      </c>
      <c r="AH1084" t="e">
        <f>IF(DEGREES(ACOS(SIN(RADIANS(G1084))*SIN(RADIANS(E1089))+COS(RADIANS(G1084))*COS(RADIANS(E1089))*COS(RADIANS(AH1079))))&gt;90,0,$F$4*$F$5/E1088^2*(SIN(RADIANS(G1084))*SIN(RADIANS(E1089))+COS(RADIANS(G1084))*COS(RADIANS(E1089))*COS(RADIANS(AH1079))))</f>
        <v>#DIV/0!</v>
      </c>
      <c r="AI1084" t="e">
        <f>IF(DEGREES(ACOS(SIN(RADIANS(G1084))*SIN(RADIANS(E1089))+COS(RADIANS(G1084))*COS(RADIANS(E1089))*COS(RADIANS(AI1079))))&gt;90,0,$F$4*$F$5/E1088^2*(SIN(RADIANS(G1084))*SIN(RADIANS(E1089))+COS(RADIANS(G1084))*COS(RADIANS(E1089))*COS(RADIANS(AI1079))))</f>
        <v>#DIV/0!</v>
      </c>
      <c r="AJ1084" t="e">
        <f>IF(DEGREES(ACOS(SIN(RADIANS(G1084))*SIN(RADIANS(E1089))+COS(RADIANS(G1084))*COS(RADIANS(E1089))*COS(RADIANS(AJ1079))))&gt;90,0,$F$4*$F$5/E1088^2*(SIN(RADIANS(G1084))*SIN(RADIANS(E1089))+COS(RADIANS(G1084))*COS(RADIANS(E1089))*COS(RADIANS(AJ1079))))</f>
        <v>#DIV/0!</v>
      </c>
      <c r="AK1084">
        <f>IF(DEGREES(ACOS(SIN(RADIANS(G1084))*SIN(RADIANS(E1089))+COS(RADIANS(G1084))*COS(RADIANS(E1089))*COS(RADIANS(AK1079))))&gt;90,0,$F$4*$F$5/E1088^2*(SIN(RADIANS(G1084))*SIN(RADIANS(E1089))+COS(RADIANS(G1084))*COS(RADIANS(E1089))*COS(RADIANS(AK1079))))</f>
        <v>0</v>
      </c>
      <c r="AL1084">
        <f>IF(DEGREES(ACOS(SIN(RADIANS(G1084))*SIN(RADIANS(E1089))+COS(RADIANS(G1084))*COS(RADIANS(E1089))*COS(RADIANS(AL1079))))&gt;90,0,$F$4*$F$5/E1088^2*(SIN(RADIANS(G1084))*SIN(RADIANS(E1089))+COS(RADIANS(G1084))*COS(RADIANS(E1089))*COS(RADIANS(AL1079))))</f>
        <v>0</v>
      </c>
      <c r="AM1084">
        <f>IF(DEGREES(ACOS(SIN(RADIANS(G1084))*SIN(RADIANS(E1089))+COS(RADIANS(G1084))*COS(RADIANS(E1089))*COS(RADIANS(AM1079))))&gt;90,0,$F$4*$F$5/E1088^2*(SIN(RADIANS(G1084))*SIN(RADIANS(E1089))+COS(RADIANS(G1084))*COS(RADIANS(E1089))*COS(RADIANS(AM1079))))</f>
        <v>0</v>
      </c>
      <c r="AN1084">
        <f>IF(DEGREES(ACOS(SIN(RADIANS(G1084))*SIN(RADIANS(E1089))+COS(RADIANS(G1084))*COS(RADIANS(E1089))*COS(RADIANS(AN1079))))&gt;90,0,$F$4*$F$5/E1088^2*(SIN(RADIANS(G1084))*SIN(RADIANS(E1089))+COS(RADIANS(G1084))*COS(RADIANS(E1089))*COS(RADIANS(AN1079))))</f>
        <v>0</v>
      </c>
      <c r="AO1084">
        <f>IF(DEGREES(ACOS(SIN(RADIANS(G1084))*SIN(RADIANS(E1089))+COS(RADIANS(G1084))*COS(RADIANS(E1089))*COS(RADIANS(AO1079))))&gt;90,0,$F$4*$F$5/E1088^2*(SIN(RADIANS(G1084))*SIN(RADIANS(E1089))+COS(RADIANS(G1084))*COS(RADIANS(E1089))*COS(RADIANS(AO1079))))</f>
        <v>0</v>
      </c>
      <c r="AP1084">
        <f>IF(DEGREES(ACOS(SIN(RADIANS(G1084))*SIN(RADIANS(E1089))+COS(RADIANS(G1084))*COS(RADIANS(E1089))*COS(RADIANS(AP1079))))&gt;90,0,$F$4*$F$5/E1088^2*(SIN(RADIANS(G1084))*SIN(RADIANS(E1089))+COS(RADIANS(G1084))*COS(RADIANS(E1089))*COS(RADIANS(AP1079))))</f>
        <v>0</v>
      </c>
      <c r="AQ1084">
        <f>IF(DEGREES(ACOS(SIN(RADIANS(G1084))*SIN(RADIANS(E1089))+COS(RADIANS(G1084))*COS(RADIANS(E1089))*COS(RADIANS(AQ1079))))&gt;90,0,$F$4*$F$5/E1088^2*(SIN(RADIANS(G1084))*SIN(RADIANS(E1089))+COS(RADIANS(G1084))*COS(RADIANS(E1089))*COS(RADIANS(AQ1079))))</f>
        <v>0</v>
      </c>
      <c r="AR1084">
        <f>IF(DEGREES(ACOS(SIN(RADIANS(G1084))*SIN(RADIANS(E1089))+COS(RADIANS(G1084))*COS(RADIANS(E1089))*COS(RADIANS(AR1079))))&gt;90,0,$F$4*$F$5/E1088^2*(SIN(RADIANS(G1084))*SIN(RADIANS(E1089))+COS(RADIANS(G1084))*COS(RADIANS(E1089))*COS(RADIANS(AR1079))))</f>
        <v>0</v>
      </c>
    </row>
    <row r="1085" spans="2:44" x14ac:dyDescent="0.5">
      <c r="B1085" s="40" t="s">
        <v>782</v>
      </c>
      <c r="E1085">
        <f>E1084*$F$11</f>
        <v>0</v>
      </c>
      <c r="G1085">
        <v>50</v>
      </c>
      <c r="I1085">
        <f>IF(DEGREES(ACOS(SIN(RADIANS(G1085))*SIN(RADIANS(E1089))+COS(RADIANS(G1085))*COS(RADIANS(E1089))*COS(RADIANS(I1079))))&gt;90,0,$F$4*$F$5/E1088^2*(SIN(RADIANS(G1085))*SIN(RADIANS(E1089))+COS(RADIANS(G1085))*COS(RADIANS(E1089))*COS(RADIANS(I1079))))</f>
        <v>0</v>
      </c>
      <c r="J1085">
        <f>IF(DEGREES(ACOS(SIN(RADIANS(G1085))*SIN(RADIANS(E1089))+COS(RADIANS(G1085))*COS(RADIANS(E1089))*COS(RADIANS(J1079))))&gt;90,0,$F$4*$F$5/E1088^2*(SIN(RADIANS(G1085))*SIN(RADIANS(E1089))+COS(RADIANS(G1085))*COS(RADIANS(E1089))*COS(RADIANS(J1079))))</f>
        <v>0</v>
      </c>
      <c r="K1085">
        <f>IF(DEGREES(ACOS(SIN(RADIANS(G1085))*SIN(RADIANS(E1089))+COS(RADIANS(G1085))*COS(RADIANS(E1089))*COS(RADIANS(K1079))))&gt;90,0,$F$4*$F$5/E1088^2*(SIN(RADIANS(G1085))*SIN(RADIANS(E1089))+COS(RADIANS(G1085))*COS(RADIANS(E1089))*COS(RADIANS(K1079))))</f>
        <v>0</v>
      </c>
      <c r="L1085">
        <f>IF(DEGREES(ACOS(SIN(RADIANS(G1085))*SIN(RADIANS(E1089))+COS(RADIANS(G1085))*COS(RADIANS(E1089))*COS(RADIANS(L1079))))&gt;90,0,$F$4*$F$5/E1088^2*(SIN(RADIANS(G1085))*SIN(RADIANS(E1089))+COS(RADIANS(G1085))*COS(RADIANS(E1089))*COS(RADIANS(L1079))))</f>
        <v>0</v>
      </c>
      <c r="M1085">
        <f>IF(DEGREES(ACOS(SIN(RADIANS(G1085))*SIN(RADIANS(E1089))+COS(RADIANS(G1085))*COS(RADIANS(E1089))*COS(RADIANS(M1079))))&gt;90,0,$F$4*$F$5/E1088^2*(SIN(RADIANS(G1085))*SIN(RADIANS(E1089))+COS(RADIANS(G1085))*COS(RADIANS(E1089))*COS(RADIANS(M1079))))</f>
        <v>0</v>
      </c>
      <c r="N1085">
        <f>IF(DEGREES(ACOS(SIN(RADIANS(G1085))*SIN(RADIANS(E1089))+COS(RADIANS(G1085))*COS(RADIANS(E1089))*COS(RADIANS(N1079))))&gt;90,0,$F$4*$F$5/E1088^2*(SIN(RADIANS(G1085))*SIN(RADIANS(E1089))+COS(RADIANS(G1085))*COS(RADIANS(E1089))*COS(RADIANS(N1079))))</f>
        <v>0</v>
      </c>
      <c r="O1085">
        <f>IF(DEGREES(ACOS(SIN(RADIANS(G1085))*SIN(RADIANS(E1089))+COS(RADIANS(G1085))*COS(RADIANS(E1089))*COS(RADIANS(O1079))))&gt;90,0,$F$4*$F$5/E1088^2*(SIN(RADIANS(G1085))*SIN(RADIANS(E1089))+COS(RADIANS(G1085))*COS(RADIANS(E1089))*COS(RADIANS(O1079))))</f>
        <v>0</v>
      </c>
      <c r="P1085">
        <f>IF(DEGREES(ACOS(SIN(RADIANS(G1085))*SIN(RADIANS(E1089))+COS(RADIANS(G1085))*COS(RADIANS(E1089))*COS(RADIANS(P1079))))&gt;90,0,$F$4*$F$5/E1088^2*(SIN(RADIANS(G1085))*SIN(RADIANS(E1089))+COS(RADIANS(G1085))*COS(RADIANS(E1089))*COS(RADIANS(P1079))))</f>
        <v>0</v>
      </c>
      <c r="Q1085">
        <f>IF(DEGREES(ACOS(SIN(RADIANS(G1085))*SIN(RADIANS(E1089))+COS(RADIANS(G1085))*COS(RADIANS(E1089))*COS(RADIANS(Q1079))))&gt;90,0,$F$4*$F$5/E1088^2*(SIN(RADIANS(G1085))*SIN(RADIANS(E1089))+COS(RADIANS(G1085))*COS(RADIANS(E1089))*COS(RADIANS(Q1079))))</f>
        <v>0</v>
      </c>
      <c r="R1085" t="e">
        <f>IF(DEGREES(ACOS(SIN(RADIANS(G1085))*SIN(RADIANS(E1089))+COS(RADIANS(G1085))*COS(RADIANS(E1089))*COS(RADIANS(R1079))))&gt;90,0,$F$4*$F$5/E1088^2*(SIN(RADIANS(G1085))*SIN(RADIANS(E1089))+COS(RADIANS(G1085))*COS(RADIANS(E1089))*COS(RADIANS(R1079))))</f>
        <v>#DIV/0!</v>
      </c>
      <c r="S1085" t="e">
        <f>IF(DEGREES(ACOS(SIN(RADIANS(G1085))*SIN(RADIANS(E1089))+COS(RADIANS(G1085))*COS(RADIANS(E1089))*COS(RADIANS(S1079))))&gt;90,0,$F$4*$F$5/E1088^2*(SIN(RADIANS(G1085))*SIN(RADIANS(E1089))+COS(RADIANS(G1085))*COS(RADIANS(E1089))*COS(RADIANS(S1079))))</f>
        <v>#DIV/0!</v>
      </c>
      <c r="T1085" t="e">
        <f>IF(DEGREES(ACOS(SIN(RADIANS(G1085))*SIN(RADIANS(E1089))+COS(RADIANS(G1085))*COS(RADIANS(E1089))*COS(RADIANS(T1079))))&gt;90,0,$F$4*$F$5/E1088^2*(SIN(RADIANS(G1085))*SIN(RADIANS(E1089))+COS(RADIANS(G1085))*COS(RADIANS(E1089))*COS(RADIANS(T1079))))</f>
        <v>#DIV/0!</v>
      </c>
      <c r="U1085" t="e">
        <f>IF(DEGREES(ACOS(SIN(RADIANS(G1085))*SIN(RADIANS(E1089))+COS(RADIANS(G1085))*COS(RADIANS(E1089))*COS(RADIANS(U1079))))&gt;90,0,$F$4*$F$5/E1088^2*(SIN(RADIANS(G1085))*SIN(RADIANS(E1089))+COS(RADIANS(G1085))*COS(RADIANS(E1089))*COS(RADIANS(U1079))))</f>
        <v>#DIV/0!</v>
      </c>
      <c r="V1085" t="e">
        <f>IF(DEGREES(ACOS(SIN(RADIANS(G1085))*SIN(RADIANS(E1089))+COS(RADIANS(G1085))*COS(RADIANS(E1089))*COS(RADIANS(V1079))))&gt;90,0,$F$4*$F$5/E1088^2*(SIN(RADIANS(G1085))*SIN(RADIANS(E1089))+COS(RADIANS(G1085))*COS(RADIANS(E1089))*COS(RADIANS(V1079))))</f>
        <v>#DIV/0!</v>
      </c>
      <c r="W1085" t="e">
        <f>IF(DEGREES(ACOS(SIN(RADIANS(G1085))*SIN(RADIANS(E1089))+COS(RADIANS(G1085))*COS(RADIANS(E1089))*COS(RADIANS(W1079))))&gt;90,0,$F$4*$F$5/E1088^2*(SIN(RADIANS(G1085))*SIN(RADIANS(E1089))+COS(RADIANS(G1085))*COS(RADIANS(E1089))*COS(RADIANS(W1079))))</f>
        <v>#DIV/0!</v>
      </c>
      <c r="X1085" t="e">
        <f>IF(DEGREES(ACOS(SIN(RADIANS(G1085))*SIN(RADIANS(E1089))+COS(RADIANS(G1085))*COS(RADIANS(E1089))*COS(RADIANS(X1079))))&gt;90,0,$F$4*$F$5/E1088^2*(SIN(RADIANS(G1085))*SIN(RADIANS(E1089))+COS(RADIANS(G1085))*COS(RADIANS(E1089))*COS(RADIANS(X1079))))</f>
        <v>#DIV/0!</v>
      </c>
      <c r="Y1085" t="e">
        <f>IF(DEGREES(ACOS(SIN(RADIANS(G1085))*SIN(RADIANS(E1089))+COS(RADIANS(G1085))*COS(RADIANS(E1089))*COS(RADIANS(Y1079))))&gt;90,0,$F$4*$F$5/E1088^2*(SIN(RADIANS(G1085))*SIN(RADIANS(E1089))+COS(RADIANS(G1085))*COS(RADIANS(E1089))*COS(RADIANS(Y1079))))</f>
        <v>#DIV/0!</v>
      </c>
      <c r="Z1085" t="e">
        <f>IF(DEGREES(ACOS(SIN(RADIANS(G1085))*SIN(RADIANS(E1089))+COS(RADIANS(G1085))*COS(RADIANS(E1089))*COS(RADIANS(Z1079))))&gt;90,0,$F$4*$F$5/E1088^2*(SIN(RADIANS(G1085))*SIN(RADIANS(E1089))+COS(RADIANS(G1085))*COS(RADIANS(E1089))*COS(RADIANS(Z1079))))</f>
        <v>#DIV/0!</v>
      </c>
      <c r="AA1085" t="e">
        <f>IF(DEGREES(ACOS(SIN(RADIANS(G1085))*SIN(RADIANS(E1089))+COS(RADIANS(G1085))*COS(RADIANS(E1089))*COS(RADIANS(AA1079))))&gt;90,0,$F$4*$F$5/E1088^2*(SIN(RADIANS(G1085))*SIN(RADIANS(E1089))+COS(RADIANS(G1085))*COS(RADIANS(E1089))*COS(RADIANS(AA1079))))</f>
        <v>#DIV/0!</v>
      </c>
      <c r="AB1085" t="e">
        <f>IF(DEGREES(ACOS(SIN(RADIANS(G1085))*SIN(RADIANS(E1089))+COS(RADIANS(G1085))*COS(RADIANS(E1089))*COS(RADIANS(AB1079))))&gt;90,0,$F$4*$F$5/E1088^2*(SIN(RADIANS(G1085))*SIN(RADIANS(E1089))+COS(RADIANS(G1085))*COS(RADIANS(E1089))*COS(RADIANS(AB1079))))</f>
        <v>#DIV/0!</v>
      </c>
      <c r="AC1085" t="e">
        <f>IF(DEGREES(ACOS(SIN(RADIANS(G1085))*SIN(RADIANS(E1089))+COS(RADIANS(G1085))*COS(RADIANS(E1089))*COS(RADIANS(AC1079))))&gt;90,0,$F$4*$F$5/E1088^2*(SIN(RADIANS(G1085))*SIN(RADIANS(E1089))+COS(RADIANS(G1085))*COS(RADIANS(E1089))*COS(RADIANS(AC1079))))</f>
        <v>#DIV/0!</v>
      </c>
      <c r="AD1085" t="e">
        <f>IF(DEGREES(ACOS(SIN(RADIANS(G1085))*SIN(RADIANS(E1089))+COS(RADIANS(G1085))*COS(RADIANS(E1089))*COS(RADIANS(AD1079))))&gt;90,0,$F$4*$F$5/E1088^2*(SIN(RADIANS(G1085))*SIN(RADIANS(E1089))+COS(RADIANS(G1085))*COS(RADIANS(E1089))*COS(RADIANS(AD1079))))</f>
        <v>#DIV/0!</v>
      </c>
      <c r="AE1085" t="e">
        <f>IF(DEGREES(ACOS(SIN(RADIANS(G1085))*SIN(RADIANS(E1089))+COS(RADIANS(G1085))*COS(RADIANS(E1089))*COS(RADIANS(AE1079))))&gt;90,0,$F$4*$F$5/E1088^2*(SIN(RADIANS(G1085))*SIN(RADIANS(E1089))+COS(RADIANS(G1085))*COS(RADIANS(E1089))*COS(RADIANS(AE1079))))</f>
        <v>#DIV/0!</v>
      </c>
      <c r="AF1085" t="e">
        <f>IF(DEGREES(ACOS(SIN(RADIANS(G1085))*SIN(RADIANS(E1089))+COS(RADIANS(G1085))*COS(RADIANS(E1089))*COS(RADIANS(AF1079))))&gt;90,0,$F$4*$F$5/E1088^2*(SIN(RADIANS(G1085))*SIN(RADIANS(E1089))+COS(RADIANS(G1085))*COS(RADIANS(E1089))*COS(RADIANS(AF1079))))</f>
        <v>#DIV/0!</v>
      </c>
      <c r="AG1085" t="e">
        <f>IF(DEGREES(ACOS(SIN(RADIANS(G1085))*SIN(RADIANS(E1089))+COS(RADIANS(G1085))*COS(RADIANS(E1089))*COS(RADIANS(AG1079))))&gt;90,0,$F$4*$F$5/E1088^2*(SIN(RADIANS(G1085))*SIN(RADIANS(E1089))+COS(RADIANS(G1085))*COS(RADIANS(E1089))*COS(RADIANS(AG1079))))</f>
        <v>#DIV/0!</v>
      </c>
      <c r="AH1085" t="e">
        <f>IF(DEGREES(ACOS(SIN(RADIANS(G1085))*SIN(RADIANS(E1089))+COS(RADIANS(G1085))*COS(RADIANS(E1089))*COS(RADIANS(AH1079))))&gt;90,0,$F$4*$F$5/E1088^2*(SIN(RADIANS(G1085))*SIN(RADIANS(E1089))+COS(RADIANS(G1085))*COS(RADIANS(E1089))*COS(RADIANS(AH1079))))</f>
        <v>#DIV/0!</v>
      </c>
      <c r="AI1085" t="e">
        <f>IF(DEGREES(ACOS(SIN(RADIANS(G1085))*SIN(RADIANS(E1089))+COS(RADIANS(G1085))*COS(RADIANS(E1089))*COS(RADIANS(AI1079))))&gt;90,0,$F$4*$F$5/E1088^2*(SIN(RADIANS(G1085))*SIN(RADIANS(E1089))+COS(RADIANS(G1085))*COS(RADIANS(E1089))*COS(RADIANS(AI1079))))</f>
        <v>#DIV/0!</v>
      </c>
      <c r="AJ1085" t="e">
        <f>IF(DEGREES(ACOS(SIN(RADIANS(G1085))*SIN(RADIANS(E1089))+COS(RADIANS(G1085))*COS(RADIANS(E1089))*COS(RADIANS(AJ1079))))&gt;90,0,$F$4*$F$5/E1088^2*(SIN(RADIANS(G1085))*SIN(RADIANS(E1089))+COS(RADIANS(G1085))*COS(RADIANS(E1089))*COS(RADIANS(AJ1079))))</f>
        <v>#DIV/0!</v>
      </c>
      <c r="AK1085">
        <f>IF(DEGREES(ACOS(SIN(RADIANS(G1085))*SIN(RADIANS(E1089))+COS(RADIANS(G1085))*COS(RADIANS(E1089))*COS(RADIANS(AK1079))))&gt;90,0,$F$4*$F$5/E1088^2*(SIN(RADIANS(G1085))*SIN(RADIANS(E1089))+COS(RADIANS(G1085))*COS(RADIANS(E1089))*COS(RADIANS(AK1079))))</f>
        <v>0</v>
      </c>
      <c r="AL1085">
        <f>IF(DEGREES(ACOS(SIN(RADIANS(G1085))*SIN(RADIANS(E1089))+COS(RADIANS(G1085))*COS(RADIANS(E1089))*COS(RADIANS(AL1079))))&gt;90,0,$F$4*$F$5/E1088^2*(SIN(RADIANS(G1085))*SIN(RADIANS(E1089))+COS(RADIANS(G1085))*COS(RADIANS(E1089))*COS(RADIANS(AL1079))))</f>
        <v>0</v>
      </c>
      <c r="AM1085">
        <f>IF(DEGREES(ACOS(SIN(RADIANS(G1085))*SIN(RADIANS(E1089))+COS(RADIANS(G1085))*COS(RADIANS(E1089))*COS(RADIANS(AM1079))))&gt;90,0,$F$4*$F$5/E1088^2*(SIN(RADIANS(G1085))*SIN(RADIANS(E1089))+COS(RADIANS(G1085))*COS(RADIANS(E1089))*COS(RADIANS(AM1079))))</f>
        <v>0</v>
      </c>
      <c r="AN1085">
        <f>IF(DEGREES(ACOS(SIN(RADIANS(G1085))*SIN(RADIANS(E1089))+COS(RADIANS(G1085))*COS(RADIANS(E1089))*COS(RADIANS(AN1079))))&gt;90,0,$F$4*$F$5/E1088^2*(SIN(RADIANS(G1085))*SIN(RADIANS(E1089))+COS(RADIANS(G1085))*COS(RADIANS(E1089))*COS(RADIANS(AN1079))))</f>
        <v>0</v>
      </c>
      <c r="AO1085">
        <f>IF(DEGREES(ACOS(SIN(RADIANS(G1085))*SIN(RADIANS(E1089))+COS(RADIANS(G1085))*COS(RADIANS(E1089))*COS(RADIANS(AO1079))))&gt;90,0,$F$4*$F$5/E1088^2*(SIN(RADIANS(G1085))*SIN(RADIANS(E1089))+COS(RADIANS(G1085))*COS(RADIANS(E1089))*COS(RADIANS(AO1079))))</f>
        <v>0</v>
      </c>
      <c r="AP1085">
        <f>IF(DEGREES(ACOS(SIN(RADIANS(G1085))*SIN(RADIANS(E1089))+COS(RADIANS(G1085))*COS(RADIANS(E1089))*COS(RADIANS(AP1079))))&gt;90,0,$F$4*$F$5/E1088^2*(SIN(RADIANS(G1085))*SIN(RADIANS(E1089))+COS(RADIANS(G1085))*COS(RADIANS(E1089))*COS(RADIANS(AP1079))))</f>
        <v>0</v>
      </c>
      <c r="AQ1085">
        <f>IF(DEGREES(ACOS(SIN(RADIANS(G1085))*SIN(RADIANS(E1089))+COS(RADIANS(G1085))*COS(RADIANS(E1089))*COS(RADIANS(AQ1079))))&gt;90,0,$F$4*$F$5/E1088^2*(SIN(RADIANS(G1085))*SIN(RADIANS(E1089))+COS(RADIANS(G1085))*COS(RADIANS(E1089))*COS(RADIANS(AQ1079))))</f>
        <v>0</v>
      </c>
      <c r="AR1085">
        <f>IF(DEGREES(ACOS(SIN(RADIANS(G1085))*SIN(RADIANS(E1089))+COS(RADIANS(G1085))*COS(RADIANS(E1089))*COS(RADIANS(AR1079))))&gt;90,0,$F$4*$F$5/E1088^2*(SIN(RADIANS(G1085))*SIN(RADIANS(E1089))+COS(RADIANS(G1085))*COS(RADIANS(E1089))*COS(RADIANS(AR1079))))</f>
        <v>0</v>
      </c>
    </row>
    <row r="1086" spans="2:44" x14ac:dyDescent="0.5">
      <c r="B1086" s="40" t="s">
        <v>783</v>
      </c>
      <c r="E1086" t="str">
        <f>IF($F$10=0,"N/A",$F$10*(E1081/360)-ROUNDDOWN($F$10*(E1081/360),0))</f>
        <v>N/A</v>
      </c>
      <c r="G1086">
        <v>40</v>
      </c>
      <c r="I1086">
        <f>IF(DEGREES(ACOS(SIN(RADIANS(G1086))*SIN(RADIANS(E1089))+COS(RADIANS(G1086))*COS(RADIANS(E1089))*COS(RADIANS(I1079))))&gt;90,0,$F$4*$F$5/E1088^2*(SIN(RADIANS(G1086))*SIN(RADIANS(E1089))+COS(RADIANS(G1086))*COS(RADIANS(E1089))*COS(RADIANS(I1079))))</f>
        <v>0</v>
      </c>
      <c r="J1086">
        <f>IF(DEGREES(ACOS(SIN(RADIANS(G1086))*SIN(RADIANS(E1089))+COS(RADIANS(G1086))*COS(RADIANS(E1089))*COS(RADIANS(J1079))))&gt;90,0,$F$4*$F$5/E1088^2*(SIN(RADIANS(G1086))*SIN(RADIANS(E1089))+COS(RADIANS(G1086))*COS(RADIANS(E1089))*COS(RADIANS(J1079))))</f>
        <v>0</v>
      </c>
      <c r="K1086">
        <f>IF(DEGREES(ACOS(SIN(RADIANS(G1086))*SIN(RADIANS(E1089))+COS(RADIANS(G1086))*COS(RADIANS(E1089))*COS(RADIANS(K1079))))&gt;90,0,$F$4*$F$5/E1088^2*(SIN(RADIANS(G1086))*SIN(RADIANS(E1089))+COS(RADIANS(G1086))*COS(RADIANS(E1089))*COS(RADIANS(K1079))))</f>
        <v>0</v>
      </c>
      <c r="L1086">
        <f>IF(DEGREES(ACOS(SIN(RADIANS(G1086))*SIN(RADIANS(E1089))+COS(RADIANS(G1086))*COS(RADIANS(E1089))*COS(RADIANS(L1079))))&gt;90,0,$F$4*$F$5/E1088^2*(SIN(RADIANS(G1086))*SIN(RADIANS(E1089))+COS(RADIANS(G1086))*COS(RADIANS(E1089))*COS(RADIANS(L1079))))</f>
        <v>0</v>
      </c>
      <c r="M1086">
        <f>IF(DEGREES(ACOS(SIN(RADIANS(G1086))*SIN(RADIANS(E1089))+COS(RADIANS(G1086))*COS(RADIANS(E1089))*COS(RADIANS(M1079))))&gt;90,0,$F$4*$F$5/E1088^2*(SIN(RADIANS(G1086))*SIN(RADIANS(E1089))+COS(RADIANS(G1086))*COS(RADIANS(E1089))*COS(RADIANS(M1079))))</f>
        <v>0</v>
      </c>
      <c r="N1086">
        <f>IF(DEGREES(ACOS(SIN(RADIANS(G1086))*SIN(RADIANS(E1089))+COS(RADIANS(G1086))*COS(RADIANS(E1089))*COS(RADIANS(N1079))))&gt;90,0,$F$4*$F$5/E1088^2*(SIN(RADIANS(G1086))*SIN(RADIANS(E1089))+COS(RADIANS(G1086))*COS(RADIANS(E1089))*COS(RADIANS(N1079))))</f>
        <v>0</v>
      </c>
      <c r="O1086">
        <f>IF(DEGREES(ACOS(SIN(RADIANS(G1086))*SIN(RADIANS(E1089))+COS(RADIANS(G1086))*COS(RADIANS(E1089))*COS(RADIANS(O1079))))&gt;90,0,$F$4*$F$5/E1088^2*(SIN(RADIANS(G1086))*SIN(RADIANS(E1089))+COS(RADIANS(G1086))*COS(RADIANS(E1089))*COS(RADIANS(O1079))))</f>
        <v>0</v>
      </c>
      <c r="P1086">
        <f>IF(DEGREES(ACOS(SIN(RADIANS(G1086))*SIN(RADIANS(E1089))+COS(RADIANS(G1086))*COS(RADIANS(E1089))*COS(RADIANS(P1079))))&gt;90,0,$F$4*$F$5/E1088^2*(SIN(RADIANS(G1086))*SIN(RADIANS(E1089))+COS(RADIANS(G1086))*COS(RADIANS(E1089))*COS(RADIANS(P1079))))</f>
        <v>0</v>
      </c>
      <c r="Q1086">
        <f>IF(DEGREES(ACOS(SIN(RADIANS(G1086))*SIN(RADIANS(E1089))+COS(RADIANS(G1086))*COS(RADIANS(E1089))*COS(RADIANS(Q1079))))&gt;90,0,$F$4*$F$5/E1088^2*(SIN(RADIANS(G1086))*SIN(RADIANS(E1089))+COS(RADIANS(G1086))*COS(RADIANS(E1089))*COS(RADIANS(Q1079))))</f>
        <v>0</v>
      </c>
      <c r="R1086" t="e">
        <f>IF(DEGREES(ACOS(SIN(RADIANS(G1086))*SIN(RADIANS(E1089))+COS(RADIANS(G1086))*COS(RADIANS(E1089))*COS(RADIANS(R1079))))&gt;90,0,$F$4*$F$5/E1088^2*(SIN(RADIANS(G1086))*SIN(RADIANS(E1089))+COS(RADIANS(G1086))*COS(RADIANS(E1089))*COS(RADIANS(R1079))))</f>
        <v>#DIV/0!</v>
      </c>
      <c r="S1086" t="e">
        <f>IF(DEGREES(ACOS(SIN(RADIANS(G1086))*SIN(RADIANS(E1089))+COS(RADIANS(G1086))*COS(RADIANS(E1089))*COS(RADIANS(S1079))))&gt;90,0,$F$4*$F$5/E1088^2*(SIN(RADIANS(G1086))*SIN(RADIANS(E1089))+COS(RADIANS(G1086))*COS(RADIANS(E1089))*COS(RADIANS(S1079))))</f>
        <v>#DIV/0!</v>
      </c>
      <c r="T1086" t="e">
        <f>IF(DEGREES(ACOS(SIN(RADIANS(G1086))*SIN(RADIANS(E1089))+COS(RADIANS(G1086))*COS(RADIANS(E1089))*COS(RADIANS(T1079))))&gt;90,0,$F$4*$F$5/E1088^2*(SIN(RADIANS(G1086))*SIN(RADIANS(E1089))+COS(RADIANS(G1086))*COS(RADIANS(E1089))*COS(RADIANS(T1079))))</f>
        <v>#DIV/0!</v>
      </c>
      <c r="U1086" t="e">
        <f>IF(DEGREES(ACOS(SIN(RADIANS(G1086))*SIN(RADIANS(E1089))+COS(RADIANS(G1086))*COS(RADIANS(E1089))*COS(RADIANS(U1079))))&gt;90,0,$F$4*$F$5/E1088^2*(SIN(RADIANS(G1086))*SIN(RADIANS(E1089))+COS(RADIANS(G1086))*COS(RADIANS(E1089))*COS(RADIANS(U1079))))</f>
        <v>#DIV/0!</v>
      </c>
      <c r="V1086" t="e">
        <f>IF(DEGREES(ACOS(SIN(RADIANS(G1086))*SIN(RADIANS(E1089))+COS(RADIANS(G1086))*COS(RADIANS(E1089))*COS(RADIANS(V1079))))&gt;90,0,$F$4*$F$5/E1088^2*(SIN(RADIANS(G1086))*SIN(RADIANS(E1089))+COS(RADIANS(G1086))*COS(RADIANS(E1089))*COS(RADIANS(V1079))))</f>
        <v>#DIV/0!</v>
      </c>
      <c r="W1086" t="e">
        <f>IF(DEGREES(ACOS(SIN(RADIANS(G1086))*SIN(RADIANS(E1089))+COS(RADIANS(G1086))*COS(RADIANS(E1089))*COS(RADIANS(W1079))))&gt;90,0,$F$4*$F$5/E1088^2*(SIN(RADIANS(G1086))*SIN(RADIANS(E1089))+COS(RADIANS(G1086))*COS(RADIANS(E1089))*COS(RADIANS(W1079))))</f>
        <v>#DIV/0!</v>
      </c>
      <c r="X1086" t="e">
        <f>IF(DEGREES(ACOS(SIN(RADIANS(G1086))*SIN(RADIANS(E1089))+COS(RADIANS(G1086))*COS(RADIANS(E1089))*COS(RADIANS(X1079))))&gt;90,0,$F$4*$F$5/E1088^2*(SIN(RADIANS(G1086))*SIN(RADIANS(E1089))+COS(RADIANS(G1086))*COS(RADIANS(E1089))*COS(RADIANS(X1079))))</f>
        <v>#DIV/0!</v>
      </c>
      <c r="Y1086" t="e">
        <f>IF(DEGREES(ACOS(SIN(RADIANS(G1086))*SIN(RADIANS(E1089))+COS(RADIANS(G1086))*COS(RADIANS(E1089))*COS(RADIANS(Y1079))))&gt;90,0,$F$4*$F$5/E1088^2*(SIN(RADIANS(G1086))*SIN(RADIANS(E1089))+COS(RADIANS(G1086))*COS(RADIANS(E1089))*COS(RADIANS(Y1079))))</f>
        <v>#DIV/0!</v>
      </c>
      <c r="Z1086" t="e">
        <f>IF(DEGREES(ACOS(SIN(RADIANS(G1086))*SIN(RADIANS(E1089))+COS(RADIANS(G1086))*COS(RADIANS(E1089))*COS(RADIANS(Z1079))))&gt;90,0,$F$4*$F$5/E1088^2*(SIN(RADIANS(G1086))*SIN(RADIANS(E1089))+COS(RADIANS(G1086))*COS(RADIANS(E1089))*COS(RADIANS(Z1079))))</f>
        <v>#DIV/0!</v>
      </c>
      <c r="AA1086" t="e">
        <f>IF(DEGREES(ACOS(SIN(RADIANS(G1086))*SIN(RADIANS(E1089))+COS(RADIANS(G1086))*COS(RADIANS(E1089))*COS(RADIANS(AA1079))))&gt;90,0,$F$4*$F$5/E1088^2*(SIN(RADIANS(G1086))*SIN(RADIANS(E1089))+COS(RADIANS(G1086))*COS(RADIANS(E1089))*COS(RADIANS(AA1079))))</f>
        <v>#DIV/0!</v>
      </c>
      <c r="AB1086" t="e">
        <f>IF(DEGREES(ACOS(SIN(RADIANS(G1086))*SIN(RADIANS(E1089))+COS(RADIANS(G1086))*COS(RADIANS(E1089))*COS(RADIANS(AB1079))))&gt;90,0,$F$4*$F$5/E1088^2*(SIN(RADIANS(G1086))*SIN(RADIANS(E1089))+COS(RADIANS(G1086))*COS(RADIANS(E1089))*COS(RADIANS(AB1079))))</f>
        <v>#DIV/0!</v>
      </c>
      <c r="AC1086" t="e">
        <f>IF(DEGREES(ACOS(SIN(RADIANS(G1086))*SIN(RADIANS(E1089))+COS(RADIANS(G1086))*COS(RADIANS(E1089))*COS(RADIANS(AC1079))))&gt;90,0,$F$4*$F$5/E1088^2*(SIN(RADIANS(G1086))*SIN(RADIANS(E1089))+COS(RADIANS(G1086))*COS(RADIANS(E1089))*COS(RADIANS(AC1079))))</f>
        <v>#DIV/0!</v>
      </c>
      <c r="AD1086" t="e">
        <f>IF(DEGREES(ACOS(SIN(RADIANS(G1086))*SIN(RADIANS(E1089))+COS(RADIANS(G1086))*COS(RADIANS(E1089))*COS(RADIANS(AD1079))))&gt;90,0,$F$4*$F$5/E1088^2*(SIN(RADIANS(G1086))*SIN(RADIANS(E1089))+COS(RADIANS(G1086))*COS(RADIANS(E1089))*COS(RADIANS(AD1079))))</f>
        <v>#DIV/0!</v>
      </c>
      <c r="AE1086" t="e">
        <f>IF(DEGREES(ACOS(SIN(RADIANS(G1086))*SIN(RADIANS(E1089))+COS(RADIANS(G1086))*COS(RADIANS(E1089))*COS(RADIANS(AE1079))))&gt;90,0,$F$4*$F$5/E1088^2*(SIN(RADIANS(G1086))*SIN(RADIANS(E1089))+COS(RADIANS(G1086))*COS(RADIANS(E1089))*COS(RADIANS(AE1079))))</f>
        <v>#DIV/0!</v>
      </c>
      <c r="AF1086" t="e">
        <f>IF(DEGREES(ACOS(SIN(RADIANS(G1086))*SIN(RADIANS(E1089))+COS(RADIANS(G1086))*COS(RADIANS(E1089))*COS(RADIANS(AF1079))))&gt;90,0,$F$4*$F$5/E1088^2*(SIN(RADIANS(G1086))*SIN(RADIANS(E1089))+COS(RADIANS(G1086))*COS(RADIANS(E1089))*COS(RADIANS(AF1079))))</f>
        <v>#DIV/0!</v>
      </c>
      <c r="AG1086" t="e">
        <f>IF(DEGREES(ACOS(SIN(RADIANS(G1086))*SIN(RADIANS(E1089))+COS(RADIANS(G1086))*COS(RADIANS(E1089))*COS(RADIANS(AG1079))))&gt;90,0,$F$4*$F$5/E1088^2*(SIN(RADIANS(G1086))*SIN(RADIANS(E1089))+COS(RADIANS(G1086))*COS(RADIANS(E1089))*COS(RADIANS(AG1079))))</f>
        <v>#DIV/0!</v>
      </c>
      <c r="AH1086" t="e">
        <f>IF(DEGREES(ACOS(SIN(RADIANS(G1086))*SIN(RADIANS(E1089))+COS(RADIANS(G1086))*COS(RADIANS(E1089))*COS(RADIANS(AH1079))))&gt;90,0,$F$4*$F$5/E1088^2*(SIN(RADIANS(G1086))*SIN(RADIANS(E1089))+COS(RADIANS(G1086))*COS(RADIANS(E1089))*COS(RADIANS(AH1079))))</f>
        <v>#DIV/0!</v>
      </c>
      <c r="AI1086" t="e">
        <f>IF(DEGREES(ACOS(SIN(RADIANS(G1086))*SIN(RADIANS(E1089))+COS(RADIANS(G1086))*COS(RADIANS(E1089))*COS(RADIANS(AI1079))))&gt;90,0,$F$4*$F$5/E1088^2*(SIN(RADIANS(G1086))*SIN(RADIANS(E1089))+COS(RADIANS(G1086))*COS(RADIANS(E1089))*COS(RADIANS(AI1079))))</f>
        <v>#DIV/0!</v>
      </c>
      <c r="AJ1086" t="e">
        <f>IF(DEGREES(ACOS(SIN(RADIANS(G1086))*SIN(RADIANS(E1089))+COS(RADIANS(G1086))*COS(RADIANS(E1089))*COS(RADIANS(AJ1079))))&gt;90,0,$F$4*$F$5/E1088^2*(SIN(RADIANS(G1086))*SIN(RADIANS(E1089))+COS(RADIANS(G1086))*COS(RADIANS(E1089))*COS(RADIANS(AJ1079))))</f>
        <v>#DIV/0!</v>
      </c>
      <c r="AK1086">
        <f>IF(DEGREES(ACOS(SIN(RADIANS(G1086))*SIN(RADIANS(E1089))+COS(RADIANS(G1086))*COS(RADIANS(E1089))*COS(RADIANS(AK1079))))&gt;90,0,$F$4*$F$5/E1088^2*(SIN(RADIANS(G1086))*SIN(RADIANS(E1089))+COS(RADIANS(G1086))*COS(RADIANS(E1089))*COS(RADIANS(AK1079))))</f>
        <v>0</v>
      </c>
      <c r="AL1086">
        <f>IF(DEGREES(ACOS(SIN(RADIANS(G1086))*SIN(RADIANS(E1089))+COS(RADIANS(G1086))*COS(RADIANS(E1089))*COS(RADIANS(AL1079))))&gt;90,0,$F$4*$F$5/E1088^2*(SIN(RADIANS(G1086))*SIN(RADIANS(E1089))+COS(RADIANS(G1086))*COS(RADIANS(E1089))*COS(RADIANS(AL1079))))</f>
        <v>0</v>
      </c>
      <c r="AM1086">
        <f>IF(DEGREES(ACOS(SIN(RADIANS(G1086))*SIN(RADIANS(E1089))+COS(RADIANS(G1086))*COS(RADIANS(E1089))*COS(RADIANS(AM1079))))&gt;90,0,$F$4*$F$5/E1088^2*(SIN(RADIANS(G1086))*SIN(RADIANS(E1089))+COS(RADIANS(G1086))*COS(RADIANS(E1089))*COS(RADIANS(AM1079))))</f>
        <v>0</v>
      </c>
      <c r="AN1086">
        <f>IF(DEGREES(ACOS(SIN(RADIANS(G1086))*SIN(RADIANS(E1089))+COS(RADIANS(G1086))*COS(RADIANS(E1089))*COS(RADIANS(AN1079))))&gt;90,0,$F$4*$F$5/E1088^2*(SIN(RADIANS(G1086))*SIN(RADIANS(E1089))+COS(RADIANS(G1086))*COS(RADIANS(E1089))*COS(RADIANS(AN1079))))</f>
        <v>0</v>
      </c>
      <c r="AO1086">
        <f>IF(DEGREES(ACOS(SIN(RADIANS(G1086))*SIN(RADIANS(E1089))+COS(RADIANS(G1086))*COS(RADIANS(E1089))*COS(RADIANS(AO1079))))&gt;90,0,$F$4*$F$5/E1088^2*(SIN(RADIANS(G1086))*SIN(RADIANS(E1089))+COS(RADIANS(G1086))*COS(RADIANS(E1089))*COS(RADIANS(AO1079))))</f>
        <v>0</v>
      </c>
      <c r="AP1086">
        <f>IF(DEGREES(ACOS(SIN(RADIANS(G1086))*SIN(RADIANS(E1089))+COS(RADIANS(G1086))*COS(RADIANS(E1089))*COS(RADIANS(AP1079))))&gt;90,0,$F$4*$F$5/E1088^2*(SIN(RADIANS(G1086))*SIN(RADIANS(E1089))+COS(RADIANS(G1086))*COS(RADIANS(E1089))*COS(RADIANS(AP1079))))</f>
        <v>0</v>
      </c>
      <c r="AQ1086">
        <f>IF(DEGREES(ACOS(SIN(RADIANS(G1086))*SIN(RADIANS(E1089))+COS(RADIANS(G1086))*COS(RADIANS(E1089))*COS(RADIANS(AQ1079))))&gt;90,0,$F$4*$F$5/E1088^2*(SIN(RADIANS(G1086))*SIN(RADIANS(E1089))+COS(RADIANS(G1086))*COS(RADIANS(E1089))*COS(RADIANS(AQ1079))))</f>
        <v>0</v>
      </c>
      <c r="AR1086">
        <f>IF(DEGREES(ACOS(SIN(RADIANS(G1086))*SIN(RADIANS(E1089))+COS(RADIANS(G1086))*COS(RADIANS(E1089))*COS(RADIANS(AR1079))))&gt;90,0,$F$4*$F$5/E1088^2*(SIN(RADIANS(G1086))*SIN(RADIANS(E1089))+COS(RADIANS(G1086))*COS(RADIANS(E1089))*COS(RADIANS(AR1079))))</f>
        <v>0</v>
      </c>
    </row>
    <row r="1087" spans="2:44" x14ac:dyDescent="0.5">
      <c r="B1087" s="40" t="s">
        <v>784</v>
      </c>
      <c r="E1087" t="str">
        <f>IF($F$10=0,"N/A",E1086*$F$11/$F$10)</f>
        <v>N/A</v>
      </c>
      <c r="G1087">
        <v>30</v>
      </c>
      <c r="I1087">
        <f>IF(DEGREES(ACOS(SIN(RADIANS(G1087))*SIN(RADIANS(E1089))+COS(RADIANS(G1087))*COS(RADIANS(E1089))*COS(RADIANS(I1079))))&gt;90,0,$F$4*$F$5/E1088^2*(SIN(RADIANS(G1087))*SIN(RADIANS(E1089))+COS(RADIANS(G1087))*COS(RADIANS(E1089))*COS(RADIANS(I1079))))</f>
        <v>0</v>
      </c>
      <c r="J1087">
        <f>IF(DEGREES(ACOS(SIN(RADIANS(G1087))*SIN(RADIANS(E1089))+COS(RADIANS(G1087))*COS(RADIANS(E1089))*COS(RADIANS(J1079))))&gt;90,0,$F$4*$F$5/E1088^2*(SIN(RADIANS(G1087))*SIN(RADIANS(E1089))+COS(RADIANS(G1087))*COS(RADIANS(E1089))*COS(RADIANS(J1079))))</f>
        <v>0</v>
      </c>
      <c r="K1087">
        <f>IF(DEGREES(ACOS(SIN(RADIANS(G1087))*SIN(RADIANS(E1089))+COS(RADIANS(G1087))*COS(RADIANS(E1089))*COS(RADIANS(K1079))))&gt;90,0,$F$4*$F$5/E1088^2*(SIN(RADIANS(G1087))*SIN(RADIANS(E1089))+COS(RADIANS(G1087))*COS(RADIANS(E1089))*COS(RADIANS(K1079))))</f>
        <v>0</v>
      </c>
      <c r="L1087">
        <f>IF(DEGREES(ACOS(SIN(RADIANS(G1087))*SIN(RADIANS(E1089))+COS(RADIANS(G1087))*COS(RADIANS(E1089))*COS(RADIANS(L1079))))&gt;90,0,$F$4*$F$5/E1088^2*(SIN(RADIANS(G1087))*SIN(RADIANS(E1089))+COS(RADIANS(G1087))*COS(RADIANS(E1089))*COS(RADIANS(L1079))))</f>
        <v>0</v>
      </c>
      <c r="M1087">
        <f>IF(DEGREES(ACOS(SIN(RADIANS(G1087))*SIN(RADIANS(E1089))+COS(RADIANS(G1087))*COS(RADIANS(E1089))*COS(RADIANS(M1079))))&gt;90,0,$F$4*$F$5/E1088^2*(SIN(RADIANS(G1087))*SIN(RADIANS(E1089))+COS(RADIANS(G1087))*COS(RADIANS(E1089))*COS(RADIANS(M1079))))</f>
        <v>0</v>
      </c>
      <c r="N1087">
        <f>IF(DEGREES(ACOS(SIN(RADIANS(G1087))*SIN(RADIANS(E1089))+COS(RADIANS(G1087))*COS(RADIANS(E1089))*COS(RADIANS(N1079))))&gt;90,0,$F$4*$F$5/E1088^2*(SIN(RADIANS(G1087))*SIN(RADIANS(E1089))+COS(RADIANS(G1087))*COS(RADIANS(E1089))*COS(RADIANS(N1079))))</f>
        <v>0</v>
      </c>
      <c r="O1087">
        <f>IF(DEGREES(ACOS(SIN(RADIANS(G1087))*SIN(RADIANS(E1089))+COS(RADIANS(G1087))*COS(RADIANS(E1089))*COS(RADIANS(O1079))))&gt;90,0,$F$4*$F$5/E1088^2*(SIN(RADIANS(G1087))*SIN(RADIANS(E1089))+COS(RADIANS(G1087))*COS(RADIANS(E1089))*COS(RADIANS(O1079))))</f>
        <v>0</v>
      </c>
      <c r="P1087">
        <f>IF(DEGREES(ACOS(SIN(RADIANS(G1087))*SIN(RADIANS(E1089))+COS(RADIANS(G1087))*COS(RADIANS(E1089))*COS(RADIANS(P1079))))&gt;90,0,$F$4*$F$5/E1088^2*(SIN(RADIANS(G1087))*SIN(RADIANS(E1089))+COS(RADIANS(G1087))*COS(RADIANS(E1089))*COS(RADIANS(P1079))))</f>
        <v>0</v>
      </c>
      <c r="Q1087">
        <f>IF(DEGREES(ACOS(SIN(RADIANS(G1087))*SIN(RADIANS(E1089))+COS(RADIANS(G1087))*COS(RADIANS(E1089))*COS(RADIANS(Q1079))))&gt;90,0,$F$4*$F$5/E1088^2*(SIN(RADIANS(G1087))*SIN(RADIANS(E1089))+COS(RADIANS(G1087))*COS(RADIANS(E1089))*COS(RADIANS(Q1079))))</f>
        <v>0</v>
      </c>
      <c r="R1087" t="e">
        <f>IF(DEGREES(ACOS(SIN(RADIANS(G1087))*SIN(RADIANS(E1089))+COS(RADIANS(G1087))*COS(RADIANS(E1089))*COS(RADIANS(R1079))))&gt;90,0,$F$4*$F$5/E1088^2*(SIN(RADIANS(G1087))*SIN(RADIANS(E1089))+COS(RADIANS(G1087))*COS(RADIANS(E1089))*COS(RADIANS(R1079))))</f>
        <v>#DIV/0!</v>
      </c>
      <c r="S1087" t="e">
        <f>IF(DEGREES(ACOS(SIN(RADIANS(G1087))*SIN(RADIANS(E1089))+COS(RADIANS(G1087))*COS(RADIANS(E1089))*COS(RADIANS(S1079))))&gt;90,0,$F$4*$F$5/E1088^2*(SIN(RADIANS(G1087))*SIN(RADIANS(E1089))+COS(RADIANS(G1087))*COS(RADIANS(E1089))*COS(RADIANS(S1079))))</f>
        <v>#DIV/0!</v>
      </c>
      <c r="T1087" t="e">
        <f>IF(DEGREES(ACOS(SIN(RADIANS(G1087))*SIN(RADIANS(E1089))+COS(RADIANS(G1087))*COS(RADIANS(E1089))*COS(RADIANS(T1079))))&gt;90,0,$F$4*$F$5/E1088^2*(SIN(RADIANS(G1087))*SIN(RADIANS(E1089))+COS(RADIANS(G1087))*COS(RADIANS(E1089))*COS(RADIANS(T1079))))</f>
        <v>#DIV/0!</v>
      </c>
      <c r="U1087" t="e">
        <f>IF(DEGREES(ACOS(SIN(RADIANS(G1087))*SIN(RADIANS(E1089))+COS(RADIANS(G1087))*COS(RADIANS(E1089))*COS(RADIANS(U1079))))&gt;90,0,$F$4*$F$5/E1088^2*(SIN(RADIANS(G1087))*SIN(RADIANS(E1089))+COS(RADIANS(G1087))*COS(RADIANS(E1089))*COS(RADIANS(U1079))))</f>
        <v>#DIV/0!</v>
      </c>
      <c r="V1087" t="e">
        <f>IF(DEGREES(ACOS(SIN(RADIANS(G1087))*SIN(RADIANS(E1089))+COS(RADIANS(G1087))*COS(RADIANS(E1089))*COS(RADIANS(V1079))))&gt;90,0,$F$4*$F$5/E1088^2*(SIN(RADIANS(G1087))*SIN(RADIANS(E1089))+COS(RADIANS(G1087))*COS(RADIANS(E1089))*COS(RADIANS(V1079))))</f>
        <v>#DIV/0!</v>
      </c>
      <c r="W1087" t="e">
        <f>IF(DEGREES(ACOS(SIN(RADIANS(G1087))*SIN(RADIANS(E1089))+COS(RADIANS(G1087))*COS(RADIANS(E1089))*COS(RADIANS(W1079))))&gt;90,0,$F$4*$F$5/E1088^2*(SIN(RADIANS(G1087))*SIN(RADIANS(E1089))+COS(RADIANS(G1087))*COS(RADIANS(E1089))*COS(RADIANS(W1079))))</f>
        <v>#DIV/0!</v>
      </c>
      <c r="X1087" t="e">
        <f>IF(DEGREES(ACOS(SIN(RADIANS(G1087))*SIN(RADIANS(E1089))+COS(RADIANS(G1087))*COS(RADIANS(E1089))*COS(RADIANS(X1079))))&gt;90,0,$F$4*$F$5/E1088^2*(SIN(RADIANS(G1087))*SIN(RADIANS(E1089))+COS(RADIANS(G1087))*COS(RADIANS(E1089))*COS(RADIANS(X1079))))</f>
        <v>#DIV/0!</v>
      </c>
      <c r="Y1087" t="e">
        <f>IF(DEGREES(ACOS(SIN(RADIANS(G1087))*SIN(RADIANS(E1089))+COS(RADIANS(G1087))*COS(RADIANS(E1089))*COS(RADIANS(Y1079))))&gt;90,0,$F$4*$F$5/E1088^2*(SIN(RADIANS(G1087))*SIN(RADIANS(E1089))+COS(RADIANS(G1087))*COS(RADIANS(E1089))*COS(RADIANS(Y1079))))</f>
        <v>#DIV/0!</v>
      </c>
      <c r="Z1087" t="e">
        <f>IF(DEGREES(ACOS(SIN(RADIANS(G1087))*SIN(RADIANS(E1089))+COS(RADIANS(G1087))*COS(RADIANS(E1089))*COS(RADIANS(Z1079))))&gt;90,0,$F$4*$F$5/E1088^2*(SIN(RADIANS(G1087))*SIN(RADIANS(E1089))+COS(RADIANS(G1087))*COS(RADIANS(E1089))*COS(RADIANS(Z1079))))</f>
        <v>#DIV/0!</v>
      </c>
      <c r="AA1087" t="e">
        <f>IF(DEGREES(ACOS(SIN(RADIANS(G1087))*SIN(RADIANS(E1089))+COS(RADIANS(G1087))*COS(RADIANS(E1089))*COS(RADIANS(AA1079))))&gt;90,0,$F$4*$F$5/E1088^2*(SIN(RADIANS(G1087))*SIN(RADIANS(E1089))+COS(RADIANS(G1087))*COS(RADIANS(E1089))*COS(RADIANS(AA1079))))</f>
        <v>#DIV/0!</v>
      </c>
      <c r="AB1087" t="e">
        <f>IF(DEGREES(ACOS(SIN(RADIANS(G1087))*SIN(RADIANS(E1089))+COS(RADIANS(G1087))*COS(RADIANS(E1089))*COS(RADIANS(AB1079))))&gt;90,0,$F$4*$F$5/E1088^2*(SIN(RADIANS(G1087))*SIN(RADIANS(E1089))+COS(RADIANS(G1087))*COS(RADIANS(E1089))*COS(RADIANS(AB1079))))</f>
        <v>#DIV/0!</v>
      </c>
      <c r="AC1087" t="e">
        <f>IF(DEGREES(ACOS(SIN(RADIANS(G1087))*SIN(RADIANS(E1089))+COS(RADIANS(G1087))*COS(RADIANS(E1089))*COS(RADIANS(AC1079))))&gt;90,0,$F$4*$F$5/E1088^2*(SIN(RADIANS(G1087))*SIN(RADIANS(E1089))+COS(RADIANS(G1087))*COS(RADIANS(E1089))*COS(RADIANS(AC1079))))</f>
        <v>#DIV/0!</v>
      </c>
      <c r="AD1087" t="e">
        <f>IF(DEGREES(ACOS(SIN(RADIANS(G1087))*SIN(RADIANS(E1089))+COS(RADIANS(G1087))*COS(RADIANS(E1089))*COS(RADIANS(AD1079))))&gt;90,0,$F$4*$F$5/E1088^2*(SIN(RADIANS(G1087))*SIN(RADIANS(E1089))+COS(RADIANS(G1087))*COS(RADIANS(E1089))*COS(RADIANS(AD1079))))</f>
        <v>#DIV/0!</v>
      </c>
      <c r="AE1087" t="e">
        <f>IF(DEGREES(ACOS(SIN(RADIANS(G1087))*SIN(RADIANS(E1089))+COS(RADIANS(G1087))*COS(RADIANS(E1089))*COS(RADIANS(AE1079))))&gt;90,0,$F$4*$F$5/E1088^2*(SIN(RADIANS(G1087))*SIN(RADIANS(E1089))+COS(RADIANS(G1087))*COS(RADIANS(E1089))*COS(RADIANS(AE1079))))</f>
        <v>#DIV/0!</v>
      </c>
      <c r="AF1087" t="e">
        <f>IF(DEGREES(ACOS(SIN(RADIANS(G1087))*SIN(RADIANS(E1089))+COS(RADIANS(G1087))*COS(RADIANS(E1089))*COS(RADIANS(AF1079))))&gt;90,0,$F$4*$F$5/E1088^2*(SIN(RADIANS(G1087))*SIN(RADIANS(E1089))+COS(RADIANS(G1087))*COS(RADIANS(E1089))*COS(RADIANS(AF1079))))</f>
        <v>#DIV/0!</v>
      </c>
      <c r="AG1087" t="e">
        <f>IF(DEGREES(ACOS(SIN(RADIANS(G1087))*SIN(RADIANS(E1089))+COS(RADIANS(G1087))*COS(RADIANS(E1089))*COS(RADIANS(AG1079))))&gt;90,0,$F$4*$F$5/E1088^2*(SIN(RADIANS(G1087))*SIN(RADIANS(E1089))+COS(RADIANS(G1087))*COS(RADIANS(E1089))*COS(RADIANS(AG1079))))</f>
        <v>#DIV/0!</v>
      </c>
      <c r="AH1087" t="e">
        <f>IF(DEGREES(ACOS(SIN(RADIANS(G1087))*SIN(RADIANS(E1089))+COS(RADIANS(G1087))*COS(RADIANS(E1089))*COS(RADIANS(AH1079))))&gt;90,0,$F$4*$F$5/E1088^2*(SIN(RADIANS(G1087))*SIN(RADIANS(E1089))+COS(RADIANS(G1087))*COS(RADIANS(E1089))*COS(RADIANS(AH1079))))</f>
        <v>#DIV/0!</v>
      </c>
      <c r="AI1087" t="e">
        <f>IF(DEGREES(ACOS(SIN(RADIANS(G1087))*SIN(RADIANS(E1089))+COS(RADIANS(G1087))*COS(RADIANS(E1089))*COS(RADIANS(AI1079))))&gt;90,0,$F$4*$F$5/E1088^2*(SIN(RADIANS(G1087))*SIN(RADIANS(E1089))+COS(RADIANS(G1087))*COS(RADIANS(E1089))*COS(RADIANS(AI1079))))</f>
        <v>#DIV/0!</v>
      </c>
      <c r="AJ1087" t="e">
        <f>IF(DEGREES(ACOS(SIN(RADIANS(G1087))*SIN(RADIANS(E1089))+COS(RADIANS(G1087))*COS(RADIANS(E1089))*COS(RADIANS(AJ1079))))&gt;90,0,$F$4*$F$5/E1088^2*(SIN(RADIANS(G1087))*SIN(RADIANS(E1089))+COS(RADIANS(G1087))*COS(RADIANS(E1089))*COS(RADIANS(AJ1079))))</f>
        <v>#DIV/0!</v>
      </c>
      <c r="AK1087">
        <f>IF(DEGREES(ACOS(SIN(RADIANS(G1087))*SIN(RADIANS(E1089))+COS(RADIANS(G1087))*COS(RADIANS(E1089))*COS(RADIANS(AK1079))))&gt;90,0,$F$4*$F$5/E1088^2*(SIN(RADIANS(G1087))*SIN(RADIANS(E1089))+COS(RADIANS(G1087))*COS(RADIANS(E1089))*COS(RADIANS(AK1079))))</f>
        <v>0</v>
      </c>
      <c r="AL1087">
        <f>IF(DEGREES(ACOS(SIN(RADIANS(G1087))*SIN(RADIANS(E1089))+COS(RADIANS(G1087))*COS(RADIANS(E1089))*COS(RADIANS(AL1079))))&gt;90,0,$F$4*$F$5/E1088^2*(SIN(RADIANS(G1087))*SIN(RADIANS(E1089))+COS(RADIANS(G1087))*COS(RADIANS(E1089))*COS(RADIANS(AL1079))))</f>
        <v>0</v>
      </c>
      <c r="AM1087">
        <f>IF(DEGREES(ACOS(SIN(RADIANS(G1087))*SIN(RADIANS(E1089))+COS(RADIANS(G1087))*COS(RADIANS(E1089))*COS(RADIANS(AM1079))))&gt;90,0,$F$4*$F$5/E1088^2*(SIN(RADIANS(G1087))*SIN(RADIANS(E1089))+COS(RADIANS(G1087))*COS(RADIANS(E1089))*COS(RADIANS(AM1079))))</f>
        <v>0</v>
      </c>
      <c r="AN1087">
        <f>IF(DEGREES(ACOS(SIN(RADIANS(G1087))*SIN(RADIANS(E1089))+COS(RADIANS(G1087))*COS(RADIANS(E1089))*COS(RADIANS(AN1079))))&gt;90,0,$F$4*$F$5/E1088^2*(SIN(RADIANS(G1087))*SIN(RADIANS(E1089))+COS(RADIANS(G1087))*COS(RADIANS(E1089))*COS(RADIANS(AN1079))))</f>
        <v>0</v>
      </c>
      <c r="AO1087">
        <f>IF(DEGREES(ACOS(SIN(RADIANS(G1087))*SIN(RADIANS(E1089))+COS(RADIANS(G1087))*COS(RADIANS(E1089))*COS(RADIANS(AO1079))))&gt;90,0,$F$4*$F$5/E1088^2*(SIN(RADIANS(G1087))*SIN(RADIANS(E1089))+COS(RADIANS(G1087))*COS(RADIANS(E1089))*COS(RADIANS(AO1079))))</f>
        <v>0</v>
      </c>
      <c r="AP1087">
        <f>IF(DEGREES(ACOS(SIN(RADIANS(G1087))*SIN(RADIANS(E1089))+COS(RADIANS(G1087))*COS(RADIANS(E1089))*COS(RADIANS(AP1079))))&gt;90,0,$F$4*$F$5/E1088^2*(SIN(RADIANS(G1087))*SIN(RADIANS(E1089))+COS(RADIANS(G1087))*COS(RADIANS(E1089))*COS(RADIANS(AP1079))))</f>
        <v>0</v>
      </c>
      <c r="AQ1087">
        <f>IF(DEGREES(ACOS(SIN(RADIANS(G1087))*SIN(RADIANS(E1089))+COS(RADIANS(G1087))*COS(RADIANS(E1089))*COS(RADIANS(AQ1079))))&gt;90,0,$F$4*$F$5/E1088^2*(SIN(RADIANS(G1087))*SIN(RADIANS(E1089))+COS(RADIANS(G1087))*COS(RADIANS(E1089))*COS(RADIANS(AQ1079))))</f>
        <v>0</v>
      </c>
      <c r="AR1087">
        <f>IF(DEGREES(ACOS(SIN(RADIANS(G1087))*SIN(RADIANS(E1089))+COS(RADIANS(G1087))*COS(RADIANS(E1089))*COS(RADIANS(AR1079))))&gt;90,0,$F$4*$F$5/E1088^2*(SIN(RADIANS(G1087))*SIN(RADIANS(E1089))+COS(RADIANS(G1087))*COS(RADIANS(E1089))*COS(RADIANS(AR1079))))</f>
        <v>0</v>
      </c>
    </row>
    <row r="1088" spans="2:44" x14ac:dyDescent="0.5">
      <c r="B1088" s="40" t="s">
        <v>785</v>
      </c>
      <c r="E1088">
        <f>$F$6*(1-$F$7^2)/(1+$F$7*COS(RADIANS(E1082)))</f>
        <v>0</v>
      </c>
      <c r="G1088">
        <v>20</v>
      </c>
      <c r="I1088">
        <f>IF(DEGREES(ACOS(SIN(RADIANS(G1088))*SIN(RADIANS(E1089))+COS(RADIANS(G1088))*COS(RADIANS(E1089))*COS(RADIANS(I1079))))&gt;90,0,$F$4*$F$5/E1088^2*(SIN(RADIANS(G1088))*SIN(RADIANS(E1089))+COS(RADIANS(G1088))*COS(RADIANS(E1089))*COS(RADIANS(I1079))))</f>
        <v>0</v>
      </c>
      <c r="J1088">
        <f>IF(DEGREES(ACOS(SIN(RADIANS(G1088))*SIN(RADIANS(E1089))+COS(RADIANS(G1088))*COS(RADIANS(E1089))*COS(RADIANS(J1079))))&gt;90,0,$F$4*$F$5/E1088^2*(SIN(RADIANS(G1088))*SIN(RADIANS(E1089))+COS(RADIANS(G1088))*COS(RADIANS(E1089))*COS(RADIANS(J1079))))</f>
        <v>0</v>
      </c>
      <c r="K1088">
        <f>IF(DEGREES(ACOS(SIN(RADIANS(G1088))*SIN(RADIANS(E1089))+COS(RADIANS(G1088))*COS(RADIANS(E1089))*COS(RADIANS(K1079))))&gt;90,0,$F$4*$F$5/E1088^2*(SIN(RADIANS(G1088))*SIN(RADIANS(E1089))+COS(RADIANS(G1088))*COS(RADIANS(E1089))*COS(RADIANS(K1079))))</f>
        <v>0</v>
      </c>
      <c r="L1088">
        <f>IF(DEGREES(ACOS(SIN(RADIANS(G1088))*SIN(RADIANS(E1089))+COS(RADIANS(G1088))*COS(RADIANS(E1089))*COS(RADIANS(L1079))))&gt;90,0,$F$4*$F$5/E1088^2*(SIN(RADIANS(G1088))*SIN(RADIANS(E1089))+COS(RADIANS(G1088))*COS(RADIANS(E1089))*COS(RADIANS(L1079))))</f>
        <v>0</v>
      </c>
      <c r="M1088">
        <f>IF(DEGREES(ACOS(SIN(RADIANS(G1088))*SIN(RADIANS(E1089))+COS(RADIANS(G1088))*COS(RADIANS(E1089))*COS(RADIANS(M1079))))&gt;90,0,$F$4*$F$5/E1088^2*(SIN(RADIANS(G1088))*SIN(RADIANS(E1089))+COS(RADIANS(G1088))*COS(RADIANS(E1089))*COS(RADIANS(M1079))))</f>
        <v>0</v>
      </c>
      <c r="N1088">
        <f>IF(DEGREES(ACOS(SIN(RADIANS(G1088))*SIN(RADIANS(E1089))+COS(RADIANS(G1088))*COS(RADIANS(E1089))*COS(RADIANS(N1079))))&gt;90,0,$F$4*$F$5/E1088^2*(SIN(RADIANS(G1088))*SIN(RADIANS(E1089))+COS(RADIANS(G1088))*COS(RADIANS(E1089))*COS(RADIANS(N1079))))</f>
        <v>0</v>
      </c>
      <c r="O1088">
        <f>IF(DEGREES(ACOS(SIN(RADIANS(G1088))*SIN(RADIANS(E1089))+COS(RADIANS(G1088))*COS(RADIANS(E1089))*COS(RADIANS(O1079))))&gt;90,0,$F$4*$F$5/E1088^2*(SIN(RADIANS(G1088))*SIN(RADIANS(E1089))+COS(RADIANS(G1088))*COS(RADIANS(E1089))*COS(RADIANS(O1079))))</f>
        <v>0</v>
      </c>
      <c r="P1088">
        <f>IF(DEGREES(ACOS(SIN(RADIANS(G1088))*SIN(RADIANS(E1089))+COS(RADIANS(G1088))*COS(RADIANS(E1089))*COS(RADIANS(P1079))))&gt;90,0,$F$4*$F$5/E1088^2*(SIN(RADIANS(G1088))*SIN(RADIANS(E1089))+COS(RADIANS(G1088))*COS(RADIANS(E1089))*COS(RADIANS(P1079))))</f>
        <v>0</v>
      </c>
      <c r="Q1088">
        <f>IF(DEGREES(ACOS(SIN(RADIANS(G1088))*SIN(RADIANS(E1089))+COS(RADIANS(G1088))*COS(RADIANS(E1089))*COS(RADIANS(Q1079))))&gt;90,0,$F$4*$F$5/E1088^2*(SIN(RADIANS(G1088))*SIN(RADIANS(E1089))+COS(RADIANS(G1088))*COS(RADIANS(E1089))*COS(RADIANS(Q1079))))</f>
        <v>0</v>
      </c>
      <c r="R1088" t="e">
        <f>IF(DEGREES(ACOS(SIN(RADIANS(G1088))*SIN(RADIANS(E1089))+COS(RADIANS(G1088))*COS(RADIANS(E1089))*COS(RADIANS(R1079))))&gt;90,0,$F$4*$F$5/E1088^2*(SIN(RADIANS(G1088))*SIN(RADIANS(E1089))+COS(RADIANS(G1088))*COS(RADIANS(E1089))*COS(RADIANS(R1079))))</f>
        <v>#DIV/0!</v>
      </c>
      <c r="S1088" t="e">
        <f>IF(DEGREES(ACOS(SIN(RADIANS(G1088))*SIN(RADIANS(E1089))+COS(RADIANS(G1088))*COS(RADIANS(E1089))*COS(RADIANS(S1079))))&gt;90,0,$F$4*$F$5/E1088^2*(SIN(RADIANS(G1088))*SIN(RADIANS(E1089))+COS(RADIANS(G1088))*COS(RADIANS(E1089))*COS(RADIANS(S1079))))</f>
        <v>#DIV/0!</v>
      </c>
      <c r="T1088" t="e">
        <f>IF(DEGREES(ACOS(SIN(RADIANS(G1088))*SIN(RADIANS(E1089))+COS(RADIANS(G1088))*COS(RADIANS(E1089))*COS(RADIANS(T1079))))&gt;90,0,$F$4*$F$5/E1088^2*(SIN(RADIANS(G1088))*SIN(RADIANS(E1089))+COS(RADIANS(G1088))*COS(RADIANS(E1089))*COS(RADIANS(T1079))))</f>
        <v>#DIV/0!</v>
      </c>
      <c r="U1088" t="e">
        <f>IF(DEGREES(ACOS(SIN(RADIANS(G1088))*SIN(RADIANS(E1089))+COS(RADIANS(G1088))*COS(RADIANS(E1089))*COS(RADIANS(U1079))))&gt;90,0,$F$4*$F$5/E1088^2*(SIN(RADIANS(G1088))*SIN(RADIANS(E1089))+COS(RADIANS(G1088))*COS(RADIANS(E1089))*COS(RADIANS(U1079))))</f>
        <v>#DIV/0!</v>
      </c>
      <c r="V1088" t="e">
        <f>IF(DEGREES(ACOS(SIN(RADIANS(G1088))*SIN(RADIANS(E1089))+COS(RADIANS(G1088))*COS(RADIANS(E1089))*COS(RADIANS(V1079))))&gt;90,0,$F$4*$F$5/E1088^2*(SIN(RADIANS(G1088))*SIN(RADIANS(E1089))+COS(RADIANS(G1088))*COS(RADIANS(E1089))*COS(RADIANS(V1079))))</f>
        <v>#DIV/0!</v>
      </c>
      <c r="W1088" t="e">
        <f>IF(DEGREES(ACOS(SIN(RADIANS(G1088))*SIN(RADIANS(E1089))+COS(RADIANS(G1088))*COS(RADIANS(E1089))*COS(RADIANS(W1079))))&gt;90,0,$F$4*$F$5/E1088^2*(SIN(RADIANS(G1088))*SIN(RADIANS(E1089))+COS(RADIANS(G1088))*COS(RADIANS(E1089))*COS(RADIANS(W1079))))</f>
        <v>#DIV/0!</v>
      </c>
      <c r="X1088" t="e">
        <f>IF(DEGREES(ACOS(SIN(RADIANS(G1088))*SIN(RADIANS(E1089))+COS(RADIANS(G1088))*COS(RADIANS(E1089))*COS(RADIANS(X1079))))&gt;90,0,$F$4*$F$5/E1088^2*(SIN(RADIANS(G1088))*SIN(RADIANS(E1089))+COS(RADIANS(G1088))*COS(RADIANS(E1089))*COS(RADIANS(X1079))))</f>
        <v>#DIV/0!</v>
      </c>
      <c r="Y1088" t="e">
        <f>IF(DEGREES(ACOS(SIN(RADIANS(G1088))*SIN(RADIANS(E1089))+COS(RADIANS(G1088))*COS(RADIANS(E1089))*COS(RADIANS(Y1079))))&gt;90,0,$F$4*$F$5/E1088^2*(SIN(RADIANS(G1088))*SIN(RADIANS(E1089))+COS(RADIANS(G1088))*COS(RADIANS(E1089))*COS(RADIANS(Y1079))))</f>
        <v>#DIV/0!</v>
      </c>
      <c r="Z1088" t="e">
        <f>IF(DEGREES(ACOS(SIN(RADIANS(G1088))*SIN(RADIANS(E1089))+COS(RADIANS(G1088))*COS(RADIANS(E1089))*COS(RADIANS(Z1079))))&gt;90,0,$F$4*$F$5/E1088^2*(SIN(RADIANS(G1088))*SIN(RADIANS(E1089))+COS(RADIANS(G1088))*COS(RADIANS(E1089))*COS(RADIANS(Z1079))))</f>
        <v>#DIV/0!</v>
      </c>
      <c r="AA1088" t="e">
        <f>IF(DEGREES(ACOS(SIN(RADIANS(G1088))*SIN(RADIANS(E1089))+COS(RADIANS(G1088))*COS(RADIANS(E1089))*COS(RADIANS(AA1079))))&gt;90,0,$F$4*$F$5/E1088^2*(SIN(RADIANS(G1088))*SIN(RADIANS(E1089))+COS(RADIANS(G1088))*COS(RADIANS(E1089))*COS(RADIANS(AA1079))))</f>
        <v>#DIV/0!</v>
      </c>
      <c r="AB1088" t="e">
        <f>IF(DEGREES(ACOS(SIN(RADIANS(G1088))*SIN(RADIANS(E1089))+COS(RADIANS(G1088))*COS(RADIANS(E1089))*COS(RADIANS(AB1079))))&gt;90,0,$F$4*$F$5/E1088^2*(SIN(RADIANS(G1088))*SIN(RADIANS(E1089))+COS(RADIANS(G1088))*COS(RADIANS(E1089))*COS(RADIANS(AB1079))))</f>
        <v>#DIV/0!</v>
      </c>
      <c r="AC1088" t="e">
        <f>IF(DEGREES(ACOS(SIN(RADIANS(G1088))*SIN(RADIANS(E1089))+COS(RADIANS(G1088))*COS(RADIANS(E1089))*COS(RADIANS(AC1079))))&gt;90,0,$F$4*$F$5/E1088^2*(SIN(RADIANS(G1088))*SIN(RADIANS(E1089))+COS(RADIANS(G1088))*COS(RADIANS(E1089))*COS(RADIANS(AC1079))))</f>
        <v>#DIV/0!</v>
      </c>
      <c r="AD1088" t="e">
        <f>IF(DEGREES(ACOS(SIN(RADIANS(G1088))*SIN(RADIANS(E1089))+COS(RADIANS(G1088))*COS(RADIANS(E1089))*COS(RADIANS(AD1079))))&gt;90,0,$F$4*$F$5/E1088^2*(SIN(RADIANS(G1088))*SIN(RADIANS(E1089))+COS(RADIANS(G1088))*COS(RADIANS(E1089))*COS(RADIANS(AD1079))))</f>
        <v>#DIV/0!</v>
      </c>
      <c r="AE1088" t="e">
        <f>IF(DEGREES(ACOS(SIN(RADIANS(G1088))*SIN(RADIANS(E1089))+COS(RADIANS(G1088))*COS(RADIANS(E1089))*COS(RADIANS(AE1079))))&gt;90,0,$F$4*$F$5/E1088^2*(SIN(RADIANS(G1088))*SIN(RADIANS(E1089))+COS(RADIANS(G1088))*COS(RADIANS(E1089))*COS(RADIANS(AE1079))))</f>
        <v>#DIV/0!</v>
      </c>
      <c r="AF1088" t="e">
        <f>IF(DEGREES(ACOS(SIN(RADIANS(G1088))*SIN(RADIANS(E1089))+COS(RADIANS(G1088))*COS(RADIANS(E1089))*COS(RADIANS(AF1079))))&gt;90,0,$F$4*$F$5/E1088^2*(SIN(RADIANS(G1088))*SIN(RADIANS(E1089))+COS(RADIANS(G1088))*COS(RADIANS(E1089))*COS(RADIANS(AF1079))))</f>
        <v>#DIV/0!</v>
      </c>
      <c r="AG1088" t="e">
        <f>IF(DEGREES(ACOS(SIN(RADIANS(G1088))*SIN(RADIANS(E1089))+COS(RADIANS(G1088))*COS(RADIANS(E1089))*COS(RADIANS(AG1079))))&gt;90,0,$F$4*$F$5/E1088^2*(SIN(RADIANS(G1088))*SIN(RADIANS(E1089))+COS(RADIANS(G1088))*COS(RADIANS(E1089))*COS(RADIANS(AG1079))))</f>
        <v>#DIV/0!</v>
      </c>
      <c r="AH1088" t="e">
        <f>IF(DEGREES(ACOS(SIN(RADIANS(G1088))*SIN(RADIANS(E1089))+COS(RADIANS(G1088))*COS(RADIANS(E1089))*COS(RADIANS(AH1079))))&gt;90,0,$F$4*$F$5/E1088^2*(SIN(RADIANS(G1088))*SIN(RADIANS(E1089))+COS(RADIANS(G1088))*COS(RADIANS(E1089))*COS(RADIANS(AH1079))))</f>
        <v>#DIV/0!</v>
      </c>
      <c r="AI1088" t="e">
        <f>IF(DEGREES(ACOS(SIN(RADIANS(G1088))*SIN(RADIANS(E1089))+COS(RADIANS(G1088))*COS(RADIANS(E1089))*COS(RADIANS(AI1079))))&gt;90,0,$F$4*$F$5/E1088^2*(SIN(RADIANS(G1088))*SIN(RADIANS(E1089))+COS(RADIANS(G1088))*COS(RADIANS(E1089))*COS(RADIANS(AI1079))))</f>
        <v>#DIV/0!</v>
      </c>
      <c r="AJ1088" t="e">
        <f>IF(DEGREES(ACOS(SIN(RADIANS(G1088))*SIN(RADIANS(E1089))+COS(RADIANS(G1088))*COS(RADIANS(E1089))*COS(RADIANS(AJ1079))))&gt;90,0,$F$4*$F$5/E1088^2*(SIN(RADIANS(G1088))*SIN(RADIANS(E1089))+COS(RADIANS(G1088))*COS(RADIANS(E1089))*COS(RADIANS(AJ1079))))</f>
        <v>#DIV/0!</v>
      </c>
      <c r="AK1088">
        <f>IF(DEGREES(ACOS(SIN(RADIANS(G1088))*SIN(RADIANS(E1089))+COS(RADIANS(G1088))*COS(RADIANS(E1089))*COS(RADIANS(AK1079))))&gt;90,0,$F$4*$F$5/E1088^2*(SIN(RADIANS(G1088))*SIN(RADIANS(E1089))+COS(RADIANS(G1088))*COS(RADIANS(E1089))*COS(RADIANS(AK1079))))</f>
        <v>0</v>
      </c>
      <c r="AL1088">
        <f>IF(DEGREES(ACOS(SIN(RADIANS(G1088))*SIN(RADIANS(E1089))+COS(RADIANS(G1088))*COS(RADIANS(E1089))*COS(RADIANS(AL1079))))&gt;90,0,$F$4*$F$5/E1088^2*(SIN(RADIANS(G1088))*SIN(RADIANS(E1089))+COS(RADIANS(G1088))*COS(RADIANS(E1089))*COS(RADIANS(AL1079))))</f>
        <v>0</v>
      </c>
      <c r="AM1088">
        <f>IF(DEGREES(ACOS(SIN(RADIANS(G1088))*SIN(RADIANS(E1089))+COS(RADIANS(G1088))*COS(RADIANS(E1089))*COS(RADIANS(AM1079))))&gt;90,0,$F$4*$F$5/E1088^2*(SIN(RADIANS(G1088))*SIN(RADIANS(E1089))+COS(RADIANS(G1088))*COS(RADIANS(E1089))*COS(RADIANS(AM1079))))</f>
        <v>0</v>
      </c>
      <c r="AN1088">
        <f>IF(DEGREES(ACOS(SIN(RADIANS(G1088))*SIN(RADIANS(E1089))+COS(RADIANS(G1088))*COS(RADIANS(E1089))*COS(RADIANS(AN1079))))&gt;90,0,$F$4*$F$5/E1088^2*(SIN(RADIANS(G1088))*SIN(RADIANS(E1089))+COS(RADIANS(G1088))*COS(RADIANS(E1089))*COS(RADIANS(AN1079))))</f>
        <v>0</v>
      </c>
      <c r="AO1088">
        <f>IF(DEGREES(ACOS(SIN(RADIANS(G1088))*SIN(RADIANS(E1089))+COS(RADIANS(G1088))*COS(RADIANS(E1089))*COS(RADIANS(AO1079))))&gt;90,0,$F$4*$F$5/E1088^2*(SIN(RADIANS(G1088))*SIN(RADIANS(E1089))+COS(RADIANS(G1088))*COS(RADIANS(E1089))*COS(RADIANS(AO1079))))</f>
        <v>0</v>
      </c>
      <c r="AP1088">
        <f>IF(DEGREES(ACOS(SIN(RADIANS(G1088))*SIN(RADIANS(E1089))+COS(RADIANS(G1088))*COS(RADIANS(E1089))*COS(RADIANS(AP1079))))&gt;90,0,$F$4*$F$5/E1088^2*(SIN(RADIANS(G1088))*SIN(RADIANS(E1089))+COS(RADIANS(G1088))*COS(RADIANS(E1089))*COS(RADIANS(AP1079))))</f>
        <v>0</v>
      </c>
      <c r="AQ1088">
        <f>IF(DEGREES(ACOS(SIN(RADIANS(G1088))*SIN(RADIANS(E1089))+COS(RADIANS(G1088))*COS(RADIANS(E1089))*COS(RADIANS(AQ1079))))&gt;90,0,$F$4*$F$5/E1088^2*(SIN(RADIANS(G1088))*SIN(RADIANS(E1089))+COS(RADIANS(G1088))*COS(RADIANS(E1089))*COS(RADIANS(AQ1079))))</f>
        <v>0</v>
      </c>
      <c r="AR1088">
        <f>IF(DEGREES(ACOS(SIN(RADIANS(G1088))*SIN(RADIANS(E1089))+COS(RADIANS(G1088))*COS(RADIANS(E1089))*COS(RADIANS(AR1079))))&gt;90,0,$F$4*$F$5/E1088^2*(SIN(RADIANS(G1088))*SIN(RADIANS(E1089))+COS(RADIANS(G1088))*COS(RADIANS(E1089))*COS(RADIANS(AR1079))))</f>
        <v>0</v>
      </c>
    </row>
    <row r="1089" spans="2:44" x14ac:dyDescent="0.5">
      <c r="B1089" s="40" t="s">
        <v>735</v>
      </c>
      <c r="E1089">
        <f>IF($F$8&gt;90,180-$F$8,$F$8)*SIN(RADIANS(E1083))</f>
        <v>0</v>
      </c>
      <c r="G1089">
        <v>10</v>
      </c>
      <c r="I1089">
        <f>IF(DEGREES(ACOS(SIN(RADIANS(G1089))*SIN(RADIANS(E1089))+COS(RADIANS(G1089))*COS(RADIANS(E1089))*COS(RADIANS(I1079))))&gt;90,0,$F$4*$F$5/E1088^2*(SIN(RADIANS(G1089))*SIN(RADIANS(E1089))+COS(RADIANS(G1089))*COS(RADIANS(E1089))*COS(RADIANS(I1079))))</f>
        <v>0</v>
      </c>
      <c r="J1089">
        <f>IF(DEGREES(ACOS(SIN(RADIANS(G1089))*SIN(RADIANS(E1089))+COS(RADIANS(G1089))*COS(RADIANS(E1089))*COS(RADIANS(J1079))))&gt;90,0,$F$4*$F$5/E1088^2*(SIN(RADIANS(G1089))*SIN(RADIANS(E1089))+COS(RADIANS(G1089))*COS(RADIANS(E1089))*COS(RADIANS(J1079))))</f>
        <v>0</v>
      </c>
      <c r="K1089">
        <f>IF(DEGREES(ACOS(SIN(RADIANS(G1089))*SIN(RADIANS(E1089))+COS(RADIANS(G1089))*COS(RADIANS(E1089))*COS(RADIANS(K1079))))&gt;90,0,$F$4*$F$5/E1088^2*(SIN(RADIANS(G1089))*SIN(RADIANS(E1089))+COS(RADIANS(G1089))*COS(RADIANS(E1089))*COS(RADIANS(K1079))))</f>
        <v>0</v>
      </c>
      <c r="L1089">
        <f>IF(DEGREES(ACOS(SIN(RADIANS(G1089))*SIN(RADIANS(E1089))+COS(RADIANS(G1089))*COS(RADIANS(E1089))*COS(RADIANS(L1079))))&gt;90,0,$F$4*$F$5/E1088^2*(SIN(RADIANS(G1089))*SIN(RADIANS(E1089))+COS(RADIANS(G1089))*COS(RADIANS(E1089))*COS(RADIANS(L1079))))</f>
        <v>0</v>
      </c>
      <c r="M1089">
        <f>IF(DEGREES(ACOS(SIN(RADIANS(G1089))*SIN(RADIANS(E1089))+COS(RADIANS(G1089))*COS(RADIANS(E1089))*COS(RADIANS(M1079))))&gt;90,0,$F$4*$F$5/E1088^2*(SIN(RADIANS(G1089))*SIN(RADIANS(E1089))+COS(RADIANS(G1089))*COS(RADIANS(E1089))*COS(RADIANS(M1079))))</f>
        <v>0</v>
      </c>
      <c r="N1089">
        <f>IF(DEGREES(ACOS(SIN(RADIANS(G1089))*SIN(RADIANS(E1089))+COS(RADIANS(G1089))*COS(RADIANS(E1089))*COS(RADIANS(N1079))))&gt;90,0,$F$4*$F$5/E1088^2*(SIN(RADIANS(G1089))*SIN(RADIANS(E1089))+COS(RADIANS(G1089))*COS(RADIANS(E1089))*COS(RADIANS(N1079))))</f>
        <v>0</v>
      </c>
      <c r="O1089">
        <f>IF(DEGREES(ACOS(SIN(RADIANS(G1089))*SIN(RADIANS(E1089))+COS(RADIANS(G1089))*COS(RADIANS(E1089))*COS(RADIANS(O1079))))&gt;90,0,$F$4*$F$5/E1088^2*(SIN(RADIANS(G1089))*SIN(RADIANS(E1089))+COS(RADIANS(G1089))*COS(RADIANS(E1089))*COS(RADIANS(O1079))))</f>
        <v>0</v>
      </c>
      <c r="P1089">
        <f>IF(DEGREES(ACOS(SIN(RADIANS(G1089))*SIN(RADIANS(E1089))+COS(RADIANS(G1089))*COS(RADIANS(E1089))*COS(RADIANS(P1079))))&gt;90,0,$F$4*$F$5/E1088^2*(SIN(RADIANS(G1089))*SIN(RADIANS(E1089))+COS(RADIANS(G1089))*COS(RADIANS(E1089))*COS(RADIANS(P1079))))</f>
        <v>0</v>
      </c>
      <c r="Q1089">
        <f>IF(DEGREES(ACOS(SIN(RADIANS(G1089))*SIN(RADIANS(E1089))+COS(RADIANS(G1089))*COS(RADIANS(E1089))*COS(RADIANS(Q1079))))&gt;90,0,$F$4*$F$5/E1088^2*(SIN(RADIANS(G1089))*SIN(RADIANS(E1089))+COS(RADIANS(G1089))*COS(RADIANS(E1089))*COS(RADIANS(Q1079))))</f>
        <v>0</v>
      </c>
      <c r="R1089" t="e">
        <f>IF(DEGREES(ACOS(SIN(RADIANS(G1089))*SIN(RADIANS(E1089))+COS(RADIANS(G1089))*COS(RADIANS(E1089))*COS(RADIANS(R1079))))&gt;90,0,$F$4*$F$5/E1088^2*(SIN(RADIANS(G1089))*SIN(RADIANS(E1089))+COS(RADIANS(G1089))*COS(RADIANS(E1089))*COS(RADIANS(R1079))))</f>
        <v>#DIV/0!</v>
      </c>
      <c r="S1089" t="e">
        <f>IF(DEGREES(ACOS(SIN(RADIANS(G1089))*SIN(RADIANS(E1089))+COS(RADIANS(G1089))*COS(RADIANS(E1089))*COS(RADIANS(S1079))))&gt;90,0,$F$4*$F$5/E1088^2*(SIN(RADIANS(G1089))*SIN(RADIANS(E1089))+COS(RADIANS(G1089))*COS(RADIANS(E1089))*COS(RADIANS(S1079))))</f>
        <v>#DIV/0!</v>
      </c>
      <c r="T1089" t="e">
        <f>IF(DEGREES(ACOS(SIN(RADIANS(G1089))*SIN(RADIANS(E1089))+COS(RADIANS(G1089))*COS(RADIANS(E1089))*COS(RADIANS(T1079))))&gt;90,0,$F$4*$F$5/E1088^2*(SIN(RADIANS(G1089))*SIN(RADIANS(E1089))+COS(RADIANS(G1089))*COS(RADIANS(E1089))*COS(RADIANS(T1079))))</f>
        <v>#DIV/0!</v>
      </c>
      <c r="U1089" t="e">
        <f>IF(DEGREES(ACOS(SIN(RADIANS(G1089))*SIN(RADIANS(E1089))+COS(RADIANS(G1089))*COS(RADIANS(E1089))*COS(RADIANS(U1079))))&gt;90,0,$F$4*$F$5/E1088^2*(SIN(RADIANS(G1089))*SIN(RADIANS(E1089))+COS(RADIANS(G1089))*COS(RADIANS(E1089))*COS(RADIANS(U1079))))</f>
        <v>#DIV/0!</v>
      </c>
      <c r="V1089" t="e">
        <f>IF(DEGREES(ACOS(SIN(RADIANS(G1089))*SIN(RADIANS(E1089))+COS(RADIANS(G1089))*COS(RADIANS(E1089))*COS(RADIANS(V1079))))&gt;90,0,$F$4*$F$5/E1088^2*(SIN(RADIANS(G1089))*SIN(RADIANS(E1089))+COS(RADIANS(G1089))*COS(RADIANS(E1089))*COS(RADIANS(V1079))))</f>
        <v>#DIV/0!</v>
      </c>
      <c r="W1089" t="e">
        <f>IF(DEGREES(ACOS(SIN(RADIANS(G1089))*SIN(RADIANS(E1089))+COS(RADIANS(G1089))*COS(RADIANS(E1089))*COS(RADIANS(W1079))))&gt;90,0,$F$4*$F$5/E1088^2*(SIN(RADIANS(G1089))*SIN(RADIANS(E1089))+COS(RADIANS(G1089))*COS(RADIANS(E1089))*COS(RADIANS(W1079))))</f>
        <v>#DIV/0!</v>
      </c>
      <c r="X1089" t="e">
        <f>IF(DEGREES(ACOS(SIN(RADIANS(G1089))*SIN(RADIANS(E1089))+COS(RADIANS(G1089))*COS(RADIANS(E1089))*COS(RADIANS(X1079))))&gt;90,0,$F$4*$F$5/E1088^2*(SIN(RADIANS(G1089))*SIN(RADIANS(E1089))+COS(RADIANS(G1089))*COS(RADIANS(E1089))*COS(RADIANS(X1079))))</f>
        <v>#DIV/0!</v>
      </c>
      <c r="Y1089" t="e">
        <f>IF(DEGREES(ACOS(SIN(RADIANS(G1089))*SIN(RADIANS(E1089))+COS(RADIANS(G1089))*COS(RADIANS(E1089))*COS(RADIANS(Y1079))))&gt;90,0,$F$4*$F$5/E1088^2*(SIN(RADIANS(G1089))*SIN(RADIANS(E1089))+COS(RADIANS(G1089))*COS(RADIANS(E1089))*COS(RADIANS(Y1079))))</f>
        <v>#DIV/0!</v>
      </c>
      <c r="Z1089" t="e">
        <f>IF(DEGREES(ACOS(SIN(RADIANS(G1089))*SIN(RADIANS(E1089))+COS(RADIANS(G1089))*COS(RADIANS(E1089))*COS(RADIANS(Z1079))))&gt;90,0,$F$4*$F$5/E1088^2*(SIN(RADIANS(G1089))*SIN(RADIANS(E1089))+COS(RADIANS(G1089))*COS(RADIANS(E1089))*COS(RADIANS(Z1079))))</f>
        <v>#DIV/0!</v>
      </c>
      <c r="AA1089" t="e">
        <f>IF(DEGREES(ACOS(SIN(RADIANS(G1089))*SIN(RADIANS(E1089))+COS(RADIANS(G1089))*COS(RADIANS(E1089))*COS(RADIANS(AA1079))))&gt;90,0,$F$4*$F$5/E1088^2*(SIN(RADIANS(G1089))*SIN(RADIANS(E1089))+COS(RADIANS(G1089))*COS(RADIANS(E1089))*COS(RADIANS(AA1079))))</f>
        <v>#DIV/0!</v>
      </c>
      <c r="AB1089" t="e">
        <f>IF(DEGREES(ACOS(SIN(RADIANS(G1089))*SIN(RADIANS(E1089))+COS(RADIANS(G1089))*COS(RADIANS(E1089))*COS(RADIANS(AB1079))))&gt;90,0,$F$4*$F$5/E1088^2*(SIN(RADIANS(G1089))*SIN(RADIANS(E1089))+COS(RADIANS(G1089))*COS(RADIANS(E1089))*COS(RADIANS(AB1079))))</f>
        <v>#DIV/0!</v>
      </c>
      <c r="AC1089" t="e">
        <f>IF(DEGREES(ACOS(SIN(RADIANS(G1089))*SIN(RADIANS(E1089))+COS(RADIANS(G1089))*COS(RADIANS(E1089))*COS(RADIANS(AC1079))))&gt;90,0,$F$4*$F$5/E1088^2*(SIN(RADIANS(G1089))*SIN(RADIANS(E1089))+COS(RADIANS(G1089))*COS(RADIANS(E1089))*COS(RADIANS(AC1079))))</f>
        <v>#DIV/0!</v>
      </c>
      <c r="AD1089" t="e">
        <f>IF(DEGREES(ACOS(SIN(RADIANS(G1089))*SIN(RADIANS(E1089))+COS(RADIANS(G1089))*COS(RADIANS(E1089))*COS(RADIANS(AD1079))))&gt;90,0,$F$4*$F$5/E1088^2*(SIN(RADIANS(G1089))*SIN(RADIANS(E1089))+COS(RADIANS(G1089))*COS(RADIANS(E1089))*COS(RADIANS(AD1079))))</f>
        <v>#DIV/0!</v>
      </c>
      <c r="AE1089" t="e">
        <f>IF(DEGREES(ACOS(SIN(RADIANS(G1089))*SIN(RADIANS(E1089))+COS(RADIANS(G1089))*COS(RADIANS(E1089))*COS(RADIANS(AE1079))))&gt;90,0,$F$4*$F$5/E1088^2*(SIN(RADIANS(G1089))*SIN(RADIANS(E1089))+COS(RADIANS(G1089))*COS(RADIANS(E1089))*COS(RADIANS(AE1079))))</f>
        <v>#DIV/0!</v>
      </c>
      <c r="AF1089" t="e">
        <f>IF(DEGREES(ACOS(SIN(RADIANS(G1089))*SIN(RADIANS(E1089))+COS(RADIANS(G1089))*COS(RADIANS(E1089))*COS(RADIANS(AF1079))))&gt;90,0,$F$4*$F$5/E1088^2*(SIN(RADIANS(G1089))*SIN(RADIANS(E1089))+COS(RADIANS(G1089))*COS(RADIANS(E1089))*COS(RADIANS(AF1079))))</f>
        <v>#DIV/0!</v>
      </c>
      <c r="AG1089" t="e">
        <f>IF(DEGREES(ACOS(SIN(RADIANS(G1089))*SIN(RADIANS(E1089))+COS(RADIANS(G1089))*COS(RADIANS(E1089))*COS(RADIANS(AG1079))))&gt;90,0,$F$4*$F$5/E1088^2*(SIN(RADIANS(G1089))*SIN(RADIANS(E1089))+COS(RADIANS(G1089))*COS(RADIANS(E1089))*COS(RADIANS(AG1079))))</f>
        <v>#DIV/0!</v>
      </c>
      <c r="AH1089" t="e">
        <f>IF(DEGREES(ACOS(SIN(RADIANS(G1089))*SIN(RADIANS(E1089))+COS(RADIANS(G1089))*COS(RADIANS(E1089))*COS(RADIANS(AH1079))))&gt;90,0,$F$4*$F$5/E1088^2*(SIN(RADIANS(G1089))*SIN(RADIANS(E1089))+COS(RADIANS(G1089))*COS(RADIANS(E1089))*COS(RADIANS(AH1079))))</f>
        <v>#DIV/0!</v>
      </c>
      <c r="AI1089" t="e">
        <f>IF(DEGREES(ACOS(SIN(RADIANS(G1089))*SIN(RADIANS(E1089))+COS(RADIANS(G1089))*COS(RADIANS(E1089))*COS(RADIANS(AI1079))))&gt;90,0,$F$4*$F$5/E1088^2*(SIN(RADIANS(G1089))*SIN(RADIANS(E1089))+COS(RADIANS(G1089))*COS(RADIANS(E1089))*COS(RADIANS(AI1079))))</f>
        <v>#DIV/0!</v>
      </c>
      <c r="AJ1089" t="e">
        <f>IF(DEGREES(ACOS(SIN(RADIANS(G1089))*SIN(RADIANS(E1089))+COS(RADIANS(G1089))*COS(RADIANS(E1089))*COS(RADIANS(AJ1079))))&gt;90,0,$F$4*$F$5/E1088^2*(SIN(RADIANS(G1089))*SIN(RADIANS(E1089))+COS(RADIANS(G1089))*COS(RADIANS(E1089))*COS(RADIANS(AJ1079))))</f>
        <v>#DIV/0!</v>
      </c>
      <c r="AK1089">
        <f>IF(DEGREES(ACOS(SIN(RADIANS(G1089))*SIN(RADIANS(E1089))+COS(RADIANS(G1089))*COS(RADIANS(E1089))*COS(RADIANS(AK1079))))&gt;90,0,$F$4*$F$5/E1088^2*(SIN(RADIANS(G1089))*SIN(RADIANS(E1089))+COS(RADIANS(G1089))*COS(RADIANS(E1089))*COS(RADIANS(AK1079))))</f>
        <v>0</v>
      </c>
      <c r="AL1089">
        <f>IF(DEGREES(ACOS(SIN(RADIANS(G1089))*SIN(RADIANS(E1089))+COS(RADIANS(G1089))*COS(RADIANS(E1089))*COS(RADIANS(AL1079))))&gt;90,0,$F$4*$F$5/E1088^2*(SIN(RADIANS(G1089))*SIN(RADIANS(E1089))+COS(RADIANS(G1089))*COS(RADIANS(E1089))*COS(RADIANS(AL1079))))</f>
        <v>0</v>
      </c>
      <c r="AM1089">
        <f>IF(DEGREES(ACOS(SIN(RADIANS(G1089))*SIN(RADIANS(E1089))+COS(RADIANS(G1089))*COS(RADIANS(E1089))*COS(RADIANS(AM1079))))&gt;90,0,$F$4*$F$5/E1088^2*(SIN(RADIANS(G1089))*SIN(RADIANS(E1089))+COS(RADIANS(G1089))*COS(RADIANS(E1089))*COS(RADIANS(AM1079))))</f>
        <v>0</v>
      </c>
      <c r="AN1089">
        <f>IF(DEGREES(ACOS(SIN(RADIANS(G1089))*SIN(RADIANS(E1089))+COS(RADIANS(G1089))*COS(RADIANS(E1089))*COS(RADIANS(AN1079))))&gt;90,0,$F$4*$F$5/E1088^2*(SIN(RADIANS(G1089))*SIN(RADIANS(E1089))+COS(RADIANS(G1089))*COS(RADIANS(E1089))*COS(RADIANS(AN1079))))</f>
        <v>0</v>
      </c>
      <c r="AO1089">
        <f>IF(DEGREES(ACOS(SIN(RADIANS(G1089))*SIN(RADIANS(E1089))+COS(RADIANS(G1089))*COS(RADIANS(E1089))*COS(RADIANS(AO1079))))&gt;90,0,$F$4*$F$5/E1088^2*(SIN(RADIANS(G1089))*SIN(RADIANS(E1089))+COS(RADIANS(G1089))*COS(RADIANS(E1089))*COS(RADIANS(AO1079))))</f>
        <v>0</v>
      </c>
      <c r="AP1089">
        <f>IF(DEGREES(ACOS(SIN(RADIANS(G1089))*SIN(RADIANS(E1089))+COS(RADIANS(G1089))*COS(RADIANS(E1089))*COS(RADIANS(AP1079))))&gt;90,0,$F$4*$F$5/E1088^2*(SIN(RADIANS(G1089))*SIN(RADIANS(E1089))+COS(RADIANS(G1089))*COS(RADIANS(E1089))*COS(RADIANS(AP1079))))</f>
        <v>0</v>
      </c>
      <c r="AQ1089">
        <f>IF(DEGREES(ACOS(SIN(RADIANS(G1089))*SIN(RADIANS(E1089))+COS(RADIANS(G1089))*COS(RADIANS(E1089))*COS(RADIANS(AQ1079))))&gt;90,0,$F$4*$F$5/E1088^2*(SIN(RADIANS(G1089))*SIN(RADIANS(E1089))+COS(RADIANS(G1089))*COS(RADIANS(E1089))*COS(RADIANS(AQ1079))))</f>
        <v>0</v>
      </c>
      <c r="AR1089">
        <f>IF(DEGREES(ACOS(SIN(RADIANS(G1089))*SIN(RADIANS(E1089))+COS(RADIANS(G1089))*COS(RADIANS(E1089))*COS(RADIANS(AR1079))))&gt;90,0,$F$4*$F$5/E1088^2*(SIN(RADIANS(G1089))*SIN(RADIANS(E1089))+COS(RADIANS(G1089))*COS(RADIANS(E1089))*COS(RADIANS(AR1079))))</f>
        <v>0</v>
      </c>
    </row>
    <row r="1090" spans="2:44" x14ac:dyDescent="0.5">
      <c r="B1090" s="40" t="s">
        <v>786</v>
      </c>
      <c r="E1090">
        <f>IF($F$10=0,IF(E1081&lt;360,E1081,E1081-360),($F$10+1)*E1081)</f>
        <v>90</v>
      </c>
      <c r="G1090">
        <v>0</v>
      </c>
      <c r="I1090">
        <f>IF(DEGREES(ACOS(SIN(RADIANS(G1090))*SIN(RADIANS(E1089))+COS(RADIANS(G1090))*COS(RADIANS(E1089))*COS(RADIANS(I1079))))&gt;90,0,$F$4*$F$5/E1088^2*(SIN(RADIANS(G1090))*SIN(RADIANS(E1089))+COS(RADIANS(G1090))*COS(RADIANS(E1089))*COS(RADIANS(I1079))))</f>
        <v>0</v>
      </c>
      <c r="J1090">
        <f>IF(DEGREES(ACOS(SIN(RADIANS(G1090))*SIN(RADIANS(E1089))+COS(RADIANS(G1090))*COS(RADIANS(E1089))*COS(RADIANS(J1079))))&gt;90,0,$F$4*$F$5/E1088^2*(SIN(RADIANS(G1090))*SIN(RADIANS(E1089))+COS(RADIANS(G1090))*COS(RADIANS(E1089))*COS(RADIANS(J1079))))</f>
        <v>0</v>
      </c>
      <c r="K1090">
        <f>IF(DEGREES(ACOS(SIN(RADIANS(G1090))*SIN(RADIANS(E1089))+COS(RADIANS(G1090))*COS(RADIANS(E1089))*COS(RADIANS(K1079))))&gt;90,0,$F$4*$F$5/E1088^2*(SIN(RADIANS(G1090))*SIN(RADIANS(E1089))+COS(RADIANS(G1090))*COS(RADIANS(E1089))*COS(RADIANS(K1079))))</f>
        <v>0</v>
      </c>
      <c r="L1090">
        <f>IF(DEGREES(ACOS(SIN(RADIANS(G1090))*SIN(RADIANS(E1089))+COS(RADIANS(G1090))*COS(RADIANS(E1089))*COS(RADIANS(L1079))))&gt;90,0,$F$4*$F$5/E1088^2*(SIN(RADIANS(G1090))*SIN(RADIANS(E1089))+COS(RADIANS(G1090))*COS(RADIANS(E1089))*COS(RADIANS(L1079))))</f>
        <v>0</v>
      </c>
      <c r="M1090">
        <f>IF(DEGREES(ACOS(SIN(RADIANS(G1090))*SIN(RADIANS(E1089))+COS(RADIANS(G1090))*COS(RADIANS(E1089))*COS(RADIANS(M1079))))&gt;90,0,$F$4*$F$5/E1088^2*(SIN(RADIANS(G1090))*SIN(RADIANS(E1089))+COS(RADIANS(G1090))*COS(RADIANS(E1089))*COS(RADIANS(M1079))))</f>
        <v>0</v>
      </c>
      <c r="N1090">
        <f>IF(DEGREES(ACOS(SIN(RADIANS(G1090))*SIN(RADIANS(E1089))+COS(RADIANS(G1090))*COS(RADIANS(E1089))*COS(RADIANS(N1079))))&gt;90,0,$F$4*$F$5/E1088^2*(SIN(RADIANS(G1090))*SIN(RADIANS(E1089))+COS(RADIANS(G1090))*COS(RADIANS(E1089))*COS(RADIANS(N1079))))</f>
        <v>0</v>
      </c>
      <c r="O1090">
        <f>IF(DEGREES(ACOS(SIN(RADIANS(G1090))*SIN(RADIANS(E1089))+COS(RADIANS(G1090))*COS(RADIANS(E1089))*COS(RADIANS(O1079))))&gt;90,0,$F$4*$F$5/E1088^2*(SIN(RADIANS(G1090))*SIN(RADIANS(E1089))+COS(RADIANS(G1090))*COS(RADIANS(E1089))*COS(RADIANS(O1079))))</f>
        <v>0</v>
      </c>
      <c r="P1090">
        <f>IF(DEGREES(ACOS(SIN(RADIANS(G1090))*SIN(RADIANS(E1089))+COS(RADIANS(G1090))*COS(RADIANS(E1089))*COS(RADIANS(P1079))))&gt;90,0,$F$4*$F$5/E1088^2*(SIN(RADIANS(G1090))*SIN(RADIANS(E1089))+COS(RADIANS(G1090))*COS(RADIANS(E1089))*COS(RADIANS(P1079))))</f>
        <v>0</v>
      </c>
      <c r="Q1090">
        <f>IF(DEGREES(ACOS(SIN(RADIANS(G1090))*SIN(RADIANS(E1089))+COS(RADIANS(G1090))*COS(RADIANS(E1089))*COS(RADIANS(Q1079))))&gt;90,0,$F$4*$F$5/E1088^2*(SIN(RADIANS(G1090))*SIN(RADIANS(E1089))+COS(RADIANS(G1090))*COS(RADIANS(E1089))*COS(RADIANS(Q1079))))</f>
        <v>0</v>
      </c>
      <c r="R1090" t="e">
        <f>IF(DEGREES(ACOS(SIN(RADIANS(G1090))*SIN(RADIANS(E1089))+COS(RADIANS(G1090))*COS(RADIANS(E1089))*COS(RADIANS(R1079))))&gt;90,0,$F$4*$F$5/E1088^2*(SIN(RADIANS(G1090))*SIN(RADIANS(E1089))+COS(RADIANS(G1090))*COS(RADIANS(E1089))*COS(RADIANS(R1079))))</f>
        <v>#DIV/0!</v>
      </c>
      <c r="S1090" t="e">
        <f>IF(DEGREES(ACOS(SIN(RADIANS(G1090))*SIN(RADIANS(E1089))+COS(RADIANS(G1090))*COS(RADIANS(E1089))*COS(RADIANS(S1079))))&gt;90,0,$F$4*$F$5/E1088^2*(SIN(RADIANS(G1090))*SIN(RADIANS(E1089))+COS(RADIANS(G1090))*COS(RADIANS(E1089))*COS(RADIANS(S1079))))</f>
        <v>#DIV/0!</v>
      </c>
      <c r="T1090" t="e">
        <f>IF(DEGREES(ACOS(SIN(RADIANS(G1090))*SIN(RADIANS(E1089))+COS(RADIANS(G1090))*COS(RADIANS(E1089))*COS(RADIANS(T1079))))&gt;90,0,$F$4*$F$5/E1088^2*(SIN(RADIANS(G1090))*SIN(RADIANS(E1089))+COS(RADIANS(G1090))*COS(RADIANS(E1089))*COS(RADIANS(T1079))))</f>
        <v>#DIV/0!</v>
      </c>
      <c r="U1090" t="e">
        <f>IF(DEGREES(ACOS(SIN(RADIANS(G1090))*SIN(RADIANS(E1089))+COS(RADIANS(G1090))*COS(RADIANS(E1089))*COS(RADIANS(U1079))))&gt;90,0,$F$4*$F$5/E1088^2*(SIN(RADIANS(G1090))*SIN(RADIANS(E1089))+COS(RADIANS(G1090))*COS(RADIANS(E1089))*COS(RADIANS(U1079))))</f>
        <v>#DIV/0!</v>
      </c>
      <c r="V1090" t="e">
        <f>IF(DEGREES(ACOS(SIN(RADIANS(G1090))*SIN(RADIANS(E1089))+COS(RADIANS(G1090))*COS(RADIANS(E1089))*COS(RADIANS(V1079))))&gt;90,0,$F$4*$F$5/E1088^2*(SIN(RADIANS(G1090))*SIN(RADIANS(E1089))+COS(RADIANS(G1090))*COS(RADIANS(E1089))*COS(RADIANS(V1079))))</f>
        <v>#DIV/0!</v>
      </c>
      <c r="W1090" t="e">
        <f>IF(DEGREES(ACOS(SIN(RADIANS(G1090))*SIN(RADIANS(E1089))+COS(RADIANS(G1090))*COS(RADIANS(E1089))*COS(RADIANS(W1079))))&gt;90,0,$F$4*$F$5/E1088^2*(SIN(RADIANS(G1090))*SIN(RADIANS(E1089))+COS(RADIANS(G1090))*COS(RADIANS(E1089))*COS(RADIANS(W1079))))</f>
        <v>#DIV/0!</v>
      </c>
      <c r="X1090" t="e">
        <f>IF(DEGREES(ACOS(SIN(RADIANS(G1090))*SIN(RADIANS(E1089))+COS(RADIANS(G1090))*COS(RADIANS(E1089))*COS(RADIANS(X1079))))&gt;90,0,$F$4*$F$5/E1088^2*(SIN(RADIANS(G1090))*SIN(RADIANS(E1089))+COS(RADIANS(G1090))*COS(RADIANS(E1089))*COS(RADIANS(X1079))))</f>
        <v>#DIV/0!</v>
      </c>
      <c r="Y1090" t="e">
        <f>IF(DEGREES(ACOS(SIN(RADIANS(G1090))*SIN(RADIANS(E1089))+COS(RADIANS(G1090))*COS(RADIANS(E1089))*COS(RADIANS(Y1079))))&gt;90,0,$F$4*$F$5/E1088^2*(SIN(RADIANS(G1090))*SIN(RADIANS(E1089))+COS(RADIANS(G1090))*COS(RADIANS(E1089))*COS(RADIANS(Y1079))))</f>
        <v>#DIV/0!</v>
      </c>
      <c r="Z1090" t="e">
        <f>IF(DEGREES(ACOS(SIN(RADIANS(G1090))*SIN(RADIANS(E1089))+COS(RADIANS(G1090))*COS(RADIANS(E1089))*COS(RADIANS(Z1079))))&gt;90,0,$F$4*$F$5/E1088^2*(SIN(RADIANS(G1090))*SIN(RADIANS(E1089))+COS(RADIANS(G1090))*COS(RADIANS(E1089))*COS(RADIANS(Z1079))))</f>
        <v>#DIV/0!</v>
      </c>
      <c r="AA1090" t="e">
        <f>IF(DEGREES(ACOS(SIN(RADIANS(G1090))*SIN(RADIANS(E1089))+COS(RADIANS(G1090))*COS(RADIANS(E1089))*COS(RADIANS(AA1079))))&gt;90,0,$F$4*$F$5/E1088^2*(SIN(RADIANS(G1090))*SIN(RADIANS(E1089))+COS(RADIANS(G1090))*COS(RADIANS(E1089))*COS(RADIANS(AA1079))))</f>
        <v>#DIV/0!</v>
      </c>
      <c r="AB1090" t="e">
        <f>IF(DEGREES(ACOS(SIN(RADIANS(G1090))*SIN(RADIANS(E1089))+COS(RADIANS(G1090))*COS(RADIANS(E1089))*COS(RADIANS(AB1079))))&gt;90,0,$F$4*$F$5/E1088^2*(SIN(RADIANS(G1090))*SIN(RADIANS(E1089))+COS(RADIANS(G1090))*COS(RADIANS(E1089))*COS(RADIANS(AB1079))))</f>
        <v>#DIV/0!</v>
      </c>
      <c r="AC1090" t="e">
        <f>IF(DEGREES(ACOS(SIN(RADIANS(G1090))*SIN(RADIANS(E1089))+COS(RADIANS(G1090))*COS(RADIANS(E1089))*COS(RADIANS(AC1079))))&gt;90,0,$F$4*$F$5/E1088^2*(SIN(RADIANS(G1090))*SIN(RADIANS(E1089))+COS(RADIANS(G1090))*COS(RADIANS(E1089))*COS(RADIANS(AC1079))))</f>
        <v>#DIV/0!</v>
      </c>
      <c r="AD1090" t="e">
        <f>IF(DEGREES(ACOS(SIN(RADIANS(G1090))*SIN(RADIANS(E1089))+COS(RADIANS(G1090))*COS(RADIANS(E1089))*COS(RADIANS(AD1079))))&gt;90,0,$F$4*$F$5/E1088^2*(SIN(RADIANS(G1090))*SIN(RADIANS(E1089))+COS(RADIANS(G1090))*COS(RADIANS(E1089))*COS(RADIANS(AD1079))))</f>
        <v>#DIV/0!</v>
      </c>
      <c r="AE1090" t="e">
        <f>IF(DEGREES(ACOS(SIN(RADIANS(G1090))*SIN(RADIANS(E1089))+COS(RADIANS(G1090))*COS(RADIANS(E1089))*COS(RADIANS(AE1079))))&gt;90,0,$F$4*$F$5/E1088^2*(SIN(RADIANS(G1090))*SIN(RADIANS(E1089))+COS(RADIANS(G1090))*COS(RADIANS(E1089))*COS(RADIANS(AE1079))))</f>
        <v>#DIV/0!</v>
      </c>
      <c r="AF1090" t="e">
        <f>IF(DEGREES(ACOS(SIN(RADIANS(G1090))*SIN(RADIANS(E1089))+COS(RADIANS(G1090))*COS(RADIANS(E1089))*COS(RADIANS(AF1079))))&gt;90,0,$F$4*$F$5/E1088^2*(SIN(RADIANS(G1090))*SIN(RADIANS(E1089))+COS(RADIANS(G1090))*COS(RADIANS(E1089))*COS(RADIANS(AF1079))))</f>
        <v>#DIV/0!</v>
      </c>
      <c r="AG1090" t="e">
        <f>IF(DEGREES(ACOS(SIN(RADIANS(G1090))*SIN(RADIANS(E1089))+COS(RADIANS(G1090))*COS(RADIANS(E1089))*COS(RADIANS(AG1079))))&gt;90,0,$F$4*$F$5/E1088^2*(SIN(RADIANS(G1090))*SIN(RADIANS(E1089))+COS(RADIANS(G1090))*COS(RADIANS(E1089))*COS(RADIANS(AG1079))))</f>
        <v>#DIV/0!</v>
      </c>
      <c r="AH1090" t="e">
        <f>IF(DEGREES(ACOS(SIN(RADIANS(G1090))*SIN(RADIANS(E1089))+COS(RADIANS(G1090))*COS(RADIANS(E1089))*COS(RADIANS(AH1079))))&gt;90,0,$F$4*$F$5/E1088^2*(SIN(RADIANS(G1090))*SIN(RADIANS(E1089))+COS(RADIANS(G1090))*COS(RADIANS(E1089))*COS(RADIANS(AH1079))))</f>
        <v>#DIV/0!</v>
      </c>
      <c r="AI1090" t="e">
        <f>IF(DEGREES(ACOS(SIN(RADIANS(G1090))*SIN(RADIANS(E1089))+COS(RADIANS(G1090))*COS(RADIANS(E1089))*COS(RADIANS(AI1079))))&gt;90,0,$F$4*$F$5/E1088^2*(SIN(RADIANS(G1090))*SIN(RADIANS(E1089))+COS(RADIANS(G1090))*COS(RADIANS(E1089))*COS(RADIANS(AI1079))))</f>
        <v>#DIV/0!</v>
      </c>
      <c r="AJ1090" t="e">
        <f>IF(DEGREES(ACOS(SIN(RADIANS(G1090))*SIN(RADIANS(E1089))+COS(RADIANS(G1090))*COS(RADIANS(E1089))*COS(RADIANS(AJ1079))))&gt;90,0,$F$4*$F$5/E1088^2*(SIN(RADIANS(G1090))*SIN(RADIANS(E1089))+COS(RADIANS(G1090))*COS(RADIANS(E1089))*COS(RADIANS(AJ1079))))</f>
        <v>#DIV/0!</v>
      </c>
      <c r="AK1090">
        <f>IF(DEGREES(ACOS(SIN(RADIANS(G1090))*SIN(RADIANS(E1089))+COS(RADIANS(G1090))*COS(RADIANS(E1089))*COS(RADIANS(AK1079))))&gt;90,0,$F$4*$F$5/E1088^2*(SIN(RADIANS(G1090))*SIN(RADIANS(E1089))+COS(RADIANS(G1090))*COS(RADIANS(E1089))*COS(RADIANS(AK1079))))</f>
        <v>0</v>
      </c>
      <c r="AL1090">
        <f>IF(DEGREES(ACOS(SIN(RADIANS(G1090))*SIN(RADIANS(E1089))+COS(RADIANS(G1090))*COS(RADIANS(E1089))*COS(RADIANS(AL1079))))&gt;90,0,$F$4*$F$5/E1088^2*(SIN(RADIANS(G1090))*SIN(RADIANS(E1089))+COS(RADIANS(G1090))*COS(RADIANS(E1089))*COS(RADIANS(AL1079))))</f>
        <v>0</v>
      </c>
      <c r="AM1090">
        <f>IF(DEGREES(ACOS(SIN(RADIANS(G1090))*SIN(RADIANS(E1089))+COS(RADIANS(G1090))*COS(RADIANS(E1089))*COS(RADIANS(AM1079))))&gt;90,0,$F$4*$F$5/E1088^2*(SIN(RADIANS(G1090))*SIN(RADIANS(E1089))+COS(RADIANS(G1090))*COS(RADIANS(E1089))*COS(RADIANS(AM1079))))</f>
        <v>0</v>
      </c>
      <c r="AN1090">
        <f>IF(DEGREES(ACOS(SIN(RADIANS(G1090))*SIN(RADIANS(E1089))+COS(RADIANS(G1090))*COS(RADIANS(E1089))*COS(RADIANS(AN1079))))&gt;90,0,$F$4*$F$5/E1088^2*(SIN(RADIANS(G1090))*SIN(RADIANS(E1089))+COS(RADIANS(G1090))*COS(RADIANS(E1089))*COS(RADIANS(AN1079))))</f>
        <v>0</v>
      </c>
      <c r="AO1090">
        <f>IF(DEGREES(ACOS(SIN(RADIANS(G1090))*SIN(RADIANS(E1089))+COS(RADIANS(G1090))*COS(RADIANS(E1089))*COS(RADIANS(AO1079))))&gt;90,0,$F$4*$F$5/E1088^2*(SIN(RADIANS(G1090))*SIN(RADIANS(E1089))+COS(RADIANS(G1090))*COS(RADIANS(E1089))*COS(RADIANS(AO1079))))</f>
        <v>0</v>
      </c>
      <c r="AP1090">
        <f>IF(DEGREES(ACOS(SIN(RADIANS(G1090))*SIN(RADIANS(E1089))+COS(RADIANS(G1090))*COS(RADIANS(E1089))*COS(RADIANS(AP1079))))&gt;90,0,$F$4*$F$5/E1088^2*(SIN(RADIANS(G1090))*SIN(RADIANS(E1089))+COS(RADIANS(G1090))*COS(RADIANS(E1089))*COS(RADIANS(AP1079))))</f>
        <v>0</v>
      </c>
      <c r="AQ1090">
        <f>IF(DEGREES(ACOS(SIN(RADIANS(G1090))*SIN(RADIANS(E1089))+COS(RADIANS(G1090))*COS(RADIANS(E1089))*COS(RADIANS(AQ1079))))&gt;90,0,$F$4*$F$5/E1088^2*(SIN(RADIANS(G1090))*SIN(RADIANS(E1089))+COS(RADIANS(G1090))*COS(RADIANS(E1089))*COS(RADIANS(AQ1079))))</f>
        <v>0</v>
      </c>
      <c r="AR1090">
        <f>IF(DEGREES(ACOS(SIN(RADIANS(G1090))*SIN(RADIANS(E1089))+COS(RADIANS(G1090))*COS(RADIANS(E1089))*COS(RADIANS(AR1079))))&gt;90,0,$F$4*$F$5/E1088^2*(SIN(RADIANS(G1090))*SIN(RADIANS(E1089))+COS(RADIANS(G1090))*COS(RADIANS(E1089))*COS(RADIANS(AR1079))))</f>
        <v>0</v>
      </c>
    </row>
    <row r="1091" spans="2:44" x14ac:dyDescent="0.5">
      <c r="B1091" s="40" t="s">
        <v>787</v>
      </c>
      <c r="E1091">
        <f>E1090-E1082-360*ROUNDDOWN((E1090-E1082)/360,0)</f>
        <v>0</v>
      </c>
      <c r="G1091">
        <v>-10</v>
      </c>
      <c r="I1091">
        <f>IF(DEGREES(ACOS(SIN(RADIANS(G1091))*SIN(RADIANS(E1089))+COS(RADIANS(G1091))*COS(RADIANS(E1089))*COS(RADIANS(I1079))))&gt;90,0,$F$4*$F$5/E1088^2*(SIN(RADIANS(G1091))*SIN(RADIANS(E1089))+COS(RADIANS(G1091))*COS(RADIANS(E1089))*COS(RADIANS(I1079))))</f>
        <v>0</v>
      </c>
      <c r="J1091">
        <f>IF(DEGREES(ACOS(SIN(RADIANS(G1091))*SIN(RADIANS(E1089))+COS(RADIANS(G1091))*COS(RADIANS(E1089))*COS(RADIANS(J1079))))&gt;90,0,$F$4*$F$5/E1088^2*(SIN(RADIANS(G1091))*SIN(RADIANS(E1089))+COS(RADIANS(G1091))*COS(RADIANS(E1089))*COS(RADIANS(J1079))))</f>
        <v>0</v>
      </c>
      <c r="K1091">
        <f>IF(DEGREES(ACOS(SIN(RADIANS(G1091))*SIN(RADIANS(E1089))+COS(RADIANS(G1091))*COS(RADIANS(E1089))*COS(RADIANS(K1079))))&gt;90,0,$F$4*$F$5/E1088^2*(SIN(RADIANS(G1091))*SIN(RADIANS(E1089))+COS(RADIANS(G1091))*COS(RADIANS(E1089))*COS(RADIANS(K1079))))</f>
        <v>0</v>
      </c>
      <c r="L1091">
        <f>IF(DEGREES(ACOS(SIN(RADIANS(G1091))*SIN(RADIANS(E1089))+COS(RADIANS(G1091))*COS(RADIANS(E1089))*COS(RADIANS(L1079))))&gt;90,0,$F$4*$F$5/E1088^2*(SIN(RADIANS(G1091))*SIN(RADIANS(E1089))+COS(RADIANS(G1091))*COS(RADIANS(E1089))*COS(RADIANS(L1079))))</f>
        <v>0</v>
      </c>
      <c r="M1091">
        <f>IF(DEGREES(ACOS(SIN(RADIANS(G1091))*SIN(RADIANS(E1089))+COS(RADIANS(G1091))*COS(RADIANS(E1089))*COS(RADIANS(M1079))))&gt;90,0,$F$4*$F$5/E1088^2*(SIN(RADIANS(G1091))*SIN(RADIANS(E1089))+COS(RADIANS(G1091))*COS(RADIANS(E1089))*COS(RADIANS(M1079))))</f>
        <v>0</v>
      </c>
      <c r="N1091">
        <f>IF(DEGREES(ACOS(SIN(RADIANS(G1091))*SIN(RADIANS(E1089))+COS(RADIANS(G1091))*COS(RADIANS(E1089))*COS(RADIANS(N1079))))&gt;90,0,$F$4*$F$5/E1088^2*(SIN(RADIANS(G1091))*SIN(RADIANS(E1089))+COS(RADIANS(G1091))*COS(RADIANS(E1089))*COS(RADIANS(N1079))))</f>
        <v>0</v>
      </c>
      <c r="O1091">
        <f>IF(DEGREES(ACOS(SIN(RADIANS(G1091))*SIN(RADIANS(E1089))+COS(RADIANS(G1091))*COS(RADIANS(E1089))*COS(RADIANS(O1079))))&gt;90,0,$F$4*$F$5/E1088^2*(SIN(RADIANS(G1091))*SIN(RADIANS(E1089))+COS(RADIANS(G1091))*COS(RADIANS(E1089))*COS(RADIANS(O1079))))</f>
        <v>0</v>
      </c>
      <c r="P1091">
        <f>IF(DEGREES(ACOS(SIN(RADIANS(G1091))*SIN(RADIANS(E1089))+COS(RADIANS(G1091))*COS(RADIANS(E1089))*COS(RADIANS(P1079))))&gt;90,0,$F$4*$F$5/E1088^2*(SIN(RADIANS(G1091))*SIN(RADIANS(E1089))+COS(RADIANS(G1091))*COS(RADIANS(E1089))*COS(RADIANS(P1079))))</f>
        <v>0</v>
      </c>
      <c r="Q1091">
        <f>IF(DEGREES(ACOS(SIN(RADIANS(G1091))*SIN(RADIANS(E1089))+COS(RADIANS(G1091))*COS(RADIANS(E1089))*COS(RADIANS(Q1079))))&gt;90,0,$F$4*$F$5/E1088^2*(SIN(RADIANS(G1091))*SIN(RADIANS(E1089))+COS(RADIANS(G1091))*COS(RADIANS(E1089))*COS(RADIANS(Q1079))))</f>
        <v>0</v>
      </c>
      <c r="R1091" t="e">
        <f>IF(DEGREES(ACOS(SIN(RADIANS(G1091))*SIN(RADIANS(E1089))+COS(RADIANS(G1091))*COS(RADIANS(E1089))*COS(RADIANS(R1079))))&gt;90,0,$F$4*$F$5/E1088^2*(SIN(RADIANS(G1091))*SIN(RADIANS(E1089))+COS(RADIANS(G1091))*COS(RADIANS(E1089))*COS(RADIANS(R1079))))</f>
        <v>#DIV/0!</v>
      </c>
      <c r="S1091" t="e">
        <f>IF(DEGREES(ACOS(SIN(RADIANS(G1091))*SIN(RADIANS(E1089))+COS(RADIANS(G1091))*COS(RADIANS(E1089))*COS(RADIANS(S1079))))&gt;90,0,$F$4*$F$5/E1088^2*(SIN(RADIANS(G1091))*SIN(RADIANS(E1089))+COS(RADIANS(G1091))*COS(RADIANS(E1089))*COS(RADIANS(S1079))))</f>
        <v>#DIV/0!</v>
      </c>
      <c r="T1091" t="e">
        <f>IF(DEGREES(ACOS(SIN(RADIANS(G1091))*SIN(RADIANS(E1089))+COS(RADIANS(G1091))*COS(RADIANS(E1089))*COS(RADIANS(T1079))))&gt;90,0,$F$4*$F$5/E1088^2*(SIN(RADIANS(G1091))*SIN(RADIANS(E1089))+COS(RADIANS(G1091))*COS(RADIANS(E1089))*COS(RADIANS(T1079))))</f>
        <v>#DIV/0!</v>
      </c>
      <c r="U1091" t="e">
        <f>IF(DEGREES(ACOS(SIN(RADIANS(G1091))*SIN(RADIANS(E1089))+COS(RADIANS(G1091))*COS(RADIANS(E1089))*COS(RADIANS(U1079))))&gt;90,0,$F$4*$F$5/E1088^2*(SIN(RADIANS(G1091))*SIN(RADIANS(E1089))+COS(RADIANS(G1091))*COS(RADIANS(E1089))*COS(RADIANS(U1079))))</f>
        <v>#DIV/0!</v>
      </c>
      <c r="V1091" t="e">
        <f>IF(DEGREES(ACOS(SIN(RADIANS(G1091))*SIN(RADIANS(E1089))+COS(RADIANS(G1091))*COS(RADIANS(E1089))*COS(RADIANS(V1079))))&gt;90,0,$F$4*$F$5/E1088^2*(SIN(RADIANS(G1091))*SIN(RADIANS(E1089))+COS(RADIANS(G1091))*COS(RADIANS(E1089))*COS(RADIANS(V1079))))</f>
        <v>#DIV/0!</v>
      </c>
      <c r="W1091" t="e">
        <f>IF(DEGREES(ACOS(SIN(RADIANS(G1091))*SIN(RADIANS(E1089))+COS(RADIANS(G1091))*COS(RADIANS(E1089))*COS(RADIANS(W1079))))&gt;90,0,$F$4*$F$5/E1088^2*(SIN(RADIANS(G1091))*SIN(RADIANS(E1089))+COS(RADIANS(G1091))*COS(RADIANS(E1089))*COS(RADIANS(W1079))))</f>
        <v>#DIV/0!</v>
      </c>
      <c r="X1091" t="e">
        <f>IF(DEGREES(ACOS(SIN(RADIANS(G1091))*SIN(RADIANS(E1089))+COS(RADIANS(G1091))*COS(RADIANS(E1089))*COS(RADIANS(X1079))))&gt;90,0,$F$4*$F$5/E1088^2*(SIN(RADIANS(G1091))*SIN(RADIANS(E1089))+COS(RADIANS(G1091))*COS(RADIANS(E1089))*COS(RADIANS(X1079))))</f>
        <v>#DIV/0!</v>
      </c>
      <c r="Y1091" t="e">
        <f>IF(DEGREES(ACOS(SIN(RADIANS(G1091))*SIN(RADIANS(E1089))+COS(RADIANS(G1091))*COS(RADIANS(E1089))*COS(RADIANS(Y1079))))&gt;90,0,$F$4*$F$5/E1088^2*(SIN(RADIANS(G1091))*SIN(RADIANS(E1089))+COS(RADIANS(G1091))*COS(RADIANS(E1089))*COS(RADIANS(Y1079))))</f>
        <v>#DIV/0!</v>
      </c>
      <c r="Z1091" t="e">
        <f>IF(DEGREES(ACOS(SIN(RADIANS(G1091))*SIN(RADIANS(E1089))+COS(RADIANS(G1091))*COS(RADIANS(E1089))*COS(RADIANS(Z1079))))&gt;90,0,$F$4*$F$5/E1088^2*(SIN(RADIANS(G1091))*SIN(RADIANS(E1089))+COS(RADIANS(G1091))*COS(RADIANS(E1089))*COS(RADIANS(Z1079))))</f>
        <v>#DIV/0!</v>
      </c>
      <c r="AA1091" t="e">
        <f>IF(DEGREES(ACOS(SIN(RADIANS(G1091))*SIN(RADIANS(E1089))+COS(RADIANS(G1091))*COS(RADIANS(E1089))*COS(RADIANS(AA1079))))&gt;90,0,$F$4*$F$5/E1088^2*(SIN(RADIANS(G1091))*SIN(RADIANS(E1089))+COS(RADIANS(G1091))*COS(RADIANS(E1089))*COS(RADIANS(AA1079))))</f>
        <v>#DIV/0!</v>
      </c>
      <c r="AB1091" t="e">
        <f>IF(DEGREES(ACOS(SIN(RADIANS(G1091))*SIN(RADIANS(E1089))+COS(RADIANS(G1091))*COS(RADIANS(E1089))*COS(RADIANS(AB1079))))&gt;90,0,$F$4*$F$5/E1088^2*(SIN(RADIANS(G1091))*SIN(RADIANS(E1089))+COS(RADIANS(G1091))*COS(RADIANS(E1089))*COS(RADIANS(AB1079))))</f>
        <v>#DIV/0!</v>
      </c>
      <c r="AC1091" t="e">
        <f>IF(DEGREES(ACOS(SIN(RADIANS(G1091))*SIN(RADIANS(E1089))+COS(RADIANS(G1091))*COS(RADIANS(E1089))*COS(RADIANS(AC1079))))&gt;90,0,$F$4*$F$5/E1088^2*(SIN(RADIANS(G1091))*SIN(RADIANS(E1089))+COS(RADIANS(G1091))*COS(RADIANS(E1089))*COS(RADIANS(AC1079))))</f>
        <v>#DIV/0!</v>
      </c>
      <c r="AD1091" t="e">
        <f>IF(DEGREES(ACOS(SIN(RADIANS(G1091))*SIN(RADIANS(E1089))+COS(RADIANS(G1091))*COS(RADIANS(E1089))*COS(RADIANS(AD1079))))&gt;90,0,$F$4*$F$5/E1088^2*(SIN(RADIANS(G1091))*SIN(RADIANS(E1089))+COS(RADIANS(G1091))*COS(RADIANS(E1089))*COS(RADIANS(AD1079))))</f>
        <v>#DIV/0!</v>
      </c>
      <c r="AE1091" t="e">
        <f>IF(DEGREES(ACOS(SIN(RADIANS(G1091))*SIN(RADIANS(E1089))+COS(RADIANS(G1091))*COS(RADIANS(E1089))*COS(RADIANS(AE1079))))&gt;90,0,$F$4*$F$5/E1088^2*(SIN(RADIANS(G1091))*SIN(RADIANS(E1089))+COS(RADIANS(G1091))*COS(RADIANS(E1089))*COS(RADIANS(AE1079))))</f>
        <v>#DIV/0!</v>
      </c>
      <c r="AF1091" t="e">
        <f>IF(DEGREES(ACOS(SIN(RADIANS(G1091))*SIN(RADIANS(E1089))+COS(RADIANS(G1091))*COS(RADIANS(E1089))*COS(RADIANS(AF1079))))&gt;90,0,$F$4*$F$5/E1088^2*(SIN(RADIANS(G1091))*SIN(RADIANS(E1089))+COS(RADIANS(G1091))*COS(RADIANS(E1089))*COS(RADIANS(AF1079))))</f>
        <v>#DIV/0!</v>
      </c>
      <c r="AG1091" t="e">
        <f>IF(DEGREES(ACOS(SIN(RADIANS(G1091))*SIN(RADIANS(E1089))+COS(RADIANS(G1091))*COS(RADIANS(E1089))*COS(RADIANS(AG1079))))&gt;90,0,$F$4*$F$5/E1088^2*(SIN(RADIANS(G1091))*SIN(RADIANS(E1089))+COS(RADIANS(G1091))*COS(RADIANS(E1089))*COS(RADIANS(AG1079))))</f>
        <v>#DIV/0!</v>
      </c>
      <c r="AH1091" t="e">
        <f>IF(DEGREES(ACOS(SIN(RADIANS(G1091))*SIN(RADIANS(E1089))+COS(RADIANS(G1091))*COS(RADIANS(E1089))*COS(RADIANS(AH1079))))&gt;90,0,$F$4*$F$5/E1088^2*(SIN(RADIANS(G1091))*SIN(RADIANS(E1089))+COS(RADIANS(G1091))*COS(RADIANS(E1089))*COS(RADIANS(AH1079))))</f>
        <v>#DIV/0!</v>
      </c>
      <c r="AI1091" t="e">
        <f>IF(DEGREES(ACOS(SIN(RADIANS(G1091))*SIN(RADIANS(E1089))+COS(RADIANS(G1091))*COS(RADIANS(E1089))*COS(RADIANS(AI1079))))&gt;90,0,$F$4*$F$5/E1088^2*(SIN(RADIANS(G1091))*SIN(RADIANS(E1089))+COS(RADIANS(G1091))*COS(RADIANS(E1089))*COS(RADIANS(AI1079))))</f>
        <v>#DIV/0!</v>
      </c>
      <c r="AJ1091" t="e">
        <f>IF(DEGREES(ACOS(SIN(RADIANS(G1091))*SIN(RADIANS(E1089))+COS(RADIANS(G1091))*COS(RADIANS(E1089))*COS(RADIANS(AJ1079))))&gt;90,0,$F$4*$F$5/E1088^2*(SIN(RADIANS(G1091))*SIN(RADIANS(E1089))+COS(RADIANS(G1091))*COS(RADIANS(E1089))*COS(RADIANS(AJ1079))))</f>
        <v>#DIV/0!</v>
      </c>
      <c r="AK1091">
        <f>IF(DEGREES(ACOS(SIN(RADIANS(G1091))*SIN(RADIANS(E1089))+COS(RADIANS(G1091))*COS(RADIANS(E1089))*COS(RADIANS(AK1079))))&gt;90,0,$F$4*$F$5/E1088^2*(SIN(RADIANS(G1091))*SIN(RADIANS(E1089))+COS(RADIANS(G1091))*COS(RADIANS(E1089))*COS(RADIANS(AK1079))))</f>
        <v>0</v>
      </c>
      <c r="AL1091">
        <f>IF(DEGREES(ACOS(SIN(RADIANS(G1091))*SIN(RADIANS(E1089))+COS(RADIANS(G1091))*COS(RADIANS(E1089))*COS(RADIANS(AL1079))))&gt;90,0,$F$4*$F$5/E1088^2*(SIN(RADIANS(G1091))*SIN(RADIANS(E1089))+COS(RADIANS(G1091))*COS(RADIANS(E1089))*COS(RADIANS(AL1079))))</f>
        <v>0</v>
      </c>
      <c r="AM1091">
        <f>IF(DEGREES(ACOS(SIN(RADIANS(G1091))*SIN(RADIANS(E1089))+COS(RADIANS(G1091))*COS(RADIANS(E1089))*COS(RADIANS(AM1079))))&gt;90,0,$F$4*$F$5/E1088^2*(SIN(RADIANS(G1091))*SIN(RADIANS(E1089))+COS(RADIANS(G1091))*COS(RADIANS(E1089))*COS(RADIANS(AM1079))))</f>
        <v>0</v>
      </c>
      <c r="AN1091">
        <f>IF(DEGREES(ACOS(SIN(RADIANS(G1091))*SIN(RADIANS(E1089))+COS(RADIANS(G1091))*COS(RADIANS(E1089))*COS(RADIANS(AN1079))))&gt;90,0,$F$4*$F$5/E1088^2*(SIN(RADIANS(G1091))*SIN(RADIANS(E1089))+COS(RADIANS(G1091))*COS(RADIANS(E1089))*COS(RADIANS(AN1079))))</f>
        <v>0</v>
      </c>
      <c r="AO1091">
        <f>IF(DEGREES(ACOS(SIN(RADIANS(G1091))*SIN(RADIANS(E1089))+COS(RADIANS(G1091))*COS(RADIANS(E1089))*COS(RADIANS(AO1079))))&gt;90,0,$F$4*$F$5/E1088^2*(SIN(RADIANS(G1091))*SIN(RADIANS(E1089))+COS(RADIANS(G1091))*COS(RADIANS(E1089))*COS(RADIANS(AO1079))))</f>
        <v>0</v>
      </c>
      <c r="AP1091">
        <f>IF(DEGREES(ACOS(SIN(RADIANS(G1091))*SIN(RADIANS(E1089))+COS(RADIANS(G1091))*COS(RADIANS(E1089))*COS(RADIANS(AP1079))))&gt;90,0,$F$4*$F$5/E1088^2*(SIN(RADIANS(G1091))*SIN(RADIANS(E1089))+COS(RADIANS(G1091))*COS(RADIANS(E1089))*COS(RADIANS(AP1079))))</f>
        <v>0</v>
      </c>
      <c r="AQ1091">
        <f>IF(DEGREES(ACOS(SIN(RADIANS(G1091))*SIN(RADIANS(E1089))+COS(RADIANS(G1091))*COS(RADIANS(E1089))*COS(RADIANS(AQ1079))))&gt;90,0,$F$4*$F$5/E1088^2*(SIN(RADIANS(G1091))*SIN(RADIANS(E1089))+COS(RADIANS(G1091))*COS(RADIANS(E1089))*COS(RADIANS(AQ1079))))</f>
        <v>0</v>
      </c>
      <c r="AR1091">
        <f>IF(DEGREES(ACOS(SIN(RADIANS(G1091))*SIN(RADIANS(E1089))+COS(RADIANS(G1091))*COS(RADIANS(E1089))*COS(RADIANS(AR1079))))&gt;90,0,$F$4*$F$5/E1088^2*(SIN(RADIANS(G1091))*SIN(RADIANS(E1089))+COS(RADIANS(G1091))*COS(RADIANS(E1089))*COS(RADIANS(AR1079))))</f>
        <v>0</v>
      </c>
    </row>
    <row r="1092" spans="2:44" x14ac:dyDescent="0.5">
      <c r="G1092">
        <v>-20</v>
      </c>
      <c r="I1092">
        <f>IF(DEGREES(ACOS(SIN(RADIANS(G1092))*SIN(RADIANS(E1089))+COS(RADIANS(G1092))*COS(RADIANS(E1089))*COS(RADIANS(I1079))))&gt;90,0,$F$4*$F$5/E1088^2*(SIN(RADIANS(G1092))*SIN(RADIANS(E1089))+COS(RADIANS(G1092))*COS(RADIANS(E1089))*COS(RADIANS(I1079))))</f>
        <v>0</v>
      </c>
      <c r="J1092">
        <f>IF(DEGREES(ACOS(SIN(RADIANS(G1092))*SIN(RADIANS(E1089))+COS(RADIANS(G1092))*COS(RADIANS(E1089))*COS(RADIANS(J1079))))&gt;90,0,$F$4*$F$5/E1088^2*(SIN(RADIANS(G1092))*SIN(RADIANS(E1089))+COS(RADIANS(G1092))*COS(RADIANS(E1089))*COS(RADIANS(J1079))))</f>
        <v>0</v>
      </c>
      <c r="K1092">
        <f>IF(DEGREES(ACOS(SIN(RADIANS(G1092))*SIN(RADIANS(E1089))+COS(RADIANS(G1092))*COS(RADIANS(E1089))*COS(RADIANS(K1079))))&gt;90,0,$F$4*$F$5/E1088^2*(SIN(RADIANS(G1092))*SIN(RADIANS(E1089))+COS(RADIANS(G1092))*COS(RADIANS(E1089))*COS(RADIANS(K1079))))</f>
        <v>0</v>
      </c>
      <c r="L1092">
        <f>IF(DEGREES(ACOS(SIN(RADIANS(G1092))*SIN(RADIANS(E1089))+COS(RADIANS(G1092))*COS(RADIANS(E1089))*COS(RADIANS(L1079))))&gt;90,0,$F$4*$F$5/E1088^2*(SIN(RADIANS(G1092))*SIN(RADIANS(E1089))+COS(RADIANS(G1092))*COS(RADIANS(E1089))*COS(RADIANS(L1079))))</f>
        <v>0</v>
      </c>
      <c r="M1092">
        <f>IF(DEGREES(ACOS(SIN(RADIANS(G1092))*SIN(RADIANS(E1089))+COS(RADIANS(G1092))*COS(RADIANS(E1089))*COS(RADIANS(M1079))))&gt;90,0,$F$4*$F$5/E1088^2*(SIN(RADIANS(G1092))*SIN(RADIANS(E1089))+COS(RADIANS(G1092))*COS(RADIANS(E1089))*COS(RADIANS(M1079))))</f>
        <v>0</v>
      </c>
      <c r="N1092">
        <f>IF(DEGREES(ACOS(SIN(RADIANS(G1092))*SIN(RADIANS(E1089))+COS(RADIANS(G1092))*COS(RADIANS(E1089))*COS(RADIANS(N1079))))&gt;90,0,$F$4*$F$5/E1088^2*(SIN(RADIANS(G1092))*SIN(RADIANS(E1089))+COS(RADIANS(G1092))*COS(RADIANS(E1089))*COS(RADIANS(N1079))))</f>
        <v>0</v>
      </c>
      <c r="O1092">
        <f>IF(DEGREES(ACOS(SIN(RADIANS(G1092))*SIN(RADIANS(E1089))+COS(RADIANS(G1092))*COS(RADIANS(E1089))*COS(RADIANS(O1079))))&gt;90,0,$F$4*$F$5/E1088^2*(SIN(RADIANS(G1092))*SIN(RADIANS(E1089))+COS(RADIANS(G1092))*COS(RADIANS(E1089))*COS(RADIANS(O1079))))</f>
        <v>0</v>
      </c>
      <c r="P1092">
        <f>IF(DEGREES(ACOS(SIN(RADIANS(G1092))*SIN(RADIANS(E1089))+COS(RADIANS(G1092))*COS(RADIANS(E1089))*COS(RADIANS(P1079))))&gt;90,0,$F$4*$F$5/E1088^2*(SIN(RADIANS(G1092))*SIN(RADIANS(E1089))+COS(RADIANS(G1092))*COS(RADIANS(E1089))*COS(RADIANS(P1079))))</f>
        <v>0</v>
      </c>
      <c r="Q1092">
        <f>IF(DEGREES(ACOS(SIN(RADIANS(G1092))*SIN(RADIANS(E1089))+COS(RADIANS(G1092))*COS(RADIANS(E1089))*COS(RADIANS(Q1079))))&gt;90,0,$F$4*$F$5/E1088^2*(SIN(RADIANS(G1092))*SIN(RADIANS(E1089))+COS(RADIANS(G1092))*COS(RADIANS(E1089))*COS(RADIANS(Q1079))))</f>
        <v>0</v>
      </c>
      <c r="R1092" t="e">
        <f>IF(DEGREES(ACOS(SIN(RADIANS(G1092))*SIN(RADIANS(E1089))+COS(RADIANS(G1092))*COS(RADIANS(E1089))*COS(RADIANS(R1079))))&gt;90,0,$F$4*$F$5/E1088^2*(SIN(RADIANS(G1092))*SIN(RADIANS(E1089))+COS(RADIANS(G1092))*COS(RADIANS(E1089))*COS(RADIANS(R1079))))</f>
        <v>#DIV/0!</v>
      </c>
      <c r="S1092" t="e">
        <f>IF(DEGREES(ACOS(SIN(RADIANS(G1092))*SIN(RADIANS(E1089))+COS(RADIANS(G1092))*COS(RADIANS(E1089))*COS(RADIANS(S1079))))&gt;90,0,$F$4*$F$5/E1088^2*(SIN(RADIANS(G1092))*SIN(RADIANS(E1089))+COS(RADIANS(G1092))*COS(RADIANS(E1089))*COS(RADIANS(S1079))))</f>
        <v>#DIV/0!</v>
      </c>
      <c r="T1092" t="e">
        <f>IF(DEGREES(ACOS(SIN(RADIANS(G1092))*SIN(RADIANS(E1089))+COS(RADIANS(G1092))*COS(RADIANS(E1089))*COS(RADIANS(T1079))))&gt;90,0,$F$4*$F$5/E1088^2*(SIN(RADIANS(G1092))*SIN(RADIANS(E1089))+COS(RADIANS(G1092))*COS(RADIANS(E1089))*COS(RADIANS(T1079))))</f>
        <v>#DIV/0!</v>
      </c>
      <c r="U1092" t="e">
        <f>IF(DEGREES(ACOS(SIN(RADIANS(G1092))*SIN(RADIANS(E1089))+COS(RADIANS(G1092))*COS(RADIANS(E1089))*COS(RADIANS(U1079))))&gt;90,0,$F$4*$F$5/E1088^2*(SIN(RADIANS(G1092))*SIN(RADIANS(E1089))+COS(RADIANS(G1092))*COS(RADIANS(E1089))*COS(RADIANS(U1079))))</f>
        <v>#DIV/0!</v>
      </c>
      <c r="V1092" t="e">
        <f>IF(DEGREES(ACOS(SIN(RADIANS(G1092))*SIN(RADIANS(E1089))+COS(RADIANS(G1092))*COS(RADIANS(E1089))*COS(RADIANS(V1079))))&gt;90,0,$F$4*$F$5/E1088^2*(SIN(RADIANS(G1092))*SIN(RADIANS(E1089))+COS(RADIANS(G1092))*COS(RADIANS(E1089))*COS(RADIANS(V1079))))</f>
        <v>#DIV/0!</v>
      </c>
      <c r="W1092" t="e">
        <f>IF(DEGREES(ACOS(SIN(RADIANS(G1092))*SIN(RADIANS(E1089))+COS(RADIANS(G1092))*COS(RADIANS(E1089))*COS(RADIANS(W1079))))&gt;90,0,$F$4*$F$5/E1088^2*(SIN(RADIANS(G1092))*SIN(RADIANS(E1089))+COS(RADIANS(G1092))*COS(RADIANS(E1089))*COS(RADIANS(W1079))))</f>
        <v>#DIV/0!</v>
      </c>
      <c r="X1092" t="e">
        <f>IF(DEGREES(ACOS(SIN(RADIANS(G1092))*SIN(RADIANS(E1089))+COS(RADIANS(G1092))*COS(RADIANS(E1089))*COS(RADIANS(X1079))))&gt;90,0,$F$4*$F$5/E1088^2*(SIN(RADIANS(G1092))*SIN(RADIANS(E1089))+COS(RADIANS(G1092))*COS(RADIANS(E1089))*COS(RADIANS(X1079))))</f>
        <v>#DIV/0!</v>
      </c>
      <c r="Y1092" t="e">
        <f>IF(DEGREES(ACOS(SIN(RADIANS(G1092))*SIN(RADIANS(E1089))+COS(RADIANS(G1092))*COS(RADIANS(E1089))*COS(RADIANS(Y1079))))&gt;90,0,$F$4*$F$5/E1088^2*(SIN(RADIANS(G1092))*SIN(RADIANS(E1089))+COS(RADIANS(G1092))*COS(RADIANS(E1089))*COS(RADIANS(Y1079))))</f>
        <v>#DIV/0!</v>
      </c>
      <c r="Z1092" t="e">
        <f>IF(DEGREES(ACOS(SIN(RADIANS(G1092))*SIN(RADIANS(E1089))+COS(RADIANS(G1092))*COS(RADIANS(E1089))*COS(RADIANS(Z1079))))&gt;90,0,$F$4*$F$5/E1088^2*(SIN(RADIANS(G1092))*SIN(RADIANS(E1089))+COS(RADIANS(G1092))*COS(RADIANS(E1089))*COS(RADIANS(Z1079))))</f>
        <v>#DIV/0!</v>
      </c>
      <c r="AA1092" t="e">
        <f>IF(DEGREES(ACOS(SIN(RADIANS(G1092))*SIN(RADIANS(E1089))+COS(RADIANS(G1092))*COS(RADIANS(E1089))*COS(RADIANS(AA1079))))&gt;90,0,$F$4*$F$5/E1088^2*(SIN(RADIANS(G1092))*SIN(RADIANS(E1089))+COS(RADIANS(G1092))*COS(RADIANS(E1089))*COS(RADIANS(AA1079))))</f>
        <v>#DIV/0!</v>
      </c>
      <c r="AB1092" t="e">
        <f>IF(DEGREES(ACOS(SIN(RADIANS(G1092))*SIN(RADIANS(E1089))+COS(RADIANS(G1092))*COS(RADIANS(E1089))*COS(RADIANS(AB1079))))&gt;90,0,$F$4*$F$5/E1088^2*(SIN(RADIANS(G1092))*SIN(RADIANS(E1089))+COS(RADIANS(G1092))*COS(RADIANS(E1089))*COS(RADIANS(AB1079))))</f>
        <v>#DIV/0!</v>
      </c>
      <c r="AC1092" t="e">
        <f>IF(DEGREES(ACOS(SIN(RADIANS(G1092))*SIN(RADIANS(E1089))+COS(RADIANS(G1092))*COS(RADIANS(E1089))*COS(RADIANS(AC1079))))&gt;90,0,$F$4*$F$5/E1088^2*(SIN(RADIANS(G1092))*SIN(RADIANS(E1089))+COS(RADIANS(G1092))*COS(RADIANS(E1089))*COS(RADIANS(AC1079))))</f>
        <v>#DIV/0!</v>
      </c>
      <c r="AD1092" t="e">
        <f>IF(DEGREES(ACOS(SIN(RADIANS(G1092))*SIN(RADIANS(E1089))+COS(RADIANS(G1092))*COS(RADIANS(E1089))*COS(RADIANS(AD1079))))&gt;90,0,$F$4*$F$5/E1088^2*(SIN(RADIANS(G1092))*SIN(RADIANS(E1089))+COS(RADIANS(G1092))*COS(RADIANS(E1089))*COS(RADIANS(AD1079))))</f>
        <v>#DIV/0!</v>
      </c>
      <c r="AE1092" t="e">
        <f>IF(DEGREES(ACOS(SIN(RADIANS(G1092))*SIN(RADIANS(E1089))+COS(RADIANS(G1092))*COS(RADIANS(E1089))*COS(RADIANS(AE1079))))&gt;90,0,$F$4*$F$5/E1088^2*(SIN(RADIANS(G1092))*SIN(RADIANS(E1089))+COS(RADIANS(G1092))*COS(RADIANS(E1089))*COS(RADIANS(AE1079))))</f>
        <v>#DIV/0!</v>
      </c>
      <c r="AF1092" t="e">
        <f>IF(DEGREES(ACOS(SIN(RADIANS(G1092))*SIN(RADIANS(E1089))+COS(RADIANS(G1092))*COS(RADIANS(E1089))*COS(RADIANS(AF1079))))&gt;90,0,$F$4*$F$5/E1088^2*(SIN(RADIANS(G1092))*SIN(RADIANS(E1089))+COS(RADIANS(G1092))*COS(RADIANS(E1089))*COS(RADIANS(AF1079))))</f>
        <v>#DIV/0!</v>
      </c>
      <c r="AG1092" t="e">
        <f>IF(DEGREES(ACOS(SIN(RADIANS(G1092))*SIN(RADIANS(E1089))+COS(RADIANS(G1092))*COS(RADIANS(E1089))*COS(RADIANS(AG1079))))&gt;90,0,$F$4*$F$5/E1088^2*(SIN(RADIANS(G1092))*SIN(RADIANS(E1089))+COS(RADIANS(G1092))*COS(RADIANS(E1089))*COS(RADIANS(AG1079))))</f>
        <v>#DIV/0!</v>
      </c>
      <c r="AH1092" t="e">
        <f>IF(DEGREES(ACOS(SIN(RADIANS(G1092))*SIN(RADIANS(E1089))+COS(RADIANS(G1092))*COS(RADIANS(E1089))*COS(RADIANS(AH1079))))&gt;90,0,$F$4*$F$5/E1088^2*(SIN(RADIANS(G1092))*SIN(RADIANS(E1089))+COS(RADIANS(G1092))*COS(RADIANS(E1089))*COS(RADIANS(AH1079))))</f>
        <v>#DIV/0!</v>
      </c>
      <c r="AI1092" t="e">
        <f>IF(DEGREES(ACOS(SIN(RADIANS(G1092))*SIN(RADIANS(E1089))+COS(RADIANS(G1092))*COS(RADIANS(E1089))*COS(RADIANS(AI1079))))&gt;90,0,$F$4*$F$5/E1088^2*(SIN(RADIANS(G1092))*SIN(RADIANS(E1089))+COS(RADIANS(G1092))*COS(RADIANS(E1089))*COS(RADIANS(AI1079))))</f>
        <v>#DIV/0!</v>
      </c>
      <c r="AJ1092" t="e">
        <f>IF(DEGREES(ACOS(SIN(RADIANS(G1092))*SIN(RADIANS(E1089))+COS(RADIANS(G1092))*COS(RADIANS(E1089))*COS(RADIANS(AJ1079))))&gt;90,0,$F$4*$F$5/E1088^2*(SIN(RADIANS(G1092))*SIN(RADIANS(E1089))+COS(RADIANS(G1092))*COS(RADIANS(E1089))*COS(RADIANS(AJ1079))))</f>
        <v>#DIV/0!</v>
      </c>
      <c r="AK1092">
        <f>IF(DEGREES(ACOS(SIN(RADIANS(G1092))*SIN(RADIANS(E1089))+COS(RADIANS(G1092))*COS(RADIANS(E1089))*COS(RADIANS(AK1079))))&gt;90,0,$F$4*$F$5/E1088^2*(SIN(RADIANS(G1092))*SIN(RADIANS(E1089))+COS(RADIANS(G1092))*COS(RADIANS(E1089))*COS(RADIANS(AK1079))))</f>
        <v>0</v>
      </c>
      <c r="AL1092">
        <f>IF(DEGREES(ACOS(SIN(RADIANS(G1092))*SIN(RADIANS(E1089))+COS(RADIANS(G1092))*COS(RADIANS(E1089))*COS(RADIANS(AL1079))))&gt;90,0,$F$4*$F$5/E1088^2*(SIN(RADIANS(G1092))*SIN(RADIANS(E1089))+COS(RADIANS(G1092))*COS(RADIANS(E1089))*COS(RADIANS(AL1079))))</f>
        <v>0</v>
      </c>
      <c r="AM1092">
        <f>IF(DEGREES(ACOS(SIN(RADIANS(G1092))*SIN(RADIANS(E1089))+COS(RADIANS(G1092))*COS(RADIANS(E1089))*COS(RADIANS(AM1079))))&gt;90,0,$F$4*$F$5/E1088^2*(SIN(RADIANS(G1092))*SIN(RADIANS(E1089))+COS(RADIANS(G1092))*COS(RADIANS(E1089))*COS(RADIANS(AM1079))))</f>
        <v>0</v>
      </c>
      <c r="AN1092">
        <f>IF(DEGREES(ACOS(SIN(RADIANS(G1092))*SIN(RADIANS(E1089))+COS(RADIANS(G1092))*COS(RADIANS(E1089))*COS(RADIANS(AN1079))))&gt;90,0,$F$4*$F$5/E1088^2*(SIN(RADIANS(G1092))*SIN(RADIANS(E1089))+COS(RADIANS(G1092))*COS(RADIANS(E1089))*COS(RADIANS(AN1079))))</f>
        <v>0</v>
      </c>
      <c r="AO1092">
        <f>IF(DEGREES(ACOS(SIN(RADIANS(G1092))*SIN(RADIANS(E1089))+COS(RADIANS(G1092))*COS(RADIANS(E1089))*COS(RADIANS(AO1079))))&gt;90,0,$F$4*$F$5/E1088^2*(SIN(RADIANS(G1092))*SIN(RADIANS(E1089))+COS(RADIANS(G1092))*COS(RADIANS(E1089))*COS(RADIANS(AO1079))))</f>
        <v>0</v>
      </c>
      <c r="AP1092">
        <f>IF(DEGREES(ACOS(SIN(RADIANS(G1092))*SIN(RADIANS(E1089))+COS(RADIANS(G1092))*COS(RADIANS(E1089))*COS(RADIANS(AP1079))))&gt;90,0,$F$4*$F$5/E1088^2*(SIN(RADIANS(G1092))*SIN(RADIANS(E1089))+COS(RADIANS(G1092))*COS(RADIANS(E1089))*COS(RADIANS(AP1079))))</f>
        <v>0</v>
      </c>
      <c r="AQ1092">
        <f>IF(DEGREES(ACOS(SIN(RADIANS(G1092))*SIN(RADIANS(E1089))+COS(RADIANS(G1092))*COS(RADIANS(E1089))*COS(RADIANS(AQ1079))))&gt;90,0,$F$4*$F$5/E1088^2*(SIN(RADIANS(G1092))*SIN(RADIANS(E1089))+COS(RADIANS(G1092))*COS(RADIANS(E1089))*COS(RADIANS(AQ1079))))</f>
        <v>0</v>
      </c>
      <c r="AR1092">
        <f>IF(DEGREES(ACOS(SIN(RADIANS(G1092))*SIN(RADIANS(E1089))+COS(RADIANS(G1092))*COS(RADIANS(E1089))*COS(RADIANS(AR1079))))&gt;90,0,$F$4*$F$5/E1088^2*(SIN(RADIANS(G1092))*SIN(RADIANS(E1089))+COS(RADIANS(G1092))*COS(RADIANS(E1089))*COS(RADIANS(AR1079))))</f>
        <v>0</v>
      </c>
    </row>
    <row r="1093" spans="2:44" x14ac:dyDescent="0.5">
      <c r="G1093">
        <v>-30</v>
      </c>
      <c r="I1093">
        <f>IF(DEGREES(ACOS(SIN(RADIANS(G1093))*SIN(RADIANS(E1089))+COS(RADIANS(G1093))*COS(RADIANS(E1089))*COS(RADIANS(I1079))))&gt;90,0,$F$4*$F$5/E1088^2*(SIN(RADIANS(G1093))*SIN(RADIANS(E1089))+COS(RADIANS(G1093))*COS(RADIANS(E1089))*COS(RADIANS(I1079))))</f>
        <v>0</v>
      </c>
      <c r="J1093">
        <f>IF(DEGREES(ACOS(SIN(RADIANS(G1093))*SIN(RADIANS(E1089))+COS(RADIANS(G1093))*COS(RADIANS(E1089))*COS(RADIANS(J1079))))&gt;90,0,$F$4*$F$5/E1088^2*(SIN(RADIANS(G1093))*SIN(RADIANS(E1089))+COS(RADIANS(G1093))*COS(RADIANS(E1089))*COS(RADIANS(J1079))))</f>
        <v>0</v>
      </c>
      <c r="K1093">
        <f>IF(DEGREES(ACOS(SIN(RADIANS(G1093))*SIN(RADIANS(E1089))+COS(RADIANS(G1093))*COS(RADIANS(E1089))*COS(RADIANS(K1079))))&gt;90,0,$F$4*$F$5/E1088^2*(SIN(RADIANS(G1093))*SIN(RADIANS(E1089))+COS(RADIANS(G1093))*COS(RADIANS(E1089))*COS(RADIANS(K1079))))</f>
        <v>0</v>
      </c>
      <c r="L1093">
        <f>IF(DEGREES(ACOS(SIN(RADIANS(G1093))*SIN(RADIANS(E1089))+COS(RADIANS(G1093))*COS(RADIANS(E1089))*COS(RADIANS(L1079))))&gt;90,0,$F$4*$F$5/E1088^2*(SIN(RADIANS(G1093))*SIN(RADIANS(E1089))+COS(RADIANS(G1093))*COS(RADIANS(E1089))*COS(RADIANS(L1079))))</f>
        <v>0</v>
      </c>
      <c r="M1093">
        <f>IF(DEGREES(ACOS(SIN(RADIANS(G1093))*SIN(RADIANS(E1089))+COS(RADIANS(G1093))*COS(RADIANS(E1089))*COS(RADIANS(M1079))))&gt;90,0,$F$4*$F$5/E1088^2*(SIN(RADIANS(G1093))*SIN(RADIANS(E1089))+COS(RADIANS(G1093))*COS(RADIANS(E1089))*COS(RADIANS(M1079))))</f>
        <v>0</v>
      </c>
      <c r="N1093">
        <f>IF(DEGREES(ACOS(SIN(RADIANS(G1093))*SIN(RADIANS(E1089))+COS(RADIANS(G1093))*COS(RADIANS(E1089))*COS(RADIANS(N1079))))&gt;90,0,$F$4*$F$5/E1088^2*(SIN(RADIANS(G1093))*SIN(RADIANS(E1089))+COS(RADIANS(G1093))*COS(RADIANS(E1089))*COS(RADIANS(N1079))))</f>
        <v>0</v>
      </c>
      <c r="O1093">
        <f>IF(DEGREES(ACOS(SIN(RADIANS(G1093))*SIN(RADIANS(E1089))+COS(RADIANS(G1093))*COS(RADIANS(E1089))*COS(RADIANS(O1079))))&gt;90,0,$F$4*$F$5/E1088^2*(SIN(RADIANS(G1093))*SIN(RADIANS(E1089))+COS(RADIANS(G1093))*COS(RADIANS(E1089))*COS(RADIANS(O1079))))</f>
        <v>0</v>
      </c>
      <c r="P1093">
        <f>IF(DEGREES(ACOS(SIN(RADIANS(G1093))*SIN(RADIANS(E1089))+COS(RADIANS(G1093))*COS(RADIANS(E1089))*COS(RADIANS(P1079))))&gt;90,0,$F$4*$F$5/E1088^2*(SIN(RADIANS(G1093))*SIN(RADIANS(E1089))+COS(RADIANS(G1093))*COS(RADIANS(E1089))*COS(RADIANS(P1079))))</f>
        <v>0</v>
      </c>
      <c r="Q1093">
        <f>IF(DEGREES(ACOS(SIN(RADIANS(G1093))*SIN(RADIANS(E1089))+COS(RADIANS(G1093))*COS(RADIANS(E1089))*COS(RADIANS(Q1079))))&gt;90,0,$F$4*$F$5/E1088^2*(SIN(RADIANS(G1093))*SIN(RADIANS(E1089))+COS(RADIANS(G1093))*COS(RADIANS(E1089))*COS(RADIANS(Q1079))))</f>
        <v>0</v>
      </c>
      <c r="R1093" t="e">
        <f>IF(DEGREES(ACOS(SIN(RADIANS(G1093))*SIN(RADIANS(E1089))+COS(RADIANS(G1093))*COS(RADIANS(E1089))*COS(RADIANS(R1079))))&gt;90,0,$F$4*$F$5/E1088^2*(SIN(RADIANS(G1093))*SIN(RADIANS(E1089))+COS(RADIANS(G1093))*COS(RADIANS(E1089))*COS(RADIANS(R1079))))</f>
        <v>#DIV/0!</v>
      </c>
      <c r="S1093" t="e">
        <f>IF(DEGREES(ACOS(SIN(RADIANS(G1093))*SIN(RADIANS(E1089))+COS(RADIANS(G1093))*COS(RADIANS(E1089))*COS(RADIANS(S1079))))&gt;90,0,$F$4*$F$5/E1088^2*(SIN(RADIANS(G1093))*SIN(RADIANS(E1089))+COS(RADIANS(G1093))*COS(RADIANS(E1089))*COS(RADIANS(S1079))))</f>
        <v>#DIV/0!</v>
      </c>
      <c r="T1093" t="e">
        <f>IF(DEGREES(ACOS(SIN(RADIANS(G1093))*SIN(RADIANS(E1089))+COS(RADIANS(G1093))*COS(RADIANS(E1089))*COS(RADIANS(T1079))))&gt;90,0,$F$4*$F$5/E1088^2*(SIN(RADIANS(G1093))*SIN(RADIANS(E1089))+COS(RADIANS(G1093))*COS(RADIANS(E1089))*COS(RADIANS(T1079))))</f>
        <v>#DIV/0!</v>
      </c>
      <c r="U1093" t="e">
        <f>IF(DEGREES(ACOS(SIN(RADIANS(G1093))*SIN(RADIANS(E1089))+COS(RADIANS(G1093))*COS(RADIANS(E1089))*COS(RADIANS(U1079))))&gt;90,0,$F$4*$F$5/E1088^2*(SIN(RADIANS(G1093))*SIN(RADIANS(E1089))+COS(RADIANS(G1093))*COS(RADIANS(E1089))*COS(RADIANS(U1079))))</f>
        <v>#DIV/0!</v>
      </c>
      <c r="V1093" t="e">
        <f>IF(DEGREES(ACOS(SIN(RADIANS(G1093))*SIN(RADIANS(E1089))+COS(RADIANS(G1093))*COS(RADIANS(E1089))*COS(RADIANS(V1079))))&gt;90,0,$F$4*$F$5/E1088^2*(SIN(RADIANS(G1093))*SIN(RADIANS(E1089))+COS(RADIANS(G1093))*COS(RADIANS(E1089))*COS(RADIANS(V1079))))</f>
        <v>#DIV/0!</v>
      </c>
      <c r="W1093" t="e">
        <f>IF(DEGREES(ACOS(SIN(RADIANS(G1093))*SIN(RADIANS(E1089))+COS(RADIANS(G1093))*COS(RADIANS(E1089))*COS(RADIANS(W1079))))&gt;90,0,$F$4*$F$5/E1088^2*(SIN(RADIANS(G1093))*SIN(RADIANS(E1089))+COS(RADIANS(G1093))*COS(RADIANS(E1089))*COS(RADIANS(W1079))))</f>
        <v>#DIV/0!</v>
      </c>
      <c r="X1093" t="e">
        <f>IF(DEGREES(ACOS(SIN(RADIANS(G1093))*SIN(RADIANS(E1089))+COS(RADIANS(G1093))*COS(RADIANS(E1089))*COS(RADIANS(X1079))))&gt;90,0,$F$4*$F$5/E1088^2*(SIN(RADIANS(G1093))*SIN(RADIANS(E1089))+COS(RADIANS(G1093))*COS(RADIANS(E1089))*COS(RADIANS(X1079))))</f>
        <v>#DIV/0!</v>
      </c>
      <c r="Y1093" t="e">
        <f>IF(DEGREES(ACOS(SIN(RADIANS(G1093))*SIN(RADIANS(E1089))+COS(RADIANS(G1093))*COS(RADIANS(E1089))*COS(RADIANS(Y1079))))&gt;90,0,$F$4*$F$5/E1088^2*(SIN(RADIANS(G1093))*SIN(RADIANS(E1089))+COS(RADIANS(G1093))*COS(RADIANS(E1089))*COS(RADIANS(Y1079))))</f>
        <v>#DIV/0!</v>
      </c>
      <c r="Z1093" t="e">
        <f>IF(DEGREES(ACOS(SIN(RADIANS(G1093))*SIN(RADIANS(E1089))+COS(RADIANS(G1093))*COS(RADIANS(E1089))*COS(RADIANS(Z1079))))&gt;90,0,$F$4*$F$5/E1088^2*(SIN(RADIANS(G1093))*SIN(RADIANS(E1089))+COS(RADIANS(G1093))*COS(RADIANS(E1089))*COS(RADIANS(Z1079))))</f>
        <v>#DIV/0!</v>
      </c>
      <c r="AA1093" t="e">
        <f>IF(DEGREES(ACOS(SIN(RADIANS(G1093))*SIN(RADIANS(E1089))+COS(RADIANS(G1093))*COS(RADIANS(E1089))*COS(RADIANS(AA1079))))&gt;90,0,$F$4*$F$5/E1088^2*(SIN(RADIANS(G1093))*SIN(RADIANS(E1089))+COS(RADIANS(G1093))*COS(RADIANS(E1089))*COS(RADIANS(AA1079))))</f>
        <v>#DIV/0!</v>
      </c>
      <c r="AB1093" t="e">
        <f>IF(DEGREES(ACOS(SIN(RADIANS(G1093))*SIN(RADIANS(E1089))+COS(RADIANS(G1093))*COS(RADIANS(E1089))*COS(RADIANS(AB1079))))&gt;90,0,$F$4*$F$5/E1088^2*(SIN(RADIANS(G1093))*SIN(RADIANS(E1089))+COS(RADIANS(G1093))*COS(RADIANS(E1089))*COS(RADIANS(AB1079))))</f>
        <v>#DIV/0!</v>
      </c>
      <c r="AC1093" t="e">
        <f>IF(DEGREES(ACOS(SIN(RADIANS(G1093))*SIN(RADIANS(E1089))+COS(RADIANS(G1093))*COS(RADIANS(E1089))*COS(RADIANS(AC1079))))&gt;90,0,$F$4*$F$5/E1088^2*(SIN(RADIANS(G1093))*SIN(RADIANS(E1089))+COS(RADIANS(G1093))*COS(RADIANS(E1089))*COS(RADIANS(AC1079))))</f>
        <v>#DIV/0!</v>
      </c>
      <c r="AD1093" t="e">
        <f>IF(DEGREES(ACOS(SIN(RADIANS(G1093))*SIN(RADIANS(E1089))+COS(RADIANS(G1093))*COS(RADIANS(E1089))*COS(RADIANS(AD1079))))&gt;90,0,$F$4*$F$5/E1088^2*(SIN(RADIANS(G1093))*SIN(RADIANS(E1089))+COS(RADIANS(G1093))*COS(RADIANS(E1089))*COS(RADIANS(AD1079))))</f>
        <v>#DIV/0!</v>
      </c>
      <c r="AE1093" t="e">
        <f>IF(DEGREES(ACOS(SIN(RADIANS(G1093))*SIN(RADIANS(E1089))+COS(RADIANS(G1093))*COS(RADIANS(E1089))*COS(RADIANS(AE1079))))&gt;90,0,$F$4*$F$5/E1088^2*(SIN(RADIANS(G1093))*SIN(RADIANS(E1089))+COS(RADIANS(G1093))*COS(RADIANS(E1089))*COS(RADIANS(AE1079))))</f>
        <v>#DIV/0!</v>
      </c>
      <c r="AF1093" t="e">
        <f>IF(DEGREES(ACOS(SIN(RADIANS(G1093))*SIN(RADIANS(E1089))+COS(RADIANS(G1093))*COS(RADIANS(E1089))*COS(RADIANS(AF1079))))&gt;90,0,$F$4*$F$5/E1088^2*(SIN(RADIANS(G1093))*SIN(RADIANS(E1089))+COS(RADIANS(G1093))*COS(RADIANS(E1089))*COS(RADIANS(AF1079))))</f>
        <v>#DIV/0!</v>
      </c>
      <c r="AG1093" t="e">
        <f>IF(DEGREES(ACOS(SIN(RADIANS(G1093))*SIN(RADIANS(E1089))+COS(RADIANS(G1093))*COS(RADIANS(E1089))*COS(RADIANS(AG1079))))&gt;90,0,$F$4*$F$5/E1088^2*(SIN(RADIANS(G1093))*SIN(RADIANS(E1089))+COS(RADIANS(G1093))*COS(RADIANS(E1089))*COS(RADIANS(AG1079))))</f>
        <v>#DIV/0!</v>
      </c>
      <c r="AH1093" t="e">
        <f>IF(DEGREES(ACOS(SIN(RADIANS(G1093))*SIN(RADIANS(E1089))+COS(RADIANS(G1093))*COS(RADIANS(E1089))*COS(RADIANS(AH1079))))&gt;90,0,$F$4*$F$5/E1088^2*(SIN(RADIANS(G1093))*SIN(RADIANS(E1089))+COS(RADIANS(G1093))*COS(RADIANS(E1089))*COS(RADIANS(AH1079))))</f>
        <v>#DIV/0!</v>
      </c>
      <c r="AI1093" t="e">
        <f>IF(DEGREES(ACOS(SIN(RADIANS(G1093))*SIN(RADIANS(E1089))+COS(RADIANS(G1093))*COS(RADIANS(E1089))*COS(RADIANS(AI1079))))&gt;90,0,$F$4*$F$5/E1088^2*(SIN(RADIANS(G1093))*SIN(RADIANS(E1089))+COS(RADIANS(G1093))*COS(RADIANS(E1089))*COS(RADIANS(AI1079))))</f>
        <v>#DIV/0!</v>
      </c>
      <c r="AJ1093" t="e">
        <f>IF(DEGREES(ACOS(SIN(RADIANS(G1093))*SIN(RADIANS(E1089))+COS(RADIANS(G1093))*COS(RADIANS(E1089))*COS(RADIANS(AJ1079))))&gt;90,0,$F$4*$F$5/E1088^2*(SIN(RADIANS(G1093))*SIN(RADIANS(E1089))+COS(RADIANS(G1093))*COS(RADIANS(E1089))*COS(RADIANS(AJ1079))))</f>
        <v>#DIV/0!</v>
      </c>
      <c r="AK1093">
        <f>IF(DEGREES(ACOS(SIN(RADIANS(G1093))*SIN(RADIANS(E1089))+COS(RADIANS(G1093))*COS(RADIANS(E1089))*COS(RADIANS(AK1079))))&gt;90,0,$F$4*$F$5/E1088^2*(SIN(RADIANS(G1093))*SIN(RADIANS(E1089))+COS(RADIANS(G1093))*COS(RADIANS(E1089))*COS(RADIANS(AK1079))))</f>
        <v>0</v>
      </c>
      <c r="AL1093">
        <f>IF(DEGREES(ACOS(SIN(RADIANS(G1093))*SIN(RADIANS(E1089))+COS(RADIANS(G1093))*COS(RADIANS(E1089))*COS(RADIANS(AL1079))))&gt;90,0,$F$4*$F$5/E1088^2*(SIN(RADIANS(G1093))*SIN(RADIANS(E1089))+COS(RADIANS(G1093))*COS(RADIANS(E1089))*COS(RADIANS(AL1079))))</f>
        <v>0</v>
      </c>
      <c r="AM1093">
        <f>IF(DEGREES(ACOS(SIN(RADIANS(G1093))*SIN(RADIANS(E1089))+COS(RADIANS(G1093))*COS(RADIANS(E1089))*COS(RADIANS(AM1079))))&gt;90,0,$F$4*$F$5/E1088^2*(SIN(RADIANS(G1093))*SIN(RADIANS(E1089))+COS(RADIANS(G1093))*COS(RADIANS(E1089))*COS(RADIANS(AM1079))))</f>
        <v>0</v>
      </c>
      <c r="AN1093">
        <f>IF(DEGREES(ACOS(SIN(RADIANS(G1093))*SIN(RADIANS(E1089))+COS(RADIANS(G1093))*COS(RADIANS(E1089))*COS(RADIANS(AN1079))))&gt;90,0,$F$4*$F$5/E1088^2*(SIN(RADIANS(G1093))*SIN(RADIANS(E1089))+COS(RADIANS(G1093))*COS(RADIANS(E1089))*COS(RADIANS(AN1079))))</f>
        <v>0</v>
      </c>
      <c r="AO1093">
        <f>IF(DEGREES(ACOS(SIN(RADIANS(G1093))*SIN(RADIANS(E1089))+COS(RADIANS(G1093))*COS(RADIANS(E1089))*COS(RADIANS(AO1079))))&gt;90,0,$F$4*$F$5/E1088^2*(SIN(RADIANS(G1093))*SIN(RADIANS(E1089))+COS(RADIANS(G1093))*COS(RADIANS(E1089))*COS(RADIANS(AO1079))))</f>
        <v>0</v>
      </c>
      <c r="AP1093">
        <f>IF(DEGREES(ACOS(SIN(RADIANS(G1093))*SIN(RADIANS(E1089))+COS(RADIANS(G1093))*COS(RADIANS(E1089))*COS(RADIANS(AP1079))))&gt;90,0,$F$4*$F$5/E1088^2*(SIN(RADIANS(G1093))*SIN(RADIANS(E1089))+COS(RADIANS(G1093))*COS(RADIANS(E1089))*COS(RADIANS(AP1079))))</f>
        <v>0</v>
      </c>
      <c r="AQ1093">
        <f>IF(DEGREES(ACOS(SIN(RADIANS(G1093))*SIN(RADIANS(E1089))+COS(RADIANS(G1093))*COS(RADIANS(E1089))*COS(RADIANS(AQ1079))))&gt;90,0,$F$4*$F$5/E1088^2*(SIN(RADIANS(G1093))*SIN(RADIANS(E1089))+COS(RADIANS(G1093))*COS(RADIANS(E1089))*COS(RADIANS(AQ1079))))</f>
        <v>0</v>
      </c>
      <c r="AR1093">
        <f>IF(DEGREES(ACOS(SIN(RADIANS(G1093))*SIN(RADIANS(E1089))+COS(RADIANS(G1093))*COS(RADIANS(E1089))*COS(RADIANS(AR1079))))&gt;90,0,$F$4*$F$5/E1088^2*(SIN(RADIANS(G1093))*SIN(RADIANS(E1089))+COS(RADIANS(G1093))*COS(RADIANS(E1089))*COS(RADIANS(AR1079))))</f>
        <v>0</v>
      </c>
    </row>
    <row r="1094" spans="2:44" x14ac:dyDescent="0.5">
      <c r="G1094">
        <v>-40</v>
      </c>
      <c r="I1094">
        <f>IF(DEGREES(ACOS(SIN(RADIANS(G1094))*SIN(RADIANS(E1089))+COS(RADIANS(G1094))*COS(RADIANS(E1089))*COS(RADIANS(I1079))))&gt;90,0,$F$4*$F$5/E1088^2*(SIN(RADIANS(G1094))*SIN(RADIANS(E1089))+COS(RADIANS(G1094))*COS(RADIANS(E1089))*COS(RADIANS(I1079))))</f>
        <v>0</v>
      </c>
      <c r="J1094">
        <f>IF(DEGREES(ACOS(SIN(RADIANS(G1094))*SIN(RADIANS(E1089))+COS(RADIANS(G1094))*COS(RADIANS(E1089))*COS(RADIANS(J1079))))&gt;90,0,$F$4*$F$5/E1088^2*(SIN(RADIANS(G1094))*SIN(RADIANS(E1089))+COS(RADIANS(G1094))*COS(RADIANS(E1089))*COS(RADIANS(J1079))))</f>
        <v>0</v>
      </c>
      <c r="K1094">
        <f>IF(DEGREES(ACOS(SIN(RADIANS(G1094))*SIN(RADIANS(E1089))+COS(RADIANS(G1094))*COS(RADIANS(E1089))*COS(RADIANS(K1079))))&gt;90,0,$F$4*$F$5/E1088^2*(SIN(RADIANS(G1094))*SIN(RADIANS(E1089))+COS(RADIANS(G1094))*COS(RADIANS(E1089))*COS(RADIANS(K1079))))</f>
        <v>0</v>
      </c>
      <c r="L1094">
        <f>IF(DEGREES(ACOS(SIN(RADIANS(G1094))*SIN(RADIANS(E1089))+COS(RADIANS(G1094))*COS(RADIANS(E1089))*COS(RADIANS(L1079))))&gt;90,0,$F$4*$F$5/E1088^2*(SIN(RADIANS(G1094))*SIN(RADIANS(E1089))+COS(RADIANS(G1094))*COS(RADIANS(E1089))*COS(RADIANS(L1079))))</f>
        <v>0</v>
      </c>
      <c r="M1094">
        <f>IF(DEGREES(ACOS(SIN(RADIANS(G1094))*SIN(RADIANS(E1089))+COS(RADIANS(G1094))*COS(RADIANS(E1089))*COS(RADIANS(M1079))))&gt;90,0,$F$4*$F$5/E1088^2*(SIN(RADIANS(G1094))*SIN(RADIANS(E1089))+COS(RADIANS(G1094))*COS(RADIANS(E1089))*COS(RADIANS(M1079))))</f>
        <v>0</v>
      </c>
      <c r="N1094">
        <f>IF(DEGREES(ACOS(SIN(RADIANS(G1094))*SIN(RADIANS(E1089))+COS(RADIANS(G1094))*COS(RADIANS(E1089))*COS(RADIANS(N1079))))&gt;90,0,$F$4*$F$5/E1088^2*(SIN(RADIANS(G1094))*SIN(RADIANS(E1089))+COS(RADIANS(G1094))*COS(RADIANS(E1089))*COS(RADIANS(N1079))))</f>
        <v>0</v>
      </c>
      <c r="O1094">
        <f>IF(DEGREES(ACOS(SIN(RADIANS(G1094))*SIN(RADIANS(E1089))+COS(RADIANS(G1094))*COS(RADIANS(E1089))*COS(RADIANS(O1079))))&gt;90,0,$F$4*$F$5/E1088^2*(SIN(RADIANS(G1094))*SIN(RADIANS(E1089))+COS(RADIANS(G1094))*COS(RADIANS(E1089))*COS(RADIANS(O1079))))</f>
        <v>0</v>
      </c>
      <c r="P1094">
        <f>IF(DEGREES(ACOS(SIN(RADIANS(G1094))*SIN(RADIANS(E1089))+COS(RADIANS(G1094))*COS(RADIANS(E1089))*COS(RADIANS(P1079))))&gt;90,0,$F$4*$F$5/E1088^2*(SIN(RADIANS(G1094))*SIN(RADIANS(E1089))+COS(RADIANS(G1094))*COS(RADIANS(E1089))*COS(RADIANS(P1079))))</f>
        <v>0</v>
      </c>
      <c r="Q1094">
        <f>IF(DEGREES(ACOS(SIN(RADIANS(G1094))*SIN(RADIANS(E1089))+COS(RADIANS(G1094))*COS(RADIANS(E1089))*COS(RADIANS(Q1079))))&gt;90,0,$F$4*$F$5/E1088^2*(SIN(RADIANS(G1094))*SIN(RADIANS(E1089))+COS(RADIANS(G1094))*COS(RADIANS(E1089))*COS(RADIANS(Q1079))))</f>
        <v>0</v>
      </c>
      <c r="R1094" t="e">
        <f>IF(DEGREES(ACOS(SIN(RADIANS(G1094))*SIN(RADIANS(E1089))+COS(RADIANS(G1094))*COS(RADIANS(E1089))*COS(RADIANS(R1079))))&gt;90,0,$F$4*$F$5/E1088^2*(SIN(RADIANS(G1094))*SIN(RADIANS(E1089))+COS(RADIANS(G1094))*COS(RADIANS(E1089))*COS(RADIANS(R1079))))</f>
        <v>#DIV/0!</v>
      </c>
      <c r="S1094" t="e">
        <f>IF(DEGREES(ACOS(SIN(RADIANS(G1094))*SIN(RADIANS(E1089))+COS(RADIANS(G1094))*COS(RADIANS(E1089))*COS(RADIANS(S1079))))&gt;90,0,$F$4*$F$5/E1088^2*(SIN(RADIANS(G1094))*SIN(RADIANS(E1089))+COS(RADIANS(G1094))*COS(RADIANS(E1089))*COS(RADIANS(S1079))))</f>
        <v>#DIV/0!</v>
      </c>
      <c r="T1094" t="e">
        <f>IF(DEGREES(ACOS(SIN(RADIANS(G1094))*SIN(RADIANS(E1089))+COS(RADIANS(G1094))*COS(RADIANS(E1089))*COS(RADIANS(T1079))))&gt;90,0,$F$4*$F$5/E1088^2*(SIN(RADIANS(G1094))*SIN(RADIANS(E1089))+COS(RADIANS(G1094))*COS(RADIANS(E1089))*COS(RADIANS(T1079))))</f>
        <v>#DIV/0!</v>
      </c>
      <c r="U1094" t="e">
        <f>IF(DEGREES(ACOS(SIN(RADIANS(G1094))*SIN(RADIANS(E1089))+COS(RADIANS(G1094))*COS(RADIANS(E1089))*COS(RADIANS(U1079))))&gt;90,0,$F$4*$F$5/E1088^2*(SIN(RADIANS(G1094))*SIN(RADIANS(E1089))+COS(RADIANS(G1094))*COS(RADIANS(E1089))*COS(RADIANS(U1079))))</f>
        <v>#DIV/0!</v>
      </c>
      <c r="V1094" t="e">
        <f>IF(DEGREES(ACOS(SIN(RADIANS(G1094))*SIN(RADIANS(E1089))+COS(RADIANS(G1094))*COS(RADIANS(E1089))*COS(RADIANS(V1079))))&gt;90,0,$F$4*$F$5/E1088^2*(SIN(RADIANS(G1094))*SIN(RADIANS(E1089))+COS(RADIANS(G1094))*COS(RADIANS(E1089))*COS(RADIANS(V1079))))</f>
        <v>#DIV/0!</v>
      </c>
      <c r="W1094" t="e">
        <f>IF(DEGREES(ACOS(SIN(RADIANS(G1094))*SIN(RADIANS(E1089))+COS(RADIANS(G1094))*COS(RADIANS(E1089))*COS(RADIANS(W1079))))&gt;90,0,$F$4*$F$5/E1088^2*(SIN(RADIANS(G1094))*SIN(RADIANS(E1089))+COS(RADIANS(G1094))*COS(RADIANS(E1089))*COS(RADIANS(W1079))))</f>
        <v>#DIV/0!</v>
      </c>
      <c r="X1094" t="e">
        <f>IF(DEGREES(ACOS(SIN(RADIANS(G1094))*SIN(RADIANS(E1089))+COS(RADIANS(G1094))*COS(RADIANS(E1089))*COS(RADIANS(X1079))))&gt;90,0,$F$4*$F$5/E1088^2*(SIN(RADIANS(G1094))*SIN(RADIANS(E1089))+COS(RADIANS(G1094))*COS(RADIANS(E1089))*COS(RADIANS(X1079))))</f>
        <v>#DIV/0!</v>
      </c>
      <c r="Y1094" t="e">
        <f>IF(DEGREES(ACOS(SIN(RADIANS(G1094))*SIN(RADIANS(E1089))+COS(RADIANS(G1094))*COS(RADIANS(E1089))*COS(RADIANS(Y1079))))&gt;90,0,$F$4*$F$5/E1088^2*(SIN(RADIANS(G1094))*SIN(RADIANS(E1089))+COS(RADIANS(G1094))*COS(RADIANS(E1089))*COS(RADIANS(Y1079))))</f>
        <v>#DIV/0!</v>
      </c>
      <c r="Z1094" t="e">
        <f>IF(DEGREES(ACOS(SIN(RADIANS(G1094))*SIN(RADIANS(E1089))+COS(RADIANS(G1094))*COS(RADIANS(E1089))*COS(RADIANS(Z1079))))&gt;90,0,$F$4*$F$5/E1088^2*(SIN(RADIANS(G1094))*SIN(RADIANS(E1089))+COS(RADIANS(G1094))*COS(RADIANS(E1089))*COS(RADIANS(Z1079))))</f>
        <v>#DIV/0!</v>
      </c>
      <c r="AA1094" t="e">
        <f>IF(DEGREES(ACOS(SIN(RADIANS(G1094))*SIN(RADIANS(E1089))+COS(RADIANS(G1094))*COS(RADIANS(E1089))*COS(RADIANS(AA1079))))&gt;90,0,$F$4*$F$5/E1088^2*(SIN(RADIANS(G1094))*SIN(RADIANS(E1089))+COS(RADIANS(G1094))*COS(RADIANS(E1089))*COS(RADIANS(AA1079))))</f>
        <v>#DIV/0!</v>
      </c>
      <c r="AB1094" t="e">
        <f>IF(DEGREES(ACOS(SIN(RADIANS(G1094))*SIN(RADIANS(E1089))+COS(RADIANS(G1094))*COS(RADIANS(E1089))*COS(RADIANS(AB1079))))&gt;90,0,$F$4*$F$5/E1088^2*(SIN(RADIANS(G1094))*SIN(RADIANS(E1089))+COS(RADIANS(G1094))*COS(RADIANS(E1089))*COS(RADIANS(AB1079))))</f>
        <v>#DIV/0!</v>
      </c>
      <c r="AC1094" t="e">
        <f>IF(DEGREES(ACOS(SIN(RADIANS(G1094))*SIN(RADIANS(E1089))+COS(RADIANS(G1094))*COS(RADIANS(E1089))*COS(RADIANS(AC1079))))&gt;90,0,$F$4*$F$5/E1088^2*(SIN(RADIANS(G1094))*SIN(RADIANS(E1089))+COS(RADIANS(G1094))*COS(RADIANS(E1089))*COS(RADIANS(AC1079))))</f>
        <v>#DIV/0!</v>
      </c>
      <c r="AD1094" t="e">
        <f>IF(DEGREES(ACOS(SIN(RADIANS(G1094))*SIN(RADIANS(E1089))+COS(RADIANS(G1094))*COS(RADIANS(E1089))*COS(RADIANS(AD1079))))&gt;90,0,$F$4*$F$5/E1088^2*(SIN(RADIANS(G1094))*SIN(RADIANS(E1089))+COS(RADIANS(G1094))*COS(RADIANS(E1089))*COS(RADIANS(AD1079))))</f>
        <v>#DIV/0!</v>
      </c>
      <c r="AE1094" t="e">
        <f>IF(DEGREES(ACOS(SIN(RADIANS(G1094))*SIN(RADIANS(E1089))+COS(RADIANS(G1094))*COS(RADIANS(E1089))*COS(RADIANS(AE1079))))&gt;90,0,$F$4*$F$5/E1088^2*(SIN(RADIANS(G1094))*SIN(RADIANS(E1089))+COS(RADIANS(G1094))*COS(RADIANS(E1089))*COS(RADIANS(AE1079))))</f>
        <v>#DIV/0!</v>
      </c>
      <c r="AF1094" t="e">
        <f>IF(DEGREES(ACOS(SIN(RADIANS(G1094))*SIN(RADIANS(E1089))+COS(RADIANS(G1094))*COS(RADIANS(E1089))*COS(RADIANS(AF1079))))&gt;90,0,$F$4*$F$5/E1088^2*(SIN(RADIANS(G1094))*SIN(RADIANS(E1089))+COS(RADIANS(G1094))*COS(RADIANS(E1089))*COS(RADIANS(AF1079))))</f>
        <v>#DIV/0!</v>
      </c>
      <c r="AG1094" t="e">
        <f>IF(DEGREES(ACOS(SIN(RADIANS(G1094))*SIN(RADIANS(E1089))+COS(RADIANS(G1094))*COS(RADIANS(E1089))*COS(RADIANS(AG1079))))&gt;90,0,$F$4*$F$5/E1088^2*(SIN(RADIANS(G1094))*SIN(RADIANS(E1089))+COS(RADIANS(G1094))*COS(RADIANS(E1089))*COS(RADIANS(AG1079))))</f>
        <v>#DIV/0!</v>
      </c>
      <c r="AH1094" t="e">
        <f>IF(DEGREES(ACOS(SIN(RADIANS(G1094))*SIN(RADIANS(E1089))+COS(RADIANS(G1094))*COS(RADIANS(E1089))*COS(RADIANS(AH1079))))&gt;90,0,$F$4*$F$5/E1088^2*(SIN(RADIANS(G1094))*SIN(RADIANS(E1089))+COS(RADIANS(G1094))*COS(RADIANS(E1089))*COS(RADIANS(AH1079))))</f>
        <v>#DIV/0!</v>
      </c>
      <c r="AI1094" t="e">
        <f>IF(DEGREES(ACOS(SIN(RADIANS(G1094))*SIN(RADIANS(E1089))+COS(RADIANS(G1094))*COS(RADIANS(E1089))*COS(RADIANS(AI1079))))&gt;90,0,$F$4*$F$5/E1088^2*(SIN(RADIANS(G1094))*SIN(RADIANS(E1089))+COS(RADIANS(G1094))*COS(RADIANS(E1089))*COS(RADIANS(AI1079))))</f>
        <v>#DIV/0!</v>
      </c>
      <c r="AJ1094" t="e">
        <f>IF(DEGREES(ACOS(SIN(RADIANS(G1094))*SIN(RADIANS(E1089))+COS(RADIANS(G1094))*COS(RADIANS(E1089))*COS(RADIANS(AJ1079))))&gt;90,0,$F$4*$F$5/E1088^2*(SIN(RADIANS(G1094))*SIN(RADIANS(E1089))+COS(RADIANS(G1094))*COS(RADIANS(E1089))*COS(RADIANS(AJ1079))))</f>
        <v>#DIV/0!</v>
      </c>
      <c r="AK1094">
        <f>IF(DEGREES(ACOS(SIN(RADIANS(G1094))*SIN(RADIANS(E1089))+COS(RADIANS(G1094))*COS(RADIANS(E1089))*COS(RADIANS(AK1079))))&gt;90,0,$F$4*$F$5/E1088^2*(SIN(RADIANS(G1094))*SIN(RADIANS(E1089))+COS(RADIANS(G1094))*COS(RADIANS(E1089))*COS(RADIANS(AK1079))))</f>
        <v>0</v>
      </c>
      <c r="AL1094">
        <f>IF(DEGREES(ACOS(SIN(RADIANS(G1094))*SIN(RADIANS(E1089))+COS(RADIANS(G1094))*COS(RADIANS(E1089))*COS(RADIANS(AL1079))))&gt;90,0,$F$4*$F$5/E1088^2*(SIN(RADIANS(G1094))*SIN(RADIANS(E1089))+COS(RADIANS(G1094))*COS(RADIANS(E1089))*COS(RADIANS(AL1079))))</f>
        <v>0</v>
      </c>
      <c r="AM1094">
        <f>IF(DEGREES(ACOS(SIN(RADIANS(G1094))*SIN(RADIANS(E1089))+COS(RADIANS(G1094))*COS(RADIANS(E1089))*COS(RADIANS(AM1079))))&gt;90,0,$F$4*$F$5/E1088^2*(SIN(RADIANS(G1094))*SIN(RADIANS(E1089))+COS(RADIANS(G1094))*COS(RADIANS(E1089))*COS(RADIANS(AM1079))))</f>
        <v>0</v>
      </c>
      <c r="AN1094">
        <f>IF(DEGREES(ACOS(SIN(RADIANS(G1094))*SIN(RADIANS(E1089))+COS(RADIANS(G1094))*COS(RADIANS(E1089))*COS(RADIANS(AN1079))))&gt;90,0,$F$4*$F$5/E1088^2*(SIN(RADIANS(G1094))*SIN(RADIANS(E1089))+COS(RADIANS(G1094))*COS(RADIANS(E1089))*COS(RADIANS(AN1079))))</f>
        <v>0</v>
      </c>
      <c r="AO1094">
        <f>IF(DEGREES(ACOS(SIN(RADIANS(G1094))*SIN(RADIANS(E1089))+COS(RADIANS(G1094))*COS(RADIANS(E1089))*COS(RADIANS(AO1079))))&gt;90,0,$F$4*$F$5/E1088^2*(SIN(RADIANS(G1094))*SIN(RADIANS(E1089))+COS(RADIANS(G1094))*COS(RADIANS(E1089))*COS(RADIANS(AO1079))))</f>
        <v>0</v>
      </c>
      <c r="AP1094">
        <f>IF(DEGREES(ACOS(SIN(RADIANS(G1094))*SIN(RADIANS(E1089))+COS(RADIANS(G1094))*COS(RADIANS(E1089))*COS(RADIANS(AP1079))))&gt;90,0,$F$4*$F$5/E1088^2*(SIN(RADIANS(G1094))*SIN(RADIANS(E1089))+COS(RADIANS(G1094))*COS(RADIANS(E1089))*COS(RADIANS(AP1079))))</f>
        <v>0</v>
      </c>
      <c r="AQ1094">
        <f>IF(DEGREES(ACOS(SIN(RADIANS(G1094))*SIN(RADIANS(E1089))+COS(RADIANS(G1094))*COS(RADIANS(E1089))*COS(RADIANS(AQ1079))))&gt;90,0,$F$4*$F$5/E1088^2*(SIN(RADIANS(G1094))*SIN(RADIANS(E1089))+COS(RADIANS(G1094))*COS(RADIANS(E1089))*COS(RADIANS(AQ1079))))</f>
        <v>0</v>
      </c>
      <c r="AR1094">
        <f>IF(DEGREES(ACOS(SIN(RADIANS(G1094))*SIN(RADIANS(E1089))+COS(RADIANS(G1094))*COS(RADIANS(E1089))*COS(RADIANS(AR1079))))&gt;90,0,$F$4*$F$5/E1088^2*(SIN(RADIANS(G1094))*SIN(RADIANS(E1089))+COS(RADIANS(G1094))*COS(RADIANS(E1089))*COS(RADIANS(AR1079))))</f>
        <v>0</v>
      </c>
    </row>
    <row r="1095" spans="2:44" x14ac:dyDescent="0.5">
      <c r="G1095">
        <v>-50</v>
      </c>
      <c r="I1095">
        <f>IF(DEGREES(ACOS(SIN(RADIANS(G1095))*SIN(RADIANS(E1089))+COS(RADIANS(G1095))*COS(RADIANS(E1089))*COS(RADIANS(I1079))))&gt;90,0,$F$4*$F$5/E1088^2*(SIN(RADIANS(G1095))*SIN(RADIANS(E1089))+COS(RADIANS(G1095))*COS(RADIANS(E1089))*COS(RADIANS(I1079))))</f>
        <v>0</v>
      </c>
      <c r="J1095">
        <f>IF(DEGREES(ACOS(SIN(RADIANS(G1095))*SIN(RADIANS(E1089))+COS(RADIANS(G1095))*COS(RADIANS(E1089))*COS(RADIANS(J1079))))&gt;90,0,$F$4*$F$5/E1088^2*(SIN(RADIANS(G1095))*SIN(RADIANS(E1089))+COS(RADIANS(G1095))*COS(RADIANS(E1089))*COS(RADIANS(J1079))))</f>
        <v>0</v>
      </c>
      <c r="K1095">
        <f>IF(DEGREES(ACOS(SIN(RADIANS(G1095))*SIN(RADIANS(E1089))+COS(RADIANS(G1095))*COS(RADIANS(E1089))*COS(RADIANS(K1079))))&gt;90,0,$F$4*$F$5/E1088^2*(SIN(RADIANS(G1095))*SIN(RADIANS(E1089))+COS(RADIANS(G1095))*COS(RADIANS(E1089))*COS(RADIANS(K1079))))</f>
        <v>0</v>
      </c>
      <c r="L1095">
        <f>IF(DEGREES(ACOS(SIN(RADIANS(G1095))*SIN(RADIANS(E1089))+COS(RADIANS(G1095))*COS(RADIANS(E1089))*COS(RADIANS(L1079))))&gt;90,0,$F$4*$F$5/E1088^2*(SIN(RADIANS(G1095))*SIN(RADIANS(E1089))+COS(RADIANS(G1095))*COS(RADIANS(E1089))*COS(RADIANS(L1079))))</f>
        <v>0</v>
      </c>
      <c r="M1095">
        <f>IF(DEGREES(ACOS(SIN(RADIANS(G1095))*SIN(RADIANS(E1089))+COS(RADIANS(G1095))*COS(RADIANS(E1089))*COS(RADIANS(M1079))))&gt;90,0,$F$4*$F$5/E1088^2*(SIN(RADIANS(G1095))*SIN(RADIANS(E1089))+COS(RADIANS(G1095))*COS(RADIANS(E1089))*COS(RADIANS(M1079))))</f>
        <v>0</v>
      </c>
      <c r="N1095">
        <f>IF(DEGREES(ACOS(SIN(RADIANS(G1095))*SIN(RADIANS(E1089))+COS(RADIANS(G1095))*COS(RADIANS(E1089))*COS(RADIANS(N1079))))&gt;90,0,$F$4*$F$5/E1088^2*(SIN(RADIANS(G1095))*SIN(RADIANS(E1089))+COS(RADIANS(G1095))*COS(RADIANS(E1089))*COS(RADIANS(N1079))))</f>
        <v>0</v>
      </c>
      <c r="O1095">
        <f>IF(DEGREES(ACOS(SIN(RADIANS(G1095))*SIN(RADIANS(E1089))+COS(RADIANS(G1095))*COS(RADIANS(E1089))*COS(RADIANS(O1079))))&gt;90,0,$F$4*$F$5/E1088^2*(SIN(RADIANS(G1095))*SIN(RADIANS(E1089))+COS(RADIANS(G1095))*COS(RADIANS(E1089))*COS(RADIANS(O1079))))</f>
        <v>0</v>
      </c>
      <c r="P1095">
        <f>IF(DEGREES(ACOS(SIN(RADIANS(G1095))*SIN(RADIANS(E1089))+COS(RADIANS(G1095))*COS(RADIANS(E1089))*COS(RADIANS(P1079))))&gt;90,0,$F$4*$F$5/E1088^2*(SIN(RADIANS(G1095))*SIN(RADIANS(E1089))+COS(RADIANS(G1095))*COS(RADIANS(E1089))*COS(RADIANS(P1079))))</f>
        <v>0</v>
      </c>
      <c r="Q1095">
        <f>IF(DEGREES(ACOS(SIN(RADIANS(G1095))*SIN(RADIANS(E1089))+COS(RADIANS(G1095))*COS(RADIANS(E1089))*COS(RADIANS(Q1079))))&gt;90,0,$F$4*$F$5/E1088^2*(SIN(RADIANS(G1095))*SIN(RADIANS(E1089))+COS(RADIANS(G1095))*COS(RADIANS(E1089))*COS(RADIANS(Q1079))))</f>
        <v>0</v>
      </c>
      <c r="R1095" t="e">
        <f>IF(DEGREES(ACOS(SIN(RADIANS(G1095))*SIN(RADIANS(E1089))+COS(RADIANS(G1095))*COS(RADIANS(E1089))*COS(RADIANS(R1079))))&gt;90,0,$F$4*$F$5/E1088^2*(SIN(RADIANS(G1095))*SIN(RADIANS(E1089))+COS(RADIANS(G1095))*COS(RADIANS(E1089))*COS(RADIANS(R1079))))</f>
        <v>#DIV/0!</v>
      </c>
      <c r="S1095" t="e">
        <f>IF(DEGREES(ACOS(SIN(RADIANS(G1095))*SIN(RADIANS(E1089))+COS(RADIANS(G1095))*COS(RADIANS(E1089))*COS(RADIANS(S1079))))&gt;90,0,$F$4*$F$5/E1088^2*(SIN(RADIANS(G1095))*SIN(RADIANS(E1089))+COS(RADIANS(G1095))*COS(RADIANS(E1089))*COS(RADIANS(S1079))))</f>
        <v>#DIV/0!</v>
      </c>
      <c r="T1095" t="e">
        <f>IF(DEGREES(ACOS(SIN(RADIANS(G1095))*SIN(RADIANS(E1089))+COS(RADIANS(G1095))*COS(RADIANS(E1089))*COS(RADIANS(T1079))))&gt;90,0,$F$4*$F$5/E1088^2*(SIN(RADIANS(G1095))*SIN(RADIANS(E1089))+COS(RADIANS(G1095))*COS(RADIANS(E1089))*COS(RADIANS(T1079))))</f>
        <v>#DIV/0!</v>
      </c>
      <c r="U1095" t="e">
        <f>IF(DEGREES(ACOS(SIN(RADIANS(G1095))*SIN(RADIANS(E1089))+COS(RADIANS(G1095))*COS(RADIANS(E1089))*COS(RADIANS(U1079))))&gt;90,0,$F$4*$F$5/E1088^2*(SIN(RADIANS(G1095))*SIN(RADIANS(E1089))+COS(RADIANS(G1095))*COS(RADIANS(E1089))*COS(RADIANS(U1079))))</f>
        <v>#DIV/0!</v>
      </c>
      <c r="V1095" t="e">
        <f>IF(DEGREES(ACOS(SIN(RADIANS(G1095))*SIN(RADIANS(E1089))+COS(RADIANS(G1095))*COS(RADIANS(E1089))*COS(RADIANS(V1079))))&gt;90,0,$F$4*$F$5/E1088^2*(SIN(RADIANS(G1095))*SIN(RADIANS(E1089))+COS(RADIANS(G1095))*COS(RADIANS(E1089))*COS(RADIANS(V1079))))</f>
        <v>#DIV/0!</v>
      </c>
      <c r="W1095" t="e">
        <f>IF(DEGREES(ACOS(SIN(RADIANS(G1095))*SIN(RADIANS(E1089))+COS(RADIANS(G1095))*COS(RADIANS(E1089))*COS(RADIANS(W1079))))&gt;90,0,$F$4*$F$5/E1088^2*(SIN(RADIANS(G1095))*SIN(RADIANS(E1089))+COS(RADIANS(G1095))*COS(RADIANS(E1089))*COS(RADIANS(W1079))))</f>
        <v>#DIV/0!</v>
      </c>
      <c r="X1095" t="e">
        <f>IF(DEGREES(ACOS(SIN(RADIANS(G1095))*SIN(RADIANS(E1089))+COS(RADIANS(G1095))*COS(RADIANS(E1089))*COS(RADIANS(X1079))))&gt;90,0,$F$4*$F$5/E1088^2*(SIN(RADIANS(G1095))*SIN(RADIANS(E1089))+COS(RADIANS(G1095))*COS(RADIANS(E1089))*COS(RADIANS(X1079))))</f>
        <v>#DIV/0!</v>
      </c>
      <c r="Y1095" t="e">
        <f>IF(DEGREES(ACOS(SIN(RADIANS(G1095))*SIN(RADIANS(E1089))+COS(RADIANS(G1095))*COS(RADIANS(E1089))*COS(RADIANS(Y1079))))&gt;90,0,$F$4*$F$5/E1088^2*(SIN(RADIANS(G1095))*SIN(RADIANS(E1089))+COS(RADIANS(G1095))*COS(RADIANS(E1089))*COS(RADIANS(Y1079))))</f>
        <v>#DIV/0!</v>
      </c>
      <c r="Z1095" t="e">
        <f>IF(DEGREES(ACOS(SIN(RADIANS(G1095))*SIN(RADIANS(E1089))+COS(RADIANS(G1095))*COS(RADIANS(E1089))*COS(RADIANS(Z1079))))&gt;90,0,$F$4*$F$5/E1088^2*(SIN(RADIANS(G1095))*SIN(RADIANS(E1089))+COS(RADIANS(G1095))*COS(RADIANS(E1089))*COS(RADIANS(Z1079))))</f>
        <v>#DIV/0!</v>
      </c>
      <c r="AA1095" t="e">
        <f>IF(DEGREES(ACOS(SIN(RADIANS(G1095))*SIN(RADIANS(E1089))+COS(RADIANS(G1095))*COS(RADIANS(E1089))*COS(RADIANS(AA1079))))&gt;90,0,$F$4*$F$5/E1088^2*(SIN(RADIANS(G1095))*SIN(RADIANS(E1089))+COS(RADIANS(G1095))*COS(RADIANS(E1089))*COS(RADIANS(AA1079))))</f>
        <v>#DIV/0!</v>
      </c>
      <c r="AB1095" t="e">
        <f>IF(DEGREES(ACOS(SIN(RADIANS(G1095))*SIN(RADIANS(E1089))+COS(RADIANS(G1095))*COS(RADIANS(E1089))*COS(RADIANS(AB1079))))&gt;90,0,$F$4*$F$5/E1088^2*(SIN(RADIANS(G1095))*SIN(RADIANS(E1089))+COS(RADIANS(G1095))*COS(RADIANS(E1089))*COS(RADIANS(AB1079))))</f>
        <v>#DIV/0!</v>
      </c>
      <c r="AC1095" t="e">
        <f>IF(DEGREES(ACOS(SIN(RADIANS(G1095))*SIN(RADIANS(E1089))+COS(RADIANS(G1095))*COS(RADIANS(E1089))*COS(RADIANS(AC1079))))&gt;90,0,$F$4*$F$5/E1088^2*(SIN(RADIANS(G1095))*SIN(RADIANS(E1089))+COS(RADIANS(G1095))*COS(RADIANS(E1089))*COS(RADIANS(AC1079))))</f>
        <v>#DIV/0!</v>
      </c>
      <c r="AD1095" t="e">
        <f>IF(DEGREES(ACOS(SIN(RADIANS(G1095))*SIN(RADIANS(E1089))+COS(RADIANS(G1095))*COS(RADIANS(E1089))*COS(RADIANS(AD1079))))&gt;90,0,$F$4*$F$5/E1088^2*(SIN(RADIANS(G1095))*SIN(RADIANS(E1089))+COS(RADIANS(G1095))*COS(RADIANS(E1089))*COS(RADIANS(AD1079))))</f>
        <v>#DIV/0!</v>
      </c>
      <c r="AE1095" t="e">
        <f>IF(DEGREES(ACOS(SIN(RADIANS(G1095))*SIN(RADIANS(E1089))+COS(RADIANS(G1095))*COS(RADIANS(E1089))*COS(RADIANS(AE1079))))&gt;90,0,$F$4*$F$5/E1088^2*(SIN(RADIANS(G1095))*SIN(RADIANS(E1089))+COS(RADIANS(G1095))*COS(RADIANS(E1089))*COS(RADIANS(AE1079))))</f>
        <v>#DIV/0!</v>
      </c>
      <c r="AF1095" t="e">
        <f>IF(DEGREES(ACOS(SIN(RADIANS(G1095))*SIN(RADIANS(E1089))+COS(RADIANS(G1095))*COS(RADIANS(E1089))*COS(RADIANS(AF1079))))&gt;90,0,$F$4*$F$5/E1088^2*(SIN(RADIANS(G1095))*SIN(RADIANS(E1089))+COS(RADIANS(G1095))*COS(RADIANS(E1089))*COS(RADIANS(AF1079))))</f>
        <v>#DIV/0!</v>
      </c>
      <c r="AG1095" t="e">
        <f>IF(DEGREES(ACOS(SIN(RADIANS(G1095))*SIN(RADIANS(E1089))+COS(RADIANS(G1095))*COS(RADIANS(E1089))*COS(RADIANS(AG1079))))&gt;90,0,$F$4*$F$5/E1088^2*(SIN(RADIANS(G1095))*SIN(RADIANS(E1089))+COS(RADIANS(G1095))*COS(RADIANS(E1089))*COS(RADIANS(AG1079))))</f>
        <v>#DIV/0!</v>
      </c>
      <c r="AH1095" t="e">
        <f>IF(DEGREES(ACOS(SIN(RADIANS(G1095))*SIN(RADIANS(E1089))+COS(RADIANS(G1095))*COS(RADIANS(E1089))*COS(RADIANS(AH1079))))&gt;90,0,$F$4*$F$5/E1088^2*(SIN(RADIANS(G1095))*SIN(RADIANS(E1089))+COS(RADIANS(G1095))*COS(RADIANS(E1089))*COS(RADIANS(AH1079))))</f>
        <v>#DIV/0!</v>
      </c>
      <c r="AI1095" t="e">
        <f>IF(DEGREES(ACOS(SIN(RADIANS(G1095))*SIN(RADIANS(E1089))+COS(RADIANS(G1095))*COS(RADIANS(E1089))*COS(RADIANS(AI1079))))&gt;90,0,$F$4*$F$5/E1088^2*(SIN(RADIANS(G1095))*SIN(RADIANS(E1089))+COS(RADIANS(G1095))*COS(RADIANS(E1089))*COS(RADIANS(AI1079))))</f>
        <v>#DIV/0!</v>
      </c>
      <c r="AJ1095" t="e">
        <f>IF(DEGREES(ACOS(SIN(RADIANS(G1095))*SIN(RADIANS(E1089))+COS(RADIANS(G1095))*COS(RADIANS(E1089))*COS(RADIANS(AJ1079))))&gt;90,0,$F$4*$F$5/E1088^2*(SIN(RADIANS(G1095))*SIN(RADIANS(E1089))+COS(RADIANS(G1095))*COS(RADIANS(E1089))*COS(RADIANS(AJ1079))))</f>
        <v>#DIV/0!</v>
      </c>
      <c r="AK1095">
        <f>IF(DEGREES(ACOS(SIN(RADIANS(G1095))*SIN(RADIANS(E1089))+COS(RADIANS(G1095))*COS(RADIANS(E1089))*COS(RADIANS(AK1079))))&gt;90,0,$F$4*$F$5/E1088^2*(SIN(RADIANS(G1095))*SIN(RADIANS(E1089))+COS(RADIANS(G1095))*COS(RADIANS(E1089))*COS(RADIANS(AK1079))))</f>
        <v>0</v>
      </c>
      <c r="AL1095">
        <f>IF(DEGREES(ACOS(SIN(RADIANS(G1095))*SIN(RADIANS(E1089))+COS(RADIANS(G1095))*COS(RADIANS(E1089))*COS(RADIANS(AL1079))))&gt;90,0,$F$4*$F$5/E1088^2*(SIN(RADIANS(G1095))*SIN(RADIANS(E1089))+COS(RADIANS(G1095))*COS(RADIANS(E1089))*COS(RADIANS(AL1079))))</f>
        <v>0</v>
      </c>
      <c r="AM1095">
        <f>IF(DEGREES(ACOS(SIN(RADIANS(G1095))*SIN(RADIANS(E1089))+COS(RADIANS(G1095))*COS(RADIANS(E1089))*COS(RADIANS(AM1079))))&gt;90,0,$F$4*$F$5/E1088^2*(SIN(RADIANS(G1095))*SIN(RADIANS(E1089))+COS(RADIANS(G1095))*COS(RADIANS(E1089))*COS(RADIANS(AM1079))))</f>
        <v>0</v>
      </c>
      <c r="AN1095">
        <f>IF(DEGREES(ACOS(SIN(RADIANS(G1095))*SIN(RADIANS(E1089))+COS(RADIANS(G1095))*COS(RADIANS(E1089))*COS(RADIANS(AN1079))))&gt;90,0,$F$4*$F$5/E1088^2*(SIN(RADIANS(G1095))*SIN(RADIANS(E1089))+COS(RADIANS(G1095))*COS(RADIANS(E1089))*COS(RADIANS(AN1079))))</f>
        <v>0</v>
      </c>
      <c r="AO1095">
        <f>IF(DEGREES(ACOS(SIN(RADIANS(G1095))*SIN(RADIANS(E1089))+COS(RADIANS(G1095))*COS(RADIANS(E1089))*COS(RADIANS(AO1079))))&gt;90,0,$F$4*$F$5/E1088^2*(SIN(RADIANS(G1095))*SIN(RADIANS(E1089))+COS(RADIANS(G1095))*COS(RADIANS(E1089))*COS(RADIANS(AO1079))))</f>
        <v>0</v>
      </c>
      <c r="AP1095">
        <f>IF(DEGREES(ACOS(SIN(RADIANS(G1095))*SIN(RADIANS(E1089))+COS(RADIANS(G1095))*COS(RADIANS(E1089))*COS(RADIANS(AP1079))))&gt;90,0,$F$4*$F$5/E1088^2*(SIN(RADIANS(G1095))*SIN(RADIANS(E1089))+COS(RADIANS(G1095))*COS(RADIANS(E1089))*COS(RADIANS(AP1079))))</f>
        <v>0</v>
      </c>
      <c r="AQ1095">
        <f>IF(DEGREES(ACOS(SIN(RADIANS(G1095))*SIN(RADIANS(E1089))+COS(RADIANS(G1095))*COS(RADIANS(E1089))*COS(RADIANS(AQ1079))))&gt;90,0,$F$4*$F$5/E1088^2*(SIN(RADIANS(G1095))*SIN(RADIANS(E1089))+COS(RADIANS(G1095))*COS(RADIANS(E1089))*COS(RADIANS(AQ1079))))</f>
        <v>0</v>
      </c>
      <c r="AR1095">
        <f>IF(DEGREES(ACOS(SIN(RADIANS(G1095))*SIN(RADIANS(E1089))+COS(RADIANS(G1095))*COS(RADIANS(E1089))*COS(RADIANS(AR1079))))&gt;90,0,$F$4*$F$5/E1088^2*(SIN(RADIANS(G1095))*SIN(RADIANS(E1089))+COS(RADIANS(G1095))*COS(RADIANS(E1089))*COS(RADIANS(AR1079))))</f>
        <v>0</v>
      </c>
    </row>
    <row r="1096" spans="2:44" x14ac:dyDescent="0.5">
      <c r="G1096">
        <v>-60</v>
      </c>
      <c r="I1096">
        <f>IF(DEGREES(ACOS(SIN(RADIANS(G1096))*SIN(RADIANS(E1089))+COS(RADIANS(G1096))*COS(RADIANS(E1089))*COS(RADIANS(I1079))))&gt;90,0,$F$4*$F$5/E1088^2*(SIN(RADIANS(G1096))*SIN(RADIANS(E1089))+COS(RADIANS(G1096))*COS(RADIANS(E1089))*COS(RADIANS(I1079))))</f>
        <v>0</v>
      </c>
      <c r="J1096">
        <f>IF(DEGREES(ACOS(SIN(RADIANS(G1096))*SIN(RADIANS(E1089))+COS(RADIANS(G1096))*COS(RADIANS(E1089))*COS(RADIANS(J1079))))&gt;90,0,$F$4*$F$5/E1088^2*(SIN(RADIANS(G1096))*SIN(RADIANS(E1089))+COS(RADIANS(G1096))*COS(RADIANS(E1089))*COS(RADIANS(J1079))))</f>
        <v>0</v>
      </c>
      <c r="K1096">
        <f>IF(DEGREES(ACOS(SIN(RADIANS(G1096))*SIN(RADIANS(E1089))+COS(RADIANS(G1096))*COS(RADIANS(E1089))*COS(RADIANS(K1079))))&gt;90,0,$F$4*$F$5/E1088^2*(SIN(RADIANS(G1096))*SIN(RADIANS(E1089))+COS(RADIANS(G1096))*COS(RADIANS(E1089))*COS(RADIANS(K1079))))</f>
        <v>0</v>
      </c>
      <c r="L1096">
        <f>IF(DEGREES(ACOS(SIN(RADIANS(G1096))*SIN(RADIANS(E1089))+COS(RADIANS(G1096))*COS(RADIANS(E1089))*COS(RADIANS(L1079))))&gt;90,0,$F$4*$F$5/E1088^2*(SIN(RADIANS(G1096))*SIN(RADIANS(E1089))+COS(RADIANS(G1096))*COS(RADIANS(E1089))*COS(RADIANS(L1079))))</f>
        <v>0</v>
      </c>
      <c r="M1096">
        <f>IF(DEGREES(ACOS(SIN(RADIANS(G1096))*SIN(RADIANS(E1089))+COS(RADIANS(G1096))*COS(RADIANS(E1089))*COS(RADIANS(M1079))))&gt;90,0,$F$4*$F$5/E1088^2*(SIN(RADIANS(G1096))*SIN(RADIANS(E1089))+COS(RADIANS(G1096))*COS(RADIANS(E1089))*COS(RADIANS(M1079))))</f>
        <v>0</v>
      </c>
      <c r="N1096">
        <f>IF(DEGREES(ACOS(SIN(RADIANS(G1096))*SIN(RADIANS(E1089))+COS(RADIANS(G1096))*COS(RADIANS(E1089))*COS(RADIANS(N1079))))&gt;90,0,$F$4*$F$5/E1088^2*(SIN(RADIANS(G1096))*SIN(RADIANS(E1089))+COS(RADIANS(G1096))*COS(RADIANS(E1089))*COS(RADIANS(N1079))))</f>
        <v>0</v>
      </c>
      <c r="O1096">
        <f>IF(DEGREES(ACOS(SIN(RADIANS(G1096))*SIN(RADIANS(E1089))+COS(RADIANS(G1096))*COS(RADIANS(E1089))*COS(RADIANS(O1079))))&gt;90,0,$F$4*$F$5/E1088^2*(SIN(RADIANS(G1096))*SIN(RADIANS(E1089))+COS(RADIANS(G1096))*COS(RADIANS(E1089))*COS(RADIANS(O1079))))</f>
        <v>0</v>
      </c>
      <c r="P1096">
        <f>IF(DEGREES(ACOS(SIN(RADIANS(G1096))*SIN(RADIANS(E1089))+COS(RADIANS(G1096))*COS(RADIANS(E1089))*COS(RADIANS(P1079))))&gt;90,0,$F$4*$F$5/E1088^2*(SIN(RADIANS(G1096))*SIN(RADIANS(E1089))+COS(RADIANS(G1096))*COS(RADIANS(E1089))*COS(RADIANS(P1079))))</f>
        <v>0</v>
      </c>
      <c r="Q1096">
        <f>IF(DEGREES(ACOS(SIN(RADIANS(G1096))*SIN(RADIANS(E1089))+COS(RADIANS(G1096))*COS(RADIANS(E1089))*COS(RADIANS(Q1079))))&gt;90,0,$F$4*$F$5/E1088^2*(SIN(RADIANS(G1096))*SIN(RADIANS(E1089))+COS(RADIANS(G1096))*COS(RADIANS(E1089))*COS(RADIANS(Q1079))))</f>
        <v>0</v>
      </c>
      <c r="R1096" t="e">
        <f>IF(DEGREES(ACOS(SIN(RADIANS(G1096))*SIN(RADIANS(E1089))+COS(RADIANS(G1096))*COS(RADIANS(E1089))*COS(RADIANS(R1079))))&gt;90,0,$F$4*$F$5/E1088^2*(SIN(RADIANS(G1096))*SIN(RADIANS(E1089))+COS(RADIANS(G1096))*COS(RADIANS(E1089))*COS(RADIANS(R1079))))</f>
        <v>#DIV/0!</v>
      </c>
      <c r="S1096" t="e">
        <f>IF(DEGREES(ACOS(SIN(RADIANS(G1096))*SIN(RADIANS(E1089))+COS(RADIANS(G1096))*COS(RADIANS(E1089))*COS(RADIANS(S1079))))&gt;90,0,$F$4*$F$5/E1088^2*(SIN(RADIANS(G1096))*SIN(RADIANS(E1089))+COS(RADIANS(G1096))*COS(RADIANS(E1089))*COS(RADIANS(S1079))))</f>
        <v>#DIV/0!</v>
      </c>
      <c r="T1096" t="e">
        <f>IF(DEGREES(ACOS(SIN(RADIANS(G1096))*SIN(RADIANS(E1089))+COS(RADIANS(G1096))*COS(RADIANS(E1089))*COS(RADIANS(T1079))))&gt;90,0,$F$4*$F$5/E1088^2*(SIN(RADIANS(G1096))*SIN(RADIANS(E1089))+COS(RADIANS(G1096))*COS(RADIANS(E1089))*COS(RADIANS(T1079))))</f>
        <v>#DIV/0!</v>
      </c>
      <c r="U1096" t="e">
        <f>IF(DEGREES(ACOS(SIN(RADIANS(G1096))*SIN(RADIANS(E1089))+COS(RADIANS(G1096))*COS(RADIANS(E1089))*COS(RADIANS(U1079))))&gt;90,0,$F$4*$F$5/E1088^2*(SIN(RADIANS(G1096))*SIN(RADIANS(E1089))+COS(RADIANS(G1096))*COS(RADIANS(E1089))*COS(RADIANS(U1079))))</f>
        <v>#DIV/0!</v>
      </c>
      <c r="V1096" t="e">
        <f>IF(DEGREES(ACOS(SIN(RADIANS(G1096))*SIN(RADIANS(E1089))+COS(RADIANS(G1096))*COS(RADIANS(E1089))*COS(RADIANS(V1079))))&gt;90,0,$F$4*$F$5/E1088^2*(SIN(RADIANS(G1096))*SIN(RADIANS(E1089))+COS(RADIANS(G1096))*COS(RADIANS(E1089))*COS(RADIANS(V1079))))</f>
        <v>#DIV/0!</v>
      </c>
      <c r="W1096" t="e">
        <f>IF(DEGREES(ACOS(SIN(RADIANS(G1096))*SIN(RADIANS(E1089))+COS(RADIANS(G1096))*COS(RADIANS(E1089))*COS(RADIANS(W1079))))&gt;90,0,$F$4*$F$5/E1088^2*(SIN(RADIANS(G1096))*SIN(RADIANS(E1089))+COS(RADIANS(G1096))*COS(RADIANS(E1089))*COS(RADIANS(W1079))))</f>
        <v>#DIV/0!</v>
      </c>
      <c r="X1096" t="e">
        <f>IF(DEGREES(ACOS(SIN(RADIANS(G1096))*SIN(RADIANS(E1089))+COS(RADIANS(G1096))*COS(RADIANS(E1089))*COS(RADIANS(X1079))))&gt;90,0,$F$4*$F$5/E1088^2*(SIN(RADIANS(G1096))*SIN(RADIANS(E1089))+COS(RADIANS(G1096))*COS(RADIANS(E1089))*COS(RADIANS(X1079))))</f>
        <v>#DIV/0!</v>
      </c>
      <c r="Y1096" t="e">
        <f>IF(DEGREES(ACOS(SIN(RADIANS(G1096))*SIN(RADIANS(E1089))+COS(RADIANS(G1096))*COS(RADIANS(E1089))*COS(RADIANS(Y1079))))&gt;90,0,$F$4*$F$5/E1088^2*(SIN(RADIANS(G1096))*SIN(RADIANS(E1089))+COS(RADIANS(G1096))*COS(RADIANS(E1089))*COS(RADIANS(Y1079))))</f>
        <v>#DIV/0!</v>
      </c>
      <c r="Z1096" t="e">
        <f>IF(DEGREES(ACOS(SIN(RADIANS(G1096))*SIN(RADIANS(E1089))+COS(RADIANS(G1096))*COS(RADIANS(E1089))*COS(RADIANS(Z1079))))&gt;90,0,$F$4*$F$5/E1088^2*(SIN(RADIANS(G1096))*SIN(RADIANS(E1089))+COS(RADIANS(G1096))*COS(RADIANS(E1089))*COS(RADIANS(Z1079))))</f>
        <v>#DIV/0!</v>
      </c>
      <c r="AA1096" t="e">
        <f>IF(DEGREES(ACOS(SIN(RADIANS(G1096))*SIN(RADIANS(E1089))+COS(RADIANS(G1096))*COS(RADIANS(E1089))*COS(RADIANS(AA1079))))&gt;90,0,$F$4*$F$5/E1088^2*(SIN(RADIANS(G1096))*SIN(RADIANS(E1089))+COS(RADIANS(G1096))*COS(RADIANS(E1089))*COS(RADIANS(AA1079))))</f>
        <v>#DIV/0!</v>
      </c>
      <c r="AB1096" t="e">
        <f>IF(DEGREES(ACOS(SIN(RADIANS(G1096))*SIN(RADIANS(E1089))+COS(RADIANS(G1096))*COS(RADIANS(E1089))*COS(RADIANS(AB1079))))&gt;90,0,$F$4*$F$5/E1088^2*(SIN(RADIANS(G1096))*SIN(RADIANS(E1089))+COS(RADIANS(G1096))*COS(RADIANS(E1089))*COS(RADIANS(AB1079))))</f>
        <v>#DIV/0!</v>
      </c>
      <c r="AC1096" t="e">
        <f>IF(DEGREES(ACOS(SIN(RADIANS(G1096))*SIN(RADIANS(E1089))+COS(RADIANS(G1096))*COS(RADIANS(E1089))*COS(RADIANS(AC1079))))&gt;90,0,$F$4*$F$5/E1088^2*(SIN(RADIANS(G1096))*SIN(RADIANS(E1089))+COS(RADIANS(G1096))*COS(RADIANS(E1089))*COS(RADIANS(AC1079))))</f>
        <v>#DIV/0!</v>
      </c>
      <c r="AD1096" t="e">
        <f>IF(DEGREES(ACOS(SIN(RADIANS(G1096))*SIN(RADIANS(E1089))+COS(RADIANS(G1096))*COS(RADIANS(E1089))*COS(RADIANS(AD1079))))&gt;90,0,$F$4*$F$5/E1088^2*(SIN(RADIANS(G1096))*SIN(RADIANS(E1089))+COS(RADIANS(G1096))*COS(RADIANS(E1089))*COS(RADIANS(AD1079))))</f>
        <v>#DIV/0!</v>
      </c>
      <c r="AE1096" t="e">
        <f>IF(DEGREES(ACOS(SIN(RADIANS(G1096))*SIN(RADIANS(E1089))+COS(RADIANS(G1096))*COS(RADIANS(E1089))*COS(RADIANS(AE1079))))&gt;90,0,$F$4*$F$5/E1088^2*(SIN(RADIANS(G1096))*SIN(RADIANS(E1089))+COS(RADIANS(G1096))*COS(RADIANS(E1089))*COS(RADIANS(AE1079))))</f>
        <v>#DIV/0!</v>
      </c>
      <c r="AF1096" t="e">
        <f>IF(DEGREES(ACOS(SIN(RADIANS(G1096))*SIN(RADIANS(E1089))+COS(RADIANS(G1096))*COS(RADIANS(E1089))*COS(RADIANS(AF1079))))&gt;90,0,$F$4*$F$5/E1088^2*(SIN(RADIANS(G1096))*SIN(RADIANS(E1089))+COS(RADIANS(G1096))*COS(RADIANS(E1089))*COS(RADIANS(AF1079))))</f>
        <v>#DIV/0!</v>
      </c>
      <c r="AG1096" t="e">
        <f>IF(DEGREES(ACOS(SIN(RADIANS(G1096))*SIN(RADIANS(E1089))+COS(RADIANS(G1096))*COS(RADIANS(E1089))*COS(RADIANS(AG1079))))&gt;90,0,$F$4*$F$5/E1088^2*(SIN(RADIANS(G1096))*SIN(RADIANS(E1089))+COS(RADIANS(G1096))*COS(RADIANS(E1089))*COS(RADIANS(AG1079))))</f>
        <v>#DIV/0!</v>
      </c>
      <c r="AH1096" t="e">
        <f>IF(DEGREES(ACOS(SIN(RADIANS(G1096))*SIN(RADIANS(E1089))+COS(RADIANS(G1096))*COS(RADIANS(E1089))*COS(RADIANS(AH1079))))&gt;90,0,$F$4*$F$5/E1088^2*(SIN(RADIANS(G1096))*SIN(RADIANS(E1089))+COS(RADIANS(G1096))*COS(RADIANS(E1089))*COS(RADIANS(AH1079))))</f>
        <v>#DIV/0!</v>
      </c>
      <c r="AI1096" t="e">
        <f>IF(DEGREES(ACOS(SIN(RADIANS(G1096))*SIN(RADIANS(E1089))+COS(RADIANS(G1096))*COS(RADIANS(E1089))*COS(RADIANS(AI1079))))&gt;90,0,$F$4*$F$5/E1088^2*(SIN(RADIANS(G1096))*SIN(RADIANS(E1089))+COS(RADIANS(G1096))*COS(RADIANS(E1089))*COS(RADIANS(AI1079))))</f>
        <v>#DIV/0!</v>
      </c>
      <c r="AJ1096" t="e">
        <f>IF(DEGREES(ACOS(SIN(RADIANS(G1096))*SIN(RADIANS(E1089))+COS(RADIANS(G1096))*COS(RADIANS(E1089))*COS(RADIANS(AJ1079))))&gt;90,0,$F$4*$F$5/E1088^2*(SIN(RADIANS(G1096))*SIN(RADIANS(E1089))+COS(RADIANS(G1096))*COS(RADIANS(E1089))*COS(RADIANS(AJ1079))))</f>
        <v>#DIV/0!</v>
      </c>
      <c r="AK1096">
        <f>IF(DEGREES(ACOS(SIN(RADIANS(G1096))*SIN(RADIANS(E1089))+COS(RADIANS(G1096))*COS(RADIANS(E1089))*COS(RADIANS(AK1079))))&gt;90,0,$F$4*$F$5/E1088^2*(SIN(RADIANS(G1096))*SIN(RADIANS(E1089))+COS(RADIANS(G1096))*COS(RADIANS(E1089))*COS(RADIANS(AK1079))))</f>
        <v>0</v>
      </c>
      <c r="AL1096">
        <f>IF(DEGREES(ACOS(SIN(RADIANS(G1096))*SIN(RADIANS(E1089))+COS(RADIANS(G1096))*COS(RADIANS(E1089))*COS(RADIANS(AL1079))))&gt;90,0,$F$4*$F$5/E1088^2*(SIN(RADIANS(G1096))*SIN(RADIANS(E1089))+COS(RADIANS(G1096))*COS(RADIANS(E1089))*COS(RADIANS(AL1079))))</f>
        <v>0</v>
      </c>
      <c r="AM1096">
        <f>IF(DEGREES(ACOS(SIN(RADIANS(G1096))*SIN(RADIANS(E1089))+COS(RADIANS(G1096))*COS(RADIANS(E1089))*COS(RADIANS(AM1079))))&gt;90,0,$F$4*$F$5/E1088^2*(SIN(RADIANS(G1096))*SIN(RADIANS(E1089))+COS(RADIANS(G1096))*COS(RADIANS(E1089))*COS(RADIANS(AM1079))))</f>
        <v>0</v>
      </c>
      <c r="AN1096">
        <f>IF(DEGREES(ACOS(SIN(RADIANS(G1096))*SIN(RADIANS(E1089))+COS(RADIANS(G1096))*COS(RADIANS(E1089))*COS(RADIANS(AN1079))))&gt;90,0,$F$4*$F$5/E1088^2*(SIN(RADIANS(G1096))*SIN(RADIANS(E1089))+COS(RADIANS(G1096))*COS(RADIANS(E1089))*COS(RADIANS(AN1079))))</f>
        <v>0</v>
      </c>
      <c r="AO1096">
        <f>IF(DEGREES(ACOS(SIN(RADIANS(G1096))*SIN(RADIANS(E1089))+COS(RADIANS(G1096))*COS(RADIANS(E1089))*COS(RADIANS(AO1079))))&gt;90,0,$F$4*$F$5/E1088^2*(SIN(RADIANS(G1096))*SIN(RADIANS(E1089))+COS(RADIANS(G1096))*COS(RADIANS(E1089))*COS(RADIANS(AO1079))))</f>
        <v>0</v>
      </c>
      <c r="AP1096">
        <f>IF(DEGREES(ACOS(SIN(RADIANS(G1096))*SIN(RADIANS(E1089))+COS(RADIANS(G1096))*COS(RADIANS(E1089))*COS(RADIANS(AP1079))))&gt;90,0,$F$4*$F$5/E1088^2*(SIN(RADIANS(G1096))*SIN(RADIANS(E1089))+COS(RADIANS(G1096))*COS(RADIANS(E1089))*COS(RADIANS(AP1079))))</f>
        <v>0</v>
      </c>
      <c r="AQ1096">
        <f>IF(DEGREES(ACOS(SIN(RADIANS(G1096))*SIN(RADIANS(E1089))+COS(RADIANS(G1096))*COS(RADIANS(E1089))*COS(RADIANS(AQ1079))))&gt;90,0,$F$4*$F$5/E1088^2*(SIN(RADIANS(G1096))*SIN(RADIANS(E1089))+COS(RADIANS(G1096))*COS(RADIANS(E1089))*COS(RADIANS(AQ1079))))</f>
        <v>0</v>
      </c>
      <c r="AR1096">
        <f>IF(DEGREES(ACOS(SIN(RADIANS(G1096))*SIN(RADIANS(E1089))+COS(RADIANS(G1096))*COS(RADIANS(E1089))*COS(RADIANS(AR1079))))&gt;90,0,$F$4*$F$5/E1088^2*(SIN(RADIANS(G1096))*SIN(RADIANS(E1089))+COS(RADIANS(G1096))*COS(RADIANS(E1089))*COS(RADIANS(AR1079))))</f>
        <v>0</v>
      </c>
    </row>
    <row r="1097" spans="2:44" x14ac:dyDescent="0.5">
      <c r="G1097">
        <v>-70</v>
      </c>
      <c r="I1097">
        <f>IF(DEGREES(ACOS(SIN(RADIANS(G1097))*SIN(RADIANS(E1089))+COS(RADIANS(G1097))*COS(RADIANS(E1089))*COS(RADIANS(I1079))))&gt;90,0,$F$4*$F$5/E1088^2*(SIN(RADIANS(G1097))*SIN(RADIANS(E1089))+COS(RADIANS(G1097))*COS(RADIANS(E1089))*COS(RADIANS(I1079))))</f>
        <v>0</v>
      </c>
      <c r="J1097">
        <f>IF(DEGREES(ACOS(SIN(RADIANS(G1097))*SIN(RADIANS(E1089))+COS(RADIANS(G1097))*COS(RADIANS(E1089))*COS(RADIANS(J1079))))&gt;90,0,$F$4*$F$5/E1088^2*(SIN(RADIANS(G1097))*SIN(RADIANS(E1089))+COS(RADIANS(G1097))*COS(RADIANS(E1089))*COS(RADIANS(J1079))))</f>
        <v>0</v>
      </c>
      <c r="K1097">
        <f>IF(DEGREES(ACOS(SIN(RADIANS(G1097))*SIN(RADIANS(E1089))+COS(RADIANS(G1097))*COS(RADIANS(E1089))*COS(RADIANS(K1079))))&gt;90,0,$F$4*$F$5/E1088^2*(SIN(RADIANS(G1097))*SIN(RADIANS(E1089))+COS(RADIANS(G1097))*COS(RADIANS(E1089))*COS(RADIANS(K1079))))</f>
        <v>0</v>
      </c>
      <c r="L1097">
        <f>IF(DEGREES(ACOS(SIN(RADIANS(G1097))*SIN(RADIANS(E1089))+COS(RADIANS(G1097))*COS(RADIANS(E1089))*COS(RADIANS(L1079))))&gt;90,0,$F$4*$F$5/E1088^2*(SIN(RADIANS(G1097))*SIN(RADIANS(E1089))+COS(RADIANS(G1097))*COS(RADIANS(E1089))*COS(RADIANS(L1079))))</f>
        <v>0</v>
      </c>
      <c r="M1097">
        <f>IF(DEGREES(ACOS(SIN(RADIANS(G1097))*SIN(RADIANS(E1089))+COS(RADIANS(G1097))*COS(RADIANS(E1089))*COS(RADIANS(M1079))))&gt;90,0,$F$4*$F$5/E1088^2*(SIN(RADIANS(G1097))*SIN(RADIANS(E1089))+COS(RADIANS(G1097))*COS(RADIANS(E1089))*COS(RADIANS(M1079))))</f>
        <v>0</v>
      </c>
      <c r="N1097">
        <f>IF(DEGREES(ACOS(SIN(RADIANS(G1097))*SIN(RADIANS(E1089))+COS(RADIANS(G1097))*COS(RADIANS(E1089))*COS(RADIANS(N1079))))&gt;90,0,$F$4*$F$5/E1088^2*(SIN(RADIANS(G1097))*SIN(RADIANS(E1089))+COS(RADIANS(G1097))*COS(RADIANS(E1089))*COS(RADIANS(N1079))))</f>
        <v>0</v>
      </c>
      <c r="O1097">
        <f>IF(DEGREES(ACOS(SIN(RADIANS(G1097))*SIN(RADIANS(E1089))+COS(RADIANS(G1097))*COS(RADIANS(E1089))*COS(RADIANS(O1079))))&gt;90,0,$F$4*$F$5/E1088^2*(SIN(RADIANS(G1097))*SIN(RADIANS(E1089))+COS(RADIANS(G1097))*COS(RADIANS(E1089))*COS(RADIANS(O1079))))</f>
        <v>0</v>
      </c>
      <c r="P1097">
        <f>IF(DEGREES(ACOS(SIN(RADIANS(G1097))*SIN(RADIANS(E1089))+COS(RADIANS(G1097))*COS(RADIANS(E1089))*COS(RADIANS(P1079))))&gt;90,0,$F$4*$F$5/E1088^2*(SIN(RADIANS(G1097))*SIN(RADIANS(E1089))+COS(RADIANS(G1097))*COS(RADIANS(E1089))*COS(RADIANS(P1079))))</f>
        <v>0</v>
      </c>
      <c r="Q1097">
        <f>IF(DEGREES(ACOS(SIN(RADIANS(G1097))*SIN(RADIANS(E1089))+COS(RADIANS(G1097))*COS(RADIANS(E1089))*COS(RADIANS(Q1079))))&gt;90,0,$F$4*$F$5/E1088^2*(SIN(RADIANS(G1097))*SIN(RADIANS(E1089))+COS(RADIANS(G1097))*COS(RADIANS(E1089))*COS(RADIANS(Q1079))))</f>
        <v>0</v>
      </c>
      <c r="R1097" t="e">
        <f>IF(DEGREES(ACOS(SIN(RADIANS(G1097))*SIN(RADIANS(E1089))+COS(RADIANS(G1097))*COS(RADIANS(E1089))*COS(RADIANS(R1079))))&gt;90,0,$F$4*$F$5/E1088^2*(SIN(RADIANS(G1097))*SIN(RADIANS(E1089))+COS(RADIANS(G1097))*COS(RADIANS(E1089))*COS(RADIANS(R1079))))</f>
        <v>#DIV/0!</v>
      </c>
      <c r="S1097" t="e">
        <f>IF(DEGREES(ACOS(SIN(RADIANS(G1097))*SIN(RADIANS(E1089))+COS(RADIANS(G1097))*COS(RADIANS(E1089))*COS(RADIANS(S1079))))&gt;90,0,$F$4*$F$5/E1088^2*(SIN(RADIANS(G1097))*SIN(RADIANS(E1089))+COS(RADIANS(G1097))*COS(RADIANS(E1089))*COS(RADIANS(S1079))))</f>
        <v>#DIV/0!</v>
      </c>
      <c r="T1097" t="e">
        <f>IF(DEGREES(ACOS(SIN(RADIANS(G1097))*SIN(RADIANS(E1089))+COS(RADIANS(G1097))*COS(RADIANS(E1089))*COS(RADIANS(T1079))))&gt;90,0,$F$4*$F$5/E1088^2*(SIN(RADIANS(G1097))*SIN(RADIANS(E1089))+COS(RADIANS(G1097))*COS(RADIANS(E1089))*COS(RADIANS(T1079))))</f>
        <v>#DIV/0!</v>
      </c>
      <c r="U1097" t="e">
        <f>IF(DEGREES(ACOS(SIN(RADIANS(G1097))*SIN(RADIANS(E1089))+COS(RADIANS(G1097))*COS(RADIANS(E1089))*COS(RADIANS(U1079))))&gt;90,0,$F$4*$F$5/E1088^2*(SIN(RADIANS(G1097))*SIN(RADIANS(E1089))+COS(RADIANS(G1097))*COS(RADIANS(E1089))*COS(RADIANS(U1079))))</f>
        <v>#DIV/0!</v>
      </c>
      <c r="V1097" t="e">
        <f>IF(DEGREES(ACOS(SIN(RADIANS(G1097))*SIN(RADIANS(E1089))+COS(RADIANS(G1097))*COS(RADIANS(E1089))*COS(RADIANS(V1079))))&gt;90,0,$F$4*$F$5/E1088^2*(SIN(RADIANS(G1097))*SIN(RADIANS(E1089))+COS(RADIANS(G1097))*COS(RADIANS(E1089))*COS(RADIANS(V1079))))</f>
        <v>#DIV/0!</v>
      </c>
      <c r="W1097" t="e">
        <f>IF(DEGREES(ACOS(SIN(RADIANS(G1097))*SIN(RADIANS(E1089))+COS(RADIANS(G1097))*COS(RADIANS(E1089))*COS(RADIANS(W1079))))&gt;90,0,$F$4*$F$5/E1088^2*(SIN(RADIANS(G1097))*SIN(RADIANS(E1089))+COS(RADIANS(G1097))*COS(RADIANS(E1089))*COS(RADIANS(W1079))))</f>
        <v>#DIV/0!</v>
      </c>
      <c r="X1097" t="e">
        <f>IF(DEGREES(ACOS(SIN(RADIANS(G1097))*SIN(RADIANS(E1089))+COS(RADIANS(G1097))*COS(RADIANS(E1089))*COS(RADIANS(X1079))))&gt;90,0,$F$4*$F$5/E1088^2*(SIN(RADIANS(G1097))*SIN(RADIANS(E1089))+COS(RADIANS(G1097))*COS(RADIANS(E1089))*COS(RADIANS(X1079))))</f>
        <v>#DIV/0!</v>
      </c>
      <c r="Y1097" t="e">
        <f>IF(DEGREES(ACOS(SIN(RADIANS(G1097))*SIN(RADIANS(E1089))+COS(RADIANS(G1097))*COS(RADIANS(E1089))*COS(RADIANS(Y1079))))&gt;90,0,$F$4*$F$5/E1088^2*(SIN(RADIANS(G1097))*SIN(RADIANS(E1089))+COS(RADIANS(G1097))*COS(RADIANS(E1089))*COS(RADIANS(Y1079))))</f>
        <v>#DIV/0!</v>
      </c>
      <c r="Z1097" t="e">
        <f>IF(DEGREES(ACOS(SIN(RADIANS(G1097))*SIN(RADIANS(E1089))+COS(RADIANS(G1097))*COS(RADIANS(E1089))*COS(RADIANS(Z1079))))&gt;90,0,$F$4*$F$5/E1088^2*(SIN(RADIANS(G1097))*SIN(RADIANS(E1089))+COS(RADIANS(G1097))*COS(RADIANS(E1089))*COS(RADIANS(Z1079))))</f>
        <v>#DIV/0!</v>
      </c>
      <c r="AA1097" t="e">
        <f>IF(DEGREES(ACOS(SIN(RADIANS(G1097))*SIN(RADIANS(E1089))+COS(RADIANS(G1097))*COS(RADIANS(E1089))*COS(RADIANS(AA1079))))&gt;90,0,$F$4*$F$5/E1088^2*(SIN(RADIANS(G1097))*SIN(RADIANS(E1089))+COS(RADIANS(G1097))*COS(RADIANS(E1089))*COS(RADIANS(AA1079))))</f>
        <v>#DIV/0!</v>
      </c>
      <c r="AB1097" t="e">
        <f>IF(DEGREES(ACOS(SIN(RADIANS(G1097))*SIN(RADIANS(E1089))+COS(RADIANS(G1097))*COS(RADIANS(E1089))*COS(RADIANS(AB1079))))&gt;90,0,$F$4*$F$5/E1088^2*(SIN(RADIANS(G1097))*SIN(RADIANS(E1089))+COS(RADIANS(G1097))*COS(RADIANS(E1089))*COS(RADIANS(AB1079))))</f>
        <v>#DIV/0!</v>
      </c>
      <c r="AC1097" t="e">
        <f>IF(DEGREES(ACOS(SIN(RADIANS(G1097))*SIN(RADIANS(E1089))+COS(RADIANS(G1097))*COS(RADIANS(E1089))*COS(RADIANS(AC1079))))&gt;90,0,$F$4*$F$5/E1088^2*(SIN(RADIANS(G1097))*SIN(RADIANS(E1089))+COS(RADIANS(G1097))*COS(RADIANS(E1089))*COS(RADIANS(AC1079))))</f>
        <v>#DIV/0!</v>
      </c>
      <c r="AD1097" t="e">
        <f>IF(DEGREES(ACOS(SIN(RADIANS(G1097))*SIN(RADIANS(E1089))+COS(RADIANS(G1097))*COS(RADIANS(E1089))*COS(RADIANS(AD1079))))&gt;90,0,$F$4*$F$5/E1088^2*(SIN(RADIANS(G1097))*SIN(RADIANS(E1089))+COS(RADIANS(G1097))*COS(RADIANS(E1089))*COS(RADIANS(AD1079))))</f>
        <v>#DIV/0!</v>
      </c>
      <c r="AE1097" t="e">
        <f>IF(DEGREES(ACOS(SIN(RADIANS(G1097))*SIN(RADIANS(E1089))+COS(RADIANS(G1097))*COS(RADIANS(E1089))*COS(RADIANS(AE1079))))&gt;90,0,$F$4*$F$5/E1088^2*(SIN(RADIANS(G1097))*SIN(RADIANS(E1089))+COS(RADIANS(G1097))*COS(RADIANS(E1089))*COS(RADIANS(AE1079))))</f>
        <v>#DIV/0!</v>
      </c>
      <c r="AF1097" t="e">
        <f>IF(DEGREES(ACOS(SIN(RADIANS(G1097))*SIN(RADIANS(E1089))+COS(RADIANS(G1097))*COS(RADIANS(E1089))*COS(RADIANS(AF1079))))&gt;90,0,$F$4*$F$5/E1088^2*(SIN(RADIANS(G1097))*SIN(RADIANS(E1089))+COS(RADIANS(G1097))*COS(RADIANS(E1089))*COS(RADIANS(AF1079))))</f>
        <v>#DIV/0!</v>
      </c>
      <c r="AG1097" t="e">
        <f>IF(DEGREES(ACOS(SIN(RADIANS(G1097))*SIN(RADIANS(E1089))+COS(RADIANS(G1097))*COS(RADIANS(E1089))*COS(RADIANS(AG1079))))&gt;90,0,$F$4*$F$5/E1088^2*(SIN(RADIANS(G1097))*SIN(RADIANS(E1089))+COS(RADIANS(G1097))*COS(RADIANS(E1089))*COS(RADIANS(AG1079))))</f>
        <v>#DIV/0!</v>
      </c>
      <c r="AH1097" t="e">
        <f>IF(DEGREES(ACOS(SIN(RADIANS(G1097))*SIN(RADIANS(E1089))+COS(RADIANS(G1097))*COS(RADIANS(E1089))*COS(RADIANS(AH1079))))&gt;90,0,$F$4*$F$5/E1088^2*(SIN(RADIANS(G1097))*SIN(RADIANS(E1089))+COS(RADIANS(G1097))*COS(RADIANS(E1089))*COS(RADIANS(AH1079))))</f>
        <v>#DIV/0!</v>
      </c>
      <c r="AI1097" t="e">
        <f>IF(DEGREES(ACOS(SIN(RADIANS(G1097))*SIN(RADIANS(E1089))+COS(RADIANS(G1097))*COS(RADIANS(E1089))*COS(RADIANS(AI1079))))&gt;90,0,$F$4*$F$5/E1088^2*(SIN(RADIANS(G1097))*SIN(RADIANS(E1089))+COS(RADIANS(G1097))*COS(RADIANS(E1089))*COS(RADIANS(AI1079))))</f>
        <v>#DIV/0!</v>
      </c>
      <c r="AJ1097" t="e">
        <f>IF(DEGREES(ACOS(SIN(RADIANS(G1097))*SIN(RADIANS(E1089))+COS(RADIANS(G1097))*COS(RADIANS(E1089))*COS(RADIANS(AJ1079))))&gt;90,0,$F$4*$F$5/E1088^2*(SIN(RADIANS(G1097))*SIN(RADIANS(E1089))+COS(RADIANS(G1097))*COS(RADIANS(E1089))*COS(RADIANS(AJ1079))))</f>
        <v>#DIV/0!</v>
      </c>
      <c r="AK1097">
        <f>IF(DEGREES(ACOS(SIN(RADIANS(G1097))*SIN(RADIANS(E1089))+COS(RADIANS(G1097))*COS(RADIANS(E1089))*COS(RADIANS(AK1079))))&gt;90,0,$F$4*$F$5/E1088^2*(SIN(RADIANS(G1097))*SIN(RADIANS(E1089))+COS(RADIANS(G1097))*COS(RADIANS(E1089))*COS(RADIANS(AK1079))))</f>
        <v>0</v>
      </c>
      <c r="AL1097">
        <f>IF(DEGREES(ACOS(SIN(RADIANS(G1097))*SIN(RADIANS(E1089))+COS(RADIANS(G1097))*COS(RADIANS(E1089))*COS(RADIANS(AL1079))))&gt;90,0,$F$4*$F$5/E1088^2*(SIN(RADIANS(G1097))*SIN(RADIANS(E1089))+COS(RADIANS(G1097))*COS(RADIANS(E1089))*COS(RADIANS(AL1079))))</f>
        <v>0</v>
      </c>
      <c r="AM1097">
        <f>IF(DEGREES(ACOS(SIN(RADIANS(G1097))*SIN(RADIANS(E1089))+COS(RADIANS(G1097))*COS(RADIANS(E1089))*COS(RADIANS(AM1079))))&gt;90,0,$F$4*$F$5/E1088^2*(SIN(RADIANS(G1097))*SIN(RADIANS(E1089))+COS(RADIANS(G1097))*COS(RADIANS(E1089))*COS(RADIANS(AM1079))))</f>
        <v>0</v>
      </c>
      <c r="AN1097">
        <f>IF(DEGREES(ACOS(SIN(RADIANS(G1097))*SIN(RADIANS(E1089))+COS(RADIANS(G1097))*COS(RADIANS(E1089))*COS(RADIANS(AN1079))))&gt;90,0,$F$4*$F$5/E1088^2*(SIN(RADIANS(G1097))*SIN(RADIANS(E1089))+COS(RADIANS(G1097))*COS(RADIANS(E1089))*COS(RADIANS(AN1079))))</f>
        <v>0</v>
      </c>
      <c r="AO1097">
        <f>IF(DEGREES(ACOS(SIN(RADIANS(G1097))*SIN(RADIANS(E1089))+COS(RADIANS(G1097))*COS(RADIANS(E1089))*COS(RADIANS(AO1079))))&gt;90,0,$F$4*$F$5/E1088^2*(SIN(RADIANS(G1097))*SIN(RADIANS(E1089))+COS(RADIANS(G1097))*COS(RADIANS(E1089))*COS(RADIANS(AO1079))))</f>
        <v>0</v>
      </c>
      <c r="AP1097">
        <f>IF(DEGREES(ACOS(SIN(RADIANS(G1097))*SIN(RADIANS(E1089))+COS(RADIANS(G1097))*COS(RADIANS(E1089))*COS(RADIANS(AP1079))))&gt;90,0,$F$4*$F$5/E1088^2*(SIN(RADIANS(G1097))*SIN(RADIANS(E1089))+COS(RADIANS(G1097))*COS(RADIANS(E1089))*COS(RADIANS(AP1079))))</f>
        <v>0</v>
      </c>
      <c r="AQ1097">
        <f>IF(DEGREES(ACOS(SIN(RADIANS(G1097))*SIN(RADIANS(E1089))+COS(RADIANS(G1097))*COS(RADIANS(E1089))*COS(RADIANS(AQ1079))))&gt;90,0,$F$4*$F$5/E1088^2*(SIN(RADIANS(G1097))*SIN(RADIANS(E1089))+COS(RADIANS(G1097))*COS(RADIANS(E1089))*COS(RADIANS(AQ1079))))</f>
        <v>0</v>
      </c>
      <c r="AR1097">
        <f>IF(DEGREES(ACOS(SIN(RADIANS(G1097))*SIN(RADIANS(E1089))+COS(RADIANS(G1097))*COS(RADIANS(E1089))*COS(RADIANS(AR1079))))&gt;90,0,$F$4*$F$5/E1088^2*(SIN(RADIANS(G1097))*SIN(RADIANS(E1089))+COS(RADIANS(G1097))*COS(RADIANS(E1089))*COS(RADIANS(AR1079))))</f>
        <v>0</v>
      </c>
    </row>
    <row r="1098" spans="2:44" x14ac:dyDescent="0.5">
      <c r="G1098">
        <v>-80</v>
      </c>
      <c r="I1098">
        <f>IF(DEGREES(ACOS(SIN(RADIANS(G1098))*SIN(RADIANS(E1089))+COS(RADIANS(G1098))*COS(RADIANS(E1089))*COS(RADIANS(I1079))))&gt;90,0,$F$4*$F$5/E1088^2*(SIN(RADIANS(G1098))*SIN(RADIANS(E1089))+COS(RADIANS(G1098))*COS(RADIANS(E1089))*COS(RADIANS(I1079))))</f>
        <v>0</v>
      </c>
      <c r="J1098">
        <f>IF(DEGREES(ACOS(SIN(RADIANS(G1098))*SIN(RADIANS(E1089))+COS(RADIANS(G1098))*COS(RADIANS(E1089))*COS(RADIANS(J1079))))&gt;90,0,$F$4*$F$5/E1088^2*(SIN(RADIANS(G1098))*SIN(RADIANS(E1089))+COS(RADIANS(G1098))*COS(RADIANS(E1089))*COS(RADIANS(J1079))))</f>
        <v>0</v>
      </c>
      <c r="K1098">
        <f>IF(DEGREES(ACOS(SIN(RADIANS(G1098))*SIN(RADIANS(E1089))+COS(RADIANS(G1098))*COS(RADIANS(E1089))*COS(RADIANS(K1079))))&gt;90,0,$F$4*$F$5/E1088^2*(SIN(RADIANS(G1098))*SIN(RADIANS(E1089))+COS(RADIANS(G1098))*COS(RADIANS(E1089))*COS(RADIANS(K1079))))</f>
        <v>0</v>
      </c>
      <c r="L1098">
        <f>IF(DEGREES(ACOS(SIN(RADIANS(G1098))*SIN(RADIANS(E1089))+COS(RADIANS(G1098))*COS(RADIANS(E1089))*COS(RADIANS(L1079))))&gt;90,0,$F$4*$F$5/E1088^2*(SIN(RADIANS(G1098))*SIN(RADIANS(E1089))+COS(RADIANS(G1098))*COS(RADIANS(E1089))*COS(RADIANS(L1079))))</f>
        <v>0</v>
      </c>
      <c r="M1098">
        <f>IF(DEGREES(ACOS(SIN(RADIANS(G1098))*SIN(RADIANS(E1089))+COS(RADIANS(G1098))*COS(RADIANS(E1089))*COS(RADIANS(M1079))))&gt;90,0,$F$4*$F$5/E1088^2*(SIN(RADIANS(G1098))*SIN(RADIANS(E1089))+COS(RADIANS(G1098))*COS(RADIANS(E1089))*COS(RADIANS(M1079))))</f>
        <v>0</v>
      </c>
      <c r="N1098">
        <f>IF(DEGREES(ACOS(SIN(RADIANS(G1098))*SIN(RADIANS(E1089))+COS(RADIANS(G1098))*COS(RADIANS(E1089))*COS(RADIANS(N1079))))&gt;90,0,$F$4*$F$5/E1088^2*(SIN(RADIANS(G1098))*SIN(RADIANS(E1089))+COS(RADIANS(G1098))*COS(RADIANS(E1089))*COS(RADIANS(N1079))))</f>
        <v>0</v>
      </c>
      <c r="O1098">
        <f>IF(DEGREES(ACOS(SIN(RADIANS(G1098))*SIN(RADIANS(E1089))+COS(RADIANS(G1098))*COS(RADIANS(E1089))*COS(RADIANS(O1079))))&gt;90,0,$F$4*$F$5/E1088^2*(SIN(RADIANS(G1098))*SIN(RADIANS(E1089))+COS(RADIANS(G1098))*COS(RADIANS(E1089))*COS(RADIANS(O1079))))</f>
        <v>0</v>
      </c>
      <c r="P1098">
        <f>IF(DEGREES(ACOS(SIN(RADIANS(G1098))*SIN(RADIANS(E1089))+COS(RADIANS(G1098))*COS(RADIANS(E1089))*COS(RADIANS(P1079))))&gt;90,0,$F$4*$F$5/E1088^2*(SIN(RADIANS(G1098))*SIN(RADIANS(E1089))+COS(RADIANS(G1098))*COS(RADIANS(E1089))*COS(RADIANS(P1079))))</f>
        <v>0</v>
      </c>
      <c r="Q1098">
        <f>IF(DEGREES(ACOS(SIN(RADIANS(G1098))*SIN(RADIANS(E1089))+COS(RADIANS(G1098))*COS(RADIANS(E1089))*COS(RADIANS(Q1079))))&gt;90,0,$F$4*$F$5/E1088^2*(SIN(RADIANS(G1098))*SIN(RADIANS(E1089))+COS(RADIANS(G1098))*COS(RADIANS(E1089))*COS(RADIANS(Q1079))))</f>
        <v>0</v>
      </c>
      <c r="R1098" t="e">
        <f>IF(DEGREES(ACOS(SIN(RADIANS(G1098))*SIN(RADIANS(E1089))+COS(RADIANS(G1098))*COS(RADIANS(E1089))*COS(RADIANS(R1079))))&gt;90,0,$F$4*$F$5/E1088^2*(SIN(RADIANS(G1098))*SIN(RADIANS(E1089))+COS(RADIANS(G1098))*COS(RADIANS(E1089))*COS(RADIANS(R1079))))</f>
        <v>#DIV/0!</v>
      </c>
      <c r="S1098" t="e">
        <f>IF(DEGREES(ACOS(SIN(RADIANS(G1098))*SIN(RADIANS(E1089))+COS(RADIANS(G1098))*COS(RADIANS(E1089))*COS(RADIANS(S1079))))&gt;90,0,$F$4*$F$5/E1088^2*(SIN(RADIANS(G1098))*SIN(RADIANS(E1089))+COS(RADIANS(G1098))*COS(RADIANS(E1089))*COS(RADIANS(S1079))))</f>
        <v>#DIV/0!</v>
      </c>
      <c r="T1098" t="e">
        <f>IF(DEGREES(ACOS(SIN(RADIANS(G1098))*SIN(RADIANS(E1089))+COS(RADIANS(G1098))*COS(RADIANS(E1089))*COS(RADIANS(T1079))))&gt;90,0,$F$4*$F$5/E1088^2*(SIN(RADIANS(G1098))*SIN(RADIANS(E1089))+COS(RADIANS(G1098))*COS(RADIANS(E1089))*COS(RADIANS(T1079))))</f>
        <v>#DIV/0!</v>
      </c>
      <c r="U1098" t="e">
        <f>IF(DEGREES(ACOS(SIN(RADIANS(G1098))*SIN(RADIANS(E1089))+COS(RADIANS(G1098))*COS(RADIANS(E1089))*COS(RADIANS(U1079))))&gt;90,0,$F$4*$F$5/E1088^2*(SIN(RADIANS(G1098))*SIN(RADIANS(E1089))+COS(RADIANS(G1098))*COS(RADIANS(E1089))*COS(RADIANS(U1079))))</f>
        <v>#DIV/0!</v>
      </c>
      <c r="V1098" t="e">
        <f>IF(DEGREES(ACOS(SIN(RADIANS(G1098))*SIN(RADIANS(E1089))+COS(RADIANS(G1098))*COS(RADIANS(E1089))*COS(RADIANS(V1079))))&gt;90,0,$F$4*$F$5/E1088^2*(SIN(RADIANS(G1098))*SIN(RADIANS(E1089))+COS(RADIANS(G1098))*COS(RADIANS(E1089))*COS(RADIANS(V1079))))</f>
        <v>#DIV/0!</v>
      </c>
      <c r="W1098" t="e">
        <f>IF(DEGREES(ACOS(SIN(RADIANS(G1098))*SIN(RADIANS(E1089))+COS(RADIANS(G1098))*COS(RADIANS(E1089))*COS(RADIANS(W1079))))&gt;90,0,$F$4*$F$5/E1088^2*(SIN(RADIANS(G1098))*SIN(RADIANS(E1089))+COS(RADIANS(G1098))*COS(RADIANS(E1089))*COS(RADIANS(W1079))))</f>
        <v>#DIV/0!</v>
      </c>
      <c r="X1098" t="e">
        <f>IF(DEGREES(ACOS(SIN(RADIANS(G1098))*SIN(RADIANS(E1089))+COS(RADIANS(G1098))*COS(RADIANS(E1089))*COS(RADIANS(X1079))))&gt;90,0,$F$4*$F$5/E1088^2*(SIN(RADIANS(G1098))*SIN(RADIANS(E1089))+COS(RADIANS(G1098))*COS(RADIANS(E1089))*COS(RADIANS(X1079))))</f>
        <v>#DIV/0!</v>
      </c>
      <c r="Y1098" t="e">
        <f>IF(DEGREES(ACOS(SIN(RADIANS(G1098))*SIN(RADIANS(E1089))+COS(RADIANS(G1098))*COS(RADIANS(E1089))*COS(RADIANS(Y1079))))&gt;90,0,$F$4*$F$5/E1088^2*(SIN(RADIANS(G1098))*SIN(RADIANS(E1089))+COS(RADIANS(G1098))*COS(RADIANS(E1089))*COS(RADIANS(Y1079))))</f>
        <v>#DIV/0!</v>
      </c>
      <c r="Z1098" t="e">
        <f>IF(DEGREES(ACOS(SIN(RADIANS(G1098))*SIN(RADIANS(E1089))+COS(RADIANS(G1098))*COS(RADIANS(E1089))*COS(RADIANS(Z1079))))&gt;90,0,$F$4*$F$5/E1088^2*(SIN(RADIANS(G1098))*SIN(RADIANS(E1089))+COS(RADIANS(G1098))*COS(RADIANS(E1089))*COS(RADIANS(Z1079))))</f>
        <v>#DIV/0!</v>
      </c>
      <c r="AA1098" t="e">
        <f>IF(DEGREES(ACOS(SIN(RADIANS(G1098))*SIN(RADIANS(E1089))+COS(RADIANS(G1098))*COS(RADIANS(E1089))*COS(RADIANS(AA1079))))&gt;90,0,$F$4*$F$5/E1088^2*(SIN(RADIANS(G1098))*SIN(RADIANS(E1089))+COS(RADIANS(G1098))*COS(RADIANS(E1089))*COS(RADIANS(AA1079))))</f>
        <v>#DIV/0!</v>
      </c>
      <c r="AB1098" t="e">
        <f>IF(DEGREES(ACOS(SIN(RADIANS(G1098))*SIN(RADIANS(E1089))+COS(RADIANS(G1098))*COS(RADIANS(E1089))*COS(RADIANS(AB1079))))&gt;90,0,$F$4*$F$5/E1088^2*(SIN(RADIANS(G1098))*SIN(RADIANS(E1089))+COS(RADIANS(G1098))*COS(RADIANS(E1089))*COS(RADIANS(AB1079))))</f>
        <v>#DIV/0!</v>
      </c>
      <c r="AC1098" t="e">
        <f>IF(DEGREES(ACOS(SIN(RADIANS(G1098))*SIN(RADIANS(E1089))+COS(RADIANS(G1098))*COS(RADIANS(E1089))*COS(RADIANS(AC1079))))&gt;90,0,$F$4*$F$5/E1088^2*(SIN(RADIANS(G1098))*SIN(RADIANS(E1089))+COS(RADIANS(G1098))*COS(RADIANS(E1089))*COS(RADIANS(AC1079))))</f>
        <v>#DIV/0!</v>
      </c>
      <c r="AD1098" t="e">
        <f>IF(DEGREES(ACOS(SIN(RADIANS(G1098))*SIN(RADIANS(E1089))+COS(RADIANS(G1098))*COS(RADIANS(E1089))*COS(RADIANS(AD1079))))&gt;90,0,$F$4*$F$5/E1088^2*(SIN(RADIANS(G1098))*SIN(RADIANS(E1089))+COS(RADIANS(G1098))*COS(RADIANS(E1089))*COS(RADIANS(AD1079))))</f>
        <v>#DIV/0!</v>
      </c>
      <c r="AE1098" t="e">
        <f>IF(DEGREES(ACOS(SIN(RADIANS(G1098))*SIN(RADIANS(E1089))+COS(RADIANS(G1098))*COS(RADIANS(E1089))*COS(RADIANS(AE1079))))&gt;90,0,$F$4*$F$5/E1088^2*(SIN(RADIANS(G1098))*SIN(RADIANS(E1089))+COS(RADIANS(G1098))*COS(RADIANS(E1089))*COS(RADIANS(AE1079))))</f>
        <v>#DIV/0!</v>
      </c>
      <c r="AF1098" t="e">
        <f>IF(DEGREES(ACOS(SIN(RADIANS(G1098))*SIN(RADIANS(E1089))+COS(RADIANS(G1098))*COS(RADIANS(E1089))*COS(RADIANS(AF1079))))&gt;90,0,$F$4*$F$5/E1088^2*(SIN(RADIANS(G1098))*SIN(RADIANS(E1089))+COS(RADIANS(G1098))*COS(RADIANS(E1089))*COS(RADIANS(AF1079))))</f>
        <v>#DIV/0!</v>
      </c>
      <c r="AG1098" t="e">
        <f>IF(DEGREES(ACOS(SIN(RADIANS(G1098))*SIN(RADIANS(E1089))+COS(RADIANS(G1098))*COS(RADIANS(E1089))*COS(RADIANS(AG1079))))&gt;90,0,$F$4*$F$5/E1088^2*(SIN(RADIANS(G1098))*SIN(RADIANS(E1089))+COS(RADIANS(G1098))*COS(RADIANS(E1089))*COS(RADIANS(AG1079))))</f>
        <v>#DIV/0!</v>
      </c>
      <c r="AH1098" t="e">
        <f>IF(DEGREES(ACOS(SIN(RADIANS(G1098))*SIN(RADIANS(E1089))+COS(RADIANS(G1098))*COS(RADIANS(E1089))*COS(RADIANS(AH1079))))&gt;90,0,$F$4*$F$5/E1088^2*(SIN(RADIANS(G1098))*SIN(RADIANS(E1089))+COS(RADIANS(G1098))*COS(RADIANS(E1089))*COS(RADIANS(AH1079))))</f>
        <v>#DIV/0!</v>
      </c>
      <c r="AI1098" t="e">
        <f>IF(DEGREES(ACOS(SIN(RADIANS(G1098))*SIN(RADIANS(E1089))+COS(RADIANS(G1098))*COS(RADIANS(E1089))*COS(RADIANS(AI1079))))&gt;90,0,$F$4*$F$5/E1088^2*(SIN(RADIANS(G1098))*SIN(RADIANS(E1089))+COS(RADIANS(G1098))*COS(RADIANS(E1089))*COS(RADIANS(AI1079))))</f>
        <v>#DIV/0!</v>
      </c>
      <c r="AJ1098" t="e">
        <f>IF(DEGREES(ACOS(SIN(RADIANS(G1098))*SIN(RADIANS(E1089))+COS(RADIANS(G1098))*COS(RADIANS(E1089))*COS(RADIANS(AJ1079))))&gt;90,0,$F$4*$F$5/E1088^2*(SIN(RADIANS(G1098))*SIN(RADIANS(E1089))+COS(RADIANS(G1098))*COS(RADIANS(E1089))*COS(RADIANS(AJ1079))))</f>
        <v>#DIV/0!</v>
      </c>
      <c r="AK1098">
        <f>IF(DEGREES(ACOS(SIN(RADIANS(G1098))*SIN(RADIANS(E1089))+COS(RADIANS(G1098))*COS(RADIANS(E1089))*COS(RADIANS(AK1079))))&gt;90,0,$F$4*$F$5/E1088^2*(SIN(RADIANS(G1098))*SIN(RADIANS(E1089))+COS(RADIANS(G1098))*COS(RADIANS(E1089))*COS(RADIANS(AK1079))))</f>
        <v>0</v>
      </c>
      <c r="AL1098">
        <f>IF(DEGREES(ACOS(SIN(RADIANS(G1098))*SIN(RADIANS(E1089))+COS(RADIANS(G1098))*COS(RADIANS(E1089))*COS(RADIANS(AL1079))))&gt;90,0,$F$4*$F$5/E1088^2*(SIN(RADIANS(G1098))*SIN(RADIANS(E1089))+COS(RADIANS(G1098))*COS(RADIANS(E1089))*COS(RADIANS(AL1079))))</f>
        <v>0</v>
      </c>
      <c r="AM1098">
        <f>IF(DEGREES(ACOS(SIN(RADIANS(G1098))*SIN(RADIANS(E1089))+COS(RADIANS(G1098))*COS(RADIANS(E1089))*COS(RADIANS(AM1079))))&gt;90,0,$F$4*$F$5/E1088^2*(SIN(RADIANS(G1098))*SIN(RADIANS(E1089))+COS(RADIANS(G1098))*COS(RADIANS(E1089))*COS(RADIANS(AM1079))))</f>
        <v>0</v>
      </c>
      <c r="AN1098">
        <f>IF(DEGREES(ACOS(SIN(RADIANS(G1098))*SIN(RADIANS(E1089))+COS(RADIANS(G1098))*COS(RADIANS(E1089))*COS(RADIANS(AN1079))))&gt;90,0,$F$4*$F$5/E1088^2*(SIN(RADIANS(G1098))*SIN(RADIANS(E1089))+COS(RADIANS(G1098))*COS(RADIANS(E1089))*COS(RADIANS(AN1079))))</f>
        <v>0</v>
      </c>
      <c r="AO1098">
        <f>IF(DEGREES(ACOS(SIN(RADIANS(G1098))*SIN(RADIANS(E1089))+COS(RADIANS(G1098))*COS(RADIANS(E1089))*COS(RADIANS(AO1079))))&gt;90,0,$F$4*$F$5/E1088^2*(SIN(RADIANS(G1098))*SIN(RADIANS(E1089))+COS(RADIANS(G1098))*COS(RADIANS(E1089))*COS(RADIANS(AO1079))))</f>
        <v>0</v>
      </c>
      <c r="AP1098">
        <f>IF(DEGREES(ACOS(SIN(RADIANS(G1098))*SIN(RADIANS(E1089))+COS(RADIANS(G1098))*COS(RADIANS(E1089))*COS(RADIANS(AP1079))))&gt;90,0,$F$4*$F$5/E1088^2*(SIN(RADIANS(G1098))*SIN(RADIANS(E1089))+COS(RADIANS(G1098))*COS(RADIANS(E1089))*COS(RADIANS(AP1079))))</f>
        <v>0</v>
      </c>
      <c r="AQ1098">
        <f>IF(DEGREES(ACOS(SIN(RADIANS(G1098))*SIN(RADIANS(E1089))+COS(RADIANS(G1098))*COS(RADIANS(E1089))*COS(RADIANS(AQ1079))))&gt;90,0,$F$4*$F$5/E1088^2*(SIN(RADIANS(G1098))*SIN(RADIANS(E1089))+COS(RADIANS(G1098))*COS(RADIANS(E1089))*COS(RADIANS(AQ1079))))</f>
        <v>0</v>
      </c>
      <c r="AR1098">
        <f>IF(DEGREES(ACOS(SIN(RADIANS(G1098))*SIN(RADIANS(E1089))+COS(RADIANS(G1098))*COS(RADIANS(E1089))*COS(RADIANS(AR1079))))&gt;90,0,$F$4*$F$5/E1088^2*(SIN(RADIANS(G1098))*SIN(RADIANS(E1089))+COS(RADIANS(G1098))*COS(RADIANS(E1089))*COS(RADIANS(AR1079))))</f>
        <v>0</v>
      </c>
    </row>
    <row r="1099" spans="2:44" x14ac:dyDescent="0.5">
      <c r="G1099">
        <v>-90</v>
      </c>
      <c r="I1099" t="e">
        <f>IF(DEGREES(ACOS(SIN(RADIANS(G1099))*SIN(RADIANS(E1089))+COS(RADIANS(G1099))*COS(RADIANS(E1089))*COS(RADIANS(I1079))))&gt;90,0,$F$4*$F$5/E1088^2*(SIN(RADIANS(G1099))*SIN(RADIANS(E1089))+COS(RADIANS(G1099))*COS(RADIANS(E1089))*COS(RADIANS(I1079))))</f>
        <v>#DIV/0!</v>
      </c>
      <c r="J1099" t="e">
        <f>IF(DEGREES(ACOS(SIN(RADIANS(G1099))*SIN(RADIANS(E1089))+COS(RADIANS(G1099))*COS(RADIANS(E1089))*COS(RADIANS(J1079))))&gt;90,0,$F$4*$F$5/E1088^2*(SIN(RADIANS(G1099))*SIN(RADIANS(E1089))+COS(RADIANS(G1099))*COS(RADIANS(E1089))*COS(RADIANS(J1079))))</f>
        <v>#DIV/0!</v>
      </c>
      <c r="K1099" t="e">
        <f>IF(DEGREES(ACOS(SIN(RADIANS(G1099))*SIN(RADIANS(E1089))+COS(RADIANS(G1099))*COS(RADIANS(E1089))*COS(RADIANS(K1079))))&gt;90,0,$F$4*$F$5/E1088^2*(SIN(RADIANS(G1099))*SIN(RADIANS(E1089))+COS(RADIANS(G1099))*COS(RADIANS(E1089))*COS(RADIANS(K1079))))</f>
        <v>#DIV/0!</v>
      </c>
      <c r="L1099" t="e">
        <f>IF(DEGREES(ACOS(SIN(RADIANS(G1099))*SIN(RADIANS(E1089))+COS(RADIANS(G1099))*COS(RADIANS(E1089))*COS(RADIANS(L1079))))&gt;90,0,$F$4*$F$5/E1088^2*(SIN(RADIANS(G1099))*SIN(RADIANS(E1089))+COS(RADIANS(G1099))*COS(RADIANS(E1089))*COS(RADIANS(L1079))))</f>
        <v>#DIV/0!</v>
      </c>
      <c r="M1099" t="e">
        <f>IF(DEGREES(ACOS(SIN(RADIANS(G1099))*SIN(RADIANS(E1089))+COS(RADIANS(G1099))*COS(RADIANS(E1089))*COS(RADIANS(M1079))))&gt;90,0,$F$4*$F$5/E1088^2*(SIN(RADIANS(G1099))*SIN(RADIANS(E1089))+COS(RADIANS(G1099))*COS(RADIANS(E1089))*COS(RADIANS(M1079))))</f>
        <v>#DIV/0!</v>
      </c>
      <c r="N1099" t="e">
        <f>IF(DEGREES(ACOS(SIN(RADIANS(G1099))*SIN(RADIANS(E1089))+COS(RADIANS(G1099))*COS(RADIANS(E1089))*COS(RADIANS(N1079))))&gt;90,0,$F$4*$F$5/E1088^2*(SIN(RADIANS(G1099))*SIN(RADIANS(E1089))+COS(RADIANS(G1099))*COS(RADIANS(E1089))*COS(RADIANS(N1079))))</f>
        <v>#DIV/0!</v>
      </c>
      <c r="O1099" t="e">
        <f>IF(DEGREES(ACOS(SIN(RADIANS(G1099))*SIN(RADIANS(E1089))+COS(RADIANS(G1099))*COS(RADIANS(E1089))*COS(RADIANS(O1079))))&gt;90,0,$F$4*$F$5/E1088^2*(SIN(RADIANS(G1099))*SIN(RADIANS(E1089))+COS(RADIANS(G1099))*COS(RADIANS(E1089))*COS(RADIANS(O1079))))</f>
        <v>#DIV/0!</v>
      </c>
      <c r="P1099" t="e">
        <f>IF(DEGREES(ACOS(SIN(RADIANS(G1099))*SIN(RADIANS(E1089))+COS(RADIANS(G1099))*COS(RADIANS(E1089))*COS(RADIANS(P1079))))&gt;90,0,$F$4*$F$5/E1088^2*(SIN(RADIANS(G1099))*SIN(RADIANS(E1089))+COS(RADIANS(G1099))*COS(RADIANS(E1089))*COS(RADIANS(P1079))))</f>
        <v>#DIV/0!</v>
      </c>
      <c r="Q1099" t="e">
        <f>IF(DEGREES(ACOS(SIN(RADIANS(G1099))*SIN(RADIANS(E1089))+COS(RADIANS(G1099))*COS(RADIANS(E1089))*COS(RADIANS(Q1079))))&gt;90,0,$F$4*$F$5/E1088^2*(SIN(RADIANS(G1099))*SIN(RADIANS(E1089))+COS(RADIANS(G1099))*COS(RADIANS(E1089))*COS(RADIANS(Q1079))))</f>
        <v>#DIV/0!</v>
      </c>
      <c r="R1099" t="e">
        <f>IF(DEGREES(ACOS(SIN(RADIANS(G1099))*SIN(RADIANS(E1089))+COS(RADIANS(G1099))*COS(RADIANS(E1089))*COS(RADIANS(R1079))))&gt;90,0,$F$4*$F$5/E1088^2*(SIN(RADIANS(G1099))*SIN(RADIANS(E1089))+COS(RADIANS(G1099))*COS(RADIANS(E1089))*COS(RADIANS(R1079))))</f>
        <v>#DIV/0!</v>
      </c>
      <c r="S1099" t="e">
        <f>IF(DEGREES(ACOS(SIN(RADIANS(G1099))*SIN(RADIANS(E1089))+COS(RADIANS(G1099))*COS(RADIANS(E1089))*COS(RADIANS(S1079))))&gt;90,0,$F$4*$F$5/E1088^2*(SIN(RADIANS(G1099))*SIN(RADIANS(E1089))+COS(RADIANS(G1099))*COS(RADIANS(E1089))*COS(RADIANS(S1079))))</f>
        <v>#DIV/0!</v>
      </c>
      <c r="T1099" t="e">
        <f>IF(DEGREES(ACOS(SIN(RADIANS(G1099))*SIN(RADIANS(E1089))+COS(RADIANS(G1099))*COS(RADIANS(E1089))*COS(RADIANS(T1079))))&gt;90,0,$F$4*$F$5/E1088^2*(SIN(RADIANS(G1099))*SIN(RADIANS(E1089))+COS(RADIANS(G1099))*COS(RADIANS(E1089))*COS(RADIANS(T1079))))</f>
        <v>#DIV/0!</v>
      </c>
      <c r="U1099" t="e">
        <f>IF(DEGREES(ACOS(SIN(RADIANS(G1099))*SIN(RADIANS(E1089))+COS(RADIANS(G1099))*COS(RADIANS(E1089))*COS(RADIANS(U1079))))&gt;90,0,$F$4*$F$5/E1088^2*(SIN(RADIANS(G1099))*SIN(RADIANS(E1089))+COS(RADIANS(G1099))*COS(RADIANS(E1089))*COS(RADIANS(U1079))))</f>
        <v>#DIV/0!</v>
      </c>
      <c r="V1099" t="e">
        <f>IF(DEGREES(ACOS(SIN(RADIANS(G1099))*SIN(RADIANS(E1089))+COS(RADIANS(G1099))*COS(RADIANS(E1089))*COS(RADIANS(V1079))))&gt;90,0,$F$4*$F$5/E1088^2*(SIN(RADIANS(G1099))*SIN(RADIANS(E1089))+COS(RADIANS(G1099))*COS(RADIANS(E1089))*COS(RADIANS(V1079))))</f>
        <v>#DIV/0!</v>
      </c>
      <c r="W1099" t="e">
        <f>IF(DEGREES(ACOS(SIN(RADIANS(G1099))*SIN(RADIANS(E1089))+COS(RADIANS(G1099))*COS(RADIANS(E1089))*COS(RADIANS(W1079))))&gt;90,0,$F$4*$F$5/E1088^2*(SIN(RADIANS(G1099))*SIN(RADIANS(E1089))+COS(RADIANS(G1099))*COS(RADIANS(E1089))*COS(RADIANS(W1079))))</f>
        <v>#DIV/0!</v>
      </c>
      <c r="X1099" t="e">
        <f>IF(DEGREES(ACOS(SIN(RADIANS(G1099))*SIN(RADIANS(E1089))+COS(RADIANS(G1099))*COS(RADIANS(E1089))*COS(RADIANS(X1079))))&gt;90,0,$F$4*$F$5/E1088^2*(SIN(RADIANS(G1099))*SIN(RADIANS(E1089))+COS(RADIANS(G1099))*COS(RADIANS(E1089))*COS(RADIANS(X1079))))</f>
        <v>#DIV/0!</v>
      </c>
      <c r="Y1099" t="e">
        <f>IF(DEGREES(ACOS(SIN(RADIANS(G1099))*SIN(RADIANS(E1089))+COS(RADIANS(G1099))*COS(RADIANS(E1089))*COS(RADIANS(Y1079))))&gt;90,0,$F$4*$F$5/E1088^2*(SIN(RADIANS(G1099))*SIN(RADIANS(E1089))+COS(RADIANS(G1099))*COS(RADIANS(E1089))*COS(RADIANS(Y1079))))</f>
        <v>#DIV/0!</v>
      </c>
      <c r="Z1099" t="e">
        <f>IF(DEGREES(ACOS(SIN(RADIANS(G1099))*SIN(RADIANS(E1089))+COS(RADIANS(G1099))*COS(RADIANS(E1089))*COS(RADIANS(Z1079))))&gt;90,0,$F$4*$F$5/E1088^2*(SIN(RADIANS(G1099))*SIN(RADIANS(E1089))+COS(RADIANS(G1099))*COS(RADIANS(E1089))*COS(RADIANS(Z1079))))</f>
        <v>#DIV/0!</v>
      </c>
      <c r="AA1099" t="e">
        <f>IF(DEGREES(ACOS(SIN(RADIANS(G1099))*SIN(RADIANS(E1089))+COS(RADIANS(G1099))*COS(RADIANS(E1089))*COS(RADIANS(AA1079))))&gt;90,0,$F$4*$F$5/E1088^2*(SIN(RADIANS(G1099))*SIN(RADIANS(E1089))+COS(RADIANS(G1099))*COS(RADIANS(E1089))*COS(RADIANS(AA1079))))</f>
        <v>#DIV/0!</v>
      </c>
      <c r="AB1099" t="e">
        <f>IF(DEGREES(ACOS(SIN(RADIANS(G1099))*SIN(RADIANS(E1089))+COS(RADIANS(G1099))*COS(RADIANS(E1089))*COS(RADIANS(AB1079))))&gt;90,0,$F$4*$F$5/E1088^2*(SIN(RADIANS(G1099))*SIN(RADIANS(E1089))+COS(RADIANS(G1099))*COS(RADIANS(E1089))*COS(RADIANS(AB1079))))</f>
        <v>#DIV/0!</v>
      </c>
      <c r="AC1099" t="e">
        <f>IF(DEGREES(ACOS(SIN(RADIANS(G1099))*SIN(RADIANS(E1089))+COS(RADIANS(G1099))*COS(RADIANS(E1089))*COS(RADIANS(AC1079))))&gt;90,0,$F$4*$F$5/E1088^2*(SIN(RADIANS(G1099))*SIN(RADIANS(E1089))+COS(RADIANS(G1099))*COS(RADIANS(E1089))*COS(RADIANS(AC1079))))</f>
        <v>#DIV/0!</v>
      </c>
      <c r="AD1099" t="e">
        <f>IF(DEGREES(ACOS(SIN(RADIANS(G1099))*SIN(RADIANS(E1089))+COS(RADIANS(G1099))*COS(RADIANS(E1089))*COS(RADIANS(AD1079))))&gt;90,0,$F$4*$F$5/E1088^2*(SIN(RADIANS(G1099))*SIN(RADIANS(E1089))+COS(RADIANS(G1099))*COS(RADIANS(E1089))*COS(RADIANS(AD1079))))</f>
        <v>#DIV/0!</v>
      </c>
      <c r="AE1099" t="e">
        <f>IF(DEGREES(ACOS(SIN(RADIANS(G1099))*SIN(RADIANS(E1089))+COS(RADIANS(G1099))*COS(RADIANS(E1089))*COS(RADIANS(AE1079))))&gt;90,0,$F$4*$F$5/E1088^2*(SIN(RADIANS(G1099))*SIN(RADIANS(E1089))+COS(RADIANS(G1099))*COS(RADIANS(E1089))*COS(RADIANS(AE1079))))</f>
        <v>#DIV/0!</v>
      </c>
      <c r="AF1099" t="e">
        <f>IF(DEGREES(ACOS(SIN(RADIANS(G1099))*SIN(RADIANS(E1089))+COS(RADIANS(G1099))*COS(RADIANS(E1089))*COS(RADIANS(AF1079))))&gt;90,0,$F$4*$F$5/E1088^2*(SIN(RADIANS(G1099))*SIN(RADIANS(E1089))+COS(RADIANS(G1099))*COS(RADIANS(E1089))*COS(RADIANS(AF1079))))</f>
        <v>#DIV/0!</v>
      </c>
      <c r="AG1099" t="e">
        <f>IF(DEGREES(ACOS(SIN(RADIANS(G1099))*SIN(RADIANS(E1089))+COS(RADIANS(G1099))*COS(RADIANS(E1089))*COS(RADIANS(AG1079))))&gt;90,0,$F$4*$F$5/E1088^2*(SIN(RADIANS(G1099))*SIN(RADIANS(E1089))+COS(RADIANS(G1099))*COS(RADIANS(E1089))*COS(RADIANS(AG1079))))</f>
        <v>#DIV/0!</v>
      </c>
      <c r="AH1099" t="e">
        <f>IF(DEGREES(ACOS(SIN(RADIANS(G1099))*SIN(RADIANS(E1089))+COS(RADIANS(G1099))*COS(RADIANS(E1089))*COS(RADIANS(AH1079))))&gt;90,0,$F$4*$F$5/E1088^2*(SIN(RADIANS(G1099))*SIN(RADIANS(E1089))+COS(RADIANS(G1099))*COS(RADIANS(E1089))*COS(RADIANS(AH1079))))</f>
        <v>#DIV/0!</v>
      </c>
      <c r="AI1099" t="e">
        <f>IF(DEGREES(ACOS(SIN(RADIANS(G1099))*SIN(RADIANS(E1089))+COS(RADIANS(G1099))*COS(RADIANS(E1089))*COS(RADIANS(AI1079))))&gt;90,0,$F$4*$F$5/E1088^2*(SIN(RADIANS(G1099))*SIN(RADIANS(E1089))+COS(RADIANS(G1099))*COS(RADIANS(E1089))*COS(RADIANS(AI1079))))</f>
        <v>#DIV/0!</v>
      </c>
      <c r="AJ1099" t="e">
        <f>IF(DEGREES(ACOS(SIN(RADIANS(G1099))*SIN(RADIANS(E1089))+COS(RADIANS(G1099))*COS(RADIANS(E1089))*COS(RADIANS(AJ1079))))&gt;90,0,$F$4*$F$5/E1088^2*(SIN(RADIANS(G1099))*SIN(RADIANS(E1089))+COS(RADIANS(G1099))*COS(RADIANS(E1089))*COS(RADIANS(AJ1079))))</f>
        <v>#DIV/0!</v>
      </c>
      <c r="AK1099" t="e">
        <f>IF(DEGREES(ACOS(SIN(RADIANS(G1099))*SIN(RADIANS(E1089))+COS(RADIANS(G1099))*COS(RADIANS(E1089))*COS(RADIANS(AK1079))))&gt;90,0,$F$4*$F$5/E1088^2*(SIN(RADIANS(G1099))*SIN(RADIANS(E1089))+COS(RADIANS(G1099))*COS(RADIANS(E1089))*COS(RADIANS(AK1079))))</f>
        <v>#DIV/0!</v>
      </c>
      <c r="AL1099" t="e">
        <f>IF(DEGREES(ACOS(SIN(RADIANS(G1099))*SIN(RADIANS(E1089))+COS(RADIANS(G1099))*COS(RADIANS(E1089))*COS(RADIANS(AL1079))))&gt;90,0,$F$4*$F$5/E1088^2*(SIN(RADIANS(G1099))*SIN(RADIANS(E1089))+COS(RADIANS(G1099))*COS(RADIANS(E1089))*COS(RADIANS(AL1079))))</f>
        <v>#DIV/0!</v>
      </c>
      <c r="AM1099" t="e">
        <f>IF(DEGREES(ACOS(SIN(RADIANS(G1099))*SIN(RADIANS(E1089))+COS(RADIANS(G1099))*COS(RADIANS(E1089))*COS(RADIANS(AM1079))))&gt;90,0,$F$4*$F$5/E1088^2*(SIN(RADIANS(G1099))*SIN(RADIANS(E1089))+COS(RADIANS(G1099))*COS(RADIANS(E1089))*COS(RADIANS(AM1079))))</f>
        <v>#DIV/0!</v>
      </c>
      <c r="AN1099" t="e">
        <f>IF(DEGREES(ACOS(SIN(RADIANS(G1099))*SIN(RADIANS(E1089))+COS(RADIANS(G1099))*COS(RADIANS(E1089))*COS(RADIANS(AN1079))))&gt;90,0,$F$4*$F$5/E1088^2*(SIN(RADIANS(G1099))*SIN(RADIANS(E1089))+COS(RADIANS(G1099))*COS(RADIANS(E1089))*COS(RADIANS(AN1079))))</f>
        <v>#DIV/0!</v>
      </c>
      <c r="AO1099" t="e">
        <f>IF(DEGREES(ACOS(SIN(RADIANS(G1099))*SIN(RADIANS(E1089))+COS(RADIANS(G1099))*COS(RADIANS(E1089))*COS(RADIANS(AO1079))))&gt;90,0,$F$4*$F$5/E1088^2*(SIN(RADIANS(G1099))*SIN(RADIANS(E1089))+COS(RADIANS(G1099))*COS(RADIANS(E1089))*COS(RADIANS(AO1079))))</f>
        <v>#DIV/0!</v>
      </c>
      <c r="AP1099" t="e">
        <f>IF(DEGREES(ACOS(SIN(RADIANS(G1099))*SIN(RADIANS(E1089))+COS(RADIANS(G1099))*COS(RADIANS(E1089))*COS(RADIANS(AP1079))))&gt;90,0,$F$4*$F$5/E1088^2*(SIN(RADIANS(G1099))*SIN(RADIANS(E1089))+COS(RADIANS(G1099))*COS(RADIANS(E1089))*COS(RADIANS(AP1079))))</f>
        <v>#DIV/0!</v>
      </c>
      <c r="AQ1099" t="e">
        <f>IF(DEGREES(ACOS(SIN(RADIANS(G1099))*SIN(RADIANS(E1089))+COS(RADIANS(G1099))*COS(RADIANS(E1089))*COS(RADIANS(AQ1079))))&gt;90,0,$F$4*$F$5/E1088^2*(SIN(RADIANS(G1099))*SIN(RADIANS(E1089))+COS(RADIANS(G1099))*COS(RADIANS(E1089))*COS(RADIANS(AQ1079))))</f>
        <v>#DIV/0!</v>
      </c>
      <c r="AR1099" t="e">
        <f>IF(DEGREES(ACOS(SIN(RADIANS(G1099))*SIN(RADIANS(E1089))+COS(RADIANS(G1099))*COS(RADIANS(E1089))*COS(RADIANS(AR1079))))&gt;90,0,$F$4*$F$5/E1088^2*(SIN(RADIANS(G1099))*SIN(RADIANS(E1089))+COS(RADIANS(G1099))*COS(RADIANS(E1089))*COS(RADIANS(AR1079))))</f>
        <v>#DIV/0!</v>
      </c>
    </row>
    <row r="1101" spans="2:44" x14ac:dyDescent="0.5">
      <c r="H1101" t="s">
        <v>769</v>
      </c>
      <c r="I1101">
        <v>180</v>
      </c>
      <c r="J1101">
        <v>170</v>
      </c>
      <c r="K1101">
        <v>160</v>
      </c>
      <c r="L1101">
        <v>150</v>
      </c>
      <c r="M1101">
        <v>140</v>
      </c>
      <c r="N1101">
        <v>130</v>
      </c>
      <c r="O1101">
        <v>120</v>
      </c>
      <c r="P1101">
        <v>110</v>
      </c>
      <c r="Q1101">
        <v>100</v>
      </c>
      <c r="R1101">
        <v>90</v>
      </c>
      <c r="S1101">
        <v>80</v>
      </c>
      <c r="T1101">
        <v>70</v>
      </c>
      <c r="U1101">
        <v>60</v>
      </c>
      <c r="V1101">
        <v>50</v>
      </c>
      <c r="W1101">
        <v>40</v>
      </c>
      <c r="X1101">
        <v>30</v>
      </c>
      <c r="Y1101">
        <v>20</v>
      </c>
      <c r="Z1101">
        <v>10</v>
      </c>
      <c r="AA1101">
        <v>0</v>
      </c>
      <c r="AB1101">
        <v>-10</v>
      </c>
      <c r="AC1101">
        <v>-20</v>
      </c>
      <c r="AD1101">
        <v>-30</v>
      </c>
      <c r="AE1101">
        <v>-40</v>
      </c>
      <c r="AF1101">
        <v>-50</v>
      </c>
      <c r="AG1101">
        <v>-60</v>
      </c>
      <c r="AH1101">
        <v>-70</v>
      </c>
      <c r="AI1101">
        <v>-80</v>
      </c>
      <c r="AJ1101">
        <v>-90</v>
      </c>
      <c r="AK1101">
        <v>-100</v>
      </c>
      <c r="AL1101">
        <v>-110</v>
      </c>
      <c r="AM1101">
        <v>-120</v>
      </c>
      <c r="AN1101">
        <v>-130</v>
      </c>
      <c r="AO1101">
        <v>-140</v>
      </c>
      <c r="AP1101">
        <v>-150</v>
      </c>
      <c r="AQ1101">
        <v>-160</v>
      </c>
      <c r="AR1101">
        <v>-170</v>
      </c>
    </row>
    <row r="1102" spans="2:44" x14ac:dyDescent="0.5">
      <c r="H1102" t="s">
        <v>779</v>
      </c>
      <c r="I1102">
        <f>IF(ABS(I1101-E1114)&gt;180,IF(ABS(I1101-E1114)&gt;360,ABS(I1101-E1114)-360,360-ABS(I1101-E1114)),ABS(I1101-E1114))</f>
        <v>180</v>
      </c>
      <c r="J1102">
        <f>IF(ABS(J1101-E1114)&gt;180,IF(ABS(J1101-E1114)&gt;360,ABS(J1101-E1114)-360,360-ABS(J1101-E1114)),ABS(J1101-E1114))</f>
        <v>170</v>
      </c>
      <c r="K1102">
        <f>IF(ABS(K1101-E1114)&gt;180,IF(ABS(K1101-E1114)&gt;360,ABS(K1101-E1114)-360,360-ABS(K1101-E1114)),ABS(K1101-E1114))</f>
        <v>160</v>
      </c>
      <c r="L1102">
        <f>IF(ABS(L1101-E1114)&gt;180,IF(ABS(L1101-E1114)&gt;360,ABS(L1101-E1114)-360,360-ABS(L1101-E1114)),ABS(L1101-E1114))</f>
        <v>150</v>
      </c>
      <c r="M1102">
        <f>IF(ABS(M1101-E1114)&gt;180,IF(ABS(M1101-E1114)&gt;360,ABS(M1101-E1114)-360,360-ABS(M1101-E1114)),ABS(M1101-E1114))</f>
        <v>140</v>
      </c>
      <c r="N1102">
        <f>IF(ABS(N1101-E1114)&gt;180,IF(ABS(N1101-E1114)&gt;360,ABS(N1101-E1114)-360,360-ABS(N1101-E1114)),ABS(N1101-E1114))</f>
        <v>130</v>
      </c>
      <c r="O1102">
        <f>IF(ABS(O1101-E1114)&gt;180,IF(ABS(O1101-E1114)&gt;360,ABS(O1101-E1114)-360,360-ABS(O1101-E1114)),ABS(O1101-E1114))</f>
        <v>120</v>
      </c>
      <c r="P1102">
        <f>IF(ABS(P1101-E1114)&gt;180,IF(ABS(P1101-E1114)&gt;360,ABS(P1101-E1114)-360,360-ABS(P1101-E1114)),ABS(P1101-E1114))</f>
        <v>110</v>
      </c>
      <c r="Q1102">
        <f>IF(ABS(Q1101-E1114)&gt;180,IF(ABS(Q1101-E1114)&gt;360,ABS(Q1101-E1114)-360,360-ABS(Q1101-E1114)),ABS(Q1101-E1114))</f>
        <v>100</v>
      </c>
      <c r="R1102">
        <f>IF(ABS(R1101-E1114)&gt;180,IF(ABS(R1101-E1114)&gt;360,ABS(R1101-E1114)-360,360-ABS(R1101-E1114)),ABS(R1101-E1114))</f>
        <v>90</v>
      </c>
      <c r="S1102">
        <f>IF(ABS(S1101-E1114)&gt;180,IF(ABS(S1101-E1114)&gt;360,ABS(S1101-E1114)-360,360-ABS(S1101-E1114)),ABS(S1101-E1114))</f>
        <v>80</v>
      </c>
      <c r="T1102">
        <f>IF(ABS(T1101-E1114)&gt;180,IF(ABS(T1101-E1114)&gt;360,ABS(T1101-E1114)-360,360-ABS(T1101-E1114)),ABS(T1101-E1114))</f>
        <v>70</v>
      </c>
      <c r="U1102">
        <f>IF(ABS(U1101-E1114)&gt;180,IF(ABS(U1101-E1114)&gt;360,ABS(U1101-E1114)-360,360-ABS(U1101-E1114)),ABS(U1101-E1114))</f>
        <v>60</v>
      </c>
      <c r="V1102">
        <f>IF(ABS(V1101-E1114)&gt;180,IF(ABS(V1101-E1114)&gt;360,ABS(V1101-E1114)-360,360-ABS(V1101-E1114)),ABS(V1101-E1114))</f>
        <v>50</v>
      </c>
      <c r="W1102">
        <f>IF(ABS(W1101-E1114)&gt;180,IF(ABS(W1101-E1114)&gt;360,ABS(W1101-E1114)-360,360-ABS(W1101-E1114)),ABS(W1101-E1114))</f>
        <v>40</v>
      </c>
      <c r="X1102">
        <f>IF(ABS(X1101-E1114)&gt;180,IF(ABS(X1101-E1114)&gt;360,ABS(X1101-E1114)-360,360-ABS(X1101-E1114)),ABS(X1101-E1114))</f>
        <v>30</v>
      </c>
      <c r="Y1102">
        <f>IF(ABS(Y1101-E1114)&gt;180,IF(ABS(Y1101-E1114)&gt;360,ABS(Y1101-E1114)-360,360-ABS(Y1101-E1114)),ABS(Y1101-E1114))</f>
        <v>20</v>
      </c>
      <c r="Z1102">
        <f>IF(ABS(Z1101-E1114)&gt;180,IF(ABS(Z1101-E1114)&gt;360,ABS(Z1101-E1114)-360,360-ABS(Z1101-E1114)),ABS(Z1101-E1114))</f>
        <v>10</v>
      </c>
      <c r="AA1102">
        <f>IF(ABS(AA1101-E1114)&gt;180,IF(ABS(AA1101-E1114)&gt;360,ABS(AA1101-E1114)-360,360-ABS(AA1101-E1114)),ABS(AA1101-E1114))</f>
        <v>0</v>
      </c>
      <c r="AB1102">
        <f>IF(ABS(AB1101-E1114)&gt;180,IF(ABS(AB1101-E1114)&gt;360,ABS(AB1101-E1114)-360,360-ABS(AB1101-E1114)),ABS(AB1101-E1114))</f>
        <v>10</v>
      </c>
      <c r="AC1102">
        <f>IF(ABS(AC1101-E1114)&gt;180,IF(ABS(AC1101-E1114)&gt;360,ABS(AC1101-E1114)-360,360-ABS(AC1101-E1114)),ABS(AC1101-E1114))</f>
        <v>20</v>
      </c>
      <c r="AD1102">
        <f>IF(ABS(AD1101-E1114)&gt;180,IF(ABS(AD1101-E1114)&gt;360,ABS(AD1101-E1114)-360,360-ABS(AD1101-E1114)),ABS(AD1101-E1114))</f>
        <v>30</v>
      </c>
      <c r="AE1102">
        <f>IF(ABS(AE1101-E1114)&gt;180,IF(ABS(AE1101-E1114)&gt;360,ABS(AE1101-E1114)-360,360-ABS(AE1101-E1114)),ABS(AE1101-E1114))</f>
        <v>40</v>
      </c>
      <c r="AF1102">
        <f>IF(ABS(AF1101-E1114)&gt;180,IF(ABS(AF1101-E1114)&gt;360,ABS(AF1101-E1114)-360,360-ABS(AF1101-E1114)),ABS(AF1101-E1114))</f>
        <v>50</v>
      </c>
      <c r="AG1102">
        <f>IF(ABS(AG1101-E1114)&gt;180,IF(ABS(AG1101-E1114)&gt;360,ABS(AG1101-E1114)-360,360-ABS(AG1101-E1114)),ABS(AG1101-E1114))</f>
        <v>60</v>
      </c>
      <c r="AH1102">
        <f>IF(ABS(AH1101-E1114)&gt;180,IF(ABS(AH1101-E1114)&gt;360,ABS(AH1101-E1114)-360,360-ABS(AH1101-E1114)),ABS(AH1101-E1114))</f>
        <v>70</v>
      </c>
      <c r="AI1102">
        <f>IF(ABS(AI1101-E1114)&gt;180,IF(ABS(AI1101-E1114)&gt;360,ABS(AI1101-E1114)-360,360-ABS(AI1101-E1114)),ABS(AI1101-E1114))</f>
        <v>80</v>
      </c>
      <c r="AJ1102">
        <f>IF(ABS(AJ1101-E1114)&gt;180,IF(ABS(AJ1101-E1114)&gt;360,ABS(AJ1101-E1114)-360,360-ABS(AJ1101-E1114)),ABS(AJ1101-E1114))</f>
        <v>90</v>
      </c>
      <c r="AK1102">
        <f>IF(ABS(AK1101-E1114)&gt;180,IF(ABS(AK1101-E1114)&gt;360,ABS(AK1101-E1114)-360,360-ABS(AK1101-E1114)),ABS(AK1101-E1114))</f>
        <v>100</v>
      </c>
      <c r="AL1102">
        <f>IF(ABS(AL1101-E1114)&gt;180,IF(ABS(AL1101-E1114)&gt;360,ABS(AL1101-E1114)-360,360-ABS(AL1101-E1114)),ABS(AL1101-E1114))</f>
        <v>110</v>
      </c>
      <c r="AM1102">
        <f>IF(ABS(AM1101-E1114)&gt;180,IF(ABS(AM1101-E1114)&gt;360,ABS(AM1101-E1114)-360,360-ABS(AM1101-E1114)),ABS(AM1101-E1114))</f>
        <v>120</v>
      </c>
      <c r="AN1102">
        <f>IF(ABS(AN1101-E1114)&gt;180,IF(ABS(AN1101-E1114)&gt;360,ABS(AN1101-E1114)-360,360-ABS(AN1101-E1114)),ABS(AN1101-E1114))</f>
        <v>130</v>
      </c>
      <c r="AO1102">
        <f>IF(ABS(AO1101-E1114)&gt;180,IF(ABS(AO1101-E1114)&gt;360,ABS(AO1101-E1114)-360,360-ABS(AO1101-E1114)),ABS(AO1101-E1114))</f>
        <v>140</v>
      </c>
      <c r="AP1102">
        <f>IF(ABS(AP1101-E1114)&gt;180,IF(ABS(AP1101-E1114)&gt;360,ABS(AP1101-E1114)-360,360-ABS(AP1101-E1114)),ABS(AP1101-E1114))</f>
        <v>150</v>
      </c>
      <c r="AQ1102">
        <f>IF(ABS(AQ1101-E1114)&gt;180,IF(ABS(AQ1101-E1114)&gt;360,ABS(AQ1101-E1114)-360,360-ABS(AQ1101-E1114)),ABS(AQ1101-E1114))</f>
        <v>160</v>
      </c>
      <c r="AR1102">
        <f>IF(ABS(AR1101-E1114)&gt;180,IF(ABS(AR1101-E1114)&gt;360,ABS(AR1101-E1114)-360,360-ABS(AR1101-E1114)),ABS(AR1101-E1114))</f>
        <v>170</v>
      </c>
    </row>
    <row r="1103" spans="2:44" x14ac:dyDescent="0.5">
      <c r="G1103" t="s">
        <v>734</v>
      </c>
    </row>
    <row r="1104" spans="2:44" x14ac:dyDescent="0.5">
      <c r="B1104" t="s">
        <v>788</v>
      </c>
      <c r="E1104">
        <v>460</v>
      </c>
      <c r="G1104">
        <v>90</v>
      </c>
      <c r="I1104" t="e">
        <f>IF(DEGREES(ACOS(SIN(RADIANS(G1104))*SIN(RADIANS(E1112))+COS(RADIANS(G1104))*COS(RADIANS(E1112))*COS(RADIANS(I1102))))&gt;90,0,$F$4*$F$5/E1111^2*(SIN(RADIANS(G1104))*SIN(RADIANS(E1112))+COS(RADIANS(G1104))*COS(RADIANS(E1112))*COS(RADIANS(I1102))))</f>
        <v>#DIV/0!</v>
      </c>
      <c r="J1104" t="e">
        <f>IF(DEGREES(ACOS(SIN(RADIANS(G1104))*SIN(RADIANS(E1112))+COS(RADIANS(G1104))*COS(RADIANS(E1112))*COS(RADIANS(J1102))))&gt;90,0,$F$4*$F$5/E1111^2*(SIN(RADIANS(G1104))*SIN(RADIANS(E1112))+COS(RADIANS(G1104))*COS(RADIANS(E1112))*COS(RADIANS(J1102))))</f>
        <v>#DIV/0!</v>
      </c>
      <c r="K1104" t="e">
        <f>IF(DEGREES(ACOS(SIN(RADIANS(G1104))*SIN(RADIANS(E1112))+COS(RADIANS(G1104))*COS(RADIANS(E1112))*COS(RADIANS(K1102))))&gt;90,0,$F$4*$F$5/E1111^2*(SIN(RADIANS(G1104))*SIN(RADIANS(E1112))+COS(RADIANS(G1104))*COS(RADIANS(E1112))*COS(RADIANS(K1102))))</f>
        <v>#DIV/0!</v>
      </c>
      <c r="L1104" t="e">
        <f>IF(DEGREES(ACOS(SIN(RADIANS(G1104))*SIN(RADIANS(E1112))+COS(RADIANS(G1104))*COS(RADIANS(E1112))*COS(RADIANS(L1102))))&gt;90,0,$F$4*$F$5/E1111^2*(SIN(RADIANS(G1104))*SIN(RADIANS(E1112))+COS(RADIANS(G1104))*COS(RADIANS(E1112))*COS(RADIANS(L1102))))</f>
        <v>#DIV/0!</v>
      </c>
      <c r="M1104" t="e">
        <f>IF(DEGREES(ACOS(SIN(RADIANS(G1104))*SIN(RADIANS(E1112))+COS(RADIANS(G1104))*COS(RADIANS(E1112))*COS(RADIANS(M1102))))&gt;90,0,$F$4*$F$5/E1111^2*(SIN(RADIANS(G1104))*SIN(RADIANS(E1112))+COS(RADIANS(G1104))*COS(RADIANS(E1112))*COS(RADIANS(M1102))))</f>
        <v>#DIV/0!</v>
      </c>
      <c r="N1104" t="e">
        <f>IF(DEGREES(ACOS(SIN(RADIANS(G1104))*SIN(RADIANS(E1112))+COS(RADIANS(G1104))*COS(RADIANS(E1112))*COS(RADIANS(N1102))))&gt;90,0,$F$4*$F$5/E1111^2*(SIN(RADIANS(G1104))*SIN(RADIANS(E1112))+COS(RADIANS(G1104))*COS(RADIANS(E1112))*COS(RADIANS(N1102))))</f>
        <v>#DIV/0!</v>
      </c>
      <c r="O1104" t="e">
        <f>IF(DEGREES(ACOS(SIN(RADIANS(G1104))*SIN(RADIANS(E1112))+COS(RADIANS(G1104))*COS(RADIANS(E1112))*COS(RADIANS(O1102))))&gt;90,0,$F$4*$F$5/E1111^2*(SIN(RADIANS(G1104))*SIN(RADIANS(E1112))+COS(RADIANS(G1104))*COS(RADIANS(E1112))*COS(RADIANS(O1102))))</f>
        <v>#DIV/0!</v>
      </c>
      <c r="P1104" t="e">
        <f>IF(DEGREES(ACOS(SIN(RADIANS(G1104))*SIN(RADIANS(E1112))+COS(RADIANS(G1104))*COS(RADIANS(E1112))*COS(RADIANS(P1102))))&gt;90,0,$F$4*$F$5/E1111^2*(SIN(RADIANS(G1104))*SIN(RADIANS(E1112))+COS(RADIANS(G1104))*COS(RADIANS(E1112))*COS(RADIANS(P1102))))</f>
        <v>#DIV/0!</v>
      </c>
      <c r="Q1104" t="e">
        <f>IF(DEGREES(ACOS(SIN(RADIANS(G1104))*SIN(RADIANS(E1112))+COS(RADIANS(G1104))*COS(RADIANS(E1112))*COS(RADIANS(Q1102))))&gt;90,0,$F$4*$F$5/E1111^2*(SIN(RADIANS(G1104))*SIN(RADIANS(E1112))+COS(RADIANS(G1104))*COS(RADIANS(E1112))*COS(RADIANS(Q1102))))</f>
        <v>#DIV/0!</v>
      </c>
      <c r="R1104" t="e">
        <f>IF(DEGREES(ACOS(SIN(RADIANS(G1104))*SIN(RADIANS(E1112))+COS(RADIANS(G1104))*COS(RADIANS(E1112))*COS(RADIANS(R1102))))&gt;90,0,$F$4*$F$5/E1111^2*(SIN(RADIANS(G1104))*SIN(RADIANS(E1112))+COS(RADIANS(G1104))*COS(RADIANS(E1112))*COS(RADIANS(R1102))))</f>
        <v>#DIV/0!</v>
      </c>
      <c r="S1104" t="e">
        <f>IF(DEGREES(ACOS(SIN(RADIANS(G1104))*SIN(RADIANS(E1112))+COS(RADIANS(G1104))*COS(RADIANS(E1112))*COS(RADIANS(S1102))))&gt;90,0,$F$4*$F$5/E1111^2*(SIN(RADIANS(G1104))*SIN(RADIANS(E1112))+COS(RADIANS(G1104))*COS(RADIANS(E1112))*COS(RADIANS(S1102))))</f>
        <v>#DIV/0!</v>
      </c>
      <c r="T1104" t="e">
        <f>IF(DEGREES(ACOS(SIN(RADIANS(G1104))*SIN(RADIANS(E1112))+COS(RADIANS(G1104))*COS(RADIANS(E1112))*COS(RADIANS(T1102))))&gt;90,0,$F$4*$F$5/E1111^2*(SIN(RADIANS(G1104))*SIN(RADIANS(E1112))+COS(RADIANS(G1104))*COS(RADIANS(E1112))*COS(RADIANS(T1102))))</f>
        <v>#DIV/0!</v>
      </c>
      <c r="U1104" t="e">
        <f>IF(DEGREES(ACOS(SIN(RADIANS(G1104))*SIN(RADIANS(E1112))+COS(RADIANS(G1104))*COS(RADIANS(E1112))*COS(RADIANS(U1102))))&gt;90,0,$F$4*$F$5/E1111^2*(SIN(RADIANS(G1104))*SIN(RADIANS(E1112))+COS(RADIANS(G1104))*COS(RADIANS(E1112))*COS(RADIANS(U1102))))</f>
        <v>#DIV/0!</v>
      </c>
      <c r="V1104" t="e">
        <f>IF(DEGREES(ACOS(SIN(RADIANS(G1104))*SIN(RADIANS(E1112))+COS(RADIANS(G1104))*COS(RADIANS(E1112))*COS(RADIANS(V1102))))&gt;90,0,$F$4*$F$5/E1111^2*(SIN(RADIANS(G1104))*SIN(RADIANS(E1112))+COS(RADIANS(G1104))*COS(RADIANS(E1112))*COS(RADIANS(V1102))))</f>
        <v>#DIV/0!</v>
      </c>
      <c r="W1104" t="e">
        <f>IF(DEGREES(ACOS(SIN(RADIANS(G1104))*SIN(RADIANS(E1112))+COS(RADIANS(G1104))*COS(RADIANS(E1112))*COS(RADIANS(W1102))))&gt;90,0,$F$4*$F$5/E1111^2*(SIN(RADIANS(G1104))*SIN(RADIANS(E1112))+COS(RADIANS(G1104))*COS(RADIANS(E1112))*COS(RADIANS(W1102))))</f>
        <v>#DIV/0!</v>
      </c>
      <c r="X1104" t="e">
        <f>IF(DEGREES(ACOS(SIN(RADIANS(G1104))*SIN(RADIANS(E1112))+COS(RADIANS(G1104))*COS(RADIANS(E1112))*COS(RADIANS(X1102))))&gt;90,0,$F$4*$F$5/E1111^2*(SIN(RADIANS(G1104))*SIN(RADIANS(E1112))+COS(RADIANS(G1104))*COS(RADIANS(E1112))*COS(RADIANS(X1102))))</f>
        <v>#DIV/0!</v>
      </c>
      <c r="Y1104" t="e">
        <f>IF(DEGREES(ACOS(SIN(RADIANS(G1104))*SIN(RADIANS(E1112))+COS(RADIANS(G1104))*COS(RADIANS(E1112))*COS(RADIANS(Y1102))))&gt;90,0,$F$4*$F$5/E1111^2*(SIN(RADIANS(G1104))*SIN(RADIANS(E1112))+COS(RADIANS(G1104))*COS(RADIANS(E1112))*COS(RADIANS(Y1102))))</f>
        <v>#DIV/0!</v>
      </c>
      <c r="Z1104" t="e">
        <f>IF(DEGREES(ACOS(SIN(RADIANS(G1104))*SIN(RADIANS(E1112))+COS(RADIANS(G1104))*COS(RADIANS(E1112))*COS(RADIANS(Z1102))))&gt;90,0,$F$4*$F$5/E1111^2*(SIN(RADIANS(G1104))*SIN(RADIANS(E1112))+COS(RADIANS(G1104))*COS(RADIANS(E1112))*COS(RADIANS(Z1102))))</f>
        <v>#DIV/0!</v>
      </c>
      <c r="AA1104" t="e">
        <f>IF(DEGREES(ACOS(SIN(RADIANS(G1104))*SIN(RADIANS(E1112))+COS(RADIANS(G1104))*COS(RADIANS(E1112))*COS(RADIANS(AA1102))))&gt;90,0,$F$4*$F$5/E1111^2*(SIN(RADIANS(G1104))*SIN(RADIANS(E1112))+COS(RADIANS(G1104))*COS(RADIANS(E1112))*COS(RADIANS(AA1102))))</f>
        <v>#DIV/0!</v>
      </c>
      <c r="AB1104" t="e">
        <f>IF(DEGREES(ACOS(SIN(RADIANS(G1104))*SIN(RADIANS(E1112))+COS(RADIANS(G1104))*COS(RADIANS(E1112))*COS(RADIANS(AB1102))))&gt;90,0,$F$4*$F$5/E1111^2*(SIN(RADIANS(G1104))*SIN(RADIANS(E1112))+COS(RADIANS(G1104))*COS(RADIANS(E1112))*COS(RADIANS(AB1102))))</f>
        <v>#DIV/0!</v>
      </c>
      <c r="AC1104" t="e">
        <f>IF(DEGREES(ACOS(SIN(RADIANS(G1104))*SIN(RADIANS(E1112))+COS(RADIANS(G1104))*COS(RADIANS(E1112))*COS(RADIANS(AC1102))))&gt;90,0,$F$4*$F$5/E1111^2*(SIN(RADIANS(G1104))*SIN(RADIANS(E1112))+COS(RADIANS(G1104))*COS(RADIANS(E1112))*COS(RADIANS(AC1102))))</f>
        <v>#DIV/0!</v>
      </c>
      <c r="AD1104" t="e">
        <f>IF(DEGREES(ACOS(SIN(RADIANS(G1104))*SIN(RADIANS(E1112))+COS(RADIANS(G1104))*COS(RADIANS(E1112))*COS(RADIANS(AD1102))))&gt;90,0,$F$4*$F$5/E1111^2*(SIN(RADIANS(G1104))*SIN(RADIANS(E1112))+COS(RADIANS(G1104))*COS(RADIANS(E1112))*COS(RADIANS(AD1102))))</f>
        <v>#DIV/0!</v>
      </c>
      <c r="AE1104" t="e">
        <f>IF(DEGREES(ACOS(SIN(RADIANS(G1104))*SIN(RADIANS(E1112))+COS(RADIANS(G1104))*COS(RADIANS(E1112))*COS(RADIANS(AE1102))))&gt;90,0,$F$4*$F$5/E1111^2*(SIN(RADIANS(G1104))*SIN(RADIANS(E1112))+COS(RADIANS(G1104))*COS(RADIANS(E1112))*COS(RADIANS(AE1102))))</f>
        <v>#DIV/0!</v>
      </c>
      <c r="AF1104" t="e">
        <f>IF(DEGREES(ACOS(SIN(RADIANS(G1104))*SIN(RADIANS(E1112))+COS(RADIANS(G1104))*COS(RADIANS(E1112))*COS(RADIANS(AF1102))))&gt;90,0,$F$4*$F$5/E1111^2*(SIN(RADIANS(G1104))*SIN(RADIANS(E1112))+COS(RADIANS(G1104))*COS(RADIANS(E1112))*COS(RADIANS(AF1102))))</f>
        <v>#DIV/0!</v>
      </c>
      <c r="AG1104" t="e">
        <f>IF(DEGREES(ACOS(SIN(RADIANS(G1104))*SIN(RADIANS(E1112))+COS(RADIANS(G1104))*COS(RADIANS(E1112))*COS(RADIANS(AG1102))))&gt;90,0,$F$4*$F$5/E1111^2*(SIN(RADIANS(G1104))*SIN(RADIANS(E1112))+COS(RADIANS(G1104))*COS(RADIANS(E1112))*COS(RADIANS(AG1102))))</f>
        <v>#DIV/0!</v>
      </c>
      <c r="AH1104" t="e">
        <f>IF(DEGREES(ACOS(SIN(RADIANS(G1104))*SIN(RADIANS(E1112))+COS(RADIANS(G1104))*COS(RADIANS(E1112))*COS(RADIANS(AH1102))))&gt;90,0,$F$4*$F$5/E1111^2*(SIN(RADIANS(G1104))*SIN(RADIANS(E1112))+COS(RADIANS(G1104))*COS(RADIANS(E1112))*COS(RADIANS(AH1102))))</f>
        <v>#DIV/0!</v>
      </c>
      <c r="AI1104" t="e">
        <f>IF(DEGREES(ACOS(SIN(RADIANS(G1104))*SIN(RADIANS(E1112))+COS(RADIANS(G1104))*COS(RADIANS(E1112))*COS(RADIANS(AI1102))))&gt;90,0,$F$4*$F$5/E1111^2*(SIN(RADIANS(G1104))*SIN(RADIANS(E1112))+COS(RADIANS(G1104))*COS(RADIANS(E1112))*COS(RADIANS(AI1102))))</f>
        <v>#DIV/0!</v>
      </c>
      <c r="AJ1104" t="e">
        <f>IF(DEGREES(ACOS(SIN(RADIANS(G1104))*SIN(RADIANS(E1112))+COS(RADIANS(G1104))*COS(RADIANS(E1112))*COS(RADIANS(AJ1102))))&gt;90,0,$F$4*$F$5/E1111^2*(SIN(RADIANS(G1104))*SIN(RADIANS(E1112))+COS(RADIANS(G1104))*COS(RADIANS(E1112))*COS(RADIANS(AJ1102))))</f>
        <v>#DIV/0!</v>
      </c>
      <c r="AK1104" t="e">
        <f>IF(DEGREES(ACOS(SIN(RADIANS(G1104))*SIN(RADIANS(E1112))+COS(RADIANS(G1104))*COS(RADIANS(E1112))*COS(RADIANS(AK1102))))&gt;90,0,$F$4*$F$5/E1111^2*(SIN(RADIANS(G1104))*SIN(RADIANS(E1112))+COS(RADIANS(G1104))*COS(RADIANS(E1112))*COS(RADIANS(AK1102))))</f>
        <v>#DIV/0!</v>
      </c>
      <c r="AL1104" t="e">
        <f>IF(DEGREES(ACOS(SIN(RADIANS(G1104))*SIN(RADIANS(E1112))+COS(RADIANS(G1104))*COS(RADIANS(E1112))*COS(RADIANS(AL1102))))&gt;90,0,$F$4*$F$5/E1111^2*(SIN(RADIANS(G1104))*SIN(RADIANS(E1112))+COS(RADIANS(G1104))*COS(RADIANS(E1112))*COS(RADIANS(AL1102))))</f>
        <v>#DIV/0!</v>
      </c>
      <c r="AM1104" t="e">
        <f>IF(DEGREES(ACOS(SIN(RADIANS(G1104))*SIN(RADIANS(E1112))+COS(RADIANS(G1104))*COS(RADIANS(E1112))*COS(RADIANS(AM1102))))&gt;90,0,$F$4*$F$5/E1111^2*(SIN(RADIANS(G1104))*SIN(RADIANS(E1112))+COS(RADIANS(G1104))*COS(RADIANS(E1112))*COS(RADIANS(AM1102))))</f>
        <v>#DIV/0!</v>
      </c>
      <c r="AN1104" t="e">
        <f>IF(DEGREES(ACOS(SIN(RADIANS(G1104))*SIN(RADIANS(E1112))+COS(RADIANS(G1104))*COS(RADIANS(E1112))*COS(RADIANS(AN1102))))&gt;90,0,$F$4*$F$5/E1111^2*(SIN(RADIANS(G1104))*SIN(RADIANS(E1112))+COS(RADIANS(G1104))*COS(RADIANS(E1112))*COS(RADIANS(AN1102))))</f>
        <v>#DIV/0!</v>
      </c>
      <c r="AO1104" t="e">
        <f>IF(DEGREES(ACOS(SIN(RADIANS(G1104))*SIN(RADIANS(E1112))+COS(RADIANS(G1104))*COS(RADIANS(E1112))*COS(RADIANS(AO1102))))&gt;90,0,$F$4*$F$5/E1111^2*(SIN(RADIANS(G1104))*SIN(RADIANS(E1112))+COS(RADIANS(G1104))*COS(RADIANS(E1112))*COS(RADIANS(AO1102))))</f>
        <v>#DIV/0!</v>
      </c>
      <c r="AP1104" t="e">
        <f>IF(DEGREES(ACOS(SIN(RADIANS(G1104))*SIN(RADIANS(E1112))+COS(RADIANS(G1104))*COS(RADIANS(E1112))*COS(RADIANS(AP1102))))&gt;90,0,$F$4*$F$5/E1111^2*(SIN(RADIANS(G1104))*SIN(RADIANS(E1112))+COS(RADIANS(G1104))*COS(RADIANS(E1112))*COS(RADIANS(AP1102))))</f>
        <v>#DIV/0!</v>
      </c>
      <c r="AQ1104" t="e">
        <f>IF(DEGREES(ACOS(SIN(RADIANS(G1104))*SIN(RADIANS(E1112))+COS(RADIANS(G1104))*COS(RADIANS(E1112))*COS(RADIANS(AQ1102))))&gt;90,0,$F$4*$F$5/E1111^2*(SIN(RADIANS(G1104))*SIN(RADIANS(E1112))+COS(RADIANS(G1104))*COS(RADIANS(E1112))*COS(RADIANS(AQ1102))))</f>
        <v>#DIV/0!</v>
      </c>
      <c r="AR1104" t="e">
        <f>IF(DEGREES(ACOS(SIN(RADIANS(G1104))*SIN(RADIANS(E1112))+COS(RADIANS(G1104))*COS(RADIANS(E1112))*COS(RADIANS(AR1102))))&gt;90,0,$F$4*$F$5/E1111^2*(SIN(RADIANS(G1104))*SIN(RADIANS(E1112))+COS(RADIANS(G1104))*COS(RADIANS(E1112))*COS(RADIANS(AR1102))))</f>
        <v>#DIV/0!</v>
      </c>
    </row>
    <row r="1105" spans="2:44" x14ac:dyDescent="0.5">
      <c r="B1105" t="s">
        <v>726</v>
      </c>
      <c r="E1105" cm="1">
        <f t="array" ref="E1105">INDEX($D$1751:$AM$1751,0,MATCH(E1104-IF(E1104&lt;360,0,360),$D$1700:$AM$1700,0))+IF(E1104&gt;350,360,0)</f>
        <v>460</v>
      </c>
      <c r="G1105">
        <v>80</v>
      </c>
      <c r="I1105">
        <f>IF(DEGREES(ACOS(SIN(RADIANS(G1105))*SIN(RADIANS(E1112))+COS(RADIANS(G1105))*COS(RADIANS(E1112))*COS(RADIANS(I1102))))&gt;90,0,$F$4*$F$5/E1111^2*(SIN(RADIANS(G1105))*SIN(RADIANS(E1112))+COS(RADIANS(G1105))*COS(RADIANS(E1112))*COS(RADIANS(I1102))))</f>
        <v>0</v>
      </c>
      <c r="J1105">
        <f>IF(DEGREES(ACOS(SIN(RADIANS(G1105))*SIN(RADIANS(E1112))+COS(RADIANS(G1105))*COS(RADIANS(E1112))*COS(RADIANS(J1102))))&gt;90,0,$F$4*$F$5/E1111^2*(SIN(RADIANS(G1105))*SIN(RADIANS(E1112))+COS(RADIANS(G1105))*COS(RADIANS(E1112))*COS(RADIANS(J1102))))</f>
        <v>0</v>
      </c>
      <c r="K1105">
        <f>IF(DEGREES(ACOS(SIN(RADIANS(G1105))*SIN(RADIANS(E1112))+COS(RADIANS(G1105))*COS(RADIANS(E1112))*COS(RADIANS(K1102))))&gt;90,0,$F$4*$F$5/E1111^2*(SIN(RADIANS(G1105))*SIN(RADIANS(E1112))+COS(RADIANS(G1105))*COS(RADIANS(E1112))*COS(RADIANS(K1102))))</f>
        <v>0</v>
      </c>
      <c r="L1105">
        <f>IF(DEGREES(ACOS(SIN(RADIANS(G1105))*SIN(RADIANS(E1112))+COS(RADIANS(G1105))*COS(RADIANS(E1112))*COS(RADIANS(L1102))))&gt;90,0,$F$4*$F$5/E1111^2*(SIN(RADIANS(G1105))*SIN(RADIANS(E1112))+COS(RADIANS(G1105))*COS(RADIANS(E1112))*COS(RADIANS(L1102))))</f>
        <v>0</v>
      </c>
      <c r="M1105">
        <f>IF(DEGREES(ACOS(SIN(RADIANS(G1105))*SIN(RADIANS(E1112))+COS(RADIANS(G1105))*COS(RADIANS(E1112))*COS(RADIANS(M1102))))&gt;90,0,$F$4*$F$5/E1111^2*(SIN(RADIANS(G1105))*SIN(RADIANS(E1112))+COS(RADIANS(G1105))*COS(RADIANS(E1112))*COS(RADIANS(M1102))))</f>
        <v>0</v>
      </c>
      <c r="N1105">
        <f>IF(DEGREES(ACOS(SIN(RADIANS(G1105))*SIN(RADIANS(E1112))+COS(RADIANS(G1105))*COS(RADIANS(E1112))*COS(RADIANS(N1102))))&gt;90,0,$F$4*$F$5/E1111^2*(SIN(RADIANS(G1105))*SIN(RADIANS(E1112))+COS(RADIANS(G1105))*COS(RADIANS(E1112))*COS(RADIANS(N1102))))</f>
        <v>0</v>
      </c>
      <c r="O1105">
        <f>IF(DEGREES(ACOS(SIN(RADIANS(G1105))*SIN(RADIANS(E1112))+COS(RADIANS(G1105))*COS(RADIANS(E1112))*COS(RADIANS(O1102))))&gt;90,0,$F$4*$F$5/E1111^2*(SIN(RADIANS(G1105))*SIN(RADIANS(E1112))+COS(RADIANS(G1105))*COS(RADIANS(E1112))*COS(RADIANS(O1102))))</f>
        <v>0</v>
      </c>
      <c r="P1105">
        <f>IF(DEGREES(ACOS(SIN(RADIANS(G1105))*SIN(RADIANS(E1112))+COS(RADIANS(G1105))*COS(RADIANS(E1112))*COS(RADIANS(P1102))))&gt;90,0,$F$4*$F$5/E1111^2*(SIN(RADIANS(G1105))*SIN(RADIANS(E1112))+COS(RADIANS(G1105))*COS(RADIANS(E1112))*COS(RADIANS(P1102))))</f>
        <v>0</v>
      </c>
      <c r="Q1105">
        <f>IF(DEGREES(ACOS(SIN(RADIANS(G1105))*SIN(RADIANS(E1112))+COS(RADIANS(G1105))*COS(RADIANS(E1112))*COS(RADIANS(Q1102))))&gt;90,0,$F$4*$F$5/E1111^2*(SIN(RADIANS(G1105))*SIN(RADIANS(E1112))+COS(RADIANS(G1105))*COS(RADIANS(E1112))*COS(RADIANS(Q1102))))</f>
        <v>0</v>
      </c>
      <c r="R1105" t="e">
        <f>IF(DEGREES(ACOS(SIN(RADIANS(G1105))*SIN(RADIANS(E1112))+COS(RADIANS(G1105))*COS(RADIANS(E1112))*COS(RADIANS(R1102))))&gt;90,0,$F$4*$F$5/E1111^2*(SIN(RADIANS(G1105))*SIN(RADIANS(E1112))+COS(RADIANS(G1105))*COS(RADIANS(E1112))*COS(RADIANS(R1102))))</f>
        <v>#DIV/0!</v>
      </c>
      <c r="S1105" t="e">
        <f>IF(DEGREES(ACOS(SIN(RADIANS(G1105))*SIN(RADIANS(E1112))+COS(RADIANS(G1105))*COS(RADIANS(E1112))*COS(RADIANS(S1102))))&gt;90,0,$F$4*$F$5/E1111^2*(SIN(RADIANS(G1105))*SIN(RADIANS(E1112))+COS(RADIANS(G1105))*COS(RADIANS(E1112))*COS(RADIANS(S1102))))</f>
        <v>#DIV/0!</v>
      </c>
      <c r="T1105" t="e">
        <f>IF(DEGREES(ACOS(SIN(RADIANS(G1105))*SIN(RADIANS(E1112))+COS(RADIANS(G1105))*COS(RADIANS(E1112))*COS(RADIANS(T1102))))&gt;90,0,$F$4*$F$5/E1111^2*(SIN(RADIANS(G1105))*SIN(RADIANS(E1112))+COS(RADIANS(G1105))*COS(RADIANS(E1112))*COS(RADIANS(T1102))))</f>
        <v>#DIV/0!</v>
      </c>
      <c r="U1105" t="e">
        <f>IF(DEGREES(ACOS(SIN(RADIANS(G1105))*SIN(RADIANS(E1112))+COS(RADIANS(G1105))*COS(RADIANS(E1112))*COS(RADIANS(U1102))))&gt;90,0,$F$4*$F$5/E1111^2*(SIN(RADIANS(G1105))*SIN(RADIANS(E1112))+COS(RADIANS(G1105))*COS(RADIANS(E1112))*COS(RADIANS(U1102))))</f>
        <v>#DIV/0!</v>
      </c>
      <c r="V1105" t="e">
        <f>IF(DEGREES(ACOS(SIN(RADIANS(G1105))*SIN(RADIANS(E1112))+COS(RADIANS(G1105))*COS(RADIANS(E1112))*COS(RADIANS(V1102))))&gt;90,0,$F$4*$F$5/E1111^2*(SIN(RADIANS(G1105))*SIN(RADIANS(E1112))+COS(RADIANS(G1105))*COS(RADIANS(E1112))*COS(RADIANS(V1102))))</f>
        <v>#DIV/0!</v>
      </c>
      <c r="W1105" t="e">
        <f>IF(DEGREES(ACOS(SIN(RADIANS(G1105))*SIN(RADIANS(E1112))+COS(RADIANS(G1105))*COS(RADIANS(E1112))*COS(RADIANS(W1102))))&gt;90,0,$F$4*$F$5/E1111^2*(SIN(RADIANS(G1105))*SIN(RADIANS(E1112))+COS(RADIANS(G1105))*COS(RADIANS(E1112))*COS(RADIANS(W1102))))</f>
        <v>#DIV/0!</v>
      </c>
      <c r="X1105" t="e">
        <f>IF(DEGREES(ACOS(SIN(RADIANS(G1105))*SIN(RADIANS(E1112))+COS(RADIANS(G1105))*COS(RADIANS(E1112))*COS(RADIANS(X1102))))&gt;90,0,$F$4*$F$5/E1111^2*(SIN(RADIANS(G1105))*SIN(RADIANS(E1112))+COS(RADIANS(G1105))*COS(RADIANS(E1112))*COS(RADIANS(X1102))))</f>
        <v>#DIV/0!</v>
      </c>
      <c r="Y1105" t="e">
        <f>IF(DEGREES(ACOS(SIN(RADIANS(G1105))*SIN(RADIANS(E1112))+COS(RADIANS(G1105))*COS(RADIANS(E1112))*COS(RADIANS(Y1102))))&gt;90,0,$F$4*$F$5/E1111^2*(SIN(RADIANS(G1105))*SIN(RADIANS(E1112))+COS(RADIANS(G1105))*COS(RADIANS(E1112))*COS(RADIANS(Y1102))))</f>
        <v>#DIV/0!</v>
      </c>
      <c r="Z1105" t="e">
        <f>IF(DEGREES(ACOS(SIN(RADIANS(G1105))*SIN(RADIANS(E1112))+COS(RADIANS(G1105))*COS(RADIANS(E1112))*COS(RADIANS(Z1102))))&gt;90,0,$F$4*$F$5/E1111^2*(SIN(RADIANS(G1105))*SIN(RADIANS(E1112))+COS(RADIANS(G1105))*COS(RADIANS(E1112))*COS(RADIANS(Z1102))))</f>
        <v>#DIV/0!</v>
      </c>
      <c r="AA1105" t="e">
        <f>IF(DEGREES(ACOS(SIN(RADIANS(G1105))*SIN(RADIANS(E1112))+COS(RADIANS(G1105))*COS(RADIANS(E1112))*COS(RADIANS(AA1102))))&gt;90,0,$F$4*$F$5/E1111^2*(SIN(RADIANS(G1105))*SIN(RADIANS(E1112))+COS(RADIANS(G1105))*COS(RADIANS(E1112))*COS(RADIANS(AA1102))))</f>
        <v>#DIV/0!</v>
      </c>
      <c r="AB1105" t="e">
        <f>IF(DEGREES(ACOS(SIN(RADIANS(G1105))*SIN(RADIANS(E1112))+COS(RADIANS(G1105))*COS(RADIANS(E1112))*COS(RADIANS(AB1102))))&gt;90,0,$F$4*$F$5/E1111^2*(SIN(RADIANS(G1105))*SIN(RADIANS(E1112))+COS(RADIANS(G1105))*COS(RADIANS(E1112))*COS(RADIANS(AB1102))))</f>
        <v>#DIV/0!</v>
      </c>
      <c r="AC1105" t="e">
        <f>IF(DEGREES(ACOS(SIN(RADIANS(G1105))*SIN(RADIANS(E1112))+COS(RADIANS(G1105))*COS(RADIANS(E1112))*COS(RADIANS(AC1102))))&gt;90,0,$F$4*$F$5/E1111^2*(SIN(RADIANS(G1105))*SIN(RADIANS(E1112))+COS(RADIANS(G1105))*COS(RADIANS(E1112))*COS(RADIANS(AC1102))))</f>
        <v>#DIV/0!</v>
      </c>
      <c r="AD1105" t="e">
        <f>IF(DEGREES(ACOS(SIN(RADIANS(G1105))*SIN(RADIANS(E1112))+COS(RADIANS(G1105))*COS(RADIANS(E1112))*COS(RADIANS(AD1102))))&gt;90,0,$F$4*$F$5/E1111^2*(SIN(RADIANS(G1105))*SIN(RADIANS(E1112))+COS(RADIANS(G1105))*COS(RADIANS(E1112))*COS(RADIANS(AD1102))))</f>
        <v>#DIV/0!</v>
      </c>
      <c r="AE1105" t="e">
        <f>IF(DEGREES(ACOS(SIN(RADIANS(G1105))*SIN(RADIANS(E1112))+COS(RADIANS(G1105))*COS(RADIANS(E1112))*COS(RADIANS(AE1102))))&gt;90,0,$F$4*$F$5/E1111^2*(SIN(RADIANS(G1105))*SIN(RADIANS(E1112))+COS(RADIANS(G1105))*COS(RADIANS(E1112))*COS(RADIANS(AE1102))))</f>
        <v>#DIV/0!</v>
      </c>
      <c r="AF1105" t="e">
        <f>IF(DEGREES(ACOS(SIN(RADIANS(G1105))*SIN(RADIANS(E1112))+COS(RADIANS(G1105))*COS(RADIANS(E1112))*COS(RADIANS(AF1102))))&gt;90,0,$F$4*$F$5/E1111^2*(SIN(RADIANS(G1105))*SIN(RADIANS(E1112))+COS(RADIANS(G1105))*COS(RADIANS(E1112))*COS(RADIANS(AF1102))))</f>
        <v>#DIV/0!</v>
      </c>
      <c r="AG1105" t="e">
        <f>IF(DEGREES(ACOS(SIN(RADIANS(G1105))*SIN(RADIANS(E1112))+COS(RADIANS(G1105))*COS(RADIANS(E1112))*COS(RADIANS(AG1102))))&gt;90,0,$F$4*$F$5/E1111^2*(SIN(RADIANS(G1105))*SIN(RADIANS(E1112))+COS(RADIANS(G1105))*COS(RADIANS(E1112))*COS(RADIANS(AG1102))))</f>
        <v>#DIV/0!</v>
      </c>
      <c r="AH1105" t="e">
        <f>IF(DEGREES(ACOS(SIN(RADIANS(G1105))*SIN(RADIANS(E1112))+COS(RADIANS(G1105))*COS(RADIANS(E1112))*COS(RADIANS(AH1102))))&gt;90,0,$F$4*$F$5/E1111^2*(SIN(RADIANS(G1105))*SIN(RADIANS(E1112))+COS(RADIANS(G1105))*COS(RADIANS(E1112))*COS(RADIANS(AH1102))))</f>
        <v>#DIV/0!</v>
      </c>
      <c r="AI1105" t="e">
        <f>IF(DEGREES(ACOS(SIN(RADIANS(G1105))*SIN(RADIANS(E1112))+COS(RADIANS(G1105))*COS(RADIANS(E1112))*COS(RADIANS(AI1102))))&gt;90,0,$F$4*$F$5/E1111^2*(SIN(RADIANS(G1105))*SIN(RADIANS(E1112))+COS(RADIANS(G1105))*COS(RADIANS(E1112))*COS(RADIANS(AI1102))))</f>
        <v>#DIV/0!</v>
      </c>
      <c r="AJ1105" t="e">
        <f>IF(DEGREES(ACOS(SIN(RADIANS(G1105))*SIN(RADIANS(E1112))+COS(RADIANS(G1105))*COS(RADIANS(E1112))*COS(RADIANS(AJ1102))))&gt;90,0,$F$4*$F$5/E1111^2*(SIN(RADIANS(G1105))*SIN(RADIANS(E1112))+COS(RADIANS(G1105))*COS(RADIANS(E1112))*COS(RADIANS(AJ1102))))</f>
        <v>#DIV/0!</v>
      </c>
      <c r="AK1105">
        <f>IF(DEGREES(ACOS(SIN(RADIANS(G1105))*SIN(RADIANS(E1112))+COS(RADIANS(G1105))*COS(RADIANS(E1112))*COS(RADIANS(AK1102))))&gt;90,0,$F$4*$F$5/E1111^2*(SIN(RADIANS(G1105))*SIN(RADIANS(E1112))+COS(RADIANS(G1105))*COS(RADIANS(E1112))*COS(RADIANS(AK1102))))</f>
        <v>0</v>
      </c>
      <c r="AL1105">
        <f>IF(DEGREES(ACOS(SIN(RADIANS(G1105))*SIN(RADIANS(E1112))+COS(RADIANS(G1105))*COS(RADIANS(E1112))*COS(RADIANS(AL1102))))&gt;90,0,$F$4*$F$5/E1111^2*(SIN(RADIANS(G1105))*SIN(RADIANS(E1112))+COS(RADIANS(G1105))*COS(RADIANS(E1112))*COS(RADIANS(AL1102))))</f>
        <v>0</v>
      </c>
      <c r="AM1105">
        <f>IF(DEGREES(ACOS(SIN(RADIANS(G1105))*SIN(RADIANS(E1112))+COS(RADIANS(G1105))*COS(RADIANS(E1112))*COS(RADIANS(AM1102))))&gt;90,0,$F$4*$F$5/E1111^2*(SIN(RADIANS(G1105))*SIN(RADIANS(E1112))+COS(RADIANS(G1105))*COS(RADIANS(E1112))*COS(RADIANS(AM1102))))</f>
        <v>0</v>
      </c>
      <c r="AN1105">
        <f>IF(DEGREES(ACOS(SIN(RADIANS(G1105))*SIN(RADIANS(E1112))+COS(RADIANS(G1105))*COS(RADIANS(E1112))*COS(RADIANS(AN1102))))&gt;90,0,$F$4*$F$5/E1111^2*(SIN(RADIANS(G1105))*SIN(RADIANS(E1112))+COS(RADIANS(G1105))*COS(RADIANS(E1112))*COS(RADIANS(AN1102))))</f>
        <v>0</v>
      </c>
      <c r="AO1105">
        <f>IF(DEGREES(ACOS(SIN(RADIANS(G1105))*SIN(RADIANS(E1112))+COS(RADIANS(G1105))*COS(RADIANS(E1112))*COS(RADIANS(AO1102))))&gt;90,0,$F$4*$F$5/E1111^2*(SIN(RADIANS(G1105))*SIN(RADIANS(E1112))+COS(RADIANS(G1105))*COS(RADIANS(E1112))*COS(RADIANS(AO1102))))</f>
        <v>0</v>
      </c>
      <c r="AP1105">
        <f>IF(DEGREES(ACOS(SIN(RADIANS(G1105))*SIN(RADIANS(E1112))+COS(RADIANS(G1105))*COS(RADIANS(E1112))*COS(RADIANS(AP1102))))&gt;90,0,$F$4*$F$5/E1111^2*(SIN(RADIANS(G1105))*SIN(RADIANS(E1112))+COS(RADIANS(G1105))*COS(RADIANS(E1112))*COS(RADIANS(AP1102))))</f>
        <v>0</v>
      </c>
      <c r="AQ1105">
        <f>IF(DEGREES(ACOS(SIN(RADIANS(G1105))*SIN(RADIANS(E1112))+COS(RADIANS(G1105))*COS(RADIANS(E1112))*COS(RADIANS(AQ1102))))&gt;90,0,$F$4*$F$5/E1111^2*(SIN(RADIANS(G1105))*SIN(RADIANS(E1112))+COS(RADIANS(G1105))*COS(RADIANS(E1112))*COS(RADIANS(AQ1102))))</f>
        <v>0</v>
      </c>
      <c r="AR1105">
        <f>IF(DEGREES(ACOS(SIN(RADIANS(G1105))*SIN(RADIANS(E1112))+COS(RADIANS(G1105))*COS(RADIANS(E1112))*COS(RADIANS(AR1102))))&gt;90,0,$F$4*$F$5/E1111^2*(SIN(RADIANS(G1105))*SIN(RADIANS(E1112))+COS(RADIANS(G1105))*COS(RADIANS(E1112))*COS(RADIANS(AR1102))))</f>
        <v>0</v>
      </c>
    </row>
    <row r="1106" spans="2:44" x14ac:dyDescent="0.5">
      <c r="B1106" s="40" t="s">
        <v>781</v>
      </c>
      <c r="E1106">
        <f>IF(E1105-$F$13&lt;0,E1105-$F$13+360,IF(E1105-$F$13&gt;360,E1105-$F$13-360,E1105-$F$13))</f>
        <v>190</v>
      </c>
      <c r="G1106">
        <v>70</v>
      </c>
      <c r="I1106">
        <f>IF(DEGREES(ACOS(SIN(RADIANS(G1106))*SIN(RADIANS(E1112))+COS(RADIANS(G1106))*COS(RADIANS(E1112))*COS(RADIANS(I1102))))&gt;90,0,$F$4*$F$5/E1111^2*(SIN(RADIANS(G1106))*SIN(RADIANS(E1112))+COS(RADIANS(G1106))*COS(RADIANS(E1112))*COS(RADIANS(I1102))))</f>
        <v>0</v>
      </c>
      <c r="J1106">
        <f>IF(DEGREES(ACOS(SIN(RADIANS(G1106))*SIN(RADIANS(E1112))+COS(RADIANS(G1106))*COS(RADIANS(E1112))*COS(RADIANS(J1102))))&gt;90,0,$F$4*$F$5/E1111^2*(SIN(RADIANS(G1106))*SIN(RADIANS(E1112))+COS(RADIANS(G1106))*COS(RADIANS(E1112))*COS(RADIANS(J1102))))</f>
        <v>0</v>
      </c>
      <c r="K1106">
        <f>IF(DEGREES(ACOS(SIN(RADIANS(G1106))*SIN(RADIANS(E1112))+COS(RADIANS(G1106))*COS(RADIANS(E1112))*COS(RADIANS(K1102))))&gt;90,0,$F$4*$F$5/E1111^2*(SIN(RADIANS(G1106))*SIN(RADIANS(E1112))+COS(RADIANS(G1106))*COS(RADIANS(E1112))*COS(RADIANS(K1102))))</f>
        <v>0</v>
      </c>
      <c r="L1106">
        <f>IF(DEGREES(ACOS(SIN(RADIANS(G1106))*SIN(RADIANS(E1112))+COS(RADIANS(G1106))*COS(RADIANS(E1112))*COS(RADIANS(L1102))))&gt;90,0,$F$4*$F$5/E1111^2*(SIN(RADIANS(G1106))*SIN(RADIANS(E1112))+COS(RADIANS(G1106))*COS(RADIANS(E1112))*COS(RADIANS(L1102))))</f>
        <v>0</v>
      </c>
      <c r="M1106">
        <f>IF(DEGREES(ACOS(SIN(RADIANS(G1106))*SIN(RADIANS(E1112))+COS(RADIANS(G1106))*COS(RADIANS(E1112))*COS(RADIANS(M1102))))&gt;90,0,$F$4*$F$5/E1111^2*(SIN(RADIANS(G1106))*SIN(RADIANS(E1112))+COS(RADIANS(G1106))*COS(RADIANS(E1112))*COS(RADIANS(M1102))))</f>
        <v>0</v>
      </c>
      <c r="N1106">
        <f>IF(DEGREES(ACOS(SIN(RADIANS(G1106))*SIN(RADIANS(E1112))+COS(RADIANS(G1106))*COS(RADIANS(E1112))*COS(RADIANS(N1102))))&gt;90,0,$F$4*$F$5/E1111^2*(SIN(RADIANS(G1106))*SIN(RADIANS(E1112))+COS(RADIANS(G1106))*COS(RADIANS(E1112))*COS(RADIANS(N1102))))</f>
        <v>0</v>
      </c>
      <c r="O1106">
        <f>IF(DEGREES(ACOS(SIN(RADIANS(G1106))*SIN(RADIANS(E1112))+COS(RADIANS(G1106))*COS(RADIANS(E1112))*COS(RADIANS(O1102))))&gt;90,0,$F$4*$F$5/E1111^2*(SIN(RADIANS(G1106))*SIN(RADIANS(E1112))+COS(RADIANS(G1106))*COS(RADIANS(E1112))*COS(RADIANS(O1102))))</f>
        <v>0</v>
      </c>
      <c r="P1106">
        <f>IF(DEGREES(ACOS(SIN(RADIANS(G1106))*SIN(RADIANS(E1112))+COS(RADIANS(G1106))*COS(RADIANS(E1112))*COS(RADIANS(P1102))))&gt;90,0,$F$4*$F$5/E1111^2*(SIN(RADIANS(G1106))*SIN(RADIANS(E1112))+COS(RADIANS(G1106))*COS(RADIANS(E1112))*COS(RADIANS(P1102))))</f>
        <v>0</v>
      </c>
      <c r="Q1106">
        <f>IF(DEGREES(ACOS(SIN(RADIANS(G1106))*SIN(RADIANS(E1112))+COS(RADIANS(G1106))*COS(RADIANS(E1112))*COS(RADIANS(Q1102))))&gt;90,0,$F$4*$F$5/E1111^2*(SIN(RADIANS(G1106))*SIN(RADIANS(E1112))+COS(RADIANS(G1106))*COS(RADIANS(E1112))*COS(RADIANS(Q1102))))</f>
        <v>0</v>
      </c>
      <c r="R1106" t="e">
        <f>IF(DEGREES(ACOS(SIN(RADIANS(G1106))*SIN(RADIANS(E1112))+COS(RADIANS(G1106))*COS(RADIANS(E1112))*COS(RADIANS(R1102))))&gt;90,0,$F$4*$F$5/E1111^2*(SIN(RADIANS(G1106))*SIN(RADIANS(E1112))+COS(RADIANS(G1106))*COS(RADIANS(E1112))*COS(RADIANS(R1102))))</f>
        <v>#DIV/0!</v>
      </c>
      <c r="S1106" t="e">
        <f>IF(DEGREES(ACOS(SIN(RADIANS(G1106))*SIN(RADIANS(E1112))+COS(RADIANS(G1106))*COS(RADIANS(E1112))*COS(RADIANS(S1102))))&gt;90,0,$F$4*$F$5/E1111^2*(SIN(RADIANS(G1106))*SIN(RADIANS(E1112))+COS(RADIANS(G1106))*COS(RADIANS(E1112))*COS(RADIANS(S1102))))</f>
        <v>#DIV/0!</v>
      </c>
      <c r="T1106" t="e">
        <f>IF(DEGREES(ACOS(SIN(RADIANS(G1106))*SIN(RADIANS(E1112))+COS(RADIANS(G1106))*COS(RADIANS(E1112))*COS(RADIANS(T1102))))&gt;90,0,$F$4*$F$5/E1111^2*(SIN(RADIANS(G1106))*SIN(RADIANS(E1112))+COS(RADIANS(G1106))*COS(RADIANS(E1112))*COS(RADIANS(T1102))))</f>
        <v>#DIV/0!</v>
      </c>
      <c r="U1106" t="e">
        <f>IF(DEGREES(ACOS(SIN(RADIANS(G1106))*SIN(RADIANS(E1112))+COS(RADIANS(G1106))*COS(RADIANS(E1112))*COS(RADIANS(U1102))))&gt;90,0,$F$4*$F$5/E1111^2*(SIN(RADIANS(G1106))*SIN(RADIANS(E1112))+COS(RADIANS(G1106))*COS(RADIANS(E1112))*COS(RADIANS(U1102))))</f>
        <v>#DIV/0!</v>
      </c>
      <c r="V1106" t="e">
        <f>IF(DEGREES(ACOS(SIN(RADIANS(G1106))*SIN(RADIANS(E1112))+COS(RADIANS(G1106))*COS(RADIANS(E1112))*COS(RADIANS(V1102))))&gt;90,0,$F$4*$F$5/E1111^2*(SIN(RADIANS(G1106))*SIN(RADIANS(E1112))+COS(RADIANS(G1106))*COS(RADIANS(E1112))*COS(RADIANS(V1102))))</f>
        <v>#DIV/0!</v>
      </c>
      <c r="W1106" t="e">
        <f>IF(DEGREES(ACOS(SIN(RADIANS(G1106))*SIN(RADIANS(E1112))+COS(RADIANS(G1106))*COS(RADIANS(E1112))*COS(RADIANS(W1102))))&gt;90,0,$F$4*$F$5/E1111^2*(SIN(RADIANS(G1106))*SIN(RADIANS(E1112))+COS(RADIANS(G1106))*COS(RADIANS(E1112))*COS(RADIANS(W1102))))</f>
        <v>#DIV/0!</v>
      </c>
      <c r="X1106" t="e">
        <f>IF(DEGREES(ACOS(SIN(RADIANS(G1106))*SIN(RADIANS(E1112))+COS(RADIANS(G1106))*COS(RADIANS(E1112))*COS(RADIANS(X1102))))&gt;90,0,$F$4*$F$5/E1111^2*(SIN(RADIANS(G1106))*SIN(RADIANS(E1112))+COS(RADIANS(G1106))*COS(RADIANS(E1112))*COS(RADIANS(X1102))))</f>
        <v>#DIV/0!</v>
      </c>
      <c r="Y1106" t="e">
        <f>IF(DEGREES(ACOS(SIN(RADIANS(G1106))*SIN(RADIANS(E1112))+COS(RADIANS(G1106))*COS(RADIANS(E1112))*COS(RADIANS(Y1102))))&gt;90,0,$F$4*$F$5/E1111^2*(SIN(RADIANS(G1106))*SIN(RADIANS(E1112))+COS(RADIANS(G1106))*COS(RADIANS(E1112))*COS(RADIANS(Y1102))))</f>
        <v>#DIV/0!</v>
      </c>
      <c r="Z1106" t="e">
        <f>IF(DEGREES(ACOS(SIN(RADIANS(G1106))*SIN(RADIANS(E1112))+COS(RADIANS(G1106))*COS(RADIANS(E1112))*COS(RADIANS(Z1102))))&gt;90,0,$F$4*$F$5/E1111^2*(SIN(RADIANS(G1106))*SIN(RADIANS(E1112))+COS(RADIANS(G1106))*COS(RADIANS(E1112))*COS(RADIANS(Z1102))))</f>
        <v>#DIV/0!</v>
      </c>
      <c r="AA1106" t="e">
        <f>IF(DEGREES(ACOS(SIN(RADIANS(G1106))*SIN(RADIANS(E1112))+COS(RADIANS(G1106))*COS(RADIANS(E1112))*COS(RADIANS(AA1102))))&gt;90,0,$F$4*$F$5/E1111^2*(SIN(RADIANS(G1106))*SIN(RADIANS(E1112))+COS(RADIANS(G1106))*COS(RADIANS(E1112))*COS(RADIANS(AA1102))))</f>
        <v>#DIV/0!</v>
      </c>
      <c r="AB1106" t="e">
        <f>IF(DEGREES(ACOS(SIN(RADIANS(G1106))*SIN(RADIANS(E1112))+COS(RADIANS(G1106))*COS(RADIANS(E1112))*COS(RADIANS(AB1102))))&gt;90,0,$F$4*$F$5/E1111^2*(SIN(RADIANS(G1106))*SIN(RADIANS(E1112))+COS(RADIANS(G1106))*COS(RADIANS(E1112))*COS(RADIANS(AB1102))))</f>
        <v>#DIV/0!</v>
      </c>
      <c r="AC1106" t="e">
        <f>IF(DEGREES(ACOS(SIN(RADIANS(G1106))*SIN(RADIANS(E1112))+COS(RADIANS(G1106))*COS(RADIANS(E1112))*COS(RADIANS(AC1102))))&gt;90,0,$F$4*$F$5/E1111^2*(SIN(RADIANS(G1106))*SIN(RADIANS(E1112))+COS(RADIANS(G1106))*COS(RADIANS(E1112))*COS(RADIANS(AC1102))))</f>
        <v>#DIV/0!</v>
      </c>
      <c r="AD1106" t="e">
        <f>IF(DEGREES(ACOS(SIN(RADIANS(G1106))*SIN(RADIANS(E1112))+COS(RADIANS(G1106))*COS(RADIANS(E1112))*COS(RADIANS(AD1102))))&gt;90,0,$F$4*$F$5/E1111^2*(SIN(RADIANS(G1106))*SIN(RADIANS(E1112))+COS(RADIANS(G1106))*COS(RADIANS(E1112))*COS(RADIANS(AD1102))))</f>
        <v>#DIV/0!</v>
      </c>
      <c r="AE1106" t="e">
        <f>IF(DEGREES(ACOS(SIN(RADIANS(G1106))*SIN(RADIANS(E1112))+COS(RADIANS(G1106))*COS(RADIANS(E1112))*COS(RADIANS(AE1102))))&gt;90,0,$F$4*$F$5/E1111^2*(SIN(RADIANS(G1106))*SIN(RADIANS(E1112))+COS(RADIANS(G1106))*COS(RADIANS(E1112))*COS(RADIANS(AE1102))))</f>
        <v>#DIV/0!</v>
      </c>
      <c r="AF1106" t="e">
        <f>IF(DEGREES(ACOS(SIN(RADIANS(G1106))*SIN(RADIANS(E1112))+COS(RADIANS(G1106))*COS(RADIANS(E1112))*COS(RADIANS(AF1102))))&gt;90,0,$F$4*$F$5/E1111^2*(SIN(RADIANS(G1106))*SIN(RADIANS(E1112))+COS(RADIANS(G1106))*COS(RADIANS(E1112))*COS(RADIANS(AF1102))))</f>
        <v>#DIV/0!</v>
      </c>
      <c r="AG1106" t="e">
        <f>IF(DEGREES(ACOS(SIN(RADIANS(G1106))*SIN(RADIANS(E1112))+COS(RADIANS(G1106))*COS(RADIANS(E1112))*COS(RADIANS(AG1102))))&gt;90,0,$F$4*$F$5/E1111^2*(SIN(RADIANS(G1106))*SIN(RADIANS(E1112))+COS(RADIANS(G1106))*COS(RADIANS(E1112))*COS(RADIANS(AG1102))))</f>
        <v>#DIV/0!</v>
      </c>
      <c r="AH1106" t="e">
        <f>IF(DEGREES(ACOS(SIN(RADIANS(G1106))*SIN(RADIANS(E1112))+COS(RADIANS(G1106))*COS(RADIANS(E1112))*COS(RADIANS(AH1102))))&gt;90,0,$F$4*$F$5/E1111^2*(SIN(RADIANS(G1106))*SIN(RADIANS(E1112))+COS(RADIANS(G1106))*COS(RADIANS(E1112))*COS(RADIANS(AH1102))))</f>
        <v>#DIV/0!</v>
      </c>
      <c r="AI1106" t="e">
        <f>IF(DEGREES(ACOS(SIN(RADIANS(G1106))*SIN(RADIANS(E1112))+COS(RADIANS(G1106))*COS(RADIANS(E1112))*COS(RADIANS(AI1102))))&gt;90,0,$F$4*$F$5/E1111^2*(SIN(RADIANS(G1106))*SIN(RADIANS(E1112))+COS(RADIANS(G1106))*COS(RADIANS(E1112))*COS(RADIANS(AI1102))))</f>
        <v>#DIV/0!</v>
      </c>
      <c r="AJ1106" t="e">
        <f>IF(DEGREES(ACOS(SIN(RADIANS(G1106))*SIN(RADIANS(E1112))+COS(RADIANS(G1106))*COS(RADIANS(E1112))*COS(RADIANS(AJ1102))))&gt;90,0,$F$4*$F$5/E1111^2*(SIN(RADIANS(G1106))*SIN(RADIANS(E1112))+COS(RADIANS(G1106))*COS(RADIANS(E1112))*COS(RADIANS(AJ1102))))</f>
        <v>#DIV/0!</v>
      </c>
      <c r="AK1106">
        <f>IF(DEGREES(ACOS(SIN(RADIANS(G1106))*SIN(RADIANS(E1112))+COS(RADIANS(G1106))*COS(RADIANS(E1112))*COS(RADIANS(AK1102))))&gt;90,0,$F$4*$F$5/E1111^2*(SIN(RADIANS(G1106))*SIN(RADIANS(E1112))+COS(RADIANS(G1106))*COS(RADIANS(E1112))*COS(RADIANS(AK1102))))</f>
        <v>0</v>
      </c>
      <c r="AL1106">
        <f>IF(DEGREES(ACOS(SIN(RADIANS(G1106))*SIN(RADIANS(E1112))+COS(RADIANS(G1106))*COS(RADIANS(E1112))*COS(RADIANS(AL1102))))&gt;90,0,$F$4*$F$5/E1111^2*(SIN(RADIANS(G1106))*SIN(RADIANS(E1112))+COS(RADIANS(G1106))*COS(RADIANS(E1112))*COS(RADIANS(AL1102))))</f>
        <v>0</v>
      </c>
      <c r="AM1106">
        <f>IF(DEGREES(ACOS(SIN(RADIANS(G1106))*SIN(RADIANS(E1112))+COS(RADIANS(G1106))*COS(RADIANS(E1112))*COS(RADIANS(AM1102))))&gt;90,0,$F$4*$F$5/E1111^2*(SIN(RADIANS(G1106))*SIN(RADIANS(E1112))+COS(RADIANS(G1106))*COS(RADIANS(E1112))*COS(RADIANS(AM1102))))</f>
        <v>0</v>
      </c>
      <c r="AN1106">
        <f>IF(DEGREES(ACOS(SIN(RADIANS(G1106))*SIN(RADIANS(E1112))+COS(RADIANS(G1106))*COS(RADIANS(E1112))*COS(RADIANS(AN1102))))&gt;90,0,$F$4*$F$5/E1111^2*(SIN(RADIANS(G1106))*SIN(RADIANS(E1112))+COS(RADIANS(G1106))*COS(RADIANS(E1112))*COS(RADIANS(AN1102))))</f>
        <v>0</v>
      </c>
      <c r="AO1106">
        <f>IF(DEGREES(ACOS(SIN(RADIANS(G1106))*SIN(RADIANS(E1112))+COS(RADIANS(G1106))*COS(RADIANS(E1112))*COS(RADIANS(AO1102))))&gt;90,0,$F$4*$F$5/E1111^2*(SIN(RADIANS(G1106))*SIN(RADIANS(E1112))+COS(RADIANS(G1106))*COS(RADIANS(E1112))*COS(RADIANS(AO1102))))</f>
        <v>0</v>
      </c>
      <c r="AP1106">
        <f>IF(DEGREES(ACOS(SIN(RADIANS(G1106))*SIN(RADIANS(E1112))+COS(RADIANS(G1106))*COS(RADIANS(E1112))*COS(RADIANS(AP1102))))&gt;90,0,$F$4*$F$5/E1111^2*(SIN(RADIANS(G1106))*SIN(RADIANS(E1112))+COS(RADIANS(G1106))*COS(RADIANS(E1112))*COS(RADIANS(AP1102))))</f>
        <v>0</v>
      </c>
      <c r="AQ1106">
        <f>IF(DEGREES(ACOS(SIN(RADIANS(G1106))*SIN(RADIANS(E1112))+COS(RADIANS(G1106))*COS(RADIANS(E1112))*COS(RADIANS(AQ1102))))&gt;90,0,$F$4*$F$5/E1111^2*(SIN(RADIANS(G1106))*SIN(RADIANS(E1112))+COS(RADIANS(G1106))*COS(RADIANS(E1112))*COS(RADIANS(AQ1102))))</f>
        <v>0</v>
      </c>
      <c r="AR1106">
        <f>IF(DEGREES(ACOS(SIN(RADIANS(G1106))*SIN(RADIANS(E1112))+COS(RADIANS(G1106))*COS(RADIANS(E1112))*COS(RADIANS(AR1102))))&gt;90,0,$F$4*$F$5/E1111^2*(SIN(RADIANS(G1106))*SIN(RADIANS(E1112))+COS(RADIANS(G1106))*COS(RADIANS(E1112))*COS(RADIANS(AR1102))))</f>
        <v>0</v>
      </c>
    </row>
    <row r="1107" spans="2:44" x14ac:dyDescent="0.5">
      <c r="B1107" s="40" t="s">
        <v>727</v>
      </c>
      <c r="E1107">
        <f>IF(E1104&lt;360,E1104/360,(E1104-360)/360)</f>
        <v>0.27777777777777779</v>
      </c>
      <c r="G1107">
        <v>60</v>
      </c>
      <c r="I1107">
        <f>IF(DEGREES(ACOS(SIN(RADIANS(G1107))*SIN(RADIANS(E1112))+COS(RADIANS(G1107))*COS(RADIANS(E1112))*COS(RADIANS(I1102))))&gt;90,0,$F$4*$F$5/E1111^2*(SIN(RADIANS(G1107))*SIN(RADIANS(E1112))+COS(RADIANS(G1107))*COS(RADIANS(E1112))*COS(RADIANS(I1102))))</f>
        <v>0</v>
      </c>
      <c r="J1107">
        <f>IF(DEGREES(ACOS(SIN(RADIANS(G1107))*SIN(RADIANS(E1112))+COS(RADIANS(G1107))*COS(RADIANS(E1112))*COS(RADIANS(J1102))))&gt;90,0,$F$4*$F$5/E1111^2*(SIN(RADIANS(G1107))*SIN(RADIANS(E1112))+COS(RADIANS(G1107))*COS(RADIANS(E1112))*COS(RADIANS(J1102))))</f>
        <v>0</v>
      </c>
      <c r="K1107">
        <f>IF(DEGREES(ACOS(SIN(RADIANS(G1107))*SIN(RADIANS(E1112))+COS(RADIANS(G1107))*COS(RADIANS(E1112))*COS(RADIANS(K1102))))&gt;90,0,$F$4*$F$5/E1111^2*(SIN(RADIANS(G1107))*SIN(RADIANS(E1112))+COS(RADIANS(G1107))*COS(RADIANS(E1112))*COS(RADIANS(K1102))))</f>
        <v>0</v>
      </c>
      <c r="L1107">
        <f>IF(DEGREES(ACOS(SIN(RADIANS(G1107))*SIN(RADIANS(E1112))+COS(RADIANS(G1107))*COS(RADIANS(E1112))*COS(RADIANS(L1102))))&gt;90,0,$F$4*$F$5/E1111^2*(SIN(RADIANS(G1107))*SIN(RADIANS(E1112))+COS(RADIANS(G1107))*COS(RADIANS(E1112))*COS(RADIANS(L1102))))</f>
        <v>0</v>
      </c>
      <c r="M1107">
        <f>IF(DEGREES(ACOS(SIN(RADIANS(G1107))*SIN(RADIANS(E1112))+COS(RADIANS(G1107))*COS(RADIANS(E1112))*COS(RADIANS(M1102))))&gt;90,0,$F$4*$F$5/E1111^2*(SIN(RADIANS(G1107))*SIN(RADIANS(E1112))+COS(RADIANS(G1107))*COS(RADIANS(E1112))*COS(RADIANS(M1102))))</f>
        <v>0</v>
      </c>
      <c r="N1107">
        <f>IF(DEGREES(ACOS(SIN(RADIANS(G1107))*SIN(RADIANS(E1112))+COS(RADIANS(G1107))*COS(RADIANS(E1112))*COS(RADIANS(N1102))))&gt;90,0,$F$4*$F$5/E1111^2*(SIN(RADIANS(G1107))*SIN(RADIANS(E1112))+COS(RADIANS(G1107))*COS(RADIANS(E1112))*COS(RADIANS(N1102))))</f>
        <v>0</v>
      </c>
      <c r="O1107">
        <f>IF(DEGREES(ACOS(SIN(RADIANS(G1107))*SIN(RADIANS(E1112))+COS(RADIANS(G1107))*COS(RADIANS(E1112))*COS(RADIANS(O1102))))&gt;90,0,$F$4*$F$5/E1111^2*(SIN(RADIANS(G1107))*SIN(RADIANS(E1112))+COS(RADIANS(G1107))*COS(RADIANS(E1112))*COS(RADIANS(O1102))))</f>
        <v>0</v>
      </c>
      <c r="P1107">
        <f>IF(DEGREES(ACOS(SIN(RADIANS(G1107))*SIN(RADIANS(E1112))+COS(RADIANS(G1107))*COS(RADIANS(E1112))*COS(RADIANS(P1102))))&gt;90,0,$F$4*$F$5/E1111^2*(SIN(RADIANS(G1107))*SIN(RADIANS(E1112))+COS(RADIANS(G1107))*COS(RADIANS(E1112))*COS(RADIANS(P1102))))</f>
        <v>0</v>
      </c>
      <c r="Q1107">
        <f>IF(DEGREES(ACOS(SIN(RADIANS(G1107))*SIN(RADIANS(E1112))+COS(RADIANS(G1107))*COS(RADIANS(E1112))*COS(RADIANS(Q1102))))&gt;90,0,$F$4*$F$5/E1111^2*(SIN(RADIANS(G1107))*SIN(RADIANS(E1112))+COS(RADIANS(G1107))*COS(RADIANS(E1112))*COS(RADIANS(Q1102))))</f>
        <v>0</v>
      </c>
      <c r="R1107" t="e">
        <f>IF(DEGREES(ACOS(SIN(RADIANS(G1107))*SIN(RADIANS(E1112))+COS(RADIANS(G1107))*COS(RADIANS(E1112))*COS(RADIANS(R1102))))&gt;90,0,$F$4*$F$5/E1111^2*(SIN(RADIANS(G1107))*SIN(RADIANS(E1112))+COS(RADIANS(G1107))*COS(RADIANS(E1112))*COS(RADIANS(R1102))))</f>
        <v>#DIV/0!</v>
      </c>
      <c r="S1107" t="e">
        <f>IF(DEGREES(ACOS(SIN(RADIANS(G1107))*SIN(RADIANS(E1112))+COS(RADIANS(G1107))*COS(RADIANS(E1112))*COS(RADIANS(S1102))))&gt;90,0,$F$4*$F$5/E1111^2*(SIN(RADIANS(G1107))*SIN(RADIANS(E1112))+COS(RADIANS(G1107))*COS(RADIANS(E1112))*COS(RADIANS(S1102))))</f>
        <v>#DIV/0!</v>
      </c>
      <c r="T1107" t="e">
        <f>IF(DEGREES(ACOS(SIN(RADIANS(G1107))*SIN(RADIANS(E1112))+COS(RADIANS(G1107))*COS(RADIANS(E1112))*COS(RADIANS(T1102))))&gt;90,0,$F$4*$F$5/E1111^2*(SIN(RADIANS(G1107))*SIN(RADIANS(E1112))+COS(RADIANS(G1107))*COS(RADIANS(E1112))*COS(RADIANS(T1102))))</f>
        <v>#DIV/0!</v>
      </c>
      <c r="U1107" t="e">
        <f>IF(DEGREES(ACOS(SIN(RADIANS(G1107))*SIN(RADIANS(E1112))+COS(RADIANS(G1107))*COS(RADIANS(E1112))*COS(RADIANS(U1102))))&gt;90,0,$F$4*$F$5/E1111^2*(SIN(RADIANS(G1107))*SIN(RADIANS(E1112))+COS(RADIANS(G1107))*COS(RADIANS(E1112))*COS(RADIANS(U1102))))</f>
        <v>#DIV/0!</v>
      </c>
      <c r="V1107" t="e">
        <f>IF(DEGREES(ACOS(SIN(RADIANS(G1107))*SIN(RADIANS(E1112))+COS(RADIANS(G1107))*COS(RADIANS(E1112))*COS(RADIANS(V1102))))&gt;90,0,$F$4*$F$5/E1111^2*(SIN(RADIANS(G1107))*SIN(RADIANS(E1112))+COS(RADIANS(G1107))*COS(RADIANS(E1112))*COS(RADIANS(V1102))))</f>
        <v>#DIV/0!</v>
      </c>
      <c r="W1107" t="e">
        <f>IF(DEGREES(ACOS(SIN(RADIANS(G1107))*SIN(RADIANS(E1112))+COS(RADIANS(G1107))*COS(RADIANS(E1112))*COS(RADIANS(W1102))))&gt;90,0,$F$4*$F$5/E1111^2*(SIN(RADIANS(G1107))*SIN(RADIANS(E1112))+COS(RADIANS(G1107))*COS(RADIANS(E1112))*COS(RADIANS(W1102))))</f>
        <v>#DIV/0!</v>
      </c>
      <c r="X1107" t="e">
        <f>IF(DEGREES(ACOS(SIN(RADIANS(G1107))*SIN(RADIANS(E1112))+COS(RADIANS(G1107))*COS(RADIANS(E1112))*COS(RADIANS(X1102))))&gt;90,0,$F$4*$F$5/E1111^2*(SIN(RADIANS(G1107))*SIN(RADIANS(E1112))+COS(RADIANS(G1107))*COS(RADIANS(E1112))*COS(RADIANS(X1102))))</f>
        <v>#DIV/0!</v>
      </c>
      <c r="Y1107" t="e">
        <f>IF(DEGREES(ACOS(SIN(RADIANS(G1107))*SIN(RADIANS(E1112))+COS(RADIANS(G1107))*COS(RADIANS(E1112))*COS(RADIANS(Y1102))))&gt;90,0,$F$4*$F$5/E1111^2*(SIN(RADIANS(G1107))*SIN(RADIANS(E1112))+COS(RADIANS(G1107))*COS(RADIANS(E1112))*COS(RADIANS(Y1102))))</f>
        <v>#DIV/0!</v>
      </c>
      <c r="Z1107" t="e">
        <f>IF(DEGREES(ACOS(SIN(RADIANS(G1107))*SIN(RADIANS(E1112))+COS(RADIANS(G1107))*COS(RADIANS(E1112))*COS(RADIANS(Z1102))))&gt;90,0,$F$4*$F$5/E1111^2*(SIN(RADIANS(G1107))*SIN(RADIANS(E1112))+COS(RADIANS(G1107))*COS(RADIANS(E1112))*COS(RADIANS(Z1102))))</f>
        <v>#DIV/0!</v>
      </c>
      <c r="AA1107" t="e">
        <f>IF(DEGREES(ACOS(SIN(RADIANS(G1107))*SIN(RADIANS(E1112))+COS(RADIANS(G1107))*COS(RADIANS(E1112))*COS(RADIANS(AA1102))))&gt;90,0,$F$4*$F$5/E1111^2*(SIN(RADIANS(G1107))*SIN(RADIANS(E1112))+COS(RADIANS(G1107))*COS(RADIANS(E1112))*COS(RADIANS(AA1102))))</f>
        <v>#DIV/0!</v>
      </c>
      <c r="AB1107" t="e">
        <f>IF(DEGREES(ACOS(SIN(RADIANS(G1107))*SIN(RADIANS(E1112))+COS(RADIANS(G1107))*COS(RADIANS(E1112))*COS(RADIANS(AB1102))))&gt;90,0,$F$4*$F$5/E1111^2*(SIN(RADIANS(G1107))*SIN(RADIANS(E1112))+COS(RADIANS(G1107))*COS(RADIANS(E1112))*COS(RADIANS(AB1102))))</f>
        <v>#DIV/0!</v>
      </c>
      <c r="AC1107" t="e">
        <f>IF(DEGREES(ACOS(SIN(RADIANS(G1107))*SIN(RADIANS(E1112))+COS(RADIANS(G1107))*COS(RADIANS(E1112))*COS(RADIANS(AC1102))))&gt;90,0,$F$4*$F$5/E1111^2*(SIN(RADIANS(G1107))*SIN(RADIANS(E1112))+COS(RADIANS(G1107))*COS(RADIANS(E1112))*COS(RADIANS(AC1102))))</f>
        <v>#DIV/0!</v>
      </c>
      <c r="AD1107" t="e">
        <f>IF(DEGREES(ACOS(SIN(RADIANS(G1107))*SIN(RADIANS(E1112))+COS(RADIANS(G1107))*COS(RADIANS(E1112))*COS(RADIANS(AD1102))))&gt;90,0,$F$4*$F$5/E1111^2*(SIN(RADIANS(G1107))*SIN(RADIANS(E1112))+COS(RADIANS(G1107))*COS(RADIANS(E1112))*COS(RADIANS(AD1102))))</f>
        <v>#DIV/0!</v>
      </c>
      <c r="AE1107" t="e">
        <f>IF(DEGREES(ACOS(SIN(RADIANS(G1107))*SIN(RADIANS(E1112))+COS(RADIANS(G1107))*COS(RADIANS(E1112))*COS(RADIANS(AE1102))))&gt;90,0,$F$4*$F$5/E1111^2*(SIN(RADIANS(G1107))*SIN(RADIANS(E1112))+COS(RADIANS(G1107))*COS(RADIANS(E1112))*COS(RADIANS(AE1102))))</f>
        <v>#DIV/0!</v>
      </c>
      <c r="AF1107" t="e">
        <f>IF(DEGREES(ACOS(SIN(RADIANS(G1107))*SIN(RADIANS(E1112))+COS(RADIANS(G1107))*COS(RADIANS(E1112))*COS(RADIANS(AF1102))))&gt;90,0,$F$4*$F$5/E1111^2*(SIN(RADIANS(G1107))*SIN(RADIANS(E1112))+COS(RADIANS(G1107))*COS(RADIANS(E1112))*COS(RADIANS(AF1102))))</f>
        <v>#DIV/0!</v>
      </c>
      <c r="AG1107" t="e">
        <f>IF(DEGREES(ACOS(SIN(RADIANS(G1107))*SIN(RADIANS(E1112))+COS(RADIANS(G1107))*COS(RADIANS(E1112))*COS(RADIANS(AG1102))))&gt;90,0,$F$4*$F$5/E1111^2*(SIN(RADIANS(G1107))*SIN(RADIANS(E1112))+COS(RADIANS(G1107))*COS(RADIANS(E1112))*COS(RADIANS(AG1102))))</f>
        <v>#DIV/0!</v>
      </c>
      <c r="AH1107" t="e">
        <f>IF(DEGREES(ACOS(SIN(RADIANS(G1107))*SIN(RADIANS(E1112))+COS(RADIANS(G1107))*COS(RADIANS(E1112))*COS(RADIANS(AH1102))))&gt;90,0,$F$4*$F$5/E1111^2*(SIN(RADIANS(G1107))*SIN(RADIANS(E1112))+COS(RADIANS(G1107))*COS(RADIANS(E1112))*COS(RADIANS(AH1102))))</f>
        <v>#DIV/0!</v>
      </c>
      <c r="AI1107" t="e">
        <f>IF(DEGREES(ACOS(SIN(RADIANS(G1107))*SIN(RADIANS(E1112))+COS(RADIANS(G1107))*COS(RADIANS(E1112))*COS(RADIANS(AI1102))))&gt;90,0,$F$4*$F$5/E1111^2*(SIN(RADIANS(G1107))*SIN(RADIANS(E1112))+COS(RADIANS(G1107))*COS(RADIANS(E1112))*COS(RADIANS(AI1102))))</f>
        <v>#DIV/0!</v>
      </c>
      <c r="AJ1107" t="e">
        <f>IF(DEGREES(ACOS(SIN(RADIANS(G1107))*SIN(RADIANS(E1112))+COS(RADIANS(G1107))*COS(RADIANS(E1112))*COS(RADIANS(AJ1102))))&gt;90,0,$F$4*$F$5/E1111^2*(SIN(RADIANS(G1107))*SIN(RADIANS(E1112))+COS(RADIANS(G1107))*COS(RADIANS(E1112))*COS(RADIANS(AJ1102))))</f>
        <v>#DIV/0!</v>
      </c>
      <c r="AK1107">
        <f>IF(DEGREES(ACOS(SIN(RADIANS(G1107))*SIN(RADIANS(E1112))+COS(RADIANS(G1107))*COS(RADIANS(E1112))*COS(RADIANS(AK1102))))&gt;90,0,$F$4*$F$5/E1111^2*(SIN(RADIANS(G1107))*SIN(RADIANS(E1112))+COS(RADIANS(G1107))*COS(RADIANS(E1112))*COS(RADIANS(AK1102))))</f>
        <v>0</v>
      </c>
      <c r="AL1107">
        <f>IF(DEGREES(ACOS(SIN(RADIANS(G1107))*SIN(RADIANS(E1112))+COS(RADIANS(G1107))*COS(RADIANS(E1112))*COS(RADIANS(AL1102))))&gt;90,0,$F$4*$F$5/E1111^2*(SIN(RADIANS(G1107))*SIN(RADIANS(E1112))+COS(RADIANS(G1107))*COS(RADIANS(E1112))*COS(RADIANS(AL1102))))</f>
        <v>0</v>
      </c>
      <c r="AM1107">
        <f>IF(DEGREES(ACOS(SIN(RADIANS(G1107))*SIN(RADIANS(E1112))+COS(RADIANS(G1107))*COS(RADIANS(E1112))*COS(RADIANS(AM1102))))&gt;90,0,$F$4*$F$5/E1111^2*(SIN(RADIANS(G1107))*SIN(RADIANS(E1112))+COS(RADIANS(G1107))*COS(RADIANS(E1112))*COS(RADIANS(AM1102))))</f>
        <v>0</v>
      </c>
      <c r="AN1107">
        <f>IF(DEGREES(ACOS(SIN(RADIANS(G1107))*SIN(RADIANS(E1112))+COS(RADIANS(G1107))*COS(RADIANS(E1112))*COS(RADIANS(AN1102))))&gt;90,0,$F$4*$F$5/E1111^2*(SIN(RADIANS(G1107))*SIN(RADIANS(E1112))+COS(RADIANS(G1107))*COS(RADIANS(E1112))*COS(RADIANS(AN1102))))</f>
        <v>0</v>
      </c>
      <c r="AO1107">
        <f>IF(DEGREES(ACOS(SIN(RADIANS(G1107))*SIN(RADIANS(E1112))+COS(RADIANS(G1107))*COS(RADIANS(E1112))*COS(RADIANS(AO1102))))&gt;90,0,$F$4*$F$5/E1111^2*(SIN(RADIANS(G1107))*SIN(RADIANS(E1112))+COS(RADIANS(G1107))*COS(RADIANS(E1112))*COS(RADIANS(AO1102))))</f>
        <v>0</v>
      </c>
      <c r="AP1107">
        <f>IF(DEGREES(ACOS(SIN(RADIANS(G1107))*SIN(RADIANS(E1112))+COS(RADIANS(G1107))*COS(RADIANS(E1112))*COS(RADIANS(AP1102))))&gt;90,0,$F$4*$F$5/E1111^2*(SIN(RADIANS(G1107))*SIN(RADIANS(E1112))+COS(RADIANS(G1107))*COS(RADIANS(E1112))*COS(RADIANS(AP1102))))</f>
        <v>0</v>
      </c>
      <c r="AQ1107">
        <f>IF(DEGREES(ACOS(SIN(RADIANS(G1107))*SIN(RADIANS(E1112))+COS(RADIANS(G1107))*COS(RADIANS(E1112))*COS(RADIANS(AQ1102))))&gt;90,0,$F$4*$F$5/E1111^2*(SIN(RADIANS(G1107))*SIN(RADIANS(E1112))+COS(RADIANS(G1107))*COS(RADIANS(E1112))*COS(RADIANS(AQ1102))))</f>
        <v>0</v>
      </c>
      <c r="AR1107">
        <f>IF(DEGREES(ACOS(SIN(RADIANS(G1107))*SIN(RADIANS(E1112))+COS(RADIANS(G1107))*COS(RADIANS(E1112))*COS(RADIANS(AR1102))))&gt;90,0,$F$4*$F$5/E1111^2*(SIN(RADIANS(G1107))*SIN(RADIANS(E1112))+COS(RADIANS(G1107))*COS(RADIANS(E1112))*COS(RADIANS(AR1102))))</f>
        <v>0</v>
      </c>
    </row>
    <row r="1108" spans="2:44" x14ac:dyDescent="0.5">
      <c r="B1108" s="40" t="s">
        <v>782</v>
      </c>
      <c r="E1108">
        <f>E1107*$F$11</f>
        <v>0</v>
      </c>
      <c r="G1108">
        <v>50</v>
      </c>
      <c r="I1108">
        <f>IF(DEGREES(ACOS(SIN(RADIANS(G1108))*SIN(RADIANS(E1112))+COS(RADIANS(G1108))*COS(RADIANS(E1112))*COS(RADIANS(I1102))))&gt;90,0,$F$4*$F$5/E1111^2*(SIN(RADIANS(G1108))*SIN(RADIANS(E1112))+COS(RADIANS(G1108))*COS(RADIANS(E1112))*COS(RADIANS(I1102))))</f>
        <v>0</v>
      </c>
      <c r="J1108">
        <f>IF(DEGREES(ACOS(SIN(RADIANS(G1108))*SIN(RADIANS(E1112))+COS(RADIANS(G1108))*COS(RADIANS(E1112))*COS(RADIANS(J1102))))&gt;90,0,$F$4*$F$5/E1111^2*(SIN(RADIANS(G1108))*SIN(RADIANS(E1112))+COS(RADIANS(G1108))*COS(RADIANS(E1112))*COS(RADIANS(J1102))))</f>
        <v>0</v>
      </c>
      <c r="K1108">
        <f>IF(DEGREES(ACOS(SIN(RADIANS(G1108))*SIN(RADIANS(E1112))+COS(RADIANS(G1108))*COS(RADIANS(E1112))*COS(RADIANS(K1102))))&gt;90,0,$F$4*$F$5/E1111^2*(SIN(RADIANS(G1108))*SIN(RADIANS(E1112))+COS(RADIANS(G1108))*COS(RADIANS(E1112))*COS(RADIANS(K1102))))</f>
        <v>0</v>
      </c>
      <c r="L1108">
        <f>IF(DEGREES(ACOS(SIN(RADIANS(G1108))*SIN(RADIANS(E1112))+COS(RADIANS(G1108))*COS(RADIANS(E1112))*COS(RADIANS(L1102))))&gt;90,0,$F$4*$F$5/E1111^2*(SIN(RADIANS(G1108))*SIN(RADIANS(E1112))+COS(RADIANS(G1108))*COS(RADIANS(E1112))*COS(RADIANS(L1102))))</f>
        <v>0</v>
      </c>
      <c r="M1108">
        <f>IF(DEGREES(ACOS(SIN(RADIANS(G1108))*SIN(RADIANS(E1112))+COS(RADIANS(G1108))*COS(RADIANS(E1112))*COS(RADIANS(M1102))))&gt;90,0,$F$4*$F$5/E1111^2*(SIN(RADIANS(G1108))*SIN(RADIANS(E1112))+COS(RADIANS(G1108))*COS(RADIANS(E1112))*COS(RADIANS(M1102))))</f>
        <v>0</v>
      </c>
      <c r="N1108">
        <f>IF(DEGREES(ACOS(SIN(RADIANS(G1108))*SIN(RADIANS(E1112))+COS(RADIANS(G1108))*COS(RADIANS(E1112))*COS(RADIANS(N1102))))&gt;90,0,$F$4*$F$5/E1111^2*(SIN(RADIANS(G1108))*SIN(RADIANS(E1112))+COS(RADIANS(G1108))*COS(RADIANS(E1112))*COS(RADIANS(N1102))))</f>
        <v>0</v>
      </c>
      <c r="O1108">
        <f>IF(DEGREES(ACOS(SIN(RADIANS(G1108))*SIN(RADIANS(E1112))+COS(RADIANS(G1108))*COS(RADIANS(E1112))*COS(RADIANS(O1102))))&gt;90,0,$F$4*$F$5/E1111^2*(SIN(RADIANS(G1108))*SIN(RADIANS(E1112))+COS(RADIANS(G1108))*COS(RADIANS(E1112))*COS(RADIANS(O1102))))</f>
        <v>0</v>
      </c>
      <c r="P1108">
        <f>IF(DEGREES(ACOS(SIN(RADIANS(G1108))*SIN(RADIANS(E1112))+COS(RADIANS(G1108))*COS(RADIANS(E1112))*COS(RADIANS(P1102))))&gt;90,0,$F$4*$F$5/E1111^2*(SIN(RADIANS(G1108))*SIN(RADIANS(E1112))+COS(RADIANS(G1108))*COS(RADIANS(E1112))*COS(RADIANS(P1102))))</f>
        <v>0</v>
      </c>
      <c r="Q1108">
        <f>IF(DEGREES(ACOS(SIN(RADIANS(G1108))*SIN(RADIANS(E1112))+COS(RADIANS(G1108))*COS(RADIANS(E1112))*COS(RADIANS(Q1102))))&gt;90,0,$F$4*$F$5/E1111^2*(SIN(RADIANS(G1108))*SIN(RADIANS(E1112))+COS(RADIANS(G1108))*COS(RADIANS(E1112))*COS(RADIANS(Q1102))))</f>
        <v>0</v>
      </c>
      <c r="R1108" t="e">
        <f>IF(DEGREES(ACOS(SIN(RADIANS(G1108))*SIN(RADIANS(E1112))+COS(RADIANS(G1108))*COS(RADIANS(E1112))*COS(RADIANS(R1102))))&gt;90,0,$F$4*$F$5/E1111^2*(SIN(RADIANS(G1108))*SIN(RADIANS(E1112))+COS(RADIANS(G1108))*COS(RADIANS(E1112))*COS(RADIANS(R1102))))</f>
        <v>#DIV/0!</v>
      </c>
      <c r="S1108" t="e">
        <f>IF(DEGREES(ACOS(SIN(RADIANS(G1108))*SIN(RADIANS(E1112))+COS(RADIANS(G1108))*COS(RADIANS(E1112))*COS(RADIANS(S1102))))&gt;90,0,$F$4*$F$5/E1111^2*(SIN(RADIANS(G1108))*SIN(RADIANS(E1112))+COS(RADIANS(G1108))*COS(RADIANS(E1112))*COS(RADIANS(S1102))))</f>
        <v>#DIV/0!</v>
      </c>
      <c r="T1108" t="e">
        <f>IF(DEGREES(ACOS(SIN(RADIANS(G1108))*SIN(RADIANS(E1112))+COS(RADIANS(G1108))*COS(RADIANS(E1112))*COS(RADIANS(T1102))))&gt;90,0,$F$4*$F$5/E1111^2*(SIN(RADIANS(G1108))*SIN(RADIANS(E1112))+COS(RADIANS(G1108))*COS(RADIANS(E1112))*COS(RADIANS(T1102))))</f>
        <v>#DIV/0!</v>
      </c>
      <c r="U1108" t="e">
        <f>IF(DEGREES(ACOS(SIN(RADIANS(G1108))*SIN(RADIANS(E1112))+COS(RADIANS(G1108))*COS(RADIANS(E1112))*COS(RADIANS(U1102))))&gt;90,0,$F$4*$F$5/E1111^2*(SIN(RADIANS(G1108))*SIN(RADIANS(E1112))+COS(RADIANS(G1108))*COS(RADIANS(E1112))*COS(RADIANS(U1102))))</f>
        <v>#DIV/0!</v>
      </c>
      <c r="V1108" t="e">
        <f>IF(DEGREES(ACOS(SIN(RADIANS(G1108))*SIN(RADIANS(E1112))+COS(RADIANS(G1108))*COS(RADIANS(E1112))*COS(RADIANS(V1102))))&gt;90,0,$F$4*$F$5/E1111^2*(SIN(RADIANS(G1108))*SIN(RADIANS(E1112))+COS(RADIANS(G1108))*COS(RADIANS(E1112))*COS(RADIANS(V1102))))</f>
        <v>#DIV/0!</v>
      </c>
      <c r="W1108" t="e">
        <f>IF(DEGREES(ACOS(SIN(RADIANS(G1108))*SIN(RADIANS(E1112))+COS(RADIANS(G1108))*COS(RADIANS(E1112))*COS(RADIANS(W1102))))&gt;90,0,$F$4*$F$5/E1111^2*(SIN(RADIANS(G1108))*SIN(RADIANS(E1112))+COS(RADIANS(G1108))*COS(RADIANS(E1112))*COS(RADIANS(W1102))))</f>
        <v>#DIV/0!</v>
      </c>
      <c r="X1108" t="e">
        <f>IF(DEGREES(ACOS(SIN(RADIANS(G1108))*SIN(RADIANS(E1112))+COS(RADIANS(G1108))*COS(RADIANS(E1112))*COS(RADIANS(X1102))))&gt;90,0,$F$4*$F$5/E1111^2*(SIN(RADIANS(G1108))*SIN(RADIANS(E1112))+COS(RADIANS(G1108))*COS(RADIANS(E1112))*COS(RADIANS(X1102))))</f>
        <v>#DIV/0!</v>
      </c>
      <c r="Y1108" t="e">
        <f>IF(DEGREES(ACOS(SIN(RADIANS(G1108))*SIN(RADIANS(E1112))+COS(RADIANS(G1108))*COS(RADIANS(E1112))*COS(RADIANS(Y1102))))&gt;90,0,$F$4*$F$5/E1111^2*(SIN(RADIANS(G1108))*SIN(RADIANS(E1112))+COS(RADIANS(G1108))*COS(RADIANS(E1112))*COS(RADIANS(Y1102))))</f>
        <v>#DIV/0!</v>
      </c>
      <c r="Z1108" t="e">
        <f>IF(DEGREES(ACOS(SIN(RADIANS(G1108))*SIN(RADIANS(E1112))+COS(RADIANS(G1108))*COS(RADIANS(E1112))*COS(RADIANS(Z1102))))&gt;90,0,$F$4*$F$5/E1111^2*(SIN(RADIANS(G1108))*SIN(RADIANS(E1112))+COS(RADIANS(G1108))*COS(RADIANS(E1112))*COS(RADIANS(Z1102))))</f>
        <v>#DIV/0!</v>
      </c>
      <c r="AA1108" t="e">
        <f>IF(DEGREES(ACOS(SIN(RADIANS(G1108))*SIN(RADIANS(E1112))+COS(RADIANS(G1108))*COS(RADIANS(E1112))*COS(RADIANS(AA1102))))&gt;90,0,$F$4*$F$5/E1111^2*(SIN(RADIANS(G1108))*SIN(RADIANS(E1112))+COS(RADIANS(G1108))*COS(RADIANS(E1112))*COS(RADIANS(AA1102))))</f>
        <v>#DIV/0!</v>
      </c>
      <c r="AB1108" t="e">
        <f>IF(DEGREES(ACOS(SIN(RADIANS(G1108))*SIN(RADIANS(E1112))+COS(RADIANS(G1108))*COS(RADIANS(E1112))*COS(RADIANS(AB1102))))&gt;90,0,$F$4*$F$5/E1111^2*(SIN(RADIANS(G1108))*SIN(RADIANS(E1112))+COS(RADIANS(G1108))*COS(RADIANS(E1112))*COS(RADIANS(AB1102))))</f>
        <v>#DIV/0!</v>
      </c>
      <c r="AC1108" t="e">
        <f>IF(DEGREES(ACOS(SIN(RADIANS(G1108))*SIN(RADIANS(E1112))+COS(RADIANS(G1108))*COS(RADIANS(E1112))*COS(RADIANS(AC1102))))&gt;90,0,$F$4*$F$5/E1111^2*(SIN(RADIANS(G1108))*SIN(RADIANS(E1112))+COS(RADIANS(G1108))*COS(RADIANS(E1112))*COS(RADIANS(AC1102))))</f>
        <v>#DIV/0!</v>
      </c>
      <c r="AD1108" t="e">
        <f>IF(DEGREES(ACOS(SIN(RADIANS(G1108))*SIN(RADIANS(E1112))+COS(RADIANS(G1108))*COS(RADIANS(E1112))*COS(RADIANS(AD1102))))&gt;90,0,$F$4*$F$5/E1111^2*(SIN(RADIANS(G1108))*SIN(RADIANS(E1112))+COS(RADIANS(G1108))*COS(RADIANS(E1112))*COS(RADIANS(AD1102))))</f>
        <v>#DIV/0!</v>
      </c>
      <c r="AE1108" t="e">
        <f>IF(DEGREES(ACOS(SIN(RADIANS(G1108))*SIN(RADIANS(E1112))+COS(RADIANS(G1108))*COS(RADIANS(E1112))*COS(RADIANS(AE1102))))&gt;90,0,$F$4*$F$5/E1111^2*(SIN(RADIANS(G1108))*SIN(RADIANS(E1112))+COS(RADIANS(G1108))*COS(RADIANS(E1112))*COS(RADIANS(AE1102))))</f>
        <v>#DIV/0!</v>
      </c>
      <c r="AF1108" t="e">
        <f>IF(DEGREES(ACOS(SIN(RADIANS(G1108))*SIN(RADIANS(E1112))+COS(RADIANS(G1108))*COS(RADIANS(E1112))*COS(RADIANS(AF1102))))&gt;90,0,$F$4*$F$5/E1111^2*(SIN(RADIANS(G1108))*SIN(RADIANS(E1112))+COS(RADIANS(G1108))*COS(RADIANS(E1112))*COS(RADIANS(AF1102))))</f>
        <v>#DIV/0!</v>
      </c>
      <c r="AG1108" t="e">
        <f>IF(DEGREES(ACOS(SIN(RADIANS(G1108))*SIN(RADIANS(E1112))+COS(RADIANS(G1108))*COS(RADIANS(E1112))*COS(RADIANS(AG1102))))&gt;90,0,$F$4*$F$5/E1111^2*(SIN(RADIANS(G1108))*SIN(RADIANS(E1112))+COS(RADIANS(G1108))*COS(RADIANS(E1112))*COS(RADIANS(AG1102))))</f>
        <v>#DIV/0!</v>
      </c>
      <c r="AH1108" t="e">
        <f>IF(DEGREES(ACOS(SIN(RADIANS(G1108))*SIN(RADIANS(E1112))+COS(RADIANS(G1108))*COS(RADIANS(E1112))*COS(RADIANS(AH1102))))&gt;90,0,$F$4*$F$5/E1111^2*(SIN(RADIANS(G1108))*SIN(RADIANS(E1112))+COS(RADIANS(G1108))*COS(RADIANS(E1112))*COS(RADIANS(AH1102))))</f>
        <v>#DIV/0!</v>
      </c>
      <c r="AI1108" t="e">
        <f>IF(DEGREES(ACOS(SIN(RADIANS(G1108))*SIN(RADIANS(E1112))+COS(RADIANS(G1108))*COS(RADIANS(E1112))*COS(RADIANS(AI1102))))&gt;90,0,$F$4*$F$5/E1111^2*(SIN(RADIANS(G1108))*SIN(RADIANS(E1112))+COS(RADIANS(G1108))*COS(RADIANS(E1112))*COS(RADIANS(AI1102))))</f>
        <v>#DIV/0!</v>
      </c>
      <c r="AJ1108" t="e">
        <f>IF(DEGREES(ACOS(SIN(RADIANS(G1108))*SIN(RADIANS(E1112))+COS(RADIANS(G1108))*COS(RADIANS(E1112))*COS(RADIANS(AJ1102))))&gt;90,0,$F$4*$F$5/E1111^2*(SIN(RADIANS(G1108))*SIN(RADIANS(E1112))+COS(RADIANS(G1108))*COS(RADIANS(E1112))*COS(RADIANS(AJ1102))))</f>
        <v>#DIV/0!</v>
      </c>
      <c r="AK1108">
        <f>IF(DEGREES(ACOS(SIN(RADIANS(G1108))*SIN(RADIANS(E1112))+COS(RADIANS(G1108))*COS(RADIANS(E1112))*COS(RADIANS(AK1102))))&gt;90,0,$F$4*$F$5/E1111^2*(SIN(RADIANS(G1108))*SIN(RADIANS(E1112))+COS(RADIANS(G1108))*COS(RADIANS(E1112))*COS(RADIANS(AK1102))))</f>
        <v>0</v>
      </c>
      <c r="AL1108">
        <f>IF(DEGREES(ACOS(SIN(RADIANS(G1108))*SIN(RADIANS(E1112))+COS(RADIANS(G1108))*COS(RADIANS(E1112))*COS(RADIANS(AL1102))))&gt;90,0,$F$4*$F$5/E1111^2*(SIN(RADIANS(G1108))*SIN(RADIANS(E1112))+COS(RADIANS(G1108))*COS(RADIANS(E1112))*COS(RADIANS(AL1102))))</f>
        <v>0</v>
      </c>
      <c r="AM1108">
        <f>IF(DEGREES(ACOS(SIN(RADIANS(G1108))*SIN(RADIANS(E1112))+COS(RADIANS(G1108))*COS(RADIANS(E1112))*COS(RADIANS(AM1102))))&gt;90,0,$F$4*$F$5/E1111^2*(SIN(RADIANS(G1108))*SIN(RADIANS(E1112))+COS(RADIANS(G1108))*COS(RADIANS(E1112))*COS(RADIANS(AM1102))))</f>
        <v>0</v>
      </c>
      <c r="AN1108">
        <f>IF(DEGREES(ACOS(SIN(RADIANS(G1108))*SIN(RADIANS(E1112))+COS(RADIANS(G1108))*COS(RADIANS(E1112))*COS(RADIANS(AN1102))))&gt;90,0,$F$4*$F$5/E1111^2*(SIN(RADIANS(G1108))*SIN(RADIANS(E1112))+COS(RADIANS(G1108))*COS(RADIANS(E1112))*COS(RADIANS(AN1102))))</f>
        <v>0</v>
      </c>
      <c r="AO1108">
        <f>IF(DEGREES(ACOS(SIN(RADIANS(G1108))*SIN(RADIANS(E1112))+COS(RADIANS(G1108))*COS(RADIANS(E1112))*COS(RADIANS(AO1102))))&gt;90,0,$F$4*$F$5/E1111^2*(SIN(RADIANS(G1108))*SIN(RADIANS(E1112))+COS(RADIANS(G1108))*COS(RADIANS(E1112))*COS(RADIANS(AO1102))))</f>
        <v>0</v>
      </c>
      <c r="AP1108">
        <f>IF(DEGREES(ACOS(SIN(RADIANS(G1108))*SIN(RADIANS(E1112))+COS(RADIANS(G1108))*COS(RADIANS(E1112))*COS(RADIANS(AP1102))))&gt;90,0,$F$4*$F$5/E1111^2*(SIN(RADIANS(G1108))*SIN(RADIANS(E1112))+COS(RADIANS(G1108))*COS(RADIANS(E1112))*COS(RADIANS(AP1102))))</f>
        <v>0</v>
      </c>
      <c r="AQ1108">
        <f>IF(DEGREES(ACOS(SIN(RADIANS(G1108))*SIN(RADIANS(E1112))+COS(RADIANS(G1108))*COS(RADIANS(E1112))*COS(RADIANS(AQ1102))))&gt;90,0,$F$4*$F$5/E1111^2*(SIN(RADIANS(G1108))*SIN(RADIANS(E1112))+COS(RADIANS(G1108))*COS(RADIANS(E1112))*COS(RADIANS(AQ1102))))</f>
        <v>0</v>
      </c>
      <c r="AR1108">
        <f>IF(DEGREES(ACOS(SIN(RADIANS(G1108))*SIN(RADIANS(E1112))+COS(RADIANS(G1108))*COS(RADIANS(E1112))*COS(RADIANS(AR1102))))&gt;90,0,$F$4*$F$5/E1111^2*(SIN(RADIANS(G1108))*SIN(RADIANS(E1112))+COS(RADIANS(G1108))*COS(RADIANS(E1112))*COS(RADIANS(AR1102))))</f>
        <v>0</v>
      </c>
    </row>
    <row r="1109" spans="2:44" x14ac:dyDescent="0.5">
      <c r="B1109" s="40" t="s">
        <v>783</v>
      </c>
      <c r="E1109" t="str">
        <f>IF($F$10=0,"N/A",$F$10*(E1104/360)-ROUNDDOWN($F$10*(E1104/360),0))</f>
        <v>N/A</v>
      </c>
      <c r="G1109">
        <v>40</v>
      </c>
      <c r="I1109">
        <f>IF(DEGREES(ACOS(SIN(RADIANS(G1109))*SIN(RADIANS(E1112))+COS(RADIANS(G1109))*COS(RADIANS(E1112))*COS(RADIANS(I1102))))&gt;90,0,$F$4*$F$5/E1111^2*(SIN(RADIANS(G1109))*SIN(RADIANS(E1112))+COS(RADIANS(G1109))*COS(RADIANS(E1112))*COS(RADIANS(I1102))))</f>
        <v>0</v>
      </c>
      <c r="J1109">
        <f>IF(DEGREES(ACOS(SIN(RADIANS(G1109))*SIN(RADIANS(E1112))+COS(RADIANS(G1109))*COS(RADIANS(E1112))*COS(RADIANS(J1102))))&gt;90,0,$F$4*$F$5/E1111^2*(SIN(RADIANS(G1109))*SIN(RADIANS(E1112))+COS(RADIANS(G1109))*COS(RADIANS(E1112))*COS(RADIANS(J1102))))</f>
        <v>0</v>
      </c>
      <c r="K1109">
        <f>IF(DEGREES(ACOS(SIN(RADIANS(G1109))*SIN(RADIANS(E1112))+COS(RADIANS(G1109))*COS(RADIANS(E1112))*COS(RADIANS(K1102))))&gt;90,0,$F$4*$F$5/E1111^2*(SIN(RADIANS(G1109))*SIN(RADIANS(E1112))+COS(RADIANS(G1109))*COS(RADIANS(E1112))*COS(RADIANS(K1102))))</f>
        <v>0</v>
      </c>
      <c r="L1109">
        <f>IF(DEGREES(ACOS(SIN(RADIANS(G1109))*SIN(RADIANS(E1112))+COS(RADIANS(G1109))*COS(RADIANS(E1112))*COS(RADIANS(L1102))))&gt;90,0,$F$4*$F$5/E1111^2*(SIN(RADIANS(G1109))*SIN(RADIANS(E1112))+COS(RADIANS(G1109))*COS(RADIANS(E1112))*COS(RADIANS(L1102))))</f>
        <v>0</v>
      </c>
      <c r="M1109">
        <f>IF(DEGREES(ACOS(SIN(RADIANS(G1109))*SIN(RADIANS(E1112))+COS(RADIANS(G1109))*COS(RADIANS(E1112))*COS(RADIANS(M1102))))&gt;90,0,$F$4*$F$5/E1111^2*(SIN(RADIANS(G1109))*SIN(RADIANS(E1112))+COS(RADIANS(G1109))*COS(RADIANS(E1112))*COS(RADIANS(M1102))))</f>
        <v>0</v>
      </c>
      <c r="N1109">
        <f>IF(DEGREES(ACOS(SIN(RADIANS(G1109))*SIN(RADIANS(E1112))+COS(RADIANS(G1109))*COS(RADIANS(E1112))*COS(RADIANS(N1102))))&gt;90,0,$F$4*$F$5/E1111^2*(SIN(RADIANS(G1109))*SIN(RADIANS(E1112))+COS(RADIANS(G1109))*COS(RADIANS(E1112))*COS(RADIANS(N1102))))</f>
        <v>0</v>
      </c>
      <c r="O1109">
        <f>IF(DEGREES(ACOS(SIN(RADIANS(G1109))*SIN(RADIANS(E1112))+COS(RADIANS(G1109))*COS(RADIANS(E1112))*COS(RADIANS(O1102))))&gt;90,0,$F$4*$F$5/E1111^2*(SIN(RADIANS(G1109))*SIN(RADIANS(E1112))+COS(RADIANS(G1109))*COS(RADIANS(E1112))*COS(RADIANS(O1102))))</f>
        <v>0</v>
      </c>
      <c r="P1109">
        <f>IF(DEGREES(ACOS(SIN(RADIANS(G1109))*SIN(RADIANS(E1112))+COS(RADIANS(G1109))*COS(RADIANS(E1112))*COS(RADIANS(P1102))))&gt;90,0,$F$4*$F$5/E1111^2*(SIN(RADIANS(G1109))*SIN(RADIANS(E1112))+COS(RADIANS(G1109))*COS(RADIANS(E1112))*COS(RADIANS(P1102))))</f>
        <v>0</v>
      </c>
      <c r="Q1109">
        <f>IF(DEGREES(ACOS(SIN(RADIANS(G1109))*SIN(RADIANS(E1112))+COS(RADIANS(G1109))*COS(RADIANS(E1112))*COS(RADIANS(Q1102))))&gt;90,0,$F$4*$F$5/E1111^2*(SIN(RADIANS(G1109))*SIN(RADIANS(E1112))+COS(RADIANS(G1109))*COS(RADIANS(E1112))*COS(RADIANS(Q1102))))</f>
        <v>0</v>
      </c>
      <c r="R1109" t="e">
        <f>IF(DEGREES(ACOS(SIN(RADIANS(G1109))*SIN(RADIANS(E1112))+COS(RADIANS(G1109))*COS(RADIANS(E1112))*COS(RADIANS(R1102))))&gt;90,0,$F$4*$F$5/E1111^2*(SIN(RADIANS(G1109))*SIN(RADIANS(E1112))+COS(RADIANS(G1109))*COS(RADIANS(E1112))*COS(RADIANS(R1102))))</f>
        <v>#DIV/0!</v>
      </c>
      <c r="S1109" t="e">
        <f>IF(DEGREES(ACOS(SIN(RADIANS(G1109))*SIN(RADIANS(E1112))+COS(RADIANS(G1109))*COS(RADIANS(E1112))*COS(RADIANS(S1102))))&gt;90,0,$F$4*$F$5/E1111^2*(SIN(RADIANS(G1109))*SIN(RADIANS(E1112))+COS(RADIANS(G1109))*COS(RADIANS(E1112))*COS(RADIANS(S1102))))</f>
        <v>#DIV/0!</v>
      </c>
      <c r="T1109" t="e">
        <f>IF(DEGREES(ACOS(SIN(RADIANS(G1109))*SIN(RADIANS(E1112))+COS(RADIANS(G1109))*COS(RADIANS(E1112))*COS(RADIANS(T1102))))&gt;90,0,$F$4*$F$5/E1111^2*(SIN(RADIANS(G1109))*SIN(RADIANS(E1112))+COS(RADIANS(G1109))*COS(RADIANS(E1112))*COS(RADIANS(T1102))))</f>
        <v>#DIV/0!</v>
      </c>
      <c r="U1109" t="e">
        <f>IF(DEGREES(ACOS(SIN(RADIANS(G1109))*SIN(RADIANS(E1112))+COS(RADIANS(G1109))*COS(RADIANS(E1112))*COS(RADIANS(U1102))))&gt;90,0,$F$4*$F$5/E1111^2*(SIN(RADIANS(G1109))*SIN(RADIANS(E1112))+COS(RADIANS(G1109))*COS(RADIANS(E1112))*COS(RADIANS(U1102))))</f>
        <v>#DIV/0!</v>
      </c>
      <c r="V1109" t="e">
        <f>IF(DEGREES(ACOS(SIN(RADIANS(G1109))*SIN(RADIANS(E1112))+COS(RADIANS(G1109))*COS(RADIANS(E1112))*COS(RADIANS(V1102))))&gt;90,0,$F$4*$F$5/E1111^2*(SIN(RADIANS(G1109))*SIN(RADIANS(E1112))+COS(RADIANS(G1109))*COS(RADIANS(E1112))*COS(RADIANS(V1102))))</f>
        <v>#DIV/0!</v>
      </c>
      <c r="W1109" t="e">
        <f>IF(DEGREES(ACOS(SIN(RADIANS(G1109))*SIN(RADIANS(E1112))+COS(RADIANS(G1109))*COS(RADIANS(E1112))*COS(RADIANS(W1102))))&gt;90,0,$F$4*$F$5/E1111^2*(SIN(RADIANS(G1109))*SIN(RADIANS(E1112))+COS(RADIANS(G1109))*COS(RADIANS(E1112))*COS(RADIANS(W1102))))</f>
        <v>#DIV/0!</v>
      </c>
      <c r="X1109" t="e">
        <f>IF(DEGREES(ACOS(SIN(RADIANS(G1109))*SIN(RADIANS(E1112))+COS(RADIANS(G1109))*COS(RADIANS(E1112))*COS(RADIANS(X1102))))&gt;90,0,$F$4*$F$5/E1111^2*(SIN(RADIANS(G1109))*SIN(RADIANS(E1112))+COS(RADIANS(G1109))*COS(RADIANS(E1112))*COS(RADIANS(X1102))))</f>
        <v>#DIV/0!</v>
      </c>
      <c r="Y1109" t="e">
        <f>IF(DEGREES(ACOS(SIN(RADIANS(G1109))*SIN(RADIANS(E1112))+COS(RADIANS(G1109))*COS(RADIANS(E1112))*COS(RADIANS(Y1102))))&gt;90,0,$F$4*$F$5/E1111^2*(SIN(RADIANS(G1109))*SIN(RADIANS(E1112))+COS(RADIANS(G1109))*COS(RADIANS(E1112))*COS(RADIANS(Y1102))))</f>
        <v>#DIV/0!</v>
      </c>
      <c r="Z1109" t="e">
        <f>IF(DEGREES(ACOS(SIN(RADIANS(G1109))*SIN(RADIANS(E1112))+COS(RADIANS(G1109))*COS(RADIANS(E1112))*COS(RADIANS(Z1102))))&gt;90,0,$F$4*$F$5/E1111^2*(SIN(RADIANS(G1109))*SIN(RADIANS(E1112))+COS(RADIANS(G1109))*COS(RADIANS(E1112))*COS(RADIANS(Z1102))))</f>
        <v>#DIV/0!</v>
      </c>
      <c r="AA1109" t="e">
        <f>IF(DEGREES(ACOS(SIN(RADIANS(G1109))*SIN(RADIANS(E1112))+COS(RADIANS(G1109))*COS(RADIANS(E1112))*COS(RADIANS(AA1102))))&gt;90,0,$F$4*$F$5/E1111^2*(SIN(RADIANS(G1109))*SIN(RADIANS(E1112))+COS(RADIANS(G1109))*COS(RADIANS(E1112))*COS(RADIANS(AA1102))))</f>
        <v>#DIV/0!</v>
      </c>
      <c r="AB1109" t="e">
        <f>IF(DEGREES(ACOS(SIN(RADIANS(G1109))*SIN(RADIANS(E1112))+COS(RADIANS(G1109))*COS(RADIANS(E1112))*COS(RADIANS(AB1102))))&gt;90,0,$F$4*$F$5/E1111^2*(SIN(RADIANS(G1109))*SIN(RADIANS(E1112))+COS(RADIANS(G1109))*COS(RADIANS(E1112))*COS(RADIANS(AB1102))))</f>
        <v>#DIV/0!</v>
      </c>
      <c r="AC1109" t="e">
        <f>IF(DEGREES(ACOS(SIN(RADIANS(G1109))*SIN(RADIANS(E1112))+COS(RADIANS(G1109))*COS(RADIANS(E1112))*COS(RADIANS(AC1102))))&gt;90,0,$F$4*$F$5/E1111^2*(SIN(RADIANS(G1109))*SIN(RADIANS(E1112))+COS(RADIANS(G1109))*COS(RADIANS(E1112))*COS(RADIANS(AC1102))))</f>
        <v>#DIV/0!</v>
      </c>
      <c r="AD1109" t="e">
        <f>IF(DEGREES(ACOS(SIN(RADIANS(G1109))*SIN(RADIANS(E1112))+COS(RADIANS(G1109))*COS(RADIANS(E1112))*COS(RADIANS(AD1102))))&gt;90,0,$F$4*$F$5/E1111^2*(SIN(RADIANS(G1109))*SIN(RADIANS(E1112))+COS(RADIANS(G1109))*COS(RADIANS(E1112))*COS(RADIANS(AD1102))))</f>
        <v>#DIV/0!</v>
      </c>
      <c r="AE1109" t="e">
        <f>IF(DEGREES(ACOS(SIN(RADIANS(G1109))*SIN(RADIANS(E1112))+COS(RADIANS(G1109))*COS(RADIANS(E1112))*COS(RADIANS(AE1102))))&gt;90,0,$F$4*$F$5/E1111^2*(SIN(RADIANS(G1109))*SIN(RADIANS(E1112))+COS(RADIANS(G1109))*COS(RADIANS(E1112))*COS(RADIANS(AE1102))))</f>
        <v>#DIV/0!</v>
      </c>
      <c r="AF1109" t="e">
        <f>IF(DEGREES(ACOS(SIN(RADIANS(G1109))*SIN(RADIANS(E1112))+COS(RADIANS(G1109))*COS(RADIANS(E1112))*COS(RADIANS(AF1102))))&gt;90,0,$F$4*$F$5/E1111^2*(SIN(RADIANS(G1109))*SIN(RADIANS(E1112))+COS(RADIANS(G1109))*COS(RADIANS(E1112))*COS(RADIANS(AF1102))))</f>
        <v>#DIV/0!</v>
      </c>
      <c r="AG1109" t="e">
        <f>IF(DEGREES(ACOS(SIN(RADIANS(G1109))*SIN(RADIANS(E1112))+COS(RADIANS(G1109))*COS(RADIANS(E1112))*COS(RADIANS(AG1102))))&gt;90,0,$F$4*$F$5/E1111^2*(SIN(RADIANS(G1109))*SIN(RADIANS(E1112))+COS(RADIANS(G1109))*COS(RADIANS(E1112))*COS(RADIANS(AG1102))))</f>
        <v>#DIV/0!</v>
      </c>
      <c r="AH1109" t="e">
        <f>IF(DEGREES(ACOS(SIN(RADIANS(G1109))*SIN(RADIANS(E1112))+COS(RADIANS(G1109))*COS(RADIANS(E1112))*COS(RADIANS(AH1102))))&gt;90,0,$F$4*$F$5/E1111^2*(SIN(RADIANS(G1109))*SIN(RADIANS(E1112))+COS(RADIANS(G1109))*COS(RADIANS(E1112))*COS(RADIANS(AH1102))))</f>
        <v>#DIV/0!</v>
      </c>
      <c r="AI1109" t="e">
        <f>IF(DEGREES(ACOS(SIN(RADIANS(G1109))*SIN(RADIANS(E1112))+COS(RADIANS(G1109))*COS(RADIANS(E1112))*COS(RADIANS(AI1102))))&gt;90,0,$F$4*$F$5/E1111^2*(SIN(RADIANS(G1109))*SIN(RADIANS(E1112))+COS(RADIANS(G1109))*COS(RADIANS(E1112))*COS(RADIANS(AI1102))))</f>
        <v>#DIV/0!</v>
      </c>
      <c r="AJ1109" t="e">
        <f>IF(DEGREES(ACOS(SIN(RADIANS(G1109))*SIN(RADIANS(E1112))+COS(RADIANS(G1109))*COS(RADIANS(E1112))*COS(RADIANS(AJ1102))))&gt;90,0,$F$4*$F$5/E1111^2*(SIN(RADIANS(G1109))*SIN(RADIANS(E1112))+COS(RADIANS(G1109))*COS(RADIANS(E1112))*COS(RADIANS(AJ1102))))</f>
        <v>#DIV/0!</v>
      </c>
      <c r="AK1109">
        <f>IF(DEGREES(ACOS(SIN(RADIANS(G1109))*SIN(RADIANS(E1112))+COS(RADIANS(G1109))*COS(RADIANS(E1112))*COS(RADIANS(AK1102))))&gt;90,0,$F$4*$F$5/E1111^2*(SIN(RADIANS(G1109))*SIN(RADIANS(E1112))+COS(RADIANS(G1109))*COS(RADIANS(E1112))*COS(RADIANS(AK1102))))</f>
        <v>0</v>
      </c>
      <c r="AL1109">
        <f>IF(DEGREES(ACOS(SIN(RADIANS(G1109))*SIN(RADIANS(E1112))+COS(RADIANS(G1109))*COS(RADIANS(E1112))*COS(RADIANS(AL1102))))&gt;90,0,$F$4*$F$5/E1111^2*(SIN(RADIANS(G1109))*SIN(RADIANS(E1112))+COS(RADIANS(G1109))*COS(RADIANS(E1112))*COS(RADIANS(AL1102))))</f>
        <v>0</v>
      </c>
      <c r="AM1109">
        <f>IF(DEGREES(ACOS(SIN(RADIANS(G1109))*SIN(RADIANS(E1112))+COS(RADIANS(G1109))*COS(RADIANS(E1112))*COS(RADIANS(AM1102))))&gt;90,0,$F$4*$F$5/E1111^2*(SIN(RADIANS(G1109))*SIN(RADIANS(E1112))+COS(RADIANS(G1109))*COS(RADIANS(E1112))*COS(RADIANS(AM1102))))</f>
        <v>0</v>
      </c>
      <c r="AN1109">
        <f>IF(DEGREES(ACOS(SIN(RADIANS(G1109))*SIN(RADIANS(E1112))+COS(RADIANS(G1109))*COS(RADIANS(E1112))*COS(RADIANS(AN1102))))&gt;90,0,$F$4*$F$5/E1111^2*(SIN(RADIANS(G1109))*SIN(RADIANS(E1112))+COS(RADIANS(G1109))*COS(RADIANS(E1112))*COS(RADIANS(AN1102))))</f>
        <v>0</v>
      </c>
      <c r="AO1109">
        <f>IF(DEGREES(ACOS(SIN(RADIANS(G1109))*SIN(RADIANS(E1112))+COS(RADIANS(G1109))*COS(RADIANS(E1112))*COS(RADIANS(AO1102))))&gt;90,0,$F$4*$F$5/E1111^2*(SIN(RADIANS(G1109))*SIN(RADIANS(E1112))+COS(RADIANS(G1109))*COS(RADIANS(E1112))*COS(RADIANS(AO1102))))</f>
        <v>0</v>
      </c>
      <c r="AP1109">
        <f>IF(DEGREES(ACOS(SIN(RADIANS(G1109))*SIN(RADIANS(E1112))+COS(RADIANS(G1109))*COS(RADIANS(E1112))*COS(RADIANS(AP1102))))&gt;90,0,$F$4*$F$5/E1111^2*(SIN(RADIANS(G1109))*SIN(RADIANS(E1112))+COS(RADIANS(G1109))*COS(RADIANS(E1112))*COS(RADIANS(AP1102))))</f>
        <v>0</v>
      </c>
      <c r="AQ1109">
        <f>IF(DEGREES(ACOS(SIN(RADIANS(G1109))*SIN(RADIANS(E1112))+COS(RADIANS(G1109))*COS(RADIANS(E1112))*COS(RADIANS(AQ1102))))&gt;90,0,$F$4*$F$5/E1111^2*(SIN(RADIANS(G1109))*SIN(RADIANS(E1112))+COS(RADIANS(G1109))*COS(RADIANS(E1112))*COS(RADIANS(AQ1102))))</f>
        <v>0</v>
      </c>
      <c r="AR1109">
        <f>IF(DEGREES(ACOS(SIN(RADIANS(G1109))*SIN(RADIANS(E1112))+COS(RADIANS(G1109))*COS(RADIANS(E1112))*COS(RADIANS(AR1102))))&gt;90,0,$F$4*$F$5/E1111^2*(SIN(RADIANS(G1109))*SIN(RADIANS(E1112))+COS(RADIANS(G1109))*COS(RADIANS(E1112))*COS(RADIANS(AR1102))))</f>
        <v>0</v>
      </c>
    </row>
    <row r="1110" spans="2:44" x14ac:dyDescent="0.5">
      <c r="B1110" s="40" t="s">
        <v>784</v>
      </c>
      <c r="E1110" t="str">
        <f>IF($F$10=0,"N/A",E1109*$F$11/$F$10)</f>
        <v>N/A</v>
      </c>
      <c r="G1110">
        <v>30</v>
      </c>
      <c r="I1110">
        <f>IF(DEGREES(ACOS(SIN(RADIANS(G1110))*SIN(RADIANS(E1112))+COS(RADIANS(G1110))*COS(RADIANS(E1112))*COS(RADIANS(I1102))))&gt;90,0,$F$4*$F$5/E1111^2*(SIN(RADIANS(G1110))*SIN(RADIANS(E1112))+COS(RADIANS(G1110))*COS(RADIANS(E1112))*COS(RADIANS(I1102))))</f>
        <v>0</v>
      </c>
      <c r="J1110">
        <f>IF(DEGREES(ACOS(SIN(RADIANS(G1110))*SIN(RADIANS(E1112))+COS(RADIANS(G1110))*COS(RADIANS(E1112))*COS(RADIANS(J1102))))&gt;90,0,$F$4*$F$5/E1111^2*(SIN(RADIANS(G1110))*SIN(RADIANS(E1112))+COS(RADIANS(G1110))*COS(RADIANS(E1112))*COS(RADIANS(J1102))))</f>
        <v>0</v>
      </c>
      <c r="K1110">
        <f>IF(DEGREES(ACOS(SIN(RADIANS(G1110))*SIN(RADIANS(E1112))+COS(RADIANS(G1110))*COS(RADIANS(E1112))*COS(RADIANS(K1102))))&gt;90,0,$F$4*$F$5/E1111^2*(SIN(RADIANS(G1110))*SIN(RADIANS(E1112))+COS(RADIANS(G1110))*COS(RADIANS(E1112))*COS(RADIANS(K1102))))</f>
        <v>0</v>
      </c>
      <c r="L1110">
        <f>IF(DEGREES(ACOS(SIN(RADIANS(G1110))*SIN(RADIANS(E1112))+COS(RADIANS(G1110))*COS(RADIANS(E1112))*COS(RADIANS(L1102))))&gt;90,0,$F$4*$F$5/E1111^2*(SIN(RADIANS(G1110))*SIN(RADIANS(E1112))+COS(RADIANS(G1110))*COS(RADIANS(E1112))*COS(RADIANS(L1102))))</f>
        <v>0</v>
      </c>
      <c r="M1110">
        <f>IF(DEGREES(ACOS(SIN(RADIANS(G1110))*SIN(RADIANS(E1112))+COS(RADIANS(G1110))*COS(RADIANS(E1112))*COS(RADIANS(M1102))))&gt;90,0,$F$4*$F$5/E1111^2*(SIN(RADIANS(G1110))*SIN(RADIANS(E1112))+COS(RADIANS(G1110))*COS(RADIANS(E1112))*COS(RADIANS(M1102))))</f>
        <v>0</v>
      </c>
      <c r="N1110">
        <f>IF(DEGREES(ACOS(SIN(RADIANS(G1110))*SIN(RADIANS(E1112))+COS(RADIANS(G1110))*COS(RADIANS(E1112))*COS(RADIANS(N1102))))&gt;90,0,$F$4*$F$5/E1111^2*(SIN(RADIANS(G1110))*SIN(RADIANS(E1112))+COS(RADIANS(G1110))*COS(RADIANS(E1112))*COS(RADIANS(N1102))))</f>
        <v>0</v>
      </c>
      <c r="O1110">
        <f>IF(DEGREES(ACOS(SIN(RADIANS(G1110))*SIN(RADIANS(E1112))+COS(RADIANS(G1110))*COS(RADIANS(E1112))*COS(RADIANS(O1102))))&gt;90,0,$F$4*$F$5/E1111^2*(SIN(RADIANS(G1110))*SIN(RADIANS(E1112))+COS(RADIANS(G1110))*COS(RADIANS(E1112))*COS(RADIANS(O1102))))</f>
        <v>0</v>
      </c>
      <c r="P1110">
        <f>IF(DEGREES(ACOS(SIN(RADIANS(G1110))*SIN(RADIANS(E1112))+COS(RADIANS(G1110))*COS(RADIANS(E1112))*COS(RADIANS(P1102))))&gt;90,0,$F$4*$F$5/E1111^2*(SIN(RADIANS(G1110))*SIN(RADIANS(E1112))+COS(RADIANS(G1110))*COS(RADIANS(E1112))*COS(RADIANS(P1102))))</f>
        <v>0</v>
      </c>
      <c r="Q1110">
        <f>IF(DEGREES(ACOS(SIN(RADIANS(G1110))*SIN(RADIANS(E1112))+COS(RADIANS(G1110))*COS(RADIANS(E1112))*COS(RADIANS(Q1102))))&gt;90,0,$F$4*$F$5/E1111^2*(SIN(RADIANS(G1110))*SIN(RADIANS(E1112))+COS(RADIANS(G1110))*COS(RADIANS(E1112))*COS(RADIANS(Q1102))))</f>
        <v>0</v>
      </c>
      <c r="R1110" t="e">
        <f>IF(DEGREES(ACOS(SIN(RADIANS(G1110))*SIN(RADIANS(E1112))+COS(RADIANS(G1110))*COS(RADIANS(E1112))*COS(RADIANS(R1102))))&gt;90,0,$F$4*$F$5/E1111^2*(SIN(RADIANS(G1110))*SIN(RADIANS(E1112))+COS(RADIANS(G1110))*COS(RADIANS(E1112))*COS(RADIANS(R1102))))</f>
        <v>#DIV/0!</v>
      </c>
      <c r="S1110" t="e">
        <f>IF(DEGREES(ACOS(SIN(RADIANS(G1110))*SIN(RADIANS(E1112))+COS(RADIANS(G1110))*COS(RADIANS(E1112))*COS(RADIANS(S1102))))&gt;90,0,$F$4*$F$5/E1111^2*(SIN(RADIANS(G1110))*SIN(RADIANS(E1112))+COS(RADIANS(G1110))*COS(RADIANS(E1112))*COS(RADIANS(S1102))))</f>
        <v>#DIV/0!</v>
      </c>
      <c r="T1110" t="e">
        <f>IF(DEGREES(ACOS(SIN(RADIANS(G1110))*SIN(RADIANS(E1112))+COS(RADIANS(G1110))*COS(RADIANS(E1112))*COS(RADIANS(T1102))))&gt;90,0,$F$4*$F$5/E1111^2*(SIN(RADIANS(G1110))*SIN(RADIANS(E1112))+COS(RADIANS(G1110))*COS(RADIANS(E1112))*COS(RADIANS(T1102))))</f>
        <v>#DIV/0!</v>
      </c>
      <c r="U1110" t="e">
        <f>IF(DEGREES(ACOS(SIN(RADIANS(G1110))*SIN(RADIANS(E1112))+COS(RADIANS(G1110))*COS(RADIANS(E1112))*COS(RADIANS(U1102))))&gt;90,0,$F$4*$F$5/E1111^2*(SIN(RADIANS(G1110))*SIN(RADIANS(E1112))+COS(RADIANS(G1110))*COS(RADIANS(E1112))*COS(RADIANS(U1102))))</f>
        <v>#DIV/0!</v>
      </c>
      <c r="V1110" t="e">
        <f>IF(DEGREES(ACOS(SIN(RADIANS(G1110))*SIN(RADIANS(E1112))+COS(RADIANS(G1110))*COS(RADIANS(E1112))*COS(RADIANS(V1102))))&gt;90,0,$F$4*$F$5/E1111^2*(SIN(RADIANS(G1110))*SIN(RADIANS(E1112))+COS(RADIANS(G1110))*COS(RADIANS(E1112))*COS(RADIANS(V1102))))</f>
        <v>#DIV/0!</v>
      </c>
      <c r="W1110" t="e">
        <f>IF(DEGREES(ACOS(SIN(RADIANS(G1110))*SIN(RADIANS(E1112))+COS(RADIANS(G1110))*COS(RADIANS(E1112))*COS(RADIANS(W1102))))&gt;90,0,$F$4*$F$5/E1111^2*(SIN(RADIANS(G1110))*SIN(RADIANS(E1112))+COS(RADIANS(G1110))*COS(RADIANS(E1112))*COS(RADIANS(W1102))))</f>
        <v>#DIV/0!</v>
      </c>
      <c r="X1110" t="e">
        <f>IF(DEGREES(ACOS(SIN(RADIANS(G1110))*SIN(RADIANS(E1112))+COS(RADIANS(G1110))*COS(RADIANS(E1112))*COS(RADIANS(X1102))))&gt;90,0,$F$4*$F$5/E1111^2*(SIN(RADIANS(G1110))*SIN(RADIANS(E1112))+COS(RADIANS(G1110))*COS(RADIANS(E1112))*COS(RADIANS(X1102))))</f>
        <v>#DIV/0!</v>
      </c>
      <c r="Y1110" t="e">
        <f>IF(DEGREES(ACOS(SIN(RADIANS(G1110))*SIN(RADIANS(E1112))+COS(RADIANS(G1110))*COS(RADIANS(E1112))*COS(RADIANS(Y1102))))&gt;90,0,$F$4*$F$5/E1111^2*(SIN(RADIANS(G1110))*SIN(RADIANS(E1112))+COS(RADIANS(G1110))*COS(RADIANS(E1112))*COS(RADIANS(Y1102))))</f>
        <v>#DIV/0!</v>
      </c>
      <c r="Z1110" t="e">
        <f>IF(DEGREES(ACOS(SIN(RADIANS(G1110))*SIN(RADIANS(E1112))+COS(RADIANS(G1110))*COS(RADIANS(E1112))*COS(RADIANS(Z1102))))&gt;90,0,$F$4*$F$5/E1111^2*(SIN(RADIANS(G1110))*SIN(RADIANS(E1112))+COS(RADIANS(G1110))*COS(RADIANS(E1112))*COS(RADIANS(Z1102))))</f>
        <v>#DIV/0!</v>
      </c>
      <c r="AA1110" t="e">
        <f>IF(DEGREES(ACOS(SIN(RADIANS(G1110))*SIN(RADIANS(E1112))+COS(RADIANS(G1110))*COS(RADIANS(E1112))*COS(RADIANS(AA1102))))&gt;90,0,$F$4*$F$5/E1111^2*(SIN(RADIANS(G1110))*SIN(RADIANS(E1112))+COS(RADIANS(G1110))*COS(RADIANS(E1112))*COS(RADIANS(AA1102))))</f>
        <v>#DIV/0!</v>
      </c>
      <c r="AB1110" t="e">
        <f>IF(DEGREES(ACOS(SIN(RADIANS(G1110))*SIN(RADIANS(E1112))+COS(RADIANS(G1110))*COS(RADIANS(E1112))*COS(RADIANS(AB1102))))&gt;90,0,$F$4*$F$5/E1111^2*(SIN(RADIANS(G1110))*SIN(RADIANS(E1112))+COS(RADIANS(G1110))*COS(RADIANS(E1112))*COS(RADIANS(AB1102))))</f>
        <v>#DIV/0!</v>
      </c>
      <c r="AC1110" t="e">
        <f>IF(DEGREES(ACOS(SIN(RADIANS(G1110))*SIN(RADIANS(E1112))+COS(RADIANS(G1110))*COS(RADIANS(E1112))*COS(RADIANS(AC1102))))&gt;90,0,$F$4*$F$5/E1111^2*(SIN(RADIANS(G1110))*SIN(RADIANS(E1112))+COS(RADIANS(G1110))*COS(RADIANS(E1112))*COS(RADIANS(AC1102))))</f>
        <v>#DIV/0!</v>
      </c>
      <c r="AD1110" t="e">
        <f>IF(DEGREES(ACOS(SIN(RADIANS(G1110))*SIN(RADIANS(E1112))+COS(RADIANS(G1110))*COS(RADIANS(E1112))*COS(RADIANS(AD1102))))&gt;90,0,$F$4*$F$5/E1111^2*(SIN(RADIANS(G1110))*SIN(RADIANS(E1112))+COS(RADIANS(G1110))*COS(RADIANS(E1112))*COS(RADIANS(AD1102))))</f>
        <v>#DIV/0!</v>
      </c>
      <c r="AE1110" t="e">
        <f>IF(DEGREES(ACOS(SIN(RADIANS(G1110))*SIN(RADIANS(E1112))+COS(RADIANS(G1110))*COS(RADIANS(E1112))*COS(RADIANS(AE1102))))&gt;90,0,$F$4*$F$5/E1111^2*(SIN(RADIANS(G1110))*SIN(RADIANS(E1112))+COS(RADIANS(G1110))*COS(RADIANS(E1112))*COS(RADIANS(AE1102))))</f>
        <v>#DIV/0!</v>
      </c>
      <c r="AF1110" t="e">
        <f>IF(DEGREES(ACOS(SIN(RADIANS(G1110))*SIN(RADIANS(E1112))+COS(RADIANS(G1110))*COS(RADIANS(E1112))*COS(RADIANS(AF1102))))&gt;90,0,$F$4*$F$5/E1111^2*(SIN(RADIANS(G1110))*SIN(RADIANS(E1112))+COS(RADIANS(G1110))*COS(RADIANS(E1112))*COS(RADIANS(AF1102))))</f>
        <v>#DIV/0!</v>
      </c>
      <c r="AG1110" t="e">
        <f>IF(DEGREES(ACOS(SIN(RADIANS(G1110))*SIN(RADIANS(E1112))+COS(RADIANS(G1110))*COS(RADIANS(E1112))*COS(RADIANS(AG1102))))&gt;90,0,$F$4*$F$5/E1111^2*(SIN(RADIANS(G1110))*SIN(RADIANS(E1112))+COS(RADIANS(G1110))*COS(RADIANS(E1112))*COS(RADIANS(AG1102))))</f>
        <v>#DIV/0!</v>
      </c>
      <c r="AH1110" t="e">
        <f>IF(DEGREES(ACOS(SIN(RADIANS(G1110))*SIN(RADIANS(E1112))+COS(RADIANS(G1110))*COS(RADIANS(E1112))*COS(RADIANS(AH1102))))&gt;90,0,$F$4*$F$5/E1111^2*(SIN(RADIANS(G1110))*SIN(RADIANS(E1112))+COS(RADIANS(G1110))*COS(RADIANS(E1112))*COS(RADIANS(AH1102))))</f>
        <v>#DIV/0!</v>
      </c>
      <c r="AI1110" t="e">
        <f>IF(DEGREES(ACOS(SIN(RADIANS(G1110))*SIN(RADIANS(E1112))+COS(RADIANS(G1110))*COS(RADIANS(E1112))*COS(RADIANS(AI1102))))&gt;90,0,$F$4*$F$5/E1111^2*(SIN(RADIANS(G1110))*SIN(RADIANS(E1112))+COS(RADIANS(G1110))*COS(RADIANS(E1112))*COS(RADIANS(AI1102))))</f>
        <v>#DIV/0!</v>
      </c>
      <c r="AJ1110" t="e">
        <f>IF(DEGREES(ACOS(SIN(RADIANS(G1110))*SIN(RADIANS(E1112))+COS(RADIANS(G1110))*COS(RADIANS(E1112))*COS(RADIANS(AJ1102))))&gt;90,0,$F$4*$F$5/E1111^2*(SIN(RADIANS(G1110))*SIN(RADIANS(E1112))+COS(RADIANS(G1110))*COS(RADIANS(E1112))*COS(RADIANS(AJ1102))))</f>
        <v>#DIV/0!</v>
      </c>
      <c r="AK1110">
        <f>IF(DEGREES(ACOS(SIN(RADIANS(G1110))*SIN(RADIANS(E1112))+COS(RADIANS(G1110))*COS(RADIANS(E1112))*COS(RADIANS(AK1102))))&gt;90,0,$F$4*$F$5/E1111^2*(SIN(RADIANS(G1110))*SIN(RADIANS(E1112))+COS(RADIANS(G1110))*COS(RADIANS(E1112))*COS(RADIANS(AK1102))))</f>
        <v>0</v>
      </c>
      <c r="AL1110">
        <f>IF(DEGREES(ACOS(SIN(RADIANS(G1110))*SIN(RADIANS(E1112))+COS(RADIANS(G1110))*COS(RADIANS(E1112))*COS(RADIANS(AL1102))))&gt;90,0,$F$4*$F$5/E1111^2*(SIN(RADIANS(G1110))*SIN(RADIANS(E1112))+COS(RADIANS(G1110))*COS(RADIANS(E1112))*COS(RADIANS(AL1102))))</f>
        <v>0</v>
      </c>
      <c r="AM1110">
        <f>IF(DEGREES(ACOS(SIN(RADIANS(G1110))*SIN(RADIANS(E1112))+COS(RADIANS(G1110))*COS(RADIANS(E1112))*COS(RADIANS(AM1102))))&gt;90,0,$F$4*$F$5/E1111^2*(SIN(RADIANS(G1110))*SIN(RADIANS(E1112))+COS(RADIANS(G1110))*COS(RADIANS(E1112))*COS(RADIANS(AM1102))))</f>
        <v>0</v>
      </c>
      <c r="AN1110">
        <f>IF(DEGREES(ACOS(SIN(RADIANS(G1110))*SIN(RADIANS(E1112))+COS(RADIANS(G1110))*COS(RADIANS(E1112))*COS(RADIANS(AN1102))))&gt;90,0,$F$4*$F$5/E1111^2*(SIN(RADIANS(G1110))*SIN(RADIANS(E1112))+COS(RADIANS(G1110))*COS(RADIANS(E1112))*COS(RADIANS(AN1102))))</f>
        <v>0</v>
      </c>
      <c r="AO1110">
        <f>IF(DEGREES(ACOS(SIN(RADIANS(G1110))*SIN(RADIANS(E1112))+COS(RADIANS(G1110))*COS(RADIANS(E1112))*COS(RADIANS(AO1102))))&gt;90,0,$F$4*$F$5/E1111^2*(SIN(RADIANS(G1110))*SIN(RADIANS(E1112))+COS(RADIANS(G1110))*COS(RADIANS(E1112))*COS(RADIANS(AO1102))))</f>
        <v>0</v>
      </c>
      <c r="AP1110">
        <f>IF(DEGREES(ACOS(SIN(RADIANS(G1110))*SIN(RADIANS(E1112))+COS(RADIANS(G1110))*COS(RADIANS(E1112))*COS(RADIANS(AP1102))))&gt;90,0,$F$4*$F$5/E1111^2*(SIN(RADIANS(G1110))*SIN(RADIANS(E1112))+COS(RADIANS(G1110))*COS(RADIANS(E1112))*COS(RADIANS(AP1102))))</f>
        <v>0</v>
      </c>
      <c r="AQ1110">
        <f>IF(DEGREES(ACOS(SIN(RADIANS(G1110))*SIN(RADIANS(E1112))+COS(RADIANS(G1110))*COS(RADIANS(E1112))*COS(RADIANS(AQ1102))))&gt;90,0,$F$4*$F$5/E1111^2*(SIN(RADIANS(G1110))*SIN(RADIANS(E1112))+COS(RADIANS(G1110))*COS(RADIANS(E1112))*COS(RADIANS(AQ1102))))</f>
        <v>0</v>
      </c>
      <c r="AR1110">
        <f>IF(DEGREES(ACOS(SIN(RADIANS(G1110))*SIN(RADIANS(E1112))+COS(RADIANS(G1110))*COS(RADIANS(E1112))*COS(RADIANS(AR1102))))&gt;90,0,$F$4*$F$5/E1111^2*(SIN(RADIANS(G1110))*SIN(RADIANS(E1112))+COS(RADIANS(G1110))*COS(RADIANS(E1112))*COS(RADIANS(AR1102))))</f>
        <v>0</v>
      </c>
    </row>
    <row r="1111" spans="2:44" x14ac:dyDescent="0.5">
      <c r="B1111" s="40" t="s">
        <v>785</v>
      </c>
      <c r="E1111">
        <f>$F$6*(1-$F$7^2)/(1+$F$7*COS(RADIANS(E1105)))</f>
        <v>0</v>
      </c>
      <c r="G1111">
        <v>20</v>
      </c>
      <c r="I1111">
        <f>IF(DEGREES(ACOS(SIN(RADIANS(G1111))*SIN(RADIANS(E1112))+COS(RADIANS(G1111))*COS(RADIANS(E1112))*COS(RADIANS(I1102))))&gt;90,0,$F$4*$F$5/E1111^2*(SIN(RADIANS(G1111))*SIN(RADIANS(E1112))+COS(RADIANS(G1111))*COS(RADIANS(E1112))*COS(RADIANS(I1102))))</f>
        <v>0</v>
      </c>
      <c r="J1111">
        <f>IF(DEGREES(ACOS(SIN(RADIANS(G1111))*SIN(RADIANS(E1112))+COS(RADIANS(G1111))*COS(RADIANS(E1112))*COS(RADIANS(J1102))))&gt;90,0,$F$4*$F$5/E1111^2*(SIN(RADIANS(G1111))*SIN(RADIANS(E1112))+COS(RADIANS(G1111))*COS(RADIANS(E1112))*COS(RADIANS(J1102))))</f>
        <v>0</v>
      </c>
      <c r="K1111">
        <f>IF(DEGREES(ACOS(SIN(RADIANS(G1111))*SIN(RADIANS(E1112))+COS(RADIANS(G1111))*COS(RADIANS(E1112))*COS(RADIANS(K1102))))&gt;90,0,$F$4*$F$5/E1111^2*(SIN(RADIANS(G1111))*SIN(RADIANS(E1112))+COS(RADIANS(G1111))*COS(RADIANS(E1112))*COS(RADIANS(K1102))))</f>
        <v>0</v>
      </c>
      <c r="L1111">
        <f>IF(DEGREES(ACOS(SIN(RADIANS(G1111))*SIN(RADIANS(E1112))+COS(RADIANS(G1111))*COS(RADIANS(E1112))*COS(RADIANS(L1102))))&gt;90,0,$F$4*$F$5/E1111^2*(SIN(RADIANS(G1111))*SIN(RADIANS(E1112))+COS(RADIANS(G1111))*COS(RADIANS(E1112))*COS(RADIANS(L1102))))</f>
        <v>0</v>
      </c>
      <c r="M1111">
        <f>IF(DEGREES(ACOS(SIN(RADIANS(G1111))*SIN(RADIANS(E1112))+COS(RADIANS(G1111))*COS(RADIANS(E1112))*COS(RADIANS(M1102))))&gt;90,0,$F$4*$F$5/E1111^2*(SIN(RADIANS(G1111))*SIN(RADIANS(E1112))+COS(RADIANS(G1111))*COS(RADIANS(E1112))*COS(RADIANS(M1102))))</f>
        <v>0</v>
      </c>
      <c r="N1111">
        <f>IF(DEGREES(ACOS(SIN(RADIANS(G1111))*SIN(RADIANS(E1112))+COS(RADIANS(G1111))*COS(RADIANS(E1112))*COS(RADIANS(N1102))))&gt;90,0,$F$4*$F$5/E1111^2*(SIN(RADIANS(G1111))*SIN(RADIANS(E1112))+COS(RADIANS(G1111))*COS(RADIANS(E1112))*COS(RADIANS(N1102))))</f>
        <v>0</v>
      </c>
      <c r="O1111">
        <f>IF(DEGREES(ACOS(SIN(RADIANS(G1111))*SIN(RADIANS(E1112))+COS(RADIANS(G1111))*COS(RADIANS(E1112))*COS(RADIANS(O1102))))&gt;90,0,$F$4*$F$5/E1111^2*(SIN(RADIANS(G1111))*SIN(RADIANS(E1112))+COS(RADIANS(G1111))*COS(RADIANS(E1112))*COS(RADIANS(O1102))))</f>
        <v>0</v>
      </c>
      <c r="P1111">
        <f>IF(DEGREES(ACOS(SIN(RADIANS(G1111))*SIN(RADIANS(E1112))+COS(RADIANS(G1111))*COS(RADIANS(E1112))*COS(RADIANS(P1102))))&gt;90,0,$F$4*$F$5/E1111^2*(SIN(RADIANS(G1111))*SIN(RADIANS(E1112))+COS(RADIANS(G1111))*COS(RADIANS(E1112))*COS(RADIANS(P1102))))</f>
        <v>0</v>
      </c>
      <c r="Q1111">
        <f>IF(DEGREES(ACOS(SIN(RADIANS(G1111))*SIN(RADIANS(E1112))+COS(RADIANS(G1111))*COS(RADIANS(E1112))*COS(RADIANS(Q1102))))&gt;90,0,$F$4*$F$5/E1111^2*(SIN(RADIANS(G1111))*SIN(RADIANS(E1112))+COS(RADIANS(G1111))*COS(RADIANS(E1112))*COS(RADIANS(Q1102))))</f>
        <v>0</v>
      </c>
      <c r="R1111" t="e">
        <f>IF(DEGREES(ACOS(SIN(RADIANS(G1111))*SIN(RADIANS(E1112))+COS(RADIANS(G1111))*COS(RADIANS(E1112))*COS(RADIANS(R1102))))&gt;90,0,$F$4*$F$5/E1111^2*(SIN(RADIANS(G1111))*SIN(RADIANS(E1112))+COS(RADIANS(G1111))*COS(RADIANS(E1112))*COS(RADIANS(R1102))))</f>
        <v>#DIV/0!</v>
      </c>
      <c r="S1111" t="e">
        <f>IF(DEGREES(ACOS(SIN(RADIANS(G1111))*SIN(RADIANS(E1112))+COS(RADIANS(G1111))*COS(RADIANS(E1112))*COS(RADIANS(S1102))))&gt;90,0,$F$4*$F$5/E1111^2*(SIN(RADIANS(G1111))*SIN(RADIANS(E1112))+COS(RADIANS(G1111))*COS(RADIANS(E1112))*COS(RADIANS(S1102))))</f>
        <v>#DIV/0!</v>
      </c>
      <c r="T1111" t="e">
        <f>IF(DEGREES(ACOS(SIN(RADIANS(G1111))*SIN(RADIANS(E1112))+COS(RADIANS(G1111))*COS(RADIANS(E1112))*COS(RADIANS(T1102))))&gt;90,0,$F$4*$F$5/E1111^2*(SIN(RADIANS(G1111))*SIN(RADIANS(E1112))+COS(RADIANS(G1111))*COS(RADIANS(E1112))*COS(RADIANS(T1102))))</f>
        <v>#DIV/0!</v>
      </c>
      <c r="U1111" t="e">
        <f>IF(DEGREES(ACOS(SIN(RADIANS(G1111))*SIN(RADIANS(E1112))+COS(RADIANS(G1111))*COS(RADIANS(E1112))*COS(RADIANS(U1102))))&gt;90,0,$F$4*$F$5/E1111^2*(SIN(RADIANS(G1111))*SIN(RADIANS(E1112))+COS(RADIANS(G1111))*COS(RADIANS(E1112))*COS(RADIANS(U1102))))</f>
        <v>#DIV/0!</v>
      </c>
      <c r="V1111" t="e">
        <f>IF(DEGREES(ACOS(SIN(RADIANS(G1111))*SIN(RADIANS(E1112))+COS(RADIANS(G1111))*COS(RADIANS(E1112))*COS(RADIANS(V1102))))&gt;90,0,$F$4*$F$5/E1111^2*(SIN(RADIANS(G1111))*SIN(RADIANS(E1112))+COS(RADIANS(G1111))*COS(RADIANS(E1112))*COS(RADIANS(V1102))))</f>
        <v>#DIV/0!</v>
      </c>
      <c r="W1111" t="e">
        <f>IF(DEGREES(ACOS(SIN(RADIANS(G1111))*SIN(RADIANS(E1112))+COS(RADIANS(G1111))*COS(RADIANS(E1112))*COS(RADIANS(W1102))))&gt;90,0,$F$4*$F$5/E1111^2*(SIN(RADIANS(G1111))*SIN(RADIANS(E1112))+COS(RADIANS(G1111))*COS(RADIANS(E1112))*COS(RADIANS(W1102))))</f>
        <v>#DIV/0!</v>
      </c>
      <c r="X1111" t="e">
        <f>IF(DEGREES(ACOS(SIN(RADIANS(G1111))*SIN(RADIANS(E1112))+COS(RADIANS(G1111))*COS(RADIANS(E1112))*COS(RADIANS(X1102))))&gt;90,0,$F$4*$F$5/E1111^2*(SIN(RADIANS(G1111))*SIN(RADIANS(E1112))+COS(RADIANS(G1111))*COS(RADIANS(E1112))*COS(RADIANS(X1102))))</f>
        <v>#DIV/0!</v>
      </c>
      <c r="Y1111" t="e">
        <f>IF(DEGREES(ACOS(SIN(RADIANS(G1111))*SIN(RADIANS(E1112))+COS(RADIANS(G1111))*COS(RADIANS(E1112))*COS(RADIANS(Y1102))))&gt;90,0,$F$4*$F$5/E1111^2*(SIN(RADIANS(G1111))*SIN(RADIANS(E1112))+COS(RADIANS(G1111))*COS(RADIANS(E1112))*COS(RADIANS(Y1102))))</f>
        <v>#DIV/0!</v>
      </c>
      <c r="Z1111" t="e">
        <f>IF(DEGREES(ACOS(SIN(RADIANS(G1111))*SIN(RADIANS(E1112))+COS(RADIANS(G1111))*COS(RADIANS(E1112))*COS(RADIANS(Z1102))))&gt;90,0,$F$4*$F$5/E1111^2*(SIN(RADIANS(G1111))*SIN(RADIANS(E1112))+COS(RADIANS(G1111))*COS(RADIANS(E1112))*COS(RADIANS(Z1102))))</f>
        <v>#DIV/0!</v>
      </c>
      <c r="AA1111" t="e">
        <f>IF(DEGREES(ACOS(SIN(RADIANS(G1111))*SIN(RADIANS(E1112))+COS(RADIANS(G1111))*COS(RADIANS(E1112))*COS(RADIANS(AA1102))))&gt;90,0,$F$4*$F$5/E1111^2*(SIN(RADIANS(G1111))*SIN(RADIANS(E1112))+COS(RADIANS(G1111))*COS(RADIANS(E1112))*COS(RADIANS(AA1102))))</f>
        <v>#DIV/0!</v>
      </c>
      <c r="AB1111" t="e">
        <f>IF(DEGREES(ACOS(SIN(RADIANS(G1111))*SIN(RADIANS(E1112))+COS(RADIANS(G1111))*COS(RADIANS(E1112))*COS(RADIANS(AB1102))))&gt;90,0,$F$4*$F$5/E1111^2*(SIN(RADIANS(G1111))*SIN(RADIANS(E1112))+COS(RADIANS(G1111))*COS(RADIANS(E1112))*COS(RADIANS(AB1102))))</f>
        <v>#DIV/0!</v>
      </c>
      <c r="AC1111" t="e">
        <f>IF(DEGREES(ACOS(SIN(RADIANS(G1111))*SIN(RADIANS(E1112))+COS(RADIANS(G1111))*COS(RADIANS(E1112))*COS(RADIANS(AC1102))))&gt;90,0,$F$4*$F$5/E1111^2*(SIN(RADIANS(G1111))*SIN(RADIANS(E1112))+COS(RADIANS(G1111))*COS(RADIANS(E1112))*COS(RADIANS(AC1102))))</f>
        <v>#DIV/0!</v>
      </c>
      <c r="AD1111" t="e">
        <f>IF(DEGREES(ACOS(SIN(RADIANS(G1111))*SIN(RADIANS(E1112))+COS(RADIANS(G1111))*COS(RADIANS(E1112))*COS(RADIANS(AD1102))))&gt;90,0,$F$4*$F$5/E1111^2*(SIN(RADIANS(G1111))*SIN(RADIANS(E1112))+COS(RADIANS(G1111))*COS(RADIANS(E1112))*COS(RADIANS(AD1102))))</f>
        <v>#DIV/0!</v>
      </c>
      <c r="AE1111" t="e">
        <f>IF(DEGREES(ACOS(SIN(RADIANS(G1111))*SIN(RADIANS(E1112))+COS(RADIANS(G1111))*COS(RADIANS(E1112))*COS(RADIANS(AE1102))))&gt;90,0,$F$4*$F$5/E1111^2*(SIN(RADIANS(G1111))*SIN(RADIANS(E1112))+COS(RADIANS(G1111))*COS(RADIANS(E1112))*COS(RADIANS(AE1102))))</f>
        <v>#DIV/0!</v>
      </c>
      <c r="AF1111" t="e">
        <f>IF(DEGREES(ACOS(SIN(RADIANS(G1111))*SIN(RADIANS(E1112))+COS(RADIANS(G1111))*COS(RADIANS(E1112))*COS(RADIANS(AF1102))))&gt;90,0,$F$4*$F$5/E1111^2*(SIN(RADIANS(G1111))*SIN(RADIANS(E1112))+COS(RADIANS(G1111))*COS(RADIANS(E1112))*COS(RADIANS(AF1102))))</f>
        <v>#DIV/0!</v>
      </c>
      <c r="AG1111" t="e">
        <f>IF(DEGREES(ACOS(SIN(RADIANS(G1111))*SIN(RADIANS(E1112))+COS(RADIANS(G1111))*COS(RADIANS(E1112))*COS(RADIANS(AG1102))))&gt;90,0,$F$4*$F$5/E1111^2*(SIN(RADIANS(G1111))*SIN(RADIANS(E1112))+COS(RADIANS(G1111))*COS(RADIANS(E1112))*COS(RADIANS(AG1102))))</f>
        <v>#DIV/0!</v>
      </c>
      <c r="AH1111" t="e">
        <f>IF(DEGREES(ACOS(SIN(RADIANS(G1111))*SIN(RADIANS(E1112))+COS(RADIANS(G1111))*COS(RADIANS(E1112))*COS(RADIANS(AH1102))))&gt;90,0,$F$4*$F$5/E1111^2*(SIN(RADIANS(G1111))*SIN(RADIANS(E1112))+COS(RADIANS(G1111))*COS(RADIANS(E1112))*COS(RADIANS(AH1102))))</f>
        <v>#DIV/0!</v>
      </c>
      <c r="AI1111" t="e">
        <f>IF(DEGREES(ACOS(SIN(RADIANS(G1111))*SIN(RADIANS(E1112))+COS(RADIANS(G1111))*COS(RADIANS(E1112))*COS(RADIANS(AI1102))))&gt;90,0,$F$4*$F$5/E1111^2*(SIN(RADIANS(G1111))*SIN(RADIANS(E1112))+COS(RADIANS(G1111))*COS(RADIANS(E1112))*COS(RADIANS(AI1102))))</f>
        <v>#DIV/0!</v>
      </c>
      <c r="AJ1111" t="e">
        <f>IF(DEGREES(ACOS(SIN(RADIANS(G1111))*SIN(RADIANS(E1112))+COS(RADIANS(G1111))*COS(RADIANS(E1112))*COS(RADIANS(AJ1102))))&gt;90,0,$F$4*$F$5/E1111^2*(SIN(RADIANS(G1111))*SIN(RADIANS(E1112))+COS(RADIANS(G1111))*COS(RADIANS(E1112))*COS(RADIANS(AJ1102))))</f>
        <v>#DIV/0!</v>
      </c>
      <c r="AK1111">
        <f>IF(DEGREES(ACOS(SIN(RADIANS(G1111))*SIN(RADIANS(E1112))+COS(RADIANS(G1111))*COS(RADIANS(E1112))*COS(RADIANS(AK1102))))&gt;90,0,$F$4*$F$5/E1111^2*(SIN(RADIANS(G1111))*SIN(RADIANS(E1112))+COS(RADIANS(G1111))*COS(RADIANS(E1112))*COS(RADIANS(AK1102))))</f>
        <v>0</v>
      </c>
      <c r="AL1111">
        <f>IF(DEGREES(ACOS(SIN(RADIANS(G1111))*SIN(RADIANS(E1112))+COS(RADIANS(G1111))*COS(RADIANS(E1112))*COS(RADIANS(AL1102))))&gt;90,0,$F$4*$F$5/E1111^2*(SIN(RADIANS(G1111))*SIN(RADIANS(E1112))+COS(RADIANS(G1111))*COS(RADIANS(E1112))*COS(RADIANS(AL1102))))</f>
        <v>0</v>
      </c>
      <c r="AM1111">
        <f>IF(DEGREES(ACOS(SIN(RADIANS(G1111))*SIN(RADIANS(E1112))+COS(RADIANS(G1111))*COS(RADIANS(E1112))*COS(RADIANS(AM1102))))&gt;90,0,$F$4*$F$5/E1111^2*(SIN(RADIANS(G1111))*SIN(RADIANS(E1112))+COS(RADIANS(G1111))*COS(RADIANS(E1112))*COS(RADIANS(AM1102))))</f>
        <v>0</v>
      </c>
      <c r="AN1111">
        <f>IF(DEGREES(ACOS(SIN(RADIANS(G1111))*SIN(RADIANS(E1112))+COS(RADIANS(G1111))*COS(RADIANS(E1112))*COS(RADIANS(AN1102))))&gt;90,0,$F$4*$F$5/E1111^2*(SIN(RADIANS(G1111))*SIN(RADIANS(E1112))+COS(RADIANS(G1111))*COS(RADIANS(E1112))*COS(RADIANS(AN1102))))</f>
        <v>0</v>
      </c>
      <c r="AO1111">
        <f>IF(DEGREES(ACOS(SIN(RADIANS(G1111))*SIN(RADIANS(E1112))+COS(RADIANS(G1111))*COS(RADIANS(E1112))*COS(RADIANS(AO1102))))&gt;90,0,$F$4*$F$5/E1111^2*(SIN(RADIANS(G1111))*SIN(RADIANS(E1112))+COS(RADIANS(G1111))*COS(RADIANS(E1112))*COS(RADIANS(AO1102))))</f>
        <v>0</v>
      </c>
      <c r="AP1111">
        <f>IF(DEGREES(ACOS(SIN(RADIANS(G1111))*SIN(RADIANS(E1112))+COS(RADIANS(G1111))*COS(RADIANS(E1112))*COS(RADIANS(AP1102))))&gt;90,0,$F$4*$F$5/E1111^2*(SIN(RADIANS(G1111))*SIN(RADIANS(E1112))+COS(RADIANS(G1111))*COS(RADIANS(E1112))*COS(RADIANS(AP1102))))</f>
        <v>0</v>
      </c>
      <c r="AQ1111">
        <f>IF(DEGREES(ACOS(SIN(RADIANS(G1111))*SIN(RADIANS(E1112))+COS(RADIANS(G1111))*COS(RADIANS(E1112))*COS(RADIANS(AQ1102))))&gt;90,0,$F$4*$F$5/E1111^2*(SIN(RADIANS(G1111))*SIN(RADIANS(E1112))+COS(RADIANS(G1111))*COS(RADIANS(E1112))*COS(RADIANS(AQ1102))))</f>
        <v>0</v>
      </c>
      <c r="AR1111">
        <f>IF(DEGREES(ACOS(SIN(RADIANS(G1111))*SIN(RADIANS(E1112))+COS(RADIANS(G1111))*COS(RADIANS(E1112))*COS(RADIANS(AR1102))))&gt;90,0,$F$4*$F$5/E1111^2*(SIN(RADIANS(G1111))*SIN(RADIANS(E1112))+COS(RADIANS(G1111))*COS(RADIANS(E1112))*COS(RADIANS(AR1102))))</f>
        <v>0</v>
      </c>
    </row>
    <row r="1112" spans="2:44" x14ac:dyDescent="0.5">
      <c r="B1112" s="40" t="s">
        <v>735</v>
      </c>
      <c r="E1112">
        <f>IF($F$8&gt;90,180-$F$8,$F$8)*SIN(RADIANS(E1106))</f>
        <v>0</v>
      </c>
      <c r="G1112">
        <v>10</v>
      </c>
      <c r="I1112">
        <f>IF(DEGREES(ACOS(SIN(RADIANS(G1112))*SIN(RADIANS(E1112))+COS(RADIANS(G1112))*COS(RADIANS(E1112))*COS(RADIANS(I1102))))&gt;90,0,$F$4*$F$5/E1111^2*(SIN(RADIANS(G1112))*SIN(RADIANS(E1112))+COS(RADIANS(G1112))*COS(RADIANS(E1112))*COS(RADIANS(I1102))))</f>
        <v>0</v>
      </c>
      <c r="J1112">
        <f>IF(DEGREES(ACOS(SIN(RADIANS(G1112))*SIN(RADIANS(E1112))+COS(RADIANS(G1112))*COS(RADIANS(E1112))*COS(RADIANS(J1102))))&gt;90,0,$F$4*$F$5/E1111^2*(SIN(RADIANS(G1112))*SIN(RADIANS(E1112))+COS(RADIANS(G1112))*COS(RADIANS(E1112))*COS(RADIANS(J1102))))</f>
        <v>0</v>
      </c>
      <c r="K1112">
        <f>IF(DEGREES(ACOS(SIN(RADIANS(G1112))*SIN(RADIANS(E1112))+COS(RADIANS(G1112))*COS(RADIANS(E1112))*COS(RADIANS(K1102))))&gt;90,0,$F$4*$F$5/E1111^2*(SIN(RADIANS(G1112))*SIN(RADIANS(E1112))+COS(RADIANS(G1112))*COS(RADIANS(E1112))*COS(RADIANS(K1102))))</f>
        <v>0</v>
      </c>
      <c r="L1112">
        <f>IF(DEGREES(ACOS(SIN(RADIANS(G1112))*SIN(RADIANS(E1112))+COS(RADIANS(G1112))*COS(RADIANS(E1112))*COS(RADIANS(L1102))))&gt;90,0,$F$4*$F$5/E1111^2*(SIN(RADIANS(G1112))*SIN(RADIANS(E1112))+COS(RADIANS(G1112))*COS(RADIANS(E1112))*COS(RADIANS(L1102))))</f>
        <v>0</v>
      </c>
      <c r="M1112">
        <f>IF(DEGREES(ACOS(SIN(RADIANS(G1112))*SIN(RADIANS(E1112))+COS(RADIANS(G1112))*COS(RADIANS(E1112))*COS(RADIANS(M1102))))&gt;90,0,$F$4*$F$5/E1111^2*(SIN(RADIANS(G1112))*SIN(RADIANS(E1112))+COS(RADIANS(G1112))*COS(RADIANS(E1112))*COS(RADIANS(M1102))))</f>
        <v>0</v>
      </c>
      <c r="N1112">
        <f>IF(DEGREES(ACOS(SIN(RADIANS(G1112))*SIN(RADIANS(E1112))+COS(RADIANS(G1112))*COS(RADIANS(E1112))*COS(RADIANS(N1102))))&gt;90,0,$F$4*$F$5/E1111^2*(SIN(RADIANS(G1112))*SIN(RADIANS(E1112))+COS(RADIANS(G1112))*COS(RADIANS(E1112))*COS(RADIANS(N1102))))</f>
        <v>0</v>
      </c>
      <c r="O1112">
        <f>IF(DEGREES(ACOS(SIN(RADIANS(G1112))*SIN(RADIANS(E1112))+COS(RADIANS(G1112))*COS(RADIANS(E1112))*COS(RADIANS(O1102))))&gt;90,0,$F$4*$F$5/E1111^2*(SIN(RADIANS(G1112))*SIN(RADIANS(E1112))+COS(RADIANS(G1112))*COS(RADIANS(E1112))*COS(RADIANS(O1102))))</f>
        <v>0</v>
      </c>
      <c r="P1112">
        <f>IF(DEGREES(ACOS(SIN(RADIANS(G1112))*SIN(RADIANS(E1112))+COS(RADIANS(G1112))*COS(RADIANS(E1112))*COS(RADIANS(P1102))))&gt;90,0,$F$4*$F$5/E1111^2*(SIN(RADIANS(G1112))*SIN(RADIANS(E1112))+COS(RADIANS(G1112))*COS(RADIANS(E1112))*COS(RADIANS(P1102))))</f>
        <v>0</v>
      </c>
      <c r="Q1112">
        <f>IF(DEGREES(ACOS(SIN(RADIANS(G1112))*SIN(RADIANS(E1112))+COS(RADIANS(G1112))*COS(RADIANS(E1112))*COS(RADIANS(Q1102))))&gt;90,0,$F$4*$F$5/E1111^2*(SIN(RADIANS(G1112))*SIN(RADIANS(E1112))+COS(RADIANS(G1112))*COS(RADIANS(E1112))*COS(RADIANS(Q1102))))</f>
        <v>0</v>
      </c>
      <c r="R1112" t="e">
        <f>IF(DEGREES(ACOS(SIN(RADIANS(G1112))*SIN(RADIANS(E1112))+COS(RADIANS(G1112))*COS(RADIANS(E1112))*COS(RADIANS(R1102))))&gt;90,0,$F$4*$F$5/E1111^2*(SIN(RADIANS(G1112))*SIN(RADIANS(E1112))+COS(RADIANS(G1112))*COS(RADIANS(E1112))*COS(RADIANS(R1102))))</f>
        <v>#DIV/0!</v>
      </c>
      <c r="S1112" t="e">
        <f>IF(DEGREES(ACOS(SIN(RADIANS(G1112))*SIN(RADIANS(E1112))+COS(RADIANS(G1112))*COS(RADIANS(E1112))*COS(RADIANS(S1102))))&gt;90,0,$F$4*$F$5/E1111^2*(SIN(RADIANS(G1112))*SIN(RADIANS(E1112))+COS(RADIANS(G1112))*COS(RADIANS(E1112))*COS(RADIANS(S1102))))</f>
        <v>#DIV/0!</v>
      </c>
      <c r="T1112" t="e">
        <f>IF(DEGREES(ACOS(SIN(RADIANS(G1112))*SIN(RADIANS(E1112))+COS(RADIANS(G1112))*COS(RADIANS(E1112))*COS(RADIANS(T1102))))&gt;90,0,$F$4*$F$5/E1111^2*(SIN(RADIANS(G1112))*SIN(RADIANS(E1112))+COS(RADIANS(G1112))*COS(RADIANS(E1112))*COS(RADIANS(T1102))))</f>
        <v>#DIV/0!</v>
      </c>
      <c r="U1112" t="e">
        <f>IF(DEGREES(ACOS(SIN(RADIANS(G1112))*SIN(RADIANS(E1112))+COS(RADIANS(G1112))*COS(RADIANS(E1112))*COS(RADIANS(U1102))))&gt;90,0,$F$4*$F$5/E1111^2*(SIN(RADIANS(G1112))*SIN(RADIANS(E1112))+COS(RADIANS(G1112))*COS(RADIANS(E1112))*COS(RADIANS(U1102))))</f>
        <v>#DIV/0!</v>
      </c>
      <c r="V1112" t="e">
        <f>IF(DEGREES(ACOS(SIN(RADIANS(G1112))*SIN(RADIANS(E1112))+COS(RADIANS(G1112))*COS(RADIANS(E1112))*COS(RADIANS(V1102))))&gt;90,0,$F$4*$F$5/E1111^2*(SIN(RADIANS(G1112))*SIN(RADIANS(E1112))+COS(RADIANS(G1112))*COS(RADIANS(E1112))*COS(RADIANS(V1102))))</f>
        <v>#DIV/0!</v>
      </c>
      <c r="W1112" t="e">
        <f>IF(DEGREES(ACOS(SIN(RADIANS(G1112))*SIN(RADIANS(E1112))+COS(RADIANS(G1112))*COS(RADIANS(E1112))*COS(RADIANS(W1102))))&gt;90,0,$F$4*$F$5/E1111^2*(SIN(RADIANS(G1112))*SIN(RADIANS(E1112))+COS(RADIANS(G1112))*COS(RADIANS(E1112))*COS(RADIANS(W1102))))</f>
        <v>#DIV/0!</v>
      </c>
      <c r="X1112" t="e">
        <f>IF(DEGREES(ACOS(SIN(RADIANS(G1112))*SIN(RADIANS(E1112))+COS(RADIANS(G1112))*COS(RADIANS(E1112))*COS(RADIANS(X1102))))&gt;90,0,$F$4*$F$5/E1111^2*(SIN(RADIANS(G1112))*SIN(RADIANS(E1112))+COS(RADIANS(G1112))*COS(RADIANS(E1112))*COS(RADIANS(X1102))))</f>
        <v>#DIV/0!</v>
      </c>
      <c r="Y1112" t="e">
        <f>IF(DEGREES(ACOS(SIN(RADIANS(G1112))*SIN(RADIANS(E1112))+COS(RADIANS(G1112))*COS(RADIANS(E1112))*COS(RADIANS(Y1102))))&gt;90,0,$F$4*$F$5/E1111^2*(SIN(RADIANS(G1112))*SIN(RADIANS(E1112))+COS(RADIANS(G1112))*COS(RADIANS(E1112))*COS(RADIANS(Y1102))))</f>
        <v>#DIV/0!</v>
      </c>
      <c r="Z1112" t="e">
        <f>IF(DEGREES(ACOS(SIN(RADIANS(G1112))*SIN(RADIANS(E1112))+COS(RADIANS(G1112))*COS(RADIANS(E1112))*COS(RADIANS(Z1102))))&gt;90,0,$F$4*$F$5/E1111^2*(SIN(RADIANS(G1112))*SIN(RADIANS(E1112))+COS(RADIANS(G1112))*COS(RADIANS(E1112))*COS(RADIANS(Z1102))))</f>
        <v>#DIV/0!</v>
      </c>
      <c r="AA1112" t="e">
        <f>IF(DEGREES(ACOS(SIN(RADIANS(G1112))*SIN(RADIANS(E1112))+COS(RADIANS(G1112))*COS(RADIANS(E1112))*COS(RADIANS(AA1102))))&gt;90,0,$F$4*$F$5/E1111^2*(SIN(RADIANS(G1112))*SIN(RADIANS(E1112))+COS(RADIANS(G1112))*COS(RADIANS(E1112))*COS(RADIANS(AA1102))))</f>
        <v>#DIV/0!</v>
      </c>
      <c r="AB1112" t="e">
        <f>IF(DEGREES(ACOS(SIN(RADIANS(G1112))*SIN(RADIANS(E1112))+COS(RADIANS(G1112))*COS(RADIANS(E1112))*COS(RADIANS(AB1102))))&gt;90,0,$F$4*$F$5/E1111^2*(SIN(RADIANS(G1112))*SIN(RADIANS(E1112))+COS(RADIANS(G1112))*COS(RADIANS(E1112))*COS(RADIANS(AB1102))))</f>
        <v>#DIV/0!</v>
      </c>
      <c r="AC1112" t="e">
        <f>IF(DEGREES(ACOS(SIN(RADIANS(G1112))*SIN(RADIANS(E1112))+COS(RADIANS(G1112))*COS(RADIANS(E1112))*COS(RADIANS(AC1102))))&gt;90,0,$F$4*$F$5/E1111^2*(SIN(RADIANS(G1112))*SIN(RADIANS(E1112))+COS(RADIANS(G1112))*COS(RADIANS(E1112))*COS(RADIANS(AC1102))))</f>
        <v>#DIV/0!</v>
      </c>
      <c r="AD1112" t="e">
        <f>IF(DEGREES(ACOS(SIN(RADIANS(G1112))*SIN(RADIANS(E1112))+COS(RADIANS(G1112))*COS(RADIANS(E1112))*COS(RADIANS(AD1102))))&gt;90,0,$F$4*$F$5/E1111^2*(SIN(RADIANS(G1112))*SIN(RADIANS(E1112))+COS(RADIANS(G1112))*COS(RADIANS(E1112))*COS(RADIANS(AD1102))))</f>
        <v>#DIV/0!</v>
      </c>
      <c r="AE1112" t="e">
        <f>IF(DEGREES(ACOS(SIN(RADIANS(G1112))*SIN(RADIANS(E1112))+COS(RADIANS(G1112))*COS(RADIANS(E1112))*COS(RADIANS(AE1102))))&gt;90,0,$F$4*$F$5/E1111^2*(SIN(RADIANS(G1112))*SIN(RADIANS(E1112))+COS(RADIANS(G1112))*COS(RADIANS(E1112))*COS(RADIANS(AE1102))))</f>
        <v>#DIV/0!</v>
      </c>
      <c r="AF1112" t="e">
        <f>IF(DEGREES(ACOS(SIN(RADIANS(G1112))*SIN(RADIANS(E1112))+COS(RADIANS(G1112))*COS(RADIANS(E1112))*COS(RADIANS(AF1102))))&gt;90,0,$F$4*$F$5/E1111^2*(SIN(RADIANS(G1112))*SIN(RADIANS(E1112))+COS(RADIANS(G1112))*COS(RADIANS(E1112))*COS(RADIANS(AF1102))))</f>
        <v>#DIV/0!</v>
      </c>
      <c r="AG1112" t="e">
        <f>IF(DEGREES(ACOS(SIN(RADIANS(G1112))*SIN(RADIANS(E1112))+COS(RADIANS(G1112))*COS(RADIANS(E1112))*COS(RADIANS(AG1102))))&gt;90,0,$F$4*$F$5/E1111^2*(SIN(RADIANS(G1112))*SIN(RADIANS(E1112))+COS(RADIANS(G1112))*COS(RADIANS(E1112))*COS(RADIANS(AG1102))))</f>
        <v>#DIV/0!</v>
      </c>
      <c r="AH1112" t="e">
        <f>IF(DEGREES(ACOS(SIN(RADIANS(G1112))*SIN(RADIANS(E1112))+COS(RADIANS(G1112))*COS(RADIANS(E1112))*COS(RADIANS(AH1102))))&gt;90,0,$F$4*$F$5/E1111^2*(SIN(RADIANS(G1112))*SIN(RADIANS(E1112))+COS(RADIANS(G1112))*COS(RADIANS(E1112))*COS(RADIANS(AH1102))))</f>
        <v>#DIV/0!</v>
      </c>
      <c r="AI1112" t="e">
        <f>IF(DEGREES(ACOS(SIN(RADIANS(G1112))*SIN(RADIANS(E1112))+COS(RADIANS(G1112))*COS(RADIANS(E1112))*COS(RADIANS(AI1102))))&gt;90,0,$F$4*$F$5/E1111^2*(SIN(RADIANS(G1112))*SIN(RADIANS(E1112))+COS(RADIANS(G1112))*COS(RADIANS(E1112))*COS(RADIANS(AI1102))))</f>
        <v>#DIV/0!</v>
      </c>
      <c r="AJ1112" t="e">
        <f>IF(DEGREES(ACOS(SIN(RADIANS(G1112))*SIN(RADIANS(E1112))+COS(RADIANS(G1112))*COS(RADIANS(E1112))*COS(RADIANS(AJ1102))))&gt;90,0,$F$4*$F$5/E1111^2*(SIN(RADIANS(G1112))*SIN(RADIANS(E1112))+COS(RADIANS(G1112))*COS(RADIANS(E1112))*COS(RADIANS(AJ1102))))</f>
        <v>#DIV/0!</v>
      </c>
      <c r="AK1112">
        <f>IF(DEGREES(ACOS(SIN(RADIANS(G1112))*SIN(RADIANS(E1112))+COS(RADIANS(G1112))*COS(RADIANS(E1112))*COS(RADIANS(AK1102))))&gt;90,0,$F$4*$F$5/E1111^2*(SIN(RADIANS(G1112))*SIN(RADIANS(E1112))+COS(RADIANS(G1112))*COS(RADIANS(E1112))*COS(RADIANS(AK1102))))</f>
        <v>0</v>
      </c>
      <c r="AL1112">
        <f>IF(DEGREES(ACOS(SIN(RADIANS(G1112))*SIN(RADIANS(E1112))+COS(RADIANS(G1112))*COS(RADIANS(E1112))*COS(RADIANS(AL1102))))&gt;90,0,$F$4*$F$5/E1111^2*(SIN(RADIANS(G1112))*SIN(RADIANS(E1112))+COS(RADIANS(G1112))*COS(RADIANS(E1112))*COS(RADIANS(AL1102))))</f>
        <v>0</v>
      </c>
      <c r="AM1112">
        <f>IF(DEGREES(ACOS(SIN(RADIANS(G1112))*SIN(RADIANS(E1112))+COS(RADIANS(G1112))*COS(RADIANS(E1112))*COS(RADIANS(AM1102))))&gt;90,0,$F$4*$F$5/E1111^2*(SIN(RADIANS(G1112))*SIN(RADIANS(E1112))+COS(RADIANS(G1112))*COS(RADIANS(E1112))*COS(RADIANS(AM1102))))</f>
        <v>0</v>
      </c>
      <c r="AN1112">
        <f>IF(DEGREES(ACOS(SIN(RADIANS(G1112))*SIN(RADIANS(E1112))+COS(RADIANS(G1112))*COS(RADIANS(E1112))*COS(RADIANS(AN1102))))&gt;90,0,$F$4*$F$5/E1111^2*(SIN(RADIANS(G1112))*SIN(RADIANS(E1112))+COS(RADIANS(G1112))*COS(RADIANS(E1112))*COS(RADIANS(AN1102))))</f>
        <v>0</v>
      </c>
      <c r="AO1112">
        <f>IF(DEGREES(ACOS(SIN(RADIANS(G1112))*SIN(RADIANS(E1112))+COS(RADIANS(G1112))*COS(RADIANS(E1112))*COS(RADIANS(AO1102))))&gt;90,0,$F$4*$F$5/E1111^2*(SIN(RADIANS(G1112))*SIN(RADIANS(E1112))+COS(RADIANS(G1112))*COS(RADIANS(E1112))*COS(RADIANS(AO1102))))</f>
        <v>0</v>
      </c>
      <c r="AP1112">
        <f>IF(DEGREES(ACOS(SIN(RADIANS(G1112))*SIN(RADIANS(E1112))+COS(RADIANS(G1112))*COS(RADIANS(E1112))*COS(RADIANS(AP1102))))&gt;90,0,$F$4*$F$5/E1111^2*(SIN(RADIANS(G1112))*SIN(RADIANS(E1112))+COS(RADIANS(G1112))*COS(RADIANS(E1112))*COS(RADIANS(AP1102))))</f>
        <v>0</v>
      </c>
      <c r="AQ1112">
        <f>IF(DEGREES(ACOS(SIN(RADIANS(G1112))*SIN(RADIANS(E1112))+COS(RADIANS(G1112))*COS(RADIANS(E1112))*COS(RADIANS(AQ1102))))&gt;90,0,$F$4*$F$5/E1111^2*(SIN(RADIANS(G1112))*SIN(RADIANS(E1112))+COS(RADIANS(G1112))*COS(RADIANS(E1112))*COS(RADIANS(AQ1102))))</f>
        <v>0</v>
      </c>
      <c r="AR1112">
        <f>IF(DEGREES(ACOS(SIN(RADIANS(G1112))*SIN(RADIANS(E1112))+COS(RADIANS(G1112))*COS(RADIANS(E1112))*COS(RADIANS(AR1102))))&gt;90,0,$F$4*$F$5/E1111^2*(SIN(RADIANS(G1112))*SIN(RADIANS(E1112))+COS(RADIANS(G1112))*COS(RADIANS(E1112))*COS(RADIANS(AR1102))))</f>
        <v>0</v>
      </c>
    </row>
    <row r="1113" spans="2:44" x14ac:dyDescent="0.5">
      <c r="B1113" s="40" t="s">
        <v>786</v>
      </c>
      <c r="E1113">
        <f>IF($F$10=0,IF(E1104&lt;360,E1104,E1104-360),($F$10+1)*E1104)</f>
        <v>100</v>
      </c>
      <c r="G1113">
        <v>0</v>
      </c>
      <c r="I1113">
        <f>IF(DEGREES(ACOS(SIN(RADIANS(G1113))*SIN(RADIANS(E1112))+COS(RADIANS(G1113))*COS(RADIANS(E1112))*COS(RADIANS(I1102))))&gt;90,0,$F$4*$F$5/E1111^2*(SIN(RADIANS(G1113))*SIN(RADIANS(E1112))+COS(RADIANS(G1113))*COS(RADIANS(E1112))*COS(RADIANS(I1102))))</f>
        <v>0</v>
      </c>
      <c r="J1113">
        <f>IF(DEGREES(ACOS(SIN(RADIANS(G1113))*SIN(RADIANS(E1112))+COS(RADIANS(G1113))*COS(RADIANS(E1112))*COS(RADIANS(J1102))))&gt;90,0,$F$4*$F$5/E1111^2*(SIN(RADIANS(G1113))*SIN(RADIANS(E1112))+COS(RADIANS(G1113))*COS(RADIANS(E1112))*COS(RADIANS(J1102))))</f>
        <v>0</v>
      </c>
      <c r="K1113">
        <f>IF(DEGREES(ACOS(SIN(RADIANS(G1113))*SIN(RADIANS(E1112))+COS(RADIANS(G1113))*COS(RADIANS(E1112))*COS(RADIANS(K1102))))&gt;90,0,$F$4*$F$5/E1111^2*(SIN(RADIANS(G1113))*SIN(RADIANS(E1112))+COS(RADIANS(G1113))*COS(RADIANS(E1112))*COS(RADIANS(K1102))))</f>
        <v>0</v>
      </c>
      <c r="L1113">
        <f>IF(DEGREES(ACOS(SIN(RADIANS(G1113))*SIN(RADIANS(E1112))+COS(RADIANS(G1113))*COS(RADIANS(E1112))*COS(RADIANS(L1102))))&gt;90,0,$F$4*$F$5/E1111^2*(SIN(RADIANS(G1113))*SIN(RADIANS(E1112))+COS(RADIANS(G1113))*COS(RADIANS(E1112))*COS(RADIANS(L1102))))</f>
        <v>0</v>
      </c>
      <c r="M1113">
        <f>IF(DEGREES(ACOS(SIN(RADIANS(G1113))*SIN(RADIANS(E1112))+COS(RADIANS(G1113))*COS(RADIANS(E1112))*COS(RADIANS(M1102))))&gt;90,0,$F$4*$F$5/E1111^2*(SIN(RADIANS(G1113))*SIN(RADIANS(E1112))+COS(RADIANS(G1113))*COS(RADIANS(E1112))*COS(RADIANS(M1102))))</f>
        <v>0</v>
      </c>
      <c r="N1113">
        <f>IF(DEGREES(ACOS(SIN(RADIANS(G1113))*SIN(RADIANS(E1112))+COS(RADIANS(G1113))*COS(RADIANS(E1112))*COS(RADIANS(N1102))))&gt;90,0,$F$4*$F$5/E1111^2*(SIN(RADIANS(G1113))*SIN(RADIANS(E1112))+COS(RADIANS(G1113))*COS(RADIANS(E1112))*COS(RADIANS(N1102))))</f>
        <v>0</v>
      </c>
      <c r="O1113">
        <f>IF(DEGREES(ACOS(SIN(RADIANS(G1113))*SIN(RADIANS(E1112))+COS(RADIANS(G1113))*COS(RADIANS(E1112))*COS(RADIANS(O1102))))&gt;90,0,$F$4*$F$5/E1111^2*(SIN(RADIANS(G1113))*SIN(RADIANS(E1112))+COS(RADIANS(G1113))*COS(RADIANS(E1112))*COS(RADIANS(O1102))))</f>
        <v>0</v>
      </c>
      <c r="P1113">
        <f>IF(DEGREES(ACOS(SIN(RADIANS(G1113))*SIN(RADIANS(E1112))+COS(RADIANS(G1113))*COS(RADIANS(E1112))*COS(RADIANS(P1102))))&gt;90,0,$F$4*$F$5/E1111^2*(SIN(RADIANS(G1113))*SIN(RADIANS(E1112))+COS(RADIANS(G1113))*COS(RADIANS(E1112))*COS(RADIANS(P1102))))</f>
        <v>0</v>
      </c>
      <c r="Q1113">
        <f>IF(DEGREES(ACOS(SIN(RADIANS(G1113))*SIN(RADIANS(E1112))+COS(RADIANS(G1113))*COS(RADIANS(E1112))*COS(RADIANS(Q1102))))&gt;90,0,$F$4*$F$5/E1111^2*(SIN(RADIANS(G1113))*SIN(RADIANS(E1112))+COS(RADIANS(G1113))*COS(RADIANS(E1112))*COS(RADIANS(Q1102))))</f>
        <v>0</v>
      </c>
      <c r="R1113" t="e">
        <f>IF(DEGREES(ACOS(SIN(RADIANS(G1113))*SIN(RADIANS(E1112))+COS(RADIANS(G1113))*COS(RADIANS(E1112))*COS(RADIANS(R1102))))&gt;90,0,$F$4*$F$5/E1111^2*(SIN(RADIANS(G1113))*SIN(RADIANS(E1112))+COS(RADIANS(G1113))*COS(RADIANS(E1112))*COS(RADIANS(R1102))))</f>
        <v>#DIV/0!</v>
      </c>
      <c r="S1113" t="e">
        <f>IF(DEGREES(ACOS(SIN(RADIANS(G1113))*SIN(RADIANS(E1112))+COS(RADIANS(G1113))*COS(RADIANS(E1112))*COS(RADIANS(S1102))))&gt;90,0,$F$4*$F$5/E1111^2*(SIN(RADIANS(G1113))*SIN(RADIANS(E1112))+COS(RADIANS(G1113))*COS(RADIANS(E1112))*COS(RADIANS(S1102))))</f>
        <v>#DIV/0!</v>
      </c>
      <c r="T1113" t="e">
        <f>IF(DEGREES(ACOS(SIN(RADIANS(G1113))*SIN(RADIANS(E1112))+COS(RADIANS(G1113))*COS(RADIANS(E1112))*COS(RADIANS(T1102))))&gt;90,0,$F$4*$F$5/E1111^2*(SIN(RADIANS(G1113))*SIN(RADIANS(E1112))+COS(RADIANS(G1113))*COS(RADIANS(E1112))*COS(RADIANS(T1102))))</f>
        <v>#DIV/0!</v>
      </c>
      <c r="U1113" t="e">
        <f>IF(DEGREES(ACOS(SIN(RADIANS(G1113))*SIN(RADIANS(E1112))+COS(RADIANS(G1113))*COS(RADIANS(E1112))*COS(RADIANS(U1102))))&gt;90,0,$F$4*$F$5/E1111^2*(SIN(RADIANS(G1113))*SIN(RADIANS(E1112))+COS(RADIANS(G1113))*COS(RADIANS(E1112))*COS(RADIANS(U1102))))</f>
        <v>#DIV/0!</v>
      </c>
      <c r="V1113" t="e">
        <f>IF(DEGREES(ACOS(SIN(RADIANS(G1113))*SIN(RADIANS(E1112))+COS(RADIANS(G1113))*COS(RADIANS(E1112))*COS(RADIANS(V1102))))&gt;90,0,$F$4*$F$5/E1111^2*(SIN(RADIANS(G1113))*SIN(RADIANS(E1112))+COS(RADIANS(G1113))*COS(RADIANS(E1112))*COS(RADIANS(V1102))))</f>
        <v>#DIV/0!</v>
      </c>
      <c r="W1113" t="e">
        <f>IF(DEGREES(ACOS(SIN(RADIANS(G1113))*SIN(RADIANS(E1112))+COS(RADIANS(G1113))*COS(RADIANS(E1112))*COS(RADIANS(W1102))))&gt;90,0,$F$4*$F$5/E1111^2*(SIN(RADIANS(G1113))*SIN(RADIANS(E1112))+COS(RADIANS(G1113))*COS(RADIANS(E1112))*COS(RADIANS(W1102))))</f>
        <v>#DIV/0!</v>
      </c>
      <c r="X1113" t="e">
        <f>IF(DEGREES(ACOS(SIN(RADIANS(G1113))*SIN(RADIANS(E1112))+COS(RADIANS(G1113))*COS(RADIANS(E1112))*COS(RADIANS(X1102))))&gt;90,0,$F$4*$F$5/E1111^2*(SIN(RADIANS(G1113))*SIN(RADIANS(E1112))+COS(RADIANS(G1113))*COS(RADIANS(E1112))*COS(RADIANS(X1102))))</f>
        <v>#DIV/0!</v>
      </c>
      <c r="Y1113" t="e">
        <f>IF(DEGREES(ACOS(SIN(RADIANS(G1113))*SIN(RADIANS(E1112))+COS(RADIANS(G1113))*COS(RADIANS(E1112))*COS(RADIANS(Y1102))))&gt;90,0,$F$4*$F$5/E1111^2*(SIN(RADIANS(G1113))*SIN(RADIANS(E1112))+COS(RADIANS(G1113))*COS(RADIANS(E1112))*COS(RADIANS(Y1102))))</f>
        <v>#DIV/0!</v>
      </c>
      <c r="Z1113" t="e">
        <f>IF(DEGREES(ACOS(SIN(RADIANS(G1113))*SIN(RADIANS(E1112))+COS(RADIANS(G1113))*COS(RADIANS(E1112))*COS(RADIANS(Z1102))))&gt;90,0,$F$4*$F$5/E1111^2*(SIN(RADIANS(G1113))*SIN(RADIANS(E1112))+COS(RADIANS(G1113))*COS(RADIANS(E1112))*COS(RADIANS(Z1102))))</f>
        <v>#DIV/0!</v>
      </c>
      <c r="AA1113" t="e">
        <f>IF(DEGREES(ACOS(SIN(RADIANS(G1113))*SIN(RADIANS(E1112))+COS(RADIANS(G1113))*COS(RADIANS(E1112))*COS(RADIANS(AA1102))))&gt;90,0,$F$4*$F$5/E1111^2*(SIN(RADIANS(G1113))*SIN(RADIANS(E1112))+COS(RADIANS(G1113))*COS(RADIANS(E1112))*COS(RADIANS(AA1102))))</f>
        <v>#DIV/0!</v>
      </c>
      <c r="AB1113" t="e">
        <f>IF(DEGREES(ACOS(SIN(RADIANS(G1113))*SIN(RADIANS(E1112))+COS(RADIANS(G1113))*COS(RADIANS(E1112))*COS(RADIANS(AB1102))))&gt;90,0,$F$4*$F$5/E1111^2*(SIN(RADIANS(G1113))*SIN(RADIANS(E1112))+COS(RADIANS(G1113))*COS(RADIANS(E1112))*COS(RADIANS(AB1102))))</f>
        <v>#DIV/0!</v>
      </c>
      <c r="AC1113" t="e">
        <f>IF(DEGREES(ACOS(SIN(RADIANS(G1113))*SIN(RADIANS(E1112))+COS(RADIANS(G1113))*COS(RADIANS(E1112))*COS(RADIANS(AC1102))))&gt;90,0,$F$4*$F$5/E1111^2*(SIN(RADIANS(G1113))*SIN(RADIANS(E1112))+COS(RADIANS(G1113))*COS(RADIANS(E1112))*COS(RADIANS(AC1102))))</f>
        <v>#DIV/0!</v>
      </c>
      <c r="AD1113" t="e">
        <f>IF(DEGREES(ACOS(SIN(RADIANS(G1113))*SIN(RADIANS(E1112))+COS(RADIANS(G1113))*COS(RADIANS(E1112))*COS(RADIANS(AD1102))))&gt;90,0,$F$4*$F$5/E1111^2*(SIN(RADIANS(G1113))*SIN(RADIANS(E1112))+COS(RADIANS(G1113))*COS(RADIANS(E1112))*COS(RADIANS(AD1102))))</f>
        <v>#DIV/0!</v>
      </c>
      <c r="AE1113" t="e">
        <f>IF(DEGREES(ACOS(SIN(RADIANS(G1113))*SIN(RADIANS(E1112))+COS(RADIANS(G1113))*COS(RADIANS(E1112))*COS(RADIANS(AE1102))))&gt;90,0,$F$4*$F$5/E1111^2*(SIN(RADIANS(G1113))*SIN(RADIANS(E1112))+COS(RADIANS(G1113))*COS(RADIANS(E1112))*COS(RADIANS(AE1102))))</f>
        <v>#DIV/0!</v>
      </c>
      <c r="AF1113" t="e">
        <f>IF(DEGREES(ACOS(SIN(RADIANS(G1113))*SIN(RADIANS(E1112))+COS(RADIANS(G1113))*COS(RADIANS(E1112))*COS(RADIANS(AF1102))))&gt;90,0,$F$4*$F$5/E1111^2*(SIN(RADIANS(G1113))*SIN(RADIANS(E1112))+COS(RADIANS(G1113))*COS(RADIANS(E1112))*COS(RADIANS(AF1102))))</f>
        <v>#DIV/0!</v>
      </c>
      <c r="AG1113" t="e">
        <f>IF(DEGREES(ACOS(SIN(RADIANS(G1113))*SIN(RADIANS(E1112))+COS(RADIANS(G1113))*COS(RADIANS(E1112))*COS(RADIANS(AG1102))))&gt;90,0,$F$4*$F$5/E1111^2*(SIN(RADIANS(G1113))*SIN(RADIANS(E1112))+COS(RADIANS(G1113))*COS(RADIANS(E1112))*COS(RADIANS(AG1102))))</f>
        <v>#DIV/0!</v>
      </c>
      <c r="AH1113" t="e">
        <f>IF(DEGREES(ACOS(SIN(RADIANS(G1113))*SIN(RADIANS(E1112))+COS(RADIANS(G1113))*COS(RADIANS(E1112))*COS(RADIANS(AH1102))))&gt;90,0,$F$4*$F$5/E1111^2*(SIN(RADIANS(G1113))*SIN(RADIANS(E1112))+COS(RADIANS(G1113))*COS(RADIANS(E1112))*COS(RADIANS(AH1102))))</f>
        <v>#DIV/0!</v>
      </c>
      <c r="AI1113" t="e">
        <f>IF(DEGREES(ACOS(SIN(RADIANS(G1113))*SIN(RADIANS(E1112))+COS(RADIANS(G1113))*COS(RADIANS(E1112))*COS(RADIANS(AI1102))))&gt;90,0,$F$4*$F$5/E1111^2*(SIN(RADIANS(G1113))*SIN(RADIANS(E1112))+COS(RADIANS(G1113))*COS(RADIANS(E1112))*COS(RADIANS(AI1102))))</f>
        <v>#DIV/0!</v>
      </c>
      <c r="AJ1113" t="e">
        <f>IF(DEGREES(ACOS(SIN(RADIANS(G1113))*SIN(RADIANS(E1112))+COS(RADIANS(G1113))*COS(RADIANS(E1112))*COS(RADIANS(AJ1102))))&gt;90,0,$F$4*$F$5/E1111^2*(SIN(RADIANS(G1113))*SIN(RADIANS(E1112))+COS(RADIANS(G1113))*COS(RADIANS(E1112))*COS(RADIANS(AJ1102))))</f>
        <v>#DIV/0!</v>
      </c>
      <c r="AK1113">
        <f>IF(DEGREES(ACOS(SIN(RADIANS(G1113))*SIN(RADIANS(E1112))+COS(RADIANS(G1113))*COS(RADIANS(E1112))*COS(RADIANS(AK1102))))&gt;90,0,$F$4*$F$5/E1111^2*(SIN(RADIANS(G1113))*SIN(RADIANS(E1112))+COS(RADIANS(G1113))*COS(RADIANS(E1112))*COS(RADIANS(AK1102))))</f>
        <v>0</v>
      </c>
      <c r="AL1113">
        <f>IF(DEGREES(ACOS(SIN(RADIANS(G1113))*SIN(RADIANS(E1112))+COS(RADIANS(G1113))*COS(RADIANS(E1112))*COS(RADIANS(AL1102))))&gt;90,0,$F$4*$F$5/E1111^2*(SIN(RADIANS(G1113))*SIN(RADIANS(E1112))+COS(RADIANS(G1113))*COS(RADIANS(E1112))*COS(RADIANS(AL1102))))</f>
        <v>0</v>
      </c>
      <c r="AM1113">
        <f>IF(DEGREES(ACOS(SIN(RADIANS(G1113))*SIN(RADIANS(E1112))+COS(RADIANS(G1113))*COS(RADIANS(E1112))*COS(RADIANS(AM1102))))&gt;90,0,$F$4*$F$5/E1111^2*(SIN(RADIANS(G1113))*SIN(RADIANS(E1112))+COS(RADIANS(G1113))*COS(RADIANS(E1112))*COS(RADIANS(AM1102))))</f>
        <v>0</v>
      </c>
      <c r="AN1113">
        <f>IF(DEGREES(ACOS(SIN(RADIANS(G1113))*SIN(RADIANS(E1112))+COS(RADIANS(G1113))*COS(RADIANS(E1112))*COS(RADIANS(AN1102))))&gt;90,0,$F$4*$F$5/E1111^2*(SIN(RADIANS(G1113))*SIN(RADIANS(E1112))+COS(RADIANS(G1113))*COS(RADIANS(E1112))*COS(RADIANS(AN1102))))</f>
        <v>0</v>
      </c>
      <c r="AO1113">
        <f>IF(DEGREES(ACOS(SIN(RADIANS(G1113))*SIN(RADIANS(E1112))+COS(RADIANS(G1113))*COS(RADIANS(E1112))*COS(RADIANS(AO1102))))&gt;90,0,$F$4*$F$5/E1111^2*(SIN(RADIANS(G1113))*SIN(RADIANS(E1112))+COS(RADIANS(G1113))*COS(RADIANS(E1112))*COS(RADIANS(AO1102))))</f>
        <v>0</v>
      </c>
      <c r="AP1113">
        <f>IF(DEGREES(ACOS(SIN(RADIANS(G1113))*SIN(RADIANS(E1112))+COS(RADIANS(G1113))*COS(RADIANS(E1112))*COS(RADIANS(AP1102))))&gt;90,0,$F$4*$F$5/E1111^2*(SIN(RADIANS(G1113))*SIN(RADIANS(E1112))+COS(RADIANS(G1113))*COS(RADIANS(E1112))*COS(RADIANS(AP1102))))</f>
        <v>0</v>
      </c>
      <c r="AQ1113">
        <f>IF(DEGREES(ACOS(SIN(RADIANS(G1113))*SIN(RADIANS(E1112))+COS(RADIANS(G1113))*COS(RADIANS(E1112))*COS(RADIANS(AQ1102))))&gt;90,0,$F$4*$F$5/E1111^2*(SIN(RADIANS(G1113))*SIN(RADIANS(E1112))+COS(RADIANS(G1113))*COS(RADIANS(E1112))*COS(RADIANS(AQ1102))))</f>
        <v>0</v>
      </c>
      <c r="AR1113">
        <f>IF(DEGREES(ACOS(SIN(RADIANS(G1113))*SIN(RADIANS(E1112))+COS(RADIANS(G1113))*COS(RADIANS(E1112))*COS(RADIANS(AR1102))))&gt;90,0,$F$4*$F$5/E1111^2*(SIN(RADIANS(G1113))*SIN(RADIANS(E1112))+COS(RADIANS(G1113))*COS(RADIANS(E1112))*COS(RADIANS(AR1102))))</f>
        <v>0</v>
      </c>
    </row>
    <row r="1114" spans="2:44" x14ac:dyDescent="0.5">
      <c r="B1114" s="40" t="s">
        <v>787</v>
      </c>
      <c r="E1114">
        <f>E1113-E1105-360*ROUNDDOWN((E1113-E1105)/360,0)</f>
        <v>0</v>
      </c>
      <c r="G1114">
        <v>-10</v>
      </c>
      <c r="I1114">
        <f>IF(DEGREES(ACOS(SIN(RADIANS(G1114))*SIN(RADIANS(E1112))+COS(RADIANS(G1114))*COS(RADIANS(E1112))*COS(RADIANS(I1102))))&gt;90,0,$F$4*$F$5/E1111^2*(SIN(RADIANS(G1114))*SIN(RADIANS(E1112))+COS(RADIANS(G1114))*COS(RADIANS(E1112))*COS(RADIANS(I1102))))</f>
        <v>0</v>
      </c>
      <c r="J1114">
        <f>IF(DEGREES(ACOS(SIN(RADIANS(G1114))*SIN(RADIANS(E1112))+COS(RADIANS(G1114))*COS(RADIANS(E1112))*COS(RADIANS(J1102))))&gt;90,0,$F$4*$F$5/E1111^2*(SIN(RADIANS(G1114))*SIN(RADIANS(E1112))+COS(RADIANS(G1114))*COS(RADIANS(E1112))*COS(RADIANS(J1102))))</f>
        <v>0</v>
      </c>
      <c r="K1114">
        <f>IF(DEGREES(ACOS(SIN(RADIANS(G1114))*SIN(RADIANS(E1112))+COS(RADIANS(G1114))*COS(RADIANS(E1112))*COS(RADIANS(K1102))))&gt;90,0,$F$4*$F$5/E1111^2*(SIN(RADIANS(G1114))*SIN(RADIANS(E1112))+COS(RADIANS(G1114))*COS(RADIANS(E1112))*COS(RADIANS(K1102))))</f>
        <v>0</v>
      </c>
      <c r="L1114">
        <f>IF(DEGREES(ACOS(SIN(RADIANS(G1114))*SIN(RADIANS(E1112))+COS(RADIANS(G1114))*COS(RADIANS(E1112))*COS(RADIANS(L1102))))&gt;90,0,$F$4*$F$5/E1111^2*(SIN(RADIANS(G1114))*SIN(RADIANS(E1112))+COS(RADIANS(G1114))*COS(RADIANS(E1112))*COS(RADIANS(L1102))))</f>
        <v>0</v>
      </c>
      <c r="M1114">
        <f>IF(DEGREES(ACOS(SIN(RADIANS(G1114))*SIN(RADIANS(E1112))+COS(RADIANS(G1114))*COS(RADIANS(E1112))*COS(RADIANS(M1102))))&gt;90,0,$F$4*$F$5/E1111^2*(SIN(RADIANS(G1114))*SIN(RADIANS(E1112))+COS(RADIANS(G1114))*COS(RADIANS(E1112))*COS(RADIANS(M1102))))</f>
        <v>0</v>
      </c>
      <c r="N1114">
        <f>IF(DEGREES(ACOS(SIN(RADIANS(G1114))*SIN(RADIANS(E1112))+COS(RADIANS(G1114))*COS(RADIANS(E1112))*COS(RADIANS(N1102))))&gt;90,0,$F$4*$F$5/E1111^2*(SIN(RADIANS(G1114))*SIN(RADIANS(E1112))+COS(RADIANS(G1114))*COS(RADIANS(E1112))*COS(RADIANS(N1102))))</f>
        <v>0</v>
      </c>
      <c r="O1114">
        <f>IF(DEGREES(ACOS(SIN(RADIANS(G1114))*SIN(RADIANS(E1112))+COS(RADIANS(G1114))*COS(RADIANS(E1112))*COS(RADIANS(O1102))))&gt;90,0,$F$4*$F$5/E1111^2*(SIN(RADIANS(G1114))*SIN(RADIANS(E1112))+COS(RADIANS(G1114))*COS(RADIANS(E1112))*COS(RADIANS(O1102))))</f>
        <v>0</v>
      </c>
      <c r="P1114">
        <f>IF(DEGREES(ACOS(SIN(RADIANS(G1114))*SIN(RADIANS(E1112))+COS(RADIANS(G1114))*COS(RADIANS(E1112))*COS(RADIANS(P1102))))&gt;90,0,$F$4*$F$5/E1111^2*(SIN(RADIANS(G1114))*SIN(RADIANS(E1112))+COS(RADIANS(G1114))*COS(RADIANS(E1112))*COS(RADIANS(P1102))))</f>
        <v>0</v>
      </c>
      <c r="Q1114">
        <f>IF(DEGREES(ACOS(SIN(RADIANS(G1114))*SIN(RADIANS(E1112))+COS(RADIANS(G1114))*COS(RADIANS(E1112))*COS(RADIANS(Q1102))))&gt;90,0,$F$4*$F$5/E1111^2*(SIN(RADIANS(G1114))*SIN(RADIANS(E1112))+COS(RADIANS(G1114))*COS(RADIANS(E1112))*COS(RADIANS(Q1102))))</f>
        <v>0</v>
      </c>
      <c r="R1114" t="e">
        <f>IF(DEGREES(ACOS(SIN(RADIANS(G1114))*SIN(RADIANS(E1112))+COS(RADIANS(G1114))*COS(RADIANS(E1112))*COS(RADIANS(R1102))))&gt;90,0,$F$4*$F$5/E1111^2*(SIN(RADIANS(G1114))*SIN(RADIANS(E1112))+COS(RADIANS(G1114))*COS(RADIANS(E1112))*COS(RADIANS(R1102))))</f>
        <v>#DIV/0!</v>
      </c>
      <c r="S1114" t="e">
        <f>IF(DEGREES(ACOS(SIN(RADIANS(G1114))*SIN(RADIANS(E1112))+COS(RADIANS(G1114))*COS(RADIANS(E1112))*COS(RADIANS(S1102))))&gt;90,0,$F$4*$F$5/E1111^2*(SIN(RADIANS(G1114))*SIN(RADIANS(E1112))+COS(RADIANS(G1114))*COS(RADIANS(E1112))*COS(RADIANS(S1102))))</f>
        <v>#DIV/0!</v>
      </c>
      <c r="T1114" t="e">
        <f>IF(DEGREES(ACOS(SIN(RADIANS(G1114))*SIN(RADIANS(E1112))+COS(RADIANS(G1114))*COS(RADIANS(E1112))*COS(RADIANS(T1102))))&gt;90,0,$F$4*$F$5/E1111^2*(SIN(RADIANS(G1114))*SIN(RADIANS(E1112))+COS(RADIANS(G1114))*COS(RADIANS(E1112))*COS(RADIANS(T1102))))</f>
        <v>#DIV/0!</v>
      </c>
      <c r="U1114" t="e">
        <f>IF(DEGREES(ACOS(SIN(RADIANS(G1114))*SIN(RADIANS(E1112))+COS(RADIANS(G1114))*COS(RADIANS(E1112))*COS(RADIANS(U1102))))&gt;90,0,$F$4*$F$5/E1111^2*(SIN(RADIANS(G1114))*SIN(RADIANS(E1112))+COS(RADIANS(G1114))*COS(RADIANS(E1112))*COS(RADIANS(U1102))))</f>
        <v>#DIV/0!</v>
      </c>
      <c r="V1114" t="e">
        <f>IF(DEGREES(ACOS(SIN(RADIANS(G1114))*SIN(RADIANS(E1112))+COS(RADIANS(G1114))*COS(RADIANS(E1112))*COS(RADIANS(V1102))))&gt;90,0,$F$4*$F$5/E1111^2*(SIN(RADIANS(G1114))*SIN(RADIANS(E1112))+COS(RADIANS(G1114))*COS(RADIANS(E1112))*COS(RADIANS(V1102))))</f>
        <v>#DIV/0!</v>
      </c>
      <c r="W1114" t="e">
        <f>IF(DEGREES(ACOS(SIN(RADIANS(G1114))*SIN(RADIANS(E1112))+COS(RADIANS(G1114))*COS(RADIANS(E1112))*COS(RADIANS(W1102))))&gt;90,0,$F$4*$F$5/E1111^2*(SIN(RADIANS(G1114))*SIN(RADIANS(E1112))+COS(RADIANS(G1114))*COS(RADIANS(E1112))*COS(RADIANS(W1102))))</f>
        <v>#DIV/0!</v>
      </c>
      <c r="X1114" t="e">
        <f>IF(DEGREES(ACOS(SIN(RADIANS(G1114))*SIN(RADIANS(E1112))+COS(RADIANS(G1114))*COS(RADIANS(E1112))*COS(RADIANS(X1102))))&gt;90,0,$F$4*$F$5/E1111^2*(SIN(RADIANS(G1114))*SIN(RADIANS(E1112))+COS(RADIANS(G1114))*COS(RADIANS(E1112))*COS(RADIANS(X1102))))</f>
        <v>#DIV/0!</v>
      </c>
      <c r="Y1114" t="e">
        <f>IF(DEGREES(ACOS(SIN(RADIANS(G1114))*SIN(RADIANS(E1112))+COS(RADIANS(G1114))*COS(RADIANS(E1112))*COS(RADIANS(Y1102))))&gt;90,0,$F$4*$F$5/E1111^2*(SIN(RADIANS(G1114))*SIN(RADIANS(E1112))+COS(RADIANS(G1114))*COS(RADIANS(E1112))*COS(RADIANS(Y1102))))</f>
        <v>#DIV/0!</v>
      </c>
      <c r="Z1114" t="e">
        <f>IF(DEGREES(ACOS(SIN(RADIANS(G1114))*SIN(RADIANS(E1112))+COS(RADIANS(G1114))*COS(RADIANS(E1112))*COS(RADIANS(Z1102))))&gt;90,0,$F$4*$F$5/E1111^2*(SIN(RADIANS(G1114))*SIN(RADIANS(E1112))+COS(RADIANS(G1114))*COS(RADIANS(E1112))*COS(RADIANS(Z1102))))</f>
        <v>#DIV/0!</v>
      </c>
      <c r="AA1114" t="e">
        <f>IF(DEGREES(ACOS(SIN(RADIANS(G1114))*SIN(RADIANS(E1112))+COS(RADIANS(G1114))*COS(RADIANS(E1112))*COS(RADIANS(AA1102))))&gt;90,0,$F$4*$F$5/E1111^2*(SIN(RADIANS(G1114))*SIN(RADIANS(E1112))+COS(RADIANS(G1114))*COS(RADIANS(E1112))*COS(RADIANS(AA1102))))</f>
        <v>#DIV/0!</v>
      </c>
      <c r="AB1114" t="e">
        <f>IF(DEGREES(ACOS(SIN(RADIANS(G1114))*SIN(RADIANS(E1112))+COS(RADIANS(G1114))*COS(RADIANS(E1112))*COS(RADIANS(AB1102))))&gt;90,0,$F$4*$F$5/E1111^2*(SIN(RADIANS(G1114))*SIN(RADIANS(E1112))+COS(RADIANS(G1114))*COS(RADIANS(E1112))*COS(RADIANS(AB1102))))</f>
        <v>#DIV/0!</v>
      </c>
      <c r="AC1114" t="e">
        <f>IF(DEGREES(ACOS(SIN(RADIANS(G1114))*SIN(RADIANS(E1112))+COS(RADIANS(G1114))*COS(RADIANS(E1112))*COS(RADIANS(AC1102))))&gt;90,0,$F$4*$F$5/E1111^2*(SIN(RADIANS(G1114))*SIN(RADIANS(E1112))+COS(RADIANS(G1114))*COS(RADIANS(E1112))*COS(RADIANS(AC1102))))</f>
        <v>#DIV/0!</v>
      </c>
      <c r="AD1114" t="e">
        <f>IF(DEGREES(ACOS(SIN(RADIANS(G1114))*SIN(RADIANS(E1112))+COS(RADIANS(G1114))*COS(RADIANS(E1112))*COS(RADIANS(AD1102))))&gt;90,0,$F$4*$F$5/E1111^2*(SIN(RADIANS(G1114))*SIN(RADIANS(E1112))+COS(RADIANS(G1114))*COS(RADIANS(E1112))*COS(RADIANS(AD1102))))</f>
        <v>#DIV/0!</v>
      </c>
      <c r="AE1114" t="e">
        <f>IF(DEGREES(ACOS(SIN(RADIANS(G1114))*SIN(RADIANS(E1112))+COS(RADIANS(G1114))*COS(RADIANS(E1112))*COS(RADIANS(AE1102))))&gt;90,0,$F$4*$F$5/E1111^2*(SIN(RADIANS(G1114))*SIN(RADIANS(E1112))+COS(RADIANS(G1114))*COS(RADIANS(E1112))*COS(RADIANS(AE1102))))</f>
        <v>#DIV/0!</v>
      </c>
      <c r="AF1114" t="e">
        <f>IF(DEGREES(ACOS(SIN(RADIANS(G1114))*SIN(RADIANS(E1112))+COS(RADIANS(G1114))*COS(RADIANS(E1112))*COS(RADIANS(AF1102))))&gt;90,0,$F$4*$F$5/E1111^2*(SIN(RADIANS(G1114))*SIN(RADIANS(E1112))+COS(RADIANS(G1114))*COS(RADIANS(E1112))*COS(RADIANS(AF1102))))</f>
        <v>#DIV/0!</v>
      </c>
      <c r="AG1114" t="e">
        <f>IF(DEGREES(ACOS(SIN(RADIANS(G1114))*SIN(RADIANS(E1112))+COS(RADIANS(G1114))*COS(RADIANS(E1112))*COS(RADIANS(AG1102))))&gt;90,0,$F$4*$F$5/E1111^2*(SIN(RADIANS(G1114))*SIN(RADIANS(E1112))+COS(RADIANS(G1114))*COS(RADIANS(E1112))*COS(RADIANS(AG1102))))</f>
        <v>#DIV/0!</v>
      </c>
      <c r="AH1114" t="e">
        <f>IF(DEGREES(ACOS(SIN(RADIANS(G1114))*SIN(RADIANS(E1112))+COS(RADIANS(G1114))*COS(RADIANS(E1112))*COS(RADIANS(AH1102))))&gt;90,0,$F$4*$F$5/E1111^2*(SIN(RADIANS(G1114))*SIN(RADIANS(E1112))+COS(RADIANS(G1114))*COS(RADIANS(E1112))*COS(RADIANS(AH1102))))</f>
        <v>#DIV/0!</v>
      </c>
      <c r="AI1114" t="e">
        <f>IF(DEGREES(ACOS(SIN(RADIANS(G1114))*SIN(RADIANS(E1112))+COS(RADIANS(G1114))*COS(RADIANS(E1112))*COS(RADIANS(AI1102))))&gt;90,0,$F$4*$F$5/E1111^2*(SIN(RADIANS(G1114))*SIN(RADIANS(E1112))+COS(RADIANS(G1114))*COS(RADIANS(E1112))*COS(RADIANS(AI1102))))</f>
        <v>#DIV/0!</v>
      </c>
      <c r="AJ1114" t="e">
        <f>IF(DEGREES(ACOS(SIN(RADIANS(G1114))*SIN(RADIANS(E1112))+COS(RADIANS(G1114))*COS(RADIANS(E1112))*COS(RADIANS(AJ1102))))&gt;90,0,$F$4*$F$5/E1111^2*(SIN(RADIANS(G1114))*SIN(RADIANS(E1112))+COS(RADIANS(G1114))*COS(RADIANS(E1112))*COS(RADIANS(AJ1102))))</f>
        <v>#DIV/0!</v>
      </c>
      <c r="AK1114">
        <f>IF(DEGREES(ACOS(SIN(RADIANS(G1114))*SIN(RADIANS(E1112))+COS(RADIANS(G1114))*COS(RADIANS(E1112))*COS(RADIANS(AK1102))))&gt;90,0,$F$4*$F$5/E1111^2*(SIN(RADIANS(G1114))*SIN(RADIANS(E1112))+COS(RADIANS(G1114))*COS(RADIANS(E1112))*COS(RADIANS(AK1102))))</f>
        <v>0</v>
      </c>
      <c r="AL1114">
        <f>IF(DEGREES(ACOS(SIN(RADIANS(G1114))*SIN(RADIANS(E1112))+COS(RADIANS(G1114))*COS(RADIANS(E1112))*COS(RADIANS(AL1102))))&gt;90,0,$F$4*$F$5/E1111^2*(SIN(RADIANS(G1114))*SIN(RADIANS(E1112))+COS(RADIANS(G1114))*COS(RADIANS(E1112))*COS(RADIANS(AL1102))))</f>
        <v>0</v>
      </c>
      <c r="AM1114">
        <f>IF(DEGREES(ACOS(SIN(RADIANS(G1114))*SIN(RADIANS(E1112))+COS(RADIANS(G1114))*COS(RADIANS(E1112))*COS(RADIANS(AM1102))))&gt;90,0,$F$4*$F$5/E1111^2*(SIN(RADIANS(G1114))*SIN(RADIANS(E1112))+COS(RADIANS(G1114))*COS(RADIANS(E1112))*COS(RADIANS(AM1102))))</f>
        <v>0</v>
      </c>
      <c r="AN1114">
        <f>IF(DEGREES(ACOS(SIN(RADIANS(G1114))*SIN(RADIANS(E1112))+COS(RADIANS(G1114))*COS(RADIANS(E1112))*COS(RADIANS(AN1102))))&gt;90,0,$F$4*$F$5/E1111^2*(SIN(RADIANS(G1114))*SIN(RADIANS(E1112))+COS(RADIANS(G1114))*COS(RADIANS(E1112))*COS(RADIANS(AN1102))))</f>
        <v>0</v>
      </c>
      <c r="AO1114">
        <f>IF(DEGREES(ACOS(SIN(RADIANS(G1114))*SIN(RADIANS(E1112))+COS(RADIANS(G1114))*COS(RADIANS(E1112))*COS(RADIANS(AO1102))))&gt;90,0,$F$4*$F$5/E1111^2*(SIN(RADIANS(G1114))*SIN(RADIANS(E1112))+COS(RADIANS(G1114))*COS(RADIANS(E1112))*COS(RADIANS(AO1102))))</f>
        <v>0</v>
      </c>
      <c r="AP1114">
        <f>IF(DEGREES(ACOS(SIN(RADIANS(G1114))*SIN(RADIANS(E1112))+COS(RADIANS(G1114))*COS(RADIANS(E1112))*COS(RADIANS(AP1102))))&gt;90,0,$F$4*$F$5/E1111^2*(SIN(RADIANS(G1114))*SIN(RADIANS(E1112))+COS(RADIANS(G1114))*COS(RADIANS(E1112))*COS(RADIANS(AP1102))))</f>
        <v>0</v>
      </c>
      <c r="AQ1114">
        <f>IF(DEGREES(ACOS(SIN(RADIANS(G1114))*SIN(RADIANS(E1112))+COS(RADIANS(G1114))*COS(RADIANS(E1112))*COS(RADIANS(AQ1102))))&gt;90,0,$F$4*$F$5/E1111^2*(SIN(RADIANS(G1114))*SIN(RADIANS(E1112))+COS(RADIANS(G1114))*COS(RADIANS(E1112))*COS(RADIANS(AQ1102))))</f>
        <v>0</v>
      </c>
      <c r="AR1114">
        <f>IF(DEGREES(ACOS(SIN(RADIANS(G1114))*SIN(RADIANS(E1112))+COS(RADIANS(G1114))*COS(RADIANS(E1112))*COS(RADIANS(AR1102))))&gt;90,0,$F$4*$F$5/E1111^2*(SIN(RADIANS(G1114))*SIN(RADIANS(E1112))+COS(RADIANS(G1114))*COS(RADIANS(E1112))*COS(RADIANS(AR1102))))</f>
        <v>0</v>
      </c>
    </row>
    <row r="1115" spans="2:44" x14ac:dyDescent="0.5">
      <c r="G1115">
        <v>-20</v>
      </c>
      <c r="I1115">
        <f>IF(DEGREES(ACOS(SIN(RADIANS(G1115))*SIN(RADIANS(E1112))+COS(RADIANS(G1115))*COS(RADIANS(E1112))*COS(RADIANS(I1102))))&gt;90,0,$F$4*$F$5/E1111^2*(SIN(RADIANS(G1115))*SIN(RADIANS(E1112))+COS(RADIANS(G1115))*COS(RADIANS(E1112))*COS(RADIANS(I1102))))</f>
        <v>0</v>
      </c>
      <c r="J1115">
        <f>IF(DEGREES(ACOS(SIN(RADIANS(G1115))*SIN(RADIANS(E1112))+COS(RADIANS(G1115))*COS(RADIANS(E1112))*COS(RADIANS(J1102))))&gt;90,0,$F$4*$F$5/E1111^2*(SIN(RADIANS(G1115))*SIN(RADIANS(E1112))+COS(RADIANS(G1115))*COS(RADIANS(E1112))*COS(RADIANS(J1102))))</f>
        <v>0</v>
      </c>
      <c r="K1115">
        <f>IF(DEGREES(ACOS(SIN(RADIANS(G1115))*SIN(RADIANS(E1112))+COS(RADIANS(G1115))*COS(RADIANS(E1112))*COS(RADIANS(K1102))))&gt;90,0,$F$4*$F$5/E1111^2*(SIN(RADIANS(G1115))*SIN(RADIANS(E1112))+COS(RADIANS(G1115))*COS(RADIANS(E1112))*COS(RADIANS(K1102))))</f>
        <v>0</v>
      </c>
      <c r="L1115">
        <f>IF(DEGREES(ACOS(SIN(RADIANS(G1115))*SIN(RADIANS(E1112))+COS(RADIANS(G1115))*COS(RADIANS(E1112))*COS(RADIANS(L1102))))&gt;90,0,$F$4*$F$5/E1111^2*(SIN(RADIANS(G1115))*SIN(RADIANS(E1112))+COS(RADIANS(G1115))*COS(RADIANS(E1112))*COS(RADIANS(L1102))))</f>
        <v>0</v>
      </c>
      <c r="M1115">
        <f>IF(DEGREES(ACOS(SIN(RADIANS(G1115))*SIN(RADIANS(E1112))+COS(RADIANS(G1115))*COS(RADIANS(E1112))*COS(RADIANS(M1102))))&gt;90,0,$F$4*$F$5/E1111^2*(SIN(RADIANS(G1115))*SIN(RADIANS(E1112))+COS(RADIANS(G1115))*COS(RADIANS(E1112))*COS(RADIANS(M1102))))</f>
        <v>0</v>
      </c>
      <c r="N1115">
        <f>IF(DEGREES(ACOS(SIN(RADIANS(G1115))*SIN(RADIANS(E1112))+COS(RADIANS(G1115))*COS(RADIANS(E1112))*COS(RADIANS(N1102))))&gt;90,0,$F$4*$F$5/E1111^2*(SIN(RADIANS(G1115))*SIN(RADIANS(E1112))+COS(RADIANS(G1115))*COS(RADIANS(E1112))*COS(RADIANS(N1102))))</f>
        <v>0</v>
      </c>
      <c r="O1115">
        <f>IF(DEGREES(ACOS(SIN(RADIANS(G1115))*SIN(RADIANS(E1112))+COS(RADIANS(G1115))*COS(RADIANS(E1112))*COS(RADIANS(O1102))))&gt;90,0,$F$4*$F$5/E1111^2*(SIN(RADIANS(G1115))*SIN(RADIANS(E1112))+COS(RADIANS(G1115))*COS(RADIANS(E1112))*COS(RADIANS(O1102))))</f>
        <v>0</v>
      </c>
      <c r="P1115">
        <f>IF(DEGREES(ACOS(SIN(RADIANS(G1115))*SIN(RADIANS(E1112))+COS(RADIANS(G1115))*COS(RADIANS(E1112))*COS(RADIANS(P1102))))&gt;90,0,$F$4*$F$5/E1111^2*(SIN(RADIANS(G1115))*SIN(RADIANS(E1112))+COS(RADIANS(G1115))*COS(RADIANS(E1112))*COS(RADIANS(P1102))))</f>
        <v>0</v>
      </c>
      <c r="Q1115">
        <f>IF(DEGREES(ACOS(SIN(RADIANS(G1115))*SIN(RADIANS(E1112))+COS(RADIANS(G1115))*COS(RADIANS(E1112))*COS(RADIANS(Q1102))))&gt;90,0,$F$4*$F$5/E1111^2*(SIN(RADIANS(G1115))*SIN(RADIANS(E1112))+COS(RADIANS(G1115))*COS(RADIANS(E1112))*COS(RADIANS(Q1102))))</f>
        <v>0</v>
      </c>
      <c r="R1115" t="e">
        <f>IF(DEGREES(ACOS(SIN(RADIANS(G1115))*SIN(RADIANS(E1112))+COS(RADIANS(G1115))*COS(RADIANS(E1112))*COS(RADIANS(R1102))))&gt;90,0,$F$4*$F$5/E1111^2*(SIN(RADIANS(G1115))*SIN(RADIANS(E1112))+COS(RADIANS(G1115))*COS(RADIANS(E1112))*COS(RADIANS(R1102))))</f>
        <v>#DIV/0!</v>
      </c>
      <c r="S1115" t="e">
        <f>IF(DEGREES(ACOS(SIN(RADIANS(G1115))*SIN(RADIANS(E1112))+COS(RADIANS(G1115))*COS(RADIANS(E1112))*COS(RADIANS(S1102))))&gt;90,0,$F$4*$F$5/E1111^2*(SIN(RADIANS(G1115))*SIN(RADIANS(E1112))+COS(RADIANS(G1115))*COS(RADIANS(E1112))*COS(RADIANS(S1102))))</f>
        <v>#DIV/0!</v>
      </c>
      <c r="T1115" t="e">
        <f>IF(DEGREES(ACOS(SIN(RADIANS(G1115))*SIN(RADIANS(E1112))+COS(RADIANS(G1115))*COS(RADIANS(E1112))*COS(RADIANS(T1102))))&gt;90,0,$F$4*$F$5/E1111^2*(SIN(RADIANS(G1115))*SIN(RADIANS(E1112))+COS(RADIANS(G1115))*COS(RADIANS(E1112))*COS(RADIANS(T1102))))</f>
        <v>#DIV/0!</v>
      </c>
      <c r="U1115" t="e">
        <f>IF(DEGREES(ACOS(SIN(RADIANS(G1115))*SIN(RADIANS(E1112))+COS(RADIANS(G1115))*COS(RADIANS(E1112))*COS(RADIANS(U1102))))&gt;90,0,$F$4*$F$5/E1111^2*(SIN(RADIANS(G1115))*SIN(RADIANS(E1112))+COS(RADIANS(G1115))*COS(RADIANS(E1112))*COS(RADIANS(U1102))))</f>
        <v>#DIV/0!</v>
      </c>
      <c r="V1115" t="e">
        <f>IF(DEGREES(ACOS(SIN(RADIANS(G1115))*SIN(RADIANS(E1112))+COS(RADIANS(G1115))*COS(RADIANS(E1112))*COS(RADIANS(V1102))))&gt;90,0,$F$4*$F$5/E1111^2*(SIN(RADIANS(G1115))*SIN(RADIANS(E1112))+COS(RADIANS(G1115))*COS(RADIANS(E1112))*COS(RADIANS(V1102))))</f>
        <v>#DIV/0!</v>
      </c>
      <c r="W1115" t="e">
        <f>IF(DEGREES(ACOS(SIN(RADIANS(G1115))*SIN(RADIANS(E1112))+COS(RADIANS(G1115))*COS(RADIANS(E1112))*COS(RADIANS(W1102))))&gt;90,0,$F$4*$F$5/E1111^2*(SIN(RADIANS(G1115))*SIN(RADIANS(E1112))+COS(RADIANS(G1115))*COS(RADIANS(E1112))*COS(RADIANS(W1102))))</f>
        <v>#DIV/0!</v>
      </c>
      <c r="X1115" t="e">
        <f>IF(DEGREES(ACOS(SIN(RADIANS(G1115))*SIN(RADIANS(E1112))+COS(RADIANS(G1115))*COS(RADIANS(E1112))*COS(RADIANS(X1102))))&gt;90,0,$F$4*$F$5/E1111^2*(SIN(RADIANS(G1115))*SIN(RADIANS(E1112))+COS(RADIANS(G1115))*COS(RADIANS(E1112))*COS(RADIANS(X1102))))</f>
        <v>#DIV/0!</v>
      </c>
      <c r="Y1115" t="e">
        <f>IF(DEGREES(ACOS(SIN(RADIANS(G1115))*SIN(RADIANS(E1112))+COS(RADIANS(G1115))*COS(RADIANS(E1112))*COS(RADIANS(Y1102))))&gt;90,0,$F$4*$F$5/E1111^2*(SIN(RADIANS(G1115))*SIN(RADIANS(E1112))+COS(RADIANS(G1115))*COS(RADIANS(E1112))*COS(RADIANS(Y1102))))</f>
        <v>#DIV/0!</v>
      </c>
      <c r="Z1115" t="e">
        <f>IF(DEGREES(ACOS(SIN(RADIANS(G1115))*SIN(RADIANS(E1112))+COS(RADIANS(G1115))*COS(RADIANS(E1112))*COS(RADIANS(Z1102))))&gt;90,0,$F$4*$F$5/E1111^2*(SIN(RADIANS(G1115))*SIN(RADIANS(E1112))+COS(RADIANS(G1115))*COS(RADIANS(E1112))*COS(RADIANS(Z1102))))</f>
        <v>#DIV/0!</v>
      </c>
      <c r="AA1115" t="e">
        <f>IF(DEGREES(ACOS(SIN(RADIANS(G1115))*SIN(RADIANS(E1112))+COS(RADIANS(G1115))*COS(RADIANS(E1112))*COS(RADIANS(AA1102))))&gt;90,0,$F$4*$F$5/E1111^2*(SIN(RADIANS(G1115))*SIN(RADIANS(E1112))+COS(RADIANS(G1115))*COS(RADIANS(E1112))*COS(RADIANS(AA1102))))</f>
        <v>#DIV/0!</v>
      </c>
      <c r="AB1115" t="e">
        <f>IF(DEGREES(ACOS(SIN(RADIANS(G1115))*SIN(RADIANS(E1112))+COS(RADIANS(G1115))*COS(RADIANS(E1112))*COS(RADIANS(AB1102))))&gt;90,0,$F$4*$F$5/E1111^2*(SIN(RADIANS(G1115))*SIN(RADIANS(E1112))+COS(RADIANS(G1115))*COS(RADIANS(E1112))*COS(RADIANS(AB1102))))</f>
        <v>#DIV/0!</v>
      </c>
      <c r="AC1115" t="e">
        <f>IF(DEGREES(ACOS(SIN(RADIANS(G1115))*SIN(RADIANS(E1112))+COS(RADIANS(G1115))*COS(RADIANS(E1112))*COS(RADIANS(AC1102))))&gt;90,0,$F$4*$F$5/E1111^2*(SIN(RADIANS(G1115))*SIN(RADIANS(E1112))+COS(RADIANS(G1115))*COS(RADIANS(E1112))*COS(RADIANS(AC1102))))</f>
        <v>#DIV/0!</v>
      </c>
      <c r="AD1115" t="e">
        <f>IF(DEGREES(ACOS(SIN(RADIANS(G1115))*SIN(RADIANS(E1112))+COS(RADIANS(G1115))*COS(RADIANS(E1112))*COS(RADIANS(AD1102))))&gt;90,0,$F$4*$F$5/E1111^2*(SIN(RADIANS(G1115))*SIN(RADIANS(E1112))+COS(RADIANS(G1115))*COS(RADIANS(E1112))*COS(RADIANS(AD1102))))</f>
        <v>#DIV/0!</v>
      </c>
      <c r="AE1115" t="e">
        <f>IF(DEGREES(ACOS(SIN(RADIANS(G1115))*SIN(RADIANS(E1112))+COS(RADIANS(G1115))*COS(RADIANS(E1112))*COS(RADIANS(AE1102))))&gt;90,0,$F$4*$F$5/E1111^2*(SIN(RADIANS(G1115))*SIN(RADIANS(E1112))+COS(RADIANS(G1115))*COS(RADIANS(E1112))*COS(RADIANS(AE1102))))</f>
        <v>#DIV/0!</v>
      </c>
      <c r="AF1115" t="e">
        <f>IF(DEGREES(ACOS(SIN(RADIANS(G1115))*SIN(RADIANS(E1112))+COS(RADIANS(G1115))*COS(RADIANS(E1112))*COS(RADIANS(AF1102))))&gt;90,0,$F$4*$F$5/E1111^2*(SIN(RADIANS(G1115))*SIN(RADIANS(E1112))+COS(RADIANS(G1115))*COS(RADIANS(E1112))*COS(RADIANS(AF1102))))</f>
        <v>#DIV/0!</v>
      </c>
      <c r="AG1115" t="e">
        <f>IF(DEGREES(ACOS(SIN(RADIANS(G1115))*SIN(RADIANS(E1112))+COS(RADIANS(G1115))*COS(RADIANS(E1112))*COS(RADIANS(AG1102))))&gt;90,0,$F$4*$F$5/E1111^2*(SIN(RADIANS(G1115))*SIN(RADIANS(E1112))+COS(RADIANS(G1115))*COS(RADIANS(E1112))*COS(RADIANS(AG1102))))</f>
        <v>#DIV/0!</v>
      </c>
      <c r="AH1115" t="e">
        <f>IF(DEGREES(ACOS(SIN(RADIANS(G1115))*SIN(RADIANS(E1112))+COS(RADIANS(G1115))*COS(RADIANS(E1112))*COS(RADIANS(AH1102))))&gt;90,0,$F$4*$F$5/E1111^2*(SIN(RADIANS(G1115))*SIN(RADIANS(E1112))+COS(RADIANS(G1115))*COS(RADIANS(E1112))*COS(RADIANS(AH1102))))</f>
        <v>#DIV/0!</v>
      </c>
      <c r="AI1115" t="e">
        <f>IF(DEGREES(ACOS(SIN(RADIANS(G1115))*SIN(RADIANS(E1112))+COS(RADIANS(G1115))*COS(RADIANS(E1112))*COS(RADIANS(AI1102))))&gt;90,0,$F$4*$F$5/E1111^2*(SIN(RADIANS(G1115))*SIN(RADIANS(E1112))+COS(RADIANS(G1115))*COS(RADIANS(E1112))*COS(RADIANS(AI1102))))</f>
        <v>#DIV/0!</v>
      </c>
      <c r="AJ1115" t="e">
        <f>IF(DEGREES(ACOS(SIN(RADIANS(G1115))*SIN(RADIANS(E1112))+COS(RADIANS(G1115))*COS(RADIANS(E1112))*COS(RADIANS(AJ1102))))&gt;90,0,$F$4*$F$5/E1111^2*(SIN(RADIANS(G1115))*SIN(RADIANS(E1112))+COS(RADIANS(G1115))*COS(RADIANS(E1112))*COS(RADIANS(AJ1102))))</f>
        <v>#DIV/0!</v>
      </c>
      <c r="AK1115">
        <f>IF(DEGREES(ACOS(SIN(RADIANS(G1115))*SIN(RADIANS(E1112))+COS(RADIANS(G1115))*COS(RADIANS(E1112))*COS(RADIANS(AK1102))))&gt;90,0,$F$4*$F$5/E1111^2*(SIN(RADIANS(G1115))*SIN(RADIANS(E1112))+COS(RADIANS(G1115))*COS(RADIANS(E1112))*COS(RADIANS(AK1102))))</f>
        <v>0</v>
      </c>
      <c r="AL1115">
        <f>IF(DEGREES(ACOS(SIN(RADIANS(G1115))*SIN(RADIANS(E1112))+COS(RADIANS(G1115))*COS(RADIANS(E1112))*COS(RADIANS(AL1102))))&gt;90,0,$F$4*$F$5/E1111^2*(SIN(RADIANS(G1115))*SIN(RADIANS(E1112))+COS(RADIANS(G1115))*COS(RADIANS(E1112))*COS(RADIANS(AL1102))))</f>
        <v>0</v>
      </c>
      <c r="AM1115">
        <f>IF(DEGREES(ACOS(SIN(RADIANS(G1115))*SIN(RADIANS(E1112))+COS(RADIANS(G1115))*COS(RADIANS(E1112))*COS(RADIANS(AM1102))))&gt;90,0,$F$4*$F$5/E1111^2*(SIN(RADIANS(G1115))*SIN(RADIANS(E1112))+COS(RADIANS(G1115))*COS(RADIANS(E1112))*COS(RADIANS(AM1102))))</f>
        <v>0</v>
      </c>
      <c r="AN1115">
        <f>IF(DEGREES(ACOS(SIN(RADIANS(G1115))*SIN(RADIANS(E1112))+COS(RADIANS(G1115))*COS(RADIANS(E1112))*COS(RADIANS(AN1102))))&gt;90,0,$F$4*$F$5/E1111^2*(SIN(RADIANS(G1115))*SIN(RADIANS(E1112))+COS(RADIANS(G1115))*COS(RADIANS(E1112))*COS(RADIANS(AN1102))))</f>
        <v>0</v>
      </c>
      <c r="AO1115">
        <f>IF(DEGREES(ACOS(SIN(RADIANS(G1115))*SIN(RADIANS(E1112))+COS(RADIANS(G1115))*COS(RADIANS(E1112))*COS(RADIANS(AO1102))))&gt;90,0,$F$4*$F$5/E1111^2*(SIN(RADIANS(G1115))*SIN(RADIANS(E1112))+COS(RADIANS(G1115))*COS(RADIANS(E1112))*COS(RADIANS(AO1102))))</f>
        <v>0</v>
      </c>
      <c r="AP1115">
        <f>IF(DEGREES(ACOS(SIN(RADIANS(G1115))*SIN(RADIANS(E1112))+COS(RADIANS(G1115))*COS(RADIANS(E1112))*COS(RADIANS(AP1102))))&gt;90,0,$F$4*$F$5/E1111^2*(SIN(RADIANS(G1115))*SIN(RADIANS(E1112))+COS(RADIANS(G1115))*COS(RADIANS(E1112))*COS(RADIANS(AP1102))))</f>
        <v>0</v>
      </c>
      <c r="AQ1115">
        <f>IF(DEGREES(ACOS(SIN(RADIANS(G1115))*SIN(RADIANS(E1112))+COS(RADIANS(G1115))*COS(RADIANS(E1112))*COS(RADIANS(AQ1102))))&gt;90,0,$F$4*$F$5/E1111^2*(SIN(RADIANS(G1115))*SIN(RADIANS(E1112))+COS(RADIANS(G1115))*COS(RADIANS(E1112))*COS(RADIANS(AQ1102))))</f>
        <v>0</v>
      </c>
      <c r="AR1115">
        <f>IF(DEGREES(ACOS(SIN(RADIANS(G1115))*SIN(RADIANS(E1112))+COS(RADIANS(G1115))*COS(RADIANS(E1112))*COS(RADIANS(AR1102))))&gt;90,0,$F$4*$F$5/E1111^2*(SIN(RADIANS(G1115))*SIN(RADIANS(E1112))+COS(RADIANS(G1115))*COS(RADIANS(E1112))*COS(RADIANS(AR1102))))</f>
        <v>0</v>
      </c>
    </row>
    <row r="1116" spans="2:44" x14ac:dyDescent="0.5">
      <c r="G1116">
        <v>-30</v>
      </c>
      <c r="I1116">
        <f>IF(DEGREES(ACOS(SIN(RADIANS(G1116))*SIN(RADIANS(E1112))+COS(RADIANS(G1116))*COS(RADIANS(E1112))*COS(RADIANS(I1102))))&gt;90,0,$F$4*$F$5/E1111^2*(SIN(RADIANS(G1116))*SIN(RADIANS(E1112))+COS(RADIANS(G1116))*COS(RADIANS(E1112))*COS(RADIANS(I1102))))</f>
        <v>0</v>
      </c>
      <c r="J1116">
        <f>IF(DEGREES(ACOS(SIN(RADIANS(G1116))*SIN(RADIANS(E1112))+COS(RADIANS(G1116))*COS(RADIANS(E1112))*COS(RADIANS(J1102))))&gt;90,0,$F$4*$F$5/E1111^2*(SIN(RADIANS(G1116))*SIN(RADIANS(E1112))+COS(RADIANS(G1116))*COS(RADIANS(E1112))*COS(RADIANS(J1102))))</f>
        <v>0</v>
      </c>
      <c r="K1116">
        <f>IF(DEGREES(ACOS(SIN(RADIANS(G1116))*SIN(RADIANS(E1112))+COS(RADIANS(G1116))*COS(RADIANS(E1112))*COS(RADIANS(K1102))))&gt;90,0,$F$4*$F$5/E1111^2*(SIN(RADIANS(G1116))*SIN(RADIANS(E1112))+COS(RADIANS(G1116))*COS(RADIANS(E1112))*COS(RADIANS(K1102))))</f>
        <v>0</v>
      </c>
      <c r="L1116">
        <f>IF(DEGREES(ACOS(SIN(RADIANS(G1116))*SIN(RADIANS(E1112))+COS(RADIANS(G1116))*COS(RADIANS(E1112))*COS(RADIANS(L1102))))&gt;90,0,$F$4*$F$5/E1111^2*(SIN(RADIANS(G1116))*SIN(RADIANS(E1112))+COS(RADIANS(G1116))*COS(RADIANS(E1112))*COS(RADIANS(L1102))))</f>
        <v>0</v>
      </c>
      <c r="M1116">
        <f>IF(DEGREES(ACOS(SIN(RADIANS(G1116))*SIN(RADIANS(E1112))+COS(RADIANS(G1116))*COS(RADIANS(E1112))*COS(RADIANS(M1102))))&gt;90,0,$F$4*$F$5/E1111^2*(SIN(RADIANS(G1116))*SIN(RADIANS(E1112))+COS(RADIANS(G1116))*COS(RADIANS(E1112))*COS(RADIANS(M1102))))</f>
        <v>0</v>
      </c>
      <c r="N1116">
        <f>IF(DEGREES(ACOS(SIN(RADIANS(G1116))*SIN(RADIANS(E1112))+COS(RADIANS(G1116))*COS(RADIANS(E1112))*COS(RADIANS(N1102))))&gt;90,0,$F$4*$F$5/E1111^2*(SIN(RADIANS(G1116))*SIN(RADIANS(E1112))+COS(RADIANS(G1116))*COS(RADIANS(E1112))*COS(RADIANS(N1102))))</f>
        <v>0</v>
      </c>
      <c r="O1116">
        <f>IF(DEGREES(ACOS(SIN(RADIANS(G1116))*SIN(RADIANS(E1112))+COS(RADIANS(G1116))*COS(RADIANS(E1112))*COS(RADIANS(O1102))))&gt;90,0,$F$4*$F$5/E1111^2*(SIN(RADIANS(G1116))*SIN(RADIANS(E1112))+COS(RADIANS(G1116))*COS(RADIANS(E1112))*COS(RADIANS(O1102))))</f>
        <v>0</v>
      </c>
      <c r="P1116">
        <f>IF(DEGREES(ACOS(SIN(RADIANS(G1116))*SIN(RADIANS(E1112))+COS(RADIANS(G1116))*COS(RADIANS(E1112))*COS(RADIANS(P1102))))&gt;90,0,$F$4*$F$5/E1111^2*(SIN(RADIANS(G1116))*SIN(RADIANS(E1112))+COS(RADIANS(G1116))*COS(RADIANS(E1112))*COS(RADIANS(P1102))))</f>
        <v>0</v>
      </c>
      <c r="Q1116">
        <f>IF(DEGREES(ACOS(SIN(RADIANS(G1116))*SIN(RADIANS(E1112))+COS(RADIANS(G1116))*COS(RADIANS(E1112))*COS(RADIANS(Q1102))))&gt;90,0,$F$4*$F$5/E1111^2*(SIN(RADIANS(G1116))*SIN(RADIANS(E1112))+COS(RADIANS(G1116))*COS(RADIANS(E1112))*COS(RADIANS(Q1102))))</f>
        <v>0</v>
      </c>
      <c r="R1116" t="e">
        <f>IF(DEGREES(ACOS(SIN(RADIANS(G1116))*SIN(RADIANS(E1112))+COS(RADIANS(G1116))*COS(RADIANS(E1112))*COS(RADIANS(R1102))))&gt;90,0,$F$4*$F$5/E1111^2*(SIN(RADIANS(G1116))*SIN(RADIANS(E1112))+COS(RADIANS(G1116))*COS(RADIANS(E1112))*COS(RADIANS(R1102))))</f>
        <v>#DIV/0!</v>
      </c>
      <c r="S1116" t="e">
        <f>IF(DEGREES(ACOS(SIN(RADIANS(G1116))*SIN(RADIANS(E1112))+COS(RADIANS(G1116))*COS(RADIANS(E1112))*COS(RADIANS(S1102))))&gt;90,0,$F$4*$F$5/E1111^2*(SIN(RADIANS(G1116))*SIN(RADIANS(E1112))+COS(RADIANS(G1116))*COS(RADIANS(E1112))*COS(RADIANS(S1102))))</f>
        <v>#DIV/0!</v>
      </c>
      <c r="T1116" t="e">
        <f>IF(DEGREES(ACOS(SIN(RADIANS(G1116))*SIN(RADIANS(E1112))+COS(RADIANS(G1116))*COS(RADIANS(E1112))*COS(RADIANS(T1102))))&gt;90,0,$F$4*$F$5/E1111^2*(SIN(RADIANS(G1116))*SIN(RADIANS(E1112))+COS(RADIANS(G1116))*COS(RADIANS(E1112))*COS(RADIANS(T1102))))</f>
        <v>#DIV/0!</v>
      </c>
      <c r="U1116" t="e">
        <f>IF(DEGREES(ACOS(SIN(RADIANS(G1116))*SIN(RADIANS(E1112))+COS(RADIANS(G1116))*COS(RADIANS(E1112))*COS(RADIANS(U1102))))&gt;90,0,$F$4*$F$5/E1111^2*(SIN(RADIANS(G1116))*SIN(RADIANS(E1112))+COS(RADIANS(G1116))*COS(RADIANS(E1112))*COS(RADIANS(U1102))))</f>
        <v>#DIV/0!</v>
      </c>
      <c r="V1116" t="e">
        <f>IF(DEGREES(ACOS(SIN(RADIANS(G1116))*SIN(RADIANS(E1112))+COS(RADIANS(G1116))*COS(RADIANS(E1112))*COS(RADIANS(V1102))))&gt;90,0,$F$4*$F$5/E1111^2*(SIN(RADIANS(G1116))*SIN(RADIANS(E1112))+COS(RADIANS(G1116))*COS(RADIANS(E1112))*COS(RADIANS(V1102))))</f>
        <v>#DIV/0!</v>
      </c>
      <c r="W1116" t="e">
        <f>IF(DEGREES(ACOS(SIN(RADIANS(G1116))*SIN(RADIANS(E1112))+COS(RADIANS(G1116))*COS(RADIANS(E1112))*COS(RADIANS(W1102))))&gt;90,0,$F$4*$F$5/E1111^2*(SIN(RADIANS(G1116))*SIN(RADIANS(E1112))+COS(RADIANS(G1116))*COS(RADIANS(E1112))*COS(RADIANS(W1102))))</f>
        <v>#DIV/0!</v>
      </c>
      <c r="X1116" t="e">
        <f>IF(DEGREES(ACOS(SIN(RADIANS(G1116))*SIN(RADIANS(E1112))+COS(RADIANS(G1116))*COS(RADIANS(E1112))*COS(RADIANS(X1102))))&gt;90,0,$F$4*$F$5/E1111^2*(SIN(RADIANS(G1116))*SIN(RADIANS(E1112))+COS(RADIANS(G1116))*COS(RADIANS(E1112))*COS(RADIANS(X1102))))</f>
        <v>#DIV/0!</v>
      </c>
      <c r="Y1116" t="e">
        <f>IF(DEGREES(ACOS(SIN(RADIANS(G1116))*SIN(RADIANS(E1112))+COS(RADIANS(G1116))*COS(RADIANS(E1112))*COS(RADIANS(Y1102))))&gt;90,0,$F$4*$F$5/E1111^2*(SIN(RADIANS(G1116))*SIN(RADIANS(E1112))+COS(RADIANS(G1116))*COS(RADIANS(E1112))*COS(RADIANS(Y1102))))</f>
        <v>#DIV/0!</v>
      </c>
      <c r="Z1116" t="e">
        <f>IF(DEGREES(ACOS(SIN(RADIANS(G1116))*SIN(RADIANS(E1112))+COS(RADIANS(G1116))*COS(RADIANS(E1112))*COS(RADIANS(Z1102))))&gt;90,0,$F$4*$F$5/E1111^2*(SIN(RADIANS(G1116))*SIN(RADIANS(E1112))+COS(RADIANS(G1116))*COS(RADIANS(E1112))*COS(RADIANS(Z1102))))</f>
        <v>#DIV/0!</v>
      </c>
      <c r="AA1116" t="e">
        <f>IF(DEGREES(ACOS(SIN(RADIANS(G1116))*SIN(RADIANS(E1112))+COS(RADIANS(G1116))*COS(RADIANS(E1112))*COS(RADIANS(AA1102))))&gt;90,0,$F$4*$F$5/E1111^2*(SIN(RADIANS(G1116))*SIN(RADIANS(E1112))+COS(RADIANS(G1116))*COS(RADIANS(E1112))*COS(RADIANS(AA1102))))</f>
        <v>#DIV/0!</v>
      </c>
      <c r="AB1116" t="e">
        <f>IF(DEGREES(ACOS(SIN(RADIANS(G1116))*SIN(RADIANS(E1112))+COS(RADIANS(G1116))*COS(RADIANS(E1112))*COS(RADIANS(AB1102))))&gt;90,0,$F$4*$F$5/E1111^2*(SIN(RADIANS(G1116))*SIN(RADIANS(E1112))+COS(RADIANS(G1116))*COS(RADIANS(E1112))*COS(RADIANS(AB1102))))</f>
        <v>#DIV/0!</v>
      </c>
      <c r="AC1116" t="e">
        <f>IF(DEGREES(ACOS(SIN(RADIANS(G1116))*SIN(RADIANS(E1112))+COS(RADIANS(G1116))*COS(RADIANS(E1112))*COS(RADIANS(AC1102))))&gt;90,0,$F$4*$F$5/E1111^2*(SIN(RADIANS(G1116))*SIN(RADIANS(E1112))+COS(RADIANS(G1116))*COS(RADIANS(E1112))*COS(RADIANS(AC1102))))</f>
        <v>#DIV/0!</v>
      </c>
      <c r="AD1116" t="e">
        <f>IF(DEGREES(ACOS(SIN(RADIANS(G1116))*SIN(RADIANS(E1112))+COS(RADIANS(G1116))*COS(RADIANS(E1112))*COS(RADIANS(AD1102))))&gt;90,0,$F$4*$F$5/E1111^2*(SIN(RADIANS(G1116))*SIN(RADIANS(E1112))+COS(RADIANS(G1116))*COS(RADIANS(E1112))*COS(RADIANS(AD1102))))</f>
        <v>#DIV/0!</v>
      </c>
      <c r="AE1116" t="e">
        <f>IF(DEGREES(ACOS(SIN(RADIANS(G1116))*SIN(RADIANS(E1112))+COS(RADIANS(G1116))*COS(RADIANS(E1112))*COS(RADIANS(AE1102))))&gt;90,0,$F$4*$F$5/E1111^2*(SIN(RADIANS(G1116))*SIN(RADIANS(E1112))+COS(RADIANS(G1116))*COS(RADIANS(E1112))*COS(RADIANS(AE1102))))</f>
        <v>#DIV/0!</v>
      </c>
      <c r="AF1116" t="e">
        <f>IF(DEGREES(ACOS(SIN(RADIANS(G1116))*SIN(RADIANS(E1112))+COS(RADIANS(G1116))*COS(RADIANS(E1112))*COS(RADIANS(AF1102))))&gt;90,0,$F$4*$F$5/E1111^2*(SIN(RADIANS(G1116))*SIN(RADIANS(E1112))+COS(RADIANS(G1116))*COS(RADIANS(E1112))*COS(RADIANS(AF1102))))</f>
        <v>#DIV/0!</v>
      </c>
      <c r="AG1116" t="e">
        <f>IF(DEGREES(ACOS(SIN(RADIANS(G1116))*SIN(RADIANS(E1112))+COS(RADIANS(G1116))*COS(RADIANS(E1112))*COS(RADIANS(AG1102))))&gt;90,0,$F$4*$F$5/E1111^2*(SIN(RADIANS(G1116))*SIN(RADIANS(E1112))+COS(RADIANS(G1116))*COS(RADIANS(E1112))*COS(RADIANS(AG1102))))</f>
        <v>#DIV/0!</v>
      </c>
      <c r="AH1116" t="e">
        <f>IF(DEGREES(ACOS(SIN(RADIANS(G1116))*SIN(RADIANS(E1112))+COS(RADIANS(G1116))*COS(RADIANS(E1112))*COS(RADIANS(AH1102))))&gt;90,0,$F$4*$F$5/E1111^2*(SIN(RADIANS(G1116))*SIN(RADIANS(E1112))+COS(RADIANS(G1116))*COS(RADIANS(E1112))*COS(RADIANS(AH1102))))</f>
        <v>#DIV/0!</v>
      </c>
      <c r="AI1116" t="e">
        <f>IF(DEGREES(ACOS(SIN(RADIANS(G1116))*SIN(RADIANS(E1112))+COS(RADIANS(G1116))*COS(RADIANS(E1112))*COS(RADIANS(AI1102))))&gt;90,0,$F$4*$F$5/E1111^2*(SIN(RADIANS(G1116))*SIN(RADIANS(E1112))+COS(RADIANS(G1116))*COS(RADIANS(E1112))*COS(RADIANS(AI1102))))</f>
        <v>#DIV/0!</v>
      </c>
      <c r="AJ1116" t="e">
        <f>IF(DEGREES(ACOS(SIN(RADIANS(G1116))*SIN(RADIANS(E1112))+COS(RADIANS(G1116))*COS(RADIANS(E1112))*COS(RADIANS(AJ1102))))&gt;90,0,$F$4*$F$5/E1111^2*(SIN(RADIANS(G1116))*SIN(RADIANS(E1112))+COS(RADIANS(G1116))*COS(RADIANS(E1112))*COS(RADIANS(AJ1102))))</f>
        <v>#DIV/0!</v>
      </c>
      <c r="AK1116">
        <f>IF(DEGREES(ACOS(SIN(RADIANS(G1116))*SIN(RADIANS(E1112))+COS(RADIANS(G1116))*COS(RADIANS(E1112))*COS(RADIANS(AK1102))))&gt;90,0,$F$4*$F$5/E1111^2*(SIN(RADIANS(G1116))*SIN(RADIANS(E1112))+COS(RADIANS(G1116))*COS(RADIANS(E1112))*COS(RADIANS(AK1102))))</f>
        <v>0</v>
      </c>
      <c r="AL1116">
        <f>IF(DEGREES(ACOS(SIN(RADIANS(G1116))*SIN(RADIANS(E1112))+COS(RADIANS(G1116))*COS(RADIANS(E1112))*COS(RADIANS(AL1102))))&gt;90,0,$F$4*$F$5/E1111^2*(SIN(RADIANS(G1116))*SIN(RADIANS(E1112))+COS(RADIANS(G1116))*COS(RADIANS(E1112))*COS(RADIANS(AL1102))))</f>
        <v>0</v>
      </c>
      <c r="AM1116">
        <f>IF(DEGREES(ACOS(SIN(RADIANS(G1116))*SIN(RADIANS(E1112))+COS(RADIANS(G1116))*COS(RADIANS(E1112))*COS(RADIANS(AM1102))))&gt;90,0,$F$4*$F$5/E1111^2*(SIN(RADIANS(G1116))*SIN(RADIANS(E1112))+COS(RADIANS(G1116))*COS(RADIANS(E1112))*COS(RADIANS(AM1102))))</f>
        <v>0</v>
      </c>
      <c r="AN1116">
        <f>IF(DEGREES(ACOS(SIN(RADIANS(G1116))*SIN(RADIANS(E1112))+COS(RADIANS(G1116))*COS(RADIANS(E1112))*COS(RADIANS(AN1102))))&gt;90,0,$F$4*$F$5/E1111^2*(SIN(RADIANS(G1116))*SIN(RADIANS(E1112))+COS(RADIANS(G1116))*COS(RADIANS(E1112))*COS(RADIANS(AN1102))))</f>
        <v>0</v>
      </c>
      <c r="AO1116">
        <f>IF(DEGREES(ACOS(SIN(RADIANS(G1116))*SIN(RADIANS(E1112))+COS(RADIANS(G1116))*COS(RADIANS(E1112))*COS(RADIANS(AO1102))))&gt;90,0,$F$4*$F$5/E1111^2*(SIN(RADIANS(G1116))*SIN(RADIANS(E1112))+COS(RADIANS(G1116))*COS(RADIANS(E1112))*COS(RADIANS(AO1102))))</f>
        <v>0</v>
      </c>
      <c r="AP1116">
        <f>IF(DEGREES(ACOS(SIN(RADIANS(G1116))*SIN(RADIANS(E1112))+COS(RADIANS(G1116))*COS(RADIANS(E1112))*COS(RADIANS(AP1102))))&gt;90,0,$F$4*$F$5/E1111^2*(SIN(RADIANS(G1116))*SIN(RADIANS(E1112))+COS(RADIANS(G1116))*COS(RADIANS(E1112))*COS(RADIANS(AP1102))))</f>
        <v>0</v>
      </c>
      <c r="AQ1116">
        <f>IF(DEGREES(ACOS(SIN(RADIANS(G1116))*SIN(RADIANS(E1112))+COS(RADIANS(G1116))*COS(RADIANS(E1112))*COS(RADIANS(AQ1102))))&gt;90,0,$F$4*$F$5/E1111^2*(SIN(RADIANS(G1116))*SIN(RADIANS(E1112))+COS(RADIANS(G1116))*COS(RADIANS(E1112))*COS(RADIANS(AQ1102))))</f>
        <v>0</v>
      </c>
      <c r="AR1116">
        <f>IF(DEGREES(ACOS(SIN(RADIANS(G1116))*SIN(RADIANS(E1112))+COS(RADIANS(G1116))*COS(RADIANS(E1112))*COS(RADIANS(AR1102))))&gt;90,0,$F$4*$F$5/E1111^2*(SIN(RADIANS(G1116))*SIN(RADIANS(E1112))+COS(RADIANS(G1116))*COS(RADIANS(E1112))*COS(RADIANS(AR1102))))</f>
        <v>0</v>
      </c>
    </row>
    <row r="1117" spans="2:44" x14ac:dyDescent="0.5">
      <c r="G1117">
        <v>-40</v>
      </c>
      <c r="I1117">
        <f>IF(DEGREES(ACOS(SIN(RADIANS(G1117))*SIN(RADIANS(E1112))+COS(RADIANS(G1117))*COS(RADIANS(E1112))*COS(RADIANS(I1102))))&gt;90,0,$F$4*$F$5/E1111^2*(SIN(RADIANS(G1117))*SIN(RADIANS(E1112))+COS(RADIANS(G1117))*COS(RADIANS(E1112))*COS(RADIANS(I1102))))</f>
        <v>0</v>
      </c>
      <c r="J1117">
        <f>IF(DEGREES(ACOS(SIN(RADIANS(G1117))*SIN(RADIANS(E1112))+COS(RADIANS(G1117))*COS(RADIANS(E1112))*COS(RADIANS(J1102))))&gt;90,0,$F$4*$F$5/E1111^2*(SIN(RADIANS(G1117))*SIN(RADIANS(E1112))+COS(RADIANS(G1117))*COS(RADIANS(E1112))*COS(RADIANS(J1102))))</f>
        <v>0</v>
      </c>
      <c r="K1117">
        <f>IF(DEGREES(ACOS(SIN(RADIANS(G1117))*SIN(RADIANS(E1112))+COS(RADIANS(G1117))*COS(RADIANS(E1112))*COS(RADIANS(K1102))))&gt;90,0,$F$4*$F$5/E1111^2*(SIN(RADIANS(G1117))*SIN(RADIANS(E1112))+COS(RADIANS(G1117))*COS(RADIANS(E1112))*COS(RADIANS(K1102))))</f>
        <v>0</v>
      </c>
      <c r="L1117">
        <f>IF(DEGREES(ACOS(SIN(RADIANS(G1117))*SIN(RADIANS(E1112))+COS(RADIANS(G1117))*COS(RADIANS(E1112))*COS(RADIANS(L1102))))&gt;90,0,$F$4*$F$5/E1111^2*(SIN(RADIANS(G1117))*SIN(RADIANS(E1112))+COS(RADIANS(G1117))*COS(RADIANS(E1112))*COS(RADIANS(L1102))))</f>
        <v>0</v>
      </c>
      <c r="M1117">
        <f>IF(DEGREES(ACOS(SIN(RADIANS(G1117))*SIN(RADIANS(E1112))+COS(RADIANS(G1117))*COS(RADIANS(E1112))*COS(RADIANS(M1102))))&gt;90,0,$F$4*$F$5/E1111^2*(SIN(RADIANS(G1117))*SIN(RADIANS(E1112))+COS(RADIANS(G1117))*COS(RADIANS(E1112))*COS(RADIANS(M1102))))</f>
        <v>0</v>
      </c>
      <c r="N1117">
        <f>IF(DEGREES(ACOS(SIN(RADIANS(G1117))*SIN(RADIANS(E1112))+COS(RADIANS(G1117))*COS(RADIANS(E1112))*COS(RADIANS(N1102))))&gt;90,0,$F$4*$F$5/E1111^2*(SIN(RADIANS(G1117))*SIN(RADIANS(E1112))+COS(RADIANS(G1117))*COS(RADIANS(E1112))*COS(RADIANS(N1102))))</f>
        <v>0</v>
      </c>
      <c r="O1117">
        <f>IF(DEGREES(ACOS(SIN(RADIANS(G1117))*SIN(RADIANS(E1112))+COS(RADIANS(G1117))*COS(RADIANS(E1112))*COS(RADIANS(O1102))))&gt;90,0,$F$4*$F$5/E1111^2*(SIN(RADIANS(G1117))*SIN(RADIANS(E1112))+COS(RADIANS(G1117))*COS(RADIANS(E1112))*COS(RADIANS(O1102))))</f>
        <v>0</v>
      </c>
      <c r="P1117">
        <f>IF(DEGREES(ACOS(SIN(RADIANS(G1117))*SIN(RADIANS(E1112))+COS(RADIANS(G1117))*COS(RADIANS(E1112))*COS(RADIANS(P1102))))&gt;90,0,$F$4*$F$5/E1111^2*(SIN(RADIANS(G1117))*SIN(RADIANS(E1112))+COS(RADIANS(G1117))*COS(RADIANS(E1112))*COS(RADIANS(P1102))))</f>
        <v>0</v>
      </c>
      <c r="Q1117">
        <f>IF(DEGREES(ACOS(SIN(RADIANS(G1117))*SIN(RADIANS(E1112))+COS(RADIANS(G1117))*COS(RADIANS(E1112))*COS(RADIANS(Q1102))))&gt;90,0,$F$4*$F$5/E1111^2*(SIN(RADIANS(G1117))*SIN(RADIANS(E1112))+COS(RADIANS(G1117))*COS(RADIANS(E1112))*COS(RADIANS(Q1102))))</f>
        <v>0</v>
      </c>
      <c r="R1117" t="e">
        <f>IF(DEGREES(ACOS(SIN(RADIANS(G1117))*SIN(RADIANS(E1112))+COS(RADIANS(G1117))*COS(RADIANS(E1112))*COS(RADIANS(R1102))))&gt;90,0,$F$4*$F$5/E1111^2*(SIN(RADIANS(G1117))*SIN(RADIANS(E1112))+COS(RADIANS(G1117))*COS(RADIANS(E1112))*COS(RADIANS(R1102))))</f>
        <v>#DIV/0!</v>
      </c>
      <c r="S1117" t="e">
        <f>IF(DEGREES(ACOS(SIN(RADIANS(G1117))*SIN(RADIANS(E1112))+COS(RADIANS(G1117))*COS(RADIANS(E1112))*COS(RADIANS(S1102))))&gt;90,0,$F$4*$F$5/E1111^2*(SIN(RADIANS(G1117))*SIN(RADIANS(E1112))+COS(RADIANS(G1117))*COS(RADIANS(E1112))*COS(RADIANS(S1102))))</f>
        <v>#DIV/0!</v>
      </c>
      <c r="T1117" t="e">
        <f>IF(DEGREES(ACOS(SIN(RADIANS(G1117))*SIN(RADIANS(E1112))+COS(RADIANS(G1117))*COS(RADIANS(E1112))*COS(RADIANS(T1102))))&gt;90,0,$F$4*$F$5/E1111^2*(SIN(RADIANS(G1117))*SIN(RADIANS(E1112))+COS(RADIANS(G1117))*COS(RADIANS(E1112))*COS(RADIANS(T1102))))</f>
        <v>#DIV/0!</v>
      </c>
      <c r="U1117" t="e">
        <f>IF(DEGREES(ACOS(SIN(RADIANS(G1117))*SIN(RADIANS(E1112))+COS(RADIANS(G1117))*COS(RADIANS(E1112))*COS(RADIANS(U1102))))&gt;90,0,$F$4*$F$5/E1111^2*(SIN(RADIANS(G1117))*SIN(RADIANS(E1112))+COS(RADIANS(G1117))*COS(RADIANS(E1112))*COS(RADIANS(U1102))))</f>
        <v>#DIV/0!</v>
      </c>
      <c r="V1117" t="e">
        <f>IF(DEGREES(ACOS(SIN(RADIANS(G1117))*SIN(RADIANS(E1112))+COS(RADIANS(G1117))*COS(RADIANS(E1112))*COS(RADIANS(V1102))))&gt;90,0,$F$4*$F$5/E1111^2*(SIN(RADIANS(G1117))*SIN(RADIANS(E1112))+COS(RADIANS(G1117))*COS(RADIANS(E1112))*COS(RADIANS(V1102))))</f>
        <v>#DIV/0!</v>
      </c>
      <c r="W1117" t="e">
        <f>IF(DEGREES(ACOS(SIN(RADIANS(G1117))*SIN(RADIANS(E1112))+COS(RADIANS(G1117))*COS(RADIANS(E1112))*COS(RADIANS(W1102))))&gt;90,0,$F$4*$F$5/E1111^2*(SIN(RADIANS(G1117))*SIN(RADIANS(E1112))+COS(RADIANS(G1117))*COS(RADIANS(E1112))*COS(RADIANS(W1102))))</f>
        <v>#DIV/0!</v>
      </c>
      <c r="X1117" t="e">
        <f>IF(DEGREES(ACOS(SIN(RADIANS(G1117))*SIN(RADIANS(E1112))+COS(RADIANS(G1117))*COS(RADIANS(E1112))*COS(RADIANS(X1102))))&gt;90,0,$F$4*$F$5/E1111^2*(SIN(RADIANS(G1117))*SIN(RADIANS(E1112))+COS(RADIANS(G1117))*COS(RADIANS(E1112))*COS(RADIANS(X1102))))</f>
        <v>#DIV/0!</v>
      </c>
      <c r="Y1117" t="e">
        <f>IF(DEGREES(ACOS(SIN(RADIANS(G1117))*SIN(RADIANS(E1112))+COS(RADIANS(G1117))*COS(RADIANS(E1112))*COS(RADIANS(Y1102))))&gt;90,0,$F$4*$F$5/E1111^2*(SIN(RADIANS(G1117))*SIN(RADIANS(E1112))+COS(RADIANS(G1117))*COS(RADIANS(E1112))*COS(RADIANS(Y1102))))</f>
        <v>#DIV/0!</v>
      </c>
      <c r="Z1117" t="e">
        <f>IF(DEGREES(ACOS(SIN(RADIANS(G1117))*SIN(RADIANS(E1112))+COS(RADIANS(G1117))*COS(RADIANS(E1112))*COS(RADIANS(Z1102))))&gt;90,0,$F$4*$F$5/E1111^2*(SIN(RADIANS(G1117))*SIN(RADIANS(E1112))+COS(RADIANS(G1117))*COS(RADIANS(E1112))*COS(RADIANS(Z1102))))</f>
        <v>#DIV/0!</v>
      </c>
      <c r="AA1117" t="e">
        <f>IF(DEGREES(ACOS(SIN(RADIANS(G1117))*SIN(RADIANS(E1112))+COS(RADIANS(G1117))*COS(RADIANS(E1112))*COS(RADIANS(AA1102))))&gt;90,0,$F$4*$F$5/E1111^2*(SIN(RADIANS(G1117))*SIN(RADIANS(E1112))+COS(RADIANS(G1117))*COS(RADIANS(E1112))*COS(RADIANS(AA1102))))</f>
        <v>#DIV/0!</v>
      </c>
      <c r="AB1117" t="e">
        <f>IF(DEGREES(ACOS(SIN(RADIANS(G1117))*SIN(RADIANS(E1112))+COS(RADIANS(G1117))*COS(RADIANS(E1112))*COS(RADIANS(AB1102))))&gt;90,0,$F$4*$F$5/E1111^2*(SIN(RADIANS(G1117))*SIN(RADIANS(E1112))+COS(RADIANS(G1117))*COS(RADIANS(E1112))*COS(RADIANS(AB1102))))</f>
        <v>#DIV/0!</v>
      </c>
      <c r="AC1117" t="e">
        <f>IF(DEGREES(ACOS(SIN(RADIANS(G1117))*SIN(RADIANS(E1112))+COS(RADIANS(G1117))*COS(RADIANS(E1112))*COS(RADIANS(AC1102))))&gt;90,0,$F$4*$F$5/E1111^2*(SIN(RADIANS(G1117))*SIN(RADIANS(E1112))+COS(RADIANS(G1117))*COS(RADIANS(E1112))*COS(RADIANS(AC1102))))</f>
        <v>#DIV/0!</v>
      </c>
      <c r="AD1117" t="e">
        <f>IF(DEGREES(ACOS(SIN(RADIANS(G1117))*SIN(RADIANS(E1112))+COS(RADIANS(G1117))*COS(RADIANS(E1112))*COS(RADIANS(AD1102))))&gt;90,0,$F$4*$F$5/E1111^2*(SIN(RADIANS(G1117))*SIN(RADIANS(E1112))+COS(RADIANS(G1117))*COS(RADIANS(E1112))*COS(RADIANS(AD1102))))</f>
        <v>#DIV/0!</v>
      </c>
      <c r="AE1117" t="e">
        <f>IF(DEGREES(ACOS(SIN(RADIANS(G1117))*SIN(RADIANS(E1112))+COS(RADIANS(G1117))*COS(RADIANS(E1112))*COS(RADIANS(AE1102))))&gt;90,0,$F$4*$F$5/E1111^2*(SIN(RADIANS(G1117))*SIN(RADIANS(E1112))+COS(RADIANS(G1117))*COS(RADIANS(E1112))*COS(RADIANS(AE1102))))</f>
        <v>#DIV/0!</v>
      </c>
      <c r="AF1117" t="e">
        <f>IF(DEGREES(ACOS(SIN(RADIANS(G1117))*SIN(RADIANS(E1112))+COS(RADIANS(G1117))*COS(RADIANS(E1112))*COS(RADIANS(AF1102))))&gt;90,0,$F$4*$F$5/E1111^2*(SIN(RADIANS(G1117))*SIN(RADIANS(E1112))+COS(RADIANS(G1117))*COS(RADIANS(E1112))*COS(RADIANS(AF1102))))</f>
        <v>#DIV/0!</v>
      </c>
      <c r="AG1117" t="e">
        <f>IF(DEGREES(ACOS(SIN(RADIANS(G1117))*SIN(RADIANS(E1112))+COS(RADIANS(G1117))*COS(RADIANS(E1112))*COS(RADIANS(AG1102))))&gt;90,0,$F$4*$F$5/E1111^2*(SIN(RADIANS(G1117))*SIN(RADIANS(E1112))+COS(RADIANS(G1117))*COS(RADIANS(E1112))*COS(RADIANS(AG1102))))</f>
        <v>#DIV/0!</v>
      </c>
      <c r="AH1117" t="e">
        <f>IF(DEGREES(ACOS(SIN(RADIANS(G1117))*SIN(RADIANS(E1112))+COS(RADIANS(G1117))*COS(RADIANS(E1112))*COS(RADIANS(AH1102))))&gt;90,0,$F$4*$F$5/E1111^2*(SIN(RADIANS(G1117))*SIN(RADIANS(E1112))+COS(RADIANS(G1117))*COS(RADIANS(E1112))*COS(RADIANS(AH1102))))</f>
        <v>#DIV/0!</v>
      </c>
      <c r="AI1117" t="e">
        <f>IF(DEGREES(ACOS(SIN(RADIANS(G1117))*SIN(RADIANS(E1112))+COS(RADIANS(G1117))*COS(RADIANS(E1112))*COS(RADIANS(AI1102))))&gt;90,0,$F$4*$F$5/E1111^2*(SIN(RADIANS(G1117))*SIN(RADIANS(E1112))+COS(RADIANS(G1117))*COS(RADIANS(E1112))*COS(RADIANS(AI1102))))</f>
        <v>#DIV/0!</v>
      </c>
      <c r="AJ1117" t="e">
        <f>IF(DEGREES(ACOS(SIN(RADIANS(G1117))*SIN(RADIANS(E1112))+COS(RADIANS(G1117))*COS(RADIANS(E1112))*COS(RADIANS(AJ1102))))&gt;90,0,$F$4*$F$5/E1111^2*(SIN(RADIANS(G1117))*SIN(RADIANS(E1112))+COS(RADIANS(G1117))*COS(RADIANS(E1112))*COS(RADIANS(AJ1102))))</f>
        <v>#DIV/0!</v>
      </c>
      <c r="AK1117">
        <f>IF(DEGREES(ACOS(SIN(RADIANS(G1117))*SIN(RADIANS(E1112))+COS(RADIANS(G1117))*COS(RADIANS(E1112))*COS(RADIANS(AK1102))))&gt;90,0,$F$4*$F$5/E1111^2*(SIN(RADIANS(G1117))*SIN(RADIANS(E1112))+COS(RADIANS(G1117))*COS(RADIANS(E1112))*COS(RADIANS(AK1102))))</f>
        <v>0</v>
      </c>
      <c r="AL1117">
        <f>IF(DEGREES(ACOS(SIN(RADIANS(G1117))*SIN(RADIANS(E1112))+COS(RADIANS(G1117))*COS(RADIANS(E1112))*COS(RADIANS(AL1102))))&gt;90,0,$F$4*$F$5/E1111^2*(SIN(RADIANS(G1117))*SIN(RADIANS(E1112))+COS(RADIANS(G1117))*COS(RADIANS(E1112))*COS(RADIANS(AL1102))))</f>
        <v>0</v>
      </c>
      <c r="AM1117">
        <f>IF(DEGREES(ACOS(SIN(RADIANS(G1117))*SIN(RADIANS(E1112))+COS(RADIANS(G1117))*COS(RADIANS(E1112))*COS(RADIANS(AM1102))))&gt;90,0,$F$4*$F$5/E1111^2*(SIN(RADIANS(G1117))*SIN(RADIANS(E1112))+COS(RADIANS(G1117))*COS(RADIANS(E1112))*COS(RADIANS(AM1102))))</f>
        <v>0</v>
      </c>
      <c r="AN1117">
        <f>IF(DEGREES(ACOS(SIN(RADIANS(G1117))*SIN(RADIANS(E1112))+COS(RADIANS(G1117))*COS(RADIANS(E1112))*COS(RADIANS(AN1102))))&gt;90,0,$F$4*$F$5/E1111^2*(SIN(RADIANS(G1117))*SIN(RADIANS(E1112))+COS(RADIANS(G1117))*COS(RADIANS(E1112))*COS(RADIANS(AN1102))))</f>
        <v>0</v>
      </c>
      <c r="AO1117">
        <f>IF(DEGREES(ACOS(SIN(RADIANS(G1117))*SIN(RADIANS(E1112))+COS(RADIANS(G1117))*COS(RADIANS(E1112))*COS(RADIANS(AO1102))))&gt;90,0,$F$4*$F$5/E1111^2*(SIN(RADIANS(G1117))*SIN(RADIANS(E1112))+COS(RADIANS(G1117))*COS(RADIANS(E1112))*COS(RADIANS(AO1102))))</f>
        <v>0</v>
      </c>
      <c r="AP1117">
        <f>IF(DEGREES(ACOS(SIN(RADIANS(G1117))*SIN(RADIANS(E1112))+COS(RADIANS(G1117))*COS(RADIANS(E1112))*COS(RADIANS(AP1102))))&gt;90,0,$F$4*$F$5/E1111^2*(SIN(RADIANS(G1117))*SIN(RADIANS(E1112))+COS(RADIANS(G1117))*COS(RADIANS(E1112))*COS(RADIANS(AP1102))))</f>
        <v>0</v>
      </c>
      <c r="AQ1117">
        <f>IF(DEGREES(ACOS(SIN(RADIANS(G1117))*SIN(RADIANS(E1112))+COS(RADIANS(G1117))*COS(RADIANS(E1112))*COS(RADIANS(AQ1102))))&gt;90,0,$F$4*$F$5/E1111^2*(SIN(RADIANS(G1117))*SIN(RADIANS(E1112))+COS(RADIANS(G1117))*COS(RADIANS(E1112))*COS(RADIANS(AQ1102))))</f>
        <v>0</v>
      </c>
      <c r="AR1117">
        <f>IF(DEGREES(ACOS(SIN(RADIANS(G1117))*SIN(RADIANS(E1112))+COS(RADIANS(G1117))*COS(RADIANS(E1112))*COS(RADIANS(AR1102))))&gt;90,0,$F$4*$F$5/E1111^2*(SIN(RADIANS(G1117))*SIN(RADIANS(E1112))+COS(RADIANS(G1117))*COS(RADIANS(E1112))*COS(RADIANS(AR1102))))</f>
        <v>0</v>
      </c>
    </row>
    <row r="1118" spans="2:44" x14ac:dyDescent="0.5">
      <c r="G1118">
        <v>-50</v>
      </c>
      <c r="I1118">
        <f>IF(DEGREES(ACOS(SIN(RADIANS(G1118))*SIN(RADIANS(E1112))+COS(RADIANS(G1118))*COS(RADIANS(E1112))*COS(RADIANS(I1102))))&gt;90,0,$F$4*$F$5/E1111^2*(SIN(RADIANS(G1118))*SIN(RADIANS(E1112))+COS(RADIANS(G1118))*COS(RADIANS(E1112))*COS(RADIANS(I1102))))</f>
        <v>0</v>
      </c>
      <c r="J1118">
        <f>IF(DEGREES(ACOS(SIN(RADIANS(G1118))*SIN(RADIANS(E1112))+COS(RADIANS(G1118))*COS(RADIANS(E1112))*COS(RADIANS(J1102))))&gt;90,0,$F$4*$F$5/E1111^2*(SIN(RADIANS(G1118))*SIN(RADIANS(E1112))+COS(RADIANS(G1118))*COS(RADIANS(E1112))*COS(RADIANS(J1102))))</f>
        <v>0</v>
      </c>
      <c r="K1118">
        <f>IF(DEGREES(ACOS(SIN(RADIANS(G1118))*SIN(RADIANS(E1112))+COS(RADIANS(G1118))*COS(RADIANS(E1112))*COS(RADIANS(K1102))))&gt;90,0,$F$4*$F$5/E1111^2*(SIN(RADIANS(G1118))*SIN(RADIANS(E1112))+COS(RADIANS(G1118))*COS(RADIANS(E1112))*COS(RADIANS(K1102))))</f>
        <v>0</v>
      </c>
      <c r="L1118">
        <f>IF(DEGREES(ACOS(SIN(RADIANS(G1118))*SIN(RADIANS(E1112))+COS(RADIANS(G1118))*COS(RADIANS(E1112))*COS(RADIANS(L1102))))&gt;90,0,$F$4*$F$5/E1111^2*(SIN(RADIANS(G1118))*SIN(RADIANS(E1112))+COS(RADIANS(G1118))*COS(RADIANS(E1112))*COS(RADIANS(L1102))))</f>
        <v>0</v>
      </c>
      <c r="M1118">
        <f>IF(DEGREES(ACOS(SIN(RADIANS(G1118))*SIN(RADIANS(E1112))+COS(RADIANS(G1118))*COS(RADIANS(E1112))*COS(RADIANS(M1102))))&gt;90,0,$F$4*$F$5/E1111^2*(SIN(RADIANS(G1118))*SIN(RADIANS(E1112))+COS(RADIANS(G1118))*COS(RADIANS(E1112))*COS(RADIANS(M1102))))</f>
        <v>0</v>
      </c>
      <c r="N1118">
        <f>IF(DEGREES(ACOS(SIN(RADIANS(G1118))*SIN(RADIANS(E1112))+COS(RADIANS(G1118))*COS(RADIANS(E1112))*COS(RADIANS(N1102))))&gt;90,0,$F$4*$F$5/E1111^2*(SIN(RADIANS(G1118))*SIN(RADIANS(E1112))+COS(RADIANS(G1118))*COS(RADIANS(E1112))*COS(RADIANS(N1102))))</f>
        <v>0</v>
      </c>
      <c r="O1118">
        <f>IF(DEGREES(ACOS(SIN(RADIANS(G1118))*SIN(RADIANS(E1112))+COS(RADIANS(G1118))*COS(RADIANS(E1112))*COS(RADIANS(O1102))))&gt;90,0,$F$4*$F$5/E1111^2*(SIN(RADIANS(G1118))*SIN(RADIANS(E1112))+COS(RADIANS(G1118))*COS(RADIANS(E1112))*COS(RADIANS(O1102))))</f>
        <v>0</v>
      </c>
      <c r="P1118">
        <f>IF(DEGREES(ACOS(SIN(RADIANS(G1118))*SIN(RADIANS(E1112))+COS(RADIANS(G1118))*COS(RADIANS(E1112))*COS(RADIANS(P1102))))&gt;90,0,$F$4*$F$5/E1111^2*(SIN(RADIANS(G1118))*SIN(RADIANS(E1112))+COS(RADIANS(G1118))*COS(RADIANS(E1112))*COS(RADIANS(P1102))))</f>
        <v>0</v>
      </c>
      <c r="Q1118">
        <f>IF(DEGREES(ACOS(SIN(RADIANS(G1118))*SIN(RADIANS(E1112))+COS(RADIANS(G1118))*COS(RADIANS(E1112))*COS(RADIANS(Q1102))))&gt;90,0,$F$4*$F$5/E1111^2*(SIN(RADIANS(G1118))*SIN(RADIANS(E1112))+COS(RADIANS(G1118))*COS(RADIANS(E1112))*COS(RADIANS(Q1102))))</f>
        <v>0</v>
      </c>
      <c r="R1118" t="e">
        <f>IF(DEGREES(ACOS(SIN(RADIANS(G1118))*SIN(RADIANS(E1112))+COS(RADIANS(G1118))*COS(RADIANS(E1112))*COS(RADIANS(R1102))))&gt;90,0,$F$4*$F$5/E1111^2*(SIN(RADIANS(G1118))*SIN(RADIANS(E1112))+COS(RADIANS(G1118))*COS(RADIANS(E1112))*COS(RADIANS(R1102))))</f>
        <v>#DIV/0!</v>
      </c>
      <c r="S1118" t="e">
        <f>IF(DEGREES(ACOS(SIN(RADIANS(G1118))*SIN(RADIANS(E1112))+COS(RADIANS(G1118))*COS(RADIANS(E1112))*COS(RADIANS(S1102))))&gt;90,0,$F$4*$F$5/E1111^2*(SIN(RADIANS(G1118))*SIN(RADIANS(E1112))+COS(RADIANS(G1118))*COS(RADIANS(E1112))*COS(RADIANS(S1102))))</f>
        <v>#DIV/0!</v>
      </c>
      <c r="T1118" t="e">
        <f>IF(DEGREES(ACOS(SIN(RADIANS(G1118))*SIN(RADIANS(E1112))+COS(RADIANS(G1118))*COS(RADIANS(E1112))*COS(RADIANS(T1102))))&gt;90,0,$F$4*$F$5/E1111^2*(SIN(RADIANS(G1118))*SIN(RADIANS(E1112))+COS(RADIANS(G1118))*COS(RADIANS(E1112))*COS(RADIANS(T1102))))</f>
        <v>#DIV/0!</v>
      </c>
      <c r="U1118" t="e">
        <f>IF(DEGREES(ACOS(SIN(RADIANS(G1118))*SIN(RADIANS(E1112))+COS(RADIANS(G1118))*COS(RADIANS(E1112))*COS(RADIANS(U1102))))&gt;90,0,$F$4*$F$5/E1111^2*(SIN(RADIANS(G1118))*SIN(RADIANS(E1112))+COS(RADIANS(G1118))*COS(RADIANS(E1112))*COS(RADIANS(U1102))))</f>
        <v>#DIV/0!</v>
      </c>
      <c r="V1118" t="e">
        <f>IF(DEGREES(ACOS(SIN(RADIANS(G1118))*SIN(RADIANS(E1112))+COS(RADIANS(G1118))*COS(RADIANS(E1112))*COS(RADIANS(V1102))))&gt;90,0,$F$4*$F$5/E1111^2*(SIN(RADIANS(G1118))*SIN(RADIANS(E1112))+COS(RADIANS(G1118))*COS(RADIANS(E1112))*COS(RADIANS(V1102))))</f>
        <v>#DIV/0!</v>
      </c>
      <c r="W1118" t="e">
        <f>IF(DEGREES(ACOS(SIN(RADIANS(G1118))*SIN(RADIANS(E1112))+COS(RADIANS(G1118))*COS(RADIANS(E1112))*COS(RADIANS(W1102))))&gt;90,0,$F$4*$F$5/E1111^2*(SIN(RADIANS(G1118))*SIN(RADIANS(E1112))+COS(RADIANS(G1118))*COS(RADIANS(E1112))*COS(RADIANS(W1102))))</f>
        <v>#DIV/0!</v>
      </c>
      <c r="X1118" t="e">
        <f>IF(DEGREES(ACOS(SIN(RADIANS(G1118))*SIN(RADIANS(E1112))+COS(RADIANS(G1118))*COS(RADIANS(E1112))*COS(RADIANS(X1102))))&gt;90,0,$F$4*$F$5/E1111^2*(SIN(RADIANS(G1118))*SIN(RADIANS(E1112))+COS(RADIANS(G1118))*COS(RADIANS(E1112))*COS(RADIANS(X1102))))</f>
        <v>#DIV/0!</v>
      </c>
      <c r="Y1118" t="e">
        <f>IF(DEGREES(ACOS(SIN(RADIANS(G1118))*SIN(RADIANS(E1112))+COS(RADIANS(G1118))*COS(RADIANS(E1112))*COS(RADIANS(Y1102))))&gt;90,0,$F$4*$F$5/E1111^2*(SIN(RADIANS(G1118))*SIN(RADIANS(E1112))+COS(RADIANS(G1118))*COS(RADIANS(E1112))*COS(RADIANS(Y1102))))</f>
        <v>#DIV/0!</v>
      </c>
      <c r="Z1118" t="e">
        <f>IF(DEGREES(ACOS(SIN(RADIANS(G1118))*SIN(RADIANS(E1112))+COS(RADIANS(G1118))*COS(RADIANS(E1112))*COS(RADIANS(Z1102))))&gt;90,0,$F$4*$F$5/E1111^2*(SIN(RADIANS(G1118))*SIN(RADIANS(E1112))+COS(RADIANS(G1118))*COS(RADIANS(E1112))*COS(RADIANS(Z1102))))</f>
        <v>#DIV/0!</v>
      </c>
      <c r="AA1118" t="e">
        <f>IF(DEGREES(ACOS(SIN(RADIANS(G1118))*SIN(RADIANS(E1112))+COS(RADIANS(G1118))*COS(RADIANS(E1112))*COS(RADIANS(AA1102))))&gt;90,0,$F$4*$F$5/E1111^2*(SIN(RADIANS(G1118))*SIN(RADIANS(E1112))+COS(RADIANS(G1118))*COS(RADIANS(E1112))*COS(RADIANS(AA1102))))</f>
        <v>#DIV/0!</v>
      </c>
      <c r="AB1118" t="e">
        <f>IF(DEGREES(ACOS(SIN(RADIANS(G1118))*SIN(RADIANS(E1112))+COS(RADIANS(G1118))*COS(RADIANS(E1112))*COS(RADIANS(AB1102))))&gt;90,0,$F$4*$F$5/E1111^2*(SIN(RADIANS(G1118))*SIN(RADIANS(E1112))+COS(RADIANS(G1118))*COS(RADIANS(E1112))*COS(RADIANS(AB1102))))</f>
        <v>#DIV/0!</v>
      </c>
      <c r="AC1118" t="e">
        <f>IF(DEGREES(ACOS(SIN(RADIANS(G1118))*SIN(RADIANS(E1112))+COS(RADIANS(G1118))*COS(RADIANS(E1112))*COS(RADIANS(AC1102))))&gt;90,0,$F$4*$F$5/E1111^2*(SIN(RADIANS(G1118))*SIN(RADIANS(E1112))+COS(RADIANS(G1118))*COS(RADIANS(E1112))*COS(RADIANS(AC1102))))</f>
        <v>#DIV/0!</v>
      </c>
      <c r="AD1118" t="e">
        <f>IF(DEGREES(ACOS(SIN(RADIANS(G1118))*SIN(RADIANS(E1112))+COS(RADIANS(G1118))*COS(RADIANS(E1112))*COS(RADIANS(AD1102))))&gt;90,0,$F$4*$F$5/E1111^2*(SIN(RADIANS(G1118))*SIN(RADIANS(E1112))+COS(RADIANS(G1118))*COS(RADIANS(E1112))*COS(RADIANS(AD1102))))</f>
        <v>#DIV/0!</v>
      </c>
      <c r="AE1118" t="e">
        <f>IF(DEGREES(ACOS(SIN(RADIANS(G1118))*SIN(RADIANS(E1112))+COS(RADIANS(G1118))*COS(RADIANS(E1112))*COS(RADIANS(AE1102))))&gt;90,0,$F$4*$F$5/E1111^2*(SIN(RADIANS(G1118))*SIN(RADIANS(E1112))+COS(RADIANS(G1118))*COS(RADIANS(E1112))*COS(RADIANS(AE1102))))</f>
        <v>#DIV/0!</v>
      </c>
      <c r="AF1118" t="e">
        <f>IF(DEGREES(ACOS(SIN(RADIANS(G1118))*SIN(RADIANS(E1112))+COS(RADIANS(G1118))*COS(RADIANS(E1112))*COS(RADIANS(AF1102))))&gt;90,0,$F$4*$F$5/E1111^2*(SIN(RADIANS(G1118))*SIN(RADIANS(E1112))+COS(RADIANS(G1118))*COS(RADIANS(E1112))*COS(RADIANS(AF1102))))</f>
        <v>#DIV/0!</v>
      </c>
      <c r="AG1118" t="e">
        <f>IF(DEGREES(ACOS(SIN(RADIANS(G1118))*SIN(RADIANS(E1112))+COS(RADIANS(G1118))*COS(RADIANS(E1112))*COS(RADIANS(AG1102))))&gt;90,0,$F$4*$F$5/E1111^2*(SIN(RADIANS(G1118))*SIN(RADIANS(E1112))+COS(RADIANS(G1118))*COS(RADIANS(E1112))*COS(RADIANS(AG1102))))</f>
        <v>#DIV/0!</v>
      </c>
      <c r="AH1118" t="e">
        <f>IF(DEGREES(ACOS(SIN(RADIANS(G1118))*SIN(RADIANS(E1112))+COS(RADIANS(G1118))*COS(RADIANS(E1112))*COS(RADIANS(AH1102))))&gt;90,0,$F$4*$F$5/E1111^2*(SIN(RADIANS(G1118))*SIN(RADIANS(E1112))+COS(RADIANS(G1118))*COS(RADIANS(E1112))*COS(RADIANS(AH1102))))</f>
        <v>#DIV/0!</v>
      </c>
      <c r="AI1118" t="e">
        <f>IF(DEGREES(ACOS(SIN(RADIANS(G1118))*SIN(RADIANS(E1112))+COS(RADIANS(G1118))*COS(RADIANS(E1112))*COS(RADIANS(AI1102))))&gt;90,0,$F$4*$F$5/E1111^2*(SIN(RADIANS(G1118))*SIN(RADIANS(E1112))+COS(RADIANS(G1118))*COS(RADIANS(E1112))*COS(RADIANS(AI1102))))</f>
        <v>#DIV/0!</v>
      </c>
      <c r="AJ1118" t="e">
        <f>IF(DEGREES(ACOS(SIN(RADIANS(G1118))*SIN(RADIANS(E1112))+COS(RADIANS(G1118))*COS(RADIANS(E1112))*COS(RADIANS(AJ1102))))&gt;90,0,$F$4*$F$5/E1111^2*(SIN(RADIANS(G1118))*SIN(RADIANS(E1112))+COS(RADIANS(G1118))*COS(RADIANS(E1112))*COS(RADIANS(AJ1102))))</f>
        <v>#DIV/0!</v>
      </c>
      <c r="AK1118">
        <f>IF(DEGREES(ACOS(SIN(RADIANS(G1118))*SIN(RADIANS(E1112))+COS(RADIANS(G1118))*COS(RADIANS(E1112))*COS(RADIANS(AK1102))))&gt;90,0,$F$4*$F$5/E1111^2*(SIN(RADIANS(G1118))*SIN(RADIANS(E1112))+COS(RADIANS(G1118))*COS(RADIANS(E1112))*COS(RADIANS(AK1102))))</f>
        <v>0</v>
      </c>
      <c r="AL1118">
        <f>IF(DEGREES(ACOS(SIN(RADIANS(G1118))*SIN(RADIANS(E1112))+COS(RADIANS(G1118))*COS(RADIANS(E1112))*COS(RADIANS(AL1102))))&gt;90,0,$F$4*$F$5/E1111^2*(SIN(RADIANS(G1118))*SIN(RADIANS(E1112))+COS(RADIANS(G1118))*COS(RADIANS(E1112))*COS(RADIANS(AL1102))))</f>
        <v>0</v>
      </c>
      <c r="AM1118">
        <f>IF(DEGREES(ACOS(SIN(RADIANS(G1118))*SIN(RADIANS(E1112))+COS(RADIANS(G1118))*COS(RADIANS(E1112))*COS(RADIANS(AM1102))))&gt;90,0,$F$4*$F$5/E1111^2*(SIN(RADIANS(G1118))*SIN(RADIANS(E1112))+COS(RADIANS(G1118))*COS(RADIANS(E1112))*COS(RADIANS(AM1102))))</f>
        <v>0</v>
      </c>
      <c r="AN1118">
        <f>IF(DEGREES(ACOS(SIN(RADIANS(G1118))*SIN(RADIANS(E1112))+COS(RADIANS(G1118))*COS(RADIANS(E1112))*COS(RADIANS(AN1102))))&gt;90,0,$F$4*$F$5/E1111^2*(SIN(RADIANS(G1118))*SIN(RADIANS(E1112))+COS(RADIANS(G1118))*COS(RADIANS(E1112))*COS(RADIANS(AN1102))))</f>
        <v>0</v>
      </c>
      <c r="AO1118">
        <f>IF(DEGREES(ACOS(SIN(RADIANS(G1118))*SIN(RADIANS(E1112))+COS(RADIANS(G1118))*COS(RADIANS(E1112))*COS(RADIANS(AO1102))))&gt;90,0,$F$4*$F$5/E1111^2*(SIN(RADIANS(G1118))*SIN(RADIANS(E1112))+COS(RADIANS(G1118))*COS(RADIANS(E1112))*COS(RADIANS(AO1102))))</f>
        <v>0</v>
      </c>
      <c r="AP1118">
        <f>IF(DEGREES(ACOS(SIN(RADIANS(G1118))*SIN(RADIANS(E1112))+COS(RADIANS(G1118))*COS(RADIANS(E1112))*COS(RADIANS(AP1102))))&gt;90,0,$F$4*$F$5/E1111^2*(SIN(RADIANS(G1118))*SIN(RADIANS(E1112))+COS(RADIANS(G1118))*COS(RADIANS(E1112))*COS(RADIANS(AP1102))))</f>
        <v>0</v>
      </c>
      <c r="AQ1118">
        <f>IF(DEGREES(ACOS(SIN(RADIANS(G1118))*SIN(RADIANS(E1112))+COS(RADIANS(G1118))*COS(RADIANS(E1112))*COS(RADIANS(AQ1102))))&gt;90,0,$F$4*$F$5/E1111^2*(SIN(RADIANS(G1118))*SIN(RADIANS(E1112))+COS(RADIANS(G1118))*COS(RADIANS(E1112))*COS(RADIANS(AQ1102))))</f>
        <v>0</v>
      </c>
      <c r="AR1118">
        <f>IF(DEGREES(ACOS(SIN(RADIANS(G1118))*SIN(RADIANS(E1112))+COS(RADIANS(G1118))*COS(RADIANS(E1112))*COS(RADIANS(AR1102))))&gt;90,0,$F$4*$F$5/E1111^2*(SIN(RADIANS(G1118))*SIN(RADIANS(E1112))+COS(RADIANS(G1118))*COS(RADIANS(E1112))*COS(RADIANS(AR1102))))</f>
        <v>0</v>
      </c>
    </row>
    <row r="1119" spans="2:44" x14ac:dyDescent="0.5">
      <c r="G1119">
        <v>-60</v>
      </c>
      <c r="I1119">
        <f>IF(DEGREES(ACOS(SIN(RADIANS(G1119))*SIN(RADIANS(E1112))+COS(RADIANS(G1119))*COS(RADIANS(E1112))*COS(RADIANS(I1102))))&gt;90,0,$F$4*$F$5/E1111^2*(SIN(RADIANS(G1119))*SIN(RADIANS(E1112))+COS(RADIANS(G1119))*COS(RADIANS(E1112))*COS(RADIANS(I1102))))</f>
        <v>0</v>
      </c>
      <c r="J1119">
        <f>IF(DEGREES(ACOS(SIN(RADIANS(G1119))*SIN(RADIANS(E1112))+COS(RADIANS(G1119))*COS(RADIANS(E1112))*COS(RADIANS(J1102))))&gt;90,0,$F$4*$F$5/E1111^2*(SIN(RADIANS(G1119))*SIN(RADIANS(E1112))+COS(RADIANS(G1119))*COS(RADIANS(E1112))*COS(RADIANS(J1102))))</f>
        <v>0</v>
      </c>
      <c r="K1119">
        <f>IF(DEGREES(ACOS(SIN(RADIANS(G1119))*SIN(RADIANS(E1112))+COS(RADIANS(G1119))*COS(RADIANS(E1112))*COS(RADIANS(K1102))))&gt;90,0,$F$4*$F$5/E1111^2*(SIN(RADIANS(G1119))*SIN(RADIANS(E1112))+COS(RADIANS(G1119))*COS(RADIANS(E1112))*COS(RADIANS(K1102))))</f>
        <v>0</v>
      </c>
      <c r="L1119">
        <f>IF(DEGREES(ACOS(SIN(RADIANS(G1119))*SIN(RADIANS(E1112))+COS(RADIANS(G1119))*COS(RADIANS(E1112))*COS(RADIANS(L1102))))&gt;90,0,$F$4*$F$5/E1111^2*(SIN(RADIANS(G1119))*SIN(RADIANS(E1112))+COS(RADIANS(G1119))*COS(RADIANS(E1112))*COS(RADIANS(L1102))))</f>
        <v>0</v>
      </c>
      <c r="M1119">
        <f>IF(DEGREES(ACOS(SIN(RADIANS(G1119))*SIN(RADIANS(E1112))+COS(RADIANS(G1119))*COS(RADIANS(E1112))*COS(RADIANS(M1102))))&gt;90,0,$F$4*$F$5/E1111^2*(SIN(RADIANS(G1119))*SIN(RADIANS(E1112))+COS(RADIANS(G1119))*COS(RADIANS(E1112))*COS(RADIANS(M1102))))</f>
        <v>0</v>
      </c>
      <c r="N1119">
        <f>IF(DEGREES(ACOS(SIN(RADIANS(G1119))*SIN(RADIANS(E1112))+COS(RADIANS(G1119))*COS(RADIANS(E1112))*COS(RADIANS(N1102))))&gt;90,0,$F$4*$F$5/E1111^2*(SIN(RADIANS(G1119))*SIN(RADIANS(E1112))+COS(RADIANS(G1119))*COS(RADIANS(E1112))*COS(RADIANS(N1102))))</f>
        <v>0</v>
      </c>
      <c r="O1119">
        <f>IF(DEGREES(ACOS(SIN(RADIANS(G1119))*SIN(RADIANS(E1112))+COS(RADIANS(G1119))*COS(RADIANS(E1112))*COS(RADIANS(O1102))))&gt;90,0,$F$4*$F$5/E1111^2*(SIN(RADIANS(G1119))*SIN(RADIANS(E1112))+COS(RADIANS(G1119))*COS(RADIANS(E1112))*COS(RADIANS(O1102))))</f>
        <v>0</v>
      </c>
      <c r="P1119">
        <f>IF(DEGREES(ACOS(SIN(RADIANS(G1119))*SIN(RADIANS(E1112))+COS(RADIANS(G1119))*COS(RADIANS(E1112))*COS(RADIANS(P1102))))&gt;90,0,$F$4*$F$5/E1111^2*(SIN(RADIANS(G1119))*SIN(RADIANS(E1112))+COS(RADIANS(G1119))*COS(RADIANS(E1112))*COS(RADIANS(P1102))))</f>
        <v>0</v>
      </c>
      <c r="Q1119">
        <f>IF(DEGREES(ACOS(SIN(RADIANS(G1119))*SIN(RADIANS(E1112))+COS(RADIANS(G1119))*COS(RADIANS(E1112))*COS(RADIANS(Q1102))))&gt;90,0,$F$4*$F$5/E1111^2*(SIN(RADIANS(G1119))*SIN(RADIANS(E1112))+COS(RADIANS(G1119))*COS(RADIANS(E1112))*COS(RADIANS(Q1102))))</f>
        <v>0</v>
      </c>
      <c r="R1119" t="e">
        <f>IF(DEGREES(ACOS(SIN(RADIANS(G1119))*SIN(RADIANS(E1112))+COS(RADIANS(G1119))*COS(RADIANS(E1112))*COS(RADIANS(R1102))))&gt;90,0,$F$4*$F$5/E1111^2*(SIN(RADIANS(G1119))*SIN(RADIANS(E1112))+COS(RADIANS(G1119))*COS(RADIANS(E1112))*COS(RADIANS(R1102))))</f>
        <v>#DIV/0!</v>
      </c>
      <c r="S1119" t="e">
        <f>IF(DEGREES(ACOS(SIN(RADIANS(G1119))*SIN(RADIANS(E1112))+COS(RADIANS(G1119))*COS(RADIANS(E1112))*COS(RADIANS(S1102))))&gt;90,0,$F$4*$F$5/E1111^2*(SIN(RADIANS(G1119))*SIN(RADIANS(E1112))+COS(RADIANS(G1119))*COS(RADIANS(E1112))*COS(RADIANS(S1102))))</f>
        <v>#DIV/0!</v>
      </c>
      <c r="T1119" t="e">
        <f>IF(DEGREES(ACOS(SIN(RADIANS(G1119))*SIN(RADIANS(E1112))+COS(RADIANS(G1119))*COS(RADIANS(E1112))*COS(RADIANS(T1102))))&gt;90,0,$F$4*$F$5/E1111^2*(SIN(RADIANS(G1119))*SIN(RADIANS(E1112))+COS(RADIANS(G1119))*COS(RADIANS(E1112))*COS(RADIANS(T1102))))</f>
        <v>#DIV/0!</v>
      </c>
      <c r="U1119" t="e">
        <f>IF(DEGREES(ACOS(SIN(RADIANS(G1119))*SIN(RADIANS(E1112))+COS(RADIANS(G1119))*COS(RADIANS(E1112))*COS(RADIANS(U1102))))&gt;90,0,$F$4*$F$5/E1111^2*(SIN(RADIANS(G1119))*SIN(RADIANS(E1112))+COS(RADIANS(G1119))*COS(RADIANS(E1112))*COS(RADIANS(U1102))))</f>
        <v>#DIV/0!</v>
      </c>
      <c r="V1119" t="e">
        <f>IF(DEGREES(ACOS(SIN(RADIANS(G1119))*SIN(RADIANS(E1112))+COS(RADIANS(G1119))*COS(RADIANS(E1112))*COS(RADIANS(V1102))))&gt;90,0,$F$4*$F$5/E1111^2*(SIN(RADIANS(G1119))*SIN(RADIANS(E1112))+COS(RADIANS(G1119))*COS(RADIANS(E1112))*COS(RADIANS(V1102))))</f>
        <v>#DIV/0!</v>
      </c>
      <c r="W1119" t="e">
        <f>IF(DEGREES(ACOS(SIN(RADIANS(G1119))*SIN(RADIANS(E1112))+COS(RADIANS(G1119))*COS(RADIANS(E1112))*COS(RADIANS(W1102))))&gt;90,0,$F$4*$F$5/E1111^2*(SIN(RADIANS(G1119))*SIN(RADIANS(E1112))+COS(RADIANS(G1119))*COS(RADIANS(E1112))*COS(RADIANS(W1102))))</f>
        <v>#DIV/0!</v>
      </c>
      <c r="X1119" t="e">
        <f>IF(DEGREES(ACOS(SIN(RADIANS(G1119))*SIN(RADIANS(E1112))+COS(RADIANS(G1119))*COS(RADIANS(E1112))*COS(RADIANS(X1102))))&gt;90,0,$F$4*$F$5/E1111^2*(SIN(RADIANS(G1119))*SIN(RADIANS(E1112))+COS(RADIANS(G1119))*COS(RADIANS(E1112))*COS(RADIANS(X1102))))</f>
        <v>#DIV/0!</v>
      </c>
      <c r="Y1119" t="e">
        <f>IF(DEGREES(ACOS(SIN(RADIANS(G1119))*SIN(RADIANS(E1112))+COS(RADIANS(G1119))*COS(RADIANS(E1112))*COS(RADIANS(Y1102))))&gt;90,0,$F$4*$F$5/E1111^2*(SIN(RADIANS(G1119))*SIN(RADIANS(E1112))+COS(RADIANS(G1119))*COS(RADIANS(E1112))*COS(RADIANS(Y1102))))</f>
        <v>#DIV/0!</v>
      </c>
      <c r="Z1119" t="e">
        <f>IF(DEGREES(ACOS(SIN(RADIANS(G1119))*SIN(RADIANS(E1112))+COS(RADIANS(G1119))*COS(RADIANS(E1112))*COS(RADIANS(Z1102))))&gt;90,0,$F$4*$F$5/E1111^2*(SIN(RADIANS(G1119))*SIN(RADIANS(E1112))+COS(RADIANS(G1119))*COS(RADIANS(E1112))*COS(RADIANS(Z1102))))</f>
        <v>#DIV/0!</v>
      </c>
      <c r="AA1119" t="e">
        <f>IF(DEGREES(ACOS(SIN(RADIANS(G1119))*SIN(RADIANS(E1112))+COS(RADIANS(G1119))*COS(RADIANS(E1112))*COS(RADIANS(AA1102))))&gt;90,0,$F$4*$F$5/E1111^2*(SIN(RADIANS(G1119))*SIN(RADIANS(E1112))+COS(RADIANS(G1119))*COS(RADIANS(E1112))*COS(RADIANS(AA1102))))</f>
        <v>#DIV/0!</v>
      </c>
      <c r="AB1119" t="e">
        <f>IF(DEGREES(ACOS(SIN(RADIANS(G1119))*SIN(RADIANS(E1112))+COS(RADIANS(G1119))*COS(RADIANS(E1112))*COS(RADIANS(AB1102))))&gt;90,0,$F$4*$F$5/E1111^2*(SIN(RADIANS(G1119))*SIN(RADIANS(E1112))+COS(RADIANS(G1119))*COS(RADIANS(E1112))*COS(RADIANS(AB1102))))</f>
        <v>#DIV/0!</v>
      </c>
      <c r="AC1119" t="e">
        <f>IF(DEGREES(ACOS(SIN(RADIANS(G1119))*SIN(RADIANS(E1112))+COS(RADIANS(G1119))*COS(RADIANS(E1112))*COS(RADIANS(AC1102))))&gt;90,0,$F$4*$F$5/E1111^2*(SIN(RADIANS(G1119))*SIN(RADIANS(E1112))+COS(RADIANS(G1119))*COS(RADIANS(E1112))*COS(RADIANS(AC1102))))</f>
        <v>#DIV/0!</v>
      </c>
      <c r="AD1119" t="e">
        <f>IF(DEGREES(ACOS(SIN(RADIANS(G1119))*SIN(RADIANS(E1112))+COS(RADIANS(G1119))*COS(RADIANS(E1112))*COS(RADIANS(AD1102))))&gt;90,0,$F$4*$F$5/E1111^2*(SIN(RADIANS(G1119))*SIN(RADIANS(E1112))+COS(RADIANS(G1119))*COS(RADIANS(E1112))*COS(RADIANS(AD1102))))</f>
        <v>#DIV/0!</v>
      </c>
      <c r="AE1119" t="e">
        <f>IF(DEGREES(ACOS(SIN(RADIANS(G1119))*SIN(RADIANS(E1112))+COS(RADIANS(G1119))*COS(RADIANS(E1112))*COS(RADIANS(AE1102))))&gt;90,0,$F$4*$F$5/E1111^2*(SIN(RADIANS(G1119))*SIN(RADIANS(E1112))+COS(RADIANS(G1119))*COS(RADIANS(E1112))*COS(RADIANS(AE1102))))</f>
        <v>#DIV/0!</v>
      </c>
      <c r="AF1119" t="e">
        <f>IF(DEGREES(ACOS(SIN(RADIANS(G1119))*SIN(RADIANS(E1112))+COS(RADIANS(G1119))*COS(RADIANS(E1112))*COS(RADIANS(AF1102))))&gt;90,0,$F$4*$F$5/E1111^2*(SIN(RADIANS(G1119))*SIN(RADIANS(E1112))+COS(RADIANS(G1119))*COS(RADIANS(E1112))*COS(RADIANS(AF1102))))</f>
        <v>#DIV/0!</v>
      </c>
      <c r="AG1119" t="e">
        <f>IF(DEGREES(ACOS(SIN(RADIANS(G1119))*SIN(RADIANS(E1112))+COS(RADIANS(G1119))*COS(RADIANS(E1112))*COS(RADIANS(AG1102))))&gt;90,0,$F$4*$F$5/E1111^2*(SIN(RADIANS(G1119))*SIN(RADIANS(E1112))+COS(RADIANS(G1119))*COS(RADIANS(E1112))*COS(RADIANS(AG1102))))</f>
        <v>#DIV/0!</v>
      </c>
      <c r="AH1119" t="e">
        <f>IF(DEGREES(ACOS(SIN(RADIANS(G1119))*SIN(RADIANS(E1112))+COS(RADIANS(G1119))*COS(RADIANS(E1112))*COS(RADIANS(AH1102))))&gt;90,0,$F$4*$F$5/E1111^2*(SIN(RADIANS(G1119))*SIN(RADIANS(E1112))+COS(RADIANS(G1119))*COS(RADIANS(E1112))*COS(RADIANS(AH1102))))</f>
        <v>#DIV/0!</v>
      </c>
      <c r="AI1119" t="e">
        <f>IF(DEGREES(ACOS(SIN(RADIANS(G1119))*SIN(RADIANS(E1112))+COS(RADIANS(G1119))*COS(RADIANS(E1112))*COS(RADIANS(AI1102))))&gt;90,0,$F$4*$F$5/E1111^2*(SIN(RADIANS(G1119))*SIN(RADIANS(E1112))+COS(RADIANS(G1119))*COS(RADIANS(E1112))*COS(RADIANS(AI1102))))</f>
        <v>#DIV/0!</v>
      </c>
      <c r="AJ1119" t="e">
        <f>IF(DEGREES(ACOS(SIN(RADIANS(G1119))*SIN(RADIANS(E1112))+COS(RADIANS(G1119))*COS(RADIANS(E1112))*COS(RADIANS(AJ1102))))&gt;90,0,$F$4*$F$5/E1111^2*(SIN(RADIANS(G1119))*SIN(RADIANS(E1112))+COS(RADIANS(G1119))*COS(RADIANS(E1112))*COS(RADIANS(AJ1102))))</f>
        <v>#DIV/0!</v>
      </c>
      <c r="AK1119">
        <f>IF(DEGREES(ACOS(SIN(RADIANS(G1119))*SIN(RADIANS(E1112))+COS(RADIANS(G1119))*COS(RADIANS(E1112))*COS(RADIANS(AK1102))))&gt;90,0,$F$4*$F$5/E1111^2*(SIN(RADIANS(G1119))*SIN(RADIANS(E1112))+COS(RADIANS(G1119))*COS(RADIANS(E1112))*COS(RADIANS(AK1102))))</f>
        <v>0</v>
      </c>
      <c r="AL1119">
        <f>IF(DEGREES(ACOS(SIN(RADIANS(G1119))*SIN(RADIANS(E1112))+COS(RADIANS(G1119))*COS(RADIANS(E1112))*COS(RADIANS(AL1102))))&gt;90,0,$F$4*$F$5/E1111^2*(SIN(RADIANS(G1119))*SIN(RADIANS(E1112))+COS(RADIANS(G1119))*COS(RADIANS(E1112))*COS(RADIANS(AL1102))))</f>
        <v>0</v>
      </c>
      <c r="AM1119">
        <f>IF(DEGREES(ACOS(SIN(RADIANS(G1119))*SIN(RADIANS(E1112))+COS(RADIANS(G1119))*COS(RADIANS(E1112))*COS(RADIANS(AM1102))))&gt;90,0,$F$4*$F$5/E1111^2*(SIN(RADIANS(G1119))*SIN(RADIANS(E1112))+COS(RADIANS(G1119))*COS(RADIANS(E1112))*COS(RADIANS(AM1102))))</f>
        <v>0</v>
      </c>
      <c r="AN1119">
        <f>IF(DEGREES(ACOS(SIN(RADIANS(G1119))*SIN(RADIANS(E1112))+COS(RADIANS(G1119))*COS(RADIANS(E1112))*COS(RADIANS(AN1102))))&gt;90,0,$F$4*$F$5/E1111^2*(SIN(RADIANS(G1119))*SIN(RADIANS(E1112))+COS(RADIANS(G1119))*COS(RADIANS(E1112))*COS(RADIANS(AN1102))))</f>
        <v>0</v>
      </c>
      <c r="AO1119">
        <f>IF(DEGREES(ACOS(SIN(RADIANS(G1119))*SIN(RADIANS(E1112))+COS(RADIANS(G1119))*COS(RADIANS(E1112))*COS(RADIANS(AO1102))))&gt;90,0,$F$4*$F$5/E1111^2*(SIN(RADIANS(G1119))*SIN(RADIANS(E1112))+COS(RADIANS(G1119))*COS(RADIANS(E1112))*COS(RADIANS(AO1102))))</f>
        <v>0</v>
      </c>
      <c r="AP1119">
        <f>IF(DEGREES(ACOS(SIN(RADIANS(G1119))*SIN(RADIANS(E1112))+COS(RADIANS(G1119))*COS(RADIANS(E1112))*COS(RADIANS(AP1102))))&gt;90,0,$F$4*$F$5/E1111^2*(SIN(RADIANS(G1119))*SIN(RADIANS(E1112))+COS(RADIANS(G1119))*COS(RADIANS(E1112))*COS(RADIANS(AP1102))))</f>
        <v>0</v>
      </c>
      <c r="AQ1119">
        <f>IF(DEGREES(ACOS(SIN(RADIANS(G1119))*SIN(RADIANS(E1112))+COS(RADIANS(G1119))*COS(RADIANS(E1112))*COS(RADIANS(AQ1102))))&gt;90,0,$F$4*$F$5/E1111^2*(SIN(RADIANS(G1119))*SIN(RADIANS(E1112))+COS(RADIANS(G1119))*COS(RADIANS(E1112))*COS(RADIANS(AQ1102))))</f>
        <v>0</v>
      </c>
      <c r="AR1119">
        <f>IF(DEGREES(ACOS(SIN(RADIANS(G1119))*SIN(RADIANS(E1112))+COS(RADIANS(G1119))*COS(RADIANS(E1112))*COS(RADIANS(AR1102))))&gt;90,0,$F$4*$F$5/E1111^2*(SIN(RADIANS(G1119))*SIN(RADIANS(E1112))+COS(RADIANS(G1119))*COS(RADIANS(E1112))*COS(RADIANS(AR1102))))</f>
        <v>0</v>
      </c>
    </row>
    <row r="1120" spans="2:44" x14ac:dyDescent="0.5">
      <c r="G1120">
        <v>-70</v>
      </c>
      <c r="I1120">
        <f>IF(DEGREES(ACOS(SIN(RADIANS(G1120))*SIN(RADIANS(E1112))+COS(RADIANS(G1120))*COS(RADIANS(E1112))*COS(RADIANS(I1102))))&gt;90,0,$F$4*$F$5/E1111^2*(SIN(RADIANS(G1120))*SIN(RADIANS(E1112))+COS(RADIANS(G1120))*COS(RADIANS(E1112))*COS(RADIANS(I1102))))</f>
        <v>0</v>
      </c>
      <c r="J1120">
        <f>IF(DEGREES(ACOS(SIN(RADIANS(G1120))*SIN(RADIANS(E1112))+COS(RADIANS(G1120))*COS(RADIANS(E1112))*COS(RADIANS(J1102))))&gt;90,0,$F$4*$F$5/E1111^2*(SIN(RADIANS(G1120))*SIN(RADIANS(E1112))+COS(RADIANS(G1120))*COS(RADIANS(E1112))*COS(RADIANS(J1102))))</f>
        <v>0</v>
      </c>
      <c r="K1120">
        <f>IF(DEGREES(ACOS(SIN(RADIANS(G1120))*SIN(RADIANS(E1112))+COS(RADIANS(G1120))*COS(RADIANS(E1112))*COS(RADIANS(K1102))))&gt;90,0,$F$4*$F$5/E1111^2*(SIN(RADIANS(G1120))*SIN(RADIANS(E1112))+COS(RADIANS(G1120))*COS(RADIANS(E1112))*COS(RADIANS(K1102))))</f>
        <v>0</v>
      </c>
      <c r="L1120">
        <f>IF(DEGREES(ACOS(SIN(RADIANS(G1120))*SIN(RADIANS(E1112))+COS(RADIANS(G1120))*COS(RADIANS(E1112))*COS(RADIANS(L1102))))&gt;90,0,$F$4*$F$5/E1111^2*(SIN(RADIANS(G1120))*SIN(RADIANS(E1112))+COS(RADIANS(G1120))*COS(RADIANS(E1112))*COS(RADIANS(L1102))))</f>
        <v>0</v>
      </c>
      <c r="M1120">
        <f>IF(DEGREES(ACOS(SIN(RADIANS(G1120))*SIN(RADIANS(E1112))+COS(RADIANS(G1120))*COS(RADIANS(E1112))*COS(RADIANS(M1102))))&gt;90,0,$F$4*$F$5/E1111^2*(SIN(RADIANS(G1120))*SIN(RADIANS(E1112))+COS(RADIANS(G1120))*COS(RADIANS(E1112))*COS(RADIANS(M1102))))</f>
        <v>0</v>
      </c>
      <c r="N1120">
        <f>IF(DEGREES(ACOS(SIN(RADIANS(G1120))*SIN(RADIANS(E1112))+COS(RADIANS(G1120))*COS(RADIANS(E1112))*COS(RADIANS(N1102))))&gt;90,0,$F$4*$F$5/E1111^2*(SIN(RADIANS(G1120))*SIN(RADIANS(E1112))+COS(RADIANS(G1120))*COS(RADIANS(E1112))*COS(RADIANS(N1102))))</f>
        <v>0</v>
      </c>
      <c r="O1120">
        <f>IF(DEGREES(ACOS(SIN(RADIANS(G1120))*SIN(RADIANS(E1112))+COS(RADIANS(G1120))*COS(RADIANS(E1112))*COS(RADIANS(O1102))))&gt;90,0,$F$4*$F$5/E1111^2*(SIN(RADIANS(G1120))*SIN(RADIANS(E1112))+COS(RADIANS(G1120))*COS(RADIANS(E1112))*COS(RADIANS(O1102))))</f>
        <v>0</v>
      </c>
      <c r="P1120">
        <f>IF(DEGREES(ACOS(SIN(RADIANS(G1120))*SIN(RADIANS(E1112))+COS(RADIANS(G1120))*COS(RADIANS(E1112))*COS(RADIANS(P1102))))&gt;90,0,$F$4*$F$5/E1111^2*(SIN(RADIANS(G1120))*SIN(RADIANS(E1112))+COS(RADIANS(G1120))*COS(RADIANS(E1112))*COS(RADIANS(P1102))))</f>
        <v>0</v>
      </c>
      <c r="Q1120">
        <f>IF(DEGREES(ACOS(SIN(RADIANS(G1120))*SIN(RADIANS(E1112))+COS(RADIANS(G1120))*COS(RADIANS(E1112))*COS(RADIANS(Q1102))))&gt;90,0,$F$4*$F$5/E1111^2*(SIN(RADIANS(G1120))*SIN(RADIANS(E1112))+COS(RADIANS(G1120))*COS(RADIANS(E1112))*COS(RADIANS(Q1102))))</f>
        <v>0</v>
      </c>
      <c r="R1120" t="e">
        <f>IF(DEGREES(ACOS(SIN(RADIANS(G1120))*SIN(RADIANS(E1112))+COS(RADIANS(G1120))*COS(RADIANS(E1112))*COS(RADIANS(R1102))))&gt;90,0,$F$4*$F$5/E1111^2*(SIN(RADIANS(G1120))*SIN(RADIANS(E1112))+COS(RADIANS(G1120))*COS(RADIANS(E1112))*COS(RADIANS(R1102))))</f>
        <v>#DIV/0!</v>
      </c>
      <c r="S1120" t="e">
        <f>IF(DEGREES(ACOS(SIN(RADIANS(G1120))*SIN(RADIANS(E1112))+COS(RADIANS(G1120))*COS(RADIANS(E1112))*COS(RADIANS(S1102))))&gt;90,0,$F$4*$F$5/E1111^2*(SIN(RADIANS(G1120))*SIN(RADIANS(E1112))+COS(RADIANS(G1120))*COS(RADIANS(E1112))*COS(RADIANS(S1102))))</f>
        <v>#DIV/0!</v>
      </c>
      <c r="T1120" t="e">
        <f>IF(DEGREES(ACOS(SIN(RADIANS(G1120))*SIN(RADIANS(E1112))+COS(RADIANS(G1120))*COS(RADIANS(E1112))*COS(RADIANS(T1102))))&gt;90,0,$F$4*$F$5/E1111^2*(SIN(RADIANS(G1120))*SIN(RADIANS(E1112))+COS(RADIANS(G1120))*COS(RADIANS(E1112))*COS(RADIANS(T1102))))</f>
        <v>#DIV/0!</v>
      </c>
      <c r="U1120" t="e">
        <f>IF(DEGREES(ACOS(SIN(RADIANS(G1120))*SIN(RADIANS(E1112))+COS(RADIANS(G1120))*COS(RADIANS(E1112))*COS(RADIANS(U1102))))&gt;90,0,$F$4*$F$5/E1111^2*(SIN(RADIANS(G1120))*SIN(RADIANS(E1112))+COS(RADIANS(G1120))*COS(RADIANS(E1112))*COS(RADIANS(U1102))))</f>
        <v>#DIV/0!</v>
      </c>
      <c r="V1120" t="e">
        <f>IF(DEGREES(ACOS(SIN(RADIANS(G1120))*SIN(RADIANS(E1112))+COS(RADIANS(G1120))*COS(RADIANS(E1112))*COS(RADIANS(V1102))))&gt;90,0,$F$4*$F$5/E1111^2*(SIN(RADIANS(G1120))*SIN(RADIANS(E1112))+COS(RADIANS(G1120))*COS(RADIANS(E1112))*COS(RADIANS(V1102))))</f>
        <v>#DIV/0!</v>
      </c>
      <c r="W1120" t="e">
        <f>IF(DEGREES(ACOS(SIN(RADIANS(G1120))*SIN(RADIANS(E1112))+COS(RADIANS(G1120))*COS(RADIANS(E1112))*COS(RADIANS(W1102))))&gt;90,0,$F$4*$F$5/E1111^2*(SIN(RADIANS(G1120))*SIN(RADIANS(E1112))+COS(RADIANS(G1120))*COS(RADIANS(E1112))*COS(RADIANS(W1102))))</f>
        <v>#DIV/0!</v>
      </c>
      <c r="X1120" t="e">
        <f>IF(DEGREES(ACOS(SIN(RADIANS(G1120))*SIN(RADIANS(E1112))+COS(RADIANS(G1120))*COS(RADIANS(E1112))*COS(RADIANS(X1102))))&gt;90,0,$F$4*$F$5/E1111^2*(SIN(RADIANS(G1120))*SIN(RADIANS(E1112))+COS(RADIANS(G1120))*COS(RADIANS(E1112))*COS(RADIANS(X1102))))</f>
        <v>#DIV/0!</v>
      </c>
      <c r="Y1120" t="e">
        <f>IF(DEGREES(ACOS(SIN(RADIANS(G1120))*SIN(RADIANS(E1112))+COS(RADIANS(G1120))*COS(RADIANS(E1112))*COS(RADIANS(Y1102))))&gt;90,0,$F$4*$F$5/E1111^2*(SIN(RADIANS(G1120))*SIN(RADIANS(E1112))+COS(RADIANS(G1120))*COS(RADIANS(E1112))*COS(RADIANS(Y1102))))</f>
        <v>#DIV/0!</v>
      </c>
      <c r="Z1120" t="e">
        <f>IF(DEGREES(ACOS(SIN(RADIANS(G1120))*SIN(RADIANS(E1112))+COS(RADIANS(G1120))*COS(RADIANS(E1112))*COS(RADIANS(Z1102))))&gt;90,0,$F$4*$F$5/E1111^2*(SIN(RADIANS(G1120))*SIN(RADIANS(E1112))+COS(RADIANS(G1120))*COS(RADIANS(E1112))*COS(RADIANS(Z1102))))</f>
        <v>#DIV/0!</v>
      </c>
      <c r="AA1120" t="e">
        <f>IF(DEGREES(ACOS(SIN(RADIANS(G1120))*SIN(RADIANS(E1112))+COS(RADIANS(G1120))*COS(RADIANS(E1112))*COS(RADIANS(AA1102))))&gt;90,0,$F$4*$F$5/E1111^2*(SIN(RADIANS(G1120))*SIN(RADIANS(E1112))+COS(RADIANS(G1120))*COS(RADIANS(E1112))*COS(RADIANS(AA1102))))</f>
        <v>#DIV/0!</v>
      </c>
      <c r="AB1120" t="e">
        <f>IF(DEGREES(ACOS(SIN(RADIANS(G1120))*SIN(RADIANS(E1112))+COS(RADIANS(G1120))*COS(RADIANS(E1112))*COS(RADIANS(AB1102))))&gt;90,0,$F$4*$F$5/E1111^2*(SIN(RADIANS(G1120))*SIN(RADIANS(E1112))+COS(RADIANS(G1120))*COS(RADIANS(E1112))*COS(RADIANS(AB1102))))</f>
        <v>#DIV/0!</v>
      </c>
      <c r="AC1120" t="e">
        <f>IF(DEGREES(ACOS(SIN(RADIANS(G1120))*SIN(RADIANS(E1112))+COS(RADIANS(G1120))*COS(RADIANS(E1112))*COS(RADIANS(AC1102))))&gt;90,0,$F$4*$F$5/E1111^2*(SIN(RADIANS(G1120))*SIN(RADIANS(E1112))+COS(RADIANS(G1120))*COS(RADIANS(E1112))*COS(RADIANS(AC1102))))</f>
        <v>#DIV/0!</v>
      </c>
      <c r="AD1120" t="e">
        <f>IF(DEGREES(ACOS(SIN(RADIANS(G1120))*SIN(RADIANS(E1112))+COS(RADIANS(G1120))*COS(RADIANS(E1112))*COS(RADIANS(AD1102))))&gt;90,0,$F$4*$F$5/E1111^2*(SIN(RADIANS(G1120))*SIN(RADIANS(E1112))+COS(RADIANS(G1120))*COS(RADIANS(E1112))*COS(RADIANS(AD1102))))</f>
        <v>#DIV/0!</v>
      </c>
      <c r="AE1120" t="e">
        <f>IF(DEGREES(ACOS(SIN(RADIANS(G1120))*SIN(RADIANS(E1112))+COS(RADIANS(G1120))*COS(RADIANS(E1112))*COS(RADIANS(AE1102))))&gt;90,0,$F$4*$F$5/E1111^2*(SIN(RADIANS(G1120))*SIN(RADIANS(E1112))+COS(RADIANS(G1120))*COS(RADIANS(E1112))*COS(RADIANS(AE1102))))</f>
        <v>#DIV/0!</v>
      </c>
      <c r="AF1120" t="e">
        <f>IF(DEGREES(ACOS(SIN(RADIANS(G1120))*SIN(RADIANS(E1112))+COS(RADIANS(G1120))*COS(RADIANS(E1112))*COS(RADIANS(AF1102))))&gt;90,0,$F$4*$F$5/E1111^2*(SIN(RADIANS(G1120))*SIN(RADIANS(E1112))+COS(RADIANS(G1120))*COS(RADIANS(E1112))*COS(RADIANS(AF1102))))</f>
        <v>#DIV/0!</v>
      </c>
      <c r="AG1120" t="e">
        <f>IF(DEGREES(ACOS(SIN(RADIANS(G1120))*SIN(RADIANS(E1112))+COS(RADIANS(G1120))*COS(RADIANS(E1112))*COS(RADIANS(AG1102))))&gt;90,0,$F$4*$F$5/E1111^2*(SIN(RADIANS(G1120))*SIN(RADIANS(E1112))+COS(RADIANS(G1120))*COS(RADIANS(E1112))*COS(RADIANS(AG1102))))</f>
        <v>#DIV/0!</v>
      </c>
      <c r="AH1120" t="e">
        <f>IF(DEGREES(ACOS(SIN(RADIANS(G1120))*SIN(RADIANS(E1112))+COS(RADIANS(G1120))*COS(RADIANS(E1112))*COS(RADIANS(AH1102))))&gt;90,0,$F$4*$F$5/E1111^2*(SIN(RADIANS(G1120))*SIN(RADIANS(E1112))+COS(RADIANS(G1120))*COS(RADIANS(E1112))*COS(RADIANS(AH1102))))</f>
        <v>#DIV/0!</v>
      </c>
      <c r="AI1120" t="e">
        <f>IF(DEGREES(ACOS(SIN(RADIANS(G1120))*SIN(RADIANS(E1112))+COS(RADIANS(G1120))*COS(RADIANS(E1112))*COS(RADIANS(AI1102))))&gt;90,0,$F$4*$F$5/E1111^2*(SIN(RADIANS(G1120))*SIN(RADIANS(E1112))+COS(RADIANS(G1120))*COS(RADIANS(E1112))*COS(RADIANS(AI1102))))</f>
        <v>#DIV/0!</v>
      </c>
      <c r="AJ1120" t="e">
        <f>IF(DEGREES(ACOS(SIN(RADIANS(G1120))*SIN(RADIANS(E1112))+COS(RADIANS(G1120))*COS(RADIANS(E1112))*COS(RADIANS(AJ1102))))&gt;90,0,$F$4*$F$5/E1111^2*(SIN(RADIANS(G1120))*SIN(RADIANS(E1112))+COS(RADIANS(G1120))*COS(RADIANS(E1112))*COS(RADIANS(AJ1102))))</f>
        <v>#DIV/0!</v>
      </c>
      <c r="AK1120">
        <f>IF(DEGREES(ACOS(SIN(RADIANS(G1120))*SIN(RADIANS(E1112))+COS(RADIANS(G1120))*COS(RADIANS(E1112))*COS(RADIANS(AK1102))))&gt;90,0,$F$4*$F$5/E1111^2*(SIN(RADIANS(G1120))*SIN(RADIANS(E1112))+COS(RADIANS(G1120))*COS(RADIANS(E1112))*COS(RADIANS(AK1102))))</f>
        <v>0</v>
      </c>
      <c r="AL1120">
        <f>IF(DEGREES(ACOS(SIN(RADIANS(G1120))*SIN(RADIANS(E1112))+COS(RADIANS(G1120))*COS(RADIANS(E1112))*COS(RADIANS(AL1102))))&gt;90,0,$F$4*$F$5/E1111^2*(SIN(RADIANS(G1120))*SIN(RADIANS(E1112))+COS(RADIANS(G1120))*COS(RADIANS(E1112))*COS(RADIANS(AL1102))))</f>
        <v>0</v>
      </c>
      <c r="AM1120">
        <f>IF(DEGREES(ACOS(SIN(RADIANS(G1120))*SIN(RADIANS(E1112))+COS(RADIANS(G1120))*COS(RADIANS(E1112))*COS(RADIANS(AM1102))))&gt;90,0,$F$4*$F$5/E1111^2*(SIN(RADIANS(G1120))*SIN(RADIANS(E1112))+COS(RADIANS(G1120))*COS(RADIANS(E1112))*COS(RADIANS(AM1102))))</f>
        <v>0</v>
      </c>
      <c r="AN1120">
        <f>IF(DEGREES(ACOS(SIN(RADIANS(G1120))*SIN(RADIANS(E1112))+COS(RADIANS(G1120))*COS(RADIANS(E1112))*COS(RADIANS(AN1102))))&gt;90,0,$F$4*$F$5/E1111^2*(SIN(RADIANS(G1120))*SIN(RADIANS(E1112))+COS(RADIANS(G1120))*COS(RADIANS(E1112))*COS(RADIANS(AN1102))))</f>
        <v>0</v>
      </c>
      <c r="AO1120">
        <f>IF(DEGREES(ACOS(SIN(RADIANS(G1120))*SIN(RADIANS(E1112))+COS(RADIANS(G1120))*COS(RADIANS(E1112))*COS(RADIANS(AO1102))))&gt;90,0,$F$4*$F$5/E1111^2*(SIN(RADIANS(G1120))*SIN(RADIANS(E1112))+COS(RADIANS(G1120))*COS(RADIANS(E1112))*COS(RADIANS(AO1102))))</f>
        <v>0</v>
      </c>
      <c r="AP1120">
        <f>IF(DEGREES(ACOS(SIN(RADIANS(G1120))*SIN(RADIANS(E1112))+COS(RADIANS(G1120))*COS(RADIANS(E1112))*COS(RADIANS(AP1102))))&gt;90,0,$F$4*$F$5/E1111^2*(SIN(RADIANS(G1120))*SIN(RADIANS(E1112))+COS(RADIANS(G1120))*COS(RADIANS(E1112))*COS(RADIANS(AP1102))))</f>
        <v>0</v>
      </c>
      <c r="AQ1120">
        <f>IF(DEGREES(ACOS(SIN(RADIANS(G1120))*SIN(RADIANS(E1112))+COS(RADIANS(G1120))*COS(RADIANS(E1112))*COS(RADIANS(AQ1102))))&gt;90,0,$F$4*$F$5/E1111^2*(SIN(RADIANS(G1120))*SIN(RADIANS(E1112))+COS(RADIANS(G1120))*COS(RADIANS(E1112))*COS(RADIANS(AQ1102))))</f>
        <v>0</v>
      </c>
      <c r="AR1120">
        <f>IF(DEGREES(ACOS(SIN(RADIANS(G1120))*SIN(RADIANS(E1112))+COS(RADIANS(G1120))*COS(RADIANS(E1112))*COS(RADIANS(AR1102))))&gt;90,0,$F$4*$F$5/E1111^2*(SIN(RADIANS(G1120))*SIN(RADIANS(E1112))+COS(RADIANS(G1120))*COS(RADIANS(E1112))*COS(RADIANS(AR1102))))</f>
        <v>0</v>
      </c>
    </row>
    <row r="1121" spans="2:44" x14ac:dyDescent="0.5">
      <c r="G1121">
        <v>-80</v>
      </c>
      <c r="I1121">
        <f>IF(DEGREES(ACOS(SIN(RADIANS(G1121))*SIN(RADIANS(E1112))+COS(RADIANS(G1121))*COS(RADIANS(E1112))*COS(RADIANS(I1102))))&gt;90,0,$F$4*$F$5/E1111^2*(SIN(RADIANS(G1121))*SIN(RADIANS(E1112))+COS(RADIANS(G1121))*COS(RADIANS(E1112))*COS(RADIANS(I1102))))</f>
        <v>0</v>
      </c>
      <c r="J1121">
        <f>IF(DEGREES(ACOS(SIN(RADIANS(G1121))*SIN(RADIANS(E1112))+COS(RADIANS(G1121))*COS(RADIANS(E1112))*COS(RADIANS(J1102))))&gt;90,0,$F$4*$F$5/E1111^2*(SIN(RADIANS(G1121))*SIN(RADIANS(E1112))+COS(RADIANS(G1121))*COS(RADIANS(E1112))*COS(RADIANS(J1102))))</f>
        <v>0</v>
      </c>
      <c r="K1121">
        <f>IF(DEGREES(ACOS(SIN(RADIANS(G1121))*SIN(RADIANS(E1112))+COS(RADIANS(G1121))*COS(RADIANS(E1112))*COS(RADIANS(K1102))))&gt;90,0,$F$4*$F$5/E1111^2*(SIN(RADIANS(G1121))*SIN(RADIANS(E1112))+COS(RADIANS(G1121))*COS(RADIANS(E1112))*COS(RADIANS(K1102))))</f>
        <v>0</v>
      </c>
      <c r="L1121">
        <f>IF(DEGREES(ACOS(SIN(RADIANS(G1121))*SIN(RADIANS(E1112))+COS(RADIANS(G1121))*COS(RADIANS(E1112))*COS(RADIANS(L1102))))&gt;90,0,$F$4*$F$5/E1111^2*(SIN(RADIANS(G1121))*SIN(RADIANS(E1112))+COS(RADIANS(G1121))*COS(RADIANS(E1112))*COS(RADIANS(L1102))))</f>
        <v>0</v>
      </c>
      <c r="M1121">
        <f>IF(DEGREES(ACOS(SIN(RADIANS(G1121))*SIN(RADIANS(E1112))+COS(RADIANS(G1121))*COS(RADIANS(E1112))*COS(RADIANS(M1102))))&gt;90,0,$F$4*$F$5/E1111^2*(SIN(RADIANS(G1121))*SIN(RADIANS(E1112))+COS(RADIANS(G1121))*COS(RADIANS(E1112))*COS(RADIANS(M1102))))</f>
        <v>0</v>
      </c>
      <c r="N1121">
        <f>IF(DEGREES(ACOS(SIN(RADIANS(G1121))*SIN(RADIANS(E1112))+COS(RADIANS(G1121))*COS(RADIANS(E1112))*COS(RADIANS(N1102))))&gt;90,0,$F$4*$F$5/E1111^2*(SIN(RADIANS(G1121))*SIN(RADIANS(E1112))+COS(RADIANS(G1121))*COS(RADIANS(E1112))*COS(RADIANS(N1102))))</f>
        <v>0</v>
      </c>
      <c r="O1121">
        <f>IF(DEGREES(ACOS(SIN(RADIANS(G1121))*SIN(RADIANS(E1112))+COS(RADIANS(G1121))*COS(RADIANS(E1112))*COS(RADIANS(O1102))))&gt;90,0,$F$4*$F$5/E1111^2*(SIN(RADIANS(G1121))*SIN(RADIANS(E1112))+COS(RADIANS(G1121))*COS(RADIANS(E1112))*COS(RADIANS(O1102))))</f>
        <v>0</v>
      </c>
      <c r="P1121">
        <f>IF(DEGREES(ACOS(SIN(RADIANS(G1121))*SIN(RADIANS(E1112))+COS(RADIANS(G1121))*COS(RADIANS(E1112))*COS(RADIANS(P1102))))&gt;90,0,$F$4*$F$5/E1111^2*(SIN(RADIANS(G1121))*SIN(RADIANS(E1112))+COS(RADIANS(G1121))*COS(RADIANS(E1112))*COS(RADIANS(P1102))))</f>
        <v>0</v>
      </c>
      <c r="Q1121">
        <f>IF(DEGREES(ACOS(SIN(RADIANS(G1121))*SIN(RADIANS(E1112))+COS(RADIANS(G1121))*COS(RADIANS(E1112))*COS(RADIANS(Q1102))))&gt;90,0,$F$4*$F$5/E1111^2*(SIN(RADIANS(G1121))*SIN(RADIANS(E1112))+COS(RADIANS(G1121))*COS(RADIANS(E1112))*COS(RADIANS(Q1102))))</f>
        <v>0</v>
      </c>
      <c r="R1121" t="e">
        <f>IF(DEGREES(ACOS(SIN(RADIANS(G1121))*SIN(RADIANS(E1112))+COS(RADIANS(G1121))*COS(RADIANS(E1112))*COS(RADIANS(R1102))))&gt;90,0,$F$4*$F$5/E1111^2*(SIN(RADIANS(G1121))*SIN(RADIANS(E1112))+COS(RADIANS(G1121))*COS(RADIANS(E1112))*COS(RADIANS(R1102))))</f>
        <v>#DIV/0!</v>
      </c>
      <c r="S1121" t="e">
        <f>IF(DEGREES(ACOS(SIN(RADIANS(G1121))*SIN(RADIANS(E1112))+COS(RADIANS(G1121))*COS(RADIANS(E1112))*COS(RADIANS(S1102))))&gt;90,0,$F$4*$F$5/E1111^2*(SIN(RADIANS(G1121))*SIN(RADIANS(E1112))+COS(RADIANS(G1121))*COS(RADIANS(E1112))*COS(RADIANS(S1102))))</f>
        <v>#DIV/0!</v>
      </c>
      <c r="T1121" t="e">
        <f>IF(DEGREES(ACOS(SIN(RADIANS(G1121))*SIN(RADIANS(E1112))+COS(RADIANS(G1121))*COS(RADIANS(E1112))*COS(RADIANS(T1102))))&gt;90,0,$F$4*$F$5/E1111^2*(SIN(RADIANS(G1121))*SIN(RADIANS(E1112))+COS(RADIANS(G1121))*COS(RADIANS(E1112))*COS(RADIANS(T1102))))</f>
        <v>#DIV/0!</v>
      </c>
      <c r="U1121" t="e">
        <f>IF(DEGREES(ACOS(SIN(RADIANS(G1121))*SIN(RADIANS(E1112))+COS(RADIANS(G1121))*COS(RADIANS(E1112))*COS(RADIANS(U1102))))&gt;90,0,$F$4*$F$5/E1111^2*(SIN(RADIANS(G1121))*SIN(RADIANS(E1112))+COS(RADIANS(G1121))*COS(RADIANS(E1112))*COS(RADIANS(U1102))))</f>
        <v>#DIV/0!</v>
      </c>
      <c r="V1121" t="e">
        <f>IF(DEGREES(ACOS(SIN(RADIANS(G1121))*SIN(RADIANS(E1112))+COS(RADIANS(G1121))*COS(RADIANS(E1112))*COS(RADIANS(V1102))))&gt;90,0,$F$4*$F$5/E1111^2*(SIN(RADIANS(G1121))*SIN(RADIANS(E1112))+COS(RADIANS(G1121))*COS(RADIANS(E1112))*COS(RADIANS(V1102))))</f>
        <v>#DIV/0!</v>
      </c>
      <c r="W1121" t="e">
        <f>IF(DEGREES(ACOS(SIN(RADIANS(G1121))*SIN(RADIANS(E1112))+COS(RADIANS(G1121))*COS(RADIANS(E1112))*COS(RADIANS(W1102))))&gt;90,0,$F$4*$F$5/E1111^2*(SIN(RADIANS(G1121))*SIN(RADIANS(E1112))+COS(RADIANS(G1121))*COS(RADIANS(E1112))*COS(RADIANS(W1102))))</f>
        <v>#DIV/0!</v>
      </c>
      <c r="X1121" t="e">
        <f>IF(DEGREES(ACOS(SIN(RADIANS(G1121))*SIN(RADIANS(E1112))+COS(RADIANS(G1121))*COS(RADIANS(E1112))*COS(RADIANS(X1102))))&gt;90,0,$F$4*$F$5/E1111^2*(SIN(RADIANS(G1121))*SIN(RADIANS(E1112))+COS(RADIANS(G1121))*COS(RADIANS(E1112))*COS(RADIANS(X1102))))</f>
        <v>#DIV/0!</v>
      </c>
      <c r="Y1121" t="e">
        <f>IF(DEGREES(ACOS(SIN(RADIANS(G1121))*SIN(RADIANS(E1112))+COS(RADIANS(G1121))*COS(RADIANS(E1112))*COS(RADIANS(Y1102))))&gt;90,0,$F$4*$F$5/E1111^2*(SIN(RADIANS(G1121))*SIN(RADIANS(E1112))+COS(RADIANS(G1121))*COS(RADIANS(E1112))*COS(RADIANS(Y1102))))</f>
        <v>#DIV/0!</v>
      </c>
      <c r="Z1121" t="e">
        <f>IF(DEGREES(ACOS(SIN(RADIANS(G1121))*SIN(RADIANS(E1112))+COS(RADIANS(G1121))*COS(RADIANS(E1112))*COS(RADIANS(Z1102))))&gt;90,0,$F$4*$F$5/E1111^2*(SIN(RADIANS(G1121))*SIN(RADIANS(E1112))+COS(RADIANS(G1121))*COS(RADIANS(E1112))*COS(RADIANS(Z1102))))</f>
        <v>#DIV/0!</v>
      </c>
      <c r="AA1121" t="e">
        <f>IF(DEGREES(ACOS(SIN(RADIANS(G1121))*SIN(RADIANS(E1112))+COS(RADIANS(G1121))*COS(RADIANS(E1112))*COS(RADIANS(AA1102))))&gt;90,0,$F$4*$F$5/E1111^2*(SIN(RADIANS(G1121))*SIN(RADIANS(E1112))+COS(RADIANS(G1121))*COS(RADIANS(E1112))*COS(RADIANS(AA1102))))</f>
        <v>#DIV/0!</v>
      </c>
      <c r="AB1121" t="e">
        <f>IF(DEGREES(ACOS(SIN(RADIANS(G1121))*SIN(RADIANS(E1112))+COS(RADIANS(G1121))*COS(RADIANS(E1112))*COS(RADIANS(AB1102))))&gt;90,0,$F$4*$F$5/E1111^2*(SIN(RADIANS(G1121))*SIN(RADIANS(E1112))+COS(RADIANS(G1121))*COS(RADIANS(E1112))*COS(RADIANS(AB1102))))</f>
        <v>#DIV/0!</v>
      </c>
      <c r="AC1121" t="e">
        <f>IF(DEGREES(ACOS(SIN(RADIANS(G1121))*SIN(RADIANS(E1112))+COS(RADIANS(G1121))*COS(RADIANS(E1112))*COS(RADIANS(AC1102))))&gt;90,0,$F$4*$F$5/E1111^2*(SIN(RADIANS(G1121))*SIN(RADIANS(E1112))+COS(RADIANS(G1121))*COS(RADIANS(E1112))*COS(RADIANS(AC1102))))</f>
        <v>#DIV/0!</v>
      </c>
      <c r="AD1121" t="e">
        <f>IF(DEGREES(ACOS(SIN(RADIANS(G1121))*SIN(RADIANS(E1112))+COS(RADIANS(G1121))*COS(RADIANS(E1112))*COS(RADIANS(AD1102))))&gt;90,0,$F$4*$F$5/E1111^2*(SIN(RADIANS(G1121))*SIN(RADIANS(E1112))+COS(RADIANS(G1121))*COS(RADIANS(E1112))*COS(RADIANS(AD1102))))</f>
        <v>#DIV/0!</v>
      </c>
      <c r="AE1121" t="e">
        <f>IF(DEGREES(ACOS(SIN(RADIANS(G1121))*SIN(RADIANS(E1112))+COS(RADIANS(G1121))*COS(RADIANS(E1112))*COS(RADIANS(AE1102))))&gt;90,0,$F$4*$F$5/E1111^2*(SIN(RADIANS(G1121))*SIN(RADIANS(E1112))+COS(RADIANS(G1121))*COS(RADIANS(E1112))*COS(RADIANS(AE1102))))</f>
        <v>#DIV/0!</v>
      </c>
      <c r="AF1121" t="e">
        <f>IF(DEGREES(ACOS(SIN(RADIANS(G1121))*SIN(RADIANS(E1112))+COS(RADIANS(G1121))*COS(RADIANS(E1112))*COS(RADIANS(AF1102))))&gt;90,0,$F$4*$F$5/E1111^2*(SIN(RADIANS(G1121))*SIN(RADIANS(E1112))+COS(RADIANS(G1121))*COS(RADIANS(E1112))*COS(RADIANS(AF1102))))</f>
        <v>#DIV/0!</v>
      </c>
      <c r="AG1121" t="e">
        <f>IF(DEGREES(ACOS(SIN(RADIANS(G1121))*SIN(RADIANS(E1112))+COS(RADIANS(G1121))*COS(RADIANS(E1112))*COS(RADIANS(AG1102))))&gt;90,0,$F$4*$F$5/E1111^2*(SIN(RADIANS(G1121))*SIN(RADIANS(E1112))+COS(RADIANS(G1121))*COS(RADIANS(E1112))*COS(RADIANS(AG1102))))</f>
        <v>#DIV/0!</v>
      </c>
      <c r="AH1121" t="e">
        <f>IF(DEGREES(ACOS(SIN(RADIANS(G1121))*SIN(RADIANS(E1112))+COS(RADIANS(G1121))*COS(RADIANS(E1112))*COS(RADIANS(AH1102))))&gt;90,0,$F$4*$F$5/E1111^2*(SIN(RADIANS(G1121))*SIN(RADIANS(E1112))+COS(RADIANS(G1121))*COS(RADIANS(E1112))*COS(RADIANS(AH1102))))</f>
        <v>#DIV/0!</v>
      </c>
      <c r="AI1121" t="e">
        <f>IF(DEGREES(ACOS(SIN(RADIANS(G1121))*SIN(RADIANS(E1112))+COS(RADIANS(G1121))*COS(RADIANS(E1112))*COS(RADIANS(AI1102))))&gt;90,0,$F$4*$F$5/E1111^2*(SIN(RADIANS(G1121))*SIN(RADIANS(E1112))+COS(RADIANS(G1121))*COS(RADIANS(E1112))*COS(RADIANS(AI1102))))</f>
        <v>#DIV/0!</v>
      </c>
      <c r="AJ1121" t="e">
        <f>IF(DEGREES(ACOS(SIN(RADIANS(G1121))*SIN(RADIANS(E1112))+COS(RADIANS(G1121))*COS(RADIANS(E1112))*COS(RADIANS(AJ1102))))&gt;90,0,$F$4*$F$5/E1111^2*(SIN(RADIANS(G1121))*SIN(RADIANS(E1112))+COS(RADIANS(G1121))*COS(RADIANS(E1112))*COS(RADIANS(AJ1102))))</f>
        <v>#DIV/0!</v>
      </c>
      <c r="AK1121">
        <f>IF(DEGREES(ACOS(SIN(RADIANS(G1121))*SIN(RADIANS(E1112))+COS(RADIANS(G1121))*COS(RADIANS(E1112))*COS(RADIANS(AK1102))))&gt;90,0,$F$4*$F$5/E1111^2*(SIN(RADIANS(G1121))*SIN(RADIANS(E1112))+COS(RADIANS(G1121))*COS(RADIANS(E1112))*COS(RADIANS(AK1102))))</f>
        <v>0</v>
      </c>
      <c r="AL1121">
        <f>IF(DEGREES(ACOS(SIN(RADIANS(G1121))*SIN(RADIANS(E1112))+COS(RADIANS(G1121))*COS(RADIANS(E1112))*COS(RADIANS(AL1102))))&gt;90,0,$F$4*$F$5/E1111^2*(SIN(RADIANS(G1121))*SIN(RADIANS(E1112))+COS(RADIANS(G1121))*COS(RADIANS(E1112))*COS(RADIANS(AL1102))))</f>
        <v>0</v>
      </c>
      <c r="AM1121">
        <f>IF(DEGREES(ACOS(SIN(RADIANS(G1121))*SIN(RADIANS(E1112))+COS(RADIANS(G1121))*COS(RADIANS(E1112))*COS(RADIANS(AM1102))))&gt;90,0,$F$4*$F$5/E1111^2*(SIN(RADIANS(G1121))*SIN(RADIANS(E1112))+COS(RADIANS(G1121))*COS(RADIANS(E1112))*COS(RADIANS(AM1102))))</f>
        <v>0</v>
      </c>
      <c r="AN1121">
        <f>IF(DEGREES(ACOS(SIN(RADIANS(G1121))*SIN(RADIANS(E1112))+COS(RADIANS(G1121))*COS(RADIANS(E1112))*COS(RADIANS(AN1102))))&gt;90,0,$F$4*$F$5/E1111^2*(SIN(RADIANS(G1121))*SIN(RADIANS(E1112))+COS(RADIANS(G1121))*COS(RADIANS(E1112))*COS(RADIANS(AN1102))))</f>
        <v>0</v>
      </c>
      <c r="AO1121">
        <f>IF(DEGREES(ACOS(SIN(RADIANS(G1121))*SIN(RADIANS(E1112))+COS(RADIANS(G1121))*COS(RADIANS(E1112))*COS(RADIANS(AO1102))))&gt;90,0,$F$4*$F$5/E1111^2*(SIN(RADIANS(G1121))*SIN(RADIANS(E1112))+COS(RADIANS(G1121))*COS(RADIANS(E1112))*COS(RADIANS(AO1102))))</f>
        <v>0</v>
      </c>
      <c r="AP1121">
        <f>IF(DEGREES(ACOS(SIN(RADIANS(G1121))*SIN(RADIANS(E1112))+COS(RADIANS(G1121))*COS(RADIANS(E1112))*COS(RADIANS(AP1102))))&gt;90,0,$F$4*$F$5/E1111^2*(SIN(RADIANS(G1121))*SIN(RADIANS(E1112))+COS(RADIANS(G1121))*COS(RADIANS(E1112))*COS(RADIANS(AP1102))))</f>
        <v>0</v>
      </c>
      <c r="AQ1121">
        <f>IF(DEGREES(ACOS(SIN(RADIANS(G1121))*SIN(RADIANS(E1112))+COS(RADIANS(G1121))*COS(RADIANS(E1112))*COS(RADIANS(AQ1102))))&gt;90,0,$F$4*$F$5/E1111^2*(SIN(RADIANS(G1121))*SIN(RADIANS(E1112))+COS(RADIANS(G1121))*COS(RADIANS(E1112))*COS(RADIANS(AQ1102))))</f>
        <v>0</v>
      </c>
      <c r="AR1121">
        <f>IF(DEGREES(ACOS(SIN(RADIANS(G1121))*SIN(RADIANS(E1112))+COS(RADIANS(G1121))*COS(RADIANS(E1112))*COS(RADIANS(AR1102))))&gt;90,0,$F$4*$F$5/E1111^2*(SIN(RADIANS(G1121))*SIN(RADIANS(E1112))+COS(RADIANS(G1121))*COS(RADIANS(E1112))*COS(RADIANS(AR1102))))</f>
        <v>0</v>
      </c>
    </row>
    <row r="1122" spans="2:44" x14ac:dyDescent="0.5">
      <c r="G1122">
        <v>-90</v>
      </c>
      <c r="I1122" t="e">
        <f>IF(DEGREES(ACOS(SIN(RADIANS(G1122))*SIN(RADIANS(E1112))+COS(RADIANS(G1122))*COS(RADIANS(E1112))*COS(RADIANS(I1102))))&gt;90,0,$F$4*$F$5/E1111^2*(SIN(RADIANS(G1122))*SIN(RADIANS(E1112))+COS(RADIANS(G1122))*COS(RADIANS(E1112))*COS(RADIANS(I1102))))</f>
        <v>#DIV/0!</v>
      </c>
      <c r="J1122" t="e">
        <f>IF(DEGREES(ACOS(SIN(RADIANS(G1122))*SIN(RADIANS(E1112))+COS(RADIANS(G1122))*COS(RADIANS(E1112))*COS(RADIANS(J1102))))&gt;90,0,$F$4*$F$5/E1111^2*(SIN(RADIANS(G1122))*SIN(RADIANS(E1112))+COS(RADIANS(G1122))*COS(RADIANS(E1112))*COS(RADIANS(J1102))))</f>
        <v>#DIV/0!</v>
      </c>
      <c r="K1122" t="e">
        <f>IF(DEGREES(ACOS(SIN(RADIANS(G1122))*SIN(RADIANS(E1112))+COS(RADIANS(G1122))*COS(RADIANS(E1112))*COS(RADIANS(K1102))))&gt;90,0,$F$4*$F$5/E1111^2*(SIN(RADIANS(G1122))*SIN(RADIANS(E1112))+COS(RADIANS(G1122))*COS(RADIANS(E1112))*COS(RADIANS(K1102))))</f>
        <v>#DIV/0!</v>
      </c>
      <c r="L1122" t="e">
        <f>IF(DEGREES(ACOS(SIN(RADIANS(G1122))*SIN(RADIANS(E1112))+COS(RADIANS(G1122))*COS(RADIANS(E1112))*COS(RADIANS(L1102))))&gt;90,0,$F$4*$F$5/E1111^2*(SIN(RADIANS(G1122))*SIN(RADIANS(E1112))+COS(RADIANS(G1122))*COS(RADIANS(E1112))*COS(RADIANS(L1102))))</f>
        <v>#DIV/0!</v>
      </c>
      <c r="M1122" t="e">
        <f>IF(DEGREES(ACOS(SIN(RADIANS(G1122))*SIN(RADIANS(E1112))+COS(RADIANS(G1122))*COS(RADIANS(E1112))*COS(RADIANS(M1102))))&gt;90,0,$F$4*$F$5/E1111^2*(SIN(RADIANS(G1122))*SIN(RADIANS(E1112))+COS(RADIANS(G1122))*COS(RADIANS(E1112))*COS(RADIANS(M1102))))</f>
        <v>#DIV/0!</v>
      </c>
      <c r="N1122" t="e">
        <f>IF(DEGREES(ACOS(SIN(RADIANS(G1122))*SIN(RADIANS(E1112))+COS(RADIANS(G1122))*COS(RADIANS(E1112))*COS(RADIANS(N1102))))&gt;90,0,$F$4*$F$5/E1111^2*(SIN(RADIANS(G1122))*SIN(RADIANS(E1112))+COS(RADIANS(G1122))*COS(RADIANS(E1112))*COS(RADIANS(N1102))))</f>
        <v>#DIV/0!</v>
      </c>
      <c r="O1122" t="e">
        <f>IF(DEGREES(ACOS(SIN(RADIANS(G1122))*SIN(RADIANS(E1112))+COS(RADIANS(G1122))*COS(RADIANS(E1112))*COS(RADIANS(O1102))))&gt;90,0,$F$4*$F$5/E1111^2*(SIN(RADIANS(G1122))*SIN(RADIANS(E1112))+COS(RADIANS(G1122))*COS(RADIANS(E1112))*COS(RADIANS(O1102))))</f>
        <v>#DIV/0!</v>
      </c>
      <c r="P1122" t="e">
        <f>IF(DEGREES(ACOS(SIN(RADIANS(G1122))*SIN(RADIANS(E1112))+COS(RADIANS(G1122))*COS(RADIANS(E1112))*COS(RADIANS(P1102))))&gt;90,0,$F$4*$F$5/E1111^2*(SIN(RADIANS(G1122))*SIN(RADIANS(E1112))+COS(RADIANS(G1122))*COS(RADIANS(E1112))*COS(RADIANS(P1102))))</f>
        <v>#DIV/0!</v>
      </c>
      <c r="Q1122" t="e">
        <f>IF(DEGREES(ACOS(SIN(RADIANS(G1122))*SIN(RADIANS(E1112))+COS(RADIANS(G1122))*COS(RADIANS(E1112))*COS(RADIANS(Q1102))))&gt;90,0,$F$4*$F$5/E1111^2*(SIN(RADIANS(G1122))*SIN(RADIANS(E1112))+COS(RADIANS(G1122))*COS(RADIANS(E1112))*COS(RADIANS(Q1102))))</f>
        <v>#DIV/0!</v>
      </c>
      <c r="R1122" t="e">
        <f>IF(DEGREES(ACOS(SIN(RADIANS(G1122))*SIN(RADIANS(E1112))+COS(RADIANS(G1122))*COS(RADIANS(E1112))*COS(RADIANS(R1102))))&gt;90,0,$F$4*$F$5/E1111^2*(SIN(RADIANS(G1122))*SIN(RADIANS(E1112))+COS(RADIANS(G1122))*COS(RADIANS(E1112))*COS(RADIANS(R1102))))</f>
        <v>#DIV/0!</v>
      </c>
      <c r="S1122" t="e">
        <f>IF(DEGREES(ACOS(SIN(RADIANS(G1122))*SIN(RADIANS(E1112))+COS(RADIANS(G1122))*COS(RADIANS(E1112))*COS(RADIANS(S1102))))&gt;90,0,$F$4*$F$5/E1111^2*(SIN(RADIANS(G1122))*SIN(RADIANS(E1112))+COS(RADIANS(G1122))*COS(RADIANS(E1112))*COS(RADIANS(S1102))))</f>
        <v>#DIV/0!</v>
      </c>
      <c r="T1122" t="e">
        <f>IF(DEGREES(ACOS(SIN(RADIANS(G1122))*SIN(RADIANS(E1112))+COS(RADIANS(G1122))*COS(RADIANS(E1112))*COS(RADIANS(T1102))))&gt;90,0,$F$4*$F$5/E1111^2*(SIN(RADIANS(G1122))*SIN(RADIANS(E1112))+COS(RADIANS(G1122))*COS(RADIANS(E1112))*COS(RADIANS(T1102))))</f>
        <v>#DIV/0!</v>
      </c>
      <c r="U1122" t="e">
        <f>IF(DEGREES(ACOS(SIN(RADIANS(G1122))*SIN(RADIANS(E1112))+COS(RADIANS(G1122))*COS(RADIANS(E1112))*COS(RADIANS(U1102))))&gt;90,0,$F$4*$F$5/E1111^2*(SIN(RADIANS(G1122))*SIN(RADIANS(E1112))+COS(RADIANS(G1122))*COS(RADIANS(E1112))*COS(RADIANS(U1102))))</f>
        <v>#DIV/0!</v>
      </c>
      <c r="V1122" t="e">
        <f>IF(DEGREES(ACOS(SIN(RADIANS(G1122))*SIN(RADIANS(E1112))+COS(RADIANS(G1122))*COS(RADIANS(E1112))*COS(RADIANS(V1102))))&gt;90,0,$F$4*$F$5/E1111^2*(SIN(RADIANS(G1122))*SIN(RADIANS(E1112))+COS(RADIANS(G1122))*COS(RADIANS(E1112))*COS(RADIANS(V1102))))</f>
        <v>#DIV/0!</v>
      </c>
      <c r="W1122" t="e">
        <f>IF(DEGREES(ACOS(SIN(RADIANS(G1122))*SIN(RADIANS(E1112))+COS(RADIANS(G1122))*COS(RADIANS(E1112))*COS(RADIANS(W1102))))&gt;90,0,$F$4*$F$5/E1111^2*(SIN(RADIANS(G1122))*SIN(RADIANS(E1112))+COS(RADIANS(G1122))*COS(RADIANS(E1112))*COS(RADIANS(W1102))))</f>
        <v>#DIV/0!</v>
      </c>
      <c r="X1122" t="e">
        <f>IF(DEGREES(ACOS(SIN(RADIANS(G1122))*SIN(RADIANS(E1112))+COS(RADIANS(G1122))*COS(RADIANS(E1112))*COS(RADIANS(X1102))))&gt;90,0,$F$4*$F$5/E1111^2*(SIN(RADIANS(G1122))*SIN(RADIANS(E1112))+COS(RADIANS(G1122))*COS(RADIANS(E1112))*COS(RADIANS(X1102))))</f>
        <v>#DIV/0!</v>
      </c>
      <c r="Y1122" t="e">
        <f>IF(DEGREES(ACOS(SIN(RADIANS(G1122))*SIN(RADIANS(E1112))+COS(RADIANS(G1122))*COS(RADIANS(E1112))*COS(RADIANS(Y1102))))&gt;90,0,$F$4*$F$5/E1111^2*(SIN(RADIANS(G1122))*SIN(RADIANS(E1112))+COS(RADIANS(G1122))*COS(RADIANS(E1112))*COS(RADIANS(Y1102))))</f>
        <v>#DIV/0!</v>
      </c>
      <c r="Z1122" t="e">
        <f>IF(DEGREES(ACOS(SIN(RADIANS(G1122))*SIN(RADIANS(E1112))+COS(RADIANS(G1122))*COS(RADIANS(E1112))*COS(RADIANS(Z1102))))&gt;90,0,$F$4*$F$5/E1111^2*(SIN(RADIANS(G1122))*SIN(RADIANS(E1112))+COS(RADIANS(G1122))*COS(RADIANS(E1112))*COS(RADIANS(Z1102))))</f>
        <v>#DIV/0!</v>
      </c>
      <c r="AA1122" t="e">
        <f>IF(DEGREES(ACOS(SIN(RADIANS(G1122))*SIN(RADIANS(E1112))+COS(RADIANS(G1122))*COS(RADIANS(E1112))*COS(RADIANS(AA1102))))&gt;90,0,$F$4*$F$5/E1111^2*(SIN(RADIANS(G1122))*SIN(RADIANS(E1112))+COS(RADIANS(G1122))*COS(RADIANS(E1112))*COS(RADIANS(AA1102))))</f>
        <v>#DIV/0!</v>
      </c>
      <c r="AB1122" t="e">
        <f>IF(DEGREES(ACOS(SIN(RADIANS(G1122))*SIN(RADIANS(E1112))+COS(RADIANS(G1122))*COS(RADIANS(E1112))*COS(RADIANS(AB1102))))&gt;90,0,$F$4*$F$5/E1111^2*(SIN(RADIANS(G1122))*SIN(RADIANS(E1112))+COS(RADIANS(G1122))*COS(RADIANS(E1112))*COS(RADIANS(AB1102))))</f>
        <v>#DIV/0!</v>
      </c>
      <c r="AC1122" t="e">
        <f>IF(DEGREES(ACOS(SIN(RADIANS(G1122))*SIN(RADIANS(E1112))+COS(RADIANS(G1122))*COS(RADIANS(E1112))*COS(RADIANS(AC1102))))&gt;90,0,$F$4*$F$5/E1111^2*(SIN(RADIANS(G1122))*SIN(RADIANS(E1112))+COS(RADIANS(G1122))*COS(RADIANS(E1112))*COS(RADIANS(AC1102))))</f>
        <v>#DIV/0!</v>
      </c>
      <c r="AD1122" t="e">
        <f>IF(DEGREES(ACOS(SIN(RADIANS(G1122))*SIN(RADIANS(E1112))+COS(RADIANS(G1122))*COS(RADIANS(E1112))*COS(RADIANS(AD1102))))&gt;90,0,$F$4*$F$5/E1111^2*(SIN(RADIANS(G1122))*SIN(RADIANS(E1112))+COS(RADIANS(G1122))*COS(RADIANS(E1112))*COS(RADIANS(AD1102))))</f>
        <v>#DIV/0!</v>
      </c>
      <c r="AE1122" t="e">
        <f>IF(DEGREES(ACOS(SIN(RADIANS(G1122))*SIN(RADIANS(E1112))+COS(RADIANS(G1122))*COS(RADIANS(E1112))*COS(RADIANS(AE1102))))&gt;90,0,$F$4*$F$5/E1111^2*(SIN(RADIANS(G1122))*SIN(RADIANS(E1112))+COS(RADIANS(G1122))*COS(RADIANS(E1112))*COS(RADIANS(AE1102))))</f>
        <v>#DIV/0!</v>
      </c>
      <c r="AF1122" t="e">
        <f>IF(DEGREES(ACOS(SIN(RADIANS(G1122))*SIN(RADIANS(E1112))+COS(RADIANS(G1122))*COS(RADIANS(E1112))*COS(RADIANS(AF1102))))&gt;90,0,$F$4*$F$5/E1111^2*(SIN(RADIANS(G1122))*SIN(RADIANS(E1112))+COS(RADIANS(G1122))*COS(RADIANS(E1112))*COS(RADIANS(AF1102))))</f>
        <v>#DIV/0!</v>
      </c>
      <c r="AG1122" t="e">
        <f>IF(DEGREES(ACOS(SIN(RADIANS(G1122))*SIN(RADIANS(E1112))+COS(RADIANS(G1122))*COS(RADIANS(E1112))*COS(RADIANS(AG1102))))&gt;90,0,$F$4*$F$5/E1111^2*(SIN(RADIANS(G1122))*SIN(RADIANS(E1112))+COS(RADIANS(G1122))*COS(RADIANS(E1112))*COS(RADIANS(AG1102))))</f>
        <v>#DIV/0!</v>
      </c>
      <c r="AH1122" t="e">
        <f>IF(DEGREES(ACOS(SIN(RADIANS(G1122))*SIN(RADIANS(E1112))+COS(RADIANS(G1122))*COS(RADIANS(E1112))*COS(RADIANS(AH1102))))&gt;90,0,$F$4*$F$5/E1111^2*(SIN(RADIANS(G1122))*SIN(RADIANS(E1112))+COS(RADIANS(G1122))*COS(RADIANS(E1112))*COS(RADIANS(AH1102))))</f>
        <v>#DIV/0!</v>
      </c>
      <c r="AI1122" t="e">
        <f>IF(DEGREES(ACOS(SIN(RADIANS(G1122))*SIN(RADIANS(E1112))+COS(RADIANS(G1122))*COS(RADIANS(E1112))*COS(RADIANS(AI1102))))&gt;90,0,$F$4*$F$5/E1111^2*(SIN(RADIANS(G1122))*SIN(RADIANS(E1112))+COS(RADIANS(G1122))*COS(RADIANS(E1112))*COS(RADIANS(AI1102))))</f>
        <v>#DIV/0!</v>
      </c>
      <c r="AJ1122" t="e">
        <f>IF(DEGREES(ACOS(SIN(RADIANS(G1122))*SIN(RADIANS(E1112))+COS(RADIANS(G1122))*COS(RADIANS(E1112))*COS(RADIANS(AJ1102))))&gt;90,0,$F$4*$F$5/E1111^2*(SIN(RADIANS(G1122))*SIN(RADIANS(E1112))+COS(RADIANS(G1122))*COS(RADIANS(E1112))*COS(RADIANS(AJ1102))))</f>
        <v>#DIV/0!</v>
      </c>
      <c r="AK1122" t="e">
        <f>IF(DEGREES(ACOS(SIN(RADIANS(G1122))*SIN(RADIANS(E1112))+COS(RADIANS(G1122))*COS(RADIANS(E1112))*COS(RADIANS(AK1102))))&gt;90,0,$F$4*$F$5/E1111^2*(SIN(RADIANS(G1122))*SIN(RADIANS(E1112))+COS(RADIANS(G1122))*COS(RADIANS(E1112))*COS(RADIANS(AK1102))))</f>
        <v>#DIV/0!</v>
      </c>
      <c r="AL1122" t="e">
        <f>IF(DEGREES(ACOS(SIN(RADIANS(G1122))*SIN(RADIANS(E1112))+COS(RADIANS(G1122))*COS(RADIANS(E1112))*COS(RADIANS(AL1102))))&gt;90,0,$F$4*$F$5/E1111^2*(SIN(RADIANS(G1122))*SIN(RADIANS(E1112))+COS(RADIANS(G1122))*COS(RADIANS(E1112))*COS(RADIANS(AL1102))))</f>
        <v>#DIV/0!</v>
      </c>
      <c r="AM1122" t="e">
        <f>IF(DEGREES(ACOS(SIN(RADIANS(G1122))*SIN(RADIANS(E1112))+COS(RADIANS(G1122))*COS(RADIANS(E1112))*COS(RADIANS(AM1102))))&gt;90,0,$F$4*$F$5/E1111^2*(SIN(RADIANS(G1122))*SIN(RADIANS(E1112))+COS(RADIANS(G1122))*COS(RADIANS(E1112))*COS(RADIANS(AM1102))))</f>
        <v>#DIV/0!</v>
      </c>
      <c r="AN1122" t="e">
        <f>IF(DEGREES(ACOS(SIN(RADIANS(G1122))*SIN(RADIANS(E1112))+COS(RADIANS(G1122))*COS(RADIANS(E1112))*COS(RADIANS(AN1102))))&gt;90,0,$F$4*$F$5/E1111^2*(SIN(RADIANS(G1122))*SIN(RADIANS(E1112))+COS(RADIANS(G1122))*COS(RADIANS(E1112))*COS(RADIANS(AN1102))))</f>
        <v>#DIV/0!</v>
      </c>
      <c r="AO1122" t="e">
        <f>IF(DEGREES(ACOS(SIN(RADIANS(G1122))*SIN(RADIANS(E1112))+COS(RADIANS(G1122))*COS(RADIANS(E1112))*COS(RADIANS(AO1102))))&gt;90,0,$F$4*$F$5/E1111^2*(SIN(RADIANS(G1122))*SIN(RADIANS(E1112))+COS(RADIANS(G1122))*COS(RADIANS(E1112))*COS(RADIANS(AO1102))))</f>
        <v>#DIV/0!</v>
      </c>
      <c r="AP1122" t="e">
        <f>IF(DEGREES(ACOS(SIN(RADIANS(G1122))*SIN(RADIANS(E1112))+COS(RADIANS(G1122))*COS(RADIANS(E1112))*COS(RADIANS(AP1102))))&gt;90,0,$F$4*$F$5/E1111^2*(SIN(RADIANS(G1122))*SIN(RADIANS(E1112))+COS(RADIANS(G1122))*COS(RADIANS(E1112))*COS(RADIANS(AP1102))))</f>
        <v>#DIV/0!</v>
      </c>
      <c r="AQ1122" t="e">
        <f>IF(DEGREES(ACOS(SIN(RADIANS(G1122))*SIN(RADIANS(E1112))+COS(RADIANS(G1122))*COS(RADIANS(E1112))*COS(RADIANS(AQ1102))))&gt;90,0,$F$4*$F$5/E1111^2*(SIN(RADIANS(G1122))*SIN(RADIANS(E1112))+COS(RADIANS(G1122))*COS(RADIANS(E1112))*COS(RADIANS(AQ1102))))</f>
        <v>#DIV/0!</v>
      </c>
      <c r="AR1122" t="e">
        <f>IF(DEGREES(ACOS(SIN(RADIANS(G1122))*SIN(RADIANS(E1112))+COS(RADIANS(G1122))*COS(RADIANS(E1112))*COS(RADIANS(AR1102))))&gt;90,0,$F$4*$F$5/E1111^2*(SIN(RADIANS(G1122))*SIN(RADIANS(E1112))+COS(RADIANS(G1122))*COS(RADIANS(E1112))*COS(RADIANS(AR1102))))</f>
        <v>#DIV/0!</v>
      </c>
    </row>
    <row r="1124" spans="2:44" x14ac:dyDescent="0.5">
      <c r="H1124" t="s">
        <v>769</v>
      </c>
      <c r="I1124">
        <v>180</v>
      </c>
      <c r="J1124">
        <v>170</v>
      </c>
      <c r="K1124">
        <v>160</v>
      </c>
      <c r="L1124">
        <v>150</v>
      </c>
      <c r="M1124">
        <v>140</v>
      </c>
      <c r="N1124">
        <v>130</v>
      </c>
      <c r="O1124">
        <v>120</v>
      </c>
      <c r="P1124">
        <v>110</v>
      </c>
      <c r="Q1124">
        <v>100</v>
      </c>
      <c r="R1124">
        <v>90</v>
      </c>
      <c r="S1124">
        <v>80</v>
      </c>
      <c r="T1124">
        <v>70</v>
      </c>
      <c r="U1124">
        <v>60</v>
      </c>
      <c r="V1124">
        <v>50</v>
      </c>
      <c r="W1124">
        <v>40</v>
      </c>
      <c r="X1124">
        <v>30</v>
      </c>
      <c r="Y1124">
        <v>20</v>
      </c>
      <c r="Z1124">
        <v>10</v>
      </c>
      <c r="AA1124">
        <v>0</v>
      </c>
      <c r="AB1124">
        <v>-10</v>
      </c>
      <c r="AC1124">
        <v>-20</v>
      </c>
      <c r="AD1124">
        <v>-30</v>
      </c>
      <c r="AE1124">
        <v>-40</v>
      </c>
      <c r="AF1124">
        <v>-50</v>
      </c>
      <c r="AG1124">
        <v>-60</v>
      </c>
      <c r="AH1124">
        <v>-70</v>
      </c>
      <c r="AI1124">
        <v>-80</v>
      </c>
      <c r="AJ1124">
        <v>-90</v>
      </c>
      <c r="AK1124">
        <v>-100</v>
      </c>
      <c r="AL1124">
        <v>-110</v>
      </c>
      <c r="AM1124">
        <v>-120</v>
      </c>
      <c r="AN1124">
        <v>-130</v>
      </c>
      <c r="AO1124">
        <v>-140</v>
      </c>
      <c r="AP1124">
        <v>-150</v>
      </c>
      <c r="AQ1124">
        <v>-160</v>
      </c>
      <c r="AR1124">
        <v>-170</v>
      </c>
    </row>
    <row r="1125" spans="2:44" x14ac:dyDescent="0.5">
      <c r="H1125" t="s">
        <v>779</v>
      </c>
      <c r="I1125">
        <f>IF(ABS(I1124-E1137)&gt;180,IF(ABS(I1124-E1137)&gt;360,ABS(I1124-E1137)-360,360-ABS(I1124-E1137)),ABS(I1124-E1137))</f>
        <v>180</v>
      </c>
      <c r="J1125">
        <f>IF(ABS(J1124-E1137)&gt;180,IF(ABS(J1124-E1137)&gt;360,ABS(J1124-E1137)-360,360-ABS(J1124-E1137)),ABS(J1124-E1137))</f>
        <v>170</v>
      </c>
      <c r="K1125">
        <f>IF(ABS(K1124-E1137)&gt;180,IF(ABS(K1124-E1137)&gt;360,ABS(K1124-E1137)-360,360-ABS(K1124-E1137)),ABS(K1124-E1137))</f>
        <v>160</v>
      </c>
      <c r="L1125">
        <f>IF(ABS(L1124-E1137)&gt;180,IF(ABS(L1124-E1137)&gt;360,ABS(L1124-E1137)-360,360-ABS(L1124-E1137)),ABS(L1124-E1137))</f>
        <v>150</v>
      </c>
      <c r="M1125">
        <f>IF(ABS(M1124-E1137)&gt;180,IF(ABS(M1124-E1137)&gt;360,ABS(M1124-E1137)-360,360-ABS(M1124-E1137)),ABS(M1124-E1137))</f>
        <v>140</v>
      </c>
      <c r="N1125">
        <f>IF(ABS(N1124-E1137)&gt;180,IF(ABS(N1124-E1137)&gt;360,ABS(N1124-E1137)-360,360-ABS(N1124-E1137)),ABS(N1124-E1137))</f>
        <v>130</v>
      </c>
      <c r="O1125">
        <f>IF(ABS(O1124-E1137)&gt;180,IF(ABS(O1124-E1137)&gt;360,ABS(O1124-E1137)-360,360-ABS(O1124-E1137)),ABS(O1124-E1137))</f>
        <v>120</v>
      </c>
      <c r="P1125">
        <f>IF(ABS(P1124-E1137)&gt;180,IF(ABS(P1124-E1137)&gt;360,ABS(P1124-E1137)-360,360-ABS(P1124-E1137)),ABS(P1124-E1137))</f>
        <v>110</v>
      </c>
      <c r="Q1125">
        <f>IF(ABS(Q1124-E1137)&gt;180,IF(ABS(Q1124-E1137)&gt;360,ABS(Q1124-E1137)-360,360-ABS(Q1124-E1137)),ABS(Q1124-E1137))</f>
        <v>100</v>
      </c>
      <c r="R1125">
        <f>IF(ABS(R1124-E1137)&gt;180,IF(ABS(R1124-E1137)&gt;360,ABS(R1124-E1137)-360,360-ABS(R1124-E1137)),ABS(R1124-E1137))</f>
        <v>90</v>
      </c>
      <c r="S1125">
        <f>IF(ABS(S1124-E1137)&gt;180,IF(ABS(S1124-E1137)&gt;360,ABS(S1124-E1137)-360,360-ABS(S1124-E1137)),ABS(S1124-E1137))</f>
        <v>80</v>
      </c>
      <c r="T1125">
        <f>IF(ABS(T1124-E1137)&gt;180,IF(ABS(T1124-E1137)&gt;360,ABS(T1124-E1137)-360,360-ABS(T1124-E1137)),ABS(T1124-E1137))</f>
        <v>70</v>
      </c>
      <c r="U1125">
        <f>IF(ABS(U1124-E1137)&gt;180,IF(ABS(U1124-E1137)&gt;360,ABS(U1124-E1137)-360,360-ABS(U1124-E1137)),ABS(U1124-E1137))</f>
        <v>60</v>
      </c>
      <c r="V1125">
        <f>IF(ABS(V1124-E1137)&gt;180,IF(ABS(V1124-E1137)&gt;360,ABS(V1124-E1137)-360,360-ABS(V1124-E1137)),ABS(V1124-E1137))</f>
        <v>50</v>
      </c>
      <c r="W1125">
        <f>IF(ABS(W1124-E1137)&gt;180,IF(ABS(W1124-E1137)&gt;360,ABS(W1124-E1137)-360,360-ABS(W1124-E1137)),ABS(W1124-E1137))</f>
        <v>40</v>
      </c>
      <c r="X1125">
        <f>IF(ABS(X1124-E1137)&gt;180,IF(ABS(X1124-E1137)&gt;360,ABS(X1124-E1137)-360,360-ABS(X1124-E1137)),ABS(X1124-E1137))</f>
        <v>30</v>
      </c>
      <c r="Y1125">
        <f>IF(ABS(Y1124-E1137)&gt;180,IF(ABS(Y1124-E1137)&gt;360,ABS(Y1124-E1137)-360,360-ABS(Y1124-E1137)),ABS(Y1124-E1137))</f>
        <v>20</v>
      </c>
      <c r="Z1125">
        <f>IF(ABS(Z1124-E1137)&gt;180,IF(ABS(Z1124-E1137)&gt;360,ABS(Z1124-E1137)-360,360-ABS(Z1124-E1137)),ABS(Z1124-E1137))</f>
        <v>10</v>
      </c>
      <c r="AA1125">
        <f>IF(ABS(AA1124-E1137)&gt;180,IF(ABS(AA1124-E1137)&gt;360,ABS(AA1124-E1137)-360,360-ABS(AA1124-E1137)),ABS(AA1124-E1137))</f>
        <v>0</v>
      </c>
      <c r="AB1125">
        <f>IF(ABS(AB1124-E1137)&gt;180,IF(ABS(AB1124-E1137)&gt;360,ABS(AB1124-E1137)-360,360-ABS(AB1124-E1137)),ABS(AB1124-E1137))</f>
        <v>10</v>
      </c>
      <c r="AC1125">
        <f>IF(ABS(AC1124-E1137)&gt;180,IF(ABS(AC1124-E1137)&gt;360,ABS(AC1124-E1137)-360,360-ABS(AC1124-E1137)),ABS(AC1124-E1137))</f>
        <v>20</v>
      </c>
      <c r="AD1125">
        <f>IF(ABS(AD1124-E1137)&gt;180,IF(ABS(AD1124-E1137)&gt;360,ABS(AD1124-E1137)-360,360-ABS(AD1124-E1137)),ABS(AD1124-E1137))</f>
        <v>30</v>
      </c>
      <c r="AE1125">
        <f>IF(ABS(AE1124-E1137)&gt;180,IF(ABS(AE1124-E1137)&gt;360,ABS(AE1124-E1137)-360,360-ABS(AE1124-E1137)),ABS(AE1124-E1137))</f>
        <v>40</v>
      </c>
      <c r="AF1125">
        <f>IF(ABS(AF1124-E1137)&gt;180,IF(ABS(AF1124-E1137)&gt;360,ABS(AF1124-E1137)-360,360-ABS(AF1124-E1137)),ABS(AF1124-E1137))</f>
        <v>50</v>
      </c>
      <c r="AG1125">
        <f>IF(ABS(AG1124-E1137)&gt;180,IF(ABS(AG1124-E1137)&gt;360,ABS(AG1124-E1137)-360,360-ABS(AG1124-E1137)),ABS(AG1124-E1137))</f>
        <v>60</v>
      </c>
      <c r="AH1125">
        <f>IF(ABS(AH1124-E1137)&gt;180,IF(ABS(AH1124-E1137)&gt;360,ABS(AH1124-E1137)-360,360-ABS(AH1124-E1137)),ABS(AH1124-E1137))</f>
        <v>70</v>
      </c>
      <c r="AI1125">
        <f>IF(ABS(AI1124-E1137)&gt;180,IF(ABS(AI1124-E1137)&gt;360,ABS(AI1124-E1137)-360,360-ABS(AI1124-E1137)),ABS(AI1124-E1137))</f>
        <v>80</v>
      </c>
      <c r="AJ1125">
        <f>IF(ABS(AJ1124-E1137)&gt;180,IF(ABS(AJ1124-E1137)&gt;360,ABS(AJ1124-E1137)-360,360-ABS(AJ1124-E1137)),ABS(AJ1124-E1137))</f>
        <v>90</v>
      </c>
      <c r="AK1125">
        <f>IF(ABS(AK1124-E1137)&gt;180,IF(ABS(AK1124-E1137)&gt;360,ABS(AK1124-E1137)-360,360-ABS(AK1124-E1137)),ABS(AK1124-E1137))</f>
        <v>100</v>
      </c>
      <c r="AL1125">
        <f>IF(ABS(AL1124-E1137)&gt;180,IF(ABS(AL1124-E1137)&gt;360,ABS(AL1124-E1137)-360,360-ABS(AL1124-E1137)),ABS(AL1124-E1137))</f>
        <v>110</v>
      </c>
      <c r="AM1125">
        <f>IF(ABS(AM1124-E1137)&gt;180,IF(ABS(AM1124-E1137)&gt;360,ABS(AM1124-E1137)-360,360-ABS(AM1124-E1137)),ABS(AM1124-E1137))</f>
        <v>120</v>
      </c>
      <c r="AN1125">
        <f>IF(ABS(AN1124-E1137)&gt;180,IF(ABS(AN1124-E1137)&gt;360,ABS(AN1124-E1137)-360,360-ABS(AN1124-E1137)),ABS(AN1124-E1137))</f>
        <v>130</v>
      </c>
      <c r="AO1125">
        <f>IF(ABS(AO1124-E1137)&gt;180,IF(ABS(AO1124-E1137)&gt;360,ABS(AO1124-E1137)-360,360-ABS(AO1124-E1137)),ABS(AO1124-E1137))</f>
        <v>140</v>
      </c>
      <c r="AP1125">
        <f>IF(ABS(AP1124-E1137)&gt;180,IF(ABS(AP1124-E1137)&gt;360,ABS(AP1124-E1137)-360,360-ABS(AP1124-E1137)),ABS(AP1124-E1137))</f>
        <v>150</v>
      </c>
      <c r="AQ1125">
        <f>IF(ABS(AQ1124-E1137)&gt;180,IF(ABS(AQ1124-E1137)&gt;360,ABS(AQ1124-E1137)-360,360-ABS(AQ1124-E1137)),ABS(AQ1124-E1137))</f>
        <v>160</v>
      </c>
      <c r="AR1125">
        <f>IF(ABS(AR1124-E1137)&gt;180,IF(ABS(AR1124-E1137)&gt;360,ABS(AR1124-E1137)-360,360-ABS(AR1124-E1137)),ABS(AR1124-E1137))</f>
        <v>170</v>
      </c>
    </row>
    <row r="1126" spans="2:44" x14ac:dyDescent="0.5">
      <c r="G1126" t="s">
        <v>734</v>
      </c>
    </row>
    <row r="1127" spans="2:44" x14ac:dyDescent="0.5">
      <c r="B1127" t="s">
        <v>788</v>
      </c>
      <c r="E1127">
        <v>470</v>
      </c>
      <c r="G1127">
        <v>90</v>
      </c>
      <c r="I1127" t="e">
        <f>IF(DEGREES(ACOS(SIN(RADIANS(G1127))*SIN(RADIANS(E1135))+COS(RADIANS(G1127))*COS(RADIANS(E1135))*COS(RADIANS(I1125))))&gt;90,0,$F$4*$F$5/E1134^2*(SIN(RADIANS(G1127))*SIN(RADIANS(E1135))+COS(RADIANS(G1127))*COS(RADIANS(E1135))*COS(RADIANS(I1125))))</f>
        <v>#DIV/0!</v>
      </c>
      <c r="J1127" t="e">
        <f>IF(DEGREES(ACOS(SIN(RADIANS(G1127))*SIN(RADIANS(E1135))+COS(RADIANS(G1127))*COS(RADIANS(E1135))*COS(RADIANS(J1125))))&gt;90,0,$F$4*$F$5/E1134^2*(SIN(RADIANS(G1127))*SIN(RADIANS(E1135))+COS(RADIANS(G1127))*COS(RADIANS(E1135))*COS(RADIANS(J1125))))</f>
        <v>#DIV/0!</v>
      </c>
      <c r="K1127" t="e">
        <f>IF(DEGREES(ACOS(SIN(RADIANS(G1127))*SIN(RADIANS(E1135))+COS(RADIANS(G1127))*COS(RADIANS(E1135))*COS(RADIANS(K1125))))&gt;90,0,$F$4*$F$5/E1134^2*(SIN(RADIANS(G1127))*SIN(RADIANS(E1135))+COS(RADIANS(G1127))*COS(RADIANS(E1135))*COS(RADIANS(K1125))))</f>
        <v>#DIV/0!</v>
      </c>
      <c r="L1127" t="e">
        <f>IF(DEGREES(ACOS(SIN(RADIANS(G1127))*SIN(RADIANS(E1135))+COS(RADIANS(G1127))*COS(RADIANS(E1135))*COS(RADIANS(L1125))))&gt;90,0,$F$4*$F$5/E1134^2*(SIN(RADIANS(G1127))*SIN(RADIANS(E1135))+COS(RADIANS(G1127))*COS(RADIANS(E1135))*COS(RADIANS(L1125))))</f>
        <v>#DIV/0!</v>
      </c>
      <c r="M1127" t="e">
        <f>IF(DEGREES(ACOS(SIN(RADIANS(G1127))*SIN(RADIANS(E1135))+COS(RADIANS(G1127))*COS(RADIANS(E1135))*COS(RADIANS(M1125))))&gt;90,0,$F$4*$F$5/E1134^2*(SIN(RADIANS(G1127))*SIN(RADIANS(E1135))+COS(RADIANS(G1127))*COS(RADIANS(E1135))*COS(RADIANS(M1125))))</f>
        <v>#DIV/0!</v>
      </c>
      <c r="N1127" t="e">
        <f>IF(DEGREES(ACOS(SIN(RADIANS(G1127))*SIN(RADIANS(E1135))+COS(RADIANS(G1127))*COS(RADIANS(E1135))*COS(RADIANS(N1125))))&gt;90,0,$F$4*$F$5/E1134^2*(SIN(RADIANS(G1127))*SIN(RADIANS(E1135))+COS(RADIANS(G1127))*COS(RADIANS(E1135))*COS(RADIANS(N1125))))</f>
        <v>#DIV/0!</v>
      </c>
      <c r="O1127" t="e">
        <f>IF(DEGREES(ACOS(SIN(RADIANS(G1127))*SIN(RADIANS(E1135))+COS(RADIANS(G1127))*COS(RADIANS(E1135))*COS(RADIANS(O1125))))&gt;90,0,$F$4*$F$5/E1134^2*(SIN(RADIANS(G1127))*SIN(RADIANS(E1135))+COS(RADIANS(G1127))*COS(RADIANS(E1135))*COS(RADIANS(O1125))))</f>
        <v>#DIV/0!</v>
      </c>
      <c r="P1127" t="e">
        <f>IF(DEGREES(ACOS(SIN(RADIANS(G1127))*SIN(RADIANS(E1135))+COS(RADIANS(G1127))*COS(RADIANS(E1135))*COS(RADIANS(P1125))))&gt;90,0,$F$4*$F$5/E1134^2*(SIN(RADIANS(G1127))*SIN(RADIANS(E1135))+COS(RADIANS(G1127))*COS(RADIANS(E1135))*COS(RADIANS(P1125))))</f>
        <v>#DIV/0!</v>
      </c>
      <c r="Q1127" t="e">
        <f>IF(DEGREES(ACOS(SIN(RADIANS(G1127))*SIN(RADIANS(E1135))+COS(RADIANS(G1127))*COS(RADIANS(E1135))*COS(RADIANS(Q1125))))&gt;90,0,$F$4*$F$5/E1134^2*(SIN(RADIANS(G1127))*SIN(RADIANS(E1135))+COS(RADIANS(G1127))*COS(RADIANS(E1135))*COS(RADIANS(Q1125))))</f>
        <v>#DIV/0!</v>
      </c>
      <c r="R1127" t="e">
        <f>IF(DEGREES(ACOS(SIN(RADIANS(G1127))*SIN(RADIANS(E1135))+COS(RADIANS(G1127))*COS(RADIANS(E1135))*COS(RADIANS(R1125))))&gt;90,0,$F$4*$F$5/E1134^2*(SIN(RADIANS(G1127))*SIN(RADIANS(E1135))+COS(RADIANS(G1127))*COS(RADIANS(E1135))*COS(RADIANS(R1125))))</f>
        <v>#DIV/0!</v>
      </c>
      <c r="S1127" t="e">
        <f>IF(DEGREES(ACOS(SIN(RADIANS(G1127))*SIN(RADIANS(E1135))+COS(RADIANS(G1127))*COS(RADIANS(E1135))*COS(RADIANS(S1125))))&gt;90,0,$F$4*$F$5/E1134^2*(SIN(RADIANS(G1127))*SIN(RADIANS(E1135))+COS(RADIANS(G1127))*COS(RADIANS(E1135))*COS(RADIANS(S1125))))</f>
        <v>#DIV/0!</v>
      </c>
      <c r="T1127" t="e">
        <f>IF(DEGREES(ACOS(SIN(RADIANS(G1127))*SIN(RADIANS(E1135))+COS(RADIANS(G1127))*COS(RADIANS(E1135))*COS(RADIANS(T1125))))&gt;90,0,$F$4*$F$5/E1134^2*(SIN(RADIANS(G1127))*SIN(RADIANS(E1135))+COS(RADIANS(G1127))*COS(RADIANS(E1135))*COS(RADIANS(T1125))))</f>
        <v>#DIV/0!</v>
      </c>
      <c r="U1127" t="e">
        <f>IF(DEGREES(ACOS(SIN(RADIANS(G1127))*SIN(RADIANS(E1135))+COS(RADIANS(G1127))*COS(RADIANS(E1135))*COS(RADIANS(U1125))))&gt;90,0,$F$4*$F$5/E1134^2*(SIN(RADIANS(G1127))*SIN(RADIANS(E1135))+COS(RADIANS(G1127))*COS(RADIANS(E1135))*COS(RADIANS(U1125))))</f>
        <v>#DIV/0!</v>
      </c>
      <c r="V1127" t="e">
        <f>IF(DEGREES(ACOS(SIN(RADIANS(G1127))*SIN(RADIANS(E1135))+COS(RADIANS(G1127))*COS(RADIANS(E1135))*COS(RADIANS(V1125))))&gt;90,0,$F$4*$F$5/E1134^2*(SIN(RADIANS(G1127))*SIN(RADIANS(E1135))+COS(RADIANS(G1127))*COS(RADIANS(E1135))*COS(RADIANS(V1125))))</f>
        <v>#DIV/0!</v>
      </c>
      <c r="W1127" t="e">
        <f>IF(DEGREES(ACOS(SIN(RADIANS(G1127))*SIN(RADIANS(E1135))+COS(RADIANS(G1127))*COS(RADIANS(E1135))*COS(RADIANS(W1125))))&gt;90,0,$F$4*$F$5/E1134^2*(SIN(RADIANS(G1127))*SIN(RADIANS(E1135))+COS(RADIANS(G1127))*COS(RADIANS(E1135))*COS(RADIANS(W1125))))</f>
        <v>#DIV/0!</v>
      </c>
      <c r="X1127" t="e">
        <f>IF(DEGREES(ACOS(SIN(RADIANS(G1127))*SIN(RADIANS(E1135))+COS(RADIANS(G1127))*COS(RADIANS(E1135))*COS(RADIANS(X1125))))&gt;90,0,$F$4*$F$5/E1134^2*(SIN(RADIANS(G1127))*SIN(RADIANS(E1135))+COS(RADIANS(G1127))*COS(RADIANS(E1135))*COS(RADIANS(X1125))))</f>
        <v>#DIV/0!</v>
      </c>
      <c r="Y1127" t="e">
        <f>IF(DEGREES(ACOS(SIN(RADIANS(G1127))*SIN(RADIANS(E1135))+COS(RADIANS(G1127))*COS(RADIANS(E1135))*COS(RADIANS(Y1125))))&gt;90,0,$F$4*$F$5/E1134^2*(SIN(RADIANS(G1127))*SIN(RADIANS(E1135))+COS(RADIANS(G1127))*COS(RADIANS(E1135))*COS(RADIANS(Y1125))))</f>
        <v>#DIV/0!</v>
      </c>
      <c r="Z1127" t="e">
        <f>IF(DEGREES(ACOS(SIN(RADIANS(G1127))*SIN(RADIANS(E1135))+COS(RADIANS(G1127))*COS(RADIANS(E1135))*COS(RADIANS(Z1125))))&gt;90,0,$F$4*$F$5/E1134^2*(SIN(RADIANS(G1127))*SIN(RADIANS(E1135))+COS(RADIANS(G1127))*COS(RADIANS(E1135))*COS(RADIANS(Z1125))))</f>
        <v>#DIV/0!</v>
      </c>
      <c r="AA1127" t="e">
        <f>IF(DEGREES(ACOS(SIN(RADIANS(G1127))*SIN(RADIANS(E1135))+COS(RADIANS(G1127))*COS(RADIANS(E1135))*COS(RADIANS(AA1125))))&gt;90,0,$F$4*$F$5/E1134^2*(SIN(RADIANS(G1127))*SIN(RADIANS(E1135))+COS(RADIANS(G1127))*COS(RADIANS(E1135))*COS(RADIANS(AA1125))))</f>
        <v>#DIV/0!</v>
      </c>
      <c r="AB1127" t="e">
        <f>IF(DEGREES(ACOS(SIN(RADIANS(G1127))*SIN(RADIANS(E1135))+COS(RADIANS(G1127))*COS(RADIANS(E1135))*COS(RADIANS(AB1125))))&gt;90,0,$F$4*$F$5/E1134^2*(SIN(RADIANS(G1127))*SIN(RADIANS(E1135))+COS(RADIANS(G1127))*COS(RADIANS(E1135))*COS(RADIANS(AB1125))))</f>
        <v>#DIV/0!</v>
      </c>
      <c r="AC1127" t="e">
        <f>IF(DEGREES(ACOS(SIN(RADIANS(G1127))*SIN(RADIANS(E1135))+COS(RADIANS(G1127))*COS(RADIANS(E1135))*COS(RADIANS(AC1125))))&gt;90,0,$F$4*$F$5/E1134^2*(SIN(RADIANS(G1127))*SIN(RADIANS(E1135))+COS(RADIANS(G1127))*COS(RADIANS(E1135))*COS(RADIANS(AC1125))))</f>
        <v>#DIV/0!</v>
      </c>
      <c r="AD1127" t="e">
        <f>IF(DEGREES(ACOS(SIN(RADIANS(G1127))*SIN(RADIANS(E1135))+COS(RADIANS(G1127))*COS(RADIANS(E1135))*COS(RADIANS(AD1125))))&gt;90,0,$F$4*$F$5/E1134^2*(SIN(RADIANS(G1127))*SIN(RADIANS(E1135))+COS(RADIANS(G1127))*COS(RADIANS(E1135))*COS(RADIANS(AD1125))))</f>
        <v>#DIV/0!</v>
      </c>
      <c r="AE1127" t="e">
        <f>IF(DEGREES(ACOS(SIN(RADIANS(G1127))*SIN(RADIANS(E1135))+COS(RADIANS(G1127))*COS(RADIANS(E1135))*COS(RADIANS(AE1125))))&gt;90,0,$F$4*$F$5/E1134^2*(SIN(RADIANS(G1127))*SIN(RADIANS(E1135))+COS(RADIANS(G1127))*COS(RADIANS(E1135))*COS(RADIANS(AE1125))))</f>
        <v>#DIV/0!</v>
      </c>
      <c r="AF1127" t="e">
        <f>IF(DEGREES(ACOS(SIN(RADIANS(G1127))*SIN(RADIANS(E1135))+COS(RADIANS(G1127))*COS(RADIANS(E1135))*COS(RADIANS(AF1125))))&gt;90,0,$F$4*$F$5/E1134^2*(SIN(RADIANS(G1127))*SIN(RADIANS(E1135))+COS(RADIANS(G1127))*COS(RADIANS(E1135))*COS(RADIANS(AF1125))))</f>
        <v>#DIV/0!</v>
      </c>
      <c r="AG1127" t="e">
        <f>IF(DEGREES(ACOS(SIN(RADIANS(G1127))*SIN(RADIANS(E1135))+COS(RADIANS(G1127))*COS(RADIANS(E1135))*COS(RADIANS(AG1125))))&gt;90,0,$F$4*$F$5/E1134^2*(SIN(RADIANS(G1127))*SIN(RADIANS(E1135))+COS(RADIANS(G1127))*COS(RADIANS(E1135))*COS(RADIANS(AG1125))))</f>
        <v>#DIV/0!</v>
      </c>
      <c r="AH1127" t="e">
        <f>IF(DEGREES(ACOS(SIN(RADIANS(G1127))*SIN(RADIANS(E1135))+COS(RADIANS(G1127))*COS(RADIANS(E1135))*COS(RADIANS(AH1125))))&gt;90,0,$F$4*$F$5/E1134^2*(SIN(RADIANS(G1127))*SIN(RADIANS(E1135))+COS(RADIANS(G1127))*COS(RADIANS(E1135))*COS(RADIANS(AH1125))))</f>
        <v>#DIV/0!</v>
      </c>
      <c r="AI1127" t="e">
        <f>IF(DEGREES(ACOS(SIN(RADIANS(G1127))*SIN(RADIANS(E1135))+COS(RADIANS(G1127))*COS(RADIANS(E1135))*COS(RADIANS(AI1125))))&gt;90,0,$F$4*$F$5/E1134^2*(SIN(RADIANS(G1127))*SIN(RADIANS(E1135))+COS(RADIANS(G1127))*COS(RADIANS(E1135))*COS(RADIANS(AI1125))))</f>
        <v>#DIV/0!</v>
      </c>
      <c r="AJ1127" t="e">
        <f>IF(DEGREES(ACOS(SIN(RADIANS(G1127))*SIN(RADIANS(E1135))+COS(RADIANS(G1127))*COS(RADIANS(E1135))*COS(RADIANS(AJ1125))))&gt;90,0,$F$4*$F$5/E1134^2*(SIN(RADIANS(G1127))*SIN(RADIANS(E1135))+COS(RADIANS(G1127))*COS(RADIANS(E1135))*COS(RADIANS(AJ1125))))</f>
        <v>#DIV/0!</v>
      </c>
      <c r="AK1127" t="e">
        <f>IF(DEGREES(ACOS(SIN(RADIANS(G1127))*SIN(RADIANS(E1135))+COS(RADIANS(G1127))*COS(RADIANS(E1135))*COS(RADIANS(AK1125))))&gt;90,0,$F$4*$F$5/E1134^2*(SIN(RADIANS(G1127))*SIN(RADIANS(E1135))+COS(RADIANS(G1127))*COS(RADIANS(E1135))*COS(RADIANS(AK1125))))</f>
        <v>#DIV/0!</v>
      </c>
      <c r="AL1127" t="e">
        <f>IF(DEGREES(ACOS(SIN(RADIANS(G1127))*SIN(RADIANS(E1135))+COS(RADIANS(G1127))*COS(RADIANS(E1135))*COS(RADIANS(AL1125))))&gt;90,0,$F$4*$F$5/E1134^2*(SIN(RADIANS(G1127))*SIN(RADIANS(E1135))+COS(RADIANS(G1127))*COS(RADIANS(E1135))*COS(RADIANS(AL1125))))</f>
        <v>#DIV/0!</v>
      </c>
      <c r="AM1127" t="e">
        <f>IF(DEGREES(ACOS(SIN(RADIANS(G1127))*SIN(RADIANS(E1135))+COS(RADIANS(G1127))*COS(RADIANS(E1135))*COS(RADIANS(AM1125))))&gt;90,0,$F$4*$F$5/E1134^2*(SIN(RADIANS(G1127))*SIN(RADIANS(E1135))+COS(RADIANS(G1127))*COS(RADIANS(E1135))*COS(RADIANS(AM1125))))</f>
        <v>#DIV/0!</v>
      </c>
      <c r="AN1127" t="e">
        <f>IF(DEGREES(ACOS(SIN(RADIANS(G1127))*SIN(RADIANS(E1135))+COS(RADIANS(G1127))*COS(RADIANS(E1135))*COS(RADIANS(AN1125))))&gt;90,0,$F$4*$F$5/E1134^2*(SIN(RADIANS(G1127))*SIN(RADIANS(E1135))+COS(RADIANS(G1127))*COS(RADIANS(E1135))*COS(RADIANS(AN1125))))</f>
        <v>#DIV/0!</v>
      </c>
      <c r="AO1127" t="e">
        <f>IF(DEGREES(ACOS(SIN(RADIANS(G1127))*SIN(RADIANS(E1135))+COS(RADIANS(G1127))*COS(RADIANS(E1135))*COS(RADIANS(AO1125))))&gt;90,0,$F$4*$F$5/E1134^2*(SIN(RADIANS(G1127))*SIN(RADIANS(E1135))+COS(RADIANS(G1127))*COS(RADIANS(E1135))*COS(RADIANS(AO1125))))</f>
        <v>#DIV/0!</v>
      </c>
      <c r="AP1127" t="e">
        <f>IF(DEGREES(ACOS(SIN(RADIANS(G1127))*SIN(RADIANS(E1135))+COS(RADIANS(G1127))*COS(RADIANS(E1135))*COS(RADIANS(AP1125))))&gt;90,0,$F$4*$F$5/E1134^2*(SIN(RADIANS(G1127))*SIN(RADIANS(E1135))+COS(RADIANS(G1127))*COS(RADIANS(E1135))*COS(RADIANS(AP1125))))</f>
        <v>#DIV/0!</v>
      </c>
      <c r="AQ1127" t="e">
        <f>IF(DEGREES(ACOS(SIN(RADIANS(G1127))*SIN(RADIANS(E1135))+COS(RADIANS(G1127))*COS(RADIANS(E1135))*COS(RADIANS(AQ1125))))&gt;90,0,$F$4*$F$5/E1134^2*(SIN(RADIANS(G1127))*SIN(RADIANS(E1135))+COS(RADIANS(G1127))*COS(RADIANS(E1135))*COS(RADIANS(AQ1125))))</f>
        <v>#DIV/0!</v>
      </c>
      <c r="AR1127" t="e">
        <f>IF(DEGREES(ACOS(SIN(RADIANS(G1127))*SIN(RADIANS(E1135))+COS(RADIANS(G1127))*COS(RADIANS(E1135))*COS(RADIANS(AR1125))))&gt;90,0,$F$4*$F$5/E1134^2*(SIN(RADIANS(G1127))*SIN(RADIANS(E1135))+COS(RADIANS(G1127))*COS(RADIANS(E1135))*COS(RADIANS(AR1125))))</f>
        <v>#DIV/0!</v>
      </c>
    </row>
    <row r="1128" spans="2:44" x14ac:dyDescent="0.5">
      <c r="B1128" t="s">
        <v>726</v>
      </c>
      <c r="E1128" cm="1">
        <f t="array" ref="E1128">INDEX($D$1751:$AM$1751,0,MATCH(E1127-IF(E1127&lt;360,0,360),$D$1700:$AM$1700,0))+IF(E1127&gt;350,360,0)</f>
        <v>470</v>
      </c>
      <c r="G1128">
        <v>80</v>
      </c>
      <c r="I1128">
        <f>IF(DEGREES(ACOS(SIN(RADIANS(G1128))*SIN(RADIANS(E1135))+COS(RADIANS(G1128))*COS(RADIANS(E1135))*COS(RADIANS(I1125))))&gt;90,0,$F$4*$F$5/E1134^2*(SIN(RADIANS(G1128))*SIN(RADIANS(E1135))+COS(RADIANS(G1128))*COS(RADIANS(E1135))*COS(RADIANS(I1125))))</f>
        <v>0</v>
      </c>
      <c r="J1128">
        <f>IF(DEGREES(ACOS(SIN(RADIANS(G1128))*SIN(RADIANS(E1135))+COS(RADIANS(G1128))*COS(RADIANS(E1135))*COS(RADIANS(J1125))))&gt;90,0,$F$4*$F$5/E1134^2*(SIN(RADIANS(G1128))*SIN(RADIANS(E1135))+COS(RADIANS(G1128))*COS(RADIANS(E1135))*COS(RADIANS(J1125))))</f>
        <v>0</v>
      </c>
      <c r="K1128">
        <f>IF(DEGREES(ACOS(SIN(RADIANS(G1128))*SIN(RADIANS(E1135))+COS(RADIANS(G1128))*COS(RADIANS(E1135))*COS(RADIANS(K1125))))&gt;90,0,$F$4*$F$5/E1134^2*(SIN(RADIANS(G1128))*SIN(RADIANS(E1135))+COS(RADIANS(G1128))*COS(RADIANS(E1135))*COS(RADIANS(K1125))))</f>
        <v>0</v>
      </c>
      <c r="L1128">
        <f>IF(DEGREES(ACOS(SIN(RADIANS(G1128))*SIN(RADIANS(E1135))+COS(RADIANS(G1128))*COS(RADIANS(E1135))*COS(RADIANS(L1125))))&gt;90,0,$F$4*$F$5/E1134^2*(SIN(RADIANS(G1128))*SIN(RADIANS(E1135))+COS(RADIANS(G1128))*COS(RADIANS(E1135))*COS(RADIANS(L1125))))</f>
        <v>0</v>
      </c>
      <c r="M1128">
        <f>IF(DEGREES(ACOS(SIN(RADIANS(G1128))*SIN(RADIANS(E1135))+COS(RADIANS(G1128))*COS(RADIANS(E1135))*COS(RADIANS(M1125))))&gt;90,0,$F$4*$F$5/E1134^2*(SIN(RADIANS(G1128))*SIN(RADIANS(E1135))+COS(RADIANS(G1128))*COS(RADIANS(E1135))*COS(RADIANS(M1125))))</f>
        <v>0</v>
      </c>
      <c r="N1128">
        <f>IF(DEGREES(ACOS(SIN(RADIANS(G1128))*SIN(RADIANS(E1135))+COS(RADIANS(G1128))*COS(RADIANS(E1135))*COS(RADIANS(N1125))))&gt;90,0,$F$4*$F$5/E1134^2*(SIN(RADIANS(G1128))*SIN(RADIANS(E1135))+COS(RADIANS(G1128))*COS(RADIANS(E1135))*COS(RADIANS(N1125))))</f>
        <v>0</v>
      </c>
      <c r="O1128">
        <f>IF(DEGREES(ACOS(SIN(RADIANS(G1128))*SIN(RADIANS(E1135))+COS(RADIANS(G1128))*COS(RADIANS(E1135))*COS(RADIANS(O1125))))&gt;90,0,$F$4*$F$5/E1134^2*(SIN(RADIANS(G1128))*SIN(RADIANS(E1135))+COS(RADIANS(G1128))*COS(RADIANS(E1135))*COS(RADIANS(O1125))))</f>
        <v>0</v>
      </c>
      <c r="P1128">
        <f>IF(DEGREES(ACOS(SIN(RADIANS(G1128))*SIN(RADIANS(E1135))+COS(RADIANS(G1128))*COS(RADIANS(E1135))*COS(RADIANS(P1125))))&gt;90,0,$F$4*$F$5/E1134^2*(SIN(RADIANS(G1128))*SIN(RADIANS(E1135))+COS(RADIANS(G1128))*COS(RADIANS(E1135))*COS(RADIANS(P1125))))</f>
        <v>0</v>
      </c>
      <c r="Q1128">
        <f>IF(DEGREES(ACOS(SIN(RADIANS(G1128))*SIN(RADIANS(E1135))+COS(RADIANS(G1128))*COS(RADIANS(E1135))*COS(RADIANS(Q1125))))&gt;90,0,$F$4*$F$5/E1134^2*(SIN(RADIANS(G1128))*SIN(RADIANS(E1135))+COS(RADIANS(G1128))*COS(RADIANS(E1135))*COS(RADIANS(Q1125))))</f>
        <v>0</v>
      </c>
      <c r="R1128" t="e">
        <f>IF(DEGREES(ACOS(SIN(RADIANS(G1128))*SIN(RADIANS(E1135))+COS(RADIANS(G1128))*COS(RADIANS(E1135))*COS(RADIANS(R1125))))&gt;90,0,$F$4*$F$5/E1134^2*(SIN(RADIANS(G1128))*SIN(RADIANS(E1135))+COS(RADIANS(G1128))*COS(RADIANS(E1135))*COS(RADIANS(R1125))))</f>
        <v>#DIV/0!</v>
      </c>
      <c r="S1128" t="e">
        <f>IF(DEGREES(ACOS(SIN(RADIANS(G1128))*SIN(RADIANS(E1135))+COS(RADIANS(G1128))*COS(RADIANS(E1135))*COS(RADIANS(S1125))))&gt;90,0,$F$4*$F$5/E1134^2*(SIN(RADIANS(G1128))*SIN(RADIANS(E1135))+COS(RADIANS(G1128))*COS(RADIANS(E1135))*COS(RADIANS(S1125))))</f>
        <v>#DIV/0!</v>
      </c>
      <c r="T1128" t="e">
        <f>IF(DEGREES(ACOS(SIN(RADIANS(G1128))*SIN(RADIANS(E1135))+COS(RADIANS(G1128))*COS(RADIANS(E1135))*COS(RADIANS(T1125))))&gt;90,0,$F$4*$F$5/E1134^2*(SIN(RADIANS(G1128))*SIN(RADIANS(E1135))+COS(RADIANS(G1128))*COS(RADIANS(E1135))*COS(RADIANS(T1125))))</f>
        <v>#DIV/0!</v>
      </c>
      <c r="U1128" t="e">
        <f>IF(DEGREES(ACOS(SIN(RADIANS(G1128))*SIN(RADIANS(E1135))+COS(RADIANS(G1128))*COS(RADIANS(E1135))*COS(RADIANS(U1125))))&gt;90,0,$F$4*$F$5/E1134^2*(SIN(RADIANS(G1128))*SIN(RADIANS(E1135))+COS(RADIANS(G1128))*COS(RADIANS(E1135))*COS(RADIANS(U1125))))</f>
        <v>#DIV/0!</v>
      </c>
      <c r="V1128" t="e">
        <f>IF(DEGREES(ACOS(SIN(RADIANS(G1128))*SIN(RADIANS(E1135))+COS(RADIANS(G1128))*COS(RADIANS(E1135))*COS(RADIANS(V1125))))&gt;90,0,$F$4*$F$5/E1134^2*(SIN(RADIANS(G1128))*SIN(RADIANS(E1135))+COS(RADIANS(G1128))*COS(RADIANS(E1135))*COS(RADIANS(V1125))))</f>
        <v>#DIV/0!</v>
      </c>
      <c r="W1128" t="e">
        <f>IF(DEGREES(ACOS(SIN(RADIANS(G1128))*SIN(RADIANS(E1135))+COS(RADIANS(G1128))*COS(RADIANS(E1135))*COS(RADIANS(W1125))))&gt;90,0,$F$4*$F$5/E1134^2*(SIN(RADIANS(G1128))*SIN(RADIANS(E1135))+COS(RADIANS(G1128))*COS(RADIANS(E1135))*COS(RADIANS(W1125))))</f>
        <v>#DIV/0!</v>
      </c>
      <c r="X1128" t="e">
        <f>IF(DEGREES(ACOS(SIN(RADIANS(G1128))*SIN(RADIANS(E1135))+COS(RADIANS(G1128))*COS(RADIANS(E1135))*COS(RADIANS(X1125))))&gt;90,0,$F$4*$F$5/E1134^2*(SIN(RADIANS(G1128))*SIN(RADIANS(E1135))+COS(RADIANS(G1128))*COS(RADIANS(E1135))*COS(RADIANS(X1125))))</f>
        <v>#DIV/0!</v>
      </c>
      <c r="Y1128" t="e">
        <f>IF(DEGREES(ACOS(SIN(RADIANS(G1128))*SIN(RADIANS(E1135))+COS(RADIANS(G1128))*COS(RADIANS(E1135))*COS(RADIANS(Y1125))))&gt;90,0,$F$4*$F$5/E1134^2*(SIN(RADIANS(G1128))*SIN(RADIANS(E1135))+COS(RADIANS(G1128))*COS(RADIANS(E1135))*COS(RADIANS(Y1125))))</f>
        <v>#DIV/0!</v>
      </c>
      <c r="Z1128" t="e">
        <f>IF(DEGREES(ACOS(SIN(RADIANS(G1128))*SIN(RADIANS(E1135))+COS(RADIANS(G1128))*COS(RADIANS(E1135))*COS(RADIANS(Z1125))))&gt;90,0,$F$4*$F$5/E1134^2*(SIN(RADIANS(G1128))*SIN(RADIANS(E1135))+COS(RADIANS(G1128))*COS(RADIANS(E1135))*COS(RADIANS(Z1125))))</f>
        <v>#DIV/0!</v>
      </c>
      <c r="AA1128" t="e">
        <f>IF(DEGREES(ACOS(SIN(RADIANS(G1128))*SIN(RADIANS(E1135))+COS(RADIANS(G1128))*COS(RADIANS(E1135))*COS(RADIANS(AA1125))))&gt;90,0,$F$4*$F$5/E1134^2*(SIN(RADIANS(G1128))*SIN(RADIANS(E1135))+COS(RADIANS(G1128))*COS(RADIANS(E1135))*COS(RADIANS(AA1125))))</f>
        <v>#DIV/0!</v>
      </c>
      <c r="AB1128" t="e">
        <f>IF(DEGREES(ACOS(SIN(RADIANS(G1128))*SIN(RADIANS(E1135))+COS(RADIANS(G1128))*COS(RADIANS(E1135))*COS(RADIANS(AB1125))))&gt;90,0,$F$4*$F$5/E1134^2*(SIN(RADIANS(G1128))*SIN(RADIANS(E1135))+COS(RADIANS(G1128))*COS(RADIANS(E1135))*COS(RADIANS(AB1125))))</f>
        <v>#DIV/0!</v>
      </c>
      <c r="AC1128" t="e">
        <f>IF(DEGREES(ACOS(SIN(RADIANS(G1128))*SIN(RADIANS(E1135))+COS(RADIANS(G1128))*COS(RADIANS(E1135))*COS(RADIANS(AC1125))))&gt;90,0,$F$4*$F$5/E1134^2*(SIN(RADIANS(G1128))*SIN(RADIANS(E1135))+COS(RADIANS(G1128))*COS(RADIANS(E1135))*COS(RADIANS(AC1125))))</f>
        <v>#DIV/0!</v>
      </c>
      <c r="AD1128" t="e">
        <f>IF(DEGREES(ACOS(SIN(RADIANS(G1128))*SIN(RADIANS(E1135))+COS(RADIANS(G1128))*COS(RADIANS(E1135))*COS(RADIANS(AD1125))))&gt;90,0,$F$4*$F$5/E1134^2*(SIN(RADIANS(G1128))*SIN(RADIANS(E1135))+COS(RADIANS(G1128))*COS(RADIANS(E1135))*COS(RADIANS(AD1125))))</f>
        <v>#DIV/0!</v>
      </c>
      <c r="AE1128" t="e">
        <f>IF(DEGREES(ACOS(SIN(RADIANS(G1128))*SIN(RADIANS(E1135))+COS(RADIANS(G1128))*COS(RADIANS(E1135))*COS(RADIANS(AE1125))))&gt;90,0,$F$4*$F$5/E1134^2*(SIN(RADIANS(G1128))*SIN(RADIANS(E1135))+COS(RADIANS(G1128))*COS(RADIANS(E1135))*COS(RADIANS(AE1125))))</f>
        <v>#DIV/0!</v>
      </c>
      <c r="AF1128" t="e">
        <f>IF(DEGREES(ACOS(SIN(RADIANS(G1128))*SIN(RADIANS(E1135))+COS(RADIANS(G1128))*COS(RADIANS(E1135))*COS(RADIANS(AF1125))))&gt;90,0,$F$4*$F$5/E1134^2*(SIN(RADIANS(G1128))*SIN(RADIANS(E1135))+COS(RADIANS(G1128))*COS(RADIANS(E1135))*COS(RADIANS(AF1125))))</f>
        <v>#DIV/0!</v>
      </c>
      <c r="AG1128" t="e">
        <f>IF(DEGREES(ACOS(SIN(RADIANS(G1128))*SIN(RADIANS(E1135))+COS(RADIANS(G1128))*COS(RADIANS(E1135))*COS(RADIANS(AG1125))))&gt;90,0,$F$4*$F$5/E1134^2*(SIN(RADIANS(G1128))*SIN(RADIANS(E1135))+COS(RADIANS(G1128))*COS(RADIANS(E1135))*COS(RADIANS(AG1125))))</f>
        <v>#DIV/0!</v>
      </c>
      <c r="AH1128" t="e">
        <f>IF(DEGREES(ACOS(SIN(RADIANS(G1128))*SIN(RADIANS(E1135))+COS(RADIANS(G1128))*COS(RADIANS(E1135))*COS(RADIANS(AH1125))))&gt;90,0,$F$4*$F$5/E1134^2*(SIN(RADIANS(G1128))*SIN(RADIANS(E1135))+COS(RADIANS(G1128))*COS(RADIANS(E1135))*COS(RADIANS(AH1125))))</f>
        <v>#DIV/0!</v>
      </c>
      <c r="AI1128" t="e">
        <f>IF(DEGREES(ACOS(SIN(RADIANS(G1128))*SIN(RADIANS(E1135))+COS(RADIANS(G1128))*COS(RADIANS(E1135))*COS(RADIANS(AI1125))))&gt;90,0,$F$4*$F$5/E1134^2*(SIN(RADIANS(G1128))*SIN(RADIANS(E1135))+COS(RADIANS(G1128))*COS(RADIANS(E1135))*COS(RADIANS(AI1125))))</f>
        <v>#DIV/0!</v>
      </c>
      <c r="AJ1128" t="e">
        <f>IF(DEGREES(ACOS(SIN(RADIANS(G1128))*SIN(RADIANS(E1135))+COS(RADIANS(G1128))*COS(RADIANS(E1135))*COS(RADIANS(AJ1125))))&gt;90,0,$F$4*$F$5/E1134^2*(SIN(RADIANS(G1128))*SIN(RADIANS(E1135))+COS(RADIANS(G1128))*COS(RADIANS(E1135))*COS(RADIANS(AJ1125))))</f>
        <v>#DIV/0!</v>
      </c>
      <c r="AK1128">
        <f>IF(DEGREES(ACOS(SIN(RADIANS(G1128))*SIN(RADIANS(E1135))+COS(RADIANS(G1128))*COS(RADIANS(E1135))*COS(RADIANS(AK1125))))&gt;90,0,$F$4*$F$5/E1134^2*(SIN(RADIANS(G1128))*SIN(RADIANS(E1135))+COS(RADIANS(G1128))*COS(RADIANS(E1135))*COS(RADIANS(AK1125))))</f>
        <v>0</v>
      </c>
      <c r="AL1128">
        <f>IF(DEGREES(ACOS(SIN(RADIANS(G1128))*SIN(RADIANS(E1135))+COS(RADIANS(G1128))*COS(RADIANS(E1135))*COS(RADIANS(AL1125))))&gt;90,0,$F$4*$F$5/E1134^2*(SIN(RADIANS(G1128))*SIN(RADIANS(E1135))+COS(RADIANS(G1128))*COS(RADIANS(E1135))*COS(RADIANS(AL1125))))</f>
        <v>0</v>
      </c>
      <c r="AM1128">
        <f>IF(DEGREES(ACOS(SIN(RADIANS(G1128))*SIN(RADIANS(E1135))+COS(RADIANS(G1128))*COS(RADIANS(E1135))*COS(RADIANS(AM1125))))&gt;90,0,$F$4*$F$5/E1134^2*(SIN(RADIANS(G1128))*SIN(RADIANS(E1135))+COS(RADIANS(G1128))*COS(RADIANS(E1135))*COS(RADIANS(AM1125))))</f>
        <v>0</v>
      </c>
      <c r="AN1128">
        <f>IF(DEGREES(ACOS(SIN(RADIANS(G1128))*SIN(RADIANS(E1135))+COS(RADIANS(G1128))*COS(RADIANS(E1135))*COS(RADIANS(AN1125))))&gt;90,0,$F$4*$F$5/E1134^2*(SIN(RADIANS(G1128))*SIN(RADIANS(E1135))+COS(RADIANS(G1128))*COS(RADIANS(E1135))*COS(RADIANS(AN1125))))</f>
        <v>0</v>
      </c>
      <c r="AO1128">
        <f>IF(DEGREES(ACOS(SIN(RADIANS(G1128))*SIN(RADIANS(E1135))+COS(RADIANS(G1128))*COS(RADIANS(E1135))*COS(RADIANS(AO1125))))&gt;90,0,$F$4*$F$5/E1134^2*(SIN(RADIANS(G1128))*SIN(RADIANS(E1135))+COS(RADIANS(G1128))*COS(RADIANS(E1135))*COS(RADIANS(AO1125))))</f>
        <v>0</v>
      </c>
      <c r="AP1128">
        <f>IF(DEGREES(ACOS(SIN(RADIANS(G1128))*SIN(RADIANS(E1135))+COS(RADIANS(G1128))*COS(RADIANS(E1135))*COS(RADIANS(AP1125))))&gt;90,0,$F$4*$F$5/E1134^2*(SIN(RADIANS(G1128))*SIN(RADIANS(E1135))+COS(RADIANS(G1128))*COS(RADIANS(E1135))*COS(RADIANS(AP1125))))</f>
        <v>0</v>
      </c>
      <c r="AQ1128">
        <f>IF(DEGREES(ACOS(SIN(RADIANS(G1128))*SIN(RADIANS(E1135))+COS(RADIANS(G1128))*COS(RADIANS(E1135))*COS(RADIANS(AQ1125))))&gt;90,0,$F$4*$F$5/E1134^2*(SIN(RADIANS(G1128))*SIN(RADIANS(E1135))+COS(RADIANS(G1128))*COS(RADIANS(E1135))*COS(RADIANS(AQ1125))))</f>
        <v>0</v>
      </c>
      <c r="AR1128">
        <f>IF(DEGREES(ACOS(SIN(RADIANS(G1128))*SIN(RADIANS(E1135))+COS(RADIANS(G1128))*COS(RADIANS(E1135))*COS(RADIANS(AR1125))))&gt;90,0,$F$4*$F$5/E1134^2*(SIN(RADIANS(G1128))*SIN(RADIANS(E1135))+COS(RADIANS(G1128))*COS(RADIANS(E1135))*COS(RADIANS(AR1125))))</f>
        <v>0</v>
      </c>
    </row>
    <row r="1129" spans="2:44" x14ac:dyDescent="0.5">
      <c r="B1129" s="40" t="s">
        <v>781</v>
      </c>
      <c r="E1129">
        <f>IF(E1128-$F$13&lt;0,E1128-$F$13+360,IF(E1128-$F$13&gt;360,E1128-$F$13-360,E1128-$F$13))</f>
        <v>200</v>
      </c>
      <c r="G1129">
        <v>70</v>
      </c>
      <c r="I1129">
        <f>IF(DEGREES(ACOS(SIN(RADIANS(G1129))*SIN(RADIANS(E1135))+COS(RADIANS(G1129))*COS(RADIANS(E1135))*COS(RADIANS(I1125))))&gt;90,0,$F$4*$F$5/E1134^2*(SIN(RADIANS(G1129))*SIN(RADIANS(E1135))+COS(RADIANS(G1129))*COS(RADIANS(E1135))*COS(RADIANS(I1125))))</f>
        <v>0</v>
      </c>
      <c r="J1129">
        <f>IF(DEGREES(ACOS(SIN(RADIANS(G1129))*SIN(RADIANS(E1135))+COS(RADIANS(G1129))*COS(RADIANS(E1135))*COS(RADIANS(J1125))))&gt;90,0,$F$4*$F$5/E1134^2*(SIN(RADIANS(G1129))*SIN(RADIANS(E1135))+COS(RADIANS(G1129))*COS(RADIANS(E1135))*COS(RADIANS(J1125))))</f>
        <v>0</v>
      </c>
      <c r="K1129">
        <f>IF(DEGREES(ACOS(SIN(RADIANS(G1129))*SIN(RADIANS(E1135))+COS(RADIANS(G1129))*COS(RADIANS(E1135))*COS(RADIANS(K1125))))&gt;90,0,$F$4*$F$5/E1134^2*(SIN(RADIANS(G1129))*SIN(RADIANS(E1135))+COS(RADIANS(G1129))*COS(RADIANS(E1135))*COS(RADIANS(K1125))))</f>
        <v>0</v>
      </c>
      <c r="L1129">
        <f>IF(DEGREES(ACOS(SIN(RADIANS(G1129))*SIN(RADIANS(E1135))+COS(RADIANS(G1129))*COS(RADIANS(E1135))*COS(RADIANS(L1125))))&gt;90,0,$F$4*$F$5/E1134^2*(SIN(RADIANS(G1129))*SIN(RADIANS(E1135))+COS(RADIANS(G1129))*COS(RADIANS(E1135))*COS(RADIANS(L1125))))</f>
        <v>0</v>
      </c>
      <c r="M1129">
        <f>IF(DEGREES(ACOS(SIN(RADIANS(G1129))*SIN(RADIANS(E1135))+COS(RADIANS(G1129))*COS(RADIANS(E1135))*COS(RADIANS(M1125))))&gt;90,0,$F$4*$F$5/E1134^2*(SIN(RADIANS(G1129))*SIN(RADIANS(E1135))+COS(RADIANS(G1129))*COS(RADIANS(E1135))*COS(RADIANS(M1125))))</f>
        <v>0</v>
      </c>
      <c r="N1129">
        <f>IF(DEGREES(ACOS(SIN(RADIANS(G1129))*SIN(RADIANS(E1135))+COS(RADIANS(G1129))*COS(RADIANS(E1135))*COS(RADIANS(N1125))))&gt;90,0,$F$4*$F$5/E1134^2*(SIN(RADIANS(G1129))*SIN(RADIANS(E1135))+COS(RADIANS(G1129))*COS(RADIANS(E1135))*COS(RADIANS(N1125))))</f>
        <v>0</v>
      </c>
      <c r="O1129">
        <f>IF(DEGREES(ACOS(SIN(RADIANS(G1129))*SIN(RADIANS(E1135))+COS(RADIANS(G1129))*COS(RADIANS(E1135))*COS(RADIANS(O1125))))&gt;90,0,$F$4*$F$5/E1134^2*(SIN(RADIANS(G1129))*SIN(RADIANS(E1135))+COS(RADIANS(G1129))*COS(RADIANS(E1135))*COS(RADIANS(O1125))))</f>
        <v>0</v>
      </c>
      <c r="P1129">
        <f>IF(DEGREES(ACOS(SIN(RADIANS(G1129))*SIN(RADIANS(E1135))+COS(RADIANS(G1129))*COS(RADIANS(E1135))*COS(RADIANS(P1125))))&gt;90,0,$F$4*$F$5/E1134^2*(SIN(RADIANS(G1129))*SIN(RADIANS(E1135))+COS(RADIANS(G1129))*COS(RADIANS(E1135))*COS(RADIANS(P1125))))</f>
        <v>0</v>
      </c>
      <c r="Q1129">
        <f>IF(DEGREES(ACOS(SIN(RADIANS(G1129))*SIN(RADIANS(E1135))+COS(RADIANS(G1129))*COS(RADIANS(E1135))*COS(RADIANS(Q1125))))&gt;90,0,$F$4*$F$5/E1134^2*(SIN(RADIANS(G1129))*SIN(RADIANS(E1135))+COS(RADIANS(G1129))*COS(RADIANS(E1135))*COS(RADIANS(Q1125))))</f>
        <v>0</v>
      </c>
      <c r="R1129" t="e">
        <f>IF(DEGREES(ACOS(SIN(RADIANS(G1129))*SIN(RADIANS(E1135))+COS(RADIANS(G1129))*COS(RADIANS(E1135))*COS(RADIANS(R1125))))&gt;90,0,$F$4*$F$5/E1134^2*(SIN(RADIANS(G1129))*SIN(RADIANS(E1135))+COS(RADIANS(G1129))*COS(RADIANS(E1135))*COS(RADIANS(R1125))))</f>
        <v>#DIV/0!</v>
      </c>
      <c r="S1129" t="e">
        <f>IF(DEGREES(ACOS(SIN(RADIANS(G1129))*SIN(RADIANS(E1135))+COS(RADIANS(G1129))*COS(RADIANS(E1135))*COS(RADIANS(S1125))))&gt;90,0,$F$4*$F$5/E1134^2*(SIN(RADIANS(G1129))*SIN(RADIANS(E1135))+COS(RADIANS(G1129))*COS(RADIANS(E1135))*COS(RADIANS(S1125))))</f>
        <v>#DIV/0!</v>
      </c>
      <c r="T1129" t="e">
        <f>IF(DEGREES(ACOS(SIN(RADIANS(G1129))*SIN(RADIANS(E1135))+COS(RADIANS(G1129))*COS(RADIANS(E1135))*COS(RADIANS(T1125))))&gt;90,0,$F$4*$F$5/E1134^2*(SIN(RADIANS(G1129))*SIN(RADIANS(E1135))+COS(RADIANS(G1129))*COS(RADIANS(E1135))*COS(RADIANS(T1125))))</f>
        <v>#DIV/0!</v>
      </c>
      <c r="U1129" t="e">
        <f>IF(DEGREES(ACOS(SIN(RADIANS(G1129))*SIN(RADIANS(E1135))+COS(RADIANS(G1129))*COS(RADIANS(E1135))*COS(RADIANS(U1125))))&gt;90,0,$F$4*$F$5/E1134^2*(SIN(RADIANS(G1129))*SIN(RADIANS(E1135))+COS(RADIANS(G1129))*COS(RADIANS(E1135))*COS(RADIANS(U1125))))</f>
        <v>#DIV/0!</v>
      </c>
      <c r="V1129" t="e">
        <f>IF(DEGREES(ACOS(SIN(RADIANS(G1129))*SIN(RADIANS(E1135))+COS(RADIANS(G1129))*COS(RADIANS(E1135))*COS(RADIANS(V1125))))&gt;90,0,$F$4*$F$5/E1134^2*(SIN(RADIANS(G1129))*SIN(RADIANS(E1135))+COS(RADIANS(G1129))*COS(RADIANS(E1135))*COS(RADIANS(V1125))))</f>
        <v>#DIV/0!</v>
      </c>
      <c r="W1129" t="e">
        <f>IF(DEGREES(ACOS(SIN(RADIANS(G1129))*SIN(RADIANS(E1135))+COS(RADIANS(G1129))*COS(RADIANS(E1135))*COS(RADIANS(W1125))))&gt;90,0,$F$4*$F$5/E1134^2*(SIN(RADIANS(G1129))*SIN(RADIANS(E1135))+COS(RADIANS(G1129))*COS(RADIANS(E1135))*COS(RADIANS(W1125))))</f>
        <v>#DIV/0!</v>
      </c>
      <c r="X1129" t="e">
        <f>IF(DEGREES(ACOS(SIN(RADIANS(G1129))*SIN(RADIANS(E1135))+COS(RADIANS(G1129))*COS(RADIANS(E1135))*COS(RADIANS(X1125))))&gt;90,0,$F$4*$F$5/E1134^2*(SIN(RADIANS(G1129))*SIN(RADIANS(E1135))+COS(RADIANS(G1129))*COS(RADIANS(E1135))*COS(RADIANS(X1125))))</f>
        <v>#DIV/0!</v>
      </c>
      <c r="Y1129" t="e">
        <f>IF(DEGREES(ACOS(SIN(RADIANS(G1129))*SIN(RADIANS(E1135))+COS(RADIANS(G1129))*COS(RADIANS(E1135))*COS(RADIANS(Y1125))))&gt;90,0,$F$4*$F$5/E1134^2*(SIN(RADIANS(G1129))*SIN(RADIANS(E1135))+COS(RADIANS(G1129))*COS(RADIANS(E1135))*COS(RADIANS(Y1125))))</f>
        <v>#DIV/0!</v>
      </c>
      <c r="Z1129" t="e">
        <f>IF(DEGREES(ACOS(SIN(RADIANS(G1129))*SIN(RADIANS(E1135))+COS(RADIANS(G1129))*COS(RADIANS(E1135))*COS(RADIANS(Z1125))))&gt;90,0,$F$4*$F$5/E1134^2*(SIN(RADIANS(G1129))*SIN(RADIANS(E1135))+COS(RADIANS(G1129))*COS(RADIANS(E1135))*COS(RADIANS(Z1125))))</f>
        <v>#DIV/0!</v>
      </c>
      <c r="AA1129" t="e">
        <f>IF(DEGREES(ACOS(SIN(RADIANS(G1129))*SIN(RADIANS(E1135))+COS(RADIANS(G1129))*COS(RADIANS(E1135))*COS(RADIANS(AA1125))))&gt;90,0,$F$4*$F$5/E1134^2*(SIN(RADIANS(G1129))*SIN(RADIANS(E1135))+COS(RADIANS(G1129))*COS(RADIANS(E1135))*COS(RADIANS(AA1125))))</f>
        <v>#DIV/0!</v>
      </c>
      <c r="AB1129" t="e">
        <f>IF(DEGREES(ACOS(SIN(RADIANS(G1129))*SIN(RADIANS(E1135))+COS(RADIANS(G1129))*COS(RADIANS(E1135))*COS(RADIANS(AB1125))))&gt;90,0,$F$4*$F$5/E1134^2*(SIN(RADIANS(G1129))*SIN(RADIANS(E1135))+COS(RADIANS(G1129))*COS(RADIANS(E1135))*COS(RADIANS(AB1125))))</f>
        <v>#DIV/0!</v>
      </c>
      <c r="AC1129" t="e">
        <f>IF(DEGREES(ACOS(SIN(RADIANS(G1129))*SIN(RADIANS(E1135))+COS(RADIANS(G1129))*COS(RADIANS(E1135))*COS(RADIANS(AC1125))))&gt;90,0,$F$4*$F$5/E1134^2*(SIN(RADIANS(G1129))*SIN(RADIANS(E1135))+COS(RADIANS(G1129))*COS(RADIANS(E1135))*COS(RADIANS(AC1125))))</f>
        <v>#DIV/0!</v>
      </c>
      <c r="AD1129" t="e">
        <f>IF(DEGREES(ACOS(SIN(RADIANS(G1129))*SIN(RADIANS(E1135))+COS(RADIANS(G1129))*COS(RADIANS(E1135))*COS(RADIANS(AD1125))))&gt;90,0,$F$4*$F$5/E1134^2*(SIN(RADIANS(G1129))*SIN(RADIANS(E1135))+COS(RADIANS(G1129))*COS(RADIANS(E1135))*COS(RADIANS(AD1125))))</f>
        <v>#DIV/0!</v>
      </c>
      <c r="AE1129" t="e">
        <f>IF(DEGREES(ACOS(SIN(RADIANS(G1129))*SIN(RADIANS(E1135))+COS(RADIANS(G1129))*COS(RADIANS(E1135))*COS(RADIANS(AE1125))))&gt;90,0,$F$4*$F$5/E1134^2*(SIN(RADIANS(G1129))*SIN(RADIANS(E1135))+COS(RADIANS(G1129))*COS(RADIANS(E1135))*COS(RADIANS(AE1125))))</f>
        <v>#DIV/0!</v>
      </c>
      <c r="AF1129" t="e">
        <f>IF(DEGREES(ACOS(SIN(RADIANS(G1129))*SIN(RADIANS(E1135))+COS(RADIANS(G1129))*COS(RADIANS(E1135))*COS(RADIANS(AF1125))))&gt;90,0,$F$4*$F$5/E1134^2*(SIN(RADIANS(G1129))*SIN(RADIANS(E1135))+COS(RADIANS(G1129))*COS(RADIANS(E1135))*COS(RADIANS(AF1125))))</f>
        <v>#DIV/0!</v>
      </c>
      <c r="AG1129" t="e">
        <f>IF(DEGREES(ACOS(SIN(RADIANS(G1129))*SIN(RADIANS(E1135))+COS(RADIANS(G1129))*COS(RADIANS(E1135))*COS(RADIANS(AG1125))))&gt;90,0,$F$4*$F$5/E1134^2*(SIN(RADIANS(G1129))*SIN(RADIANS(E1135))+COS(RADIANS(G1129))*COS(RADIANS(E1135))*COS(RADIANS(AG1125))))</f>
        <v>#DIV/0!</v>
      </c>
      <c r="AH1129" t="e">
        <f>IF(DEGREES(ACOS(SIN(RADIANS(G1129))*SIN(RADIANS(E1135))+COS(RADIANS(G1129))*COS(RADIANS(E1135))*COS(RADIANS(AH1125))))&gt;90,0,$F$4*$F$5/E1134^2*(SIN(RADIANS(G1129))*SIN(RADIANS(E1135))+COS(RADIANS(G1129))*COS(RADIANS(E1135))*COS(RADIANS(AH1125))))</f>
        <v>#DIV/0!</v>
      </c>
      <c r="AI1129" t="e">
        <f>IF(DEGREES(ACOS(SIN(RADIANS(G1129))*SIN(RADIANS(E1135))+COS(RADIANS(G1129))*COS(RADIANS(E1135))*COS(RADIANS(AI1125))))&gt;90,0,$F$4*$F$5/E1134^2*(SIN(RADIANS(G1129))*SIN(RADIANS(E1135))+COS(RADIANS(G1129))*COS(RADIANS(E1135))*COS(RADIANS(AI1125))))</f>
        <v>#DIV/0!</v>
      </c>
      <c r="AJ1129" t="e">
        <f>IF(DEGREES(ACOS(SIN(RADIANS(G1129))*SIN(RADIANS(E1135))+COS(RADIANS(G1129))*COS(RADIANS(E1135))*COS(RADIANS(AJ1125))))&gt;90,0,$F$4*$F$5/E1134^2*(SIN(RADIANS(G1129))*SIN(RADIANS(E1135))+COS(RADIANS(G1129))*COS(RADIANS(E1135))*COS(RADIANS(AJ1125))))</f>
        <v>#DIV/0!</v>
      </c>
      <c r="AK1129">
        <f>IF(DEGREES(ACOS(SIN(RADIANS(G1129))*SIN(RADIANS(E1135))+COS(RADIANS(G1129))*COS(RADIANS(E1135))*COS(RADIANS(AK1125))))&gt;90,0,$F$4*$F$5/E1134^2*(SIN(RADIANS(G1129))*SIN(RADIANS(E1135))+COS(RADIANS(G1129))*COS(RADIANS(E1135))*COS(RADIANS(AK1125))))</f>
        <v>0</v>
      </c>
      <c r="AL1129">
        <f>IF(DEGREES(ACOS(SIN(RADIANS(G1129))*SIN(RADIANS(E1135))+COS(RADIANS(G1129))*COS(RADIANS(E1135))*COS(RADIANS(AL1125))))&gt;90,0,$F$4*$F$5/E1134^2*(SIN(RADIANS(G1129))*SIN(RADIANS(E1135))+COS(RADIANS(G1129))*COS(RADIANS(E1135))*COS(RADIANS(AL1125))))</f>
        <v>0</v>
      </c>
      <c r="AM1129">
        <f>IF(DEGREES(ACOS(SIN(RADIANS(G1129))*SIN(RADIANS(E1135))+COS(RADIANS(G1129))*COS(RADIANS(E1135))*COS(RADIANS(AM1125))))&gt;90,0,$F$4*$F$5/E1134^2*(SIN(RADIANS(G1129))*SIN(RADIANS(E1135))+COS(RADIANS(G1129))*COS(RADIANS(E1135))*COS(RADIANS(AM1125))))</f>
        <v>0</v>
      </c>
      <c r="AN1129">
        <f>IF(DEGREES(ACOS(SIN(RADIANS(G1129))*SIN(RADIANS(E1135))+COS(RADIANS(G1129))*COS(RADIANS(E1135))*COS(RADIANS(AN1125))))&gt;90,0,$F$4*$F$5/E1134^2*(SIN(RADIANS(G1129))*SIN(RADIANS(E1135))+COS(RADIANS(G1129))*COS(RADIANS(E1135))*COS(RADIANS(AN1125))))</f>
        <v>0</v>
      </c>
      <c r="AO1129">
        <f>IF(DEGREES(ACOS(SIN(RADIANS(G1129))*SIN(RADIANS(E1135))+COS(RADIANS(G1129))*COS(RADIANS(E1135))*COS(RADIANS(AO1125))))&gt;90,0,$F$4*$F$5/E1134^2*(SIN(RADIANS(G1129))*SIN(RADIANS(E1135))+COS(RADIANS(G1129))*COS(RADIANS(E1135))*COS(RADIANS(AO1125))))</f>
        <v>0</v>
      </c>
      <c r="AP1129">
        <f>IF(DEGREES(ACOS(SIN(RADIANS(G1129))*SIN(RADIANS(E1135))+COS(RADIANS(G1129))*COS(RADIANS(E1135))*COS(RADIANS(AP1125))))&gt;90,0,$F$4*$F$5/E1134^2*(SIN(RADIANS(G1129))*SIN(RADIANS(E1135))+COS(RADIANS(G1129))*COS(RADIANS(E1135))*COS(RADIANS(AP1125))))</f>
        <v>0</v>
      </c>
      <c r="AQ1129">
        <f>IF(DEGREES(ACOS(SIN(RADIANS(G1129))*SIN(RADIANS(E1135))+COS(RADIANS(G1129))*COS(RADIANS(E1135))*COS(RADIANS(AQ1125))))&gt;90,0,$F$4*$F$5/E1134^2*(SIN(RADIANS(G1129))*SIN(RADIANS(E1135))+COS(RADIANS(G1129))*COS(RADIANS(E1135))*COS(RADIANS(AQ1125))))</f>
        <v>0</v>
      </c>
      <c r="AR1129">
        <f>IF(DEGREES(ACOS(SIN(RADIANS(G1129))*SIN(RADIANS(E1135))+COS(RADIANS(G1129))*COS(RADIANS(E1135))*COS(RADIANS(AR1125))))&gt;90,0,$F$4*$F$5/E1134^2*(SIN(RADIANS(G1129))*SIN(RADIANS(E1135))+COS(RADIANS(G1129))*COS(RADIANS(E1135))*COS(RADIANS(AR1125))))</f>
        <v>0</v>
      </c>
    </row>
    <row r="1130" spans="2:44" x14ac:dyDescent="0.5">
      <c r="B1130" s="40" t="s">
        <v>727</v>
      </c>
      <c r="E1130">
        <f>IF(E1127&lt;360,E1127/360,(E1127-360)/360)</f>
        <v>0.30555555555555558</v>
      </c>
      <c r="G1130">
        <v>60</v>
      </c>
      <c r="I1130">
        <f>IF(DEGREES(ACOS(SIN(RADIANS(G1130))*SIN(RADIANS(E1135))+COS(RADIANS(G1130))*COS(RADIANS(E1135))*COS(RADIANS(I1125))))&gt;90,0,$F$4*$F$5/E1134^2*(SIN(RADIANS(G1130))*SIN(RADIANS(E1135))+COS(RADIANS(G1130))*COS(RADIANS(E1135))*COS(RADIANS(I1125))))</f>
        <v>0</v>
      </c>
      <c r="J1130">
        <f>IF(DEGREES(ACOS(SIN(RADIANS(G1130))*SIN(RADIANS(E1135))+COS(RADIANS(G1130))*COS(RADIANS(E1135))*COS(RADIANS(J1125))))&gt;90,0,$F$4*$F$5/E1134^2*(SIN(RADIANS(G1130))*SIN(RADIANS(E1135))+COS(RADIANS(G1130))*COS(RADIANS(E1135))*COS(RADIANS(J1125))))</f>
        <v>0</v>
      </c>
      <c r="K1130">
        <f>IF(DEGREES(ACOS(SIN(RADIANS(G1130))*SIN(RADIANS(E1135))+COS(RADIANS(G1130))*COS(RADIANS(E1135))*COS(RADIANS(K1125))))&gt;90,0,$F$4*$F$5/E1134^2*(SIN(RADIANS(G1130))*SIN(RADIANS(E1135))+COS(RADIANS(G1130))*COS(RADIANS(E1135))*COS(RADIANS(K1125))))</f>
        <v>0</v>
      </c>
      <c r="L1130">
        <f>IF(DEGREES(ACOS(SIN(RADIANS(G1130))*SIN(RADIANS(E1135))+COS(RADIANS(G1130))*COS(RADIANS(E1135))*COS(RADIANS(L1125))))&gt;90,0,$F$4*$F$5/E1134^2*(SIN(RADIANS(G1130))*SIN(RADIANS(E1135))+COS(RADIANS(G1130))*COS(RADIANS(E1135))*COS(RADIANS(L1125))))</f>
        <v>0</v>
      </c>
      <c r="M1130">
        <f>IF(DEGREES(ACOS(SIN(RADIANS(G1130))*SIN(RADIANS(E1135))+COS(RADIANS(G1130))*COS(RADIANS(E1135))*COS(RADIANS(M1125))))&gt;90,0,$F$4*$F$5/E1134^2*(SIN(RADIANS(G1130))*SIN(RADIANS(E1135))+COS(RADIANS(G1130))*COS(RADIANS(E1135))*COS(RADIANS(M1125))))</f>
        <v>0</v>
      </c>
      <c r="N1130">
        <f>IF(DEGREES(ACOS(SIN(RADIANS(G1130))*SIN(RADIANS(E1135))+COS(RADIANS(G1130))*COS(RADIANS(E1135))*COS(RADIANS(N1125))))&gt;90,0,$F$4*$F$5/E1134^2*(SIN(RADIANS(G1130))*SIN(RADIANS(E1135))+COS(RADIANS(G1130))*COS(RADIANS(E1135))*COS(RADIANS(N1125))))</f>
        <v>0</v>
      </c>
      <c r="O1130">
        <f>IF(DEGREES(ACOS(SIN(RADIANS(G1130))*SIN(RADIANS(E1135))+COS(RADIANS(G1130))*COS(RADIANS(E1135))*COS(RADIANS(O1125))))&gt;90,0,$F$4*$F$5/E1134^2*(SIN(RADIANS(G1130))*SIN(RADIANS(E1135))+COS(RADIANS(G1130))*COS(RADIANS(E1135))*COS(RADIANS(O1125))))</f>
        <v>0</v>
      </c>
      <c r="P1130">
        <f>IF(DEGREES(ACOS(SIN(RADIANS(G1130))*SIN(RADIANS(E1135))+COS(RADIANS(G1130))*COS(RADIANS(E1135))*COS(RADIANS(P1125))))&gt;90,0,$F$4*$F$5/E1134^2*(SIN(RADIANS(G1130))*SIN(RADIANS(E1135))+COS(RADIANS(G1130))*COS(RADIANS(E1135))*COS(RADIANS(P1125))))</f>
        <v>0</v>
      </c>
      <c r="Q1130">
        <f>IF(DEGREES(ACOS(SIN(RADIANS(G1130))*SIN(RADIANS(E1135))+COS(RADIANS(G1130))*COS(RADIANS(E1135))*COS(RADIANS(Q1125))))&gt;90,0,$F$4*$F$5/E1134^2*(SIN(RADIANS(G1130))*SIN(RADIANS(E1135))+COS(RADIANS(G1130))*COS(RADIANS(E1135))*COS(RADIANS(Q1125))))</f>
        <v>0</v>
      </c>
      <c r="R1130" t="e">
        <f>IF(DEGREES(ACOS(SIN(RADIANS(G1130))*SIN(RADIANS(E1135))+COS(RADIANS(G1130))*COS(RADIANS(E1135))*COS(RADIANS(R1125))))&gt;90,0,$F$4*$F$5/E1134^2*(SIN(RADIANS(G1130))*SIN(RADIANS(E1135))+COS(RADIANS(G1130))*COS(RADIANS(E1135))*COS(RADIANS(R1125))))</f>
        <v>#DIV/0!</v>
      </c>
      <c r="S1130" t="e">
        <f>IF(DEGREES(ACOS(SIN(RADIANS(G1130))*SIN(RADIANS(E1135))+COS(RADIANS(G1130))*COS(RADIANS(E1135))*COS(RADIANS(S1125))))&gt;90,0,$F$4*$F$5/E1134^2*(SIN(RADIANS(G1130))*SIN(RADIANS(E1135))+COS(RADIANS(G1130))*COS(RADIANS(E1135))*COS(RADIANS(S1125))))</f>
        <v>#DIV/0!</v>
      </c>
      <c r="T1130" t="e">
        <f>IF(DEGREES(ACOS(SIN(RADIANS(G1130))*SIN(RADIANS(E1135))+COS(RADIANS(G1130))*COS(RADIANS(E1135))*COS(RADIANS(T1125))))&gt;90,0,$F$4*$F$5/E1134^2*(SIN(RADIANS(G1130))*SIN(RADIANS(E1135))+COS(RADIANS(G1130))*COS(RADIANS(E1135))*COS(RADIANS(T1125))))</f>
        <v>#DIV/0!</v>
      </c>
      <c r="U1130" t="e">
        <f>IF(DEGREES(ACOS(SIN(RADIANS(G1130))*SIN(RADIANS(E1135))+COS(RADIANS(G1130))*COS(RADIANS(E1135))*COS(RADIANS(U1125))))&gt;90,0,$F$4*$F$5/E1134^2*(SIN(RADIANS(G1130))*SIN(RADIANS(E1135))+COS(RADIANS(G1130))*COS(RADIANS(E1135))*COS(RADIANS(U1125))))</f>
        <v>#DIV/0!</v>
      </c>
      <c r="V1130" t="e">
        <f>IF(DEGREES(ACOS(SIN(RADIANS(G1130))*SIN(RADIANS(E1135))+COS(RADIANS(G1130))*COS(RADIANS(E1135))*COS(RADIANS(V1125))))&gt;90,0,$F$4*$F$5/E1134^2*(SIN(RADIANS(G1130))*SIN(RADIANS(E1135))+COS(RADIANS(G1130))*COS(RADIANS(E1135))*COS(RADIANS(V1125))))</f>
        <v>#DIV/0!</v>
      </c>
      <c r="W1130" t="e">
        <f>IF(DEGREES(ACOS(SIN(RADIANS(G1130))*SIN(RADIANS(E1135))+COS(RADIANS(G1130))*COS(RADIANS(E1135))*COS(RADIANS(W1125))))&gt;90,0,$F$4*$F$5/E1134^2*(SIN(RADIANS(G1130))*SIN(RADIANS(E1135))+COS(RADIANS(G1130))*COS(RADIANS(E1135))*COS(RADIANS(W1125))))</f>
        <v>#DIV/0!</v>
      </c>
      <c r="X1130" t="e">
        <f>IF(DEGREES(ACOS(SIN(RADIANS(G1130))*SIN(RADIANS(E1135))+COS(RADIANS(G1130))*COS(RADIANS(E1135))*COS(RADIANS(X1125))))&gt;90,0,$F$4*$F$5/E1134^2*(SIN(RADIANS(G1130))*SIN(RADIANS(E1135))+COS(RADIANS(G1130))*COS(RADIANS(E1135))*COS(RADIANS(X1125))))</f>
        <v>#DIV/0!</v>
      </c>
      <c r="Y1130" t="e">
        <f>IF(DEGREES(ACOS(SIN(RADIANS(G1130))*SIN(RADIANS(E1135))+COS(RADIANS(G1130))*COS(RADIANS(E1135))*COS(RADIANS(Y1125))))&gt;90,0,$F$4*$F$5/E1134^2*(SIN(RADIANS(G1130))*SIN(RADIANS(E1135))+COS(RADIANS(G1130))*COS(RADIANS(E1135))*COS(RADIANS(Y1125))))</f>
        <v>#DIV/0!</v>
      </c>
      <c r="Z1130" t="e">
        <f>IF(DEGREES(ACOS(SIN(RADIANS(G1130))*SIN(RADIANS(E1135))+COS(RADIANS(G1130))*COS(RADIANS(E1135))*COS(RADIANS(Z1125))))&gt;90,0,$F$4*$F$5/E1134^2*(SIN(RADIANS(G1130))*SIN(RADIANS(E1135))+COS(RADIANS(G1130))*COS(RADIANS(E1135))*COS(RADIANS(Z1125))))</f>
        <v>#DIV/0!</v>
      </c>
      <c r="AA1130" t="e">
        <f>IF(DEGREES(ACOS(SIN(RADIANS(G1130))*SIN(RADIANS(E1135))+COS(RADIANS(G1130))*COS(RADIANS(E1135))*COS(RADIANS(AA1125))))&gt;90,0,$F$4*$F$5/E1134^2*(SIN(RADIANS(G1130))*SIN(RADIANS(E1135))+COS(RADIANS(G1130))*COS(RADIANS(E1135))*COS(RADIANS(AA1125))))</f>
        <v>#DIV/0!</v>
      </c>
      <c r="AB1130" t="e">
        <f>IF(DEGREES(ACOS(SIN(RADIANS(G1130))*SIN(RADIANS(E1135))+COS(RADIANS(G1130))*COS(RADIANS(E1135))*COS(RADIANS(AB1125))))&gt;90,0,$F$4*$F$5/E1134^2*(SIN(RADIANS(G1130))*SIN(RADIANS(E1135))+COS(RADIANS(G1130))*COS(RADIANS(E1135))*COS(RADIANS(AB1125))))</f>
        <v>#DIV/0!</v>
      </c>
      <c r="AC1130" t="e">
        <f>IF(DEGREES(ACOS(SIN(RADIANS(G1130))*SIN(RADIANS(E1135))+COS(RADIANS(G1130))*COS(RADIANS(E1135))*COS(RADIANS(AC1125))))&gt;90,0,$F$4*$F$5/E1134^2*(SIN(RADIANS(G1130))*SIN(RADIANS(E1135))+COS(RADIANS(G1130))*COS(RADIANS(E1135))*COS(RADIANS(AC1125))))</f>
        <v>#DIV/0!</v>
      </c>
      <c r="AD1130" t="e">
        <f>IF(DEGREES(ACOS(SIN(RADIANS(G1130))*SIN(RADIANS(E1135))+COS(RADIANS(G1130))*COS(RADIANS(E1135))*COS(RADIANS(AD1125))))&gt;90,0,$F$4*$F$5/E1134^2*(SIN(RADIANS(G1130))*SIN(RADIANS(E1135))+COS(RADIANS(G1130))*COS(RADIANS(E1135))*COS(RADIANS(AD1125))))</f>
        <v>#DIV/0!</v>
      </c>
      <c r="AE1130" t="e">
        <f>IF(DEGREES(ACOS(SIN(RADIANS(G1130))*SIN(RADIANS(E1135))+COS(RADIANS(G1130))*COS(RADIANS(E1135))*COS(RADIANS(AE1125))))&gt;90,0,$F$4*$F$5/E1134^2*(SIN(RADIANS(G1130))*SIN(RADIANS(E1135))+COS(RADIANS(G1130))*COS(RADIANS(E1135))*COS(RADIANS(AE1125))))</f>
        <v>#DIV/0!</v>
      </c>
      <c r="AF1130" t="e">
        <f>IF(DEGREES(ACOS(SIN(RADIANS(G1130))*SIN(RADIANS(E1135))+COS(RADIANS(G1130))*COS(RADIANS(E1135))*COS(RADIANS(AF1125))))&gt;90,0,$F$4*$F$5/E1134^2*(SIN(RADIANS(G1130))*SIN(RADIANS(E1135))+COS(RADIANS(G1130))*COS(RADIANS(E1135))*COS(RADIANS(AF1125))))</f>
        <v>#DIV/0!</v>
      </c>
      <c r="AG1130" t="e">
        <f>IF(DEGREES(ACOS(SIN(RADIANS(G1130))*SIN(RADIANS(E1135))+COS(RADIANS(G1130))*COS(RADIANS(E1135))*COS(RADIANS(AG1125))))&gt;90,0,$F$4*$F$5/E1134^2*(SIN(RADIANS(G1130))*SIN(RADIANS(E1135))+COS(RADIANS(G1130))*COS(RADIANS(E1135))*COS(RADIANS(AG1125))))</f>
        <v>#DIV/0!</v>
      </c>
      <c r="AH1130" t="e">
        <f>IF(DEGREES(ACOS(SIN(RADIANS(G1130))*SIN(RADIANS(E1135))+COS(RADIANS(G1130))*COS(RADIANS(E1135))*COS(RADIANS(AH1125))))&gt;90,0,$F$4*$F$5/E1134^2*(SIN(RADIANS(G1130))*SIN(RADIANS(E1135))+COS(RADIANS(G1130))*COS(RADIANS(E1135))*COS(RADIANS(AH1125))))</f>
        <v>#DIV/0!</v>
      </c>
      <c r="AI1130" t="e">
        <f>IF(DEGREES(ACOS(SIN(RADIANS(G1130))*SIN(RADIANS(E1135))+COS(RADIANS(G1130))*COS(RADIANS(E1135))*COS(RADIANS(AI1125))))&gt;90,0,$F$4*$F$5/E1134^2*(SIN(RADIANS(G1130))*SIN(RADIANS(E1135))+COS(RADIANS(G1130))*COS(RADIANS(E1135))*COS(RADIANS(AI1125))))</f>
        <v>#DIV/0!</v>
      </c>
      <c r="AJ1130" t="e">
        <f>IF(DEGREES(ACOS(SIN(RADIANS(G1130))*SIN(RADIANS(E1135))+COS(RADIANS(G1130))*COS(RADIANS(E1135))*COS(RADIANS(AJ1125))))&gt;90,0,$F$4*$F$5/E1134^2*(SIN(RADIANS(G1130))*SIN(RADIANS(E1135))+COS(RADIANS(G1130))*COS(RADIANS(E1135))*COS(RADIANS(AJ1125))))</f>
        <v>#DIV/0!</v>
      </c>
      <c r="AK1130">
        <f>IF(DEGREES(ACOS(SIN(RADIANS(G1130))*SIN(RADIANS(E1135))+COS(RADIANS(G1130))*COS(RADIANS(E1135))*COS(RADIANS(AK1125))))&gt;90,0,$F$4*$F$5/E1134^2*(SIN(RADIANS(G1130))*SIN(RADIANS(E1135))+COS(RADIANS(G1130))*COS(RADIANS(E1135))*COS(RADIANS(AK1125))))</f>
        <v>0</v>
      </c>
      <c r="AL1130">
        <f>IF(DEGREES(ACOS(SIN(RADIANS(G1130))*SIN(RADIANS(E1135))+COS(RADIANS(G1130))*COS(RADIANS(E1135))*COS(RADIANS(AL1125))))&gt;90,0,$F$4*$F$5/E1134^2*(SIN(RADIANS(G1130))*SIN(RADIANS(E1135))+COS(RADIANS(G1130))*COS(RADIANS(E1135))*COS(RADIANS(AL1125))))</f>
        <v>0</v>
      </c>
      <c r="AM1130">
        <f>IF(DEGREES(ACOS(SIN(RADIANS(G1130))*SIN(RADIANS(E1135))+COS(RADIANS(G1130))*COS(RADIANS(E1135))*COS(RADIANS(AM1125))))&gt;90,0,$F$4*$F$5/E1134^2*(SIN(RADIANS(G1130))*SIN(RADIANS(E1135))+COS(RADIANS(G1130))*COS(RADIANS(E1135))*COS(RADIANS(AM1125))))</f>
        <v>0</v>
      </c>
      <c r="AN1130">
        <f>IF(DEGREES(ACOS(SIN(RADIANS(G1130))*SIN(RADIANS(E1135))+COS(RADIANS(G1130))*COS(RADIANS(E1135))*COS(RADIANS(AN1125))))&gt;90,0,$F$4*$F$5/E1134^2*(SIN(RADIANS(G1130))*SIN(RADIANS(E1135))+COS(RADIANS(G1130))*COS(RADIANS(E1135))*COS(RADIANS(AN1125))))</f>
        <v>0</v>
      </c>
      <c r="AO1130">
        <f>IF(DEGREES(ACOS(SIN(RADIANS(G1130))*SIN(RADIANS(E1135))+COS(RADIANS(G1130))*COS(RADIANS(E1135))*COS(RADIANS(AO1125))))&gt;90,0,$F$4*$F$5/E1134^2*(SIN(RADIANS(G1130))*SIN(RADIANS(E1135))+COS(RADIANS(G1130))*COS(RADIANS(E1135))*COS(RADIANS(AO1125))))</f>
        <v>0</v>
      </c>
      <c r="AP1130">
        <f>IF(DEGREES(ACOS(SIN(RADIANS(G1130))*SIN(RADIANS(E1135))+COS(RADIANS(G1130))*COS(RADIANS(E1135))*COS(RADIANS(AP1125))))&gt;90,0,$F$4*$F$5/E1134^2*(SIN(RADIANS(G1130))*SIN(RADIANS(E1135))+COS(RADIANS(G1130))*COS(RADIANS(E1135))*COS(RADIANS(AP1125))))</f>
        <v>0</v>
      </c>
      <c r="AQ1130">
        <f>IF(DEGREES(ACOS(SIN(RADIANS(G1130))*SIN(RADIANS(E1135))+COS(RADIANS(G1130))*COS(RADIANS(E1135))*COS(RADIANS(AQ1125))))&gt;90,0,$F$4*$F$5/E1134^2*(SIN(RADIANS(G1130))*SIN(RADIANS(E1135))+COS(RADIANS(G1130))*COS(RADIANS(E1135))*COS(RADIANS(AQ1125))))</f>
        <v>0</v>
      </c>
      <c r="AR1130">
        <f>IF(DEGREES(ACOS(SIN(RADIANS(G1130))*SIN(RADIANS(E1135))+COS(RADIANS(G1130))*COS(RADIANS(E1135))*COS(RADIANS(AR1125))))&gt;90,0,$F$4*$F$5/E1134^2*(SIN(RADIANS(G1130))*SIN(RADIANS(E1135))+COS(RADIANS(G1130))*COS(RADIANS(E1135))*COS(RADIANS(AR1125))))</f>
        <v>0</v>
      </c>
    </row>
    <row r="1131" spans="2:44" x14ac:dyDescent="0.5">
      <c r="B1131" s="40" t="s">
        <v>782</v>
      </c>
      <c r="E1131">
        <f>E1130*$F$11</f>
        <v>0</v>
      </c>
      <c r="G1131">
        <v>50</v>
      </c>
      <c r="I1131">
        <f>IF(DEGREES(ACOS(SIN(RADIANS(G1131))*SIN(RADIANS(E1135))+COS(RADIANS(G1131))*COS(RADIANS(E1135))*COS(RADIANS(I1125))))&gt;90,0,$F$4*$F$5/E1134^2*(SIN(RADIANS(G1131))*SIN(RADIANS(E1135))+COS(RADIANS(G1131))*COS(RADIANS(E1135))*COS(RADIANS(I1125))))</f>
        <v>0</v>
      </c>
      <c r="J1131">
        <f>IF(DEGREES(ACOS(SIN(RADIANS(G1131))*SIN(RADIANS(E1135))+COS(RADIANS(G1131))*COS(RADIANS(E1135))*COS(RADIANS(J1125))))&gt;90,0,$F$4*$F$5/E1134^2*(SIN(RADIANS(G1131))*SIN(RADIANS(E1135))+COS(RADIANS(G1131))*COS(RADIANS(E1135))*COS(RADIANS(J1125))))</f>
        <v>0</v>
      </c>
      <c r="K1131">
        <f>IF(DEGREES(ACOS(SIN(RADIANS(G1131))*SIN(RADIANS(E1135))+COS(RADIANS(G1131))*COS(RADIANS(E1135))*COS(RADIANS(K1125))))&gt;90,0,$F$4*$F$5/E1134^2*(SIN(RADIANS(G1131))*SIN(RADIANS(E1135))+COS(RADIANS(G1131))*COS(RADIANS(E1135))*COS(RADIANS(K1125))))</f>
        <v>0</v>
      </c>
      <c r="L1131">
        <f>IF(DEGREES(ACOS(SIN(RADIANS(G1131))*SIN(RADIANS(E1135))+COS(RADIANS(G1131))*COS(RADIANS(E1135))*COS(RADIANS(L1125))))&gt;90,0,$F$4*$F$5/E1134^2*(SIN(RADIANS(G1131))*SIN(RADIANS(E1135))+COS(RADIANS(G1131))*COS(RADIANS(E1135))*COS(RADIANS(L1125))))</f>
        <v>0</v>
      </c>
      <c r="M1131">
        <f>IF(DEGREES(ACOS(SIN(RADIANS(G1131))*SIN(RADIANS(E1135))+COS(RADIANS(G1131))*COS(RADIANS(E1135))*COS(RADIANS(M1125))))&gt;90,0,$F$4*$F$5/E1134^2*(SIN(RADIANS(G1131))*SIN(RADIANS(E1135))+COS(RADIANS(G1131))*COS(RADIANS(E1135))*COS(RADIANS(M1125))))</f>
        <v>0</v>
      </c>
      <c r="N1131">
        <f>IF(DEGREES(ACOS(SIN(RADIANS(G1131))*SIN(RADIANS(E1135))+COS(RADIANS(G1131))*COS(RADIANS(E1135))*COS(RADIANS(N1125))))&gt;90,0,$F$4*$F$5/E1134^2*(SIN(RADIANS(G1131))*SIN(RADIANS(E1135))+COS(RADIANS(G1131))*COS(RADIANS(E1135))*COS(RADIANS(N1125))))</f>
        <v>0</v>
      </c>
      <c r="O1131">
        <f>IF(DEGREES(ACOS(SIN(RADIANS(G1131))*SIN(RADIANS(E1135))+COS(RADIANS(G1131))*COS(RADIANS(E1135))*COS(RADIANS(O1125))))&gt;90,0,$F$4*$F$5/E1134^2*(SIN(RADIANS(G1131))*SIN(RADIANS(E1135))+COS(RADIANS(G1131))*COS(RADIANS(E1135))*COS(RADIANS(O1125))))</f>
        <v>0</v>
      </c>
      <c r="P1131">
        <f>IF(DEGREES(ACOS(SIN(RADIANS(G1131))*SIN(RADIANS(E1135))+COS(RADIANS(G1131))*COS(RADIANS(E1135))*COS(RADIANS(P1125))))&gt;90,0,$F$4*$F$5/E1134^2*(SIN(RADIANS(G1131))*SIN(RADIANS(E1135))+COS(RADIANS(G1131))*COS(RADIANS(E1135))*COS(RADIANS(P1125))))</f>
        <v>0</v>
      </c>
      <c r="Q1131">
        <f>IF(DEGREES(ACOS(SIN(RADIANS(G1131))*SIN(RADIANS(E1135))+COS(RADIANS(G1131))*COS(RADIANS(E1135))*COS(RADIANS(Q1125))))&gt;90,0,$F$4*$F$5/E1134^2*(SIN(RADIANS(G1131))*SIN(RADIANS(E1135))+COS(RADIANS(G1131))*COS(RADIANS(E1135))*COS(RADIANS(Q1125))))</f>
        <v>0</v>
      </c>
      <c r="R1131" t="e">
        <f>IF(DEGREES(ACOS(SIN(RADIANS(G1131))*SIN(RADIANS(E1135))+COS(RADIANS(G1131))*COS(RADIANS(E1135))*COS(RADIANS(R1125))))&gt;90,0,$F$4*$F$5/E1134^2*(SIN(RADIANS(G1131))*SIN(RADIANS(E1135))+COS(RADIANS(G1131))*COS(RADIANS(E1135))*COS(RADIANS(R1125))))</f>
        <v>#DIV/0!</v>
      </c>
      <c r="S1131" t="e">
        <f>IF(DEGREES(ACOS(SIN(RADIANS(G1131))*SIN(RADIANS(E1135))+COS(RADIANS(G1131))*COS(RADIANS(E1135))*COS(RADIANS(S1125))))&gt;90,0,$F$4*$F$5/E1134^2*(SIN(RADIANS(G1131))*SIN(RADIANS(E1135))+COS(RADIANS(G1131))*COS(RADIANS(E1135))*COS(RADIANS(S1125))))</f>
        <v>#DIV/0!</v>
      </c>
      <c r="T1131" t="e">
        <f>IF(DEGREES(ACOS(SIN(RADIANS(G1131))*SIN(RADIANS(E1135))+COS(RADIANS(G1131))*COS(RADIANS(E1135))*COS(RADIANS(T1125))))&gt;90,0,$F$4*$F$5/E1134^2*(SIN(RADIANS(G1131))*SIN(RADIANS(E1135))+COS(RADIANS(G1131))*COS(RADIANS(E1135))*COS(RADIANS(T1125))))</f>
        <v>#DIV/0!</v>
      </c>
      <c r="U1131" t="e">
        <f>IF(DEGREES(ACOS(SIN(RADIANS(G1131))*SIN(RADIANS(E1135))+COS(RADIANS(G1131))*COS(RADIANS(E1135))*COS(RADIANS(U1125))))&gt;90,0,$F$4*$F$5/E1134^2*(SIN(RADIANS(G1131))*SIN(RADIANS(E1135))+COS(RADIANS(G1131))*COS(RADIANS(E1135))*COS(RADIANS(U1125))))</f>
        <v>#DIV/0!</v>
      </c>
      <c r="V1131" t="e">
        <f>IF(DEGREES(ACOS(SIN(RADIANS(G1131))*SIN(RADIANS(E1135))+COS(RADIANS(G1131))*COS(RADIANS(E1135))*COS(RADIANS(V1125))))&gt;90,0,$F$4*$F$5/E1134^2*(SIN(RADIANS(G1131))*SIN(RADIANS(E1135))+COS(RADIANS(G1131))*COS(RADIANS(E1135))*COS(RADIANS(V1125))))</f>
        <v>#DIV/0!</v>
      </c>
      <c r="W1131" t="e">
        <f>IF(DEGREES(ACOS(SIN(RADIANS(G1131))*SIN(RADIANS(E1135))+COS(RADIANS(G1131))*COS(RADIANS(E1135))*COS(RADIANS(W1125))))&gt;90,0,$F$4*$F$5/E1134^2*(SIN(RADIANS(G1131))*SIN(RADIANS(E1135))+COS(RADIANS(G1131))*COS(RADIANS(E1135))*COS(RADIANS(W1125))))</f>
        <v>#DIV/0!</v>
      </c>
      <c r="X1131" t="e">
        <f>IF(DEGREES(ACOS(SIN(RADIANS(G1131))*SIN(RADIANS(E1135))+COS(RADIANS(G1131))*COS(RADIANS(E1135))*COS(RADIANS(X1125))))&gt;90,0,$F$4*$F$5/E1134^2*(SIN(RADIANS(G1131))*SIN(RADIANS(E1135))+COS(RADIANS(G1131))*COS(RADIANS(E1135))*COS(RADIANS(X1125))))</f>
        <v>#DIV/0!</v>
      </c>
      <c r="Y1131" t="e">
        <f>IF(DEGREES(ACOS(SIN(RADIANS(G1131))*SIN(RADIANS(E1135))+COS(RADIANS(G1131))*COS(RADIANS(E1135))*COS(RADIANS(Y1125))))&gt;90,0,$F$4*$F$5/E1134^2*(SIN(RADIANS(G1131))*SIN(RADIANS(E1135))+COS(RADIANS(G1131))*COS(RADIANS(E1135))*COS(RADIANS(Y1125))))</f>
        <v>#DIV/0!</v>
      </c>
      <c r="Z1131" t="e">
        <f>IF(DEGREES(ACOS(SIN(RADIANS(G1131))*SIN(RADIANS(E1135))+COS(RADIANS(G1131))*COS(RADIANS(E1135))*COS(RADIANS(Z1125))))&gt;90,0,$F$4*$F$5/E1134^2*(SIN(RADIANS(G1131))*SIN(RADIANS(E1135))+COS(RADIANS(G1131))*COS(RADIANS(E1135))*COS(RADIANS(Z1125))))</f>
        <v>#DIV/0!</v>
      </c>
      <c r="AA1131" t="e">
        <f>IF(DEGREES(ACOS(SIN(RADIANS(G1131))*SIN(RADIANS(E1135))+COS(RADIANS(G1131))*COS(RADIANS(E1135))*COS(RADIANS(AA1125))))&gt;90,0,$F$4*$F$5/E1134^2*(SIN(RADIANS(G1131))*SIN(RADIANS(E1135))+COS(RADIANS(G1131))*COS(RADIANS(E1135))*COS(RADIANS(AA1125))))</f>
        <v>#DIV/0!</v>
      </c>
      <c r="AB1131" t="e">
        <f>IF(DEGREES(ACOS(SIN(RADIANS(G1131))*SIN(RADIANS(E1135))+COS(RADIANS(G1131))*COS(RADIANS(E1135))*COS(RADIANS(AB1125))))&gt;90,0,$F$4*$F$5/E1134^2*(SIN(RADIANS(G1131))*SIN(RADIANS(E1135))+COS(RADIANS(G1131))*COS(RADIANS(E1135))*COS(RADIANS(AB1125))))</f>
        <v>#DIV/0!</v>
      </c>
      <c r="AC1131" t="e">
        <f>IF(DEGREES(ACOS(SIN(RADIANS(G1131))*SIN(RADIANS(E1135))+COS(RADIANS(G1131))*COS(RADIANS(E1135))*COS(RADIANS(AC1125))))&gt;90,0,$F$4*$F$5/E1134^2*(SIN(RADIANS(G1131))*SIN(RADIANS(E1135))+COS(RADIANS(G1131))*COS(RADIANS(E1135))*COS(RADIANS(AC1125))))</f>
        <v>#DIV/0!</v>
      </c>
      <c r="AD1131" t="e">
        <f>IF(DEGREES(ACOS(SIN(RADIANS(G1131))*SIN(RADIANS(E1135))+COS(RADIANS(G1131))*COS(RADIANS(E1135))*COS(RADIANS(AD1125))))&gt;90,0,$F$4*$F$5/E1134^2*(SIN(RADIANS(G1131))*SIN(RADIANS(E1135))+COS(RADIANS(G1131))*COS(RADIANS(E1135))*COS(RADIANS(AD1125))))</f>
        <v>#DIV/0!</v>
      </c>
      <c r="AE1131" t="e">
        <f>IF(DEGREES(ACOS(SIN(RADIANS(G1131))*SIN(RADIANS(E1135))+COS(RADIANS(G1131))*COS(RADIANS(E1135))*COS(RADIANS(AE1125))))&gt;90,0,$F$4*$F$5/E1134^2*(SIN(RADIANS(G1131))*SIN(RADIANS(E1135))+COS(RADIANS(G1131))*COS(RADIANS(E1135))*COS(RADIANS(AE1125))))</f>
        <v>#DIV/0!</v>
      </c>
      <c r="AF1131" t="e">
        <f>IF(DEGREES(ACOS(SIN(RADIANS(G1131))*SIN(RADIANS(E1135))+COS(RADIANS(G1131))*COS(RADIANS(E1135))*COS(RADIANS(AF1125))))&gt;90,0,$F$4*$F$5/E1134^2*(SIN(RADIANS(G1131))*SIN(RADIANS(E1135))+COS(RADIANS(G1131))*COS(RADIANS(E1135))*COS(RADIANS(AF1125))))</f>
        <v>#DIV/0!</v>
      </c>
      <c r="AG1131" t="e">
        <f>IF(DEGREES(ACOS(SIN(RADIANS(G1131))*SIN(RADIANS(E1135))+COS(RADIANS(G1131))*COS(RADIANS(E1135))*COS(RADIANS(AG1125))))&gt;90,0,$F$4*$F$5/E1134^2*(SIN(RADIANS(G1131))*SIN(RADIANS(E1135))+COS(RADIANS(G1131))*COS(RADIANS(E1135))*COS(RADIANS(AG1125))))</f>
        <v>#DIV/0!</v>
      </c>
      <c r="AH1131" t="e">
        <f>IF(DEGREES(ACOS(SIN(RADIANS(G1131))*SIN(RADIANS(E1135))+COS(RADIANS(G1131))*COS(RADIANS(E1135))*COS(RADIANS(AH1125))))&gt;90,0,$F$4*$F$5/E1134^2*(SIN(RADIANS(G1131))*SIN(RADIANS(E1135))+COS(RADIANS(G1131))*COS(RADIANS(E1135))*COS(RADIANS(AH1125))))</f>
        <v>#DIV/0!</v>
      </c>
      <c r="AI1131" t="e">
        <f>IF(DEGREES(ACOS(SIN(RADIANS(G1131))*SIN(RADIANS(E1135))+COS(RADIANS(G1131))*COS(RADIANS(E1135))*COS(RADIANS(AI1125))))&gt;90,0,$F$4*$F$5/E1134^2*(SIN(RADIANS(G1131))*SIN(RADIANS(E1135))+COS(RADIANS(G1131))*COS(RADIANS(E1135))*COS(RADIANS(AI1125))))</f>
        <v>#DIV/0!</v>
      </c>
      <c r="AJ1131" t="e">
        <f>IF(DEGREES(ACOS(SIN(RADIANS(G1131))*SIN(RADIANS(E1135))+COS(RADIANS(G1131))*COS(RADIANS(E1135))*COS(RADIANS(AJ1125))))&gt;90,0,$F$4*$F$5/E1134^2*(SIN(RADIANS(G1131))*SIN(RADIANS(E1135))+COS(RADIANS(G1131))*COS(RADIANS(E1135))*COS(RADIANS(AJ1125))))</f>
        <v>#DIV/0!</v>
      </c>
      <c r="AK1131">
        <f>IF(DEGREES(ACOS(SIN(RADIANS(G1131))*SIN(RADIANS(E1135))+COS(RADIANS(G1131))*COS(RADIANS(E1135))*COS(RADIANS(AK1125))))&gt;90,0,$F$4*$F$5/E1134^2*(SIN(RADIANS(G1131))*SIN(RADIANS(E1135))+COS(RADIANS(G1131))*COS(RADIANS(E1135))*COS(RADIANS(AK1125))))</f>
        <v>0</v>
      </c>
      <c r="AL1131">
        <f>IF(DEGREES(ACOS(SIN(RADIANS(G1131))*SIN(RADIANS(E1135))+COS(RADIANS(G1131))*COS(RADIANS(E1135))*COS(RADIANS(AL1125))))&gt;90,0,$F$4*$F$5/E1134^2*(SIN(RADIANS(G1131))*SIN(RADIANS(E1135))+COS(RADIANS(G1131))*COS(RADIANS(E1135))*COS(RADIANS(AL1125))))</f>
        <v>0</v>
      </c>
      <c r="AM1131">
        <f>IF(DEGREES(ACOS(SIN(RADIANS(G1131))*SIN(RADIANS(E1135))+COS(RADIANS(G1131))*COS(RADIANS(E1135))*COS(RADIANS(AM1125))))&gt;90,0,$F$4*$F$5/E1134^2*(SIN(RADIANS(G1131))*SIN(RADIANS(E1135))+COS(RADIANS(G1131))*COS(RADIANS(E1135))*COS(RADIANS(AM1125))))</f>
        <v>0</v>
      </c>
      <c r="AN1131">
        <f>IF(DEGREES(ACOS(SIN(RADIANS(G1131))*SIN(RADIANS(E1135))+COS(RADIANS(G1131))*COS(RADIANS(E1135))*COS(RADIANS(AN1125))))&gt;90,0,$F$4*$F$5/E1134^2*(SIN(RADIANS(G1131))*SIN(RADIANS(E1135))+COS(RADIANS(G1131))*COS(RADIANS(E1135))*COS(RADIANS(AN1125))))</f>
        <v>0</v>
      </c>
      <c r="AO1131">
        <f>IF(DEGREES(ACOS(SIN(RADIANS(G1131))*SIN(RADIANS(E1135))+COS(RADIANS(G1131))*COS(RADIANS(E1135))*COS(RADIANS(AO1125))))&gt;90,0,$F$4*$F$5/E1134^2*(SIN(RADIANS(G1131))*SIN(RADIANS(E1135))+COS(RADIANS(G1131))*COS(RADIANS(E1135))*COS(RADIANS(AO1125))))</f>
        <v>0</v>
      </c>
      <c r="AP1131">
        <f>IF(DEGREES(ACOS(SIN(RADIANS(G1131))*SIN(RADIANS(E1135))+COS(RADIANS(G1131))*COS(RADIANS(E1135))*COS(RADIANS(AP1125))))&gt;90,0,$F$4*$F$5/E1134^2*(SIN(RADIANS(G1131))*SIN(RADIANS(E1135))+COS(RADIANS(G1131))*COS(RADIANS(E1135))*COS(RADIANS(AP1125))))</f>
        <v>0</v>
      </c>
      <c r="AQ1131">
        <f>IF(DEGREES(ACOS(SIN(RADIANS(G1131))*SIN(RADIANS(E1135))+COS(RADIANS(G1131))*COS(RADIANS(E1135))*COS(RADIANS(AQ1125))))&gt;90,0,$F$4*$F$5/E1134^2*(SIN(RADIANS(G1131))*SIN(RADIANS(E1135))+COS(RADIANS(G1131))*COS(RADIANS(E1135))*COS(RADIANS(AQ1125))))</f>
        <v>0</v>
      </c>
      <c r="AR1131">
        <f>IF(DEGREES(ACOS(SIN(RADIANS(G1131))*SIN(RADIANS(E1135))+COS(RADIANS(G1131))*COS(RADIANS(E1135))*COS(RADIANS(AR1125))))&gt;90,0,$F$4*$F$5/E1134^2*(SIN(RADIANS(G1131))*SIN(RADIANS(E1135))+COS(RADIANS(G1131))*COS(RADIANS(E1135))*COS(RADIANS(AR1125))))</f>
        <v>0</v>
      </c>
    </row>
    <row r="1132" spans="2:44" x14ac:dyDescent="0.5">
      <c r="B1132" s="40" t="s">
        <v>783</v>
      </c>
      <c r="E1132" t="str">
        <f>IF($F$10=0,"N/A",$F$10*(E1127/360)-ROUNDDOWN($F$10*(E1127/360),0))</f>
        <v>N/A</v>
      </c>
      <c r="G1132">
        <v>40</v>
      </c>
      <c r="I1132">
        <f>IF(DEGREES(ACOS(SIN(RADIANS(G1132))*SIN(RADIANS(E1135))+COS(RADIANS(G1132))*COS(RADIANS(E1135))*COS(RADIANS(I1125))))&gt;90,0,$F$4*$F$5/E1134^2*(SIN(RADIANS(G1132))*SIN(RADIANS(E1135))+COS(RADIANS(G1132))*COS(RADIANS(E1135))*COS(RADIANS(I1125))))</f>
        <v>0</v>
      </c>
      <c r="J1132">
        <f>IF(DEGREES(ACOS(SIN(RADIANS(G1132))*SIN(RADIANS(E1135))+COS(RADIANS(G1132))*COS(RADIANS(E1135))*COS(RADIANS(J1125))))&gt;90,0,$F$4*$F$5/E1134^2*(SIN(RADIANS(G1132))*SIN(RADIANS(E1135))+COS(RADIANS(G1132))*COS(RADIANS(E1135))*COS(RADIANS(J1125))))</f>
        <v>0</v>
      </c>
      <c r="K1132">
        <f>IF(DEGREES(ACOS(SIN(RADIANS(G1132))*SIN(RADIANS(E1135))+COS(RADIANS(G1132))*COS(RADIANS(E1135))*COS(RADIANS(K1125))))&gt;90,0,$F$4*$F$5/E1134^2*(SIN(RADIANS(G1132))*SIN(RADIANS(E1135))+COS(RADIANS(G1132))*COS(RADIANS(E1135))*COS(RADIANS(K1125))))</f>
        <v>0</v>
      </c>
      <c r="L1132">
        <f>IF(DEGREES(ACOS(SIN(RADIANS(G1132))*SIN(RADIANS(E1135))+COS(RADIANS(G1132))*COS(RADIANS(E1135))*COS(RADIANS(L1125))))&gt;90,0,$F$4*$F$5/E1134^2*(SIN(RADIANS(G1132))*SIN(RADIANS(E1135))+COS(RADIANS(G1132))*COS(RADIANS(E1135))*COS(RADIANS(L1125))))</f>
        <v>0</v>
      </c>
      <c r="M1132">
        <f>IF(DEGREES(ACOS(SIN(RADIANS(G1132))*SIN(RADIANS(E1135))+COS(RADIANS(G1132))*COS(RADIANS(E1135))*COS(RADIANS(M1125))))&gt;90,0,$F$4*$F$5/E1134^2*(SIN(RADIANS(G1132))*SIN(RADIANS(E1135))+COS(RADIANS(G1132))*COS(RADIANS(E1135))*COS(RADIANS(M1125))))</f>
        <v>0</v>
      </c>
      <c r="N1132">
        <f>IF(DEGREES(ACOS(SIN(RADIANS(G1132))*SIN(RADIANS(E1135))+COS(RADIANS(G1132))*COS(RADIANS(E1135))*COS(RADIANS(N1125))))&gt;90,0,$F$4*$F$5/E1134^2*(SIN(RADIANS(G1132))*SIN(RADIANS(E1135))+COS(RADIANS(G1132))*COS(RADIANS(E1135))*COS(RADIANS(N1125))))</f>
        <v>0</v>
      </c>
      <c r="O1132">
        <f>IF(DEGREES(ACOS(SIN(RADIANS(G1132))*SIN(RADIANS(E1135))+COS(RADIANS(G1132))*COS(RADIANS(E1135))*COS(RADIANS(O1125))))&gt;90,0,$F$4*$F$5/E1134^2*(SIN(RADIANS(G1132))*SIN(RADIANS(E1135))+COS(RADIANS(G1132))*COS(RADIANS(E1135))*COS(RADIANS(O1125))))</f>
        <v>0</v>
      </c>
      <c r="P1132">
        <f>IF(DEGREES(ACOS(SIN(RADIANS(G1132))*SIN(RADIANS(E1135))+COS(RADIANS(G1132))*COS(RADIANS(E1135))*COS(RADIANS(P1125))))&gt;90,0,$F$4*$F$5/E1134^2*(SIN(RADIANS(G1132))*SIN(RADIANS(E1135))+COS(RADIANS(G1132))*COS(RADIANS(E1135))*COS(RADIANS(P1125))))</f>
        <v>0</v>
      </c>
      <c r="Q1132">
        <f>IF(DEGREES(ACOS(SIN(RADIANS(G1132))*SIN(RADIANS(E1135))+COS(RADIANS(G1132))*COS(RADIANS(E1135))*COS(RADIANS(Q1125))))&gt;90,0,$F$4*$F$5/E1134^2*(SIN(RADIANS(G1132))*SIN(RADIANS(E1135))+COS(RADIANS(G1132))*COS(RADIANS(E1135))*COS(RADIANS(Q1125))))</f>
        <v>0</v>
      </c>
      <c r="R1132" t="e">
        <f>IF(DEGREES(ACOS(SIN(RADIANS(G1132))*SIN(RADIANS(E1135))+COS(RADIANS(G1132))*COS(RADIANS(E1135))*COS(RADIANS(R1125))))&gt;90,0,$F$4*$F$5/E1134^2*(SIN(RADIANS(G1132))*SIN(RADIANS(E1135))+COS(RADIANS(G1132))*COS(RADIANS(E1135))*COS(RADIANS(R1125))))</f>
        <v>#DIV/0!</v>
      </c>
      <c r="S1132" t="e">
        <f>IF(DEGREES(ACOS(SIN(RADIANS(G1132))*SIN(RADIANS(E1135))+COS(RADIANS(G1132))*COS(RADIANS(E1135))*COS(RADIANS(S1125))))&gt;90,0,$F$4*$F$5/E1134^2*(SIN(RADIANS(G1132))*SIN(RADIANS(E1135))+COS(RADIANS(G1132))*COS(RADIANS(E1135))*COS(RADIANS(S1125))))</f>
        <v>#DIV/0!</v>
      </c>
      <c r="T1132" t="e">
        <f>IF(DEGREES(ACOS(SIN(RADIANS(G1132))*SIN(RADIANS(E1135))+COS(RADIANS(G1132))*COS(RADIANS(E1135))*COS(RADIANS(T1125))))&gt;90,0,$F$4*$F$5/E1134^2*(SIN(RADIANS(G1132))*SIN(RADIANS(E1135))+COS(RADIANS(G1132))*COS(RADIANS(E1135))*COS(RADIANS(T1125))))</f>
        <v>#DIV/0!</v>
      </c>
      <c r="U1132" t="e">
        <f>IF(DEGREES(ACOS(SIN(RADIANS(G1132))*SIN(RADIANS(E1135))+COS(RADIANS(G1132))*COS(RADIANS(E1135))*COS(RADIANS(U1125))))&gt;90,0,$F$4*$F$5/E1134^2*(SIN(RADIANS(G1132))*SIN(RADIANS(E1135))+COS(RADIANS(G1132))*COS(RADIANS(E1135))*COS(RADIANS(U1125))))</f>
        <v>#DIV/0!</v>
      </c>
      <c r="V1132" t="e">
        <f>IF(DEGREES(ACOS(SIN(RADIANS(G1132))*SIN(RADIANS(E1135))+COS(RADIANS(G1132))*COS(RADIANS(E1135))*COS(RADIANS(V1125))))&gt;90,0,$F$4*$F$5/E1134^2*(SIN(RADIANS(G1132))*SIN(RADIANS(E1135))+COS(RADIANS(G1132))*COS(RADIANS(E1135))*COS(RADIANS(V1125))))</f>
        <v>#DIV/0!</v>
      </c>
      <c r="W1132" t="e">
        <f>IF(DEGREES(ACOS(SIN(RADIANS(G1132))*SIN(RADIANS(E1135))+COS(RADIANS(G1132))*COS(RADIANS(E1135))*COS(RADIANS(W1125))))&gt;90,0,$F$4*$F$5/E1134^2*(SIN(RADIANS(G1132))*SIN(RADIANS(E1135))+COS(RADIANS(G1132))*COS(RADIANS(E1135))*COS(RADIANS(W1125))))</f>
        <v>#DIV/0!</v>
      </c>
      <c r="X1132" t="e">
        <f>IF(DEGREES(ACOS(SIN(RADIANS(G1132))*SIN(RADIANS(E1135))+COS(RADIANS(G1132))*COS(RADIANS(E1135))*COS(RADIANS(X1125))))&gt;90,0,$F$4*$F$5/E1134^2*(SIN(RADIANS(G1132))*SIN(RADIANS(E1135))+COS(RADIANS(G1132))*COS(RADIANS(E1135))*COS(RADIANS(X1125))))</f>
        <v>#DIV/0!</v>
      </c>
      <c r="Y1132" t="e">
        <f>IF(DEGREES(ACOS(SIN(RADIANS(G1132))*SIN(RADIANS(E1135))+COS(RADIANS(G1132))*COS(RADIANS(E1135))*COS(RADIANS(Y1125))))&gt;90,0,$F$4*$F$5/E1134^2*(SIN(RADIANS(G1132))*SIN(RADIANS(E1135))+COS(RADIANS(G1132))*COS(RADIANS(E1135))*COS(RADIANS(Y1125))))</f>
        <v>#DIV/0!</v>
      </c>
      <c r="Z1132" t="e">
        <f>IF(DEGREES(ACOS(SIN(RADIANS(G1132))*SIN(RADIANS(E1135))+COS(RADIANS(G1132))*COS(RADIANS(E1135))*COS(RADIANS(Z1125))))&gt;90,0,$F$4*$F$5/E1134^2*(SIN(RADIANS(G1132))*SIN(RADIANS(E1135))+COS(RADIANS(G1132))*COS(RADIANS(E1135))*COS(RADIANS(Z1125))))</f>
        <v>#DIV/0!</v>
      </c>
      <c r="AA1132" t="e">
        <f>IF(DEGREES(ACOS(SIN(RADIANS(G1132))*SIN(RADIANS(E1135))+COS(RADIANS(G1132))*COS(RADIANS(E1135))*COS(RADIANS(AA1125))))&gt;90,0,$F$4*$F$5/E1134^2*(SIN(RADIANS(G1132))*SIN(RADIANS(E1135))+COS(RADIANS(G1132))*COS(RADIANS(E1135))*COS(RADIANS(AA1125))))</f>
        <v>#DIV/0!</v>
      </c>
      <c r="AB1132" t="e">
        <f>IF(DEGREES(ACOS(SIN(RADIANS(G1132))*SIN(RADIANS(E1135))+COS(RADIANS(G1132))*COS(RADIANS(E1135))*COS(RADIANS(AB1125))))&gt;90,0,$F$4*$F$5/E1134^2*(SIN(RADIANS(G1132))*SIN(RADIANS(E1135))+COS(RADIANS(G1132))*COS(RADIANS(E1135))*COS(RADIANS(AB1125))))</f>
        <v>#DIV/0!</v>
      </c>
      <c r="AC1132" t="e">
        <f>IF(DEGREES(ACOS(SIN(RADIANS(G1132))*SIN(RADIANS(E1135))+COS(RADIANS(G1132))*COS(RADIANS(E1135))*COS(RADIANS(AC1125))))&gt;90,0,$F$4*$F$5/E1134^2*(SIN(RADIANS(G1132))*SIN(RADIANS(E1135))+COS(RADIANS(G1132))*COS(RADIANS(E1135))*COS(RADIANS(AC1125))))</f>
        <v>#DIV/0!</v>
      </c>
      <c r="AD1132" t="e">
        <f>IF(DEGREES(ACOS(SIN(RADIANS(G1132))*SIN(RADIANS(E1135))+COS(RADIANS(G1132))*COS(RADIANS(E1135))*COS(RADIANS(AD1125))))&gt;90,0,$F$4*$F$5/E1134^2*(SIN(RADIANS(G1132))*SIN(RADIANS(E1135))+COS(RADIANS(G1132))*COS(RADIANS(E1135))*COS(RADIANS(AD1125))))</f>
        <v>#DIV/0!</v>
      </c>
      <c r="AE1132" t="e">
        <f>IF(DEGREES(ACOS(SIN(RADIANS(G1132))*SIN(RADIANS(E1135))+COS(RADIANS(G1132))*COS(RADIANS(E1135))*COS(RADIANS(AE1125))))&gt;90,0,$F$4*$F$5/E1134^2*(SIN(RADIANS(G1132))*SIN(RADIANS(E1135))+COS(RADIANS(G1132))*COS(RADIANS(E1135))*COS(RADIANS(AE1125))))</f>
        <v>#DIV/0!</v>
      </c>
      <c r="AF1132" t="e">
        <f>IF(DEGREES(ACOS(SIN(RADIANS(G1132))*SIN(RADIANS(E1135))+COS(RADIANS(G1132))*COS(RADIANS(E1135))*COS(RADIANS(AF1125))))&gt;90,0,$F$4*$F$5/E1134^2*(SIN(RADIANS(G1132))*SIN(RADIANS(E1135))+COS(RADIANS(G1132))*COS(RADIANS(E1135))*COS(RADIANS(AF1125))))</f>
        <v>#DIV/0!</v>
      </c>
      <c r="AG1132" t="e">
        <f>IF(DEGREES(ACOS(SIN(RADIANS(G1132))*SIN(RADIANS(E1135))+COS(RADIANS(G1132))*COS(RADIANS(E1135))*COS(RADIANS(AG1125))))&gt;90,0,$F$4*$F$5/E1134^2*(SIN(RADIANS(G1132))*SIN(RADIANS(E1135))+COS(RADIANS(G1132))*COS(RADIANS(E1135))*COS(RADIANS(AG1125))))</f>
        <v>#DIV/0!</v>
      </c>
      <c r="AH1132" t="e">
        <f>IF(DEGREES(ACOS(SIN(RADIANS(G1132))*SIN(RADIANS(E1135))+COS(RADIANS(G1132))*COS(RADIANS(E1135))*COS(RADIANS(AH1125))))&gt;90,0,$F$4*$F$5/E1134^2*(SIN(RADIANS(G1132))*SIN(RADIANS(E1135))+COS(RADIANS(G1132))*COS(RADIANS(E1135))*COS(RADIANS(AH1125))))</f>
        <v>#DIV/0!</v>
      </c>
      <c r="AI1132" t="e">
        <f>IF(DEGREES(ACOS(SIN(RADIANS(G1132))*SIN(RADIANS(E1135))+COS(RADIANS(G1132))*COS(RADIANS(E1135))*COS(RADIANS(AI1125))))&gt;90,0,$F$4*$F$5/E1134^2*(SIN(RADIANS(G1132))*SIN(RADIANS(E1135))+COS(RADIANS(G1132))*COS(RADIANS(E1135))*COS(RADIANS(AI1125))))</f>
        <v>#DIV/0!</v>
      </c>
      <c r="AJ1132" t="e">
        <f>IF(DEGREES(ACOS(SIN(RADIANS(G1132))*SIN(RADIANS(E1135))+COS(RADIANS(G1132))*COS(RADIANS(E1135))*COS(RADIANS(AJ1125))))&gt;90,0,$F$4*$F$5/E1134^2*(SIN(RADIANS(G1132))*SIN(RADIANS(E1135))+COS(RADIANS(G1132))*COS(RADIANS(E1135))*COS(RADIANS(AJ1125))))</f>
        <v>#DIV/0!</v>
      </c>
      <c r="AK1132">
        <f>IF(DEGREES(ACOS(SIN(RADIANS(G1132))*SIN(RADIANS(E1135))+COS(RADIANS(G1132))*COS(RADIANS(E1135))*COS(RADIANS(AK1125))))&gt;90,0,$F$4*$F$5/E1134^2*(SIN(RADIANS(G1132))*SIN(RADIANS(E1135))+COS(RADIANS(G1132))*COS(RADIANS(E1135))*COS(RADIANS(AK1125))))</f>
        <v>0</v>
      </c>
      <c r="AL1132">
        <f>IF(DEGREES(ACOS(SIN(RADIANS(G1132))*SIN(RADIANS(E1135))+COS(RADIANS(G1132))*COS(RADIANS(E1135))*COS(RADIANS(AL1125))))&gt;90,0,$F$4*$F$5/E1134^2*(SIN(RADIANS(G1132))*SIN(RADIANS(E1135))+COS(RADIANS(G1132))*COS(RADIANS(E1135))*COS(RADIANS(AL1125))))</f>
        <v>0</v>
      </c>
      <c r="AM1132">
        <f>IF(DEGREES(ACOS(SIN(RADIANS(G1132))*SIN(RADIANS(E1135))+COS(RADIANS(G1132))*COS(RADIANS(E1135))*COS(RADIANS(AM1125))))&gt;90,0,$F$4*$F$5/E1134^2*(SIN(RADIANS(G1132))*SIN(RADIANS(E1135))+COS(RADIANS(G1132))*COS(RADIANS(E1135))*COS(RADIANS(AM1125))))</f>
        <v>0</v>
      </c>
      <c r="AN1132">
        <f>IF(DEGREES(ACOS(SIN(RADIANS(G1132))*SIN(RADIANS(E1135))+COS(RADIANS(G1132))*COS(RADIANS(E1135))*COS(RADIANS(AN1125))))&gt;90,0,$F$4*$F$5/E1134^2*(SIN(RADIANS(G1132))*SIN(RADIANS(E1135))+COS(RADIANS(G1132))*COS(RADIANS(E1135))*COS(RADIANS(AN1125))))</f>
        <v>0</v>
      </c>
      <c r="AO1132">
        <f>IF(DEGREES(ACOS(SIN(RADIANS(G1132))*SIN(RADIANS(E1135))+COS(RADIANS(G1132))*COS(RADIANS(E1135))*COS(RADIANS(AO1125))))&gt;90,0,$F$4*$F$5/E1134^2*(SIN(RADIANS(G1132))*SIN(RADIANS(E1135))+COS(RADIANS(G1132))*COS(RADIANS(E1135))*COS(RADIANS(AO1125))))</f>
        <v>0</v>
      </c>
      <c r="AP1132">
        <f>IF(DEGREES(ACOS(SIN(RADIANS(G1132))*SIN(RADIANS(E1135))+COS(RADIANS(G1132))*COS(RADIANS(E1135))*COS(RADIANS(AP1125))))&gt;90,0,$F$4*$F$5/E1134^2*(SIN(RADIANS(G1132))*SIN(RADIANS(E1135))+COS(RADIANS(G1132))*COS(RADIANS(E1135))*COS(RADIANS(AP1125))))</f>
        <v>0</v>
      </c>
      <c r="AQ1132">
        <f>IF(DEGREES(ACOS(SIN(RADIANS(G1132))*SIN(RADIANS(E1135))+COS(RADIANS(G1132))*COS(RADIANS(E1135))*COS(RADIANS(AQ1125))))&gt;90,0,$F$4*$F$5/E1134^2*(SIN(RADIANS(G1132))*SIN(RADIANS(E1135))+COS(RADIANS(G1132))*COS(RADIANS(E1135))*COS(RADIANS(AQ1125))))</f>
        <v>0</v>
      </c>
      <c r="AR1132">
        <f>IF(DEGREES(ACOS(SIN(RADIANS(G1132))*SIN(RADIANS(E1135))+COS(RADIANS(G1132))*COS(RADIANS(E1135))*COS(RADIANS(AR1125))))&gt;90,0,$F$4*$F$5/E1134^2*(SIN(RADIANS(G1132))*SIN(RADIANS(E1135))+COS(RADIANS(G1132))*COS(RADIANS(E1135))*COS(RADIANS(AR1125))))</f>
        <v>0</v>
      </c>
    </row>
    <row r="1133" spans="2:44" x14ac:dyDescent="0.5">
      <c r="B1133" s="40" t="s">
        <v>784</v>
      </c>
      <c r="E1133" t="str">
        <f>IF($F$10=0,"N/A",E1132*$F$11/$F$10)</f>
        <v>N/A</v>
      </c>
      <c r="G1133">
        <v>30</v>
      </c>
      <c r="I1133">
        <f>IF(DEGREES(ACOS(SIN(RADIANS(G1133))*SIN(RADIANS(E1135))+COS(RADIANS(G1133))*COS(RADIANS(E1135))*COS(RADIANS(I1125))))&gt;90,0,$F$4*$F$5/E1134^2*(SIN(RADIANS(G1133))*SIN(RADIANS(E1135))+COS(RADIANS(G1133))*COS(RADIANS(E1135))*COS(RADIANS(I1125))))</f>
        <v>0</v>
      </c>
      <c r="J1133">
        <f>IF(DEGREES(ACOS(SIN(RADIANS(G1133))*SIN(RADIANS(E1135))+COS(RADIANS(G1133))*COS(RADIANS(E1135))*COS(RADIANS(J1125))))&gt;90,0,$F$4*$F$5/E1134^2*(SIN(RADIANS(G1133))*SIN(RADIANS(E1135))+COS(RADIANS(G1133))*COS(RADIANS(E1135))*COS(RADIANS(J1125))))</f>
        <v>0</v>
      </c>
      <c r="K1133">
        <f>IF(DEGREES(ACOS(SIN(RADIANS(G1133))*SIN(RADIANS(E1135))+COS(RADIANS(G1133))*COS(RADIANS(E1135))*COS(RADIANS(K1125))))&gt;90,0,$F$4*$F$5/E1134^2*(SIN(RADIANS(G1133))*SIN(RADIANS(E1135))+COS(RADIANS(G1133))*COS(RADIANS(E1135))*COS(RADIANS(K1125))))</f>
        <v>0</v>
      </c>
      <c r="L1133">
        <f>IF(DEGREES(ACOS(SIN(RADIANS(G1133))*SIN(RADIANS(E1135))+COS(RADIANS(G1133))*COS(RADIANS(E1135))*COS(RADIANS(L1125))))&gt;90,0,$F$4*$F$5/E1134^2*(SIN(RADIANS(G1133))*SIN(RADIANS(E1135))+COS(RADIANS(G1133))*COS(RADIANS(E1135))*COS(RADIANS(L1125))))</f>
        <v>0</v>
      </c>
      <c r="M1133">
        <f>IF(DEGREES(ACOS(SIN(RADIANS(G1133))*SIN(RADIANS(E1135))+COS(RADIANS(G1133))*COS(RADIANS(E1135))*COS(RADIANS(M1125))))&gt;90,0,$F$4*$F$5/E1134^2*(SIN(RADIANS(G1133))*SIN(RADIANS(E1135))+COS(RADIANS(G1133))*COS(RADIANS(E1135))*COS(RADIANS(M1125))))</f>
        <v>0</v>
      </c>
      <c r="N1133">
        <f>IF(DEGREES(ACOS(SIN(RADIANS(G1133))*SIN(RADIANS(E1135))+COS(RADIANS(G1133))*COS(RADIANS(E1135))*COS(RADIANS(N1125))))&gt;90,0,$F$4*$F$5/E1134^2*(SIN(RADIANS(G1133))*SIN(RADIANS(E1135))+COS(RADIANS(G1133))*COS(RADIANS(E1135))*COS(RADIANS(N1125))))</f>
        <v>0</v>
      </c>
      <c r="O1133">
        <f>IF(DEGREES(ACOS(SIN(RADIANS(G1133))*SIN(RADIANS(E1135))+COS(RADIANS(G1133))*COS(RADIANS(E1135))*COS(RADIANS(O1125))))&gt;90,0,$F$4*$F$5/E1134^2*(SIN(RADIANS(G1133))*SIN(RADIANS(E1135))+COS(RADIANS(G1133))*COS(RADIANS(E1135))*COS(RADIANS(O1125))))</f>
        <v>0</v>
      </c>
      <c r="P1133">
        <f>IF(DEGREES(ACOS(SIN(RADIANS(G1133))*SIN(RADIANS(E1135))+COS(RADIANS(G1133))*COS(RADIANS(E1135))*COS(RADIANS(P1125))))&gt;90,0,$F$4*$F$5/E1134^2*(SIN(RADIANS(G1133))*SIN(RADIANS(E1135))+COS(RADIANS(G1133))*COS(RADIANS(E1135))*COS(RADIANS(P1125))))</f>
        <v>0</v>
      </c>
      <c r="Q1133">
        <f>IF(DEGREES(ACOS(SIN(RADIANS(G1133))*SIN(RADIANS(E1135))+COS(RADIANS(G1133))*COS(RADIANS(E1135))*COS(RADIANS(Q1125))))&gt;90,0,$F$4*$F$5/E1134^2*(SIN(RADIANS(G1133))*SIN(RADIANS(E1135))+COS(RADIANS(G1133))*COS(RADIANS(E1135))*COS(RADIANS(Q1125))))</f>
        <v>0</v>
      </c>
      <c r="R1133" t="e">
        <f>IF(DEGREES(ACOS(SIN(RADIANS(G1133))*SIN(RADIANS(E1135))+COS(RADIANS(G1133))*COS(RADIANS(E1135))*COS(RADIANS(R1125))))&gt;90,0,$F$4*$F$5/E1134^2*(SIN(RADIANS(G1133))*SIN(RADIANS(E1135))+COS(RADIANS(G1133))*COS(RADIANS(E1135))*COS(RADIANS(R1125))))</f>
        <v>#DIV/0!</v>
      </c>
      <c r="S1133" t="e">
        <f>IF(DEGREES(ACOS(SIN(RADIANS(G1133))*SIN(RADIANS(E1135))+COS(RADIANS(G1133))*COS(RADIANS(E1135))*COS(RADIANS(S1125))))&gt;90,0,$F$4*$F$5/E1134^2*(SIN(RADIANS(G1133))*SIN(RADIANS(E1135))+COS(RADIANS(G1133))*COS(RADIANS(E1135))*COS(RADIANS(S1125))))</f>
        <v>#DIV/0!</v>
      </c>
      <c r="T1133" t="e">
        <f>IF(DEGREES(ACOS(SIN(RADIANS(G1133))*SIN(RADIANS(E1135))+COS(RADIANS(G1133))*COS(RADIANS(E1135))*COS(RADIANS(T1125))))&gt;90,0,$F$4*$F$5/E1134^2*(SIN(RADIANS(G1133))*SIN(RADIANS(E1135))+COS(RADIANS(G1133))*COS(RADIANS(E1135))*COS(RADIANS(T1125))))</f>
        <v>#DIV/0!</v>
      </c>
      <c r="U1133" t="e">
        <f>IF(DEGREES(ACOS(SIN(RADIANS(G1133))*SIN(RADIANS(E1135))+COS(RADIANS(G1133))*COS(RADIANS(E1135))*COS(RADIANS(U1125))))&gt;90,0,$F$4*$F$5/E1134^2*(SIN(RADIANS(G1133))*SIN(RADIANS(E1135))+COS(RADIANS(G1133))*COS(RADIANS(E1135))*COS(RADIANS(U1125))))</f>
        <v>#DIV/0!</v>
      </c>
      <c r="V1133" t="e">
        <f>IF(DEGREES(ACOS(SIN(RADIANS(G1133))*SIN(RADIANS(E1135))+COS(RADIANS(G1133))*COS(RADIANS(E1135))*COS(RADIANS(V1125))))&gt;90,0,$F$4*$F$5/E1134^2*(SIN(RADIANS(G1133))*SIN(RADIANS(E1135))+COS(RADIANS(G1133))*COS(RADIANS(E1135))*COS(RADIANS(V1125))))</f>
        <v>#DIV/0!</v>
      </c>
      <c r="W1133" t="e">
        <f>IF(DEGREES(ACOS(SIN(RADIANS(G1133))*SIN(RADIANS(E1135))+COS(RADIANS(G1133))*COS(RADIANS(E1135))*COS(RADIANS(W1125))))&gt;90,0,$F$4*$F$5/E1134^2*(SIN(RADIANS(G1133))*SIN(RADIANS(E1135))+COS(RADIANS(G1133))*COS(RADIANS(E1135))*COS(RADIANS(W1125))))</f>
        <v>#DIV/0!</v>
      </c>
      <c r="X1133" t="e">
        <f>IF(DEGREES(ACOS(SIN(RADIANS(G1133))*SIN(RADIANS(E1135))+COS(RADIANS(G1133))*COS(RADIANS(E1135))*COS(RADIANS(X1125))))&gt;90,0,$F$4*$F$5/E1134^2*(SIN(RADIANS(G1133))*SIN(RADIANS(E1135))+COS(RADIANS(G1133))*COS(RADIANS(E1135))*COS(RADIANS(X1125))))</f>
        <v>#DIV/0!</v>
      </c>
      <c r="Y1133" t="e">
        <f>IF(DEGREES(ACOS(SIN(RADIANS(G1133))*SIN(RADIANS(E1135))+COS(RADIANS(G1133))*COS(RADIANS(E1135))*COS(RADIANS(Y1125))))&gt;90,0,$F$4*$F$5/E1134^2*(SIN(RADIANS(G1133))*SIN(RADIANS(E1135))+COS(RADIANS(G1133))*COS(RADIANS(E1135))*COS(RADIANS(Y1125))))</f>
        <v>#DIV/0!</v>
      </c>
      <c r="Z1133" t="e">
        <f>IF(DEGREES(ACOS(SIN(RADIANS(G1133))*SIN(RADIANS(E1135))+COS(RADIANS(G1133))*COS(RADIANS(E1135))*COS(RADIANS(Z1125))))&gt;90,0,$F$4*$F$5/E1134^2*(SIN(RADIANS(G1133))*SIN(RADIANS(E1135))+COS(RADIANS(G1133))*COS(RADIANS(E1135))*COS(RADIANS(Z1125))))</f>
        <v>#DIV/0!</v>
      </c>
      <c r="AA1133" t="e">
        <f>IF(DEGREES(ACOS(SIN(RADIANS(G1133))*SIN(RADIANS(E1135))+COS(RADIANS(G1133))*COS(RADIANS(E1135))*COS(RADIANS(AA1125))))&gt;90,0,$F$4*$F$5/E1134^2*(SIN(RADIANS(G1133))*SIN(RADIANS(E1135))+COS(RADIANS(G1133))*COS(RADIANS(E1135))*COS(RADIANS(AA1125))))</f>
        <v>#DIV/0!</v>
      </c>
      <c r="AB1133" t="e">
        <f>IF(DEGREES(ACOS(SIN(RADIANS(G1133))*SIN(RADIANS(E1135))+COS(RADIANS(G1133))*COS(RADIANS(E1135))*COS(RADIANS(AB1125))))&gt;90,0,$F$4*$F$5/E1134^2*(SIN(RADIANS(G1133))*SIN(RADIANS(E1135))+COS(RADIANS(G1133))*COS(RADIANS(E1135))*COS(RADIANS(AB1125))))</f>
        <v>#DIV/0!</v>
      </c>
      <c r="AC1133" t="e">
        <f>IF(DEGREES(ACOS(SIN(RADIANS(G1133))*SIN(RADIANS(E1135))+COS(RADIANS(G1133))*COS(RADIANS(E1135))*COS(RADIANS(AC1125))))&gt;90,0,$F$4*$F$5/E1134^2*(SIN(RADIANS(G1133))*SIN(RADIANS(E1135))+COS(RADIANS(G1133))*COS(RADIANS(E1135))*COS(RADIANS(AC1125))))</f>
        <v>#DIV/0!</v>
      </c>
      <c r="AD1133" t="e">
        <f>IF(DEGREES(ACOS(SIN(RADIANS(G1133))*SIN(RADIANS(E1135))+COS(RADIANS(G1133))*COS(RADIANS(E1135))*COS(RADIANS(AD1125))))&gt;90,0,$F$4*$F$5/E1134^2*(SIN(RADIANS(G1133))*SIN(RADIANS(E1135))+COS(RADIANS(G1133))*COS(RADIANS(E1135))*COS(RADIANS(AD1125))))</f>
        <v>#DIV/0!</v>
      </c>
      <c r="AE1133" t="e">
        <f>IF(DEGREES(ACOS(SIN(RADIANS(G1133))*SIN(RADIANS(E1135))+COS(RADIANS(G1133))*COS(RADIANS(E1135))*COS(RADIANS(AE1125))))&gt;90,0,$F$4*$F$5/E1134^2*(SIN(RADIANS(G1133))*SIN(RADIANS(E1135))+COS(RADIANS(G1133))*COS(RADIANS(E1135))*COS(RADIANS(AE1125))))</f>
        <v>#DIV/0!</v>
      </c>
      <c r="AF1133" t="e">
        <f>IF(DEGREES(ACOS(SIN(RADIANS(G1133))*SIN(RADIANS(E1135))+COS(RADIANS(G1133))*COS(RADIANS(E1135))*COS(RADIANS(AF1125))))&gt;90,0,$F$4*$F$5/E1134^2*(SIN(RADIANS(G1133))*SIN(RADIANS(E1135))+COS(RADIANS(G1133))*COS(RADIANS(E1135))*COS(RADIANS(AF1125))))</f>
        <v>#DIV/0!</v>
      </c>
      <c r="AG1133" t="e">
        <f>IF(DEGREES(ACOS(SIN(RADIANS(G1133))*SIN(RADIANS(E1135))+COS(RADIANS(G1133))*COS(RADIANS(E1135))*COS(RADIANS(AG1125))))&gt;90,0,$F$4*$F$5/E1134^2*(SIN(RADIANS(G1133))*SIN(RADIANS(E1135))+COS(RADIANS(G1133))*COS(RADIANS(E1135))*COS(RADIANS(AG1125))))</f>
        <v>#DIV/0!</v>
      </c>
      <c r="AH1133" t="e">
        <f>IF(DEGREES(ACOS(SIN(RADIANS(G1133))*SIN(RADIANS(E1135))+COS(RADIANS(G1133))*COS(RADIANS(E1135))*COS(RADIANS(AH1125))))&gt;90,0,$F$4*$F$5/E1134^2*(SIN(RADIANS(G1133))*SIN(RADIANS(E1135))+COS(RADIANS(G1133))*COS(RADIANS(E1135))*COS(RADIANS(AH1125))))</f>
        <v>#DIV/0!</v>
      </c>
      <c r="AI1133" t="e">
        <f>IF(DEGREES(ACOS(SIN(RADIANS(G1133))*SIN(RADIANS(E1135))+COS(RADIANS(G1133))*COS(RADIANS(E1135))*COS(RADIANS(AI1125))))&gt;90,0,$F$4*$F$5/E1134^2*(SIN(RADIANS(G1133))*SIN(RADIANS(E1135))+COS(RADIANS(G1133))*COS(RADIANS(E1135))*COS(RADIANS(AI1125))))</f>
        <v>#DIV/0!</v>
      </c>
      <c r="AJ1133" t="e">
        <f>IF(DEGREES(ACOS(SIN(RADIANS(G1133))*SIN(RADIANS(E1135))+COS(RADIANS(G1133))*COS(RADIANS(E1135))*COS(RADIANS(AJ1125))))&gt;90,0,$F$4*$F$5/E1134^2*(SIN(RADIANS(G1133))*SIN(RADIANS(E1135))+COS(RADIANS(G1133))*COS(RADIANS(E1135))*COS(RADIANS(AJ1125))))</f>
        <v>#DIV/0!</v>
      </c>
      <c r="AK1133">
        <f>IF(DEGREES(ACOS(SIN(RADIANS(G1133))*SIN(RADIANS(E1135))+COS(RADIANS(G1133))*COS(RADIANS(E1135))*COS(RADIANS(AK1125))))&gt;90,0,$F$4*$F$5/E1134^2*(SIN(RADIANS(G1133))*SIN(RADIANS(E1135))+COS(RADIANS(G1133))*COS(RADIANS(E1135))*COS(RADIANS(AK1125))))</f>
        <v>0</v>
      </c>
      <c r="AL1133">
        <f>IF(DEGREES(ACOS(SIN(RADIANS(G1133))*SIN(RADIANS(E1135))+COS(RADIANS(G1133))*COS(RADIANS(E1135))*COS(RADIANS(AL1125))))&gt;90,0,$F$4*$F$5/E1134^2*(SIN(RADIANS(G1133))*SIN(RADIANS(E1135))+COS(RADIANS(G1133))*COS(RADIANS(E1135))*COS(RADIANS(AL1125))))</f>
        <v>0</v>
      </c>
      <c r="AM1133">
        <f>IF(DEGREES(ACOS(SIN(RADIANS(G1133))*SIN(RADIANS(E1135))+COS(RADIANS(G1133))*COS(RADIANS(E1135))*COS(RADIANS(AM1125))))&gt;90,0,$F$4*$F$5/E1134^2*(SIN(RADIANS(G1133))*SIN(RADIANS(E1135))+COS(RADIANS(G1133))*COS(RADIANS(E1135))*COS(RADIANS(AM1125))))</f>
        <v>0</v>
      </c>
      <c r="AN1133">
        <f>IF(DEGREES(ACOS(SIN(RADIANS(G1133))*SIN(RADIANS(E1135))+COS(RADIANS(G1133))*COS(RADIANS(E1135))*COS(RADIANS(AN1125))))&gt;90,0,$F$4*$F$5/E1134^2*(SIN(RADIANS(G1133))*SIN(RADIANS(E1135))+COS(RADIANS(G1133))*COS(RADIANS(E1135))*COS(RADIANS(AN1125))))</f>
        <v>0</v>
      </c>
      <c r="AO1133">
        <f>IF(DEGREES(ACOS(SIN(RADIANS(G1133))*SIN(RADIANS(E1135))+COS(RADIANS(G1133))*COS(RADIANS(E1135))*COS(RADIANS(AO1125))))&gt;90,0,$F$4*$F$5/E1134^2*(SIN(RADIANS(G1133))*SIN(RADIANS(E1135))+COS(RADIANS(G1133))*COS(RADIANS(E1135))*COS(RADIANS(AO1125))))</f>
        <v>0</v>
      </c>
      <c r="AP1133">
        <f>IF(DEGREES(ACOS(SIN(RADIANS(G1133))*SIN(RADIANS(E1135))+COS(RADIANS(G1133))*COS(RADIANS(E1135))*COS(RADIANS(AP1125))))&gt;90,0,$F$4*$F$5/E1134^2*(SIN(RADIANS(G1133))*SIN(RADIANS(E1135))+COS(RADIANS(G1133))*COS(RADIANS(E1135))*COS(RADIANS(AP1125))))</f>
        <v>0</v>
      </c>
      <c r="AQ1133">
        <f>IF(DEGREES(ACOS(SIN(RADIANS(G1133))*SIN(RADIANS(E1135))+COS(RADIANS(G1133))*COS(RADIANS(E1135))*COS(RADIANS(AQ1125))))&gt;90,0,$F$4*$F$5/E1134^2*(SIN(RADIANS(G1133))*SIN(RADIANS(E1135))+COS(RADIANS(G1133))*COS(RADIANS(E1135))*COS(RADIANS(AQ1125))))</f>
        <v>0</v>
      </c>
      <c r="AR1133">
        <f>IF(DEGREES(ACOS(SIN(RADIANS(G1133))*SIN(RADIANS(E1135))+COS(RADIANS(G1133))*COS(RADIANS(E1135))*COS(RADIANS(AR1125))))&gt;90,0,$F$4*$F$5/E1134^2*(SIN(RADIANS(G1133))*SIN(RADIANS(E1135))+COS(RADIANS(G1133))*COS(RADIANS(E1135))*COS(RADIANS(AR1125))))</f>
        <v>0</v>
      </c>
    </row>
    <row r="1134" spans="2:44" x14ac:dyDescent="0.5">
      <c r="B1134" s="40" t="s">
        <v>785</v>
      </c>
      <c r="E1134">
        <f>$F$6*(1-$F$7^2)/(1+$F$7*COS(RADIANS(E1128)))</f>
        <v>0</v>
      </c>
      <c r="G1134">
        <v>20</v>
      </c>
      <c r="I1134">
        <f>IF(DEGREES(ACOS(SIN(RADIANS(G1134))*SIN(RADIANS(E1135))+COS(RADIANS(G1134))*COS(RADIANS(E1135))*COS(RADIANS(I1125))))&gt;90,0,$F$4*$F$5/E1134^2*(SIN(RADIANS(G1134))*SIN(RADIANS(E1135))+COS(RADIANS(G1134))*COS(RADIANS(E1135))*COS(RADIANS(I1125))))</f>
        <v>0</v>
      </c>
      <c r="J1134">
        <f>IF(DEGREES(ACOS(SIN(RADIANS(G1134))*SIN(RADIANS(E1135))+COS(RADIANS(G1134))*COS(RADIANS(E1135))*COS(RADIANS(J1125))))&gt;90,0,$F$4*$F$5/E1134^2*(SIN(RADIANS(G1134))*SIN(RADIANS(E1135))+COS(RADIANS(G1134))*COS(RADIANS(E1135))*COS(RADIANS(J1125))))</f>
        <v>0</v>
      </c>
      <c r="K1134">
        <f>IF(DEGREES(ACOS(SIN(RADIANS(G1134))*SIN(RADIANS(E1135))+COS(RADIANS(G1134))*COS(RADIANS(E1135))*COS(RADIANS(K1125))))&gt;90,0,$F$4*$F$5/E1134^2*(SIN(RADIANS(G1134))*SIN(RADIANS(E1135))+COS(RADIANS(G1134))*COS(RADIANS(E1135))*COS(RADIANS(K1125))))</f>
        <v>0</v>
      </c>
      <c r="L1134">
        <f>IF(DEGREES(ACOS(SIN(RADIANS(G1134))*SIN(RADIANS(E1135))+COS(RADIANS(G1134))*COS(RADIANS(E1135))*COS(RADIANS(L1125))))&gt;90,0,$F$4*$F$5/E1134^2*(SIN(RADIANS(G1134))*SIN(RADIANS(E1135))+COS(RADIANS(G1134))*COS(RADIANS(E1135))*COS(RADIANS(L1125))))</f>
        <v>0</v>
      </c>
      <c r="M1134">
        <f>IF(DEGREES(ACOS(SIN(RADIANS(G1134))*SIN(RADIANS(E1135))+COS(RADIANS(G1134))*COS(RADIANS(E1135))*COS(RADIANS(M1125))))&gt;90,0,$F$4*$F$5/E1134^2*(SIN(RADIANS(G1134))*SIN(RADIANS(E1135))+COS(RADIANS(G1134))*COS(RADIANS(E1135))*COS(RADIANS(M1125))))</f>
        <v>0</v>
      </c>
      <c r="N1134">
        <f>IF(DEGREES(ACOS(SIN(RADIANS(G1134))*SIN(RADIANS(E1135))+COS(RADIANS(G1134))*COS(RADIANS(E1135))*COS(RADIANS(N1125))))&gt;90,0,$F$4*$F$5/E1134^2*(SIN(RADIANS(G1134))*SIN(RADIANS(E1135))+COS(RADIANS(G1134))*COS(RADIANS(E1135))*COS(RADIANS(N1125))))</f>
        <v>0</v>
      </c>
      <c r="O1134">
        <f>IF(DEGREES(ACOS(SIN(RADIANS(G1134))*SIN(RADIANS(E1135))+COS(RADIANS(G1134))*COS(RADIANS(E1135))*COS(RADIANS(O1125))))&gt;90,0,$F$4*$F$5/E1134^2*(SIN(RADIANS(G1134))*SIN(RADIANS(E1135))+COS(RADIANS(G1134))*COS(RADIANS(E1135))*COS(RADIANS(O1125))))</f>
        <v>0</v>
      </c>
      <c r="P1134">
        <f>IF(DEGREES(ACOS(SIN(RADIANS(G1134))*SIN(RADIANS(E1135))+COS(RADIANS(G1134))*COS(RADIANS(E1135))*COS(RADIANS(P1125))))&gt;90,0,$F$4*$F$5/E1134^2*(SIN(RADIANS(G1134))*SIN(RADIANS(E1135))+COS(RADIANS(G1134))*COS(RADIANS(E1135))*COS(RADIANS(P1125))))</f>
        <v>0</v>
      </c>
      <c r="Q1134">
        <f>IF(DEGREES(ACOS(SIN(RADIANS(G1134))*SIN(RADIANS(E1135))+COS(RADIANS(G1134))*COS(RADIANS(E1135))*COS(RADIANS(Q1125))))&gt;90,0,$F$4*$F$5/E1134^2*(SIN(RADIANS(G1134))*SIN(RADIANS(E1135))+COS(RADIANS(G1134))*COS(RADIANS(E1135))*COS(RADIANS(Q1125))))</f>
        <v>0</v>
      </c>
      <c r="R1134" t="e">
        <f>IF(DEGREES(ACOS(SIN(RADIANS(G1134))*SIN(RADIANS(E1135))+COS(RADIANS(G1134))*COS(RADIANS(E1135))*COS(RADIANS(R1125))))&gt;90,0,$F$4*$F$5/E1134^2*(SIN(RADIANS(G1134))*SIN(RADIANS(E1135))+COS(RADIANS(G1134))*COS(RADIANS(E1135))*COS(RADIANS(R1125))))</f>
        <v>#DIV/0!</v>
      </c>
      <c r="S1134" t="e">
        <f>IF(DEGREES(ACOS(SIN(RADIANS(G1134))*SIN(RADIANS(E1135))+COS(RADIANS(G1134))*COS(RADIANS(E1135))*COS(RADIANS(S1125))))&gt;90,0,$F$4*$F$5/E1134^2*(SIN(RADIANS(G1134))*SIN(RADIANS(E1135))+COS(RADIANS(G1134))*COS(RADIANS(E1135))*COS(RADIANS(S1125))))</f>
        <v>#DIV/0!</v>
      </c>
      <c r="T1134" t="e">
        <f>IF(DEGREES(ACOS(SIN(RADIANS(G1134))*SIN(RADIANS(E1135))+COS(RADIANS(G1134))*COS(RADIANS(E1135))*COS(RADIANS(T1125))))&gt;90,0,$F$4*$F$5/E1134^2*(SIN(RADIANS(G1134))*SIN(RADIANS(E1135))+COS(RADIANS(G1134))*COS(RADIANS(E1135))*COS(RADIANS(T1125))))</f>
        <v>#DIV/0!</v>
      </c>
      <c r="U1134" t="e">
        <f>IF(DEGREES(ACOS(SIN(RADIANS(G1134))*SIN(RADIANS(E1135))+COS(RADIANS(G1134))*COS(RADIANS(E1135))*COS(RADIANS(U1125))))&gt;90,0,$F$4*$F$5/E1134^2*(SIN(RADIANS(G1134))*SIN(RADIANS(E1135))+COS(RADIANS(G1134))*COS(RADIANS(E1135))*COS(RADIANS(U1125))))</f>
        <v>#DIV/0!</v>
      </c>
      <c r="V1134" t="e">
        <f>IF(DEGREES(ACOS(SIN(RADIANS(G1134))*SIN(RADIANS(E1135))+COS(RADIANS(G1134))*COS(RADIANS(E1135))*COS(RADIANS(V1125))))&gt;90,0,$F$4*$F$5/E1134^2*(SIN(RADIANS(G1134))*SIN(RADIANS(E1135))+COS(RADIANS(G1134))*COS(RADIANS(E1135))*COS(RADIANS(V1125))))</f>
        <v>#DIV/0!</v>
      </c>
      <c r="W1134" t="e">
        <f>IF(DEGREES(ACOS(SIN(RADIANS(G1134))*SIN(RADIANS(E1135))+COS(RADIANS(G1134))*COS(RADIANS(E1135))*COS(RADIANS(W1125))))&gt;90,0,$F$4*$F$5/E1134^2*(SIN(RADIANS(G1134))*SIN(RADIANS(E1135))+COS(RADIANS(G1134))*COS(RADIANS(E1135))*COS(RADIANS(W1125))))</f>
        <v>#DIV/0!</v>
      </c>
      <c r="X1134" t="e">
        <f>IF(DEGREES(ACOS(SIN(RADIANS(G1134))*SIN(RADIANS(E1135))+COS(RADIANS(G1134))*COS(RADIANS(E1135))*COS(RADIANS(X1125))))&gt;90,0,$F$4*$F$5/E1134^2*(SIN(RADIANS(G1134))*SIN(RADIANS(E1135))+COS(RADIANS(G1134))*COS(RADIANS(E1135))*COS(RADIANS(X1125))))</f>
        <v>#DIV/0!</v>
      </c>
      <c r="Y1134" t="e">
        <f>IF(DEGREES(ACOS(SIN(RADIANS(G1134))*SIN(RADIANS(E1135))+COS(RADIANS(G1134))*COS(RADIANS(E1135))*COS(RADIANS(Y1125))))&gt;90,0,$F$4*$F$5/E1134^2*(SIN(RADIANS(G1134))*SIN(RADIANS(E1135))+COS(RADIANS(G1134))*COS(RADIANS(E1135))*COS(RADIANS(Y1125))))</f>
        <v>#DIV/0!</v>
      </c>
      <c r="Z1134" t="e">
        <f>IF(DEGREES(ACOS(SIN(RADIANS(G1134))*SIN(RADIANS(E1135))+COS(RADIANS(G1134))*COS(RADIANS(E1135))*COS(RADIANS(Z1125))))&gt;90,0,$F$4*$F$5/E1134^2*(SIN(RADIANS(G1134))*SIN(RADIANS(E1135))+COS(RADIANS(G1134))*COS(RADIANS(E1135))*COS(RADIANS(Z1125))))</f>
        <v>#DIV/0!</v>
      </c>
      <c r="AA1134" t="e">
        <f>IF(DEGREES(ACOS(SIN(RADIANS(G1134))*SIN(RADIANS(E1135))+COS(RADIANS(G1134))*COS(RADIANS(E1135))*COS(RADIANS(AA1125))))&gt;90,0,$F$4*$F$5/E1134^2*(SIN(RADIANS(G1134))*SIN(RADIANS(E1135))+COS(RADIANS(G1134))*COS(RADIANS(E1135))*COS(RADIANS(AA1125))))</f>
        <v>#DIV/0!</v>
      </c>
      <c r="AB1134" t="e">
        <f>IF(DEGREES(ACOS(SIN(RADIANS(G1134))*SIN(RADIANS(E1135))+COS(RADIANS(G1134))*COS(RADIANS(E1135))*COS(RADIANS(AB1125))))&gt;90,0,$F$4*$F$5/E1134^2*(SIN(RADIANS(G1134))*SIN(RADIANS(E1135))+COS(RADIANS(G1134))*COS(RADIANS(E1135))*COS(RADIANS(AB1125))))</f>
        <v>#DIV/0!</v>
      </c>
      <c r="AC1134" t="e">
        <f>IF(DEGREES(ACOS(SIN(RADIANS(G1134))*SIN(RADIANS(E1135))+COS(RADIANS(G1134))*COS(RADIANS(E1135))*COS(RADIANS(AC1125))))&gt;90,0,$F$4*$F$5/E1134^2*(SIN(RADIANS(G1134))*SIN(RADIANS(E1135))+COS(RADIANS(G1134))*COS(RADIANS(E1135))*COS(RADIANS(AC1125))))</f>
        <v>#DIV/0!</v>
      </c>
      <c r="AD1134" t="e">
        <f>IF(DEGREES(ACOS(SIN(RADIANS(G1134))*SIN(RADIANS(E1135))+COS(RADIANS(G1134))*COS(RADIANS(E1135))*COS(RADIANS(AD1125))))&gt;90,0,$F$4*$F$5/E1134^2*(SIN(RADIANS(G1134))*SIN(RADIANS(E1135))+COS(RADIANS(G1134))*COS(RADIANS(E1135))*COS(RADIANS(AD1125))))</f>
        <v>#DIV/0!</v>
      </c>
      <c r="AE1134" t="e">
        <f>IF(DEGREES(ACOS(SIN(RADIANS(G1134))*SIN(RADIANS(E1135))+COS(RADIANS(G1134))*COS(RADIANS(E1135))*COS(RADIANS(AE1125))))&gt;90,0,$F$4*$F$5/E1134^2*(SIN(RADIANS(G1134))*SIN(RADIANS(E1135))+COS(RADIANS(G1134))*COS(RADIANS(E1135))*COS(RADIANS(AE1125))))</f>
        <v>#DIV/0!</v>
      </c>
      <c r="AF1134" t="e">
        <f>IF(DEGREES(ACOS(SIN(RADIANS(G1134))*SIN(RADIANS(E1135))+COS(RADIANS(G1134))*COS(RADIANS(E1135))*COS(RADIANS(AF1125))))&gt;90,0,$F$4*$F$5/E1134^2*(SIN(RADIANS(G1134))*SIN(RADIANS(E1135))+COS(RADIANS(G1134))*COS(RADIANS(E1135))*COS(RADIANS(AF1125))))</f>
        <v>#DIV/0!</v>
      </c>
      <c r="AG1134" t="e">
        <f>IF(DEGREES(ACOS(SIN(RADIANS(G1134))*SIN(RADIANS(E1135))+COS(RADIANS(G1134))*COS(RADIANS(E1135))*COS(RADIANS(AG1125))))&gt;90,0,$F$4*$F$5/E1134^2*(SIN(RADIANS(G1134))*SIN(RADIANS(E1135))+COS(RADIANS(G1134))*COS(RADIANS(E1135))*COS(RADIANS(AG1125))))</f>
        <v>#DIV/0!</v>
      </c>
      <c r="AH1134" t="e">
        <f>IF(DEGREES(ACOS(SIN(RADIANS(G1134))*SIN(RADIANS(E1135))+COS(RADIANS(G1134))*COS(RADIANS(E1135))*COS(RADIANS(AH1125))))&gt;90,0,$F$4*$F$5/E1134^2*(SIN(RADIANS(G1134))*SIN(RADIANS(E1135))+COS(RADIANS(G1134))*COS(RADIANS(E1135))*COS(RADIANS(AH1125))))</f>
        <v>#DIV/0!</v>
      </c>
      <c r="AI1134" t="e">
        <f>IF(DEGREES(ACOS(SIN(RADIANS(G1134))*SIN(RADIANS(E1135))+COS(RADIANS(G1134))*COS(RADIANS(E1135))*COS(RADIANS(AI1125))))&gt;90,0,$F$4*$F$5/E1134^2*(SIN(RADIANS(G1134))*SIN(RADIANS(E1135))+COS(RADIANS(G1134))*COS(RADIANS(E1135))*COS(RADIANS(AI1125))))</f>
        <v>#DIV/0!</v>
      </c>
      <c r="AJ1134" t="e">
        <f>IF(DEGREES(ACOS(SIN(RADIANS(G1134))*SIN(RADIANS(E1135))+COS(RADIANS(G1134))*COS(RADIANS(E1135))*COS(RADIANS(AJ1125))))&gt;90,0,$F$4*$F$5/E1134^2*(SIN(RADIANS(G1134))*SIN(RADIANS(E1135))+COS(RADIANS(G1134))*COS(RADIANS(E1135))*COS(RADIANS(AJ1125))))</f>
        <v>#DIV/0!</v>
      </c>
      <c r="AK1134">
        <f>IF(DEGREES(ACOS(SIN(RADIANS(G1134))*SIN(RADIANS(E1135))+COS(RADIANS(G1134))*COS(RADIANS(E1135))*COS(RADIANS(AK1125))))&gt;90,0,$F$4*$F$5/E1134^2*(SIN(RADIANS(G1134))*SIN(RADIANS(E1135))+COS(RADIANS(G1134))*COS(RADIANS(E1135))*COS(RADIANS(AK1125))))</f>
        <v>0</v>
      </c>
      <c r="AL1134">
        <f>IF(DEGREES(ACOS(SIN(RADIANS(G1134))*SIN(RADIANS(E1135))+COS(RADIANS(G1134))*COS(RADIANS(E1135))*COS(RADIANS(AL1125))))&gt;90,0,$F$4*$F$5/E1134^2*(SIN(RADIANS(G1134))*SIN(RADIANS(E1135))+COS(RADIANS(G1134))*COS(RADIANS(E1135))*COS(RADIANS(AL1125))))</f>
        <v>0</v>
      </c>
      <c r="AM1134">
        <f>IF(DEGREES(ACOS(SIN(RADIANS(G1134))*SIN(RADIANS(E1135))+COS(RADIANS(G1134))*COS(RADIANS(E1135))*COS(RADIANS(AM1125))))&gt;90,0,$F$4*$F$5/E1134^2*(SIN(RADIANS(G1134))*SIN(RADIANS(E1135))+COS(RADIANS(G1134))*COS(RADIANS(E1135))*COS(RADIANS(AM1125))))</f>
        <v>0</v>
      </c>
      <c r="AN1134">
        <f>IF(DEGREES(ACOS(SIN(RADIANS(G1134))*SIN(RADIANS(E1135))+COS(RADIANS(G1134))*COS(RADIANS(E1135))*COS(RADIANS(AN1125))))&gt;90,0,$F$4*$F$5/E1134^2*(SIN(RADIANS(G1134))*SIN(RADIANS(E1135))+COS(RADIANS(G1134))*COS(RADIANS(E1135))*COS(RADIANS(AN1125))))</f>
        <v>0</v>
      </c>
      <c r="AO1134">
        <f>IF(DEGREES(ACOS(SIN(RADIANS(G1134))*SIN(RADIANS(E1135))+COS(RADIANS(G1134))*COS(RADIANS(E1135))*COS(RADIANS(AO1125))))&gt;90,0,$F$4*$F$5/E1134^2*(SIN(RADIANS(G1134))*SIN(RADIANS(E1135))+COS(RADIANS(G1134))*COS(RADIANS(E1135))*COS(RADIANS(AO1125))))</f>
        <v>0</v>
      </c>
      <c r="AP1134">
        <f>IF(DEGREES(ACOS(SIN(RADIANS(G1134))*SIN(RADIANS(E1135))+COS(RADIANS(G1134))*COS(RADIANS(E1135))*COS(RADIANS(AP1125))))&gt;90,0,$F$4*$F$5/E1134^2*(SIN(RADIANS(G1134))*SIN(RADIANS(E1135))+COS(RADIANS(G1134))*COS(RADIANS(E1135))*COS(RADIANS(AP1125))))</f>
        <v>0</v>
      </c>
      <c r="AQ1134">
        <f>IF(DEGREES(ACOS(SIN(RADIANS(G1134))*SIN(RADIANS(E1135))+COS(RADIANS(G1134))*COS(RADIANS(E1135))*COS(RADIANS(AQ1125))))&gt;90,0,$F$4*$F$5/E1134^2*(SIN(RADIANS(G1134))*SIN(RADIANS(E1135))+COS(RADIANS(G1134))*COS(RADIANS(E1135))*COS(RADIANS(AQ1125))))</f>
        <v>0</v>
      </c>
      <c r="AR1134">
        <f>IF(DEGREES(ACOS(SIN(RADIANS(G1134))*SIN(RADIANS(E1135))+COS(RADIANS(G1134))*COS(RADIANS(E1135))*COS(RADIANS(AR1125))))&gt;90,0,$F$4*$F$5/E1134^2*(SIN(RADIANS(G1134))*SIN(RADIANS(E1135))+COS(RADIANS(G1134))*COS(RADIANS(E1135))*COS(RADIANS(AR1125))))</f>
        <v>0</v>
      </c>
    </row>
    <row r="1135" spans="2:44" x14ac:dyDescent="0.5">
      <c r="B1135" s="40" t="s">
        <v>735</v>
      </c>
      <c r="E1135">
        <f>IF($F$8&gt;90,180-$F$8,$F$8)*SIN(RADIANS(E1129))</f>
        <v>0</v>
      </c>
      <c r="G1135">
        <v>10</v>
      </c>
      <c r="I1135">
        <f>IF(DEGREES(ACOS(SIN(RADIANS(G1135))*SIN(RADIANS(E1135))+COS(RADIANS(G1135))*COS(RADIANS(E1135))*COS(RADIANS(I1125))))&gt;90,0,$F$4*$F$5/E1134^2*(SIN(RADIANS(G1135))*SIN(RADIANS(E1135))+COS(RADIANS(G1135))*COS(RADIANS(E1135))*COS(RADIANS(I1125))))</f>
        <v>0</v>
      </c>
      <c r="J1135">
        <f>IF(DEGREES(ACOS(SIN(RADIANS(G1135))*SIN(RADIANS(E1135))+COS(RADIANS(G1135))*COS(RADIANS(E1135))*COS(RADIANS(J1125))))&gt;90,0,$F$4*$F$5/E1134^2*(SIN(RADIANS(G1135))*SIN(RADIANS(E1135))+COS(RADIANS(G1135))*COS(RADIANS(E1135))*COS(RADIANS(J1125))))</f>
        <v>0</v>
      </c>
      <c r="K1135">
        <f>IF(DEGREES(ACOS(SIN(RADIANS(G1135))*SIN(RADIANS(E1135))+COS(RADIANS(G1135))*COS(RADIANS(E1135))*COS(RADIANS(K1125))))&gt;90,0,$F$4*$F$5/E1134^2*(SIN(RADIANS(G1135))*SIN(RADIANS(E1135))+COS(RADIANS(G1135))*COS(RADIANS(E1135))*COS(RADIANS(K1125))))</f>
        <v>0</v>
      </c>
      <c r="L1135">
        <f>IF(DEGREES(ACOS(SIN(RADIANS(G1135))*SIN(RADIANS(E1135))+COS(RADIANS(G1135))*COS(RADIANS(E1135))*COS(RADIANS(L1125))))&gt;90,0,$F$4*$F$5/E1134^2*(SIN(RADIANS(G1135))*SIN(RADIANS(E1135))+COS(RADIANS(G1135))*COS(RADIANS(E1135))*COS(RADIANS(L1125))))</f>
        <v>0</v>
      </c>
      <c r="M1135">
        <f>IF(DEGREES(ACOS(SIN(RADIANS(G1135))*SIN(RADIANS(E1135))+COS(RADIANS(G1135))*COS(RADIANS(E1135))*COS(RADIANS(M1125))))&gt;90,0,$F$4*$F$5/E1134^2*(SIN(RADIANS(G1135))*SIN(RADIANS(E1135))+COS(RADIANS(G1135))*COS(RADIANS(E1135))*COS(RADIANS(M1125))))</f>
        <v>0</v>
      </c>
      <c r="N1135">
        <f>IF(DEGREES(ACOS(SIN(RADIANS(G1135))*SIN(RADIANS(E1135))+COS(RADIANS(G1135))*COS(RADIANS(E1135))*COS(RADIANS(N1125))))&gt;90,0,$F$4*$F$5/E1134^2*(SIN(RADIANS(G1135))*SIN(RADIANS(E1135))+COS(RADIANS(G1135))*COS(RADIANS(E1135))*COS(RADIANS(N1125))))</f>
        <v>0</v>
      </c>
      <c r="O1135">
        <f>IF(DEGREES(ACOS(SIN(RADIANS(G1135))*SIN(RADIANS(E1135))+COS(RADIANS(G1135))*COS(RADIANS(E1135))*COS(RADIANS(O1125))))&gt;90,0,$F$4*$F$5/E1134^2*(SIN(RADIANS(G1135))*SIN(RADIANS(E1135))+COS(RADIANS(G1135))*COS(RADIANS(E1135))*COS(RADIANS(O1125))))</f>
        <v>0</v>
      </c>
      <c r="P1135">
        <f>IF(DEGREES(ACOS(SIN(RADIANS(G1135))*SIN(RADIANS(E1135))+COS(RADIANS(G1135))*COS(RADIANS(E1135))*COS(RADIANS(P1125))))&gt;90,0,$F$4*$F$5/E1134^2*(SIN(RADIANS(G1135))*SIN(RADIANS(E1135))+COS(RADIANS(G1135))*COS(RADIANS(E1135))*COS(RADIANS(P1125))))</f>
        <v>0</v>
      </c>
      <c r="Q1135">
        <f>IF(DEGREES(ACOS(SIN(RADIANS(G1135))*SIN(RADIANS(E1135))+COS(RADIANS(G1135))*COS(RADIANS(E1135))*COS(RADIANS(Q1125))))&gt;90,0,$F$4*$F$5/E1134^2*(SIN(RADIANS(G1135))*SIN(RADIANS(E1135))+COS(RADIANS(G1135))*COS(RADIANS(E1135))*COS(RADIANS(Q1125))))</f>
        <v>0</v>
      </c>
      <c r="R1135" t="e">
        <f>IF(DEGREES(ACOS(SIN(RADIANS(G1135))*SIN(RADIANS(E1135))+COS(RADIANS(G1135))*COS(RADIANS(E1135))*COS(RADIANS(R1125))))&gt;90,0,$F$4*$F$5/E1134^2*(SIN(RADIANS(G1135))*SIN(RADIANS(E1135))+COS(RADIANS(G1135))*COS(RADIANS(E1135))*COS(RADIANS(R1125))))</f>
        <v>#DIV/0!</v>
      </c>
      <c r="S1135" t="e">
        <f>IF(DEGREES(ACOS(SIN(RADIANS(G1135))*SIN(RADIANS(E1135))+COS(RADIANS(G1135))*COS(RADIANS(E1135))*COS(RADIANS(S1125))))&gt;90,0,$F$4*$F$5/E1134^2*(SIN(RADIANS(G1135))*SIN(RADIANS(E1135))+COS(RADIANS(G1135))*COS(RADIANS(E1135))*COS(RADIANS(S1125))))</f>
        <v>#DIV/0!</v>
      </c>
      <c r="T1135" t="e">
        <f>IF(DEGREES(ACOS(SIN(RADIANS(G1135))*SIN(RADIANS(E1135))+COS(RADIANS(G1135))*COS(RADIANS(E1135))*COS(RADIANS(T1125))))&gt;90,0,$F$4*$F$5/E1134^2*(SIN(RADIANS(G1135))*SIN(RADIANS(E1135))+COS(RADIANS(G1135))*COS(RADIANS(E1135))*COS(RADIANS(T1125))))</f>
        <v>#DIV/0!</v>
      </c>
      <c r="U1135" t="e">
        <f>IF(DEGREES(ACOS(SIN(RADIANS(G1135))*SIN(RADIANS(E1135))+COS(RADIANS(G1135))*COS(RADIANS(E1135))*COS(RADIANS(U1125))))&gt;90,0,$F$4*$F$5/E1134^2*(SIN(RADIANS(G1135))*SIN(RADIANS(E1135))+COS(RADIANS(G1135))*COS(RADIANS(E1135))*COS(RADIANS(U1125))))</f>
        <v>#DIV/0!</v>
      </c>
      <c r="V1135" t="e">
        <f>IF(DEGREES(ACOS(SIN(RADIANS(G1135))*SIN(RADIANS(E1135))+COS(RADIANS(G1135))*COS(RADIANS(E1135))*COS(RADIANS(V1125))))&gt;90,0,$F$4*$F$5/E1134^2*(SIN(RADIANS(G1135))*SIN(RADIANS(E1135))+COS(RADIANS(G1135))*COS(RADIANS(E1135))*COS(RADIANS(V1125))))</f>
        <v>#DIV/0!</v>
      </c>
      <c r="W1135" t="e">
        <f>IF(DEGREES(ACOS(SIN(RADIANS(G1135))*SIN(RADIANS(E1135))+COS(RADIANS(G1135))*COS(RADIANS(E1135))*COS(RADIANS(W1125))))&gt;90,0,$F$4*$F$5/E1134^2*(SIN(RADIANS(G1135))*SIN(RADIANS(E1135))+COS(RADIANS(G1135))*COS(RADIANS(E1135))*COS(RADIANS(W1125))))</f>
        <v>#DIV/0!</v>
      </c>
      <c r="X1135" t="e">
        <f>IF(DEGREES(ACOS(SIN(RADIANS(G1135))*SIN(RADIANS(E1135))+COS(RADIANS(G1135))*COS(RADIANS(E1135))*COS(RADIANS(X1125))))&gt;90,0,$F$4*$F$5/E1134^2*(SIN(RADIANS(G1135))*SIN(RADIANS(E1135))+COS(RADIANS(G1135))*COS(RADIANS(E1135))*COS(RADIANS(X1125))))</f>
        <v>#DIV/0!</v>
      </c>
      <c r="Y1135" t="e">
        <f>IF(DEGREES(ACOS(SIN(RADIANS(G1135))*SIN(RADIANS(E1135))+COS(RADIANS(G1135))*COS(RADIANS(E1135))*COS(RADIANS(Y1125))))&gt;90,0,$F$4*$F$5/E1134^2*(SIN(RADIANS(G1135))*SIN(RADIANS(E1135))+COS(RADIANS(G1135))*COS(RADIANS(E1135))*COS(RADIANS(Y1125))))</f>
        <v>#DIV/0!</v>
      </c>
      <c r="Z1135" t="e">
        <f>IF(DEGREES(ACOS(SIN(RADIANS(G1135))*SIN(RADIANS(E1135))+COS(RADIANS(G1135))*COS(RADIANS(E1135))*COS(RADIANS(Z1125))))&gt;90,0,$F$4*$F$5/E1134^2*(SIN(RADIANS(G1135))*SIN(RADIANS(E1135))+COS(RADIANS(G1135))*COS(RADIANS(E1135))*COS(RADIANS(Z1125))))</f>
        <v>#DIV/0!</v>
      </c>
      <c r="AA1135" t="e">
        <f>IF(DEGREES(ACOS(SIN(RADIANS(G1135))*SIN(RADIANS(E1135))+COS(RADIANS(G1135))*COS(RADIANS(E1135))*COS(RADIANS(AA1125))))&gt;90,0,$F$4*$F$5/E1134^2*(SIN(RADIANS(G1135))*SIN(RADIANS(E1135))+COS(RADIANS(G1135))*COS(RADIANS(E1135))*COS(RADIANS(AA1125))))</f>
        <v>#DIV/0!</v>
      </c>
      <c r="AB1135" t="e">
        <f>IF(DEGREES(ACOS(SIN(RADIANS(G1135))*SIN(RADIANS(E1135))+COS(RADIANS(G1135))*COS(RADIANS(E1135))*COS(RADIANS(AB1125))))&gt;90,0,$F$4*$F$5/E1134^2*(SIN(RADIANS(G1135))*SIN(RADIANS(E1135))+COS(RADIANS(G1135))*COS(RADIANS(E1135))*COS(RADIANS(AB1125))))</f>
        <v>#DIV/0!</v>
      </c>
      <c r="AC1135" t="e">
        <f>IF(DEGREES(ACOS(SIN(RADIANS(G1135))*SIN(RADIANS(E1135))+COS(RADIANS(G1135))*COS(RADIANS(E1135))*COS(RADIANS(AC1125))))&gt;90,0,$F$4*$F$5/E1134^2*(SIN(RADIANS(G1135))*SIN(RADIANS(E1135))+COS(RADIANS(G1135))*COS(RADIANS(E1135))*COS(RADIANS(AC1125))))</f>
        <v>#DIV/0!</v>
      </c>
      <c r="AD1135" t="e">
        <f>IF(DEGREES(ACOS(SIN(RADIANS(G1135))*SIN(RADIANS(E1135))+COS(RADIANS(G1135))*COS(RADIANS(E1135))*COS(RADIANS(AD1125))))&gt;90,0,$F$4*$F$5/E1134^2*(SIN(RADIANS(G1135))*SIN(RADIANS(E1135))+COS(RADIANS(G1135))*COS(RADIANS(E1135))*COS(RADIANS(AD1125))))</f>
        <v>#DIV/0!</v>
      </c>
      <c r="AE1135" t="e">
        <f>IF(DEGREES(ACOS(SIN(RADIANS(G1135))*SIN(RADIANS(E1135))+COS(RADIANS(G1135))*COS(RADIANS(E1135))*COS(RADIANS(AE1125))))&gt;90,0,$F$4*$F$5/E1134^2*(SIN(RADIANS(G1135))*SIN(RADIANS(E1135))+COS(RADIANS(G1135))*COS(RADIANS(E1135))*COS(RADIANS(AE1125))))</f>
        <v>#DIV/0!</v>
      </c>
      <c r="AF1135" t="e">
        <f>IF(DEGREES(ACOS(SIN(RADIANS(G1135))*SIN(RADIANS(E1135))+COS(RADIANS(G1135))*COS(RADIANS(E1135))*COS(RADIANS(AF1125))))&gt;90,0,$F$4*$F$5/E1134^2*(SIN(RADIANS(G1135))*SIN(RADIANS(E1135))+COS(RADIANS(G1135))*COS(RADIANS(E1135))*COS(RADIANS(AF1125))))</f>
        <v>#DIV/0!</v>
      </c>
      <c r="AG1135" t="e">
        <f>IF(DEGREES(ACOS(SIN(RADIANS(G1135))*SIN(RADIANS(E1135))+COS(RADIANS(G1135))*COS(RADIANS(E1135))*COS(RADIANS(AG1125))))&gt;90,0,$F$4*$F$5/E1134^2*(SIN(RADIANS(G1135))*SIN(RADIANS(E1135))+COS(RADIANS(G1135))*COS(RADIANS(E1135))*COS(RADIANS(AG1125))))</f>
        <v>#DIV/0!</v>
      </c>
      <c r="AH1135" t="e">
        <f>IF(DEGREES(ACOS(SIN(RADIANS(G1135))*SIN(RADIANS(E1135))+COS(RADIANS(G1135))*COS(RADIANS(E1135))*COS(RADIANS(AH1125))))&gt;90,0,$F$4*$F$5/E1134^2*(SIN(RADIANS(G1135))*SIN(RADIANS(E1135))+COS(RADIANS(G1135))*COS(RADIANS(E1135))*COS(RADIANS(AH1125))))</f>
        <v>#DIV/0!</v>
      </c>
      <c r="AI1135" t="e">
        <f>IF(DEGREES(ACOS(SIN(RADIANS(G1135))*SIN(RADIANS(E1135))+COS(RADIANS(G1135))*COS(RADIANS(E1135))*COS(RADIANS(AI1125))))&gt;90,0,$F$4*$F$5/E1134^2*(SIN(RADIANS(G1135))*SIN(RADIANS(E1135))+COS(RADIANS(G1135))*COS(RADIANS(E1135))*COS(RADIANS(AI1125))))</f>
        <v>#DIV/0!</v>
      </c>
      <c r="AJ1135" t="e">
        <f>IF(DEGREES(ACOS(SIN(RADIANS(G1135))*SIN(RADIANS(E1135))+COS(RADIANS(G1135))*COS(RADIANS(E1135))*COS(RADIANS(AJ1125))))&gt;90,0,$F$4*$F$5/E1134^2*(SIN(RADIANS(G1135))*SIN(RADIANS(E1135))+COS(RADIANS(G1135))*COS(RADIANS(E1135))*COS(RADIANS(AJ1125))))</f>
        <v>#DIV/0!</v>
      </c>
      <c r="AK1135">
        <f>IF(DEGREES(ACOS(SIN(RADIANS(G1135))*SIN(RADIANS(E1135))+COS(RADIANS(G1135))*COS(RADIANS(E1135))*COS(RADIANS(AK1125))))&gt;90,0,$F$4*$F$5/E1134^2*(SIN(RADIANS(G1135))*SIN(RADIANS(E1135))+COS(RADIANS(G1135))*COS(RADIANS(E1135))*COS(RADIANS(AK1125))))</f>
        <v>0</v>
      </c>
      <c r="AL1135">
        <f>IF(DEGREES(ACOS(SIN(RADIANS(G1135))*SIN(RADIANS(E1135))+COS(RADIANS(G1135))*COS(RADIANS(E1135))*COS(RADIANS(AL1125))))&gt;90,0,$F$4*$F$5/E1134^2*(SIN(RADIANS(G1135))*SIN(RADIANS(E1135))+COS(RADIANS(G1135))*COS(RADIANS(E1135))*COS(RADIANS(AL1125))))</f>
        <v>0</v>
      </c>
      <c r="AM1135">
        <f>IF(DEGREES(ACOS(SIN(RADIANS(G1135))*SIN(RADIANS(E1135))+COS(RADIANS(G1135))*COS(RADIANS(E1135))*COS(RADIANS(AM1125))))&gt;90,0,$F$4*$F$5/E1134^2*(SIN(RADIANS(G1135))*SIN(RADIANS(E1135))+COS(RADIANS(G1135))*COS(RADIANS(E1135))*COS(RADIANS(AM1125))))</f>
        <v>0</v>
      </c>
      <c r="AN1135">
        <f>IF(DEGREES(ACOS(SIN(RADIANS(G1135))*SIN(RADIANS(E1135))+COS(RADIANS(G1135))*COS(RADIANS(E1135))*COS(RADIANS(AN1125))))&gt;90,0,$F$4*$F$5/E1134^2*(SIN(RADIANS(G1135))*SIN(RADIANS(E1135))+COS(RADIANS(G1135))*COS(RADIANS(E1135))*COS(RADIANS(AN1125))))</f>
        <v>0</v>
      </c>
      <c r="AO1135">
        <f>IF(DEGREES(ACOS(SIN(RADIANS(G1135))*SIN(RADIANS(E1135))+COS(RADIANS(G1135))*COS(RADIANS(E1135))*COS(RADIANS(AO1125))))&gt;90,0,$F$4*$F$5/E1134^2*(SIN(RADIANS(G1135))*SIN(RADIANS(E1135))+COS(RADIANS(G1135))*COS(RADIANS(E1135))*COS(RADIANS(AO1125))))</f>
        <v>0</v>
      </c>
      <c r="AP1135">
        <f>IF(DEGREES(ACOS(SIN(RADIANS(G1135))*SIN(RADIANS(E1135))+COS(RADIANS(G1135))*COS(RADIANS(E1135))*COS(RADIANS(AP1125))))&gt;90,0,$F$4*$F$5/E1134^2*(SIN(RADIANS(G1135))*SIN(RADIANS(E1135))+COS(RADIANS(G1135))*COS(RADIANS(E1135))*COS(RADIANS(AP1125))))</f>
        <v>0</v>
      </c>
      <c r="AQ1135">
        <f>IF(DEGREES(ACOS(SIN(RADIANS(G1135))*SIN(RADIANS(E1135))+COS(RADIANS(G1135))*COS(RADIANS(E1135))*COS(RADIANS(AQ1125))))&gt;90,0,$F$4*$F$5/E1134^2*(SIN(RADIANS(G1135))*SIN(RADIANS(E1135))+COS(RADIANS(G1135))*COS(RADIANS(E1135))*COS(RADIANS(AQ1125))))</f>
        <v>0</v>
      </c>
      <c r="AR1135">
        <f>IF(DEGREES(ACOS(SIN(RADIANS(G1135))*SIN(RADIANS(E1135))+COS(RADIANS(G1135))*COS(RADIANS(E1135))*COS(RADIANS(AR1125))))&gt;90,0,$F$4*$F$5/E1134^2*(SIN(RADIANS(G1135))*SIN(RADIANS(E1135))+COS(RADIANS(G1135))*COS(RADIANS(E1135))*COS(RADIANS(AR1125))))</f>
        <v>0</v>
      </c>
    </row>
    <row r="1136" spans="2:44" x14ac:dyDescent="0.5">
      <c r="B1136" s="40" t="s">
        <v>786</v>
      </c>
      <c r="E1136">
        <f>IF($F$10=0,IF(E1127&lt;360,E1127,E1127-360),($F$10+1)*E1127)</f>
        <v>110</v>
      </c>
      <c r="G1136">
        <v>0</v>
      </c>
      <c r="I1136">
        <f>IF(DEGREES(ACOS(SIN(RADIANS(G1136))*SIN(RADIANS(E1135))+COS(RADIANS(G1136))*COS(RADIANS(E1135))*COS(RADIANS(I1125))))&gt;90,0,$F$4*$F$5/E1134^2*(SIN(RADIANS(G1136))*SIN(RADIANS(E1135))+COS(RADIANS(G1136))*COS(RADIANS(E1135))*COS(RADIANS(I1125))))</f>
        <v>0</v>
      </c>
      <c r="J1136">
        <f>IF(DEGREES(ACOS(SIN(RADIANS(G1136))*SIN(RADIANS(E1135))+COS(RADIANS(G1136))*COS(RADIANS(E1135))*COS(RADIANS(J1125))))&gt;90,0,$F$4*$F$5/E1134^2*(SIN(RADIANS(G1136))*SIN(RADIANS(E1135))+COS(RADIANS(G1136))*COS(RADIANS(E1135))*COS(RADIANS(J1125))))</f>
        <v>0</v>
      </c>
      <c r="K1136">
        <f>IF(DEGREES(ACOS(SIN(RADIANS(G1136))*SIN(RADIANS(E1135))+COS(RADIANS(G1136))*COS(RADIANS(E1135))*COS(RADIANS(K1125))))&gt;90,0,$F$4*$F$5/E1134^2*(SIN(RADIANS(G1136))*SIN(RADIANS(E1135))+COS(RADIANS(G1136))*COS(RADIANS(E1135))*COS(RADIANS(K1125))))</f>
        <v>0</v>
      </c>
      <c r="L1136">
        <f>IF(DEGREES(ACOS(SIN(RADIANS(G1136))*SIN(RADIANS(E1135))+COS(RADIANS(G1136))*COS(RADIANS(E1135))*COS(RADIANS(L1125))))&gt;90,0,$F$4*$F$5/E1134^2*(SIN(RADIANS(G1136))*SIN(RADIANS(E1135))+COS(RADIANS(G1136))*COS(RADIANS(E1135))*COS(RADIANS(L1125))))</f>
        <v>0</v>
      </c>
      <c r="M1136">
        <f>IF(DEGREES(ACOS(SIN(RADIANS(G1136))*SIN(RADIANS(E1135))+COS(RADIANS(G1136))*COS(RADIANS(E1135))*COS(RADIANS(M1125))))&gt;90,0,$F$4*$F$5/E1134^2*(SIN(RADIANS(G1136))*SIN(RADIANS(E1135))+COS(RADIANS(G1136))*COS(RADIANS(E1135))*COS(RADIANS(M1125))))</f>
        <v>0</v>
      </c>
      <c r="N1136">
        <f>IF(DEGREES(ACOS(SIN(RADIANS(G1136))*SIN(RADIANS(E1135))+COS(RADIANS(G1136))*COS(RADIANS(E1135))*COS(RADIANS(N1125))))&gt;90,0,$F$4*$F$5/E1134^2*(SIN(RADIANS(G1136))*SIN(RADIANS(E1135))+COS(RADIANS(G1136))*COS(RADIANS(E1135))*COS(RADIANS(N1125))))</f>
        <v>0</v>
      </c>
      <c r="O1136">
        <f>IF(DEGREES(ACOS(SIN(RADIANS(G1136))*SIN(RADIANS(E1135))+COS(RADIANS(G1136))*COS(RADIANS(E1135))*COS(RADIANS(O1125))))&gt;90,0,$F$4*$F$5/E1134^2*(SIN(RADIANS(G1136))*SIN(RADIANS(E1135))+COS(RADIANS(G1136))*COS(RADIANS(E1135))*COS(RADIANS(O1125))))</f>
        <v>0</v>
      </c>
      <c r="P1136">
        <f>IF(DEGREES(ACOS(SIN(RADIANS(G1136))*SIN(RADIANS(E1135))+COS(RADIANS(G1136))*COS(RADIANS(E1135))*COS(RADIANS(P1125))))&gt;90,0,$F$4*$F$5/E1134^2*(SIN(RADIANS(G1136))*SIN(RADIANS(E1135))+COS(RADIANS(G1136))*COS(RADIANS(E1135))*COS(RADIANS(P1125))))</f>
        <v>0</v>
      </c>
      <c r="Q1136">
        <f>IF(DEGREES(ACOS(SIN(RADIANS(G1136))*SIN(RADIANS(E1135))+COS(RADIANS(G1136))*COS(RADIANS(E1135))*COS(RADIANS(Q1125))))&gt;90,0,$F$4*$F$5/E1134^2*(SIN(RADIANS(G1136))*SIN(RADIANS(E1135))+COS(RADIANS(G1136))*COS(RADIANS(E1135))*COS(RADIANS(Q1125))))</f>
        <v>0</v>
      </c>
      <c r="R1136" t="e">
        <f>IF(DEGREES(ACOS(SIN(RADIANS(G1136))*SIN(RADIANS(E1135))+COS(RADIANS(G1136))*COS(RADIANS(E1135))*COS(RADIANS(R1125))))&gt;90,0,$F$4*$F$5/E1134^2*(SIN(RADIANS(G1136))*SIN(RADIANS(E1135))+COS(RADIANS(G1136))*COS(RADIANS(E1135))*COS(RADIANS(R1125))))</f>
        <v>#DIV/0!</v>
      </c>
      <c r="S1136" t="e">
        <f>IF(DEGREES(ACOS(SIN(RADIANS(G1136))*SIN(RADIANS(E1135))+COS(RADIANS(G1136))*COS(RADIANS(E1135))*COS(RADIANS(S1125))))&gt;90,0,$F$4*$F$5/E1134^2*(SIN(RADIANS(G1136))*SIN(RADIANS(E1135))+COS(RADIANS(G1136))*COS(RADIANS(E1135))*COS(RADIANS(S1125))))</f>
        <v>#DIV/0!</v>
      </c>
      <c r="T1136" t="e">
        <f>IF(DEGREES(ACOS(SIN(RADIANS(G1136))*SIN(RADIANS(E1135))+COS(RADIANS(G1136))*COS(RADIANS(E1135))*COS(RADIANS(T1125))))&gt;90,0,$F$4*$F$5/E1134^2*(SIN(RADIANS(G1136))*SIN(RADIANS(E1135))+COS(RADIANS(G1136))*COS(RADIANS(E1135))*COS(RADIANS(T1125))))</f>
        <v>#DIV/0!</v>
      </c>
      <c r="U1136" t="e">
        <f>IF(DEGREES(ACOS(SIN(RADIANS(G1136))*SIN(RADIANS(E1135))+COS(RADIANS(G1136))*COS(RADIANS(E1135))*COS(RADIANS(U1125))))&gt;90,0,$F$4*$F$5/E1134^2*(SIN(RADIANS(G1136))*SIN(RADIANS(E1135))+COS(RADIANS(G1136))*COS(RADIANS(E1135))*COS(RADIANS(U1125))))</f>
        <v>#DIV/0!</v>
      </c>
      <c r="V1136" t="e">
        <f>IF(DEGREES(ACOS(SIN(RADIANS(G1136))*SIN(RADIANS(E1135))+COS(RADIANS(G1136))*COS(RADIANS(E1135))*COS(RADIANS(V1125))))&gt;90,0,$F$4*$F$5/E1134^2*(SIN(RADIANS(G1136))*SIN(RADIANS(E1135))+COS(RADIANS(G1136))*COS(RADIANS(E1135))*COS(RADIANS(V1125))))</f>
        <v>#DIV/0!</v>
      </c>
      <c r="W1136" t="e">
        <f>IF(DEGREES(ACOS(SIN(RADIANS(G1136))*SIN(RADIANS(E1135))+COS(RADIANS(G1136))*COS(RADIANS(E1135))*COS(RADIANS(W1125))))&gt;90,0,$F$4*$F$5/E1134^2*(SIN(RADIANS(G1136))*SIN(RADIANS(E1135))+COS(RADIANS(G1136))*COS(RADIANS(E1135))*COS(RADIANS(W1125))))</f>
        <v>#DIV/0!</v>
      </c>
      <c r="X1136" t="e">
        <f>IF(DEGREES(ACOS(SIN(RADIANS(G1136))*SIN(RADIANS(E1135))+COS(RADIANS(G1136))*COS(RADIANS(E1135))*COS(RADIANS(X1125))))&gt;90,0,$F$4*$F$5/E1134^2*(SIN(RADIANS(G1136))*SIN(RADIANS(E1135))+COS(RADIANS(G1136))*COS(RADIANS(E1135))*COS(RADIANS(X1125))))</f>
        <v>#DIV/0!</v>
      </c>
      <c r="Y1136" t="e">
        <f>IF(DEGREES(ACOS(SIN(RADIANS(G1136))*SIN(RADIANS(E1135))+COS(RADIANS(G1136))*COS(RADIANS(E1135))*COS(RADIANS(Y1125))))&gt;90,0,$F$4*$F$5/E1134^2*(SIN(RADIANS(G1136))*SIN(RADIANS(E1135))+COS(RADIANS(G1136))*COS(RADIANS(E1135))*COS(RADIANS(Y1125))))</f>
        <v>#DIV/0!</v>
      </c>
      <c r="Z1136" t="e">
        <f>IF(DEGREES(ACOS(SIN(RADIANS(G1136))*SIN(RADIANS(E1135))+COS(RADIANS(G1136))*COS(RADIANS(E1135))*COS(RADIANS(Z1125))))&gt;90,0,$F$4*$F$5/E1134^2*(SIN(RADIANS(G1136))*SIN(RADIANS(E1135))+COS(RADIANS(G1136))*COS(RADIANS(E1135))*COS(RADIANS(Z1125))))</f>
        <v>#DIV/0!</v>
      </c>
      <c r="AA1136" t="e">
        <f>IF(DEGREES(ACOS(SIN(RADIANS(G1136))*SIN(RADIANS(E1135))+COS(RADIANS(G1136))*COS(RADIANS(E1135))*COS(RADIANS(AA1125))))&gt;90,0,$F$4*$F$5/E1134^2*(SIN(RADIANS(G1136))*SIN(RADIANS(E1135))+COS(RADIANS(G1136))*COS(RADIANS(E1135))*COS(RADIANS(AA1125))))</f>
        <v>#DIV/0!</v>
      </c>
      <c r="AB1136" t="e">
        <f>IF(DEGREES(ACOS(SIN(RADIANS(G1136))*SIN(RADIANS(E1135))+COS(RADIANS(G1136))*COS(RADIANS(E1135))*COS(RADIANS(AB1125))))&gt;90,0,$F$4*$F$5/E1134^2*(SIN(RADIANS(G1136))*SIN(RADIANS(E1135))+COS(RADIANS(G1136))*COS(RADIANS(E1135))*COS(RADIANS(AB1125))))</f>
        <v>#DIV/0!</v>
      </c>
      <c r="AC1136" t="e">
        <f>IF(DEGREES(ACOS(SIN(RADIANS(G1136))*SIN(RADIANS(E1135))+COS(RADIANS(G1136))*COS(RADIANS(E1135))*COS(RADIANS(AC1125))))&gt;90,0,$F$4*$F$5/E1134^2*(SIN(RADIANS(G1136))*SIN(RADIANS(E1135))+COS(RADIANS(G1136))*COS(RADIANS(E1135))*COS(RADIANS(AC1125))))</f>
        <v>#DIV/0!</v>
      </c>
      <c r="AD1136" t="e">
        <f>IF(DEGREES(ACOS(SIN(RADIANS(G1136))*SIN(RADIANS(E1135))+COS(RADIANS(G1136))*COS(RADIANS(E1135))*COS(RADIANS(AD1125))))&gt;90,0,$F$4*$F$5/E1134^2*(SIN(RADIANS(G1136))*SIN(RADIANS(E1135))+COS(RADIANS(G1136))*COS(RADIANS(E1135))*COS(RADIANS(AD1125))))</f>
        <v>#DIV/0!</v>
      </c>
      <c r="AE1136" t="e">
        <f>IF(DEGREES(ACOS(SIN(RADIANS(G1136))*SIN(RADIANS(E1135))+COS(RADIANS(G1136))*COS(RADIANS(E1135))*COS(RADIANS(AE1125))))&gt;90,0,$F$4*$F$5/E1134^2*(SIN(RADIANS(G1136))*SIN(RADIANS(E1135))+COS(RADIANS(G1136))*COS(RADIANS(E1135))*COS(RADIANS(AE1125))))</f>
        <v>#DIV/0!</v>
      </c>
      <c r="AF1136" t="e">
        <f>IF(DEGREES(ACOS(SIN(RADIANS(G1136))*SIN(RADIANS(E1135))+COS(RADIANS(G1136))*COS(RADIANS(E1135))*COS(RADIANS(AF1125))))&gt;90,0,$F$4*$F$5/E1134^2*(SIN(RADIANS(G1136))*SIN(RADIANS(E1135))+COS(RADIANS(G1136))*COS(RADIANS(E1135))*COS(RADIANS(AF1125))))</f>
        <v>#DIV/0!</v>
      </c>
      <c r="AG1136" t="e">
        <f>IF(DEGREES(ACOS(SIN(RADIANS(G1136))*SIN(RADIANS(E1135))+COS(RADIANS(G1136))*COS(RADIANS(E1135))*COS(RADIANS(AG1125))))&gt;90,0,$F$4*$F$5/E1134^2*(SIN(RADIANS(G1136))*SIN(RADIANS(E1135))+COS(RADIANS(G1136))*COS(RADIANS(E1135))*COS(RADIANS(AG1125))))</f>
        <v>#DIV/0!</v>
      </c>
      <c r="AH1136" t="e">
        <f>IF(DEGREES(ACOS(SIN(RADIANS(G1136))*SIN(RADIANS(E1135))+COS(RADIANS(G1136))*COS(RADIANS(E1135))*COS(RADIANS(AH1125))))&gt;90,0,$F$4*$F$5/E1134^2*(SIN(RADIANS(G1136))*SIN(RADIANS(E1135))+COS(RADIANS(G1136))*COS(RADIANS(E1135))*COS(RADIANS(AH1125))))</f>
        <v>#DIV/0!</v>
      </c>
      <c r="AI1136" t="e">
        <f>IF(DEGREES(ACOS(SIN(RADIANS(G1136))*SIN(RADIANS(E1135))+COS(RADIANS(G1136))*COS(RADIANS(E1135))*COS(RADIANS(AI1125))))&gt;90,0,$F$4*$F$5/E1134^2*(SIN(RADIANS(G1136))*SIN(RADIANS(E1135))+COS(RADIANS(G1136))*COS(RADIANS(E1135))*COS(RADIANS(AI1125))))</f>
        <v>#DIV/0!</v>
      </c>
      <c r="AJ1136" t="e">
        <f>IF(DEGREES(ACOS(SIN(RADIANS(G1136))*SIN(RADIANS(E1135))+COS(RADIANS(G1136))*COS(RADIANS(E1135))*COS(RADIANS(AJ1125))))&gt;90,0,$F$4*$F$5/E1134^2*(SIN(RADIANS(G1136))*SIN(RADIANS(E1135))+COS(RADIANS(G1136))*COS(RADIANS(E1135))*COS(RADIANS(AJ1125))))</f>
        <v>#DIV/0!</v>
      </c>
      <c r="AK1136">
        <f>IF(DEGREES(ACOS(SIN(RADIANS(G1136))*SIN(RADIANS(E1135))+COS(RADIANS(G1136))*COS(RADIANS(E1135))*COS(RADIANS(AK1125))))&gt;90,0,$F$4*$F$5/E1134^2*(SIN(RADIANS(G1136))*SIN(RADIANS(E1135))+COS(RADIANS(G1136))*COS(RADIANS(E1135))*COS(RADIANS(AK1125))))</f>
        <v>0</v>
      </c>
      <c r="AL1136">
        <f>IF(DEGREES(ACOS(SIN(RADIANS(G1136))*SIN(RADIANS(E1135))+COS(RADIANS(G1136))*COS(RADIANS(E1135))*COS(RADIANS(AL1125))))&gt;90,0,$F$4*$F$5/E1134^2*(SIN(RADIANS(G1136))*SIN(RADIANS(E1135))+COS(RADIANS(G1136))*COS(RADIANS(E1135))*COS(RADIANS(AL1125))))</f>
        <v>0</v>
      </c>
      <c r="AM1136">
        <f>IF(DEGREES(ACOS(SIN(RADIANS(G1136))*SIN(RADIANS(E1135))+COS(RADIANS(G1136))*COS(RADIANS(E1135))*COS(RADIANS(AM1125))))&gt;90,0,$F$4*$F$5/E1134^2*(SIN(RADIANS(G1136))*SIN(RADIANS(E1135))+COS(RADIANS(G1136))*COS(RADIANS(E1135))*COS(RADIANS(AM1125))))</f>
        <v>0</v>
      </c>
      <c r="AN1136">
        <f>IF(DEGREES(ACOS(SIN(RADIANS(G1136))*SIN(RADIANS(E1135))+COS(RADIANS(G1136))*COS(RADIANS(E1135))*COS(RADIANS(AN1125))))&gt;90,0,$F$4*$F$5/E1134^2*(SIN(RADIANS(G1136))*SIN(RADIANS(E1135))+COS(RADIANS(G1136))*COS(RADIANS(E1135))*COS(RADIANS(AN1125))))</f>
        <v>0</v>
      </c>
      <c r="AO1136">
        <f>IF(DEGREES(ACOS(SIN(RADIANS(G1136))*SIN(RADIANS(E1135))+COS(RADIANS(G1136))*COS(RADIANS(E1135))*COS(RADIANS(AO1125))))&gt;90,0,$F$4*$F$5/E1134^2*(SIN(RADIANS(G1136))*SIN(RADIANS(E1135))+COS(RADIANS(G1136))*COS(RADIANS(E1135))*COS(RADIANS(AO1125))))</f>
        <v>0</v>
      </c>
      <c r="AP1136">
        <f>IF(DEGREES(ACOS(SIN(RADIANS(G1136))*SIN(RADIANS(E1135))+COS(RADIANS(G1136))*COS(RADIANS(E1135))*COS(RADIANS(AP1125))))&gt;90,0,$F$4*$F$5/E1134^2*(SIN(RADIANS(G1136))*SIN(RADIANS(E1135))+COS(RADIANS(G1136))*COS(RADIANS(E1135))*COS(RADIANS(AP1125))))</f>
        <v>0</v>
      </c>
      <c r="AQ1136">
        <f>IF(DEGREES(ACOS(SIN(RADIANS(G1136))*SIN(RADIANS(E1135))+COS(RADIANS(G1136))*COS(RADIANS(E1135))*COS(RADIANS(AQ1125))))&gt;90,0,$F$4*$F$5/E1134^2*(SIN(RADIANS(G1136))*SIN(RADIANS(E1135))+COS(RADIANS(G1136))*COS(RADIANS(E1135))*COS(RADIANS(AQ1125))))</f>
        <v>0</v>
      </c>
      <c r="AR1136">
        <f>IF(DEGREES(ACOS(SIN(RADIANS(G1136))*SIN(RADIANS(E1135))+COS(RADIANS(G1136))*COS(RADIANS(E1135))*COS(RADIANS(AR1125))))&gt;90,0,$F$4*$F$5/E1134^2*(SIN(RADIANS(G1136))*SIN(RADIANS(E1135))+COS(RADIANS(G1136))*COS(RADIANS(E1135))*COS(RADIANS(AR1125))))</f>
        <v>0</v>
      </c>
    </row>
    <row r="1137" spans="2:44" x14ac:dyDescent="0.5">
      <c r="B1137" s="40" t="s">
        <v>787</v>
      </c>
      <c r="E1137">
        <f>E1136-E1128-360*ROUNDDOWN((E1136-E1128)/360,0)</f>
        <v>0</v>
      </c>
      <c r="G1137">
        <v>-10</v>
      </c>
      <c r="I1137">
        <f>IF(DEGREES(ACOS(SIN(RADIANS(G1137))*SIN(RADIANS(E1135))+COS(RADIANS(G1137))*COS(RADIANS(E1135))*COS(RADIANS(I1125))))&gt;90,0,$F$4*$F$5/E1134^2*(SIN(RADIANS(G1137))*SIN(RADIANS(E1135))+COS(RADIANS(G1137))*COS(RADIANS(E1135))*COS(RADIANS(I1125))))</f>
        <v>0</v>
      </c>
      <c r="J1137">
        <f>IF(DEGREES(ACOS(SIN(RADIANS(G1137))*SIN(RADIANS(E1135))+COS(RADIANS(G1137))*COS(RADIANS(E1135))*COS(RADIANS(J1125))))&gt;90,0,$F$4*$F$5/E1134^2*(SIN(RADIANS(G1137))*SIN(RADIANS(E1135))+COS(RADIANS(G1137))*COS(RADIANS(E1135))*COS(RADIANS(J1125))))</f>
        <v>0</v>
      </c>
      <c r="K1137">
        <f>IF(DEGREES(ACOS(SIN(RADIANS(G1137))*SIN(RADIANS(E1135))+COS(RADIANS(G1137))*COS(RADIANS(E1135))*COS(RADIANS(K1125))))&gt;90,0,$F$4*$F$5/E1134^2*(SIN(RADIANS(G1137))*SIN(RADIANS(E1135))+COS(RADIANS(G1137))*COS(RADIANS(E1135))*COS(RADIANS(K1125))))</f>
        <v>0</v>
      </c>
      <c r="L1137">
        <f>IF(DEGREES(ACOS(SIN(RADIANS(G1137))*SIN(RADIANS(E1135))+COS(RADIANS(G1137))*COS(RADIANS(E1135))*COS(RADIANS(L1125))))&gt;90,0,$F$4*$F$5/E1134^2*(SIN(RADIANS(G1137))*SIN(RADIANS(E1135))+COS(RADIANS(G1137))*COS(RADIANS(E1135))*COS(RADIANS(L1125))))</f>
        <v>0</v>
      </c>
      <c r="M1137">
        <f>IF(DEGREES(ACOS(SIN(RADIANS(G1137))*SIN(RADIANS(E1135))+COS(RADIANS(G1137))*COS(RADIANS(E1135))*COS(RADIANS(M1125))))&gt;90,0,$F$4*$F$5/E1134^2*(SIN(RADIANS(G1137))*SIN(RADIANS(E1135))+COS(RADIANS(G1137))*COS(RADIANS(E1135))*COS(RADIANS(M1125))))</f>
        <v>0</v>
      </c>
      <c r="N1137">
        <f>IF(DEGREES(ACOS(SIN(RADIANS(G1137))*SIN(RADIANS(E1135))+COS(RADIANS(G1137))*COS(RADIANS(E1135))*COS(RADIANS(N1125))))&gt;90,0,$F$4*$F$5/E1134^2*(SIN(RADIANS(G1137))*SIN(RADIANS(E1135))+COS(RADIANS(G1137))*COS(RADIANS(E1135))*COS(RADIANS(N1125))))</f>
        <v>0</v>
      </c>
      <c r="O1137">
        <f>IF(DEGREES(ACOS(SIN(RADIANS(G1137))*SIN(RADIANS(E1135))+COS(RADIANS(G1137))*COS(RADIANS(E1135))*COS(RADIANS(O1125))))&gt;90,0,$F$4*$F$5/E1134^2*(SIN(RADIANS(G1137))*SIN(RADIANS(E1135))+COS(RADIANS(G1137))*COS(RADIANS(E1135))*COS(RADIANS(O1125))))</f>
        <v>0</v>
      </c>
      <c r="P1137">
        <f>IF(DEGREES(ACOS(SIN(RADIANS(G1137))*SIN(RADIANS(E1135))+COS(RADIANS(G1137))*COS(RADIANS(E1135))*COS(RADIANS(P1125))))&gt;90,0,$F$4*$F$5/E1134^2*(SIN(RADIANS(G1137))*SIN(RADIANS(E1135))+COS(RADIANS(G1137))*COS(RADIANS(E1135))*COS(RADIANS(P1125))))</f>
        <v>0</v>
      </c>
      <c r="Q1137">
        <f>IF(DEGREES(ACOS(SIN(RADIANS(G1137))*SIN(RADIANS(E1135))+COS(RADIANS(G1137))*COS(RADIANS(E1135))*COS(RADIANS(Q1125))))&gt;90,0,$F$4*$F$5/E1134^2*(SIN(RADIANS(G1137))*SIN(RADIANS(E1135))+COS(RADIANS(G1137))*COS(RADIANS(E1135))*COS(RADIANS(Q1125))))</f>
        <v>0</v>
      </c>
      <c r="R1137" t="e">
        <f>IF(DEGREES(ACOS(SIN(RADIANS(G1137))*SIN(RADIANS(E1135))+COS(RADIANS(G1137))*COS(RADIANS(E1135))*COS(RADIANS(R1125))))&gt;90,0,$F$4*$F$5/E1134^2*(SIN(RADIANS(G1137))*SIN(RADIANS(E1135))+COS(RADIANS(G1137))*COS(RADIANS(E1135))*COS(RADIANS(R1125))))</f>
        <v>#DIV/0!</v>
      </c>
      <c r="S1137" t="e">
        <f>IF(DEGREES(ACOS(SIN(RADIANS(G1137))*SIN(RADIANS(E1135))+COS(RADIANS(G1137))*COS(RADIANS(E1135))*COS(RADIANS(S1125))))&gt;90,0,$F$4*$F$5/E1134^2*(SIN(RADIANS(G1137))*SIN(RADIANS(E1135))+COS(RADIANS(G1137))*COS(RADIANS(E1135))*COS(RADIANS(S1125))))</f>
        <v>#DIV/0!</v>
      </c>
      <c r="T1137" t="e">
        <f>IF(DEGREES(ACOS(SIN(RADIANS(G1137))*SIN(RADIANS(E1135))+COS(RADIANS(G1137))*COS(RADIANS(E1135))*COS(RADIANS(T1125))))&gt;90,0,$F$4*$F$5/E1134^2*(SIN(RADIANS(G1137))*SIN(RADIANS(E1135))+COS(RADIANS(G1137))*COS(RADIANS(E1135))*COS(RADIANS(T1125))))</f>
        <v>#DIV/0!</v>
      </c>
      <c r="U1137" t="e">
        <f>IF(DEGREES(ACOS(SIN(RADIANS(G1137))*SIN(RADIANS(E1135))+COS(RADIANS(G1137))*COS(RADIANS(E1135))*COS(RADIANS(U1125))))&gt;90,0,$F$4*$F$5/E1134^2*(SIN(RADIANS(G1137))*SIN(RADIANS(E1135))+COS(RADIANS(G1137))*COS(RADIANS(E1135))*COS(RADIANS(U1125))))</f>
        <v>#DIV/0!</v>
      </c>
      <c r="V1137" t="e">
        <f>IF(DEGREES(ACOS(SIN(RADIANS(G1137))*SIN(RADIANS(E1135))+COS(RADIANS(G1137))*COS(RADIANS(E1135))*COS(RADIANS(V1125))))&gt;90,0,$F$4*$F$5/E1134^2*(SIN(RADIANS(G1137))*SIN(RADIANS(E1135))+COS(RADIANS(G1137))*COS(RADIANS(E1135))*COS(RADIANS(V1125))))</f>
        <v>#DIV/0!</v>
      </c>
      <c r="W1137" t="e">
        <f>IF(DEGREES(ACOS(SIN(RADIANS(G1137))*SIN(RADIANS(E1135))+COS(RADIANS(G1137))*COS(RADIANS(E1135))*COS(RADIANS(W1125))))&gt;90,0,$F$4*$F$5/E1134^2*(SIN(RADIANS(G1137))*SIN(RADIANS(E1135))+COS(RADIANS(G1137))*COS(RADIANS(E1135))*COS(RADIANS(W1125))))</f>
        <v>#DIV/0!</v>
      </c>
      <c r="X1137" t="e">
        <f>IF(DEGREES(ACOS(SIN(RADIANS(G1137))*SIN(RADIANS(E1135))+COS(RADIANS(G1137))*COS(RADIANS(E1135))*COS(RADIANS(X1125))))&gt;90,0,$F$4*$F$5/E1134^2*(SIN(RADIANS(G1137))*SIN(RADIANS(E1135))+COS(RADIANS(G1137))*COS(RADIANS(E1135))*COS(RADIANS(X1125))))</f>
        <v>#DIV/0!</v>
      </c>
      <c r="Y1137" t="e">
        <f>IF(DEGREES(ACOS(SIN(RADIANS(G1137))*SIN(RADIANS(E1135))+COS(RADIANS(G1137))*COS(RADIANS(E1135))*COS(RADIANS(Y1125))))&gt;90,0,$F$4*$F$5/E1134^2*(SIN(RADIANS(G1137))*SIN(RADIANS(E1135))+COS(RADIANS(G1137))*COS(RADIANS(E1135))*COS(RADIANS(Y1125))))</f>
        <v>#DIV/0!</v>
      </c>
      <c r="Z1137" t="e">
        <f>IF(DEGREES(ACOS(SIN(RADIANS(G1137))*SIN(RADIANS(E1135))+COS(RADIANS(G1137))*COS(RADIANS(E1135))*COS(RADIANS(Z1125))))&gt;90,0,$F$4*$F$5/E1134^2*(SIN(RADIANS(G1137))*SIN(RADIANS(E1135))+COS(RADIANS(G1137))*COS(RADIANS(E1135))*COS(RADIANS(Z1125))))</f>
        <v>#DIV/0!</v>
      </c>
      <c r="AA1137" t="e">
        <f>IF(DEGREES(ACOS(SIN(RADIANS(G1137))*SIN(RADIANS(E1135))+COS(RADIANS(G1137))*COS(RADIANS(E1135))*COS(RADIANS(AA1125))))&gt;90,0,$F$4*$F$5/E1134^2*(SIN(RADIANS(G1137))*SIN(RADIANS(E1135))+COS(RADIANS(G1137))*COS(RADIANS(E1135))*COS(RADIANS(AA1125))))</f>
        <v>#DIV/0!</v>
      </c>
      <c r="AB1137" t="e">
        <f>IF(DEGREES(ACOS(SIN(RADIANS(G1137))*SIN(RADIANS(E1135))+COS(RADIANS(G1137))*COS(RADIANS(E1135))*COS(RADIANS(AB1125))))&gt;90,0,$F$4*$F$5/E1134^2*(SIN(RADIANS(G1137))*SIN(RADIANS(E1135))+COS(RADIANS(G1137))*COS(RADIANS(E1135))*COS(RADIANS(AB1125))))</f>
        <v>#DIV/0!</v>
      </c>
      <c r="AC1137" t="e">
        <f>IF(DEGREES(ACOS(SIN(RADIANS(G1137))*SIN(RADIANS(E1135))+COS(RADIANS(G1137))*COS(RADIANS(E1135))*COS(RADIANS(AC1125))))&gt;90,0,$F$4*$F$5/E1134^2*(SIN(RADIANS(G1137))*SIN(RADIANS(E1135))+COS(RADIANS(G1137))*COS(RADIANS(E1135))*COS(RADIANS(AC1125))))</f>
        <v>#DIV/0!</v>
      </c>
      <c r="AD1137" t="e">
        <f>IF(DEGREES(ACOS(SIN(RADIANS(G1137))*SIN(RADIANS(E1135))+COS(RADIANS(G1137))*COS(RADIANS(E1135))*COS(RADIANS(AD1125))))&gt;90,0,$F$4*$F$5/E1134^2*(SIN(RADIANS(G1137))*SIN(RADIANS(E1135))+COS(RADIANS(G1137))*COS(RADIANS(E1135))*COS(RADIANS(AD1125))))</f>
        <v>#DIV/0!</v>
      </c>
      <c r="AE1137" t="e">
        <f>IF(DEGREES(ACOS(SIN(RADIANS(G1137))*SIN(RADIANS(E1135))+COS(RADIANS(G1137))*COS(RADIANS(E1135))*COS(RADIANS(AE1125))))&gt;90,0,$F$4*$F$5/E1134^2*(SIN(RADIANS(G1137))*SIN(RADIANS(E1135))+COS(RADIANS(G1137))*COS(RADIANS(E1135))*COS(RADIANS(AE1125))))</f>
        <v>#DIV/0!</v>
      </c>
      <c r="AF1137" t="e">
        <f>IF(DEGREES(ACOS(SIN(RADIANS(G1137))*SIN(RADIANS(E1135))+COS(RADIANS(G1137))*COS(RADIANS(E1135))*COS(RADIANS(AF1125))))&gt;90,0,$F$4*$F$5/E1134^2*(SIN(RADIANS(G1137))*SIN(RADIANS(E1135))+COS(RADIANS(G1137))*COS(RADIANS(E1135))*COS(RADIANS(AF1125))))</f>
        <v>#DIV/0!</v>
      </c>
      <c r="AG1137" t="e">
        <f>IF(DEGREES(ACOS(SIN(RADIANS(G1137))*SIN(RADIANS(E1135))+COS(RADIANS(G1137))*COS(RADIANS(E1135))*COS(RADIANS(AG1125))))&gt;90,0,$F$4*$F$5/E1134^2*(SIN(RADIANS(G1137))*SIN(RADIANS(E1135))+COS(RADIANS(G1137))*COS(RADIANS(E1135))*COS(RADIANS(AG1125))))</f>
        <v>#DIV/0!</v>
      </c>
      <c r="AH1137" t="e">
        <f>IF(DEGREES(ACOS(SIN(RADIANS(G1137))*SIN(RADIANS(E1135))+COS(RADIANS(G1137))*COS(RADIANS(E1135))*COS(RADIANS(AH1125))))&gt;90,0,$F$4*$F$5/E1134^2*(SIN(RADIANS(G1137))*SIN(RADIANS(E1135))+COS(RADIANS(G1137))*COS(RADIANS(E1135))*COS(RADIANS(AH1125))))</f>
        <v>#DIV/0!</v>
      </c>
      <c r="AI1137" t="e">
        <f>IF(DEGREES(ACOS(SIN(RADIANS(G1137))*SIN(RADIANS(E1135))+COS(RADIANS(G1137))*COS(RADIANS(E1135))*COS(RADIANS(AI1125))))&gt;90,0,$F$4*$F$5/E1134^2*(SIN(RADIANS(G1137))*SIN(RADIANS(E1135))+COS(RADIANS(G1137))*COS(RADIANS(E1135))*COS(RADIANS(AI1125))))</f>
        <v>#DIV/0!</v>
      </c>
      <c r="AJ1137" t="e">
        <f>IF(DEGREES(ACOS(SIN(RADIANS(G1137))*SIN(RADIANS(E1135))+COS(RADIANS(G1137))*COS(RADIANS(E1135))*COS(RADIANS(AJ1125))))&gt;90,0,$F$4*$F$5/E1134^2*(SIN(RADIANS(G1137))*SIN(RADIANS(E1135))+COS(RADIANS(G1137))*COS(RADIANS(E1135))*COS(RADIANS(AJ1125))))</f>
        <v>#DIV/0!</v>
      </c>
      <c r="AK1137">
        <f>IF(DEGREES(ACOS(SIN(RADIANS(G1137))*SIN(RADIANS(E1135))+COS(RADIANS(G1137))*COS(RADIANS(E1135))*COS(RADIANS(AK1125))))&gt;90,0,$F$4*$F$5/E1134^2*(SIN(RADIANS(G1137))*SIN(RADIANS(E1135))+COS(RADIANS(G1137))*COS(RADIANS(E1135))*COS(RADIANS(AK1125))))</f>
        <v>0</v>
      </c>
      <c r="AL1137">
        <f>IF(DEGREES(ACOS(SIN(RADIANS(G1137))*SIN(RADIANS(E1135))+COS(RADIANS(G1137))*COS(RADIANS(E1135))*COS(RADIANS(AL1125))))&gt;90,0,$F$4*$F$5/E1134^2*(SIN(RADIANS(G1137))*SIN(RADIANS(E1135))+COS(RADIANS(G1137))*COS(RADIANS(E1135))*COS(RADIANS(AL1125))))</f>
        <v>0</v>
      </c>
      <c r="AM1137">
        <f>IF(DEGREES(ACOS(SIN(RADIANS(G1137))*SIN(RADIANS(E1135))+COS(RADIANS(G1137))*COS(RADIANS(E1135))*COS(RADIANS(AM1125))))&gt;90,0,$F$4*$F$5/E1134^2*(SIN(RADIANS(G1137))*SIN(RADIANS(E1135))+COS(RADIANS(G1137))*COS(RADIANS(E1135))*COS(RADIANS(AM1125))))</f>
        <v>0</v>
      </c>
      <c r="AN1137">
        <f>IF(DEGREES(ACOS(SIN(RADIANS(G1137))*SIN(RADIANS(E1135))+COS(RADIANS(G1137))*COS(RADIANS(E1135))*COS(RADIANS(AN1125))))&gt;90,0,$F$4*$F$5/E1134^2*(SIN(RADIANS(G1137))*SIN(RADIANS(E1135))+COS(RADIANS(G1137))*COS(RADIANS(E1135))*COS(RADIANS(AN1125))))</f>
        <v>0</v>
      </c>
      <c r="AO1137">
        <f>IF(DEGREES(ACOS(SIN(RADIANS(G1137))*SIN(RADIANS(E1135))+COS(RADIANS(G1137))*COS(RADIANS(E1135))*COS(RADIANS(AO1125))))&gt;90,0,$F$4*$F$5/E1134^2*(SIN(RADIANS(G1137))*SIN(RADIANS(E1135))+COS(RADIANS(G1137))*COS(RADIANS(E1135))*COS(RADIANS(AO1125))))</f>
        <v>0</v>
      </c>
      <c r="AP1137">
        <f>IF(DEGREES(ACOS(SIN(RADIANS(G1137))*SIN(RADIANS(E1135))+COS(RADIANS(G1137))*COS(RADIANS(E1135))*COS(RADIANS(AP1125))))&gt;90,0,$F$4*$F$5/E1134^2*(SIN(RADIANS(G1137))*SIN(RADIANS(E1135))+COS(RADIANS(G1137))*COS(RADIANS(E1135))*COS(RADIANS(AP1125))))</f>
        <v>0</v>
      </c>
      <c r="AQ1137">
        <f>IF(DEGREES(ACOS(SIN(RADIANS(G1137))*SIN(RADIANS(E1135))+COS(RADIANS(G1137))*COS(RADIANS(E1135))*COS(RADIANS(AQ1125))))&gt;90,0,$F$4*$F$5/E1134^2*(SIN(RADIANS(G1137))*SIN(RADIANS(E1135))+COS(RADIANS(G1137))*COS(RADIANS(E1135))*COS(RADIANS(AQ1125))))</f>
        <v>0</v>
      </c>
      <c r="AR1137">
        <f>IF(DEGREES(ACOS(SIN(RADIANS(G1137))*SIN(RADIANS(E1135))+COS(RADIANS(G1137))*COS(RADIANS(E1135))*COS(RADIANS(AR1125))))&gt;90,0,$F$4*$F$5/E1134^2*(SIN(RADIANS(G1137))*SIN(RADIANS(E1135))+COS(RADIANS(G1137))*COS(RADIANS(E1135))*COS(RADIANS(AR1125))))</f>
        <v>0</v>
      </c>
    </row>
    <row r="1138" spans="2:44" x14ac:dyDescent="0.5">
      <c r="G1138">
        <v>-20</v>
      </c>
      <c r="I1138">
        <f>IF(DEGREES(ACOS(SIN(RADIANS(G1138))*SIN(RADIANS(E1135))+COS(RADIANS(G1138))*COS(RADIANS(E1135))*COS(RADIANS(I1125))))&gt;90,0,$F$4*$F$5/E1134^2*(SIN(RADIANS(G1138))*SIN(RADIANS(E1135))+COS(RADIANS(G1138))*COS(RADIANS(E1135))*COS(RADIANS(I1125))))</f>
        <v>0</v>
      </c>
      <c r="J1138">
        <f>IF(DEGREES(ACOS(SIN(RADIANS(G1138))*SIN(RADIANS(E1135))+COS(RADIANS(G1138))*COS(RADIANS(E1135))*COS(RADIANS(J1125))))&gt;90,0,$F$4*$F$5/E1134^2*(SIN(RADIANS(G1138))*SIN(RADIANS(E1135))+COS(RADIANS(G1138))*COS(RADIANS(E1135))*COS(RADIANS(J1125))))</f>
        <v>0</v>
      </c>
      <c r="K1138">
        <f>IF(DEGREES(ACOS(SIN(RADIANS(G1138))*SIN(RADIANS(E1135))+COS(RADIANS(G1138))*COS(RADIANS(E1135))*COS(RADIANS(K1125))))&gt;90,0,$F$4*$F$5/E1134^2*(SIN(RADIANS(G1138))*SIN(RADIANS(E1135))+COS(RADIANS(G1138))*COS(RADIANS(E1135))*COS(RADIANS(K1125))))</f>
        <v>0</v>
      </c>
      <c r="L1138">
        <f>IF(DEGREES(ACOS(SIN(RADIANS(G1138))*SIN(RADIANS(E1135))+COS(RADIANS(G1138))*COS(RADIANS(E1135))*COS(RADIANS(L1125))))&gt;90,0,$F$4*$F$5/E1134^2*(SIN(RADIANS(G1138))*SIN(RADIANS(E1135))+COS(RADIANS(G1138))*COS(RADIANS(E1135))*COS(RADIANS(L1125))))</f>
        <v>0</v>
      </c>
      <c r="M1138">
        <f>IF(DEGREES(ACOS(SIN(RADIANS(G1138))*SIN(RADIANS(E1135))+COS(RADIANS(G1138))*COS(RADIANS(E1135))*COS(RADIANS(M1125))))&gt;90,0,$F$4*$F$5/E1134^2*(SIN(RADIANS(G1138))*SIN(RADIANS(E1135))+COS(RADIANS(G1138))*COS(RADIANS(E1135))*COS(RADIANS(M1125))))</f>
        <v>0</v>
      </c>
      <c r="N1138">
        <f>IF(DEGREES(ACOS(SIN(RADIANS(G1138))*SIN(RADIANS(E1135))+COS(RADIANS(G1138))*COS(RADIANS(E1135))*COS(RADIANS(N1125))))&gt;90,0,$F$4*$F$5/E1134^2*(SIN(RADIANS(G1138))*SIN(RADIANS(E1135))+COS(RADIANS(G1138))*COS(RADIANS(E1135))*COS(RADIANS(N1125))))</f>
        <v>0</v>
      </c>
      <c r="O1138">
        <f>IF(DEGREES(ACOS(SIN(RADIANS(G1138))*SIN(RADIANS(E1135))+COS(RADIANS(G1138))*COS(RADIANS(E1135))*COS(RADIANS(O1125))))&gt;90,0,$F$4*$F$5/E1134^2*(SIN(RADIANS(G1138))*SIN(RADIANS(E1135))+COS(RADIANS(G1138))*COS(RADIANS(E1135))*COS(RADIANS(O1125))))</f>
        <v>0</v>
      </c>
      <c r="P1138">
        <f>IF(DEGREES(ACOS(SIN(RADIANS(G1138))*SIN(RADIANS(E1135))+COS(RADIANS(G1138))*COS(RADIANS(E1135))*COS(RADIANS(P1125))))&gt;90,0,$F$4*$F$5/E1134^2*(SIN(RADIANS(G1138))*SIN(RADIANS(E1135))+COS(RADIANS(G1138))*COS(RADIANS(E1135))*COS(RADIANS(P1125))))</f>
        <v>0</v>
      </c>
      <c r="Q1138">
        <f>IF(DEGREES(ACOS(SIN(RADIANS(G1138))*SIN(RADIANS(E1135))+COS(RADIANS(G1138))*COS(RADIANS(E1135))*COS(RADIANS(Q1125))))&gt;90,0,$F$4*$F$5/E1134^2*(SIN(RADIANS(G1138))*SIN(RADIANS(E1135))+COS(RADIANS(G1138))*COS(RADIANS(E1135))*COS(RADIANS(Q1125))))</f>
        <v>0</v>
      </c>
      <c r="R1138" t="e">
        <f>IF(DEGREES(ACOS(SIN(RADIANS(G1138))*SIN(RADIANS(E1135))+COS(RADIANS(G1138))*COS(RADIANS(E1135))*COS(RADIANS(R1125))))&gt;90,0,$F$4*$F$5/E1134^2*(SIN(RADIANS(G1138))*SIN(RADIANS(E1135))+COS(RADIANS(G1138))*COS(RADIANS(E1135))*COS(RADIANS(R1125))))</f>
        <v>#DIV/0!</v>
      </c>
      <c r="S1138" t="e">
        <f>IF(DEGREES(ACOS(SIN(RADIANS(G1138))*SIN(RADIANS(E1135))+COS(RADIANS(G1138))*COS(RADIANS(E1135))*COS(RADIANS(S1125))))&gt;90,0,$F$4*$F$5/E1134^2*(SIN(RADIANS(G1138))*SIN(RADIANS(E1135))+COS(RADIANS(G1138))*COS(RADIANS(E1135))*COS(RADIANS(S1125))))</f>
        <v>#DIV/0!</v>
      </c>
      <c r="T1138" t="e">
        <f>IF(DEGREES(ACOS(SIN(RADIANS(G1138))*SIN(RADIANS(E1135))+COS(RADIANS(G1138))*COS(RADIANS(E1135))*COS(RADIANS(T1125))))&gt;90,0,$F$4*$F$5/E1134^2*(SIN(RADIANS(G1138))*SIN(RADIANS(E1135))+COS(RADIANS(G1138))*COS(RADIANS(E1135))*COS(RADIANS(T1125))))</f>
        <v>#DIV/0!</v>
      </c>
      <c r="U1138" t="e">
        <f>IF(DEGREES(ACOS(SIN(RADIANS(G1138))*SIN(RADIANS(E1135))+COS(RADIANS(G1138))*COS(RADIANS(E1135))*COS(RADIANS(U1125))))&gt;90,0,$F$4*$F$5/E1134^2*(SIN(RADIANS(G1138))*SIN(RADIANS(E1135))+COS(RADIANS(G1138))*COS(RADIANS(E1135))*COS(RADIANS(U1125))))</f>
        <v>#DIV/0!</v>
      </c>
      <c r="V1138" t="e">
        <f>IF(DEGREES(ACOS(SIN(RADIANS(G1138))*SIN(RADIANS(E1135))+COS(RADIANS(G1138))*COS(RADIANS(E1135))*COS(RADIANS(V1125))))&gt;90,0,$F$4*$F$5/E1134^2*(SIN(RADIANS(G1138))*SIN(RADIANS(E1135))+COS(RADIANS(G1138))*COS(RADIANS(E1135))*COS(RADIANS(V1125))))</f>
        <v>#DIV/0!</v>
      </c>
      <c r="W1138" t="e">
        <f>IF(DEGREES(ACOS(SIN(RADIANS(G1138))*SIN(RADIANS(E1135))+COS(RADIANS(G1138))*COS(RADIANS(E1135))*COS(RADIANS(W1125))))&gt;90,0,$F$4*$F$5/E1134^2*(SIN(RADIANS(G1138))*SIN(RADIANS(E1135))+COS(RADIANS(G1138))*COS(RADIANS(E1135))*COS(RADIANS(W1125))))</f>
        <v>#DIV/0!</v>
      </c>
      <c r="X1138" t="e">
        <f>IF(DEGREES(ACOS(SIN(RADIANS(G1138))*SIN(RADIANS(E1135))+COS(RADIANS(G1138))*COS(RADIANS(E1135))*COS(RADIANS(X1125))))&gt;90,0,$F$4*$F$5/E1134^2*(SIN(RADIANS(G1138))*SIN(RADIANS(E1135))+COS(RADIANS(G1138))*COS(RADIANS(E1135))*COS(RADIANS(X1125))))</f>
        <v>#DIV/0!</v>
      </c>
      <c r="Y1138" t="e">
        <f>IF(DEGREES(ACOS(SIN(RADIANS(G1138))*SIN(RADIANS(E1135))+COS(RADIANS(G1138))*COS(RADIANS(E1135))*COS(RADIANS(Y1125))))&gt;90,0,$F$4*$F$5/E1134^2*(SIN(RADIANS(G1138))*SIN(RADIANS(E1135))+COS(RADIANS(G1138))*COS(RADIANS(E1135))*COS(RADIANS(Y1125))))</f>
        <v>#DIV/0!</v>
      </c>
      <c r="Z1138" t="e">
        <f>IF(DEGREES(ACOS(SIN(RADIANS(G1138))*SIN(RADIANS(E1135))+COS(RADIANS(G1138))*COS(RADIANS(E1135))*COS(RADIANS(Z1125))))&gt;90,0,$F$4*$F$5/E1134^2*(SIN(RADIANS(G1138))*SIN(RADIANS(E1135))+COS(RADIANS(G1138))*COS(RADIANS(E1135))*COS(RADIANS(Z1125))))</f>
        <v>#DIV/0!</v>
      </c>
      <c r="AA1138" t="e">
        <f>IF(DEGREES(ACOS(SIN(RADIANS(G1138))*SIN(RADIANS(E1135))+COS(RADIANS(G1138))*COS(RADIANS(E1135))*COS(RADIANS(AA1125))))&gt;90,0,$F$4*$F$5/E1134^2*(SIN(RADIANS(G1138))*SIN(RADIANS(E1135))+COS(RADIANS(G1138))*COS(RADIANS(E1135))*COS(RADIANS(AA1125))))</f>
        <v>#DIV/0!</v>
      </c>
      <c r="AB1138" t="e">
        <f>IF(DEGREES(ACOS(SIN(RADIANS(G1138))*SIN(RADIANS(E1135))+COS(RADIANS(G1138))*COS(RADIANS(E1135))*COS(RADIANS(AB1125))))&gt;90,0,$F$4*$F$5/E1134^2*(SIN(RADIANS(G1138))*SIN(RADIANS(E1135))+COS(RADIANS(G1138))*COS(RADIANS(E1135))*COS(RADIANS(AB1125))))</f>
        <v>#DIV/0!</v>
      </c>
      <c r="AC1138" t="e">
        <f>IF(DEGREES(ACOS(SIN(RADIANS(G1138))*SIN(RADIANS(E1135))+COS(RADIANS(G1138))*COS(RADIANS(E1135))*COS(RADIANS(AC1125))))&gt;90,0,$F$4*$F$5/E1134^2*(SIN(RADIANS(G1138))*SIN(RADIANS(E1135))+COS(RADIANS(G1138))*COS(RADIANS(E1135))*COS(RADIANS(AC1125))))</f>
        <v>#DIV/0!</v>
      </c>
      <c r="AD1138" t="e">
        <f>IF(DEGREES(ACOS(SIN(RADIANS(G1138))*SIN(RADIANS(E1135))+COS(RADIANS(G1138))*COS(RADIANS(E1135))*COS(RADIANS(AD1125))))&gt;90,0,$F$4*$F$5/E1134^2*(SIN(RADIANS(G1138))*SIN(RADIANS(E1135))+COS(RADIANS(G1138))*COS(RADIANS(E1135))*COS(RADIANS(AD1125))))</f>
        <v>#DIV/0!</v>
      </c>
      <c r="AE1138" t="e">
        <f>IF(DEGREES(ACOS(SIN(RADIANS(G1138))*SIN(RADIANS(E1135))+COS(RADIANS(G1138))*COS(RADIANS(E1135))*COS(RADIANS(AE1125))))&gt;90,0,$F$4*$F$5/E1134^2*(SIN(RADIANS(G1138))*SIN(RADIANS(E1135))+COS(RADIANS(G1138))*COS(RADIANS(E1135))*COS(RADIANS(AE1125))))</f>
        <v>#DIV/0!</v>
      </c>
      <c r="AF1138" t="e">
        <f>IF(DEGREES(ACOS(SIN(RADIANS(G1138))*SIN(RADIANS(E1135))+COS(RADIANS(G1138))*COS(RADIANS(E1135))*COS(RADIANS(AF1125))))&gt;90,0,$F$4*$F$5/E1134^2*(SIN(RADIANS(G1138))*SIN(RADIANS(E1135))+COS(RADIANS(G1138))*COS(RADIANS(E1135))*COS(RADIANS(AF1125))))</f>
        <v>#DIV/0!</v>
      </c>
      <c r="AG1138" t="e">
        <f>IF(DEGREES(ACOS(SIN(RADIANS(G1138))*SIN(RADIANS(E1135))+COS(RADIANS(G1138))*COS(RADIANS(E1135))*COS(RADIANS(AG1125))))&gt;90,0,$F$4*$F$5/E1134^2*(SIN(RADIANS(G1138))*SIN(RADIANS(E1135))+COS(RADIANS(G1138))*COS(RADIANS(E1135))*COS(RADIANS(AG1125))))</f>
        <v>#DIV/0!</v>
      </c>
      <c r="AH1138" t="e">
        <f>IF(DEGREES(ACOS(SIN(RADIANS(G1138))*SIN(RADIANS(E1135))+COS(RADIANS(G1138))*COS(RADIANS(E1135))*COS(RADIANS(AH1125))))&gt;90,0,$F$4*$F$5/E1134^2*(SIN(RADIANS(G1138))*SIN(RADIANS(E1135))+COS(RADIANS(G1138))*COS(RADIANS(E1135))*COS(RADIANS(AH1125))))</f>
        <v>#DIV/0!</v>
      </c>
      <c r="AI1138" t="e">
        <f>IF(DEGREES(ACOS(SIN(RADIANS(G1138))*SIN(RADIANS(E1135))+COS(RADIANS(G1138))*COS(RADIANS(E1135))*COS(RADIANS(AI1125))))&gt;90,0,$F$4*$F$5/E1134^2*(SIN(RADIANS(G1138))*SIN(RADIANS(E1135))+COS(RADIANS(G1138))*COS(RADIANS(E1135))*COS(RADIANS(AI1125))))</f>
        <v>#DIV/0!</v>
      </c>
      <c r="AJ1138" t="e">
        <f>IF(DEGREES(ACOS(SIN(RADIANS(G1138))*SIN(RADIANS(E1135))+COS(RADIANS(G1138))*COS(RADIANS(E1135))*COS(RADIANS(AJ1125))))&gt;90,0,$F$4*$F$5/E1134^2*(SIN(RADIANS(G1138))*SIN(RADIANS(E1135))+COS(RADIANS(G1138))*COS(RADIANS(E1135))*COS(RADIANS(AJ1125))))</f>
        <v>#DIV/0!</v>
      </c>
      <c r="AK1138">
        <f>IF(DEGREES(ACOS(SIN(RADIANS(G1138))*SIN(RADIANS(E1135))+COS(RADIANS(G1138))*COS(RADIANS(E1135))*COS(RADIANS(AK1125))))&gt;90,0,$F$4*$F$5/E1134^2*(SIN(RADIANS(G1138))*SIN(RADIANS(E1135))+COS(RADIANS(G1138))*COS(RADIANS(E1135))*COS(RADIANS(AK1125))))</f>
        <v>0</v>
      </c>
      <c r="AL1138">
        <f>IF(DEGREES(ACOS(SIN(RADIANS(G1138))*SIN(RADIANS(E1135))+COS(RADIANS(G1138))*COS(RADIANS(E1135))*COS(RADIANS(AL1125))))&gt;90,0,$F$4*$F$5/E1134^2*(SIN(RADIANS(G1138))*SIN(RADIANS(E1135))+COS(RADIANS(G1138))*COS(RADIANS(E1135))*COS(RADIANS(AL1125))))</f>
        <v>0</v>
      </c>
      <c r="AM1138">
        <f>IF(DEGREES(ACOS(SIN(RADIANS(G1138))*SIN(RADIANS(E1135))+COS(RADIANS(G1138))*COS(RADIANS(E1135))*COS(RADIANS(AM1125))))&gt;90,0,$F$4*$F$5/E1134^2*(SIN(RADIANS(G1138))*SIN(RADIANS(E1135))+COS(RADIANS(G1138))*COS(RADIANS(E1135))*COS(RADIANS(AM1125))))</f>
        <v>0</v>
      </c>
      <c r="AN1138">
        <f>IF(DEGREES(ACOS(SIN(RADIANS(G1138))*SIN(RADIANS(E1135))+COS(RADIANS(G1138))*COS(RADIANS(E1135))*COS(RADIANS(AN1125))))&gt;90,0,$F$4*$F$5/E1134^2*(SIN(RADIANS(G1138))*SIN(RADIANS(E1135))+COS(RADIANS(G1138))*COS(RADIANS(E1135))*COS(RADIANS(AN1125))))</f>
        <v>0</v>
      </c>
      <c r="AO1138">
        <f>IF(DEGREES(ACOS(SIN(RADIANS(G1138))*SIN(RADIANS(E1135))+COS(RADIANS(G1138))*COS(RADIANS(E1135))*COS(RADIANS(AO1125))))&gt;90,0,$F$4*$F$5/E1134^2*(SIN(RADIANS(G1138))*SIN(RADIANS(E1135))+COS(RADIANS(G1138))*COS(RADIANS(E1135))*COS(RADIANS(AO1125))))</f>
        <v>0</v>
      </c>
      <c r="AP1138">
        <f>IF(DEGREES(ACOS(SIN(RADIANS(G1138))*SIN(RADIANS(E1135))+COS(RADIANS(G1138))*COS(RADIANS(E1135))*COS(RADIANS(AP1125))))&gt;90,0,$F$4*$F$5/E1134^2*(SIN(RADIANS(G1138))*SIN(RADIANS(E1135))+COS(RADIANS(G1138))*COS(RADIANS(E1135))*COS(RADIANS(AP1125))))</f>
        <v>0</v>
      </c>
      <c r="AQ1138">
        <f>IF(DEGREES(ACOS(SIN(RADIANS(G1138))*SIN(RADIANS(E1135))+COS(RADIANS(G1138))*COS(RADIANS(E1135))*COS(RADIANS(AQ1125))))&gt;90,0,$F$4*$F$5/E1134^2*(SIN(RADIANS(G1138))*SIN(RADIANS(E1135))+COS(RADIANS(G1138))*COS(RADIANS(E1135))*COS(RADIANS(AQ1125))))</f>
        <v>0</v>
      </c>
      <c r="AR1138">
        <f>IF(DEGREES(ACOS(SIN(RADIANS(G1138))*SIN(RADIANS(E1135))+COS(RADIANS(G1138))*COS(RADIANS(E1135))*COS(RADIANS(AR1125))))&gt;90,0,$F$4*$F$5/E1134^2*(SIN(RADIANS(G1138))*SIN(RADIANS(E1135))+COS(RADIANS(G1138))*COS(RADIANS(E1135))*COS(RADIANS(AR1125))))</f>
        <v>0</v>
      </c>
    </row>
    <row r="1139" spans="2:44" x14ac:dyDescent="0.5">
      <c r="G1139">
        <v>-30</v>
      </c>
      <c r="I1139">
        <f>IF(DEGREES(ACOS(SIN(RADIANS(G1139))*SIN(RADIANS(E1135))+COS(RADIANS(G1139))*COS(RADIANS(E1135))*COS(RADIANS(I1125))))&gt;90,0,$F$4*$F$5/E1134^2*(SIN(RADIANS(G1139))*SIN(RADIANS(E1135))+COS(RADIANS(G1139))*COS(RADIANS(E1135))*COS(RADIANS(I1125))))</f>
        <v>0</v>
      </c>
      <c r="J1139">
        <f>IF(DEGREES(ACOS(SIN(RADIANS(G1139))*SIN(RADIANS(E1135))+COS(RADIANS(G1139))*COS(RADIANS(E1135))*COS(RADIANS(J1125))))&gt;90,0,$F$4*$F$5/E1134^2*(SIN(RADIANS(G1139))*SIN(RADIANS(E1135))+COS(RADIANS(G1139))*COS(RADIANS(E1135))*COS(RADIANS(J1125))))</f>
        <v>0</v>
      </c>
      <c r="K1139">
        <f>IF(DEGREES(ACOS(SIN(RADIANS(G1139))*SIN(RADIANS(E1135))+COS(RADIANS(G1139))*COS(RADIANS(E1135))*COS(RADIANS(K1125))))&gt;90,0,$F$4*$F$5/E1134^2*(SIN(RADIANS(G1139))*SIN(RADIANS(E1135))+COS(RADIANS(G1139))*COS(RADIANS(E1135))*COS(RADIANS(K1125))))</f>
        <v>0</v>
      </c>
      <c r="L1139">
        <f>IF(DEGREES(ACOS(SIN(RADIANS(G1139))*SIN(RADIANS(E1135))+COS(RADIANS(G1139))*COS(RADIANS(E1135))*COS(RADIANS(L1125))))&gt;90,0,$F$4*$F$5/E1134^2*(SIN(RADIANS(G1139))*SIN(RADIANS(E1135))+COS(RADIANS(G1139))*COS(RADIANS(E1135))*COS(RADIANS(L1125))))</f>
        <v>0</v>
      </c>
      <c r="M1139">
        <f>IF(DEGREES(ACOS(SIN(RADIANS(G1139))*SIN(RADIANS(E1135))+COS(RADIANS(G1139))*COS(RADIANS(E1135))*COS(RADIANS(M1125))))&gt;90,0,$F$4*$F$5/E1134^2*(SIN(RADIANS(G1139))*SIN(RADIANS(E1135))+COS(RADIANS(G1139))*COS(RADIANS(E1135))*COS(RADIANS(M1125))))</f>
        <v>0</v>
      </c>
      <c r="N1139">
        <f>IF(DEGREES(ACOS(SIN(RADIANS(G1139))*SIN(RADIANS(E1135))+COS(RADIANS(G1139))*COS(RADIANS(E1135))*COS(RADIANS(N1125))))&gt;90,0,$F$4*$F$5/E1134^2*(SIN(RADIANS(G1139))*SIN(RADIANS(E1135))+COS(RADIANS(G1139))*COS(RADIANS(E1135))*COS(RADIANS(N1125))))</f>
        <v>0</v>
      </c>
      <c r="O1139">
        <f>IF(DEGREES(ACOS(SIN(RADIANS(G1139))*SIN(RADIANS(E1135))+COS(RADIANS(G1139))*COS(RADIANS(E1135))*COS(RADIANS(O1125))))&gt;90,0,$F$4*$F$5/E1134^2*(SIN(RADIANS(G1139))*SIN(RADIANS(E1135))+COS(RADIANS(G1139))*COS(RADIANS(E1135))*COS(RADIANS(O1125))))</f>
        <v>0</v>
      </c>
      <c r="P1139">
        <f>IF(DEGREES(ACOS(SIN(RADIANS(G1139))*SIN(RADIANS(E1135))+COS(RADIANS(G1139))*COS(RADIANS(E1135))*COS(RADIANS(P1125))))&gt;90,0,$F$4*$F$5/E1134^2*(SIN(RADIANS(G1139))*SIN(RADIANS(E1135))+COS(RADIANS(G1139))*COS(RADIANS(E1135))*COS(RADIANS(P1125))))</f>
        <v>0</v>
      </c>
      <c r="Q1139">
        <f>IF(DEGREES(ACOS(SIN(RADIANS(G1139))*SIN(RADIANS(E1135))+COS(RADIANS(G1139))*COS(RADIANS(E1135))*COS(RADIANS(Q1125))))&gt;90,0,$F$4*$F$5/E1134^2*(SIN(RADIANS(G1139))*SIN(RADIANS(E1135))+COS(RADIANS(G1139))*COS(RADIANS(E1135))*COS(RADIANS(Q1125))))</f>
        <v>0</v>
      </c>
      <c r="R1139" t="e">
        <f>IF(DEGREES(ACOS(SIN(RADIANS(G1139))*SIN(RADIANS(E1135))+COS(RADIANS(G1139))*COS(RADIANS(E1135))*COS(RADIANS(R1125))))&gt;90,0,$F$4*$F$5/E1134^2*(SIN(RADIANS(G1139))*SIN(RADIANS(E1135))+COS(RADIANS(G1139))*COS(RADIANS(E1135))*COS(RADIANS(R1125))))</f>
        <v>#DIV/0!</v>
      </c>
      <c r="S1139" t="e">
        <f>IF(DEGREES(ACOS(SIN(RADIANS(G1139))*SIN(RADIANS(E1135))+COS(RADIANS(G1139))*COS(RADIANS(E1135))*COS(RADIANS(S1125))))&gt;90,0,$F$4*$F$5/E1134^2*(SIN(RADIANS(G1139))*SIN(RADIANS(E1135))+COS(RADIANS(G1139))*COS(RADIANS(E1135))*COS(RADIANS(S1125))))</f>
        <v>#DIV/0!</v>
      </c>
      <c r="T1139" t="e">
        <f>IF(DEGREES(ACOS(SIN(RADIANS(G1139))*SIN(RADIANS(E1135))+COS(RADIANS(G1139))*COS(RADIANS(E1135))*COS(RADIANS(T1125))))&gt;90,0,$F$4*$F$5/E1134^2*(SIN(RADIANS(G1139))*SIN(RADIANS(E1135))+COS(RADIANS(G1139))*COS(RADIANS(E1135))*COS(RADIANS(T1125))))</f>
        <v>#DIV/0!</v>
      </c>
      <c r="U1139" t="e">
        <f>IF(DEGREES(ACOS(SIN(RADIANS(G1139))*SIN(RADIANS(E1135))+COS(RADIANS(G1139))*COS(RADIANS(E1135))*COS(RADIANS(U1125))))&gt;90,0,$F$4*$F$5/E1134^2*(SIN(RADIANS(G1139))*SIN(RADIANS(E1135))+COS(RADIANS(G1139))*COS(RADIANS(E1135))*COS(RADIANS(U1125))))</f>
        <v>#DIV/0!</v>
      </c>
      <c r="V1139" t="e">
        <f>IF(DEGREES(ACOS(SIN(RADIANS(G1139))*SIN(RADIANS(E1135))+COS(RADIANS(G1139))*COS(RADIANS(E1135))*COS(RADIANS(V1125))))&gt;90,0,$F$4*$F$5/E1134^2*(SIN(RADIANS(G1139))*SIN(RADIANS(E1135))+COS(RADIANS(G1139))*COS(RADIANS(E1135))*COS(RADIANS(V1125))))</f>
        <v>#DIV/0!</v>
      </c>
      <c r="W1139" t="e">
        <f>IF(DEGREES(ACOS(SIN(RADIANS(G1139))*SIN(RADIANS(E1135))+COS(RADIANS(G1139))*COS(RADIANS(E1135))*COS(RADIANS(W1125))))&gt;90,0,$F$4*$F$5/E1134^2*(SIN(RADIANS(G1139))*SIN(RADIANS(E1135))+COS(RADIANS(G1139))*COS(RADIANS(E1135))*COS(RADIANS(W1125))))</f>
        <v>#DIV/0!</v>
      </c>
      <c r="X1139" t="e">
        <f>IF(DEGREES(ACOS(SIN(RADIANS(G1139))*SIN(RADIANS(E1135))+COS(RADIANS(G1139))*COS(RADIANS(E1135))*COS(RADIANS(X1125))))&gt;90,0,$F$4*$F$5/E1134^2*(SIN(RADIANS(G1139))*SIN(RADIANS(E1135))+COS(RADIANS(G1139))*COS(RADIANS(E1135))*COS(RADIANS(X1125))))</f>
        <v>#DIV/0!</v>
      </c>
      <c r="Y1139" t="e">
        <f>IF(DEGREES(ACOS(SIN(RADIANS(G1139))*SIN(RADIANS(E1135))+COS(RADIANS(G1139))*COS(RADIANS(E1135))*COS(RADIANS(Y1125))))&gt;90,0,$F$4*$F$5/E1134^2*(SIN(RADIANS(G1139))*SIN(RADIANS(E1135))+COS(RADIANS(G1139))*COS(RADIANS(E1135))*COS(RADIANS(Y1125))))</f>
        <v>#DIV/0!</v>
      </c>
      <c r="Z1139" t="e">
        <f>IF(DEGREES(ACOS(SIN(RADIANS(G1139))*SIN(RADIANS(E1135))+COS(RADIANS(G1139))*COS(RADIANS(E1135))*COS(RADIANS(Z1125))))&gt;90,0,$F$4*$F$5/E1134^2*(SIN(RADIANS(G1139))*SIN(RADIANS(E1135))+COS(RADIANS(G1139))*COS(RADIANS(E1135))*COS(RADIANS(Z1125))))</f>
        <v>#DIV/0!</v>
      </c>
      <c r="AA1139" t="e">
        <f>IF(DEGREES(ACOS(SIN(RADIANS(G1139))*SIN(RADIANS(E1135))+COS(RADIANS(G1139))*COS(RADIANS(E1135))*COS(RADIANS(AA1125))))&gt;90,0,$F$4*$F$5/E1134^2*(SIN(RADIANS(G1139))*SIN(RADIANS(E1135))+COS(RADIANS(G1139))*COS(RADIANS(E1135))*COS(RADIANS(AA1125))))</f>
        <v>#DIV/0!</v>
      </c>
      <c r="AB1139" t="e">
        <f>IF(DEGREES(ACOS(SIN(RADIANS(G1139))*SIN(RADIANS(E1135))+COS(RADIANS(G1139))*COS(RADIANS(E1135))*COS(RADIANS(AB1125))))&gt;90,0,$F$4*$F$5/E1134^2*(SIN(RADIANS(G1139))*SIN(RADIANS(E1135))+COS(RADIANS(G1139))*COS(RADIANS(E1135))*COS(RADIANS(AB1125))))</f>
        <v>#DIV/0!</v>
      </c>
      <c r="AC1139" t="e">
        <f>IF(DEGREES(ACOS(SIN(RADIANS(G1139))*SIN(RADIANS(E1135))+COS(RADIANS(G1139))*COS(RADIANS(E1135))*COS(RADIANS(AC1125))))&gt;90,0,$F$4*$F$5/E1134^2*(SIN(RADIANS(G1139))*SIN(RADIANS(E1135))+COS(RADIANS(G1139))*COS(RADIANS(E1135))*COS(RADIANS(AC1125))))</f>
        <v>#DIV/0!</v>
      </c>
      <c r="AD1139" t="e">
        <f>IF(DEGREES(ACOS(SIN(RADIANS(G1139))*SIN(RADIANS(E1135))+COS(RADIANS(G1139))*COS(RADIANS(E1135))*COS(RADIANS(AD1125))))&gt;90,0,$F$4*$F$5/E1134^2*(SIN(RADIANS(G1139))*SIN(RADIANS(E1135))+COS(RADIANS(G1139))*COS(RADIANS(E1135))*COS(RADIANS(AD1125))))</f>
        <v>#DIV/0!</v>
      </c>
      <c r="AE1139" t="e">
        <f>IF(DEGREES(ACOS(SIN(RADIANS(G1139))*SIN(RADIANS(E1135))+COS(RADIANS(G1139))*COS(RADIANS(E1135))*COS(RADIANS(AE1125))))&gt;90,0,$F$4*$F$5/E1134^2*(SIN(RADIANS(G1139))*SIN(RADIANS(E1135))+COS(RADIANS(G1139))*COS(RADIANS(E1135))*COS(RADIANS(AE1125))))</f>
        <v>#DIV/0!</v>
      </c>
      <c r="AF1139" t="e">
        <f>IF(DEGREES(ACOS(SIN(RADIANS(G1139))*SIN(RADIANS(E1135))+COS(RADIANS(G1139))*COS(RADIANS(E1135))*COS(RADIANS(AF1125))))&gt;90,0,$F$4*$F$5/E1134^2*(SIN(RADIANS(G1139))*SIN(RADIANS(E1135))+COS(RADIANS(G1139))*COS(RADIANS(E1135))*COS(RADIANS(AF1125))))</f>
        <v>#DIV/0!</v>
      </c>
      <c r="AG1139" t="e">
        <f>IF(DEGREES(ACOS(SIN(RADIANS(G1139))*SIN(RADIANS(E1135))+COS(RADIANS(G1139))*COS(RADIANS(E1135))*COS(RADIANS(AG1125))))&gt;90,0,$F$4*$F$5/E1134^2*(SIN(RADIANS(G1139))*SIN(RADIANS(E1135))+COS(RADIANS(G1139))*COS(RADIANS(E1135))*COS(RADIANS(AG1125))))</f>
        <v>#DIV/0!</v>
      </c>
      <c r="AH1139" t="e">
        <f>IF(DEGREES(ACOS(SIN(RADIANS(G1139))*SIN(RADIANS(E1135))+COS(RADIANS(G1139))*COS(RADIANS(E1135))*COS(RADIANS(AH1125))))&gt;90,0,$F$4*$F$5/E1134^2*(SIN(RADIANS(G1139))*SIN(RADIANS(E1135))+COS(RADIANS(G1139))*COS(RADIANS(E1135))*COS(RADIANS(AH1125))))</f>
        <v>#DIV/0!</v>
      </c>
      <c r="AI1139" t="e">
        <f>IF(DEGREES(ACOS(SIN(RADIANS(G1139))*SIN(RADIANS(E1135))+COS(RADIANS(G1139))*COS(RADIANS(E1135))*COS(RADIANS(AI1125))))&gt;90,0,$F$4*$F$5/E1134^2*(SIN(RADIANS(G1139))*SIN(RADIANS(E1135))+COS(RADIANS(G1139))*COS(RADIANS(E1135))*COS(RADIANS(AI1125))))</f>
        <v>#DIV/0!</v>
      </c>
      <c r="AJ1139" t="e">
        <f>IF(DEGREES(ACOS(SIN(RADIANS(G1139))*SIN(RADIANS(E1135))+COS(RADIANS(G1139))*COS(RADIANS(E1135))*COS(RADIANS(AJ1125))))&gt;90,0,$F$4*$F$5/E1134^2*(SIN(RADIANS(G1139))*SIN(RADIANS(E1135))+COS(RADIANS(G1139))*COS(RADIANS(E1135))*COS(RADIANS(AJ1125))))</f>
        <v>#DIV/0!</v>
      </c>
      <c r="AK1139">
        <f>IF(DEGREES(ACOS(SIN(RADIANS(G1139))*SIN(RADIANS(E1135))+COS(RADIANS(G1139))*COS(RADIANS(E1135))*COS(RADIANS(AK1125))))&gt;90,0,$F$4*$F$5/E1134^2*(SIN(RADIANS(G1139))*SIN(RADIANS(E1135))+COS(RADIANS(G1139))*COS(RADIANS(E1135))*COS(RADIANS(AK1125))))</f>
        <v>0</v>
      </c>
      <c r="AL1139">
        <f>IF(DEGREES(ACOS(SIN(RADIANS(G1139))*SIN(RADIANS(E1135))+COS(RADIANS(G1139))*COS(RADIANS(E1135))*COS(RADIANS(AL1125))))&gt;90,0,$F$4*$F$5/E1134^2*(SIN(RADIANS(G1139))*SIN(RADIANS(E1135))+COS(RADIANS(G1139))*COS(RADIANS(E1135))*COS(RADIANS(AL1125))))</f>
        <v>0</v>
      </c>
      <c r="AM1139">
        <f>IF(DEGREES(ACOS(SIN(RADIANS(G1139))*SIN(RADIANS(E1135))+COS(RADIANS(G1139))*COS(RADIANS(E1135))*COS(RADIANS(AM1125))))&gt;90,0,$F$4*$F$5/E1134^2*(SIN(RADIANS(G1139))*SIN(RADIANS(E1135))+COS(RADIANS(G1139))*COS(RADIANS(E1135))*COS(RADIANS(AM1125))))</f>
        <v>0</v>
      </c>
      <c r="AN1139">
        <f>IF(DEGREES(ACOS(SIN(RADIANS(G1139))*SIN(RADIANS(E1135))+COS(RADIANS(G1139))*COS(RADIANS(E1135))*COS(RADIANS(AN1125))))&gt;90,0,$F$4*$F$5/E1134^2*(SIN(RADIANS(G1139))*SIN(RADIANS(E1135))+COS(RADIANS(G1139))*COS(RADIANS(E1135))*COS(RADIANS(AN1125))))</f>
        <v>0</v>
      </c>
      <c r="AO1139">
        <f>IF(DEGREES(ACOS(SIN(RADIANS(G1139))*SIN(RADIANS(E1135))+COS(RADIANS(G1139))*COS(RADIANS(E1135))*COS(RADIANS(AO1125))))&gt;90,0,$F$4*$F$5/E1134^2*(SIN(RADIANS(G1139))*SIN(RADIANS(E1135))+COS(RADIANS(G1139))*COS(RADIANS(E1135))*COS(RADIANS(AO1125))))</f>
        <v>0</v>
      </c>
      <c r="AP1139">
        <f>IF(DEGREES(ACOS(SIN(RADIANS(G1139))*SIN(RADIANS(E1135))+COS(RADIANS(G1139))*COS(RADIANS(E1135))*COS(RADIANS(AP1125))))&gt;90,0,$F$4*$F$5/E1134^2*(SIN(RADIANS(G1139))*SIN(RADIANS(E1135))+COS(RADIANS(G1139))*COS(RADIANS(E1135))*COS(RADIANS(AP1125))))</f>
        <v>0</v>
      </c>
      <c r="AQ1139">
        <f>IF(DEGREES(ACOS(SIN(RADIANS(G1139))*SIN(RADIANS(E1135))+COS(RADIANS(G1139))*COS(RADIANS(E1135))*COS(RADIANS(AQ1125))))&gt;90,0,$F$4*$F$5/E1134^2*(SIN(RADIANS(G1139))*SIN(RADIANS(E1135))+COS(RADIANS(G1139))*COS(RADIANS(E1135))*COS(RADIANS(AQ1125))))</f>
        <v>0</v>
      </c>
      <c r="AR1139">
        <f>IF(DEGREES(ACOS(SIN(RADIANS(G1139))*SIN(RADIANS(E1135))+COS(RADIANS(G1139))*COS(RADIANS(E1135))*COS(RADIANS(AR1125))))&gt;90,0,$F$4*$F$5/E1134^2*(SIN(RADIANS(G1139))*SIN(RADIANS(E1135))+COS(RADIANS(G1139))*COS(RADIANS(E1135))*COS(RADIANS(AR1125))))</f>
        <v>0</v>
      </c>
    </row>
    <row r="1140" spans="2:44" x14ac:dyDescent="0.5">
      <c r="G1140">
        <v>-40</v>
      </c>
      <c r="I1140">
        <f>IF(DEGREES(ACOS(SIN(RADIANS(G1140))*SIN(RADIANS(E1135))+COS(RADIANS(G1140))*COS(RADIANS(E1135))*COS(RADIANS(I1125))))&gt;90,0,$F$4*$F$5/E1134^2*(SIN(RADIANS(G1140))*SIN(RADIANS(E1135))+COS(RADIANS(G1140))*COS(RADIANS(E1135))*COS(RADIANS(I1125))))</f>
        <v>0</v>
      </c>
      <c r="J1140">
        <f>IF(DEGREES(ACOS(SIN(RADIANS(G1140))*SIN(RADIANS(E1135))+COS(RADIANS(G1140))*COS(RADIANS(E1135))*COS(RADIANS(J1125))))&gt;90,0,$F$4*$F$5/E1134^2*(SIN(RADIANS(G1140))*SIN(RADIANS(E1135))+COS(RADIANS(G1140))*COS(RADIANS(E1135))*COS(RADIANS(J1125))))</f>
        <v>0</v>
      </c>
      <c r="K1140">
        <f>IF(DEGREES(ACOS(SIN(RADIANS(G1140))*SIN(RADIANS(E1135))+COS(RADIANS(G1140))*COS(RADIANS(E1135))*COS(RADIANS(K1125))))&gt;90,0,$F$4*$F$5/E1134^2*(SIN(RADIANS(G1140))*SIN(RADIANS(E1135))+COS(RADIANS(G1140))*COS(RADIANS(E1135))*COS(RADIANS(K1125))))</f>
        <v>0</v>
      </c>
      <c r="L1140">
        <f>IF(DEGREES(ACOS(SIN(RADIANS(G1140))*SIN(RADIANS(E1135))+COS(RADIANS(G1140))*COS(RADIANS(E1135))*COS(RADIANS(L1125))))&gt;90,0,$F$4*$F$5/E1134^2*(SIN(RADIANS(G1140))*SIN(RADIANS(E1135))+COS(RADIANS(G1140))*COS(RADIANS(E1135))*COS(RADIANS(L1125))))</f>
        <v>0</v>
      </c>
      <c r="M1140">
        <f>IF(DEGREES(ACOS(SIN(RADIANS(G1140))*SIN(RADIANS(E1135))+COS(RADIANS(G1140))*COS(RADIANS(E1135))*COS(RADIANS(M1125))))&gt;90,0,$F$4*$F$5/E1134^2*(SIN(RADIANS(G1140))*SIN(RADIANS(E1135))+COS(RADIANS(G1140))*COS(RADIANS(E1135))*COS(RADIANS(M1125))))</f>
        <v>0</v>
      </c>
      <c r="N1140">
        <f>IF(DEGREES(ACOS(SIN(RADIANS(G1140))*SIN(RADIANS(E1135))+COS(RADIANS(G1140))*COS(RADIANS(E1135))*COS(RADIANS(N1125))))&gt;90,0,$F$4*$F$5/E1134^2*(SIN(RADIANS(G1140))*SIN(RADIANS(E1135))+COS(RADIANS(G1140))*COS(RADIANS(E1135))*COS(RADIANS(N1125))))</f>
        <v>0</v>
      </c>
      <c r="O1140">
        <f>IF(DEGREES(ACOS(SIN(RADIANS(G1140))*SIN(RADIANS(E1135))+COS(RADIANS(G1140))*COS(RADIANS(E1135))*COS(RADIANS(O1125))))&gt;90,0,$F$4*$F$5/E1134^2*(SIN(RADIANS(G1140))*SIN(RADIANS(E1135))+COS(RADIANS(G1140))*COS(RADIANS(E1135))*COS(RADIANS(O1125))))</f>
        <v>0</v>
      </c>
      <c r="P1140">
        <f>IF(DEGREES(ACOS(SIN(RADIANS(G1140))*SIN(RADIANS(E1135))+COS(RADIANS(G1140))*COS(RADIANS(E1135))*COS(RADIANS(P1125))))&gt;90,0,$F$4*$F$5/E1134^2*(SIN(RADIANS(G1140))*SIN(RADIANS(E1135))+COS(RADIANS(G1140))*COS(RADIANS(E1135))*COS(RADIANS(P1125))))</f>
        <v>0</v>
      </c>
      <c r="Q1140">
        <f>IF(DEGREES(ACOS(SIN(RADIANS(G1140))*SIN(RADIANS(E1135))+COS(RADIANS(G1140))*COS(RADIANS(E1135))*COS(RADIANS(Q1125))))&gt;90,0,$F$4*$F$5/E1134^2*(SIN(RADIANS(G1140))*SIN(RADIANS(E1135))+COS(RADIANS(G1140))*COS(RADIANS(E1135))*COS(RADIANS(Q1125))))</f>
        <v>0</v>
      </c>
      <c r="R1140" t="e">
        <f>IF(DEGREES(ACOS(SIN(RADIANS(G1140))*SIN(RADIANS(E1135))+COS(RADIANS(G1140))*COS(RADIANS(E1135))*COS(RADIANS(R1125))))&gt;90,0,$F$4*$F$5/E1134^2*(SIN(RADIANS(G1140))*SIN(RADIANS(E1135))+COS(RADIANS(G1140))*COS(RADIANS(E1135))*COS(RADIANS(R1125))))</f>
        <v>#DIV/0!</v>
      </c>
      <c r="S1140" t="e">
        <f>IF(DEGREES(ACOS(SIN(RADIANS(G1140))*SIN(RADIANS(E1135))+COS(RADIANS(G1140))*COS(RADIANS(E1135))*COS(RADIANS(S1125))))&gt;90,0,$F$4*$F$5/E1134^2*(SIN(RADIANS(G1140))*SIN(RADIANS(E1135))+COS(RADIANS(G1140))*COS(RADIANS(E1135))*COS(RADIANS(S1125))))</f>
        <v>#DIV/0!</v>
      </c>
      <c r="T1140" t="e">
        <f>IF(DEGREES(ACOS(SIN(RADIANS(G1140))*SIN(RADIANS(E1135))+COS(RADIANS(G1140))*COS(RADIANS(E1135))*COS(RADIANS(T1125))))&gt;90,0,$F$4*$F$5/E1134^2*(SIN(RADIANS(G1140))*SIN(RADIANS(E1135))+COS(RADIANS(G1140))*COS(RADIANS(E1135))*COS(RADIANS(T1125))))</f>
        <v>#DIV/0!</v>
      </c>
      <c r="U1140" t="e">
        <f>IF(DEGREES(ACOS(SIN(RADIANS(G1140))*SIN(RADIANS(E1135))+COS(RADIANS(G1140))*COS(RADIANS(E1135))*COS(RADIANS(U1125))))&gt;90,0,$F$4*$F$5/E1134^2*(SIN(RADIANS(G1140))*SIN(RADIANS(E1135))+COS(RADIANS(G1140))*COS(RADIANS(E1135))*COS(RADIANS(U1125))))</f>
        <v>#DIV/0!</v>
      </c>
      <c r="V1140" t="e">
        <f>IF(DEGREES(ACOS(SIN(RADIANS(G1140))*SIN(RADIANS(E1135))+COS(RADIANS(G1140))*COS(RADIANS(E1135))*COS(RADIANS(V1125))))&gt;90,0,$F$4*$F$5/E1134^2*(SIN(RADIANS(G1140))*SIN(RADIANS(E1135))+COS(RADIANS(G1140))*COS(RADIANS(E1135))*COS(RADIANS(V1125))))</f>
        <v>#DIV/0!</v>
      </c>
      <c r="W1140" t="e">
        <f>IF(DEGREES(ACOS(SIN(RADIANS(G1140))*SIN(RADIANS(E1135))+COS(RADIANS(G1140))*COS(RADIANS(E1135))*COS(RADIANS(W1125))))&gt;90,0,$F$4*$F$5/E1134^2*(SIN(RADIANS(G1140))*SIN(RADIANS(E1135))+COS(RADIANS(G1140))*COS(RADIANS(E1135))*COS(RADIANS(W1125))))</f>
        <v>#DIV/0!</v>
      </c>
      <c r="X1140" t="e">
        <f>IF(DEGREES(ACOS(SIN(RADIANS(G1140))*SIN(RADIANS(E1135))+COS(RADIANS(G1140))*COS(RADIANS(E1135))*COS(RADIANS(X1125))))&gt;90,0,$F$4*$F$5/E1134^2*(SIN(RADIANS(G1140))*SIN(RADIANS(E1135))+COS(RADIANS(G1140))*COS(RADIANS(E1135))*COS(RADIANS(X1125))))</f>
        <v>#DIV/0!</v>
      </c>
      <c r="Y1140" t="e">
        <f>IF(DEGREES(ACOS(SIN(RADIANS(G1140))*SIN(RADIANS(E1135))+COS(RADIANS(G1140))*COS(RADIANS(E1135))*COS(RADIANS(Y1125))))&gt;90,0,$F$4*$F$5/E1134^2*(SIN(RADIANS(G1140))*SIN(RADIANS(E1135))+COS(RADIANS(G1140))*COS(RADIANS(E1135))*COS(RADIANS(Y1125))))</f>
        <v>#DIV/0!</v>
      </c>
      <c r="Z1140" t="e">
        <f>IF(DEGREES(ACOS(SIN(RADIANS(G1140))*SIN(RADIANS(E1135))+COS(RADIANS(G1140))*COS(RADIANS(E1135))*COS(RADIANS(Z1125))))&gt;90,0,$F$4*$F$5/E1134^2*(SIN(RADIANS(G1140))*SIN(RADIANS(E1135))+COS(RADIANS(G1140))*COS(RADIANS(E1135))*COS(RADIANS(Z1125))))</f>
        <v>#DIV/0!</v>
      </c>
      <c r="AA1140" t="e">
        <f>IF(DEGREES(ACOS(SIN(RADIANS(G1140))*SIN(RADIANS(E1135))+COS(RADIANS(G1140))*COS(RADIANS(E1135))*COS(RADIANS(AA1125))))&gt;90,0,$F$4*$F$5/E1134^2*(SIN(RADIANS(G1140))*SIN(RADIANS(E1135))+COS(RADIANS(G1140))*COS(RADIANS(E1135))*COS(RADIANS(AA1125))))</f>
        <v>#DIV/0!</v>
      </c>
      <c r="AB1140" t="e">
        <f>IF(DEGREES(ACOS(SIN(RADIANS(G1140))*SIN(RADIANS(E1135))+COS(RADIANS(G1140))*COS(RADIANS(E1135))*COS(RADIANS(AB1125))))&gt;90,0,$F$4*$F$5/E1134^2*(SIN(RADIANS(G1140))*SIN(RADIANS(E1135))+COS(RADIANS(G1140))*COS(RADIANS(E1135))*COS(RADIANS(AB1125))))</f>
        <v>#DIV/0!</v>
      </c>
      <c r="AC1140" t="e">
        <f>IF(DEGREES(ACOS(SIN(RADIANS(G1140))*SIN(RADIANS(E1135))+COS(RADIANS(G1140))*COS(RADIANS(E1135))*COS(RADIANS(AC1125))))&gt;90,0,$F$4*$F$5/E1134^2*(SIN(RADIANS(G1140))*SIN(RADIANS(E1135))+COS(RADIANS(G1140))*COS(RADIANS(E1135))*COS(RADIANS(AC1125))))</f>
        <v>#DIV/0!</v>
      </c>
      <c r="AD1140" t="e">
        <f>IF(DEGREES(ACOS(SIN(RADIANS(G1140))*SIN(RADIANS(E1135))+COS(RADIANS(G1140))*COS(RADIANS(E1135))*COS(RADIANS(AD1125))))&gt;90,0,$F$4*$F$5/E1134^2*(SIN(RADIANS(G1140))*SIN(RADIANS(E1135))+COS(RADIANS(G1140))*COS(RADIANS(E1135))*COS(RADIANS(AD1125))))</f>
        <v>#DIV/0!</v>
      </c>
      <c r="AE1140" t="e">
        <f>IF(DEGREES(ACOS(SIN(RADIANS(G1140))*SIN(RADIANS(E1135))+COS(RADIANS(G1140))*COS(RADIANS(E1135))*COS(RADIANS(AE1125))))&gt;90,0,$F$4*$F$5/E1134^2*(SIN(RADIANS(G1140))*SIN(RADIANS(E1135))+COS(RADIANS(G1140))*COS(RADIANS(E1135))*COS(RADIANS(AE1125))))</f>
        <v>#DIV/0!</v>
      </c>
      <c r="AF1140" t="e">
        <f>IF(DEGREES(ACOS(SIN(RADIANS(G1140))*SIN(RADIANS(E1135))+COS(RADIANS(G1140))*COS(RADIANS(E1135))*COS(RADIANS(AF1125))))&gt;90,0,$F$4*$F$5/E1134^2*(SIN(RADIANS(G1140))*SIN(RADIANS(E1135))+COS(RADIANS(G1140))*COS(RADIANS(E1135))*COS(RADIANS(AF1125))))</f>
        <v>#DIV/0!</v>
      </c>
      <c r="AG1140" t="e">
        <f>IF(DEGREES(ACOS(SIN(RADIANS(G1140))*SIN(RADIANS(E1135))+COS(RADIANS(G1140))*COS(RADIANS(E1135))*COS(RADIANS(AG1125))))&gt;90,0,$F$4*$F$5/E1134^2*(SIN(RADIANS(G1140))*SIN(RADIANS(E1135))+COS(RADIANS(G1140))*COS(RADIANS(E1135))*COS(RADIANS(AG1125))))</f>
        <v>#DIV/0!</v>
      </c>
      <c r="AH1140" t="e">
        <f>IF(DEGREES(ACOS(SIN(RADIANS(G1140))*SIN(RADIANS(E1135))+COS(RADIANS(G1140))*COS(RADIANS(E1135))*COS(RADIANS(AH1125))))&gt;90,0,$F$4*$F$5/E1134^2*(SIN(RADIANS(G1140))*SIN(RADIANS(E1135))+COS(RADIANS(G1140))*COS(RADIANS(E1135))*COS(RADIANS(AH1125))))</f>
        <v>#DIV/0!</v>
      </c>
      <c r="AI1140" t="e">
        <f>IF(DEGREES(ACOS(SIN(RADIANS(G1140))*SIN(RADIANS(E1135))+COS(RADIANS(G1140))*COS(RADIANS(E1135))*COS(RADIANS(AI1125))))&gt;90,0,$F$4*$F$5/E1134^2*(SIN(RADIANS(G1140))*SIN(RADIANS(E1135))+COS(RADIANS(G1140))*COS(RADIANS(E1135))*COS(RADIANS(AI1125))))</f>
        <v>#DIV/0!</v>
      </c>
      <c r="AJ1140" t="e">
        <f>IF(DEGREES(ACOS(SIN(RADIANS(G1140))*SIN(RADIANS(E1135))+COS(RADIANS(G1140))*COS(RADIANS(E1135))*COS(RADIANS(AJ1125))))&gt;90,0,$F$4*$F$5/E1134^2*(SIN(RADIANS(G1140))*SIN(RADIANS(E1135))+COS(RADIANS(G1140))*COS(RADIANS(E1135))*COS(RADIANS(AJ1125))))</f>
        <v>#DIV/0!</v>
      </c>
      <c r="AK1140">
        <f>IF(DEGREES(ACOS(SIN(RADIANS(G1140))*SIN(RADIANS(E1135))+COS(RADIANS(G1140))*COS(RADIANS(E1135))*COS(RADIANS(AK1125))))&gt;90,0,$F$4*$F$5/E1134^2*(SIN(RADIANS(G1140))*SIN(RADIANS(E1135))+COS(RADIANS(G1140))*COS(RADIANS(E1135))*COS(RADIANS(AK1125))))</f>
        <v>0</v>
      </c>
      <c r="AL1140">
        <f>IF(DEGREES(ACOS(SIN(RADIANS(G1140))*SIN(RADIANS(E1135))+COS(RADIANS(G1140))*COS(RADIANS(E1135))*COS(RADIANS(AL1125))))&gt;90,0,$F$4*$F$5/E1134^2*(SIN(RADIANS(G1140))*SIN(RADIANS(E1135))+COS(RADIANS(G1140))*COS(RADIANS(E1135))*COS(RADIANS(AL1125))))</f>
        <v>0</v>
      </c>
      <c r="AM1140">
        <f>IF(DEGREES(ACOS(SIN(RADIANS(G1140))*SIN(RADIANS(E1135))+COS(RADIANS(G1140))*COS(RADIANS(E1135))*COS(RADIANS(AM1125))))&gt;90,0,$F$4*$F$5/E1134^2*(SIN(RADIANS(G1140))*SIN(RADIANS(E1135))+COS(RADIANS(G1140))*COS(RADIANS(E1135))*COS(RADIANS(AM1125))))</f>
        <v>0</v>
      </c>
      <c r="AN1140">
        <f>IF(DEGREES(ACOS(SIN(RADIANS(G1140))*SIN(RADIANS(E1135))+COS(RADIANS(G1140))*COS(RADIANS(E1135))*COS(RADIANS(AN1125))))&gt;90,0,$F$4*$F$5/E1134^2*(SIN(RADIANS(G1140))*SIN(RADIANS(E1135))+COS(RADIANS(G1140))*COS(RADIANS(E1135))*COS(RADIANS(AN1125))))</f>
        <v>0</v>
      </c>
      <c r="AO1140">
        <f>IF(DEGREES(ACOS(SIN(RADIANS(G1140))*SIN(RADIANS(E1135))+COS(RADIANS(G1140))*COS(RADIANS(E1135))*COS(RADIANS(AO1125))))&gt;90,0,$F$4*$F$5/E1134^2*(SIN(RADIANS(G1140))*SIN(RADIANS(E1135))+COS(RADIANS(G1140))*COS(RADIANS(E1135))*COS(RADIANS(AO1125))))</f>
        <v>0</v>
      </c>
      <c r="AP1140">
        <f>IF(DEGREES(ACOS(SIN(RADIANS(G1140))*SIN(RADIANS(E1135))+COS(RADIANS(G1140))*COS(RADIANS(E1135))*COS(RADIANS(AP1125))))&gt;90,0,$F$4*$F$5/E1134^2*(SIN(RADIANS(G1140))*SIN(RADIANS(E1135))+COS(RADIANS(G1140))*COS(RADIANS(E1135))*COS(RADIANS(AP1125))))</f>
        <v>0</v>
      </c>
      <c r="AQ1140">
        <f>IF(DEGREES(ACOS(SIN(RADIANS(G1140))*SIN(RADIANS(E1135))+COS(RADIANS(G1140))*COS(RADIANS(E1135))*COS(RADIANS(AQ1125))))&gt;90,0,$F$4*$F$5/E1134^2*(SIN(RADIANS(G1140))*SIN(RADIANS(E1135))+COS(RADIANS(G1140))*COS(RADIANS(E1135))*COS(RADIANS(AQ1125))))</f>
        <v>0</v>
      </c>
      <c r="AR1140">
        <f>IF(DEGREES(ACOS(SIN(RADIANS(G1140))*SIN(RADIANS(E1135))+COS(RADIANS(G1140))*COS(RADIANS(E1135))*COS(RADIANS(AR1125))))&gt;90,0,$F$4*$F$5/E1134^2*(SIN(RADIANS(G1140))*SIN(RADIANS(E1135))+COS(RADIANS(G1140))*COS(RADIANS(E1135))*COS(RADIANS(AR1125))))</f>
        <v>0</v>
      </c>
    </row>
    <row r="1141" spans="2:44" x14ac:dyDescent="0.5">
      <c r="G1141">
        <v>-50</v>
      </c>
      <c r="I1141">
        <f>IF(DEGREES(ACOS(SIN(RADIANS(G1141))*SIN(RADIANS(E1135))+COS(RADIANS(G1141))*COS(RADIANS(E1135))*COS(RADIANS(I1125))))&gt;90,0,$F$4*$F$5/E1134^2*(SIN(RADIANS(G1141))*SIN(RADIANS(E1135))+COS(RADIANS(G1141))*COS(RADIANS(E1135))*COS(RADIANS(I1125))))</f>
        <v>0</v>
      </c>
      <c r="J1141">
        <f>IF(DEGREES(ACOS(SIN(RADIANS(G1141))*SIN(RADIANS(E1135))+COS(RADIANS(G1141))*COS(RADIANS(E1135))*COS(RADIANS(J1125))))&gt;90,0,$F$4*$F$5/E1134^2*(SIN(RADIANS(G1141))*SIN(RADIANS(E1135))+COS(RADIANS(G1141))*COS(RADIANS(E1135))*COS(RADIANS(J1125))))</f>
        <v>0</v>
      </c>
      <c r="K1141">
        <f>IF(DEGREES(ACOS(SIN(RADIANS(G1141))*SIN(RADIANS(E1135))+COS(RADIANS(G1141))*COS(RADIANS(E1135))*COS(RADIANS(K1125))))&gt;90,0,$F$4*$F$5/E1134^2*(SIN(RADIANS(G1141))*SIN(RADIANS(E1135))+COS(RADIANS(G1141))*COS(RADIANS(E1135))*COS(RADIANS(K1125))))</f>
        <v>0</v>
      </c>
      <c r="L1141">
        <f>IF(DEGREES(ACOS(SIN(RADIANS(G1141))*SIN(RADIANS(E1135))+COS(RADIANS(G1141))*COS(RADIANS(E1135))*COS(RADIANS(L1125))))&gt;90,0,$F$4*$F$5/E1134^2*(SIN(RADIANS(G1141))*SIN(RADIANS(E1135))+COS(RADIANS(G1141))*COS(RADIANS(E1135))*COS(RADIANS(L1125))))</f>
        <v>0</v>
      </c>
      <c r="M1141">
        <f>IF(DEGREES(ACOS(SIN(RADIANS(G1141))*SIN(RADIANS(E1135))+COS(RADIANS(G1141))*COS(RADIANS(E1135))*COS(RADIANS(M1125))))&gt;90,0,$F$4*$F$5/E1134^2*(SIN(RADIANS(G1141))*SIN(RADIANS(E1135))+COS(RADIANS(G1141))*COS(RADIANS(E1135))*COS(RADIANS(M1125))))</f>
        <v>0</v>
      </c>
      <c r="N1141">
        <f>IF(DEGREES(ACOS(SIN(RADIANS(G1141))*SIN(RADIANS(E1135))+COS(RADIANS(G1141))*COS(RADIANS(E1135))*COS(RADIANS(N1125))))&gt;90,0,$F$4*$F$5/E1134^2*(SIN(RADIANS(G1141))*SIN(RADIANS(E1135))+COS(RADIANS(G1141))*COS(RADIANS(E1135))*COS(RADIANS(N1125))))</f>
        <v>0</v>
      </c>
      <c r="O1141">
        <f>IF(DEGREES(ACOS(SIN(RADIANS(G1141))*SIN(RADIANS(E1135))+COS(RADIANS(G1141))*COS(RADIANS(E1135))*COS(RADIANS(O1125))))&gt;90,0,$F$4*$F$5/E1134^2*(SIN(RADIANS(G1141))*SIN(RADIANS(E1135))+COS(RADIANS(G1141))*COS(RADIANS(E1135))*COS(RADIANS(O1125))))</f>
        <v>0</v>
      </c>
      <c r="P1141">
        <f>IF(DEGREES(ACOS(SIN(RADIANS(G1141))*SIN(RADIANS(E1135))+COS(RADIANS(G1141))*COS(RADIANS(E1135))*COS(RADIANS(P1125))))&gt;90,0,$F$4*$F$5/E1134^2*(SIN(RADIANS(G1141))*SIN(RADIANS(E1135))+COS(RADIANS(G1141))*COS(RADIANS(E1135))*COS(RADIANS(P1125))))</f>
        <v>0</v>
      </c>
      <c r="Q1141">
        <f>IF(DEGREES(ACOS(SIN(RADIANS(G1141))*SIN(RADIANS(E1135))+COS(RADIANS(G1141))*COS(RADIANS(E1135))*COS(RADIANS(Q1125))))&gt;90,0,$F$4*$F$5/E1134^2*(SIN(RADIANS(G1141))*SIN(RADIANS(E1135))+COS(RADIANS(G1141))*COS(RADIANS(E1135))*COS(RADIANS(Q1125))))</f>
        <v>0</v>
      </c>
      <c r="R1141" t="e">
        <f>IF(DEGREES(ACOS(SIN(RADIANS(G1141))*SIN(RADIANS(E1135))+COS(RADIANS(G1141))*COS(RADIANS(E1135))*COS(RADIANS(R1125))))&gt;90,0,$F$4*$F$5/E1134^2*(SIN(RADIANS(G1141))*SIN(RADIANS(E1135))+COS(RADIANS(G1141))*COS(RADIANS(E1135))*COS(RADIANS(R1125))))</f>
        <v>#DIV/0!</v>
      </c>
      <c r="S1141" t="e">
        <f>IF(DEGREES(ACOS(SIN(RADIANS(G1141))*SIN(RADIANS(E1135))+COS(RADIANS(G1141))*COS(RADIANS(E1135))*COS(RADIANS(S1125))))&gt;90,0,$F$4*$F$5/E1134^2*(SIN(RADIANS(G1141))*SIN(RADIANS(E1135))+COS(RADIANS(G1141))*COS(RADIANS(E1135))*COS(RADIANS(S1125))))</f>
        <v>#DIV/0!</v>
      </c>
      <c r="T1141" t="e">
        <f>IF(DEGREES(ACOS(SIN(RADIANS(G1141))*SIN(RADIANS(E1135))+COS(RADIANS(G1141))*COS(RADIANS(E1135))*COS(RADIANS(T1125))))&gt;90,0,$F$4*$F$5/E1134^2*(SIN(RADIANS(G1141))*SIN(RADIANS(E1135))+COS(RADIANS(G1141))*COS(RADIANS(E1135))*COS(RADIANS(T1125))))</f>
        <v>#DIV/0!</v>
      </c>
      <c r="U1141" t="e">
        <f>IF(DEGREES(ACOS(SIN(RADIANS(G1141))*SIN(RADIANS(E1135))+COS(RADIANS(G1141))*COS(RADIANS(E1135))*COS(RADIANS(U1125))))&gt;90,0,$F$4*$F$5/E1134^2*(SIN(RADIANS(G1141))*SIN(RADIANS(E1135))+COS(RADIANS(G1141))*COS(RADIANS(E1135))*COS(RADIANS(U1125))))</f>
        <v>#DIV/0!</v>
      </c>
      <c r="V1141" t="e">
        <f>IF(DEGREES(ACOS(SIN(RADIANS(G1141))*SIN(RADIANS(E1135))+COS(RADIANS(G1141))*COS(RADIANS(E1135))*COS(RADIANS(V1125))))&gt;90,0,$F$4*$F$5/E1134^2*(SIN(RADIANS(G1141))*SIN(RADIANS(E1135))+COS(RADIANS(G1141))*COS(RADIANS(E1135))*COS(RADIANS(V1125))))</f>
        <v>#DIV/0!</v>
      </c>
      <c r="W1141" t="e">
        <f>IF(DEGREES(ACOS(SIN(RADIANS(G1141))*SIN(RADIANS(E1135))+COS(RADIANS(G1141))*COS(RADIANS(E1135))*COS(RADIANS(W1125))))&gt;90,0,$F$4*$F$5/E1134^2*(SIN(RADIANS(G1141))*SIN(RADIANS(E1135))+COS(RADIANS(G1141))*COS(RADIANS(E1135))*COS(RADIANS(W1125))))</f>
        <v>#DIV/0!</v>
      </c>
      <c r="X1141" t="e">
        <f>IF(DEGREES(ACOS(SIN(RADIANS(G1141))*SIN(RADIANS(E1135))+COS(RADIANS(G1141))*COS(RADIANS(E1135))*COS(RADIANS(X1125))))&gt;90,0,$F$4*$F$5/E1134^2*(SIN(RADIANS(G1141))*SIN(RADIANS(E1135))+COS(RADIANS(G1141))*COS(RADIANS(E1135))*COS(RADIANS(X1125))))</f>
        <v>#DIV/0!</v>
      </c>
      <c r="Y1141" t="e">
        <f>IF(DEGREES(ACOS(SIN(RADIANS(G1141))*SIN(RADIANS(E1135))+COS(RADIANS(G1141))*COS(RADIANS(E1135))*COS(RADIANS(Y1125))))&gt;90,0,$F$4*$F$5/E1134^2*(SIN(RADIANS(G1141))*SIN(RADIANS(E1135))+COS(RADIANS(G1141))*COS(RADIANS(E1135))*COS(RADIANS(Y1125))))</f>
        <v>#DIV/0!</v>
      </c>
      <c r="Z1141" t="e">
        <f>IF(DEGREES(ACOS(SIN(RADIANS(G1141))*SIN(RADIANS(E1135))+COS(RADIANS(G1141))*COS(RADIANS(E1135))*COS(RADIANS(Z1125))))&gt;90,0,$F$4*$F$5/E1134^2*(SIN(RADIANS(G1141))*SIN(RADIANS(E1135))+COS(RADIANS(G1141))*COS(RADIANS(E1135))*COS(RADIANS(Z1125))))</f>
        <v>#DIV/0!</v>
      </c>
      <c r="AA1141" t="e">
        <f>IF(DEGREES(ACOS(SIN(RADIANS(G1141))*SIN(RADIANS(E1135))+COS(RADIANS(G1141))*COS(RADIANS(E1135))*COS(RADIANS(AA1125))))&gt;90,0,$F$4*$F$5/E1134^2*(SIN(RADIANS(G1141))*SIN(RADIANS(E1135))+COS(RADIANS(G1141))*COS(RADIANS(E1135))*COS(RADIANS(AA1125))))</f>
        <v>#DIV/0!</v>
      </c>
      <c r="AB1141" t="e">
        <f>IF(DEGREES(ACOS(SIN(RADIANS(G1141))*SIN(RADIANS(E1135))+COS(RADIANS(G1141))*COS(RADIANS(E1135))*COS(RADIANS(AB1125))))&gt;90,0,$F$4*$F$5/E1134^2*(SIN(RADIANS(G1141))*SIN(RADIANS(E1135))+COS(RADIANS(G1141))*COS(RADIANS(E1135))*COS(RADIANS(AB1125))))</f>
        <v>#DIV/0!</v>
      </c>
      <c r="AC1141" t="e">
        <f>IF(DEGREES(ACOS(SIN(RADIANS(G1141))*SIN(RADIANS(E1135))+COS(RADIANS(G1141))*COS(RADIANS(E1135))*COS(RADIANS(AC1125))))&gt;90,0,$F$4*$F$5/E1134^2*(SIN(RADIANS(G1141))*SIN(RADIANS(E1135))+COS(RADIANS(G1141))*COS(RADIANS(E1135))*COS(RADIANS(AC1125))))</f>
        <v>#DIV/0!</v>
      </c>
      <c r="AD1141" t="e">
        <f>IF(DEGREES(ACOS(SIN(RADIANS(G1141))*SIN(RADIANS(E1135))+COS(RADIANS(G1141))*COS(RADIANS(E1135))*COS(RADIANS(AD1125))))&gt;90,0,$F$4*$F$5/E1134^2*(SIN(RADIANS(G1141))*SIN(RADIANS(E1135))+COS(RADIANS(G1141))*COS(RADIANS(E1135))*COS(RADIANS(AD1125))))</f>
        <v>#DIV/0!</v>
      </c>
      <c r="AE1141" t="e">
        <f>IF(DEGREES(ACOS(SIN(RADIANS(G1141))*SIN(RADIANS(E1135))+COS(RADIANS(G1141))*COS(RADIANS(E1135))*COS(RADIANS(AE1125))))&gt;90,0,$F$4*$F$5/E1134^2*(SIN(RADIANS(G1141))*SIN(RADIANS(E1135))+COS(RADIANS(G1141))*COS(RADIANS(E1135))*COS(RADIANS(AE1125))))</f>
        <v>#DIV/0!</v>
      </c>
      <c r="AF1141" t="e">
        <f>IF(DEGREES(ACOS(SIN(RADIANS(G1141))*SIN(RADIANS(E1135))+COS(RADIANS(G1141))*COS(RADIANS(E1135))*COS(RADIANS(AF1125))))&gt;90,0,$F$4*$F$5/E1134^2*(SIN(RADIANS(G1141))*SIN(RADIANS(E1135))+COS(RADIANS(G1141))*COS(RADIANS(E1135))*COS(RADIANS(AF1125))))</f>
        <v>#DIV/0!</v>
      </c>
      <c r="AG1141" t="e">
        <f>IF(DEGREES(ACOS(SIN(RADIANS(G1141))*SIN(RADIANS(E1135))+COS(RADIANS(G1141))*COS(RADIANS(E1135))*COS(RADIANS(AG1125))))&gt;90,0,$F$4*$F$5/E1134^2*(SIN(RADIANS(G1141))*SIN(RADIANS(E1135))+COS(RADIANS(G1141))*COS(RADIANS(E1135))*COS(RADIANS(AG1125))))</f>
        <v>#DIV/0!</v>
      </c>
      <c r="AH1141" t="e">
        <f>IF(DEGREES(ACOS(SIN(RADIANS(G1141))*SIN(RADIANS(E1135))+COS(RADIANS(G1141))*COS(RADIANS(E1135))*COS(RADIANS(AH1125))))&gt;90,0,$F$4*$F$5/E1134^2*(SIN(RADIANS(G1141))*SIN(RADIANS(E1135))+COS(RADIANS(G1141))*COS(RADIANS(E1135))*COS(RADIANS(AH1125))))</f>
        <v>#DIV/0!</v>
      </c>
      <c r="AI1141" t="e">
        <f>IF(DEGREES(ACOS(SIN(RADIANS(G1141))*SIN(RADIANS(E1135))+COS(RADIANS(G1141))*COS(RADIANS(E1135))*COS(RADIANS(AI1125))))&gt;90,0,$F$4*$F$5/E1134^2*(SIN(RADIANS(G1141))*SIN(RADIANS(E1135))+COS(RADIANS(G1141))*COS(RADIANS(E1135))*COS(RADIANS(AI1125))))</f>
        <v>#DIV/0!</v>
      </c>
      <c r="AJ1141" t="e">
        <f>IF(DEGREES(ACOS(SIN(RADIANS(G1141))*SIN(RADIANS(E1135))+COS(RADIANS(G1141))*COS(RADIANS(E1135))*COS(RADIANS(AJ1125))))&gt;90,0,$F$4*$F$5/E1134^2*(SIN(RADIANS(G1141))*SIN(RADIANS(E1135))+COS(RADIANS(G1141))*COS(RADIANS(E1135))*COS(RADIANS(AJ1125))))</f>
        <v>#DIV/0!</v>
      </c>
      <c r="AK1141">
        <f>IF(DEGREES(ACOS(SIN(RADIANS(G1141))*SIN(RADIANS(E1135))+COS(RADIANS(G1141))*COS(RADIANS(E1135))*COS(RADIANS(AK1125))))&gt;90,0,$F$4*$F$5/E1134^2*(SIN(RADIANS(G1141))*SIN(RADIANS(E1135))+COS(RADIANS(G1141))*COS(RADIANS(E1135))*COS(RADIANS(AK1125))))</f>
        <v>0</v>
      </c>
      <c r="AL1141">
        <f>IF(DEGREES(ACOS(SIN(RADIANS(G1141))*SIN(RADIANS(E1135))+COS(RADIANS(G1141))*COS(RADIANS(E1135))*COS(RADIANS(AL1125))))&gt;90,0,$F$4*$F$5/E1134^2*(SIN(RADIANS(G1141))*SIN(RADIANS(E1135))+COS(RADIANS(G1141))*COS(RADIANS(E1135))*COS(RADIANS(AL1125))))</f>
        <v>0</v>
      </c>
      <c r="AM1141">
        <f>IF(DEGREES(ACOS(SIN(RADIANS(G1141))*SIN(RADIANS(E1135))+COS(RADIANS(G1141))*COS(RADIANS(E1135))*COS(RADIANS(AM1125))))&gt;90,0,$F$4*$F$5/E1134^2*(SIN(RADIANS(G1141))*SIN(RADIANS(E1135))+COS(RADIANS(G1141))*COS(RADIANS(E1135))*COS(RADIANS(AM1125))))</f>
        <v>0</v>
      </c>
      <c r="AN1141">
        <f>IF(DEGREES(ACOS(SIN(RADIANS(G1141))*SIN(RADIANS(E1135))+COS(RADIANS(G1141))*COS(RADIANS(E1135))*COS(RADIANS(AN1125))))&gt;90,0,$F$4*$F$5/E1134^2*(SIN(RADIANS(G1141))*SIN(RADIANS(E1135))+COS(RADIANS(G1141))*COS(RADIANS(E1135))*COS(RADIANS(AN1125))))</f>
        <v>0</v>
      </c>
      <c r="AO1141">
        <f>IF(DEGREES(ACOS(SIN(RADIANS(G1141))*SIN(RADIANS(E1135))+COS(RADIANS(G1141))*COS(RADIANS(E1135))*COS(RADIANS(AO1125))))&gt;90,0,$F$4*$F$5/E1134^2*(SIN(RADIANS(G1141))*SIN(RADIANS(E1135))+COS(RADIANS(G1141))*COS(RADIANS(E1135))*COS(RADIANS(AO1125))))</f>
        <v>0</v>
      </c>
      <c r="AP1141">
        <f>IF(DEGREES(ACOS(SIN(RADIANS(G1141))*SIN(RADIANS(E1135))+COS(RADIANS(G1141))*COS(RADIANS(E1135))*COS(RADIANS(AP1125))))&gt;90,0,$F$4*$F$5/E1134^2*(SIN(RADIANS(G1141))*SIN(RADIANS(E1135))+COS(RADIANS(G1141))*COS(RADIANS(E1135))*COS(RADIANS(AP1125))))</f>
        <v>0</v>
      </c>
      <c r="AQ1141">
        <f>IF(DEGREES(ACOS(SIN(RADIANS(G1141))*SIN(RADIANS(E1135))+COS(RADIANS(G1141))*COS(RADIANS(E1135))*COS(RADIANS(AQ1125))))&gt;90,0,$F$4*$F$5/E1134^2*(SIN(RADIANS(G1141))*SIN(RADIANS(E1135))+COS(RADIANS(G1141))*COS(RADIANS(E1135))*COS(RADIANS(AQ1125))))</f>
        <v>0</v>
      </c>
      <c r="AR1141">
        <f>IF(DEGREES(ACOS(SIN(RADIANS(G1141))*SIN(RADIANS(E1135))+COS(RADIANS(G1141))*COS(RADIANS(E1135))*COS(RADIANS(AR1125))))&gt;90,0,$F$4*$F$5/E1134^2*(SIN(RADIANS(G1141))*SIN(RADIANS(E1135))+COS(RADIANS(G1141))*COS(RADIANS(E1135))*COS(RADIANS(AR1125))))</f>
        <v>0</v>
      </c>
    </row>
    <row r="1142" spans="2:44" x14ac:dyDescent="0.5">
      <c r="G1142">
        <v>-60</v>
      </c>
      <c r="I1142">
        <f>IF(DEGREES(ACOS(SIN(RADIANS(G1142))*SIN(RADIANS(E1135))+COS(RADIANS(G1142))*COS(RADIANS(E1135))*COS(RADIANS(I1125))))&gt;90,0,$F$4*$F$5/E1134^2*(SIN(RADIANS(G1142))*SIN(RADIANS(E1135))+COS(RADIANS(G1142))*COS(RADIANS(E1135))*COS(RADIANS(I1125))))</f>
        <v>0</v>
      </c>
      <c r="J1142">
        <f>IF(DEGREES(ACOS(SIN(RADIANS(G1142))*SIN(RADIANS(E1135))+COS(RADIANS(G1142))*COS(RADIANS(E1135))*COS(RADIANS(J1125))))&gt;90,0,$F$4*$F$5/E1134^2*(SIN(RADIANS(G1142))*SIN(RADIANS(E1135))+COS(RADIANS(G1142))*COS(RADIANS(E1135))*COS(RADIANS(J1125))))</f>
        <v>0</v>
      </c>
      <c r="K1142">
        <f>IF(DEGREES(ACOS(SIN(RADIANS(G1142))*SIN(RADIANS(E1135))+COS(RADIANS(G1142))*COS(RADIANS(E1135))*COS(RADIANS(K1125))))&gt;90,0,$F$4*$F$5/E1134^2*(SIN(RADIANS(G1142))*SIN(RADIANS(E1135))+COS(RADIANS(G1142))*COS(RADIANS(E1135))*COS(RADIANS(K1125))))</f>
        <v>0</v>
      </c>
      <c r="L1142">
        <f>IF(DEGREES(ACOS(SIN(RADIANS(G1142))*SIN(RADIANS(E1135))+COS(RADIANS(G1142))*COS(RADIANS(E1135))*COS(RADIANS(L1125))))&gt;90,0,$F$4*$F$5/E1134^2*(SIN(RADIANS(G1142))*SIN(RADIANS(E1135))+COS(RADIANS(G1142))*COS(RADIANS(E1135))*COS(RADIANS(L1125))))</f>
        <v>0</v>
      </c>
      <c r="M1142">
        <f>IF(DEGREES(ACOS(SIN(RADIANS(G1142))*SIN(RADIANS(E1135))+COS(RADIANS(G1142))*COS(RADIANS(E1135))*COS(RADIANS(M1125))))&gt;90,0,$F$4*$F$5/E1134^2*(SIN(RADIANS(G1142))*SIN(RADIANS(E1135))+COS(RADIANS(G1142))*COS(RADIANS(E1135))*COS(RADIANS(M1125))))</f>
        <v>0</v>
      </c>
      <c r="N1142">
        <f>IF(DEGREES(ACOS(SIN(RADIANS(G1142))*SIN(RADIANS(E1135))+COS(RADIANS(G1142))*COS(RADIANS(E1135))*COS(RADIANS(N1125))))&gt;90,0,$F$4*$F$5/E1134^2*(SIN(RADIANS(G1142))*SIN(RADIANS(E1135))+COS(RADIANS(G1142))*COS(RADIANS(E1135))*COS(RADIANS(N1125))))</f>
        <v>0</v>
      </c>
      <c r="O1142">
        <f>IF(DEGREES(ACOS(SIN(RADIANS(G1142))*SIN(RADIANS(E1135))+COS(RADIANS(G1142))*COS(RADIANS(E1135))*COS(RADIANS(O1125))))&gt;90,0,$F$4*$F$5/E1134^2*(SIN(RADIANS(G1142))*SIN(RADIANS(E1135))+COS(RADIANS(G1142))*COS(RADIANS(E1135))*COS(RADIANS(O1125))))</f>
        <v>0</v>
      </c>
      <c r="P1142">
        <f>IF(DEGREES(ACOS(SIN(RADIANS(G1142))*SIN(RADIANS(E1135))+COS(RADIANS(G1142))*COS(RADIANS(E1135))*COS(RADIANS(P1125))))&gt;90,0,$F$4*$F$5/E1134^2*(SIN(RADIANS(G1142))*SIN(RADIANS(E1135))+COS(RADIANS(G1142))*COS(RADIANS(E1135))*COS(RADIANS(P1125))))</f>
        <v>0</v>
      </c>
      <c r="Q1142">
        <f>IF(DEGREES(ACOS(SIN(RADIANS(G1142))*SIN(RADIANS(E1135))+COS(RADIANS(G1142))*COS(RADIANS(E1135))*COS(RADIANS(Q1125))))&gt;90,0,$F$4*$F$5/E1134^2*(SIN(RADIANS(G1142))*SIN(RADIANS(E1135))+COS(RADIANS(G1142))*COS(RADIANS(E1135))*COS(RADIANS(Q1125))))</f>
        <v>0</v>
      </c>
      <c r="R1142" t="e">
        <f>IF(DEGREES(ACOS(SIN(RADIANS(G1142))*SIN(RADIANS(E1135))+COS(RADIANS(G1142))*COS(RADIANS(E1135))*COS(RADIANS(R1125))))&gt;90,0,$F$4*$F$5/E1134^2*(SIN(RADIANS(G1142))*SIN(RADIANS(E1135))+COS(RADIANS(G1142))*COS(RADIANS(E1135))*COS(RADIANS(R1125))))</f>
        <v>#DIV/0!</v>
      </c>
      <c r="S1142" t="e">
        <f>IF(DEGREES(ACOS(SIN(RADIANS(G1142))*SIN(RADIANS(E1135))+COS(RADIANS(G1142))*COS(RADIANS(E1135))*COS(RADIANS(S1125))))&gt;90,0,$F$4*$F$5/E1134^2*(SIN(RADIANS(G1142))*SIN(RADIANS(E1135))+COS(RADIANS(G1142))*COS(RADIANS(E1135))*COS(RADIANS(S1125))))</f>
        <v>#DIV/0!</v>
      </c>
      <c r="T1142" t="e">
        <f>IF(DEGREES(ACOS(SIN(RADIANS(G1142))*SIN(RADIANS(E1135))+COS(RADIANS(G1142))*COS(RADIANS(E1135))*COS(RADIANS(T1125))))&gt;90,0,$F$4*$F$5/E1134^2*(SIN(RADIANS(G1142))*SIN(RADIANS(E1135))+COS(RADIANS(G1142))*COS(RADIANS(E1135))*COS(RADIANS(T1125))))</f>
        <v>#DIV/0!</v>
      </c>
      <c r="U1142" t="e">
        <f>IF(DEGREES(ACOS(SIN(RADIANS(G1142))*SIN(RADIANS(E1135))+COS(RADIANS(G1142))*COS(RADIANS(E1135))*COS(RADIANS(U1125))))&gt;90,0,$F$4*$F$5/E1134^2*(SIN(RADIANS(G1142))*SIN(RADIANS(E1135))+COS(RADIANS(G1142))*COS(RADIANS(E1135))*COS(RADIANS(U1125))))</f>
        <v>#DIV/0!</v>
      </c>
      <c r="V1142" t="e">
        <f>IF(DEGREES(ACOS(SIN(RADIANS(G1142))*SIN(RADIANS(E1135))+COS(RADIANS(G1142))*COS(RADIANS(E1135))*COS(RADIANS(V1125))))&gt;90,0,$F$4*$F$5/E1134^2*(SIN(RADIANS(G1142))*SIN(RADIANS(E1135))+COS(RADIANS(G1142))*COS(RADIANS(E1135))*COS(RADIANS(V1125))))</f>
        <v>#DIV/0!</v>
      </c>
      <c r="W1142" t="e">
        <f>IF(DEGREES(ACOS(SIN(RADIANS(G1142))*SIN(RADIANS(E1135))+COS(RADIANS(G1142))*COS(RADIANS(E1135))*COS(RADIANS(W1125))))&gt;90,0,$F$4*$F$5/E1134^2*(SIN(RADIANS(G1142))*SIN(RADIANS(E1135))+COS(RADIANS(G1142))*COS(RADIANS(E1135))*COS(RADIANS(W1125))))</f>
        <v>#DIV/0!</v>
      </c>
      <c r="X1142" t="e">
        <f>IF(DEGREES(ACOS(SIN(RADIANS(G1142))*SIN(RADIANS(E1135))+COS(RADIANS(G1142))*COS(RADIANS(E1135))*COS(RADIANS(X1125))))&gt;90,0,$F$4*$F$5/E1134^2*(SIN(RADIANS(G1142))*SIN(RADIANS(E1135))+COS(RADIANS(G1142))*COS(RADIANS(E1135))*COS(RADIANS(X1125))))</f>
        <v>#DIV/0!</v>
      </c>
      <c r="Y1142" t="e">
        <f>IF(DEGREES(ACOS(SIN(RADIANS(G1142))*SIN(RADIANS(E1135))+COS(RADIANS(G1142))*COS(RADIANS(E1135))*COS(RADIANS(Y1125))))&gt;90,0,$F$4*$F$5/E1134^2*(SIN(RADIANS(G1142))*SIN(RADIANS(E1135))+COS(RADIANS(G1142))*COS(RADIANS(E1135))*COS(RADIANS(Y1125))))</f>
        <v>#DIV/0!</v>
      </c>
      <c r="Z1142" t="e">
        <f>IF(DEGREES(ACOS(SIN(RADIANS(G1142))*SIN(RADIANS(E1135))+COS(RADIANS(G1142))*COS(RADIANS(E1135))*COS(RADIANS(Z1125))))&gt;90,0,$F$4*$F$5/E1134^2*(SIN(RADIANS(G1142))*SIN(RADIANS(E1135))+COS(RADIANS(G1142))*COS(RADIANS(E1135))*COS(RADIANS(Z1125))))</f>
        <v>#DIV/0!</v>
      </c>
      <c r="AA1142" t="e">
        <f>IF(DEGREES(ACOS(SIN(RADIANS(G1142))*SIN(RADIANS(E1135))+COS(RADIANS(G1142))*COS(RADIANS(E1135))*COS(RADIANS(AA1125))))&gt;90,0,$F$4*$F$5/E1134^2*(SIN(RADIANS(G1142))*SIN(RADIANS(E1135))+COS(RADIANS(G1142))*COS(RADIANS(E1135))*COS(RADIANS(AA1125))))</f>
        <v>#DIV/0!</v>
      </c>
      <c r="AB1142" t="e">
        <f>IF(DEGREES(ACOS(SIN(RADIANS(G1142))*SIN(RADIANS(E1135))+COS(RADIANS(G1142))*COS(RADIANS(E1135))*COS(RADIANS(AB1125))))&gt;90,0,$F$4*$F$5/E1134^2*(SIN(RADIANS(G1142))*SIN(RADIANS(E1135))+COS(RADIANS(G1142))*COS(RADIANS(E1135))*COS(RADIANS(AB1125))))</f>
        <v>#DIV/0!</v>
      </c>
      <c r="AC1142" t="e">
        <f>IF(DEGREES(ACOS(SIN(RADIANS(G1142))*SIN(RADIANS(E1135))+COS(RADIANS(G1142))*COS(RADIANS(E1135))*COS(RADIANS(AC1125))))&gt;90,0,$F$4*$F$5/E1134^2*(SIN(RADIANS(G1142))*SIN(RADIANS(E1135))+COS(RADIANS(G1142))*COS(RADIANS(E1135))*COS(RADIANS(AC1125))))</f>
        <v>#DIV/0!</v>
      </c>
      <c r="AD1142" t="e">
        <f>IF(DEGREES(ACOS(SIN(RADIANS(G1142))*SIN(RADIANS(E1135))+COS(RADIANS(G1142))*COS(RADIANS(E1135))*COS(RADIANS(AD1125))))&gt;90,0,$F$4*$F$5/E1134^2*(SIN(RADIANS(G1142))*SIN(RADIANS(E1135))+COS(RADIANS(G1142))*COS(RADIANS(E1135))*COS(RADIANS(AD1125))))</f>
        <v>#DIV/0!</v>
      </c>
      <c r="AE1142" t="e">
        <f>IF(DEGREES(ACOS(SIN(RADIANS(G1142))*SIN(RADIANS(E1135))+COS(RADIANS(G1142))*COS(RADIANS(E1135))*COS(RADIANS(AE1125))))&gt;90,0,$F$4*$F$5/E1134^2*(SIN(RADIANS(G1142))*SIN(RADIANS(E1135))+COS(RADIANS(G1142))*COS(RADIANS(E1135))*COS(RADIANS(AE1125))))</f>
        <v>#DIV/0!</v>
      </c>
      <c r="AF1142" t="e">
        <f>IF(DEGREES(ACOS(SIN(RADIANS(G1142))*SIN(RADIANS(E1135))+COS(RADIANS(G1142))*COS(RADIANS(E1135))*COS(RADIANS(AF1125))))&gt;90,0,$F$4*$F$5/E1134^2*(SIN(RADIANS(G1142))*SIN(RADIANS(E1135))+COS(RADIANS(G1142))*COS(RADIANS(E1135))*COS(RADIANS(AF1125))))</f>
        <v>#DIV/0!</v>
      </c>
      <c r="AG1142" t="e">
        <f>IF(DEGREES(ACOS(SIN(RADIANS(G1142))*SIN(RADIANS(E1135))+COS(RADIANS(G1142))*COS(RADIANS(E1135))*COS(RADIANS(AG1125))))&gt;90,0,$F$4*$F$5/E1134^2*(SIN(RADIANS(G1142))*SIN(RADIANS(E1135))+COS(RADIANS(G1142))*COS(RADIANS(E1135))*COS(RADIANS(AG1125))))</f>
        <v>#DIV/0!</v>
      </c>
      <c r="AH1142" t="e">
        <f>IF(DEGREES(ACOS(SIN(RADIANS(G1142))*SIN(RADIANS(E1135))+COS(RADIANS(G1142))*COS(RADIANS(E1135))*COS(RADIANS(AH1125))))&gt;90,0,$F$4*$F$5/E1134^2*(SIN(RADIANS(G1142))*SIN(RADIANS(E1135))+COS(RADIANS(G1142))*COS(RADIANS(E1135))*COS(RADIANS(AH1125))))</f>
        <v>#DIV/0!</v>
      </c>
      <c r="AI1142" t="e">
        <f>IF(DEGREES(ACOS(SIN(RADIANS(G1142))*SIN(RADIANS(E1135))+COS(RADIANS(G1142))*COS(RADIANS(E1135))*COS(RADIANS(AI1125))))&gt;90,0,$F$4*$F$5/E1134^2*(SIN(RADIANS(G1142))*SIN(RADIANS(E1135))+COS(RADIANS(G1142))*COS(RADIANS(E1135))*COS(RADIANS(AI1125))))</f>
        <v>#DIV/0!</v>
      </c>
      <c r="AJ1142" t="e">
        <f>IF(DEGREES(ACOS(SIN(RADIANS(G1142))*SIN(RADIANS(E1135))+COS(RADIANS(G1142))*COS(RADIANS(E1135))*COS(RADIANS(AJ1125))))&gt;90,0,$F$4*$F$5/E1134^2*(SIN(RADIANS(G1142))*SIN(RADIANS(E1135))+COS(RADIANS(G1142))*COS(RADIANS(E1135))*COS(RADIANS(AJ1125))))</f>
        <v>#DIV/0!</v>
      </c>
      <c r="AK1142">
        <f>IF(DEGREES(ACOS(SIN(RADIANS(G1142))*SIN(RADIANS(E1135))+COS(RADIANS(G1142))*COS(RADIANS(E1135))*COS(RADIANS(AK1125))))&gt;90,0,$F$4*$F$5/E1134^2*(SIN(RADIANS(G1142))*SIN(RADIANS(E1135))+COS(RADIANS(G1142))*COS(RADIANS(E1135))*COS(RADIANS(AK1125))))</f>
        <v>0</v>
      </c>
      <c r="AL1142">
        <f>IF(DEGREES(ACOS(SIN(RADIANS(G1142))*SIN(RADIANS(E1135))+COS(RADIANS(G1142))*COS(RADIANS(E1135))*COS(RADIANS(AL1125))))&gt;90,0,$F$4*$F$5/E1134^2*(SIN(RADIANS(G1142))*SIN(RADIANS(E1135))+COS(RADIANS(G1142))*COS(RADIANS(E1135))*COS(RADIANS(AL1125))))</f>
        <v>0</v>
      </c>
      <c r="AM1142">
        <f>IF(DEGREES(ACOS(SIN(RADIANS(G1142))*SIN(RADIANS(E1135))+COS(RADIANS(G1142))*COS(RADIANS(E1135))*COS(RADIANS(AM1125))))&gt;90,0,$F$4*$F$5/E1134^2*(SIN(RADIANS(G1142))*SIN(RADIANS(E1135))+COS(RADIANS(G1142))*COS(RADIANS(E1135))*COS(RADIANS(AM1125))))</f>
        <v>0</v>
      </c>
      <c r="AN1142">
        <f>IF(DEGREES(ACOS(SIN(RADIANS(G1142))*SIN(RADIANS(E1135))+COS(RADIANS(G1142))*COS(RADIANS(E1135))*COS(RADIANS(AN1125))))&gt;90,0,$F$4*$F$5/E1134^2*(SIN(RADIANS(G1142))*SIN(RADIANS(E1135))+COS(RADIANS(G1142))*COS(RADIANS(E1135))*COS(RADIANS(AN1125))))</f>
        <v>0</v>
      </c>
      <c r="AO1142">
        <f>IF(DEGREES(ACOS(SIN(RADIANS(G1142))*SIN(RADIANS(E1135))+COS(RADIANS(G1142))*COS(RADIANS(E1135))*COS(RADIANS(AO1125))))&gt;90,0,$F$4*$F$5/E1134^2*(SIN(RADIANS(G1142))*SIN(RADIANS(E1135))+COS(RADIANS(G1142))*COS(RADIANS(E1135))*COS(RADIANS(AO1125))))</f>
        <v>0</v>
      </c>
      <c r="AP1142">
        <f>IF(DEGREES(ACOS(SIN(RADIANS(G1142))*SIN(RADIANS(E1135))+COS(RADIANS(G1142))*COS(RADIANS(E1135))*COS(RADIANS(AP1125))))&gt;90,0,$F$4*$F$5/E1134^2*(SIN(RADIANS(G1142))*SIN(RADIANS(E1135))+COS(RADIANS(G1142))*COS(RADIANS(E1135))*COS(RADIANS(AP1125))))</f>
        <v>0</v>
      </c>
      <c r="AQ1142">
        <f>IF(DEGREES(ACOS(SIN(RADIANS(G1142))*SIN(RADIANS(E1135))+COS(RADIANS(G1142))*COS(RADIANS(E1135))*COS(RADIANS(AQ1125))))&gt;90,0,$F$4*$F$5/E1134^2*(SIN(RADIANS(G1142))*SIN(RADIANS(E1135))+COS(RADIANS(G1142))*COS(RADIANS(E1135))*COS(RADIANS(AQ1125))))</f>
        <v>0</v>
      </c>
      <c r="AR1142">
        <f>IF(DEGREES(ACOS(SIN(RADIANS(G1142))*SIN(RADIANS(E1135))+COS(RADIANS(G1142))*COS(RADIANS(E1135))*COS(RADIANS(AR1125))))&gt;90,0,$F$4*$F$5/E1134^2*(SIN(RADIANS(G1142))*SIN(RADIANS(E1135))+COS(RADIANS(G1142))*COS(RADIANS(E1135))*COS(RADIANS(AR1125))))</f>
        <v>0</v>
      </c>
    </row>
    <row r="1143" spans="2:44" x14ac:dyDescent="0.5">
      <c r="G1143">
        <v>-70</v>
      </c>
      <c r="I1143">
        <f>IF(DEGREES(ACOS(SIN(RADIANS(G1143))*SIN(RADIANS(E1135))+COS(RADIANS(G1143))*COS(RADIANS(E1135))*COS(RADIANS(I1125))))&gt;90,0,$F$4*$F$5/E1134^2*(SIN(RADIANS(G1143))*SIN(RADIANS(E1135))+COS(RADIANS(G1143))*COS(RADIANS(E1135))*COS(RADIANS(I1125))))</f>
        <v>0</v>
      </c>
      <c r="J1143">
        <f>IF(DEGREES(ACOS(SIN(RADIANS(G1143))*SIN(RADIANS(E1135))+COS(RADIANS(G1143))*COS(RADIANS(E1135))*COS(RADIANS(J1125))))&gt;90,0,$F$4*$F$5/E1134^2*(SIN(RADIANS(G1143))*SIN(RADIANS(E1135))+COS(RADIANS(G1143))*COS(RADIANS(E1135))*COS(RADIANS(J1125))))</f>
        <v>0</v>
      </c>
      <c r="K1143">
        <f>IF(DEGREES(ACOS(SIN(RADIANS(G1143))*SIN(RADIANS(E1135))+COS(RADIANS(G1143))*COS(RADIANS(E1135))*COS(RADIANS(K1125))))&gt;90,0,$F$4*$F$5/E1134^2*(SIN(RADIANS(G1143))*SIN(RADIANS(E1135))+COS(RADIANS(G1143))*COS(RADIANS(E1135))*COS(RADIANS(K1125))))</f>
        <v>0</v>
      </c>
      <c r="L1143">
        <f>IF(DEGREES(ACOS(SIN(RADIANS(G1143))*SIN(RADIANS(E1135))+COS(RADIANS(G1143))*COS(RADIANS(E1135))*COS(RADIANS(L1125))))&gt;90,0,$F$4*$F$5/E1134^2*(SIN(RADIANS(G1143))*SIN(RADIANS(E1135))+COS(RADIANS(G1143))*COS(RADIANS(E1135))*COS(RADIANS(L1125))))</f>
        <v>0</v>
      </c>
      <c r="M1143">
        <f>IF(DEGREES(ACOS(SIN(RADIANS(G1143))*SIN(RADIANS(E1135))+COS(RADIANS(G1143))*COS(RADIANS(E1135))*COS(RADIANS(M1125))))&gt;90,0,$F$4*$F$5/E1134^2*(SIN(RADIANS(G1143))*SIN(RADIANS(E1135))+COS(RADIANS(G1143))*COS(RADIANS(E1135))*COS(RADIANS(M1125))))</f>
        <v>0</v>
      </c>
      <c r="N1143">
        <f>IF(DEGREES(ACOS(SIN(RADIANS(G1143))*SIN(RADIANS(E1135))+COS(RADIANS(G1143))*COS(RADIANS(E1135))*COS(RADIANS(N1125))))&gt;90,0,$F$4*$F$5/E1134^2*(SIN(RADIANS(G1143))*SIN(RADIANS(E1135))+COS(RADIANS(G1143))*COS(RADIANS(E1135))*COS(RADIANS(N1125))))</f>
        <v>0</v>
      </c>
      <c r="O1143">
        <f>IF(DEGREES(ACOS(SIN(RADIANS(G1143))*SIN(RADIANS(E1135))+COS(RADIANS(G1143))*COS(RADIANS(E1135))*COS(RADIANS(O1125))))&gt;90,0,$F$4*$F$5/E1134^2*(SIN(RADIANS(G1143))*SIN(RADIANS(E1135))+COS(RADIANS(G1143))*COS(RADIANS(E1135))*COS(RADIANS(O1125))))</f>
        <v>0</v>
      </c>
      <c r="P1143">
        <f>IF(DEGREES(ACOS(SIN(RADIANS(G1143))*SIN(RADIANS(E1135))+COS(RADIANS(G1143))*COS(RADIANS(E1135))*COS(RADIANS(P1125))))&gt;90,0,$F$4*$F$5/E1134^2*(SIN(RADIANS(G1143))*SIN(RADIANS(E1135))+COS(RADIANS(G1143))*COS(RADIANS(E1135))*COS(RADIANS(P1125))))</f>
        <v>0</v>
      </c>
      <c r="Q1143">
        <f>IF(DEGREES(ACOS(SIN(RADIANS(G1143))*SIN(RADIANS(E1135))+COS(RADIANS(G1143))*COS(RADIANS(E1135))*COS(RADIANS(Q1125))))&gt;90,0,$F$4*$F$5/E1134^2*(SIN(RADIANS(G1143))*SIN(RADIANS(E1135))+COS(RADIANS(G1143))*COS(RADIANS(E1135))*COS(RADIANS(Q1125))))</f>
        <v>0</v>
      </c>
      <c r="R1143" t="e">
        <f>IF(DEGREES(ACOS(SIN(RADIANS(G1143))*SIN(RADIANS(E1135))+COS(RADIANS(G1143))*COS(RADIANS(E1135))*COS(RADIANS(R1125))))&gt;90,0,$F$4*$F$5/E1134^2*(SIN(RADIANS(G1143))*SIN(RADIANS(E1135))+COS(RADIANS(G1143))*COS(RADIANS(E1135))*COS(RADIANS(R1125))))</f>
        <v>#DIV/0!</v>
      </c>
      <c r="S1143" t="e">
        <f>IF(DEGREES(ACOS(SIN(RADIANS(G1143))*SIN(RADIANS(E1135))+COS(RADIANS(G1143))*COS(RADIANS(E1135))*COS(RADIANS(S1125))))&gt;90,0,$F$4*$F$5/E1134^2*(SIN(RADIANS(G1143))*SIN(RADIANS(E1135))+COS(RADIANS(G1143))*COS(RADIANS(E1135))*COS(RADIANS(S1125))))</f>
        <v>#DIV/0!</v>
      </c>
      <c r="T1143" t="e">
        <f>IF(DEGREES(ACOS(SIN(RADIANS(G1143))*SIN(RADIANS(E1135))+COS(RADIANS(G1143))*COS(RADIANS(E1135))*COS(RADIANS(T1125))))&gt;90,0,$F$4*$F$5/E1134^2*(SIN(RADIANS(G1143))*SIN(RADIANS(E1135))+COS(RADIANS(G1143))*COS(RADIANS(E1135))*COS(RADIANS(T1125))))</f>
        <v>#DIV/0!</v>
      </c>
      <c r="U1143" t="e">
        <f>IF(DEGREES(ACOS(SIN(RADIANS(G1143))*SIN(RADIANS(E1135))+COS(RADIANS(G1143))*COS(RADIANS(E1135))*COS(RADIANS(U1125))))&gt;90,0,$F$4*$F$5/E1134^2*(SIN(RADIANS(G1143))*SIN(RADIANS(E1135))+COS(RADIANS(G1143))*COS(RADIANS(E1135))*COS(RADIANS(U1125))))</f>
        <v>#DIV/0!</v>
      </c>
      <c r="V1143" t="e">
        <f>IF(DEGREES(ACOS(SIN(RADIANS(G1143))*SIN(RADIANS(E1135))+COS(RADIANS(G1143))*COS(RADIANS(E1135))*COS(RADIANS(V1125))))&gt;90,0,$F$4*$F$5/E1134^2*(SIN(RADIANS(G1143))*SIN(RADIANS(E1135))+COS(RADIANS(G1143))*COS(RADIANS(E1135))*COS(RADIANS(V1125))))</f>
        <v>#DIV/0!</v>
      </c>
      <c r="W1143" t="e">
        <f>IF(DEGREES(ACOS(SIN(RADIANS(G1143))*SIN(RADIANS(E1135))+COS(RADIANS(G1143))*COS(RADIANS(E1135))*COS(RADIANS(W1125))))&gt;90,0,$F$4*$F$5/E1134^2*(SIN(RADIANS(G1143))*SIN(RADIANS(E1135))+COS(RADIANS(G1143))*COS(RADIANS(E1135))*COS(RADIANS(W1125))))</f>
        <v>#DIV/0!</v>
      </c>
      <c r="X1143" t="e">
        <f>IF(DEGREES(ACOS(SIN(RADIANS(G1143))*SIN(RADIANS(E1135))+COS(RADIANS(G1143))*COS(RADIANS(E1135))*COS(RADIANS(X1125))))&gt;90,0,$F$4*$F$5/E1134^2*(SIN(RADIANS(G1143))*SIN(RADIANS(E1135))+COS(RADIANS(G1143))*COS(RADIANS(E1135))*COS(RADIANS(X1125))))</f>
        <v>#DIV/0!</v>
      </c>
      <c r="Y1143" t="e">
        <f>IF(DEGREES(ACOS(SIN(RADIANS(G1143))*SIN(RADIANS(E1135))+COS(RADIANS(G1143))*COS(RADIANS(E1135))*COS(RADIANS(Y1125))))&gt;90,0,$F$4*$F$5/E1134^2*(SIN(RADIANS(G1143))*SIN(RADIANS(E1135))+COS(RADIANS(G1143))*COS(RADIANS(E1135))*COS(RADIANS(Y1125))))</f>
        <v>#DIV/0!</v>
      </c>
      <c r="Z1143" t="e">
        <f>IF(DEGREES(ACOS(SIN(RADIANS(G1143))*SIN(RADIANS(E1135))+COS(RADIANS(G1143))*COS(RADIANS(E1135))*COS(RADIANS(Z1125))))&gt;90,0,$F$4*$F$5/E1134^2*(SIN(RADIANS(G1143))*SIN(RADIANS(E1135))+COS(RADIANS(G1143))*COS(RADIANS(E1135))*COS(RADIANS(Z1125))))</f>
        <v>#DIV/0!</v>
      </c>
      <c r="AA1143" t="e">
        <f>IF(DEGREES(ACOS(SIN(RADIANS(G1143))*SIN(RADIANS(E1135))+COS(RADIANS(G1143))*COS(RADIANS(E1135))*COS(RADIANS(AA1125))))&gt;90,0,$F$4*$F$5/E1134^2*(SIN(RADIANS(G1143))*SIN(RADIANS(E1135))+COS(RADIANS(G1143))*COS(RADIANS(E1135))*COS(RADIANS(AA1125))))</f>
        <v>#DIV/0!</v>
      </c>
      <c r="AB1143" t="e">
        <f>IF(DEGREES(ACOS(SIN(RADIANS(G1143))*SIN(RADIANS(E1135))+COS(RADIANS(G1143))*COS(RADIANS(E1135))*COS(RADIANS(AB1125))))&gt;90,0,$F$4*$F$5/E1134^2*(SIN(RADIANS(G1143))*SIN(RADIANS(E1135))+COS(RADIANS(G1143))*COS(RADIANS(E1135))*COS(RADIANS(AB1125))))</f>
        <v>#DIV/0!</v>
      </c>
      <c r="AC1143" t="e">
        <f>IF(DEGREES(ACOS(SIN(RADIANS(G1143))*SIN(RADIANS(E1135))+COS(RADIANS(G1143))*COS(RADIANS(E1135))*COS(RADIANS(AC1125))))&gt;90,0,$F$4*$F$5/E1134^2*(SIN(RADIANS(G1143))*SIN(RADIANS(E1135))+COS(RADIANS(G1143))*COS(RADIANS(E1135))*COS(RADIANS(AC1125))))</f>
        <v>#DIV/0!</v>
      </c>
      <c r="AD1143" t="e">
        <f>IF(DEGREES(ACOS(SIN(RADIANS(G1143))*SIN(RADIANS(E1135))+COS(RADIANS(G1143))*COS(RADIANS(E1135))*COS(RADIANS(AD1125))))&gt;90,0,$F$4*$F$5/E1134^2*(SIN(RADIANS(G1143))*SIN(RADIANS(E1135))+COS(RADIANS(G1143))*COS(RADIANS(E1135))*COS(RADIANS(AD1125))))</f>
        <v>#DIV/0!</v>
      </c>
      <c r="AE1143" t="e">
        <f>IF(DEGREES(ACOS(SIN(RADIANS(G1143))*SIN(RADIANS(E1135))+COS(RADIANS(G1143))*COS(RADIANS(E1135))*COS(RADIANS(AE1125))))&gt;90,0,$F$4*$F$5/E1134^2*(SIN(RADIANS(G1143))*SIN(RADIANS(E1135))+COS(RADIANS(G1143))*COS(RADIANS(E1135))*COS(RADIANS(AE1125))))</f>
        <v>#DIV/0!</v>
      </c>
      <c r="AF1143" t="e">
        <f>IF(DEGREES(ACOS(SIN(RADIANS(G1143))*SIN(RADIANS(E1135))+COS(RADIANS(G1143))*COS(RADIANS(E1135))*COS(RADIANS(AF1125))))&gt;90,0,$F$4*$F$5/E1134^2*(SIN(RADIANS(G1143))*SIN(RADIANS(E1135))+COS(RADIANS(G1143))*COS(RADIANS(E1135))*COS(RADIANS(AF1125))))</f>
        <v>#DIV/0!</v>
      </c>
      <c r="AG1143" t="e">
        <f>IF(DEGREES(ACOS(SIN(RADIANS(G1143))*SIN(RADIANS(E1135))+COS(RADIANS(G1143))*COS(RADIANS(E1135))*COS(RADIANS(AG1125))))&gt;90,0,$F$4*$F$5/E1134^2*(SIN(RADIANS(G1143))*SIN(RADIANS(E1135))+COS(RADIANS(G1143))*COS(RADIANS(E1135))*COS(RADIANS(AG1125))))</f>
        <v>#DIV/0!</v>
      </c>
      <c r="AH1143" t="e">
        <f>IF(DEGREES(ACOS(SIN(RADIANS(G1143))*SIN(RADIANS(E1135))+COS(RADIANS(G1143))*COS(RADIANS(E1135))*COS(RADIANS(AH1125))))&gt;90,0,$F$4*$F$5/E1134^2*(SIN(RADIANS(G1143))*SIN(RADIANS(E1135))+COS(RADIANS(G1143))*COS(RADIANS(E1135))*COS(RADIANS(AH1125))))</f>
        <v>#DIV/0!</v>
      </c>
      <c r="AI1143" t="e">
        <f>IF(DEGREES(ACOS(SIN(RADIANS(G1143))*SIN(RADIANS(E1135))+COS(RADIANS(G1143))*COS(RADIANS(E1135))*COS(RADIANS(AI1125))))&gt;90,0,$F$4*$F$5/E1134^2*(SIN(RADIANS(G1143))*SIN(RADIANS(E1135))+COS(RADIANS(G1143))*COS(RADIANS(E1135))*COS(RADIANS(AI1125))))</f>
        <v>#DIV/0!</v>
      </c>
      <c r="AJ1143" t="e">
        <f>IF(DEGREES(ACOS(SIN(RADIANS(G1143))*SIN(RADIANS(E1135))+COS(RADIANS(G1143))*COS(RADIANS(E1135))*COS(RADIANS(AJ1125))))&gt;90,0,$F$4*$F$5/E1134^2*(SIN(RADIANS(G1143))*SIN(RADIANS(E1135))+COS(RADIANS(G1143))*COS(RADIANS(E1135))*COS(RADIANS(AJ1125))))</f>
        <v>#DIV/0!</v>
      </c>
      <c r="AK1143">
        <f>IF(DEGREES(ACOS(SIN(RADIANS(G1143))*SIN(RADIANS(E1135))+COS(RADIANS(G1143))*COS(RADIANS(E1135))*COS(RADIANS(AK1125))))&gt;90,0,$F$4*$F$5/E1134^2*(SIN(RADIANS(G1143))*SIN(RADIANS(E1135))+COS(RADIANS(G1143))*COS(RADIANS(E1135))*COS(RADIANS(AK1125))))</f>
        <v>0</v>
      </c>
      <c r="AL1143">
        <f>IF(DEGREES(ACOS(SIN(RADIANS(G1143))*SIN(RADIANS(E1135))+COS(RADIANS(G1143))*COS(RADIANS(E1135))*COS(RADIANS(AL1125))))&gt;90,0,$F$4*$F$5/E1134^2*(SIN(RADIANS(G1143))*SIN(RADIANS(E1135))+COS(RADIANS(G1143))*COS(RADIANS(E1135))*COS(RADIANS(AL1125))))</f>
        <v>0</v>
      </c>
      <c r="AM1143">
        <f>IF(DEGREES(ACOS(SIN(RADIANS(G1143))*SIN(RADIANS(E1135))+COS(RADIANS(G1143))*COS(RADIANS(E1135))*COS(RADIANS(AM1125))))&gt;90,0,$F$4*$F$5/E1134^2*(SIN(RADIANS(G1143))*SIN(RADIANS(E1135))+COS(RADIANS(G1143))*COS(RADIANS(E1135))*COS(RADIANS(AM1125))))</f>
        <v>0</v>
      </c>
      <c r="AN1143">
        <f>IF(DEGREES(ACOS(SIN(RADIANS(G1143))*SIN(RADIANS(E1135))+COS(RADIANS(G1143))*COS(RADIANS(E1135))*COS(RADIANS(AN1125))))&gt;90,0,$F$4*$F$5/E1134^2*(SIN(RADIANS(G1143))*SIN(RADIANS(E1135))+COS(RADIANS(G1143))*COS(RADIANS(E1135))*COS(RADIANS(AN1125))))</f>
        <v>0</v>
      </c>
      <c r="AO1143">
        <f>IF(DEGREES(ACOS(SIN(RADIANS(G1143))*SIN(RADIANS(E1135))+COS(RADIANS(G1143))*COS(RADIANS(E1135))*COS(RADIANS(AO1125))))&gt;90,0,$F$4*$F$5/E1134^2*(SIN(RADIANS(G1143))*SIN(RADIANS(E1135))+COS(RADIANS(G1143))*COS(RADIANS(E1135))*COS(RADIANS(AO1125))))</f>
        <v>0</v>
      </c>
      <c r="AP1143">
        <f>IF(DEGREES(ACOS(SIN(RADIANS(G1143))*SIN(RADIANS(E1135))+COS(RADIANS(G1143))*COS(RADIANS(E1135))*COS(RADIANS(AP1125))))&gt;90,0,$F$4*$F$5/E1134^2*(SIN(RADIANS(G1143))*SIN(RADIANS(E1135))+COS(RADIANS(G1143))*COS(RADIANS(E1135))*COS(RADIANS(AP1125))))</f>
        <v>0</v>
      </c>
      <c r="AQ1143">
        <f>IF(DEGREES(ACOS(SIN(RADIANS(G1143))*SIN(RADIANS(E1135))+COS(RADIANS(G1143))*COS(RADIANS(E1135))*COS(RADIANS(AQ1125))))&gt;90,0,$F$4*$F$5/E1134^2*(SIN(RADIANS(G1143))*SIN(RADIANS(E1135))+COS(RADIANS(G1143))*COS(RADIANS(E1135))*COS(RADIANS(AQ1125))))</f>
        <v>0</v>
      </c>
      <c r="AR1143">
        <f>IF(DEGREES(ACOS(SIN(RADIANS(G1143))*SIN(RADIANS(E1135))+COS(RADIANS(G1143))*COS(RADIANS(E1135))*COS(RADIANS(AR1125))))&gt;90,0,$F$4*$F$5/E1134^2*(SIN(RADIANS(G1143))*SIN(RADIANS(E1135))+COS(RADIANS(G1143))*COS(RADIANS(E1135))*COS(RADIANS(AR1125))))</f>
        <v>0</v>
      </c>
    </row>
    <row r="1144" spans="2:44" x14ac:dyDescent="0.5">
      <c r="G1144">
        <v>-80</v>
      </c>
      <c r="I1144">
        <f>IF(DEGREES(ACOS(SIN(RADIANS(G1144))*SIN(RADIANS(E1135))+COS(RADIANS(G1144))*COS(RADIANS(E1135))*COS(RADIANS(I1125))))&gt;90,0,$F$4*$F$5/E1134^2*(SIN(RADIANS(G1144))*SIN(RADIANS(E1135))+COS(RADIANS(G1144))*COS(RADIANS(E1135))*COS(RADIANS(I1125))))</f>
        <v>0</v>
      </c>
      <c r="J1144">
        <f>IF(DEGREES(ACOS(SIN(RADIANS(G1144))*SIN(RADIANS(E1135))+COS(RADIANS(G1144))*COS(RADIANS(E1135))*COS(RADIANS(J1125))))&gt;90,0,$F$4*$F$5/E1134^2*(SIN(RADIANS(G1144))*SIN(RADIANS(E1135))+COS(RADIANS(G1144))*COS(RADIANS(E1135))*COS(RADIANS(J1125))))</f>
        <v>0</v>
      </c>
      <c r="K1144">
        <f>IF(DEGREES(ACOS(SIN(RADIANS(G1144))*SIN(RADIANS(E1135))+COS(RADIANS(G1144))*COS(RADIANS(E1135))*COS(RADIANS(K1125))))&gt;90,0,$F$4*$F$5/E1134^2*(SIN(RADIANS(G1144))*SIN(RADIANS(E1135))+COS(RADIANS(G1144))*COS(RADIANS(E1135))*COS(RADIANS(K1125))))</f>
        <v>0</v>
      </c>
      <c r="L1144">
        <f>IF(DEGREES(ACOS(SIN(RADIANS(G1144))*SIN(RADIANS(E1135))+COS(RADIANS(G1144))*COS(RADIANS(E1135))*COS(RADIANS(L1125))))&gt;90,0,$F$4*$F$5/E1134^2*(SIN(RADIANS(G1144))*SIN(RADIANS(E1135))+COS(RADIANS(G1144))*COS(RADIANS(E1135))*COS(RADIANS(L1125))))</f>
        <v>0</v>
      </c>
      <c r="M1144">
        <f>IF(DEGREES(ACOS(SIN(RADIANS(G1144))*SIN(RADIANS(E1135))+COS(RADIANS(G1144))*COS(RADIANS(E1135))*COS(RADIANS(M1125))))&gt;90,0,$F$4*$F$5/E1134^2*(SIN(RADIANS(G1144))*SIN(RADIANS(E1135))+COS(RADIANS(G1144))*COS(RADIANS(E1135))*COS(RADIANS(M1125))))</f>
        <v>0</v>
      </c>
      <c r="N1144">
        <f>IF(DEGREES(ACOS(SIN(RADIANS(G1144))*SIN(RADIANS(E1135))+COS(RADIANS(G1144))*COS(RADIANS(E1135))*COS(RADIANS(N1125))))&gt;90,0,$F$4*$F$5/E1134^2*(SIN(RADIANS(G1144))*SIN(RADIANS(E1135))+COS(RADIANS(G1144))*COS(RADIANS(E1135))*COS(RADIANS(N1125))))</f>
        <v>0</v>
      </c>
      <c r="O1144">
        <f>IF(DEGREES(ACOS(SIN(RADIANS(G1144))*SIN(RADIANS(E1135))+COS(RADIANS(G1144))*COS(RADIANS(E1135))*COS(RADIANS(O1125))))&gt;90,0,$F$4*$F$5/E1134^2*(SIN(RADIANS(G1144))*SIN(RADIANS(E1135))+COS(RADIANS(G1144))*COS(RADIANS(E1135))*COS(RADIANS(O1125))))</f>
        <v>0</v>
      </c>
      <c r="P1144">
        <f>IF(DEGREES(ACOS(SIN(RADIANS(G1144))*SIN(RADIANS(E1135))+COS(RADIANS(G1144))*COS(RADIANS(E1135))*COS(RADIANS(P1125))))&gt;90,0,$F$4*$F$5/E1134^2*(SIN(RADIANS(G1144))*SIN(RADIANS(E1135))+COS(RADIANS(G1144))*COS(RADIANS(E1135))*COS(RADIANS(P1125))))</f>
        <v>0</v>
      </c>
      <c r="Q1144">
        <f>IF(DEGREES(ACOS(SIN(RADIANS(G1144))*SIN(RADIANS(E1135))+COS(RADIANS(G1144))*COS(RADIANS(E1135))*COS(RADIANS(Q1125))))&gt;90,0,$F$4*$F$5/E1134^2*(SIN(RADIANS(G1144))*SIN(RADIANS(E1135))+COS(RADIANS(G1144))*COS(RADIANS(E1135))*COS(RADIANS(Q1125))))</f>
        <v>0</v>
      </c>
      <c r="R1144" t="e">
        <f>IF(DEGREES(ACOS(SIN(RADIANS(G1144))*SIN(RADIANS(E1135))+COS(RADIANS(G1144))*COS(RADIANS(E1135))*COS(RADIANS(R1125))))&gt;90,0,$F$4*$F$5/E1134^2*(SIN(RADIANS(G1144))*SIN(RADIANS(E1135))+COS(RADIANS(G1144))*COS(RADIANS(E1135))*COS(RADIANS(R1125))))</f>
        <v>#DIV/0!</v>
      </c>
      <c r="S1144" t="e">
        <f>IF(DEGREES(ACOS(SIN(RADIANS(G1144))*SIN(RADIANS(E1135))+COS(RADIANS(G1144))*COS(RADIANS(E1135))*COS(RADIANS(S1125))))&gt;90,0,$F$4*$F$5/E1134^2*(SIN(RADIANS(G1144))*SIN(RADIANS(E1135))+COS(RADIANS(G1144))*COS(RADIANS(E1135))*COS(RADIANS(S1125))))</f>
        <v>#DIV/0!</v>
      </c>
      <c r="T1144" t="e">
        <f>IF(DEGREES(ACOS(SIN(RADIANS(G1144))*SIN(RADIANS(E1135))+COS(RADIANS(G1144))*COS(RADIANS(E1135))*COS(RADIANS(T1125))))&gt;90,0,$F$4*$F$5/E1134^2*(SIN(RADIANS(G1144))*SIN(RADIANS(E1135))+COS(RADIANS(G1144))*COS(RADIANS(E1135))*COS(RADIANS(T1125))))</f>
        <v>#DIV/0!</v>
      </c>
      <c r="U1144" t="e">
        <f>IF(DEGREES(ACOS(SIN(RADIANS(G1144))*SIN(RADIANS(E1135))+COS(RADIANS(G1144))*COS(RADIANS(E1135))*COS(RADIANS(U1125))))&gt;90,0,$F$4*$F$5/E1134^2*(SIN(RADIANS(G1144))*SIN(RADIANS(E1135))+COS(RADIANS(G1144))*COS(RADIANS(E1135))*COS(RADIANS(U1125))))</f>
        <v>#DIV/0!</v>
      </c>
      <c r="V1144" t="e">
        <f>IF(DEGREES(ACOS(SIN(RADIANS(G1144))*SIN(RADIANS(E1135))+COS(RADIANS(G1144))*COS(RADIANS(E1135))*COS(RADIANS(V1125))))&gt;90,0,$F$4*$F$5/E1134^2*(SIN(RADIANS(G1144))*SIN(RADIANS(E1135))+COS(RADIANS(G1144))*COS(RADIANS(E1135))*COS(RADIANS(V1125))))</f>
        <v>#DIV/0!</v>
      </c>
      <c r="W1144" t="e">
        <f>IF(DEGREES(ACOS(SIN(RADIANS(G1144))*SIN(RADIANS(E1135))+COS(RADIANS(G1144))*COS(RADIANS(E1135))*COS(RADIANS(W1125))))&gt;90,0,$F$4*$F$5/E1134^2*(SIN(RADIANS(G1144))*SIN(RADIANS(E1135))+COS(RADIANS(G1144))*COS(RADIANS(E1135))*COS(RADIANS(W1125))))</f>
        <v>#DIV/0!</v>
      </c>
      <c r="X1144" t="e">
        <f>IF(DEGREES(ACOS(SIN(RADIANS(G1144))*SIN(RADIANS(E1135))+COS(RADIANS(G1144))*COS(RADIANS(E1135))*COS(RADIANS(X1125))))&gt;90,0,$F$4*$F$5/E1134^2*(SIN(RADIANS(G1144))*SIN(RADIANS(E1135))+COS(RADIANS(G1144))*COS(RADIANS(E1135))*COS(RADIANS(X1125))))</f>
        <v>#DIV/0!</v>
      </c>
      <c r="Y1144" t="e">
        <f>IF(DEGREES(ACOS(SIN(RADIANS(G1144))*SIN(RADIANS(E1135))+COS(RADIANS(G1144))*COS(RADIANS(E1135))*COS(RADIANS(Y1125))))&gt;90,0,$F$4*$F$5/E1134^2*(SIN(RADIANS(G1144))*SIN(RADIANS(E1135))+COS(RADIANS(G1144))*COS(RADIANS(E1135))*COS(RADIANS(Y1125))))</f>
        <v>#DIV/0!</v>
      </c>
      <c r="Z1144" t="e">
        <f>IF(DEGREES(ACOS(SIN(RADIANS(G1144))*SIN(RADIANS(E1135))+COS(RADIANS(G1144))*COS(RADIANS(E1135))*COS(RADIANS(Z1125))))&gt;90,0,$F$4*$F$5/E1134^2*(SIN(RADIANS(G1144))*SIN(RADIANS(E1135))+COS(RADIANS(G1144))*COS(RADIANS(E1135))*COS(RADIANS(Z1125))))</f>
        <v>#DIV/0!</v>
      </c>
      <c r="AA1144" t="e">
        <f>IF(DEGREES(ACOS(SIN(RADIANS(G1144))*SIN(RADIANS(E1135))+COS(RADIANS(G1144))*COS(RADIANS(E1135))*COS(RADIANS(AA1125))))&gt;90,0,$F$4*$F$5/E1134^2*(SIN(RADIANS(G1144))*SIN(RADIANS(E1135))+COS(RADIANS(G1144))*COS(RADIANS(E1135))*COS(RADIANS(AA1125))))</f>
        <v>#DIV/0!</v>
      </c>
      <c r="AB1144" t="e">
        <f>IF(DEGREES(ACOS(SIN(RADIANS(G1144))*SIN(RADIANS(E1135))+COS(RADIANS(G1144))*COS(RADIANS(E1135))*COS(RADIANS(AB1125))))&gt;90,0,$F$4*$F$5/E1134^2*(SIN(RADIANS(G1144))*SIN(RADIANS(E1135))+COS(RADIANS(G1144))*COS(RADIANS(E1135))*COS(RADIANS(AB1125))))</f>
        <v>#DIV/0!</v>
      </c>
      <c r="AC1144" t="e">
        <f>IF(DEGREES(ACOS(SIN(RADIANS(G1144))*SIN(RADIANS(E1135))+COS(RADIANS(G1144))*COS(RADIANS(E1135))*COS(RADIANS(AC1125))))&gt;90,0,$F$4*$F$5/E1134^2*(SIN(RADIANS(G1144))*SIN(RADIANS(E1135))+COS(RADIANS(G1144))*COS(RADIANS(E1135))*COS(RADIANS(AC1125))))</f>
        <v>#DIV/0!</v>
      </c>
      <c r="AD1144" t="e">
        <f>IF(DEGREES(ACOS(SIN(RADIANS(G1144))*SIN(RADIANS(E1135))+COS(RADIANS(G1144))*COS(RADIANS(E1135))*COS(RADIANS(AD1125))))&gt;90,0,$F$4*$F$5/E1134^2*(SIN(RADIANS(G1144))*SIN(RADIANS(E1135))+COS(RADIANS(G1144))*COS(RADIANS(E1135))*COS(RADIANS(AD1125))))</f>
        <v>#DIV/0!</v>
      </c>
      <c r="AE1144" t="e">
        <f>IF(DEGREES(ACOS(SIN(RADIANS(G1144))*SIN(RADIANS(E1135))+COS(RADIANS(G1144))*COS(RADIANS(E1135))*COS(RADIANS(AE1125))))&gt;90,0,$F$4*$F$5/E1134^2*(SIN(RADIANS(G1144))*SIN(RADIANS(E1135))+COS(RADIANS(G1144))*COS(RADIANS(E1135))*COS(RADIANS(AE1125))))</f>
        <v>#DIV/0!</v>
      </c>
      <c r="AF1144" t="e">
        <f>IF(DEGREES(ACOS(SIN(RADIANS(G1144))*SIN(RADIANS(E1135))+COS(RADIANS(G1144))*COS(RADIANS(E1135))*COS(RADIANS(AF1125))))&gt;90,0,$F$4*$F$5/E1134^2*(SIN(RADIANS(G1144))*SIN(RADIANS(E1135))+COS(RADIANS(G1144))*COS(RADIANS(E1135))*COS(RADIANS(AF1125))))</f>
        <v>#DIV/0!</v>
      </c>
      <c r="AG1144" t="e">
        <f>IF(DEGREES(ACOS(SIN(RADIANS(G1144))*SIN(RADIANS(E1135))+COS(RADIANS(G1144))*COS(RADIANS(E1135))*COS(RADIANS(AG1125))))&gt;90,0,$F$4*$F$5/E1134^2*(SIN(RADIANS(G1144))*SIN(RADIANS(E1135))+COS(RADIANS(G1144))*COS(RADIANS(E1135))*COS(RADIANS(AG1125))))</f>
        <v>#DIV/0!</v>
      </c>
      <c r="AH1144" t="e">
        <f>IF(DEGREES(ACOS(SIN(RADIANS(G1144))*SIN(RADIANS(E1135))+COS(RADIANS(G1144))*COS(RADIANS(E1135))*COS(RADIANS(AH1125))))&gt;90,0,$F$4*$F$5/E1134^2*(SIN(RADIANS(G1144))*SIN(RADIANS(E1135))+COS(RADIANS(G1144))*COS(RADIANS(E1135))*COS(RADIANS(AH1125))))</f>
        <v>#DIV/0!</v>
      </c>
      <c r="AI1144" t="e">
        <f>IF(DEGREES(ACOS(SIN(RADIANS(G1144))*SIN(RADIANS(E1135))+COS(RADIANS(G1144))*COS(RADIANS(E1135))*COS(RADIANS(AI1125))))&gt;90,0,$F$4*$F$5/E1134^2*(SIN(RADIANS(G1144))*SIN(RADIANS(E1135))+COS(RADIANS(G1144))*COS(RADIANS(E1135))*COS(RADIANS(AI1125))))</f>
        <v>#DIV/0!</v>
      </c>
      <c r="AJ1144" t="e">
        <f>IF(DEGREES(ACOS(SIN(RADIANS(G1144))*SIN(RADIANS(E1135))+COS(RADIANS(G1144))*COS(RADIANS(E1135))*COS(RADIANS(AJ1125))))&gt;90,0,$F$4*$F$5/E1134^2*(SIN(RADIANS(G1144))*SIN(RADIANS(E1135))+COS(RADIANS(G1144))*COS(RADIANS(E1135))*COS(RADIANS(AJ1125))))</f>
        <v>#DIV/0!</v>
      </c>
      <c r="AK1144">
        <f>IF(DEGREES(ACOS(SIN(RADIANS(G1144))*SIN(RADIANS(E1135))+COS(RADIANS(G1144))*COS(RADIANS(E1135))*COS(RADIANS(AK1125))))&gt;90,0,$F$4*$F$5/E1134^2*(SIN(RADIANS(G1144))*SIN(RADIANS(E1135))+COS(RADIANS(G1144))*COS(RADIANS(E1135))*COS(RADIANS(AK1125))))</f>
        <v>0</v>
      </c>
      <c r="AL1144">
        <f>IF(DEGREES(ACOS(SIN(RADIANS(G1144))*SIN(RADIANS(E1135))+COS(RADIANS(G1144))*COS(RADIANS(E1135))*COS(RADIANS(AL1125))))&gt;90,0,$F$4*$F$5/E1134^2*(SIN(RADIANS(G1144))*SIN(RADIANS(E1135))+COS(RADIANS(G1144))*COS(RADIANS(E1135))*COS(RADIANS(AL1125))))</f>
        <v>0</v>
      </c>
      <c r="AM1144">
        <f>IF(DEGREES(ACOS(SIN(RADIANS(G1144))*SIN(RADIANS(E1135))+COS(RADIANS(G1144))*COS(RADIANS(E1135))*COS(RADIANS(AM1125))))&gt;90,0,$F$4*$F$5/E1134^2*(SIN(RADIANS(G1144))*SIN(RADIANS(E1135))+COS(RADIANS(G1144))*COS(RADIANS(E1135))*COS(RADIANS(AM1125))))</f>
        <v>0</v>
      </c>
      <c r="AN1144">
        <f>IF(DEGREES(ACOS(SIN(RADIANS(G1144))*SIN(RADIANS(E1135))+COS(RADIANS(G1144))*COS(RADIANS(E1135))*COS(RADIANS(AN1125))))&gt;90,0,$F$4*$F$5/E1134^2*(SIN(RADIANS(G1144))*SIN(RADIANS(E1135))+COS(RADIANS(G1144))*COS(RADIANS(E1135))*COS(RADIANS(AN1125))))</f>
        <v>0</v>
      </c>
      <c r="AO1144">
        <f>IF(DEGREES(ACOS(SIN(RADIANS(G1144))*SIN(RADIANS(E1135))+COS(RADIANS(G1144))*COS(RADIANS(E1135))*COS(RADIANS(AO1125))))&gt;90,0,$F$4*$F$5/E1134^2*(SIN(RADIANS(G1144))*SIN(RADIANS(E1135))+COS(RADIANS(G1144))*COS(RADIANS(E1135))*COS(RADIANS(AO1125))))</f>
        <v>0</v>
      </c>
      <c r="AP1144">
        <f>IF(DEGREES(ACOS(SIN(RADIANS(G1144))*SIN(RADIANS(E1135))+COS(RADIANS(G1144))*COS(RADIANS(E1135))*COS(RADIANS(AP1125))))&gt;90,0,$F$4*$F$5/E1134^2*(SIN(RADIANS(G1144))*SIN(RADIANS(E1135))+COS(RADIANS(G1144))*COS(RADIANS(E1135))*COS(RADIANS(AP1125))))</f>
        <v>0</v>
      </c>
      <c r="AQ1144">
        <f>IF(DEGREES(ACOS(SIN(RADIANS(G1144))*SIN(RADIANS(E1135))+COS(RADIANS(G1144))*COS(RADIANS(E1135))*COS(RADIANS(AQ1125))))&gt;90,0,$F$4*$F$5/E1134^2*(SIN(RADIANS(G1144))*SIN(RADIANS(E1135))+COS(RADIANS(G1144))*COS(RADIANS(E1135))*COS(RADIANS(AQ1125))))</f>
        <v>0</v>
      </c>
      <c r="AR1144">
        <f>IF(DEGREES(ACOS(SIN(RADIANS(G1144))*SIN(RADIANS(E1135))+COS(RADIANS(G1144))*COS(RADIANS(E1135))*COS(RADIANS(AR1125))))&gt;90,0,$F$4*$F$5/E1134^2*(SIN(RADIANS(G1144))*SIN(RADIANS(E1135))+COS(RADIANS(G1144))*COS(RADIANS(E1135))*COS(RADIANS(AR1125))))</f>
        <v>0</v>
      </c>
    </row>
    <row r="1145" spans="2:44" x14ac:dyDescent="0.5">
      <c r="G1145">
        <v>-90</v>
      </c>
      <c r="I1145" t="e">
        <f>IF(DEGREES(ACOS(SIN(RADIANS(G1145))*SIN(RADIANS(E1135))+COS(RADIANS(G1145))*COS(RADIANS(E1135))*COS(RADIANS(I1125))))&gt;90,0,$F$4*$F$5/E1134^2*(SIN(RADIANS(G1145))*SIN(RADIANS(E1135))+COS(RADIANS(G1145))*COS(RADIANS(E1135))*COS(RADIANS(I1125))))</f>
        <v>#DIV/0!</v>
      </c>
      <c r="J1145" t="e">
        <f>IF(DEGREES(ACOS(SIN(RADIANS(G1145))*SIN(RADIANS(E1135))+COS(RADIANS(G1145))*COS(RADIANS(E1135))*COS(RADIANS(J1125))))&gt;90,0,$F$4*$F$5/E1134^2*(SIN(RADIANS(G1145))*SIN(RADIANS(E1135))+COS(RADIANS(G1145))*COS(RADIANS(E1135))*COS(RADIANS(J1125))))</f>
        <v>#DIV/0!</v>
      </c>
      <c r="K1145" t="e">
        <f>IF(DEGREES(ACOS(SIN(RADIANS(G1145))*SIN(RADIANS(E1135))+COS(RADIANS(G1145))*COS(RADIANS(E1135))*COS(RADIANS(K1125))))&gt;90,0,$F$4*$F$5/E1134^2*(SIN(RADIANS(G1145))*SIN(RADIANS(E1135))+COS(RADIANS(G1145))*COS(RADIANS(E1135))*COS(RADIANS(K1125))))</f>
        <v>#DIV/0!</v>
      </c>
      <c r="L1145" t="e">
        <f>IF(DEGREES(ACOS(SIN(RADIANS(G1145))*SIN(RADIANS(E1135))+COS(RADIANS(G1145))*COS(RADIANS(E1135))*COS(RADIANS(L1125))))&gt;90,0,$F$4*$F$5/E1134^2*(SIN(RADIANS(G1145))*SIN(RADIANS(E1135))+COS(RADIANS(G1145))*COS(RADIANS(E1135))*COS(RADIANS(L1125))))</f>
        <v>#DIV/0!</v>
      </c>
      <c r="M1145" t="e">
        <f>IF(DEGREES(ACOS(SIN(RADIANS(G1145))*SIN(RADIANS(E1135))+COS(RADIANS(G1145))*COS(RADIANS(E1135))*COS(RADIANS(M1125))))&gt;90,0,$F$4*$F$5/E1134^2*(SIN(RADIANS(G1145))*SIN(RADIANS(E1135))+COS(RADIANS(G1145))*COS(RADIANS(E1135))*COS(RADIANS(M1125))))</f>
        <v>#DIV/0!</v>
      </c>
      <c r="N1145" t="e">
        <f>IF(DEGREES(ACOS(SIN(RADIANS(G1145))*SIN(RADIANS(E1135))+COS(RADIANS(G1145))*COS(RADIANS(E1135))*COS(RADIANS(N1125))))&gt;90,0,$F$4*$F$5/E1134^2*(SIN(RADIANS(G1145))*SIN(RADIANS(E1135))+COS(RADIANS(G1145))*COS(RADIANS(E1135))*COS(RADIANS(N1125))))</f>
        <v>#DIV/0!</v>
      </c>
      <c r="O1145" t="e">
        <f>IF(DEGREES(ACOS(SIN(RADIANS(G1145))*SIN(RADIANS(E1135))+COS(RADIANS(G1145))*COS(RADIANS(E1135))*COS(RADIANS(O1125))))&gt;90,0,$F$4*$F$5/E1134^2*(SIN(RADIANS(G1145))*SIN(RADIANS(E1135))+COS(RADIANS(G1145))*COS(RADIANS(E1135))*COS(RADIANS(O1125))))</f>
        <v>#DIV/0!</v>
      </c>
      <c r="P1145" t="e">
        <f>IF(DEGREES(ACOS(SIN(RADIANS(G1145))*SIN(RADIANS(E1135))+COS(RADIANS(G1145))*COS(RADIANS(E1135))*COS(RADIANS(P1125))))&gt;90,0,$F$4*$F$5/E1134^2*(SIN(RADIANS(G1145))*SIN(RADIANS(E1135))+COS(RADIANS(G1145))*COS(RADIANS(E1135))*COS(RADIANS(P1125))))</f>
        <v>#DIV/0!</v>
      </c>
      <c r="Q1145" t="e">
        <f>IF(DEGREES(ACOS(SIN(RADIANS(G1145))*SIN(RADIANS(E1135))+COS(RADIANS(G1145))*COS(RADIANS(E1135))*COS(RADIANS(Q1125))))&gt;90,0,$F$4*$F$5/E1134^2*(SIN(RADIANS(G1145))*SIN(RADIANS(E1135))+COS(RADIANS(G1145))*COS(RADIANS(E1135))*COS(RADIANS(Q1125))))</f>
        <v>#DIV/0!</v>
      </c>
      <c r="R1145" t="e">
        <f>IF(DEGREES(ACOS(SIN(RADIANS(G1145))*SIN(RADIANS(E1135))+COS(RADIANS(G1145))*COS(RADIANS(E1135))*COS(RADIANS(R1125))))&gt;90,0,$F$4*$F$5/E1134^2*(SIN(RADIANS(G1145))*SIN(RADIANS(E1135))+COS(RADIANS(G1145))*COS(RADIANS(E1135))*COS(RADIANS(R1125))))</f>
        <v>#DIV/0!</v>
      </c>
      <c r="S1145" t="e">
        <f>IF(DEGREES(ACOS(SIN(RADIANS(G1145))*SIN(RADIANS(E1135))+COS(RADIANS(G1145))*COS(RADIANS(E1135))*COS(RADIANS(S1125))))&gt;90,0,$F$4*$F$5/E1134^2*(SIN(RADIANS(G1145))*SIN(RADIANS(E1135))+COS(RADIANS(G1145))*COS(RADIANS(E1135))*COS(RADIANS(S1125))))</f>
        <v>#DIV/0!</v>
      </c>
      <c r="T1145" t="e">
        <f>IF(DEGREES(ACOS(SIN(RADIANS(G1145))*SIN(RADIANS(E1135))+COS(RADIANS(G1145))*COS(RADIANS(E1135))*COS(RADIANS(T1125))))&gt;90,0,$F$4*$F$5/E1134^2*(SIN(RADIANS(G1145))*SIN(RADIANS(E1135))+COS(RADIANS(G1145))*COS(RADIANS(E1135))*COS(RADIANS(T1125))))</f>
        <v>#DIV/0!</v>
      </c>
      <c r="U1145" t="e">
        <f>IF(DEGREES(ACOS(SIN(RADIANS(G1145))*SIN(RADIANS(E1135))+COS(RADIANS(G1145))*COS(RADIANS(E1135))*COS(RADIANS(U1125))))&gt;90,0,$F$4*$F$5/E1134^2*(SIN(RADIANS(G1145))*SIN(RADIANS(E1135))+COS(RADIANS(G1145))*COS(RADIANS(E1135))*COS(RADIANS(U1125))))</f>
        <v>#DIV/0!</v>
      </c>
      <c r="V1145" t="e">
        <f>IF(DEGREES(ACOS(SIN(RADIANS(G1145))*SIN(RADIANS(E1135))+COS(RADIANS(G1145))*COS(RADIANS(E1135))*COS(RADIANS(V1125))))&gt;90,0,$F$4*$F$5/E1134^2*(SIN(RADIANS(G1145))*SIN(RADIANS(E1135))+COS(RADIANS(G1145))*COS(RADIANS(E1135))*COS(RADIANS(V1125))))</f>
        <v>#DIV/0!</v>
      </c>
      <c r="W1145" t="e">
        <f>IF(DEGREES(ACOS(SIN(RADIANS(G1145))*SIN(RADIANS(E1135))+COS(RADIANS(G1145))*COS(RADIANS(E1135))*COS(RADIANS(W1125))))&gt;90,0,$F$4*$F$5/E1134^2*(SIN(RADIANS(G1145))*SIN(RADIANS(E1135))+COS(RADIANS(G1145))*COS(RADIANS(E1135))*COS(RADIANS(W1125))))</f>
        <v>#DIV/0!</v>
      </c>
      <c r="X1145" t="e">
        <f>IF(DEGREES(ACOS(SIN(RADIANS(G1145))*SIN(RADIANS(E1135))+COS(RADIANS(G1145))*COS(RADIANS(E1135))*COS(RADIANS(X1125))))&gt;90,0,$F$4*$F$5/E1134^2*(SIN(RADIANS(G1145))*SIN(RADIANS(E1135))+COS(RADIANS(G1145))*COS(RADIANS(E1135))*COS(RADIANS(X1125))))</f>
        <v>#DIV/0!</v>
      </c>
      <c r="Y1145" t="e">
        <f>IF(DEGREES(ACOS(SIN(RADIANS(G1145))*SIN(RADIANS(E1135))+COS(RADIANS(G1145))*COS(RADIANS(E1135))*COS(RADIANS(Y1125))))&gt;90,0,$F$4*$F$5/E1134^2*(SIN(RADIANS(G1145))*SIN(RADIANS(E1135))+COS(RADIANS(G1145))*COS(RADIANS(E1135))*COS(RADIANS(Y1125))))</f>
        <v>#DIV/0!</v>
      </c>
      <c r="Z1145" t="e">
        <f>IF(DEGREES(ACOS(SIN(RADIANS(G1145))*SIN(RADIANS(E1135))+COS(RADIANS(G1145))*COS(RADIANS(E1135))*COS(RADIANS(Z1125))))&gt;90,0,$F$4*$F$5/E1134^2*(SIN(RADIANS(G1145))*SIN(RADIANS(E1135))+COS(RADIANS(G1145))*COS(RADIANS(E1135))*COS(RADIANS(Z1125))))</f>
        <v>#DIV/0!</v>
      </c>
      <c r="AA1145" t="e">
        <f>IF(DEGREES(ACOS(SIN(RADIANS(G1145))*SIN(RADIANS(E1135))+COS(RADIANS(G1145))*COS(RADIANS(E1135))*COS(RADIANS(AA1125))))&gt;90,0,$F$4*$F$5/E1134^2*(SIN(RADIANS(G1145))*SIN(RADIANS(E1135))+COS(RADIANS(G1145))*COS(RADIANS(E1135))*COS(RADIANS(AA1125))))</f>
        <v>#DIV/0!</v>
      </c>
      <c r="AB1145" t="e">
        <f>IF(DEGREES(ACOS(SIN(RADIANS(G1145))*SIN(RADIANS(E1135))+COS(RADIANS(G1145))*COS(RADIANS(E1135))*COS(RADIANS(AB1125))))&gt;90,0,$F$4*$F$5/E1134^2*(SIN(RADIANS(G1145))*SIN(RADIANS(E1135))+COS(RADIANS(G1145))*COS(RADIANS(E1135))*COS(RADIANS(AB1125))))</f>
        <v>#DIV/0!</v>
      </c>
      <c r="AC1145" t="e">
        <f>IF(DEGREES(ACOS(SIN(RADIANS(G1145))*SIN(RADIANS(E1135))+COS(RADIANS(G1145))*COS(RADIANS(E1135))*COS(RADIANS(AC1125))))&gt;90,0,$F$4*$F$5/E1134^2*(SIN(RADIANS(G1145))*SIN(RADIANS(E1135))+COS(RADIANS(G1145))*COS(RADIANS(E1135))*COS(RADIANS(AC1125))))</f>
        <v>#DIV/0!</v>
      </c>
      <c r="AD1145" t="e">
        <f>IF(DEGREES(ACOS(SIN(RADIANS(G1145))*SIN(RADIANS(E1135))+COS(RADIANS(G1145))*COS(RADIANS(E1135))*COS(RADIANS(AD1125))))&gt;90,0,$F$4*$F$5/E1134^2*(SIN(RADIANS(G1145))*SIN(RADIANS(E1135))+COS(RADIANS(G1145))*COS(RADIANS(E1135))*COS(RADIANS(AD1125))))</f>
        <v>#DIV/0!</v>
      </c>
      <c r="AE1145" t="e">
        <f>IF(DEGREES(ACOS(SIN(RADIANS(G1145))*SIN(RADIANS(E1135))+COS(RADIANS(G1145))*COS(RADIANS(E1135))*COS(RADIANS(AE1125))))&gt;90,0,$F$4*$F$5/E1134^2*(SIN(RADIANS(G1145))*SIN(RADIANS(E1135))+COS(RADIANS(G1145))*COS(RADIANS(E1135))*COS(RADIANS(AE1125))))</f>
        <v>#DIV/0!</v>
      </c>
      <c r="AF1145" t="e">
        <f>IF(DEGREES(ACOS(SIN(RADIANS(G1145))*SIN(RADIANS(E1135))+COS(RADIANS(G1145))*COS(RADIANS(E1135))*COS(RADIANS(AF1125))))&gt;90,0,$F$4*$F$5/E1134^2*(SIN(RADIANS(G1145))*SIN(RADIANS(E1135))+COS(RADIANS(G1145))*COS(RADIANS(E1135))*COS(RADIANS(AF1125))))</f>
        <v>#DIV/0!</v>
      </c>
      <c r="AG1145" t="e">
        <f>IF(DEGREES(ACOS(SIN(RADIANS(G1145))*SIN(RADIANS(E1135))+COS(RADIANS(G1145))*COS(RADIANS(E1135))*COS(RADIANS(AG1125))))&gt;90,0,$F$4*$F$5/E1134^2*(SIN(RADIANS(G1145))*SIN(RADIANS(E1135))+COS(RADIANS(G1145))*COS(RADIANS(E1135))*COS(RADIANS(AG1125))))</f>
        <v>#DIV/0!</v>
      </c>
      <c r="AH1145" t="e">
        <f>IF(DEGREES(ACOS(SIN(RADIANS(G1145))*SIN(RADIANS(E1135))+COS(RADIANS(G1145))*COS(RADIANS(E1135))*COS(RADIANS(AH1125))))&gt;90,0,$F$4*$F$5/E1134^2*(SIN(RADIANS(G1145))*SIN(RADIANS(E1135))+COS(RADIANS(G1145))*COS(RADIANS(E1135))*COS(RADIANS(AH1125))))</f>
        <v>#DIV/0!</v>
      </c>
      <c r="AI1145" t="e">
        <f>IF(DEGREES(ACOS(SIN(RADIANS(G1145))*SIN(RADIANS(E1135))+COS(RADIANS(G1145))*COS(RADIANS(E1135))*COS(RADIANS(AI1125))))&gt;90,0,$F$4*$F$5/E1134^2*(SIN(RADIANS(G1145))*SIN(RADIANS(E1135))+COS(RADIANS(G1145))*COS(RADIANS(E1135))*COS(RADIANS(AI1125))))</f>
        <v>#DIV/0!</v>
      </c>
      <c r="AJ1145" t="e">
        <f>IF(DEGREES(ACOS(SIN(RADIANS(G1145))*SIN(RADIANS(E1135))+COS(RADIANS(G1145))*COS(RADIANS(E1135))*COS(RADIANS(AJ1125))))&gt;90,0,$F$4*$F$5/E1134^2*(SIN(RADIANS(G1145))*SIN(RADIANS(E1135))+COS(RADIANS(G1145))*COS(RADIANS(E1135))*COS(RADIANS(AJ1125))))</f>
        <v>#DIV/0!</v>
      </c>
      <c r="AK1145" t="e">
        <f>IF(DEGREES(ACOS(SIN(RADIANS(G1145))*SIN(RADIANS(E1135))+COS(RADIANS(G1145))*COS(RADIANS(E1135))*COS(RADIANS(AK1125))))&gt;90,0,$F$4*$F$5/E1134^2*(SIN(RADIANS(G1145))*SIN(RADIANS(E1135))+COS(RADIANS(G1145))*COS(RADIANS(E1135))*COS(RADIANS(AK1125))))</f>
        <v>#DIV/0!</v>
      </c>
      <c r="AL1145" t="e">
        <f>IF(DEGREES(ACOS(SIN(RADIANS(G1145))*SIN(RADIANS(E1135))+COS(RADIANS(G1145))*COS(RADIANS(E1135))*COS(RADIANS(AL1125))))&gt;90,0,$F$4*$F$5/E1134^2*(SIN(RADIANS(G1145))*SIN(RADIANS(E1135))+COS(RADIANS(G1145))*COS(RADIANS(E1135))*COS(RADIANS(AL1125))))</f>
        <v>#DIV/0!</v>
      </c>
      <c r="AM1145" t="e">
        <f>IF(DEGREES(ACOS(SIN(RADIANS(G1145))*SIN(RADIANS(E1135))+COS(RADIANS(G1145))*COS(RADIANS(E1135))*COS(RADIANS(AM1125))))&gt;90,0,$F$4*$F$5/E1134^2*(SIN(RADIANS(G1145))*SIN(RADIANS(E1135))+COS(RADIANS(G1145))*COS(RADIANS(E1135))*COS(RADIANS(AM1125))))</f>
        <v>#DIV/0!</v>
      </c>
      <c r="AN1145" t="e">
        <f>IF(DEGREES(ACOS(SIN(RADIANS(G1145))*SIN(RADIANS(E1135))+COS(RADIANS(G1145))*COS(RADIANS(E1135))*COS(RADIANS(AN1125))))&gt;90,0,$F$4*$F$5/E1134^2*(SIN(RADIANS(G1145))*SIN(RADIANS(E1135))+COS(RADIANS(G1145))*COS(RADIANS(E1135))*COS(RADIANS(AN1125))))</f>
        <v>#DIV/0!</v>
      </c>
      <c r="AO1145" t="e">
        <f>IF(DEGREES(ACOS(SIN(RADIANS(G1145))*SIN(RADIANS(E1135))+COS(RADIANS(G1145))*COS(RADIANS(E1135))*COS(RADIANS(AO1125))))&gt;90,0,$F$4*$F$5/E1134^2*(SIN(RADIANS(G1145))*SIN(RADIANS(E1135))+COS(RADIANS(G1145))*COS(RADIANS(E1135))*COS(RADIANS(AO1125))))</f>
        <v>#DIV/0!</v>
      </c>
      <c r="AP1145" t="e">
        <f>IF(DEGREES(ACOS(SIN(RADIANS(G1145))*SIN(RADIANS(E1135))+COS(RADIANS(G1145))*COS(RADIANS(E1135))*COS(RADIANS(AP1125))))&gt;90,0,$F$4*$F$5/E1134^2*(SIN(RADIANS(G1145))*SIN(RADIANS(E1135))+COS(RADIANS(G1145))*COS(RADIANS(E1135))*COS(RADIANS(AP1125))))</f>
        <v>#DIV/0!</v>
      </c>
      <c r="AQ1145" t="e">
        <f>IF(DEGREES(ACOS(SIN(RADIANS(G1145))*SIN(RADIANS(E1135))+COS(RADIANS(G1145))*COS(RADIANS(E1135))*COS(RADIANS(AQ1125))))&gt;90,0,$F$4*$F$5/E1134^2*(SIN(RADIANS(G1145))*SIN(RADIANS(E1135))+COS(RADIANS(G1145))*COS(RADIANS(E1135))*COS(RADIANS(AQ1125))))</f>
        <v>#DIV/0!</v>
      </c>
      <c r="AR1145" t="e">
        <f>IF(DEGREES(ACOS(SIN(RADIANS(G1145))*SIN(RADIANS(E1135))+COS(RADIANS(G1145))*COS(RADIANS(E1135))*COS(RADIANS(AR1125))))&gt;90,0,$F$4*$F$5/E1134^2*(SIN(RADIANS(G1145))*SIN(RADIANS(E1135))+COS(RADIANS(G1145))*COS(RADIANS(E1135))*COS(RADIANS(AR1125))))</f>
        <v>#DIV/0!</v>
      </c>
    </row>
    <row r="1147" spans="2:44" x14ac:dyDescent="0.5">
      <c r="H1147" t="s">
        <v>769</v>
      </c>
      <c r="I1147">
        <v>180</v>
      </c>
      <c r="J1147">
        <v>170</v>
      </c>
      <c r="K1147">
        <v>160</v>
      </c>
      <c r="L1147">
        <v>150</v>
      </c>
      <c r="M1147">
        <v>140</v>
      </c>
      <c r="N1147">
        <v>130</v>
      </c>
      <c r="O1147">
        <v>120</v>
      </c>
      <c r="P1147">
        <v>110</v>
      </c>
      <c r="Q1147">
        <v>100</v>
      </c>
      <c r="R1147">
        <v>90</v>
      </c>
      <c r="S1147">
        <v>80</v>
      </c>
      <c r="T1147">
        <v>70</v>
      </c>
      <c r="U1147">
        <v>60</v>
      </c>
      <c r="V1147">
        <v>50</v>
      </c>
      <c r="W1147">
        <v>40</v>
      </c>
      <c r="X1147">
        <v>30</v>
      </c>
      <c r="Y1147">
        <v>20</v>
      </c>
      <c r="Z1147">
        <v>10</v>
      </c>
      <c r="AA1147">
        <v>0</v>
      </c>
      <c r="AB1147">
        <v>-10</v>
      </c>
      <c r="AC1147">
        <v>-20</v>
      </c>
      <c r="AD1147">
        <v>-30</v>
      </c>
      <c r="AE1147">
        <v>-40</v>
      </c>
      <c r="AF1147">
        <v>-50</v>
      </c>
      <c r="AG1147">
        <v>-60</v>
      </c>
      <c r="AH1147">
        <v>-70</v>
      </c>
      <c r="AI1147">
        <v>-80</v>
      </c>
      <c r="AJ1147">
        <v>-90</v>
      </c>
      <c r="AK1147">
        <v>-100</v>
      </c>
      <c r="AL1147">
        <v>-110</v>
      </c>
      <c r="AM1147">
        <v>-120</v>
      </c>
      <c r="AN1147">
        <v>-130</v>
      </c>
      <c r="AO1147">
        <v>-140</v>
      </c>
      <c r="AP1147">
        <v>-150</v>
      </c>
      <c r="AQ1147">
        <v>-160</v>
      </c>
      <c r="AR1147">
        <v>-170</v>
      </c>
    </row>
    <row r="1148" spans="2:44" x14ac:dyDescent="0.5">
      <c r="H1148" t="s">
        <v>779</v>
      </c>
      <c r="I1148">
        <f>IF(ABS(I1147-E1160)&gt;180,IF(ABS(I1147-E1160)&gt;360,ABS(I1147-E1160)-360,360-ABS(I1147-E1160)),ABS(I1147-E1160))</f>
        <v>180</v>
      </c>
      <c r="J1148">
        <f>IF(ABS(J1147-E1160)&gt;180,IF(ABS(J1147-E1160)&gt;360,ABS(J1147-E1160)-360,360-ABS(J1147-E1160)),ABS(J1147-E1160))</f>
        <v>170</v>
      </c>
      <c r="K1148">
        <f>IF(ABS(K1147-E1160)&gt;180,IF(ABS(K1147-E1160)&gt;360,ABS(K1147-E1160)-360,360-ABS(K1147-E1160)),ABS(K1147-E1160))</f>
        <v>160</v>
      </c>
      <c r="L1148">
        <f>IF(ABS(L1147-E1160)&gt;180,IF(ABS(L1147-E1160)&gt;360,ABS(L1147-E1160)-360,360-ABS(L1147-E1160)),ABS(L1147-E1160))</f>
        <v>150</v>
      </c>
      <c r="M1148">
        <f>IF(ABS(M1147-E1160)&gt;180,IF(ABS(M1147-E1160)&gt;360,ABS(M1147-E1160)-360,360-ABS(M1147-E1160)),ABS(M1147-E1160))</f>
        <v>140</v>
      </c>
      <c r="N1148">
        <f>IF(ABS(N1147-E1160)&gt;180,IF(ABS(N1147-E1160)&gt;360,ABS(N1147-E1160)-360,360-ABS(N1147-E1160)),ABS(N1147-E1160))</f>
        <v>130</v>
      </c>
      <c r="O1148">
        <f>IF(ABS(O1147-E1160)&gt;180,IF(ABS(O1147-E1160)&gt;360,ABS(O1147-E1160)-360,360-ABS(O1147-E1160)),ABS(O1147-E1160))</f>
        <v>120</v>
      </c>
      <c r="P1148">
        <f>IF(ABS(P1147-E1160)&gt;180,IF(ABS(P1147-E1160)&gt;360,ABS(P1147-E1160)-360,360-ABS(P1147-E1160)),ABS(P1147-E1160))</f>
        <v>110</v>
      </c>
      <c r="Q1148">
        <f>IF(ABS(Q1147-E1160)&gt;180,IF(ABS(Q1147-E1160)&gt;360,ABS(Q1147-E1160)-360,360-ABS(Q1147-E1160)),ABS(Q1147-E1160))</f>
        <v>100</v>
      </c>
      <c r="R1148">
        <f>IF(ABS(R1147-E1160)&gt;180,IF(ABS(R1147-E1160)&gt;360,ABS(R1147-E1160)-360,360-ABS(R1147-E1160)),ABS(R1147-E1160))</f>
        <v>90</v>
      </c>
      <c r="S1148">
        <f>IF(ABS(S1147-E1160)&gt;180,IF(ABS(S1147-E1160)&gt;360,ABS(S1147-E1160)-360,360-ABS(S1147-E1160)),ABS(S1147-E1160))</f>
        <v>80</v>
      </c>
      <c r="T1148">
        <f>IF(ABS(T1147-E1160)&gt;180,IF(ABS(T1147-E1160)&gt;360,ABS(T1147-E1160)-360,360-ABS(T1147-E1160)),ABS(T1147-E1160))</f>
        <v>70</v>
      </c>
      <c r="U1148">
        <f>IF(ABS(U1147-E1160)&gt;180,IF(ABS(U1147-E1160)&gt;360,ABS(U1147-E1160)-360,360-ABS(U1147-E1160)),ABS(U1147-E1160))</f>
        <v>60</v>
      </c>
      <c r="V1148">
        <f>IF(ABS(V1147-E1160)&gt;180,IF(ABS(V1147-E1160)&gt;360,ABS(V1147-E1160)-360,360-ABS(V1147-E1160)),ABS(V1147-E1160))</f>
        <v>50</v>
      </c>
      <c r="W1148">
        <f>IF(ABS(W1147-E1160)&gt;180,IF(ABS(W1147-E1160)&gt;360,ABS(W1147-E1160)-360,360-ABS(W1147-E1160)),ABS(W1147-E1160))</f>
        <v>40</v>
      </c>
      <c r="X1148">
        <f>IF(ABS(X1147-E1160)&gt;180,IF(ABS(X1147-E1160)&gt;360,ABS(X1147-E1160)-360,360-ABS(X1147-E1160)),ABS(X1147-E1160))</f>
        <v>30</v>
      </c>
      <c r="Y1148">
        <f>IF(ABS(Y1147-E1160)&gt;180,IF(ABS(Y1147-E1160)&gt;360,ABS(Y1147-E1160)-360,360-ABS(Y1147-E1160)),ABS(Y1147-E1160))</f>
        <v>20</v>
      </c>
      <c r="Z1148">
        <f>IF(ABS(Z1147-E1160)&gt;180,IF(ABS(Z1147-E1160)&gt;360,ABS(Z1147-E1160)-360,360-ABS(Z1147-E1160)),ABS(Z1147-E1160))</f>
        <v>10</v>
      </c>
      <c r="AA1148">
        <f>IF(ABS(AA1147-E1160)&gt;180,IF(ABS(AA1147-E1160)&gt;360,ABS(AA1147-E1160)-360,360-ABS(AA1147-E1160)),ABS(AA1147-E1160))</f>
        <v>0</v>
      </c>
      <c r="AB1148">
        <f>IF(ABS(AB1147-E1160)&gt;180,IF(ABS(AB1147-E1160)&gt;360,ABS(AB1147-E1160)-360,360-ABS(AB1147-E1160)),ABS(AB1147-E1160))</f>
        <v>10</v>
      </c>
      <c r="AC1148">
        <f>IF(ABS(AC1147-E1160)&gt;180,IF(ABS(AC1147-E1160)&gt;360,ABS(AC1147-E1160)-360,360-ABS(AC1147-E1160)),ABS(AC1147-E1160))</f>
        <v>20</v>
      </c>
      <c r="AD1148">
        <f>IF(ABS(AD1147-E1160)&gt;180,IF(ABS(AD1147-E1160)&gt;360,ABS(AD1147-E1160)-360,360-ABS(AD1147-E1160)),ABS(AD1147-E1160))</f>
        <v>30</v>
      </c>
      <c r="AE1148">
        <f>IF(ABS(AE1147-E1160)&gt;180,IF(ABS(AE1147-E1160)&gt;360,ABS(AE1147-E1160)-360,360-ABS(AE1147-E1160)),ABS(AE1147-E1160))</f>
        <v>40</v>
      </c>
      <c r="AF1148">
        <f>IF(ABS(AF1147-E1160)&gt;180,IF(ABS(AF1147-E1160)&gt;360,ABS(AF1147-E1160)-360,360-ABS(AF1147-E1160)),ABS(AF1147-E1160))</f>
        <v>50</v>
      </c>
      <c r="AG1148">
        <f>IF(ABS(AG1147-E1160)&gt;180,IF(ABS(AG1147-E1160)&gt;360,ABS(AG1147-E1160)-360,360-ABS(AG1147-E1160)),ABS(AG1147-E1160))</f>
        <v>60</v>
      </c>
      <c r="AH1148">
        <f>IF(ABS(AH1147-E1160)&gt;180,IF(ABS(AH1147-E1160)&gt;360,ABS(AH1147-E1160)-360,360-ABS(AH1147-E1160)),ABS(AH1147-E1160))</f>
        <v>70</v>
      </c>
      <c r="AI1148">
        <f>IF(ABS(AI1147-E1160)&gt;180,IF(ABS(AI1147-E1160)&gt;360,ABS(AI1147-E1160)-360,360-ABS(AI1147-E1160)),ABS(AI1147-E1160))</f>
        <v>80</v>
      </c>
      <c r="AJ1148">
        <f>IF(ABS(AJ1147-E1160)&gt;180,IF(ABS(AJ1147-E1160)&gt;360,ABS(AJ1147-E1160)-360,360-ABS(AJ1147-E1160)),ABS(AJ1147-E1160))</f>
        <v>90</v>
      </c>
      <c r="AK1148">
        <f>IF(ABS(AK1147-E1160)&gt;180,IF(ABS(AK1147-E1160)&gt;360,ABS(AK1147-E1160)-360,360-ABS(AK1147-E1160)),ABS(AK1147-E1160))</f>
        <v>100</v>
      </c>
      <c r="AL1148">
        <f>IF(ABS(AL1147-E1160)&gt;180,IF(ABS(AL1147-E1160)&gt;360,ABS(AL1147-E1160)-360,360-ABS(AL1147-E1160)),ABS(AL1147-E1160))</f>
        <v>110</v>
      </c>
      <c r="AM1148">
        <f>IF(ABS(AM1147-E1160)&gt;180,IF(ABS(AM1147-E1160)&gt;360,ABS(AM1147-E1160)-360,360-ABS(AM1147-E1160)),ABS(AM1147-E1160))</f>
        <v>120</v>
      </c>
      <c r="AN1148">
        <f>IF(ABS(AN1147-E1160)&gt;180,IF(ABS(AN1147-E1160)&gt;360,ABS(AN1147-E1160)-360,360-ABS(AN1147-E1160)),ABS(AN1147-E1160))</f>
        <v>130</v>
      </c>
      <c r="AO1148">
        <f>IF(ABS(AO1147-E1160)&gt;180,IF(ABS(AO1147-E1160)&gt;360,ABS(AO1147-E1160)-360,360-ABS(AO1147-E1160)),ABS(AO1147-E1160))</f>
        <v>140</v>
      </c>
      <c r="AP1148">
        <f>IF(ABS(AP1147-E1160)&gt;180,IF(ABS(AP1147-E1160)&gt;360,ABS(AP1147-E1160)-360,360-ABS(AP1147-E1160)),ABS(AP1147-E1160))</f>
        <v>150</v>
      </c>
      <c r="AQ1148">
        <f>IF(ABS(AQ1147-E1160)&gt;180,IF(ABS(AQ1147-E1160)&gt;360,ABS(AQ1147-E1160)-360,360-ABS(AQ1147-E1160)),ABS(AQ1147-E1160))</f>
        <v>160</v>
      </c>
      <c r="AR1148">
        <f>IF(ABS(AR1147-E1160)&gt;180,IF(ABS(AR1147-E1160)&gt;360,ABS(AR1147-E1160)-360,360-ABS(AR1147-E1160)),ABS(AR1147-E1160))</f>
        <v>170</v>
      </c>
    </row>
    <row r="1149" spans="2:44" x14ac:dyDescent="0.5">
      <c r="G1149" t="s">
        <v>734</v>
      </c>
    </row>
    <row r="1150" spans="2:44" x14ac:dyDescent="0.5">
      <c r="B1150" t="s">
        <v>788</v>
      </c>
      <c r="E1150">
        <v>480</v>
      </c>
      <c r="G1150">
        <v>90</v>
      </c>
      <c r="I1150" t="e">
        <f>IF(DEGREES(ACOS(SIN(RADIANS(G1150))*SIN(RADIANS(E1158))+COS(RADIANS(G1150))*COS(RADIANS(E1158))*COS(RADIANS(I1148))))&gt;90,0,$F$4*$F$5/E1157^2*(SIN(RADIANS(G1150))*SIN(RADIANS(E1158))+COS(RADIANS(G1150))*COS(RADIANS(E1158))*COS(RADIANS(I1148))))</f>
        <v>#DIV/0!</v>
      </c>
      <c r="J1150" t="e">
        <f>IF(DEGREES(ACOS(SIN(RADIANS(G1150))*SIN(RADIANS(E1158))+COS(RADIANS(G1150))*COS(RADIANS(E1158))*COS(RADIANS(J1148))))&gt;90,0,$F$4*$F$5/E1157^2*(SIN(RADIANS(G1150))*SIN(RADIANS(E1158))+COS(RADIANS(G1150))*COS(RADIANS(E1158))*COS(RADIANS(J1148))))</f>
        <v>#DIV/0!</v>
      </c>
      <c r="K1150" t="e">
        <f>IF(DEGREES(ACOS(SIN(RADIANS(G1150))*SIN(RADIANS(E1158))+COS(RADIANS(G1150))*COS(RADIANS(E1158))*COS(RADIANS(K1148))))&gt;90,0,$F$4*$F$5/E1157^2*(SIN(RADIANS(G1150))*SIN(RADIANS(E1158))+COS(RADIANS(G1150))*COS(RADIANS(E1158))*COS(RADIANS(K1148))))</f>
        <v>#DIV/0!</v>
      </c>
      <c r="L1150" t="e">
        <f>IF(DEGREES(ACOS(SIN(RADIANS(G1150))*SIN(RADIANS(E1158))+COS(RADIANS(G1150))*COS(RADIANS(E1158))*COS(RADIANS(L1148))))&gt;90,0,$F$4*$F$5/E1157^2*(SIN(RADIANS(G1150))*SIN(RADIANS(E1158))+COS(RADIANS(G1150))*COS(RADIANS(E1158))*COS(RADIANS(L1148))))</f>
        <v>#DIV/0!</v>
      </c>
      <c r="M1150" t="e">
        <f>IF(DEGREES(ACOS(SIN(RADIANS(G1150))*SIN(RADIANS(E1158))+COS(RADIANS(G1150))*COS(RADIANS(E1158))*COS(RADIANS(M1148))))&gt;90,0,$F$4*$F$5/E1157^2*(SIN(RADIANS(G1150))*SIN(RADIANS(E1158))+COS(RADIANS(G1150))*COS(RADIANS(E1158))*COS(RADIANS(M1148))))</f>
        <v>#DIV/0!</v>
      </c>
      <c r="N1150" t="e">
        <f>IF(DEGREES(ACOS(SIN(RADIANS(G1150))*SIN(RADIANS(E1158))+COS(RADIANS(G1150))*COS(RADIANS(E1158))*COS(RADIANS(N1148))))&gt;90,0,$F$4*$F$5/E1157^2*(SIN(RADIANS(G1150))*SIN(RADIANS(E1158))+COS(RADIANS(G1150))*COS(RADIANS(E1158))*COS(RADIANS(N1148))))</f>
        <v>#DIV/0!</v>
      </c>
      <c r="O1150" t="e">
        <f>IF(DEGREES(ACOS(SIN(RADIANS(G1150))*SIN(RADIANS(E1158))+COS(RADIANS(G1150))*COS(RADIANS(E1158))*COS(RADIANS(O1148))))&gt;90,0,$F$4*$F$5/E1157^2*(SIN(RADIANS(G1150))*SIN(RADIANS(E1158))+COS(RADIANS(G1150))*COS(RADIANS(E1158))*COS(RADIANS(O1148))))</f>
        <v>#DIV/0!</v>
      </c>
      <c r="P1150" t="e">
        <f>IF(DEGREES(ACOS(SIN(RADIANS(G1150))*SIN(RADIANS(E1158))+COS(RADIANS(G1150))*COS(RADIANS(E1158))*COS(RADIANS(P1148))))&gt;90,0,$F$4*$F$5/E1157^2*(SIN(RADIANS(G1150))*SIN(RADIANS(E1158))+COS(RADIANS(G1150))*COS(RADIANS(E1158))*COS(RADIANS(P1148))))</f>
        <v>#DIV/0!</v>
      </c>
      <c r="Q1150" t="e">
        <f>IF(DEGREES(ACOS(SIN(RADIANS(G1150))*SIN(RADIANS(E1158))+COS(RADIANS(G1150))*COS(RADIANS(E1158))*COS(RADIANS(Q1148))))&gt;90,0,$F$4*$F$5/E1157^2*(SIN(RADIANS(G1150))*SIN(RADIANS(E1158))+COS(RADIANS(G1150))*COS(RADIANS(E1158))*COS(RADIANS(Q1148))))</f>
        <v>#DIV/0!</v>
      </c>
      <c r="R1150" t="e">
        <f>IF(DEGREES(ACOS(SIN(RADIANS(G1150))*SIN(RADIANS(E1158))+COS(RADIANS(G1150))*COS(RADIANS(E1158))*COS(RADIANS(R1148))))&gt;90,0,$F$4*$F$5/E1157^2*(SIN(RADIANS(G1150))*SIN(RADIANS(E1158))+COS(RADIANS(G1150))*COS(RADIANS(E1158))*COS(RADIANS(R1148))))</f>
        <v>#DIV/0!</v>
      </c>
      <c r="S1150" t="e">
        <f>IF(DEGREES(ACOS(SIN(RADIANS(G1150))*SIN(RADIANS(E1158))+COS(RADIANS(G1150))*COS(RADIANS(E1158))*COS(RADIANS(S1148))))&gt;90,0,$F$4*$F$5/E1157^2*(SIN(RADIANS(G1150))*SIN(RADIANS(E1158))+COS(RADIANS(G1150))*COS(RADIANS(E1158))*COS(RADIANS(S1148))))</f>
        <v>#DIV/0!</v>
      </c>
      <c r="T1150" t="e">
        <f>IF(DEGREES(ACOS(SIN(RADIANS(G1150))*SIN(RADIANS(E1158))+COS(RADIANS(G1150))*COS(RADIANS(E1158))*COS(RADIANS(T1148))))&gt;90,0,$F$4*$F$5/E1157^2*(SIN(RADIANS(G1150))*SIN(RADIANS(E1158))+COS(RADIANS(G1150))*COS(RADIANS(E1158))*COS(RADIANS(T1148))))</f>
        <v>#DIV/0!</v>
      </c>
      <c r="U1150" t="e">
        <f>IF(DEGREES(ACOS(SIN(RADIANS(G1150))*SIN(RADIANS(E1158))+COS(RADIANS(G1150))*COS(RADIANS(E1158))*COS(RADIANS(U1148))))&gt;90,0,$F$4*$F$5/E1157^2*(SIN(RADIANS(G1150))*SIN(RADIANS(E1158))+COS(RADIANS(G1150))*COS(RADIANS(E1158))*COS(RADIANS(U1148))))</f>
        <v>#DIV/0!</v>
      </c>
      <c r="V1150" t="e">
        <f>IF(DEGREES(ACOS(SIN(RADIANS(G1150))*SIN(RADIANS(E1158))+COS(RADIANS(G1150))*COS(RADIANS(E1158))*COS(RADIANS(V1148))))&gt;90,0,$F$4*$F$5/E1157^2*(SIN(RADIANS(G1150))*SIN(RADIANS(E1158))+COS(RADIANS(G1150))*COS(RADIANS(E1158))*COS(RADIANS(V1148))))</f>
        <v>#DIV/0!</v>
      </c>
      <c r="W1150" t="e">
        <f>IF(DEGREES(ACOS(SIN(RADIANS(G1150))*SIN(RADIANS(E1158))+COS(RADIANS(G1150))*COS(RADIANS(E1158))*COS(RADIANS(W1148))))&gt;90,0,$F$4*$F$5/E1157^2*(SIN(RADIANS(G1150))*SIN(RADIANS(E1158))+COS(RADIANS(G1150))*COS(RADIANS(E1158))*COS(RADIANS(W1148))))</f>
        <v>#DIV/0!</v>
      </c>
      <c r="X1150" t="e">
        <f>IF(DEGREES(ACOS(SIN(RADIANS(G1150))*SIN(RADIANS(E1158))+COS(RADIANS(G1150))*COS(RADIANS(E1158))*COS(RADIANS(X1148))))&gt;90,0,$F$4*$F$5/E1157^2*(SIN(RADIANS(G1150))*SIN(RADIANS(E1158))+COS(RADIANS(G1150))*COS(RADIANS(E1158))*COS(RADIANS(X1148))))</f>
        <v>#DIV/0!</v>
      </c>
      <c r="Y1150" t="e">
        <f>IF(DEGREES(ACOS(SIN(RADIANS(G1150))*SIN(RADIANS(E1158))+COS(RADIANS(G1150))*COS(RADIANS(E1158))*COS(RADIANS(Y1148))))&gt;90,0,$F$4*$F$5/E1157^2*(SIN(RADIANS(G1150))*SIN(RADIANS(E1158))+COS(RADIANS(G1150))*COS(RADIANS(E1158))*COS(RADIANS(Y1148))))</f>
        <v>#DIV/0!</v>
      </c>
      <c r="Z1150" t="e">
        <f>IF(DEGREES(ACOS(SIN(RADIANS(G1150))*SIN(RADIANS(E1158))+COS(RADIANS(G1150))*COS(RADIANS(E1158))*COS(RADIANS(Z1148))))&gt;90,0,$F$4*$F$5/E1157^2*(SIN(RADIANS(G1150))*SIN(RADIANS(E1158))+COS(RADIANS(G1150))*COS(RADIANS(E1158))*COS(RADIANS(Z1148))))</f>
        <v>#DIV/0!</v>
      </c>
      <c r="AA1150" t="e">
        <f>IF(DEGREES(ACOS(SIN(RADIANS(G1150))*SIN(RADIANS(E1158))+COS(RADIANS(G1150))*COS(RADIANS(E1158))*COS(RADIANS(AA1148))))&gt;90,0,$F$4*$F$5/E1157^2*(SIN(RADIANS(G1150))*SIN(RADIANS(E1158))+COS(RADIANS(G1150))*COS(RADIANS(E1158))*COS(RADIANS(AA1148))))</f>
        <v>#DIV/0!</v>
      </c>
      <c r="AB1150" t="e">
        <f>IF(DEGREES(ACOS(SIN(RADIANS(G1150))*SIN(RADIANS(E1158))+COS(RADIANS(G1150))*COS(RADIANS(E1158))*COS(RADIANS(AB1148))))&gt;90,0,$F$4*$F$5/E1157^2*(SIN(RADIANS(G1150))*SIN(RADIANS(E1158))+COS(RADIANS(G1150))*COS(RADIANS(E1158))*COS(RADIANS(AB1148))))</f>
        <v>#DIV/0!</v>
      </c>
      <c r="AC1150" t="e">
        <f>IF(DEGREES(ACOS(SIN(RADIANS(G1150))*SIN(RADIANS(E1158))+COS(RADIANS(G1150))*COS(RADIANS(E1158))*COS(RADIANS(AC1148))))&gt;90,0,$F$4*$F$5/E1157^2*(SIN(RADIANS(G1150))*SIN(RADIANS(E1158))+COS(RADIANS(G1150))*COS(RADIANS(E1158))*COS(RADIANS(AC1148))))</f>
        <v>#DIV/0!</v>
      </c>
      <c r="AD1150" t="e">
        <f>IF(DEGREES(ACOS(SIN(RADIANS(G1150))*SIN(RADIANS(E1158))+COS(RADIANS(G1150))*COS(RADIANS(E1158))*COS(RADIANS(AD1148))))&gt;90,0,$F$4*$F$5/E1157^2*(SIN(RADIANS(G1150))*SIN(RADIANS(E1158))+COS(RADIANS(G1150))*COS(RADIANS(E1158))*COS(RADIANS(AD1148))))</f>
        <v>#DIV/0!</v>
      </c>
      <c r="AE1150" t="e">
        <f>IF(DEGREES(ACOS(SIN(RADIANS(G1150))*SIN(RADIANS(E1158))+COS(RADIANS(G1150))*COS(RADIANS(E1158))*COS(RADIANS(AE1148))))&gt;90,0,$F$4*$F$5/E1157^2*(SIN(RADIANS(G1150))*SIN(RADIANS(E1158))+COS(RADIANS(G1150))*COS(RADIANS(E1158))*COS(RADIANS(AE1148))))</f>
        <v>#DIV/0!</v>
      </c>
      <c r="AF1150" t="e">
        <f>IF(DEGREES(ACOS(SIN(RADIANS(G1150))*SIN(RADIANS(E1158))+COS(RADIANS(G1150))*COS(RADIANS(E1158))*COS(RADIANS(AF1148))))&gt;90,0,$F$4*$F$5/E1157^2*(SIN(RADIANS(G1150))*SIN(RADIANS(E1158))+COS(RADIANS(G1150))*COS(RADIANS(E1158))*COS(RADIANS(AF1148))))</f>
        <v>#DIV/0!</v>
      </c>
      <c r="AG1150" t="e">
        <f>IF(DEGREES(ACOS(SIN(RADIANS(G1150))*SIN(RADIANS(E1158))+COS(RADIANS(G1150))*COS(RADIANS(E1158))*COS(RADIANS(AG1148))))&gt;90,0,$F$4*$F$5/E1157^2*(SIN(RADIANS(G1150))*SIN(RADIANS(E1158))+COS(RADIANS(G1150))*COS(RADIANS(E1158))*COS(RADIANS(AG1148))))</f>
        <v>#DIV/0!</v>
      </c>
      <c r="AH1150" t="e">
        <f>IF(DEGREES(ACOS(SIN(RADIANS(G1150))*SIN(RADIANS(E1158))+COS(RADIANS(G1150))*COS(RADIANS(E1158))*COS(RADIANS(AH1148))))&gt;90,0,$F$4*$F$5/E1157^2*(SIN(RADIANS(G1150))*SIN(RADIANS(E1158))+COS(RADIANS(G1150))*COS(RADIANS(E1158))*COS(RADIANS(AH1148))))</f>
        <v>#DIV/0!</v>
      </c>
      <c r="AI1150" t="e">
        <f>IF(DEGREES(ACOS(SIN(RADIANS(G1150))*SIN(RADIANS(E1158))+COS(RADIANS(G1150))*COS(RADIANS(E1158))*COS(RADIANS(AI1148))))&gt;90,0,$F$4*$F$5/E1157^2*(SIN(RADIANS(G1150))*SIN(RADIANS(E1158))+COS(RADIANS(G1150))*COS(RADIANS(E1158))*COS(RADIANS(AI1148))))</f>
        <v>#DIV/0!</v>
      </c>
      <c r="AJ1150" t="e">
        <f>IF(DEGREES(ACOS(SIN(RADIANS(G1150))*SIN(RADIANS(E1158))+COS(RADIANS(G1150))*COS(RADIANS(E1158))*COS(RADIANS(AJ1148))))&gt;90,0,$F$4*$F$5/E1157^2*(SIN(RADIANS(G1150))*SIN(RADIANS(E1158))+COS(RADIANS(G1150))*COS(RADIANS(E1158))*COS(RADIANS(AJ1148))))</f>
        <v>#DIV/0!</v>
      </c>
      <c r="AK1150" t="e">
        <f>IF(DEGREES(ACOS(SIN(RADIANS(G1150))*SIN(RADIANS(E1158))+COS(RADIANS(G1150))*COS(RADIANS(E1158))*COS(RADIANS(AK1148))))&gt;90,0,$F$4*$F$5/E1157^2*(SIN(RADIANS(G1150))*SIN(RADIANS(E1158))+COS(RADIANS(G1150))*COS(RADIANS(E1158))*COS(RADIANS(AK1148))))</f>
        <v>#DIV/0!</v>
      </c>
      <c r="AL1150" t="e">
        <f>IF(DEGREES(ACOS(SIN(RADIANS(G1150))*SIN(RADIANS(E1158))+COS(RADIANS(G1150))*COS(RADIANS(E1158))*COS(RADIANS(AL1148))))&gt;90,0,$F$4*$F$5/E1157^2*(SIN(RADIANS(G1150))*SIN(RADIANS(E1158))+COS(RADIANS(G1150))*COS(RADIANS(E1158))*COS(RADIANS(AL1148))))</f>
        <v>#DIV/0!</v>
      </c>
      <c r="AM1150" t="e">
        <f>IF(DEGREES(ACOS(SIN(RADIANS(G1150))*SIN(RADIANS(E1158))+COS(RADIANS(G1150))*COS(RADIANS(E1158))*COS(RADIANS(AM1148))))&gt;90,0,$F$4*$F$5/E1157^2*(SIN(RADIANS(G1150))*SIN(RADIANS(E1158))+COS(RADIANS(G1150))*COS(RADIANS(E1158))*COS(RADIANS(AM1148))))</f>
        <v>#DIV/0!</v>
      </c>
      <c r="AN1150" t="e">
        <f>IF(DEGREES(ACOS(SIN(RADIANS(G1150))*SIN(RADIANS(E1158))+COS(RADIANS(G1150))*COS(RADIANS(E1158))*COS(RADIANS(AN1148))))&gt;90,0,$F$4*$F$5/E1157^2*(SIN(RADIANS(G1150))*SIN(RADIANS(E1158))+COS(RADIANS(G1150))*COS(RADIANS(E1158))*COS(RADIANS(AN1148))))</f>
        <v>#DIV/0!</v>
      </c>
      <c r="AO1150" t="e">
        <f>IF(DEGREES(ACOS(SIN(RADIANS(G1150))*SIN(RADIANS(E1158))+COS(RADIANS(G1150))*COS(RADIANS(E1158))*COS(RADIANS(AO1148))))&gt;90,0,$F$4*$F$5/E1157^2*(SIN(RADIANS(G1150))*SIN(RADIANS(E1158))+COS(RADIANS(G1150))*COS(RADIANS(E1158))*COS(RADIANS(AO1148))))</f>
        <v>#DIV/0!</v>
      </c>
      <c r="AP1150" t="e">
        <f>IF(DEGREES(ACOS(SIN(RADIANS(G1150))*SIN(RADIANS(E1158))+COS(RADIANS(G1150))*COS(RADIANS(E1158))*COS(RADIANS(AP1148))))&gt;90,0,$F$4*$F$5/E1157^2*(SIN(RADIANS(G1150))*SIN(RADIANS(E1158))+COS(RADIANS(G1150))*COS(RADIANS(E1158))*COS(RADIANS(AP1148))))</f>
        <v>#DIV/0!</v>
      </c>
      <c r="AQ1150" t="e">
        <f>IF(DEGREES(ACOS(SIN(RADIANS(G1150))*SIN(RADIANS(E1158))+COS(RADIANS(G1150))*COS(RADIANS(E1158))*COS(RADIANS(AQ1148))))&gt;90,0,$F$4*$F$5/E1157^2*(SIN(RADIANS(G1150))*SIN(RADIANS(E1158))+COS(RADIANS(G1150))*COS(RADIANS(E1158))*COS(RADIANS(AQ1148))))</f>
        <v>#DIV/0!</v>
      </c>
      <c r="AR1150" t="e">
        <f>IF(DEGREES(ACOS(SIN(RADIANS(G1150))*SIN(RADIANS(E1158))+COS(RADIANS(G1150))*COS(RADIANS(E1158))*COS(RADIANS(AR1148))))&gt;90,0,$F$4*$F$5/E1157^2*(SIN(RADIANS(G1150))*SIN(RADIANS(E1158))+COS(RADIANS(G1150))*COS(RADIANS(E1158))*COS(RADIANS(AR1148))))</f>
        <v>#DIV/0!</v>
      </c>
    </row>
    <row r="1151" spans="2:44" x14ac:dyDescent="0.5">
      <c r="B1151" t="s">
        <v>726</v>
      </c>
      <c r="E1151" cm="1">
        <f t="array" ref="E1151">INDEX($D$1751:$AM$1751,0,MATCH(E1150-IF(E1150&lt;360,0,360),$D$1700:$AM$1700,0))+IF(E1150&gt;350,360,0)</f>
        <v>480</v>
      </c>
      <c r="G1151">
        <v>80</v>
      </c>
      <c r="I1151">
        <f>IF(DEGREES(ACOS(SIN(RADIANS(G1151))*SIN(RADIANS(E1158))+COS(RADIANS(G1151))*COS(RADIANS(E1158))*COS(RADIANS(I1148))))&gt;90,0,$F$4*$F$5/E1157^2*(SIN(RADIANS(G1151))*SIN(RADIANS(E1158))+COS(RADIANS(G1151))*COS(RADIANS(E1158))*COS(RADIANS(I1148))))</f>
        <v>0</v>
      </c>
      <c r="J1151">
        <f>IF(DEGREES(ACOS(SIN(RADIANS(G1151))*SIN(RADIANS(E1158))+COS(RADIANS(G1151))*COS(RADIANS(E1158))*COS(RADIANS(J1148))))&gt;90,0,$F$4*$F$5/E1157^2*(SIN(RADIANS(G1151))*SIN(RADIANS(E1158))+COS(RADIANS(G1151))*COS(RADIANS(E1158))*COS(RADIANS(J1148))))</f>
        <v>0</v>
      </c>
      <c r="K1151">
        <f>IF(DEGREES(ACOS(SIN(RADIANS(G1151))*SIN(RADIANS(E1158))+COS(RADIANS(G1151))*COS(RADIANS(E1158))*COS(RADIANS(K1148))))&gt;90,0,$F$4*$F$5/E1157^2*(SIN(RADIANS(G1151))*SIN(RADIANS(E1158))+COS(RADIANS(G1151))*COS(RADIANS(E1158))*COS(RADIANS(K1148))))</f>
        <v>0</v>
      </c>
      <c r="L1151">
        <f>IF(DEGREES(ACOS(SIN(RADIANS(G1151))*SIN(RADIANS(E1158))+COS(RADIANS(G1151))*COS(RADIANS(E1158))*COS(RADIANS(L1148))))&gt;90,0,$F$4*$F$5/E1157^2*(SIN(RADIANS(G1151))*SIN(RADIANS(E1158))+COS(RADIANS(G1151))*COS(RADIANS(E1158))*COS(RADIANS(L1148))))</f>
        <v>0</v>
      </c>
      <c r="M1151">
        <f>IF(DEGREES(ACOS(SIN(RADIANS(G1151))*SIN(RADIANS(E1158))+COS(RADIANS(G1151))*COS(RADIANS(E1158))*COS(RADIANS(M1148))))&gt;90,0,$F$4*$F$5/E1157^2*(SIN(RADIANS(G1151))*SIN(RADIANS(E1158))+COS(RADIANS(G1151))*COS(RADIANS(E1158))*COS(RADIANS(M1148))))</f>
        <v>0</v>
      </c>
      <c r="N1151">
        <f>IF(DEGREES(ACOS(SIN(RADIANS(G1151))*SIN(RADIANS(E1158))+COS(RADIANS(G1151))*COS(RADIANS(E1158))*COS(RADIANS(N1148))))&gt;90,0,$F$4*$F$5/E1157^2*(SIN(RADIANS(G1151))*SIN(RADIANS(E1158))+COS(RADIANS(G1151))*COS(RADIANS(E1158))*COS(RADIANS(N1148))))</f>
        <v>0</v>
      </c>
      <c r="O1151">
        <f>IF(DEGREES(ACOS(SIN(RADIANS(G1151))*SIN(RADIANS(E1158))+COS(RADIANS(G1151))*COS(RADIANS(E1158))*COS(RADIANS(O1148))))&gt;90,0,$F$4*$F$5/E1157^2*(SIN(RADIANS(G1151))*SIN(RADIANS(E1158))+COS(RADIANS(G1151))*COS(RADIANS(E1158))*COS(RADIANS(O1148))))</f>
        <v>0</v>
      </c>
      <c r="P1151">
        <f>IF(DEGREES(ACOS(SIN(RADIANS(G1151))*SIN(RADIANS(E1158))+COS(RADIANS(G1151))*COS(RADIANS(E1158))*COS(RADIANS(P1148))))&gt;90,0,$F$4*$F$5/E1157^2*(SIN(RADIANS(G1151))*SIN(RADIANS(E1158))+COS(RADIANS(G1151))*COS(RADIANS(E1158))*COS(RADIANS(P1148))))</f>
        <v>0</v>
      </c>
      <c r="Q1151">
        <f>IF(DEGREES(ACOS(SIN(RADIANS(G1151))*SIN(RADIANS(E1158))+COS(RADIANS(G1151))*COS(RADIANS(E1158))*COS(RADIANS(Q1148))))&gt;90,0,$F$4*$F$5/E1157^2*(SIN(RADIANS(G1151))*SIN(RADIANS(E1158))+COS(RADIANS(G1151))*COS(RADIANS(E1158))*COS(RADIANS(Q1148))))</f>
        <v>0</v>
      </c>
      <c r="R1151" t="e">
        <f>IF(DEGREES(ACOS(SIN(RADIANS(G1151))*SIN(RADIANS(E1158))+COS(RADIANS(G1151))*COS(RADIANS(E1158))*COS(RADIANS(R1148))))&gt;90,0,$F$4*$F$5/E1157^2*(SIN(RADIANS(G1151))*SIN(RADIANS(E1158))+COS(RADIANS(G1151))*COS(RADIANS(E1158))*COS(RADIANS(R1148))))</f>
        <v>#DIV/0!</v>
      </c>
      <c r="S1151" t="e">
        <f>IF(DEGREES(ACOS(SIN(RADIANS(G1151))*SIN(RADIANS(E1158))+COS(RADIANS(G1151))*COS(RADIANS(E1158))*COS(RADIANS(S1148))))&gt;90,0,$F$4*$F$5/E1157^2*(SIN(RADIANS(G1151))*SIN(RADIANS(E1158))+COS(RADIANS(G1151))*COS(RADIANS(E1158))*COS(RADIANS(S1148))))</f>
        <v>#DIV/0!</v>
      </c>
      <c r="T1151" t="e">
        <f>IF(DEGREES(ACOS(SIN(RADIANS(G1151))*SIN(RADIANS(E1158))+COS(RADIANS(G1151))*COS(RADIANS(E1158))*COS(RADIANS(T1148))))&gt;90,0,$F$4*$F$5/E1157^2*(SIN(RADIANS(G1151))*SIN(RADIANS(E1158))+COS(RADIANS(G1151))*COS(RADIANS(E1158))*COS(RADIANS(T1148))))</f>
        <v>#DIV/0!</v>
      </c>
      <c r="U1151" t="e">
        <f>IF(DEGREES(ACOS(SIN(RADIANS(G1151))*SIN(RADIANS(E1158))+COS(RADIANS(G1151))*COS(RADIANS(E1158))*COS(RADIANS(U1148))))&gt;90,0,$F$4*$F$5/E1157^2*(SIN(RADIANS(G1151))*SIN(RADIANS(E1158))+COS(RADIANS(G1151))*COS(RADIANS(E1158))*COS(RADIANS(U1148))))</f>
        <v>#DIV/0!</v>
      </c>
      <c r="V1151" t="e">
        <f>IF(DEGREES(ACOS(SIN(RADIANS(G1151))*SIN(RADIANS(E1158))+COS(RADIANS(G1151))*COS(RADIANS(E1158))*COS(RADIANS(V1148))))&gt;90,0,$F$4*$F$5/E1157^2*(SIN(RADIANS(G1151))*SIN(RADIANS(E1158))+COS(RADIANS(G1151))*COS(RADIANS(E1158))*COS(RADIANS(V1148))))</f>
        <v>#DIV/0!</v>
      </c>
      <c r="W1151" t="e">
        <f>IF(DEGREES(ACOS(SIN(RADIANS(G1151))*SIN(RADIANS(E1158))+COS(RADIANS(G1151))*COS(RADIANS(E1158))*COS(RADIANS(W1148))))&gt;90,0,$F$4*$F$5/E1157^2*(SIN(RADIANS(G1151))*SIN(RADIANS(E1158))+COS(RADIANS(G1151))*COS(RADIANS(E1158))*COS(RADIANS(W1148))))</f>
        <v>#DIV/0!</v>
      </c>
      <c r="X1151" t="e">
        <f>IF(DEGREES(ACOS(SIN(RADIANS(G1151))*SIN(RADIANS(E1158))+COS(RADIANS(G1151))*COS(RADIANS(E1158))*COS(RADIANS(X1148))))&gt;90,0,$F$4*$F$5/E1157^2*(SIN(RADIANS(G1151))*SIN(RADIANS(E1158))+COS(RADIANS(G1151))*COS(RADIANS(E1158))*COS(RADIANS(X1148))))</f>
        <v>#DIV/0!</v>
      </c>
      <c r="Y1151" t="e">
        <f>IF(DEGREES(ACOS(SIN(RADIANS(G1151))*SIN(RADIANS(E1158))+COS(RADIANS(G1151))*COS(RADIANS(E1158))*COS(RADIANS(Y1148))))&gt;90,0,$F$4*$F$5/E1157^2*(SIN(RADIANS(G1151))*SIN(RADIANS(E1158))+COS(RADIANS(G1151))*COS(RADIANS(E1158))*COS(RADIANS(Y1148))))</f>
        <v>#DIV/0!</v>
      </c>
      <c r="Z1151" t="e">
        <f>IF(DEGREES(ACOS(SIN(RADIANS(G1151))*SIN(RADIANS(E1158))+COS(RADIANS(G1151))*COS(RADIANS(E1158))*COS(RADIANS(Z1148))))&gt;90,0,$F$4*$F$5/E1157^2*(SIN(RADIANS(G1151))*SIN(RADIANS(E1158))+COS(RADIANS(G1151))*COS(RADIANS(E1158))*COS(RADIANS(Z1148))))</f>
        <v>#DIV/0!</v>
      </c>
      <c r="AA1151" t="e">
        <f>IF(DEGREES(ACOS(SIN(RADIANS(G1151))*SIN(RADIANS(E1158))+COS(RADIANS(G1151))*COS(RADIANS(E1158))*COS(RADIANS(AA1148))))&gt;90,0,$F$4*$F$5/E1157^2*(SIN(RADIANS(G1151))*SIN(RADIANS(E1158))+COS(RADIANS(G1151))*COS(RADIANS(E1158))*COS(RADIANS(AA1148))))</f>
        <v>#DIV/0!</v>
      </c>
      <c r="AB1151" t="e">
        <f>IF(DEGREES(ACOS(SIN(RADIANS(G1151))*SIN(RADIANS(E1158))+COS(RADIANS(G1151))*COS(RADIANS(E1158))*COS(RADIANS(AB1148))))&gt;90,0,$F$4*$F$5/E1157^2*(SIN(RADIANS(G1151))*SIN(RADIANS(E1158))+COS(RADIANS(G1151))*COS(RADIANS(E1158))*COS(RADIANS(AB1148))))</f>
        <v>#DIV/0!</v>
      </c>
      <c r="AC1151" t="e">
        <f>IF(DEGREES(ACOS(SIN(RADIANS(G1151))*SIN(RADIANS(E1158))+COS(RADIANS(G1151))*COS(RADIANS(E1158))*COS(RADIANS(AC1148))))&gt;90,0,$F$4*$F$5/E1157^2*(SIN(RADIANS(G1151))*SIN(RADIANS(E1158))+COS(RADIANS(G1151))*COS(RADIANS(E1158))*COS(RADIANS(AC1148))))</f>
        <v>#DIV/0!</v>
      </c>
      <c r="AD1151" t="e">
        <f>IF(DEGREES(ACOS(SIN(RADIANS(G1151))*SIN(RADIANS(E1158))+COS(RADIANS(G1151))*COS(RADIANS(E1158))*COS(RADIANS(AD1148))))&gt;90,0,$F$4*$F$5/E1157^2*(SIN(RADIANS(G1151))*SIN(RADIANS(E1158))+COS(RADIANS(G1151))*COS(RADIANS(E1158))*COS(RADIANS(AD1148))))</f>
        <v>#DIV/0!</v>
      </c>
      <c r="AE1151" t="e">
        <f>IF(DEGREES(ACOS(SIN(RADIANS(G1151))*SIN(RADIANS(E1158))+COS(RADIANS(G1151))*COS(RADIANS(E1158))*COS(RADIANS(AE1148))))&gt;90,0,$F$4*$F$5/E1157^2*(SIN(RADIANS(G1151))*SIN(RADIANS(E1158))+COS(RADIANS(G1151))*COS(RADIANS(E1158))*COS(RADIANS(AE1148))))</f>
        <v>#DIV/0!</v>
      </c>
      <c r="AF1151" t="e">
        <f>IF(DEGREES(ACOS(SIN(RADIANS(G1151))*SIN(RADIANS(E1158))+COS(RADIANS(G1151))*COS(RADIANS(E1158))*COS(RADIANS(AF1148))))&gt;90,0,$F$4*$F$5/E1157^2*(SIN(RADIANS(G1151))*SIN(RADIANS(E1158))+COS(RADIANS(G1151))*COS(RADIANS(E1158))*COS(RADIANS(AF1148))))</f>
        <v>#DIV/0!</v>
      </c>
      <c r="AG1151" t="e">
        <f>IF(DEGREES(ACOS(SIN(RADIANS(G1151))*SIN(RADIANS(E1158))+COS(RADIANS(G1151))*COS(RADIANS(E1158))*COS(RADIANS(AG1148))))&gt;90,0,$F$4*$F$5/E1157^2*(SIN(RADIANS(G1151))*SIN(RADIANS(E1158))+COS(RADIANS(G1151))*COS(RADIANS(E1158))*COS(RADIANS(AG1148))))</f>
        <v>#DIV/0!</v>
      </c>
      <c r="AH1151" t="e">
        <f>IF(DEGREES(ACOS(SIN(RADIANS(G1151))*SIN(RADIANS(E1158))+COS(RADIANS(G1151))*COS(RADIANS(E1158))*COS(RADIANS(AH1148))))&gt;90,0,$F$4*$F$5/E1157^2*(SIN(RADIANS(G1151))*SIN(RADIANS(E1158))+COS(RADIANS(G1151))*COS(RADIANS(E1158))*COS(RADIANS(AH1148))))</f>
        <v>#DIV/0!</v>
      </c>
      <c r="AI1151" t="e">
        <f>IF(DEGREES(ACOS(SIN(RADIANS(G1151))*SIN(RADIANS(E1158))+COS(RADIANS(G1151))*COS(RADIANS(E1158))*COS(RADIANS(AI1148))))&gt;90,0,$F$4*$F$5/E1157^2*(SIN(RADIANS(G1151))*SIN(RADIANS(E1158))+COS(RADIANS(G1151))*COS(RADIANS(E1158))*COS(RADIANS(AI1148))))</f>
        <v>#DIV/0!</v>
      </c>
      <c r="AJ1151" t="e">
        <f>IF(DEGREES(ACOS(SIN(RADIANS(G1151))*SIN(RADIANS(E1158))+COS(RADIANS(G1151))*COS(RADIANS(E1158))*COS(RADIANS(AJ1148))))&gt;90,0,$F$4*$F$5/E1157^2*(SIN(RADIANS(G1151))*SIN(RADIANS(E1158))+COS(RADIANS(G1151))*COS(RADIANS(E1158))*COS(RADIANS(AJ1148))))</f>
        <v>#DIV/0!</v>
      </c>
      <c r="AK1151">
        <f>IF(DEGREES(ACOS(SIN(RADIANS(G1151))*SIN(RADIANS(E1158))+COS(RADIANS(G1151))*COS(RADIANS(E1158))*COS(RADIANS(AK1148))))&gt;90,0,$F$4*$F$5/E1157^2*(SIN(RADIANS(G1151))*SIN(RADIANS(E1158))+COS(RADIANS(G1151))*COS(RADIANS(E1158))*COS(RADIANS(AK1148))))</f>
        <v>0</v>
      </c>
      <c r="AL1151">
        <f>IF(DEGREES(ACOS(SIN(RADIANS(G1151))*SIN(RADIANS(E1158))+COS(RADIANS(G1151))*COS(RADIANS(E1158))*COS(RADIANS(AL1148))))&gt;90,0,$F$4*$F$5/E1157^2*(SIN(RADIANS(G1151))*SIN(RADIANS(E1158))+COS(RADIANS(G1151))*COS(RADIANS(E1158))*COS(RADIANS(AL1148))))</f>
        <v>0</v>
      </c>
      <c r="AM1151">
        <f>IF(DEGREES(ACOS(SIN(RADIANS(G1151))*SIN(RADIANS(E1158))+COS(RADIANS(G1151))*COS(RADIANS(E1158))*COS(RADIANS(AM1148))))&gt;90,0,$F$4*$F$5/E1157^2*(SIN(RADIANS(G1151))*SIN(RADIANS(E1158))+COS(RADIANS(G1151))*COS(RADIANS(E1158))*COS(RADIANS(AM1148))))</f>
        <v>0</v>
      </c>
      <c r="AN1151">
        <f>IF(DEGREES(ACOS(SIN(RADIANS(G1151))*SIN(RADIANS(E1158))+COS(RADIANS(G1151))*COS(RADIANS(E1158))*COS(RADIANS(AN1148))))&gt;90,0,$F$4*$F$5/E1157^2*(SIN(RADIANS(G1151))*SIN(RADIANS(E1158))+COS(RADIANS(G1151))*COS(RADIANS(E1158))*COS(RADIANS(AN1148))))</f>
        <v>0</v>
      </c>
      <c r="AO1151">
        <f>IF(DEGREES(ACOS(SIN(RADIANS(G1151))*SIN(RADIANS(E1158))+COS(RADIANS(G1151))*COS(RADIANS(E1158))*COS(RADIANS(AO1148))))&gt;90,0,$F$4*$F$5/E1157^2*(SIN(RADIANS(G1151))*SIN(RADIANS(E1158))+COS(RADIANS(G1151))*COS(RADIANS(E1158))*COS(RADIANS(AO1148))))</f>
        <v>0</v>
      </c>
      <c r="AP1151">
        <f>IF(DEGREES(ACOS(SIN(RADIANS(G1151))*SIN(RADIANS(E1158))+COS(RADIANS(G1151))*COS(RADIANS(E1158))*COS(RADIANS(AP1148))))&gt;90,0,$F$4*$F$5/E1157^2*(SIN(RADIANS(G1151))*SIN(RADIANS(E1158))+COS(RADIANS(G1151))*COS(RADIANS(E1158))*COS(RADIANS(AP1148))))</f>
        <v>0</v>
      </c>
      <c r="AQ1151">
        <f>IF(DEGREES(ACOS(SIN(RADIANS(G1151))*SIN(RADIANS(E1158))+COS(RADIANS(G1151))*COS(RADIANS(E1158))*COS(RADIANS(AQ1148))))&gt;90,0,$F$4*$F$5/E1157^2*(SIN(RADIANS(G1151))*SIN(RADIANS(E1158))+COS(RADIANS(G1151))*COS(RADIANS(E1158))*COS(RADIANS(AQ1148))))</f>
        <v>0</v>
      </c>
      <c r="AR1151">
        <f>IF(DEGREES(ACOS(SIN(RADIANS(G1151))*SIN(RADIANS(E1158))+COS(RADIANS(G1151))*COS(RADIANS(E1158))*COS(RADIANS(AR1148))))&gt;90,0,$F$4*$F$5/E1157^2*(SIN(RADIANS(G1151))*SIN(RADIANS(E1158))+COS(RADIANS(G1151))*COS(RADIANS(E1158))*COS(RADIANS(AR1148))))</f>
        <v>0</v>
      </c>
    </row>
    <row r="1152" spans="2:44" x14ac:dyDescent="0.5">
      <c r="B1152" s="40" t="s">
        <v>781</v>
      </c>
      <c r="E1152">
        <f>IF(E1151-$F$13&lt;0,E1151-$F$13+360,IF(E1151-$F$13&gt;360,E1151-$F$13-360,E1151-$F$13))</f>
        <v>210</v>
      </c>
      <c r="G1152">
        <v>70</v>
      </c>
      <c r="I1152">
        <f>IF(DEGREES(ACOS(SIN(RADIANS(G1152))*SIN(RADIANS(E1158))+COS(RADIANS(G1152))*COS(RADIANS(E1158))*COS(RADIANS(I1148))))&gt;90,0,$F$4*$F$5/E1157^2*(SIN(RADIANS(G1152))*SIN(RADIANS(E1158))+COS(RADIANS(G1152))*COS(RADIANS(E1158))*COS(RADIANS(I1148))))</f>
        <v>0</v>
      </c>
      <c r="J1152">
        <f>IF(DEGREES(ACOS(SIN(RADIANS(G1152))*SIN(RADIANS(E1158))+COS(RADIANS(G1152))*COS(RADIANS(E1158))*COS(RADIANS(J1148))))&gt;90,0,$F$4*$F$5/E1157^2*(SIN(RADIANS(G1152))*SIN(RADIANS(E1158))+COS(RADIANS(G1152))*COS(RADIANS(E1158))*COS(RADIANS(J1148))))</f>
        <v>0</v>
      </c>
      <c r="K1152">
        <f>IF(DEGREES(ACOS(SIN(RADIANS(G1152))*SIN(RADIANS(E1158))+COS(RADIANS(G1152))*COS(RADIANS(E1158))*COS(RADIANS(K1148))))&gt;90,0,$F$4*$F$5/E1157^2*(SIN(RADIANS(G1152))*SIN(RADIANS(E1158))+COS(RADIANS(G1152))*COS(RADIANS(E1158))*COS(RADIANS(K1148))))</f>
        <v>0</v>
      </c>
      <c r="L1152">
        <f>IF(DEGREES(ACOS(SIN(RADIANS(G1152))*SIN(RADIANS(E1158))+COS(RADIANS(G1152))*COS(RADIANS(E1158))*COS(RADIANS(L1148))))&gt;90,0,$F$4*$F$5/E1157^2*(SIN(RADIANS(G1152))*SIN(RADIANS(E1158))+COS(RADIANS(G1152))*COS(RADIANS(E1158))*COS(RADIANS(L1148))))</f>
        <v>0</v>
      </c>
      <c r="M1152">
        <f>IF(DEGREES(ACOS(SIN(RADIANS(G1152))*SIN(RADIANS(E1158))+COS(RADIANS(G1152))*COS(RADIANS(E1158))*COS(RADIANS(M1148))))&gt;90,0,$F$4*$F$5/E1157^2*(SIN(RADIANS(G1152))*SIN(RADIANS(E1158))+COS(RADIANS(G1152))*COS(RADIANS(E1158))*COS(RADIANS(M1148))))</f>
        <v>0</v>
      </c>
      <c r="N1152">
        <f>IF(DEGREES(ACOS(SIN(RADIANS(G1152))*SIN(RADIANS(E1158))+COS(RADIANS(G1152))*COS(RADIANS(E1158))*COS(RADIANS(N1148))))&gt;90,0,$F$4*$F$5/E1157^2*(SIN(RADIANS(G1152))*SIN(RADIANS(E1158))+COS(RADIANS(G1152))*COS(RADIANS(E1158))*COS(RADIANS(N1148))))</f>
        <v>0</v>
      </c>
      <c r="O1152">
        <f>IF(DEGREES(ACOS(SIN(RADIANS(G1152))*SIN(RADIANS(E1158))+COS(RADIANS(G1152))*COS(RADIANS(E1158))*COS(RADIANS(O1148))))&gt;90,0,$F$4*$F$5/E1157^2*(SIN(RADIANS(G1152))*SIN(RADIANS(E1158))+COS(RADIANS(G1152))*COS(RADIANS(E1158))*COS(RADIANS(O1148))))</f>
        <v>0</v>
      </c>
      <c r="P1152">
        <f>IF(DEGREES(ACOS(SIN(RADIANS(G1152))*SIN(RADIANS(E1158))+COS(RADIANS(G1152))*COS(RADIANS(E1158))*COS(RADIANS(P1148))))&gt;90,0,$F$4*$F$5/E1157^2*(SIN(RADIANS(G1152))*SIN(RADIANS(E1158))+COS(RADIANS(G1152))*COS(RADIANS(E1158))*COS(RADIANS(P1148))))</f>
        <v>0</v>
      </c>
      <c r="Q1152">
        <f>IF(DEGREES(ACOS(SIN(RADIANS(G1152))*SIN(RADIANS(E1158))+COS(RADIANS(G1152))*COS(RADIANS(E1158))*COS(RADIANS(Q1148))))&gt;90,0,$F$4*$F$5/E1157^2*(SIN(RADIANS(G1152))*SIN(RADIANS(E1158))+COS(RADIANS(G1152))*COS(RADIANS(E1158))*COS(RADIANS(Q1148))))</f>
        <v>0</v>
      </c>
      <c r="R1152" t="e">
        <f>IF(DEGREES(ACOS(SIN(RADIANS(G1152))*SIN(RADIANS(E1158))+COS(RADIANS(G1152))*COS(RADIANS(E1158))*COS(RADIANS(R1148))))&gt;90,0,$F$4*$F$5/E1157^2*(SIN(RADIANS(G1152))*SIN(RADIANS(E1158))+COS(RADIANS(G1152))*COS(RADIANS(E1158))*COS(RADIANS(R1148))))</f>
        <v>#DIV/0!</v>
      </c>
      <c r="S1152" t="e">
        <f>IF(DEGREES(ACOS(SIN(RADIANS(G1152))*SIN(RADIANS(E1158))+COS(RADIANS(G1152))*COS(RADIANS(E1158))*COS(RADIANS(S1148))))&gt;90,0,$F$4*$F$5/E1157^2*(SIN(RADIANS(G1152))*SIN(RADIANS(E1158))+COS(RADIANS(G1152))*COS(RADIANS(E1158))*COS(RADIANS(S1148))))</f>
        <v>#DIV/0!</v>
      </c>
      <c r="T1152" t="e">
        <f>IF(DEGREES(ACOS(SIN(RADIANS(G1152))*SIN(RADIANS(E1158))+COS(RADIANS(G1152))*COS(RADIANS(E1158))*COS(RADIANS(T1148))))&gt;90,0,$F$4*$F$5/E1157^2*(SIN(RADIANS(G1152))*SIN(RADIANS(E1158))+COS(RADIANS(G1152))*COS(RADIANS(E1158))*COS(RADIANS(T1148))))</f>
        <v>#DIV/0!</v>
      </c>
      <c r="U1152" t="e">
        <f>IF(DEGREES(ACOS(SIN(RADIANS(G1152))*SIN(RADIANS(E1158))+COS(RADIANS(G1152))*COS(RADIANS(E1158))*COS(RADIANS(U1148))))&gt;90,0,$F$4*$F$5/E1157^2*(SIN(RADIANS(G1152))*SIN(RADIANS(E1158))+COS(RADIANS(G1152))*COS(RADIANS(E1158))*COS(RADIANS(U1148))))</f>
        <v>#DIV/0!</v>
      </c>
      <c r="V1152" t="e">
        <f>IF(DEGREES(ACOS(SIN(RADIANS(G1152))*SIN(RADIANS(E1158))+COS(RADIANS(G1152))*COS(RADIANS(E1158))*COS(RADIANS(V1148))))&gt;90,0,$F$4*$F$5/E1157^2*(SIN(RADIANS(G1152))*SIN(RADIANS(E1158))+COS(RADIANS(G1152))*COS(RADIANS(E1158))*COS(RADIANS(V1148))))</f>
        <v>#DIV/0!</v>
      </c>
      <c r="W1152" t="e">
        <f>IF(DEGREES(ACOS(SIN(RADIANS(G1152))*SIN(RADIANS(E1158))+COS(RADIANS(G1152))*COS(RADIANS(E1158))*COS(RADIANS(W1148))))&gt;90,0,$F$4*$F$5/E1157^2*(SIN(RADIANS(G1152))*SIN(RADIANS(E1158))+COS(RADIANS(G1152))*COS(RADIANS(E1158))*COS(RADIANS(W1148))))</f>
        <v>#DIV/0!</v>
      </c>
      <c r="X1152" t="e">
        <f>IF(DEGREES(ACOS(SIN(RADIANS(G1152))*SIN(RADIANS(E1158))+COS(RADIANS(G1152))*COS(RADIANS(E1158))*COS(RADIANS(X1148))))&gt;90,0,$F$4*$F$5/E1157^2*(SIN(RADIANS(G1152))*SIN(RADIANS(E1158))+COS(RADIANS(G1152))*COS(RADIANS(E1158))*COS(RADIANS(X1148))))</f>
        <v>#DIV/0!</v>
      </c>
      <c r="Y1152" t="e">
        <f>IF(DEGREES(ACOS(SIN(RADIANS(G1152))*SIN(RADIANS(E1158))+COS(RADIANS(G1152))*COS(RADIANS(E1158))*COS(RADIANS(Y1148))))&gt;90,0,$F$4*$F$5/E1157^2*(SIN(RADIANS(G1152))*SIN(RADIANS(E1158))+COS(RADIANS(G1152))*COS(RADIANS(E1158))*COS(RADIANS(Y1148))))</f>
        <v>#DIV/0!</v>
      </c>
      <c r="Z1152" t="e">
        <f>IF(DEGREES(ACOS(SIN(RADIANS(G1152))*SIN(RADIANS(E1158))+COS(RADIANS(G1152))*COS(RADIANS(E1158))*COS(RADIANS(Z1148))))&gt;90,0,$F$4*$F$5/E1157^2*(SIN(RADIANS(G1152))*SIN(RADIANS(E1158))+COS(RADIANS(G1152))*COS(RADIANS(E1158))*COS(RADIANS(Z1148))))</f>
        <v>#DIV/0!</v>
      </c>
      <c r="AA1152" t="e">
        <f>IF(DEGREES(ACOS(SIN(RADIANS(G1152))*SIN(RADIANS(E1158))+COS(RADIANS(G1152))*COS(RADIANS(E1158))*COS(RADIANS(AA1148))))&gt;90,0,$F$4*$F$5/E1157^2*(SIN(RADIANS(G1152))*SIN(RADIANS(E1158))+COS(RADIANS(G1152))*COS(RADIANS(E1158))*COS(RADIANS(AA1148))))</f>
        <v>#DIV/0!</v>
      </c>
      <c r="AB1152" t="e">
        <f>IF(DEGREES(ACOS(SIN(RADIANS(G1152))*SIN(RADIANS(E1158))+COS(RADIANS(G1152))*COS(RADIANS(E1158))*COS(RADIANS(AB1148))))&gt;90,0,$F$4*$F$5/E1157^2*(SIN(RADIANS(G1152))*SIN(RADIANS(E1158))+COS(RADIANS(G1152))*COS(RADIANS(E1158))*COS(RADIANS(AB1148))))</f>
        <v>#DIV/0!</v>
      </c>
      <c r="AC1152" t="e">
        <f>IF(DEGREES(ACOS(SIN(RADIANS(G1152))*SIN(RADIANS(E1158))+COS(RADIANS(G1152))*COS(RADIANS(E1158))*COS(RADIANS(AC1148))))&gt;90,0,$F$4*$F$5/E1157^2*(SIN(RADIANS(G1152))*SIN(RADIANS(E1158))+COS(RADIANS(G1152))*COS(RADIANS(E1158))*COS(RADIANS(AC1148))))</f>
        <v>#DIV/0!</v>
      </c>
      <c r="AD1152" t="e">
        <f>IF(DEGREES(ACOS(SIN(RADIANS(G1152))*SIN(RADIANS(E1158))+COS(RADIANS(G1152))*COS(RADIANS(E1158))*COS(RADIANS(AD1148))))&gt;90,0,$F$4*$F$5/E1157^2*(SIN(RADIANS(G1152))*SIN(RADIANS(E1158))+COS(RADIANS(G1152))*COS(RADIANS(E1158))*COS(RADIANS(AD1148))))</f>
        <v>#DIV/0!</v>
      </c>
      <c r="AE1152" t="e">
        <f>IF(DEGREES(ACOS(SIN(RADIANS(G1152))*SIN(RADIANS(E1158))+COS(RADIANS(G1152))*COS(RADIANS(E1158))*COS(RADIANS(AE1148))))&gt;90,0,$F$4*$F$5/E1157^2*(SIN(RADIANS(G1152))*SIN(RADIANS(E1158))+COS(RADIANS(G1152))*COS(RADIANS(E1158))*COS(RADIANS(AE1148))))</f>
        <v>#DIV/0!</v>
      </c>
      <c r="AF1152" t="e">
        <f>IF(DEGREES(ACOS(SIN(RADIANS(G1152))*SIN(RADIANS(E1158))+COS(RADIANS(G1152))*COS(RADIANS(E1158))*COS(RADIANS(AF1148))))&gt;90,0,$F$4*$F$5/E1157^2*(SIN(RADIANS(G1152))*SIN(RADIANS(E1158))+COS(RADIANS(G1152))*COS(RADIANS(E1158))*COS(RADIANS(AF1148))))</f>
        <v>#DIV/0!</v>
      </c>
      <c r="AG1152" t="e">
        <f>IF(DEGREES(ACOS(SIN(RADIANS(G1152))*SIN(RADIANS(E1158))+COS(RADIANS(G1152))*COS(RADIANS(E1158))*COS(RADIANS(AG1148))))&gt;90,0,$F$4*$F$5/E1157^2*(SIN(RADIANS(G1152))*SIN(RADIANS(E1158))+COS(RADIANS(G1152))*COS(RADIANS(E1158))*COS(RADIANS(AG1148))))</f>
        <v>#DIV/0!</v>
      </c>
      <c r="AH1152" t="e">
        <f>IF(DEGREES(ACOS(SIN(RADIANS(G1152))*SIN(RADIANS(E1158))+COS(RADIANS(G1152))*COS(RADIANS(E1158))*COS(RADIANS(AH1148))))&gt;90,0,$F$4*$F$5/E1157^2*(SIN(RADIANS(G1152))*SIN(RADIANS(E1158))+COS(RADIANS(G1152))*COS(RADIANS(E1158))*COS(RADIANS(AH1148))))</f>
        <v>#DIV/0!</v>
      </c>
      <c r="AI1152" t="e">
        <f>IF(DEGREES(ACOS(SIN(RADIANS(G1152))*SIN(RADIANS(E1158))+COS(RADIANS(G1152))*COS(RADIANS(E1158))*COS(RADIANS(AI1148))))&gt;90,0,$F$4*$F$5/E1157^2*(SIN(RADIANS(G1152))*SIN(RADIANS(E1158))+COS(RADIANS(G1152))*COS(RADIANS(E1158))*COS(RADIANS(AI1148))))</f>
        <v>#DIV/0!</v>
      </c>
      <c r="AJ1152" t="e">
        <f>IF(DEGREES(ACOS(SIN(RADIANS(G1152))*SIN(RADIANS(E1158))+COS(RADIANS(G1152))*COS(RADIANS(E1158))*COS(RADIANS(AJ1148))))&gt;90,0,$F$4*$F$5/E1157^2*(SIN(RADIANS(G1152))*SIN(RADIANS(E1158))+COS(RADIANS(G1152))*COS(RADIANS(E1158))*COS(RADIANS(AJ1148))))</f>
        <v>#DIV/0!</v>
      </c>
      <c r="AK1152">
        <f>IF(DEGREES(ACOS(SIN(RADIANS(G1152))*SIN(RADIANS(E1158))+COS(RADIANS(G1152))*COS(RADIANS(E1158))*COS(RADIANS(AK1148))))&gt;90,0,$F$4*$F$5/E1157^2*(SIN(RADIANS(G1152))*SIN(RADIANS(E1158))+COS(RADIANS(G1152))*COS(RADIANS(E1158))*COS(RADIANS(AK1148))))</f>
        <v>0</v>
      </c>
      <c r="AL1152">
        <f>IF(DEGREES(ACOS(SIN(RADIANS(G1152))*SIN(RADIANS(E1158))+COS(RADIANS(G1152))*COS(RADIANS(E1158))*COS(RADIANS(AL1148))))&gt;90,0,$F$4*$F$5/E1157^2*(SIN(RADIANS(G1152))*SIN(RADIANS(E1158))+COS(RADIANS(G1152))*COS(RADIANS(E1158))*COS(RADIANS(AL1148))))</f>
        <v>0</v>
      </c>
      <c r="AM1152">
        <f>IF(DEGREES(ACOS(SIN(RADIANS(G1152))*SIN(RADIANS(E1158))+COS(RADIANS(G1152))*COS(RADIANS(E1158))*COS(RADIANS(AM1148))))&gt;90,0,$F$4*$F$5/E1157^2*(SIN(RADIANS(G1152))*SIN(RADIANS(E1158))+COS(RADIANS(G1152))*COS(RADIANS(E1158))*COS(RADIANS(AM1148))))</f>
        <v>0</v>
      </c>
      <c r="AN1152">
        <f>IF(DEGREES(ACOS(SIN(RADIANS(G1152))*SIN(RADIANS(E1158))+COS(RADIANS(G1152))*COS(RADIANS(E1158))*COS(RADIANS(AN1148))))&gt;90,0,$F$4*$F$5/E1157^2*(SIN(RADIANS(G1152))*SIN(RADIANS(E1158))+COS(RADIANS(G1152))*COS(RADIANS(E1158))*COS(RADIANS(AN1148))))</f>
        <v>0</v>
      </c>
      <c r="AO1152">
        <f>IF(DEGREES(ACOS(SIN(RADIANS(G1152))*SIN(RADIANS(E1158))+COS(RADIANS(G1152))*COS(RADIANS(E1158))*COS(RADIANS(AO1148))))&gt;90,0,$F$4*$F$5/E1157^2*(SIN(RADIANS(G1152))*SIN(RADIANS(E1158))+COS(RADIANS(G1152))*COS(RADIANS(E1158))*COS(RADIANS(AO1148))))</f>
        <v>0</v>
      </c>
      <c r="AP1152">
        <f>IF(DEGREES(ACOS(SIN(RADIANS(G1152))*SIN(RADIANS(E1158))+COS(RADIANS(G1152))*COS(RADIANS(E1158))*COS(RADIANS(AP1148))))&gt;90,0,$F$4*$F$5/E1157^2*(SIN(RADIANS(G1152))*SIN(RADIANS(E1158))+COS(RADIANS(G1152))*COS(RADIANS(E1158))*COS(RADIANS(AP1148))))</f>
        <v>0</v>
      </c>
      <c r="AQ1152">
        <f>IF(DEGREES(ACOS(SIN(RADIANS(G1152))*SIN(RADIANS(E1158))+COS(RADIANS(G1152))*COS(RADIANS(E1158))*COS(RADIANS(AQ1148))))&gt;90,0,$F$4*$F$5/E1157^2*(SIN(RADIANS(G1152))*SIN(RADIANS(E1158))+COS(RADIANS(G1152))*COS(RADIANS(E1158))*COS(RADIANS(AQ1148))))</f>
        <v>0</v>
      </c>
      <c r="AR1152">
        <f>IF(DEGREES(ACOS(SIN(RADIANS(G1152))*SIN(RADIANS(E1158))+COS(RADIANS(G1152))*COS(RADIANS(E1158))*COS(RADIANS(AR1148))))&gt;90,0,$F$4*$F$5/E1157^2*(SIN(RADIANS(G1152))*SIN(RADIANS(E1158))+COS(RADIANS(G1152))*COS(RADIANS(E1158))*COS(RADIANS(AR1148))))</f>
        <v>0</v>
      </c>
    </row>
    <row r="1153" spans="2:44" x14ac:dyDescent="0.5">
      <c r="B1153" s="40" t="s">
        <v>727</v>
      </c>
      <c r="E1153">
        <f>IF(E1150&lt;360,E1150/360,(E1150-360)/360)</f>
        <v>0.33333333333333331</v>
      </c>
      <c r="G1153">
        <v>60</v>
      </c>
      <c r="I1153">
        <f>IF(DEGREES(ACOS(SIN(RADIANS(G1153))*SIN(RADIANS(E1158))+COS(RADIANS(G1153))*COS(RADIANS(E1158))*COS(RADIANS(I1148))))&gt;90,0,$F$4*$F$5/E1157^2*(SIN(RADIANS(G1153))*SIN(RADIANS(E1158))+COS(RADIANS(G1153))*COS(RADIANS(E1158))*COS(RADIANS(I1148))))</f>
        <v>0</v>
      </c>
      <c r="J1153">
        <f>IF(DEGREES(ACOS(SIN(RADIANS(G1153))*SIN(RADIANS(E1158))+COS(RADIANS(G1153))*COS(RADIANS(E1158))*COS(RADIANS(J1148))))&gt;90,0,$F$4*$F$5/E1157^2*(SIN(RADIANS(G1153))*SIN(RADIANS(E1158))+COS(RADIANS(G1153))*COS(RADIANS(E1158))*COS(RADIANS(J1148))))</f>
        <v>0</v>
      </c>
      <c r="K1153">
        <f>IF(DEGREES(ACOS(SIN(RADIANS(G1153))*SIN(RADIANS(E1158))+COS(RADIANS(G1153))*COS(RADIANS(E1158))*COS(RADIANS(K1148))))&gt;90,0,$F$4*$F$5/E1157^2*(SIN(RADIANS(G1153))*SIN(RADIANS(E1158))+COS(RADIANS(G1153))*COS(RADIANS(E1158))*COS(RADIANS(K1148))))</f>
        <v>0</v>
      </c>
      <c r="L1153">
        <f>IF(DEGREES(ACOS(SIN(RADIANS(G1153))*SIN(RADIANS(E1158))+COS(RADIANS(G1153))*COS(RADIANS(E1158))*COS(RADIANS(L1148))))&gt;90,0,$F$4*$F$5/E1157^2*(SIN(RADIANS(G1153))*SIN(RADIANS(E1158))+COS(RADIANS(G1153))*COS(RADIANS(E1158))*COS(RADIANS(L1148))))</f>
        <v>0</v>
      </c>
      <c r="M1153">
        <f>IF(DEGREES(ACOS(SIN(RADIANS(G1153))*SIN(RADIANS(E1158))+COS(RADIANS(G1153))*COS(RADIANS(E1158))*COS(RADIANS(M1148))))&gt;90,0,$F$4*$F$5/E1157^2*(SIN(RADIANS(G1153))*SIN(RADIANS(E1158))+COS(RADIANS(G1153))*COS(RADIANS(E1158))*COS(RADIANS(M1148))))</f>
        <v>0</v>
      </c>
      <c r="N1153">
        <f>IF(DEGREES(ACOS(SIN(RADIANS(G1153))*SIN(RADIANS(E1158))+COS(RADIANS(G1153))*COS(RADIANS(E1158))*COS(RADIANS(N1148))))&gt;90,0,$F$4*$F$5/E1157^2*(SIN(RADIANS(G1153))*SIN(RADIANS(E1158))+COS(RADIANS(G1153))*COS(RADIANS(E1158))*COS(RADIANS(N1148))))</f>
        <v>0</v>
      </c>
      <c r="O1153">
        <f>IF(DEGREES(ACOS(SIN(RADIANS(G1153))*SIN(RADIANS(E1158))+COS(RADIANS(G1153))*COS(RADIANS(E1158))*COS(RADIANS(O1148))))&gt;90,0,$F$4*$F$5/E1157^2*(SIN(RADIANS(G1153))*SIN(RADIANS(E1158))+COS(RADIANS(G1153))*COS(RADIANS(E1158))*COS(RADIANS(O1148))))</f>
        <v>0</v>
      </c>
      <c r="P1153">
        <f>IF(DEGREES(ACOS(SIN(RADIANS(G1153))*SIN(RADIANS(E1158))+COS(RADIANS(G1153))*COS(RADIANS(E1158))*COS(RADIANS(P1148))))&gt;90,0,$F$4*$F$5/E1157^2*(SIN(RADIANS(G1153))*SIN(RADIANS(E1158))+COS(RADIANS(G1153))*COS(RADIANS(E1158))*COS(RADIANS(P1148))))</f>
        <v>0</v>
      </c>
      <c r="Q1153">
        <f>IF(DEGREES(ACOS(SIN(RADIANS(G1153))*SIN(RADIANS(E1158))+COS(RADIANS(G1153))*COS(RADIANS(E1158))*COS(RADIANS(Q1148))))&gt;90,0,$F$4*$F$5/E1157^2*(SIN(RADIANS(G1153))*SIN(RADIANS(E1158))+COS(RADIANS(G1153))*COS(RADIANS(E1158))*COS(RADIANS(Q1148))))</f>
        <v>0</v>
      </c>
      <c r="R1153" t="e">
        <f>IF(DEGREES(ACOS(SIN(RADIANS(G1153))*SIN(RADIANS(E1158))+COS(RADIANS(G1153))*COS(RADIANS(E1158))*COS(RADIANS(R1148))))&gt;90,0,$F$4*$F$5/E1157^2*(SIN(RADIANS(G1153))*SIN(RADIANS(E1158))+COS(RADIANS(G1153))*COS(RADIANS(E1158))*COS(RADIANS(R1148))))</f>
        <v>#DIV/0!</v>
      </c>
      <c r="S1153" t="e">
        <f>IF(DEGREES(ACOS(SIN(RADIANS(G1153))*SIN(RADIANS(E1158))+COS(RADIANS(G1153))*COS(RADIANS(E1158))*COS(RADIANS(S1148))))&gt;90,0,$F$4*$F$5/E1157^2*(SIN(RADIANS(G1153))*SIN(RADIANS(E1158))+COS(RADIANS(G1153))*COS(RADIANS(E1158))*COS(RADIANS(S1148))))</f>
        <v>#DIV/0!</v>
      </c>
      <c r="T1153" t="e">
        <f>IF(DEGREES(ACOS(SIN(RADIANS(G1153))*SIN(RADIANS(E1158))+COS(RADIANS(G1153))*COS(RADIANS(E1158))*COS(RADIANS(T1148))))&gt;90,0,$F$4*$F$5/E1157^2*(SIN(RADIANS(G1153))*SIN(RADIANS(E1158))+COS(RADIANS(G1153))*COS(RADIANS(E1158))*COS(RADIANS(T1148))))</f>
        <v>#DIV/0!</v>
      </c>
      <c r="U1153" t="e">
        <f>IF(DEGREES(ACOS(SIN(RADIANS(G1153))*SIN(RADIANS(E1158))+COS(RADIANS(G1153))*COS(RADIANS(E1158))*COS(RADIANS(U1148))))&gt;90,0,$F$4*$F$5/E1157^2*(SIN(RADIANS(G1153))*SIN(RADIANS(E1158))+COS(RADIANS(G1153))*COS(RADIANS(E1158))*COS(RADIANS(U1148))))</f>
        <v>#DIV/0!</v>
      </c>
      <c r="V1153" t="e">
        <f>IF(DEGREES(ACOS(SIN(RADIANS(G1153))*SIN(RADIANS(E1158))+COS(RADIANS(G1153))*COS(RADIANS(E1158))*COS(RADIANS(V1148))))&gt;90,0,$F$4*$F$5/E1157^2*(SIN(RADIANS(G1153))*SIN(RADIANS(E1158))+COS(RADIANS(G1153))*COS(RADIANS(E1158))*COS(RADIANS(V1148))))</f>
        <v>#DIV/0!</v>
      </c>
      <c r="W1153" t="e">
        <f>IF(DEGREES(ACOS(SIN(RADIANS(G1153))*SIN(RADIANS(E1158))+COS(RADIANS(G1153))*COS(RADIANS(E1158))*COS(RADIANS(W1148))))&gt;90,0,$F$4*$F$5/E1157^2*(SIN(RADIANS(G1153))*SIN(RADIANS(E1158))+COS(RADIANS(G1153))*COS(RADIANS(E1158))*COS(RADIANS(W1148))))</f>
        <v>#DIV/0!</v>
      </c>
      <c r="X1153" t="e">
        <f>IF(DEGREES(ACOS(SIN(RADIANS(G1153))*SIN(RADIANS(E1158))+COS(RADIANS(G1153))*COS(RADIANS(E1158))*COS(RADIANS(X1148))))&gt;90,0,$F$4*$F$5/E1157^2*(SIN(RADIANS(G1153))*SIN(RADIANS(E1158))+COS(RADIANS(G1153))*COS(RADIANS(E1158))*COS(RADIANS(X1148))))</f>
        <v>#DIV/0!</v>
      </c>
      <c r="Y1153" t="e">
        <f>IF(DEGREES(ACOS(SIN(RADIANS(G1153))*SIN(RADIANS(E1158))+COS(RADIANS(G1153))*COS(RADIANS(E1158))*COS(RADIANS(Y1148))))&gt;90,0,$F$4*$F$5/E1157^2*(SIN(RADIANS(G1153))*SIN(RADIANS(E1158))+COS(RADIANS(G1153))*COS(RADIANS(E1158))*COS(RADIANS(Y1148))))</f>
        <v>#DIV/0!</v>
      </c>
      <c r="Z1153" t="e">
        <f>IF(DEGREES(ACOS(SIN(RADIANS(G1153))*SIN(RADIANS(E1158))+COS(RADIANS(G1153))*COS(RADIANS(E1158))*COS(RADIANS(Z1148))))&gt;90,0,$F$4*$F$5/E1157^2*(SIN(RADIANS(G1153))*SIN(RADIANS(E1158))+COS(RADIANS(G1153))*COS(RADIANS(E1158))*COS(RADIANS(Z1148))))</f>
        <v>#DIV/0!</v>
      </c>
      <c r="AA1153" t="e">
        <f>IF(DEGREES(ACOS(SIN(RADIANS(G1153))*SIN(RADIANS(E1158))+COS(RADIANS(G1153))*COS(RADIANS(E1158))*COS(RADIANS(AA1148))))&gt;90,0,$F$4*$F$5/E1157^2*(SIN(RADIANS(G1153))*SIN(RADIANS(E1158))+COS(RADIANS(G1153))*COS(RADIANS(E1158))*COS(RADIANS(AA1148))))</f>
        <v>#DIV/0!</v>
      </c>
      <c r="AB1153" t="e">
        <f>IF(DEGREES(ACOS(SIN(RADIANS(G1153))*SIN(RADIANS(E1158))+COS(RADIANS(G1153))*COS(RADIANS(E1158))*COS(RADIANS(AB1148))))&gt;90,0,$F$4*$F$5/E1157^2*(SIN(RADIANS(G1153))*SIN(RADIANS(E1158))+COS(RADIANS(G1153))*COS(RADIANS(E1158))*COS(RADIANS(AB1148))))</f>
        <v>#DIV/0!</v>
      </c>
      <c r="AC1153" t="e">
        <f>IF(DEGREES(ACOS(SIN(RADIANS(G1153))*SIN(RADIANS(E1158))+COS(RADIANS(G1153))*COS(RADIANS(E1158))*COS(RADIANS(AC1148))))&gt;90,0,$F$4*$F$5/E1157^2*(SIN(RADIANS(G1153))*SIN(RADIANS(E1158))+COS(RADIANS(G1153))*COS(RADIANS(E1158))*COS(RADIANS(AC1148))))</f>
        <v>#DIV/0!</v>
      </c>
      <c r="AD1153" t="e">
        <f>IF(DEGREES(ACOS(SIN(RADIANS(G1153))*SIN(RADIANS(E1158))+COS(RADIANS(G1153))*COS(RADIANS(E1158))*COS(RADIANS(AD1148))))&gt;90,0,$F$4*$F$5/E1157^2*(SIN(RADIANS(G1153))*SIN(RADIANS(E1158))+COS(RADIANS(G1153))*COS(RADIANS(E1158))*COS(RADIANS(AD1148))))</f>
        <v>#DIV/0!</v>
      </c>
      <c r="AE1153" t="e">
        <f>IF(DEGREES(ACOS(SIN(RADIANS(G1153))*SIN(RADIANS(E1158))+COS(RADIANS(G1153))*COS(RADIANS(E1158))*COS(RADIANS(AE1148))))&gt;90,0,$F$4*$F$5/E1157^2*(SIN(RADIANS(G1153))*SIN(RADIANS(E1158))+COS(RADIANS(G1153))*COS(RADIANS(E1158))*COS(RADIANS(AE1148))))</f>
        <v>#DIV/0!</v>
      </c>
      <c r="AF1153" t="e">
        <f>IF(DEGREES(ACOS(SIN(RADIANS(G1153))*SIN(RADIANS(E1158))+COS(RADIANS(G1153))*COS(RADIANS(E1158))*COS(RADIANS(AF1148))))&gt;90,0,$F$4*$F$5/E1157^2*(SIN(RADIANS(G1153))*SIN(RADIANS(E1158))+COS(RADIANS(G1153))*COS(RADIANS(E1158))*COS(RADIANS(AF1148))))</f>
        <v>#DIV/0!</v>
      </c>
      <c r="AG1153" t="e">
        <f>IF(DEGREES(ACOS(SIN(RADIANS(G1153))*SIN(RADIANS(E1158))+COS(RADIANS(G1153))*COS(RADIANS(E1158))*COS(RADIANS(AG1148))))&gt;90,0,$F$4*$F$5/E1157^2*(SIN(RADIANS(G1153))*SIN(RADIANS(E1158))+COS(RADIANS(G1153))*COS(RADIANS(E1158))*COS(RADIANS(AG1148))))</f>
        <v>#DIV/0!</v>
      </c>
      <c r="AH1153" t="e">
        <f>IF(DEGREES(ACOS(SIN(RADIANS(G1153))*SIN(RADIANS(E1158))+COS(RADIANS(G1153))*COS(RADIANS(E1158))*COS(RADIANS(AH1148))))&gt;90,0,$F$4*$F$5/E1157^2*(SIN(RADIANS(G1153))*SIN(RADIANS(E1158))+COS(RADIANS(G1153))*COS(RADIANS(E1158))*COS(RADIANS(AH1148))))</f>
        <v>#DIV/0!</v>
      </c>
      <c r="AI1153" t="e">
        <f>IF(DEGREES(ACOS(SIN(RADIANS(G1153))*SIN(RADIANS(E1158))+COS(RADIANS(G1153))*COS(RADIANS(E1158))*COS(RADIANS(AI1148))))&gt;90,0,$F$4*$F$5/E1157^2*(SIN(RADIANS(G1153))*SIN(RADIANS(E1158))+COS(RADIANS(G1153))*COS(RADIANS(E1158))*COS(RADIANS(AI1148))))</f>
        <v>#DIV/0!</v>
      </c>
      <c r="AJ1153" t="e">
        <f>IF(DEGREES(ACOS(SIN(RADIANS(G1153))*SIN(RADIANS(E1158))+COS(RADIANS(G1153))*COS(RADIANS(E1158))*COS(RADIANS(AJ1148))))&gt;90,0,$F$4*$F$5/E1157^2*(SIN(RADIANS(G1153))*SIN(RADIANS(E1158))+COS(RADIANS(G1153))*COS(RADIANS(E1158))*COS(RADIANS(AJ1148))))</f>
        <v>#DIV/0!</v>
      </c>
      <c r="AK1153">
        <f>IF(DEGREES(ACOS(SIN(RADIANS(G1153))*SIN(RADIANS(E1158))+COS(RADIANS(G1153))*COS(RADIANS(E1158))*COS(RADIANS(AK1148))))&gt;90,0,$F$4*$F$5/E1157^2*(SIN(RADIANS(G1153))*SIN(RADIANS(E1158))+COS(RADIANS(G1153))*COS(RADIANS(E1158))*COS(RADIANS(AK1148))))</f>
        <v>0</v>
      </c>
      <c r="AL1153">
        <f>IF(DEGREES(ACOS(SIN(RADIANS(G1153))*SIN(RADIANS(E1158))+COS(RADIANS(G1153))*COS(RADIANS(E1158))*COS(RADIANS(AL1148))))&gt;90,0,$F$4*$F$5/E1157^2*(SIN(RADIANS(G1153))*SIN(RADIANS(E1158))+COS(RADIANS(G1153))*COS(RADIANS(E1158))*COS(RADIANS(AL1148))))</f>
        <v>0</v>
      </c>
      <c r="AM1153">
        <f>IF(DEGREES(ACOS(SIN(RADIANS(G1153))*SIN(RADIANS(E1158))+COS(RADIANS(G1153))*COS(RADIANS(E1158))*COS(RADIANS(AM1148))))&gt;90,0,$F$4*$F$5/E1157^2*(SIN(RADIANS(G1153))*SIN(RADIANS(E1158))+COS(RADIANS(G1153))*COS(RADIANS(E1158))*COS(RADIANS(AM1148))))</f>
        <v>0</v>
      </c>
      <c r="AN1153">
        <f>IF(DEGREES(ACOS(SIN(RADIANS(G1153))*SIN(RADIANS(E1158))+COS(RADIANS(G1153))*COS(RADIANS(E1158))*COS(RADIANS(AN1148))))&gt;90,0,$F$4*$F$5/E1157^2*(SIN(RADIANS(G1153))*SIN(RADIANS(E1158))+COS(RADIANS(G1153))*COS(RADIANS(E1158))*COS(RADIANS(AN1148))))</f>
        <v>0</v>
      </c>
      <c r="AO1153">
        <f>IF(DEGREES(ACOS(SIN(RADIANS(G1153))*SIN(RADIANS(E1158))+COS(RADIANS(G1153))*COS(RADIANS(E1158))*COS(RADIANS(AO1148))))&gt;90,0,$F$4*$F$5/E1157^2*(SIN(RADIANS(G1153))*SIN(RADIANS(E1158))+COS(RADIANS(G1153))*COS(RADIANS(E1158))*COS(RADIANS(AO1148))))</f>
        <v>0</v>
      </c>
      <c r="AP1153">
        <f>IF(DEGREES(ACOS(SIN(RADIANS(G1153))*SIN(RADIANS(E1158))+COS(RADIANS(G1153))*COS(RADIANS(E1158))*COS(RADIANS(AP1148))))&gt;90,0,$F$4*$F$5/E1157^2*(SIN(RADIANS(G1153))*SIN(RADIANS(E1158))+COS(RADIANS(G1153))*COS(RADIANS(E1158))*COS(RADIANS(AP1148))))</f>
        <v>0</v>
      </c>
      <c r="AQ1153">
        <f>IF(DEGREES(ACOS(SIN(RADIANS(G1153))*SIN(RADIANS(E1158))+COS(RADIANS(G1153))*COS(RADIANS(E1158))*COS(RADIANS(AQ1148))))&gt;90,0,$F$4*$F$5/E1157^2*(SIN(RADIANS(G1153))*SIN(RADIANS(E1158))+COS(RADIANS(G1153))*COS(RADIANS(E1158))*COS(RADIANS(AQ1148))))</f>
        <v>0</v>
      </c>
      <c r="AR1153">
        <f>IF(DEGREES(ACOS(SIN(RADIANS(G1153))*SIN(RADIANS(E1158))+COS(RADIANS(G1153))*COS(RADIANS(E1158))*COS(RADIANS(AR1148))))&gt;90,0,$F$4*$F$5/E1157^2*(SIN(RADIANS(G1153))*SIN(RADIANS(E1158))+COS(RADIANS(G1153))*COS(RADIANS(E1158))*COS(RADIANS(AR1148))))</f>
        <v>0</v>
      </c>
    </row>
    <row r="1154" spans="2:44" x14ac:dyDescent="0.5">
      <c r="B1154" s="40" t="s">
        <v>782</v>
      </c>
      <c r="E1154">
        <f>E1153*$F$11</f>
        <v>0</v>
      </c>
      <c r="G1154">
        <v>50</v>
      </c>
      <c r="I1154">
        <f>IF(DEGREES(ACOS(SIN(RADIANS(G1154))*SIN(RADIANS(E1158))+COS(RADIANS(G1154))*COS(RADIANS(E1158))*COS(RADIANS(I1148))))&gt;90,0,$F$4*$F$5/E1157^2*(SIN(RADIANS(G1154))*SIN(RADIANS(E1158))+COS(RADIANS(G1154))*COS(RADIANS(E1158))*COS(RADIANS(I1148))))</f>
        <v>0</v>
      </c>
      <c r="J1154">
        <f>IF(DEGREES(ACOS(SIN(RADIANS(G1154))*SIN(RADIANS(E1158))+COS(RADIANS(G1154))*COS(RADIANS(E1158))*COS(RADIANS(J1148))))&gt;90,0,$F$4*$F$5/E1157^2*(SIN(RADIANS(G1154))*SIN(RADIANS(E1158))+COS(RADIANS(G1154))*COS(RADIANS(E1158))*COS(RADIANS(J1148))))</f>
        <v>0</v>
      </c>
      <c r="K1154">
        <f>IF(DEGREES(ACOS(SIN(RADIANS(G1154))*SIN(RADIANS(E1158))+COS(RADIANS(G1154))*COS(RADIANS(E1158))*COS(RADIANS(K1148))))&gt;90,0,$F$4*$F$5/E1157^2*(SIN(RADIANS(G1154))*SIN(RADIANS(E1158))+COS(RADIANS(G1154))*COS(RADIANS(E1158))*COS(RADIANS(K1148))))</f>
        <v>0</v>
      </c>
      <c r="L1154">
        <f>IF(DEGREES(ACOS(SIN(RADIANS(G1154))*SIN(RADIANS(E1158))+COS(RADIANS(G1154))*COS(RADIANS(E1158))*COS(RADIANS(L1148))))&gt;90,0,$F$4*$F$5/E1157^2*(SIN(RADIANS(G1154))*SIN(RADIANS(E1158))+COS(RADIANS(G1154))*COS(RADIANS(E1158))*COS(RADIANS(L1148))))</f>
        <v>0</v>
      </c>
      <c r="M1154">
        <f>IF(DEGREES(ACOS(SIN(RADIANS(G1154))*SIN(RADIANS(E1158))+COS(RADIANS(G1154))*COS(RADIANS(E1158))*COS(RADIANS(M1148))))&gt;90,0,$F$4*$F$5/E1157^2*(SIN(RADIANS(G1154))*SIN(RADIANS(E1158))+COS(RADIANS(G1154))*COS(RADIANS(E1158))*COS(RADIANS(M1148))))</f>
        <v>0</v>
      </c>
      <c r="N1154">
        <f>IF(DEGREES(ACOS(SIN(RADIANS(G1154))*SIN(RADIANS(E1158))+COS(RADIANS(G1154))*COS(RADIANS(E1158))*COS(RADIANS(N1148))))&gt;90,0,$F$4*$F$5/E1157^2*(SIN(RADIANS(G1154))*SIN(RADIANS(E1158))+COS(RADIANS(G1154))*COS(RADIANS(E1158))*COS(RADIANS(N1148))))</f>
        <v>0</v>
      </c>
      <c r="O1154">
        <f>IF(DEGREES(ACOS(SIN(RADIANS(G1154))*SIN(RADIANS(E1158))+COS(RADIANS(G1154))*COS(RADIANS(E1158))*COS(RADIANS(O1148))))&gt;90,0,$F$4*$F$5/E1157^2*(SIN(RADIANS(G1154))*SIN(RADIANS(E1158))+COS(RADIANS(G1154))*COS(RADIANS(E1158))*COS(RADIANS(O1148))))</f>
        <v>0</v>
      </c>
      <c r="P1154">
        <f>IF(DEGREES(ACOS(SIN(RADIANS(G1154))*SIN(RADIANS(E1158))+COS(RADIANS(G1154))*COS(RADIANS(E1158))*COS(RADIANS(P1148))))&gt;90,0,$F$4*$F$5/E1157^2*(SIN(RADIANS(G1154))*SIN(RADIANS(E1158))+COS(RADIANS(G1154))*COS(RADIANS(E1158))*COS(RADIANS(P1148))))</f>
        <v>0</v>
      </c>
      <c r="Q1154">
        <f>IF(DEGREES(ACOS(SIN(RADIANS(G1154))*SIN(RADIANS(E1158))+COS(RADIANS(G1154))*COS(RADIANS(E1158))*COS(RADIANS(Q1148))))&gt;90,0,$F$4*$F$5/E1157^2*(SIN(RADIANS(G1154))*SIN(RADIANS(E1158))+COS(RADIANS(G1154))*COS(RADIANS(E1158))*COS(RADIANS(Q1148))))</f>
        <v>0</v>
      </c>
      <c r="R1154" t="e">
        <f>IF(DEGREES(ACOS(SIN(RADIANS(G1154))*SIN(RADIANS(E1158))+COS(RADIANS(G1154))*COS(RADIANS(E1158))*COS(RADIANS(R1148))))&gt;90,0,$F$4*$F$5/E1157^2*(SIN(RADIANS(G1154))*SIN(RADIANS(E1158))+COS(RADIANS(G1154))*COS(RADIANS(E1158))*COS(RADIANS(R1148))))</f>
        <v>#DIV/0!</v>
      </c>
      <c r="S1154" t="e">
        <f>IF(DEGREES(ACOS(SIN(RADIANS(G1154))*SIN(RADIANS(E1158))+COS(RADIANS(G1154))*COS(RADIANS(E1158))*COS(RADIANS(S1148))))&gt;90,0,$F$4*$F$5/E1157^2*(SIN(RADIANS(G1154))*SIN(RADIANS(E1158))+COS(RADIANS(G1154))*COS(RADIANS(E1158))*COS(RADIANS(S1148))))</f>
        <v>#DIV/0!</v>
      </c>
      <c r="T1154" t="e">
        <f>IF(DEGREES(ACOS(SIN(RADIANS(G1154))*SIN(RADIANS(E1158))+COS(RADIANS(G1154))*COS(RADIANS(E1158))*COS(RADIANS(T1148))))&gt;90,0,$F$4*$F$5/E1157^2*(SIN(RADIANS(G1154))*SIN(RADIANS(E1158))+COS(RADIANS(G1154))*COS(RADIANS(E1158))*COS(RADIANS(T1148))))</f>
        <v>#DIV/0!</v>
      </c>
      <c r="U1154" t="e">
        <f>IF(DEGREES(ACOS(SIN(RADIANS(G1154))*SIN(RADIANS(E1158))+COS(RADIANS(G1154))*COS(RADIANS(E1158))*COS(RADIANS(U1148))))&gt;90,0,$F$4*$F$5/E1157^2*(SIN(RADIANS(G1154))*SIN(RADIANS(E1158))+COS(RADIANS(G1154))*COS(RADIANS(E1158))*COS(RADIANS(U1148))))</f>
        <v>#DIV/0!</v>
      </c>
      <c r="V1154" t="e">
        <f>IF(DEGREES(ACOS(SIN(RADIANS(G1154))*SIN(RADIANS(E1158))+COS(RADIANS(G1154))*COS(RADIANS(E1158))*COS(RADIANS(V1148))))&gt;90,0,$F$4*$F$5/E1157^2*(SIN(RADIANS(G1154))*SIN(RADIANS(E1158))+COS(RADIANS(G1154))*COS(RADIANS(E1158))*COS(RADIANS(V1148))))</f>
        <v>#DIV/0!</v>
      </c>
      <c r="W1154" t="e">
        <f>IF(DEGREES(ACOS(SIN(RADIANS(G1154))*SIN(RADIANS(E1158))+COS(RADIANS(G1154))*COS(RADIANS(E1158))*COS(RADIANS(W1148))))&gt;90,0,$F$4*$F$5/E1157^2*(SIN(RADIANS(G1154))*SIN(RADIANS(E1158))+COS(RADIANS(G1154))*COS(RADIANS(E1158))*COS(RADIANS(W1148))))</f>
        <v>#DIV/0!</v>
      </c>
      <c r="X1154" t="e">
        <f>IF(DEGREES(ACOS(SIN(RADIANS(G1154))*SIN(RADIANS(E1158))+COS(RADIANS(G1154))*COS(RADIANS(E1158))*COS(RADIANS(X1148))))&gt;90,0,$F$4*$F$5/E1157^2*(SIN(RADIANS(G1154))*SIN(RADIANS(E1158))+COS(RADIANS(G1154))*COS(RADIANS(E1158))*COS(RADIANS(X1148))))</f>
        <v>#DIV/0!</v>
      </c>
      <c r="Y1154" t="e">
        <f>IF(DEGREES(ACOS(SIN(RADIANS(G1154))*SIN(RADIANS(E1158))+COS(RADIANS(G1154))*COS(RADIANS(E1158))*COS(RADIANS(Y1148))))&gt;90,0,$F$4*$F$5/E1157^2*(SIN(RADIANS(G1154))*SIN(RADIANS(E1158))+COS(RADIANS(G1154))*COS(RADIANS(E1158))*COS(RADIANS(Y1148))))</f>
        <v>#DIV/0!</v>
      </c>
      <c r="Z1154" t="e">
        <f>IF(DEGREES(ACOS(SIN(RADIANS(G1154))*SIN(RADIANS(E1158))+COS(RADIANS(G1154))*COS(RADIANS(E1158))*COS(RADIANS(Z1148))))&gt;90,0,$F$4*$F$5/E1157^2*(SIN(RADIANS(G1154))*SIN(RADIANS(E1158))+COS(RADIANS(G1154))*COS(RADIANS(E1158))*COS(RADIANS(Z1148))))</f>
        <v>#DIV/0!</v>
      </c>
      <c r="AA1154" t="e">
        <f>IF(DEGREES(ACOS(SIN(RADIANS(G1154))*SIN(RADIANS(E1158))+COS(RADIANS(G1154))*COS(RADIANS(E1158))*COS(RADIANS(AA1148))))&gt;90,0,$F$4*$F$5/E1157^2*(SIN(RADIANS(G1154))*SIN(RADIANS(E1158))+COS(RADIANS(G1154))*COS(RADIANS(E1158))*COS(RADIANS(AA1148))))</f>
        <v>#DIV/0!</v>
      </c>
      <c r="AB1154" t="e">
        <f>IF(DEGREES(ACOS(SIN(RADIANS(G1154))*SIN(RADIANS(E1158))+COS(RADIANS(G1154))*COS(RADIANS(E1158))*COS(RADIANS(AB1148))))&gt;90,0,$F$4*$F$5/E1157^2*(SIN(RADIANS(G1154))*SIN(RADIANS(E1158))+COS(RADIANS(G1154))*COS(RADIANS(E1158))*COS(RADIANS(AB1148))))</f>
        <v>#DIV/0!</v>
      </c>
      <c r="AC1154" t="e">
        <f>IF(DEGREES(ACOS(SIN(RADIANS(G1154))*SIN(RADIANS(E1158))+COS(RADIANS(G1154))*COS(RADIANS(E1158))*COS(RADIANS(AC1148))))&gt;90,0,$F$4*$F$5/E1157^2*(SIN(RADIANS(G1154))*SIN(RADIANS(E1158))+COS(RADIANS(G1154))*COS(RADIANS(E1158))*COS(RADIANS(AC1148))))</f>
        <v>#DIV/0!</v>
      </c>
      <c r="AD1154" t="e">
        <f>IF(DEGREES(ACOS(SIN(RADIANS(G1154))*SIN(RADIANS(E1158))+COS(RADIANS(G1154))*COS(RADIANS(E1158))*COS(RADIANS(AD1148))))&gt;90,0,$F$4*$F$5/E1157^2*(SIN(RADIANS(G1154))*SIN(RADIANS(E1158))+COS(RADIANS(G1154))*COS(RADIANS(E1158))*COS(RADIANS(AD1148))))</f>
        <v>#DIV/0!</v>
      </c>
      <c r="AE1154" t="e">
        <f>IF(DEGREES(ACOS(SIN(RADIANS(G1154))*SIN(RADIANS(E1158))+COS(RADIANS(G1154))*COS(RADIANS(E1158))*COS(RADIANS(AE1148))))&gt;90,0,$F$4*$F$5/E1157^2*(SIN(RADIANS(G1154))*SIN(RADIANS(E1158))+COS(RADIANS(G1154))*COS(RADIANS(E1158))*COS(RADIANS(AE1148))))</f>
        <v>#DIV/0!</v>
      </c>
      <c r="AF1154" t="e">
        <f>IF(DEGREES(ACOS(SIN(RADIANS(G1154))*SIN(RADIANS(E1158))+COS(RADIANS(G1154))*COS(RADIANS(E1158))*COS(RADIANS(AF1148))))&gt;90,0,$F$4*$F$5/E1157^2*(SIN(RADIANS(G1154))*SIN(RADIANS(E1158))+COS(RADIANS(G1154))*COS(RADIANS(E1158))*COS(RADIANS(AF1148))))</f>
        <v>#DIV/0!</v>
      </c>
      <c r="AG1154" t="e">
        <f>IF(DEGREES(ACOS(SIN(RADIANS(G1154))*SIN(RADIANS(E1158))+COS(RADIANS(G1154))*COS(RADIANS(E1158))*COS(RADIANS(AG1148))))&gt;90,0,$F$4*$F$5/E1157^2*(SIN(RADIANS(G1154))*SIN(RADIANS(E1158))+COS(RADIANS(G1154))*COS(RADIANS(E1158))*COS(RADIANS(AG1148))))</f>
        <v>#DIV/0!</v>
      </c>
      <c r="AH1154" t="e">
        <f>IF(DEGREES(ACOS(SIN(RADIANS(G1154))*SIN(RADIANS(E1158))+COS(RADIANS(G1154))*COS(RADIANS(E1158))*COS(RADIANS(AH1148))))&gt;90,0,$F$4*$F$5/E1157^2*(SIN(RADIANS(G1154))*SIN(RADIANS(E1158))+COS(RADIANS(G1154))*COS(RADIANS(E1158))*COS(RADIANS(AH1148))))</f>
        <v>#DIV/0!</v>
      </c>
      <c r="AI1154" t="e">
        <f>IF(DEGREES(ACOS(SIN(RADIANS(G1154))*SIN(RADIANS(E1158))+COS(RADIANS(G1154))*COS(RADIANS(E1158))*COS(RADIANS(AI1148))))&gt;90,0,$F$4*$F$5/E1157^2*(SIN(RADIANS(G1154))*SIN(RADIANS(E1158))+COS(RADIANS(G1154))*COS(RADIANS(E1158))*COS(RADIANS(AI1148))))</f>
        <v>#DIV/0!</v>
      </c>
      <c r="AJ1154" t="e">
        <f>IF(DEGREES(ACOS(SIN(RADIANS(G1154))*SIN(RADIANS(E1158))+COS(RADIANS(G1154))*COS(RADIANS(E1158))*COS(RADIANS(AJ1148))))&gt;90,0,$F$4*$F$5/E1157^2*(SIN(RADIANS(G1154))*SIN(RADIANS(E1158))+COS(RADIANS(G1154))*COS(RADIANS(E1158))*COS(RADIANS(AJ1148))))</f>
        <v>#DIV/0!</v>
      </c>
      <c r="AK1154">
        <f>IF(DEGREES(ACOS(SIN(RADIANS(G1154))*SIN(RADIANS(E1158))+COS(RADIANS(G1154))*COS(RADIANS(E1158))*COS(RADIANS(AK1148))))&gt;90,0,$F$4*$F$5/E1157^2*(SIN(RADIANS(G1154))*SIN(RADIANS(E1158))+COS(RADIANS(G1154))*COS(RADIANS(E1158))*COS(RADIANS(AK1148))))</f>
        <v>0</v>
      </c>
      <c r="AL1154">
        <f>IF(DEGREES(ACOS(SIN(RADIANS(G1154))*SIN(RADIANS(E1158))+COS(RADIANS(G1154))*COS(RADIANS(E1158))*COS(RADIANS(AL1148))))&gt;90,0,$F$4*$F$5/E1157^2*(SIN(RADIANS(G1154))*SIN(RADIANS(E1158))+COS(RADIANS(G1154))*COS(RADIANS(E1158))*COS(RADIANS(AL1148))))</f>
        <v>0</v>
      </c>
      <c r="AM1154">
        <f>IF(DEGREES(ACOS(SIN(RADIANS(G1154))*SIN(RADIANS(E1158))+COS(RADIANS(G1154))*COS(RADIANS(E1158))*COS(RADIANS(AM1148))))&gt;90,0,$F$4*$F$5/E1157^2*(SIN(RADIANS(G1154))*SIN(RADIANS(E1158))+COS(RADIANS(G1154))*COS(RADIANS(E1158))*COS(RADIANS(AM1148))))</f>
        <v>0</v>
      </c>
      <c r="AN1154">
        <f>IF(DEGREES(ACOS(SIN(RADIANS(G1154))*SIN(RADIANS(E1158))+COS(RADIANS(G1154))*COS(RADIANS(E1158))*COS(RADIANS(AN1148))))&gt;90,0,$F$4*$F$5/E1157^2*(SIN(RADIANS(G1154))*SIN(RADIANS(E1158))+COS(RADIANS(G1154))*COS(RADIANS(E1158))*COS(RADIANS(AN1148))))</f>
        <v>0</v>
      </c>
      <c r="AO1154">
        <f>IF(DEGREES(ACOS(SIN(RADIANS(G1154))*SIN(RADIANS(E1158))+COS(RADIANS(G1154))*COS(RADIANS(E1158))*COS(RADIANS(AO1148))))&gt;90,0,$F$4*$F$5/E1157^2*(SIN(RADIANS(G1154))*SIN(RADIANS(E1158))+COS(RADIANS(G1154))*COS(RADIANS(E1158))*COS(RADIANS(AO1148))))</f>
        <v>0</v>
      </c>
      <c r="AP1154">
        <f>IF(DEGREES(ACOS(SIN(RADIANS(G1154))*SIN(RADIANS(E1158))+COS(RADIANS(G1154))*COS(RADIANS(E1158))*COS(RADIANS(AP1148))))&gt;90,0,$F$4*$F$5/E1157^2*(SIN(RADIANS(G1154))*SIN(RADIANS(E1158))+COS(RADIANS(G1154))*COS(RADIANS(E1158))*COS(RADIANS(AP1148))))</f>
        <v>0</v>
      </c>
      <c r="AQ1154">
        <f>IF(DEGREES(ACOS(SIN(RADIANS(G1154))*SIN(RADIANS(E1158))+COS(RADIANS(G1154))*COS(RADIANS(E1158))*COS(RADIANS(AQ1148))))&gt;90,0,$F$4*$F$5/E1157^2*(SIN(RADIANS(G1154))*SIN(RADIANS(E1158))+COS(RADIANS(G1154))*COS(RADIANS(E1158))*COS(RADIANS(AQ1148))))</f>
        <v>0</v>
      </c>
      <c r="AR1154">
        <f>IF(DEGREES(ACOS(SIN(RADIANS(G1154))*SIN(RADIANS(E1158))+COS(RADIANS(G1154))*COS(RADIANS(E1158))*COS(RADIANS(AR1148))))&gt;90,0,$F$4*$F$5/E1157^2*(SIN(RADIANS(G1154))*SIN(RADIANS(E1158))+COS(RADIANS(G1154))*COS(RADIANS(E1158))*COS(RADIANS(AR1148))))</f>
        <v>0</v>
      </c>
    </row>
    <row r="1155" spans="2:44" x14ac:dyDescent="0.5">
      <c r="B1155" s="40" t="s">
        <v>783</v>
      </c>
      <c r="E1155" t="str">
        <f>IF($F$10=0,"N/A",$F$10*(E1150/360)-ROUNDDOWN($F$10*(E1150/360),0))</f>
        <v>N/A</v>
      </c>
      <c r="G1155">
        <v>40</v>
      </c>
      <c r="I1155">
        <f>IF(DEGREES(ACOS(SIN(RADIANS(G1155))*SIN(RADIANS(E1158))+COS(RADIANS(G1155))*COS(RADIANS(E1158))*COS(RADIANS(I1148))))&gt;90,0,$F$4*$F$5/E1157^2*(SIN(RADIANS(G1155))*SIN(RADIANS(E1158))+COS(RADIANS(G1155))*COS(RADIANS(E1158))*COS(RADIANS(I1148))))</f>
        <v>0</v>
      </c>
      <c r="J1155">
        <f>IF(DEGREES(ACOS(SIN(RADIANS(G1155))*SIN(RADIANS(E1158))+COS(RADIANS(G1155))*COS(RADIANS(E1158))*COS(RADIANS(J1148))))&gt;90,0,$F$4*$F$5/E1157^2*(SIN(RADIANS(G1155))*SIN(RADIANS(E1158))+COS(RADIANS(G1155))*COS(RADIANS(E1158))*COS(RADIANS(J1148))))</f>
        <v>0</v>
      </c>
      <c r="K1155">
        <f>IF(DEGREES(ACOS(SIN(RADIANS(G1155))*SIN(RADIANS(E1158))+COS(RADIANS(G1155))*COS(RADIANS(E1158))*COS(RADIANS(K1148))))&gt;90,0,$F$4*$F$5/E1157^2*(SIN(RADIANS(G1155))*SIN(RADIANS(E1158))+COS(RADIANS(G1155))*COS(RADIANS(E1158))*COS(RADIANS(K1148))))</f>
        <v>0</v>
      </c>
      <c r="L1155">
        <f>IF(DEGREES(ACOS(SIN(RADIANS(G1155))*SIN(RADIANS(E1158))+COS(RADIANS(G1155))*COS(RADIANS(E1158))*COS(RADIANS(L1148))))&gt;90,0,$F$4*$F$5/E1157^2*(SIN(RADIANS(G1155))*SIN(RADIANS(E1158))+COS(RADIANS(G1155))*COS(RADIANS(E1158))*COS(RADIANS(L1148))))</f>
        <v>0</v>
      </c>
      <c r="M1155">
        <f>IF(DEGREES(ACOS(SIN(RADIANS(G1155))*SIN(RADIANS(E1158))+COS(RADIANS(G1155))*COS(RADIANS(E1158))*COS(RADIANS(M1148))))&gt;90,0,$F$4*$F$5/E1157^2*(SIN(RADIANS(G1155))*SIN(RADIANS(E1158))+COS(RADIANS(G1155))*COS(RADIANS(E1158))*COS(RADIANS(M1148))))</f>
        <v>0</v>
      </c>
      <c r="N1155">
        <f>IF(DEGREES(ACOS(SIN(RADIANS(G1155))*SIN(RADIANS(E1158))+COS(RADIANS(G1155))*COS(RADIANS(E1158))*COS(RADIANS(N1148))))&gt;90,0,$F$4*$F$5/E1157^2*(SIN(RADIANS(G1155))*SIN(RADIANS(E1158))+COS(RADIANS(G1155))*COS(RADIANS(E1158))*COS(RADIANS(N1148))))</f>
        <v>0</v>
      </c>
      <c r="O1155">
        <f>IF(DEGREES(ACOS(SIN(RADIANS(G1155))*SIN(RADIANS(E1158))+COS(RADIANS(G1155))*COS(RADIANS(E1158))*COS(RADIANS(O1148))))&gt;90,0,$F$4*$F$5/E1157^2*(SIN(RADIANS(G1155))*SIN(RADIANS(E1158))+COS(RADIANS(G1155))*COS(RADIANS(E1158))*COS(RADIANS(O1148))))</f>
        <v>0</v>
      </c>
      <c r="P1155">
        <f>IF(DEGREES(ACOS(SIN(RADIANS(G1155))*SIN(RADIANS(E1158))+COS(RADIANS(G1155))*COS(RADIANS(E1158))*COS(RADIANS(P1148))))&gt;90,0,$F$4*$F$5/E1157^2*(SIN(RADIANS(G1155))*SIN(RADIANS(E1158))+COS(RADIANS(G1155))*COS(RADIANS(E1158))*COS(RADIANS(P1148))))</f>
        <v>0</v>
      </c>
      <c r="Q1155">
        <f>IF(DEGREES(ACOS(SIN(RADIANS(G1155))*SIN(RADIANS(E1158))+COS(RADIANS(G1155))*COS(RADIANS(E1158))*COS(RADIANS(Q1148))))&gt;90,0,$F$4*$F$5/E1157^2*(SIN(RADIANS(G1155))*SIN(RADIANS(E1158))+COS(RADIANS(G1155))*COS(RADIANS(E1158))*COS(RADIANS(Q1148))))</f>
        <v>0</v>
      </c>
      <c r="R1155" t="e">
        <f>IF(DEGREES(ACOS(SIN(RADIANS(G1155))*SIN(RADIANS(E1158))+COS(RADIANS(G1155))*COS(RADIANS(E1158))*COS(RADIANS(R1148))))&gt;90,0,$F$4*$F$5/E1157^2*(SIN(RADIANS(G1155))*SIN(RADIANS(E1158))+COS(RADIANS(G1155))*COS(RADIANS(E1158))*COS(RADIANS(R1148))))</f>
        <v>#DIV/0!</v>
      </c>
      <c r="S1155" t="e">
        <f>IF(DEGREES(ACOS(SIN(RADIANS(G1155))*SIN(RADIANS(E1158))+COS(RADIANS(G1155))*COS(RADIANS(E1158))*COS(RADIANS(S1148))))&gt;90,0,$F$4*$F$5/E1157^2*(SIN(RADIANS(G1155))*SIN(RADIANS(E1158))+COS(RADIANS(G1155))*COS(RADIANS(E1158))*COS(RADIANS(S1148))))</f>
        <v>#DIV/0!</v>
      </c>
      <c r="T1155" t="e">
        <f>IF(DEGREES(ACOS(SIN(RADIANS(G1155))*SIN(RADIANS(E1158))+COS(RADIANS(G1155))*COS(RADIANS(E1158))*COS(RADIANS(T1148))))&gt;90,0,$F$4*$F$5/E1157^2*(SIN(RADIANS(G1155))*SIN(RADIANS(E1158))+COS(RADIANS(G1155))*COS(RADIANS(E1158))*COS(RADIANS(T1148))))</f>
        <v>#DIV/0!</v>
      </c>
      <c r="U1155" t="e">
        <f>IF(DEGREES(ACOS(SIN(RADIANS(G1155))*SIN(RADIANS(E1158))+COS(RADIANS(G1155))*COS(RADIANS(E1158))*COS(RADIANS(U1148))))&gt;90,0,$F$4*$F$5/E1157^2*(SIN(RADIANS(G1155))*SIN(RADIANS(E1158))+COS(RADIANS(G1155))*COS(RADIANS(E1158))*COS(RADIANS(U1148))))</f>
        <v>#DIV/0!</v>
      </c>
      <c r="V1155" t="e">
        <f>IF(DEGREES(ACOS(SIN(RADIANS(G1155))*SIN(RADIANS(E1158))+COS(RADIANS(G1155))*COS(RADIANS(E1158))*COS(RADIANS(V1148))))&gt;90,0,$F$4*$F$5/E1157^2*(SIN(RADIANS(G1155))*SIN(RADIANS(E1158))+COS(RADIANS(G1155))*COS(RADIANS(E1158))*COS(RADIANS(V1148))))</f>
        <v>#DIV/0!</v>
      </c>
      <c r="W1155" t="e">
        <f>IF(DEGREES(ACOS(SIN(RADIANS(G1155))*SIN(RADIANS(E1158))+COS(RADIANS(G1155))*COS(RADIANS(E1158))*COS(RADIANS(W1148))))&gt;90,0,$F$4*$F$5/E1157^2*(SIN(RADIANS(G1155))*SIN(RADIANS(E1158))+COS(RADIANS(G1155))*COS(RADIANS(E1158))*COS(RADIANS(W1148))))</f>
        <v>#DIV/0!</v>
      </c>
      <c r="X1155" t="e">
        <f>IF(DEGREES(ACOS(SIN(RADIANS(G1155))*SIN(RADIANS(E1158))+COS(RADIANS(G1155))*COS(RADIANS(E1158))*COS(RADIANS(X1148))))&gt;90,0,$F$4*$F$5/E1157^2*(SIN(RADIANS(G1155))*SIN(RADIANS(E1158))+COS(RADIANS(G1155))*COS(RADIANS(E1158))*COS(RADIANS(X1148))))</f>
        <v>#DIV/0!</v>
      </c>
      <c r="Y1155" t="e">
        <f>IF(DEGREES(ACOS(SIN(RADIANS(G1155))*SIN(RADIANS(E1158))+COS(RADIANS(G1155))*COS(RADIANS(E1158))*COS(RADIANS(Y1148))))&gt;90,0,$F$4*$F$5/E1157^2*(SIN(RADIANS(G1155))*SIN(RADIANS(E1158))+COS(RADIANS(G1155))*COS(RADIANS(E1158))*COS(RADIANS(Y1148))))</f>
        <v>#DIV/0!</v>
      </c>
      <c r="Z1155" t="e">
        <f>IF(DEGREES(ACOS(SIN(RADIANS(G1155))*SIN(RADIANS(E1158))+COS(RADIANS(G1155))*COS(RADIANS(E1158))*COS(RADIANS(Z1148))))&gt;90,0,$F$4*$F$5/E1157^2*(SIN(RADIANS(G1155))*SIN(RADIANS(E1158))+COS(RADIANS(G1155))*COS(RADIANS(E1158))*COS(RADIANS(Z1148))))</f>
        <v>#DIV/0!</v>
      </c>
      <c r="AA1155" t="e">
        <f>IF(DEGREES(ACOS(SIN(RADIANS(G1155))*SIN(RADIANS(E1158))+COS(RADIANS(G1155))*COS(RADIANS(E1158))*COS(RADIANS(AA1148))))&gt;90,0,$F$4*$F$5/E1157^2*(SIN(RADIANS(G1155))*SIN(RADIANS(E1158))+COS(RADIANS(G1155))*COS(RADIANS(E1158))*COS(RADIANS(AA1148))))</f>
        <v>#DIV/0!</v>
      </c>
      <c r="AB1155" t="e">
        <f>IF(DEGREES(ACOS(SIN(RADIANS(G1155))*SIN(RADIANS(E1158))+COS(RADIANS(G1155))*COS(RADIANS(E1158))*COS(RADIANS(AB1148))))&gt;90,0,$F$4*$F$5/E1157^2*(SIN(RADIANS(G1155))*SIN(RADIANS(E1158))+COS(RADIANS(G1155))*COS(RADIANS(E1158))*COS(RADIANS(AB1148))))</f>
        <v>#DIV/0!</v>
      </c>
      <c r="AC1155" t="e">
        <f>IF(DEGREES(ACOS(SIN(RADIANS(G1155))*SIN(RADIANS(E1158))+COS(RADIANS(G1155))*COS(RADIANS(E1158))*COS(RADIANS(AC1148))))&gt;90,0,$F$4*$F$5/E1157^2*(SIN(RADIANS(G1155))*SIN(RADIANS(E1158))+COS(RADIANS(G1155))*COS(RADIANS(E1158))*COS(RADIANS(AC1148))))</f>
        <v>#DIV/0!</v>
      </c>
      <c r="AD1155" t="e">
        <f>IF(DEGREES(ACOS(SIN(RADIANS(G1155))*SIN(RADIANS(E1158))+COS(RADIANS(G1155))*COS(RADIANS(E1158))*COS(RADIANS(AD1148))))&gt;90,0,$F$4*$F$5/E1157^2*(SIN(RADIANS(G1155))*SIN(RADIANS(E1158))+COS(RADIANS(G1155))*COS(RADIANS(E1158))*COS(RADIANS(AD1148))))</f>
        <v>#DIV/0!</v>
      </c>
      <c r="AE1155" t="e">
        <f>IF(DEGREES(ACOS(SIN(RADIANS(G1155))*SIN(RADIANS(E1158))+COS(RADIANS(G1155))*COS(RADIANS(E1158))*COS(RADIANS(AE1148))))&gt;90,0,$F$4*$F$5/E1157^2*(SIN(RADIANS(G1155))*SIN(RADIANS(E1158))+COS(RADIANS(G1155))*COS(RADIANS(E1158))*COS(RADIANS(AE1148))))</f>
        <v>#DIV/0!</v>
      </c>
      <c r="AF1155" t="e">
        <f>IF(DEGREES(ACOS(SIN(RADIANS(G1155))*SIN(RADIANS(E1158))+COS(RADIANS(G1155))*COS(RADIANS(E1158))*COS(RADIANS(AF1148))))&gt;90,0,$F$4*$F$5/E1157^2*(SIN(RADIANS(G1155))*SIN(RADIANS(E1158))+COS(RADIANS(G1155))*COS(RADIANS(E1158))*COS(RADIANS(AF1148))))</f>
        <v>#DIV/0!</v>
      </c>
      <c r="AG1155" t="e">
        <f>IF(DEGREES(ACOS(SIN(RADIANS(G1155))*SIN(RADIANS(E1158))+COS(RADIANS(G1155))*COS(RADIANS(E1158))*COS(RADIANS(AG1148))))&gt;90,0,$F$4*$F$5/E1157^2*(SIN(RADIANS(G1155))*SIN(RADIANS(E1158))+COS(RADIANS(G1155))*COS(RADIANS(E1158))*COS(RADIANS(AG1148))))</f>
        <v>#DIV/0!</v>
      </c>
      <c r="AH1155" t="e">
        <f>IF(DEGREES(ACOS(SIN(RADIANS(G1155))*SIN(RADIANS(E1158))+COS(RADIANS(G1155))*COS(RADIANS(E1158))*COS(RADIANS(AH1148))))&gt;90,0,$F$4*$F$5/E1157^2*(SIN(RADIANS(G1155))*SIN(RADIANS(E1158))+COS(RADIANS(G1155))*COS(RADIANS(E1158))*COS(RADIANS(AH1148))))</f>
        <v>#DIV/0!</v>
      </c>
      <c r="AI1155" t="e">
        <f>IF(DEGREES(ACOS(SIN(RADIANS(G1155))*SIN(RADIANS(E1158))+COS(RADIANS(G1155))*COS(RADIANS(E1158))*COS(RADIANS(AI1148))))&gt;90,0,$F$4*$F$5/E1157^2*(SIN(RADIANS(G1155))*SIN(RADIANS(E1158))+COS(RADIANS(G1155))*COS(RADIANS(E1158))*COS(RADIANS(AI1148))))</f>
        <v>#DIV/0!</v>
      </c>
      <c r="AJ1155" t="e">
        <f>IF(DEGREES(ACOS(SIN(RADIANS(G1155))*SIN(RADIANS(E1158))+COS(RADIANS(G1155))*COS(RADIANS(E1158))*COS(RADIANS(AJ1148))))&gt;90,0,$F$4*$F$5/E1157^2*(SIN(RADIANS(G1155))*SIN(RADIANS(E1158))+COS(RADIANS(G1155))*COS(RADIANS(E1158))*COS(RADIANS(AJ1148))))</f>
        <v>#DIV/0!</v>
      </c>
      <c r="AK1155">
        <f>IF(DEGREES(ACOS(SIN(RADIANS(G1155))*SIN(RADIANS(E1158))+COS(RADIANS(G1155))*COS(RADIANS(E1158))*COS(RADIANS(AK1148))))&gt;90,0,$F$4*$F$5/E1157^2*(SIN(RADIANS(G1155))*SIN(RADIANS(E1158))+COS(RADIANS(G1155))*COS(RADIANS(E1158))*COS(RADIANS(AK1148))))</f>
        <v>0</v>
      </c>
      <c r="AL1155">
        <f>IF(DEGREES(ACOS(SIN(RADIANS(G1155))*SIN(RADIANS(E1158))+COS(RADIANS(G1155))*COS(RADIANS(E1158))*COS(RADIANS(AL1148))))&gt;90,0,$F$4*$F$5/E1157^2*(SIN(RADIANS(G1155))*SIN(RADIANS(E1158))+COS(RADIANS(G1155))*COS(RADIANS(E1158))*COS(RADIANS(AL1148))))</f>
        <v>0</v>
      </c>
      <c r="AM1155">
        <f>IF(DEGREES(ACOS(SIN(RADIANS(G1155))*SIN(RADIANS(E1158))+COS(RADIANS(G1155))*COS(RADIANS(E1158))*COS(RADIANS(AM1148))))&gt;90,0,$F$4*$F$5/E1157^2*(SIN(RADIANS(G1155))*SIN(RADIANS(E1158))+COS(RADIANS(G1155))*COS(RADIANS(E1158))*COS(RADIANS(AM1148))))</f>
        <v>0</v>
      </c>
      <c r="AN1155">
        <f>IF(DEGREES(ACOS(SIN(RADIANS(G1155))*SIN(RADIANS(E1158))+COS(RADIANS(G1155))*COS(RADIANS(E1158))*COS(RADIANS(AN1148))))&gt;90,0,$F$4*$F$5/E1157^2*(SIN(RADIANS(G1155))*SIN(RADIANS(E1158))+COS(RADIANS(G1155))*COS(RADIANS(E1158))*COS(RADIANS(AN1148))))</f>
        <v>0</v>
      </c>
      <c r="AO1155">
        <f>IF(DEGREES(ACOS(SIN(RADIANS(G1155))*SIN(RADIANS(E1158))+COS(RADIANS(G1155))*COS(RADIANS(E1158))*COS(RADIANS(AO1148))))&gt;90,0,$F$4*$F$5/E1157^2*(SIN(RADIANS(G1155))*SIN(RADIANS(E1158))+COS(RADIANS(G1155))*COS(RADIANS(E1158))*COS(RADIANS(AO1148))))</f>
        <v>0</v>
      </c>
      <c r="AP1155">
        <f>IF(DEGREES(ACOS(SIN(RADIANS(G1155))*SIN(RADIANS(E1158))+COS(RADIANS(G1155))*COS(RADIANS(E1158))*COS(RADIANS(AP1148))))&gt;90,0,$F$4*$F$5/E1157^2*(SIN(RADIANS(G1155))*SIN(RADIANS(E1158))+COS(RADIANS(G1155))*COS(RADIANS(E1158))*COS(RADIANS(AP1148))))</f>
        <v>0</v>
      </c>
      <c r="AQ1155">
        <f>IF(DEGREES(ACOS(SIN(RADIANS(G1155))*SIN(RADIANS(E1158))+COS(RADIANS(G1155))*COS(RADIANS(E1158))*COS(RADIANS(AQ1148))))&gt;90,0,$F$4*$F$5/E1157^2*(SIN(RADIANS(G1155))*SIN(RADIANS(E1158))+COS(RADIANS(G1155))*COS(RADIANS(E1158))*COS(RADIANS(AQ1148))))</f>
        <v>0</v>
      </c>
      <c r="AR1155">
        <f>IF(DEGREES(ACOS(SIN(RADIANS(G1155))*SIN(RADIANS(E1158))+COS(RADIANS(G1155))*COS(RADIANS(E1158))*COS(RADIANS(AR1148))))&gt;90,0,$F$4*$F$5/E1157^2*(SIN(RADIANS(G1155))*SIN(RADIANS(E1158))+COS(RADIANS(G1155))*COS(RADIANS(E1158))*COS(RADIANS(AR1148))))</f>
        <v>0</v>
      </c>
    </row>
    <row r="1156" spans="2:44" x14ac:dyDescent="0.5">
      <c r="B1156" s="40" t="s">
        <v>784</v>
      </c>
      <c r="E1156" t="str">
        <f>IF($F$10=0,"N/A",E1155*$F$11/$F$10)</f>
        <v>N/A</v>
      </c>
      <c r="G1156">
        <v>30</v>
      </c>
      <c r="I1156">
        <f>IF(DEGREES(ACOS(SIN(RADIANS(G1156))*SIN(RADIANS(E1158))+COS(RADIANS(G1156))*COS(RADIANS(E1158))*COS(RADIANS(I1148))))&gt;90,0,$F$4*$F$5/E1157^2*(SIN(RADIANS(G1156))*SIN(RADIANS(E1158))+COS(RADIANS(G1156))*COS(RADIANS(E1158))*COS(RADIANS(I1148))))</f>
        <v>0</v>
      </c>
      <c r="J1156">
        <f>IF(DEGREES(ACOS(SIN(RADIANS(G1156))*SIN(RADIANS(E1158))+COS(RADIANS(G1156))*COS(RADIANS(E1158))*COS(RADIANS(J1148))))&gt;90,0,$F$4*$F$5/E1157^2*(SIN(RADIANS(G1156))*SIN(RADIANS(E1158))+COS(RADIANS(G1156))*COS(RADIANS(E1158))*COS(RADIANS(J1148))))</f>
        <v>0</v>
      </c>
      <c r="K1156">
        <f>IF(DEGREES(ACOS(SIN(RADIANS(G1156))*SIN(RADIANS(E1158))+COS(RADIANS(G1156))*COS(RADIANS(E1158))*COS(RADIANS(K1148))))&gt;90,0,$F$4*$F$5/E1157^2*(SIN(RADIANS(G1156))*SIN(RADIANS(E1158))+COS(RADIANS(G1156))*COS(RADIANS(E1158))*COS(RADIANS(K1148))))</f>
        <v>0</v>
      </c>
      <c r="L1156">
        <f>IF(DEGREES(ACOS(SIN(RADIANS(G1156))*SIN(RADIANS(E1158))+COS(RADIANS(G1156))*COS(RADIANS(E1158))*COS(RADIANS(L1148))))&gt;90,0,$F$4*$F$5/E1157^2*(SIN(RADIANS(G1156))*SIN(RADIANS(E1158))+COS(RADIANS(G1156))*COS(RADIANS(E1158))*COS(RADIANS(L1148))))</f>
        <v>0</v>
      </c>
      <c r="M1156">
        <f>IF(DEGREES(ACOS(SIN(RADIANS(G1156))*SIN(RADIANS(E1158))+COS(RADIANS(G1156))*COS(RADIANS(E1158))*COS(RADIANS(M1148))))&gt;90,0,$F$4*$F$5/E1157^2*(SIN(RADIANS(G1156))*SIN(RADIANS(E1158))+COS(RADIANS(G1156))*COS(RADIANS(E1158))*COS(RADIANS(M1148))))</f>
        <v>0</v>
      </c>
      <c r="N1156">
        <f>IF(DEGREES(ACOS(SIN(RADIANS(G1156))*SIN(RADIANS(E1158))+COS(RADIANS(G1156))*COS(RADIANS(E1158))*COS(RADIANS(N1148))))&gt;90,0,$F$4*$F$5/E1157^2*(SIN(RADIANS(G1156))*SIN(RADIANS(E1158))+COS(RADIANS(G1156))*COS(RADIANS(E1158))*COS(RADIANS(N1148))))</f>
        <v>0</v>
      </c>
      <c r="O1156">
        <f>IF(DEGREES(ACOS(SIN(RADIANS(G1156))*SIN(RADIANS(E1158))+COS(RADIANS(G1156))*COS(RADIANS(E1158))*COS(RADIANS(O1148))))&gt;90,0,$F$4*$F$5/E1157^2*(SIN(RADIANS(G1156))*SIN(RADIANS(E1158))+COS(RADIANS(G1156))*COS(RADIANS(E1158))*COS(RADIANS(O1148))))</f>
        <v>0</v>
      </c>
      <c r="P1156">
        <f>IF(DEGREES(ACOS(SIN(RADIANS(G1156))*SIN(RADIANS(E1158))+COS(RADIANS(G1156))*COS(RADIANS(E1158))*COS(RADIANS(P1148))))&gt;90,0,$F$4*$F$5/E1157^2*(SIN(RADIANS(G1156))*SIN(RADIANS(E1158))+COS(RADIANS(G1156))*COS(RADIANS(E1158))*COS(RADIANS(P1148))))</f>
        <v>0</v>
      </c>
      <c r="Q1156">
        <f>IF(DEGREES(ACOS(SIN(RADIANS(G1156))*SIN(RADIANS(E1158))+COS(RADIANS(G1156))*COS(RADIANS(E1158))*COS(RADIANS(Q1148))))&gt;90,0,$F$4*$F$5/E1157^2*(SIN(RADIANS(G1156))*SIN(RADIANS(E1158))+COS(RADIANS(G1156))*COS(RADIANS(E1158))*COS(RADIANS(Q1148))))</f>
        <v>0</v>
      </c>
      <c r="R1156" t="e">
        <f>IF(DEGREES(ACOS(SIN(RADIANS(G1156))*SIN(RADIANS(E1158))+COS(RADIANS(G1156))*COS(RADIANS(E1158))*COS(RADIANS(R1148))))&gt;90,0,$F$4*$F$5/E1157^2*(SIN(RADIANS(G1156))*SIN(RADIANS(E1158))+COS(RADIANS(G1156))*COS(RADIANS(E1158))*COS(RADIANS(R1148))))</f>
        <v>#DIV/0!</v>
      </c>
      <c r="S1156" t="e">
        <f>IF(DEGREES(ACOS(SIN(RADIANS(G1156))*SIN(RADIANS(E1158))+COS(RADIANS(G1156))*COS(RADIANS(E1158))*COS(RADIANS(S1148))))&gt;90,0,$F$4*$F$5/E1157^2*(SIN(RADIANS(G1156))*SIN(RADIANS(E1158))+COS(RADIANS(G1156))*COS(RADIANS(E1158))*COS(RADIANS(S1148))))</f>
        <v>#DIV/0!</v>
      </c>
      <c r="T1156" t="e">
        <f>IF(DEGREES(ACOS(SIN(RADIANS(G1156))*SIN(RADIANS(E1158))+COS(RADIANS(G1156))*COS(RADIANS(E1158))*COS(RADIANS(T1148))))&gt;90,0,$F$4*$F$5/E1157^2*(SIN(RADIANS(G1156))*SIN(RADIANS(E1158))+COS(RADIANS(G1156))*COS(RADIANS(E1158))*COS(RADIANS(T1148))))</f>
        <v>#DIV/0!</v>
      </c>
      <c r="U1156" t="e">
        <f>IF(DEGREES(ACOS(SIN(RADIANS(G1156))*SIN(RADIANS(E1158))+COS(RADIANS(G1156))*COS(RADIANS(E1158))*COS(RADIANS(U1148))))&gt;90,0,$F$4*$F$5/E1157^2*(SIN(RADIANS(G1156))*SIN(RADIANS(E1158))+COS(RADIANS(G1156))*COS(RADIANS(E1158))*COS(RADIANS(U1148))))</f>
        <v>#DIV/0!</v>
      </c>
      <c r="V1156" t="e">
        <f>IF(DEGREES(ACOS(SIN(RADIANS(G1156))*SIN(RADIANS(E1158))+COS(RADIANS(G1156))*COS(RADIANS(E1158))*COS(RADIANS(V1148))))&gt;90,0,$F$4*$F$5/E1157^2*(SIN(RADIANS(G1156))*SIN(RADIANS(E1158))+COS(RADIANS(G1156))*COS(RADIANS(E1158))*COS(RADIANS(V1148))))</f>
        <v>#DIV/0!</v>
      </c>
      <c r="W1156" t="e">
        <f>IF(DEGREES(ACOS(SIN(RADIANS(G1156))*SIN(RADIANS(E1158))+COS(RADIANS(G1156))*COS(RADIANS(E1158))*COS(RADIANS(W1148))))&gt;90,0,$F$4*$F$5/E1157^2*(SIN(RADIANS(G1156))*SIN(RADIANS(E1158))+COS(RADIANS(G1156))*COS(RADIANS(E1158))*COS(RADIANS(W1148))))</f>
        <v>#DIV/0!</v>
      </c>
      <c r="X1156" t="e">
        <f>IF(DEGREES(ACOS(SIN(RADIANS(G1156))*SIN(RADIANS(E1158))+COS(RADIANS(G1156))*COS(RADIANS(E1158))*COS(RADIANS(X1148))))&gt;90,0,$F$4*$F$5/E1157^2*(SIN(RADIANS(G1156))*SIN(RADIANS(E1158))+COS(RADIANS(G1156))*COS(RADIANS(E1158))*COS(RADIANS(X1148))))</f>
        <v>#DIV/0!</v>
      </c>
      <c r="Y1156" t="e">
        <f>IF(DEGREES(ACOS(SIN(RADIANS(G1156))*SIN(RADIANS(E1158))+COS(RADIANS(G1156))*COS(RADIANS(E1158))*COS(RADIANS(Y1148))))&gt;90,0,$F$4*$F$5/E1157^2*(SIN(RADIANS(G1156))*SIN(RADIANS(E1158))+COS(RADIANS(G1156))*COS(RADIANS(E1158))*COS(RADIANS(Y1148))))</f>
        <v>#DIV/0!</v>
      </c>
      <c r="Z1156" t="e">
        <f>IF(DEGREES(ACOS(SIN(RADIANS(G1156))*SIN(RADIANS(E1158))+COS(RADIANS(G1156))*COS(RADIANS(E1158))*COS(RADIANS(Z1148))))&gt;90,0,$F$4*$F$5/E1157^2*(SIN(RADIANS(G1156))*SIN(RADIANS(E1158))+COS(RADIANS(G1156))*COS(RADIANS(E1158))*COS(RADIANS(Z1148))))</f>
        <v>#DIV/0!</v>
      </c>
      <c r="AA1156" t="e">
        <f>IF(DEGREES(ACOS(SIN(RADIANS(G1156))*SIN(RADIANS(E1158))+COS(RADIANS(G1156))*COS(RADIANS(E1158))*COS(RADIANS(AA1148))))&gt;90,0,$F$4*$F$5/E1157^2*(SIN(RADIANS(G1156))*SIN(RADIANS(E1158))+COS(RADIANS(G1156))*COS(RADIANS(E1158))*COS(RADIANS(AA1148))))</f>
        <v>#DIV/0!</v>
      </c>
      <c r="AB1156" t="e">
        <f>IF(DEGREES(ACOS(SIN(RADIANS(G1156))*SIN(RADIANS(E1158))+COS(RADIANS(G1156))*COS(RADIANS(E1158))*COS(RADIANS(AB1148))))&gt;90,0,$F$4*$F$5/E1157^2*(SIN(RADIANS(G1156))*SIN(RADIANS(E1158))+COS(RADIANS(G1156))*COS(RADIANS(E1158))*COS(RADIANS(AB1148))))</f>
        <v>#DIV/0!</v>
      </c>
      <c r="AC1156" t="e">
        <f>IF(DEGREES(ACOS(SIN(RADIANS(G1156))*SIN(RADIANS(E1158))+COS(RADIANS(G1156))*COS(RADIANS(E1158))*COS(RADIANS(AC1148))))&gt;90,0,$F$4*$F$5/E1157^2*(SIN(RADIANS(G1156))*SIN(RADIANS(E1158))+COS(RADIANS(G1156))*COS(RADIANS(E1158))*COS(RADIANS(AC1148))))</f>
        <v>#DIV/0!</v>
      </c>
      <c r="AD1156" t="e">
        <f>IF(DEGREES(ACOS(SIN(RADIANS(G1156))*SIN(RADIANS(E1158))+COS(RADIANS(G1156))*COS(RADIANS(E1158))*COS(RADIANS(AD1148))))&gt;90,0,$F$4*$F$5/E1157^2*(SIN(RADIANS(G1156))*SIN(RADIANS(E1158))+COS(RADIANS(G1156))*COS(RADIANS(E1158))*COS(RADIANS(AD1148))))</f>
        <v>#DIV/0!</v>
      </c>
      <c r="AE1156" t="e">
        <f>IF(DEGREES(ACOS(SIN(RADIANS(G1156))*SIN(RADIANS(E1158))+COS(RADIANS(G1156))*COS(RADIANS(E1158))*COS(RADIANS(AE1148))))&gt;90,0,$F$4*$F$5/E1157^2*(SIN(RADIANS(G1156))*SIN(RADIANS(E1158))+COS(RADIANS(G1156))*COS(RADIANS(E1158))*COS(RADIANS(AE1148))))</f>
        <v>#DIV/0!</v>
      </c>
      <c r="AF1156" t="e">
        <f>IF(DEGREES(ACOS(SIN(RADIANS(G1156))*SIN(RADIANS(E1158))+COS(RADIANS(G1156))*COS(RADIANS(E1158))*COS(RADIANS(AF1148))))&gt;90,0,$F$4*$F$5/E1157^2*(SIN(RADIANS(G1156))*SIN(RADIANS(E1158))+COS(RADIANS(G1156))*COS(RADIANS(E1158))*COS(RADIANS(AF1148))))</f>
        <v>#DIV/0!</v>
      </c>
      <c r="AG1156" t="e">
        <f>IF(DEGREES(ACOS(SIN(RADIANS(G1156))*SIN(RADIANS(E1158))+COS(RADIANS(G1156))*COS(RADIANS(E1158))*COS(RADIANS(AG1148))))&gt;90,0,$F$4*$F$5/E1157^2*(SIN(RADIANS(G1156))*SIN(RADIANS(E1158))+COS(RADIANS(G1156))*COS(RADIANS(E1158))*COS(RADIANS(AG1148))))</f>
        <v>#DIV/0!</v>
      </c>
      <c r="AH1156" t="e">
        <f>IF(DEGREES(ACOS(SIN(RADIANS(G1156))*SIN(RADIANS(E1158))+COS(RADIANS(G1156))*COS(RADIANS(E1158))*COS(RADIANS(AH1148))))&gt;90,0,$F$4*$F$5/E1157^2*(SIN(RADIANS(G1156))*SIN(RADIANS(E1158))+COS(RADIANS(G1156))*COS(RADIANS(E1158))*COS(RADIANS(AH1148))))</f>
        <v>#DIV/0!</v>
      </c>
      <c r="AI1156" t="e">
        <f>IF(DEGREES(ACOS(SIN(RADIANS(G1156))*SIN(RADIANS(E1158))+COS(RADIANS(G1156))*COS(RADIANS(E1158))*COS(RADIANS(AI1148))))&gt;90,0,$F$4*$F$5/E1157^2*(SIN(RADIANS(G1156))*SIN(RADIANS(E1158))+COS(RADIANS(G1156))*COS(RADIANS(E1158))*COS(RADIANS(AI1148))))</f>
        <v>#DIV/0!</v>
      </c>
      <c r="AJ1156" t="e">
        <f>IF(DEGREES(ACOS(SIN(RADIANS(G1156))*SIN(RADIANS(E1158))+COS(RADIANS(G1156))*COS(RADIANS(E1158))*COS(RADIANS(AJ1148))))&gt;90,0,$F$4*$F$5/E1157^2*(SIN(RADIANS(G1156))*SIN(RADIANS(E1158))+COS(RADIANS(G1156))*COS(RADIANS(E1158))*COS(RADIANS(AJ1148))))</f>
        <v>#DIV/0!</v>
      </c>
      <c r="AK1156">
        <f>IF(DEGREES(ACOS(SIN(RADIANS(G1156))*SIN(RADIANS(E1158))+COS(RADIANS(G1156))*COS(RADIANS(E1158))*COS(RADIANS(AK1148))))&gt;90,0,$F$4*$F$5/E1157^2*(SIN(RADIANS(G1156))*SIN(RADIANS(E1158))+COS(RADIANS(G1156))*COS(RADIANS(E1158))*COS(RADIANS(AK1148))))</f>
        <v>0</v>
      </c>
      <c r="AL1156">
        <f>IF(DEGREES(ACOS(SIN(RADIANS(G1156))*SIN(RADIANS(E1158))+COS(RADIANS(G1156))*COS(RADIANS(E1158))*COS(RADIANS(AL1148))))&gt;90,0,$F$4*$F$5/E1157^2*(SIN(RADIANS(G1156))*SIN(RADIANS(E1158))+COS(RADIANS(G1156))*COS(RADIANS(E1158))*COS(RADIANS(AL1148))))</f>
        <v>0</v>
      </c>
      <c r="AM1156">
        <f>IF(DEGREES(ACOS(SIN(RADIANS(G1156))*SIN(RADIANS(E1158))+COS(RADIANS(G1156))*COS(RADIANS(E1158))*COS(RADIANS(AM1148))))&gt;90,0,$F$4*$F$5/E1157^2*(SIN(RADIANS(G1156))*SIN(RADIANS(E1158))+COS(RADIANS(G1156))*COS(RADIANS(E1158))*COS(RADIANS(AM1148))))</f>
        <v>0</v>
      </c>
      <c r="AN1156">
        <f>IF(DEGREES(ACOS(SIN(RADIANS(G1156))*SIN(RADIANS(E1158))+COS(RADIANS(G1156))*COS(RADIANS(E1158))*COS(RADIANS(AN1148))))&gt;90,0,$F$4*$F$5/E1157^2*(SIN(RADIANS(G1156))*SIN(RADIANS(E1158))+COS(RADIANS(G1156))*COS(RADIANS(E1158))*COS(RADIANS(AN1148))))</f>
        <v>0</v>
      </c>
      <c r="AO1156">
        <f>IF(DEGREES(ACOS(SIN(RADIANS(G1156))*SIN(RADIANS(E1158))+COS(RADIANS(G1156))*COS(RADIANS(E1158))*COS(RADIANS(AO1148))))&gt;90,0,$F$4*$F$5/E1157^2*(SIN(RADIANS(G1156))*SIN(RADIANS(E1158))+COS(RADIANS(G1156))*COS(RADIANS(E1158))*COS(RADIANS(AO1148))))</f>
        <v>0</v>
      </c>
      <c r="AP1156">
        <f>IF(DEGREES(ACOS(SIN(RADIANS(G1156))*SIN(RADIANS(E1158))+COS(RADIANS(G1156))*COS(RADIANS(E1158))*COS(RADIANS(AP1148))))&gt;90,0,$F$4*$F$5/E1157^2*(SIN(RADIANS(G1156))*SIN(RADIANS(E1158))+COS(RADIANS(G1156))*COS(RADIANS(E1158))*COS(RADIANS(AP1148))))</f>
        <v>0</v>
      </c>
      <c r="AQ1156">
        <f>IF(DEGREES(ACOS(SIN(RADIANS(G1156))*SIN(RADIANS(E1158))+COS(RADIANS(G1156))*COS(RADIANS(E1158))*COS(RADIANS(AQ1148))))&gt;90,0,$F$4*$F$5/E1157^2*(SIN(RADIANS(G1156))*SIN(RADIANS(E1158))+COS(RADIANS(G1156))*COS(RADIANS(E1158))*COS(RADIANS(AQ1148))))</f>
        <v>0</v>
      </c>
      <c r="AR1156">
        <f>IF(DEGREES(ACOS(SIN(RADIANS(G1156))*SIN(RADIANS(E1158))+COS(RADIANS(G1156))*COS(RADIANS(E1158))*COS(RADIANS(AR1148))))&gt;90,0,$F$4*$F$5/E1157^2*(SIN(RADIANS(G1156))*SIN(RADIANS(E1158))+COS(RADIANS(G1156))*COS(RADIANS(E1158))*COS(RADIANS(AR1148))))</f>
        <v>0</v>
      </c>
    </row>
    <row r="1157" spans="2:44" x14ac:dyDescent="0.5">
      <c r="B1157" s="40" t="s">
        <v>785</v>
      </c>
      <c r="E1157">
        <f>$F$6*(1-$F$7^2)/(1+$F$7*COS(RADIANS(E1151)))</f>
        <v>0</v>
      </c>
      <c r="G1157">
        <v>20</v>
      </c>
      <c r="I1157">
        <f>IF(DEGREES(ACOS(SIN(RADIANS(G1157))*SIN(RADIANS(E1158))+COS(RADIANS(G1157))*COS(RADIANS(E1158))*COS(RADIANS(I1148))))&gt;90,0,$F$4*$F$5/E1157^2*(SIN(RADIANS(G1157))*SIN(RADIANS(E1158))+COS(RADIANS(G1157))*COS(RADIANS(E1158))*COS(RADIANS(I1148))))</f>
        <v>0</v>
      </c>
      <c r="J1157">
        <f>IF(DEGREES(ACOS(SIN(RADIANS(G1157))*SIN(RADIANS(E1158))+COS(RADIANS(G1157))*COS(RADIANS(E1158))*COS(RADIANS(J1148))))&gt;90,0,$F$4*$F$5/E1157^2*(SIN(RADIANS(G1157))*SIN(RADIANS(E1158))+COS(RADIANS(G1157))*COS(RADIANS(E1158))*COS(RADIANS(J1148))))</f>
        <v>0</v>
      </c>
      <c r="K1157">
        <f>IF(DEGREES(ACOS(SIN(RADIANS(G1157))*SIN(RADIANS(E1158))+COS(RADIANS(G1157))*COS(RADIANS(E1158))*COS(RADIANS(K1148))))&gt;90,0,$F$4*$F$5/E1157^2*(SIN(RADIANS(G1157))*SIN(RADIANS(E1158))+COS(RADIANS(G1157))*COS(RADIANS(E1158))*COS(RADIANS(K1148))))</f>
        <v>0</v>
      </c>
      <c r="L1157">
        <f>IF(DEGREES(ACOS(SIN(RADIANS(G1157))*SIN(RADIANS(E1158))+COS(RADIANS(G1157))*COS(RADIANS(E1158))*COS(RADIANS(L1148))))&gt;90,0,$F$4*$F$5/E1157^2*(SIN(RADIANS(G1157))*SIN(RADIANS(E1158))+COS(RADIANS(G1157))*COS(RADIANS(E1158))*COS(RADIANS(L1148))))</f>
        <v>0</v>
      </c>
      <c r="M1157">
        <f>IF(DEGREES(ACOS(SIN(RADIANS(G1157))*SIN(RADIANS(E1158))+COS(RADIANS(G1157))*COS(RADIANS(E1158))*COS(RADIANS(M1148))))&gt;90,0,$F$4*$F$5/E1157^2*(SIN(RADIANS(G1157))*SIN(RADIANS(E1158))+COS(RADIANS(G1157))*COS(RADIANS(E1158))*COS(RADIANS(M1148))))</f>
        <v>0</v>
      </c>
      <c r="N1157">
        <f>IF(DEGREES(ACOS(SIN(RADIANS(G1157))*SIN(RADIANS(E1158))+COS(RADIANS(G1157))*COS(RADIANS(E1158))*COS(RADIANS(N1148))))&gt;90,0,$F$4*$F$5/E1157^2*(SIN(RADIANS(G1157))*SIN(RADIANS(E1158))+COS(RADIANS(G1157))*COS(RADIANS(E1158))*COS(RADIANS(N1148))))</f>
        <v>0</v>
      </c>
      <c r="O1157">
        <f>IF(DEGREES(ACOS(SIN(RADIANS(G1157))*SIN(RADIANS(E1158))+COS(RADIANS(G1157))*COS(RADIANS(E1158))*COS(RADIANS(O1148))))&gt;90,0,$F$4*$F$5/E1157^2*(SIN(RADIANS(G1157))*SIN(RADIANS(E1158))+COS(RADIANS(G1157))*COS(RADIANS(E1158))*COS(RADIANS(O1148))))</f>
        <v>0</v>
      </c>
      <c r="P1157">
        <f>IF(DEGREES(ACOS(SIN(RADIANS(G1157))*SIN(RADIANS(E1158))+COS(RADIANS(G1157))*COS(RADIANS(E1158))*COS(RADIANS(P1148))))&gt;90,0,$F$4*$F$5/E1157^2*(SIN(RADIANS(G1157))*SIN(RADIANS(E1158))+COS(RADIANS(G1157))*COS(RADIANS(E1158))*COS(RADIANS(P1148))))</f>
        <v>0</v>
      </c>
      <c r="Q1157">
        <f>IF(DEGREES(ACOS(SIN(RADIANS(G1157))*SIN(RADIANS(E1158))+COS(RADIANS(G1157))*COS(RADIANS(E1158))*COS(RADIANS(Q1148))))&gt;90,0,$F$4*$F$5/E1157^2*(SIN(RADIANS(G1157))*SIN(RADIANS(E1158))+COS(RADIANS(G1157))*COS(RADIANS(E1158))*COS(RADIANS(Q1148))))</f>
        <v>0</v>
      </c>
      <c r="R1157" t="e">
        <f>IF(DEGREES(ACOS(SIN(RADIANS(G1157))*SIN(RADIANS(E1158))+COS(RADIANS(G1157))*COS(RADIANS(E1158))*COS(RADIANS(R1148))))&gt;90,0,$F$4*$F$5/E1157^2*(SIN(RADIANS(G1157))*SIN(RADIANS(E1158))+COS(RADIANS(G1157))*COS(RADIANS(E1158))*COS(RADIANS(R1148))))</f>
        <v>#DIV/0!</v>
      </c>
      <c r="S1157" t="e">
        <f>IF(DEGREES(ACOS(SIN(RADIANS(G1157))*SIN(RADIANS(E1158))+COS(RADIANS(G1157))*COS(RADIANS(E1158))*COS(RADIANS(S1148))))&gt;90,0,$F$4*$F$5/E1157^2*(SIN(RADIANS(G1157))*SIN(RADIANS(E1158))+COS(RADIANS(G1157))*COS(RADIANS(E1158))*COS(RADIANS(S1148))))</f>
        <v>#DIV/0!</v>
      </c>
      <c r="T1157" t="e">
        <f>IF(DEGREES(ACOS(SIN(RADIANS(G1157))*SIN(RADIANS(E1158))+COS(RADIANS(G1157))*COS(RADIANS(E1158))*COS(RADIANS(T1148))))&gt;90,0,$F$4*$F$5/E1157^2*(SIN(RADIANS(G1157))*SIN(RADIANS(E1158))+COS(RADIANS(G1157))*COS(RADIANS(E1158))*COS(RADIANS(T1148))))</f>
        <v>#DIV/0!</v>
      </c>
      <c r="U1157" t="e">
        <f>IF(DEGREES(ACOS(SIN(RADIANS(G1157))*SIN(RADIANS(E1158))+COS(RADIANS(G1157))*COS(RADIANS(E1158))*COS(RADIANS(U1148))))&gt;90,0,$F$4*$F$5/E1157^2*(SIN(RADIANS(G1157))*SIN(RADIANS(E1158))+COS(RADIANS(G1157))*COS(RADIANS(E1158))*COS(RADIANS(U1148))))</f>
        <v>#DIV/0!</v>
      </c>
      <c r="V1157" t="e">
        <f>IF(DEGREES(ACOS(SIN(RADIANS(G1157))*SIN(RADIANS(E1158))+COS(RADIANS(G1157))*COS(RADIANS(E1158))*COS(RADIANS(V1148))))&gt;90,0,$F$4*$F$5/E1157^2*(SIN(RADIANS(G1157))*SIN(RADIANS(E1158))+COS(RADIANS(G1157))*COS(RADIANS(E1158))*COS(RADIANS(V1148))))</f>
        <v>#DIV/0!</v>
      </c>
      <c r="W1157" t="e">
        <f>IF(DEGREES(ACOS(SIN(RADIANS(G1157))*SIN(RADIANS(E1158))+COS(RADIANS(G1157))*COS(RADIANS(E1158))*COS(RADIANS(W1148))))&gt;90,0,$F$4*$F$5/E1157^2*(SIN(RADIANS(G1157))*SIN(RADIANS(E1158))+COS(RADIANS(G1157))*COS(RADIANS(E1158))*COS(RADIANS(W1148))))</f>
        <v>#DIV/0!</v>
      </c>
      <c r="X1157" t="e">
        <f>IF(DEGREES(ACOS(SIN(RADIANS(G1157))*SIN(RADIANS(E1158))+COS(RADIANS(G1157))*COS(RADIANS(E1158))*COS(RADIANS(X1148))))&gt;90,0,$F$4*$F$5/E1157^2*(SIN(RADIANS(G1157))*SIN(RADIANS(E1158))+COS(RADIANS(G1157))*COS(RADIANS(E1158))*COS(RADIANS(X1148))))</f>
        <v>#DIV/0!</v>
      </c>
      <c r="Y1157" t="e">
        <f>IF(DEGREES(ACOS(SIN(RADIANS(G1157))*SIN(RADIANS(E1158))+COS(RADIANS(G1157))*COS(RADIANS(E1158))*COS(RADIANS(Y1148))))&gt;90,0,$F$4*$F$5/E1157^2*(SIN(RADIANS(G1157))*SIN(RADIANS(E1158))+COS(RADIANS(G1157))*COS(RADIANS(E1158))*COS(RADIANS(Y1148))))</f>
        <v>#DIV/0!</v>
      </c>
      <c r="Z1157" t="e">
        <f>IF(DEGREES(ACOS(SIN(RADIANS(G1157))*SIN(RADIANS(E1158))+COS(RADIANS(G1157))*COS(RADIANS(E1158))*COS(RADIANS(Z1148))))&gt;90,0,$F$4*$F$5/E1157^2*(SIN(RADIANS(G1157))*SIN(RADIANS(E1158))+COS(RADIANS(G1157))*COS(RADIANS(E1158))*COS(RADIANS(Z1148))))</f>
        <v>#DIV/0!</v>
      </c>
      <c r="AA1157" t="e">
        <f>IF(DEGREES(ACOS(SIN(RADIANS(G1157))*SIN(RADIANS(E1158))+COS(RADIANS(G1157))*COS(RADIANS(E1158))*COS(RADIANS(AA1148))))&gt;90,0,$F$4*$F$5/E1157^2*(SIN(RADIANS(G1157))*SIN(RADIANS(E1158))+COS(RADIANS(G1157))*COS(RADIANS(E1158))*COS(RADIANS(AA1148))))</f>
        <v>#DIV/0!</v>
      </c>
      <c r="AB1157" t="e">
        <f>IF(DEGREES(ACOS(SIN(RADIANS(G1157))*SIN(RADIANS(E1158))+COS(RADIANS(G1157))*COS(RADIANS(E1158))*COS(RADIANS(AB1148))))&gt;90,0,$F$4*$F$5/E1157^2*(SIN(RADIANS(G1157))*SIN(RADIANS(E1158))+COS(RADIANS(G1157))*COS(RADIANS(E1158))*COS(RADIANS(AB1148))))</f>
        <v>#DIV/0!</v>
      </c>
      <c r="AC1157" t="e">
        <f>IF(DEGREES(ACOS(SIN(RADIANS(G1157))*SIN(RADIANS(E1158))+COS(RADIANS(G1157))*COS(RADIANS(E1158))*COS(RADIANS(AC1148))))&gt;90,0,$F$4*$F$5/E1157^2*(SIN(RADIANS(G1157))*SIN(RADIANS(E1158))+COS(RADIANS(G1157))*COS(RADIANS(E1158))*COS(RADIANS(AC1148))))</f>
        <v>#DIV/0!</v>
      </c>
      <c r="AD1157" t="e">
        <f>IF(DEGREES(ACOS(SIN(RADIANS(G1157))*SIN(RADIANS(E1158))+COS(RADIANS(G1157))*COS(RADIANS(E1158))*COS(RADIANS(AD1148))))&gt;90,0,$F$4*$F$5/E1157^2*(SIN(RADIANS(G1157))*SIN(RADIANS(E1158))+COS(RADIANS(G1157))*COS(RADIANS(E1158))*COS(RADIANS(AD1148))))</f>
        <v>#DIV/0!</v>
      </c>
      <c r="AE1157" t="e">
        <f>IF(DEGREES(ACOS(SIN(RADIANS(G1157))*SIN(RADIANS(E1158))+COS(RADIANS(G1157))*COS(RADIANS(E1158))*COS(RADIANS(AE1148))))&gt;90,0,$F$4*$F$5/E1157^2*(SIN(RADIANS(G1157))*SIN(RADIANS(E1158))+COS(RADIANS(G1157))*COS(RADIANS(E1158))*COS(RADIANS(AE1148))))</f>
        <v>#DIV/0!</v>
      </c>
      <c r="AF1157" t="e">
        <f>IF(DEGREES(ACOS(SIN(RADIANS(G1157))*SIN(RADIANS(E1158))+COS(RADIANS(G1157))*COS(RADIANS(E1158))*COS(RADIANS(AF1148))))&gt;90,0,$F$4*$F$5/E1157^2*(SIN(RADIANS(G1157))*SIN(RADIANS(E1158))+COS(RADIANS(G1157))*COS(RADIANS(E1158))*COS(RADIANS(AF1148))))</f>
        <v>#DIV/0!</v>
      </c>
      <c r="AG1157" t="e">
        <f>IF(DEGREES(ACOS(SIN(RADIANS(G1157))*SIN(RADIANS(E1158))+COS(RADIANS(G1157))*COS(RADIANS(E1158))*COS(RADIANS(AG1148))))&gt;90,0,$F$4*$F$5/E1157^2*(SIN(RADIANS(G1157))*SIN(RADIANS(E1158))+COS(RADIANS(G1157))*COS(RADIANS(E1158))*COS(RADIANS(AG1148))))</f>
        <v>#DIV/0!</v>
      </c>
      <c r="AH1157" t="e">
        <f>IF(DEGREES(ACOS(SIN(RADIANS(G1157))*SIN(RADIANS(E1158))+COS(RADIANS(G1157))*COS(RADIANS(E1158))*COS(RADIANS(AH1148))))&gt;90,0,$F$4*$F$5/E1157^2*(SIN(RADIANS(G1157))*SIN(RADIANS(E1158))+COS(RADIANS(G1157))*COS(RADIANS(E1158))*COS(RADIANS(AH1148))))</f>
        <v>#DIV/0!</v>
      </c>
      <c r="AI1157" t="e">
        <f>IF(DEGREES(ACOS(SIN(RADIANS(G1157))*SIN(RADIANS(E1158))+COS(RADIANS(G1157))*COS(RADIANS(E1158))*COS(RADIANS(AI1148))))&gt;90,0,$F$4*$F$5/E1157^2*(SIN(RADIANS(G1157))*SIN(RADIANS(E1158))+COS(RADIANS(G1157))*COS(RADIANS(E1158))*COS(RADIANS(AI1148))))</f>
        <v>#DIV/0!</v>
      </c>
      <c r="AJ1157" t="e">
        <f>IF(DEGREES(ACOS(SIN(RADIANS(G1157))*SIN(RADIANS(E1158))+COS(RADIANS(G1157))*COS(RADIANS(E1158))*COS(RADIANS(AJ1148))))&gt;90,0,$F$4*$F$5/E1157^2*(SIN(RADIANS(G1157))*SIN(RADIANS(E1158))+COS(RADIANS(G1157))*COS(RADIANS(E1158))*COS(RADIANS(AJ1148))))</f>
        <v>#DIV/0!</v>
      </c>
      <c r="AK1157">
        <f>IF(DEGREES(ACOS(SIN(RADIANS(G1157))*SIN(RADIANS(E1158))+COS(RADIANS(G1157))*COS(RADIANS(E1158))*COS(RADIANS(AK1148))))&gt;90,0,$F$4*$F$5/E1157^2*(SIN(RADIANS(G1157))*SIN(RADIANS(E1158))+COS(RADIANS(G1157))*COS(RADIANS(E1158))*COS(RADIANS(AK1148))))</f>
        <v>0</v>
      </c>
      <c r="AL1157">
        <f>IF(DEGREES(ACOS(SIN(RADIANS(G1157))*SIN(RADIANS(E1158))+COS(RADIANS(G1157))*COS(RADIANS(E1158))*COS(RADIANS(AL1148))))&gt;90,0,$F$4*$F$5/E1157^2*(SIN(RADIANS(G1157))*SIN(RADIANS(E1158))+COS(RADIANS(G1157))*COS(RADIANS(E1158))*COS(RADIANS(AL1148))))</f>
        <v>0</v>
      </c>
      <c r="AM1157">
        <f>IF(DEGREES(ACOS(SIN(RADIANS(G1157))*SIN(RADIANS(E1158))+COS(RADIANS(G1157))*COS(RADIANS(E1158))*COS(RADIANS(AM1148))))&gt;90,0,$F$4*$F$5/E1157^2*(SIN(RADIANS(G1157))*SIN(RADIANS(E1158))+COS(RADIANS(G1157))*COS(RADIANS(E1158))*COS(RADIANS(AM1148))))</f>
        <v>0</v>
      </c>
      <c r="AN1157">
        <f>IF(DEGREES(ACOS(SIN(RADIANS(G1157))*SIN(RADIANS(E1158))+COS(RADIANS(G1157))*COS(RADIANS(E1158))*COS(RADIANS(AN1148))))&gt;90,0,$F$4*$F$5/E1157^2*(SIN(RADIANS(G1157))*SIN(RADIANS(E1158))+COS(RADIANS(G1157))*COS(RADIANS(E1158))*COS(RADIANS(AN1148))))</f>
        <v>0</v>
      </c>
      <c r="AO1157">
        <f>IF(DEGREES(ACOS(SIN(RADIANS(G1157))*SIN(RADIANS(E1158))+COS(RADIANS(G1157))*COS(RADIANS(E1158))*COS(RADIANS(AO1148))))&gt;90,0,$F$4*$F$5/E1157^2*(SIN(RADIANS(G1157))*SIN(RADIANS(E1158))+COS(RADIANS(G1157))*COS(RADIANS(E1158))*COS(RADIANS(AO1148))))</f>
        <v>0</v>
      </c>
      <c r="AP1157">
        <f>IF(DEGREES(ACOS(SIN(RADIANS(G1157))*SIN(RADIANS(E1158))+COS(RADIANS(G1157))*COS(RADIANS(E1158))*COS(RADIANS(AP1148))))&gt;90,0,$F$4*$F$5/E1157^2*(SIN(RADIANS(G1157))*SIN(RADIANS(E1158))+COS(RADIANS(G1157))*COS(RADIANS(E1158))*COS(RADIANS(AP1148))))</f>
        <v>0</v>
      </c>
      <c r="AQ1157">
        <f>IF(DEGREES(ACOS(SIN(RADIANS(G1157))*SIN(RADIANS(E1158))+COS(RADIANS(G1157))*COS(RADIANS(E1158))*COS(RADIANS(AQ1148))))&gt;90,0,$F$4*$F$5/E1157^2*(SIN(RADIANS(G1157))*SIN(RADIANS(E1158))+COS(RADIANS(G1157))*COS(RADIANS(E1158))*COS(RADIANS(AQ1148))))</f>
        <v>0</v>
      </c>
      <c r="AR1157">
        <f>IF(DEGREES(ACOS(SIN(RADIANS(G1157))*SIN(RADIANS(E1158))+COS(RADIANS(G1157))*COS(RADIANS(E1158))*COS(RADIANS(AR1148))))&gt;90,0,$F$4*$F$5/E1157^2*(SIN(RADIANS(G1157))*SIN(RADIANS(E1158))+COS(RADIANS(G1157))*COS(RADIANS(E1158))*COS(RADIANS(AR1148))))</f>
        <v>0</v>
      </c>
    </row>
    <row r="1158" spans="2:44" x14ac:dyDescent="0.5">
      <c r="B1158" s="40" t="s">
        <v>735</v>
      </c>
      <c r="E1158">
        <f>IF($F$8&gt;90,180-$F$8,$F$8)*SIN(RADIANS(E1152))</f>
        <v>0</v>
      </c>
      <c r="G1158">
        <v>10</v>
      </c>
      <c r="I1158">
        <f>IF(DEGREES(ACOS(SIN(RADIANS(G1158))*SIN(RADIANS(E1158))+COS(RADIANS(G1158))*COS(RADIANS(E1158))*COS(RADIANS(I1148))))&gt;90,0,$F$4*$F$5/E1157^2*(SIN(RADIANS(G1158))*SIN(RADIANS(E1158))+COS(RADIANS(G1158))*COS(RADIANS(E1158))*COS(RADIANS(I1148))))</f>
        <v>0</v>
      </c>
      <c r="J1158">
        <f>IF(DEGREES(ACOS(SIN(RADIANS(G1158))*SIN(RADIANS(E1158))+COS(RADIANS(G1158))*COS(RADIANS(E1158))*COS(RADIANS(J1148))))&gt;90,0,$F$4*$F$5/E1157^2*(SIN(RADIANS(G1158))*SIN(RADIANS(E1158))+COS(RADIANS(G1158))*COS(RADIANS(E1158))*COS(RADIANS(J1148))))</f>
        <v>0</v>
      </c>
      <c r="K1158">
        <f>IF(DEGREES(ACOS(SIN(RADIANS(G1158))*SIN(RADIANS(E1158))+COS(RADIANS(G1158))*COS(RADIANS(E1158))*COS(RADIANS(K1148))))&gt;90,0,$F$4*$F$5/E1157^2*(SIN(RADIANS(G1158))*SIN(RADIANS(E1158))+COS(RADIANS(G1158))*COS(RADIANS(E1158))*COS(RADIANS(K1148))))</f>
        <v>0</v>
      </c>
      <c r="L1158">
        <f>IF(DEGREES(ACOS(SIN(RADIANS(G1158))*SIN(RADIANS(E1158))+COS(RADIANS(G1158))*COS(RADIANS(E1158))*COS(RADIANS(L1148))))&gt;90,0,$F$4*$F$5/E1157^2*(SIN(RADIANS(G1158))*SIN(RADIANS(E1158))+COS(RADIANS(G1158))*COS(RADIANS(E1158))*COS(RADIANS(L1148))))</f>
        <v>0</v>
      </c>
      <c r="M1158">
        <f>IF(DEGREES(ACOS(SIN(RADIANS(G1158))*SIN(RADIANS(E1158))+COS(RADIANS(G1158))*COS(RADIANS(E1158))*COS(RADIANS(M1148))))&gt;90,0,$F$4*$F$5/E1157^2*(SIN(RADIANS(G1158))*SIN(RADIANS(E1158))+COS(RADIANS(G1158))*COS(RADIANS(E1158))*COS(RADIANS(M1148))))</f>
        <v>0</v>
      </c>
      <c r="N1158">
        <f>IF(DEGREES(ACOS(SIN(RADIANS(G1158))*SIN(RADIANS(E1158))+COS(RADIANS(G1158))*COS(RADIANS(E1158))*COS(RADIANS(N1148))))&gt;90,0,$F$4*$F$5/E1157^2*(SIN(RADIANS(G1158))*SIN(RADIANS(E1158))+COS(RADIANS(G1158))*COS(RADIANS(E1158))*COS(RADIANS(N1148))))</f>
        <v>0</v>
      </c>
      <c r="O1158">
        <f>IF(DEGREES(ACOS(SIN(RADIANS(G1158))*SIN(RADIANS(E1158))+COS(RADIANS(G1158))*COS(RADIANS(E1158))*COS(RADIANS(O1148))))&gt;90,0,$F$4*$F$5/E1157^2*(SIN(RADIANS(G1158))*SIN(RADIANS(E1158))+COS(RADIANS(G1158))*COS(RADIANS(E1158))*COS(RADIANS(O1148))))</f>
        <v>0</v>
      </c>
      <c r="P1158">
        <f>IF(DEGREES(ACOS(SIN(RADIANS(G1158))*SIN(RADIANS(E1158))+COS(RADIANS(G1158))*COS(RADIANS(E1158))*COS(RADIANS(P1148))))&gt;90,0,$F$4*$F$5/E1157^2*(SIN(RADIANS(G1158))*SIN(RADIANS(E1158))+COS(RADIANS(G1158))*COS(RADIANS(E1158))*COS(RADIANS(P1148))))</f>
        <v>0</v>
      </c>
      <c r="Q1158">
        <f>IF(DEGREES(ACOS(SIN(RADIANS(G1158))*SIN(RADIANS(E1158))+COS(RADIANS(G1158))*COS(RADIANS(E1158))*COS(RADIANS(Q1148))))&gt;90,0,$F$4*$F$5/E1157^2*(SIN(RADIANS(G1158))*SIN(RADIANS(E1158))+COS(RADIANS(G1158))*COS(RADIANS(E1158))*COS(RADIANS(Q1148))))</f>
        <v>0</v>
      </c>
      <c r="R1158" t="e">
        <f>IF(DEGREES(ACOS(SIN(RADIANS(G1158))*SIN(RADIANS(E1158))+COS(RADIANS(G1158))*COS(RADIANS(E1158))*COS(RADIANS(R1148))))&gt;90,0,$F$4*$F$5/E1157^2*(SIN(RADIANS(G1158))*SIN(RADIANS(E1158))+COS(RADIANS(G1158))*COS(RADIANS(E1158))*COS(RADIANS(R1148))))</f>
        <v>#DIV/0!</v>
      </c>
      <c r="S1158" t="e">
        <f>IF(DEGREES(ACOS(SIN(RADIANS(G1158))*SIN(RADIANS(E1158))+COS(RADIANS(G1158))*COS(RADIANS(E1158))*COS(RADIANS(S1148))))&gt;90,0,$F$4*$F$5/E1157^2*(SIN(RADIANS(G1158))*SIN(RADIANS(E1158))+COS(RADIANS(G1158))*COS(RADIANS(E1158))*COS(RADIANS(S1148))))</f>
        <v>#DIV/0!</v>
      </c>
      <c r="T1158" t="e">
        <f>IF(DEGREES(ACOS(SIN(RADIANS(G1158))*SIN(RADIANS(E1158))+COS(RADIANS(G1158))*COS(RADIANS(E1158))*COS(RADIANS(T1148))))&gt;90,0,$F$4*$F$5/E1157^2*(SIN(RADIANS(G1158))*SIN(RADIANS(E1158))+COS(RADIANS(G1158))*COS(RADIANS(E1158))*COS(RADIANS(T1148))))</f>
        <v>#DIV/0!</v>
      </c>
      <c r="U1158" t="e">
        <f>IF(DEGREES(ACOS(SIN(RADIANS(G1158))*SIN(RADIANS(E1158))+COS(RADIANS(G1158))*COS(RADIANS(E1158))*COS(RADIANS(U1148))))&gt;90,0,$F$4*$F$5/E1157^2*(SIN(RADIANS(G1158))*SIN(RADIANS(E1158))+COS(RADIANS(G1158))*COS(RADIANS(E1158))*COS(RADIANS(U1148))))</f>
        <v>#DIV/0!</v>
      </c>
      <c r="V1158" t="e">
        <f>IF(DEGREES(ACOS(SIN(RADIANS(G1158))*SIN(RADIANS(E1158))+COS(RADIANS(G1158))*COS(RADIANS(E1158))*COS(RADIANS(V1148))))&gt;90,0,$F$4*$F$5/E1157^2*(SIN(RADIANS(G1158))*SIN(RADIANS(E1158))+COS(RADIANS(G1158))*COS(RADIANS(E1158))*COS(RADIANS(V1148))))</f>
        <v>#DIV/0!</v>
      </c>
      <c r="W1158" t="e">
        <f>IF(DEGREES(ACOS(SIN(RADIANS(G1158))*SIN(RADIANS(E1158))+COS(RADIANS(G1158))*COS(RADIANS(E1158))*COS(RADIANS(W1148))))&gt;90,0,$F$4*$F$5/E1157^2*(SIN(RADIANS(G1158))*SIN(RADIANS(E1158))+COS(RADIANS(G1158))*COS(RADIANS(E1158))*COS(RADIANS(W1148))))</f>
        <v>#DIV/0!</v>
      </c>
      <c r="X1158" t="e">
        <f>IF(DEGREES(ACOS(SIN(RADIANS(G1158))*SIN(RADIANS(E1158))+COS(RADIANS(G1158))*COS(RADIANS(E1158))*COS(RADIANS(X1148))))&gt;90,0,$F$4*$F$5/E1157^2*(SIN(RADIANS(G1158))*SIN(RADIANS(E1158))+COS(RADIANS(G1158))*COS(RADIANS(E1158))*COS(RADIANS(X1148))))</f>
        <v>#DIV/0!</v>
      </c>
      <c r="Y1158" t="e">
        <f>IF(DEGREES(ACOS(SIN(RADIANS(G1158))*SIN(RADIANS(E1158))+COS(RADIANS(G1158))*COS(RADIANS(E1158))*COS(RADIANS(Y1148))))&gt;90,0,$F$4*$F$5/E1157^2*(SIN(RADIANS(G1158))*SIN(RADIANS(E1158))+COS(RADIANS(G1158))*COS(RADIANS(E1158))*COS(RADIANS(Y1148))))</f>
        <v>#DIV/0!</v>
      </c>
      <c r="Z1158" t="e">
        <f>IF(DEGREES(ACOS(SIN(RADIANS(G1158))*SIN(RADIANS(E1158))+COS(RADIANS(G1158))*COS(RADIANS(E1158))*COS(RADIANS(Z1148))))&gt;90,0,$F$4*$F$5/E1157^2*(SIN(RADIANS(G1158))*SIN(RADIANS(E1158))+COS(RADIANS(G1158))*COS(RADIANS(E1158))*COS(RADIANS(Z1148))))</f>
        <v>#DIV/0!</v>
      </c>
      <c r="AA1158" t="e">
        <f>IF(DEGREES(ACOS(SIN(RADIANS(G1158))*SIN(RADIANS(E1158))+COS(RADIANS(G1158))*COS(RADIANS(E1158))*COS(RADIANS(AA1148))))&gt;90,0,$F$4*$F$5/E1157^2*(SIN(RADIANS(G1158))*SIN(RADIANS(E1158))+COS(RADIANS(G1158))*COS(RADIANS(E1158))*COS(RADIANS(AA1148))))</f>
        <v>#DIV/0!</v>
      </c>
      <c r="AB1158" t="e">
        <f>IF(DEGREES(ACOS(SIN(RADIANS(G1158))*SIN(RADIANS(E1158))+COS(RADIANS(G1158))*COS(RADIANS(E1158))*COS(RADIANS(AB1148))))&gt;90,0,$F$4*$F$5/E1157^2*(SIN(RADIANS(G1158))*SIN(RADIANS(E1158))+COS(RADIANS(G1158))*COS(RADIANS(E1158))*COS(RADIANS(AB1148))))</f>
        <v>#DIV/0!</v>
      </c>
      <c r="AC1158" t="e">
        <f>IF(DEGREES(ACOS(SIN(RADIANS(G1158))*SIN(RADIANS(E1158))+COS(RADIANS(G1158))*COS(RADIANS(E1158))*COS(RADIANS(AC1148))))&gt;90,0,$F$4*$F$5/E1157^2*(SIN(RADIANS(G1158))*SIN(RADIANS(E1158))+COS(RADIANS(G1158))*COS(RADIANS(E1158))*COS(RADIANS(AC1148))))</f>
        <v>#DIV/0!</v>
      </c>
      <c r="AD1158" t="e">
        <f>IF(DEGREES(ACOS(SIN(RADIANS(G1158))*SIN(RADIANS(E1158))+COS(RADIANS(G1158))*COS(RADIANS(E1158))*COS(RADIANS(AD1148))))&gt;90,0,$F$4*$F$5/E1157^2*(SIN(RADIANS(G1158))*SIN(RADIANS(E1158))+COS(RADIANS(G1158))*COS(RADIANS(E1158))*COS(RADIANS(AD1148))))</f>
        <v>#DIV/0!</v>
      </c>
      <c r="AE1158" t="e">
        <f>IF(DEGREES(ACOS(SIN(RADIANS(G1158))*SIN(RADIANS(E1158))+COS(RADIANS(G1158))*COS(RADIANS(E1158))*COS(RADIANS(AE1148))))&gt;90,0,$F$4*$F$5/E1157^2*(SIN(RADIANS(G1158))*SIN(RADIANS(E1158))+COS(RADIANS(G1158))*COS(RADIANS(E1158))*COS(RADIANS(AE1148))))</f>
        <v>#DIV/0!</v>
      </c>
      <c r="AF1158" t="e">
        <f>IF(DEGREES(ACOS(SIN(RADIANS(G1158))*SIN(RADIANS(E1158))+COS(RADIANS(G1158))*COS(RADIANS(E1158))*COS(RADIANS(AF1148))))&gt;90,0,$F$4*$F$5/E1157^2*(SIN(RADIANS(G1158))*SIN(RADIANS(E1158))+COS(RADIANS(G1158))*COS(RADIANS(E1158))*COS(RADIANS(AF1148))))</f>
        <v>#DIV/0!</v>
      </c>
      <c r="AG1158" t="e">
        <f>IF(DEGREES(ACOS(SIN(RADIANS(G1158))*SIN(RADIANS(E1158))+COS(RADIANS(G1158))*COS(RADIANS(E1158))*COS(RADIANS(AG1148))))&gt;90,0,$F$4*$F$5/E1157^2*(SIN(RADIANS(G1158))*SIN(RADIANS(E1158))+COS(RADIANS(G1158))*COS(RADIANS(E1158))*COS(RADIANS(AG1148))))</f>
        <v>#DIV/0!</v>
      </c>
      <c r="AH1158" t="e">
        <f>IF(DEGREES(ACOS(SIN(RADIANS(G1158))*SIN(RADIANS(E1158))+COS(RADIANS(G1158))*COS(RADIANS(E1158))*COS(RADIANS(AH1148))))&gt;90,0,$F$4*$F$5/E1157^2*(SIN(RADIANS(G1158))*SIN(RADIANS(E1158))+COS(RADIANS(G1158))*COS(RADIANS(E1158))*COS(RADIANS(AH1148))))</f>
        <v>#DIV/0!</v>
      </c>
      <c r="AI1158" t="e">
        <f>IF(DEGREES(ACOS(SIN(RADIANS(G1158))*SIN(RADIANS(E1158))+COS(RADIANS(G1158))*COS(RADIANS(E1158))*COS(RADIANS(AI1148))))&gt;90,0,$F$4*$F$5/E1157^2*(SIN(RADIANS(G1158))*SIN(RADIANS(E1158))+COS(RADIANS(G1158))*COS(RADIANS(E1158))*COS(RADIANS(AI1148))))</f>
        <v>#DIV/0!</v>
      </c>
      <c r="AJ1158" t="e">
        <f>IF(DEGREES(ACOS(SIN(RADIANS(G1158))*SIN(RADIANS(E1158))+COS(RADIANS(G1158))*COS(RADIANS(E1158))*COS(RADIANS(AJ1148))))&gt;90,0,$F$4*$F$5/E1157^2*(SIN(RADIANS(G1158))*SIN(RADIANS(E1158))+COS(RADIANS(G1158))*COS(RADIANS(E1158))*COS(RADIANS(AJ1148))))</f>
        <v>#DIV/0!</v>
      </c>
      <c r="AK1158">
        <f>IF(DEGREES(ACOS(SIN(RADIANS(G1158))*SIN(RADIANS(E1158))+COS(RADIANS(G1158))*COS(RADIANS(E1158))*COS(RADIANS(AK1148))))&gt;90,0,$F$4*$F$5/E1157^2*(SIN(RADIANS(G1158))*SIN(RADIANS(E1158))+COS(RADIANS(G1158))*COS(RADIANS(E1158))*COS(RADIANS(AK1148))))</f>
        <v>0</v>
      </c>
      <c r="AL1158">
        <f>IF(DEGREES(ACOS(SIN(RADIANS(G1158))*SIN(RADIANS(E1158))+COS(RADIANS(G1158))*COS(RADIANS(E1158))*COS(RADIANS(AL1148))))&gt;90,0,$F$4*$F$5/E1157^2*(SIN(RADIANS(G1158))*SIN(RADIANS(E1158))+COS(RADIANS(G1158))*COS(RADIANS(E1158))*COS(RADIANS(AL1148))))</f>
        <v>0</v>
      </c>
      <c r="AM1158">
        <f>IF(DEGREES(ACOS(SIN(RADIANS(G1158))*SIN(RADIANS(E1158))+COS(RADIANS(G1158))*COS(RADIANS(E1158))*COS(RADIANS(AM1148))))&gt;90,0,$F$4*$F$5/E1157^2*(SIN(RADIANS(G1158))*SIN(RADIANS(E1158))+COS(RADIANS(G1158))*COS(RADIANS(E1158))*COS(RADIANS(AM1148))))</f>
        <v>0</v>
      </c>
      <c r="AN1158">
        <f>IF(DEGREES(ACOS(SIN(RADIANS(G1158))*SIN(RADIANS(E1158))+COS(RADIANS(G1158))*COS(RADIANS(E1158))*COS(RADIANS(AN1148))))&gt;90,0,$F$4*$F$5/E1157^2*(SIN(RADIANS(G1158))*SIN(RADIANS(E1158))+COS(RADIANS(G1158))*COS(RADIANS(E1158))*COS(RADIANS(AN1148))))</f>
        <v>0</v>
      </c>
      <c r="AO1158">
        <f>IF(DEGREES(ACOS(SIN(RADIANS(G1158))*SIN(RADIANS(E1158))+COS(RADIANS(G1158))*COS(RADIANS(E1158))*COS(RADIANS(AO1148))))&gt;90,0,$F$4*$F$5/E1157^2*(SIN(RADIANS(G1158))*SIN(RADIANS(E1158))+COS(RADIANS(G1158))*COS(RADIANS(E1158))*COS(RADIANS(AO1148))))</f>
        <v>0</v>
      </c>
      <c r="AP1158">
        <f>IF(DEGREES(ACOS(SIN(RADIANS(G1158))*SIN(RADIANS(E1158))+COS(RADIANS(G1158))*COS(RADIANS(E1158))*COS(RADIANS(AP1148))))&gt;90,0,$F$4*$F$5/E1157^2*(SIN(RADIANS(G1158))*SIN(RADIANS(E1158))+COS(RADIANS(G1158))*COS(RADIANS(E1158))*COS(RADIANS(AP1148))))</f>
        <v>0</v>
      </c>
      <c r="AQ1158">
        <f>IF(DEGREES(ACOS(SIN(RADIANS(G1158))*SIN(RADIANS(E1158))+COS(RADIANS(G1158))*COS(RADIANS(E1158))*COS(RADIANS(AQ1148))))&gt;90,0,$F$4*$F$5/E1157^2*(SIN(RADIANS(G1158))*SIN(RADIANS(E1158))+COS(RADIANS(G1158))*COS(RADIANS(E1158))*COS(RADIANS(AQ1148))))</f>
        <v>0</v>
      </c>
      <c r="AR1158">
        <f>IF(DEGREES(ACOS(SIN(RADIANS(G1158))*SIN(RADIANS(E1158))+COS(RADIANS(G1158))*COS(RADIANS(E1158))*COS(RADIANS(AR1148))))&gt;90,0,$F$4*$F$5/E1157^2*(SIN(RADIANS(G1158))*SIN(RADIANS(E1158))+COS(RADIANS(G1158))*COS(RADIANS(E1158))*COS(RADIANS(AR1148))))</f>
        <v>0</v>
      </c>
    </row>
    <row r="1159" spans="2:44" x14ac:dyDescent="0.5">
      <c r="B1159" s="40" t="s">
        <v>786</v>
      </c>
      <c r="E1159">
        <f>IF($F$10=0,IF(E1150&lt;360,E1150,E1150-360),($F$10+1)*E1150)</f>
        <v>120</v>
      </c>
      <c r="G1159">
        <v>0</v>
      </c>
      <c r="I1159">
        <f>IF(DEGREES(ACOS(SIN(RADIANS(G1159))*SIN(RADIANS(E1158))+COS(RADIANS(G1159))*COS(RADIANS(E1158))*COS(RADIANS(I1148))))&gt;90,0,$F$4*$F$5/E1157^2*(SIN(RADIANS(G1159))*SIN(RADIANS(E1158))+COS(RADIANS(G1159))*COS(RADIANS(E1158))*COS(RADIANS(I1148))))</f>
        <v>0</v>
      </c>
      <c r="J1159">
        <f>IF(DEGREES(ACOS(SIN(RADIANS(G1159))*SIN(RADIANS(E1158))+COS(RADIANS(G1159))*COS(RADIANS(E1158))*COS(RADIANS(J1148))))&gt;90,0,$F$4*$F$5/E1157^2*(SIN(RADIANS(G1159))*SIN(RADIANS(E1158))+COS(RADIANS(G1159))*COS(RADIANS(E1158))*COS(RADIANS(J1148))))</f>
        <v>0</v>
      </c>
      <c r="K1159">
        <f>IF(DEGREES(ACOS(SIN(RADIANS(G1159))*SIN(RADIANS(E1158))+COS(RADIANS(G1159))*COS(RADIANS(E1158))*COS(RADIANS(K1148))))&gt;90,0,$F$4*$F$5/E1157^2*(SIN(RADIANS(G1159))*SIN(RADIANS(E1158))+COS(RADIANS(G1159))*COS(RADIANS(E1158))*COS(RADIANS(K1148))))</f>
        <v>0</v>
      </c>
      <c r="L1159">
        <f>IF(DEGREES(ACOS(SIN(RADIANS(G1159))*SIN(RADIANS(E1158))+COS(RADIANS(G1159))*COS(RADIANS(E1158))*COS(RADIANS(L1148))))&gt;90,0,$F$4*$F$5/E1157^2*(SIN(RADIANS(G1159))*SIN(RADIANS(E1158))+COS(RADIANS(G1159))*COS(RADIANS(E1158))*COS(RADIANS(L1148))))</f>
        <v>0</v>
      </c>
      <c r="M1159">
        <f>IF(DEGREES(ACOS(SIN(RADIANS(G1159))*SIN(RADIANS(E1158))+COS(RADIANS(G1159))*COS(RADIANS(E1158))*COS(RADIANS(M1148))))&gt;90,0,$F$4*$F$5/E1157^2*(SIN(RADIANS(G1159))*SIN(RADIANS(E1158))+COS(RADIANS(G1159))*COS(RADIANS(E1158))*COS(RADIANS(M1148))))</f>
        <v>0</v>
      </c>
      <c r="N1159">
        <f>IF(DEGREES(ACOS(SIN(RADIANS(G1159))*SIN(RADIANS(E1158))+COS(RADIANS(G1159))*COS(RADIANS(E1158))*COS(RADIANS(N1148))))&gt;90,0,$F$4*$F$5/E1157^2*(SIN(RADIANS(G1159))*SIN(RADIANS(E1158))+COS(RADIANS(G1159))*COS(RADIANS(E1158))*COS(RADIANS(N1148))))</f>
        <v>0</v>
      </c>
      <c r="O1159">
        <f>IF(DEGREES(ACOS(SIN(RADIANS(G1159))*SIN(RADIANS(E1158))+COS(RADIANS(G1159))*COS(RADIANS(E1158))*COS(RADIANS(O1148))))&gt;90,0,$F$4*$F$5/E1157^2*(SIN(RADIANS(G1159))*SIN(RADIANS(E1158))+COS(RADIANS(G1159))*COS(RADIANS(E1158))*COS(RADIANS(O1148))))</f>
        <v>0</v>
      </c>
      <c r="P1159">
        <f>IF(DEGREES(ACOS(SIN(RADIANS(G1159))*SIN(RADIANS(E1158))+COS(RADIANS(G1159))*COS(RADIANS(E1158))*COS(RADIANS(P1148))))&gt;90,0,$F$4*$F$5/E1157^2*(SIN(RADIANS(G1159))*SIN(RADIANS(E1158))+COS(RADIANS(G1159))*COS(RADIANS(E1158))*COS(RADIANS(P1148))))</f>
        <v>0</v>
      </c>
      <c r="Q1159">
        <f>IF(DEGREES(ACOS(SIN(RADIANS(G1159))*SIN(RADIANS(E1158))+COS(RADIANS(G1159))*COS(RADIANS(E1158))*COS(RADIANS(Q1148))))&gt;90,0,$F$4*$F$5/E1157^2*(SIN(RADIANS(G1159))*SIN(RADIANS(E1158))+COS(RADIANS(G1159))*COS(RADIANS(E1158))*COS(RADIANS(Q1148))))</f>
        <v>0</v>
      </c>
      <c r="R1159" t="e">
        <f>IF(DEGREES(ACOS(SIN(RADIANS(G1159))*SIN(RADIANS(E1158))+COS(RADIANS(G1159))*COS(RADIANS(E1158))*COS(RADIANS(R1148))))&gt;90,0,$F$4*$F$5/E1157^2*(SIN(RADIANS(G1159))*SIN(RADIANS(E1158))+COS(RADIANS(G1159))*COS(RADIANS(E1158))*COS(RADIANS(R1148))))</f>
        <v>#DIV/0!</v>
      </c>
      <c r="S1159" t="e">
        <f>IF(DEGREES(ACOS(SIN(RADIANS(G1159))*SIN(RADIANS(E1158))+COS(RADIANS(G1159))*COS(RADIANS(E1158))*COS(RADIANS(S1148))))&gt;90,0,$F$4*$F$5/E1157^2*(SIN(RADIANS(G1159))*SIN(RADIANS(E1158))+COS(RADIANS(G1159))*COS(RADIANS(E1158))*COS(RADIANS(S1148))))</f>
        <v>#DIV/0!</v>
      </c>
      <c r="T1159" t="e">
        <f>IF(DEGREES(ACOS(SIN(RADIANS(G1159))*SIN(RADIANS(E1158))+COS(RADIANS(G1159))*COS(RADIANS(E1158))*COS(RADIANS(T1148))))&gt;90,0,$F$4*$F$5/E1157^2*(SIN(RADIANS(G1159))*SIN(RADIANS(E1158))+COS(RADIANS(G1159))*COS(RADIANS(E1158))*COS(RADIANS(T1148))))</f>
        <v>#DIV/0!</v>
      </c>
      <c r="U1159" t="e">
        <f>IF(DEGREES(ACOS(SIN(RADIANS(G1159))*SIN(RADIANS(E1158))+COS(RADIANS(G1159))*COS(RADIANS(E1158))*COS(RADIANS(U1148))))&gt;90,0,$F$4*$F$5/E1157^2*(SIN(RADIANS(G1159))*SIN(RADIANS(E1158))+COS(RADIANS(G1159))*COS(RADIANS(E1158))*COS(RADIANS(U1148))))</f>
        <v>#DIV/0!</v>
      </c>
      <c r="V1159" t="e">
        <f>IF(DEGREES(ACOS(SIN(RADIANS(G1159))*SIN(RADIANS(E1158))+COS(RADIANS(G1159))*COS(RADIANS(E1158))*COS(RADIANS(V1148))))&gt;90,0,$F$4*$F$5/E1157^2*(SIN(RADIANS(G1159))*SIN(RADIANS(E1158))+COS(RADIANS(G1159))*COS(RADIANS(E1158))*COS(RADIANS(V1148))))</f>
        <v>#DIV/0!</v>
      </c>
      <c r="W1159" t="e">
        <f>IF(DEGREES(ACOS(SIN(RADIANS(G1159))*SIN(RADIANS(E1158))+COS(RADIANS(G1159))*COS(RADIANS(E1158))*COS(RADIANS(W1148))))&gt;90,0,$F$4*$F$5/E1157^2*(SIN(RADIANS(G1159))*SIN(RADIANS(E1158))+COS(RADIANS(G1159))*COS(RADIANS(E1158))*COS(RADIANS(W1148))))</f>
        <v>#DIV/0!</v>
      </c>
      <c r="X1159" t="e">
        <f>IF(DEGREES(ACOS(SIN(RADIANS(G1159))*SIN(RADIANS(E1158))+COS(RADIANS(G1159))*COS(RADIANS(E1158))*COS(RADIANS(X1148))))&gt;90,0,$F$4*$F$5/E1157^2*(SIN(RADIANS(G1159))*SIN(RADIANS(E1158))+COS(RADIANS(G1159))*COS(RADIANS(E1158))*COS(RADIANS(X1148))))</f>
        <v>#DIV/0!</v>
      </c>
      <c r="Y1159" t="e">
        <f>IF(DEGREES(ACOS(SIN(RADIANS(G1159))*SIN(RADIANS(E1158))+COS(RADIANS(G1159))*COS(RADIANS(E1158))*COS(RADIANS(Y1148))))&gt;90,0,$F$4*$F$5/E1157^2*(SIN(RADIANS(G1159))*SIN(RADIANS(E1158))+COS(RADIANS(G1159))*COS(RADIANS(E1158))*COS(RADIANS(Y1148))))</f>
        <v>#DIV/0!</v>
      </c>
      <c r="Z1159" t="e">
        <f>IF(DEGREES(ACOS(SIN(RADIANS(G1159))*SIN(RADIANS(E1158))+COS(RADIANS(G1159))*COS(RADIANS(E1158))*COS(RADIANS(Z1148))))&gt;90,0,$F$4*$F$5/E1157^2*(SIN(RADIANS(G1159))*SIN(RADIANS(E1158))+COS(RADIANS(G1159))*COS(RADIANS(E1158))*COS(RADIANS(Z1148))))</f>
        <v>#DIV/0!</v>
      </c>
      <c r="AA1159" t="e">
        <f>IF(DEGREES(ACOS(SIN(RADIANS(G1159))*SIN(RADIANS(E1158))+COS(RADIANS(G1159))*COS(RADIANS(E1158))*COS(RADIANS(AA1148))))&gt;90,0,$F$4*$F$5/E1157^2*(SIN(RADIANS(G1159))*SIN(RADIANS(E1158))+COS(RADIANS(G1159))*COS(RADIANS(E1158))*COS(RADIANS(AA1148))))</f>
        <v>#DIV/0!</v>
      </c>
      <c r="AB1159" t="e">
        <f>IF(DEGREES(ACOS(SIN(RADIANS(G1159))*SIN(RADIANS(E1158))+COS(RADIANS(G1159))*COS(RADIANS(E1158))*COS(RADIANS(AB1148))))&gt;90,0,$F$4*$F$5/E1157^2*(SIN(RADIANS(G1159))*SIN(RADIANS(E1158))+COS(RADIANS(G1159))*COS(RADIANS(E1158))*COS(RADIANS(AB1148))))</f>
        <v>#DIV/0!</v>
      </c>
      <c r="AC1159" t="e">
        <f>IF(DEGREES(ACOS(SIN(RADIANS(G1159))*SIN(RADIANS(E1158))+COS(RADIANS(G1159))*COS(RADIANS(E1158))*COS(RADIANS(AC1148))))&gt;90,0,$F$4*$F$5/E1157^2*(SIN(RADIANS(G1159))*SIN(RADIANS(E1158))+COS(RADIANS(G1159))*COS(RADIANS(E1158))*COS(RADIANS(AC1148))))</f>
        <v>#DIV/0!</v>
      </c>
      <c r="AD1159" t="e">
        <f>IF(DEGREES(ACOS(SIN(RADIANS(G1159))*SIN(RADIANS(E1158))+COS(RADIANS(G1159))*COS(RADIANS(E1158))*COS(RADIANS(AD1148))))&gt;90,0,$F$4*$F$5/E1157^2*(SIN(RADIANS(G1159))*SIN(RADIANS(E1158))+COS(RADIANS(G1159))*COS(RADIANS(E1158))*COS(RADIANS(AD1148))))</f>
        <v>#DIV/0!</v>
      </c>
      <c r="AE1159" t="e">
        <f>IF(DEGREES(ACOS(SIN(RADIANS(G1159))*SIN(RADIANS(E1158))+COS(RADIANS(G1159))*COS(RADIANS(E1158))*COS(RADIANS(AE1148))))&gt;90,0,$F$4*$F$5/E1157^2*(SIN(RADIANS(G1159))*SIN(RADIANS(E1158))+COS(RADIANS(G1159))*COS(RADIANS(E1158))*COS(RADIANS(AE1148))))</f>
        <v>#DIV/0!</v>
      </c>
      <c r="AF1159" t="e">
        <f>IF(DEGREES(ACOS(SIN(RADIANS(G1159))*SIN(RADIANS(E1158))+COS(RADIANS(G1159))*COS(RADIANS(E1158))*COS(RADIANS(AF1148))))&gt;90,0,$F$4*$F$5/E1157^2*(SIN(RADIANS(G1159))*SIN(RADIANS(E1158))+COS(RADIANS(G1159))*COS(RADIANS(E1158))*COS(RADIANS(AF1148))))</f>
        <v>#DIV/0!</v>
      </c>
      <c r="AG1159" t="e">
        <f>IF(DEGREES(ACOS(SIN(RADIANS(G1159))*SIN(RADIANS(E1158))+COS(RADIANS(G1159))*COS(RADIANS(E1158))*COS(RADIANS(AG1148))))&gt;90,0,$F$4*$F$5/E1157^2*(SIN(RADIANS(G1159))*SIN(RADIANS(E1158))+COS(RADIANS(G1159))*COS(RADIANS(E1158))*COS(RADIANS(AG1148))))</f>
        <v>#DIV/0!</v>
      </c>
      <c r="AH1159" t="e">
        <f>IF(DEGREES(ACOS(SIN(RADIANS(G1159))*SIN(RADIANS(E1158))+COS(RADIANS(G1159))*COS(RADIANS(E1158))*COS(RADIANS(AH1148))))&gt;90,0,$F$4*$F$5/E1157^2*(SIN(RADIANS(G1159))*SIN(RADIANS(E1158))+COS(RADIANS(G1159))*COS(RADIANS(E1158))*COS(RADIANS(AH1148))))</f>
        <v>#DIV/0!</v>
      </c>
      <c r="AI1159" t="e">
        <f>IF(DEGREES(ACOS(SIN(RADIANS(G1159))*SIN(RADIANS(E1158))+COS(RADIANS(G1159))*COS(RADIANS(E1158))*COS(RADIANS(AI1148))))&gt;90,0,$F$4*$F$5/E1157^2*(SIN(RADIANS(G1159))*SIN(RADIANS(E1158))+COS(RADIANS(G1159))*COS(RADIANS(E1158))*COS(RADIANS(AI1148))))</f>
        <v>#DIV/0!</v>
      </c>
      <c r="AJ1159" t="e">
        <f>IF(DEGREES(ACOS(SIN(RADIANS(G1159))*SIN(RADIANS(E1158))+COS(RADIANS(G1159))*COS(RADIANS(E1158))*COS(RADIANS(AJ1148))))&gt;90,0,$F$4*$F$5/E1157^2*(SIN(RADIANS(G1159))*SIN(RADIANS(E1158))+COS(RADIANS(G1159))*COS(RADIANS(E1158))*COS(RADIANS(AJ1148))))</f>
        <v>#DIV/0!</v>
      </c>
      <c r="AK1159">
        <f>IF(DEGREES(ACOS(SIN(RADIANS(G1159))*SIN(RADIANS(E1158))+COS(RADIANS(G1159))*COS(RADIANS(E1158))*COS(RADIANS(AK1148))))&gt;90,0,$F$4*$F$5/E1157^2*(SIN(RADIANS(G1159))*SIN(RADIANS(E1158))+COS(RADIANS(G1159))*COS(RADIANS(E1158))*COS(RADIANS(AK1148))))</f>
        <v>0</v>
      </c>
      <c r="AL1159">
        <f>IF(DEGREES(ACOS(SIN(RADIANS(G1159))*SIN(RADIANS(E1158))+COS(RADIANS(G1159))*COS(RADIANS(E1158))*COS(RADIANS(AL1148))))&gt;90,0,$F$4*$F$5/E1157^2*(SIN(RADIANS(G1159))*SIN(RADIANS(E1158))+COS(RADIANS(G1159))*COS(RADIANS(E1158))*COS(RADIANS(AL1148))))</f>
        <v>0</v>
      </c>
      <c r="AM1159">
        <f>IF(DEGREES(ACOS(SIN(RADIANS(G1159))*SIN(RADIANS(E1158))+COS(RADIANS(G1159))*COS(RADIANS(E1158))*COS(RADIANS(AM1148))))&gt;90,0,$F$4*$F$5/E1157^2*(SIN(RADIANS(G1159))*SIN(RADIANS(E1158))+COS(RADIANS(G1159))*COS(RADIANS(E1158))*COS(RADIANS(AM1148))))</f>
        <v>0</v>
      </c>
      <c r="AN1159">
        <f>IF(DEGREES(ACOS(SIN(RADIANS(G1159))*SIN(RADIANS(E1158))+COS(RADIANS(G1159))*COS(RADIANS(E1158))*COS(RADIANS(AN1148))))&gt;90,0,$F$4*$F$5/E1157^2*(SIN(RADIANS(G1159))*SIN(RADIANS(E1158))+COS(RADIANS(G1159))*COS(RADIANS(E1158))*COS(RADIANS(AN1148))))</f>
        <v>0</v>
      </c>
      <c r="AO1159">
        <f>IF(DEGREES(ACOS(SIN(RADIANS(G1159))*SIN(RADIANS(E1158))+COS(RADIANS(G1159))*COS(RADIANS(E1158))*COS(RADIANS(AO1148))))&gt;90,0,$F$4*$F$5/E1157^2*(SIN(RADIANS(G1159))*SIN(RADIANS(E1158))+COS(RADIANS(G1159))*COS(RADIANS(E1158))*COS(RADIANS(AO1148))))</f>
        <v>0</v>
      </c>
      <c r="AP1159">
        <f>IF(DEGREES(ACOS(SIN(RADIANS(G1159))*SIN(RADIANS(E1158))+COS(RADIANS(G1159))*COS(RADIANS(E1158))*COS(RADIANS(AP1148))))&gt;90,0,$F$4*$F$5/E1157^2*(SIN(RADIANS(G1159))*SIN(RADIANS(E1158))+COS(RADIANS(G1159))*COS(RADIANS(E1158))*COS(RADIANS(AP1148))))</f>
        <v>0</v>
      </c>
      <c r="AQ1159">
        <f>IF(DEGREES(ACOS(SIN(RADIANS(G1159))*SIN(RADIANS(E1158))+COS(RADIANS(G1159))*COS(RADIANS(E1158))*COS(RADIANS(AQ1148))))&gt;90,0,$F$4*$F$5/E1157^2*(SIN(RADIANS(G1159))*SIN(RADIANS(E1158))+COS(RADIANS(G1159))*COS(RADIANS(E1158))*COS(RADIANS(AQ1148))))</f>
        <v>0</v>
      </c>
      <c r="AR1159">
        <f>IF(DEGREES(ACOS(SIN(RADIANS(G1159))*SIN(RADIANS(E1158))+COS(RADIANS(G1159))*COS(RADIANS(E1158))*COS(RADIANS(AR1148))))&gt;90,0,$F$4*$F$5/E1157^2*(SIN(RADIANS(G1159))*SIN(RADIANS(E1158))+COS(RADIANS(G1159))*COS(RADIANS(E1158))*COS(RADIANS(AR1148))))</f>
        <v>0</v>
      </c>
    </row>
    <row r="1160" spans="2:44" x14ac:dyDescent="0.5">
      <c r="B1160" s="40" t="s">
        <v>787</v>
      </c>
      <c r="E1160">
        <f>E1159-E1151-360*ROUNDDOWN((E1159-E1151)/360,0)</f>
        <v>0</v>
      </c>
      <c r="G1160">
        <v>-10</v>
      </c>
      <c r="I1160">
        <f>IF(DEGREES(ACOS(SIN(RADIANS(G1160))*SIN(RADIANS(E1158))+COS(RADIANS(G1160))*COS(RADIANS(E1158))*COS(RADIANS(I1148))))&gt;90,0,$F$4*$F$5/E1157^2*(SIN(RADIANS(G1160))*SIN(RADIANS(E1158))+COS(RADIANS(G1160))*COS(RADIANS(E1158))*COS(RADIANS(I1148))))</f>
        <v>0</v>
      </c>
      <c r="J1160">
        <f>IF(DEGREES(ACOS(SIN(RADIANS(G1160))*SIN(RADIANS(E1158))+COS(RADIANS(G1160))*COS(RADIANS(E1158))*COS(RADIANS(J1148))))&gt;90,0,$F$4*$F$5/E1157^2*(SIN(RADIANS(G1160))*SIN(RADIANS(E1158))+COS(RADIANS(G1160))*COS(RADIANS(E1158))*COS(RADIANS(J1148))))</f>
        <v>0</v>
      </c>
      <c r="K1160">
        <f>IF(DEGREES(ACOS(SIN(RADIANS(G1160))*SIN(RADIANS(E1158))+COS(RADIANS(G1160))*COS(RADIANS(E1158))*COS(RADIANS(K1148))))&gt;90,0,$F$4*$F$5/E1157^2*(SIN(RADIANS(G1160))*SIN(RADIANS(E1158))+COS(RADIANS(G1160))*COS(RADIANS(E1158))*COS(RADIANS(K1148))))</f>
        <v>0</v>
      </c>
      <c r="L1160">
        <f>IF(DEGREES(ACOS(SIN(RADIANS(G1160))*SIN(RADIANS(E1158))+COS(RADIANS(G1160))*COS(RADIANS(E1158))*COS(RADIANS(L1148))))&gt;90,0,$F$4*$F$5/E1157^2*(SIN(RADIANS(G1160))*SIN(RADIANS(E1158))+COS(RADIANS(G1160))*COS(RADIANS(E1158))*COS(RADIANS(L1148))))</f>
        <v>0</v>
      </c>
      <c r="M1160">
        <f>IF(DEGREES(ACOS(SIN(RADIANS(G1160))*SIN(RADIANS(E1158))+COS(RADIANS(G1160))*COS(RADIANS(E1158))*COS(RADIANS(M1148))))&gt;90,0,$F$4*$F$5/E1157^2*(SIN(RADIANS(G1160))*SIN(RADIANS(E1158))+COS(RADIANS(G1160))*COS(RADIANS(E1158))*COS(RADIANS(M1148))))</f>
        <v>0</v>
      </c>
      <c r="N1160">
        <f>IF(DEGREES(ACOS(SIN(RADIANS(G1160))*SIN(RADIANS(E1158))+COS(RADIANS(G1160))*COS(RADIANS(E1158))*COS(RADIANS(N1148))))&gt;90,0,$F$4*$F$5/E1157^2*(SIN(RADIANS(G1160))*SIN(RADIANS(E1158))+COS(RADIANS(G1160))*COS(RADIANS(E1158))*COS(RADIANS(N1148))))</f>
        <v>0</v>
      </c>
      <c r="O1160">
        <f>IF(DEGREES(ACOS(SIN(RADIANS(G1160))*SIN(RADIANS(E1158))+COS(RADIANS(G1160))*COS(RADIANS(E1158))*COS(RADIANS(O1148))))&gt;90,0,$F$4*$F$5/E1157^2*(SIN(RADIANS(G1160))*SIN(RADIANS(E1158))+COS(RADIANS(G1160))*COS(RADIANS(E1158))*COS(RADIANS(O1148))))</f>
        <v>0</v>
      </c>
      <c r="P1160">
        <f>IF(DEGREES(ACOS(SIN(RADIANS(G1160))*SIN(RADIANS(E1158))+COS(RADIANS(G1160))*COS(RADIANS(E1158))*COS(RADIANS(P1148))))&gt;90,0,$F$4*$F$5/E1157^2*(SIN(RADIANS(G1160))*SIN(RADIANS(E1158))+COS(RADIANS(G1160))*COS(RADIANS(E1158))*COS(RADIANS(P1148))))</f>
        <v>0</v>
      </c>
      <c r="Q1160">
        <f>IF(DEGREES(ACOS(SIN(RADIANS(G1160))*SIN(RADIANS(E1158))+COS(RADIANS(G1160))*COS(RADIANS(E1158))*COS(RADIANS(Q1148))))&gt;90,0,$F$4*$F$5/E1157^2*(SIN(RADIANS(G1160))*SIN(RADIANS(E1158))+COS(RADIANS(G1160))*COS(RADIANS(E1158))*COS(RADIANS(Q1148))))</f>
        <v>0</v>
      </c>
      <c r="R1160" t="e">
        <f>IF(DEGREES(ACOS(SIN(RADIANS(G1160))*SIN(RADIANS(E1158))+COS(RADIANS(G1160))*COS(RADIANS(E1158))*COS(RADIANS(R1148))))&gt;90,0,$F$4*$F$5/E1157^2*(SIN(RADIANS(G1160))*SIN(RADIANS(E1158))+COS(RADIANS(G1160))*COS(RADIANS(E1158))*COS(RADIANS(R1148))))</f>
        <v>#DIV/0!</v>
      </c>
      <c r="S1160" t="e">
        <f>IF(DEGREES(ACOS(SIN(RADIANS(G1160))*SIN(RADIANS(E1158))+COS(RADIANS(G1160))*COS(RADIANS(E1158))*COS(RADIANS(S1148))))&gt;90,0,$F$4*$F$5/E1157^2*(SIN(RADIANS(G1160))*SIN(RADIANS(E1158))+COS(RADIANS(G1160))*COS(RADIANS(E1158))*COS(RADIANS(S1148))))</f>
        <v>#DIV/0!</v>
      </c>
      <c r="T1160" t="e">
        <f>IF(DEGREES(ACOS(SIN(RADIANS(G1160))*SIN(RADIANS(E1158))+COS(RADIANS(G1160))*COS(RADIANS(E1158))*COS(RADIANS(T1148))))&gt;90,0,$F$4*$F$5/E1157^2*(SIN(RADIANS(G1160))*SIN(RADIANS(E1158))+COS(RADIANS(G1160))*COS(RADIANS(E1158))*COS(RADIANS(T1148))))</f>
        <v>#DIV/0!</v>
      </c>
      <c r="U1160" t="e">
        <f>IF(DEGREES(ACOS(SIN(RADIANS(G1160))*SIN(RADIANS(E1158))+COS(RADIANS(G1160))*COS(RADIANS(E1158))*COS(RADIANS(U1148))))&gt;90,0,$F$4*$F$5/E1157^2*(SIN(RADIANS(G1160))*SIN(RADIANS(E1158))+COS(RADIANS(G1160))*COS(RADIANS(E1158))*COS(RADIANS(U1148))))</f>
        <v>#DIV/0!</v>
      </c>
      <c r="V1160" t="e">
        <f>IF(DEGREES(ACOS(SIN(RADIANS(G1160))*SIN(RADIANS(E1158))+COS(RADIANS(G1160))*COS(RADIANS(E1158))*COS(RADIANS(V1148))))&gt;90,0,$F$4*$F$5/E1157^2*(SIN(RADIANS(G1160))*SIN(RADIANS(E1158))+COS(RADIANS(G1160))*COS(RADIANS(E1158))*COS(RADIANS(V1148))))</f>
        <v>#DIV/0!</v>
      </c>
      <c r="W1160" t="e">
        <f>IF(DEGREES(ACOS(SIN(RADIANS(G1160))*SIN(RADIANS(E1158))+COS(RADIANS(G1160))*COS(RADIANS(E1158))*COS(RADIANS(W1148))))&gt;90,0,$F$4*$F$5/E1157^2*(SIN(RADIANS(G1160))*SIN(RADIANS(E1158))+COS(RADIANS(G1160))*COS(RADIANS(E1158))*COS(RADIANS(W1148))))</f>
        <v>#DIV/0!</v>
      </c>
      <c r="X1160" t="e">
        <f>IF(DEGREES(ACOS(SIN(RADIANS(G1160))*SIN(RADIANS(E1158))+COS(RADIANS(G1160))*COS(RADIANS(E1158))*COS(RADIANS(X1148))))&gt;90,0,$F$4*$F$5/E1157^2*(SIN(RADIANS(G1160))*SIN(RADIANS(E1158))+COS(RADIANS(G1160))*COS(RADIANS(E1158))*COS(RADIANS(X1148))))</f>
        <v>#DIV/0!</v>
      </c>
      <c r="Y1160" t="e">
        <f>IF(DEGREES(ACOS(SIN(RADIANS(G1160))*SIN(RADIANS(E1158))+COS(RADIANS(G1160))*COS(RADIANS(E1158))*COS(RADIANS(Y1148))))&gt;90,0,$F$4*$F$5/E1157^2*(SIN(RADIANS(G1160))*SIN(RADIANS(E1158))+COS(RADIANS(G1160))*COS(RADIANS(E1158))*COS(RADIANS(Y1148))))</f>
        <v>#DIV/0!</v>
      </c>
      <c r="Z1160" t="e">
        <f>IF(DEGREES(ACOS(SIN(RADIANS(G1160))*SIN(RADIANS(E1158))+COS(RADIANS(G1160))*COS(RADIANS(E1158))*COS(RADIANS(Z1148))))&gt;90,0,$F$4*$F$5/E1157^2*(SIN(RADIANS(G1160))*SIN(RADIANS(E1158))+COS(RADIANS(G1160))*COS(RADIANS(E1158))*COS(RADIANS(Z1148))))</f>
        <v>#DIV/0!</v>
      </c>
      <c r="AA1160" t="e">
        <f>IF(DEGREES(ACOS(SIN(RADIANS(G1160))*SIN(RADIANS(E1158))+COS(RADIANS(G1160))*COS(RADIANS(E1158))*COS(RADIANS(AA1148))))&gt;90,0,$F$4*$F$5/E1157^2*(SIN(RADIANS(G1160))*SIN(RADIANS(E1158))+COS(RADIANS(G1160))*COS(RADIANS(E1158))*COS(RADIANS(AA1148))))</f>
        <v>#DIV/0!</v>
      </c>
      <c r="AB1160" t="e">
        <f>IF(DEGREES(ACOS(SIN(RADIANS(G1160))*SIN(RADIANS(E1158))+COS(RADIANS(G1160))*COS(RADIANS(E1158))*COS(RADIANS(AB1148))))&gt;90,0,$F$4*$F$5/E1157^2*(SIN(RADIANS(G1160))*SIN(RADIANS(E1158))+COS(RADIANS(G1160))*COS(RADIANS(E1158))*COS(RADIANS(AB1148))))</f>
        <v>#DIV/0!</v>
      </c>
      <c r="AC1160" t="e">
        <f>IF(DEGREES(ACOS(SIN(RADIANS(G1160))*SIN(RADIANS(E1158))+COS(RADIANS(G1160))*COS(RADIANS(E1158))*COS(RADIANS(AC1148))))&gt;90,0,$F$4*$F$5/E1157^2*(SIN(RADIANS(G1160))*SIN(RADIANS(E1158))+COS(RADIANS(G1160))*COS(RADIANS(E1158))*COS(RADIANS(AC1148))))</f>
        <v>#DIV/0!</v>
      </c>
      <c r="AD1160" t="e">
        <f>IF(DEGREES(ACOS(SIN(RADIANS(G1160))*SIN(RADIANS(E1158))+COS(RADIANS(G1160))*COS(RADIANS(E1158))*COS(RADIANS(AD1148))))&gt;90,0,$F$4*$F$5/E1157^2*(SIN(RADIANS(G1160))*SIN(RADIANS(E1158))+COS(RADIANS(G1160))*COS(RADIANS(E1158))*COS(RADIANS(AD1148))))</f>
        <v>#DIV/0!</v>
      </c>
      <c r="AE1160" t="e">
        <f>IF(DEGREES(ACOS(SIN(RADIANS(G1160))*SIN(RADIANS(E1158))+COS(RADIANS(G1160))*COS(RADIANS(E1158))*COS(RADIANS(AE1148))))&gt;90,0,$F$4*$F$5/E1157^2*(SIN(RADIANS(G1160))*SIN(RADIANS(E1158))+COS(RADIANS(G1160))*COS(RADIANS(E1158))*COS(RADIANS(AE1148))))</f>
        <v>#DIV/0!</v>
      </c>
      <c r="AF1160" t="e">
        <f>IF(DEGREES(ACOS(SIN(RADIANS(G1160))*SIN(RADIANS(E1158))+COS(RADIANS(G1160))*COS(RADIANS(E1158))*COS(RADIANS(AF1148))))&gt;90,0,$F$4*$F$5/E1157^2*(SIN(RADIANS(G1160))*SIN(RADIANS(E1158))+COS(RADIANS(G1160))*COS(RADIANS(E1158))*COS(RADIANS(AF1148))))</f>
        <v>#DIV/0!</v>
      </c>
      <c r="AG1160" t="e">
        <f>IF(DEGREES(ACOS(SIN(RADIANS(G1160))*SIN(RADIANS(E1158))+COS(RADIANS(G1160))*COS(RADIANS(E1158))*COS(RADIANS(AG1148))))&gt;90,0,$F$4*$F$5/E1157^2*(SIN(RADIANS(G1160))*SIN(RADIANS(E1158))+COS(RADIANS(G1160))*COS(RADIANS(E1158))*COS(RADIANS(AG1148))))</f>
        <v>#DIV/0!</v>
      </c>
      <c r="AH1160" t="e">
        <f>IF(DEGREES(ACOS(SIN(RADIANS(G1160))*SIN(RADIANS(E1158))+COS(RADIANS(G1160))*COS(RADIANS(E1158))*COS(RADIANS(AH1148))))&gt;90,0,$F$4*$F$5/E1157^2*(SIN(RADIANS(G1160))*SIN(RADIANS(E1158))+COS(RADIANS(G1160))*COS(RADIANS(E1158))*COS(RADIANS(AH1148))))</f>
        <v>#DIV/0!</v>
      </c>
      <c r="AI1160" t="e">
        <f>IF(DEGREES(ACOS(SIN(RADIANS(G1160))*SIN(RADIANS(E1158))+COS(RADIANS(G1160))*COS(RADIANS(E1158))*COS(RADIANS(AI1148))))&gt;90,0,$F$4*$F$5/E1157^2*(SIN(RADIANS(G1160))*SIN(RADIANS(E1158))+COS(RADIANS(G1160))*COS(RADIANS(E1158))*COS(RADIANS(AI1148))))</f>
        <v>#DIV/0!</v>
      </c>
      <c r="AJ1160" t="e">
        <f>IF(DEGREES(ACOS(SIN(RADIANS(G1160))*SIN(RADIANS(E1158))+COS(RADIANS(G1160))*COS(RADIANS(E1158))*COS(RADIANS(AJ1148))))&gt;90,0,$F$4*$F$5/E1157^2*(SIN(RADIANS(G1160))*SIN(RADIANS(E1158))+COS(RADIANS(G1160))*COS(RADIANS(E1158))*COS(RADIANS(AJ1148))))</f>
        <v>#DIV/0!</v>
      </c>
      <c r="AK1160">
        <f>IF(DEGREES(ACOS(SIN(RADIANS(G1160))*SIN(RADIANS(E1158))+COS(RADIANS(G1160))*COS(RADIANS(E1158))*COS(RADIANS(AK1148))))&gt;90,0,$F$4*$F$5/E1157^2*(SIN(RADIANS(G1160))*SIN(RADIANS(E1158))+COS(RADIANS(G1160))*COS(RADIANS(E1158))*COS(RADIANS(AK1148))))</f>
        <v>0</v>
      </c>
      <c r="AL1160">
        <f>IF(DEGREES(ACOS(SIN(RADIANS(G1160))*SIN(RADIANS(E1158))+COS(RADIANS(G1160))*COS(RADIANS(E1158))*COS(RADIANS(AL1148))))&gt;90,0,$F$4*$F$5/E1157^2*(SIN(RADIANS(G1160))*SIN(RADIANS(E1158))+COS(RADIANS(G1160))*COS(RADIANS(E1158))*COS(RADIANS(AL1148))))</f>
        <v>0</v>
      </c>
      <c r="AM1160">
        <f>IF(DEGREES(ACOS(SIN(RADIANS(G1160))*SIN(RADIANS(E1158))+COS(RADIANS(G1160))*COS(RADIANS(E1158))*COS(RADIANS(AM1148))))&gt;90,0,$F$4*$F$5/E1157^2*(SIN(RADIANS(G1160))*SIN(RADIANS(E1158))+COS(RADIANS(G1160))*COS(RADIANS(E1158))*COS(RADIANS(AM1148))))</f>
        <v>0</v>
      </c>
      <c r="AN1160">
        <f>IF(DEGREES(ACOS(SIN(RADIANS(G1160))*SIN(RADIANS(E1158))+COS(RADIANS(G1160))*COS(RADIANS(E1158))*COS(RADIANS(AN1148))))&gt;90,0,$F$4*$F$5/E1157^2*(SIN(RADIANS(G1160))*SIN(RADIANS(E1158))+COS(RADIANS(G1160))*COS(RADIANS(E1158))*COS(RADIANS(AN1148))))</f>
        <v>0</v>
      </c>
      <c r="AO1160">
        <f>IF(DEGREES(ACOS(SIN(RADIANS(G1160))*SIN(RADIANS(E1158))+COS(RADIANS(G1160))*COS(RADIANS(E1158))*COS(RADIANS(AO1148))))&gt;90,0,$F$4*$F$5/E1157^2*(SIN(RADIANS(G1160))*SIN(RADIANS(E1158))+COS(RADIANS(G1160))*COS(RADIANS(E1158))*COS(RADIANS(AO1148))))</f>
        <v>0</v>
      </c>
      <c r="AP1160">
        <f>IF(DEGREES(ACOS(SIN(RADIANS(G1160))*SIN(RADIANS(E1158))+COS(RADIANS(G1160))*COS(RADIANS(E1158))*COS(RADIANS(AP1148))))&gt;90,0,$F$4*$F$5/E1157^2*(SIN(RADIANS(G1160))*SIN(RADIANS(E1158))+COS(RADIANS(G1160))*COS(RADIANS(E1158))*COS(RADIANS(AP1148))))</f>
        <v>0</v>
      </c>
      <c r="AQ1160">
        <f>IF(DEGREES(ACOS(SIN(RADIANS(G1160))*SIN(RADIANS(E1158))+COS(RADIANS(G1160))*COS(RADIANS(E1158))*COS(RADIANS(AQ1148))))&gt;90,0,$F$4*$F$5/E1157^2*(SIN(RADIANS(G1160))*SIN(RADIANS(E1158))+COS(RADIANS(G1160))*COS(RADIANS(E1158))*COS(RADIANS(AQ1148))))</f>
        <v>0</v>
      </c>
      <c r="AR1160">
        <f>IF(DEGREES(ACOS(SIN(RADIANS(G1160))*SIN(RADIANS(E1158))+COS(RADIANS(G1160))*COS(RADIANS(E1158))*COS(RADIANS(AR1148))))&gt;90,0,$F$4*$F$5/E1157^2*(SIN(RADIANS(G1160))*SIN(RADIANS(E1158))+COS(RADIANS(G1160))*COS(RADIANS(E1158))*COS(RADIANS(AR1148))))</f>
        <v>0</v>
      </c>
    </row>
    <row r="1161" spans="2:44" x14ac:dyDescent="0.5">
      <c r="G1161">
        <v>-20</v>
      </c>
      <c r="I1161">
        <f>IF(DEGREES(ACOS(SIN(RADIANS(G1161))*SIN(RADIANS(E1158))+COS(RADIANS(G1161))*COS(RADIANS(E1158))*COS(RADIANS(I1148))))&gt;90,0,$F$4*$F$5/E1157^2*(SIN(RADIANS(G1161))*SIN(RADIANS(E1158))+COS(RADIANS(G1161))*COS(RADIANS(E1158))*COS(RADIANS(I1148))))</f>
        <v>0</v>
      </c>
      <c r="J1161">
        <f>IF(DEGREES(ACOS(SIN(RADIANS(G1161))*SIN(RADIANS(E1158))+COS(RADIANS(G1161))*COS(RADIANS(E1158))*COS(RADIANS(J1148))))&gt;90,0,$F$4*$F$5/E1157^2*(SIN(RADIANS(G1161))*SIN(RADIANS(E1158))+COS(RADIANS(G1161))*COS(RADIANS(E1158))*COS(RADIANS(J1148))))</f>
        <v>0</v>
      </c>
      <c r="K1161">
        <f>IF(DEGREES(ACOS(SIN(RADIANS(G1161))*SIN(RADIANS(E1158))+COS(RADIANS(G1161))*COS(RADIANS(E1158))*COS(RADIANS(K1148))))&gt;90,0,$F$4*$F$5/E1157^2*(SIN(RADIANS(G1161))*SIN(RADIANS(E1158))+COS(RADIANS(G1161))*COS(RADIANS(E1158))*COS(RADIANS(K1148))))</f>
        <v>0</v>
      </c>
      <c r="L1161">
        <f>IF(DEGREES(ACOS(SIN(RADIANS(G1161))*SIN(RADIANS(E1158))+COS(RADIANS(G1161))*COS(RADIANS(E1158))*COS(RADIANS(L1148))))&gt;90,0,$F$4*$F$5/E1157^2*(SIN(RADIANS(G1161))*SIN(RADIANS(E1158))+COS(RADIANS(G1161))*COS(RADIANS(E1158))*COS(RADIANS(L1148))))</f>
        <v>0</v>
      </c>
      <c r="M1161">
        <f>IF(DEGREES(ACOS(SIN(RADIANS(G1161))*SIN(RADIANS(E1158))+COS(RADIANS(G1161))*COS(RADIANS(E1158))*COS(RADIANS(M1148))))&gt;90,0,$F$4*$F$5/E1157^2*(SIN(RADIANS(G1161))*SIN(RADIANS(E1158))+COS(RADIANS(G1161))*COS(RADIANS(E1158))*COS(RADIANS(M1148))))</f>
        <v>0</v>
      </c>
      <c r="N1161">
        <f>IF(DEGREES(ACOS(SIN(RADIANS(G1161))*SIN(RADIANS(E1158))+COS(RADIANS(G1161))*COS(RADIANS(E1158))*COS(RADIANS(N1148))))&gt;90,0,$F$4*$F$5/E1157^2*(SIN(RADIANS(G1161))*SIN(RADIANS(E1158))+COS(RADIANS(G1161))*COS(RADIANS(E1158))*COS(RADIANS(N1148))))</f>
        <v>0</v>
      </c>
      <c r="O1161">
        <f>IF(DEGREES(ACOS(SIN(RADIANS(G1161))*SIN(RADIANS(E1158))+COS(RADIANS(G1161))*COS(RADIANS(E1158))*COS(RADIANS(O1148))))&gt;90,0,$F$4*$F$5/E1157^2*(SIN(RADIANS(G1161))*SIN(RADIANS(E1158))+COS(RADIANS(G1161))*COS(RADIANS(E1158))*COS(RADIANS(O1148))))</f>
        <v>0</v>
      </c>
      <c r="P1161">
        <f>IF(DEGREES(ACOS(SIN(RADIANS(G1161))*SIN(RADIANS(E1158))+COS(RADIANS(G1161))*COS(RADIANS(E1158))*COS(RADIANS(P1148))))&gt;90,0,$F$4*$F$5/E1157^2*(SIN(RADIANS(G1161))*SIN(RADIANS(E1158))+COS(RADIANS(G1161))*COS(RADIANS(E1158))*COS(RADIANS(P1148))))</f>
        <v>0</v>
      </c>
      <c r="Q1161">
        <f>IF(DEGREES(ACOS(SIN(RADIANS(G1161))*SIN(RADIANS(E1158))+COS(RADIANS(G1161))*COS(RADIANS(E1158))*COS(RADIANS(Q1148))))&gt;90,0,$F$4*$F$5/E1157^2*(SIN(RADIANS(G1161))*SIN(RADIANS(E1158))+COS(RADIANS(G1161))*COS(RADIANS(E1158))*COS(RADIANS(Q1148))))</f>
        <v>0</v>
      </c>
      <c r="R1161" t="e">
        <f>IF(DEGREES(ACOS(SIN(RADIANS(G1161))*SIN(RADIANS(E1158))+COS(RADIANS(G1161))*COS(RADIANS(E1158))*COS(RADIANS(R1148))))&gt;90,0,$F$4*$F$5/E1157^2*(SIN(RADIANS(G1161))*SIN(RADIANS(E1158))+COS(RADIANS(G1161))*COS(RADIANS(E1158))*COS(RADIANS(R1148))))</f>
        <v>#DIV/0!</v>
      </c>
      <c r="S1161" t="e">
        <f>IF(DEGREES(ACOS(SIN(RADIANS(G1161))*SIN(RADIANS(E1158))+COS(RADIANS(G1161))*COS(RADIANS(E1158))*COS(RADIANS(S1148))))&gt;90,0,$F$4*$F$5/E1157^2*(SIN(RADIANS(G1161))*SIN(RADIANS(E1158))+COS(RADIANS(G1161))*COS(RADIANS(E1158))*COS(RADIANS(S1148))))</f>
        <v>#DIV/0!</v>
      </c>
      <c r="T1161" t="e">
        <f>IF(DEGREES(ACOS(SIN(RADIANS(G1161))*SIN(RADIANS(E1158))+COS(RADIANS(G1161))*COS(RADIANS(E1158))*COS(RADIANS(T1148))))&gt;90,0,$F$4*$F$5/E1157^2*(SIN(RADIANS(G1161))*SIN(RADIANS(E1158))+COS(RADIANS(G1161))*COS(RADIANS(E1158))*COS(RADIANS(T1148))))</f>
        <v>#DIV/0!</v>
      </c>
      <c r="U1161" t="e">
        <f>IF(DEGREES(ACOS(SIN(RADIANS(G1161))*SIN(RADIANS(E1158))+COS(RADIANS(G1161))*COS(RADIANS(E1158))*COS(RADIANS(U1148))))&gt;90,0,$F$4*$F$5/E1157^2*(SIN(RADIANS(G1161))*SIN(RADIANS(E1158))+COS(RADIANS(G1161))*COS(RADIANS(E1158))*COS(RADIANS(U1148))))</f>
        <v>#DIV/0!</v>
      </c>
      <c r="V1161" t="e">
        <f>IF(DEGREES(ACOS(SIN(RADIANS(G1161))*SIN(RADIANS(E1158))+COS(RADIANS(G1161))*COS(RADIANS(E1158))*COS(RADIANS(V1148))))&gt;90,0,$F$4*$F$5/E1157^2*(SIN(RADIANS(G1161))*SIN(RADIANS(E1158))+COS(RADIANS(G1161))*COS(RADIANS(E1158))*COS(RADIANS(V1148))))</f>
        <v>#DIV/0!</v>
      </c>
      <c r="W1161" t="e">
        <f>IF(DEGREES(ACOS(SIN(RADIANS(G1161))*SIN(RADIANS(E1158))+COS(RADIANS(G1161))*COS(RADIANS(E1158))*COS(RADIANS(W1148))))&gt;90,0,$F$4*$F$5/E1157^2*(SIN(RADIANS(G1161))*SIN(RADIANS(E1158))+COS(RADIANS(G1161))*COS(RADIANS(E1158))*COS(RADIANS(W1148))))</f>
        <v>#DIV/0!</v>
      </c>
      <c r="X1161" t="e">
        <f>IF(DEGREES(ACOS(SIN(RADIANS(G1161))*SIN(RADIANS(E1158))+COS(RADIANS(G1161))*COS(RADIANS(E1158))*COS(RADIANS(X1148))))&gt;90,0,$F$4*$F$5/E1157^2*(SIN(RADIANS(G1161))*SIN(RADIANS(E1158))+COS(RADIANS(G1161))*COS(RADIANS(E1158))*COS(RADIANS(X1148))))</f>
        <v>#DIV/0!</v>
      </c>
      <c r="Y1161" t="e">
        <f>IF(DEGREES(ACOS(SIN(RADIANS(G1161))*SIN(RADIANS(E1158))+COS(RADIANS(G1161))*COS(RADIANS(E1158))*COS(RADIANS(Y1148))))&gt;90,0,$F$4*$F$5/E1157^2*(SIN(RADIANS(G1161))*SIN(RADIANS(E1158))+COS(RADIANS(G1161))*COS(RADIANS(E1158))*COS(RADIANS(Y1148))))</f>
        <v>#DIV/0!</v>
      </c>
      <c r="Z1161" t="e">
        <f>IF(DEGREES(ACOS(SIN(RADIANS(G1161))*SIN(RADIANS(E1158))+COS(RADIANS(G1161))*COS(RADIANS(E1158))*COS(RADIANS(Z1148))))&gt;90,0,$F$4*$F$5/E1157^2*(SIN(RADIANS(G1161))*SIN(RADIANS(E1158))+COS(RADIANS(G1161))*COS(RADIANS(E1158))*COS(RADIANS(Z1148))))</f>
        <v>#DIV/0!</v>
      </c>
      <c r="AA1161" t="e">
        <f>IF(DEGREES(ACOS(SIN(RADIANS(G1161))*SIN(RADIANS(E1158))+COS(RADIANS(G1161))*COS(RADIANS(E1158))*COS(RADIANS(AA1148))))&gt;90,0,$F$4*$F$5/E1157^2*(SIN(RADIANS(G1161))*SIN(RADIANS(E1158))+COS(RADIANS(G1161))*COS(RADIANS(E1158))*COS(RADIANS(AA1148))))</f>
        <v>#DIV/0!</v>
      </c>
      <c r="AB1161" t="e">
        <f>IF(DEGREES(ACOS(SIN(RADIANS(G1161))*SIN(RADIANS(E1158))+COS(RADIANS(G1161))*COS(RADIANS(E1158))*COS(RADIANS(AB1148))))&gt;90,0,$F$4*$F$5/E1157^2*(SIN(RADIANS(G1161))*SIN(RADIANS(E1158))+COS(RADIANS(G1161))*COS(RADIANS(E1158))*COS(RADIANS(AB1148))))</f>
        <v>#DIV/0!</v>
      </c>
      <c r="AC1161" t="e">
        <f>IF(DEGREES(ACOS(SIN(RADIANS(G1161))*SIN(RADIANS(E1158))+COS(RADIANS(G1161))*COS(RADIANS(E1158))*COS(RADIANS(AC1148))))&gt;90,0,$F$4*$F$5/E1157^2*(SIN(RADIANS(G1161))*SIN(RADIANS(E1158))+COS(RADIANS(G1161))*COS(RADIANS(E1158))*COS(RADIANS(AC1148))))</f>
        <v>#DIV/0!</v>
      </c>
      <c r="AD1161" t="e">
        <f>IF(DEGREES(ACOS(SIN(RADIANS(G1161))*SIN(RADIANS(E1158))+COS(RADIANS(G1161))*COS(RADIANS(E1158))*COS(RADIANS(AD1148))))&gt;90,0,$F$4*$F$5/E1157^2*(SIN(RADIANS(G1161))*SIN(RADIANS(E1158))+COS(RADIANS(G1161))*COS(RADIANS(E1158))*COS(RADIANS(AD1148))))</f>
        <v>#DIV/0!</v>
      </c>
      <c r="AE1161" t="e">
        <f>IF(DEGREES(ACOS(SIN(RADIANS(G1161))*SIN(RADIANS(E1158))+COS(RADIANS(G1161))*COS(RADIANS(E1158))*COS(RADIANS(AE1148))))&gt;90,0,$F$4*$F$5/E1157^2*(SIN(RADIANS(G1161))*SIN(RADIANS(E1158))+COS(RADIANS(G1161))*COS(RADIANS(E1158))*COS(RADIANS(AE1148))))</f>
        <v>#DIV/0!</v>
      </c>
      <c r="AF1161" t="e">
        <f>IF(DEGREES(ACOS(SIN(RADIANS(G1161))*SIN(RADIANS(E1158))+COS(RADIANS(G1161))*COS(RADIANS(E1158))*COS(RADIANS(AF1148))))&gt;90,0,$F$4*$F$5/E1157^2*(SIN(RADIANS(G1161))*SIN(RADIANS(E1158))+COS(RADIANS(G1161))*COS(RADIANS(E1158))*COS(RADIANS(AF1148))))</f>
        <v>#DIV/0!</v>
      </c>
      <c r="AG1161" t="e">
        <f>IF(DEGREES(ACOS(SIN(RADIANS(G1161))*SIN(RADIANS(E1158))+COS(RADIANS(G1161))*COS(RADIANS(E1158))*COS(RADIANS(AG1148))))&gt;90,0,$F$4*$F$5/E1157^2*(SIN(RADIANS(G1161))*SIN(RADIANS(E1158))+COS(RADIANS(G1161))*COS(RADIANS(E1158))*COS(RADIANS(AG1148))))</f>
        <v>#DIV/0!</v>
      </c>
      <c r="AH1161" t="e">
        <f>IF(DEGREES(ACOS(SIN(RADIANS(G1161))*SIN(RADIANS(E1158))+COS(RADIANS(G1161))*COS(RADIANS(E1158))*COS(RADIANS(AH1148))))&gt;90,0,$F$4*$F$5/E1157^2*(SIN(RADIANS(G1161))*SIN(RADIANS(E1158))+COS(RADIANS(G1161))*COS(RADIANS(E1158))*COS(RADIANS(AH1148))))</f>
        <v>#DIV/0!</v>
      </c>
      <c r="AI1161" t="e">
        <f>IF(DEGREES(ACOS(SIN(RADIANS(G1161))*SIN(RADIANS(E1158))+COS(RADIANS(G1161))*COS(RADIANS(E1158))*COS(RADIANS(AI1148))))&gt;90,0,$F$4*$F$5/E1157^2*(SIN(RADIANS(G1161))*SIN(RADIANS(E1158))+COS(RADIANS(G1161))*COS(RADIANS(E1158))*COS(RADIANS(AI1148))))</f>
        <v>#DIV/0!</v>
      </c>
      <c r="AJ1161" t="e">
        <f>IF(DEGREES(ACOS(SIN(RADIANS(G1161))*SIN(RADIANS(E1158))+COS(RADIANS(G1161))*COS(RADIANS(E1158))*COS(RADIANS(AJ1148))))&gt;90,0,$F$4*$F$5/E1157^2*(SIN(RADIANS(G1161))*SIN(RADIANS(E1158))+COS(RADIANS(G1161))*COS(RADIANS(E1158))*COS(RADIANS(AJ1148))))</f>
        <v>#DIV/0!</v>
      </c>
      <c r="AK1161">
        <f>IF(DEGREES(ACOS(SIN(RADIANS(G1161))*SIN(RADIANS(E1158))+COS(RADIANS(G1161))*COS(RADIANS(E1158))*COS(RADIANS(AK1148))))&gt;90,0,$F$4*$F$5/E1157^2*(SIN(RADIANS(G1161))*SIN(RADIANS(E1158))+COS(RADIANS(G1161))*COS(RADIANS(E1158))*COS(RADIANS(AK1148))))</f>
        <v>0</v>
      </c>
      <c r="AL1161">
        <f>IF(DEGREES(ACOS(SIN(RADIANS(G1161))*SIN(RADIANS(E1158))+COS(RADIANS(G1161))*COS(RADIANS(E1158))*COS(RADIANS(AL1148))))&gt;90,0,$F$4*$F$5/E1157^2*(SIN(RADIANS(G1161))*SIN(RADIANS(E1158))+COS(RADIANS(G1161))*COS(RADIANS(E1158))*COS(RADIANS(AL1148))))</f>
        <v>0</v>
      </c>
      <c r="AM1161">
        <f>IF(DEGREES(ACOS(SIN(RADIANS(G1161))*SIN(RADIANS(E1158))+COS(RADIANS(G1161))*COS(RADIANS(E1158))*COS(RADIANS(AM1148))))&gt;90,0,$F$4*$F$5/E1157^2*(SIN(RADIANS(G1161))*SIN(RADIANS(E1158))+COS(RADIANS(G1161))*COS(RADIANS(E1158))*COS(RADIANS(AM1148))))</f>
        <v>0</v>
      </c>
      <c r="AN1161">
        <f>IF(DEGREES(ACOS(SIN(RADIANS(G1161))*SIN(RADIANS(E1158))+COS(RADIANS(G1161))*COS(RADIANS(E1158))*COS(RADIANS(AN1148))))&gt;90,0,$F$4*$F$5/E1157^2*(SIN(RADIANS(G1161))*SIN(RADIANS(E1158))+COS(RADIANS(G1161))*COS(RADIANS(E1158))*COS(RADIANS(AN1148))))</f>
        <v>0</v>
      </c>
      <c r="AO1161">
        <f>IF(DEGREES(ACOS(SIN(RADIANS(G1161))*SIN(RADIANS(E1158))+COS(RADIANS(G1161))*COS(RADIANS(E1158))*COS(RADIANS(AO1148))))&gt;90,0,$F$4*$F$5/E1157^2*(SIN(RADIANS(G1161))*SIN(RADIANS(E1158))+COS(RADIANS(G1161))*COS(RADIANS(E1158))*COS(RADIANS(AO1148))))</f>
        <v>0</v>
      </c>
      <c r="AP1161">
        <f>IF(DEGREES(ACOS(SIN(RADIANS(G1161))*SIN(RADIANS(E1158))+COS(RADIANS(G1161))*COS(RADIANS(E1158))*COS(RADIANS(AP1148))))&gt;90,0,$F$4*$F$5/E1157^2*(SIN(RADIANS(G1161))*SIN(RADIANS(E1158))+COS(RADIANS(G1161))*COS(RADIANS(E1158))*COS(RADIANS(AP1148))))</f>
        <v>0</v>
      </c>
      <c r="AQ1161">
        <f>IF(DEGREES(ACOS(SIN(RADIANS(G1161))*SIN(RADIANS(E1158))+COS(RADIANS(G1161))*COS(RADIANS(E1158))*COS(RADIANS(AQ1148))))&gt;90,0,$F$4*$F$5/E1157^2*(SIN(RADIANS(G1161))*SIN(RADIANS(E1158))+COS(RADIANS(G1161))*COS(RADIANS(E1158))*COS(RADIANS(AQ1148))))</f>
        <v>0</v>
      </c>
      <c r="AR1161">
        <f>IF(DEGREES(ACOS(SIN(RADIANS(G1161))*SIN(RADIANS(E1158))+COS(RADIANS(G1161))*COS(RADIANS(E1158))*COS(RADIANS(AR1148))))&gt;90,0,$F$4*$F$5/E1157^2*(SIN(RADIANS(G1161))*SIN(RADIANS(E1158))+COS(RADIANS(G1161))*COS(RADIANS(E1158))*COS(RADIANS(AR1148))))</f>
        <v>0</v>
      </c>
    </row>
    <row r="1162" spans="2:44" x14ac:dyDescent="0.5">
      <c r="G1162">
        <v>-30</v>
      </c>
      <c r="I1162">
        <f>IF(DEGREES(ACOS(SIN(RADIANS(G1162))*SIN(RADIANS(E1158))+COS(RADIANS(G1162))*COS(RADIANS(E1158))*COS(RADIANS(I1148))))&gt;90,0,$F$4*$F$5/E1157^2*(SIN(RADIANS(G1162))*SIN(RADIANS(E1158))+COS(RADIANS(G1162))*COS(RADIANS(E1158))*COS(RADIANS(I1148))))</f>
        <v>0</v>
      </c>
      <c r="J1162">
        <f>IF(DEGREES(ACOS(SIN(RADIANS(G1162))*SIN(RADIANS(E1158))+COS(RADIANS(G1162))*COS(RADIANS(E1158))*COS(RADIANS(J1148))))&gt;90,0,$F$4*$F$5/E1157^2*(SIN(RADIANS(G1162))*SIN(RADIANS(E1158))+COS(RADIANS(G1162))*COS(RADIANS(E1158))*COS(RADIANS(J1148))))</f>
        <v>0</v>
      </c>
      <c r="K1162">
        <f>IF(DEGREES(ACOS(SIN(RADIANS(G1162))*SIN(RADIANS(E1158))+COS(RADIANS(G1162))*COS(RADIANS(E1158))*COS(RADIANS(K1148))))&gt;90,0,$F$4*$F$5/E1157^2*(SIN(RADIANS(G1162))*SIN(RADIANS(E1158))+COS(RADIANS(G1162))*COS(RADIANS(E1158))*COS(RADIANS(K1148))))</f>
        <v>0</v>
      </c>
      <c r="L1162">
        <f>IF(DEGREES(ACOS(SIN(RADIANS(G1162))*SIN(RADIANS(E1158))+COS(RADIANS(G1162))*COS(RADIANS(E1158))*COS(RADIANS(L1148))))&gt;90,0,$F$4*$F$5/E1157^2*(SIN(RADIANS(G1162))*SIN(RADIANS(E1158))+COS(RADIANS(G1162))*COS(RADIANS(E1158))*COS(RADIANS(L1148))))</f>
        <v>0</v>
      </c>
      <c r="M1162">
        <f>IF(DEGREES(ACOS(SIN(RADIANS(G1162))*SIN(RADIANS(E1158))+COS(RADIANS(G1162))*COS(RADIANS(E1158))*COS(RADIANS(M1148))))&gt;90,0,$F$4*$F$5/E1157^2*(SIN(RADIANS(G1162))*SIN(RADIANS(E1158))+COS(RADIANS(G1162))*COS(RADIANS(E1158))*COS(RADIANS(M1148))))</f>
        <v>0</v>
      </c>
      <c r="N1162">
        <f>IF(DEGREES(ACOS(SIN(RADIANS(G1162))*SIN(RADIANS(E1158))+COS(RADIANS(G1162))*COS(RADIANS(E1158))*COS(RADIANS(N1148))))&gt;90,0,$F$4*$F$5/E1157^2*(SIN(RADIANS(G1162))*SIN(RADIANS(E1158))+COS(RADIANS(G1162))*COS(RADIANS(E1158))*COS(RADIANS(N1148))))</f>
        <v>0</v>
      </c>
      <c r="O1162">
        <f>IF(DEGREES(ACOS(SIN(RADIANS(G1162))*SIN(RADIANS(E1158))+COS(RADIANS(G1162))*COS(RADIANS(E1158))*COS(RADIANS(O1148))))&gt;90,0,$F$4*$F$5/E1157^2*(SIN(RADIANS(G1162))*SIN(RADIANS(E1158))+COS(RADIANS(G1162))*COS(RADIANS(E1158))*COS(RADIANS(O1148))))</f>
        <v>0</v>
      </c>
      <c r="P1162">
        <f>IF(DEGREES(ACOS(SIN(RADIANS(G1162))*SIN(RADIANS(E1158))+COS(RADIANS(G1162))*COS(RADIANS(E1158))*COS(RADIANS(P1148))))&gt;90,0,$F$4*$F$5/E1157^2*(SIN(RADIANS(G1162))*SIN(RADIANS(E1158))+COS(RADIANS(G1162))*COS(RADIANS(E1158))*COS(RADIANS(P1148))))</f>
        <v>0</v>
      </c>
      <c r="Q1162">
        <f>IF(DEGREES(ACOS(SIN(RADIANS(G1162))*SIN(RADIANS(E1158))+COS(RADIANS(G1162))*COS(RADIANS(E1158))*COS(RADIANS(Q1148))))&gt;90,0,$F$4*$F$5/E1157^2*(SIN(RADIANS(G1162))*SIN(RADIANS(E1158))+COS(RADIANS(G1162))*COS(RADIANS(E1158))*COS(RADIANS(Q1148))))</f>
        <v>0</v>
      </c>
      <c r="R1162" t="e">
        <f>IF(DEGREES(ACOS(SIN(RADIANS(G1162))*SIN(RADIANS(E1158))+COS(RADIANS(G1162))*COS(RADIANS(E1158))*COS(RADIANS(R1148))))&gt;90,0,$F$4*$F$5/E1157^2*(SIN(RADIANS(G1162))*SIN(RADIANS(E1158))+COS(RADIANS(G1162))*COS(RADIANS(E1158))*COS(RADIANS(R1148))))</f>
        <v>#DIV/0!</v>
      </c>
      <c r="S1162" t="e">
        <f>IF(DEGREES(ACOS(SIN(RADIANS(G1162))*SIN(RADIANS(E1158))+COS(RADIANS(G1162))*COS(RADIANS(E1158))*COS(RADIANS(S1148))))&gt;90,0,$F$4*$F$5/E1157^2*(SIN(RADIANS(G1162))*SIN(RADIANS(E1158))+COS(RADIANS(G1162))*COS(RADIANS(E1158))*COS(RADIANS(S1148))))</f>
        <v>#DIV/0!</v>
      </c>
      <c r="T1162" t="e">
        <f>IF(DEGREES(ACOS(SIN(RADIANS(G1162))*SIN(RADIANS(E1158))+COS(RADIANS(G1162))*COS(RADIANS(E1158))*COS(RADIANS(T1148))))&gt;90,0,$F$4*$F$5/E1157^2*(SIN(RADIANS(G1162))*SIN(RADIANS(E1158))+COS(RADIANS(G1162))*COS(RADIANS(E1158))*COS(RADIANS(T1148))))</f>
        <v>#DIV/0!</v>
      </c>
      <c r="U1162" t="e">
        <f>IF(DEGREES(ACOS(SIN(RADIANS(G1162))*SIN(RADIANS(E1158))+COS(RADIANS(G1162))*COS(RADIANS(E1158))*COS(RADIANS(U1148))))&gt;90,0,$F$4*$F$5/E1157^2*(SIN(RADIANS(G1162))*SIN(RADIANS(E1158))+COS(RADIANS(G1162))*COS(RADIANS(E1158))*COS(RADIANS(U1148))))</f>
        <v>#DIV/0!</v>
      </c>
      <c r="V1162" t="e">
        <f>IF(DEGREES(ACOS(SIN(RADIANS(G1162))*SIN(RADIANS(E1158))+COS(RADIANS(G1162))*COS(RADIANS(E1158))*COS(RADIANS(V1148))))&gt;90,0,$F$4*$F$5/E1157^2*(SIN(RADIANS(G1162))*SIN(RADIANS(E1158))+COS(RADIANS(G1162))*COS(RADIANS(E1158))*COS(RADIANS(V1148))))</f>
        <v>#DIV/0!</v>
      </c>
      <c r="W1162" t="e">
        <f>IF(DEGREES(ACOS(SIN(RADIANS(G1162))*SIN(RADIANS(E1158))+COS(RADIANS(G1162))*COS(RADIANS(E1158))*COS(RADIANS(W1148))))&gt;90,0,$F$4*$F$5/E1157^2*(SIN(RADIANS(G1162))*SIN(RADIANS(E1158))+COS(RADIANS(G1162))*COS(RADIANS(E1158))*COS(RADIANS(W1148))))</f>
        <v>#DIV/0!</v>
      </c>
      <c r="X1162" t="e">
        <f>IF(DEGREES(ACOS(SIN(RADIANS(G1162))*SIN(RADIANS(E1158))+COS(RADIANS(G1162))*COS(RADIANS(E1158))*COS(RADIANS(X1148))))&gt;90,0,$F$4*$F$5/E1157^2*(SIN(RADIANS(G1162))*SIN(RADIANS(E1158))+COS(RADIANS(G1162))*COS(RADIANS(E1158))*COS(RADIANS(X1148))))</f>
        <v>#DIV/0!</v>
      </c>
      <c r="Y1162" t="e">
        <f>IF(DEGREES(ACOS(SIN(RADIANS(G1162))*SIN(RADIANS(E1158))+COS(RADIANS(G1162))*COS(RADIANS(E1158))*COS(RADIANS(Y1148))))&gt;90,0,$F$4*$F$5/E1157^2*(SIN(RADIANS(G1162))*SIN(RADIANS(E1158))+COS(RADIANS(G1162))*COS(RADIANS(E1158))*COS(RADIANS(Y1148))))</f>
        <v>#DIV/0!</v>
      </c>
      <c r="Z1162" t="e">
        <f>IF(DEGREES(ACOS(SIN(RADIANS(G1162))*SIN(RADIANS(E1158))+COS(RADIANS(G1162))*COS(RADIANS(E1158))*COS(RADIANS(Z1148))))&gt;90,0,$F$4*$F$5/E1157^2*(SIN(RADIANS(G1162))*SIN(RADIANS(E1158))+COS(RADIANS(G1162))*COS(RADIANS(E1158))*COS(RADIANS(Z1148))))</f>
        <v>#DIV/0!</v>
      </c>
      <c r="AA1162" t="e">
        <f>IF(DEGREES(ACOS(SIN(RADIANS(G1162))*SIN(RADIANS(E1158))+COS(RADIANS(G1162))*COS(RADIANS(E1158))*COS(RADIANS(AA1148))))&gt;90,0,$F$4*$F$5/E1157^2*(SIN(RADIANS(G1162))*SIN(RADIANS(E1158))+COS(RADIANS(G1162))*COS(RADIANS(E1158))*COS(RADIANS(AA1148))))</f>
        <v>#DIV/0!</v>
      </c>
      <c r="AB1162" t="e">
        <f>IF(DEGREES(ACOS(SIN(RADIANS(G1162))*SIN(RADIANS(E1158))+COS(RADIANS(G1162))*COS(RADIANS(E1158))*COS(RADIANS(AB1148))))&gt;90,0,$F$4*$F$5/E1157^2*(SIN(RADIANS(G1162))*SIN(RADIANS(E1158))+COS(RADIANS(G1162))*COS(RADIANS(E1158))*COS(RADIANS(AB1148))))</f>
        <v>#DIV/0!</v>
      </c>
      <c r="AC1162" t="e">
        <f>IF(DEGREES(ACOS(SIN(RADIANS(G1162))*SIN(RADIANS(E1158))+COS(RADIANS(G1162))*COS(RADIANS(E1158))*COS(RADIANS(AC1148))))&gt;90,0,$F$4*$F$5/E1157^2*(SIN(RADIANS(G1162))*SIN(RADIANS(E1158))+COS(RADIANS(G1162))*COS(RADIANS(E1158))*COS(RADIANS(AC1148))))</f>
        <v>#DIV/0!</v>
      </c>
      <c r="AD1162" t="e">
        <f>IF(DEGREES(ACOS(SIN(RADIANS(G1162))*SIN(RADIANS(E1158))+COS(RADIANS(G1162))*COS(RADIANS(E1158))*COS(RADIANS(AD1148))))&gt;90,0,$F$4*$F$5/E1157^2*(SIN(RADIANS(G1162))*SIN(RADIANS(E1158))+COS(RADIANS(G1162))*COS(RADIANS(E1158))*COS(RADIANS(AD1148))))</f>
        <v>#DIV/0!</v>
      </c>
      <c r="AE1162" t="e">
        <f>IF(DEGREES(ACOS(SIN(RADIANS(G1162))*SIN(RADIANS(E1158))+COS(RADIANS(G1162))*COS(RADIANS(E1158))*COS(RADIANS(AE1148))))&gt;90,0,$F$4*$F$5/E1157^2*(SIN(RADIANS(G1162))*SIN(RADIANS(E1158))+COS(RADIANS(G1162))*COS(RADIANS(E1158))*COS(RADIANS(AE1148))))</f>
        <v>#DIV/0!</v>
      </c>
      <c r="AF1162" t="e">
        <f>IF(DEGREES(ACOS(SIN(RADIANS(G1162))*SIN(RADIANS(E1158))+COS(RADIANS(G1162))*COS(RADIANS(E1158))*COS(RADIANS(AF1148))))&gt;90,0,$F$4*$F$5/E1157^2*(SIN(RADIANS(G1162))*SIN(RADIANS(E1158))+COS(RADIANS(G1162))*COS(RADIANS(E1158))*COS(RADIANS(AF1148))))</f>
        <v>#DIV/0!</v>
      </c>
      <c r="AG1162" t="e">
        <f>IF(DEGREES(ACOS(SIN(RADIANS(G1162))*SIN(RADIANS(E1158))+COS(RADIANS(G1162))*COS(RADIANS(E1158))*COS(RADIANS(AG1148))))&gt;90,0,$F$4*$F$5/E1157^2*(SIN(RADIANS(G1162))*SIN(RADIANS(E1158))+COS(RADIANS(G1162))*COS(RADIANS(E1158))*COS(RADIANS(AG1148))))</f>
        <v>#DIV/0!</v>
      </c>
      <c r="AH1162" t="e">
        <f>IF(DEGREES(ACOS(SIN(RADIANS(G1162))*SIN(RADIANS(E1158))+COS(RADIANS(G1162))*COS(RADIANS(E1158))*COS(RADIANS(AH1148))))&gt;90,0,$F$4*$F$5/E1157^2*(SIN(RADIANS(G1162))*SIN(RADIANS(E1158))+COS(RADIANS(G1162))*COS(RADIANS(E1158))*COS(RADIANS(AH1148))))</f>
        <v>#DIV/0!</v>
      </c>
      <c r="AI1162" t="e">
        <f>IF(DEGREES(ACOS(SIN(RADIANS(G1162))*SIN(RADIANS(E1158))+COS(RADIANS(G1162))*COS(RADIANS(E1158))*COS(RADIANS(AI1148))))&gt;90,0,$F$4*$F$5/E1157^2*(SIN(RADIANS(G1162))*SIN(RADIANS(E1158))+COS(RADIANS(G1162))*COS(RADIANS(E1158))*COS(RADIANS(AI1148))))</f>
        <v>#DIV/0!</v>
      </c>
      <c r="AJ1162" t="e">
        <f>IF(DEGREES(ACOS(SIN(RADIANS(G1162))*SIN(RADIANS(E1158))+COS(RADIANS(G1162))*COS(RADIANS(E1158))*COS(RADIANS(AJ1148))))&gt;90,0,$F$4*$F$5/E1157^2*(SIN(RADIANS(G1162))*SIN(RADIANS(E1158))+COS(RADIANS(G1162))*COS(RADIANS(E1158))*COS(RADIANS(AJ1148))))</f>
        <v>#DIV/0!</v>
      </c>
      <c r="AK1162">
        <f>IF(DEGREES(ACOS(SIN(RADIANS(G1162))*SIN(RADIANS(E1158))+COS(RADIANS(G1162))*COS(RADIANS(E1158))*COS(RADIANS(AK1148))))&gt;90,0,$F$4*$F$5/E1157^2*(SIN(RADIANS(G1162))*SIN(RADIANS(E1158))+COS(RADIANS(G1162))*COS(RADIANS(E1158))*COS(RADIANS(AK1148))))</f>
        <v>0</v>
      </c>
      <c r="AL1162">
        <f>IF(DEGREES(ACOS(SIN(RADIANS(G1162))*SIN(RADIANS(E1158))+COS(RADIANS(G1162))*COS(RADIANS(E1158))*COS(RADIANS(AL1148))))&gt;90,0,$F$4*$F$5/E1157^2*(SIN(RADIANS(G1162))*SIN(RADIANS(E1158))+COS(RADIANS(G1162))*COS(RADIANS(E1158))*COS(RADIANS(AL1148))))</f>
        <v>0</v>
      </c>
      <c r="AM1162">
        <f>IF(DEGREES(ACOS(SIN(RADIANS(G1162))*SIN(RADIANS(E1158))+COS(RADIANS(G1162))*COS(RADIANS(E1158))*COS(RADIANS(AM1148))))&gt;90,0,$F$4*$F$5/E1157^2*(SIN(RADIANS(G1162))*SIN(RADIANS(E1158))+COS(RADIANS(G1162))*COS(RADIANS(E1158))*COS(RADIANS(AM1148))))</f>
        <v>0</v>
      </c>
      <c r="AN1162">
        <f>IF(DEGREES(ACOS(SIN(RADIANS(G1162))*SIN(RADIANS(E1158))+COS(RADIANS(G1162))*COS(RADIANS(E1158))*COS(RADIANS(AN1148))))&gt;90,0,$F$4*$F$5/E1157^2*(SIN(RADIANS(G1162))*SIN(RADIANS(E1158))+COS(RADIANS(G1162))*COS(RADIANS(E1158))*COS(RADIANS(AN1148))))</f>
        <v>0</v>
      </c>
      <c r="AO1162">
        <f>IF(DEGREES(ACOS(SIN(RADIANS(G1162))*SIN(RADIANS(E1158))+COS(RADIANS(G1162))*COS(RADIANS(E1158))*COS(RADIANS(AO1148))))&gt;90,0,$F$4*$F$5/E1157^2*(SIN(RADIANS(G1162))*SIN(RADIANS(E1158))+COS(RADIANS(G1162))*COS(RADIANS(E1158))*COS(RADIANS(AO1148))))</f>
        <v>0</v>
      </c>
      <c r="AP1162">
        <f>IF(DEGREES(ACOS(SIN(RADIANS(G1162))*SIN(RADIANS(E1158))+COS(RADIANS(G1162))*COS(RADIANS(E1158))*COS(RADIANS(AP1148))))&gt;90,0,$F$4*$F$5/E1157^2*(SIN(RADIANS(G1162))*SIN(RADIANS(E1158))+COS(RADIANS(G1162))*COS(RADIANS(E1158))*COS(RADIANS(AP1148))))</f>
        <v>0</v>
      </c>
      <c r="AQ1162">
        <f>IF(DEGREES(ACOS(SIN(RADIANS(G1162))*SIN(RADIANS(E1158))+COS(RADIANS(G1162))*COS(RADIANS(E1158))*COS(RADIANS(AQ1148))))&gt;90,0,$F$4*$F$5/E1157^2*(SIN(RADIANS(G1162))*SIN(RADIANS(E1158))+COS(RADIANS(G1162))*COS(RADIANS(E1158))*COS(RADIANS(AQ1148))))</f>
        <v>0</v>
      </c>
      <c r="AR1162">
        <f>IF(DEGREES(ACOS(SIN(RADIANS(G1162))*SIN(RADIANS(E1158))+COS(RADIANS(G1162))*COS(RADIANS(E1158))*COS(RADIANS(AR1148))))&gt;90,0,$F$4*$F$5/E1157^2*(SIN(RADIANS(G1162))*SIN(RADIANS(E1158))+COS(RADIANS(G1162))*COS(RADIANS(E1158))*COS(RADIANS(AR1148))))</f>
        <v>0</v>
      </c>
    </row>
    <row r="1163" spans="2:44" x14ac:dyDescent="0.5">
      <c r="G1163">
        <v>-40</v>
      </c>
      <c r="I1163">
        <f>IF(DEGREES(ACOS(SIN(RADIANS(G1163))*SIN(RADIANS(E1158))+COS(RADIANS(G1163))*COS(RADIANS(E1158))*COS(RADIANS(I1148))))&gt;90,0,$F$4*$F$5/E1157^2*(SIN(RADIANS(G1163))*SIN(RADIANS(E1158))+COS(RADIANS(G1163))*COS(RADIANS(E1158))*COS(RADIANS(I1148))))</f>
        <v>0</v>
      </c>
      <c r="J1163">
        <f>IF(DEGREES(ACOS(SIN(RADIANS(G1163))*SIN(RADIANS(E1158))+COS(RADIANS(G1163))*COS(RADIANS(E1158))*COS(RADIANS(J1148))))&gt;90,0,$F$4*$F$5/E1157^2*(SIN(RADIANS(G1163))*SIN(RADIANS(E1158))+COS(RADIANS(G1163))*COS(RADIANS(E1158))*COS(RADIANS(J1148))))</f>
        <v>0</v>
      </c>
      <c r="K1163">
        <f>IF(DEGREES(ACOS(SIN(RADIANS(G1163))*SIN(RADIANS(E1158))+COS(RADIANS(G1163))*COS(RADIANS(E1158))*COS(RADIANS(K1148))))&gt;90,0,$F$4*$F$5/E1157^2*(SIN(RADIANS(G1163))*SIN(RADIANS(E1158))+COS(RADIANS(G1163))*COS(RADIANS(E1158))*COS(RADIANS(K1148))))</f>
        <v>0</v>
      </c>
      <c r="L1163">
        <f>IF(DEGREES(ACOS(SIN(RADIANS(G1163))*SIN(RADIANS(E1158))+COS(RADIANS(G1163))*COS(RADIANS(E1158))*COS(RADIANS(L1148))))&gt;90,0,$F$4*$F$5/E1157^2*(SIN(RADIANS(G1163))*SIN(RADIANS(E1158))+COS(RADIANS(G1163))*COS(RADIANS(E1158))*COS(RADIANS(L1148))))</f>
        <v>0</v>
      </c>
      <c r="M1163">
        <f>IF(DEGREES(ACOS(SIN(RADIANS(G1163))*SIN(RADIANS(E1158))+COS(RADIANS(G1163))*COS(RADIANS(E1158))*COS(RADIANS(M1148))))&gt;90,0,$F$4*$F$5/E1157^2*(SIN(RADIANS(G1163))*SIN(RADIANS(E1158))+COS(RADIANS(G1163))*COS(RADIANS(E1158))*COS(RADIANS(M1148))))</f>
        <v>0</v>
      </c>
      <c r="N1163">
        <f>IF(DEGREES(ACOS(SIN(RADIANS(G1163))*SIN(RADIANS(E1158))+COS(RADIANS(G1163))*COS(RADIANS(E1158))*COS(RADIANS(N1148))))&gt;90,0,$F$4*$F$5/E1157^2*(SIN(RADIANS(G1163))*SIN(RADIANS(E1158))+COS(RADIANS(G1163))*COS(RADIANS(E1158))*COS(RADIANS(N1148))))</f>
        <v>0</v>
      </c>
      <c r="O1163">
        <f>IF(DEGREES(ACOS(SIN(RADIANS(G1163))*SIN(RADIANS(E1158))+COS(RADIANS(G1163))*COS(RADIANS(E1158))*COS(RADIANS(O1148))))&gt;90,0,$F$4*$F$5/E1157^2*(SIN(RADIANS(G1163))*SIN(RADIANS(E1158))+COS(RADIANS(G1163))*COS(RADIANS(E1158))*COS(RADIANS(O1148))))</f>
        <v>0</v>
      </c>
      <c r="P1163">
        <f>IF(DEGREES(ACOS(SIN(RADIANS(G1163))*SIN(RADIANS(E1158))+COS(RADIANS(G1163))*COS(RADIANS(E1158))*COS(RADIANS(P1148))))&gt;90,0,$F$4*$F$5/E1157^2*(SIN(RADIANS(G1163))*SIN(RADIANS(E1158))+COS(RADIANS(G1163))*COS(RADIANS(E1158))*COS(RADIANS(P1148))))</f>
        <v>0</v>
      </c>
      <c r="Q1163">
        <f>IF(DEGREES(ACOS(SIN(RADIANS(G1163))*SIN(RADIANS(E1158))+COS(RADIANS(G1163))*COS(RADIANS(E1158))*COS(RADIANS(Q1148))))&gt;90,0,$F$4*$F$5/E1157^2*(SIN(RADIANS(G1163))*SIN(RADIANS(E1158))+COS(RADIANS(G1163))*COS(RADIANS(E1158))*COS(RADIANS(Q1148))))</f>
        <v>0</v>
      </c>
      <c r="R1163" t="e">
        <f>IF(DEGREES(ACOS(SIN(RADIANS(G1163))*SIN(RADIANS(E1158))+COS(RADIANS(G1163))*COS(RADIANS(E1158))*COS(RADIANS(R1148))))&gt;90,0,$F$4*$F$5/E1157^2*(SIN(RADIANS(G1163))*SIN(RADIANS(E1158))+COS(RADIANS(G1163))*COS(RADIANS(E1158))*COS(RADIANS(R1148))))</f>
        <v>#DIV/0!</v>
      </c>
      <c r="S1163" t="e">
        <f>IF(DEGREES(ACOS(SIN(RADIANS(G1163))*SIN(RADIANS(E1158))+COS(RADIANS(G1163))*COS(RADIANS(E1158))*COS(RADIANS(S1148))))&gt;90,0,$F$4*$F$5/E1157^2*(SIN(RADIANS(G1163))*SIN(RADIANS(E1158))+COS(RADIANS(G1163))*COS(RADIANS(E1158))*COS(RADIANS(S1148))))</f>
        <v>#DIV/0!</v>
      </c>
      <c r="T1163" t="e">
        <f>IF(DEGREES(ACOS(SIN(RADIANS(G1163))*SIN(RADIANS(E1158))+COS(RADIANS(G1163))*COS(RADIANS(E1158))*COS(RADIANS(T1148))))&gt;90,0,$F$4*$F$5/E1157^2*(SIN(RADIANS(G1163))*SIN(RADIANS(E1158))+COS(RADIANS(G1163))*COS(RADIANS(E1158))*COS(RADIANS(T1148))))</f>
        <v>#DIV/0!</v>
      </c>
      <c r="U1163" t="e">
        <f>IF(DEGREES(ACOS(SIN(RADIANS(G1163))*SIN(RADIANS(E1158))+COS(RADIANS(G1163))*COS(RADIANS(E1158))*COS(RADIANS(U1148))))&gt;90,0,$F$4*$F$5/E1157^2*(SIN(RADIANS(G1163))*SIN(RADIANS(E1158))+COS(RADIANS(G1163))*COS(RADIANS(E1158))*COS(RADIANS(U1148))))</f>
        <v>#DIV/0!</v>
      </c>
      <c r="V1163" t="e">
        <f>IF(DEGREES(ACOS(SIN(RADIANS(G1163))*SIN(RADIANS(E1158))+COS(RADIANS(G1163))*COS(RADIANS(E1158))*COS(RADIANS(V1148))))&gt;90,0,$F$4*$F$5/E1157^2*(SIN(RADIANS(G1163))*SIN(RADIANS(E1158))+COS(RADIANS(G1163))*COS(RADIANS(E1158))*COS(RADIANS(V1148))))</f>
        <v>#DIV/0!</v>
      </c>
      <c r="W1163" t="e">
        <f>IF(DEGREES(ACOS(SIN(RADIANS(G1163))*SIN(RADIANS(E1158))+COS(RADIANS(G1163))*COS(RADIANS(E1158))*COS(RADIANS(W1148))))&gt;90,0,$F$4*$F$5/E1157^2*(SIN(RADIANS(G1163))*SIN(RADIANS(E1158))+COS(RADIANS(G1163))*COS(RADIANS(E1158))*COS(RADIANS(W1148))))</f>
        <v>#DIV/0!</v>
      </c>
      <c r="X1163" t="e">
        <f>IF(DEGREES(ACOS(SIN(RADIANS(G1163))*SIN(RADIANS(E1158))+COS(RADIANS(G1163))*COS(RADIANS(E1158))*COS(RADIANS(X1148))))&gt;90,0,$F$4*$F$5/E1157^2*(SIN(RADIANS(G1163))*SIN(RADIANS(E1158))+COS(RADIANS(G1163))*COS(RADIANS(E1158))*COS(RADIANS(X1148))))</f>
        <v>#DIV/0!</v>
      </c>
      <c r="Y1163" t="e">
        <f>IF(DEGREES(ACOS(SIN(RADIANS(G1163))*SIN(RADIANS(E1158))+COS(RADIANS(G1163))*COS(RADIANS(E1158))*COS(RADIANS(Y1148))))&gt;90,0,$F$4*$F$5/E1157^2*(SIN(RADIANS(G1163))*SIN(RADIANS(E1158))+COS(RADIANS(G1163))*COS(RADIANS(E1158))*COS(RADIANS(Y1148))))</f>
        <v>#DIV/0!</v>
      </c>
      <c r="Z1163" t="e">
        <f>IF(DEGREES(ACOS(SIN(RADIANS(G1163))*SIN(RADIANS(E1158))+COS(RADIANS(G1163))*COS(RADIANS(E1158))*COS(RADIANS(Z1148))))&gt;90,0,$F$4*$F$5/E1157^2*(SIN(RADIANS(G1163))*SIN(RADIANS(E1158))+COS(RADIANS(G1163))*COS(RADIANS(E1158))*COS(RADIANS(Z1148))))</f>
        <v>#DIV/0!</v>
      </c>
      <c r="AA1163" t="e">
        <f>IF(DEGREES(ACOS(SIN(RADIANS(G1163))*SIN(RADIANS(E1158))+COS(RADIANS(G1163))*COS(RADIANS(E1158))*COS(RADIANS(AA1148))))&gt;90,0,$F$4*$F$5/E1157^2*(SIN(RADIANS(G1163))*SIN(RADIANS(E1158))+COS(RADIANS(G1163))*COS(RADIANS(E1158))*COS(RADIANS(AA1148))))</f>
        <v>#DIV/0!</v>
      </c>
      <c r="AB1163" t="e">
        <f>IF(DEGREES(ACOS(SIN(RADIANS(G1163))*SIN(RADIANS(E1158))+COS(RADIANS(G1163))*COS(RADIANS(E1158))*COS(RADIANS(AB1148))))&gt;90,0,$F$4*$F$5/E1157^2*(SIN(RADIANS(G1163))*SIN(RADIANS(E1158))+COS(RADIANS(G1163))*COS(RADIANS(E1158))*COS(RADIANS(AB1148))))</f>
        <v>#DIV/0!</v>
      </c>
      <c r="AC1163" t="e">
        <f>IF(DEGREES(ACOS(SIN(RADIANS(G1163))*SIN(RADIANS(E1158))+COS(RADIANS(G1163))*COS(RADIANS(E1158))*COS(RADIANS(AC1148))))&gt;90,0,$F$4*$F$5/E1157^2*(SIN(RADIANS(G1163))*SIN(RADIANS(E1158))+COS(RADIANS(G1163))*COS(RADIANS(E1158))*COS(RADIANS(AC1148))))</f>
        <v>#DIV/0!</v>
      </c>
      <c r="AD1163" t="e">
        <f>IF(DEGREES(ACOS(SIN(RADIANS(G1163))*SIN(RADIANS(E1158))+COS(RADIANS(G1163))*COS(RADIANS(E1158))*COS(RADIANS(AD1148))))&gt;90,0,$F$4*$F$5/E1157^2*(SIN(RADIANS(G1163))*SIN(RADIANS(E1158))+COS(RADIANS(G1163))*COS(RADIANS(E1158))*COS(RADIANS(AD1148))))</f>
        <v>#DIV/0!</v>
      </c>
      <c r="AE1163" t="e">
        <f>IF(DEGREES(ACOS(SIN(RADIANS(G1163))*SIN(RADIANS(E1158))+COS(RADIANS(G1163))*COS(RADIANS(E1158))*COS(RADIANS(AE1148))))&gt;90,0,$F$4*$F$5/E1157^2*(SIN(RADIANS(G1163))*SIN(RADIANS(E1158))+COS(RADIANS(G1163))*COS(RADIANS(E1158))*COS(RADIANS(AE1148))))</f>
        <v>#DIV/0!</v>
      </c>
      <c r="AF1163" t="e">
        <f>IF(DEGREES(ACOS(SIN(RADIANS(G1163))*SIN(RADIANS(E1158))+COS(RADIANS(G1163))*COS(RADIANS(E1158))*COS(RADIANS(AF1148))))&gt;90,0,$F$4*$F$5/E1157^2*(SIN(RADIANS(G1163))*SIN(RADIANS(E1158))+COS(RADIANS(G1163))*COS(RADIANS(E1158))*COS(RADIANS(AF1148))))</f>
        <v>#DIV/0!</v>
      </c>
      <c r="AG1163" t="e">
        <f>IF(DEGREES(ACOS(SIN(RADIANS(G1163))*SIN(RADIANS(E1158))+COS(RADIANS(G1163))*COS(RADIANS(E1158))*COS(RADIANS(AG1148))))&gt;90,0,$F$4*$F$5/E1157^2*(SIN(RADIANS(G1163))*SIN(RADIANS(E1158))+COS(RADIANS(G1163))*COS(RADIANS(E1158))*COS(RADIANS(AG1148))))</f>
        <v>#DIV/0!</v>
      </c>
      <c r="AH1163" t="e">
        <f>IF(DEGREES(ACOS(SIN(RADIANS(G1163))*SIN(RADIANS(E1158))+COS(RADIANS(G1163))*COS(RADIANS(E1158))*COS(RADIANS(AH1148))))&gt;90,0,$F$4*$F$5/E1157^2*(SIN(RADIANS(G1163))*SIN(RADIANS(E1158))+COS(RADIANS(G1163))*COS(RADIANS(E1158))*COS(RADIANS(AH1148))))</f>
        <v>#DIV/0!</v>
      </c>
      <c r="AI1163" t="e">
        <f>IF(DEGREES(ACOS(SIN(RADIANS(G1163))*SIN(RADIANS(E1158))+COS(RADIANS(G1163))*COS(RADIANS(E1158))*COS(RADIANS(AI1148))))&gt;90,0,$F$4*$F$5/E1157^2*(SIN(RADIANS(G1163))*SIN(RADIANS(E1158))+COS(RADIANS(G1163))*COS(RADIANS(E1158))*COS(RADIANS(AI1148))))</f>
        <v>#DIV/0!</v>
      </c>
      <c r="AJ1163" t="e">
        <f>IF(DEGREES(ACOS(SIN(RADIANS(G1163))*SIN(RADIANS(E1158))+COS(RADIANS(G1163))*COS(RADIANS(E1158))*COS(RADIANS(AJ1148))))&gt;90,0,$F$4*$F$5/E1157^2*(SIN(RADIANS(G1163))*SIN(RADIANS(E1158))+COS(RADIANS(G1163))*COS(RADIANS(E1158))*COS(RADIANS(AJ1148))))</f>
        <v>#DIV/0!</v>
      </c>
      <c r="AK1163">
        <f>IF(DEGREES(ACOS(SIN(RADIANS(G1163))*SIN(RADIANS(E1158))+COS(RADIANS(G1163))*COS(RADIANS(E1158))*COS(RADIANS(AK1148))))&gt;90,0,$F$4*$F$5/E1157^2*(SIN(RADIANS(G1163))*SIN(RADIANS(E1158))+COS(RADIANS(G1163))*COS(RADIANS(E1158))*COS(RADIANS(AK1148))))</f>
        <v>0</v>
      </c>
      <c r="AL1163">
        <f>IF(DEGREES(ACOS(SIN(RADIANS(G1163))*SIN(RADIANS(E1158))+COS(RADIANS(G1163))*COS(RADIANS(E1158))*COS(RADIANS(AL1148))))&gt;90,0,$F$4*$F$5/E1157^2*(SIN(RADIANS(G1163))*SIN(RADIANS(E1158))+COS(RADIANS(G1163))*COS(RADIANS(E1158))*COS(RADIANS(AL1148))))</f>
        <v>0</v>
      </c>
      <c r="AM1163">
        <f>IF(DEGREES(ACOS(SIN(RADIANS(G1163))*SIN(RADIANS(E1158))+COS(RADIANS(G1163))*COS(RADIANS(E1158))*COS(RADIANS(AM1148))))&gt;90,0,$F$4*$F$5/E1157^2*(SIN(RADIANS(G1163))*SIN(RADIANS(E1158))+COS(RADIANS(G1163))*COS(RADIANS(E1158))*COS(RADIANS(AM1148))))</f>
        <v>0</v>
      </c>
      <c r="AN1163">
        <f>IF(DEGREES(ACOS(SIN(RADIANS(G1163))*SIN(RADIANS(E1158))+COS(RADIANS(G1163))*COS(RADIANS(E1158))*COS(RADIANS(AN1148))))&gt;90,0,$F$4*$F$5/E1157^2*(SIN(RADIANS(G1163))*SIN(RADIANS(E1158))+COS(RADIANS(G1163))*COS(RADIANS(E1158))*COS(RADIANS(AN1148))))</f>
        <v>0</v>
      </c>
      <c r="AO1163">
        <f>IF(DEGREES(ACOS(SIN(RADIANS(G1163))*SIN(RADIANS(E1158))+COS(RADIANS(G1163))*COS(RADIANS(E1158))*COS(RADIANS(AO1148))))&gt;90,0,$F$4*$F$5/E1157^2*(SIN(RADIANS(G1163))*SIN(RADIANS(E1158))+COS(RADIANS(G1163))*COS(RADIANS(E1158))*COS(RADIANS(AO1148))))</f>
        <v>0</v>
      </c>
      <c r="AP1163">
        <f>IF(DEGREES(ACOS(SIN(RADIANS(G1163))*SIN(RADIANS(E1158))+COS(RADIANS(G1163))*COS(RADIANS(E1158))*COS(RADIANS(AP1148))))&gt;90,0,$F$4*$F$5/E1157^2*(SIN(RADIANS(G1163))*SIN(RADIANS(E1158))+COS(RADIANS(G1163))*COS(RADIANS(E1158))*COS(RADIANS(AP1148))))</f>
        <v>0</v>
      </c>
      <c r="AQ1163">
        <f>IF(DEGREES(ACOS(SIN(RADIANS(G1163))*SIN(RADIANS(E1158))+COS(RADIANS(G1163))*COS(RADIANS(E1158))*COS(RADIANS(AQ1148))))&gt;90,0,$F$4*$F$5/E1157^2*(SIN(RADIANS(G1163))*SIN(RADIANS(E1158))+COS(RADIANS(G1163))*COS(RADIANS(E1158))*COS(RADIANS(AQ1148))))</f>
        <v>0</v>
      </c>
      <c r="AR1163">
        <f>IF(DEGREES(ACOS(SIN(RADIANS(G1163))*SIN(RADIANS(E1158))+COS(RADIANS(G1163))*COS(RADIANS(E1158))*COS(RADIANS(AR1148))))&gt;90,0,$F$4*$F$5/E1157^2*(SIN(RADIANS(G1163))*SIN(RADIANS(E1158))+COS(RADIANS(G1163))*COS(RADIANS(E1158))*COS(RADIANS(AR1148))))</f>
        <v>0</v>
      </c>
    </row>
    <row r="1164" spans="2:44" x14ac:dyDescent="0.5">
      <c r="G1164">
        <v>-50</v>
      </c>
      <c r="I1164">
        <f>IF(DEGREES(ACOS(SIN(RADIANS(G1164))*SIN(RADIANS(E1158))+COS(RADIANS(G1164))*COS(RADIANS(E1158))*COS(RADIANS(I1148))))&gt;90,0,$F$4*$F$5/E1157^2*(SIN(RADIANS(G1164))*SIN(RADIANS(E1158))+COS(RADIANS(G1164))*COS(RADIANS(E1158))*COS(RADIANS(I1148))))</f>
        <v>0</v>
      </c>
      <c r="J1164">
        <f>IF(DEGREES(ACOS(SIN(RADIANS(G1164))*SIN(RADIANS(E1158))+COS(RADIANS(G1164))*COS(RADIANS(E1158))*COS(RADIANS(J1148))))&gt;90,0,$F$4*$F$5/E1157^2*(SIN(RADIANS(G1164))*SIN(RADIANS(E1158))+COS(RADIANS(G1164))*COS(RADIANS(E1158))*COS(RADIANS(J1148))))</f>
        <v>0</v>
      </c>
      <c r="K1164">
        <f>IF(DEGREES(ACOS(SIN(RADIANS(G1164))*SIN(RADIANS(E1158))+COS(RADIANS(G1164))*COS(RADIANS(E1158))*COS(RADIANS(K1148))))&gt;90,0,$F$4*$F$5/E1157^2*(SIN(RADIANS(G1164))*SIN(RADIANS(E1158))+COS(RADIANS(G1164))*COS(RADIANS(E1158))*COS(RADIANS(K1148))))</f>
        <v>0</v>
      </c>
      <c r="L1164">
        <f>IF(DEGREES(ACOS(SIN(RADIANS(G1164))*SIN(RADIANS(E1158))+COS(RADIANS(G1164))*COS(RADIANS(E1158))*COS(RADIANS(L1148))))&gt;90,0,$F$4*$F$5/E1157^2*(SIN(RADIANS(G1164))*SIN(RADIANS(E1158))+COS(RADIANS(G1164))*COS(RADIANS(E1158))*COS(RADIANS(L1148))))</f>
        <v>0</v>
      </c>
      <c r="M1164">
        <f>IF(DEGREES(ACOS(SIN(RADIANS(G1164))*SIN(RADIANS(E1158))+COS(RADIANS(G1164))*COS(RADIANS(E1158))*COS(RADIANS(M1148))))&gt;90,0,$F$4*$F$5/E1157^2*(SIN(RADIANS(G1164))*SIN(RADIANS(E1158))+COS(RADIANS(G1164))*COS(RADIANS(E1158))*COS(RADIANS(M1148))))</f>
        <v>0</v>
      </c>
      <c r="N1164">
        <f>IF(DEGREES(ACOS(SIN(RADIANS(G1164))*SIN(RADIANS(E1158))+COS(RADIANS(G1164))*COS(RADIANS(E1158))*COS(RADIANS(N1148))))&gt;90,0,$F$4*$F$5/E1157^2*(SIN(RADIANS(G1164))*SIN(RADIANS(E1158))+COS(RADIANS(G1164))*COS(RADIANS(E1158))*COS(RADIANS(N1148))))</f>
        <v>0</v>
      </c>
      <c r="O1164">
        <f>IF(DEGREES(ACOS(SIN(RADIANS(G1164))*SIN(RADIANS(E1158))+COS(RADIANS(G1164))*COS(RADIANS(E1158))*COS(RADIANS(O1148))))&gt;90,0,$F$4*$F$5/E1157^2*(SIN(RADIANS(G1164))*SIN(RADIANS(E1158))+COS(RADIANS(G1164))*COS(RADIANS(E1158))*COS(RADIANS(O1148))))</f>
        <v>0</v>
      </c>
      <c r="P1164">
        <f>IF(DEGREES(ACOS(SIN(RADIANS(G1164))*SIN(RADIANS(E1158))+COS(RADIANS(G1164))*COS(RADIANS(E1158))*COS(RADIANS(P1148))))&gt;90,0,$F$4*$F$5/E1157^2*(SIN(RADIANS(G1164))*SIN(RADIANS(E1158))+COS(RADIANS(G1164))*COS(RADIANS(E1158))*COS(RADIANS(P1148))))</f>
        <v>0</v>
      </c>
      <c r="Q1164">
        <f>IF(DEGREES(ACOS(SIN(RADIANS(G1164))*SIN(RADIANS(E1158))+COS(RADIANS(G1164))*COS(RADIANS(E1158))*COS(RADIANS(Q1148))))&gt;90,0,$F$4*$F$5/E1157^2*(SIN(RADIANS(G1164))*SIN(RADIANS(E1158))+COS(RADIANS(G1164))*COS(RADIANS(E1158))*COS(RADIANS(Q1148))))</f>
        <v>0</v>
      </c>
      <c r="R1164" t="e">
        <f>IF(DEGREES(ACOS(SIN(RADIANS(G1164))*SIN(RADIANS(E1158))+COS(RADIANS(G1164))*COS(RADIANS(E1158))*COS(RADIANS(R1148))))&gt;90,0,$F$4*$F$5/E1157^2*(SIN(RADIANS(G1164))*SIN(RADIANS(E1158))+COS(RADIANS(G1164))*COS(RADIANS(E1158))*COS(RADIANS(R1148))))</f>
        <v>#DIV/0!</v>
      </c>
      <c r="S1164" t="e">
        <f>IF(DEGREES(ACOS(SIN(RADIANS(G1164))*SIN(RADIANS(E1158))+COS(RADIANS(G1164))*COS(RADIANS(E1158))*COS(RADIANS(S1148))))&gt;90,0,$F$4*$F$5/E1157^2*(SIN(RADIANS(G1164))*SIN(RADIANS(E1158))+COS(RADIANS(G1164))*COS(RADIANS(E1158))*COS(RADIANS(S1148))))</f>
        <v>#DIV/0!</v>
      </c>
      <c r="T1164" t="e">
        <f>IF(DEGREES(ACOS(SIN(RADIANS(G1164))*SIN(RADIANS(E1158))+COS(RADIANS(G1164))*COS(RADIANS(E1158))*COS(RADIANS(T1148))))&gt;90,0,$F$4*$F$5/E1157^2*(SIN(RADIANS(G1164))*SIN(RADIANS(E1158))+COS(RADIANS(G1164))*COS(RADIANS(E1158))*COS(RADIANS(T1148))))</f>
        <v>#DIV/0!</v>
      </c>
      <c r="U1164" t="e">
        <f>IF(DEGREES(ACOS(SIN(RADIANS(G1164))*SIN(RADIANS(E1158))+COS(RADIANS(G1164))*COS(RADIANS(E1158))*COS(RADIANS(U1148))))&gt;90,0,$F$4*$F$5/E1157^2*(SIN(RADIANS(G1164))*SIN(RADIANS(E1158))+COS(RADIANS(G1164))*COS(RADIANS(E1158))*COS(RADIANS(U1148))))</f>
        <v>#DIV/0!</v>
      </c>
      <c r="V1164" t="e">
        <f>IF(DEGREES(ACOS(SIN(RADIANS(G1164))*SIN(RADIANS(E1158))+COS(RADIANS(G1164))*COS(RADIANS(E1158))*COS(RADIANS(V1148))))&gt;90,0,$F$4*$F$5/E1157^2*(SIN(RADIANS(G1164))*SIN(RADIANS(E1158))+COS(RADIANS(G1164))*COS(RADIANS(E1158))*COS(RADIANS(V1148))))</f>
        <v>#DIV/0!</v>
      </c>
      <c r="W1164" t="e">
        <f>IF(DEGREES(ACOS(SIN(RADIANS(G1164))*SIN(RADIANS(E1158))+COS(RADIANS(G1164))*COS(RADIANS(E1158))*COS(RADIANS(W1148))))&gt;90,0,$F$4*$F$5/E1157^2*(SIN(RADIANS(G1164))*SIN(RADIANS(E1158))+COS(RADIANS(G1164))*COS(RADIANS(E1158))*COS(RADIANS(W1148))))</f>
        <v>#DIV/0!</v>
      </c>
      <c r="X1164" t="e">
        <f>IF(DEGREES(ACOS(SIN(RADIANS(G1164))*SIN(RADIANS(E1158))+COS(RADIANS(G1164))*COS(RADIANS(E1158))*COS(RADIANS(X1148))))&gt;90,0,$F$4*$F$5/E1157^2*(SIN(RADIANS(G1164))*SIN(RADIANS(E1158))+COS(RADIANS(G1164))*COS(RADIANS(E1158))*COS(RADIANS(X1148))))</f>
        <v>#DIV/0!</v>
      </c>
      <c r="Y1164" t="e">
        <f>IF(DEGREES(ACOS(SIN(RADIANS(G1164))*SIN(RADIANS(E1158))+COS(RADIANS(G1164))*COS(RADIANS(E1158))*COS(RADIANS(Y1148))))&gt;90,0,$F$4*$F$5/E1157^2*(SIN(RADIANS(G1164))*SIN(RADIANS(E1158))+COS(RADIANS(G1164))*COS(RADIANS(E1158))*COS(RADIANS(Y1148))))</f>
        <v>#DIV/0!</v>
      </c>
      <c r="Z1164" t="e">
        <f>IF(DEGREES(ACOS(SIN(RADIANS(G1164))*SIN(RADIANS(E1158))+COS(RADIANS(G1164))*COS(RADIANS(E1158))*COS(RADIANS(Z1148))))&gt;90,0,$F$4*$F$5/E1157^2*(SIN(RADIANS(G1164))*SIN(RADIANS(E1158))+COS(RADIANS(G1164))*COS(RADIANS(E1158))*COS(RADIANS(Z1148))))</f>
        <v>#DIV/0!</v>
      </c>
      <c r="AA1164" t="e">
        <f>IF(DEGREES(ACOS(SIN(RADIANS(G1164))*SIN(RADIANS(E1158))+COS(RADIANS(G1164))*COS(RADIANS(E1158))*COS(RADIANS(AA1148))))&gt;90,0,$F$4*$F$5/E1157^2*(SIN(RADIANS(G1164))*SIN(RADIANS(E1158))+COS(RADIANS(G1164))*COS(RADIANS(E1158))*COS(RADIANS(AA1148))))</f>
        <v>#DIV/0!</v>
      </c>
      <c r="AB1164" t="e">
        <f>IF(DEGREES(ACOS(SIN(RADIANS(G1164))*SIN(RADIANS(E1158))+COS(RADIANS(G1164))*COS(RADIANS(E1158))*COS(RADIANS(AB1148))))&gt;90,0,$F$4*$F$5/E1157^2*(SIN(RADIANS(G1164))*SIN(RADIANS(E1158))+COS(RADIANS(G1164))*COS(RADIANS(E1158))*COS(RADIANS(AB1148))))</f>
        <v>#DIV/0!</v>
      </c>
      <c r="AC1164" t="e">
        <f>IF(DEGREES(ACOS(SIN(RADIANS(G1164))*SIN(RADIANS(E1158))+COS(RADIANS(G1164))*COS(RADIANS(E1158))*COS(RADIANS(AC1148))))&gt;90,0,$F$4*$F$5/E1157^2*(SIN(RADIANS(G1164))*SIN(RADIANS(E1158))+COS(RADIANS(G1164))*COS(RADIANS(E1158))*COS(RADIANS(AC1148))))</f>
        <v>#DIV/0!</v>
      </c>
      <c r="AD1164" t="e">
        <f>IF(DEGREES(ACOS(SIN(RADIANS(G1164))*SIN(RADIANS(E1158))+COS(RADIANS(G1164))*COS(RADIANS(E1158))*COS(RADIANS(AD1148))))&gt;90,0,$F$4*$F$5/E1157^2*(SIN(RADIANS(G1164))*SIN(RADIANS(E1158))+COS(RADIANS(G1164))*COS(RADIANS(E1158))*COS(RADIANS(AD1148))))</f>
        <v>#DIV/0!</v>
      </c>
      <c r="AE1164" t="e">
        <f>IF(DEGREES(ACOS(SIN(RADIANS(G1164))*SIN(RADIANS(E1158))+COS(RADIANS(G1164))*COS(RADIANS(E1158))*COS(RADIANS(AE1148))))&gt;90,0,$F$4*$F$5/E1157^2*(SIN(RADIANS(G1164))*SIN(RADIANS(E1158))+COS(RADIANS(G1164))*COS(RADIANS(E1158))*COS(RADIANS(AE1148))))</f>
        <v>#DIV/0!</v>
      </c>
      <c r="AF1164" t="e">
        <f>IF(DEGREES(ACOS(SIN(RADIANS(G1164))*SIN(RADIANS(E1158))+COS(RADIANS(G1164))*COS(RADIANS(E1158))*COS(RADIANS(AF1148))))&gt;90,0,$F$4*$F$5/E1157^2*(SIN(RADIANS(G1164))*SIN(RADIANS(E1158))+COS(RADIANS(G1164))*COS(RADIANS(E1158))*COS(RADIANS(AF1148))))</f>
        <v>#DIV/0!</v>
      </c>
      <c r="AG1164" t="e">
        <f>IF(DEGREES(ACOS(SIN(RADIANS(G1164))*SIN(RADIANS(E1158))+COS(RADIANS(G1164))*COS(RADIANS(E1158))*COS(RADIANS(AG1148))))&gt;90,0,$F$4*$F$5/E1157^2*(SIN(RADIANS(G1164))*SIN(RADIANS(E1158))+COS(RADIANS(G1164))*COS(RADIANS(E1158))*COS(RADIANS(AG1148))))</f>
        <v>#DIV/0!</v>
      </c>
      <c r="AH1164" t="e">
        <f>IF(DEGREES(ACOS(SIN(RADIANS(G1164))*SIN(RADIANS(E1158))+COS(RADIANS(G1164))*COS(RADIANS(E1158))*COS(RADIANS(AH1148))))&gt;90,0,$F$4*$F$5/E1157^2*(SIN(RADIANS(G1164))*SIN(RADIANS(E1158))+COS(RADIANS(G1164))*COS(RADIANS(E1158))*COS(RADIANS(AH1148))))</f>
        <v>#DIV/0!</v>
      </c>
      <c r="AI1164" t="e">
        <f>IF(DEGREES(ACOS(SIN(RADIANS(G1164))*SIN(RADIANS(E1158))+COS(RADIANS(G1164))*COS(RADIANS(E1158))*COS(RADIANS(AI1148))))&gt;90,0,$F$4*$F$5/E1157^2*(SIN(RADIANS(G1164))*SIN(RADIANS(E1158))+COS(RADIANS(G1164))*COS(RADIANS(E1158))*COS(RADIANS(AI1148))))</f>
        <v>#DIV/0!</v>
      </c>
      <c r="AJ1164" t="e">
        <f>IF(DEGREES(ACOS(SIN(RADIANS(G1164))*SIN(RADIANS(E1158))+COS(RADIANS(G1164))*COS(RADIANS(E1158))*COS(RADIANS(AJ1148))))&gt;90,0,$F$4*$F$5/E1157^2*(SIN(RADIANS(G1164))*SIN(RADIANS(E1158))+COS(RADIANS(G1164))*COS(RADIANS(E1158))*COS(RADIANS(AJ1148))))</f>
        <v>#DIV/0!</v>
      </c>
      <c r="AK1164">
        <f>IF(DEGREES(ACOS(SIN(RADIANS(G1164))*SIN(RADIANS(E1158))+COS(RADIANS(G1164))*COS(RADIANS(E1158))*COS(RADIANS(AK1148))))&gt;90,0,$F$4*$F$5/E1157^2*(SIN(RADIANS(G1164))*SIN(RADIANS(E1158))+COS(RADIANS(G1164))*COS(RADIANS(E1158))*COS(RADIANS(AK1148))))</f>
        <v>0</v>
      </c>
      <c r="AL1164">
        <f>IF(DEGREES(ACOS(SIN(RADIANS(G1164))*SIN(RADIANS(E1158))+COS(RADIANS(G1164))*COS(RADIANS(E1158))*COS(RADIANS(AL1148))))&gt;90,0,$F$4*$F$5/E1157^2*(SIN(RADIANS(G1164))*SIN(RADIANS(E1158))+COS(RADIANS(G1164))*COS(RADIANS(E1158))*COS(RADIANS(AL1148))))</f>
        <v>0</v>
      </c>
      <c r="AM1164">
        <f>IF(DEGREES(ACOS(SIN(RADIANS(G1164))*SIN(RADIANS(E1158))+COS(RADIANS(G1164))*COS(RADIANS(E1158))*COS(RADIANS(AM1148))))&gt;90,0,$F$4*$F$5/E1157^2*(SIN(RADIANS(G1164))*SIN(RADIANS(E1158))+COS(RADIANS(G1164))*COS(RADIANS(E1158))*COS(RADIANS(AM1148))))</f>
        <v>0</v>
      </c>
      <c r="AN1164">
        <f>IF(DEGREES(ACOS(SIN(RADIANS(G1164))*SIN(RADIANS(E1158))+COS(RADIANS(G1164))*COS(RADIANS(E1158))*COS(RADIANS(AN1148))))&gt;90,0,$F$4*$F$5/E1157^2*(SIN(RADIANS(G1164))*SIN(RADIANS(E1158))+COS(RADIANS(G1164))*COS(RADIANS(E1158))*COS(RADIANS(AN1148))))</f>
        <v>0</v>
      </c>
      <c r="AO1164">
        <f>IF(DEGREES(ACOS(SIN(RADIANS(G1164))*SIN(RADIANS(E1158))+COS(RADIANS(G1164))*COS(RADIANS(E1158))*COS(RADIANS(AO1148))))&gt;90,0,$F$4*$F$5/E1157^2*(SIN(RADIANS(G1164))*SIN(RADIANS(E1158))+COS(RADIANS(G1164))*COS(RADIANS(E1158))*COS(RADIANS(AO1148))))</f>
        <v>0</v>
      </c>
      <c r="AP1164">
        <f>IF(DEGREES(ACOS(SIN(RADIANS(G1164))*SIN(RADIANS(E1158))+COS(RADIANS(G1164))*COS(RADIANS(E1158))*COS(RADIANS(AP1148))))&gt;90,0,$F$4*$F$5/E1157^2*(SIN(RADIANS(G1164))*SIN(RADIANS(E1158))+COS(RADIANS(G1164))*COS(RADIANS(E1158))*COS(RADIANS(AP1148))))</f>
        <v>0</v>
      </c>
      <c r="AQ1164">
        <f>IF(DEGREES(ACOS(SIN(RADIANS(G1164))*SIN(RADIANS(E1158))+COS(RADIANS(G1164))*COS(RADIANS(E1158))*COS(RADIANS(AQ1148))))&gt;90,0,$F$4*$F$5/E1157^2*(SIN(RADIANS(G1164))*SIN(RADIANS(E1158))+COS(RADIANS(G1164))*COS(RADIANS(E1158))*COS(RADIANS(AQ1148))))</f>
        <v>0</v>
      </c>
      <c r="AR1164">
        <f>IF(DEGREES(ACOS(SIN(RADIANS(G1164))*SIN(RADIANS(E1158))+COS(RADIANS(G1164))*COS(RADIANS(E1158))*COS(RADIANS(AR1148))))&gt;90,0,$F$4*$F$5/E1157^2*(SIN(RADIANS(G1164))*SIN(RADIANS(E1158))+COS(RADIANS(G1164))*COS(RADIANS(E1158))*COS(RADIANS(AR1148))))</f>
        <v>0</v>
      </c>
    </row>
    <row r="1165" spans="2:44" x14ac:dyDescent="0.5">
      <c r="G1165">
        <v>-60</v>
      </c>
      <c r="I1165">
        <f>IF(DEGREES(ACOS(SIN(RADIANS(G1165))*SIN(RADIANS(E1158))+COS(RADIANS(G1165))*COS(RADIANS(E1158))*COS(RADIANS(I1148))))&gt;90,0,$F$4*$F$5/E1157^2*(SIN(RADIANS(G1165))*SIN(RADIANS(E1158))+COS(RADIANS(G1165))*COS(RADIANS(E1158))*COS(RADIANS(I1148))))</f>
        <v>0</v>
      </c>
      <c r="J1165">
        <f>IF(DEGREES(ACOS(SIN(RADIANS(G1165))*SIN(RADIANS(E1158))+COS(RADIANS(G1165))*COS(RADIANS(E1158))*COS(RADIANS(J1148))))&gt;90,0,$F$4*$F$5/E1157^2*(SIN(RADIANS(G1165))*SIN(RADIANS(E1158))+COS(RADIANS(G1165))*COS(RADIANS(E1158))*COS(RADIANS(J1148))))</f>
        <v>0</v>
      </c>
      <c r="K1165">
        <f>IF(DEGREES(ACOS(SIN(RADIANS(G1165))*SIN(RADIANS(E1158))+COS(RADIANS(G1165))*COS(RADIANS(E1158))*COS(RADIANS(K1148))))&gt;90,0,$F$4*$F$5/E1157^2*(SIN(RADIANS(G1165))*SIN(RADIANS(E1158))+COS(RADIANS(G1165))*COS(RADIANS(E1158))*COS(RADIANS(K1148))))</f>
        <v>0</v>
      </c>
      <c r="L1165">
        <f>IF(DEGREES(ACOS(SIN(RADIANS(G1165))*SIN(RADIANS(E1158))+COS(RADIANS(G1165))*COS(RADIANS(E1158))*COS(RADIANS(L1148))))&gt;90,0,$F$4*$F$5/E1157^2*(SIN(RADIANS(G1165))*SIN(RADIANS(E1158))+COS(RADIANS(G1165))*COS(RADIANS(E1158))*COS(RADIANS(L1148))))</f>
        <v>0</v>
      </c>
      <c r="M1165">
        <f>IF(DEGREES(ACOS(SIN(RADIANS(G1165))*SIN(RADIANS(E1158))+COS(RADIANS(G1165))*COS(RADIANS(E1158))*COS(RADIANS(M1148))))&gt;90,0,$F$4*$F$5/E1157^2*(SIN(RADIANS(G1165))*SIN(RADIANS(E1158))+COS(RADIANS(G1165))*COS(RADIANS(E1158))*COS(RADIANS(M1148))))</f>
        <v>0</v>
      </c>
      <c r="N1165">
        <f>IF(DEGREES(ACOS(SIN(RADIANS(G1165))*SIN(RADIANS(E1158))+COS(RADIANS(G1165))*COS(RADIANS(E1158))*COS(RADIANS(N1148))))&gt;90,0,$F$4*$F$5/E1157^2*(SIN(RADIANS(G1165))*SIN(RADIANS(E1158))+COS(RADIANS(G1165))*COS(RADIANS(E1158))*COS(RADIANS(N1148))))</f>
        <v>0</v>
      </c>
      <c r="O1165">
        <f>IF(DEGREES(ACOS(SIN(RADIANS(G1165))*SIN(RADIANS(E1158))+COS(RADIANS(G1165))*COS(RADIANS(E1158))*COS(RADIANS(O1148))))&gt;90,0,$F$4*$F$5/E1157^2*(SIN(RADIANS(G1165))*SIN(RADIANS(E1158))+COS(RADIANS(G1165))*COS(RADIANS(E1158))*COS(RADIANS(O1148))))</f>
        <v>0</v>
      </c>
      <c r="P1165">
        <f>IF(DEGREES(ACOS(SIN(RADIANS(G1165))*SIN(RADIANS(E1158))+COS(RADIANS(G1165))*COS(RADIANS(E1158))*COS(RADIANS(P1148))))&gt;90,0,$F$4*$F$5/E1157^2*(SIN(RADIANS(G1165))*SIN(RADIANS(E1158))+COS(RADIANS(G1165))*COS(RADIANS(E1158))*COS(RADIANS(P1148))))</f>
        <v>0</v>
      </c>
      <c r="Q1165">
        <f>IF(DEGREES(ACOS(SIN(RADIANS(G1165))*SIN(RADIANS(E1158))+COS(RADIANS(G1165))*COS(RADIANS(E1158))*COS(RADIANS(Q1148))))&gt;90,0,$F$4*$F$5/E1157^2*(SIN(RADIANS(G1165))*SIN(RADIANS(E1158))+COS(RADIANS(G1165))*COS(RADIANS(E1158))*COS(RADIANS(Q1148))))</f>
        <v>0</v>
      </c>
      <c r="R1165" t="e">
        <f>IF(DEGREES(ACOS(SIN(RADIANS(G1165))*SIN(RADIANS(E1158))+COS(RADIANS(G1165))*COS(RADIANS(E1158))*COS(RADIANS(R1148))))&gt;90,0,$F$4*$F$5/E1157^2*(SIN(RADIANS(G1165))*SIN(RADIANS(E1158))+COS(RADIANS(G1165))*COS(RADIANS(E1158))*COS(RADIANS(R1148))))</f>
        <v>#DIV/0!</v>
      </c>
      <c r="S1165" t="e">
        <f>IF(DEGREES(ACOS(SIN(RADIANS(G1165))*SIN(RADIANS(E1158))+COS(RADIANS(G1165))*COS(RADIANS(E1158))*COS(RADIANS(S1148))))&gt;90,0,$F$4*$F$5/E1157^2*(SIN(RADIANS(G1165))*SIN(RADIANS(E1158))+COS(RADIANS(G1165))*COS(RADIANS(E1158))*COS(RADIANS(S1148))))</f>
        <v>#DIV/0!</v>
      </c>
      <c r="T1165" t="e">
        <f>IF(DEGREES(ACOS(SIN(RADIANS(G1165))*SIN(RADIANS(E1158))+COS(RADIANS(G1165))*COS(RADIANS(E1158))*COS(RADIANS(T1148))))&gt;90,0,$F$4*$F$5/E1157^2*(SIN(RADIANS(G1165))*SIN(RADIANS(E1158))+COS(RADIANS(G1165))*COS(RADIANS(E1158))*COS(RADIANS(T1148))))</f>
        <v>#DIV/0!</v>
      </c>
      <c r="U1165" t="e">
        <f>IF(DEGREES(ACOS(SIN(RADIANS(G1165))*SIN(RADIANS(E1158))+COS(RADIANS(G1165))*COS(RADIANS(E1158))*COS(RADIANS(U1148))))&gt;90,0,$F$4*$F$5/E1157^2*(SIN(RADIANS(G1165))*SIN(RADIANS(E1158))+COS(RADIANS(G1165))*COS(RADIANS(E1158))*COS(RADIANS(U1148))))</f>
        <v>#DIV/0!</v>
      </c>
      <c r="V1165" t="e">
        <f>IF(DEGREES(ACOS(SIN(RADIANS(G1165))*SIN(RADIANS(E1158))+COS(RADIANS(G1165))*COS(RADIANS(E1158))*COS(RADIANS(V1148))))&gt;90,0,$F$4*$F$5/E1157^2*(SIN(RADIANS(G1165))*SIN(RADIANS(E1158))+COS(RADIANS(G1165))*COS(RADIANS(E1158))*COS(RADIANS(V1148))))</f>
        <v>#DIV/0!</v>
      </c>
      <c r="W1165" t="e">
        <f>IF(DEGREES(ACOS(SIN(RADIANS(G1165))*SIN(RADIANS(E1158))+COS(RADIANS(G1165))*COS(RADIANS(E1158))*COS(RADIANS(W1148))))&gt;90,0,$F$4*$F$5/E1157^2*(SIN(RADIANS(G1165))*SIN(RADIANS(E1158))+COS(RADIANS(G1165))*COS(RADIANS(E1158))*COS(RADIANS(W1148))))</f>
        <v>#DIV/0!</v>
      </c>
      <c r="X1165" t="e">
        <f>IF(DEGREES(ACOS(SIN(RADIANS(G1165))*SIN(RADIANS(E1158))+COS(RADIANS(G1165))*COS(RADIANS(E1158))*COS(RADIANS(X1148))))&gt;90,0,$F$4*$F$5/E1157^2*(SIN(RADIANS(G1165))*SIN(RADIANS(E1158))+COS(RADIANS(G1165))*COS(RADIANS(E1158))*COS(RADIANS(X1148))))</f>
        <v>#DIV/0!</v>
      </c>
      <c r="Y1165" t="e">
        <f>IF(DEGREES(ACOS(SIN(RADIANS(G1165))*SIN(RADIANS(E1158))+COS(RADIANS(G1165))*COS(RADIANS(E1158))*COS(RADIANS(Y1148))))&gt;90,0,$F$4*$F$5/E1157^2*(SIN(RADIANS(G1165))*SIN(RADIANS(E1158))+COS(RADIANS(G1165))*COS(RADIANS(E1158))*COS(RADIANS(Y1148))))</f>
        <v>#DIV/0!</v>
      </c>
      <c r="Z1165" t="e">
        <f>IF(DEGREES(ACOS(SIN(RADIANS(G1165))*SIN(RADIANS(E1158))+COS(RADIANS(G1165))*COS(RADIANS(E1158))*COS(RADIANS(Z1148))))&gt;90,0,$F$4*$F$5/E1157^2*(SIN(RADIANS(G1165))*SIN(RADIANS(E1158))+COS(RADIANS(G1165))*COS(RADIANS(E1158))*COS(RADIANS(Z1148))))</f>
        <v>#DIV/0!</v>
      </c>
      <c r="AA1165" t="e">
        <f>IF(DEGREES(ACOS(SIN(RADIANS(G1165))*SIN(RADIANS(E1158))+COS(RADIANS(G1165))*COS(RADIANS(E1158))*COS(RADIANS(AA1148))))&gt;90,0,$F$4*$F$5/E1157^2*(SIN(RADIANS(G1165))*SIN(RADIANS(E1158))+COS(RADIANS(G1165))*COS(RADIANS(E1158))*COS(RADIANS(AA1148))))</f>
        <v>#DIV/0!</v>
      </c>
      <c r="AB1165" t="e">
        <f>IF(DEGREES(ACOS(SIN(RADIANS(G1165))*SIN(RADIANS(E1158))+COS(RADIANS(G1165))*COS(RADIANS(E1158))*COS(RADIANS(AB1148))))&gt;90,0,$F$4*$F$5/E1157^2*(SIN(RADIANS(G1165))*SIN(RADIANS(E1158))+COS(RADIANS(G1165))*COS(RADIANS(E1158))*COS(RADIANS(AB1148))))</f>
        <v>#DIV/0!</v>
      </c>
      <c r="AC1165" t="e">
        <f>IF(DEGREES(ACOS(SIN(RADIANS(G1165))*SIN(RADIANS(E1158))+COS(RADIANS(G1165))*COS(RADIANS(E1158))*COS(RADIANS(AC1148))))&gt;90,0,$F$4*$F$5/E1157^2*(SIN(RADIANS(G1165))*SIN(RADIANS(E1158))+COS(RADIANS(G1165))*COS(RADIANS(E1158))*COS(RADIANS(AC1148))))</f>
        <v>#DIV/0!</v>
      </c>
      <c r="AD1165" t="e">
        <f>IF(DEGREES(ACOS(SIN(RADIANS(G1165))*SIN(RADIANS(E1158))+COS(RADIANS(G1165))*COS(RADIANS(E1158))*COS(RADIANS(AD1148))))&gt;90,0,$F$4*$F$5/E1157^2*(SIN(RADIANS(G1165))*SIN(RADIANS(E1158))+COS(RADIANS(G1165))*COS(RADIANS(E1158))*COS(RADIANS(AD1148))))</f>
        <v>#DIV/0!</v>
      </c>
      <c r="AE1165" t="e">
        <f>IF(DEGREES(ACOS(SIN(RADIANS(G1165))*SIN(RADIANS(E1158))+COS(RADIANS(G1165))*COS(RADIANS(E1158))*COS(RADIANS(AE1148))))&gt;90,0,$F$4*$F$5/E1157^2*(SIN(RADIANS(G1165))*SIN(RADIANS(E1158))+COS(RADIANS(G1165))*COS(RADIANS(E1158))*COS(RADIANS(AE1148))))</f>
        <v>#DIV/0!</v>
      </c>
      <c r="AF1165" t="e">
        <f>IF(DEGREES(ACOS(SIN(RADIANS(G1165))*SIN(RADIANS(E1158))+COS(RADIANS(G1165))*COS(RADIANS(E1158))*COS(RADIANS(AF1148))))&gt;90,0,$F$4*$F$5/E1157^2*(SIN(RADIANS(G1165))*SIN(RADIANS(E1158))+COS(RADIANS(G1165))*COS(RADIANS(E1158))*COS(RADIANS(AF1148))))</f>
        <v>#DIV/0!</v>
      </c>
      <c r="AG1165" t="e">
        <f>IF(DEGREES(ACOS(SIN(RADIANS(G1165))*SIN(RADIANS(E1158))+COS(RADIANS(G1165))*COS(RADIANS(E1158))*COS(RADIANS(AG1148))))&gt;90,0,$F$4*$F$5/E1157^2*(SIN(RADIANS(G1165))*SIN(RADIANS(E1158))+COS(RADIANS(G1165))*COS(RADIANS(E1158))*COS(RADIANS(AG1148))))</f>
        <v>#DIV/0!</v>
      </c>
      <c r="AH1165" t="e">
        <f>IF(DEGREES(ACOS(SIN(RADIANS(G1165))*SIN(RADIANS(E1158))+COS(RADIANS(G1165))*COS(RADIANS(E1158))*COS(RADIANS(AH1148))))&gt;90,0,$F$4*$F$5/E1157^2*(SIN(RADIANS(G1165))*SIN(RADIANS(E1158))+COS(RADIANS(G1165))*COS(RADIANS(E1158))*COS(RADIANS(AH1148))))</f>
        <v>#DIV/0!</v>
      </c>
      <c r="AI1165" t="e">
        <f>IF(DEGREES(ACOS(SIN(RADIANS(G1165))*SIN(RADIANS(E1158))+COS(RADIANS(G1165))*COS(RADIANS(E1158))*COS(RADIANS(AI1148))))&gt;90,0,$F$4*$F$5/E1157^2*(SIN(RADIANS(G1165))*SIN(RADIANS(E1158))+COS(RADIANS(G1165))*COS(RADIANS(E1158))*COS(RADIANS(AI1148))))</f>
        <v>#DIV/0!</v>
      </c>
      <c r="AJ1165" t="e">
        <f>IF(DEGREES(ACOS(SIN(RADIANS(G1165))*SIN(RADIANS(E1158))+COS(RADIANS(G1165))*COS(RADIANS(E1158))*COS(RADIANS(AJ1148))))&gt;90,0,$F$4*$F$5/E1157^2*(SIN(RADIANS(G1165))*SIN(RADIANS(E1158))+COS(RADIANS(G1165))*COS(RADIANS(E1158))*COS(RADIANS(AJ1148))))</f>
        <v>#DIV/0!</v>
      </c>
      <c r="AK1165">
        <f>IF(DEGREES(ACOS(SIN(RADIANS(G1165))*SIN(RADIANS(E1158))+COS(RADIANS(G1165))*COS(RADIANS(E1158))*COS(RADIANS(AK1148))))&gt;90,0,$F$4*$F$5/E1157^2*(SIN(RADIANS(G1165))*SIN(RADIANS(E1158))+COS(RADIANS(G1165))*COS(RADIANS(E1158))*COS(RADIANS(AK1148))))</f>
        <v>0</v>
      </c>
      <c r="AL1165">
        <f>IF(DEGREES(ACOS(SIN(RADIANS(G1165))*SIN(RADIANS(E1158))+COS(RADIANS(G1165))*COS(RADIANS(E1158))*COS(RADIANS(AL1148))))&gt;90,0,$F$4*$F$5/E1157^2*(SIN(RADIANS(G1165))*SIN(RADIANS(E1158))+COS(RADIANS(G1165))*COS(RADIANS(E1158))*COS(RADIANS(AL1148))))</f>
        <v>0</v>
      </c>
      <c r="AM1165">
        <f>IF(DEGREES(ACOS(SIN(RADIANS(G1165))*SIN(RADIANS(E1158))+COS(RADIANS(G1165))*COS(RADIANS(E1158))*COS(RADIANS(AM1148))))&gt;90,0,$F$4*$F$5/E1157^2*(SIN(RADIANS(G1165))*SIN(RADIANS(E1158))+COS(RADIANS(G1165))*COS(RADIANS(E1158))*COS(RADIANS(AM1148))))</f>
        <v>0</v>
      </c>
      <c r="AN1165">
        <f>IF(DEGREES(ACOS(SIN(RADIANS(G1165))*SIN(RADIANS(E1158))+COS(RADIANS(G1165))*COS(RADIANS(E1158))*COS(RADIANS(AN1148))))&gt;90,0,$F$4*$F$5/E1157^2*(SIN(RADIANS(G1165))*SIN(RADIANS(E1158))+COS(RADIANS(G1165))*COS(RADIANS(E1158))*COS(RADIANS(AN1148))))</f>
        <v>0</v>
      </c>
      <c r="AO1165">
        <f>IF(DEGREES(ACOS(SIN(RADIANS(G1165))*SIN(RADIANS(E1158))+COS(RADIANS(G1165))*COS(RADIANS(E1158))*COS(RADIANS(AO1148))))&gt;90,0,$F$4*$F$5/E1157^2*(SIN(RADIANS(G1165))*SIN(RADIANS(E1158))+COS(RADIANS(G1165))*COS(RADIANS(E1158))*COS(RADIANS(AO1148))))</f>
        <v>0</v>
      </c>
      <c r="AP1165">
        <f>IF(DEGREES(ACOS(SIN(RADIANS(G1165))*SIN(RADIANS(E1158))+COS(RADIANS(G1165))*COS(RADIANS(E1158))*COS(RADIANS(AP1148))))&gt;90,0,$F$4*$F$5/E1157^2*(SIN(RADIANS(G1165))*SIN(RADIANS(E1158))+COS(RADIANS(G1165))*COS(RADIANS(E1158))*COS(RADIANS(AP1148))))</f>
        <v>0</v>
      </c>
      <c r="AQ1165">
        <f>IF(DEGREES(ACOS(SIN(RADIANS(G1165))*SIN(RADIANS(E1158))+COS(RADIANS(G1165))*COS(RADIANS(E1158))*COS(RADIANS(AQ1148))))&gt;90,0,$F$4*$F$5/E1157^2*(SIN(RADIANS(G1165))*SIN(RADIANS(E1158))+COS(RADIANS(G1165))*COS(RADIANS(E1158))*COS(RADIANS(AQ1148))))</f>
        <v>0</v>
      </c>
      <c r="AR1165">
        <f>IF(DEGREES(ACOS(SIN(RADIANS(G1165))*SIN(RADIANS(E1158))+COS(RADIANS(G1165))*COS(RADIANS(E1158))*COS(RADIANS(AR1148))))&gt;90,0,$F$4*$F$5/E1157^2*(SIN(RADIANS(G1165))*SIN(RADIANS(E1158))+COS(RADIANS(G1165))*COS(RADIANS(E1158))*COS(RADIANS(AR1148))))</f>
        <v>0</v>
      </c>
    </row>
    <row r="1166" spans="2:44" x14ac:dyDescent="0.5">
      <c r="G1166">
        <v>-70</v>
      </c>
      <c r="I1166">
        <f>IF(DEGREES(ACOS(SIN(RADIANS(G1166))*SIN(RADIANS(E1158))+COS(RADIANS(G1166))*COS(RADIANS(E1158))*COS(RADIANS(I1148))))&gt;90,0,$F$4*$F$5/E1157^2*(SIN(RADIANS(G1166))*SIN(RADIANS(E1158))+COS(RADIANS(G1166))*COS(RADIANS(E1158))*COS(RADIANS(I1148))))</f>
        <v>0</v>
      </c>
      <c r="J1166">
        <f>IF(DEGREES(ACOS(SIN(RADIANS(G1166))*SIN(RADIANS(E1158))+COS(RADIANS(G1166))*COS(RADIANS(E1158))*COS(RADIANS(J1148))))&gt;90,0,$F$4*$F$5/E1157^2*(SIN(RADIANS(G1166))*SIN(RADIANS(E1158))+COS(RADIANS(G1166))*COS(RADIANS(E1158))*COS(RADIANS(J1148))))</f>
        <v>0</v>
      </c>
      <c r="K1166">
        <f>IF(DEGREES(ACOS(SIN(RADIANS(G1166))*SIN(RADIANS(E1158))+COS(RADIANS(G1166))*COS(RADIANS(E1158))*COS(RADIANS(K1148))))&gt;90,0,$F$4*$F$5/E1157^2*(SIN(RADIANS(G1166))*SIN(RADIANS(E1158))+COS(RADIANS(G1166))*COS(RADIANS(E1158))*COS(RADIANS(K1148))))</f>
        <v>0</v>
      </c>
      <c r="L1166">
        <f>IF(DEGREES(ACOS(SIN(RADIANS(G1166))*SIN(RADIANS(E1158))+COS(RADIANS(G1166))*COS(RADIANS(E1158))*COS(RADIANS(L1148))))&gt;90,0,$F$4*$F$5/E1157^2*(SIN(RADIANS(G1166))*SIN(RADIANS(E1158))+COS(RADIANS(G1166))*COS(RADIANS(E1158))*COS(RADIANS(L1148))))</f>
        <v>0</v>
      </c>
      <c r="M1166">
        <f>IF(DEGREES(ACOS(SIN(RADIANS(G1166))*SIN(RADIANS(E1158))+COS(RADIANS(G1166))*COS(RADIANS(E1158))*COS(RADIANS(M1148))))&gt;90,0,$F$4*$F$5/E1157^2*(SIN(RADIANS(G1166))*SIN(RADIANS(E1158))+COS(RADIANS(G1166))*COS(RADIANS(E1158))*COS(RADIANS(M1148))))</f>
        <v>0</v>
      </c>
      <c r="N1166">
        <f>IF(DEGREES(ACOS(SIN(RADIANS(G1166))*SIN(RADIANS(E1158))+COS(RADIANS(G1166))*COS(RADIANS(E1158))*COS(RADIANS(N1148))))&gt;90,0,$F$4*$F$5/E1157^2*(SIN(RADIANS(G1166))*SIN(RADIANS(E1158))+COS(RADIANS(G1166))*COS(RADIANS(E1158))*COS(RADIANS(N1148))))</f>
        <v>0</v>
      </c>
      <c r="O1166">
        <f>IF(DEGREES(ACOS(SIN(RADIANS(G1166))*SIN(RADIANS(E1158))+COS(RADIANS(G1166))*COS(RADIANS(E1158))*COS(RADIANS(O1148))))&gt;90,0,$F$4*$F$5/E1157^2*(SIN(RADIANS(G1166))*SIN(RADIANS(E1158))+COS(RADIANS(G1166))*COS(RADIANS(E1158))*COS(RADIANS(O1148))))</f>
        <v>0</v>
      </c>
      <c r="P1166">
        <f>IF(DEGREES(ACOS(SIN(RADIANS(G1166))*SIN(RADIANS(E1158))+COS(RADIANS(G1166))*COS(RADIANS(E1158))*COS(RADIANS(P1148))))&gt;90,0,$F$4*$F$5/E1157^2*(SIN(RADIANS(G1166))*SIN(RADIANS(E1158))+COS(RADIANS(G1166))*COS(RADIANS(E1158))*COS(RADIANS(P1148))))</f>
        <v>0</v>
      </c>
      <c r="Q1166">
        <f>IF(DEGREES(ACOS(SIN(RADIANS(G1166))*SIN(RADIANS(E1158))+COS(RADIANS(G1166))*COS(RADIANS(E1158))*COS(RADIANS(Q1148))))&gt;90,0,$F$4*$F$5/E1157^2*(SIN(RADIANS(G1166))*SIN(RADIANS(E1158))+COS(RADIANS(G1166))*COS(RADIANS(E1158))*COS(RADIANS(Q1148))))</f>
        <v>0</v>
      </c>
      <c r="R1166" t="e">
        <f>IF(DEGREES(ACOS(SIN(RADIANS(G1166))*SIN(RADIANS(E1158))+COS(RADIANS(G1166))*COS(RADIANS(E1158))*COS(RADIANS(R1148))))&gt;90,0,$F$4*$F$5/E1157^2*(SIN(RADIANS(G1166))*SIN(RADIANS(E1158))+COS(RADIANS(G1166))*COS(RADIANS(E1158))*COS(RADIANS(R1148))))</f>
        <v>#DIV/0!</v>
      </c>
      <c r="S1166" t="e">
        <f>IF(DEGREES(ACOS(SIN(RADIANS(G1166))*SIN(RADIANS(E1158))+COS(RADIANS(G1166))*COS(RADIANS(E1158))*COS(RADIANS(S1148))))&gt;90,0,$F$4*$F$5/E1157^2*(SIN(RADIANS(G1166))*SIN(RADIANS(E1158))+COS(RADIANS(G1166))*COS(RADIANS(E1158))*COS(RADIANS(S1148))))</f>
        <v>#DIV/0!</v>
      </c>
      <c r="T1166" t="e">
        <f>IF(DEGREES(ACOS(SIN(RADIANS(G1166))*SIN(RADIANS(E1158))+COS(RADIANS(G1166))*COS(RADIANS(E1158))*COS(RADIANS(T1148))))&gt;90,0,$F$4*$F$5/E1157^2*(SIN(RADIANS(G1166))*SIN(RADIANS(E1158))+COS(RADIANS(G1166))*COS(RADIANS(E1158))*COS(RADIANS(T1148))))</f>
        <v>#DIV/0!</v>
      </c>
      <c r="U1166" t="e">
        <f>IF(DEGREES(ACOS(SIN(RADIANS(G1166))*SIN(RADIANS(E1158))+COS(RADIANS(G1166))*COS(RADIANS(E1158))*COS(RADIANS(U1148))))&gt;90,0,$F$4*$F$5/E1157^2*(SIN(RADIANS(G1166))*SIN(RADIANS(E1158))+COS(RADIANS(G1166))*COS(RADIANS(E1158))*COS(RADIANS(U1148))))</f>
        <v>#DIV/0!</v>
      </c>
      <c r="V1166" t="e">
        <f>IF(DEGREES(ACOS(SIN(RADIANS(G1166))*SIN(RADIANS(E1158))+COS(RADIANS(G1166))*COS(RADIANS(E1158))*COS(RADIANS(V1148))))&gt;90,0,$F$4*$F$5/E1157^2*(SIN(RADIANS(G1166))*SIN(RADIANS(E1158))+COS(RADIANS(G1166))*COS(RADIANS(E1158))*COS(RADIANS(V1148))))</f>
        <v>#DIV/0!</v>
      </c>
      <c r="W1166" t="e">
        <f>IF(DEGREES(ACOS(SIN(RADIANS(G1166))*SIN(RADIANS(E1158))+COS(RADIANS(G1166))*COS(RADIANS(E1158))*COS(RADIANS(W1148))))&gt;90,0,$F$4*$F$5/E1157^2*(SIN(RADIANS(G1166))*SIN(RADIANS(E1158))+COS(RADIANS(G1166))*COS(RADIANS(E1158))*COS(RADIANS(W1148))))</f>
        <v>#DIV/0!</v>
      </c>
      <c r="X1166" t="e">
        <f>IF(DEGREES(ACOS(SIN(RADIANS(G1166))*SIN(RADIANS(E1158))+COS(RADIANS(G1166))*COS(RADIANS(E1158))*COS(RADIANS(X1148))))&gt;90,0,$F$4*$F$5/E1157^2*(SIN(RADIANS(G1166))*SIN(RADIANS(E1158))+COS(RADIANS(G1166))*COS(RADIANS(E1158))*COS(RADIANS(X1148))))</f>
        <v>#DIV/0!</v>
      </c>
      <c r="Y1166" t="e">
        <f>IF(DEGREES(ACOS(SIN(RADIANS(G1166))*SIN(RADIANS(E1158))+COS(RADIANS(G1166))*COS(RADIANS(E1158))*COS(RADIANS(Y1148))))&gt;90,0,$F$4*$F$5/E1157^2*(SIN(RADIANS(G1166))*SIN(RADIANS(E1158))+COS(RADIANS(G1166))*COS(RADIANS(E1158))*COS(RADIANS(Y1148))))</f>
        <v>#DIV/0!</v>
      </c>
      <c r="Z1166" t="e">
        <f>IF(DEGREES(ACOS(SIN(RADIANS(G1166))*SIN(RADIANS(E1158))+COS(RADIANS(G1166))*COS(RADIANS(E1158))*COS(RADIANS(Z1148))))&gt;90,0,$F$4*$F$5/E1157^2*(SIN(RADIANS(G1166))*SIN(RADIANS(E1158))+COS(RADIANS(G1166))*COS(RADIANS(E1158))*COS(RADIANS(Z1148))))</f>
        <v>#DIV/0!</v>
      </c>
      <c r="AA1166" t="e">
        <f>IF(DEGREES(ACOS(SIN(RADIANS(G1166))*SIN(RADIANS(E1158))+COS(RADIANS(G1166))*COS(RADIANS(E1158))*COS(RADIANS(AA1148))))&gt;90,0,$F$4*$F$5/E1157^2*(SIN(RADIANS(G1166))*SIN(RADIANS(E1158))+COS(RADIANS(G1166))*COS(RADIANS(E1158))*COS(RADIANS(AA1148))))</f>
        <v>#DIV/0!</v>
      </c>
      <c r="AB1166" t="e">
        <f>IF(DEGREES(ACOS(SIN(RADIANS(G1166))*SIN(RADIANS(E1158))+COS(RADIANS(G1166))*COS(RADIANS(E1158))*COS(RADIANS(AB1148))))&gt;90,0,$F$4*$F$5/E1157^2*(SIN(RADIANS(G1166))*SIN(RADIANS(E1158))+COS(RADIANS(G1166))*COS(RADIANS(E1158))*COS(RADIANS(AB1148))))</f>
        <v>#DIV/0!</v>
      </c>
      <c r="AC1166" t="e">
        <f>IF(DEGREES(ACOS(SIN(RADIANS(G1166))*SIN(RADIANS(E1158))+COS(RADIANS(G1166))*COS(RADIANS(E1158))*COS(RADIANS(AC1148))))&gt;90,0,$F$4*$F$5/E1157^2*(SIN(RADIANS(G1166))*SIN(RADIANS(E1158))+COS(RADIANS(G1166))*COS(RADIANS(E1158))*COS(RADIANS(AC1148))))</f>
        <v>#DIV/0!</v>
      </c>
      <c r="AD1166" t="e">
        <f>IF(DEGREES(ACOS(SIN(RADIANS(G1166))*SIN(RADIANS(E1158))+COS(RADIANS(G1166))*COS(RADIANS(E1158))*COS(RADIANS(AD1148))))&gt;90,0,$F$4*$F$5/E1157^2*(SIN(RADIANS(G1166))*SIN(RADIANS(E1158))+COS(RADIANS(G1166))*COS(RADIANS(E1158))*COS(RADIANS(AD1148))))</f>
        <v>#DIV/0!</v>
      </c>
      <c r="AE1166" t="e">
        <f>IF(DEGREES(ACOS(SIN(RADIANS(G1166))*SIN(RADIANS(E1158))+COS(RADIANS(G1166))*COS(RADIANS(E1158))*COS(RADIANS(AE1148))))&gt;90,0,$F$4*$F$5/E1157^2*(SIN(RADIANS(G1166))*SIN(RADIANS(E1158))+COS(RADIANS(G1166))*COS(RADIANS(E1158))*COS(RADIANS(AE1148))))</f>
        <v>#DIV/0!</v>
      </c>
      <c r="AF1166" t="e">
        <f>IF(DEGREES(ACOS(SIN(RADIANS(G1166))*SIN(RADIANS(E1158))+COS(RADIANS(G1166))*COS(RADIANS(E1158))*COS(RADIANS(AF1148))))&gt;90,0,$F$4*$F$5/E1157^2*(SIN(RADIANS(G1166))*SIN(RADIANS(E1158))+COS(RADIANS(G1166))*COS(RADIANS(E1158))*COS(RADIANS(AF1148))))</f>
        <v>#DIV/0!</v>
      </c>
      <c r="AG1166" t="e">
        <f>IF(DEGREES(ACOS(SIN(RADIANS(G1166))*SIN(RADIANS(E1158))+COS(RADIANS(G1166))*COS(RADIANS(E1158))*COS(RADIANS(AG1148))))&gt;90,0,$F$4*$F$5/E1157^2*(SIN(RADIANS(G1166))*SIN(RADIANS(E1158))+COS(RADIANS(G1166))*COS(RADIANS(E1158))*COS(RADIANS(AG1148))))</f>
        <v>#DIV/0!</v>
      </c>
      <c r="AH1166" t="e">
        <f>IF(DEGREES(ACOS(SIN(RADIANS(G1166))*SIN(RADIANS(E1158))+COS(RADIANS(G1166))*COS(RADIANS(E1158))*COS(RADIANS(AH1148))))&gt;90,0,$F$4*$F$5/E1157^2*(SIN(RADIANS(G1166))*SIN(RADIANS(E1158))+COS(RADIANS(G1166))*COS(RADIANS(E1158))*COS(RADIANS(AH1148))))</f>
        <v>#DIV/0!</v>
      </c>
      <c r="AI1166" t="e">
        <f>IF(DEGREES(ACOS(SIN(RADIANS(G1166))*SIN(RADIANS(E1158))+COS(RADIANS(G1166))*COS(RADIANS(E1158))*COS(RADIANS(AI1148))))&gt;90,0,$F$4*$F$5/E1157^2*(SIN(RADIANS(G1166))*SIN(RADIANS(E1158))+COS(RADIANS(G1166))*COS(RADIANS(E1158))*COS(RADIANS(AI1148))))</f>
        <v>#DIV/0!</v>
      </c>
      <c r="AJ1166" t="e">
        <f>IF(DEGREES(ACOS(SIN(RADIANS(G1166))*SIN(RADIANS(E1158))+COS(RADIANS(G1166))*COS(RADIANS(E1158))*COS(RADIANS(AJ1148))))&gt;90,0,$F$4*$F$5/E1157^2*(SIN(RADIANS(G1166))*SIN(RADIANS(E1158))+COS(RADIANS(G1166))*COS(RADIANS(E1158))*COS(RADIANS(AJ1148))))</f>
        <v>#DIV/0!</v>
      </c>
      <c r="AK1166">
        <f>IF(DEGREES(ACOS(SIN(RADIANS(G1166))*SIN(RADIANS(E1158))+COS(RADIANS(G1166))*COS(RADIANS(E1158))*COS(RADIANS(AK1148))))&gt;90,0,$F$4*$F$5/E1157^2*(SIN(RADIANS(G1166))*SIN(RADIANS(E1158))+COS(RADIANS(G1166))*COS(RADIANS(E1158))*COS(RADIANS(AK1148))))</f>
        <v>0</v>
      </c>
      <c r="AL1166">
        <f>IF(DEGREES(ACOS(SIN(RADIANS(G1166))*SIN(RADIANS(E1158))+COS(RADIANS(G1166))*COS(RADIANS(E1158))*COS(RADIANS(AL1148))))&gt;90,0,$F$4*$F$5/E1157^2*(SIN(RADIANS(G1166))*SIN(RADIANS(E1158))+COS(RADIANS(G1166))*COS(RADIANS(E1158))*COS(RADIANS(AL1148))))</f>
        <v>0</v>
      </c>
      <c r="AM1166">
        <f>IF(DEGREES(ACOS(SIN(RADIANS(G1166))*SIN(RADIANS(E1158))+COS(RADIANS(G1166))*COS(RADIANS(E1158))*COS(RADIANS(AM1148))))&gt;90,0,$F$4*$F$5/E1157^2*(SIN(RADIANS(G1166))*SIN(RADIANS(E1158))+COS(RADIANS(G1166))*COS(RADIANS(E1158))*COS(RADIANS(AM1148))))</f>
        <v>0</v>
      </c>
      <c r="AN1166">
        <f>IF(DEGREES(ACOS(SIN(RADIANS(G1166))*SIN(RADIANS(E1158))+COS(RADIANS(G1166))*COS(RADIANS(E1158))*COS(RADIANS(AN1148))))&gt;90,0,$F$4*$F$5/E1157^2*(SIN(RADIANS(G1166))*SIN(RADIANS(E1158))+COS(RADIANS(G1166))*COS(RADIANS(E1158))*COS(RADIANS(AN1148))))</f>
        <v>0</v>
      </c>
      <c r="AO1166">
        <f>IF(DEGREES(ACOS(SIN(RADIANS(G1166))*SIN(RADIANS(E1158))+COS(RADIANS(G1166))*COS(RADIANS(E1158))*COS(RADIANS(AO1148))))&gt;90,0,$F$4*$F$5/E1157^2*(SIN(RADIANS(G1166))*SIN(RADIANS(E1158))+COS(RADIANS(G1166))*COS(RADIANS(E1158))*COS(RADIANS(AO1148))))</f>
        <v>0</v>
      </c>
      <c r="AP1166">
        <f>IF(DEGREES(ACOS(SIN(RADIANS(G1166))*SIN(RADIANS(E1158))+COS(RADIANS(G1166))*COS(RADIANS(E1158))*COS(RADIANS(AP1148))))&gt;90,0,$F$4*$F$5/E1157^2*(SIN(RADIANS(G1166))*SIN(RADIANS(E1158))+COS(RADIANS(G1166))*COS(RADIANS(E1158))*COS(RADIANS(AP1148))))</f>
        <v>0</v>
      </c>
      <c r="AQ1166">
        <f>IF(DEGREES(ACOS(SIN(RADIANS(G1166))*SIN(RADIANS(E1158))+COS(RADIANS(G1166))*COS(RADIANS(E1158))*COS(RADIANS(AQ1148))))&gt;90,0,$F$4*$F$5/E1157^2*(SIN(RADIANS(G1166))*SIN(RADIANS(E1158))+COS(RADIANS(G1166))*COS(RADIANS(E1158))*COS(RADIANS(AQ1148))))</f>
        <v>0</v>
      </c>
      <c r="AR1166">
        <f>IF(DEGREES(ACOS(SIN(RADIANS(G1166))*SIN(RADIANS(E1158))+COS(RADIANS(G1166))*COS(RADIANS(E1158))*COS(RADIANS(AR1148))))&gt;90,0,$F$4*$F$5/E1157^2*(SIN(RADIANS(G1166))*SIN(RADIANS(E1158))+COS(RADIANS(G1166))*COS(RADIANS(E1158))*COS(RADIANS(AR1148))))</f>
        <v>0</v>
      </c>
    </row>
    <row r="1167" spans="2:44" x14ac:dyDescent="0.5">
      <c r="G1167">
        <v>-80</v>
      </c>
      <c r="I1167">
        <f>IF(DEGREES(ACOS(SIN(RADIANS(G1167))*SIN(RADIANS(E1158))+COS(RADIANS(G1167))*COS(RADIANS(E1158))*COS(RADIANS(I1148))))&gt;90,0,$F$4*$F$5/E1157^2*(SIN(RADIANS(G1167))*SIN(RADIANS(E1158))+COS(RADIANS(G1167))*COS(RADIANS(E1158))*COS(RADIANS(I1148))))</f>
        <v>0</v>
      </c>
      <c r="J1167">
        <f>IF(DEGREES(ACOS(SIN(RADIANS(G1167))*SIN(RADIANS(E1158))+COS(RADIANS(G1167))*COS(RADIANS(E1158))*COS(RADIANS(J1148))))&gt;90,0,$F$4*$F$5/E1157^2*(SIN(RADIANS(G1167))*SIN(RADIANS(E1158))+COS(RADIANS(G1167))*COS(RADIANS(E1158))*COS(RADIANS(J1148))))</f>
        <v>0</v>
      </c>
      <c r="K1167">
        <f>IF(DEGREES(ACOS(SIN(RADIANS(G1167))*SIN(RADIANS(E1158))+COS(RADIANS(G1167))*COS(RADIANS(E1158))*COS(RADIANS(K1148))))&gt;90,0,$F$4*$F$5/E1157^2*(SIN(RADIANS(G1167))*SIN(RADIANS(E1158))+COS(RADIANS(G1167))*COS(RADIANS(E1158))*COS(RADIANS(K1148))))</f>
        <v>0</v>
      </c>
      <c r="L1167">
        <f>IF(DEGREES(ACOS(SIN(RADIANS(G1167))*SIN(RADIANS(E1158))+COS(RADIANS(G1167))*COS(RADIANS(E1158))*COS(RADIANS(L1148))))&gt;90,0,$F$4*$F$5/E1157^2*(SIN(RADIANS(G1167))*SIN(RADIANS(E1158))+COS(RADIANS(G1167))*COS(RADIANS(E1158))*COS(RADIANS(L1148))))</f>
        <v>0</v>
      </c>
      <c r="M1167">
        <f>IF(DEGREES(ACOS(SIN(RADIANS(G1167))*SIN(RADIANS(E1158))+COS(RADIANS(G1167))*COS(RADIANS(E1158))*COS(RADIANS(M1148))))&gt;90,0,$F$4*$F$5/E1157^2*(SIN(RADIANS(G1167))*SIN(RADIANS(E1158))+COS(RADIANS(G1167))*COS(RADIANS(E1158))*COS(RADIANS(M1148))))</f>
        <v>0</v>
      </c>
      <c r="N1167">
        <f>IF(DEGREES(ACOS(SIN(RADIANS(G1167))*SIN(RADIANS(E1158))+COS(RADIANS(G1167))*COS(RADIANS(E1158))*COS(RADIANS(N1148))))&gt;90,0,$F$4*$F$5/E1157^2*(SIN(RADIANS(G1167))*SIN(RADIANS(E1158))+COS(RADIANS(G1167))*COS(RADIANS(E1158))*COS(RADIANS(N1148))))</f>
        <v>0</v>
      </c>
      <c r="O1167">
        <f>IF(DEGREES(ACOS(SIN(RADIANS(G1167))*SIN(RADIANS(E1158))+COS(RADIANS(G1167))*COS(RADIANS(E1158))*COS(RADIANS(O1148))))&gt;90,0,$F$4*$F$5/E1157^2*(SIN(RADIANS(G1167))*SIN(RADIANS(E1158))+COS(RADIANS(G1167))*COS(RADIANS(E1158))*COS(RADIANS(O1148))))</f>
        <v>0</v>
      </c>
      <c r="P1167">
        <f>IF(DEGREES(ACOS(SIN(RADIANS(G1167))*SIN(RADIANS(E1158))+COS(RADIANS(G1167))*COS(RADIANS(E1158))*COS(RADIANS(P1148))))&gt;90,0,$F$4*$F$5/E1157^2*(SIN(RADIANS(G1167))*SIN(RADIANS(E1158))+COS(RADIANS(G1167))*COS(RADIANS(E1158))*COS(RADIANS(P1148))))</f>
        <v>0</v>
      </c>
      <c r="Q1167">
        <f>IF(DEGREES(ACOS(SIN(RADIANS(G1167))*SIN(RADIANS(E1158))+COS(RADIANS(G1167))*COS(RADIANS(E1158))*COS(RADIANS(Q1148))))&gt;90,0,$F$4*$F$5/E1157^2*(SIN(RADIANS(G1167))*SIN(RADIANS(E1158))+COS(RADIANS(G1167))*COS(RADIANS(E1158))*COS(RADIANS(Q1148))))</f>
        <v>0</v>
      </c>
      <c r="R1167" t="e">
        <f>IF(DEGREES(ACOS(SIN(RADIANS(G1167))*SIN(RADIANS(E1158))+COS(RADIANS(G1167))*COS(RADIANS(E1158))*COS(RADIANS(R1148))))&gt;90,0,$F$4*$F$5/E1157^2*(SIN(RADIANS(G1167))*SIN(RADIANS(E1158))+COS(RADIANS(G1167))*COS(RADIANS(E1158))*COS(RADIANS(R1148))))</f>
        <v>#DIV/0!</v>
      </c>
      <c r="S1167" t="e">
        <f>IF(DEGREES(ACOS(SIN(RADIANS(G1167))*SIN(RADIANS(E1158))+COS(RADIANS(G1167))*COS(RADIANS(E1158))*COS(RADIANS(S1148))))&gt;90,0,$F$4*$F$5/E1157^2*(SIN(RADIANS(G1167))*SIN(RADIANS(E1158))+COS(RADIANS(G1167))*COS(RADIANS(E1158))*COS(RADIANS(S1148))))</f>
        <v>#DIV/0!</v>
      </c>
      <c r="T1167" t="e">
        <f>IF(DEGREES(ACOS(SIN(RADIANS(G1167))*SIN(RADIANS(E1158))+COS(RADIANS(G1167))*COS(RADIANS(E1158))*COS(RADIANS(T1148))))&gt;90,0,$F$4*$F$5/E1157^2*(SIN(RADIANS(G1167))*SIN(RADIANS(E1158))+COS(RADIANS(G1167))*COS(RADIANS(E1158))*COS(RADIANS(T1148))))</f>
        <v>#DIV/0!</v>
      </c>
      <c r="U1167" t="e">
        <f>IF(DEGREES(ACOS(SIN(RADIANS(G1167))*SIN(RADIANS(E1158))+COS(RADIANS(G1167))*COS(RADIANS(E1158))*COS(RADIANS(U1148))))&gt;90,0,$F$4*$F$5/E1157^2*(SIN(RADIANS(G1167))*SIN(RADIANS(E1158))+COS(RADIANS(G1167))*COS(RADIANS(E1158))*COS(RADIANS(U1148))))</f>
        <v>#DIV/0!</v>
      </c>
      <c r="V1167" t="e">
        <f>IF(DEGREES(ACOS(SIN(RADIANS(G1167))*SIN(RADIANS(E1158))+COS(RADIANS(G1167))*COS(RADIANS(E1158))*COS(RADIANS(V1148))))&gt;90,0,$F$4*$F$5/E1157^2*(SIN(RADIANS(G1167))*SIN(RADIANS(E1158))+COS(RADIANS(G1167))*COS(RADIANS(E1158))*COS(RADIANS(V1148))))</f>
        <v>#DIV/0!</v>
      </c>
      <c r="W1167" t="e">
        <f>IF(DEGREES(ACOS(SIN(RADIANS(G1167))*SIN(RADIANS(E1158))+COS(RADIANS(G1167))*COS(RADIANS(E1158))*COS(RADIANS(W1148))))&gt;90,0,$F$4*$F$5/E1157^2*(SIN(RADIANS(G1167))*SIN(RADIANS(E1158))+COS(RADIANS(G1167))*COS(RADIANS(E1158))*COS(RADIANS(W1148))))</f>
        <v>#DIV/0!</v>
      </c>
      <c r="X1167" t="e">
        <f>IF(DEGREES(ACOS(SIN(RADIANS(G1167))*SIN(RADIANS(E1158))+COS(RADIANS(G1167))*COS(RADIANS(E1158))*COS(RADIANS(X1148))))&gt;90,0,$F$4*$F$5/E1157^2*(SIN(RADIANS(G1167))*SIN(RADIANS(E1158))+COS(RADIANS(G1167))*COS(RADIANS(E1158))*COS(RADIANS(X1148))))</f>
        <v>#DIV/0!</v>
      </c>
      <c r="Y1167" t="e">
        <f>IF(DEGREES(ACOS(SIN(RADIANS(G1167))*SIN(RADIANS(E1158))+COS(RADIANS(G1167))*COS(RADIANS(E1158))*COS(RADIANS(Y1148))))&gt;90,0,$F$4*$F$5/E1157^2*(SIN(RADIANS(G1167))*SIN(RADIANS(E1158))+COS(RADIANS(G1167))*COS(RADIANS(E1158))*COS(RADIANS(Y1148))))</f>
        <v>#DIV/0!</v>
      </c>
      <c r="Z1167" t="e">
        <f>IF(DEGREES(ACOS(SIN(RADIANS(G1167))*SIN(RADIANS(E1158))+COS(RADIANS(G1167))*COS(RADIANS(E1158))*COS(RADIANS(Z1148))))&gt;90,0,$F$4*$F$5/E1157^2*(SIN(RADIANS(G1167))*SIN(RADIANS(E1158))+COS(RADIANS(G1167))*COS(RADIANS(E1158))*COS(RADIANS(Z1148))))</f>
        <v>#DIV/0!</v>
      </c>
      <c r="AA1167" t="e">
        <f>IF(DEGREES(ACOS(SIN(RADIANS(G1167))*SIN(RADIANS(E1158))+COS(RADIANS(G1167))*COS(RADIANS(E1158))*COS(RADIANS(AA1148))))&gt;90,0,$F$4*$F$5/E1157^2*(SIN(RADIANS(G1167))*SIN(RADIANS(E1158))+COS(RADIANS(G1167))*COS(RADIANS(E1158))*COS(RADIANS(AA1148))))</f>
        <v>#DIV/0!</v>
      </c>
      <c r="AB1167" t="e">
        <f>IF(DEGREES(ACOS(SIN(RADIANS(G1167))*SIN(RADIANS(E1158))+COS(RADIANS(G1167))*COS(RADIANS(E1158))*COS(RADIANS(AB1148))))&gt;90,0,$F$4*$F$5/E1157^2*(SIN(RADIANS(G1167))*SIN(RADIANS(E1158))+COS(RADIANS(G1167))*COS(RADIANS(E1158))*COS(RADIANS(AB1148))))</f>
        <v>#DIV/0!</v>
      </c>
      <c r="AC1167" t="e">
        <f>IF(DEGREES(ACOS(SIN(RADIANS(G1167))*SIN(RADIANS(E1158))+COS(RADIANS(G1167))*COS(RADIANS(E1158))*COS(RADIANS(AC1148))))&gt;90,0,$F$4*$F$5/E1157^2*(SIN(RADIANS(G1167))*SIN(RADIANS(E1158))+COS(RADIANS(G1167))*COS(RADIANS(E1158))*COS(RADIANS(AC1148))))</f>
        <v>#DIV/0!</v>
      </c>
      <c r="AD1167" t="e">
        <f>IF(DEGREES(ACOS(SIN(RADIANS(G1167))*SIN(RADIANS(E1158))+COS(RADIANS(G1167))*COS(RADIANS(E1158))*COS(RADIANS(AD1148))))&gt;90,0,$F$4*$F$5/E1157^2*(SIN(RADIANS(G1167))*SIN(RADIANS(E1158))+COS(RADIANS(G1167))*COS(RADIANS(E1158))*COS(RADIANS(AD1148))))</f>
        <v>#DIV/0!</v>
      </c>
      <c r="AE1167" t="e">
        <f>IF(DEGREES(ACOS(SIN(RADIANS(G1167))*SIN(RADIANS(E1158))+COS(RADIANS(G1167))*COS(RADIANS(E1158))*COS(RADIANS(AE1148))))&gt;90,0,$F$4*$F$5/E1157^2*(SIN(RADIANS(G1167))*SIN(RADIANS(E1158))+COS(RADIANS(G1167))*COS(RADIANS(E1158))*COS(RADIANS(AE1148))))</f>
        <v>#DIV/0!</v>
      </c>
      <c r="AF1167" t="e">
        <f>IF(DEGREES(ACOS(SIN(RADIANS(G1167))*SIN(RADIANS(E1158))+COS(RADIANS(G1167))*COS(RADIANS(E1158))*COS(RADIANS(AF1148))))&gt;90,0,$F$4*$F$5/E1157^2*(SIN(RADIANS(G1167))*SIN(RADIANS(E1158))+COS(RADIANS(G1167))*COS(RADIANS(E1158))*COS(RADIANS(AF1148))))</f>
        <v>#DIV/0!</v>
      </c>
      <c r="AG1167" t="e">
        <f>IF(DEGREES(ACOS(SIN(RADIANS(G1167))*SIN(RADIANS(E1158))+COS(RADIANS(G1167))*COS(RADIANS(E1158))*COS(RADIANS(AG1148))))&gt;90,0,$F$4*$F$5/E1157^2*(SIN(RADIANS(G1167))*SIN(RADIANS(E1158))+COS(RADIANS(G1167))*COS(RADIANS(E1158))*COS(RADIANS(AG1148))))</f>
        <v>#DIV/0!</v>
      </c>
      <c r="AH1167" t="e">
        <f>IF(DEGREES(ACOS(SIN(RADIANS(G1167))*SIN(RADIANS(E1158))+COS(RADIANS(G1167))*COS(RADIANS(E1158))*COS(RADIANS(AH1148))))&gt;90,0,$F$4*$F$5/E1157^2*(SIN(RADIANS(G1167))*SIN(RADIANS(E1158))+COS(RADIANS(G1167))*COS(RADIANS(E1158))*COS(RADIANS(AH1148))))</f>
        <v>#DIV/0!</v>
      </c>
      <c r="AI1167" t="e">
        <f>IF(DEGREES(ACOS(SIN(RADIANS(G1167))*SIN(RADIANS(E1158))+COS(RADIANS(G1167))*COS(RADIANS(E1158))*COS(RADIANS(AI1148))))&gt;90,0,$F$4*$F$5/E1157^2*(SIN(RADIANS(G1167))*SIN(RADIANS(E1158))+COS(RADIANS(G1167))*COS(RADIANS(E1158))*COS(RADIANS(AI1148))))</f>
        <v>#DIV/0!</v>
      </c>
      <c r="AJ1167" t="e">
        <f>IF(DEGREES(ACOS(SIN(RADIANS(G1167))*SIN(RADIANS(E1158))+COS(RADIANS(G1167))*COS(RADIANS(E1158))*COS(RADIANS(AJ1148))))&gt;90,0,$F$4*$F$5/E1157^2*(SIN(RADIANS(G1167))*SIN(RADIANS(E1158))+COS(RADIANS(G1167))*COS(RADIANS(E1158))*COS(RADIANS(AJ1148))))</f>
        <v>#DIV/0!</v>
      </c>
      <c r="AK1167">
        <f>IF(DEGREES(ACOS(SIN(RADIANS(G1167))*SIN(RADIANS(E1158))+COS(RADIANS(G1167))*COS(RADIANS(E1158))*COS(RADIANS(AK1148))))&gt;90,0,$F$4*$F$5/E1157^2*(SIN(RADIANS(G1167))*SIN(RADIANS(E1158))+COS(RADIANS(G1167))*COS(RADIANS(E1158))*COS(RADIANS(AK1148))))</f>
        <v>0</v>
      </c>
      <c r="AL1167">
        <f>IF(DEGREES(ACOS(SIN(RADIANS(G1167))*SIN(RADIANS(E1158))+COS(RADIANS(G1167))*COS(RADIANS(E1158))*COS(RADIANS(AL1148))))&gt;90,0,$F$4*$F$5/E1157^2*(SIN(RADIANS(G1167))*SIN(RADIANS(E1158))+COS(RADIANS(G1167))*COS(RADIANS(E1158))*COS(RADIANS(AL1148))))</f>
        <v>0</v>
      </c>
      <c r="AM1167">
        <f>IF(DEGREES(ACOS(SIN(RADIANS(G1167))*SIN(RADIANS(E1158))+COS(RADIANS(G1167))*COS(RADIANS(E1158))*COS(RADIANS(AM1148))))&gt;90,0,$F$4*$F$5/E1157^2*(SIN(RADIANS(G1167))*SIN(RADIANS(E1158))+COS(RADIANS(G1167))*COS(RADIANS(E1158))*COS(RADIANS(AM1148))))</f>
        <v>0</v>
      </c>
      <c r="AN1167">
        <f>IF(DEGREES(ACOS(SIN(RADIANS(G1167))*SIN(RADIANS(E1158))+COS(RADIANS(G1167))*COS(RADIANS(E1158))*COS(RADIANS(AN1148))))&gt;90,0,$F$4*$F$5/E1157^2*(SIN(RADIANS(G1167))*SIN(RADIANS(E1158))+COS(RADIANS(G1167))*COS(RADIANS(E1158))*COS(RADIANS(AN1148))))</f>
        <v>0</v>
      </c>
      <c r="AO1167">
        <f>IF(DEGREES(ACOS(SIN(RADIANS(G1167))*SIN(RADIANS(E1158))+COS(RADIANS(G1167))*COS(RADIANS(E1158))*COS(RADIANS(AO1148))))&gt;90,0,$F$4*$F$5/E1157^2*(SIN(RADIANS(G1167))*SIN(RADIANS(E1158))+COS(RADIANS(G1167))*COS(RADIANS(E1158))*COS(RADIANS(AO1148))))</f>
        <v>0</v>
      </c>
      <c r="AP1167">
        <f>IF(DEGREES(ACOS(SIN(RADIANS(G1167))*SIN(RADIANS(E1158))+COS(RADIANS(G1167))*COS(RADIANS(E1158))*COS(RADIANS(AP1148))))&gt;90,0,$F$4*$F$5/E1157^2*(SIN(RADIANS(G1167))*SIN(RADIANS(E1158))+COS(RADIANS(G1167))*COS(RADIANS(E1158))*COS(RADIANS(AP1148))))</f>
        <v>0</v>
      </c>
      <c r="AQ1167">
        <f>IF(DEGREES(ACOS(SIN(RADIANS(G1167))*SIN(RADIANS(E1158))+COS(RADIANS(G1167))*COS(RADIANS(E1158))*COS(RADIANS(AQ1148))))&gt;90,0,$F$4*$F$5/E1157^2*(SIN(RADIANS(G1167))*SIN(RADIANS(E1158))+COS(RADIANS(G1167))*COS(RADIANS(E1158))*COS(RADIANS(AQ1148))))</f>
        <v>0</v>
      </c>
      <c r="AR1167">
        <f>IF(DEGREES(ACOS(SIN(RADIANS(G1167))*SIN(RADIANS(E1158))+COS(RADIANS(G1167))*COS(RADIANS(E1158))*COS(RADIANS(AR1148))))&gt;90,0,$F$4*$F$5/E1157^2*(SIN(RADIANS(G1167))*SIN(RADIANS(E1158))+COS(RADIANS(G1167))*COS(RADIANS(E1158))*COS(RADIANS(AR1148))))</f>
        <v>0</v>
      </c>
    </row>
    <row r="1168" spans="2:44" x14ac:dyDescent="0.5">
      <c r="G1168">
        <v>-90</v>
      </c>
      <c r="I1168" t="e">
        <f>IF(DEGREES(ACOS(SIN(RADIANS(G1168))*SIN(RADIANS(E1158))+COS(RADIANS(G1168))*COS(RADIANS(E1158))*COS(RADIANS(I1148))))&gt;90,0,$F$4*$F$5/E1157^2*(SIN(RADIANS(G1168))*SIN(RADIANS(E1158))+COS(RADIANS(G1168))*COS(RADIANS(E1158))*COS(RADIANS(I1148))))</f>
        <v>#DIV/0!</v>
      </c>
      <c r="J1168" t="e">
        <f>IF(DEGREES(ACOS(SIN(RADIANS(G1168))*SIN(RADIANS(E1158))+COS(RADIANS(G1168))*COS(RADIANS(E1158))*COS(RADIANS(J1148))))&gt;90,0,$F$4*$F$5/E1157^2*(SIN(RADIANS(G1168))*SIN(RADIANS(E1158))+COS(RADIANS(G1168))*COS(RADIANS(E1158))*COS(RADIANS(J1148))))</f>
        <v>#DIV/0!</v>
      </c>
      <c r="K1168" t="e">
        <f>IF(DEGREES(ACOS(SIN(RADIANS(G1168))*SIN(RADIANS(E1158))+COS(RADIANS(G1168))*COS(RADIANS(E1158))*COS(RADIANS(K1148))))&gt;90,0,$F$4*$F$5/E1157^2*(SIN(RADIANS(G1168))*SIN(RADIANS(E1158))+COS(RADIANS(G1168))*COS(RADIANS(E1158))*COS(RADIANS(K1148))))</f>
        <v>#DIV/0!</v>
      </c>
      <c r="L1168" t="e">
        <f>IF(DEGREES(ACOS(SIN(RADIANS(G1168))*SIN(RADIANS(E1158))+COS(RADIANS(G1168))*COS(RADIANS(E1158))*COS(RADIANS(L1148))))&gt;90,0,$F$4*$F$5/E1157^2*(SIN(RADIANS(G1168))*SIN(RADIANS(E1158))+COS(RADIANS(G1168))*COS(RADIANS(E1158))*COS(RADIANS(L1148))))</f>
        <v>#DIV/0!</v>
      </c>
      <c r="M1168" t="e">
        <f>IF(DEGREES(ACOS(SIN(RADIANS(G1168))*SIN(RADIANS(E1158))+COS(RADIANS(G1168))*COS(RADIANS(E1158))*COS(RADIANS(M1148))))&gt;90,0,$F$4*$F$5/E1157^2*(SIN(RADIANS(G1168))*SIN(RADIANS(E1158))+COS(RADIANS(G1168))*COS(RADIANS(E1158))*COS(RADIANS(M1148))))</f>
        <v>#DIV/0!</v>
      </c>
      <c r="N1168" t="e">
        <f>IF(DEGREES(ACOS(SIN(RADIANS(G1168))*SIN(RADIANS(E1158))+COS(RADIANS(G1168))*COS(RADIANS(E1158))*COS(RADIANS(N1148))))&gt;90,0,$F$4*$F$5/E1157^2*(SIN(RADIANS(G1168))*SIN(RADIANS(E1158))+COS(RADIANS(G1168))*COS(RADIANS(E1158))*COS(RADIANS(N1148))))</f>
        <v>#DIV/0!</v>
      </c>
      <c r="O1168" t="e">
        <f>IF(DEGREES(ACOS(SIN(RADIANS(G1168))*SIN(RADIANS(E1158))+COS(RADIANS(G1168))*COS(RADIANS(E1158))*COS(RADIANS(O1148))))&gt;90,0,$F$4*$F$5/E1157^2*(SIN(RADIANS(G1168))*SIN(RADIANS(E1158))+COS(RADIANS(G1168))*COS(RADIANS(E1158))*COS(RADIANS(O1148))))</f>
        <v>#DIV/0!</v>
      </c>
      <c r="P1168" t="e">
        <f>IF(DEGREES(ACOS(SIN(RADIANS(G1168))*SIN(RADIANS(E1158))+COS(RADIANS(G1168))*COS(RADIANS(E1158))*COS(RADIANS(P1148))))&gt;90,0,$F$4*$F$5/E1157^2*(SIN(RADIANS(G1168))*SIN(RADIANS(E1158))+COS(RADIANS(G1168))*COS(RADIANS(E1158))*COS(RADIANS(P1148))))</f>
        <v>#DIV/0!</v>
      </c>
      <c r="Q1168" t="e">
        <f>IF(DEGREES(ACOS(SIN(RADIANS(G1168))*SIN(RADIANS(E1158))+COS(RADIANS(G1168))*COS(RADIANS(E1158))*COS(RADIANS(Q1148))))&gt;90,0,$F$4*$F$5/E1157^2*(SIN(RADIANS(G1168))*SIN(RADIANS(E1158))+COS(RADIANS(G1168))*COS(RADIANS(E1158))*COS(RADIANS(Q1148))))</f>
        <v>#DIV/0!</v>
      </c>
      <c r="R1168" t="e">
        <f>IF(DEGREES(ACOS(SIN(RADIANS(G1168))*SIN(RADIANS(E1158))+COS(RADIANS(G1168))*COS(RADIANS(E1158))*COS(RADIANS(R1148))))&gt;90,0,$F$4*$F$5/E1157^2*(SIN(RADIANS(G1168))*SIN(RADIANS(E1158))+COS(RADIANS(G1168))*COS(RADIANS(E1158))*COS(RADIANS(R1148))))</f>
        <v>#DIV/0!</v>
      </c>
      <c r="S1168" t="e">
        <f>IF(DEGREES(ACOS(SIN(RADIANS(G1168))*SIN(RADIANS(E1158))+COS(RADIANS(G1168))*COS(RADIANS(E1158))*COS(RADIANS(S1148))))&gt;90,0,$F$4*$F$5/E1157^2*(SIN(RADIANS(G1168))*SIN(RADIANS(E1158))+COS(RADIANS(G1168))*COS(RADIANS(E1158))*COS(RADIANS(S1148))))</f>
        <v>#DIV/0!</v>
      </c>
      <c r="T1168" t="e">
        <f>IF(DEGREES(ACOS(SIN(RADIANS(G1168))*SIN(RADIANS(E1158))+COS(RADIANS(G1168))*COS(RADIANS(E1158))*COS(RADIANS(T1148))))&gt;90,0,$F$4*$F$5/E1157^2*(SIN(RADIANS(G1168))*SIN(RADIANS(E1158))+COS(RADIANS(G1168))*COS(RADIANS(E1158))*COS(RADIANS(T1148))))</f>
        <v>#DIV/0!</v>
      </c>
      <c r="U1168" t="e">
        <f>IF(DEGREES(ACOS(SIN(RADIANS(G1168))*SIN(RADIANS(E1158))+COS(RADIANS(G1168))*COS(RADIANS(E1158))*COS(RADIANS(U1148))))&gt;90,0,$F$4*$F$5/E1157^2*(SIN(RADIANS(G1168))*SIN(RADIANS(E1158))+COS(RADIANS(G1168))*COS(RADIANS(E1158))*COS(RADIANS(U1148))))</f>
        <v>#DIV/0!</v>
      </c>
      <c r="V1168" t="e">
        <f>IF(DEGREES(ACOS(SIN(RADIANS(G1168))*SIN(RADIANS(E1158))+COS(RADIANS(G1168))*COS(RADIANS(E1158))*COS(RADIANS(V1148))))&gt;90,0,$F$4*$F$5/E1157^2*(SIN(RADIANS(G1168))*SIN(RADIANS(E1158))+COS(RADIANS(G1168))*COS(RADIANS(E1158))*COS(RADIANS(V1148))))</f>
        <v>#DIV/0!</v>
      </c>
      <c r="W1168" t="e">
        <f>IF(DEGREES(ACOS(SIN(RADIANS(G1168))*SIN(RADIANS(E1158))+COS(RADIANS(G1168))*COS(RADIANS(E1158))*COS(RADIANS(W1148))))&gt;90,0,$F$4*$F$5/E1157^2*(SIN(RADIANS(G1168))*SIN(RADIANS(E1158))+COS(RADIANS(G1168))*COS(RADIANS(E1158))*COS(RADIANS(W1148))))</f>
        <v>#DIV/0!</v>
      </c>
      <c r="X1168" t="e">
        <f>IF(DEGREES(ACOS(SIN(RADIANS(G1168))*SIN(RADIANS(E1158))+COS(RADIANS(G1168))*COS(RADIANS(E1158))*COS(RADIANS(X1148))))&gt;90,0,$F$4*$F$5/E1157^2*(SIN(RADIANS(G1168))*SIN(RADIANS(E1158))+COS(RADIANS(G1168))*COS(RADIANS(E1158))*COS(RADIANS(X1148))))</f>
        <v>#DIV/0!</v>
      </c>
      <c r="Y1168" t="e">
        <f>IF(DEGREES(ACOS(SIN(RADIANS(G1168))*SIN(RADIANS(E1158))+COS(RADIANS(G1168))*COS(RADIANS(E1158))*COS(RADIANS(Y1148))))&gt;90,0,$F$4*$F$5/E1157^2*(SIN(RADIANS(G1168))*SIN(RADIANS(E1158))+COS(RADIANS(G1168))*COS(RADIANS(E1158))*COS(RADIANS(Y1148))))</f>
        <v>#DIV/0!</v>
      </c>
      <c r="Z1168" t="e">
        <f>IF(DEGREES(ACOS(SIN(RADIANS(G1168))*SIN(RADIANS(E1158))+COS(RADIANS(G1168))*COS(RADIANS(E1158))*COS(RADIANS(Z1148))))&gt;90,0,$F$4*$F$5/E1157^2*(SIN(RADIANS(G1168))*SIN(RADIANS(E1158))+COS(RADIANS(G1168))*COS(RADIANS(E1158))*COS(RADIANS(Z1148))))</f>
        <v>#DIV/0!</v>
      </c>
      <c r="AA1168" t="e">
        <f>IF(DEGREES(ACOS(SIN(RADIANS(G1168))*SIN(RADIANS(E1158))+COS(RADIANS(G1168))*COS(RADIANS(E1158))*COS(RADIANS(AA1148))))&gt;90,0,$F$4*$F$5/E1157^2*(SIN(RADIANS(G1168))*SIN(RADIANS(E1158))+COS(RADIANS(G1168))*COS(RADIANS(E1158))*COS(RADIANS(AA1148))))</f>
        <v>#DIV/0!</v>
      </c>
      <c r="AB1168" t="e">
        <f>IF(DEGREES(ACOS(SIN(RADIANS(G1168))*SIN(RADIANS(E1158))+COS(RADIANS(G1168))*COS(RADIANS(E1158))*COS(RADIANS(AB1148))))&gt;90,0,$F$4*$F$5/E1157^2*(SIN(RADIANS(G1168))*SIN(RADIANS(E1158))+COS(RADIANS(G1168))*COS(RADIANS(E1158))*COS(RADIANS(AB1148))))</f>
        <v>#DIV/0!</v>
      </c>
      <c r="AC1168" t="e">
        <f>IF(DEGREES(ACOS(SIN(RADIANS(G1168))*SIN(RADIANS(E1158))+COS(RADIANS(G1168))*COS(RADIANS(E1158))*COS(RADIANS(AC1148))))&gt;90,0,$F$4*$F$5/E1157^2*(SIN(RADIANS(G1168))*SIN(RADIANS(E1158))+COS(RADIANS(G1168))*COS(RADIANS(E1158))*COS(RADIANS(AC1148))))</f>
        <v>#DIV/0!</v>
      </c>
      <c r="AD1168" t="e">
        <f>IF(DEGREES(ACOS(SIN(RADIANS(G1168))*SIN(RADIANS(E1158))+COS(RADIANS(G1168))*COS(RADIANS(E1158))*COS(RADIANS(AD1148))))&gt;90,0,$F$4*$F$5/E1157^2*(SIN(RADIANS(G1168))*SIN(RADIANS(E1158))+COS(RADIANS(G1168))*COS(RADIANS(E1158))*COS(RADIANS(AD1148))))</f>
        <v>#DIV/0!</v>
      </c>
      <c r="AE1168" t="e">
        <f>IF(DEGREES(ACOS(SIN(RADIANS(G1168))*SIN(RADIANS(E1158))+COS(RADIANS(G1168))*COS(RADIANS(E1158))*COS(RADIANS(AE1148))))&gt;90,0,$F$4*$F$5/E1157^2*(SIN(RADIANS(G1168))*SIN(RADIANS(E1158))+COS(RADIANS(G1168))*COS(RADIANS(E1158))*COS(RADIANS(AE1148))))</f>
        <v>#DIV/0!</v>
      </c>
      <c r="AF1168" t="e">
        <f>IF(DEGREES(ACOS(SIN(RADIANS(G1168))*SIN(RADIANS(E1158))+COS(RADIANS(G1168))*COS(RADIANS(E1158))*COS(RADIANS(AF1148))))&gt;90,0,$F$4*$F$5/E1157^2*(SIN(RADIANS(G1168))*SIN(RADIANS(E1158))+COS(RADIANS(G1168))*COS(RADIANS(E1158))*COS(RADIANS(AF1148))))</f>
        <v>#DIV/0!</v>
      </c>
      <c r="AG1168" t="e">
        <f>IF(DEGREES(ACOS(SIN(RADIANS(G1168))*SIN(RADIANS(E1158))+COS(RADIANS(G1168))*COS(RADIANS(E1158))*COS(RADIANS(AG1148))))&gt;90,0,$F$4*$F$5/E1157^2*(SIN(RADIANS(G1168))*SIN(RADIANS(E1158))+COS(RADIANS(G1168))*COS(RADIANS(E1158))*COS(RADIANS(AG1148))))</f>
        <v>#DIV/0!</v>
      </c>
      <c r="AH1168" t="e">
        <f>IF(DEGREES(ACOS(SIN(RADIANS(G1168))*SIN(RADIANS(E1158))+COS(RADIANS(G1168))*COS(RADIANS(E1158))*COS(RADIANS(AH1148))))&gt;90,0,$F$4*$F$5/E1157^2*(SIN(RADIANS(G1168))*SIN(RADIANS(E1158))+COS(RADIANS(G1168))*COS(RADIANS(E1158))*COS(RADIANS(AH1148))))</f>
        <v>#DIV/0!</v>
      </c>
      <c r="AI1168" t="e">
        <f>IF(DEGREES(ACOS(SIN(RADIANS(G1168))*SIN(RADIANS(E1158))+COS(RADIANS(G1168))*COS(RADIANS(E1158))*COS(RADIANS(AI1148))))&gt;90,0,$F$4*$F$5/E1157^2*(SIN(RADIANS(G1168))*SIN(RADIANS(E1158))+COS(RADIANS(G1168))*COS(RADIANS(E1158))*COS(RADIANS(AI1148))))</f>
        <v>#DIV/0!</v>
      </c>
      <c r="AJ1168" t="e">
        <f>IF(DEGREES(ACOS(SIN(RADIANS(G1168))*SIN(RADIANS(E1158))+COS(RADIANS(G1168))*COS(RADIANS(E1158))*COS(RADIANS(AJ1148))))&gt;90,0,$F$4*$F$5/E1157^2*(SIN(RADIANS(G1168))*SIN(RADIANS(E1158))+COS(RADIANS(G1168))*COS(RADIANS(E1158))*COS(RADIANS(AJ1148))))</f>
        <v>#DIV/0!</v>
      </c>
      <c r="AK1168" t="e">
        <f>IF(DEGREES(ACOS(SIN(RADIANS(G1168))*SIN(RADIANS(E1158))+COS(RADIANS(G1168))*COS(RADIANS(E1158))*COS(RADIANS(AK1148))))&gt;90,0,$F$4*$F$5/E1157^2*(SIN(RADIANS(G1168))*SIN(RADIANS(E1158))+COS(RADIANS(G1168))*COS(RADIANS(E1158))*COS(RADIANS(AK1148))))</f>
        <v>#DIV/0!</v>
      </c>
      <c r="AL1168" t="e">
        <f>IF(DEGREES(ACOS(SIN(RADIANS(G1168))*SIN(RADIANS(E1158))+COS(RADIANS(G1168))*COS(RADIANS(E1158))*COS(RADIANS(AL1148))))&gt;90,0,$F$4*$F$5/E1157^2*(SIN(RADIANS(G1168))*SIN(RADIANS(E1158))+COS(RADIANS(G1168))*COS(RADIANS(E1158))*COS(RADIANS(AL1148))))</f>
        <v>#DIV/0!</v>
      </c>
      <c r="AM1168" t="e">
        <f>IF(DEGREES(ACOS(SIN(RADIANS(G1168))*SIN(RADIANS(E1158))+COS(RADIANS(G1168))*COS(RADIANS(E1158))*COS(RADIANS(AM1148))))&gt;90,0,$F$4*$F$5/E1157^2*(SIN(RADIANS(G1168))*SIN(RADIANS(E1158))+COS(RADIANS(G1168))*COS(RADIANS(E1158))*COS(RADIANS(AM1148))))</f>
        <v>#DIV/0!</v>
      </c>
      <c r="AN1168" t="e">
        <f>IF(DEGREES(ACOS(SIN(RADIANS(G1168))*SIN(RADIANS(E1158))+COS(RADIANS(G1168))*COS(RADIANS(E1158))*COS(RADIANS(AN1148))))&gt;90,0,$F$4*$F$5/E1157^2*(SIN(RADIANS(G1168))*SIN(RADIANS(E1158))+COS(RADIANS(G1168))*COS(RADIANS(E1158))*COS(RADIANS(AN1148))))</f>
        <v>#DIV/0!</v>
      </c>
      <c r="AO1168" t="e">
        <f>IF(DEGREES(ACOS(SIN(RADIANS(G1168))*SIN(RADIANS(E1158))+COS(RADIANS(G1168))*COS(RADIANS(E1158))*COS(RADIANS(AO1148))))&gt;90,0,$F$4*$F$5/E1157^2*(SIN(RADIANS(G1168))*SIN(RADIANS(E1158))+COS(RADIANS(G1168))*COS(RADIANS(E1158))*COS(RADIANS(AO1148))))</f>
        <v>#DIV/0!</v>
      </c>
      <c r="AP1168" t="e">
        <f>IF(DEGREES(ACOS(SIN(RADIANS(G1168))*SIN(RADIANS(E1158))+COS(RADIANS(G1168))*COS(RADIANS(E1158))*COS(RADIANS(AP1148))))&gt;90,0,$F$4*$F$5/E1157^2*(SIN(RADIANS(G1168))*SIN(RADIANS(E1158))+COS(RADIANS(G1168))*COS(RADIANS(E1158))*COS(RADIANS(AP1148))))</f>
        <v>#DIV/0!</v>
      </c>
      <c r="AQ1168" t="e">
        <f>IF(DEGREES(ACOS(SIN(RADIANS(G1168))*SIN(RADIANS(E1158))+COS(RADIANS(G1168))*COS(RADIANS(E1158))*COS(RADIANS(AQ1148))))&gt;90,0,$F$4*$F$5/E1157^2*(SIN(RADIANS(G1168))*SIN(RADIANS(E1158))+COS(RADIANS(G1168))*COS(RADIANS(E1158))*COS(RADIANS(AQ1148))))</f>
        <v>#DIV/0!</v>
      </c>
      <c r="AR1168" t="e">
        <f>IF(DEGREES(ACOS(SIN(RADIANS(G1168))*SIN(RADIANS(E1158))+COS(RADIANS(G1168))*COS(RADIANS(E1158))*COS(RADIANS(AR1148))))&gt;90,0,$F$4*$F$5/E1157^2*(SIN(RADIANS(G1168))*SIN(RADIANS(E1158))+COS(RADIANS(G1168))*COS(RADIANS(E1158))*COS(RADIANS(AR1148))))</f>
        <v>#DIV/0!</v>
      </c>
    </row>
    <row r="1170" spans="2:44" x14ac:dyDescent="0.5">
      <c r="H1170" t="s">
        <v>769</v>
      </c>
      <c r="I1170">
        <v>180</v>
      </c>
      <c r="J1170">
        <v>170</v>
      </c>
      <c r="K1170">
        <v>160</v>
      </c>
      <c r="L1170">
        <v>150</v>
      </c>
      <c r="M1170">
        <v>140</v>
      </c>
      <c r="N1170">
        <v>130</v>
      </c>
      <c r="O1170">
        <v>120</v>
      </c>
      <c r="P1170">
        <v>110</v>
      </c>
      <c r="Q1170">
        <v>100</v>
      </c>
      <c r="R1170">
        <v>90</v>
      </c>
      <c r="S1170">
        <v>80</v>
      </c>
      <c r="T1170">
        <v>70</v>
      </c>
      <c r="U1170">
        <v>60</v>
      </c>
      <c r="V1170">
        <v>50</v>
      </c>
      <c r="W1170">
        <v>40</v>
      </c>
      <c r="X1170">
        <v>30</v>
      </c>
      <c r="Y1170">
        <v>20</v>
      </c>
      <c r="Z1170">
        <v>10</v>
      </c>
      <c r="AA1170">
        <v>0</v>
      </c>
      <c r="AB1170">
        <v>-10</v>
      </c>
      <c r="AC1170">
        <v>-20</v>
      </c>
      <c r="AD1170">
        <v>-30</v>
      </c>
      <c r="AE1170">
        <v>-40</v>
      </c>
      <c r="AF1170">
        <v>-50</v>
      </c>
      <c r="AG1170">
        <v>-60</v>
      </c>
      <c r="AH1170">
        <v>-70</v>
      </c>
      <c r="AI1170">
        <v>-80</v>
      </c>
      <c r="AJ1170">
        <v>-90</v>
      </c>
      <c r="AK1170">
        <v>-100</v>
      </c>
      <c r="AL1170">
        <v>-110</v>
      </c>
      <c r="AM1170">
        <v>-120</v>
      </c>
      <c r="AN1170">
        <v>-130</v>
      </c>
      <c r="AO1170">
        <v>-140</v>
      </c>
      <c r="AP1170">
        <v>-150</v>
      </c>
      <c r="AQ1170">
        <v>-160</v>
      </c>
      <c r="AR1170">
        <v>-170</v>
      </c>
    </row>
    <row r="1171" spans="2:44" x14ac:dyDescent="0.5">
      <c r="H1171" t="s">
        <v>779</v>
      </c>
      <c r="I1171">
        <f>IF(ABS(I1170-E1183)&gt;180,IF(ABS(I1170-E1183)&gt;360,ABS(I1170-E1183)-360,360-ABS(I1170-E1183)),ABS(I1170-E1183))</f>
        <v>180</v>
      </c>
      <c r="J1171">
        <f>IF(ABS(J1170-E1183)&gt;180,IF(ABS(J1170-E1183)&gt;360,ABS(J1170-E1183)-360,360-ABS(J1170-E1183)),ABS(J1170-E1183))</f>
        <v>170</v>
      </c>
      <c r="K1171">
        <f>IF(ABS(K1170-E1183)&gt;180,IF(ABS(K1170-E1183)&gt;360,ABS(K1170-E1183)-360,360-ABS(K1170-E1183)),ABS(K1170-E1183))</f>
        <v>160</v>
      </c>
      <c r="L1171">
        <f>IF(ABS(L1170-E1183)&gt;180,IF(ABS(L1170-E1183)&gt;360,ABS(L1170-E1183)-360,360-ABS(L1170-E1183)),ABS(L1170-E1183))</f>
        <v>150</v>
      </c>
      <c r="M1171">
        <f>IF(ABS(M1170-E1183)&gt;180,IF(ABS(M1170-E1183)&gt;360,ABS(M1170-E1183)-360,360-ABS(M1170-E1183)),ABS(M1170-E1183))</f>
        <v>140</v>
      </c>
      <c r="N1171">
        <f>IF(ABS(N1170-E1183)&gt;180,IF(ABS(N1170-E1183)&gt;360,ABS(N1170-E1183)-360,360-ABS(N1170-E1183)),ABS(N1170-E1183))</f>
        <v>130</v>
      </c>
      <c r="O1171">
        <f>IF(ABS(O1170-E1183)&gt;180,IF(ABS(O1170-E1183)&gt;360,ABS(O1170-E1183)-360,360-ABS(O1170-E1183)),ABS(O1170-E1183))</f>
        <v>120</v>
      </c>
      <c r="P1171">
        <f>IF(ABS(P1170-E1183)&gt;180,IF(ABS(P1170-E1183)&gt;360,ABS(P1170-E1183)-360,360-ABS(P1170-E1183)),ABS(P1170-E1183))</f>
        <v>110</v>
      </c>
      <c r="Q1171">
        <f>IF(ABS(Q1170-E1183)&gt;180,IF(ABS(Q1170-E1183)&gt;360,ABS(Q1170-E1183)-360,360-ABS(Q1170-E1183)),ABS(Q1170-E1183))</f>
        <v>100</v>
      </c>
      <c r="R1171">
        <f>IF(ABS(R1170-E1183)&gt;180,IF(ABS(R1170-E1183)&gt;360,ABS(R1170-E1183)-360,360-ABS(R1170-E1183)),ABS(R1170-E1183))</f>
        <v>90</v>
      </c>
      <c r="S1171">
        <f>IF(ABS(S1170-E1183)&gt;180,IF(ABS(S1170-E1183)&gt;360,ABS(S1170-E1183)-360,360-ABS(S1170-E1183)),ABS(S1170-E1183))</f>
        <v>80</v>
      </c>
      <c r="T1171">
        <f>IF(ABS(T1170-E1183)&gt;180,IF(ABS(T1170-E1183)&gt;360,ABS(T1170-E1183)-360,360-ABS(T1170-E1183)),ABS(T1170-E1183))</f>
        <v>70</v>
      </c>
      <c r="U1171">
        <f>IF(ABS(U1170-E1183)&gt;180,IF(ABS(U1170-E1183)&gt;360,ABS(U1170-E1183)-360,360-ABS(U1170-E1183)),ABS(U1170-E1183))</f>
        <v>60</v>
      </c>
      <c r="V1171">
        <f>IF(ABS(V1170-E1183)&gt;180,IF(ABS(V1170-E1183)&gt;360,ABS(V1170-E1183)-360,360-ABS(V1170-E1183)),ABS(V1170-E1183))</f>
        <v>50</v>
      </c>
      <c r="W1171">
        <f>IF(ABS(W1170-E1183)&gt;180,IF(ABS(W1170-E1183)&gt;360,ABS(W1170-E1183)-360,360-ABS(W1170-E1183)),ABS(W1170-E1183))</f>
        <v>40</v>
      </c>
      <c r="X1171">
        <f>IF(ABS(X1170-E1183)&gt;180,IF(ABS(X1170-E1183)&gt;360,ABS(X1170-E1183)-360,360-ABS(X1170-E1183)),ABS(X1170-E1183))</f>
        <v>30</v>
      </c>
      <c r="Y1171">
        <f>IF(ABS(Y1170-E1183)&gt;180,IF(ABS(Y1170-E1183)&gt;360,ABS(Y1170-E1183)-360,360-ABS(Y1170-E1183)),ABS(Y1170-E1183))</f>
        <v>20</v>
      </c>
      <c r="Z1171">
        <f>IF(ABS(Z1170-E1183)&gt;180,IF(ABS(Z1170-E1183)&gt;360,ABS(Z1170-E1183)-360,360-ABS(Z1170-E1183)),ABS(Z1170-E1183))</f>
        <v>10</v>
      </c>
      <c r="AA1171">
        <f>IF(ABS(AA1170-E1183)&gt;180,IF(ABS(AA1170-E1183)&gt;360,ABS(AA1170-E1183)-360,360-ABS(AA1170-E1183)),ABS(AA1170-E1183))</f>
        <v>0</v>
      </c>
      <c r="AB1171">
        <f>IF(ABS(AB1170-E1183)&gt;180,IF(ABS(AB1170-E1183)&gt;360,ABS(AB1170-E1183)-360,360-ABS(AB1170-E1183)),ABS(AB1170-E1183))</f>
        <v>10</v>
      </c>
      <c r="AC1171">
        <f>IF(ABS(AC1170-E1183)&gt;180,IF(ABS(AC1170-E1183)&gt;360,ABS(AC1170-E1183)-360,360-ABS(AC1170-E1183)),ABS(AC1170-E1183))</f>
        <v>20</v>
      </c>
      <c r="AD1171">
        <f>IF(ABS(AD1170-E1183)&gt;180,IF(ABS(AD1170-E1183)&gt;360,ABS(AD1170-E1183)-360,360-ABS(AD1170-E1183)),ABS(AD1170-E1183))</f>
        <v>30</v>
      </c>
      <c r="AE1171">
        <f>IF(ABS(AE1170-E1183)&gt;180,IF(ABS(AE1170-E1183)&gt;360,ABS(AE1170-E1183)-360,360-ABS(AE1170-E1183)),ABS(AE1170-E1183))</f>
        <v>40</v>
      </c>
      <c r="AF1171">
        <f>IF(ABS(AF1170-E1183)&gt;180,IF(ABS(AF1170-E1183)&gt;360,ABS(AF1170-E1183)-360,360-ABS(AF1170-E1183)),ABS(AF1170-E1183))</f>
        <v>50</v>
      </c>
      <c r="AG1171">
        <f>IF(ABS(AG1170-E1183)&gt;180,IF(ABS(AG1170-E1183)&gt;360,ABS(AG1170-E1183)-360,360-ABS(AG1170-E1183)),ABS(AG1170-E1183))</f>
        <v>60</v>
      </c>
      <c r="AH1171">
        <f>IF(ABS(AH1170-E1183)&gt;180,IF(ABS(AH1170-E1183)&gt;360,ABS(AH1170-E1183)-360,360-ABS(AH1170-E1183)),ABS(AH1170-E1183))</f>
        <v>70</v>
      </c>
      <c r="AI1171">
        <f>IF(ABS(AI1170-E1183)&gt;180,IF(ABS(AI1170-E1183)&gt;360,ABS(AI1170-E1183)-360,360-ABS(AI1170-E1183)),ABS(AI1170-E1183))</f>
        <v>80</v>
      </c>
      <c r="AJ1171">
        <f>IF(ABS(AJ1170-E1183)&gt;180,IF(ABS(AJ1170-E1183)&gt;360,ABS(AJ1170-E1183)-360,360-ABS(AJ1170-E1183)),ABS(AJ1170-E1183))</f>
        <v>90</v>
      </c>
      <c r="AK1171">
        <f>IF(ABS(AK1170-E1183)&gt;180,IF(ABS(AK1170-E1183)&gt;360,ABS(AK1170-E1183)-360,360-ABS(AK1170-E1183)),ABS(AK1170-E1183))</f>
        <v>100</v>
      </c>
      <c r="AL1171">
        <f>IF(ABS(AL1170-E1183)&gt;180,IF(ABS(AL1170-E1183)&gt;360,ABS(AL1170-E1183)-360,360-ABS(AL1170-E1183)),ABS(AL1170-E1183))</f>
        <v>110</v>
      </c>
      <c r="AM1171">
        <f>IF(ABS(AM1170-E1183)&gt;180,IF(ABS(AM1170-E1183)&gt;360,ABS(AM1170-E1183)-360,360-ABS(AM1170-E1183)),ABS(AM1170-E1183))</f>
        <v>120</v>
      </c>
      <c r="AN1171">
        <f>IF(ABS(AN1170-E1183)&gt;180,IF(ABS(AN1170-E1183)&gt;360,ABS(AN1170-E1183)-360,360-ABS(AN1170-E1183)),ABS(AN1170-E1183))</f>
        <v>130</v>
      </c>
      <c r="AO1171">
        <f>IF(ABS(AO1170-E1183)&gt;180,IF(ABS(AO1170-E1183)&gt;360,ABS(AO1170-E1183)-360,360-ABS(AO1170-E1183)),ABS(AO1170-E1183))</f>
        <v>140</v>
      </c>
      <c r="AP1171">
        <f>IF(ABS(AP1170-E1183)&gt;180,IF(ABS(AP1170-E1183)&gt;360,ABS(AP1170-E1183)-360,360-ABS(AP1170-E1183)),ABS(AP1170-E1183))</f>
        <v>150</v>
      </c>
      <c r="AQ1171">
        <f>IF(ABS(AQ1170-E1183)&gt;180,IF(ABS(AQ1170-E1183)&gt;360,ABS(AQ1170-E1183)-360,360-ABS(AQ1170-E1183)),ABS(AQ1170-E1183))</f>
        <v>160</v>
      </c>
      <c r="AR1171">
        <f>IF(ABS(AR1170-E1183)&gt;180,IF(ABS(AR1170-E1183)&gt;360,ABS(AR1170-E1183)-360,360-ABS(AR1170-E1183)),ABS(AR1170-E1183))</f>
        <v>170</v>
      </c>
    </row>
    <row r="1172" spans="2:44" x14ac:dyDescent="0.5">
      <c r="G1172" t="s">
        <v>734</v>
      </c>
    </row>
    <row r="1173" spans="2:44" x14ac:dyDescent="0.5">
      <c r="B1173" t="s">
        <v>788</v>
      </c>
      <c r="E1173">
        <v>490</v>
      </c>
      <c r="G1173">
        <v>90</v>
      </c>
      <c r="I1173" t="e">
        <f>IF(DEGREES(ACOS(SIN(RADIANS(G1173))*SIN(RADIANS(E1181))+COS(RADIANS(G1173))*COS(RADIANS(E1181))*COS(RADIANS(I1171))))&gt;90,0,$F$4*$F$5/E1180^2*(SIN(RADIANS(G1173))*SIN(RADIANS(E1181))+COS(RADIANS(G1173))*COS(RADIANS(E1181))*COS(RADIANS(I1171))))</f>
        <v>#DIV/0!</v>
      </c>
      <c r="J1173" t="e">
        <f>IF(DEGREES(ACOS(SIN(RADIANS(G1173))*SIN(RADIANS(E1181))+COS(RADIANS(G1173))*COS(RADIANS(E1181))*COS(RADIANS(J1171))))&gt;90,0,$F$4*$F$5/E1180^2*(SIN(RADIANS(G1173))*SIN(RADIANS(E1181))+COS(RADIANS(G1173))*COS(RADIANS(E1181))*COS(RADIANS(J1171))))</f>
        <v>#DIV/0!</v>
      </c>
      <c r="K1173" t="e">
        <f>IF(DEGREES(ACOS(SIN(RADIANS(G1173))*SIN(RADIANS(E1181))+COS(RADIANS(G1173))*COS(RADIANS(E1181))*COS(RADIANS(K1171))))&gt;90,0,$F$4*$F$5/E1180^2*(SIN(RADIANS(G1173))*SIN(RADIANS(E1181))+COS(RADIANS(G1173))*COS(RADIANS(E1181))*COS(RADIANS(K1171))))</f>
        <v>#DIV/0!</v>
      </c>
      <c r="L1173" t="e">
        <f>IF(DEGREES(ACOS(SIN(RADIANS(G1173))*SIN(RADIANS(E1181))+COS(RADIANS(G1173))*COS(RADIANS(E1181))*COS(RADIANS(L1171))))&gt;90,0,$F$4*$F$5/E1180^2*(SIN(RADIANS(G1173))*SIN(RADIANS(E1181))+COS(RADIANS(G1173))*COS(RADIANS(E1181))*COS(RADIANS(L1171))))</f>
        <v>#DIV/0!</v>
      </c>
      <c r="M1173" t="e">
        <f>IF(DEGREES(ACOS(SIN(RADIANS(G1173))*SIN(RADIANS(E1181))+COS(RADIANS(G1173))*COS(RADIANS(E1181))*COS(RADIANS(M1171))))&gt;90,0,$F$4*$F$5/E1180^2*(SIN(RADIANS(G1173))*SIN(RADIANS(E1181))+COS(RADIANS(G1173))*COS(RADIANS(E1181))*COS(RADIANS(M1171))))</f>
        <v>#DIV/0!</v>
      </c>
      <c r="N1173" t="e">
        <f>IF(DEGREES(ACOS(SIN(RADIANS(G1173))*SIN(RADIANS(E1181))+COS(RADIANS(G1173))*COS(RADIANS(E1181))*COS(RADIANS(N1171))))&gt;90,0,$F$4*$F$5/E1180^2*(SIN(RADIANS(G1173))*SIN(RADIANS(E1181))+COS(RADIANS(G1173))*COS(RADIANS(E1181))*COS(RADIANS(N1171))))</f>
        <v>#DIV/0!</v>
      </c>
      <c r="O1173" t="e">
        <f>IF(DEGREES(ACOS(SIN(RADIANS(G1173))*SIN(RADIANS(E1181))+COS(RADIANS(G1173))*COS(RADIANS(E1181))*COS(RADIANS(O1171))))&gt;90,0,$F$4*$F$5/E1180^2*(SIN(RADIANS(G1173))*SIN(RADIANS(E1181))+COS(RADIANS(G1173))*COS(RADIANS(E1181))*COS(RADIANS(O1171))))</f>
        <v>#DIV/0!</v>
      </c>
      <c r="P1173" t="e">
        <f>IF(DEGREES(ACOS(SIN(RADIANS(G1173))*SIN(RADIANS(E1181))+COS(RADIANS(G1173))*COS(RADIANS(E1181))*COS(RADIANS(P1171))))&gt;90,0,$F$4*$F$5/E1180^2*(SIN(RADIANS(G1173))*SIN(RADIANS(E1181))+COS(RADIANS(G1173))*COS(RADIANS(E1181))*COS(RADIANS(P1171))))</f>
        <v>#DIV/0!</v>
      </c>
      <c r="Q1173" t="e">
        <f>IF(DEGREES(ACOS(SIN(RADIANS(G1173))*SIN(RADIANS(E1181))+COS(RADIANS(G1173))*COS(RADIANS(E1181))*COS(RADIANS(Q1171))))&gt;90,0,$F$4*$F$5/E1180^2*(SIN(RADIANS(G1173))*SIN(RADIANS(E1181))+COS(RADIANS(G1173))*COS(RADIANS(E1181))*COS(RADIANS(Q1171))))</f>
        <v>#DIV/0!</v>
      </c>
      <c r="R1173" t="e">
        <f>IF(DEGREES(ACOS(SIN(RADIANS(G1173))*SIN(RADIANS(E1181))+COS(RADIANS(G1173))*COS(RADIANS(E1181))*COS(RADIANS(R1171))))&gt;90,0,$F$4*$F$5/E1180^2*(SIN(RADIANS(G1173))*SIN(RADIANS(E1181))+COS(RADIANS(G1173))*COS(RADIANS(E1181))*COS(RADIANS(R1171))))</f>
        <v>#DIV/0!</v>
      </c>
      <c r="S1173" t="e">
        <f>IF(DEGREES(ACOS(SIN(RADIANS(G1173))*SIN(RADIANS(E1181))+COS(RADIANS(G1173))*COS(RADIANS(E1181))*COS(RADIANS(S1171))))&gt;90,0,$F$4*$F$5/E1180^2*(SIN(RADIANS(G1173))*SIN(RADIANS(E1181))+COS(RADIANS(G1173))*COS(RADIANS(E1181))*COS(RADIANS(S1171))))</f>
        <v>#DIV/0!</v>
      </c>
      <c r="T1173" t="e">
        <f>IF(DEGREES(ACOS(SIN(RADIANS(G1173))*SIN(RADIANS(E1181))+COS(RADIANS(G1173))*COS(RADIANS(E1181))*COS(RADIANS(T1171))))&gt;90,0,$F$4*$F$5/E1180^2*(SIN(RADIANS(G1173))*SIN(RADIANS(E1181))+COS(RADIANS(G1173))*COS(RADIANS(E1181))*COS(RADIANS(T1171))))</f>
        <v>#DIV/0!</v>
      </c>
      <c r="U1173" t="e">
        <f>IF(DEGREES(ACOS(SIN(RADIANS(G1173))*SIN(RADIANS(E1181))+COS(RADIANS(G1173))*COS(RADIANS(E1181))*COS(RADIANS(U1171))))&gt;90,0,$F$4*$F$5/E1180^2*(SIN(RADIANS(G1173))*SIN(RADIANS(E1181))+COS(RADIANS(G1173))*COS(RADIANS(E1181))*COS(RADIANS(U1171))))</f>
        <v>#DIV/0!</v>
      </c>
      <c r="V1173" t="e">
        <f>IF(DEGREES(ACOS(SIN(RADIANS(G1173))*SIN(RADIANS(E1181))+COS(RADIANS(G1173))*COS(RADIANS(E1181))*COS(RADIANS(V1171))))&gt;90,0,$F$4*$F$5/E1180^2*(SIN(RADIANS(G1173))*SIN(RADIANS(E1181))+COS(RADIANS(G1173))*COS(RADIANS(E1181))*COS(RADIANS(V1171))))</f>
        <v>#DIV/0!</v>
      </c>
      <c r="W1173" t="e">
        <f>IF(DEGREES(ACOS(SIN(RADIANS(G1173))*SIN(RADIANS(E1181))+COS(RADIANS(G1173))*COS(RADIANS(E1181))*COS(RADIANS(W1171))))&gt;90,0,$F$4*$F$5/E1180^2*(SIN(RADIANS(G1173))*SIN(RADIANS(E1181))+COS(RADIANS(G1173))*COS(RADIANS(E1181))*COS(RADIANS(W1171))))</f>
        <v>#DIV/0!</v>
      </c>
      <c r="X1173" t="e">
        <f>IF(DEGREES(ACOS(SIN(RADIANS(G1173))*SIN(RADIANS(E1181))+COS(RADIANS(G1173))*COS(RADIANS(E1181))*COS(RADIANS(X1171))))&gt;90,0,$F$4*$F$5/E1180^2*(SIN(RADIANS(G1173))*SIN(RADIANS(E1181))+COS(RADIANS(G1173))*COS(RADIANS(E1181))*COS(RADIANS(X1171))))</f>
        <v>#DIV/0!</v>
      </c>
      <c r="Y1173" t="e">
        <f>IF(DEGREES(ACOS(SIN(RADIANS(G1173))*SIN(RADIANS(E1181))+COS(RADIANS(G1173))*COS(RADIANS(E1181))*COS(RADIANS(Y1171))))&gt;90,0,$F$4*$F$5/E1180^2*(SIN(RADIANS(G1173))*SIN(RADIANS(E1181))+COS(RADIANS(G1173))*COS(RADIANS(E1181))*COS(RADIANS(Y1171))))</f>
        <v>#DIV/0!</v>
      </c>
      <c r="Z1173" t="e">
        <f>IF(DEGREES(ACOS(SIN(RADIANS(G1173))*SIN(RADIANS(E1181))+COS(RADIANS(G1173))*COS(RADIANS(E1181))*COS(RADIANS(Z1171))))&gt;90,0,$F$4*$F$5/E1180^2*(SIN(RADIANS(G1173))*SIN(RADIANS(E1181))+COS(RADIANS(G1173))*COS(RADIANS(E1181))*COS(RADIANS(Z1171))))</f>
        <v>#DIV/0!</v>
      </c>
      <c r="AA1173" t="e">
        <f>IF(DEGREES(ACOS(SIN(RADIANS(G1173))*SIN(RADIANS(E1181))+COS(RADIANS(G1173))*COS(RADIANS(E1181))*COS(RADIANS(AA1171))))&gt;90,0,$F$4*$F$5/E1180^2*(SIN(RADIANS(G1173))*SIN(RADIANS(E1181))+COS(RADIANS(G1173))*COS(RADIANS(E1181))*COS(RADIANS(AA1171))))</f>
        <v>#DIV/0!</v>
      </c>
      <c r="AB1173" t="e">
        <f>IF(DEGREES(ACOS(SIN(RADIANS(G1173))*SIN(RADIANS(E1181))+COS(RADIANS(G1173))*COS(RADIANS(E1181))*COS(RADIANS(AB1171))))&gt;90,0,$F$4*$F$5/E1180^2*(SIN(RADIANS(G1173))*SIN(RADIANS(E1181))+COS(RADIANS(G1173))*COS(RADIANS(E1181))*COS(RADIANS(AB1171))))</f>
        <v>#DIV/0!</v>
      </c>
      <c r="AC1173" t="e">
        <f>IF(DEGREES(ACOS(SIN(RADIANS(G1173))*SIN(RADIANS(E1181))+COS(RADIANS(G1173))*COS(RADIANS(E1181))*COS(RADIANS(AC1171))))&gt;90,0,$F$4*$F$5/E1180^2*(SIN(RADIANS(G1173))*SIN(RADIANS(E1181))+COS(RADIANS(G1173))*COS(RADIANS(E1181))*COS(RADIANS(AC1171))))</f>
        <v>#DIV/0!</v>
      </c>
      <c r="AD1173" t="e">
        <f>IF(DEGREES(ACOS(SIN(RADIANS(G1173))*SIN(RADIANS(E1181))+COS(RADIANS(G1173))*COS(RADIANS(E1181))*COS(RADIANS(AD1171))))&gt;90,0,$F$4*$F$5/E1180^2*(SIN(RADIANS(G1173))*SIN(RADIANS(E1181))+COS(RADIANS(G1173))*COS(RADIANS(E1181))*COS(RADIANS(AD1171))))</f>
        <v>#DIV/0!</v>
      </c>
      <c r="AE1173" t="e">
        <f>IF(DEGREES(ACOS(SIN(RADIANS(G1173))*SIN(RADIANS(E1181))+COS(RADIANS(G1173))*COS(RADIANS(E1181))*COS(RADIANS(AE1171))))&gt;90,0,$F$4*$F$5/E1180^2*(SIN(RADIANS(G1173))*SIN(RADIANS(E1181))+COS(RADIANS(G1173))*COS(RADIANS(E1181))*COS(RADIANS(AE1171))))</f>
        <v>#DIV/0!</v>
      </c>
      <c r="AF1173" t="e">
        <f>IF(DEGREES(ACOS(SIN(RADIANS(G1173))*SIN(RADIANS(E1181))+COS(RADIANS(G1173))*COS(RADIANS(E1181))*COS(RADIANS(AF1171))))&gt;90,0,$F$4*$F$5/E1180^2*(SIN(RADIANS(G1173))*SIN(RADIANS(E1181))+COS(RADIANS(G1173))*COS(RADIANS(E1181))*COS(RADIANS(AF1171))))</f>
        <v>#DIV/0!</v>
      </c>
      <c r="AG1173" t="e">
        <f>IF(DEGREES(ACOS(SIN(RADIANS(G1173))*SIN(RADIANS(E1181))+COS(RADIANS(G1173))*COS(RADIANS(E1181))*COS(RADIANS(AG1171))))&gt;90,0,$F$4*$F$5/E1180^2*(SIN(RADIANS(G1173))*SIN(RADIANS(E1181))+COS(RADIANS(G1173))*COS(RADIANS(E1181))*COS(RADIANS(AG1171))))</f>
        <v>#DIV/0!</v>
      </c>
      <c r="AH1173" t="e">
        <f>IF(DEGREES(ACOS(SIN(RADIANS(G1173))*SIN(RADIANS(E1181))+COS(RADIANS(G1173))*COS(RADIANS(E1181))*COS(RADIANS(AH1171))))&gt;90,0,$F$4*$F$5/E1180^2*(SIN(RADIANS(G1173))*SIN(RADIANS(E1181))+COS(RADIANS(G1173))*COS(RADIANS(E1181))*COS(RADIANS(AH1171))))</f>
        <v>#DIV/0!</v>
      </c>
      <c r="AI1173" t="e">
        <f>IF(DEGREES(ACOS(SIN(RADIANS(G1173))*SIN(RADIANS(E1181))+COS(RADIANS(G1173))*COS(RADIANS(E1181))*COS(RADIANS(AI1171))))&gt;90,0,$F$4*$F$5/E1180^2*(SIN(RADIANS(G1173))*SIN(RADIANS(E1181))+COS(RADIANS(G1173))*COS(RADIANS(E1181))*COS(RADIANS(AI1171))))</f>
        <v>#DIV/0!</v>
      </c>
      <c r="AJ1173" t="e">
        <f>IF(DEGREES(ACOS(SIN(RADIANS(G1173))*SIN(RADIANS(E1181))+COS(RADIANS(G1173))*COS(RADIANS(E1181))*COS(RADIANS(AJ1171))))&gt;90,0,$F$4*$F$5/E1180^2*(SIN(RADIANS(G1173))*SIN(RADIANS(E1181))+COS(RADIANS(G1173))*COS(RADIANS(E1181))*COS(RADIANS(AJ1171))))</f>
        <v>#DIV/0!</v>
      </c>
      <c r="AK1173" t="e">
        <f>IF(DEGREES(ACOS(SIN(RADIANS(G1173))*SIN(RADIANS(E1181))+COS(RADIANS(G1173))*COS(RADIANS(E1181))*COS(RADIANS(AK1171))))&gt;90,0,$F$4*$F$5/E1180^2*(SIN(RADIANS(G1173))*SIN(RADIANS(E1181))+COS(RADIANS(G1173))*COS(RADIANS(E1181))*COS(RADIANS(AK1171))))</f>
        <v>#DIV/0!</v>
      </c>
      <c r="AL1173" t="e">
        <f>IF(DEGREES(ACOS(SIN(RADIANS(G1173))*SIN(RADIANS(E1181))+COS(RADIANS(G1173))*COS(RADIANS(E1181))*COS(RADIANS(AL1171))))&gt;90,0,$F$4*$F$5/E1180^2*(SIN(RADIANS(G1173))*SIN(RADIANS(E1181))+COS(RADIANS(G1173))*COS(RADIANS(E1181))*COS(RADIANS(AL1171))))</f>
        <v>#DIV/0!</v>
      </c>
      <c r="AM1173" t="e">
        <f>IF(DEGREES(ACOS(SIN(RADIANS(G1173))*SIN(RADIANS(E1181))+COS(RADIANS(G1173))*COS(RADIANS(E1181))*COS(RADIANS(AM1171))))&gt;90,0,$F$4*$F$5/E1180^2*(SIN(RADIANS(G1173))*SIN(RADIANS(E1181))+COS(RADIANS(G1173))*COS(RADIANS(E1181))*COS(RADIANS(AM1171))))</f>
        <v>#DIV/0!</v>
      </c>
      <c r="AN1173" t="e">
        <f>IF(DEGREES(ACOS(SIN(RADIANS(G1173))*SIN(RADIANS(E1181))+COS(RADIANS(G1173))*COS(RADIANS(E1181))*COS(RADIANS(AN1171))))&gt;90,0,$F$4*$F$5/E1180^2*(SIN(RADIANS(G1173))*SIN(RADIANS(E1181))+COS(RADIANS(G1173))*COS(RADIANS(E1181))*COS(RADIANS(AN1171))))</f>
        <v>#DIV/0!</v>
      </c>
      <c r="AO1173" t="e">
        <f>IF(DEGREES(ACOS(SIN(RADIANS(G1173))*SIN(RADIANS(E1181))+COS(RADIANS(G1173))*COS(RADIANS(E1181))*COS(RADIANS(AO1171))))&gt;90,0,$F$4*$F$5/E1180^2*(SIN(RADIANS(G1173))*SIN(RADIANS(E1181))+COS(RADIANS(G1173))*COS(RADIANS(E1181))*COS(RADIANS(AO1171))))</f>
        <v>#DIV/0!</v>
      </c>
      <c r="AP1173" t="e">
        <f>IF(DEGREES(ACOS(SIN(RADIANS(G1173))*SIN(RADIANS(E1181))+COS(RADIANS(G1173))*COS(RADIANS(E1181))*COS(RADIANS(AP1171))))&gt;90,0,$F$4*$F$5/E1180^2*(SIN(RADIANS(G1173))*SIN(RADIANS(E1181))+COS(RADIANS(G1173))*COS(RADIANS(E1181))*COS(RADIANS(AP1171))))</f>
        <v>#DIV/0!</v>
      </c>
      <c r="AQ1173" t="e">
        <f>IF(DEGREES(ACOS(SIN(RADIANS(G1173))*SIN(RADIANS(E1181))+COS(RADIANS(G1173))*COS(RADIANS(E1181))*COS(RADIANS(AQ1171))))&gt;90,0,$F$4*$F$5/E1180^2*(SIN(RADIANS(G1173))*SIN(RADIANS(E1181))+COS(RADIANS(G1173))*COS(RADIANS(E1181))*COS(RADIANS(AQ1171))))</f>
        <v>#DIV/0!</v>
      </c>
      <c r="AR1173" t="e">
        <f>IF(DEGREES(ACOS(SIN(RADIANS(G1173))*SIN(RADIANS(E1181))+COS(RADIANS(G1173))*COS(RADIANS(E1181))*COS(RADIANS(AR1171))))&gt;90,0,$F$4*$F$5/E1180^2*(SIN(RADIANS(G1173))*SIN(RADIANS(E1181))+COS(RADIANS(G1173))*COS(RADIANS(E1181))*COS(RADIANS(AR1171))))</f>
        <v>#DIV/0!</v>
      </c>
    </row>
    <row r="1174" spans="2:44" x14ac:dyDescent="0.5">
      <c r="B1174" t="s">
        <v>726</v>
      </c>
      <c r="E1174" cm="1">
        <f t="array" ref="E1174">INDEX($D$1751:$AM$1751,0,MATCH(E1173-IF(E1173&lt;360,0,360),$D$1700:$AM$1700,0))+IF(E1173&gt;350,360,0)</f>
        <v>490</v>
      </c>
      <c r="G1174">
        <v>80</v>
      </c>
      <c r="I1174">
        <f>IF(DEGREES(ACOS(SIN(RADIANS(G1174))*SIN(RADIANS(E1181))+COS(RADIANS(G1174))*COS(RADIANS(E1181))*COS(RADIANS(I1171))))&gt;90,0,$F$4*$F$5/E1180^2*(SIN(RADIANS(G1174))*SIN(RADIANS(E1181))+COS(RADIANS(G1174))*COS(RADIANS(E1181))*COS(RADIANS(I1171))))</f>
        <v>0</v>
      </c>
      <c r="J1174">
        <f>IF(DEGREES(ACOS(SIN(RADIANS(G1174))*SIN(RADIANS(E1181))+COS(RADIANS(G1174))*COS(RADIANS(E1181))*COS(RADIANS(J1171))))&gt;90,0,$F$4*$F$5/E1180^2*(SIN(RADIANS(G1174))*SIN(RADIANS(E1181))+COS(RADIANS(G1174))*COS(RADIANS(E1181))*COS(RADIANS(J1171))))</f>
        <v>0</v>
      </c>
      <c r="K1174">
        <f>IF(DEGREES(ACOS(SIN(RADIANS(G1174))*SIN(RADIANS(E1181))+COS(RADIANS(G1174))*COS(RADIANS(E1181))*COS(RADIANS(K1171))))&gt;90,0,$F$4*$F$5/E1180^2*(SIN(RADIANS(G1174))*SIN(RADIANS(E1181))+COS(RADIANS(G1174))*COS(RADIANS(E1181))*COS(RADIANS(K1171))))</f>
        <v>0</v>
      </c>
      <c r="L1174">
        <f>IF(DEGREES(ACOS(SIN(RADIANS(G1174))*SIN(RADIANS(E1181))+COS(RADIANS(G1174))*COS(RADIANS(E1181))*COS(RADIANS(L1171))))&gt;90,0,$F$4*$F$5/E1180^2*(SIN(RADIANS(G1174))*SIN(RADIANS(E1181))+COS(RADIANS(G1174))*COS(RADIANS(E1181))*COS(RADIANS(L1171))))</f>
        <v>0</v>
      </c>
      <c r="M1174">
        <f>IF(DEGREES(ACOS(SIN(RADIANS(G1174))*SIN(RADIANS(E1181))+COS(RADIANS(G1174))*COS(RADIANS(E1181))*COS(RADIANS(M1171))))&gt;90,0,$F$4*$F$5/E1180^2*(SIN(RADIANS(G1174))*SIN(RADIANS(E1181))+COS(RADIANS(G1174))*COS(RADIANS(E1181))*COS(RADIANS(M1171))))</f>
        <v>0</v>
      </c>
      <c r="N1174">
        <f>IF(DEGREES(ACOS(SIN(RADIANS(G1174))*SIN(RADIANS(E1181))+COS(RADIANS(G1174))*COS(RADIANS(E1181))*COS(RADIANS(N1171))))&gt;90,0,$F$4*$F$5/E1180^2*(SIN(RADIANS(G1174))*SIN(RADIANS(E1181))+COS(RADIANS(G1174))*COS(RADIANS(E1181))*COS(RADIANS(N1171))))</f>
        <v>0</v>
      </c>
      <c r="O1174">
        <f>IF(DEGREES(ACOS(SIN(RADIANS(G1174))*SIN(RADIANS(E1181))+COS(RADIANS(G1174))*COS(RADIANS(E1181))*COS(RADIANS(O1171))))&gt;90,0,$F$4*$F$5/E1180^2*(SIN(RADIANS(G1174))*SIN(RADIANS(E1181))+COS(RADIANS(G1174))*COS(RADIANS(E1181))*COS(RADIANS(O1171))))</f>
        <v>0</v>
      </c>
      <c r="P1174">
        <f>IF(DEGREES(ACOS(SIN(RADIANS(G1174))*SIN(RADIANS(E1181))+COS(RADIANS(G1174))*COS(RADIANS(E1181))*COS(RADIANS(P1171))))&gt;90,0,$F$4*$F$5/E1180^2*(SIN(RADIANS(G1174))*SIN(RADIANS(E1181))+COS(RADIANS(G1174))*COS(RADIANS(E1181))*COS(RADIANS(P1171))))</f>
        <v>0</v>
      </c>
      <c r="Q1174">
        <f>IF(DEGREES(ACOS(SIN(RADIANS(G1174))*SIN(RADIANS(E1181))+COS(RADIANS(G1174))*COS(RADIANS(E1181))*COS(RADIANS(Q1171))))&gt;90,0,$F$4*$F$5/E1180^2*(SIN(RADIANS(G1174))*SIN(RADIANS(E1181))+COS(RADIANS(G1174))*COS(RADIANS(E1181))*COS(RADIANS(Q1171))))</f>
        <v>0</v>
      </c>
      <c r="R1174" t="e">
        <f>IF(DEGREES(ACOS(SIN(RADIANS(G1174))*SIN(RADIANS(E1181))+COS(RADIANS(G1174))*COS(RADIANS(E1181))*COS(RADIANS(R1171))))&gt;90,0,$F$4*$F$5/E1180^2*(SIN(RADIANS(G1174))*SIN(RADIANS(E1181))+COS(RADIANS(G1174))*COS(RADIANS(E1181))*COS(RADIANS(R1171))))</f>
        <v>#DIV/0!</v>
      </c>
      <c r="S1174" t="e">
        <f>IF(DEGREES(ACOS(SIN(RADIANS(G1174))*SIN(RADIANS(E1181))+COS(RADIANS(G1174))*COS(RADIANS(E1181))*COS(RADIANS(S1171))))&gt;90,0,$F$4*$F$5/E1180^2*(SIN(RADIANS(G1174))*SIN(RADIANS(E1181))+COS(RADIANS(G1174))*COS(RADIANS(E1181))*COS(RADIANS(S1171))))</f>
        <v>#DIV/0!</v>
      </c>
      <c r="T1174" t="e">
        <f>IF(DEGREES(ACOS(SIN(RADIANS(G1174))*SIN(RADIANS(E1181))+COS(RADIANS(G1174))*COS(RADIANS(E1181))*COS(RADIANS(T1171))))&gt;90,0,$F$4*$F$5/E1180^2*(SIN(RADIANS(G1174))*SIN(RADIANS(E1181))+COS(RADIANS(G1174))*COS(RADIANS(E1181))*COS(RADIANS(T1171))))</f>
        <v>#DIV/0!</v>
      </c>
      <c r="U1174" t="e">
        <f>IF(DEGREES(ACOS(SIN(RADIANS(G1174))*SIN(RADIANS(E1181))+COS(RADIANS(G1174))*COS(RADIANS(E1181))*COS(RADIANS(U1171))))&gt;90,0,$F$4*$F$5/E1180^2*(SIN(RADIANS(G1174))*SIN(RADIANS(E1181))+COS(RADIANS(G1174))*COS(RADIANS(E1181))*COS(RADIANS(U1171))))</f>
        <v>#DIV/0!</v>
      </c>
      <c r="V1174" t="e">
        <f>IF(DEGREES(ACOS(SIN(RADIANS(G1174))*SIN(RADIANS(E1181))+COS(RADIANS(G1174))*COS(RADIANS(E1181))*COS(RADIANS(V1171))))&gt;90,0,$F$4*$F$5/E1180^2*(SIN(RADIANS(G1174))*SIN(RADIANS(E1181))+COS(RADIANS(G1174))*COS(RADIANS(E1181))*COS(RADIANS(V1171))))</f>
        <v>#DIV/0!</v>
      </c>
      <c r="W1174" t="e">
        <f>IF(DEGREES(ACOS(SIN(RADIANS(G1174))*SIN(RADIANS(E1181))+COS(RADIANS(G1174))*COS(RADIANS(E1181))*COS(RADIANS(W1171))))&gt;90,0,$F$4*$F$5/E1180^2*(SIN(RADIANS(G1174))*SIN(RADIANS(E1181))+COS(RADIANS(G1174))*COS(RADIANS(E1181))*COS(RADIANS(W1171))))</f>
        <v>#DIV/0!</v>
      </c>
      <c r="X1174" t="e">
        <f>IF(DEGREES(ACOS(SIN(RADIANS(G1174))*SIN(RADIANS(E1181))+COS(RADIANS(G1174))*COS(RADIANS(E1181))*COS(RADIANS(X1171))))&gt;90,0,$F$4*$F$5/E1180^2*(SIN(RADIANS(G1174))*SIN(RADIANS(E1181))+COS(RADIANS(G1174))*COS(RADIANS(E1181))*COS(RADIANS(X1171))))</f>
        <v>#DIV/0!</v>
      </c>
      <c r="Y1174" t="e">
        <f>IF(DEGREES(ACOS(SIN(RADIANS(G1174))*SIN(RADIANS(E1181))+COS(RADIANS(G1174))*COS(RADIANS(E1181))*COS(RADIANS(Y1171))))&gt;90,0,$F$4*$F$5/E1180^2*(SIN(RADIANS(G1174))*SIN(RADIANS(E1181))+COS(RADIANS(G1174))*COS(RADIANS(E1181))*COS(RADIANS(Y1171))))</f>
        <v>#DIV/0!</v>
      </c>
      <c r="Z1174" t="e">
        <f>IF(DEGREES(ACOS(SIN(RADIANS(G1174))*SIN(RADIANS(E1181))+COS(RADIANS(G1174))*COS(RADIANS(E1181))*COS(RADIANS(Z1171))))&gt;90,0,$F$4*$F$5/E1180^2*(SIN(RADIANS(G1174))*SIN(RADIANS(E1181))+COS(RADIANS(G1174))*COS(RADIANS(E1181))*COS(RADIANS(Z1171))))</f>
        <v>#DIV/0!</v>
      </c>
      <c r="AA1174" t="e">
        <f>IF(DEGREES(ACOS(SIN(RADIANS(G1174))*SIN(RADIANS(E1181))+COS(RADIANS(G1174))*COS(RADIANS(E1181))*COS(RADIANS(AA1171))))&gt;90,0,$F$4*$F$5/E1180^2*(SIN(RADIANS(G1174))*SIN(RADIANS(E1181))+COS(RADIANS(G1174))*COS(RADIANS(E1181))*COS(RADIANS(AA1171))))</f>
        <v>#DIV/0!</v>
      </c>
      <c r="AB1174" t="e">
        <f>IF(DEGREES(ACOS(SIN(RADIANS(G1174))*SIN(RADIANS(E1181))+COS(RADIANS(G1174))*COS(RADIANS(E1181))*COS(RADIANS(AB1171))))&gt;90,0,$F$4*$F$5/E1180^2*(SIN(RADIANS(G1174))*SIN(RADIANS(E1181))+COS(RADIANS(G1174))*COS(RADIANS(E1181))*COS(RADIANS(AB1171))))</f>
        <v>#DIV/0!</v>
      </c>
      <c r="AC1174" t="e">
        <f>IF(DEGREES(ACOS(SIN(RADIANS(G1174))*SIN(RADIANS(E1181))+COS(RADIANS(G1174))*COS(RADIANS(E1181))*COS(RADIANS(AC1171))))&gt;90,0,$F$4*$F$5/E1180^2*(SIN(RADIANS(G1174))*SIN(RADIANS(E1181))+COS(RADIANS(G1174))*COS(RADIANS(E1181))*COS(RADIANS(AC1171))))</f>
        <v>#DIV/0!</v>
      </c>
      <c r="AD1174" t="e">
        <f>IF(DEGREES(ACOS(SIN(RADIANS(G1174))*SIN(RADIANS(E1181))+COS(RADIANS(G1174))*COS(RADIANS(E1181))*COS(RADIANS(AD1171))))&gt;90,0,$F$4*$F$5/E1180^2*(SIN(RADIANS(G1174))*SIN(RADIANS(E1181))+COS(RADIANS(G1174))*COS(RADIANS(E1181))*COS(RADIANS(AD1171))))</f>
        <v>#DIV/0!</v>
      </c>
      <c r="AE1174" t="e">
        <f>IF(DEGREES(ACOS(SIN(RADIANS(G1174))*SIN(RADIANS(E1181))+COS(RADIANS(G1174))*COS(RADIANS(E1181))*COS(RADIANS(AE1171))))&gt;90,0,$F$4*$F$5/E1180^2*(SIN(RADIANS(G1174))*SIN(RADIANS(E1181))+COS(RADIANS(G1174))*COS(RADIANS(E1181))*COS(RADIANS(AE1171))))</f>
        <v>#DIV/0!</v>
      </c>
      <c r="AF1174" t="e">
        <f>IF(DEGREES(ACOS(SIN(RADIANS(G1174))*SIN(RADIANS(E1181))+COS(RADIANS(G1174))*COS(RADIANS(E1181))*COS(RADIANS(AF1171))))&gt;90,0,$F$4*$F$5/E1180^2*(SIN(RADIANS(G1174))*SIN(RADIANS(E1181))+COS(RADIANS(G1174))*COS(RADIANS(E1181))*COS(RADIANS(AF1171))))</f>
        <v>#DIV/0!</v>
      </c>
      <c r="AG1174" t="e">
        <f>IF(DEGREES(ACOS(SIN(RADIANS(G1174))*SIN(RADIANS(E1181))+COS(RADIANS(G1174))*COS(RADIANS(E1181))*COS(RADIANS(AG1171))))&gt;90,0,$F$4*$F$5/E1180^2*(SIN(RADIANS(G1174))*SIN(RADIANS(E1181))+COS(RADIANS(G1174))*COS(RADIANS(E1181))*COS(RADIANS(AG1171))))</f>
        <v>#DIV/0!</v>
      </c>
      <c r="AH1174" t="e">
        <f>IF(DEGREES(ACOS(SIN(RADIANS(G1174))*SIN(RADIANS(E1181))+COS(RADIANS(G1174))*COS(RADIANS(E1181))*COS(RADIANS(AH1171))))&gt;90,0,$F$4*$F$5/E1180^2*(SIN(RADIANS(G1174))*SIN(RADIANS(E1181))+COS(RADIANS(G1174))*COS(RADIANS(E1181))*COS(RADIANS(AH1171))))</f>
        <v>#DIV/0!</v>
      </c>
      <c r="AI1174" t="e">
        <f>IF(DEGREES(ACOS(SIN(RADIANS(G1174))*SIN(RADIANS(E1181))+COS(RADIANS(G1174))*COS(RADIANS(E1181))*COS(RADIANS(AI1171))))&gt;90,0,$F$4*$F$5/E1180^2*(SIN(RADIANS(G1174))*SIN(RADIANS(E1181))+COS(RADIANS(G1174))*COS(RADIANS(E1181))*COS(RADIANS(AI1171))))</f>
        <v>#DIV/0!</v>
      </c>
      <c r="AJ1174" t="e">
        <f>IF(DEGREES(ACOS(SIN(RADIANS(G1174))*SIN(RADIANS(E1181))+COS(RADIANS(G1174))*COS(RADIANS(E1181))*COS(RADIANS(AJ1171))))&gt;90,0,$F$4*$F$5/E1180^2*(SIN(RADIANS(G1174))*SIN(RADIANS(E1181))+COS(RADIANS(G1174))*COS(RADIANS(E1181))*COS(RADIANS(AJ1171))))</f>
        <v>#DIV/0!</v>
      </c>
      <c r="AK1174">
        <f>IF(DEGREES(ACOS(SIN(RADIANS(G1174))*SIN(RADIANS(E1181))+COS(RADIANS(G1174))*COS(RADIANS(E1181))*COS(RADIANS(AK1171))))&gt;90,0,$F$4*$F$5/E1180^2*(SIN(RADIANS(G1174))*SIN(RADIANS(E1181))+COS(RADIANS(G1174))*COS(RADIANS(E1181))*COS(RADIANS(AK1171))))</f>
        <v>0</v>
      </c>
      <c r="AL1174">
        <f>IF(DEGREES(ACOS(SIN(RADIANS(G1174))*SIN(RADIANS(E1181))+COS(RADIANS(G1174))*COS(RADIANS(E1181))*COS(RADIANS(AL1171))))&gt;90,0,$F$4*$F$5/E1180^2*(SIN(RADIANS(G1174))*SIN(RADIANS(E1181))+COS(RADIANS(G1174))*COS(RADIANS(E1181))*COS(RADIANS(AL1171))))</f>
        <v>0</v>
      </c>
      <c r="AM1174">
        <f>IF(DEGREES(ACOS(SIN(RADIANS(G1174))*SIN(RADIANS(E1181))+COS(RADIANS(G1174))*COS(RADIANS(E1181))*COS(RADIANS(AM1171))))&gt;90,0,$F$4*$F$5/E1180^2*(SIN(RADIANS(G1174))*SIN(RADIANS(E1181))+COS(RADIANS(G1174))*COS(RADIANS(E1181))*COS(RADIANS(AM1171))))</f>
        <v>0</v>
      </c>
      <c r="AN1174">
        <f>IF(DEGREES(ACOS(SIN(RADIANS(G1174))*SIN(RADIANS(E1181))+COS(RADIANS(G1174))*COS(RADIANS(E1181))*COS(RADIANS(AN1171))))&gt;90,0,$F$4*$F$5/E1180^2*(SIN(RADIANS(G1174))*SIN(RADIANS(E1181))+COS(RADIANS(G1174))*COS(RADIANS(E1181))*COS(RADIANS(AN1171))))</f>
        <v>0</v>
      </c>
      <c r="AO1174">
        <f>IF(DEGREES(ACOS(SIN(RADIANS(G1174))*SIN(RADIANS(E1181))+COS(RADIANS(G1174))*COS(RADIANS(E1181))*COS(RADIANS(AO1171))))&gt;90,0,$F$4*$F$5/E1180^2*(SIN(RADIANS(G1174))*SIN(RADIANS(E1181))+COS(RADIANS(G1174))*COS(RADIANS(E1181))*COS(RADIANS(AO1171))))</f>
        <v>0</v>
      </c>
      <c r="AP1174">
        <f>IF(DEGREES(ACOS(SIN(RADIANS(G1174))*SIN(RADIANS(E1181))+COS(RADIANS(G1174))*COS(RADIANS(E1181))*COS(RADIANS(AP1171))))&gt;90,0,$F$4*$F$5/E1180^2*(SIN(RADIANS(G1174))*SIN(RADIANS(E1181))+COS(RADIANS(G1174))*COS(RADIANS(E1181))*COS(RADIANS(AP1171))))</f>
        <v>0</v>
      </c>
      <c r="AQ1174">
        <f>IF(DEGREES(ACOS(SIN(RADIANS(G1174))*SIN(RADIANS(E1181))+COS(RADIANS(G1174))*COS(RADIANS(E1181))*COS(RADIANS(AQ1171))))&gt;90,0,$F$4*$F$5/E1180^2*(SIN(RADIANS(G1174))*SIN(RADIANS(E1181))+COS(RADIANS(G1174))*COS(RADIANS(E1181))*COS(RADIANS(AQ1171))))</f>
        <v>0</v>
      </c>
      <c r="AR1174">
        <f>IF(DEGREES(ACOS(SIN(RADIANS(G1174))*SIN(RADIANS(E1181))+COS(RADIANS(G1174))*COS(RADIANS(E1181))*COS(RADIANS(AR1171))))&gt;90,0,$F$4*$F$5/E1180^2*(SIN(RADIANS(G1174))*SIN(RADIANS(E1181))+COS(RADIANS(G1174))*COS(RADIANS(E1181))*COS(RADIANS(AR1171))))</f>
        <v>0</v>
      </c>
    </row>
    <row r="1175" spans="2:44" x14ac:dyDescent="0.5">
      <c r="B1175" s="40" t="s">
        <v>781</v>
      </c>
      <c r="E1175">
        <f>IF(E1174-$F$13&lt;0,E1174-$F$13+360,IF(E1174-$F$13&gt;360,E1174-$F$13-360,E1174-$F$13))</f>
        <v>220</v>
      </c>
      <c r="G1175">
        <v>70</v>
      </c>
      <c r="I1175">
        <f>IF(DEGREES(ACOS(SIN(RADIANS(G1175))*SIN(RADIANS(E1181))+COS(RADIANS(G1175))*COS(RADIANS(E1181))*COS(RADIANS(I1171))))&gt;90,0,$F$4*$F$5/E1180^2*(SIN(RADIANS(G1175))*SIN(RADIANS(E1181))+COS(RADIANS(G1175))*COS(RADIANS(E1181))*COS(RADIANS(I1171))))</f>
        <v>0</v>
      </c>
      <c r="J1175">
        <f>IF(DEGREES(ACOS(SIN(RADIANS(G1175))*SIN(RADIANS(E1181))+COS(RADIANS(G1175))*COS(RADIANS(E1181))*COS(RADIANS(J1171))))&gt;90,0,$F$4*$F$5/E1180^2*(SIN(RADIANS(G1175))*SIN(RADIANS(E1181))+COS(RADIANS(G1175))*COS(RADIANS(E1181))*COS(RADIANS(J1171))))</f>
        <v>0</v>
      </c>
      <c r="K1175">
        <f>IF(DEGREES(ACOS(SIN(RADIANS(G1175))*SIN(RADIANS(E1181))+COS(RADIANS(G1175))*COS(RADIANS(E1181))*COS(RADIANS(K1171))))&gt;90,0,$F$4*$F$5/E1180^2*(SIN(RADIANS(G1175))*SIN(RADIANS(E1181))+COS(RADIANS(G1175))*COS(RADIANS(E1181))*COS(RADIANS(K1171))))</f>
        <v>0</v>
      </c>
      <c r="L1175">
        <f>IF(DEGREES(ACOS(SIN(RADIANS(G1175))*SIN(RADIANS(E1181))+COS(RADIANS(G1175))*COS(RADIANS(E1181))*COS(RADIANS(L1171))))&gt;90,0,$F$4*$F$5/E1180^2*(SIN(RADIANS(G1175))*SIN(RADIANS(E1181))+COS(RADIANS(G1175))*COS(RADIANS(E1181))*COS(RADIANS(L1171))))</f>
        <v>0</v>
      </c>
      <c r="M1175">
        <f>IF(DEGREES(ACOS(SIN(RADIANS(G1175))*SIN(RADIANS(E1181))+COS(RADIANS(G1175))*COS(RADIANS(E1181))*COS(RADIANS(M1171))))&gt;90,0,$F$4*$F$5/E1180^2*(SIN(RADIANS(G1175))*SIN(RADIANS(E1181))+COS(RADIANS(G1175))*COS(RADIANS(E1181))*COS(RADIANS(M1171))))</f>
        <v>0</v>
      </c>
      <c r="N1175">
        <f>IF(DEGREES(ACOS(SIN(RADIANS(G1175))*SIN(RADIANS(E1181))+COS(RADIANS(G1175))*COS(RADIANS(E1181))*COS(RADIANS(N1171))))&gt;90,0,$F$4*$F$5/E1180^2*(SIN(RADIANS(G1175))*SIN(RADIANS(E1181))+COS(RADIANS(G1175))*COS(RADIANS(E1181))*COS(RADIANS(N1171))))</f>
        <v>0</v>
      </c>
      <c r="O1175">
        <f>IF(DEGREES(ACOS(SIN(RADIANS(G1175))*SIN(RADIANS(E1181))+COS(RADIANS(G1175))*COS(RADIANS(E1181))*COS(RADIANS(O1171))))&gt;90,0,$F$4*$F$5/E1180^2*(SIN(RADIANS(G1175))*SIN(RADIANS(E1181))+COS(RADIANS(G1175))*COS(RADIANS(E1181))*COS(RADIANS(O1171))))</f>
        <v>0</v>
      </c>
      <c r="P1175">
        <f>IF(DEGREES(ACOS(SIN(RADIANS(G1175))*SIN(RADIANS(E1181))+COS(RADIANS(G1175))*COS(RADIANS(E1181))*COS(RADIANS(P1171))))&gt;90,0,$F$4*$F$5/E1180^2*(SIN(RADIANS(G1175))*SIN(RADIANS(E1181))+COS(RADIANS(G1175))*COS(RADIANS(E1181))*COS(RADIANS(P1171))))</f>
        <v>0</v>
      </c>
      <c r="Q1175">
        <f>IF(DEGREES(ACOS(SIN(RADIANS(G1175))*SIN(RADIANS(E1181))+COS(RADIANS(G1175))*COS(RADIANS(E1181))*COS(RADIANS(Q1171))))&gt;90,0,$F$4*$F$5/E1180^2*(SIN(RADIANS(G1175))*SIN(RADIANS(E1181))+COS(RADIANS(G1175))*COS(RADIANS(E1181))*COS(RADIANS(Q1171))))</f>
        <v>0</v>
      </c>
      <c r="R1175" t="e">
        <f>IF(DEGREES(ACOS(SIN(RADIANS(G1175))*SIN(RADIANS(E1181))+COS(RADIANS(G1175))*COS(RADIANS(E1181))*COS(RADIANS(R1171))))&gt;90,0,$F$4*$F$5/E1180^2*(SIN(RADIANS(G1175))*SIN(RADIANS(E1181))+COS(RADIANS(G1175))*COS(RADIANS(E1181))*COS(RADIANS(R1171))))</f>
        <v>#DIV/0!</v>
      </c>
      <c r="S1175" t="e">
        <f>IF(DEGREES(ACOS(SIN(RADIANS(G1175))*SIN(RADIANS(E1181))+COS(RADIANS(G1175))*COS(RADIANS(E1181))*COS(RADIANS(S1171))))&gt;90,0,$F$4*$F$5/E1180^2*(SIN(RADIANS(G1175))*SIN(RADIANS(E1181))+COS(RADIANS(G1175))*COS(RADIANS(E1181))*COS(RADIANS(S1171))))</f>
        <v>#DIV/0!</v>
      </c>
      <c r="T1175" t="e">
        <f>IF(DEGREES(ACOS(SIN(RADIANS(G1175))*SIN(RADIANS(E1181))+COS(RADIANS(G1175))*COS(RADIANS(E1181))*COS(RADIANS(T1171))))&gt;90,0,$F$4*$F$5/E1180^2*(SIN(RADIANS(G1175))*SIN(RADIANS(E1181))+COS(RADIANS(G1175))*COS(RADIANS(E1181))*COS(RADIANS(T1171))))</f>
        <v>#DIV/0!</v>
      </c>
      <c r="U1175" t="e">
        <f>IF(DEGREES(ACOS(SIN(RADIANS(G1175))*SIN(RADIANS(E1181))+COS(RADIANS(G1175))*COS(RADIANS(E1181))*COS(RADIANS(U1171))))&gt;90,0,$F$4*$F$5/E1180^2*(SIN(RADIANS(G1175))*SIN(RADIANS(E1181))+COS(RADIANS(G1175))*COS(RADIANS(E1181))*COS(RADIANS(U1171))))</f>
        <v>#DIV/0!</v>
      </c>
      <c r="V1175" t="e">
        <f>IF(DEGREES(ACOS(SIN(RADIANS(G1175))*SIN(RADIANS(E1181))+COS(RADIANS(G1175))*COS(RADIANS(E1181))*COS(RADIANS(V1171))))&gt;90,0,$F$4*$F$5/E1180^2*(SIN(RADIANS(G1175))*SIN(RADIANS(E1181))+COS(RADIANS(G1175))*COS(RADIANS(E1181))*COS(RADIANS(V1171))))</f>
        <v>#DIV/0!</v>
      </c>
      <c r="W1175" t="e">
        <f>IF(DEGREES(ACOS(SIN(RADIANS(G1175))*SIN(RADIANS(E1181))+COS(RADIANS(G1175))*COS(RADIANS(E1181))*COS(RADIANS(W1171))))&gt;90,0,$F$4*$F$5/E1180^2*(SIN(RADIANS(G1175))*SIN(RADIANS(E1181))+COS(RADIANS(G1175))*COS(RADIANS(E1181))*COS(RADIANS(W1171))))</f>
        <v>#DIV/0!</v>
      </c>
      <c r="X1175" t="e">
        <f>IF(DEGREES(ACOS(SIN(RADIANS(G1175))*SIN(RADIANS(E1181))+COS(RADIANS(G1175))*COS(RADIANS(E1181))*COS(RADIANS(X1171))))&gt;90,0,$F$4*$F$5/E1180^2*(SIN(RADIANS(G1175))*SIN(RADIANS(E1181))+COS(RADIANS(G1175))*COS(RADIANS(E1181))*COS(RADIANS(X1171))))</f>
        <v>#DIV/0!</v>
      </c>
      <c r="Y1175" t="e">
        <f>IF(DEGREES(ACOS(SIN(RADIANS(G1175))*SIN(RADIANS(E1181))+COS(RADIANS(G1175))*COS(RADIANS(E1181))*COS(RADIANS(Y1171))))&gt;90,0,$F$4*$F$5/E1180^2*(SIN(RADIANS(G1175))*SIN(RADIANS(E1181))+COS(RADIANS(G1175))*COS(RADIANS(E1181))*COS(RADIANS(Y1171))))</f>
        <v>#DIV/0!</v>
      </c>
      <c r="Z1175" t="e">
        <f>IF(DEGREES(ACOS(SIN(RADIANS(G1175))*SIN(RADIANS(E1181))+COS(RADIANS(G1175))*COS(RADIANS(E1181))*COS(RADIANS(Z1171))))&gt;90,0,$F$4*$F$5/E1180^2*(SIN(RADIANS(G1175))*SIN(RADIANS(E1181))+COS(RADIANS(G1175))*COS(RADIANS(E1181))*COS(RADIANS(Z1171))))</f>
        <v>#DIV/0!</v>
      </c>
      <c r="AA1175" t="e">
        <f>IF(DEGREES(ACOS(SIN(RADIANS(G1175))*SIN(RADIANS(E1181))+COS(RADIANS(G1175))*COS(RADIANS(E1181))*COS(RADIANS(AA1171))))&gt;90,0,$F$4*$F$5/E1180^2*(SIN(RADIANS(G1175))*SIN(RADIANS(E1181))+COS(RADIANS(G1175))*COS(RADIANS(E1181))*COS(RADIANS(AA1171))))</f>
        <v>#DIV/0!</v>
      </c>
      <c r="AB1175" t="e">
        <f>IF(DEGREES(ACOS(SIN(RADIANS(G1175))*SIN(RADIANS(E1181))+COS(RADIANS(G1175))*COS(RADIANS(E1181))*COS(RADIANS(AB1171))))&gt;90,0,$F$4*$F$5/E1180^2*(SIN(RADIANS(G1175))*SIN(RADIANS(E1181))+COS(RADIANS(G1175))*COS(RADIANS(E1181))*COS(RADIANS(AB1171))))</f>
        <v>#DIV/0!</v>
      </c>
      <c r="AC1175" t="e">
        <f>IF(DEGREES(ACOS(SIN(RADIANS(G1175))*SIN(RADIANS(E1181))+COS(RADIANS(G1175))*COS(RADIANS(E1181))*COS(RADIANS(AC1171))))&gt;90,0,$F$4*$F$5/E1180^2*(SIN(RADIANS(G1175))*SIN(RADIANS(E1181))+COS(RADIANS(G1175))*COS(RADIANS(E1181))*COS(RADIANS(AC1171))))</f>
        <v>#DIV/0!</v>
      </c>
      <c r="AD1175" t="e">
        <f>IF(DEGREES(ACOS(SIN(RADIANS(G1175))*SIN(RADIANS(E1181))+COS(RADIANS(G1175))*COS(RADIANS(E1181))*COS(RADIANS(AD1171))))&gt;90,0,$F$4*$F$5/E1180^2*(SIN(RADIANS(G1175))*SIN(RADIANS(E1181))+COS(RADIANS(G1175))*COS(RADIANS(E1181))*COS(RADIANS(AD1171))))</f>
        <v>#DIV/0!</v>
      </c>
      <c r="AE1175" t="e">
        <f>IF(DEGREES(ACOS(SIN(RADIANS(G1175))*SIN(RADIANS(E1181))+COS(RADIANS(G1175))*COS(RADIANS(E1181))*COS(RADIANS(AE1171))))&gt;90,0,$F$4*$F$5/E1180^2*(SIN(RADIANS(G1175))*SIN(RADIANS(E1181))+COS(RADIANS(G1175))*COS(RADIANS(E1181))*COS(RADIANS(AE1171))))</f>
        <v>#DIV/0!</v>
      </c>
      <c r="AF1175" t="e">
        <f>IF(DEGREES(ACOS(SIN(RADIANS(G1175))*SIN(RADIANS(E1181))+COS(RADIANS(G1175))*COS(RADIANS(E1181))*COS(RADIANS(AF1171))))&gt;90,0,$F$4*$F$5/E1180^2*(SIN(RADIANS(G1175))*SIN(RADIANS(E1181))+COS(RADIANS(G1175))*COS(RADIANS(E1181))*COS(RADIANS(AF1171))))</f>
        <v>#DIV/0!</v>
      </c>
      <c r="AG1175" t="e">
        <f>IF(DEGREES(ACOS(SIN(RADIANS(G1175))*SIN(RADIANS(E1181))+COS(RADIANS(G1175))*COS(RADIANS(E1181))*COS(RADIANS(AG1171))))&gt;90,0,$F$4*$F$5/E1180^2*(SIN(RADIANS(G1175))*SIN(RADIANS(E1181))+COS(RADIANS(G1175))*COS(RADIANS(E1181))*COS(RADIANS(AG1171))))</f>
        <v>#DIV/0!</v>
      </c>
      <c r="AH1175" t="e">
        <f>IF(DEGREES(ACOS(SIN(RADIANS(G1175))*SIN(RADIANS(E1181))+COS(RADIANS(G1175))*COS(RADIANS(E1181))*COS(RADIANS(AH1171))))&gt;90,0,$F$4*$F$5/E1180^2*(SIN(RADIANS(G1175))*SIN(RADIANS(E1181))+COS(RADIANS(G1175))*COS(RADIANS(E1181))*COS(RADIANS(AH1171))))</f>
        <v>#DIV/0!</v>
      </c>
      <c r="AI1175" t="e">
        <f>IF(DEGREES(ACOS(SIN(RADIANS(G1175))*SIN(RADIANS(E1181))+COS(RADIANS(G1175))*COS(RADIANS(E1181))*COS(RADIANS(AI1171))))&gt;90,0,$F$4*$F$5/E1180^2*(SIN(RADIANS(G1175))*SIN(RADIANS(E1181))+COS(RADIANS(G1175))*COS(RADIANS(E1181))*COS(RADIANS(AI1171))))</f>
        <v>#DIV/0!</v>
      </c>
      <c r="AJ1175" t="e">
        <f>IF(DEGREES(ACOS(SIN(RADIANS(G1175))*SIN(RADIANS(E1181))+COS(RADIANS(G1175))*COS(RADIANS(E1181))*COS(RADIANS(AJ1171))))&gt;90,0,$F$4*$F$5/E1180^2*(SIN(RADIANS(G1175))*SIN(RADIANS(E1181))+COS(RADIANS(G1175))*COS(RADIANS(E1181))*COS(RADIANS(AJ1171))))</f>
        <v>#DIV/0!</v>
      </c>
      <c r="AK1175">
        <f>IF(DEGREES(ACOS(SIN(RADIANS(G1175))*SIN(RADIANS(E1181))+COS(RADIANS(G1175))*COS(RADIANS(E1181))*COS(RADIANS(AK1171))))&gt;90,0,$F$4*$F$5/E1180^2*(SIN(RADIANS(G1175))*SIN(RADIANS(E1181))+COS(RADIANS(G1175))*COS(RADIANS(E1181))*COS(RADIANS(AK1171))))</f>
        <v>0</v>
      </c>
      <c r="AL1175">
        <f>IF(DEGREES(ACOS(SIN(RADIANS(G1175))*SIN(RADIANS(E1181))+COS(RADIANS(G1175))*COS(RADIANS(E1181))*COS(RADIANS(AL1171))))&gt;90,0,$F$4*$F$5/E1180^2*(SIN(RADIANS(G1175))*SIN(RADIANS(E1181))+COS(RADIANS(G1175))*COS(RADIANS(E1181))*COS(RADIANS(AL1171))))</f>
        <v>0</v>
      </c>
      <c r="AM1175">
        <f>IF(DEGREES(ACOS(SIN(RADIANS(G1175))*SIN(RADIANS(E1181))+COS(RADIANS(G1175))*COS(RADIANS(E1181))*COS(RADIANS(AM1171))))&gt;90,0,$F$4*$F$5/E1180^2*(SIN(RADIANS(G1175))*SIN(RADIANS(E1181))+COS(RADIANS(G1175))*COS(RADIANS(E1181))*COS(RADIANS(AM1171))))</f>
        <v>0</v>
      </c>
      <c r="AN1175">
        <f>IF(DEGREES(ACOS(SIN(RADIANS(G1175))*SIN(RADIANS(E1181))+COS(RADIANS(G1175))*COS(RADIANS(E1181))*COS(RADIANS(AN1171))))&gt;90,0,$F$4*$F$5/E1180^2*(SIN(RADIANS(G1175))*SIN(RADIANS(E1181))+COS(RADIANS(G1175))*COS(RADIANS(E1181))*COS(RADIANS(AN1171))))</f>
        <v>0</v>
      </c>
      <c r="AO1175">
        <f>IF(DEGREES(ACOS(SIN(RADIANS(G1175))*SIN(RADIANS(E1181))+COS(RADIANS(G1175))*COS(RADIANS(E1181))*COS(RADIANS(AO1171))))&gt;90,0,$F$4*$F$5/E1180^2*(SIN(RADIANS(G1175))*SIN(RADIANS(E1181))+COS(RADIANS(G1175))*COS(RADIANS(E1181))*COS(RADIANS(AO1171))))</f>
        <v>0</v>
      </c>
      <c r="AP1175">
        <f>IF(DEGREES(ACOS(SIN(RADIANS(G1175))*SIN(RADIANS(E1181))+COS(RADIANS(G1175))*COS(RADIANS(E1181))*COS(RADIANS(AP1171))))&gt;90,0,$F$4*$F$5/E1180^2*(SIN(RADIANS(G1175))*SIN(RADIANS(E1181))+COS(RADIANS(G1175))*COS(RADIANS(E1181))*COS(RADIANS(AP1171))))</f>
        <v>0</v>
      </c>
      <c r="AQ1175">
        <f>IF(DEGREES(ACOS(SIN(RADIANS(G1175))*SIN(RADIANS(E1181))+COS(RADIANS(G1175))*COS(RADIANS(E1181))*COS(RADIANS(AQ1171))))&gt;90,0,$F$4*$F$5/E1180^2*(SIN(RADIANS(G1175))*SIN(RADIANS(E1181))+COS(RADIANS(G1175))*COS(RADIANS(E1181))*COS(RADIANS(AQ1171))))</f>
        <v>0</v>
      </c>
      <c r="AR1175">
        <f>IF(DEGREES(ACOS(SIN(RADIANS(G1175))*SIN(RADIANS(E1181))+COS(RADIANS(G1175))*COS(RADIANS(E1181))*COS(RADIANS(AR1171))))&gt;90,0,$F$4*$F$5/E1180^2*(SIN(RADIANS(G1175))*SIN(RADIANS(E1181))+COS(RADIANS(G1175))*COS(RADIANS(E1181))*COS(RADIANS(AR1171))))</f>
        <v>0</v>
      </c>
    </row>
    <row r="1176" spans="2:44" x14ac:dyDescent="0.5">
      <c r="B1176" s="40" t="s">
        <v>727</v>
      </c>
      <c r="E1176">
        <f>IF(E1173&lt;360,E1173/360,(E1173-360)/360)</f>
        <v>0.3611111111111111</v>
      </c>
      <c r="G1176">
        <v>60</v>
      </c>
      <c r="I1176">
        <f>IF(DEGREES(ACOS(SIN(RADIANS(G1176))*SIN(RADIANS(E1181))+COS(RADIANS(G1176))*COS(RADIANS(E1181))*COS(RADIANS(I1171))))&gt;90,0,$F$4*$F$5/E1180^2*(SIN(RADIANS(G1176))*SIN(RADIANS(E1181))+COS(RADIANS(G1176))*COS(RADIANS(E1181))*COS(RADIANS(I1171))))</f>
        <v>0</v>
      </c>
      <c r="J1176">
        <f>IF(DEGREES(ACOS(SIN(RADIANS(G1176))*SIN(RADIANS(E1181))+COS(RADIANS(G1176))*COS(RADIANS(E1181))*COS(RADIANS(J1171))))&gt;90,0,$F$4*$F$5/E1180^2*(SIN(RADIANS(G1176))*SIN(RADIANS(E1181))+COS(RADIANS(G1176))*COS(RADIANS(E1181))*COS(RADIANS(J1171))))</f>
        <v>0</v>
      </c>
      <c r="K1176">
        <f>IF(DEGREES(ACOS(SIN(RADIANS(G1176))*SIN(RADIANS(E1181))+COS(RADIANS(G1176))*COS(RADIANS(E1181))*COS(RADIANS(K1171))))&gt;90,0,$F$4*$F$5/E1180^2*(SIN(RADIANS(G1176))*SIN(RADIANS(E1181))+COS(RADIANS(G1176))*COS(RADIANS(E1181))*COS(RADIANS(K1171))))</f>
        <v>0</v>
      </c>
      <c r="L1176">
        <f>IF(DEGREES(ACOS(SIN(RADIANS(G1176))*SIN(RADIANS(E1181))+COS(RADIANS(G1176))*COS(RADIANS(E1181))*COS(RADIANS(L1171))))&gt;90,0,$F$4*$F$5/E1180^2*(SIN(RADIANS(G1176))*SIN(RADIANS(E1181))+COS(RADIANS(G1176))*COS(RADIANS(E1181))*COS(RADIANS(L1171))))</f>
        <v>0</v>
      </c>
      <c r="M1176">
        <f>IF(DEGREES(ACOS(SIN(RADIANS(G1176))*SIN(RADIANS(E1181))+COS(RADIANS(G1176))*COS(RADIANS(E1181))*COS(RADIANS(M1171))))&gt;90,0,$F$4*$F$5/E1180^2*(SIN(RADIANS(G1176))*SIN(RADIANS(E1181))+COS(RADIANS(G1176))*COS(RADIANS(E1181))*COS(RADIANS(M1171))))</f>
        <v>0</v>
      </c>
      <c r="N1176">
        <f>IF(DEGREES(ACOS(SIN(RADIANS(G1176))*SIN(RADIANS(E1181))+COS(RADIANS(G1176))*COS(RADIANS(E1181))*COS(RADIANS(N1171))))&gt;90,0,$F$4*$F$5/E1180^2*(SIN(RADIANS(G1176))*SIN(RADIANS(E1181))+COS(RADIANS(G1176))*COS(RADIANS(E1181))*COS(RADIANS(N1171))))</f>
        <v>0</v>
      </c>
      <c r="O1176">
        <f>IF(DEGREES(ACOS(SIN(RADIANS(G1176))*SIN(RADIANS(E1181))+COS(RADIANS(G1176))*COS(RADIANS(E1181))*COS(RADIANS(O1171))))&gt;90,0,$F$4*$F$5/E1180^2*(SIN(RADIANS(G1176))*SIN(RADIANS(E1181))+COS(RADIANS(G1176))*COS(RADIANS(E1181))*COS(RADIANS(O1171))))</f>
        <v>0</v>
      </c>
      <c r="P1176">
        <f>IF(DEGREES(ACOS(SIN(RADIANS(G1176))*SIN(RADIANS(E1181))+COS(RADIANS(G1176))*COS(RADIANS(E1181))*COS(RADIANS(P1171))))&gt;90,0,$F$4*$F$5/E1180^2*(SIN(RADIANS(G1176))*SIN(RADIANS(E1181))+COS(RADIANS(G1176))*COS(RADIANS(E1181))*COS(RADIANS(P1171))))</f>
        <v>0</v>
      </c>
      <c r="Q1176">
        <f>IF(DEGREES(ACOS(SIN(RADIANS(G1176))*SIN(RADIANS(E1181))+COS(RADIANS(G1176))*COS(RADIANS(E1181))*COS(RADIANS(Q1171))))&gt;90,0,$F$4*$F$5/E1180^2*(SIN(RADIANS(G1176))*SIN(RADIANS(E1181))+COS(RADIANS(G1176))*COS(RADIANS(E1181))*COS(RADIANS(Q1171))))</f>
        <v>0</v>
      </c>
      <c r="R1176" t="e">
        <f>IF(DEGREES(ACOS(SIN(RADIANS(G1176))*SIN(RADIANS(E1181))+COS(RADIANS(G1176))*COS(RADIANS(E1181))*COS(RADIANS(R1171))))&gt;90,0,$F$4*$F$5/E1180^2*(SIN(RADIANS(G1176))*SIN(RADIANS(E1181))+COS(RADIANS(G1176))*COS(RADIANS(E1181))*COS(RADIANS(R1171))))</f>
        <v>#DIV/0!</v>
      </c>
      <c r="S1176" t="e">
        <f>IF(DEGREES(ACOS(SIN(RADIANS(G1176))*SIN(RADIANS(E1181))+COS(RADIANS(G1176))*COS(RADIANS(E1181))*COS(RADIANS(S1171))))&gt;90,0,$F$4*$F$5/E1180^2*(SIN(RADIANS(G1176))*SIN(RADIANS(E1181))+COS(RADIANS(G1176))*COS(RADIANS(E1181))*COS(RADIANS(S1171))))</f>
        <v>#DIV/0!</v>
      </c>
      <c r="T1176" t="e">
        <f>IF(DEGREES(ACOS(SIN(RADIANS(G1176))*SIN(RADIANS(E1181))+COS(RADIANS(G1176))*COS(RADIANS(E1181))*COS(RADIANS(T1171))))&gt;90,0,$F$4*$F$5/E1180^2*(SIN(RADIANS(G1176))*SIN(RADIANS(E1181))+COS(RADIANS(G1176))*COS(RADIANS(E1181))*COS(RADIANS(T1171))))</f>
        <v>#DIV/0!</v>
      </c>
      <c r="U1176" t="e">
        <f>IF(DEGREES(ACOS(SIN(RADIANS(G1176))*SIN(RADIANS(E1181))+COS(RADIANS(G1176))*COS(RADIANS(E1181))*COS(RADIANS(U1171))))&gt;90,0,$F$4*$F$5/E1180^2*(SIN(RADIANS(G1176))*SIN(RADIANS(E1181))+COS(RADIANS(G1176))*COS(RADIANS(E1181))*COS(RADIANS(U1171))))</f>
        <v>#DIV/0!</v>
      </c>
      <c r="V1176" t="e">
        <f>IF(DEGREES(ACOS(SIN(RADIANS(G1176))*SIN(RADIANS(E1181))+COS(RADIANS(G1176))*COS(RADIANS(E1181))*COS(RADIANS(V1171))))&gt;90,0,$F$4*$F$5/E1180^2*(SIN(RADIANS(G1176))*SIN(RADIANS(E1181))+COS(RADIANS(G1176))*COS(RADIANS(E1181))*COS(RADIANS(V1171))))</f>
        <v>#DIV/0!</v>
      </c>
      <c r="W1176" t="e">
        <f>IF(DEGREES(ACOS(SIN(RADIANS(G1176))*SIN(RADIANS(E1181))+COS(RADIANS(G1176))*COS(RADIANS(E1181))*COS(RADIANS(W1171))))&gt;90,0,$F$4*$F$5/E1180^2*(SIN(RADIANS(G1176))*SIN(RADIANS(E1181))+COS(RADIANS(G1176))*COS(RADIANS(E1181))*COS(RADIANS(W1171))))</f>
        <v>#DIV/0!</v>
      </c>
      <c r="X1176" t="e">
        <f>IF(DEGREES(ACOS(SIN(RADIANS(G1176))*SIN(RADIANS(E1181))+COS(RADIANS(G1176))*COS(RADIANS(E1181))*COS(RADIANS(X1171))))&gt;90,0,$F$4*$F$5/E1180^2*(SIN(RADIANS(G1176))*SIN(RADIANS(E1181))+COS(RADIANS(G1176))*COS(RADIANS(E1181))*COS(RADIANS(X1171))))</f>
        <v>#DIV/0!</v>
      </c>
      <c r="Y1176" t="e">
        <f>IF(DEGREES(ACOS(SIN(RADIANS(G1176))*SIN(RADIANS(E1181))+COS(RADIANS(G1176))*COS(RADIANS(E1181))*COS(RADIANS(Y1171))))&gt;90,0,$F$4*$F$5/E1180^2*(SIN(RADIANS(G1176))*SIN(RADIANS(E1181))+COS(RADIANS(G1176))*COS(RADIANS(E1181))*COS(RADIANS(Y1171))))</f>
        <v>#DIV/0!</v>
      </c>
      <c r="Z1176" t="e">
        <f>IF(DEGREES(ACOS(SIN(RADIANS(G1176))*SIN(RADIANS(E1181))+COS(RADIANS(G1176))*COS(RADIANS(E1181))*COS(RADIANS(Z1171))))&gt;90,0,$F$4*$F$5/E1180^2*(SIN(RADIANS(G1176))*SIN(RADIANS(E1181))+COS(RADIANS(G1176))*COS(RADIANS(E1181))*COS(RADIANS(Z1171))))</f>
        <v>#DIV/0!</v>
      </c>
      <c r="AA1176" t="e">
        <f>IF(DEGREES(ACOS(SIN(RADIANS(G1176))*SIN(RADIANS(E1181))+COS(RADIANS(G1176))*COS(RADIANS(E1181))*COS(RADIANS(AA1171))))&gt;90,0,$F$4*$F$5/E1180^2*(SIN(RADIANS(G1176))*SIN(RADIANS(E1181))+COS(RADIANS(G1176))*COS(RADIANS(E1181))*COS(RADIANS(AA1171))))</f>
        <v>#DIV/0!</v>
      </c>
      <c r="AB1176" t="e">
        <f>IF(DEGREES(ACOS(SIN(RADIANS(G1176))*SIN(RADIANS(E1181))+COS(RADIANS(G1176))*COS(RADIANS(E1181))*COS(RADIANS(AB1171))))&gt;90,0,$F$4*$F$5/E1180^2*(SIN(RADIANS(G1176))*SIN(RADIANS(E1181))+COS(RADIANS(G1176))*COS(RADIANS(E1181))*COS(RADIANS(AB1171))))</f>
        <v>#DIV/0!</v>
      </c>
      <c r="AC1176" t="e">
        <f>IF(DEGREES(ACOS(SIN(RADIANS(G1176))*SIN(RADIANS(E1181))+COS(RADIANS(G1176))*COS(RADIANS(E1181))*COS(RADIANS(AC1171))))&gt;90,0,$F$4*$F$5/E1180^2*(SIN(RADIANS(G1176))*SIN(RADIANS(E1181))+COS(RADIANS(G1176))*COS(RADIANS(E1181))*COS(RADIANS(AC1171))))</f>
        <v>#DIV/0!</v>
      </c>
      <c r="AD1176" t="e">
        <f>IF(DEGREES(ACOS(SIN(RADIANS(G1176))*SIN(RADIANS(E1181))+COS(RADIANS(G1176))*COS(RADIANS(E1181))*COS(RADIANS(AD1171))))&gt;90,0,$F$4*$F$5/E1180^2*(SIN(RADIANS(G1176))*SIN(RADIANS(E1181))+COS(RADIANS(G1176))*COS(RADIANS(E1181))*COS(RADIANS(AD1171))))</f>
        <v>#DIV/0!</v>
      </c>
      <c r="AE1176" t="e">
        <f>IF(DEGREES(ACOS(SIN(RADIANS(G1176))*SIN(RADIANS(E1181))+COS(RADIANS(G1176))*COS(RADIANS(E1181))*COS(RADIANS(AE1171))))&gt;90,0,$F$4*$F$5/E1180^2*(SIN(RADIANS(G1176))*SIN(RADIANS(E1181))+COS(RADIANS(G1176))*COS(RADIANS(E1181))*COS(RADIANS(AE1171))))</f>
        <v>#DIV/0!</v>
      </c>
      <c r="AF1176" t="e">
        <f>IF(DEGREES(ACOS(SIN(RADIANS(G1176))*SIN(RADIANS(E1181))+COS(RADIANS(G1176))*COS(RADIANS(E1181))*COS(RADIANS(AF1171))))&gt;90,0,$F$4*$F$5/E1180^2*(SIN(RADIANS(G1176))*SIN(RADIANS(E1181))+COS(RADIANS(G1176))*COS(RADIANS(E1181))*COS(RADIANS(AF1171))))</f>
        <v>#DIV/0!</v>
      </c>
      <c r="AG1176" t="e">
        <f>IF(DEGREES(ACOS(SIN(RADIANS(G1176))*SIN(RADIANS(E1181))+COS(RADIANS(G1176))*COS(RADIANS(E1181))*COS(RADIANS(AG1171))))&gt;90,0,$F$4*$F$5/E1180^2*(SIN(RADIANS(G1176))*SIN(RADIANS(E1181))+COS(RADIANS(G1176))*COS(RADIANS(E1181))*COS(RADIANS(AG1171))))</f>
        <v>#DIV/0!</v>
      </c>
      <c r="AH1176" t="e">
        <f>IF(DEGREES(ACOS(SIN(RADIANS(G1176))*SIN(RADIANS(E1181))+COS(RADIANS(G1176))*COS(RADIANS(E1181))*COS(RADIANS(AH1171))))&gt;90,0,$F$4*$F$5/E1180^2*(SIN(RADIANS(G1176))*SIN(RADIANS(E1181))+COS(RADIANS(G1176))*COS(RADIANS(E1181))*COS(RADIANS(AH1171))))</f>
        <v>#DIV/0!</v>
      </c>
      <c r="AI1176" t="e">
        <f>IF(DEGREES(ACOS(SIN(RADIANS(G1176))*SIN(RADIANS(E1181))+COS(RADIANS(G1176))*COS(RADIANS(E1181))*COS(RADIANS(AI1171))))&gt;90,0,$F$4*$F$5/E1180^2*(SIN(RADIANS(G1176))*SIN(RADIANS(E1181))+COS(RADIANS(G1176))*COS(RADIANS(E1181))*COS(RADIANS(AI1171))))</f>
        <v>#DIV/0!</v>
      </c>
      <c r="AJ1176" t="e">
        <f>IF(DEGREES(ACOS(SIN(RADIANS(G1176))*SIN(RADIANS(E1181))+COS(RADIANS(G1176))*COS(RADIANS(E1181))*COS(RADIANS(AJ1171))))&gt;90,0,$F$4*$F$5/E1180^2*(SIN(RADIANS(G1176))*SIN(RADIANS(E1181))+COS(RADIANS(G1176))*COS(RADIANS(E1181))*COS(RADIANS(AJ1171))))</f>
        <v>#DIV/0!</v>
      </c>
      <c r="AK1176">
        <f>IF(DEGREES(ACOS(SIN(RADIANS(G1176))*SIN(RADIANS(E1181))+COS(RADIANS(G1176))*COS(RADIANS(E1181))*COS(RADIANS(AK1171))))&gt;90,0,$F$4*$F$5/E1180^2*(SIN(RADIANS(G1176))*SIN(RADIANS(E1181))+COS(RADIANS(G1176))*COS(RADIANS(E1181))*COS(RADIANS(AK1171))))</f>
        <v>0</v>
      </c>
      <c r="AL1176">
        <f>IF(DEGREES(ACOS(SIN(RADIANS(G1176))*SIN(RADIANS(E1181))+COS(RADIANS(G1176))*COS(RADIANS(E1181))*COS(RADIANS(AL1171))))&gt;90,0,$F$4*$F$5/E1180^2*(SIN(RADIANS(G1176))*SIN(RADIANS(E1181))+COS(RADIANS(G1176))*COS(RADIANS(E1181))*COS(RADIANS(AL1171))))</f>
        <v>0</v>
      </c>
      <c r="AM1176">
        <f>IF(DEGREES(ACOS(SIN(RADIANS(G1176))*SIN(RADIANS(E1181))+COS(RADIANS(G1176))*COS(RADIANS(E1181))*COS(RADIANS(AM1171))))&gt;90,0,$F$4*$F$5/E1180^2*(SIN(RADIANS(G1176))*SIN(RADIANS(E1181))+COS(RADIANS(G1176))*COS(RADIANS(E1181))*COS(RADIANS(AM1171))))</f>
        <v>0</v>
      </c>
      <c r="AN1176">
        <f>IF(DEGREES(ACOS(SIN(RADIANS(G1176))*SIN(RADIANS(E1181))+COS(RADIANS(G1176))*COS(RADIANS(E1181))*COS(RADIANS(AN1171))))&gt;90,0,$F$4*$F$5/E1180^2*(SIN(RADIANS(G1176))*SIN(RADIANS(E1181))+COS(RADIANS(G1176))*COS(RADIANS(E1181))*COS(RADIANS(AN1171))))</f>
        <v>0</v>
      </c>
      <c r="AO1176">
        <f>IF(DEGREES(ACOS(SIN(RADIANS(G1176))*SIN(RADIANS(E1181))+COS(RADIANS(G1176))*COS(RADIANS(E1181))*COS(RADIANS(AO1171))))&gt;90,0,$F$4*$F$5/E1180^2*(SIN(RADIANS(G1176))*SIN(RADIANS(E1181))+COS(RADIANS(G1176))*COS(RADIANS(E1181))*COS(RADIANS(AO1171))))</f>
        <v>0</v>
      </c>
      <c r="AP1176">
        <f>IF(DEGREES(ACOS(SIN(RADIANS(G1176))*SIN(RADIANS(E1181))+COS(RADIANS(G1176))*COS(RADIANS(E1181))*COS(RADIANS(AP1171))))&gt;90,0,$F$4*$F$5/E1180^2*(SIN(RADIANS(G1176))*SIN(RADIANS(E1181))+COS(RADIANS(G1176))*COS(RADIANS(E1181))*COS(RADIANS(AP1171))))</f>
        <v>0</v>
      </c>
      <c r="AQ1176">
        <f>IF(DEGREES(ACOS(SIN(RADIANS(G1176))*SIN(RADIANS(E1181))+COS(RADIANS(G1176))*COS(RADIANS(E1181))*COS(RADIANS(AQ1171))))&gt;90,0,$F$4*$F$5/E1180^2*(SIN(RADIANS(G1176))*SIN(RADIANS(E1181))+COS(RADIANS(G1176))*COS(RADIANS(E1181))*COS(RADIANS(AQ1171))))</f>
        <v>0</v>
      </c>
      <c r="AR1176">
        <f>IF(DEGREES(ACOS(SIN(RADIANS(G1176))*SIN(RADIANS(E1181))+COS(RADIANS(G1176))*COS(RADIANS(E1181))*COS(RADIANS(AR1171))))&gt;90,0,$F$4*$F$5/E1180^2*(SIN(RADIANS(G1176))*SIN(RADIANS(E1181))+COS(RADIANS(G1176))*COS(RADIANS(E1181))*COS(RADIANS(AR1171))))</f>
        <v>0</v>
      </c>
    </row>
    <row r="1177" spans="2:44" x14ac:dyDescent="0.5">
      <c r="B1177" s="40" t="s">
        <v>782</v>
      </c>
      <c r="E1177">
        <f>E1176*$F$11</f>
        <v>0</v>
      </c>
      <c r="G1177">
        <v>50</v>
      </c>
      <c r="I1177">
        <f>IF(DEGREES(ACOS(SIN(RADIANS(G1177))*SIN(RADIANS(E1181))+COS(RADIANS(G1177))*COS(RADIANS(E1181))*COS(RADIANS(I1171))))&gt;90,0,$F$4*$F$5/E1180^2*(SIN(RADIANS(G1177))*SIN(RADIANS(E1181))+COS(RADIANS(G1177))*COS(RADIANS(E1181))*COS(RADIANS(I1171))))</f>
        <v>0</v>
      </c>
      <c r="J1177">
        <f>IF(DEGREES(ACOS(SIN(RADIANS(G1177))*SIN(RADIANS(E1181))+COS(RADIANS(G1177))*COS(RADIANS(E1181))*COS(RADIANS(J1171))))&gt;90,0,$F$4*$F$5/E1180^2*(SIN(RADIANS(G1177))*SIN(RADIANS(E1181))+COS(RADIANS(G1177))*COS(RADIANS(E1181))*COS(RADIANS(J1171))))</f>
        <v>0</v>
      </c>
      <c r="K1177">
        <f>IF(DEGREES(ACOS(SIN(RADIANS(G1177))*SIN(RADIANS(E1181))+COS(RADIANS(G1177))*COS(RADIANS(E1181))*COS(RADIANS(K1171))))&gt;90,0,$F$4*$F$5/E1180^2*(SIN(RADIANS(G1177))*SIN(RADIANS(E1181))+COS(RADIANS(G1177))*COS(RADIANS(E1181))*COS(RADIANS(K1171))))</f>
        <v>0</v>
      </c>
      <c r="L1177">
        <f>IF(DEGREES(ACOS(SIN(RADIANS(G1177))*SIN(RADIANS(E1181))+COS(RADIANS(G1177))*COS(RADIANS(E1181))*COS(RADIANS(L1171))))&gt;90,0,$F$4*$F$5/E1180^2*(SIN(RADIANS(G1177))*SIN(RADIANS(E1181))+COS(RADIANS(G1177))*COS(RADIANS(E1181))*COS(RADIANS(L1171))))</f>
        <v>0</v>
      </c>
      <c r="M1177">
        <f>IF(DEGREES(ACOS(SIN(RADIANS(G1177))*SIN(RADIANS(E1181))+COS(RADIANS(G1177))*COS(RADIANS(E1181))*COS(RADIANS(M1171))))&gt;90,0,$F$4*$F$5/E1180^2*(SIN(RADIANS(G1177))*SIN(RADIANS(E1181))+COS(RADIANS(G1177))*COS(RADIANS(E1181))*COS(RADIANS(M1171))))</f>
        <v>0</v>
      </c>
      <c r="N1177">
        <f>IF(DEGREES(ACOS(SIN(RADIANS(G1177))*SIN(RADIANS(E1181))+COS(RADIANS(G1177))*COS(RADIANS(E1181))*COS(RADIANS(N1171))))&gt;90,0,$F$4*$F$5/E1180^2*(SIN(RADIANS(G1177))*SIN(RADIANS(E1181))+COS(RADIANS(G1177))*COS(RADIANS(E1181))*COS(RADIANS(N1171))))</f>
        <v>0</v>
      </c>
      <c r="O1177">
        <f>IF(DEGREES(ACOS(SIN(RADIANS(G1177))*SIN(RADIANS(E1181))+COS(RADIANS(G1177))*COS(RADIANS(E1181))*COS(RADIANS(O1171))))&gt;90,0,$F$4*$F$5/E1180^2*(SIN(RADIANS(G1177))*SIN(RADIANS(E1181))+COS(RADIANS(G1177))*COS(RADIANS(E1181))*COS(RADIANS(O1171))))</f>
        <v>0</v>
      </c>
      <c r="P1177">
        <f>IF(DEGREES(ACOS(SIN(RADIANS(G1177))*SIN(RADIANS(E1181))+COS(RADIANS(G1177))*COS(RADIANS(E1181))*COS(RADIANS(P1171))))&gt;90,0,$F$4*$F$5/E1180^2*(SIN(RADIANS(G1177))*SIN(RADIANS(E1181))+COS(RADIANS(G1177))*COS(RADIANS(E1181))*COS(RADIANS(P1171))))</f>
        <v>0</v>
      </c>
      <c r="Q1177">
        <f>IF(DEGREES(ACOS(SIN(RADIANS(G1177))*SIN(RADIANS(E1181))+COS(RADIANS(G1177))*COS(RADIANS(E1181))*COS(RADIANS(Q1171))))&gt;90,0,$F$4*$F$5/E1180^2*(SIN(RADIANS(G1177))*SIN(RADIANS(E1181))+COS(RADIANS(G1177))*COS(RADIANS(E1181))*COS(RADIANS(Q1171))))</f>
        <v>0</v>
      </c>
      <c r="R1177" t="e">
        <f>IF(DEGREES(ACOS(SIN(RADIANS(G1177))*SIN(RADIANS(E1181))+COS(RADIANS(G1177))*COS(RADIANS(E1181))*COS(RADIANS(R1171))))&gt;90,0,$F$4*$F$5/E1180^2*(SIN(RADIANS(G1177))*SIN(RADIANS(E1181))+COS(RADIANS(G1177))*COS(RADIANS(E1181))*COS(RADIANS(R1171))))</f>
        <v>#DIV/0!</v>
      </c>
      <c r="S1177" t="e">
        <f>IF(DEGREES(ACOS(SIN(RADIANS(G1177))*SIN(RADIANS(E1181))+COS(RADIANS(G1177))*COS(RADIANS(E1181))*COS(RADIANS(S1171))))&gt;90,0,$F$4*$F$5/E1180^2*(SIN(RADIANS(G1177))*SIN(RADIANS(E1181))+COS(RADIANS(G1177))*COS(RADIANS(E1181))*COS(RADIANS(S1171))))</f>
        <v>#DIV/0!</v>
      </c>
      <c r="T1177" t="e">
        <f>IF(DEGREES(ACOS(SIN(RADIANS(G1177))*SIN(RADIANS(E1181))+COS(RADIANS(G1177))*COS(RADIANS(E1181))*COS(RADIANS(T1171))))&gt;90,0,$F$4*$F$5/E1180^2*(SIN(RADIANS(G1177))*SIN(RADIANS(E1181))+COS(RADIANS(G1177))*COS(RADIANS(E1181))*COS(RADIANS(T1171))))</f>
        <v>#DIV/0!</v>
      </c>
      <c r="U1177" t="e">
        <f>IF(DEGREES(ACOS(SIN(RADIANS(G1177))*SIN(RADIANS(E1181))+COS(RADIANS(G1177))*COS(RADIANS(E1181))*COS(RADIANS(U1171))))&gt;90,0,$F$4*$F$5/E1180^2*(SIN(RADIANS(G1177))*SIN(RADIANS(E1181))+COS(RADIANS(G1177))*COS(RADIANS(E1181))*COS(RADIANS(U1171))))</f>
        <v>#DIV/0!</v>
      </c>
      <c r="V1177" t="e">
        <f>IF(DEGREES(ACOS(SIN(RADIANS(G1177))*SIN(RADIANS(E1181))+COS(RADIANS(G1177))*COS(RADIANS(E1181))*COS(RADIANS(V1171))))&gt;90,0,$F$4*$F$5/E1180^2*(SIN(RADIANS(G1177))*SIN(RADIANS(E1181))+COS(RADIANS(G1177))*COS(RADIANS(E1181))*COS(RADIANS(V1171))))</f>
        <v>#DIV/0!</v>
      </c>
      <c r="W1177" t="e">
        <f>IF(DEGREES(ACOS(SIN(RADIANS(G1177))*SIN(RADIANS(E1181))+COS(RADIANS(G1177))*COS(RADIANS(E1181))*COS(RADIANS(W1171))))&gt;90,0,$F$4*$F$5/E1180^2*(SIN(RADIANS(G1177))*SIN(RADIANS(E1181))+COS(RADIANS(G1177))*COS(RADIANS(E1181))*COS(RADIANS(W1171))))</f>
        <v>#DIV/0!</v>
      </c>
      <c r="X1177" t="e">
        <f>IF(DEGREES(ACOS(SIN(RADIANS(G1177))*SIN(RADIANS(E1181))+COS(RADIANS(G1177))*COS(RADIANS(E1181))*COS(RADIANS(X1171))))&gt;90,0,$F$4*$F$5/E1180^2*(SIN(RADIANS(G1177))*SIN(RADIANS(E1181))+COS(RADIANS(G1177))*COS(RADIANS(E1181))*COS(RADIANS(X1171))))</f>
        <v>#DIV/0!</v>
      </c>
      <c r="Y1177" t="e">
        <f>IF(DEGREES(ACOS(SIN(RADIANS(G1177))*SIN(RADIANS(E1181))+COS(RADIANS(G1177))*COS(RADIANS(E1181))*COS(RADIANS(Y1171))))&gt;90,0,$F$4*$F$5/E1180^2*(SIN(RADIANS(G1177))*SIN(RADIANS(E1181))+COS(RADIANS(G1177))*COS(RADIANS(E1181))*COS(RADIANS(Y1171))))</f>
        <v>#DIV/0!</v>
      </c>
      <c r="Z1177" t="e">
        <f>IF(DEGREES(ACOS(SIN(RADIANS(G1177))*SIN(RADIANS(E1181))+COS(RADIANS(G1177))*COS(RADIANS(E1181))*COS(RADIANS(Z1171))))&gt;90,0,$F$4*$F$5/E1180^2*(SIN(RADIANS(G1177))*SIN(RADIANS(E1181))+COS(RADIANS(G1177))*COS(RADIANS(E1181))*COS(RADIANS(Z1171))))</f>
        <v>#DIV/0!</v>
      </c>
      <c r="AA1177" t="e">
        <f>IF(DEGREES(ACOS(SIN(RADIANS(G1177))*SIN(RADIANS(E1181))+COS(RADIANS(G1177))*COS(RADIANS(E1181))*COS(RADIANS(AA1171))))&gt;90,0,$F$4*$F$5/E1180^2*(SIN(RADIANS(G1177))*SIN(RADIANS(E1181))+COS(RADIANS(G1177))*COS(RADIANS(E1181))*COS(RADIANS(AA1171))))</f>
        <v>#DIV/0!</v>
      </c>
      <c r="AB1177" t="e">
        <f>IF(DEGREES(ACOS(SIN(RADIANS(G1177))*SIN(RADIANS(E1181))+COS(RADIANS(G1177))*COS(RADIANS(E1181))*COS(RADIANS(AB1171))))&gt;90,0,$F$4*$F$5/E1180^2*(SIN(RADIANS(G1177))*SIN(RADIANS(E1181))+COS(RADIANS(G1177))*COS(RADIANS(E1181))*COS(RADIANS(AB1171))))</f>
        <v>#DIV/0!</v>
      </c>
      <c r="AC1177" t="e">
        <f>IF(DEGREES(ACOS(SIN(RADIANS(G1177))*SIN(RADIANS(E1181))+COS(RADIANS(G1177))*COS(RADIANS(E1181))*COS(RADIANS(AC1171))))&gt;90,0,$F$4*$F$5/E1180^2*(SIN(RADIANS(G1177))*SIN(RADIANS(E1181))+COS(RADIANS(G1177))*COS(RADIANS(E1181))*COS(RADIANS(AC1171))))</f>
        <v>#DIV/0!</v>
      </c>
      <c r="AD1177" t="e">
        <f>IF(DEGREES(ACOS(SIN(RADIANS(G1177))*SIN(RADIANS(E1181))+COS(RADIANS(G1177))*COS(RADIANS(E1181))*COS(RADIANS(AD1171))))&gt;90,0,$F$4*$F$5/E1180^2*(SIN(RADIANS(G1177))*SIN(RADIANS(E1181))+COS(RADIANS(G1177))*COS(RADIANS(E1181))*COS(RADIANS(AD1171))))</f>
        <v>#DIV/0!</v>
      </c>
      <c r="AE1177" t="e">
        <f>IF(DEGREES(ACOS(SIN(RADIANS(G1177))*SIN(RADIANS(E1181))+COS(RADIANS(G1177))*COS(RADIANS(E1181))*COS(RADIANS(AE1171))))&gt;90,0,$F$4*$F$5/E1180^2*(SIN(RADIANS(G1177))*SIN(RADIANS(E1181))+COS(RADIANS(G1177))*COS(RADIANS(E1181))*COS(RADIANS(AE1171))))</f>
        <v>#DIV/0!</v>
      </c>
      <c r="AF1177" t="e">
        <f>IF(DEGREES(ACOS(SIN(RADIANS(G1177))*SIN(RADIANS(E1181))+COS(RADIANS(G1177))*COS(RADIANS(E1181))*COS(RADIANS(AF1171))))&gt;90,0,$F$4*$F$5/E1180^2*(SIN(RADIANS(G1177))*SIN(RADIANS(E1181))+COS(RADIANS(G1177))*COS(RADIANS(E1181))*COS(RADIANS(AF1171))))</f>
        <v>#DIV/0!</v>
      </c>
      <c r="AG1177" t="e">
        <f>IF(DEGREES(ACOS(SIN(RADIANS(G1177))*SIN(RADIANS(E1181))+COS(RADIANS(G1177))*COS(RADIANS(E1181))*COS(RADIANS(AG1171))))&gt;90,0,$F$4*$F$5/E1180^2*(SIN(RADIANS(G1177))*SIN(RADIANS(E1181))+COS(RADIANS(G1177))*COS(RADIANS(E1181))*COS(RADIANS(AG1171))))</f>
        <v>#DIV/0!</v>
      </c>
      <c r="AH1177" t="e">
        <f>IF(DEGREES(ACOS(SIN(RADIANS(G1177))*SIN(RADIANS(E1181))+COS(RADIANS(G1177))*COS(RADIANS(E1181))*COS(RADIANS(AH1171))))&gt;90,0,$F$4*$F$5/E1180^2*(SIN(RADIANS(G1177))*SIN(RADIANS(E1181))+COS(RADIANS(G1177))*COS(RADIANS(E1181))*COS(RADIANS(AH1171))))</f>
        <v>#DIV/0!</v>
      </c>
      <c r="AI1177" t="e">
        <f>IF(DEGREES(ACOS(SIN(RADIANS(G1177))*SIN(RADIANS(E1181))+COS(RADIANS(G1177))*COS(RADIANS(E1181))*COS(RADIANS(AI1171))))&gt;90,0,$F$4*$F$5/E1180^2*(SIN(RADIANS(G1177))*SIN(RADIANS(E1181))+COS(RADIANS(G1177))*COS(RADIANS(E1181))*COS(RADIANS(AI1171))))</f>
        <v>#DIV/0!</v>
      </c>
      <c r="AJ1177" t="e">
        <f>IF(DEGREES(ACOS(SIN(RADIANS(G1177))*SIN(RADIANS(E1181))+COS(RADIANS(G1177))*COS(RADIANS(E1181))*COS(RADIANS(AJ1171))))&gt;90,0,$F$4*$F$5/E1180^2*(SIN(RADIANS(G1177))*SIN(RADIANS(E1181))+COS(RADIANS(G1177))*COS(RADIANS(E1181))*COS(RADIANS(AJ1171))))</f>
        <v>#DIV/0!</v>
      </c>
      <c r="AK1177">
        <f>IF(DEGREES(ACOS(SIN(RADIANS(G1177))*SIN(RADIANS(E1181))+COS(RADIANS(G1177))*COS(RADIANS(E1181))*COS(RADIANS(AK1171))))&gt;90,0,$F$4*$F$5/E1180^2*(SIN(RADIANS(G1177))*SIN(RADIANS(E1181))+COS(RADIANS(G1177))*COS(RADIANS(E1181))*COS(RADIANS(AK1171))))</f>
        <v>0</v>
      </c>
      <c r="AL1177">
        <f>IF(DEGREES(ACOS(SIN(RADIANS(G1177))*SIN(RADIANS(E1181))+COS(RADIANS(G1177))*COS(RADIANS(E1181))*COS(RADIANS(AL1171))))&gt;90,0,$F$4*$F$5/E1180^2*(SIN(RADIANS(G1177))*SIN(RADIANS(E1181))+COS(RADIANS(G1177))*COS(RADIANS(E1181))*COS(RADIANS(AL1171))))</f>
        <v>0</v>
      </c>
      <c r="AM1177">
        <f>IF(DEGREES(ACOS(SIN(RADIANS(G1177))*SIN(RADIANS(E1181))+COS(RADIANS(G1177))*COS(RADIANS(E1181))*COS(RADIANS(AM1171))))&gt;90,0,$F$4*$F$5/E1180^2*(SIN(RADIANS(G1177))*SIN(RADIANS(E1181))+COS(RADIANS(G1177))*COS(RADIANS(E1181))*COS(RADIANS(AM1171))))</f>
        <v>0</v>
      </c>
      <c r="AN1177">
        <f>IF(DEGREES(ACOS(SIN(RADIANS(G1177))*SIN(RADIANS(E1181))+COS(RADIANS(G1177))*COS(RADIANS(E1181))*COS(RADIANS(AN1171))))&gt;90,0,$F$4*$F$5/E1180^2*(SIN(RADIANS(G1177))*SIN(RADIANS(E1181))+COS(RADIANS(G1177))*COS(RADIANS(E1181))*COS(RADIANS(AN1171))))</f>
        <v>0</v>
      </c>
      <c r="AO1177">
        <f>IF(DEGREES(ACOS(SIN(RADIANS(G1177))*SIN(RADIANS(E1181))+COS(RADIANS(G1177))*COS(RADIANS(E1181))*COS(RADIANS(AO1171))))&gt;90,0,$F$4*$F$5/E1180^2*(SIN(RADIANS(G1177))*SIN(RADIANS(E1181))+COS(RADIANS(G1177))*COS(RADIANS(E1181))*COS(RADIANS(AO1171))))</f>
        <v>0</v>
      </c>
      <c r="AP1177">
        <f>IF(DEGREES(ACOS(SIN(RADIANS(G1177))*SIN(RADIANS(E1181))+COS(RADIANS(G1177))*COS(RADIANS(E1181))*COS(RADIANS(AP1171))))&gt;90,0,$F$4*$F$5/E1180^2*(SIN(RADIANS(G1177))*SIN(RADIANS(E1181))+COS(RADIANS(G1177))*COS(RADIANS(E1181))*COS(RADIANS(AP1171))))</f>
        <v>0</v>
      </c>
      <c r="AQ1177">
        <f>IF(DEGREES(ACOS(SIN(RADIANS(G1177))*SIN(RADIANS(E1181))+COS(RADIANS(G1177))*COS(RADIANS(E1181))*COS(RADIANS(AQ1171))))&gt;90,0,$F$4*$F$5/E1180^2*(SIN(RADIANS(G1177))*SIN(RADIANS(E1181))+COS(RADIANS(G1177))*COS(RADIANS(E1181))*COS(RADIANS(AQ1171))))</f>
        <v>0</v>
      </c>
      <c r="AR1177">
        <f>IF(DEGREES(ACOS(SIN(RADIANS(G1177))*SIN(RADIANS(E1181))+COS(RADIANS(G1177))*COS(RADIANS(E1181))*COS(RADIANS(AR1171))))&gt;90,0,$F$4*$F$5/E1180^2*(SIN(RADIANS(G1177))*SIN(RADIANS(E1181))+COS(RADIANS(G1177))*COS(RADIANS(E1181))*COS(RADIANS(AR1171))))</f>
        <v>0</v>
      </c>
    </row>
    <row r="1178" spans="2:44" x14ac:dyDescent="0.5">
      <c r="B1178" s="40" t="s">
        <v>783</v>
      </c>
      <c r="E1178" t="str">
        <f>IF($F$10=0,"N/A",$F$10*(E1173/360)-ROUNDDOWN($F$10*(E1173/360),0))</f>
        <v>N/A</v>
      </c>
      <c r="G1178">
        <v>40</v>
      </c>
      <c r="I1178">
        <f>IF(DEGREES(ACOS(SIN(RADIANS(G1178))*SIN(RADIANS(E1181))+COS(RADIANS(G1178))*COS(RADIANS(E1181))*COS(RADIANS(I1171))))&gt;90,0,$F$4*$F$5/E1180^2*(SIN(RADIANS(G1178))*SIN(RADIANS(E1181))+COS(RADIANS(G1178))*COS(RADIANS(E1181))*COS(RADIANS(I1171))))</f>
        <v>0</v>
      </c>
      <c r="J1178">
        <f>IF(DEGREES(ACOS(SIN(RADIANS(G1178))*SIN(RADIANS(E1181))+COS(RADIANS(G1178))*COS(RADIANS(E1181))*COS(RADIANS(J1171))))&gt;90,0,$F$4*$F$5/E1180^2*(SIN(RADIANS(G1178))*SIN(RADIANS(E1181))+COS(RADIANS(G1178))*COS(RADIANS(E1181))*COS(RADIANS(J1171))))</f>
        <v>0</v>
      </c>
      <c r="K1178">
        <f>IF(DEGREES(ACOS(SIN(RADIANS(G1178))*SIN(RADIANS(E1181))+COS(RADIANS(G1178))*COS(RADIANS(E1181))*COS(RADIANS(K1171))))&gt;90,0,$F$4*$F$5/E1180^2*(SIN(RADIANS(G1178))*SIN(RADIANS(E1181))+COS(RADIANS(G1178))*COS(RADIANS(E1181))*COS(RADIANS(K1171))))</f>
        <v>0</v>
      </c>
      <c r="L1178">
        <f>IF(DEGREES(ACOS(SIN(RADIANS(G1178))*SIN(RADIANS(E1181))+COS(RADIANS(G1178))*COS(RADIANS(E1181))*COS(RADIANS(L1171))))&gt;90,0,$F$4*$F$5/E1180^2*(SIN(RADIANS(G1178))*SIN(RADIANS(E1181))+COS(RADIANS(G1178))*COS(RADIANS(E1181))*COS(RADIANS(L1171))))</f>
        <v>0</v>
      </c>
      <c r="M1178">
        <f>IF(DEGREES(ACOS(SIN(RADIANS(G1178))*SIN(RADIANS(E1181))+COS(RADIANS(G1178))*COS(RADIANS(E1181))*COS(RADIANS(M1171))))&gt;90,0,$F$4*$F$5/E1180^2*(SIN(RADIANS(G1178))*SIN(RADIANS(E1181))+COS(RADIANS(G1178))*COS(RADIANS(E1181))*COS(RADIANS(M1171))))</f>
        <v>0</v>
      </c>
      <c r="N1178">
        <f>IF(DEGREES(ACOS(SIN(RADIANS(G1178))*SIN(RADIANS(E1181))+COS(RADIANS(G1178))*COS(RADIANS(E1181))*COS(RADIANS(N1171))))&gt;90,0,$F$4*$F$5/E1180^2*(SIN(RADIANS(G1178))*SIN(RADIANS(E1181))+COS(RADIANS(G1178))*COS(RADIANS(E1181))*COS(RADIANS(N1171))))</f>
        <v>0</v>
      </c>
      <c r="O1178">
        <f>IF(DEGREES(ACOS(SIN(RADIANS(G1178))*SIN(RADIANS(E1181))+COS(RADIANS(G1178))*COS(RADIANS(E1181))*COS(RADIANS(O1171))))&gt;90,0,$F$4*$F$5/E1180^2*(SIN(RADIANS(G1178))*SIN(RADIANS(E1181))+COS(RADIANS(G1178))*COS(RADIANS(E1181))*COS(RADIANS(O1171))))</f>
        <v>0</v>
      </c>
      <c r="P1178">
        <f>IF(DEGREES(ACOS(SIN(RADIANS(G1178))*SIN(RADIANS(E1181))+COS(RADIANS(G1178))*COS(RADIANS(E1181))*COS(RADIANS(P1171))))&gt;90,0,$F$4*$F$5/E1180^2*(SIN(RADIANS(G1178))*SIN(RADIANS(E1181))+COS(RADIANS(G1178))*COS(RADIANS(E1181))*COS(RADIANS(P1171))))</f>
        <v>0</v>
      </c>
      <c r="Q1178">
        <f>IF(DEGREES(ACOS(SIN(RADIANS(G1178))*SIN(RADIANS(E1181))+COS(RADIANS(G1178))*COS(RADIANS(E1181))*COS(RADIANS(Q1171))))&gt;90,0,$F$4*$F$5/E1180^2*(SIN(RADIANS(G1178))*SIN(RADIANS(E1181))+COS(RADIANS(G1178))*COS(RADIANS(E1181))*COS(RADIANS(Q1171))))</f>
        <v>0</v>
      </c>
      <c r="R1178" t="e">
        <f>IF(DEGREES(ACOS(SIN(RADIANS(G1178))*SIN(RADIANS(E1181))+COS(RADIANS(G1178))*COS(RADIANS(E1181))*COS(RADIANS(R1171))))&gt;90,0,$F$4*$F$5/E1180^2*(SIN(RADIANS(G1178))*SIN(RADIANS(E1181))+COS(RADIANS(G1178))*COS(RADIANS(E1181))*COS(RADIANS(R1171))))</f>
        <v>#DIV/0!</v>
      </c>
      <c r="S1178" t="e">
        <f>IF(DEGREES(ACOS(SIN(RADIANS(G1178))*SIN(RADIANS(E1181))+COS(RADIANS(G1178))*COS(RADIANS(E1181))*COS(RADIANS(S1171))))&gt;90,0,$F$4*$F$5/E1180^2*(SIN(RADIANS(G1178))*SIN(RADIANS(E1181))+COS(RADIANS(G1178))*COS(RADIANS(E1181))*COS(RADIANS(S1171))))</f>
        <v>#DIV/0!</v>
      </c>
      <c r="T1178" t="e">
        <f>IF(DEGREES(ACOS(SIN(RADIANS(G1178))*SIN(RADIANS(E1181))+COS(RADIANS(G1178))*COS(RADIANS(E1181))*COS(RADIANS(T1171))))&gt;90,0,$F$4*$F$5/E1180^2*(SIN(RADIANS(G1178))*SIN(RADIANS(E1181))+COS(RADIANS(G1178))*COS(RADIANS(E1181))*COS(RADIANS(T1171))))</f>
        <v>#DIV/0!</v>
      </c>
      <c r="U1178" t="e">
        <f>IF(DEGREES(ACOS(SIN(RADIANS(G1178))*SIN(RADIANS(E1181))+COS(RADIANS(G1178))*COS(RADIANS(E1181))*COS(RADIANS(U1171))))&gt;90,0,$F$4*$F$5/E1180^2*(SIN(RADIANS(G1178))*SIN(RADIANS(E1181))+COS(RADIANS(G1178))*COS(RADIANS(E1181))*COS(RADIANS(U1171))))</f>
        <v>#DIV/0!</v>
      </c>
      <c r="V1178" t="e">
        <f>IF(DEGREES(ACOS(SIN(RADIANS(G1178))*SIN(RADIANS(E1181))+COS(RADIANS(G1178))*COS(RADIANS(E1181))*COS(RADIANS(V1171))))&gt;90,0,$F$4*$F$5/E1180^2*(SIN(RADIANS(G1178))*SIN(RADIANS(E1181))+COS(RADIANS(G1178))*COS(RADIANS(E1181))*COS(RADIANS(V1171))))</f>
        <v>#DIV/0!</v>
      </c>
      <c r="W1178" t="e">
        <f>IF(DEGREES(ACOS(SIN(RADIANS(G1178))*SIN(RADIANS(E1181))+COS(RADIANS(G1178))*COS(RADIANS(E1181))*COS(RADIANS(W1171))))&gt;90,0,$F$4*$F$5/E1180^2*(SIN(RADIANS(G1178))*SIN(RADIANS(E1181))+COS(RADIANS(G1178))*COS(RADIANS(E1181))*COS(RADIANS(W1171))))</f>
        <v>#DIV/0!</v>
      </c>
      <c r="X1178" t="e">
        <f>IF(DEGREES(ACOS(SIN(RADIANS(G1178))*SIN(RADIANS(E1181))+COS(RADIANS(G1178))*COS(RADIANS(E1181))*COS(RADIANS(X1171))))&gt;90,0,$F$4*$F$5/E1180^2*(SIN(RADIANS(G1178))*SIN(RADIANS(E1181))+COS(RADIANS(G1178))*COS(RADIANS(E1181))*COS(RADIANS(X1171))))</f>
        <v>#DIV/0!</v>
      </c>
      <c r="Y1178" t="e">
        <f>IF(DEGREES(ACOS(SIN(RADIANS(G1178))*SIN(RADIANS(E1181))+COS(RADIANS(G1178))*COS(RADIANS(E1181))*COS(RADIANS(Y1171))))&gt;90,0,$F$4*$F$5/E1180^2*(SIN(RADIANS(G1178))*SIN(RADIANS(E1181))+COS(RADIANS(G1178))*COS(RADIANS(E1181))*COS(RADIANS(Y1171))))</f>
        <v>#DIV/0!</v>
      </c>
      <c r="Z1178" t="e">
        <f>IF(DEGREES(ACOS(SIN(RADIANS(G1178))*SIN(RADIANS(E1181))+COS(RADIANS(G1178))*COS(RADIANS(E1181))*COS(RADIANS(Z1171))))&gt;90,0,$F$4*$F$5/E1180^2*(SIN(RADIANS(G1178))*SIN(RADIANS(E1181))+COS(RADIANS(G1178))*COS(RADIANS(E1181))*COS(RADIANS(Z1171))))</f>
        <v>#DIV/0!</v>
      </c>
      <c r="AA1178" t="e">
        <f>IF(DEGREES(ACOS(SIN(RADIANS(G1178))*SIN(RADIANS(E1181))+COS(RADIANS(G1178))*COS(RADIANS(E1181))*COS(RADIANS(AA1171))))&gt;90,0,$F$4*$F$5/E1180^2*(SIN(RADIANS(G1178))*SIN(RADIANS(E1181))+COS(RADIANS(G1178))*COS(RADIANS(E1181))*COS(RADIANS(AA1171))))</f>
        <v>#DIV/0!</v>
      </c>
      <c r="AB1178" t="e">
        <f>IF(DEGREES(ACOS(SIN(RADIANS(G1178))*SIN(RADIANS(E1181))+COS(RADIANS(G1178))*COS(RADIANS(E1181))*COS(RADIANS(AB1171))))&gt;90,0,$F$4*$F$5/E1180^2*(SIN(RADIANS(G1178))*SIN(RADIANS(E1181))+COS(RADIANS(G1178))*COS(RADIANS(E1181))*COS(RADIANS(AB1171))))</f>
        <v>#DIV/0!</v>
      </c>
      <c r="AC1178" t="e">
        <f>IF(DEGREES(ACOS(SIN(RADIANS(G1178))*SIN(RADIANS(E1181))+COS(RADIANS(G1178))*COS(RADIANS(E1181))*COS(RADIANS(AC1171))))&gt;90,0,$F$4*$F$5/E1180^2*(SIN(RADIANS(G1178))*SIN(RADIANS(E1181))+COS(RADIANS(G1178))*COS(RADIANS(E1181))*COS(RADIANS(AC1171))))</f>
        <v>#DIV/0!</v>
      </c>
      <c r="AD1178" t="e">
        <f>IF(DEGREES(ACOS(SIN(RADIANS(G1178))*SIN(RADIANS(E1181))+COS(RADIANS(G1178))*COS(RADIANS(E1181))*COS(RADIANS(AD1171))))&gt;90,0,$F$4*$F$5/E1180^2*(SIN(RADIANS(G1178))*SIN(RADIANS(E1181))+COS(RADIANS(G1178))*COS(RADIANS(E1181))*COS(RADIANS(AD1171))))</f>
        <v>#DIV/0!</v>
      </c>
      <c r="AE1178" t="e">
        <f>IF(DEGREES(ACOS(SIN(RADIANS(G1178))*SIN(RADIANS(E1181))+COS(RADIANS(G1178))*COS(RADIANS(E1181))*COS(RADIANS(AE1171))))&gt;90,0,$F$4*$F$5/E1180^2*(SIN(RADIANS(G1178))*SIN(RADIANS(E1181))+COS(RADIANS(G1178))*COS(RADIANS(E1181))*COS(RADIANS(AE1171))))</f>
        <v>#DIV/0!</v>
      </c>
      <c r="AF1178" t="e">
        <f>IF(DEGREES(ACOS(SIN(RADIANS(G1178))*SIN(RADIANS(E1181))+COS(RADIANS(G1178))*COS(RADIANS(E1181))*COS(RADIANS(AF1171))))&gt;90,0,$F$4*$F$5/E1180^2*(SIN(RADIANS(G1178))*SIN(RADIANS(E1181))+COS(RADIANS(G1178))*COS(RADIANS(E1181))*COS(RADIANS(AF1171))))</f>
        <v>#DIV/0!</v>
      </c>
      <c r="AG1178" t="e">
        <f>IF(DEGREES(ACOS(SIN(RADIANS(G1178))*SIN(RADIANS(E1181))+COS(RADIANS(G1178))*COS(RADIANS(E1181))*COS(RADIANS(AG1171))))&gt;90,0,$F$4*$F$5/E1180^2*(SIN(RADIANS(G1178))*SIN(RADIANS(E1181))+COS(RADIANS(G1178))*COS(RADIANS(E1181))*COS(RADIANS(AG1171))))</f>
        <v>#DIV/0!</v>
      </c>
      <c r="AH1178" t="e">
        <f>IF(DEGREES(ACOS(SIN(RADIANS(G1178))*SIN(RADIANS(E1181))+COS(RADIANS(G1178))*COS(RADIANS(E1181))*COS(RADIANS(AH1171))))&gt;90,0,$F$4*$F$5/E1180^2*(SIN(RADIANS(G1178))*SIN(RADIANS(E1181))+COS(RADIANS(G1178))*COS(RADIANS(E1181))*COS(RADIANS(AH1171))))</f>
        <v>#DIV/0!</v>
      </c>
      <c r="AI1178" t="e">
        <f>IF(DEGREES(ACOS(SIN(RADIANS(G1178))*SIN(RADIANS(E1181))+COS(RADIANS(G1178))*COS(RADIANS(E1181))*COS(RADIANS(AI1171))))&gt;90,0,$F$4*$F$5/E1180^2*(SIN(RADIANS(G1178))*SIN(RADIANS(E1181))+COS(RADIANS(G1178))*COS(RADIANS(E1181))*COS(RADIANS(AI1171))))</f>
        <v>#DIV/0!</v>
      </c>
      <c r="AJ1178" t="e">
        <f>IF(DEGREES(ACOS(SIN(RADIANS(G1178))*SIN(RADIANS(E1181))+COS(RADIANS(G1178))*COS(RADIANS(E1181))*COS(RADIANS(AJ1171))))&gt;90,0,$F$4*$F$5/E1180^2*(SIN(RADIANS(G1178))*SIN(RADIANS(E1181))+COS(RADIANS(G1178))*COS(RADIANS(E1181))*COS(RADIANS(AJ1171))))</f>
        <v>#DIV/0!</v>
      </c>
      <c r="AK1178">
        <f>IF(DEGREES(ACOS(SIN(RADIANS(G1178))*SIN(RADIANS(E1181))+COS(RADIANS(G1178))*COS(RADIANS(E1181))*COS(RADIANS(AK1171))))&gt;90,0,$F$4*$F$5/E1180^2*(SIN(RADIANS(G1178))*SIN(RADIANS(E1181))+COS(RADIANS(G1178))*COS(RADIANS(E1181))*COS(RADIANS(AK1171))))</f>
        <v>0</v>
      </c>
      <c r="AL1178">
        <f>IF(DEGREES(ACOS(SIN(RADIANS(G1178))*SIN(RADIANS(E1181))+COS(RADIANS(G1178))*COS(RADIANS(E1181))*COS(RADIANS(AL1171))))&gt;90,0,$F$4*$F$5/E1180^2*(SIN(RADIANS(G1178))*SIN(RADIANS(E1181))+COS(RADIANS(G1178))*COS(RADIANS(E1181))*COS(RADIANS(AL1171))))</f>
        <v>0</v>
      </c>
      <c r="AM1178">
        <f>IF(DEGREES(ACOS(SIN(RADIANS(G1178))*SIN(RADIANS(E1181))+COS(RADIANS(G1178))*COS(RADIANS(E1181))*COS(RADIANS(AM1171))))&gt;90,0,$F$4*$F$5/E1180^2*(SIN(RADIANS(G1178))*SIN(RADIANS(E1181))+COS(RADIANS(G1178))*COS(RADIANS(E1181))*COS(RADIANS(AM1171))))</f>
        <v>0</v>
      </c>
      <c r="AN1178">
        <f>IF(DEGREES(ACOS(SIN(RADIANS(G1178))*SIN(RADIANS(E1181))+COS(RADIANS(G1178))*COS(RADIANS(E1181))*COS(RADIANS(AN1171))))&gt;90,0,$F$4*$F$5/E1180^2*(SIN(RADIANS(G1178))*SIN(RADIANS(E1181))+COS(RADIANS(G1178))*COS(RADIANS(E1181))*COS(RADIANS(AN1171))))</f>
        <v>0</v>
      </c>
      <c r="AO1178">
        <f>IF(DEGREES(ACOS(SIN(RADIANS(G1178))*SIN(RADIANS(E1181))+COS(RADIANS(G1178))*COS(RADIANS(E1181))*COS(RADIANS(AO1171))))&gt;90,0,$F$4*$F$5/E1180^2*(SIN(RADIANS(G1178))*SIN(RADIANS(E1181))+COS(RADIANS(G1178))*COS(RADIANS(E1181))*COS(RADIANS(AO1171))))</f>
        <v>0</v>
      </c>
      <c r="AP1178">
        <f>IF(DEGREES(ACOS(SIN(RADIANS(G1178))*SIN(RADIANS(E1181))+COS(RADIANS(G1178))*COS(RADIANS(E1181))*COS(RADIANS(AP1171))))&gt;90,0,$F$4*$F$5/E1180^2*(SIN(RADIANS(G1178))*SIN(RADIANS(E1181))+COS(RADIANS(G1178))*COS(RADIANS(E1181))*COS(RADIANS(AP1171))))</f>
        <v>0</v>
      </c>
      <c r="AQ1178">
        <f>IF(DEGREES(ACOS(SIN(RADIANS(G1178))*SIN(RADIANS(E1181))+COS(RADIANS(G1178))*COS(RADIANS(E1181))*COS(RADIANS(AQ1171))))&gt;90,0,$F$4*$F$5/E1180^2*(SIN(RADIANS(G1178))*SIN(RADIANS(E1181))+COS(RADIANS(G1178))*COS(RADIANS(E1181))*COS(RADIANS(AQ1171))))</f>
        <v>0</v>
      </c>
      <c r="AR1178">
        <f>IF(DEGREES(ACOS(SIN(RADIANS(G1178))*SIN(RADIANS(E1181))+COS(RADIANS(G1178))*COS(RADIANS(E1181))*COS(RADIANS(AR1171))))&gt;90,0,$F$4*$F$5/E1180^2*(SIN(RADIANS(G1178))*SIN(RADIANS(E1181))+COS(RADIANS(G1178))*COS(RADIANS(E1181))*COS(RADIANS(AR1171))))</f>
        <v>0</v>
      </c>
    </row>
    <row r="1179" spans="2:44" x14ac:dyDescent="0.5">
      <c r="B1179" s="40" t="s">
        <v>784</v>
      </c>
      <c r="E1179" t="str">
        <f>IF($F$10=0,"N/A",E1178*$F$11/$F$10)</f>
        <v>N/A</v>
      </c>
      <c r="G1179">
        <v>30</v>
      </c>
      <c r="I1179">
        <f>IF(DEGREES(ACOS(SIN(RADIANS(G1179))*SIN(RADIANS(E1181))+COS(RADIANS(G1179))*COS(RADIANS(E1181))*COS(RADIANS(I1171))))&gt;90,0,$F$4*$F$5/E1180^2*(SIN(RADIANS(G1179))*SIN(RADIANS(E1181))+COS(RADIANS(G1179))*COS(RADIANS(E1181))*COS(RADIANS(I1171))))</f>
        <v>0</v>
      </c>
      <c r="J1179">
        <f>IF(DEGREES(ACOS(SIN(RADIANS(G1179))*SIN(RADIANS(E1181))+COS(RADIANS(G1179))*COS(RADIANS(E1181))*COS(RADIANS(J1171))))&gt;90,0,$F$4*$F$5/E1180^2*(SIN(RADIANS(G1179))*SIN(RADIANS(E1181))+COS(RADIANS(G1179))*COS(RADIANS(E1181))*COS(RADIANS(J1171))))</f>
        <v>0</v>
      </c>
      <c r="K1179">
        <f>IF(DEGREES(ACOS(SIN(RADIANS(G1179))*SIN(RADIANS(E1181))+COS(RADIANS(G1179))*COS(RADIANS(E1181))*COS(RADIANS(K1171))))&gt;90,0,$F$4*$F$5/E1180^2*(SIN(RADIANS(G1179))*SIN(RADIANS(E1181))+COS(RADIANS(G1179))*COS(RADIANS(E1181))*COS(RADIANS(K1171))))</f>
        <v>0</v>
      </c>
      <c r="L1179">
        <f>IF(DEGREES(ACOS(SIN(RADIANS(G1179))*SIN(RADIANS(E1181))+COS(RADIANS(G1179))*COS(RADIANS(E1181))*COS(RADIANS(L1171))))&gt;90,0,$F$4*$F$5/E1180^2*(SIN(RADIANS(G1179))*SIN(RADIANS(E1181))+COS(RADIANS(G1179))*COS(RADIANS(E1181))*COS(RADIANS(L1171))))</f>
        <v>0</v>
      </c>
      <c r="M1179">
        <f>IF(DEGREES(ACOS(SIN(RADIANS(G1179))*SIN(RADIANS(E1181))+COS(RADIANS(G1179))*COS(RADIANS(E1181))*COS(RADIANS(M1171))))&gt;90,0,$F$4*$F$5/E1180^2*(SIN(RADIANS(G1179))*SIN(RADIANS(E1181))+COS(RADIANS(G1179))*COS(RADIANS(E1181))*COS(RADIANS(M1171))))</f>
        <v>0</v>
      </c>
      <c r="N1179">
        <f>IF(DEGREES(ACOS(SIN(RADIANS(G1179))*SIN(RADIANS(E1181))+COS(RADIANS(G1179))*COS(RADIANS(E1181))*COS(RADIANS(N1171))))&gt;90,0,$F$4*$F$5/E1180^2*(SIN(RADIANS(G1179))*SIN(RADIANS(E1181))+COS(RADIANS(G1179))*COS(RADIANS(E1181))*COS(RADIANS(N1171))))</f>
        <v>0</v>
      </c>
      <c r="O1179">
        <f>IF(DEGREES(ACOS(SIN(RADIANS(G1179))*SIN(RADIANS(E1181))+COS(RADIANS(G1179))*COS(RADIANS(E1181))*COS(RADIANS(O1171))))&gt;90,0,$F$4*$F$5/E1180^2*(SIN(RADIANS(G1179))*SIN(RADIANS(E1181))+COS(RADIANS(G1179))*COS(RADIANS(E1181))*COS(RADIANS(O1171))))</f>
        <v>0</v>
      </c>
      <c r="P1179">
        <f>IF(DEGREES(ACOS(SIN(RADIANS(G1179))*SIN(RADIANS(E1181))+COS(RADIANS(G1179))*COS(RADIANS(E1181))*COS(RADIANS(P1171))))&gt;90,0,$F$4*$F$5/E1180^2*(SIN(RADIANS(G1179))*SIN(RADIANS(E1181))+COS(RADIANS(G1179))*COS(RADIANS(E1181))*COS(RADIANS(P1171))))</f>
        <v>0</v>
      </c>
      <c r="Q1179">
        <f>IF(DEGREES(ACOS(SIN(RADIANS(G1179))*SIN(RADIANS(E1181))+COS(RADIANS(G1179))*COS(RADIANS(E1181))*COS(RADIANS(Q1171))))&gt;90,0,$F$4*$F$5/E1180^2*(SIN(RADIANS(G1179))*SIN(RADIANS(E1181))+COS(RADIANS(G1179))*COS(RADIANS(E1181))*COS(RADIANS(Q1171))))</f>
        <v>0</v>
      </c>
      <c r="R1179" t="e">
        <f>IF(DEGREES(ACOS(SIN(RADIANS(G1179))*SIN(RADIANS(E1181))+COS(RADIANS(G1179))*COS(RADIANS(E1181))*COS(RADIANS(R1171))))&gt;90,0,$F$4*$F$5/E1180^2*(SIN(RADIANS(G1179))*SIN(RADIANS(E1181))+COS(RADIANS(G1179))*COS(RADIANS(E1181))*COS(RADIANS(R1171))))</f>
        <v>#DIV/0!</v>
      </c>
      <c r="S1179" t="e">
        <f>IF(DEGREES(ACOS(SIN(RADIANS(G1179))*SIN(RADIANS(E1181))+COS(RADIANS(G1179))*COS(RADIANS(E1181))*COS(RADIANS(S1171))))&gt;90,0,$F$4*$F$5/E1180^2*(SIN(RADIANS(G1179))*SIN(RADIANS(E1181))+COS(RADIANS(G1179))*COS(RADIANS(E1181))*COS(RADIANS(S1171))))</f>
        <v>#DIV/0!</v>
      </c>
      <c r="T1179" t="e">
        <f>IF(DEGREES(ACOS(SIN(RADIANS(G1179))*SIN(RADIANS(E1181))+COS(RADIANS(G1179))*COS(RADIANS(E1181))*COS(RADIANS(T1171))))&gt;90,0,$F$4*$F$5/E1180^2*(SIN(RADIANS(G1179))*SIN(RADIANS(E1181))+COS(RADIANS(G1179))*COS(RADIANS(E1181))*COS(RADIANS(T1171))))</f>
        <v>#DIV/0!</v>
      </c>
      <c r="U1179" t="e">
        <f>IF(DEGREES(ACOS(SIN(RADIANS(G1179))*SIN(RADIANS(E1181))+COS(RADIANS(G1179))*COS(RADIANS(E1181))*COS(RADIANS(U1171))))&gt;90,0,$F$4*$F$5/E1180^2*(SIN(RADIANS(G1179))*SIN(RADIANS(E1181))+COS(RADIANS(G1179))*COS(RADIANS(E1181))*COS(RADIANS(U1171))))</f>
        <v>#DIV/0!</v>
      </c>
      <c r="V1179" t="e">
        <f>IF(DEGREES(ACOS(SIN(RADIANS(G1179))*SIN(RADIANS(E1181))+COS(RADIANS(G1179))*COS(RADIANS(E1181))*COS(RADIANS(V1171))))&gt;90,0,$F$4*$F$5/E1180^2*(SIN(RADIANS(G1179))*SIN(RADIANS(E1181))+COS(RADIANS(G1179))*COS(RADIANS(E1181))*COS(RADIANS(V1171))))</f>
        <v>#DIV/0!</v>
      </c>
      <c r="W1179" t="e">
        <f>IF(DEGREES(ACOS(SIN(RADIANS(G1179))*SIN(RADIANS(E1181))+COS(RADIANS(G1179))*COS(RADIANS(E1181))*COS(RADIANS(W1171))))&gt;90,0,$F$4*$F$5/E1180^2*(SIN(RADIANS(G1179))*SIN(RADIANS(E1181))+COS(RADIANS(G1179))*COS(RADIANS(E1181))*COS(RADIANS(W1171))))</f>
        <v>#DIV/0!</v>
      </c>
      <c r="X1179" t="e">
        <f>IF(DEGREES(ACOS(SIN(RADIANS(G1179))*SIN(RADIANS(E1181))+COS(RADIANS(G1179))*COS(RADIANS(E1181))*COS(RADIANS(X1171))))&gt;90,0,$F$4*$F$5/E1180^2*(SIN(RADIANS(G1179))*SIN(RADIANS(E1181))+COS(RADIANS(G1179))*COS(RADIANS(E1181))*COS(RADIANS(X1171))))</f>
        <v>#DIV/0!</v>
      </c>
      <c r="Y1179" t="e">
        <f>IF(DEGREES(ACOS(SIN(RADIANS(G1179))*SIN(RADIANS(E1181))+COS(RADIANS(G1179))*COS(RADIANS(E1181))*COS(RADIANS(Y1171))))&gt;90,0,$F$4*$F$5/E1180^2*(SIN(RADIANS(G1179))*SIN(RADIANS(E1181))+COS(RADIANS(G1179))*COS(RADIANS(E1181))*COS(RADIANS(Y1171))))</f>
        <v>#DIV/0!</v>
      </c>
      <c r="Z1179" t="e">
        <f>IF(DEGREES(ACOS(SIN(RADIANS(G1179))*SIN(RADIANS(E1181))+COS(RADIANS(G1179))*COS(RADIANS(E1181))*COS(RADIANS(Z1171))))&gt;90,0,$F$4*$F$5/E1180^2*(SIN(RADIANS(G1179))*SIN(RADIANS(E1181))+COS(RADIANS(G1179))*COS(RADIANS(E1181))*COS(RADIANS(Z1171))))</f>
        <v>#DIV/0!</v>
      </c>
      <c r="AA1179" t="e">
        <f>IF(DEGREES(ACOS(SIN(RADIANS(G1179))*SIN(RADIANS(E1181))+COS(RADIANS(G1179))*COS(RADIANS(E1181))*COS(RADIANS(AA1171))))&gt;90,0,$F$4*$F$5/E1180^2*(SIN(RADIANS(G1179))*SIN(RADIANS(E1181))+COS(RADIANS(G1179))*COS(RADIANS(E1181))*COS(RADIANS(AA1171))))</f>
        <v>#DIV/0!</v>
      </c>
      <c r="AB1179" t="e">
        <f>IF(DEGREES(ACOS(SIN(RADIANS(G1179))*SIN(RADIANS(E1181))+COS(RADIANS(G1179))*COS(RADIANS(E1181))*COS(RADIANS(AB1171))))&gt;90,0,$F$4*$F$5/E1180^2*(SIN(RADIANS(G1179))*SIN(RADIANS(E1181))+COS(RADIANS(G1179))*COS(RADIANS(E1181))*COS(RADIANS(AB1171))))</f>
        <v>#DIV/0!</v>
      </c>
      <c r="AC1179" t="e">
        <f>IF(DEGREES(ACOS(SIN(RADIANS(G1179))*SIN(RADIANS(E1181))+COS(RADIANS(G1179))*COS(RADIANS(E1181))*COS(RADIANS(AC1171))))&gt;90,0,$F$4*$F$5/E1180^2*(SIN(RADIANS(G1179))*SIN(RADIANS(E1181))+COS(RADIANS(G1179))*COS(RADIANS(E1181))*COS(RADIANS(AC1171))))</f>
        <v>#DIV/0!</v>
      </c>
      <c r="AD1179" t="e">
        <f>IF(DEGREES(ACOS(SIN(RADIANS(G1179))*SIN(RADIANS(E1181))+COS(RADIANS(G1179))*COS(RADIANS(E1181))*COS(RADIANS(AD1171))))&gt;90,0,$F$4*$F$5/E1180^2*(SIN(RADIANS(G1179))*SIN(RADIANS(E1181))+COS(RADIANS(G1179))*COS(RADIANS(E1181))*COS(RADIANS(AD1171))))</f>
        <v>#DIV/0!</v>
      </c>
      <c r="AE1179" t="e">
        <f>IF(DEGREES(ACOS(SIN(RADIANS(G1179))*SIN(RADIANS(E1181))+COS(RADIANS(G1179))*COS(RADIANS(E1181))*COS(RADIANS(AE1171))))&gt;90,0,$F$4*$F$5/E1180^2*(SIN(RADIANS(G1179))*SIN(RADIANS(E1181))+COS(RADIANS(G1179))*COS(RADIANS(E1181))*COS(RADIANS(AE1171))))</f>
        <v>#DIV/0!</v>
      </c>
      <c r="AF1179" t="e">
        <f>IF(DEGREES(ACOS(SIN(RADIANS(G1179))*SIN(RADIANS(E1181))+COS(RADIANS(G1179))*COS(RADIANS(E1181))*COS(RADIANS(AF1171))))&gt;90,0,$F$4*$F$5/E1180^2*(SIN(RADIANS(G1179))*SIN(RADIANS(E1181))+COS(RADIANS(G1179))*COS(RADIANS(E1181))*COS(RADIANS(AF1171))))</f>
        <v>#DIV/0!</v>
      </c>
      <c r="AG1179" t="e">
        <f>IF(DEGREES(ACOS(SIN(RADIANS(G1179))*SIN(RADIANS(E1181))+COS(RADIANS(G1179))*COS(RADIANS(E1181))*COS(RADIANS(AG1171))))&gt;90,0,$F$4*$F$5/E1180^2*(SIN(RADIANS(G1179))*SIN(RADIANS(E1181))+COS(RADIANS(G1179))*COS(RADIANS(E1181))*COS(RADIANS(AG1171))))</f>
        <v>#DIV/0!</v>
      </c>
      <c r="AH1179" t="e">
        <f>IF(DEGREES(ACOS(SIN(RADIANS(G1179))*SIN(RADIANS(E1181))+COS(RADIANS(G1179))*COS(RADIANS(E1181))*COS(RADIANS(AH1171))))&gt;90,0,$F$4*$F$5/E1180^2*(SIN(RADIANS(G1179))*SIN(RADIANS(E1181))+COS(RADIANS(G1179))*COS(RADIANS(E1181))*COS(RADIANS(AH1171))))</f>
        <v>#DIV/0!</v>
      </c>
      <c r="AI1179" t="e">
        <f>IF(DEGREES(ACOS(SIN(RADIANS(G1179))*SIN(RADIANS(E1181))+COS(RADIANS(G1179))*COS(RADIANS(E1181))*COS(RADIANS(AI1171))))&gt;90,0,$F$4*$F$5/E1180^2*(SIN(RADIANS(G1179))*SIN(RADIANS(E1181))+COS(RADIANS(G1179))*COS(RADIANS(E1181))*COS(RADIANS(AI1171))))</f>
        <v>#DIV/0!</v>
      </c>
      <c r="AJ1179" t="e">
        <f>IF(DEGREES(ACOS(SIN(RADIANS(G1179))*SIN(RADIANS(E1181))+COS(RADIANS(G1179))*COS(RADIANS(E1181))*COS(RADIANS(AJ1171))))&gt;90,0,$F$4*$F$5/E1180^2*(SIN(RADIANS(G1179))*SIN(RADIANS(E1181))+COS(RADIANS(G1179))*COS(RADIANS(E1181))*COS(RADIANS(AJ1171))))</f>
        <v>#DIV/0!</v>
      </c>
      <c r="AK1179">
        <f>IF(DEGREES(ACOS(SIN(RADIANS(G1179))*SIN(RADIANS(E1181))+COS(RADIANS(G1179))*COS(RADIANS(E1181))*COS(RADIANS(AK1171))))&gt;90,0,$F$4*$F$5/E1180^2*(SIN(RADIANS(G1179))*SIN(RADIANS(E1181))+COS(RADIANS(G1179))*COS(RADIANS(E1181))*COS(RADIANS(AK1171))))</f>
        <v>0</v>
      </c>
      <c r="AL1179">
        <f>IF(DEGREES(ACOS(SIN(RADIANS(G1179))*SIN(RADIANS(E1181))+COS(RADIANS(G1179))*COS(RADIANS(E1181))*COS(RADIANS(AL1171))))&gt;90,0,$F$4*$F$5/E1180^2*(SIN(RADIANS(G1179))*SIN(RADIANS(E1181))+COS(RADIANS(G1179))*COS(RADIANS(E1181))*COS(RADIANS(AL1171))))</f>
        <v>0</v>
      </c>
      <c r="AM1179">
        <f>IF(DEGREES(ACOS(SIN(RADIANS(G1179))*SIN(RADIANS(E1181))+COS(RADIANS(G1179))*COS(RADIANS(E1181))*COS(RADIANS(AM1171))))&gt;90,0,$F$4*$F$5/E1180^2*(SIN(RADIANS(G1179))*SIN(RADIANS(E1181))+COS(RADIANS(G1179))*COS(RADIANS(E1181))*COS(RADIANS(AM1171))))</f>
        <v>0</v>
      </c>
      <c r="AN1179">
        <f>IF(DEGREES(ACOS(SIN(RADIANS(G1179))*SIN(RADIANS(E1181))+COS(RADIANS(G1179))*COS(RADIANS(E1181))*COS(RADIANS(AN1171))))&gt;90,0,$F$4*$F$5/E1180^2*(SIN(RADIANS(G1179))*SIN(RADIANS(E1181))+COS(RADIANS(G1179))*COS(RADIANS(E1181))*COS(RADIANS(AN1171))))</f>
        <v>0</v>
      </c>
      <c r="AO1179">
        <f>IF(DEGREES(ACOS(SIN(RADIANS(G1179))*SIN(RADIANS(E1181))+COS(RADIANS(G1179))*COS(RADIANS(E1181))*COS(RADIANS(AO1171))))&gt;90,0,$F$4*$F$5/E1180^2*(SIN(RADIANS(G1179))*SIN(RADIANS(E1181))+COS(RADIANS(G1179))*COS(RADIANS(E1181))*COS(RADIANS(AO1171))))</f>
        <v>0</v>
      </c>
      <c r="AP1179">
        <f>IF(DEGREES(ACOS(SIN(RADIANS(G1179))*SIN(RADIANS(E1181))+COS(RADIANS(G1179))*COS(RADIANS(E1181))*COS(RADIANS(AP1171))))&gt;90,0,$F$4*$F$5/E1180^2*(SIN(RADIANS(G1179))*SIN(RADIANS(E1181))+COS(RADIANS(G1179))*COS(RADIANS(E1181))*COS(RADIANS(AP1171))))</f>
        <v>0</v>
      </c>
      <c r="AQ1179">
        <f>IF(DEGREES(ACOS(SIN(RADIANS(G1179))*SIN(RADIANS(E1181))+COS(RADIANS(G1179))*COS(RADIANS(E1181))*COS(RADIANS(AQ1171))))&gt;90,0,$F$4*$F$5/E1180^2*(SIN(RADIANS(G1179))*SIN(RADIANS(E1181))+COS(RADIANS(G1179))*COS(RADIANS(E1181))*COS(RADIANS(AQ1171))))</f>
        <v>0</v>
      </c>
      <c r="AR1179">
        <f>IF(DEGREES(ACOS(SIN(RADIANS(G1179))*SIN(RADIANS(E1181))+COS(RADIANS(G1179))*COS(RADIANS(E1181))*COS(RADIANS(AR1171))))&gt;90,0,$F$4*$F$5/E1180^2*(SIN(RADIANS(G1179))*SIN(RADIANS(E1181))+COS(RADIANS(G1179))*COS(RADIANS(E1181))*COS(RADIANS(AR1171))))</f>
        <v>0</v>
      </c>
    </row>
    <row r="1180" spans="2:44" x14ac:dyDescent="0.5">
      <c r="B1180" s="40" t="s">
        <v>785</v>
      </c>
      <c r="E1180">
        <f>$F$6*(1-$F$7^2)/(1+$F$7*COS(RADIANS(E1174)))</f>
        <v>0</v>
      </c>
      <c r="G1180">
        <v>20</v>
      </c>
      <c r="I1180">
        <f>IF(DEGREES(ACOS(SIN(RADIANS(G1180))*SIN(RADIANS(E1181))+COS(RADIANS(G1180))*COS(RADIANS(E1181))*COS(RADIANS(I1171))))&gt;90,0,$F$4*$F$5/E1180^2*(SIN(RADIANS(G1180))*SIN(RADIANS(E1181))+COS(RADIANS(G1180))*COS(RADIANS(E1181))*COS(RADIANS(I1171))))</f>
        <v>0</v>
      </c>
      <c r="J1180">
        <f>IF(DEGREES(ACOS(SIN(RADIANS(G1180))*SIN(RADIANS(E1181))+COS(RADIANS(G1180))*COS(RADIANS(E1181))*COS(RADIANS(J1171))))&gt;90,0,$F$4*$F$5/E1180^2*(SIN(RADIANS(G1180))*SIN(RADIANS(E1181))+COS(RADIANS(G1180))*COS(RADIANS(E1181))*COS(RADIANS(J1171))))</f>
        <v>0</v>
      </c>
      <c r="K1180">
        <f>IF(DEGREES(ACOS(SIN(RADIANS(G1180))*SIN(RADIANS(E1181))+COS(RADIANS(G1180))*COS(RADIANS(E1181))*COS(RADIANS(K1171))))&gt;90,0,$F$4*$F$5/E1180^2*(SIN(RADIANS(G1180))*SIN(RADIANS(E1181))+COS(RADIANS(G1180))*COS(RADIANS(E1181))*COS(RADIANS(K1171))))</f>
        <v>0</v>
      </c>
      <c r="L1180">
        <f>IF(DEGREES(ACOS(SIN(RADIANS(G1180))*SIN(RADIANS(E1181))+COS(RADIANS(G1180))*COS(RADIANS(E1181))*COS(RADIANS(L1171))))&gt;90,0,$F$4*$F$5/E1180^2*(SIN(RADIANS(G1180))*SIN(RADIANS(E1181))+COS(RADIANS(G1180))*COS(RADIANS(E1181))*COS(RADIANS(L1171))))</f>
        <v>0</v>
      </c>
      <c r="M1180">
        <f>IF(DEGREES(ACOS(SIN(RADIANS(G1180))*SIN(RADIANS(E1181))+COS(RADIANS(G1180))*COS(RADIANS(E1181))*COS(RADIANS(M1171))))&gt;90,0,$F$4*$F$5/E1180^2*(SIN(RADIANS(G1180))*SIN(RADIANS(E1181))+COS(RADIANS(G1180))*COS(RADIANS(E1181))*COS(RADIANS(M1171))))</f>
        <v>0</v>
      </c>
      <c r="N1180">
        <f>IF(DEGREES(ACOS(SIN(RADIANS(G1180))*SIN(RADIANS(E1181))+COS(RADIANS(G1180))*COS(RADIANS(E1181))*COS(RADIANS(N1171))))&gt;90,0,$F$4*$F$5/E1180^2*(SIN(RADIANS(G1180))*SIN(RADIANS(E1181))+COS(RADIANS(G1180))*COS(RADIANS(E1181))*COS(RADIANS(N1171))))</f>
        <v>0</v>
      </c>
      <c r="O1180">
        <f>IF(DEGREES(ACOS(SIN(RADIANS(G1180))*SIN(RADIANS(E1181))+COS(RADIANS(G1180))*COS(RADIANS(E1181))*COS(RADIANS(O1171))))&gt;90,0,$F$4*$F$5/E1180^2*(SIN(RADIANS(G1180))*SIN(RADIANS(E1181))+COS(RADIANS(G1180))*COS(RADIANS(E1181))*COS(RADIANS(O1171))))</f>
        <v>0</v>
      </c>
      <c r="P1180">
        <f>IF(DEGREES(ACOS(SIN(RADIANS(G1180))*SIN(RADIANS(E1181))+COS(RADIANS(G1180))*COS(RADIANS(E1181))*COS(RADIANS(P1171))))&gt;90,0,$F$4*$F$5/E1180^2*(SIN(RADIANS(G1180))*SIN(RADIANS(E1181))+COS(RADIANS(G1180))*COS(RADIANS(E1181))*COS(RADIANS(P1171))))</f>
        <v>0</v>
      </c>
      <c r="Q1180">
        <f>IF(DEGREES(ACOS(SIN(RADIANS(G1180))*SIN(RADIANS(E1181))+COS(RADIANS(G1180))*COS(RADIANS(E1181))*COS(RADIANS(Q1171))))&gt;90,0,$F$4*$F$5/E1180^2*(SIN(RADIANS(G1180))*SIN(RADIANS(E1181))+COS(RADIANS(G1180))*COS(RADIANS(E1181))*COS(RADIANS(Q1171))))</f>
        <v>0</v>
      </c>
      <c r="R1180" t="e">
        <f>IF(DEGREES(ACOS(SIN(RADIANS(G1180))*SIN(RADIANS(E1181))+COS(RADIANS(G1180))*COS(RADIANS(E1181))*COS(RADIANS(R1171))))&gt;90,0,$F$4*$F$5/E1180^2*(SIN(RADIANS(G1180))*SIN(RADIANS(E1181))+COS(RADIANS(G1180))*COS(RADIANS(E1181))*COS(RADIANS(R1171))))</f>
        <v>#DIV/0!</v>
      </c>
      <c r="S1180" t="e">
        <f>IF(DEGREES(ACOS(SIN(RADIANS(G1180))*SIN(RADIANS(E1181))+COS(RADIANS(G1180))*COS(RADIANS(E1181))*COS(RADIANS(S1171))))&gt;90,0,$F$4*$F$5/E1180^2*(SIN(RADIANS(G1180))*SIN(RADIANS(E1181))+COS(RADIANS(G1180))*COS(RADIANS(E1181))*COS(RADIANS(S1171))))</f>
        <v>#DIV/0!</v>
      </c>
      <c r="T1180" t="e">
        <f>IF(DEGREES(ACOS(SIN(RADIANS(G1180))*SIN(RADIANS(E1181))+COS(RADIANS(G1180))*COS(RADIANS(E1181))*COS(RADIANS(T1171))))&gt;90,0,$F$4*$F$5/E1180^2*(SIN(RADIANS(G1180))*SIN(RADIANS(E1181))+COS(RADIANS(G1180))*COS(RADIANS(E1181))*COS(RADIANS(T1171))))</f>
        <v>#DIV/0!</v>
      </c>
      <c r="U1180" t="e">
        <f>IF(DEGREES(ACOS(SIN(RADIANS(G1180))*SIN(RADIANS(E1181))+COS(RADIANS(G1180))*COS(RADIANS(E1181))*COS(RADIANS(U1171))))&gt;90,0,$F$4*$F$5/E1180^2*(SIN(RADIANS(G1180))*SIN(RADIANS(E1181))+COS(RADIANS(G1180))*COS(RADIANS(E1181))*COS(RADIANS(U1171))))</f>
        <v>#DIV/0!</v>
      </c>
      <c r="V1180" t="e">
        <f>IF(DEGREES(ACOS(SIN(RADIANS(G1180))*SIN(RADIANS(E1181))+COS(RADIANS(G1180))*COS(RADIANS(E1181))*COS(RADIANS(V1171))))&gt;90,0,$F$4*$F$5/E1180^2*(SIN(RADIANS(G1180))*SIN(RADIANS(E1181))+COS(RADIANS(G1180))*COS(RADIANS(E1181))*COS(RADIANS(V1171))))</f>
        <v>#DIV/0!</v>
      </c>
      <c r="W1180" t="e">
        <f>IF(DEGREES(ACOS(SIN(RADIANS(G1180))*SIN(RADIANS(E1181))+COS(RADIANS(G1180))*COS(RADIANS(E1181))*COS(RADIANS(W1171))))&gt;90,0,$F$4*$F$5/E1180^2*(SIN(RADIANS(G1180))*SIN(RADIANS(E1181))+COS(RADIANS(G1180))*COS(RADIANS(E1181))*COS(RADIANS(W1171))))</f>
        <v>#DIV/0!</v>
      </c>
      <c r="X1180" t="e">
        <f>IF(DEGREES(ACOS(SIN(RADIANS(G1180))*SIN(RADIANS(E1181))+COS(RADIANS(G1180))*COS(RADIANS(E1181))*COS(RADIANS(X1171))))&gt;90,0,$F$4*$F$5/E1180^2*(SIN(RADIANS(G1180))*SIN(RADIANS(E1181))+COS(RADIANS(G1180))*COS(RADIANS(E1181))*COS(RADIANS(X1171))))</f>
        <v>#DIV/0!</v>
      </c>
      <c r="Y1180" t="e">
        <f>IF(DEGREES(ACOS(SIN(RADIANS(G1180))*SIN(RADIANS(E1181))+COS(RADIANS(G1180))*COS(RADIANS(E1181))*COS(RADIANS(Y1171))))&gt;90,0,$F$4*$F$5/E1180^2*(SIN(RADIANS(G1180))*SIN(RADIANS(E1181))+COS(RADIANS(G1180))*COS(RADIANS(E1181))*COS(RADIANS(Y1171))))</f>
        <v>#DIV/0!</v>
      </c>
      <c r="Z1180" t="e">
        <f>IF(DEGREES(ACOS(SIN(RADIANS(G1180))*SIN(RADIANS(E1181))+COS(RADIANS(G1180))*COS(RADIANS(E1181))*COS(RADIANS(Z1171))))&gt;90,0,$F$4*$F$5/E1180^2*(SIN(RADIANS(G1180))*SIN(RADIANS(E1181))+COS(RADIANS(G1180))*COS(RADIANS(E1181))*COS(RADIANS(Z1171))))</f>
        <v>#DIV/0!</v>
      </c>
      <c r="AA1180" t="e">
        <f>IF(DEGREES(ACOS(SIN(RADIANS(G1180))*SIN(RADIANS(E1181))+COS(RADIANS(G1180))*COS(RADIANS(E1181))*COS(RADIANS(AA1171))))&gt;90,0,$F$4*$F$5/E1180^2*(SIN(RADIANS(G1180))*SIN(RADIANS(E1181))+COS(RADIANS(G1180))*COS(RADIANS(E1181))*COS(RADIANS(AA1171))))</f>
        <v>#DIV/0!</v>
      </c>
      <c r="AB1180" t="e">
        <f>IF(DEGREES(ACOS(SIN(RADIANS(G1180))*SIN(RADIANS(E1181))+COS(RADIANS(G1180))*COS(RADIANS(E1181))*COS(RADIANS(AB1171))))&gt;90,0,$F$4*$F$5/E1180^2*(SIN(RADIANS(G1180))*SIN(RADIANS(E1181))+COS(RADIANS(G1180))*COS(RADIANS(E1181))*COS(RADIANS(AB1171))))</f>
        <v>#DIV/0!</v>
      </c>
      <c r="AC1180" t="e">
        <f>IF(DEGREES(ACOS(SIN(RADIANS(G1180))*SIN(RADIANS(E1181))+COS(RADIANS(G1180))*COS(RADIANS(E1181))*COS(RADIANS(AC1171))))&gt;90,0,$F$4*$F$5/E1180^2*(SIN(RADIANS(G1180))*SIN(RADIANS(E1181))+COS(RADIANS(G1180))*COS(RADIANS(E1181))*COS(RADIANS(AC1171))))</f>
        <v>#DIV/0!</v>
      </c>
      <c r="AD1180" t="e">
        <f>IF(DEGREES(ACOS(SIN(RADIANS(G1180))*SIN(RADIANS(E1181))+COS(RADIANS(G1180))*COS(RADIANS(E1181))*COS(RADIANS(AD1171))))&gt;90,0,$F$4*$F$5/E1180^2*(SIN(RADIANS(G1180))*SIN(RADIANS(E1181))+COS(RADIANS(G1180))*COS(RADIANS(E1181))*COS(RADIANS(AD1171))))</f>
        <v>#DIV/0!</v>
      </c>
      <c r="AE1180" t="e">
        <f>IF(DEGREES(ACOS(SIN(RADIANS(G1180))*SIN(RADIANS(E1181))+COS(RADIANS(G1180))*COS(RADIANS(E1181))*COS(RADIANS(AE1171))))&gt;90,0,$F$4*$F$5/E1180^2*(SIN(RADIANS(G1180))*SIN(RADIANS(E1181))+COS(RADIANS(G1180))*COS(RADIANS(E1181))*COS(RADIANS(AE1171))))</f>
        <v>#DIV/0!</v>
      </c>
      <c r="AF1180" t="e">
        <f>IF(DEGREES(ACOS(SIN(RADIANS(G1180))*SIN(RADIANS(E1181))+COS(RADIANS(G1180))*COS(RADIANS(E1181))*COS(RADIANS(AF1171))))&gt;90,0,$F$4*$F$5/E1180^2*(SIN(RADIANS(G1180))*SIN(RADIANS(E1181))+COS(RADIANS(G1180))*COS(RADIANS(E1181))*COS(RADIANS(AF1171))))</f>
        <v>#DIV/0!</v>
      </c>
      <c r="AG1180" t="e">
        <f>IF(DEGREES(ACOS(SIN(RADIANS(G1180))*SIN(RADIANS(E1181))+COS(RADIANS(G1180))*COS(RADIANS(E1181))*COS(RADIANS(AG1171))))&gt;90,0,$F$4*$F$5/E1180^2*(SIN(RADIANS(G1180))*SIN(RADIANS(E1181))+COS(RADIANS(G1180))*COS(RADIANS(E1181))*COS(RADIANS(AG1171))))</f>
        <v>#DIV/0!</v>
      </c>
      <c r="AH1180" t="e">
        <f>IF(DEGREES(ACOS(SIN(RADIANS(G1180))*SIN(RADIANS(E1181))+COS(RADIANS(G1180))*COS(RADIANS(E1181))*COS(RADIANS(AH1171))))&gt;90,0,$F$4*$F$5/E1180^2*(SIN(RADIANS(G1180))*SIN(RADIANS(E1181))+COS(RADIANS(G1180))*COS(RADIANS(E1181))*COS(RADIANS(AH1171))))</f>
        <v>#DIV/0!</v>
      </c>
      <c r="AI1180" t="e">
        <f>IF(DEGREES(ACOS(SIN(RADIANS(G1180))*SIN(RADIANS(E1181))+COS(RADIANS(G1180))*COS(RADIANS(E1181))*COS(RADIANS(AI1171))))&gt;90,0,$F$4*$F$5/E1180^2*(SIN(RADIANS(G1180))*SIN(RADIANS(E1181))+COS(RADIANS(G1180))*COS(RADIANS(E1181))*COS(RADIANS(AI1171))))</f>
        <v>#DIV/0!</v>
      </c>
      <c r="AJ1180" t="e">
        <f>IF(DEGREES(ACOS(SIN(RADIANS(G1180))*SIN(RADIANS(E1181))+COS(RADIANS(G1180))*COS(RADIANS(E1181))*COS(RADIANS(AJ1171))))&gt;90,0,$F$4*$F$5/E1180^2*(SIN(RADIANS(G1180))*SIN(RADIANS(E1181))+COS(RADIANS(G1180))*COS(RADIANS(E1181))*COS(RADIANS(AJ1171))))</f>
        <v>#DIV/0!</v>
      </c>
      <c r="AK1180">
        <f>IF(DEGREES(ACOS(SIN(RADIANS(G1180))*SIN(RADIANS(E1181))+COS(RADIANS(G1180))*COS(RADIANS(E1181))*COS(RADIANS(AK1171))))&gt;90,0,$F$4*$F$5/E1180^2*(SIN(RADIANS(G1180))*SIN(RADIANS(E1181))+COS(RADIANS(G1180))*COS(RADIANS(E1181))*COS(RADIANS(AK1171))))</f>
        <v>0</v>
      </c>
      <c r="AL1180">
        <f>IF(DEGREES(ACOS(SIN(RADIANS(G1180))*SIN(RADIANS(E1181))+COS(RADIANS(G1180))*COS(RADIANS(E1181))*COS(RADIANS(AL1171))))&gt;90,0,$F$4*$F$5/E1180^2*(SIN(RADIANS(G1180))*SIN(RADIANS(E1181))+COS(RADIANS(G1180))*COS(RADIANS(E1181))*COS(RADIANS(AL1171))))</f>
        <v>0</v>
      </c>
      <c r="AM1180">
        <f>IF(DEGREES(ACOS(SIN(RADIANS(G1180))*SIN(RADIANS(E1181))+COS(RADIANS(G1180))*COS(RADIANS(E1181))*COS(RADIANS(AM1171))))&gt;90,0,$F$4*$F$5/E1180^2*(SIN(RADIANS(G1180))*SIN(RADIANS(E1181))+COS(RADIANS(G1180))*COS(RADIANS(E1181))*COS(RADIANS(AM1171))))</f>
        <v>0</v>
      </c>
      <c r="AN1180">
        <f>IF(DEGREES(ACOS(SIN(RADIANS(G1180))*SIN(RADIANS(E1181))+COS(RADIANS(G1180))*COS(RADIANS(E1181))*COS(RADIANS(AN1171))))&gt;90,0,$F$4*$F$5/E1180^2*(SIN(RADIANS(G1180))*SIN(RADIANS(E1181))+COS(RADIANS(G1180))*COS(RADIANS(E1181))*COS(RADIANS(AN1171))))</f>
        <v>0</v>
      </c>
      <c r="AO1180">
        <f>IF(DEGREES(ACOS(SIN(RADIANS(G1180))*SIN(RADIANS(E1181))+COS(RADIANS(G1180))*COS(RADIANS(E1181))*COS(RADIANS(AO1171))))&gt;90,0,$F$4*$F$5/E1180^2*(SIN(RADIANS(G1180))*SIN(RADIANS(E1181))+COS(RADIANS(G1180))*COS(RADIANS(E1181))*COS(RADIANS(AO1171))))</f>
        <v>0</v>
      </c>
      <c r="AP1180">
        <f>IF(DEGREES(ACOS(SIN(RADIANS(G1180))*SIN(RADIANS(E1181))+COS(RADIANS(G1180))*COS(RADIANS(E1181))*COS(RADIANS(AP1171))))&gt;90,0,$F$4*$F$5/E1180^2*(SIN(RADIANS(G1180))*SIN(RADIANS(E1181))+COS(RADIANS(G1180))*COS(RADIANS(E1181))*COS(RADIANS(AP1171))))</f>
        <v>0</v>
      </c>
      <c r="AQ1180">
        <f>IF(DEGREES(ACOS(SIN(RADIANS(G1180))*SIN(RADIANS(E1181))+COS(RADIANS(G1180))*COS(RADIANS(E1181))*COS(RADIANS(AQ1171))))&gt;90,0,$F$4*$F$5/E1180^2*(SIN(RADIANS(G1180))*SIN(RADIANS(E1181))+COS(RADIANS(G1180))*COS(RADIANS(E1181))*COS(RADIANS(AQ1171))))</f>
        <v>0</v>
      </c>
      <c r="AR1180">
        <f>IF(DEGREES(ACOS(SIN(RADIANS(G1180))*SIN(RADIANS(E1181))+COS(RADIANS(G1180))*COS(RADIANS(E1181))*COS(RADIANS(AR1171))))&gt;90,0,$F$4*$F$5/E1180^2*(SIN(RADIANS(G1180))*SIN(RADIANS(E1181))+COS(RADIANS(G1180))*COS(RADIANS(E1181))*COS(RADIANS(AR1171))))</f>
        <v>0</v>
      </c>
    </row>
    <row r="1181" spans="2:44" x14ac:dyDescent="0.5">
      <c r="B1181" s="40" t="s">
        <v>735</v>
      </c>
      <c r="E1181">
        <f>IF($F$8&gt;90,180-$F$8,$F$8)*SIN(RADIANS(E1175))</f>
        <v>0</v>
      </c>
      <c r="G1181">
        <v>10</v>
      </c>
      <c r="I1181">
        <f>IF(DEGREES(ACOS(SIN(RADIANS(G1181))*SIN(RADIANS(E1181))+COS(RADIANS(G1181))*COS(RADIANS(E1181))*COS(RADIANS(I1171))))&gt;90,0,$F$4*$F$5/E1180^2*(SIN(RADIANS(G1181))*SIN(RADIANS(E1181))+COS(RADIANS(G1181))*COS(RADIANS(E1181))*COS(RADIANS(I1171))))</f>
        <v>0</v>
      </c>
      <c r="J1181">
        <f>IF(DEGREES(ACOS(SIN(RADIANS(G1181))*SIN(RADIANS(E1181))+COS(RADIANS(G1181))*COS(RADIANS(E1181))*COS(RADIANS(J1171))))&gt;90,0,$F$4*$F$5/E1180^2*(SIN(RADIANS(G1181))*SIN(RADIANS(E1181))+COS(RADIANS(G1181))*COS(RADIANS(E1181))*COS(RADIANS(J1171))))</f>
        <v>0</v>
      </c>
      <c r="K1181">
        <f>IF(DEGREES(ACOS(SIN(RADIANS(G1181))*SIN(RADIANS(E1181))+COS(RADIANS(G1181))*COS(RADIANS(E1181))*COS(RADIANS(K1171))))&gt;90,0,$F$4*$F$5/E1180^2*(SIN(RADIANS(G1181))*SIN(RADIANS(E1181))+COS(RADIANS(G1181))*COS(RADIANS(E1181))*COS(RADIANS(K1171))))</f>
        <v>0</v>
      </c>
      <c r="L1181">
        <f>IF(DEGREES(ACOS(SIN(RADIANS(G1181))*SIN(RADIANS(E1181))+COS(RADIANS(G1181))*COS(RADIANS(E1181))*COS(RADIANS(L1171))))&gt;90,0,$F$4*$F$5/E1180^2*(SIN(RADIANS(G1181))*SIN(RADIANS(E1181))+COS(RADIANS(G1181))*COS(RADIANS(E1181))*COS(RADIANS(L1171))))</f>
        <v>0</v>
      </c>
      <c r="M1181">
        <f>IF(DEGREES(ACOS(SIN(RADIANS(G1181))*SIN(RADIANS(E1181))+COS(RADIANS(G1181))*COS(RADIANS(E1181))*COS(RADIANS(M1171))))&gt;90,0,$F$4*$F$5/E1180^2*(SIN(RADIANS(G1181))*SIN(RADIANS(E1181))+COS(RADIANS(G1181))*COS(RADIANS(E1181))*COS(RADIANS(M1171))))</f>
        <v>0</v>
      </c>
      <c r="N1181">
        <f>IF(DEGREES(ACOS(SIN(RADIANS(G1181))*SIN(RADIANS(E1181))+COS(RADIANS(G1181))*COS(RADIANS(E1181))*COS(RADIANS(N1171))))&gt;90,0,$F$4*$F$5/E1180^2*(SIN(RADIANS(G1181))*SIN(RADIANS(E1181))+COS(RADIANS(G1181))*COS(RADIANS(E1181))*COS(RADIANS(N1171))))</f>
        <v>0</v>
      </c>
      <c r="O1181">
        <f>IF(DEGREES(ACOS(SIN(RADIANS(G1181))*SIN(RADIANS(E1181))+COS(RADIANS(G1181))*COS(RADIANS(E1181))*COS(RADIANS(O1171))))&gt;90,0,$F$4*$F$5/E1180^2*(SIN(RADIANS(G1181))*SIN(RADIANS(E1181))+COS(RADIANS(G1181))*COS(RADIANS(E1181))*COS(RADIANS(O1171))))</f>
        <v>0</v>
      </c>
      <c r="P1181">
        <f>IF(DEGREES(ACOS(SIN(RADIANS(G1181))*SIN(RADIANS(E1181))+COS(RADIANS(G1181))*COS(RADIANS(E1181))*COS(RADIANS(P1171))))&gt;90,0,$F$4*$F$5/E1180^2*(SIN(RADIANS(G1181))*SIN(RADIANS(E1181))+COS(RADIANS(G1181))*COS(RADIANS(E1181))*COS(RADIANS(P1171))))</f>
        <v>0</v>
      </c>
      <c r="Q1181">
        <f>IF(DEGREES(ACOS(SIN(RADIANS(G1181))*SIN(RADIANS(E1181))+COS(RADIANS(G1181))*COS(RADIANS(E1181))*COS(RADIANS(Q1171))))&gt;90,0,$F$4*$F$5/E1180^2*(SIN(RADIANS(G1181))*SIN(RADIANS(E1181))+COS(RADIANS(G1181))*COS(RADIANS(E1181))*COS(RADIANS(Q1171))))</f>
        <v>0</v>
      </c>
      <c r="R1181" t="e">
        <f>IF(DEGREES(ACOS(SIN(RADIANS(G1181))*SIN(RADIANS(E1181))+COS(RADIANS(G1181))*COS(RADIANS(E1181))*COS(RADIANS(R1171))))&gt;90,0,$F$4*$F$5/E1180^2*(SIN(RADIANS(G1181))*SIN(RADIANS(E1181))+COS(RADIANS(G1181))*COS(RADIANS(E1181))*COS(RADIANS(R1171))))</f>
        <v>#DIV/0!</v>
      </c>
      <c r="S1181" t="e">
        <f>IF(DEGREES(ACOS(SIN(RADIANS(G1181))*SIN(RADIANS(E1181))+COS(RADIANS(G1181))*COS(RADIANS(E1181))*COS(RADIANS(S1171))))&gt;90,0,$F$4*$F$5/E1180^2*(SIN(RADIANS(G1181))*SIN(RADIANS(E1181))+COS(RADIANS(G1181))*COS(RADIANS(E1181))*COS(RADIANS(S1171))))</f>
        <v>#DIV/0!</v>
      </c>
      <c r="T1181" t="e">
        <f>IF(DEGREES(ACOS(SIN(RADIANS(G1181))*SIN(RADIANS(E1181))+COS(RADIANS(G1181))*COS(RADIANS(E1181))*COS(RADIANS(T1171))))&gt;90,0,$F$4*$F$5/E1180^2*(SIN(RADIANS(G1181))*SIN(RADIANS(E1181))+COS(RADIANS(G1181))*COS(RADIANS(E1181))*COS(RADIANS(T1171))))</f>
        <v>#DIV/0!</v>
      </c>
      <c r="U1181" t="e">
        <f>IF(DEGREES(ACOS(SIN(RADIANS(G1181))*SIN(RADIANS(E1181))+COS(RADIANS(G1181))*COS(RADIANS(E1181))*COS(RADIANS(U1171))))&gt;90,0,$F$4*$F$5/E1180^2*(SIN(RADIANS(G1181))*SIN(RADIANS(E1181))+COS(RADIANS(G1181))*COS(RADIANS(E1181))*COS(RADIANS(U1171))))</f>
        <v>#DIV/0!</v>
      </c>
      <c r="V1181" t="e">
        <f>IF(DEGREES(ACOS(SIN(RADIANS(G1181))*SIN(RADIANS(E1181))+COS(RADIANS(G1181))*COS(RADIANS(E1181))*COS(RADIANS(V1171))))&gt;90,0,$F$4*$F$5/E1180^2*(SIN(RADIANS(G1181))*SIN(RADIANS(E1181))+COS(RADIANS(G1181))*COS(RADIANS(E1181))*COS(RADIANS(V1171))))</f>
        <v>#DIV/0!</v>
      </c>
      <c r="W1181" t="e">
        <f>IF(DEGREES(ACOS(SIN(RADIANS(G1181))*SIN(RADIANS(E1181))+COS(RADIANS(G1181))*COS(RADIANS(E1181))*COS(RADIANS(W1171))))&gt;90,0,$F$4*$F$5/E1180^2*(SIN(RADIANS(G1181))*SIN(RADIANS(E1181))+COS(RADIANS(G1181))*COS(RADIANS(E1181))*COS(RADIANS(W1171))))</f>
        <v>#DIV/0!</v>
      </c>
      <c r="X1181" t="e">
        <f>IF(DEGREES(ACOS(SIN(RADIANS(G1181))*SIN(RADIANS(E1181))+COS(RADIANS(G1181))*COS(RADIANS(E1181))*COS(RADIANS(X1171))))&gt;90,0,$F$4*$F$5/E1180^2*(SIN(RADIANS(G1181))*SIN(RADIANS(E1181))+COS(RADIANS(G1181))*COS(RADIANS(E1181))*COS(RADIANS(X1171))))</f>
        <v>#DIV/0!</v>
      </c>
      <c r="Y1181" t="e">
        <f>IF(DEGREES(ACOS(SIN(RADIANS(G1181))*SIN(RADIANS(E1181))+COS(RADIANS(G1181))*COS(RADIANS(E1181))*COS(RADIANS(Y1171))))&gt;90,0,$F$4*$F$5/E1180^2*(SIN(RADIANS(G1181))*SIN(RADIANS(E1181))+COS(RADIANS(G1181))*COS(RADIANS(E1181))*COS(RADIANS(Y1171))))</f>
        <v>#DIV/0!</v>
      </c>
      <c r="Z1181" t="e">
        <f>IF(DEGREES(ACOS(SIN(RADIANS(G1181))*SIN(RADIANS(E1181))+COS(RADIANS(G1181))*COS(RADIANS(E1181))*COS(RADIANS(Z1171))))&gt;90,0,$F$4*$F$5/E1180^2*(SIN(RADIANS(G1181))*SIN(RADIANS(E1181))+COS(RADIANS(G1181))*COS(RADIANS(E1181))*COS(RADIANS(Z1171))))</f>
        <v>#DIV/0!</v>
      </c>
      <c r="AA1181" t="e">
        <f>IF(DEGREES(ACOS(SIN(RADIANS(G1181))*SIN(RADIANS(E1181))+COS(RADIANS(G1181))*COS(RADIANS(E1181))*COS(RADIANS(AA1171))))&gt;90,0,$F$4*$F$5/E1180^2*(SIN(RADIANS(G1181))*SIN(RADIANS(E1181))+COS(RADIANS(G1181))*COS(RADIANS(E1181))*COS(RADIANS(AA1171))))</f>
        <v>#DIV/0!</v>
      </c>
      <c r="AB1181" t="e">
        <f>IF(DEGREES(ACOS(SIN(RADIANS(G1181))*SIN(RADIANS(E1181))+COS(RADIANS(G1181))*COS(RADIANS(E1181))*COS(RADIANS(AB1171))))&gt;90,0,$F$4*$F$5/E1180^2*(SIN(RADIANS(G1181))*SIN(RADIANS(E1181))+COS(RADIANS(G1181))*COS(RADIANS(E1181))*COS(RADIANS(AB1171))))</f>
        <v>#DIV/0!</v>
      </c>
      <c r="AC1181" t="e">
        <f>IF(DEGREES(ACOS(SIN(RADIANS(G1181))*SIN(RADIANS(E1181))+COS(RADIANS(G1181))*COS(RADIANS(E1181))*COS(RADIANS(AC1171))))&gt;90,0,$F$4*$F$5/E1180^2*(SIN(RADIANS(G1181))*SIN(RADIANS(E1181))+COS(RADIANS(G1181))*COS(RADIANS(E1181))*COS(RADIANS(AC1171))))</f>
        <v>#DIV/0!</v>
      </c>
      <c r="AD1181" t="e">
        <f>IF(DEGREES(ACOS(SIN(RADIANS(G1181))*SIN(RADIANS(E1181))+COS(RADIANS(G1181))*COS(RADIANS(E1181))*COS(RADIANS(AD1171))))&gt;90,0,$F$4*$F$5/E1180^2*(SIN(RADIANS(G1181))*SIN(RADIANS(E1181))+COS(RADIANS(G1181))*COS(RADIANS(E1181))*COS(RADIANS(AD1171))))</f>
        <v>#DIV/0!</v>
      </c>
      <c r="AE1181" t="e">
        <f>IF(DEGREES(ACOS(SIN(RADIANS(G1181))*SIN(RADIANS(E1181))+COS(RADIANS(G1181))*COS(RADIANS(E1181))*COS(RADIANS(AE1171))))&gt;90,0,$F$4*$F$5/E1180^2*(SIN(RADIANS(G1181))*SIN(RADIANS(E1181))+COS(RADIANS(G1181))*COS(RADIANS(E1181))*COS(RADIANS(AE1171))))</f>
        <v>#DIV/0!</v>
      </c>
      <c r="AF1181" t="e">
        <f>IF(DEGREES(ACOS(SIN(RADIANS(G1181))*SIN(RADIANS(E1181))+COS(RADIANS(G1181))*COS(RADIANS(E1181))*COS(RADIANS(AF1171))))&gt;90,0,$F$4*$F$5/E1180^2*(SIN(RADIANS(G1181))*SIN(RADIANS(E1181))+COS(RADIANS(G1181))*COS(RADIANS(E1181))*COS(RADIANS(AF1171))))</f>
        <v>#DIV/0!</v>
      </c>
      <c r="AG1181" t="e">
        <f>IF(DEGREES(ACOS(SIN(RADIANS(G1181))*SIN(RADIANS(E1181))+COS(RADIANS(G1181))*COS(RADIANS(E1181))*COS(RADIANS(AG1171))))&gt;90,0,$F$4*$F$5/E1180^2*(SIN(RADIANS(G1181))*SIN(RADIANS(E1181))+COS(RADIANS(G1181))*COS(RADIANS(E1181))*COS(RADIANS(AG1171))))</f>
        <v>#DIV/0!</v>
      </c>
      <c r="AH1181" t="e">
        <f>IF(DEGREES(ACOS(SIN(RADIANS(G1181))*SIN(RADIANS(E1181))+COS(RADIANS(G1181))*COS(RADIANS(E1181))*COS(RADIANS(AH1171))))&gt;90,0,$F$4*$F$5/E1180^2*(SIN(RADIANS(G1181))*SIN(RADIANS(E1181))+COS(RADIANS(G1181))*COS(RADIANS(E1181))*COS(RADIANS(AH1171))))</f>
        <v>#DIV/0!</v>
      </c>
      <c r="AI1181" t="e">
        <f>IF(DEGREES(ACOS(SIN(RADIANS(G1181))*SIN(RADIANS(E1181))+COS(RADIANS(G1181))*COS(RADIANS(E1181))*COS(RADIANS(AI1171))))&gt;90,0,$F$4*$F$5/E1180^2*(SIN(RADIANS(G1181))*SIN(RADIANS(E1181))+COS(RADIANS(G1181))*COS(RADIANS(E1181))*COS(RADIANS(AI1171))))</f>
        <v>#DIV/0!</v>
      </c>
      <c r="AJ1181" t="e">
        <f>IF(DEGREES(ACOS(SIN(RADIANS(G1181))*SIN(RADIANS(E1181))+COS(RADIANS(G1181))*COS(RADIANS(E1181))*COS(RADIANS(AJ1171))))&gt;90,0,$F$4*$F$5/E1180^2*(SIN(RADIANS(G1181))*SIN(RADIANS(E1181))+COS(RADIANS(G1181))*COS(RADIANS(E1181))*COS(RADIANS(AJ1171))))</f>
        <v>#DIV/0!</v>
      </c>
      <c r="AK1181">
        <f>IF(DEGREES(ACOS(SIN(RADIANS(G1181))*SIN(RADIANS(E1181))+COS(RADIANS(G1181))*COS(RADIANS(E1181))*COS(RADIANS(AK1171))))&gt;90,0,$F$4*$F$5/E1180^2*(SIN(RADIANS(G1181))*SIN(RADIANS(E1181))+COS(RADIANS(G1181))*COS(RADIANS(E1181))*COS(RADIANS(AK1171))))</f>
        <v>0</v>
      </c>
      <c r="AL1181">
        <f>IF(DEGREES(ACOS(SIN(RADIANS(G1181))*SIN(RADIANS(E1181))+COS(RADIANS(G1181))*COS(RADIANS(E1181))*COS(RADIANS(AL1171))))&gt;90,0,$F$4*$F$5/E1180^2*(SIN(RADIANS(G1181))*SIN(RADIANS(E1181))+COS(RADIANS(G1181))*COS(RADIANS(E1181))*COS(RADIANS(AL1171))))</f>
        <v>0</v>
      </c>
      <c r="AM1181">
        <f>IF(DEGREES(ACOS(SIN(RADIANS(G1181))*SIN(RADIANS(E1181))+COS(RADIANS(G1181))*COS(RADIANS(E1181))*COS(RADIANS(AM1171))))&gt;90,0,$F$4*$F$5/E1180^2*(SIN(RADIANS(G1181))*SIN(RADIANS(E1181))+COS(RADIANS(G1181))*COS(RADIANS(E1181))*COS(RADIANS(AM1171))))</f>
        <v>0</v>
      </c>
      <c r="AN1181">
        <f>IF(DEGREES(ACOS(SIN(RADIANS(G1181))*SIN(RADIANS(E1181))+COS(RADIANS(G1181))*COS(RADIANS(E1181))*COS(RADIANS(AN1171))))&gt;90,0,$F$4*$F$5/E1180^2*(SIN(RADIANS(G1181))*SIN(RADIANS(E1181))+COS(RADIANS(G1181))*COS(RADIANS(E1181))*COS(RADIANS(AN1171))))</f>
        <v>0</v>
      </c>
      <c r="AO1181">
        <f>IF(DEGREES(ACOS(SIN(RADIANS(G1181))*SIN(RADIANS(E1181))+COS(RADIANS(G1181))*COS(RADIANS(E1181))*COS(RADIANS(AO1171))))&gt;90,0,$F$4*$F$5/E1180^2*(SIN(RADIANS(G1181))*SIN(RADIANS(E1181))+COS(RADIANS(G1181))*COS(RADIANS(E1181))*COS(RADIANS(AO1171))))</f>
        <v>0</v>
      </c>
      <c r="AP1181">
        <f>IF(DEGREES(ACOS(SIN(RADIANS(G1181))*SIN(RADIANS(E1181))+COS(RADIANS(G1181))*COS(RADIANS(E1181))*COS(RADIANS(AP1171))))&gt;90,0,$F$4*$F$5/E1180^2*(SIN(RADIANS(G1181))*SIN(RADIANS(E1181))+COS(RADIANS(G1181))*COS(RADIANS(E1181))*COS(RADIANS(AP1171))))</f>
        <v>0</v>
      </c>
      <c r="AQ1181">
        <f>IF(DEGREES(ACOS(SIN(RADIANS(G1181))*SIN(RADIANS(E1181))+COS(RADIANS(G1181))*COS(RADIANS(E1181))*COS(RADIANS(AQ1171))))&gt;90,0,$F$4*$F$5/E1180^2*(SIN(RADIANS(G1181))*SIN(RADIANS(E1181))+COS(RADIANS(G1181))*COS(RADIANS(E1181))*COS(RADIANS(AQ1171))))</f>
        <v>0</v>
      </c>
      <c r="AR1181">
        <f>IF(DEGREES(ACOS(SIN(RADIANS(G1181))*SIN(RADIANS(E1181))+COS(RADIANS(G1181))*COS(RADIANS(E1181))*COS(RADIANS(AR1171))))&gt;90,0,$F$4*$F$5/E1180^2*(SIN(RADIANS(G1181))*SIN(RADIANS(E1181))+COS(RADIANS(G1181))*COS(RADIANS(E1181))*COS(RADIANS(AR1171))))</f>
        <v>0</v>
      </c>
    </row>
    <row r="1182" spans="2:44" x14ac:dyDescent="0.5">
      <c r="B1182" s="40" t="s">
        <v>786</v>
      </c>
      <c r="E1182">
        <f>IF($F$10=0,IF(E1173&lt;360,E1173,E1173-360),($F$10+1)*E1173)</f>
        <v>130</v>
      </c>
      <c r="G1182">
        <v>0</v>
      </c>
      <c r="I1182">
        <f>IF(DEGREES(ACOS(SIN(RADIANS(G1182))*SIN(RADIANS(E1181))+COS(RADIANS(G1182))*COS(RADIANS(E1181))*COS(RADIANS(I1171))))&gt;90,0,$F$4*$F$5/E1180^2*(SIN(RADIANS(G1182))*SIN(RADIANS(E1181))+COS(RADIANS(G1182))*COS(RADIANS(E1181))*COS(RADIANS(I1171))))</f>
        <v>0</v>
      </c>
      <c r="J1182">
        <f>IF(DEGREES(ACOS(SIN(RADIANS(G1182))*SIN(RADIANS(E1181))+COS(RADIANS(G1182))*COS(RADIANS(E1181))*COS(RADIANS(J1171))))&gt;90,0,$F$4*$F$5/E1180^2*(SIN(RADIANS(G1182))*SIN(RADIANS(E1181))+COS(RADIANS(G1182))*COS(RADIANS(E1181))*COS(RADIANS(J1171))))</f>
        <v>0</v>
      </c>
      <c r="K1182">
        <f>IF(DEGREES(ACOS(SIN(RADIANS(G1182))*SIN(RADIANS(E1181))+COS(RADIANS(G1182))*COS(RADIANS(E1181))*COS(RADIANS(K1171))))&gt;90,0,$F$4*$F$5/E1180^2*(SIN(RADIANS(G1182))*SIN(RADIANS(E1181))+COS(RADIANS(G1182))*COS(RADIANS(E1181))*COS(RADIANS(K1171))))</f>
        <v>0</v>
      </c>
      <c r="L1182">
        <f>IF(DEGREES(ACOS(SIN(RADIANS(G1182))*SIN(RADIANS(E1181))+COS(RADIANS(G1182))*COS(RADIANS(E1181))*COS(RADIANS(L1171))))&gt;90,0,$F$4*$F$5/E1180^2*(SIN(RADIANS(G1182))*SIN(RADIANS(E1181))+COS(RADIANS(G1182))*COS(RADIANS(E1181))*COS(RADIANS(L1171))))</f>
        <v>0</v>
      </c>
      <c r="M1182">
        <f>IF(DEGREES(ACOS(SIN(RADIANS(G1182))*SIN(RADIANS(E1181))+COS(RADIANS(G1182))*COS(RADIANS(E1181))*COS(RADIANS(M1171))))&gt;90,0,$F$4*$F$5/E1180^2*(SIN(RADIANS(G1182))*SIN(RADIANS(E1181))+COS(RADIANS(G1182))*COS(RADIANS(E1181))*COS(RADIANS(M1171))))</f>
        <v>0</v>
      </c>
      <c r="N1182">
        <f>IF(DEGREES(ACOS(SIN(RADIANS(G1182))*SIN(RADIANS(E1181))+COS(RADIANS(G1182))*COS(RADIANS(E1181))*COS(RADIANS(N1171))))&gt;90,0,$F$4*$F$5/E1180^2*(SIN(RADIANS(G1182))*SIN(RADIANS(E1181))+COS(RADIANS(G1182))*COS(RADIANS(E1181))*COS(RADIANS(N1171))))</f>
        <v>0</v>
      </c>
      <c r="O1182">
        <f>IF(DEGREES(ACOS(SIN(RADIANS(G1182))*SIN(RADIANS(E1181))+COS(RADIANS(G1182))*COS(RADIANS(E1181))*COS(RADIANS(O1171))))&gt;90,0,$F$4*$F$5/E1180^2*(SIN(RADIANS(G1182))*SIN(RADIANS(E1181))+COS(RADIANS(G1182))*COS(RADIANS(E1181))*COS(RADIANS(O1171))))</f>
        <v>0</v>
      </c>
      <c r="P1182">
        <f>IF(DEGREES(ACOS(SIN(RADIANS(G1182))*SIN(RADIANS(E1181))+COS(RADIANS(G1182))*COS(RADIANS(E1181))*COS(RADIANS(P1171))))&gt;90,0,$F$4*$F$5/E1180^2*(SIN(RADIANS(G1182))*SIN(RADIANS(E1181))+COS(RADIANS(G1182))*COS(RADIANS(E1181))*COS(RADIANS(P1171))))</f>
        <v>0</v>
      </c>
      <c r="Q1182">
        <f>IF(DEGREES(ACOS(SIN(RADIANS(G1182))*SIN(RADIANS(E1181))+COS(RADIANS(G1182))*COS(RADIANS(E1181))*COS(RADIANS(Q1171))))&gt;90,0,$F$4*$F$5/E1180^2*(SIN(RADIANS(G1182))*SIN(RADIANS(E1181))+COS(RADIANS(G1182))*COS(RADIANS(E1181))*COS(RADIANS(Q1171))))</f>
        <v>0</v>
      </c>
      <c r="R1182" t="e">
        <f>IF(DEGREES(ACOS(SIN(RADIANS(G1182))*SIN(RADIANS(E1181))+COS(RADIANS(G1182))*COS(RADIANS(E1181))*COS(RADIANS(R1171))))&gt;90,0,$F$4*$F$5/E1180^2*(SIN(RADIANS(G1182))*SIN(RADIANS(E1181))+COS(RADIANS(G1182))*COS(RADIANS(E1181))*COS(RADIANS(R1171))))</f>
        <v>#DIV/0!</v>
      </c>
      <c r="S1182" t="e">
        <f>IF(DEGREES(ACOS(SIN(RADIANS(G1182))*SIN(RADIANS(E1181))+COS(RADIANS(G1182))*COS(RADIANS(E1181))*COS(RADIANS(S1171))))&gt;90,0,$F$4*$F$5/E1180^2*(SIN(RADIANS(G1182))*SIN(RADIANS(E1181))+COS(RADIANS(G1182))*COS(RADIANS(E1181))*COS(RADIANS(S1171))))</f>
        <v>#DIV/0!</v>
      </c>
      <c r="T1182" t="e">
        <f>IF(DEGREES(ACOS(SIN(RADIANS(G1182))*SIN(RADIANS(E1181))+COS(RADIANS(G1182))*COS(RADIANS(E1181))*COS(RADIANS(T1171))))&gt;90,0,$F$4*$F$5/E1180^2*(SIN(RADIANS(G1182))*SIN(RADIANS(E1181))+COS(RADIANS(G1182))*COS(RADIANS(E1181))*COS(RADIANS(T1171))))</f>
        <v>#DIV/0!</v>
      </c>
      <c r="U1182" t="e">
        <f>IF(DEGREES(ACOS(SIN(RADIANS(G1182))*SIN(RADIANS(E1181))+COS(RADIANS(G1182))*COS(RADIANS(E1181))*COS(RADIANS(U1171))))&gt;90,0,$F$4*$F$5/E1180^2*(SIN(RADIANS(G1182))*SIN(RADIANS(E1181))+COS(RADIANS(G1182))*COS(RADIANS(E1181))*COS(RADIANS(U1171))))</f>
        <v>#DIV/0!</v>
      </c>
      <c r="V1182" t="e">
        <f>IF(DEGREES(ACOS(SIN(RADIANS(G1182))*SIN(RADIANS(E1181))+COS(RADIANS(G1182))*COS(RADIANS(E1181))*COS(RADIANS(V1171))))&gt;90,0,$F$4*$F$5/E1180^2*(SIN(RADIANS(G1182))*SIN(RADIANS(E1181))+COS(RADIANS(G1182))*COS(RADIANS(E1181))*COS(RADIANS(V1171))))</f>
        <v>#DIV/0!</v>
      </c>
      <c r="W1182" t="e">
        <f>IF(DEGREES(ACOS(SIN(RADIANS(G1182))*SIN(RADIANS(E1181))+COS(RADIANS(G1182))*COS(RADIANS(E1181))*COS(RADIANS(W1171))))&gt;90,0,$F$4*$F$5/E1180^2*(SIN(RADIANS(G1182))*SIN(RADIANS(E1181))+COS(RADIANS(G1182))*COS(RADIANS(E1181))*COS(RADIANS(W1171))))</f>
        <v>#DIV/0!</v>
      </c>
      <c r="X1182" t="e">
        <f>IF(DEGREES(ACOS(SIN(RADIANS(G1182))*SIN(RADIANS(E1181))+COS(RADIANS(G1182))*COS(RADIANS(E1181))*COS(RADIANS(X1171))))&gt;90,0,$F$4*$F$5/E1180^2*(SIN(RADIANS(G1182))*SIN(RADIANS(E1181))+COS(RADIANS(G1182))*COS(RADIANS(E1181))*COS(RADIANS(X1171))))</f>
        <v>#DIV/0!</v>
      </c>
      <c r="Y1182" t="e">
        <f>IF(DEGREES(ACOS(SIN(RADIANS(G1182))*SIN(RADIANS(E1181))+COS(RADIANS(G1182))*COS(RADIANS(E1181))*COS(RADIANS(Y1171))))&gt;90,0,$F$4*$F$5/E1180^2*(SIN(RADIANS(G1182))*SIN(RADIANS(E1181))+COS(RADIANS(G1182))*COS(RADIANS(E1181))*COS(RADIANS(Y1171))))</f>
        <v>#DIV/0!</v>
      </c>
      <c r="Z1182" t="e">
        <f>IF(DEGREES(ACOS(SIN(RADIANS(G1182))*SIN(RADIANS(E1181))+COS(RADIANS(G1182))*COS(RADIANS(E1181))*COS(RADIANS(Z1171))))&gt;90,0,$F$4*$F$5/E1180^2*(SIN(RADIANS(G1182))*SIN(RADIANS(E1181))+COS(RADIANS(G1182))*COS(RADIANS(E1181))*COS(RADIANS(Z1171))))</f>
        <v>#DIV/0!</v>
      </c>
      <c r="AA1182" t="e">
        <f>IF(DEGREES(ACOS(SIN(RADIANS(G1182))*SIN(RADIANS(E1181))+COS(RADIANS(G1182))*COS(RADIANS(E1181))*COS(RADIANS(AA1171))))&gt;90,0,$F$4*$F$5/E1180^2*(SIN(RADIANS(G1182))*SIN(RADIANS(E1181))+COS(RADIANS(G1182))*COS(RADIANS(E1181))*COS(RADIANS(AA1171))))</f>
        <v>#DIV/0!</v>
      </c>
      <c r="AB1182" t="e">
        <f>IF(DEGREES(ACOS(SIN(RADIANS(G1182))*SIN(RADIANS(E1181))+COS(RADIANS(G1182))*COS(RADIANS(E1181))*COS(RADIANS(AB1171))))&gt;90,0,$F$4*$F$5/E1180^2*(SIN(RADIANS(G1182))*SIN(RADIANS(E1181))+COS(RADIANS(G1182))*COS(RADIANS(E1181))*COS(RADIANS(AB1171))))</f>
        <v>#DIV/0!</v>
      </c>
      <c r="AC1182" t="e">
        <f>IF(DEGREES(ACOS(SIN(RADIANS(G1182))*SIN(RADIANS(E1181))+COS(RADIANS(G1182))*COS(RADIANS(E1181))*COS(RADIANS(AC1171))))&gt;90,0,$F$4*$F$5/E1180^2*(SIN(RADIANS(G1182))*SIN(RADIANS(E1181))+COS(RADIANS(G1182))*COS(RADIANS(E1181))*COS(RADIANS(AC1171))))</f>
        <v>#DIV/0!</v>
      </c>
      <c r="AD1182" t="e">
        <f>IF(DEGREES(ACOS(SIN(RADIANS(G1182))*SIN(RADIANS(E1181))+COS(RADIANS(G1182))*COS(RADIANS(E1181))*COS(RADIANS(AD1171))))&gt;90,0,$F$4*$F$5/E1180^2*(SIN(RADIANS(G1182))*SIN(RADIANS(E1181))+COS(RADIANS(G1182))*COS(RADIANS(E1181))*COS(RADIANS(AD1171))))</f>
        <v>#DIV/0!</v>
      </c>
      <c r="AE1182" t="e">
        <f>IF(DEGREES(ACOS(SIN(RADIANS(G1182))*SIN(RADIANS(E1181))+COS(RADIANS(G1182))*COS(RADIANS(E1181))*COS(RADIANS(AE1171))))&gt;90,0,$F$4*$F$5/E1180^2*(SIN(RADIANS(G1182))*SIN(RADIANS(E1181))+COS(RADIANS(G1182))*COS(RADIANS(E1181))*COS(RADIANS(AE1171))))</f>
        <v>#DIV/0!</v>
      </c>
      <c r="AF1182" t="e">
        <f>IF(DEGREES(ACOS(SIN(RADIANS(G1182))*SIN(RADIANS(E1181))+COS(RADIANS(G1182))*COS(RADIANS(E1181))*COS(RADIANS(AF1171))))&gt;90,0,$F$4*$F$5/E1180^2*(SIN(RADIANS(G1182))*SIN(RADIANS(E1181))+COS(RADIANS(G1182))*COS(RADIANS(E1181))*COS(RADIANS(AF1171))))</f>
        <v>#DIV/0!</v>
      </c>
      <c r="AG1182" t="e">
        <f>IF(DEGREES(ACOS(SIN(RADIANS(G1182))*SIN(RADIANS(E1181))+COS(RADIANS(G1182))*COS(RADIANS(E1181))*COS(RADIANS(AG1171))))&gt;90,0,$F$4*$F$5/E1180^2*(SIN(RADIANS(G1182))*SIN(RADIANS(E1181))+COS(RADIANS(G1182))*COS(RADIANS(E1181))*COS(RADIANS(AG1171))))</f>
        <v>#DIV/0!</v>
      </c>
      <c r="AH1182" t="e">
        <f>IF(DEGREES(ACOS(SIN(RADIANS(G1182))*SIN(RADIANS(E1181))+COS(RADIANS(G1182))*COS(RADIANS(E1181))*COS(RADIANS(AH1171))))&gt;90,0,$F$4*$F$5/E1180^2*(SIN(RADIANS(G1182))*SIN(RADIANS(E1181))+COS(RADIANS(G1182))*COS(RADIANS(E1181))*COS(RADIANS(AH1171))))</f>
        <v>#DIV/0!</v>
      </c>
      <c r="AI1182" t="e">
        <f>IF(DEGREES(ACOS(SIN(RADIANS(G1182))*SIN(RADIANS(E1181))+COS(RADIANS(G1182))*COS(RADIANS(E1181))*COS(RADIANS(AI1171))))&gt;90,0,$F$4*$F$5/E1180^2*(SIN(RADIANS(G1182))*SIN(RADIANS(E1181))+COS(RADIANS(G1182))*COS(RADIANS(E1181))*COS(RADIANS(AI1171))))</f>
        <v>#DIV/0!</v>
      </c>
      <c r="AJ1182" t="e">
        <f>IF(DEGREES(ACOS(SIN(RADIANS(G1182))*SIN(RADIANS(E1181))+COS(RADIANS(G1182))*COS(RADIANS(E1181))*COS(RADIANS(AJ1171))))&gt;90,0,$F$4*$F$5/E1180^2*(SIN(RADIANS(G1182))*SIN(RADIANS(E1181))+COS(RADIANS(G1182))*COS(RADIANS(E1181))*COS(RADIANS(AJ1171))))</f>
        <v>#DIV/0!</v>
      </c>
      <c r="AK1182">
        <f>IF(DEGREES(ACOS(SIN(RADIANS(G1182))*SIN(RADIANS(E1181))+COS(RADIANS(G1182))*COS(RADIANS(E1181))*COS(RADIANS(AK1171))))&gt;90,0,$F$4*$F$5/E1180^2*(SIN(RADIANS(G1182))*SIN(RADIANS(E1181))+COS(RADIANS(G1182))*COS(RADIANS(E1181))*COS(RADIANS(AK1171))))</f>
        <v>0</v>
      </c>
      <c r="AL1182">
        <f>IF(DEGREES(ACOS(SIN(RADIANS(G1182))*SIN(RADIANS(E1181))+COS(RADIANS(G1182))*COS(RADIANS(E1181))*COS(RADIANS(AL1171))))&gt;90,0,$F$4*$F$5/E1180^2*(SIN(RADIANS(G1182))*SIN(RADIANS(E1181))+COS(RADIANS(G1182))*COS(RADIANS(E1181))*COS(RADIANS(AL1171))))</f>
        <v>0</v>
      </c>
      <c r="AM1182">
        <f>IF(DEGREES(ACOS(SIN(RADIANS(G1182))*SIN(RADIANS(E1181))+COS(RADIANS(G1182))*COS(RADIANS(E1181))*COS(RADIANS(AM1171))))&gt;90,0,$F$4*$F$5/E1180^2*(SIN(RADIANS(G1182))*SIN(RADIANS(E1181))+COS(RADIANS(G1182))*COS(RADIANS(E1181))*COS(RADIANS(AM1171))))</f>
        <v>0</v>
      </c>
      <c r="AN1182">
        <f>IF(DEGREES(ACOS(SIN(RADIANS(G1182))*SIN(RADIANS(E1181))+COS(RADIANS(G1182))*COS(RADIANS(E1181))*COS(RADIANS(AN1171))))&gt;90,0,$F$4*$F$5/E1180^2*(SIN(RADIANS(G1182))*SIN(RADIANS(E1181))+COS(RADIANS(G1182))*COS(RADIANS(E1181))*COS(RADIANS(AN1171))))</f>
        <v>0</v>
      </c>
      <c r="AO1182">
        <f>IF(DEGREES(ACOS(SIN(RADIANS(G1182))*SIN(RADIANS(E1181))+COS(RADIANS(G1182))*COS(RADIANS(E1181))*COS(RADIANS(AO1171))))&gt;90,0,$F$4*$F$5/E1180^2*(SIN(RADIANS(G1182))*SIN(RADIANS(E1181))+COS(RADIANS(G1182))*COS(RADIANS(E1181))*COS(RADIANS(AO1171))))</f>
        <v>0</v>
      </c>
      <c r="AP1182">
        <f>IF(DEGREES(ACOS(SIN(RADIANS(G1182))*SIN(RADIANS(E1181))+COS(RADIANS(G1182))*COS(RADIANS(E1181))*COS(RADIANS(AP1171))))&gt;90,0,$F$4*$F$5/E1180^2*(SIN(RADIANS(G1182))*SIN(RADIANS(E1181))+COS(RADIANS(G1182))*COS(RADIANS(E1181))*COS(RADIANS(AP1171))))</f>
        <v>0</v>
      </c>
      <c r="AQ1182">
        <f>IF(DEGREES(ACOS(SIN(RADIANS(G1182))*SIN(RADIANS(E1181))+COS(RADIANS(G1182))*COS(RADIANS(E1181))*COS(RADIANS(AQ1171))))&gt;90,0,$F$4*$F$5/E1180^2*(SIN(RADIANS(G1182))*SIN(RADIANS(E1181))+COS(RADIANS(G1182))*COS(RADIANS(E1181))*COS(RADIANS(AQ1171))))</f>
        <v>0</v>
      </c>
      <c r="AR1182">
        <f>IF(DEGREES(ACOS(SIN(RADIANS(G1182))*SIN(RADIANS(E1181))+COS(RADIANS(G1182))*COS(RADIANS(E1181))*COS(RADIANS(AR1171))))&gt;90,0,$F$4*$F$5/E1180^2*(SIN(RADIANS(G1182))*SIN(RADIANS(E1181))+COS(RADIANS(G1182))*COS(RADIANS(E1181))*COS(RADIANS(AR1171))))</f>
        <v>0</v>
      </c>
    </row>
    <row r="1183" spans="2:44" x14ac:dyDescent="0.5">
      <c r="B1183" s="40" t="s">
        <v>787</v>
      </c>
      <c r="E1183">
        <f>E1182-E1174-360*ROUNDDOWN((E1182-E1174)/360,0)</f>
        <v>0</v>
      </c>
      <c r="G1183">
        <v>-10</v>
      </c>
      <c r="I1183">
        <f>IF(DEGREES(ACOS(SIN(RADIANS(G1183))*SIN(RADIANS(E1181))+COS(RADIANS(G1183))*COS(RADIANS(E1181))*COS(RADIANS(I1171))))&gt;90,0,$F$4*$F$5/E1180^2*(SIN(RADIANS(G1183))*SIN(RADIANS(E1181))+COS(RADIANS(G1183))*COS(RADIANS(E1181))*COS(RADIANS(I1171))))</f>
        <v>0</v>
      </c>
      <c r="J1183">
        <f>IF(DEGREES(ACOS(SIN(RADIANS(G1183))*SIN(RADIANS(E1181))+COS(RADIANS(G1183))*COS(RADIANS(E1181))*COS(RADIANS(J1171))))&gt;90,0,$F$4*$F$5/E1180^2*(SIN(RADIANS(G1183))*SIN(RADIANS(E1181))+COS(RADIANS(G1183))*COS(RADIANS(E1181))*COS(RADIANS(J1171))))</f>
        <v>0</v>
      </c>
      <c r="K1183">
        <f>IF(DEGREES(ACOS(SIN(RADIANS(G1183))*SIN(RADIANS(E1181))+COS(RADIANS(G1183))*COS(RADIANS(E1181))*COS(RADIANS(K1171))))&gt;90,0,$F$4*$F$5/E1180^2*(SIN(RADIANS(G1183))*SIN(RADIANS(E1181))+COS(RADIANS(G1183))*COS(RADIANS(E1181))*COS(RADIANS(K1171))))</f>
        <v>0</v>
      </c>
      <c r="L1183">
        <f>IF(DEGREES(ACOS(SIN(RADIANS(G1183))*SIN(RADIANS(E1181))+COS(RADIANS(G1183))*COS(RADIANS(E1181))*COS(RADIANS(L1171))))&gt;90,0,$F$4*$F$5/E1180^2*(SIN(RADIANS(G1183))*SIN(RADIANS(E1181))+COS(RADIANS(G1183))*COS(RADIANS(E1181))*COS(RADIANS(L1171))))</f>
        <v>0</v>
      </c>
      <c r="M1183">
        <f>IF(DEGREES(ACOS(SIN(RADIANS(G1183))*SIN(RADIANS(E1181))+COS(RADIANS(G1183))*COS(RADIANS(E1181))*COS(RADIANS(M1171))))&gt;90,0,$F$4*$F$5/E1180^2*(SIN(RADIANS(G1183))*SIN(RADIANS(E1181))+COS(RADIANS(G1183))*COS(RADIANS(E1181))*COS(RADIANS(M1171))))</f>
        <v>0</v>
      </c>
      <c r="N1183">
        <f>IF(DEGREES(ACOS(SIN(RADIANS(G1183))*SIN(RADIANS(E1181))+COS(RADIANS(G1183))*COS(RADIANS(E1181))*COS(RADIANS(N1171))))&gt;90,0,$F$4*$F$5/E1180^2*(SIN(RADIANS(G1183))*SIN(RADIANS(E1181))+COS(RADIANS(G1183))*COS(RADIANS(E1181))*COS(RADIANS(N1171))))</f>
        <v>0</v>
      </c>
      <c r="O1183">
        <f>IF(DEGREES(ACOS(SIN(RADIANS(G1183))*SIN(RADIANS(E1181))+COS(RADIANS(G1183))*COS(RADIANS(E1181))*COS(RADIANS(O1171))))&gt;90,0,$F$4*$F$5/E1180^2*(SIN(RADIANS(G1183))*SIN(RADIANS(E1181))+COS(RADIANS(G1183))*COS(RADIANS(E1181))*COS(RADIANS(O1171))))</f>
        <v>0</v>
      </c>
      <c r="P1183">
        <f>IF(DEGREES(ACOS(SIN(RADIANS(G1183))*SIN(RADIANS(E1181))+COS(RADIANS(G1183))*COS(RADIANS(E1181))*COS(RADIANS(P1171))))&gt;90,0,$F$4*$F$5/E1180^2*(SIN(RADIANS(G1183))*SIN(RADIANS(E1181))+COS(RADIANS(G1183))*COS(RADIANS(E1181))*COS(RADIANS(P1171))))</f>
        <v>0</v>
      </c>
      <c r="Q1183">
        <f>IF(DEGREES(ACOS(SIN(RADIANS(G1183))*SIN(RADIANS(E1181))+COS(RADIANS(G1183))*COS(RADIANS(E1181))*COS(RADIANS(Q1171))))&gt;90,0,$F$4*$F$5/E1180^2*(SIN(RADIANS(G1183))*SIN(RADIANS(E1181))+COS(RADIANS(G1183))*COS(RADIANS(E1181))*COS(RADIANS(Q1171))))</f>
        <v>0</v>
      </c>
      <c r="R1183" t="e">
        <f>IF(DEGREES(ACOS(SIN(RADIANS(G1183))*SIN(RADIANS(E1181))+COS(RADIANS(G1183))*COS(RADIANS(E1181))*COS(RADIANS(R1171))))&gt;90,0,$F$4*$F$5/E1180^2*(SIN(RADIANS(G1183))*SIN(RADIANS(E1181))+COS(RADIANS(G1183))*COS(RADIANS(E1181))*COS(RADIANS(R1171))))</f>
        <v>#DIV/0!</v>
      </c>
      <c r="S1183" t="e">
        <f>IF(DEGREES(ACOS(SIN(RADIANS(G1183))*SIN(RADIANS(E1181))+COS(RADIANS(G1183))*COS(RADIANS(E1181))*COS(RADIANS(S1171))))&gt;90,0,$F$4*$F$5/E1180^2*(SIN(RADIANS(G1183))*SIN(RADIANS(E1181))+COS(RADIANS(G1183))*COS(RADIANS(E1181))*COS(RADIANS(S1171))))</f>
        <v>#DIV/0!</v>
      </c>
      <c r="T1183" t="e">
        <f>IF(DEGREES(ACOS(SIN(RADIANS(G1183))*SIN(RADIANS(E1181))+COS(RADIANS(G1183))*COS(RADIANS(E1181))*COS(RADIANS(T1171))))&gt;90,0,$F$4*$F$5/E1180^2*(SIN(RADIANS(G1183))*SIN(RADIANS(E1181))+COS(RADIANS(G1183))*COS(RADIANS(E1181))*COS(RADIANS(T1171))))</f>
        <v>#DIV/0!</v>
      </c>
      <c r="U1183" t="e">
        <f>IF(DEGREES(ACOS(SIN(RADIANS(G1183))*SIN(RADIANS(E1181))+COS(RADIANS(G1183))*COS(RADIANS(E1181))*COS(RADIANS(U1171))))&gt;90,0,$F$4*$F$5/E1180^2*(SIN(RADIANS(G1183))*SIN(RADIANS(E1181))+COS(RADIANS(G1183))*COS(RADIANS(E1181))*COS(RADIANS(U1171))))</f>
        <v>#DIV/0!</v>
      </c>
      <c r="V1183" t="e">
        <f>IF(DEGREES(ACOS(SIN(RADIANS(G1183))*SIN(RADIANS(E1181))+COS(RADIANS(G1183))*COS(RADIANS(E1181))*COS(RADIANS(V1171))))&gt;90,0,$F$4*$F$5/E1180^2*(SIN(RADIANS(G1183))*SIN(RADIANS(E1181))+COS(RADIANS(G1183))*COS(RADIANS(E1181))*COS(RADIANS(V1171))))</f>
        <v>#DIV/0!</v>
      </c>
      <c r="W1183" t="e">
        <f>IF(DEGREES(ACOS(SIN(RADIANS(G1183))*SIN(RADIANS(E1181))+COS(RADIANS(G1183))*COS(RADIANS(E1181))*COS(RADIANS(W1171))))&gt;90,0,$F$4*$F$5/E1180^2*(SIN(RADIANS(G1183))*SIN(RADIANS(E1181))+COS(RADIANS(G1183))*COS(RADIANS(E1181))*COS(RADIANS(W1171))))</f>
        <v>#DIV/0!</v>
      </c>
      <c r="X1183" t="e">
        <f>IF(DEGREES(ACOS(SIN(RADIANS(G1183))*SIN(RADIANS(E1181))+COS(RADIANS(G1183))*COS(RADIANS(E1181))*COS(RADIANS(X1171))))&gt;90,0,$F$4*$F$5/E1180^2*(SIN(RADIANS(G1183))*SIN(RADIANS(E1181))+COS(RADIANS(G1183))*COS(RADIANS(E1181))*COS(RADIANS(X1171))))</f>
        <v>#DIV/0!</v>
      </c>
      <c r="Y1183" t="e">
        <f>IF(DEGREES(ACOS(SIN(RADIANS(G1183))*SIN(RADIANS(E1181))+COS(RADIANS(G1183))*COS(RADIANS(E1181))*COS(RADIANS(Y1171))))&gt;90,0,$F$4*$F$5/E1180^2*(SIN(RADIANS(G1183))*SIN(RADIANS(E1181))+COS(RADIANS(G1183))*COS(RADIANS(E1181))*COS(RADIANS(Y1171))))</f>
        <v>#DIV/0!</v>
      </c>
      <c r="Z1183" t="e">
        <f>IF(DEGREES(ACOS(SIN(RADIANS(G1183))*SIN(RADIANS(E1181))+COS(RADIANS(G1183))*COS(RADIANS(E1181))*COS(RADIANS(Z1171))))&gt;90,0,$F$4*$F$5/E1180^2*(SIN(RADIANS(G1183))*SIN(RADIANS(E1181))+COS(RADIANS(G1183))*COS(RADIANS(E1181))*COS(RADIANS(Z1171))))</f>
        <v>#DIV/0!</v>
      </c>
      <c r="AA1183" t="e">
        <f>IF(DEGREES(ACOS(SIN(RADIANS(G1183))*SIN(RADIANS(E1181))+COS(RADIANS(G1183))*COS(RADIANS(E1181))*COS(RADIANS(AA1171))))&gt;90,0,$F$4*$F$5/E1180^2*(SIN(RADIANS(G1183))*SIN(RADIANS(E1181))+COS(RADIANS(G1183))*COS(RADIANS(E1181))*COS(RADIANS(AA1171))))</f>
        <v>#DIV/0!</v>
      </c>
      <c r="AB1183" t="e">
        <f>IF(DEGREES(ACOS(SIN(RADIANS(G1183))*SIN(RADIANS(E1181))+COS(RADIANS(G1183))*COS(RADIANS(E1181))*COS(RADIANS(AB1171))))&gt;90,0,$F$4*$F$5/E1180^2*(SIN(RADIANS(G1183))*SIN(RADIANS(E1181))+COS(RADIANS(G1183))*COS(RADIANS(E1181))*COS(RADIANS(AB1171))))</f>
        <v>#DIV/0!</v>
      </c>
      <c r="AC1183" t="e">
        <f>IF(DEGREES(ACOS(SIN(RADIANS(G1183))*SIN(RADIANS(E1181))+COS(RADIANS(G1183))*COS(RADIANS(E1181))*COS(RADIANS(AC1171))))&gt;90,0,$F$4*$F$5/E1180^2*(SIN(RADIANS(G1183))*SIN(RADIANS(E1181))+COS(RADIANS(G1183))*COS(RADIANS(E1181))*COS(RADIANS(AC1171))))</f>
        <v>#DIV/0!</v>
      </c>
      <c r="AD1183" t="e">
        <f>IF(DEGREES(ACOS(SIN(RADIANS(G1183))*SIN(RADIANS(E1181))+COS(RADIANS(G1183))*COS(RADIANS(E1181))*COS(RADIANS(AD1171))))&gt;90,0,$F$4*$F$5/E1180^2*(SIN(RADIANS(G1183))*SIN(RADIANS(E1181))+COS(RADIANS(G1183))*COS(RADIANS(E1181))*COS(RADIANS(AD1171))))</f>
        <v>#DIV/0!</v>
      </c>
      <c r="AE1183" t="e">
        <f>IF(DEGREES(ACOS(SIN(RADIANS(G1183))*SIN(RADIANS(E1181))+COS(RADIANS(G1183))*COS(RADIANS(E1181))*COS(RADIANS(AE1171))))&gt;90,0,$F$4*$F$5/E1180^2*(SIN(RADIANS(G1183))*SIN(RADIANS(E1181))+COS(RADIANS(G1183))*COS(RADIANS(E1181))*COS(RADIANS(AE1171))))</f>
        <v>#DIV/0!</v>
      </c>
      <c r="AF1183" t="e">
        <f>IF(DEGREES(ACOS(SIN(RADIANS(G1183))*SIN(RADIANS(E1181))+COS(RADIANS(G1183))*COS(RADIANS(E1181))*COS(RADIANS(AF1171))))&gt;90,0,$F$4*$F$5/E1180^2*(SIN(RADIANS(G1183))*SIN(RADIANS(E1181))+COS(RADIANS(G1183))*COS(RADIANS(E1181))*COS(RADIANS(AF1171))))</f>
        <v>#DIV/0!</v>
      </c>
      <c r="AG1183" t="e">
        <f>IF(DEGREES(ACOS(SIN(RADIANS(G1183))*SIN(RADIANS(E1181))+COS(RADIANS(G1183))*COS(RADIANS(E1181))*COS(RADIANS(AG1171))))&gt;90,0,$F$4*$F$5/E1180^2*(SIN(RADIANS(G1183))*SIN(RADIANS(E1181))+COS(RADIANS(G1183))*COS(RADIANS(E1181))*COS(RADIANS(AG1171))))</f>
        <v>#DIV/0!</v>
      </c>
      <c r="AH1183" t="e">
        <f>IF(DEGREES(ACOS(SIN(RADIANS(G1183))*SIN(RADIANS(E1181))+COS(RADIANS(G1183))*COS(RADIANS(E1181))*COS(RADIANS(AH1171))))&gt;90,0,$F$4*$F$5/E1180^2*(SIN(RADIANS(G1183))*SIN(RADIANS(E1181))+COS(RADIANS(G1183))*COS(RADIANS(E1181))*COS(RADIANS(AH1171))))</f>
        <v>#DIV/0!</v>
      </c>
      <c r="AI1183" t="e">
        <f>IF(DEGREES(ACOS(SIN(RADIANS(G1183))*SIN(RADIANS(E1181))+COS(RADIANS(G1183))*COS(RADIANS(E1181))*COS(RADIANS(AI1171))))&gt;90,0,$F$4*$F$5/E1180^2*(SIN(RADIANS(G1183))*SIN(RADIANS(E1181))+COS(RADIANS(G1183))*COS(RADIANS(E1181))*COS(RADIANS(AI1171))))</f>
        <v>#DIV/0!</v>
      </c>
      <c r="AJ1183" t="e">
        <f>IF(DEGREES(ACOS(SIN(RADIANS(G1183))*SIN(RADIANS(E1181))+COS(RADIANS(G1183))*COS(RADIANS(E1181))*COS(RADIANS(AJ1171))))&gt;90,0,$F$4*$F$5/E1180^2*(SIN(RADIANS(G1183))*SIN(RADIANS(E1181))+COS(RADIANS(G1183))*COS(RADIANS(E1181))*COS(RADIANS(AJ1171))))</f>
        <v>#DIV/0!</v>
      </c>
      <c r="AK1183">
        <f>IF(DEGREES(ACOS(SIN(RADIANS(G1183))*SIN(RADIANS(E1181))+COS(RADIANS(G1183))*COS(RADIANS(E1181))*COS(RADIANS(AK1171))))&gt;90,0,$F$4*$F$5/E1180^2*(SIN(RADIANS(G1183))*SIN(RADIANS(E1181))+COS(RADIANS(G1183))*COS(RADIANS(E1181))*COS(RADIANS(AK1171))))</f>
        <v>0</v>
      </c>
      <c r="AL1183">
        <f>IF(DEGREES(ACOS(SIN(RADIANS(G1183))*SIN(RADIANS(E1181))+COS(RADIANS(G1183))*COS(RADIANS(E1181))*COS(RADIANS(AL1171))))&gt;90,0,$F$4*$F$5/E1180^2*(SIN(RADIANS(G1183))*SIN(RADIANS(E1181))+COS(RADIANS(G1183))*COS(RADIANS(E1181))*COS(RADIANS(AL1171))))</f>
        <v>0</v>
      </c>
      <c r="AM1183">
        <f>IF(DEGREES(ACOS(SIN(RADIANS(G1183))*SIN(RADIANS(E1181))+COS(RADIANS(G1183))*COS(RADIANS(E1181))*COS(RADIANS(AM1171))))&gt;90,0,$F$4*$F$5/E1180^2*(SIN(RADIANS(G1183))*SIN(RADIANS(E1181))+COS(RADIANS(G1183))*COS(RADIANS(E1181))*COS(RADIANS(AM1171))))</f>
        <v>0</v>
      </c>
      <c r="AN1183">
        <f>IF(DEGREES(ACOS(SIN(RADIANS(G1183))*SIN(RADIANS(E1181))+COS(RADIANS(G1183))*COS(RADIANS(E1181))*COS(RADIANS(AN1171))))&gt;90,0,$F$4*$F$5/E1180^2*(SIN(RADIANS(G1183))*SIN(RADIANS(E1181))+COS(RADIANS(G1183))*COS(RADIANS(E1181))*COS(RADIANS(AN1171))))</f>
        <v>0</v>
      </c>
      <c r="AO1183">
        <f>IF(DEGREES(ACOS(SIN(RADIANS(G1183))*SIN(RADIANS(E1181))+COS(RADIANS(G1183))*COS(RADIANS(E1181))*COS(RADIANS(AO1171))))&gt;90,0,$F$4*$F$5/E1180^2*(SIN(RADIANS(G1183))*SIN(RADIANS(E1181))+COS(RADIANS(G1183))*COS(RADIANS(E1181))*COS(RADIANS(AO1171))))</f>
        <v>0</v>
      </c>
      <c r="AP1183">
        <f>IF(DEGREES(ACOS(SIN(RADIANS(G1183))*SIN(RADIANS(E1181))+COS(RADIANS(G1183))*COS(RADIANS(E1181))*COS(RADIANS(AP1171))))&gt;90,0,$F$4*$F$5/E1180^2*(SIN(RADIANS(G1183))*SIN(RADIANS(E1181))+COS(RADIANS(G1183))*COS(RADIANS(E1181))*COS(RADIANS(AP1171))))</f>
        <v>0</v>
      </c>
      <c r="AQ1183">
        <f>IF(DEGREES(ACOS(SIN(RADIANS(G1183))*SIN(RADIANS(E1181))+COS(RADIANS(G1183))*COS(RADIANS(E1181))*COS(RADIANS(AQ1171))))&gt;90,0,$F$4*$F$5/E1180^2*(SIN(RADIANS(G1183))*SIN(RADIANS(E1181))+COS(RADIANS(G1183))*COS(RADIANS(E1181))*COS(RADIANS(AQ1171))))</f>
        <v>0</v>
      </c>
      <c r="AR1183">
        <f>IF(DEGREES(ACOS(SIN(RADIANS(G1183))*SIN(RADIANS(E1181))+COS(RADIANS(G1183))*COS(RADIANS(E1181))*COS(RADIANS(AR1171))))&gt;90,0,$F$4*$F$5/E1180^2*(SIN(RADIANS(G1183))*SIN(RADIANS(E1181))+COS(RADIANS(G1183))*COS(RADIANS(E1181))*COS(RADIANS(AR1171))))</f>
        <v>0</v>
      </c>
    </row>
    <row r="1184" spans="2:44" x14ac:dyDescent="0.5">
      <c r="G1184">
        <v>-20</v>
      </c>
      <c r="I1184">
        <f>IF(DEGREES(ACOS(SIN(RADIANS(G1184))*SIN(RADIANS(E1181))+COS(RADIANS(G1184))*COS(RADIANS(E1181))*COS(RADIANS(I1171))))&gt;90,0,$F$4*$F$5/E1180^2*(SIN(RADIANS(G1184))*SIN(RADIANS(E1181))+COS(RADIANS(G1184))*COS(RADIANS(E1181))*COS(RADIANS(I1171))))</f>
        <v>0</v>
      </c>
      <c r="J1184">
        <f>IF(DEGREES(ACOS(SIN(RADIANS(G1184))*SIN(RADIANS(E1181))+COS(RADIANS(G1184))*COS(RADIANS(E1181))*COS(RADIANS(J1171))))&gt;90,0,$F$4*$F$5/E1180^2*(SIN(RADIANS(G1184))*SIN(RADIANS(E1181))+COS(RADIANS(G1184))*COS(RADIANS(E1181))*COS(RADIANS(J1171))))</f>
        <v>0</v>
      </c>
      <c r="K1184">
        <f>IF(DEGREES(ACOS(SIN(RADIANS(G1184))*SIN(RADIANS(E1181))+COS(RADIANS(G1184))*COS(RADIANS(E1181))*COS(RADIANS(K1171))))&gt;90,0,$F$4*$F$5/E1180^2*(SIN(RADIANS(G1184))*SIN(RADIANS(E1181))+COS(RADIANS(G1184))*COS(RADIANS(E1181))*COS(RADIANS(K1171))))</f>
        <v>0</v>
      </c>
      <c r="L1184">
        <f>IF(DEGREES(ACOS(SIN(RADIANS(G1184))*SIN(RADIANS(E1181))+COS(RADIANS(G1184))*COS(RADIANS(E1181))*COS(RADIANS(L1171))))&gt;90,0,$F$4*$F$5/E1180^2*(SIN(RADIANS(G1184))*SIN(RADIANS(E1181))+COS(RADIANS(G1184))*COS(RADIANS(E1181))*COS(RADIANS(L1171))))</f>
        <v>0</v>
      </c>
      <c r="M1184">
        <f>IF(DEGREES(ACOS(SIN(RADIANS(G1184))*SIN(RADIANS(E1181))+COS(RADIANS(G1184))*COS(RADIANS(E1181))*COS(RADIANS(M1171))))&gt;90,0,$F$4*$F$5/E1180^2*(SIN(RADIANS(G1184))*SIN(RADIANS(E1181))+COS(RADIANS(G1184))*COS(RADIANS(E1181))*COS(RADIANS(M1171))))</f>
        <v>0</v>
      </c>
      <c r="N1184">
        <f>IF(DEGREES(ACOS(SIN(RADIANS(G1184))*SIN(RADIANS(E1181))+COS(RADIANS(G1184))*COS(RADIANS(E1181))*COS(RADIANS(N1171))))&gt;90,0,$F$4*$F$5/E1180^2*(SIN(RADIANS(G1184))*SIN(RADIANS(E1181))+COS(RADIANS(G1184))*COS(RADIANS(E1181))*COS(RADIANS(N1171))))</f>
        <v>0</v>
      </c>
      <c r="O1184">
        <f>IF(DEGREES(ACOS(SIN(RADIANS(G1184))*SIN(RADIANS(E1181))+COS(RADIANS(G1184))*COS(RADIANS(E1181))*COS(RADIANS(O1171))))&gt;90,0,$F$4*$F$5/E1180^2*(SIN(RADIANS(G1184))*SIN(RADIANS(E1181))+COS(RADIANS(G1184))*COS(RADIANS(E1181))*COS(RADIANS(O1171))))</f>
        <v>0</v>
      </c>
      <c r="P1184">
        <f>IF(DEGREES(ACOS(SIN(RADIANS(G1184))*SIN(RADIANS(E1181))+COS(RADIANS(G1184))*COS(RADIANS(E1181))*COS(RADIANS(P1171))))&gt;90,0,$F$4*$F$5/E1180^2*(SIN(RADIANS(G1184))*SIN(RADIANS(E1181))+COS(RADIANS(G1184))*COS(RADIANS(E1181))*COS(RADIANS(P1171))))</f>
        <v>0</v>
      </c>
      <c r="Q1184">
        <f>IF(DEGREES(ACOS(SIN(RADIANS(G1184))*SIN(RADIANS(E1181))+COS(RADIANS(G1184))*COS(RADIANS(E1181))*COS(RADIANS(Q1171))))&gt;90,0,$F$4*$F$5/E1180^2*(SIN(RADIANS(G1184))*SIN(RADIANS(E1181))+COS(RADIANS(G1184))*COS(RADIANS(E1181))*COS(RADIANS(Q1171))))</f>
        <v>0</v>
      </c>
      <c r="R1184" t="e">
        <f>IF(DEGREES(ACOS(SIN(RADIANS(G1184))*SIN(RADIANS(E1181))+COS(RADIANS(G1184))*COS(RADIANS(E1181))*COS(RADIANS(R1171))))&gt;90,0,$F$4*$F$5/E1180^2*(SIN(RADIANS(G1184))*SIN(RADIANS(E1181))+COS(RADIANS(G1184))*COS(RADIANS(E1181))*COS(RADIANS(R1171))))</f>
        <v>#DIV/0!</v>
      </c>
      <c r="S1184" t="e">
        <f>IF(DEGREES(ACOS(SIN(RADIANS(G1184))*SIN(RADIANS(E1181))+COS(RADIANS(G1184))*COS(RADIANS(E1181))*COS(RADIANS(S1171))))&gt;90,0,$F$4*$F$5/E1180^2*(SIN(RADIANS(G1184))*SIN(RADIANS(E1181))+COS(RADIANS(G1184))*COS(RADIANS(E1181))*COS(RADIANS(S1171))))</f>
        <v>#DIV/0!</v>
      </c>
      <c r="T1184" t="e">
        <f>IF(DEGREES(ACOS(SIN(RADIANS(G1184))*SIN(RADIANS(E1181))+COS(RADIANS(G1184))*COS(RADIANS(E1181))*COS(RADIANS(T1171))))&gt;90,0,$F$4*$F$5/E1180^2*(SIN(RADIANS(G1184))*SIN(RADIANS(E1181))+COS(RADIANS(G1184))*COS(RADIANS(E1181))*COS(RADIANS(T1171))))</f>
        <v>#DIV/0!</v>
      </c>
      <c r="U1184" t="e">
        <f>IF(DEGREES(ACOS(SIN(RADIANS(G1184))*SIN(RADIANS(E1181))+COS(RADIANS(G1184))*COS(RADIANS(E1181))*COS(RADIANS(U1171))))&gt;90,0,$F$4*$F$5/E1180^2*(SIN(RADIANS(G1184))*SIN(RADIANS(E1181))+COS(RADIANS(G1184))*COS(RADIANS(E1181))*COS(RADIANS(U1171))))</f>
        <v>#DIV/0!</v>
      </c>
      <c r="V1184" t="e">
        <f>IF(DEGREES(ACOS(SIN(RADIANS(G1184))*SIN(RADIANS(E1181))+COS(RADIANS(G1184))*COS(RADIANS(E1181))*COS(RADIANS(V1171))))&gt;90,0,$F$4*$F$5/E1180^2*(SIN(RADIANS(G1184))*SIN(RADIANS(E1181))+COS(RADIANS(G1184))*COS(RADIANS(E1181))*COS(RADIANS(V1171))))</f>
        <v>#DIV/0!</v>
      </c>
      <c r="W1184" t="e">
        <f>IF(DEGREES(ACOS(SIN(RADIANS(G1184))*SIN(RADIANS(E1181))+COS(RADIANS(G1184))*COS(RADIANS(E1181))*COS(RADIANS(W1171))))&gt;90,0,$F$4*$F$5/E1180^2*(SIN(RADIANS(G1184))*SIN(RADIANS(E1181))+COS(RADIANS(G1184))*COS(RADIANS(E1181))*COS(RADIANS(W1171))))</f>
        <v>#DIV/0!</v>
      </c>
      <c r="X1184" t="e">
        <f>IF(DEGREES(ACOS(SIN(RADIANS(G1184))*SIN(RADIANS(E1181))+COS(RADIANS(G1184))*COS(RADIANS(E1181))*COS(RADIANS(X1171))))&gt;90,0,$F$4*$F$5/E1180^2*(SIN(RADIANS(G1184))*SIN(RADIANS(E1181))+COS(RADIANS(G1184))*COS(RADIANS(E1181))*COS(RADIANS(X1171))))</f>
        <v>#DIV/0!</v>
      </c>
      <c r="Y1184" t="e">
        <f>IF(DEGREES(ACOS(SIN(RADIANS(G1184))*SIN(RADIANS(E1181))+COS(RADIANS(G1184))*COS(RADIANS(E1181))*COS(RADIANS(Y1171))))&gt;90,0,$F$4*$F$5/E1180^2*(SIN(RADIANS(G1184))*SIN(RADIANS(E1181))+COS(RADIANS(G1184))*COS(RADIANS(E1181))*COS(RADIANS(Y1171))))</f>
        <v>#DIV/0!</v>
      </c>
      <c r="Z1184" t="e">
        <f>IF(DEGREES(ACOS(SIN(RADIANS(G1184))*SIN(RADIANS(E1181))+COS(RADIANS(G1184))*COS(RADIANS(E1181))*COS(RADIANS(Z1171))))&gt;90,0,$F$4*$F$5/E1180^2*(SIN(RADIANS(G1184))*SIN(RADIANS(E1181))+COS(RADIANS(G1184))*COS(RADIANS(E1181))*COS(RADIANS(Z1171))))</f>
        <v>#DIV/0!</v>
      </c>
      <c r="AA1184" t="e">
        <f>IF(DEGREES(ACOS(SIN(RADIANS(G1184))*SIN(RADIANS(E1181))+COS(RADIANS(G1184))*COS(RADIANS(E1181))*COS(RADIANS(AA1171))))&gt;90,0,$F$4*$F$5/E1180^2*(SIN(RADIANS(G1184))*SIN(RADIANS(E1181))+COS(RADIANS(G1184))*COS(RADIANS(E1181))*COS(RADIANS(AA1171))))</f>
        <v>#DIV/0!</v>
      </c>
      <c r="AB1184" t="e">
        <f>IF(DEGREES(ACOS(SIN(RADIANS(G1184))*SIN(RADIANS(E1181))+COS(RADIANS(G1184))*COS(RADIANS(E1181))*COS(RADIANS(AB1171))))&gt;90,0,$F$4*$F$5/E1180^2*(SIN(RADIANS(G1184))*SIN(RADIANS(E1181))+COS(RADIANS(G1184))*COS(RADIANS(E1181))*COS(RADIANS(AB1171))))</f>
        <v>#DIV/0!</v>
      </c>
      <c r="AC1184" t="e">
        <f>IF(DEGREES(ACOS(SIN(RADIANS(G1184))*SIN(RADIANS(E1181))+COS(RADIANS(G1184))*COS(RADIANS(E1181))*COS(RADIANS(AC1171))))&gt;90,0,$F$4*$F$5/E1180^2*(SIN(RADIANS(G1184))*SIN(RADIANS(E1181))+COS(RADIANS(G1184))*COS(RADIANS(E1181))*COS(RADIANS(AC1171))))</f>
        <v>#DIV/0!</v>
      </c>
      <c r="AD1184" t="e">
        <f>IF(DEGREES(ACOS(SIN(RADIANS(G1184))*SIN(RADIANS(E1181))+COS(RADIANS(G1184))*COS(RADIANS(E1181))*COS(RADIANS(AD1171))))&gt;90,0,$F$4*$F$5/E1180^2*(SIN(RADIANS(G1184))*SIN(RADIANS(E1181))+COS(RADIANS(G1184))*COS(RADIANS(E1181))*COS(RADIANS(AD1171))))</f>
        <v>#DIV/0!</v>
      </c>
      <c r="AE1184" t="e">
        <f>IF(DEGREES(ACOS(SIN(RADIANS(G1184))*SIN(RADIANS(E1181))+COS(RADIANS(G1184))*COS(RADIANS(E1181))*COS(RADIANS(AE1171))))&gt;90,0,$F$4*$F$5/E1180^2*(SIN(RADIANS(G1184))*SIN(RADIANS(E1181))+COS(RADIANS(G1184))*COS(RADIANS(E1181))*COS(RADIANS(AE1171))))</f>
        <v>#DIV/0!</v>
      </c>
      <c r="AF1184" t="e">
        <f>IF(DEGREES(ACOS(SIN(RADIANS(G1184))*SIN(RADIANS(E1181))+COS(RADIANS(G1184))*COS(RADIANS(E1181))*COS(RADIANS(AF1171))))&gt;90,0,$F$4*$F$5/E1180^2*(SIN(RADIANS(G1184))*SIN(RADIANS(E1181))+COS(RADIANS(G1184))*COS(RADIANS(E1181))*COS(RADIANS(AF1171))))</f>
        <v>#DIV/0!</v>
      </c>
      <c r="AG1184" t="e">
        <f>IF(DEGREES(ACOS(SIN(RADIANS(G1184))*SIN(RADIANS(E1181))+COS(RADIANS(G1184))*COS(RADIANS(E1181))*COS(RADIANS(AG1171))))&gt;90,0,$F$4*$F$5/E1180^2*(SIN(RADIANS(G1184))*SIN(RADIANS(E1181))+COS(RADIANS(G1184))*COS(RADIANS(E1181))*COS(RADIANS(AG1171))))</f>
        <v>#DIV/0!</v>
      </c>
      <c r="AH1184" t="e">
        <f>IF(DEGREES(ACOS(SIN(RADIANS(G1184))*SIN(RADIANS(E1181))+COS(RADIANS(G1184))*COS(RADIANS(E1181))*COS(RADIANS(AH1171))))&gt;90,0,$F$4*$F$5/E1180^2*(SIN(RADIANS(G1184))*SIN(RADIANS(E1181))+COS(RADIANS(G1184))*COS(RADIANS(E1181))*COS(RADIANS(AH1171))))</f>
        <v>#DIV/0!</v>
      </c>
      <c r="AI1184" t="e">
        <f>IF(DEGREES(ACOS(SIN(RADIANS(G1184))*SIN(RADIANS(E1181))+COS(RADIANS(G1184))*COS(RADIANS(E1181))*COS(RADIANS(AI1171))))&gt;90,0,$F$4*$F$5/E1180^2*(SIN(RADIANS(G1184))*SIN(RADIANS(E1181))+COS(RADIANS(G1184))*COS(RADIANS(E1181))*COS(RADIANS(AI1171))))</f>
        <v>#DIV/0!</v>
      </c>
      <c r="AJ1184" t="e">
        <f>IF(DEGREES(ACOS(SIN(RADIANS(G1184))*SIN(RADIANS(E1181))+COS(RADIANS(G1184))*COS(RADIANS(E1181))*COS(RADIANS(AJ1171))))&gt;90,0,$F$4*$F$5/E1180^2*(SIN(RADIANS(G1184))*SIN(RADIANS(E1181))+COS(RADIANS(G1184))*COS(RADIANS(E1181))*COS(RADIANS(AJ1171))))</f>
        <v>#DIV/0!</v>
      </c>
      <c r="AK1184">
        <f>IF(DEGREES(ACOS(SIN(RADIANS(G1184))*SIN(RADIANS(E1181))+COS(RADIANS(G1184))*COS(RADIANS(E1181))*COS(RADIANS(AK1171))))&gt;90,0,$F$4*$F$5/E1180^2*(SIN(RADIANS(G1184))*SIN(RADIANS(E1181))+COS(RADIANS(G1184))*COS(RADIANS(E1181))*COS(RADIANS(AK1171))))</f>
        <v>0</v>
      </c>
      <c r="AL1184">
        <f>IF(DEGREES(ACOS(SIN(RADIANS(G1184))*SIN(RADIANS(E1181))+COS(RADIANS(G1184))*COS(RADIANS(E1181))*COS(RADIANS(AL1171))))&gt;90,0,$F$4*$F$5/E1180^2*(SIN(RADIANS(G1184))*SIN(RADIANS(E1181))+COS(RADIANS(G1184))*COS(RADIANS(E1181))*COS(RADIANS(AL1171))))</f>
        <v>0</v>
      </c>
      <c r="AM1184">
        <f>IF(DEGREES(ACOS(SIN(RADIANS(G1184))*SIN(RADIANS(E1181))+COS(RADIANS(G1184))*COS(RADIANS(E1181))*COS(RADIANS(AM1171))))&gt;90,0,$F$4*$F$5/E1180^2*(SIN(RADIANS(G1184))*SIN(RADIANS(E1181))+COS(RADIANS(G1184))*COS(RADIANS(E1181))*COS(RADIANS(AM1171))))</f>
        <v>0</v>
      </c>
      <c r="AN1184">
        <f>IF(DEGREES(ACOS(SIN(RADIANS(G1184))*SIN(RADIANS(E1181))+COS(RADIANS(G1184))*COS(RADIANS(E1181))*COS(RADIANS(AN1171))))&gt;90,0,$F$4*$F$5/E1180^2*(SIN(RADIANS(G1184))*SIN(RADIANS(E1181))+COS(RADIANS(G1184))*COS(RADIANS(E1181))*COS(RADIANS(AN1171))))</f>
        <v>0</v>
      </c>
      <c r="AO1184">
        <f>IF(DEGREES(ACOS(SIN(RADIANS(G1184))*SIN(RADIANS(E1181))+COS(RADIANS(G1184))*COS(RADIANS(E1181))*COS(RADIANS(AO1171))))&gt;90,0,$F$4*$F$5/E1180^2*(SIN(RADIANS(G1184))*SIN(RADIANS(E1181))+COS(RADIANS(G1184))*COS(RADIANS(E1181))*COS(RADIANS(AO1171))))</f>
        <v>0</v>
      </c>
      <c r="AP1184">
        <f>IF(DEGREES(ACOS(SIN(RADIANS(G1184))*SIN(RADIANS(E1181))+COS(RADIANS(G1184))*COS(RADIANS(E1181))*COS(RADIANS(AP1171))))&gt;90,0,$F$4*$F$5/E1180^2*(SIN(RADIANS(G1184))*SIN(RADIANS(E1181))+COS(RADIANS(G1184))*COS(RADIANS(E1181))*COS(RADIANS(AP1171))))</f>
        <v>0</v>
      </c>
      <c r="AQ1184">
        <f>IF(DEGREES(ACOS(SIN(RADIANS(G1184))*SIN(RADIANS(E1181))+COS(RADIANS(G1184))*COS(RADIANS(E1181))*COS(RADIANS(AQ1171))))&gt;90,0,$F$4*$F$5/E1180^2*(SIN(RADIANS(G1184))*SIN(RADIANS(E1181))+COS(RADIANS(G1184))*COS(RADIANS(E1181))*COS(RADIANS(AQ1171))))</f>
        <v>0</v>
      </c>
      <c r="AR1184">
        <f>IF(DEGREES(ACOS(SIN(RADIANS(G1184))*SIN(RADIANS(E1181))+COS(RADIANS(G1184))*COS(RADIANS(E1181))*COS(RADIANS(AR1171))))&gt;90,0,$F$4*$F$5/E1180^2*(SIN(RADIANS(G1184))*SIN(RADIANS(E1181))+COS(RADIANS(G1184))*COS(RADIANS(E1181))*COS(RADIANS(AR1171))))</f>
        <v>0</v>
      </c>
    </row>
    <row r="1185" spans="2:44" x14ac:dyDescent="0.5">
      <c r="G1185">
        <v>-30</v>
      </c>
      <c r="I1185">
        <f>IF(DEGREES(ACOS(SIN(RADIANS(G1185))*SIN(RADIANS(E1181))+COS(RADIANS(G1185))*COS(RADIANS(E1181))*COS(RADIANS(I1171))))&gt;90,0,$F$4*$F$5/E1180^2*(SIN(RADIANS(G1185))*SIN(RADIANS(E1181))+COS(RADIANS(G1185))*COS(RADIANS(E1181))*COS(RADIANS(I1171))))</f>
        <v>0</v>
      </c>
      <c r="J1185">
        <f>IF(DEGREES(ACOS(SIN(RADIANS(G1185))*SIN(RADIANS(E1181))+COS(RADIANS(G1185))*COS(RADIANS(E1181))*COS(RADIANS(J1171))))&gt;90,0,$F$4*$F$5/E1180^2*(SIN(RADIANS(G1185))*SIN(RADIANS(E1181))+COS(RADIANS(G1185))*COS(RADIANS(E1181))*COS(RADIANS(J1171))))</f>
        <v>0</v>
      </c>
      <c r="K1185">
        <f>IF(DEGREES(ACOS(SIN(RADIANS(G1185))*SIN(RADIANS(E1181))+COS(RADIANS(G1185))*COS(RADIANS(E1181))*COS(RADIANS(K1171))))&gt;90,0,$F$4*$F$5/E1180^2*(SIN(RADIANS(G1185))*SIN(RADIANS(E1181))+COS(RADIANS(G1185))*COS(RADIANS(E1181))*COS(RADIANS(K1171))))</f>
        <v>0</v>
      </c>
      <c r="L1185">
        <f>IF(DEGREES(ACOS(SIN(RADIANS(G1185))*SIN(RADIANS(E1181))+COS(RADIANS(G1185))*COS(RADIANS(E1181))*COS(RADIANS(L1171))))&gt;90,0,$F$4*$F$5/E1180^2*(SIN(RADIANS(G1185))*SIN(RADIANS(E1181))+COS(RADIANS(G1185))*COS(RADIANS(E1181))*COS(RADIANS(L1171))))</f>
        <v>0</v>
      </c>
      <c r="M1185">
        <f>IF(DEGREES(ACOS(SIN(RADIANS(G1185))*SIN(RADIANS(E1181))+COS(RADIANS(G1185))*COS(RADIANS(E1181))*COS(RADIANS(M1171))))&gt;90,0,$F$4*$F$5/E1180^2*(SIN(RADIANS(G1185))*SIN(RADIANS(E1181))+COS(RADIANS(G1185))*COS(RADIANS(E1181))*COS(RADIANS(M1171))))</f>
        <v>0</v>
      </c>
      <c r="N1185">
        <f>IF(DEGREES(ACOS(SIN(RADIANS(G1185))*SIN(RADIANS(E1181))+COS(RADIANS(G1185))*COS(RADIANS(E1181))*COS(RADIANS(N1171))))&gt;90,0,$F$4*$F$5/E1180^2*(SIN(RADIANS(G1185))*SIN(RADIANS(E1181))+COS(RADIANS(G1185))*COS(RADIANS(E1181))*COS(RADIANS(N1171))))</f>
        <v>0</v>
      </c>
      <c r="O1185">
        <f>IF(DEGREES(ACOS(SIN(RADIANS(G1185))*SIN(RADIANS(E1181))+COS(RADIANS(G1185))*COS(RADIANS(E1181))*COS(RADIANS(O1171))))&gt;90,0,$F$4*$F$5/E1180^2*(SIN(RADIANS(G1185))*SIN(RADIANS(E1181))+COS(RADIANS(G1185))*COS(RADIANS(E1181))*COS(RADIANS(O1171))))</f>
        <v>0</v>
      </c>
      <c r="P1185">
        <f>IF(DEGREES(ACOS(SIN(RADIANS(G1185))*SIN(RADIANS(E1181))+COS(RADIANS(G1185))*COS(RADIANS(E1181))*COS(RADIANS(P1171))))&gt;90,0,$F$4*$F$5/E1180^2*(SIN(RADIANS(G1185))*SIN(RADIANS(E1181))+COS(RADIANS(G1185))*COS(RADIANS(E1181))*COS(RADIANS(P1171))))</f>
        <v>0</v>
      </c>
      <c r="Q1185">
        <f>IF(DEGREES(ACOS(SIN(RADIANS(G1185))*SIN(RADIANS(E1181))+COS(RADIANS(G1185))*COS(RADIANS(E1181))*COS(RADIANS(Q1171))))&gt;90,0,$F$4*$F$5/E1180^2*(SIN(RADIANS(G1185))*SIN(RADIANS(E1181))+COS(RADIANS(G1185))*COS(RADIANS(E1181))*COS(RADIANS(Q1171))))</f>
        <v>0</v>
      </c>
      <c r="R1185" t="e">
        <f>IF(DEGREES(ACOS(SIN(RADIANS(G1185))*SIN(RADIANS(E1181))+COS(RADIANS(G1185))*COS(RADIANS(E1181))*COS(RADIANS(R1171))))&gt;90,0,$F$4*$F$5/E1180^2*(SIN(RADIANS(G1185))*SIN(RADIANS(E1181))+COS(RADIANS(G1185))*COS(RADIANS(E1181))*COS(RADIANS(R1171))))</f>
        <v>#DIV/0!</v>
      </c>
      <c r="S1185" t="e">
        <f>IF(DEGREES(ACOS(SIN(RADIANS(G1185))*SIN(RADIANS(E1181))+COS(RADIANS(G1185))*COS(RADIANS(E1181))*COS(RADIANS(S1171))))&gt;90,0,$F$4*$F$5/E1180^2*(SIN(RADIANS(G1185))*SIN(RADIANS(E1181))+COS(RADIANS(G1185))*COS(RADIANS(E1181))*COS(RADIANS(S1171))))</f>
        <v>#DIV/0!</v>
      </c>
      <c r="T1185" t="e">
        <f>IF(DEGREES(ACOS(SIN(RADIANS(G1185))*SIN(RADIANS(E1181))+COS(RADIANS(G1185))*COS(RADIANS(E1181))*COS(RADIANS(T1171))))&gt;90,0,$F$4*$F$5/E1180^2*(SIN(RADIANS(G1185))*SIN(RADIANS(E1181))+COS(RADIANS(G1185))*COS(RADIANS(E1181))*COS(RADIANS(T1171))))</f>
        <v>#DIV/0!</v>
      </c>
      <c r="U1185" t="e">
        <f>IF(DEGREES(ACOS(SIN(RADIANS(G1185))*SIN(RADIANS(E1181))+COS(RADIANS(G1185))*COS(RADIANS(E1181))*COS(RADIANS(U1171))))&gt;90,0,$F$4*$F$5/E1180^2*(SIN(RADIANS(G1185))*SIN(RADIANS(E1181))+COS(RADIANS(G1185))*COS(RADIANS(E1181))*COS(RADIANS(U1171))))</f>
        <v>#DIV/0!</v>
      </c>
      <c r="V1185" t="e">
        <f>IF(DEGREES(ACOS(SIN(RADIANS(G1185))*SIN(RADIANS(E1181))+COS(RADIANS(G1185))*COS(RADIANS(E1181))*COS(RADIANS(V1171))))&gt;90,0,$F$4*$F$5/E1180^2*(SIN(RADIANS(G1185))*SIN(RADIANS(E1181))+COS(RADIANS(G1185))*COS(RADIANS(E1181))*COS(RADIANS(V1171))))</f>
        <v>#DIV/0!</v>
      </c>
      <c r="W1185" t="e">
        <f>IF(DEGREES(ACOS(SIN(RADIANS(G1185))*SIN(RADIANS(E1181))+COS(RADIANS(G1185))*COS(RADIANS(E1181))*COS(RADIANS(W1171))))&gt;90,0,$F$4*$F$5/E1180^2*(SIN(RADIANS(G1185))*SIN(RADIANS(E1181))+COS(RADIANS(G1185))*COS(RADIANS(E1181))*COS(RADIANS(W1171))))</f>
        <v>#DIV/0!</v>
      </c>
      <c r="X1185" t="e">
        <f>IF(DEGREES(ACOS(SIN(RADIANS(G1185))*SIN(RADIANS(E1181))+COS(RADIANS(G1185))*COS(RADIANS(E1181))*COS(RADIANS(X1171))))&gt;90,0,$F$4*$F$5/E1180^2*(SIN(RADIANS(G1185))*SIN(RADIANS(E1181))+COS(RADIANS(G1185))*COS(RADIANS(E1181))*COS(RADIANS(X1171))))</f>
        <v>#DIV/0!</v>
      </c>
      <c r="Y1185" t="e">
        <f>IF(DEGREES(ACOS(SIN(RADIANS(G1185))*SIN(RADIANS(E1181))+COS(RADIANS(G1185))*COS(RADIANS(E1181))*COS(RADIANS(Y1171))))&gt;90,0,$F$4*$F$5/E1180^2*(SIN(RADIANS(G1185))*SIN(RADIANS(E1181))+COS(RADIANS(G1185))*COS(RADIANS(E1181))*COS(RADIANS(Y1171))))</f>
        <v>#DIV/0!</v>
      </c>
      <c r="Z1185" t="e">
        <f>IF(DEGREES(ACOS(SIN(RADIANS(G1185))*SIN(RADIANS(E1181))+COS(RADIANS(G1185))*COS(RADIANS(E1181))*COS(RADIANS(Z1171))))&gt;90,0,$F$4*$F$5/E1180^2*(SIN(RADIANS(G1185))*SIN(RADIANS(E1181))+COS(RADIANS(G1185))*COS(RADIANS(E1181))*COS(RADIANS(Z1171))))</f>
        <v>#DIV/0!</v>
      </c>
      <c r="AA1185" t="e">
        <f>IF(DEGREES(ACOS(SIN(RADIANS(G1185))*SIN(RADIANS(E1181))+COS(RADIANS(G1185))*COS(RADIANS(E1181))*COS(RADIANS(AA1171))))&gt;90,0,$F$4*$F$5/E1180^2*(SIN(RADIANS(G1185))*SIN(RADIANS(E1181))+COS(RADIANS(G1185))*COS(RADIANS(E1181))*COS(RADIANS(AA1171))))</f>
        <v>#DIV/0!</v>
      </c>
      <c r="AB1185" t="e">
        <f>IF(DEGREES(ACOS(SIN(RADIANS(G1185))*SIN(RADIANS(E1181))+COS(RADIANS(G1185))*COS(RADIANS(E1181))*COS(RADIANS(AB1171))))&gt;90,0,$F$4*$F$5/E1180^2*(SIN(RADIANS(G1185))*SIN(RADIANS(E1181))+COS(RADIANS(G1185))*COS(RADIANS(E1181))*COS(RADIANS(AB1171))))</f>
        <v>#DIV/0!</v>
      </c>
      <c r="AC1185" t="e">
        <f>IF(DEGREES(ACOS(SIN(RADIANS(G1185))*SIN(RADIANS(E1181))+COS(RADIANS(G1185))*COS(RADIANS(E1181))*COS(RADIANS(AC1171))))&gt;90,0,$F$4*$F$5/E1180^2*(SIN(RADIANS(G1185))*SIN(RADIANS(E1181))+COS(RADIANS(G1185))*COS(RADIANS(E1181))*COS(RADIANS(AC1171))))</f>
        <v>#DIV/0!</v>
      </c>
      <c r="AD1185" t="e">
        <f>IF(DEGREES(ACOS(SIN(RADIANS(G1185))*SIN(RADIANS(E1181))+COS(RADIANS(G1185))*COS(RADIANS(E1181))*COS(RADIANS(AD1171))))&gt;90,0,$F$4*$F$5/E1180^2*(SIN(RADIANS(G1185))*SIN(RADIANS(E1181))+COS(RADIANS(G1185))*COS(RADIANS(E1181))*COS(RADIANS(AD1171))))</f>
        <v>#DIV/0!</v>
      </c>
      <c r="AE1185" t="e">
        <f>IF(DEGREES(ACOS(SIN(RADIANS(G1185))*SIN(RADIANS(E1181))+COS(RADIANS(G1185))*COS(RADIANS(E1181))*COS(RADIANS(AE1171))))&gt;90,0,$F$4*$F$5/E1180^2*(SIN(RADIANS(G1185))*SIN(RADIANS(E1181))+COS(RADIANS(G1185))*COS(RADIANS(E1181))*COS(RADIANS(AE1171))))</f>
        <v>#DIV/0!</v>
      </c>
      <c r="AF1185" t="e">
        <f>IF(DEGREES(ACOS(SIN(RADIANS(G1185))*SIN(RADIANS(E1181))+COS(RADIANS(G1185))*COS(RADIANS(E1181))*COS(RADIANS(AF1171))))&gt;90,0,$F$4*$F$5/E1180^2*(SIN(RADIANS(G1185))*SIN(RADIANS(E1181))+COS(RADIANS(G1185))*COS(RADIANS(E1181))*COS(RADIANS(AF1171))))</f>
        <v>#DIV/0!</v>
      </c>
      <c r="AG1185" t="e">
        <f>IF(DEGREES(ACOS(SIN(RADIANS(G1185))*SIN(RADIANS(E1181))+COS(RADIANS(G1185))*COS(RADIANS(E1181))*COS(RADIANS(AG1171))))&gt;90,0,$F$4*$F$5/E1180^2*(SIN(RADIANS(G1185))*SIN(RADIANS(E1181))+COS(RADIANS(G1185))*COS(RADIANS(E1181))*COS(RADIANS(AG1171))))</f>
        <v>#DIV/0!</v>
      </c>
      <c r="AH1185" t="e">
        <f>IF(DEGREES(ACOS(SIN(RADIANS(G1185))*SIN(RADIANS(E1181))+COS(RADIANS(G1185))*COS(RADIANS(E1181))*COS(RADIANS(AH1171))))&gt;90,0,$F$4*$F$5/E1180^2*(SIN(RADIANS(G1185))*SIN(RADIANS(E1181))+COS(RADIANS(G1185))*COS(RADIANS(E1181))*COS(RADIANS(AH1171))))</f>
        <v>#DIV/0!</v>
      </c>
      <c r="AI1185" t="e">
        <f>IF(DEGREES(ACOS(SIN(RADIANS(G1185))*SIN(RADIANS(E1181))+COS(RADIANS(G1185))*COS(RADIANS(E1181))*COS(RADIANS(AI1171))))&gt;90,0,$F$4*$F$5/E1180^2*(SIN(RADIANS(G1185))*SIN(RADIANS(E1181))+COS(RADIANS(G1185))*COS(RADIANS(E1181))*COS(RADIANS(AI1171))))</f>
        <v>#DIV/0!</v>
      </c>
      <c r="AJ1185" t="e">
        <f>IF(DEGREES(ACOS(SIN(RADIANS(G1185))*SIN(RADIANS(E1181))+COS(RADIANS(G1185))*COS(RADIANS(E1181))*COS(RADIANS(AJ1171))))&gt;90,0,$F$4*$F$5/E1180^2*(SIN(RADIANS(G1185))*SIN(RADIANS(E1181))+COS(RADIANS(G1185))*COS(RADIANS(E1181))*COS(RADIANS(AJ1171))))</f>
        <v>#DIV/0!</v>
      </c>
      <c r="AK1185">
        <f>IF(DEGREES(ACOS(SIN(RADIANS(G1185))*SIN(RADIANS(E1181))+COS(RADIANS(G1185))*COS(RADIANS(E1181))*COS(RADIANS(AK1171))))&gt;90,0,$F$4*$F$5/E1180^2*(SIN(RADIANS(G1185))*SIN(RADIANS(E1181))+COS(RADIANS(G1185))*COS(RADIANS(E1181))*COS(RADIANS(AK1171))))</f>
        <v>0</v>
      </c>
      <c r="AL1185">
        <f>IF(DEGREES(ACOS(SIN(RADIANS(G1185))*SIN(RADIANS(E1181))+COS(RADIANS(G1185))*COS(RADIANS(E1181))*COS(RADIANS(AL1171))))&gt;90,0,$F$4*$F$5/E1180^2*(SIN(RADIANS(G1185))*SIN(RADIANS(E1181))+COS(RADIANS(G1185))*COS(RADIANS(E1181))*COS(RADIANS(AL1171))))</f>
        <v>0</v>
      </c>
      <c r="AM1185">
        <f>IF(DEGREES(ACOS(SIN(RADIANS(G1185))*SIN(RADIANS(E1181))+COS(RADIANS(G1185))*COS(RADIANS(E1181))*COS(RADIANS(AM1171))))&gt;90,0,$F$4*$F$5/E1180^2*(SIN(RADIANS(G1185))*SIN(RADIANS(E1181))+COS(RADIANS(G1185))*COS(RADIANS(E1181))*COS(RADIANS(AM1171))))</f>
        <v>0</v>
      </c>
      <c r="AN1185">
        <f>IF(DEGREES(ACOS(SIN(RADIANS(G1185))*SIN(RADIANS(E1181))+COS(RADIANS(G1185))*COS(RADIANS(E1181))*COS(RADIANS(AN1171))))&gt;90,0,$F$4*$F$5/E1180^2*(SIN(RADIANS(G1185))*SIN(RADIANS(E1181))+COS(RADIANS(G1185))*COS(RADIANS(E1181))*COS(RADIANS(AN1171))))</f>
        <v>0</v>
      </c>
      <c r="AO1185">
        <f>IF(DEGREES(ACOS(SIN(RADIANS(G1185))*SIN(RADIANS(E1181))+COS(RADIANS(G1185))*COS(RADIANS(E1181))*COS(RADIANS(AO1171))))&gt;90,0,$F$4*$F$5/E1180^2*(SIN(RADIANS(G1185))*SIN(RADIANS(E1181))+COS(RADIANS(G1185))*COS(RADIANS(E1181))*COS(RADIANS(AO1171))))</f>
        <v>0</v>
      </c>
      <c r="AP1185">
        <f>IF(DEGREES(ACOS(SIN(RADIANS(G1185))*SIN(RADIANS(E1181))+COS(RADIANS(G1185))*COS(RADIANS(E1181))*COS(RADIANS(AP1171))))&gt;90,0,$F$4*$F$5/E1180^2*(SIN(RADIANS(G1185))*SIN(RADIANS(E1181))+COS(RADIANS(G1185))*COS(RADIANS(E1181))*COS(RADIANS(AP1171))))</f>
        <v>0</v>
      </c>
      <c r="AQ1185">
        <f>IF(DEGREES(ACOS(SIN(RADIANS(G1185))*SIN(RADIANS(E1181))+COS(RADIANS(G1185))*COS(RADIANS(E1181))*COS(RADIANS(AQ1171))))&gt;90,0,$F$4*$F$5/E1180^2*(SIN(RADIANS(G1185))*SIN(RADIANS(E1181))+COS(RADIANS(G1185))*COS(RADIANS(E1181))*COS(RADIANS(AQ1171))))</f>
        <v>0</v>
      </c>
      <c r="AR1185">
        <f>IF(DEGREES(ACOS(SIN(RADIANS(G1185))*SIN(RADIANS(E1181))+COS(RADIANS(G1185))*COS(RADIANS(E1181))*COS(RADIANS(AR1171))))&gt;90,0,$F$4*$F$5/E1180^2*(SIN(RADIANS(G1185))*SIN(RADIANS(E1181))+COS(RADIANS(G1185))*COS(RADIANS(E1181))*COS(RADIANS(AR1171))))</f>
        <v>0</v>
      </c>
    </row>
    <row r="1186" spans="2:44" x14ac:dyDescent="0.5">
      <c r="G1186">
        <v>-40</v>
      </c>
      <c r="I1186">
        <f>IF(DEGREES(ACOS(SIN(RADIANS(G1186))*SIN(RADIANS(E1181))+COS(RADIANS(G1186))*COS(RADIANS(E1181))*COS(RADIANS(I1171))))&gt;90,0,$F$4*$F$5/E1180^2*(SIN(RADIANS(G1186))*SIN(RADIANS(E1181))+COS(RADIANS(G1186))*COS(RADIANS(E1181))*COS(RADIANS(I1171))))</f>
        <v>0</v>
      </c>
      <c r="J1186">
        <f>IF(DEGREES(ACOS(SIN(RADIANS(G1186))*SIN(RADIANS(E1181))+COS(RADIANS(G1186))*COS(RADIANS(E1181))*COS(RADIANS(J1171))))&gt;90,0,$F$4*$F$5/E1180^2*(SIN(RADIANS(G1186))*SIN(RADIANS(E1181))+COS(RADIANS(G1186))*COS(RADIANS(E1181))*COS(RADIANS(J1171))))</f>
        <v>0</v>
      </c>
      <c r="K1186">
        <f>IF(DEGREES(ACOS(SIN(RADIANS(G1186))*SIN(RADIANS(E1181))+COS(RADIANS(G1186))*COS(RADIANS(E1181))*COS(RADIANS(K1171))))&gt;90,0,$F$4*$F$5/E1180^2*(SIN(RADIANS(G1186))*SIN(RADIANS(E1181))+COS(RADIANS(G1186))*COS(RADIANS(E1181))*COS(RADIANS(K1171))))</f>
        <v>0</v>
      </c>
      <c r="L1186">
        <f>IF(DEGREES(ACOS(SIN(RADIANS(G1186))*SIN(RADIANS(E1181))+COS(RADIANS(G1186))*COS(RADIANS(E1181))*COS(RADIANS(L1171))))&gt;90,0,$F$4*$F$5/E1180^2*(SIN(RADIANS(G1186))*SIN(RADIANS(E1181))+COS(RADIANS(G1186))*COS(RADIANS(E1181))*COS(RADIANS(L1171))))</f>
        <v>0</v>
      </c>
      <c r="M1186">
        <f>IF(DEGREES(ACOS(SIN(RADIANS(G1186))*SIN(RADIANS(E1181))+COS(RADIANS(G1186))*COS(RADIANS(E1181))*COS(RADIANS(M1171))))&gt;90,0,$F$4*$F$5/E1180^2*(SIN(RADIANS(G1186))*SIN(RADIANS(E1181))+COS(RADIANS(G1186))*COS(RADIANS(E1181))*COS(RADIANS(M1171))))</f>
        <v>0</v>
      </c>
      <c r="N1186">
        <f>IF(DEGREES(ACOS(SIN(RADIANS(G1186))*SIN(RADIANS(E1181))+COS(RADIANS(G1186))*COS(RADIANS(E1181))*COS(RADIANS(N1171))))&gt;90,0,$F$4*$F$5/E1180^2*(SIN(RADIANS(G1186))*SIN(RADIANS(E1181))+COS(RADIANS(G1186))*COS(RADIANS(E1181))*COS(RADIANS(N1171))))</f>
        <v>0</v>
      </c>
      <c r="O1186">
        <f>IF(DEGREES(ACOS(SIN(RADIANS(G1186))*SIN(RADIANS(E1181))+COS(RADIANS(G1186))*COS(RADIANS(E1181))*COS(RADIANS(O1171))))&gt;90,0,$F$4*$F$5/E1180^2*(SIN(RADIANS(G1186))*SIN(RADIANS(E1181))+COS(RADIANS(G1186))*COS(RADIANS(E1181))*COS(RADIANS(O1171))))</f>
        <v>0</v>
      </c>
      <c r="P1186">
        <f>IF(DEGREES(ACOS(SIN(RADIANS(G1186))*SIN(RADIANS(E1181))+COS(RADIANS(G1186))*COS(RADIANS(E1181))*COS(RADIANS(P1171))))&gt;90,0,$F$4*$F$5/E1180^2*(SIN(RADIANS(G1186))*SIN(RADIANS(E1181))+COS(RADIANS(G1186))*COS(RADIANS(E1181))*COS(RADIANS(P1171))))</f>
        <v>0</v>
      </c>
      <c r="Q1186">
        <f>IF(DEGREES(ACOS(SIN(RADIANS(G1186))*SIN(RADIANS(E1181))+COS(RADIANS(G1186))*COS(RADIANS(E1181))*COS(RADIANS(Q1171))))&gt;90,0,$F$4*$F$5/E1180^2*(SIN(RADIANS(G1186))*SIN(RADIANS(E1181))+COS(RADIANS(G1186))*COS(RADIANS(E1181))*COS(RADIANS(Q1171))))</f>
        <v>0</v>
      </c>
      <c r="R1186" t="e">
        <f>IF(DEGREES(ACOS(SIN(RADIANS(G1186))*SIN(RADIANS(E1181))+COS(RADIANS(G1186))*COS(RADIANS(E1181))*COS(RADIANS(R1171))))&gt;90,0,$F$4*$F$5/E1180^2*(SIN(RADIANS(G1186))*SIN(RADIANS(E1181))+COS(RADIANS(G1186))*COS(RADIANS(E1181))*COS(RADIANS(R1171))))</f>
        <v>#DIV/0!</v>
      </c>
      <c r="S1186" t="e">
        <f>IF(DEGREES(ACOS(SIN(RADIANS(G1186))*SIN(RADIANS(E1181))+COS(RADIANS(G1186))*COS(RADIANS(E1181))*COS(RADIANS(S1171))))&gt;90,0,$F$4*$F$5/E1180^2*(SIN(RADIANS(G1186))*SIN(RADIANS(E1181))+COS(RADIANS(G1186))*COS(RADIANS(E1181))*COS(RADIANS(S1171))))</f>
        <v>#DIV/0!</v>
      </c>
      <c r="T1186" t="e">
        <f>IF(DEGREES(ACOS(SIN(RADIANS(G1186))*SIN(RADIANS(E1181))+COS(RADIANS(G1186))*COS(RADIANS(E1181))*COS(RADIANS(T1171))))&gt;90,0,$F$4*$F$5/E1180^2*(SIN(RADIANS(G1186))*SIN(RADIANS(E1181))+COS(RADIANS(G1186))*COS(RADIANS(E1181))*COS(RADIANS(T1171))))</f>
        <v>#DIV/0!</v>
      </c>
      <c r="U1186" t="e">
        <f>IF(DEGREES(ACOS(SIN(RADIANS(G1186))*SIN(RADIANS(E1181))+COS(RADIANS(G1186))*COS(RADIANS(E1181))*COS(RADIANS(U1171))))&gt;90,0,$F$4*$F$5/E1180^2*(SIN(RADIANS(G1186))*SIN(RADIANS(E1181))+COS(RADIANS(G1186))*COS(RADIANS(E1181))*COS(RADIANS(U1171))))</f>
        <v>#DIV/0!</v>
      </c>
      <c r="V1186" t="e">
        <f>IF(DEGREES(ACOS(SIN(RADIANS(G1186))*SIN(RADIANS(E1181))+COS(RADIANS(G1186))*COS(RADIANS(E1181))*COS(RADIANS(V1171))))&gt;90,0,$F$4*$F$5/E1180^2*(SIN(RADIANS(G1186))*SIN(RADIANS(E1181))+COS(RADIANS(G1186))*COS(RADIANS(E1181))*COS(RADIANS(V1171))))</f>
        <v>#DIV/0!</v>
      </c>
      <c r="W1186" t="e">
        <f>IF(DEGREES(ACOS(SIN(RADIANS(G1186))*SIN(RADIANS(E1181))+COS(RADIANS(G1186))*COS(RADIANS(E1181))*COS(RADIANS(W1171))))&gt;90,0,$F$4*$F$5/E1180^2*(SIN(RADIANS(G1186))*SIN(RADIANS(E1181))+COS(RADIANS(G1186))*COS(RADIANS(E1181))*COS(RADIANS(W1171))))</f>
        <v>#DIV/0!</v>
      </c>
      <c r="X1186" t="e">
        <f>IF(DEGREES(ACOS(SIN(RADIANS(G1186))*SIN(RADIANS(E1181))+COS(RADIANS(G1186))*COS(RADIANS(E1181))*COS(RADIANS(X1171))))&gt;90,0,$F$4*$F$5/E1180^2*(SIN(RADIANS(G1186))*SIN(RADIANS(E1181))+COS(RADIANS(G1186))*COS(RADIANS(E1181))*COS(RADIANS(X1171))))</f>
        <v>#DIV/0!</v>
      </c>
      <c r="Y1186" t="e">
        <f>IF(DEGREES(ACOS(SIN(RADIANS(G1186))*SIN(RADIANS(E1181))+COS(RADIANS(G1186))*COS(RADIANS(E1181))*COS(RADIANS(Y1171))))&gt;90,0,$F$4*$F$5/E1180^2*(SIN(RADIANS(G1186))*SIN(RADIANS(E1181))+COS(RADIANS(G1186))*COS(RADIANS(E1181))*COS(RADIANS(Y1171))))</f>
        <v>#DIV/0!</v>
      </c>
      <c r="Z1186" t="e">
        <f>IF(DEGREES(ACOS(SIN(RADIANS(G1186))*SIN(RADIANS(E1181))+COS(RADIANS(G1186))*COS(RADIANS(E1181))*COS(RADIANS(Z1171))))&gt;90,0,$F$4*$F$5/E1180^2*(SIN(RADIANS(G1186))*SIN(RADIANS(E1181))+COS(RADIANS(G1186))*COS(RADIANS(E1181))*COS(RADIANS(Z1171))))</f>
        <v>#DIV/0!</v>
      </c>
      <c r="AA1186" t="e">
        <f>IF(DEGREES(ACOS(SIN(RADIANS(G1186))*SIN(RADIANS(E1181))+COS(RADIANS(G1186))*COS(RADIANS(E1181))*COS(RADIANS(AA1171))))&gt;90,0,$F$4*$F$5/E1180^2*(SIN(RADIANS(G1186))*SIN(RADIANS(E1181))+COS(RADIANS(G1186))*COS(RADIANS(E1181))*COS(RADIANS(AA1171))))</f>
        <v>#DIV/0!</v>
      </c>
      <c r="AB1186" t="e">
        <f>IF(DEGREES(ACOS(SIN(RADIANS(G1186))*SIN(RADIANS(E1181))+COS(RADIANS(G1186))*COS(RADIANS(E1181))*COS(RADIANS(AB1171))))&gt;90,0,$F$4*$F$5/E1180^2*(SIN(RADIANS(G1186))*SIN(RADIANS(E1181))+COS(RADIANS(G1186))*COS(RADIANS(E1181))*COS(RADIANS(AB1171))))</f>
        <v>#DIV/0!</v>
      </c>
      <c r="AC1186" t="e">
        <f>IF(DEGREES(ACOS(SIN(RADIANS(G1186))*SIN(RADIANS(E1181))+COS(RADIANS(G1186))*COS(RADIANS(E1181))*COS(RADIANS(AC1171))))&gt;90,0,$F$4*$F$5/E1180^2*(SIN(RADIANS(G1186))*SIN(RADIANS(E1181))+COS(RADIANS(G1186))*COS(RADIANS(E1181))*COS(RADIANS(AC1171))))</f>
        <v>#DIV/0!</v>
      </c>
      <c r="AD1186" t="e">
        <f>IF(DEGREES(ACOS(SIN(RADIANS(G1186))*SIN(RADIANS(E1181))+COS(RADIANS(G1186))*COS(RADIANS(E1181))*COS(RADIANS(AD1171))))&gt;90,0,$F$4*$F$5/E1180^2*(SIN(RADIANS(G1186))*SIN(RADIANS(E1181))+COS(RADIANS(G1186))*COS(RADIANS(E1181))*COS(RADIANS(AD1171))))</f>
        <v>#DIV/0!</v>
      </c>
      <c r="AE1186" t="e">
        <f>IF(DEGREES(ACOS(SIN(RADIANS(G1186))*SIN(RADIANS(E1181))+COS(RADIANS(G1186))*COS(RADIANS(E1181))*COS(RADIANS(AE1171))))&gt;90,0,$F$4*$F$5/E1180^2*(SIN(RADIANS(G1186))*SIN(RADIANS(E1181))+COS(RADIANS(G1186))*COS(RADIANS(E1181))*COS(RADIANS(AE1171))))</f>
        <v>#DIV/0!</v>
      </c>
      <c r="AF1186" t="e">
        <f>IF(DEGREES(ACOS(SIN(RADIANS(G1186))*SIN(RADIANS(E1181))+COS(RADIANS(G1186))*COS(RADIANS(E1181))*COS(RADIANS(AF1171))))&gt;90,0,$F$4*$F$5/E1180^2*(SIN(RADIANS(G1186))*SIN(RADIANS(E1181))+COS(RADIANS(G1186))*COS(RADIANS(E1181))*COS(RADIANS(AF1171))))</f>
        <v>#DIV/0!</v>
      </c>
      <c r="AG1186" t="e">
        <f>IF(DEGREES(ACOS(SIN(RADIANS(G1186))*SIN(RADIANS(E1181))+COS(RADIANS(G1186))*COS(RADIANS(E1181))*COS(RADIANS(AG1171))))&gt;90,0,$F$4*$F$5/E1180^2*(SIN(RADIANS(G1186))*SIN(RADIANS(E1181))+COS(RADIANS(G1186))*COS(RADIANS(E1181))*COS(RADIANS(AG1171))))</f>
        <v>#DIV/0!</v>
      </c>
      <c r="AH1186" t="e">
        <f>IF(DEGREES(ACOS(SIN(RADIANS(G1186))*SIN(RADIANS(E1181))+COS(RADIANS(G1186))*COS(RADIANS(E1181))*COS(RADIANS(AH1171))))&gt;90,0,$F$4*$F$5/E1180^2*(SIN(RADIANS(G1186))*SIN(RADIANS(E1181))+COS(RADIANS(G1186))*COS(RADIANS(E1181))*COS(RADIANS(AH1171))))</f>
        <v>#DIV/0!</v>
      </c>
      <c r="AI1186" t="e">
        <f>IF(DEGREES(ACOS(SIN(RADIANS(G1186))*SIN(RADIANS(E1181))+COS(RADIANS(G1186))*COS(RADIANS(E1181))*COS(RADIANS(AI1171))))&gt;90,0,$F$4*$F$5/E1180^2*(SIN(RADIANS(G1186))*SIN(RADIANS(E1181))+COS(RADIANS(G1186))*COS(RADIANS(E1181))*COS(RADIANS(AI1171))))</f>
        <v>#DIV/0!</v>
      </c>
      <c r="AJ1186" t="e">
        <f>IF(DEGREES(ACOS(SIN(RADIANS(G1186))*SIN(RADIANS(E1181))+COS(RADIANS(G1186))*COS(RADIANS(E1181))*COS(RADIANS(AJ1171))))&gt;90,0,$F$4*$F$5/E1180^2*(SIN(RADIANS(G1186))*SIN(RADIANS(E1181))+COS(RADIANS(G1186))*COS(RADIANS(E1181))*COS(RADIANS(AJ1171))))</f>
        <v>#DIV/0!</v>
      </c>
      <c r="AK1186">
        <f>IF(DEGREES(ACOS(SIN(RADIANS(G1186))*SIN(RADIANS(E1181))+COS(RADIANS(G1186))*COS(RADIANS(E1181))*COS(RADIANS(AK1171))))&gt;90,0,$F$4*$F$5/E1180^2*(SIN(RADIANS(G1186))*SIN(RADIANS(E1181))+COS(RADIANS(G1186))*COS(RADIANS(E1181))*COS(RADIANS(AK1171))))</f>
        <v>0</v>
      </c>
      <c r="AL1186">
        <f>IF(DEGREES(ACOS(SIN(RADIANS(G1186))*SIN(RADIANS(E1181))+COS(RADIANS(G1186))*COS(RADIANS(E1181))*COS(RADIANS(AL1171))))&gt;90,0,$F$4*$F$5/E1180^2*(SIN(RADIANS(G1186))*SIN(RADIANS(E1181))+COS(RADIANS(G1186))*COS(RADIANS(E1181))*COS(RADIANS(AL1171))))</f>
        <v>0</v>
      </c>
      <c r="AM1186">
        <f>IF(DEGREES(ACOS(SIN(RADIANS(G1186))*SIN(RADIANS(E1181))+COS(RADIANS(G1186))*COS(RADIANS(E1181))*COS(RADIANS(AM1171))))&gt;90,0,$F$4*$F$5/E1180^2*(SIN(RADIANS(G1186))*SIN(RADIANS(E1181))+COS(RADIANS(G1186))*COS(RADIANS(E1181))*COS(RADIANS(AM1171))))</f>
        <v>0</v>
      </c>
      <c r="AN1186">
        <f>IF(DEGREES(ACOS(SIN(RADIANS(G1186))*SIN(RADIANS(E1181))+COS(RADIANS(G1186))*COS(RADIANS(E1181))*COS(RADIANS(AN1171))))&gt;90,0,$F$4*$F$5/E1180^2*(SIN(RADIANS(G1186))*SIN(RADIANS(E1181))+COS(RADIANS(G1186))*COS(RADIANS(E1181))*COS(RADIANS(AN1171))))</f>
        <v>0</v>
      </c>
      <c r="AO1186">
        <f>IF(DEGREES(ACOS(SIN(RADIANS(G1186))*SIN(RADIANS(E1181))+COS(RADIANS(G1186))*COS(RADIANS(E1181))*COS(RADIANS(AO1171))))&gt;90,0,$F$4*$F$5/E1180^2*(SIN(RADIANS(G1186))*SIN(RADIANS(E1181))+COS(RADIANS(G1186))*COS(RADIANS(E1181))*COS(RADIANS(AO1171))))</f>
        <v>0</v>
      </c>
      <c r="AP1186">
        <f>IF(DEGREES(ACOS(SIN(RADIANS(G1186))*SIN(RADIANS(E1181))+COS(RADIANS(G1186))*COS(RADIANS(E1181))*COS(RADIANS(AP1171))))&gt;90,0,$F$4*$F$5/E1180^2*(SIN(RADIANS(G1186))*SIN(RADIANS(E1181))+COS(RADIANS(G1186))*COS(RADIANS(E1181))*COS(RADIANS(AP1171))))</f>
        <v>0</v>
      </c>
      <c r="AQ1186">
        <f>IF(DEGREES(ACOS(SIN(RADIANS(G1186))*SIN(RADIANS(E1181))+COS(RADIANS(G1186))*COS(RADIANS(E1181))*COS(RADIANS(AQ1171))))&gt;90,0,$F$4*$F$5/E1180^2*(SIN(RADIANS(G1186))*SIN(RADIANS(E1181))+COS(RADIANS(G1186))*COS(RADIANS(E1181))*COS(RADIANS(AQ1171))))</f>
        <v>0</v>
      </c>
      <c r="AR1186">
        <f>IF(DEGREES(ACOS(SIN(RADIANS(G1186))*SIN(RADIANS(E1181))+COS(RADIANS(G1186))*COS(RADIANS(E1181))*COS(RADIANS(AR1171))))&gt;90,0,$F$4*$F$5/E1180^2*(SIN(RADIANS(G1186))*SIN(RADIANS(E1181))+COS(RADIANS(G1186))*COS(RADIANS(E1181))*COS(RADIANS(AR1171))))</f>
        <v>0</v>
      </c>
    </row>
    <row r="1187" spans="2:44" x14ac:dyDescent="0.5">
      <c r="G1187">
        <v>-50</v>
      </c>
      <c r="I1187">
        <f>IF(DEGREES(ACOS(SIN(RADIANS(G1187))*SIN(RADIANS(E1181))+COS(RADIANS(G1187))*COS(RADIANS(E1181))*COS(RADIANS(I1171))))&gt;90,0,$F$4*$F$5/E1180^2*(SIN(RADIANS(G1187))*SIN(RADIANS(E1181))+COS(RADIANS(G1187))*COS(RADIANS(E1181))*COS(RADIANS(I1171))))</f>
        <v>0</v>
      </c>
      <c r="J1187">
        <f>IF(DEGREES(ACOS(SIN(RADIANS(G1187))*SIN(RADIANS(E1181))+COS(RADIANS(G1187))*COS(RADIANS(E1181))*COS(RADIANS(J1171))))&gt;90,0,$F$4*$F$5/E1180^2*(SIN(RADIANS(G1187))*SIN(RADIANS(E1181))+COS(RADIANS(G1187))*COS(RADIANS(E1181))*COS(RADIANS(J1171))))</f>
        <v>0</v>
      </c>
      <c r="K1187">
        <f>IF(DEGREES(ACOS(SIN(RADIANS(G1187))*SIN(RADIANS(E1181))+COS(RADIANS(G1187))*COS(RADIANS(E1181))*COS(RADIANS(K1171))))&gt;90,0,$F$4*$F$5/E1180^2*(SIN(RADIANS(G1187))*SIN(RADIANS(E1181))+COS(RADIANS(G1187))*COS(RADIANS(E1181))*COS(RADIANS(K1171))))</f>
        <v>0</v>
      </c>
      <c r="L1187">
        <f>IF(DEGREES(ACOS(SIN(RADIANS(G1187))*SIN(RADIANS(E1181))+COS(RADIANS(G1187))*COS(RADIANS(E1181))*COS(RADIANS(L1171))))&gt;90,0,$F$4*$F$5/E1180^2*(SIN(RADIANS(G1187))*SIN(RADIANS(E1181))+COS(RADIANS(G1187))*COS(RADIANS(E1181))*COS(RADIANS(L1171))))</f>
        <v>0</v>
      </c>
      <c r="M1187">
        <f>IF(DEGREES(ACOS(SIN(RADIANS(G1187))*SIN(RADIANS(E1181))+COS(RADIANS(G1187))*COS(RADIANS(E1181))*COS(RADIANS(M1171))))&gt;90,0,$F$4*$F$5/E1180^2*(SIN(RADIANS(G1187))*SIN(RADIANS(E1181))+COS(RADIANS(G1187))*COS(RADIANS(E1181))*COS(RADIANS(M1171))))</f>
        <v>0</v>
      </c>
      <c r="N1187">
        <f>IF(DEGREES(ACOS(SIN(RADIANS(G1187))*SIN(RADIANS(E1181))+COS(RADIANS(G1187))*COS(RADIANS(E1181))*COS(RADIANS(N1171))))&gt;90,0,$F$4*$F$5/E1180^2*(SIN(RADIANS(G1187))*SIN(RADIANS(E1181))+COS(RADIANS(G1187))*COS(RADIANS(E1181))*COS(RADIANS(N1171))))</f>
        <v>0</v>
      </c>
      <c r="O1187">
        <f>IF(DEGREES(ACOS(SIN(RADIANS(G1187))*SIN(RADIANS(E1181))+COS(RADIANS(G1187))*COS(RADIANS(E1181))*COS(RADIANS(O1171))))&gt;90,0,$F$4*$F$5/E1180^2*(SIN(RADIANS(G1187))*SIN(RADIANS(E1181))+COS(RADIANS(G1187))*COS(RADIANS(E1181))*COS(RADIANS(O1171))))</f>
        <v>0</v>
      </c>
      <c r="P1187">
        <f>IF(DEGREES(ACOS(SIN(RADIANS(G1187))*SIN(RADIANS(E1181))+COS(RADIANS(G1187))*COS(RADIANS(E1181))*COS(RADIANS(P1171))))&gt;90,0,$F$4*$F$5/E1180^2*(SIN(RADIANS(G1187))*SIN(RADIANS(E1181))+COS(RADIANS(G1187))*COS(RADIANS(E1181))*COS(RADIANS(P1171))))</f>
        <v>0</v>
      </c>
      <c r="Q1187">
        <f>IF(DEGREES(ACOS(SIN(RADIANS(G1187))*SIN(RADIANS(E1181))+COS(RADIANS(G1187))*COS(RADIANS(E1181))*COS(RADIANS(Q1171))))&gt;90,0,$F$4*$F$5/E1180^2*(SIN(RADIANS(G1187))*SIN(RADIANS(E1181))+COS(RADIANS(G1187))*COS(RADIANS(E1181))*COS(RADIANS(Q1171))))</f>
        <v>0</v>
      </c>
      <c r="R1187" t="e">
        <f>IF(DEGREES(ACOS(SIN(RADIANS(G1187))*SIN(RADIANS(E1181))+COS(RADIANS(G1187))*COS(RADIANS(E1181))*COS(RADIANS(R1171))))&gt;90,0,$F$4*$F$5/E1180^2*(SIN(RADIANS(G1187))*SIN(RADIANS(E1181))+COS(RADIANS(G1187))*COS(RADIANS(E1181))*COS(RADIANS(R1171))))</f>
        <v>#DIV/0!</v>
      </c>
      <c r="S1187" t="e">
        <f>IF(DEGREES(ACOS(SIN(RADIANS(G1187))*SIN(RADIANS(E1181))+COS(RADIANS(G1187))*COS(RADIANS(E1181))*COS(RADIANS(S1171))))&gt;90,0,$F$4*$F$5/E1180^2*(SIN(RADIANS(G1187))*SIN(RADIANS(E1181))+COS(RADIANS(G1187))*COS(RADIANS(E1181))*COS(RADIANS(S1171))))</f>
        <v>#DIV/0!</v>
      </c>
      <c r="T1187" t="e">
        <f>IF(DEGREES(ACOS(SIN(RADIANS(G1187))*SIN(RADIANS(E1181))+COS(RADIANS(G1187))*COS(RADIANS(E1181))*COS(RADIANS(T1171))))&gt;90,0,$F$4*$F$5/E1180^2*(SIN(RADIANS(G1187))*SIN(RADIANS(E1181))+COS(RADIANS(G1187))*COS(RADIANS(E1181))*COS(RADIANS(T1171))))</f>
        <v>#DIV/0!</v>
      </c>
      <c r="U1187" t="e">
        <f>IF(DEGREES(ACOS(SIN(RADIANS(G1187))*SIN(RADIANS(E1181))+COS(RADIANS(G1187))*COS(RADIANS(E1181))*COS(RADIANS(U1171))))&gt;90,0,$F$4*$F$5/E1180^2*(SIN(RADIANS(G1187))*SIN(RADIANS(E1181))+COS(RADIANS(G1187))*COS(RADIANS(E1181))*COS(RADIANS(U1171))))</f>
        <v>#DIV/0!</v>
      </c>
      <c r="V1187" t="e">
        <f>IF(DEGREES(ACOS(SIN(RADIANS(G1187))*SIN(RADIANS(E1181))+COS(RADIANS(G1187))*COS(RADIANS(E1181))*COS(RADIANS(V1171))))&gt;90,0,$F$4*$F$5/E1180^2*(SIN(RADIANS(G1187))*SIN(RADIANS(E1181))+COS(RADIANS(G1187))*COS(RADIANS(E1181))*COS(RADIANS(V1171))))</f>
        <v>#DIV/0!</v>
      </c>
      <c r="W1187" t="e">
        <f>IF(DEGREES(ACOS(SIN(RADIANS(G1187))*SIN(RADIANS(E1181))+COS(RADIANS(G1187))*COS(RADIANS(E1181))*COS(RADIANS(W1171))))&gt;90,0,$F$4*$F$5/E1180^2*(SIN(RADIANS(G1187))*SIN(RADIANS(E1181))+COS(RADIANS(G1187))*COS(RADIANS(E1181))*COS(RADIANS(W1171))))</f>
        <v>#DIV/0!</v>
      </c>
      <c r="X1187" t="e">
        <f>IF(DEGREES(ACOS(SIN(RADIANS(G1187))*SIN(RADIANS(E1181))+COS(RADIANS(G1187))*COS(RADIANS(E1181))*COS(RADIANS(X1171))))&gt;90,0,$F$4*$F$5/E1180^2*(SIN(RADIANS(G1187))*SIN(RADIANS(E1181))+COS(RADIANS(G1187))*COS(RADIANS(E1181))*COS(RADIANS(X1171))))</f>
        <v>#DIV/0!</v>
      </c>
      <c r="Y1187" t="e">
        <f>IF(DEGREES(ACOS(SIN(RADIANS(G1187))*SIN(RADIANS(E1181))+COS(RADIANS(G1187))*COS(RADIANS(E1181))*COS(RADIANS(Y1171))))&gt;90,0,$F$4*$F$5/E1180^2*(SIN(RADIANS(G1187))*SIN(RADIANS(E1181))+COS(RADIANS(G1187))*COS(RADIANS(E1181))*COS(RADIANS(Y1171))))</f>
        <v>#DIV/0!</v>
      </c>
      <c r="Z1187" t="e">
        <f>IF(DEGREES(ACOS(SIN(RADIANS(G1187))*SIN(RADIANS(E1181))+COS(RADIANS(G1187))*COS(RADIANS(E1181))*COS(RADIANS(Z1171))))&gt;90,0,$F$4*$F$5/E1180^2*(SIN(RADIANS(G1187))*SIN(RADIANS(E1181))+COS(RADIANS(G1187))*COS(RADIANS(E1181))*COS(RADIANS(Z1171))))</f>
        <v>#DIV/0!</v>
      </c>
      <c r="AA1187" t="e">
        <f>IF(DEGREES(ACOS(SIN(RADIANS(G1187))*SIN(RADIANS(E1181))+COS(RADIANS(G1187))*COS(RADIANS(E1181))*COS(RADIANS(AA1171))))&gt;90,0,$F$4*$F$5/E1180^2*(SIN(RADIANS(G1187))*SIN(RADIANS(E1181))+COS(RADIANS(G1187))*COS(RADIANS(E1181))*COS(RADIANS(AA1171))))</f>
        <v>#DIV/0!</v>
      </c>
      <c r="AB1187" t="e">
        <f>IF(DEGREES(ACOS(SIN(RADIANS(G1187))*SIN(RADIANS(E1181))+COS(RADIANS(G1187))*COS(RADIANS(E1181))*COS(RADIANS(AB1171))))&gt;90,0,$F$4*$F$5/E1180^2*(SIN(RADIANS(G1187))*SIN(RADIANS(E1181))+COS(RADIANS(G1187))*COS(RADIANS(E1181))*COS(RADIANS(AB1171))))</f>
        <v>#DIV/0!</v>
      </c>
      <c r="AC1187" t="e">
        <f>IF(DEGREES(ACOS(SIN(RADIANS(G1187))*SIN(RADIANS(E1181))+COS(RADIANS(G1187))*COS(RADIANS(E1181))*COS(RADIANS(AC1171))))&gt;90,0,$F$4*$F$5/E1180^2*(SIN(RADIANS(G1187))*SIN(RADIANS(E1181))+COS(RADIANS(G1187))*COS(RADIANS(E1181))*COS(RADIANS(AC1171))))</f>
        <v>#DIV/0!</v>
      </c>
      <c r="AD1187" t="e">
        <f>IF(DEGREES(ACOS(SIN(RADIANS(G1187))*SIN(RADIANS(E1181))+COS(RADIANS(G1187))*COS(RADIANS(E1181))*COS(RADIANS(AD1171))))&gt;90,0,$F$4*$F$5/E1180^2*(SIN(RADIANS(G1187))*SIN(RADIANS(E1181))+COS(RADIANS(G1187))*COS(RADIANS(E1181))*COS(RADIANS(AD1171))))</f>
        <v>#DIV/0!</v>
      </c>
      <c r="AE1187" t="e">
        <f>IF(DEGREES(ACOS(SIN(RADIANS(G1187))*SIN(RADIANS(E1181))+COS(RADIANS(G1187))*COS(RADIANS(E1181))*COS(RADIANS(AE1171))))&gt;90,0,$F$4*$F$5/E1180^2*(SIN(RADIANS(G1187))*SIN(RADIANS(E1181))+COS(RADIANS(G1187))*COS(RADIANS(E1181))*COS(RADIANS(AE1171))))</f>
        <v>#DIV/0!</v>
      </c>
      <c r="AF1187" t="e">
        <f>IF(DEGREES(ACOS(SIN(RADIANS(G1187))*SIN(RADIANS(E1181))+COS(RADIANS(G1187))*COS(RADIANS(E1181))*COS(RADIANS(AF1171))))&gt;90,0,$F$4*$F$5/E1180^2*(SIN(RADIANS(G1187))*SIN(RADIANS(E1181))+COS(RADIANS(G1187))*COS(RADIANS(E1181))*COS(RADIANS(AF1171))))</f>
        <v>#DIV/0!</v>
      </c>
      <c r="AG1187" t="e">
        <f>IF(DEGREES(ACOS(SIN(RADIANS(G1187))*SIN(RADIANS(E1181))+COS(RADIANS(G1187))*COS(RADIANS(E1181))*COS(RADIANS(AG1171))))&gt;90,0,$F$4*$F$5/E1180^2*(SIN(RADIANS(G1187))*SIN(RADIANS(E1181))+COS(RADIANS(G1187))*COS(RADIANS(E1181))*COS(RADIANS(AG1171))))</f>
        <v>#DIV/0!</v>
      </c>
      <c r="AH1187" t="e">
        <f>IF(DEGREES(ACOS(SIN(RADIANS(G1187))*SIN(RADIANS(E1181))+COS(RADIANS(G1187))*COS(RADIANS(E1181))*COS(RADIANS(AH1171))))&gt;90,0,$F$4*$F$5/E1180^2*(SIN(RADIANS(G1187))*SIN(RADIANS(E1181))+COS(RADIANS(G1187))*COS(RADIANS(E1181))*COS(RADIANS(AH1171))))</f>
        <v>#DIV/0!</v>
      </c>
      <c r="AI1187" t="e">
        <f>IF(DEGREES(ACOS(SIN(RADIANS(G1187))*SIN(RADIANS(E1181))+COS(RADIANS(G1187))*COS(RADIANS(E1181))*COS(RADIANS(AI1171))))&gt;90,0,$F$4*$F$5/E1180^2*(SIN(RADIANS(G1187))*SIN(RADIANS(E1181))+COS(RADIANS(G1187))*COS(RADIANS(E1181))*COS(RADIANS(AI1171))))</f>
        <v>#DIV/0!</v>
      </c>
      <c r="AJ1187" t="e">
        <f>IF(DEGREES(ACOS(SIN(RADIANS(G1187))*SIN(RADIANS(E1181))+COS(RADIANS(G1187))*COS(RADIANS(E1181))*COS(RADIANS(AJ1171))))&gt;90,0,$F$4*$F$5/E1180^2*(SIN(RADIANS(G1187))*SIN(RADIANS(E1181))+COS(RADIANS(G1187))*COS(RADIANS(E1181))*COS(RADIANS(AJ1171))))</f>
        <v>#DIV/0!</v>
      </c>
      <c r="AK1187">
        <f>IF(DEGREES(ACOS(SIN(RADIANS(G1187))*SIN(RADIANS(E1181))+COS(RADIANS(G1187))*COS(RADIANS(E1181))*COS(RADIANS(AK1171))))&gt;90,0,$F$4*$F$5/E1180^2*(SIN(RADIANS(G1187))*SIN(RADIANS(E1181))+COS(RADIANS(G1187))*COS(RADIANS(E1181))*COS(RADIANS(AK1171))))</f>
        <v>0</v>
      </c>
      <c r="AL1187">
        <f>IF(DEGREES(ACOS(SIN(RADIANS(G1187))*SIN(RADIANS(E1181))+COS(RADIANS(G1187))*COS(RADIANS(E1181))*COS(RADIANS(AL1171))))&gt;90,0,$F$4*$F$5/E1180^2*(SIN(RADIANS(G1187))*SIN(RADIANS(E1181))+COS(RADIANS(G1187))*COS(RADIANS(E1181))*COS(RADIANS(AL1171))))</f>
        <v>0</v>
      </c>
      <c r="AM1187">
        <f>IF(DEGREES(ACOS(SIN(RADIANS(G1187))*SIN(RADIANS(E1181))+COS(RADIANS(G1187))*COS(RADIANS(E1181))*COS(RADIANS(AM1171))))&gt;90,0,$F$4*$F$5/E1180^2*(SIN(RADIANS(G1187))*SIN(RADIANS(E1181))+COS(RADIANS(G1187))*COS(RADIANS(E1181))*COS(RADIANS(AM1171))))</f>
        <v>0</v>
      </c>
      <c r="AN1187">
        <f>IF(DEGREES(ACOS(SIN(RADIANS(G1187))*SIN(RADIANS(E1181))+COS(RADIANS(G1187))*COS(RADIANS(E1181))*COS(RADIANS(AN1171))))&gt;90,0,$F$4*$F$5/E1180^2*(SIN(RADIANS(G1187))*SIN(RADIANS(E1181))+COS(RADIANS(G1187))*COS(RADIANS(E1181))*COS(RADIANS(AN1171))))</f>
        <v>0</v>
      </c>
      <c r="AO1187">
        <f>IF(DEGREES(ACOS(SIN(RADIANS(G1187))*SIN(RADIANS(E1181))+COS(RADIANS(G1187))*COS(RADIANS(E1181))*COS(RADIANS(AO1171))))&gt;90,0,$F$4*$F$5/E1180^2*(SIN(RADIANS(G1187))*SIN(RADIANS(E1181))+COS(RADIANS(G1187))*COS(RADIANS(E1181))*COS(RADIANS(AO1171))))</f>
        <v>0</v>
      </c>
      <c r="AP1187">
        <f>IF(DEGREES(ACOS(SIN(RADIANS(G1187))*SIN(RADIANS(E1181))+COS(RADIANS(G1187))*COS(RADIANS(E1181))*COS(RADIANS(AP1171))))&gt;90,0,$F$4*$F$5/E1180^2*(SIN(RADIANS(G1187))*SIN(RADIANS(E1181))+COS(RADIANS(G1187))*COS(RADIANS(E1181))*COS(RADIANS(AP1171))))</f>
        <v>0</v>
      </c>
      <c r="AQ1187">
        <f>IF(DEGREES(ACOS(SIN(RADIANS(G1187))*SIN(RADIANS(E1181))+COS(RADIANS(G1187))*COS(RADIANS(E1181))*COS(RADIANS(AQ1171))))&gt;90,0,$F$4*$F$5/E1180^2*(SIN(RADIANS(G1187))*SIN(RADIANS(E1181))+COS(RADIANS(G1187))*COS(RADIANS(E1181))*COS(RADIANS(AQ1171))))</f>
        <v>0</v>
      </c>
      <c r="AR1187">
        <f>IF(DEGREES(ACOS(SIN(RADIANS(G1187))*SIN(RADIANS(E1181))+COS(RADIANS(G1187))*COS(RADIANS(E1181))*COS(RADIANS(AR1171))))&gt;90,0,$F$4*$F$5/E1180^2*(SIN(RADIANS(G1187))*SIN(RADIANS(E1181))+COS(RADIANS(G1187))*COS(RADIANS(E1181))*COS(RADIANS(AR1171))))</f>
        <v>0</v>
      </c>
    </row>
    <row r="1188" spans="2:44" x14ac:dyDescent="0.5">
      <c r="G1188">
        <v>-60</v>
      </c>
      <c r="I1188">
        <f>IF(DEGREES(ACOS(SIN(RADIANS(G1188))*SIN(RADIANS(E1181))+COS(RADIANS(G1188))*COS(RADIANS(E1181))*COS(RADIANS(I1171))))&gt;90,0,$F$4*$F$5/E1180^2*(SIN(RADIANS(G1188))*SIN(RADIANS(E1181))+COS(RADIANS(G1188))*COS(RADIANS(E1181))*COS(RADIANS(I1171))))</f>
        <v>0</v>
      </c>
      <c r="J1188">
        <f>IF(DEGREES(ACOS(SIN(RADIANS(G1188))*SIN(RADIANS(E1181))+COS(RADIANS(G1188))*COS(RADIANS(E1181))*COS(RADIANS(J1171))))&gt;90,0,$F$4*$F$5/E1180^2*(SIN(RADIANS(G1188))*SIN(RADIANS(E1181))+COS(RADIANS(G1188))*COS(RADIANS(E1181))*COS(RADIANS(J1171))))</f>
        <v>0</v>
      </c>
      <c r="K1188">
        <f>IF(DEGREES(ACOS(SIN(RADIANS(G1188))*SIN(RADIANS(E1181))+COS(RADIANS(G1188))*COS(RADIANS(E1181))*COS(RADIANS(K1171))))&gt;90,0,$F$4*$F$5/E1180^2*(SIN(RADIANS(G1188))*SIN(RADIANS(E1181))+COS(RADIANS(G1188))*COS(RADIANS(E1181))*COS(RADIANS(K1171))))</f>
        <v>0</v>
      </c>
      <c r="L1188">
        <f>IF(DEGREES(ACOS(SIN(RADIANS(G1188))*SIN(RADIANS(E1181))+COS(RADIANS(G1188))*COS(RADIANS(E1181))*COS(RADIANS(L1171))))&gt;90,0,$F$4*$F$5/E1180^2*(SIN(RADIANS(G1188))*SIN(RADIANS(E1181))+COS(RADIANS(G1188))*COS(RADIANS(E1181))*COS(RADIANS(L1171))))</f>
        <v>0</v>
      </c>
      <c r="M1188">
        <f>IF(DEGREES(ACOS(SIN(RADIANS(G1188))*SIN(RADIANS(E1181))+COS(RADIANS(G1188))*COS(RADIANS(E1181))*COS(RADIANS(M1171))))&gt;90,0,$F$4*$F$5/E1180^2*(SIN(RADIANS(G1188))*SIN(RADIANS(E1181))+COS(RADIANS(G1188))*COS(RADIANS(E1181))*COS(RADIANS(M1171))))</f>
        <v>0</v>
      </c>
      <c r="N1188">
        <f>IF(DEGREES(ACOS(SIN(RADIANS(G1188))*SIN(RADIANS(E1181))+COS(RADIANS(G1188))*COS(RADIANS(E1181))*COS(RADIANS(N1171))))&gt;90,0,$F$4*$F$5/E1180^2*(SIN(RADIANS(G1188))*SIN(RADIANS(E1181))+COS(RADIANS(G1188))*COS(RADIANS(E1181))*COS(RADIANS(N1171))))</f>
        <v>0</v>
      </c>
      <c r="O1188">
        <f>IF(DEGREES(ACOS(SIN(RADIANS(G1188))*SIN(RADIANS(E1181))+COS(RADIANS(G1188))*COS(RADIANS(E1181))*COS(RADIANS(O1171))))&gt;90,0,$F$4*$F$5/E1180^2*(SIN(RADIANS(G1188))*SIN(RADIANS(E1181))+COS(RADIANS(G1188))*COS(RADIANS(E1181))*COS(RADIANS(O1171))))</f>
        <v>0</v>
      </c>
      <c r="P1188">
        <f>IF(DEGREES(ACOS(SIN(RADIANS(G1188))*SIN(RADIANS(E1181))+COS(RADIANS(G1188))*COS(RADIANS(E1181))*COS(RADIANS(P1171))))&gt;90,0,$F$4*$F$5/E1180^2*(SIN(RADIANS(G1188))*SIN(RADIANS(E1181))+COS(RADIANS(G1188))*COS(RADIANS(E1181))*COS(RADIANS(P1171))))</f>
        <v>0</v>
      </c>
      <c r="Q1188">
        <f>IF(DEGREES(ACOS(SIN(RADIANS(G1188))*SIN(RADIANS(E1181))+COS(RADIANS(G1188))*COS(RADIANS(E1181))*COS(RADIANS(Q1171))))&gt;90,0,$F$4*$F$5/E1180^2*(SIN(RADIANS(G1188))*SIN(RADIANS(E1181))+COS(RADIANS(G1188))*COS(RADIANS(E1181))*COS(RADIANS(Q1171))))</f>
        <v>0</v>
      </c>
      <c r="R1188" t="e">
        <f>IF(DEGREES(ACOS(SIN(RADIANS(G1188))*SIN(RADIANS(E1181))+COS(RADIANS(G1188))*COS(RADIANS(E1181))*COS(RADIANS(R1171))))&gt;90,0,$F$4*$F$5/E1180^2*(SIN(RADIANS(G1188))*SIN(RADIANS(E1181))+COS(RADIANS(G1188))*COS(RADIANS(E1181))*COS(RADIANS(R1171))))</f>
        <v>#DIV/0!</v>
      </c>
      <c r="S1188" t="e">
        <f>IF(DEGREES(ACOS(SIN(RADIANS(G1188))*SIN(RADIANS(E1181))+COS(RADIANS(G1188))*COS(RADIANS(E1181))*COS(RADIANS(S1171))))&gt;90,0,$F$4*$F$5/E1180^2*(SIN(RADIANS(G1188))*SIN(RADIANS(E1181))+COS(RADIANS(G1188))*COS(RADIANS(E1181))*COS(RADIANS(S1171))))</f>
        <v>#DIV/0!</v>
      </c>
      <c r="T1188" t="e">
        <f>IF(DEGREES(ACOS(SIN(RADIANS(G1188))*SIN(RADIANS(E1181))+COS(RADIANS(G1188))*COS(RADIANS(E1181))*COS(RADIANS(T1171))))&gt;90,0,$F$4*$F$5/E1180^2*(SIN(RADIANS(G1188))*SIN(RADIANS(E1181))+COS(RADIANS(G1188))*COS(RADIANS(E1181))*COS(RADIANS(T1171))))</f>
        <v>#DIV/0!</v>
      </c>
      <c r="U1188" t="e">
        <f>IF(DEGREES(ACOS(SIN(RADIANS(G1188))*SIN(RADIANS(E1181))+COS(RADIANS(G1188))*COS(RADIANS(E1181))*COS(RADIANS(U1171))))&gt;90,0,$F$4*$F$5/E1180^2*(SIN(RADIANS(G1188))*SIN(RADIANS(E1181))+COS(RADIANS(G1188))*COS(RADIANS(E1181))*COS(RADIANS(U1171))))</f>
        <v>#DIV/0!</v>
      </c>
      <c r="V1188" t="e">
        <f>IF(DEGREES(ACOS(SIN(RADIANS(G1188))*SIN(RADIANS(E1181))+COS(RADIANS(G1188))*COS(RADIANS(E1181))*COS(RADIANS(V1171))))&gt;90,0,$F$4*$F$5/E1180^2*(SIN(RADIANS(G1188))*SIN(RADIANS(E1181))+COS(RADIANS(G1188))*COS(RADIANS(E1181))*COS(RADIANS(V1171))))</f>
        <v>#DIV/0!</v>
      </c>
      <c r="W1188" t="e">
        <f>IF(DEGREES(ACOS(SIN(RADIANS(G1188))*SIN(RADIANS(E1181))+COS(RADIANS(G1188))*COS(RADIANS(E1181))*COS(RADIANS(W1171))))&gt;90,0,$F$4*$F$5/E1180^2*(SIN(RADIANS(G1188))*SIN(RADIANS(E1181))+COS(RADIANS(G1188))*COS(RADIANS(E1181))*COS(RADIANS(W1171))))</f>
        <v>#DIV/0!</v>
      </c>
      <c r="X1188" t="e">
        <f>IF(DEGREES(ACOS(SIN(RADIANS(G1188))*SIN(RADIANS(E1181))+COS(RADIANS(G1188))*COS(RADIANS(E1181))*COS(RADIANS(X1171))))&gt;90,0,$F$4*$F$5/E1180^2*(SIN(RADIANS(G1188))*SIN(RADIANS(E1181))+COS(RADIANS(G1188))*COS(RADIANS(E1181))*COS(RADIANS(X1171))))</f>
        <v>#DIV/0!</v>
      </c>
      <c r="Y1188" t="e">
        <f>IF(DEGREES(ACOS(SIN(RADIANS(G1188))*SIN(RADIANS(E1181))+COS(RADIANS(G1188))*COS(RADIANS(E1181))*COS(RADIANS(Y1171))))&gt;90,0,$F$4*$F$5/E1180^2*(SIN(RADIANS(G1188))*SIN(RADIANS(E1181))+COS(RADIANS(G1188))*COS(RADIANS(E1181))*COS(RADIANS(Y1171))))</f>
        <v>#DIV/0!</v>
      </c>
      <c r="Z1188" t="e">
        <f>IF(DEGREES(ACOS(SIN(RADIANS(G1188))*SIN(RADIANS(E1181))+COS(RADIANS(G1188))*COS(RADIANS(E1181))*COS(RADIANS(Z1171))))&gt;90,0,$F$4*$F$5/E1180^2*(SIN(RADIANS(G1188))*SIN(RADIANS(E1181))+COS(RADIANS(G1188))*COS(RADIANS(E1181))*COS(RADIANS(Z1171))))</f>
        <v>#DIV/0!</v>
      </c>
      <c r="AA1188" t="e">
        <f>IF(DEGREES(ACOS(SIN(RADIANS(G1188))*SIN(RADIANS(E1181))+COS(RADIANS(G1188))*COS(RADIANS(E1181))*COS(RADIANS(AA1171))))&gt;90,0,$F$4*$F$5/E1180^2*(SIN(RADIANS(G1188))*SIN(RADIANS(E1181))+COS(RADIANS(G1188))*COS(RADIANS(E1181))*COS(RADIANS(AA1171))))</f>
        <v>#DIV/0!</v>
      </c>
      <c r="AB1188" t="e">
        <f>IF(DEGREES(ACOS(SIN(RADIANS(G1188))*SIN(RADIANS(E1181))+COS(RADIANS(G1188))*COS(RADIANS(E1181))*COS(RADIANS(AB1171))))&gt;90,0,$F$4*$F$5/E1180^2*(SIN(RADIANS(G1188))*SIN(RADIANS(E1181))+COS(RADIANS(G1188))*COS(RADIANS(E1181))*COS(RADIANS(AB1171))))</f>
        <v>#DIV/0!</v>
      </c>
      <c r="AC1188" t="e">
        <f>IF(DEGREES(ACOS(SIN(RADIANS(G1188))*SIN(RADIANS(E1181))+COS(RADIANS(G1188))*COS(RADIANS(E1181))*COS(RADIANS(AC1171))))&gt;90,0,$F$4*$F$5/E1180^2*(SIN(RADIANS(G1188))*SIN(RADIANS(E1181))+COS(RADIANS(G1188))*COS(RADIANS(E1181))*COS(RADIANS(AC1171))))</f>
        <v>#DIV/0!</v>
      </c>
      <c r="AD1188" t="e">
        <f>IF(DEGREES(ACOS(SIN(RADIANS(G1188))*SIN(RADIANS(E1181))+COS(RADIANS(G1188))*COS(RADIANS(E1181))*COS(RADIANS(AD1171))))&gt;90,0,$F$4*$F$5/E1180^2*(SIN(RADIANS(G1188))*SIN(RADIANS(E1181))+COS(RADIANS(G1188))*COS(RADIANS(E1181))*COS(RADIANS(AD1171))))</f>
        <v>#DIV/0!</v>
      </c>
      <c r="AE1188" t="e">
        <f>IF(DEGREES(ACOS(SIN(RADIANS(G1188))*SIN(RADIANS(E1181))+COS(RADIANS(G1188))*COS(RADIANS(E1181))*COS(RADIANS(AE1171))))&gt;90,0,$F$4*$F$5/E1180^2*(SIN(RADIANS(G1188))*SIN(RADIANS(E1181))+COS(RADIANS(G1188))*COS(RADIANS(E1181))*COS(RADIANS(AE1171))))</f>
        <v>#DIV/0!</v>
      </c>
      <c r="AF1188" t="e">
        <f>IF(DEGREES(ACOS(SIN(RADIANS(G1188))*SIN(RADIANS(E1181))+COS(RADIANS(G1188))*COS(RADIANS(E1181))*COS(RADIANS(AF1171))))&gt;90,0,$F$4*$F$5/E1180^2*(SIN(RADIANS(G1188))*SIN(RADIANS(E1181))+COS(RADIANS(G1188))*COS(RADIANS(E1181))*COS(RADIANS(AF1171))))</f>
        <v>#DIV/0!</v>
      </c>
      <c r="AG1188" t="e">
        <f>IF(DEGREES(ACOS(SIN(RADIANS(G1188))*SIN(RADIANS(E1181))+COS(RADIANS(G1188))*COS(RADIANS(E1181))*COS(RADIANS(AG1171))))&gt;90,0,$F$4*$F$5/E1180^2*(SIN(RADIANS(G1188))*SIN(RADIANS(E1181))+COS(RADIANS(G1188))*COS(RADIANS(E1181))*COS(RADIANS(AG1171))))</f>
        <v>#DIV/0!</v>
      </c>
      <c r="AH1188" t="e">
        <f>IF(DEGREES(ACOS(SIN(RADIANS(G1188))*SIN(RADIANS(E1181))+COS(RADIANS(G1188))*COS(RADIANS(E1181))*COS(RADIANS(AH1171))))&gt;90,0,$F$4*$F$5/E1180^2*(SIN(RADIANS(G1188))*SIN(RADIANS(E1181))+COS(RADIANS(G1188))*COS(RADIANS(E1181))*COS(RADIANS(AH1171))))</f>
        <v>#DIV/0!</v>
      </c>
      <c r="AI1188" t="e">
        <f>IF(DEGREES(ACOS(SIN(RADIANS(G1188))*SIN(RADIANS(E1181))+COS(RADIANS(G1188))*COS(RADIANS(E1181))*COS(RADIANS(AI1171))))&gt;90,0,$F$4*$F$5/E1180^2*(SIN(RADIANS(G1188))*SIN(RADIANS(E1181))+COS(RADIANS(G1188))*COS(RADIANS(E1181))*COS(RADIANS(AI1171))))</f>
        <v>#DIV/0!</v>
      </c>
      <c r="AJ1188" t="e">
        <f>IF(DEGREES(ACOS(SIN(RADIANS(G1188))*SIN(RADIANS(E1181))+COS(RADIANS(G1188))*COS(RADIANS(E1181))*COS(RADIANS(AJ1171))))&gt;90,0,$F$4*$F$5/E1180^2*(SIN(RADIANS(G1188))*SIN(RADIANS(E1181))+COS(RADIANS(G1188))*COS(RADIANS(E1181))*COS(RADIANS(AJ1171))))</f>
        <v>#DIV/0!</v>
      </c>
      <c r="AK1188">
        <f>IF(DEGREES(ACOS(SIN(RADIANS(G1188))*SIN(RADIANS(E1181))+COS(RADIANS(G1188))*COS(RADIANS(E1181))*COS(RADIANS(AK1171))))&gt;90,0,$F$4*$F$5/E1180^2*(SIN(RADIANS(G1188))*SIN(RADIANS(E1181))+COS(RADIANS(G1188))*COS(RADIANS(E1181))*COS(RADIANS(AK1171))))</f>
        <v>0</v>
      </c>
      <c r="AL1188">
        <f>IF(DEGREES(ACOS(SIN(RADIANS(G1188))*SIN(RADIANS(E1181))+COS(RADIANS(G1188))*COS(RADIANS(E1181))*COS(RADIANS(AL1171))))&gt;90,0,$F$4*$F$5/E1180^2*(SIN(RADIANS(G1188))*SIN(RADIANS(E1181))+COS(RADIANS(G1188))*COS(RADIANS(E1181))*COS(RADIANS(AL1171))))</f>
        <v>0</v>
      </c>
      <c r="AM1188">
        <f>IF(DEGREES(ACOS(SIN(RADIANS(G1188))*SIN(RADIANS(E1181))+COS(RADIANS(G1188))*COS(RADIANS(E1181))*COS(RADIANS(AM1171))))&gt;90,0,$F$4*$F$5/E1180^2*(SIN(RADIANS(G1188))*SIN(RADIANS(E1181))+COS(RADIANS(G1188))*COS(RADIANS(E1181))*COS(RADIANS(AM1171))))</f>
        <v>0</v>
      </c>
      <c r="AN1188">
        <f>IF(DEGREES(ACOS(SIN(RADIANS(G1188))*SIN(RADIANS(E1181))+COS(RADIANS(G1188))*COS(RADIANS(E1181))*COS(RADIANS(AN1171))))&gt;90,0,$F$4*$F$5/E1180^2*(SIN(RADIANS(G1188))*SIN(RADIANS(E1181))+COS(RADIANS(G1188))*COS(RADIANS(E1181))*COS(RADIANS(AN1171))))</f>
        <v>0</v>
      </c>
      <c r="AO1188">
        <f>IF(DEGREES(ACOS(SIN(RADIANS(G1188))*SIN(RADIANS(E1181))+COS(RADIANS(G1188))*COS(RADIANS(E1181))*COS(RADIANS(AO1171))))&gt;90,0,$F$4*$F$5/E1180^2*(SIN(RADIANS(G1188))*SIN(RADIANS(E1181))+COS(RADIANS(G1188))*COS(RADIANS(E1181))*COS(RADIANS(AO1171))))</f>
        <v>0</v>
      </c>
      <c r="AP1188">
        <f>IF(DEGREES(ACOS(SIN(RADIANS(G1188))*SIN(RADIANS(E1181))+COS(RADIANS(G1188))*COS(RADIANS(E1181))*COS(RADIANS(AP1171))))&gt;90,0,$F$4*$F$5/E1180^2*(SIN(RADIANS(G1188))*SIN(RADIANS(E1181))+COS(RADIANS(G1188))*COS(RADIANS(E1181))*COS(RADIANS(AP1171))))</f>
        <v>0</v>
      </c>
      <c r="AQ1188">
        <f>IF(DEGREES(ACOS(SIN(RADIANS(G1188))*SIN(RADIANS(E1181))+COS(RADIANS(G1188))*COS(RADIANS(E1181))*COS(RADIANS(AQ1171))))&gt;90,0,$F$4*$F$5/E1180^2*(SIN(RADIANS(G1188))*SIN(RADIANS(E1181))+COS(RADIANS(G1188))*COS(RADIANS(E1181))*COS(RADIANS(AQ1171))))</f>
        <v>0</v>
      </c>
      <c r="AR1188">
        <f>IF(DEGREES(ACOS(SIN(RADIANS(G1188))*SIN(RADIANS(E1181))+COS(RADIANS(G1188))*COS(RADIANS(E1181))*COS(RADIANS(AR1171))))&gt;90,0,$F$4*$F$5/E1180^2*(SIN(RADIANS(G1188))*SIN(RADIANS(E1181))+COS(RADIANS(G1188))*COS(RADIANS(E1181))*COS(RADIANS(AR1171))))</f>
        <v>0</v>
      </c>
    </row>
    <row r="1189" spans="2:44" x14ac:dyDescent="0.5">
      <c r="G1189">
        <v>-70</v>
      </c>
      <c r="I1189">
        <f>IF(DEGREES(ACOS(SIN(RADIANS(G1189))*SIN(RADIANS(E1181))+COS(RADIANS(G1189))*COS(RADIANS(E1181))*COS(RADIANS(I1171))))&gt;90,0,$F$4*$F$5/E1180^2*(SIN(RADIANS(G1189))*SIN(RADIANS(E1181))+COS(RADIANS(G1189))*COS(RADIANS(E1181))*COS(RADIANS(I1171))))</f>
        <v>0</v>
      </c>
      <c r="J1189">
        <f>IF(DEGREES(ACOS(SIN(RADIANS(G1189))*SIN(RADIANS(E1181))+COS(RADIANS(G1189))*COS(RADIANS(E1181))*COS(RADIANS(J1171))))&gt;90,0,$F$4*$F$5/E1180^2*(SIN(RADIANS(G1189))*SIN(RADIANS(E1181))+COS(RADIANS(G1189))*COS(RADIANS(E1181))*COS(RADIANS(J1171))))</f>
        <v>0</v>
      </c>
      <c r="K1189">
        <f>IF(DEGREES(ACOS(SIN(RADIANS(G1189))*SIN(RADIANS(E1181))+COS(RADIANS(G1189))*COS(RADIANS(E1181))*COS(RADIANS(K1171))))&gt;90,0,$F$4*$F$5/E1180^2*(SIN(RADIANS(G1189))*SIN(RADIANS(E1181))+COS(RADIANS(G1189))*COS(RADIANS(E1181))*COS(RADIANS(K1171))))</f>
        <v>0</v>
      </c>
      <c r="L1189">
        <f>IF(DEGREES(ACOS(SIN(RADIANS(G1189))*SIN(RADIANS(E1181))+COS(RADIANS(G1189))*COS(RADIANS(E1181))*COS(RADIANS(L1171))))&gt;90,0,$F$4*$F$5/E1180^2*(SIN(RADIANS(G1189))*SIN(RADIANS(E1181))+COS(RADIANS(G1189))*COS(RADIANS(E1181))*COS(RADIANS(L1171))))</f>
        <v>0</v>
      </c>
      <c r="M1189">
        <f>IF(DEGREES(ACOS(SIN(RADIANS(G1189))*SIN(RADIANS(E1181))+COS(RADIANS(G1189))*COS(RADIANS(E1181))*COS(RADIANS(M1171))))&gt;90,0,$F$4*$F$5/E1180^2*(SIN(RADIANS(G1189))*SIN(RADIANS(E1181))+COS(RADIANS(G1189))*COS(RADIANS(E1181))*COS(RADIANS(M1171))))</f>
        <v>0</v>
      </c>
      <c r="N1189">
        <f>IF(DEGREES(ACOS(SIN(RADIANS(G1189))*SIN(RADIANS(E1181))+COS(RADIANS(G1189))*COS(RADIANS(E1181))*COS(RADIANS(N1171))))&gt;90,0,$F$4*$F$5/E1180^2*(SIN(RADIANS(G1189))*SIN(RADIANS(E1181))+COS(RADIANS(G1189))*COS(RADIANS(E1181))*COS(RADIANS(N1171))))</f>
        <v>0</v>
      </c>
      <c r="O1189">
        <f>IF(DEGREES(ACOS(SIN(RADIANS(G1189))*SIN(RADIANS(E1181))+COS(RADIANS(G1189))*COS(RADIANS(E1181))*COS(RADIANS(O1171))))&gt;90,0,$F$4*$F$5/E1180^2*(SIN(RADIANS(G1189))*SIN(RADIANS(E1181))+COS(RADIANS(G1189))*COS(RADIANS(E1181))*COS(RADIANS(O1171))))</f>
        <v>0</v>
      </c>
      <c r="P1189">
        <f>IF(DEGREES(ACOS(SIN(RADIANS(G1189))*SIN(RADIANS(E1181))+COS(RADIANS(G1189))*COS(RADIANS(E1181))*COS(RADIANS(P1171))))&gt;90,0,$F$4*$F$5/E1180^2*(SIN(RADIANS(G1189))*SIN(RADIANS(E1181))+COS(RADIANS(G1189))*COS(RADIANS(E1181))*COS(RADIANS(P1171))))</f>
        <v>0</v>
      </c>
      <c r="Q1189">
        <f>IF(DEGREES(ACOS(SIN(RADIANS(G1189))*SIN(RADIANS(E1181))+COS(RADIANS(G1189))*COS(RADIANS(E1181))*COS(RADIANS(Q1171))))&gt;90,0,$F$4*$F$5/E1180^2*(SIN(RADIANS(G1189))*SIN(RADIANS(E1181))+COS(RADIANS(G1189))*COS(RADIANS(E1181))*COS(RADIANS(Q1171))))</f>
        <v>0</v>
      </c>
      <c r="R1189" t="e">
        <f>IF(DEGREES(ACOS(SIN(RADIANS(G1189))*SIN(RADIANS(E1181))+COS(RADIANS(G1189))*COS(RADIANS(E1181))*COS(RADIANS(R1171))))&gt;90,0,$F$4*$F$5/E1180^2*(SIN(RADIANS(G1189))*SIN(RADIANS(E1181))+COS(RADIANS(G1189))*COS(RADIANS(E1181))*COS(RADIANS(R1171))))</f>
        <v>#DIV/0!</v>
      </c>
      <c r="S1189" t="e">
        <f>IF(DEGREES(ACOS(SIN(RADIANS(G1189))*SIN(RADIANS(E1181))+COS(RADIANS(G1189))*COS(RADIANS(E1181))*COS(RADIANS(S1171))))&gt;90,0,$F$4*$F$5/E1180^2*(SIN(RADIANS(G1189))*SIN(RADIANS(E1181))+COS(RADIANS(G1189))*COS(RADIANS(E1181))*COS(RADIANS(S1171))))</f>
        <v>#DIV/0!</v>
      </c>
      <c r="T1189" t="e">
        <f>IF(DEGREES(ACOS(SIN(RADIANS(G1189))*SIN(RADIANS(E1181))+COS(RADIANS(G1189))*COS(RADIANS(E1181))*COS(RADIANS(T1171))))&gt;90,0,$F$4*$F$5/E1180^2*(SIN(RADIANS(G1189))*SIN(RADIANS(E1181))+COS(RADIANS(G1189))*COS(RADIANS(E1181))*COS(RADIANS(T1171))))</f>
        <v>#DIV/0!</v>
      </c>
      <c r="U1189" t="e">
        <f>IF(DEGREES(ACOS(SIN(RADIANS(G1189))*SIN(RADIANS(E1181))+COS(RADIANS(G1189))*COS(RADIANS(E1181))*COS(RADIANS(U1171))))&gt;90,0,$F$4*$F$5/E1180^2*(SIN(RADIANS(G1189))*SIN(RADIANS(E1181))+COS(RADIANS(G1189))*COS(RADIANS(E1181))*COS(RADIANS(U1171))))</f>
        <v>#DIV/0!</v>
      </c>
      <c r="V1189" t="e">
        <f>IF(DEGREES(ACOS(SIN(RADIANS(G1189))*SIN(RADIANS(E1181))+COS(RADIANS(G1189))*COS(RADIANS(E1181))*COS(RADIANS(V1171))))&gt;90,0,$F$4*$F$5/E1180^2*(SIN(RADIANS(G1189))*SIN(RADIANS(E1181))+COS(RADIANS(G1189))*COS(RADIANS(E1181))*COS(RADIANS(V1171))))</f>
        <v>#DIV/0!</v>
      </c>
      <c r="W1189" t="e">
        <f>IF(DEGREES(ACOS(SIN(RADIANS(G1189))*SIN(RADIANS(E1181))+COS(RADIANS(G1189))*COS(RADIANS(E1181))*COS(RADIANS(W1171))))&gt;90,0,$F$4*$F$5/E1180^2*(SIN(RADIANS(G1189))*SIN(RADIANS(E1181))+COS(RADIANS(G1189))*COS(RADIANS(E1181))*COS(RADIANS(W1171))))</f>
        <v>#DIV/0!</v>
      </c>
      <c r="X1189" t="e">
        <f>IF(DEGREES(ACOS(SIN(RADIANS(G1189))*SIN(RADIANS(E1181))+COS(RADIANS(G1189))*COS(RADIANS(E1181))*COS(RADIANS(X1171))))&gt;90,0,$F$4*$F$5/E1180^2*(SIN(RADIANS(G1189))*SIN(RADIANS(E1181))+COS(RADIANS(G1189))*COS(RADIANS(E1181))*COS(RADIANS(X1171))))</f>
        <v>#DIV/0!</v>
      </c>
      <c r="Y1189" t="e">
        <f>IF(DEGREES(ACOS(SIN(RADIANS(G1189))*SIN(RADIANS(E1181))+COS(RADIANS(G1189))*COS(RADIANS(E1181))*COS(RADIANS(Y1171))))&gt;90,0,$F$4*$F$5/E1180^2*(SIN(RADIANS(G1189))*SIN(RADIANS(E1181))+COS(RADIANS(G1189))*COS(RADIANS(E1181))*COS(RADIANS(Y1171))))</f>
        <v>#DIV/0!</v>
      </c>
      <c r="Z1189" t="e">
        <f>IF(DEGREES(ACOS(SIN(RADIANS(G1189))*SIN(RADIANS(E1181))+COS(RADIANS(G1189))*COS(RADIANS(E1181))*COS(RADIANS(Z1171))))&gt;90,0,$F$4*$F$5/E1180^2*(SIN(RADIANS(G1189))*SIN(RADIANS(E1181))+COS(RADIANS(G1189))*COS(RADIANS(E1181))*COS(RADIANS(Z1171))))</f>
        <v>#DIV/0!</v>
      </c>
      <c r="AA1189" t="e">
        <f>IF(DEGREES(ACOS(SIN(RADIANS(G1189))*SIN(RADIANS(E1181))+COS(RADIANS(G1189))*COS(RADIANS(E1181))*COS(RADIANS(AA1171))))&gt;90,0,$F$4*$F$5/E1180^2*(SIN(RADIANS(G1189))*SIN(RADIANS(E1181))+COS(RADIANS(G1189))*COS(RADIANS(E1181))*COS(RADIANS(AA1171))))</f>
        <v>#DIV/0!</v>
      </c>
      <c r="AB1189" t="e">
        <f>IF(DEGREES(ACOS(SIN(RADIANS(G1189))*SIN(RADIANS(E1181))+COS(RADIANS(G1189))*COS(RADIANS(E1181))*COS(RADIANS(AB1171))))&gt;90,0,$F$4*$F$5/E1180^2*(SIN(RADIANS(G1189))*SIN(RADIANS(E1181))+COS(RADIANS(G1189))*COS(RADIANS(E1181))*COS(RADIANS(AB1171))))</f>
        <v>#DIV/0!</v>
      </c>
      <c r="AC1189" t="e">
        <f>IF(DEGREES(ACOS(SIN(RADIANS(G1189))*SIN(RADIANS(E1181))+COS(RADIANS(G1189))*COS(RADIANS(E1181))*COS(RADIANS(AC1171))))&gt;90,0,$F$4*$F$5/E1180^2*(SIN(RADIANS(G1189))*SIN(RADIANS(E1181))+COS(RADIANS(G1189))*COS(RADIANS(E1181))*COS(RADIANS(AC1171))))</f>
        <v>#DIV/0!</v>
      </c>
      <c r="AD1189" t="e">
        <f>IF(DEGREES(ACOS(SIN(RADIANS(G1189))*SIN(RADIANS(E1181))+COS(RADIANS(G1189))*COS(RADIANS(E1181))*COS(RADIANS(AD1171))))&gt;90,0,$F$4*$F$5/E1180^2*(SIN(RADIANS(G1189))*SIN(RADIANS(E1181))+COS(RADIANS(G1189))*COS(RADIANS(E1181))*COS(RADIANS(AD1171))))</f>
        <v>#DIV/0!</v>
      </c>
      <c r="AE1189" t="e">
        <f>IF(DEGREES(ACOS(SIN(RADIANS(G1189))*SIN(RADIANS(E1181))+COS(RADIANS(G1189))*COS(RADIANS(E1181))*COS(RADIANS(AE1171))))&gt;90,0,$F$4*$F$5/E1180^2*(SIN(RADIANS(G1189))*SIN(RADIANS(E1181))+COS(RADIANS(G1189))*COS(RADIANS(E1181))*COS(RADIANS(AE1171))))</f>
        <v>#DIV/0!</v>
      </c>
      <c r="AF1189" t="e">
        <f>IF(DEGREES(ACOS(SIN(RADIANS(G1189))*SIN(RADIANS(E1181))+COS(RADIANS(G1189))*COS(RADIANS(E1181))*COS(RADIANS(AF1171))))&gt;90,0,$F$4*$F$5/E1180^2*(SIN(RADIANS(G1189))*SIN(RADIANS(E1181))+COS(RADIANS(G1189))*COS(RADIANS(E1181))*COS(RADIANS(AF1171))))</f>
        <v>#DIV/0!</v>
      </c>
      <c r="AG1189" t="e">
        <f>IF(DEGREES(ACOS(SIN(RADIANS(G1189))*SIN(RADIANS(E1181))+COS(RADIANS(G1189))*COS(RADIANS(E1181))*COS(RADIANS(AG1171))))&gt;90,0,$F$4*$F$5/E1180^2*(SIN(RADIANS(G1189))*SIN(RADIANS(E1181))+COS(RADIANS(G1189))*COS(RADIANS(E1181))*COS(RADIANS(AG1171))))</f>
        <v>#DIV/0!</v>
      </c>
      <c r="AH1189" t="e">
        <f>IF(DEGREES(ACOS(SIN(RADIANS(G1189))*SIN(RADIANS(E1181))+COS(RADIANS(G1189))*COS(RADIANS(E1181))*COS(RADIANS(AH1171))))&gt;90,0,$F$4*$F$5/E1180^2*(SIN(RADIANS(G1189))*SIN(RADIANS(E1181))+COS(RADIANS(G1189))*COS(RADIANS(E1181))*COS(RADIANS(AH1171))))</f>
        <v>#DIV/0!</v>
      </c>
      <c r="AI1189" t="e">
        <f>IF(DEGREES(ACOS(SIN(RADIANS(G1189))*SIN(RADIANS(E1181))+COS(RADIANS(G1189))*COS(RADIANS(E1181))*COS(RADIANS(AI1171))))&gt;90,0,$F$4*$F$5/E1180^2*(SIN(RADIANS(G1189))*SIN(RADIANS(E1181))+COS(RADIANS(G1189))*COS(RADIANS(E1181))*COS(RADIANS(AI1171))))</f>
        <v>#DIV/0!</v>
      </c>
      <c r="AJ1189" t="e">
        <f>IF(DEGREES(ACOS(SIN(RADIANS(G1189))*SIN(RADIANS(E1181))+COS(RADIANS(G1189))*COS(RADIANS(E1181))*COS(RADIANS(AJ1171))))&gt;90,0,$F$4*$F$5/E1180^2*(SIN(RADIANS(G1189))*SIN(RADIANS(E1181))+COS(RADIANS(G1189))*COS(RADIANS(E1181))*COS(RADIANS(AJ1171))))</f>
        <v>#DIV/0!</v>
      </c>
      <c r="AK1189">
        <f>IF(DEGREES(ACOS(SIN(RADIANS(G1189))*SIN(RADIANS(E1181))+COS(RADIANS(G1189))*COS(RADIANS(E1181))*COS(RADIANS(AK1171))))&gt;90,0,$F$4*$F$5/E1180^2*(SIN(RADIANS(G1189))*SIN(RADIANS(E1181))+COS(RADIANS(G1189))*COS(RADIANS(E1181))*COS(RADIANS(AK1171))))</f>
        <v>0</v>
      </c>
      <c r="AL1189">
        <f>IF(DEGREES(ACOS(SIN(RADIANS(G1189))*SIN(RADIANS(E1181))+COS(RADIANS(G1189))*COS(RADIANS(E1181))*COS(RADIANS(AL1171))))&gt;90,0,$F$4*$F$5/E1180^2*(SIN(RADIANS(G1189))*SIN(RADIANS(E1181))+COS(RADIANS(G1189))*COS(RADIANS(E1181))*COS(RADIANS(AL1171))))</f>
        <v>0</v>
      </c>
      <c r="AM1189">
        <f>IF(DEGREES(ACOS(SIN(RADIANS(G1189))*SIN(RADIANS(E1181))+COS(RADIANS(G1189))*COS(RADIANS(E1181))*COS(RADIANS(AM1171))))&gt;90,0,$F$4*$F$5/E1180^2*(SIN(RADIANS(G1189))*SIN(RADIANS(E1181))+COS(RADIANS(G1189))*COS(RADIANS(E1181))*COS(RADIANS(AM1171))))</f>
        <v>0</v>
      </c>
      <c r="AN1189">
        <f>IF(DEGREES(ACOS(SIN(RADIANS(G1189))*SIN(RADIANS(E1181))+COS(RADIANS(G1189))*COS(RADIANS(E1181))*COS(RADIANS(AN1171))))&gt;90,0,$F$4*$F$5/E1180^2*(SIN(RADIANS(G1189))*SIN(RADIANS(E1181))+COS(RADIANS(G1189))*COS(RADIANS(E1181))*COS(RADIANS(AN1171))))</f>
        <v>0</v>
      </c>
      <c r="AO1189">
        <f>IF(DEGREES(ACOS(SIN(RADIANS(G1189))*SIN(RADIANS(E1181))+COS(RADIANS(G1189))*COS(RADIANS(E1181))*COS(RADIANS(AO1171))))&gt;90,0,$F$4*$F$5/E1180^2*(SIN(RADIANS(G1189))*SIN(RADIANS(E1181))+COS(RADIANS(G1189))*COS(RADIANS(E1181))*COS(RADIANS(AO1171))))</f>
        <v>0</v>
      </c>
      <c r="AP1189">
        <f>IF(DEGREES(ACOS(SIN(RADIANS(G1189))*SIN(RADIANS(E1181))+COS(RADIANS(G1189))*COS(RADIANS(E1181))*COS(RADIANS(AP1171))))&gt;90,0,$F$4*$F$5/E1180^2*(SIN(RADIANS(G1189))*SIN(RADIANS(E1181))+COS(RADIANS(G1189))*COS(RADIANS(E1181))*COS(RADIANS(AP1171))))</f>
        <v>0</v>
      </c>
      <c r="AQ1189">
        <f>IF(DEGREES(ACOS(SIN(RADIANS(G1189))*SIN(RADIANS(E1181))+COS(RADIANS(G1189))*COS(RADIANS(E1181))*COS(RADIANS(AQ1171))))&gt;90,0,$F$4*$F$5/E1180^2*(SIN(RADIANS(G1189))*SIN(RADIANS(E1181))+COS(RADIANS(G1189))*COS(RADIANS(E1181))*COS(RADIANS(AQ1171))))</f>
        <v>0</v>
      </c>
      <c r="AR1189">
        <f>IF(DEGREES(ACOS(SIN(RADIANS(G1189))*SIN(RADIANS(E1181))+COS(RADIANS(G1189))*COS(RADIANS(E1181))*COS(RADIANS(AR1171))))&gt;90,0,$F$4*$F$5/E1180^2*(SIN(RADIANS(G1189))*SIN(RADIANS(E1181))+COS(RADIANS(G1189))*COS(RADIANS(E1181))*COS(RADIANS(AR1171))))</f>
        <v>0</v>
      </c>
    </row>
    <row r="1190" spans="2:44" x14ac:dyDescent="0.5">
      <c r="G1190">
        <v>-80</v>
      </c>
      <c r="I1190">
        <f>IF(DEGREES(ACOS(SIN(RADIANS(G1190))*SIN(RADIANS(E1181))+COS(RADIANS(G1190))*COS(RADIANS(E1181))*COS(RADIANS(I1171))))&gt;90,0,$F$4*$F$5/E1180^2*(SIN(RADIANS(G1190))*SIN(RADIANS(E1181))+COS(RADIANS(G1190))*COS(RADIANS(E1181))*COS(RADIANS(I1171))))</f>
        <v>0</v>
      </c>
      <c r="J1190">
        <f>IF(DEGREES(ACOS(SIN(RADIANS(G1190))*SIN(RADIANS(E1181))+COS(RADIANS(G1190))*COS(RADIANS(E1181))*COS(RADIANS(J1171))))&gt;90,0,$F$4*$F$5/E1180^2*(SIN(RADIANS(G1190))*SIN(RADIANS(E1181))+COS(RADIANS(G1190))*COS(RADIANS(E1181))*COS(RADIANS(J1171))))</f>
        <v>0</v>
      </c>
      <c r="K1190">
        <f>IF(DEGREES(ACOS(SIN(RADIANS(G1190))*SIN(RADIANS(E1181))+COS(RADIANS(G1190))*COS(RADIANS(E1181))*COS(RADIANS(K1171))))&gt;90,0,$F$4*$F$5/E1180^2*(SIN(RADIANS(G1190))*SIN(RADIANS(E1181))+COS(RADIANS(G1190))*COS(RADIANS(E1181))*COS(RADIANS(K1171))))</f>
        <v>0</v>
      </c>
      <c r="L1190">
        <f>IF(DEGREES(ACOS(SIN(RADIANS(G1190))*SIN(RADIANS(E1181))+COS(RADIANS(G1190))*COS(RADIANS(E1181))*COS(RADIANS(L1171))))&gt;90,0,$F$4*$F$5/E1180^2*(SIN(RADIANS(G1190))*SIN(RADIANS(E1181))+COS(RADIANS(G1190))*COS(RADIANS(E1181))*COS(RADIANS(L1171))))</f>
        <v>0</v>
      </c>
      <c r="M1190">
        <f>IF(DEGREES(ACOS(SIN(RADIANS(G1190))*SIN(RADIANS(E1181))+COS(RADIANS(G1190))*COS(RADIANS(E1181))*COS(RADIANS(M1171))))&gt;90,0,$F$4*$F$5/E1180^2*(SIN(RADIANS(G1190))*SIN(RADIANS(E1181))+COS(RADIANS(G1190))*COS(RADIANS(E1181))*COS(RADIANS(M1171))))</f>
        <v>0</v>
      </c>
      <c r="N1190">
        <f>IF(DEGREES(ACOS(SIN(RADIANS(G1190))*SIN(RADIANS(E1181))+COS(RADIANS(G1190))*COS(RADIANS(E1181))*COS(RADIANS(N1171))))&gt;90,0,$F$4*$F$5/E1180^2*(SIN(RADIANS(G1190))*SIN(RADIANS(E1181))+COS(RADIANS(G1190))*COS(RADIANS(E1181))*COS(RADIANS(N1171))))</f>
        <v>0</v>
      </c>
      <c r="O1190">
        <f>IF(DEGREES(ACOS(SIN(RADIANS(G1190))*SIN(RADIANS(E1181))+COS(RADIANS(G1190))*COS(RADIANS(E1181))*COS(RADIANS(O1171))))&gt;90,0,$F$4*$F$5/E1180^2*(SIN(RADIANS(G1190))*SIN(RADIANS(E1181))+COS(RADIANS(G1190))*COS(RADIANS(E1181))*COS(RADIANS(O1171))))</f>
        <v>0</v>
      </c>
      <c r="P1190">
        <f>IF(DEGREES(ACOS(SIN(RADIANS(G1190))*SIN(RADIANS(E1181))+COS(RADIANS(G1190))*COS(RADIANS(E1181))*COS(RADIANS(P1171))))&gt;90,0,$F$4*$F$5/E1180^2*(SIN(RADIANS(G1190))*SIN(RADIANS(E1181))+COS(RADIANS(G1190))*COS(RADIANS(E1181))*COS(RADIANS(P1171))))</f>
        <v>0</v>
      </c>
      <c r="Q1190">
        <f>IF(DEGREES(ACOS(SIN(RADIANS(G1190))*SIN(RADIANS(E1181))+COS(RADIANS(G1190))*COS(RADIANS(E1181))*COS(RADIANS(Q1171))))&gt;90,0,$F$4*$F$5/E1180^2*(SIN(RADIANS(G1190))*SIN(RADIANS(E1181))+COS(RADIANS(G1190))*COS(RADIANS(E1181))*COS(RADIANS(Q1171))))</f>
        <v>0</v>
      </c>
      <c r="R1190" t="e">
        <f>IF(DEGREES(ACOS(SIN(RADIANS(G1190))*SIN(RADIANS(E1181))+COS(RADIANS(G1190))*COS(RADIANS(E1181))*COS(RADIANS(R1171))))&gt;90,0,$F$4*$F$5/E1180^2*(SIN(RADIANS(G1190))*SIN(RADIANS(E1181))+COS(RADIANS(G1190))*COS(RADIANS(E1181))*COS(RADIANS(R1171))))</f>
        <v>#DIV/0!</v>
      </c>
      <c r="S1190" t="e">
        <f>IF(DEGREES(ACOS(SIN(RADIANS(G1190))*SIN(RADIANS(E1181))+COS(RADIANS(G1190))*COS(RADIANS(E1181))*COS(RADIANS(S1171))))&gt;90,0,$F$4*$F$5/E1180^2*(SIN(RADIANS(G1190))*SIN(RADIANS(E1181))+COS(RADIANS(G1190))*COS(RADIANS(E1181))*COS(RADIANS(S1171))))</f>
        <v>#DIV/0!</v>
      </c>
      <c r="T1190" t="e">
        <f>IF(DEGREES(ACOS(SIN(RADIANS(G1190))*SIN(RADIANS(E1181))+COS(RADIANS(G1190))*COS(RADIANS(E1181))*COS(RADIANS(T1171))))&gt;90,0,$F$4*$F$5/E1180^2*(SIN(RADIANS(G1190))*SIN(RADIANS(E1181))+COS(RADIANS(G1190))*COS(RADIANS(E1181))*COS(RADIANS(T1171))))</f>
        <v>#DIV/0!</v>
      </c>
      <c r="U1190" t="e">
        <f>IF(DEGREES(ACOS(SIN(RADIANS(G1190))*SIN(RADIANS(E1181))+COS(RADIANS(G1190))*COS(RADIANS(E1181))*COS(RADIANS(U1171))))&gt;90,0,$F$4*$F$5/E1180^2*(SIN(RADIANS(G1190))*SIN(RADIANS(E1181))+COS(RADIANS(G1190))*COS(RADIANS(E1181))*COS(RADIANS(U1171))))</f>
        <v>#DIV/0!</v>
      </c>
      <c r="V1190" t="e">
        <f>IF(DEGREES(ACOS(SIN(RADIANS(G1190))*SIN(RADIANS(E1181))+COS(RADIANS(G1190))*COS(RADIANS(E1181))*COS(RADIANS(V1171))))&gt;90,0,$F$4*$F$5/E1180^2*(SIN(RADIANS(G1190))*SIN(RADIANS(E1181))+COS(RADIANS(G1190))*COS(RADIANS(E1181))*COS(RADIANS(V1171))))</f>
        <v>#DIV/0!</v>
      </c>
      <c r="W1190" t="e">
        <f>IF(DEGREES(ACOS(SIN(RADIANS(G1190))*SIN(RADIANS(E1181))+COS(RADIANS(G1190))*COS(RADIANS(E1181))*COS(RADIANS(W1171))))&gt;90,0,$F$4*$F$5/E1180^2*(SIN(RADIANS(G1190))*SIN(RADIANS(E1181))+COS(RADIANS(G1190))*COS(RADIANS(E1181))*COS(RADIANS(W1171))))</f>
        <v>#DIV/0!</v>
      </c>
      <c r="X1190" t="e">
        <f>IF(DEGREES(ACOS(SIN(RADIANS(G1190))*SIN(RADIANS(E1181))+COS(RADIANS(G1190))*COS(RADIANS(E1181))*COS(RADIANS(X1171))))&gt;90,0,$F$4*$F$5/E1180^2*(SIN(RADIANS(G1190))*SIN(RADIANS(E1181))+COS(RADIANS(G1190))*COS(RADIANS(E1181))*COS(RADIANS(X1171))))</f>
        <v>#DIV/0!</v>
      </c>
      <c r="Y1190" t="e">
        <f>IF(DEGREES(ACOS(SIN(RADIANS(G1190))*SIN(RADIANS(E1181))+COS(RADIANS(G1190))*COS(RADIANS(E1181))*COS(RADIANS(Y1171))))&gt;90,0,$F$4*$F$5/E1180^2*(SIN(RADIANS(G1190))*SIN(RADIANS(E1181))+COS(RADIANS(G1190))*COS(RADIANS(E1181))*COS(RADIANS(Y1171))))</f>
        <v>#DIV/0!</v>
      </c>
      <c r="Z1190" t="e">
        <f>IF(DEGREES(ACOS(SIN(RADIANS(G1190))*SIN(RADIANS(E1181))+COS(RADIANS(G1190))*COS(RADIANS(E1181))*COS(RADIANS(Z1171))))&gt;90,0,$F$4*$F$5/E1180^2*(SIN(RADIANS(G1190))*SIN(RADIANS(E1181))+COS(RADIANS(G1190))*COS(RADIANS(E1181))*COS(RADIANS(Z1171))))</f>
        <v>#DIV/0!</v>
      </c>
      <c r="AA1190" t="e">
        <f>IF(DEGREES(ACOS(SIN(RADIANS(G1190))*SIN(RADIANS(E1181))+COS(RADIANS(G1190))*COS(RADIANS(E1181))*COS(RADIANS(AA1171))))&gt;90,0,$F$4*$F$5/E1180^2*(SIN(RADIANS(G1190))*SIN(RADIANS(E1181))+COS(RADIANS(G1190))*COS(RADIANS(E1181))*COS(RADIANS(AA1171))))</f>
        <v>#DIV/0!</v>
      </c>
      <c r="AB1190" t="e">
        <f>IF(DEGREES(ACOS(SIN(RADIANS(G1190))*SIN(RADIANS(E1181))+COS(RADIANS(G1190))*COS(RADIANS(E1181))*COS(RADIANS(AB1171))))&gt;90,0,$F$4*$F$5/E1180^2*(SIN(RADIANS(G1190))*SIN(RADIANS(E1181))+COS(RADIANS(G1190))*COS(RADIANS(E1181))*COS(RADIANS(AB1171))))</f>
        <v>#DIV/0!</v>
      </c>
      <c r="AC1190" t="e">
        <f>IF(DEGREES(ACOS(SIN(RADIANS(G1190))*SIN(RADIANS(E1181))+COS(RADIANS(G1190))*COS(RADIANS(E1181))*COS(RADIANS(AC1171))))&gt;90,0,$F$4*$F$5/E1180^2*(SIN(RADIANS(G1190))*SIN(RADIANS(E1181))+COS(RADIANS(G1190))*COS(RADIANS(E1181))*COS(RADIANS(AC1171))))</f>
        <v>#DIV/0!</v>
      </c>
      <c r="AD1190" t="e">
        <f>IF(DEGREES(ACOS(SIN(RADIANS(G1190))*SIN(RADIANS(E1181))+COS(RADIANS(G1190))*COS(RADIANS(E1181))*COS(RADIANS(AD1171))))&gt;90,0,$F$4*$F$5/E1180^2*(SIN(RADIANS(G1190))*SIN(RADIANS(E1181))+COS(RADIANS(G1190))*COS(RADIANS(E1181))*COS(RADIANS(AD1171))))</f>
        <v>#DIV/0!</v>
      </c>
      <c r="AE1190" t="e">
        <f>IF(DEGREES(ACOS(SIN(RADIANS(G1190))*SIN(RADIANS(E1181))+COS(RADIANS(G1190))*COS(RADIANS(E1181))*COS(RADIANS(AE1171))))&gt;90,0,$F$4*$F$5/E1180^2*(SIN(RADIANS(G1190))*SIN(RADIANS(E1181))+COS(RADIANS(G1190))*COS(RADIANS(E1181))*COS(RADIANS(AE1171))))</f>
        <v>#DIV/0!</v>
      </c>
      <c r="AF1190" t="e">
        <f>IF(DEGREES(ACOS(SIN(RADIANS(G1190))*SIN(RADIANS(E1181))+COS(RADIANS(G1190))*COS(RADIANS(E1181))*COS(RADIANS(AF1171))))&gt;90,0,$F$4*$F$5/E1180^2*(SIN(RADIANS(G1190))*SIN(RADIANS(E1181))+COS(RADIANS(G1190))*COS(RADIANS(E1181))*COS(RADIANS(AF1171))))</f>
        <v>#DIV/0!</v>
      </c>
      <c r="AG1190" t="e">
        <f>IF(DEGREES(ACOS(SIN(RADIANS(G1190))*SIN(RADIANS(E1181))+COS(RADIANS(G1190))*COS(RADIANS(E1181))*COS(RADIANS(AG1171))))&gt;90,0,$F$4*$F$5/E1180^2*(SIN(RADIANS(G1190))*SIN(RADIANS(E1181))+COS(RADIANS(G1190))*COS(RADIANS(E1181))*COS(RADIANS(AG1171))))</f>
        <v>#DIV/0!</v>
      </c>
      <c r="AH1190" t="e">
        <f>IF(DEGREES(ACOS(SIN(RADIANS(G1190))*SIN(RADIANS(E1181))+COS(RADIANS(G1190))*COS(RADIANS(E1181))*COS(RADIANS(AH1171))))&gt;90,0,$F$4*$F$5/E1180^2*(SIN(RADIANS(G1190))*SIN(RADIANS(E1181))+COS(RADIANS(G1190))*COS(RADIANS(E1181))*COS(RADIANS(AH1171))))</f>
        <v>#DIV/0!</v>
      </c>
      <c r="AI1190" t="e">
        <f>IF(DEGREES(ACOS(SIN(RADIANS(G1190))*SIN(RADIANS(E1181))+COS(RADIANS(G1190))*COS(RADIANS(E1181))*COS(RADIANS(AI1171))))&gt;90,0,$F$4*$F$5/E1180^2*(SIN(RADIANS(G1190))*SIN(RADIANS(E1181))+COS(RADIANS(G1190))*COS(RADIANS(E1181))*COS(RADIANS(AI1171))))</f>
        <v>#DIV/0!</v>
      </c>
      <c r="AJ1190" t="e">
        <f>IF(DEGREES(ACOS(SIN(RADIANS(G1190))*SIN(RADIANS(E1181))+COS(RADIANS(G1190))*COS(RADIANS(E1181))*COS(RADIANS(AJ1171))))&gt;90,0,$F$4*$F$5/E1180^2*(SIN(RADIANS(G1190))*SIN(RADIANS(E1181))+COS(RADIANS(G1190))*COS(RADIANS(E1181))*COS(RADIANS(AJ1171))))</f>
        <v>#DIV/0!</v>
      </c>
      <c r="AK1190">
        <f>IF(DEGREES(ACOS(SIN(RADIANS(G1190))*SIN(RADIANS(E1181))+COS(RADIANS(G1190))*COS(RADIANS(E1181))*COS(RADIANS(AK1171))))&gt;90,0,$F$4*$F$5/E1180^2*(SIN(RADIANS(G1190))*SIN(RADIANS(E1181))+COS(RADIANS(G1190))*COS(RADIANS(E1181))*COS(RADIANS(AK1171))))</f>
        <v>0</v>
      </c>
      <c r="AL1190">
        <f>IF(DEGREES(ACOS(SIN(RADIANS(G1190))*SIN(RADIANS(E1181))+COS(RADIANS(G1190))*COS(RADIANS(E1181))*COS(RADIANS(AL1171))))&gt;90,0,$F$4*$F$5/E1180^2*(SIN(RADIANS(G1190))*SIN(RADIANS(E1181))+COS(RADIANS(G1190))*COS(RADIANS(E1181))*COS(RADIANS(AL1171))))</f>
        <v>0</v>
      </c>
      <c r="AM1190">
        <f>IF(DEGREES(ACOS(SIN(RADIANS(G1190))*SIN(RADIANS(E1181))+COS(RADIANS(G1190))*COS(RADIANS(E1181))*COS(RADIANS(AM1171))))&gt;90,0,$F$4*$F$5/E1180^2*(SIN(RADIANS(G1190))*SIN(RADIANS(E1181))+COS(RADIANS(G1190))*COS(RADIANS(E1181))*COS(RADIANS(AM1171))))</f>
        <v>0</v>
      </c>
      <c r="AN1190">
        <f>IF(DEGREES(ACOS(SIN(RADIANS(G1190))*SIN(RADIANS(E1181))+COS(RADIANS(G1190))*COS(RADIANS(E1181))*COS(RADIANS(AN1171))))&gt;90,0,$F$4*$F$5/E1180^2*(SIN(RADIANS(G1190))*SIN(RADIANS(E1181))+COS(RADIANS(G1190))*COS(RADIANS(E1181))*COS(RADIANS(AN1171))))</f>
        <v>0</v>
      </c>
      <c r="AO1190">
        <f>IF(DEGREES(ACOS(SIN(RADIANS(G1190))*SIN(RADIANS(E1181))+COS(RADIANS(G1190))*COS(RADIANS(E1181))*COS(RADIANS(AO1171))))&gt;90,0,$F$4*$F$5/E1180^2*(SIN(RADIANS(G1190))*SIN(RADIANS(E1181))+COS(RADIANS(G1190))*COS(RADIANS(E1181))*COS(RADIANS(AO1171))))</f>
        <v>0</v>
      </c>
      <c r="AP1190">
        <f>IF(DEGREES(ACOS(SIN(RADIANS(G1190))*SIN(RADIANS(E1181))+COS(RADIANS(G1190))*COS(RADIANS(E1181))*COS(RADIANS(AP1171))))&gt;90,0,$F$4*$F$5/E1180^2*(SIN(RADIANS(G1190))*SIN(RADIANS(E1181))+COS(RADIANS(G1190))*COS(RADIANS(E1181))*COS(RADIANS(AP1171))))</f>
        <v>0</v>
      </c>
      <c r="AQ1190">
        <f>IF(DEGREES(ACOS(SIN(RADIANS(G1190))*SIN(RADIANS(E1181))+COS(RADIANS(G1190))*COS(RADIANS(E1181))*COS(RADIANS(AQ1171))))&gt;90,0,$F$4*$F$5/E1180^2*(SIN(RADIANS(G1190))*SIN(RADIANS(E1181))+COS(RADIANS(G1190))*COS(RADIANS(E1181))*COS(RADIANS(AQ1171))))</f>
        <v>0</v>
      </c>
      <c r="AR1190">
        <f>IF(DEGREES(ACOS(SIN(RADIANS(G1190))*SIN(RADIANS(E1181))+COS(RADIANS(G1190))*COS(RADIANS(E1181))*COS(RADIANS(AR1171))))&gt;90,0,$F$4*$F$5/E1180^2*(SIN(RADIANS(G1190))*SIN(RADIANS(E1181))+COS(RADIANS(G1190))*COS(RADIANS(E1181))*COS(RADIANS(AR1171))))</f>
        <v>0</v>
      </c>
    </row>
    <row r="1191" spans="2:44" x14ac:dyDescent="0.5">
      <c r="G1191">
        <v>-90</v>
      </c>
      <c r="I1191" t="e">
        <f>IF(DEGREES(ACOS(SIN(RADIANS(G1191))*SIN(RADIANS(E1181))+COS(RADIANS(G1191))*COS(RADIANS(E1181))*COS(RADIANS(I1171))))&gt;90,0,$F$4*$F$5/E1180^2*(SIN(RADIANS(G1191))*SIN(RADIANS(E1181))+COS(RADIANS(G1191))*COS(RADIANS(E1181))*COS(RADIANS(I1171))))</f>
        <v>#DIV/0!</v>
      </c>
      <c r="J1191" t="e">
        <f>IF(DEGREES(ACOS(SIN(RADIANS(G1191))*SIN(RADIANS(E1181))+COS(RADIANS(G1191))*COS(RADIANS(E1181))*COS(RADIANS(J1171))))&gt;90,0,$F$4*$F$5/E1180^2*(SIN(RADIANS(G1191))*SIN(RADIANS(E1181))+COS(RADIANS(G1191))*COS(RADIANS(E1181))*COS(RADIANS(J1171))))</f>
        <v>#DIV/0!</v>
      </c>
      <c r="K1191" t="e">
        <f>IF(DEGREES(ACOS(SIN(RADIANS(G1191))*SIN(RADIANS(E1181))+COS(RADIANS(G1191))*COS(RADIANS(E1181))*COS(RADIANS(K1171))))&gt;90,0,$F$4*$F$5/E1180^2*(SIN(RADIANS(G1191))*SIN(RADIANS(E1181))+COS(RADIANS(G1191))*COS(RADIANS(E1181))*COS(RADIANS(K1171))))</f>
        <v>#DIV/0!</v>
      </c>
      <c r="L1191" t="e">
        <f>IF(DEGREES(ACOS(SIN(RADIANS(G1191))*SIN(RADIANS(E1181))+COS(RADIANS(G1191))*COS(RADIANS(E1181))*COS(RADIANS(L1171))))&gt;90,0,$F$4*$F$5/E1180^2*(SIN(RADIANS(G1191))*SIN(RADIANS(E1181))+COS(RADIANS(G1191))*COS(RADIANS(E1181))*COS(RADIANS(L1171))))</f>
        <v>#DIV/0!</v>
      </c>
      <c r="M1191" t="e">
        <f>IF(DEGREES(ACOS(SIN(RADIANS(G1191))*SIN(RADIANS(E1181))+COS(RADIANS(G1191))*COS(RADIANS(E1181))*COS(RADIANS(M1171))))&gt;90,0,$F$4*$F$5/E1180^2*(SIN(RADIANS(G1191))*SIN(RADIANS(E1181))+COS(RADIANS(G1191))*COS(RADIANS(E1181))*COS(RADIANS(M1171))))</f>
        <v>#DIV/0!</v>
      </c>
      <c r="N1191" t="e">
        <f>IF(DEGREES(ACOS(SIN(RADIANS(G1191))*SIN(RADIANS(E1181))+COS(RADIANS(G1191))*COS(RADIANS(E1181))*COS(RADIANS(N1171))))&gt;90,0,$F$4*$F$5/E1180^2*(SIN(RADIANS(G1191))*SIN(RADIANS(E1181))+COS(RADIANS(G1191))*COS(RADIANS(E1181))*COS(RADIANS(N1171))))</f>
        <v>#DIV/0!</v>
      </c>
      <c r="O1191" t="e">
        <f>IF(DEGREES(ACOS(SIN(RADIANS(G1191))*SIN(RADIANS(E1181))+COS(RADIANS(G1191))*COS(RADIANS(E1181))*COS(RADIANS(O1171))))&gt;90,0,$F$4*$F$5/E1180^2*(SIN(RADIANS(G1191))*SIN(RADIANS(E1181))+COS(RADIANS(G1191))*COS(RADIANS(E1181))*COS(RADIANS(O1171))))</f>
        <v>#DIV/0!</v>
      </c>
      <c r="P1191" t="e">
        <f>IF(DEGREES(ACOS(SIN(RADIANS(G1191))*SIN(RADIANS(E1181))+COS(RADIANS(G1191))*COS(RADIANS(E1181))*COS(RADIANS(P1171))))&gt;90,0,$F$4*$F$5/E1180^2*(SIN(RADIANS(G1191))*SIN(RADIANS(E1181))+COS(RADIANS(G1191))*COS(RADIANS(E1181))*COS(RADIANS(P1171))))</f>
        <v>#DIV/0!</v>
      </c>
      <c r="Q1191" t="e">
        <f>IF(DEGREES(ACOS(SIN(RADIANS(G1191))*SIN(RADIANS(E1181))+COS(RADIANS(G1191))*COS(RADIANS(E1181))*COS(RADIANS(Q1171))))&gt;90,0,$F$4*$F$5/E1180^2*(SIN(RADIANS(G1191))*SIN(RADIANS(E1181))+COS(RADIANS(G1191))*COS(RADIANS(E1181))*COS(RADIANS(Q1171))))</f>
        <v>#DIV/0!</v>
      </c>
      <c r="R1191" t="e">
        <f>IF(DEGREES(ACOS(SIN(RADIANS(G1191))*SIN(RADIANS(E1181))+COS(RADIANS(G1191))*COS(RADIANS(E1181))*COS(RADIANS(R1171))))&gt;90,0,$F$4*$F$5/E1180^2*(SIN(RADIANS(G1191))*SIN(RADIANS(E1181))+COS(RADIANS(G1191))*COS(RADIANS(E1181))*COS(RADIANS(R1171))))</f>
        <v>#DIV/0!</v>
      </c>
      <c r="S1191" t="e">
        <f>IF(DEGREES(ACOS(SIN(RADIANS(G1191))*SIN(RADIANS(E1181))+COS(RADIANS(G1191))*COS(RADIANS(E1181))*COS(RADIANS(S1171))))&gt;90,0,$F$4*$F$5/E1180^2*(SIN(RADIANS(G1191))*SIN(RADIANS(E1181))+COS(RADIANS(G1191))*COS(RADIANS(E1181))*COS(RADIANS(S1171))))</f>
        <v>#DIV/0!</v>
      </c>
      <c r="T1191" t="e">
        <f>IF(DEGREES(ACOS(SIN(RADIANS(G1191))*SIN(RADIANS(E1181))+COS(RADIANS(G1191))*COS(RADIANS(E1181))*COS(RADIANS(T1171))))&gt;90,0,$F$4*$F$5/E1180^2*(SIN(RADIANS(G1191))*SIN(RADIANS(E1181))+COS(RADIANS(G1191))*COS(RADIANS(E1181))*COS(RADIANS(T1171))))</f>
        <v>#DIV/0!</v>
      </c>
      <c r="U1191" t="e">
        <f>IF(DEGREES(ACOS(SIN(RADIANS(G1191))*SIN(RADIANS(E1181))+COS(RADIANS(G1191))*COS(RADIANS(E1181))*COS(RADIANS(U1171))))&gt;90,0,$F$4*$F$5/E1180^2*(SIN(RADIANS(G1191))*SIN(RADIANS(E1181))+COS(RADIANS(G1191))*COS(RADIANS(E1181))*COS(RADIANS(U1171))))</f>
        <v>#DIV/0!</v>
      </c>
      <c r="V1191" t="e">
        <f>IF(DEGREES(ACOS(SIN(RADIANS(G1191))*SIN(RADIANS(E1181))+COS(RADIANS(G1191))*COS(RADIANS(E1181))*COS(RADIANS(V1171))))&gt;90,0,$F$4*$F$5/E1180^2*(SIN(RADIANS(G1191))*SIN(RADIANS(E1181))+COS(RADIANS(G1191))*COS(RADIANS(E1181))*COS(RADIANS(V1171))))</f>
        <v>#DIV/0!</v>
      </c>
      <c r="W1191" t="e">
        <f>IF(DEGREES(ACOS(SIN(RADIANS(G1191))*SIN(RADIANS(E1181))+COS(RADIANS(G1191))*COS(RADIANS(E1181))*COS(RADIANS(W1171))))&gt;90,0,$F$4*$F$5/E1180^2*(SIN(RADIANS(G1191))*SIN(RADIANS(E1181))+COS(RADIANS(G1191))*COS(RADIANS(E1181))*COS(RADIANS(W1171))))</f>
        <v>#DIV/0!</v>
      </c>
      <c r="X1191" t="e">
        <f>IF(DEGREES(ACOS(SIN(RADIANS(G1191))*SIN(RADIANS(E1181))+COS(RADIANS(G1191))*COS(RADIANS(E1181))*COS(RADIANS(X1171))))&gt;90,0,$F$4*$F$5/E1180^2*(SIN(RADIANS(G1191))*SIN(RADIANS(E1181))+COS(RADIANS(G1191))*COS(RADIANS(E1181))*COS(RADIANS(X1171))))</f>
        <v>#DIV/0!</v>
      </c>
      <c r="Y1191" t="e">
        <f>IF(DEGREES(ACOS(SIN(RADIANS(G1191))*SIN(RADIANS(E1181))+COS(RADIANS(G1191))*COS(RADIANS(E1181))*COS(RADIANS(Y1171))))&gt;90,0,$F$4*$F$5/E1180^2*(SIN(RADIANS(G1191))*SIN(RADIANS(E1181))+COS(RADIANS(G1191))*COS(RADIANS(E1181))*COS(RADIANS(Y1171))))</f>
        <v>#DIV/0!</v>
      </c>
      <c r="Z1191" t="e">
        <f>IF(DEGREES(ACOS(SIN(RADIANS(G1191))*SIN(RADIANS(E1181))+COS(RADIANS(G1191))*COS(RADIANS(E1181))*COS(RADIANS(Z1171))))&gt;90,0,$F$4*$F$5/E1180^2*(SIN(RADIANS(G1191))*SIN(RADIANS(E1181))+COS(RADIANS(G1191))*COS(RADIANS(E1181))*COS(RADIANS(Z1171))))</f>
        <v>#DIV/0!</v>
      </c>
      <c r="AA1191" t="e">
        <f>IF(DEGREES(ACOS(SIN(RADIANS(G1191))*SIN(RADIANS(E1181))+COS(RADIANS(G1191))*COS(RADIANS(E1181))*COS(RADIANS(AA1171))))&gt;90,0,$F$4*$F$5/E1180^2*(SIN(RADIANS(G1191))*SIN(RADIANS(E1181))+COS(RADIANS(G1191))*COS(RADIANS(E1181))*COS(RADIANS(AA1171))))</f>
        <v>#DIV/0!</v>
      </c>
      <c r="AB1191" t="e">
        <f>IF(DEGREES(ACOS(SIN(RADIANS(G1191))*SIN(RADIANS(E1181))+COS(RADIANS(G1191))*COS(RADIANS(E1181))*COS(RADIANS(AB1171))))&gt;90,0,$F$4*$F$5/E1180^2*(SIN(RADIANS(G1191))*SIN(RADIANS(E1181))+COS(RADIANS(G1191))*COS(RADIANS(E1181))*COS(RADIANS(AB1171))))</f>
        <v>#DIV/0!</v>
      </c>
      <c r="AC1191" t="e">
        <f>IF(DEGREES(ACOS(SIN(RADIANS(G1191))*SIN(RADIANS(E1181))+COS(RADIANS(G1191))*COS(RADIANS(E1181))*COS(RADIANS(AC1171))))&gt;90,0,$F$4*$F$5/E1180^2*(SIN(RADIANS(G1191))*SIN(RADIANS(E1181))+COS(RADIANS(G1191))*COS(RADIANS(E1181))*COS(RADIANS(AC1171))))</f>
        <v>#DIV/0!</v>
      </c>
      <c r="AD1191" t="e">
        <f>IF(DEGREES(ACOS(SIN(RADIANS(G1191))*SIN(RADIANS(E1181))+COS(RADIANS(G1191))*COS(RADIANS(E1181))*COS(RADIANS(AD1171))))&gt;90,0,$F$4*$F$5/E1180^2*(SIN(RADIANS(G1191))*SIN(RADIANS(E1181))+COS(RADIANS(G1191))*COS(RADIANS(E1181))*COS(RADIANS(AD1171))))</f>
        <v>#DIV/0!</v>
      </c>
      <c r="AE1191" t="e">
        <f>IF(DEGREES(ACOS(SIN(RADIANS(G1191))*SIN(RADIANS(E1181))+COS(RADIANS(G1191))*COS(RADIANS(E1181))*COS(RADIANS(AE1171))))&gt;90,0,$F$4*$F$5/E1180^2*(SIN(RADIANS(G1191))*SIN(RADIANS(E1181))+COS(RADIANS(G1191))*COS(RADIANS(E1181))*COS(RADIANS(AE1171))))</f>
        <v>#DIV/0!</v>
      </c>
      <c r="AF1191" t="e">
        <f>IF(DEGREES(ACOS(SIN(RADIANS(G1191))*SIN(RADIANS(E1181))+COS(RADIANS(G1191))*COS(RADIANS(E1181))*COS(RADIANS(AF1171))))&gt;90,0,$F$4*$F$5/E1180^2*(SIN(RADIANS(G1191))*SIN(RADIANS(E1181))+COS(RADIANS(G1191))*COS(RADIANS(E1181))*COS(RADIANS(AF1171))))</f>
        <v>#DIV/0!</v>
      </c>
      <c r="AG1191" t="e">
        <f>IF(DEGREES(ACOS(SIN(RADIANS(G1191))*SIN(RADIANS(E1181))+COS(RADIANS(G1191))*COS(RADIANS(E1181))*COS(RADIANS(AG1171))))&gt;90,0,$F$4*$F$5/E1180^2*(SIN(RADIANS(G1191))*SIN(RADIANS(E1181))+COS(RADIANS(G1191))*COS(RADIANS(E1181))*COS(RADIANS(AG1171))))</f>
        <v>#DIV/0!</v>
      </c>
      <c r="AH1191" t="e">
        <f>IF(DEGREES(ACOS(SIN(RADIANS(G1191))*SIN(RADIANS(E1181))+COS(RADIANS(G1191))*COS(RADIANS(E1181))*COS(RADIANS(AH1171))))&gt;90,0,$F$4*$F$5/E1180^2*(SIN(RADIANS(G1191))*SIN(RADIANS(E1181))+COS(RADIANS(G1191))*COS(RADIANS(E1181))*COS(RADIANS(AH1171))))</f>
        <v>#DIV/0!</v>
      </c>
      <c r="AI1191" t="e">
        <f>IF(DEGREES(ACOS(SIN(RADIANS(G1191))*SIN(RADIANS(E1181))+COS(RADIANS(G1191))*COS(RADIANS(E1181))*COS(RADIANS(AI1171))))&gt;90,0,$F$4*$F$5/E1180^2*(SIN(RADIANS(G1191))*SIN(RADIANS(E1181))+COS(RADIANS(G1191))*COS(RADIANS(E1181))*COS(RADIANS(AI1171))))</f>
        <v>#DIV/0!</v>
      </c>
      <c r="AJ1191" t="e">
        <f>IF(DEGREES(ACOS(SIN(RADIANS(G1191))*SIN(RADIANS(E1181))+COS(RADIANS(G1191))*COS(RADIANS(E1181))*COS(RADIANS(AJ1171))))&gt;90,0,$F$4*$F$5/E1180^2*(SIN(RADIANS(G1191))*SIN(RADIANS(E1181))+COS(RADIANS(G1191))*COS(RADIANS(E1181))*COS(RADIANS(AJ1171))))</f>
        <v>#DIV/0!</v>
      </c>
      <c r="AK1191" t="e">
        <f>IF(DEGREES(ACOS(SIN(RADIANS(G1191))*SIN(RADIANS(E1181))+COS(RADIANS(G1191))*COS(RADIANS(E1181))*COS(RADIANS(AK1171))))&gt;90,0,$F$4*$F$5/E1180^2*(SIN(RADIANS(G1191))*SIN(RADIANS(E1181))+COS(RADIANS(G1191))*COS(RADIANS(E1181))*COS(RADIANS(AK1171))))</f>
        <v>#DIV/0!</v>
      </c>
      <c r="AL1191" t="e">
        <f>IF(DEGREES(ACOS(SIN(RADIANS(G1191))*SIN(RADIANS(E1181))+COS(RADIANS(G1191))*COS(RADIANS(E1181))*COS(RADIANS(AL1171))))&gt;90,0,$F$4*$F$5/E1180^2*(SIN(RADIANS(G1191))*SIN(RADIANS(E1181))+COS(RADIANS(G1191))*COS(RADIANS(E1181))*COS(RADIANS(AL1171))))</f>
        <v>#DIV/0!</v>
      </c>
      <c r="AM1191" t="e">
        <f>IF(DEGREES(ACOS(SIN(RADIANS(G1191))*SIN(RADIANS(E1181))+COS(RADIANS(G1191))*COS(RADIANS(E1181))*COS(RADIANS(AM1171))))&gt;90,0,$F$4*$F$5/E1180^2*(SIN(RADIANS(G1191))*SIN(RADIANS(E1181))+COS(RADIANS(G1191))*COS(RADIANS(E1181))*COS(RADIANS(AM1171))))</f>
        <v>#DIV/0!</v>
      </c>
      <c r="AN1191" t="e">
        <f>IF(DEGREES(ACOS(SIN(RADIANS(G1191))*SIN(RADIANS(E1181))+COS(RADIANS(G1191))*COS(RADIANS(E1181))*COS(RADIANS(AN1171))))&gt;90,0,$F$4*$F$5/E1180^2*(SIN(RADIANS(G1191))*SIN(RADIANS(E1181))+COS(RADIANS(G1191))*COS(RADIANS(E1181))*COS(RADIANS(AN1171))))</f>
        <v>#DIV/0!</v>
      </c>
      <c r="AO1191" t="e">
        <f>IF(DEGREES(ACOS(SIN(RADIANS(G1191))*SIN(RADIANS(E1181))+COS(RADIANS(G1191))*COS(RADIANS(E1181))*COS(RADIANS(AO1171))))&gt;90,0,$F$4*$F$5/E1180^2*(SIN(RADIANS(G1191))*SIN(RADIANS(E1181))+COS(RADIANS(G1191))*COS(RADIANS(E1181))*COS(RADIANS(AO1171))))</f>
        <v>#DIV/0!</v>
      </c>
      <c r="AP1191" t="e">
        <f>IF(DEGREES(ACOS(SIN(RADIANS(G1191))*SIN(RADIANS(E1181))+COS(RADIANS(G1191))*COS(RADIANS(E1181))*COS(RADIANS(AP1171))))&gt;90,0,$F$4*$F$5/E1180^2*(SIN(RADIANS(G1191))*SIN(RADIANS(E1181))+COS(RADIANS(G1191))*COS(RADIANS(E1181))*COS(RADIANS(AP1171))))</f>
        <v>#DIV/0!</v>
      </c>
      <c r="AQ1191" t="e">
        <f>IF(DEGREES(ACOS(SIN(RADIANS(G1191))*SIN(RADIANS(E1181))+COS(RADIANS(G1191))*COS(RADIANS(E1181))*COS(RADIANS(AQ1171))))&gt;90,0,$F$4*$F$5/E1180^2*(SIN(RADIANS(G1191))*SIN(RADIANS(E1181))+COS(RADIANS(G1191))*COS(RADIANS(E1181))*COS(RADIANS(AQ1171))))</f>
        <v>#DIV/0!</v>
      </c>
      <c r="AR1191" t="e">
        <f>IF(DEGREES(ACOS(SIN(RADIANS(G1191))*SIN(RADIANS(E1181))+COS(RADIANS(G1191))*COS(RADIANS(E1181))*COS(RADIANS(AR1171))))&gt;90,0,$F$4*$F$5/E1180^2*(SIN(RADIANS(G1191))*SIN(RADIANS(E1181))+COS(RADIANS(G1191))*COS(RADIANS(E1181))*COS(RADIANS(AR1171))))</f>
        <v>#DIV/0!</v>
      </c>
    </row>
    <row r="1193" spans="2:44" x14ac:dyDescent="0.5">
      <c r="H1193" t="s">
        <v>769</v>
      </c>
      <c r="I1193">
        <v>180</v>
      </c>
      <c r="J1193">
        <v>170</v>
      </c>
      <c r="K1193">
        <v>160</v>
      </c>
      <c r="L1193">
        <v>150</v>
      </c>
      <c r="M1193">
        <v>140</v>
      </c>
      <c r="N1193">
        <v>130</v>
      </c>
      <c r="O1193">
        <v>120</v>
      </c>
      <c r="P1193">
        <v>110</v>
      </c>
      <c r="Q1193">
        <v>100</v>
      </c>
      <c r="R1193">
        <v>90</v>
      </c>
      <c r="S1193">
        <v>80</v>
      </c>
      <c r="T1193">
        <v>70</v>
      </c>
      <c r="U1193">
        <v>60</v>
      </c>
      <c r="V1193">
        <v>50</v>
      </c>
      <c r="W1193">
        <v>40</v>
      </c>
      <c r="X1193">
        <v>30</v>
      </c>
      <c r="Y1193">
        <v>20</v>
      </c>
      <c r="Z1193">
        <v>10</v>
      </c>
      <c r="AA1193">
        <v>0</v>
      </c>
      <c r="AB1193">
        <v>-10</v>
      </c>
      <c r="AC1193">
        <v>-20</v>
      </c>
      <c r="AD1193">
        <v>-30</v>
      </c>
      <c r="AE1193">
        <v>-40</v>
      </c>
      <c r="AF1193">
        <v>-50</v>
      </c>
      <c r="AG1193">
        <v>-60</v>
      </c>
      <c r="AH1193">
        <v>-70</v>
      </c>
      <c r="AI1193">
        <v>-80</v>
      </c>
      <c r="AJ1193">
        <v>-90</v>
      </c>
      <c r="AK1193">
        <v>-100</v>
      </c>
      <c r="AL1193">
        <v>-110</v>
      </c>
      <c r="AM1193">
        <v>-120</v>
      </c>
      <c r="AN1193">
        <v>-130</v>
      </c>
      <c r="AO1193">
        <v>-140</v>
      </c>
      <c r="AP1193">
        <v>-150</v>
      </c>
      <c r="AQ1193">
        <v>-160</v>
      </c>
      <c r="AR1193">
        <v>-170</v>
      </c>
    </row>
    <row r="1194" spans="2:44" x14ac:dyDescent="0.5">
      <c r="H1194" t="s">
        <v>779</v>
      </c>
      <c r="I1194">
        <f>IF(ABS(I1193-E1206)&gt;180,IF(ABS(I1193-E1206)&gt;360,ABS(I1193-E1206)-360,360-ABS(I1193-E1206)),ABS(I1193-E1206))</f>
        <v>180</v>
      </c>
      <c r="J1194">
        <f>IF(ABS(J1193-E1206)&gt;180,IF(ABS(J1193-E1206)&gt;360,ABS(J1193-E1206)-360,360-ABS(J1193-E1206)),ABS(J1193-E1206))</f>
        <v>170</v>
      </c>
      <c r="K1194">
        <f>IF(ABS(K1193-E1206)&gt;180,IF(ABS(K1193-E1206)&gt;360,ABS(K1193-E1206)-360,360-ABS(K1193-E1206)),ABS(K1193-E1206))</f>
        <v>160</v>
      </c>
      <c r="L1194">
        <f>IF(ABS(L1193-E1206)&gt;180,IF(ABS(L1193-E1206)&gt;360,ABS(L1193-E1206)-360,360-ABS(L1193-E1206)),ABS(L1193-E1206))</f>
        <v>150</v>
      </c>
      <c r="M1194">
        <f>IF(ABS(M1193-E1206)&gt;180,IF(ABS(M1193-E1206)&gt;360,ABS(M1193-E1206)-360,360-ABS(M1193-E1206)),ABS(M1193-E1206))</f>
        <v>140</v>
      </c>
      <c r="N1194">
        <f>IF(ABS(N1193-E1206)&gt;180,IF(ABS(N1193-E1206)&gt;360,ABS(N1193-E1206)-360,360-ABS(N1193-E1206)),ABS(N1193-E1206))</f>
        <v>130</v>
      </c>
      <c r="O1194">
        <f>IF(ABS(O1193-E1206)&gt;180,IF(ABS(O1193-E1206)&gt;360,ABS(O1193-E1206)-360,360-ABS(O1193-E1206)),ABS(O1193-E1206))</f>
        <v>120</v>
      </c>
      <c r="P1194">
        <f>IF(ABS(P1193-E1206)&gt;180,IF(ABS(P1193-E1206)&gt;360,ABS(P1193-E1206)-360,360-ABS(P1193-E1206)),ABS(P1193-E1206))</f>
        <v>110</v>
      </c>
      <c r="Q1194">
        <f>IF(ABS(Q1193-E1206)&gt;180,IF(ABS(Q1193-E1206)&gt;360,ABS(Q1193-E1206)-360,360-ABS(Q1193-E1206)),ABS(Q1193-E1206))</f>
        <v>100</v>
      </c>
      <c r="R1194">
        <f>IF(ABS(R1193-E1206)&gt;180,IF(ABS(R1193-E1206)&gt;360,ABS(R1193-E1206)-360,360-ABS(R1193-E1206)),ABS(R1193-E1206))</f>
        <v>90</v>
      </c>
      <c r="S1194">
        <f>IF(ABS(S1193-E1206)&gt;180,IF(ABS(S1193-E1206)&gt;360,ABS(S1193-E1206)-360,360-ABS(S1193-E1206)),ABS(S1193-E1206))</f>
        <v>80</v>
      </c>
      <c r="T1194">
        <f>IF(ABS(T1193-E1206)&gt;180,IF(ABS(T1193-E1206)&gt;360,ABS(T1193-E1206)-360,360-ABS(T1193-E1206)),ABS(T1193-E1206))</f>
        <v>70</v>
      </c>
      <c r="U1194">
        <f>IF(ABS(U1193-E1206)&gt;180,IF(ABS(U1193-E1206)&gt;360,ABS(U1193-E1206)-360,360-ABS(U1193-E1206)),ABS(U1193-E1206))</f>
        <v>60</v>
      </c>
      <c r="V1194">
        <f>IF(ABS(V1193-E1206)&gt;180,IF(ABS(V1193-E1206)&gt;360,ABS(V1193-E1206)-360,360-ABS(V1193-E1206)),ABS(V1193-E1206))</f>
        <v>50</v>
      </c>
      <c r="W1194">
        <f>IF(ABS(W1193-E1206)&gt;180,IF(ABS(W1193-E1206)&gt;360,ABS(W1193-E1206)-360,360-ABS(W1193-E1206)),ABS(W1193-E1206))</f>
        <v>40</v>
      </c>
      <c r="X1194">
        <f>IF(ABS(X1193-E1206)&gt;180,IF(ABS(X1193-E1206)&gt;360,ABS(X1193-E1206)-360,360-ABS(X1193-E1206)),ABS(X1193-E1206))</f>
        <v>30</v>
      </c>
      <c r="Y1194">
        <f>IF(ABS(Y1193-E1206)&gt;180,IF(ABS(Y1193-E1206)&gt;360,ABS(Y1193-E1206)-360,360-ABS(Y1193-E1206)),ABS(Y1193-E1206))</f>
        <v>20</v>
      </c>
      <c r="Z1194">
        <f>IF(ABS(Z1193-E1206)&gt;180,IF(ABS(Z1193-E1206)&gt;360,ABS(Z1193-E1206)-360,360-ABS(Z1193-E1206)),ABS(Z1193-E1206))</f>
        <v>10</v>
      </c>
      <c r="AA1194">
        <f>IF(ABS(AA1193-E1206)&gt;180,IF(ABS(AA1193-E1206)&gt;360,ABS(AA1193-E1206)-360,360-ABS(AA1193-E1206)),ABS(AA1193-E1206))</f>
        <v>0</v>
      </c>
      <c r="AB1194">
        <f>IF(ABS(AB1193-E1206)&gt;180,IF(ABS(AB1193-E1206)&gt;360,ABS(AB1193-E1206)-360,360-ABS(AB1193-E1206)),ABS(AB1193-E1206))</f>
        <v>10</v>
      </c>
      <c r="AC1194">
        <f>IF(ABS(AC1193-E1206)&gt;180,IF(ABS(AC1193-E1206)&gt;360,ABS(AC1193-E1206)-360,360-ABS(AC1193-E1206)),ABS(AC1193-E1206))</f>
        <v>20</v>
      </c>
      <c r="AD1194">
        <f>IF(ABS(AD1193-E1206)&gt;180,IF(ABS(AD1193-E1206)&gt;360,ABS(AD1193-E1206)-360,360-ABS(AD1193-E1206)),ABS(AD1193-E1206))</f>
        <v>30</v>
      </c>
      <c r="AE1194">
        <f>IF(ABS(AE1193-E1206)&gt;180,IF(ABS(AE1193-E1206)&gt;360,ABS(AE1193-E1206)-360,360-ABS(AE1193-E1206)),ABS(AE1193-E1206))</f>
        <v>40</v>
      </c>
      <c r="AF1194">
        <f>IF(ABS(AF1193-E1206)&gt;180,IF(ABS(AF1193-E1206)&gt;360,ABS(AF1193-E1206)-360,360-ABS(AF1193-E1206)),ABS(AF1193-E1206))</f>
        <v>50</v>
      </c>
      <c r="AG1194">
        <f>IF(ABS(AG1193-E1206)&gt;180,IF(ABS(AG1193-E1206)&gt;360,ABS(AG1193-E1206)-360,360-ABS(AG1193-E1206)),ABS(AG1193-E1206))</f>
        <v>60</v>
      </c>
      <c r="AH1194">
        <f>IF(ABS(AH1193-E1206)&gt;180,IF(ABS(AH1193-E1206)&gt;360,ABS(AH1193-E1206)-360,360-ABS(AH1193-E1206)),ABS(AH1193-E1206))</f>
        <v>70</v>
      </c>
      <c r="AI1194">
        <f>IF(ABS(AI1193-E1206)&gt;180,IF(ABS(AI1193-E1206)&gt;360,ABS(AI1193-E1206)-360,360-ABS(AI1193-E1206)),ABS(AI1193-E1206))</f>
        <v>80</v>
      </c>
      <c r="AJ1194">
        <f>IF(ABS(AJ1193-E1206)&gt;180,IF(ABS(AJ1193-E1206)&gt;360,ABS(AJ1193-E1206)-360,360-ABS(AJ1193-E1206)),ABS(AJ1193-E1206))</f>
        <v>90</v>
      </c>
      <c r="AK1194">
        <f>IF(ABS(AK1193-E1206)&gt;180,IF(ABS(AK1193-E1206)&gt;360,ABS(AK1193-E1206)-360,360-ABS(AK1193-E1206)),ABS(AK1193-E1206))</f>
        <v>100</v>
      </c>
      <c r="AL1194">
        <f>IF(ABS(AL1193-E1206)&gt;180,IF(ABS(AL1193-E1206)&gt;360,ABS(AL1193-E1206)-360,360-ABS(AL1193-E1206)),ABS(AL1193-E1206))</f>
        <v>110</v>
      </c>
      <c r="AM1194">
        <f>IF(ABS(AM1193-E1206)&gt;180,IF(ABS(AM1193-E1206)&gt;360,ABS(AM1193-E1206)-360,360-ABS(AM1193-E1206)),ABS(AM1193-E1206))</f>
        <v>120</v>
      </c>
      <c r="AN1194">
        <f>IF(ABS(AN1193-E1206)&gt;180,IF(ABS(AN1193-E1206)&gt;360,ABS(AN1193-E1206)-360,360-ABS(AN1193-E1206)),ABS(AN1193-E1206))</f>
        <v>130</v>
      </c>
      <c r="AO1194">
        <f>IF(ABS(AO1193-E1206)&gt;180,IF(ABS(AO1193-E1206)&gt;360,ABS(AO1193-E1206)-360,360-ABS(AO1193-E1206)),ABS(AO1193-E1206))</f>
        <v>140</v>
      </c>
      <c r="AP1194">
        <f>IF(ABS(AP1193-E1206)&gt;180,IF(ABS(AP1193-E1206)&gt;360,ABS(AP1193-E1206)-360,360-ABS(AP1193-E1206)),ABS(AP1193-E1206))</f>
        <v>150</v>
      </c>
      <c r="AQ1194">
        <f>IF(ABS(AQ1193-E1206)&gt;180,IF(ABS(AQ1193-E1206)&gt;360,ABS(AQ1193-E1206)-360,360-ABS(AQ1193-E1206)),ABS(AQ1193-E1206))</f>
        <v>160</v>
      </c>
      <c r="AR1194">
        <f>IF(ABS(AR1193-E1206)&gt;180,IF(ABS(AR1193-E1206)&gt;360,ABS(AR1193-E1206)-360,360-ABS(AR1193-E1206)),ABS(AR1193-E1206))</f>
        <v>170</v>
      </c>
    </row>
    <row r="1195" spans="2:44" x14ac:dyDescent="0.5">
      <c r="G1195" t="s">
        <v>734</v>
      </c>
    </row>
    <row r="1196" spans="2:44" x14ac:dyDescent="0.5">
      <c r="B1196" t="s">
        <v>788</v>
      </c>
      <c r="E1196">
        <v>500</v>
      </c>
      <c r="G1196">
        <v>90</v>
      </c>
      <c r="I1196" t="e">
        <f>IF(DEGREES(ACOS(SIN(RADIANS(G1196))*SIN(RADIANS(E1204))+COS(RADIANS(G1196))*COS(RADIANS(E1204))*COS(RADIANS(I1194))))&gt;90,0,$F$4*$F$5/E1203^2*(SIN(RADIANS(G1196))*SIN(RADIANS(E1204))+COS(RADIANS(G1196))*COS(RADIANS(E1204))*COS(RADIANS(I1194))))</f>
        <v>#DIV/0!</v>
      </c>
      <c r="J1196" t="e">
        <f>IF(DEGREES(ACOS(SIN(RADIANS(G1196))*SIN(RADIANS(E1204))+COS(RADIANS(G1196))*COS(RADIANS(E1204))*COS(RADIANS(J1194))))&gt;90,0,$F$4*$F$5/E1203^2*(SIN(RADIANS(G1196))*SIN(RADIANS(E1204))+COS(RADIANS(G1196))*COS(RADIANS(E1204))*COS(RADIANS(J1194))))</f>
        <v>#DIV/0!</v>
      </c>
      <c r="K1196" t="e">
        <f>IF(DEGREES(ACOS(SIN(RADIANS(G1196))*SIN(RADIANS(E1204))+COS(RADIANS(G1196))*COS(RADIANS(E1204))*COS(RADIANS(K1194))))&gt;90,0,$F$4*$F$5/E1203^2*(SIN(RADIANS(G1196))*SIN(RADIANS(E1204))+COS(RADIANS(G1196))*COS(RADIANS(E1204))*COS(RADIANS(K1194))))</f>
        <v>#DIV/0!</v>
      </c>
      <c r="L1196" t="e">
        <f>IF(DEGREES(ACOS(SIN(RADIANS(G1196))*SIN(RADIANS(E1204))+COS(RADIANS(G1196))*COS(RADIANS(E1204))*COS(RADIANS(L1194))))&gt;90,0,$F$4*$F$5/E1203^2*(SIN(RADIANS(G1196))*SIN(RADIANS(E1204))+COS(RADIANS(G1196))*COS(RADIANS(E1204))*COS(RADIANS(L1194))))</f>
        <v>#DIV/0!</v>
      </c>
      <c r="M1196" t="e">
        <f>IF(DEGREES(ACOS(SIN(RADIANS(G1196))*SIN(RADIANS(E1204))+COS(RADIANS(G1196))*COS(RADIANS(E1204))*COS(RADIANS(M1194))))&gt;90,0,$F$4*$F$5/E1203^2*(SIN(RADIANS(G1196))*SIN(RADIANS(E1204))+COS(RADIANS(G1196))*COS(RADIANS(E1204))*COS(RADIANS(M1194))))</f>
        <v>#DIV/0!</v>
      </c>
      <c r="N1196" t="e">
        <f>IF(DEGREES(ACOS(SIN(RADIANS(G1196))*SIN(RADIANS(E1204))+COS(RADIANS(G1196))*COS(RADIANS(E1204))*COS(RADIANS(N1194))))&gt;90,0,$F$4*$F$5/E1203^2*(SIN(RADIANS(G1196))*SIN(RADIANS(E1204))+COS(RADIANS(G1196))*COS(RADIANS(E1204))*COS(RADIANS(N1194))))</f>
        <v>#DIV/0!</v>
      </c>
      <c r="O1196" t="e">
        <f>IF(DEGREES(ACOS(SIN(RADIANS(G1196))*SIN(RADIANS(E1204))+COS(RADIANS(G1196))*COS(RADIANS(E1204))*COS(RADIANS(O1194))))&gt;90,0,$F$4*$F$5/E1203^2*(SIN(RADIANS(G1196))*SIN(RADIANS(E1204))+COS(RADIANS(G1196))*COS(RADIANS(E1204))*COS(RADIANS(O1194))))</f>
        <v>#DIV/0!</v>
      </c>
      <c r="P1196" t="e">
        <f>IF(DEGREES(ACOS(SIN(RADIANS(G1196))*SIN(RADIANS(E1204))+COS(RADIANS(G1196))*COS(RADIANS(E1204))*COS(RADIANS(P1194))))&gt;90,0,$F$4*$F$5/E1203^2*(SIN(RADIANS(G1196))*SIN(RADIANS(E1204))+COS(RADIANS(G1196))*COS(RADIANS(E1204))*COS(RADIANS(P1194))))</f>
        <v>#DIV/0!</v>
      </c>
      <c r="Q1196" t="e">
        <f>IF(DEGREES(ACOS(SIN(RADIANS(G1196))*SIN(RADIANS(E1204))+COS(RADIANS(G1196))*COS(RADIANS(E1204))*COS(RADIANS(Q1194))))&gt;90,0,$F$4*$F$5/E1203^2*(SIN(RADIANS(G1196))*SIN(RADIANS(E1204))+COS(RADIANS(G1196))*COS(RADIANS(E1204))*COS(RADIANS(Q1194))))</f>
        <v>#DIV/0!</v>
      </c>
      <c r="R1196" t="e">
        <f>IF(DEGREES(ACOS(SIN(RADIANS(G1196))*SIN(RADIANS(E1204))+COS(RADIANS(G1196))*COS(RADIANS(E1204))*COS(RADIANS(R1194))))&gt;90,0,$F$4*$F$5/E1203^2*(SIN(RADIANS(G1196))*SIN(RADIANS(E1204))+COS(RADIANS(G1196))*COS(RADIANS(E1204))*COS(RADIANS(R1194))))</f>
        <v>#DIV/0!</v>
      </c>
      <c r="S1196" t="e">
        <f>IF(DEGREES(ACOS(SIN(RADIANS(G1196))*SIN(RADIANS(E1204))+COS(RADIANS(G1196))*COS(RADIANS(E1204))*COS(RADIANS(S1194))))&gt;90,0,$F$4*$F$5/E1203^2*(SIN(RADIANS(G1196))*SIN(RADIANS(E1204))+COS(RADIANS(G1196))*COS(RADIANS(E1204))*COS(RADIANS(S1194))))</f>
        <v>#DIV/0!</v>
      </c>
      <c r="T1196" t="e">
        <f>IF(DEGREES(ACOS(SIN(RADIANS(G1196))*SIN(RADIANS(E1204))+COS(RADIANS(G1196))*COS(RADIANS(E1204))*COS(RADIANS(T1194))))&gt;90,0,$F$4*$F$5/E1203^2*(SIN(RADIANS(G1196))*SIN(RADIANS(E1204))+COS(RADIANS(G1196))*COS(RADIANS(E1204))*COS(RADIANS(T1194))))</f>
        <v>#DIV/0!</v>
      </c>
      <c r="U1196" t="e">
        <f>IF(DEGREES(ACOS(SIN(RADIANS(G1196))*SIN(RADIANS(E1204))+COS(RADIANS(G1196))*COS(RADIANS(E1204))*COS(RADIANS(U1194))))&gt;90,0,$F$4*$F$5/E1203^2*(SIN(RADIANS(G1196))*SIN(RADIANS(E1204))+COS(RADIANS(G1196))*COS(RADIANS(E1204))*COS(RADIANS(U1194))))</f>
        <v>#DIV/0!</v>
      </c>
      <c r="V1196" t="e">
        <f>IF(DEGREES(ACOS(SIN(RADIANS(G1196))*SIN(RADIANS(E1204))+COS(RADIANS(G1196))*COS(RADIANS(E1204))*COS(RADIANS(V1194))))&gt;90,0,$F$4*$F$5/E1203^2*(SIN(RADIANS(G1196))*SIN(RADIANS(E1204))+COS(RADIANS(G1196))*COS(RADIANS(E1204))*COS(RADIANS(V1194))))</f>
        <v>#DIV/0!</v>
      </c>
      <c r="W1196" t="e">
        <f>IF(DEGREES(ACOS(SIN(RADIANS(G1196))*SIN(RADIANS(E1204))+COS(RADIANS(G1196))*COS(RADIANS(E1204))*COS(RADIANS(W1194))))&gt;90,0,$F$4*$F$5/E1203^2*(SIN(RADIANS(G1196))*SIN(RADIANS(E1204))+COS(RADIANS(G1196))*COS(RADIANS(E1204))*COS(RADIANS(W1194))))</f>
        <v>#DIV/0!</v>
      </c>
      <c r="X1196" t="e">
        <f>IF(DEGREES(ACOS(SIN(RADIANS(G1196))*SIN(RADIANS(E1204))+COS(RADIANS(G1196))*COS(RADIANS(E1204))*COS(RADIANS(X1194))))&gt;90,0,$F$4*$F$5/E1203^2*(SIN(RADIANS(G1196))*SIN(RADIANS(E1204))+COS(RADIANS(G1196))*COS(RADIANS(E1204))*COS(RADIANS(X1194))))</f>
        <v>#DIV/0!</v>
      </c>
      <c r="Y1196" t="e">
        <f>IF(DEGREES(ACOS(SIN(RADIANS(G1196))*SIN(RADIANS(E1204))+COS(RADIANS(G1196))*COS(RADIANS(E1204))*COS(RADIANS(Y1194))))&gt;90,0,$F$4*$F$5/E1203^2*(SIN(RADIANS(G1196))*SIN(RADIANS(E1204))+COS(RADIANS(G1196))*COS(RADIANS(E1204))*COS(RADIANS(Y1194))))</f>
        <v>#DIV/0!</v>
      </c>
      <c r="Z1196" t="e">
        <f>IF(DEGREES(ACOS(SIN(RADIANS(G1196))*SIN(RADIANS(E1204))+COS(RADIANS(G1196))*COS(RADIANS(E1204))*COS(RADIANS(Z1194))))&gt;90,0,$F$4*$F$5/E1203^2*(SIN(RADIANS(G1196))*SIN(RADIANS(E1204))+COS(RADIANS(G1196))*COS(RADIANS(E1204))*COS(RADIANS(Z1194))))</f>
        <v>#DIV/0!</v>
      </c>
      <c r="AA1196" t="e">
        <f>IF(DEGREES(ACOS(SIN(RADIANS(G1196))*SIN(RADIANS(E1204))+COS(RADIANS(G1196))*COS(RADIANS(E1204))*COS(RADIANS(AA1194))))&gt;90,0,$F$4*$F$5/E1203^2*(SIN(RADIANS(G1196))*SIN(RADIANS(E1204))+COS(RADIANS(G1196))*COS(RADIANS(E1204))*COS(RADIANS(AA1194))))</f>
        <v>#DIV/0!</v>
      </c>
      <c r="AB1196" t="e">
        <f>IF(DEGREES(ACOS(SIN(RADIANS(G1196))*SIN(RADIANS(E1204))+COS(RADIANS(G1196))*COS(RADIANS(E1204))*COS(RADIANS(AB1194))))&gt;90,0,$F$4*$F$5/E1203^2*(SIN(RADIANS(G1196))*SIN(RADIANS(E1204))+COS(RADIANS(G1196))*COS(RADIANS(E1204))*COS(RADIANS(AB1194))))</f>
        <v>#DIV/0!</v>
      </c>
      <c r="AC1196" t="e">
        <f>IF(DEGREES(ACOS(SIN(RADIANS(G1196))*SIN(RADIANS(E1204))+COS(RADIANS(G1196))*COS(RADIANS(E1204))*COS(RADIANS(AC1194))))&gt;90,0,$F$4*$F$5/E1203^2*(SIN(RADIANS(G1196))*SIN(RADIANS(E1204))+COS(RADIANS(G1196))*COS(RADIANS(E1204))*COS(RADIANS(AC1194))))</f>
        <v>#DIV/0!</v>
      </c>
      <c r="AD1196" t="e">
        <f>IF(DEGREES(ACOS(SIN(RADIANS(G1196))*SIN(RADIANS(E1204))+COS(RADIANS(G1196))*COS(RADIANS(E1204))*COS(RADIANS(AD1194))))&gt;90,0,$F$4*$F$5/E1203^2*(SIN(RADIANS(G1196))*SIN(RADIANS(E1204))+COS(RADIANS(G1196))*COS(RADIANS(E1204))*COS(RADIANS(AD1194))))</f>
        <v>#DIV/0!</v>
      </c>
      <c r="AE1196" t="e">
        <f>IF(DEGREES(ACOS(SIN(RADIANS(G1196))*SIN(RADIANS(E1204))+COS(RADIANS(G1196))*COS(RADIANS(E1204))*COS(RADIANS(AE1194))))&gt;90,0,$F$4*$F$5/E1203^2*(SIN(RADIANS(G1196))*SIN(RADIANS(E1204))+COS(RADIANS(G1196))*COS(RADIANS(E1204))*COS(RADIANS(AE1194))))</f>
        <v>#DIV/0!</v>
      </c>
      <c r="AF1196" t="e">
        <f>IF(DEGREES(ACOS(SIN(RADIANS(G1196))*SIN(RADIANS(E1204))+COS(RADIANS(G1196))*COS(RADIANS(E1204))*COS(RADIANS(AF1194))))&gt;90,0,$F$4*$F$5/E1203^2*(SIN(RADIANS(G1196))*SIN(RADIANS(E1204))+COS(RADIANS(G1196))*COS(RADIANS(E1204))*COS(RADIANS(AF1194))))</f>
        <v>#DIV/0!</v>
      </c>
      <c r="AG1196" t="e">
        <f>IF(DEGREES(ACOS(SIN(RADIANS(G1196))*SIN(RADIANS(E1204))+COS(RADIANS(G1196))*COS(RADIANS(E1204))*COS(RADIANS(AG1194))))&gt;90,0,$F$4*$F$5/E1203^2*(SIN(RADIANS(G1196))*SIN(RADIANS(E1204))+COS(RADIANS(G1196))*COS(RADIANS(E1204))*COS(RADIANS(AG1194))))</f>
        <v>#DIV/0!</v>
      </c>
      <c r="AH1196" t="e">
        <f>IF(DEGREES(ACOS(SIN(RADIANS(G1196))*SIN(RADIANS(E1204))+COS(RADIANS(G1196))*COS(RADIANS(E1204))*COS(RADIANS(AH1194))))&gt;90,0,$F$4*$F$5/E1203^2*(SIN(RADIANS(G1196))*SIN(RADIANS(E1204))+COS(RADIANS(G1196))*COS(RADIANS(E1204))*COS(RADIANS(AH1194))))</f>
        <v>#DIV/0!</v>
      </c>
      <c r="AI1196" t="e">
        <f>IF(DEGREES(ACOS(SIN(RADIANS(G1196))*SIN(RADIANS(E1204))+COS(RADIANS(G1196))*COS(RADIANS(E1204))*COS(RADIANS(AI1194))))&gt;90,0,$F$4*$F$5/E1203^2*(SIN(RADIANS(G1196))*SIN(RADIANS(E1204))+COS(RADIANS(G1196))*COS(RADIANS(E1204))*COS(RADIANS(AI1194))))</f>
        <v>#DIV/0!</v>
      </c>
      <c r="AJ1196" t="e">
        <f>IF(DEGREES(ACOS(SIN(RADIANS(G1196))*SIN(RADIANS(E1204))+COS(RADIANS(G1196))*COS(RADIANS(E1204))*COS(RADIANS(AJ1194))))&gt;90,0,$F$4*$F$5/E1203^2*(SIN(RADIANS(G1196))*SIN(RADIANS(E1204))+COS(RADIANS(G1196))*COS(RADIANS(E1204))*COS(RADIANS(AJ1194))))</f>
        <v>#DIV/0!</v>
      </c>
      <c r="AK1196" t="e">
        <f>IF(DEGREES(ACOS(SIN(RADIANS(G1196))*SIN(RADIANS(E1204))+COS(RADIANS(G1196))*COS(RADIANS(E1204))*COS(RADIANS(AK1194))))&gt;90,0,$F$4*$F$5/E1203^2*(SIN(RADIANS(G1196))*SIN(RADIANS(E1204))+COS(RADIANS(G1196))*COS(RADIANS(E1204))*COS(RADIANS(AK1194))))</f>
        <v>#DIV/0!</v>
      </c>
      <c r="AL1196" t="e">
        <f>IF(DEGREES(ACOS(SIN(RADIANS(G1196))*SIN(RADIANS(E1204))+COS(RADIANS(G1196))*COS(RADIANS(E1204))*COS(RADIANS(AL1194))))&gt;90,0,$F$4*$F$5/E1203^2*(SIN(RADIANS(G1196))*SIN(RADIANS(E1204))+COS(RADIANS(G1196))*COS(RADIANS(E1204))*COS(RADIANS(AL1194))))</f>
        <v>#DIV/0!</v>
      </c>
      <c r="AM1196" t="e">
        <f>IF(DEGREES(ACOS(SIN(RADIANS(G1196))*SIN(RADIANS(E1204))+COS(RADIANS(G1196))*COS(RADIANS(E1204))*COS(RADIANS(AM1194))))&gt;90,0,$F$4*$F$5/E1203^2*(SIN(RADIANS(G1196))*SIN(RADIANS(E1204))+COS(RADIANS(G1196))*COS(RADIANS(E1204))*COS(RADIANS(AM1194))))</f>
        <v>#DIV/0!</v>
      </c>
      <c r="AN1196" t="e">
        <f>IF(DEGREES(ACOS(SIN(RADIANS(G1196))*SIN(RADIANS(E1204))+COS(RADIANS(G1196))*COS(RADIANS(E1204))*COS(RADIANS(AN1194))))&gt;90,0,$F$4*$F$5/E1203^2*(SIN(RADIANS(G1196))*SIN(RADIANS(E1204))+COS(RADIANS(G1196))*COS(RADIANS(E1204))*COS(RADIANS(AN1194))))</f>
        <v>#DIV/0!</v>
      </c>
      <c r="AO1196" t="e">
        <f>IF(DEGREES(ACOS(SIN(RADIANS(G1196))*SIN(RADIANS(E1204))+COS(RADIANS(G1196))*COS(RADIANS(E1204))*COS(RADIANS(AO1194))))&gt;90,0,$F$4*$F$5/E1203^2*(SIN(RADIANS(G1196))*SIN(RADIANS(E1204))+COS(RADIANS(G1196))*COS(RADIANS(E1204))*COS(RADIANS(AO1194))))</f>
        <v>#DIV/0!</v>
      </c>
      <c r="AP1196" t="e">
        <f>IF(DEGREES(ACOS(SIN(RADIANS(G1196))*SIN(RADIANS(E1204))+COS(RADIANS(G1196))*COS(RADIANS(E1204))*COS(RADIANS(AP1194))))&gt;90,0,$F$4*$F$5/E1203^2*(SIN(RADIANS(G1196))*SIN(RADIANS(E1204))+COS(RADIANS(G1196))*COS(RADIANS(E1204))*COS(RADIANS(AP1194))))</f>
        <v>#DIV/0!</v>
      </c>
      <c r="AQ1196" t="e">
        <f>IF(DEGREES(ACOS(SIN(RADIANS(G1196))*SIN(RADIANS(E1204))+COS(RADIANS(G1196))*COS(RADIANS(E1204))*COS(RADIANS(AQ1194))))&gt;90,0,$F$4*$F$5/E1203^2*(SIN(RADIANS(G1196))*SIN(RADIANS(E1204))+COS(RADIANS(G1196))*COS(RADIANS(E1204))*COS(RADIANS(AQ1194))))</f>
        <v>#DIV/0!</v>
      </c>
      <c r="AR1196" t="e">
        <f>IF(DEGREES(ACOS(SIN(RADIANS(G1196))*SIN(RADIANS(E1204))+COS(RADIANS(G1196))*COS(RADIANS(E1204))*COS(RADIANS(AR1194))))&gt;90,0,$F$4*$F$5/E1203^2*(SIN(RADIANS(G1196))*SIN(RADIANS(E1204))+COS(RADIANS(G1196))*COS(RADIANS(E1204))*COS(RADIANS(AR1194))))</f>
        <v>#DIV/0!</v>
      </c>
    </row>
    <row r="1197" spans="2:44" x14ac:dyDescent="0.5">
      <c r="B1197" t="s">
        <v>726</v>
      </c>
      <c r="E1197" cm="1">
        <f t="array" ref="E1197">INDEX($D$1751:$AM$1751,0,MATCH(E1196-IF(E1196&lt;360,0,360),$D$1700:$AM$1700,0))+IF(E1196&gt;350,360,0)</f>
        <v>500</v>
      </c>
      <c r="G1197">
        <v>80</v>
      </c>
      <c r="I1197">
        <f>IF(DEGREES(ACOS(SIN(RADIANS(G1197))*SIN(RADIANS(E1204))+COS(RADIANS(G1197))*COS(RADIANS(E1204))*COS(RADIANS(I1194))))&gt;90,0,$F$4*$F$5/E1203^2*(SIN(RADIANS(G1197))*SIN(RADIANS(E1204))+COS(RADIANS(G1197))*COS(RADIANS(E1204))*COS(RADIANS(I1194))))</f>
        <v>0</v>
      </c>
      <c r="J1197">
        <f>IF(DEGREES(ACOS(SIN(RADIANS(G1197))*SIN(RADIANS(E1204))+COS(RADIANS(G1197))*COS(RADIANS(E1204))*COS(RADIANS(J1194))))&gt;90,0,$F$4*$F$5/E1203^2*(SIN(RADIANS(G1197))*SIN(RADIANS(E1204))+COS(RADIANS(G1197))*COS(RADIANS(E1204))*COS(RADIANS(J1194))))</f>
        <v>0</v>
      </c>
      <c r="K1197">
        <f>IF(DEGREES(ACOS(SIN(RADIANS(G1197))*SIN(RADIANS(E1204))+COS(RADIANS(G1197))*COS(RADIANS(E1204))*COS(RADIANS(K1194))))&gt;90,0,$F$4*$F$5/E1203^2*(SIN(RADIANS(G1197))*SIN(RADIANS(E1204))+COS(RADIANS(G1197))*COS(RADIANS(E1204))*COS(RADIANS(K1194))))</f>
        <v>0</v>
      </c>
      <c r="L1197">
        <f>IF(DEGREES(ACOS(SIN(RADIANS(G1197))*SIN(RADIANS(E1204))+COS(RADIANS(G1197))*COS(RADIANS(E1204))*COS(RADIANS(L1194))))&gt;90,0,$F$4*$F$5/E1203^2*(SIN(RADIANS(G1197))*SIN(RADIANS(E1204))+COS(RADIANS(G1197))*COS(RADIANS(E1204))*COS(RADIANS(L1194))))</f>
        <v>0</v>
      </c>
      <c r="M1197">
        <f>IF(DEGREES(ACOS(SIN(RADIANS(G1197))*SIN(RADIANS(E1204))+COS(RADIANS(G1197))*COS(RADIANS(E1204))*COS(RADIANS(M1194))))&gt;90,0,$F$4*$F$5/E1203^2*(SIN(RADIANS(G1197))*SIN(RADIANS(E1204))+COS(RADIANS(G1197))*COS(RADIANS(E1204))*COS(RADIANS(M1194))))</f>
        <v>0</v>
      </c>
      <c r="N1197">
        <f>IF(DEGREES(ACOS(SIN(RADIANS(G1197))*SIN(RADIANS(E1204))+COS(RADIANS(G1197))*COS(RADIANS(E1204))*COS(RADIANS(N1194))))&gt;90,0,$F$4*$F$5/E1203^2*(SIN(RADIANS(G1197))*SIN(RADIANS(E1204))+COS(RADIANS(G1197))*COS(RADIANS(E1204))*COS(RADIANS(N1194))))</f>
        <v>0</v>
      </c>
      <c r="O1197">
        <f>IF(DEGREES(ACOS(SIN(RADIANS(G1197))*SIN(RADIANS(E1204))+COS(RADIANS(G1197))*COS(RADIANS(E1204))*COS(RADIANS(O1194))))&gt;90,0,$F$4*$F$5/E1203^2*(SIN(RADIANS(G1197))*SIN(RADIANS(E1204))+COS(RADIANS(G1197))*COS(RADIANS(E1204))*COS(RADIANS(O1194))))</f>
        <v>0</v>
      </c>
      <c r="P1197">
        <f>IF(DEGREES(ACOS(SIN(RADIANS(G1197))*SIN(RADIANS(E1204))+COS(RADIANS(G1197))*COS(RADIANS(E1204))*COS(RADIANS(P1194))))&gt;90,0,$F$4*$F$5/E1203^2*(SIN(RADIANS(G1197))*SIN(RADIANS(E1204))+COS(RADIANS(G1197))*COS(RADIANS(E1204))*COS(RADIANS(P1194))))</f>
        <v>0</v>
      </c>
      <c r="Q1197">
        <f>IF(DEGREES(ACOS(SIN(RADIANS(G1197))*SIN(RADIANS(E1204))+COS(RADIANS(G1197))*COS(RADIANS(E1204))*COS(RADIANS(Q1194))))&gt;90,0,$F$4*$F$5/E1203^2*(SIN(RADIANS(G1197))*SIN(RADIANS(E1204))+COS(RADIANS(G1197))*COS(RADIANS(E1204))*COS(RADIANS(Q1194))))</f>
        <v>0</v>
      </c>
      <c r="R1197" t="e">
        <f>IF(DEGREES(ACOS(SIN(RADIANS(G1197))*SIN(RADIANS(E1204))+COS(RADIANS(G1197))*COS(RADIANS(E1204))*COS(RADIANS(R1194))))&gt;90,0,$F$4*$F$5/E1203^2*(SIN(RADIANS(G1197))*SIN(RADIANS(E1204))+COS(RADIANS(G1197))*COS(RADIANS(E1204))*COS(RADIANS(R1194))))</f>
        <v>#DIV/0!</v>
      </c>
      <c r="S1197" t="e">
        <f>IF(DEGREES(ACOS(SIN(RADIANS(G1197))*SIN(RADIANS(E1204))+COS(RADIANS(G1197))*COS(RADIANS(E1204))*COS(RADIANS(S1194))))&gt;90,0,$F$4*$F$5/E1203^2*(SIN(RADIANS(G1197))*SIN(RADIANS(E1204))+COS(RADIANS(G1197))*COS(RADIANS(E1204))*COS(RADIANS(S1194))))</f>
        <v>#DIV/0!</v>
      </c>
      <c r="T1197" t="e">
        <f>IF(DEGREES(ACOS(SIN(RADIANS(G1197))*SIN(RADIANS(E1204))+COS(RADIANS(G1197))*COS(RADIANS(E1204))*COS(RADIANS(T1194))))&gt;90,0,$F$4*$F$5/E1203^2*(SIN(RADIANS(G1197))*SIN(RADIANS(E1204))+COS(RADIANS(G1197))*COS(RADIANS(E1204))*COS(RADIANS(T1194))))</f>
        <v>#DIV/0!</v>
      </c>
      <c r="U1197" t="e">
        <f>IF(DEGREES(ACOS(SIN(RADIANS(G1197))*SIN(RADIANS(E1204))+COS(RADIANS(G1197))*COS(RADIANS(E1204))*COS(RADIANS(U1194))))&gt;90,0,$F$4*$F$5/E1203^2*(SIN(RADIANS(G1197))*SIN(RADIANS(E1204))+COS(RADIANS(G1197))*COS(RADIANS(E1204))*COS(RADIANS(U1194))))</f>
        <v>#DIV/0!</v>
      </c>
      <c r="V1197" t="e">
        <f>IF(DEGREES(ACOS(SIN(RADIANS(G1197))*SIN(RADIANS(E1204))+COS(RADIANS(G1197))*COS(RADIANS(E1204))*COS(RADIANS(V1194))))&gt;90,0,$F$4*$F$5/E1203^2*(SIN(RADIANS(G1197))*SIN(RADIANS(E1204))+COS(RADIANS(G1197))*COS(RADIANS(E1204))*COS(RADIANS(V1194))))</f>
        <v>#DIV/0!</v>
      </c>
      <c r="W1197" t="e">
        <f>IF(DEGREES(ACOS(SIN(RADIANS(G1197))*SIN(RADIANS(E1204))+COS(RADIANS(G1197))*COS(RADIANS(E1204))*COS(RADIANS(W1194))))&gt;90,0,$F$4*$F$5/E1203^2*(SIN(RADIANS(G1197))*SIN(RADIANS(E1204))+COS(RADIANS(G1197))*COS(RADIANS(E1204))*COS(RADIANS(W1194))))</f>
        <v>#DIV/0!</v>
      </c>
      <c r="X1197" t="e">
        <f>IF(DEGREES(ACOS(SIN(RADIANS(G1197))*SIN(RADIANS(E1204))+COS(RADIANS(G1197))*COS(RADIANS(E1204))*COS(RADIANS(X1194))))&gt;90,0,$F$4*$F$5/E1203^2*(SIN(RADIANS(G1197))*SIN(RADIANS(E1204))+COS(RADIANS(G1197))*COS(RADIANS(E1204))*COS(RADIANS(X1194))))</f>
        <v>#DIV/0!</v>
      </c>
      <c r="Y1197" t="e">
        <f>IF(DEGREES(ACOS(SIN(RADIANS(G1197))*SIN(RADIANS(E1204))+COS(RADIANS(G1197))*COS(RADIANS(E1204))*COS(RADIANS(Y1194))))&gt;90,0,$F$4*$F$5/E1203^2*(SIN(RADIANS(G1197))*SIN(RADIANS(E1204))+COS(RADIANS(G1197))*COS(RADIANS(E1204))*COS(RADIANS(Y1194))))</f>
        <v>#DIV/0!</v>
      </c>
      <c r="Z1197" t="e">
        <f>IF(DEGREES(ACOS(SIN(RADIANS(G1197))*SIN(RADIANS(E1204))+COS(RADIANS(G1197))*COS(RADIANS(E1204))*COS(RADIANS(Z1194))))&gt;90,0,$F$4*$F$5/E1203^2*(SIN(RADIANS(G1197))*SIN(RADIANS(E1204))+COS(RADIANS(G1197))*COS(RADIANS(E1204))*COS(RADIANS(Z1194))))</f>
        <v>#DIV/0!</v>
      </c>
      <c r="AA1197" t="e">
        <f>IF(DEGREES(ACOS(SIN(RADIANS(G1197))*SIN(RADIANS(E1204))+COS(RADIANS(G1197))*COS(RADIANS(E1204))*COS(RADIANS(AA1194))))&gt;90,0,$F$4*$F$5/E1203^2*(SIN(RADIANS(G1197))*SIN(RADIANS(E1204))+COS(RADIANS(G1197))*COS(RADIANS(E1204))*COS(RADIANS(AA1194))))</f>
        <v>#DIV/0!</v>
      </c>
      <c r="AB1197" t="e">
        <f>IF(DEGREES(ACOS(SIN(RADIANS(G1197))*SIN(RADIANS(E1204))+COS(RADIANS(G1197))*COS(RADIANS(E1204))*COS(RADIANS(AB1194))))&gt;90,0,$F$4*$F$5/E1203^2*(SIN(RADIANS(G1197))*SIN(RADIANS(E1204))+COS(RADIANS(G1197))*COS(RADIANS(E1204))*COS(RADIANS(AB1194))))</f>
        <v>#DIV/0!</v>
      </c>
      <c r="AC1197" t="e">
        <f>IF(DEGREES(ACOS(SIN(RADIANS(G1197))*SIN(RADIANS(E1204))+COS(RADIANS(G1197))*COS(RADIANS(E1204))*COS(RADIANS(AC1194))))&gt;90,0,$F$4*$F$5/E1203^2*(SIN(RADIANS(G1197))*SIN(RADIANS(E1204))+COS(RADIANS(G1197))*COS(RADIANS(E1204))*COS(RADIANS(AC1194))))</f>
        <v>#DIV/0!</v>
      </c>
      <c r="AD1197" t="e">
        <f>IF(DEGREES(ACOS(SIN(RADIANS(G1197))*SIN(RADIANS(E1204))+COS(RADIANS(G1197))*COS(RADIANS(E1204))*COS(RADIANS(AD1194))))&gt;90,0,$F$4*$F$5/E1203^2*(SIN(RADIANS(G1197))*SIN(RADIANS(E1204))+COS(RADIANS(G1197))*COS(RADIANS(E1204))*COS(RADIANS(AD1194))))</f>
        <v>#DIV/0!</v>
      </c>
      <c r="AE1197" t="e">
        <f>IF(DEGREES(ACOS(SIN(RADIANS(G1197))*SIN(RADIANS(E1204))+COS(RADIANS(G1197))*COS(RADIANS(E1204))*COS(RADIANS(AE1194))))&gt;90,0,$F$4*$F$5/E1203^2*(SIN(RADIANS(G1197))*SIN(RADIANS(E1204))+COS(RADIANS(G1197))*COS(RADIANS(E1204))*COS(RADIANS(AE1194))))</f>
        <v>#DIV/0!</v>
      </c>
      <c r="AF1197" t="e">
        <f>IF(DEGREES(ACOS(SIN(RADIANS(G1197))*SIN(RADIANS(E1204))+COS(RADIANS(G1197))*COS(RADIANS(E1204))*COS(RADIANS(AF1194))))&gt;90,0,$F$4*$F$5/E1203^2*(SIN(RADIANS(G1197))*SIN(RADIANS(E1204))+COS(RADIANS(G1197))*COS(RADIANS(E1204))*COS(RADIANS(AF1194))))</f>
        <v>#DIV/0!</v>
      </c>
      <c r="AG1197" t="e">
        <f>IF(DEGREES(ACOS(SIN(RADIANS(G1197))*SIN(RADIANS(E1204))+COS(RADIANS(G1197))*COS(RADIANS(E1204))*COS(RADIANS(AG1194))))&gt;90,0,$F$4*$F$5/E1203^2*(SIN(RADIANS(G1197))*SIN(RADIANS(E1204))+COS(RADIANS(G1197))*COS(RADIANS(E1204))*COS(RADIANS(AG1194))))</f>
        <v>#DIV/0!</v>
      </c>
      <c r="AH1197" t="e">
        <f>IF(DEGREES(ACOS(SIN(RADIANS(G1197))*SIN(RADIANS(E1204))+COS(RADIANS(G1197))*COS(RADIANS(E1204))*COS(RADIANS(AH1194))))&gt;90,0,$F$4*$F$5/E1203^2*(SIN(RADIANS(G1197))*SIN(RADIANS(E1204))+COS(RADIANS(G1197))*COS(RADIANS(E1204))*COS(RADIANS(AH1194))))</f>
        <v>#DIV/0!</v>
      </c>
      <c r="AI1197" t="e">
        <f>IF(DEGREES(ACOS(SIN(RADIANS(G1197))*SIN(RADIANS(E1204))+COS(RADIANS(G1197))*COS(RADIANS(E1204))*COS(RADIANS(AI1194))))&gt;90,0,$F$4*$F$5/E1203^2*(SIN(RADIANS(G1197))*SIN(RADIANS(E1204))+COS(RADIANS(G1197))*COS(RADIANS(E1204))*COS(RADIANS(AI1194))))</f>
        <v>#DIV/0!</v>
      </c>
      <c r="AJ1197" t="e">
        <f>IF(DEGREES(ACOS(SIN(RADIANS(G1197))*SIN(RADIANS(E1204))+COS(RADIANS(G1197))*COS(RADIANS(E1204))*COS(RADIANS(AJ1194))))&gt;90,0,$F$4*$F$5/E1203^2*(SIN(RADIANS(G1197))*SIN(RADIANS(E1204))+COS(RADIANS(G1197))*COS(RADIANS(E1204))*COS(RADIANS(AJ1194))))</f>
        <v>#DIV/0!</v>
      </c>
      <c r="AK1197">
        <f>IF(DEGREES(ACOS(SIN(RADIANS(G1197))*SIN(RADIANS(E1204))+COS(RADIANS(G1197))*COS(RADIANS(E1204))*COS(RADIANS(AK1194))))&gt;90,0,$F$4*$F$5/E1203^2*(SIN(RADIANS(G1197))*SIN(RADIANS(E1204))+COS(RADIANS(G1197))*COS(RADIANS(E1204))*COS(RADIANS(AK1194))))</f>
        <v>0</v>
      </c>
      <c r="AL1197">
        <f>IF(DEGREES(ACOS(SIN(RADIANS(G1197))*SIN(RADIANS(E1204))+COS(RADIANS(G1197))*COS(RADIANS(E1204))*COS(RADIANS(AL1194))))&gt;90,0,$F$4*$F$5/E1203^2*(SIN(RADIANS(G1197))*SIN(RADIANS(E1204))+COS(RADIANS(G1197))*COS(RADIANS(E1204))*COS(RADIANS(AL1194))))</f>
        <v>0</v>
      </c>
      <c r="AM1197">
        <f>IF(DEGREES(ACOS(SIN(RADIANS(G1197))*SIN(RADIANS(E1204))+COS(RADIANS(G1197))*COS(RADIANS(E1204))*COS(RADIANS(AM1194))))&gt;90,0,$F$4*$F$5/E1203^2*(SIN(RADIANS(G1197))*SIN(RADIANS(E1204))+COS(RADIANS(G1197))*COS(RADIANS(E1204))*COS(RADIANS(AM1194))))</f>
        <v>0</v>
      </c>
      <c r="AN1197">
        <f>IF(DEGREES(ACOS(SIN(RADIANS(G1197))*SIN(RADIANS(E1204))+COS(RADIANS(G1197))*COS(RADIANS(E1204))*COS(RADIANS(AN1194))))&gt;90,0,$F$4*$F$5/E1203^2*(SIN(RADIANS(G1197))*SIN(RADIANS(E1204))+COS(RADIANS(G1197))*COS(RADIANS(E1204))*COS(RADIANS(AN1194))))</f>
        <v>0</v>
      </c>
      <c r="AO1197">
        <f>IF(DEGREES(ACOS(SIN(RADIANS(G1197))*SIN(RADIANS(E1204))+COS(RADIANS(G1197))*COS(RADIANS(E1204))*COS(RADIANS(AO1194))))&gt;90,0,$F$4*$F$5/E1203^2*(SIN(RADIANS(G1197))*SIN(RADIANS(E1204))+COS(RADIANS(G1197))*COS(RADIANS(E1204))*COS(RADIANS(AO1194))))</f>
        <v>0</v>
      </c>
      <c r="AP1197">
        <f>IF(DEGREES(ACOS(SIN(RADIANS(G1197))*SIN(RADIANS(E1204))+COS(RADIANS(G1197))*COS(RADIANS(E1204))*COS(RADIANS(AP1194))))&gt;90,0,$F$4*$F$5/E1203^2*(SIN(RADIANS(G1197))*SIN(RADIANS(E1204))+COS(RADIANS(G1197))*COS(RADIANS(E1204))*COS(RADIANS(AP1194))))</f>
        <v>0</v>
      </c>
      <c r="AQ1197">
        <f>IF(DEGREES(ACOS(SIN(RADIANS(G1197))*SIN(RADIANS(E1204))+COS(RADIANS(G1197))*COS(RADIANS(E1204))*COS(RADIANS(AQ1194))))&gt;90,0,$F$4*$F$5/E1203^2*(SIN(RADIANS(G1197))*SIN(RADIANS(E1204))+COS(RADIANS(G1197))*COS(RADIANS(E1204))*COS(RADIANS(AQ1194))))</f>
        <v>0</v>
      </c>
      <c r="AR1197">
        <f>IF(DEGREES(ACOS(SIN(RADIANS(G1197))*SIN(RADIANS(E1204))+COS(RADIANS(G1197))*COS(RADIANS(E1204))*COS(RADIANS(AR1194))))&gt;90,0,$F$4*$F$5/E1203^2*(SIN(RADIANS(G1197))*SIN(RADIANS(E1204))+COS(RADIANS(G1197))*COS(RADIANS(E1204))*COS(RADIANS(AR1194))))</f>
        <v>0</v>
      </c>
    </row>
    <row r="1198" spans="2:44" x14ac:dyDescent="0.5">
      <c r="B1198" s="40" t="s">
        <v>781</v>
      </c>
      <c r="E1198">
        <f>IF(E1197-$F$13&lt;0,E1197-$F$13+360,IF(E1197-$F$13&gt;360,E1197-$F$13-360,E1197-$F$13))</f>
        <v>230</v>
      </c>
      <c r="G1198">
        <v>70</v>
      </c>
      <c r="I1198">
        <f>IF(DEGREES(ACOS(SIN(RADIANS(G1198))*SIN(RADIANS(E1204))+COS(RADIANS(G1198))*COS(RADIANS(E1204))*COS(RADIANS(I1194))))&gt;90,0,$F$4*$F$5/E1203^2*(SIN(RADIANS(G1198))*SIN(RADIANS(E1204))+COS(RADIANS(G1198))*COS(RADIANS(E1204))*COS(RADIANS(I1194))))</f>
        <v>0</v>
      </c>
      <c r="J1198">
        <f>IF(DEGREES(ACOS(SIN(RADIANS(G1198))*SIN(RADIANS(E1204))+COS(RADIANS(G1198))*COS(RADIANS(E1204))*COS(RADIANS(J1194))))&gt;90,0,$F$4*$F$5/E1203^2*(SIN(RADIANS(G1198))*SIN(RADIANS(E1204))+COS(RADIANS(G1198))*COS(RADIANS(E1204))*COS(RADIANS(J1194))))</f>
        <v>0</v>
      </c>
      <c r="K1198">
        <f>IF(DEGREES(ACOS(SIN(RADIANS(G1198))*SIN(RADIANS(E1204))+COS(RADIANS(G1198))*COS(RADIANS(E1204))*COS(RADIANS(K1194))))&gt;90,0,$F$4*$F$5/E1203^2*(SIN(RADIANS(G1198))*SIN(RADIANS(E1204))+COS(RADIANS(G1198))*COS(RADIANS(E1204))*COS(RADIANS(K1194))))</f>
        <v>0</v>
      </c>
      <c r="L1198">
        <f>IF(DEGREES(ACOS(SIN(RADIANS(G1198))*SIN(RADIANS(E1204))+COS(RADIANS(G1198))*COS(RADIANS(E1204))*COS(RADIANS(L1194))))&gt;90,0,$F$4*$F$5/E1203^2*(SIN(RADIANS(G1198))*SIN(RADIANS(E1204))+COS(RADIANS(G1198))*COS(RADIANS(E1204))*COS(RADIANS(L1194))))</f>
        <v>0</v>
      </c>
      <c r="M1198">
        <f>IF(DEGREES(ACOS(SIN(RADIANS(G1198))*SIN(RADIANS(E1204))+COS(RADIANS(G1198))*COS(RADIANS(E1204))*COS(RADIANS(M1194))))&gt;90,0,$F$4*$F$5/E1203^2*(SIN(RADIANS(G1198))*SIN(RADIANS(E1204))+COS(RADIANS(G1198))*COS(RADIANS(E1204))*COS(RADIANS(M1194))))</f>
        <v>0</v>
      </c>
      <c r="N1198">
        <f>IF(DEGREES(ACOS(SIN(RADIANS(G1198))*SIN(RADIANS(E1204))+COS(RADIANS(G1198))*COS(RADIANS(E1204))*COS(RADIANS(N1194))))&gt;90,0,$F$4*$F$5/E1203^2*(SIN(RADIANS(G1198))*SIN(RADIANS(E1204))+COS(RADIANS(G1198))*COS(RADIANS(E1204))*COS(RADIANS(N1194))))</f>
        <v>0</v>
      </c>
      <c r="O1198">
        <f>IF(DEGREES(ACOS(SIN(RADIANS(G1198))*SIN(RADIANS(E1204))+COS(RADIANS(G1198))*COS(RADIANS(E1204))*COS(RADIANS(O1194))))&gt;90,0,$F$4*$F$5/E1203^2*(SIN(RADIANS(G1198))*SIN(RADIANS(E1204))+COS(RADIANS(G1198))*COS(RADIANS(E1204))*COS(RADIANS(O1194))))</f>
        <v>0</v>
      </c>
      <c r="P1198">
        <f>IF(DEGREES(ACOS(SIN(RADIANS(G1198))*SIN(RADIANS(E1204))+COS(RADIANS(G1198))*COS(RADIANS(E1204))*COS(RADIANS(P1194))))&gt;90,0,$F$4*$F$5/E1203^2*(SIN(RADIANS(G1198))*SIN(RADIANS(E1204))+COS(RADIANS(G1198))*COS(RADIANS(E1204))*COS(RADIANS(P1194))))</f>
        <v>0</v>
      </c>
      <c r="Q1198">
        <f>IF(DEGREES(ACOS(SIN(RADIANS(G1198))*SIN(RADIANS(E1204))+COS(RADIANS(G1198))*COS(RADIANS(E1204))*COS(RADIANS(Q1194))))&gt;90,0,$F$4*$F$5/E1203^2*(SIN(RADIANS(G1198))*SIN(RADIANS(E1204))+COS(RADIANS(G1198))*COS(RADIANS(E1204))*COS(RADIANS(Q1194))))</f>
        <v>0</v>
      </c>
      <c r="R1198" t="e">
        <f>IF(DEGREES(ACOS(SIN(RADIANS(G1198))*SIN(RADIANS(E1204))+COS(RADIANS(G1198))*COS(RADIANS(E1204))*COS(RADIANS(R1194))))&gt;90,0,$F$4*$F$5/E1203^2*(SIN(RADIANS(G1198))*SIN(RADIANS(E1204))+COS(RADIANS(G1198))*COS(RADIANS(E1204))*COS(RADIANS(R1194))))</f>
        <v>#DIV/0!</v>
      </c>
      <c r="S1198" t="e">
        <f>IF(DEGREES(ACOS(SIN(RADIANS(G1198))*SIN(RADIANS(E1204))+COS(RADIANS(G1198))*COS(RADIANS(E1204))*COS(RADIANS(S1194))))&gt;90,0,$F$4*$F$5/E1203^2*(SIN(RADIANS(G1198))*SIN(RADIANS(E1204))+COS(RADIANS(G1198))*COS(RADIANS(E1204))*COS(RADIANS(S1194))))</f>
        <v>#DIV/0!</v>
      </c>
      <c r="T1198" t="e">
        <f>IF(DEGREES(ACOS(SIN(RADIANS(G1198))*SIN(RADIANS(E1204))+COS(RADIANS(G1198))*COS(RADIANS(E1204))*COS(RADIANS(T1194))))&gt;90,0,$F$4*$F$5/E1203^2*(SIN(RADIANS(G1198))*SIN(RADIANS(E1204))+COS(RADIANS(G1198))*COS(RADIANS(E1204))*COS(RADIANS(T1194))))</f>
        <v>#DIV/0!</v>
      </c>
      <c r="U1198" t="e">
        <f>IF(DEGREES(ACOS(SIN(RADIANS(G1198))*SIN(RADIANS(E1204))+COS(RADIANS(G1198))*COS(RADIANS(E1204))*COS(RADIANS(U1194))))&gt;90,0,$F$4*$F$5/E1203^2*(SIN(RADIANS(G1198))*SIN(RADIANS(E1204))+COS(RADIANS(G1198))*COS(RADIANS(E1204))*COS(RADIANS(U1194))))</f>
        <v>#DIV/0!</v>
      </c>
      <c r="V1198" t="e">
        <f>IF(DEGREES(ACOS(SIN(RADIANS(G1198))*SIN(RADIANS(E1204))+COS(RADIANS(G1198))*COS(RADIANS(E1204))*COS(RADIANS(V1194))))&gt;90,0,$F$4*$F$5/E1203^2*(SIN(RADIANS(G1198))*SIN(RADIANS(E1204))+COS(RADIANS(G1198))*COS(RADIANS(E1204))*COS(RADIANS(V1194))))</f>
        <v>#DIV/0!</v>
      </c>
      <c r="W1198" t="e">
        <f>IF(DEGREES(ACOS(SIN(RADIANS(G1198))*SIN(RADIANS(E1204))+COS(RADIANS(G1198))*COS(RADIANS(E1204))*COS(RADIANS(W1194))))&gt;90,0,$F$4*$F$5/E1203^2*(SIN(RADIANS(G1198))*SIN(RADIANS(E1204))+COS(RADIANS(G1198))*COS(RADIANS(E1204))*COS(RADIANS(W1194))))</f>
        <v>#DIV/0!</v>
      </c>
      <c r="X1198" t="e">
        <f>IF(DEGREES(ACOS(SIN(RADIANS(G1198))*SIN(RADIANS(E1204))+COS(RADIANS(G1198))*COS(RADIANS(E1204))*COS(RADIANS(X1194))))&gt;90,0,$F$4*$F$5/E1203^2*(SIN(RADIANS(G1198))*SIN(RADIANS(E1204))+COS(RADIANS(G1198))*COS(RADIANS(E1204))*COS(RADIANS(X1194))))</f>
        <v>#DIV/0!</v>
      </c>
      <c r="Y1198" t="e">
        <f>IF(DEGREES(ACOS(SIN(RADIANS(G1198))*SIN(RADIANS(E1204))+COS(RADIANS(G1198))*COS(RADIANS(E1204))*COS(RADIANS(Y1194))))&gt;90,0,$F$4*$F$5/E1203^2*(SIN(RADIANS(G1198))*SIN(RADIANS(E1204))+COS(RADIANS(G1198))*COS(RADIANS(E1204))*COS(RADIANS(Y1194))))</f>
        <v>#DIV/0!</v>
      </c>
      <c r="Z1198" t="e">
        <f>IF(DEGREES(ACOS(SIN(RADIANS(G1198))*SIN(RADIANS(E1204))+COS(RADIANS(G1198))*COS(RADIANS(E1204))*COS(RADIANS(Z1194))))&gt;90,0,$F$4*$F$5/E1203^2*(SIN(RADIANS(G1198))*SIN(RADIANS(E1204))+COS(RADIANS(G1198))*COS(RADIANS(E1204))*COS(RADIANS(Z1194))))</f>
        <v>#DIV/0!</v>
      </c>
      <c r="AA1198" t="e">
        <f>IF(DEGREES(ACOS(SIN(RADIANS(G1198))*SIN(RADIANS(E1204))+COS(RADIANS(G1198))*COS(RADIANS(E1204))*COS(RADIANS(AA1194))))&gt;90,0,$F$4*$F$5/E1203^2*(SIN(RADIANS(G1198))*SIN(RADIANS(E1204))+COS(RADIANS(G1198))*COS(RADIANS(E1204))*COS(RADIANS(AA1194))))</f>
        <v>#DIV/0!</v>
      </c>
      <c r="AB1198" t="e">
        <f>IF(DEGREES(ACOS(SIN(RADIANS(G1198))*SIN(RADIANS(E1204))+COS(RADIANS(G1198))*COS(RADIANS(E1204))*COS(RADIANS(AB1194))))&gt;90,0,$F$4*$F$5/E1203^2*(SIN(RADIANS(G1198))*SIN(RADIANS(E1204))+COS(RADIANS(G1198))*COS(RADIANS(E1204))*COS(RADIANS(AB1194))))</f>
        <v>#DIV/0!</v>
      </c>
      <c r="AC1198" t="e">
        <f>IF(DEGREES(ACOS(SIN(RADIANS(G1198))*SIN(RADIANS(E1204))+COS(RADIANS(G1198))*COS(RADIANS(E1204))*COS(RADIANS(AC1194))))&gt;90,0,$F$4*$F$5/E1203^2*(SIN(RADIANS(G1198))*SIN(RADIANS(E1204))+COS(RADIANS(G1198))*COS(RADIANS(E1204))*COS(RADIANS(AC1194))))</f>
        <v>#DIV/0!</v>
      </c>
      <c r="AD1198" t="e">
        <f>IF(DEGREES(ACOS(SIN(RADIANS(G1198))*SIN(RADIANS(E1204))+COS(RADIANS(G1198))*COS(RADIANS(E1204))*COS(RADIANS(AD1194))))&gt;90,0,$F$4*$F$5/E1203^2*(SIN(RADIANS(G1198))*SIN(RADIANS(E1204))+COS(RADIANS(G1198))*COS(RADIANS(E1204))*COS(RADIANS(AD1194))))</f>
        <v>#DIV/0!</v>
      </c>
      <c r="AE1198" t="e">
        <f>IF(DEGREES(ACOS(SIN(RADIANS(G1198))*SIN(RADIANS(E1204))+COS(RADIANS(G1198))*COS(RADIANS(E1204))*COS(RADIANS(AE1194))))&gt;90,0,$F$4*$F$5/E1203^2*(SIN(RADIANS(G1198))*SIN(RADIANS(E1204))+COS(RADIANS(G1198))*COS(RADIANS(E1204))*COS(RADIANS(AE1194))))</f>
        <v>#DIV/0!</v>
      </c>
      <c r="AF1198" t="e">
        <f>IF(DEGREES(ACOS(SIN(RADIANS(G1198))*SIN(RADIANS(E1204))+COS(RADIANS(G1198))*COS(RADIANS(E1204))*COS(RADIANS(AF1194))))&gt;90,0,$F$4*$F$5/E1203^2*(SIN(RADIANS(G1198))*SIN(RADIANS(E1204))+COS(RADIANS(G1198))*COS(RADIANS(E1204))*COS(RADIANS(AF1194))))</f>
        <v>#DIV/0!</v>
      </c>
      <c r="AG1198" t="e">
        <f>IF(DEGREES(ACOS(SIN(RADIANS(G1198))*SIN(RADIANS(E1204))+COS(RADIANS(G1198))*COS(RADIANS(E1204))*COS(RADIANS(AG1194))))&gt;90,0,$F$4*$F$5/E1203^2*(SIN(RADIANS(G1198))*SIN(RADIANS(E1204))+COS(RADIANS(G1198))*COS(RADIANS(E1204))*COS(RADIANS(AG1194))))</f>
        <v>#DIV/0!</v>
      </c>
      <c r="AH1198" t="e">
        <f>IF(DEGREES(ACOS(SIN(RADIANS(G1198))*SIN(RADIANS(E1204))+COS(RADIANS(G1198))*COS(RADIANS(E1204))*COS(RADIANS(AH1194))))&gt;90,0,$F$4*$F$5/E1203^2*(SIN(RADIANS(G1198))*SIN(RADIANS(E1204))+COS(RADIANS(G1198))*COS(RADIANS(E1204))*COS(RADIANS(AH1194))))</f>
        <v>#DIV/0!</v>
      </c>
      <c r="AI1198" t="e">
        <f>IF(DEGREES(ACOS(SIN(RADIANS(G1198))*SIN(RADIANS(E1204))+COS(RADIANS(G1198))*COS(RADIANS(E1204))*COS(RADIANS(AI1194))))&gt;90,0,$F$4*$F$5/E1203^2*(SIN(RADIANS(G1198))*SIN(RADIANS(E1204))+COS(RADIANS(G1198))*COS(RADIANS(E1204))*COS(RADIANS(AI1194))))</f>
        <v>#DIV/0!</v>
      </c>
      <c r="AJ1198" t="e">
        <f>IF(DEGREES(ACOS(SIN(RADIANS(G1198))*SIN(RADIANS(E1204))+COS(RADIANS(G1198))*COS(RADIANS(E1204))*COS(RADIANS(AJ1194))))&gt;90,0,$F$4*$F$5/E1203^2*(SIN(RADIANS(G1198))*SIN(RADIANS(E1204))+COS(RADIANS(G1198))*COS(RADIANS(E1204))*COS(RADIANS(AJ1194))))</f>
        <v>#DIV/0!</v>
      </c>
      <c r="AK1198">
        <f>IF(DEGREES(ACOS(SIN(RADIANS(G1198))*SIN(RADIANS(E1204))+COS(RADIANS(G1198))*COS(RADIANS(E1204))*COS(RADIANS(AK1194))))&gt;90,0,$F$4*$F$5/E1203^2*(SIN(RADIANS(G1198))*SIN(RADIANS(E1204))+COS(RADIANS(G1198))*COS(RADIANS(E1204))*COS(RADIANS(AK1194))))</f>
        <v>0</v>
      </c>
      <c r="AL1198">
        <f>IF(DEGREES(ACOS(SIN(RADIANS(G1198))*SIN(RADIANS(E1204))+COS(RADIANS(G1198))*COS(RADIANS(E1204))*COS(RADIANS(AL1194))))&gt;90,0,$F$4*$F$5/E1203^2*(SIN(RADIANS(G1198))*SIN(RADIANS(E1204))+COS(RADIANS(G1198))*COS(RADIANS(E1204))*COS(RADIANS(AL1194))))</f>
        <v>0</v>
      </c>
      <c r="AM1198">
        <f>IF(DEGREES(ACOS(SIN(RADIANS(G1198))*SIN(RADIANS(E1204))+COS(RADIANS(G1198))*COS(RADIANS(E1204))*COS(RADIANS(AM1194))))&gt;90,0,$F$4*$F$5/E1203^2*(SIN(RADIANS(G1198))*SIN(RADIANS(E1204))+COS(RADIANS(G1198))*COS(RADIANS(E1204))*COS(RADIANS(AM1194))))</f>
        <v>0</v>
      </c>
      <c r="AN1198">
        <f>IF(DEGREES(ACOS(SIN(RADIANS(G1198))*SIN(RADIANS(E1204))+COS(RADIANS(G1198))*COS(RADIANS(E1204))*COS(RADIANS(AN1194))))&gt;90,0,$F$4*$F$5/E1203^2*(SIN(RADIANS(G1198))*SIN(RADIANS(E1204))+COS(RADIANS(G1198))*COS(RADIANS(E1204))*COS(RADIANS(AN1194))))</f>
        <v>0</v>
      </c>
      <c r="AO1198">
        <f>IF(DEGREES(ACOS(SIN(RADIANS(G1198))*SIN(RADIANS(E1204))+COS(RADIANS(G1198))*COS(RADIANS(E1204))*COS(RADIANS(AO1194))))&gt;90,0,$F$4*$F$5/E1203^2*(SIN(RADIANS(G1198))*SIN(RADIANS(E1204))+COS(RADIANS(G1198))*COS(RADIANS(E1204))*COS(RADIANS(AO1194))))</f>
        <v>0</v>
      </c>
      <c r="AP1198">
        <f>IF(DEGREES(ACOS(SIN(RADIANS(G1198))*SIN(RADIANS(E1204))+COS(RADIANS(G1198))*COS(RADIANS(E1204))*COS(RADIANS(AP1194))))&gt;90,0,$F$4*$F$5/E1203^2*(SIN(RADIANS(G1198))*SIN(RADIANS(E1204))+COS(RADIANS(G1198))*COS(RADIANS(E1204))*COS(RADIANS(AP1194))))</f>
        <v>0</v>
      </c>
      <c r="AQ1198">
        <f>IF(DEGREES(ACOS(SIN(RADIANS(G1198))*SIN(RADIANS(E1204))+COS(RADIANS(G1198))*COS(RADIANS(E1204))*COS(RADIANS(AQ1194))))&gt;90,0,$F$4*$F$5/E1203^2*(SIN(RADIANS(G1198))*SIN(RADIANS(E1204))+COS(RADIANS(G1198))*COS(RADIANS(E1204))*COS(RADIANS(AQ1194))))</f>
        <v>0</v>
      </c>
      <c r="AR1198">
        <f>IF(DEGREES(ACOS(SIN(RADIANS(G1198))*SIN(RADIANS(E1204))+COS(RADIANS(G1198))*COS(RADIANS(E1204))*COS(RADIANS(AR1194))))&gt;90,0,$F$4*$F$5/E1203^2*(SIN(RADIANS(G1198))*SIN(RADIANS(E1204))+COS(RADIANS(G1198))*COS(RADIANS(E1204))*COS(RADIANS(AR1194))))</f>
        <v>0</v>
      </c>
    </row>
    <row r="1199" spans="2:44" x14ac:dyDescent="0.5">
      <c r="B1199" s="40" t="s">
        <v>727</v>
      </c>
      <c r="E1199">
        <f>IF(E1196&lt;360,E1196/360,(E1196-360)/360)</f>
        <v>0.3888888888888889</v>
      </c>
      <c r="G1199">
        <v>60</v>
      </c>
      <c r="I1199">
        <f>IF(DEGREES(ACOS(SIN(RADIANS(G1199))*SIN(RADIANS(E1204))+COS(RADIANS(G1199))*COS(RADIANS(E1204))*COS(RADIANS(I1194))))&gt;90,0,$F$4*$F$5/E1203^2*(SIN(RADIANS(G1199))*SIN(RADIANS(E1204))+COS(RADIANS(G1199))*COS(RADIANS(E1204))*COS(RADIANS(I1194))))</f>
        <v>0</v>
      </c>
      <c r="J1199">
        <f>IF(DEGREES(ACOS(SIN(RADIANS(G1199))*SIN(RADIANS(E1204))+COS(RADIANS(G1199))*COS(RADIANS(E1204))*COS(RADIANS(J1194))))&gt;90,0,$F$4*$F$5/E1203^2*(SIN(RADIANS(G1199))*SIN(RADIANS(E1204))+COS(RADIANS(G1199))*COS(RADIANS(E1204))*COS(RADIANS(J1194))))</f>
        <v>0</v>
      </c>
      <c r="K1199">
        <f>IF(DEGREES(ACOS(SIN(RADIANS(G1199))*SIN(RADIANS(E1204))+COS(RADIANS(G1199))*COS(RADIANS(E1204))*COS(RADIANS(K1194))))&gt;90,0,$F$4*$F$5/E1203^2*(SIN(RADIANS(G1199))*SIN(RADIANS(E1204))+COS(RADIANS(G1199))*COS(RADIANS(E1204))*COS(RADIANS(K1194))))</f>
        <v>0</v>
      </c>
      <c r="L1199">
        <f>IF(DEGREES(ACOS(SIN(RADIANS(G1199))*SIN(RADIANS(E1204))+COS(RADIANS(G1199))*COS(RADIANS(E1204))*COS(RADIANS(L1194))))&gt;90,0,$F$4*$F$5/E1203^2*(SIN(RADIANS(G1199))*SIN(RADIANS(E1204))+COS(RADIANS(G1199))*COS(RADIANS(E1204))*COS(RADIANS(L1194))))</f>
        <v>0</v>
      </c>
      <c r="M1199">
        <f>IF(DEGREES(ACOS(SIN(RADIANS(G1199))*SIN(RADIANS(E1204))+COS(RADIANS(G1199))*COS(RADIANS(E1204))*COS(RADIANS(M1194))))&gt;90,0,$F$4*$F$5/E1203^2*(SIN(RADIANS(G1199))*SIN(RADIANS(E1204))+COS(RADIANS(G1199))*COS(RADIANS(E1204))*COS(RADIANS(M1194))))</f>
        <v>0</v>
      </c>
      <c r="N1199">
        <f>IF(DEGREES(ACOS(SIN(RADIANS(G1199))*SIN(RADIANS(E1204))+COS(RADIANS(G1199))*COS(RADIANS(E1204))*COS(RADIANS(N1194))))&gt;90,0,$F$4*$F$5/E1203^2*(SIN(RADIANS(G1199))*SIN(RADIANS(E1204))+COS(RADIANS(G1199))*COS(RADIANS(E1204))*COS(RADIANS(N1194))))</f>
        <v>0</v>
      </c>
      <c r="O1199">
        <f>IF(DEGREES(ACOS(SIN(RADIANS(G1199))*SIN(RADIANS(E1204))+COS(RADIANS(G1199))*COS(RADIANS(E1204))*COS(RADIANS(O1194))))&gt;90,0,$F$4*$F$5/E1203^2*(SIN(RADIANS(G1199))*SIN(RADIANS(E1204))+COS(RADIANS(G1199))*COS(RADIANS(E1204))*COS(RADIANS(O1194))))</f>
        <v>0</v>
      </c>
      <c r="P1199">
        <f>IF(DEGREES(ACOS(SIN(RADIANS(G1199))*SIN(RADIANS(E1204))+COS(RADIANS(G1199))*COS(RADIANS(E1204))*COS(RADIANS(P1194))))&gt;90,0,$F$4*$F$5/E1203^2*(SIN(RADIANS(G1199))*SIN(RADIANS(E1204))+COS(RADIANS(G1199))*COS(RADIANS(E1204))*COS(RADIANS(P1194))))</f>
        <v>0</v>
      </c>
      <c r="Q1199">
        <f>IF(DEGREES(ACOS(SIN(RADIANS(G1199))*SIN(RADIANS(E1204))+COS(RADIANS(G1199))*COS(RADIANS(E1204))*COS(RADIANS(Q1194))))&gt;90,0,$F$4*$F$5/E1203^2*(SIN(RADIANS(G1199))*SIN(RADIANS(E1204))+COS(RADIANS(G1199))*COS(RADIANS(E1204))*COS(RADIANS(Q1194))))</f>
        <v>0</v>
      </c>
      <c r="R1199" t="e">
        <f>IF(DEGREES(ACOS(SIN(RADIANS(G1199))*SIN(RADIANS(E1204))+COS(RADIANS(G1199))*COS(RADIANS(E1204))*COS(RADIANS(R1194))))&gt;90,0,$F$4*$F$5/E1203^2*(SIN(RADIANS(G1199))*SIN(RADIANS(E1204))+COS(RADIANS(G1199))*COS(RADIANS(E1204))*COS(RADIANS(R1194))))</f>
        <v>#DIV/0!</v>
      </c>
      <c r="S1199" t="e">
        <f>IF(DEGREES(ACOS(SIN(RADIANS(G1199))*SIN(RADIANS(E1204))+COS(RADIANS(G1199))*COS(RADIANS(E1204))*COS(RADIANS(S1194))))&gt;90,0,$F$4*$F$5/E1203^2*(SIN(RADIANS(G1199))*SIN(RADIANS(E1204))+COS(RADIANS(G1199))*COS(RADIANS(E1204))*COS(RADIANS(S1194))))</f>
        <v>#DIV/0!</v>
      </c>
      <c r="T1199" t="e">
        <f>IF(DEGREES(ACOS(SIN(RADIANS(G1199))*SIN(RADIANS(E1204))+COS(RADIANS(G1199))*COS(RADIANS(E1204))*COS(RADIANS(T1194))))&gt;90,0,$F$4*$F$5/E1203^2*(SIN(RADIANS(G1199))*SIN(RADIANS(E1204))+COS(RADIANS(G1199))*COS(RADIANS(E1204))*COS(RADIANS(T1194))))</f>
        <v>#DIV/0!</v>
      </c>
      <c r="U1199" t="e">
        <f>IF(DEGREES(ACOS(SIN(RADIANS(G1199))*SIN(RADIANS(E1204))+COS(RADIANS(G1199))*COS(RADIANS(E1204))*COS(RADIANS(U1194))))&gt;90,0,$F$4*$F$5/E1203^2*(SIN(RADIANS(G1199))*SIN(RADIANS(E1204))+COS(RADIANS(G1199))*COS(RADIANS(E1204))*COS(RADIANS(U1194))))</f>
        <v>#DIV/0!</v>
      </c>
      <c r="V1199" t="e">
        <f>IF(DEGREES(ACOS(SIN(RADIANS(G1199))*SIN(RADIANS(E1204))+COS(RADIANS(G1199))*COS(RADIANS(E1204))*COS(RADIANS(V1194))))&gt;90,0,$F$4*$F$5/E1203^2*(SIN(RADIANS(G1199))*SIN(RADIANS(E1204))+COS(RADIANS(G1199))*COS(RADIANS(E1204))*COS(RADIANS(V1194))))</f>
        <v>#DIV/0!</v>
      </c>
      <c r="W1199" t="e">
        <f>IF(DEGREES(ACOS(SIN(RADIANS(G1199))*SIN(RADIANS(E1204))+COS(RADIANS(G1199))*COS(RADIANS(E1204))*COS(RADIANS(W1194))))&gt;90,0,$F$4*$F$5/E1203^2*(SIN(RADIANS(G1199))*SIN(RADIANS(E1204))+COS(RADIANS(G1199))*COS(RADIANS(E1204))*COS(RADIANS(W1194))))</f>
        <v>#DIV/0!</v>
      </c>
      <c r="X1199" t="e">
        <f>IF(DEGREES(ACOS(SIN(RADIANS(G1199))*SIN(RADIANS(E1204))+COS(RADIANS(G1199))*COS(RADIANS(E1204))*COS(RADIANS(X1194))))&gt;90,0,$F$4*$F$5/E1203^2*(SIN(RADIANS(G1199))*SIN(RADIANS(E1204))+COS(RADIANS(G1199))*COS(RADIANS(E1204))*COS(RADIANS(X1194))))</f>
        <v>#DIV/0!</v>
      </c>
      <c r="Y1199" t="e">
        <f>IF(DEGREES(ACOS(SIN(RADIANS(G1199))*SIN(RADIANS(E1204))+COS(RADIANS(G1199))*COS(RADIANS(E1204))*COS(RADIANS(Y1194))))&gt;90,0,$F$4*$F$5/E1203^2*(SIN(RADIANS(G1199))*SIN(RADIANS(E1204))+COS(RADIANS(G1199))*COS(RADIANS(E1204))*COS(RADIANS(Y1194))))</f>
        <v>#DIV/0!</v>
      </c>
      <c r="Z1199" t="e">
        <f>IF(DEGREES(ACOS(SIN(RADIANS(G1199))*SIN(RADIANS(E1204))+COS(RADIANS(G1199))*COS(RADIANS(E1204))*COS(RADIANS(Z1194))))&gt;90,0,$F$4*$F$5/E1203^2*(SIN(RADIANS(G1199))*SIN(RADIANS(E1204))+COS(RADIANS(G1199))*COS(RADIANS(E1204))*COS(RADIANS(Z1194))))</f>
        <v>#DIV/0!</v>
      </c>
      <c r="AA1199" t="e">
        <f>IF(DEGREES(ACOS(SIN(RADIANS(G1199))*SIN(RADIANS(E1204))+COS(RADIANS(G1199))*COS(RADIANS(E1204))*COS(RADIANS(AA1194))))&gt;90,0,$F$4*$F$5/E1203^2*(SIN(RADIANS(G1199))*SIN(RADIANS(E1204))+COS(RADIANS(G1199))*COS(RADIANS(E1204))*COS(RADIANS(AA1194))))</f>
        <v>#DIV/0!</v>
      </c>
      <c r="AB1199" t="e">
        <f>IF(DEGREES(ACOS(SIN(RADIANS(G1199))*SIN(RADIANS(E1204))+COS(RADIANS(G1199))*COS(RADIANS(E1204))*COS(RADIANS(AB1194))))&gt;90,0,$F$4*$F$5/E1203^2*(SIN(RADIANS(G1199))*SIN(RADIANS(E1204))+COS(RADIANS(G1199))*COS(RADIANS(E1204))*COS(RADIANS(AB1194))))</f>
        <v>#DIV/0!</v>
      </c>
      <c r="AC1199" t="e">
        <f>IF(DEGREES(ACOS(SIN(RADIANS(G1199))*SIN(RADIANS(E1204))+COS(RADIANS(G1199))*COS(RADIANS(E1204))*COS(RADIANS(AC1194))))&gt;90,0,$F$4*$F$5/E1203^2*(SIN(RADIANS(G1199))*SIN(RADIANS(E1204))+COS(RADIANS(G1199))*COS(RADIANS(E1204))*COS(RADIANS(AC1194))))</f>
        <v>#DIV/0!</v>
      </c>
      <c r="AD1199" t="e">
        <f>IF(DEGREES(ACOS(SIN(RADIANS(G1199))*SIN(RADIANS(E1204))+COS(RADIANS(G1199))*COS(RADIANS(E1204))*COS(RADIANS(AD1194))))&gt;90,0,$F$4*$F$5/E1203^2*(SIN(RADIANS(G1199))*SIN(RADIANS(E1204))+COS(RADIANS(G1199))*COS(RADIANS(E1204))*COS(RADIANS(AD1194))))</f>
        <v>#DIV/0!</v>
      </c>
      <c r="AE1199" t="e">
        <f>IF(DEGREES(ACOS(SIN(RADIANS(G1199))*SIN(RADIANS(E1204))+COS(RADIANS(G1199))*COS(RADIANS(E1204))*COS(RADIANS(AE1194))))&gt;90,0,$F$4*$F$5/E1203^2*(SIN(RADIANS(G1199))*SIN(RADIANS(E1204))+COS(RADIANS(G1199))*COS(RADIANS(E1204))*COS(RADIANS(AE1194))))</f>
        <v>#DIV/0!</v>
      </c>
      <c r="AF1199" t="e">
        <f>IF(DEGREES(ACOS(SIN(RADIANS(G1199))*SIN(RADIANS(E1204))+COS(RADIANS(G1199))*COS(RADIANS(E1204))*COS(RADIANS(AF1194))))&gt;90,0,$F$4*$F$5/E1203^2*(SIN(RADIANS(G1199))*SIN(RADIANS(E1204))+COS(RADIANS(G1199))*COS(RADIANS(E1204))*COS(RADIANS(AF1194))))</f>
        <v>#DIV/0!</v>
      </c>
      <c r="AG1199" t="e">
        <f>IF(DEGREES(ACOS(SIN(RADIANS(G1199))*SIN(RADIANS(E1204))+COS(RADIANS(G1199))*COS(RADIANS(E1204))*COS(RADIANS(AG1194))))&gt;90,0,$F$4*$F$5/E1203^2*(SIN(RADIANS(G1199))*SIN(RADIANS(E1204))+COS(RADIANS(G1199))*COS(RADIANS(E1204))*COS(RADIANS(AG1194))))</f>
        <v>#DIV/0!</v>
      </c>
      <c r="AH1199" t="e">
        <f>IF(DEGREES(ACOS(SIN(RADIANS(G1199))*SIN(RADIANS(E1204))+COS(RADIANS(G1199))*COS(RADIANS(E1204))*COS(RADIANS(AH1194))))&gt;90,0,$F$4*$F$5/E1203^2*(SIN(RADIANS(G1199))*SIN(RADIANS(E1204))+COS(RADIANS(G1199))*COS(RADIANS(E1204))*COS(RADIANS(AH1194))))</f>
        <v>#DIV/0!</v>
      </c>
      <c r="AI1199" t="e">
        <f>IF(DEGREES(ACOS(SIN(RADIANS(G1199))*SIN(RADIANS(E1204))+COS(RADIANS(G1199))*COS(RADIANS(E1204))*COS(RADIANS(AI1194))))&gt;90,0,$F$4*$F$5/E1203^2*(SIN(RADIANS(G1199))*SIN(RADIANS(E1204))+COS(RADIANS(G1199))*COS(RADIANS(E1204))*COS(RADIANS(AI1194))))</f>
        <v>#DIV/0!</v>
      </c>
      <c r="AJ1199" t="e">
        <f>IF(DEGREES(ACOS(SIN(RADIANS(G1199))*SIN(RADIANS(E1204))+COS(RADIANS(G1199))*COS(RADIANS(E1204))*COS(RADIANS(AJ1194))))&gt;90,0,$F$4*$F$5/E1203^2*(SIN(RADIANS(G1199))*SIN(RADIANS(E1204))+COS(RADIANS(G1199))*COS(RADIANS(E1204))*COS(RADIANS(AJ1194))))</f>
        <v>#DIV/0!</v>
      </c>
      <c r="AK1199">
        <f>IF(DEGREES(ACOS(SIN(RADIANS(G1199))*SIN(RADIANS(E1204))+COS(RADIANS(G1199))*COS(RADIANS(E1204))*COS(RADIANS(AK1194))))&gt;90,0,$F$4*$F$5/E1203^2*(SIN(RADIANS(G1199))*SIN(RADIANS(E1204))+COS(RADIANS(G1199))*COS(RADIANS(E1204))*COS(RADIANS(AK1194))))</f>
        <v>0</v>
      </c>
      <c r="AL1199">
        <f>IF(DEGREES(ACOS(SIN(RADIANS(G1199))*SIN(RADIANS(E1204))+COS(RADIANS(G1199))*COS(RADIANS(E1204))*COS(RADIANS(AL1194))))&gt;90,0,$F$4*$F$5/E1203^2*(SIN(RADIANS(G1199))*SIN(RADIANS(E1204))+COS(RADIANS(G1199))*COS(RADIANS(E1204))*COS(RADIANS(AL1194))))</f>
        <v>0</v>
      </c>
      <c r="AM1199">
        <f>IF(DEGREES(ACOS(SIN(RADIANS(G1199))*SIN(RADIANS(E1204))+COS(RADIANS(G1199))*COS(RADIANS(E1204))*COS(RADIANS(AM1194))))&gt;90,0,$F$4*$F$5/E1203^2*(SIN(RADIANS(G1199))*SIN(RADIANS(E1204))+COS(RADIANS(G1199))*COS(RADIANS(E1204))*COS(RADIANS(AM1194))))</f>
        <v>0</v>
      </c>
      <c r="AN1199">
        <f>IF(DEGREES(ACOS(SIN(RADIANS(G1199))*SIN(RADIANS(E1204))+COS(RADIANS(G1199))*COS(RADIANS(E1204))*COS(RADIANS(AN1194))))&gt;90,0,$F$4*$F$5/E1203^2*(SIN(RADIANS(G1199))*SIN(RADIANS(E1204))+COS(RADIANS(G1199))*COS(RADIANS(E1204))*COS(RADIANS(AN1194))))</f>
        <v>0</v>
      </c>
      <c r="AO1199">
        <f>IF(DEGREES(ACOS(SIN(RADIANS(G1199))*SIN(RADIANS(E1204))+COS(RADIANS(G1199))*COS(RADIANS(E1204))*COS(RADIANS(AO1194))))&gt;90,0,$F$4*$F$5/E1203^2*(SIN(RADIANS(G1199))*SIN(RADIANS(E1204))+COS(RADIANS(G1199))*COS(RADIANS(E1204))*COS(RADIANS(AO1194))))</f>
        <v>0</v>
      </c>
      <c r="AP1199">
        <f>IF(DEGREES(ACOS(SIN(RADIANS(G1199))*SIN(RADIANS(E1204))+COS(RADIANS(G1199))*COS(RADIANS(E1204))*COS(RADIANS(AP1194))))&gt;90,0,$F$4*$F$5/E1203^2*(SIN(RADIANS(G1199))*SIN(RADIANS(E1204))+COS(RADIANS(G1199))*COS(RADIANS(E1204))*COS(RADIANS(AP1194))))</f>
        <v>0</v>
      </c>
      <c r="AQ1199">
        <f>IF(DEGREES(ACOS(SIN(RADIANS(G1199))*SIN(RADIANS(E1204))+COS(RADIANS(G1199))*COS(RADIANS(E1204))*COS(RADIANS(AQ1194))))&gt;90,0,$F$4*$F$5/E1203^2*(SIN(RADIANS(G1199))*SIN(RADIANS(E1204))+COS(RADIANS(G1199))*COS(RADIANS(E1204))*COS(RADIANS(AQ1194))))</f>
        <v>0</v>
      </c>
      <c r="AR1199">
        <f>IF(DEGREES(ACOS(SIN(RADIANS(G1199))*SIN(RADIANS(E1204))+COS(RADIANS(G1199))*COS(RADIANS(E1204))*COS(RADIANS(AR1194))))&gt;90,0,$F$4*$F$5/E1203^2*(SIN(RADIANS(G1199))*SIN(RADIANS(E1204))+COS(RADIANS(G1199))*COS(RADIANS(E1204))*COS(RADIANS(AR1194))))</f>
        <v>0</v>
      </c>
    </row>
    <row r="1200" spans="2:44" x14ac:dyDescent="0.5">
      <c r="B1200" s="40" t="s">
        <v>782</v>
      </c>
      <c r="E1200">
        <f>E1199*$F$11</f>
        <v>0</v>
      </c>
      <c r="G1200">
        <v>50</v>
      </c>
      <c r="I1200">
        <f>IF(DEGREES(ACOS(SIN(RADIANS(G1200))*SIN(RADIANS(E1204))+COS(RADIANS(G1200))*COS(RADIANS(E1204))*COS(RADIANS(I1194))))&gt;90,0,$F$4*$F$5/E1203^2*(SIN(RADIANS(G1200))*SIN(RADIANS(E1204))+COS(RADIANS(G1200))*COS(RADIANS(E1204))*COS(RADIANS(I1194))))</f>
        <v>0</v>
      </c>
      <c r="J1200">
        <f>IF(DEGREES(ACOS(SIN(RADIANS(G1200))*SIN(RADIANS(E1204))+COS(RADIANS(G1200))*COS(RADIANS(E1204))*COS(RADIANS(J1194))))&gt;90,0,$F$4*$F$5/E1203^2*(SIN(RADIANS(G1200))*SIN(RADIANS(E1204))+COS(RADIANS(G1200))*COS(RADIANS(E1204))*COS(RADIANS(J1194))))</f>
        <v>0</v>
      </c>
      <c r="K1200">
        <f>IF(DEGREES(ACOS(SIN(RADIANS(G1200))*SIN(RADIANS(E1204))+COS(RADIANS(G1200))*COS(RADIANS(E1204))*COS(RADIANS(K1194))))&gt;90,0,$F$4*$F$5/E1203^2*(SIN(RADIANS(G1200))*SIN(RADIANS(E1204))+COS(RADIANS(G1200))*COS(RADIANS(E1204))*COS(RADIANS(K1194))))</f>
        <v>0</v>
      </c>
      <c r="L1200">
        <f>IF(DEGREES(ACOS(SIN(RADIANS(G1200))*SIN(RADIANS(E1204))+COS(RADIANS(G1200))*COS(RADIANS(E1204))*COS(RADIANS(L1194))))&gt;90,0,$F$4*$F$5/E1203^2*(SIN(RADIANS(G1200))*SIN(RADIANS(E1204))+COS(RADIANS(G1200))*COS(RADIANS(E1204))*COS(RADIANS(L1194))))</f>
        <v>0</v>
      </c>
      <c r="M1200">
        <f>IF(DEGREES(ACOS(SIN(RADIANS(G1200))*SIN(RADIANS(E1204))+COS(RADIANS(G1200))*COS(RADIANS(E1204))*COS(RADIANS(M1194))))&gt;90,0,$F$4*$F$5/E1203^2*(SIN(RADIANS(G1200))*SIN(RADIANS(E1204))+COS(RADIANS(G1200))*COS(RADIANS(E1204))*COS(RADIANS(M1194))))</f>
        <v>0</v>
      </c>
      <c r="N1200">
        <f>IF(DEGREES(ACOS(SIN(RADIANS(G1200))*SIN(RADIANS(E1204))+COS(RADIANS(G1200))*COS(RADIANS(E1204))*COS(RADIANS(N1194))))&gt;90,0,$F$4*$F$5/E1203^2*(SIN(RADIANS(G1200))*SIN(RADIANS(E1204))+COS(RADIANS(G1200))*COS(RADIANS(E1204))*COS(RADIANS(N1194))))</f>
        <v>0</v>
      </c>
      <c r="O1200">
        <f>IF(DEGREES(ACOS(SIN(RADIANS(G1200))*SIN(RADIANS(E1204))+COS(RADIANS(G1200))*COS(RADIANS(E1204))*COS(RADIANS(O1194))))&gt;90,0,$F$4*$F$5/E1203^2*(SIN(RADIANS(G1200))*SIN(RADIANS(E1204))+COS(RADIANS(G1200))*COS(RADIANS(E1204))*COS(RADIANS(O1194))))</f>
        <v>0</v>
      </c>
      <c r="P1200">
        <f>IF(DEGREES(ACOS(SIN(RADIANS(G1200))*SIN(RADIANS(E1204))+COS(RADIANS(G1200))*COS(RADIANS(E1204))*COS(RADIANS(P1194))))&gt;90,0,$F$4*$F$5/E1203^2*(SIN(RADIANS(G1200))*SIN(RADIANS(E1204))+COS(RADIANS(G1200))*COS(RADIANS(E1204))*COS(RADIANS(P1194))))</f>
        <v>0</v>
      </c>
      <c r="Q1200">
        <f>IF(DEGREES(ACOS(SIN(RADIANS(G1200))*SIN(RADIANS(E1204))+COS(RADIANS(G1200))*COS(RADIANS(E1204))*COS(RADIANS(Q1194))))&gt;90,0,$F$4*$F$5/E1203^2*(SIN(RADIANS(G1200))*SIN(RADIANS(E1204))+COS(RADIANS(G1200))*COS(RADIANS(E1204))*COS(RADIANS(Q1194))))</f>
        <v>0</v>
      </c>
      <c r="R1200" t="e">
        <f>IF(DEGREES(ACOS(SIN(RADIANS(G1200))*SIN(RADIANS(E1204))+COS(RADIANS(G1200))*COS(RADIANS(E1204))*COS(RADIANS(R1194))))&gt;90,0,$F$4*$F$5/E1203^2*(SIN(RADIANS(G1200))*SIN(RADIANS(E1204))+COS(RADIANS(G1200))*COS(RADIANS(E1204))*COS(RADIANS(R1194))))</f>
        <v>#DIV/0!</v>
      </c>
      <c r="S1200" t="e">
        <f>IF(DEGREES(ACOS(SIN(RADIANS(G1200))*SIN(RADIANS(E1204))+COS(RADIANS(G1200))*COS(RADIANS(E1204))*COS(RADIANS(S1194))))&gt;90,0,$F$4*$F$5/E1203^2*(SIN(RADIANS(G1200))*SIN(RADIANS(E1204))+COS(RADIANS(G1200))*COS(RADIANS(E1204))*COS(RADIANS(S1194))))</f>
        <v>#DIV/0!</v>
      </c>
      <c r="T1200" t="e">
        <f>IF(DEGREES(ACOS(SIN(RADIANS(G1200))*SIN(RADIANS(E1204))+COS(RADIANS(G1200))*COS(RADIANS(E1204))*COS(RADIANS(T1194))))&gt;90,0,$F$4*$F$5/E1203^2*(SIN(RADIANS(G1200))*SIN(RADIANS(E1204))+COS(RADIANS(G1200))*COS(RADIANS(E1204))*COS(RADIANS(T1194))))</f>
        <v>#DIV/0!</v>
      </c>
      <c r="U1200" t="e">
        <f>IF(DEGREES(ACOS(SIN(RADIANS(G1200))*SIN(RADIANS(E1204))+COS(RADIANS(G1200))*COS(RADIANS(E1204))*COS(RADIANS(U1194))))&gt;90,0,$F$4*$F$5/E1203^2*(SIN(RADIANS(G1200))*SIN(RADIANS(E1204))+COS(RADIANS(G1200))*COS(RADIANS(E1204))*COS(RADIANS(U1194))))</f>
        <v>#DIV/0!</v>
      </c>
      <c r="V1200" t="e">
        <f>IF(DEGREES(ACOS(SIN(RADIANS(G1200))*SIN(RADIANS(E1204))+COS(RADIANS(G1200))*COS(RADIANS(E1204))*COS(RADIANS(V1194))))&gt;90,0,$F$4*$F$5/E1203^2*(SIN(RADIANS(G1200))*SIN(RADIANS(E1204))+COS(RADIANS(G1200))*COS(RADIANS(E1204))*COS(RADIANS(V1194))))</f>
        <v>#DIV/0!</v>
      </c>
      <c r="W1200" t="e">
        <f>IF(DEGREES(ACOS(SIN(RADIANS(G1200))*SIN(RADIANS(E1204))+COS(RADIANS(G1200))*COS(RADIANS(E1204))*COS(RADIANS(W1194))))&gt;90,0,$F$4*$F$5/E1203^2*(SIN(RADIANS(G1200))*SIN(RADIANS(E1204))+COS(RADIANS(G1200))*COS(RADIANS(E1204))*COS(RADIANS(W1194))))</f>
        <v>#DIV/0!</v>
      </c>
      <c r="X1200" t="e">
        <f>IF(DEGREES(ACOS(SIN(RADIANS(G1200))*SIN(RADIANS(E1204))+COS(RADIANS(G1200))*COS(RADIANS(E1204))*COS(RADIANS(X1194))))&gt;90,0,$F$4*$F$5/E1203^2*(SIN(RADIANS(G1200))*SIN(RADIANS(E1204))+COS(RADIANS(G1200))*COS(RADIANS(E1204))*COS(RADIANS(X1194))))</f>
        <v>#DIV/0!</v>
      </c>
      <c r="Y1200" t="e">
        <f>IF(DEGREES(ACOS(SIN(RADIANS(G1200))*SIN(RADIANS(E1204))+COS(RADIANS(G1200))*COS(RADIANS(E1204))*COS(RADIANS(Y1194))))&gt;90,0,$F$4*$F$5/E1203^2*(SIN(RADIANS(G1200))*SIN(RADIANS(E1204))+COS(RADIANS(G1200))*COS(RADIANS(E1204))*COS(RADIANS(Y1194))))</f>
        <v>#DIV/0!</v>
      </c>
      <c r="Z1200" t="e">
        <f>IF(DEGREES(ACOS(SIN(RADIANS(G1200))*SIN(RADIANS(E1204))+COS(RADIANS(G1200))*COS(RADIANS(E1204))*COS(RADIANS(Z1194))))&gt;90,0,$F$4*$F$5/E1203^2*(SIN(RADIANS(G1200))*SIN(RADIANS(E1204))+COS(RADIANS(G1200))*COS(RADIANS(E1204))*COS(RADIANS(Z1194))))</f>
        <v>#DIV/0!</v>
      </c>
      <c r="AA1200" t="e">
        <f>IF(DEGREES(ACOS(SIN(RADIANS(G1200))*SIN(RADIANS(E1204))+COS(RADIANS(G1200))*COS(RADIANS(E1204))*COS(RADIANS(AA1194))))&gt;90,0,$F$4*$F$5/E1203^2*(SIN(RADIANS(G1200))*SIN(RADIANS(E1204))+COS(RADIANS(G1200))*COS(RADIANS(E1204))*COS(RADIANS(AA1194))))</f>
        <v>#DIV/0!</v>
      </c>
      <c r="AB1200" t="e">
        <f>IF(DEGREES(ACOS(SIN(RADIANS(G1200))*SIN(RADIANS(E1204))+COS(RADIANS(G1200))*COS(RADIANS(E1204))*COS(RADIANS(AB1194))))&gt;90,0,$F$4*$F$5/E1203^2*(SIN(RADIANS(G1200))*SIN(RADIANS(E1204))+COS(RADIANS(G1200))*COS(RADIANS(E1204))*COS(RADIANS(AB1194))))</f>
        <v>#DIV/0!</v>
      </c>
      <c r="AC1200" t="e">
        <f>IF(DEGREES(ACOS(SIN(RADIANS(G1200))*SIN(RADIANS(E1204))+COS(RADIANS(G1200))*COS(RADIANS(E1204))*COS(RADIANS(AC1194))))&gt;90,0,$F$4*$F$5/E1203^2*(SIN(RADIANS(G1200))*SIN(RADIANS(E1204))+COS(RADIANS(G1200))*COS(RADIANS(E1204))*COS(RADIANS(AC1194))))</f>
        <v>#DIV/0!</v>
      </c>
      <c r="AD1200" t="e">
        <f>IF(DEGREES(ACOS(SIN(RADIANS(G1200))*SIN(RADIANS(E1204))+COS(RADIANS(G1200))*COS(RADIANS(E1204))*COS(RADIANS(AD1194))))&gt;90,0,$F$4*$F$5/E1203^2*(SIN(RADIANS(G1200))*SIN(RADIANS(E1204))+COS(RADIANS(G1200))*COS(RADIANS(E1204))*COS(RADIANS(AD1194))))</f>
        <v>#DIV/0!</v>
      </c>
      <c r="AE1200" t="e">
        <f>IF(DEGREES(ACOS(SIN(RADIANS(G1200))*SIN(RADIANS(E1204))+COS(RADIANS(G1200))*COS(RADIANS(E1204))*COS(RADIANS(AE1194))))&gt;90,0,$F$4*$F$5/E1203^2*(SIN(RADIANS(G1200))*SIN(RADIANS(E1204))+COS(RADIANS(G1200))*COS(RADIANS(E1204))*COS(RADIANS(AE1194))))</f>
        <v>#DIV/0!</v>
      </c>
      <c r="AF1200" t="e">
        <f>IF(DEGREES(ACOS(SIN(RADIANS(G1200))*SIN(RADIANS(E1204))+COS(RADIANS(G1200))*COS(RADIANS(E1204))*COS(RADIANS(AF1194))))&gt;90,0,$F$4*$F$5/E1203^2*(SIN(RADIANS(G1200))*SIN(RADIANS(E1204))+COS(RADIANS(G1200))*COS(RADIANS(E1204))*COS(RADIANS(AF1194))))</f>
        <v>#DIV/0!</v>
      </c>
      <c r="AG1200" t="e">
        <f>IF(DEGREES(ACOS(SIN(RADIANS(G1200))*SIN(RADIANS(E1204))+COS(RADIANS(G1200))*COS(RADIANS(E1204))*COS(RADIANS(AG1194))))&gt;90,0,$F$4*$F$5/E1203^2*(SIN(RADIANS(G1200))*SIN(RADIANS(E1204))+COS(RADIANS(G1200))*COS(RADIANS(E1204))*COS(RADIANS(AG1194))))</f>
        <v>#DIV/0!</v>
      </c>
      <c r="AH1200" t="e">
        <f>IF(DEGREES(ACOS(SIN(RADIANS(G1200))*SIN(RADIANS(E1204))+COS(RADIANS(G1200))*COS(RADIANS(E1204))*COS(RADIANS(AH1194))))&gt;90,0,$F$4*$F$5/E1203^2*(SIN(RADIANS(G1200))*SIN(RADIANS(E1204))+COS(RADIANS(G1200))*COS(RADIANS(E1204))*COS(RADIANS(AH1194))))</f>
        <v>#DIV/0!</v>
      </c>
      <c r="AI1200" t="e">
        <f>IF(DEGREES(ACOS(SIN(RADIANS(G1200))*SIN(RADIANS(E1204))+COS(RADIANS(G1200))*COS(RADIANS(E1204))*COS(RADIANS(AI1194))))&gt;90,0,$F$4*$F$5/E1203^2*(SIN(RADIANS(G1200))*SIN(RADIANS(E1204))+COS(RADIANS(G1200))*COS(RADIANS(E1204))*COS(RADIANS(AI1194))))</f>
        <v>#DIV/0!</v>
      </c>
      <c r="AJ1200" t="e">
        <f>IF(DEGREES(ACOS(SIN(RADIANS(G1200))*SIN(RADIANS(E1204))+COS(RADIANS(G1200))*COS(RADIANS(E1204))*COS(RADIANS(AJ1194))))&gt;90,0,$F$4*$F$5/E1203^2*(SIN(RADIANS(G1200))*SIN(RADIANS(E1204))+COS(RADIANS(G1200))*COS(RADIANS(E1204))*COS(RADIANS(AJ1194))))</f>
        <v>#DIV/0!</v>
      </c>
      <c r="AK1200">
        <f>IF(DEGREES(ACOS(SIN(RADIANS(G1200))*SIN(RADIANS(E1204))+COS(RADIANS(G1200))*COS(RADIANS(E1204))*COS(RADIANS(AK1194))))&gt;90,0,$F$4*$F$5/E1203^2*(SIN(RADIANS(G1200))*SIN(RADIANS(E1204))+COS(RADIANS(G1200))*COS(RADIANS(E1204))*COS(RADIANS(AK1194))))</f>
        <v>0</v>
      </c>
      <c r="AL1200">
        <f>IF(DEGREES(ACOS(SIN(RADIANS(G1200))*SIN(RADIANS(E1204))+COS(RADIANS(G1200))*COS(RADIANS(E1204))*COS(RADIANS(AL1194))))&gt;90,0,$F$4*$F$5/E1203^2*(SIN(RADIANS(G1200))*SIN(RADIANS(E1204))+COS(RADIANS(G1200))*COS(RADIANS(E1204))*COS(RADIANS(AL1194))))</f>
        <v>0</v>
      </c>
      <c r="AM1200">
        <f>IF(DEGREES(ACOS(SIN(RADIANS(G1200))*SIN(RADIANS(E1204))+COS(RADIANS(G1200))*COS(RADIANS(E1204))*COS(RADIANS(AM1194))))&gt;90,0,$F$4*$F$5/E1203^2*(SIN(RADIANS(G1200))*SIN(RADIANS(E1204))+COS(RADIANS(G1200))*COS(RADIANS(E1204))*COS(RADIANS(AM1194))))</f>
        <v>0</v>
      </c>
      <c r="AN1200">
        <f>IF(DEGREES(ACOS(SIN(RADIANS(G1200))*SIN(RADIANS(E1204))+COS(RADIANS(G1200))*COS(RADIANS(E1204))*COS(RADIANS(AN1194))))&gt;90,0,$F$4*$F$5/E1203^2*(SIN(RADIANS(G1200))*SIN(RADIANS(E1204))+COS(RADIANS(G1200))*COS(RADIANS(E1204))*COS(RADIANS(AN1194))))</f>
        <v>0</v>
      </c>
      <c r="AO1200">
        <f>IF(DEGREES(ACOS(SIN(RADIANS(G1200))*SIN(RADIANS(E1204))+COS(RADIANS(G1200))*COS(RADIANS(E1204))*COS(RADIANS(AO1194))))&gt;90,0,$F$4*$F$5/E1203^2*(SIN(RADIANS(G1200))*SIN(RADIANS(E1204))+COS(RADIANS(G1200))*COS(RADIANS(E1204))*COS(RADIANS(AO1194))))</f>
        <v>0</v>
      </c>
      <c r="AP1200">
        <f>IF(DEGREES(ACOS(SIN(RADIANS(G1200))*SIN(RADIANS(E1204))+COS(RADIANS(G1200))*COS(RADIANS(E1204))*COS(RADIANS(AP1194))))&gt;90,0,$F$4*$F$5/E1203^2*(SIN(RADIANS(G1200))*SIN(RADIANS(E1204))+COS(RADIANS(G1200))*COS(RADIANS(E1204))*COS(RADIANS(AP1194))))</f>
        <v>0</v>
      </c>
      <c r="AQ1200">
        <f>IF(DEGREES(ACOS(SIN(RADIANS(G1200))*SIN(RADIANS(E1204))+COS(RADIANS(G1200))*COS(RADIANS(E1204))*COS(RADIANS(AQ1194))))&gt;90,0,$F$4*$F$5/E1203^2*(SIN(RADIANS(G1200))*SIN(RADIANS(E1204))+COS(RADIANS(G1200))*COS(RADIANS(E1204))*COS(RADIANS(AQ1194))))</f>
        <v>0</v>
      </c>
      <c r="AR1200">
        <f>IF(DEGREES(ACOS(SIN(RADIANS(G1200))*SIN(RADIANS(E1204))+COS(RADIANS(G1200))*COS(RADIANS(E1204))*COS(RADIANS(AR1194))))&gt;90,0,$F$4*$F$5/E1203^2*(SIN(RADIANS(G1200))*SIN(RADIANS(E1204))+COS(RADIANS(G1200))*COS(RADIANS(E1204))*COS(RADIANS(AR1194))))</f>
        <v>0</v>
      </c>
    </row>
    <row r="1201" spans="2:44" x14ac:dyDescent="0.5">
      <c r="B1201" s="40" t="s">
        <v>783</v>
      </c>
      <c r="E1201" t="str">
        <f>IF($F$10=0,"N/A",$F$10*(E1196/360)-ROUNDDOWN($F$10*(E1196/360),0))</f>
        <v>N/A</v>
      </c>
      <c r="G1201">
        <v>40</v>
      </c>
      <c r="I1201">
        <f>IF(DEGREES(ACOS(SIN(RADIANS(G1201))*SIN(RADIANS(E1204))+COS(RADIANS(G1201))*COS(RADIANS(E1204))*COS(RADIANS(I1194))))&gt;90,0,$F$4*$F$5/E1203^2*(SIN(RADIANS(G1201))*SIN(RADIANS(E1204))+COS(RADIANS(G1201))*COS(RADIANS(E1204))*COS(RADIANS(I1194))))</f>
        <v>0</v>
      </c>
      <c r="J1201">
        <f>IF(DEGREES(ACOS(SIN(RADIANS(G1201))*SIN(RADIANS(E1204))+COS(RADIANS(G1201))*COS(RADIANS(E1204))*COS(RADIANS(J1194))))&gt;90,0,$F$4*$F$5/E1203^2*(SIN(RADIANS(G1201))*SIN(RADIANS(E1204))+COS(RADIANS(G1201))*COS(RADIANS(E1204))*COS(RADIANS(J1194))))</f>
        <v>0</v>
      </c>
      <c r="K1201">
        <f>IF(DEGREES(ACOS(SIN(RADIANS(G1201))*SIN(RADIANS(E1204))+COS(RADIANS(G1201))*COS(RADIANS(E1204))*COS(RADIANS(K1194))))&gt;90,0,$F$4*$F$5/E1203^2*(SIN(RADIANS(G1201))*SIN(RADIANS(E1204))+COS(RADIANS(G1201))*COS(RADIANS(E1204))*COS(RADIANS(K1194))))</f>
        <v>0</v>
      </c>
      <c r="L1201">
        <f>IF(DEGREES(ACOS(SIN(RADIANS(G1201))*SIN(RADIANS(E1204))+COS(RADIANS(G1201))*COS(RADIANS(E1204))*COS(RADIANS(L1194))))&gt;90,0,$F$4*$F$5/E1203^2*(SIN(RADIANS(G1201))*SIN(RADIANS(E1204))+COS(RADIANS(G1201))*COS(RADIANS(E1204))*COS(RADIANS(L1194))))</f>
        <v>0</v>
      </c>
      <c r="M1201">
        <f>IF(DEGREES(ACOS(SIN(RADIANS(G1201))*SIN(RADIANS(E1204))+COS(RADIANS(G1201))*COS(RADIANS(E1204))*COS(RADIANS(M1194))))&gt;90,0,$F$4*$F$5/E1203^2*(SIN(RADIANS(G1201))*SIN(RADIANS(E1204))+COS(RADIANS(G1201))*COS(RADIANS(E1204))*COS(RADIANS(M1194))))</f>
        <v>0</v>
      </c>
      <c r="N1201">
        <f>IF(DEGREES(ACOS(SIN(RADIANS(G1201))*SIN(RADIANS(E1204))+COS(RADIANS(G1201))*COS(RADIANS(E1204))*COS(RADIANS(N1194))))&gt;90,0,$F$4*$F$5/E1203^2*(SIN(RADIANS(G1201))*SIN(RADIANS(E1204))+COS(RADIANS(G1201))*COS(RADIANS(E1204))*COS(RADIANS(N1194))))</f>
        <v>0</v>
      </c>
      <c r="O1201">
        <f>IF(DEGREES(ACOS(SIN(RADIANS(G1201))*SIN(RADIANS(E1204))+COS(RADIANS(G1201))*COS(RADIANS(E1204))*COS(RADIANS(O1194))))&gt;90,0,$F$4*$F$5/E1203^2*(SIN(RADIANS(G1201))*SIN(RADIANS(E1204))+COS(RADIANS(G1201))*COS(RADIANS(E1204))*COS(RADIANS(O1194))))</f>
        <v>0</v>
      </c>
      <c r="P1201">
        <f>IF(DEGREES(ACOS(SIN(RADIANS(G1201))*SIN(RADIANS(E1204))+COS(RADIANS(G1201))*COS(RADIANS(E1204))*COS(RADIANS(P1194))))&gt;90,0,$F$4*$F$5/E1203^2*(SIN(RADIANS(G1201))*SIN(RADIANS(E1204))+COS(RADIANS(G1201))*COS(RADIANS(E1204))*COS(RADIANS(P1194))))</f>
        <v>0</v>
      </c>
      <c r="Q1201">
        <f>IF(DEGREES(ACOS(SIN(RADIANS(G1201))*SIN(RADIANS(E1204))+COS(RADIANS(G1201))*COS(RADIANS(E1204))*COS(RADIANS(Q1194))))&gt;90,0,$F$4*$F$5/E1203^2*(SIN(RADIANS(G1201))*SIN(RADIANS(E1204))+COS(RADIANS(G1201))*COS(RADIANS(E1204))*COS(RADIANS(Q1194))))</f>
        <v>0</v>
      </c>
      <c r="R1201" t="e">
        <f>IF(DEGREES(ACOS(SIN(RADIANS(G1201))*SIN(RADIANS(E1204))+COS(RADIANS(G1201))*COS(RADIANS(E1204))*COS(RADIANS(R1194))))&gt;90,0,$F$4*$F$5/E1203^2*(SIN(RADIANS(G1201))*SIN(RADIANS(E1204))+COS(RADIANS(G1201))*COS(RADIANS(E1204))*COS(RADIANS(R1194))))</f>
        <v>#DIV/0!</v>
      </c>
      <c r="S1201" t="e">
        <f>IF(DEGREES(ACOS(SIN(RADIANS(G1201))*SIN(RADIANS(E1204))+COS(RADIANS(G1201))*COS(RADIANS(E1204))*COS(RADIANS(S1194))))&gt;90,0,$F$4*$F$5/E1203^2*(SIN(RADIANS(G1201))*SIN(RADIANS(E1204))+COS(RADIANS(G1201))*COS(RADIANS(E1204))*COS(RADIANS(S1194))))</f>
        <v>#DIV/0!</v>
      </c>
      <c r="T1201" t="e">
        <f>IF(DEGREES(ACOS(SIN(RADIANS(G1201))*SIN(RADIANS(E1204))+COS(RADIANS(G1201))*COS(RADIANS(E1204))*COS(RADIANS(T1194))))&gt;90,0,$F$4*$F$5/E1203^2*(SIN(RADIANS(G1201))*SIN(RADIANS(E1204))+COS(RADIANS(G1201))*COS(RADIANS(E1204))*COS(RADIANS(T1194))))</f>
        <v>#DIV/0!</v>
      </c>
      <c r="U1201" t="e">
        <f>IF(DEGREES(ACOS(SIN(RADIANS(G1201))*SIN(RADIANS(E1204))+COS(RADIANS(G1201))*COS(RADIANS(E1204))*COS(RADIANS(U1194))))&gt;90,0,$F$4*$F$5/E1203^2*(SIN(RADIANS(G1201))*SIN(RADIANS(E1204))+COS(RADIANS(G1201))*COS(RADIANS(E1204))*COS(RADIANS(U1194))))</f>
        <v>#DIV/0!</v>
      </c>
      <c r="V1201" t="e">
        <f>IF(DEGREES(ACOS(SIN(RADIANS(G1201))*SIN(RADIANS(E1204))+COS(RADIANS(G1201))*COS(RADIANS(E1204))*COS(RADIANS(V1194))))&gt;90,0,$F$4*$F$5/E1203^2*(SIN(RADIANS(G1201))*SIN(RADIANS(E1204))+COS(RADIANS(G1201))*COS(RADIANS(E1204))*COS(RADIANS(V1194))))</f>
        <v>#DIV/0!</v>
      </c>
      <c r="W1201" t="e">
        <f>IF(DEGREES(ACOS(SIN(RADIANS(G1201))*SIN(RADIANS(E1204))+COS(RADIANS(G1201))*COS(RADIANS(E1204))*COS(RADIANS(W1194))))&gt;90,0,$F$4*$F$5/E1203^2*(SIN(RADIANS(G1201))*SIN(RADIANS(E1204))+COS(RADIANS(G1201))*COS(RADIANS(E1204))*COS(RADIANS(W1194))))</f>
        <v>#DIV/0!</v>
      </c>
      <c r="X1201" t="e">
        <f>IF(DEGREES(ACOS(SIN(RADIANS(G1201))*SIN(RADIANS(E1204))+COS(RADIANS(G1201))*COS(RADIANS(E1204))*COS(RADIANS(X1194))))&gt;90,0,$F$4*$F$5/E1203^2*(SIN(RADIANS(G1201))*SIN(RADIANS(E1204))+COS(RADIANS(G1201))*COS(RADIANS(E1204))*COS(RADIANS(X1194))))</f>
        <v>#DIV/0!</v>
      </c>
      <c r="Y1201" t="e">
        <f>IF(DEGREES(ACOS(SIN(RADIANS(G1201))*SIN(RADIANS(E1204))+COS(RADIANS(G1201))*COS(RADIANS(E1204))*COS(RADIANS(Y1194))))&gt;90,0,$F$4*$F$5/E1203^2*(SIN(RADIANS(G1201))*SIN(RADIANS(E1204))+COS(RADIANS(G1201))*COS(RADIANS(E1204))*COS(RADIANS(Y1194))))</f>
        <v>#DIV/0!</v>
      </c>
      <c r="Z1201" t="e">
        <f>IF(DEGREES(ACOS(SIN(RADIANS(G1201))*SIN(RADIANS(E1204))+COS(RADIANS(G1201))*COS(RADIANS(E1204))*COS(RADIANS(Z1194))))&gt;90,0,$F$4*$F$5/E1203^2*(SIN(RADIANS(G1201))*SIN(RADIANS(E1204))+COS(RADIANS(G1201))*COS(RADIANS(E1204))*COS(RADIANS(Z1194))))</f>
        <v>#DIV/0!</v>
      </c>
      <c r="AA1201" t="e">
        <f>IF(DEGREES(ACOS(SIN(RADIANS(G1201))*SIN(RADIANS(E1204))+COS(RADIANS(G1201))*COS(RADIANS(E1204))*COS(RADIANS(AA1194))))&gt;90,0,$F$4*$F$5/E1203^2*(SIN(RADIANS(G1201))*SIN(RADIANS(E1204))+COS(RADIANS(G1201))*COS(RADIANS(E1204))*COS(RADIANS(AA1194))))</f>
        <v>#DIV/0!</v>
      </c>
      <c r="AB1201" t="e">
        <f>IF(DEGREES(ACOS(SIN(RADIANS(G1201))*SIN(RADIANS(E1204))+COS(RADIANS(G1201))*COS(RADIANS(E1204))*COS(RADIANS(AB1194))))&gt;90,0,$F$4*$F$5/E1203^2*(SIN(RADIANS(G1201))*SIN(RADIANS(E1204))+COS(RADIANS(G1201))*COS(RADIANS(E1204))*COS(RADIANS(AB1194))))</f>
        <v>#DIV/0!</v>
      </c>
      <c r="AC1201" t="e">
        <f>IF(DEGREES(ACOS(SIN(RADIANS(G1201))*SIN(RADIANS(E1204))+COS(RADIANS(G1201))*COS(RADIANS(E1204))*COS(RADIANS(AC1194))))&gt;90,0,$F$4*$F$5/E1203^2*(SIN(RADIANS(G1201))*SIN(RADIANS(E1204))+COS(RADIANS(G1201))*COS(RADIANS(E1204))*COS(RADIANS(AC1194))))</f>
        <v>#DIV/0!</v>
      </c>
      <c r="AD1201" t="e">
        <f>IF(DEGREES(ACOS(SIN(RADIANS(G1201))*SIN(RADIANS(E1204))+COS(RADIANS(G1201))*COS(RADIANS(E1204))*COS(RADIANS(AD1194))))&gt;90,0,$F$4*$F$5/E1203^2*(SIN(RADIANS(G1201))*SIN(RADIANS(E1204))+COS(RADIANS(G1201))*COS(RADIANS(E1204))*COS(RADIANS(AD1194))))</f>
        <v>#DIV/0!</v>
      </c>
      <c r="AE1201" t="e">
        <f>IF(DEGREES(ACOS(SIN(RADIANS(G1201))*SIN(RADIANS(E1204))+COS(RADIANS(G1201))*COS(RADIANS(E1204))*COS(RADIANS(AE1194))))&gt;90,0,$F$4*$F$5/E1203^2*(SIN(RADIANS(G1201))*SIN(RADIANS(E1204))+COS(RADIANS(G1201))*COS(RADIANS(E1204))*COS(RADIANS(AE1194))))</f>
        <v>#DIV/0!</v>
      </c>
      <c r="AF1201" t="e">
        <f>IF(DEGREES(ACOS(SIN(RADIANS(G1201))*SIN(RADIANS(E1204))+COS(RADIANS(G1201))*COS(RADIANS(E1204))*COS(RADIANS(AF1194))))&gt;90,0,$F$4*$F$5/E1203^2*(SIN(RADIANS(G1201))*SIN(RADIANS(E1204))+COS(RADIANS(G1201))*COS(RADIANS(E1204))*COS(RADIANS(AF1194))))</f>
        <v>#DIV/0!</v>
      </c>
      <c r="AG1201" t="e">
        <f>IF(DEGREES(ACOS(SIN(RADIANS(G1201))*SIN(RADIANS(E1204))+COS(RADIANS(G1201))*COS(RADIANS(E1204))*COS(RADIANS(AG1194))))&gt;90,0,$F$4*$F$5/E1203^2*(SIN(RADIANS(G1201))*SIN(RADIANS(E1204))+COS(RADIANS(G1201))*COS(RADIANS(E1204))*COS(RADIANS(AG1194))))</f>
        <v>#DIV/0!</v>
      </c>
      <c r="AH1201" t="e">
        <f>IF(DEGREES(ACOS(SIN(RADIANS(G1201))*SIN(RADIANS(E1204))+COS(RADIANS(G1201))*COS(RADIANS(E1204))*COS(RADIANS(AH1194))))&gt;90,0,$F$4*$F$5/E1203^2*(SIN(RADIANS(G1201))*SIN(RADIANS(E1204))+COS(RADIANS(G1201))*COS(RADIANS(E1204))*COS(RADIANS(AH1194))))</f>
        <v>#DIV/0!</v>
      </c>
      <c r="AI1201" t="e">
        <f>IF(DEGREES(ACOS(SIN(RADIANS(G1201))*SIN(RADIANS(E1204))+COS(RADIANS(G1201))*COS(RADIANS(E1204))*COS(RADIANS(AI1194))))&gt;90,0,$F$4*$F$5/E1203^2*(SIN(RADIANS(G1201))*SIN(RADIANS(E1204))+COS(RADIANS(G1201))*COS(RADIANS(E1204))*COS(RADIANS(AI1194))))</f>
        <v>#DIV/0!</v>
      </c>
      <c r="AJ1201" t="e">
        <f>IF(DEGREES(ACOS(SIN(RADIANS(G1201))*SIN(RADIANS(E1204))+COS(RADIANS(G1201))*COS(RADIANS(E1204))*COS(RADIANS(AJ1194))))&gt;90,0,$F$4*$F$5/E1203^2*(SIN(RADIANS(G1201))*SIN(RADIANS(E1204))+COS(RADIANS(G1201))*COS(RADIANS(E1204))*COS(RADIANS(AJ1194))))</f>
        <v>#DIV/0!</v>
      </c>
      <c r="AK1201">
        <f>IF(DEGREES(ACOS(SIN(RADIANS(G1201))*SIN(RADIANS(E1204))+COS(RADIANS(G1201))*COS(RADIANS(E1204))*COS(RADIANS(AK1194))))&gt;90,0,$F$4*$F$5/E1203^2*(SIN(RADIANS(G1201))*SIN(RADIANS(E1204))+COS(RADIANS(G1201))*COS(RADIANS(E1204))*COS(RADIANS(AK1194))))</f>
        <v>0</v>
      </c>
      <c r="AL1201">
        <f>IF(DEGREES(ACOS(SIN(RADIANS(G1201))*SIN(RADIANS(E1204))+COS(RADIANS(G1201))*COS(RADIANS(E1204))*COS(RADIANS(AL1194))))&gt;90,0,$F$4*$F$5/E1203^2*(SIN(RADIANS(G1201))*SIN(RADIANS(E1204))+COS(RADIANS(G1201))*COS(RADIANS(E1204))*COS(RADIANS(AL1194))))</f>
        <v>0</v>
      </c>
      <c r="AM1201">
        <f>IF(DEGREES(ACOS(SIN(RADIANS(G1201))*SIN(RADIANS(E1204))+COS(RADIANS(G1201))*COS(RADIANS(E1204))*COS(RADIANS(AM1194))))&gt;90,0,$F$4*$F$5/E1203^2*(SIN(RADIANS(G1201))*SIN(RADIANS(E1204))+COS(RADIANS(G1201))*COS(RADIANS(E1204))*COS(RADIANS(AM1194))))</f>
        <v>0</v>
      </c>
      <c r="AN1201">
        <f>IF(DEGREES(ACOS(SIN(RADIANS(G1201))*SIN(RADIANS(E1204))+COS(RADIANS(G1201))*COS(RADIANS(E1204))*COS(RADIANS(AN1194))))&gt;90,0,$F$4*$F$5/E1203^2*(SIN(RADIANS(G1201))*SIN(RADIANS(E1204))+COS(RADIANS(G1201))*COS(RADIANS(E1204))*COS(RADIANS(AN1194))))</f>
        <v>0</v>
      </c>
      <c r="AO1201">
        <f>IF(DEGREES(ACOS(SIN(RADIANS(G1201))*SIN(RADIANS(E1204))+COS(RADIANS(G1201))*COS(RADIANS(E1204))*COS(RADIANS(AO1194))))&gt;90,0,$F$4*$F$5/E1203^2*(SIN(RADIANS(G1201))*SIN(RADIANS(E1204))+COS(RADIANS(G1201))*COS(RADIANS(E1204))*COS(RADIANS(AO1194))))</f>
        <v>0</v>
      </c>
      <c r="AP1201">
        <f>IF(DEGREES(ACOS(SIN(RADIANS(G1201))*SIN(RADIANS(E1204))+COS(RADIANS(G1201))*COS(RADIANS(E1204))*COS(RADIANS(AP1194))))&gt;90,0,$F$4*$F$5/E1203^2*(SIN(RADIANS(G1201))*SIN(RADIANS(E1204))+COS(RADIANS(G1201))*COS(RADIANS(E1204))*COS(RADIANS(AP1194))))</f>
        <v>0</v>
      </c>
      <c r="AQ1201">
        <f>IF(DEGREES(ACOS(SIN(RADIANS(G1201))*SIN(RADIANS(E1204))+COS(RADIANS(G1201))*COS(RADIANS(E1204))*COS(RADIANS(AQ1194))))&gt;90,0,$F$4*$F$5/E1203^2*(SIN(RADIANS(G1201))*SIN(RADIANS(E1204))+COS(RADIANS(G1201))*COS(RADIANS(E1204))*COS(RADIANS(AQ1194))))</f>
        <v>0</v>
      </c>
      <c r="AR1201">
        <f>IF(DEGREES(ACOS(SIN(RADIANS(G1201))*SIN(RADIANS(E1204))+COS(RADIANS(G1201))*COS(RADIANS(E1204))*COS(RADIANS(AR1194))))&gt;90,0,$F$4*$F$5/E1203^2*(SIN(RADIANS(G1201))*SIN(RADIANS(E1204))+COS(RADIANS(G1201))*COS(RADIANS(E1204))*COS(RADIANS(AR1194))))</f>
        <v>0</v>
      </c>
    </row>
    <row r="1202" spans="2:44" x14ac:dyDescent="0.5">
      <c r="B1202" s="40" t="s">
        <v>784</v>
      </c>
      <c r="E1202" t="str">
        <f>IF($F$10=0,"N/A",E1201*$F$11/$F$10)</f>
        <v>N/A</v>
      </c>
      <c r="G1202">
        <v>30</v>
      </c>
      <c r="I1202">
        <f>IF(DEGREES(ACOS(SIN(RADIANS(G1202))*SIN(RADIANS(E1204))+COS(RADIANS(G1202))*COS(RADIANS(E1204))*COS(RADIANS(I1194))))&gt;90,0,$F$4*$F$5/E1203^2*(SIN(RADIANS(G1202))*SIN(RADIANS(E1204))+COS(RADIANS(G1202))*COS(RADIANS(E1204))*COS(RADIANS(I1194))))</f>
        <v>0</v>
      </c>
      <c r="J1202">
        <f>IF(DEGREES(ACOS(SIN(RADIANS(G1202))*SIN(RADIANS(E1204))+COS(RADIANS(G1202))*COS(RADIANS(E1204))*COS(RADIANS(J1194))))&gt;90,0,$F$4*$F$5/E1203^2*(SIN(RADIANS(G1202))*SIN(RADIANS(E1204))+COS(RADIANS(G1202))*COS(RADIANS(E1204))*COS(RADIANS(J1194))))</f>
        <v>0</v>
      </c>
      <c r="K1202">
        <f>IF(DEGREES(ACOS(SIN(RADIANS(G1202))*SIN(RADIANS(E1204))+COS(RADIANS(G1202))*COS(RADIANS(E1204))*COS(RADIANS(K1194))))&gt;90,0,$F$4*$F$5/E1203^2*(SIN(RADIANS(G1202))*SIN(RADIANS(E1204))+COS(RADIANS(G1202))*COS(RADIANS(E1204))*COS(RADIANS(K1194))))</f>
        <v>0</v>
      </c>
      <c r="L1202">
        <f>IF(DEGREES(ACOS(SIN(RADIANS(G1202))*SIN(RADIANS(E1204))+COS(RADIANS(G1202))*COS(RADIANS(E1204))*COS(RADIANS(L1194))))&gt;90,0,$F$4*$F$5/E1203^2*(SIN(RADIANS(G1202))*SIN(RADIANS(E1204))+COS(RADIANS(G1202))*COS(RADIANS(E1204))*COS(RADIANS(L1194))))</f>
        <v>0</v>
      </c>
      <c r="M1202">
        <f>IF(DEGREES(ACOS(SIN(RADIANS(G1202))*SIN(RADIANS(E1204))+COS(RADIANS(G1202))*COS(RADIANS(E1204))*COS(RADIANS(M1194))))&gt;90,0,$F$4*$F$5/E1203^2*(SIN(RADIANS(G1202))*SIN(RADIANS(E1204))+COS(RADIANS(G1202))*COS(RADIANS(E1204))*COS(RADIANS(M1194))))</f>
        <v>0</v>
      </c>
      <c r="N1202">
        <f>IF(DEGREES(ACOS(SIN(RADIANS(G1202))*SIN(RADIANS(E1204))+COS(RADIANS(G1202))*COS(RADIANS(E1204))*COS(RADIANS(N1194))))&gt;90,0,$F$4*$F$5/E1203^2*(SIN(RADIANS(G1202))*SIN(RADIANS(E1204))+COS(RADIANS(G1202))*COS(RADIANS(E1204))*COS(RADIANS(N1194))))</f>
        <v>0</v>
      </c>
      <c r="O1202">
        <f>IF(DEGREES(ACOS(SIN(RADIANS(G1202))*SIN(RADIANS(E1204))+COS(RADIANS(G1202))*COS(RADIANS(E1204))*COS(RADIANS(O1194))))&gt;90,0,$F$4*$F$5/E1203^2*(SIN(RADIANS(G1202))*SIN(RADIANS(E1204))+COS(RADIANS(G1202))*COS(RADIANS(E1204))*COS(RADIANS(O1194))))</f>
        <v>0</v>
      </c>
      <c r="P1202">
        <f>IF(DEGREES(ACOS(SIN(RADIANS(G1202))*SIN(RADIANS(E1204))+COS(RADIANS(G1202))*COS(RADIANS(E1204))*COS(RADIANS(P1194))))&gt;90,0,$F$4*$F$5/E1203^2*(SIN(RADIANS(G1202))*SIN(RADIANS(E1204))+COS(RADIANS(G1202))*COS(RADIANS(E1204))*COS(RADIANS(P1194))))</f>
        <v>0</v>
      </c>
      <c r="Q1202">
        <f>IF(DEGREES(ACOS(SIN(RADIANS(G1202))*SIN(RADIANS(E1204))+COS(RADIANS(G1202))*COS(RADIANS(E1204))*COS(RADIANS(Q1194))))&gt;90,0,$F$4*$F$5/E1203^2*(SIN(RADIANS(G1202))*SIN(RADIANS(E1204))+COS(RADIANS(G1202))*COS(RADIANS(E1204))*COS(RADIANS(Q1194))))</f>
        <v>0</v>
      </c>
      <c r="R1202" t="e">
        <f>IF(DEGREES(ACOS(SIN(RADIANS(G1202))*SIN(RADIANS(E1204))+COS(RADIANS(G1202))*COS(RADIANS(E1204))*COS(RADIANS(R1194))))&gt;90,0,$F$4*$F$5/E1203^2*(SIN(RADIANS(G1202))*SIN(RADIANS(E1204))+COS(RADIANS(G1202))*COS(RADIANS(E1204))*COS(RADIANS(R1194))))</f>
        <v>#DIV/0!</v>
      </c>
      <c r="S1202" t="e">
        <f>IF(DEGREES(ACOS(SIN(RADIANS(G1202))*SIN(RADIANS(E1204))+COS(RADIANS(G1202))*COS(RADIANS(E1204))*COS(RADIANS(S1194))))&gt;90,0,$F$4*$F$5/E1203^2*(SIN(RADIANS(G1202))*SIN(RADIANS(E1204))+COS(RADIANS(G1202))*COS(RADIANS(E1204))*COS(RADIANS(S1194))))</f>
        <v>#DIV/0!</v>
      </c>
      <c r="T1202" t="e">
        <f>IF(DEGREES(ACOS(SIN(RADIANS(G1202))*SIN(RADIANS(E1204))+COS(RADIANS(G1202))*COS(RADIANS(E1204))*COS(RADIANS(T1194))))&gt;90,0,$F$4*$F$5/E1203^2*(SIN(RADIANS(G1202))*SIN(RADIANS(E1204))+COS(RADIANS(G1202))*COS(RADIANS(E1204))*COS(RADIANS(T1194))))</f>
        <v>#DIV/0!</v>
      </c>
      <c r="U1202" t="e">
        <f>IF(DEGREES(ACOS(SIN(RADIANS(G1202))*SIN(RADIANS(E1204))+COS(RADIANS(G1202))*COS(RADIANS(E1204))*COS(RADIANS(U1194))))&gt;90,0,$F$4*$F$5/E1203^2*(SIN(RADIANS(G1202))*SIN(RADIANS(E1204))+COS(RADIANS(G1202))*COS(RADIANS(E1204))*COS(RADIANS(U1194))))</f>
        <v>#DIV/0!</v>
      </c>
      <c r="V1202" t="e">
        <f>IF(DEGREES(ACOS(SIN(RADIANS(G1202))*SIN(RADIANS(E1204))+COS(RADIANS(G1202))*COS(RADIANS(E1204))*COS(RADIANS(V1194))))&gt;90,0,$F$4*$F$5/E1203^2*(SIN(RADIANS(G1202))*SIN(RADIANS(E1204))+COS(RADIANS(G1202))*COS(RADIANS(E1204))*COS(RADIANS(V1194))))</f>
        <v>#DIV/0!</v>
      </c>
      <c r="W1202" t="e">
        <f>IF(DEGREES(ACOS(SIN(RADIANS(G1202))*SIN(RADIANS(E1204))+COS(RADIANS(G1202))*COS(RADIANS(E1204))*COS(RADIANS(W1194))))&gt;90,0,$F$4*$F$5/E1203^2*(SIN(RADIANS(G1202))*SIN(RADIANS(E1204))+COS(RADIANS(G1202))*COS(RADIANS(E1204))*COS(RADIANS(W1194))))</f>
        <v>#DIV/0!</v>
      </c>
      <c r="X1202" t="e">
        <f>IF(DEGREES(ACOS(SIN(RADIANS(G1202))*SIN(RADIANS(E1204))+COS(RADIANS(G1202))*COS(RADIANS(E1204))*COS(RADIANS(X1194))))&gt;90,0,$F$4*$F$5/E1203^2*(SIN(RADIANS(G1202))*SIN(RADIANS(E1204))+COS(RADIANS(G1202))*COS(RADIANS(E1204))*COS(RADIANS(X1194))))</f>
        <v>#DIV/0!</v>
      </c>
      <c r="Y1202" t="e">
        <f>IF(DEGREES(ACOS(SIN(RADIANS(G1202))*SIN(RADIANS(E1204))+COS(RADIANS(G1202))*COS(RADIANS(E1204))*COS(RADIANS(Y1194))))&gt;90,0,$F$4*$F$5/E1203^2*(SIN(RADIANS(G1202))*SIN(RADIANS(E1204))+COS(RADIANS(G1202))*COS(RADIANS(E1204))*COS(RADIANS(Y1194))))</f>
        <v>#DIV/0!</v>
      </c>
      <c r="Z1202" t="e">
        <f>IF(DEGREES(ACOS(SIN(RADIANS(G1202))*SIN(RADIANS(E1204))+COS(RADIANS(G1202))*COS(RADIANS(E1204))*COS(RADIANS(Z1194))))&gt;90,0,$F$4*$F$5/E1203^2*(SIN(RADIANS(G1202))*SIN(RADIANS(E1204))+COS(RADIANS(G1202))*COS(RADIANS(E1204))*COS(RADIANS(Z1194))))</f>
        <v>#DIV/0!</v>
      </c>
      <c r="AA1202" t="e">
        <f>IF(DEGREES(ACOS(SIN(RADIANS(G1202))*SIN(RADIANS(E1204))+COS(RADIANS(G1202))*COS(RADIANS(E1204))*COS(RADIANS(AA1194))))&gt;90,0,$F$4*$F$5/E1203^2*(SIN(RADIANS(G1202))*SIN(RADIANS(E1204))+COS(RADIANS(G1202))*COS(RADIANS(E1204))*COS(RADIANS(AA1194))))</f>
        <v>#DIV/0!</v>
      </c>
      <c r="AB1202" t="e">
        <f>IF(DEGREES(ACOS(SIN(RADIANS(G1202))*SIN(RADIANS(E1204))+COS(RADIANS(G1202))*COS(RADIANS(E1204))*COS(RADIANS(AB1194))))&gt;90,0,$F$4*$F$5/E1203^2*(SIN(RADIANS(G1202))*SIN(RADIANS(E1204))+COS(RADIANS(G1202))*COS(RADIANS(E1204))*COS(RADIANS(AB1194))))</f>
        <v>#DIV/0!</v>
      </c>
      <c r="AC1202" t="e">
        <f>IF(DEGREES(ACOS(SIN(RADIANS(G1202))*SIN(RADIANS(E1204))+COS(RADIANS(G1202))*COS(RADIANS(E1204))*COS(RADIANS(AC1194))))&gt;90,0,$F$4*$F$5/E1203^2*(SIN(RADIANS(G1202))*SIN(RADIANS(E1204))+COS(RADIANS(G1202))*COS(RADIANS(E1204))*COS(RADIANS(AC1194))))</f>
        <v>#DIV/0!</v>
      </c>
      <c r="AD1202" t="e">
        <f>IF(DEGREES(ACOS(SIN(RADIANS(G1202))*SIN(RADIANS(E1204))+COS(RADIANS(G1202))*COS(RADIANS(E1204))*COS(RADIANS(AD1194))))&gt;90,0,$F$4*$F$5/E1203^2*(SIN(RADIANS(G1202))*SIN(RADIANS(E1204))+COS(RADIANS(G1202))*COS(RADIANS(E1204))*COS(RADIANS(AD1194))))</f>
        <v>#DIV/0!</v>
      </c>
      <c r="AE1202" t="e">
        <f>IF(DEGREES(ACOS(SIN(RADIANS(G1202))*SIN(RADIANS(E1204))+COS(RADIANS(G1202))*COS(RADIANS(E1204))*COS(RADIANS(AE1194))))&gt;90,0,$F$4*$F$5/E1203^2*(SIN(RADIANS(G1202))*SIN(RADIANS(E1204))+COS(RADIANS(G1202))*COS(RADIANS(E1204))*COS(RADIANS(AE1194))))</f>
        <v>#DIV/0!</v>
      </c>
      <c r="AF1202" t="e">
        <f>IF(DEGREES(ACOS(SIN(RADIANS(G1202))*SIN(RADIANS(E1204))+COS(RADIANS(G1202))*COS(RADIANS(E1204))*COS(RADIANS(AF1194))))&gt;90,0,$F$4*$F$5/E1203^2*(SIN(RADIANS(G1202))*SIN(RADIANS(E1204))+COS(RADIANS(G1202))*COS(RADIANS(E1204))*COS(RADIANS(AF1194))))</f>
        <v>#DIV/0!</v>
      </c>
      <c r="AG1202" t="e">
        <f>IF(DEGREES(ACOS(SIN(RADIANS(G1202))*SIN(RADIANS(E1204))+COS(RADIANS(G1202))*COS(RADIANS(E1204))*COS(RADIANS(AG1194))))&gt;90,0,$F$4*$F$5/E1203^2*(SIN(RADIANS(G1202))*SIN(RADIANS(E1204))+COS(RADIANS(G1202))*COS(RADIANS(E1204))*COS(RADIANS(AG1194))))</f>
        <v>#DIV/0!</v>
      </c>
      <c r="AH1202" t="e">
        <f>IF(DEGREES(ACOS(SIN(RADIANS(G1202))*SIN(RADIANS(E1204))+COS(RADIANS(G1202))*COS(RADIANS(E1204))*COS(RADIANS(AH1194))))&gt;90,0,$F$4*$F$5/E1203^2*(SIN(RADIANS(G1202))*SIN(RADIANS(E1204))+COS(RADIANS(G1202))*COS(RADIANS(E1204))*COS(RADIANS(AH1194))))</f>
        <v>#DIV/0!</v>
      </c>
      <c r="AI1202" t="e">
        <f>IF(DEGREES(ACOS(SIN(RADIANS(G1202))*SIN(RADIANS(E1204))+COS(RADIANS(G1202))*COS(RADIANS(E1204))*COS(RADIANS(AI1194))))&gt;90,0,$F$4*$F$5/E1203^2*(SIN(RADIANS(G1202))*SIN(RADIANS(E1204))+COS(RADIANS(G1202))*COS(RADIANS(E1204))*COS(RADIANS(AI1194))))</f>
        <v>#DIV/0!</v>
      </c>
      <c r="AJ1202" t="e">
        <f>IF(DEGREES(ACOS(SIN(RADIANS(G1202))*SIN(RADIANS(E1204))+COS(RADIANS(G1202))*COS(RADIANS(E1204))*COS(RADIANS(AJ1194))))&gt;90,0,$F$4*$F$5/E1203^2*(SIN(RADIANS(G1202))*SIN(RADIANS(E1204))+COS(RADIANS(G1202))*COS(RADIANS(E1204))*COS(RADIANS(AJ1194))))</f>
        <v>#DIV/0!</v>
      </c>
      <c r="AK1202">
        <f>IF(DEGREES(ACOS(SIN(RADIANS(G1202))*SIN(RADIANS(E1204))+COS(RADIANS(G1202))*COS(RADIANS(E1204))*COS(RADIANS(AK1194))))&gt;90,0,$F$4*$F$5/E1203^2*(SIN(RADIANS(G1202))*SIN(RADIANS(E1204))+COS(RADIANS(G1202))*COS(RADIANS(E1204))*COS(RADIANS(AK1194))))</f>
        <v>0</v>
      </c>
      <c r="AL1202">
        <f>IF(DEGREES(ACOS(SIN(RADIANS(G1202))*SIN(RADIANS(E1204))+COS(RADIANS(G1202))*COS(RADIANS(E1204))*COS(RADIANS(AL1194))))&gt;90,0,$F$4*$F$5/E1203^2*(SIN(RADIANS(G1202))*SIN(RADIANS(E1204))+COS(RADIANS(G1202))*COS(RADIANS(E1204))*COS(RADIANS(AL1194))))</f>
        <v>0</v>
      </c>
      <c r="AM1202">
        <f>IF(DEGREES(ACOS(SIN(RADIANS(G1202))*SIN(RADIANS(E1204))+COS(RADIANS(G1202))*COS(RADIANS(E1204))*COS(RADIANS(AM1194))))&gt;90,0,$F$4*$F$5/E1203^2*(SIN(RADIANS(G1202))*SIN(RADIANS(E1204))+COS(RADIANS(G1202))*COS(RADIANS(E1204))*COS(RADIANS(AM1194))))</f>
        <v>0</v>
      </c>
      <c r="AN1202">
        <f>IF(DEGREES(ACOS(SIN(RADIANS(G1202))*SIN(RADIANS(E1204))+COS(RADIANS(G1202))*COS(RADIANS(E1204))*COS(RADIANS(AN1194))))&gt;90,0,$F$4*$F$5/E1203^2*(SIN(RADIANS(G1202))*SIN(RADIANS(E1204))+COS(RADIANS(G1202))*COS(RADIANS(E1204))*COS(RADIANS(AN1194))))</f>
        <v>0</v>
      </c>
      <c r="AO1202">
        <f>IF(DEGREES(ACOS(SIN(RADIANS(G1202))*SIN(RADIANS(E1204))+COS(RADIANS(G1202))*COS(RADIANS(E1204))*COS(RADIANS(AO1194))))&gt;90,0,$F$4*$F$5/E1203^2*(SIN(RADIANS(G1202))*SIN(RADIANS(E1204))+COS(RADIANS(G1202))*COS(RADIANS(E1204))*COS(RADIANS(AO1194))))</f>
        <v>0</v>
      </c>
      <c r="AP1202">
        <f>IF(DEGREES(ACOS(SIN(RADIANS(G1202))*SIN(RADIANS(E1204))+COS(RADIANS(G1202))*COS(RADIANS(E1204))*COS(RADIANS(AP1194))))&gt;90,0,$F$4*$F$5/E1203^2*(SIN(RADIANS(G1202))*SIN(RADIANS(E1204))+COS(RADIANS(G1202))*COS(RADIANS(E1204))*COS(RADIANS(AP1194))))</f>
        <v>0</v>
      </c>
      <c r="AQ1202">
        <f>IF(DEGREES(ACOS(SIN(RADIANS(G1202))*SIN(RADIANS(E1204))+COS(RADIANS(G1202))*COS(RADIANS(E1204))*COS(RADIANS(AQ1194))))&gt;90,0,$F$4*$F$5/E1203^2*(SIN(RADIANS(G1202))*SIN(RADIANS(E1204))+COS(RADIANS(G1202))*COS(RADIANS(E1204))*COS(RADIANS(AQ1194))))</f>
        <v>0</v>
      </c>
      <c r="AR1202">
        <f>IF(DEGREES(ACOS(SIN(RADIANS(G1202))*SIN(RADIANS(E1204))+COS(RADIANS(G1202))*COS(RADIANS(E1204))*COS(RADIANS(AR1194))))&gt;90,0,$F$4*$F$5/E1203^2*(SIN(RADIANS(G1202))*SIN(RADIANS(E1204))+COS(RADIANS(G1202))*COS(RADIANS(E1204))*COS(RADIANS(AR1194))))</f>
        <v>0</v>
      </c>
    </row>
    <row r="1203" spans="2:44" x14ac:dyDescent="0.5">
      <c r="B1203" s="40" t="s">
        <v>785</v>
      </c>
      <c r="E1203">
        <f>$F$6*(1-$F$7^2)/(1+$F$7*COS(RADIANS(E1197)))</f>
        <v>0</v>
      </c>
      <c r="G1203">
        <v>20</v>
      </c>
      <c r="I1203">
        <f>IF(DEGREES(ACOS(SIN(RADIANS(G1203))*SIN(RADIANS(E1204))+COS(RADIANS(G1203))*COS(RADIANS(E1204))*COS(RADIANS(I1194))))&gt;90,0,$F$4*$F$5/E1203^2*(SIN(RADIANS(G1203))*SIN(RADIANS(E1204))+COS(RADIANS(G1203))*COS(RADIANS(E1204))*COS(RADIANS(I1194))))</f>
        <v>0</v>
      </c>
      <c r="J1203">
        <f>IF(DEGREES(ACOS(SIN(RADIANS(G1203))*SIN(RADIANS(E1204))+COS(RADIANS(G1203))*COS(RADIANS(E1204))*COS(RADIANS(J1194))))&gt;90,0,$F$4*$F$5/E1203^2*(SIN(RADIANS(G1203))*SIN(RADIANS(E1204))+COS(RADIANS(G1203))*COS(RADIANS(E1204))*COS(RADIANS(J1194))))</f>
        <v>0</v>
      </c>
      <c r="K1203">
        <f>IF(DEGREES(ACOS(SIN(RADIANS(G1203))*SIN(RADIANS(E1204))+COS(RADIANS(G1203))*COS(RADIANS(E1204))*COS(RADIANS(K1194))))&gt;90,0,$F$4*$F$5/E1203^2*(SIN(RADIANS(G1203))*SIN(RADIANS(E1204))+COS(RADIANS(G1203))*COS(RADIANS(E1204))*COS(RADIANS(K1194))))</f>
        <v>0</v>
      </c>
      <c r="L1203">
        <f>IF(DEGREES(ACOS(SIN(RADIANS(G1203))*SIN(RADIANS(E1204))+COS(RADIANS(G1203))*COS(RADIANS(E1204))*COS(RADIANS(L1194))))&gt;90,0,$F$4*$F$5/E1203^2*(SIN(RADIANS(G1203))*SIN(RADIANS(E1204))+COS(RADIANS(G1203))*COS(RADIANS(E1204))*COS(RADIANS(L1194))))</f>
        <v>0</v>
      </c>
      <c r="M1203">
        <f>IF(DEGREES(ACOS(SIN(RADIANS(G1203))*SIN(RADIANS(E1204))+COS(RADIANS(G1203))*COS(RADIANS(E1204))*COS(RADIANS(M1194))))&gt;90,0,$F$4*$F$5/E1203^2*(SIN(RADIANS(G1203))*SIN(RADIANS(E1204))+COS(RADIANS(G1203))*COS(RADIANS(E1204))*COS(RADIANS(M1194))))</f>
        <v>0</v>
      </c>
      <c r="N1203">
        <f>IF(DEGREES(ACOS(SIN(RADIANS(G1203))*SIN(RADIANS(E1204))+COS(RADIANS(G1203))*COS(RADIANS(E1204))*COS(RADIANS(N1194))))&gt;90,0,$F$4*$F$5/E1203^2*(SIN(RADIANS(G1203))*SIN(RADIANS(E1204))+COS(RADIANS(G1203))*COS(RADIANS(E1204))*COS(RADIANS(N1194))))</f>
        <v>0</v>
      </c>
      <c r="O1203">
        <f>IF(DEGREES(ACOS(SIN(RADIANS(G1203))*SIN(RADIANS(E1204))+COS(RADIANS(G1203))*COS(RADIANS(E1204))*COS(RADIANS(O1194))))&gt;90,0,$F$4*$F$5/E1203^2*(SIN(RADIANS(G1203))*SIN(RADIANS(E1204))+COS(RADIANS(G1203))*COS(RADIANS(E1204))*COS(RADIANS(O1194))))</f>
        <v>0</v>
      </c>
      <c r="P1203">
        <f>IF(DEGREES(ACOS(SIN(RADIANS(G1203))*SIN(RADIANS(E1204))+COS(RADIANS(G1203))*COS(RADIANS(E1204))*COS(RADIANS(P1194))))&gt;90,0,$F$4*$F$5/E1203^2*(SIN(RADIANS(G1203))*SIN(RADIANS(E1204))+COS(RADIANS(G1203))*COS(RADIANS(E1204))*COS(RADIANS(P1194))))</f>
        <v>0</v>
      </c>
      <c r="Q1203">
        <f>IF(DEGREES(ACOS(SIN(RADIANS(G1203))*SIN(RADIANS(E1204))+COS(RADIANS(G1203))*COS(RADIANS(E1204))*COS(RADIANS(Q1194))))&gt;90,0,$F$4*$F$5/E1203^2*(SIN(RADIANS(G1203))*SIN(RADIANS(E1204))+COS(RADIANS(G1203))*COS(RADIANS(E1204))*COS(RADIANS(Q1194))))</f>
        <v>0</v>
      </c>
      <c r="R1203" t="e">
        <f>IF(DEGREES(ACOS(SIN(RADIANS(G1203))*SIN(RADIANS(E1204))+COS(RADIANS(G1203))*COS(RADIANS(E1204))*COS(RADIANS(R1194))))&gt;90,0,$F$4*$F$5/E1203^2*(SIN(RADIANS(G1203))*SIN(RADIANS(E1204))+COS(RADIANS(G1203))*COS(RADIANS(E1204))*COS(RADIANS(R1194))))</f>
        <v>#DIV/0!</v>
      </c>
      <c r="S1203" t="e">
        <f>IF(DEGREES(ACOS(SIN(RADIANS(G1203))*SIN(RADIANS(E1204))+COS(RADIANS(G1203))*COS(RADIANS(E1204))*COS(RADIANS(S1194))))&gt;90,0,$F$4*$F$5/E1203^2*(SIN(RADIANS(G1203))*SIN(RADIANS(E1204))+COS(RADIANS(G1203))*COS(RADIANS(E1204))*COS(RADIANS(S1194))))</f>
        <v>#DIV/0!</v>
      </c>
      <c r="T1203" t="e">
        <f>IF(DEGREES(ACOS(SIN(RADIANS(G1203))*SIN(RADIANS(E1204))+COS(RADIANS(G1203))*COS(RADIANS(E1204))*COS(RADIANS(T1194))))&gt;90,0,$F$4*$F$5/E1203^2*(SIN(RADIANS(G1203))*SIN(RADIANS(E1204))+COS(RADIANS(G1203))*COS(RADIANS(E1204))*COS(RADIANS(T1194))))</f>
        <v>#DIV/0!</v>
      </c>
      <c r="U1203" t="e">
        <f>IF(DEGREES(ACOS(SIN(RADIANS(G1203))*SIN(RADIANS(E1204))+COS(RADIANS(G1203))*COS(RADIANS(E1204))*COS(RADIANS(U1194))))&gt;90,0,$F$4*$F$5/E1203^2*(SIN(RADIANS(G1203))*SIN(RADIANS(E1204))+COS(RADIANS(G1203))*COS(RADIANS(E1204))*COS(RADIANS(U1194))))</f>
        <v>#DIV/0!</v>
      </c>
      <c r="V1203" t="e">
        <f>IF(DEGREES(ACOS(SIN(RADIANS(G1203))*SIN(RADIANS(E1204))+COS(RADIANS(G1203))*COS(RADIANS(E1204))*COS(RADIANS(V1194))))&gt;90,0,$F$4*$F$5/E1203^2*(SIN(RADIANS(G1203))*SIN(RADIANS(E1204))+COS(RADIANS(G1203))*COS(RADIANS(E1204))*COS(RADIANS(V1194))))</f>
        <v>#DIV/0!</v>
      </c>
      <c r="W1203" t="e">
        <f>IF(DEGREES(ACOS(SIN(RADIANS(G1203))*SIN(RADIANS(E1204))+COS(RADIANS(G1203))*COS(RADIANS(E1204))*COS(RADIANS(W1194))))&gt;90,0,$F$4*$F$5/E1203^2*(SIN(RADIANS(G1203))*SIN(RADIANS(E1204))+COS(RADIANS(G1203))*COS(RADIANS(E1204))*COS(RADIANS(W1194))))</f>
        <v>#DIV/0!</v>
      </c>
      <c r="X1203" t="e">
        <f>IF(DEGREES(ACOS(SIN(RADIANS(G1203))*SIN(RADIANS(E1204))+COS(RADIANS(G1203))*COS(RADIANS(E1204))*COS(RADIANS(X1194))))&gt;90,0,$F$4*$F$5/E1203^2*(SIN(RADIANS(G1203))*SIN(RADIANS(E1204))+COS(RADIANS(G1203))*COS(RADIANS(E1204))*COS(RADIANS(X1194))))</f>
        <v>#DIV/0!</v>
      </c>
      <c r="Y1203" t="e">
        <f>IF(DEGREES(ACOS(SIN(RADIANS(G1203))*SIN(RADIANS(E1204))+COS(RADIANS(G1203))*COS(RADIANS(E1204))*COS(RADIANS(Y1194))))&gt;90,0,$F$4*$F$5/E1203^2*(SIN(RADIANS(G1203))*SIN(RADIANS(E1204))+COS(RADIANS(G1203))*COS(RADIANS(E1204))*COS(RADIANS(Y1194))))</f>
        <v>#DIV/0!</v>
      </c>
      <c r="Z1203" t="e">
        <f>IF(DEGREES(ACOS(SIN(RADIANS(G1203))*SIN(RADIANS(E1204))+COS(RADIANS(G1203))*COS(RADIANS(E1204))*COS(RADIANS(Z1194))))&gt;90,0,$F$4*$F$5/E1203^2*(SIN(RADIANS(G1203))*SIN(RADIANS(E1204))+COS(RADIANS(G1203))*COS(RADIANS(E1204))*COS(RADIANS(Z1194))))</f>
        <v>#DIV/0!</v>
      </c>
      <c r="AA1203" t="e">
        <f>IF(DEGREES(ACOS(SIN(RADIANS(G1203))*SIN(RADIANS(E1204))+COS(RADIANS(G1203))*COS(RADIANS(E1204))*COS(RADIANS(AA1194))))&gt;90,0,$F$4*$F$5/E1203^2*(SIN(RADIANS(G1203))*SIN(RADIANS(E1204))+COS(RADIANS(G1203))*COS(RADIANS(E1204))*COS(RADIANS(AA1194))))</f>
        <v>#DIV/0!</v>
      </c>
      <c r="AB1203" t="e">
        <f>IF(DEGREES(ACOS(SIN(RADIANS(G1203))*SIN(RADIANS(E1204))+COS(RADIANS(G1203))*COS(RADIANS(E1204))*COS(RADIANS(AB1194))))&gt;90,0,$F$4*$F$5/E1203^2*(SIN(RADIANS(G1203))*SIN(RADIANS(E1204))+COS(RADIANS(G1203))*COS(RADIANS(E1204))*COS(RADIANS(AB1194))))</f>
        <v>#DIV/0!</v>
      </c>
      <c r="AC1203" t="e">
        <f>IF(DEGREES(ACOS(SIN(RADIANS(G1203))*SIN(RADIANS(E1204))+COS(RADIANS(G1203))*COS(RADIANS(E1204))*COS(RADIANS(AC1194))))&gt;90,0,$F$4*$F$5/E1203^2*(SIN(RADIANS(G1203))*SIN(RADIANS(E1204))+COS(RADIANS(G1203))*COS(RADIANS(E1204))*COS(RADIANS(AC1194))))</f>
        <v>#DIV/0!</v>
      </c>
      <c r="AD1203" t="e">
        <f>IF(DEGREES(ACOS(SIN(RADIANS(G1203))*SIN(RADIANS(E1204))+COS(RADIANS(G1203))*COS(RADIANS(E1204))*COS(RADIANS(AD1194))))&gt;90,0,$F$4*$F$5/E1203^2*(SIN(RADIANS(G1203))*SIN(RADIANS(E1204))+COS(RADIANS(G1203))*COS(RADIANS(E1204))*COS(RADIANS(AD1194))))</f>
        <v>#DIV/0!</v>
      </c>
      <c r="AE1203" t="e">
        <f>IF(DEGREES(ACOS(SIN(RADIANS(G1203))*SIN(RADIANS(E1204))+COS(RADIANS(G1203))*COS(RADIANS(E1204))*COS(RADIANS(AE1194))))&gt;90,0,$F$4*$F$5/E1203^2*(SIN(RADIANS(G1203))*SIN(RADIANS(E1204))+COS(RADIANS(G1203))*COS(RADIANS(E1204))*COS(RADIANS(AE1194))))</f>
        <v>#DIV/0!</v>
      </c>
      <c r="AF1203" t="e">
        <f>IF(DEGREES(ACOS(SIN(RADIANS(G1203))*SIN(RADIANS(E1204))+COS(RADIANS(G1203))*COS(RADIANS(E1204))*COS(RADIANS(AF1194))))&gt;90,0,$F$4*$F$5/E1203^2*(SIN(RADIANS(G1203))*SIN(RADIANS(E1204))+COS(RADIANS(G1203))*COS(RADIANS(E1204))*COS(RADIANS(AF1194))))</f>
        <v>#DIV/0!</v>
      </c>
      <c r="AG1203" t="e">
        <f>IF(DEGREES(ACOS(SIN(RADIANS(G1203))*SIN(RADIANS(E1204))+COS(RADIANS(G1203))*COS(RADIANS(E1204))*COS(RADIANS(AG1194))))&gt;90,0,$F$4*$F$5/E1203^2*(SIN(RADIANS(G1203))*SIN(RADIANS(E1204))+COS(RADIANS(G1203))*COS(RADIANS(E1204))*COS(RADIANS(AG1194))))</f>
        <v>#DIV/0!</v>
      </c>
      <c r="AH1203" t="e">
        <f>IF(DEGREES(ACOS(SIN(RADIANS(G1203))*SIN(RADIANS(E1204))+COS(RADIANS(G1203))*COS(RADIANS(E1204))*COS(RADIANS(AH1194))))&gt;90,0,$F$4*$F$5/E1203^2*(SIN(RADIANS(G1203))*SIN(RADIANS(E1204))+COS(RADIANS(G1203))*COS(RADIANS(E1204))*COS(RADIANS(AH1194))))</f>
        <v>#DIV/0!</v>
      </c>
      <c r="AI1203" t="e">
        <f>IF(DEGREES(ACOS(SIN(RADIANS(G1203))*SIN(RADIANS(E1204))+COS(RADIANS(G1203))*COS(RADIANS(E1204))*COS(RADIANS(AI1194))))&gt;90,0,$F$4*$F$5/E1203^2*(SIN(RADIANS(G1203))*SIN(RADIANS(E1204))+COS(RADIANS(G1203))*COS(RADIANS(E1204))*COS(RADIANS(AI1194))))</f>
        <v>#DIV/0!</v>
      </c>
      <c r="AJ1203" t="e">
        <f>IF(DEGREES(ACOS(SIN(RADIANS(G1203))*SIN(RADIANS(E1204))+COS(RADIANS(G1203))*COS(RADIANS(E1204))*COS(RADIANS(AJ1194))))&gt;90,0,$F$4*$F$5/E1203^2*(SIN(RADIANS(G1203))*SIN(RADIANS(E1204))+COS(RADIANS(G1203))*COS(RADIANS(E1204))*COS(RADIANS(AJ1194))))</f>
        <v>#DIV/0!</v>
      </c>
      <c r="AK1203">
        <f>IF(DEGREES(ACOS(SIN(RADIANS(G1203))*SIN(RADIANS(E1204))+COS(RADIANS(G1203))*COS(RADIANS(E1204))*COS(RADIANS(AK1194))))&gt;90,0,$F$4*$F$5/E1203^2*(SIN(RADIANS(G1203))*SIN(RADIANS(E1204))+COS(RADIANS(G1203))*COS(RADIANS(E1204))*COS(RADIANS(AK1194))))</f>
        <v>0</v>
      </c>
      <c r="AL1203">
        <f>IF(DEGREES(ACOS(SIN(RADIANS(G1203))*SIN(RADIANS(E1204))+COS(RADIANS(G1203))*COS(RADIANS(E1204))*COS(RADIANS(AL1194))))&gt;90,0,$F$4*$F$5/E1203^2*(SIN(RADIANS(G1203))*SIN(RADIANS(E1204))+COS(RADIANS(G1203))*COS(RADIANS(E1204))*COS(RADIANS(AL1194))))</f>
        <v>0</v>
      </c>
      <c r="AM1203">
        <f>IF(DEGREES(ACOS(SIN(RADIANS(G1203))*SIN(RADIANS(E1204))+COS(RADIANS(G1203))*COS(RADIANS(E1204))*COS(RADIANS(AM1194))))&gt;90,0,$F$4*$F$5/E1203^2*(SIN(RADIANS(G1203))*SIN(RADIANS(E1204))+COS(RADIANS(G1203))*COS(RADIANS(E1204))*COS(RADIANS(AM1194))))</f>
        <v>0</v>
      </c>
      <c r="AN1203">
        <f>IF(DEGREES(ACOS(SIN(RADIANS(G1203))*SIN(RADIANS(E1204))+COS(RADIANS(G1203))*COS(RADIANS(E1204))*COS(RADIANS(AN1194))))&gt;90,0,$F$4*$F$5/E1203^2*(SIN(RADIANS(G1203))*SIN(RADIANS(E1204))+COS(RADIANS(G1203))*COS(RADIANS(E1204))*COS(RADIANS(AN1194))))</f>
        <v>0</v>
      </c>
      <c r="AO1203">
        <f>IF(DEGREES(ACOS(SIN(RADIANS(G1203))*SIN(RADIANS(E1204))+COS(RADIANS(G1203))*COS(RADIANS(E1204))*COS(RADIANS(AO1194))))&gt;90,0,$F$4*$F$5/E1203^2*(SIN(RADIANS(G1203))*SIN(RADIANS(E1204))+COS(RADIANS(G1203))*COS(RADIANS(E1204))*COS(RADIANS(AO1194))))</f>
        <v>0</v>
      </c>
      <c r="AP1203">
        <f>IF(DEGREES(ACOS(SIN(RADIANS(G1203))*SIN(RADIANS(E1204))+COS(RADIANS(G1203))*COS(RADIANS(E1204))*COS(RADIANS(AP1194))))&gt;90,0,$F$4*$F$5/E1203^2*(SIN(RADIANS(G1203))*SIN(RADIANS(E1204))+COS(RADIANS(G1203))*COS(RADIANS(E1204))*COS(RADIANS(AP1194))))</f>
        <v>0</v>
      </c>
      <c r="AQ1203">
        <f>IF(DEGREES(ACOS(SIN(RADIANS(G1203))*SIN(RADIANS(E1204))+COS(RADIANS(G1203))*COS(RADIANS(E1204))*COS(RADIANS(AQ1194))))&gt;90,0,$F$4*$F$5/E1203^2*(SIN(RADIANS(G1203))*SIN(RADIANS(E1204))+COS(RADIANS(G1203))*COS(RADIANS(E1204))*COS(RADIANS(AQ1194))))</f>
        <v>0</v>
      </c>
      <c r="AR1203">
        <f>IF(DEGREES(ACOS(SIN(RADIANS(G1203))*SIN(RADIANS(E1204))+COS(RADIANS(G1203))*COS(RADIANS(E1204))*COS(RADIANS(AR1194))))&gt;90,0,$F$4*$F$5/E1203^2*(SIN(RADIANS(G1203))*SIN(RADIANS(E1204))+COS(RADIANS(G1203))*COS(RADIANS(E1204))*COS(RADIANS(AR1194))))</f>
        <v>0</v>
      </c>
    </row>
    <row r="1204" spans="2:44" x14ac:dyDescent="0.5">
      <c r="B1204" s="40" t="s">
        <v>735</v>
      </c>
      <c r="E1204">
        <f>IF($F$8&gt;90,180-$F$8,$F$8)*SIN(RADIANS(E1198))</f>
        <v>0</v>
      </c>
      <c r="G1204">
        <v>10</v>
      </c>
      <c r="I1204">
        <f>IF(DEGREES(ACOS(SIN(RADIANS(G1204))*SIN(RADIANS(E1204))+COS(RADIANS(G1204))*COS(RADIANS(E1204))*COS(RADIANS(I1194))))&gt;90,0,$F$4*$F$5/E1203^2*(SIN(RADIANS(G1204))*SIN(RADIANS(E1204))+COS(RADIANS(G1204))*COS(RADIANS(E1204))*COS(RADIANS(I1194))))</f>
        <v>0</v>
      </c>
      <c r="J1204">
        <f>IF(DEGREES(ACOS(SIN(RADIANS(G1204))*SIN(RADIANS(E1204))+COS(RADIANS(G1204))*COS(RADIANS(E1204))*COS(RADIANS(J1194))))&gt;90,0,$F$4*$F$5/E1203^2*(SIN(RADIANS(G1204))*SIN(RADIANS(E1204))+COS(RADIANS(G1204))*COS(RADIANS(E1204))*COS(RADIANS(J1194))))</f>
        <v>0</v>
      </c>
      <c r="K1204">
        <f>IF(DEGREES(ACOS(SIN(RADIANS(G1204))*SIN(RADIANS(E1204))+COS(RADIANS(G1204))*COS(RADIANS(E1204))*COS(RADIANS(K1194))))&gt;90,0,$F$4*$F$5/E1203^2*(SIN(RADIANS(G1204))*SIN(RADIANS(E1204))+COS(RADIANS(G1204))*COS(RADIANS(E1204))*COS(RADIANS(K1194))))</f>
        <v>0</v>
      </c>
      <c r="L1204">
        <f>IF(DEGREES(ACOS(SIN(RADIANS(G1204))*SIN(RADIANS(E1204))+COS(RADIANS(G1204))*COS(RADIANS(E1204))*COS(RADIANS(L1194))))&gt;90,0,$F$4*$F$5/E1203^2*(SIN(RADIANS(G1204))*SIN(RADIANS(E1204))+COS(RADIANS(G1204))*COS(RADIANS(E1204))*COS(RADIANS(L1194))))</f>
        <v>0</v>
      </c>
      <c r="M1204">
        <f>IF(DEGREES(ACOS(SIN(RADIANS(G1204))*SIN(RADIANS(E1204))+COS(RADIANS(G1204))*COS(RADIANS(E1204))*COS(RADIANS(M1194))))&gt;90,0,$F$4*$F$5/E1203^2*(SIN(RADIANS(G1204))*SIN(RADIANS(E1204))+COS(RADIANS(G1204))*COS(RADIANS(E1204))*COS(RADIANS(M1194))))</f>
        <v>0</v>
      </c>
      <c r="N1204">
        <f>IF(DEGREES(ACOS(SIN(RADIANS(G1204))*SIN(RADIANS(E1204))+COS(RADIANS(G1204))*COS(RADIANS(E1204))*COS(RADIANS(N1194))))&gt;90,0,$F$4*$F$5/E1203^2*(SIN(RADIANS(G1204))*SIN(RADIANS(E1204))+COS(RADIANS(G1204))*COS(RADIANS(E1204))*COS(RADIANS(N1194))))</f>
        <v>0</v>
      </c>
      <c r="O1204">
        <f>IF(DEGREES(ACOS(SIN(RADIANS(G1204))*SIN(RADIANS(E1204))+COS(RADIANS(G1204))*COS(RADIANS(E1204))*COS(RADIANS(O1194))))&gt;90,0,$F$4*$F$5/E1203^2*(SIN(RADIANS(G1204))*SIN(RADIANS(E1204))+COS(RADIANS(G1204))*COS(RADIANS(E1204))*COS(RADIANS(O1194))))</f>
        <v>0</v>
      </c>
      <c r="P1204">
        <f>IF(DEGREES(ACOS(SIN(RADIANS(G1204))*SIN(RADIANS(E1204))+COS(RADIANS(G1204))*COS(RADIANS(E1204))*COS(RADIANS(P1194))))&gt;90,0,$F$4*$F$5/E1203^2*(SIN(RADIANS(G1204))*SIN(RADIANS(E1204))+COS(RADIANS(G1204))*COS(RADIANS(E1204))*COS(RADIANS(P1194))))</f>
        <v>0</v>
      </c>
      <c r="Q1204">
        <f>IF(DEGREES(ACOS(SIN(RADIANS(G1204))*SIN(RADIANS(E1204))+COS(RADIANS(G1204))*COS(RADIANS(E1204))*COS(RADIANS(Q1194))))&gt;90,0,$F$4*$F$5/E1203^2*(SIN(RADIANS(G1204))*SIN(RADIANS(E1204))+COS(RADIANS(G1204))*COS(RADIANS(E1204))*COS(RADIANS(Q1194))))</f>
        <v>0</v>
      </c>
      <c r="R1204" t="e">
        <f>IF(DEGREES(ACOS(SIN(RADIANS(G1204))*SIN(RADIANS(E1204))+COS(RADIANS(G1204))*COS(RADIANS(E1204))*COS(RADIANS(R1194))))&gt;90,0,$F$4*$F$5/E1203^2*(SIN(RADIANS(G1204))*SIN(RADIANS(E1204))+COS(RADIANS(G1204))*COS(RADIANS(E1204))*COS(RADIANS(R1194))))</f>
        <v>#DIV/0!</v>
      </c>
      <c r="S1204" t="e">
        <f>IF(DEGREES(ACOS(SIN(RADIANS(G1204))*SIN(RADIANS(E1204))+COS(RADIANS(G1204))*COS(RADIANS(E1204))*COS(RADIANS(S1194))))&gt;90,0,$F$4*$F$5/E1203^2*(SIN(RADIANS(G1204))*SIN(RADIANS(E1204))+COS(RADIANS(G1204))*COS(RADIANS(E1204))*COS(RADIANS(S1194))))</f>
        <v>#DIV/0!</v>
      </c>
      <c r="T1204" t="e">
        <f>IF(DEGREES(ACOS(SIN(RADIANS(G1204))*SIN(RADIANS(E1204))+COS(RADIANS(G1204))*COS(RADIANS(E1204))*COS(RADIANS(T1194))))&gt;90,0,$F$4*$F$5/E1203^2*(SIN(RADIANS(G1204))*SIN(RADIANS(E1204))+COS(RADIANS(G1204))*COS(RADIANS(E1204))*COS(RADIANS(T1194))))</f>
        <v>#DIV/0!</v>
      </c>
      <c r="U1204" t="e">
        <f>IF(DEGREES(ACOS(SIN(RADIANS(G1204))*SIN(RADIANS(E1204))+COS(RADIANS(G1204))*COS(RADIANS(E1204))*COS(RADIANS(U1194))))&gt;90,0,$F$4*$F$5/E1203^2*(SIN(RADIANS(G1204))*SIN(RADIANS(E1204))+COS(RADIANS(G1204))*COS(RADIANS(E1204))*COS(RADIANS(U1194))))</f>
        <v>#DIV/0!</v>
      </c>
      <c r="V1204" t="e">
        <f>IF(DEGREES(ACOS(SIN(RADIANS(G1204))*SIN(RADIANS(E1204))+COS(RADIANS(G1204))*COS(RADIANS(E1204))*COS(RADIANS(V1194))))&gt;90,0,$F$4*$F$5/E1203^2*(SIN(RADIANS(G1204))*SIN(RADIANS(E1204))+COS(RADIANS(G1204))*COS(RADIANS(E1204))*COS(RADIANS(V1194))))</f>
        <v>#DIV/0!</v>
      </c>
      <c r="W1204" t="e">
        <f>IF(DEGREES(ACOS(SIN(RADIANS(G1204))*SIN(RADIANS(E1204))+COS(RADIANS(G1204))*COS(RADIANS(E1204))*COS(RADIANS(W1194))))&gt;90,0,$F$4*$F$5/E1203^2*(SIN(RADIANS(G1204))*SIN(RADIANS(E1204))+COS(RADIANS(G1204))*COS(RADIANS(E1204))*COS(RADIANS(W1194))))</f>
        <v>#DIV/0!</v>
      </c>
      <c r="X1204" t="e">
        <f>IF(DEGREES(ACOS(SIN(RADIANS(G1204))*SIN(RADIANS(E1204))+COS(RADIANS(G1204))*COS(RADIANS(E1204))*COS(RADIANS(X1194))))&gt;90,0,$F$4*$F$5/E1203^2*(SIN(RADIANS(G1204))*SIN(RADIANS(E1204))+COS(RADIANS(G1204))*COS(RADIANS(E1204))*COS(RADIANS(X1194))))</f>
        <v>#DIV/0!</v>
      </c>
      <c r="Y1204" t="e">
        <f>IF(DEGREES(ACOS(SIN(RADIANS(G1204))*SIN(RADIANS(E1204))+COS(RADIANS(G1204))*COS(RADIANS(E1204))*COS(RADIANS(Y1194))))&gt;90,0,$F$4*$F$5/E1203^2*(SIN(RADIANS(G1204))*SIN(RADIANS(E1204))+COS(RADIANS(G1204))*COS(RADIANS(E1204))*COS(RADIANS(Y1194))))</f>
        <v>#DIV/0!</v>
      </c>
      <c r="Z1204" t="e">
        <f>IF(DEGREES(ACOS(SIN(RADIANS(G1204))*SIN(RADIANS(E1204))+COS(RADIANS(G1204))*COS(RADIANS(E1204))*COS(RADIANS(Z1194))))&gt;90,0,$F$4*$F$5/E1203^2*(SIN(RADIANS(G1204))*SIN(RADIANS(E1204))+COS(RADIANS(G1204))*COS(RADIANS(E1204))*COS(RADIANS(Z1194))))</f>
        <v>#DIV/0!</v>
      </c>
      <c r="AA1204" t="e">
        <f>IF(DEGREES(ACOS(SIN(RADIANS(G1204))*SIN(RADIANS(E1204))+COS(RADIANS(G1204))*COS(RADIANS(E1204))*COS(RADIANS(AA1194))))&gt;90,0,$F$4*$F$5/E1203^2*(SIN(RADIANS(G1204))*SIN(RADIANS(E1204))+COS(RADIANS(G1204))*COS(RADIANS(E1204))*COS(RADIANS(AA1194))))</f>
        <v>#DIV/0!</v>
      </c>
      <c r="AB1204" t="e">
        <f>IF(DEGREES(ACOS(SIN(RADIANS(G1204))*SIN(RADIANS(E1204))+COS(RADIANS(G1204))*COS(RADIANS(E1204))*COS(RADIANS(AB1194))))&gt;90,0,$F$4*$F$5/E1203^2*(SIN(RADIANS(G1204))*SIN(RADIANS(E1204))+COS(RADIANS(G1204))*COS(RADIANS(E1204))*COS(RADIANS(AB1194))))</f>
        <v>#DIV/0!</v>
      </c>
      <c r="AC1204" t="e">
        <f>IF(DEGREES(ACOS(SIN(RADIANS(G1204))*SIN(RADIANS(E1204))+COS(RADIANS(G1204))*COS(RADIANS(E1204))*COS(RADIANS(AC1194))))&gt;90,0,$F$4*$F$5/E1203^2*(SIN(RADIANS(G1204))*SIN(RADIANS(E1204))+COS(RADIANS(G1204))*COS(RADIANS(E1204))*COS(RADIANS(AC1194))))</f>
        <v>#DIV/0!</v>
      </c>
      <c r="AD1204" t="e">
        <f>IF(DEGREES(ACOS(SIN(RADIANS(G1204))*SIN(RADIANS(E1204))+COS(RADIANS(G1204))*COS(RADIANS(E1204))*COS(RADIANS(AD1194))))&gt;90,0,$F$4*$F$5/E1203^2*(SIN(RADIANS(G1204))*SIN(RADIANS(E1204))+COS(RADIANS(G1204))*COS(RADIANS(E1204))*COS(RADIANS(AD1194))))</f>
        <v>#DIV/0!</v>
      </c>
      <c r="AE1204" t="e">
        <f>IF(DEGREES(ACOS(SIN(RADIANS(G1204))*SIN(RADIANS(E1204))+COS(RADIANS(G1204))*COS(RADIANS(E1204))*COS(RADIANS(AE1194))))&gt;90,0,$F$4*$F$5/E1203^2*(SIN(RADIANS(G1204))*SIN(RADIANS(E1204))+COS(RADIANS(G1204))*COS(RADIANS(E1204))*COS(RADIANS(AE1194))))</f>
        <v>#DIV/0!</v>
      </c>
      <c r="AF1204" t="e">
        <f>IF(DEGREES(ACOS(SIN(RADIANS(G1204))*SIN(RADIANS(E1204))+COS(RADIANS(G1204))*COS(RADIANS(E1204))*COS(RADIANS(AF1194))))&gt;90,0,$F$4*$F$5/E1203^2*(SIN(RADIANS(G1204))*SIN(RADIANS(E1204))+COS(RADIANS(G1204))*COS(RADIANS(E1204))*COS(RADIANS(AF1194))))</f>
        <v>#DIV/0!</v>
      </c>
      <c r="AG1204" t="e">
        <f>IF(DEGREES(ACOS(SIN(RADIANS(G1204))*SIN(RADIANS(E1204))+COS(RADIANS(G1204))*COS(RADIANS(E1204))*COS(RADIANS(AG1194))))&gt;90,0,$F$4*$F$5/E1203^2*(SIN(RADIANS(G1204))*SIN(RADIANS(E1204))+COS(RADIANS(G1204))*COS(RADIANS(E1204))*COS(RADIANS(AG1194))))</f>
        <v>#DIV/0!</v>
      </c>
      <c r="AH1204" t="e">
        <f>IF(DEGREES(ACOS(SIN(RADIANS(G1204))*SIN(RADIANS(E1204))+COS(RADIANS(G1204))*COS(RADIANS(E1204))*COS(RADIANS(AH1194))))&gt;90,0,$F$4*$F$5/E1203^2*(SIN(RADIANS(G1204))*SIN(RADIANS(E1204))+COS(RADIANS(G1204))*COS(RADIANS(E1204))*COS(RADIANS(AH1194))))</f>
        <v>#DIV/0!</v>
      </c>
      <c r="AI1204" t="e">
        <f>IF(DEGREES(ACOS(SIN(RADIANS(G1204))*SIN(RADIANS(E1204))+COS(RADIANS(G1204))*COS(RADIANS(E1204))*COS(RADIANS(AI1194))))&gt;90,0,$F$4*$F$5/E1203^2*(SIN(RADIANS(G1204))*SIN(RADIANS(E1204))+COS(RADIANS(G1204))*COS(RADIANS(E1204))*COS(RADIANS(AI1194))))</f>
        <v>#DIV/0!</v>
      </c>
      <c r="AJ1204" t="e">
        <f>IF(DEGREES(ACOS(SIN(RADIANS(G1204))*SIN(RADIANS(E1204))+COS(RADIANS(G1204))*COS(RADIANS(E1204))*COS(RADIANS(AJ1194))))&gt;90,0,$F$4*$F$5/E1203^2*(SIN(RADIANS(G1204))*SIN(RADIANS(E1204))+COS(RADIANS(G1204))*COS(RADIANS(E1204))*COS(RADIANS(AJ1194))))</f>
        <v>#DIV/0!</v>
      </c>
      <c r="AK1204">
        <f>IF(DEGREES(ACOS(SIN(RADIANS(G1204))*SIN(RADIANS(E1204))+COS(RADIANS(G1204))*COS(RADIANS(E1204))*COS(RADIANS(AK1194))))&gt;90,0,$F$4*$F$5/E1203^2*(SIN(RADIANS(G1204))*SIN(RADIANS(E1204))+COS(RADIANS(G1204))*COS(RADIANS(E1204))*COS(RADIANS(AK1194))))</f>
        <v>0</v>
      </c>
      <c r="AL1204">
        <f>IF(DEGREES(ACOS(SIN(RADIANS(G1204))*SIN(RADIANS(E1204))+COS(RADIANS(G1204))*COS(RADIANS(E1204))*COS(RADIANS(AL1194))))&gt;90,0,$F$4*$F$5/E1203^2*(SIN(RADIANS(G1204))*SIN(RADIANS(E1204))+COS(RADIANS(G1204))*COS(RADIANS(E1204))*COS(RADIANS(AL1194))))</f>
        <v>0</v>
      </c>
      <c r="AM1204">
        <f>IF(DEGREES(ACOS(SIN(RADIANS(G1204))*SIN(RADIANS(E1204))+COS(RADIANS(G1204))*COS(RADIANS(E1204))*COS(RADIANS(AM1194))))&gt;90,0,$F$4*$F$5/E1203^2*(SIN(RADIANS(G1204))*SIN(RADIANS(E1204))+COS(RADIANS(G1204))*COS(RADIANS(E1204))*COS(RADIANS(AM1194))))</f>
        <v>0</v>
      </c>
      <c r="AN1204">
        <f>IF(DEGREES(ACOS(SIN(RADIANS(G1204))*SIN(RADIANS(E1204))+COS(RADIANS(G1204))*COS(RADIANS(E1204))*COS(RADIANS(AN1194))))&gt;90,0,$F$4*$F$5/E1203^2*(SIN(RADIANS(G1204))*SIN(RADIANS(E1204))+COS(RADIANS(G1204))*COS(RADIANS(E1204))*COS(RADIANS(AN1194))))</f>
        <v>0</v>
      </c>
      <c r="AO1204">
        <f>IF(DEGREES(ACOS(SIN(RADIANS(G1204))*SIN(RADIANS(E1204))+COS(RADIANS(G1204))*COS(RADIANS(E1204))*COS(RADIANS(AO1194))))&gt;90,0,$F$4*$F$5/E1203^2*(SIN(RADIANS(G1204))*SIN(RADIANS(E1204))+COS(RADIANS(G1204))*COS(RADIANS(E1204))*COS(RADIANS(AO1194))))</f>
        <v>0</v>
      </c>
      <c r="AP1204">
        <f>IF(DEGREES(ACOS(SIN(RADIANS(G1204))*SIN(RADIANS(E1204))+COS(RADIANS(G1204))*COS(RADIANS(E1204))*COS(RADIANS(AP1194))))&gt;90,0,$F$4*$F$5/E1203^2*(SIN(RADIANS(G1204))*SIN(RADIANS(E1204))+COS(RADIANS(G1204))*COS(RADIANS(E1204))*COS(RADIANS(AP1194))))</f>
        <v>0</v>
      </c>
      <c r="AQ1204">
        <f>IF(DEGREES(ACOS(SIN(RADIANS(G1204))*SIN(RADIANS(E1204))+COS(RADIANS(G1204))*COS(RADIANS(E1204))*COS(RADIANS(AQ1194))))&gt;90,0,$F$4*$F$5/E1203^2*(SIN(RADIANS(G1204))*SIN(RADIANS(E1204))+COS(RADIANS(G1204))*COS(RADIANS(E1204))*COS(RADIANS(AQ1194))))</f>
        <v>0</v>
      </c>
      <c r="AR1204">
        <f>IF(DEGREES(ACOS(SIN(RADIANS(G1204))*SIN(RADIANS(E1204))+COS(RADIANS(G1204))*COS(RADIANS(E1204))*COS(RADIANS(AR1194))))&gt;90,0,$F$4*$F$5/E1203^2*(SIN(RADIANS(G1204))*SIN(RADIANS(E1204))+COS(RADIANS(G1204))*COS(RADIANS(E1204))*COS(RADIANS(AR1194))))</f>
        <v>0</v>
      </c>
    </row>
    <row r="1205" spans="2:44" x14ac:dyDescent="0.5">
      <c r="B1205" s="40" t="s">
        <v>786</v>
      </c>
      <c r="E1205">
        <f>IF($F$10=0,IF(E1196&lt;360,E1196,E1196-360),($F$10+1)*E1196)</f>
        <v>140</v>
      </c>
      <c r="G1205">
        <v>0</v>
      </c>
      <c r="I1205">
        <f>IF(DEGREES(ACOS(SIN(RADIANS(G1205))*SIN(RADIANS(E1204))+COS(RADIANS(G1205))*COS(RADIANS(E1204))*COS(RADIANS(I1194))))&gt;90,0,$F$4*$F$5/E1203^2*(SIN(RADIANS(G1205))*SIN(RADIANS(E1204))+COS(RADIANS(G1205))*COS(RADIANS(E1204))*COS(RADIANS(I1194))))</f>
        <v>0</v>
      </c>
      <c r="J1205">
        <f>IF(DEGREES(ACOS(SIN(RADIANS(G1205))*SIN(RADIANS(E1204))+COS(RADIANS(G1205))*COS(RADIANS(E1204))*COS(RADIANS(J1194))))&gt;90,0,$F$4*$F$5/E1203^2*(SIN(RADIANS(G1205))*SIN(RADIANS(E1204))+COS(RADIANS(G1205))*COS(RADIANS(E1204))*COS(RADIANS(J1194))))</f>
        <v>0</v>
      </c>
      <c r="K1205">
        <f>IF(DEGREES(ACOS(SIN(RADIANS(G1205))*SIN(RADIANS(E1204))+COS(RADIANS(G1205))*COS(RADIANS(E1204))*COS(RADIANS(K1194))))&gt;90,0,$F$4*$F$5/E1203^2*(SIN(RADIANS(G1205))*SIN(RADIANS(E1204))+COS(RADIANS(G1205))*COS(RADIANS(E1204))*COS(RADIANS(K1194))))</f>
        <v>0</v>
      </c>
      <c r="L1205">
        <f>IF(DEGREES(ACOS(SIN(RADIANS(G1205))*SIN(RADIANS(E1204))+COS(RADIANS(G1205))*COS(RADIANS(E1204))*COS(RADIANS(L1194))))&gt;90,0,$F$4*$F$5/E1203^2*(SIN(RADIANS(G1205))*SIN(RADIANS(E1204))+COS(RADIANS(G1205))*COS(RADIANS(E1204))*COS(RADIANS(L1194))))</f>
        <v>0</v>
      </c>
      <c r="M1205">
        <f>IF(DEGREES(ACOS(SIN(RADIANS(G1205))*SIN(RADIANS(E1204))+COS(RADIANS(G1205))*COS(RADIANS(E1204))*COS(RADIANS(M1194))))&gt;90,0,$F$4*$F$5/E1203^2*(SIN(RADIANS(G1205))*SIN(RADIANS(E1204))+COS(RADIANS(G1205))*COS(RADIANS(E1204))*COS(RADIANS(M1194))))</f>
        <v>0</v>
      </c>
      <c r="N1205">
        <f>IF(DEGREES(ACOS(SIN(RADIANS(G1205))*SIN(RADIANS(E1204))+COS(RADIANS(G1205))*COS(RADIANS(E1204))*COS(RADIANS(N1194))))&gt;90,0,$F$4*$F$5/E1203^2*(SIN(RADIANS(G1205))*SIN(RADIANS(E1204))+COS(RADIANS(G1205))*COS(RADIANS(E1204))*COS(RADIANS(N1194))))</f>
        <v>0</v>
      </c>
      <c r="O1205">
        <f>IF(DEGREES(ACOS(SIN(RADIANS(G1205))*SIN(RADIANS(E1204))+COS(RADIANS(G1205))*COS(RADIANS(E1204))*COS(RADIANS(O1194))))&gt;90,0,$F$4*$F$5/E1203^2*(SIN(RADIANS(G1205))*SIN(RADIANS(E1204))+COS(RADIANS(G1205))*COS(RADIANS(E1204))*COS(RADIANS(O1194))))</f>
        <v>0</v>
      </c>
      <c r="P1205">
        <f>IF(DEGREES(ACOS(SIN(RADIANS(G1205))*SIN(RADIANS(E1204))+COS(RADIANS(G1205))*COS(RADIANS(E1204))*COS(RADIANS(P1194))))&gt;90,0,$F$4*$F$5/E1203^2*(SIN(RADIANS(G1205))*SIN(RADIANS(E1204))+COS(RADIANS(G1205))*COS(RADIANS(E1204))*COS(RADIANS(P1194))))</f>
        <v>0</v>
      </c>
      <c r="Q1205">
        <f>IF(DEGREES(ACOS(SIN(RADIANS(G1205))*SIN(RADIANS(E1204))+COS(RADIANS(G1205))*COS(RADIANS(E1204))*COS(RADIANS(Q1194))))&gt;90,0,$F$4*$F$5/E1203^2*(SIN(RADIANS(G1205))*SIN(RADIANS(E1204))+COS(RADIANS(G1205))*COS(RADIANS(E1204))*COS(RADIANS(Q1194))))</f>
        <v>0</v>
      </c>
      <c r="R1205" t="e">
        <f>IF(DEGREES(ACOS(SIN(RADIANS(G1205))*SIN(RADIANS(E1204))+COS(RADIANS(G1205))*COS(RADIANS(E1204))*COS(RADIANS(R1194))))&gt;90,0,$F$4*$F$5/E1203^2*(SIN(RADIANS(G1205))*SIN(RADIANS(E1204))+COS(RADIANS(G1205))*COS(RADIANS(E1204))*COS(RADIANS(R1194))))</f>
        <v>#DIV/0!</v>
      </c>
      <c r="S1205" t="e">
        <f>IF(DEGREES(ACOS(SIN(RADIANS(G1205))*SIN(RADIANS(E1204))+COS(RADIANS(G1205))*COS(RADIANS(E1204))*COS(RADIANS(S1194))))&gt;90,0,$F$4*$F$5/E1203^2*(SIN(RADIANS(G1205))*SIN(RADIANS(E1204))+COS(RADIANS(G1205))*COS(RADIANS(E1204))*COS(RADIANS(S1194))))</f>
        <v>#DIV/0!</v>
      </c>
      <c r="T1205" t="e">
        <f>IF(DEGREES(ACOS(SIN(RADIANS(G1205))*SIN(RADIANS(E1204))+COS(RADIANS(G1205))*COS(RADIANS(E1204))*COS(RADIANS(T1194))))&gt;90,0,$F$4*$F$5/E1203^2*(SIN(RADIANS(G1205))*SIN(RADIANS(E1204))+COS(RADIANS(G1205))*COS(RADIANS(E1204))*COS(RADIANS(T1194))))</f>
        <v>#DIV/0!</v>
      </c>
      <c r="U1205" t="e">
        <f>IF(DEGREES(ACOS(SIN(RADIANS(G1205))*SIN(RADIANS(E1204))+COS(RADIANS(G1205))*COS(RADIANS(E1204))*COS(RADIANS(U1194))))&gt;90,0,$F$4*$F$5/E1203^2*(SIN(RADIANS(G1205))*SIN(RADIANS(E1204))+COS(RADIANS(G1205))*COS(RADIANS(E1204))*COS(RADIANS(U1194))))</f>
        <v>#DIV/0!</v>
      </c>
      <c r="V1205" t="e">
        <f>IF(DEGREES(ACOS(SIN(RADIANS(G1205))*SIN(RADIANS(E1204))+COS(RADIANS(G1205))*COS(RADIANS(E1204))*COS(RADIANS(V1194))))&gt;90,0,$F$4*$F$5/E1203^2*(SIN(RADIANS(G1205))*SIN(RADIANS(E1204))+COS(RADIANS(G1205))*COS(RADIANS(E1204))*COS(RADIANS(V1194))))</f>
        <v>#DIV/0!</v>
      </c>
      <c r="W1205" t="e">
        <f>IF(DEGREES(ACOS(SIN(RADIANS(G1205))*SIN(RADIANS(E1204))+COS(RADIANS(G1205))*COS(RADIANS(E1204))*COS(RADIANS(W1194))))&gt;90,0,$F$4*$F$5/E1203^2*(SIN(RADIANS(G1205))*SIN(RADIANS(E1204))+COS(RADIANS(G1205))*COS(RADIANS(E1204))*COS(RADIANS(W1194))))</f>
        <v>#DIV/0!</v>
      </c>
      <c r="X1205" t="e">
        <f>IF(DEGREES(ACOS(SIN(RADIANS(G1205))*SIN(RADIANS(E1204))+COS(RADIANS(G1205))*COS(RADIANS(E1204))*COS(RADIANS(X1194))))&gt;90,0,$F$4*$F$5/E1203^2*(SIN(RADIANS(G1205))*SIN(RADIANS(E1204))+COS(RADIANS(G1205))*COS(RADIANS(E1204))*COS(RADIANS(X1194))))</f>
        <v>#DIV/0!</v>
      </c>
      <c r="Y1205" t="e">
        <f>IF(DEGREES(ACOS(SIN(RADIANS(G1205))*SIN(RADIANS(E1204))+COS(RADIANS(G1205))*COS(RADIANS(E1204))*COS(RADIANS(Y1194))))&gt;90,0,$F$4*$F$5/E1203^2*(SIN(RADIANS(G1205))*SIN(RADIANS(E1204))+COS(RADIANS(G1205))*COS(RADIANS(E1204))*COS(RADIANS(Y1194))))</f>
        <v>#DIV/0!</v>
      </c>
      <c r="Z1205" t="e">
        <f>IF(DEGREES(ACOS(SIN(RADIANS(G1205))*SIN(RADIANS(E1204))+COS(RADIANS(G1205))*COS(RADIANS(E1204))*COS(RADIANS(Z1194))))&gt;90,0,$F$4*$F$5/E1203^2*(SIN(RADIANS(G1205))*SIN(RADIANS(E1204))+COS(RADIANS(G1205))*COS(RADIANS(E1204))*COS(RADIANS(Z1194))))</f>
        <v>#DIV/0!</v>
      </c>
      <c r="AA1205" t="e">
        <f>IF(DEGREES(ACOS(SIN(RADIANS(G1205))*SIN(RADIANS(E1204))+COS(RADIANS(G1205))*COS(RADIANS(E1204))*COS(RADIANS(AA1194))))&gt;90,0,$F$4*$F$5/E1203^2*(SIN(RADIANS(G1205))*SIN(RADIANS(E1204))+COS(RADIANS(G1205))*COS(RADIANS(E1204))*COS(RADIANS(AA1194))))</f>
        <v>#DIV/0!</v>
      </c>
      <c r="AB1205" t="e">
        <f>IF(DEGREES(ACOS(SIN(RADIANS(G1205))*SIN(RADIANS(E1204))+COS(RADIANS(G1205))*COS(RADIANS(E1204))*COS(RADIANS(AB1194))))&gt;90,0,$F$4*$F$5/E1203^2*(SIN(RADIANS(G1205))*SIN(RADIANS(E1204))+COS(RADIANS(G1205))*COS(RADIANS(E1204))*COS(RADIANS(AB1194))))</f>
        <v>#DIV/0!</v>
      </c>
      <c r="AC1205" t="e">
        <f>IF(DEGREES(ACOS(SIN(RADIANS(G1205))*SIN(RADIANS(E1204))+COS(RADIANS(G1205))*COS(RADIANS(E1204))*COS(RADIANS(AC1194))))&gt;90,0,$F$4*$F$5/E1203^2*(SIN(RADIANS(G1205))*SIN(RADIANS(E1204))+COS(RADIANS(G1205))*COS(RADIANS(E1204))*COS(RADIANS(AC1194))))</f>
        <v>#DIV/0!</v>
      </c>
      <c r="AD1205" t="e">
        <f>IF(DEGREES(ACOS(SIN(RADIANS(G1205))*SIN(RADIANS(E1204))+COS(RADIANS(G1205))*COS(RADIANS(E1204))*COS(RADIANS(AD1194))))&gt;90,0,$F$4*$F$5/E1203^2*(SIN(RADIANS(G1205))*SIN(RADIANS(E1204))+COS(RADIANS(G1205))*COS(RADIANS(E1204))*COS(RADIANS(AD1194))))</f>
        <v>#DIV/0!</v>
      </c>
      <c r="AE1205" t="e">
        <f>IF(DEGREES(ACOS(SIN(RADIANS(G1205))*SIN(RADIANS(E1204))+COS(RADIANS(G1205))*COS(RADIANS(E1204))*COS(RADIANS(AE1194))))&gt;90,0,$F$4*$F$5/E1203^2*(SIN(RADIANS(G1205))*SIN(RADIANS(E1204))+COS(RADIANS(G1205))*COS(RADIANS(E1204))*COS(RADIANS(AE1194))))</f>
        <v>#DIV/0!</v>
      </c>
      <c r="AF1205" t="e">
        <f>IF(DEGREES(ACOS(SIN(RADIANS(G1205))*SIN(RADIANS(E1204))+COS(RADIANS(G1205))*COS(RADIANS(E1204))*COS(RADIANS(AF1194))))&gt;90,0,$F$4*$F$5/E1203^2*(SIN(RADIANS(G1205))*SIN(RADIANS(E1204))+COS(RADIANS(G1205))*COS(RADIANS(E1204))*COS(RADIANS(AF1194))))</f>
        <v>#DIV/0!</v>
      </c>
      <c r="AG1205" t="e">
        <f>IF(DEGREES(ACOS(SIN(RADIANS(G1205))*SIN(RADIANS(E1204))+COS(RADIANS(G1205))*COS(RADIANS(E1204))*COS(RADIANS(AG1194))))&gt;90,0,$F$4*$F$5/E1203^2*(SIN(RADIANS(G1205))*SIN(RADIANS(E1204))+COS(RADIANS(G1205))*COS(RADIANS(E1204))*COS(RADIANS(AG1194))))</f>
        <v>#DIV/0!</v>
      </c>
      <c r="AH1205" t="e">
        <f>IF(DEGREES(ACOS(SIN(RADIANS(G1205))*SIN(RADIANS(E1204))+COS(RADIANS(G1205))*COS(RADIANS(E1204))*COS(RADIANS(AH1194))))&gt;90,0,$F$4*$F$5/E1203^2*(SIN(RADIANS(G1205))*SIN(RADIANS(E1204))+COS(RADIANS(G1205))*COS(RADIANS(E1204))*COS(RADIANS(AH1194))))</f>
        <v>#DIV/0!</v>
      </c>
      <c r="AI1205" t="e">
        <f>IF(DEGREES(ACOS(SIN(RADIANS(G1205))*SIN(RADIANS(E1204))+COS(RADIANS(G1205))*COS(RADIANS(E1204))*COS(RADIANS(AI1194))))&gt;90,0,$F$4*$F$5/E1203^2*(SIN(RADIANS(G1205))*SIN(RADIANS(E1204))+COS(RADIANS(G1205))*COS(RADIANS(E1204))*COS(RADIANS(AI1194))))</f>
        <v>#DIV/0!</v>
      </c>
      <c r="AJ1205" t="e">
        <f>IF(DEGREES(ACOS(SIN(RADIANS(G1205))*SIN(RADIANS(E1204))+COS(RADIANS(G1205))*COS(RADIANS(E1204))*COS(RADIANS(AJ1194))))&gt;90,0,$F$4*$F$5/E1203^2*(SIN(RADIANS(G1205))*SIN(RADIANS(E1204))+COS(RADIANS(G1205))*COS(RADIANS(E1204))*COS(RADIANS(AJ1194))))</f>
        <v>#DIV/0!</v>
      </c>
      <c r="AK1205">
        <f>IF(DEGREES(ACOS(SIN(RADIANS(G1205))*SIN(RADIANS(E1204))+COS(RADIANS(G1205))*COS(RADIANS(E1204))*COS(RADIANS(AK1194))))&gt;90,0,$F$4*$F$5/E1203^2*(SIN(RADIANS(G1205))*SIN(RADIANS(E1204))+COS(RADIANS(G1205))*COS(RADIANS(E1204))*COS(RADIANS(AK1194))))</f>
        <v>0</v>
      </c>
      <c r="AL1205">
        <f>IF(DEGREES(ACOS(SIN(RADIANS(G1205))*SIN(RADIANS(E1204))+COS(RADIANS(G1205))*COS(RADIANS(E1204))*COS(RADIANS(AL1194))))&gt;90,0,$F$4*$F$5/E1203^2*(SIN(RADIANS(G1205))*SIN(RADIANS(E1204))+COS(RADIANS(G1205))*COS(RADIANS(E1204))*COS(RADIANS(AL1194))))</f>
        <v>0</v>
      </c>
      <c r="AM1205">
        <f>IF(DEGREES(ACOS(SIN(RADIANS(G1205))*SIN(RADIANS(E1204))+COS(RADIANS(G1205))*COS(RADIANS(E1204))*COS(RADIANS(AM1194))))&gt;90,0,$F$4*$F$5/E1203^2*(SIN(RADIANS(G1205))*SIN(RADIANS(E1204))+COS(RADIANS(G1205))*COS(RADIANS(E1204))*COS(RADIANS(AM1194))))</f>
        <v>0</v>
      </c>
      <c r="AN1205">
        <f>IF(DEGREES(ACOS(SIN(RADIANS(G1205))*SIN(RADIANS(E1204))+COS(RADIANS(G1205))*COS(RADIANS(E1204))*COS(RADIANS(AN1194))))&gt;90,0,$F$4*$F$5/E1203^2*(SIN(RADIANS(G1205))*SIN(RADIANS(E1204))+COS(RADIANS(G1205))*COS(RADIANS(E1204))*COS(RADIANS(AN1194))))</f>
        <v>0</v>
      </c>
      <c r="AO1205">
        <f>IF(DEGREES(ACOS(SIN(RADIANS(G1205))*SIN(RADIANS(E1204))+COS(RADIANS(G1205))*COS(RADIANS(E1204))*COS(RADIANS(AO1194))))&gt;90,0,$F$4*$F$5/E1203^2*(SIN(RADIANS(G1205))*SIN(RADIANS(E1204))+COS(RADIANS(G1205))*COS(RADIANS(E1204))*COS(RADIANS(AO1194))))</f>
        <v>0</v>
      </c>
      <c r="AP1205">
        <f>IF(DEGREES(ACOS(SIN(RADIANS(G1205))*SIN(RADIANS(E1204))+COS(RADIANS(G1205))*COS(RADIANS(E1204))*COS(RADIANS(AP1194))))&gt;90,0,$F$4*$F$5/E1203^2*(SIN(RADIANS(G1205))*SIN(RADIANS(E1204))+COS(RADIANS(G1205))*COS(RADIANS(E1204))*COS(RADIANS(AP1194))))</f>
        <v>0</v>
      </c>
      <c r="AQ1205">
        <f>IF(DEGREES(ACOS(SIN(RADIANS(G1205))*SIN(RADIANS(E1204))+COS(RADIANS(G1205))*COS(RADIANS(E1204))*COS(RADIANS(AQ1194))))&gt;90,0,$F$4*$F$5/E1203^2*(SIN(RADIANS(G1205))*SIN(RADIANS(E1204))+COS(RADIANS(G1205))*COS(RADIANS(E1204))*COS(RADIANS(AQ1194))))</f>
        <v>0</v>
      </c>
      <c r="AR1205">
        <f>IF(DEGREES(ACOS(SIN(RADIANS(G1205))*SIN(RADIANS(E1204))+COS(RADIANS(G1205))*COS(RADIANS(E1204))*COS(RADIANS(AR1194))))&gt;90,0,$F$4*$F$5/E1203^2*(SIN(RADIANS(G1205))*SIN(RADIANS(E1204))+COS(RADIANS(G1205))*COS(RADIANS(E1204))*COS(RADIANS(AR1194))))</f>
        <v>0</v>
      </c>
    </row>
    <row r="1206" spans="2:44" x14ac:dyDescent="0.5">
      <c r="B1206" s="40" t="s">
        <v>787</v>
      </c>
      <c r="E1206">
        <f>E1205-E1197-360*ROUNDDOWN((E1205-E1197)/360,0)</f>
        <v>0</v>
      </c>
      <c r="G1206">
        <v>-10</v>
      </c>
      <c r="I1206">
        <f>IF(DEGREES(ACOS(SIN(RADIANS(G1206))*SIN(RADIANS(E1204))+COS(RADIANS(G1206))*COS(RADIANS(E1204))*COS(RADIANS(I1194))))&gt;90,0,$F$4*$F$5/E1203^2*(SIN(RADIANS(G1206))*SIN(RADIANS(E1204))+COS(RADIANS(G1206))*COS(RADIANS(E1204))*COS(RADIANS(I1194))))</f>
        <v>0</v>
      </c>
      <c r="J1206">
        <f>IF(DEGREES(ACOS(SIN(RADIANS(G1206))*SIN(RADIANS(E1204))+COS(RADIANS(G1206))*COS(RADIANS(E1204))*COS(RADIANS(J1194))))&gt;90,0,$F$4*$F$5/E1203^2*(SIN(RADIANS(G1206))*SIN(RADIANS(E1204))+COS(RADIANS(G1206))*COS(RADIANS(E1204))*COS(RADIANS(J1194))))</f>
        <v>0</v>
      </c>
      <c r="K1206">
        <f>IF(DEGREES(ACOS(SIN(RADIANS(G1206))*SIN(RADIANS(E1204))+COS(RADIANS(G1206))*COS(RADIANS(E1204))*COS(RADIANS(K1194))))&gt;90,0,$F$4*$F$5/E1203^2*(SIN(RADIANS(G1206))*SIN(RADIANS(E1204))+COS(RADIANS(G1206))*COS(RADIANS(E1204))*COS(RADIANS(K1194))))</f>
        <v>0</v>
      </c>
      <c r="L1206">
        <f>IF(DEGREES(ACOS(SIN(RADIANS(G1206))*SIN(RADIANS(E1204))+COS(RADIANS(G1206))*COS(RADIANS(E1204))*COS(RADIANS(L1194))))&gt;90,0,$F$4*$F$5/E1203^2*(SIN(RADIANS(G1206))*SIN(RADIANS(E1204))+COS(RADIANS(G1206))*COS(RADIANS(E1204))*COS(RADIANS(L1194))))</f>
        <v>0</v>
      </c>
      <c r="M1206">
        <f>IF(DEGREES(ACOS(SIN(RADIANS(G1206))*SIN(RADIANS(E1204))+COS(RADIANS(G1206))*COS(RADIANS(E1204))*COS(RADIANS(M1194))))&gt;90,0,$F$4*$F$5/E1203^2*(SIN(RADIANS(G1206))*SIN(RADIANS(E1204))+COS(RADIANS(G1206))*COS(RADIANS(E1204))*COS(RADIANS(M1194))))</f>
        <v>0</v>
      </c>
      <c r="N1206">
        <f>IF(DEGREES(ACOS(SIN(RADIANS(G1206))*SIN(RADIANS(E1204))+COS(RADIANS(G1206))*COS(RADIANS(E1204))*COS(RADIANS(N1194))))&gt;90,0,$F$4*$F$5/E1203^2*(SIN(RADIANS(G1206))*SIN(RADIANS(E1204))+COS(RADIANS(G1206))*COS(RADIANS(E1204))*COS(RADIANS(N1194))))</f>
        <v>0</v>
      </c>
      <c r="O1206">
        <f>IF(DEGREES(ACOS(SIN(RADIANS(G1206))*SIN(RADIANS(E1204))+COS(RADIANS(G1206))*COS(RADIANS(E1204))*COS(RADIANS(O1194))))&gt;90,0,$F$4*$F$5/E1203^2*(SIN(RADIANS(G1206))*SIN(RADIANS(E1204))+COS(RADIANS(G1206))*COS(RADIANS(E1204))*COS(RADIANS(O1194))))</f>
        <v>0</v>
      </c>
      <c r="P1206">
        <f>IF(DEGREES(ACOS(SIN(RADIANS(G1206))*SIN(RADIANS(E1204))+COS(RADIANS(G1206))*COS(RADIANS(E1204))*COS(RADIANS(P1194))))&gt;90,0,$F$4*$F$5/E1203^2*(SIN(RADIANS(G1206))*SIN(RADIANS(E1204))+COS(RADIANS(G1206))*COS(RADIANS(E1204))*COS(RADIANS(P1194))))</f>
        <v>0</v>
      </c>
      <c r="Q1206">
        <f>IF(DEGREES(ACOS(SIN(RADIANS(G1206))*SIN(RADIANS(E1204))+COS(RADIANS(G1206))*COS(RADIANS(E1204))*COS(RADIANS(Q1194))))&gt;90,0,$F$4*$F$5/E1203^2*(SIN(RADIANS(G1206))*SIN(RADIANS(E1204))+COS(RADIANS(G1206))*COS(RADIANS(E1204))*COS(RADIANS(Q1194))))</f>
        <v>0</v>
      </c>
      <c r="R1206" t="e">
        <f>IF(DEGREES(ACOS(SIN(RADIANS(G1206))*SIN(RADIANS(E1204))+COS(RADIANS(G1206))*COS(RADIANS(E1204))*COS(RADIANS(R1194))))&gt;90,0,$F$4*$F$5/E1203^2*(SIN(RADIANS(G1206))*SIN(RADIANS(E1204))+COS(RADIANS(G1206))*COS(RADIANS(E1204))*COS(RADIANS(R1194))))</f>
        <v>#DIV/0!</v>
      </c>
      <c r="S1206" t="e">
        <f>IF(DEGREES(ACOS(SIN(RADIANS(G1206))*SIN(RADIANS(E1204))+COS(RADIANS(G1206))*COS(RADIANS(E1204))*COS(RADIANS(S1194))))&gt;90,0,$F$4*$F$5/E1203^2*(SIN(RADIANS(G1206))*SIN(RADIANS(E1204))+COS(RADIANS(G1206))*COS(RADIANS(E1204))*COS(RADIANS(S1194))))</f>
        <v>#DIV/0!</v>
      </c>
      <c r="T1206" t="e">
        <f>IF(DEGREES(ACOS(SIN(RADIANS(G1206))*SIN(RADIANS(E1204))+COS(RADIANS(G1206))*COS(RADIANS(E1204))*COS(RADIANS(T1194))))&gt;90,0,$F$4*$F$5/E1203^2*(SIN(RADIANS(G1206))*SIN(RADIANS(E1204))+COS(RADIANS(G1206))*COS(RADIANS(E1204))*COS(RADIANS(T1194))))</f>
        <v>#DIV/0!</v>
      </c>
      <c r="U1206" t="e">
        <f>IF(DEGREES(ACOS(SIN(RADIANS(G1206))*SIN(RADIANS(E1204))+COS(RADIANS(G1206))*COS(RADIANS(E1204))*COS(RADIANS(U1194))))&gt;90,0,$F$4*$F$5/E1203^2*(SIN(RADIANS(G1206))*SIN(RADIANS(E1204))+COS(RADIANS(G1206))*COS(RADIANS(E1204))*COS(RADIANS(U1194))))</f>
        <v>#DIV/0!</v>
      </c>
      <c r="V1206" t="e">
        <f>IF(DEGREES(ACOS(SIN(RADIANS(G1206))*SIN(RADIANS(E1204))+COS(RADIANS(G1206))*COS(RADIANS(E1204))*COS(RADIANS(V1194))))&gt;90,0,$F$4*$F$5/E1203^2*(SIN(RADIANS(G1206))*SIN(RADIANS(E1204))+COS(RADIANS(G1206))*COS(RADIANS(E1204))*COS(RADIANS(V1194))))</f>
        <v>#DIV/0!</v>
      </c>
      <c r="W1206" t="e">
        <f>IF(DEGREES(ACOS(SIN(RADIANS(G1206))*SIN(RADIANS(E1204))+COS(RADIANS(G1206))*COS(RADIANS(E1204))*COS(RADIANS(W1194))))&gt;90,0,$F$4*$F$5/E1203^2*(SIN(RADIANS(G1206))*SIN(RADIANS(E1204))+COS(RADIANS(G1206))*COS(RADIANS(E1204))*COS(RADIANS(W1194))))</f>
        <v>#DIV/0!</v>
      </c>
      <c r="X1206" t="e">
        <f>IF(DEGREES(ACOS(SIN(RADIANS(G1206))*SIN(RADIANS(E1204))+COS(RADIANS(G1206))*COS(RADIANS(E1204))*COS(RADIANS(X1194))))&gt;90,0,$F$4*$F$5/E1203^2*(SIN(RADIANS(G1206))*SIN(RADIANS(E1204))+COS(RADIANS(G1206))*COS(RADIANS(E1204))*COS(RADIANS(X1194))))</f>
        <v>#DIV/0!</v>
      </c>
      <c r="Y1206" t="e">
        <f>IF(DEGREES(ACOS(SIN(RADIANS(G1206))*SIN(RADIANS(E1204))+COS(RADIANS(G1206))*COS(RADIANS(E1204))*COS(RADIANS(Y1194))))&gt;90,0,$F$4*$F$5/E1203^2*(SIN(RADIANS(G1206))*SIN(RADIANS(E1204))+COS(RADIANS(G1206))*COS(RADIANS(E1204))*COS(RADIANS(Y1194))))</f>
        <v>#DIV/0!</v>
      </c>
      <c r="Z1206" t="e">
        <f>IF(DEGREES(ACOS(SIN(RADIANS(G1206))*SIN(RADIANS(E1204))+COS(RADIANS(G1206))*COS(RADIANS(E1204))*COS(RADIANS(Z1194))))&gt;90,0,$F$4*$F$5/E1203^2*(SIN(RADIANS(G1206))*SIN(RADIANS(E1204))+COS(RADIANS(G1206))*COS(RADIANS(E1204))*COS(RADIANS(Z1194))))</f>
        <v>#DIV/0!</v>
      </c>
      <c r="AA1206" t="e">
        <f>IF(DEGREES(ACOS(SIN(RADIANS(G1206))*SIN(RADIANS(E1204))+COS(RADIANS(G1206))*COS(RADIANS(E1204))*COS(RADIANS(AA1194))))&gt;90,0,$F$4*$F$5/E1203^2*(SIN(RADIANS(G1206))*SIN(RADIANS(E1204))+COS(RADIANS(G1206))*COS(RADIANS(E1204))*COS(RADIANS(AA1194))))</f>
        <v>#DIV/0!</v>
      </c>
      <c r="AB1206" t="e">
        <f>IF(DEGREES(ACOS(SIN(RADIANS(G1206))*SIN(RADIANS(E1204))+COS(RADIANS(G1206))*COS(RADIANS(E1204))*COS(RADIANS(AB1194))))&gt;90,0,$F$4*$F$5/E1203^2*(SIN(RADIANS(G1206))*SIN(RADIANS(E1204))+COS(RADIANS(G1206))*COS(RADIANS(E1204))*COS(RADIANS(AB1194))))</f>
        <v>#DIV/0!</v>
      </c>
      <c r="AC1206" t="e">
        <f>IF(DEGREES(ACOS(SIN(RADIANS(G1206))*SIN(RADIANS(E1204))+COS(RADIANS(G1206))*COS(RADIANS(E1204))*COS(RADIANS(AC1194))))&gt;90,0,$F$4*$F$5/E1203^2*(SIN(RADIANS(G1206))*SIN(RADIANS(E1204))+COS(RADIANS(G1206))*COS(RADIANS(E1204))*COS(RADIANS(AC1194))))</f>
        <v>#DIV/0!</v>
      </c>
      <c r="AD1206" t="e">
        <f>IF(DEGREES(ACOS(SIN(RADIANS(G1206))*SIN(RADIANS(E1204))+COS(RADIANS(G1206))*COS(RADIANS(E1204))*COS(RADIANS(AD1194))))&gt;90,0,$F$4*$F$5/E1203^2*(SIN(RADIANS(G1206))*SIN(RADIANS(E1204))+COS(RADIANS(G1206))*COS(RADIANS(E1204))*COS(RADIANS(AD1194))))</f>
        <v>#DIV/0!</v>
      </c>
      <c r="AE1206" t="e">
        <f>IF(DEGREES(ACOS(SIN(RADIANS(G1206))*SIN(RADIANS(E1204))+COS(RADIANS(G1206))*COS(RADIANS(E1204))*COS(RADIANS(AE1194))))&gt;90,0,$F$4*$F$5/E1203^2*(SIN(RADIANS(G1206))*SIN(RADIANS(E1204))+COS(RADIANS(G1206))*COS(RADIANS(E1204))*COS(RADIANS(AE1194))))</f>
        <v>#DIV/0!</v>
      </c>
      <c r="AF1206" t="e">
        <f>IF(DEGREES(ACOS(SIN(RADIANS(G1206))*SIN(RADIANS(E1204))+COS(RADIANS(G1206))*COS(RADIANS(E1204))*COS(RADIANS(AF1194))))&gt;90,0,$F$4*$F$5/E1203^2*(SIN(RADIANS(G1206))*SIN(RADIANS(E1204))+COS(RADIANS(G1206))*COS(RADIANS(E1204))*COS(RADIANS(AF1194))))</f>
        <v>#DIV/0!</v>
      </c>
      <c r="AG1206" t="e">
        <f>IF(DEGREES(ACOS(SIN(RADIANS(G1206))*SIN(RADIANS(E1204))+COS(RADIANS(G1206))*COS(RADIANS(E1204))*COS(RADIANS(AG1194))))&gt;90,0,$F$4*$F$5/E1203^2*(SIN(RADIANS(G1206))*SIN(RADIANS(E1204))+COS(RADIANS(G1206))*COS(RADIANS(E1204))*COS(RADIANS(AG1194))))</f>
        <v>#DIV/0!</v>
      </c>
      <c r="AH1206" t="e">
        <f>IF(DEGREES(ACOS(SIN(RADIANS(G1206))*SIN(RADIANS(E1204))+COS(RADIANS(G1206))*COS(RADIANS(E1204))*COS(RADIANS(AH1194))))&gt;90,0,$F$4*$F$5/E1203^2*(SIN(RADIANS(G1206))*SIN(RADIANS(E1204))+COS(RADIANS(G1206))*COS(RADIANS(E1204))*COS(RADIANS(AH1194))))</f>
        <v>#DIV/0!</v>
      </c>
      <c r="AI1206" t="e">
        <f>IF(DEGREES(ACOS(SIN(RADIANS(G1206))*SIN(RADIANS(E1204))+COS(RADIANS(G1206))*COS(RADIANS(E1204))*COS(RADIANS(AI1194))))&gt;90,0,$F$4*$F$5/E1203^2*(SIN(RADIANS(G1206))*SIN(RADIANS(E1204))+COS(RADIANS(G1206))*COS(RADIANS(E1204))*COS(RADIANS(AI1194))))</f>
        <v>#DIV/0!</v>
      </c>
      <c r="AJ1206" t="e">
        <f>IF(DEGREES(ACOS(SIN(RADIANS(G1206))*SIN(RADIANS(E1204))+COS(RADIANS(G1206))*COS(RADIANS(E1204))*COS(RADIANS(AJ1194))))&gt;90,0,$F$4*$F$5/E1203^2*(SIN(RADIANS(G1206))*SIN(RADIANS(E1204))+COS(RADIANS(G1206))*COS(RADIANS(E1204))*COS(RADIANS(AJ1194))))</f>
        <v>#DIV/0!</v>
      </c>
      <c r="AK1206">
        <f>IF(DEGREES(ACOS(SIN(RADIANS(G1206))*SIN(RADIANS(E1204))+COS(RADIANS(G1206))*COS(RADIANS(E1204))*COS(RADIANS(AK1194))))&gt;90,0,$F$4*$F$5/E1203^2*(SIN(RADIANS(G1206))*SIN(RADIANS(E1204))+COS(RADIANS(G1206))*COS(RADIANS(E1204))*COS(RADIANS(AK1194))))</f>
        <v>0</v>
      </c>
      <c r="AL1206">
        <f>IF(DEGREES(ACOS(SIN(RADIANS(G1206))*SIN(RADIANS(E1204))+COS(RADIANS(G1206))*COS(RADIANS(E1204))*COS(RADIANS(AL1194))))&gt;90,0,$F$4*$F$5/E1203^2*(SIN(RADIANS(G1206))*SIN(RADIANS(E1204))+COS(RADIANS(G1206))*COS(RADIANS(E1204))*COS(RADIANS(AL1194))))</f>
        <v>0</v>
      </c>
      <c r="AM1206">
        <f>IF(DEGREES(ACOS(SIN(RADIANS(G1206))*SIN(RADIANS(E1204))+COS(RADIANS(G1206))*COS(RADIANS(E1204))*COS(RADIANS(AM1194))))&gt;90,0,$F$4*$F$5/E1203^2*(SIN(RADIANS(G1206))*SIN(RADIANS(E1204))+COS(RADIANS(G1206))*COS(RADIANS(E1204))*COS(RADIANS(AM1194))))</f>
        <v>0</v>
      </c>
      <c r="AN1206">
        <f>IF(DEGREES(ACOS(SIN(RADIANS(G1206))*SIN(RADIANS(E1204))+COS(RADIANS(G1206))*COS(RADIANS(E1204))*COS(RADIANS(AN1194))))&gt;90,0,$F$4*$F$5/E1203^2*(SIN(RADIANS(G1206))*SIN(RADIANS(E1204))+COS(RADIANS(G1206))*COS(RADIANS(E1204))*COS(RADIANS(AN1194))))</f>
        <v>0</v>
      </c>
      <c r="AO1206">
        <f>IF(DEGREES(ACOS(SIN(RADIANS(G1206))*SIN(RADIANS(E1204))+COS(RADIANS(G1206))*COS(RADIANS(E1204))*COS(RADIANS(AO1194))))&gt;90,0,$F$4*$F$5/E1203^2*(SIN(RADIANS(G1206))*SIN(RADIANS(E1204))+COS(RADIANS(G1206))*COS(RADIANS(E1204))*COS(RADIANS(AO1194))))</f>
        <v>0</v>
      </c>
      <c r="AP1206">
        <f>IF(DEGREES(ACOS(SIN(RADIANS(G1206))*SIN(RADIANS(E1204))+COS(RADIANS(G1206))*COS(RADIANS(E1204))*COS(RADIANS(AP1194))))&gt;90,0,$F$4*$F$5/E1203^2*(SIN(RADIANS(G1206))*SIN(RADIANS(E1204))+COS(RADIANS(G1206))*COS(RADIANS(E1204))*COS(RADIANS(AP1194))))</f>
        <v>0</v>
      </c>
      <c r="AQ1206">
        <f>IF(DEGREES(ACOS(SIN(RADIANS(G1206))*SIN(RADIANS(E1204))+COS(RADIANS(G1206))*COS(RADIANS(E1204))*COS(RADIANS(AQ1194))))&gt;90,0,$F$4*$F$5/E1203^2*(SIN(RADIANS(G1206))*SIN(RADIANS(E1204))+COS(RADIANS(G1206))*COS(RADIANS(E1204))*COS(RADIANS(AQ1194))))</f>
        <v>0</v>
      </c>
      <c r="AR1206">
        <f>IF(DEGREES(ACOS(SIN(RADIANS(G1206))*SIN(RADIANS(E1204))+COS(RADIANS(G1206))*COS(RADIANS(E1204))*COS(RADIANS(AR1194))))&gt;90,0,$F$4*$F$5/E1203^2*(SIN(RADIANS(G1206))*SIN(RADIANS(E1204))+COS(RADIANS(G1206))*COS(RADIANS(E1204))*COS(RADIANS(AR1194))))</f>
        <v>0</v>
      </c>
    </row>
    <row r="1207" spans="2:44" x14ac:dyDescent="0.5">
      <c r="G1207">
        <v>-20</v>
      </c>
      <c r="I1207">
        <f>IF(DEGREES(ACOS(SIN(RADIANS(G1207))*SIN(RADIANS(E1204))+COS(RADIANS(G1207))*COS(RADIANS(E1204))*COS(RADIANS(I1194))))&gt;90,0,$F$4*$F$5/E1203^2*(SIN(RADIANS(G1207))*SIN(RADIANS(E1204))+COS(RADIANS(G1207))*COS(RADIANS(E1204))*COS(RADIANS(I1194))))</f>
        <v>0</v>
      </c>
      <c r="J1207">
        <f>IF(DEGREES(ACOS(SIN(RADIANS(G1207))*SIN(RADIANS(E1204))+COS(RADIANS(G1207))*COS(RADIANS(E1204))*COS(RADIANS(J1194))))&gt;90,0,$F$4*$F$5/E1203^2*(SIN(RADIANS(G1207))*SIN(RADIANS(E1204))+COS(RADIANS(G1207))*COS(RADIANS(E1204))*COS(RADIANS(J1194))))</f>
        <v>0</v>
      </c>
      <c r="K1207">
        <f>IF(DEGREES(ACOS(SIN(RADIANS(G1207))*SIN(RADIANS(E1204))+COS(RADIANS(G1207))*COS(RADIANS(E1204))*COS(RADIANS(K1194))))&gt;90,0,$F$4*$F$5/E1203^2*(SIN(RADIANS(G1207))*SIN(RADIANS(E1204))+COS(RADIANS(G1207))*COS(RADIANS(E1204))*COS(RADIANS(K1194))))</f>
        <v>0</v>
      </c>
      <c r="L1207">
        <f>IF(DEGREES(ACOS(SIN(RADIANS(G1207))*SIN(RADIANS(E1204))+COS(RADIANS(G1207))*COS(RADIANS(E1204))*COS(RADIANS(L1194))))&gt;90,0,$F$4*$F$5/E1203^2*(SIN(RADIANS(G1207))*SIN(RADIANS(E1204))+COS(RADIANS(G1207))*COS(RADIANS(E1204))*COS(RADIANS(L1194))))</f>
        <v>0</v>
      </c>
      <c r="M1207">
        <f>IF(DEGREES(ACOS(SIN(RADIANS(G1207))*SIN(RADIANS(E1204))+COS(RADIANS(G1207))*COS(RADIANS(E1204))*COS(RADIANS(M1194))))&gt;90,0,$F$4*$F$5/E1203^2*(SIN(RADIANS(G1207))*SIN(RADIANS(E1204))+COS(RADIANS(G1207))*COS(RADIANS(E1204))*COS(RADIANS(M1194))))</f>
        <v>0</v>
      </c>
      <c r="N1207">
        <f>IF(DEGREES(ACOS(SIN(RADIANS(G1207))*SIN(RADIANS(E1204))+COS(RADIANS(G1207))*COS(RADIANS(E1204))*COS(RADIANS(N1194))))&gt;90,0,$F$4*$F$5/E1203^2*(SIN(RADIANS(G1207))*SIN(RADIANS(E1204))+COS(RADIANS(G1207))*COS(RADIANS(E1204))*COS(RADIANS(N1194))))</f>
        <v>0</v>
      </c>
      <c r="O1207">
        <f>IF(DEGREES(ACOS(SIN(RADIANS(G1207))*SIN(RADIANS(E1204))+COS(RADIANS(G1207))*COS(RADIANS(E1204))*COS(RADIANS(O1194))))&gt;90,0,$F$4*$F$5/E1203^2*(SIN(RADIANS(G1207))*SIN(RADIANS(E1204))+COS(RADIANS(G1207))*COS(RADIANS(E1204))*COS(RADIANS(O1194))))</f>
        <v>0</v>
      </c>
      <c r="P1207">
        <f>IF(DEGREES(ACOS(SIN(RADIANS(G1207))*SIN(RADIANS(E1204))+COS(RADIANS(G1207))*COS(RADIANS(E1204))*COS(RADIANS(P1194))))&gt;90,0,$F$4*$F$5/E1203^2*(SIN(RADIANS(G1207))*SIN(RADIANS(E1204))+COS(RADIANS(G1207))*COS(RADIANS(E1204))*COS(RADIANS(P1194))))</f>
        <v>0</v>
      </c>
      <c r="Q1207">
        <f>IF(DEGREES(ACOS(SIN(RADIANS(G1207))*SIN(RADIANS(E1204))+COS(RADIANS(G1207))*COS(RADIANS(E1204))*COS(RADIANS(Q1194))))&gt;90,0,$F$4*$F$5/E1203^2*(SIN(RADIANS(G1207))*SIN(RADIANS(E1204))+COS(RADIANS(G1207))*COS(RADIANS(E1204))*COS(RADIANS(Q1194))))</f>
        <v>0</v>
      </c>
      <c r="R1207" t="e">
        <f>IF(DEGREES(ACOS(SIN(RADIANS(G1207))*SIN(RADIANS(E1204))+COS(RADIANS(G1207))*COS(RADIANS(E1204))*COS(RADIANS(R1194))))&gt;90,0,$F$4*$F$5/E1203^2*(SIN(RADIANS(G1207))*SIN(RADIANS(E1204))+COS(RADIANS(G1207))*COS(RADIANS(E1204))*COS(RADIANS(R1194))))</f>
        <v>#DIV/0!</v>
      </c>
      <c r="S1207" t="e">
        <f>IF(DEGREES(ACOS(SIN(RADIANS(G1207))*SIN(RADIANS(E1204))+COS(RADIANS(G1207))*COS(RADIANS(E1204))*COS(RADIANS(S1194))))&gt;90,0,$F$4*$F$5/E1203^2*(SIN(RADIANS(G1207))*SIN(RADIANS(E1204))+COS(RADIANS(G1207))*COS(RADIANS(E1204))*COS(RADIANS(S1194))))</f>
        <v>#DIV/0!</v>
      </c>
      <c r="T1207" t="e">
        <f>IF(DEGREES(ACOS(SIN(RADIANS(G1207))*SIN(RADIANS(E1204))+COS(RADIANS(G1207))*COS(RADIANS(E1204))*COS(RADIANS(T1194))))&gt;90,0,$F$4*$F$5/E1203^2*(SIN(RADIANS(G1207))*SIN(RADIANS(E1204))+COS(RADIANS(G1207))*COS(RADIANS(E1204))*COS(RADIANS(T1194))))</f>
        <v>#DIV/0!</v>
      </c>
      <c r="U1207" t="e">
        <f>IF(DEGREES(ACOS(SIN(RADIANS(G1207))*SIN(RADIANS(E1204))+COS(RADIANS(G1207))*COS(RADIANS(E1204))*COS(RADIANS(U1194))))&gt;90,0,$F$4*$F$5/E1203^2*(SIN(RADIANS(G1207))*SIN(RADIANS(E1204))+COS(RADIANS(G1207))*COS(RADIANS(E1204))*COS(RADIANS(U1194))))</f>
        <v>#DIV/0!</v>
      </c>
      <c r="V1207" t="e">
        <f>IF(DEGREES(ACOS(SIN(RADIANS(G1207))*SIN(RADIANS(E1204))+COS(RADIANS(G1207))*COS(RADIANS(E1204))*COS(RADIANS(V1194))))&gt;90,0,$F$4*$F$5/E1203^2*(SIN(RADIANS(G1207))*SIN(RADIANS(E1204))+COS(RADIANS(G1207))*COS(RADIANS(E1204))*COS(RADIANS(V1194))))</f>
        <v>#DIV/0!</v>
      </c>
      <c r="W1207" t="e">
        <f>IF(DEGREES(ACOS(SIN(RADIANS(G1207))*SIN(RADIANS(E1204))+COS(RADIANS(G1207))*COS(RADIANS(E1204))*COS(RADIANS(W1194))))&gt;90,0,$F$4*$F$5/E1203^2*(SIN(RADIANS(G1207))*SIN(RADIANS(E1204))+COS(RADIANS(G1207))*COS(RADIANS(E1204))*COS(RADIANS(W1194))))</f>
        <v>#DIV/0!</v>
      </c>
      <c r="X1207" t="e">
        <f>IF(DEGREES(ACOS(SIN(RADIANS(G1207))*SIN(RADIANS(E1204))+COS(RADIANS(G1207))*COS(RADIANS(E1204))*COS(RADIANS(X1194))))&gt;90,0,$F$4*$F$5/E1203^2*(SIN(RADIANS(G1207))*SIN(RADIANS(E1204))+COS(RADIANS(G1207))*COS(RADIANS(E1204))*COS(RADIANS(X1194))))</f>
        <v>#DIV/0!</v>
      </c>
      <c r="Y1207" t="e">
        <f>IF(DEGREES(ACOS(SIN(RADIANS(G1207))*SIN(RADIANS(E1204))+COS(RADIANS(G1207))*COS(RADIANS(E1204))*COS(RADIANS(Y1194))))&gt;90,0,$F$4*$F$5/E1203^2*(SIN(RADIANS(G1207))*SIN(RADIANS(E1204))+COS(RADIANS(G1207))*COS(RADIANS(E1204))*COS(RADIANS(Y1194))))</f>
        <v>#DIV/0!</v>
      </c>
      <c r="Z1207" t="e">
        <f>IF(DEGREES(ACOS(SIN(RADIANS(G1207))*SIN(RADIANS(E1204))+COS(RADIANS(G1207))*COS(RADIANS(E1204))*COS(RADIANS(Z1194))))&gt;90,0,$F$4*$F$5/E1203^2*(SIN(RADIANS(G1207))*SIN(RADIANS(E1204))+COS(RADIANS(G1207))*COS(RADIANS(E1204))*COS(RADIANS(Z1194))))</f>
        <v>#DIV/0!</v>
      </c>
      <c r="AA1207" t="e">
        <f>IF(DEGREES(ACOS(SIN(RADIANS(G1207))*SIN(RADIANS(E1204))+COS(RADIANS(G1207))*COS(RADIANS(E1204))*COS(RADIANS(AA1194))))&gt;90,0,$F$4*$F$5/E1203^2*(SIN(RADIANS(G1207))*SIN(RADIANS(E1204))+COS(RADIANS(G1207))*COS(RADIANS(E1204))*COS(RADIANS(AA1194))))</f>
        <v>#DIV/0!</v>
      </c>
      <c r="AB1207" t="e">
        <f>IF(DEGREES(ACOS(SIN(RADIANS(G1207))*SIN(RADIANS(E1204))+COS(RADIANS(G1207))*COS(RADIANS(E1204))*COS(RADIANS(AB1194))))&gt;90,0,$F$4*$F$5/E1203^2*(SIN(RADIANS(G1207))*SIN(RADIANS(E1204))+COS(RADIANS(G1207))*COS(RADIANS(E1204))*COS(RADIANS(AB1194))))</f>
        <v>#DIV/0!</v>
      </c>
      <c r="AC1207" t="e">
        <f>IF(DEGREES(ACOS(SIN(RADIANS(G1207))*SIN(RADIANS(E1204))+COS(RADIANS(G1207))*COS(RADIANS(E1204))*COS(RADIANS(AC1194))))&gt;90,0,$F$4*$F$5/E1203^2*(SIN(RADIANS(G1207))*SIN(RADIANS(E1204))+COS(RADIANS(G1207))*COS(RADIANS(E1204))*COS(RADIANS(AC1194))))</f>
        <v>#DIV/0!</v>
      </c>
      <c r="AD1207" t="e">
        <f>IF(DEGREES(ACOS(SIN(RADIANS(G1207))*SIN(RADIANS(E1204))+COS(RADIANS(G1207))*COS(RADIANS(E1204))*COS(RADIANS(AD1194))))&gt;90,0,$F$4*$F$5/E1203^2*(SIN(RADIANS(G1207))*SIN(RADIANS(E1204))+COS(RADIANS(G1207))*COS(RADIANS(E1204))*COS(RADIANS(AD1194))))</f>
        <v>#DIV/0!</v>
      </c>
      <c r="AE1207" t="e">
        <f>IF(DEGREES(ACOS(SIN(RADIANS(G1207))*SIN(RADIANS(E1204))+COS(RADIANS(G1207))*COS(RADIANS(E1204))*COS(RADIANS(AE1194))))&gt;90,0,$F$4*$F$5/E1203^2*(SIN(RADIANS(G1207))*SIN(RADIANS(E1204))+COS(RADIANS(G1207))*COS(RADIANS(E1204))*COS(RADIANS(AE1194))))</f>
        <v>#DIV/0!</v>
      </c>
      <c r="AF1207" t="e">
        <f>IF(DEGREES(ACOS(SIN(RADIANS(G1207))*SIN(RADIANS(E1204))+COS(RADIANS(G1207))*COS(RADIANS(E1204))*COS(RADIANS(AF1194))))&gt;90,0,$F$4*$F$5/E1203^2*(SIN(RADIANS(G1207))*SIN(RADIANS(E1204))+COS(RADIANS(G1207))*COS(RADIANS(E1204))*COS(RADIANS(AF1194))))</f>
        <v>#DIV/0!</v>
      </c>
      <c r="AG1207" t="e">
        <f>IF(DEGREES(ACOS(SIN(RADIANS(G1207))*SIN(RADIANS(E1204))+COS(RADIANS(G1207))*COS(RADIANS(E1204))*COS(RADIANS(AG1194))))&gt;90,0,$F$4*$F$5/E1203^2*(SIN(RADIANS(G1207))*SIN(RADIANS(E1204))+COS(RADIANS(G1207))*COS(RADIANS(E1204))*COS(RADIANS(AG1194))))</f>
        <v>#DIV/0!</v>
      </c>
      <c r="AH1207" t="e">
        <f>IF(DEGREES(ACOS(SIN(RADIANS(G1207))*SIN(RADIANS(E1204))+COS(RADIANS(G1207))*COS(RADIANS(E1204))*COS(RADIANS(AH1194))))&gt;90,0,$F$4*$F$5/E1203^2*(SIN(RADIANS(G1207))*SIN(RADIANS(E1204))+COS(RADIANS(G1207))*COS(RADIANS(E1204))*COS(RADIANS(AH1194))))</f>
        <v>#DIV/0!</v>
      </c>
      <c r="AI1207" t="e">
        <f>IF(DEGREES(ACOS(SIN(RADIANS(G1207))*SIN(RADIANS(E1204))+COS(RADIANS(G1207))*COS(RADIANS(E1204))*COS(RADIANS(AI1194))))&gt;90,0,$F$4*$F$5/E1203^2*(SIN(RADIANS(G1207))*SIN(RADIANS(E1204))+COS(RADIANS(G1207))*COS(RADIANS(E1204))*COS(RADIANS(AI1194))))</f>
        <v>#DIV/0!</v>
      </c>
      <c r="AJ1207" t="e">
        <f>IF(DEGREES(ACOS(SIN(RADIANS(G1207))*SIN(RADIANS(E1204))+COS(RADIANS(G1207))*COS(RADIANS(E1204))*COS(RADIANS(AJ1194))))&gt;90,0,$F$4*$F$5/E1203^2*(SIN(RADIANS(G1207))*SIN(RADIANS(E1204))+COS(RADIANS(G1207))*COS(RADIANS(E1204))*COS(RADIANS(AJ1194))))</f>
        <v>#DIV/0!</v>
      </c>
      <c r="AK1207">
        <f>IF(DEGREES(ACOS(SIN(RADIANS(G1207))*SIN(RADIANS(E1204))+COS(RADIANS(G1207))*COS(RADIANS(E1204))*COS(RADIANS(AK1194))))&gt;90,0,$F$4*$F$5/E1203^2*(SIN(RADIANS(G1207))*SIN(RADIANS(E1204))+COS(RADIANS(G1207))*COS(RADIANS(E1204))*COS(RADIANS(AK1194))))</f>
        <v>0</v>
      </c>
      <c r="AL1207">
        <f>IF(DEGREES(ACOS(SIN(RADIANS(G1207))*SIN(RADIANS(E1204))+COS(RADIANS(G1207))*COS(RADIANS(E1204))*COS(RADIANS(AL1194))))&gt;90,0,$F$4*$F$5/E1203^2*(SIN(RADIANS(G1207))*SIN(RADIANS(E1204))+COS(RADIANS(G1207))*COS(RADIANS(E1204))*COS(RADIANS(AL1194))))</f>
        <v>0</v>
      </c>
      <c r="AM1207">
        <f>IF(DEGREES(ACOS(SIN(RADIANS(G1207))*SIN(RADIANS(E1204))+COS(RADIANS(G1207))*COS(RADIANS(E1204))*COS(RADIANS(AM1194))))&gt;90,0,$F$4*$F$5/E1203^2*(SIN(RADIANS(G1207))*SIN(RADIANS(E1204))+COS(RADIANS(G1207))*COS(RADIANS(E1204))*COS(RADIANS(AM1194))))</f>
        <v>0</v>
      </c>
      <c r="AN1207">
        <f>IF(DEGREES(ACOS(SIN(RADIANS(G1207))*SIN(RADIANS(E1204))+COS(RADIANS(G1207))*COS(RADIANS(E1204))*COS(RADIANS(AN1194))))&gt;90,0,$F$4*$F$5/E1203^2*(SIN(RADIANS(G1207))*SIN(RADIANS(E1204))+COS(RADIANS(G1207))*COS(RADIANS(E1204))*COS(RADIANS(AN1194))))</f>
        <v>0</v>
      </c>
      <c r="AO1207">
        <f>IF(DEGREES(ACOS(SIN(RADIANS(G1207))*SIN(RADIANS(E1204))+COS(RADIANS(G1207))*COS(RADIANS(E1204))*COS(RADIANS(AO1194))))&gt;90,0,$F$4*$F$5/E1203^2*(SIN(RADIANS(G1207))*SIN(RADIANS(E1204))+COS(RADIANS(G1207))*COS(RADIANS(E1204))*COS(RADIANS(AO1194))))</f>
        <v>0</v>
      </c>
      <c r="AP1207">
        <f>IF(DEGREES(ACOS(SIN(RADIANS(G1207))*SIN(RADIANS(E1204))+COS(RADIANS(G1207))*COS(RADIANS(E1204))*COS(RADIANS(AP1194))))&gt;90,0,$F$4*$F$5/E1203^2*(SIN(RADIANS(G1207))*SIN(RADIANS(E1204))+COS(RADIANS(G1207))*COS(RADIANS(E1204))*COS(RADIANS(AP1194))))</f>
        <v>0</v>
      </c>
      <c r="AQ1207">
        <f>IF(DEGREES(ACOS(SIN(RADIANS(G1207))*SIN(RADIANS(E1204))+COS(RADIANS(G1207))*COS(RADIANS(E1204))*COS(RADIANS(AQ1194))))&gt;90,0,$F$4*$F$5/E1203^2*(SIN(RADIANS(G1207))*SIN(RADIANS(E1204))+COS(RADIANS(G1207))*COS(RADIANS(E1204))*COS(RADIANS(AQ1194))))</f>
        <v>0</v>
      </c>
      <c r="AR1207">
        <f>IF(DEGREES(ACOS(SIN(RADIANS(G1207))*SIN(RADIANS(E1204))+COS(RADIANS(G1207))*COS(RADIANS(E1204))*COS(RADIANS(AR1194))))&gt;90,0,$F$4*$F$5/E1203^2*(SIN(RADIANS(G1207))*SIN(RADIANS(E1204))+COS(RADIANS(G1207))*COS(RADIANS(E1204))*COS(RADIANS(AR1194))))</f>
        <v>0</v>
      </c>
    </row>
    <row r="1208" spans="2:44" x14ac:dyDescent="0.5">
      <c r="G1208">
        <v>-30</v>
      </c>
      <c r="I1208">
        <f>IF(DEGREES(ACOS(SIN(RADIANS(G1208))*SIN(RADIANS(E1204))+COS(RADIANS(G1208))*COS(RADIANS(E1204))*COS(RADIANS(I1194))))&gt;90,0,$F$4*$F$5/E1203^2*(SIN(RADIANS(G1208))*SIN(RADIANS(E1204))+COS(RADIANS(G1208))*COS(RADIANS(E1204))*COS(RADIANS(I1194))))</f>
        <v>0</v>
      </c>
      <c r="J1208">
        <f>IF(DEGREES(ACOS(SIN(RADIANS(G1208))*SIN(RADIANS(E1204))+COS(RADIANS(G1208))*COS(RADIANS(E1204))*COS(RADIANS(J1194))))&gt;90,0,$F$4*$F$5/E1203^2*(SIN(RADIANS(G1208))*SIN(RADIANS(E1204))+COS(RADIANS(G1208))*COS(RADIANS(E1204))*COS(RADIANS(J1194))))</f>
        <v>0</v>
      </c>
      <c r="K1208">
        <f>IF(DEGREES(ACOS(SIN(RADIANS(G1208))*SIN(RADIANS(E1204))+COS(RADIANS(G1208))*COS(RADIANS(E1204))*COS(RADIANS(K1194))))&gt;90,0,$F$4*$F$5/E1203^2*(SIN(RADIANS(G1208))*SIN(RADIANS(E1204))+COS(RADIANS(G1208))*COS(RADIANS(E1204))*COS(RADIANS(K1194))))</f>
        <v>0</v>
      </c>
      <c r="L1208">
        <f>IF(DEGREES(ACOS(SIN(RADIANS(G1208))*SIN(RADIANS(E1204))+COS(RADIANS(G1208))*COS(RADIANS(E1204))*COS(RADIANS(L1194))))&gt;90,0,$F$4*$F$5/E1203^2*(SIN(RADIANS(G1208))*SIN(RADIANS(E1204))+COS(RADIANS(G1208))*COS(RADIANS(E1204))*COS(RADIANS(L1194))))</f>
        <v>0</v>
      </c>
      <c r="M1208">
        <f>IF(DEGREES(ACOS(SIN(RADIANS(G1208))*SIN(RADIANS(E1204))+COS(RADIANS(G1208))*COS(RADIANS(E1204))*COS(RADIANS(M1194))))&gt;90,0,$F$4*$F$5/E1203^2*(SIN(RADIANS(G1208))*SIN(RADIANS(E1204))+COS(RADIANS(G1208))*COS(RADIANS(E1204))*COS(RADIANS(M1194))))</f>
        <v>0</v>
      </c>
      <c r="N1208">
        <f>IF(DEGREES(ACOS(SIN(RADIANS(G1208))*SIN(RADIANS(E1204))+COS(RADIANS(G1208))*COS(RADIANS(E1204))*COS(RADIANS(N1194))))&gt;90,0,$F$4*$F$5/E1203^2*(SIN(RADIANS(G1208))*SIN(RADIANS(E1204))+COS(RADIANS(G1208))*COS(RADIANS(E1204))*COS(RADIANS(N1194))))</f>
        <v>0</v>
      </c>
      <c r="O1208">
        <f>IF(DEGREES(ACOS(SIN(RADIANS(G1208))*SIN(RADIANS(E1204))+COS(RADIANS(G1208))*COS(RADIANS(E1204))*COS(RADIANS(O1194))))&gt;90,0,$F$4*$F$5/E1203^2*(SIN(RADIANS(G1208))*SIN(RADIANS(E1204))+COS(RADIANS(G1208))*COS(RADIANS(E1204))*COS(RADIANS(O1194))))</f>
        <v>0</v>
      </c>
      <c r="P1208">
        <f>IF(DEGREES(ACOS(SIN(RADIANS(G1208))*SIN(RADIANS(E1204))+COS(RADIANS(G1208))*COS(RADIANS(E1204))*COS(RADIANS(P1194))))&gt;90,0,$F$4*$F$5/E1203^2*(SIN(RADIANS(G1208))*SIN(RADIANS(E1204))+COS(RADIANS(G1208))*COS(RADIANS(E1204))*COS(RADIANS(P1194))))</f>
        <v>0</v>
      </c>
      <c r="Q1208">
        <f>IF(DEGREES(ACOS(SIN(RADIANS(G1208))*SIN(RADIANS(E1204))+COS(RADIANS(G1208))*COS(RADIANS(E1204))*COS(RADIANS(Q1194))))&gt;90,0,$F$4*$F$5/E1203^2*(SIN(RADIANS(G1208))*SIN(RADIANS(E1204))+COS(RADIANS(G1208))*COS(RADIANS(E1204))*COS(RADIANS(Q1194))))</f>
        <v>0</v>
      </c>
      <c r="R1208" t="e">
        <f>IF(DEGREES(ACOS(SIN(RADIANS(G1208))*SIN(RADIANS(E1204))+COS(RADIANS(G1208))*COS(RADIANS(E1204))*COS(RADIANS(R1194))))&gt;90,0,$F$4*$F$5/E1203^2*(SIN(RADIANS(G1208))*SIN(RADIANS(E1204))+COS(RADIANS(G1208))*COS(RADIANS(E1204))*COS(RADIANS(R1194))))</f>
        <v>#DIV/0!</v>
      </c>
      <c r="S1208" t="e">
        <f>IF(DEGREES(ACOS(SIN(RADIANS(G1208))*SIN(RADIANS(E1204))+COS(RADIANS(G1208))*COS(RADIANS(E1204))*COS(RADIANS(S1194))))&gt;90,0,$F$4*$F$5/E1203^2*(SIN(RADIANS(G1208))*SIN(RADIANS(E1204))+COS(RADIANS(G1208))*COS(RADIANS(E1204))*COS(RADIANS(S1194))))</f>
        <v>#DIV/0!</v>
      </c>
      <c r="T1208" t="e">
        <f>IF(DEGREES(ACOS(SIN(RADIANS(G1208))*SIN(RADIANS(E1204))+COS(RADIANS(G1208))*COS(RADIANS(E1204))*COS(RADIANS(T1194))))&gt;90,0,$F$4*$F$5/E1203^2*(SIN(RADIANS(G1208))*SIN(RADIANS(E1204))+COS(RADIANS(G1208))*COS(RADIANS(E1204))*COS(RADIANS(T1194))))</f>
        <v>#DIV/0!</v>
      </c>
      <c r="U1208" t="e">
        <f>IF(DEGREES(ACOS(SIN(RADIANS(G1208))*SIN(RADIANS(E1204))+COS(RADIANS(G1208))*COS(RADIANS(E1204))*COS(RADIANS(U1194))))&gt;90,0,$F$4*$F$5/E1203^2*(SIN(RADIANS(G1208))*SIN(RADIANS(E1204))+COS(RADIANS(G1208))*COS(RADIANS(E1204))*COS(RADIANS(U1194))))</f>
        <v>#DIV/0!</v>
      </c>
      <c r="V1208" t="e">
        <f>IF(DEGREES(ACOS(SIN(RADIANS(G1208))*SIN(RADIANS(E1204))+COS(RADIANS(G1208))*COS(RADIANS(E1204))*COS(RADIANS(V1194))))&gt;90,0,$F$4*$F$5/E1203^2*(SIN(RADIANS(G1208))*SIN(RADIANS(E1204))+COS(RADIANS(G1208))*COS(RADIANS(E1204))*COS(RADIANS(V1194))))</f>
        <v>#DIV/0!</v>
      </c>
      <c r="W1208" t="e">
        <f>IF(DEGREES(ACOS(SIN(RADIANS(G1208))*SIN(RADIANS(E1204))+COS(RADIANS(G1208))*COS(RADIANS(E1204))*COS(RADIANS(W1194))))&gt;90,0,$F$4*$F$5/E1203^2*(SIN(RADIANS(G1208))*SIN(RADIANS(E1204))+COS(RADIANS(G1208))*COS(RADIANS(E1204))*COS(RADIANS(W1194))))</f>
        <v>#DIV/0!</v>
      </c>
      <c r="X1208" t="e">
        <f>IF(DEGREES(ACOS(SIN(RADIANS(G1208))*SIN(RADIANS(E1204))+COS(RADIANS(G1208))*COS(RADIANS(E1204))*COS(RADIANS(X1194))))&gt;90,0,$F$4*$F$5/E1203^2*(SIN(RADIANS(G1208))*SIN(RADIANS(E1204))+COS(RADIANS(G1208))*COS(RADIANS(E1204))*COS(RADIANS(X1194))))</f>
        <v>#DIV/0!</v>
      </c>
      <c r="Y1208" t="e">
        <f>IF(DEGREES(ACOS(SIN(RADIANS(G1208))*SIN(RADIANS(E1204))+COS(RADIANS(G1208))*COS(RADIANS(E1204))*COS(RADIANS(Y1194))))&gt;90,0,$F$4*$F$5/E1203^2*(SIN(RADIANS(G1208))*SIN(RADIANS(E1204))+COS(RADIANS(G1208))*COS(RADIANS(E1204))*COS(RADIANS(Y1194))))</f>
        <v>#DIV/0!</v>
      </c>
      <c r="Z1208" t="e">
        <f>IF(DEGREES(ACOS(SIN(RADIANS(G1208))*SIN(RADIANS(E1204))+COS(RADIANS(G1208))*COS(RADIANS(E1204))*COS(RADIANS(Z1194))))&gt;90,0,$F$4*$F$5/E1203^2*(SIN(RADIANS(G1208))*SIN(RADIANS(E1204))+COS(RADIANS(G1208))*COS(RADIANS(E1204))*COS(RADIANS(Z1194))))</f>
        <v>#DIV/0!</v>
      </c>
      <c r="AA1208" t="e">
        <f>IF(DEGREES(ACOS(SIN(RADIANS(G1208))*SIN(RADIANS(E1204))+COS(RADIANS(G1208))*COS(RADIANS(E1204))*COS(RADIANS(AA1194))))&gt;90,0,$F$4*$F$5/E1203^2*(SIN(RADIANS(G1208))*SIN(RADIANS(E1204))+COS(RADIANS(G1208))*COS(RADIANS(E1204))*COS(RADIANS(AA1194))))</f>
        <v>#DIV/0!</v>
      </c>
      <c r="AB1208" t="e">
        <f>IF(DEGREES(ACOS(SIN(RADIANS(G1208))*SIN(RADIANS(E1204))+COS(RADIANS(G1208))*COS(RADIANS(E1204))*COS(RADIANS(AB1194))))&gt;90,0,$F$4*$F$5/E1203^2*(SIN(RADIANS(G1208))*SIN(RADIANS(E1204))+COS(RADIANS(G1208))*COS(RADIANS(E1204))*COS(RADIANS(AB1194))))</f>
        <v>#DIV/0!</v>
      </c>
      <c r="AC1208" t="e">
        <f>IF(DEGREES(ACOS(SIN(RADIANS(G1208))*SIN(RADIANS(E1204))+COS(RADIANS(G1208))*COS(RADIANS(E1204))*COS(RADIANS(AC1194))))&gt;90,0,$F$4*$F$5/E1203^2*(SIN(RADIANS(G1208))*SIN(RADIANS(E1204))+COS(RADIANS(G1208))*COS(RADIANS(E1204))*COS(RADIANS(AC1194))))</f>
        <v>#DIV/0!</v>
      </c>
      <c r="AD1208" t="e">
        <f>IF(DEGREES(ACOS(SIN(RADIANS(G1208))*SIN(RADIANS(E1204))+COS(RADIANS(G1208))*COS(RADIANS(E1204))*COS(RADIANS(AD1194))))&gt;90,0,$F$4*$F$5/E1203^2*(SIN(RADIANS(G1208))*SIN(RADIANS(E1204))+COS(RADIANS(G1208))*COS(RADIANS(E1204))*COS(RADIANS(AD1194))))</f>
        <v>#DIV/0!</v>
      </c>
      <c r="AE1208" t="e">
        <f>IF(DEGREES(ACOS(SIN(RADIANS(G1208))*SIN(RADIANS(E1204))+COS(RADIANS(G1208))*COS(RADIANS(E1204))*COS(RADIANS(AE1194))))&gt;90,0,$F$4*$F$5/E1203^2*(SIN(RADIANS(G1208))*SIN(RADIANS(E1204))+COS(RADIANS(G1208))*COS(RADIANS(E1204))*COS(RADIANS(AE1194))))</f>
        <v>#DIV/0!</v>
      </c>
      <c r="AF1208" t="e">
        <f>IF(DEGREES(ACOS(SIN(RADIANS(G1208))*SIN(RADIANS(E1204))+COS(RADIANS(G1208))*COS(RADIANS(E1204))*COS(RADIANS(AF1194))))&gt;90,0,$F$4*$F$5/E1203^2*(SIN(RADIANS(G1208))*SIN(RADIANS(E1204))+COS(RADIANS(G1208))*COS(RADIANS(E1204))*COS(RADIANS(AF1194))))</f>
        <v>#DIV/0!</v>
      </c>
      <c r="AG1208" t="e">
        <f>IF(DEGREES(ACOS(SIN(RADIANS(G1208))*SIN(RADIANS(E1204))+COS(RADIANS(G1208))*COS(RADIANS(E1204))*COS(RADIANS(AG1194))))&gt;90,0,$F$4*$F$5/E1203^2*(SIN(RADIANS(G1208))*SIN(RADIANS(E1204))+COS(RADIANS(G1208))*COS(RADIANS(E1204))*COS(RADIANS(AG1194))))</f>
        <v>#DIV/0!</v>
      </c>
      <c r="AH1208" t="e">
        <f>IF(DEGREES(ACOS(SIN(RADIANS(G1208))*SIN(RADIANS(E1204))+COS(RADIANS(G1208))*COS(RADIANS(E1204))*COS(RADIANS(AH1194))))&gt;90,0,$F$4*$F$5/E1203^2*(SIN(RADIANS(G1208))*SIN(RADIANS(E1204))+COS(RADIANS(G1208))*COS(RADIANS(E1204))*COS(RADIANS(AH1194))))</f>
        <v>#DIV/0!</v>
      </c>
      <c r="AI1208" t="e">
        <f>IF(DEGREES(ACOS(SIN(RADIANS(G1208))*SIN(RADIANS(E1204))+COS(RADIANS(G1208))*COS(RADIANS(E1204))*COS(RADIANS(AI1194))))&gt;90,0,$F$4*$F$5/E1203^2*(SIN(RADIANS(G1208))*SIN(RADIANS(E1204))+COS(RADIANS(G1208))*COS(RADIANS(E1204))*COS(RADIANS(AI1194))))</f>
        <v>#DIV/0!</v>
      </c>
      <c r="AJ1208" t="e">
        <f>IF(DEGREES(ACOS(SIN(RADIANS(G1208))*SIN(RADIANS(E1204))+COS(RADIANS(G1208))*COS(RADIANS(E1204))*COS(RADIANS(AJ1194))))&gt;90,0,$F$4*$F$5/E1203^2*(SIN(RADIANS(G1208))*SIN(RADIANS(E1204))+COS(RADIANS(G1208))*COS(RADIANS(E1204))*COS(RADIANS(AJ1194))))</f>
        <v>#DIV/0!</v>
      </c>
      <c r="AK1208">
        <f>IF(DEGREES(ACOS(SIN(RADIANS(G1208))*SIN(RADIANS(E1204))+COS(RADIANS(G1208))*COS(RADIANS(E1204))*COS(RADIANS(AK1194))))&gt;90,0,$F$4*$F$5/E1203^2*(SIN(RADIANS(G1208))*SIN(RADIANS(E1204))+COS(RADIANS(G1208))*COS(RADIANS(E1204))*COS(RADIANS(AK1194))))</f>
        <v>0</v>
      </c>
      <c r="AL1208">
        <f>IF(DEGREES(ACOS(SIN(RADIANS(G1208))*SIN(RADIANS(E1204))+COS(RADIANS(G1208))*COS(RADIANS(E1204))*COS(RADIANS(AL1194))))&gt;90,0,$F$4*$F$5/E1203^2*(SIN(RADIANS(G1208))*SIN(RADIANS(E1204))+COS(RADIANS(G1208))*COS(RADIANS(E1204))*COS(RADIANS(AL1194))))</f>
        <v>0</v>
      </c>
      <c r="AM1208">
        <f>IF(DEGREES(ACOS(SIN(RADIANS(G1208))*SIN(RADIANS(E1204))+COS(RADIANS(G1208))*COS(RADIANS(E1204))*COS(RADIANS(AM1194))))&gt;90,0,$F$4*$F$5/E1203^2*(SIN(RADIANS(G1208))*SIN(RADIANS(E1204))+COS(RADIANS(G1208))*COS(RADIANS(E1204))*COS(RADIANS(AM1194))))</f>
        <v>0</v>
      </c>
      <c r="AN1208">
        <f>IF(DEGREES(ACOS(SIN(RADIANS(G1208))*SIN(RADIANS(E1204))+COS(RADIANS(G1208))*COS(RADIANS(E1204))*COS(RADIANS(AN1194))))&gt;90,0,$F$4*$F$5/E1203^2*(SIN(RADIANS(G1208))*SIN(RADIANS(E1204))+COS(RADIANS(G1208))*COS(RADIANS(E1204))*COS(RADIANS(AN1194))))</f>
        <v>0</v>
      </c>
      <c r="AO1208">
        <f>IF(DEGREES(ACOS(SIN(RADIANS(G1208))*SIN(RADIANS(E1204))+COS(RADIANS(G1208))*COS(RADIANS(E1204))*COS(RADIANS(AO1194))))&gt;90,0,$F$4*$F$5/E1203^2*(SIN(RADIANS(G1208))*SIN(RADIANS(E1204))+COS(RADIANS(G1208))*COS(RADIANS(E1204))*COS(RADIANS(AO1194))))</f>
        <v>0</v>
      </c>
      <c r="AP1208">
        <f>IF(DEGREES(ACOS(SIN(RADIANS(G1208))*SIN(RADIANS(E1204))+COS(RADIANS(G1208))*COS(RADIANS(E1204))*COS(RADIANS(AP1194))))&gt;90,0,$F$4*$F$5/E1203^2*(SIN(RADIANS(G1208))*SIN(RADIANS(E1204))+COS(RADIANS(G1208))*COS(RADIANS(E1204))*COS(RADIANS(AP1194))))</f>
        <v>0</v>
      </c>
      <c r="AQ1208">
        <f>IF(DEGREES(ACOS(SIN(RADIANS(G1208))*SIN(RADIANS(E1204))+COS(RADIANS(G1208))*COS(RADIANS(E1204))*COS(RADIANS(AQ1194))))&gt;90,0,$F$4*$F$5/E1203^2*(SIN(RADIANS(G1208))*SIN(RADIANS(E1204))+COS(RADIANS(G1208))*COS(RADIANS(E1204))*COS(RADIANS(AQ1194))))</f>
        <v>0</v>
      </c>
      <c r="AR1208">
        <f>IF(DEGREES(ACOS(SIN(RADIANS(G1208))*SIN(RADIANS(E1204))+COS(RADIANS(G1208))*COS(RADIANS(E1204))*COS(RADIANS(AR1194))))&gt;90,0,$F$4*$F$5/E1203^2*(SIN(RADIANS(G1208))*SIN(RADIANS(E1204))+COS(RADIANS(G1208))*COS(RADIANS(E1204))*COS(RADIANS(AR1194))))</f>
        <v>0</v>
      </c>
    </row>
    <row r="1209" spans="2:44" x14ac:dyDescent="0.5">
      <c r="G1209">
        <v>-40</v>
      </c>
      <c r="I1209">
        <f>IF(DEGREES(ACOS(SIN(RADIANS(G1209))*SIN(RADIANS(E1204))+COS(RADIANS(G1209))*COS(RADIANS(E1204))*COS(RADIANS(I1194))))&gt;90,0,$F$4*$F$5/E1203^2*(SIN(RADIANS(G1209))*SIN(RADIANS(E1204))+COS(RADIANS(G1209))*COS(RADIANS(E1204))*COS(RADIANS(I1194))))</f>
        <v>0</v>
      </c>
      <c r="J1209">
        <f>IF(DEGREES(ACOS(SIN(RADIANS(G1209))*SIN(RADIANS(E1204))+COS(RADIANS(G1209))*COS(RADIANS(E1204))*COS(RADIANS(J1194))))&gt;90,0,$F$4*$F$5/E1203^2*(SIN(RADIANS(G1209))*SIN(RADIANS(E1204))+COS(RADIANS(G1209))*COS(RADIANS(E1204))*COS(RADIANS(J1194))))</f>
        <v>0</v>
      </c>
      <c r="K1209">
        <f>IF(DEGREES(ACOS(SIN(RADIANS(G1209))*SIN(RADIANS(E1204))+COS(RADIANS(G1209))*COS(RADIANS(E1204))*COS(RADIANS(K1194))))&gt;90,0,$F$4*$F$5/E1203^2*(SIN(RADIANS(G1209))*SIN(RADIANS(E1204))+COS(RADIANS(G1209))*COS(RADIANS(E1204))*COS(RADIANS(K1194))))</f>
        <v>0</v>
      </c>
      <c r="L1209">
        <f>IF(DEGREES(ACOS(SIN(RADIANS(G1209))*SIN(RADIANS(E1204))+COS(RADIANS(G1209))*COS(RADIANS(E1204))*COS(RADIANS(L1194))))&gt;90,0,$F$4*$F$5/E1203^2*(SIN(RADIANS(G1209))*SIN(RADIANS(E1204))+COS(RADIANS(G1209))*COS(RADIANS(E1204))*COS(RADIANS(L1194))))</f>
        <v>0</v>
      </c>
      <c r="M1209">
        <f>IF(DEGREES(ACOS(SIN(RADIANS(G1209))*SIN(RADIANS(E1204))+COS(RADIANS(G1209))*COS(RADIANS(E1204))*COS(RADIANS(M1194))))&gt;90,0,$F$4*$F$5/E1203^2*(SIN(RADIANS(G1209))*SIN(RADIANS(E1204))+COS(RADIANS(G1209))*COS(RADIANS(E1204))*COS(RADIANS(M1194))))</f>
        <v>0</v>
      </c>
      <c r="N1209">
        <f>IF(DEGREES(ACOS(SIN(RADIANS(G1209))*SIN(RADIANS(E1204))+COS(RADIANS(G1209))*COS(RADIANS(E1204))*COS(RADIANS(N1194))))&gt;90,0,$F$4*$F$5/E1203^2*(SIN(RADIANS(G1209))*SIN(RADIANS(E1204))+COS(RADIANS(G1209))*COS(RADIANS(E1204))*COS(RADIANS(N1194))))</f>
        <v>0</v>
      </c>
      <c r="O1209">
        <f>IF(DEGREES(ACOS(SIN(RADIANS(G1209))*SIN(RADIANS(E1204))+COS(RADIANS(G1209))*COS(RADIANS(E1204))*COS(RADIANS(O1194))))&gt;90,0,$F$4*$F$5/E1203^2*(SIN(RADIANS(G1209))*SIN(RADIANS(E1204))+COS(RADIANS(G1209))*COS(RADIANS(E1204))*COS(RADIANS(O1194))))</f>
        <v>0</v>
      </c>
      <c r="P1209">
        <f>IF(DEGREES(ACOS(SIN(RADIANS(G1209))*SIN(RADIANS(E1204))+COS(RADIANS(G1209))*COS(RADIANS(E1204))*COS(RADIANS(P1194))))&gt;90,0,$F$4*$F$5/E1203^2*(SIN(RADIANS(G1209))*SIN(RADIANS(E1204))+COS(RADIANS(G1209))*COS(RADIANS(E1204))*COS(RADIANS(P1194))))</f>
        <v>0</v>
      </c>
      <c r="Q1209">
        <f>IF(DEGREES(ACOS(SIN(RADIANS(G1209))*SIN(RADIANS(E1204))+COS(RADIANS(G1209))*COS(RADIANS(E1204))*COS(RADIANS(Q1194))))&gt;90,0,$F$4*$F$5/E1203^2*(SIN(RADIANS(G1209))*SIN(RADIANS(E1204))+COS(RADIANS(G1209))*COS(RADIANS(E1204))*COS(RADIANS(Q1194))))</f>
        <v>0</v>
      </c>
      <c r="R1209" t="e">
        <f>IF(DEGREES(ACOS(SIN(RADIANS(G1209))*SIN(RADIANS(E1204))+COS(RADIANS(G1209))*COS(RADIANS(E1204))*COS(RADIANS(R1194))))&gt;90,0,$F$4*$F$5/E1203^2*(SIN(RADIANS(G1209))*SIN(RADIANS(E1204))+COS(RADIANS(G1209))*COS(RADIANS(E1204))*COS(RADIANS(R1194))))</f>
        <v>#DIV/0!</v>
      </c>
      <c r="S1209" t="e">
        <f>IF(DEGREES(ACOS(SIN(RADIANS(G1209))*SIN(RADIANS(E1204))+COS(RADIANS(G1209))*COS(RADIANS(E1204))*COS(RADIANS(S1194))))&gt;90,0,$F$4*$F$5/E1203^2*(SIN(RADIANS(G1209))*SIN(RADIANS(E1204))+COS(RADIANS(G1209))*COS(RADIANS(E1204))*COS(RADIANS(S1194))))</f>
        <v>#DIV/0!</v>
      </c>
      <c r="T1209" t="e">
        <f>IF(DEGREES(ACOS(SIN(RADIANS(G1209))*SIN(RADIANS(E1204))+COS(RADIANS(G1209))*COS(RADIANS(E1204))*COS(RADIANS(T1194))))&gt;90,0,$F$4*$F$5/E1203^2*(SIN(RADIANS(G1209))*SIN(RADIANS(E1204))+COS(RADIANS(G1209))*COS(RADIANS(E1204))*COS(RADIANS(T1194))))</f>
        <v>#DIV/0!</v>
      </c>
      <c r="U1209" t="e">
        <f>IF(DEGREES(ACOS(SIN(RADIANS(G1209))*SIN(RADIANS(E1204))+COS(RADIANS(G1209))*COS(RADIANS(E1204))*COS(RADIANS(U1194))))&gt;90,0,$F$4*$F$5/E1203^2*(SIN(RADIANS(G1209))*SIN(RADIANS(E1204))+COS(RADIANS(G1209))*COS(RADIANS(E1204))*COS(RADIANS(U1194))))</f>
        <v>#DIV/0!</v>
      </c>
      <c r="V1209" t="e">
        <f>IF(DEGREES(ACOS(SIN(RADIANS(G1209))*SIN(RADIANS(E1204))+COS(RADIANS(G1209))*COS(RADIANS(E1204))*COS(RADIANS(V1194))))&gt;90,0,$F$4*$F$5/E1203^2*(SIN(RADIANS(G1209))*SIN(RADIANS(E1204))+COS(RADIANS(G1209))*COS(RADIANS(E1204))*COS(RADIANS(V1194))))</f>
        <v>#DIV/0!</v>
      </c>
      <c r="W1209" t="e">
        <f>IF(DEGREES(ACOS(SIN(RADIANS(G1209))*SIN(RADIANS(E1204))+COS(RADIANS(G1209))*COS(RADIANS(E1204))*COS(RADIANS(W1194))))&gt;90,0,$F$4*$F$5/E1203^2*(SIN(RADIANS(G1209))*SIN(RADIANS(E1204))+COS(RADIANS(G1209))*COS(RADIANS(E1204))*COS(RADIANS(W1194))))</f>
        <v>#DIV/0!</v>
      </c>
      <c r="X1209" t="e">
        <f>IF(DEGREES(ACOS(SIN(RADIANS(G1209))*SIN(RADIANS(E1204))+COS(RADIANS(G1209))*COS(RADIANS(E1204))*COS(RADIANS(X1194))))&gt;90,0,$F$4*$F$5/E1203^2*(SIN(RADIANS(G1209))*SIN(RADIANS(E1204))+COS(RADIANS(G1209))*COS(RADIANS(E1204))*COS(RADIANS(X1194))))</f>
        <v>#DIV/0!</v>
      </c>
      <c r="Y1209" t="e">
        <f>IF(DEGREES(ACOS(SIN(RADIANS(G1209))*SIN(RADIANS(E1204))+COS(RADIANS(G1209))*COS(RADIANS(E1204))*COS(RADIANS(Y1194))))&gt;90,0,$F$4*$F$5/E1203^2*(SIN(RADIANS(G1209))*SIN(RADIANS(E1204))+COS(RADIANS(G1209))*COS(RADIANS(E1204))*COS(RADIANS(Y1194))))</f>
        <v>#DIV/0!</v>
      </c>
      <c r="Z1209" t="e">
        <f>IF(DEGREES(ACOS(SIN(RADIANS(G1209))*SIN(RADIANS(E1204))+COS(RADIANS(G1209))*COS(RADIANS(E1204))*COS(RADIANS(Z1194))))&gt;90,0,$F$4*$F$5/E1203^2*(SIN(RADIANS(G1209))*SIN(RADIANS(E1204))+COS(RADIANS(G1209))*COS(RADIANS(E1204))*COS(RADIANS(Z1194))))</f>
        <v>#DIV/0!</v>
      </c>
      <c r="AA1209" t="e">
        <f>IF(DEGREES(ACOS(SIN(RADIANS(G1209))*SIN(RADIANS(E1204))+COS(RADIANS(G1209))*COS(RADIANS(E1204))*COS(RADIANS(AA1194))))&gt;90,0,$F$4*$F$5/E1203^2*(SIN(RADIANS(G1209))*SIN(RADIANS(E1204))+COS(RADIANS(G1209))*COS(RADIANS(E1204))*COS(RADIANS(AA1194))))</f>
        <v>#DIV/0!</v>
      </c>
      <c r="AB1209" t="e">
        <f>IF(DEGREES(ACOS(SIN(RADIANS(G1209))*SIN(RADIANS(E1204))+COS(RADIANS(G1209))*COS(RADIANS(E1204))*COS(RADIANS(AB1194))))&gt;90,0,$F$4*$F$5/E1203^2*(SIN(RADIANS(G1209))*SIN(RADIANS(E1204))+COS(RADIANS(G1209))*COS(RADIANS(E1204))*COS(RADIANS(AB1194))))</f>
        <v>#DIV/0!</v>
      </c>
      <c r="AC1209" t="e">
        <f>IF(DEGREES(ACOS(SIN(RADIANS(G1209))*SIN(RADIANS(E1204))+COS(RADIANS(G1209))*COS(RADIANS(E1204))*COS(RADIANS(AC1194))))&gt;90,0,$F$4*$F$5/E1203^2*(SIN(RADIANS(G1209))*SIN(RADIANS(E1204))+COS(RADIANS(G1209))*COS(RADIANS(E1204))*COS(RADIANS(AC1194))))</f>
        <v>#DIV/0!</v>
      </c>
      <c r="AD1209" t="e">
        <f>IF(DEGREES(ACOS(SIN(RADIANS(G1209))*SIN(RADIANS(E1204))+COS(RADIANS(G1209))*COS(RADIANS(E1204))*COS(RADIANS(AD1194))))&gt;90,0,$F$4*$F$5/E1203^2*(SIN(RADIANS(G1209))*SIN(RADIANS(E1204))+COS(RADIANS(G1209))*COS(RADIANS(E1204))*COS(RADIANS(AD1194))))</f>
        <v>#DIV/0!</v>
      </c>
      <c r="AE1209" t="e">
        <f>IF(DEGREES(ACOS(SIN(RADIANS(G1209))*SIN(RADIANS(E1204))+COS(RADIANS(G1209))*COS(RADIANS(E1204))*COS(RADIANS(AE1194))))&gt;90,0,$F$4*$F$5/E1203^2*(SIN(RADIANS(G1209))*SIN(RADIANS(E1204))+COS(RADIANS(G1209))*COS(RADIANS(E1204))*COS(RADIANS(AE1194))))</f>
        <v>#DIV/0!</v>
      </c>
      <c r="AF1209" t="e">
        <f>IF(DEGREES(ACOS(SIN(RADIANS(G1209))*SIN(RADIANS(E1204))+COS(RADIANS(G1209))*COS(RADIANS(E1204))*COS(RADIANS(AF1194))))&gt;90,0,$F$4*$F$5/E1203^2*(SIN(RADIANS(G1209))*SIN(RADIANS(E1204))+COS(RADIANS(G1209))*COS(RADIANS(E1204))*COS(RADIANS(AF1194))))</f>
        <v>#DIV/0!</v>
      </c>
      <c r="AG1209" t="e">
        <f>IF(DEGREES(ACOS(SIN(RADIANS(G1209))*SIN(RADIANS(E1204))+COS(RADIANS(G1209))*COS(RADIANS(E1204))*COS(RADIANS(AG1194))))&gt;90,0,$F$4*$F$5/E1203^2*(SIN(RADIANS(G1209))*SIN(RADIANS(E1204))+COS(RADIANS(G1209))*COS(RADIANS(E1204))*COS(RADIANS(AG1194))))</f>
        <v>#DIV/0!</v>
      </c>
      <c r="AH1209" t="e">
        <f>IF(DEGREES(ACOS(SIN(RADIANS(G1209))*SIN(RADIANS(E1204))+COS(RADIANS(G1209))*COS(RADIANS(E1204))*COS(RADIANS(AH1194))))&gt;90,0,$F$4*$F$5/E1203^2*(SIN(RADIANS(G1209))*SIN(RADIANS(E1204))+COS(RADIANS(G1209))*COS(RADIANS(E1204))*COS(RADIANS(AH1194))))</f>
        <v>#DIV/0!</v>
      </c>
      <c r="AI1209" t="e">
        <f>IF(DEGREES(ACOS(SIN(RADIANS(G1209))*SIN(RADIANS(E1204))+COS(RADIANS(G1209))*COS(RADIANS(E1204))*COS(RADIANS(AI1194))))&gt;90,0,$F$4*$F$5/E1203^2*(SIN(RADIANS(G1209))*SIN(RADIANS(E1204))+COS(RADIANS(G1209))*COS(RADIANS(E1204))*COS(RADIANS(AI1194))))</f>
        <v>#DIV/0!</v>
      </c>
      <c r="AJ1209" t="e">
        <f>IF(DEGREES(ACOS(SIN(RADIANS(G1209))*SIN(RADIANS(E1204))+COS(RADIANS(G1209))*COS(RADIANS(E1204))*COS(RADIANS(AJ1194))))&gt;90,0,$F$4*$F$5/E1203^2*(SIN(RADIANS(G1209))*SIN(RADIANS(E1204))+COS(RADIANS(G1209))*COS(RADIANS(E1204))*COS(RADIANS(AJ1194))))</f>
        <v>#DIV/0!</v>
      </c>
      <c r="AK1209">
        <f>IF(DEGREES(ACOS(SIN(RADIANS(G1209))*SIN(RADIANS(E1204))+COS(RADIANS(G1209))*COS(RADIANS(E1204))*COS(RADIANS(AK1194))))&gt;90,0,$F$4*$F$5/E1203^2*(SIN(RADIANS(G1209))*SIN(RADIANS(E1204))+COS(RADIANS(G1209))*COS(RADIANS(E1204))*COS(RADIANS(AK1194))))</f>
        <v>0</v>
      </c>
      <c r="AL1209">
        <f>IF(DEGREES(ACOS(SIN(RADIANS(G1209))*SIN(RADIANS(E1204))+COS(RADIANS(G1209))*COS(RADIANS(E1204))*COS(RADIANS(AL1194))))&gt;90,0,$F$4*$F$5/E1203^2*(SIN(RADIANS(G1209))*SIN(RADIANS(E1204))+COS(RADIANS(G1209))*COS(RADIANS(E1204))*COS(RADIANS(AL1194))))</f>
        <v>0</v>
      </c>
      <c r="AM1209">
        <f>IF(DEGREES(ACOS(SIN(RADIANS(G1209))*SIN(RADIANS(E1204))+COS(RADIANS(G1209))*COS(RADIANS(E1204))*COS(RADIANS(AM1194))))&gt;90,0,$F$4*$F$5/E1203^2*(SIN(RADIANS(G1209))*SIN(RADIANS(E1204))+COS(RADIANS(G1209))*COS(RADIANS(E1204))*COS(RADIANS(AM1194))))</f>
        <v>0</v>
      </c>
      <c r="AN1209">
        <f>IF(DEGREES(ACOS(SIN(RADIANS(G1209))*SIN(RADIANS(E1204))+COS(RADIANS(G1209))*COS(RADIANS(E1204))*COS(RADIANS(AN1194))))&gt;90,0,$F$4*$F$5/E1203^2*(SIN(RADIANS(G1209))*SIN(RADIANS(E1204))+COS(RADIANS(G1209))*COS(RADIANS(E1204))*COS(RADIANS(AN1194))))</f>
        <v>0</v>
      </c>
      <c r="AO1209">
        <f>IF(DEGREES(ACOS(SIN(RADIANS(G1209))*SIN(RADIANS(E1204))+COS(RADIANS(G1209))*COS(RADIANS(E1204))*COS(RADIANS(AO1194))))&gt;90,0,$F$4*$F$5/E1203^2*(SIN(RADIANS(G1209))*SIN(RADIANS(E1204))+COS(RADIANS(G1209))*COS(RADIANS(E1204))*COS(RADIANS(AO1194))))</f>
        <v>0</v>
      </c>
      <c r="AP1209">
        <f>IF(DEGREES(ACOS(SIN(RADIANS(G1209))*SIN(RADIANS(E1204))+COS(RADIANS(G1209))*COS(RADIANS(E1204))*COS(RADIANS(AP1194))))&gt;90,0,$F$4*$F$5/E1203^2*(SIN(RADIANS(G1209))*SIN(RADIANS(E1204))+COS(RADIANS(G1209))*COS(RADIANS(E1204))*COS(RADIANS(AP1194))))</f>
        <v>0</v>
      </c>
      <c r="AQ1209">
        <f>IF(DEGREES(ACOS(SIN(RADIANS(G1209))*SIN(RADIANS(E1204))+COS(RADIANS(G1209))*COS(RADIANS(E1204))*COS(RADIANS(AQ1194))))&gt;90,0,$F$4*$F$5/E1203^2*(SIN(RADIANS(G1209))*SIN(RADIANS(E1204))+COS(RADIANS(G1209))*COS(RADIANS(E1204))*COS(RADIANS(AQ1194))))</f>
        <v>0</v>
      </c>
      <c r="AR1209">
        <f>IF(DEGREES(ACOS(SIN(RADIANS(G1209))*SIN(RADIANS(E1204))+COS(RADIANS(G1209))*COS(RADIANS(E1204))*COS(RADIANS(AR1194))))&gt;90,0,$F$4*$F$5/E1203^2*(SIN(RADIANS(G1209))*SIN(RADIANS(E1204))+COS(RADIANS(G1209))*COS(RADIANS(E1204))*COS(RADIANS(AR1194))))</f>
        <v>0</v>
      </c>
    </row>
    <row r="1210" spans="2:44" x14ac:dyDescent="0.5">
      <c r="G1210">
        <v>-50</v>
      </c>
      <c r="I1210">
        <f>IF(DEGREES(ACOS(SIN(RADIANS(G1210))*SIN(RADIANS(E1204))+COS(RADIANS(G1210))*COS(RADIANS(E1204))*COS(RADIANS(I1194))))&gt;90,0,$F$4*$F$5/E1203^2*(SIN(RADIANS(G1210))*SIN(RADIANS(E1204))+COS(RADIANS(G1210))*COS(RADIANS(E1204))*COS(RADIANS(I1194))))</f>
        <v>0</v>
      </c>
      <c r="J1210">
        <f>IF(DEGREES(ACOS(SIN(RADIANS(G1210))*SIN(RADIANS(E1204))+COS(RADIANS(G1210))*COS(RADIANS(E1204))*COS(RADIANS(J1194))))&gt;90,0,$F$4*$F$5/E1203^2*(SIN(RADIANS(G1210))*SIN(RADIANS(E1204))+COS(RADIANS(G1210))*COS(RADIANS(E1204))*COS(RADIANS(J1194))))</f>
        <v>0</v>
      </c>
      <c r="K1210">
        <f>IF(DEGREES(ACOS(SIN(RADIANS(G1210))*SIN(RADIANS(E1204))+COS(RADIANS(G1210))*COS(RADIANS(E1204))*COS(RADIANS(K1194))))&gt;90,0,$F$4*$F$5/E1203^2*(SIN(RADIANS(G1210))*SIN(RADIANS(E1204))+COS(RADIANS(G1210))*COS(RADIANS(E1204))*COS(RADIANS(K1194))))</f>
        <v>0</v>
      </c>
      <c r="L1210">
        <f>IF(DEGREES(ACOS(SIN(RADIANS(G1210))*SIN(RADIANS(E1204))+COS(RADIANS(G1210))*COS(RADIANS(E1204))*COS(RADIANS(L1194))))&gt;90,0,$F$4*$F$5/E1203^2*(SIN(RADIANS(G1210))*SIN(RADIANS(E1204))+COS(RADIANS(G1210))*COS(RADIANS(E1204))*COS(RADIANS(L1194))))</f>
        <v>0</v>
      </c>
      <c r="M1210">
        <f>IF(DEGREES(ACOS(SIN(RADIANS(G1210))*SIN(RADIANS(E1204))+COS(RADIANS(G1210))*COS(RADIANS(E1204))*COS(RADIANS(M1194))))&gt;90,0,$F$4*$F$5/E1203^2*(SIN(RADIANS(G1210))*SIN(RADIANS(E1204))+COS(RADIANS(G1210))*COS(RADIANS(E1204))*COS(RADIANS(M1194))))</f>
        <v>0</v>
      </c>
      <c r="N1210">
        <f>IF(DEGREES(ACOS(SIN(RADIANS(G1210))*SIN(RADIANS(E1204))+COS(RADIANS(G1210))*COS(RADIANS(E1204))*COS(RADIANS(N1194))))&gt;90,0,$F$4*$F$5/E1203^2*(SIN(RADIANS(G1210))*SIN(RADIANS(E1204))+COS(RADIANS(G1210))*COS(RADIANS(E1204))*COS(RADIANS(N1194))))</f>
        <v>0</v>
      </c>
      <c r="O1210">
        <f>IF(DEGREES(ACOS(SIN(RADIANS(G1210))*SIN(RADIANS(E1204))+COS(RADIANS(G1210))*COS(RADIANS(E1204))*COS(RADIANS(O1194))))&gt;90,0,$F$4*$F$5/E1203^2*(SIN(RADIANS(G1210))*SIN(RADIANS(E1204))+COS(RADIANS(G1210))*COS(RADIANS(E1204))*COS(RADIANS(O1194))))</f>
        <v>0</v>
      </c>
      <c r="P1210">
        <f>IF(DEGREES(ACOS(SIN(RADIANS(G1210))*SIN(RADIANS(E1204))+COS(RADIANS(G1210))*COS(RADIANS(E1204))*COS(RADIANS(P1194))))&gt;90,0,$F$4*$F$5/E1203^2*(SIN(RADIANS(G1210))*SIN(RADIANS(E1204))+COS(RADIANS(G1210))*COS(RADIANS(E1204))*COS(RADIANS(P1194))))</f>
        <v>0</v>
      </c>
      <c r="Q1210">
        <f>IF(DEGREES(ACOS(SIN(RADIANS(G1210))*SIN(RADIANS(E1204))+COS(RADIANS(G1210))*COS(RADIANS(E1204))*COS(RADIANS(Q1194))))&gt;90,0,$F$4*$F$5/E1203^2*(SIN(RADIANS(G1210))*SIN(RADIANS(E1204))+COS(RADIANS(G1210))*COS(RADIANS(E1204))*COS(RADIANS(Q1194))))</f>
        <v>0</v>
      </c>
      <c r="R1210" t="e">
        <f>IF(DEGREES(ACOS(SIN(RADIANS(G1210))*SIN(RADIANS(E1204))+COS(RADIANS(G1210))*COS(RADIANS(E1204))*COS(RADIANS(R1194))))&gt;90,0,$F$4*$F$5/E1203^2*(SIN(RADIANS(G1210))*SIN(RADIANS(E1204))+COS(RADIANS(G1210))*COS(RADIANS(E1204))*COS(RADIANS(R1194))))</f>
        <v>#DIV/0!</v>
      </c>
      <c r="S1210" t="e">
        <f>IF(DEGREES(ACOS(SIN(RADIANS(G1210))*SIN(RADIANS(E1204))+COS(RADIANS(G1210))*COS(RADIANS(E1204))*COS(RADIANS(S1194))))&gt;90,0,$F$4*$F$5/E1203^2*(SIN(RADIANS(G1210))*SIN(RADIANS(E1204))+COS(RADIANS(G1210))*COS(RADIANS(E1204))*COS(RADIANS(S1194))))</f>
        <v>#DIV/0!</v>
      </c>
      <c r="T1210" t="e">
        <f>IF(DEGREES(ACOS(SIN(RADIANS(G1210))*SIN(RADIANS(E1204))+COS(RADIANS(G1210))*COS(RADIANS(E1204))*COS(RADIANS(T1194))))&gt;90,0,$F$4*$F$5/E1203^2*(SIN(RADIANS(G1210))*SIN(RADIANS(E1204))+COS(RADIANS(G1210))*COS(RADIANS(E1204))*COS(RADIANS(T1194))))</f>
        <v>#DIV/0!</v>
      </c>
      <c r="U1210" t="e">
        <f>IF(DEGREES(ACOS(SIN(RADIANS(G1210))*SIN(RADIANS(E1204))+COS(RADIANS(G1210))*COS(RADIANS(E1204))*COS(RADIANS(U1194))))&gt;90,0,$F$4*$F$5/E1203^2*(SIN(RADIANS(G1210))*SIN(RADIANS(E1204))+COS(RADIANS(G1210))*COS(RADIANS(E1204))*COS(RADIANS(U1194))))</f>
        <v>#DIV/0!</v>
      </c>
      <c r="V1210" t="e">
        <f>IF(DEGREES(ACOS(SIN(RADIANS(G1210))*SIN(RADIANS(E1204))+COS(RADIANS(G1210))*COS(RADIANS(E1204))*COS(RADIANS(V1194))))&gt;90,0,$F$4*$F$5/E1203^2*(SIN(RADIANS(G1210))*SIN(RADIANS(E1204))+COS(RADIANS(G1210))*COS(RADIANS(E1204))*COS(RADIANS(V1194))))</f>
        <v>#DIV/0!</v>
      </c>
      <c r="W1210" t="e">
        <f>IF(DEGREES(ACOS(SIN(RADIANS(G1210))*SIN(RADIANS(E1204))+COS(RADIANS(G1210))*COS(RADIANS(E1204))*COS(RADIANS(W1194))))&gt;90,0,$F$4*$F$5/E1203^2*(SIN(RADIANS(G1210))*SIN(RADIANS(E1204))+COS(RADIANS(G1210))*COS(RADIANS(E1204))*COS(RADIANS(W1194))))</f>
        <v>#DIV/0!</v>
      </c>
      <c r="X1210" t="e">
        <f>IF(DEGREES(ACOS(SIN(RADIANS(G1210))*SIN(RADIANS(E1204))+COS(RADIANS(G1210))*COS(RADIANS(E1204))*COS(RADIANS(X1194))))&gt;90,0,$F$4*$F$5/E1203^2*(SIN(RADIANS(G1210))*SIN(RADIANS(E1204))+COS(RADIANS(G1210))*COS(RADIANS(E1204))*COS(RADIANS(X1194))))</f>
        <v>#DIV/0!</v>
      </c>
      <c r="Y1210" t="e">
        <f>IF(DEGREES(ACOS(SIN(RADIANS(G1210))*SIN(RADIANS(E1204))+COS(RADIANS(G1210))*COS(RADIANS(E1204))*COS(RADIANS(Y1194))))&gt;90,0,$F$4*$F$5/E1203^2*(SIN(RADIANS(G1210))*SIN(RADIANS(E1204))+COS(RADIANS(G1210))*COS(RADIANS(E1204))*COS(RADIANS(Y1194))))</f>
        <v>#DIV/0!</v>
      </c>
      <c r="Z1210" t="e">
        <f>IF(DEGREES(ACOS(SIN(RADIANS(G1210))*SIN(RADIANS(E1204))+COS(RADIANS(G1210))*COS(RADIANS(E1204))*COS(RADIANS(Z1194))))&gt;90,0,$F$4*$F$5/E1203^2*(SIN(RADIANS(G1210))*SIN(RADIANS(E1204))+COS(RADIANS(G1210))*COS(RADIANS(E1204))*COS(RADIANS(Z1194))))</f>
        <v>#DIV/0!</v>
      </c>
      <c r="AA1210" t="e">
        <f>IF(DEGREES(ACOS(SIN(RADIANS(G1210))*SIN(RADIANS(E1204))+COS(RADIANS(G1210))*COS(RADIANS(E1204))*COS(RADIANS(AA1194))))&gt;90,0,$F$4*$F$5/E1203^2*(SIN(RADIANS(G1210))*SIN(RADIANS(E1204))+COS(RADIANS(G1210))*COS(RADIANS(E1204))*COS(RADIANS(AA1194))))</f>
        <v>#DIV/0!</v>
      </c>
      <c r="AB1210" t="e">
        <f>IF(DEGREES(ACOS(SIN(RADIANS(G1210))*SIN(RADIANS(E1204))+COS(RADIANS(G1210))*COS(RADIANS(E1204))*COS(RADIANS(AB1194))))&gt;90,0,$F$4*$F$5/E1203^2*(SIN(RADIANS(G1210))*SIN(RADIANS(E1204))+COS(RADIANS(G1210))*COS(RADIANS(E1204))*COS(RADIANS(AB1194))))</f>
        <v>#DIV/0!</v>
      </c>
      <c r="AC1210" t="e">
        <f>IF(DEGREES(ACOS(SIN(RADIANS(G1210))*SIN(RADIANS(E1204))+COS(RADIANS(G1210))*COS(RADIANS(E1204))*COS(RADIANS(AC1194))))&gt;90,0,$F$4*$F$5/E1203^2*(SIN(RADIANS(G1210))*SIN(RADIANS(E1204))+COS(RADIANS(G1210))*COS(RADIANS(E1204))*COS(RADIANS(AC1194))))</f>
        <v>#DIV/0!</v>
      </c>
      <c r="AD1210" t="e">
        <f>IF(DEGREES(ACOS(SIN(RADIANS(G1210))*SIN(RADIANS(E1204))+COS(RADIANS(G1210))*COS(RADIANS(E1204))*COS(RADIANS(AD1194))))&gt;90,0,$F$4*$F$5/E1203^2*(SIN(RADIANS(G1210))*SIN(RADIANS(E1204))+COS(RADIANS(G1210))*COS(RADIANS(E1204))*COS(RADIANS(AD1194))))</f>
        <v>#DIV/0!</v>
      </c>
      <c r="AE1210" t="e">
        <f>IF(DEGREES(ACOS(SIN(RADIANS(G1210))*SIN(RADIANS(E1204))+COS(RADIANS(G1210))*COS(RADIANS(E1204))*COS(RADIANS(AE1194))))&gt;90,0,$F$4*$F$5/E1203^2*(SIN(RADIANS(G1210))*SIN(RADIANS(E1204))+COS(RADIANS(G1210))*COS(RADIANS(E1204))*COS(RADIANS(AE1194))))</f>
        <v>#DIV/0!</v>
      </c>
      <c r="AF1210" t="e">
        <f>IF(DEGREES(ACOS(SIN(RADIANS(G1210))*SIN(RADIANS(E1204))+COS(RADIANS(G1210))*COS(RADIANS(E1204))*COS(RADIANS(AF1194))))&gt;90,0,$F$4*$F$5/E1203^2*(SIN(RADIANS(G1210))*SIN(RADIANS(E1204))+COS(RADIANS(G1210))*COS(RADIANS(E1204))*COS(RADIANS(AF1194))))</f>
        <v>#DIV/0!</v>
      </c>
      <c r="AG1210" t="e">
        <f>IF(DEGREES(ACOS(SIN(RADIANS(G1210))*SIN(RADIANS(E1204))+COS(RADIANS(G1210))*COS(RADIANS(E1204))*COS(RADIANS(AG1194))))&gt;90,0,$F$4*$F$5/E1203^2*(SIN(RADIANS(G1210))*SIN(RADIANS(E1204))+COS(RADIANS(G1210))*COS(RADIANS(E1204))*COS(RADIANS(AG1194))))</f>
        <v>#DIV/0!</v>
      </c>
      <c r="AH1210" t="e">
        <f>IF(DEGREES(ACOS(SIN(RADIANS(G1210))*SIN(RADIANS(E1204))+COS(RADIANS(G1210))*COS(RADIANS(E1204))*COS(RADIANS(AH1194))))&gt;90,0,$F$4*$F$5/E1203^2*(SIN(RADIANS(G1210))*SIN(RADIANS(E1204))+COS(RADIANS(G1210))*COS(RADIANS(E1204))*COS(RADIANS(AH1194))))</f>
        <v>#DIV/0!</v>
      </c>
      <c r="AI1210" t="e">
        <f>IF(DEGREES(ACOS(SIN(RADIANS(G1210))*SIN(RADIANS(E1204))+COS(RADIANS(G1210))*COS(RADIANS(E1204))*COS(RADIANS(AI1194))))&gt;90,0,$F$4*$F$5/E1203^2*(SIN(RADIANS(G1210))*SIN(RADIANS(E1204))+COS(RADIANS(G1210))*COS(RADIANS(E1204))*COS(RADIANS(AI1194))))</f>
        <v>#DIV/0!</v>
      </c>
      <c r="AJ1210" t="e">
        <f>IF(DEGREES(ACOS(SIN(RADIANS(G1210))*SIN(RADIANS(E1204))+COS(RADIANS(G1210))*COS(RADIANS(E1204))*COS(RADIANS(AJ1194))))&gt;90,0,$F$4*$F$5/E1203^2*(SIN(RADIANS(G1210))*SIN(RADIANS(E1204))+COS(RADIANS(G1210))*COS(RADIANS(E1204))*COS(RADIANS(AJ1194))))</f>
        <v>#DIV/0!</v>
      </c>
      <c r="AK1210">
        <f>IF(DEGREES(ACOS(SIN(RADIANS(G1210))*SIN(RADIANS(E1204))+COS(RADIANS(G1210))*COS(RADIANS(E1204))*COS(RADIANS(AK1194))))&gt;90,0,$F$4*$F$5/E1203^2*(SIN(RADIANS(G1210))*SIN(RADIANS(E1204))+COS(RADIANS(G1210))*COS(RADIANS(E1204))*COS(RADIANS(AK1194))))</f>
        <v>0</v>
      </c>
      <c r="AL1210">
        <f>IF(DEGREES(ACOS(SIN(RADIANS(G1210))*SIN(RADIANS(E1204))+COS(RADIANS(G1210))*COS(RADIANS(E1204))*COS(RADIANS(AL1194))))&gt;90,0,$F$4*$F$5/E1203^2*(SIN(RADIANS(G1210))*SIN(RADIANS(E1204))+COS(RADIANS(G1210))*COS(RADIANS(E1204))*COS(RADIANS(AL1194))))</f>
        <v>0</v>
      </c>
      <c r="AM1210">
        <f>IF(DEGREES(ACOS(SIN(RADIANS(G1210))*SIN(RADIANS(E1204))+COS(RADIANS(G1210))*COS(RADIANS(E1204))*COS(RADIANS(AM1194))))&gt;90,0,$F$4*$F$5/E1203^2*(SIN(RADIANS(G1210))*SIN(RADIANS(E1204))+COS(RADIANS(G1210))*COS(RADIANS(E1204))*COS(RADIANS(AM1194))))</f>
        <v>0</v>
      </c>
      <c r="AN1210">
        <f>IF(DEGREES(ACOS(SIN(RADIANS(G1210))*SIN(RADIANS(E1204))+COS(RADIANS(G1210))*COS(RADIANS(E1204))*COS(RADIANS(AN1194))))&gt;90,0,$F$4*$F$5/E1203^2*(SIN(RADIANS(G1210))*SIN(RADIANS(E1204))+COS(RADIANS(G1210))*COS(RADIANS(E1204))*COS(RADIANS(AN1194))))</f>
        <v>0</v>
      </c>
      <c r="AO1210">
        <f>IF(DEGREES(ACOS(SIN(RADIANS(G1210))*SIN(RADIANS(E1204))+COS(RADIANS(G1210))*COS(RADIANS(E1204))*COS(RADIANS(AO1194))))&gt;90,0,$F$4*$F$5/E1203^2*(SIN(RADIANS(G1210))*SIN(RADIANS(E1204))+COS(RADIANS(G1210))*COS(RADIANS(E1204))*COS(RADIANS(AO1194))))</f>
        <v>0</v>
      </c>
      <c r="AP1210">
        <f>IF(DEGREES(ACOS(SIN(RADIANS(G1210))*SIN(RADIANS(E1204))+COS(RADIANS(G1210))*COS(RADIANS(E1204))*COS(RADIANS(AP1194))))&gt;90,0,$F$4*$F$5/E1203^2*(SIN(RADIANS(G1210))*SIN(RADIANS(E1204))+COS(RADIANS(G1210))*COS(RADIANS(E1204))*COS(RADIANS(AP1194))))</f>
        <v>0</v>
      </c>
      <c r="AQ1210">
        <f>IF(DEGREES(ACOS(SIN(RADIANS(G1210))*SIN(RADIANS(E1204))+COS(RADIANS(G1210))*COS(RADIANS(E1204))*COS(RADIANS(AQ1194))))&gt;90,0,$F$4*$F$5/E1203^2*(SIN(RADIANS(G1210))*SIN(RADIANS(E1204))+COS(RADIANS(G1210))*COS(RADIANS(E1204))*COS(RADIANS(AQ1194))))</f>
        <v>0</v>
      </c>
      <c r="AR1210">
        <f>IF(DEGREES(ACOS(SIN(RADIANS(G1210))*SIN(RADIANS(E1204))+COS(RADIANS(G1210))*COS(RADIANS(E1204))*COS(RADIANS(AR1194))))&gt;90,0,$F$4*$F$5/E1203^2*(SIN(RADIANS(G1210))*SIN(RADIANS(E1204))+COS(RADIANS(G1210))*COS(RADIANS(E1204))*COS(RADIANS(AR1194))))</f>
        <v>0</v>
      </c>
    </row>
    <row r="1211" spans="2:44" x14ac:dyDescent="0.5">
      <c r="G1211">
        <v>-60</v>
      </c>
      <c r="I1211">
        <f>IF(DEGREES(ACOS(SIN(RADIANS(G1211))*SIN(RADIANS(E1204))+COS(RADIANS(G1211))*COS(RADIANS(E1204))*COS(RADIANS(I1194))))&gt;90,0,$F$4*$F$5/E1203^2*(SIN(RADIANS(G1211))*SIN(RADIANS(E1204))+COS(RADIANS(G1211))*COS(RADIANS(E1204))*COS(RADIANS(I1194))))</f>
        <v>0</v>
      </c>
      <c r="J1211">
        <f>IF(DEGREES(ACOS(SIN(RADIANS(G1211))*SIN(RADIANS(E1204))+COS(RADIANS(G1211))*COS(RADIANS(E1204))*COS(RADIANS(J1194))))&gt;90,0,$F$4*$F$5/E1203^2*(SIN(RADIANS(G1211))*SIN(RADIANS(E1204))+COS(RADIANS(G1211))*COS(RADIANS(E1204))*COS(RADIANS(J1194))))</f>
        <v>0</v>
      </c>
      <c r="K1211">
        <f>IF(DEGREES(ACOS(SIN(RADIANS(G1211))*SIN(RADIANS(E1204))+COS(RADIANS(G1211))*COS(RADIANS(E1204))*COS(RADIANS(K1194))))&gt;90,0,$F$4*$F$5/E1203^2*(SIN(RADIANS(G1211))*SIN(RADIANS(E1204))+COS(RADIANS(G1211))*COS(RADIANS(E1204))*COS(RADIANS(K1194))))</f>
        <v>0</v>
      </c>
      <c r="L1211">
        <f>IF(DEGREES(ACOS(SIN(RADIANS(G1211))*SIN(RADIANS(E1204))+COS(RADIANS(G1211))*COS(RADIANS(E1204))*COS(RADIANS(L1194))))&gt;90,0,$F$4*$F$5/E1203^2*(SIN(RADIANS(G1211))*SIN(RADIANS(E1204))+COS(RADIANS(G1211))*COS(RADIANS(E1204))*COS(RADIANS(L1194))))</f>
        <v>0</v>
      </c>
      <c r="M1211">
        <f>IF(DEGREES(ACOS(SIN(RADIANS(G1211))*SIN(RADIANS(E1204))+COS(RADIANS(G1211))*COS(RADIANS(E1204))*COS(RADIANS(M1194))))&gt;90,0,$F$4*$F$5/E1203^2*(SIN(RADIANS(G1211))*SIN(RADIANS(E1204))+COS(RADIANS(G1211))*COS(RADIANS(E1204))*COS(RADIANS(M1194))))</f>
        <v>0</v>
      </c>
      <c r="N1211">
        <f>IF(DEGREES(ACOS(SIN(RADIANS(G1211))*SIN(RADIANS(E1204))+COS(RADIANS(G1211))*COS(RADIANS(E1204))*COS(RADIANS(N1194))))&gt;90,0,$F$4*$F$5/E1203^2*(SIN(RADIANS(G1211))*SIN(RADIANS(E1204))+COS(RADIANS(G1211))*COS(RADIANS(E1204))*COS(RADIANS(N1194))))</f>
        <v>0</v>
      </c>
      <c r="O1211">
        <f>IF(DEGREES(ACOS(SIN(RADIANS(G1211))*SIN(RADIANS(E1204))+COS(RADIANS(G1211))*COS(RADIANS(E1204))*COS(RADIANS(O1194))))&gt;90,0,$F$4*$F$5/E1203^2*(SIN(RADIANS(G1211))*SIN(RADIANS(E1204))+COS(RADIANS(G1211))*COS(RADIANS(E1204))*COS(RADIANS(O1194))))</f>
        <v>0</v>
      </c>
      <c r="P1211">
        <f>IF(DEGREES(ACOS(SIN(RADIANS(G1211))*SIN(RADIANS(E1204))+COS(RADIANS(G1211))*COS(RADIANS(E1204))*COS(RADIANS(P1194))))&gt;90,0,$F$4*$F$5/E1203^2*(SIN(RADIANS(G1211))*SIN(RADIANS(E1204))+COS(RADIANS(G1211))*COS(RADIANS(E1204))*COS(RADIANS(P1194))))</f>
        <v>0</v>
      </c>
      <c r="Q1211">
        <f>IF(DEGREES(ACOS(SIN(RADIANS(G1211))*SIN(RADIANS(E1204))+COS(RADIANS(G1211))*COS(RADIANS(E1204))*COS(RADIANS(Q1194))))&gt;90,0,$F$4*$F$5/E1203^2*(SIN(RADIANS(G1211))*SIN(RADIANS(E1204))+COS(RADIANS(G1211))*COS(RADIANS(E1204))*COS(RADIANS(Q1194))))</f>
        <v>0</v>
      </c>
      <c r="R1211" t="e">
        <f>IF(DEGREES(ACOS(SIN(RADIANS(G1211))*SIN(RADIANS(E1204))+COS(RADIANS(G1211))*COS(RADIANS(E1204))*COS(RADIANS(R1194))))&gt;90,0,$F$4*$F$5/E1203^2*(SIN(RADIANS(G1211))*SIN(RADIANS(E1204))+COS(RADIANS(G1211))*COS(RADIANS(E1204))*COS(RADIANS(R1194))))</f>
        <v>#DIV/0!</v>
      </c>
      <c r="S1211" t="e">
        <f>IF(DEGREES(ACOS(SIN(RADIANS(G1211))*SIN(RADIANS(E1204))+COS(RADIANS(G1211))*COS(RADIANS(E1204))*COS(RADIANS(S1194))))&gt;90,0,$F$4*$F$5/E1203^2*(SIN(RADIANS(G1211))*SIN(RADIANS(E1204))+COS(RADIANS(G1211))*COS(RADIANS(E1204))*COS(RADIANS(S1194))))</f>
        <v>#DIV/0!</v>
      </c>
      <c r="T1211" t="e">
        <f>IF(DEGREES(ACOS(SIN(RADIANS(G1211))*SIN(RADIANS(E1204))+COS(RADIANS(G1211))*COS(RADIANS(E1204))*COS(RADIANS(T1194))))&gt;90,0,$F$4*$F$5/E1203^2*(SIN(RADIANS(G1211))*SIN(RADIANS(E1204))+COS(RADIANS(G1211))*COS(RADIANS(E1204))*COS(RADIANS(T1194))))</f>
        <v>#DIV/0!</v>
      </c>
      <c r="U1211" t="e">
        <f>IF(DEGREES(ACOS(SIN(RADIANS(G1211))*SIN(RADIANS(E1204))+COS(RADIANS(G1211))*COS(RADIANS(E1204))*COS(RADIANS(U1194))))&gt;90,0,$F$4*$F$5/E1203^2*(SIN(RADIANS(G1211))*SIN(RADIANS(E1204))+COS(RADIANS(G1211))*COS(RADIANS(E1204))*COS(RADIANS(U1194))))</f>
        <v>#DIV/0!</v>
      </c>
      <c r="V1211" t="e">
        <f>IF(DEGREES(ACOS(SIN(RADIANS(G1211))*SIN(RADIANS(E1204))+COS(RADIANS(G1211))*COS(RADIANS(E1204))*COS(RADIANS(V1194))))&gt;90,0,$F$4*$F$5/E1203^2*(SIN(RADIANS(G1211))*SIN(RADIANS(E1204))+COS(RADIANS(G1211))*COS(RADIANS(E1204))*COS(RADIANS(V1194))))</f>
        <v>#DIV/0!</v>
      </c>
      <c r="W1211" t="e">
        <f>IF(DEGREES(ACOS(SIN(RADIANS(G1211))*SIN(RADIANS(E1204))+COS(RADIANS(G1211))*COS(RADIANS(E1204))*COS(RADIANS(W1194))))&gt;90,0,$F$4*$F$5/E1203^2*(SIN(RADIANS(G1211))*SIN(RADIANS(E1204))+COS(RADIANS(G1211))*COS(RADIANS(E1204))*COS(RADIANS(W1194))))</f>
        <v>#DIV/0!</v>
      </c>
      <c r="X1211" t="e">
        <f>IF(DEGREES(ACOS(SIN(RADIANS(G1211))*SIN(RADIANS(E1204))+COS(RADIANS(G1211))*COS(RADIANS(E1204))*COS(RADIANS(X1194))))&gt;90,0,$F$4*$F$5/E1203^2*(SIN(RADIANS(G1211))*SIN(RADIANS(E1204))+COS(RADIANS(G1211))*COS(RADIANS(E1204))*COS(RADIANS(X1194))))</f>
        <v>#DIV/0!</v>
      </c>
      <c r="Y1211" t="e">
        <f>IF(DEGREES(ACOS(SIN(RADIANS(G1211))*SIN(RADIANS(E1204))+COS(RADIANS(G1211))*COS(RADIANS(E1204))*COS(RADIANS(Y1194))))&gt;90,0,$F$4*$F$5/E1203^2*(SIN(RADIANS(G1211))*SIN(RADIANS(E1204))+COS(RADIANS(G1211))*COS(RADIANS(E1204))*COS(RADIANS(Y1194))))</f>
        <v>#DIV/0!</v>
      </c>
      <c r="Z1211" t="e">
        <f>IF(DEGREES(ACOS(SIN(RADIANS(G1211))*SIN(RADIANS(E1204))+COS(RADIANS(G1211))*COS(RADIANS(E1204))*COS(RADIANS(Z1194))))&gt;90,0,$F$4*$F$5/E1203^2*(SIN(RADIANS(G1211))*SIN(RADIANS(E1204))+COS(RADIANS(G1211))*COS(RADIANS(E1204))*COS(RADIANS(Z1194))))</f>
        <v>#DIV/0!</v>
      </c>
      <c r="AA1211" t="e">
        <f>IF(DEGREES(ACOS(SIN(RADIANS(G1211))*SIN(RADIANS(E1204))+COS(RADIANS(G1211))*COS(RADIANS(E1204))*COS(RADIANS(AA1194))))&gt;90,0,$F$4*$F$5/E1203^2*(SIN(RADIANS(G1211))*SIN(RADIANS(E1204))+COS(RADIANS(G1211))*COS(RADIANS(E1204))*COS(RADIANS(AA1194))))</f>
        <v>#DIV/0!</v>
      </c>
      <c r="AB1211" t="e">
        <f>IF(DEGREES(ACOS(SIN(RADIANS(G1211))*SIN(RADIANS(E1204))+COS(RADIANS(G1211))*COS(RADIANS(E1204))*COS(RADIANS(AB1194))))&gt;90,0,$F$4*$F$5/E1203^2*(SIN(RADIANS(G1211))*SIN(RADIANS(E1204))+COS(RADIANS(G1211))*COS(RADIANS(E1204))*COS(RADIANS(AB1194))))</f>
        <v>#DIV/0!</v>
      </c>
      <c r="AC1211" t="e">
        <f>IF(DEGREES(ACOS(SIN(RADIANS(G1211))*SIN(RADIANS(E1204))+COS(RADIANS(G1211))*COS(RADIANS(E1204))*COS(RADIANS(AC1194))))&gt;90,0,$F$4*$F$5/E1203^2*(SIN(RADIANS(G1211))*SIN(RADIANS(E1204))+COS(RADIANS(G1211))*COS(RADIANS(E1204))*COS(RADIANS(AC1194))))</f>
        <v>#DIV/0!</v>
      </c>
      <c r="AD1211" t="e">
        <f>IF(DEGREES(ACOS(SIN(RADIANS(G1211))*SIN(RADIANS(E1204))+COS(RADIANS(G1211))*COS(RADIANS(E1204))*COS(RADIANS(AD1194))))&gt;90,0,$F$4*$F$5/E1203^2*(SIN(RADIANS(G1211))*SIN(RADIANS(E1204))+COS(RADIANS(G1211))*COS(RADIANS(E1204))*COS(RADIANS(AD1194))))</f>
        <v>#DIV/0!</v>
      </c>
      <c r="AE1211" t="e">
        <f>IF(DEGREES(ACOS(SIN(RADIANS(G1211))*SIN(RADIANS(E1204))+COS(RADIANS(G1211))*COS(RADIANS(E1204))*COS(RADIANS(AE1194))))&gt;90,0,$F$4*$F$5/E1203^2*(SIN(RADIANS(G1211))*SIN(RADIANS(E1204))+COS(RADIANS(G1211))*COS(RADIANS(E1204))*COS(RADIANS(AE1194))))</f>
        <v>#DIV/0!</v>
      </c>
      <c r="AF1211" t="e">
        <f>IF(DEGREES(ACOS(SIN(RADIANS(G1211))*SIN(RADIANS(E1204))+COS(RADIANS(G1211))*COS(RADIANS(E1204))*COS(RADIANS(AF1194))))&gt;90,0,$F$4*$F$5/E1203^2*(SIN(RADIANS(G1211))*SIN(RADIANS(E1204))+COS(RADIANS(G1211))*COS(RADIANS(E1204))*COS(RADIANS(AF1194))))</f>
        <v>#DIV/0!</v>
      </c>
      <c r="AG1211" t="e">
        <f>IF(DEGREES(ACOS(SIN(RADIANS(G1211))*SIN(RADIANS(E1204))+COS(RADIANS(G1211))*COS(RADIANS(E1204))*COS(RADIANS(AG1194))))&gt;90,0,$F$4*$F$5/E1203^2*(SIN(RADIANS(G1211))*SIN(RADIANS(E1204))+COS(RADIANS(G1211))*COS(RADIANS(E1204))*COS(RADIANS(AG1194))))</f>
        <v>#DIV/0!</v>
      </c>
      <c r="AH1211" t="e">
        <f>IF(DEGREES(ACOS(SIN(RADIANS(G1211))*SIN(RADIANS(E1204))+COS(RADIANS(G1211))*COS(RADIANS(E1204))*COS(RADIANS(AH1194))))&gt;90,0,$F$4*$F$5/E1203^2*(SIN(RADIANS(G1211))*SIN(RADIANS(E1204))+COS(RADIANS(G1211))*COS(RADIANS(E1204))*COS(RADIANS(AH1194))))</f>
        <v>#DIV/0!</v>
      </c>
      <c r="AI1211" t="e">
        <f>IF(DEGREES(ACOS(SIN(RADIANS(G1211))*SIN(RADIANS(E1204))+COS(RADIANS(G1211))*COS(RADIANS(E1204))*COS(RADIANS(AI1194))))&gt;90,0,$F$4*$F$5/E1203^2*(SIN(RADIANS(G1211))*SIN(RADIANS(E1204))+COS(RADIANS(G1211))*COS(RADIANS(E1204))*COS(RADIANS(AI1194))))</f>
        <v>#DIV/0!</v>
      </c>
      <c r="AJ1211" t="e">
        <f>IF(DEGREES(ACOS(SIN(RADIANS(G1211))*SIN(RADIANS(E1204))+COS(RADIANS(G1211))*COS(RADIANS(E1204))*COS(RADIANS(AJ1194))))&gt;90,0,$F$4*$F$5/E1203^2*(SIN(RADIANS(G1211))*SIN(RADIANS(E1204))+COS(RADIANS(G1211))*COS(RADIANS(E1204))*COS(RADIANS(AJ1194))))</f>
        <v>#DIV/0!</v>
      </c>
      <c r="AK1211">
        <f>IF(DEGREES(ACOS(SIN(RADIANS(G1211))*SIN(RADIANS(E1204))+COS(RADIANS(G1211))*COS(RADIANS(E1204))*COS(RADIANS(AK1194))))&gt;90,0,$F$4*$F$5/E1203^2*(SIN(RADIANS(G1211))*SIN(RADIANS(E1204))+COS(RADIANS(G1211))*COS(RADIANS(E1204))*COS(RADIANS(AK1194))))</f>
        <v>0</v>
      </c>
      <c r="AL1211">
        <f>IF(DEGREES(ACOS(SIN(RADIANS(G1211))*SIN(RADIANS(E1204))+COS(RADIANS(G1211))*COS(RADIANS(E1204))*COS(RADIANS(AL1194))))&gt;90,0,$F$4*$F$5/E1203^2*(SIN(RADIANS(G1211))*SIN(RADIANS(E1204))+COS(RADIANS(G1211))*COS(RADIANS(E1204))*COS(RADIANS(AL1194))))</f>
        <v>0</v>
      </c>
      <c r="AM1211">
        <f>IF(DEGREES(ACOS(SIN(RADIANS(G1211))*SIN(RADIANS(E1204))+COS(RADIANS(G1211))*COS(RADIANS(E1204))*COS(RADIANS(AM1194))))&gt;90,0,$F$4*$F$5/E1203^2*(SIN(RADIANS(G1211))*SIN(RADIANS(E1204))+COS(RADIANS(G1211))*COS(RADIANS(E1204))*COS(RADIANS(AM1194))))</f>
        <v>0</v>
      </c>
      <c r="AN1211">
        <f>IF(DEGREES(ACOS(SIN(RADIANS(G1211))*SIN(RADIANS(E1204))+COS(RADIANS(G1211))*COS(RADIANS(E1204))*COS(RADIANS(AN1194))))&gt;90,0,$F$4*$F$5/E1203^2*(SIN(RADIANS(G1211))*SIN(RADIANS(E1204))+COS(RADIANS(G1211))*COS(RADIANS(E1204))*COS(RADIANS(AN1194))))</f>
        <v>0</v>
      </c>
      <c r="AO1211">
        <f>IF(DEGREES(ACOS(SIN(RADIANS(G1211))*SIN(RADIANS(E1204))+COS(RADIANS(G1211))*COS(RADIANS(E1204))*COS(RADIANS(AO1194))))&gt;90,0,$F$4*$F$5/E1203^2*(SIN(RADIANS(G1211))*SIN(RADIANS(E1204))+COS(RADIANS(G1211))*COS(RADIANS(E1204))*COS(RADIANS(AO1194))))</f>
        <v>0</v>
      </c>
      <c r="AP1211">
        <f>IF(DEGREES(ACOS(SIN(RADIANS(G1211))*SIN(RADIANS(E1204))+COS(RADIANS(G1211))*COS(RADIANS(E1204))*COS(RADIANS(AP1194))))&gt;90,0,$F$4*$F$5/E1203^2*(SIN(RADIANS(G1211))*SIN(RADIANS(E1204))+COS(RADIANS(G1211))*COS(RADIANS(E1204))*COS(RADIANS(AP1194))))</f>
        <v>0</v>
      </c>
      <c r="AQ1211">
        <f>IF(DEGREES(ACOS(SIN(RADIANS(G1211))*SIN(RADIANS(E1204))+COS(RADIANS(G1211))*COS(RADIANS(E1204))*COS(RADIANS(AQ1194))))&gt;90,0,$F$4*$F$5/E1203^2*(SIN(RADIANS(G1211))*SIN(RADIANS(E1204))+COS(RADIANS(G1211))*COS(RADIANS(E1204))*COS(RADIANS(AQ1194))))</f>
        <v>0</v>
      </c>
      <c r="AR1211">
        <f>IF(DEGREES(ACOS(SIN(RADIANS(G1211))*SIN(RADIANS(E1204))+COS(RADIANS(G1211))*COS(RADIANS(E1204))*COS(RADIANS(AR1194))))&gt;90,0,$F$4*$F$5/E1203^2*(SIN(RADIANS(G1211))*SIN(RADIANS(E1204))+COS(RADIANS(G1211))*COS(RADIANS(E1204))*COS(RADIANS(AR1194))))</f>
        <v>0</v>
      </c>
    </row>
    <row r="1212" spans="2:44" x14ac:dyDescent="0.5">
      <c r="G1212">
        <v>-70</v>
      </c>
      <c r="I1212">
        <f>IF(DEGREES(ACOS(SIN(RADIANS(G1212))*SIN(RADIANS(E1204))+COS(RADIANS(G1212))*COS(RADIANS(E1204))*COS(RADIANS(I1194))))&gt;90,0,$F$4*$F$5/E1203^2*(SIN(RADIANS(G1212))*SIN(RADIANS(E1204))+COS(RADIANS(G1212))*COS(RADIANS(E1204))*COS(RADIANS(I1194))))</f>
        <v>0</v>
      </c>
      <c r="J1212">
        <f>IF(DEGREES(ACOS(SIN(RADIANS(G1212))*SIN(RADIANS(E1204))+COS(RADIANS(G1212))*COS(RADIANS(E1204))*COS(RADIANS(J1194))))&gt;90,0,$F$4*$F$5/E1203^2*(SIN(RADIANS(G1212))*SIN(RADIANS(E1204))+COS(RADIANS(G1212))*COS(RADIANS(E1204))*COS(RADIANS(J1194))))</f>
        <v>0</v>
      </c>
      <c r="K1212">
        <f>IF(DEGREES(ACOS(SIN(RADIANS(G1212))*SIN(RADIANS(E1204))+COS(RADIANS(G1212))*COS(RADIANS(E1204))*COS(RADIANS(K1194))))&gt;90,0,$F$4*$F$5/E1203^2*(SIN(RADIANS(G1212))*SIN(RADIANS(E1204))+COS(RADIANS(G1212))*COS(RADIANS(E1204))*COS(RADIANS(K1194))))</f>
        <v>0</v>
      </c>
      <c r="L1212">
        <f>IF(DEGREES(ACOS(SIN(RADIANS(G1212))*SIN(RADIANS(E1204))+COS(RADIANS(G1212))*COS(RADIANS(E1204))*COS(RADIANS(L1194))))&gt;90,0,$F$4*$F$5/E1203^2*(SIN(RADIANS(G1212))*SIN(RADIANS(E1204))+COS(RADIANS(G1212))*COS(RADIANS(E1204))*COS(RADIANS(L1194))))</f>
        <v>0</v>
      </c>
      <c r="M1212">
        <f>IF(DEGREES(ACOS(SIN(RADIANS(G1212))*SIN(RADIANS(E1204))+COS(RADIANS(G1212))*COS(RADIANS(E1204))*COS(RADIANS(M1194))))&gt;90,0,$F$4*$F$5/E1203^2*(SIN(RADIANS(G1212))*SIN(RADIANS(E1204))+COS(RADIANS(G1212))*COS(RADIANS(E1204))*COS(RADIANS(M1194))))</f>
        <v>0</v>
      </c>
      <c r="N1212">
        <f>IF(DEGREES(ACOS(SIN(RADIANS(G1212))*SIN(RADIANS(E1204))+COS(RADIANS(G1212))*COS(RADIANS(E1204))*COS(RADIANS(N1194))))&gt;90,0,$F$4*$F$5/E1203^2*(SIN(RADIANS(G1212))*SIN(RADIANS(E1204))+COS(RADIANS(G1212))*COS(RADIANS(E1204))*COS(RADIANS(N1194))))</f>
        <v>0</v>
      </c>
      <c r="O1212">
        <f>IF(DEGREES(ACOS(SIN(RADIANS(G1212))*SIN(RADIANS(E1204))+COS(RADIANS(G1212))*COS(RADIANS(E1204))*COS(RADIANS(O1194))))&gt;90,0,$F$4*$F$5/E1203^2*(SIN(RADIANS(G1212))*SIN(RADIANS(E1204))+COS(RADIANS(G1212))*COS(RADIANS(E1204))*COS(RADIANS(O1194))))</f>
        <v>0</v>
      </c>
      <c r="P1212">
        <f>IF(DEGREES(ACOS(SIN(RADIANS(G1212))*SIN(RADIANS(E1204))+COS(RADIANS(G1212))*COS(RADIANS(E1204))*COS(RADIANS(P1194))))&gt;90,0,$F$4*$F$5/E1203^2*(SIN(RADIANS(G1212))*SIN(RADIANS(E1204))+COS(RADIANS(G1212))*COS(RADIANS(E1204))*COS(RADIANS(P1194))))</f>
        <v>0</v>
      </c>
      <c r="Q1212">
        <f>IF(DEGREES(ACOS(SIN(RADIANS(G1212))*SIN(RADIANS(E1204))+COS(RADIANS(G1212))*COS(RADIANS(E1204))*COS(RADIANS(Q1194))))&gt;90,0,$F$4*$F$5/E1203^2*(SIN(RADIANS(G1212))*SIN(RADIANS(E1204))+COS(RADIANS(G1212))*COS(RADIANS(E1204))*COS(RADIANS(Q1194))))</f>
        <v>0</v>
      </c>
      <c r="R1212" t="e">
        <f>IF(DEGREES(ACOS(SIN(RADIANS(G1212))*SIN(RADIANS(E1204))+COS(RADIANS(G1212))*COS(RADIANS(E1204))*COS(RADIANS(R1194))))&gt;90,0,$F$4*$F$5/E1203^2*(SIN(RADIANS(G1212))*SIN(RADIANS(E1204))+COS(RADIANS(G1212))*COS(RADIANS(E1204))*COS(RADIANS(R1194))))</f>
        <v>#DIV/0!</v>
      </c>
      <c r="S1212" t="e">
        <f>IF(DEGREES(ACOS(SIN(RADIANS(G1212))*SIN(RADIANS(E1204))+COS(RADIANS(G1212))*COS(RADIANS(E1204))*COS(RADIANS(S1194))))&gt;90,0,$F$4*$F$5/E1203^2*(SIN(RADIANS(G1212))*SIN(RADIANS(E1204))+COS(RADIANS(G1212))*COS(RADIANS(E1204))*COS(RADIANS(S1194))))</f>
        <v>#DIV/0!</v>
      </c>
      <c r="T1212" t="e">
        <f>IF(DEGREES(ACOS(SIN(RADIANS(G1212))*SIN(RADIANS(E1204))+COS(RADIANS(G1212))*COS(RADIANS(E1204))*COS(RADIANS(T1194))))&gt;90,0,$F$4*$F$5/E1203^2*(SIN(RADIANS(G1212))*SIN(RADIANS(E1204))+COS(RADIANS(G1212))*COS(RADIANS(E1204))*COS(RADIANS(T1194))))</f>
        <v>#DIV/0!</v>
      </c>
      <c r="U1212" t="e">
        <f>IF(DEGREES(ACOS(SIN(RADIANS(G1212))*SIN(RADIANS(E1204))+COS(RADIANS(G1212))*COS(RADIANS(E1204))*COS(RADIANS(U1194))))&gt;90,0,$F$4*$F$5/E1203^2*(SIN(RADIANS(G1212))*SIN(RADIANS(E1204))+COS(RADIANS(G1212))*COS(RADIANS(E1204))*COS(RADIANS(U1194))))</f>
        <v>#DIV/0!</v>
      </c>
      <c r="V1212" t="e">
        <f>IF(DEGREES(ACOS(SIN(RADIANS(G1212))*SIN(RADIANS(E1204))+COS(RADIANS(G1212))*COS(RADIANS(E1204))*COS(RADIANS(V1194))))&gt;90,0,$F$4*$F$5/E1203^2*(SIN(RADIANS(G1212))*SIN(RADIANS(E1204))+COS(RADIANS(G1212))*COS(RADIANS(E1204))*COS(RADIANS(V1194))))</f>
        <v>#DIV/0!</v>
      </c>
      <c r="W1212" t="e">
        <f>IF(DEGREES(ACOS(SIN(RADIANS(G1212))*SIN(RADIANS(E1204))+COS(RADIANS(G1212))*COS(RADIANS(E1204))*COS(RADIANS(W1194))))&gt;90,0,$F$4*$F$5/E1203^2*(SIN(RADIANS(G1212))*SIN(RADIANS(E1204))+COS(RADIANS(G1212))*COS(RADIANS(E1204))*COS(RADIANS(W1194))))</f>
        <v>#DIV/0!</v>
      </c>
      <c r="X1212" t="e">
        <f>IF(DEGREES(ACOS(SIN(RADIANS(G1212))*SIN(RADIANS(E1204))+COS(RADIANS(G1212))*COS(RADIANS(E1204))*COS(RADIANS(X1194))))&gt;90,0,$F$4*$F$5/E1203^2*(SIN(RADIANS(G1212))*SIN(RADIANS(E1204))+COS(RADIANS(G1212))*COS(RADIANS(E1204))*COS(RADIANS(X1194))))</f>
        <v>#DIV/0!</v>
      </c>
      <c r="Y1212" t="e">
        <f>IF(DEGREES(ACOS(SIN(RADIANS(G1212))*SIN(RADIANS(E1204))+COS(RADIANS(G1212))*COS(RADIANS(E1204))*COS(RADIANS(Y1194))))&gt;90,0,$F$4*$F$5/E1203^2*(SIN(RADIANS(G1212))*SIN(RADIANS(E1204))+COS(RADIANS(G1212))*COS(RADIANS(E1204))*COS(RADIANS(Y1194))))</f>
        <v>#DIV/0!</v>
      </c>
      <c r="Z1212" t="e">
        <f>IF(DEGREES(ACOS(SIN(RADIANS(G1212))*SIN(RADIANS(E1204))+COS(RADIANS(G1212))*COS(RADIANS(E1204))*COS(RADIANS(Z1194))))&gt;90,0,$F$4*$F$5/E1203^2*(SIN(RADIANS(G1212))*SIN(RADIANS(E1204))+COS(RADIANS(G1212))*COS(RADIANS(E1204))*COS(RADIANS(Z1194))))</f>
        <v>#DIV/0!</v>
      </c>
      <c r="AA1212" t="e">
        <f>IF(DEGREES(ACOS(SIN(RADIANS(G1212))*SIN(RADIANS(E1204))+COS(RADIANS(G1212))*COS(RADIANS(E1204))*COS(RADIANS(AA1194))))&gt;90,0,$F$4*$F$5/E1203^2*(SIN(RADIANS(G1212))*SIN(RADIANS(E1204))+COS(RADIANS(G1212))*COS(RADIANS(E1204))*COS(RADIANS(AA1194))))</f>
        <v>#DIV/0!</v>
      </c>
      <c r="AB1212" t="e">
        <f>IF(DEGREES(ACOS(SIN(RADIANS(G1212))*SIN(RADIANS(E1204))+COS(RADIANS(G1212))*COS(RADIANS(E1204))*COS(RADIANS(AB1194))))&gt;90,0,$F$4*$F$5/E1203^2*(SIN(RADIANS(G1212))*SIN(RADIANS(E1204))+COS(RADIANS(G1212))*COS(RADIANS(E1204))*COS(RADIANS(AB1194))))</f>
        <v>#DIV/0!</v>
      </c>
      <c r="AC1212" t="e">
        <f>IF(DEGREES(ACOS(SIN(RADIANS(G1212))*SIN(RADIANS(E1204))+COS(RADIANS(G1212))*COS(RADIANS(E1204))*COS(RADIANS(AC1194))))&gt;90,0,$F$4*$F$5/E1203^2*(SIN(RADIANS(G1212))*SIN(RADIANS(E1204))+COS(RADIANS(G1212))*COS(RADIANS(E1204))*COS(RADIANS(AC1194))))</f>
        <v>#DIV/0!</v>
      </c>
      <c r="AD1212" t="e">
        <f>IF(DEGREES(ACOS(SIN(RADIANS(G1212))*SIN(RADIANS(E1204))+COS(RADIANS(G1212))*COS(RADIANS(E1204))*COS(RADIANS(AD1194))))&gt;90,0,$F$4*$F$5/E1203^2*(SIN(RADIANS(G1212))*SIN(RADIANS(E1204))+COS(RADIANS(G1212))*COS(RADIANS(E1204))*COS(RADIANS(AD1194))))</f>
        <v>#DIV/0!</v>
      </c>
      <c r="AE1212" t="e">
        <f>IF(DEGREES(ACOS(SIN(RADIANS(G1212))*SIN(RADIANS(E1204))+COS(RADIANS(G1212))*COS(RADIANS(E1204))*COS(RADIANS(AE1194))))&gt;90,0,$F$4*$F$5/E1203^2*(SIN(RADIANS(G1212))*SIN(RADIANS(E1204))+COS(RADIANS(G1212))*COS(RADIANS(E1204))*COS(RADIANS(AE1194))))</f>
        <v>#DIV/0!</v>
      </c>
      <c r="AF1212" t="e">
        <f>IF(DEGREES(ACOS(SIN(RADIANS(G1212))*SIN(RADIANS(E1204))+COS(RADIANS(G1212))*COS(RADIANS(E1204))*COS(RADIANS(AF1194))))&gt;90,0,$F$4*$F$5/E1203^2*(SIN(RADIANS(G1212))*SIN(RADIANS(E1204))+COS(RADIANS(G1212))*COS(RADIANS(E1204))*COS(RADIANS(AF1194))))</f>
        <v>#DIV/0!</v>
      </c>
      <c r="AG1212" t="e">
        <f>IF(DEGREES(ACOS(SIN(RADIANS(G1212))*SIN(RADIANS(E1204))+COS(RADIANS(G1212))*COS(RADIANS(E1204))*COS(RADIANS(AG1194))))&gt;90,0,$F$4*$F$5/E1203^2*(SIN(RADIANS(G1212))*SIN(RADIANS(E1204))+COS(RADIANS(G1212))*COS(RADIANS(E1204))*COS(RADIANS(AG1194))))</f>
        <v>#DIV/0!</v>
      </c>
      <c r="AH1212" t="e">
        <f>IF(DEGREES(ACOS(SIN(RADIANS(G1212))*SIN(RADIANS(E1204))+COS(RADIANS(G1212))*COS(RADIANS(E1204))*COS(RADIANS(AH1194))))&gt;90,0,$F$4*$F$5/E1203^2*(SIN(RADIANS(G1212))*SIN(RADIANS(E1204))+COS(RADIANS(G1212))*COS(RADIANS(E1204))*COS(RADIANS(AH1194))))</f>
        <v>#DIV/0!</v>
      </c>
      <c r="AI1212" t="e">
        <f>IF(DEGREES(ACOS(SIN(RADIANS(G1212))*SIN(RADIANS(E1204))+COS(RADIANS(G1212))*COS(RADIANS(E1204))*COS(RADIANS(AI1194))))&gt;90,0,$F$4*$F$5/E1203^2*(SIN(RADIANS(G1212))*SIN(RADIANS(E1204))+COS(RADIANS(G1212))*COS(RADIANS(E1204))*COS(RADIANS(AI1194))))</f>
        <v>#DIV/0!</v>
      </c>
      <c r="AJ1212" t="e">
        <f>IF(DEGREES(ACOS(SIN(RADIANS(G1212))*SIN(RADIANS(E1204))+COS(RADIANS(G1212))*COS(RADIANS(E1204))*COS(RADIANS(AJ1194))))&gt;90,0,$F$4*$F$5/E1203^2*(SIN(RADIANS(G1212))*SIN(RADIANS(E1204))+COS(RADIANS(G1212))*COS(RADIANS(E1204))*COS(RADIANS(AJ1194))))</f>
        <v>#DIV/0!</v>
      </c>
      <c r="AK1212">
        <f>IF(DEGREES(ACOS(SIN(RADIANS(G1212))*SIN(RADIANS(E1204))+COS(RADIANS(G1212))*COS(RADIANS(E1204))*COS(RADIANS(AK1194))))&gt;90,0,$F$4*$F$5/E1203^2*(SIN(RADIANS(G1212))*SIN(RADIANS(E1204))+COS(RADIANS(G1212))*COS(RADIANS(E1204))*COS(RADIANS(AK1194))))</f>
        <v>0</v>
      </c>
      <c r="AL1212">
        <f>IF(DEGREES(ACOS(SIN(RADIANS(G1212))*SIN(RADIANS(E1204))+COS(RADIANS(G1212))*COS(RADIANS(E1204))*COS(RADIANS(AL1194))))&gt;90,0,$F$4*$F$5/E1203^2*(SIN(RADIANS(G1212))*SIN(RADIANS(E1204))+COS(RADIANS(G1212))*COS(RADIANS(E1204))*COS(RADIANS(AL1194))))</f>
        <v>0</v>
      </c>
      <c r="AM1212">
        <f>IF(DEGREES(ACOS(SIN(RADIANS(G1212))*SIN(RADIANS(E1204))+COS(RADIANS(G1212))*COS(RADIANS(E1204))*COS(RADIANS(AM1194))))&gt;90,0,$F$4*$F$5/E1203^2*(SIN(RADIANS(G1212))*SIN(RADIANS(E1204))+COS(RADIANS(G1212))*COS(RADIANS(E1204))*COS(RADIANS(AM1194))))</f>
        <v>0</v>
      </c>
      <c r="AN1212">
        <f>IF(DEGREES(ACOS(SIN(RADIANS(G1212))*SIN(RADIANS(E1204))+COS(RADIANS(G1212))*COS(RADIANS(E1204))*COS(RADIANS(AN1194))))&gt;90,0,$F$4*$F$5/E1203^2*(SIN(RADIANS(G1212))*SIN(RADIANS(E1204))+COS(RADIANS(G1212))*COS(RADIANS(E1204))*COS(RADIANS(AN1194))))</f>
        <v>0</v>
      </c>
      <c r="AO1212">
        <f>IF(DEGREES(ACOS(SIN(RADIANS(G1212))*SIN(RADIANS(E1204))+COS(RADIANS(G1212))*COS(RADIANS(E1204))*COS(RADIANS(AO1194))))&gt;90,0,$F$4*$F$5/E1203^2*(SIN(RADIANS(G1212))*SIN(RADIANS(E1204))+COS(RADIANS(G1212))*COS(RADIANS(E1204))*COS(RADIANS(AO1194))))</f>
        <v>0</v>
      </c>
      <c r="AP1212">
        <f>IF(DEGREES(ACOS(SIN(RADIANS(G1212))*SIN(RADIANS(E1204))+COS(RADIANS(G1212))*COS(RADIANS(E1204))*COS(RADIANS(AP1194))))&gt;90,0,$F$4*$F$5/E1203^2*(SIN(RADIANS(G1212))*SIN(RADIANS(E1204))+COS(RADIANS(G1212))*COS(RADIANS(E1204))*COS(RADIANS(AP1194))))</f>
        <v>0</v>
      </c>
      <c r="AQ1212">
        <f>IF(DEGREES(ACOS(SIN(RADIANS(G1212))*SIN(RADIANS(E1204))+COS(RADIANS(G1212))*COS(RADIANS(E1204))*COS(RADIANS(AQ1194))))&gt;90,0,$F$4*$F$5/E1203^2*(SIN(RADIANS(G1212))*SIN(RADIANS(E1204))+COS(RADIANS(G1212))*COS(RADIANS(E1204))*COS(RADIANS(AQ1194))))</f>
        <v>0</v>
      </c>
      <c r="AR1212">
        <f>IF(DEGREES(ACOS(SIN(RADIANS(G1212))*SIN(RADIANS(E1204))+COS(RADIANS(G1212))*COS(RADIANS(E1204))*COS(RADIANS(AR1194))))&gt;90,0,$F$4*$F$5/E1203^2*(SIN(RADIANS(G1212))*SIN(RADIANS(E1204))+COS(RADIANS(G1212))*COS(RADIANS(E1204))*COS(RADIANS(AR1194))))</f>
        <v>0</v>
      </c>
    </row>
    <row r="1213" spans="2:44" x14ac:dyDescent="0.5">
      <c r="G1213">
        <v>-80</v>
      </c>
      <c r="I1213">
        <f>IF(DEGREES(ACOS(SIN(RADIANS(G1213))*SIN(RADIANS(E1204))+COS(RADIANS(G1213))*COS(RADIANS(E1204))*COS(RADIANS(I1194))))&gt;90,0,$F$4*$F$5/E1203^2*(SIN(RADIANS(G1213))*SIN(RADIANS(E1204))+COS(RADIANS(G1213))*COS(RADIANS(E1204))*COS(RADIANS(I1194))))</f>
        <v>0</v>
      </c>
      <c r="J1213">
        <f>IF(DEGREES(ACOS(SIN(RADIANS(G1213))*SIN(RADIANS(E1204))+COS(RADIANS(G1213))*COS(RADIANS(E1204))*COS(RADIANS(J1194))))&gt;90,0,$F$4*$F$5/E1203^2*(SIN(RADIANS(G1213))*SIN(RADIANS(E1204))+COS(RADIANS(G1213))*COS(RADIANS(E1204))*COS(RADIANS(J1194))))</f>
        <v>0</v>
      </c>
      <c r="K1213">
        <f>IF(DEGREES(ACOS(SIN(RADIANS(G1213))*SIN(RADIANS(E1204))+COS(RADIANS(G1213))*COS(RADIANS(E1204))*COS(RADIANS(K1194))))&gt;90,0,$F$4*$F$5/E1203^2*(SIN(RADIANS(G1213))*SIN(RADIANS(E1204))+COS(RADIANS(G1213))*COS(RADIANS(E1204))*COS(RADIANS(K1194))))</f>
        <v>0</v>
      </c>
      <c r="L1213">
        <f>IF(DEGREES(ACOS(SIN(RADIANS(G1213))*SIN(RADIANS(E1204))+COS(RADIANS(G1213))*COS(RADIANS(E1204))*COS(RADIANS(L1194))))&gt;90,0,$F$4*$F$5/E1203^2*(SIN(RADIANS(G1213))*SIN(RADIANS(E1204))+COS(RADIANS(G1213))*COS(RADIANS(E1204))*COS(RADIANS(L1194))))</f>
        <v>0</v>
      </c>
      <c r="M1213">
        <f>IF(DEGREES(ACOS(SIN(RADIANS(G1213))*SIN(RADIANS(E1204))+COS(RADIANS(G1213))*COS(RADIANS(E1204))*COS(RADIANS(M1194))))&gt;90,0,$F$4*$F$5/E1203^2*(SIN(RADIANS(G1213))*SIN(RADIANS(E1204))+COS(RADIANS(G1213))*COS(RADIANS(E1204))*COS(RADIANS(M1194))))</f>
        <v>0</v>
      </c>
      <c r="N1213">
        <f>IF(DEGREES(ACOS(SIN(RADIANS(G1213))*SIN(RADIANS(E1204))+COS(RADIANS(G1213))*COS(RADIANS(E1204))*COS(RADIANS(N1194))))&gt;90,0,$F$4*$F$5/E1203^2*(SIN(RADIANS(G1213))*SIN(RADIANS(E1204))+COS(RADIANS(G1213))*COS(RADIANS(E1204))*COS(RADIANS(N1194))))</f>
        <v>0</v>
      </c>
      <c r="O1213">
        <f>IF(DEGREES(ACOS(SIN(RADIANS(G1213))*SIN(RADIANS(E1204))+COS(RADIANS(G1213))*COS(RADIANS(E1204))*COS(RADIANS(O1194))))&gt;90,0,$F$4*$F$5/E1203^2*(SIN(RADIANS(G1213))*SIN(RADIANS(E1204))+COS(RADIANS(G1213))*COS(RADIANS(E1204))*COS(RADIANS(O1194))))</f>
        <v>0</v>
      </c>
      <c r="P1213">
        <f>IF(DEGREES(ACOS(SIN(RADIANS(G1213))*SIN(RADIANS(E1204))+COS(RADIANS(G1213))*COS(RADIANS(E1204))*COS(RADIANS(P1194))))&gt;90,0,$F$4*$F$5/E1203^2*(SIN(RADIANS(G1213))*SIN(RADIANS(E1204))+COS(RADIANS(G1213))*COS(RADIANS(E1204))*COS(RADIANS(P1194))))</f>
        <v>0</v>
      </c>
      <c r="Q1213">
        <f>IF(DEGREES(ACOS(SIN(RADIANS(G1213))*SIN(RADIANS(E1204))+COS(RADIANS(G1213))*COS(RADIANS(E1204))*COS(RADIANS(Q1194))))&gt;90,0,$F$4*$F$5/E1203^2*(SIN(RADIANS(G1213))*SIN(RADIANS(E1204))+COS(RADIANS(G1213))*COS(RADIANS(E1204))*COS(RADIANS(Q1194))))</f>
        <v>0</v>
      </c>
      <c r="R1213" t="e">
        <f>IF(DEGREES(ACOS(SIN(RADIANS(G1213))*SIN(RADIANS(E1204))+COS(RADIANS(G1213))*COS(RADIANS(E1204))*COS(RADIANS(R1194))))&gt;90,0,$F$4*$F$5/E1203^2*(SIN(RADIANS(G1213))*SIN(RADIANS(E1204))+COS(RADIANS(G1213))*COS(RADIANS(E1204))*COS(RADIANS(R1194))))</f>
        <v>#DIV/0!</v>
      </c>
      <c r="S1213" t="e">
        <f>IF(DEGREES(ACOS(SIN(RADIANS(G1213))*SIN(RADIANS(E1204))+COS(RADIANS(G1213))*COS(RADIANS(E1204))*COS(RADIANS(S1194))))&gt;90,0,$F$4*$F$5/E1203^2*(SIN(RADIANS(G1213))*SIN(RADIANS(E1204))+COS(RADIANS(G1213))*COS(RADIANS(E1204))*COS(RADIANS(S1194))))</f>
        <v>#DIV/0!</v>
      </c>
      <c r="T1213" t="e">
        <f>IF(DEGREES(ACOS(SIN(RADIANS(G1213))*SIN(RADIANS(E1204))+COS(RADIANS(G1213))*COS(RADIANS(E1204))*COS(RADIANS(T1194))))&gt;90,0,$F$4*$F$5/E1203^2*(SIN(RADIANS(G1213))*SIN(RADIANS(E1204))+COS(RADIANS(G1213))*COS(RADIANS(E1204))*COS(RADIANS(T1194))))</f>
        <v>#DIV/0!</v>
      </c>
      <c r="U1213" t="e">
        <f>IF(DEGREES(ACOS(SIN(RADIANS(G1213))*SIN(RADIANS(E1204))+COS(RADIANS(G1213))*COS(RADIANS(E1204))*COS(RADIANS(U1194))))&gt;90,0,$F$4*$F$5/E1203^2*(SIN(RADIANS(G1213))*SIN(RADIANS(E1204))+COS(RADIANS(G1213))*COS(RADIANS(E1204))*COS(RADIANS(U1194))))</f>
        <v>#DIV/0!</v>
      </c>
      <c r="V1213" t="e">
        <f>IF(DEGREES(ACOS(SIN(RADIANS(G1213))*SIN(RADIANS(E1204))+COS(RADIANS(G1213))*COS(RADIANS(E1204))*COS(RADIANS(V1194))))&gt;90,0,$F$4*$F$5/E1203^2*(SIN(RADIANS(G1213))*SIN(RADIANS(E1204))+COS(RADIANS(G1213))*COS(RADIANS(E1204))*COS(RADIANS(V1194))))</f>
        <v>#DIV/0!</v>
      </c>
      <c r="W1213" t="e">
        <f>IF(DEGREES(ACOS(SIN(RADIANS(G1213))*SIN(RADIANS(E1204))+COS(RADIANS(G1213))*COS(RADIANS(E1204))*COS(RADIANS(W1194))))&gt;90,0,$F$4*$F$5/E1203^2*(SIN(RADIANS(G1213))*SIN(RADIANS(E1204))+COS(RADIANS(G1213))*COS(RADIANS(E1204))*COS(RADIANS(W1194))))</f>
        <v>#DIV/0!</v>
      </c>
      <c r="X1213" t="e">
        <f>IF(DEGREES(ACOS(SIN(RADIANS(G1213))*SIN(RADIANS(E1204))+COS(RADIANS(G1213))*COS(RADIANS(E1204))*COS(RADIANS(X1194))))&gt;90,0,$F$4*$F$5/E1203^2*(SIN(RADIANS(G1213))*SIN(RADIANS(E1204))+COS(RADIANS(G1213))*COS(RADIANS(E1204))*COS(RADIANS(X1194))))</f>
        <v>#DIV/0!</v>
      </c>
      <c r="Y1213" t="e">
        <f>IF(DEGREES(ACOS(SIN(RADIANS(G1213))*SIN(RADIANS(E1204))+COS(RADIANS(G1213))*COS(RADIANS(E1204))*COS(RADIANS(Y1194))))&gt;90,0,$F$4*$F$5/E1203^2*(SIN(RADIANS(G1213))*SIN(RADIANS(E1204))+COS(RADIANS(G1213))*COS(RADIANS(E1204))*COS(RADIANS(Y1194))))</f>
        <v>#DIV/0!</v>
      </c>
      <c r="Z1213" t="e">
        <f>IF(DEGREES(ACOS(SIN(RADIANS(G1213))*SIN(RADIANS(E1204))+COS(RADIANS(G1213))*COS(RADIANS(E1204))*COS(RADIANS(Z1194))))&gt;90,0,$F$4*$F$5/E1203^2*(SIN(RADIANS(G1213))*SIN(RADIANS(E1204))+COS(RADIANS(G1213))*COS(RADIANS(E1204))*COS(RADIANS(Z1194))))</f>
        <v>#DIV/0!</v>
      </c>
      <c r="AA1213" t="e">
        <f>IF(DEGREES(ACOS(SIN(RADIANS(G1213))*SIN(RADIANS(E1204))+COS(RADIANS(G1213))*COS(RADIANS(E1204))*COS(RADIANS(AA1194))))&gt;90,0,$F$4*$F$5/E1203^2*(SIN(RADIANS(G1213))*SIN(RADIANS(E1204))+COS(RADIANS(G1213))*COS(RADIANS(E1204))*COS(RADIANS(AA1194))))</f>
        <v>#DIV/0!</v>
      </c>
      <c r="AB1213" t="e">
        <f>IF(DEGREES(ACOS(SIN(RADIANS(G1213))*SIN(RADIANS(E1204))+COS(RADIANS(G1213))*COS(RADIANS(E1204))*COS(RADIANS(AB1194))))&gt;90,0,$F$4*$F$5/E1203^2*(SIN(RADIANS(G1213))*SIN(RADIANS(E1204))+COS(RADIANS(G1213))*COS(RADIANS(E1204))*COS(RADIANS(AB1194))))</f>
        <v>#DIV/0!</v>
      </c>
      <c r="AC1213" t="e">
        <f>IF(DEGREES(ACOS(SIN(RADIANS(G1213))*SIN(RADIANS(E1204))+COS(RADIANS(G1213))*COS(RADIANS(E1204))*COS(RADIANS(AC1194))))&gt;90,0,$F$4*$F$5/E1203^2*(SIN(RADIANS(G1213))*SIN(RADIANS(E1204))+COS(RADIANS(G1213))*COS(RADIANS(E1204))*COS(RADIANS(AC1194))))</f>
        <v>#DIV/0!</v>
      </c>
      <c r="AD1213" t="e">
        <f>IF(DEGREES(ACOS(SIN(RADIANS(G1213))*SIN(RADIANS(E1204))+COS(RADIANS(G1213))*COS(RADIANS(E1204))*COS(RADIANS(AD1194))))&gt;90,0,$F$4*$F$5/E1203^2*(SIN(RADIANS(G1213))*SIN(RADIANS(E1204))+COS(RADIANS(G1213))*COS(RADIANS(E1204))*COS(RADIANS(AD1194))))</f>
        <v>#DIV/0!</v>
      </c>
      <c r="AE1213" t="e">
        <f>IF(DEGREES(ACOS(SIN(RADIANS(G1213))*SIN(RADIANS(E1204))+COS(RADIANS(G1213))*COS(RADIANS(E1204))*COS(RADIANS(AE1194))))&gt;90,0,$F$4*$F$5/E1203^2*(SIN(RADIANS(G1213))*SIN(RADIANS(E1204))+COS(RADIANS(G1213))*COS(RADIANS(E1204))*COS(RADIANS(AE1194))))</f>
        <v>#DIV/0!</v>
      </c>
      <c r="AF1213" t="e">
        <f>IF(DEGREES(ACOS(SIN(RADIANS(G1213))*SIN(RADIANS(E1204))+COS(RADIANS(G1213))*COS(RADIANS(E1204))*COS(RADIANS(AF1194))))&gt;90,0,$F$4*$F$5/E1203^2*(SIN(RADIANS(G1213))*SIN(RADIANS(E1204))+COS(RADIANS(G1213))*COS(RADIANS(E1204))*COS(RADIANS(AF1194))))</f>
        <v>#DIV/0!</v>
      </c>
      <c r="AG1213" t="e">
        <f>IF(DEGREES(ACOS(SIN(RADIANS(G1213))*SIN(RADIANS(E1204))+COS(RADIANS(G1213))*COS(RADIANS(E1204))*COS(RADIANS(AG1194))))&gt;90,0,$F$4*$F$5/E1203^2*(SIN(RADIANS(G1213))*SIN(RADIANS(E1204))+COS(RADIANS(G1213))*COS(RADIANS(E1204))*COS(RADIANS(AG1194))))</f>
        <v>#DIV/0!</v>
      </c>
      <c r="AH1213" t="e">
        <f>IF(DEGREES(ACOS(SIN(RADIANS(G1213))*SIN(RADIANS(E1204))+COS(RADIANS(G1213))*COS(RADIANS(E1204))*COS(RADIANS(AH1194))))&gt;90,0,$F$4*$F$5/E1203^2*(SIN(RADIANS(G1213))*SIN(RADIANS(E1204))+COS(RADIANS(G1213))*COS(RADIANS(E1204))*COS(RADIANS(AH1194))))</f>
        <v>#DIV/0!</v>
      </c>
      <c r="AI1213" t="e">
        <f>IF(DEGREES(ACOS(SIN(RADIANS(G1213))*SIN(RADIANS(E1204))+COS(RADIANS(G1213))*COS(RADIANS(E1204))*COS(RADIANS(AI1194))))&gt;90,0,$F$4*$F$5/E1203^2*(SIN(RADIANS(G1213))*SIN(RADIANS(E1204))+COS(RADIANS(G1213))*COS(RADIANS(E1204))*COS(RADIANS(AI1194))))</f>
        <v>#DIV/0!</v>
      </c>
      <c r="AJ1213" t="e">
        <f>IF(DEGREES(ACOS(SIN(RADIANS(G1213))*SIN(RADIANS(E1204))+COS(RADIANS(G1213))*COS(RADIANS(E1204))*COS(RADIANS(AJ1194))))&gt;90,0,$F$4*$F$5/E1203^2*(SIN(RADIANS(G1213))*SIN(RADIANS(E1204))+COS(RADIANS(G1213))*COS(RADIANS(E1204))*COS(RADIANS(AJ1194))))</f>
        <v>#DIV/0!</v>
      </c>
      <c r="AK1213">
        <f>IF(DEGREES(ACOS(SIN(RADIANS(G1213))*SIN(RADIANS(E1204))+COS(RADIANS(G1213))*COS(RADIANS(E1204))*COS(RADIANS(AK1194))))&gt;90,0,$F$4*$F$5/E1203^2*(SIN(RADIANS(G1213))*SIN(RADIANS(E1204))+COS(RADIANS(G1213))*COS(RADIANS(E1204))*COS(RADIANS(AK1194))))</f>
        <v>0</v>
      </c>
      <c r="AL1213">
        <f>IF(DEGREES(ACOS(SIN(RADIANS(G1213))*SIN(RADIANS(E1204))+COS(RADIANS(G1213))*COS(RADIANS(E1204))*COS(RADIANS(AL1194))))&gt;90,0,$F$4*$F$5/E1203^2*(SIN(RADIANS(G1213))*SIN(RADIANS(E1204))+COS(RADIANS(G1213))*COS(RADIANS(E1204))*COS(RADIANS(AL1194))))</f>
        <v>0</v>
      </c>
      <c r="AM1213">
        <f>IF(DEGREES(ACOS(SIN(RADIANS(G1213))*SIN(RADIANS(E1204))+COS(RADIANS(G1213))*COS(RADIANS(E1204))*COS(RADIANS(AM1194))))&gt;90,0,$F$4*$F$5/E1203^2*(SIN(RADIANS(G1213))*SIN(RADIANS(E1204))+COS(RADIANS(G1213))*COS(RADIANS(E1204))*COS(RADIANS(AM1194))))</f>
        <v>0</v>
      </c>
      <c r="AN1213">
        <f>IF(DEGREES(ACOS(SIN(RADIANS(G1213))*SIN(RADIANS(E1204))+COS(RADIANS(G1213))*COS(RADIANS(E1204))*COS(RADIANS(AN1194))))&gt;90,0,$F$4*$F$5/E1203^2*(SIN(RADIANS(G1213))*SIN(RADIANS(E1204))+COS(RADIANS(G1213))*COS(RADIANS(E1204))*COS(RADIANS(AN1194))))</f>
        <v>0</v>
      </c>
      <c r="AO1213">
        <f>IF(DEGREES(ACOS(SIN(RADIANS(G1213))*SIN(RADIANS(E1204))+COS(RADIANS(G1213))*COS(RADIANS(E1204))*COS(RADIANS(AO1194))))&gt;90,0,$F$4*$F$5/E1203^2*(SIN(RADIANS(G1213))*SIN(RADIANS(E1204))+COS(RADIANS(G1213))*COS(RADIANS(E1204))*COS(RADIANS(AO1194))))</f>
        <v>0</v>
      </c>
      <c r="AP1213">
        <f>IF(DEGREES(ACOS(SIN(RADIANS(G1213))*SIN(RADIANS(E1204))+COS(RADIANS(G1213))*COS(RADIANS(E1204))*COS(RADIANS(AP1194))))&gt;90,0,$F$4*$F$5/E1203^2*(SIN(RADIANS(G1213))*SIN(RADIANS(E1204))+COS(RADIANS(G1213))*COS(RADIANS(E1204))*COS(RADIANS(AP1194))))</f>
        <v>0</v>
      </c>
      <c r="AQ1213">
        <f>IF(DEGREES(ACOS(SIN(RADIANS(G1213))*SIN(RADIANS(E1204))+COS(RADIANS(G1213))*COS(RADIANS(E1204))*COS(RADIANS(AQ1194))))&gt;90,0,$F$4*$F$5/E1203^2*(SIN(RADIANS(G1213))*SIN(RADIANS(E1204))+COS(RADIANS(G1213))*COS(RADIANS(E1204))*COS(RADIANS(AQ1194))))</f>
        <v>0</v>
      </c>
      <c r="AR1213">
        <f>IF(DEGREES(ACOS(SIN(RADIANS(G1213))*SIN(RADIANS(E1204))+COS(RADIANS(G1213))*COS(RADIANS(E1204))*COS(RADIANS(AR1194))))&gt;90,0,$F$4*$F$5/E1203^2*(SIN(RADIANS(G1213))*SIN(RADIANS(E1204))+COS(RADIANS(G1213))*COS(RADIANS(E1204))*COS(RADIANS(AR1194))))</f>
        <v>0</v>
      </c>
    </row>
    <row r="1214" spans="2:44" x14ac:dyDescent="0.5">
      <c r="G1214">
        <v>-90</v>
      </c>
      <c r="I1214" t="e">
        <f>IF(DEGREES(ACOS(SIN(RADIANS(G1214))*SIN(RADIANS(E1204))+COS(RADIANS(G1214))*COS(RADIANS(E1204))*COS(RADIANS(I1194))))&gt;90,0,$F$4*$F$5/E1203^2*(SIN(RADIANS(G1214))*SIN(RADIANS(E1204))+COS(RADIANS(G1214))*COS(RADIANS(E1204))*COS(RADIANS(I1194))))</f>
        <v>#DIV/0!</v>
      </c>
      <c r="J1214" t="e">
        <f>IF(DEGREES(ACOS(SIN(RADIANS(G1214))*SIN(RADIANS(E1204))+COS(RADIANS(G1214))*COS(RADIANS(E1204))*COS(RADIANS(J1194))))&gt;90,0,$F$4*$F$5/E1203^2*(SIN(RADIANS(G1214))*SIN(RADIANS(E1204))+COS(RADIANS(G1214))*COS(RADIANS(E1204))*COS(RADIANS(J1194))))</f>
        <v>#DIV/0!</v>
      </c>
      <c r="K1214" t="e">
        <f>IF(DEGREES(ACOS(SIN(RADIANS(G1214))*SIN(RADIANS(E1204))+COS(RADIANS(G1214))*COS(RADIANS(E1204))*COS(RADIANS(K1194))))&gt;90,0,$F$4*$F$5/E1203^2*(SIN(RADIANS(G1214))*SIN(RADIANS(E1204))+COS(RADIANS(G1214))*COS(RADIANS(E1204))*COS(RADIANS(K1194))))</f>
        <v>#DIV/0!</v>
      </c>
      <c r="L1214" t="e">
        <f>IF(DEGREES(ACOS(SIN(RADIANS(G1214))*SIN(RADIANS(E1204))+COS(RADIANS(G1214))*COS(RADIANS(E1204))*COS(RADIANS(L1194))))&gt;90,0,$F$4*$F$5/E1203^2*(SIN(RADIANS(G1214))*SIN(RADIANS(E1204))+COS(RADIANS(G1214))*COS(RADIANS(E1204))*COS(RADIANS(L1194))))</f>
        <v>#DIV/0!</v>
      </c>
      <c r="M1214" t="e">
        <f>IF(DEGREES(ACOS(SIN(RADIANS(G1214))*SIN(RADIANS(E1204))+COS(RADIANS(G1214))*COS(RADIANS(E1204))*COS(RADIANS(M1194))))&gt;90,0,$F$4*$F$5/E1203^2*(SIN(RADIANS(G1214))*SIN(RADIANS(E1204))+COS(RADIANS(G1214))*COS(RADIANS(E1204))*COS(RADIANS(M1194))))</f>
        <v>#DIV/0!</v>
      </c>
      <c r="N1214" t="e">
        <f>IF(DEGREES(ACOS(SIN(RADIANS(G1214))*SIN(RADIANS(E1204))+COS(RADIANS(G1214))*COS(RADIANS(E1204))*COS(RADIANS(N1194))))&gt;90,0,$F$4*$F$5/E1203^2*(SIN(RADIANS(G1214))*SIN(RADIANS(E1204))+COS(RADIANS(G1214))*COS(RADIANS(E1204))*COS(RADIANS(N1194))))</f>
        <v>#DIV/0!</v>
      </c>
      <c r="O1214" t="e">
        <f>IF(DEGREES(ACOS(SIN(RADIANS(G1214))*SIN(RADIANS(E1204))+COS(RADIANS(G1214))*COS(RADIANS(E1204))*COS(RADIANS(O1194))))&gt;90,0,$F$4*$F$5/E1203^2*(SIN(RADIANS(G1214))*SIN(RADIANS(E1204))+COS(RADIANS(G1214))*COS(RADIANS(E1204))*COS(RADIANS(O1194))))</f>
        <v>#DIV/0!</v>
      </c>
      <c r="P1214" t="e">
        <f>IF(DEGREES(ACOS(SIN(RADIANS(G1214))*SIN(RADIANS(E1204))+COS(RADIANS(G1214))*COS(RADIANS(E1204))*COS(RADIANS(P1194))))&gt;90,0,$F$4*$F$5/E1203^2*(SIN(RADIANS(G1214))*SIN(RADIANS(E1204))+COS(RADIANS(G1214))*COS(RADIANS(E1204))*COS(RADIANS(P1194))))</f>
        <v>#DIV/0!</v>
      </c>
      <c r="Q1214" t="e">
        <f>IF(DEGREES(ACOS(SIN(RADIANS(G1214))*SIN(RADIANS(E1204))+COS(RADIANS(G1214))*COS(RADIANS(E1204))*COS(RADIANS(Q1194))))&gt;90,0,$F$4*$F$5/E1203^2*(SIN(RADIANS(G1214))*SIN(RADIANS(E1204))+COS(RADIANS(G1214))*COS(RADIANS(E1204))*COS(RADIANS(Q1194))))</f>
        <v>#DIV/0!</v>
      </c>
      <c r="R1214" t="e">
        <f>IF(DEGREES(ACOS(SIN(RADIANS(G1214))*SIN(RADIANS(E1204))+COS(RADIANS(G1214))*COS(RADIANS(E1204))*COS(RADIANS(R1194))))&gt;90,0,$F$4*$F$5/E1203^2*(SIN(RADIANS(G1214))*SIN(RADIANS(E1204))+COS(RADIANS(G1214))*COS(RADIANS(E1204))*COS(RADIANS(R1194))))</f>
        <v>#DIV/0!</v>
      </c>
      <c r="S1214" t="e">
        <f>IF(DEGREES(ACOS(SIN(RADIANS(G1214))*SIN(RADIANS(E1204))+COS(RADIANS(G1214))*COS(RADIANS(E1204))*COS(RADIANS(S1194))))&gt;90,0,$F$4*$F$5/E1203^2*(SIN(RADIANS(G1214))*SIN(RADIANS(E1204))+COS(RADIANS(G1214))*COS(RADIANS(E1204))*COS(RADIANS(S1194))))</f>
        <v>#DIV/0!</v>
      </c>
      <c r="T1214" t="e">
        <f>IF(DEGREES(ACOS(SIN(RADIANS(G1214))*SIN(RADIANS(E1204))+COS(RADIANS(G1214))*COS(RADIANS(E1204))*COS(RADIANS(T1194))))&gt;90,0,$F$4*$F$5/E1203^2*(SIN(RADIANS(G1214))*SIN(RADIANS(E1204))+COS(RADIANS(G1214))*COS(RADIANS(E1204))*COS(RADIANS(T1194))))</f>
        <v>#DIV/0!</v>
      </c>
      <c r="U1214" t="e">
        <f>IF(DEGREES(ACOS(SIN(RADIANS(G1214))*SIN(RADIANS(E1204))+COS(RADIANS(G1214))*COS(RADIANS(E1204))*COS(RADIANS(U1194))))&gt;90,0,$F$4*$F$5/E1203^2*(SIN(RADIANS(G1214))*SIN(RADIANS(E1204))+COS(RADIANS(G1214))*COS(RADIANS(E1204))*COS(RADIANS(U1194))))</f>
        <v>#DIV/0!</v>
      </c>
      <c r="V1214" t="e">
        <f>IF(DEGREES(ACOS(SIN(RADIANS(G1214))*SIN(RADIANS(E1204))+COS(RADIANS(G1214))*COS(RADIANS(E1204))*COS(RADIANS(V1194))))&gt;90,0,$F$4*$F$5/E1203^2*(SIN(RADIANS(G1214))*SIN(RADIANS(E1204))+COS(RADIANS(G1214))*COS(RADIANS(E1204))*COS(RADIANS(V1194))))</f>
        <v>#DIV/0!</v>
      </c>
      <c r="W1214" t="e">
        <f>IF(DEGREES(ACOS(SIN(RADIANS(G1214))*SIN(RADIANS(E1204))+COS(RADIANS(G1214))*COS(RADIANS(E1204))*COS(RADIANS(W1194))))&gt;90,0,$F$4*$F$5/E1203^2*(SIN(RADIANS(G1214))*SIN(RADIANS(E1204))+COS(RADIANS(G1214))*COS(RADIANS(E1204))*COS(RADIANS(W1194))))</f>
        <v>#DIV/0!</v>
      </c>
      <c r="X1214" t="e">
        <f>IF(DEGREES(ACOS(SIN(RADIANS(G1214))*SIN(RADIANS(E1204))+COS(RADIANS(G1214))*COS(RADIANS(E1204))*COS(RADIANS(X1194))))&gt;90,0,$F$4*$F$5/E1203^2*(SIN(RADIANS(G1214))*SIN(RADIANS(E1204))+COS(RADIANS(G1214))*COS(RADIANS(E1204))*COS(RADIANS(X1194))))</f>
        <v>#DIV/0!</v>
      </c>
      <c r="Y1214" t="e">
        <f>IF(DEGREES(ACOS(SIN(RADIANS(G1214))*SIN(RADIANS(E1204))+COS(RADIANS(G1214))*COS(RADIANS(E1204))*COS(RADIANS(Y1194))))&gt;90,0,$F$4*$F$5/E1203^2*(SIN(RADIANS(G1214))*SIN(RADIANS(E1204))+COS(RADIANS(G1214))*COS(RADIANS(E1204))*COS(RADIANS(Y1194))))</f>
        <v>#DIV/0!</v>
      </c>
      <c r="Z1214" t="e">
        <f>IF(DEGREES(ACOS(SIN(RADIANS(G1214))*SIN(RADIANS(E1204))+COS(RADIANS(G1214))*COS(RADIANS(E1204))*COS(RADIANS(Z1194))))&gt;90,0,$F$4*$F$5/E1203^2*(SIN(RADIANS(G1214))*SIN(RADIANS(E1204))+COS(RADIANS(G1214))*COS(RADIANS(E1204))*COS(RADIANS(Z1194))))</f>
        <v>#DIV/0!</v>
      </c>
      <c r="AA1214" t="e">
        <f>IF(DEGREES(ACOS(SIN(RADIANS(G1214))*SIN(RADIANS(E1204))+COS(RADIANS(G1214))*COS(RADIANS(E1204))*COS(RADIANS(AA1194))))&gt;90,0,$F$4*$F$5/E1203^2*(SIN(RADIANS(G1214))*SIN(RADIANS(E1204))+COS(RADIANS(G1214))*COS(RADIANS(E1204))*COS(RADIANS(AA1194))))</f>
        <v>#DIV/0!</v>
      </c>
      <c r="AB1214" t="e">
        <f>IF(DEGREES(ACOS(SIN(RADIANS(G1214))*SIN(RADIANS(E1204))+COS(RADIANS(G1214))*COS(RADIANS(E1204))*COS(RADIANS(AB1194))))&gt;90,0,$F$4*$F$5/E1203^2*(SIN(RADIANS(G1214))*SIN(RADIANS(E1204))+COS(RADIANS(G1214))*COS(RADIANS(E1204))*COS(RADIANS(AB1194))))</f>
        <v>#DIV/0!</v>
      </c>
      <c r="AC1214" t="e">
        <f>IF(DEGREES(ACOS(SIN(RADIANS(G1214))*SIN(RADIANS(E1204))+COS(RADIANS(G1214))*COS(RADIANS(E1204))*COS(RADIANS(AC1194))))&gt;90,0,$F$4*$F$5/E1203^2*(SIN(RADIANS(G1214))*SIN(RADIANS(E1204))+COS(RADIANS(G1214))*COS(RADIANS(E1204))*COS(RADIANS(AC1194))))</f>
        <v>#DIV/0!</v>
      </c>
      <c r="AD1214" t="e">
        <f>IF(DEGREES(ACOS(SIN(RADIANS(G1214))*SIN(RADIANS(E1204))+COS(RADIANS(G1214))*COS(RADIANS(E1204))*COS(RADIANS(AD1194))))&gt;90,0,$F$4*$F$5/E1203^2*(SIN(RADIANS(G1214))*SIN(RADIANS(E1204))+COS(RADIANS(G1214))*COS(RADIANS(E1204))*COS(RADIANS(AD1194))))</f>
        <v>#DIV/0!</v>
      </c>
      <c r="AE1214" t="e">
        <f>IF(DEGREES(ACOS(SIN(RADIANS(G1214))*SIN(RADIANS(E1204))+COS(RADIANS(G1214))*COS(RADIANS(E1204))*COS(RADIANS(AE1194))))&gt;90,0,$F$4*$F$5/E1203^2*(SIN(RADIANS(G1214))*SIN(RADIANS(E1204))+COS(RADIANS(G1214))*COS(RADIANS(E1204))*COS(RADIANS(AE1194))))</f>
        <v>#DIV/0!</v>
      </c>
      <c r="AF1214" t="e">
        <f>IF(DEGREES(ACOS(SIN(RADIANS(G1214))*SIN(RADIANS(E1204))+COS(RADIANS(G1214))*COS(RADIANS(E1204))*COS(RADIANS(AF1194))))&gt;90,0,$F$4*$F$5/E1203^2*(SIN(RADIANS(G1214))*SIN(RADIANS(E1204))+COS(RADIANS(G1214))*COS(RADIANS(E1204))*COS(RADIANS(AF1194))))</f>
        <v>#DIV/0!</v>
      </c>
      <c r="AG1214" t="e">
        <f>IF(DEGREES(ACOS(SIN(RADIANS(G1214))*SIN(RADIANS(E1204))+COS(RADIANS(G1214))*COS(RADIANS(E1204))*COS(RADIANS(AG1194))))&gt;90,0,$F$4*$F$5/E1203^2*(SIN(RADIANS(G1214))*SIN(RADIANS(E1204))+COS(RADIANS(G1214))*COS(RADIANS(E1204))*COS(RADIANS(AG1194))))</f>
        <v>#DIV/0!</v>
      </c>
      <c r="AH1214" t="e">
        <f>IF(DEGREES(ACOS(SIN(RADIANS(G1214))*SIN(RADIANS(E1204))+COS(RADIANS(G1214))*COS(RADIANS(E1204))*COS(RADIANS(AH1194))))&gt;90,0,$F$4*$F$5/E1203^2*(SIN(RADIANS(G1214))*SIN(RADIANS(E1204))+COS(RADIANS(G1214))*COS(RADIANS(E1204))*COS(RADIANS(AH1194))))</f>
        <v>#DIV/0!</v>
      </c>
      <c r="AI1214" t="e">
        <f>IF(DEGREES(ACOS(SIN(RADIANS(G1214))*SIN(RADIANS(E1204))+COS(RADIANS(G1214))*COS(RADIANS(E1204))*COS(RADIANS(AI1194))))&gt;90,0,$F$4*$F$5/E1203^2*(SIN(RADIANS(G1214))*SIN(RADIANS(E1204))+COS(RADIANS(G1214))*COS(RADIANS(E1204))*COS(RADIANS(AI1194))))</f>
        <v>#DIV/0!</v>
      </c>
      <c r="AJ1214" t="e">
        <f>IF(DEGREES(ACOS(SIN(RADIANS(G1214))*SIN(RADIANS(E1204))+COS(RADIANS(G1214))*COS(RADIANS(E1204))*COS(RADIANS(AJ1194))))&gt;90,0,$F$4*$F$5/E1203^2*(SIN(RADIANS(G1214))*SIN(RADIANS(E1204))+COS(RADIANS(G1214))*COS(RADIANS(E1204))*COS(RADIANS(AJ1194))))</f>
        <v>#DIV/0!</v>
      </c>
      <c r="AK1214" t="e">
        <f>IF(DEGREES(ACOS(SIN(RADIANS(G1214))*SIN(RADIANS(E1204))+COS(RADIANS(G1214))*COS(RADIANS(E1204))*COS(RADIANS(AK1194))))&gt;90,0,$F$4*$F$5/E1203^2*(SIN(RADIANS(G1214))*SIN(RADIANS(E1204))+COS(RADIANS(G1214))*COS(RADIANS(E1204))*COS(RADIANS(AK1194))))</f>
        <v>#DIV/0!</v>
      </c>
      <c r="AL1214" t="e">
        <f>IF(DEGREES(ACOS(SIN(RADIANS(G1214))*SIN(RADIANS(E1204))+COS(RADIANS(G1214))*COS(RADIANS(E1204))*COS(RADIANS(AL1194))))&gt;90,0,$F$4*$F$5/E1203^2*(SIN(RADIANS(G1214))*SIN(RADIANS(E1204))+COS(RADIANS(G1214))*COS(RADIANS(E1204))*COS(RADIANS(AL1194))))</f>
        <v>#DIV/0!</v>
      </c>
      <c r="AM1214" t="e">
        <f>IF(DEGREES(ACOS(SIN(RADIANS(G1214))*SIN(RADIANS(E1204))+COS(RADIANS(G1214))*COS(RADIANS(E1204))*COS(RADIANS(AM1194))))&gt;90,0,$F$4*$F$5/E1203^2*(SIN(RADIANS(G1214))*SIN(RADIANS(E1204))+COS(RADIANS(G1214))*COS(RADIANS(E1204))*COS(RADIANS(AM1194))))</f>
        <v>#DIV/0!</v>
      </c>
      <c r="AN1214" t="e">
        <f>IF(DEGREES(ACOS(SIN(RADIANS(G1214))*SIN(RADIANS(E1204))+COS(RADIANS(G1214))*COS(RADIANS(E1204))*COS(RADIANS(AN1194))))&gt;90,0,$F$4*$F$5/E1203^2*(SIN(RADIANS(G1214))*SIN(RADIANS(E1204))+COS(RADIANS(G1214))*COS(RADIANS(E1204))*COS(RADIANS(AN1194))))</f>
        <v>#DIV/0!</v>
      </c>
      <c r="AO1214" t="e">
        <f>IF(DEGREES(ACOS(SIN(RADIANS(G1214))*SIN(RADIANS(E1204))+COS(RADIANS(G1214))*COS(RADIANS(E1204))*COS(RADIANS(AO1194))))&gt;90,0,$F$4*$F$5/E1203^2*(SIN(RADIANS(G1214))*SIN(RADIANS(E1204))+COS(RADIANS(G1214))*COS(RADIANS(E1204))*COS(RADIANS(AO1194))))</f>
        <v>#DIV/0!</v>
      </c>
      <c r="AP1214" t="e">
        <f>IF(DEGREES(ACOS(SIN(RADIANS(G1214))*SIN(RADIANS(E1204))+COS(RADIANS(G1214))*COS(RADIANS(E1204))*COS(RADIANS(AP1194))))&gt;90,0,$F$4*$F$5/E1203^2*(SIN(RADIANS(G1214))*SIN(RADIANS(E1204))+COS(RADIANS(G1214))*COS(RADIANS(E1204))*COS(RADIANS(AP1194))))</f>
        <v>#DIV/0!</v>
      </c>
      <c r="AQ1214" t="e">
        <f>IF(DEGREES(ACOS(SIN(RADIANS(G1214))*SIN(RADIANS(E1204))+COS(RADIANS(G1214))*COS(RADIANS(E1204))*COS(RADIANS(AQ1194))))&gt;90,0,$F$4*$F$5/E1203^2*(SIN(RADIANS(G1214))*SIN(RADIANS(E1204))+COS(RADIANS(G1214))*COS(RADIANS(E1204))*COS(RADIANS(AQ1194))))</f>
        <v>#DIV/0!</v>
      </c>
      <c r="AR1214" t="e">
        <f>IF(DEGREES(ACOS(SIN(RADIANS(G1214))*SIN(RADIANS(E1204))+COS(RADIANS(G1214))*COS(RADIANS(E1204))*COS(RADIANS(AR1194))))&gt;90,0,$F$4*$F$5/E1203^2*(SIN(RADIANS(G1214))*SIN(RADIANS(E1204))+COS(RADIANS(G1214))*COS(RADIANS(E1204))*COS(RADIANS(AR1194))))</f>
        <v>#DIV/0!</v>
      </c>
    </row>
    <row r="1216" spans="2:44" x14ac:dyDescent="0.5">
      <c r="H1216" t="s">
        <v>769</v>
      </c>
      <c r="I1216">
        <v>180</v>
      </c>
      <c r="J1216">
        <v>170</v>
      </c>
      <c r="K1216">
        <v>160</v>
      </c>
      <c r="L1216">
        <v>150</v>
      </c>
      <c r="M1216">
        <v>140</v>
      </c>
      <c r="N1216">
        <v>130</v>
      </c>
      <c r="O1216">
        <v>120</v>
      </c>
      <c r="P1216">
        <v>110</v>
      </c>
      <c r="Q1216">
        <v>100</v>
      </c>
      <c r="R1216">
        <v>90</v>
      </c>
      <c r="S1216">
        <v>80</v>
      </c>
      <c r="T1216">
        <v>70</v>
      </c>
      <c r="U1216">
        <v>60</v>
      </c>
      <c r="V1216">
        <v>50</v>
      </c>
      <c r="W1216">
        <v>40</v>
      </c>
      <c r="X1216">
        <v>30</v>
      </c>
      <c r="Y1216">
        <v>20</v>
      </c>
      <c r="Z1216">
        <v>10</v>
      </c>
      <c r="AA1216">
        <v>0</v>
      </c>
      <c r="AB1216">
        <v>-10</v>
      </c>
      <c r="AC1216">
        <v>-20</v>
      </c>
      <c r="AD1216">
        <v>-30</v>
      </c>
      <c r="AE1216">
        <v>-40</v>
      </c>
      <c r="AF1216">
        <v>-50</v>
      </c>
      <c r="AG1216">
        <v>-60</v>
      </c>
      <c r="AH1216">
        <v>-70</v>
      </c>
      <c r="AI1216">
        <v>-80</v>
      </c>
      <c r="AJ1216">
        <v>-90</v>
      </c>
      <c r="AK1216">
        <v>-100</v>
      </c>
      <c r="AL1216">
        <v>-110</v>
      </c>
      <c r="AM1216">
        <v>-120</v>
      </c>
      <c r="AN1216">
        <v>-130</v>
      </c>
      <c r="AO1216">
        <v>-140</v>
      </c>
      <c r="AP1216">
        <v>-150</v>
      </c>
      <c r="AQ1216">
        <v>-160</v>
      </c>
      <c r="AR1216">
        <v>-170</v>
      </c>
    </row>
    <row r="1217" spans="2:44" x14ac:dyDescent="0.5">
      <c r="H1217" t="s">
        <v>779</v>
      </c>
      <c r="I1217">
        <f>IF(ABS(I1216-E1229)&gt;180,IF(ABS(I1216-E1229)&gt;360,ABS(I1216-E1229)-360,360-ABS(I1216-E1229)),ABS(I1216-E1229))</f>
        <v>180</v>
      </c>
      <c r="J1217">
        <f>IF(ABS(J1216-E1229)&gt;180,IF(ABS(J1216-E1229)&gt;360,ABS(J1216-E1229)-360,360-ABS(J1216-E1229)),ABS(J1216-E1229))</f>
        <v>170</v>
      </c>
      <c r="K1217">
        <f>IF(ABS(K1216-E1229)&gt;180,IF(ABS(K1216-E1229)&gt;360,ABS(K1216-E1229)-360,360-ABS(K1216-E1229)),ABS(K1216-E1229))</f>
        <v>160</v>
      </c>
      <c r="L1217">
        <f>IF(ABS(L1216-E1229)&gt;180,IF(ABS(L1216-E1229)&gt;360,ABS(L1216-E1229)-360,360-ABS(L1216-E1229)),ABS(L1216-E1229))</f>
        <v>150</v>
      </c>
      <c r="M1217">
        <f>IF(ABS(M1216-E1229)&gt;180,IF(ABS(M1216-E1229)&gt;360,ABS(M1216-E1229)-360,360-ABS(M1216-E1229)),ABS(M1216-E1229))</f>
        <v>140</v>
      </c>
      <c r="N1217">
        <f>IF(ABS(N1216-E1229)&gt;180,IF(ABS(N1216-E1229)&gt;360,ABS(N1216-E1229)-360,360-ABS(N1216-E1229)),ABS(N1216-E1229))</f>
        <v>130</v>
      </c>
      <c r="O1217">
        <f>IF(ABS(O1216-E1229)&gt;180,IF(ABS(O1216-E1229)&gt;360,ABS(O1216-E1229)-360,360-ABS(O1216-E1229)),ABS(O1216-E1229))</f>
        <v>120</v>
      </c>
      <c r="P1217">
        <f>IF(ABS(P1216-E1229)&gt;180,IF(ABS(P1216-E1229)&gt;360,ABS(P1216-E1229)-360,360-ABS(P1216-E1229)),ABS(P1216-E1229))</f>
        <v>110</v>
      </c>
      <c r="Q1217">
        <f>IF(ABS(Q1216-E1229)&gt;180,IF(ABS(Q1216-E1229)&gt;360,ABS(Q1216-E1229)-360,360-ABS(Q1216-E1229)),ABS(Q1216-E1229))</f>
        <v>100</v>
      </c>
      <c r="R1217">
        <f>IF(ABS(R1216-E1229)&gt;180,IF(ABS(R1216-E1229)&gt;360,ABS(R1216-E1229)-360,360-ABS(R1216-E1229)),ABS(R1216-E1229))</f>
        <v>90</v>
      </c>
      <c r="S1217">
        <f>IF(ABS(S1216-E1229)&gt;180,IF(ABS(S1216-E1229)&gt;360,ABS(S1216-E1229)-360,360-ABS(S1216-E1229)),ABS(S1216-E1229))</f>
        <v>80</v>
      </c>
      <c r="T1217">
        <f>IF(ABS(T1216-E1229)&gt;180,IF(ABS(T1216-E1229)&gt;360,ABS(T1216-E1229)-360,360-ABS(T1216-E1229)),ABS(T1216-E1229))</f>
        <v>70</v>
      </c>
      <c r="U1217">
        <f>IF(ABS(U1216-E1229)&gt;180,IF(ABS(U1216-E1229)&gt;360,ABS(U1216-E1229)-360,360-ABS(U1216-E1229)),ABS(U1216-E1229))</f>
        <v>60</v>
      </c>
      <c r="V1217">
        <f>IF(ABS(V1216-E1229)&gt;180,IF(ABS(V1216-E1229)&gt;360,ABS(V1216-E1229)-360,360-ABS(V1216-E1229)),ABS(V1216-E1229))</f>
        <v>50</v>
      </c>
      <c r="W1217">
        <f>IF(ABS(W1216-E1229)&gt;180,IF(ABS(W1216-E1229)&gt;360,ABS(W1216-E1229)-360,360-ABS(W1216-E1229)),ABS(W1216-E1229))</f>
        <v>40</v>
      </c>
      <c r="X1217">
        <f>IF(ABS(X1216-E1229)&gt;180,IF(ABS(X1216-E1229)&gt;360,ABS(X1216-E1229)-360,360-ABS(X1216-E1229)),ABS(X1216-E1229))</f>
        <v>30</v>
      </c>
      <c r="Y1217">
        <f>IF(ABS(Y1216-E1229)&gt;180,IF(ABS(Y1216-E1229)&gt;360,ABS(Y1216-E1229)-360,360-ABS(Y1216-E1229)),ABS(Y1216-E1229))</f>
        <v>20</v>
      </c>
      <c r="Z1217">
        <f>IF(ABS(Z1216-E1229)&gt;180,IF(ABS(Z1216-E1229)&gt;360,ABS(Z1216-E1229)-360,360-ABS(Z1216-E1229)),ABS(Z1216-E1229))</f>
        <v>10</v>
      </c>
      <c r="AA1217">
        <f>IF(ABS(AA1216-E1229)&gt;180,IF(ABS(AA1216-E1229)&gt;360,ABS(AA1216-E1229)-360,360-ABS(AA1216-E1229)),ABS(AA1216-E1229))</f>
        <v>0</v>
      </c>
      <c r="AB1217">
        <f>IF(ABS(AB1216-E1229)&gt;180,IF(ABS(AB1216-E1229)&gt;360,ABS(AB1216-E1229)-360,360-ABS(AB1216-E1229)),ABS(AB1216-E1229))</f>
        <v>10</v>
      </c>
      <c r="AC1217">
        <f>IF(ABS(AC1216-E1229)&gt;180,IF(ABS(AC1216-E1229)&gt;360,ABS(AC1216-E1229)-360,360-ABS(AC1216-E1229)),ABS(AC1216-E1229))</f>
        <v>20</v>
      </c>
      <c r="AD1217">
        <f>IF(ABS(AD1216-E1229)&gt;180,IF(ABS(AD1216-E1229)&gt;360,ABS(AD1216-E1229)-360,360-ABS(AD1216-E1229)),ABS(AD1216-E1229))</f>
        <v>30</v>
      </c>
      <c r="AE1217">
        <f>IF(ABS(AE1216-E1229)&gt;180,IF(ABS(AE1216-E1229)&gt;360,ABS(AE1216-E1229)-360,360-ABS(AE1216-E1229)),ABS(AE1216-E1229))</f>
        <v>40</v>
      </c>
      <c r="AF1217">
        <f>IF(ABS(AF1216-E1229)&gt;180,IF(ABS(AF1216-E1229)&gt;360,ABS(AF1216-E1229)-360,360-ABS(AF1216-E1229)),ABS(AF1216-E1229))</f>
        <v>50</v>
      </c>
      <c r="AG1217">
        <f>IF(ABS(AG1216-E1229)&gt;180,IF(ABS(AG1216-E1229)&gt;360,ABS(AG1216-E1229)-360,360-ABS(AG1216-E1229)),ABS(AG1216-E1229))</f>
        <v>60</v>
      </c>
      <c r="AH1217">
        <f>IF(ABS(AH1216-E1229)&gt;180,IF(ABS(AH1216-E1229)&gt;360,ABS(AH1216-E1229)-360,360-ABS(AH1216-E1229)),ABS(AH1216-E1229))</f>
        <v>70</v>
      </c>
      <c r="AI1217">
        <f>IF(ABS(AI1216-E1229)&gt;180,IF(ABS(AI1216-E1229)&gt;360,ABS(AI1216-E1229)-360,360-ABS(AI1216-E1229)),ABS(AI1216-E1229))</f>
        <v>80</v>
      </c>
      <c r="AJ1217">
        <f>IF(ABS(AJ1216-E1229)&gt;180,IF(ABS(AJ1216-E1229)&gt;360,ABS(AJ1216-E1229)-360,360-ABS(AJ1216-E1229)),ABS(AJ1216-E1229))</f>
        <v>90</v>
      </c>
      <c r="AK1217">
        <f>IF(ABS(AK1216-E1229)&gt;180,IF(ABS(AK1216-E1229)&gt;360,ABS(AK1216-E1229)-360,360-ABS(AK1216-E1229)),ABS(AK1216-E1229))</f>
        <v>100</v>
      </c>
      <c r="AL1217">
        <f>IF(ABS(AL1216-E1229)&gt;180,IF(ABS(AL1216-E1229)&gt;360,ABS(AL1216-E1229)-360,360-ABS(AL1216-E1229)),ABS(AL1216-E1229))</f>
        <v>110</v>
      </c>
      <c r="AM1217">
        <f>IF(ABS(AM1216-E1229)&gt;180,IF(ABS(AM1216-E1229)&gt;360,ABS(AM1216-E1229)-360,360-ABS(AM1216-E1229)),ABS(AM1216-E1229))</f>
        <v>120</v>
      </c>
      <c r="AN1217">
        <f>IF(ABS(AN1216-E1229)&gt;180,IF(ABS(AN1216-E1229)&gt;360,ABS(AN1216-E1229)-360,360-ABS(AN1216-E1229)),ABS(AN1216-E1229))</f>
        <v>130</v>
      </c>
      <c r="AO1217">
        <f>IF(ABS(AO1216-E1229)&gt;180,IF(ABS(AO1216-E1229)&gt;360,ABS(AO1216-E1229)-360,360-ABS(AO1216-E1229)),ABS(AO1216-E1229))</f>
        <v>140</v>
      </c>
      <c r="AP1217">
        <f>IF(ABS(AP1216-E1229)&gt;180,IF(ABS(AP1216-E1229)&gt;360,ABS(AP1216-E1229)-360,360-ABS(AP1216-E1229)),ABS(AP1216-E1229))</f>
        <v>150</v>
      </c>
      <c r="AQ1217">
        <f>IF(ABS(AQ1216-E1229)&gt;180,IF(ABS(AQ1216-E1229)&gt;360,ABS(AQ1216-E1229)-360,360-ABS(AQ1216-E1229)),ABS(AQ1216-E1229))</f>
        <v>160</v>
      </c>
      <c r="AR1217">
        <f>IF(ABS(AR1216-E1229)&gt;180,IF(ABS(AR1216-E1229)&gt;360,ABS(AR1216-E1229)-360,360-ABS(AR1216-E1229)),ABS(AR1216-E1229))</f>
        <v>170</v>
      </c>
    </row>
    <row r="1218" spans="2:44" x14ac:dyDescent="0.5">
      <c r="G1218" t="s">
        <v>734</v>
      </c>
    </row>
    <row r="1219" spans="2:44" x14ac:dyDescent="0.5">
      <c r="B1219" t="s">
        <v>788</v>
      </c>
      <c r="E1219">
        <v>510</v>
      </c>
      <c r="G1219">
        <v>90</v>
      </c>
      <c r="I1219" t="e">
        <f>IF(DEGREES(ACOS(SIN(RADIANS(G1219))*SIN(RADIANS(E1227))+COS(RADIANS(G1219))*COS(RADIANS(E1227))*COS(RADIANS(I1217))))&gt;90,0,$F$4*$F$5/E1226^2*(SIN(RADIANS(G1219))*SIN(RADIANS(E1227))+COS(RADIANS(G1219))*COS(RADIANS(E1227))*COS(RADIANS(I1217))))</f>
        <v>#DIV/0!</v>
      </c>
      <c r="J1219" t="e">
        <f>IF(DEGREES(ACOS(SIN(RADIANS(G1219))*SIN(RADIANS(E1227))+COS(RADIANS(G1219))*COS(RADIANS(E1227))*COS(RADIANS(J1217))))&gt;90,0,$F$4*$F$5/E1226^2*(SIN(RADIANS(G1219))*SIN(RADIANS(E1227))+COS(RADIANS(G1219))*COS(RADIANS(E1227))*COS(RADIANS(J1217))))</f>
        <v>#DIV/0!</v>
      </c>
      <c r="K1219" t="e">
        <f>IF(DEGREES(ACOS(SIN(RADIANS(G1219))*SIN(RADIANS(E1227))+COS(RADIANS(G1219))*COS(RADIANS(E1227))*COS(RADIANS(K1217))))&gt;90,0,$F$4*$F$5/E1226^2*(SIN(RADIANS(G1219))*SIN(RADIANS(E1227))+COS(RADIANS(G1219))*COS(RADIANS(E1227))*COS(RADIANS(K1217))))</f>
        <v>#DIV/0!</v>
      </c>
      <c r="L1219" t="e">
        <f>IF(DEGREES(ACOS(SIN(RADIANS(G1219))*SIN(RADIANS(E1227))+COS(RADIANS(G1219))*COS(RADIANS(E1227))*COS(RADIANS(L1217))))&gt;90,0,$F$4*$F$5/E1226^2*(SIN(RADIANS(G1219))*SIN(RADIANS(E1227))+COS(RADIANS(G1219))*COS(RADIANS(E1227))*COS(RADIANS(L1217))))</f>
        <v>#DIV/0!</v>
      </c>
      <c r="M1219" t="e">
        <f>IF(DEGREES(ACOS(SIN(RADIANS(G1219))*SIN(RADIANS(E1227))+COS(RADIANS(G1219))*COS(RADIANS(E1227))*COS(RADIANS(M1217))))&gt;90,0,$F$4*$F$5/E1226^2*(SIN(RADIANS(G1219))*SIN(RADIANS(E1227))+COS(RADIANS(G1219))*COS(RADIANS(E1227))*COS(RADIANS(M1217))))</f>
        <v>#DIV/0!</v>
      </c>
      <c r="N1219" t="e">
        <f>IF(DEGREES(ACOS(SIN(RADIANS(G1219))*SIN(RADIANS(E1227))+COS(RADIANS(G1219))*COS(RADIANS(E1227))*COS(RADIANS(N1217))))&gt;90,0,$F$4*$F$5/E1226^2*(SIN(RADIANS(G1219))*SIN(RADIANS(E1227))+COS(RADIANS(G1219))*COS(RADIANS(E1227))*COS(RADIANS(N1217))))</f>
        <v>#DIV/0!</v>
      </c>
      <c r="O1219" t="e">
        <f>IF(DEGREES(ACOS(SIN(RADIANS(G1219))*SIN(RADIANS(E1227))+COS(RADIANS(G1219))*COS(RADIANS(E1227))*COS(RADIANS(O1217))))&gt;90,0,$F$4*$F$5/E1226^2*(SIN(RADIANS(G1219))*SIN(RADIANS(E1227))+COS(RADIANS(G1219))*COS(RADIANS(E1227))*COS(RADIANS(O1217))))</f>
        <v>#DIV/0!</v>
      </c>
      <c r="P1219" t="e">
        <f>IF(DEGREES(ACOS(SIN(RADIANS(G1219))*SIN(RADIANS(E1227))+COS(RADIANS(G1219))*COS(RADIANS(E1227))*COS(RADIANS(P1217))))&gt;90,0,$F$4*$F$5/E1226^2*(SIN(RADIANS(G1219))*SIN(RADIANS(E1227))+COS(RADIANS(G1219))*COS(RADIANS(E1227))*COS(RADIANS(P1217))))</f>
        <v>#DIV/0!</v>
      </c>
      <c r="Q1219" t="e">
        <f>IF(DEGREES(ACOS(SIN(RADIANS(G1219))*SIN(RADIANS(E1227))+COS(RADIANS(G1219))*COS(RADIANS(E1227))*COS(RADIANS(Q1217))))&gt;90,0,$F$4*$F$5/E1226^2*(SIN(RADIANS(G1219))*SIN(RADIANS(E1227))+COS(RADIANS(G1219))*COS(RADIANS(E1227))*COS(RADIANS(Q1217))))</f>
        <v>#DIV/0!</v>
      </c>
      <c r="R1219" t="e">
        <f>IF(DEGREES(ACOS(SIN(RADIANS(G1219))*SIN(RADIANS(E1227))+COS(RADIANS(G1219))*COS(RADIANS(E1227))*COS(RADIANS(R1217))))&gt;90,0,$F$4*$F$5/E1226^2*(SIN(RADIANS(G1219))*SIN(RADIANS(E1227))+COS(RADIANS(G1219))*COS(RADIANS(E1227))*COS(RADIANS(R1217))))</f>
        <v>#DIV/0!</v>
      </c>
      <c r="S1219" t="e">
        <f>IF(DEGREES(ACOS(SIN(RADIANS(G1219))*SIN(RADIANS(E1227))+COS(RADIANS(G1219))*COS(RADIANS(E1227))*COS(RADIANS(S1217))))&gt;90,0,$F$4*$F$5/E1226^2*(SIN(RADIANS(G1219))*SIN(RADIANS(E1227))+COS(RADIANS(G1219))*COS(RADIANS(E1227))*COS(RADIANS(S1217))))</f>
        <v>#DIV/0!</v>
      </c>
      <c r="T1219" t="e">
        <f>IF(DEGREES(ACOS(SIN(RADIANS(G1219))*SIN(RADIANS(E1227))+COS(RADIANS(G1219))*COS(RADIANS(E1227))*COS(RADIANS(T1217))))&gt;90,0,$F$4*$F$5/E1226^2*(SIN(RADIANS(G1219))*SIN(RADIANS(E1227))+COS(RADIANS(G1219))*COS(RADIANS(E1227))*COS(RADIANS(T1217))))</f>
        <v>#DIV/0!</v>
      </c>
      <c r="U1219" t="e">
        <f>IF(DEGREES(ACOS(SIN(RADIANS(G1219))*SIN(RADIANS(E1227))+COS(RADIANS(G1219))*COS(RADIANS(E1227))*COS(RADIANS(U1217))))&gt;90,0,$F$4*$F$5/E1226^2*(SIN(RADIANS(G1219))*SIN(RADIANS(E1227))+COS(RADIANS(G1219))*COS(RADIANS(E1227))*COS(RADIANS(U1217))))</f>
        <v>#DIV/0!</v>
      </c>
      <c r="V1219" t="e">
        <f>IF(DEGREES(ACOS(SIN(RADIANS(G1219))*SIN(RADIANS(E1227))+COS(RADIANS(G1219))*COS(RADIANS(E1227))*COS(RADIANS(V1217))))&gt;90,0,$F$4*$F$5/E1226^2*(SIN(RADIANS(G1219))*SIN(RADIANS(E1227))+COS(RADIANS(G1219))*COS(RADIANS(E1227))*COS(RADIANS(V1217))))</f>
        <v>#DIV/0!</v>
      </c>
      <c r="W1219" t="e">
        <f>IF(DEGREES(ACOS(SIN(RADIANS(G1219))*SIN(RADIANS(E1227))+COS(RADIANS(G1219))*COS(RADIANS(E1227))*COS(RADIANS(W1217))))&gt;90,0,$F$4*$F$5/E1226^2*(SIN(RADIANS(G1219))*SIN(RADIANS(E1227))+COS(RADIANS(G1219))*COS(RADIANS(E1227))*COS(RADIANS(W1217))))</f>
        <v>#DIV/0!</v>
      </c>
      <c r="X1219" t="e">
        <f>IF(DEGREES(ACOS(SIN(RADIANS(G1219))*SIN(RADIANS(E1227))+COS(RADIANS(G1219))*COS(RADIANS(E1227))*COS(RADIANS(X1217))))&gt;90,0,$F$4*$F$5/E1226^2*(SIN(RADIANS(G1219))*SIN(RADIANS(E1227))+COS(RADIANS(G1219))*COS(RADIANS(E1227))*COS(RADIANS(X1217))))</f>
        <v>#DIV/0!</v>
      </c>
      <c r="Y1219" t="e">
        <f>IF(DEGREES(ACOS(SIN(RADIANS(G1219))*SIN(RADIANS(E1227))+COS(RADIANS(G1219))*COS(RADIANS(E1227))*COS(RADIANS(Y1217))))&gt;90,0,$F$4*$F$5/E1226^2*(SIN(RADIANS(G1219))*SIN(RADIANS(E1227))+COS(RADIANS(G1219))*COS(RADIANS(E1227))*COS(RADIANS(Y1217))))</f>
        <v>#DIV/0!</v>
      </c>
      <c r="Z1219" t="e">
        <f>IF(DEGREES(ACOS(SIN(RADIANS(G1219))*SIN(RADIANS(E1227))+COS(RADIANS(G1219))*COS(RADIANS(E1227))*COS(RADIANS(Z1217))))&gt;90,0,$F$4*$F$5/E1226^2*(SIN(RADIANS(G1219))*SIN(RADIANS(E1227))+COS(RADIANS(G1219))*COS(RADIANS(E1227))*COS(RADIANS(Z1217))))</f>
        <v>#DIV/0!</v>
      </c>
      <c r="AA1219" t="e">
        <f>IF(DEGREES(ACOS(SIN(RADIANS(G1219))*SIN(RADIANS(E1227))+COS(RADIANS(G1219))*COS(RADIANS(E1227))*COS(RADIANS(AA1217))))&gt;90,0,$F$4*$F$5/E1226^2*(SIN(RADIANS(G1219))*SIN(RADIANS(E1227))+COS(RADIANS(G1219))*COS(RADIANS(E1227))*COS(RADIANS(AA1217))))</f>
        <v>#DIV/0!</v>
      </c>
      <c r="AB1219" t="e">
        <f>IF(DEGREES(ACOS(SIN(RADIANS(G1219))*SIN(RADIANS(E1227))+COS(RADIANS(G1219))*COS(RADIANS(E1227))*COS(RADIANS(AB1217))))&gt;90,0,$F$4*$F$5/E1226^2*(SIN(RADIANS(G1219))*SIN(RADIANS(E1227))+COS(RADIANS(G1219))*COS(RADIANS(E1227))*COS(RADIANS(AB1217))))</f>
        <v>#DIV/0!</v>
      </c>
      <c r="AC1219" t="e">
        <f>IF(DEGREES(ACOS(SIN(RADIANS(G1219))*SIN(RADIANS(E1227))+COS(RADIANS(G1219))*COS(RADIANS(E1227))*COS(RADIANS(AC1217))))&gt;90,0,$F$4*$F$5/E1226^2*(SIN(RADIANS(G1219))*SIN(RADIANS(E1227))+COS(RADIANS(G1219))*COS(RADIANS(E1227))*COS(RADIANS(AC1217))))</f>
        <v>#DIV/0!</v>
      </c>
      <c r="AD1219" t="e">
        <f>IF(DEGREES(ACOS(SIN(RADIANS(G1219))*SIN(RADIANS(E1227))+COS(RADIANS(G1219))*COS(RADIANS(E1227))*COS(RADIANS(AD1217))))&gt;90,0,$F$4*$F$5/E1226^2*(SIN(RADIANS(G1219))*SIN(RADIANS(E1227))+COS(RADIANS(G1219))*COS(RADIANS(E1227))*COS(RADIANS(AD1217))))</f>
        <v>#DIV/0!</v>
      </c>
      <c r="AE1219" t="e">
        <f>IF(DEGREES(ACOS(SIN(RADIANS(G1219))*SIN(RADIANS(E1227))+COS(RADIANS(G1219))*COS(RADIANS(E1227))*COS(RADIANS(AE1217))))&gt;90,0,$F$4*$F$5/E1226^2*(SIN(RADIANS(G1219))*SIN(RADIANS(E1227))+COS(RADIANS(G1219))*COS(RADIANS(E1227))*COS(RADIANS(AE1217))))</f>
        <v>#DIV/0!</v>
      </c>
      <c r="AF1219" t="e">
        <f>IF(DEGREES(ACOS(SIN(RADIANS(G1219))*SIN(RADIANS(E1227))+COS(RADIANS(G1219))*COS(RADIANS(E1227))*COS(RADIANS(AF1217))))&gt;90,0,$F$4*$F$5/E1226^2*(SIN(RADIANS(G1219))*SIN(RADIANS(E1227))+COS(RADIANS(G1219))*COS(RADIANS(E1227))*COS(RADIANS(AF1217))))</f>
        <v>#DIV/0!</v>
      </c>
      <c r="AG1219" t="e">
        <f>IF(DEGREES(ACOS(SIN(RADIANS(G1219))*SIN(RADIANS(E1227))+COS(RADIANS(G1219))*COS(RADIANS(E1227))*COS(RADIANS(AG1217))))&gt;90,0,$F$4*$F$5/E1226^2*(SIN(RADIANS(G1219))*SIN(RADIANS(E1227))+COS(RADIANS(G1219))*COS(RADIANS(E1227))*COS(RADIANS(AG1217))))</f>
        <v>#DIV/0!</v>
      </c>
      <c r="AH1219" t="e">
        <f>IF(DEGREES(ACOS(SIN(RADIANS(G1219))*SIN(RADIANS(E1227))+COS(RADIANS(G1219))*COS(RADIANS(E1227))*COS(RADIANS(AH1217))))&gt;90,0,$F$4*$F$5/E1226^2*(SIN(RADIANS(G1219))*SIN(RADIANS(E1227))+COS(RADIANS(G1219))*COS(RADIANS(E1227))*COS(RADIANS(AH1217))))</f>
        <v>#DIV/0!</v>
      </c>
      <c r="AI1219" t="e">
        <f>IF(DEGREES(ACOS(SIN(RADIANS(G1219))*SIN(RADIANS(E1227))+COS(RADIANS(G1219))*COS(RADIANS(E1227))*COS(RADIANS(AI1217))))&gt;90,0,$F$4*$F$5/E1226^2*(SIN(RADIANS(G1219))*SIN(RADIANS(E1227))+COS(RADIANS(G1219))*COS(RADIANS(E1227))*COS(RADIANS(AI1217))))</f>
        <v>#DIV/0!</v>
      </c>
      <c r="AJ1219" t="e">
        <f>IF(DEGREES(ACOS(SIN(RADIANS(G1219))*SIN(RADIANS(E1227))+COS(RADIANS(G1219))*COS(RADIANS(E1227))*COS(RADIANS(AJ1217))))&gt;90,0,$F$4*$F$5/E1226^2*(SIN(RADIANS(G1219))*SIN(RADIANS(E1227))+COS(RADIANS(G1219))*COS(RADIANS(E1227))*COS(RADIANS(AJ1217))))</f>
        <v>#DIV/0!</v>
      </c>
      <c r="AK1219" t="e">
        <f>IF(DEGREES(ACOS(SIN(RADIANS(G1219))*SIN(RADIANS(E1227))+COS(RADIANS(G1219))*COS(RADIANS(E1227))*COS(RADIANS(AK1217))))&gt;90,0,$F$4*$F$5/E1226^2*(SIN(RADIANS(G1219))*SIN(RADIANS(E1227))+COS(RADIANS(G1219))*COS(RADIANS(E1227))*COS(RADIANS(AK1217))))</f>
        <v>#DIV/0!</v>
      </c>
      <c r="AL1219" t="e">
        <f>IF(DEGREES(ACOS(SIN(RADIANS(G1219))*SIN(RADIANS(E1227))+COS(RADIANS(G1219))*COS(RADIANS(E1227))*COS(RADIANS(AL1217))))&gt;90,0,$F$4*$F$5/E1226^2*(SIN(RADIANS(G1219))*SIN(RADIANS(E1227))+COS(RADIANS(G1219))*COS(RADIANS(E1227))*COS(RADIANS(AL1217))))</f>
        <v>#DIV/0!</v>
      </c>
      <c r="AM1219" t="e">
        <f>IF(DEGREES(ACOS(SIN(RADIANS(G1219))*SIN(RADIANS(E1227))+COS(RADIANS(G1219))*COS(RADIANS(E1227))*COS(RADIANS(AM1217))))&gt;90,0,$F$4*$F$5/E1226^2*(SIN(RADIANS(G1219))*SIN(RADIANS(E1227))+COS(RADIANS(G1219))*COS(RADIANS(E1227))*COS(RADIANS(AM1217))))</f>
        <v>#DIV/0!</v>
      </c>
      <c r="AN1219" t="e">
        <f>IF(DEGREES(ACOS(SIN(RADIANS(G1219))*SIN(RADIANS(E1227))+COS(RADIANS(G1219))*COS(RADIANS(E1227))*COS(RADIANS(AN1217))))&gt;90,0,$F$4*$F$5/E1226^2*(SIN(RADIANS(G1219))*SIN(RADIANS(E1227))+COS(RADIANS(G1219))*COS(RADIANS(E1227))*COS(RADIANS(AN1217))))</f>
        <v>#DIV/0!</v>
      </c>
      <c r="AO1219" t="e">
        <f>IF(DEGREES(ACOS(SIN(RADIANS(G1219))*SIN(RADIANS(E1227))+COS(RADIANS(G1219))*COS(RADIANS(E1227))*COS(RADIANS(AO1217))))&gt;90,0,$F$4*$F$5/E1226^2*(SIN(RADIANS(G1219))*SIN(RADIANS(E1227))+COS(RADIANS(G1219))*COS(RADIANS(E1227))*COS(RADIANS(AO1217))))</f>
        <v>#DIV/0!</v>
      </c>
      <c r="AP1219" t="e">
        <f>IF(DEGREES(ACOS(SIN(RADIANS(G1219))*SIN(RADIANS(E1227))+COS(RADIANS(G1219))*COS(RADIANS(E1227))*COS(RADIANS(AP1217))))&gt;90,0,$F$4*$F$5/E1226^2*(SIN(RADIANS(G1219))*SIN(RADIANS(E1227))+COS(RADIANS(G1219))*COS(RADIANS(E1227))*COS(RADIANS(AP1217))))</f>
        <v>#DIV/0!</v>
      </c>
      <c r="AQ1219" t="e">
        <f>IF(DEGREES(ACOS(SIN(RADIANS(G1219))*SIN(RADIANS(E1227))+COS(RADIANS(G1219))*COS(RADIANS(E1227))*COS(RADIANS(AQ1217))))&gt;90,0,$F$4*$F$5/E1226^2*(SIN(RADIANS(G1219))*SIN(RADIANS(E1227))+COS(RADIANS(G1219))*COS(RADIANS(E1227))*COS(RADIANS(AQ1217))))</f>
        <v>#DIV/0!</v>
      </c>
      <c r="AR1219" t="e">
        <f>IF(DEGREES(ACOS(SIN(RADIANS(G1219))*SIN(RADIANS(E1227))+COS(RADIANS(G1219))*COS(RADIANS(E1227))*COS(RADIANS(AR1217))))&gt;90,0,$F$4*$F$5/E1226^2*(SIN(RADIANS(G1219))*SIN(RADIANS(E1227))+COS(RADIANS(G1219))*COS(RADIANS(E1227))*COS(RADIANS(AR1217))))</f>
        <v>#DIV/0!</v>
      </c>
    </row>
    <row r="1220" spans="2:44" x14ac:dyDescent="0.5">
      <c r="B1220" t="s">
        <v>726</v>
      </c>
      <c r="E1220" cm="1">
        <f t="array" ref="E1220">INDEX($D$1751:$AM$1751,0,MATCH(E1219-IF(E1219&lt;360,0,360),$D$1700:$AM$1700,0))+IF(E1219&gt;350,360,0)</f>
        <v>510</v>
      </c>
      <c r="G1220">
        <v>80</v>
      </c>
      <c r="I1220">
        <f>IF(DEGREES(ACOS(SIN(RADIANS(G1220))*SIN(RADIANS(E1227))+COS(RADIANS(G1220))*COS(RADIANS(E1227))*COS(RADIANS(I1217))))&gt;90,0,$F$4*$F$5/E1226^2*(SIN(RADIANS(G1220))*SIN(RADIANS(E1227))+COS(RADIANS(G1220))*COS(RADIANS(E1227))*COS(RADIANS(I1217))))</f>
        <v>0</v>
      </c>
      <c r="J1220">
        <f>IF(DEGREES(ACOS(SIN(RADIANS(G1220))*SIN(RADIANS(E1227))+COS(RADIANS(G1220))*COS(RADIANS(E1227))*COS(RADIANS(J1217))))&gt;90,0,$F$4*$F$5/E1226^2*(SIN(RADIANS(G1220))*SIN(RADIANS(E1227))+COS(RADIANS(G1220))*COS(RADIANS(E1227))*COS(RADIANS(J1217))))</f>
        <v>0</v>
      </c>
      <c r="K1220">
        <f>IF(DEGREES(ACOS(SIN(RADIANS(G1220))*SIN(RADIANS(E1227))+COS(RADIANS(G1220))*COS(RADIANS(E1227))*COS(RADIANS(K1217))))&gt;90,0,$F$4*$F$5/E1226^2*(SIN(RADIANS(G1220))*SIN(RADIANS(E1227))+COS(RADIANS(G1220))*COS(RADIANS(E1227))*COS(RADIANS(K1217))))</f>
        <v>0</v>
      </c>
      <c r="L1220">
        <f>IF(DEGREES(ACOS(SIN(RADIANS(G1220))*SIN(RADIANS(E1227))+COS(RADIANS(G1220))*COS(RADIANS(E1227))*COS(RADIANS(L1217))))&gt;90,0,$F$4*$F$5/E1226^2*(SIN(RADIANS(G1220))*SIN(RADIANS(E1227))+COS(RADIANS(G1220))*COS(RADIANS(E1227))*COS(RADIANS(L1217))))</f>
        <v>0</v>
      </c>
      <c r="M1220">
        <f>IF(DEGREES(ACOS(SIN(RADIANS(G1220))*SIN(RADIANS(E1227))+COS(RADIANS(G1220))*COS(RADIANS(E1227))*COS(RADIANS(M1217))))&gt;90,0,$F$4*$F$5/E1226^2*(SIN(RADIANS(G1220))*SIN(RADIANS(E1227))+COS(RADIANS(G1220))*COS(RADIANS(E1227))*COS(RADIANS(M1217))))</f>
        <v>0</v>
      </c>
      <c r="N1220">
        <f>IF(DEGREES(ACOS(SIN(RADIANS(G1220))*SIN(RADIANS(E1227))+COS(RADIANS(G1220))*COS(RADIANS(E1227))*COS(RADIANS(N1217))))&gt;90,0,$F$4*$F$5/E1226^2*(SIN(RADIANS(G1220))*SIN(RADIANS(E1227))+COS(RADIANS(G1220))*COS(RADIANS(E1227))*COS(RADIANS(N1217))))</f>
        <v>0</v>
      </c>
      <c r="O1220">
        <f>IF(DEGREES(ACOS(SIN(RADIANS(G1220))*SIN(RADIANS(E1227))+COS(RADIANS(G1220))*COS(RADIANS(E1227))*COS(RADIANS(O1217))))&gt;90,0,$F$4*$F$5/E1226^2*(SIN(RADIANS(G1220))*SIN(RADIANS(E1227))+COS(RADIANS(G1220))*COS(RADIANS(E1227))*COS(RADIANS(O1217))))</f>
        <v>0</v>
      </c>
      <c r="P1220">
        <f>IF(DEGREES(ACOS(SIN(RADIANS(G1220))*SIN(RADIANS(E1227))+COS(RADIANS(G1220))*COS(RADIANS(E1227))*COS(RADIANS(P1217))))&gt;90,0,$F$4*$F$5/E1226^2*(SIN(RADIANS(G1220))*SIN(RADIANS(E1227))+COS(RADIANS(G1220))*COS(RADIANS(E1227))*COS(RADIANS(P1217))))</f>
        <v>0</v>
      </c>
      <c r="Q1220">
        <f>IF(DEGREES(ACOS(SIN(RADIANS(G1220))*SIN(RADIANS(E1227))+COS(RADIANS(G1220))*COS(RADIANS(E1227))*COS(RADIANS(Q1217))))&gt;90,0,$F$4*$F$5/E1226^2*(SIN(RADIANS(G1220))*SIN(RADIANS(E1227))+COS(RADIANS(G1220))*COS(RADIANS(E1227))*COS(RADIANS(Q1217))))</f>
        <v>0</v>
      </c>
      <c r="R1220" t="e">
        <f>IF(DEGREES(ACOS(SIN(RADIANS(G1220))*SIN(RADIANS(E1227))+COS(RADIANS(G1220))*COS(RADIANS(E1227))*COS(RADIANS(R1217))))&gt;90,0,$F$4*$F$5/E1226^2*(SIN(RADIANS(G1220))*SIN(RADIANS(E1227))+COS(RADIANS(G1220))*COS(RADIANS(E1227))*COS(RADIANS(R1217))))</f>
        <v>#DIV/0!</v>
      </c>
      <c r="S1220" t="e">
        <f>IF(DEGREES(ACOS(SIN(RADIANS(G1220))*SIN(RADIANS(E1227))+COS(RADIANS(G1220))*COS(RADIANS(E1227))*COS(RADIANS(S1217))))&gt;90,0,$F$4*$F$5/E1226^2*(SIN(RADIANS(G1220))*SIN(RADIANS(E1227))+COS(RADIANS(G1220))*COS(RADIANS(E1227))*COS(RADIANS(S1217))))</f>
        <v>#DIV/0!</v>
      </c>
      <c r="T1220" t="e">
        <f>IF(DEGREES(ACOS(SIN(RADIANS(G1220))*SIN(RADIANS(E1227))+COS(RADIANS(G1220))*COS(RADIANS(E1227))*COS(RADIANS(T1217))))&gt;90,0,$F$4*$F$5/E1226^2*(SIN(RADIANS(G1220))*SIN(RADIANS(E1227))+COS(RADIANS(G1220))*COS(RADIANS(E1227))*COS(RADIANS(T1217))))</f>
        <v>#DIV/0!</v>
      </c>
      <c r="U1220" t="e">
        <f>IF(DEGREES(ACOS(SIN(RADIANS(G1220))*SIN(RADIANS(E1227))+COS(RADIANS(G1220))*COS(RADIANS(E1227))*COS(RADIANS(U1217))))&gt;90,0,$F$4*$F$5/E1226^2*(SIN(RADIANS(G1220))*SIN(RADIANS(E1227))+COS(RADIANS(G1220))*COS(RADIANS(E1227))*COS(RADIANS(U1217))))</f>
        <v>#DIV/0!</v>
      </c>
      <c r="V1220" t="e">
        <f>IF(DEGREES(ACOS(SIN(RADIANS(G1220))*SIN(RADIANS(E1227))+COS(RADIANS(G1220))*COS(RADIANS(E1227))*COS(RADIANS(V1217))))&gt;90,0,$F$4*$F$5/E1226^2*(SIN(RADIANS(G1220))*SIN(RADIANS(E1227))+COS(RADIANS(G1220))*COS(RADIANS(E1227))*COS(RADIANS(V1217))))</f>
        <v>#DIV/0!</v>
      </c>
      <c r="W1220" t="e">
        <f>IF(DEGREES(ACOS(SIN(RADIANS(G1220))*SIN(RADIANS(E1227))+COS(RADIANS(G1220))*COS(RADIANS(E1227))*COS(RADIANS(W1217))))&gt;90,0,$F$4*$F$5/E1226^2*(SIN(RADIANS(G1220))*SIN(RADIANS(E1227))+COS(RADIANS(G1220))*COS(RADIANS(E1227))*COS(RADIANS(W1217))))</f>
        <v>#DIV/0!</v>
      </c>
      <c r="X1220" t="e">
        <f>IF(DEGREES(ACOS(SIN(RADIANS(G1220))*SIN(RADIANS(E1227))+COS(RADIANS(G1220))*COS(RADIANS(E1227))*COS(RADIANS(X1217))))&gt;90,0,$F$4*$F$5/E1226^2*(SIN(RADIANS(G1220))*SIN(RADIANS(E1227))+COS(RADIANS(G1220))*COS(RADIANS(E1227))*COS(RADIANS(X1217))))</f>
        <v>#DIV/0!</v>
      </c>
      <c r="Y1220" t="e">
        <f>IF(DEGREES(ACOS(SIN(RADIANS(G1220))*SIN(RADIANS(E1227))+COS(RADIANS(G1220))*COS(RADIANS(E1227))*COS(RADIANS(Y1217))))&gt;90,0,$F$4*$F$5/E1226^2*(SIN(RADIANS(G1220))*SIN(RADIANS(E1227))+COS(RADIANS(G1220))*COS(RADIANS(E1227))*COS(RADIANS(Y1217))))</f>
        <v>#DIV/0!</v>
      </c>
      <c r="Z1220" t="e">
        <f>IF(DEGREES(ACOS(SIN(RADIANS(G1220))*SIN(RADIANS(E1227))+COS(RADIANS(G1220))*COS(RADIANS(E1227))*COS(RADIANS(Z1217))))&gt;90,0,$F$4*$F$5/E1226^2*(SIN(RADIANS(G1220))*SIN(RADIANS(E1227))+COS(RADIANS(G1220))*COS(RADIANS(E1227))*COS(RADIANS(Z1217))))</f>
        <v>#DIV/0!</v>
      </c>
      <c r="AA1220" t="e">
        <f>IF(DEGREES(ACOS(SIN(RADIANS(G1220))*SIN(RADIANS(E1227))+COS(RADIANS(G1220))*COS(RADIANS(E1227))*COS(RADIANS(AA1217))))&gt;90,0,$F$4*$F$5/E1226^2*(SIN(RADIANS(G1220))*SIN(RADIANS(E1227))+COS(RADIANS(G1220))*COS(RADIANS(E1227))*COS(RADIANS(AA1217))))</f>
        <v>#DIV/0!</v>
      </c>
      <c r="AB1220" t="e">
        <f>IF(DEGREES(ACOS(SIN(RADIANS(G1220))*SIN(RADIANS(E1227))+COS(RADIANS(G1220))*COS(RADIANS(E1227))*COS(RADIANS(AB1217))))&gt;90,0,$F$4*$F$5/E1226^2*(SIN(RADIANS(G1220))*SIN(RADIANS(E1227))+COS(RADIANS(G1220))*COS(RADIANS(E1227))*COS(RADIANS(AB1217))))</f>
        <v>#DIV/0!</v>
      </c>
      <c r="AC1220" t="e">
        <f>IF(DEGREES(ACOS(SIN(RADIANS(G1220))*SIN(RADIANS(E1227))+COS(RADIANS(G1220))*COS(RADIANS(E1227))*COS(RADIANS(AC1217))))&gt;90,0,$F$4*$F$5/E1226^2*(SIN(RADIANS(G1220))*SIN(RADIANS(E1227))+COS(RADIANS(G1220))*COS(RADIANS(E1227))*COS(RADIANS(AC1217))))</f>
        <v>#DIV/0!</v>
      </c>
      <c r="AD1220" t="e">
        <f>IF(DEGREES(ACOS(SIN(RADIANS(G1220))*SIN(RADIANS(E1227))+COS(RADIANS(G1220))*COS(RADIANS(E1227))*COS(RADIANS(AD1217))))&gt;90,0,$F$4*$F$5/E1226^2*(SIN(RADIANS(G1220))*SIN(RADIANS(E1227))+COS(RADIANS(G1220))*COS(RADIANS(E1227))*COS(RADIANS(AD1217))))</f>
        <v>#DIV/0!</v>
      </c>
      <c r="AE1220" t="e">
        <f>IF(DEGREES(ACOS(SIN(RADIANS(G1220))*SIN(RADIANS(E1227))+COS(RADIANS(G1220))*COS(RADIANS(E1227))*COS(RADIANS(AE1217))))&gt;90,0,$F$4*$F$5/E1226^2*(SIN(RADIANS(G1220))*SIN(RADIANS(E1227))+COS(RADIANS(G1220))*COS(RADIANS(E1227))*COS(RADIANS(AE1217))))</f>
        <v>#DIV/0!</v>
      </c>
      <c r="AF1220" t="e">
        <f>IF(DEGREES(ACOS(SIN(RADIANS(G1220))*SIN(RADIANS(E1227))+COS(RADIANS(G1220))*COS(RADIANS(E1227))*COS(RADIANS(AF1217))))&gt;90,0,$F$4*$F$5/E1226^2*(SIN(RADIANS(G1220))*SIN(RADIANS(E1227))+COS(RADIANS(G1220))*COS(RADIANS(E1227))*COS(RADIANS(AF1217))))</f>
        <v>#DIV/0!</v>
      </c>
      <c r="AG1220" t="e">
        <f>IF(DEGREES(ACOS(SIN(RADIANS(G1220))*SIN(RADIANS(E1227))+COS(RADIANS(G1220))*COS(RADIANS(E1227))*COS(RADIANS(AG1217))))&gt;90,0,$F$4*$F$5/E1226^2*(SIN(RADIANS(G1220))*SIN(RADIANS(E1227))+COS(RADIANS(G1220))*COS(RADIANS(E1227))*COS(RADIANS(AG1217))))</f>
        <v>#DIV/0!</v>
      </c>
      <c r="AH1220" t="e">
        <f>IF(DEGREES(ACOS(SIN(RADIANS(G1220))*SIN(RADIANS(E1227))+COS(RADIANS(G1220))*COS(RADIANS(E1227))*COS(RADIANS(AH1217))))&gt;90,0,$F$4*$F$5/E1226^2*(SIN(RADIANS(G1220))*SIN(RADIANS(E1227))+COS(RADIANS(G1220))*COS(RADIANS(E1227))*COS(RADIANS(AH1217))))</f>
        <v>#DIV/0!</v>
      </c>
      <c r="AI1220" t="e">
        <f>IF(DEGREES(ACOS(SIN(RADIANS(G1220))*SIN(RADIANS(E1227))+COS(RADIANS(G1220))*COS(RADIANS(E1227))*COS(RADIANS(AI1217))))&gt;90,0,$F$4*$F$5/E1226^2*(SIN(RADIANS(G1220))*SIN(RADIANS(E1227))+COS(RADIANS(G1220))*COS(RADIANS(E1227))*COS(RADIANS(AI1217))))</f>
        <v>#DIV/0!</v>
      </c>
      <c r="AJ1220" t="e">
        <f>IF(DEGREES(ACOS(SIN(RADIANS(G1220))*SIN(RADIANS(E1227))+COS(RADIANS(G1220))*COS(RADIANS(E1227))*COS(RADIANS(AJ1217))))&gt;90,0,$F$4*$F$5/E1226^2*(SIN(RADIANS(G1220))*SIN(RADIANS(E1227))+COS(RADIANS(G1220))*COS(RADIANS(E1227))*COS(RADIANS(AJ1217))))</f>
        <v>#DIV/0!</v>
      </c>
      <c r="AK1220">
        <f>IF(DEGREES(ACOS(SIN(RADIANS(G1220))*SIN(RADIANS(E1227))+COS(RADIANS(G1220))*COS(RADIANS(E1227))*COS(RADIANS(AK1217))))&gt;90,0,$F$4*$F$5/E1226^2*(SIN(RADIANS(G1220))*SIN(RADIANS(E1227))+COS(RADIANS(G1220))*COS(RADIANS(E1227))*COS(RADIANS(AK1217))))</f>
        <v>0</v>
      </c>
      <c r="AL1220">
        <f>IF(DEGREES(ACOS(SIN(RADIANS(G1220))*SIN(RADIANS(E1227))+COS(RADIANS(G1220))*COS(RADIANS(E1227))*COS(RADIANS(AL1217))))&gt;90,0,$F$4*$F$5/E1226^2*(SIN(RADIANS(G1220))*SIN(RADIANS(E1227))+COS(RADIANS(G1220))*COS(RADIANS(E1227))*COS(RADIANS(AL1217))))</f>
        <v>0</v>
      </c>
      <c r="AM1220">
        <f>IF(DEGREES(ACOS(SIN(RADIANS(G1220))*SIN(RADIANS(E1227))+COS(RADIANS(G1220))*COS(RADIANS(E1227))*COS(RADIANS(AM1217))))&gt;90,0,$F$4*$F$5/E1226^2*(SIN(RADIANS(G1220))*SIN(RADIANS(E1227))+COS(RADIANS(G1220))*COS(RADIANS(E1227))*COS(RADIANS(AM1217))))</f>
        <v>0</v>
      </c>
      <c r="AN1220">
        <f>IF(DEGREES(ACOS(SIN(RADIANS(G1220))*SIN(RADIANS(E1227))+COS(RADIANS(G1220))*COS(RADIANS(E1227))*COS(RADIANS(AN1217))))&gt;90,0,$F$4*$F$5/E1226^2*(SIN(RADIANS(G1220))*SIN(RADIANS(E1227))+COS(RADIANS(G1220))*COS(RADIANS(E1227))*COS(RADIANS(AN1217))))</f>
        <v>0</v>
      </c>
      <c r="AO1220">
        <f>IF(DEGREES(ACOS(SIN(RADIANS(G1220))*SIN(RADIANS(E1227))+COS(RADIANS(G1220))*COS(RADIANS(E1227))*COS(RADIANS(AO1217))))&gt;90,0,$F$4*$F$5/E1226^2*(SIN(RADIANS(G1220))*SIN(RADIANS(E1227))+COS(RADIANS(G1220))*COS(RADIANS(E1227))*COS(RADIANS(AO1217))))</f>
        <v>0</v>
      </c>
      <c r="AP1220">
        <f>IF(DEGREES(ACOS(SIN(RADIANS(G1220))*SIN(RADIANS(E1227))+COS(RADIANS(G1220))*COS(RADIANS(E1227))*COS(RADIANS(AP1217))))&gt;90,0,$F$4*$F$5/E1226^2*(SIN(RADIANS(G1220))*SIN(RADIANS(E1227))+COS(RADIANS(G1220))*COS(RADIANS(E1227))*COS(RADIANS(AP1217))))</f>
        <v>0</v>
      </c>
      <c r="AQ1220">
        <f>IF(DEGREES(ACOS(SIN(RADIANS(G1220))*SIN(RADIANS(E1227))+COS(RADIANS(G1220))*COS(RADIANS(E1227))*COS(RADIANS(AQ1217))))&gt;90,0,$F$4*$F$5/E1226^2*(SIN(RADIANS(G1220))*SIN(RADIANS(E1227))+COS(RADIANS(G1220))*COS(RADIANS(E1227))*COS(RADIANS(AQ1217))))</f>
        <v>0</v>
      </c>
      <c r="AR1220">
        <f>IF(DEGREES(ACOS(SIN(RADIANS(G1220))*SIN(RADIANS(E1227))+COS(RADIANS(G1220))*COS(RADIANS(E1227))*COS(RADIANS(AR1217))))&gt;90,0,$F$4*$F$5/E1226^2*(SIN(RADIANS(G1220))*SIN(RADIANS(E1227))+COS(RADIANS(G1220))*COS(RADIANS(E1227))*COS(RADIANS(AR1217))))</f>
        <v>0</v>
      </c>
    </row>
    <row r="1221" spans="2:44" x14ac:dyDescent="0.5">
      <c r="B1221" s="40" t="s">
        <v>781</v>
      </c>
      <c r="E1221">
        <f>IF(E1220-$F$13&lt;0,E1220-$F$13+360,IF(E1220-$F$13&gt;360,E1220-$F$13-360,E1220-$F$13))</f>
        <v>240</v>
      </c>
      <c r="G1221">
        <v>70</v>
      </c>
      <c r="I1221">
        <f>IF(DEGREES(ACOS(SIN(RADIANS(G1221))*SIN(RADIANS(E1227))+COS(RADIANS(G1221))*COS(RADIANS(E1227))*COS(RADIANS(I1217))))&gt;90,0,$F$4*$F$5/E1226^2*(SIN(RADIANS(G1221))*SIN(RADIANS(E1227))+COS(RADIANS(G1221))*COS(RADIANS(E1227))*COS(RADIANS(I1217))))</f>
        <v>0</v>
      </c>
      <c r="J1221">
        <f>IF(DEGREES(ACOS(SIN(RADIANS(G1221))*SIN(RADIANS(E1227))+COS(RADIANS(G1221))*COS(RADIANS(E1227))*COS(RADIANS(J1217))))&gt;90,0,$F$4*$F$5/E1226^2*(SIN(RADIANS(G1221))*SIN(RADIANS(E1227))+COS(RADIANS(G1221))*COS(RADIANS(E1227))*COS(RADIANS(J1217))))</f>
        <v>0</v>
      </c>
      <c r="K1221">
        <f>IF(DEGREES(ACOS(SIN(RADIANS(G1221))*SIN(RADIANS(E1227))+COS(RADIANS(G1221))*COS(RADIANS(E1227))*COS(RADIANS(K1217))))&gt;90,0,$F$4*$F$5/E1226^2*(SIN(RADIANS(G1221))*SIN(RADIANS(E1227))+COS(RADIANS(G1221))*COS(RADIANS(E1227))*COS(RADIANS(K1217))))</f>
        <v>0</v>
      </c>
      <c r="L1221">
        <f>IF(DEGREES(ACOS(SIN(RADIANS(G1221))*SIN(RADIANS(E1227))+COS(RADIANS(G1221))*COS(RADIANS(E1227))*COS(RADIANS(L1217))))&gt;90,0,$F$4*$F$5/E1226^2*(SIN(RADIANS(G1221))*SIN(RADIANS(E1227))+COS(RADIANS(G1221))*COS(RADIANS(E1227))*COS(RADIANS(L1217))))</f>
        <v>0</v>
      </c>
      <c r="M1221">
        <f>IF(DEGREES(ACOS(SIN(RADIANS(G1221))*SIN(RADIANS(E1227))+COS(RADIANS(G1221))*COS(RADIANS(E1227))*COS(RADIANS(M1217))))&gt;90,0,$F$4*$F$5/E1226^2*(SIN(RADIANS(G1221))*SIN(RADIANS(E1227))+COS(RADIANS(G1221))*COS(RADIANS(E1227))*COS(RADIANS(M1217))))</f>
        <v>0</v>
      </c>
      <c r="N1221">
        <f>IF(DEGREES(ACOS(SIN(RADIANS(G1221))*SIN(RADIANS(E1227))+COS(RADIANS(G1221))*COS(RADIANS(E1227))*COS(RADIANS(N1217))))&gt;90,0,$F$4*$F$5/E1226^2*(SIN(RADIANS(G1221))*SIN(RADIANS(E1227))+COS(RADIANS(G1221))*COS(RADIANS(E1227))*COS(RADIANS(N1217))))</f>
        <v>0</v>
      </c>
      <c r="O1221">
        <f>IF(DEGREES(ACOS(SIN(RADIANS(G1221))*SIN(RADIANS(E1227))+COS(RADIANS(G1221))*COS(RADIANS(E1227))*COS(RADIANS(O1217))))&gt;90,0,$F$4*$F$5/E1226^2*(SIN(RADIANS(G1221))*SIN(RADIANS(E1227))+COS(RADIANS(G1221))*COS(RADIANS(E1227))*COS(RADIANS(O1217))))</f>
        <v>0</v>
      </c>
      <c r="P1221">
        <f>IF(DEGREES(ACOS(SIN(RADIANS(G1221))*SIN(RADIANS(E1227))+COS(RADIANS(G1221))*COS(RADIANS(E1227))*COS(RADIANS(P1217))))&gt;90,0,$F$4*$F$5/E1226^2*(SIN(RADIANS(G1221))*SIN(RADIANS(E1227))+COS(RADIANS(G1221))*COS(RADIANS(E1227))*COS(RADIANS(P1217))))</f>
        <v>0</v>
      </c>
      <c r="Q1221">
        <f>IF(DEGREES(ACOS(SIN(RADIANS(G1221))*SIN(RADIANS(E1227))+COS(RADIANS(G1221))*COS(RADIANS(E1227))*COS(RADIANS(Q1217))))&gt;90,0,$F$4*$F$5/E1226^2*(SIN(RADIANS(G1221))*SIN(RADIANS(E1227))+COS(RADIANS(G1221))*COS(RADIANS(E1227))*COS(RADIANS(Q1217))))</f>
        <v>0</v>
      </c>
      <c r="R1221" t="e">
        <f>IF(DEGREES(ACOS(SIN(RADIANS(G1221))*SIN(RADIANS(E1227))+COS(RADIANS(G1221))*COS(RADIANS(E1227))*COS(RADIANS(R1217))))&gt;90,0,$F$4*$F$5/E1226^2*(SIN(RADIANS(G1221))*SIN(RADIANS(E1227))+COS(RADIANS(G1221))*COS(RADIANS(E1227))*COS(RADIANS(R1217))))</f>
        <v>#DIV/0!</v>
      </c>
      <c r="S1221" t="e">
        <f>IF(DEGREES(ACOS(SIN(RADIANS(G1221))*SIN(RADIANS(E1227))+COS(RADIANS(G1221))*COS(RADIANS(E1227))*COS(RADIANS(S1217))))&gt;90,0,$F$4*$F$5/E1226^2*(SIN(RADIANS(G1221))*SIN(RADIANS(E1227))+COS(RADIANS(G1221))*COS(RADIANS(E1227))*COS(RADIANS(S1217))))</f>
        <v>#DIV/0!</v>
      </c>
      <c r="T1221" t="e">
        <f>IF(DEGREES(ACOS(SIN(RADIANS(G1221))*SIN(RADIANS(E1227))+COS(RADIANS(G1221))*COS(RADIANS(E1227))*COS(RADIANS(T1217))))&gt;90,0,$F$4*$F$5/E1226^2*(SIN(RADIANS(G1221))*SIN(RADIANS(E1227))+COS(RADIANS(G1221))*COS(RADIANS(E1227))*COS(RADIANS(T1217))))</f>
        <v>#DIV/0!</v>
      </c>
      <c r="U1221" t="e">
        <f>IF(DEGREES(ACOS(SIN(RADIANS(G1221))*SIN(RADIANS(E1227))+COS(RADIANS(G1221))*COS(RADIANS(E1227))*COS(RADIANS(U1217))))&gt;90,0,$F$4*$F$5/E1226^2*(SIN(RADIANS(G1221))*SIN(RADIANS(E1227))+COS(RADIANS(G1221))*COS(RADIANS(E1227))*COS(RADIANS(U1217))))</f>
        <v>#DIV/0!</v>
      </c>
      <c r="V1221" t="e">
        <f>IF(DEGREES(ACOS(SIN(RADIANS(G1221))*SIN(RADIANS(E1227))+COS(RADIANS(G1221))*COS(RADIANS(E1227))*COS(RADIANS(V1217))))&gt;90,0,$F$4*$F$5/E1226^2*(SIN(RADIANS(G1221))*SIN(RADIANS(E1227))+COS(RADIANS(G1221))*COS(RADIANS(E1227))*COS(RADIANS(V1217))))</f>
        <v>#DIV/0!</v>
      </c>
      <c r="W1221" t="e">
        <f>IF(DEGREES(ACOS(SIN(RADIANS(G1221))*SIN(RADIANS(E1227))+COS(RADIANS(G1221))*COS(RADIANS(E1227))*COS(RADIANS(W1217))))&gt;90,0,$F$4*$F$5/E1226^2*(SIN(RADIANS(G1221))*SIN(RADIANS(E1227))+COS(RADIANS(G1221))*COS(RADIANS(E1227))*COS(RADIANS(W1217))))</f>
        <v>#DIV/0!</v>
      </c>
      <c r="X1221" t="e">
        <f>IF(DEGREES(ACOS(SIN(RADIANS(G1221))*SIN(RADIANS(E1227))+COS(RADIANS(G1221))*COS(RADIANS(E1227))*COS(RADIANS(X1217))))&gt;90,0,$F$4*$F$5/E1226^2*(SIN(RADIANS(G1221))*SIN(RADIANS(E1227))+COS(RADIANS(G1221))*COS(RADIANS(E1227))*COS(RADIANS(X1217))))</f>
        <v>#DIV/0!</v>
      </c>
      <c r="Y1221" t="e">
        <f>IF(DEGREES(ACOS(SIN(RADIANS(G1221))*SIN(RADIANS(E1227))+COS(RADIANS(G1221))*COS(RADIANS(E1227))*COS(RADIANS(Y1217))))&gt;90,0,$F$4*$F$5/E1226^2*(SIN(RADIANS(G1221))*SIN(RADIANS(E1227))+COS(RADIANS(G1221))*COS(RADIANS(E1227))*COS(RADIANS(Y1217))))</f>
        <v>#DIV/0!</v>
      </c>
      <c r="Z1221" t="e">
        <f>IF(DEGREES(ACOS(SIN(RADIANS(G1221))*SIN(RADIANS(E1227))+COS(RADIANS(G1221))*COS(RADIANS(E1227))*COS(RADIANS(Z1217))))&gt;90,0,$F$4*$F$5/E1226^2*(SIN(RADIANS(G1221))*SIN(RADIANS(E1227))+COS(RADIANS(G1221))*COS(RADIANS(E1227))*COS(RADIANS(Z1217))))</f>
        <v>#DIV/0!</v>
      </c>
      <c r="AA1221" t="e">
        <f>IF(DEGREES(ACOS(SIN(RADIANS(G1221))*SIN(RADIANS(E1227))+COS(RADIANS(G1221))*COS(RADIANS(E1227))*COS(RADIANS(AA1217))))&gt;90,0,$F$4*$F$5/E1226^2*(SIN(RADIANS(G1221))*SIN(RADIANS(E1227))+COS(RADIANS(G1221))*COS(RADIANS(E1227))*COS(RADIANS(AA1217))))</f>
        <v>#DIV/0!</v>
      </c>
      <c r="AB1221" t="e">
        <f>IF(DEGREES(ACOS(SIN(RADIANS(G1221))*SIN(RADIANS(E1227))+COS(RADIANS(G1221))*COS(RADIANS(E1227))*COS(RADIANS(AB1217))))&gt;90,0,$F$4*$F$5/E1226^2*(SIN(RADIANS(G1221))*SIN(RADIANS(E1227))+COS(RADIANS(G1221))*COS(RADIANS(E1227))*COS(RADIANS(AB1217))))</f>
        <v>#DIV/0!</v>
      </c>
      <c r="AC1221" t="e">
        <f>IF(DEGREES(ACOS(SIN(RADIANS(G1221))*SIN(RADIANS(E1227))+COS(RADIANS(G1221))*COS(RADIANS(E1227))*COS(RADIANS(AC1217))))&gt;90,0,$F$4*$F$5/E1226^2*(SIN(RADIANS(G1221))*SIN(RADIANS(E1227))+COS(RADIANS(G1221))*COS(RADIANS(E1227))*COS(RADIANS(AC1217))))</f>
        <v>#DIV/0!</v>
      </c>
      <c r="AD1221" t="e">
        <f>IF(DEGREES(ACOS(SIN(RADIANS(G1221))*SIN(RADIANS(E1227))+COS(RADIANS(G1221))*COS(RADIANS(E1227))*COS(RADIANS(AD1217))))&gt;90,0,$F$4*$F$5/E1226^2*(SIN(RADIANS(G1221))*SIN(RADIANS(E1227))+COS(RADIANS(G1221))*COS(RADIANS(E1227))*COS(RADIANS(AD1217))))</f>
        <v>#DIV/0!</v>
      </c>
      <c r="AE1221" t="e">
        <f>IF(DEGREES(ACOS(SIN(RADIANS(G1221))*SIN(RADIANS(E1227))+COS(RADIANS(G1221))*COS(RADIANS(E1227))*COS(RADIANS(AE1217))))&gt;90,0,$F$4*$F$5/E1226^2*(SIN(RADIANS(G1221))*SIN(RADIANS(E1227))+COS(RADIANS(G1221))*COS(RADIANS(E1227))*COS(RADIANS(AE1217))))</f>
        <v>#DIV/0!</v>
      </c>
      <c r="AF1221" t="e">
        <f>IF(DEGREES(ACOS(SIN(RADIANS(G1221))*SIN(RADIANS(E1227))+COS(RADIANS(G1221))*COS(RADIANS(E1227))*COS(RADIANS(AF1217))))&gt;90,0,$F$4*$F$5/E1226^2*(SIN(RADIANS(G1221))*SIN(RADIANS(E1227))+COS(RADIANS(G1221))*COS(RADIANS(E1227))*COS(RADIANS(AF1217))))</f>
        <v>#DIV/0!</v>
      </c>
      <c r="AG1221" t="e">
        <f>IF(DEGREES(ACOS(SIN(RADIANS(G1221))*SIN(RADIANS(E1227))+COS(RADIANS(G1221))*COS(RADIANS(E1227))*COS(RADIANS(AG1217))))&gt;90,0,$F$4*$F$5/E1226^2*(SIN(RADIANS(G1221))*SIN(RADIANS(E1227))+COS(RADIANS(G1221))*COS(RADIANS(E1227))*COS(RADIANS(AG1217))))</f>
        <v>#DIV/0!</v>
      </c>
      <c r="AH1221" t="e">
        <f>IF(DEGREES(ACOS(SIN(RADIANS(G1221))*SIN(RADIANS(E1227))+COS(RADIANS(G1221))*COS(RADIANS(E1227))*COS(RADIANS(AH1217))))&gt;90,0,$F$4*$F$5/E1226^2*(SIN(RADIANS(G1221))*SIN(RADIANS(E1227))+COS(RADIANS(G1221))*COS(RADIANS(E1227))*COS(RADIANS(AH1217))))</f>
        <v>#DIV/0!</v>
      </c>
      <c r="AI1221" t="e">
        <f>IF(DEGREES(ACOS(SIN(RADIANS(G1221))*SIN(RADIANS(E1227))+COS(RADIANS(G1221))*COS(RADIANS(E1227))*COS(RADIANS(AI1217))))&gt;90,0,$F$4*$F$5/E1226^2*(SIN(RADIANS(G1221))*SIN(RADIANS(E1227))+COS(RADIANS(G1221))*COS(RADIANS(E1227))*COS(RADIANS(AI1217))))</f>
        <v>#DIV/0!</v>
      </c>
      <c r="AJ1221" t="e">
        <f>IF(DEGREES(ACOS(SIN(RADIANS(G1221))*SIN(RADIANS(E1227))+COS(RADIANS(G1221))*COS(RADIANS(E1227))*COS(RADIANS(AJ1217))))&gt;90,0,$F$4*$F$5/E1226^2*(SIN(RADIANS(G1221))*SIN(RADIANS(E1227))+COS(RADIANS(G1221))*COS(RADIANS(E1227))*COS(RADIANS(AJ1217))))</f>
        <v>#DIV/0!</v>
      </c>
      <c r="AK1221">
        <f>IF(DEGREES(ACOS(SIN(RADIANS(G1221))*SIN(RADIANS(E1227))+COS(RADIANS(G1221))*COS(RADIANS(E1227))*COS(RADIANS(AK1217))))&gt;90,0,$F$4*$F$5/E1226^2*(SIN(RADIANS(G1221))*SIN(RADIANS(E1227))+COS(RADIANS(G1221))*COS(RADIANS(E1227))*COS(RADIANS(AK1217))))</f>
        <v>0</v>
      </c>
      <c r="AL1221">
        <f>IF(DEGREES(ACOS(SIN(RADIANS(G1221))*SIN(RADIANS(E1227))+COS(RADIANS(G1221))*COS(RADIANS(E1227))*COS(RADIANS(AL1217))))&gt;90,0,$F$4*$F$5/E1226^2*(SIN(RADIANS(G1221))*SIN(RADIANS(E1227))+COS(RADIANS(G1221))*COS(RADIANS(E1227))*COS(RADIANS(AL1217))))</f>
        <v>0</v>
      </c>
      <c r="AM1221">
        <f>IF(DEGREES(ACOS(SIN(RADIANS(G1221))*SIN(RADIANS(E1227))+COS(RADIANS(G1221))*COS(RADIANS(E1227))*COS(RADIANS(AM1217))))&gt;90,0,$F$4*$F$5/E1226^2*(SIN(RADIANS(G1221))*SIN(RADIANS(E1227))+COS(RADIANS(G1221))*COS(RADIANS(E1227))*COS(RADIANS(AM1217))))</f>
        <v>0</v>
      </c>
      <c r="AN1221">
        <f>IF(DEGREES(ACOS(SIN(RADIANS(G1221))*SIN(RADIANS(E1227))+COS(RADIANS(G1221))*COS(RADIANS(E1227))*COS(RADIANS(AN1217))))&gt;90,0,$F$4*$F$5/E1226^2*(SIN(RADIANS(G1221))*SIN(RADIANS(E1227))+COS(RADIANS(G1221))*COS(RADIANS(E1227))*COS(RADIANS(AN1217))))</f>
        <v>0</v>
      </c>
      <c r="AO1221">
        <f>IF(DEGREES(ACOS(SIN(RADIANS(G1221))*SIN(RADIANS(E1227))+COS(RADIANS(G1221))*COS(RADIANS(E1227))*COS(RADIANS(AO1217))))&gt;90,0,$F$4*$F$5/E1226^2*(SIN(RADIANS(G1221))*SIN(RADIANS(E1227))+COS(RADIANS(G1221))*COS(RADIANS(E1227))*COS(RADIANS(AO1217))))</f>
        <v>0</v>
      </c>
      <c r="AP1221">
        <f>IF(DEGREES(ACOS(SIN(RADIANS(G1221))*SIN(RADIANS(E1227))+COS(RADIANS(G1221))*COS(RADIANS(E1227))*COS(RADIANS(AP1217))))&gt;90,0,$F$4*$F$5/E1226^2*(SIN(RADIANS(G1221))*SIN(RADIANS(E1227))+COS(RADIANS(G1221))*COS(RADIANS(E1227))*COS(RADIANS(AP1217))))</f>
        <v>0</v>
      </c>
      <c r="AQ1221">
        <f>IF(DEGREES(ACOS(SIN(RADIANS(G1221))*SIN(RADIANS(E1227))+COS(RADIANS(G1221))*COS(RADIANS(E1227))*COS(RADIANS(AQ1217))))&gt;90,0,$F$4*$F$5/E1226^2*(SIN(RADIANS(G1221))*SIN(RADIANS(E1227))+COS(RADIANS(G1221))*COS(RADIANS(E1227))*COS(RADIANS(AQ1217))))</f>
        <v>0</v>
      </c>
      <c r="AR1221">
        <f>IF(DEGREES(ACOS(SIN(RADIANS(G1221))*SIN(RADIANS(E1227))+COS(RADIANS(G1221))*COS(RADIANS(E1227))*COS(RADIANS(AR1217))))&gt;90,0,$F$4*$F$5/E1226^2*(SIN(RADIANS(G1221))*SIN(RADIANS(E1227))+COS(RADIANS(G1221))*COS(RADIANS(E1227))*COS(RADIANS(AR1217))))</f>
        <v>0</v>
      </c>
    </row>
    <row r="1222" spans="2:44" x14ac:dyDescent="0.5">
      <c r="B1222" s="40" t="s">
        <v>727</v>
      </c>
      <c r="E1222">
        <f>IF(E1219&lt;360,E1219/360,(E1219-360)/360)</f>
        <v>0.41666666666666669</v>
      </c>
      <c r="G1222">
        <v>60</v>
      </c>
      <c r="I1222">
        <f>IF(DEGREES(ACOS(SIN(RADIANS(G1222))*SIN(RADIANS(E1227))+COS(RADIANS(G1222))*COS(RADIANS(E1227))*COS(RADIANS(I1217))))&gt;90,0,$F$4*$F$5/E1226^2*(SIN(RADIANS(G1222))*SIN(RADIANS(E1227))+COS(RADIANS(G1222))*COS(RADIANS(E1227))*COS(RADIANS(I1217))))</f>
        <v>0</v>
      </c>
      <c r="J1222">
        <f>IF(DEGREES(ACOS(SIN(RADIANS(G1222))*SIN(RADIANS(E1227))+COS(RADIANS(G1222))*COS(RADIANS(E1227))*COS(RADIANS(J1217))))&gt;90,0,$F$4*$F$5/E1226^2*(SIN(RADIANS(G1222))*SIN(RADIANS(E1227))+COS(RADIANS(G1222))*COS(RADIANS(E1227))*COS(RADIANS(J1217))))</f>
        <v>0</v>
      </c>
      <c r="K1222">
        <f>IF(DEGREES(ACOS(SIN(RADIANS(G1222))*SIN(RADIANS(E1227))+COS(RADIANS(G1222))*COS(RADIANS(E1227))*COS(RADIANS(K1217))))&gt;90,0,$F$4*$F$5/E1226^2*(SIN(RADIANS(G1222))*SIN(RADIANS(E1227))+COS(RADIANS(G1222))*COS(RADIANS(E1227))*COS(RADIANS(K1217))))</f>
        <v>0</v>
      </c>
      <c r="L1222">
        <f>IF(DEGREES(ACOS(SIN(RADIANS(G1222))*SIN(RADIANS(E1227))+COS(RADIANS(G1222))*COS(RADIANS(E1227))*COS(RADIANS(L1217))))&gt;90,0,$F$4*$F$5/E1226^2*(SIN(RADIANS(G1222))*SIN(RADIANS(E1227))+COS(RADIANS(G1222))*COS(RADIANS(E1227))*COS(RADIANS(L1217))))</f>
        <v>0</v>
      </c>
      <c r="M1222">
        <f>IF(DEGREES(ACOS(SIN(RADIANS(G1222))*SIN(RADIANS(E1227))+COS(RADIANS(G1222))*COS(RADIANS(E1227))*COS(RADIANS(M1217))))&gt;90,0,$F$4*$F$5/E1226^2*(SIN(RADIANS(G1222))*SIN(RADIANS(E1227))+COS(RADIANS(G1222))*COS(RADIANS(E1227))*COS(RADIANS(M1217))))</f>
        <v>0</v>
      </c>
      <c r="N1222">
        <f>IF(DEGREES(ACOS(SIN(RADIANS(G1222))*SIN(RADIANS(E1227))+COS(RADIANS(G1222))*COS(RADIANS(E1227))*COS(RADIANS(N1217))))&gt;90,0,$F$4*$F$5/E1226^2*(SIN(RADIANS(G1222))*SIN(RADIANS(E1227))+COS(RADIANS(G1222))*COS(RADIANS(E1227))*COS(RADIANS(N1217))))</f>
        <v>0</v>
      </c>
      <c r="O1222">
        <f>IF(DEGREES(ACOS(SIN(RADIANS(G1222))*SIN(RADIANS(E1227))+COS(RADIANS(G1222))*COS(RADIANS(E1227))*COS(RADIANS(O1217))))&gt;90,0,$F$4*$F$5/E1226^2*(SIN(RADIANS(G1222))*SIN(RADIANS(E1227))+COS(RADIANS(G1222))*COS(RADIANS(E1227))*COS(RADIANS(O1217))))</f>
        <v>0</v>
      </c>
      <c r="P1222">
        <f>IF(DEGREES(ACOS(SIN(RADIANS(G1222))*SIN(RADIANS(E1227))+COS(RADIANS(G1222))*COS(RADIANS(E1227))*COS(RADIANS(P1217))))&gt;90,0,$F$4*$F$5/E1226^2*(SIN(RADIANS(G1222))*SIN(RADIANS(E1227))+COS(RADIANS(G1222))*COS(RADIANS(E1227))*COS(RADIANS(P1217))))</f>
        <v>0</v>
      </c>
      <c r="Q1222">
        <f>IF(DEGREES(ACOS(SIN(RADIANS(G1222))*SIN(RADIANS(E1227))+COS(RADIANS(G1222))*COS(RADIANS(E1227))*COS(RADIANS(Q1217))))&gt;90,0,$F$4*$F$5/E1226^2*(SIN(RADIANS(G1222))*SIN(RADIANS(E1227))+COS(RADIANS(G1222))*COS(RADIANS(E1227))*COS(RADIANS(Q1217))))</f>
        <v>0</v>
      </c>
      <c r="R1222" t="e">
        <f>IF(DEGREES(ACOS(SIN(RADIANS(G1222))*SIN(RADIANS(E1227))+COS(RADIANS(G1222))*COS(RADIANS(E1227))*COS(RADIANS(R1217))))&gt;90,0,$F$4*$F$5/E1226^2*(SIN(RADIANS(G1222))*SIN(RADIANS(E1227))+COS(RADIANS(G1222))*COS(RADIANS(E1227))*COS(RADIANS(R1217))))</f>
        <v>#DIV/0!</v>
      </c>
      <c r="S1222" t="e">
        <f>IF(DEGREES(ACOS(SIN(RADIANS(G1222))*SIN(RADIANS(E1227))+COS(RADIANS(G1222))*COS(RADIANS(E1227))*COS(RADIANS(S1217))))&gt;90,0,$F$4*$F$5/E1226^2*(SIN(RADIANS(G1222))*SIN(RADIANS(E1227))+COS(RADIANS(G1222))*COS(RADIANS(E1227))*COS(RADIANS(S1217))))</f>
        <v>#DIV/0!</v>
      </c>
      <c r="T1222" t="e">
        <f>IF(DEGREES(ACOS(SIN(RADIANS(G1222))*SIN(RADIANS(E1227))+COS(RADIANS(G1222))*COS(RADIANS(E1227))*COS(RADIANS(T1217))))&gt;90,0,$F$4*$F$5/E1226^2*(SIN(RADIANS(G1222))*SIN(RADIANS(E1227))+COS(RADIANS(G1222))*COS(RADIANS(E1227))*COS(RADIANS(T1217))))</f>
        <v>#DIV/0!</v>
      </c>
      <c r="U1222" t="e">
        <f>IF(DEGREES(ACOS(SIN(RADIANS(G1222))*SIN(RADIANS(E1227))+COS(RADIANS(G1222))*COS(RADIANS(E1227))*COS(RADIANS(U1217))))&gt;90,0,$F$4*$F$5/E1226^2*(SIN(RADIANS(G1222))*SIN(RADIANS(E1227))+COS(RADIANS(G1222))*COS(RADIANS(E1227))*COS(RADIANS(U1217))))</f>
        <v>#DIV/0!</v>
      </c>
      <c r="V1222" t="e">
        <f>IF(DEGREES(ACOS(SIN(RADIANS(G1222))*SIN(RADIANS(E1227))+COS(RADIANS(G1222))*COS(RADIANS(E1227))*COS(RADIANS(V1217))))&gt;90,0,$F$4*$F$5/E1226^2*(SIN(RADIANS(G1222))*SIN(RADIANS(E1227))+COS(RADIANS(G1222))*COS(RADIANS(E1227))*COS(RADIANS(V1217))))</f>
        <v>#DIV/0!</v>
      </c>
      <c r="W1222" t="e">
        <f>IF(DEGREES(ACOS(SIN(RADIANS(G1222))*SIN(RADIANS(E1227))+COS(RADIANS(G1222))*COS(RADIANS(E1227))*COS(RADIANS(W1217))))&gt;90,0,$F$4*$F$5/E1226^2*(SIN(RADIANS(G1222))*SIN(RADIANS(E1227))+COS(RADIANS(G1222))*COS(RADIANS(E1227))*COS(RADIANS(W1217))))</f>
        <v>#DIV/0!</v>
      </c>
      <c r="X1222" t="e">
        <f>IF(DEGREES(ACOS(SIN(RADIANS(G1222))*SIN(RADIANS(E1227))+COS(RADIANS(G1222))*COS(RADIANS(E1227))*COS(RADIANS(X1217))))&gt;90,0,$F$4*$F$5/E1226^2*(SIN(RADIANS(G1222))*SIN(RADIANS(E1227))+COS(RADIANS(G1222))*COS(RADIANS(E1227))*COS(RADIANS(X1217))))</f>
        <v>#DIV/0!</v>
      </c>
      <c r="Y1222" t="e">
        <f>IF(DEGREES(ACOS(SIN(RADIANS(G1222))*SIN(RADIANS(E1227))+COS(RADIANS(G1222))*COS(RADIANS(E1227))*COS(RADIANS(Y1217))))&gt;90,0,$F$4*$F$5/E1226^2*(SIN(RADIANS(G1222))*SIN(RADIANS(E1227))+COS(RADIANS(G1222))*COS(RADIANS(E1227))*COS(RADIANS(Y1217))))</f>
        <v>#DIV/0!</v>
      </c>
      <c r="Z1222" t="e">
        <f>IF(DEGREES(ACOS(SIN(RADIANS(G1222))*SIN(RADIANS(E1227))+COS(RADIANS(G1222))*COS(RADIANS(E1227))*COS(RADIANS(Z1217))))&gt;90,0,$F$4*$F$5/E1226^2*(SIN(RADIANS(G1222))*SIN(RADIANS(E1227))+COS(RADIANS(G1222))*COS(RADIANS(E1227))*COS(RADIANS(Z1217))))</f>
        <v>#DIV/0!</v>
      </c>
      <c r="AA1222" t="e">
        <f>IF(DEGREES(ACOS(SIN(RADIANS(G1222))*SIN(RADIANS(E1227))+COS(RADIANS(G1222))*COS(RADIANS(E1227))*COS(RADIANS(AA1217))))&gt;90,0,$F$4*$F$5/E1226^2*(SIN(RADIANS(G1222))*SIN(RADIANS(E1227))+COS(RADIANS(G1222))*COS(RADIANS(E1227))*COS(RADIANS(AA1217))))</f>
        <v>#DIV/0!</v>
      </c>
      <c r="AB1222" t="e">
        <f>IF(DEGREES(ACOS(SIN(RADIANS(G1222))*SIN(RADIANS(E1227))+COS(RADIANS(G1222))*COS(RADIANS(E1227))*COS(RADIANS(AB1217))))&gt;90,0,$F$4*$F$5/E1226^2*(SIN(RADIANS(G1222))*SIN(RADIANS(E1227))+COS(RADIANS(G1222))*COS(RADIANS(E1227))*COS(RADIANS(AB1217))))</f>
        <v>#DIV/0!</v>
      </c>
      <c r="AC1222" t="e">
        <f>IF(DEGREES(ACOS(SIN(RADIANS(G1222))*SIN(RADIANS(E1227))+COS(RADIANS(G1222))*COS(RADIANS(E1227))*COS(RADIANS(AC1217))))&gt;90,0,$F$4*$F$5/E1226^2*(SIN(RADIANS(G1222))*SIN(RADIANS(E1227))+COS(RADIANS(G1222))*COS(RADIANS(E1227))*COS(RADIANS(AC1217))))</f>
        <v>#DIV/0!</v>
      </c>
      <c r="AD1222" t="e">
        <f>IF(DEGREES(ACOS(SIN(RADIANS(G1222))*SIN(RADIANS(E1227))+COS(RADIANS(G1222))*COS(RADIANS(E1227))*COS(RADIANS(AD1217))))&gt;90,0,$F$4*$F$5/E1226^2*(SIN(RADIANS(G1222))*SIN(RADIANS(E1227))+COS(RADIANS(G1222))*COS(RADIANS(E1227))*COS(RADIANS(AD1217))))</f>
        <v>#DIV/0!</v>
      </c>
      <c r="AE1222" t="e">
        <f>IF(DEGREES(ACOS(SIN(RADIANS(G1222))*SIN(RADIANS(E1227))+COS(RADIANS(G1222))*COS(RADIANS(E1227))*COS(RADIANS(AE1217))))&gt;90,0,$F$4*$F$5/E1226^2*(SIN(RADIANS(G1222))*SIN(RADIANS(E1227))+COS(RADIANS(G1222))*COS(RADIANS(E1227))*COS(RADIANS(AE1217))))</f>
        <v>#DIV/0!</v>
      </c>
      <c r="AF1222" t="e">
        <f>IF(DEGREES(ACOS(SIN(RADIANS(G1222))*SIN(RADIANS(E1227))+COS(RADIANS(G1222))*COS(RADIANS(E1227))*COS(RADIANS(AF1217))))&gt;90,0,$F$4*$F$5/E1226^2*(SIN(RADIANS(G1222))*SIN(RADIANS(E1227))+COS(RADIANS(G1222))*COS(RADIANS(E1227))*COS(RADIANS(AF1217))))</f>
        <v>#DIV/0!</v>
      </c>
      <c r="AG1222" t="e">
        <f>IF(DEGREES(ACOS(SIN(RADIANS(G1222))*SIN(RADIANS(E1227))+COS(RADIANS(G1222))*COS(RADIANS(E1227))*COS(RADIANS(AG1217))))&gt;90,0,$F$4*$F$5/E1226^2*(SIN(RADIANS(G1222))*SIN(RADIANS(E1227))+COS(RADIANS(G1222))*COS(RADIANS(E1227))*COS(RADIANS(AG1217))))</f>
        <v>#DIV/0!</v>
      </c>
      <c r="AH1222" t="e">
        <f>IF(DEGREES(ACOS(SIN(RADIANS(G1222))*SIN(RADIANS(E1227))+COS(RADIANS(G1222))*COS(RADIANS(E1227))*COS(RADIANS(AH1217))))&gt;90,0,$F$4*$F$5/E1226^2*(SIN(RADIANS(G1222))*SIN(RADIANS(E1227))+COS(RADIANS(G1222))*COS(RADIANS(E1227))*COS(RADIANS(AH1217))))</f>
        <v>#DIV/0!</v>
      </c>
      <c r="AI1222" t="e">
        <f>IF(DEGREES(ACOS(SIN(RADIANS(G1222))*SIN(RADIANS(E1227))+COS(RADIANS(G1222))*COS(RADIANS(E1227))*COS(RADIANS(AI1217))))&gt;90,0,$F$4*$F$5/E1226^2*(SIN(RADIANS(G1222))*SIN(RADIANS(E1227))+COS(RADIANS(G1222))*COS(RADIANS(E1227))*COS(RADIANS(AI1217))))</f>
        <v>#DIV/0!</v>
      </c>
      <c r="AJ1222" t="e">
        <f>IF(DEGREES(ACOS(SIN(RADIANS(G1222))*SIN(RADIANS(E1227))+COS(RADIANS(G1222))*COS(RADIANS(E1227))*COS(RADIANS(AJ1217))))&gt;90,0,$F$4*$F$5/E1226^2*(SIN(RADIANS(G1222))*SIN(RADIANS(E1227))+COS(RADIANS(G1222))*COS(RADIANS(E1227))*COS(RADIANS(AJ1217))))</f>
        <v>#DIV/0!</v>
      </c>
      <c r="AK1222">
        <f>IF(DEGREES(ACOS(SIN(RADIANS(G1222))*SIN(RADIANS(E1227))+COS(RADIANS(G1222))*COS(RADIANS(E1227))*COS(RADIANS(AK1217))))&gt;90,0,$F$4*$F$5/E1226^2*(SIN(RADIANS(G1222))*SIN(RADIANS(E1227))+COS(RADIANS(G1222))*COS(RADIANS(E1227))*COS(RADIANS(AK1217))))</f>
        <v>0</v>
      </c>
      <c r="AL1222">
        <f>IF(DEGREES(ACOS(SIN(RADIANS(G1222))*SIN(RADIANS(E1227))+COS(RADIANS(G1222))*COS(RADIANS(E1227))*COS(RADIANS(AL1217))))&gt;90,0,$F$4*$F$5/E1226^2*(SIN(RADIANS(G1222))*SIN(RADIANS(E1227))+COS(RADIANS(G1222))*COS(RADIANS(E1227))*COS(RADIANS(AL1217))))</f>
        <v>0</v>
      </c>
      <c r="AM1222">
        <f>IF(DEGREES(ACOS(SIN(RADIANS(G1222))*SIN(RADIANS(E1227))+COS(RADIANS(G1222))*COS(RADIANS(E1227))*COS(RADIANS(AM1217))))&gt;90,0,$F$4*$F$5/E1226^2*(SIN(RADIANS(G1222))*SIN(RADIANS(E1227))+COS(RADIANS(G1222))*COS(RADIANS(E1227))*COS(RADIANS(AM1217))))</f>
        <v>0</v>
      </c>
      <c r="AN1222">
        <f>IF(DEGREES(ACOS(SIN(RADIANS(G1222))*SIN(RADIANS(E1227))+COS(RADIANS(G1222))*COS(RADIANS(E1227))*COS(RADIANS(AN1217))))&gt;90,0,$F$4*$F$5/E1226^2*(SIN(RADIANS(G1222))*SIN(RADIANS(E1227))+COS(RADIANS(G1222))*COS(RADIANS(E1227))*COS(RADIANS(AN1217))))</f>
        <v>0</v>
      </c>
      <c r="AO1222">
        <f>IF(DEGREES(ACOS(SIN(RADIANS(G1222))*SIN(RADIANS(E1227))+COS(RADIANS(G1222))*COS(RADIANS(E1227))*COS(RADIANS(AO1217))))&gt;90,0,$F$4*$F$5/E1226^2*(SIN(RADIANS(G1222))*SIN(RADIANS(E1227))+COS(RADIANS(G1222))*COS(RADIANS(E1227))*COS(RADIANS(AO1217))))</f>
        <v>0</v>
      </c>
      <c r="AP1222">
        <f>IF(DEGREES(ACOS(SIN(RADIANS(G1222))*SIN(RADIANS(E1227))+COS(RADIANS(G1222))*COS(RADIANS(E1227))*COS(RADIANS(AP1217))))&gt;90,0,$F$4*$F$5/E1226^2*(SIN(RADIANS(G1222))*SIN(RADIANS(E1227))+COS(RADIANS(G1222))*COS(RADIANS(E1227))*COS(RADIANS(AP1217))))</f>
        <v>0</v>
      </c>
      <c r="AQ1222">
        <f>IF(DEGREES(ACOS(SIN(RADIANS(G1222))*SIN(RADIANS(E1227))+COS(RADIANS(G1222))*COS(RADIANS(E1227))*COS(RADIANS(AQ1217))))&gt;90,0,$F$4*$F$5/E1226^2*(SIN(RADIANS(G1222))*SIN(RADIANS(E1227))+COS(RADIANS(G1222))*COS(RADIANS(E1227))*COS(RADIANS(AQ1217))))</f>
        <v>0</v>
      </c>
      <c r="AR1222">
        <f>IF(DEGREES(ACOS(SIN(RADIANS(G1222))*SIN(RADIANS(E1227))+COS(RADIANS(G1222))*COS(RADIANS(E1227))*COS(RADIANS(AR1217))))&gt;90,0,$F$4*$F$5/E1226^2*(SIN(RADIANS(G1222))*SIN(RADIANS(E1227))+COS(RADIANS(G1222))*COS(RADIANS(E1227))*COS(RADIANS(AR1217))))</f>
        <v>0</v>
      </c>
    </row>
    <row r="1223" spans="2:44" x14ac:dyDescent="0.5">
      <c r="B1223" s="40" t="s">
        <v>782</v>
      </c>
      <c r="E1223">
        <f>E1222*$F$11</f>
        <v>0</v>
      </c>
      <c r="G1223">
        <v>50</v>
      </c>
      <c r="I1223">
        <f>IF(DEGREES(ACOS(SIN(RADIANS(G1223))*SIN(RADIANS(E1227))+COS(RADIANS(G1223))*COS(RADIANS(E1227))*COS(RADIANS(I1217))))&gt;90,0,$F$4*$F$5/E1226^2*(SIN(RADIANS(G1223))*SIN(RADIANS(E1227))+COS(RADIANS(G1223))*COS(RADIANS(E1227))*COS(RADIANS(I1217))))</f>
        <v>0</v>
      </c>
      <c r="J1223">
        <f>IF(DEGREES(ACOS(SIN(RADIANS(G1223))*SIN(RADIANS(E1227))+COS(RADIANS(G1223))*COS(RADIANS(E1227))*COS(RADIANS(J1217))))&gt;90,0,$F$4*$F$5/E1226^2*(SIN(RADIANS(G1223))*SIN(RADIANS(E1227))+COS(RADIANS(G1223))*COS(RADIANS(E1227))*COS(RADIANS(J1217))))</f>
        <v>0</v>
      </c>
      <c r="K1223">
        <f>IF(DEGREES(ACOS(SIN(RADIANS(G1223))*SIN(RADIANS(E1227))+COS(RADIANS(G1223))*COS(RADIANS(E1227))*COS(RADIANS(K1217))))&gt;90,0,$F$4*$F$5/E1226^2*(SIN(RADIANS(G1223))*SIN(RADIANS(E1227))+COS(RADIANS(G1223))*COS(RADIANS(E1227))*COS(RADIANS(K1217))))</f>
        <v>0</v>
      </c>
      <c r="L1223">
        <f>IF(DEGREES(ACOS(SIN(RADIANS(G1223))*SIN(RADIANS(E1227))+COS(RADIANS(G1223))*COS(RADIANS(E1227))*COS(RADIANS(L1217))))&gt;90,0,$F$4*$F$5/E1226^2*(SIN(RADIANS(G1223))*SIN(RADIANS(E1227))+COS(RADIANS(G1223))*COS(RADIANS(E1227))*COS(RADIANS(L1217))))</f>
        <v>0</v>
      </c>
      <c r="M1223">
        <f>IF(DEGREES(ACOS(SIN(RADIANS(G1223))*SIN(RADIANS(E1227))+COS(RADIANS(G1223))*COS(RADIANS(E1227))*COS(RADIANS(M1217))))&gt;90,0,$F$4*$F$5/E1226^2*(SIN(RADIANS(G1223))*SIN(RADIANS(E1227))+COS(RADIANS(G1223))*COS(RADIANS(E1227))*COS(RADIANS(M1217))))</f>
        <v>0</v>
      </c>
      <c r="N1223">
        <f>IF(DEGREES(ACOS(SIN(RADIANS(G1223))*SIN(RADIANS(E1227))+COS(RADIANS(G1223))*COS(RADIANS(E1227))*COS(RADIANS(N1217))))&gt;90,0,$F$4*$F$5/E1226^2*(SIN(RADIANS(G1223))*SIN(RADIANS(E1227))+COS(RADIANS(G1223))*COS(RADIANS(E1227))*COS(RADIANS(N1217))))</f>
        <v>0</v>
      </c>
      <c r="O1223">
        <f>IF(DEGREES(ACOS(SIN(RADIANS(G1223))*SIN(RADIANS(E1227))+COS(RADIANS(G1223))*COS(RADIANS(E1227))*COS(RADIANS(O1217))))&gt;90,0,$F$4*$F$5/E1226^2*(SIN(RADIANS(G1223))*SIN(RADIANS(E1227))+COS(RADIANS(G1223))*COS(RADIANS(E1227))*COS(RADIANS(O1217))))</f>
        <v>0</v>
      </c>
      <c r="P1223">
        <f>IF(DEGREES(ACOS(SIN(RADIANS(G1223))*SIN(RADIANS(E1227))+COS(RADIANS(G1223))*COS(RADIANS(E1227))*COS(RADIANS(P1217))))&gt;90,0,$F$4*$F$5/E1226^2*(SIN(RADIANS(G1223))*SIN(RADIANS(E1227))+COS(RADIANS(G1223))*COS(RADIANS(E1227))*COS(RADIANS(P1217))))</f>
        <v>0</v>
      </c>
      <c r="Q1223">
        <f>IF(DEGREES(ACOS(SIN(RADIANS(G1223))*SIN(RADIANS(E1227))+COS(RADIANS(G1223))*COS(RADIANS(E1227))*COS(RADIANS(Q1217))))&gt;90,0,$F$4*$F$5/E1226^2*(SIN(RADIANS(G1223))*SIN(RADIANS(E1227))+COS(RADIANS(G1223))*COS(RADIANS(E1227))*COS(RADIANS(Q1217))))</f>
        <v>0</v>
      </c>
      <c r="R1223" t="e">
        <f>IF(DEGREES(ACOS(SIN(RADIANS(G1223))*SIN(RADIANS(E1227))+COS(RADIANS(G1223))*COS(RADIANS(E1227))*COS(RADIANS(R1217))))&gt;90,0,$F$4*$F$5/E1226^2*(SIN(RADIANS(G1223))*SIN(RADIANS(E1227))+COS(RADIANS(G1223))*COS(RADIANS(E1227))*COS(RADIANS(R1217))))</f>
        <v>#DIV/0!</v>
      </c>
      <c r="S1223" t="e">
        <f>IF(DEGREES(ACOS(SIN(RADIANS(G1223))*SIN(RADIANS(E1227))+COS(RADIANS(G1223))*COS(RADIANS(E1227))*COS(RADIANS(S1217))))&gt;90,0,$F$4*$F$5/E1226^2*(SIN(RADIANS(G1223))*SIN(RADIANS(E1227))+COS(RADIANS(G1223))*COS(RADIANS(E1227))*COS(RADIANS(S1217))))</f>
        <v>#DIV/0!</v>
      </c>
      <c r="T1223" t="e">
        <f>IF(DEGREES(ACOS(SIN(RADIANS(G1223))*SIN(RADIANS(E1227))+COS(RADIANS(G1223))*COS(RADIANS(E1227))*COS(RADIANS(T1217))))&gt;90,0,$F$4*$F$5/E1226^2*(SIN(RADIANS(G1223))*SIN(RADIANS(E1227))+COS(RADIANS(G1223))*COS(RADIANS(E1227))*COS(RADIANS(T1217))))</f>
        <v>#DIV/0!</v>
      </c>
      <c r="U1223" t="e">
        <f>IF(DEGREES(ACOS(SIN(RADIANS(G1223))*SIN(RADIANS(E1227))+COS(RADIANS(G1223))*COS(RADIANS(E1227))*COS(RADIANS(U1217))))&gt;90,0,$F$4*$F$5/E1226^2*(SIN(RADIANS(G1223))*SIN(RADIANS(E1227))+COS(RADIANS(G1223))*COS(RADIANS(E1227))*COS(RADIANS(U1217))))</f>
        <v>#DIV/0!</v>
      </c>
      <c r="V1223" t="e">
        <f>IF(DEGREES(ACOS(SIN(RADIANS(G1223))*SIN(RADIANS(E1227))+COS(RADIANS(G1223))*COS(RADIANS(E1227))*COS(RADIANS(V1217))))&gt;90,0,$F$4*$F$5/E1226^2*(SIN(RADIANS(G1223))*SIN(RADIANS(E1227))+COS(RADIANS(G1223))*COS(RADIANS(E1227))*COS(RADIANS(V1217))))</f>
        <v>#DIV/0!</v>
      </c>
      <c r="W1223" t="e">
        <f>IF(DEGREES(ACOS(SIN(RADIANS(G1223))*SIN(RADIANS(E1227))+COS(RADIANS(G1223))*COS(RADIANS(E1227))*COS(RADIANS(W1217))))&gt;90,0,$F$4*$F$5/E1226^2*(SIN(RADIANS(G1223))*SIN(RADIANS(E1227))+COS(RADIANS(G1223))*COS(RADIANS(E1227))*COS(RADIANS(W1217))))</f>
        <v>#DIV/0!</v>
      </c>
      <c r="X1223" t="e">
        <f>IF(DEGREES(ACOS(SIN(RADIANS(G1223))*SIN(RADIANS(E1227))+COS(RADIANS(G1223))*COS(RADIANS(E1227))*COS(RADIANS(X1217))))&gt;90,0,$F$4*$F$5/E1226^2*(SIN(RADIANS(G1223))*SIN(RADIANS(E1227))+COS(RADIANS(G1223))*COS(RADIANS(E1227))*COS(RADIANS(X1217))))</f>
        <v>#DIV/0!</v>
      </c>
      <c r="Y1223" t="e">
        <f>IF(DEGREES(ACOS(SIN(RADIANS(G1223))*SIN(RADIANS(E1227))+COS(RADIANS(G1223))*COS(RADIANS(E1227))*COS(RADIANS(Y1217))))&gt;90,0,$F$4*$F$5/E1226^2*(SIN(RADIANS(G1223))*SIN(RADIANS(E1227))+COS(RADIANS(G1223))*COS(RADIANS(E1227))*COS(RADIANS(Y1217))))</f>
        <v>#DIV/0!</v>
      </c>
      <c r="Z1223" t="e">
        <f>IF(DEGREES(ACOS(SIN(RADIANS(G1223))*SIN(RADIANS(E1227))+COS(RADIANS(G1223))*COS(RADIANS(E1227))*COS(RADIANS(Z1217))))&gt;90,0,$F$4*$F$5/E1226^2*(SIN(RADIANS(G1223))*SIN(RADIANS(E1227))+COS(RADIANS(G1223))*COS(RADIANS(E1227))*COS(RADIANS(Z1217))))</f>
        <v>#DIV/0!</v>
      </c>
      <c r="AA1223" t="e">
        <f>IF(DEGREES(ACOS(SIN(RADIANS(G1223))*SIN(RADIANS(E1227))+COS(RADIANS(G1223))*COS(RADIANS(E1227))*COS(RADIANS(AA1217))))&gt;90,0,$F$4*$F$5/E1226^2*(SIN(RADIANS(G1223))*SIN(RADIANS(E1227))+COS(RADIANS(G1223))*COS(RADIANS(E1227))*COS(RADIANS(AA1217))))</f>
        <v>#DIV/0!</v>
      </c>
      <c r="AB1223" t="e">
        <f>IF(DEGREES(ACOS(SIN(RADIANS(G1223))*SIN(RADIANS(E1227))+COS(RADIANS(G1223))*COS(RADIANS(E1227))*COS(RADIANS(AB1217))))&gt;90,0,$F$4*$F$5/E1226^2*(SIN(RADIANS(G1223))*SIN(RADIANS(E1227))+COS(RADIANS(G1223))*COS(RADIANS(E1227))*COS(RADIANS(AB1217))))</f>
        <v>#DIV/0!</v>
      </c>
      <c r="AC1223" t="e">
        <f>IF(DEGREES(ACOS(SIN(RADIANS(G1223))*SIN(RADIANS(E1227))+COS(RADIANS(G1223))*COS(RADIANS(E1227))*COS(RADIANS(AC1217))))&gt;90,0,$F$4*$F$5/E1226^2*(SIN(RADIANS(G1223))*SIN(RADIANS(E1227))+COS(RADIANS(G1223))*COS(RADIANS(E1227))*COS(RADIANS(AC1217))))</f>
        <v>#DIV/0!</v>
      </c>
      <c r="AD1223" t="e">
        <f>IF(DEGREES(ACOS(SIN(RADIANS(G1223))*SIN(RADIANS(E1227))+COS(RADIANS(G1223))*COS(RADIANS(E1227))*COS(RADIANS(AD1217))))&gt;90,0,$F$4*$F$5/E1226^2*(SIN(RADIANS(G1223))*SIN(RADIANS(E1227))+COS(RADIANS(G1223))*COS(RADIANS(E1227))*COS(RADIANS(AD1217))))</f>
        <v>#DIV/0!</v>
      </c>
      <c r="AE1223" t="e">
        <f>IF(DEGREES(ACOS(SIN(RADIANS(G1223))*SIN(RADIANS(E1227))+COS(RADIANS(G1223))*COS(RADIANS(E1227))*COS(RADIANS(AE1217))))&gt;90,0,$F$4*$F$5/E1226^2*(SIN(RADIANS(G1223))*SIN(RADIANS(E1227))+COS(RADIANS(G1223))*COS(RADIANS(E1227))*COS(RADIANS(AE1217))))</f>
        <v>#DIV/0!</v>
      </c>
      <c r="AF1223" t="e">
        <f>IF(DEGREES(ACOS(SIN(RADIANS(G1223))*SIN(RADIANS(E1227))+COS(RADIANS(G1223))*COS(RADIANS(E1227))*COS(RADIANS(AF1217))))&gt;90,0,$F$4*$F$5/E1226^2*(SIN(RADIANS(G1223))*SIN(RADIANS(E1227))+COS(RADIANS(G1223))*COS(RADIANS(E1227))*COS(RADIANS(AF1217))))</f>
        <v>#DIV/0!</v>
      </c>
      <c r="AG1223" t="e">
        <f>IF(DEGREES(ACOS(SIN(RADIANS(G1223))*SIN(RADIANS(E1227))+COS(RADIANS(G1223))*COS(RADIANS(E1227))*COS(RADIANS(AG1217))))&gt;90,0,$F$4*$F$5/E1226^2*(SIN(RADIANS(G1223))*SIN(RADIANS(E1227))+COS(RADIANS(G1223))*COS(RADIANS(E1227))*COS(RADIANS(AG1217))))</f>
        <v>#DIV/0!</v>
      </c>
      <c r="AH1223" t="e">
        <f>IF(DEGREES(ACOS(SIN(RADIANS(G1223))*SIN(RADIANS(E1227))+COS(RADIANS(G1223))*COS(RADIANS(E1227))*COS(RADIANS(AH1217))))&gt;90,0,$F$4*$F$5/E1226^2*(SIN(RADIANS(G1223))*SIN(RADIANS(E1227))+COS(RADIANS(G1223))*COS(RADIANS(E1227))*COS(RADIANS(AH1217))))</f>
        <v>#DIV/0!</v>
      </c>
      <c r="AI1223" t="e">
        <f>IF(DEGREES(ACOS(SIN(RADIANS(G1223))*SIN(RADIANS(E1227))+COS(RADIANS(G1223))*COS(RADIANS(E1227))*COS(RADIANS(AI1217))))&gt;90,0,$F$4*$F$5/E1226^2*(SIN(RADIANS(G1223))*SIN(RADIANS(E1227))+COS(RADIANS(G1223))*COS(RADIANS(E1227))*COS(RADIANS(AI1217))))</f>
        <v>#DIV/0!</v>
      </c>
      <c r="AJ1223" t="e">
        <f>IF(DEGREES(ACOS(SIN(RADIANS(G1223))*SIN(RADIANS(E1227))+COS(RADIANS(G1223))*COS(RADIANS(E1227))*COS(RADIANS(AJ1217))))&gt;90,0,$F$4*$F$5/E1226^2*(SIN(RADIANS(G1223))*SIN(RADIANS(E1227))+COS(RADIANS(G1223))*COS(RADIANS(E1227))*COS(RADIANS(AJ1217))))</f>
        <v>#DIV/0!</v>
      </c>
      <c r="AK1223">
        <f>IF(DEGREES(ACOS(SIN(RADIANS(G1223))*SIN(RADIANS(E1227))+COS(RADIANS(G1223))*COS(RADIANS(E1227))*COS(RADIANS(AK1217))))&gt;90,0,$F$4*$F$5/E1226^2*(SIN(RADIANS(G1223))*SIN(RADIANS(E1227))+COS(RADIANS(G1223))*COS(RADIANS(E1227))*COS(RADIANS(AK1217))))</f>
        <v>0</v>
      </c>
      <c r="AL1223">
        <f>IF(DEGREES(ACOS(SIN(RADIANS(G1223))*SIN(RADIANS(E1227))+COS(RADIANS(G1223))*COS(RADIANS(E1227))*COS(RADIANS(AL1217))))&gt;90,0,$F$4*$F$5/E1226^2*(SIN(RADIANS(G1223))*SIN(RADIANS(E1227))+COS(RADIANS(G1223))*COS(RADIANS(E1227))*COS(RADIANS(AL1217))))</f>
        <v>0</v>
      </c>
      <c r="AM1223">
        <f>IF(DEGREES(ACOS(SIN(RADIANS(G1223))*SIN(RADIANS(E1227))+COS(RADIANS(G1223))*COS(RADIANS(E1227))*COS(RADIANS(AM1217))))&gt;90,0,$F$4*$F$5/E1226^2*(SIN(RADIANS(G1223))*SIN(RADIANS(E1227))+COS(RADIANS(G1223))*COS(RADIANS(E1227))*COS(RADIANS(AM1217))))</f>
        <v>0</v>
      </c>
      <c r="AN1223">
        <f>IF(DEGREES(ACOS(SIN(RADIANS(G1223))*SIN(RADIANS(E1227))+COS(RADIANS(G1223))*COS(RADIANS(E1227))*COS(RADIANS(AN1217))))&gt;90,0,$F$4*$F$5/E1226^2*(SIN(RADIANS(G1223))*SIN(RADIANS(E1227))+COS(RADIANS(G1223))*COS(RADIANS(E1227))*COS(RADIANS(AN1217))))</f>
        <v>0</v>
      </c>
      <c r="AO1223">
        <f>IF(DEGREES(ACOS(SIN(RADIANS(G1223))*SIN(RADIANS(E1227))+COS(RADIANS(G1223))*COS(RADIANS(E1227))*COS(RADIANS(AO1217))))&gt;90,0,$F$4*$F$5/E1226^2*(SIN(RADIANS(G1223))*SIN(RADIANS(E1227))+COS(RADIANS(G1223))*COS(RADIANS(E1227))*COS(RADIANS(AO1217))))</f>
        <v>0</v>
      </c>
      <c r="AP1223">
        <f>IF(DEGREES(ACOS(SIN(RADIANS(G1223))*SIN(RADIANS(E1227))+COS(RADIANS(G1223))*COS(RADIANS(E1227))*COS(RADIANS(AP1217))))&gt;90,0,$F$4*$F$5/E1226^2*(SIN(RADIANS(G1223))*SIN(RADIANS(E1227))+COS(RADIANS(G1223))*COS(RADIANS(E1227))*COS(RADIANS(AP1217))))</f>
        <v>0</v>
      </c>
      <c r="AQ1223">
        <f>IF(DEGREES(ACOS(SIN(RADIANS(G1223))*SIN(RADIANS(E1227))+COS(RADIANS(G1223))*COS(RADIANS(E1227))*COS(RADIANS(AQ1217))))&gt;90,0,$F$4*$F$5/E1226^2*(SIN(RADIANS(G1223))*SIN(RADIANS(E1227))+COS(RADIANS(G1223))*COS(RADIANS(E1227))*COS(RADIANS(AQ1217))))</f>
        <v>0</v>
      </c>
      <c r="AR1223">
        <f>IF(DEGREES(ACOS(SIN(RADIANS(G1223))*SIN(RADIANS(E1227))+COS(RADIANS(G1223))*COS(RADIANS(E1227))*COS(RADIANS(AR1217))))&gt;90,0,$F$4*$F$5/E1226^2*(SIN(RADIANS(G1223))*SIN(RADIANS(E1227))+COS(RADIANS(G1223))*COS(RADIANS(E1227))*COS(RADIANS(AR1217))))</f>
        <v>0</v>
      </c>
    </row>
    <row r="1224" spans="2:44" x14ac:dyDescent="0.5">
      <c r="B1224" s="40" t="s">
        <v>783</v>
      </c>
      <c r="E1224" t="str">
        <f>IF($F$10=0,"N/A",$F$10*(E1219/360)-ROUNDDOWN($F$10*(E1219/360),0))</f>
        <v>N/A</v>
      </c>
      <c r="G1224">
        <v>40</v>
      </c>
      <c r="I1224">
        <f>IF(DEGREES(ACOS(SIN(RADIANS(G1224))*SIN(RADIANS(E1227))+COS(RADIANS(G1224))*COS(RADIANS(E1227))*COS(RADIANS(I1217))))&gt;90,0,$F$4*$F$5/E1226^2*(SIN(RADIANS(G1224))*SIN(RADIANS(E1227))+COS(RADIANS(G1224))*COS(RADIANS(E1227))*COS(RADIANS(I1217))))</f>
        <v>0</v>
      </c>
      <c r="J1224">
        <f>IF(DEGREES(ACOS(SIN(RADIANS(G1224))*SIN(RADIANS(E1227))+COS(RADIANS(G1224))*COS(RADIANS(E1227))*COS(RADIANS(J1217))))&gt;90,0,$F$4*$F$5/E1226^2*(SIN(RADIANS(G1224))*SIN(RADIANS(E1227))+COS(RADIANS(G1224))*COS(RADIANS(E1227))*COS(RADIANS(J1217))))</f>
        <v>0</v>
      </c>
      <c r="K1224">
        <f>IF(DEGREES(ACOS(SIN(RADIANS(G1224))*SIN(RADIANS(E1227))+COS(RADIANS(G1224))*COS(RADIANS(E1227))*COS(RADIANS(K1217))))&gt;90,0,$F$4*$F$5/E1226^2*(SIN(RADIANS(G1224))*SIN(RADIANS(E1227))+COS(RADIANS(G1224))*COS(RADIANS(E1227))*COS(RADIANS(K1217))))</f>
        <v>0</v>
      </c>
      <c r="L1224">
        <f>IF(DEGREES(ACOS(SIN(RADIANS(G1224))*SIN(RADIANS(E1227))+COS(RADIANS(G1224))*COS(RADIANS(E1227))*COS(RADIANS(L1217))))&gt;90,0,$F$4*$F$5/E1226^2*(SIN(RADIANS(G1224))*SIN(RADIANS(E1227))+COS(RADIANS(G1224))*COS(RADIANS(E1227))*COS(RADIANS(L1217))))</f>
        <v>0</v>
      </c>
      <c r="M1224">
        <f>IF(DEGREES(ACOS(SIN(RADIANS(G1224))*SIN(RADIANS(E1227))+COS(RADIANS(G1224))*COS(RADIANS(E1227))*COS(RADIANS(M1217))))&gt;90,0,$F$4*$F$5/E1226^2*(SIN(RADIANS(G1224))*SIN(RADIANS(E1227))+COS(RADIANS(G1224))*COS(RADIANS(E1227))*COS(RADIANS(M1217))))</f>
        <v>0</v>
      </c>
      <c r="N1224">
        <f>IF(DEGREES(ACOS(SIN(RADIANS(G1224))*SIN(RADIANS(E1227))+COS(RADIANS(G1224))*COS(RADIANS(E1227))*COS(RADIANS(N1217))))&gt;90,0,$F$4*$F$5/E1226^2*(SIN(RADIANS(G1224))*SIN(RADIANS(E1227))+COS(RADIANS(G1224))*COS(RADIANS(E1227))*COS(RADIANS(N1217))))</f>
        <v>0</v>
      </c>
      <c r="O1224">
        <f>IF(DEGREES(ACOS(SIN(RADIANS(G1224))*SIN(RADIANS(E1227))+COS(RADIANS(G1224))*COS(RADIANS(E1227))*COS(RADIANS(O1217))))&gt;90,0,$F$4*$F$5/E1226^2*(SIN(RADIANS(G1224))*SIN(RADIANS(E1227))+COS(RADIANS(G1224))*COS(RADIANS(E1227))*COS(RADIANS(O1217))))</f>
        <v>0</v>
      </c>
      <c r="P1224">
        <f>IF(DEGREES(ACOS(SIN(RADIANS(G1224))*SIN(RADIANS(E1227))+COS(RADIANS(G1224))*COS(RADIANS(E1227))*COS(RADIANS(P1217))))&gt;90,0,$F$4*$F$5/E1226^2*(SIN(RADIANS(G1224))*SIN(RADIANS(E1227))+COS(RADIANS(G1224))*COS(RADIANS(E1227))*COS(RADIANS(P1217))))</f>
        <v>0</v>
      </c>
      <c r="Q1224">
        <f>IF(DEGREES(ACOS(SIN(RADIANS(G1224))*SIN(RADIANS(E1227))+COS(RADIANS(G1224))*COS(RADIANS(E1227))*COS(RADIANS(Q1217))))&gt;90,0,$F$4*$F$5/E1226^2*(SIN(RADIANS(G1224))*SIN(RADIANS(E1227))+COS(RADIANS(G1224))*COS(RADIANS(E1227))*COS(RADIANS(Q1217))))</f>
        <v>0</v>
      </c>
      <c r="R1224" t="e">
        <f>IF(DEGREES(ACOS(SIN(RADIANS(G1224))*SIN(RADIANS(E1227))+COS(RADIANS(G1224))*COS(RADIANS(E1227))*COS(RADIANS(R1217))))&gt;90,0,$F$4*$F$5/E1226^2*(SIN(RADIANS(G1224))*SIN(RADIANS(E1227))+COS(RADIANS(G1224))*COS(RADIANS(E1227))*COS(RADIANS(R1217))))</f>
        <v>#DIV/0!</v>
      </c>
      <c r="S1224" t="e">
        <f>IF(DEGREES(ACOS(SIN(RADIANS(G1224))*SIN(RADIANS(E1227))+COS(RADIANS(G1224))*COS(RADIANS(E1227))*COS(RADIANS(S1217))))&gt;90,0,$F$4*$F$5/E1226^2*(SIN(RADIANS(G1224))*SIN(RADIANS(E1227))+COS(RADIANS(G1224))*COS(RADIANS(E1227))*COS(RADIANS(S1217))))</f>
        <v>#DIV/0!</v>
      </c>
      <c r="T1224" t="e">
        <f>IF(DEGREES(ACOS(SIN(RADIANS(G1224))*SIN(RADIANS(E1227))+COS(RADIANS(G1224))*COS(RADIANS(E1227))*COS(RADIANS(T1217))))&gt;90,0,$F$4*$F$5/E1226^2*(SIN(RADIANS(G1224))*SIN(RADIANS(E1227))+COS(RADIANS(G1224))*COS(RADIANS(E1227))*COS(RADIANS(T1217))))</f>
        <v>#DIV/0!</v>
      </c>
      <c r="U1224" t="e">
        <f>IF(DEGREES(ACOS(SIN(RADIANS(G1224))*SIN(RADIANS(E1227))+COS(RADIANS(G1224))*COS(RADIANS(E1227))*COS(RADIANS(U1217))))&gt;90,0,$F$4*$F$5/E1226^2*(SIN(RADIANS(G1224))*SIN(RADIANS(E1227))+COS(RADIANS(G1224))*COS(RADIANS(E1227))*COS(RADIANS(U1217))))</f>
        <v>#DIV/0!</v>
      </c>
      <c r="V1224" t="e">
        <f>IF(DEGREES(ACOS(SIN(RADIANS(G1224))*SIN(RADIANS(E1227))+COS(RADIANS(G1224))*COS(RADIANS(E1227))*COS(RADIANS(V1217))))&gt;90,0,$F$4*$F$5/E1226^2*(SIN(RADIANS(G1224))*SIN(RADIANS(E1227))+COS(RADIANS(G1224))*COS(RADIANS(E1227))*COS(RADIANS(V1217))))</f>
        <v>#DIV/0!</v>
      </c>
      <c r="W1224" t="e">
        <f>IF(DEGREES(ACOS(SIN(RADIANS(G1224))*SIN(RADIANS(E1227))+COS(RADIANS(G1224))*COS(RADIANS(E1227))*COS(RADIANS(W1217))))&gt;90,0,$F$4*$F$5/E1226^2*(SIN(RADIANS(G1224))*SIN(RADIANS(E1227))+COS(RADIANS(G1224))*COS(RADIANS(E1227))*COS(RADIANS(W1217))))</f>
        <v>#DIV/0!</v>
      </c>
      <c r="X1224" t="e">
        <f>IF(DEGREES(ACOS(SIN(RADIANS(G1224))*SIN(RADIANS(E1227))+COS(RADIANS(G1224))*COS(RADIANS(E1227))*COS(RADIANS(X1217))))&gt;90,0,$F$4*$F$5/E1226^2*(SIN(RADIANS(G1224))*SIN(RADIANS(E1227))+COS(RADIANS(G1224))*COS(RADIANS(E1227))*COS(RADIANS(X1217))))</f>
        <v>#DIV/0!</v>
      </c>
      <c r="Y1224" t="e">
        <f>IF(DEGREES(ACOS(SIN(RADIANS(G1224))*SIN(RADIANS(E1227))+COS(RADIANS(G1224))*COS(RADIANS(E1227))*COS(RADIANS(Y1217))))&gt;90,0,$F$4*$F$5/E1226^2*(SIN(RADIANS(G1224))*SIN(RADIANS(E1227))+COS(RADIANS(G1224))*COS(RADIANS(E1227))*COS(RADIANS(Y1217))))</f>
        <v>#DIV/0!</v>
      </c>
      <c r="Z1224" t="e">
        <f>IF(DEGREES(ACOS(SIN(RADIANS(G1224))*SIN(RADIANS(E1227))+COS(RADIANS(G1224))*COS(RADIANS(E1227))*COS(RADIANS(Z1217))))&gt;90,0,$F$4*$F$5/E1226^2*(SIN(RADIANS(G1224))*SIN(RADIANS(E1227))+COS(RADIANS(G1224))*COS(RADIANS(E1227))*COS(RADIANS(Z1217))))</f>
        <v>#DIV/0!</v>
      </c>
      <c r="AA1224" t="e">
        <f>IF(DEGREES(ACOS(SIN(RADIANS(G1224))*SIN(RADIANS(E1227))+COS(RADIANS(G1224))*COS(RADIANS(E1227))*COS(RADIANS(AA1217))))&gt;90,0,$F$4*$F$5/E1226^2*(SIN(RADIANS(G1224))*SIN(RADIANS(E1227))+COS(RADIANS(G1224))*COS(RADIANS(E1227))*COS(RADIANS(AA1217))))</f>
        <v>#DIV/0!</v>
      </c>
      <c r="AB1224" t="e">
        <f>IF(DEGREES(ACOS(SIN(RADIANS(G1224))*SIN(RADIANS(E1227))+COS(RADIANS(G1224))*COS(RADIANS(E1227))*COS(RADIANS(AB1217))))&gt;90,0,$F$4*$F$5/E1226^2*(SIN(RADIANS(G1224))*SIN(RADIANS(E1227))+COS(RADIANS(G1224))*COS(RADIANS(E1227))*COS(RADIANS(AB1217))))</f>
        <v>#DIV/0!</v>
      </c>
      <c r="AC1224" t="e">
        <f>IF(DEGREES(ACOS(SIN(RADIANS(G1224))*SIN(RADIANS(E1227))+COS(RADIANS(G1224))*COS(RADIANS(E1227))*COS(RADIANS(AC1217))))&gt;90,0,$F$4*$F$5/E1226^2*(SIN(RADIANS(G1224))*SIN(RADIANS(E1227))+COS(RADIANS(G1224))*COS(RADIANS(E1227))*COS(RADIANS(AC1217))))</f>
        <v>#DIV/0!</v>
      </c>
      <c r="AD1224" t="e">
        <f>IF(DEGREES(ACOS(SIN(RADIANS(G1224))*SIN(RADIANS(E1227))+COS(RADIANS(G1224))*COS(RADIANS(E1227))*COS(RADIANS(AD1217))))&gt;90,0,$F$4*$F$5/E1226^2*(SIN(RADIANS(G1224))*SIN(RADIANS(E1227))+COS(RADIANS(G1224))*COS(RADIANS(E1227))*COS(RADIANS(AD1217))))</f>
        <v>#DIV/0!</v>
      </c>
      <c r="AE1224" t="e">
        <f>IF(DEGREES(ACOS(SIN(RADIANS(G1224))*SIN(RADIANS(E1227))+COS(RADIANS(G1224))*COS(RADIANS(E1227))*COS(RADIANS(AE1217))))&gt;90,0,$F$4*$F$5/E1226^2*(SIN(RADIANS(G1224))*SIN(RADIANS(E1227))+COS(RADIANS(G1224))*COS(RADIANS(E1227))*COS(RADIANS(AE1217))))</f>
        <v>#DIV/0!</v>
      </c>
      <c r="AF1224" t="e">
        <f>IF(DEGREES(ACOS(SIN(RADIANS(G1224))*SIN(RADIANS(E1227))+COS(RADIANS(G1224))*COS(RADIANS(E1227))*COS(RADIANS(AF1217))))&gt;90,0,$F$4*$F$5/E1226^2*(SIN(RADIANS(G1224))*SIN(RADIANS(E1227))+COS(RADIANS(G1224))*COS(RADIANS(E1227))*COS(RADIANS(AF1217))))</f>
        <v>#DIV/0!</v>
      </c>
      <c r="AG1224" t="e">
        <f>IF(DEGREES(ACOS(SIN(RADIANS(G1224))*SIN(RADIANS(E1227))+COS(RADIANS(G1224))*COS(RADIANS(E1227))*COS(RADIANS(AG1217))))&gt;90,0,$F$4*$F$5/E1226^2*(SIN(RADIANS(G1224))*SIN(RADIANS(E1227))+COS(RADIANS(G1224))*COS(RADIANS(E1227))*COS(RADIANS(AG1217))))</f>
        <v>#DIV/0!</v>
      </c>
      <c r="AH1224" t="e">
        <f>IF(DEGREES(ACOS(SIN(RADIANS(G1224))*SIN(RADIANS(E1227))+COS(RADIANS(G1224))*COS(RADIANS(E1227))*COS(RADIANS(AH1217))))&gt;90,0,$F$4*$F$5/E1226^2*(SIN(RADIANS(G1224))*SIN(RADIANS(E1227))+COS(RADIANS(G1224))*COS(RADIANS(E1227))*COS(RADIANS(AH1217))))</f>
        <v>#DIV/0!</v>
      </c>
      <c r="AI1224" t="e">
        <f>IF(DEGREES(ACOS(SIN(RADIANS(G1224))*SIN(RADIANS(E1227))+COS(RADIANS(G1224))*COS(RADIANS(E1227))*COS(RADIANS(AI1217))))&gt;90,0,$F$4*$F$5/E1226^2*(SIN(RADIANS(G1224))*SIN(RADIANS(E1227))+COS(RADIANS(G1224))*COS(RADIANS(E1227))*COS(RADIANS(AI1217))))</f>
        <v>#DIV/0!</v>
      </c>
      <c r="AJ1224" t="e">
        <f>IF(DEGREES(ACOS(SIN(RADIANS(G1224))*SIN(RADIANS(E1227))+COS(RADIANS(G1224))*COS(RADIANS(E1227))*COS(RADIANS(AJ1217))))&gt;90,0,$F$4*$F$5/E1226^2*(SIN(RADIANS(G1224))*SIN(RADIANS(E1227))+COS(RADIANS(G1224))*COS(RADIANS(E1227))*COS(RADIANS(AJ1217))))</f>
        <v>#DIV/0!</v>
      </c>
      <c r="AK1224">
        <f>IF(DEGREES(ACOS(SIN(RADIANS(G1224))*SIN(RADIANS(E1227))+COS(RADIANS(G1224))*COS(RADIANS(E1227))*COS(RADIANS(AK1217))))&gt;90,0,$F$4*$F$5/E1226^2*(SIN(RADIANS(G1224))*SIN(RADIANS(E1227))+COS(RADIANS(G1224))*COS(RADIANS(E1227))*COS(RADIANS(AK1217))))</f>
        <v>0</v>
      </c>
      <c r="AL1224">
        <f>IF(DEGREES(ACOS(SIN(RADIANS(G1224))*SIN(RADIANS(E1227))+COS(RADIANS(G1224))*COS(RADIANS(E1227))*COS(RADIANS(AL1217))))&gt;90,0,$F$4*$F$5/E1226^2*(SIN(RADIANS(G1224))*SIN(RADIANS(E1227))+COS(RADIANS(G1224))*COS(RADIANS(E1227))*COS(RADIANS(AL1217))))</f>
        <v>0</v>
      </c>
      <c r="AM1224">
        <f>IF(DEGREES(ACOS(SIN(RADIANS(G1224))*SIN(RADIANS(E1227))+COS(RADIANS(G1224))*COS(RADIANS(E1227))*COS(RADIANS(AM1217))))&gt;90,0,$F$4*$F$5/E1226^2*(SIN(RADIANS(G1224))*SIN(RADIANS(E1227))+COS(RADIANS(G1224))*COS(RADIANS(E1227))*COS(RADIANS(AM1217))))</f>
        <v>0</v>
      </c>
      <c r="AN1224">
        <f>IF(DEGREES(ACOS(SIN(RADIANS(G1224))*SIN(RADIANS(E1227))+COS(RADIANS(G1224))*COS(RADIANS(E1227))*COS(RADIANS(AN1217))))&gt;90,0,$F$4*$F$5/E1226^2*(SIN(RADIANS(G1224))*SIN(RADIANS(E1227))+COS(RADIANS(G1224))*COS(RADIANS(E1227))*COS(RADIANS(AN1217))))</f>
        <v>0</v>
      </c>
      <c r="AO1224">
        <f>IF(DEGREES(ACOS(SIN(RADIANS(G1224))*SIN(RADIANS(E1227))+COS(RADIANS(G1224))*COS(RADIANS(E1227))*COS(RADIANS(AO1217))))&gt;90,0,$F$4*$F$5/E1226^2*(SIN(RADIANS(G1224))*SIN(RADIANS(E1227))+COS(RADIANS(G1224))*COS(RADIANS(E1227))*COS(RADIANS(AO1217))))</f>
        <v>0</v>
      </c>
      <c r="AP1224">
        <f>IF(DEGREES(ACOS(SIN(RADIANS(G1224))*SIN(RADIANS(E1227))+COS(RADIANS(G1224))*COS(RADIANS(E1227))*COS(RADIANS(AP1217))))&gt;90,0,$F$4*$F$5/E1226^2*(SIN(RADIANS(G1224))*SIN(RADIANS(E1227))+COS(RADIANS(G1224))*COS(RADIANS(E1227))*COS(RADIANS(AP1217))))</f>
        <v>0</v>
      </c>
      <c r="AQ1224">
        <f>IF(DEGREES(ACOS(SIN(RADIANS(G1224))*SIN(RADIANS(E1227))+COS(RADIANS(G1224))*COS(RADIANS(E1227))*COS(RADIANS(AQ1217))))&gt;90,0,$F$4*$F$5/E1226^2*(SIN(RADIANS(G1224))*SIN(RADIANS(E1227))+COS(RADIANS(G1224))*COS(RADIANS(E1227))*COS(RADIANS(AQ1217))))</f>
        <v>0</v>
      </c>
      <c r="AR1224">
        <f>IF(DEGREES(ACOS(SIN(RADIANS(G1224))*SIN(RADIANS(E1227))+COS(RADIANS(G1224))*COS(RADIANS(E1227))*COS(RADIANS(AR1217))))&gt;90,0,$F$4*$F$5/E1226^2*(SIN(RADIANS(G1224))*SIN(RADIANS(E1227))+COS(RADIANS(G1224))*COS(RADIANS(E1227))*COS(RADIANS(AR1217))))</f>
        <v>0</v>
      </c>
    </row>
    <row r="1225" spans="2:44" x14ac:dyDescent="0.5">
      <c r="B1225" s="40" t="s">
        <v>784</v>
      </c>
      <c r="E1225" t="str">
        <f>IF($F$10=0,"N/A",E1224*$F$11/$F$10)</f>
        <v>N/A</v>
      </c>
      <c r="G1225">
        <v>30</v>
      </c>
      <c r="I1225">
        <f>IF(DEGREES(ACOS(SIN(RADIANS(G1225))*SIN(RADIANS(E1227))+COS(RADIANS(G1225))*COS(RADIANS(E1227))*COS(RADIANS(I1217))))&gt;90,0,$F$4*$F$5/E1226^2*(SIN(RADIANS(G1225))*SIN(RADIANS(E1227))+COS(RADIANS(G1225))*COS(RADIANS(E1227))*COS(RADIANS(I1217))))</f>
        <v>0</v>
      </c>
      <c r="J1225">
        <f>IF(DEGREES(ACOS(SIN(RADIANS(G1225))*SIN(RADIANS(E1227))+COS(RADIANS(G1225))*COS(RADIANS(E1227))*COS(RADIANS(J1217))))&gt;90,0,$F$4*$F$5/E1226^2*(SIN(RADIANS(G1225))*SIN(RADIANS(E1227))+COS(RADIANS(G1225))*COS(RADIANS(E1227))*COS(RADIANS(J1217))))</f>
        <v>0</v>
      </c>
      <c r="K1225">
        <f>IF(DEGREES(ACOS(SIN(RADIANS(G1225))*SIN(RADIANS(E1227))+COS(RADIANS(G1225))*COS(RADIANS(E1227))*COS(RADIANS(K1217))))&gt;90,0,$F$4*$F$5/E1226^2*(SIN(RADIANS(G1225))*SIN(RADIANS(E1227))+COS(RADIANS(G1225))*COS(RADIANS(E1227))*COS(RADIANS(K1217))))</f>
        <v>0</v>
      </c>
      <c r="L1225">
        <f>IF(DEGREES(ACOS(SIN(RADIANS(G1225))*SIN(RADIANS(E1227))+COS(RADIANS(G1225))*COS(RADIANS(E1227))*COS(RADIANS(L1217))))&gt;90,0,$F$4*$F$5/E1226^2*(SIN(RADIANS(G1225))*SIN(RADIANS(E1227))+COS(RADIANS(G1225))*COS(RADIANS(E1227))*COS(RADIANS(L1217))))</f>
        <v>0</v>
      </c>
      <c r="M1225">
        <f>IF(DEGREES(ACOS(SIN(RADIANS(G1225))*SIN(RADIANS(E1227))+COS(RADIANS(G1225))*COS(RADIANS(E1227))*COS(RADIANS(M1217))))&gt;90,0,$F$4*$F$5/E1226^2*(SIN(RADIANS(G1225))*SIN(RADIANS(E1227))+COS(RADIANS(G1225))*COS(RADIANS(E1227))*COS(RADIANS(M1217))))</f>
        <v>0</v>
      </c>
      <c r="N1225">
        <f>IF(DEGREES(ACOS(SIN(RADIANS(G1225))*SIN(RADIANS(E1227))+COS(RADIANS(G1225))*COS(RADIANS(E1227))*COS(RADIANS(N1217))))&gt;90,0,$F$4*$F$5/E1226^2*(SIN(RADIANS(G1225))*SIN(RADIANS(E1227))+COS(RADIANS(G1225))*COS(RADIANS(E1227))*COS(RADIANS(N1217))))</f>
        <v>0</v>
      </c>
      <c r="O1225">
        <f>IF(DEGREES(ACOS(SIN(RADIANS(G1225))*SIN(RADIANS(E1227))+COS(RADIANS(G1225))*COS(RADIANS(E1227))*COS(RADIANS(O1217))))&gt;90,0,$F$4*$F$5/E1226^2*(SIN(RADIANS(G1225))*SIN(RADIANS(E1227))+COS(RADIANS(G1225))*COS(RADIANS(E1227))*COS(RADIANS(O1217))))</f>
        <v>0</v>
      </c>
      <c r="P1225">
        <f>IF(DEGREES(ACOS(SIN(RADIANS(G1225))*SIN(RADIANS(E1227))+COS(RADIANS(G1225))*COS(RADIANS(E1227))*COS(RADIANS(P1217))))&gt;90,0,$F$4*$F$5/E1226^2*(SIN(RADIANS(G1225))*SIN(RADIANS(E1227))+COS(RADIANS(G1225))*COS(RADIANS(E1227))*COS(RADIANS(P1217))))</f>
        <v>0</v>
      </c>
      <c r="Q1225">
        <f>IF(DEGREES(ACOS(SIN(RADIANS(G1225))*SIN(RADIANS(E1227))+COS(RADIANS(G1225))*COS(RADIANS(E1227))*COS(RADIANS(Q1217))))&gt;90,0,$F$4*$F$5/E1226^2*(SIN(RADIANS(G1225))*SIN(RADIANS(E1227))+COS(RADIANS(G1225))*COS(RADIANS(E1227))*COS(RADIANS(Q1217))))</f>
        <v>0</v>
      </c>
      <c r="R1225" t="e">
        <f>IF(DEGREES(ACOS(SIN(RADIANS(G1225))*SIN(RADIANS(E1227))+COS(RADIANS(G1225))*COS(RADIANS(E1227))*COS(RADIANS(R1217))))&gt;90,0,$F$4*$F$5/E1226^2*(SIN(RADIANS(G1225))*SIN(RADIANS(E1227))+COS(RADIANS(G1225))*COS(RADIANS(E1227))*COS(RADIANS(R1217))))</f>
        <v>#DIV/0!</v>
      </c>
      <c r="S1225" t="e">
        <f>IF(DEGREES(ACOS(SIN(RADIANS(G1225))*SIN(RADIANS(E1227))+COS(RADIANS(G1225))*COS(RADIANS(E1227))*COS(RADIANS(S1217))))&gt;90,0,$F$4*$F$5/E1226^2*(SIN(RADIANS(G1225))*SIN(RADIANS(E1227))+COS(RADIANS(G1225))*COS(RADIANS(E1227))*COS(RADIANS(S1217))))</f>
        <v>#DIV/0!</v>
      </c>
      <c r="T1225" t="e">
        <f>IF(DEGREES(ACOS(SIN(RADIANS(G1225))*SIN(RADIANS(E1227))+COS(RADIANS(G1225))*COS(RADIANS(E1227))*COS(RADIANS(T1217))))&gt;90,0,$F$4*$F$5/E1226^2*(SIN(RADIANS(G1225))*SIN(RADIANS(E1227))+COS(RADIANS(G1225))*COS(RADIANS(E1227))*COS(RADIANS(T1217))))</f>
        <v>#DIV/0!</v>
      </c>
      <c r="U1225" t="e">
        <f>IF(DEGREES(ACOS(SIN(RADIANS(G1225))*SIN(RADIANS(E1227))+COS(RADIANS(G1225))*COS(RADIANS(E1227))*COS(RADIANS(U1217))))&gt;90,0,$F$4*$F$5/E1226^2*(SIN(RADIANS(G1225))*SIN(RADIANS(E1227))+COS(RADIANS(G1225))*COS(RADIANS(E1227))*COS(RADIANS(U1217))))</f>
        <v>#DIV/0!</v>
      </c>
      <c r="V1225" t="e">
        <f>IF(DEGREES(ACOS(SIN(RADIANS(G1225))*SIN(RADIANS(E1227))+COS(RADIANS(G1225))*COS(RADIANS(E1227))*COS(RADIANS(V1217))))&gt;90,0,$F$4*$F$5/E1226^2*(SIN(RADIANS(G1225))*SIN(RADIANS(E1227))+COS(RADIANS(G1225))*COS(RADIANS(E1227))*COS(RADIANS(V1217))))</f>
        <v>#DIV/0!</v>
      </c>
      <c r="W1225" t="e">
        <f>IF(DEGREES(ACOS(SIN(RADIANS(G1225))*SIN(RADIANS(E1227))+COS(RADIANS(G1225))*COS(RADIANS(E1227))*COS(RADIANS(W1217))))&gt;90,0,$F$4*$F$5/E1226^2*(SIN(RADIANS(G1225))*SIN(RADIANS(E1227))+COS(RADIANS(G1225))*COS(RADIANS(E1227))*COS(RADIANS(W1217))))</f>
        <v>#DIV/0!</v>
      </c>
      <c r="X1225" t="e">
        <f>IF(DEGREES(ACOS(SIN(RADIANS(G1225))*SIN(RADIANS(E1227))+COS(RADIANS(G1225))*COS(RADIANS(E1227))*COS(RADIANS(X1217))))&gt;90,0,$F$4*$F$5/E1226^2*(SIN(RADIANS(G1225))*SIN(RADIANS(E1227))+COS(RADIANS(G1225))*COS(RADIANS(E1227))*COS(RADIANS(X1217))))</f>
        <v>#DIV/0!</v>
      </c>
      <c r="Y1225" t="e">
        <f>IF(DEGREES(ACOS(SIN(RADIANS(G1225))*SIN(RADIANS(E1227))+COS(RADIANS(G1225))*COS(RADIANS(E1227))*COS(RADIANS(Y1217))))&gt;90,0,$F$4*$F$5/E1226^2*(SIN(RADIANS(G1225))*SIN(RADIANS(E1227))+COS(RADIANS(G1225))*COS(RADIANS(E1227))*COS(RADIANS(Y1217))))</f>
        <v>#DIV/0!</v>
      </c>
      <c r="Z1225" t="e">
        <f>IF(DEGREES(ACOS(SIN(RADIANS(G1225))*SIN(RADIANS(E1227))+COS(RADIANS(G1225))*COS(RADIANS(E1227))*COS(RADIANS(Z1217))))&gt;90,0,$F$4*$F$5/E1226^2*(SIN(RADIANS(G1225))*SIN(RADIANS(E1227))+COS(RADIANS(G1225))*COS(RADIANS(E1227))*COS(RADIANS(Z1217))))</f>
        <v>#DIV/0!</v>
      </c>
      <c r="AA1225" t="e">
        <f>IF(DEGREES(ACOS(SIN(RADIANS(G1225))*SIN(RADIANS(E1227))+COS(RADIANS(G1225))*COS(RADIANS(E1227))*COS(RADIANS(AA1217))))&gt;90,0,$F$4*$F$5/E1226^2*(SIN(RADIANS(G1225))*SIN(RADIANS(E1227))+COS(RADIANS(G1225))*COS(RADIANS(E1227))*COS(RADIANS(AA1217))))</f>
        <v>#DIV/0!</v>
      </c>
      <c r="AB1225" t="e">
        <f>IF(DEGREES(ACOS(SIN(RADIANS(G1225))*SIN(RADIANS(E1227))+COS(RADIANS(G1225))*COS(RADIANS(E1227))*COS(RADIANS(AB1217))))&gt;90,0,$F$4*$F$5/E1226^2*(SIN(RADIANS(G1225))*SIN(RADIANS(E1227))+COS(RADIANS(G1225))*COS(RADIANS(E1227))*COS(RADIANS(AB1217))))</f>
        <v>#DIV/0!</v>
      </c>
      <c r="AC1225" t="e">
        <f>IF(DEGREES(ACOS(SIN(RADIANS(G1225))*SIN(RADIANS(E1227))+COS(RADIANS(G1225))*COS(RADIANS(E1227))*COS(RADIANS(AC1217))))&gt;90,0,$F$4*$F$5/E1226^2*(SIN(RADIANS(G1225))*SIN(RADIANS(E1227))+COS(RADIANS(G1225))*COS(RADIANS(E1227))*COS(RADIANS(AC1217))))</f>
        <v>#DIV/0!</v>
      </c>
      <c r="AD1225" t="e">
        <f>IF(DEGREES(ACOS(SIN(RADIANS(G1225))*SIN(RADIANS(E1227))+COS(RADIANS(G1225))*COS(RADIANS(E1227))*COS(RADIANS(AD1217))))&gt;90,0,$F$4*$F$5/E1226^2*(SIN(RADIANS(G1225))*SIN(RADIANS(E1227))+COS(RADIANS(G1225))*COS(RADIANS(E1227))*COS(RADIANS(AD1217))))</f>
        <v>#DIV/0!</v>
      </c>
      <c r="AE1225" t="e">
        <f>IF(DEGREES(ACOS(SIN(RADIANS(G1225))*SIN(RADIANS(E1227))+COS(RADIANS(G1225))*COS(RADIANS(E1227))*COS(RADIANS(AE1217))))&gt;90,0,$F$4*$F$5/E1226^2*(SIN(RADIANS(G1225))*SIN(RADIANS(E1227))+COS(RADIANS(G1225))*COS(RADIANS(E1227))*COS(RADIANS(AE1217))))</f>
        <v>#DIV/0!</v>
      </c>
      <c r="AF1225" t="e">
        <f>IF(DEGREES(ACOS(SIN(RADIANS(G1225))*SIN(RADIANS(E1227))+COS(RADIANS(G1225))*COS(RADIANS(E1227))*COS(RADIANS(AF1217))))&gt;90,0,$F$4*$F$5/E1226^2*(SIN(RADIANS(G1225))*SIN(RADIANS(E1227))+COS(RADIANS(G1225))*COS(RADIANS(E1227))*COS(RADIANS(AF1217))))</f>
        <v>#DIV/0!</v>
      </c>
      <c r="AG1225" t="e">
        <f>IF(DEGREES(ACOS(SIN(RADIANS(G1225))*SIN(RADIANS(E1227))+COS(RADIANS(G1225))*COS(RADIANS(E1227))*COS(RADIANS(AG1217))))&gt;90,0,$F$4*$F$5/E1226^2*(SIN(RADIANS(G1225))*SIN(RADIANS(E1227))+COS(RADIANS(G1225))*COS(RADIANS(E1227))*COS(RADIANS(AG1217))))</f>
        <v>#DIV/0!</v>
      </c>
      <c r="AH1225" t="e">
        <f>IF(DEGREES(ACOS(SIN(RADIANS(G1225))*SIN(RADIANS(E1227))+COS(RADIANS(G1225))*COS(RADIANS(E1227))*COS(RADIANS(AH1217))))&gt;90,0,$F$4*$F$5/E1226^2*(SIN(RADIANS(G1225))*SIN(RADIANS(E1227))+COS(RADIANS(G1225))*COS(RADIANS(E1227))*COS(RADIANS(AH1217))))</f>
        <v>#DIV/0!</v>
      </c>
      <c r="AI1225" t="e">
        <f>IF(DEGREES(ACOS(SIN(RADIANS(G1225))*SIN(RADIANS(E1227))+COS(RADIANS(G1225))*COS(RADIANS(E1227))*COS(RADIANS(AI1217))))&gt;90,0,$F$4*$F$5/E1226^2*(SIN(RADIANS(G1225))*SIN(RADIANS(E1227))+COS(RADIANS(G1225))*COS(RADIANS(E1227))*COS(RADIANS(AI1217))))</f>
        <v>#DIV/0!</v>
      </c>
      <c r="AJ1225" t="e">
        <f>IF(DEGREES(ACOS(SIN(RADIANS(G1225))*SIN(RADIANS(E1227))+COS(RADIANS(G1225))*COS(RADIANS(E1227))*COS(RADIANS(AJ1217))))&gt;90,0,$F$4*$F$5/E1226^2*(SIN(RADIANS(G1225))*SIN(RADIANS(E1227))+COS(RADIANS(G1225))*COS(RADIANS(E1227))*COS(RADIANS(AJ1217))))</f>
        <v>#DIV/0!</v>
      </c>
      <c r="AK1225">
        <f>IF(DEGREES(ACOS(SIN(RADIANS(G1225))*SIN(RADIANS(E1227))+COS(RADIANS(G1225))*COS(RADIANS(E1227))*COS(RADIANS(AK1217))))&gt;90,0,$F$4*$F$5/E1226^2*(SIN(RADIANS(G1225))*SIN(RADIANS(E1227))+COS(RADIANS(G1225))*COS(RADIANS(E1227))*COS(RADIANS(AK1217))))</f>
        <v>0</v>
      </c>
      <c r="AL1225">
        <f>IF(DEGREES(ACOS(SIN(RADIANS(G1225))*SIN(RADIANS(E1227))+COS(RADIANS(G1225))*COS(RADIANS(E1227))*COS(RADIANS(AL1217))))&gt;90,0,$F$4*$F$5/E1226^2*(SIN(RADIANS(G1225))*SIN(RADIANS(E1227))+COS(RADIANS(G1225))*COS(RADIANS(E1227))*COS(RADIANS(AL1217))))</f>
        <v>0</v>
      </c>
      <c r="AM1225">
        <f>IF(DEGREES(ACOS(SIN(RADIANS(G1225))*SIN(RADIANS(E1227))+COS(RADIANS(G1225))*COS(RADIANS(E1227))*COS(RADIANS(AM1217))))&gt;90,0,$F$4*$F$5/E1226^2*(SIN(RADIANS(G1225))*SIN(RADIANS(E1227))+COS(RADIANS(G1225))*COS(RADIANS(E1227))*COS(RADIANS(AM1217))))</f>
        <v>0</v>
      </c>
      <c r="AN1225">
        <f>IF(DEGREES(ACOS(SIN(RADIANS(G1225))*SIN(RADIANS(E1227))+COS(RADIANS(G1225))*COS(RADIANS(E1227))*COS(RADIANS(AN1217))))&gt;90,0,$F$4*$F$5/E1226^2*(SIN(RADIANS(G1225))*SIN(RADIANS(E1227))+COS(RADIANS(G1225))*COS(RADIANS(E1227))*COS(RADIANS(AN1217))))</f>
        <v>0</v>
      </c>
      <c r="AO1225">
        <f>IF(DEGREES(ACOS(SIN(RADIANS(G1225))*SIN(RADIANS(E1227))+COS(RADIANS(G1225))*COS(RADIANS(E1227))*COS(RADIANS(AO1217))))&gt;90,0,$F$4*$F$5/E1226^2*(SIN(RADIANS(G1225))*SIN(RADIANS(E1227))+COS(RADIANS(G1225))*COS(RADIANS(E1227))*COS(RADIANS(AO1217))))</f>
        <v>0</v>
      </c>
      <c r="AP1225">
        <f>IF(DEGREES(ACOS(SIN(RADIANS(G1225))*SIN(RADIANS(E1227))+COS(RADIANS(G1225))*COS(RADIANS(E1227))*COS(RADIANS(AP1217))))&gt;90,0,$F$4*$F$5/E1226^2*(SIN(RADIANS(G1225))*SIN(RADIANS(E1227))+COS(RADIANS(G1225))*COS(RADIANS(E1227))*COS(RADIANS(AP1217))))</f>
        <v>0</v>
      </c>
      <c r="AQ1225">
        <f>IF(DEGREES(ACOS(SIN(RADIANS(G1225))*SIN(RADIANS(E1227))+COS(RADIANS(G1225))*COS(RADIANS(E1227))*COS(RADIANS(AQ1217))))&gt;90,0,$F$4*$F$5/E1226^2*(SIN(RADIANS(G1225))*SIN(RADIANS(E1227))+COS(RADIANS(G1225))*COS(RADIANS(E1227))*COS(RADIANS(AQ1217))))</f>
        <v>0</v>
      </c>
      <c r="AR1225">
        <f>IF(DEGREES(ACOS(SIN(RADIANS(G1225))*SIN(RADIANS(E1227))+COS(RADIANS(G1225))*COS(RADIANS(E1227))*COS(RADIANS(AR1217))))&gt;90,0,$F$4*$F$5/E1226^2*(SIN(RADIANS(G1225))*SIN(RADIANS(E1227))+COS(RADIANS(G1225))*COS(RADIANS(E1227))*COS(RADIANS(AR1217))))</f>
        <v>0</v>
      </c>
    </row>
    <row r="1226" spans="2:44" x14ac:dyDescent="0.5">
      <c r="B1226" s="40" t="s">
        <v>785</v>
      </c>
      <c r="E1226">
        <f>$F$6*(1-$F$7^2)/(1+$F$7*COS(RADIANS(E1220)))</f>
        <v>0</v>
      </c>
      <c r="G1226">
        <v>20</v>
      </c>
      <c r="I1226">
        <f>IF(DEGREES(ACOS(SIN(RADIANS(G1226))*SIN(RADIANS(E1227))+COS(RADIANS(G1226))*COS(RADIANS(E1227))*COS(RADIANS(I1217))))&gt;90,0,$F$4*$F$5/E1226^2*(SIN(RADIANS(G1226))*SIN(RADIANS(E1227))+COS(RADIANS(G1226))*COS(RADIANS(E1227))*COS(RADIANS(I1217))))</f>
        <v>0</v>
      </c>
      <c r="J1226">
        <f>IF(DEGREES(ACOS(SIN(RADIANS(G1226))*SIN(RADIANS(E1227))+COS(RADIANS(G1226))*COS(RADIANS(E1227))*COS(RADIANS(J1217))))&gt;90,0,$F$4*$F$5/E1226^2*(SIN(RADIANS(G1226))*SIN(RADIANS(E1227))+COS(RADIANS(G1226))*COS(RADIANS(E1227))*COS(RADIANS(J1217))))</f>
        <v>0</v>
      </c>
      <c r="K1226">
        <f>IF(DEGREES(ACOS(SIN(RADIANS(G1226))*SIN(RADIANS(E1227))+COS(RADIANS(G1226))*COS(RADIANS(E1227))*COS(RADIANS(K1217))))&gt;90,0,$F$4*$F$5/E1226^2*(SIN(RADIANS(G1226))*SIN(RADIANS(E1227))+COS(RADIANS(G1226))*COS(RADIANS(E1227))*COS(RADIANS(K1217))))</f>
        <v>0</v>
      </c>
      <c r="L1226">
        <f>IF(DEGREES(ACOS(SIN(RADIANS(G1226))*SIN(RADIANS(E1227))+COS(RADIANS(G1226))*COS(RADIANS(E1227))*COS(RADIANS(L1217))))&gt;90,0,$F$4*$F$5/E1226^2*(SIN(RADIANS(G1226))*SIN(RADIANS(E1227))+COS(RADIANS(G1226))*COS(RADIANS(E1227))*COS(RADIANS(L1217))))</f>
        <v>0</v>
      </c>
      <c r="M1226">
        <f>IF(DEGREES(ACOS(SIN(RADIANS(G1226))*SIN(RADIANS(E1227))+COS(RADIANS(G1226))*COS(RADIANS(E1227))*COS(RADIANS(M1217))))&gt;90,0,$F$4*$F$5/E1226^2*(SIN(RADIANS(G1226))*SIN(RADIANS(E1227))+COS(RADIANS(G1226))*COS(RADIANS(E1227))*COS(RADIANS(M1217))))</f>
        <v>0</v>
      </c>
      <c r="N1226">
        <f>IF(DEGREES(ACOS(SIN(RADIANS(G1226))*SIN(RADIANS(E1227))+COS(RADIANS(G1226))*COS(RADIANS(E1227))*COS(RADIANS(N1217))))&gt;90,0,$F$4*$F$5/E1226^2*(SIN(RADIANS(G1226))*SIN(RADIANS(E1227))+COS(RADIANS(G1226))*COS(RADIANS(E1227))*COS(RADIANS(N1217))))</f>
        <v>0</v>
      </c>
      <c r="O1226">
        <f>IF(DEGREES(ACOS(SIN(RADIANS(G1226))*SIN(RADIANS(E1227))+COS(RADIANS(G1226))*COS(RADIANS(E1227))*COS(RADIANS(O1217))))&gt;90,0,$F$4*$F$5/E1226^2*(SIN(RADIANS(G1226))*SIN(RADIANS(E1227))+COS(RADIANS(G1226))*COS(RADIANS(E1227))*COS(RADIANS(O1217))))</f>
        <v>0</v>
      </c>
      <c r="P1226">
        <f>IF(DEGREES(ACOS(SIN(RADIANS(G1226))*SIN(RADIANS(E1227))+COS(RADIANS(G1226))*COS(RADIANS(E1227))*COS(RADIANS(P1217))))&gt;90,0,$F$4*$F$5/E1226^2*(SIN(RADIANS(G1226))*SIN(RADIANS(E1227))+COS(RADIANS(G1226))*COS(RADIANS(E1227))*COS(RADIANS(P1217))))</f>
        <v>0</v>
      </c>
      <c r="Q1226">
        <f>IF(DEGREES(ACOS(SIN(RADIANS(G1226))*SIN(RADIANS(E1227))+COS(RADIANS(G1226))*COS(RADIANS(E1227))*COS(RADIANS(Q1217))))&gt;90,0,$F$4*$F$5/E1226^2*(SIN(RADIANS(G1226))*SIN(RADIANS(E1227))+COS(RADIANS(G1226))*COS(RADIANS(E1227))*COS(RADIANS(Q1217))))</f>
        <v>0</v>
      </c>
      <c r="R1226" t="e">
        <f>IF(DEGREES(ACOS(SIN(RADIANS(G1226))*SIN(RADIANS(E1227))+COS(RADIANS(G1226))*COS(RADIANS(E1227))*COS(RADIANS(R1217))))&gt;90,0,$F$4*$F$5/E1226^2*(SIN(RADIANS(G1226))*SIN(RADIANS(E1227))+COS(RADIANS(G1226))*COS(RADIANS(E1227))*COS(RADIANS(R1217))))</f>
        <v>#DIV/0!</v>
      </c>
      <c r="S1226" t="e">
        <f>IF(DEGREES(ACOS(SIN(RADIANS(G1226))*SIN(RADIANS(E1227))+COS(RADIANS(G1226))*COS(RADIANS(E1227))*COS(RADIANS(S1217))))&gt;90,0,$F$4*$F$5/E1226^2*(SIN(RADIANS(G1226))*SIN(RADIANS(E1227))+COS(RADIANS(G1226))*COS(RADIANS(E1227))*COS(RADIANS(S1217))))</f>
        <v>#DIV/0!</v>
      </c>
      <c r="T1226" t="e">
        <f>IF(DEGREES(ACOS(SIN(RADIANS(G1226))*SIN(RADIANS(E1227))+COS(RADIANS(G1226))*COS(RADIANS(E1227))*COS(RADIANS(T1217))))&gt;90,0,$F$4*$F$5/E1226^2*(SIN(RADIANS(G1226))*SIN(RADIANS(E1227))+COS(RADIANS(G1226))*COS(RADIANS(E1227))*COS(RADIANS(T1217))))</f>
        <v>#DIV/0!</v>
      </c>
      <c r="U1226" t="e">
        <f>IF(DEGREES(ACOS(SIN(RADIANS(G1226))*SIN(RADIANS(E1227))+COS(RADIANS(G1226))*COS(RADIANS(E1227))*COS(RADIANS(U1217))))&gt;90,0,$F$4*$F$5/E1226^2*(SIN(RADIANS(G1226))*SIN(RADIANS(E1227))+COS(RADIANS(G1226))*COS(RADIANS(E1227))*COS(RADIANS(U1217))))</f>
        <v>#DIV/0!</v>
      </c>
      <c r="V1226" t="e">
        <f>IF(DEGREES(ACOS(SIN(RADIANS(G1226))*SIN(RADIANS(E1227))+COS(RADIANS(G1226))*COS(RADIANS(E1227))*COS(RADIANS(V1217))))&gt;90,0,$F$4*$F$5/E1226^2*(SIN(RADIANS(G1226))*SIN(RADIANS(E1227))+COS(RADIANS(G1226))*COS(RADIANS(E1227))*COS(RADIANS(V1217))))</f>
        <v>#DIV/0!</v>
      </c>
      <c r="W1226" t="e">
        <f>IF(DEGREES(ACOS(SIN(RADIANS(G1226))*SIN(RADIANS(E1227))+COS(RADIANS(G1226))*COS(RADIANS(E1227))*COS(RADIANS(W1217))))&gt;90,0,$F$4*$F$5/E1226^2*(SIN(RADIANS(G1226))*SIN(RADIANS(E1227))+COS(RADIANS(G1226))*COS(RADIANS(E1227))*COS(RADIANS(W1217))))</f>
        <v>#DIV/0!</v>
      </c>
      <c r="X1226" t="e">
        <f>IF(DEGREES(ACOS(SIN(RADIANS(G1226))*SIN(RADIANS(E1227))+COS(RADIANS(G1226))*COS(RADIANS(E1227))*COS(RADIANS(X1217))))&gt;90,0,$F$4*$F$5/E1226^2*(SIN(RADIANS(G1226))*SIN(RADIANS(E1227))+COS(RADIANS(G1226))*COS(RADIANS(E1227))*COS(RADIANS(X1217))))</f>
        <v>#DIV/0!</v>
      </c>
      <c r="Y1226" t="e">
        <f>IF(DEGREES(ACOS(SIN(RADIANS(G1226))*SIN(RADIANS(E1227))+COS(RADIANS(G1226))*COS(RADIANS(E1227))*COS(RADIANS(Y1217))))&gt;90,0,$F$4*$F$5/E1226^2*(SIN(RADIANS(G1226))*SIN(RADIANS(E1227))+COS(RADIANS(G1226))*COS(RADIANS(E1227))*COS(RADIANS(Y1217))))</f>
        <v>#DIV/0!</v>
      </c>
      <c r="Z1226" t="e">
        <f>IF(DEGREES(ACOS(SIN(RADIANS(G1226))*SIN(RADIANS(E1227))+COS(RADIANS(G1226))*COS(RADIANS(E1227))*COS(RADIANS(Z1217))))&gt;90,0,$F$4*$F$5/E1226^2*(SIN(RADIANS(G1226))*SIN(RADIANS(E1227))+COS(RADIANS(G1226))*COS(RADIANS(E1227))*COS(RADIANS(Z1217))))</f>
        <v>#DIV/0!</v>
      </c>
      <c r="AA1226" t="e">
        <f>IF(DEGREES(ACOS(SIN(RADIANS(G1226))*SIN(RADIANS(E1227))+COS(RADIANS(G1226))*COS(RADIANS(E1227))*COS(RADIANS(AA1217))))&gt;90,0,$F$4*$F$5/E1226^2*(SIN(RADIANS(G1226))*SIN(RADIANS(E1227))+COS(RADIANS(G1226))*COS(RADIANS(E1227))*COS(RADIANS(AA1217))))</f>
        <v>#DIV/0!</v>
      </c>
      <c r="AB1226" t="e">
        <f>IF(DEGREES(ACOS(SIN(RADIANS(G1226))*SIN(RADIANS(E1227))+COS(RADIANS(G1226))*COS(RADIANS(E1227))*COS(RADIANS(AB1217))))&gt;90,0,$F$4*$F$5/E1226^2*(SIN(RADIANS(G1226))*SIN(RADIANS(E1227))+COS(RADIANS(G1226))*COS(RADIANS(E1227))*COS(RADIANS(AB1217))))</f>
        <v>#DIV/0!</v>
      </c>
      <c r="AC1226" t="e">
        <f>IF(DEGREES(ACOS(SIN(RADIANS(G1226))*SIN(RADIANS(E1227))+COS(RADIANS(G1226))*COS(RADIANS(E1227))*COS(RADIANS(AC1217))))&gt;90,0,$F$4*$F$5/E1226^2*(SIN(RADIANS(G1226))*SIN(RADIANS(E1227))+COS(RADIANS(G1226))*COS(RADIANS(E1227))*COS(RADIANS(AC1217))))</f>
        <v>#DIV/0!</v>
      </c>
      <c r="AD1226" t="e">
        <f>IF(DEGREES(ACOS(SIN(RADIANS(G1226))*SIN(RADIANS(E1227))+COS(RADIANS(G1226))*COS(RADIANS(E1227))*COS(RADIANS(AD1217))))&gt;90,0,$F$4*$F$5/E1226^2*(SIN(RADIANS(G1226))*SIN(RADIANS(E1227))+COS(RADIANS(G1226))*COS(RADIANS(E1227))*COS(RADIANS(AD1217))))</f>
        <v>#DIV/0!</v>
      </c>
      <c r="AE1226" t="e">
        <f>IF(DEGREES(ACOS(SIN(RADIANS(G1226))*SIN(RADIANS(E1227))+COS(RADIANS(G1226))*COS(RADIANS(E1227))*COS(RADIANS(AE1217))))&gt;90,0,$F$4*$F$5/E1226^2*(SIN(RADIANS(G1226))*SIN(RADIANS(E1227))+COS(RADIANS(G1226))*COS(RADIANS(E1227))*COS(RADIANS(AE1217))))</f>
        <v>#DIV/0!</v>
      </c>
      <c r="AF1226" t="e">
        <f>IF(DEGREES(ACOS(SIN(RADIANS(G1226))*SIN(RADIANS(E1227))+COS(RADIANS(G1226))*COS(RADIANS(E1227))*COS(RADIANS(AF1217))))&gt;90,0,$F$4*$F$5/E1226^2*(SIN(RADIANS(G1226))*SIN(RADIANS(E1227))+COS(RADIANS(G1226))*COS(RADIANS(E1227))*COS(RADIANS(AF1217))))</f>
        <v>#DIV/0!</v>
      </c>
      <c r="AG1226" t="e">
        <f>IF(DEGREES(ACOS(SIN(RADIANS(G1226))*SIN(RADIANS(E1227))+COS(RADIANS(G1226))*COS(RADIANS(E1227))*COS(RADIANS(AG1217))))&gt;90,0,$F$4*$F$5/E1226^2*(SIN(RADIANS(G1226))*SIN(RADIANS(E1227))+COS(RADIANS(G1226))*COS(RADIANS(E1227))*COS(RADIANS(AG1217))))</f>
        <v>#DIV/0!</v>
      </c>
      <c r="AH1226" t="e">
        <f>IF(DEGREES(ACOS(SIN(RADIANS(G1226))*SIN(RADIANS(E1227))+COS(RADIANS(G1226))*COS(RADIANS(E1227))*COS(RADIANS(AH1217))))&gt;90,0,$F$4*$F$5/E1226^2*(SIN(RADIANS(G1226))*SIN(RADIANS(E1227))+COS(RADIANS(G1226))*COS(RADIANS(E1227))*COS(RADIANS(AH1217))))</f>
        <v>#DIV/0!</v>
      </c>
      <c r="AI1226" t="e">
        <f>IF(DEGREES(ACOS(SIN(RADIANS(G1226))*SIN(RADIANS(E1227))+COS(RADIANS(G1226))*COS(RADIANS(E1227))*COS(RADIANS(AI1217))))&gt;90,0,$F$4*$F$5/E1226^2*(SIN(RADIANS(G1226))*SIN(RADIANS(E1227))+COS(RADIANS(G1226))*COS(RADIANS(E1227))*COS(RADIANS(AI1217))))</f>
        <v>#DIV/0!</v>
      </c>
      <c r="AJ1226" t="e">
        <f>IF(DEGREES(ACOS(SIN(RADIANS(G1226))*SIN(RADIANS(E1227))+COS(RADIANS(G1226))*COS(RADIANS(E1227))*COS(RADIANS(AJ1217))))&gt;90,0,$F$4*$F$5/E1226^2*(SIN(RADIANS(G1226))*SIN(RADIANS(E1227))+COS(RADIANS(G1226))*COS(RADIANS(E1227))*COS(RADIANS(AJ1217))))</f>
        <v>#DIV/0!</v>
      </c>
      <c r="AK1226">
        <f>IF(DEGREES(ACOS(SIN(RADIANS(G1226))*SIN(RADIANS(E1227))+COS(RADIANS(G1226))*COS(RADIANS(E1227))*COS(RADIANS(AK1217))))&gt;90,0,$F$4*$F$5/E1226^2*(SIN(RADIANS(G1226))*SIN(RADIANS(E1227))+COS(RADIANS(G1226))*COS(RADIANS(E1227))*COS(RADIANS(AK1217))))</f>
        <v>0</v>
      </c>
      <c r="AL1226">
        <f>IF(DEGREES(ACOS(SIN(RADIANS(G1226))*SIN(RADIANS(E1227))+COS(RADIANS(G1226))*COS(RADIANS(E1227))*COS(RADIANS(AL1217))))&gt;90,0,$F$4*$F$5/E1226^2*(SIN(RADIANS(G1226))*SIN(RADIANS(E1227))+COS(RADIANS(G1226))*COS(RADIANS(E1227))*COS(RADIANS(AL1217))))</f>
        <v>0</v>
      </c>
      <c r="AM1226">
        <f>IF(DEGREES(ACOS(SIN(RADIANS(G1226))*SIN(RADIANS(E1227))+COS(RADIANS(G1226))*COS(RADIANS(E1227))*COS(RADIANS(AM1217))))&gt;90,0,$F$4*$F$5/E1226^2*(SIN(RADIANS(G1226))*SIN(RADIANS(E1227))+COS(RADIANS(G1226))*COS(RADIANS(E1227))*COS(RADIANS(AM1217))))</f>
        <v>0</v>
      </c>
      <c r="AN1226">
        <f>IF(DEGREES(ACOS(SIN(RADIANS(G1226))*SIN(RADIANS(E1227))+COS(RADIANS(G1226))*COS(RADIANS(E1227))*COS(RADIANS(AN1217))))&gt;90,0,$F$4*$F$5/E1226^2*(SIN(RADIANS(G1226))*SIN(RADIANS(E1227))+COS(RADIANS(G1226))*COS(RADIANS(E1227))*COS(RADIANS(AN1217))))</f>
        <v>0</v>
      </c>
      <c r="AO1226">
        <f>IF(DEGREES(ACOS(SIN(RADIANS(G1226))*SIN(RADIANS(E1227))+COS(RADIANS(G1226))*COS(RADIANS(E1227))*COS(RADIANS(AO1217))))&gt;90,0,$F$4*$F$5/E1226^2*(SIN(RADIANS(G1226))*SIN(RADIANS(E1227))+COS(RADIANS(G1226))*COS(RADIANS(E1227))*COS(RADIANS(AO1217))))</f>
        <v>0</v>
      </c>
      <c r="AP1226">
        <f>IF(DEGREES(ACOS(SIN(RADIANS(G1226))*SIN(RADIANS(E1227))+COS(RADIANS(G1226))*COS(RADIANS(E1227))*COS(RADIANS(AP1217))))&gt;90,0,$F$4*$F$5/E1226^2*(SIN(RADIANS(G1226))*SIN(RADIANS(E1227))+COS(RADIANS(G1226))*COS(RADIANS(E1227))*COS(RADIANS(AP1217))))</f>
        <v>0</v>
      </c>
      <c r="AQ1226">
        <f>IF(DEGREES(ACOS(SIN(RADIANS(G1226))*SIN(RADIANS(E1227))+COS(RADIANS(G1226))*COS(RADIANS(E1227))*COS(RADIANS(AQ1217))))&gt;90,0,$F$4*$F$5/E1226^2*(SIN(RADIANS(G1226))*SIN(RADIANS(E1227))+COS(RADIANS(G1226))*COS(RADIANS(E1227))*COS(RADIANS(AQ1217))))</f>
        <v>0</v>
      </c>
      <c r="AR1226">
        <f>IF(DEGREES(ACOS(SIN(RADIANS(G1226))*SIN(RADIANS(E1227))+COS(RADIANS(G1226))*COS(RADIANS(E1227))*COS(RADIANS(AR1217))))&gt;90,0,$F$4*$F$5/E1226^2*(SIN(RADIANS(G1226))*SIN(RADIANS(E1227))+COS(RADIANS(G1226))*COS(RADIANS(E1227))*COS(RADIANS(AR1217))))</f>
        <v>0</v>
      </c>
    </row>
    <row r="1227" spans="2:44" x14ac:dyDescent="0.5">
      <c r="B1227" s="40" t="s">
        <v>735</v>
      </c>
      <c r="E1227">
        <f>IF($F$8&gt;90,180-$F$8,$F$8)*SIN(RADIANS(E1221))</f>
        <v>0</v>
      </c>
      <c r="G1227">
        <v>10</v>
      </c>
      <c r="I1227">
        <f>IF(DEGREES(ACOS(SIN(RADIANS(G1227))*SIN(RADIANS(E1227))+COS(RADIANS(G1227))*COS(RADIANS(E1227))*COS(RADIANS(I1217))))&gt;90,0,$F$4*$F$5/E1226^2*(SIN(RADIANS(G1227))*SIN(RADIANS(E1227))+COS(RADIANS(G1227))*COS(RADIANS(E1227))*COS(RADIANS(I1217))))</f>
        <v>0</v>
      </c>
      <c r="J1227">
        <f>IF(DEGREES(ACOS(SIN(RADIANS(G1227))*SIN(RADIANS(E1227))+COS(RADIANS(G1227))*COS(RADIANS(E1227))*COS(RADIANS(J1217))))&gt;90,0,$F$4*$F$5/E1226^2*(SIN(RADIANS(G1227))*SIN(RADIANS(E1227))+COS(RADIANS(G1227))*COS(RADIANS(E1227))*COS(RADIANS(J1217))))</f>
        <v>0</v>
      </c>
      <c r="K1227">
        <f>IF(DEGREES(ACOS(SIN(RADIANS(G1227))*SIN(RADIANS(E1227))+COS(RADIANS(G1227))*COS(RADIANS(E1227))*COS(RADIANS(K1217))))&gt;90,0,$F$4*$F$5/E1226^2*(SIN(RADIANS(G1227))*SIN(RADIANS(E1227))+COS(RADIANS(G1227))*COS(RADIANS(E1227))*COS(RADIANS(K1217))))</f>
        <v>0</v>
      </c>
      <c r="L1227">
        <f>IF(DEGREES(ACOS(SIN(RADIANS(G1227))*SIN(RADIANS(E1227))+COS(RADIANS(G1227))*COS(RADIANS(E1227))*COS(RADIANS(L1217))))&gt;90,0,$F$4*$F$5/E1226^2*(SIN(RADIANS(G1227))*SIN(RADIANS(E1227))+COS(RADIANS(G1227))*COS(RADIANS(E1227))*COS(RADIANS(L1217))))</f>
        <v>0</v>
      </c>
      <c r="M1227">
        <f>IF(DEGREES(ACOS(SIN(RADIANS(G1227))*SIN(RADIANS(E1227))+COS(RADIANS(G1227))*COS(RADIANS(E1227))*COS(RADIANS(M1217))))&gt;90,0,$F$4*$F$5/E1226^2*(SIN(RADIANS(G1227))*SIN(RADIANS(E1227))+COS(RADIANS(G1227))*COS(RADIANS(E1227))*COS(RADIANS(M1217))))</f>
        <v>0</v>
      </c>
      <c r="N1227">
        <f>IF(DEGREES(ACOS(SIN(RADIANS(G1227))*SIN(RADIANS(E1227))+COS(RADIANS(G1227))*COS(RADIANS(E1227))*COS(RADIANS(N1217))))&gt;90,0,$F$4*$F$5/E1226^2*(SIN(RADIANS(G1227))*SIN(RADIANS(E1227))+COS(RADIANS(G1227))*COS(RADIANS(E1227))*COS(RADIANS(N1217))))</f>
        <v>0</v>
      </c>
      <c r="O1227">
        <f>IF(DEGREES(ACOS(SIN(RADIANS(G1227))*SIN(RADIANS(E1227))+COS(RADIANS(G1227))*COS(RADIANS(E1227))*COS(RADIANS(O1217))))&gt;90,0,$F$4*$F$5/E1226^2*(SIN(RADIANS(G1227))*SIN(RADIANS(E1227))+COS(RADIANS(G1227))*COS(RADIANS(E1227))*COS(RADIANS(O1217))))</f>
        <v>0</v>
      </c>
      <c r="P1227">
        <f>IF(DEGREES(ACOS(SIN(RADIANS(G1227))*SIN(RADIANS(E1227))+COS(RADIANS(G1227))*COS(RADIANS(E1227))*COS(RADIANS(P1217))))&gt;90,0,$F$4*$F$5/E1226^2*(SIN(RADIANS(G1227))*SIN(RADIANS(E1227))+COS(RADIANS(G1227))*COS(RADIANS(E1227))*COS(RADIANS(P1217))))</f>
        <v>0</v>
      </c>
      <c r="Q1227">
        <f>IF(DEGREES(ACOS(SIN(RADIANS(G1227))*SIN(RADIANS(E1227))+COS(RADIANS(G1227))*COS(RADIANS(E1227))*COS(RADIANS(Q1217))))&gt;90,0,$F$4*$F$5/E1226^2*(SIN(RADIANS(G1227))*SIN(RADIANS(E1227))+COS(RADIANS(G1227))*COS(RADIANS(E1227))*COS(RADIANS(Q1217))))</f>
        <v>0</v>
      </c>
      <c r="R1227" t="e">
        <f>IF(DEGREES(ACOS(SIN(RADIANS(G1227))*SIN(RADIANS(E1227))+COS(RADIANS(G1227))*COS(RADIANS(E1227))*COS(RADIANS(R1217))))&gt;90,0,$F$4*$F$5/E1226^2*(SIN(RADIANS(G1227))*SIN(RADIANS(E1227))+COS(RADIANS(G1227))*COS(RADIANS(E1227))*COS(RADIANS(R1217))))</f>
        <v>#DIV/0!</v>
      </c>
      <c r="S1227" t="e">
        <f>IF(DEGREES(ACOS(SIN(RADIANS(G1227))*SIN(RADIANS(E1227))+COS(RADIANS(G1227))*COS(RADIANS(E1227))*COS(RADIANS(S1217))))&gt;90,0,$F$4*$F$5/E1226^2*(SIN(RADIANS(G1227))*SIN(RADIANS(E1227))+COS(RADIANS(G1227))*COS(RADIANS(E1227))*COS(RADIANS(S1217))))</f>
        <v>#DIV/0!</v>
      </c>
      <c r="T1227" t="e">
        <f>IF(DEGREES(ACOS(SIN(RADIANS(G1227))*SIN(RADIANS(E1227))+COS(RADIANS(G1227))*COS(RADIANS(E1227))*COS(RADIANS(T1217))))&gt;90,0,$F$4*$F$5/E1226^2*(SIN(RADIANS(G1227))*SIN(RADIANS(E1227))+COS(RADIANS(G1227))*COS(RADIANS(E1227))*COS(RADIANS(T1217))))</f>
        <v>#DIV/0!</v>
      </c>
      <c r="U1227" t="e">
        <f>IF(DEGREES(ACOS(SIN(RADIANS(G1227))*SIN(RADIANS(E1227))+COS(RADIANS(G1227))*COS(RADIANS(E1227))*COS(RADIANS(U1217))))&gt;90,0,$F$4*$F$5/E1226^2*(SIN(RADIANS(G1227))*SIN(RADIANS(E1227))+COS(RADIANS(G1227))*COS(RADIANS(E1227))*COS(RADIANS(U1217))))</f>
        <v>#DIV/0!</v>
      </c>
      <c r="V1227" t="e">
        <f>IF(DEGREES(ACOS(SIN(RADIANS(G1227))*SIN(RADIANS(E1227))+COS(RADIANS(G1227))*COS(RADIANS(E1227))*COS(RADIANS(V1217))))&gt;90,0,$F$4*$F$5/E1226^2*(SIN(RADIANS(G1227))*SIN(RADIANS(E1227))+COS(RADIANS(G1227))*COS(RADIANS(E1227))*COS(RADIANS(V1217))))</f>
        <v>#DIV/0!</v>
      </c>
      <c r="W1227" t="e">
        <f>IF(DEGREES(ACOS(SIN(RADIANS(G1227))*SIN(RADIANS(E1227))+COS(RADIANS(G1227))*COS(RADIANS(E1227))*COS(RADIANS(W1217))))&gt;90,0,$F$4*$F$5/E1226^2*(SIN(RADIANS(G1227))*SIN(RADIANS(E1227))+COS(RADIANS(G1227))*COS(RADIANS(E1227))*COS(RADIANS(W1217))))</f>
        <v>#DIV/0!</v>
      </c>
      <c r="X1227" t="e">
        <f>IF(DEGREES(ACOS(SIN(RADIANS(G1227))*SIN(RADIANS(E1227))+COS(RADIANS(G1227))*COS(RADIANS(E1227))*COS(RADIANS(X1217))))&gt;90,0,$F$4*$F$5/E1226^2*(SIN(RADIANS(G1227))*SIN(RADIANS(E1227))+COS(RADIANS(G1227))*COS(RADIANS(E1227))*COS(RADIANS(X1217))))</f>
        <v>#DIV/0!</v>
      </c>
      <c r="Y1227" t="e">
        <f>IF(DEGREES(ACOS(SIN(RADIANS(G1227))*SIN(RADIANS(E1227))+COS(RADIANS(G1227))*COS(RADIANS(E1227))*COS(RADIANS(Y1217))))&gt;90,0,$F$4*$F$5/E1226^2*(SIN(RADIANS(G1227))*SIN(RADIANS(E1227))+COS(RADIANS(G1227))*COS(RADIANS(E1227))*COS(RADIANS(Y1217))))</f>
        <v>#DIV/0!</v>
      </c>
      <c r="Z1227" t="e">
        <f>IF(DEGREES(ACOS(SIN(RADIANS(G1227))*SIN(RADIANS(E1227))+COS(RADIANS(G1227))*COS(RADIANS(E1227))*COS(RADIANS(Z1217))))&gt;90,0,$F$4*$F$5/E1226^2*(SIN(RADIANS(G1227))*SIN(RADIANS(E1227))+COS(RADIANS(G1227))*COS(RADIANS(E1227))*COS(RADIANS(Z1217))))</f>
        <v>#DIV/0!</v>
      </c>
      <c r="AA1227" t="e">
        <f>IF(DEGREES(ACOS(SIN(RADIANS(G1227))*SIN(RADIANS(E1227))+COS(RADIANS(G1227))*COS(RADIANS(E1227))*COS(RADIANS(AA1217))))&gt;90,0,$F$4*$F$5/E1226^2*(SIN(RADIANS(G1227))*SIN(RADIANS(E1227))+COS(RADIANS(G1227))*COS(RADIANS(E1227))*COS(RADIANS(AA1217))))</f>
        <v>#DIV/0!</v>
      </c>
      <c r="AB1227" t="e">
        <f>IF(DEGREES(ACOS(SIN(RADIANS(G1227))*SIN(RADIANS(E1227))+COS(RADIANS(G1227))*COS(RADIANS(E1227))*COS(RADIANS(AB1217))))&gt;90,0,$F$4*$F$5/E1226^2*(SIN(RADIANS(G1227))*SIN(RADIANS(E1227))+COS(RADIANS(G1227))*COS(RADIANS(E1227))*COS(RADIANS(AB1217))))</f>
        <v>#DIV/0!</v>
      </c>
      <c r="AC1227" t="e">
        <f>IF(DEGREES(ACOS(SIN(RADIANS(G1227))*SIN(RADIANS(E1227))+COS(RADIANS(G1227))*COS(RADIANS(E1227))*COS(RADIANS(AC1217))))&gt;90,0,$F$4*$F$5/E1226^2*(SIN(RADIANS(G1227))*SIN(RADIANS(E1227))+COS(RADIANS(G1227))*COS(RADIANS(E1227))*COS(RADIANS(AC1217))))</f>
        <v>#DIV/0!</v>
      </c>
      <c r="AD1227" t="e">
        <f>IF(DEGREES(ACOS(SIN(RADIANS(G1227))*SIN(RADIANS(E1227))+COS(RADIANS(G1227))*COS(RADIANS(E1227))*COS(RADIANS(AD1217))))&gt;90,0,$F$4*$F$5/E1226^2*(SIN(RADIANS(G1227))*SIN(RADIANS(E1227))+COS(RADIANS(G1227))*COS(RADIANS(E1227))*COS(RADIANS(AD1217))))</f>
        <v>#DIV/0!</v>
      </c>
      <c r="AE1227" t="e">
        <f>IF(DEGREES(ACOS(SIN(RADIANS(G1227))*SIN(RADIANS(E1227))+COS(RADIANS(G1227))*COS(RADIANS(E1227))*COS(RADIANS(AE1217))))&gt;90,0,$F$4*$F$5/E1226^2*(SIN(RADIANS(G1227))*SIN(RADIANS(E1227))+COS(RADIANS(G1227))*COS(RADIANS(E1227))*COS(RADIANS(AE1217))))</f>
        <v>#DIV/0!</v>
      </c>
      <c r="AF1227" t="e">
        <f>IF(DEGREES(ACOS(SIN(RADIANS(G1227))*SIN(RADIANS(E1227))+COS(RADIANS(G1227))*COS(RADIANS(E1227))*COS(RADIANS(AF1217))))&gt;90,0,$F$4*$F$5/E1226^2*(SIN(RADIANS(G1227))*SIN(RADIANS(E1227))+COS(RADIANS(G1227))*COS(RADIANS(E1227))*COS(RADIANS(AF1217))))</f>
        <v>#DIV/0!</v>
      </c>
      <c r="AG1227" t="e">
        <f>IF(DEGREES(ACOS(SIN(RADIANS(G1227))*SIN(RADIANS(E1227))+COS(RADIANS(G1227))*COS(RADIANS(E1227))*COS(RADIANS(AG1217))))&gt;90,0,$F$4*$F$5/E1226^2*(SIN(RADIANS(G1227))*SIN(RADIANS(E1227))+COS(RADIANS(G1227))*COS(RADIANS(E1227))*COS(RADIANS(AG1217))))</f>
        <v>#DIV/0!</v>
      </c>
      <c r="AH1227" t="e">
        <f>IF(DEGREES(ACOS(SIN(RADIANS(G1227))*SIN(RADIANS(E1227))+COS(RADIANS(G1227))*COS(RADIANS(E1227))*COS(RADIANS(AH1217))))&gt;90,0,$F$4*$F$5/E1226^2*(SIN(RADIANS(G1227))*SIN(RADIANS(E1227))+COS(RADIANS(G1227))*COS(RADIANS(E1227))*COS(RADIANS(AH1217))))</f>
        <v>#DIV/0!</v>
      </c>
      <c r="AI1227" t="e">
        <f>IF(DEGREES(ACOS(SIN(RADIANS(G1227))*SIN(RADIANS(E1227))+COS(RADIANS(G1227))*COS(RADIANS(E1227))*COS(RADIANS(AI1217))))&gt;90,0,$F$4*$F$5/E1226^2*(SIN(RADIANS(G1227))*SIN(RADIANS(E1227))+COS(RADIANS(G1227))*COS(RADIANS(E1227))*COS(RADIANS(AI1217))))</f>
        <v>#DIV/0!</v>
      </c>
      <c r="AJ1227" t="e">
        <f>IF(DEGREES(ACOS(SIN(RADIANS(G1227))*SIN(RADIANS(E1227))+COS(RADIANS(G1227))*COS(RADIANS(E1227))*COS(RADIANS(AJ1217))))&gt;90,0,$F$4*$F$5/E1226^2*(SIN(RADIANS(G1227))*SIN(RADIANS(E1227))+COS(RADIANS(G1227))*COS(RADIANS(E1227))*COS(RADIANS(AJ1217))))</f>
        <v>#DIV/0!</v>
      </c>
      <c r="AK1227">
        <f>IF(DEGREES(ACOS(SIN(RADIANS(G1227))*SIN(RADIANS(E1227))+COS(RADIANS(G1227))*COS(RADIANS(E1227))*COS(RADIANS(AK1217))))&gt;90,0,$F$4*$F$5/E1226^2*(SIN(RADIANS(G1227))*SIN(RADIANS(E1227))+COS(RADIANS(G1227))*COS(RADIANS(E1227))*COS(RADIANS(AK1217))))</f>
        <v>0</v>
      </c>
      <c r="AL1227">
        <f>IF(DEGREES(ACOS(SIN(RADIANS(G1227))*SIN(RADIANS(E1227))+COS(RADIANS(G1227))*COS(RADIANS(E1227))*COS(RADIANS(AL1217))))&gt;90,0,$F$4*$F$5/E1226^2*(SIN(RADIANS(G1227))*SIN(RADIANS(E1227))+COS(RADIANS(G1227))*COS(RADIANS(E1227))*COS(RADIANS(AL1217))))</f>
        <v>0</v>
      </c>
      <c r="AM1227">
        <f>IF(DEGREES(ACOS(SIN(RADIANS(G1227))*SIN(RADIANS(E1227))+COS(RADIANS(G1227))*COS(RADIANS(E1227))*COS(RADIANS(AM1217))))&gt;90,0,$F$4*$F$5/E1226^2*(SIN(RADIANS(G1227))*SIN(RADIANS(E1227))+COS(RADIANS(G1227))*COS(RADIANS(E1227))*COS(RADIANS(AM1217))))</f>
        <v>0</v>
      </c>
      <c r="AN1227">
        <f>IF(DEGREES(ACOS(SIN(RADIANS(G1227))*SIN(RADIANS(E1227))+COS(RADIANS(G1227))*COS(RADIANS(E1227))*COS(RADIANS(AN1217))))&gt;90,0,$F$4*$F$5/E1226^2*(SIN(RADIANS(G1227))*SIN(RADIANS(E1227))+COS(RADIANS(G1227))*COS(RADIANS(E1227))*COS(RADIANS(AN1217))))</f>
        <v>0</v>
      </c>
      <c r="AO1227">
        <f>IF(DEGREES(ACOS(SIN(RADIANS(G1227))*SIN(RADIANS(E1227))+COS(RADIANS(G1227))*COS(RADIANS(E1227))*COS(RADIANS(AO1217))))&gt;90,0,$F$4*$F$5/E1226^2*(SIN(RADIANS(G1227))*SIN(RADIANS(E1227))+COS(RADIANS(G1227))*COS(RADIANS(E1227))*COS(RADIANS(AO1217))))</f>
        <v>0</v>
      </c>
      <c r="AP1227">
        <f>IF(DEGREES(ACOS(SIN(RADIANS(G1227))*SIN(RADIANS(E1227))+COS(RADIANS(G1227))*COS(RADIANS(E1227))*COS(RADIANS(AP1217))))&gt;90,0,$F$4*$F$5/E1226^2*(SIN(RADIANS(G1227))*SIN(RADIANS(E1227))+COS(RADIANS(G1227))*COS(RADIANS(E1227))*COS(RADIANS(AP1217))))</f>
        <v>0</v>
      </c>
      <c r="AQ1227">
        <f>IF(DEGREES(ACOS(SIN(RADIANS(G1227))*SIN(RADIANS(E1227))+COS(RADIANS(G1227))*COS(RADIANS(E1227))*COS(RADIANS(AQ1217))))&gt;90,0,$F$4*$F$5/E1226^2*(SIN(RADIANS(G1227))*SIN(RADIANS(E1227))+COS(RADIANS(G1227))*COS(RADIANS(E1227))*COS(RADIANS(AQ1217))))</f>
        <v>0</v>
      </c>
      <c r="AR1227">
        <f>IF(DEGREES(ACOS(SIN(RADIANS(G1227))*SIN(RADIANS(E1227))+COS(RADIANS(G1227))*COS(RADIANS(E1227))*COS(RADIANS(AR1217))))&gt;90,0,$F$4*$F$5/E1226^2*(SIN(RADIANS(G1227))*SIN(RADIANS(E1227))+COS(RADIANS(G1227))*COS(RADIANS(E1227))*COS(RADIANS(AR1217))))</f>
        <v>0</v>
      </c>
    </row>
    <row r="1228" spans="2:44" x14ac:dyDescent="0.5">
      <c r="B1228" s="40" t="s">
        <v>786</v>
      </c>
      <c r="E1228">
        <f>IF($F$10=0,IF(E1219&lt;360,E1219,E1219-360),($F$10+1)*E1219)</f>
        <v>150</v>
      </c>
      <c r="G1228">
        <v>0</v>
      </c>
      <c r="I1228">
        <f>IF(DEGREES(ACOS(SIN(RADIANS(G1228))*SIN(RADIANS(E1227))+COS(RADIANS(G1228))*COS(RADIANS(E1227))*COS(RADIANS(I1217))))&gt;90,0,$F$4*$F$5/E1226^2*(SIN(RADIANS(G1228))*SIN(RADIANS(E1227))+COS(RADIANS(G1228))*COS(RADIANS(E1227))*COS(RADIANS(I1217))))</f>
        <v>0</v>
      </c>
      <c r="J1228">
        <f>IF(DEGREES(ACOS(SIN(RADIANS(G1228))*SIN(RADIANS(E1227))+COS(RADIANS(G1228))*COS(RADIANS(E1227))*COS(RADIANS(J1217))))&gt;90,0,$F$4*$F$5/E1226^2*(SIN(RADIANS(G1228))*SIN(RADIANS(E1227))+COS(RADIANS(G1228))*COS(RADIANS(E1227))*COS(RADIANS(J1217))))</f>
        <v>0</v>
      </c>
      <c r="K1228">
        <f>IF(DEGREES(ACOS(SIN(RADIANS(G1228))*SIN(RADIANS(E1227))+COS(RADIANS(G1228))*COS(RADIANS(E1227))*COS(RADIANS(K1217))))&gt;90,0,$F$4*$F$5/E1226^2*(SIN(RADIANS(G1228))*SIN(RADIANS(E1227))+COS(RADIANS(G1228))*COS(RADIANS(E1227))*COS(RADIANS(K1217))))</f>
        <v>0</v>
      </c>
      <c r="L1228">
        <f>IF(DEGREES(ACOS(SIN(RADIANS(G1228))*SIN(RADIANS(E1227))+COS(RADIANS(G1228))*COS(RADIANS(E1227))*COS(RADIANS(L1217))))&gt;90,0,$F$4*$F$5/E1226^2*(SIN(RADIANS(G1228))*SIN(RADIANS(E1227))+COS(RADIANS(G1228))*COS(RADIANS(E1227))*COS(RADIANS(L1217))))</f>
        <v>0</v>
      </c>
      <c r="M1228">
        <f>IF(DEGREES(ACOS(SIN(RADIANS(G1228))*SIN(RADIANS(E1227))+COS(RADIANS(G1228))*COS(RADIANS(E1227))*COS(RADIANS(M1217))))&gt;90,0,$F$4*$F$5/E1226^2*(SIN(RADIANS(G1228))*SIN(RADIANS(E1227))+COS(RADIANS(G1228))*COS(RADIANS(E1227))*COS(RADIANS(M1217))))</f>
        <v>0</v>
      </c>
      <c r="N1228">
        <f>IF(DEGREES(ACOS(SIN(RADIANS(G1228))*SIN(RADIANS(E1227))+COS(RADIANS(G1228))*COS(RADIANS(E1227))*COS(RADIANS(N1217))))&gt;90,0,$F$4*$F$5/E1226^2*(SIN(RADIANS(G1228))*SIN(RADIANS(E1227))+COS(RADIANS(G1228))*COS(RADIANS(E1227))*COS(RADIANS(N1217))))</f>
        <v>0</v>
      </c>
      <c r="O1228">
        <f>IF(DEGREES(ACOS(SIN(RADIANS(G1228))*SIN(RADIANS(E1227))+COS(RADIANS(G1228))*COS(RADIANS(E1227))*COS(RADIANS(O1217))))&gt;90,0,$F$4*$F$5/E1226^2*(SIN(RADIANS(G1228))*SIN(RADIANS(E1227))+COS(RADIANS(G1228))*COS(RADIANS(E1227))*COS(RADIANS(O1217))))</f>
        <v>0</v>
      </c>
      <c r="P1228">
        <f>IF(DEGREES(ACOS(SIN(RADIANS(G1228))*SIN(RADIANS(E1227))+COS(RADIANS(G1228))*COS(RADIANS(E1227))*COS(RADIANS(P1217))))&gt;90,0,$F$4*$F$5/E1226^2*(SIN(RADIANS(G1228))*SIN(RADIANS(E1227))+COS(RADIANS(G1228))*COS(RADIANS(E1227))*COS(RADIANS(P1217))))</f>
        <v>0</v>
      </c>
      <c r="Q1228">
        <f>IF(DEGREES(ACOS(SIN(RADIANS(G1228))*SIN(RADIANS(E1227))+COS(RADIANS(G1228))*COS(RADIANS(E1227))*COS(RADIANS(Q1217))))&gt;90,0,$F$4*$F$5/E1226^2*(SIN(RADIANS(G1228))*SIN(RADIANS(E1227))+COS(RADIANS(G1228))*COS(RADIANS(E1227))*COS(RADIANS(Q1217))))</f>
        <v>0</v>
      </c>
      <c r="R1228" t="e">
        <f>IF(DEGREES(ACOS(SIN(RADIANS(G1228))*SIN(RADIANS(E1227))+COS(RADIANS(G1228))*COS(RADIANS(E1227))*COS(RADIANS(R1217))))&gt;90,0,$F$4*$F$5/E1226^2*(SIN(RADIANS(G1228))*SIN(RADIANS(E1227))+COS(RADIANS(G1228))*COS(RADIANS(E1227))*COS(RADIANS(R1217))))</f>
        <v>#DIV/0!</v>
      </c>
      <c r="S1228" t="e">
        <f>IF(DEGREES(ACOS(SIN(RADIANS(G1228))*SIN(RADIANS(E1227))+COS(RADIANS(G1228))*COS(RADIANS(E1227))*COS(RADIANS(S1217))))&gt;90,0,$F$4*$F$5/E1226^2*(SIN(RADIANS(G1228))*SIN(RADIANS(E1227))+COS(RADIANS(G1228))*COS(RADIANS(E1227))*COS(RADIANS(S1217))))</f>
        <v>#DIV/0!</v>
      </c>
      <c r="T1228" t="e">
        <f>IF(DEGREES(ACOS(SIN(RADIANS(G1228))*SIN(RADIANS(E1227))+COS(RADIANS(G1228))*COS(RADIANS(E1227))*COS(RADIANS(T1217))))&gt;90,0,$F$4*$F$5/E1226^2*(SIN(RADIANS(G1228))*SIN(RADIANS(E1227))+COS(RADIANS(G1228))*COS(RADIANS(E1227))*COS(RADIANS(T1217))))</f>
        <v>#DIV/0!</v>
      </c>
      <c r="U1228" t="e">
        <f>IF(DEGREES(ACOS(SIN(RADIANS(G1228))*SIN(RADIANS(E1227))+COS(RADIANS(G1228))*COS(RADIANS(E1227))*COS(RADIANS(U1217))))&gt;90,0,$F$4*$F$5/E1226^2*(SIN(RADIANS(G1228))*SIN(RADIANS(E1227))+COS(RADIANS(G1228))*COS(RADIANS(E1227))*COS(RADIANS(U1217))))</f>
        <v>#DIV/0!</v>
      </c>
      <c r="V1228" t="e">
        <f>IF(DEGREES(ACOS(SIN(RADIANS(G1228))*SIN(RADIANS(E1227))+COS(RADIANS(G1228))*COS(RADIANS(E1227))*COS(RADIANS(V1217))))&gt;90,0,$F$4*$F$5/E1226^2*(SIN(RADIANS(G1228))*SIN(RADIANS(E1227))+COS(RADIANS(G1228))*COS(RADIANS(E1227))*COS(RADIANS(V1217))))</f>
        <v>#DIV/0!</v>
      </c>
      <c r="W1228" t="e">
        <f>IF(DEGREES(ACOS(SIN(RADIANS(G1228))*SIN(RADIANS(E1227))+COS(RADIANS(G1228))*COS(RADIANS(E1227))*COS(RADIANS(W1217))))&gt;90,0,$F$4*$F$5/E1226^2*(SIN(RADIANS(G1228))*SIN(RADIANS(E1227))+COS(RADIANS(G1228))*COS(RADIANS(E1227))*COS(RADIANS(W1217))))</f>
        <v>#DIV/0!</v>
      </c>
      <c r="X1228" t="e">
        <f>IF(DEGREES(ACOS(SIN(RADIANS(G1228))*SIN(RADIANS(E1227))+COS(RADIANS(G1228))*COS(RADIANS(E1227))*COS(RADIANS(X1217))))&gt;90,0,$F$4*$F$5/E1226^2*(SIN(RADIANS(G1228))*SIN(RADIANS(E1227))+COS(RADIANS(G1228))*COS(RADIANS(E1227))*COS(RADIANS(X1217))))</f>
        <v>#DIV/0!</v>
      </c>
      <c r="Y1228" t="e">
        <f>IF(DEGREES(ACOS(SIN(RADIANS(G1228))*SIN(RADIANS(E1227))+COS(RADIANS(G1228))*COS(RADIANS(E1227))*COS(RADIANS(Y1217))))&gt;90,0,$F$4*$F$5/E1226^2*(SIN(RADIANS(G1228))*SIN(RADIANS(E1227))+COS(RADIANS(G1228))*COS(RADIANS(E1227))*COS(RADIANS(Y1217))))</f>
        <v>#DIV/0!</v>
      </c>
      <c r="Z1228" t="e">
        <f>IF(DEGREES(ACOS(SIN(RADIANS(G1228))*SIN(RADIANS(E1227))+COS(RADIANS(G1228))*COS(RADIANS(E1227))*COS(RADIANS(Z1217))))&gt;90,0,$F$4*$F$5/E1226^2*(SIN(RADIANS(G1228))*SIN(RADIANS(E1227))+COS(RADIANS(G1228))*COS(RADIANS(E1227))*COS(RADIANS(Z1217))))</f>
        <v>#DIV/0!</v>
      </c>
      <c r="AA1228" t="e">
        <f>IF(DEGREES(ACOS(SIN(RADIANS(G1228))*SIN(RADIANS(E1227))+COS(RADIANS(G1228))*COS(RADIANS(E1227))*COS(RADIANS(AA1217))))&gt;90,0,$F$4*$F$5/E1226^2*(SIN(RADIANS(G1228))*SIN(RADIANS(E1227))+COS(RADIANS(G1228))*COS(RADIANS(E1227))*COS(RADIANS(AA1217))))</f>
        <v>#DIV/0!</v>
      </c>
      <c r="AB1228" t="e">
        <f>IF(DEGREES(ACOS(SIN(RADIANS(G1228))*SIN(RADIANS(E1227))+COS(RADIANS(G1228))*COS(RADIANS(E1227))*COS(RADIANS(AB1217))))&gt;90,0,$F$4*$F$5/E1226^2*(SIN(RADIANS(G1228))*SIN(RADIANS(E1227))+COS(RADIANS(G1228))*COS(RADIANS(E1227))*COS(RADIANS(AB1217))))</f>
        <v>#DIV/0!</v>
      </c>
      <c r="AC1228" t="e">
        <f>IF(DEGREES(ACOS(SIN(RADIANS(G1228))*SIN(RADIANS(E1227))+COS(RADIANS(G1228))*COS(RADIANS(E1227))*COS(RADIANS(AC1217))))&gt;90,0,$F$4*$F$5/E1226^2*(SIN(RADIANS(G1228))*SIN(RADIANS(E1227))+COS(RADIANS(G1228))*COS(RADIANS(E1227))*COS(RADIANS(AC1217))))</f>
        <v>#DIV/0!</v>
      </c>
      <c r="AD1228" t="e">
        <f>IF(DEGREES(ACOS(SIN(RADIANS(G1228))*SIN(RADIANS(E1227))+COS(RADIANS(G1228))*COS(RADIANS(E1227))*COS(RADIANS(AD1217))))&gt;90,0,$F$4*$F$5/E1226^2*(SIN(RADIANS(G1228))*SIN(RADIANS(E1227))+COS(RADIANS(G1228))*COS(RADIANS(E1227))*COS(RADIANS(AD1217))))</f>
        <v>#DIV/0!</v>
      </c>
      <c r="AE1228" t="e">
        <f>IF(DEGREES(ACOS(SIN(RADIANS(G1228))*SIN(RADIANS(E1227))+COS(RADIANS(G1228))*COS(RADIANS(E1227))*COS(RADIANS(AE1217))))&gt;90,0,$F$4*$F$5/E1226^2*(SIN(RADIANS(G1228))*SIN(RADIANS(E1227))+COS(RADIANS(G1228))*COS(RADIANS(E1227))*COS(RADIANS(AE1217))))</f>
        <v>#DIV/0!</v>
      </c>
      <c r="AF1228" t="e">
        <f>IF(DEGREES(ACOS(SIN(RADIANS(G1228))*SIN(RADIANS(E1227))+COS(RADIANS(G1228))*COS(RADIANS(E1227))*COS(RADIANS(AF1217))))&gt;90,0,$F$4*$F$5/E1226^2*(SIN(RADIANS(G1228))*SIN(RADIANS(E1227))+COS(RADIANS(G1228))*COS(RADIANS(E1227))*COS(RADIANS(AF1217))))</f>
        <v>#DIV/0!</v>
      </c>
      <c r="AG1228" t="e">
        <f>IF(DEGREES(ACOS(SIN(RADIANS(G1228))*SIN(RADIANS(E1227))+COS(RADIANS(G1228))*COS(RADIANS(E1227))*COS(RADIANS(AG1217))))&gt;90,0,$F$4*$F$5/E1226^2*(SIN(RADIANS(G1228))*SIN(RADIANS(E1227))+COS(RADIANS(G1228))*COS(RADIANS(E1227))*COS(RADIANS(AG1217))))</f>
        <v>#DIV/0!</v>
      </c>
      <c r="AH1228" t="e">
        <f>IF(DEGREES(ACOS(SIN(RADIANS(G1228))*SIN(RADIANS(E1227))+COS(RADIANS(G1228))*COS(RADIANS(E1227))*COS(RADIANS(AH1217))))&gt;90,0,$F$4*$F$5/E1226^2*(SIN(RADIANS(G1228))*SIN(RADIANS(E1227))+COS(RADIANS(G1228))*COS(RADIANS(E1227))*COS(RADIANS(AH1217))))</f>
        <v>#DIV/0!</v>
      </c>
      <c r="AI1228" t="e">
        <f>IF(DEGREES(ACOS(SIN(RADIANS(G1228))*SIN(RADIANS(E1227))+COS(RADIANS(G1228))*COS(RADIANS(E1227))*COS(RADIANS(AI1217))))&gt;90,0,$F$4*$F$5/E1226^2*(SIN(RADIANS(G1228))*SIN(RADIANS(E1227))+COS(RADIANS(G1228))*COS(RADIANS(E1227))*COS(RADIANS(AI1217))))</f>
        <v>#DIV/0!</v>
      </c>
      <c r="AJ1228" t="e">
        <f>IF(DEGREES(ACOS(SIN(RADIANS(G1228))*SIN(RADIANS(E1227))+COS(RADIANS(G1228))*COS(RADIANS(E1227))*COS(RADIANS(AJ1217))))&gt;90,0,$F$4*$F$5/E1226^2*(SIN(RADIANS(G1228))*SIN(RADIANS(E1227))+COS(RADIANS(G1228))*COS(RADIANS(E1227))*COS(RADIANS(AJ1217))))</f>
        <v>#DIV/0!</v>
      </c>
      <c r="AK1228">
        <f>IF(DEGREES(ACOS(SIN(RADIANS(G1228))*SIN(RADIANS(E1227))+COS(RADIANS(G1228))*COS(RADIANS(E1227))*COS(RADIANS(AK1217))))&gt;90,0,$F$4*$F$5/E1226^2*(SIN(RADIANS(G1228))*SIN(RADIANS(E1227))+COS(RADIANS(G1228))*COS(RADIANS(E1227))*COS(RADIANS(AK1217))))</f>
        <v>0</v>
      </c>
      <c r="AL1228">
        <f>IF(DEGREES(ACOS(SIN(RADIANS(G1228))*SIN(RADIANS(E1227))+COS(RADIANS(G1228))*COS(RADIANS(E1227))*COS(RADIANS(AL1217))))&gt;90,0,$F$4*$F$5/E1226^2*(SIN(RADIANS(G1228))*SIN(RADIANS(E1227))+COS(RADIANS(G1228))*COS(RADIANS(E1227))*COS(RADIANS(AL1217))))</f>
        <v>0</v>
      </c>
      <c r="AM1228">
        <f>IF(DEGREES(ACOS(SIN(RADIANS(G1228))*SIN(RADIANS(E1227))+COS(RADIANS(G1228))*COS(RADIANS(E1227))*COS(RADIANS(AM1217))))&gt;90,0,$F$4*$F$5/E1226^2*(SIN(RADIANS(G1228))*SIN(RADIANS(E1227))+COS(RADIANS(G1228))*COS(RADIANS(E1227))*COS(RADIANS(AM1217))))</f>
        <v>0</v>
      </c>
      <c r="AN1228">
        <f>IF(DEGREES(ACOS(SIN(RADIANS(G1228))*SIN(RADIANS(E1227))+COS(RADIANS(G1228))*COS(RADIANS(E1227))*COS(RADIANS(AN1217))))&gt;90,0,$F$4*$F$5/E1226^2*(SIN(RADIANS(G1228))*SIN(RADIANS(E1227))+COS(RADIANS(G1228))*COS(RADIANS(E1227))*COS(RADIANS(AN1217))))</f>
        <v>0</v>
      </c>
      <c r="AO1228">
        <f>IF(DEGREES(ACOS(SIN(RADIANS(G1228))*SIN(RADIANS(E1227))+COS(RADIANS(G1228))*COS(RADIANS(E1227))*COS(RADIANS(AO1217))))&gt;90,0,$F$4*$F$5/E1226^2*(SIN(RADIANS(G1228))*SIN(RADIANS(E1227))+COS(RADIANS(G1228))*COS(RADIANS(E1227))*COS(RADIANS(AO1217))))</f>
        <v>0</v>
      </c>
      <c r="AP1228">
        <f>IF(DEGREES(ACOS(SIN(RADIANS(G1228))*SIN(RADIANS(E1227))+COS(RADIANS(G1228))*COS(RADIANS(E1227))*COS(RADIANS(AP1217))))&gt;90,0,$F$4*$F$5/E1226^2*(SIN(RADIANS(G1228))*SIN(RADIANS(E1227))+COS(RADIANS(G1228))*COS(RADIANS(E1227))*COS(RADIANS(AP1217))))</f>
        <v>0</v>
      </c>
      <c r="AQ1228">
        <f>IF(DEGREES(ACOS(SIN(RADIANS(G1228))*SIN(RADIANS(E1227))+COS(RADIANS(G1228))*COS(RADIANS(E1227))*COS(RADIANS(AQ1217))))&gt;90,0,$F$4*$F$5/E1226^2*(SIN(RADIANS(G1228))*SIN(RADIANS(E1227))+COS(RADIANS(G1228))*COS(RADIANS(E1227))*COS(RADIANS(AQ1217))))</f>
        <v>0</v>
      </c>
      <c r="AR1228">
        <f>IF(DEGREES(ACOS(SIN(RADIANS(G1228))*SIN(RADIANS(E1227))+COS(RADIANS(G1228))*COS(RADIANS(E1227))*COS(RADIANS(AR1217))))&gt;90,0,$F$4*$F$5/E1226^2*(SIN(RADIANS(G1228))*SIN(RADIANS(E1227))+COS(RADIANS(G1228))*COS(RADIANS(E1227))*COS(RADIANS(AR1217))))</f>
        <v>0</v>
      </c>
    </row>
    <row r="1229" spans="2:44" x14ac:dyDescent="0.5">
      <c r="B1229" s="40" t="s">
        <v>787</v>
      </c>
      <c r="E1229">
        <f>E1228-E1220-360*ROUNDDOWN((E1228-E1220)/360,0)</f>
        <v>0</v>
      </c>
      <c r="G1229">
        <v>-10</v>
      </c>
      <c r="I1229">
        <f>IF(DEGREES(ACOS(SIN(RADIANS(G1229))*SIN(RADIANS(E1227))+COS(RADIANS(G1229))*COS(RADIANS(E1227))*COS(RADIANS(I1217))))&gt;90,0,$F$4*$F$5/E1226^2*(SIN(RADIANS(G1229))*SIN(RADIANS(E1227))+COS(RADIANS(G1229))*COS(RADIANS(E1227))*COS(RADIANS(I1217))))</f>
        <v>0</v>
      </c>
      <c r="J1229">
        <f>IF(DEGREES(ACOS(SIN(RADIANS(G1229))*SIN(RADIANS(E1227))+COS(RADIANS(G1229))*COS(RADIANS(E1227))*COS(RADIANS(J1217))))&gt;90,0,$F$4*$F$5/E1226^2*(SIN(RADIANS(G1229))*SIN(RADIANS(E1227))+COS(RADIANS(G1229))*COS(RADIANS(E1227))*COS(RADIANS(J1217))))</f>
        <v>0</v>
      </c>
      <c r="K1229">
        <f>IF(DEGREES(ACOS(SIN(RADIANS(G1229))*SIN(RADIANS(E1227))+COS(RADIANS(G1229))*COS(RADIANS(E1227))*COS(RADIANS(K1217))))&gt;90,0,$F$4*$F$5/E1226^2*(SIN(RADIANS(G1229))*SIN(RADIANS(E1227))+COS(RADIANS(G1229))*COS(RADIANS(E1227))*COS(RADIANS(K1217))))</f>
        <v>0</v>
      </c>
      <c r="L1229">
        <f>IF(DEGREES(ACOS(SIN(RADIANS(G1229))*SIN(RADIANS(E1227))+COS(RADIANS(G1229))*COS(RADIANS(E1227))*COS(RADIANS(L1217))))&gt;90,0,$F$4*$F$5/E1226^2*(SIN(RADIANS(G1229))*SIN(RADIANS(E1227))+COS(RADIANS(G1229))*COS(RADIANS(E1227))*COS(RADIANS(L1217))))</f>
        <v>0</v>
      </c>
      <c r="M1229">
        <f>IF(DEGREES(ACOS(SIN(RADIANS(G1229))*SIN(RADIANS(E1227))+COS(RADIANS(G1229))*COS(RADIANS(E1227))*COS(RADIANS(M1217))))&gt;90,0,$F$4*$F$5/E1226^2*(SIN(RADIANS(G1229))*SIN(RADIANS(E1227))+COS(RADIANS(G1229))*COS(RADIANS(E1227))*COS(RADIANS(M1217))))</f>
        <v>0</v>
      </c>
      <c r="N1229">
        <f>IF(DEGREES(ACOS(SIN(RADIANS(G1229))*SIN(RADIANS(E1227))+COS(RADIANS(G1229))*COS(RADIANS(E1227))*COS(RADIANS(N1217))))&gt;90,0,$F$4*$F$5/E1226^2*(SIN(RADIANS(G1229))*SIN(RADIANS(E1227))+COS(RADIANS(G1229))*COS(RADIANS(E1227))*COS(RADIANS(N1217))))</f>
        <v>0</v>
      </c>
      <c r="O1229">
        <f>IF(DEGREES(ACOS(SIN(RADIANS(G1229))*SIN(RADIANS(E1227))+COS(RADIANS(G1229))*COS(RADIANS(E1227))*COS(RADIANS(O1217))))&gt;90,0,$F$4*$F$5/E1226^2*(SIN(RADIANS(G1229))*SIN(RADIANS(E1227))+COS(RADIANS(G1229))*COS(RADIANS(E1227))*COS(RADIANS(O1217))))</f>
        <v>0</v>
      </c>
      <c r="P1229">
        <f>IF(DEGREES(ACOS(SIN(RADIANS(G1229))*SIN(RADIANS(E1227))+COS(RADIANS(G1229))*COS(RADIANS(E1227))*COS(RADIANS(P1217))))&gt;90,0,$F$4*$F$5/E1226^2*(SIN(RADIANS(G1229))*SIN(RADIANS(E1227))+COS(RADIANS(G1229))*COS(RADIANS(E1227))*COS(RADIANS(P1217))))</f>
        <v>0</v>
      </c>
      <c r="Q1229">
        <f>IF(DEGREES(ACOS(SIN(RADIANS(G1229))*SIN(RADIANS(E1227))+COS(RADIANS(G1229))*COS(RADIANS(E1227))*COS(RADIANS(Q1217))))&gt;90,0,$F$4*$F$5/E1226^2*(SIN(RADIANS(G1229))*SIN(RADIANS(E1227))+COS(RADIANS(G1229))*COS(RADIANS(E1227))*COS(RADIANS(Q1217))))</f>
        <v>0</v>
      </c>
      <c r="R1229" t="e">
        <f>IF(DEGREES(ACOS(SIN(RADIANS(G1229))*SIN(RADIANS(E1227))+COS(RADIANS(G1229))*COS(RADIANS(E1227))*COS(RADIANS(R1217))))&gt;90,0,$F$4*$F$5/E1226^2*(SIN(RADIANS(G1229))*SIN(RADIANS(E1227))+COS(RADIANS(G1229))*COS(RADIANS(E1227))*COS(RADIANS(R1217))))</f>
        <v>#DIV/0!</v>
      </c>
      <c r="S1229" t="e">
        <f>IF(DEGREES(ACOS(SIN(RADIANS(G1229))*SIN(RADIANS(E1227))+COS(RADIANS(G1229))*COS(RADIANS(E1227))*COS(RADIANS(S1217))))&gt;90,0,$F$4*$F$5/E1226^2*(SIN(RADIANS(G1229))*SIN(RADIANS(E1227))+COS(RADIANS(G1229))*COS(RADIANS(E1227))*COS(RADIANS(S1217))))</f>
        <v>#DIV/0!</v>
      </c>
      <c r="T1229" t="e">
        <f>IF(DEGREES(ACOS(SIN(RADIANS(G1229))*SIN(RADIANS(E1227))+COS(RADIANS(G1229))*COS(RADIANS(E1227))*COS(RADIANS(T1217))))&gt;90,0,$F$4*$F$5/E1226^2*(SIN(RADIANS(G1229))*SIN(RADIANS(E1227))+COS(RADIANS(G1229))*COS(RADIANS(E1227))*COS(RADIANS(T1217))))</f>
        <v>#DIV/0!</v>
      </c>
      <c r="U1229" t="e">
        <f>IF(DEGREES(ACOS(SIN(RADIANS(G1229))*SIN(RADIANS(E1227))+COS(RADIANS(G1229))*COS(RADIANS(E1227))*COS(RADIANS(U1217))))&gt;90,0,$F$4*$F$5/E1226^2*(SIN(RADIANS(G1229))*SIN(RADIANS(E1227))+COS(RADIANS(G1229))*COS(RADIANS(E1227))*COS(RADIANS(U1217))))</f>
        <v>#DIV/0!</v>
      </c>
      <c r="V1229" t="e">
        <f>IF(DEGREES(ACOS(SIN(RADIANS(G1229))*SIN(RADIANS(E1227))+COS(RADIANS(G1229))*COS(RADIANS(E1227))*COS(RADIANS(V1217))))&gt;90,0,$F$4*$F$5/E1226^2*(SIN(RADIANS(G1229))*SIN(RADIANS(E1227))+COS(RADIANS(G1229))*COS(RADIANS(E1227))*COS(RADIANS(V1217))))</f>
        <v>#DIV/0!</v>
      </c>
      <c r="W1229" t="e">
        <f>IF(DEGREES(ACOS(SIN(RADIANS(G1229))*SIN(RADIANS(E1227))+COS(RADIANS(G1229))*COS(RADIANS(E1227))*COS(RADIANS(W1217))))&gt;90,0,$F$4*$F$5/E1226^2*(SIN(RADIANS(G1229))*SIN(RADIANS(E1227))+COS(RADIANS(G1229))*COS(RADIANS(E1227))*COS(RADIANS(W1217))))</f>
        <v>#DIV/0!</v>
      </c>
      <c r="X1229" t="e">
        <f>IF(DEGREES(ACOS(SIN(RADIANS(G1229))*SIN(RADIANS(E1227))+COS(RADIANS(G1229))*COS(RADIANS(E1227))*COS(RADIANS(X1217))))&gt;90,0,$F$4*$F$5/E1226^2*(SIN(RADIANS(G1229))*SIN(RADIANS(E1227))+COS(RADIANS(G1229))*COS(RADIANS(E1227))*COS(RADIANS(X1217))))</f>
        <v>#DIV/0!</v>
      </c>
      <c r="Y1229" t="e">
        <f>IF(DEGREES(ACOS(SIN(RADIANS(G1229))*SIN(RADIANS(E1227))+COS(RADIANS(G1229))*COS(RADIANS(E1227))*COS(RADIANS(Y1217))))&gt;90,0,$F$4*$F$5/E1226^2*(SIN(RADIANS(G1229))*SIN(RADIANS(E1227))+COS(RADIANS(G1229))*COS(RADIANS(E1227))*COS(RADIANS(Y1217))))</f>
        <v>#DIV/0!</v>
      </c>
      <c r="Z1229" t="e">
        <f>IF(DEGREES(ACOS(SIN(RADIANS(G1229))*SIN(RADIANS(E1227))+COS(RADIANS(G1229))*COS(RADIANS(E1227))*COS(RADIANS(Z1217))))&gt;90,0,$F$4*$F$5/E1226^2*(SIN(RADIANS(G1229))*SIN(RADIANS(E1227))+COS(RADIANS(G1229))*COS(RADIANS(E1227))*COS(RADIANS(Z1217))))</f>
        <v>#DIV/0!</v>
      </c>
      <c r="AA1229" t="e">
        <f>IF(DEGREES(ACOS(SIN(RADIANS(G1229))*SIN(RADIANS(E1227))+COS(RADIANS(G1229))*COS(RADIANS(E1227))*COS(RADIANS(AA1217))))&gt;90,0,$F$4*$F$5/E1226^2*(SIN(RADIANS(G1229))*SIN(RADIANS(E1227))+COS(RADIANS(G1229))*COS(RADIANS(E1227))*COS(RADIANS(AA1217))))</f>
        <v>#DIV/0!</v>
      </c>
      <c r="AB1229" t="e">
        <f>IF(DEGREES(ACOS(SIN(RADIANS(G1229))*SIN(RADIANS(E1227))+COS(RADIANS(G1229))*COS(RADIANS(E1227))*COS(RADIANS(AB1217))))&gt;90,0,$F$4*$F$5/E1226^2*(SIN(RADIANS(G1229))*SIN(RADIANS(E1227))+COS(RADIANS(G1229))*COS(RADIANS(E1227))*COS(RADIANS(AB1217))))</f>
        <v>#DIV/0!</v>
      </c>
      <c r="AC1229" t="e">
        <f>IF(DEGREES(ACOS(SIN(RADIANS(G1229))*SIN(RADIANS(E1227))+COS(RADIANS(G1229))*COS(RADIANS(E1227))*COS(RADIANS(AC1217))))&gt;90,0,$F$4*$F$5/E1226^2*(SIN(RADIANS(G1229))*SIN(RADIANS(E1227))+COS(RADIANS(G1229))*COS(RADIANS(E1227))*COS(RADIANS(AC1217))))</f>
        <v>#DIV/0!</v>
      </c>
      <c r="AD1229" t="e">
        <f>IF(DEGREES(ACOS(SIN(RADIANS(G1229))*SIN(RADIANS(E1227))+COS(RADIANS(G1229))*COS(RADIANS(E1227))*COS(RADIANS(AD1217))))&gt;90,0,$F$4*$F$5/E1226^2*(SIN(RADIANS(G1229))*SIN(RADIANS(E1227))+COS(RADIANS(G1229))*COS(RADIANS(E1227))*COS(RADIANS(AD1217))))</f>
        <v>#DIV/0!</v>
      </c>
      <c r="AE1229" t="e">
        <f>IF(DEGREES(ACOS(SIN(RADIANS(G1229))*SIN(RADIANS(E1227))+COS(RADIANS(G1229))*COS(RADIANS(E1227))*COS(RADIANS(AE1217))))&gt;90,0,$F$4*$F$5/E1226^2*(SIN(RADIANS(G1229))*SIN(RADIANS(E1227))+COS(RADIANS(G1229))*COS(RADIANS(E1227))*COS(RADIANS(AE1217))))</f>
        <v>#DIV/0!</v>
      </c>
      <c r="AF1229" t="e">
        <f>IF(DEGREES(ACOS(SIN(RADIANS(G1229))*SIN(RADIANS(E1227))+COS(RADIANS(G1229))*COS(RADIANS(E1227))*COS(RADIANS(AF1217))))&gt;90,0,$F$4*$F$5/E1226^2*(SIN(RADIANS(G1229))*SIN(RADIANS(E1227))+COS(RADIANS(G1229))*COS(RADIANS(E1227))*COS(RADIANS(AF1217))))</f>
        <v>#DIV/0!</v>
      </c>
      <c r="AG1229" t="e">
        <f>IF(DEGREES(ACOS(SIN(RADIANS(G1229))*SIN(RADIANS(E1227))+COS(RADIANS(G1229))*COS(RADIANS(E1227))*COS(RADIANS(AG1217))))&gt;90,0,$F$4*$F$5/E1226^2*(SIN(RADIANS(G1229))*SIN(RADIANS(E1227))+COS(RADIANS(G1229))*COS(RADIANS(E1227))*COS(RADIANS(AG1217))))</f>
        <v>#DIV/0!</v>
      </c>
      <c r="AH1229" t="e">
        <f>IF(DEGREES(ACOS(SIN(RADIANS(G1229))*SIN(RADIANS(E1227))+COS(RADIANS(G1229))*COS(RADIANS(E1227))*COS(RADIANS(AH1217))))&gt;90,0,$F$4*$F$5/E1226^2*(SIN(RADIANS(G1229))*SIN(RADIANS(E1227))+COS(RADIANS(G1229))*COS(RADIANS(E1227))*COS(RADIANS(AH1217))))</f>
        <v>#DIV/0!</v>
      </c>
      <c r="AI1229" t="e">
        <f>IF(DEGREES(ACOS(SIN(RADIANS(G1229))*SIN(RADIANS(E1227))+COS(RADIANS(G1229))*COS(RADIANS(E1227))*COS(RADIANS(AI1217))))&gt;90,0,$F$4*$F$5/E1226^2*(SIN(RADIANS(G1229))*SIN(RADIANS(E1227))+COS(RADIANS(G1229))*COS(RADIANS(E1227))*COS(RADIANS(AI1217))))</f>
        <v>#DIV/0!</v>
      </c>
      <c r="AJ1229" t="e">
        <f>IF(DEGREES(ACOS(SIN(RADIANS(G1229))*SIN(RADIANS(E1227))+COS(RADIANS(G1229))*COS(RADIANS(E1227))*COS(RADIANS(AJ1217))))&gt;90,0,$F$4*$F$5/E1226^2*(SIN(RADIANS(G1229))*SIN(RADIANS(E1227))+COS(RADIANS(G1229))*COS(RADIANS(E1227))*COS(RADIANS(AJ1217))))</f>
        <v>#DIV/0!</v>
      </c>
      <c r="AK1229">
        <f>IF(DEGREES(ACOS(SIN(RADIANS(G1229))*SIN(RADIANS(E1227))+COS(RADIANS(G1229))*COS(RADIANS(E1227))*COS(RADIANS(AK1217))))&gt;90,0,$F$4*$F$5/E1226^2*(SIN(RADIANS(G1229))*SIN(RADIANS(E1227))+COS(RADIANS(G1229))*COS(RADIANS(E1227))*COS(RADIANS(AK1217))))</f>
        <v>0</v>
      </c>
      <c r="AL1229">
        <f>IF(DEGREES(ACOS(SIN(RADIANS(G1229))*SIN(RADIANS(E1227))+COS(RADIANS(G1229))*COS(RADIANS(E1227))*COS(RADIANS(AL1217))))&gt;90,0,$F$4*$F$5/E1226^2*(SIN(RADIANS(G1229))*SIN(RADIANS(E1227))+COS(RADIANS(G1229))*COS(RADIANS(E1227))*COS(RADIANS(AL1217))))</f>
        <v>0</v>
      </c>
      <c r="AM1229">
        <f>IF(DEGREES(ACOS(SIN(RADIANS(G1229))*SIN(RADIANS(E1227))+COS(RADIANS(G1229))*COS(RADIANS(E1227))*COS(RADIANS(AM1217))))&gt;90,0,$F$4*$F$5/E1226^2*(SIN(RADIANS(G1229))*SIN(RADIANS(E1227))+COS(RADIANS(G1229))*COS(RADIANS(E1227))*COS(RADIANS(AM1217))))</f>
        <v>0</v>
      </c>
      <c r="AN1229">
        <f>IF(DEGREES(ACOS(SIN(RADIANS(G1229))*SIN(RADIANS(E1227))+COS(RADIANS(G1229))*COS(RADIANS(E1227))*COS(RADIANS(AN1217))))&gt;90,0,$F$4*$F$5/E1226^2*(SIN(RADIANS(G1229))*SIN(RADIANS(E1227))+COS(RADIANS(G1229))*COS(RADIANS(E1227))*COS(RADIANS(AN1217))))</f>
        <v>0</v>
      </c>
      <c r="AO1229">
        <f>IF(DEGREES(ACOS(SIN(RADIANS(G1229))*SIN(RADIANS(E1227))+COS(RADIANS(G1229))*COS(RADIANS(E1227))*COS(RADIANS(AO1217))))&gt;90,0,$F$4*$F$5/E1226^2*(SIN(RADIANS(G1229))*SIN(RADIANS(E1227))+COS(RADIANS(G1229))*COS(RADIANS(E1227))*COS(RADIANS(AO1217))))</f>
        <v>0</v>
      </c>
      <c r="AP1229">
        <f>IF(DEGREES(ACOS(SIN(RADIANS(G1229))*SIN(RADIANS(E1227))+COS(RADIANS(G1229))*COS(RADIANS(E1227))*COS(RADIANS(AP1217))))&gt;90,0,$F$4*$F$5/E1226^2*(SIN(RADIANS(G1229))*SIN(RADIANS(E1227))+COS(RADIANS(G1229))*COS(RADIANS(E1227))*COS(RADIANS(AP1217))))</f>
        <v>0</v>
      </c>
      <c r="AQ1229">
        <f>IF(DEGREES(ACOS(SIN(RADIANS(G1229))*SIN(RADIANS(E1227))+COS(RADIANS(G1229))*COS(RADIANS(E1227))*COS(RADIANS(AQ1217))))&gt;90,0,$F$4*$F$5/E1226^2*(SIN(RADIANS(G1229))*SIN(RADIANS(E1227))+COS(RADIANS(G1229))*COS(RADIANS(E1227))*COS(RADIANS(AQ1217))))</f>
        <v>0</v>
      </c>
      <c r="AR1229">
        <f>IF(DEGREES(ACOS(SIN(RADIANS(G1229))*SIN(RADIANS(E1227))+COS(RADIANS(G1229))*COS(RADIANS(E1227))*COS(RADIANS(AR1217))))&gt;90,0,$F$4*$F$5/E1226^2*(SIN(RADIANS(G1229))*SIN(RADIANS(E1227))+COS(RADIANS(G1229))*COS(RADIANS(E1227))*COS(RADIANS(AR1217))))</f>
        <v>0</v>
      </c>
    </row>
    <row r="1230" spans="2:44" x14ac:dyDescent="0.5">
      <c r="G1230">
        <v>-20</v>
      </c>
      <c r="I1230">
        <f>IF(DEGREES(ACOS(SIN(RADIANS(G1230))*SIN(RADIANS(E1227))+COS(RADIANS(G1230))*COS(RADIANS(E1227))*COS(RADIANS(I1217))))&gt;90,0,$F$4*$F$5/E1226^2*(SIN(RADIANS(G1230))*SIN(RADIANS(E1227))+COS(RADIANS(G1230))*COS(RADIANS(E1227))*COS(RADIANS(I1217))))</f>
        <v>0</v>
      </c>
      <c r="J1230">
        <f>IF(DEGREES(ACOS(SIN(RADIANS(G1230))*SIN(RADIANS(E1227))+COS(RADIANS(G1230))*COS(RADIANS(E1227))*COS(RADIANS(J1217))))&gt;90,0,$F$4*$F$5/E1226^2*(SIN(RADIANS(G1230))*SIN(RADIANS(E1227))+COS(RADIANS(G1230))*COS(RADIANS(E1227))*COS(RADIANS(J1217))))</f>
        <v>0</v>
      </c>
      <c r="K1230">
        <f>IF(DEGREES(ACOS(SIN(RADIANS(G1230))*SIN(RADIANS(E1227))+COS(RADIANS(G1230))*COS(RADIANS(E1227))*COS(RADIANS(K1217))))&gt;90,0,$F$4*$F$5/E1226^2*(SIN(RADIANS(G1230))*SIN(RADIANS(E1227))+COS(RADIANS(G1230))*COS(RADIANS(E1227))*COS(RADIANS(K1217))))</f>
        <v>0</v>
      </c>
      <c r="L1230">
        <f>IF(DEGREES(ACOS(SIN(RADIANS(G1230))*SIN(RADIANS(E1227))+COS(RADIANS(G1230))*COS(RADIANS(E1227))*COS(RADIANS(L1217))))&gt;90,0,$F$4*$F$5/E1226^2*(SIN(RADIANS(G1230))*SIN(RADIANS(E1227))+COS(RADIANS(G1230))*COS(RADIANS(E1227))*COS(RADIANS(L1217))))</f>
        <v>0</v>
      </c>
      <c r="M1230">
        <f>IF(DEGREES(ACOS(SIN(RADIANS(G1230))*SIN(RADIANS(E1227))+COS(RADIANS(G1230))*COS(RADIANS(E1227))*COS(RADIANS(M1217))))&gt;90,0,$F$4*$F$5/E1226^2*(SIN(RADIANS(G1230))*SIN(RADIANS(E1227))+COS(RADIANS(G1230))*COS(RADIANS(E1227))*COS(RADIANS(M1217))))</f>
        <v>0</v>
      </c>
      <c r="N1230">
        <f>IF(DEGREES(ACOS(SIN(RADIANS(G1230))*SIN(RADIANS(E1227))+COS(RADIANS(G1230))*COS(RADIANS(E1227))*COS(RADIANS(N1217))))&gt;90,0,$F$4*$F$5/E1226^2*(SIN(RADIANS(G1230))*SIN(RADIANS(E1227))+COS(RADIANS(G1230))*COS(RADIANS(E1227))*COS(RADIANS(N1217))))</f>
        <v>0</v>
      </c>
      <c r="O1230">
        <f>IF(DEGREES(ACOS(SIN(RADIANS(G1230))*SIN(RADIANS(E1227))+COS(RADIANS(G1230))*COS(RADIANS(E1227))*COS(RADIANS(O1217))))&gt;90,0,$F$4*$F$5/E1226^2*(SIN(RADIANS(G1230))*SIN(RADIANS(E1227))+COS(RADIANS(G1230))*COS(RADIANS(E1227))*COS(RADIANS(O1217))))</f>
        <v>0</v>
      </c>
      <c r="P1230">
        <f>IF(DEGREES(ACOS(SIN(RADIANS(G1230))*SIN(RADIANS(E1227))+COS(RADIANS(G1230))*COS(RADIANS(E1227))*COS(RADIANS(P1217))))&gt;90,0,$F$4*$F$5/E1226^2*(SIN(RADIANS(G1230))*SIN(RADIANS(E1227))+COS(RADIANS(G1230))*COS(RADIANS(E1227))*COS(RADIANS(P1217))))</f>
        <v>0</v>
      </c>
      <c r="Q1230">
        <f>IF(DEGREES(ACOS(SIN(RADIANS(G1230))*SIN(RADIANS(E1227))+COS(RADIANS(G1230))*COS(RADIANS(E1227))*COS(RADIANS(Q1217))))&gt;90,0,$F$4*$F$5/E1226^2*(SIN(RADIANS(G1230))*SIN(RADIANS(E1227))+COS(RADIANS(G1230))*COS(RADIANS(E1227))*COS(RADIANS(Q1217))))</f>
        <v>0</v>
      </c>
      <c r="R1230" t="e">
        <f>IF(DEGREES(ACOS(SIN(RADIANS(G1230))*SIN(RADIANS(E1227))+COS(RADIANS(G1230))*COS(RADIANS(E1227))*COS(RADIANS(R1217))))&gt;90,0,$F$4*$F$5/E1226^2*(SIN(RADIANS(G1230))*SIN(RADIANS(E1227))+COS(RADIANS(G1230))*COS(RADIANS(E1227))*COS(RADIANS(R1217))))</f>
        <v>#DIV/0!</v>
      </c>
      <c r="S1230" t="e">
        <f>IF(DEGREES(ACOS(SIN(RADIANS(G1230))*SIN(RADIANS(E1227))+COS(RADIANS(G1230))*COS(RADIANS(E1227))*COS(RADIANS(S1217))))&gt;90,0,$F$4*$F$5/E1226^2*(SIN(RADIANS(G1230))*SIN(RADIANS(E1227))+COS(RADIANS(G1230))*COS(RADIANS(E1227))*COS(RADIANS(S1217))))</f>
        <v>#DIV/0!</v>
      </c>
      <c r="T1230" t="e">
        <f>IF(DEGREES(ACOS(SIN(RADIANS(G1230))*SIN(RADIANS(E1227))+COS(RADIANS(G1230))*COS(RADIANS(E1227))*COS(RADIANS(T1217))))&gt;90,0,$F$4*$F$5/E1226^2*(SIN(RADIANS(G1230))*SIN(RADIANS(E1227))+COS(RADIANS(G1230))*COS(RADIANS(E1227))*COS(RADIANS(T1217))))</f>
        <v>#DIV/0!</v>
      </c>
      <c r="U1230" t="e">
        <f>IF(DEGREES(ACOS(SIN(RADIANS(G1230))*SIN(RADIANS(E1227))+COS(RADIANS(G1230))*COS(RADIANS(E1227))*COS(RADIANS(U1217))))&gt;90,0,$F$4*$F$5/E1226^2*(SIN(RADIANS(G1230))*SIN(RADIANS(E1227))+COS(RADIANS(G1230))*COS(RADIANS(E1227))*COS(RADIANS(U1217))))</f>
        <v>#DIV/0!</v>
      </c>
      <c r="V1230" t="e">
        <f>IF(DEGREES(ACOS(SIN(RADIANS(G1230))*SIN(RADIANS(E1227))+COS(RADIANS(G1230))*COS(RADIANS(E1227))*COS(RADIANS(V1217))))&gt;90,0,$F$4*$F$5/E1226^2*(SIN(RADIANS(G1230))*SIN(RADIANS(E1227))+COS(RADIANS(G1230))*COS(RADIANS(E1227))*COS(RADIANS(V1217))))</f>
        <v>#DIV/0!</v>
      </c>
      <c r="W1230" t="e">
        <f>IF(DEGREES(ACOS(SIN(RADIANS(G1230))*SIN(RADIANS(E1227))+COS(RADIANS(G1230))*COS(RADIANS(E1227))*COS(RADIANS(W1217))))&gt;90,0,$F$4*$F$5/E1226^2*(SIN(RADIANS(G1230))*SIN(RADIANS(E1227))+COS(RADIANS(G1230))*COS(RADIANS(E1227))*COS(RADIANS(W1217))))</f>
        <v>#DIV/0!</v>
      </c>
      <c r="X1230" t="e">
        <f>IF(DEGREES(ACOS(SIN(RADIANS(G1230))*SIN(RADIANS(E1227))+COS(RADIANS(G1230))*COS(RADIANS(E1227))*COS(RADIANS(X1217))))&gt;90,0,$F$4*$F$5/E1226^2*(SIN(RADIANS(G1230))*SIN(RADIANS(E1227))+COS(RADIANS(G1230))*COS(RADIANS(E1227))*COS(RADIANS(X1217))))</f>
        <v>#DIV/0!</v>
      </c>
      <c r="Y1230" t="e">
        <f>IF(DEGREES(ACOS(SIN(RADIANS(G1230))*SIN(RADIANS(E1227))+COS(RADIANS(G1230))*COS(RADIANS(E1227))*COS(RADIANS(Y1217))))&gt;90,0,$F$4*$F$5/E1226^2*(SIN(RADIANS(G1230))*SIN(RADIANS(E1227))+COS(RADIANS(G1230))*COS(RADIANS(E1227))*COS(RADIANS(Y1217))))</f>
        <v>#DIV/0!</v>
      </c>
      <c r="Z1230" t="e">
        <f>IF(DEGREES(ACOS(SIN(RADIANS(G1230))*SIN(RADIANS(E1227))+COS(RADIANS(G1230))*COS(RADIANS(E1227))*COS(RADIANS(Z1217))))&gt;90,0,$F$4*$F$5/E1226^2*(SIN(RADIANS(G1230))*SIN(RADIANS(E1227))+COS(RADIANS(G1230))*COS(RADIANS(E1227))*COS(RADIANS(Z1217))))</f>
        <v>#DIV/0!</v>
      </c>
      <c r="AA1230" t="e">
        <f>IF(DEGREES(ACOS(SIN(RADIANS(G1230))*SIN(RADIANS(E1227))+COS(RADIANS(G1230))*COS(RADIANS(E1227))*COS(RADIANS(AA1217))))&gt;90,0,$F$4*$F$5/E1226^2*(SIN(RADIANS(G1230))*SIN(RADIANS(E1227))+COS(RADIANS(G1230))*COS(RADIANS(E1227))*COS(RADIANS(AA1217))))</f>
        <v>#DIV/0!</v>
      </c>
      <c r="AB1230" t="e">
        <f>IF(DEGREES(ACOS(SIN(RADIANS(G1230))*SIN(RADIANS(E1227))+COS(RADIANS(G1230))*COS(RADIANS(E1227))*COS(RADIANS(AB1217))))&gt;90,0,$F$4*$F$5/E1226^2*(SIN(RADIANS(G1230))*SIN(RADIANS(E1227))+COS(RADIANS(G1230))*COS(RADIANS(E1227))*COS(RADIANS(AB1217))))</f>
        <v>#DIV/0!</v>
      </c>
      <c r="AC1230" t="e">
        <f>IF(DEGREES(ACOS(SIN(RADIANS(G1230))*SIN(RADIANS(E1227))+COS(RADIANS(G1230))*COS(RADIANS(E1227))*COS(RADIANS(AC1217))))&gt;90,0,$F$4*$F$5/E1226^2*(SIN(RADIANS(G1230))*SIN(RADIANS(E1227))+COS(RADIANS(G1230))*COS(RADIANS(E1227))*COS(RADIANS(AC1217))))</f>
        <v>#DIV/0!</v>
      </c>
      <c r="AD1230" t="e">
        <f>IF(DEGREES(ACOS(SIN(RADIANS(G1230))*SIN(RADIANS(E1227))+COS(RADIANS(G1230))*COS(RADIANS(E1227))*COS(RADIANS(AD1217))))&gt;90,0,$F$4*$F$5/E1226^2*(SIN(RADIANS(G1230))*SIN(RADIANS(E1227))+COS(RADIANS(G1230))*COS(RADIANS(E1227))*COS(RADIANS(AD1217))))</f>
        <v>#DIV/0!</v>
      </c>
      <c r="AE1230" t="e">
        <f>IF(DEGREES(ACOS(SIN(RADIANS(G1230))*SIN(RADIANS(E1227))+COS(RADIANS(G1230))*COS(RADIANS(E1227))*COS(RADIANS(AE1217))))&gt;90,0,$F$4*$F$5/E1226^2*(SIN(RADIANS(G1230))*SIN(RADIANS(E1227))+COS(RADIANS(G1230))*COS(RADIANS(E1227))*COS(RADIANS(AE1217))))</f>
        <v>#DIV/0!</v>
      </c>
      <c r="AF1230" t="e">
        <f>IF(DEGREES(ACOS(SIN(RADIANS(G1230))*SIN(RADIANS(E1227))+COS(RADIANS(G1230))*COS(RADIANS(E1227))*COS(RADIANS(AF1217))))&gt;90,0,$F$4*$F$5/E1226^2*(SIN(RADIANS(G1230))*SIN(RADIANS(E1227))+COS(RADIANS(G1230))*COS(RADIANS(E1227))*COS(RADIANS(AF1217))))</f>
        <v>#DIV/0!</v>
      </c>
      <c r="AG1230" t="e">
        <f>IF(DEGREES(ACOS(SIN(RADIANS(G1230))*SIN(RADIANS(E1227))+COS(RADIANS(G1230))*COS(RADIANS(E1227))*COS(RADIANS(AG1217))))&gt;90,0,$F$4*$F$5/E1226^2*(SIN(RADIANS(G1230))*SIN(RADIANS(E1227))+COS(RADIANS(G1230))*COS(RADIANS(E1227))*COS(RADIANS(AG1217))))</f>
        <v>#DIV/0!</v>
      </c>
      <c r="AH1230" t="e">
        <f>IF(DEGREES(ACOS(SIN(RADIANS(G1230))*SIN(RADIANS(E1227))+COS(RADIANS(G1230))*COS(RADIANS(E1227))*COS(RADIANS(AH1217))))&gt;90,0,$F$4*$F$5/E1226^2*(SIN(RADIANS(G1230))*SIN(RADIANS(E1227))+COS(RADIANS(G1230))*COS(RADIANS(E1227))*COS(RADIANS(AH1217))))</f>
        <v>#DIV/0!</v>
      </c>
      <c r="AI1230" t="e">
        <f>IF(DEGREES(ACOS(SIN(RADIANS(G1230))*SIN(RADIANS(E1227))+COS(RADIANS(G1230))*COS(RADIANS(E1227))*COS(RADIANS(AI1217))))&gt;90,0,$F$4*$F$5/E1226^2*(SIN(RADIANS(G1230))*SIN(RADIANS(E1227))+COS(RADIANS(G1230))*COS(RADIANS(E1227))*COS(RADIANS(AI1217))))</f>
        <v>#DIV/0!</v>
      </c>
      <c r="AJ1230" t="e">
        <f>IF(DEGREES(ACOS(SIN(RADIANS(G1230))*SIN(RADIANS(E1227))+COS(RADIANS(G1230))*COS(RADIANS(E1227))*COS(RADIANS(AJ1217))))&gt;90,0,$F$4*$F$5/E1226^2*(SIN(RADIANS(G1230))*SIN(RADIANS(E1227))+COS(RADIANS(G1230))*COS(RADIANS(E1227))*COS(RADIANS(AJ1217))))</f>
        <v>#DIV/0!</v>
      </c>
      <c r="AK1230">
        <f>IF(DEGREES(ACOS(SIN(RADIANS(G1230))*SIN(RADIANS(E1227))+COS(RADIANS(G1230))*COS(RADIANS(E1227))*COS(RADIANS(AK1217))))&gt;90,0,$F$4*$F$5/E1226^2*(SIN(RADIANS(G1230))*SIN(RADIANS(E1227))+COS(RADIANS(G1230))*COS(RADIANS(E1227))*COS(RADIANS(AK1217))))</f>
        <v>0</v>
      </c>
      <c r="AL1230">
        <f>IF(DEGREES(ACOS(SIN(RADIANS(G1230))*SIN(RADIANS(E1227))+COS(RADIANS(G1230))*COS(RADIANS(E1227))*COS(RADIANS(AL1217))))&gt;90,0,$F$4*$F$5/E1226^2*(SIN(RADIANS(G1230))*SIN(RADIANS(E1227))+COS(RADIANS(G1230))*COS(RADIANS(E1227))*COS(RADIANS(AL1217))))</f>
        <v>0</v>
      </c>
      <c r="AM1230">
        <f>IF(DEGREES(ACOS(SIN(RADIANS(G1230))*SIN(RADIANS(E1227))+COS(RADIANS(G1230))*COS(RADIANS(E1227))*COS(RADIANS(AM1217))))&gt;90,0,$F$4*$F$5/E1226^2*(SIN(RADIANS(G1230))*SIN(RADIANS(E1227))+COS(RADIANS(G1230))*COS(RADIANS(E1227))*COS(RADIANS(AM1217))))</f>
        <v>0</v>
      </c>
      <c r="AN1230">
        <f>IF(DEGREES(ACOS(SIN(RADIANS(G1230))*SIN(RADIANS(E1227))+COS(RADIANS(G1230))*COS(RADIANS(E1227))*COS(RADIANS(AN1217))))&gt;90,0,$F$4*$F$5/E1226^2*(SIN(RADIANS(G1230))*SIN(RADIANS(E1227))+COS(RADIANS(G1230))*COS(RADIANS(E1227))*COS(RADIANS(AN1217))))</f>
        <v>0</v>
      </c>
      <c r="AO1230">
        <f>IF(DEGREES(ACOS(SIN(RADIANS(G1230))*SIN(RADIANS(E1227))+COS(RADIANS(G1230))*COS(RADIANS(E1227))*COS(RADIANS(AO1217))))&gt;90,0,$F$4*$F$5/E1226^2*(SIN(RADIANS(G1230))*SIN(RADIANS(E1227))+COS(RADIANS(G1230))*COS(RADIANS(E1227))*COS(RADIANS(AO1217))))</f>
        <v>0</v>
      </c>
      <c r="AP1230">
        <f>IF(DEGREES(ACOS(SIN(RADIANS(G1230))*SIN(RADIANS(E1227))+COS(RADIANS(G1230))*COS(RADIANS(E1227))*COS(RADIANS(AP1217))))&gt;90,0,$F$4*$F$5/E1226^2*(SIN(RADIANS(G1230))*SIN(RADIANS(E1227))+COS(RADIANS(G1230))*COS(RADIANS(E1227))*COS(RADIANS(AP1217))))</f>
        <v>0</v>
      </c>
      <c r="AQ1230">
        <f>IF(DEGREES(ACOS(SIN(RADIANS(G1230))*SIN(RADIANS(E1227))+COS(RADIANS(G1230))*COS(RADIANS(E1227))*COS(RADIANS(AQ1217))))&gt;90,0,$F$4*$F$5/E1226^2*(SIN(RADIANS(G1230))*SIN(RADIANS(E1227))+COS(RADIANS(G1230))*COS(RADIANS(E1227))*COS(RADIANS(AQ1217))))</f>
        <v>0</v>
      </c>
      <c r="AR1230">
        <f>IF(DEGREES(ACOS(SIN(RADIANS(G1230))*SIN(RADIANS(E1227))+COS(RADIANS(G1230))*COS(RADIANS(E1227))*COS(RADIANS(AR1217))))&gt;90,0,$F$4*$F$5/E1226^2*(SIN(RADIANS(G1230))*SIN(RADIANS(E1227))+COS(RADIANS(G1230))*COS(RADIANS(E1227))*COS(RADIANS(AR1217))))</f>
        <v>0</v>
      </c>
    </row>
    <row r="1231" spans="2:44" x14ac:dyDescent="0.5">
      <c r="G1231">
        <v>-30</v>
      </c>
      <c r="I1231">
        <f>IF(DEGREES(ACOS(SIN(RADIANS(G1231))*SIN(RADIANS(E1227))+COS(RADIANS(G1231))*COS(RADIANS(E1227))*COS(RADIANS(I1217))))&gt;90,0,$F$4*$F$5/E1226^2*(SIN(RADIANS(G1231))*SIN(RADIANS(E1227))+COS(RADIANS(G1231))*COS(RADIANS(E1227))*COS(RADIANS(I1217))))</f>
        <v>0</v>
      </c>
      <c r="J1231">
        <f>IF(DEGREES(ACOS(SIN(RADIANS(G1231))*SIN(RADIANS(E1227))+COS(RADIANS(G1231))*COS(RADIANS(E1227))*COS(RADIANS(J1217))))&gt;90,0,$F$4*$F$5/E1226^2*(SIN(RADIANS(G1231))*SIN(RADIANS(E1227))+COS(RADIANS(G1231))*COS(RADIANS(E1227))*COS(RADIANS(J1217))))</f>
        <v>0</v>
      </c>
      <c r="K1231">
        <f>IF(DEGREES(ACOS(SIN(RADIANS(G1231))*SIN(RADIANS(E1227))+COS(RADIANS(G1231))*COS(RADIANS(E1227))*COS(RADIANS(K1217))))&gt;90,0,$F$4*$F$5/E1226^2*(SIN(RADIANS(G1231))*SIN(RADIANS(E1227))+COS(RADIANS(G1231))*COS(RADIANS(E1227))*COS(RADIANS(K1217))))</f>
        <v>0</v>
      </c>
      <c r="L1231">
        <f>IF(DEGREES(ACOS(SIN(RADIANS(G1231))*SIN(RADIANS(E1227))+COS(RADIANS(G1231))*COS(RADIANS(E1227))*COS(RADIANS(L1217))))&gt;90,0,$F$4*$F$5/E1226^2*(SIN(RADIANS(G1231))*SIN(RADIANS(E1227))+COS(RADIANS(G1231))*COS(RADIANS(E1227))*COS(RADIANS(L1217))))</f>
        <v>0</v>
      </c>
      <c r="M1231">
        <f>IF(DEGREES(ACOS(SIN(RADIANS(G1231))*SIN(RADIANS(E1227))+COS(RADIANS(G1231))*COS(RADIANS(E1227))*COS(RADIANS(M1217))))&gt;90,0,$F$4*$F$5/E1226^2*(SIN(RADIANS(G1231))*SIN(RADIANS(E1227))+COS(RADIANS(G1231))*COS(RADIANS(E1227))*COS(RADIANS(M1217))))</f>
        <v>0</v>
      </c>
      <c r="N1231">
        <f>IF(DEGREES(ACOS(SIN(RADIANS(G1231))*SIN(RADIANS(E1227))+COS(RADIANS(G1231))*COS(RADIANS(E1227))*COS(RADIANS(N1217))))&gt;90,0,$F$4*$F$5/E1226^2*(SIN(RADIANS(G1231))*SIN(RADIANS(E1227))+COS(RADIANS(G1231))*COS(RADIANS(E1227))*COS(RADIANS(N1217))))</f>
        <v>0</v>
      </c>
      <c r="O1231">
        <f>IF(DEGREES(ACOS(SIN(RADIANS(G1231))*SIN(RADIANS(E1227))+COS(RADIANS(G1231))*COS(RADIANS(E1227))*COS(RADIANS(O1217))))&gt;90,0,$F$4*$F$5/E1226^2*(SIN(RADIANS(G1231))*SIN(RADIANS(E1227))+COS(RADIANS(G1231))*COS(RADIANS(E1227))*COS(RADIANS(O1217))))</f>
        <v>0</v>
      </c>
      <c r="P1231">
        <f>IF(DEGREES(ACOS(SIN(RADIANS(G1231))*SIN(RADIANS(E1227))+COS(RADIANS(G1231))*COS(RADIANS(E1227))*COS(RADIANS(P1217))))&gt;90,0,$F$4*$F$5/E1226^2*(SIN(RADIANS(G1231))*SIN(RADIANS(E1227))+COS(RADIANS(G1231))*COS(RADIANS(E1227))*COS(RADIANS(P1217))))</f>
        <v>0</v>
      </c>
      <c r="Q1231">
        <f>IF(DEGREES(ACOS(SIN(RADIANS(G1231))*SIN(RADIANS(E1227))+COS(RADIANS(G1231))*COS(RADIANS(E1227))*COS(RADIANS(Q1217))))&gt;90,0,$F$4*$F$5/E1226^2*(SIN(RADIANS(G1231))*SIN(RADIANS(E1227))+COS(RADIANS(G1231))*COS(RADIANS(E1227))*COS(RADIANS(Q1217))))</f>
        <v>0</v>
      </c>
      <c r="R1231" t="e">
        <f>IF(DEGREES(ACOS(SIN(RADIANS(G1231))*SIN(RADIANS(E1227))+COS(RADIANS(G1231))*COS(RADIANS(E1227))*COS(RADIANS(R1217))))&gt;90,0,$F$4*$F$5/E1226^2*(SIN(RADIANS(G1231))*SIN(RADIANS(E1227))+COS(RADIANS(G1231))*COS(RADIANS(E1227))*COS(RADIANS(R1217))))</f>
        <v>#DIV/0!</v>
      </c>
      <c r="S1231" t="e">
        <f>IF(DEGREES(ACOS(SIN(RADIANS(G1231))*SIN(RADIANS(E1227))+COS(RADIANS(G1231))*COS(RADIANS(E1227))*COS(RADIANS(S1217))))&gt;90,0,$F$4*$F$5/E1226^2*(SIN(RADIANS(G1231))*SIN(RADIANS(E1227))+COS(RADIANS(G1231))*COS(RADIANS(E1227))*COS(RADIANS(S1217))))</f>
        <v>#DIV/0!</v>
      </c>
      <c r="T1231" t="e">
        <f>IF(DEGREES(ACOS(SIN(RADIANS(G1231))*SIN(RADIANS(E1227))+COS(RADIANS(G1231))*COS(RADIANS(E1227))*COS(RADIANS(T1217))))&gt;90,0,$F$4*$F$5/E1226^2*(SIN(RADIANS(G1231))*SIN(RADIANS(E1227))+COS(RADIANS(G1231))*COS(RADIANS(E1227))*COS(RADIANS(T1217))))</f>
        <v>#DIV/0!</v>
      </c>
      <c r="U1231" t="e">
        <f>IF(DEGREES(ACOS(SIN(RADIANS(G1231))*SIN(RADIANS(E1227))+COS(RADIANS(G1231))*COS(RADIANS(E1227))*COS(RADIANS(U1217))))&gt;90,0,$F$4*$F$5/E1226^2*(SIN(RADIANS(G1231))*SIN(RADIANS(E1227))+COS(RADIANS(G1231))*COS(RADIANS(E1227))*COS(RADIANS(U1217))))</f>
        <v>#DIV/0!</v>
      </c>
      <c r="V1231" t="e">
        <f>IF(DEGREES(ACOS(SIN(RADIANS(G1231))*SIN(RADIANS(E1227))+COS(RADIANS(G1231))*COS(RADIANS(E1227))*COS(RADIANS(V1217))))&gt;90,0,$F$4*$F$5/E1226^2*(SIN(RADIANS(G1231))*SIN(RADIANS(E1227))+COS(RADIANS(G1231))*COS(RADIANS(E1227))*COS(RADIANS(V1217))))</f>
        <v>#DIV/0!</v>
      </c>
      <c r="W1231" t="e">
        <f>IF(DEGREES(ACOS(SIN(RADIANS(G1231))*SIN(RADIANS(E1227))+COS(RADIANS(G1231))*COS(RADIANS(E1227))*COS(RADIANS(W1217))))&gt;90,0,$F$4*$F$5/E1226^2*(SIN(RADIANS(G1231))*SIN(RADIANS(E1227))+COS(RADIANS(G1231))*COS(RADIANS(E1227))*COS(RADIANS(W1217))))</f>
        <v>#DIV/0!</v>
      </c>
      <c r="X1231" t="e">
        <f>IF(DEGREES(ACOS(SIN(RADIANS(G1231))*SIN(RADIANS(E1227))+COS(RADIANS(G1231))*COS(RADIANS(E1227))*COS(RADIANS(X1217))))&gt;90,0,$F$4*$F$5/E1226^2*(SIN(RADIANS(G1231))*SIN(RADIANS(E1227))+COS(RADIANS(G1231))*COS(RADIANS(E1227))*COS(RADIANS(X1217))))</f>
        <v>#DIV/0!</v>
      </c>
      <c r="Y1231" t="e">
        <f>IF(DEGREES(ACOS(SIN(RADIANS(G1231))*SIN(RADIANS(E1227))+COS(RADIANS(G1231))*COS(RADIANS(E1227))*COS(RADIANS(Y1217))))&gt;90,0,$F$4*$F$5/E1226^2*(SIN(RADIANS(G1231))*SIN(RADIANS(E1227))+COS(RADIANS(G1231))*COS(RADIANS(E1227))*COS(RADIANS(Y1217))))</f>
        <v>#DIV/0!</v>
      </c>
      <c r="Z1231" t="e">
        <f>IF(DEGREES(ACOS(SIN(RADIANS(G1231))*SIN(RADIANS(E1227))+COS(RADIANS(G1231))*COS(RADIANS(E1227))*COS(RADIANS(Z1217))))&gt;90,0,$F$4*$F$5/E1226^2*(SIN(RADIANS(G1231))*SIN(RADIANS(E1227))+COS(RADIANS(G1231))*COS(RADIANS(E1227))*COS(RADIANS(Z1217))))</f>
        <v>#DIV/0!</v>
      </c>
      <c r="AA1231" t="e">
        <f>IF(DEGREES(ACOS(SIN(RADIANS(G1231))*SIN(RADIANS(E1227))+COS(RADIANS(G1231))*COS(RADIANS(E1227))*COS(RADIANS(AA1217))))&gt;90,0,$F$4*$F$5/E1226^2*(SIN(RADIANS(G1231))*SIN(RADIANS(E1227))+COS(RADIANS(G1231))*COS(RADIANS(E1227))*COS(RADIANS(AA1217))))</f>
        <v>#DIV/0!</v>
      </c>
      <c r="AB1231" t="e">
        <f>IF(DEGREES(ACOS(SIN(RADIANS(G1231))*SIN(RADIANS(E1227))+COS(RADIANS(G1231))*COS(RADIANS(E1227))*COS(RADIANS(AB1217))))&gt;90,0,$F$4*$F$5/E1226^2*(SIN(RADIANS(G1231))*SIN(RADIANS(E1227))+COS(RADIANS(G1231))*COS(RADIANS(E1227))*COS(RADIANS(AB1217))))</f>
        <v>#DIV/0!</v>
      </c>
      <c r="AC1231" t="e">
        <f>IF(DEGREES(ACOS(SIN(RADIANS(G1231))*SIN(RADIANS(E1227))+COS(RADIANS(G1231))*COS(RADIANS(E1227))*COS(RADIANS(AC1217))))&gt;90,0,$F$4*$F$5/E1226^2*(SIN(RADIANS(G1231))*SIN(RADIANS(E1227))+COS(RADIANS(G1231))*COS(RADIANS(E1227))*COS(RADIANS(AC1217))))</f>
        <v>#DIV/0!</v>
      </c>
      <c r="AD1231" t="e">
        <f>IF(DEGREES(ACOS(SIN(RADIANS(G1231))*SIN(RADIANS(E1227))+COS(RADIANS(G1231))*COS(RADIANS(E1227))*COS(RADIANS(AD1217))))&gt;90,0,$F$4*$F$5/E1226^2*(SIN(RADIANS(G1231))*SIN(RADIANS(E1227))+COS(RADIANS(G1231))*COS(RADIANS(E1227))*COS(RADIANS(AD1217))))</f>
        <v>#DIV/0!</v>
      </c>
      <c r="AE1231" t="e">
        <f>IF(DEGREES(ACOS(SIN(RADIANS(G1231))*SIN(RADIANS(E1227))+COS(RADIANS(G1231))*COS(RADIANS(E1227))*COS(RADIANS(AE1217))))&gt;90,0,$F$4*$F$5/E1226^2*(SIN(RADIANS(G1231))*SIN(RADIANS(E1227))+COS(RADIANS(G1231))*COS(RADIANS(E1227))*COS(RADIANS(AE1217))))</f>
        <v>#DIV/0!</v>
      </c>
      <c r="AF1231" t="e">
        <f>IF(DEGREES(ACOS(SIN(RADIANS(G1231))*SIN(RADIANS(E1227))+COS(RADIANS(G1231))*COS(RADIANS(E1227))*COS(RADIANS(AF1217))))&gt;90,0,$F$4*$F$5/E1226^2*(SIN(RADIANS(G1231))*SIN(RADIANS(E1227))+COS(RADIANS(G1231))*COS(RADIANS(E1227))*COS(RADIANS(AF1217))))</f>
        <v>#DIV/0!</v>
      </c>
      <c r="AG1231" t="e">
        <f>IF(DEGREES(ACOS(SIN(RADIANS(G1231))*SIN(RADIANS(E1227))+COS(RADIANS(G1231))*COS(RADIANS(E1227))*COS(RADIANS(AG1217))))&gt;90,0,$F$4*$F$5/E1226^2*(SIN(RADIANS(G1231))*SIN(RADIANS(E1227))+COS(RADIANS(G1231))*COS(RADIANS(E1227))*COS(RADIANS(AG1217))))</f>
        <v>#DIV/0!</v>
      </c>
      <c r="AH1231" t="e">
        <f>IF(DEGREES(ACOS(SIN(RADIANS(G1231))*SIN(RADIANS(E1227))+COS(RADIANS(G1231))*COS(RADIANS(E1227))*COS(RADIANS(AH1217))))&gt;90,0,$F$4*$F$5/E1226^2*(SIN(RADIANS(G1231))*SIN(RADIANS(E1227))+COS(RADIANS(G1231))*COS(RADIANS(E1227))*COS(RADIANS(AH1217))))</f>
        <v>#DIV/0!</v>
      </c>
      <c r="AI1231" t="e">
        <f>IF(DEGREES(ACOS(SIN(RADIANS(G1231))*SIN(RADIANS(E1227))+COS(RADIANS(G1231))*COS(RADIANS(E1227))*COS(RADIANS(AI1217))))&gt;90,0,$F$4*$F$5/E1226^2*(SIN(RADIANS(G1231))*SIN(RADIANS(E1227))+COS(RADIANS(G1231))*COS(RADIANS(E1227))*COS(RADIANS(AI1217))))</f>
        <v>#DIV/0!</v>
      </c>
      <c r="AJ1231" t="e">
        <f>IF(DEGREES(ACOS(SIN(RADIANS(G1231))*SIN(RADIANS(E1227))+COS(RADIANS(G1231))*COS(RADIANS(E1227))*COS(RADIANS(AJ1217))))&gt;90,0,$F$4*$F$5/E1226^2*(SIN(RADIANS(G1231))*SIN(RADIANS(E1227))+COS(RADIANS(G1231))*COS(RADIANS(E1227))*COS(RADIANS(AJ1217))))</f>
        <v>#DIV/0!</v>
      </c>
      <c r="AK1231">
        <f>IF(DEGREES(ACOS(SIN(RADIANS(G1231))*SIN(RADIANS(E1227))+COS(RADIANS(G1231))*COS(RADIANS(E1227))*COS(RADIANS(AK1217))))&gt;90,0,$F$4*$F$5/E1226^2*(SIN(RADIANS(G1231))*SIN(RADIANS(E1227))+COS(RADIANS(G1231))*COS(RADIANS(E1227))*COS(RADIANS(AK1217))))</f>
        <v>0</v>
      </c>
      <c r="AL1231">
        <f>IF(DEGREES(ACOS(SIN(RADIANS(G1231))*SIN(RADIANS(E1227))+COS(RADIANS(G1231))*COS(RADIANS(E1227))*COS(RADIANS(AL1217))))&gt;90,0,$F$4*$F$5/E1226^2*(SIN(RADIANS(G1231))*SIN(RADIANS(E1227))+COS(RADIANS(G1231))*COS(RADIANS(E1227))*COS(RADIANS(AL1217))))</f>
        <v>0</v>
      </c>
      <c r="AM1231">
        <f>IF(DEGREES(ACOS(SIN(RADIANS(G1231))*SIN(RADIANS(E1227))+COS(RADIANS(G1231))*COS(RADIANS(E1227))*COS(RADIANS(AM1217))))&gt;90,0,$F$4*$F$5/E1226^2*(SIN(RADIANS(G1231))*SIN(RADIANS(E1227))+COS(RADIANS(G1231))*COS(RADIANS(E1227))*COS(RADIANS(AM1217))))</f>
        <v>0</v>
      </c>
      <c r="AN1231">
        <f>IF(DEGREES(ACOS(SIN(RADIANS(G1231))*SIN(RADIANS(E1227))+COS(RADIANS(G1231))*COS(RADIANS(E1227))*COS(RADIANS(AN1217))))&gt;90,0,$F$4*$F$5/E1226^2*(SIN(RADIANS(G1231))*SIN(RADIANS(E1227))+COS(RADIANS(G1231))*COS(RADIANS(E1227))*COS(RADIANS(AN1217))))</f>
        <v>0</v>
      </c>
      <c r="AO1231">
        <f>IF(DEGREES(ACOS(SIN(RADIANS(G1231))*SIN(RADIANS(E1227))+COS(RADIANS(G1231))*COS(RADIANS(E1227))*COS(RADIANS(AO1217))))&gt;90,0,$F$4*$F$5/E1226^2*(SIN(RADIANS(G1231))*SIN(RADIANS(E1227))+COS(RADIANS(G1231))*COS(RADIANS(E1227))*COS(RADIANS(AO1217))))</f>
        <v>0</v>
      </c>
      <c r="AP1231">
        <f>IF(DEGREES(ACOS(SIN(RADIANS(G1231))*SIN(RADIANS(E1227))+COS(RADIANS(G1231))*COS(RADIANS(E1227))*COS(RADIANS(AP1217))))&gt;90,0,$F$4*$F$5/E1226^2*(SIN(RADIANS(G1231))*SIN(RADIANS(E1227))+COS(RADIANS(G1231))*COS(RADIANS(E1227))*COS(RADIANS(AP1217))))</f>
        <v>0</v>
      </c>
      <c r="AQ1231">
        <f>IF(DEGREES(ACOS(SIN(RADIANS(G1231))*SIN(RADIANS(E1227))+COS(RADIANS(G1231))*COS(RADIANS(E1227))*COS(RADIANS(AQ1217))))&gt;90,0,$F$4*$F$5/E1226^2*(SIN(RADIANS(G1231))*SIN(RADIANS(E1227))+COS(RADIANS(G1231))*COS(RADIANS(E1227))*COS(RADIANS(AQ1217))))</f>
        <v>0</v>
      </c>
      <c r="AR1231">
        <f>IF(DEGREES(ACOS(SIN(RADIANS(G1231))*SIN(RADIANS(E1227))+COS(RADIANS(G1231))*COS(RADIANS(E1227))*COS(RADIANS(AR1217))))&gt;90,0,$F$4*$F$5/E1226^2*(SIN(RADIANS(G1231))*SIN(RADIANS(E1227))+COS(RADIANS(G1231))*COS(RADIANS(E1227))*COS(RADIANS(AR1217))))</f>
        <v>0</v>
      </c>
    </row>
    <row r="1232" spans="2:44" x14ac:dyDescent="0.5">
      <c r="G1232">
        <v>-40</v>
      </c>
      <c r="I1232">
        <f>IF(DEGREES(ACOS(SIN(RADIANS(G1232))*SIN(RADIANS(E1227))+COS(RADIANS(G1232))*COS(RADIANS(E1227))*COS(RADIANS(I1217))))&gt;90,0,$F$4*$F$5/E1226^2*(SIN(RADIANS(G1232))*SIN(RADIANS(E1227))+COS(RADIANS(G1232))*COS(RADIANS(E1227))*COS(RADIANS(I1217))))</f>
        <v>0</v>
      </c>
      <c r="J1232">
        <f>IF(DEGREES(ACOS(SIN(RADIANS(G1232))*SIN(RADIANS(E1227))+COS(RADIANS(G1232))*COS(RADIANS(E1227))*COS(RADIANS(J1217))))&gt;90,0,$F$4*$F$5/E1226^2*(SIN(RADIANS(G1232))*SIN(RADIANS(E1227))+COS(RADIANS(G1232))*COS(RADIANS(E1227))*COS(RADIANS(J1217))))</f>
        <v>0</v>
      </c>
      <c r="K1232">
        <f>IF(DEGREES(ACOS(SIN(RADIANS(G1232))*SIN(RADIANS(E1227))+COS(RADIANS(G1232))*COS(RADIANS(E1227))*COS(RADIANS(K1217))))&gt;90,0,$F$4*$F$5/E1226^2*(SIN(RADIANS(G1232))*SIN(RADIANS(E1227))+COS(RADIANS(G1232))*COS(RADIANS(E1227))*COS(RADIANS(K1217))))</f>
        <v>0</v>
      </c>
      <c r="L1232">
        <f>IF(DEGREES(ACOS(SIN(RADIANS(G1232))*SIN(RADIANS(E1227))+COS(RADIANS(G1232))*COS(RADIANS(E1227))*COS(RADIANS(L1217))))&gt;90,0,$F$4*$F$5/E1226^2*(SIN(RADIANS(G1232))*SIN(RADIANS(E1227))+COS(RADIANS(G1232))*COS(RADIANS(E1227))*COS(RADIANS(L1217))))</f>
        <v>0</v>
      </c>
      <c r="M1232">
        <f>IF(DEGREES(ACOS(SIN(RADIANS(G1232))*SIN(RADIANS(E1227))+COS(RADIANS(G1232))*COS(RADIANS(E1227))*COS(RADIANS(M1217))))&gt;90,0,$F$4*$F$5/E1226^2*(SIN(RADIANS(G1232))*SIN(RADIANS(E1227))+COS(RADIANS(G1232))*COS(RADIANS(E1227))*COS(RADIANS(M1217))))</f>
        <v>0</v>
      </c>
      <c r="N1232">
        <f>IF(DEGREES(ACOS(SIN(RADIANS(G1232))*SIN(RADIANS(E1227))+COS(RADIANS(G1232))*COS(RADIANS(E1227))*COS(RADIANS(N1217))))&gt;90,0,$F$4*$F$5/E1226^2*(SIN(RADIANS(G1232))*SIN(RADIANS(E1227))+COS(RADIANS(G1232))*COS(RADIANS(E1227))*COS(RADIANS(N1217))))</f>
        <v>0</v>
      </c>
      <c r="O1232">
        <f>IF(DEGREES(ACOS(SIN(RADIANS(G1232))*SIN(RADIANS(E1227))+COS(RADIANS(G1232))*COS(RADIANS(E1227))*COS(RADIANS(O1217))))&gt;90,0,$F$4*$F$5/E1226^2*(SIN(RADIANS(G1232))*SIN(RADIANS(E1227))+COS(RADIANS(G1232))*COS(RADIANS(E1227))*COS(RADIANS(O1217))))</f>
        <v>0</v>
      </c>
      <c r="P1232">
        <f>IF(DEGREES(ACOS(SIN(RADIANS(G1232))*SIN(RADIANS(E1227))+COS(RADIANS(G1232))*COS(RADIANS(E1227))*COS(RADIANS(P1217))))&gt;90,0,$F$4*$F$5/E1226^2*(SIN(RADIANS(G1232))*SIN(RADIANS(E1227))+COS(RADIANS(G1232))*COS(RADIANS(E1227))*COS(RADIANS(P1217))))</f>
        <v>0</v>
      </c>
      <c r="Q1232">
        <f>IF(DEGREES(ACOS(SIN(RADIANS(G1232))*SIN(RADIANS(E1227))+COS(RADIANS(G1232))*COS(RADIANS(E1227))*COS(RADIANS(Q1217))))&gt;90,0,$F$4*$F$5/E1226^2*(SIN(RADIANS(G1232))*SIN(RADIANS(E1227))+COS(RADIANS(G1232))*COS(RADIANS(E1227))*COS(RADIANS(Q1217))))</f>
        <v>0</v>
      </c>
      <c r="R1232" t="e">
        <f>IF(DEGREES(ACOS(SIN(RADIANS(G1232))*SIN(RADIANS(E1227))+COS(RADIANS(G1232))*COS(RADIANS(E1227))*COS(RADIANS(R1217))))&gt;90,0,$F$4*$F$5/E1226^2*(SIN(RADIANS(G1232))*SIN(RADIANS(E1227))+COS(RADIANS(G1232))*COS(RADIANS(E1227))*COS(RADIANS(R1217))))</f>
        <v>#DIV/0!</v>
      </c>
      <c r="S1232" t="e">
        <f>IF(DEGREES(ACOS(SIN(RADIANS(G1232))*SIN(RADIANS(E1227))+COS(RADIANS(G1232))*COS(RADIANS(E1227))*COS(RADIANS(S1217))))&gt;90,0,$F$4*$F$5/E1226^2*(SIN(RADIANS(G1232))*SIN(RADIANS(E1227))+COS(RADIANS(G1232))*COS(RADIANS(E1227))*COS(RADIANS(S1217))))</f>
        <v>#DIV/0!</v>
      </c>
      <c r="T1232" t="e">
        <f>IF(DEGREES(ACOS(SIN(RADIANS(G1232))*SIN(RADIANS(E1227))+COS(RADIANS(G1232))*COS(RADIANS(E1227))*COS(RADIANS(T1217))))&gt;90,0,$F$4*$F$5/E1226^2*(SIN(RADIANS(G1232))*SIN(RADIANS(E1227))+COS(RADIANS(G1232))*COS(RADIANS(E1227))*COS(RADIANS(T1217))))</f>
        <v>#DIV/0!</v>
      </c>
      <c r="U1232" t="e">
        <f>IF(DEGREES(ACOS(SIN(RADIANS(G1232))*SIN(RADIANS(E1227))+COS(RADIANS(G1232))*COS(RADIANS(E1227))*COS(RADIANS(U1217))))&gt;90,0,$F$4*$F$5/E1226^2*(SIN(RADIANS(G1232))*SIN(RADIANS(E1227))+COS(RADIANS(G1232))*COS(RADIANS(E1227))*COS(RADIANS(U1217))))</f>
        <v>#DIV/0!</v>
      </c>
      <c r="V1232" t="e">
        <f>IF(DEGREES(ACOS(SIN(RADIANS(G1232))*SIN(RADIANS(E1227))+COS(RADIANS(G1232))*COS(RADIANS(E1227))*COS(RADIANS(V1217))))&gt;90,0,$F$4*$F$5/E1226^2*(SIN(RADIANS(G1232))*SIN(RADIANS(E1227))+COS(RADIANS(G1232))*COS(RADIANS(E1227))*COS(RADIANS(V1217))))</f>
        <v>#DIV/0!</v>
      </c>
      <c r="W1232" t="e">
        <f>IF(DEGREES(ACOS(SIN(RADIANS(G1232))*SIN(RADIANS(E1227))+COS(RADIANS(G1232))*COS(RADIANS(E1227))*COS(RADIANS(W1217))))&gt;90,0,$F$4*$F$5/E1226^2*(SIN(RADIANS(G1232))*SIN(RADIANS(E1227))+COS(RADIANS(G1232))*COS(RADIANS(E1227))*COS(RADIANS(W1217))))</f>
        <v>#DIV/0!</v>
      </c>
      <c r="X1232" t="e">
        <f>IF(DEGREES(ACOS(SIN(RADIANS(G1232))*SIN(RADIANS(E1227))+COS(RADIANS(G1232))*COS(RADIANS(E1227))*COS(RADIANS(X1217))))&gt;90,0,$F$4*$F$5/E1226^2*(SIN(RADIANS(G1232))*SIN(RADIANS(E1227))+COS(RADIANS(G1232))*COS(RADIANS(E1227))*COS(RADIANS(X1217))))</f>
        <v>#DIV/0!</v>
      </c>
      <c r="Y1232" t="e">
        <f>IF(DEGREES(ACOS(SIN(RADIANS(G1232))*SIN(RADIANS(E1227))+COS(RADIANS(G1232))*COS(RADIANS(E1227))*COS(RADIANS(Y1217))))&gt;90,0,$F$4*$F$5/E1226^2*(SIN(RADIANS(G1232))*SIN(RADIANS(E1227))+COS(RADIANS(G1232))*COS(RADIANS(E1227))*COS(RADIANS(Y1217))))</f>
        <v>#DIV/0!</v>
      </c>
      <c r="Z1232" t="e">
        <f>IF(DEGREES(ACOS(SIN(RADIANS(G1232))*SIN(RADIANS(E1227))+COS(RADIANS(G1232))*COS(RADIANS(E1227))*COS(RADIANS(Z1217))))&gt;90,0,$F$4*$F$5/E1226^2*(SIN(RADIANS(G1232))*SIN(RADIANS(E1227))+COS(RADIANS(G1232))*COS(RADIANS(E1227))*COS(RADIANS(Z1217))))</f>
        <v>#DIV/0!</v>
      </c>
      <c r="AA1232" t="e">
        <f>IF(DEGREES(ACOS(SIN(RADIANS(G1232))*SIN(RADIANS(E1227))+COS(RADIANS(G1232))*COS(RADIANS(E1227))*COS(RADIANS(AA1217))))&gt;90,0,$F$4*$F$5/E1226^2*(SIN(RADIANS(G1232))*SIN(RADIANS(E1227))+COS(RADIANS(G1232))*COS(RADIANS(E1227))*COS(RADIANS(AA1217))))</f>
        <v>#DIV/0!</v>
      </c>
      <c r="AB1232" t="e">
        <f>IF(DEGREES(ACOS(SIN(RADIANS(G1232))*SIN(RADIANS(E1227))+COS(RADIANS(G1232))*COS(RADIANS(E1227))*COS(RADIANS(AB1217))))&gt;90,0,$F$4*$F$5/E1226^2*(SIN(RADIANS(G1232))*SIN(RADIANS(E1227))+COS(RADIANS(G1232))*COS(RADIANS(E1227))*COS(RADIANS(AB1217))))</f>
        <v>#DIV/0!</v>
      </c>
      <c r="AC1232" t="e">
        <f>IF(DEGREES(ACOS(SIN(RADIANS(G1232))*SIN(RADIANS(E1227))+COS(RADIANS(G1232))*COS(RADIANS(E1227))*COS(RADIANS(AC1217))))&gt;90,0,$F$4*$F$5/E1226^2*(SIN(RADIANS(G1232))*SIN(RADIANS(E1227))+COS(RADIANS(G1232))*COS(RADIANS(E1227))*COS(RADIANS(AC1217))))</f>
        <v>#DIV/0!</v>
      </c>
      <c r="AD1232" t="e">
        <f>IF(DEGREES(ACOS(SIN(RADIANS(G1232))*SIN(RADIANS(E1227))+COS(RADIANS(G1232))*COS(RADIANS(E1227))*COS(RADIANS(AD1217))))&gt;90,0,$F$4*$F$5/E1226^2*(SIN(RADIANS(G1232))*SIN(RADIANS(E1227))+COS(RADIANS(G1232))*COS(RADIANS(E1227))*COS(RADIANS(AD1217))))</f>
        <v>#DIV/0!</v>
      </c>
      <c r="AE1232" t="e">
        <f>IF(DEGREES(ACOS(SIN(RADIANS(G1232))*SIN(RADIANS(E1227))+COS(RADIANS(G1232))*COS(RADIANS(E1227))*COS(RADIANS(AE1217))))&gt;90,0,$F$4*$F$5/E1226^2*(SIN(RADIANS(G1232))*SIN(RADIANS(E1227))+COS(RADIANS(G1232))*COS(RADIANS(E1227))*COS(RADIANS(AE1217))))</f>
        <v>#DIV/0!</v>
      </c>
      <c r="AF1232" t="e">
        <f>IF(DEGREES(ACOS(SIN(RADIANS(G1232))*SIN(RADIANS(E1227))+COS(RADIANS(G1232))*COS(RADIANS(E1227))*COS(RADIANS(AF1217))))&gt;90,0,$F$4*$F$5/E1226^2*(SIN(RADIANS(G1232))*SIN(RADIANS(E1227))+COS(RADIANS(G1232))*COS(RADIANS(E1227))*COS(RADIANS(AF1217))))</f>
        <v>#DIV/0!</v>
      </c>
      <c r="AG1232" t="e">
        <f>IF(DEGREES(ACOS(SIN(RADIANS(G1232))*SIN(RADIANS(E1227))+COS(RADIANS(G1232))*COS(RADIANS(E1227))*COS(RADIANS(AG1217))))&gt;90,0,$F$4*$F$5/E1226^2*(SIN(RADIANS(G1232))*SIN(RADIANS(E1227))+COS(RADIANS(G1232))*COS(RADIANS(E1227))*COS(RADIANS(AG1217))))</f>
        <v>#DIV/0!</v>
      </c>
      <c r="AH1232" t="e">
        <f>IF(DEGREES(ACOS(SIN(RADIANS(G1232))*SIN(RADIANS(E1227))+COS(RADIANS(G1232))*COS(RADIANS(E1227))*COS(RADIANS(AH1217))))&gt;90,0,$F$4*$F$5/E1226^2*(SIN(RADIANS(G1232))*SIN(RADIANS(E1227))+COS(RADIANS(G1232))*COS(RADIANS(E1227))*COS(RADIANS(AH1217))))</f>
        <v>#DIV/0!</v>
      </c>
      <c r="AI1232" t="e">
        <f>IF(DEGREES(ACOS(SIN(RADIANS(G1232))*SIN(RADIANS(E1227))+COS(RADIANS(G1232))*COS(RADIANS(E1227))*COS(RADIANS(AI1217))))&gt;90,0,$F$4*$F$5/E1226^2*(SIN(RADIANS(G1232))*SIN(RADIANS(E1227))+COS(RADIANS(G1232))*COS(RADIANS(E1227))*COS(RADIANS(AI1217))))</f>
        <v>#DIV/0!</v>
      </c>
      <c r="AJ1232" t="e">
        <f>IF(DEGREES(ACOS(SIN(RADIANS(G1232))*SIN(RADIANS(E1227))+COS(RADIANS(G1232))*COS(RADIANS(E1227))*COS(RADIANS(AJ1217))))&gt;90,0,$F$4*$F$5/E1226^2*(SIN(RADIANS(G1232))*SIN(RADIANS(E1227))+COS(RADIANS(G1232))*COS(RADIANS(E1227))*COS(RADIANS(AJ1217))))</f>
        <v>#DIV/0!</v>
      </c>
      <c r="AK1232">
        <f>IF(DEGREES(ACOS(SIN(RADIANS(G1232))*SIN(RADIANS(E1227))+COS(RADIANS(G1232))*COS(RADIANS(E1227))*COS(RADIANS(AK1217))))&gt;90,0,$F$4*$F$5/E1226^2*(SIN(RADIANS(G1232))*SIN(RADIANS(E1227))+COS(RADIANS(G1232))*COS(RADIANS(E1227))*COS(RADIANS(AK1217))))</f>
        <v>0</v>
      </c>
      <c r="AL1232">
        <f>IF(DEGREES(ACOS(SIN(RADIANS(G1232))*SIN(RADIANS(E1227))+COS(RADIANS(G1232))*COS(RADIANS(E1227))*COS(RADIANS(AL1217))))&gt;90,0,$F$4*$F$5/E1226^2*(SIN(RADIANS(G1232))*SIN(RADIANS(E1227))+COS(RADIANS(G1232))*COS(RADIANS(E1227))*COS(RADIANS(AL1217))))</f>
        <v>0</v>
      </c>
      <c r="AM1232">
        <f>IF(DEGREES(ACOS(SIN(RADIANS(G1232))*SIN(RADIANS(E1227))+COS(RADIANS(G1232))*COS(RADIANS(E1227))*COS(RADIANS(AM1217))))&gt;90,0,$F$4*$F$5/E1226^2*(SIN(RADIANS(G1232))*SIN(RADIANS(E1227))+COS(RADIANS(G1232))*COS(RADIANS(E1227))*COS(RADIANS(AM1217))))</f>
        <v>0</v>
      </c>
      <c r="AN1232">
        <f>IF(DEGREES(ACOS(SIN(RADIANS(G1232))*SIN(RADIANS(E1227))+COS(RADIANS(G1232))*COS(RADIANS(E1227))*COS(RADIANS(AN1217))))&gt;90,0,$F$4*$F$5/E1226^2*(SIN(RADIANS(G1232))*SIN(RADIANS(E1227))+COS(RADIANS(G1232))*COS(RADIANS(E1227))*COS(RADIANS(AN1217))))</f>
        <v>0</v>
      </c>
      <c r="AO1232">
        <f>IF(DEGREES(ACOS(SIN(RADIANS(G1232))*SIN(RADIANS(E1227))+COS(RADIANS(G1232))*COS(RADIANS(E1227))*COS(RADIANS(AO1217))))&gt;90,0,$F$4*$F$5/E1226^2*(SIN(RADIANS(G1232))*SIN(RADIANS(E1227))+COS(RADIANS(G1232))*COS(RADIANS(E1227))*COS(RADIANS(AO1217))))</f>
        <v>0</v>
      </c>
      <c r="AP1232">
        <f>IF(DEGREES(ACOS(SIN(RADIANS(G1232))*SIN(RADIANS(E1227))+COS(RADIANS(G1232))*COS(RADIANS(E1227))*COS(RADIANS(AP1217))))&gt;90,0,$F$4*$F$5/E1226^2*(SIN(RADIANS(G1232))*SIN(RADIANS(E1227))+COS(RADIANS(G1232))*COS(RADIANS(E1227))*COS(RADIANS(AP1217))))</f>
        <v>0</v>
      </c>
      <c r="AQ1232">
        <f>IF(DEGREES(ACOS(SIN(RADIANS(G1232))*SIN(RADIANS(E1227))+COS(RADIANS(G1232))*COS(RADIANS(E1227))*COS(RADIANS(AQ1217))))&gt;90,0,$F$4*$F$5/E1226^2*(SIN(RADIANS(G1232))*SIN(RADIANS(E1227))+COS(RADIANS(G1232))*COS(RADIANS(E1227))*COS(RADIANS(AQ1217))))</f>
        <v>0</v>
      </c>
      <c r="AR1232">
        <f>IF(DEGREES(ACOS(SIN(RADIANS(G1232))*SIN(RADIANS(E1227))+COS(RADIANS(G1232))*COS(RADIANS(E1227))*COS(RADIANS(AR1217))))&gt;90,0,$F$4*$F$5/E1226^2*(SIN(RADIANS(G1232))*SIN(RADIANS(E1227))+COS(RADIANS(G1232))*COS(RADIANS(E1227))*COS(RADIANS(AR1217))))</f>
        <v>0</v>
      </c>
    </row>
    <row r="1233" spans="2:44" x14ac:dyDescent="0.5">
      <c r="G1233">
        <v>-50</v>
      </c>
      <c r="I1233">
        <f>IF(DEGREES(ACOS(SIN(RADIANS(G1233))*SIN(RADIANS(E1227))+COS(RADIANS(G1233))*COS(RADIANS(E1227))*COS(RADIANS(I1217))))&gt;90,0,$F$4*$F$5/E1226^2*(SIN(RADIANS(G1233))*SIN(RADIANS(E1227))+COS(RADIANS(G1233))*COS(RADIANS(E1227))*COS(RADIANS(I1217))))</f>
        <v>0</v>
      </c>
      <c r="J1233">
        <f>IF(DEGREES(ACOS(SIN(RADIANS(G1233))*SIN(RADIANS(E1227))+COS(RADIANS(G1233))*COS(RADIANS(E1227))*COS(RADIANS(J1217))))&gt;90,0,$F$4*$F$5/E1226^2*(SIN(RADIANS(G1233))*SIN(RADIANS(E1227))+COS(RADIANS(G1233))*COS(RADIANS(E1227))*COS(RADIANS(J1217))))</f>
        <v>0</v>
      </c>
      <c r="K1233">
        <f>IF(DEGREES(ACOS(SIN(RADIANS(G1233))*SIN(RADIANS(E1227))+COS(RADIANS(G1233))*COS(RADIANS(E1227))*COS(RADIANS(K1217))))&gt;90,0,$F$4*$F$5/E1226^2*(SIN(RADIANS(G1233))*SIN(RADIANS(E1227))+COS(RADIANS(G1233))*COS(RADIANS(E1227))*COS(RADIANS(K1217))))</f>
        <v>0</v>
      </c>
      <c r="L1233">
        <f>IF(DEGREES(ACOS(SIN(RADIANS(G1233))*SIN(RADIANS(E1227))+COS(RADIANS(G1233))*COS(RADIANS(E1227))*COS(RADIANS(L1217))))&gt;90,0,$F$4*$F$5/E1226^2*(SIN(RADIANS(G1233))*SIN(RADIANS(E1227))+COS(RADIANS(G1233))*COS(RADIANS(E1227))*COS(RADIANS(L1217))))</f>
        <v>0</v>
      </c>
      <c r="M1233">
        <f>IF(DEGREES(ACOS(SIN(RADIANS(G1233))*SIN(RADIANS(E1227))+COS(RADIANS(G1233))*COS(RADIANS(E1227))*COS(RADIANS(M1217))))&gt;90,0,$F$4*$F$5/E1226^2*(SIN(RADIANS(G1233))*SIN(RADIANS(E1227))+COS(RADIANS(G1233))*COS(RADIANS(E1227))*COS(RADIANS(M1217))))</f>
        <v>0</v>
      </c>
      <c r="N1233">
        <f>IF(DEGREES(ACOS(SIN(RADIANS(G1233))*SIN(RADIANS(E1227))+COS(RADIANS(G1233))*COS(RADIANS(E1227))*COS(RADIANS(N1217))))&gt;90,0,$F$4*$F$5/E1226^2*(SIN(RADIANS(G1233))*SIN(RADIANS(E1227))+COS(RADIANS(G1233))*COS(RADIANS(E1227))*COS(RADIANS(N1217))))</f>
        <v>0</v>
      </c>
      <c r="O1233">
        <f>IF(DEGREES(ACOS(SIN(RADIANS(G1233))*SIN(RADIANS(E1227))+COS(RADIANS(G1233))*COS(RADIANS(E1227))*COS(RADIANS(O1217))))&gt;90,0,$F$4*$F$5/E1226^2*(SIN(RADIANS(G1233))*SIN(RADIANS(E1227))+COS(RADIANS(G1233))*COS(RADIANS(E1227))*COS(RADIANS(O1217))))</f>
        <v>0</v>
      </c>
      <c r="P1233">
        <f>IF(DEGREES(ACOS(SIN(RADIANS(G1233))*SIN(RADIANS(E1227))+COS(RADIANS(G1233))*COS(RADIANS(E1227))*COS(RADIANS(P1217))))&gt;90,0,$F$4*$F$5/E1226^2*(SIN(RADIANS(G1233))*SIN(RADIANS(E1227))+COS(RADIANS(G1233))*COS(RADIANS(E1227))*COS(RADIANS(P1217))))</f>
        <v>0</v>
      </c>
      <c r="Q1233">
        <f>IF(DEGREES(ACOS(SIN(RADIANS(G1233))*SIN(RADIANS(E1227))+COS(RADIANS(G1233))*COS(RADIANS(E1227))*COS(RADIANS(Q1217))))&gt;90,0,$F$4*$F$5/E1226^2*(SIN(RADIANS(G1233))*SIN(RADIANS(E1227))+COS(RADIANS(G1233))*COS(RADIANS(E1227))*COS(RADIANS(Q1217))))</f>
        <v>0</v>
      </c>
      <c r="R1233" t="e">
        <f>IF(DEGREES(ACOS(SIN(RADIANS(G1233))*SIN(RADIANS(E1227))+COS(RADIANS(G1233))*COS(RADIANS(E1227))*COS(RADIANS(R1217))))&gt;90,0,$F$4*$F$5/E1226^2*(SIN(RADIANS(G1233))*SIN(RADIANS(E1227))+COS(RADIANS(G1233))*COS(RADIANS(E1227))*COS(RADIANS(R1217))))</f>
        <v>#DIV/0!</v>
      </c>
      <c r="S1233" t="e">
        <f>IF(DEGREES(ACOS(SIN(RADIANS(G1233))*SIN(RADIANS(E1227))+COS(RADIANS(G1233))*COS(RADIANS(E1227))*COS(RADIANS(S1217))))&gt;90,0,$F$4*$F$5/E1226^2*(SIN(RADIANS(G1233))*SIN(RADIANS(E1227))+COS(RADIANS(G1233))*COS(RADIANS(E1227))*COS(RADIANS(S1217))))</f>
        <v>#DIV/0!</v>
      </c>
      <c r="T1233" t="e">
        <f>IF(DEGREES(ACOS(SIN(RADIANS(G1233))*SIN(RADIANS(E1227))+COS(RADIANS(G1233))*COS(RADIANS(E1227))*COS(RADIANS(T1217))))&gt;90,0,$F$4*$F$5/E1226^2*(SIN(RADIANS(G1233))*SIN(RADIANS(E1227))+COS(RADIANS(G1233))*COS(RADIANS(E1227))*COS(RADIANS(T1217))))</f>
        <v>#DIV/0!</v>
      </c>
      <c r="U1233" t="e">
        <f>IF(DEGREES(ACOS(SIN(RADIANS(G1233))*SIN(RADIANS(E1227))+COS(RADIANS(G1233))*COS(RADIANS(E1227))*COS(RADIANS(U1217))))&gt;90,0,$F$4*$F$5/E1226^2*(SIN(RADIANS(G1233))*SIN(RADIANS(E1227))+COS(RADIANS(G1233))*COS(RADIANS(E1227))*COS(RADIANS(U1217))))</f>
        <v>#DIV/0!</v>
      </c>
      <c r="V1233" t="e">
        <f>IF(DEGREES(ACOS(SIN(RADIANS(G1233))*SIN(RADIANS(E1227))+COS(RADIANS(G1233))*COS(RADIANS(E1227))*COS(RADIANS(V1217))))&gt;90,0,$F$4*$F$5/E1226^2*(SIN(RADIANS(G1233))*SIN(RADIANS(E1227))+COS(RADIANS(G1233))*COS(RADIANS(E1227))*COS(RADIANS(V1217))))</f>
        <v>#DIV/0!</v>
      </c>
      <c r="W1233" t="e">
        <f>IF(DEGREES(ACOS(SIN(RADIANS(G1233))*SIN(RADIANS(E1227))+COS(RADIANS(G1233))*COS(RADIANS(E1227))*COS(RADIANS(W1217))))&gt;90,0,$F$4*$F$5/E1226^2*(SIN(RADIANS(G1233))*SIN(RADIANS(E1227))+COS(RADIANS(G1233))*COS(RADIANS(E1227))*COS(RADIANS(W1217))))</f>
        <v>#DIV/0!</v>
      </c>
      <c r="X1233" t="e">
        <f>IF(DEGREES(ACOS(SIN(RADIANS(G1233))*SIN(RADIANS(E1227))+COS(RADIANS(G1233))*COS(RADIANS(E1227))*COS(RADIANS(X1217))))&gt;90,0,$F$4*$F$5/E1226^2*(SIN(RADIANS(G1233))*SIN(RADIANS(E1227))+COS(RADIANS(G1233))*COS(RADIANS(E1227))*COS(RADIANS(X1217))))</f>
        <v>#DIV/0!</v>
      </c>
      <c r="Y1233" t="e">
        <f>IF(DEGREES(ACOS(SIN(RADIANS(G1233))*SIN(RADIANS(E1227))+COS(RADIANS(G1233))*COS(RADIANS(E1227))*COS(RADIANS(Y1217))))&gt;90,0,$F$4*$F$5/E1226^2*(SIN(RADIANS(G1233))*SIN(RADIANS(E1227))+COS(RADIANS(G1233))*COS(RADIANS(E1227))*COS(RADIANS(Y1217))))</f>
        <v>#DIV/0!</v>
      </c>
      <c r="Z1233" t="e">
        <f>IF(DEGREES(ACOS(SIN(RADIANS(G1233))*SIN(RADIANS(E1227))+COS(RADIANS(G1233))*COS(RADIANS(E1227))*COS(RADIANS(Z1217))))&gt;90,0,$F$4*$F$5/E1226^2*(SIN(RADIANS(G1233))*SIN(RADIANS(E1227))+COS(RADIANS(G1233))*COS(RADIANS(E1227))*COS(RADIANS(Z1217))))</f>
        <v>#DIV/0!</v>
      </c>
      <c r="AA1233" t="e">
        <f>IF(DEGREES(ACOS(SIN(RADIANS(G1233))*SIN(RADIANS(E1227))+COS(RADIANS(G1233))*COS(RADIANS(E1227))*COS(RADIANS(AA1217))))&gt;90,0,$F$4*$F$5/E1226^2*(SIN(RADIANS(G1233))*SIN(RADIANS(E1227))+COS(RADIANS(G1233))*COS(RADIANS(E1227))*COS(RADIANS(AA1217))))</f>
        <v>#DIV/0!</v>
      </c>
      <c r="AB1233" t="e">
        <f>IF(DEGREES(ACOS(SIN(RADIANS(G1233))*SIN(RADIANS(E1227))+COS(RADIANS(G1233))*COS(RADIANS(E1227))*COS(RADIANS(AB1217))))&gt;90,0,$F$4*$F$5/E1226^2*(SIN(RADIANS(G1233))*SIN(RADIANS(E1227))+COS(RADIANS(G1233))*COS(RADIANS(E1227))*COS(RADIANS(AB1217))))</f>
        <v>#DIV/0!</v>
      </c>
      <c r="AC1233" t="e">
        <f>IF(DEGREES(ACOS(SIN(RADIANS(G1233))*SIN(RADIANS(E1227))+COS(RADIANS(G1233))*COS(RADIANS(E1227))*COS(RADIANS(AC1217))))&gt;90,0,$F$4*$F$5/E1226^2*(SIN(RADIANS(G1233))*SIN(RADIANS(E1227))+COS(RADIANS(G1233))*COS(RADIANS(E1227))*COS(RADIANS(AC1217))))</f>
        <v>#DIV/0!</v>
      </c>
      <c r="AD1233" t="e">
        <f>IF(DEGREES(ACOS(SIN(RADIANS(G1233))*SIN(RADIANS(E1227))+COS(RADIANS(G1233))*COS(RADIANS(E1227))*COS(RADIANS(AD1217))))&gt;90,0,$F$4*$F$5/E1226^2*(SIN(RADIANS(G1233))*SIN(RADIANS(E1227))+COS(RADIANS(G1233))*COS(RADIANS(E1227))*COS(RADIANS(AD1217))))</f>
        <v>#DIV/0!</v>
      </c>
      <c r="AE1233" t="e">
        <f>IF(DEGREES(ACOS(SIN(RADIANS(G1233))*SIN(RADIANS(E1227))+COS(RADIANS(G1233))*COS(RADIANS(E1227))*COS(RADIANS(AE1217))))&gt;90,0,$F$4*$F$5/E1226^2*(SIN(RADIANS(G1233))*SIN(RADIANS(E1227))+COS(RADIANS(G1233))*COS(RADIANS(E1227))*COS(RADIANS(AE1217))))</f>
        <v>#DIV/0!</v>
      </c>
      <c r="AF1233" t="e">
        <f>IF(DEGREES(ACOS(SIN(RADIANS(G1233))*SIN(RADIANS(E1227))+COS(RADIANS(G1233))*COS(RADIANS(E1227))*COS(RADIANS(AF1217))))&gt;90,0,$F$4*$F$5/E1226^2*(SIN(RADIANS(G1233))*SIN(RADIANS(E1227))+COS(RADIANS(G1233))*COS(RADIANS(E1227))*COS(RADIANS(AF1217))))</f>
        <v>#DIV/0!</v>
      </c>
      <c r="AG1233" t="e">
        <f>IF(DEGREES(ACOS(SIN(RADIANS(G1233))*SIN(RADIANS(E1227))+COS(RADIANS(G1233))*COS(RADIANS(E1227))*COS(RADIANS(AG1217))))&gt;90,0,$F$4*$F$5/E1226^2*(SIN(RADIANS(G1233))*SIN(RADIANS(E1227))+COS(RADIANS(G1233))*COS(RADIANS(E1227))*COS(RADIANS(AG1217))))</f>
        <v>#DIV/0!</v>
      </c>
      <c r="AH1233" t="e">
        <f>IF(DEGREES(ACOS(SIN(RADIANS(G1233))*SIN(RADIANS(E1227))+COS(RADIANS(G1233))*COS(RADIANS(E1227))*COS(RADIANS(AH1217))))&gt;90,0,$F$4*$F$5/E1226^2*(SIN(RADIANS(G1233))*SIN(RADIANS(E1227))+COS(RADIANS(G1233))*COS(RADIANS(E1227))*COS(RADIANS(AH1217))))</f>
        <v>#DIV/0!</v>
      </c>
      <c r="AI1233" t="e">
        <f>IF(DEGREES(ACOS(SIN(RADIANS(G1233))*SIN(RADIANS(E1227))+COS(RADIANS(G1233))*COS(RADIANS(E1227))*COS(RADIANS(AI1217))))&gt;90,0,$F$4*$F$5/E1226^2*(SIN(RADIANS(G1233))*SIN(RADIANS(E1227))+COS(RADIANS(G1233))*COS(RADIANS(E1227))*COS(RADIANS(AI1217))))</f>
        <v>#DIV/0!</v>
      </c>
      <c r="AJ1233" t="e">
        <f>IF(DEGREES(ACOS(SIN(RADIANS(G1233))*SIN(RADIANS(E1227))+COS(RADIANS(G1233))*COS(RADIANS(E1227))*COS(RADIANS(AJ1217))))&gt;90,0,$F$4*$F$5/E1226^2*(SIN(RADIANS(G1233))*SIN(RADIANS(E1227))+COS(RADIANS(G1233))*COS(RADIANS(E1227))*COS(RADIANS(AJ1217))))</f>
        <v>#DIV/0!</v>
      </c>
      <c r="AK1233">
        <f>IF(DEGREES(ACOS(SIN(RADIANS(G1233))*SIN(RADIANS(E1227))+COS(RADIANS(G1233))*COS(RADIANS(E1227))*COS(RADIANS(AK1217))))&gt;90,0,$F$4*$F$5/E1226^2*(SIN(RADIANS(G1233))*SIN(RADIANS(E1227))+COS(RADIANS(G1233))*COS(RADIANS(E1227))*COS(RADIANS(AK1217))))</f>
        <v>0</v>
      </c>
      <c r="AL1233">
        <f>IF(DEGREES(ACOS(SIN(RADIANS(G1233))*SIN(RADIANS(E1227))+COS(RADIANS(G1233))*COS(RADIANS(E1227))*COS(RADIANS(AL1217))))&gt;90,0,$F$4*$F$5/E1226^2*(SIN(RADIANS(G1233))*SIN(RADIANS(E1227))+COS(RADIANS(G1233))*COS(RADIANS(E1227))*COS(RADIANS(AL1217))))</f>
        <v>0</v>
      </c>
      <c r="AM1233">
        <f>IF(DEGREES(ACOS(SIN(RADIANS(G1233))*SIN(RADIANS(E1227))+COS(RADIANS(G1233))*COS(RADIANS(E1227))*COS(RADIANS(AM1217))))&gt;90,0,$F$4*$F$5/E1226^2*(SIN(RADIANS(G1233))*SIN(RADIANS(E1227))+COS(RADIANS(G1233))*COS(RADIANS(E1227))*COS(RADIANS(AM1217))))</f>
        <v>0</v>
      </c>
      <c r="AN1233">
        <f>IF(DEGREES(ACOS(SIN(RADIANS(G1233))*SIN(RADIANS(E1227))+COS(RADIANS(G1233))*COS(RADIANS(E1227))*COS(RADIANS(AN1217))))&gt;90,0,$F$4*$F$5/E1226^2*(SIN(RADIANS(G1233))*SIN(RADIANS(E1227))+COS(RADIANS(G1233))*COS(RADIANS(E1227))*COS(RADIANS(AN1217))))</f>
        <v>0</v>
      </c>
      <c r="AO1233">
        <f>IF(DEGREES(ACOS(SIN(RADIANS(G1233))*SIN(RADIANS(E1227))+COS(RADIANS(G1233))*COS(RADIANS(E1227))*COS(RADIANS(AO1217))))&gt;90,0,$F$4*$F$5/E1226^2*(SIN(RADIANS(G1233))*SIN(RADIANS(E1227))+COS(RADIANS(G1233))*COS(RADIANS(E1227))*COS(RADIANS(AO1217))))</f>
        <v>0</v>
      </c>
      <c r="AP1233">
        <f>IF(DEGREES(ACOS(SIN(RADIANS(G1233))*SIN(RADIANS(E1227))+COS(RADIANS(G1233))*COS(RADIANS(E1227))*COS(RADIANS(AP1217))))&gt;90,0,$F$4*$F$5/E1226^2*(SIN(RADIANS(G1233))*SIN(RADIANS(E1227))+COS(RADIANS(G1233))*COS(RADIANS(E1227))*COS(RADIANS(AP1217))))</f>
        <v>0</v>
      </c>
      <c r="AQ1233">
        <f>IF(DEGREES(ACOS(SIN(RADIANS(G1233))*SIN(RADIANS(E1227))+COS(RADIANS(G1233))*COS(RADIANS(E1227))*COS(RADIANS(AQ1217))))&gt;90,0,$F$4*$F$5/E1226^2*(SIN(RADIANS(G1233))*SIN(RADIANS(E1227))+COS(RADIANS(G1233))*COS(RADIANS(E1227))*COS(RADIANS(AQ1217))))</f>
        <v>0</v>
      </c>
      <c r="AR1233">
        <f>IF(DEGREES(ACOS(SIN(RADIANS(G1233))*SIN(RADIANS(E1227))+COS(RADIANS(G1233))*COS(RADIANS(E1227))*COS(RADIANS(AR1217))))&gt;90,0,$F$4*$F$5/E1226^2*(SIN(RADIANS(G1233))*SIN(RADIANS(E1227))+COS(RADIANS(G1233))*COS(RADIANS(E1227))*COS(RADIANS(AR1217))))</f>
        <v>0</v>
      </c>
    </row>
    <row r="1234" spans="2:44" x14ac:dyDescent="0.5">
      <c r="G1234">
        <v>-60</v>
      </c>
      <c r="I1234">
        <f>IF(DEGREES(ACOS(SIN(RADIANS(G1234))*SIN(RADIANS(E1227))+COS(RADIANS(G1234))*COS(RADIANS(E1227))*COS(RADIANS(I1217))))&gt;90,0,$F$4*$F$5/E1226^2*(SIN(RADIANS(G1234))*SIN(RADIANS(E1227))+COS(RADIANS(G1234))*COS(RADIANS(E1227))*COS(RADIANS(I1217))))</f>
        <v>0</v>
      </c>
      <c r="J1234">
        <f>IF(DEGREES(ACOS(SIN(RADIANS(G1234))*SIN(RADIANS(E1227))+COS(RADIANS(G1234))*COS(RADIANS(E1227))*COS(RADIANS(J1217))))&gt;90,0,$F$4*$F$5/E1226^2*(SIN(RADIANS(G1234))*SIN(RADIANS(E1227))+COS(RADIANS(G1234))*COS(RADIANS(E1227))*COS(RADIANS(J1217))))</f>
        <v>0</v>
      </c>
      <c r="K1234">
        <f>IF(DEGREES(ACOS(SIN(RADIANS(G1234))*SIN(RADIANS(E1227))+COS(RADIANS(G1234))*COS(RADIANS(E1227))*COS(RADIANS(K1217))))&gt;90,0,$F$4*$F$5/E1226^2*(SIN(RADIANS(G1234))*SIN(RADIANS(E1227))+COS(RADIANS(G1234))*COS(RADIANS(E1227))*COS(RADIANS(K1217))))</f>
        <v>0</v>
      </c>
      <c r="L1234">
        <f>IF(DEGREES(ACOS(SIN(RADIANS(G1234))*SIN(RADIANS(E1227))+COS(RADIANS(G1234))*COS(RADIANS(E1227))*COS(RADIANS(L1217))))&gt;90,0,$F$4*$F$5/E1226^2*(SIN(RADIANS(G1234))*SIN(RADIANS(E1227))+COS(RADIANS(G1234))*COS(RADIANS(E1227))*COS(RADIANS(L1217))))</f>
        <v>0</v>
      </c>
      <c r="M1234">
        <f>IF(DEGREES(ACOS(SIN(RADIANS(G1234))*SIN(RADIANS(E1227))+COS(RADIANS(G1234))*COS(RADIANS(E1227))*COS(RADIANS(M1217))))&gt;90,0,$F$4*$F$5/E1226^2*(SIN(RADIANS(G1234))*SIN(RADIANS(E1227))+COS(RADIANS(G1234))*COS(RADIANS(E1227))*COS(RADIANS(M1217))))</f>
        <v>0</v>
      </c>
      <c r="N1234">
        <f>IF(DEGREES(ACOS(SIN(RADIANS(G1234))*SIN(RADIANS(E1227))+COS(RADIANS(G1234))*COS(RADIANS(E1227))*COS(RADIANS(N1217))))&gt;90,0,$F$4*$F$5/E1226^2*(SIN(RADIANS(G1234))*SIN(RADIANS(E1227))+COS(RADIANS(G1234))*COS(RADIANS(E1227))*COS(RADIANS(N1217))))</f>
        <v>0</v>
      </c>
      <c r="O1234">
        <f>IF(DEGREES(ACOS(SIN(RADIANS(G1234))*SIN(RADIANS(E1227))+COS(RADIANS(G1234))*COS(RADIANS(E1227))*COS(RADIANS(O1217))))&gt;90,0,$F$4*$F$5/E1226^2*(SIN(RADIANS(G1234))*SIN(RADIANS(E1227))+COS(RADIANS(G1234))*COS(RADIANS(E1227))*COS(RADIANS(O1217))))</f>
        <v>0</v>
      </c>
      <c r="P1234">
        <f>IF(DEGREES(ACOS(SIN(RADIANS(G1234))*SIN(RADIANS(E1227))+COS(RADIANS(G1234))*COS(RADIANS(E1227))*COS(RADIANS(P1217))))&gt;90,0,$F$4*$F$5/E1226^2*(SIN(RADIANS(G1234))*SIN(RADIANS(E1227))+COS(RADIANS(G1234))*COS(RADIANS(E1227))*COS(RADIANS(P1217))))</f>
        <v>0</v>
      </c>
      <c r="Q1234">
        <f>IF(DEGREES(ACOS(SIN(RADIANS(G1234))*SIN(RADIANS(E1227))+COS(RADIANS(G1234))*COS(RADIANS(E1227))*COS(RADIANS(Q1217))))&gt;90,0,$F$4*$F$5/E1226^2*(SIN(RADIANS(G1234))*SIN(RADIANS(E1227))+COS(RADIANS(G1234))*COS(RADIANS(E1227))*COS(RADIANS(Q1217))))</f>
        <v>0</v>
      </c>
      <c r="R1234" t="e">
        <f>IF(DEGREES(ACOS(SIN(RADIANS(G1234))*SIN(RADIANS(E1227))+COS(RADIANS(G1234))*COS(RADIANS(E1227))*COS(RADIANS(R1217))))&gt;90,0,$F$4*$F$5/E1226^2*(SIN(RADIANS(G1234))*SIN(RADIANS(E1227))+COS(RADIANS(G1234))*COS(RADIANS(E1227))*COS(RADIANS(R1217))))</f>
        <v>#DIV/0!</v>
      </c>
      <c r="S1234" t="e">
        <f>IF(DEGREES(ACOS(SIN(RADIANS(G1234))*SIN(RADIANS(E1227))+COS(RADIANS(G1234))*COS(RADIANS(E1227))*COS(RADIANS(S1217))))&gt;90,0,$F$4*$F$5/E1226^2*(SIN(RADIANS(G1234))*SIN(RADIANS(E1227))+COS(RADIANS(G1234))*COS(RADIANS(E1227))*COS(RADIANS(S1217))))</f>
        <v>#DIV/0!</v>
      </c>
      <c r="T1234" t="e">
        <f>IF(DEGREES(ACOS(SIN(RADIANS(G1234))*SIN(RADIANS(E1227))+COS(RADIANS(G1234))*COS(RADIANS(E1227))*COS(RADIANS(T1217))))&gt;90,0,$F$4*$F$5/E1226^2*(SIN(RADIANS(G1234))*SIN(RADIANS(E1227))+COS(RADIANS(G1234))*COS(RADIANS(E1227))*COS(RADIANS(T1217))))</f>
        <v>#DIV/0!</v>
      </c>
      <c r="U1234" t="e">
        <f>IF(DEGREES(ACOS(SIN(RADIANS(G1234))*SIN(RADIANS(E1227))+COS(RADIANS(G1234))*COS(RADIANS(E1227))*COS(RADIANS(U1217))))&gt;90,0,$F$4*$F$5/E1226^2*(SIN(RADIANS(G1234))*SIN(RADIANS(E1227))+COS(RADIANS(G1234))*COS(RADIANS(E1227))*COS(RADIANS(U1217))))</f>
        <v>#DIV/0!</v>
      </c>
      <c r="V1234" t="e">
        <f>IF(DEGREES(ACOS(SIN(RADIANS(G1234))*SIN(RADIANS(E1227))+COS(RADIANS(G1234))*COS(RADIANS(E1227))*COS(RADIANS(V1217))))&gt;90,0,$F$4*$F$5/E1226^2*(SIN(RADIANS(G1234))*SIN(RADIANS(E1227))+COS(RADIANS(G1234))*COS(RADIANS(E1227))*COS(RADIANS(V1217))))</f>
        <v>#DIV/0!</v>
      </c>
      <c r="W1234" t="e">
        <f>IF(DEGREES(ACOS(SIN(RADIANS(G1234))*SIN(RADIANS(E1227))+COS(RADIANS(G1234))*COS(RADIANS(E1227))*COS(RADIANS(W1217))))&gt;90,0,$F$4*$F$5/E1226^2*(SIN(RADIANS(G1234))*SIN(RADIANS(E1227))+COS(RADIANS(G1234))*COS(RADIANS(E1227))*COS(RADIANS(W1217))))</f>
        <v>#DIV/0!</v>
      </c>
      <c r="X1234" t="e">
        <f>IF(DEGREES(ACOS(SIN(RADIANS(G1234))*SIN(RADIANS(E1227))+COS(RADIANS(G1234))*COS(RADIANS(E1227))*COS(RADIANS(X1217))))&gt;90,0,$F$4*$F$5/E1226^2*(SIN(RADIANS(G1234))*SIN(RADIANS(E1227))+COS(RADIANS(G1234))*COS(RADIANS(E1227))*COS(RADIANS(X1217))))</f>
        <v>#DIV/0!</v>
      </c>
      <c r="Y1234" t="e">
        <f>IF(DEGREES(ACOS(SIN(RADIANS(G1234))*SIN(RADIANS(E1227))+COS(RADIANS(G1234))*COS(RADIANS(E1227))*COS(RADIANS(Y1217))))&gt;90,0,$F$4*$F$5/E1226^2*(SIN(RADIANS(G1234))*SIN(RADIANS(E1227))+COS(RADIANS(G1234))*COS(RADIANS(E1227))*COS(RADIANS(Y1217))))</f>
        <v>#DIV/0!</v>
      </c>
      <c r="Z1234" t="e">
        <f>IF(DEGREES(ACOS(SIN(RADIANS(G1234))*SIN(RADIANS(E1227))+COS(RADIANS(G1234))*COS(RADIANS(E1227))*COS(RADIANS(Z1217))))&gt;90,0,$F$4*$F$5/E1226^2*(SIN(RADIANS(G1234))*SIN(RADIANS(E1227))+COS(RADIANS(G1234))*COS(RADIANS(E1227))*COS(RADIANS(Z1217))))</f>
        <v>#DIV/0!</v>
      </c>
      <c r="AA1234" t="e">
        <f>IF(DEGREES(ACOS(SIN(RADIANS(G1234))*SIN(RADIANS(E1227))+COS(RADIANS(G1234))*COS(RADIANS(E1227))*COS(RADIANS(AA1217))))&gt;90,0,$F$4*$F$5/E1226^2*(SIN(RADIANS(G1234))*SIN(RADIANS(E1227))+COS(RADIANS(G1234))*COS(RADIANS(E1227))*COS(RADIANS(AA1217))))</f>
        <v>#DIV/0!</v>
      </c>
      <c r="AB1234" t="e">
        <f>IF(DEGREES(ACOS(SIN(RADIANS(G1234))*SIN(RADIANS(E1227))+COS(RADIANS(G1234))*COS(RADIANS(E1227))*COS(RADIANS(AB1217))))&gt;90,0,$F$4*$F$5/E1226^2*(SIN(RADIANS(G1234))*SIN(RADIANS(E1227))+COS(RADIANS(G1234))*COS(RADIANS(E1227))*COS(RADIANS(AB1217))))</f>
        <v>#DIV/0!</v>
      </c>
      <c r="AC1234" t="e">
        <f>IF(DEGREES(ACOS(SIN(RADIANS(G1234))*SIN(RADIANS(E1227))+COS(RADIANS(G1234))*COS(RADIANS(E1227))*COS(RADIANS(AC1217))))&gt;90,0,$F$4*$F$5/E1226^2*(SIN(RADIANS(G1234))*SIN(RADIANS(E1227))+COS(RADIANS(G1234))*COS(RADIANS(E1227))*COS(RADIANS(AC1217))))</f>
        <v>#DIV/0!</v>
      </c>
      <c r="AD1234" t="e">
        <f>IF(DEGREES(ACOS(SIN(RADIANS(G1234))*SIN(RADIANS(E1227))+COS(RADIANS(G1234))*COS(RADIANS(E1227))*COS(RADIANS(AD1217))))&gt;90,0,$F$4*$F$5/E1226^2*(SIN(RADIANS(G1234))*SIN(RADIANS(E1227))+COS(RADIANS(G1234))*COS(RADIANS(E1227))*COS(RADIANS(AD1217))))</f>
        <v>#DIV/0!</v>
      </c>
      <c r="AE1234" t="e">
        <f>IF(DEGREES(ACOS(SIN(RADIANS(G1234))*SIN(RADIANS(E1227))+COS(RADIANS(G1234))*COS(RADIANS(E1227))*COS(RADIANS(AE1217))))&gt;90,0,$F$4*$F$5/E1226^2*(SIN(RADIANS(G1234))*SIN(RADIANS(E1227))+COS(RADIANS(G1234))*COS(RADIANS(E1227))*COS(RADIANS(AE1217))))</f>
        <v>#DIV/0!</v>
      </c>
      <c r="AF1234" t="e">
        <f>IF(DEGREES(ACOS(SIN(RADIANS(G1234))*SIN(RADIANS(E1227))+COS(RADIANS(G1234))*COS(RADIANS(E1227))*COS(RADIANS(AF1217))))&gt;90,0,$F$4*$F$5/E1226^2*(SIN(RADIANS(G1234))*SIN(RADIANS(E1227))+COS(RADIANS(G1234))*COS(RADIANS(E1227))*COS(RADIANS(AF1217))))</f>
        <v>#DIV/0!</v>
      </c>
      <c r="AG1234" t="e">
        <f>IF(DEGREES(ACOS(SIN(RADIANS(G1234))*SIN(RADIANS(E1227))+COS(RADIANS(G1234))*COS(RADIANS(E1227))*COS(RADIANS(AG1217))))&gt;90,0,$F$4*$F$5/E1226^2*(SIN(RADIANS(G1234))*SIN(RADIANS(E1227))+COS(RADIANS(G1234))*COS(RADIANS(E1227))*COS(RADIANS(AG1217))))</f>
        <v>#DIV/0!</v>
      </c>
      <c r="AH1234" t="e">
        <f>IF(DEGREES(ACOS(SIN(RADIANS(G1234))*SIN(RADIANS(E1227))+COS(RADIANS(G1234))*COS(RADIANS(E1227))*COS(RADIANS(AH1217))))&gt;90,0,$F$4*$F$5/E1226^2*(SIN(RADIANS(G1234))*SIN(RADIANS(E1227))+COS(RADIANS(G1234))*COS(RADIANS(E1227))*COS(RADIANS(AH1217))))</f>
        <v>#DIV/0!</v>
      </c>
      <c r="AI1234" t="e">
        <f>IF(DEGREES(ACOS(SIN(RADIANS(G1234))*SIN(RADIANS(E1227))+COS(RADIANS(G1234))*COS(RADIANS(E1227))*COS(RADIANS(AI1217))))&gt;90,0,$F$4*$F$5/E1226^2*(SIN(RADIANS(G1234))*SIN(RADIANS(E1227))+COS(RADIANS(G1234))*COS(RADIANS(E1227))*COS(RADIANS(AI1217))))</f>
        <v>#DIV/0!</v>
      </c>
      <c r="AJ1234" t="e">
        <f>IF(DEGREES(ACOS(SIN(RADIANS(G1234))*SIN(RADIANS(E1227))+COS(RADIANS(G1234))*COS(RADIANS(E1227))*COS(RADIANS(AJ1217))))&gt;90,0,$F$4*$F$5/E1226^2*(SIN(RADIANS(G1234))*SIN(RADIANS(E1227))+COS(RADIANS(G1234))*COS(RADIANS(E1227))*COS(RADIANS(AJ1217))))</f>
        <v>#DIV/0!</v>
      </c>
      <c r="AK1234">
        <f>IF(DEGREES(ACOS(SIN(RADIANS(G1234))*SIN(RADIANS(E1227))+COS(RADIANS(G1234))*COS(RADIANS(E1227))*COS(RADIANS(AK1217))))&gt;90,0,$F$4*$F$5/E1226^2*(SIN(RADIANS(G1234))*SIN(RADIANS(E1227))+COS(RADIANS(G1234))*COS(RADIANS(E1227))*COS(RADIANS(AK1217))))</f>
        <v>0</v>
      </c>
      <c r="AL1234">
        <f>IF(DEGREES(ACOS(SIN(RADIANS(G1234))*SIN(RADIANS(E1227))+COS(RADIANS(G1234))*COS(RADIANS(E1227))*COS(RADIANS(AL1217))))&gt;90,0,$F$4*$F$5/E1226^2*(SIN(RADIANS(G1234))*SIN(RADIANS(E1227))+COS(RADIANS(G1234))*COS(RADIANS(E1227))*COS(RADIANS(AL1217))))</f>
        <v>0</v>
      </c>
      <c r="AM1234">
        <f>IF(DEGREES(ACOS(SIN(RADIANS(G1234))*SIN(RADIANS(E1227))+COS(RADIANS(G1234))*COS(RADIANS(E1227))*COS(RADIANS(AM1217))))&gt;90,0,$F$4*$F$5/E1226^2*(SIN(RADIANS(G1234))*SIN(RADIANS(E1227))+COS(RADIANS(G1234))*COS(RADIANS(E1227))*COS(RADIANS(AM1217))))</f>
        <v>0</v>
      </c>
      <c r="AN1234">
        <f>IF(DEGREES(ACOS(SIN(RADIANS(G1234))*SIN(RADIANS(E1227))+COS(RADIANS(G1234))*COS(RADIANS(E1227))*COS(RADIANS(AN1217))))&gt;90,0,$F$4*$F$5/E1226^2*(SIN(RADIANS(G1234))*SIN(RADIANS(E1227))+COS(RADIANS(G1234))*COS(RADIANS(E1227))*COS(RADIANS(AN1217))))</f>
        <v>0</v>
      </c>
      <c r="AO1234">
        <f>IF(DEGREES(ACOS(SIN(RADIANS(G1234))*SIN(RADIANS(E1227))+COS(RADIANS(G1234))*COS(RADIANS(E1227))*COS(RADIANS(AO1217))))&gt;90,0,$F$4*$F$5/E1226^2*(SIN(RADIANS(G1234))*SIN(RADIANS(E1227))+COS(RADIANS(G1234))*COS(RADIANS(E1227))*COS(RADIANS(AO1217))))</f>
        <v>0</v>
      </c>
      <c r="AP1234">
        <f>IF(DEGREES(ACOS(SIN(RADIANS(G1234))*SIN(RADIANS(E1227))+COS(RADIANS(G1234))*COS(RADIANS(E1227))*COS(RADIANS(AP1217))))&gt;90,0,$F$4*$F$5/E1226^2*(SIN(RADIANS(G1234))*SIN(RADIANS(E1227))+COS(RADIANS(G1234))*COS(RADIANS(E1227))*COS(RADIANS(AP1217))))</f>
        <v>0</v>
      </c>
      <c r="AQ1234">
        <f>IF(DEGREES(ACOS(SIN(RADIANS(G1234))*SIN(RADIANS(E1227))+COS(RADIANS(G1234))*COS(RADIANS(E1227))*COS(RADIANS(AQ1217))))&gt;90,0,$F$4*$F$5/E1226^2*(SIN(RADIANS(G1234))*SIN(RADIANS(E1227))+COS(RADIANS(G1234))*COS(RADIANS(E1227))*COS(RADIANS(AQ1217))))</f>
        <v>0</v>
      </c>
      <c r="AR1234">
        <f>IF(DEGREES(ACOS(SIN(RADIANS(G1234))*SIN(RADIANS(E1227))+COS(RADIANS(G1234))*COS(RADIANS(E1227))*COS(RADIANS(AR1217))))&gt;90,0,$F$4*$F$5/E1226^2*(SIN(RADIANS(G1234))*SIN(RADIANS(E1227))+COS(RADIANS(G1234))*COS(RADIANS(E1227))*COS(RADIANS(AR1217))))</f>
        <v>0</v>
      </c>
    </row>
    <row r="1235" spans="2:44" x14ac:dyDescent="0.5">
      <c r="G1235">
        <v>-70</v>
      </c>
      <c r="I1235">
        <f>IF(DEGREES(ACOS(SIN(RADIANS(G1235))*SIN(RADIANS(E1227))+COS(RADIANS(G1235))*COS(RADIANS(E1227))*COS(RADIANS(I1217))))&gt;90,0,$F$4*$F$5/E1226^2*(SIN(RADIANS(G1235))*SIN(RADIANS(E1227))+COS(RADIANS(G1235))*COS(RADIANS(E1227))*COS(RADIANS(I1217))))</f>
        <v>0</v>
      </c>
      <c r="J1235">
        <f>IF(DEGREES(ACOS(SIN(RADIANS(G1235))*SIN(RADIANS(E1227))+COS(RADIANS(G1235))*COS(RADIANS(E1227))*COS(RADIANS(J1217))))&gt;90,0,$F$4*$F$5/E1226^2*(SIN(RADIANS(G1235))*SIN(RADIANS(E1227))+COS(RADIANS(G1235))*COS(RADIANS(E1227))*COS(RADIANS(J1217))))</f>
        <v>0</v>
      </c>
      <c r="K1235">
        <f>IF(DEGREES(ACOS(SIN(RADIANS(G1235))*SIN(RADIANS(E1227))+COS(RADIANS(G1235))*COS(RADIANS(E1227))*COS(RADIANS(K1217))))&gt;90,0,$F$4*$F$5/E1226^2*(SIN(RADIANS(G1235))*SIN(RADIANS(E1227))+COS(RADIANS(G1235))*COS(RADIANS(E1227))*COS(RADIANS(K1217))))</f>
        <v>0</v>
      </c>
      <c r="L1235">
        <f>IF(DEGREES(ACOS(SIN(RADIANS(G1235))*SIN(RADIANS(E1227))+COS(RADIANS(G1235))*COS(RADIANS(E1227))*COS(RADIANS(L1217))))&gt;90,0,$F$4*$F$5/E1226^2*(SIN(RADIANS(G1235))*SIN(RADIANS(E1227))+COS(RADIANS(G1235))*COS(RADIANS(E1227))*COS(RADIANS(L1217))))</f>
        <v>0</v>
      </c>
      <c r="M1235">
        <f>IF(DEGREES(ACOS(SIN(RADIANS(G1235))*SIN(RADIANS(E1227))+COS(RADIANS(G1235))*COS(RADIANS(E1227))*COS(RADIANS(M1217))))&gt;90,0,$F$4*$F$5/E1226^2*(SIN(RADIANS(G1235))*SIN(RADIANS(E1227))+COS(RADIANS(G1235))*COS(RADIANS(E1227))*COS(RADIANS(M1217))))</f>
        <v>0</v>
      </c>
      <c r="N1235">
        <f>IF(DEGREES(ACOS(SIN(RADIANS(G1235))*SIN(RADIANS(E1227))+COS(RADIANS(G1235))*COS(RADIANS(E1227))*COS(RADIANS(N1217))))&gt;90,0,$F$4*$F$5/E1226^2*(SIN(RADIANS(G1235))*SIN(RADIANS(E1227))+COS(RADIANS(G1235))*COS(RADIANS(E1227))*COS(RADIANS(N1217))))</f>
        <v>0</v>
      </c>
      <c r="O1235">
        <f>IF(DEGREES(ACOS(SIN(RADIANS(G1235))*SIN(RADIANS(E1227))+COS(RADIANS(G1235))*COS(RADIANS(E1227))*COS(RADIANS(O1217))))&gt;90,0,$F$4*$F$5/E1226^2*(SIN(RADIANS(G1235))*SIN(RADIANS(E1227))+COS(RADIANS(G1235))*COS(RADIANS(E1227))*COS(RADIANS(O1217))))</f>
        <v>0</v>
      </c>
      <c r="P1235">
        <f>IF(DEGREES(ACOS(SIN(RADIANS(G1235))*SIN(RADIANS(E1227))+COS(RADIANS(G1235))*COS(RADIANS(E1227))*COS(RADIANS(P1217))))&gt;90,0,$F$4*$F$5/E1226^2*(SIN(RADIANS(G1235))*SIN(RADIANS(E1227))+COS(RADIANS(G1235))*COS(RADIANS(E1227))*COS(RADIANS(P1217))))</f>
        <v>0</v>
      </c>
      <c r="Q1235">
        <f>IF(DEGREES(ACOS(SIN(RADIANS(G1235))*SIN(RADIANS(E1227))+COS(RADIANS(G1235))*COS(RADIANS(E1227))*COS(RADIANS(Q1217))))&gt;90,0,$F$4*$F$5/E1226^2*(SIN(RADIANS(G1235))*SIN(RADIANS(E1227))+COS(RADIANS(G1235))*COS(RADIANS(E1227))*COS(RADIANS(Q1217))))</f>
        <v>0</v>
      </c>
      <c r="R1235" t="e">
        <f>IF(DEGREES(ACOS(SIN(RADIANS(G1235))*SIN(RADIANS(E1227))+COS(RADIANS(G1235))*COS(RADIANS(E1227))*COS(RADIANS(R1217))))&gt;90,0,$F$4*$F$5/E1226^2*(SIN(RADIANS(G1235))*SIN(RADIANS(E1227))+COS(RADIANS(G1235))*COS(RADIANS(E1227))*COS(RADIANS(R1217))))</f>
        <v>#DIV/0!</v>
      </c>
      <c r="S1235" t="e">
        <f>IF(DEGREES(ACOS(SIN(RADIANS(G1235))*SIN(RADIANS(E1227))+COS(RADIANS(G1235))*COS(RADIANS(E1227))*COS(RADIANS(S1217))))&gt;90,0,$F$4*$F$5/E1226^2*(SIN(RADIANS(G1235))*SIN(RADIANS(E1227))+COS(RADIANS(G1235))*COS(RADIANS(E1227))*COS(RADIANS(S1217))))</f>
        <v>#DIV/0!</v>
      </c>
      <c r="T1235" t="e">
        <f>IF(DEGREES(ACOS(SIN(RADIANS(G1235))*SIN(RADIANS(E1227))+COS(RADIANS(G1235))*COS(RADIANS(E1227))*COS(RADIANS(T1217))))&gt;90,0,$F$4*$F$5/E1226^2*(SIN(RADIANS(G1235))*SIN(RADIANS(E1227))+COS(RADIANS(G1235))*COS(RADIANS(E1227))*COS(RADIANS(T1217))))</f>
        <v>#DIV/0!</v>
      </c>
      <c r="U1235" t="e">
        <f>IF(DEGREES(ACOS(SIN(RADIANS(G1235))*SIN(RADIANS(E1227))+COS(RADIANS(G1235))*COS(RADIANS(E1227))*COS(RADIANS(U1217))))&gt;90,0,$F$4*$F$5/E1226^2*(SIN(RADIANS(G1235))*SIN(RADIANS(E1227))+COS(RADIANS(G1235))*COS(RADIANS(E1227))*COS(RADIANS(U1217))))</f>
        <v>#DIV/0!</v>
      </c>
      <c r="V1235" t="e">
        <f>IF(DEGREES(ACOS(SIN(RADIANS(G1235))*SIN(RADIANS(E1227))+COS(RADIANS(G1235))*COS(RADIANS(E1227))*COS(RADIANS(V1217))))&gt;90,0,$F$4*$F$5/E1226^2*(SIN(RADIANS(G1235))*SIN(RADIANS(E1227))+COS(RADIANS(G1235))*COS(RADIANS(E1227))*COS(RADIANS(V1217))))</f>
        <v>#DIV/0!</v>
      </c>
      <c r="W1235" t="e">
        <f>IF(DEGREES(ACOS(SIN(RADIANS(G1235))*SIN(RADIANS(E1227))+COS(RADIANS(G1235))*COS(RADIANS(E1227))*COS(RADIANS(W1217))))&gt;90,0,$F$4*$F$5/E1226^2*(SIN(RADIANS(G1235))*SIN(RADIANS(E1227))+COS(RADIANS(G1235))*COS(RADIANS(E1227))*COS(RADIANS(W1217))))</f>
        <v>#DIV/0!</v>
      </c>
      <c r="X1235" t="e">
        <f>IF(DEGREES(ACOS(SIN(RADIANS(G1235))*SIN(RADIANS(E1227))+COS(RADIANS(G1235))*COS(RADIANS(E1227))*COS(RADIANS(X1217))))&gt;90,0,$F$4*$F$5/E1226^2*(SIN(RADIANS(G1235))*SIN(RADIANS(E1227))+COS(RADIANS(G1235))*COS(RADIANS(E1227))*COS(RADIANS(X1217))))</f>
        <v>#DIV/0!</v>
      </c>
      <c r="Y1235" t="e">
        <f>IF(DEGREES(ACOS(SIN(RADIANS(G1235))*SIN(RADIANS(E1227))+COS(RADIANS(G1235))*COS(RADIANS(E1227))*COS(RADIANS(Y1217))))&gt;90,0,$F$4*$F$5/E1226^2*(SIN(RADIANS(G1235))*SIN(RADIANS(E1227))+COS(RADIANS(G1235))*COS(RADIANS(E1227))*COS(RADIANS(Y1217))))</f>
        <v>#DIV/0!</v>
      </c>
      <c r="Z1235" t="e">
        <f>IF(DEGREES(ACOS(SIN(RADIANS(G1235))*SIN(RADIANS(E1227))+COS(RADIANS(G1235))*COS(RADIANS(E1227))*COS(RADIANS(Z1217))))&gt;90,0,$F$4*$F$5/E1226^2*(SIN(RADIANS(G1235))*SIN(RADIANS(E1227))+COS(RADIANS(G1235))*COS(RADIANS(E1227))*COS(RADIANS(Z1217))))</f>
        <v>#DIV/0!</v>
      </c>
      <c r="AA1235" t="e">
        <f>IF(DEGREES(ACOS(SIN(RADIANS(G1235))*SIN(RADIANS(E1227))+COS(RADIANS(G1235))*COS(RADIANS(E1227))*COS(RADIANS(AA1217))))&gt;90,0,$F$4*$F$5/E1226^2*(SIN(RADIANS(G1235))*SIN(RADIANS(E1227))+COS(RADIANS(G1235))*COS(RADIANS(E1227))*COS(RADIANS(AA1217))))</f>
        <v>#DIV/0!</v>
      </c>
      <c r="AB1235" t="e">
        <f>IF(DEGREES(ACOS(SIN(RADIANS(G1235))*SIN(RADIANS(E1227))+COS(RADIANS(G1235))*COS(RADIANS(E1227))*COS(RADIANS(AB1217))))&gt;90,0,$F$4*$F$5/E1226^2*(SIN(RADIANS(G1235))*SIN(RADIANS(E1227))+COS(RADIANS(G1235))*COS(RADIANS(E1227))*COS(RADIANS(AB1217))))</f>
        <v>#DIV/0!</v>
      </c>
      <c r="AC1235" t="e">
        <f>IF(DEGREES(ACOS(SIN(RADIANS(G1235))*SIN(RADIANS(E1227))+COS(RADIANS(G1235))*COS(RADIANS(E1227))*COS(RADIANS(AC1217))))&gt;90,0,$F$4*$F$5/E1226^2*(SIN(RADIANS(G1235))*SIN(RADIANS(E1227))+COS(RADIANS(G1235))*COS(RADIANS(E1227))*COS(RADIANS(AC1217))))</f>
        <v>#DIV/0!</v>
      </c>
      <c r="AD1235" t="e">
        <f>IF(DEGREES(ACOS(SIN(RADIANS(G1235))*SIN(RADIANS(E1227))+COS(RADIANS(G1235))*COS(RADIANS(E1227))*COS(RADIANS(AD1217))))&gt;90,0,$F$4*$F$5/E1226^2*(SIN(RADIANS(G1235))*SIN(RADIANS(E1227))+COS(RADIANS(G1235))*COS(RADIANS(E1227))*COS(RADIANS(AD1217))))</f>
        <v>#DIV/0!</v>
      </c>
      <c r="AE1235" t="e">
        <f>IF(DEGREES(ACOS(SIN(RADIANS(G1235))*SIN(RADIANS(E1227))+COS(RADIANS(G1235))*COS(RADIANS(E1227))*COS(RADIANS(AE1217))))&gt;90,0,$F$4*$F$5/E1226^2*(SIN(RADIANS(G1235))*SIN(RADIANS(E1227))+COS(RADIANS(G1235))*COS(RADIANS(E1227))*COS(RADIANS(AE1217))))</f>
        <v>#DIV/0!</v>
      </c>
      <c r="AF1235" t="e">
        <f>IF(DEGREES(ACOS(SIN(RADIANS(G1235))*SIN(RADIANS(E1227))+COS(RADIANS(G1235))*COS(RADIANS(E1227))*COS(RADIANS(AF1217))))&gt;90,0,$F$4*$F$5/E1226^2*(SIN(RADIANS(G1235))*SIN(RADIANS(E1227))+COS(RADIANS(G1235))*COS(RADIANS(E1227))*COS(RADIANS(AF1217))))</f>
        <v>#DIV/0!</v>
      </c>
      <c r="AG1235" t="e">
        <f>IF(DEGREES(ACOS(SIN(RADIANS(G1235))*SIN(RADIANS(E1227))+COS(RADIANS(G1235))*COS(RADIANS(E1227))*COS(RADIANS(AG1217))))&gt;90,0,$F$4*$F$5/E1226^2*(SIN(RADIANS(G1235))*SIN(RADIANS(E1227))+COS(RADIANS(G1235))*COS(RADIANS(E1227))*COS(RADIANS(AG1217))))</f>
        <v>#DIV/0!</v>
      </c>
      <c r="AH1235" t="e">
        <f>IF(DEGREES(ACOS(SIN(RADIANS(G1235))*SIN(RADIANS(E1227))+COS(RADIANS(G1235))*COS(RADIANS(E1227))*COS(RADIANS(AH1217))))&gt;90,0,$F$4*$F$5/E1226^2*(SIN(RADIANS(G1235))*SIN(RADIANS(E1227))+COS(RADIANS(G1235))*COS(RADIANS(E1227))*COS(RADIANS(AH1217))))</f>
        <v>#DIV/0!</v>
      </c>
      <c r="AI1235" t="e">
        <f>IF(DEGREES(ACOS(SIN(RADIANS(G1235))*SIN(RADIANS(E1227))+COS(RADIANS(G1235))*COS(RADIANS(E1227))*COS(RADIANS(AI1217))))&gt;90,0,$F$4*$F$5/E1226^2*(SIN(RADIANS(G1235))*SIN(RADIANS(E1227))+COS(RADIANS(G1235))*COS(RADIANS(E1227))*COS(RADIANS(AI1217))))</f>
        <v>#DIV/0!</v>
      </c>
      <c r="AJ1235" t="e">
        <f>IF(DEGREES(ACOS(SIN(RADIANS(G1235))*SIN(RADIANS(E1227))+COS(RADIANS(G1235))*COS(RADIANS(E1227))*COS(RADIANS(AJ1217))))&gt;90,0,$F$4*$F$5/E1226^2*(SIN(RADIANS(G1235))*SIN(RADIANS(E1227))+COS(RADIANS(G1235))*COS(RADIANS(E1227))*COS(RADIANS(AJ1217))))</f>
        <v>#DIV/0!</v>
      </c>
      <c r="AK1235">
        <f>IF(DEGREES(ACOS(SIN(RADIANS(G1235))*SIN(RADIANS(E1227))+COS(RADIANS(G1235))*COS(RADIANS(E1227))*COS(RADIANS(AK1217))))&gt;90,0,$F$4*$F$5/E1226^2*(SIN(RADIANS(G1235))*SIN(RADIANS(E1227))+COS(RADIANS(G1235))*COS(RADIANS(E1227))*COS(RADIANS(AK1217))))</f>
        <v>0</v>
      </c>
      <c r="AL1235">
        <f>IF(DEGREES(ACOS(SIN(RADIANS(G1235))*SIN(RADIANS(E1227))+COS(RADIANS(G1235))*COS(RADIANS(E1227))*COS(RADIANS(AL1217))))&gt;90,0,$F$4*$F$5/E1226^2*(SIN(RADIANS(G1235))*SIN(RADIANS(E1227))+COS(RADIANS(G1235))*COS(RADIANS(E1227))*COS(RADIANS(AL1217))))</f>
        <v>0</v>
      </c>
      <c r="AM1235">
        <f>IF(DEGREES(ACOS(SIN(RADIANS(G1235))*SIN(RADIANS(E1227))+COS(RADIANS(G1235))*COS(RADIANS(E1227))*COS(RADIANS(AM1217))))&gt;90,0,$F$4*$F$5/E1226^2*(SIN(RADIANS(G1235))*SIN(RADIANS(E1227))+COS(RADIANS(G1235))*COS(RADIANS(E1227))*COS(RADIANS(AM1217))))</f>
        <v>0</v>
      </c>
      <c r="AN1235">
        <f>IF(DEGREES(ACOS(SIN(RADIANS(G1235))*SIN(RADIANS(E1227))+COS(RADIANS(G1235))*COS(RADIANS(E1227))*COS(RADIANS(AN1217))))&gt;90,0,$F$4*$F$5/E1226^2*(SIN(RADIANS(G1235))*SIN(RADIANS(E1227))+COS(RADIANS(G1235))*COS(RADIANS(E1227))*COS(RADIANS(AN1217))))</f>
        <v>0</v>
      </c>
      <c r="AO1235">
        <f>IF(DEGREES(ACOS(SIN(RADIANS(G1235))*SIN(RADIANS(E1227))+COS(RADIANS(G1235))*COS(RADIANS(E1227))*COS(RADIANS(AO1217))))&gt;90,0,$F$4*$F$5/E1226^2*(SIN(RADIANS(G1235))*SIN(RADIANS(E1227))+COS(RADIANS(G1235))*COS(RADIANS(E1227))*COS(RADIANS(AO1217))))</f>
        <v>0</v>
      </c>
      <c r="AP1235">
        <f>IF(DEGREES(ACOS(SIN(RADIANS(G1235))*SIN(RADIANS(E1227))+COS(RADIANS(G1235))*COS(RADIANS(E1227))*COS(RADIANS(AP1217))))&gt;90,0,$F$4*$F$5/E1226^2*(SIN(RADIANS(G1235))*SIN(RADIANS(E1227))+COS(RADIANS(G1235))*COS(RADIANS(E1227))*COS(RADIANS(AP1217))))</f>
        <v>0</v>
      </c>
      <c r="AQ1235">
        <f>IF(DEGREES(ACOS(SIN(RADIANS(G1235))*SIN(RADIANS(E1227))+COS(RADIANS(G1235))*COS(RADIANS(E1227))*COS(RADIANS(AQ1217))))&gt;90,0,$F$4*$F$5/E1226^2*(SIN(RADIANS(G1235))*SIN(RADIANS(E1227))+COS(RADIANS(G1235))*COS(RADIANS(E1227))*COS(RADIANS(AQ1217))))</f>
        <v>0</v>
      </c>
      <c r="AR1235">
        <f>IF(DEGREES(ACOS(SIN(RADIANS(G1235))*SIN(RADIANS(E1227))+COS(RADIANS(G1235))*COS(RADIANS(E1227))*COS(RADIANS(AR1217))))&gt;90,0,$F$4*$F$5/E1226^2*(SIN(RADIANS(G1235))*SIN(RADIANS(E1227))+COS(RADIANS(G1235))*COS(RADIANS(E1227))*COS(RADIANS(AR1217))))</f>
        <v>0</v>
      </c>
    </row>
    <row r="1236" spans="2:44" x14ac:dyDescent="0.5">
      <c r="G1236">
        <v>-80</v>
      </c>
      <c r="I1236">
        <f>IF(DEGREES(ACOS(SIN(RADIANS(G1236))*SIN(RADIANS(E1227))+COS(RADIANS(G1236))*COS(RADIANS(E1227))*COS(RADIANS(I1217))))&gt;90,0,$F$4*$F$5/E1226^2*(SIN(RADIANS(G1236))*SIN(RADIANS(E1227))+COS(RADIANS(G1236))*COS(RADIANS(E1227))*COS(RADIANS(I1217))))</f>
        <v>0</v>
      </c>
      <c r="J1236">
        <f>IF(DEGREES(ACOS(SIN(RADIANS(G1236))*SIN(RADIANS(E1227))+COS(RADIANS(G1236))*COS(RADIANS(E1227))*COS(RADIANS(J1217))))&gt;90,0,$F$4*$F$5/E1226^2*(SIN(RADIANS(G1236))*SIN(RADIANS(E1227))+COS(RADIANS(G1236))*COS(RADIANS(E1227))*COS(RADIANS(J1217))))</f>
        <v>0</v>
      </c>
      <c r="K1236">
        <f>IF(DEGREES(ACOS(SIN(RADIANS(G1236))*SIN(RADIANS(E1227))+COS(RADIANS(G1236))*COS(RADIANS(E1227))*COS(RADIANS(K1217))))&gt;90,0,$F$4*$F$5/E1226^2*(SIN(RADIANS(G1236))*SIN(RADIANS(E1227))+COS(RADIANS(G1236))*COS(RADIANS(E1227))*COS(RADIANS(K1217))))</f>
        <v>0</v>
      </c>
      <c r="L1236">
        <f>IF(DEGREES(ACOS(SIN(RADIANS(G1236))*SIN(RADIANS(E1227))+COS(RADIANS(G1236))*COS(RADIANS(E1227))*COS(RADIANS(L1217))))&gt;90,0,$F$4*$F$5/E1226^2*(SIN(RADIANS(G1236))*SIN(RADIANS(E1227))+COS(RADIANS(G1236))*COS(RADIANS(E1227))*COS(RADIANS(L1217))))</f>
        <v>0</v>
      </c>
      <c r="M1236">
        <f>IF(DEGREES(ACOS(SIN(RADIANS(G1236))*SIN(RADIANS(E1227))+COS(RADIANS(G1236))*COS(RADIANS(E1227))*COS(RADIANS(M1217))))&gt;90,0,$F$4*$F$5/E1226^2*(SIN(RADIANS(G1236))*SIN(RADIANS(E1227))+COS(RADIANS(G1236))*COS(RADIANS(E1227))*COS(RADIANS(M1217))))</f>
        <v>0</v>
      </c>
      <c r="N1236">
        <f>IF(DEGREES(ACOS(SIN(RADIANS(G1236))*SIN(RADIANS(E1227))+COS(RADIANS(G1236))*COS(RADIANS(E1227))*COS(RADIANS(N1217))))&gt;90,0,$F$4*$F$5/E1226^2*(SIN(RADIANS(G1236))*SIN(RADIANS(E1227))+COS(RADIANS(G1236))*COS(RADIANS(E1227))*COS(RADIANS(N1217))))</f>
        <v>0</v>
      </c>
      <c r="O1236">
        <f>IF(DEGREES(ACOS(SIN(RADIANS(G1236))*SIN(RADIANS(E1227))+COS(RADIANS(G1236))*COS(RADIANS(E1227))*COS(RADIANS(O1217))))&gt;90,0,$F$4*$F$5/E1226^2*(SIN(RADIANS(G1236))*SIN(RADIANS(E1227))+COS(RADIANS(G1236))*COS(RADIANS(E1227))*COS(RADIANS(O1217))))</f>
        <v>0</v>
      </c>
      <c r="P1236">
        <f>IF(DEGREES(ACOS(SIN(RADIANS(G1236))*SIN(RADIANS(E1227))+COS(RADIANS(G1236))*COS(RADIANS(E1227))*COS(RADIANS(P1217))))&gt;90,0,$F$4*$F$5/E1226^2*(SIN(RADIANS(G1236))*SIN(RADIANS(E1227))+COS(RADIANS(G1236))*COS(RADIANS(E1227))*COS(RADIANS(P1217))))</f>
        <v>0</v>
      </c>
      <c r="Q1236">
        <f>IF(DEGREES(ACOS(SIN(RADIANS(G1236))*SIN(RADIANS(E1227))+COS(RADIANS(G1236))*COS(RADIANS(E1227))*COS(RADIANS(Q1217))))&gt;90,0,$F$4*$F$5/E1226^2*(SIN(RADIANS(G1236))*SIN(RADIANS(E1227))+COS(RADIANS(G1236))*COS(RADIANS(E1227))*COS(RADIANS(Q1217))))</f>
        <v>0</v>
      </c>
      <c r="R1236" t="e">
        <f>IF(DEGREES(ACOS(SIN(RADIANS(G1236))*SIN(RADIANS(E1227))+COS(RADIANS(G1236))*COS(RADIANS(E1227))*COS(RADIANS(R1217))))&gt;90,0,$F$4*$F$5/E1226^2*(SIN(RADIANS(G1236))*SIN(RADIANS(E1227))+COS(RADIANS(G1236))*COS(RADIANS(E1227))*COS(RADIANS(R1217))))</f>
        <v>#DIV/0!</v>
      </c>
      <c r="S1236" t="e">
        <f>IF(DEGREES(ACOS(SIN(RADIANS(G1236))*SIN(RADIANS(E1227))+COS(RADIANS(G1236))*COS(RADIANS(E1227))*COS(RADIANS(S1217))))&gt;90,0,$F$4*$F$5/E1226^2*(SIN(RADIANS(G1236))*SIN(RADIANS(E1227))+COS(RADIANS(G1236))*COS(RADIANS(E1227))*COS(RADIANS(S1217))))</f>
        <v>#DIV/0!</v>
      </c>
      <c r="T1236" t="e">
        <f>IF(DEGREES(ACOS(SIN(RADIANS(G1236))*SIN(RADIANS(E1227))+COS(RADIANS(G1236))*COS(RADIANS(E1227))*COS(RADIANS(T1217))))&gt;90,0,$F$4*$F$5/E1226^2*(SIN(RADIANS(G1236))*SIN(RADIANS(E1227))+COS(RADIANS(G1236))*COS(RADIANS(E1227))*COS(RADIANS(T1217))))</f>
        <v>#DIV/0!</v>
      </c>
      <c r="U1236" t="e">
        <f>IF(DEGREES(ACOS(SIN(RADIANS(G1236))*SIN(RADIANS(E1227))+COS(RADIANS(G1236))*COS(RADIANS(E1227))*COS(RADIANS(U1217))))&gt;90,0,$F$4*$F$5/E1226^2*(SIN(RADIANS(G1236))*SIN(RADIANS(E1227))+COS(RADIANS(G1236))*COS(RADIANS(E1227))*COS(RADIANS(U1217))))</f>
        <v>#DIV/0!</v>
      </c>
      <c r="V1236" t="e">
        <f>IF(DEGREES(ACOS(SIN(RADIANS(G1236))*SIN(RADIANS(E1227))+COS(RADIANS(G1236))*COS(RADIANS(E1227))*COS(RADIANS(V1217))))&gt;90,0,$F$4*$F$5/E1226^2*(SIN(RADIANS(G1236))*SIN(RADIANS(E1227))+COS(RADIANS(G1236))*COS(RADIANS(E1227))*COS(RADIANS(V1217))))</f>
        <v>#DIV/0!</v>
      </c>
      <c r="W1236" t="e">
        <f>IF(DEGREES(ACOS(SIN(RADIANS(G1236))*SIN(RADIANS(E1227))+COS(RADIANS(G1236))*COS(RADIANS(E1227))*COS(RADIANS(W1217))))&gt;90,0,$F$4*$F$5/E1226^2*(SIN(RADIANS(G1236))*SIN(RADIANS(E1227))+COS(RADIANS(G1236))*COS(RADIANS(E1227))*COS(RADIANS(W1217))))</f>
        <v>#DIV/0!</v>
      </c>
      <c r="X1236" t="e">
        <f>IF(DEGREES(ACOS(SIN(RADIANS(G1236))*SIN(RADIANS(E1227))+COS(RADIANS(G1236))*COS(RADIANS(E1227))*COS(RADIANS(X1217))))&gt;90,0,$F$4*$F$5/E1226^2*(SIN(RADIANS(G1236))*SIN(RADIANS(E1227))+COS(RADIANS(G1236))*COS(RADIANS(E1227))*COS(RADIANS(X1217))))</f>
        <v>#DIV/0!</v>
      </c>
      <c r="Y1236" t="e">
        <f>IF(DEGREES(ACOS(SIN(RADIANS(G1236))*SIN(RADIANS(E1227))+COS(RADIANS(G1236))*COS(RADIANS(E1227))*COS(RADIANS(Y1217))))&gt;90,0,$F$4*$F$5/E1226^2*(SIN(RADIANS(G1236))*SIN(RADIANS(E1227))+COS(RADIANS(G1236))*COS(RADIANS(E1227))*COS(RADIANS(Y1217))))</f>
        <v>#DIV/0!</v>
      </c>
      <c r="Z1236" t="e">
        <f>IF(DEGREES(ACOS(SIN(RADIANS(G1236))*SIN(RADIANS(E1227))+COS(RADIANS(G1236))*COS(RADIANS(E1227))*COS(RADIANS(Z1217))))&gt;90,0,$F$4*$F$5/E1226^2*(SIN(RADIANS(G1236))*SIN(RADIANS(E1227))+COS(RADIANS(G1236))*COS(RADIANS(E1227))*COS(RADIANS(Z1217))))</f>
        <v>#DIV/0!</v>
      </c>
      <c r="AA1236" t="e">
        <f>IF(DEGREES(ACOS(SIN(RADIANS(G1236))*SIN(RADIANS(E1227))+COS(RADIANS(G1236))*COS(RADIANS(E1227))*COS(RADIANS(AA1217))))&gt;90,0,$F$4*$F$5/E1226^2*(SIN(RADIANS(G1236))*SIN(RADIANS(E1227))+COS(RADIANS(G1236))*COS(RADIANS(E1227))*COS(RADIANS(AA1217))))</f>
        <v>#DIV/0!</v>
      </c>
      <c r="AB1236" t="e">
        <f>IF(DEGREES(ACOS(SIN(RADIANS(G1236))*SIN(RADIANS(E1227))+COS(RADIANS(G1236))*COS(RADIANS(E1227))*COS(RADIANS(AB1217))))&gt;90,0,$F$4*$F$5/E1226^2*(SIN(RADIANS(G1236))*SIN(RADIANS(E1227))+COS(RADIANS(G1236))*COS(RADIANS(E1227))*COS(RADIANS(AB1217))))</f>
        <v>#DIV/0!</v>
      </c>
      <c r="AC1236" t="e">
        <f>IF(DEGREES(ACOS(SIN(RADIANS(G1236))*SIN(RADIANS(E1227))+COS(RADIANS(G1236))*COS(RADIANS(E1227))*COS(RADIANS(AC1217))))&gt;90,0,$F$4*$F$5/E1226^2*(SIN(RADIANS(G1236))*SIN(RADIANS(E1227))+COS(RADIANS(G1236))*COS(RADIANS(E1227))*COS(RADIANS(AC1217))))</f>
        <v>#DIV/0!</v>
      </c>
      <c r="AD1236" t="e">
        <f>IF(DEGREES(ACOS(SIN(RADIANS(G1236))*SIN(RADIANS(E1227))+COS(RADIANS(G1236))*COS(RADIANS(E1227))*COS(RADIANS(AD1217))))&gt;90,0,$F$4*$F$5/E1226^2*(SIN(RADIANS(G1236))*SIN(RADIANS(E1227))+COS(RADIANS(G1236))*COS(RADIANS(E1227))*COS(RADIANS(AD1217))))</f>
        <v>#DIV/0!</v>
      </c>
      <c r="AE1236" t="e">
        <f>IF(DEGREES(ACOS(SIN(RADIANS(G1236))*SIN(RADIANS(E1227))+COS(RADIANS(G1236))*COS(RADIANS(E1227))*COS(RADIANS(AE1217))))&gt;90,0,$F$4*$F$5/E1226^2*(SIN(RADIANS(G1236))*SIN(RADIANS(E1227))+COS(RADIANS(G1236))*COS(RADIANS(E1227))*COS(RADIANS(AE1217))))</f>
        <v>#DIV/0!</v>
      </c>
      <c r="AF1236" t="e">
        <f>IF(DEGREES(ACOS(SIN(RADIANS(G1236))*SIN(RADIANS(E1227))+COS(RADIANS(G1236))*COS(RADIANS(E1227))*COS(RADIANS(AF1217))))&gt;90,0,$F$4*$F$5/E1226^2*(SIN(RADIANS(G1236))*SIN(RADIANS(E1227))+COS(RADIANS(G1236))*COS(RADIANS(E1227))*COS(RADIANS(AF1217))))</f>
        <v>#DIV/0!</v>
      </c>
      <c r="AG1236" t="e">
        <f>IF(DEGREES(ACOS(SIN(RADIANS(G1236))*SIN(RADIANS(E1227))+COS(RADIANS(G1236))*COS(RADIANS(E1227))*COS(RADIANS(AG1217))))&gt;90,0,$F$4*$F$5/E1226^2*(SIN(RADIANS(G1236))*SIN(RADIANS(E1227))+COS(RADIANS(G1236))*COS(RADIANS(E1227))*COS(RADIANS(AG1217))))</f>
        <v>#DIV/0!</v>
      </c>
      <c r="AH1236" t="e">
        <f>IF(DEGREES(ACOS(SIN(RADIANS(G1236))*SIN(RADIANS(E1227))+COS(RADIANS(G1236))*COS(RADIANS(E1227))*COS(RADIANS(AH1217))))&gt;90,0,$F$4*$F$5/E1226^2*(SIN(RADIANS(G1236))*SIN(RADIANS(E1227))+COS(RADIANS(G1236))*COS(RADIANS(E1227))*COS(RADIANS(AH1217))))</f>
        <v>#DIV/0!</v>
      </c>
      <c r="AI1236" t="e">
        <f>IF(DEGREES(ACOS(SIN(RADIANS(G1236))*SIN(RADIANS(E1227))+COS(RADIANS(G1236))*COS(RADIANS(E1227))*COS(RADIANS(AI1217))))&gt;90,0,$F$4*$F$5/E1226^2*(SIN(RADIANS(G1236))*SIN(RADIANS(E1227))+COS(RADIANS(G1236))*COS(RADIANS(E1227))*COS(RADIANS(AI1217))))</f>
        <v>#DIV/0!</v>
      </c>
      <c r="AJ1236" t="e">
        <f>IF(DEGREES(ACOS(SIN(RADIANS(G1236))*SIN(RADIANS(E1227))+COS(RADIANS(G1236))*COS(RADIANS(E1227))*COS(RADIANS(AJ1217))))&gt;90,0,$F$4*$F$5/E1226^2*(SIN(RADIANS(G1236))*SIN(RADIANS(E1227))+COS(RADIANS(G1236))*COS(RADIANS(E1227))*COS(RADIANS(AJ1217))))</f>
        <v>#DIV/0!</v>
      </c>
      <c r="AK1236">
        <f>IF(DEGREES(ACOS(SIN(RADIANS(G1236))*SIN(RADIANS(E1227))+COS(RADIANS(G1236))*COS(RADIANS(E1227))*COS(RADIANS(AK1217))))&gt;90,0,$F$4*$F$5/E1226^2*(SIN(RADIANS(G1236))*SIN(RADIANS(E1227))+COS(RADIANS(G1236))*COS(RADIANS(E1227))*COS(RADIANS(AK1217))))</f>
        <v>0</v>
      </c>
      <c r="AL1236">
        <f>IF(DEGREES(ACOS(SIN(RADIANS(G1236))*SIN(RADIANS(E1227))+COS(RADIANS(G1236))*COS(RADIANS(E1227))*COS(RADIANS(AL1217))))&gt;90,0,$F$4*$F$5/E1226^2*(SIN(RADIANS(G1236))*SIN(RADIANS(E1227))+COS(RADIANS(G1236))*COS(RADIANS(E1227))*COS(RADIANS(AL1217))))</f>
        <v>0</v>
      </c>
      <c r="AM1236">
        <f>IF(DEGREES(ACOS(SIN(RADIANS(G1236))*SIN(RADIANS(E1227))+COS(RADIANS(G1236))*COS(RADIANS(E1227))*COS(RADIANS(AM1217))))&gt;90,0,$F$4*$F$5/E1226^2*(SIN(RADIANS(G1236))*SIN(RADIANS(E1227))+COS(RADIANS(G1236))*COS(RADIANS(E1227))*COS(RADIANS(AM1217))))</f>
        <v>0</v>
      </c>
      <c r="AN1236">
        <f>IF(DEGREES(ACOS(SIN(RADIANS(G1236))*SIN(RADIANS(E1227))+COS(RADIANS(G1236))*COS(RADIANS(E1227))*COS(RADIANS(AN1217))))&gt;90,0,$F$4*$F$5/E1226^2*(SIN(RADIANS(G1236))*SIN(RADIANS(E1227))+COS(RADIANS(G1236))*COS(RADIANS(E1227))*COS(RADIANS(AN1217))))</f>
        <v>0</v>
      </c>
      <c r="AO1236">
        <f>IF(DEGREES(ACOS(SIN(RADIANS(G1236))*SIN(RADIANS(E1227))+COS(RADIANS(G1236))*COS(RADIANS(E1227))*COS(RADIANS(AO1217))))&gt;90,0,$F$4*$F$5/E1226^2*(SIN(RADIANS(G1236))*SIN(RADIANS(E1227))+COS(RADIANS(G1236))*COS(RADIANS(E1227))*COS(RADIANS(AO1217))))</f>
        <v>0</v>
      </c>
      <c r="AP1236">
        <f>IF(DEGREES(ACOS(SIN(RADIANS(G1236))*SIN(RADIANS(E1227))+COS(RADIANS(G1236))*COS(RADIANS(E1227))*COS(RADIANS(AP1217))))&gt;90,0,$F$4*$F$5/E1226^2*(SIN(RADIANS(G1236))*SIN(RADIANS(E1227))+COS(RADIANS(G1236))*COS(RADIANS(E1227))*COS(RADIANS(AP1217))))</f>
        <v>0</v>
      </c>
      <c r="AQ1236">
        <f>IF(DEGREES(ACOS(SIN(RADIANS(G1236))*SIN(RADIANS(E1227))+COS(RADIANS(G1236))*COS(RADIANS(E1227))*COS(RADIANS(AQ1217))))&gt;90,0,$F$4*$F$5/E1226^2*(SIN(RADIANS(G1236))*SIN(RADIANS(E1227))+COS(RADIANS(G1236))*COS(RADIANS(E1227))*COS(RADIANS(AQ1217))))</f>
        <v>0</v>
      </c>
      <c r="AR1236">
        <f>IF(DEGREES(ACOS(SIN(RADIANS(G1236))*SIN(RADIANS(E1227))+COS(RADIANS(G1236))*COS(RADIANS(E1227))*COS(RADIANS(AR1217))))&gt;90,0,$F$4*$F$5/E1226^2*(SIN(RADIANS(G1236))*SIN(RADIANS(E1227))+COS(RADIANS(G1236))*COS(RADIANS(E1227))*COS(RADIANS(AR1217))))</f>
        <v>0</v>
      </c>
    </row>
    <row r="1237" spans="2:44" x14ac:dyDescent="0.5">
      <c r="G1237">
        <v>-90</v>
      </c>
      <c r="I1237" t="e">
        <f>IF(DEGREES(ACOS(SIN(RADIANS(G1237))*SIN(RADIANS(E1227))+COS(RADIANS(G1237))*COS(RADIANS(E1227))*COS(RADIANS(I1217))))&gt;90,0,$F$4*$F$5/E1226^2*(SIN(RADIANS(G1237))*SIN(RADIANS(E1227))+COS(RADIANS(G1237))*COS(RADIANS(E1227))*COS(RADIANS(I1217))))</f>
        <v>#DIV/0!</v>
      </c>
      <c r="J1237" t="e">
        <f>IF(DEGREES(ACOS(SIN(RADIANS(G1237))*SIN(RADIANS(E1227))+COS(RADIANS(G1237))*COS(RADIANS(E1227))*COS(RADIANS(J1217))))&gt;90,0,$F$4*$F$5/E1226^2*(SIN(RADIANS(G1237))*SIN(RADIANS(E1227))+COS(RADIANS(G1237))*COS(RADIANS(E1227))*COS(RADIANS(J1217))))</f>
        <v>#DIV/0!</v>
      </c>
      <c r="K1237" t="e">
        <f>IF(DEGREES(ACOS(SIN(RADIANS(G1237))*SIN(RADIANS(E1227))+COS(RADIANS(G1237))*COS(RADIANS(E1227))*COS(RADIANS(K1217))))&gt;90,0,$F$4*$F$5/E1226^2*(SIN(RADIANS(G1237))*SIN(RADIANS(E1227))+COS(RADIANS(G1237))*COS(RADIANS(E1227))*COS(RADIANS(K1217))))</f>
        <v>#DIV/0!</v>
      </c>
      <c r="L1237" t="e">
        <f>IF(DEGREES(ACOS(SIN(RADIANS(G1237))*SIN(RADIANS(E1227))+COS(RADIANS(G1237))*COS(RADIANS(E1227))*COS(RADIANS(L1217))))&gt;90,0,$F$4*$F$5/E1226^2*(SIN(RADIANS(G1237))*SIN(RADIANS(E1227))+COS(RADIANS(G1237))*COS(RADIANS(E1227))*COS(RADIANS(L1217))))</f>
        <v>#DIV/0!</v>
      </c>
      <c r="M1237" t="e">
        <f>IF(DEGREES(ACOS(SIN(RADIANS(G1237))*SIN(RADIANS(E1227))+COS(RADIANS(G1237))*COS(RADIANS(E1227))*COS(RADIANS(M1217))))&gt;90,0,$F$4*$F$5/E1226^2*(SIN(RADIANS(G1237))*SIN(RADIANS(E1227))+COS(RADIANS(G1237))*COS(RADIANS(E1227))*COS(RADIANS(M1217))))</f>
        <v>#DIV/0!</v>
      </c>
      <c r="N1237" t="e">
        <f>IF(DEGREES(ACOS(SIN(RADIANS(G1237))*SIN(RADIANS(E1227))+COS(RADIANS(G1237))*COS(RADIANS(E1227))*COS(RADIANS(N1217))))&gt;90,0,$F$4*$F$5/E1226^2*(SIN(RADIANS(G1237))*SIN(RADIANS(E1227))+COS(RADIANS(G1237))*COS(RADIANS(E1227))*COS(RADIANS(N1217))))</f>
        <v>#DIV/0!</v>
      </c>
      <c r="O1237" t="e">
        <f>IF(DEGREES(ACOS(SIN(RADIANS(G1237))*SIN(RADIANS(E1227))+COS(RADIANS(G1237))*COS(RADIANS(E1227))*COS(RADIANS(O1217))))&gt;90,0,$F$4*$F$5/E1226^2*(SIN(RADIANS(G1237))*SIN(RADIANS(E1227))+COS(RADIANS(G1237))*COS(RADIANS(E1227))*COS(RADIANS(O1217))))</f>
        <v>#DIV/0!</v>
      </c>
      <c r="P1237" t="e">
        <f>IF(DEGREES(ACOS(SIN(RADIANS(G1237))*SIN(RADIANS(E1227))+COS(RADIANS(G1237))*COS(RADIANS(E1227))*COS(RADIANS(P1217))))&gt;90,0,$F$4*$F$5/E1226^2*(SIN(RADIANS(G1237))*SIN(RADIANS(E1227))+COS(RADIANS(G1237))*COS(RADIANS(E1227))*COS(RADIANS(P1217))))</f>
        <v>#DIV/0!</v>
      </c>
      <c r="Q1237" t="e">
        <f>IF(DEGREES(ACOS(SIN(RADIANS(G1237))*SIN(RADIANS(E1227))+COS(RADIANS(G1237))*COS(RADIANS(E1227))*COS(RADIANS(Q1217))))&gt;90,0,$F$4*$F$5/E1226^2*(SIN(RADIANS(G1237))*SIN(RADIANS(E1227))+COS(RADIANS(G1237))*COS(RADIANS(E1227))*COS(RADIANS(Q1217))))</f>
        <v>#DIV/0!</v>
      </c>
      <c r="R1237" t="e">
        <f>IF(DEGREES(ACOS(SIN(RADIANS(G1237))*SIN(RADIANS(E1227))+COS(RADIANS(G1237))*COS(RADIANS(E1227))*COS(RADIANS(R1217))))&gt;90,0,$F$4*$F$5/E1226^2*(SIN(RADIANS(G1237))*SIN(RADIANS(E1227))+COS(RADIANS(G1237))*COS(RADIANS(E1227))*COS(RADIANS(R1217))))</f>
        <v>#DIV/0!</v>
      </c>
      <c r="S1237" t="e">
        <f>IF(DEGREES(ACOS(SIN(RADIANS(G1237))*SIN(RADIANS(E1227))+COS(RADIANS(G1237))*COS(RADIANS(E1227))*COS(RADIANS(S1217))))&gt;90,0,$F$4*$F$5/E1226^2*(SIN(RADIANS(G1237))*SIN(RADIANS(E1227))+COS(RADIANS(G1237))*COS(RADIANS(E1227))*COS(RADIANS(S1217))))</f>
        <v>#DIV/0!</v>
      </c>
      <c r="T1237" t="e">
        <f>IF(DEGREES(ACOS(SIN(RADIANS(G1237))*SIN(RADIANS(E1227))+COS(RADIANS(G1237))*COS(RADIANS(E1227))*COS(RADIANS(T1217))))&gt;90,0,$F$4*$F$5/E1226^2*(SIN(RADIANS(G1237))*SIN(RADIANS(E1227))+COS(RADIANS(G1237))*COS(RADIANS(E1227))*COS(RADIANS(T1217))))</f>
        <v>#DIV/0!</v>
      </c>
      <c r="U1237" t="e">
        <f>IF(DEGREES(ACOS(SIN(RADIANS(G1237))*SIN(RADIANS(E1227))+COS(RADIANS(G1237))*COS(RADIANS(E1227))*COS(RADIANS(U1217))))&gt;90,0,$F$4*$F$5/E1226^2*(SIN(RADIANS(G1237))*SIN(RADIANS(E1227))+COS(RADIANS(G1237))*COS(RADIANS(E1227))*COS(RADIANS(U1217))))</f>
        <v>#DIV/0!</v>
      </c>
      <c r="V1237" t="e">
        <f>IF(DEGREES(ACOS(SIN(RADIANS(G1237))*SIN(RADIANS(E1227))+COS(RADIANS(G1237))*COS(RADIANS(E1227))*COS(RADIANS(V1217))))&gt;90,0,$F$4*$F$5/E1226^2*(SIN(RADIANS(G1237))*SIN(RADIANS(E1227))+COS(RADIANS(G1237))*COS(RADIANS(E1227))*COS(RADIANS(V1217))))</f>
        <v>#DIV/0!</v>
      </c>
      <c r="W1237" t="e">
        <f>IF(DEGREES(ACOS(SIN(RADIANS(G1237))*SIN(RADIANS(E1227))+COS(RADIANS(G1237))*COS(RADIANS(E1227))*COS(RADIANS(W1217))))&gt;90,0,$F$4*$F$5/E1226^2*(SIN(RADIANS(G1237))*SIN(RADIANS(E1227))+COS(RADIANS(G1237))*COS(RADIANS(E1227))*COS(RADIANS(W1217))))</f>
        <v>#DIV/0!</v>
      </c>
      <c r="X1237" t="e">
        <f>IF(DEGREES(ACOS(SIN(RADIANS(G1237))*SIN(RADIANS(E1227))+COS(RADIANS(G1237))*COS(RADIANS(E1227))*COS(RADIANS(X1217))))&gt;90,0,$F$4*$F$5/E1226^2*(SIN(RADIANS(G1237))*SIN(RADIANS(E1227))+COS(RADIANS(G1237))*COS(RADIANS(E1227))*COS(RADIANS(X1217))))</f>
        <v>#DIV/0!</v>
      </c>
      <c r="Y1237" t="e">
        <f>IF(DEGREES(ACOS(SIN(RADIANS(G1237))*SIN(RADIANS(E1227))+COS(RADIANS(G1237))*COS(RADIANS(E1227))*COS(RADIANS(Y1217))))&gt;90,0,$F$4*$F$5/E1226^2*(SIN(RADIANS(G1237))*SIN(RADIANS(E1227))+COS(RADIANS(G1237))*COS(RADIANS(E1227))*COS(RADIANS(Y1217))))</f>
        <v>#DIV/0!</v>
      </c>
      <c r="Z1237" t="e">
        <f>IF(DEGREES(ACOS(SIN(RADIANS(G1237))*SIN(RADIANS(E1227))+COS(RADIANS(G1237))*COS(RADIANS(E1227))*COS(RADIANS(Z1217))))&gt;90,0,$F$4*$F$5/E1226^2*(SIN(RADIANS(G1237))*SIN(RADIANS(E1227))+COS(RADIANS(G1237))*COS(RADIANS(E1227))*COS(RADIANS(Z1217))))</f>
        <v>#DIV/0!</v>
      </c>
      <c r="AA1237" t="e">
        <f>IF(DEGREES(ACOS(SIN(RADIANS(G1237))*SIN(RADIANS(E1227))+COS(RADIANS(G1237))*COS(RADIANS(E1227))*COS(RADIANS(AA1217))))&gt;90,0,$F$4*$F$5/E1226^2*(SIN(RADIANS(G1237))*SIN(RADIANS(E1227))+COS(RADIANS(G1237))*COS(RADIANS(E1227))*COS(RADIANS(AA1217))))</f>
        <v>#DIV/0!</v>
      </c>
      <c r="AB1237" t="e">
        <f>IF(DEGREES(ACOS(SIN(RADIANS(G1237))*SIN(RADIANS(E1227))+COS(RADIANS(G1237))*COS(RADIANS(E1227))*COS(RADIANS(AB1217))))&gt;90,0,$F$4*$F$5/E1226^2*(SIN(RADIANS(G1237))*SIN(RADIANS(E1227))+COS(RADIANS(G1237))*COS(RADIANS(E1227))*COS(RADIANS(AB1217))))</f>
        <v>#DIV/0!</v>
      </c>
      <c r="AC1237" t="e">
        <f>IF(DEGREES(ACOS(SIN(RADIANS(G1237))*SIN(RADIANS(E1227))+COS(RADIANS(G1237))*COS(RADIANS(E1227))*COS(RADIANS(AC1217))))&gt;90,0,$F$4*$F$5/E1226^2*(SIN(RADIANS(G1237))*SIN(RADIANS(E1227))+COS(RADIANS(G1237))*COS(RADIANS(E1227))*COS(RADIANS(AC1217))))</f>
        <v>#DIV/0!</v>
      </c>
      <c r="AD1237" t="e">
        <f>IF(DEGREES(ACOS(SIN(RADIANS(G1237))*SIN(RADIANS(E1227))+COS(RADIANS(G1237))*COS(RADIANS(E1227))*COS(RADIANS(AD1217))))&gt;90,0,$F$4*$F$5/E1226^2*(SIN(RADIANS(G1237))*SIN(RADIANS(E1227))+COS(RADIANS(G1237))*COS(RADIANS(E1227))*COS(RADIANS(AD1217))))</f>
        <v>#DIV/0!</v>
      </c>
      <c r="AE1237" t="e">
        <f>IF(DEGREES(ACOS(SIN(RADIANS(G1237))*SIN(RADIANS(E1227))+COS(RADIANS(G1237))*COS(RADIANS(E1227))*COS(RADIANS(AE1217))))&gt;90,0,$F$4*$F$5/E1226^2*(SIN(RADIANS(G1237))*SIN(RADIANS(E1227))+COS(RADIANS(G1237))*COS(RADIANS(E1227))*COS(RADIANS(AE1217))))</f>
        <v>#DIV/0!</v>
      </c>
      <c r="AF1237" t="e">
        <f>IF(DEGREES(ACOS(SIN(RADIANS(G1237))*SIN(RADIANS(E1227))+COS(RADIANS(G1237))*COS(RADIANS(E1227))*COS(RADIANS(AF1217))))&gt;90,0,$F$4*$F$5/E1226^2*(SIN(RADIANS(G1237))*SIN(RADIANS(E1227))+COS(RADIANS(G1237))*COS(RADIANS(E1227))*COS(RADIANS(AF1217))))</f>
        <v>#DIV/0!</v>
      </c>
      <c r="AG1237" t="e">
        <f>IF(DEGREES(ACOS(SIN(RADIANS(G1237))*SIN(RADIANS(E1227))+COS(RADIANS(G1237))*COS(RADIANS(E1227))*COS(RADIANS(AG1217))))&gt;90,0,$F$4*$F$5/E1226^2*(SIN(RADIANS(G1237))*SIN(RADIANS(E1227))+COS(RADIANS(G1237))*COS(RADIANS(E1227))*COS(RADIANS(AG1217))))</f>
        <v>#DIV/0!</v>
      </c>
      <c r="AH1237" t="e">
        <f>IF(DEGREES(ACOS(SIN(RADIANS(G1237))*SIN(RADIANS(E1227))+COS(RADIANS(G1237))*COS(RADIANS(E1227))*COS(RADIANS(AH1217))))&gt;90,0,$F$4*$F$5/E1226^2*(SIN(RADIANS(G1237))*SIN(RADIANS(E1227))+COS(RADIANS(G1237))*COS(RADIANS(E1227))*COS(RADIANS(AH1217))))</f>
        <v>#DIV/0!</v>
      </c>
      <c r="AI1237" t="e">
        <f>IF(DEGREES(ACOS(SIN(RADIANS(G1237))*SIN(RADIANS(E1227))+COS(RADIANS(G1237))*COS(RADIANS(E1227))*COS(RADIANS(AI1217))))&gt;90,0,$F$4*$F$5/E1226^2*(SIN(RADIANS(G1237))*SIN(RADIANS(E1227))+COS(RADIANS(G1237))*COS(RADIANS(E1227))*COS(RADIANS(AI1217))))</f>
        <v>#DIV/0!</v>
      </c>
      <c r="AJ1237" t="e">
        <f>IF(DEGREES(ACOS(SIN(RADIANS(G1237))*SIN(RADIANS(E1227))+COS(RADIANS(G1237))*COS(RADIANS(E1227))*COS(RADIANS(AJ1217))))&gt;90,0,$F$4*$F$5/E1226^2*(SIN(RADIANS(G1237))*SIN(RADIANS(E1227))+COS(RADIANS(G1237))*COS(RADIANS(E1227))*COS(RADIANS(AJ1217))))</f>
        <v>#DIV/0!</v>
      </c>
      <c r="AK1237" t="e">
        <f>IF(DEGREES(ACOS(SIN(RADIANS(G1237))*SIN(RADIANS(E1227))+COS(RADIANS(G1237))*COS(RADIANS(E1227))*COS(RADIANS(AK1217))))&gt;90,0,$F$4*$F$5/E1226^2*(SIN(RADIANS(G1237))*SIN(RADIANS(E1227))+COS(RADIANS(G1237))*COS(RADIANS(E1227))*COS(RADIANS(AK1217))))</f>
        <v>#DIV/0!</v>
      </c>
      <c r="AL1237" t="e">
        <f>IF(DEGREES(ACOS(SIN(RADIANS(G1237))*SIN(RADIANS(E1227))+COS(RADIANS(G1237))*COS(RADIANS(E1227))*COS(RADIANS(AL1217))))&gt;90,0,$F$4*$F$5/E1226^2*(SIN(RADIANS(G1237))*SIN(RADIANS(E1227))+COS(RADIANS(G1237))*COS(RADIANS(E1227))*COS(RADIANS(AL1217))))</f>
        <v>#DIV/0!</v>
      </c>
      <c r="AM1237" t="e">
        <f>IF(DEGREES(ACOS(SIN(RADIANS(G1237))*SIN(RADIANS(E1227))+COS(RADIANS(G1237))*COS(RADIANS(E1227))*COS(RADIANS(AM1217))))&gt;90,0,$F$4*$F$5/E1226^2*(SIN(RADIANS(G1237))*SIN(RADIANS(E1227))+COS(RADIANS(G1237))*COS(RADIANS(E1227))*COS(RADIANS(AM1217))))</f>
        <v>#DIV/0!</v>
      </c>
      <c r="AN1237" t="e">
        <f>IF(DEGREES(ACOS(SIN(RADIANS(G1237))*SIN(RADIANS(E1227))+COS(RADIANS(G1237))*COS(RADIANS(E1227))*COS(RADIANS(AN1217))))&gt;90,0,$F$4*$F$5/E1226^2*(SIN(RADIANS(G1237))*SIN(RADIANS(E1227))+COS(RADIANS(G1237))*COS(RADIANS(E1227))*COS(RADIANS(AN1217))))</f>
        <v>#DIV/0!</v>
      </c>
      <c r="AO1237" t="e">
        <f>IF(DEGREES(ACOS(SIN(RADIANS(G1237))*SIN(RADIANS(E1227))+COS(RADIANS(G1237))*COS(RADIANS(E1227))*COS(RADIANS(AO1217))))&gt;90,0,$F$4*$F$5/E1226^2*(SIN(RADIANS(G1237))*SIN(RADIANS(E1227))+COS(RADIANS(G1237))*COS(RADIANS(E1227))*COS(RADIANS(AO1217))))</f>
        <v>#DIV/0!</v>
      </c>
      <c r="AP1237" t="e">
        <f>IF(DEGREES(ACOS(SIN(RADIANS(G1237))*SIN(RADIANS(E1227))+COS(RADIANS(G1237))*COS(RADIANS(E1227))*COS(RADIANS(AP1217))))&gt;90,0,$F$4*$F$5/E1226^2*(SIN(RADIANS(G1237))*SIN(RADIANS(E1227))+COS(RADIANS(G1237))*COS(RADIANS(E1227))*COS(RADIANS(AP1217))))</f>
        <v>#DIV/0!</v>
      </c>
      <c r="AQ1237" t="e">
        <f>IF(DEGREES(ACOS(SIN(RADIANS(G1237))*SIN(RADIANS(E1227))+COS(RADIANS(G1237))*COS(RADIANS(E1227))*COS(RADIANS(AQ1217))))&gt;90,0,$F$4*$F$5/E1226^2*(SIN(RADIANS(G1237))*SIN(RADIANS(E1227))+COS(RADIANS(G1237))*COS(RADIANS(E1227))*COS(RADIANS(AQ1217))))</f>
        <v>#DIV/0!</v>
      </c>
      <c r="AR1237" t="e">
        <f>IF(DEGREES(ACOS(SIN(RADIANS(G1237))*SIN(RADIANS(E1227))+COS(RADIANS(G1237))*COS(RADIANS(E1227))*COS(RADIANS(AR1217))))&gt;90,0,$F$4*$F$5/E1226^2*(SIN(RADIANS(G1237))*SIN(RADIANS(E1227))+COS(RADIANS(G1237))*COS(RADIANS(E1227))*COS(RADIANS(AR1217))))</f>
        <v>#DIV/0!</v>
      </c>
    </row>
    <row r="1239" spans="2:44" x14ac:dyDescent="0.5">
      <c r="H1239" t="s">
        <v>769</v>
      </c>
      <c r="I1239">
        <v>180</v>
      </c>
      <c r="J1239">
        <v>170</v>
      </c>
      <c r="K1239">
        <v>160</v>
      </c>
      <c r="L1239">
        <v>150</v>
      </c>
      <c r="M1239">
        <v>140</v>
      </c>
      <c r="N1239">
        <v>130</v>
      </c>
      <c r="O1239">
        <v>120</v>
      </c>
      <c r="P1239">
        <v>110</v>
      </c>
      <c r="Q1239">
        <v>100</v>
      </c>
      <c r="R1239">
        <v>90</v>
      </c>
      <c r="S1239">
        <v>80</v>
      </c>
      <c r="T1239">
        <v>70</v>
      </c>
      <c r="U1239">
        <v>60</v>
      </c>
      <c r="V1239">
        <v>50</v>
      </c>
      <c r="W1239">
        <v>40</v>
      </c>
      <c r="X1239">
        <v>30</v>
      </c>
      <c r="Y1239">
        <v>20</v>
      </c>
      <c r="Z1239">
        <v>10</v>
      </c>
      <c r="AA1239">
        <v>0</v>
      </c>
      <c r="AB1239">
        <v>-10</v>
      </c>
      <c r="AC1239">
        <v>-20</v>
      </c>
      <c r="AD1239">
        <v>-30</v>
      </c>
      <c r="AE1239">
        <v>-40</v>
      </c>
      <c r="AF1239">
        <v>-50</v>
      </c>
      <c r="AG1239">
        <v>-60</v>
      </c>
      <c r="AH1239">
        <v>-70</v>
      </c>
      <c r="AI1239">
        <v>-80</v>
      </c>
      <c r="AJ1239">
        <v>-90</v>
      </c>
      <c r="AK1239">
        <v>-100</v>
      </c>
      <c r="AL1239">
        <v>-110</v>
      </c>
      <c r="AM1239">
        <v>-120</v>
      </c>
      <c r="AN1239">
        <v>-130</v>
      </c>
      <c r="AO1239">
        <v>-140</v>
      </c>
      <c r="AP1239">
        <v>-150</v>
      </c>
      <c r="AQ1239">
        <v>-160</v>
      </c>
      <c r="AR1239">
        <v>-170</v>
      </c>
    </row>
    <row r="1240" spans="2:44" x14ac:dyDescent="0.5">
      <c r="H1240" t="s">
        <v>779</v>
      </c>
      <c r="I1240">
        <f>IF(ABS(I1239-E1252)&gt;180,IF(ABS(I1239-E1252)&gt;360,ABS(I1239-E1252)-360,360-ABS(I1239-E1252)),ABS(I1239-E1252))</f>
        <v>180</v>
      </c>
      <c r="J1240">
        <f>IF(ABS(J1239-E1252)&gt;180,IF(ABS(J1239-E1252)&gt;360,ABS(J1239-E1252)-360,360-ABS(J1239-E1252)),ABS(J1239-E1252))</f>
        <v>170</v>
      </c>
      <c r="K1240">
        <f>IF(ABS(K1239-E1252)&gt;180,IF(ABS(K1239-E1252)&gt;360,ABS(K1239-E1252)-360,360-ABS(K1239-E1252)),ABS(K1239-E1252))</f>
        <v>160</v>
      </c>
      <c r="L1240">
        <f>IF(ABS(L1239-E1252)&gt;180,IF(ABS(L1239-E1252)&gt;360,ABS(L1239-E1252)-360,360-ABS(L1239-E1252)),ABS(L1239-E1252))</f>
        <v>150</v>
      </c>
      <c r="M1240">
        <f>IF(ABS(M1239-E1252)&gt;180,IF(ABS(M1239-E1252)&gt;360,ABS(M1239-E1252)-360,360-ABS(M1239-E1252)),ABS(M1239-E1252))</f>
        <v>140</v>
      </c>
      <c r="N1240">
        <f>IF(ABS(N1239-E1252)&gt;180,IF(ABS(N1239-E1252)&gt;360,ABS(N1239-E1252)-360,360-ABS(N1239-E1252)),ABS(N1239-E1252))</f>
        <v>130</v>
      </c>
      <c r="O1240">
        <f>IF(ABS(O1239-E1252)&gt;180,IF(ABS(O1239-E1252)&gt;360,ABS(O1239-E1252)-360,360-ABS(O1239-E1252)),ABS(O1239-E1252))</f>
        <v>120</v>
      </c>
      <c r="P1240">
        <f>IF(ABS(P1239-E1252)&gt;180,IF(ABS(P1239-E1252)&gt;360,ABS(P1239-E1252)-360,360-ABS(P1239-E1252)),ABS(P1239-E1252))</f>
        <v>110</v>
      </c>
      <c r="Q1240">
        <f>IF(ABS(Q1239-E1252)&gt;180,IF(ABS(Q1239-E1252)&gt;360,ABS(Q1239-E1252)-360,360-ABS(Q1239-E1252)),ABS(Q1239-E1252))</f>
        <v>100</v>
      </c>
      <c r="R1240">
        <f>IF(ABS(R1239-E1252)&gt;180,IF(ABS(R1239-E1252)&gt;360,ABS(R1239-E1252)-360,360-ABS(R1239-E1252)),ABS(R1239-E1252))</f>
        <v>90</v>
      </c>
      <c r="S1240">
        <f>IF(ABS(S1239-E1252)&gt;180,IF(ABS(S1239-E1252)&gt;360,ABS(S1239-E1252)-360,360-ABS(S1239-E1252)),ABS(S1239-E1252))</f>
        <v>80</v>
      </c>
      <c r="T1240">
        <f>IF(ABS(T1239-E1252)&gt;180,IF(ABS(T1239-E1252)&gt;360,ABS(T1239-E1252)-360,360-ABS(T1239-E1252)),ABS(T1239-E1252))</f>
        <v>70</v>
      </c>
      <c r="U1240">
        <f>IF(ABS(U1239-E1252)&gt;180,IF(ABS(U1239-E1252)&gt;360,ABS(U1239-E1252)-360,360-ABS(U1239-E1252)),ABS(U1239-E1252))</f>
        <v>60</v>
      </c>
      <c r="V1240">
        <f>IF(ABS(V1239-E1252)&gt;180,IF(ABS(V1239-E1252)&gt;360,ABS(V1239-E1252)-360,360-ABS(V1239-E1252)),ABS(V1239-E1252))</f>
        <v>50</v>
      </c>
      <c r="W1240">
        <f>IF(ABS(W1239-E1252)&gt;180,IF(ABS(W1239-E1252)&gt;360,ABS(W1239-E1252)-360,360-ABS(W1239-E1252)),ABS(W1239-E1252))</f>
        <v>40</v>
      </c>
      <c r="X1240">
        <f>IF(ABS(X1239-E1252)&gt;180,IF(ABS(X1239-E1252)&gt;360,ABS(X1239-E1252)-360,360-ABS(X1239-E1252)),ABS(X1239-E1252))</f>
        <v>30</v>
      </c>
      <c r="Y1240">
        <f>IF(ABS(Y1239-E1252)&gt;180,IF(ABS(Y1239-E1252)&gt;360,ABS(Y1239-E1252)-360,360-ABS(Y1239-E1252)),ABS(Y1239-E1252))</f>
        <v>20</v>
      </c>
      <c r="Z1240">
        <f>IF(ABS(Z1239-E1252)&gt;180,IF(ABS(Z1239-E1252)&gt;360,ABS(Z1239-E1252)-360,360-ABS(Z1239-E1252)),ABS(Z1239-E1252))</f>
        <v>10</v>
      </c>
      <c r="AA1240">
        <f>IF(ABS(AA1239-E1252)&gt;180,IF(ABS(AA1239-E1252)&gt;360,ABS(AA1239-E1252)-360,360-ABS(AA1239-E1252)),ABS(AA1239-E1252))</f>
        <v>0</v>
      </c>
      <c r="AB1240">
        <f>IF(ABS(AB1239-E1252)&gt;180,IF(ABS(AB1239-E1252)&gt;360,ABS(AB1239-E1252)-360,360-ABS(AB1239-E1252)),ABS(AB1239-E1252))</f>
        <v>10</v>
      </c>
      <c r="AC1240">
        <f>IF(ABS(AC1239-E1252)&gt;180,IF(ABS(AC1239-E1252)&gt;360,ABS(AC1239-E1252)-360,360-ABS(AC1239-E1252)),ABS(AC1239-E1252))</f>
        <v>20</v>
      </c>
      <c r="AD1240">
        <f>IF(ABS(AD1239-E1252)&gt;180,IF(ABS(AD1239-E1252)&gt;360,ABS(AD1239-E1252)-360,360-ABS(AD1239-E1252)),ABS(AD1239-E1252))</f>
        <v>30</v>
      </c>
      <c r="AE1240">
        <f>IF(ABS(AE1239-E1252)&gt;180,IF(ABS(AE1239-E1252)&gt;360,ABS(AE1239-E1252)-360,360-ABS(AE1239-E1252)),ABS(AE1239-E1252))</f>
        <v>40</v>
      </c>
      <c r="AF1240">
        <f>IF(ABS(AF1239-E1252)&gt;180,IF(ABS(AF1239-E1252)&gt;360,ABS(AF1239-E1252)-360,360-ABS(AF1239-E1252)),ABS(AF1239-E1252))</f>
        <v>50</v>
      </c>
      <c r="AG1240">
        <f>IF(ABS(AG1239-E1252)&gt;180,IF(ABS(AG1239-E1252)&gt;360,ABS(AG1239-E1252)-360,360-ABS(AG1239-E1252)),ABS(AG1239-E1252))</f>
        <v>60</v>
      </c>
      <c r="AH1240">
        <f>IF(ABS(AH1239-E1252)&gt;180,IF(ABS(AH1239-E1252)&gt;360,ABS(AH1239-E1252)-360,360-ABS(AH1239-E1252)),ABS(AH1239-E1252))</f>
        <v>70</v>
      </c>
      <c r="AI1240">
        <f>IF(ABS(AI1239-E1252)&gt;180,IF(ABS(AI1239-E1252)&gt;360,ABS(AI1239-E1252)-360,360-ABS(AI1239-E1252)),ABS(AI1239-E1252))</f>
        <v>80</v>
      </c>
      <c r="AJ1240">
        <f>IF(ABS(AJ1239-E1252)&gt;180,IF(ABS(AJ1239-E1252)&gt;360,ABS(AJ1239-E1252)-360,360-ABS(AJ1239-E1252)),ABS(AJ1239-E1252))</f>
        <v>90</v>
      </c>
      <c r="AK1240">
        <f>IF(ABS(AK1239-E1252)&gt;180,IF(ABS(AK1239-E1252)&gt;360,ABS(AK1239-E1252)-360,360-ABS(AK1239-E1252)),ABS(AK1239-E1252))</f>
        <v>100</v>
      </c>
      <c r="AL1240">
        <f>IF(ABS(AL1239-E1252)&gt;180,IF(ABS(AL1239-E1252)&gt;360,ABS(AL1239-E1252)-360,360-ABS(AL1239-E1252)),ABS(AL1239-E1252))</f>
        <v>110</v>
      </c>
      <c r="AM1240">
        <f>IF(ABS(AM1239-E1252)&gt;180,IF(ABS(AM1239-E1252)&gt;360,ABS(AM1239-E1252)-360,360-ABS(AM1239-E1252)),ABS(AM1239-E1252))</f>
        <v>120</v>
      </c>
      <c r="AN1240">
        <f>IF(ABS(AN1239-E1252)&gt;180,IF(ABS(AN1239-E1252)&gt;360,ABS(AN1239-E1252)-360,360-ABS(AN1239-E1252)),ABS(AN1239-E1252))</f>
        <v>130</v>
      </c>
      <c r="AO1240">
        <f>IF(ABS(AO1239-E1252)&gt;180,IF(ABS(AO1239-E1252)&gt;360,ABS(AO1239-E1252)-360,360-ABS(AO1239-E1252)),ABS(AO1239-E1252))</f>
        <v>140</v>
      </c>
      <c r="AP1240">
        <f>IF(ABS(AP1239-E1252)&gt;180,IF(ABS(AP1239-E1252)&gt;360,ABS(AP1239-E1252)-360,360-ABS(AP1239-E1252)),ABS(AP1239-E1252))</f>
        <v>150</v>
      </c>
      <c r="AQ1240">
        <f>IF(ABS(AQ1239-E1252)&gt;180,IF(ABS(AQ1239-E1252)&gt;360,ABS(AQ1239-E1252)-360,360-ABS(AQ1239-E1252)),ABS(AQ1239-E1252))</f>
        <v>160</v>
      </c>
      <c r="AR1240">
        <f>IF(ABS(AR1239-E1252)&gt;180,IF(ABS(AR1239-E1252)&gt;360,ABS(AR1239-E1252)-360,360-ABS(AR1239-E1252)),ABS(AR1239-E1252))</f>
        <v>170</v>
      </c>
    </row>
    <row r="1241" spans="2:44" x14ac:dyDescent="0.5">
      <c r="G1241" t="s">
        <v>734</v>
      </c>
    </row>
    <row r="1242" spans="2:44" x14ac:dyDescent="0.5">
      <c r="B1242" t="s">
        <v>788</v>
      </c>
      <c r="E1242">
        <v>520</v>
      </c>
      <c r="G1242">
        <v>90</v>
      </c>
      <c r="I1242" t="e">
        <f>IF(DEGREES(ACOS(SIN(RADIANS(G1242))*SIN(RADIANS(E1250))+COS(RADIANS(G1242))*COS(RADIANS(E1250))*COS(RADIANS(I1240))))&gt;90,0,$F$4*$F$5/E1249^2*(SIN(RADIANS(G1242))*SIN(RADIANS(E1250))+COS(RADIANS(G1242))*COS(RADIANS(E1250))*COS(RADIANS(I1240))))</f>
        <v>#DIV/0!</v>
      </c>
      <c r="J1242" t="e">
        <f>IF(DEGREES(ACOS(SIN(RADIANS(G1242))*SIN(RADIANS(E1250))+COS(RADIANS(G1242))*COS(RADIANS(E1250))*COS(RADIANS(J1240))))&gt;90,0,$F$4*$F$5/E1249^2*(SIN(RADIANS(G1242))*SIN(RADIANS(E1250))+COS(RADIANS(G1242))*COS(RADIANS(E1250))*COS(RADIANS(J1240))))</f>
        <v>#DIV/0!</v>
      </c>
      <c r="K1242" t="e">
        <f>IF(DEGREES(ACOS(SIN(RADIANS(G1242))*SIN(RADIANS(E1250))+COS(RADIANS(G1242))*COS(RADIANS(E1250))*COS(RADIANS(K1240))))&gt;90,0,$F$4*$F$5/E1249^2*(SIN(RADIANS(G1242))*SIN(RADIANS(E1250))+COS(RADIANS(G1242))*COS(RADIANS(E1250))*COS(RADIANS(K1240))))</f>
        <v>#DIV/0!</v>
      </c>
      <c r="L1242" t="e">
        <f>IF(DEGREES(ACOS(SIN(RADIANS(G1242))*SIN(RADIANS(E1250))+COS(RADIANS(G1242))*COS(RADIANS(E1250))*COS(RADIANS(L1240))))&gt;90,0,$F$4*$F$5/E1249^2*(SIN(RADIANS(G1242))*SIN(RADIANS(E1250))+COS(RADIANS(G1242))*COS(RADIANS(E1250))*COS(RADIANS(L1240))))</f>
        <v>#DIV/0!</v>
      </c>
      <c r="M1242" t="e">
        <f>IF(DEGREES(ACOS(SIN(RADIANS(G1242))*SIN(RADIANS(E1250))+COS(RADIANS(G1242))*COS(RADIANS(E1250))*COS(RADIANS(M1240))))&gt;90,0,$F$4*$F$5/E1249^2*(SIN(RADIANS(G1242))*SIN(RADIANS(E1250))+COS(RADIANS(G1242))*COS(RADIANS(E1250))*COS(RADIANS(M1240))))</f>
        <v>#DIV/0!</v>
      </c>
      <c r="N1242" t="e">
        <f>IF(DEGREES(ACOS(SIN(RADIANS(G1242))*SIN(RADIANS(E1250))+COS(RADIANS(G1242))*COS(RADIANS(E1250))*COS(RADIANS(N1240))))&gt;90,0,$F$4*$F$5/E1249^2*(SIN(RADIANS(G1242))*SIN(RADIANS(E1250))+COS(RADIANS(G1242))*COS(RADIANS(E1250))*COS(RADIANS(N1240))))</f>
        <v>#DIV/0!</v>
      </c>
      <c r="O1242" t="e">
        <f>IF(DEGREES(ACOS(SIN(RADIANS(G1242))*SIN(RADIANS(E1250))+COS(RADIANS(G1242))*COS(RADIANS(E1250))*COS(RADIANS(O1240))))&gt;90,0,$F$4*$F$5/E1249^2*(SIN(RADIANS(G1242))*SIN(RADIANS(E1250))+COS(RADIANS(G1242))*COS(RADIANS(E1250))*COS(RADIANS(O1240))))</f>
        <v>#DIV/0!</v>
      </c>
      <c r="P1242" t="e">
        <f>IF(DEGREES(ACOS(SIN(RADIANS(G1242))*SIN(RADIANS(E1250))+COS(RADIANS(G1242))*COS(RADIANS(E1250))*COS(RADIANS(P1240))))&gt;90,0,$F$4*$F$5/E1249^2*(SIN(RADIANS(G1242))*SIN(RADIANS(E1250))+COS(RADIANS(G1242))*COS(RADIANS(E1250))*COS(RADIANS(P1240))))</f>
        <v>#DIV/0!</v>
      </c>
      <c r="Q1242" t="e">
        <f>IF(DEGREES(ACOS(SIN(RADIANS(G1242))*SIN(RADIANS(E1250))+COS(RADIANS(G1242))*COS(RADIANS(E1250))*COS(RADIANS(Q1240))))&gt;90,0,$F$4*$F$5/E1249^2*(SIN(RADIANS(G1242))*SIN(RADIANS(E1250))+COS(RADIANS(G1242))*COS(RADIANS(E1250))*COS(RADIANS(Q1240))))</f>
        <v>#DIV/0!</v>
      </c>
      <c r="R1242" t="e">
        <f>IF(DEGREES(ACOS(SIN(RADIANS(G1242))*SIN(RADIANS(E1250))+COS(RADIANS(G1242))*COS(RADIANS(E1250))*COS(RADIANS(R1240))))&gt;90,0,$F$4*$F$5/E1249^2*(SIN(RADIANS(G1242))*SIN(RADIANS(E1250))+COS(RADIANS(G1242))*COS(RADIANS(E1250))*COS(RADIANS(R1240))))</f>
        <v>#DIV/0!</v>
      </c>
      <c r="S1242" t="e">
        <f>IF(DEGREES(ACOS(SIN(RADIANS(G1242))*SIN(RADIANS(E1250))+COS(RADIANS(G1242))*COS(RADIANS(E1250))*COS(RADIANS(S1240))))&gt;90,0,$F$4*$F$5/E1249^2*(SIN(RADIANS(G1242))*SIN(RADIANS(E1250))+COS(RADIANS(G1242))*COS(RADIANS(E1250))*COS(RADIANS(S1240))))</f>
        <v>#DIV/0!</v>
      </c>
      <c r="T1242" t="e">
        <f>IF(DEGREES(ACOS(SIN(RADIANS(G1242))*SIN(RADIANS(E1250))+COS(RADIANS(G1242))*COS(RADIANS(E1250))*COS(RADIANS(T1240))))&gt;90,0,$F$4*$F$5/E1249^2*(SIN(RADIANS(G1242))*SIN(RADIANS(E1250))+COS(RADIANS(G1242))*COS(RADIANS(E1250))*COS(RADIANS(T1240))))</f>
        <v>#DIV/0!</v>
      </c>
      <c r="U1242" t="e">
        <f>IF(DEGREES(ACOS(SIN(RADIANS(G1242))*SIN(RADIANS(E1250))+COS(RADIANS(G1242))*COS(RADIANS(E1250))*COS(RADIANS(U1240))))&gt;90,0,$F$4*$F$5/E1249^2*(SIN(RADIANS(G1242))*SIN(RADIANS(E1250))+COS(RADIANS(G1242))*COS(RADIANS(E1250))*COS(RADIANS(U1240))))</f>
        <v>#DIV/0!</v>
      </c>
      <c r="V1242" t="e">
        <f>IF(DEGREES(ACOS(SIN(RADIANS(G1242))*SIN(RADIANS(E1250))+COS(RADIANS(G1242))*COS(RADIANS(E1250))*COS(RADIANS(V1240))))&gt;90,0,$F$4*$F$5/E1249^2*(SIN(RADIANS(G1242))*SIN(RADIANS(E1250))+COS(RADIANS(G1242))*COS(RADIANS(E1250))*COS(RADIANS(V1240))))</f>
        <v>#DIV/0!</v>
      </c>
      <c r="W1242" t="e">
        <f>IF(DEGREES(ACOS(SIN(RADIANS(G1242))*SIN(RADIANS(E1250))+COS(RADIANS(G1242))*COS(RADIANS(E1250))*COS(RADIANS(W1240))))&gt;90,0,$F$4*$F$5/E1249^2*(SIN(RADIANS(G1242))*SIN(RADIANS(E1250))+COS(RADIANS(G1242))*COS(RADIANS(E1250))*COS(RADIANS(W1240))))</f>
        <v>#DIV/0!</v>
      </c>
      <c r="X1242" t="e">
        <f>IF(DEGREES(ACOS(SIN(RADIANS(G1242))*SIN(RADIANS(E1250))+COS(RADIANS(G1242))*COS(RADIANS(E1250))*COS(RADIANS(X1240))))&gt;90,0,$F$4*$F$5/E1249^2*(SIN(RADIANS(G1242))*SIN(RADIANS(E1250))+COS(RADIANS(G1242))*COS(RADIANS(E1250))*COS(RADIANS(X1240))))</f>
        <v>#DIV/0!</v>
      </c>
      <c r="Y1242" t="e">
        <f>IF(DEGREES(ACOS(SIN(RADIANS(G1242))*SIN(RADIANS(E1250))+COS(RADIANS(G1242))*COS(RADIANS(E1250))*COS(RADIANS(Y1240))))&gt;90,0,$F$4*$F$5/E1249^2*(SIN(RADIANS(G1242))*SIN(RADIANS(E1250))+COS(RADIANS(G1242))*COS(RADIANS(E1250))*COS(RADIANS(Y1240))))</f>
        <v>#DIV/0!</v>
      </c>
      <c r="Z1242" t="e">
        <f>IF(DEGREES(ACOS(SIN(RADIANS(G1242))*SIN(RADIANS(E1250))+COS(RADIANS(G1242))*COS(RADIANS(E1250))*COS(RADIANS(Z1240))))&gt;90,0,$F$4*$F$5/E1249^2*(SIN(RADIANS(G1242))*SIN(RADIANS(E1250))+COS(RADIANS(G1242))*COS(RADIANS(E1250))*COS(RADIANS(Z1240))))</f>
        <v>#DIV/0!</v>
      </c>
      <c r="AA1242" t="e">
        <f>IF(DEGREES(ACOS(SIN(RADIANS(G1242))*SIN(RADIANS(E1250))+COS(RADIANS(G1242))*COS(RADIANS(E1250))*COS(RADIANS(AA1240))))&gt;90,0,$F$4*$F$5/E1249^2*(SIN(RADIANS(G1242))*SIN(RADIANS(E1250))+COS(RADIANS(G1242))*COS(RADIANS(E1250))*COS(RADIANS(AA1240))))</f>
        <v>#DIV/0!</v>
      </c>
      <c r="AB1242" t="e">
        <f>IF(DEGREES(ACOS(SIN(RADIANS(G1242))*SIN(RADIANS(E1250))+COS(RADIANS(G1242))*COS(RADIANS(E1250))*COS(RADIANS(AB1240))))&gt;90,0,$F$4*$F$5/E1249^2*(SIN(RADIANS(G1242))*SIN(RADIANS(E1250))+COS(RADIANS(G1242))*COS(RADIANS(E1250))*COS(RADIANS(AB1240))))</f>
        <v>#DIV/0!</v>
      </c>
      <c r="AC1242" t="e">
        <f>IF(DEGREES(ACOS(SIN(RADIANS(G1242))*SIN(RADIANS(E1250))+COS(RADIANS(G1242))*COS(RADIANS(E1250))*COS(RADIANS(AC1240))))&gt;90,0,$F$4*$F$5/E1249^2*(SIN(RADIANS(G1242))*SIN(RADIANS(E1250))+COS(RADIANS(G1242))*COS(RADIANS(E1250))*COS(RADIANS(AC1240))))</f>
        <v>#DIV/0!</v>
      </c>
      <c r="AD1242" t="e">
        <f>IF(DEGREES(ACOS(SIN(RADIANS(G1242))*SIN(RADIANS(E1250))+COS(RADIANS(G1242))*COS(RADIANS(E1250))*COS(RADIANS(AD1240))))&gt;90,0,$F$4*$F$5/E1249^2*(SIN(RADIANS(G1242))*SIN(RADIANS(E1250))+COS(RADIANS(G1242))*COS(RADIANS(E1250))*COS(RADIANS(AD1240))))</f>
        <v>#DIV/0!</v>
      </c>
      <c r="AE1242" t="e">
        <f>IF(DEGREES(ACOS(SIN(RADIANS(G1242))*SIN(RADIANS(E1250))+COS(RADIANS(G1242))*COS(RADIANS(E1250))*COS(RADIANS(AE1240))))&gt;90,0,$F$4*$F$5/E1249^2*(SIN(RADIANS(G1242))*SIN(RADIANS(E1250))+COS(RADIANS(G1242))*COS(RADIANS(E1250))*COS(RADIANS(AE1240))))</f>
        <v>#DIV/0!</v>
      </c>
      <c r="AF1242" t="e">
        <f>IF(DEGREES(ACOS(SIN(RADIANS(G1242))*SIN(RADIANS(E1250))+COS(RADIANS(G1242))*COS(RADIANS(E1250))*COS(RADIANS(AF1240))))&gt;90,0,$F$4*$F$5/E1249^2*(SIN(RADIANS(G1242))*SIN(RADIANS(E1250))+COS(RADIANS(G1242))*COS(RADIANS(E1250))*COS(RADIANS(AF1240))))</f>
        <v>#DIV/0!</v>
      </c>
      <c r="AG1242" t="e">
        <f>IF(DEGREES(ACOS(SIN(RADIANS(G1242))*SIN(RADIANS(E1250))+COS(RADIANS(G1242))*COS(RADIANS(E1250))*COS(RADIANS(AG1240))))&gt;90,0,$F$4*$F$5/E1249^2*(SIN(RADIANS(G1242))*SIN(RADIANS(E1250))+COS(RADIANS(G1242))*COS(RADIANS(E1250))*COS(RADIANS(AG1240))))</f>
        <v>#DIV/0!</v>
      </c>
      <c r="AH1242" t="e">
        <f>IF(DEGREES(ACOS(SIN(RADIANS(G1242))*SIN(RADIANS(E1250))+COS(RADIANS(G1242))*COS(RADIANS(E1250))*COS(RADIANS(AH1240))))&gt;90,0,$F$4*$F$5/E1249^2*(SIN(RADIANS(G1242))*SIN(RADIANS(E1250))+COS(RADIANS(G1242))*COS(RADIANS(E1250))*COS(RADIANS(AH1240))))</f>
        <v>#DIV/0!</v>
      </c>
      <c r="AI1242" t="e">
        <f>IF(DEGREES(ACOS(SIN(RADIANS(G1242))*SIN(RADIANS(E1250))+COS(RADIANS(G1242))*COS(RADIANS(E1250))*COS(RADIANS(AI1240))))&gt;90,0,$F$4*$F$5/E1249^2*(SIN(RADIANS(G1242))*SIN(RADIANS(E1250))+COS(RADIANS(G1242))*COS(RADIANS(E1250))*COS(RADIANS(AI1240))))</f>
        <v>#DIV/0!</v>
      </c>
      <c r="AJ1242" t="e">
        <f>IF(DEGREES(ACOS(SIN(RADIANS(G1242))*SIN(RADIANS(E1250))+COS(RADIANS(G1242))*COS(RADIANS(E1250))*COS(RADIANS(AJ1240))))&gt;90,0,$F$4*$F$5/E1249^2*(SIN(RADIANS(G1242))*SIN(RADIANS(E1250))+COS(RADIANS(G1242))*COS(RADIANS(E1250))*COS(RADIANS(AJ1240))))</f>
        <v>#DIV/0!</v>
      </c>
      <c r="AK1242" t="e">
        <f>IF(DEGREES(ACOS(SIN(RADIANS(G1242))*SIN(RADIANS(E1250))+COS(RADIANS(G1242))*COS(RADIANS(E1250))*COS(RADIANS(AK1240))))&gt;90,0,$F$4*$F$5/E1249^2*(SIN(RADIANS(G1242))*SIN(RADIANS(E1250))+COS(RADIANS(G1242))*COS(RADIANS(E1250))*COS(RADIANS(AK1240))))</f>
        <v>#DIV/0!</v>
      </c>
      <c r="AL1242" t="e">
        <f>IF(DEGREES(ACOS(SIN(RADIANS(G1242))*SIN(RADIANS(E1250))+COS(RADIANS(G1242))*COS(RADIANS(E1250))*COS(RADIANS(AL1240))))&gt;90,0,$F$4*$F$5/E1249^2*(SIN(RADIANS(G1242))*SIN(RADIANS(E1250))+COS(RADIANS(G1242))*COS(RADIANS(E1250))*COS(RADIANS(AL1240))))</f>
        <v>#DIV/0!</v>
      </c>
      <c r="AM1242" t="e">
        <f>IF(DEGREES(ACOS(SIN(RADIANS(G1242))*SIN(RADIANS(E1250))+COS(RADIANS(G1242))*COS(RADIANS(E1250))*COS(RADIANS(AM1240))))&gt;90,0,$F$4*$F$5/E1249^2*(SIN(RADIANS(G1242))*SIN(RADIANS(E1250))+COS(RADIANS(G1242))*COS(RADIANS(E1250))*COS(RADIANS(AM1240))))</f>
        <v>#DIV/0!</v>
      </c>
      <c r="AN1242" t="e">
        <f>IF(DEGREES(ACOS(SIN(RADIANS(G1242))*SIN(RADIANS(E1250))+COS(RADIANS(G1242))*COS(RADIANS(E1250))*COS(RADIANS(AN1240))))&gt;90,0,$F$4*$F$5/E1249^2*(SIN(RADIANS(G1242))*SIN(RADIANS(E1250))+COS(RADIANS(G1242))*COS(RADIANS(E1250))*COS(RADIANS(AN1240))))</f>
        <v>#DIV/0!</v>
      </c>
      <c r="AO1242" t="e">
        <f>IF(DEGREES(ACOS(SIN(RADIANS(G1242))*SIN(RADIANS(E1250))+COS(RADIANS(G1242))*COS(RADIANS(E1250))*COS(RADIANS(AO1240))))&gt;90,0,$F$4*$F$5/E1249^2*(SIN(RADIANS(G1242))*SIN(RADIANS(E1250))+COS(RADIANS(G1242))*COS(RADIANS(E1250))*COS(RADIANS(AO1240))))</f>
        <v>#DIV/0!</v>
      </c>
      <c r="AP1242" t="e">
        <f>IF(DEGREES(ACOS(SIN(RADIANS(G1242))*SIN(RADIANS(E1250))+COS(RADIANS(G1242))*COS(RADIANS(E1250))*COS(RADIANS(AP1240))))&gt;90,0,$F$4*$F$5/E1249^2*(SIN(RADIANS(G1242))*SIN(RADIANS(E1250))+COS(RADIANS(G1242))*COS(RADIANS(E1250))*COS(RADIANS(AP1240))))</f>
        <v>#DIV/0!</v>
      </c>
      <c r="AQ1242" t="e">
        <f>IF(DEGREES(ACOS(SIN(RADIANS(G1242))*SIN(RADIANS(E1250))+COS(RADIANS(G1242))*COS(RADIANS(E1250))*COS(RADIANS(AQ1240))))&gt;90,0,$F$4*$F$5/E1249^2*(SIN(RADIANS(G1242))*SIN(RADIANS(E1250))+COS(RADIANS(G1242))*COS(RADIANS(E1250))*COS(RADIANS(AQ1240))))</f>
        <v>#DIV/0!</v>
      </c>
      <c r="AR1242" t="e">
        <f>IF(DEGREES(ACOS(SIN(RADIANS(G1242))*SIN(RADIANS(E1250))+COS(RADIANS(G1242))*COS(RADIANS(E1250))*COS(RADIANS(AR1240))))&gt;90,0,$F$4*$F$5/E1249^2*(SIN(RADIANS(G1242))*SIN(RADIANS(E1250))+COS(RADIANS(G1242))*COS(RADIANS(E1250))*COS(RADIANS(AR1240))))</f>
        <v>#DIV/0!</v>
      </c>
    </row>
    <row r="1243" spans="2:44" x14ac:dyDescent="0.5">
      <c r="B1243" t="s">
        <v>726</v>
      </c>
      <c r="E1243" cm="1">
        <f t="array" ref="E1243">INDEX($D$1751:$AM$1751,0,MATCH(E1242-IF(E1242&lt;360,0,360),$D$1700:$AM$1700,0))+IF(E1242&gt;350,360,0)</f>
        <v>520</v>
      </c>
      <c r="G1243">
        <v>80</v>
      </c>
      <c r="I1243">
        <f>IF(DEGREES(ACOS(SIN(RADIANS(G1243))*SIN(RADIANS(E1250))+COS(RADIANS(G1243))*COS(RADIANS(E1250))*COS(RADIANS(I1240))))&gt;90,0,$F$4*$F$5/E1249^2*(SIN(RADIANS(G1243))*SIN(RADIANS(E1250))+COS(RADIANS(G1243))*COS(RADIANS(E1250))*COS(RADIANS(I1240))))</f>
        <v>0</v>
      </c>
      <c r="J1243">
        <f>IF(DEGREES(ACOS(SIN(RADIANS(G1243))*SIN(RADIANS(E1250))+COS(RADIANS(G1243))*COS(RADIANS(E1250))*COS(RADIANS(J1240))))&gt;90,0,$F$4*$F$5/E1249^2*(SIN(RADIANS(G1243))*SIN(RADIANS(E1250))+COS(RADIANS(G1243))*COS(RADIANS(E1250))*COS(RADIANS(J1240))))</f>
        <v>0</v>
      </c>
      <c r="K1243">
        <f>IF(DEGREES(ACOS(SIN(RADIANS(G1243))*SIN(RADIANS(E1250))+COS(RADIANS(G1243))*COS(RADIANS(E1250))*COS(RADIANS(K1240))))&gt;90,0,$F$4*$F$5/E1249^2*(SIN(RADIANS(G1243))*SIN(RADIANS(E1250))+COS(RADIANS(G1243))*COS(RADIANS(E1250))*COS(RADIANS(K1240))))</f>
        <v>0</v>
      </c>
      <c r="L1243">
        <f>IF(DEGREES(ACOS(SIN(RADIANS(G1243))*SIN(RADIANS(E1250))+COS(RADIANS(G1243))*COS(RADIANS(E1250))*COS(RADIANS(L1240))))&gt;90,0,$F$4*$F$5/E1249^2*(SIN(RADIANS(G1243))*SIN(RADIANS(E1250))+COS(RADIANS(G1243))*COS(RADIANS(E1250))*COS(RADIANS(L1240))))</f>
        <v>0</v>
      </c>
      <c r="M1243">
        <f>IF(DEGREES(ACOS(SIN(RADIANS(G1243))*SIN(RADIANS(E1250))+COS(RADIANS(G1243))*COS(RADIANS(E1250))*COS(RADIANS(M1240))))&gt;90,0,$F$4*$F$5/E1249^2*(SIN(RADIANS(G1243))*SIN(RADIANS(E1250))+COS(RADIANS(G1243))*COS(RADIANS(E1250))*COS(RADIANS(M1240))))</f>
        <v>0</v>
      </c>
      <c r="N1243">
        <f>IF(DEGREES(ACOS(SIN(RADIANS(G1243))*SIN(RADIANS(E1250))+COS(RADIANS(G1243))*COS(RADIANS(E1250))*COS(RADIANS(N1240))))&gt;90,0,$F$4*$F$5/E1249^2*(SIN(RADIANS(G1243))*SIN(RADIANS(E1250))+COS(RADIANS(G1243))*COS(RADIANS(E1250))*COS(RADIANS(N1240))))</f>
        <v>0</v>
      </c>
      <c r="O1243">
        <f>IF(DEGREES(ACOS(SIN(RADIANS(G1243))*SIN(RADIANS(E1250))+COS(RADIANS(G1243))*COS(RADIANS(E1250))*COS(RADIANS(O1240))))&gt;90,0,$F$4*$F$5/E1249^2*(SIN(RADIANS(G1243))*SIN(RADIANS(E1250))+COS(RADIANS(G1243))*COS(RADIANS(E1250))*COS(RADIANS(O1240))))</f>
        <v>0</v>
      </c>
      <c r="P1243">
        <f>IF(DEGREES(ACOS(SIN(RADIANS(G1243))*SIN(RADIANS(E1250))+COS(RADIANS(G1243))*COS(RADIANS(E1250))*COS(RADIANS(P1240))))&gt;90,0,$F$4*$F$5/E1249^2*(SIN(RADIANS(G1243))*SIN(RADIANS(E1250))+COS(RADIANS(G1243))*COS(RADIANS(E1250))*COS(RADIANS(P1240))))</f>
        <v>0</v>
      </c>
      <c r="Q1243">
        <f>IF(DEGREES(ACOS(SIN(RADIANS(G1243))*SIN(RADIANS(E1250))+COS(RADIANS(G1243))*COS(RADIANS(E1250))*COS(RADIANS(Q1240))))&gt;90,0,$F$4*$F$5/E1249^2*(SIN(RADIANS(G1243))*SIN(RADIANS(E1250))+COS(RADIANS(G1243))*COS(RADIANS(E1250))*COS(RADIANS(Q1240))))</f>
        <v>0</v>
      </c>
      <c r="R1243" t="e">
        <f>IF(DEGREES(ACOS(SIN(RADIANS(G1243))*SIN(RADIANS(E1250))+COS(RADIANS(G1243))*COS(RADIANS(E1250))*COS(RADIANS(R1240))))&gt;90,0,$F$4*$F$5/E1249^2*(SIN(RADIANS(G1243))*SIN(RADIANS(E1250))+COS(RADIANS(G1243))*COS(RADIANS(E1250))*COS(RADIANS(R1240))))</f>
        <v>#DIV/0!</v>
      </c>
      <c r="S1243" t="e">
        <f>IF(DEGREES(ACOS(SIN(RADIANS(G1243))*SIN(RADIANS(E1250))+COS(RADIANS(G1243))*COS(RADIANS(E1250))*COS(RADIANS(S1240))))&gt;90,0,$F$4*$F$5/E1249^2*(SIN(RADIANS(G1243))*SIN(RADIANS(E1250))+COS(RADIANS(G1243))*COS(RADIANS(E1250))*COS(RADIANS(S1240))))</f>
        <v>#DIV/0!</v>
      </c>
      <c r="T1243" t="e">
        <f>IF(DEGREES(ACOS(SIN(RADIANS(G1243))*SIN(RADIANS(E1250))+COS(RADIANS(G1243))*COS(RADIANS(E1250))*COS(RADIANS(T1240))))&gt;90,0,$F$4*$F$5/E1249^2*(SIN(RADIANS(G1243))*SIN(RADIANS(E1250))+COS(RADIANS(G1243))*COS(RADIANS(E1250))*COS(RADIANS(T1240))))</f>
        <v>#DIV/0!</v>
      </c>
      <c r="U1243" t="e">
        <f>IF(DEGREES(ACOS(SIN(RADIANS(G1243))*SIN(RADIANS(E1250))+COS(RADIANS(G1243))*COS(RADIANS(E1250))*COS(RADIANS(U1240))))&gt;90,0,$F$4*$F$5/E1249^2*(SIN(RADIANS(G1243))*SIN(RADIANS(E1250))+COS(RADIANS(G1243))*COS(RADIANS(E1250))*COS(RADIANS(U1240))))</f>
        <v>#DIV/0!</v>
      </c>
      <c r="V1243" t="e">
        <f>IF(DEGREES(ACOS(SIN(RADIANS(G1243))*SIN(RADIANS(E1250))+COS(RADIANS(G1243))*COS(RADIANS(E1250))*COS(RADIANS(V1240))))&gt;90,0,$F$4*$F$5/E1249^2*(SIN(RADIANS(G1243))*SIN(RADIANS(E1250))+COS(RADIANS(G1243))*COS(RADIANS(E1250))*COS(RADIANS(V1240))))</f>
        <v>#DIV/0!</v>
      </c>
      <c r="W1243" t="e">
        <f>IF(DEGREES(ACOS(SIN(RADIANS(G1243))*SIN(RADIANS(E1250))+COS(RADIANS(G1243))*COS(RADIANS(E1250))*COS(RADIANS(W1240))))&gt;90,0,$F$4*$F$5/E1249^2*(SIN(RADIANS(G1243))*SIN(RADIANS(E1250))+COS(RADIANS(G1243))*COS(RADIANS(E1250))*COS(RADIANS(W1240))))</f>
        <v>#DIV/0!</v>
      </c>
      <c r="X1243" t="e">
        <f>IF(DEGREES(ACOS(SIN(RADIANS(G1243))*SIN(RADIANS(E1250))+COS(RADIANS(G1243))*COS(RADIANS(E1250))*COS(RADIANS(X1240))))&gt;90,0,$F$4*$F$5/E1249^2*(SIN(RADIANS(G1243))*SIN(RADIANS(E1250))+COS(RADIANS(G1243))*COS(RADIANS(E1250))*COS(RADIANS(X1240))))</f>
        <v>#DIV/0!</v>
      </c>
      <c r="Y1243" t="e">
        <f>IF(DEGREES(ACOS(SIN(RADIANS(G1243))*SIN(RADIANS(E1250))+COS(RADIANS(G1243))*COS(RADIANS(E1250))*COS(RADIANS(Y1240))))&gt;90,0,$F$4*$F$5/E1249^2*(SIN(RADIANS(G1243))*SIN(RADIANS(E1250))+COS(RADIANS(G1243))*COS(RADIANS(E1250))*COS(RADIANS(Y1240))))</f>
        <v>#DIV/0!</v>
      </c>
      <c r="Z1243" t="e">
        <f>IF(DEGREES(ACOS(SIN(RADIANS(G1243))*SIN(RADIANS(E1250))+COS(RADIANS(G1243))*COS(RADIANS(E1250))*COS(RADIANS(Z1240))))&gt;90,0,$F$4*$F$5/E1249^2*(SIN(RADIANS(G1243))*SIN(RADIANS(E1250))+COS(RADIANS(G1243))*COS(RADIANS(E1250))*COS(RADIANS(Z1240))))</f>
        <v>#DIV/0!</v>
      </c>
      <c r="AA1243" t="e">
        <f>IF(DEGREES(ACOS(SIN(RADIANS(G1243))*SIN(RADIANS(E1250))+COS(RADIANS(G1243))*COS(RADIANS(E1250))*COS(RADIANS(AA1240))))&gt;90,0,$F$4*$F$5/E1249^2*(SIN(RADIANS(G1243))*SIN(RADIANS(E1250))+COS(RADIANS(G1243))*COS(RADIANS(E1250))*COS(RADIANS(AA1240))))</f>
        <v>#DIV/0!</v>
      </c>
      <c r="AB1243" t="e">
        <f>IF(DEGREES(ACOS(SIN(RADIANS(G1243))*SIN(RADIANS(E1250))+COS(RADIANS(G1243))*COS(RADIANS(E1250))*COS(RADIANS(AB1240))))&gt;90,0,$F$4*$F$5/E1249^2*(SIN(RADIANS(G1243))*SIN(RADIANS(E1250))+COS(RADIANS(G1243))*COS(RADIANS(E1250))*COS(RADIANS(AB1240))))</f>
        <v>#DIV/0!</v>
      </c>
      <c r="AC1243" t="e">
        <f>IF(DEGREES(ACOS(SIN(RADIANS(G1243))*SIN(RADIANS(E1250))+COS(RADIANS(G1243))*COS(RADIANS(E1250))*COS(RADIANS(AC1240))))&gt;90,0,$F$4*$F$5/E1249^2*(SIN(RADIANS(G1243))*SIN(RADIANS(E1250))+COS(RADIANS(G1243))*COS(RADIANS(E1250))*COS(RADIANS(AC1240))))</f>
        <v>#DIV/0!</v>
      </c>
      <c r="AD1243" t="e">
        <f>IF(DEGREES(ACOS(SIN(RADIANS(G1243))*SIN(RADIANS(E1250))+COS(RADIANS(G1243))*COS(RADIANS(E1250))*COS(RADIANS(AD1240))))&gt;90,0,$F$4*$F$5/E1249^2*(SIN(RADIANS(G1243))*SIN(RADIANS(E1250))+COS(RADIANS(G1243))*COS(RADIANS(E1250))*COS(RADIANS(AD1240))))</f>
        <v>#DIV/0!</v>
      </c>
      <c r="AE1243" t="e">
        <f>IF(DEGREES(ACOS(SIN(RADIANS(G1243))*SIN(RADIANS(E1250))+COS(RADIANS(G1243))*COS(RADIANS(E1250))*COS(RADIANS(AE1240))))&gt;90,0,$F$4*$F$5/E1249^2*(SIN(RADIANS(G1243))*SIN(RADIANS(E1250))+COS(RADIANS(G1243))*COS(RADIANS(E1250))*COS(RADIANS(AE1240))))</f>
        <v>#DIV/0!</v>
      </c>
      <c r="AF1243" t="e">
        <f>IF(DEGREES(ACOS(SIN(RADIANS(G1243))*SIN(RADIANS(E1250))+COS(RADIANS(G1243))*COS(RADIANS(E1250))*COS(RADIANS(AF1240))))&gt;90,0,$F$4*$F$5/E1249^2*(SIN(RADIANS(G1243))*SIN(RADIANS(E1250))+COS(RADIANS(G1243))*COS(RADIANS(E1250))*COS(RADIANS(AF1240))))</f>
        <v>#DIV/0!</v>
      </c>
      <c r="AG1243" t="e">
        <f>IF(DEGREES(ACOS(SIN(RADIANS(G1243))*SIN(RADIANS(E1250))+COS(RADIANS(G1243))*COS(RADIANS(E1250))*COS(RADIANS(AG1240))))&gt;90,0,$F$4*$F$5/E1249^2*(SIN(RADIANS(G1243))*SIN(RADIANS(E1250))+COS(RADIANS(G1243))*COS(RADIANS(E1250))*COS(RADIANS(AG1240))))</f>
        <v>#DIV/0!</v>
      </c>
      <c r="AH1243" t="e">
        <f>IF(DEGREES(ACOS(SIN(RADIANS(G1243))*SIN(RADIANS(E1250))+COS(RADIANS(G1243))*COS(RADIANS(E1250))*COS(RADIANS(AH1240))))&gt;90,0,$F$4*$F$5/E1249^2*(SIN(RADIANS(G1243))*SIN(RADIANS(E1250))+COS(RADIANS(G1243))*COS(RADIANS(E1250))*COS(RADIANS(AH1240))))</f>
        <v>#DIV/0!</v>
      </c>
      <c r="AI1243" t="e">
        <f>IF(DEGREES(ACOS(SIN(RADIANS(G1243))*SIN(RADIANS(E1250))+COS(RADIANS(G1243))*COS(RADIANS(E1250))*COS(RADIANS(AI1240))))&gt;90,0,$F$4*$F$5/E1249^2*(SIN(RADIANS(G1243))*SIN(RADIANS(E1250))+COS(RADIANS(G1243))*COS(RADIANS(E1250))*COS(RADIANS(AI1240))))</f>
        <v>#DIV/0!</v>
      </c>
      <c r="AJ1243" t="e">
        <f>IF(DEGREES(ACOS(SIN(RADIANS(G1243))*SIN(RADIANS(E1250))+COS(RADIANS(G1243))*COS(RADIANS(E1250))*COS(RADIANS(AJ1240))))&gt;90,0,$F$4*$F$5/E1249^2*(SIN(RADIANS(G1243))*SIN(RADIANS(E1250))+COS(RADIANS(G1243))*COS(RADIANS(E1250))*COS(RADIANS(AJ1240))))</f>
        <v>#DIV/0!</v>
      </c>
      <c r="AK1243">
        <f>IF(DEGREES(ACOS(SIN(RADIANS(G1243))*SIN(RADIANS(E1250))+COS(RADIANS(G1243))*COS(RADIANS(E1250))*COS(RADIANS(AK1240))))&gt;90,0,$F$4*$F$5/E1249^2*(SIN(RADIANS(G1243))*SIN(RADIANS(E1250))+COS(RADIANS(G1243))*COS(RADIANS(E1250))*COS(RADIANS(AK1240))))</f>
        <v>0</v>
      </c>
      <c r="AL1243">
        <f>IF(DEGREES(ACOS(SIN(RADIANS(G1243))*SIN(RADIANS(E1250))+COS(RADIANS(G1243))*COS(RADIANS(E1250))*COS(RADIANS(AL1240))))&gt;90,0,$F$4*$F$5/E1249^2*(SIN(RADIANS(G1243))*SIN(RADIANS(E1250))+COS(RADIANS(G1243))*COS(RADIANS(E1250))*COS(RADIANS(AL1240))))</f>
        <v>0</v>
      </c>
      <c r="AM1243">
        <f>IF(DEGREES(ACOS(SIN(RADIANS(G1243))*SIN(RADIANS(E1250))+COS(RADIANS(G1243))*COS(RADIANS(E1250))*COS(RADIANS(AM1240))))&gt;90,0,$F$4*$F$5/E1249^2*(SIN(RADIANS(G1243))*SIN(RADIANS(E1250))+COS(RADIANS(G1243))*COS(RADIANS(E1250))*COS(RADIANS(AM1240))))</f>
        <v>0</v>
      </c>
      <c r="AN1243">
        <f>IF(DEGREES(ACOS(SIN(RADIANS(G1243))*SIN(RADIANS(E1250))+COS(RADIANS(G1243))*COS(RADIANS(E1250))*COS(RADIANS(AN1240))))&gt;90,0,$F$4*$F$5/E1249^2*(SIN(RADIANS(G1243))*SIN(RADIANS(E1250))+COS(RADIANS(G1243))*COS(RADIANS(E1250))*COS(RADIANS(AN1240))))</f>
        <v>0</v>
      </c>
      <c r="AO1243">
        <f>IF(DEGREES(ACOS(SIN(RADIANS(G1243))*SIN(RADIANS(E1250))+COS(RADIANS(G1243))*COS(RADIANS(E1250))*COS(RADIANS(AO1240))))&gt;90,0,$F$4*$F$5/E1249^2*(SIN(RADIANS(G1243))*SIN(RADIANS(E1250))+COS(RADIANS(G1243))*COS(RADIANS(E1250))*COS(RADIANS(AO1240))))</f>
        <v>0</v>
      </c>
      <c r="AP1243">
        <f>IF(DEGREES(ACOS(SIN(RADIANS(G1243))*SIN(RADIANS(E1250))+COS(RADIANS(G1243))*COS(RADIANS(E1250))*COS(RADIANS(AP1240))))&gt;90,0,$F$4*$F$5/E1249^2*(SIN(RADIANS(G1243))*SIN(RADIANS(E1250))+COS(RADIANS(G1243))*COS(RADIANS(E1250))*COS(RADIANS(AP1240))))</f>
        <v>0</v>
      </c>
      <c r="AQ1243">
        <f>IF(DEGREES(ACOS(SIN(RADIANS(G1243))*SIN(RADIANS(E1250))+COS(RADIANS(G1243))*COS(RADIANS(E1250))*COS(RADIANS(AQ1240))))&gt;90,0,$F$4*$F$5/E1249^2*(SIN(RADIANS(G1243))*SIN(RADIANS(E1250))+COS(RADIANS(G1243))*COS(RADIANS(E1250))*COS(RADIANS(AQ1240))))</f>
        <v>0</v>
      </c>
      <c r="AR1243">
        <f>IF(DEGREES(ACOS(SIN(RADIANS(G1243))*SIN(RADIANS(E1250))+COS(RADIANS(G1243))*COS(RADIANS(E1250))*COS(RADIANS(AR1240))))&gt;90,0,$F$4*$F$5/E1249^2*(SIN(RADIANS(G1243))*SIN(RADIANS(E1250))+COS(RADIANS(G1243))*COS(RADIANS(E1250))*COS(RADIANS(AR1240))))</f>
        <v>0</v>
      </c>
    </row>
    <row r="1244" spans="2:44" x14ac:dyDescent="0.5">
      <c r="B1244" s="40" t="s">
        <v>781</v>
      </c>
      <c r="E1244">
        <f>IF(E1243-$F$13&lt;0,E1243-$F$13+360,IF(E1243-$F$13&gt;360,E1243-$F$13-360,E1243-$F$13))</f>
        <v>250</v>
      </c>
      <c r="G1244">
        <v>70</v>
      </c>
      <c r="I1244">
        <f>IF(DEGREES(ACOS(SIN(RADIANS(G1244))*SIN(RADIANS(E1250))+COS(RADIANS(G1244))*COS(RADIANS(E1250))*COS(RADIANS(I1240))))&gt;90,0,$F$4*$F$5/E1249^2*(SIN(RADIANS(G1244))*SIN(RADIANS(E1250))+COS(RADIANS(G1244))*COS(RADIANS(E1250))*COS(RADIANS(I1240))))</f>
        <v>0</v>
      </c>
      <c r="J1244">
        <f>IF(DEGREES(ACOS(SIN(RADIANS(G1244))*SIN(RADIANS(E1250))+COS(RADIANS(G1244))*COS(RADIANS(E1250))*COS(RADIANS(J1240))))&gt;90,0,$F$4*$F$5/E1249^2*(SIN(RADIANS(G1244))*SIN(RADIANS(E1250))+COS(RADIANS(G1244))*COS(RADIANS(E1250))*COS(RADIANS(J1240))))</f>
        <v>0</v>
      </c>
      <c r="K1244">
        <f>IF(DEGREES(ACOS(SIN(RADIANS(G1244))*SIN(RADIANS(E1250))+COS(RADIANS(G1244))*COS(RADIANS(E1250))*COS(RADIANS(K1240))))&gt;90,0,$F$4*$F$5/E1249^2*(SIN(RADIANS(G1244))*SIN(RADIANS(E1250))+COS(RADIANS(G1244))*COS(RADIANS(E1250))*COS(RADIANS(K1240))))</f>
        <v>0</v>
      </c>
      <c r="L1244">
        <f>IF(DEGREES(ACOS(SIN(RADIANS(G1244))*SIN(RADIANS(E1250))+COS(RADIANS(G1244))*COS(RADIANS(E1250))*COS(RADIANS(L1240))))&gt;90,0,$F$4*$F$5/E1249^2*(SIN(RADIANS(G1244))*SIN(RADIANS(E1250))+COS(RADIANS(G1244))*COS(RADIANS(E1250))*COS(RADIANS(L1240))))</f>
        <v>0</v>
      </c>
      <c r="M1244">
        <f>IF(DEGREES(ACOS(SIN(RADIANS(G1244))*SIN(RADIANS(E1250))+COS(RADIANS(G1244))*COS(RADIANS(E1250))*COS(RADIANS(M1240))))&gt;90,0,$F$4*$F$5/E1249^2*(SIN(RADIANS(G1244))*SIN(RADIANS(E1250))+COS(RADIANS(G1244))*COS(RADIANS(E1250))*COS(RADIANS(M1240))))</f>
        <v>0</v>
      </c>
      <c r="N1244">
        <f>IF(DEGREES(ACOS(SIN(RADIANS(G1244))*SIN(RADIANS(E1250))+COS(RADIANS(G1244))*COS(RADIANS(E1250))*COS(RADIANS(N1240))))&gt;90,0,$F$4*$F$5/E1249^2*(SIN(RADIANS(G1244))*SIN(RADIANS(E1250))+COS(RADIANS(G1244))*COS(RADIANS(E1250))*COS(RADIANS(N1240))))</f>
        <v>0</v>
      </c>
      <c r="O1244">
        <f>IF(DEGREES(ACOS(SIN(RADIANS(G1244))*SIN(RADIANS(E1250))+COS(RADIANS(G1244))*COS(RADIANS(E1250))*COS(RADIANS(O1240))))&gt;90,0,$F$4*$F$5/E1249^2*(SIN(RADIANS(G1244))*SIN(RADIANS(E1250))+COS(RADIANS(G1244))*COS(RADIANS(E1250))*COS(RADIANS(O1240))))</f>
        <v>0</v>
      </c>
      <c r="P1244">
        <f>IF(DEGREES(ACOS(SIN(RADIANS(G1244))*SIN(RADIANS(E1250))+COS(RADIANS(G1244))*COS(RADIANS(E1250))*COS(RADIANS(P1240))))&gt;90,0,$F$4*$F$5/E1249^2*(SIN(RADIANS(G1244))*SIN(RADIANS(E1250))+COS(RADIANS(G1244))*COS(RADIANS(E1250))*COS(RADIANS(P1240))))</f>
        <v>0</v>
      </c>
      <c r="Q1244">
        <f>IF(DEGREES(ACOS(SIN(RADIANS(G1244))*SIN(RADIANS(E1250))+COS(RADIANS(G1244))*COS(RADIANS(E1250))*COS(RADIANS(Q1240))))&gt;90,0,$F$4*$F$5/E1249^2*(SIN(RADIANS(G1244))*SIN(RADIANS(E1250))+COS(RADIANS(G1244))*COS(RADIANS(E1250))*COS(RADIANS(Q1240))))</f>
        <v>0</v>
      </c>
      <c r="R1244" t="e">
        <f>IF(DEGREES(ACOS(SIN(RADIANS(G1244))*SIN(RADIANS(E1250))+COS(RADIANS(G1244))*COS(RADIANS(E1250))*COS(RADIANS(R1240))))&gt;90,0,$F$4*$F$5/E1249^2*(SIN(RADIANS(G1244))*SIN(RADIANS(E1250))+COS(RADIANS(G1244))*COS(RADIANS(E1250))*COS(RADIANS(R1240))))</f>
        <v>#DIV/0!</v>
      </c>
      <c r="S1244" t="e">
        <f>IF(DEGREES(ACOS(SIN(RADIANS(G1244))*SIN(RADIANS(E1250))+COS(RADIANS(G1244))*COS(RADIANS(E1250))*COS(RADIANS(S1240))))&gt;90,0,$F$4*$F$5/E1249^2*(SIN(RADIANS(G1244))*SIN(RADIANS(E1250))+COS(RADIANS(G1244))*COS(RADIANS(E1250))*COS(RADIANS(S1240))))</f>
        <v>#DIV/0!</v>
      </c>
      <c r="T1244" t="e">
        <f>IF(DEGREES(ACOS(SIN(RADIANS(G1244))*SIN(RADIANS(E1250))+COS(RADIANS(G1244))*COS(RADIANS(E1250))*COS(RADIANS(T1240))))&gt;90,0,$F$4*$F$5/E1249^2*(SIN(RADIANS(G1244))*SIN(RADIANS(E1250))+COS(RADIANS(G1244))*COS(RADIANS(E1250))*COS(RADIANS(T1240))))</f>
        <v>#DIV/0!</v>
      </c>
      <c r="U1244" t="e">
        <f>IF(DEGREES(ACOS(SIN(RADIANS(G1244))*SIN(RADIANS(E1250))+COS(RADIANS(G1244))*COS(RADIANS(E1250))*COS(RADIANS(U1240))))&gt;90,0,$F$4*$F$5/E1249^2*(SIN(RADIANS(G1244))*SIN(RADIANS(E1250))+COS(RADIANS(G1244))*COS(RADIANS(E1250))*COS(RADIANS(U1240))))</f>
        <v>#DIV/0!</v>
      </c>
      <c r="V1244" t="e">
        <f>IF(DEGREES(ACOS(SIN(RADIANS(G1244))*SIN(RADIANS(E1250))+COS(RADIANS(G1244))*COS(RADIANS(E1250))*COS(RADIANS(V1240))))&gt;90,0,$F$4*$F$5/E1249^2*(SIN(RADIANS(G1244))*SIN(RADIANS(E1250))+COS(RADIANS(G1244))*COS(RADIANS(E1250))*COS(RADIANS(V1240))))</f>
        <v>#DIV/0!</v>
      </c>
      <c r="W1244" t="e">
        <f>IF(DEGREES(ACOS(SIN(RADIANS(G1244))*SIN(RADIANS(E1250))+COS(RADIANS(G1244))*COS(RADIANS(E1250))*COS(RADIANS(W1240))))&gt;90,0,$F$4*$F$5/E1249^2*(SIN(RADIANS(G1244))*SIN(RADIANS(E1250))+COS(RADIANS(G1244))*COS(RADIANS(E1250))*COS(RADIANS(W1240))))</f>
        <v>#DIV/0!</v>
      </c>
      <c r="X1244" t="e">
        <f>IF(DEGREES(ACOS(SIN(RADIANS(G1244))*SIN(RADIANS(E1250))+COS(RADIANS(G1244))*COS(RADIANS(E1250))*COS(RADIANS(X1240))))&gt;90,0,$F$4*$F$5/E1249^2*(SIN(RADIANS(G1244))*SIN(RADIANS(E1250))+COS(RADIANS(G1244))*COS(RADIANS(E1250))*COS(RADIANS(X1240))))</f>
        <v>#DIV/0!</v>
      </c>
      <c r="Y1244" t="e">
        <f>IF(DEGREES(ACOS(SIN(RADIANS(G1244))*SIN(RADIANS(E1250))+COS(RADIANS(G1244))*COS(RADIANS(E1250))*COS(RADIANS(Y1240))))&gt;90,0,$F$4*$F$5/E1249^2*(SIN(RADIANS(G1244))*SIN(RADIANS(E1250))+COS(RADIANS(G1244))*COS(RADIANS(E1250))*COS(RADIANS(Y1240))))</f>
        <v>#DIV/0!</v>
      </c>
      <c r="Z1244" t="e">
        <f>IF(DEGREES(ACOS(SIN(RADIANS(G1244))*SIN(RADIANS(E1250))+COS(RADIANS(G1244))*COS(RADIANS(E1250))*COS(RADIANS(Z1240))))&gt;90,0,$F$4*$F$5/E1249^2*(SIN(RADIANS(G1244))*SIN(RADIANS(E1250))+COS(RADIANS(G1244))*COS(RADIANS(E1250))*COS(RADIANS(Z1240))))</f>
        <v>#DIV/0!</v>
      </c>
      <c r="AA1244" t="e">
        <f>IF(DEGREES(ACOS(SIN(RADIANS(G1244))*SIN(RADIANS(E1250))+COS(RADIANS(G1244))*COS(RADIANS(E1250))*COS(RADIANS(AA1240))))&gt;90,0,$F$4*$F$5/E1249^2*(SIN(RADIANS(G1244))*SIN(RADIANS(E1250))+COS(RADIANS(G1244))*COS(RADIANS(E1250))*COS(RADIANS(AA1240))))</f>
        <v>#DIV/0!</v>
      </c>
      <c r="AB1244" t="e">
        <f>IF(DEGREES(ACOS(SIN(RADIANS(G1244))*SIN(RADIANS(E1250))+COS(RADIANS(G1244))*COS(RADIANS(E1250))*COS(RADIANS(AB1240))))&gt;90,0,$F$4*$F$5/E1249^2*(SIN(RADIANS(G1244))*SIN(RADIANS(E1250))+COS(RADIANS(G1244))*COS(RADIANS(E1250))*COS(RADIANS(AB1240))))</f>
        <v>#DIV/0!</v>
      </c>
      <c r="AC1244" t="e">
        <f>IF(DEGREES(ACOS(SIN(RADIANS(G1244))*SIN(RADIANS(E1250))+COS(RADIANS(G1244))*COS(RADIANS(E1250))*COS(RADIANS(AC1240))))&gt;90,0,$F$4*$F$5/E1249^2*(SIN(RADIANS(G1244))*SIN(RADIANS(E1250))+COS(RADIANS(G1244))*COS(RADIANS(E1250))*COS(RADIANS(AC1240))))</f>
        <v>#DIV/0!</v>
      </c>
      <c r="AD1244" t="e">
        <f>IF(DEGREES(ACOS(SIN(RADIANS(G1244))*SIN(RADIANS(E1250))+COS(RADIANS(G1244))*COS(RADIANS(E1250))*COS(RADIANS(AD1240))))&gt;90,0,$F$4*$F$5/E1249^2*(SIN(RADIANS(G1244))*SIN(RADIANS(E1250))+COS(RADIANS(G1244))*COS(RADIANS(E1250))*COS(RADIANS(AD1240))))</f>
        <v>#DIV/0!</v>
      </c>
      <c r="AE1244" t="e">
        <f>IF(DEGREES(ACOS(SIN(RADIANS(G1244))*SIN(RADIANS(E1250))+COS(RADIANS(G1244))*COS(RADIANS(E1250))*COS(RADIANS(AE1240))))&gt;90,0,$F$4*$F$5/E1249^2*(SIN(RADIANS(G1244))*SIN(RADIANS(E1250))+COS(RADIANS(G1244))*COS(RADIANS(E1250))*COS(RADIANS(AE1240))))</f>
        <v>#DIV/0!</v>
      </c>
      <c r="AF1244" t="e">
        <f>IF(DEGREES(ACOS(SIN(RADIANS(G1244))*SIN(RADIANS(E1250))+COS(RADIANS(G1244))*COS(RADIANS(E1250))*COS(RADIANS(AF1240))))&gt;90,0,$F$4*$F$5/E1249^2*(SIN(RADIANS(G1244))*SIN(RADIANS(E1250))+COS(RADIANS(G1244))*COS(RADIANS(E1250))*COS(RADIANS(AF1240))))</f>
        <v>#DIV/0!</v>
      </c>
      <c r="AG1244" t="e">
        <f>IF(DEGREES(ACOS(SIN(RADIANS(G1244))*SIN(RADIANS(E1250))+COS(RADIANS(G1244))*COS(RADIANS(E1250))*COS(RADIANS(AG1240))))&gt;90,0,$F$4*$F$5/E1249^2*(SIN(RADIANS(G1244))*SIN(RADIANS(E1250))+COS(RADIANS(G1244))*COS(RADIANS(E1250))*COS(RADIANS(AG1240))))</f>
        <v>#DIV/0!</v>
      </c>
      <c r="AH1244" t="e">
        <f>IF(DEGREES(ACOS(SIN(RADIANS(G1244))*SIN(RADIANS(E1250))+COS(RADIANS(G1244))*COS(RADIANS(E1250))*COS(RADIANS(AH1240))))&gt;90,0,$F$4*$F$5/E1249^2*(SIN(RADIANS(G1244))*SIN(RADIANS(E1250))+COS(RADIANS(G1244))*COS(RADIANS(E1250))*COS(RADIANS(AH1240))))</f>
        <v>#DIV/0!</v>
      </c>
      <c r="AI1244" t="e">
        <f>IF(DEGREES(ACOS(SIN(RADIANS(G1244))*SIN(RADIANS(E1250))+COS(RADIANS(G1244))*COS(RADIANS(E1250))*COS(RADIANS(AI1240))))&gt;90,0,$F$4*$F$5/E1249^2*(SIN(RADIANS(G1244))*SIN(RADIANS(E1250))+COS(RADIANS(G1244))*COS(RADIANS(E1250))*COS(RADIANS(AI1240))))</f>
        <v>#DIV/0!</v>
      </c>
      <c r="AJ1244" t="e">
        <f>IF(DEGREES(ACOS(SIN(RADIANS(G1244))*SIN(RADIANS(E1250))+COS(RADIANS(G1244))*COS(RADIANS(E1250))*COS(RADIANS(AJ1240))))&gt;90,0,$F$4*$F$5/E1249^2*(SIN(RADIANS(G1244))*SIN(RADIANS(E1250))+COS(RADIANS(G1244))*COS(RADIANS(E1250))*COS(RADIANS(AJ1240))))</f>
        <v>#DIV/0!</v>
      </c>
      <c r="AK1244">
        <f>IF(DEGREES(ACOS(SIN(RADIANS(G1244))*SIN(RADIANS(E1250))+COS(RADIANS(G1244))*COS(RADIANS(E1250))*COS(RADIANS(AK1240))))&gt;90,0,$F$4*$F$5/E1249^2*(SIN(RADIANS(G1244))*SIN(RADIANS(E1250))+COS(RADIANS(G1244))*COS(RADIANS(E1250))*COS(RADIANS(AK1240))))</f>
        <v>0</v>
      </c>
      <c r="AL1244">
        <f>IF(DEGREES(ACOS(SIN(RADIANS(G1244))*SIN(RADIANS(E1250))+COS(RADIANS(G1244))*COS(RADIANS(E1250))*COS(RADIANS(AL1240))))&gt;90,0,$F$4*$F$5/E1249^2*(SIN(RADIANS(G1244))*SIN(RADIANS(E1250))+COS(RADIANS(G1244))*COS(RADIANS(E1250))*COS(RADIANS(AL1240))))</f>
        <v>0</v>
      </c>
      <c r="AM1244">
        <f>IF(DEGREES(ACOS(SIN(RADIANS(G1244))*SIN(RADIANS(E1250))+COS(RADIANS(G1244))*COS(RADIANS(E1250))*COS(RADIANS(AM1240))))&gt;90,0,$F$4*$F$5/E1249^2*(SIN(RADIANS(G1244))*SIN(RADIANS(E1250))+COS(RADIANS(G1244))*COS(RADIANS(E1250))*COS(RADIANS(AM1240))))</f>
        <v>0</v>
      </c>
      <c r="AN1244">
        <f>IF(DEGREES(ACOS(SIN(RADIANS(G1244))*SIN(RADIANS(E1250))+COS(RADIANS(G1244))*COS(RADIANS(E1250))*COS(RADIANS(AN1240))))&gt;90,0,$F$4*$F$5/E1249^2*(SIN(RADIANS(G1244))*SIN(RADIANS(E1250))+COS(RADIANS(G1244))*COS(RADIANS(E1250))*COS(RADIANS(AN1240))))</f>
        <v>0</v>
      </c>
      <c r="AO1244">
        <f>IF(DEGREES(ACOS(SIN(RADIANS(G1244))*SIN(RADIANS(E1250))+COS(RADIANS(G1244))*COS(RADIANS(E1250))*COS(RADIANS(AO1240))))&gt;90,0,$F$4*$F$5/E1249^2*(SIN(RADIANS(G1244))*SIN(RADIANS(E1250))+COS(RADIANS(G1244))*COS(RADIANS(E1250))*COS(RADIANS(AO1240))))</f>
        <v>0</v>
      </c>
      <c r="AP1244">
        <f>IF(DEGREES(ACOS(SIN(RADIANS(G1244))*SIN(RADIANS(E1250))+COS(RADIANS(G1244))*COS(RADIANS(E1250))*COS(RADIANS(AP1240))))&gt;90,0,$F$4*$F$5/E1249^2*(SIN(RADIANS(G1244))*SIN(RADIANS(E1250))+COS(RADIANS(G1244))*COS(RADIANS(E1250))*COS(RADIANS(AP1240))))</f>
        <v>0</v>
      </c>
      <c r="AQ1244">
        <f>IF(DEGREES(ACOS(SIN(RADIANS(G1244))*SIN(RADIANS(E1250))+COS(RADIANS(G1244))*COS(RADIANS(E1250))*COS(RADIANS(AQ1240))))&gt;90,0,$F$4*$F$5/E1249^2*(SIN(RADIANS(G1244))*SIN(RADIANS(E1250))+COS(RADIANS(G1244))*COS(RADIANS(E1250))*COS(RADIANS(AQ1240))))</f>
        <v>0</v>
      </c>
      <c r="AR1244">
        <f>IF(DEGREES(ACOS(SIN(RADIANS(G1244))*SIN(RADIANS(E1250))+COS(RADIANS(G1244))*COS(RADIANS(E1250))*COS(RADIANS(AR1240))))&gt;90,0,$F$4*$F$5/E1249^2*(SIN(RADIANS(G1244))*SIN(RADIANS(E1250))+COS(RADIANS(G1244))*COS(RADIANS(E1250))*COS(RADIANS(AR1240))))</f>
        <v>0</v>
      </c>
    </row>
    <row r="1245" spans="2:44" x14ac:dyDescent="0.5">
      <c r="B1245" s="40" t="s">
        <v>727</v>
      </c>
      <c r="E1245">
        <f>IF(E1242&lt;360,E1242/360,(E1242-360)/360)</f>
        <v>0.44444444444444442</v>
      </c>
      <c r="G1245">
        <v>60</v>
      </c>
      <c r="I1245">
        <f>IF(DEGREES(ACOS(SIN(RADIANS(G1245))*SIN(RADIANS(E1250))+COS(RADIANS(G1245))*COS(RADIANS(E1250))*COS(RADIANS(I1240))))&gt;90,0,$F$4*$F$5/E1249^2*(SIN(RADIANS(G1245))*SIN(RADIANS(E1250))+COS(RADIANS(G1245))*COS(RADIANS(E1250))*COS(RADIANS(I1240))))</f>
        <v>0</v>
      </c>
      <c r="J1245">
        <f>IF(DEGREES(ACOS(SIN(RADIANS(G1245))*SIN(RADIANS(E1250))+COS(RADIANS(G1245))*COS(RADIANS(E1250))*COS(RADIANS(J1240))))&gt;90,0,$F$4*$F$5/E1249^2*(SIN(RADIANS(G1245))*SIN(RADIANS(E1250))+COS(RADIANS(G1245))*COS(RADIANS(E1250))*COS(RADIANS(J1240))))</f>
        <v>0</v>
      </c>
      <c r="K1245">
        <f>IF(DEGREES(ACOS(SIN(RADIANS(G1245))*SIN(RADIANS(E1250))+COS(RADIANS(G1245))*COS(RADIANS(E1250))*COS(RADIANS(K1240))))&gt;90,0,$F$4*$F$5/E1249^2*(SIN(RADIANS(G1245))*SIN(RADIANS(E1250))+COS(RADIANS(G1245))*COS(RADIANS(E1250))*COS(RADIANS(K1240))))</f>
        <v>0</v>
      </c>
      <c r="L1245">
        <f>IF(DEGREES(ACOS(SIN(RADIANS(G1245))*SIN(RADIANS(E1250))+COS(RADIANS(G1245))*COS(RADIANS(E1250))*COS(RADIANS(L1240))))&gt;90,0,$F$4*$F$5/E1249^2*(SIN(RADIANS(G1245))*SIN(RADIANS(E1250))+COS(RADIANS(G1245))*COS(RADIANS(E1250))*COS(RADIANS(L1240))))</f>
        <v>0</v>
      </c>
      <c r="M1245">
        <f>IF(DEGREES(ACOS(SIN(RADIANS(G1245))*SIN(RADIANS(E1250))+COS(RADIANS(G1245))*COS(RADIANS(E1250))*COS(RADIANS(M1240))))&gt;90,0,$F$4*$F$5/E1249^2*(SIN(RADIANS(G1245))*SIN(RADIANS(E1250))+COS(RADIANS(G1245))*COS(RADIANS(E1250))*COS(RADIANS(M1240))))</f>
        <v>0</v>
      </c>
      <c r="N1245">
        <f>IF(DEGREES(ACOS(SIN(RADIANS(G1245))*SIN(RADIANS(E1250))+COS(RADIANS(G1245))*COS(RADIANS(E1250))*COS(RADIANS(N1240))))&gt;90,0,$F$4*$F$5/E1249^2*(SIN(RADIANS(G1245))*SIN(RADIANS(E1250))+COS(RADIANS(G1245))*COS(RADIANS(E1250))*COS(RADIANS(N1240))))</f>
        <v>0</v>
      </c>
      <c r="O1245">
        <f>IF(DEGREES(ACOS(SIN(RADIANS(G1245))*SIN(RADIANS(E1250))+COS(RADIANS(G1245))*COS(RADIANS(E1250))*COS(RADIANS(O1240))))&gt;90,0,$F$4*$F$5/E1249^2*(SIN(RADIANS(G1245))*SIN(RADIANS(E1250))+COS(RADIANS(G1245))*COS(RADIANS(E1250))*COS(RADIANS(O1240))))</f>
        <v>0</v>
      </c>
      <c r="P1245">
        <f>IF(DEGREES(ACOS(SIN(RADIANS(G1245))*SIN(RADIANS(E1250))+COS(RADIANS(G1245))*COS(RADIANS(E1250))*COS(RADIANS(P1240))))&gt;90,0,$F$4*$F$5/E1249^2*(SIN(RADIANS(G1245))*SIN(RADIANS(E1250))+COS(RADIANS(G1245))*COS(RADIANS(E1250))*COS(RADIANS(P1240))))</f>
        <v>0</v>
      </c>
      <c r="Q1245">
        <f>IF(DEGREES(ACOS(SIN(RADIANS(G1245))*SIN(RADIANS(E1250))+COS(RADIANS(G1245))*COS(RADIANS(E1250))*COS(RADIANS(Q1240))))&gt;90,0,$F$4*$F$5/E1249^2*(SIN(RADIANS(G1245))*SIN(RADIANS(E1250))+COS(RADIANS(G1245))*COS(RADIANS(E1250))*COS(RADIANS(Q1240))))</f>
        <v>0</v>
      </c>
      <c r="R1245" t="e">
        <f>IF(DEGREES(ACOS(SIN(RADIANS(G1245))*SIN(RADIANS(E1250))+COS(RADIANS(G1245))*COS(RADIANS(E1250))*COS(RADIANS(R1240))))&gt;90,0,$F$4*$F$5/E1249^2*(SIN(RADIANS(G1245))*SIN(RADIANS(E1250))+COS(RADIANS(G1245))*COS(RADIANS(E1250))*COS(RADIANS(R1240))))</f>
        <v>#DIV/0!</v>
      </c>
      <c r="S1245" t="e">
        <f>IF(DEGREES(ACOS(SIN(RADIANS(G1245))*SIN(RADIANS(E1250))+COS(RADIANS(G1245))*COS(RADIANS(E1250))*COS(RADIANS(S1240))))&gt;90,0,$F$4*$F$5/E1249^2*(SIN(RADIANS(G1245))*SIN(RADIANS(E1250))+COS(RADIANS(G1245))*COS(RADIANS(E1250))*COS(RADIANS(S1240))))</f>
        <v>#DIV/0!</v>
      </c>
      <c r="T1245" t="e">
        <f>IF(DEGREES(ACOS(SIN(RADIANS(G1245))*SIN(RADIANS(E1250))+COS(RADIANS(G1245))*COS(RADIANS(E1250))*COS(RADIANS(T1240))))&gt;90,0,$F$4*$F$5/E1249^2*(SIN(RADIANS(G1245))*SIN(RADIANS(E1250))+COS(RADIANS(G1245))*COS(RADIANS(E1250))*COS(RADIANS(T1240))))</f>
        <v>#DIV/0!</v>
      </c>
      <c r="U1245" t="e">
        <f>IF(DEGREES(ACOS(SIN(RADIANS(G1245))*SIN(RADIANS(E1250))+COS(RADIANS(G1245))*COS(RADIANS(E1250))*COS(RADIANS(U1240))))&gt;90,0,$F$4*$F$5/E1249^2*(SIN(RADIANS(G1245))*SIN(RADIANS(E1250))+COS(RADIANS(G1245))*COS(RADIANS(E1250))*COS(RADIANS(U1240))))</f>
        <v>#DIV/0!</v>
      </c>
      <c r="V1245" t="e">
        <f>IF(DEGREES(ACOS(SIN(RADIANS(G1245))*SIN(RADIANS(E1250))+COS(RADIANS(G1245))*COS(RADIANS(E1250))*COS(RADIANS(V1240))))&gt;90,0,$F$4*$F$5/E1249^2*(SIN(RADIANS(G1245))*SIN(RADIANS(E1250))+COS(RADIANS(G1245))*COS(RADIANS(E1250))*COS(RADIANS(V1240))))</f>
        <v>#DIV/0!</v>
      </c>
      <c r="W1245" t="e">
        <f>IF(DEGREES(ACOS(SIN(RADIANS(G1245))*SIN(RADIANS(E1250))+COS(RADIANS(G1245))*COS(RADIANS(E1250))*COS(RADIANS(W1240))))&gt;90,0,$F$4*$F$5/E1249^2*(SIN(RADIANS(G1245))*SIN(RADIANS(E1250))+COS(RADIANS(G1245))*COS(RADIANS(E1250))*COS(RADIANS(W1240))))</f>
        <v>#DIV/0!</v>
      </c>
      <c r="X1245" t="e">
        <f>IF(DEGREES(ACOS(SIN(RADIANS(G1245))*SIN(RADIANS(E1250))+COS(RADIANS(G1245))*COS(RADIANS(E1250))*COS(RADIANS(X1240))))&gt;90,0,$F$4*$F$5/E1249^2*(SIN(RADIANS(G1245))*SIN(RADIANS(E1250))+COS(RADIANS(G1245))*COS(RADIANS(E1250))*COS(RADIANS(X1240))))</f>
        <v>#DIV/0!</v>
      </c>
      <c r="Y1245" t="e">
        <f>IF(DEGREES(ACOS(SIN(RADIANS(G1245))*SIN(RADIANS(E1250))+COS(RADIANS(G1245))*COS(RADIANS(E1250))*COS(RADIANS(Y1240))))&gt;90,0,$F$4*$F$5/E1249^2*(SIN(RADIANS(G1245))*SIN(RADIANS(E1250))+COS(RADIANS(G1245))*COS(RADIANS(E1250))*COS(RADIANS(Y1240))))</f>
        <v>#DIV/0!</v>
      </c>
      <c r="Z1245" t="e">
        <f>IF(DEGREES(ACOS(SIN(RADIANS(G1245))*SIN(RADIANS(E1250))+COS(RADIANS(G1245))*COS(RADIANS(E1250))*COS(RADIANS(Z1240))))&gt;90,0,$F$4*$F$5/E1249^2*(SIN(RADIANS(G1245))*SIN(RADIANS(E1250))+COS(RADIANS(G1245))*COS(RADIANS(E1250))*COS(RADIANS(Z1240))))</f>
        <v>#DIV/0!</v>
      </c>
      <c r="AA1245" t="e">
        <f>IF(DEGREES(ACOS(SIN(RADIANS(G1245))*SIN(RADIANS(E1250))+COS(RADIANS(G1245))*COS(RADIANS(E1250))*COS(RADIANS(AA1240))))&gt;90,0,$F$4*$F$5/E1249^2*(SIN(RADIANS(G1245))*SIN(RADIANS(E1250))+COS(RADIANS(G1245))*COS(RADIANS(E1250))*COS(RADIANS(AA1240))))</f>
        <v>#DIV/0!</v>
      </c>
      <c r="AB1245" t="e">
        <f>IF(DEGREES(ACOS(SIN(RADIANS(G1245))*SIN(RADIANS(E1250))+COS(RADIANS(G1245))*COS(RADIANS(E1250))*COS(RADIANS(AB1240))))&gt;90,0,$F$4*$F$5/E1249^2*(SIN(RADIANS(G1245))*SIN(RADIANS(E1250))+COS(RADIANS(G1245))*COS(RADIANS(E1250))*COS(RADIANS(AB1240))))</f>
        <v>#DIV/0!</v>
      </c>
      <c r="AC1245" t="e">
        <f>IF(DEGREES(ACOS(SIN(RADIANS(G1245))*SIN(RADIANS(E1250))+COS(RADIANS(G1245))*COS(RADIANS(E1250))*COS(RADIANS(AC1240))))&gt;90,0,$F$4*$F$5/E1249^2*(SIN(RADIANS(G1245))*SIN(RADIANS(E1250))+COS(RADIANS(G1245))*COS(RADIANS(E1250))*COS(RADIANS(AC1240))))</f>
        <v>#DIV/0!</v>
      </c>
      <c r="AD1245" t="e">
        <f>IF(DEGREES(ACOS(SIN(RADIANS(G1245))*SIN(RADIANS(E1250))+COS(RADIANS(G1245))*COS(RADIANS(E1250))*COS(RADIANS(AD1240))))&gt;90,0,$F$4*$F$5/E1249^2*(SIN(RADIANS(G1245))*SIN(RADIANS(E1250))+COS(RADIANS(G1245))*COS(RADIANS(E1250))*COS(RADIANS(AD1240))))</f>
        <v>#DIV/0!</v>
      </c>
      <c r="AE1245" t="e">
        <f>IF(DEGREES(ACOS(SIN(RADIANS(G1245))*SIN(RADIANS(E1250))+COS(RADIANS(G1245))*COS(RADIANS(E1250))*COS(RADIANS(AE1240))))&gt;90,0,$F$4*$F$5/E1249^2*(SIN(RADIANS(G1245))*SIN(RADIANS(E1250))+COS(RADIANS(G1245))*COS(RADIANS(E1250))*COS(RADIANS(AE1240))))</f>
        <v>#DIV/0!</v>
      </c>
      <c r="AF1245" t="e">
        <f>IF(DEGREES(ACOS(SIN(RADIANS(G1245))*SIN(RADIANS(E1250))+COS(RADIANS(G1245))*COS(RADIANS(E1250))*COS(RADIANS(AF1240))))&gt;90,0,$F$4*$F$5/E1249^2*(SIN(RADIANS(G1245))*SIN(RADIANS(E1250))+COS(RADIANS(G1245))*COS(RADIANS(E1250))*COS(RADIANS(AF1240))))</f>
        <v>#DIV/0!</v>
      </c>
      <c r="AG1245" t="e">
        <f>IF(DEGREES(ACOS(SIN(RADIANS(G1245))*SIN(RADIANS(E1250))+COS(RADIANS(G1245))*COS(RADIANS(E1250))*COS(RADIANS(AG1240))))&gt;90,0,$F$4*$F$5/E1249^2*(SIN(RADIANS(G1245))*SIN(RADIANS(E1250))+COS(RADIANS(G1245))*COS(RADIANS(E1250))*COS(RADIANS(AG1240))))</f>
        <v>#DIV/0!</v>
      </c>
      <c r="AH1245" t="e">
        <f>IF(DEGREES(ACOS(SIN(RADIANS(G1245))*SIN(RADIANS(E1250))+COS(RADIANS(G1245))*COS(RADIANS(E1250))*COS(RADIANS(AH1240))))&gt;90,0,$F$4*$F$5/E1249^2*(SIN(RADIANS(G1245))*SIN(RADIANS(E1250))+COS(RADIANS(G1245))*COS(RADIANS(E1250))*COS(RADIANS(AH1240))))</f>
        <v>#DIV/0!</v>
      </c>
      <c r="AI1245" t="e">
        <f>IF(DEGREES(ACOS(SIN(RADIANS(G1245))*SIN(RADIANS(E1250))+COS(RADIANS(G1245))*COS(RADIANS(E1250))*COS(RADIANS(AI1240))))&gt;90,0,$F$4*$F$5/E1249^2*(SIN(RADIANS(G1245))*SIN(RADIANS(E1250))+COS(RADIANS(G1245))*COS(RADIANS(E1250))*COS(RADIANS(AI1240))))</f>
        <v>#DIV/0!</v>
      </c>
      <c r="AJ1245" t="e">
        <f>IF(DEGREES(ACOS(SIN(RADIANS(G1245))*SIN(RADIANS(E1250))+COS(RADIANS(G1245))*COS(RADIANS(E1250))*COS(RADIANS(AJ1240))))&gt;90,0,$F$4*$F$5/E1249^2*(SIN(RADIANS(G1245))*SIN(RADIANS(E1250))+COS(RADIANS(G1245))*COS(RADIANS(E1250))*COS(RADIANS(AJ1240))))</f>
        <v>#DIV/0!</v>
      </c>
      <c r="AK1245">
        <f>IF(DEGREES(ACOS(SIN(RADIANS(G1245))*SIN(RADIANS(E1250))+COS(RADIANS(G1245))*COS(RADIANS(E1250))*COS(RADIANS(AK1240))))&gt;90,0,$F$4*$F$5/E1249^2*(SIN(RADIANS(G1245))*SIN(RADIANS(E1250))+COS(RADIANS(G1245))*COS(RADIANS(E1250))*COS(RADIANS(AK1240))))</f>
        <v>0</v>
      </c>
      <c r="AL1245">
        <f>IF(DEGREES(ACOS(SIN(RADIANS(G1245))*SIN(RADIANS(E1250))+COS(RADIANS(G1245))*COS(RADIANS(E1250))*COS(RADIANS(AL1240))))&gt;90,0,$F$4*$F$5/E1249^2*(SIN(RADIANS(G1245))*SIN(RADIANS(E1250))+COS(RADIANS(G1245))*COS(RADIANS(E1250))*COS(RADIANS(AL1240))))</f>
        <v>0</v>
      </c>
      <c r="AM1245">
        <f>IF(DEGREES(ACOS(SIN(RADIANS(G1245))*SIN(RADIANS(E1250))+COS(RADIANS(G1245))*COS(RADIANS(E1250))*COS(RADIANS(AM1240))))&gt;90,0,$F$4*$F$5/E1249^2*(SIN(RADIANS(G1245))*SIN(RADIANS(E1250))+COS(RADIANS(G1245))*COS(RADIANS(E1250))*COS(RADIANS(AM1240))))</f>
        <v>0</v>
      </c>
      <c r="AN1245">
        <f>IF(DEGREES(ACOS(SIN(RADIANS(G1245))*SIN(RADIANS(E1250))+COS(RADIANS(G1245))*COS(RADIANS(E1250))*COS(RADIANS(AN1240))))&gt;90,0,$F$4*$F$5/E1249^2*(SIN(RADIANS(G1245))*SIN(RADIANS(E1250))+COS(RADIANS(G1245))*COS(RADIANS(E1250))*COS(RADIANS(AN1240))))</f>
        <v>0</v>
      </c>
      <c r="AO1245">
        <f>IF(DEGREES(ACOS(SIN(RADIANS(G1245))*SIN(RADIANS(E1250))+COS(RADIANS(G1245))*COS(RADIANS(E1250))*COS(RADIANS(AO1240))))&gt;90,0,$F$4*$F$5/E1249^2*(SIN(RADIANS(G1245))*SIN(RADIANS(E1250))+COS(RADIANS(G1245))*COS(RADIANS(E1250))*COS(RADIANS(AO1240))))</f>
        <v>0</v>
      </c>
      <c r="AP1245">
        <f>IF(DEGREES(ACOS(SIN(RADIANS(G1245))*SIN(RADIANS(E1250))+COS(RADIANS(G1245))*COS(RADIANS(E1250))*COS(RADIANS(AP1240))))&gt;90,0,$F$4*$F$5/E1249^2*(SIN(RADIANS(G1245))*SIN(RADIANS(E1250))+COS(RADIANS(G1245))*COS(RADIANS(E1250))*COS(RADIANS(AP1240))))</f>
        <v>0</v>
      </c>
      <c r="AQ1245">
        <f>IF(DEGREES(ACOS(SIN(RADIANS(G1245))*SIN(RADIANS(E1250))+COS(RADIANS(G1245))*COS(RADIANS(E1250))*COS(RADIANS(AQ1240))))&gt;90,0,$F$4*$F$5/E1249^2*(SIN(RADIANS(G1245))*SIN(RADIANS(E1250))+COS(RADIANS(G1245))*COS(RADIANS(E1250))*COS(RADIANS(AQ1240))))</f>
        <v>0</v>
      </c>
      <c r="AR1245">
        <f>IF(DEGREES(ACOS(SIN(RADIANS(G1245))*SIN(RADIANS(E1250))+COS(RADIANS(G1245))*COS(RADIANS(E1250))*COS(RADIANS(AR1240))))&gt;90,0,$F$4*$F$5/E1249^2*(SIN(RADIANS(G1245))*SIN(RADIANS(E1250))+COS(RADIANS(G1245))*COS(RADIANS(E1250))*COS(RADIANS(AR1240))))</f>
        <v>0</v>
      </c>
    </row>
    <row r="1246" spans="2:44" x14ac:dyDescent="0.5">
      <c r="B1246" s="40" t="s">
        <v>782</v>
      </c>
      <c r="E1246">
        <f>E1245*$F$11</f>
        <v>0</v>
      </c>
      <c r="G1246">
        <v>50</v>
      </c>
      <c r="I1246">
        <f>IF(DEGREES(ACOS(SIN(RADIANS(G1246))*SIN(RADIANS(E1250))+COS(RADIANS(G1246))*COS(RADIANS(E1250))*COS(RADIANS(I1240))))&gt;90,0,$F$4*$F$5/E1249^2*(SIN(RADIANS(G1246))*SIN(RADIANS(E1250))+COS(RADIANS(G1246))*COS(RADIANS(E1250))*COS(RADIANS(I1240))))</f>
        <v>0</v>
      </c>
      <c r="J1246">
        <f>IF(DEGREES(ACOS(SIN(RADIANS(G1246))*SIN(RADIANS(E1250))+COS(RADIANS(G1246))*COS(RADIANS(E1250))*COS(RADIANS(J1240))))&gt;90,0,$F$4*$F$5/E1249^2*(SIN(RADIANS(G1246))*SIN(RADIANS(E1250))+COS(RADIANS(G1246))*COS(RADIANS(E1250))*COS(RADIANS(J1240))))</f>
        <v>0</v>
      </c>
      <c r="K1246">
        <f>IF(DEGREES(ACOS(SIN(RADIANS(G1246))*SIN(RADIANS(E1250))+COS(RADIANS(G1246))*COS(RADIANS(E1250))*COS(RADIANS(K1240))))&gt;90,0,$F$4*$F$5/E1249^2*(SIN(RADIANS(G1246))*SIN(RADIANS(E1250))+COS(RADIANS(G1246))*COS(RADIANS(E1250))*COS(RADIANS(K1240))))</f>
        <v>0</v>
      </c>
      <c r="L1246">
        <f>IF(DEGREES(ACOS(SIN(RADIANS(G1246))*SIN(RADIANS(E1250))+COS(RADIANS(G1246))*COS(RADIANS(E1250))*COS(RADIANS(L1240))))&gt;90,0,$F$4*$F$5/E1249^2*(SIN(RADIANS(G1246))*SIN(RADIANS(E1250))+COS(RADIANS(G1246))*COS(RADIANS(E1250))*COS(RADIANS(L1240))))</f>
        <v>0</v>
      </c>
      <c r="M1246">
        <f>IF(DEGREES(ACOS(SIN(RADIANS(G1246))*SIN(RADIANS(E1250))+COS(RADIANS(G1246))*COS(RADIANS(E1250))*COS(RADIANS(M1240))))&gt;90,0,$F$4*$F$5/E1249^2*(SIN(RADIANS(G1246))*SIN(RADIANS(E1250))+COS(RADIANS(G1246))*COS(RADIANS(E1250))*COS(RADIANS(M1240))))</f>
        <v>0</v>
      </c>
      <c r="N1246">
        <f>IF(DEGREES(ACOS(SIN(RADIANS(G1246))*SIN(RADIANS(E1250))+COS(RADIANS(G1246))*COS(RADIANS(E1250))*COS(RADIANS(N1240))))&gt;90,0,$F$4*$F$5/E1249^2*(SIN(RADIANS(G1246))*SIN(RADIANS(E1250))+COS(RADIANS(G1246))*COS(RADIANS(E1250))*COS(RADIANS(N1240))))</f>
        <v>0</v>
      </c>
      <c r="O1246">
        <f>IF(DEGREES(ACOS(SIN(RADIANS(G1246))*SIN(RADIANS(E1250))+COS(RADIANS(G1246))*COS(RADIANS(E1250))*COS(RADIANS(O1240))))&gt;90,0,$F$4*$F$5/E1249^2*(SIN(RADIANS(G1246))*SIN(RADIANS(E1250))+COS(RADIANS(G1246))*COS(RADIANS(E1250))*COS(RADIANS(O1240))))</f>
        <v>0</v>
      </c>
      <c r="P1246">
        <f>IF(DEGREES(ACOS(SIN(RADIANS(G1246))*SIN(RADIANS(E1250))+COS(RADIANS(G1246))*COS(RADIANS(E1250))*COS(RADIANS(P1240))))&gt;90,0,$F$4*$F$5/E1249^2*(SIN(RADIANS(G1246))*SIN(RADIANS(E1250))+COS(RADIANS(G1246))*COS(RADIANS(E1250))*COS(RADIANS(P1240))))</f>
        <v>0</v>
      </c>
      <c r="Q1246">
        <f>IF(DEGREES(ACOS(SIN(RADIANS(G1246))*SIN(RADIANS(E1250))+COS(RADIANS(G1246))*COS(RADIANS(E1250))*COS(RADIANS(Q1240))))&gt;90,0,$F$4*$F$5/E1249^2*(SIN(RADIANS(G1246))*SIN(RADIANS(E1250))+COS(RADIANS(G1246))*COS(RADIANS(E1250))*COS(RADIANS(Q1240))))</f>
        <v>0</v>
      </c>
      <c r="R1246" t="e">
        <f>IF(DEGREES(ACOS(SIN(RADIANS(G1246))*SIN(RADIANS(E1250))+COS(RADIANS(G1246))*COS(RADIANS(E1250))*COS(RADIANS(R1240))))&gt;90,0,$F$4*$F$5/E1249^2*(SIN(RADIANS(G1246))*SIN(RADIANS(E1250))+COS(RADIANS(G1246))*COS(RADIANS(E1250))*COS(RADIANS(R1240))))</f>
        <v>#DIV/0!</v>
      </c>
      <c r="S1246" t="e">
        <f>IF(DEGREES(ACOS(SIN(RADIANS(G1246))*SIN(RADIANS(E1250))+COS(RADIANS(G1246))*COS(RADIANS(E1250))*COS(RADIANS(S1240))))&gt;90,0,$F$4*$F$5/E1249^2*(SIN(RADIANS(G1246))*SIN(RADIANS(E1250))+COS(RADIANS(G1246))*COS(RADIANS(E1250))*COS(RADIANS(S1240))))</f>
        <v>#DIV/0!</v>
      </c>
      <c r="T1246" t="e">
        <f>IF(DEGREES(ACOS(SIN(RADIANS(G1246))*SIN(RADIANS(E1250))+COS(RADIANS(G1246))*COS(RADIANS(E1250))*COS(RADIANS(T1240))))&gt;90,0,$F$4*$F$5/E1249^2*(SIN(RADIANS(G1246))*SIN(RADIANS(E1250))+COS(RADIANS(G1246))*COS(RADIANS(E1250))*COS(RADIANS(T1240))))</f>
        <v>#DIV/0!</v>
      </c>
      <c r="U1246" t="e">
        <f>IF(DEGREES(ACOS(SIN(RADIANS(G1246))*SIN(RADIANS(E1250))+COS(RADIANS(G1246))*COS(RADIANS(E1250))*COS(RADIANS(U1240))))&gt;90,0,$F$4*$F$5/E1249^2*(SIN(RADIANS(G1246))*SIN(RADIANS(E1250))+COS(RADIANS(G1246))*COS(RADIANS(E1250))*COS(RADIANS(U1240))))</f>
        <v>#DIV/0!</v>
      </c>
      <c r="V1246" t="e">
        <f>IF(DEGREES(ACOS(SIN(RADIANS(G1246))*SIN(RADIANS(E1250))+COS(RADIANS(G1246))*COS(RADIANS(E1250))*COS(RADIANS(V1240))))&gt;90,0,$F$4*$F$5/E1249^2*(SIN(RADIANS(G1246))*SIN(RADIANS(E1250))+COS(RADIANS(G1246))*COS(RADIANS(E1250))*COS(RADIANS(V1240))))</f>
        <v>#DIV/0!</v>
      </c>
      <c r="W1246" t="e">
        <f>IF(DEGREES(ACOS(SIN(RADIANS(G1246))*SIN(RADIANS(E1250))+COS(RADIANS(G1246))*COS(RADIANS(E1250))*COS(RADIANS(W1240))))&gt;90,0,$F$4*$F$5/E1249^2*(SIN(RADIANS(G1246))*SIN(RADIANS(E1250))+COS(RADIANS(G1246))*COS(RADIANS(E1250))*COS(RADIANS(W1240))))</f>
        <v>#DIV/0!</v>
      </c>
      <c r="X1246" t="e">
        <f>IF(DEGREES(ACOS(SIN(RADIANS(G1246))*SIN(RADIANS(E1250))+COS(RADIANS(G1246))*COS(RADIANS(E1250))*COS(RADIANS(X1240))))&gt;90,0,$F$4*$F$5/E1249^2*(SIN(RADIANS(G1246))*SIN(RADIANS(E1250))+COS(RADIANS(G1246))*COS(RADIANS(E1250))*COS(RADIANS(X1240))))</f>
        <v>#DIV/0!</v>
      </c>
      <c r="Y1246" t="e">
        <f>IF(DEGREES(ACOS(SIN(RADIANS(G1246))*SIN(RADIANS(E1250))+COS(RADIANS(G1246))*COS(RADIANS(E1250))*COS(RADIANS(Y1240))))&gt;90,0,$F$4*$F$5/E1249^2*(SIN(RADIANS(G1246))*SIN(RADIANS(E1250))+COS(RADIANS(G1246))*COS(RADIANS(E1250))*COS(RADIANS(Y1240))))</f>
        <v>#DIV/0!</v>
      </c>
      <c r="Z1246" t="e">
        <f>IF(DEGREES(ACOS(SIN(RADIANS(G1246))*SIN(RADIANS(E1250))+COS(RADIANS(G1246))*COS(RADIANS(E1250))*COS(RADIANS(Z1240))))&gt;90,0,$F$4*$F$5/E1249^2*(SIN(RADIANS(G1246))*SIN(RADIANS(E1250))+COS(RADIANS(G1246))*COS(RADIANS(E1250))*COS(RADIANS(Z1240))))</f>
        <v>#DIV/0!</v>
      </c>
      <c r="AA1246" t="e">
        <f>IF(DEGREES(ACOS(SIN(RADIANS(G1246))*SIN(RADIANS(E1250))+COS(RADIANS(G1246))*COS(RADIANS(E1250))*COS(RADIANS(AA1240))))&gt;90,0,$F$4*$F$5/E1249^2*(SIN(RADIANS(G1246))*SIN(RADIANS(E1250))+COS(RADIANS(G1246))*COS(RADIANS(E1250))*COS(RADIANS(AA1240))))</f>
        <v>#DIV/0!</v>
      </c>
      <c r="AB1246" t="e">
        <f>IF(DEGREES(ACOS(SIN(RADIANS(G1246))*SIN(RADIANS(E1250))+COS(RADIANS(G1246))*COS(RADIANS(E1250))*COS(RADIANS(AB1240))))&gt;90,0,$F$4*$F$5/E1249^2*(SIN(RADIANS(G1246))*SIN(RADIANS(E1250))+COS(RADIANS(G1246))*COS(RADIANS(E1250))*COS(RADIANS(AB1240))))</f>
        <v>#DIV/0!</v>
      </c>
      <c r="AC1246" t="e">
        <f>IF(DEGREES(ACOS(SIN(RADIANS(G1246))*SIN(RADIANS(E1250))+COS(RADIANS(G1246))*COS(RADIANS(E1250))*COS(RADIANS(AC1240))))&gt;90,0,$F$4*$F$5/E1249^2*(SIN(RADIANS(G1246))*SIN(RADIANS(E1250))+COS(RADIANS(G1246))*COS(RADIANS(E1250))*COS(RADIANS(AC1240))))</f>
        <v>#DIV/0!</v>
      </c>
      <c r="AD1246" t="e">
        <f>IF(DEGREES(ACOS(SIN(RADIANS(G1246))*SIN(RADIANS(E1250))+COS(RADIANS(G1246))*COS(RADIANS(E1250))*COS(RADIANS(AD1240))))&gt;90,0,$F$4*$F$5/E1249^2*(SIN(RADIANS(G1246))*SIN(RADIANS(E1250))+COS(RADIANS(G1246))*COS(RADIANS(E1250))*COS(RADIANS(AD1240))))</f>
        <v>#DIV/0!</v>
      </c>
      <c r="AE1246" t="e">
        <f>IF(DEGREES(ACOS(SIN(RADIANS(G1246))*SIN(RADIANS(E1250))+COS(RADIANS(G1246))*COS(RADIANS(E1250))*COS(RADIANS(AE1240))))&gt;90,0,$F$4*$F$5/E1249^2*(SIN(RADIANS(G1246))*SIN(RADIANS(E1250))+COS(RADIANS(G1246))*COS(RADIANS(E1250))*COS(RADIANS(AE1240))))</f>
        <v>#DIV/0!</v>
      </c>
      <c r="AF1246" t="e">
        <f>IF(DEGREES(ACOS(SIN(RADIANS(G1246))*SIN(RADIANS(E1250))+COS(RADIANS(G1246))*COS(RADIANS(E1250))*COS(RADIANS(AF1240))))&gt;90,0,$F$4*$F$5/E1249^2*(SIN(RADIANS(G1246))*SIN(RADIANS(E1250))+COS(RADIANS(G1246))*COS(RADIANS(E1250))*COS(RADIANS(AF1240))))</f>
        <v>#DIV/0!</v>
      </c>
      <c r="AG1246" t="e">
        <f>IF(DEGREES(ACOS(SIN(RADIANS(G1246))*SIN(RADIANS(E1250))+COS(RADIANS(G1246))*COS(RADIANS(E1250))*COS(RADIANS(AG1240))))&gt;90,0,$F$4*$F$5/E1249^2*(SIN(RADIANS(G1246))*SIN(RADIANS(E1250))+COS(RADIANS(G1246))*COS(RADIANS(E1250))*COS(RADIANS(AG1240))))</f>
        <v>#DIV/0!</v>
      </c>
      <c r="AH1246" t="e">
        <f>IF(DEGREES(ACOS(SIN(RADIANS(G1246))*SIN(RADIANS(E1250))+COS(RADIANS(G1246))*COS(RADIANS(E1250))*COS(RADIANS(AH1240))))&gt;90,0,$F$4*$F$5/E1249^2*(SIN(RADIANS(G1246))*SIN(RADIANS(E1250))+COS(RADIANS(G1246))*COS(RADIANS(E1250))*COS(RADIANS(AH1240))))</f>
        <v>#DIV/0!</v>
      </c>
      <c r="AI1246" t="e">
        <f>IF(DEGREES(ACOS(SIN(RADIANS(G1246))*SIN(RADIANS(E1250))+COS(RADIANS(G1246))*COS(RADIANS(E1250))*COS(RADIANS(AI1240))))&gt;90,0,$F$4*$F$5/E1249^2*(SIN(RADIANS(G1246))*SIN(RADIANS(E1250))+COS(RADIANS(G1246))*COS(RADIANS(E1250))*COS(RADIANS(AI1240))))</f>
        <v>#DIV/0!</v>
      </c>
      <c r="AJ1246" t="e">
        <f>IF(DEGREES(ACOS(SIN(RADIANS(G1246))*SIN(RADIANS(E1250))+COS(RADIANS(G1246))*COS(RADIANS(E1250))*COS(RADIANS(AJ1240))))&gt;90,0,$F$4*$F$5/E1249^2*(SIN(RADIANS(G1246))*SIN(RADIANS(E1250))+COS(RADIANS(G1246))*COS(RADIANS(E1250))*COS(RADIANS(AJ1240))))</f>
        <v>#DIV/0!</v>
      </c>
      <c r="AK1246">
        <f>IF(DEGREES(ACOS(SIN(RADIANS(G1246))*SIN(RADIANS(E1250))+COS(RADIANS(G1246))*COS(RADIANS(E1250))*COS(RADIANS(AK1240))))&gt;90,0,$F$4*$F$5/E1249^2*(SIN(RADIANS(G1246))*SIN(RADIANS(E1250))+COS(RADIANS(G1246))*COS(RADIANS(E1250))*COS(RADIANS(AK1240))))</f>
        <v>0</v>
      </c>
      <c r="AL1246">
        <f>IF(DEGREES(ACOS(SIN(RADIANS(G1246))*SIN(RADIANS(E1250))+COS(RADIANS(G1246))*COS(RADIANS(E1250))*COS(RADIANS(AL1240))))&gt;90,0,$F$4*$F$5/E1249^2*(SIN(RADIANS(G1246))*SIN(RADIANS(E1250))+COS(RADIANS(G1246))*COS(RADIANS(E1250))*COS(RADIANS(AL1240))))</f>
        <v>0</v>
      </c>
      <c r="AM1246">
        <f>IF(DEGREES(ACOS(SIN(RADIANS(G1246))*SIN(RADIANS(E1250))+COS(RADIANS(G1246))*COS(RADIANS(E1250))*COS(RADIANS(AM1240))))&gt;90,0,$F$4*$F$5/E1249^2*(SIN(RADIANS(G1246))*SIN(RADIANS(E1250))+COS(RADIANS(G1246))*COS(RADIANS(E1250))*COS(RADIANS(AM1240))))</f>
        <v>0</v>
      </c>
      <c r="AN1246">
        <f>IF(DEGREES(ACOS(SIN(RADIANS(G1246))*SIN(RADIANS(E1250))+COS(RADIANS(G1246))*COS(RADIANS(E1250))*COS(RADIANS(AN1240))))&gt;90,0,$F$4*$F$5/E1249^2*(SIN(RADIANS(G1246))*SIN(RADIANS(E1250))+COS(RADIANS(G1246))*COS(RADIANS(E1250))*COS(RADIANS(AN1240))))</f>
        <v>0</v>
      </c>
      <c r="AO1246">
        <f>IF(DEGREES(ACOS(SIN(RADIANS(G1246))*SIN(RADIANS(E1250))+COS(RADIANS(G1246))*COS(RADIANS(E1250))*COS(RADIANS(AO1240))))&gt;90,0,$F$4*$F$5/E1249^2*(SIN(RADIANS(G1246))*SIN(RADIANS(E1250))+COS(RADIANS(G1246))*COS(RADIANS(E1250))*COS(RADIANS(AO1240))))</f>
        <v>0</v>
      </c>
      <c r="AP1246">
        <f>IF(DEGREES(ACOS(SIN(RADIANS(G1246))*SIN(RADIANS(E1250))+COS(RADIANS(G1246))*COS(RADIANS(E1250))*COS(RADIANS(AP1240))))&gt;90,0,$F$4*$F$5/E1249^2*(SIN(RADIANS(G1246))*SIN(RADIANS(E1250))+COS(RADIANS(G1246))*COS(RADIANS(E1250))*COS(RADIANS(AP1240))))</f>
        <v>0</v>
      </c>
      <c r="AQ1246">
        <f>IF(DEGREES(ACOS(SIN(RADIANS(G1246))*SIN(RADIANS(E1250))+COS(RADIANS(G1246))*COS(RADIANS(E1250))*COS(RADIANS(AQ1240))))&gt;90,0,$F$4*$F$5/E1249^2*(SIN(RADIANS(G1246))*SIN(RADIANS(E1250))+COS(RADIANS(G1246))*COS(RADIANS(E1250))*COS(RADIANS(AQ1240))))</f>
        <v>0</v>
      </c>
      <c r="AR1246">
        <f>IF(DEGREES(ACOS(SIN(RADIANS(G1246))*SIN(RADIANS(E1250))+COS(RADIANS(G1246))*COS(RADIANS(E1250))*COS(RADIANS(AR1240))))&gt;90,0,$F$4*$F$5/E1249^2*(SIN(RADIANS(G1246))*SIN(RADIANS(E1250))+COS(RADIANS(G1246))*COS(RADIANS(E1250))*COS(RADIANS(AR1240))))</f>
        <v>0</v>
      </c>
    </row>
    <row r="1247" spans="2:44" x14ac:dyDescent="0.5">
      <c r="B1247" s="40" t="s">
        <v>783</v>
      </c>
      <c r="E1247" t="str">
        <f>IF($F$10=0,"N/A",$F$10*(E1242/360)-ROUNDDOWN($F$10*(E1242/360),0))</f>
        <v>N/A</v>
      </c>
      <c r="G1247">
        <v>40</v>
      </c>
      <c r="I1247">
        <f>IF(DEGREES(ACOS(SIN(RADIANS(G1247))*SIN(RADIANS(E1250))+COS(RADIANS(G1247))*COS(RADIANS(E1250))*COS(RADIANS(I1240))))&gt;90,0,$F$4*$F$5/E1249^2*(SIN(RADIANS(G1247))*SIN(RADIANS(E1250))+COS(RADIANS(G1247))*COS(RADIANS(E1250))*COS(RADIANS(I1240))))</f>
        <v>0</v>
      </c>
      <c r="J1247">
        <f>IF(DEGREES(ACOS(SIN(RADIANS(G1247))*SIN(RADIANS(E1250))+COS(RADIANS(G1247))*COS(RADIANS(E1250))*COS(RADIANS(J1240))))&gt;90,0,$F$4*$F$5/E1249^2*(SIN(RADIANS(G1247))*SIN(RADIANS(E1250))+COS(RADIANS(G1247))*COS(RADIANS(E1250))*COS(RADIANS(J1240))))</f>
        <v>0</v>
      </c>
      <c r="K1247">
        <f>IF(DEGREES(ACOS(SIN(RADIANS(G1247))*SIN(RADIANS(E1250))+COS(RADIANS(G1247))*COS(RADIANS(E1250))*COS(RADIANS(K1240))))&gt;90,0,$F$4*$F$5/E1249^2*(SIN(RADIANS(G1247))*SIN(RADIANS(E1250))+COS(RADIANS(G1247))*COS(RADIANS(E1250))*COS(RADIANS(K1240))))</f>
        <v>0</v>
      </c>
      <c r="L1247">
        <f>IF(DEGREES(ACOS(SIN(RADIANS(G1247))*SIN(RADIANS(E1250))+COS(RADIANS(G1247))*COS(RADIANS(E1250))*COS(RADIANS(L1240))))&gt;90,0,$F$4*$F$5/E1249^2*(SIN(RADIANS(G1247))*SIN(RADIANS(E1250))+COS(RADIANS(G1247))*COS(RADIANS(E1250))*COS(RADIANS(L1240))))</f>
        <v>0</v>
      </c>
      <c r="M1247">
        <f>IF(DEGREES(ACOS(SIN(RADIANS(G1247))*SIN(RADIANS(E1250))+COS(RADIANS(G1247))*COS(RADIANS(E1250))*COS(RADIANS(M1240))))&gt;90,0,$F$4*$F$5/E1249^2*(SIN(RADIANS(G1247))*SIN(RADIANS(E1250))+COS(RADIANS(G1247))*COS(RADIANS(E1250))*COS(RADIANS(M1240))))</f>
        <v>0</v>
      </c>
      <c r="N1247">
        <f>IF(DEGREES(ACOS(SIN(RADIANS(G1247))*SIN(RADIANS(E1250))+COS(RADIANS(G1247))*COS(RADIANS(E1250))*COS(RADIANS(N1240))))&gt;90,0,$F$4*$F$5/E1249^2*(SIN(RADIANS(G1247))*SIN(RADIANS(E1250))+COS(RADIANS(G1247))*COS(RADIANS(E1250))*COS(RADIANS(N1240))))</f>
        <v>0</v>
      </c>
      <c r="O1247">
        <f>IF(DEGREES(ACOS(SIN(RADIANS(G1247))*SIN(RADIANS(E1250))+COS(RADIANS(G1247))*COS(RADIANS(E1250))*COS(RADIANS(O1240))))&gt;90,0,$F$4*$F$5/E1249^2*(SIN(RADIANS(G1247))*SIN(RADIANS(E1250))+COS(RADIANS(G1247))*COS(RADIANS(E1250))*COS(RADIANS(O1240))))</f>
        <v>0</v>
      </c>
      <c r="P1247">
        <f>IF(DEGREES(ACOS(SIN(RADIANS(G1247))*SIN(RADIANS(E1250))+COS(RADIANS(G1247))*COS(RADIANS(E1250))*COS(RADIANS(P1240))))&gt;90,0,$F$4*$F$5/E1249^2*(SIN(RADIANS(G1247))*SIN(RADIANS(E1250))+COS(RADIANS(G1247))*COS(RADIANS(E1250))*COS(RADIANS(P1240))))</f>
        <v>0</v>
      </c>
      <c r="Q1247">
        <f>IF(DEGREES(ACOS(SIN(RADIANS(G1247))*SIN(RADIANS(E1250))+COS(RADIANS(G1247))*COS(RADIANS(E1250))*COS(RADIANS(Q1240))))&gt;90,0,$F$4*$F$5/E1249^2*(SIN(RADIANS(G1247))*SIN(RADIANS(E1250))+COS(RADIANS(G1247))*COS(RADIANS(E1250))*COS(RADIANS(Q1240))))</f>
        <v>0</v>
      </c>
      <c r="R1247" t="e">
        <f>IF(DEGREES(ACOS(SIN(RADIANS(G1247))*SIN(RADIANS(E1250))+COS(RADIANS(G1247))*COS(RADIANS(E1250))*COS(RADIANS(R1240))))&gt;90,0,$F$4*$F$5/E1249^2*(SIN(RADIANS(G1247))*SIN(RADIANS(E1250))+COS(RADIANS(G1247))*COS(RADIANS(E1250))*COS(RADIANS(R1240))))</f>
        <v>#DIV/0!</v>
      </c>
      <c r="S1247" t="e">
        <f>IF(DEGREES(ACOS(SIN(RADIANS(G1247))*SIN(RADIANS(E1250))+COS(RADIANS(G1247))*COS(RADIANS(E1250))*COS(RADIANS(S1240))))&gt;90,0,$F$4*$F$5/E1249^2*(SIN(RADIANS(G1247))*SIN(RADIANS(E1250))+COS(RADIANS(G1247))*COS(RADIANS(E1250))*COS(RADIANS(S1240))))</f>
        <v>#DIV/0!</v>
      </c>
      <c r="T1247" t="e">
        <f>IF(DEGREES(ACOS(SIN(RADIANS(G1247))*SIN(RADIANS(E1250))+COS(RADIANS(G1247))*COS(RADIANS(E1250))*COS(RADIANS(T1240))))&gt;90,0,$F$4*$F$5/E1249^2*(SIN(RADIANS(G1247))*SIN(RADIANS(E1250))+COS(RADIANS(G1247))*COS(RADIANS(E1250))*COS(RADIANS(T1240))))</f>
        <v>#DIV/0!</v>
      </c>
      <c r="U1247" t="e">
        <f>IF(DEGREES(ACOS(SIN(RADIANS(G1247))*SIN(RADIANS(E1250))+COS(RADIANS(G1247))*COS(RADIANS(E1250))*COS(RADIANS(U1240))))&gt;90,0,$F$4*$F$5/E1249^2*(SIN(RADIANS(G1247))*SIN(RADIANS(E1250))+COS(RADIANS(G1247))*COS(RADIANS(E1250))*COS(RADIANS(U1240))))</f>
        <v>#DIV/0!</v>
      </c>
      <c r="V1247" t="e">
        <f>IF(DEGREES(ACOS(SIN(RADIANS(G1247))*SIN(RADIANS(E1250))+COS(RADIANS(G1247))*COS(RADIANS(E1250))*COS(RADIANS(V1240))))&gt;90,0,$F$4*$F$5/E1249^2*(SIN(RADIANS(G1247))*SIN(RADIANS(E1250))+COS(RADIANS(G1247))*COS(RADIANS(E1250))*COS(RADIANS(V1240))))</f>
        <v>#DIV/0!</v>
      </c>
      <c r="W1247" t="e">
        <f>IF(DEGREES(ACOS(SIN(RADIANS(G1247))*SIN(RADIANS(E1250))+COS(RADIANS(G1247))*COS(RADIANS(E1250))*COS(RADIANS(W1240))))&gt;90,0,$F$4*$F$5/E1249^2*(SIN(RADIANS(G1247))*SIN(RADIANS(E1250))+COS(RADIANS(G1247))*COS(RADIANS(E1250))*COS(RADIANS(W1240))))</f>
        <v>#DIV/0!</v>
      </c>
      <c r="X1247" t="e">
        <f>IF(DEGREES(ACOS(SIN(RADIANS(G1247))*SIN(RADIANS(E1250))+COS(RADIANS(G1247))*COS(RADIANS(E1250))*COS(RADIANS(X1240))))&gt;90,0,$F$4*$F$5/E1249^2*(SIN(RADIANS(G1247))*SIN(RADIANS(E1250))+COS(RADIANS(G1247))*COS(RADIANS(E1250))*COS(RADIANS(X1240))))</f>
        <v>#DIV/0!</v>
      </c>
      <c r="Y1247" t="e">
        <f>IF(DEGREES(ACOS(SIN(RADIANS(G1247))*SIN(RADIANS(E1250))+COS(RADIANS(G1247))*COS(RADIANS(E1250))*COS(RADIANS(Y1240))))&gt;90,0,$F$4*$F$5/E1249^2*(SIN(RADIANS(G1247))*SIN(RADIANS(E1250))+COS(RADIANS(G1247))*COS(RADIANS(E1250))*COS(RADIANS(Y1240))))</f>
        <v>#DIV/0!</v>
      </c>
      <c r="Z1247" t="e">
        <f>IF(DEGREES(ACOS(SIN(RADIANS(G1247))*SIN(RADIANS(E1250))+COS(RADIANS(G1247))*COS(RADIANS(E1250))*COS(RADIANS(Z1240))))&gt;90,0,$F$4*$F$5/E1249^2*(SIN(RADIANS(G1247))*SIN(RADIANS(E1250))+COS(RADIANS(G1247))*COS(RADIANS(E1250))*COS(RADIANS(Z1240))))</f>
        <v>#DIV/0!</v>
      </c>
      <c r="AA1247" t="e">
        <f>IF(DEGREES(ACOS(SIN(RADIANS(G1247))*SIN(RADIANS(E1250))+COS(RADIANS(G1247))*COS(RADIANS(E1250))*COS(RADIANS(AA1240))))&gt;90,0,$F$4*$F$5/E1249^2*(SIN(RADIANS(G1247))*SIN(RADIANS(E1250))+COS(RADIANS(G1247))*COS(RADIANS(E1250))*COS(RADIANS(AA1240))))</f>
        <v>#DIV/0!</v>
      </c>
      <c r="AB1247" t="e">
        <f>IF(DEGREES(ACOS(SIN(RADIANS(G1247))*SIN(RADIANS(E1250))+COS(RADIANS(G1247))*COS(RADIANS(E1250))*COS(RADIANS(AB1240))))&gt;90,0,$F$4*$F$5/E1249^2*(SIN(RADIANS(G1247))*SIN(RADIANS(E1250))+COS(RADIANS(G1247))*COS(RADIANS(E1250))*COS(RADIANS(AB1240))))</f>
        <v>#DIV/0!</v>
      </c>
      <c r="AC1247" t="e">
        <f>IF(DEGREES(ACOS(SIN(RADIANS(G1247))*SIN(RADIANS(E1250))+COS(RADIANS(G1247))*COS(RADIANS(E1250))*COS(RADIANS(AC1240))))&gt;90,0,$F$4*$F$5/E1249^2*(SIN(RADIANS(G1247))*SIN(RADIANS(E1250))+COS(RADIANS(G1247))*COS(RADIANS(E1250))*COS(RADIANS(AC1240))))</f>
        <v>#DIV/0!</v>
      </c>
      <c r="AD1247" t="e">
        <f>IF(DEGREES(ACOS(SIN(RADIANS(G1247))*SIN(RADIANS(E1250))+COS(RADIANS(G1247))*COS(RADIANS(E1250))*COS(RADIANS(AD1240))))&gt;90,0,$F$4*$F$5/E1249^2*(SIN(RADIANS(G1247))*SIN(RADIANS(E1250))+COS(RADIANS(G1247))*COS(RADIANS(E1250))*COS(RADIANS(AD1240))))</f>
        <v>#DIV/0!</v>
      </c>
      <c r="AE1247" t="e">
        <f>IF(DEGREES(ACOS(SIN(RADIANS(G1247))*SIN(RADIANS(E1250))+COS(RADIANS(G1247))*COS(RADIANS(E1250))*COS(RADIANS(AE1240))))&gt;90,0,$F$4*$F$5/E1249^2*(SIN(RADIANS(G1247))*SIN(RADIANS(E1250))+COS(RADIANS(G1247))*COS(RADIANS(E1250))*COS(RADIANS(AE1240))))</f>
        <v>#DIV/0!</v>
      </c>
      <c r="AF1247" t="e">
        <f>IF(DEGREES(ACOS(SIN(RADIANS(G1247))*SIN(RADIANS(E1250))+COS(RADIANS(G1247))*COS(RADIANS(E1250))*COS(RADIANS(AF1240))))&gt;90,0,$F$4*$F$5/E1249^2*(SIN(RADIANS(G1247))*SIN(RADIANS(E1250))+COS(RADIANS(G1247))*COS(RADIANS(E1250))*COS(RADIANS(AF1240))))</f>
        <v>#DIV/0!</v>
      </c>
      <c r="AG1247" t="e">
        <f>IF(DEGREES(ACOS(SIN(RADIANS(G1247))*SIN(RADIANS(E1250))+COS(RADIANS(G1247))*COS(RADIANS(E1250))*COS(RADIANS(AG1240))))&gt;90,0,$F$4*$F$5/E1249^2*(SIN(RADIANS(G1247))*SIN(RADIANS(E1250))+COS(RADIANS(G1247))*COS(RADIANS(E1250))*COS(RADIANS(AG1240))))</f>
        <v>#DIV/0!</v>
      </c>
      <c r="AH1247" t="e">
        <f>IF(DEGREES(ACOS(SIN(RADIANS(G1247))*SIN(RADIANS(E1250))+COS(RADIANS(G1247))*COS(RADIANS(E1250))*COS(RADIANS(AH1240))))&gt;90,0,$F$4*$F$5/E1249^2*(SIN(RADIANS(G1247))*SIN(RADIANS(E1250))+COS(RADIANS(G1247))*COS(RADIANS(E1250))*COS(RADIANS(AH1240))))</f>
        <v>#DIV/0!</v>
      </c>
      <c r="AI1247" t="e">
        <f>IF(DEGREES(ACOS(SIN(RADIANS(G1247))*SIN(RADIANS(E1250))+COS(RADIANS(G1247))*COS(RADIANS(E1250))*COS(RADIANS(AI1240))))&gt;90,0,$F$4*$F$5/E1249^2*(SIN(RADIANS(G1247))*SIN(RADIANS(E1250))+COS(RADIANS(G1247))*COS(RADIANS(E1250))*COS(RADIANS(AI1240))))</f>
        <v>#DIV/0!</v>
      </c>
      <c r="AJ1247" t="e">
        <f>IF(DEGREES(ACOS(SIN(RADIANS(G1247))*SIN(RADIANS(E1250))+COS(RADIANS(G1247))*COS(RADIANS(E1250))*COS(RADIANS(AJ1240))))&gt;90,0,$F$4*$F$5/E1249^2*(SIN(RADIANS(G1247))*SIN(RADIANS(E1250))+COS(RADIANS(G1247))*COS(RADIANS(E1250))*COS(RADIANS(AJ1240))))</f>
        <v>#DIV/0!</v>
      </c>
      <c r="AK1247">
        <f>IF(DEGREES(ACOS(SIN(RADIANS(G1247))*SIN(RADIANS(E1250))+COS(RADIANS(G1247))*COS(RADIANS(E1250))*COS(RADIANS(AK1240))))&gt;90,0,$F$4*$F$5/E1249^2*(SIN(RADIANS(G1247))*SIN(RADIANS(E1250))+COS(RADIANS(G1247))*COS(RADIANS(E1250))*COS(RADIANS(AK1240))))</f>
        <v>0</v>
      </c>
      <c r="AL1247">
        <f>IF(DEGREES(ACOS(SIN(RADIANS(G1247))*SIN(RADIANS(E1250))+COS(RADIANS(G1247))*COS(RADIANS(E1250))*COS(RADIANS(AL1240))))&gt;90,0,$F$4*$F$5/E1249^2*(SIN(RADIANS(G1247))*SIN(RADIANS(E1250))+COS(RADIANS(G1247))*COS(RADIANS(E1250))*COS(RADIANS(AL1240))))</f>
        <v>0</v>
      </c>
      <c r="AM1247">
        <f>IF(DEGREES(ACOS(SIN(RADIANS(G1247))*SIN(RADIANS(E1250))+COS(RADIANS(G1247))*COS(RADIANS(E1250))*COS(RADIANS(AM1240))))&gt;90,0,$F$4*$F$5/E1249^2*(SIN(RADIANS(G1247))*SIN(RADIANS(E1250))+COS(RADIANS(G1247))*COS(RADIANS(E1250))*COS(RADIANS(AM1240))))</f>
        <v>0</v>
      </c>
      <c r="AN1247">
        <f>IF(DEGREES(ACOS(SIN(RADIANS(G1247))*SIN(RADIANS(E1250))+COS(RADIANS(G1247))*COS(RADIANS(E1250))*COS(RADIANS(AN1240))))&gt;90,0,$F$4*$F$5/E1249^2*(SIN(RADIANS(G1247))*SIN(RADIANS(E1250))+COS(RADIANS(G1247))*COS(RADIANS(E1250))*COS(RADIANS(AN1240))))</f>
        <v>0</v>
      </c>
      <c r="AO1247">
        <f>IF(DEGREES(ACOS(SIN(RADIANS(G1247))*SIN(RADIANS(E1250))+COS(RADIANS(G1247))*COS(RADIANS(E1250))*COS(RADIANS(AO1240))))&gt;90,0,$F$4*$F$5/E1249^2*(SIN(RADIANS(G1247))*SIN(RADIANS(E1250))+COS(RADIANS(G1247))*COS(RADIANS(E1250))*COS(RADIANS(AO1240))))</f>
        <v>0</v>
      </c>
      <c r="AP1247">
        <f>IF(DEGREES(ACOS(SIN(RADIANS(G1247))*SIN(RADIANS(E1250))+COS(RADIANS(G1247))*COS(RADIANS(E1250))*COS(RADIANS(AP1240))))&gt;90,0,$F$4*$F$5/E1249^2*(SIN(RADIANS(G1247))*SIN(RADIANS(E1250))+COS(RADIANS(G1247))*COS(RADIANS(E1250))*COS(RADIANS(AP1240))))</f>
        <v>0</v>
      </c>
      <c r="AQ1247">
        <f>IF(DEGREES(ACOS(SIN(RADIANS(G1247))*SIN(RADIANS(E1250))+COS(RADIANS(G1247))*COS(RADIANS(E1250))*COS(RADIANS(AQ1240))))&gt;90,0,$F$4*$F$5/E1249^2*(SIN(RADIANS(G1247))*SIN(RADIANS(E1250))+COS(RADIANS(G1247))*COS(RADIANS(E1250))*COS(RADIANS(AQ1240))))</f>
        <v>0</v>
      </c>
      <c r="AR1247">
        <f>IF(DEGREES(ACOS(SIN(RADIANS(G1247))*SIN(RADIANS(E1250))+COS(RADIANS(G1247))*COS(RADIANS(E1250))*COS(RADIANS(AR1240))))&gt;90,0,$F$4*$F$5/E1249^2*(SIN(RADIANS(G1247))*SIN(RADIANS(E1250))+COS(RADIANS(G1247))*COS(RADIANS(E1250))*COS(RADIANS(AR1240))))</f>
        <v>0</v>
      </c>
    </row>
    <row r="1248" spans="2:44" x14ac:dyDescent="0.5">
      <c r="B1248" s="40" t="s">
        <v>784</v>
      </c>
      <c r="E1248" t="str">
        <f>IF($F$10=0,"N/A",E1247*$F$11/$F$10)</f>
        <v>N/A</v>
      </c>
      <c r="G1248">
        <v>30</v>
      </c>
      <c r="I1248">
        <f>IF(DEGREES(ACOS(SIN(RADIANS(G1248))*SIN(RADIANS(E1250))+COS(RADIANS(G1248))*COS(RADIANS(E1250))*COS(RADIANS(I1240))))&gt;90,0,$F$4*$F$5/E1249^2*(SIN(RADIANS(G1248))*SIN(RADIANS(E1250))+COS(RADIANS(G1248))*COS(RADIANS(E1250))*COS(RADIANS(I1240))))</f>
        <v>0</v>
      </c>
      <c r="J1248">
        <f>IF(DEGREES(ACOS(SIN(RADIANS(G1248))*SIN(RADIANS(E1250))+COS(RADIANS(G1248))*COS(RADIANS(E1250))*COS(RADIANS(J1240))))&gt;90,0,$F$4*$F$5/E1249^2*(SIN(RADIANS(G1248))*SIN(RADIANS(E1250))+COS(RADIANS(G1248))*COS(RADIANS(E1250))*COS(RADIANS(J1240))))</f>
        <v>0</v>
      </c>
      <c r="K1248">
        <f>IF(DEGREES(ACOS(SIN(RADIANS(G1248))*SIN(RADIANS(E1250))+COS(RADIANS(G1248))*COS(RADIANS(E1250))*COS(RADIANS(K1240))))&gt;90,0,$F$4*$F$5/E1249^2*(SIN(RADIANS(G1248))*SIN(RADIANS(E1250))+COS(RADIANS(G1248))*COS(RADIANS(E1250))*COS(RADIANS(K1240))))</f>
        <v>0</v>
      </c>
      <c r="L1248">
        <f>IF(DEGREES(ACOS(SIN(RADIANS(G1248))*SIN(RADIANS(E1250))+COS(RADIANS(G1248))*COS(RADIANS(E1250))*COS(RADIANS(L1240))))&gt;90,0,$F$4*$F$5/E1249^2*(SIN(RADIANS(G1248))*SIN(RADIANS(E1250))+COS(RADIANS(G1248))*COS(RADIANS(E1250))*COS(RADIANS(L1240))))</f>
        <v>0</v>
      </c>
      <c r="M1248">
        <f>IF(DEGREES(ACOS(SIN(RADIANS(G1248))*SIN(RADIANS(E1250))+COS(RADIANS(G1248))*COS(RADIANS(E1250))*COS(RADIANS(M1240))))&gt;90,0,$F$4*$F$5/E1249^2*(SIN(RADIANS(G1248))*SIN(RADIANS(E1250))+COS(RADIANS(G1248))*COS(RADIANS(E1250))*COS(RADIANS(M1240))))</f>
        <v>0</v>
      </c>
      <c r="N1248">
        <f>IF(DEGREES(ACOS(SIN(RADIANS(G1248))*SIN(RADIANS(E1250))+COS(RADIANS(G1248))*COS(RADIANS(E1250))*COS(RADIANS(N1240))))&gt;90,0,$F$4*$F$5/E1249^2*(SIN(RADIANS(G1248))*SIN(RADIANS(E1250))+COS(RADIANS(G1248))*COS(RADIANS(E1250))*COS(RADIANS(N1240))))</f>
        <v>0</v>
      </c>
      <c r="O1248">
        <f>IF(DEGREES(ACOS(SIN(RADIANS(G1248))*SIN(RADIANS(E1250))+COS(RADIANS(G1248))*COS(RADIANS(E1250))*COS(RADIANS(O1240))))&gt;90,0,$F$4*$F$5/E1249^2*(SIN(RADIANS(G1248))*SIN(RADIANS(E1250))+COS(RADIANS(G1248))*COS(RADIANS(E1250))*COS(RADIANS(O1240))))</f>
        <v>0</v>
      </c>
      <c r="P1248">
        <f>IF(DEGREES(ACOS(SIN(RADIANS(G1248))*SIN(RADIANS(E1250))+COS(RADIANS(G1248))*COS(RADIANS(E1250))*COS(RADIANS(P1240))))&gt;90,0,$F$4*$F$5/E1249^2*(SIN(RADIANS(G1248))*SIN(RADIANS(E1250))+COS(RADIANS(G1248))*COS(RADIANS(E1250))*COS(RADIANS(P1240))))</f>
        <v>0</v>
      </c>
      <c r="Q1248">
        <f>IF(DEGREES(ACOS(SIN(RADIANS(G1248))*SIN(RADIANS(E1250))+COS(RADIANS(G1248))*COS(RADIANS(E1250))*COS(RADIANS(Q1240))))&gt;90,0,$F$4*$F$5/E1249^2*(SIN(RADIANS(G1248))*SIN(RADIANS(E1250))+COS(RADIANS(G1248))*COS(RADIANS(E1250))*COS(RADIANS(Q1240))))</f>
        <v>0</v>
      </c>
      <c r="R1248" t="e">
        <f>IF(DEGREES(ACOS(SIN(RADIANS(G1248))*SIN(RADIANS(E1250))+COS(RADIANS(G1248))*COS(RADIANS(E1250))*COS(RADIANS(R1240))))&gt;90,0,$F$4*$F$5/E1249^2*(SIN(RADIANS(G1248))*SIN(RADIANS(E1250))+COS(RADIANS(G1248))*COS(RADIANS(E1250))*COS(RADIANS(R1240))))</f>
        <v>#DIV/0!</v>
      </c>
      <c r="S1248" t="e">
        <f>IF(DEGREES(ACOS(SIN(RADIANS(G1248))*SIN(RADIANS(E1250))+COS(RADIANS(G1248))*COS(RADIANS(E1250))*COS(RADIANS(S1240))))&gt;90,0,$F$4*$F$5/E1249^2*(SIN(RADIANS(G1248))*SIN(RADIANS(E1250))+COS(RADIANS(G1248))*COS(RADIANS(E1250))*COS(RADIANS(S1240))))</f>
        <v>#DIV/0!</v>
      </c>
      <c r="T1248" t="e">
        <f>IF(DEGREES(ACOS(SIN(RADIANS(G1248))*SIN(RADIANS(E1250))+COS(RADIANS(G1248))*COS(RADIANS(E1250))*COS(RADIANS(T1240))))&gt;90,0,$F$4*$F$5/E1249^2*(SIN(RADIANS(G1248))*SIN(RADIANS(E1250))+COS(RADIANS(G1248))*COS(RADIANS(E1250))*COS(RADIANS(T1240))))</f>
        <v>#DIV/0!</v>
      </c>
      <c r="U1248" t="e">
        <f>IF(DEGREES(ACOS(SIN(RADIANS(G1248))*SIN(RADIANS(E1250))+COS(RADIANS(G1248))*COS(RADIANS(E1250))*COS(RADIANS(U1240))))&gt;90,0,$F$4*$F$5/E1249^2*(SIN(RADIANS(G1248))*SIN(RADIANS(E1250))+COS(RADIANS(G1248))*COS(RADIANS(E1250))*COS(RADIANS(U1240))))</f>
        <v>#DIV/0!</v>
      </c>
      <c r="V1248" t="e">
        <f>IF(DEGREES(ACOS(SIN(RADIANS(G1248))*SIN(RADIANS(E1250))+COS(RADIANS(G1248))*COS(RADIANS(E1250))*COS(RADIANS(V1240))))&gt;90,0,$F$4*$F$5/E1249^2*(SIN(RADIANS(G1248))*SIN(RADIANS(E1250))+COS(RADIANS(G1248))*COS(RADIANS(E1250))*COS(RADIANS(V1240))))</f>
        <v>#DIV/0!</v>
      </c>
      <c r="W1248" t="e">
        <f>IF(DEGREES(ACOS(SIN(RADIANS(G1248))*SIN(RADIANS(E1250))+COS(RADIANS(G1248))*COS(RADIANS(E1250))*COS(RADIANS(W1240))))&gt;90,0,$F$4*$F$5/E1249^2*(SIN(RADIANS(G1248))*SIN(RADIANS(E1250))+COS(RADIANS(G1248))*COS(RADIANS(E1250))*COS(RADIANS(W1240))))</f>
        <v>#DIV/0!</v>
      </c>
      <c r="X1248" t="e">
        <f>IF(DEGREES(ACOS(SIN(RADIANS(G1248))*SIN(RADIANS(E1250))+COS(RADIANS(G1248))*COS(RADIANS(E1250))*COS(RADIANS(X1240))))&gt;90,0,$F$4*$F$5/E1249^2*(SIN(RADIANS(G1248))*SIN(RADIANS(E1250))+COS(RADIANS(G1248))*COS(RADIANS(E1250))*COS(RADIANS(X1240))))</f>
        <v>#DIV/0!</v>
      </c>
      <c r="Y1248" t="e">
        <f>IF(DEGREES(ACOS(SIN(RADIANS(G1248))*SIN(RADIANS(E1250))+COS(RADIANS(G1248))*COS(RADIANS(E1250))*COS(RADIANS(Y1240))))&gt;90,0,$F$4*$F$5/E1249^2*(SIN(RADIANS(G1248))*SIN(RADIANS(E1250))+COS(RADIANS(G1248))*COS(RADIANS(E1250))*COS(RADIANS(Y1240))))</f>
        <v>#DIV/0!</v>
      </c>
      <c r="Z1248" t="e">
        <f>IF(DEGREES(ACOS(SIN(RADIANS(G1248))*SIN(RADIANS(E1250))+COS(RADIANS(G1248))*COS(RADIANS(E1250))*COS(RADIANS(Z1240))))&gt;90,0,$F$4*$F$5/E1249^2*(SIN(RADIANS(G1248))*SIN(RADIANS(E1250))+COS(RADIANS(G1248))*COS(RADIANS(E1250))*COS(RADIANS(Z1240))))</f>
        <v>#DIV/0!</v>
      </c>
      <c r="AA1248" t="e">
        <f>IF(DEGREES(ACOS(SIN(RADIANS(G1248))*SIN(RADIANS(E1250))+COS(RADIANS(G1248))*COS(RADIANS(E1250))*COS(RADIANS(AA1240))))&gt;90,0,$F$4*$F$5/E1249^2*(SIN(RADIANS(G1248))*SIN(RADIANS(E1250))+COS(RADIANS(G1248))*COS(RADIANS(E1250))*COS(RADIANS(AA1240))))</f>
        <v>#DIV/0!</v>
      </c>
      <c r="AB1248" t="e">
        <f>IF(DEGREES(ACOS(SIN(RADIANS(G1248))*SIN(RADIANS(E1250))+COS(RADIANS(G1248))*COS(RADIANS(E1250))*COS(RADIANS(AB1240))))&gt;90,0,$F$4*$F$5/E1249^2*(SIN(RADIANS(G1248))*SIN(RADIANS(E1250))+COS(RADIANS(G1248))*COS(RADIANS(E1250))*COS(RADIANS(AB1240))))</f>
        <v>#DIV/0!</v>
      </c>
      <c r="AC1248" t="e">
        <f>IF(DEGREES(ACOS(SIN(RADIANS(G1248))*SIN(RADIANS(E1250))+COS(RADIANS(G1248))*COS(RADIANS(E1250))*COS(RADIANS(AC1240))))&gt;90,0,$F$4*$F$5/E1249^2*(SIN(RADIANS(G1248))*SIN(RADIANS(E1250))+COS(RADIANS(G1248))*COS(RADIANS(E1250))*COS(RADIANS(AC1240))))</f>
        <v>#DIV/0!</v>
      </c>
      <c r="AD1248" t="e">
        <f>IF(DEGREES(ACOS(SIN(RADIANS(G1248))*SIN(RADIANS(E1250))+COS(RADIANS(G1248))*COS(RADIANS(E1250))*COS(RADIANS(AD1240))))&gt;90,0,$F$4*$F$5/E1249^2*(SIN(RADIANS(G1248))*SIN(RADIANS(E1250))+COS(RADIANS(G1248))*COS(RADIANS(E1250))*COS(RADIANS(AD1240))))</f>
        <v>#DIV/0!</v>
      </c>
      <c r="AE1248" t="e">
        <f>IF(DEGREES(ACOS(SIN(RADIANS(G1248))*SIN(RADIANS(E1250))+COS(RADIANS(G1248))*COS(RADIANS(E1250))*COS(RADIANS(AE1240))))&gt;90,0,$F$4*$F$5/E1249^2*(SIN(RADIANS(G1248))*SIN(RADIANS(E1250))+COS(RADIANS(G1248))*COS(RADIANS(E1250))*COS(RADIANS(AE1240))))</f>
        <v>#DIV/0!</v>
      </c>
      <c r="AF1248" t="e">
        <f>IF(DEGREES(ACOS(SIN(RADIANS(G1248))*SIN(RADIANS(E1250))+COS(RADIANS(G1248))*COS(RADIANS(E1250))*COS(RADIANS(AF1240))))&gt;90,0,$F$4*$F$5/E1249^2*(SIN(RADIANS(G1248))*SIN(RADIANS(E1250))+COS(RADIANS(G1248))*COS(RADIANS(E1250))*COS(RADIANS(AF1240))))</f>
        <v>#DIV/0!</v>
      </c>
      <c r="AG1248" t="e">
        <f>IF(DEGREES(ACOS(SIN(RADIANS(G1248))*SIN(RADIANS(E1250))+COS(RADIANS(G1248))*COS(RADIANS(E1250))*COS(RADIANS(AG1240))))&gt;90,0,$F$4*$F$5/E1249^2*(SIN(RADIANS(G1248))*SIN(RADIANS(E1250))+COS(RADIANS(G1248))*COS(RADIANS(E1250))*COS(RADIANS(AG1240))))</f>
        <v>#DIV/0!</v>
      </c>
      <c r="AH1248" t="e">
        <f>IF(DEGREES(ACOS(SIN(RADIANS(G1248))*SIN(RADIANS(E1250))+COS(RADIANS(G1248))*COS(RADIANS(E1250))*COS(RADIANS(AH1240))))&gt;90,0,$F$4*$F$5/E1249^2*(SIN(RADIANS(G1248))*SIN(RADIANS(E1250))+COS(RADIANS(G1248))*COS(RADIANS(E1250))*COS(RADIANS(AH1240))))</f>
        <v>#DIV/0!</v>
      </c>
      <c r="AI1248" t="e">
        <f>IF(DEGREES(ACOS(SIN(RADIANS(G1248))*SIN(RADIANS(E1250))+COS(RADIANS(G1248))*COS(RADIANS(E1250))*COS(RADIANS(AI1240))))&gt;90,0,$F$4*$F$5/E1249^2*(SIN(RADIANS(G1248))*SIN(RADIANS(E1250))+COS(RADIANS(G1248))*COS(RADIANS(E1250))*COS(RADIANS(AI1240))))</f>
        <v>#DIV/0!</v>
      </c>
      <c r="AJ1248" t="e">
        <f>IF(DEGREES(ACOS(SIN(RADIANS(G1248))*SIN(RADIANS(E1250))+COS(RADIANS(G1248))*COS(RADIANS(E1250))*COS(RADIANS(AJ1240))))&gt;90,0,$F$4*$F$5/E1249^2*(SIN(RADIANS(G1248))*SIN(RADIANS(E1250))+COS(RADIANS(G1248))*COS(RADIANS(E1250))*COS(RADIANS(AJ1240))))</f>
        <v>#DIV/0!</v>
      </c>
      <c r="AK1248">
        <f>IF(DEGREES(ACOS(SIN(RADIANS(G1248))*SIN(RADIANS(E1250))+COS(RADIANS(G1248))*COS(RADIANS(E1250))*COS(RADIANS(AK1240))))&gt;90,0,$F$4*$F$5/E1249^2*(SIN(RADIANS(G1248))*SIN(RADIANS(E1250))+COS(RADIANS(G1248))*COS(RADIANS(E1250))*COS(RADIANS(AK1240))))</f>
        <v>0</v>
      </c>
      <c r="AL1248">
        <f>IF(DEGREES(ACOS(SIN(RADIANS(G1248))*SIN(RADIANS(E1250))+COS(RADIANS(G1248))*COS(RADIANS(E1250))*COS(RADIANS(AL1240))))&gt;90,0,$F$4*$F$5/E1249^2*(SIN(RADIANS(G1248))*SIN(RADIANS(E1250))+COS(RADIANS(G1248))*COS(RADIANS(E1250))*COS(RADIANS(AL1240))))</f>
        <v>0</v>
      </c>
      <c r="AM1248">
        <f>IF(DEGREES(ACOS(SIN(RADIANS(G1248))*SIN(RADIANS(E1250))+COS(RADIANS(G1248))*COS(RADIANS(E1250))*COS(RADIANS(AM1240))))&gt;90,0,$F$4*$F$5/E1249^2*(SIN(RADIANS(G1248))*SIN(RADIANS(E1250))+COS(RADIANS(G1248))*COS(RADIANS(E1250))*COS(RADIANS(AM1240))))</f>
        <v>0</v>
      </c>
      <c r="AN1248">
        <f>IF(DEGREES(ACOS(SIN(RADIANS(G1248))*SIN(RADIANS(E1250))+COS(RADIANS(G1248))*COS(RADIANS(E1250))*COS(RADIANS(AN1240))))&gt;90,0,$F$4*$F$5/E1249^2*(SIN(RADIANS(G1248))*SIN(RADIANS(E1250))+COS(RADIANS(G1248))*COS(RADIANS(E1250))*COS(RADIANS(AN1240))))</f>
        <v>0</v>
      </c>
      <c r="AO1248">
        <f>IF(DEGREES(ACOS(SIN(RADIANS(G1248))*SIN(RADIANS(E1250))+COS(RADIANS(G1248))*COS(RADIANS(E1250))*COS(RADIANS(AO1240))))&gt;90,0,$F$4*$F$5/E1249^2*(SIN(RADIANS(G1248))*SIN(RADIANS(E1250))+COS(RADIANS(G1248))*COS(RADIANS(E1250))*COS(RADIANS(AO1240))))</f>
        <v>0</v>
      </c>
      <c r="AP1248">
        <f>IF(DEGREES(ACOS(SIN(RADIANS(G1248))*SIN(RADIANS(E1250))+COS(RADIANS(G1248))*COS(RADIANS(E1250))*COS(RADIANS(AP1240))))&gt;90,0,$F$4*$F$5/E1249^2*(SIN(RADIANS(G1248))*SIN(RADIANS(E1250))+COS(RADIANS(G1248))*COS(RADIANS(E1250))*COS(RADIANS(AP1240))))</f>
        <v>0</v>
      </c>
      <c r="AQ1248">
        <f>IF(DEGREES(ACOS(SIN(RADIANS(G1248))*SIN(RADIANS(E1250))+COS(RADIANS(G1248))*COS(RADIANS(E1250))*COS(RADIANS(AQ1240))))&gt;90,0,$F$4*$F$5/E1249^2*(SIN(RADIANS(G1248))*SIN(RADIANS(E1250))+COS(RADIANS(G1248))*COS(RADIANS(E1250))*COS(RADIANS(AQ1240))))</f>
        <v>0</v>
      </c>
      <c r="AR1248">
        <f>IF(DEGREES(ACOS(SIN(RADIANS(G1248))*SIN(RADIANS(E1250))+COS(RADIANS(G1248))*COS(RADIANS(E1250))*COS(RADIANS(AR1240))))&gt;90,0,$F$4*$F$5/E1249^2*(SIN(RADIANS(G1248))*SIN(RADIANS(E1250))+COS(RADIANS(G1248))*COS(RADIANS(E1250))*COS(RADIANS(AR1240))))</f>
        <v>0</v>
      </c>
    </row>
    <row r="1249" spans="2:44" x14ac:dyDescent="0.5">
      <c r="B1249" s="40" t="s">
        <v>785</v>
      </c>
      <c r="E1249">
        <f>$F$6*(1-$F$7^2)/(1+$F$7*COS(RADIANS(E1243)))</f>
        <v>0</v>
      </c>
      <c r="G1249">
        <v>20</v>
      </c>
      <c r="I1249">
        <f>IF(DEGREES(ACOS(SIN(RADIANS(G1249))*SIN(RADIANS(E1250))+COS(RADIANS(G1249))*COS(RADIANS(E1250))*COS(RADIANS(I1240))))&gt;90,0,$F$4*$F$5/E1249^2*(SIN(RADIANS(G1249))*SIN(RADIANS(E1250))+COS(RADIANS(G1249))*COS(RADIANS(E1250))*COS(RADIANS(I1240))))</f>
        <v>0</v>
      </c>
      <c r="J1249">
        <f>IF(DEGREES(ACOS(SIN(RADIANS(G1249))*SIN(RADIANS(E1250))+COS(RADIANS(G1249))*COS(RADIANS(E1250))*COS(RADIANS(J1240))))&gt;90,0,$F$4*$F$5/E1249^2*(SIN(RADIANS(G1249))*SIN(RADIANS(E1250))+COS(RADIANS(G1249))*COS(RADIANS(E1250))*COS(RADIANS(J1240))))</f>
        <v>0</v>
      </c>
      <c r="K1249">
        <f>IF(DEGREES(ACOS(SIN(RADIANS(G1249))*SIN(RADIANS(E1250))+COS(RADIANS(G1249))*COS(RADIANS(E1250))*COS(RADIANS(K1240))))&gt;90,0,$F$4*$F$5/E1249^2*(SIN(RADIANS(G1249))*SIN(RADIANS(E1250))+COS(RADIANS(G1249))*COS(RADIANS(E1250))*COS(RADIANS(K1240))))</f>
        <v>0</v>
      </c>
      <c r="L1249">
        <f>IF(DEGREES(ACOS(SIN(RADIANS(G1249))*SIN(RADIANS(E1250))+COS(RADIANS(G1249))*COS(RADIANS(E1250))*COS(RADIANS(L1240))))&gt;90,0,$F$4*$F$5/E1249^2*(SIN(RADIANS(G1249))*SIN(RADIANS(E1250))+COS(RADIANS(G1249))*COS(RADIANS(E1250))*COS(RADIANS(L1240))))</f>
        <v>0</v>
      </c>
      <c r="M1249">
        <f>IF(DEGREES(ACOS(SIN(RADIANS(G1249))*SIN(RADIANS(E1250))+COS(RADIANS(G1249))*COS(RADIANS(E1250))*COS(RADIANS(M1240))))&gt;90,0,$F$4*$F$5/E1249^2*(SIN(RADIANS(G1249))*SIN(RADIANS(E1250))+COS(RADIANS(G1249))*COS(RADIANS(E1250))*COS(RADIANS(M1240))))</f>
        <v>0</v>
      </c>
      <c r="N1249">
        <f>IF(DEGREES(ACOS(SIN(RADIANS(G1249))*SIN(RADIANS(E1250))+COS(RADIANS(G1249))*COS(RADIANS(E1250))*COS(RADIANS(N1240))))&gt;90,0,$F$4*$F$5/E1249^2*(SIN(RADIANS(G1249))*SIN(RADIANS(E1250))+COS(RADIANS(G1249))*COS(RADIANS(E1250))*COS(RADIANS(N1240))))</f>
        <v>0</v>
      </c>
      <c r="O1249">
        <f>IF(DEGREES(ACOS(SIN(RADIANS(G1249))*SIN(RADIANS(E1250))+COS(RADIANS(G1249))*COS(RADIANS(E1250))*COS(RADIANS(O1240))))&gt;90,0,$F$4*$F$5/E1249^2*(SIN(RADIANS(G1249))*SIN(RADIANS(E1250))+COS(RADIANS(G1249))*COS(RADIANS(E1250))*COS(RADIANS(O1240))))</f>
        <v>0</v>
      </c>
      <c r="P1249">
        <f>IF(DEGREES(ACOS(SIN(RADIANS(G1249))*SIN(RADIANS(E1250))+COS(RADIANS(G1249))*COS(RADIANS(E1250))*COS(RADIANS(P1240))))&gt;90,0,$F$4*$F$5/E1249^2*(SIN(RADIANS(G1249))*SIN(RADIANS(E1250))+COS(RADIANS(G1249))*COS(RADIANS(E1250))*COS(RADIANS(P1240))))</f>
        <v>0</v>
      </c>
      <c r="Q1249">
        <f>IF(DEGREES(ACOS(SIN(RADIANS(G1249))*SIN(RADIANS(E1250))+COS(RADIANS(G1249))*COS(RADIANS(E1250))*COS(RADIANS(Q1240))))&gt;90,0,$F$4*$F$5/E1249^2*(SIN(RADIANS(G1249))*SIN(RADIANS(E1250))+COS(RADIANS(G1249))*COS(RADIANS(E1250))*COS(RADIANS(Q1240))))</f>
        <v>0</v>
      </c>
      <c r="R1249" t="e">
        <f>IF(DEGREES(ACOS(SIN(RADIANS(G1249))*SIN(RADIANS(E1250))+COS(RADIANS(G1249))*COS(RADIANS(E1250))*COS(RADIANS(R1240))))&gt;90,0,$F$4*$F$5/E1249^2*(SIN(RADIANS(G1249))*SIN(RADIANS(E1250))+COS(RADIANS(G1249))*COS(RADIANS(E1250))*COS(RADIANS(R1240))))</f>
        <v>#DIV/0!</v>
      </c>
      <c r="S1249" t="e">
        <f>IF(DEGREES(ACOS(SIN(RADIANS(G1249))*SIN(RADIANS(E1250))+COS(RADIANS(G1249))*COS(RADIANS(E1250))*COS(RADIANS(S1240))))&gt;90,0,$F$4*$F$5/E1249^2*(SIN(RADIANS(G1249))*SIN(RADIANS(E1250))+COS(RADIANS(G1249))*COS(RADIANS(E1250))*COS(RADIANS(S1240))))</f>
        <v>#DIV/0!</v>
      </c>
      <c r="T1249" t="e">
        <f>IF(DEGREES(ACOS(SIN(RADIANS(G1249))*SIN(RADIANS(E1250))+COS(RADIANS(G1249))*COS(RADIANS(E1250))*COS(RADIANS(T1240))))&gt;90,0,$F$4*$F$5/E1249^2*(SIN(RADIANS(G1249))*SIN(RADIANS(E1250))+COS(RADIANS(G1249))*COS(RADIANS(E1250))*COS(RADIANS(T1240))))</f>
        <v>#DIV/0!</v>
      </c>
      <c r="U1249" t="e">
        <f>IF(DEGREES(ACOS(SIN(RADIANS(G1249))*SIN(RADIANS(E1250))+COS(RADIANS(G1249))*COS(RADIANS(E1250))*COS(RADIANS(U1240))))&gt;90,0,$F$4*$F$5/E1249^2*(SIN(RADIANS(G1249))*SIN(RADIANS(E1250))+COS(RADIANS(G1249))*COS(RADIANS(E1250))*COS(RADIANS(U1240))))</f>
        <v>#DIV/0!</v>
      </c>
      <c r="V1249" t="e">
        <f>IF(DEGREES(ACOS(SIN(RADIANS(G1249))*SIN(RADIANS(E1250))+COS(RADIANS(G1249))*COS(RADIANS(E1250))*COS(RADIANS(V1240))))&gt;90,0,$F$4*$F$5/E1249^2*(SIN(RADIANS(G1249))*SIN(RADIANS(E1250))+COS(RADIANS(G1249))*COS(RADIANS(E1250))*COS(RADIANS(V1240))))</f>
        <v>#DIV/0!</v>
      </c>
      <c r="W1249" t="e">
        <f>IF(DEGREES(ACOS(SIN(RADIANS(G1249))*SIN(RADIANS(E1250))+COS(RADIANS(G1249))*COS(RADIANS(E1250))*COS(RADIANS(W1240))))&gt;90,0,$F$4*$F$5/E1249^2*(SIN(RADIANS(G1249))*SIN(RADIANS(E1250))+COS(RADIANS(G1249))*COS(RADIANS(E1250))*COS(RADIANS(W1240))))</f>
        <v>#DIV/0!</v>
      </c>
      <c r="X1249" t="e">
        <f>IF(DEGREES(ACOS(SIN(RADIANS(G1249))*SIN(RADIANS(E1250))+COS(RADIANS(G1249))*COS(RADIANS(E1250))*COS(RADIANS(X1240))))&gt;90,0,$F$4*$F$5/E1249^2*(SIN(RADIANS(G1249))*SIN(RADIANS(E1250))+COS(RADIANS(G1249))*COS(RADIANS(E1250))*COS(RADIANS(X1240))))</f>
        <v>#DIV/0!</v>
      </c>
      <c r="Y1249" t="e">
        <f>IF(DEGREES(ACOS(SIN(RADIANS(G1249))*SIN(RADIANS(E1250))+COS(RADIANS(G1249))*COS(RADIANS(E1250))*COS(RADIANS(Y1240))))&gt;90,0,$F$4*$F$5/E1249^2*(SIN(RADIANS(G1249))*SIN(RADIANS(E1250))+COS(RADIANS(G1249))*COS(RADIANS(E1250))*COS(RADIANS(Y1240))))</f>
        <v>#DIV/0!</v>
      </c>
      <c r="Z1249" t="e">
        <f>IF(DEGREES(ACOS(SIN(RADIANS(G1249))*SIN(RADIANS(E1250))+COS(RADIANS(G1249))*COS(RADIANS(E1250))*COS(RADIANS(Z1240))))&gt;90,0,$F$4*$F$5/E1249^2*(SIN(RADIANS(G1249))*SIN(RADIANS(E1250))+COS(RADIANS(G1249))*COS(RADIANS(E1250))*COS(RADIANS(Z1240))))</f>
        <v>#DIV/0!</v>
      </c>
      <c r="AA1249" t="e">
        <f>IF(DEGREES(ACOS(SIN(RADIANS(G1249))*SIN(RADIANS(E1250))+COS(RADIANS(G1249))*COS(RADIANS(E1250))*COS(RADIANS(AA1240))))&gt;90,0,$F$4*$F$5/E1249^2*(SIN(RADIANS(G1249))*SIN(RADIANS(E1250))+COS(RADIANS(G1249))*COS(RADIANS(E1250))*COS(RADIANS(AA1240))))</f>
        <v>#DIV/0!</v>
      </c>
      <c r="AB1249" t="e">
        <f>IF(DEGREES(ACOS(SIN(RADIANS(G1249))*SIN(RADIANS(E1250))+COS(RADIANS(G1249))*COS(RADIANS(E1250))*COS(RADIANS(AB1240))))&gt;90,0,$F$4*$F$5/E1249^2*(SIN(RADIANS(G1249))*SIN(RADIANS(E1250))+COS(RADIANS(G1249))*COS(RADIANS(E1250))*COS(RADIANS(AB1240))))</f>
        <v>#DIV/0!</v>
      </c>
      <c r="AC1249" t="e">
        <f>IF(DEGREES(ACOS(SIN(RADIANS(G1249))*SIN(RADIANS(E1250))+COS(RADIANS(G1249))*COS(RADIANS(E1250))*COS(RADIANS(AC1240))))&gt;90,0,$F$4*$F$5/E1249^2*(SIN(RADIANS(G1249))*SIN(RADIANS(E1250))+COS(RADIANS(G1249))*COS(RADIANS(E1250))*COS(RADIANS(AC1240))))</f>
        <v>#DIV/0!</v>
      </c>
      <c r="AD1249" t="e">
        <f>IF(DEGREES(ACOS(SIN(RADIANS(G1249))*SIN(RADIANS(E1250))+COS(RADIANS(G1249))*COS(RADIANS(E1250))*COS(RADIANS(AD1240))))&gt;90,0,$F$4*$F$5/E1249^2*(SIN(RADIANS(G1249))*SIN(RADIANS(E1250))+COS(RADIANS(G1249))*COS(RADIANS(E1250))*COS(RADIANS(AD1240))))</f>
        <v>#DIV/0!</v>
      </c>
      <c r="AE1249" t="e">
        <f>IF(DEGREES(ACOS(SIN(RADIANS(G1249))*SIN(RADIANS(E1250))+COS(RADIANS(G1249))*COS(RADIANS(E1250))*COS(RADIANS(AE1240))))&gt;90,0,$F$4*$F$5/E1249^2*(SIN(RADIANS(G1249))*SIN(RADIANS(E1250))+COS(RADIANS(G1249))*COS(RADIANS(E1250))*COS(RADIANS(AE1240))))</f>
        <v>#DIV/0!</v>
      </c>
      <c r="AF1249" t="e">
        <f>IF(DEGREES(ACOS(SIN(RADIANS(G1249))*SIN(RADIANS(E1250))+COS(RADIANS(G1249))*COS(RADIANS(E1250))*COS(RADIANS(AF1240))))&gt;90,0,$F$4*$F$5/E1249^2*(SIN(RADIANS(G1249))*SIN(RADIANS(E1250))+COS(RADIANS(G1249))*COS(RADIANS(E1250))*COS(RADIANS(AF1240))))</f>
        <v>#DIV/0!</v>
      </c>
      <c r="AG1249" t="e">
        <f>IF(DEGREES(ACOS(SIN(RADIANS(G1249))*SIN(RADIANS(E1250))+COS(RADIANS(G1249))*COS(RADIANS(E1250))*COS(RADIANS(AG1240))))&gt;90,0,$F$4*$F$5/E1249^2*(SIN(RADIANS(G1249))*SIN(RADIANS(E1250))+COS(RADIANS(G1249))*COS(RADIANS(E1250))*COS(RADIANS(AG1240))))</f>
        <v>#DIV/0!</v>
      </c>
      <c r="AH1249" t="e">
        <f>IF(DEGREES(ACOS(SIN(RADIANS(G1249))*SIN(RADIANS(E1250))+COS(RADIANS(G1249))*COS(RADIANS(E1250))*COS(RADIANS(AH1240))))&gt;90,0,$F$4*$F$5/E1249^2*(SIN(RADIANS(G1249))*SIN(RADIANS(E1250))+COS(RADIANS(G1249))*COS(RADIANS(E1250))*COS(RADIANS(AH1240))))</f>
        <v>#DIV/0!</v>
      </c>
      <c r="AI1249" t="e">
        <f>IF(DEGREES(ACOS(SIN(RADIANS(G1249))*SIN(RADIANS(E1250))+COS(RADIANS(G1249))*COS(RADIANS(E1250))*COS(RADIANS(AI1240))))&gt;90,0,$F$4*$F$5/E1249^2*(SIN(RADIANS(G1249))*SIN(RADIANS(E1250))+COS(RADIANS(G1249))*COS(RADIANS(E1250))*COS(RADIANS(AI1240))))</f>
        <v>#DIV/0!</v>
      </c>
      <c r="AJ1249" t="e">
        <f>IF(DEGREES(ACOS(SIN(RADIANS(G1249))*SIN(RADIANS(E1250))+COS(RADIANS(G1249))*COS(RADIANS(E1250))*COS(RADIANS(AJ1240))))&gt;90,0,$F$4*$F$5/E1249^2*(SIN(RADIANS(G1249))*SIN(RADIANS(E1250))+COS(RADIANS(G1249))*COS(RADIANS(E1250))*COS(RADIANS(AJ1240))))</f>
        <v>#DIV/0!</v>
      </c>
      <c r="AK1249">
        <f>IF(DEGREES(ACOS(SIN(RADIANS(G1249))*SIN(RADIANS(E1250))+COS(RADIANS(G1249))*COS(RADIANS(E1250))*COS(RADIANS(AK1240))))&gt;90,0,$F$4*$F$5/E1249^2*(SIN(RADIANS(G1249))*SIN(RADIANS(E1250))+COS(RADIANS(G1249))*COS(RADIANS(E1250))*COS(RADIANS(AK1240))))</f>
        <v>0</v>
      </c>
      <c r="AL1249">
        <f>IF(DEGREES(ACOS(SIN(RADIANS(G1249))*SIN(RADIANS(E1250))+COS(RADIANS(G1249))*COS(RADIANS(E1250))*COS(RADIANS(AL1240))))&gt;90,0,$F$4*$F$5/E1249^2*(SIN(RADIANS(G1249))*SIN(RADIANS(E1250))+COS(RADIANS(G1249))*COS(RADIANS(E1250))*COS(RADIANS(AL1240))))</f>
        <v>0</v>
      </c>
      <c r="AM1249">
        <f>IF(DEGREES(ACOS(SIN(RADIANS(G1249))*SIN(RADIANS(E1250))+COS(RADIANS(G1249))*COS(RADIANS(E1250))*COS(RADIANS(AM1240))))&gt;90,0,$F$4*$F$5/E1249^2*(SIN(RADIANS(G1249))*SIN(RADIANS(E1250))+COS(RADIANS(G1249))*COS(RADIANS(E1250))*COS(RADIANS(AM1240))))</f>
        <v>0</v>
      </c>
      <c r="AN1249">
        <f>IF(DEGREES(ACOS(SIN(RADIANS(G1249))*SIN(RADIANS(E1250))+COS(RADIANS(G1249))*COS(RADIANS(E1250))*COS(RADIANS(AN1240))))&gt;90,0,$F$4*$F$5/E1249^2*(SIN(RADIANS(G1249))*SIN(RADIANS(E1250))+COS(RADIANS(G1249))*COS(RADIANS(E1250))*COS(RADIANS(AN1240))))</f>
        <v>0</v>
      </c>
      <c r="AO1249">
        <f>IF(DEGREES(ACOS(SIN(RADIANS(G1249))*SIN(RADIANS(E1250))+COS(RADIANS(G1249))*COS(RADIANS(E1250))*COS(RADIANS(AO1240))))&gt;90,0,$F$4*$F$5/E1249^2*(SIN(RADIANS(G1249))*SIN(RADIANS(E1250))+COS(RADIANS(G1249))*COS(RADIANS(E1250))*COS(RADIANS(AO1240))))</f>
        <v>0</v>
      </c>
      <c r="AP1249">
        <f>IF(DEGREES(ACOS(SIN(RADIANS(G1249))*SIN(RADIANS(E1250))+COS(RADIANS(G1249))*COS(RADIANS(E1250))*COS(RADIANS(AP1240))))&gt;90,0,$F$4*$F$5/E1249^2*(SIN(RADIANS(G1249))*SIN(RADIANS(E1250))+COS(RADIANS(G1249))*COS(RADIANS(E1250))*COS(RADIANS(AP1240))))</f>
        <v>0</v>
      </c>
      <c r="AQ1249">
        <f>IF(DEGREES(ACOS(SIN(RADIANS(G1249))*SIN(RADIANS(E1250))+COS(RADIANS(G1249))*COS(RADIANS(E1250))*COS(RADIANS(AQ1240))))&gt;90,0,$F$4*$F$5/E1249^2*(SIN(RADIANS(G1249))*SIN(RADIANS(E1250))+COS(RADIANS(G1249))*COS(RADIANS(E1250))*COS(RADIANS(AQ1240))))</f>
        <v>0</v>
      </c>
      <c r="AR1249">
        <f>IF(DEGREES(ACOS(SIN(RADIANS(G1249))*SIN(RADIANS(E1250))+COS(RADIANS(G1249))*COS(RADIANS(E1250))*COS(RADIANS(AR1240))))&gt;90,0,$F$4*$F$5/E1249^2*(SIN(RADIANS(G1249))*SIN(RADIANS(E1250))+COS(RADIANS(G1249))*COS(RADIANS(E1250))*COS(RADIANS(AR1240))))</f>
        <v>0</v>
      </c>
    </row>
    <row r="1250" spans="2:44" x14ac:dyDescent="0.5">
      <c r="B1250" s="40" t="s">
        <v>735</v>
      </c>
      <c r="E1250">
        <f>IF($F$8&gt;90,180-$F$8,$F$8)*SIN(RADIANS(E1244))</f>
        <v>0</v>
      </c>
      <c r="G1250">
        <v>10</v>
      </c>
      <c r="I1250">
        <f>IF(DEGREES(ACOS(SIN(RADIANS(G1250))*SIN(RADIANS(E1250))+COS(RADIANS(G1250))*COS(RADIANS(E1250))*COS(RADIANS(I1240))))&gt;90,0,$F$4*$F$5/E1249^2*(SIN(RADIANS(G1250))*SIN(RADIANS(E1250))+COS(RADIANS(G1250))*COS(RADIANS(E1250))*COS(RADIANS(I1240))))</f>
        <v>0</v>
      </c>
      <c r="J1250">
        <f>IF(DEGREES(ACOS(SIN(RADIANS(G1250))*SIN(RADIANS(E1250))+COS(RADIANS(G1250))*COS(RADIANS(E1250))*COS(RADIANS(J1240))))&gt;90,0,$F$4*$F$5/E1249^2*(SIN(RADIANS(G1250))*SIN(RADIANS(E1250))+COS(RADIANS(G1250))*COS(RADIANS(E1250))*COS(RADIANS(J1240))))</f>
        <v>0</v>
      </c>
      <c r="K1250">
        <f>IF(DEGREES(ACOS(SIN(RADIANS(G1250))*SIN(RADIANS(E1250))+COS(RADIANS(G1250))*COS(RADIANS(E1250))*COS(RADIANS(K1240))))&gt;90,0,$F$4*$F$5/E1249^2*(SIN(RADIANS(G1250))*SIN(RADIANS(E1250))+COS(RADIANS(G1250))*COS(RADIANS(E1250))*COS(RADIANS(K1240))))</f>
        <v>0</v>
      </c>
      <c r="L1250">
        <f>IF(DEGREES(ACOS(SIN(RADIANS(G1250))*SIN(RADIANS(E1250))+COS(RADIANS(G1250))*COS(RADIANS(E1250))*COS(RADIANS(L1240))))&gt;90,0,$F$4*$F$5/E1249^2*(SIN(RADIANS(G1250))*SIN(RADIANS(E1250))+COS(RADIANS(G1250))*COS(RADIANS(E1250))*COS(RADIANS(L1240))))</f>
        <v>0</v>
      </c>
      <c r="M1250">
        <f>IF(DEGREES(ACOS(SIN(RADIANS(G1250))*SIN(RADIANS(E1250))+COS(RADIANS(G1250))*COS(RADIANS(E1250))*COS(RADIANS(M1240))))&gt;90,0,$F$4*$F$5/E1249^2*(SIN(RADIANS(G1250))*SIN(RADIANS(E1250))+COS(RADIANS(G1250))*COS(RADIANS(E1250))*COS(RADIANS(M1240))))</f>
        <v>0</v>
      </c>
      <c r="N1250">
        <f>IF(DEGREES(ACOS(SIN(RADIANS(G1250))*SIN(RADIANS(E1250))+COS(RADIANS(G1250))*COS(RADIANS(E1250))*COS(RADIANS(N1240))))&gt;90,0,$F$4*$F$5/E1249^2*(SIN(RADIANS(G1250))*SIN(RADIANS(E1250))+COS(RADIANS(G1250))*COS(RADIANS(E1250))*COS(RADIANS(N1240))))</f>
        <v>0</v>
      </c>
      <c r="O1250">
        <f>IF(DEGREES(ACOS(SIN(RADIANS(G1250))*SIN(RADIANS(E1250))+COS(RADIANS(G1250))*COS(RADIANS(E1250))*COS(RADIANS(O1240))))&gt;90,0,$F$4*$F$5/E1249^2*(SIN(RADIANS(G1250))*SIN(RADIANS(E1250))+COS(RADIANS(G1250))*COS(RADIANS(E1250))*COS(RADIANS(O1240))))</f>
        <v>0</v>
      </c>
      <c r="P1250">
        <f>IF(DEGREES(ACOS(SIN(RADIANS(G1250))*SIN(RADIANS(E1250))+COS(RADIANS(G1250))*COS(RADIANS(E1250))*COS(RADIANS(P1240))))&gt;90,0,$F$4*$F$5/E1249^2*(SIN(RADIANS(G1250))*SIN(RADIANS(E1250))+COS(RADIANS(G1250))*COS(RADIANS(E1250))*COS(RADIANS(P1240))))</f>
        <v>0</v>
      </c>
      <c r="Q1250">
        <f>IF(DEGREES(ACOS(SIN(RADIANS(G1250))*SIN(RADIANS(E1250))+COS(RADIANS(G1250))*COS(RADIANS(E1250))*COS(RADIANS(Q1240))))&gt;90,0,$F$4*$F$5/E1249^2*(SIN(RADIANS(G1250))*SIN(RADIANS(E1250))+COS(RADIANS(G1250))*COS(RADIANS(E1250))*COS(RADIANS(Q1240))))</f>
        <v>0</v>
      </c>
      <c r="R1250" t="e">
        <f>IF(DEGREES(ACOS(SIN(RADIANS(G1250))*SIN(RADIANS(E1250))+COS(RADIANS(G1250))*COS(RADIANS(E1250))*COS(RADIANS(R1240))))&gt;90,0,$F$4*$F$5/E1249^2*(SIN(RADIANS(G1250))*SIN(RADIANS(E1250))+COS(RADIANS(G1250))*COS(RADIANS(E1250))*COS(RADIANS(R1240))))</f>
        <v>#DIV/0!</v>
      </c>
      <c r="S1250" t="e">
        <f>IF(DEGREES(ACOS(SIN(RADIANS(G1250))*SIN(RADIANS(E1250))+COS(RADIANS(G1250))*COS(RADIANS(E1250))*COS(RADIANS(S1240))))&gt;90,0,$F$4*$F$5/E1249^2*(SIN(RADIANS(G1250))*SIN(RADIANS(E1250))+COS(RADIANS(G1250))*COS(RADIANS(E1250))*COS(RADIANS(S1240))))</f>
        <v>#DIV/0!</v>
      </c>
      <c r="T1250" t="e">
        <f>IF(DEGREES(ACOS(SIN(RADIANS(G1250))*SIN(RADIANS(E1250))+COS(RADIANS(G1250))*COS(RADIANS(E1250))*COS(RADIANS(T1240))))&gt;90,0,$F$4*$F$5/E1249^2*(SIN(RADIANS(G1250))*SIN(RADIANS(E1250))+COS(RADIANS(G1250))*COS(RADIANS(E1250))*COS(RADIANS(T1240))))</f>
        <v>#DIV/0!</v>
      </c>
      <c r="U1250" t="e">
        <f>IF(DEGREES(ACOS(SIN(RADIANS(G1250))*SIN(RADIANS(E1250))+COS(RADIANS(G1250))*COS(RADIANS(E1250))*COS(RADIANS(U1240))))&gt;90,0,$F$4*$F$5/E1249^2*(SIN(RADIANS(G1250))*SIN(RADIANS(E1250))+COS(RADIANS(G1250))*COS(RADIANS(E1250))*COS(RADIANS(U1240))))</f>
        <v>#DIV/0!</v>
      </c>
      <c r="V1250" t="e">
        <f>IF(DEGREES(ACOS(SIN(RADIANS(G1250))*SIN(RADIANS(E1250))+COS(RADIANS(G1250))*COS(RADIANS(E1250))*COS(RADIANS(V1240))))&gt;90,0,$F$4*$F$5/E1249^2*(SIN(RADIANS(G1250))*SIN(RADIANS(E1250))+COS(RADIANS(G1250))*COS(RADIANS(E1250))*COS(RADIANS(V1240))))</f>
        <v>#DIV/0!</v>
      </c>
      <c r="W1250" t="e">
        <f>IF(DEGREES(ACOS(SIN(RADIANS(G1250))*SIN(RADIANS(E1250))+COS(RADIANS(G1250))*COS(RADIANS(E1250))*COS(RADIANS(W1240))))&gt;90,0,$F$4*$F$5/E1249^2*(SIN(RADIANS(G1250))*SIN(RADIANS(E1250))+COS(RADIANS(G1250))*COS(RADIANS(E1250))*COS(RADIANS(W1240))))</f>
        <v>#DIV/0!</v>
      </c>
      <c r="X1250" t="e">
        <f>IF(DEGREES(ACOS(SIN(RADIANS(G1250))*SIN(RADIANS(E1250))+COS(RADIANS(G1250))*COS(RADIANS(E1250))*COS(RADIANS(X1240))))&gt;90,0,$F$4*$F$5/E1249^2*(SIN(RADIANS(G1250))*SIN(RADIANS(E1250))+COS(RADIANS(G1250))*COS(RADIANS(E1250))*COS(RADIANS(X1240))))</f>
        <v>#DIV/0!</v>
      </c>
      <c r="Y1250" t="e">
        <f>IF(DEGREES(ACOS(SIN(RADIANS(G1250))*SIN(RADIANS(E1250))+COS(RADIANS(G1250))*COS(RADIANS(E1250))*COS(RADIANS(Y1240))))&gt;90,0,$F$4*$F$5/E1249^2*(SIN(RADIANS(G1250))*SIN(RADIANS(E1250))+COS(RADIANS(G1250))*COS(RADIANS(E1250))*COS(RADIANS(Y1240))))</f>
        <v>#DIV/0!</v>
      </c>
      <c r="Z1250" t="e">
        <f>IF(DEGREES(ACOS(SIN(RADIANS(G1250))*SIN(RADIANS(E1250))+COS(RADIANS(G1250))*COS(RADIANS(E1250))*COS(RADIANS(Z1240))))&gt;90,0,$F$4*$F$5/E1249^2*(SIN(RADIANS(G1250))*SIN(RADIANS(E1250))+COS(RADIANS(G1250))*COS(RADIANS(E1250))*COS(RADIANS(Z1240))))</f>
        <v>#DIV/0!</v>
      </c>
      <c r="AA1250" t="e">
        <f>IF(DEGREES(ACOS(SIN(RADIANS(G1250))*SIN(RADIANS(E1250))+COS(RADIANS(G1250))*COS(RADIANS(E1250))*COS(RADIANS(AA1240))))&gt;90,0,$F$4*$F$5/E1249^2*(SIN(RADIANS(G1250))*SIN(RADIANS(E1250))+COS(RADIANS(G1250))*COS(RADIANS(E1250))*COS(RADIANS(AA1240))))</f>
        <v>#DIV/0!</v>
      </c>
      <c r="AB1250" t="e">
        <f>IF(DEGREES(ACOS(SIN(RADIANS(G1250))*SIN(RADIANS(E1250))+COS(RADIANS(G1250))*COS(RADIANS(E1250))*COS(RADIANS(AB1240))))&gt;90,0,$F$4*$F$5/E1249^2*(SIN(RADIANS(G1250))*SIN(RADIANS(E1250))+COS(RADIANS(G1250))*COS(RADIANS(E1250))*COS(RADIANS(AB1240))))</f>
        <v>#DIV/0!</v>
      </c>
      <c r="AC1250" t="e">
        <f>IF(DEGREES(ACOS(SIN(RADIANS(G1250))*SIN(RADIANS(E1250))+COS(RADIANS(G1250))*COS(RADIANS(E1250))*COS(RADIANS(AC1240))))&gt;90,0,$F$4*$F$5/E1249^2*(SIN(RADIANS(G1250))*SIN(RADIANS(E1250))+COS(RADIANS(G1250))*COS(RADIANS(E1250))*COS(RADIANS(AC1240))))</f>
        <v>#DIV/0!</v>
      </c>
      <c r="AD1250" t="e">
        <f>IF(DEGREES(ACOS(SIN(RADIANS(G1250))*SIN(RADIANS(E1250))+COS(RADIANS(G1250))*COS(RADIANS(E1250))*COS(RADIANS(AD1240))))&gt;90,0,$F$4*$F$5/E1249^2*(SIN(RADIANS(G1250))*SIN(RADIANS(E1250))+COS(RADIANS(G1250))*COS(RADIANS(E1250))*COS(RADIANS(AD1240))))</f>
        <v>#DIV/0!</v>
      </c>
      <c r="AE1250" t="e">
        <f>IF(DEGREES(ACOS(SIN(RADIANS(G1250))*SIN(RADIANS(E1250))+COS(RADIANS(G1250))*COS(RADIANS(E1250))*COS(RADIANS(AE1240))))&gt;90,0,$F$4*$F$5/E1249^2*(SIN(RADIANS(G1250))*SIN(RADIANS(E1250))+COS(RADIANS(G1250))*COS(RADIANS(E1250))*COS(RADIANS(AE1240))))</f>
        <v>#DIV/0!</v>
      </c>
      <c r="AF1250" t="e">
        <f>IF(DEGREES(ACOS(SIN(RADIANS(G1250))*SIN(RADIANS(E1250))+COS(RADIANS(G1250))*COS(RADIANS(E1250))*COS(RADIANS(AF1240))))&gt;90,0,$F$4*$F$5/E1249^2*(SIN(RADIANS(G1250))*SIN(RADIANS(E1250))+COS(RADIANS(G1250))*COS(RADIANS(E1250))*COS(RADIANS(AF1240))))</f>
        <v>#DIV/0!</v>
      </c>
      <c r="AG1250" t="e">
        <f>IF(DEGREES(ACOS(SIN(RADIANS(G1250))*SIN(RADIANS(E1250))+COS(RADIANS(G1250))*COS(RADIANS(E1250))*COS(RADIANS(AG1240))))&gt;90,0,$F$4*$F$5/E1249^2*(SIN(RADIANS(G1250))*SIN(RADIANS(E1250))+COS(RADIANS(G1250))*COS(RADIANS(E1250))*COS(RADIANS(AG1240))))</f>
        <v>#DIV/0!</v>
      </c>
      <c r="AH1250" t="e">
        <f>IF(DEGREES(ACOS(SIN(RADIANS(G1250))*SIN(RADIANS(E1250))+COS(RADIANS(G1250))*COS(RADIANS(E1250))*COS(RADIANS(AH1240))))&gt;90,0,$F$4*$F$5/E1249^2*(SIN(RADIANS(G1250))*SIN(RADIANS(E1250))+COS(RADIANS(G1250))*COS(RADIANS(E1250))*COS(RADIANS(AH1240))))</f>
        <v>#DIV/0!</v>
      </c>
      <c r="AI1250" t="e">
        <f>IF(DEGREES(ACOS(SIN(RADIANS(G1250))*SIN(RADIANS(E1250))+COS(RADIANS(G1250))*COS(RADIANS(E1250))*COS(RADIANS(AI1240))))&gt;90,0,$F$4*$F$5/E1249^2*(SIN(RADIANS(G1250))*SIN(RADIANS(E1250))+COS(RADIANS(G1250))*COS(RADIANS(E1250))*COS(RADIANS(AI1240))))</f>
        <v>#DIV/0!</v>
      </c>
      <c r="AJ1250" t="e">
        <f>IF(DEGREES(ACOS(SIN(RADIANS(G1250))*SIN(RADIANS(E1250))+COS(RADIANS(G1250))*COS(RADIANS(E1250))*COS(RADIANS(AJ1240))))&gt;90,0,$F$4*$F$5/E1249^2*(SIN(RADIANS(G1250))*SIN(RADIANS(E1250))+COS(RADIANS(G1250))*COS(RADIANS(E1250))*COS(RADIANS(AJ1240))))</f>
        <v>#DIV/0!</v>
      </c>
      <c r="AK1250">
        <f>IF(DEGREES(ACOS(SIN(RADIANS(G1250))*SIN(RADIANS(E1250))+COS(RADIANS(G1250))*COS(RADIANS(E1250))*COS(RADIANS(AK1240))))&gt;90,0,$F$4*$F$5/E1249^2*(SIN(RADIANS(G1250))*SIN(RADIANS(E1250))+COS(RADIANS(G1250))*COS(RADIANS(E1250))*COS(RADIANS(AK1240))))</f>
        <v>0</v>
      </c>
      <c r="AL1250">
        <f>IF(DEGREES(ACOS(SIN(RADIANS(G1250))*SIN(RADIANS(E1250))+COS(RADIANS(G1250))*COS(RADIANS(E1250))*COS(RADIANS(AL1240))))&gt;90,0,$F$4*$F$5/E1249^2*(SIN(RADIANS(G1250))*SIN(RADIANS(E1250))+COS(RADIANS(G1250))*COS(RADIANS(E1250))*COS(RADIANS(AL1240))))</f>
        <v>0</v>
      </c>
      <c r="AM1250">
        <f>IF(DEGREES(ACOS(SIN(RADIANS(G1250))*SIN(RADIANS(E1250))+COS(RADIANS(G1250))*COS(RADIANS(E1250))*COS(RADIANS(AM1240))))&gt;90,0,$F$4*$F$5/E1249^2*(SIN(RADIANS(G1250))*SIN(RADIANS(E1250))+COS(RADIANS(G1250))*COS(RADIANS(E1250))*COS(RADIANS(AM1240))))</f>
        <v>0</v>
      </c>
      <c r="AN1250">
        <f>IF(DEGREES(ACOS(SIN(RADIANS(G1250))*SIN(RADIANS(E1250))+COS(RADIANS(G1250))*COS(RADIANS(E1250))*COS(RADIANS(AN1240))))&gt;90,0,$F$4*$F$5/E1249^2*(SIN(RADIANS(G1250))*SIN(RADIANS(E1250))+COS(RADIANS(G1250))*COS(RADIANS(E1250))*COS(RADIANS(AN1240))))</f>
        <v>0</v>
      </c>
      <c r="AO1250">
        <f>IF(DEGREES(ACOS(SIN(RADIANS(G1250))*SIN(RADIANS(E1250))+COS(RADIANS(G1250))*COS(RADIANS(E1250))*COS(RADIANS(AO1240))))&gt;90,0,$F$4*$F$5/E1249^2*(SIN(RADIANS(G1250))*SIN(RADIANS(E1250))+COS(RADIANS(G1250))*COS(RADIANS(E1250))*COS(RADIANS(AO1240))))</f>
        <v>0</v>
      </c>
      <c r="AP1250">
        <f>IF(DEGREES(ACOS(SIN(RADIANS(G1250))*SIN(RADIANS(E1250))+COS(RADIANS(G1250))*COS(RADIANS(E1250))*COS(RADIANS(AP1240))))&gt;90,0,$F$4*$F$5/E1249^2*(SIN(RADIANS(G1250))*SIN(RADIANS(E1250))+COS(RADIANS(G1250))*COS(RADIANS(E1250))*COS(RADIANS(AP1240))))</f>
        <v>0</v>
      </c>
      <c r="AQ1250">
        <f>IF(DEGREES(ACOS(SIN(RADIANS(G1250))*SIN(RADIANS(E1250))+COS(RADIANS(G1250))*COS(RADIANS(E1250))*COS(RADIANS(AQ1240))))&gt;90,0,$F$4*$F$5/E1249^2*(SIN(RADIANS(G1250))*SIN(RADIANS(E1250))+COS(RADIANS(G1250))*COS(RADIANS(E1250))*COS(RADIANS(AQ1240))))</f>
        <v>0</v>
      </c>
      <c r="AR1250">
        <f>IF(DEGREES(ACOS(SIN(RADIANS(G1250))*SIN(RADIANS(E1250))+COS(RADIANS(G1250))*COS(RADIANS(E1250))*COS(RADIANS(AR1240))))&gt;90,0,$F$4*$F$5/E1249^2*(SIN(RADIANS(G1250))*SIN(RADIANS(E1250))+COS(RADIANS(G1250))*COS(RADIANS(E1250))*COS(RADIANS(AR1240))))</f>
        <v>0</v>
      </c>
    </row>
    <row r="1251" spans="2:44" x14ac:dyDescent="0.5">
      <c r="B1251" s="40" t="s">
        <v>786</v>
      </c>
      <c r="E1251">
        <f>IF($F$10=0,IF(E1242&lt;360,E1242,E1242-360),($F$10+1)*E1242)</f>
        <v>160</v>
      </c>
      <c r="G1251">
        <v>0</v>
      </c>
      <c r="I1251">
        <f>IF(DEGREES(ACOS(SIN(RADIANS(G1251))*SIN(RADIANS(E1250))+COS(RADIANS(G1251))*COS(RADIANS(E1250))*COS(RADIANS(I1240))))&gt;90,0,$F$4*$F$5/E1249^2*(SIN(RADIANS(G1251))*SIN(RADIANS(E1250))+COS(RADIANS(G1251))*COS(RADIANS(E1250))*COS(RADIANS(I1240))))</f>
        <v>0</v>
      </c>
      <c r="J1251">
        <f>IF(DEGREES(ACOS(SIN(RADIANS(G1251))*SIN(RADIANS(E1250))+COS(RADIANS(G1251))*COS(RADIANS(E1250))*COS(RADIANS(J1240))))&gt;90,0,$F$4*$F$5/E1249^2*(SIN(RADIANS(G1251))*SIN(RADIANS(E1250))+COS(RADIANS(G1251))*COS(RADIANS(E1250))*COS(RADIANS(J1240))))</f>
        <v>0</v>
      </c>
      <c r="K1251">
        <f>IF(DEGREES(ACOS(SIN(RADIANS(G1251))*SIN(RADIANS(E1250))+COS(RADIANS(G1251))*COS(RADIANS(E1250))*COS(RADIANS(K1240))))&gt;90,0,$F$4*$F$5/E1249^2*(SIN(RADIANS(G1251))*SIN(RADIANS(E1250))+COS(RADIANS(G1251))*COS(RADIANS(E1250))*COS(RADIANS(K1240))))</f>
        <v>0</v>
      </c>
      <c r="L1251">
        <f>IF(DEGREES(ACOS(SIN(RADIANS(G1251))*SIN(RADIANS(E1250))+COS(RADIANS(G1251))*COS(RADIANS(E1250))*COS(RADIANS(L1240))))&gt;90,0,$F$4*$F$5/E1249^2*(SIN(RADIANS(G1251))*SIN(RADIANS(E1250))+COS(RADIANS(G1251))*COS(RADIANS(E1250))*COS(RADIANS(L1240))))</f>
        <v>0</v>
      </c>
      <c r="M1251">
        <f>IF(DEGREES(ACOS(SIN(RADIANS(G1251))*SIN(RADIANS(E1250))+COS(RADIANS(G1251))*COS(RADIANS(E1250))*COS(RADIANS(M1240))))&gt;90,0,$F$4*$F$5/E1249^2*(SIN(RADIANS(G1251))*SIN(RADIANS(E1250))+COS(RADIANS(G1251))*COS(RADIANS(E1250))*COS(RADIANS(M1240))))</f>
        <v>0</v>
      </c>
      <c r="N1251">
        <f>IF(DEGREES(ACOS(SIN(RADIANS(G1251))*SIN(RADIANS(E1250))+COS(RADIANS(G1251))*COS(RADIANS(E1250))*COS(RADIANS(N1240))))&gt;90,0,$F$4*$F$5/E1249^2*(SIN(RADIANS(G1251))*SIN(RADIANS(E1250))+COS(RADIANS(G1251))*COS(RADIANS(E1250))*COS(RADIANS(N1240))))</f>
        <v>0</v>
      </c>
      <c r="O1251">
        <f>IF(DEGREES(ACOS(SIN(RADIANS(G1251))*SIN(RADIANS(E1250))+COS(RADIANS(G1251))*COS(RADIANS(E1250))*COS(RADIANS(O1240))))&gt;90,0,$F$4*$F$5/E1249^2*(SIN(RADIANS(G1251))*SIN(RADIANS(E1250))+COS(RADIANS(G1251))*COS(RADIANS(E1250))*COS(RADIANS(O1240))))</f>
        <v>0</v>
      </c>
      <c r="P1251">
        <f>IF(DEGREES(ACOS(SIN(RADIANS(G1251))*SIN(RADIANS(E1250))+COS(RADIANS(G1251))*COS(RADIANS(E1250))*COS(RADIANS(P1240))))&gt;90,0,$F$4*$F$5/E1249^2*(SIN(RADIANS(G1251))*SIN(RADIANS(E1250))+COS(RADIANS(G1251))*COS(RADIANS(E1250))*COS(RADIANS(P1240))))</f>
        <v>0</v>
      </c>
      <c r="Q1251">
        <f>IF(DEGREES(ACOS(SIN(RADIANS(G1251))*SIN(RADIANS(E1250))+COS(RADIANS(G1251))*COS(RADIANS(E1250))*COS(RADIANS(Q1240))))&gt;90,0,$F$4*$F$5/E1249^2*(SIN(RADIANS(G1251))*SIN(RADIANS(E1250))+COS(RADIANS(G1251))*COS(RADIANS(E1250))*COS(RADIANS(Q1240))))</f>
        <v>0</v>
      </c>
      <c r="R1251" t="e">
        <f>IF(DEGREES(ACOS(SIN(RADIANS(G1251))*SIN(RADIANS(E1250))+COS(RADIANS(G1251))*COS(RADIANS(E1250))*COS(RADIANS(R1240))))&gt;90,0,$F$4*$F$5/E1249^2*(SIN(RADIANS(G1251))*SIN(RADIANS(E1250))+COS(RADIANS(G1251))*COS(RADIANS(E1250))*COS(RADIANS(R1240))))</f>
        <v>#DIV/0!</v>
      </c>
      <c r="S1251" t="e">
        <f>IF(DEGREES(ACOS(SIN(RADIANS(G1251))*SIN(RADIANS(E1250))+COS(RADIANS(G1251))*COS(RADIANS(E1250))*COS(RADIANS(S1240))))&gt;90,0,$F$4*$F$5/E1249^2*(SIN(RADIANS(G1251))*SIN(RADIANS(E1250))+COS(RADIANS(G1251))*COS(RADIANS(E1250))*COS(RADIANS(S1240))))</f>
        <v>#DIV/0!</v>
      </c>
      <c r="T1251" t="e">
        <f>IF(DEGREES(ACOS(SIN(RADIANS(G1251))*SIN(RADIANS(E1250))+COS(RADIANS(G1251))*COS(RADIANS(E1250))*COS(RADIANS(T1240))))&gt;90,0,$F$4*$F$5/E1249^2*(SIN(RADIANS(G1251))*SIN(RADIANS(E1250))+COS(RADIANS(G1251))*COS(RADIANS(E1250))*COS(RADIANS(T1240))))</f>
        <v>#DIV/0!</v>
      </c>
      <c r="U1251" t="e">
        <f>IF(DEGREES(ACOS(SIN(RADIANS(G1251))*SIN(RADIANS(E1250))+COS(RADIANS(G1251))*COS(RADIANS(E1250))*COS(RADIANS(U1240))))&gt;90,0,$F$4*$F$5/E1249^2*(SIN(RADIANS(G1251))*SIN(RADIANS(E1250))+COS(RADIANS(G1251))*COS(RADIANS(E1250))*COS(RADIANS(U1240))))</f>
        <v>#DIV/0!</v>
      </c>
      <c r="V1251" t="e">
        <f>IF(DEGREES(ACOS(SIN(RADIANS(G1251))*SIN(RADIANS(E1250))+COS(RADIANS(G1251))*COS(RADIANS(E1250))*COS(RADIANS(V1240))))&gt;90,0,$F$4*$F$5/E1249^2*(SIN(RADIANS(G1251))*SIN(RADIANS(E1250))+COS(RADIANS(G1251))*COS(RADIANS(E1250))*COS(RADIANS(V1240))))</f>
        <v>#DIV/0!</v>
      </c>
      <c r="W1251" t="e">
        <f>IF(DEGREES(ACOS(SIN(RADIANS(G1251))*SIN(RADIANS(E1250))+COS(RADIANS(G1251))*COS(RADIANS(E1250))*COS(RADIANS(W1240))))&gt;90,0,$F$4*$F$5/E1249^2*(SIN(RADIANS(G1251))*SIN(RADIANS(E1250))+COS(RADIANS(G1251))*COS(RADIANS(E1250))*COS(RADIANS(W1240))))</f>
        <v>#DIV/0!</v>
      </c>
      <c r="X1251" t="e">
        <f>IF(DEGREES(ACOS(SIN(RADIANS(G1251))*SIN(RADIANS(E1250))+COS(RADIANS(G1251))*COS(RADIANS(E1250))*COS(RADIANS(X1240))))&gt;90,0,$F$4*$F$5/E1249^2*(SIN(RADIANS(G1251))*SIN(RADIANS(E1250))+COS(RADIANS(G1251))*COS(RADIANS(E1250))*COS(RADIANS(X1240))))</f>
        <v>#DIV/0!</v>
      </c>
      <c r="Y1251" t="e">
        <f>IF(DEGREES(ACOS(SIN(RADIANS(G1251))*SIN(RADIANS(E1250))+COS(RADIANS(G1251))*COS(RADIANS(E1250))*COS(RADIANS(Y1240))))&gt;90,0,$F$4*$F$5/E1249^2*(SIN(RADIANS(G1251))*SIN(RADIANS(E1250))+COS(RADIANS(G1251))*COS(RADIANS(E1250))*COS(RADIANS(Y1240))))</f>
        <v>#DIV/0!</v>
      </c>
      <c r="Z1251" t="e">
        <f>IF(DEGREES(ACOS(SIN(RADIANS(G1251))*SIN(RADIANS(E1250))+COS(RADIANS(G1251))*COS(RADIANS(E1250))*COS(RADIANS(Z1240))))&gt;90,0,$F$4*$F$5/E1249^2*(SIN(RADIANS(G1251))*SIN(RADIANS(E1250))+COS(RADIANS(G1251))*COS(RADIANS(E1250))*COS(RADIANS(Z1240))))</f>
        <v>#DIV/0!</v>
      </c>
      <c r="AA1251" t="e">
        <f>IF(DEGREES(ACOS(SIN(RADIANS(G1251))*SIN(RADIANS(E1250))+COS(RADIANS(G1251))*COS(RADIANS(E1250))*COS(RADIANS(AA1240))))&gt;90,0,$F$4*$F$5/E1249^2*(SIN(RADIANS(G1251))*SIN(RADIANS(E1250))+COS(RADIANS(G1251))*COS(RADIANS(E1250))*COS(RADIANS(AA1240))))</f>
        <v>#DIV/0!</v>
      </c>
      <c r="AB1251" t="e">
        <f>IF(DEGREES(ACOS(SIN(RADIANS(G1251))*SIN(RADIANS(E1250))+COS(RADIANS(G1251))*COS(RADIANS(E1250))*COS(RADIANS(AB1240))))&gt;90,0,$F$4*$F$5/E1249^2*(SIN(RADIANS(G1251))*SIN(RADIANS(E1250))+COS(RADIANS(G1251))*COS(RADIANS(E1250))*COS(RADIANS(AB1240))))</f>
        <v>#DIV/0!</v>
      </c>
      <c r="AC1251" t="e">
        <f>IF(DEGREES(ACOS(SIN(RADIANS(G1251))*SIN(RADIANS(E1250))+COS(RADIANS(G1251))*COS(RADIANS(E1250))*COS(RADIANS(AC1240))))&gt;90,0,$F$4*$F$5/E1249^2*(SIN(RADIANS(G1251))*SIN(RADIANS(E1250))+COS(RADIANS(G1251))*COS(RADIANS(E1250))*COS(RADIANS(AC1240))))</f>
        <v>#DIV/0!</v>
      </c>
      <c r="AD1251" t="e">
        <f>IF(DEGREES(ACOS(SIN(RADIANS(G1251))*SIN(RADIANS(E1250))+COS(RADIANS(G1251))*COS(RADIANS(E1250))*COS(RADIANS(AD1240))))&gt;90,0,$F$4*$F$5/E1249^2*(SIN(RADIANS(G1251))*SIN(RADIANS(E1250))+COS(RADIANS(G1251))*COS(RADIANS(E1250))*COS(RADIANS(AD1240))))</f>
        <v>#DIV/0!</v>
      </c>
      <c r="AE1251" t="e">
        <f>IF(DEGREES(ACOS(SIN(RADIANS(G1251))*SIN(RADIANS(E1250))+COS(RADIANS(G1251))*COS(RADIANS(E1250))*COS(RADIANS(AE1240))))&gt;90,0,$F$4*$F$5/E1249^2*(SIN(RADIANS(G1251))*SIN(RADIANS(E1250))+COS(RADIANS(G1251))*COS(RADIANS(E1250))*COS(RADIANS(AE1240))))</f>
        <v>#DIV/0!</v>
      </c>
      <c r="AF1251" t="e">
        <f>IF(DEGREES(ACOS(SIN(RADIANS(G1251))*SIN(RADIANS(E1250))+COS(RADIANS(G1251))*COS(RADIANS(E1250))*COS(RADIANS(AF1240))))&gt;90,0,$F$4*$F$5/E1249^2*(SIN(RADIANS(G1251))*SIN(RADIANS(E1250))+COS(RADIANS(G1251))*COS(RADIANS(E1250))*COS(RADIANS(AF1240))))</f>
        <v>#DIV/0!</v>
      </c>
      <c r="AG1251" t="e">
        <f>IF(DEGREES(ACOS(SIN(RADIANS(G1251))*SIN(RADIANS(E1250))+COS(RADIANS(G1251))*COS(RADIANS(E1250))*COS(RADIANS(AG1240))))&gt;90,0,$F$4*$F$5/E1249^2*(SIN(RADIANS(G1251))*SIN(RADIANS(E1250))+COS(RADIANS(G1251))*COS(RADIANS(E1250))*COS(RADIANS(AG1240))))</f>
        <v>#DIV/0!</v>
      </c>
      <c r="AH1251" t="e">
        <f>IF(DEGREES(ACOS(SIN(RADIANS(G1251))*SIN(RADIANS(E1250))+COS(RADIANS(G1251))*COS(RADIANS(E1250))*COS(RADIANS(AH1240))))&gt;90,0,$F$4*$F$5/E1249^2*(SIN(RADIANS(G1251))*SIN(RADIANS(E1250))+COS(RADIANS(G1251))*COS(RADIANS(E1250))*COS(RADIANS(AH1240))))</f>
        <v>#DIV/0!</v>
      </c>
      <c r="AI1251" t="e">
        <f>IF(DEGREES(ACOS(SIN(RADIANS(G1251))*SIN(RADIANS(E1250))+COS(RADIANS(G1251))*COS(RADIANS(E1250))*COS(RADIANS(AI1240))))&gt;90,0,$F$4*$F$5/E1249^2*(SIN(RADIANS(G1251))*SIN(RADIANS(E1250))+COS(RADIANS(G1251))*COS(RADIANS(E1250))*COS(RADIANS(AI1240))))</f>
        <v>#DIV/0!</v>
      </c>
      <c r="AJ1251" t="e">
        <f>IF(DEGREES(ACOS(SIN(RADIANS(G1251))*SIN(RADIANS(E1250))+COS(RADIANS(G1251))*COS(RADIANS(E1250))*COS(RADIANS(AJ1240))))&gt;90,0,$F$4*$F$5/E1249^2*(SIN(RADIANS(G1251))*SIN(RADIANS(E1250))+COS(RADIANS(G1251))*COS(RADIANS(E1250))*COS(RADIANS(AJ1240))))</f>
        <v>#DIV/0!</v>
      </c>
      <c r="AK1251">
        <f>IF(DEGREES(ACOS(SIN(RADIANS(G1251))*SIN(RADIANS(E1250))+COS(RADIANS(G1251))*COS(RADIANS(E1250))*COS(RADIANS(AK1240))))&gt;90,0,$F$4*$F$5/E1249^2*(SIN(RADIANS(G1251))*SIN(RADIANS(E1250))+COS(RADIANS(G1251))*COS(RADIANS(E1250))*COS(RADIANS(AK1240))))</f>
        <v>0</v>
      </c>
      <c r="AL1251">
        <f>IF(DEGREES(ACOS(SIN(RADIANS(G1251))*SIN(RADIANS(E1250))+COS(RADIANS(G1251))*COS(RADIANS(E1250))*COS(RADIANS(AL1240))))&gt;90,0,$F$4*$F$5/E1249^2*(SIN(RADIANS(G1251))*SIN(RADIANS(E1250))+COS(RADIANS(G1251))*COS(RADIANS(E1250))*COS(RADIANS(AL1240))))</f>
        <v>0</v>
      </c>
      <c r="AM1251">
        <f>IF(DEGREES(ACOS(SIN(RADIANS(G1251))*SIN(RADIANS(E1250))+COS(RADIANS(G1251))*COS(RADIANS(E1250))*COS(RADIANS(AM1240))))&gt;90,0,$F$4*$F$5/E1249^2*(SIN(RADIANS(G1251))*SIN(RADIANS(E1250))+COS(RADIANS(G1251))*COS(RADIANS(E1250))*COS(RADIANS(AM1240))))</f>
        <v>0</v>
      </c>
      <c r="AN1251">
        <f>IF(DEGREES(ACOS(SIN(RADIANS(G1251))*SIN(RADIANS(E1250))+COS(RADIANS(G1251))*COS(RADIANS(E1250))*COS(RADIANS(AN1240))))&gt;90,0,$F$4*$F$5/E1249^2*(SIN(RADIANS(G1251))*SIN(RADIANS(E1250))+COS(RADIANS(G1251))*COS(RADIANS(E1250))*COS(RADIANS(AN1240))))</f>
        <v>0</v>
      </c>
      <c r="AO1251">
        <f>IF(DEGREES(ACOS(SIN(RADIANS(G1251))*SIN(RADIANS(E1250))+COS(RADIANS(G1251))*COS(RADIANS(E1250))*COS(RADIANS(AO1240))))&gt;90,0,$F$4*$F$5/E1249^2*(SIN(RADIANS(G1251))*SIN(RADIANS(E1250))+COS(RADIANS(G1251))*COS(RADIANS(E1250))*COS(RADIANS(AO1240))))</f>
        <v>0</v>
      </c>
      <c r="AP1251">
        <f>IF(DEGREES(ACOS(SIN(RADIANS(G1251))*SIN(RADIANS(E1250))+COS(RADIANS(G1251))*COS(RADIANS(E1250))*COS(RADIANS(AP1240))))&gt;90,0,$F$4*$F$5/E1249^2*(SIN(RADIANS(G1251))*SIN(RADIANS(E1250))+COS(RADIANS(G1251))*COS(RADIANS(E1250))*COS(RADIANS(AP1240))))</f>
        <v>0</v>
      </c>
      <c r="AQ1251">
        <f>IF(DEGREES(ACOS(SIN(RADIANS(G1251))*SIN(RADIANS(E1250))+COS(RADIANS(G1251))*COS(RADIANS(E1250))*COS(RADIANS(AQ1240))))&gt;90,0,$F$4*$F$5/E1249^2*(SIN(RADIANS(G1251))*SIN(RADIANS(E1250))+COS(RADIANS(G1251))*COS(RADIANS(E1250))*COS(RADIANS(AQ1240))))</f>
        <v>0</v>
      </c>
      <c r="AR1251">
        <f>IF(DEGREES(ACOS(SIN(RADIANS(G1251))*SIN(RADIANS(E1250))+COS(RADIANS(G1251))*COS(RADIANS(E1250))*COS(RADIANS(AR1240))))&gt;90,0,$F$4*$F$5/E1249^2*(SIN(RADIANS(G1251))*SIN(RADIANS(E1250))+COS(RADIANS(G1251))*COS(RADIANS(E1250))*COS(RADIANS(AR1240))))</f>
        <v>0</v>
      </c>
    </row>
    <row r="1252" spans="2:44" x14ac:dyDescent="0.5">
      <c r="B1252" s="40" t="s">
        <v>787</v>
      </c>
      <c r="E1252">
        <f>E1251-E1243-360*ROUNDDOWN((E1251-E1243)/360,0)</f>
        <v>0</v>
      </c>
      <c r="G1252">
        <v>-10</v>
      </c>
      <c r="I1252">
        <f>IF(DEGREES(ACOS(SIN(RADIANS(G1252))*SIN(RADIANS(E1250))+COS(RADIANS(G1252))*COS(RADIANS(E1250))*COS(RADIANS(I1240))))&gt;90,0,$F$4*$F$5/E1249^2*(SIN(RADIANS(G1252))*SIN(RADIANS(E1250))+COS(RADIANS(G1252))*COS(RADIANS(E1250))*COS(RADIANS(I1240))))</f>
        <v>0</v>
      </c>
      <c r="J1252">
        <f>IF(DEGREES(ACOS(SIN(RADIANS(G1252))*SIN(RADIANS(E1250))+COS(RADIANS(G1252))*COS(RADIANS(E1250))*COS(RADIANS(J1240))))&gt;90,0,$F$4*$F$5/E1249^2*(SIN(RADIANS(G1252))*SIN(RADIANS(E1250))+COS(RADIANS(G1252))*COS(RADIANS(E1250))*COS(RADIANS(J1240))))</f>
        <v>0</v>
      </c>
      <c r="K1252">
        <f>IF(DEGREES(ACOS(SIN(RADIANS(G1252))*SIN(RADIANS(E1250))+COS(RADIANS(G1252))*COS(RADIANS(E1250))*COS(RADIANS(K1240))))&gt;90,0,$F$4*$F$5/E1249^2*(SIN(RADIANS(G1252))*SIN(RADIANS(E1250))+COS(RADIANS(G1252))*COS(RADIANS(E1250))*COS(RADIANS(K1240))))</f>
        <v>0</v>
      </c>
      <c r="L1252">
        <f>IF(DEGREES(ACOS(SIN(RADIANS(G1252))*SIN(RADIANS(E1250))+COS(RADIANS(G1252))*COS(RADIANS(E1250))*COS(RADIANS(L1240))))&gt;90,0,$F$4*$F$5/E1249^2*(SIN(RADIANS(G1252))*SIN(RADIANS(E1250))+COS(RADIANS(G1252))*COS(RADIANS(E1250))*COS(RADIANS(L1240))))</f>
        <v>0</v>
      </c>
      <c r="M1252">
        <f>IF(DEGREES(ACOS(SIN(RADIANS(G1252))*SIN(RADIANS(E1250))+COS(RADIANS(G1252))*COS(RADIANS(E1250))*COS(RADIANS(M1240))))&gt;90,0,$F$4*$F$5/E1249^2*(SIN(RADIANS(G1252))*SIN(RADIANS(E1250))+COS(RADIANS(G1252))*COS(RADIANS(E1250))*COS(RADIANS(M1240))))</f>
        <v>0</v>
      </c>
      <c r="N1252">
        <f>IF(DEGREES(ACOS(SIN(RADIANS(G1252))*SIN(RADIANS(E1250))+COS(RADIANS(G1252))*COS(RADIANS(E1250))*COS(RADIANS(N1240))))&gt;90,0,$F$4*$F$5/E1249^2*(SIN(RADIANS(G1252))*SIN(RADIANS(E1250))+COS(RADIANS(G1252))*COS(RADIANS(E1250))*COS(RADIANS(N1240))))</f>
        <v>0</v>
      </c>
      <c r="O1252">
        <f>IF(DEGREES(ACOS(SIN(RADIANS(G1252))*SIN(RADIANS(E1250))+COS(RADIANS(G1252))*COS(RADIANS(E1250))*COS(RADIANS(O1240))))&gt;90,0,$F$4*$F$5/E1249^2*(SIN(RADIANS(G1252))*SIN(RADIANS(E1250))+COS(RADIANS(G1252))*COS(RADIANS(E1250))*COS(RADIANS(O1240))))</f>
        <v>0</v>
      </c>
      <c r="P1252">
        <f>IF(DEGREES(ACOS(SIN(RADIANS(G1252))*SIN(RADIANS(E1250))+COS(RADIANS(G1252))*COS(RADIANS(E1250))*COS(RADIANS(P1240))))&gt;90,0,$F$4*$F$5/E1249^2*(SIN(RADIANS(G1252))*SIN(RADIANS(E1250))+COS(RADIANS(G1252))*COS(RADIANS(E1250))*COS(RADIANS(P1240))))</f>
        <v>0</v>
      </c>
      <c r="Q1252">
        <f>IF(DEGREES(ACOS(SIN(RADIANS(G1252))*SIN(RADIANS(E1250))+COS(RADIANS(G1252))*COS(RADIANS(E1250))*COS(RADIANS(Q1240))))&gt;90,0,$F$4*$F$5/E1249^2*(SIN(RADIANS(G1252))*SIN(RADIANS(E1250))+COS(RADIANS(G1252))*COS(RADIANS(E1250))*COS(RADIANS(Q1240))))</f>
        <v>0</v>
      </c>
      <c r="R1252" t="e">
        <f>IF(DEGREES(ACOS(SIN(RADIANS(G1252))*SIN(RADIANS(E1250))+COS(RADIANS(G1252))*COS(RADIANS(E1250))*COS(RADIANS(R1240))))&gt;90,0,$F$4*$F$5/E1249^2*(SIN(RADIANS(G1252))*SIN(RADIANS(E1250))+COS(RADIANS(G1252))*COS(RADIANS(E1250))*COS(RADIANS(R1240))))</f>
        <v>#DIV/0!</v>
      </c>
      <c r="S1252" t="e">
        <f>IF(DEGREES(ACOS(SIN(RADIANS(G1252))*SIN(RADIANS(E1250))+COS(RADIANS(G1252))*COS(RADIANS(E1250))*COS(RADIANS(S1240))))&gt;90,0,$F$4*$F$5/E1249^2*(SIN(RADIANS(G1252))*SIN(RADIANS(E1250))+COS(RADIANS(G1252))*COS(RADIANS(E1250))*COS(RADIANS(S1240))))</f>
        <v>#DIV/0!</v>
      </c>
      <c r="T1252" t="e">
        <f>IF(DEGREES(ACOS(SIN(RADIANS(G1252))*SIN(RADIANS(E1250))+COS(RADIANS(G1252))*COS(RADIANS(E1250))*COS(RADIANS(T1240))))&gt;90,0,$F$4*$F$5/E1249^2*(SIN(RADIANS(G1252))*SIN(RADIANS(E1250))+COS(RADIANS(G1252))*COS(RADIANS(E1250))*COS(RADIANS(T1240))))</f>
        <v>#DIV/0!</v>
      </c>
      <c r="U1252" t="e">
        <f>IF(DEGREES(ACOS(SIN(RADIANS(G1252))*SIN(RADIANS(E1250))+COS(RADIANS(G1252))*COS(RADIANS(E1250))*COS(RADIANS(U1240))))&gt;90,0,$F$4*$F$5/E1249^2*(SIN(RADIANS(G1252))*SIN(RADIANS(E1250))+COS(RADIANS(G1252))*COS(RADIANS(E1250))*COS(RADIANS(U1240))))</f>
        <v>#DIV/0!</v>
      </c>
      <c r="V1252" t="e">
        <f>IF(DEGREES(ACOS(SIN(RADIANS(G1252))*SIN(RADIANS(E1250))+COS(RADIANS(G1252))*COS(RADIANS(E1250))*COS(RADIANS(V1240))))&gt;90,0,$F$4*$F$5/E1249^2*(SIN(RADIANS(G1252))*SIN(RADIANS(E1250))+COS(RADIANS(G1252))*COS(RADIANS(E1250))*COS(RADIANS(V1240))))</f>
        <v>#DIV/0!</v>
      </c>
      <c r="W1252" t="e">
        <f>IF(DEGREES(ACOS(SIN(RADIANS(G1252))*SIN(RADIANS(E1250))+COS(RADIANS(G1252))*COS(RADIANS(E1250))*COS(RADIANS(W1240))))&gt;90,0,$F$4*$F$5/E1249^2*(SIN(RADIANS(G1252))*SIN(RADIANS(E1250))+COS(RADIANS(G1252))*COS(RADIANS(E1250))*COS(RADIANS(W1240))))</f>
        <v>#DIV/0!</v>
      </c>
      <c r="X1252" t="e">
        <f>IF(DEGREES(ACOS(SIN(RADIANS(G1252))*SIN(RADIANS(E1250))+COS(RADIANS(G1252))*COS(RADIANS(E1250))*COS(RADIANS(X1240))))&gt;90,0,$F$4*$F$5/E1249^2*(SIN(RADIANS(G1252))*SIN(RADIANS(E1250))+COS(RADIANS(G1252))*COS(RADIANS(E1250))*COS(RADIANS(X1240))))</f>
        <v>#DIV/0!</v>
      </c>
      <c r="Y1252" t="e">
        <f>IF(DEGREES(ACOS(SIN(RADIANS(G1252))*SIN(RADIANS(E1250))+COS(RADIANS(G1252))*COS(RADIANS(E1250))*COS(RADIANS(Y1240))))&gt;90,0,$F$4*$F$5/E1249^2*(SIN(RADIANS(G1252))*SIN(RADIANS(E1250))+COS(RADIANS(G1252))*COS(RADIANS(E1250))*COS(RADIANS(Y1240))))</f>
        <v>#DIV/0!</v>
      </c>
      <c r="Z1252" t="e">
        <f>IF(DEGREES(ACOS(SIN(RADIANS(G1252))*SIN(RADIANS(E1250))+COS(RADIANS(G1252))*COS(RADIANS(E1250))*COS(RADIANS(Z1240))))&gt;90,0,$F$4*$F$5/E1249^2*(SIN(RADIANS(G1252))*SIN(RADIANS(E1250))+COS(RADIANS(G1252))*COS(RADIANS(E1250))*COS(RADIANS(Z1240))))</f>
        <v>#DIV/0!</v>
      </c>
      <c r="AA1252" t="e">
        <f>IF(DEGREES(ACOS(SIN(RADIANS(G1252))*SIN(RADIANS(E1250))+COS(RADIANS(G1252))*COS(RADIANS(E1250))*COS(RADIANS(AA1240))))&gt;90,0,$F$4*$F$5/E1249^2*(SIN(RADIANS(G1252))*SIN(RADIANS(E1250))+COS(RADIANS(G1252))*COS(RADIANS(E1250))*COS(RADIANS(AA1240))))</f>
        <v>#DIV/0!</v>
      </c>
      <c r="AB1252" t="e">
        <f>IF(DEGREES(ACOS(SIN(RADIANS(G1252))*SIN(RADIANS(E1250))+COS(RADIANS(G1252))*COS(RADIANS(E1250))*COS(RADIANS(AB1240))))&gt;90,0,$F$4*$F$5/E1249^2*(SIN(RADIANS(G1252))*SIN(RADIANS(E1250))+COS(RADIANS(G1252))*COS(RADIANS(E1250))*COS(RADIANS(AB1240))))</f>
        <v>#DIV/0!</v>
      </c>
      <c r="AC1252" t="e">
        <f>IF(DEGREES(ACOS(SIN(RADIANS(G1252))*SIN(RADIANS(E1250))+COS(RADIANS(G1252))*COS(RADIANS(E1250))*COS(RADIANS(AC1240))))&gt;90,0,$F$4*$F$5/E1249^2*(SIN(RADIANS(G1252))*SIN(RADIANS(E1250))+COS(RADIANS(G1252))*COS(RADIANS(E1250))*COS(RADIANS(AC1240))))</f>
        <v>#DIV/0!</v>
      </c>
      <c r="AD1252" t="e">
        <f>IF(DEGREES(ACOS(SIN(RADIANS(G1252))*SIN(RADIANS(E1250))+COS(RADIANS(G1252))*COS(RADIANS(E1250))*COS(RADIANS(AD1240))))&gt;90,0,$F$4*$F$5/E1249^2*(SIN(RADIANS(G1252))*SIN(RADIANS(E1250))+COS(RADIANS(G1252))*COS(RADIANS(E1250))*COS(RADIANS(AD1240))))</f>
        <v>#DIV/0!</v>
      </c>
      <c r="AE1252" t="e">
        <f>IF(DEGREES(ACOS(SIN(RADIANS(G1252))*SIN(RADIANS(E1250))+COS(RADIANS(G1252))*COS(RADIANS(E1250))*COS(RADIANS(AE1240))))&gt;90,0,$F$4*$F$5/E1249^2*(SIN(RADIANS(G1252))*SIN(RADIANS(E1250))+COS(RADIANS(G1252))*COS(RADIANS(E1250))*COS(RADIANS(AE1240))))</f>
        <v>#DIV/0!</v>
      </c>
      <c r="AF1252" t="e">
        <f>IF(DEGREES(ACOS(SIN(RADIANS(G1252))*SIN(RADIANS(E1250))+COS(RADIANS(G1252))*COS(RADIANS(E1250))*COS(RADIANS(AF1240))))&gt;90,0,$F$4*$F$5/E1249^2*(SIN(RADIANS(G1252))*SIN(RADIANS(E1250))+COS(RADIANS(G1252))*COS(RADIANS(E1250))*COS(RADIANS(AF1240))))</f>
        <v>#DIV/0!</v>
      </c>
      <c r="AG1252" t="e">
        <f>IF(DEGREES(ACOS(SIN(RADIANS(G1252))*SIN(RADIANS(E1250))+COS(RADIANS(G1252))*COS(RADIANS(E1250))*COS(RADIANS(AG1240))))&gt;90,0,$F$4*$F$5/E1249^2*(SIN(RADIANS(G1252))*SIN(RADIANS(E1250))+COS(RADIANS(G1252))*COS(RADIANS(E1250))*COS(RADIANS(AG1240))))</f>
        <v>#DIV/0!</v>
      </c>
      <c r="AH1252" t="e">
        <f>IF(DEGREES(ACOS(SIN(RADIANS(G1252))*SIN(RADIANS(E1250))+COS(RADIANS(G1252))*COS(RADIANS(E1250))*COS(RADIANS(AH1240))))&gt;90,0,$F$4*$F$5/E1249^2*(SIN(RADIANS(G1252))*SIN(RADIANS(E1250))+COS(RADIANS(G1252))*COS(RADIANS(E1250))*COS(RADIANS(AH1240))))</f>
        <v>#DIV/0!</v>
      </c>
      <c r="AI1252" t="e">
        <f>IF(DEGREES(ACOS(SIN(RADIANS(G1252))*SIN(RADIANS(E1250))+COS(RADIANS(G1252))*COS(RADIANS(E1250))*COS(RADIANS(AI1240))))&gt;90,0,$F$4*$F$5/E1249^2*(SIN(RADIANS(G1252))*SIN(RADIANS(E1250))+COS(RADIANS(G1252))*COS(RADIANS(E1250))*COS(RADIANS(AI1240))))</f>
        <v>#DIV/0!</v>
      </c>
      <c r="AJ1252" t="e">
        <f>IF(DEGREES(ACOS(SIN(RADIANS(G1252))*SIN(RADIANS(E1250))+COS(RADIANS(G1252))*COS(RADIANS(E1250))*COS(RADIANS(AJ1240))))&gt;90,0,$F$4*$F$5/E1249^2*(SIN(RADIANS(G1252))*SIN(RADIANS(E1250))+COS(RADIANS(G1252))*COS(RADIANS(E1250))*COS(RADIANS(AJ1240))))</f>
        <v>#DIV/0!</v>
      </c>
      <c r="AK1252">
        <f>IF(DEGREES(ACOS(SIN(RADIANS(G1252))*SIN(RADIANS(E1250))+COS(RADIANS(G1252))*COS(RADIANS(E1250))*COS(RADIANS(AK1240))))&gt;90,0,$F$4*$F$5/E1249^2*(SIN(RADIANS(G1252))*SIN(RADIANS(E1250))+COS(RADIANS(G1252))*COS(RADIANS(E1250))*COS(RADIANS(AK1240))))</f>
        <v>0</v>
      </c>
      <c r="AL1252">
        <f>IF(DEGREES(ACOS(SIN(RADIANS(G1252))*SIN(RADIANS(E1250))+COS(RADIANS(G1252))*COS(RADIANS(E1250))*COS(RADIANS(AL1240))))&gt;90,0,$F$4*$F$5/E1249^2*(SIN(RADIANS(G1252))*SIN(RADIANS(E1250))+COS(RADIANS(G1252))*COS(RADIANS(E1250))*COS(RADIANS(AL1240))))</f>
        <v>0</v>
      </c>
      <c r="AM1252">
        <f>IF(DEGREES(ACOS(SIN(RADIANS(G1252))*SIN(RADIANS(E1250))+COS(RADIANS(G1252))*COS(RADIANS(E1250))*COS(RADIANS(AM1240))))&gt;90,0,$F$4*$F$5/E1249^2*(SIN(RADIANS(G1252))*SIN(RADIANS(E1250))+COS(RADIANS(G1252))*COS(RADIANS(E1250))*COS(RADIANS(AM1240))))</f>
        <v>0</v>
      </c>
      <c r="AN1252">
        <f>IF(DEGREES(ACOS(SIN(RADIANS(G1252))*SIN(RADIANS(E1250))+COS(RADIANS(G1252))*COS(RADIANS(E1250))*COS(RADIANS(AN1240))))&gt;90,0,$F$4*$F$5/E1249^2*(SIN(RADIANS(G1252))*SIN(RADIANS(E1250))+COS(RADIANS(G1252))*COS(RADIANS(E1250))*COS(RADIANS(AN1240))))</f>
        <v>0</v>
      </c>
      <c r="AO1252">
        <f>IF(DEGREES(ACOS(SIN(RADIANS(G1252))*SIN(RADIANS(E1250))+COS(RADIANS(G1252))*COS(RADIANS(E1250))*COS(RADIANS(AO1240))))&gt;90,0,$F$4*$F$5/E1249^2*(SIN(RADIANS(G1252))*SIN(RADIANS(E1250))+COS(RADIANS(G1252))*COS(RADIANS(E1250))*COS(RADIANS(AO1240))))</f>
        <v>0</v>
      </c>
      <c r="AP1252">
        <f>IF(DEGREES(ACOS(SIN(RADIANS(G1252))*SIN(RADIANS(E1250))+COS(RADIANS(G1252))*COS(RADIANS(E1250))*COS(RADIANS(AP1240))))&gt;90,0,$F$4*$F$5/E1249^2*(SIN(RADIANS(G1252))*SIN(RADIANS(E1250))+COS(RADIANS(G1252))*COS(RADIANS(E1250))*COS(RADIANS(AP1240))))</f>
        <v>0</v>
      </c>
      <c r="AQ1252">
        <f>IF(DEGREES(ACOS(SIN(RADIANS(G1252))*SIN(RADIANS(E1250))+COS(RADIANS(G1252))*COS(RADIANS(E1250))*COS(RADIANS(AQ1240))))&gt;90,0,$F$4*$F$5/E1249^2*(SIN(RADIANS(G1252))*SIN(RADIANS(E1250))+COS(RADIANS(G1252))*COS(RADIANS(E1250))*COS(RADIANS(AQ1240))))</f>
        <v>0</v>
      </c>
      <c r="AR1252">
        <f>IF(DEGREES(ACOS(SIN(RADIANS(G1252))*SIN(RADIANS(E1250))+COS(RADIANS(G1252))*COS(RADIANS(E1250))*COS(RADIANS(AR1240))))&gt;90,0,$F$4*$F$5/E1249^2*(SIN(RADIANS(G1252))*SIN(RADIANS(E1250))+COS(RADIANS(G1252))*COS(RADIANS(E1250))*COS(RADIANS(AR1240))))</f>
        <v>0</v>
      </c>
    </row>
    <row r="1253" spans="2:44" x14ac:dyDescent="0.5">
      <c r="G1253">
        <v>-20</v>
      </c>
      <c r="I1253">
        <f>IF(DEGREES(ACOS(SIN(RADIANS(G1253))*SIN(RADIANS(E1250))+COS(RADIANS(G1253))*COS(RADIANS(E1250))*COS(RADIANS(I1240))))&gt;90,0,$F$4*$F$5/E1249^2*(SIN(RADIANS(G1253))*SIN(RADIANS(E1250))+COS(RADIANS(G1253))*COS(RADIANS(E1250))*COS(RADIANS(I1240))))</f>
        <v>0</v>
      </c>
      <c r="J1253">
        <f>IF(DEGREES(ACOS(SIN(RADIANS(G1253))*SIN(RADIANS(E1250))+COS(RADIANS(G1253))*COS(RADIANS(E1250))*COS(RADIANS(J1240))))&gt;90,0,$F$4*$F$5/E1249^2*(SIN(RADIANS(G1253))*SIN(RADIANS(E1250))+COS(RADIANS(G1253))*COS(RADIANS(E1250))*COS(RADIANS(J1240))))</f>
        <v>0</v>
      </c>
      <c r="K1253">
        <f>IF(DEGREES(ACOS(SIN(RADIANS(G1253))*SIN(RADIANS(E1250))+COS(RADIANS(G1253))*COS(RADIANS(E1250))*COS(RADIANS(K1240))))&gt;90,0,$F$4*$F$5/E1249^2*(SIN(RADIANS(G1253))*SIN(RADIANS(E1250))+COS(RADIANS(G1253))*COS(RADIANS(E1250))*COS(RADIANS(K1240))))</f>
        <v>0</v>
      </c>
      <c r="L1253">
        <f>IF(DEGREES(ACOS(SIN(RADIANS(G1253))*SIN(RADIANS(E1250))+COS(RADIANS(G1253))*COS(RADIANS(E1250))*COS(RADIANS(L1240))))&gt;90,0,$F$4*$F$5/E1249^2*(SIN(RADIANS(G1253))*SIN(RADIANS(E1250))+COS(RADIANS(G1253))*COS(RADIANS(E1250))*COS(RADIANS(L1240))))</f>
        <v>0</v>
      </c>
      <c r="M1253">
        <f>IF(DEGREES(ACOS(SIN(RADIANS(G1253))*SIN(RADIANS(E1250))+COS(RADIANS(G1253))*COS(RADIANS(E1250))*COS(RADIANS(M1240))))&gt;90,0,$F$4*$F$5/E1249^2*(SIN(RADIANS(G1253))*SIN(RADIANS(E1250))+COS(RADIANS(G1253))*COS(RADIANS(E1250))*COS(RADIANS(M1240))))</f>
        <v>0</v>
      </c>
      <c r="N1253">
        <f>IF(DEGREES(ACOS(SIN(RADIANS(G1253))*SIN(RADIANS(E1250))+COS(RADIANS(G1253))*COS(RADIANS(E1250))*COS(RADIANS(N1240))))&gt;90,0,$F$4*$F$5/E1249^2*(SIN(RADIANS(G1253))*SIN(RADIANS(E1250))+COS(RADIANS(G1253))*COS(RADIANS(E1250))*COS(RADIANS(N1240))))</f>
        <v>0</v>
      </c>
      <c r="O1253">
        <f>IF(DEGREES(ACOS(SIN(RADIANS(G1253))*SIN(RADIANS(E1250))+COS(RADIANS(G1253))*COS(RADIANS(E1250))*COS(RADIANS(O1240))))&gt;90,0,$F$4*$F$5/E1249^2*(SIN(RADIANS(G1253))*SIN(RADIANS(E1250))+COS(RADIANS(G1253))*COS(RADIANS(E1250))*COS(RADIANS(O1240))))</f>
        <v>0</v>
      </c>
      <c r="P1253">
        <f>IF(DEGREES(ACOS(SIN(RADIANS(G1253))*SIN(RADIANS(E1250))+COS(RADIANS(G1253))*COS(RADIANS(E1250))*COS(RADIANS(P1240))))&gt;90,0,$F$4*$F$5/E1249^2*(SIN(RADIANS(G1253))*SIN(RADIANS(E1250))+COS(RADIANS(G1253))*COS(RADIANS(E1250))*COS(RADIANS(P1240))))</f>
        <v>0</v>
      </c>
      <c r="Q1253">
        <f>IF(DEGREES(ACOS(SIN(RADIANS(G1253))*SIN(RADIANS(E1250))+COS(RADIANS(G1253))*COS(RADIANS(E1250))*COS(RADIANS(Q1240))))&gt;90,0,$F$4*$F$5/E1249^2*(SIN(RADIANS(G1253))*SIN(RADIANS(E1250))+COS(RADIANS(G1253))*COS(RADIANS(E1250))*COS(RADIANS(Q1240))))</f>
        <v>0</v>
      </c>
      <c r="R1253" t="e">
        <f>IF(DEGREES(ACOS(SIN(RADIANS(G1253))*SIN(RADIANS(E1250))+COS(RADIANS(G1253))*COS(RADIANS(E1250))*COS(RADIANS(R1240))))&gt;90,0,$F$4*$F$5/E1249^2*(SIN(RADIANS(G1253))*SIN(RADIANS(E1250))+COS(RADIANS(G1253))*COS(RADIANS(E1250))*COS(RADIANS(R1240))))</f>
        <v>#DIV/0!</v>
      </c>
      <c r="S1253" t="e">
        <f>IF(DEGREES(ACOS(SIN(RADIANS(G1253))*SIN(RADIANS(E1250))+COS(RADIANS(G1253))*COS(RADIANS(E1250))*COS(RADIANS(S1240))))&gt;90,0,$F$4*$F$5/E1249^2*(SIN(RADIANS(G1253))*SIN(RADIANS(E1250))+COS(RADIANS(G1253))*COS(RADIANS(E1250))*COS(RADIANS(S1240))))</f>
        <v>#DIV/0!</v>
      </c>
      <c r="T1253" t="e">
        <f>IF(DEGREES(ACOS(SIN(RADIANS(G1253))*SIN(RADIANS(E1250))+COS(RADIANS(G1253))*COS(RADIANS(E1250))*COS(RADIANS(T1240))))&gt;90,0,$F$4*$F$5/E1249^2*(SIN(RADIANS(G1253))*SIN(RADIANS(E1250))+COS(RADIANS(G1253))*COS(RADIANS(E1250))*COS(RADIANS(T1240))))</f>
        <v>#DIV/0!</v>
      </c>
      <c r="U1253" t="e">
        <f>IF(DEGREES(ACOS(SIN(RADIANS(G1253))*SIN(RADIANS(E1250))+COS(RADIANS(G1253))*COS(RADIANS(E1250))*COS(RADIANS(U1240))))&gt;90,0,$F$4*$F$5/E1249^2*(SIN(RADIANS(G1253))*SIN(RADIANS(E1250))+COS(RADIANS(G1253))*COS(RADIANS(E1250))*COS(RADIANS(U1240))))</f>
        <v>#DIV/0!</v>
      </c>
      <c r="V1253" t="e">
        <f>IF(DEGREES(ACOS(SIN(RADIANS(G1253))*SIN(RADIANS(E1250))+COS(RADIANS(G1253))*COS(RADIANS(E1250))*COS(RADIANS(V1240))))&gt;90,0,$F$4*$F$5/E1249^2*(SIN(RADIANS(G1253))*SIN(RADIANS(E1250))+COS(RADIANS(G1253))*COS(RADIANS(E1250))*COS(RADIANS(V1240))))</f>
        <v>#DIV/0!</v>
      </c>
      <c r="W1253" t="e">
        <f>IF(DEGREES(ACOS(SIN(RADIANS(G1253))*SIN(RADIANS(E1250))+COS(RADIANS(G1253))*COS(RADIANS(E1250))*COS(RADIANS(W1240))))&gt;90,0,$F$4*$F$5/E1249^2*(SIN(RADIANS(G1253))*SIN(RADIANS(E1250))+COS(RADIANS(G1253))*COS(RADIANS(E1250))*COS(RADIANS(W1240))))</f>
        <v>#DIV/0!</v>
      </c>
      <c r="X1253" t="e">
        <f>IF(DEGREES(ACOS(SIN(RADIANS(G1253))*SIN(RADIANS(E1250))+COS(RADIANS(G1253))*COS(RADIANS(E1250))*COS(RADIANS(X1240))))&gt;90,0,$F$4*$F$5/E1249^2*(SIN(RADIANS(G1253))*SIN(RADIANS(E1250))+COS(RADIANS(G1253))*COS(RADIANS(E1250))*COS(RADIANS(X1240))))</f>
        <v>#DIV/0!</v>
      </c>
      <c r="Y1253" t="e">
        <f>IF(DEGREES(ACOS(SIN(RADIANS(G1253))*SIN(RADIANS(E1250))+COS(RADIANS(G1253))*COS(RADIANS(E1250))*COS(RADIANS(Y1240))))&gt;90,0,$F$4*$F$5/E1249^2*(SIN(RADIANS(G1253))*SIN(RADIANS(E1250))+COS(RADIANS(G1253))*COS(RADIANS(E1250))*COS(RADIANS(Y1240))))</f>
        <v>#DIV/0!</v>
      </c>
      <c r="Z1253" t="e">
        <f>IF(DEGREES(ACOS(SIN(RADIANS(G1253))*SIN(RADIANS(E1250))+COS(RADIANS(G1253))*COS(RADIANS(E1250))*COS(RADIANS(Z1240))))&gt;90,0,$F$4*$F$5/E1249^2*(SIN(RADIANS(G1253))*SIN(RADIANS(E1250))+COS(RADIANS(G1253))*COS(RADIANS(E1250))*COS(RADIANS(Z1240))))</f>
        <v>#DIV/0!</v>
      </c>
      <c r="AA1253" t="e">
        <f>IF(DEGREES(ACOS(SIN(RADIANS(G1253))*SIN(RADIANS(E1250))+COS(RADIANS(G1253))*COS(RADIANS(E1250))*COS(RADIANS(AA1240))))&gt;90,0,$F$4*$F$5/E1249^2*(SIN(RADIANS(G1253))*SIN(RADIANS(E1250))+COS(RADIANS(G1253))*COS(RADIANS(E1250))*COS(RADIANS(AA1240))))</f>
        <v>#DIV/0!</v>
      </c>
      <c r="AB1253" t="e">
        <f>IF(DEGREES(ACOS(SIN(RADIANS(G1253))*SIN(RADIANS(E1250))+COS(RADIANS(G1253))*COS(RADIANS(E1250))*COS(RADIANS(AB1240))))&gt;90,0,$F$4*$F$5/E1249^2*(SIN(RADIANS(G1253))*SIN(RADIANS(E1250))+COS(RADIANS(G1253))*COS(RADIANS(E1250))*COS(RADIANS(AB1240))))</f>
        <v>#DIV/0!</v>
      </c>
      <c r="AC1253" t="e">
        <f>IF(DEGREES(ACOS(SIN(RADIANS(G1253))*SIN(RADIANS(E1250))+COS(RADIANS(G1253))*COS(RADIANS(E1250))*COS(RADIANS(AC1240))))&gt;90,0,$F$4*$F$5/E1249^2*(SIN(RADIANS(G1253))*SIN(RADIANS(E1250))+COS(RADIANS(G1253))*COS(RADIANS(E1250))*COS(RADIANS(AC1240))))</f>
        <v>#DIV/0!</v>
      </c>
      <c r="AD1253" t="e">
        <f>IF(DEGREES(ACOS(SIN(RADIANS(G1253))*SIN(RADIANS(E1250))+COS(RADIANS(G1253))*COS(RADIANS(E1250))*COS(RADIANS(AD1240))))&gt;90,0,$F$4*$F$5/E1249^2*(SIN(RADIANS(G1253))*SIN(RADIANS(E1250))+COS(RADIANS(G1253))*COS(RADIANS(E1250))*COS(RADIANS(AD1240))))</f>
        <v>#DIV/0!</v>
      </c>
      <c r="AE1253" t="e">
        <f>IF(DEGREES(ACOS(SIN(RADIANS(G1253))*SIN(RADIANS(E1250))+COS(RADIANS(G1253))*COS(RADIANS(E1250))*COS(RADIANS(AE1240))))&gt;90,0,$F$4*$F$5/E1249^2*(SIN(RADIANS(G1253))*SIN(RADIANS(E1250))+COS(RADIANS(G1253))*COS(RADIANS(E1250))*COS(RADIANS(AE1240))))</f>
        <v>#DIV/0!</v>
      </c>
      <c r="AF1253" t="e">
        <f>IF(DEGREES(ACOS(SIN(RADIANS(G1253))*SIN(RADIANS(E1250))+COS(RADIANS(G1253))*COS(RADIANS(E1250))*COS(RADIANS(AF1240))))&gt;90,0,$F$4*$F$5/E1249^2*(SIN(RADIANS(G1253))*SIN(RADIANS(E1250))+COS(RADIANS(G1253))*COS(RADIANS(E1250))*COS(RADIANS(AF1240))))</f>
        <v>#DIV/0!</v>
      </c>
      <c r="AG1253" t="e">
        <f>IF(DEGREES(ACOS(SIN(RADIANS(G1253))*SIN(RADIANS(E1250))+COS(RADIANS(G1253))*COS(RADIANS(E1250))*COS(RADIANS(AG1240))))&gt;90,0,$F$4*$F$5/E1249^2*(SIN(RADIANS(G1253))*SIN(RADIANS(E1250))+COS(RADIANS(G1253))*COS(RADIANS(E1250))*COS(RADIANS(AG1240))))</f>
        <v>#DIV/0!</v>
      </c>
      <c r="AH1253" t="e">
        <f>IF(DEGREES(ACOS(SIN(RADIANS(G1253))*SIN(RADIANS(E1250))+COS(RADIANS(G1253))*COS(RADIANS(E1250))*COS(RADIANS(AH1240))))&gt;90,0,$F$4*$F$5/E1249^2*(SIN(RADIANS(G1253))*SIN(RADIANS(E1250))+COS(RADIANS(G1253))*COS(RADIANS(E1250))*COS(RADIANS(AH1240))))</f>
        <v>#DIV/0!</v>
      </c>
      <c r="AI1253" t="e">
        <f>IF(DEGREES(ACOS(SIN(RADIANS(G1253))*SIN(RADIANS(E1250))+COS(RADIANS(G1253))*COS(RADIANS(E1250))*COS(RADIANS(AI1240))))&gt;90,0,$F$4*$F$5/E1249^2*(SIN(RADIANS(G1253))*SIN(RADIANS(E1250))+COS(RADIANS(G1253))*COS(RADIANS(E1250))*COS(RADIANS(AI1240))))</f>
        <v>#DIV/0!</v>
      </c>
      <c r="AJ1253" t="e">
        <f>IF(DEGREES(ACOS(SIN(RADIANS(G1253))*SIN(RADIANS(E1250))+COS(RADIANS(G1253))*COS(RADIANS(E1250))*COS(RADIANS(AJ1240))))&gt;90,0,$F$4*$F$5/E1249^2*(SIN(RADIANS(G1253))*SIN(RADIANS(E1250))+COS(RADIANS(G1253))*COS(RADIANS(E1250))*COS(RADIANS(AJ1240))))</f>
        <v>#DIV/0!</v>
      </c>
      <c r="AK1253">
        <f>IF(DEGREES(ACOS(SIN(RADIANS(G1253))*SIN(RADIANS(E1250))+COS(RADIANS(G1253))*COS(RADIANS(E1250))*COS(RADIANS(AK1240))))&gt;90,0,$F$4*$F$5/E1249^2*(SIN(RADIANS(G1253))*SIN(RADIANS(E1250))+COS(RADIANS(G1253))*COS(RADIANS(E1250))*COS(RADIANS(AK1240))))</f>
        <v>0</v>
      </c>
      <c r="AL1253">
        <f>IF(DEGREES(ACOS(SIN(RADIANS(G1253))*SIN(RADIANS(E1250))+COS(RADIANS(G1253))*COS(RADIANS(E1250))*COS(RADIANS(AL1240))))&gt;90,0,$F$4*$F$5/E1249^2*(SIN(RADIANS(G1253))*SIN(RADIANS(E1250))+COS(RADIANS(G1253))*COS(RADIANS(E1250))*COS(RADIANS(AL1240))))</f>
        <v>0</v>
      </c>
      <c r="AM1253">
        <f>IF(DEGREES(ACOS(SIN(RADIANS(G1253))*SIN(RADIANS(E1250))+COS(RADIANS(G1253))*COS(RADIANS(E1250))*COS(RADIANS(AM1240))))&gt;90,0,$F$4*$F$5/E1249^2*(SIN(RADIANS(G1253))*SIN(RADIANS(E1250))+COS(RADIANS(G1253))*COS(RADIANS(E1250))*COS(RADIANS(AM1240))))</f>
        <v>0</v>
      </c>
      <c r="AN1253">
        <f>IF(DEGREES(ACOS(SIN(RADIANS(G1253))*SIN(RADIANS(E1250))+COS(RADIANS(G1253))*COS(RADIANS(E1250))*COS(RADIANS(AN1240))))&gt;90,0,$F$4*$F$5/E1249^2*(SIN(RADIANS(G1253))*SIN(RADIANS(E1250))+COS(RADIANS(G1253))*COS(RADIANS(E1250))*COS(RADIANS(AN1240))))</f>
        <v>0</v>
      </c>
      <c r="AO1253">
        <f>IF(DEGREES(ACOS(SIN(RADIANS(G1253))*SIN(RADIANS(E1250))+COS(RADIANS(G1253))*COS(RADIANS(E1250))*COS(RADIANS(AO1240))))&gt;90,0,$F$4*$F$5/E1249^2*(SIN(RADIANS(G1253))*SIN(RADIANS(E1250))+COS(RADIANS(G1253))*COS(RADIANS(E1250))*COS(RADIANS(AO1240))))</f>
        <v>0</v>
      </c>
      <c r="AP1253">
        <f>IF(DEGREES(ACOS(SIN(RADIANS(G1253))*SIN(RADIANS(E1250))+COS(RADIANS(G1253))*COS(RADIANS(E1250))*COS(RADIANS(AP1240))))&gt;90,0,$F$4*$F$5/E1249^2*(SIN(RADIANS(G1253))*SIN(RADIANS(E1250))+COS(RADIANS(G1253))*COS(RADIANS(E1250))*COS(RADIANS(AP1240))))</f>
        <v>0</v>
      </c>
      <c r="AQ1253">
        <f>IF(DEGREES(ACOS(SIN(RADIANS(G1253))*SIN(RADIANS(E1250))+COS(RADIANS(G1253))*COS(RADIANS(E1250))*COS(RADIANS(AQ1240))))&gt;90,0,$F$4*$F$5/E1249^2*(SIN(RADIANS(G1253))*SIN(RADIANS(E1250))+COS(RADIANS(G1253))*COS(RADIANS(E1250))*COS(RADIANS(AQ1240))))</f>
        <v>0</v>
      </c>
      <c r="AR1253">
        <f>IF(DEGREES(ACOS(SIN(RADIANS(G1253))*SIN(RADIANS(E1250))+COS(RADIANS(G1253))*COS(RADIANS(E1250))*COS(RADIANS(AR1240))))&gt;90,0,$F$4*$F$5/E1249^2*(SIN(RADIANS(G1253))*SIN(RADIANS(E1250))+COS(RADIANS(G1253))*COS(RADIANS(E1250))*COS(RADIANS(AR1240))))</f>
        <v>0</v>
      </c>
    </row>
    <row r="1254" spans="2:44" x14ac:dyDescent="0.5">
      <c r="G1254">
        <v>-30</v>
      </c>
      <c r="I1254">
        <f>IF(DEGREES(ACOS(SIN(RADIANS(G1254))*SIN(RADIANS(E1250))+COS(RADIANS(G1254))*COS(RADIANS(E1250))*COS(RADIANS(I1240))))&gt;90,0,$F$4*$F$5/E1249^2*(SIN(RADIANS(G1254))*SIN(RADIANS(E1250))+COS(RADIANS(G1254))*COS(RADIANS(E1250))*COS(RADIANS(I1240))))</f>
        <v>0</v>
      </c>
      <c r="J1254">
        <f>IF(DEGREES(ACOS(SIN(RADIANS(G1254))*SIN(RADIANS(E1250))+COS(RADIANS(G1254))*COS(RADIANS(E1250))*COS(RADIANS(J1240))))&gt;90,0,$F$4*$F$5/E1249^2*(SIN(RADIANS(G1254))*SIN(RADIANS(E1250))+COS(RADIANS(G1254))*COS(RADIANS(E1250))*COS(RADIANS(J1240))))</f>
        <v>0</v>
      </c>
      <c r="K1254">
        <f>IF(DEGREES(ACOS(SIN(RADIANS(G1254))*SIN(RADIANS(E1250))+COS(RADIANS(G1254))*COS(RADIANS(E1250))*COS(RADIANS(K1240))))&gt;90,0,$F$4*$F$5/E1249^2*(SIN(RADIANS(G1254))*SIN(RADIANS(E1250))+COS(RADIANS(G1254))*COS(RADIANS(E1250))*COS(RADIANS(K1240))))</f>
        <v>0</v>
      </c>
      <c r="L1254">
        <f>IF(DEGREES(ACOS(SIN(RADIANS(G1254))*SIN(RADIANS(E1250))+COS(RADIANS(G1254))*COS(RADIANS(E1250))*COS(RADIANS(L1240))))&gt;90,0,$F$4*$F$5/E1249^2*(SIN(RADIANS(G1254))*SIN(RADIANS(E1250))+COS(RADIANS(G1254))*COS(RADIANS(E1250))*COS(RADIANS(L1240))))</f>
        <v>0</v>
      </c>
      <c r="M1254">
        <f>IF(DEGREES(ACOS(SIN(RADIANS(G1254))*SIN(RADIANS(E1250))+COS(RADIANS(G1254))*COS(RADIANS(E1250))*COS(RADIANS(M1240))))&gt;90,0,$F$4*$F$5/E1249^2*(SIN(RADIANS(G1254))*SIN(RADIANS(E1250))+COS(RADIANS(G1254))*COS(RADIANS(E1250))*COS(RADIANS(M1240))))</f>
        <v>0</v>
      </c>
      <c r="N1254">
        <f>IF(DEGREES(ACOS(SIN(RADIANS(G1254))*SIN(RADIANS(E1250))+COS(RADIANS(G1254))*COS(RADIANS(E1250))*COS(RADIANS(N1240))))&gt;90,0,$F$4*$F$5/E1249^2*(SIN(RADIANS(G1254))*SIN(RADIANS(E1250))+COS(RADIANS(G1254))*COS(RADIANS(E1250))*COS(RADIANS(N1240))))</f>
        <v>0</v>
      </c>
      <c r="O1254">
        <f>IF(DEGREES(ACOS(SIN(RADIANS(G1254))*SIN(RADIANS(E1250))+COS(RADIANS(G1254))*COS(RADIANS(E1250))*COS(RADIANS(O1240))))&gt;90,0,$F$4*$F$5/E1249^2*(SIN(RADIANS(G1254))*SIN(RADIANS(E1250))+COS(RADIANS(G1254))*COS(RADIANS(E1250))*COS(RADIANS(O1240))))</f>
        <v>0</v>
      </c>
      <c r="P1254">
        <f>IF(DEGREES(ACOS(SIN(RADIANS(G1254))*SIN(RADIANS(E1250))+COS(RADIANS(G1254))*COS(RADIANS(E1250))*COS(RADIANS(P1240))))&gt;90,0,$F$4*$F$5/E1249^2*(SIN(RADIANS(G1254))*SIN(RADIANS(E1250))+COS(RADIANS(G1254))*COS(RADIANS(E1250))*COS(RADIANS(P1240))))</f>
        <v>0</v>
      </c>
      <c r="Q1254">
        <f>IF(DEGREES(ACOS(SIN(RADIANS(G1254))*SIN(RADIANS(E1250))+COS(RADIANS(G1254))*COS(RADIANS(E1250))*COS(RADIANS(Q1240))))&gt;90,0,$F$4*$F$5/E1249^2*(SIN(RADIANS(G1254))*SIN(RADIANS(E1250))+COS(RADIANS(G1254))*COS(RADIANS(E1250))*COS(RADIANS(Q1240))))</f>
        <v>0</v>
      </c>
      <c r="R1254" t="e">
        <f>IF(DEGREES(ACOS(SIN(RADIANS(G1254))*SIN(RADIANS(E1250))+COS(RADIANS(G1254))*COS(RADIANS(E1250))*COS(RADIANS(R1240))))&gt;90,0,$F$4*$F$5/E1249^2*(SIN(RADIANS(G1254))*SIN(RADIANS(E1250))+COS(RADIANS(G1254))*COS(RADIANS(E1250))*COS(RADIANS(R1240))))</f>
        <v>#DIV/0!</v>
      </c>
      <c r="S1254" t="e">
        <f>IF(DEGREES(ACOS(SIN(RADIANS(G1254))*SIN(RADIANS(E1250))+COS(RADIANS(G1254))*COS(RADIANS(E1250))*COS(RADIANS(S1240))))&gt;90,0,$F$4*$F$5/E1249^2*(SIN(RADIANS(G1254))*SIN(RADIANS(E1250))+COS(RADIANS(G1254))*COS(RADIANS(E1250))*COS(RADIANS(S1240))))</f>
        <v>#DIV/0!</v>
      </c>
      <c r="T1254" t="e">
        <f>IF(DEGREES(ACOS(SIN(RADIANS(G1254))*SIN(RADIANS(E1250))+COS(RADIANS(G1254))*COS(RADIANS(E1250))*COS(RADIANS(T1240))))&gt;90,0,$F$4*$F$5/E1249^2*(SIN(RADIANS(G1254))*SIN(RADIANS(E1250))+COS(RADIANS(G1254))*COS(RADIANS(E1250))*COS(RADIANS(T1240))))</f>
        <v>#DIV/0!</v>
      </c>
      <c r="U1254" t="e">
        <f>IF(DEGREES(ACOS(SIN(RADIANS(G1254))*SIN(RADIANS(E1250))+COS(RADIANS(G1254))*COS(RADIANS(E1250))*COS(RADIANS(U1240))))&gt;90,0,$F$4*$F$5/E1249^2*(SIN(RADIANS(G1254))*SIN(RADIANS(E1250))+COS(RADIANS(G1254))*COS(RADIANS(E1250))*COS(RADIANS(U1240))))</f>
        <v>#DIV/0!</v>
      </c>
      <c r="V1254" t="e">
        <f>IF(DEGREES(ACOS(SIN(RADIANS(G1254))*SIN(RADIANS(E1250))+COS(RADIANS(G1254))*COS(RADIANS(E1250))*COS(RADIANS(V1240))))&gt;90,0,$F$4*$F$5/E1249^2*(SIN(RADIANS(G1254))*SIN(RADIANS(E1250))+COS(RADIANS(G1254))*COS(RADIANS(E1250))*COS(RADIANS(V1240))))</f>
        <v>#DIV/0!</v>
      </c>
      <c r="W1254" t="e">
        <f>IF(DEGREES(ACOS(SIN(RADIANS(G1254))*SIN(RADIANS(E1250))+COS(RADIANS(G1254))*COS(RADIANS(E1250))*COS(RADIANS(W1240))))&gt;90,0,$F$4*$F$5/E1249^2*(SIN(RADIANS(G1254))*SIN(RADIANS(E1250))+COS(RADIANS(G1254))*COS(RADIANS(E1250))*COS(RADIANS(W1240))))</f>
        <v>#DIV/0!</v>
      </c>
      <c r="X1254" t="e">
        <f>IF(DEGREES(ACOS(SIN(RADIANS(G1254))*SIN(RADIANS(E1250))+COS(RADIANS(G1254))*COS(RADIANS(E1250))*COS(RADIANS(X1240))))&gt;90,0,$F$4*$F$5/E1249^2*(SIN(RADIANS(G1254))*SIN(RADIANS(E1250))+COS(RADIANS(G1254))*COS(RADIANS(E1250))*COS(RADIANS(X1240))))</f>
        <v>#DIV/0!</v>
      </c>
      <c r="Y1254" t="e">
        <f>IF(DEGREES(ACOS(SIN(RADIANS(G1254))*SIN(RADIANS(E1250))+COS(RADIANS(G1254))*COS(RADIANS(E1250))*COS(RADIANS(Y1240))))&gt;90,0,$F$4*$F$5/E1249^2*(SIN(RADIANS(G1254))*SIN(RADIANS(E1250))+COS(RADIANS(G1254))*COS(RADIANS(E1250))*COS(RADIANS(Y1240))))</f>
        <v>#DIV/0!</v>
      </c>
      <c r="Z1254" t="e">
        <f>IF(DEGREES(ACOS(SIN(RADIANS(G1254))*SIN(RADIANS(E1250))+COS(RADIANS(G1254))*COS(RADIANS(E1250))*COS(RADIANS(Z1240))))&gt;90,0,$F$4*$F$5/E1249^2*(SIN(RADIANS(G1254))*SIN(RADIANS(E1250))+COS(RADIANS(G1254))*COS(RADIANS(E1250))*COS(RADIANS(Z1240))))</f>
        <v>#DIV/0!</v>
      </c>
      <c r="AA1254" t="e">
        <f>IF(DEGREES(ACOS(SIN(RADIANS(G1254))*SIN(RADIANS(E1250))+COS(RADIANS(G1254))*COS(RADIANS(E1250))*COS(RADIANS(AA1240))))&gt;90,0,$F$4*$F$5/E1249^2*(SIN(RADIANS(G1254))*SIN(RADIANS(E1250))+COS(RADIANS(G1254))*COS(RADIANS(E1250))*COS(RADIANS(AA1240))))</f>
        <v>#DIV/0!</v>
      </c>
      <c r="AB1254" t="e">
        <f>IF(DEGREES(ACOS(SIN(RADIANS(G1254))*SIN(RADIANS(E1250))+COS(RADIANS(G1254))*COS(RADIANS(E1250))*COS(RADIANS(AB1240))))&gt;90,0,$F$4*$F$5/E1249^2*(SIN(RADIANS(G1254))*SIN(RADIANS(E1250))+COS(RADIANS(G1254))*COS(RADIANS(E1250))*COS(RADIANS(AB1240))))</f>
        <v>#DIV/0!</v>
      </c>
      <c r="AC1254" t="e">
        <f>IF(DEGREES(ACOS(SIN(RADIANS(G1254))*SIN(RADIANS(E1250))+COS(RADIANS(G1254))*COS(RADIANS(E1250))*COS(RADIANS(AC1240))))&gt;90,0,$F$4*$F$5/E1249^2*(SIN(RADIANS(G1254))*SIN(RADIANS(E1250))+COS(RADIANS(G1254))*COS(RADIANS(E1250))*COS(RADIANS(AC1240))))</f>
        <v>#DIV/0!</v>
      </c>
      <c r="AD1254" t="e">
        <f>IF(DEGREES(ACOS(SIN(RADIANS(G1254))*SIN(RADIANS(E1250))+COS(RADIANS(G1254))*COS(RADIANS(E1250))*COS(RADIANS(AD1240))))&gt;90,0,$F$4*$F$5/E1249^2*(SIN(RADIANS(G1254))*SIN(RADIANS(E1250))+COS(RADIANS(G1254))*COS(RADIANS(E1250))*COS(RADIANS(AD1240))))</f>
        <v>#DIV/0!</v>
      </c>
      <c r="AE1254" t="e">
        <f>IF(DEGREES(ACOS(SIN(RADIANS(G1254))*SIN(RADIANS(E1250))+COS(RADIANS(G1254))*COS(RADIANS(E1250))*COS(RADIANS(AE1240))))&gt;90,0,$F$4*$F$5/E1249^2*(SIN(RADIANS(G1254))*SIN(RADIANS(E1250))+COS(RADIANS(G1254))*COS(RADIANS(E1250))*COS(RADIANS(AE1240))))</f>
        <v>#DIV/0!</v>
      </c>
      <c r="AF1254" t="e">
        <f>IF(DEGREES(ACOS(SIN(RADIANS(G1254))*SIN(RADIANS(E1250))+COS(RADIANS(G1254))*COS(RADIANS(E1250))*COS(RADIANS(AF1240))))&gt;90,0,$F$4*$F$5/E1249^2*(SIN(RADIANS(G1254))*SIN(RADIANS(E1250))+COS(RADIANS(G1254))*COS(RADIANS(E1250))*COS(RADIANS(AF1240))))</f>
        <v>#DIV/0!</v>
      </c>
      <c r="AG1254" t="e">
        <f>IF(DEGREES(ACOS(SIN(RADIANS(G1254))*SIN(RADIANS(E1250))+COS(RADIANS(G1254))*COS(RADIANS(E1250))*COS(RADIANS(AG1240))))&gt;90,0,$F$4*$F$5/E1249^2*(SIN(RADIANS(G1254))*SIN(RADIANS(E1250))+COS(RADIANS(G1254))*COS(RADIANS(E1250))*COS(RADIANS(AG1240))))</f>
        <v>#DIV/0!</v>
      </c>
      <c r="AH1254" t="e">
        <f>IF(DEGREES(ACOS(SIN(RADIANS(G1254))*SIN(RADIANS(E1250))+COS(RADIANS(G1254))*COS(RADIANS(E1250))*COS(RADIANS(AH1240))))&gt;90,0,$F$4*$F$5/E1249^2*(SIN(RADIANS(G1254))*SIN(RADIANS(E1250))+COS(RADIANS(G1254))*COS(RADIANS(E1250))*COS(RADIANS(AH1240))))</f>
        <v>#DIV/0!</v>
      </c>
      <c r="AI1254" t="e">
        <f>IF(DEGREES(ACOS(SIN(RADIANS(G1254))*SIN(RADIANS(E1250))+COS(RADIANS(G1254))*COS(RADIANS(E1250))*COS(RADIANS(AI1240))))&gt;90,0,$F$4*$F$5/E1249^2*(SIN(RADIANS(G1254))*SIN(RADIANS(E1250))+COS(RADIANS(G1254))*COS(RADIANS(E1250))*COS(RADIANS(AI1240))))</f>
        <v>#DIV/0!</v>
      </c>
      <c r="AJ1254" t="e">
        <f>IF(DEGREES(ACOS(SIN(RADIANS(G1254))*SIN(RADIANS(E1250))+COS(RADIANS(G1254))*COS(RADIANS(E1250))*COS(RADIANS(AJ1240))))&gt;90,0,$F$4*$F$5/E1249^2*(SIN(RADIANS(G1254))*SIN(RADIANS(E1250))+COS(RADIANS(G1254))*COS(RADIANS(E1250))*COS(RADIANS(AJ1240))))</f>
        <v>#DIV/0!</v>
      </c>
      <c r="AK1254">
        <f>IF(DEGREES(ACOS(SIN(RADIANS(G1254))*SIN(RADIANS(E1250))+COS(RADIANS(G1254))*COS(RADIANS(E1250))*COS(RADIANS(AK1240))))&gt;90,0,$F$4*$F$5/E1249^2*(SIN(RADIANS(G1254))*SIN(RADIANS(E1250))+COS(RADIANS(G1254))*COS(RADIANS(E1250))*COS(RADIANS(AK1240))))</f>
        <v>0</v>
      </c>
      <c r="AL1254">
        <f>IF(DEGREES(ACOS(SIN(RADIANS(G1254))*SIN(RADIANS(E1250))+COS(RADIANS(G1254))*COS(RADIANS(E1250))*COS(RADIANS(AL1240))))&gt;90,0,$F$4*$F$5/E1249^2*(SIN(RADIANS(G1254))*SIN(RADIANS(E1250))+COS(RADIANS(G1254))*COS(RADIANS(E1250))*COS(RADIANS(AL1240))))</f>
        <v>0</v>
      </c>
      <c r="AM1254">
        <f>IF(DEGREES(ACOS(SIN(RADIANS(G1254))*SIN(RADIANS(E1250))+COS(RADIANS(G1254))*COS(RADIANS(E1250))*COS(RADIANS(AM1240))))&gt;90,0,$F$4*$F$5/E1249^2*(SIN(RADIANS(G1254))*SIN(RADIANS(E1250))+COS(RADIANS(G1254))*COS(RADIANS(E1250))*COS(RADIANS(AM1240))))</f>
        <v>0</v>
      </c>
      <c r="AN1254">
        <f>IF(DEGREES(ACOS(SIN(RADIANS(G1254))*SIN(RADIANS(E1250))+COS(RADIANS(G1254))*COS(RADIANS(E1250))*COS(RADIANS(AN1240))))&gt;90,0,$F$4*$F$5/E1249^2*(SIN(RADIANS(G1254))*SIN(RADIANS(E1250))+COS(RADIANS(G1254))*COS(RADIANS(E1250))*COS(RADIANS(AN1240))))</f>
        <v>0</v>
      </c>
      <c r="AO1254">
        <f>IF(DEGREES(ACOS(SIN(RADIANS(G1254))*SIN(RADIANS(E1250))+COS(RADIANS(G1254))*COS(RADIANS(E1250))*COS(RADIANS(AO1240))))&gt;90,0,$F$4*$F$5/E1249^2*(SIN(RADIANS(G1254))*SIN(RADIANS(E1250))+COS(RADIANS(G1254))*COS(RADIANS(E1250))*COS(RADIANS(AO1240))))</f>
        <v>0</v>
      </c>
      <c r="AP1254">
        <f>IF(DEGREES(ACOS(SIN(RADIANS(G1254))*SIN(RADIANS(E1250))+COS(RADIANS(G1254))*COS(RADIANS(E1250))*COS(RADIANS(AP1240))))&gt;90,0,$F$4*$F$5/E1249^2*(SIN(RADIANS(G1254))*SIN(RADIANS(E1250))+COS(RADIANS(G1254))*COS(RADIANS(E1250))*COS(RADIANS(AP1240))))</f>
        <v>0</v>
      </c>
      <c r="AQ1254">
        <f>IF(DEGREES(ACOS(SIN(RADIANS(G1254))*SIN(RADIANS(E1250))+COS(RADIANS(G1254))*COS(RADIANS(E1250))*COS(RADIANS(AQ1240))))&gt;90,0,$F$4*$F$5/E1249^2*(SIN(RADIANS(G1254))*SIN(RADIANS(E1250))+COS(RADIANS(G1254))*COS(RADIANS(E1250))*COS(RADIANS(AQ1240))))</f>
        <v>0</v>
      </c>
      <c r="AR1254">
        <f>IF(DEGREES(ACOS(SIN(RADIANS(G1254))*SIN(RADIANS(E1250))+COS(RADIANS(G1254))*COS(RADIANS(E1250))*COS(RADIANS(AR1240))))&gt;90,0,$F$4*$F$5/E1249^2*(SIN(RADIANS(G1254))*SIN(RADIANS(E1250))+COS(RADIANS(G1254))*COS(RADIANS(E1250))*COS(RADIANS(AR1240))))</f>
        <v>0</v>
      </c>
    </row>
    <row r="1255" spans="2:44" x14ac:dyDescent="0.5">
      <c r="G1255">
        <v>-40</v>
      </c>
      <c r="I1255">
        <f>IF(DEGREES(ACOS(SIN(RADIANS(G1255))*SIN(RADIANS(E1250))+COS(RADIANS(G1255))*COS(RADIANS(E1250))*COS(RADIANS(I1240))))&gt;90,0,$F$4*$F$5/E1249^2*(SIN(RADIANS(G1255))*SIN(RADIANS(E1250))+COS(RADIANS(G1255))*COS(RADIANS(E1250))*COS(RADIANS(I1240))))</f>
        <v>0</v>
      </c>
      <c r="J1255">
        <f>IF(DEGREES(ACOS(SIN(RADIANS(G1255))*SIN(RADIANS(E1250))+COS(RADIANS(G1255))*COS(RADIANS(E1250))*COS(RADIANS(J1240))))&gt;90,0,$F$4*$F$5/E1249^2*(SIN(RADIANS(G1255))*SIN(RADIANS(E1250))+COS(RADIANS(G1255))*COS(RADIANS(E1250))*COS(RADIANS(J1240))))</f>
        <v>0</v>
      </c>
      <c r="K1255">
        <f>IF(DEGREES(ACOS(SIN(RADIANS(G1255))*SIN(RADIANS(E1250))+COS(RADIANS(G1255))*COS(RADIANS(E1250))*COS(RADIANS(K1240))))&gt;90,0,$F$4*$F$5/E1249^2*(SIN(RADIANS(G1255))*SIN(RADIANS(E1250))+COS(RADIANS(G1255))*COS(RADIANS(E1250))*COS(RADIANS(K1240))))</f>
        <v>0</v>
      </c>
      <c r="L1255">
        <f>IF(DEGREES(ACOS(SIN(RADIANS(G1255))*SIN(RADIANS(E1250))+COS(RADIANS(G1255))*COS(RADIANS(E1250))*COS(RADIANS(L1240))))&gt;90,0,$F$4*$F$5/E1249^2*(SIN(RADIANS(G1255))*SIN(RADIANS(E1250))+COS(RADIANS(G1255))*COS(RADIANS(E1250))*COS(RADIANS(L1240))))</f>
        <v>0</v>
      </c>
      <c r="M1255">
        <f>IF(DEGREES(ACOS(SIN(RADIANS(G1255))*SIN(RADIANS(E1250))+COS(RADIANS(G1255))*COS(RADIANS(E1250))*COS(RADIANS(M1240))))&gt;90,0,$F$4*$F$5/E1249^2*(SIN(RADIANS(G1255))*SIN(RADIANS(E1250))+COS(RADIANS(G1255))*COS(RADIANS(E1250))*COS(RADIANS(M1240))))</f>
        <v>0</v>
      </c>
      <c r="N1255">
        <f>IF(DEGREES(ACOS(SIN(RADIANS(G1255))*SIN(RADIANS(E1250))+COS(RADIANS(G1255))*COS(RADIANS(E1250))*COS(RADIANS(N1240))))&gt;90,0,$F$4*$F$5/E1249^2*(SIN(RADIANS(G1255))*SIN(RADIANS(E1250))+COS(RADIANS(G1255))*COS(RADIANS(E1250))*COS(RADIANS(N1240))))</f>
        <v>0</v>
      </c>
      <c r="O1255">
        <f>IF(DEGREES(ACOS(SIN(RADIANS(G1255))*SIN(RADIANS(E1250))+COS(RADIANS(G1255))*COS(RADIANS(E1250))*COS(RADIANS(O1240))))&gt;90,0,$F$4*$F$5/E1249^2*(SIN(RADIANS(G1255))*SIN(RADIANS(E1250))+COS(RADIANS(G1255))*COS(RADIANS(E1250))*COS(RADIANS(O1240))))</f>
        <v>0</v>
      </c>
      <c r="P1255">
        <f>IF(DEGREES(ACOS(SIN(RADIANS(G1255))*SIN(RADIANS(E1250))+COS(RADIANS(G1255))*COS(RADIANS(E1250))*COS(RADIANS(P1240))))&gt;90,0,$F$4*$F$5/E1249^2*(SIN(RADIANS(G1255))*SIN(RADIANS(E1250))+COS(RADIANS(G1255))*COS(RADIANS(E1250))*COS(RADIANS(P1240))))</f>
        <v>0</v>
      </c>
      <c r="Q1255">
        <f>IF(DEGREES(ACOS(SIN(RADIANS(G1255))*SIN(RADIANS(E1250))+COS(RADIANS(G1255))*COS(RADIANS(E1250))*COS(RADIANS(Q1240))))&gt;90,0,$F$4*$F$5/E1249^2*(SIN(RADIANS(G1255))*SIN(RADIANS(E1250))+COS(RADIANS(G1255))*COS(RADIANS(E1250))*COS(RADIANS(Q1240))))</f>
        <v>0</v>
      </c>
      <c r="R1255" t="e">
        <f>IF(DEGREES(ACOS(SIN(RADIANS(G1255))*SIN(RADIANS(E1250))+COS(RADIANS(G1255))*COS(RADIANS(E1250))*COS(RADIANS(R1240))))&gt;90,0,$F$4*$F$5/E1249^2*(SIN(RADIANS(G1255))*SIN(RADIANS(E1250))+COS(RADIANS(G1255))*COS(RADIANS(E1250))*COS(RADIANS(R1240))))</f>
        <v>#DIV/0!</v>
      </c>
      <c r="S1255" t="e">
        <f>IF(DEGREES(ACOS(SIN(RADIANS(G1255))*SIN(RADIANS(E1250))+COS(RADIANS(G1255))*COS(RADIANS(E1250))*COS(RADIANS(S1240))))&gt;90,0,$F$4*$F$5/E1249^2*(SIN(RADIANS(G1255))*SIN(RADIANS(E1250))+COS(RADIANS(G1255))*COS(RADIANS(E1250))*COS(RADIANS(S1240))))</f>
        <v>#DIV/0!</v>
      </c>
      <c r="T1255" t="e">
        <f>IF(DEGREES(ACOS(SIN(RADIANS(G1255))*SIN(RADIANS(E1250))+COS(RADIANS(G1255))*COS(RADIANS(E1250))*COS(RADIANS(T1240))))&gt;90,0,$F$4*$F$5/E1249^2*(SIN(RADIANS(G1255))*SIN(RADIANS(E1250))+COS(RADIANS(G1255))*COS(RADIANS(E1250))*COS(RADIANS(T1240))))</f>
        <v>#DIV/0!</v>
      </c>
      <c r="U1255" t="e">
        <f>IF(DEGREES(ACOS(SIN(RADIANS(G1255))*SIN(RADIANS(E1250))+COS(RADIANS(G1255))*COS(RADIANS(E1250))*COS(RADIANS(U1240))))&gt;90,0,$F$4*$F$5/E1249^2*(SIN(RADIANS(G1255))*SIN(RADIANS(E1250))+COS(RADIANS(G1255))*COS(RADIANS(E1250))*COS(RADIANS(U1240))))</f>
        <v>#DIV/0!</v>
      </c>
      <c r="V1255" t="e">
        <f>IF(DEGREES(ACOS(SIN(RADIANS(G1255))*SIN(RADIANS(E1250))+COS(RADIANS(G1255))*COS(RADIANS(E1250))*COS(RADIANS(V1240))))&gt;90,0,$F$4*$F$5/E1249^2*(SIN(RADIANS(G1255))*SIN(RADIANS(E1250))+COS(RADIANS(G1255))*COS(RADIANS(E1250))*COS(RADIANS(V1240))))</f>
        <v>#DIV/0!</v>
      </c>
      <c r="W1255" t="e">
        <f>IF(DEGREES(ACOS(SIN(RADIANS(G1255))*SIN(RADIANS(E1250))+COS(RADIANS(G1255))*COS(RADIANS(E1250))*COS(RADIANS(W1240))))&gt;90,0,$F$4*$F$5/E1249^2*(SIN(RADIANS(G1255))*SIN(RADIANS(E1250))+COS(RADIANS(G1255))*COS(RADIANS(E1250))*COS(RADIANS(W1240))))</f>
        <v>#DIV/0!</v>
      </c>
      <c r="X1255" t="e">
        <f>IF(DEGREES(ACOS(SIN(RADIANS(G1255))*SIN(RADIANS(E1250))+COS(RADIANS(G1255))*COS(RADIANS(E1250))*COS(RADIANS(X1240))))&gt;90,0,$F$4*$F$5/E1249^2*(SIN(RADIANS(G1255))*SIN(RADIANS(E1250))+COS(RADIANS(G1255))*COS(RADIANS(E1250))*COS(RADIANS(X1240))))</f>
        <v>#DIV/0!</v>
      </c>
      <c r="Y1255" t="e">
        <f>IF(DEGREES(ACOS(SIN(RADIANS(G1255))*SIN(RADIANS(E1250))+COS(RADIANS(G1255))*COS(RADIANS(E1250))*COS(RADIANS(Y1240))))&gt;90,0,$F$4*$F$5/E1249^2*(SIN(RADIANS(G1255))*SIN(RADIANS(E1250))+COS(RADIANS(G1255))*COS(RADIANS(E1250))*COS(RADIANS(Y1240))))</f>
        <v>#DIV/0!</v>
      </c>
      <c r="Z1255" t="e">
        <f>IF(DEGREES(ACOS(SIN(RADIANS(G1255))*SIN(RADIANS(E1250))+COS(RADIANS(G1255))*COS(RADIANS(E1250))*COS(RADIANS(Z1240))))&gt;90,0,$F$4*$F$5/E1249^2*(SIN(RADIANS(G1255))*SIN(RADIANS(E1250))+COS(RADIANS(G1255))*COS(RADIANS(E1250))*COS(RADIANS(Z1240))))</f>
        <v>#DIV/0!</v>
      </c>
      <c r="AA1255" t="e">
        <f>IF(DEGREES(ACOS(SIN(RADIANS(G1255))*SIN(RADIANS(E1250))+COS(RADIANS(G1255))*COS(RADIANS(E1250))*COS(RADIANS(AA1240))))&gt;90,0,$F$4*$F$5/E1249^2*(SIN(RADIANS(G1255))*SIN(RADIANS(E1250))+COS(RADIANS(G1255))*COS(RADIANS(E1250))*COS(RADIANS(AA1240))))</f>
        <v>#DIV/0!</v>
      </c>
      <c r="AB1255" t="e">
        <f>IF(DEGREES(ACOS(SIN(RADIANS(G1255))*SIN(RADIANS(E1250))+COS(RADIANS(G1255))*COS(RADIANS(E1250))*COS(RADIANS(AB1240))))&gt;90,0,$F$4*$F$5/E1249^2*(SIN(RADIANS(G1255))*SIN(RADIANS(E1250))+COS(RADIANS(G1255))*COS(RADIANS(E1250))*COS(RADIANS(AB1240))))</f>
        <v>#DIV/0!</v>
      </c>
      <c r="AC1255" t="e">
        <f>IF(DEGREES(ACOS(SIN(RADIANS(G1255))*SIN(RADIANS(E1250))+COS(RADIANS(G1255))*COS(RADIANS(E1250))*COS(RADIANS(AC1240))))&gt;90,0,$F$4*$F$5/E1249^2*(SIN(RADIANS(G1255))*SIN(RADIANS(E1250))+COS(RADIANS(G1255))*COS(RADIANS(E1250))*COS(RADIANS(AC1240))))</f>
        <v>#DIV/0!</v>
      </c>
      <c r="AD1255" t="e">
        <f>IF(DEGREES(ACOS(SIN(RADIANS(G1255))*SIN(RADIANS(E1250))+COS(RADIANS(G1255))*COS(RADIANS(E1250))*COS(RADIANS(AD1240))))&gt;90,0,$F$4*$F$5/E1249^2*(SIN(RADIANS(G1255))*SIN(RADIANS(E1250))+COS(RADIANS(G1255))*COS(RADIANS(E1250))*COS(RADIANS(AD1240))))</f>
        <v>#DIV/0!</v>
      </c>
      <c r="AE1255" t="e">
        <f>IF(DEGREES(ACOS(SIN(RADIANS(G1255))*SIN(RADIANS(E1250))+COS(RADIANS(G1255))*COS(RADIANS(E1250))*COS(RADIANS(AE1240))))&gt;90,0,$F$4*$F$5/E1249^2*(SIN(RADIANS(G1255))*SIN(RADIANS(E1250))+COS(RADIANS(G1255))*COS(RADIANS(E1250))*COS(RADIANS(AE1240))))</f>
        <v>#DIV/0!</v>
      </c>
      <c r="AF1255" t="e">
        <f>IF(DEGREES(ACOS(SIN(RADIANS(G1255))*SIN(RADIANS(E1250))+COS(RADIANS(G1255))*COS(RADIANS(E1250))*COS(RADIANS(AF1240))))&gt;90,0,$F$4*$F$5/E1249^2*(SIN(RADIANS(G1255))*SIN(RADIANS(E1250))+COS(RADIANS(G1255))*COS(RADIANS(E1250))*COS(RADIANS(AF1240))))</f>
        <v>#DIV/0!</v>
      </c>
      <c r="AG1255" t="e">
        <f>IF(DEGREES(ACOS(SIN(RADIANS(G1255))*SIN(RADIANS(E1250))+COS(RADIANS(G1255))*COS(RADIANS(E1250))*COS(RADIANS(AG1240))))&gt;90,0,$F$4*$F$5/E1249^2*(SIN(RADIANS(G1255))*SIN(RADIANS(E1250))+COS(RADIANS(G1255))*COS(RADIANS(E1250))*COS(RADIANS(AG1240))))</f>
        <v>#DIV/0!</v>
      </c>
      <c r="AH1255" t="e">
        <f>IF(DEGREES(ACOS(SIN(RADIANS(G1255))*SIN(RADIANS(E1250))+COS(RADIANS(G1255))*COS(RADIANS(E1250))*COS(RADIANS(AH1240))))&gt;90,0,$F$4*$F$5/E1249^2*(SIN(RADIANS(G1255))*SIN(RADIANS(E1250))+COS(RADIANS(G1255))*COS(RADIANS(E1250))*COS(RADIANS(AH1240))))</f>
        <v>#DIV/0!</v>
      </c>
      <c r="AI1255" t="e">
        <f>IF(DEGREES(ACOS(SIN(RADIANS(G1255))*SIN(RADIANS(E1250))+COS(RADIANS(G1255))*COS(RADIANS(E1250))*COS(RADIANS(AI1240))))&gt;90,0,$F$4*$F$5/E1249^2*(SIN(RADIANS(G1255))*SIN(RADIANS(E1250))+COS(RADIANS(G1255))*COS(RADIANS(E1250))*COS(RADIANS(AI1240))))</f>
        <v>#DIV/0!</v>
      </c>
      <c r="AJ1255" t="e">
        <f>IF(DEGREES(ACOS(SIN(RADIANS(G1255))*SIN(RADIANS(E1250))+COS(RADIANS(G1255))*COS(RADIANS(E1250))*COS(RADIANS(AJ1240))))&gt;90,0,$F$4*$F$5/E1249^2*(SIN(RADIANS(G1255))*SIN(RADIANS(E1250))+COS(RADIANS(G1255))*COS(RADIANS(E1250))*COS(RADIANS(AJ1240))))</f>
        <v>#DIV/0!</v>
      </c>
      <c r="AK1255">
        <f>IF(DEGREES(ACOS(SIN(RADIANS(G1255))*SIN(RADIANS(E1250))+COS(RADIANS(G1255))*COS(RADIANS(E1250))*COS(RADIANS(AK1240))))&gt;90,0,$F$4*$F$5/E1249^2*(SIN(RADIANS(G1255))*SIN(RADIANS(E1250))+COS(RADIANS(G1255))*COS(RADIANS(E1250))*COS(RADIANS(AK1240))))</f>
        <v>0</v>
      </c>
      <c r="AL1255">
        <f>IF(DEGREES(ACOS(SIN(RADIANS(G1255))*SIN(RADIANS(E1250))+COS(RADIANS(G1255))*COS(RADIANS(E1250))*COS(RADIANS(AL1240))))&gt;90,0,$F$4*$F$5/E1249^2*(SIN(RADIANS(G1255))*SIN(RADIANS(E1250))+COS(RADIANS(G1255))*COS(RADIANS(E1250))*COS(RADIANS(AL1240))))</f>
        <v>0</v>
      </c>
      <c r="AM1255">
        <f>IF(DEGREES(ACOS(SIN(RADIANS(G1255))*SIN(RADIANS(E1250))+COS(RADIANS(G1255))*COS(RADIANS(E1250))*COS(RADIANS(AM1240))))&gt;90,0,$F$4*$F$5/E1249^2*(SIN(RADIANS(G1255))*SIN(RADIANS(E1250))+COS(RADIANS(G1255))*COS(RADIANS(E1250))*COS(RADIANS(AM1240))))</f>
        <v>0</v>
      </c>
      <c r="AN1255">
        <f>IF(DEGREES(ACOS(SIN(RADIANS(G1255))*SIN(RADIANS(E1250))+COS(RADIANS(G1255))*COS(RADIANS(E1250))*COS(RADIANS(AN1240))))&gt;90,0,$F$4*$F$5/E1249^2*(SIN(RADIANS(G1255))*SIN(RADIANS(E1250))+COS(RADIANS(G1255))*COS(RADIANS(E1250))*COS(RADIANS(AN1240))))</f>
        <v>0</v>
      </c>
      <c r="AO1255">
        <f>IF(DEGREES(ACOS(SIN(RADIANS(G1255))*SIN(RADIANS(E1250))+COS(RADIANS(G1255))*COS(RADIANS(E1250))*COS(RADIANS(AO1240))))&gt;90,0,$F$4*$F$5/E1249^2*(SIN(RADIANS(G1255))*SIN(RADIANS(E1250))+COS(RADIANS(G1255))*COS(RADIANS(E1250))*COS(RADIANS(AO1240))))</f>
        <v>0</v>
      </c>
      <c r="AP1255">
        <f>IF(DEGREES(ACOS(SIN(RADIANS(G1255))*SIN(RADIANS(E1250))+COS(RADIANS(G1255))*COS(RADIANS(E1250))*COS(RADIANS(AP1240))))&gt;90,0,$F$4*$F$5/E1249^2*(SIN(RADIANS(G1255))*SIN(RADIANS(E1250))+COS(RADIANS(G1255))*COS(RADIANS(E1250))*COS(RADIANS(AP1240))))</f>
        <v>0</v>
      </c>
      <c r="AQ1255">
        <f>IF(DEGREES(ACOS(SIN(RADIANS(G1255))*SIN(RADIANS(E1250))+COS(RADIANS(G1255))*COS(RADIANS(E1250))*COS(RADIANS(AQ1240))))&gt;90,0,$F$4*$F$5/E1249^2*(SIN(RADIANS(G1255))*SIN(RADIANS(E1250))+COS(RADIANS(G1255))*COS(RADIANS(E1250))*COS(RADIANS(AQ1240))))</f>
        <v>0</v>
      </c>
      <c r="AR1255">
        <f>IF(DEGREES(ACOS(SIN(RADIANS(G1255))*SIN(RADIANS(E1250))+COS(RADIANS(G1255))*COS(RADIANS(E1250))*COS(RADIANS(AR1240))))&gt;90,0,$F$4*$F$5/E1249^2*(SIN(RADIANS(G1255))*SIN(RADIANS(E1250))+COS(RADIANS(G1255))*COS(RADIANS(E1250))*COS(RADIANS(AR1240))))</f>
        <v>0</v>
      </c>
    </row>
    <row r="1256" spans="2:44" x14ac:dyDescent="0.5">
      <c r="G1256">
        <v>-50</v>
      </c>
      <c r="I1256">
        <f>IF(DEGREES(ACOS(SIN(RADIANS(G1256))*SIN(RADIANS(E1250))+COS(RADIANS(G1256))*COS(RADIANS(E1250))*COS(RADIANS(I1240))))&gt;90,0,$F$4*$F$5/E1249^2*(SIN(RADIANS(G1256))*SIN(RADIANS(E1250))+COS(RADIANS(G1256))*COS(RADIANS(E1250))*COS(RADIANS(I1240))))</f>
        <v>0</v>
      </c>
      <c r="J1256">
        <f>IF(DEGREES(ACOS(SIN(RADIANS(G1256))*SIN(RADIANS(E1250))+COS(RADIANS(G1256))*COS(RADIANS(E1250))*COS(RADIANS(J1240))))&gt;90,0,$F$4*$F$5/E1249^2*(SIN(RADIANS(G1256))*SIN(RADIANS(E1250))+COS(RADIANS(G1256))*COS(RADIANS(E1250))*COS(RADIANS(J1240))))</f>
        <v>0</v>
      </c>
      <c r="K1256">
        <f>IF(DEGREES(ACOS(SIN(RADIANS(G1256))*SIN(RADIANS(E1250))+COS(RADIANS(G1256))*COS(RADIANS(E1250))*COS(RADIANS(K1240))))&gt;90,0,$F$4*$F$5/E1249^2*(SIN(RADIANS(G1256))*SIN(RADIANS(E1250))+COS(RADIANS(G1256))*COS(RADIANS(E1250))*COS(RADIANS(K1240))))</f>
        <v>0</v>
      </c>
      <c r="L1256">
        <f>IF(DEGREES(ACOS(SIN(RADIANS(G1256))*SIN(RADIANS(E1250))+COS(RADIANS(G1256))*COS(RADIANS(E1250))*COS(RADIANS(L1240))))&gt;90,0,$F$4*$F$5/E1249^2*(SIN(RADIANS(G1256))*SIN(RADIANS(E1250))+COS(RADIANS(G1256))*COS(RADIANS(E1250))*COS(RADIANS(L1240))))</f>
        <v>0</v>
      </c>
      <c r="M1256">
        <f>IF(DEGREES(ACOS(SIN(RADIANS(G1256))*SIN(RADIANS(E1250))+COS(RADIANS(G1256))*COS(RADIANS(E1250))*COS(RADIANS(M1240))))&gt;90,0,$F$4*$F$5/E1249^2*(SIN(RADIANS(G1256))*SIN(RADIANS(E1250))+COS(RADIANS(G1256))*COS(RADIANS(E1250))*COS(RADIANS(M1240))))</f>
        <v>0</v>
      </c>
      <c r="N1256">
        <f>IF(DEGREES(ACOS(SIN(RADIANS(G1256))*SIN(RADIANS(E1250))+COS(RADIANS(G1256))*COS(RADIANS(E1250))*COS(RADIANS(N1240))))&gt;90,0,$F$4*$F$5/E1249^2*(SIN(RADIANS(G1256))*SIN(RADIANS(E1250))+COS(RADIANS(G1256))*COS(RADIANS(E1250))*COS(RADIANS(N1240))))</f>
        <v>0</v>
      </c>
      <c r="O1256">
        <f>IF(DEGREES(ACOS(SIN(RADIANS(G1256))*SIN(RADIANS(E1250))+COS(RADIANS(G1256))*COS(RADIANS(E1250))*COS(RADIANS(O1240))))&gt;90,0,$F$4*$F$5/E1249^2*(SIN(RADIANS(G1256))*SIN(RADIANS(E1250))+COS(RADIANS(G1256))*COS(RADIANS(E1250))*COS(RADIANS(O1240))))</f>
        <v>0</v>
      </c>
      <c r="P1256">
        <f>IF(DEGREES(ACOS(SIN(RADIANS(G1256))*SIN(RADIANS(E1250))+COS(RADIANS(G1256))*COS(RADIANS(E1250))*COS(RADIANS(P1240))))&gt;90,0,$F$4*$F$5/E1249^2*(SIN(RADIANS(G1256))*SIN(RADIANS(E1250))+COS(RADIANS(G1256))*COS(RADIANS(E1250))*COS(RADIANS(P1240))))</f>
        <v>0</v>
      </c>
      <c r="Q1256">
        <f>IF(DEGREES(ACOS(SIN(RADIANS(G1256))*SIN(RADIANS(E1250))+COS(RADIANS(G1256))*COS(RADIANS(E1250))*COS(RADIANS(Q1240))))&gt;90,0,$F$4*$F$5/E1249^2*(SIN(RADIANS(G1256))*SIN(RADIANS(E1250))+COS(RADIANS(G1256))*COS(RADIANS(E1250))*COS(RADIANS(Q1240))))</f>
        <v>0</v>
      </c>
      <c r="R1256" t="e">
        <f>IF(DEGREES(ACOS(SIN(RADIANS(G1256))*SIN(RADIANS(E1250))+COS(RADIANS(G1256))*COS(RADIANS(E1250))*COS(RADIANS(R1240))))&gt;90,0,$F$4*$F$5/E1249^2*(SIN(RADIANS(G1256))*SIN(RADIANS(E1250))+COS(RADIANS(G1256))*COS(RADIANS(E1250))*COS(RADIANS(R1240))))</f>
        <v>#DIV/0!</v>
      </c>
      <c r="S1256" t="e">
        <f>IF(DEGREES(ACOS(SIN(RADIANS(G1256))*SIN(RADIANS(E1250))+COS(RADIANS(G1256))*COS(RADIANS(E1250))*COS(RADIANS(S1240))))&gt;90,0,$F$4*$F$5/E1249^2*(SIN(RADIANS(G1256))*SIN(RADIANS(E1250))+COS(RADIANS(G1256))*COS(RADIANS(E1250))*COS(RADIANS(S1240))))</f>
        <v>#DIV/0!</v>
      </c>
      <c r="T1256" t="e">
        <f>IF(DEGREES(ACOS(SIN(RADIANS(G1256))*SIN(RADIANS(E1250))+COS(RADIANS(G1256))*COS(RADIANS(E1250))*COS(RADIANS(T1240))))&gt;90,0,$F$4*$F$5/E1249^2*(SIN(RADIANS(G1256))*SIN(RADIANS(E1250))+COS(RADIANS(G1256))*COS(RADIANS(E1250))*COS(RADIANS(T1240))))</f>
        <v>#DIV/0!</v>
      </c>
      <c r="U1256" t="e">
        <f>IF(DEGREES(ACOS(SIN(RADIANS(G1256))*SIN(RADIANS(E1250))+COS(RADIANS(G1256))*COS(RADIANS(E1250))*COS(RADIANS(U1240))))&gt;90,0,$F$4*$F$5/E1249^2*(SIN(RADIANS(G1256))*SIN(RADIANS(E1250))+COS(RADIANS(G1256))*COS(RADIANS(E1250))*COS(RADIANS(U1240))))</f>
        <v>#DIV/0!</v>
      </c>
      <c r="V1256" t="e">
        <f>IF(DEGREES(ACOS(SIN(RADIANS(G1256))*SIN(RADIANS(E1250))+COS(RADIANS(G1256))*COS(RADIANS(E1250))*COS(RADIANS(V1240))))&gt;90,0,$F$4*$F$5/E1249^2*(SIN(RADIANS(G1256))*SIN(RADIANS(E1250))+COS(RADIANS(G1256))*COS(RADIANS(E1250))*COS(RADIANS(V1240))))</f>
        <v>#DIV/0!</v>
      </c>
      <c r="W1256" t="e">
        <f>IF(DEGREES(ACOS(SIN(RADIANS(G1256))*SIN(RADIANS(E1250))+COS(RADIANS(G1256))*COS(RADIANS(E1250))*COS(RADIANS(W1240))))&gt;90,0,$F$4*$F$5/E1249^2*(SIN(RADIANS(G1256))*SIN(RADIANS(E1250))+COS(RADIANS(G1256))*COS(RADIANS(E1250))*COS(RADIANS(W1240))))</f>
        <v>#DIV/0!</v>
      </c>
      <c r="X1256" t="e">
        <f>IF(DEGREES(ACOS(SIN(RADIANS(G1256))*SIN(RADIANS(E1250))+COS(RADIANS(G1256))*COS(RADIANS(E1250))*COS(RADIANS(X1240))))&gt;90,0,$F$4*$F$5/E1249^2*(SIN(RADIANS(G1256))*SIN(RADIANS(E1250))+COS(RADIANS(G1256))*COS(RADIANS(E1250))*COS(RADIANS(X1240))))</f>
        <v>#DIV/0!</v>
      </c>
      <c r="Y1256" t="e">
        <f>IF(DEGREES(ACOS(SIN(RADIANS(G1256))*SIN(RADIANS(E1250))+COS(RADIANS(G1256))*COS(RADIANS(E1250))*COS(RADIANS(Y1240))))&gt;90,0,$F$4*$F$5/E1249^2*(SIN(RADIANS(G1256))*SIN(RADIANS(E1250))+COS(RADIANS(G1256))*COS(RADIANS(E1250))*COS(RADIANS(Y1240))))</f>
        <v>#DIV/0!</v>
      </c>
      <c r="Z1256" t="e">
        <f>IF(DEGREES(ACOS(SIN(RADIANS(G1256))*SIN(RADIANS(E1250))+COS(RADIANS(G1256))*COS(RADIANS(E1250))*COS(RADIANS(Z1240))))&gt;90,0,$F$4*$F$5/E1249^2*(SIN(RADIANS(G1256))*SIN(RADIANS(E1250))+COS(RADIANS(G1256))*COS(RADIANS(E1250))*COS(RADIANS(Z1240))))</f>
        <v>#DIV/0!</v>
      </c>
      <c r="AA1256" t="e">
        <f>IF(DEGREES(ACOS(SIN(RADIANS(G1256))*SIN(RADIANS(E1250))+COS(RADIANS(G1256))*COS(RADIANS(E1250))*COS(RADIANS(AA1240))))&gt;90,0,$F$4*$F$5/E1249^2*(SIN(RADIANS(G1256))*SIN(RADIANS(E1250))+COS(RADIANS(G1256))*COS(RADIANS(E1250))*COS(RADIANS(AA1240))))</f>
        <v>#DIV/0!</v>
      </c>
      <c r="AB1256" t="e">
        <f>IF(DEGREES(ACOS(SIN(RADIANS(G1256))*SIN(RADIANS(E1250))+COS(RADIANS(G1256))*COS(RADIANS(E1250))*COS(RADIANS(AB1240))))&gt;90,0,$F$4*$F$5/E1249^2*(SIN(RADIANS(G1256))*SIN(RADIANS(E1250))+COS(RADIANS(G1256))*COS(RADIANS(E1250))*COS(RADIANS(AB1240))))</f>
        <v>#DIV/0!</v>
      </c>
      <c r="AC1256" t="e">
        <f>IF(DEGREES(ACOS(SIN(RADIANS(G1256))*SIN(RADIANS(E1250))+COS(RADIANS(G1256))*COS(RADIANS(E1250))*COS(RADIANS(AC1240))))&gt;90,0,$F$4*$F$5/E1249^2*(SIN(RADIANS(G1256))*SIN(RADIANS(E1250))+COS(RADIANS(G1256))*COS(RADIANS(E1250))*COS(RADIANS(AC1240))))</f>
        <v>#DIV/0!</v>
      </c>
      <c r="AD1256" t="e">
        <f>IF(DEGREES(ACOS(SIN(RADIANS(G1256))*SIN(RADIANS(E1250))+COS(RADIANS(G1256))*COS(RADIANS(E1250))*COS(RADIANS(AD1240))))&gt;90,0,$F$4*$F$5/E1249^2*(SIN(RADIANS(G1256))*SIN(RADIANS(E1250))+COS(RADIANS(G1256))*COS(RADIANS(E1250))*COS(RADIANS(AD1240))))</f>
        <v>#DIV/0!</v>
      </c>
      <c r="AE1256" t="e">
        <f>IF(DEGREES(ACOS(SIN(RADIANS(G1256))*SIN(RADIANS(E1250))+COS(RADIANS(G1256))*COS(RADIANS(E1250))*COS(RADIANS(AE1240))))&gt;90,0,$F$4*$F$5/E1249^2*(SIN(RADIANS(G1256))*SIN(RADIANS(E1250))+COS(RADIANS(G1256))*COS(RADIANS(E1250))*COS(RADIANS(AE1240))))</f>
        <v>#DIV/0!</v>
      </c>
      <c r="AF1256" t="e">
        <f>IF(DEGREES(ACOS(SIN(RADIANS(G1256))*SIN(RADIANS(E1250))+COS(RADIANS(G1256))*COS(RADIANS(E1250))*COS(RADIANS(AF1240))))&gt;90,0,$F$4*$F$5/E1249^2*(SIN(RADIANS(G1256))*SIN(RADIANS(E1250))+COS(RADIANS(G1256))*COS(RADIANS(E1250))*COS(RADIANS(AF1240))))</f>
        <v>#DIV/0!</v>
      </c>
      <c r="AG1256" t="e">
        <f>IF(DEGREES(ACOS(SIN(RADIANS(G1256))*SIN(RADIANS(E1250))+COS(RADIANS(G1256))*COS(RADIANS(E1250))*COS(RADIANS(AG1240))))&gt;90,0,$F$4*$F$5/E1249^2*(SIN(RADIANS(G1256))*SIN(RADIANS(E1250))+COS(RADIANS(G1256))*COS(RADIANS(E1250))*COS(RADIANS(AG1240))))</f>
        <v>#DIV/0!</v>
      </c>
      <c r="AH1256" t="e">
        <f>IF(DEGREES(ACOS(SIN(RADIANS(G1256))*SIN(RADIANS(E1250))+COS(RADIANS(G1256))*COS(RADIANS(E1250))*COS(RADIANS(AH1240))))&gt;90,0,$F$4*$F$5/E1249^2*(SIN(RADIANS(G1256))*SIN(RADIANS(E1250))+COS(RADIANS(G1256))*COS(RADIANS(E1250))*COS(RADIANS(AH1240))))</f>
        <v>#DIV/0!</v>
      </c>
      <c r="AI1256" t="e">
        <f>IF(DEGREES(ACOS(SIN(RADIANS(G1256))*SIN(RADIANS(E1250))+COS(RADIANS(G1256))*COS(RADIANS(E1250))*COS(RADIANS(AI1240))))&gt;90,0,$F$4*$F$5/E1249^2*(SIN(RADIANS(G1256))*SIN(RADIANS(E1250))+COS(RADIANS(G1256))*COS(RADIANS(E1250))*COS(RADIANS(AI1240))))</f>
        <v>#DIV/0!</v>
      </c>
      <c r="AJ1256" t="e">
        <f>IF(DEGREES(ACOS(SIN(RADIANS(G1256))*SIN(RADIANS(E1250))+COS(RADIANS(G1256))*COS(RADIANS(E1250))*COS(RADIANS(AJ1240))))&gt;90,0,$F$4*$F$5/E1249^2*(SIN(RADIANS(G1256))*SIN(RADIANS(E1250))+COS(RADIANS(G1256))*COS(RADIANS(E1250))*COS(RADIANS(AJ1240))))</f>
        <v>#DIV/0!</v>
      </c>
      <c r="AK1256">
        <f>IF(DEGREES(ACOS(SIN(RADIANS(G1256))*SIN(RADIANS(E1250))+COS(RADIANS(G1256))*COS(RADIANS(E1250))*COS(RADIANS(AK1240))))&gt;90,0,$F$4*$F$5/E1249^2*(SIN(RADIANS(G1256))*SIN(RADIANS(E1250))+COS(RADIANS(G1256))*COS(RADIANS(E1250))*COS(RADIANS(AK1240))))</f>
        <v>0</v>
      </c>
      <c r="AL1256">
        <f>IF(DEGREES(ACOS(SIN(RADIANS(G1256))*SIN(RADIANS(E1250))+COS(RADIANS(G1256))*COS(RADIANS(E1250))*COS(RADIANS(AL1240))))&gt;90,0,$F$4*$F$5/E1249^2*(SIN(RADIANS(G1256))*SIN(RADIANS(E1250))+COS(RADIANS(G1256))*COS(RADIANS(E1250))*COS(RADIANS(AL1240))))</f>
        <v>0</v>
      </c>
      <c r="AM1256">
        <f>IF(DEGREES(ACOS(SIN(RADIANS(G1256))*SIN(RADIANS(E1250))+COS(RADIANS(G1256))*COS(RADIANS(E1250))*COS(RADIANS(AM1240))))&gt;90,0,$F$4*$F$5/E1249^2*(SIN(RADIANS(G1256))*SIN(RADIANS(E1250))+COS(RADIANS(G1256))*COS(RADIANS(E1250))*COS(RADIANS(AM1240))))</f>
        <v>0</v>
      </c>
      <c r="AN1256">
        <f>IF(DEGREES(ACOS(SIN(RADIANS(G1256))*SIN(RADIANS(E1250))+COS(RADIANS(G1256))*COS(RADIANS(E1250))*COS(RADIANS(AN1240))))&gt;90,0,$F$4*$F$5/E1249^2*(SIN(RADIANS(G1256))*SIN(RADIANS(E1250))+COS(RADIANS(G1256))*COS(RADIANS(E1250))*COS(RADIANS(AN1240))))</f>
        <v>0</v>
      </c>
      <c r="AO1256">
        <f>IF(DEGREES(ACOS(SIN(RADIANS(G1256))*SIN(RADIANS(E1250))+COS(RADIANS(G1256))*COS(RADIANS(E1250))*COS(RADIANS(AO1240))))&gt;90,0,$F$4*$F$5/E1249^2*(SIN(RADIANS(G1256))*SIN(RADIANS(E1250))+COS(RADIANS(G1256))*COS(RADIANS(E1250))*COS(RADIANS(AO1240))))</f>
        <v>0</v>
      </c>
      <c r="AP1256">
        <f>IF(DEGREES(ACOS(SIN(RADIANS(G1256))*SIN(RADIANS(E1250))+COS(RADIANS(G1256))*COS(RADIANS(E1250))*COS(RADIANS(AP1240))))&gt;90,0,$F$4*$F$5/E1249^2*(SIN(RADIANS(G1256))*SIN(RADIANS(E1250))+COS(RADIANS(G1256))*COS(RADIANS(E1250))*COS(RADIANS(AP1240))))</f>
        <v>0</v>
      </c>
      <c r="AQ1256">
        <f>IF(DEGREES(ACOS(SIN(RADIANS(G1256))*SIN(RADIANS(E1250))+COS(RADIANS(G1256))*COS(RADIANS(E1250))*COS(RADIANS(AQ1240))))&gt;90,0,$F$4*$F$5/E1249^2*(SIN(RADIANS(G1256))*SIN(RADIANS(E1250))+COS(RADIANS(G1256))*COS(RADIANS(E1250))*COS(RADIANS(AQ1240))))</f>
        <v>0</v>
      </c>
      <c r="AR1256">
        <f>IF(DEGREES(ACOS(SIN(RADIANS(G1256))*SIN(RADIANS(E1250))+COS(RADIANS(G1256))*COS(RADIANS(E1250))*COS(RADIANS(AR1240))))&gt;90,0,$F$4*$F$5/E1249^2*(SIN(RADIANS(G1256))*SIN(RADIANS(E1250))+COS(RADIANS(G1256))*COS(RADIANS(E1250))*COS(RADIANS(AR1240))))</f>
        <v>0</v>
      </c>
    </row>
    <row r="1257" spans="2:44" x14ac:dyDescent="0.5">
      <c r="G1257">
        <v>-60</v>
      </c>
      <c r="I1257">
        <f>IF(DEGREES(ACOS(SIN(RADIANS(G1257))*SIN(RADIANS(E1250))+COS(RADIANS(G1257))*COS(RADIANS(E1250))*COS(RADIANS(I1240))))&gt;90,0,$F$4*$F$5/E1249^2*(SIN(RADIANS(G1257))*SIN(RADIANS(E1250))+COS(RADIANS(G1257))*COS(RADIANS(E1250))*COS(RADIANS(I1240))))</f>
        <v>0</v>
      </c>
      <c r="J1257">
        <f>IF(DEGREES(ACOS(SIN(RADIANS(G1257))*SIN(RADIANS(E1250))+COS(RADIANS(G1257))*COS(RADIANS(E1250))*COS(RADIANS(J1240))))&gt;90,0,$F$4*$F$5/E1249^2*(SIN(RADIANS(G1257))*SIN(RADIANS(E1250))+COS(RADIANS(G1257))*COS(RADIANS(E1250))*COS(RADIANS(J1240))))</f>
        <v>0</v>
      </c>
      <c r="K1257">
        <f>IF(DEGREES(ACOS(SIN(RADIANS(G1257))*SIN(RADIANS(E1250))+COS(RADIANS(G1257))*COS(RADIANS(E1250))*COS(RADIANS(K1240))))&gt;90,0,$F$4*$F$5/E1249^2*(SIN(RADIANS(G1257))*SIN(RADIANS(E1250))+COS(RADIANS(G1257))*COS(RADIANS(E1250))*COS(RADIANS(K1240))))</f>
        <v>0</v>
      </c>
      <c r="L1257">
        <f>IF(DEGREES(ACOS(SIN(RADIANS(G1257))*SIN(RADIANS(E1250))+COS(RADIANS(G1257))*COS(RADIANS(E1250))*COS(RADIANS(L1240))))&gt;90,0,$F$4*$F$5/E1249^2*(SIN(RADIANS(G1257))*SIN(RADIANS(E1250))+COS(RADIANS(G1257))*COS(RADIANS(E1250))*COS(RADIANS(L1240))))</f>
        <v>0</v>
      </c>
      <c r="M1257">
        <f>IF(DEGREES(ACOS(SIN(RADIANS(G1257))*SIN(RADIANS(E1250))+COS(RADIANS(G1257))*COS(RADIANS(E1250))*COS(RADIANS(M1240))))&gt;90,0,$F$4*$F$5/E1249^2*(SIN(RADIANS(G1257))*SIN(RADIANS(E1250))+COS(RADIANS(G1257))*COS(RADIANS(E1250))*COS(RADIANS(M1240))))</f>
        <v>0</v>
      </c>
      <c r="N1257">
        <f>IF(DEGREES(ACOS(SIN(RADIANS(G1257))*SIN(RADIANS(E1250))+COS(RADIANS(G1257))*COS(RADIANS(E1250))*COS(RADIANS(N1240))))&gt;90,0,$F$4*$F$5/E1249^2*(SIN(RADIANS(G1257))*SIN(RADIANS(E1250))+COS(RADIANS(G1257))*COS(RADIANS(E1250))*COS(RADIANS(N1240))))</f>
        <v>0</v>
      </c>
      <c r="O1257">
        <f>IF(DEGREES(ACOS(SIN(RADIANS(G1257))*SIN(RADIANS(E1250))+COS(RADIANS(G1257))*COS(RADIANS(E1250))*COS(RADIANS(O1240))))&gt;90,0,$F$4*$F$5/E1249^2*(SIN(RADIANS(G1257))*SIN(RADIANS(E1250))+COS(RADIANS(G1257))*COS(RADIANS(E1250))*COS(RADIANS(O1240))))</f>
        <v>0</v>
      </c>
      <c r="P1257">
        <f>IF(DEGREES(ACOS(SIN(RADIANS(G1257))*SIN(RADIANS(E1250))+COS(RADIANS(G1257))*COS(RADIANS(E1250))*COS(RADIANS(P1240))))&gt;90,0,$F$4*$F$5/E1249^2*(SIN(RADIANS(G1257))*SIN(RADIANS(E1250))+COS(RADIANS(G1257))*COS(RADIANS(E1250))*COS(RADIANS(P1240))))</f>
        <v>0</v>
      </c>
      <c r="Q1257">
        <f>IF(DEGREES(ACOS(SIN(RADIANS(G1257))*SIN(RADIANS(E1250))+COS(RADIANS(G1257))*COS(RADIANS(E1250))*COS(RADIANS(Q1240))))&gt;90,0,$F$4*$F$5/E1249^2*(SIN(RADIANS(G1257))*SIN(RADIANS(E1250))+COS(RADIANS(G1257))*COS(RADIANS(E1250))*COS(RADIANS(Q1240))))</f>
        <v>0</v>
      </c>
      <c r="R1257" t="e">
        <f>IF(DEGREES(ACOS(SIN(RADIANS(G1257))*SIN(RADIANS(E1250))+COS(RADIANS(G1257))*COS(RADIANS(E1250))*COS(RADIANS(R1240))))&gt;90,0,$F$4*$F$5/E1249^2*(SIN(RADIANS(G1257))*SIN(RADIANS(E1250))+COS(RADIANS(G1257))*COS(RADIANS(E1250))*COS(RADIANS(R1240))))</f>
        <v>#DIV/0!</v>
      </c>
      <c r="S1257" t="e">
        <f>IF(DEGREES(ACOS(SIN(RADIANS(G1257))*SIN(RADIANS(E1250))+COS(RADIANS(G1257))*COS(RADIANS(E1250))*COS(RADIANS(S1240))))&gt;90,0,$F$4*$F$5/E1249^2*(SIN(RADIANS(G1257))*SIN(RADIANS(E1250))+COS(RADIANS(G1257))*COS(RADIANS(E1250))*COS(RADIANS(S1240))))</f>
        <v>#DIV/0!</v>
      </c>
      <c r="T1257" t="e">
        <f>IF(DEGREES(ACOS(SIN(RADIANS(G1257))*SIN(RADIANS(E1250))+COS(RADIANS(G1257))*COS(RADIANS(E1250))*COS(RADIANS(T1240))))&gt;90,0,$F$4*$F$5/E1249^2*(SIN(RADIANS(G1257))*SIN(RADIANS(E1250))+COS(RADIANS(G1257))*COS(RADIANS(E1250))*COS(RADIANS(T1240))))</f>
        <v>#DIV/0!</v>
      </c>
      <c r="U1257" t="e">
        <f>IF(DEGREES(ACOS(SIN(RADIANS(G1257))*SIN(RADIANS(E1250))+COS(RADIANS(G1257))*COS(RADIANS(E1250))*COS(RADIANS(U1240))))&gt;90,0,$F$4*$F$5/E1249^2*(SIN(RADIANS(G1257))*SIN(RADIANS(E1250))+COS(RADIANS(G1257))*COS(RADIANS(E1250))*COS(RADIANS(U1240))))</f>
        <v>#DIV/0!</v>
      </c>
      <c r="V1257" t="e">
        <f>IF(DEGREES(ACOS(SIN(RADIANS(G1257))*SIN(RADIANS(E1250))+COS(RADIANS(G1257))*COS(RADIANS(E1250))*COS(RADIANS(V1240))))&gt;90,0,$F$4*$F$5/E1249^2*(SIN(RADIANS(G1257))*SIN(RADIANS(E1250))+COS(RADIANS(G1257))*COS(RADIANS(E1250))*COS(RADIANS(V1240))))</f>
        <v>#DIV/0!</v>
      </c>
      <c r="W1257" t="e">
        <f>IF(DEGREES(ACOS(SIN(RADIANS(G1257))*SIN(RADIANS(E1250))+COS(RADIANS(G1257))*COS(RADIANS(E1250))*COS(RADIANS(W1240))))&gt;90,0,$F$4*$F$5/E1249^2*(SIN(RADIANS(G1257))*SIN(RADIANS(E1250))+COS(RADIANS(G1257))*COS(RADIANS(E1250))*COS(RADIANS(W1240))))</f>
        <v>#DIV/0!</v>
      </c>
      <c r="X1257" t="e">
        <f>IF(DEGREES(ACOS(SIN(RADIANS(G1257))*SIN(RADIANS(E1250))+COS(RADIANS(G1257))*COS(RADIANS(E1250))*COS(RADIANS(X1240))))&gt;90,0,$F$4*$F$5/E1249^2*(SIN(RADIANS(G1257))*SIN(RADIANS(E1250))+COS(RADIANS(G1257))*COS(RADIANS(E1250))*COS(RADIANS(X1240))))</f>
        <v>#DIV/0!</v>
      </c>
      <c r="Y1257" t="e">
        <f>IF(DEGREES(ACOS(SIN(RADIANS(G1257))*SIN(RADIANS(E1250))+COS(RADIANS(G1257))*COS(RADIANS(E1250))*COS(RADIANS(Y1240))))&gt;90,0,$F$4*$F$5/E1249^2*(SIN(RADIANS(G1257))*SIN(RADIANS(E1250))+COS(RADIANS(G1257))*COS(RADIANS(E1250))*COS(RADIANS(Y1240))))</f>
        <v>#DIV/0!</v>
      </c>
      <c r="Z1257" t="e">
        <f>IF(DEGREES(ACOS(SIN(RADIANS(G1257))*SIN(RADIANS(E1250))+COS(RADIANS(G1257))*COS(RADIANS(E1250))*COS(RADIANS(Z1240))))&gt;90,0,$F$4*$F$5/E1249^2*(SIN(RADIANS(G1257))*SIN(RADIANS(E1250))+COS(RADIANS(G1257))*COS(RADIANS(E1250))*COS(RADIANS(Z1240))))</f>
        <v>#DIV/0!</v>
      </c>
      <c r="AA1257" t="e">
        <f>IF(DEGREES(ACOS(SIN(RADIANS(G1257))*SIN(RADIANS(E1250))+COS(RADIANS(G1257))*COS(RADIANS(E1250))*COS(RADIANS(AA1240))))&gt;90,0,$F$4*$F$5/E1249^2*(SIN(RADIANS(G1257))*SIN(RADIANS(E1250))+COS(RADIANS(G1257))*COS(RADIANS(E1250))*COS(RADIANS(AA1240))))</f>
        <v>#DIV/0!</v>
      </c>
      <c r="AB1257" t="e">
        <f>IF(DEGREES(ACOS(SIN(RADIANS(G1257))*SIN(RADIANS(E1250))+COS(RADIANS(G1257))*COS(RADIANS(E1250))*COS(RADIANS(AB1240))))&gt;90,0,$F$4*$F$5/E1249^2*(SIN(RADIANS(G1257))*SIN(RADIANS(E1250))+COS(RADIANS(G1257))*COS(RADIANS(E1250))*COS(RADIANS(AB1240))))</f>
        <v>#DIV/0!</v>
      </c>
      <c r="AC1257" t="e">
        <f>IF(DEGREES(ACOS(SIN(RADIANS(G1257))*SIN(RADIANS(E1250))+COS(RADIANS(G1257))*COS(RADIANS(E1250))*COS(RADIANS(AC1240))))&gt;90,0,$F$4*$F$5/E1249^2*(SIN(RADIANS(G1257))*SIN(RADIANS(E1250))+COS(RADIANS(G1257))*COS(RADIANS(E1250))*COS(RADIANS(AC1240))))</f>
        <v>#DIV/0!</v>
      </c>
      <c r="AD1257" t="e">
        <f>IF(DEGREES(ACOS(SIN(RADIANS(G1257))*SIN(RADIANS(E1250))+COS(RADIANS(G1257))*COS(RADIANS(E1250))*COS(RADIANS(AD1240))))&gt;90,0,$F$4*$F$5/E1249^2*(SIN(RADIANS(G1257))*SIN(RADIANS(E1250))+COS(RADIANS(G1257))*COS(RADIANS(E1250))*COS(RADIANS(AD1240))))</f>
        <v>#DIV/0!</v>
      </c>
      <c r="AE1257" t="e">
        <f>IF(DEGREES(ACOS(SIN(RADIANS(G1257))*SIN(RADIANS(E1250))+COS(RADIANS(G1257))*COS(RADIANS(E1250))*COS(RADIANS(AE1240))))&gt;90,0,$F$4*$F$5/E1249^2*(SIN(RADIANS(G1257))*SIN(RADIANS(E1250))+COS(RADIANS(G1257))*COS(RADIANS(E1250))*COS(RADIANS(AE1240))))</f>
        <v>#DIV/0!</v>
      </c>
      <c r="AF1257" t="e">
        <f>IF(DEGREES(ACOS(SIN(RADIANS(G1257))*SIN(RADIANS(E1250))+COS(RADIANS(G1257))*COS(RADIANS(E1250))*COS(RADIANS(AF1240))))&gt;90,0,$F$4*$F$5/E1249^2*(SIN(RADIANS(G1257))*SIN(RADIANS(E1250))+COS(RADIANS(G1257))*COS(RADIANS(E1250))*COS(RADIANS(AF1240))))</f>
        <v>#DIV/0!</v>
      </c>
      <c r="AG1257" t="e">
        <f>IF(DEGREES(ACOS(SIN(RADIANS(G1257))*SIN(RADIANS(E1250))+COS(RADIANS(G1257))*COS(RADIANS(E1250))*COS(RADIANS(AG1240))))&gt;90,0,$F$4*$F$5/E1249^2*(SIN(RADIANS(G1257))*SIN(RADIANS(E1250))+COS(RADIANS(G1257))*COS(RADIANS(E1250))*COS(RADIANS(AG1240))))</f>
        <v>#DIV/0!</v>
      </c>
      <c r="AH1257" t="e">
        <f>IF(DEGREES(ACOS(SIN(RADIANS(G1257))*SIN(RADIANS(E1250))+COS(RADIANS(G1257))*COS(RADIANS(E1250))*COS(RADIANS(AH1240))))&gt;90,0,$F$4*$F$5/E1249^2*(SIN(RADIANS(G1257))*SIN(RADIANS(E1250))+COS(RADIANS(G1257))*COS(RADIANS(E1250))*COS(RADIANS(AH1240))))</f>
        <v>#DIV/0!</v>
      </c>
      <c r="AI1257" t="e">
        <f>IF(DEGREES(ACOS(SIN(RADIANS(G1257))*SIN(RADIANS(E1250))+COS(RADIANS(G1257))*COS(RADIANS(E1250))*COS(RADIANS(AI1240))))&gt;90,0,$F$4*$F$5/E1249^2*(SIN(RADIANS(G1257))*SIN(RADIANS(E1250))+COS(RADIANS(G1257))*COS(RADIANS(E1250))*COS(RADIANS(AI1240))))</f>
        <v>#DIV/0!</v>
      </c>
      <c r="AJ1257" t="e">
        <f>IF(DEGREES(ACOS(SIN(RADIANS(G1257))*SIN(RADIANS(E1250))+COS(RADIANS(G1257))*COS(RADIANS(E1250))*COS(RADIANS(AJ1240))))&gt;90,0,$F$4*$F$5/E1249^2*(SIN(RADIANS(G1257))*SIN(RADIANS(E1250))+COS(RADIANS(G1257))*COS(RADIANS(E1250))*COS(RADIANS(AJ1240))))</f>
        <v>#DIV/0!</v>
      </c>
      <c r="AK1257">
        <f>IF(DEGREES(ACOS(SIN(RADIANS(G1257))*SIN(RADIANS(E1250))+COS(RADIANS(G1257))*COS(RADIANS(E1250))*COS(RADIANS(AK1240))))&gt;90,0,$F$4*$F$5/E1249^2*(SIN(RADIANS(G1257))*SIN(RADIANS(E1250))+COS(RADIANS(G1257))*COS(RADIANS(E1250))*COS(RADIANS(AK1240))))</f>
        <v>0</v>
      </c>
      <c r="AL1257">
        <f>IF(DEGREES(ACOS(SIN(RADIANS(G1257))*SIN(RADIANS(E1250))+COS(RADIANS(G1257))*COS(RADIANS(E1250))*COS(RADIANS(AL1240))))&gt;90,0,$F$4*$F$5/E1249^2*(SIN(RADIANS(G1257))*SIN(RADIANS(E1250))+COS(RADIANS(G1257))*COS(RADIANS(E1250))*COS(RADIANS(AL1240))))</f>
        <v>0</v>
      </c>
      <c r="AM1257">
        <f>IF(DEGREES(ACOS(SIN(RADIANS(G1257))*SIN(RADIANS(E1250))+COS(RADIANS(G1257))*COS(RADIANS(E1250))*COS(RADIANS(AM1240))))&gt;90,0,$F$4*$F$5/E1249^2*(SIN(RADIANS(G1257))*SIN(RADIANS(E1250))+COS(RADIANS(G1257))*COS(RADIANS(E1250))*COS(RADIANS(AM1240))))</f>
        <v>0</v>
      </c>
      <c r="AN1257">
        <f>IF(DEGREES(ACOS(SIN(RADIANS(G1257))*SIN(RADIANS(E1250))+COS(RADIANS(G1257))*COS(RADIANS(E1250))*COS(RADIANS(AN1240))))&gt;90,0,$F$4*$F$5/E1249^2*(SIN(RADIANS(G1257))*SIN(RADIANS(E1250))+COS(RADIANS(G1257))*COS(RADIANS(E1250))*COS(RADIANS(AN1240))))</f>
        <v>0</v>
      </c>
      <c r="AO1257">
        <f>IF(DEGREES(ACOS(SIN(RADIANS(G1257))*SIN(RADIANS(E1250))+COS(RADIANS(G1257))*COS(RADIANS(E1250))*COS(RADIANS(AO1240))))&gt;90,0,$F$4*$F$5/E1249^2*(SIN(RADIANS(G1257))*SIN(RADIANS(E1250))+COS(RADIANS(G1257))*COS(RADIANS(E1250))*COS(RADIANS(AO1240))))</f>
        <v>0</v>
      </c>
      <c r="AP1257">
        <f>IF(DEGREES(ACOS(SIN(RADIANS(G1257))*SIN(RADIANS(E1250))+COS(RADIANS(G1257))*COS(RADIANS(E1250))*COS(RADIANS(AP1240))))&gt;90,0,$F$4*$F$5/E1249^2*(SIN(RADIANS(G1257))*SIN(RADIANS(E1250))+COS(RADIANS(G1257))*COS(RADIANS(E1250))*COS(RADIANS(AP1240))))</f>
        <v>0</v>
      </c>
      <c r="AQ1257">
        <f>IF(DEGREES(ACOS(SIN(RADIANS(G1257))*SIN(RADIANS(E1250))+COS(RADIANS(G1257))*COS(RADIANS(E1250))*COS(RADIANS(AQ1240))))&gt;90,0,$F$4*$F$5/E1249^2*(SIN(RADIANS(G1257))*SIN(RADIANS(E1250))+COS(RADIANS(G1257))*COS(RADIANS(E1250))*COS(RADIANS(AQ1240))))</f>
        <v>0</v>
      </c>
      <c r="AR1257">
        <f>IF(DEGREES(ACOS(SIN(RADIANS(G1257))*SIN(RADIANS(E1250))+COS(RADIANS(G1257))*COS(RADIANS(E1250))*COS(RADIANS(AR1240))))&gt;90,0,$F$4*$F$5/E1249^2*(SIN(RADIANS(G1257))*SIN(RADIANS(E1250))+COS(RADIANS(G1257))*COS(RADIANS(E1250))*COS(RADIANS(AR1240))))</f>
        <v>0</v>
      </c>
    </row>
    <row r="1258" spans="2:44" x14ac:dyDescent="0.5">
      <c r="G1258">
        <v>-70</v>
      </c>
      <c r="I1258">
        <f>IF(DEGREES(ACOS(SIN(RADIANS(G1258))*SIN(RADIANS(E1250))+COS(RADIANS(G1258))*COS(RADIANS(E1250))*COS(RADIANS(I1240))))&gt;90,0,$F$4*$F$5/E1249^2*(SIN(RADIANS(G1258))*SIN(RADIANS(E1250))+COS(RADIANS(G1258))*COS(RADIANS(E1250))*COS(RADIANS(I1240))))</f>
        <v>0</v>
      </c>
      <c r="J1258">
        <f>IF(DEGREES(ACOS(SIN(RADIANS(G1258))*SIN(RADIANS(E1250))+COS(RADIANS(G1258))*COS(RADIANS(E1250))*COS(RADIANS(J1240))))&gt;90,0,$F$4*$F$5/E1249^2*(SIN(RADIANS(G1258))*SIN(RADIANS(E1250))+COS(RADIANS(G1258))*COS(RADIANS(E1250))*COS(RADIANS(J1240))))</f>
        <v>0</v>
      </c>
      <c r="K1258">
        <f>IF(DEGREES(ACOS(SIN(RADIANS(G1258))*SIN(RADIANS(E1250))+COS(RADIANS(G1258))*COS(RADIANS(E1250))*COS(RADIANS(K1240))))&gt;90,0,$F$4*$F$5/E1249^2*(SIN(RADIANS(G1258))*SIN(RADIANS(E1250))+COS(RADIANS(G1258))*COS(RADIANS(E1250))*COS(RADIANS(K1240))))</f>
        <v>0</v>
      </c>
      <c r="L1258">
        <f>IF(DEGREES(ACOS(SIN(RADIANS(G1258))*SIN(RADIANS(E1250))+COS(RADIANS(G1258))*COS(RADIANS(E1250))*COS(RADIANS(L1240))))&gt;90,0,$F$4*$F$5/E1249^2*(SIN(RADIANS(G1258))*SIN(RADIANS(E1250))+COS(RADIANS(G1258))*COS(RADIANS(E1250))*COS(RADIANS(L1240))))</f>
        <v>0</v>
      </c>
      <c r="M1258">
        <f>IF(DEGREES(ACOS(SIN(RADIANS(G1258))*SIN(RADIANS(E1250))+COS(RADIANS(G1258))*COS(RADIANS(E1250))*COS(RADIANS(M1240))))&gt;90,0,$F$4*$F$5/E1249^2*(SIN(RADIANS(G1258))*SIN(RADIANS(E1250))+COS(RADIANS(G1258))*COS(RADIANS(E1250))*COS(RADIANS(M1240))))</f>
        <v>0</v>
      </c>
      <c r="N1258">
        <f>IF(DEGREES(ACOS(SIN(RADIANS(G1258))*SIN(RADIANS(E1250))+COS(RADIANS(G1258))*COS(RADIANS(E1250))*COS(RADIANS(N1240))))&gt;90,0,$F$4*$F$5/E1249^2*(SIN(RADIANS(G1258))*SIN(RADIANS(E1250))+COS(RADIANS(G1258))*COS(RADIANS(E1250))*COS(RADIANS(N1240))))</f>
        <v>0</v>
      </c>
      <c r="O1258">
        <f>IF(DEGREES(ACOS(SIN(RADIANS(G1258))*SIN(RADIANS(E1250))+COS(RADIANS(G1258))*COS(RADIANS(E1250))*COS(RADIANS(O1240))))&gt;90,0,$F$4*$F$5/E1249^2*(SIN(RADIANS(G1258))*SIN(RADIANS(E1250))+COS(RADIANS(G1258))*COS(RADIANS(E1250))*COS(RADIANS(O1240))))</f>
        <v>0</v>
      </c>
      <c r="P1258">
        <f>IF(DEGREES(ACOS(SIN(RADIANS(G1258))*SIN(RADIANS(E1250))+COS(RADIANS(G1258))*COS(RADIANS(E1250))*COS(RADIANS(P1240))))&gt;90,0,$F$4*$F$5/E1249^2*(SIN(RADIANS(G1258))*SIN(RADIANS(E1250))+COS(RADIANS(G1258))*COS(RADIANS(E1250))*COS(RADIANS(P1240))))</f>
        <v>0</v>
      </c>
      <c r="Q1258">
        <f>IF(DEGREES(ACOS(SIN(RADIANS(G1258))*SIN(RADIANS(E1250))+COS(RADIANS(G1258))*COS(RADIANS(E1250))*COS(RADIANS(Q1240))))&gt;90,0,$F$4*$F$5/E1249^2*(SIN(RADIANS(G1258))*SIN(RADIANS(E1250))+COS(RADIANS(G1258))*COS(RADIANS(E1250))*COS(RADIANS(Q1240))))</f>
        <v>0</v>
      </c>
      <c r="R1258" t="e">
        <f>IF(DEGREES(ACOS(SIN(RADIANS(G1258))*SIN(RADIANS(E1250))+COS(RADIANS(G1258))*COS(RADIANS(E1250))*COS(RADIANS(R1240))))&gt;90,0,$F$4*$F$5/E1249^2*(SIN(RADIANS(G1258))*SIN(RADIANS(E1250))+COS(RADIANS(G1258))*COS(RADIANS(E1250))*COS(RADIANS(R1240))))</f>
        <v>#DIV/0!</v>
      </c>
      <c r="S1258" t="e">
        <f>IF(DEGREES(ACOS(SIN(RADIANS(G1258))*SIN(RADIANS(E1250))+COS(RADIANS(G1258))*COS(RADIANS(E1250))*COS(RADIANS(S1240))))&gt;90,0,$F$4*$F$5/E1249^2*(SIN(RADIANS(G1258))*SIN(RADIANS(E1250))+COS(RADIANS(G1258))*COS(RADIANS(E1250))*COS(RADIANS(S1240))))</f>
        <v>#DIV/0!</v>
      </c>
      <c r="T1258" t="e">
        <f>IF(DEGREES(ACOS(SIN(RADIANS(G1258))*SIN(RADIANS(E1250))+COS(RADIANS(G1258))*COS(RADIANS(E1250))*COS(RADIANS(T1240))))&gt;90,0,$F$4*$F$5/E1249^2*(SIN(RADIANS(G1258))*SIN(RADIANS(E1250))+COS(RADIANS(G1258))*COS(RADIANS(E1250))*COS(RADIANS(T1240))))</f>
        <v>#DIV/0!</v>
      </c>
      <c r="U1258" t="e">
        <f>IF(DEGREES(ACOS(SIN(RADIANS(G1258))*SIN(RADIANS(E1250))+COS(RADIANS(G1258))*COS(RADIANS(E1250))*COS(RADIANS(U1240))))&gt;90,0,$F$4*$F$5/E1249^2*(SIN(RADIANS(G1258))*SIN(RADIANS(E1250))+COS(RADIANS(G1258))*COS(RADIANS(E1250))*COS(RADIANS(U1240))))</f>
        <v>#DIV/0!</v>
      </c>
      <c r="V1258" t="e">
        <f>IF(DEGREES(ACOS(SIN(RADIANS(G1258))*SIN(RADIANS(E1250))+COS(RADIANS(G1258))*COS(RADIANS(E1250))*COS(RADIANS(V1240))))&gt;90,0,$F$4*$F$5/E1249^2*(SIN(RADIANS(G1258))*SIN(RADIANS(E1250))+COS(RADIANS(G1258))*COS(RADIANS(E1250))*COS(RADIANS(V1240))))</f>
        <v>#DIV/0!</v>
      </c>
      <c r="W1258" t="e">
        <f>IF(DEGREES(ACOS(SIN(RADIANS(G1258))*SIN(RADIANS(E1250))+COS(RADIANS(G1258))*COS(RADIANS(E1250))*COS(RADIANS(W1240))))&gt;90,0,$F$4*$F$5/E1249^2*(SIN(RADIANS(G1258))*SIN(RADIANS(E1250))+COS(RADIANS(G1258))*COS(RADIANS(E1250))*COS(RADIANS(W1240))))</f>
        <v>#DIV/0!</v>
      </c>
      <c r="X1258" t="e">
        <f>IF(DEGREES(ACOS(SIN(RADIANS(G1258))*SIN(RADIANS(E1250))+COS(RADIANS(G1258))*COS(RADIANS(E1250))*COS(RADIANS(X1240))))&gt;90,0,$F$4*$F$5/E1249^2*(SIN(RADIANS(G1258))*SIN(RADIANS(E1250))+COS(RADIANS(G1258))*COS(RADIANS(E1250))*COS(RADIANS(X1240))))</f>
        <v>#DIV/0!</v>
      </c>
      <c r="Y1258" t="e">
        <f>IF(DEGREES(ACOS(SIN(RADIANS(G1258))*SIN(RADIANS(E1250))+COS(RADIANS(G1258))*COS(RADIANS(E1250))*COS(RADIANS(Y1240))))&gt;90,0,$F$4*$F$5/E1249^2*(SIN(RADIANS(G1258))*SIN(RADIANS(E1250))+COS(RADIANS(G1258))*COS(RADIANS(E1250))*COS(RADIANS(Y1240))))</f>
        <v>#DIV/0!</v>
      </c>
      <c r="Z1258" t="e">
        <f>IF(DEGREES(ACOS(SIN(RADIANS(G1258))*SIN(RADIANS(E1250))+COS(RADIANS(G1258))*COS(RADIANS(E1250))*COS(RADIANS(Z1240))))&gt;90,0,$F$4*$F$5/E1249^2*(SIN(RADIANS(G1258))*SIN(RADIANS(E1250))+COS(RADIANS(G1258))*COS(RADIANS(E1250))*COS(RADIANS(Z1240))))</f>
        <v>#DIV/0!</v>
      </c>
      <c r="AA1258" t="e">
        <f>IF(DEGREES(ACOS(SIN(RADIANS(G1258))*SIN(RADIANS(E1250))+COS(RADIANS(G1258))*COS(RADIANS(E1250))*COS(RADIANS(AA1240))))&gt;90,0,$F$4*$F$5/E1249^2*(SIN(RADIANS(G1258))*SIN(RADIANS(E1250))+COS(RADIANS(G1258))*COS(RADIANS(E1250))*COS(RADIANS(AA1240))))</f>
        <v>#DIV/0!</v>
      </c>
      <c r="AB1258" t="e">
        <f>IF(DEGREES(ACOS(SIN(RADIANS(G1258))*SIN(RADIANS(E1250))+COS(RADIANS(G1258))*COS(RADIANS(E1250))*COS(RADIANS(AB1240))))&gt;90,0,$F$4*$F$5/E1249^2*(SIN(RADIANS(G1258))*SIN(RADIANS(E1250))+COS(RADIANS(G1258))*COS(RADIANS(E1250))*COS(RADIANS(AB1240))))</f>
        <v>#DIV/0!</v>
      </c>
      <c r="AC1258" t="e">
        <f>IF(DEGREES(ACOS(SIN(RADIANS(G1258))*SIN(RADIANS(E1250))+COS(RADIANS(G1258))*COS(RADIANS(E1250))*COS(RADIANS(AC1240))))&gt;90,0,$F$4*$F$5/E1249^2*(SIN(RADIANS(G1258))*SIN(RADIANS(E1250))+COS(RADIANS(G1258))*COS(RADIANS(E1250))*COS(RADIANS(AC1240))))</f>
        <v>#DIV/0!</v>
      </c>
      <c r="AD1258" t="e">
        <f>IF(DEGREES(ACOS(SIN(RADIANS(G1258))*SIN(RADIANS(E1250))+COS(RADIANS(G1258))*COS(RADIANS(E1250))*COS(RADIANS(AD1240))))&gt;90,0,$F$4*$F$5/E1249^2*(SIN(RADIANS(G1258))*SIN(RADIANS(E1250))+COS(RADIANS(G1258))*COS(RADIANS(E1250))*COS(RADIANS(AD1240))))</f>
        <v>#DIV/0!</v>
      </c>
      <c r="AE1258" t="e">
        <f>IF(DEGREES(ACOS(SIN(RADIANS(G1258))*SIN(RADIANS(E1250))+COS(RADIANS(G1258))*COS(RADIANS(E1250))*COS(RADIANS(AE1240))))&gt;90,0,$F$4*$F$5/E1249^2*(SIN(RADIANS(G1258))*SIN(RADIANS(E1250))+COS(RADIANS(G1258))*COS(RADIANS(E1250))*COS(RADIANS(AE1240))))</f>
        <v>#DIV/0!</v>
      </c>
      <c r="AF1258" t="e">
        <f>IF(DEGREES(ACOS(SIN(RADIANS(G1258))*SIN(RADIANS(E1250))+COS(RADIANS(G1258))*COS(RADIANS(E1250))*COS(RADIANS(AF1240))))&gt;90,0,$F$4*$F$5/E1249^2*(SIN(RADIANS(G1258))*SIN(RADIANS(E1250))+COS(RADIANS(G1258))*COS(RADIANS(E1250))*COS(RADIANS(AF1240))))</f>
        <v>#DIV/0!</v>
      </c>
      <c r="AG1258" t="e">
        <f>IF(DEGREES(ACOS(SIN(RADIANS(G1258))*SIN(RADIANS(E1250))+COS(RADIANS(G1258))*COS(RADIANS(E1250))*COS(RADIANS(AG1240))))&gt;90,0,$F$4*$F$5/E1249^2*(SIN(RADIANS(G1258))*SIN(RADIANS(E1250))+COS(RADIANS(G1258))*COS(RADIANS(E1250))*COS(RADIANS(AG1240))))</f>
        <v>#DIV/0!</v>
      </c>
      <c r="AH1258" t="e">
        <f>IF(DEGREES(ACOS(SIN(RADIANS(G1258))*SIN(RADIANS(E1250))+COS(RADIANS(G1258))*COS(RADIANS(E1250))*COS(RADIANS(AH1240))))&gt;90,0,$F$4*$F$5/E1249^2*(SIN(RADIANS(G1258))*SIN(RADIANS(E1250))+COS(RADIANS(G1258))*COS(RADIANS(E1250))*COS(RADIANS(AH1240))))</f>
        <v>#DIV/0!</v>
      </c>
      <c r="AI1258" t="e">
        <f>IF(DEGREES(ACOS(SIN(RADIANS(G1258))*SIN(RADIANS(E1250))+COS(RADIANS(G1258))*COS(RADIANS(E1250))*COS(RADIANS(AI1240))))&gt;90,0,$F$4*$F$5/E1249^2*(SIN(RADIANS(G1258))*SIN(RADIANS(E1250))+COS(RADIANS(G1258))*COS(RADIANS(E1250))*COS(RADIANS(AI1240))))</f>
        <v>#DIV/0!</v>
      </c>
      <c r="AJ1258" t="e">
        <f>IF(DEGREES(ACOS(SIN(RADIANS(G1258))*SIN(RADIANS(E1250))+COS(RADIANS(G1258))*COS(RADIANS(E1250))*COS(RADIANS(AJ1240))))&gt;90,0,$F$4*$F$5/E1249^2*(SIN(RADIANS(G1258))*SIN(RADIANS(E1250))+COS(RADIANS(G1258))*COS(RADIANS(E1250))*COS(RADIANS(AJ1240))))</f>
        <v>#DIV/0!</v>
      </c>
      <c r="AK1258">
        <f>IF(DEGREES(ACOS(SIN(RADIANS(G1258))*SIN(RADIANS(E1250))+COS(RADIANS(G1258))*COS(RADIANS(E1250))*COS(RADIANS(AK1240))))&gt;90,0,$F$4*$F$5/E1249^2*(SIN(RADIANS(G1258))*SIN(RADIANS(E1250))+COS(RADIANS(G1258))*COS(RADIANS(E1250))*COS(RADIANS(AK1240))))</f>
        <v>0</v>
      </c>
      <c r="AL1258">
        <f>IF(DEGREES(ACOS(SIN(RADIANS(G1258))*SIN(RADIANS(E1250))+COS(RADIANS(G1258))*COS(RADIANS(E1250))*COS(RADIANS(AL1240))))&gt;90,0,$F$4*$F$5/E1249^2*(SIN(RADIANS(G1258))*SIN(RADIANS(E1250))+COS(RADIANS(G1258))*COS(RADIANS(E1250))*COS(RADIANS(AL1240))))</f>
        <v>0</v>
      </c>
      <c r="AM1258">
        <f>IF(DEGREES(ACOS(SIN(RADIANS(G1258))*SIN(RADIANS(E1250))+COS(RADIANS(G1258))*COS(RADIANS(E1250))*COS(RADIANS(AM1240))))&gt;90,0,$F$4*$F$5/E1249^2*(SIN(RADIANS(G1258))*SIN(RADIANS(E1250))+COS(RADIANS(G1258))*COS(RADIANS(E1250))*COS(RADIANS(AM1240))))</f>
        <v>0</v>
      </c>
      <c r="AN1258">
        <f>IF(DEGREES(ACOS(SIN(RADIANS(G1258))*SIN(RADIANS(E1250))+COS(RADIANS(G1258))*COS(RADIANS(E1250))*COS(RADIANS(AN1240))))&gt;90,0,$F$4*$F$5/E1249^2*(SIN(RADIANS(G1258))*SIN(RADIANS(E1250))+COS(RADIANS(G1258))*COS(RADIANS(E1250))*COS(RADIANS(AN1240))))</f>
        <v>0</v>
      </c>
      <c r="AO1258">
        <f>IF(DEGREES(ACOS(SIN(RADIANS(G1258))*SIN(RADIANS(E1250))+COS(RADIANS(G1258))*COS(RADIANS(E1250))*COS(RADIANS(AO1240))))&gt;90,0,$F$4*$F$5/E1249^2*(SIN(RADIANS(G1258))*SIN(RADIANS(E1250))+COS(RADIANS(G1258))*COS(RADIANS(E1250))*COS(RADIANS(AO1240))))</f>
        <v>0</v>
      </c>
      <c r="AP1258">
        <f>IF(DEGREES(ACOS(SIN(RADIANS(G1258))*SIN(RADIANS(E1250))+COS(RADIANS(G1258))*COS(RADIANS(E1250))*COS(RADIANS(AP1240))))&gt;90,0,$F$4*$F$5/E1249^2*(SIN(RADIANS(G1258))*SIN(RADIANS(E1250))+COS(RADIANS(G1258))*COS(RADIANS(E1250))*COS(RADIANS(AP1240))))</f>
        <v>0</v>
      </c>
      <c r="AQ1258">
        <f>IF(DEGREES(ACOS(SIN(RADIANS(G1258))*SIN(RADIANS(E1250))+COS(RADIANS(G1258))*COS(RADIANS(E1250))*COS(RADIANS(AQ1240))))&gt;90,0,$F$4*$F$5/E1249^2*(SIN(RADIANS(G1258))*SIN(RADIANS(E1250))+COS(RADIANS(G1258))*COS(RADIANS(E1250))*COS(RADIANS(AQ1240))))</f>
        <v>0</v>
      </c>
      <c r="AR1258">
        <f>IF(DEGREES(ACOS(SIN(RADIANS(G1258))*SIN(RADIANS(E1250))+COS(RADIANS(G1258))*COS(RADIANS(E1250))*COS(RADIANS(AR1240))))&gt;90,0,$F$4*$F$5/E1249^2*(SIN(RADIANS(G1258))*SIN(RADIANS(E1250))+COS(RADIANS(G1258))*COS(RADIANS(E1250))*COS(RADIANS(AR1240))))</f>
        <v>0</v>
      </c>
    </row>
    <row r="1259" spans="2:44" x14ac:dyDescent="0.5">
      <c r="G1259">
        <v>-80</v>
      </c>
      <c r="I1259">
        <f>IF(DEGREES(ACOS(SIN(RADIANS(G1259))*SIN(RADIANS(E1250))+COS(RADIANS(G1259))*COS(RADIANS(E1250))*COS(RADIANS(I1240))))&gt;90,0,$F$4*$F$5/E1249^2*(SIN(RADIANS(G1259))*SIN(RADIANS(E1250))+COS(RADIANS(G1259))*COS(RADIANS(E1250))*COS(RADIANS(I1240))))</f>
        <v>0</v>
      </c>
      <c r="J1259">
        <f>IF(DEGREES(ACOS(SIN(RADIANS(G1259))*SIN(RADIANS(E1250))+COS(RADIANS(G1259))*COS(RADIANS(E1250))*COS(RADIANS(J1240))))&gt;90,0,$F$4*$F$5/E1249^2*(SIN(RADIANS(G1259))*SIN(RADIANS(E1250))+COS(RADIANS(G1259))*COS(RADIANS(E1250))*COS(RADIANS(J1240))))</f>
        <v>0</v>
      </c>
      <c r="K1259">
        <f>IF(DEGREES(ACOS(SIN(RADIANS(G1259))*SIN(RADIANS(E1250))+COS(RADIANS(G1259))*COS(RADIANS(E1250))*COS(RADIANS(K1240))))&gt;90,0,$F$4*$F$5/E1249^2*(SIN(RADIANS(G1259))*SIN(RADIANS(E1250))+COS(RADIANS(G1259))*COS(RADIANS(E1250))*COS(RADIANS(K1240))))</f>
        <v>0</v>
      </c>
      <c r="L1259">
        <f>IF(DEGREES(ACOS(SIN(RADIANS(G1259))*SIN(RADIANS(E1250))+COS(RADIANS(G1259))*COS(RADIANS(E1250))*COS(RADIANS(L1240))))&gt;90,0,$F$4*$F$5/E1249^2*(SIN(RADIANS(G1259))*SIN(RADIANS(E1250))+COS(RADIANS(G1259))*COS(RADIANS(E1250))*COS(RADIANS(L1240))))</f>
        <v>0</v>
      </c>
      <c r="M1259">
        <f>IF(DEGREES(ACOS(SIN(RADIANS(G1259))*SIN(RADIANS(E1250))+COS(RADIANS(G1259))*COS(RADIANS(E1250))*COS(RADIANS(M1240))))&gt;90,0,$F$4*$F$5/E1249^2*(SIN(RADIANS(G1259))*SIN(RADIANS(E1250))+COS(RADIANS(G1259))*COS(RADIANS(E1250))*COS(RADIANS(M1240))))</f>
        <v>0</v>
      </c>
      <c r="N1259">
        <f>IF(DEGREES(ACOS(SIN(RADIANS(G1259))*SIN(RADIANS(E1250))+COS(RADIANS(G1259))*COS(RADIANS(E1250))*COS(RADIANS(N1240))))&gt;90,0,$F$4*$F$5/E1249^2*(SIN(RADIANS(G1259))*SIN(RADIANS(E1250))+COS(RADIANS(G1259))*COS(RADIANS(E1250))*COS(RADIANS(N1240))))</f>
        <v>0</v>
      </c>
      <c r="O1259">
        <f>IF(DEGREES(ACOS(SIN(RADIANS(G1259))*SIN(RADIANS(E1250))+COS(RADIANS(G1259))*COS(RADIANS(E1250))*COS(RADIANS(O1240))))&gt;90,0,$F$4*$F$5/E1249^2*(SIN(RADIANS(G1259))*SIN(RADIANS(E1250))+COS(RADIANS(G1259))*COS(RADIANS(E1250))*COS(RADIANS(O1240))))</f>
        <v>0</v>
      </c>
      <c r="P1259">
        <f>IF(DEGREES(ACOS(SIN(RADIANS(G1259))*SIN(RADIANS(E1250))+COS(RADIANS(G1259))*COS(RADIANS(E1250))*COS(RADIANS(P1240))))&gt;90,0,$F$4*$F$5/E1249^2*(SIN(RADIANS(G1259))*SIN(RADIANS(E1250))+COS(RADIANS(G1259))*COS(RADIANS(E1250))*COS(RADIANS(P1240))))</f>
        <v>0</v>
      </c>
      <c r="Q1259">
        <f>IF(DEGREES(ACOS(SIN(RADIANS(G1259))*SIN(RADIANS(E1250))+COS(RADIANS(G1259))*COS(RADIANS(E1250))*COS(RADIANS(Q1240))))&gt;90,0,$F$4*$F$5/E1249^2*(SIN(RADIANS(G1259))*SIN(RADIANS(E1250))+COS(RADIANS(G1259))*COS(RADIANS(E1250))*COS(RADIANS(Q1240))))</f>
        <v>0</v>
      </c>
      <c r="R1259" t="e">
        <f>IF(DEGREES(ACOS(SIN(RADIANS(G1259))*SIN(RADIANS(E1250))+COS(RADIANS(G1259))*COS(RADIANS(E1250))*COS(RADIANS(R1240))))&gt;90,0,$F$4*$F$5/E1249^2*(SIN(RADIANS(G1259))*SIN(RADIANS(E1250))+COS(RADIANS(G1259))*COS(RADIANS(E1250))*COS(RADIANS(R1240))))</f>
        <v>#DIV/0!</v>
      </c>
      <c r="S1259" t="e">
        <f>IF(DEGREES(ACOS(SIN(RADIANS(G1259))*SIN(RADIANS(E1250))+COS(RADIANS(G1259))*COS(RADIANS(E1250))*COS(RADIANS(S1240))))&gt;90,0,$F$4*$F$5/E1249^2*(SIN(RADIANS(G1259))*SIN(RADIANS(E1250))+COS(RADIANS(G1259))*COS(RADIANS(E1250))*COS(RADIANS(S1240))))</f>
        <v>#DIV/0!</v>
      </c>
      <c r="T1259" t="e">
        <f>IF(DEGREES(ACOS(SIN(RADIANS(G1259))*SIN(RADIANS(E1250))+COS(RADIANS(G1259))*COS(RADIANS(E1250))*COS(RADIANS(T1240))))&gt;90,0,$F$4*$F$5/E1249^2*(SIN(RADIANS(G1259))*SIN(RADIANS(E1250))+COS(RADIANS(G1259))*COS(RADIANS(E1250))*COS(RADIANS(T1240))))</f>
        <v>#DIV/0!</v>
      </c>
      <c r="U1259" t="e">
        <f>IF(DEGREES(ACOS(SIN(RADIANS(G1259))*SIN(RADIANS(E1250))+COS(RADIANS(G1259))*COS(RADIANS(E1250))*COS(RADIANS(U1240))))&gt;90,0,$F$4*$F$5/E1249^2*(SIN(RADIANS(G1259))*SIN(RADIANS(E1250))+COS(RADIANS(G1259))*COS(RADIANS(E1250))*COS(RADIANS(U1240))))</f>
        <v>#DIV/0!</v>
      </c>
      <c r="V1259" t="e">
        <f>IF(DEGREES(ACOS(SIN(RADIANS(G1259))*SIN(RADIANS(E1250))+COS(RADIANS(G1259))*COS(RADIANS(E1250))*COS(RADIANS(V1240))))&gt;90,0,$F$4*$F$5/E1249^2*(SIN(RADIANS(G1259))*SIN(RADIANS(E1250))+COS(RADIANS(G1259))*COS(RADIANS(E1250))*COS(RADIANS(V1240))))</f>
        <v>#DIV/0!</v>
      </c>
      <c r="W1259" t="e">
        <f>IF(DEGREES(ACOS(SIN(RADIANS(G1259))*SIN(RADIANS(E1250))+COS(RADIANS(G1259))*COS(RADIANS(E1250))*COS(RADIANS(W1240))))&gt;90,0,$F$4*$F$5/E1249^2*(SIN(RADIANS(G1259))*SIN(RADIANS(E1250))+COS(RADIANS(G1259))*COS(RADIANS(E1250))*COS(RADIANS(W1240))))</f>
        <v>#DIV/0!</v>
      </c>
      <c r="X1259" t="e">
        <f>IF(DEGREES(ACOS(SIN(RADIANS(G1259))*SIN(RADIANS(E1250))+COS(RADIANS(G1259))*COS(RADIANS(E1250))*COS(RADIANS(X1240))))&gt;90,0,$F$4*$F$5/E1249^2*(SIN(RADIANS(G1259))*SIN(RADIANS(E1250))+COS(RADIANS(G1259))*COS(RADIANS(E1250))*COS(RADIANS(X1240))))</f>
        <v>#DIV/0!</v>
      </c>
      <c r="Y1259" t="e">
        <f>IF(DEGREES(ACOS(SIN(RADIANS(G1259))*SIN(RADIANS(E1250))+COS(RADIANS(G1259))*COS(RADIANS(E1250))*COS(RADIANS(Y1240))))&gt;90,0,$F$4*$F$5/E1249^2*(SIN(RADIANS(G1259))*SIN(RADIANS(E1250))+COS(RADIANS(G1259))*COS(RADIANS(E1250))*COS(RADIANS(Y1240))))</f>
        <v>#DIV/0!</v>
      </c>
      <c r="Z1259" t="e">
        <f>IF(DEGREES(ACOS(SIN(RADIANS(G1259))*SIN(RADIANS(E1250))+COS(RADIANS(G1259))*COS(RADIANS(E1250))*COS(RADIANS(Z1240))))&gt;90,0,$F$4*$F$5/E1249^2*(SIN(RADIANS(G1259))*SIN(RADIANS(E1250))+COS(RADIANS(G1259))*COS(RADIANS(E1250))*COS(RADIANS(Z1240))))</f>
        <v>#DIV/0!</v>
      </c>
      <c r="AA1259" t="e">
        <f>IF(DEGREES(ACOS(SIN(RADIANS(G1259))*SIN(RADIANS(E1250))+COS(RADIANS(G1259))*COS(RADIANS(E1250))*COS(RADIANS(AA1240))))&gt;90,0,$F$4*$F$5/E1249^2*(SIN(RADIANS(G1259))*SIN(RADIANS(E1250))+COS(RADIANS(G1259))*COS(RADIANS(E1250))*COS(RADIANS(AA1240))))</f>
        <v>#DIV/0!</v>
      </c>
      <c r="AB1259" t="e">
        <f>IF(DEGREES(ACOS(SIN(RADIANS(G1259))*SIN(RADIANS(E1250))+COS(RADIANS(G1259))*COS(RADIANS(E1250))*COS(RADIANS(AB1240))))&gt;90,0,$F$4*$F$5/E1249^2*(SIN(RADIANS(G1259))*SIN(RADIANS(E1250))+COS(RADIANS(G1259))*COS(RADIANS(E1250))*COS(RADIANS(AB1240))))</f>
        <v>#DIV/0!</v>
      </c>
      <c r="AC1259" t="e">
        <f>IF(DEGREES(ACOS(SIN(RADIANS(G1259))*SIN(RADIANS(E1250))+COS(RADIANS(G1259))*COS(RADIANS(E1250))*COS(RADIANS(AC1240))))&gt;90,0,$F$4*$F$5/E1249^2*(SIN(RADIANS(G1259))*SIN(RADIANS(E1250))+COS(RADIANS(G1259))*COS(RADIANS(E1250))*COS(RADIANS(AC1240))))</f>
        <v>#DIV/0!</v>
      </c>
      <c r="AD1259" t="e">
        <f>IF(DEGREES(ACOS(SIN(RADIANS(G1259))*SIN(RADIANS(E1250))+COS(RADIANS(G1259))*COS(RADIANS(E1250))*COS(RADIANS(AD1240))))&gt;90,0,$F$4*$F$5/E1249^2*(SIN(RADIANS(G1259))*SIN(RADIANS(E1250))+COS(RADIANS(G1259))*COS(RADIANS(E1250))*COS(RADIANS(AD1240))))</f>
        <v>#DIV/0!</v>
      </c>
      <c r="AE1259" t="e">
        <f>IF(DEGREES(ACOS(SIN(RADIANS(G1259))*SIN(RADIANS(E1250))+COS(RADIANS(G1259))*COS(RADIANS(E1250))*COS(RADIANS(AE1240))))&gt;90,0,$F$4*$F$5/E1249^2*(SIN(RADIANS(G1259))*SIN(RADIANS(E1250))+COS(RADIANS(G1259))*COS(RADIANS(E1250))*COS(RADIANS(AE1240))))</f>
        <v>#DIV/0!</v>
      </c>
      <c r="AF1259" t="e">
        <f>IF(DEGREES(ACOS(SIN(RADIANS(G1259))*SIN(RADIANS(E1250))+COS(RADIANS(G1259))*COS(RADIANS(E1250))*COS(RADIANS(AF1240))))&gt;90,0,$F$4*$F$5/E1249^2*(SIN(RADIANS(G1259))*SIN(RADIANS(E1250))+COS(RADIANS(G1259))*COS(RADIANS(E1250))*COS(RADIANS(AF1240))))</f>
        <v>#DIV/0!</v>
      </c>
      <c r="AG1259" t="e">
        <f>IF(DEGREES(ACOS(SIN(RADIANS(G1259))*SIN(RADIANS(E1250))+COS(RADIANS(G1259))*COS(RADIANS(E1250))*COS(RADIANS(AG1240))))&gt;90,0,$F$4*$F$5/E1249^2*(SIN(RADIANS(G1259))*SIN(RADIANS(E1250))+COS(RADIANS(G1259))*COS(RADIANS(E1250))*COS(RADIANS(AG1240))))</f>
        <v>#DIV/0!</v>
      </c>
      <c r="AH1259" t="e">
        <f>IF(DEGREES(ACOS(SIN(RADIANS(G1259))*SIN(RADIANS(E1250))+COS(RADIANS(G1259))*COS(RADIANS(E1250))*COS(RADIANS(AH1240))))&gt;90,0,$F$4*$F$5/E1249^2*(SIN(RADIANS(G1259))*SIN(RADIANS(E1250))+COS(RADIANS(G1259))*COS(RADIANS(E1250))*COS(RADIANS(AH1240))))</f>
        <v>#DIV/0!</v>
      </c>
      <c r="AI1259" t="e">
        <f>IF(DEGREES(ACOS(SIN(RADIANS(G1259))*SIN(RADIANS(E1250))+COS(RADIANS(G1259))*COS(RADIANS(E1250))*COS(RADIANS(AI1240))))&gt;90,0,$F$4*$F$5/E1249^2*(SIN(RADIANS(G1259))*SIN(RADIANS(E1250))+COS(RADIANS(G1259))*COS(RADIANS(E1250))*COS(RADIANS(AI1240))))</f>
        <v>#DIV/0!</v>
      </c>
      <c r="AJ1259" t="e">
        <f>IF(DEGREES(ACOS(SIN(RADIANS(G1259))*SIN(RADIANS(E1250))+COS(RADIANS(G1259))*COS(RADIANS(E1250))*COS(RADIANS(AJ1240))))&gt;90,0,$F$4*$F$5/E1249^2*(SIN(RADIANS(G1259))*SIN(RADIANS(E1250))+COS(RADIANS(G1259))*COS(RADIANS(E1250))*COS(RADIANS(AJ1240))))</f>
        <v>#DIV/0!</v>
      </c>
      <c r="AK1259">
        <f>IF(DEGREES(ACOS(SIN(RADIANS(G1259))*SIN(RADIANS(E1250))+COS(RADIANS(G1259))*COS(RADIANS(E1250))*COS(RADIANS(AK1240))))&gt;90,0,$F$4*$F$5/E1249^2*(SIN(RADIANS(G1259))*SIN(RADIANS(E1250))+COS(RADIANS(G1259))*COS(RADIANS(E1250))*COS(RADIANS(AK1240))))</f>
        <v>0</v>
      </c>
      <c r="AL1259">
        <f>IF(DEGREES(ACOS(SIN(RADIANS(G1259))*SIN(RADIANS(E1250))+COS(RADIANS(G1259))*COS(RADIANS(E1250))*COS(RADIANS(AL1240))))&gt;90,0,$F$4*$F$5/E1249^2*(SIN(RADIANS(G1259))*SIN(RADIANS(E1250))+COS(RADIANS(G1259))*COS(RADIANS(E1250))*COS(RADIANS(AL1240))))</f>
        <v>0</v>
      </c>
      <c r="AM1259">
        <f>IF(DEGREES(ACOS(SIN(RADIANS(G1259))*SIN(RADIANS(E1250))+COS(RADIANS(G1259))*COS(RADIANS(E1250))*COS(RADIANS(AM1240))))&gt;90,0,$F$4*$F$5/E1249^2*(SIN(RADIANS(G1259))*SIN(RADIANS(E1250))+COS(RADIANS(G1259))*COS(RADIANS(E1250))*COS(RADIANS(AM1240))))</f>
        <v>0</v>
      </c>
      <c r="AN1259">
        <f>IF(DEGREES(ACOS(SIN(RADIANS(G1259))*SIN(RADIANS(E1250))+COS(RADIANS(G1259))*COS(RADIANS(E1250))*COS(RADIANS(AN1240))))&gt;90,0,$F$4*$F$5/E1249^2*(SIN(RADIANS(G1259))*SIN(RADIANS(E1250))+COS(RADIANS(G1259))*COS(RADIANS(E1250))*COS(RADIANS(AN1240))))</f>
        <v>0</v>
      </c>
      <c r="AO1259">
        <f>IF(DEGREES(ACOS(SIN(RADIANS(G1259))*SIN(RADIANS(E1250))+COS(RADIANS(G1259))*COS(RADIANS(E1250))*COS(RADIANS(AO1240))))&gt;90,0,$F$4*$F$5/E1249^2*(SIN(RADIANS(G1259))*SIN(RADIANS(E1250))+COS(RADIANS(G1259))*COS(RADIANS(E1250))*COS(RADIANS(AO1240))))</f>
        <v>0</v>
      </c>
      <c r="AP1259">
        <f>IF(DEGREES(ACOS(SIN(RADIANS(G1259))*SIN(RADIANS(E1250))+COS(RADIANS(G1259))*COS(RADIANS(E1250))*COS(RADIANS(AP1240))))&gt;90,0,$F$4*$F$5/E1249^2*(SIN(RADIANS(G1259))*SIN(RADIANS(E1250))+COS(RADIANS(G1259))*COS(RADIANS(E1250))*COS(RADIANS(AP1240))))</f>
        <v>0</v>
      </c>
      <c r="AQ1259">
        <f>IF(DEGREES(ACOS(SIN(RADIANS(G1259))*SIN(RADIANS(E1250))+COS(RADIANS(G1259))*COS(RADIANS(E1250))*COS(RADIANS(AQ1240))))&gt;90,0,$F$4*$F$5/E1249^2*(SIN(RADIANS(G1259))*SIN(RADIANS(E1250))+COS(RADIANS(G1259))*COS(RADIANS(E1250))*COS(RADIANS(AQ1240))))</f>
        <v>0</v>
      </c>
      <c r="AR1259">
        <f>IF(DEGREES(ACOS(SIN(RADIANS(G1259))*SIN(RADIANS(E1250))+COS(RADIANS(G1259))*COS(RADIANS(E1250))*COS(RADIANS(AR1240))))&gt;90,0,$F$4*$F$5/E1249^2*(SIN(RADIANS(G1259))*SIN(RADIANS(E1250))+COS(RADIANS(G1259))*COS(RADIANS(E1250))*COS(RADIANS(AR1240))))</f>
        <v>0</v>
      </c>
    </row>
    <row r="1260" spans="2:44" x14ac:dyDescent="0.5">
      <c r="G1260">
        <v>-90</v>
      </c>
      <c r="I1260" t="e">
        <f>IF(DEGREES(ACOS(SIN(RADIANS(G1260))*SIN(RADIANS(E1250))+COS(RADIANS(G1260))*COS(RADIANS(E1250))*COS(RADIANS(I1240))))&gt;90,0,$F$4*$F$5/E1249^2*(SIN(RADIANS(G1260))*SIN(RADIANS(E1250))+COS(RADIANS(G1260))*COS(RADIANS(E1250))*COS(RADIANS(I1240))))</f>
        <v>#DIV/0!</v>
      </c>
      <c r="J1260" t="e">
        <f>IF(DEGREES(ACOS(SIN(RADIANS(G1260))*SIN(RADIANS(E1250))+COS(RADIANS(G1260))*COS(RADIANS(E1250))*COS(RADIANS(J1240))))&gt;90,0,$F$4*$F$5/E1249^2*(SIN(RADIANS(G1260))*SIN(RADIANS(E1250))+COS(RADIANS(G1260))*COS(RADIANS(E1250))*COS(RADIANS(J1240))))</f>
        <v>#DIV/0!</v>
      </c>
      <c r="K1260" t="e">
        <f>IF(DEGREES(ACOS(SIN(RADIANS(G1260))*SIN(RADIANS(E1250))+COS(RADIANS(G1260))*COS(RADIANS(E1250))*COS(RADIANS(K1240))))&gt;90,0,$F$4*$F$5/E1249^2*(SIN(RADIANS(G1260))*SIN(RADIANS(E1250))+COS(RADIANS(G1260))*COS(RADIANS(E1250))*COS(RADIANS(K1240))))</f>
        <v>#DIV/0!</v>
      </c>
      <c r="L1260" t="e">
        <f>IF(DEGREES(ACOS(SIN(RADIANS(G1260))*SIN(RADIANS(E1250))+COS(RADIANS(G1260))*COS(RADIANS(E1250))*COS(RADIANS(L1240))))&gt;90,0,$F$4*$F$5/E1249^2*(SIN(RADIANS(G1260))*SIN(RADIANS(E1250))+COS(RADIANS(G1260))*COS(RADIANS(E1250))*COS(RADIANS(L1240))))</f>
        <v>#DIV/0!</v>
      </c>
      <c r="M1260" t="e">
        <f>IF(DEGREES(ACOS(SIN(RADIANS(G1260))*SIN(RADIANS(E1250))+COS(RADIANS(G1260))*COS(RADIANS(E1250))*COS(RADIANS(M1240))))&gt;90,0,$F$4*$F$5/E1249^2*(SIN(RADIANS(G1260))*SIN(RADIANS(E1250))+COS(RADIANS(G1260))*COS(RADIANS(E1250))*COS(RADIANS(M1240))))</f>
        <v>#DIV/0!</v>
      </c>
      <c r="N1260" t="e">
        <f>IF(DEGREES(ACOS(SIN(RADIANS(G1260))*SIN(RADIANS(E1250))+COS(RADIANS(G1260))*COS(RADIANS(E1250))*COS(RADIANS(N1240))))&gt;90,0,$F$4*$F$5/E1249^2*(SIN(RADIANS(G1260))*SIN(RADIANS(E1250))+COS(RADIANS(G1260))*COS(RADIANS(E1250))*COS(RADIANS(N1240))))</f>
        <v>#DIV/0!</v>
      </c>
      <c r="O1260" t="e">
        <f>IF(DEGREES(ACOS(SIN(RADIANS(G1260))*SIN(RADIANS(E1250))+COS(RADIANS(G1260))*COS(RADIANS(E1250))*COS(RADIANS(O1240))))&gt;90,0,$F$4*$F$5/E1249^2*(SIN(RADIANS(G1260))*SIN(RADIANS(E1250))+COS(RADIANS(G1260))*COS(RADIANS(E1250))*COS(RADIANS(O1240))))</f>
        <v>#DIV/0!</v>
      </c>
      <c r="P1260" t="e">
        <f>IF(DEGREES(ACOS(SIN(RADIANS(G1260))*SIN(RADIANS(E1250))+COS(RADIANS(G1260))*COS(RADIANS(E1250))*COS(RADIANS(P1240))))&gt;90,0,$F$4*$F$5/E1249^2*(SIN(RADIANS(G1260))*SIN(RADIANS(E1250))+COS(RADIANS(G1260))*COS(RADIANS(E1250))*COS(RADIANS(P1240))))</f>
        <v>#DIV/0!</v>
      </c>
      <c r="Q1260" t="e">
        <f>IF(DEGREES(ACOS(SIN(RADIANS(G1260))*SIN(RADIANS(E1250))+COS(RADIANS(G1260))*COS(RADIANS(E1250))*COS(RADIANS(Q1240))))&gt;90,0,$F$4*$F$5/E1249^2*(SIN(RADIANS(G1260))*SIN(RADIANS(E1250))+COS(RADIANS(G1260))*COS(RADIANS(E1250))*COS(RADIANS(Q1240))))</f>
        <v>#DIV/0!</v>
      </c>
      <c r="R1260" t="e">
        <f>IF(DEGREES(ACOS(SIN(RADIANS(G1260))*SIN(RADIANS(E1250))+COS(RADIANS(G1260))*COS(RADIANS(E1250))*COS(RADIANS(R1240))))&gt;90,0,$F$4*$F$5/E1249^2*(SIN(RADIANS(G1260))*SIN(RADIANS(E1250))+COS(RADIANS(G1260))*COS(RADIANS(E1250))*COS(RADIANS(R1240))))</f>
        <v>#DIV/0!</v>
      </c>
      <c r="S1260" t="e">
        <f>IF(DEGREES(ACOS(SIN(RADIANS(G1260))*SIN(RADIANS(E1250))+COS(RADIANS(G1260))*COS(RADIANS(E1250))*COS(RADIANS(S1240))))&gt;90,0,$F$4*$F$5/E1249^2*(SIN(RADIANS(G1260))*SIN(RADIANS(E1250))+COS(RADIANS(G1260))*COS(RADIANS(E1250))*COS(RADIANS(S1240))))</f>
        <v>#DIV/0!</v>
      </c>
      <c r="T1260" t="e">
        <f>IF(DEGREES(ACOS(SIN(RADIANS(G1260))*SIN(RADIANS(E1250))+COS(RADIANS(G1260))*COS(RADIANS(E1250))*COS(RADIANS(T1240))))&gt;90,0,$F$4*$F$5/E1249^2*(SIN(RADIANS(G1260))*SIN(RADIANS(E1250))+COS(RADIANS(G1260))*COS(RADIANS(E1250))*COS(RADIANS(T1240))))</f>
        <v>#DIV/0!</v>
      </c>
      <c r="U1260" t="e">
        <f>IF(DEGREES(ACOS(SIN(RADIANS(G1260))*SIN(RADIANS(E1250))+COS(RADIANS(G1260))*COS(RADIANS(E1250))*COS(RADIANS(U1240))))&gt;90,0,$F$4*$F$5/E1249^2*(SIN(RADIANS(G1260))*SIN(RADIANS(E1250))+COS(RADIANS(G1260))*COS(RADIANS(E1250))*COS(RADIANS(U1240))))</f>
        <v>#DIV/0!</v>
      </c>
      <c r="V1260" t="e">
        <f>IF(DEGREES(ACOS(SIN(RADIANS(G1260))*SIN(RADIANS(E1250))+COS(RADIANS(G1260))*COS(RADIANS(E1250))*COS(RADIANS(V1240))))&gt;90,0,$F$4*$F$5/E1249^2*(SIN(RADIANS(G1260))*SIN(RADIANS(E1250))+COS(RADIANS(G1260))*COS(RADIANS(E1250))*COS(RADIANS(V1240))))</f>
        <v>#DIV/0!</v>
      </c>
      <c r="W1260" t="e">
        <f>IF(DEGREES(ACOS(SIN(RADIANS(G1260))*SIN(RADIANS(E1250))+COS(RADIANS(G1260))*COS(RADIANS(E1250))*COS(RADIANS(W1240))))&gt;90,0,$F$4*$F$5/E1249^2*(SIN(RADIANS(G1260))*SIN(RADIANS(E1250))+COS(RADIANS(G1260))*COS(RADIANS(E1250))*COS(RADIANS(W1240))))</f>
        <v>#DIV/0!</v>
      </c>
      <c r="X1260" t="e">
        <f>IF(DEGREES(ACOS(SIN(RADIANS(G1260))*SIN(RADIANS(E1250))+COS(RADIANS(G1260))*COS(RADIANS(E1250))*COS(RADIANS(X1240))))&gt;90,0,$F$4*$F$5/E1249^2*(SIN(RADIANS(G1260))*SIN(RADIANS(E1250))+COS(RADIANS(G1260))*COS(RADIANS(E1250))*COS(RADIANS(X1240))))</f>
        <v>#DIV/0!</v>
      </c>
      <c r="Y1260" t="e">
        <f>IF(DEGREES(ACOS(SIN(RADIANS(G1260))*SIN(RADIANS(E1250))+COS(RADIANS(G1260))*COS(RADIANS(E1250))*COS(RADIANS(Y1240))))&gt;90,0,$F$4*$F$5/E1249^2*(SIN(RADIANS(G1260))*SIN(RADIANS(E1250))+COS(RADIANS(G1260))*COS(RADIANS(E1250))*COS(RADIANS(Y1240))))</f>
        <v>#DIV/0!</v>
      </c>
      <c r="Z1260" t="e">
        <f>IF(DEGREES(ACOS(SIN(RADIANS(G1260))*SIN(RADIANS(E1250))+COS(RADIANS(G1260))*COS(RADIANS(E1250))*COS(RADIANS(Z1240))))&gt;90,0,$F$4*$F$5/E1249^2*(SIN(RADIANS(G1260))*SIN(RADIANS(E1250))+COS(RADIANS(G1260))*COS(RADIANS(E1250))*COS(RADIANS(Z1240))))</f>
        <v>#DIV/0!</v>
      </c>
      <c r="AA1260" t="e">
        <f>IF(DEGREES(ACOS(SIN(RADIANS(G1260))*SIN(RADIANS(E1250))+COS(RADIANS(G1260))*COS(RADIANS(E1250))*COS(RADIANS(AA1240))))&gt;90,0,$F$4*$F$5/E1249^2*(SIN(RADIANS(G1260))*SIN(RADIANS(E1250))+COS(RADIANS(G1260))*COS(RADIANS(E1250))*COS(RADIANS(AA1240))))</f>
        <v>#DIV/0!</v>
      </c>
      <c r="AB1260" t="e">
        <f>IF(DEGREES(ACOS(SIN(RADIANS(G1260))*SIN(RADIANS(E1250))+COS(RADIANS(G1260))*COS(RADIANS(E1250))*COS(RADIANS(AB1240))))&gt;90,0,$F$4*$F$5/E1249^2*(SIN(RADIANS(G1260))*SIN(RADIANS(E1250))+COS(RADIANS(G1260))*COS(RADIANS(E1250))*COS(RADIANS(AB1240))))</f>
        <v>#DIV/0!</v>
      </c>
      <c r="AC1260" t="e">
        <f>IF(DEGREES(ACOS(SIN(RADIANS(G1260))*SIN(RADIANS(E1250))+COS(RADIANS(G1260))*COS(RADIANS(E1250))*COS(RADIANS(AC1240))))&gt;90,0,$F$4*$F$5/E1249^2*(SIN(RADIANS(G1260))*SIN(RADIANS(E1250))+COS(RADIANS(G1260))*COS(RADIANS(E1250))*COS(RADIANS(AC1240))))</f>
        <v>#DIV/0!</v>
      </c>
      <c r="AD1260" t="e">
        <f>IF(DEGREES(ACOS(SIN(RADIANS(G1260))*SIN(RADIANS(E1250))+COS(RADIANS(G1260))*COS(RADIANS(E1250))*COS(RADIANS(AD1240))))&gt;90,0,$F$4*$F$5/E1249^2*(SIN(RADIANS(G1260))*SIN(RADIANS(E1250))+COS(RADIANS(G1260))*COS(RADIANS(E1250))*COS(RADIANS(AD1240))))</f>
        <v>#DIV/0!</v>
      </c>
      <c r="AE1260" t="e">
        <f>IF(DEGREES(ACOS(SIN(RADIANS(G1260))*SIN(RADIANS(E1250))+COS(RADIANS(G1260))*COS(RADIANS(E1250))*COS(RADIANS(AE1240))))&gt;90,0,$F$4*$F$5/E1249^2*(SIN(RADIANS(G1260))*SIN(RADIANS(E1250))+COS(RADIANS(G1260))*COS(RADIANS(E1250))*COS(RADIANS(AE1240))))</f>
        <v>#DIV/0!</v>
      </c>
      <c r="AF1260" t="e">
        <f>IF(DEGREES(ACOS(SIN(RADIANS(G1260))*SIN(RADIANS(E1250))+COS(RADIANS(G1260))*COS(RADIANS(E1250))*COS(RADIANS(AF1240))))&gt;90,0,$F$4*$F$5/E1249^2*(SIN(RADIANS(G1260))*SIN(RADIANS(E1250))+COS(RADIANS(G1260))*COS(RADIANS(E1250))*COS(RADIANS(AF1240))))</f>
        <v>#DIV/0!</v>
      </c>
      <c r="AG1260" t="e">
        <f>IF(DEGREES(ACOS(SIN(RADIANS(G1260))*SIN(RADIANS(E1250))+COS(RADIANS(G1260))*COS(RADIANS(E1250))*COS(RADIANS(AG1240))))&gt;90,0,$F$4*$F$5/E1249^2*(SIN(RADIANS(G1260))*SIN(RADIANS(E1250))+COS(RADIANS(G1260))*COS(RADIANS(E1250))*COS(RADIANS(AG1240))))</f>
        <v>#DIV/0!</v>
      </c>
      <c r="AH1260" t="e">
        <f>IF(DEGREES(ACOS(SIN(RADIANS(G1260))*SIN(RADIANS(E1250))+COS(RADIANS(G1260))*COS(RADIANS(E1250))*COS(RADIANS(AH1240))))&gt;90,0,$F$4*$F$5/E1249^2*(SIN(RADIANS(G1260))*SIN(RADIANS(E1250))+COS(RADIANS(G1260))*COS(RADIANS(E1250))*COS(RADIANS(AH1240))))</f>
        <v>#DIV/0!</v>
      </c>
      <c r="AI1260" t="e">
        <f>IF(DEGREES(ACOS(SIN(RADIANS(G1260))*SIN(RADIANS(E1250))+COS(RADIANS(G1260))*COS(RADIANS(E1250))*COS(RADIANS(AI1240))))&gt;90,0,$F$4*$F$5/E1249^2*(SIN(RADIANS(G1260))*SIN(RADIANS(E1250))+COS(RADIANS(G1260))*COS(RADIANS(E1250))*COS(RADIANS(AI1240))))</f>
        <v>#DIV/0!</v>
      </c>
      <c r="AJ1260" t="e">
        <f>IF(DEGREES(ACOS(SIN(RADIANS(G1260))*SIN(RADIANS(E1250))+COS(RADIANS(G1260))*COS(RADIANS(E1250))*COS(RADIANS(AJ1240))))&gt;90,0,$F$4*$F$5/E1249^2*(SIN(RADIANS(G1260))*SIN(RADIANS(E1250))+COS(RADIANS(G1260))*COS(RADIANS(E1250))*COS(RADIANS(AJ1240))))</f>
        <v>#DIV/0!</v>
      </c>
      <c r="AK1260" t="e">
        <f>IF(DEGREES(ACOS(SIN(RADIANS(G1260))*SIN(RADIANS(E1250))+COS(RADIANS(G1260))*COS(RADIANS(E1250))*COS(RADIANS(AK1240))))&gt;90,0,$F$4*$F$5/E1249^2*(SIN(RADIANS(G1260))*SIN(RADIANS(E1250))+COS(RADIANS(G1260))*COS(RADIANS(E1250))*COS(RADIANS(AK1240))))</f>
        <v>#DIV/0!</v>
      </c>
      <c r="AL1260" t="e">
        <f>IF(DEGREES(ACOS(SIN(RADIANS(G1260))*SIN(RADIANS(E1250))+COS(RADIANS(G1260))*COS(RADIANS(E1250))*COS(RADIANS(AL1240))))&gt;90,0,$F$4*$F$5/E1249^2*(SIN(RADIANS(G1260))*SIN(RADIANS(E1250))+COS(RADIANS(G1260))*COS(RADIANS(E1250))*COS(RADIANS(AL1240))))</f>
        <v>#DIV/0!</v>
      </c>
      <c r="AM1260" t="e">
        <f>IF(DEGREES(ACOS(SIN(RADIANS(G1260))*SIN(RADIANS(E1250))+COS(RADIANS(G1260))*COS(RADIANS(E1250))*COS(RADIANS(AM1240))))&gt;90,0,$F$4*$F$5/E1249^2*(SIN(RADIANS(G1260))*SIN(RADIANS(E1250))+COS(RADIANS(G1260))*COS(RADIANS(E1250))*COS(RADIANS(AM1240))))</f>
        <v>#DIV/0!</v>
      </c>
      <c r="AN1260" t="e">
        <f>IF(DEGREES(ACOS(SIN(RADIANS(G1260))*SIN(RADIANS(E1250))+COS(RADIANS(G1260))*COS(RADIANS(E1250))*COS(RADIANS(AN1240))))&gt;90,0,$F$4*$F$5/E1249^2*(SIN(RADIANS(G1260))*SIN(RADIANS(E1250))+COS(RADIANS(G1260))*COS(RADIANS(E1250))*COS(RADIANS(AN1240))))</f>
        <v>#DIV/0!</v>
      </c>
      <c r="AO1260" t="e">
        <f>IF(DEGREES(ACOS(SIN(RADIANS(G1260))*SIN(RADIANS(E1250))+COS(RADIANS(G1260))*COS(RADIANS(E1250))*COS(RADIANS(AO1240))))&gt;90,0,$F$4*$F$5/E1249^2*(SIN(RADIANS(G1260))*SIN(RADIANS(E1250))+COS(RADIANS(G1260))*COS(RADIANS(E1250))*COS(RADIANS(AO1240))))</f>
        <v>#DIV/0!</v>
      </c>
      <c r="AP1260" t="e">
        <f>IF(DEGREES(ACOS(SIN(RADIANS(G1260))*SIN(RADIANS(E1250))+COS(RADIANS(G1260))*COS(RADIANS(E1250))*COS(RADIANS(AP1240))))&gt;90,0,$F$4*$F$5/E1249^2*(SIN(RADIANS(G1260))*SIN(RADIANS(E1250))+COS(RADIANS(G1260))*COS(RADIANS(E1250))*COS(RADIANS(AP1240))))</f>
        <v>#DIV/0!</v>
      </c>
      <c r="AQ1260" t="e">
        <f>IF(DEGREES(ACOS(SIN(RADIANS(G1260))*SIN(RADIANS(E1250))+COS(RADIANS(G1260))*COS(RADIANS(E1250))*COS(RADIANS(AQ1240))))&gt;90,0,$F$4*$F$5/E1249^2*(SIN(RADIANS(G1260))*SIN(RADIANS(E1250))+COS(RADIANS(G1260))*COS(RADIANS(E1250))*COS(RADIANS(AQ1240))))</f>
        <v>#DIV/0!</v>
      </c>
      <c r="AR1260" t="e">
        <f>IF(DEGREES(ACOS(SIN(RADIANS(G1260))*SIN(RADIANS(E1250))+COS(RADIANS(G1260))*COS(RADIANS(E1250))*COS(RADIANS(AR1240))))&gt;90,0,$F$4*$F$5/E1249^2*(SIN(RADIANS(G1260))*SIN(RADIANS(E1250))+COS(RADIANS(G1260))*COS(RADIANS(E1250))*COS(RADIANS(AR1240))))</f>
        <v>#DIV/0!</v>
      </c>
    </row>
    <row r="1262" spans="2:44" x14ac:dyDescent="0.5">
      <c r="H1262" t="s">
        <v>769</v>
      </c>
      <c r="I1262">
        <v>180</v>
      </c>
      <c r="J1262">
        <v>170</v>
      </c>
      <c r="K1262">
        <v>160</v>
      </c>
      <c r="L1262">
        <v>150</v>
      </c>
      <c r="M1262">
        <v>140</v>
      </c>
      <c r="N1262">
        <v>130</v>
      </c>
      <c r="O1262">
        <v>120</v>
      </c>
      <c r="P1262">
        <v>110</v>
      </c>
      <c r="Q1262">
        <v>100</v>
      </c>
      <c r="R1262">
        <v>90</v>
      </c>
      <c r="S1262">
        <v>80</v>
      </c>
      <c r="T1262">
        <v>70</v>
      </c>
      <c r="U1262">
        <v>60</v>
      </c>
      <c r="V1262">
        <v>50</v>
      </c>
      <c r="W1262">
        <v>40</v>
      </c>
      <c r="X1262">
        <v>30</v>
      </c>
      <c r="Y1262">
        <v>20</v>
      </c>
      <c r="Z1262">
        <v>10</v>
      </c>
      <c r="AA1262">
        <v>0</v>
      </c>
      <c r="AB1262">
        <v>-10</v>
      </c>
      <c r="AC1262">
        <v>-20</v>
      </c>
      <c r="AD1262">
        <v>-30</v>
      </c>
      <c r="AE1262">
        <v>-40</v>
      </c>
      <c r="AF1262">
        <v>-50</v>
      </c>
      <c r="AG1262">
        <v>-60</v>
      </c>
      <c r="AH1262">
        <v>-70</v>
      </c>
      <c r="AI1262">
        <v>-80</v>
      </c>
      <c r="AJ1262">
        <v>-90</v>
      </c>
      <c r="AK1262">
        <v>-100</v>
      </c>
      <c r="AL1262">
        <v>-110</v>
      </c>
      <c r="AM1262">
        <v>-120</v>
      </c>
      <c r="AN1262">
        <v>-130</v>
      </c>
      <c r="AO1262">
        <v>-140</v>
      </c>
      <c r="AP1262">
        <v>-150</v>
      </c>
      <c r="AQ1262">
        <v>-160</v>
      </c>
      <c r="AR1262">
        <v>-170</v>
      </c>
    </row>
    <row r="1263" spans="2:44" x14ac:dyDescent="0.5">
      <c r="H1263" t="s">
        <v>779</v>
      </c>
      <c r="I1263">
        <f>IF(ABS(I1262-E1275)&gt;180,IF(ABS(I1262-E1275)&gt;360,ABS(I1262-E1275)-360,360-ABS(I1262-E1275)),ABS(I1262-E1275))</f>
        <v>180</v>
      </c>
      <c r="J1263">
        <f>IF(ABS(J1262-E1275)&gt;180,IF(ABS(J1262-E1275)&gt;360,ABS(J1262-E1275)-360,360-ABS(J1262-E1275)),ABS(J1262-E1275))</f>
        <v>170</v>
      </c>
      <c r="K1263">
        <f>IF(ABS(K1262-E1275)&gt;180,IF(ABS(K1262-E1275)&gt;360,ABS(K1262-E1275)-360,360-ABS(K1262-E1275)),ABS(K1262-E1275))</f>
        <v>160</v>
      </c>
      <c r="L1263">
        <f>IF(ABS(L1262-E1275)&gt;180,IF(ABS(L1262-E1275)&gt;360,ABS(L1262-E1275)-360,360-ABS(L1262-E1275)),ABS(L1262-E1275))</f>
        <v>150</v>
      </c>
      <c r="M1263">
        <f>IF(ABS(M1262-E1275)&gt;180,IF(ABS(M1262-E1275)&gt;360,ABS(M1262-E1275)-360,360-ABS(M1262-E1275)),ABS(M1262-E1275))</f>
        <v>140</v>
      </c>
      <c r="N1263">
        <f>IF(ABS(N1262-E1275)&gt;180,IF(ABS(N1262-E1275)&gt;360,ABS(N1262-E1275)-360,360-ABS(N1262-E1275)),ABS(N1262-E1275))</f>
        <v>130</v>
      </c>
      <c r="O1263">
        <f>IF(ABS(O1262-E1275)&gt;180,IF(ABS(O1262-E1275)&gt;360,ABS(O1262-E1275)-360,360-ABS(O1262-E1275)),ABS(O1262-E1275))</f>
        <v>120</v>
      </c>
      <c r="P1263">
        <f>IF(ABS(P1262-E1275)&gt;180,IF(ABS(P1262-E1275)&gt;360,ABS(P1262-E1275)-360,360-ABS(P1262-E1275)),ABS(P1262-E1275))</f>
        <v>110</v>
      </c>
      <c r="Q1263">
        <f>IF(ABS(Q1262-E1275)&gt;180,IF(ABS(Q1262-E1275)&gt;360,ABS(Q1262-E1275)-360,360-ABS(Q1262-E1275)),ABS(Q1262-E1275))</f>
        <v>100</v>
      </c>
      <c r="R1263">
        <f>IF(ABS(R1262-E1275)&gt;180,IF(ABS(R1262-E1275)&gt;360,ABS(R1262-E1275)-360,360-ABS(R1262-E1275)),ABS(R1262-E1275))</f>
        <v>90</v>
      </c>
      <c r="S1263">
        <f>IF(ABS(S1262-E1275)&gt;180,IF(ABS(S1262-E1275)&gt;360,ABS(S1262-E1275)-360,360-ABS(S1262-E1275)),ABS(S1262-E1275))</f>
        <v>80</v>
      </c>
      <c r="T1263">
        <f>IF(ABS(T1262-E1275)&gt;180,IF(ABS(T1262-E1275)&gt;360,ABS(T1262-E1275)-360,360-ABS(T1262-E1275)),ABS(T1262-E1275))</f>
        <v>70</v>
      </c>
      <c r="U1263">
        <f>IF(ABS(U1262-E1275)&gt;180,IF(ABS(U1262-E1275)&gt;360,ABS(U1262-E1275)-360,360-ABS(U1262-E1275)),ABS(U1262-E1275))</f>
        <v>60</v>
      </c>
      <c r="V1263">
        <f>IF(ABS(V1262-E1275)&gt;180,IF(ABS(V1262-E1275)&gt;360,ABS(V1262-E1275)-360,360-ABS(V1262-E1275)),ABS(V1262-E1275))</f>
        <v>50</v>
      </c>
      <c r="W1263">
        <f>IF(ABS(W1262-E1275)&gt;180,IF(ABS(W1262-E1275)&gt;360,ABS(W1262-E1275)-360,360-ABS(W1262-E1275)),ABS(W1262-E1275))</f>
        <v>40</v>
      </c>
      <c r="X1263">
        <f>IF(ABS(X1262-E1275)&gt;180,IF(ABS(X1262-E1275)&gt;360,ABS(X1262-E1275)-360,360-ABS(X1262-E1275)),ABS(X1262-E1275))</f>
        <v>30</v>
      </c>
      <c r="Y1263">
        <f>IF(ABS(Y1262-E1275)&gt;180,IF(ABS(Y1262-E1275)&gt;360,ABS(Y1262-E1275)-360,360-ABS(Y1262-E1275)),ABS(Y1262-E1275))</f>
        <v>20</v>
      </c>
      <c r="Z1263">
        <f>IF(ABS(Z1262-E1275)&gt;180,IF(ABS(Z1262-E1275)&gt;360,ABS(Z1262-E1275)-360,360-ABS(Z1262-E1275)),ABS(Z1262-E1275))</f>
        <v>10</v>
      </c>
      <c r="AA1263">
        <f>IF(ABS(AA1262-E1275)&gt;180,IF(ABS(AA1262-E1275)&gt;360,ABS(AA1262-E1275)-360,360-ABS(AA1262-E1275)),ABS(AA1262-E1275))</f>
        <v>0</v>
      </c>
      <c r="AB1263">
        <f>IF(ABS(AB1262-E1275)&gt;180,IF(ABS(AB1262-E1275)&gt;360,ABS(AB1262-E1275)-360,360-ABS(AB1262-E1275)),ABS(AB1262-E1275))</f>
        <v>10</v>
      </c>
      <c r="AC1263">
        <f>IF(ABS(AC1262-E1275)&gt;180,IF(ABS(AC1262-E1275)&gt;360,ABS(AC1262-E1275)-360,360-ABS(AC1262-E1275)),ABS(AC1262-E1275))</f>
        <v>20</v>
      </c>
      <c r="AD1263">
        <f>IF(ABS(AD1262-E1275)&gt;180,IF(ABS(AD1262-E1275)&gt;360,ABS(AD1262-E1275)-360,360-ABS(AD1262-E1275)),ABS(AD1262-E1275))</f>
        <v>30</v>
      </c>
      <c r="AE1263">
        <f>IF(ABS(AE1262-E1275)&gt;180,IF(ABS(AE1262-E1275)&gt;360,ABS(AE1262-E1275)-360,360-ABS(AE1262-E1275)),ABS(AE1262-E1275))</f>
        <v>40</v>
      </c>
      <c r="AF1263">
        <f>IF(ABS(AF1262-E1275)&gt;180,IF(ABS(AF1262-E1275)&gt;360,ABS(AF1262-E1275)-360,360-ABS(AF1262-E1275)),ABS(AF1262-E1275))</f>
        <v>50</v>
      </c>
      <c r="AG1263">
        <f>IF(ABS(AG1262-E1275)&gt;180,IF(ABS(AG1262-E1275)&gt;360,ABS(AG1262-E1275)-360,360-ABS(AG1262-E1275)),ABS(AG1262-E1275))</f>
        <v>60</v>
      </c>
      <c r="AH1263">
        <f>IF(ABS(AH1262-E1275)&gt;180,IF(ABS(AH1262-E1275)&gt;360,ABS(AH1262-E1275)-360,360-ABS(AH1262-E1275)),ABS(AH1262-E1275))</f>
        <v>70</v>
      </c>
      <c r="AI1263">
        <f>IF(ABS(AI1262-E1275)&gt;180,IF(ABS(AI1262-E1275)&gt;360,ABS(AI1262-E1275)-360,360-ABS(AI1262-E1275)),ABS(AI1262-E1275))</f>
        <v>80</v>
      </c>
      <c r="AJ1263">
        <f>IF(ABS(AJ1262-E1275)&gt;180,IF(ABS(AJ1262-E1275)&gt;360,ABS(AJ1262-E1275)-360,360-ABS(AJ1262-E1275)),ABS(AJ1262-E1275))</f>
        <v>90</v>
      </c>
      <c r="AK1263">
        <f>IF(ABS(AK1262-E1275)&gt;180,IF(ABS(AK1262-E1275)&gt;360,ABS(AK1262-E1275)-360,360-ABS(AK1262-E1275)),ABS(AK1262-E1275))</f>
        <v>100</v>
      </c>
      <c r="AL1263">
        <f>IF(ABS(AL1262-E1275)&gt;180,IF(ABS(AL1262-E1275)&gt;360,ABS(AL1262-E1275)-360,360-ABS(AL1262-E1275)),ABS(AL1262-E1275))</f>
        <v>110</v>
      </c>
      <c r="AM1263">
        <f>IF(ABS(AM1262-E1275)&gt;180,IF(ABS(AM1262-E1275)&gt;360,ABS(AM1262-E1275)-360,360-ABS(AM1262-E1275)),ABS(AM1262-E1275))</f>
        <v>120</v>
      </c>
      <c r="AN1263">
        <f>IF(ABS(AN1262-E1275)&gt;180,IF(ABS(AN1262-E1275)&gt;360,ABS(AN1262-E1275)-360,360-ABS(AN1262-E1275)),ABS(AN1262-E1275))</f>
        <v>130</v>
      </c>
      <c r="AO1263">
        <f>IF(ABS(AO1262-E1275)&gt;180,IF(ABS(AO1262-E1275)&gt;360,ABS(AO1262-E1275)-360,360-ABS(AO1262-E1275)),ABS(AO1262-E1275))</f>
        <v>140</v>
      </c>
      <c r="AP1263">
        <f>IF(ABS(AP1262-E1275)&gt;180,IF(ABS(AP1262-E1275)&gt;360,ABS(AP1262-E1275)-360,360-ABS(AP1262-E1275)),ABS(AP1262-E1275))</f>
        <v>150</v>
      </c>
      <c r="AQ1263">
        <f>IF(ABS(AQ1262-E1275)&gt;180,IF(ABS(AQ1262-E1275)&gt;360,ABS(AQ1262-E1275)-360,360-ABS(AQ1262-E1275)),ABS(AQ1262-E1275))</f>
        <v>160</v>
      </c>
      <c r="AR1263">
        <f>IF(ABS(AR1262-E1275)&gt;180,IF(ABS(AR1262-E1275)&gt;360,ABS(AR1262-E1275)-360,360-ABS(AR1262-E1275)),ABS(AR1262-E1275))</f>
        <v>170</v>
      </c>
    </row>
    <row r="1264" spans="2:44" x14ac:dyDescent="0.5">
      <c r="G1264" t="s">
        <v>734</v>
      </c>
    </row>
    <row r="1265" spans="2:44" x14ac:dyDescent="0.5">
      <c r="B1265" t="s">
        <v>788</v>
      </c>
      <c r="E1265">
        <v>530</v>
      </c>
      <c r="G1265">
        <v>90</v>
      </c>
      <c r="I1265" t="e">
        <f>IF(DEGREES(ACOS(SIN(RADIANS(G1265))*SIN(RADIANS(E1273))+COS(RADIANS(G1265))*COS(RADIANS(E1273))*COS(RADIANS(I1263))))&gt;90,0,$F$4*$F$5/E1272^2*(SIN(RADIANS(G1265))*SIN(RADIANS(E1273))+COS(RADIANS(G1265))*COS(RADIANS(E1273))*COS(RADIANS(I1263))))</f>
        <v>#DIV/0!</v>
      </c>
      <c r="J1265" t="e">
        <f>IF(DEGREES(ACOS(SIN(RADIANS(G1265))*SIN(RADIANS(E1273))+COS(RADIANS(G1265))*COS(RADIANS(E1273))*COS(RADIANS(J1263))))&gt;90,0,$F$4*$F$5/E1272^2*(SIN(RADIANS(G1265))*SIN(RADIANS(E1273))+COS(RADIANS(G1265))*COS(RADIANS(E1273))*COS(RADIANS(J1263))))</f>
        <v>#DIV/0!</v>
      </c>
      <c r="K1265" t="e">
        <f>IF(DEGREES(ACOS(SIN(RADIANS(G1265))*SIN(RADIANS(E1273))+COS(RADIANS(G1265))*COS(RADIANS(E1273))*COS(RADIANS(K1263))))&gt;90,0,$F$4*$F$5/E1272^2*(SIN(RADIANS(G1265))*SIN(RADIANS(E1273))+COS(RADIANS(G1265))*COS(RADIANS(E1273))*COS(RADIANS(K1263))))</f>
        <v>#DIV/0!</v>
      </c>
      <c r="L1265" t="e">
        <f>IF(DEGREES(ACOS(SIN(RADIANS(G1265))*SIN(RADIANS(E1273))+COS(RADIANS(G1265))*COS(RADIANS(E1273))*COS(RADIANS(L1263))))&gt;90,0,$F$4*$F$5/E1272^2*(SIN(RADIANS(G1265))*SIN(RADIANS(E1273))+COS(RADIANS(G1265))*COS(RADIANS(E1273))*COS(RADIANS(L1263))))</f>
        <v>#DIV/0!</v>
      </c>
      <c r="M1265" t="e">
        <f>IF(DEGREES(ACOS(SIN(RADIANS(G1265))*SIN(RADIANS(E1273))+COS(RADIANS(G1265))*COS(RADIANS(E1273))*COS(RADIANS(M1263))))&gt;90,0,$F$4*$F$5/E1272^2*(SIN(RADIANS(G1265))*SIN(RADIANS(E1273))+COS(RADIANS(G1265))*COS(RADIANS(E1273))*COS(RADIANS(M1263))))</f>
        <v>#DIV/0!</v>
      </c>
      <c r="N1265" t="e">
        <f>IF(DEGREES(ACOS(SIN(RADIANS(G1265))*SIN(RADIANS(E1273))+COS(RADIANS(G1265))*COS(RADIANS(E1273))*COS(RADIANS(N1263))))&gt;90,0,$F$4*$F$5/E1272^2*(SIN(RADIANS(G1265))*SIN(RADIANS(E1273))+COS(RADIANS(G1265))*COS(RADIANS(E1273))*COS(RADIANS(N1263))))</f>
        <v>#DIV/0!</v>
      </c>
      <c r="O1265" t="e">
        <f>IF(DEGREES(ACOS(SIN(RADIANS(G1265))*SIN(RADIANS(E1273))+COS(RADIANS(G1265))*COS(RADIANS(E1273))*COS(RADIANS(O1263))))&gt;90,0,$F$4*$F$5/E1272^2*(SIN(RADIANS(G1265))*SIN(RADIANS(E1273))+COS(RADIANS(G1265))*COS(RADIANS(E1273))*COS(RADIANS(O1263))))</f>
        <v>#DIV/0!</v>
      </c>
      <c r="P1265" t="e">
        <f>IF(DEGREES(ACOS(SIN(RADIANS(G1265))*SIN(RADIANS(E1273))+COS(RADIANS(G1265))*COS(RADIANS(E1273))*COS(RADIANS(P1263))))&gt;90,0,$F$4*$F$5/E1272^2*(SIN(RADIANS(G1265))*SIN(RADIANS(E1273))+COS(RADIANS(G1265))*COS(RADIANS(E1273))*COS(RADIANS(P1263))))</f>
        <v>#DIV/0!</v>
      </c>
      <c r="Q1265" t="e">
        <f>IF(DEGREES(ACOS(SIN(RADIANS(G1265))*SIN(RADIANS(E1273))+COS(RADIANS(G1265))*COS(RADIANS(E1273))*COS(RADIANS(Q1263))))&gt;90,0,$F$4*$F$5/E1272^2*(SIN(RADIANS(G1265))*SIN(RADIANS(E1273))+COS(RADIANS(G1265))*COS(RADIANS(E1273))*COS(RADIANS(Q1263))))</f>
        <v>#DIV/0!</v>
      </c>
      <c r="R1265" t="e">
        <f>IF(DEGREES(ACOS(SIN(RADIANS(G1265))*SIN(RADIANS(E1273))+COS(RADIANS(G1265))*COS(RADIANS(E1273))*COS(RADIANS(R1263))))&gt;90,0,$F$4*$F$5/E1272^2*(SIN(RADIANS(G1265))*SIN(RADIANS(E1273))+COS(RADIANS(G1265))*COS(RADIANS(E1273))*COS(RADIANS(R1263))))</f>
        <v>#DIV/0!</v>
      </c>
      <c r="S1265" t="e">
        <f>IF(DEGREES(ACOS(SIN(RADIANS(G1265))*SIN(RADIANS(E1273))+COS(RADIANS(G1265))*COS(RADIANS(E1273))*COS(RADIANS(S1263))))&gt;90,0,$F$4*$F$5/E1272^2*(SIN(RADIANS(G1265))*SIN(RADIANS(E1273))+COS(RADIANS(G1265))*COS(RADIANS(E1273))*COS(RADIANS(S1263))))</f>
        <v>#DIV/0!</v>
      </c>
      <c r="T1265" t="e">
        <f>IF(DEGREES(ACOS(SIN(RADIANS(G1265))*SIN(RADIANS(E1273))+COS(RADIANS(G1265))*COS(RADIANS(E1273))*COS(RADIANS(T1263))))&gt;90,0,$F$4*$F$5/E1272^2*(SIN(RADIANS(G1265))*SIN(RADIANS(E1273))+COS(RADIANS(G1265))*COS(RADIANS(E1273))*COS(RADIANS(T1263))))</f>
        <v>#DIV/0!</v>
      </c>
      <c r="U1265" t="e">
        <f>IF(DEGREES(ACOS(SIN(RADIANS(G1265))*SIN(RADIANS(E1273))+COS(RADIANS(G1265))*COS(RADIANS(E1273))*COS(RADIANS(U1263))))&gt;90,0,$F$4*$F$5/E1272^2*(SIN(RADIANS(G1265))*SIN(RADIANS(E1273))+COS(RADIANS(G1265))*COS(RADIANS(E1273))*COS(RADIANS(U1263))))</f>
        <v>#DIV/0!</v>
      </c>
      <c r="V1265" t="e">
        <f>IF(DEGREES(ACOS(SIN(RADIANS(G1265))*SIN(RADIANS(E1273))+COS(RADIANS(G1265))*COS(RADIANS(E1273))*COS(RADIANS(V1263))))&gt;90,0,$F$4*$F$5/E1272^2*(SIN(RADIANS(G1265))*SIN(RADIANS(E1273))+COS(RADIANS(G1265))*COS(RADIANS(E1273))*COS(RADIANS(V1263))))</f>
        <v>#DIV/0!</v>
      </c>
      <c r="W1265" t="e">
        <f>IF(DEGREES(ACOS(SIN(RADIANS(G1265))*SIN(RADIANS(E1273))+COS(RADIANS(G1265))*COS(RADIANS(E1273))*COS(RADIANS(W1263))))&gt;90,0,$F$4*$F$5/E1272^2*(SIN(RADIANS(G1265))*SIN(RADIANS(E1273))+COS(RADIANS(G1265))*COS(RADIANS(E1273))*COS(RADIANS(W1263))))</f>
        <v>#DIV/0!</v>
      </c>
      <c r="X1265" t="e">
        <f>IF(DEGREES(ACOS(SIN(RADIANS(G1265))*SIN(RADIANS(E1273))+COS(RADIANS(G1265))*COS(RADIANS(E1273))*COS(RADIANS(X1263))))&gt;90,0,$F$4*$F$5/E1272^2*(SIN(RADIANS(G1265))*SIN(RADIANS(E1273))+COS(RADIANS(G1265))*COS(RADIANS(E1273))*COS(RADIANS(X1263))))</f>
        <v>#DIV/0!</v>
      </c>
      <c r="Y1265" t="e">
        <f>IF(DEGREES(ACOS(SIN(RADIANS(G1265))*SIN(RADIANS(E1273))+COS(RADIANS(G1265))*COS(RADIANS(E1273))*COS(RADIANS(Y1263))))&gt;90,0,$F$4*$F$5/E1272^2*(SIN(RADIANS(G1265))*SIN(RADIANS(E1273))+COS(RADIANS(G1265))*COS(RADIANS(E1273))*COS(RADIANS(Y1263))))</f>
        <v>#DIV/0!</v>
      </c>
      <c r="Z1265" t="e">
        <f>IF(DEGREES(ACOS(SIN(RADIANS(G1265))*SIN(RADIANS(E1273))+COS(RADIANS(G1265))*COS(RADIANS(E1273))*COS(RADIANS(Z1263))))&gt;90,0,$F$4*$F$5/E1272^2*(SIN(RADIANS(G1265))*SIN(RADIANS(E1273))+COS(RADIANS(G1265))*COS(RADIANS(E1273))*COS(RADIANS(Z1263))))</f>
        <v>#DIV/0!</v>
      </c>
      <c r="AA1265" t="e">
        <f>IF(DEGREES(ACOS(SIN(RADIANS(G1265))*SIN(RADIANS(E1273))+COS(RADIANS(G1265))*COS(RADIANS(E1273))*COS(RADIANS(AA1263))))&gt;90,0,$F$4*$F$5/E1272^2*(SIN(RADIANS(G1265))*SIN(RADIANS(E1273))+COS(RADIANS(G1265))*COS(RADIANS(E1273))*COS(RADIANS(AA1263))))</f>
        <v>#DIV/0!</v>
      </c>
      <c r="AB1265" t="e">
        <f>IF(DEGREES(ACOS(SIN(RADIANS(G1265))*SIN(RADIANS(E1273))+COS(RADIANS(G1265))*COS(RADIANS(E1273))*COS(RADIANS(AB1263))))&gt;90,0,$F$4*$F$5/E1272^2*(SIN(RADIANS(G1265))*SIN(RADIANS(E1273))+COS(RADIANS(G1265))*COS(RADIANS(E1273))*COS(RADIANS(AB1263))))</f>
        <v>#DIV/0!</v>
      </c>
      <c r="AC1265" t="e">
        <f>IF(DEGREES(ACOS(SIN(RADIANS(G1265))*SIN(RADIANS(E1273))+COS(RADIANS(G1265))*COS(RADIANS(E1273))*COS(RADIANS(AC1263))))&gt;90,0,$F$4*$F$5/E1272^2*(SIN(RADIANS(G1265))*SIN(RADIANS(E1273))+COS(RADIANS(G1265))*COS(RADIANS(E1273))*COS(RADIANS(AC1263))))</f>
        <v>#DIV/0!</v>
      </c>
      <c r="AD1265" t="e">
        <f>IF(DEGREES(ACOS(SIN(RADIANS(G1265))*SIN(RADIANS(E1273))+COS(RADIANS(G1265))*COS(RADIANS(E1273))*COS(RADIANS(AD1263))))&gt;90,0,$F$4*$F$5/E1272^2*(SIN(RADIANS(G1265))*SIN(RADIANS(E1273))+COS(RADIANS(G1265))*COS(RADIANS(E1273))*COS(RADIANS(AD1263))))</f>
        <v>#DIV/0!</v>
      </c>
      <c r="AE1265" t="e">
        <f>IF(DEGREES(ACOS(SIN(RADIANS(G1265))*SIN(RADIANS(E1273))+COS(RADIANS(G1265))*COS(RADIANS(E1273))*COS(RADIANS(AE1263))))&gt;90,0,$F$4*$F$5/E1272^2*(SIN(RADIANS(G1265))*SIN(RADIANS(E1273))+COS(RADIANS(G1265))*COS(RADIANS(E1273))*COS(RADIANS(AE1263))))</f>
        <v>#DIV/0!</v>
      </c>
      <c r="AF1265" t="e">
        <f>IF(DEGREES(ACOS(SIN(RADIANS(G1265))*SIN(RADIANS(E1273))+COS(RADIANS(G1265))*COS(RADIANS(E1273))*COS(RADIANS(AF1263))))&gt;90,0,$F$4*$F$5/E1272^2*(SIN(RADIANS(G1265))*SIN(RADIANS(E1273))+COS(RADIANS(G1265))*COS(RADIANS(E1273))*COS(RADIANS(AF1263))))</f>
        <v>#DIV/0!</v>
      </c>
      <c r="AG1265" t="e">
        <f>IF(DEGREES(ACOS(SIN(RADIANS(G1265))*SIN(RADIANS(E1273))+COS(RADIANS(G1265))*COS(RADIANS(E1273))*COS(RADIANS(AG1263))))&gt;90,0,$F$4*$F$5/E1272^2*(SIN(RADIANS(G1265))*SIN(RADIANS(E1273))+COS(RADIANS(G1265))*COS(RADIANS(E1273))*COS(RADIANS(AG1263))))</f>
        <v>#DIV/0!</v>
      </c>
      <c r="AH1265" t="e">
        <f>IF(DEGREES(ACOS(SIN(RADIANS(G1265))*SIN(RADIANS(E1273))+COS(RADIANS(G1265))*COS(RADIANS(E1273))*COS(RADIANS(AH1263))))&gt;90,0,$F$4*$F$5/E1272^2*(SIN(RADIANS(G1265))*SIN(RADIANS(E1273))+COS(RADIANS(G1265))*COS(RADIANS(E1273))*COS(RADIANS(AH1263))))</f>
        <v>#DIV/0!</v>
      </c>
      <c r="AI1265" t="e">
        <f>IF(DEGREES(ACOS(SIN(RADIANS(G1265))*SIN(RADIANS(E1273))+COS(RADIANS(G1265))*COS(RADIANS(E1273))*COS(RADIANS(AI1263))))&gt;90,0,$F$4*$F$5/E1272^2*(SIN(RADIANS(G1265))*SIN(RADIANS(E1273))+COS(RADIANS(G1265))*COS(RADIANS(E1273))*COS(RADIANS(AI1263))))</f>
        <v>#DIV/0!</v>
      </c>
      <c r="AJ1265" t="e">
        <f>IF(DEGREES(ACOS(SIN(RADIANS(G1265))*SIN(RADIANS(E1273))+COS(RADIANS(G1265))*COS(RADIANS(E1273))*COS(RADIANS(AJ1263))))&gt;90,0,$F$4*$F$5/E1272^2*(SIN(RADIANS(G1265))*SIN(RADIANS(E1273))+COS(RADIANS(G1265))*COS(RADIANS(E1273))*COS(RADIANS(AJ1263))))</f>
        <v>#DIV/0!</v>
      </c>
      <c r="AK1265" t="e">
        <f>IF(DEGREES(ACOS(SIN(RADIANS(G1265))*SIN(RADIANS(E1273))+COS(RADIANS(G1265))*COS(RADIANS(E1273))*COS(RADIANS(AK1263))))&gt;90,0,$F$4*$F$5/E1272^2*(SIN(RADIANS(G1265))*SIN(RADIANS(E1273))+COS(RADIANS(G1265))*COS(RADIANS(E1273))*COS(RADIANS(AK1263))))</f>
        <v>#DIV/0!</v>
      </c>
      <c r="AL1265" t="e">
        <f>IF(DEGREES(ACOS(SIN(RADIANS(G1265))*SIN(RADIANS(E1273))+COS(RADIANS(G1265))*COS(RADIANS(E1273))*COS(RADIANS(AL1263))))&gt;90,0,$F$4*$F$5/E1272^2*(SIN(RADIANS(G1265))*SIN(RADIANS(E1273))+COS(RADIANS(G1265))*COS(RADIANS(E1273))*COS(RADIANS(AL1263))))</f>
        <v>#DIV/0!</v>
      </c>
      <c r="AM1265" t="e">
        <f>IF(DEGREES(ACOS(SIN(RADIANS(G1265))*SIN(RADIANS(E1273))+COS(RADIANS(G1265))*COS(RADIANS(E1273))*COS(RADIANS(AM1263))))&gt;90,0,$F$4*$F$5/E1272^2*(SIN(RADIANS(G1265))*SIN(RADIANS(E1273))+COS(RADIANS(G1265))*COS(RADIANS(E1273))*COS(RADIANS(AM1263))))</f>
        <v>#DIV/0!</v>
      </c>
      <c r="AN1265" t="e">
        <f>IF(DEGREES(ACOS(SIN(RADIANS(G1265))*SIN(RADIANS(E1273))+COS(RADIANS(G1265))*COS(RADIANS(E1273))*COS(RADIANS(AN1263))))&gt;90,0,$F$4*$F$5/E1272^2*(SIN(RADIANS(G1265))*SIN(RADIANS(E1273))+COS(RADIANS(G1265))*COS(RADIANS(E1273))*COS(RADIANS(AN1263))))</f>
        <v>#DIV/0!</v>
      </c>
      <c r="AO1265" t="e">
        <f>IF(DEGREES(ACOS(SIN(RADIANS(G1265))*SIN(RADIANS(E1273))+COS(RADIANS(G1265))*COS(RADIANS(E1273))*COS(RADIANS(AO1263))))&gt;90,0,$F$4*$F$5/E1272^2*(SIN(RADIANS(G1265))*SIN(RADIANS(E1273))+COS(RADIANS(G1265))*COS(RADIANS(E1273))*COS(RADIANS(AO1263))))</f>
        <v>#DIV/0!</v>
      </c>
      <c r="AP1265" t="e">
        <f>IF(DEGREES(ACOS(SIN(RADIANS(G1265))*SIN(RADIANS(E1273))+COS(RADIANS(G1265))*COS(RADIANS(E1273))*COS(RADIANS(AP1263))))&gt;90,0,$F$4*$F$5/E1272^2*(SIN(RADIANS(G1265))*SIN(RADIANS(E1273))+COS(RADIANS(G1265))*COS(RADIANS(E1273))*COS(RADIANS(AP1263))))</f>
        <v>#DIV/0!</v>
      </c>
      <c r="AQ1265" t="e">
        <f>IF(DEGREES(ACOS(SIN(RADIANS(G1265))*SIN(RADIANS(E1273))+COS(RADIANS(G1265))*COS(RADIANS(E1273))*COS(RADIANS(AQ1263))))&gt;90,0,$F$4*$F$5/E1272^2*(SIN(RADIANS(G1265))*SIN(RADIANS(E1273))+COS(RADIANS(G1265))*COS(RADIANS(E1273))*COS(RADIANS(AQ1263))))</f>
        <v>#DIV/0!</v>
      </c>
      <c r="AR1265" t="e">
        <f>IF(DEGREES(ACOS(SIN(RADIANS(G1265))*SIN(RADIANS(E1273))+COS(RADIANS(G1265))*COS(RADIANS(E1273))*COS(RADIANS(AR1263))))&gt;90,0,$F$4*$F$5/E1272^2*(SIN(RADIANS(G1265))*SIN(RADIANS(E1273))+COS(RADIANS(G1265))*COS(RADIANS(E1273))*COS(RADIANS(AR1263))))</f>
        <v>#DIV/0!</v>
      </c>
    </row>
    <row r="1266" spans="2:44" x14ac:dyDescent="0.5">
      <c r="B1266" t="s">
        <v>726</v>
      </c>
      <c r="E1266" cm="1">
        <f t="array" ref="E1266">INDEX($D$1751:$AM$1751,0,MATCH(E1265-IF(E1265&lt;360,0,360),$D$1700:$AM$1700,0))+IF(E1265&gt;350,360,0)</f>
        <v>530</v>
      </c>
      <c r="G1266">
        <v>80</v>
      </c>
      <c r="I1266">
        <f>IF(DEGREES(ACOS(SIN(RADIANS(G1266))*SIN(RADIANS(E1273))+COS(RADIANS(G1266))*COS(RADIANS(E1273))*COS(RADIANS(I1263))))&gt;90,0,$F$4*$F$5/E1272^2*(SIN(RADIANS(G1266))*SIN(RADIANS(E1273))+COS(RADIANS(G1266))*COS(RADIANS(E1273))*COS(RADIANS(I1263))))</f>
        <v>0</v>
      </c>
      <c r="J1266">
        <f>IF(DEGREES(ACOS(SIN(RADIANS(G1266))*SIN(RADIANS(E1273))+COS(RADIANS(G1266))*COS(RADIANS(E1273))*COS(RADIANS(J1263))))&gt;90,0,$F$4*$F$5/E1272^2*(SIN(RADIANS(G1266))*SIN(RADIANS(E1273))+COS(RADIANS(G1266))*COS(RADIANS(E1273))*COS(RADIANS(J1263))))</f>
        <v>0</v>
      </c>
      <c r="K1266">
        <f>IF(DEGREES(ACOS(SIN(RADIANS(G1266))*SIN(RADIANS(E1273))+COS(RADIANS(G1266))*COS(RADIANS(E1273))*COS(RADIANS(K1263))))&gt;90,0,$F$4*$F$5/E1272^2*(SIN(RADIANS(G1266))*SIN(RADIANS(E1273))+COS(RADIANS(G1266))*COS(RADIANS(E1273))*COS(RADIANS(K1263))))</f>
        <v>0</v>
      </c>
      <c r="L1266">
        <f>IF(DEGREES(ACOS(SIN(RADIANS(G1266))*SIN(RADIANS(E1273))+COS(RADIANS(G1266))*COS(RADIANS(E1273))*COS(RADIANS(L1263))))&gt;90,0,$F$4*$F$5/E1272^2*(SIN(RADIANS(G1266))*SIN(RADIANS(E1273))+COS(RADIANS(G1266))*COS(RADIANS(E1273))*COS(RADIANS(L1263))))</f>
        <v>0</v>
      </c>
      <c r="M1266">
        <f>IF(DEGREES(ACOS(SIN(RADIANS(G1266))*SIN(RADIANS(E1273))+COS(RADIANS(G1266))*COS(RADIANS(E1273))*COS(RADIANS(M1263))))&gt;90,0,$F$4*$F$5/E1272^2*(SIN(RADIANS(G1266))*SIN(RADIANS(E1273))+COS(RADIANS(G1266))*COS(RADIANS(E1273))*COS(RADIANS(M1263))))</f>
        <v>0</v>
      </c>
      <c r="N1266">
        <f>IF(DEGREES(ACOS(SIN(RADIANS(G1266))*SIN(RADIANS(E1273))+COS(RADIANS(G1266))*COS(RADIANS(E1273))*COS(RADIANS(N1263))))&gt;90,0,$F$4*$F$5/E1272^2*(SIN(RADIANS(G1266))*SIN(RADIANS(E1273))+COS(RADIANS(G1266))*COS(RADIANS(E1273))*COS(RADIANS(N1263))))</f>
        <v>0</v>
      </c>
      <c r="O1266">
        <f>IF(DEGREES(ACOS(SIN(RADIANS(G1266))*SIN(RADIANS(E1273))+COS(RADIANS(G1266))*COS(RADIANS(E1273))*COS(RADIANS(O1263))))&gt;90,0,$F$4*$F$5/E1272^2*(SIN(RADIANS(G1266))*SIN(RADIANS(E1273))+COS(RADIANS(G1266))*COS(RADIANS(E1273))*COS(RADIANS(O1263))))</f>
        <v>0</v>
      </c>
      <c r="P1266">
        <f>IF(DEGREES(ACOS(SIN(RADIANS(G1266))*SIN(RADIANS(E1273))+COS(RADIANS(G1266))*COS(RADIANS(E1273))*COS(RADIANS(P1263))))&gt;90,0,$F$4*$F$5/E1272^2*(SIN(RADIANS(G1266))*SIN(RADIANS(E1273))+COS(RADIANS(G1266))*COS(RADIANS(E1273))*COS(RADIANS(P1263))))</f>
        <v>0</v>
      </c>
      <c r="Q1266">
        <f>IF(DEGREES(ACOS(SIN(RADIANS(G1266))*SIN(RADIANS(E1273))+COS(RADIANS(G1266))*COS(RADIANS(E1273))*COS(RADIANS(Q1263))))&gt;90,0,$F$4*$F$5/E1272^2*(SIN(RADIANS(G1266))*SIN(RADIANS(E1273))+COS(RADIANS(G1266))*COS(RADIANS(E1273))*COS(RADIANS(Q1263))))</f>
        <v>0</v>
      </c>
      <c r="R1266" t="e">
        <f>IF(DEGREES(ACOS(SIN(RADIANS(G1266))*SIN(RADIANS(E1273))+COS(RADIANS(G1266))*COS(RADIANS(E1273))*COS(RADIANS(R1263))))&gt;90,0,$F$4*$F$5/E1272^2*(SIN(RADIANS(G1266))*SIN(RADIANS(E1273))+COS(RADIANS(G1266))*COS(RADIANS(E1273))*COS(RADIANS(R1263))))</f>
        <v>#DIV/0!</v>
      </c>
      <c r="S1266" t="e">
        <f>IF(DEGREES(ACOS(SIN(RADIANS(G1266))*SIN(RADIANS(E1273))+COS(RADIANS(G1266))*COS(RADIANS(E1273))*COS(RADIANS(S1263))))&gt;90,0,$F$4*$F$5/E1272^2*(SIN(RADIANS(G1266))*SIN(RADIANS(E1273))+COS(RADIANS(G1266))*COS(RADIANS(E1273))*COS(RADIANS(S1263))))</f>
        <v>#DIV/0!</v>
      </c>
      <c r="T1266" t="e">
        <f>IF(DEGREES(ACOS(SIN(RADIANS(G1266))*SIN(RADIANS(E1273))+COS(RADIANS(G1266))*COS(RADIANS(E1273))*COS(RADIANS(T1263))))&gt;90,0,$F$4*$F$5/E1272^2*(SIN(RADIANS(G1266))*SIN(RADIANS(E1273))+COS(RADIANS(G1266))*COS(RADIANS(E1273))*COS(RADIANS(T1263))))</f>
        <v>#DIV/0!</v>
      </c>
      <c r="U1266" t="e">
        <f>IF(DEGREES(ACOS(SIN(RADIANS(G1266))*SIN(RADIANS(E1273))+COS(RADIANS(G1266))*COS(RADIANS(E1273))*COS(RADIANS(U1263))))&gt;90,0,$F$4*$F$5/E1272^2*(SIN(RADIANS(G1266))*SIN(RADIANS(E1273))+COS(RADIANS(G1266))*COS(RADIANS(E1273))*COS(RADIANS(U1263))))</f>
        <v>#DIV/0!</v>
      </c>
      <c r="V1266" t="e">
        <f>IF(DEGREES(ACOS(SIN(RADIANS(G1266))*SIN(RADIANS(E1273))+COS(RADIANS(G1266))*COS(RADIANS(E1273))*COS(RADIANS(V1263))))&gt;90,0,$F$4*$F$5/E1272^2*(SIN(RADIANS(G1266))*SIN(RADIANS(E1273))+COS(RADIANS(G1266))*COS(RADIANS(E1273))*COS(RADIANS(V1263))))</f>
        <v>#DIV/0!</v>
      </c>
      <c r="W1266" t="e">
        <f>IF(DEGREES(ACOS(SIN(RADIANS(G1266))*SIN(RADIANS(E1273))+COS(RADIANS(G1266))*COS(RADIANS(E1273))*COS(RADIANS(W1263))))&gt;90,0,$F$4*$F$5/E1272^2*(SIN(RADIANS(G1266))*SIN(RADIANS(E1273))+COS(RADIANS(G1266))*COS(RADIANS(E1273))*COS(RADIANS(W1263))))</f>
        <v>#DIV/0!</v>
      </c>
      <c r="X1266" t="e">
        <f>IF(DEGREES(ACOS(SIN(RADIANS(G1266))*SIN(RADIANS(E1273))+COS(RADIANS(G1266))*COS(RADIANS(E1273))*COS(RADIANS(X1263))))&gt;90,0,$F$4*$F$5/E1272^2*(SIN(RADIANS(G1266))*SIN(RADIANS(E1273))+COS(RADIANS(G1266))*COS(RADIANS(E1273))*COS(RADIANS(X1263))))</f>
        <v>#DIV/0!</v>
      </c>
      <c r="Y1266" t="e">
        <f>IF(DEGREES(ACOS(SIN(RADIANS(G1266))*SIN(RADIANS(E1273))+COS(RADIANS(G1266))*COS(RADIANS(E1273))*COS(RADIANS(Y1263))))&gt;90,0,$F$4*$F$5/E1272^2*(SIN(RADIANS(G1266))*SIN(RADIANS(E1273))+COS(RADIANS(G1266))*COS(RADIANS(E1273))*COS(RADIANS(Y1263))))</f>
        <v>#DIV/0!</v>
      </c>
      <c r="Z1266" t="e">
        <f>IF(DEGREES(ACOS(SIN(RADIANS(G1266))*SIN(RADIANS(E1273))+COS(RADIANS(G1266))*COS(RADIANS(E1273))*COS(RADIANS(Z1263))))&gt;90,0,$F$4*$F$5/E1272^2*(SIN(RADIANS(G1266))*SIN(RADIANS(E1273))+COS(RADIANS(G1266))*COS(RADIANS(E1273))*COS(RADIANS(Z1263))))</f>
        <v>#DIV/0!</v>
      </c>
      <c r="AA1266" t="e">
        <f>IF(DEGREES(ACOS(SIN(RADIANS(G1266))*SIN(RADIANS(E1273))+COS(RADIANS(G1266))*COS(RADIANS(E1273))*COS(RADIANS(AA1263))))&gt;90,0,$F$4*$F$5/E1272^2*(SIN(RADIANS(G1266))*SIN(RADIANS(E1273))+COS(RADIANS(G1266))*COS(RADIANS(E1273))*COS(RADIANS(AA1263))))</f>
        <v>#DIV/0!</v>
      </c>
      <c r="AB1266" t="e">
        <f>IF(DEGREES(ACOS(SIN(RADIANS(G1266))*SIN(RADIANS(E1273))+COS(RADIANS(G1266))*COS(RADIANS(E1273))*COS(RADIANS(AB1263))))&gt;90,0,$F$4*$F$5/E1272^2*(SIN(RADIANS(G1266))*SIN(RADIANS(E1273))+COS(RADIANS(G1266))*COS(RADIANS(E1273))*COS(RADIANS(AB1263))))</f>
        <v>#DIV/0!</v>
      </c>
      <c r="AC1266" t="e">
        <f>IF(DEGREES(ACOS(SIN(RADIANS(G1266))*SIN(RADIANS(E1273))+COS(RADIANS(G1266))*COS(RADIANS(E1273))*COS(RADIANS(AC1263))))&gt;90,0,$F$4*$F$5/E1272^2*(SIN(RADIANS(G1266))*SIN(RADIANS(E1273))+COS(RADIANS(G1266))*COS(RADIANS(E1273))*COS(RADIANS(AC1263))))</f>
        <v>#DIV/0!</v>
      </c>
      <c r="AD1266" t="e">
        <f>IF(DEGREES(ACOS(SIN(RADIANS(G1266))*SIN(RADIANS(E1273))+COS(RADIANS(G1266))*COS(RADIANS(E1273))*COS(RADIANS(AD1263))))&gt;90,0,$F$4*$F$5/E1272^2*(SIN(RADIANS(G1266))*SIN(RADIANS(E1273))+COS(RADIANS(G1266))*COS(RADIANS(E1273))*COS(RADIANS(AD1263))))</f>
        <v>#DIV/0!</v>
      </c>
      <c r="AE1266" t="e">
        <f>IF(DEGREES(ACOS(SIN(RADIANS(G1266))*SIN(RADIANS(E1273))+COS(RADIANS(G1266))*COS(RADIANS(E1273))*COS(RADIANS(AE1263))))&gt;90,0,$F$4*$F$5/E1272^2*(SIN(RADIANS(G1266))*SIN(RADIANS(E1273))+COS(RADIANS(G1266))*COS(RADIANS(E1273))*COS(RADIANS(AE1263))))</f>
        <v>#DIV/0!</v>
      </c>
      <c r="AF1266" t="e">
        <f>IF(DEGREES(ACOS(SIN(RADIANS(G1266))*SIN(RADIANS(E1273))+COS(RADIANS(G1266))*COS(RADIANS(E1273))*COS(RADIANS(AF1263))))&gt;90,0,$F$4*$F$5/E1272^2*(SIN(RADIANS(G1266))*SIN(RADIANS(E1273))+COS(RADIANS(G1266))*COS(RADIANS(E1273))*COS(RADIANS(AF1263))))</f>
        <v>#DIV/0!</v>
      </c>
      <c r="AG1266" t="e">
        <f>IF(DEGREES(ACOS(SIN(RADIANS(G1266))*SIN(RADIANS(E1273))+COS(RADIANS(G1266))*COS(RADIANS(E1273))*COS(RADIANS(AG1263))))&gt;90,0,$F$4*$F$5/E1272^2*(SIN(RADIANS(G1266))*SIN(RADIANS(E1273))+COS(RADIANS(G1266))*COS(RADIANS(E1273))*COS(RADIANS(AG1263))))</f>
        <v>#DIV/0!</v>
      </c>
      <c r="AH1266" t="e">
        <f>IF(DEGREES(ACOS(SIN(RADIANS(G1266))*SIN(RADIANS(E1273))+COS(RADIANS(G1266))*COS(RADIANS(E1273))*COS(RADIANS(AH1263))))&gt;90,0,$F$4*$F$5/E1272^2*(SIN(RADIANS(G1266))*SIN(RADIANS(E1273))+COS(RADIANS(G1266))*COS(RADIANS(E1273))*COS(RADIANS(AH1263))))</f>
        <v>#DIV/0!</v>
      </c>
      <c r="AI1266" t="e">
        <f>IF(DEGREES(ACOS(SIN(RADIANS(G1266))*SIN(RADIANS(E1273))+COS(RADIANS(G1266))*COS(RADIANS(E1273))*COS(RADIANS(AI1263))))&gt;90,0,$F$4*$F$5/E1272^2*(SIN(RADIANS(G1266))*SIN(RADIANS(E1273))+COS(RADIANS(G1266))*COS(RADIANS(E1273))*COS(RADIANS(AI1263))))</f>
        <v>#DIV/0!</v>
      </c>
      <c r="AJ1266" t="e">
        <f>IF(DEGREES(ACOS(SIN(RADIANS(G1266))*SIN(RADIANS(E1273))+COS(RADIANS(G1266))*COS(RADIANS(E1273))*COS(RADIANS(AJ1263))))&gt;90,0,$F$4*$F$5/E1272^2*(SIN(RADIANS(G1266))*SIN(RADIANS(E1273))+COS(RADIANS(G1266))*COS(RADIANS(E1273))*COS(RADIANS(AJ1263))))</f>
        <v>#DIV/0!</v>
      </c>
      <c r="AK1266">
        <f>IF(DEGREES(ACOS(SIN(RADIANS(G1266))*SIN(RADIANS(E1273))+COS(RADIANS(G1266))*COS(RADIANS(E1273))*COS(RADIANS(AK1263))))&gt;90,0,$F$4*$F$5/E1272^2*(SIN(RADIANS(G1266))*SIN(RADIANS(E1273))+COS(RADIANS(G1266))*COS(RADIANS(E1273))*COS(RADIANS(AK1263))))</f>
        <v>0</v>
      </c>
      <c r="AL1266">
        <f>IF(DEGREES(ACOS(SIN(RADIANS(G1266))*SIN(RADIANS(E1273))+COS(RADIANS(G1266))*COS(RADIANS(E1273))*COS(RADIANS(AL1263))))&gt;90,0,$F$4*$F$5/E1272^2*(SIN(RADIANS(G1266))*SIN(RADIANS(E1273))+COS(RADIANS(G1266))*COS(RADIANS(E1273))*COS(RADIANS(AL1263))))</f>
        <v>0</v>
      </c>
      <c r="AM1266">
        <f>IF(DEGREES(ACOS(SIN(RADIANS(G1266))*SIN(RADIANS(E1273))+COS(RADIANS(G1266))*COS(RADIANS(E1273))*COS(RADIANS(AM1263))))&gt;90,0,$F$4*$F$5/E1272^2*(SIN(RADIANS(G1266))*SIN(RADIANS(E1273))+COS(RADIANS(G1266))*COS(RADIANS(E1273))*COS(RADIANS(AM1263))))</f>
        <v>0</v>
      </c>
      <c r="AN1266">
        <f>IF(DEGREES(ACOS(SIN(RADIANS(G1266))*SIN(RADIANS(E1273))+COS(RADIANS(G1266))*COS(RADIANS(E1273))*COS(RADIANS(AN1263))))&gt;90,0,$F$4*$F$5/E1272^2*(SIN(RADIANS(G1266))*SIN(RADIANS(E1273))+COS(RADIANS(G1266))*COS(RADIANS(E1273))*COS(RADIANS(AN1263))))</f>
        <v>0</v>
      </c>
      <c r="AO1266">
        <f>IF(DEGREES(ACOS(SIN(RADIANS(G1266))*SIN(RADIANS(E1273))+COS(RADIANS(G1266))*COS(RADIANS(E1273))*COS(RADIANS(AO1263))))&gt;90,0,$F$4*$F$5/E1272^2*(SIN(RADIANS(G1266))*SIN(RADIANS(E1273))+COS(RADIANS(G1266))*COS(RADIANS(E1273))*COS(RADIANS(AO1263))))</f>
        <v>0</v>
      </c>
      <c r="AP1266">
        <f>IF(DEGREES(ACOS(SIN(RADIANS(G1266))*SIN(RADIANS(E1273))+COS(RADIANS(G1266))*COS(RADIANS(E1273))*COS(RADIANS(AP1263))))&gt;90,0,$F$4*$F$5/E1272^2*(SIN(RADIANS(G1266))*SIN(RADIANS(E1273))+COS(RADIANS(G1266))*COS(RADIANS(E1273))*COS(RADIANS(AP1263))))</f>
        <v>0</v>
      </c>
      <c r="AQ1266">
        <f>IF(DEGREES(ACOS(SIN(RADIANS(G1266))*SIN(RADIANS(E1273))+COS(RADIANS(G1266))*COS(RADIANS(E1273))*COS(RADIANS(AQ1263))))&gt;90,0,$F$4*$F$5/E1272^2*(SIN(RADIANS(G1266))*SIN(RADIANS(E1273))+COS(RADIANS(G1266))*COS(RADIANS(E1273))*COS(RADIANS(AQ1263))))</f>
        <v>0</v>
      </c>
      <c r="AR1266">
        <f>IF(DEGREES(ACOS(SIN(RADIANS(G1266))*SIN(RADIANS(E1273))+COS(RADIANS(G1266))*COS(RADIANS(E1273))*COS(RADIANS(AR1263))))&gt;90,0,$F$4*$F$5/E1272^2*(SIN(RADIANS(G1266))*SIN(RADIANS(E1273))+COS(RADIANS(G1266))*COS(RADIANS(E1273))*COS(RADIANS(AR1263))))</f>
        <v>0</v>
      </c>
    </row>
    <row r="1267" spans="2:44" x14ac:dyDescent="0.5">
      <c r="B1267" s="40" t="s">
        <v>781</v>
      </c>
      <c r="E1267">
        <f>IF(E1266-$F$13&lt;0,E1266-$F$13+360,IF(E1266-$F$13&gt;360,E1266-$F$13-360,E1266-$F$13))</f>
        <v>260</v>
      </c>
      <c r="G1267">
        <v>70</v>
      </c>
      <c r="I1267">
        <f>IF(DEGREES(ACOS(SIN(RADIANS(G1267))*SIN(RADIANS(E1273))+COS(RADIANS(G1267))*COS(RADIANS(E1273))*COS(RADIANS(I1263))))&gt;90,0,$F$4*$F$5/E1272^2*(SIN(RADIANS(G1267))*SIN(RADIANS(E1273))+COS(RADIANS(G1267))*COS(RADIANS(E1273))*COS(RADIANS(I1263))))</f>
        <v>0</v>
      </c>
      <c r="J1267">
        <f>IF(DEGREES(ACOS(SIN(RADIANS(G1267))*SIN(RADIANS(E1273))+COS(RADIANS(G1267))*COS(RADIANS(E1273))*COS(RADIANS(J1263))))&gt;90,0,$F$4*$F$5/E1272^2*(SIN(RADIANS(G1267))*SIN(RADIANS(E1273))+COS(RADIANS(G1267))*COS(RADIANS(E1273))*COS(RADIANS(J1263))))</f>
        <v>0</v>
      </c>
      <c r="K1267">
        <f>IF(DEGREES(ACOS(SIN(RADIANS(G1267))*SIN(RADIANS(E1273))+COS(RADIANS(G1267))*COS(RADIANS(E1273))*COS(RADIANS(K1263))))&gt;90,0,$F$4*$F$5/E1272^2*(SIN(RADIANS(G1267))*SIN(RADIANS(E1273))+COS(RADIANS(G1267))*COS(RADIANS(E1273))*COS(RADIANS(K1263))))</f>
        <v>0</v>
      </c>
      <c r="L1267">
        <f>IF(DEGREES(ACOS(SIN(RADIANS(G1267))*SIN(RADIANS(E1273))+COS(RADIANS(G1267))*COS(RADIANS(E1273))*COS(RADIANS(L1263))))&gt;90,0,$F$4*$F$5/E1272^2*(SIN(RADIANS(G1267))*SIN(RADIANS(E1273))+COS(RADIANS(G1267))*COS(RADIANS(E1273))*COS(RADIANS(L1263))))</f>
        <v>0</v>
      </c>
      <c r="M1267">
        <f>IF(DEGREES(ACOS(SIN(RADIANS(G1267))*SIN(RADIANS(E1273))+COS(RADIANS(G1267))*COS(RADIANS(E1273))*COS(RADIANS(M1263))))&gt;90,0,$F$4*$F$5/E1272^2*(SIN(RADIANS(G1267))*SIN(RADIANS(E1273))+COS(RADIANS(G1267))*COS(RADIANS(E1273))*COS(RADIANS(M1263))))</f>
        <v>0</v>
      </c>
      <c r="N1267">
        <f>IF(DEGREES(ACOS(SIN(RADIANS(G1267))*SIN(RADIANS(E1273))+COS(RADIANS(G1267))*COS(RADIANS(E1273))*COS(RADIANS(N1263))))&gt;90,0,$F$4*$F$5/E1272^2*(SIN(RADIANS(G1267))*SIN(RADIANS(E1273))+COS(RADIANS(G1267))*COS(RADIANS(E1273))*COS(RADIANS(N1263))))</f>
        <v>0</v>
      </c>
      <c r="O1267">
        <f>IF(DEGREES(ACOS(SIN(RADIANS(G1267))*SIN(RADIANS(E1273))+COS(RADIANS(G1267))*COS(RADIANS(E1273))*COS(RADIANS(O1263))))&gt;90,0,$F$4*$F$5/E1272^2*(SIN(RADIANS(G1267))*SIN(RADIANS(E1273))+COS(RADIANS(G1267))*COS(RADIANS(E1273))*COS(RADIANS(O1263))))</f>
        <v>0</v>
      </c>
      <c r="P1267">
        <f>IF(DEGREES(ACOS(SIN(RADIANS(G1267))*SIN(RADIANS(E1273))+COS(RADIANS(G1267))*COS(RADIANS(E1273))*COS(RADIANS(P1263))))&gt;90,0,$F$4*$F$5/E1272^2*(SIN(RADIANS(G1267))*SIN(RADIANS(E1273))+COS(RADIANS(G1267))*COS(RADIANS(E1273))*COS(RADIANS(P1263))))</f>
        <v>0</v>
      </c>
      <c r="Q1267">
        <f>IF(DEGREES(ACOS(SIN(RADIANS(G1267))*SIN(RADIANS(E1273))+COS(RADIANS(G1267))*COS(RADIANS(E1273))*COS(RADIANS(Q1263))))&gt;90,0,$F$4*$F$5/E1272^2*(SIN(RADIANS(G1267))*SIN(RADIANS(E1273))+COS(RADIANS(G1267))*COS(RADIANS(E1273))*COS(RADIANS(Q1263))))</f>
        <v>0</v>
      </c>
      <c r="R1267" t="e">
        <f>IF(DEGREES(ACOS(SIN(RADIANS(G1267))*SIN(RADIANS(E1273))+COS(RADIANS(G1267))*COS(RADIANS(E1273))*COS(RADIANS(R1263))))&gt;90,0,$F$4*$F$5/E1272^2*(SIN(RADIANS(G1267))*SIN(RADIANS(E1273))+COS(RADIANS(G1267))*COS(RADIANS(E1273))*COS(RADIANS(R1263))))</f>
        <v>#DIV/0!</v>
      </c>
      <c r="S1267" t="e">
        <f>IF(DEGREES(ACOS(SIN(RADIANS(G1267))*SIN(RADIANS(E1273))+COS(RADIANS(G1267))*COS(RADIANS(E1273))*COS(RADIANS(S1263))))&gt;90,0,$F$4*$F$5/E1272^2*(SIN(RADIANS(G1267))*SIN(RADIANS(E1273))+COS(RADIANS(G1267))*COS(RADIANS(E1273))*COS(RADIANS(S1263))))</f>
        <v>#DIV/0!</v>
      </c>
      <c r="T1267" t="e">
        <f>IF(DEGREES(ACOS(SIN(RADIANS(G1267))*SIN(RADIANS(E1273))+COS(RADIANS(G1267))*COS(RADIANS(E1273))*COS(RADIANS(T1263))))&gt;90,0,$F$4*$F$5/E1272^2*(SIN(RADIANS(G1267))*SIN(RADIANS(E1273))+COS(RADIANS(G1267))*COS(RADIANS(E1273))*COS(RADIANS(T1263))))</f>
        <v>#DIV/0!</v>
      </c>
      <c r="U1267" t="e">
        <f>IF(DEGREES(ACOS(SIN(RADIANS(G1267))*SIN(RADIANS(E1273))+COS(RADIANS(G1267))*COS(RADIANS(E1273))*COS(RADIANS(U1263))))&gt;90,0,$F$4*$F$5/E1272^2*(SIN(RADIANS(G1267))*SIN(RADIANS(E1273))+COS(RADIANS(G1267))*COS(RADIANS(E1273))*COS(RADIANS(U1263))))</f>
        <v>#DIV/0!</v>
      </c>
      <c r="V1267" t="e">
        <f>IF(DEGREES(ACOS(SIN(RADIANS(G1267))*SIN(RADIANS(E1273))+COS(RADIANS(G1267))*COS(RADIANS(E1273))*COS(RADIANS(V1263))))&gt;90,0,$F$4*$F$5/E1272^2*(SIN(RADIANS(G1267))*SIN(RADIANS(E1273))+COS(RADIANS(G1267))*COS(RADIANS(E1273))*COS(RADIANS(V1263))))</f>
        <v>#DIV/0!</v>
      </c>
      <c r="W1267" t="e">
        <f>IF(DEGREES(ACOS(SIN(RADIANS(G1267))*SIN(RADIANS(E1273))+COS(RADIANS(G1267))*COS(RADIANS(E1273))*COS(RADIANS(W1263))))&gt;90,0,$F$4*$F$5/E1272^2*(SIN(RADIANS(G1267))*SIN(RADIANS(E1273))+COS(RADIANS(G1267))*COS(RADIANS(E1273))*COS(RADIANS(W1263))))</f>
        <v>#DIV/0!</v>
      </c>
      <c r="X1267" t="e">
        <f>IF(DEGREES(ACOS(SIN(RADIANS(G1267))*SIN(RADIANS(E1273))+COS(RADIANS(G1267))*COS(RADIANS(E1273))*COS(RADIANS(X1263))))&gt;90,0,$F$4*$F$5/E1272^2*(SIN(RADIANS(G1267))*SIN(RADIANS(E1273))+COS(RADIANS(G1267))*COS(RADIANS(E1273))*COS(RADIANS(X1263))))</f>
        <v>#DIV/0!</v>
      </c>
      <c r="Y1267" t="e">
        <f>IF(DEGREES(ACOS(SIN(RADIANS(G1267))*SIN(RADIANS(E1273))+COS(RADIANS(G1267))*COS(RADIANS(E1273))*COS(RADIANS(Y1263))))&gt;90,0,$F$4*$F$5/E1272^2*(SIN(RADIANS(G1267))*SIN(RADIANS(E1273))+COS(RADIANS(G1267))*COS(RADIANS(E1273))*COS(RADIANS(Y1263))))</f>
        <v>#DIV/0!</v>
      </c>
      <c r="Z1267" t="e">
        <f>IF(DEGREES(ACOS(SIN(RADIANS(G1267))*SIN(RADIANS(E1273))+COS(RADIANS(G1267))*COS(RADIANS(E1273))*COS(RADIANS(Z1263))))&gt;90,0,$F$4*$F$5/E1272^2*(SIN(RADIANS(G1267))*SIN(RADIANS(E1273))+COS(RADIANS(G1267))*COS(RADIANS(E1273))*COS(RADIANS(Z1263))))</f>
        <v>#DIV/0!</v>
      </c>
      <c r="AA1267" t="e">
        <f>IF(DEGREES(ACOS(SIN(RADIANS(G1267))*SIN(RADIANS(E1273))+COS(RADIANS(G1267))*COS(RADIANS(E1273))*COS(RADIANS(AA1263))))&gt;90,0,$F$4*$F$5/E1272^2*(SIN(RADIANS(G1267))*SIN(RADIANS(E1273))+COS(RADIANS(G1267))*COS(RADIANS(E1273))*COS(RADIANS(AA1263))))</f>
        <v>#DIV/0!</v>
      </c>
      <c r="AB1267" t="e">
        <f>IF(DEGREES(ACOS(SIN(RADIANS(G1267))*SIN(RADIANS(E1273))+COS(RADIANS(G1267))*COS(RADIANS(E1273))*COS(RADIANS(AB1263))))&gt;90,0,$F$4*$F$5/E1272^2*(SIN(RADIANS(G1267))*SIN(RADIANS(E1273))+COS(RADIANS(G1267))*COS(RADIANS(E1273))*COS(RADIANS(AB1263))))</f>
        <v>#DIV/0!</v>
      </c>
      <c r="AC1267" t="e">
        <f>IF(DEGREES(ACOS(SIN(RADIANS(G1267))*SIN(RADIANS(E1273))+COS(RADIANS(G1267))*COS(RADIANS(E1273))*COS(RADIANS(AC1263))))&gt;90,0,$F$4*$F$5/E1272^2*(SIN(RADIANS(G1267))*SIN(RADIANS(E1273))+COS(RADIANS(G1267))*COS(RADIANS(E1273))*COS(RADIANS(AC1263))))</f>
        <v>#DIV/0!</v>
      </c>
      <c r="AD1267" t="e">
        <f>IF(DEGREES(ACOS(SIN(RADIANS(G1267))*SIN(RADIANS(E1273))+COS(RADIANS(G1267))*COS(RADIANS(E1273))*COS(RADIANS(AD1263))))&gt;90,0,$F$4*$F$5/E1272^2*(SIN(RADIANS(G1267))*SIN(RADIANS(E1273))+COS(RADIANS(G1267))*COS(RADIANS(E1273))*COS(RADIANS(AD1263))))</f>
        <v>#DIV/0!</v>
      </c>
      <c r="AE1267" t="e">
        <f>IF(DEGREES(ACOS(SIN(RADIANS(G1267))*SIN(RADIANS(E1273))+COS(RADIANS(G1267))*COS(RADIANS(E1273))*COS(RADIANS(AE1263))))&gt;90,0,$F$4*$F$5/E1272^2*(SIN(RADIANS(G1267))*SIN(RADIANS(E1273))+COS(RADIANS(G1267))*COS(RADIANS(E1273))*COS(RADIANS(AE1263))))</f>
        <v>#DIV/0!</v>
      </c>
      <c r="AF1267" t="e">
        <f>IF(DEGREES(ACOS(SIN(RADIANS(G1267))*SIN(RADIANS(E1273))+COS(RADIANS(G1267))*COS(RADIANS(E1273))*COS(RADIANS(AF1263))))&gt;90,0,$F$4*$F$5/E1272^2*(SIN(RADIANS(G1267))*SIN(RADIANS(E1273))+COS(RADIANS(G1267))*COS(RADIANS(E1273))*COS(RADIANS(AF1263))))</f>
        <v>#DIV/0!</v>
      </c>
      <c r="AG1267" t="e">
        <f>IF(DEGREES(ACOS(SIN(RADIANS(G1267))*SIN(RADIANS(E1273))+COS(RADIANS(G1267))*COS(RADIANS(E1273))*COS(RADIANS(AG1263))))&gt;90,0,$F$4*$F$5/E1272^2*(SIN(RADIANS(G1267))*SIN(RADIANS(E1273))+COS(RADIANS(G1267))*COS(RADIANS(E1273))*COS(RADIANS(AG1263))))</f>
        <v>#DIV/0!</v>
      </c>
      <c r="AH1267" t="e">
        <f>IF(DEGREES(ACOS(SIN(RADIANS(G1267))*SIN(RADIANS(E1273))+COS(RADIANS(G1267))*COS(RADIANS(E1273))*COS(RADIANS(AH1263))))&gt;90,0,$F$4*$F$5/E1272^2*(SIN(RADIANS(G1267))*SIN(RADIANS(E1273))+COS(RADIANS(G1267))*COS(RADIANS(E1273))*COS(RADIANS(AH1263))))</f>
        <v>#DIV/0!</v>
      </c>
      <c r="AI1267" t="e">
        <f>IF(DEGREES(ACOS(SIN(RADIANS(G1267))*SIN(RADIANS(E1273))+COS(RADIANS(G1267))*COS(RADIANS(E1273))*COS(RADIANS(AI1263))))&gt;90,0,$F$4*$F$5/E1272^2*(SIN(RADIANS(G1267))*SIN(RADIANS(E1273))+COS(RADIANS(G1267))*COS(RADIANS(E1273))*COS(RADIANS(AI1263))))</f>
        <v>#DIV/0!</v>
      </c>
      <c r="AJ1267" t="e">
        <f>IF(DEGREES(ACOS(SIN(RADIANS(G1267))*SIN(RADIANS(E1273))+COS(RADIANS(G1267))*COS(RADIANS(E1273))*COS(RADIANS(AJ1263))))&gt;90,0,$F$4*$F$5/E1272^2*(SIN(RADIANS(G1267))*SIN(RADIANS(E1273))+COS(RADIANS(G1267))*COS(RADIANS(E1273))*COS(RADIANS(AJ1263))))</f>
        <v>#DIV/0!</v>
      </c>
      <c r="AK1267">
        <f>IF(DEGREES(ACOS(SIN(RADIANS(G1267))*SIN(RADIANS(E1273))+COS(RADIANS(G1267))*COS(RADIANS(E1273))*COS(RADIANS(AK1263))))&gt;90,0,$F$4*$F$5/E1272^2*(SIN(RADIANS(G1267))*SIN(RADIANS(E1273))+COS(RADIANS(G1267))*COS(RADIANS(E1273))*COS(RADIANS(AK1263))))</f>
        <v>0</v>
      </c>
      <c r="AL1267">
        <f>IF(DEGREES(ACOS(SIN(RADIANS(G1267))*SIN(RADIANS(E1273))+COS(RADIANS(G1267))*COS(RADIANS(E1273))*COS(RADIANS(AL1263))))&gt;90,0,$F$4*$F$5/E1272^2*(SIN(RADIANS(G1267))*SIN(RADIANS(E1273))+COS(RADIANS(G1267))*COS(RADIANS(E1273))*COS(RADIANS(AL1263))))</f>
        <v>0</v>
      </c>
      <c r="AM1267">
        <f>IF(DEGREES(ACOS(SIN(RADIANS(G1267))*SIN(RADIANS(E1273))+COS(RADIANS(G1267))*COS(RADIANS(E1273))*COS(RADIANS(AM1263))))&gt;90,0,$F$4*$F$5/E1272^2*(SIN(RADIANS(G1267))*SIN(RADIANS(E1273))+COS(RADIANS(G1267))*COS(RADIANS(E1273))*COS(RADIANS(AM1263))))</f>
        <v>0</v>
      </c>
      <c r="AN1267">
        <f>IF(DEGREES(ACOS(SIN(RADIANS(G1267))*SIN(RADIANS(E1273))+COS(RADIANS(G1267))*COS(RADIANS(E1273))*COS(RADIANS(AN1263))))&gt;90,0,$F$4*$F$5/E1272^2*(SIN(RADIANS(G1267))*SIN(RADIANS(E1273))+COS(RADIANS(G1267))*COS(RADIANS(E1273))*COS(RADIANS(AN1263))))</f>
        <v>0</v>
      </c>
      <c r="AO1267">
        <f>IF(DEGREES(ACOS(SIN(RADIANS(G1267))*SIN(RADIANS(E1273))+COS(RADIANS(G1267))*COS(RADIANS(E1273))*COS(RADIANS(AO1263))))&gt;90,0,$F$4*$F$5/E1272^2*(SIN(RADIANS(G1267))*SIN(RADIANS(E1273))+COS(RADIANS(G1267))*COS(RADIANS(E1273))*COS(RADIANS(AO1263))))</f>
        <v>0</v>
      </c>
      <c r="AP1267">
        <f>IF(DEGREES(ACOS(SIN(RADIANS(G1267))*SIN(RADIANS(E1273))+COS(RADIANS(G1267))*COS(RADIANS(E1273))*COS(RADIANS(AP1263))))&gt;90,0,$F$4*$F$5/E1272^2*(SIN(RADIANS(G1267))*SIN(RADIANS(E1273))+COS(RADIANS(G1267))*COS(RADIANS(E1273))*COS(RADIANS(AP1263))))</f>
        <v>0</v>
      </c>
      <c r="AQ1267">
        <f>IF(DEGREES(ACOS(SIN(RADIANS(G1267))*SIN(RADIANS(E1273))+COS(RADIANS(G1267))*COS(RADIANS(E1273))*COS(RADIANS(AQ1263))))&gt;90,0,$F$4*$F$5/E1272^2*(SIN(RADIANS(G1267))*SIN(RADIANS(E1273))+COS(RADIANS(G1267))*COS(RADIANS(E1273))*COS(RADIANS(AQ1263))))</f>
        <v>0</v>
      </c>
      <c r="AR1267">
        <f>IF(DEGREES(ACOS(SIN(RADIANS(G1267))*SIN(RADIANS(E1273))+COS(RADIANS(G1267))*COS(RADIANS(E1273))*COS(RADIANS(AR1263))))&gt;90,0,$F$4*$F$5/E1272^2*(SIN(RADIANS(G1267))*SIN(RADIANS(E1273))+COS(RADIANS(G1267))*COS(RADIANS(E1273))*COS(RADIANS(AR1263))))</f>
        <v>0</v>
      </c>
    </row>
    <row r="1268" spans="2:44" x14ac:dyDescent="0.5">
      <c r="B1268" s="40" t="s">
        <v>727</v>
      </c>
      <c r="E1268">
        <f>IF(E1265&lt;360,E1265/360,(E1265-360)/360)</f>
        <v>0.47222222222222221</v>
      </c>
      <c r="G1268">
        <v>60</v>
      </c>
      <c r="I1268">
        <f>IF(DEGREES(ACOS(SIN(RADIANS(G1268))*SIN(RADIANS(E1273))+COS(RADIANS(G1268))*COS(RADIANS(E1273))*COS(RADIANS(I1263))))&gt;90,0,$F$4*$F$5/E1272^2*(SIN(RADIANS(G1268))*SIN(RADIANS(E1273))+COS(RADIANS(G1268))*COS(RADIANS(E1273))*COS(RADIANS(I1263))))</f>
        <v>0</v>
      </c>
      <c r="J1268">
        <f>IF(DEGREES(ACOS(SIN(RADIANS(G1268))*SIN(RADIANS(E1273))+COS(RADIANS(G1268))*COS(RADIANS(E1273))*COS(RADIANS(J1263))))&gt;90,0,$F$4*$F$5/E1272^2*(SIN(RADIANS(G1268))*SIN(RADIANS(E1273))+COS(RADIANS(G1268))*COS(RADIANS(E1273))*COS(RADIANS(J1263))))</f>
        <v>0</v>
      </c>
      <c r="K1268">
        <f>IF(DEGREES(ACOS(SIN(RADIANS(G1268))*SIN(RADIANS(E1273))+COS(RADIANS(G1268))*COS(RADIANS(E1273))*COS(RADIANS(K1263))))&gt;90,0,$F$4*$F$5/E1272^2*(SIN(RADIANS(G1268))*SIN(RADIANS(E1273))+COS(RADIANS(G1268))*COS(RADIANS(E1273))*COS(RADIANS(K1263))))</f>
        <v>0</v>
      </c>
      <c r="L1268">
        <f>IF(DEGREES(ACOS(SIN(RADIANS(G1268))*SIN(RADIANS(E1273))+COS(RADIANS(G1268))*COS(RADIANS(E1273))*COS(RADIANS(L1263))))&gt;90,0,$F$4*$F$5/E1272^2*(SIN(RADIANS(G1268))*SIN(RADIANS(E1273))+COS(RADIANS(G1268))*COS(RADIANS(E1273))*COS(RADIANS(L1263))))</f>
        <v>0</v>
      </c>
      <c r="M1268">
        <f>IF(DEGREES(ACOS(SIN(RADIANS(G1268))*SIN(RADIANS(E1273))+COS(RADIANS(G1268))*COS(RADIANS(E1273))*COS(RADIANS(M1263))))&gt;90,0,$F$4*$F$5/E1272^2*(SIN(RADIANS(G1268))*SIN(RADIANS(E1273))+COS(RADIANS(G1268))*COS(RADIANS(E1273))*COS(RADIANS(M1263))))</f>
        <v>0</v>
      </c>
      <c r="N1268">
        <f>IF(DEGREES(ACOS(SIN(RADIANS(G1268))*SIN(RADIANS(E1273))+COS(RADIANS(G1268))*COS(RADIANS(E1273))*COS(RADIANS(N1263))))&gt;90,0,$F$4*$F$5/E1272^2*(SIN(RADIANS(G1268))*SIN(RADIANS(E1273))+COS(RADIANS(G1268))*COS(RADIANS(E1273))*COS(RADIANS(N1263))))</f>
        <v>0</v>
      </c>
      <c r="O1268">
        <f>IF(DEGREES(ACOS(SIN(RADIANS(G1268))*SIN(RADIANS(E1273))+COS(RADIANS(G1268))*COS(RADIANS(E1273))*COS(RADIANS(O1263))))&gt;90,0,$F$4*$F$5/E1272^2*(SIN(RADIANS(G1268))*SIN(RADIANS(E1273))+COS(RADIANS(G1268))*COS(RADIANS(E1273))*COS(RADIANS(O1263))))</f>
        <v>0</v>
      </c>
      <c r="P1268">
        <f>IF(DEGREES(ACOS(SIN(RADIANS(G1268))*SIN(RADIANS(E1273))+COS(RADIANS(G1268))*COS(RADIANS(E1273))*COS(RADIANS(P1263))))&gt;90,0,$F$4*$F$5/E1272^2*(SIN(RADIANS(G1268))*SIN(RADIANS(E1273))+COS(RADIANS(G1268))*COS(RADIANS(E1273))*COS(RADIANS(P1263))))</f>
        <v>0</v>
      </c>
      <c r="Q1268">
        <f>IF(DEGREES(ACOS(SIN(RADIANS(G1268))*SIN(RADIANS(E1273))+COS(RADIANS(G1268))*COS(RADIANS(E1273))*COS(RADIANS(Q1263))))&gt;90,0,$F$4*$F$5/E1272^2*(SIN(RADIANS(G1268))*SIN(RADIANS(E1273))+COS(RADIANS(G1268))*COS(RADIANS(E1273))*COS(RADIANS(Q1263))))</f>
        <v>0</v>
      </c>
      <c r="R1268" t="e">
        <f>IF(DEGREES(ACOS(SIN(RADIANS(G1268))*SIN(RADIANS(E1273))+COS(RADIANS(G1268))*COS(RADIANS(E1273))*COS(RADIANS(R1263))))&gt;90,0,$F$4*$F$5/E1272^2*(SIN(RADIANS(G1268))*SIN(RADIANS(E1273))+COS(RADIANS(G1268))*COS(RADIANS(E1273))*COS(RADIANS(R1263))))</f>
        <v>#DIV/0!</v>
      </c>
      <c r="S1268" t="e">
        <f>IF(DEGREES(ACOS(SIN(RADIANS(G1268))*SIN(RADIANS(E1273))+COS(RADIANS(G1268))*COS(RADIANS(E1273))*COS(RADIANS(S1263))))&gt;90,0,$F$4*$F$5/E1272^2*(SIN(RADIANS(G1268))*SIN(RADIANS(E1273))+COS(RADIANS(G1268))*COS(RADIANS(E1273))*COS(RADIANS(S1263))))</f>
        <v>#DIV/0!</v>
      </c>
      <c r="T1268" t="e">
        <f>IF(DEGREES(ACOS(SIN(RADIANS(G1268))*SIN(RADIANS(E1273))+COS(RADIANS(G1268))*COS(RADIANS(E1273))*COS(RADIANS(T1263))))&gt;90,0,$F$4*$F$5/E1272^2*(SIN(RADIANS(G1268))*SIN(RADIANS(E1273))+COS(RADIANS(G1268))*COS(RADIANS(E1273))*COS(RADIANS(T1263))))</f>
        <v>#DIV/0!</v>
      </c>
      <c r="U1268" t="e">
        <f>IF(DEGREES(ACOS(SIN(RADIANS(G1268))*SIN(RADIANS(E1273))+COS(RADIANS(G1268))*COS(RADIANS(E1273))*COS(RADIANS(U1263))))&gt;90,0,$F$4*$F$5/E1272^2*(SIN(RADIANS(G1268))*SIN(RADIANS(E1273))+COS(RADIANS(G1268))*COS(RADIANS(E1273))*COS(RADIANS(U1263))))</f>
        <v>#DIV/0!</v>
      </c>
      <c r="V1268" t="e">
        <f>IF(DEGREES(ACOS(SIN(RADIANS(G1268))*SIN(RADIANS(E1273))+COS(RADIANS(G1268))*COS(RADIANS(E1273))*COS(RADIANS(V1263))))&gt;90,0,$F$4*$F$5/E1272^2*(SIN(RADIANS(G1268))*SIN(RADIANS(E1273))+COS(RADIANS(G1268))*COS(RADIANS(E1273))*COS(RADIANS(V1263))))</f>
        <v>#DIV/0!</v>
      </c>
      <c r="W1268" t="e">
        <f>IF(DEGREES(ACOS(SIN(RADIANS(G1268))*SIN(RADIANS(E1273))+COS(RADIANS(G1268))*COS(RADIANS(E1273))*COS(RADIANS(W1263))))&gt;90,0,$F$4*$F$5/E1272^2*(SIN(RADIANS(G1268))*SIN(RADIANS(E1273))+COS(RADIANS(G1268))*COS(RADIANS(E1273))*COS(RADIANS(W1263))))</f>
        <v>#DIV/0!</v>
      </c>
      <c r="X1268" t="e">
        <f>IF(DEGREES(ACOS(SIN(RADIANS(G1268))*SIN(RADIANS(E1273))+COS(RADIANS(G1268))*COS(RADIANS(E1273))*COS(RADIANS(X1263))))&gt;90,0,$F$4*$F$5/E1272^2*(SIN(RADIANS(G1268))*SIN(RADIANS(E1273))+COS(RADIANS(G1268))*COS(RADIANS(E1273))*COS(RADIANS(X1263))))</f>
        <v>#DIV/0!</v>
      </c>
      <c r="Y1268" t="e">
        <f>IF(DEGREES(ACOS(SIN(RADIANS(G1268))*SIN(RADIANS(E1273))+COS(RADIANS(G1268))*COS(RADIANS(E1273))*COS(RADIANS(Y1263))))&gt;90,0,$F$4*$F$5/E1272^2*(SIN(RADIANS(G1268))*SIN(RADIANS(E1273))+COS(RADIANS(G1268))*COS(RADIANS(E1273))*COS(RADIANS(Y1263))))</f>
        <v>#DIV/0!</v>
      </c>
      <c r="Z1268" t="e">
        <f>IF(DEGREES(ACOS(SIN(RADIANS(G1268))*SIN(RADIANS(E1273))+COS(RADIANS(G1268))*COS(RADIANS(E1273))*COS(RADIANS(Z1263))))&gt;90,0,$F$4*$F$5/E1272^2*(SIN(RADIANS(G1268))*SIN(RADIANS(E1273))+COS(RADIANS(G1268))*COS(RADIANS(E1273))*COS(RADIANS(Z1263))))</f>
        <v>#DIV/0!</v>
      </c>
      <c r="AA1268" t="e">
        <f>IF(DEGREES(ACOS(SIN(RADIANS(G1268))*SIN(RADIANS(E1273))+COS(RADIANS(G1268))*COS(RADIANS(E1273))*COS(RADIANS(AA1263))))&gt;90,0,$F$4*$F$5/E1272^2*(SIN(RADIANS(G1268))*SIN(RADIANS(E1273))+COS(RADIANS(G1268))*COS(RADIANS(E1273))*COS(RADIANS(AA1263))))</f>
        <v>#DIV/0!</v>
      </c>
      <c r="AB1268" t="e">
        <f>IF(DEGREES(ACOS(SIN(RADIANS(G1268))*SIN(RADIANS(E1273))+COS(RADIANS(G1268))*COS(RADIANS(E1273))*COS(RADIANS(AB1263))))&gt;90,0,$F$4*$F$5/E1272^2*(SIN(RADIANS(G1268))*SIN(RADIANS(E1273))+COS(RADIANS(G1268))*COS(RADIANS(E1273))*COS(RADIANS(AB1263))))</f>
        <v>#DIV/0!</v>
      </c>
      <c r="AC1268" t="e">
        <f>IF(DEGREES(ACOS(SIN(RADIANS(G1268))*SIN(RADIANS(E1273))+COS(RADIANS(G1268))*COS(RADIANS(E1273))*COS(RADIANS(AC1263))))&gt;90,0,$F$4*$F$5/E1272^2*(SIN(RADIANS(G1268))*SIN(RADIANS(E1273))+COS(RADIANS(G1268))*COS(RADIANS(E1273))*COS(RADIANS(AC1263))))</f>
        <v>#DIV/0!</v>
      </c>
      <c r="AD1268" t="e">
        <f>IF(DEGREES(ACOS(SIN(RADIANS(G1268))*SIN(RADIANS(E1273))+COS(RADIANS(G1268))*COS(RADIANS(E1273))*COS(RADIANS(AD1263))))&gt;90,0,$F$4*$F$5/E1272^2*(SIN(RADIANS(G1268))*SIN(RADIANS(E1273))+COS(RADIANS(G1268))*COS(RADIANS(E1273))*COS(RADIANS(AD1263))))</f>
        <v>#DIV/0!</v>
      </c>
      <c r="AE1268" t="e">
        <f>IF(DEGREES(ACOS(SIN(RADIANS(G1268))*SIN(RADIANS(E1273))+COS(RADIANS(G1268))*COS(RADIANS(E1273))*COS(RADIANS(AE1263))))&gt;90,0,$F$4*$F$5/E1272^2*(SIN(RADIANS(G1268))*SIN(RADIANS(E1273))+COS(RADIANS(G1268))*COS(RADIANS(E1273))*COS(RADIANS(AE1263))))</f>
        <v>#DIV/0!</v>
      </c>
      <c r="AF1268" t="e">
        <f>IF(DEGREES(ACOS(SIN(RADIANS(G1268))*SIN(RADIANS(E1273))+COS(RADIANS(G1268))*COS(RADIANS(E1273))*COS(RADIANS(AF1263))))&gt;90,0,$F$4*$F$5/E1272^2*(SIN(RADIANS(G1268))*SIN(RADIANS(E1273))+COS(RADIANS(G1268))*COS(RADIANS(E1273))*COS(RADIANS(AF1263))))</f>
        <v>#DIV/0!</v>
      </c>
      <c r="AG1268" t="e">
        <f>IF(DEGREES(ACOS(SIN(RADIANS(G1268))*SIN(RADIANS(E1273))+COS(RADIANS(G1268))*COS(RADIANS(E1273))*COS(RADIANS(AG1263))))&gt;90,0,$F$4*$F$5/E1272^2*(SIN(RADIANS(G1268))*SIN(RADIANS(E1273))+COS(RADIANS(G1268))*COS(RADIANS(E1273))*COS(RADIANS(AG1263))))</f>
        <v>#DIV/0!</v>
      </c>
      <c r="AH1268" t="e">
        <f>IF(DEGREES(ACOS(SIN(RADIANS(G1268))*SIN(RADIANS(E1273))+COS(RADIANS(G1268))*COS(RADIANS(E1273))*COS(RADIANS(AH1263))))&gt;90,0,$F$4*$F$5/E1272^2*(SIN(RADIANS(G1268))*SIN(RADIANS(E1273))+COS(RADIANS(G1268))*COS(RADIANS(E1273))*COS(RADIANS(AH1263))))</f>
        <v>#DIV/0!</v>
      </c>
      <c r="AI1268" t="e">
        <f>IF(DEGREES(ACOS(SIN(RADIANS(G1268))*SIN(RADIANS(E1273))+COS(RADIANS(G1268))*COS(RADIANS(E1273))*COS(RADIANS(AI1263))))&gt;90,0,$F$4*$F$5/E1272^2*(SIN(RADIANS(G1268))*SIN(RADIANS(E1273))+COS(RADIANS(G1268))*COS(RADIANS(E1273))*COS(RADIANS(AI1263))))</f>
        <v>#DIV/0!</v>
      </c>
      <c r="AJ1268" t="e">
        <f>IF(DEGREES(ACOS(SIN(RADIANS(G1268))*SIN(RADIANS(E1273))+COS(RADIANS(G1268))*COS(RADIANS(E1273))*COS(RADIANS(AJ1263))))&gt;90,0,$F$4*$F$5/E1272^2*(SIN(RADIANS(G1268))*SIN(RADIANS(E1273))+COS(RADIANS(G1268))*COS(RADIANS(E1273))*COS(RADIANS(AJ1263))))</f>
        <v>#DIV/0!</v>
      </c>
      <c r="AK1268">
        <f>IF(DEGREES(ACOS(SIN(RADIANS(G1268))*SIN(RADIANS(E1273))+COS(RADIANS(G1268))*COS(RADIANS(E1273))*COS(RADIANS(AK1263))))&gt;90,0,$F$4*$F$5/E1272^2*(SIN(RADIANS(G1268))*SIN(RADIANS(E1273))+COS(RADIANS(G1268))*COS(RADIANS(E1273))*COS(RADIANS(AK1263))))</f>
        <v>0</v>
      </c>
      <c r="AL1268">
        <f>IF(DEGREES(ACOS(SIN(RADIANS(G1268))*SIN(RADIANS(E1273))+COS(RADIANS(G1268))*COS(RADIANS(E1273))*COS(RADIANS(AL1263))))&gt;90,0,$F$4*$F$5/E1272^2*(SIN(RADIANS(G1268))*SIN(RADIANS(E1273))+COS(RADIANS(G1268))*COS(RADIANS(E1273))*COS(RADIANS(AL1263))))</f>
        <v>0</v>
      </c>
      <c r="AM1268">
        <f>IF(DEGREES(ACOS(SIN(RADIANS(G1268))*SIN(RADIANS(E1273))+COS(RADIANS(G1268))*COS(RADIANS(E1273))*COS(RADIANS(AM1263))))&gt;90,0,$F$4*$F$5/E1272^2*(SIN(RADIANS(G1268))*SIN(RADIANS(E1273))+COS(RADIANS(G1268))*COS(RADIANS(E1273))*COS(RADIANS(AM1263))))</f>
        <v>0</v>
      </c>
      <c r="AN1268">
        <f>IF(DEGREES(ACOS(SIN(RADIANS(G1268))*SIN(RADIANS(E1273))+COS(RADIANS(G1268))*COS(RADIANS(E1273))*COS(RADIANS(AN1263))))&gt;90,0,$F$4*$F$5/E1272^2*(SIN(RADIANS(G1268))*SIN(RADIANS(E1273))+COS(RADIANS(G1268))*COS(RADIANS(E1273))*COS(RADIANS(AN1263))))</f>
        <v>0</v>
      </c>
      <c r="AO1268">
        <f>IF(DEGREES(ACOS(SIN(RADIANS(G1268))*SIN(RADIANS(E1273))+COS(RADIANS(G1268))*COS(RADIANS(E1273))*COS(RADIANS(AO1263))))&gt;90,0,$F$4*$F$5/E1272^2*(SIN(RADIANS(G1268))*SIN(RADIANS(E1273))+COS(RADIANS(G1268))*COS(RADIANS(E1273))*COS(RADIANS(AO1263))))</f>
        <v>0</v>
      </c>
      <c r="AP1268">
        <f>IF(DEGREES(ACOS(SIN(RADIANS(G1268))*SIN(RADIANS(E1273))+COS(RADIANS(G1268))*COS(RADIANS(E1273))*COS(RADIANS(AP1263))))&gt;90,0,$F$4*$F$5/E1272^2*(SIN(RADIANS(G1268))*SIN(RADIANS(E1273))+COS(RADIANS(G1268))*COS(RADIANS(E1273))*COS(RADIANS(AP1263))))</f>
        <v>0</v>
      </c>
      <c r="AQ1268">
        <f>IF(DEGREES(ACOS(SIN(RADIANS(G1268))*SIN(RADIANS(E1273))+COS(RADIANS(G1268))*COS(RADIANS(E1273))*COS(RADIANS(AQ1263))))&gt;90,0,$F$4*$F$5/E1272^2*(SIN(RADIANS(G1268))*SIN(RADIANS(E1273))+COS(RADIANS(G1268))*COS(RADIANS(E1273))*COS(RADIANS(AQ1263))))</f>
        <v>0</v>
      </c>
      <c r="AR1268">
        <f>IF(DEGREES(ACOS(SIN(RADIANS(G1268))*SIN(RADIANS(E1273))+COS(RADIANS(G1268))*COS(RADIANS(E1273))*COS(RADIANS(AR1263))))&gt;90,0,$F$4*$F$5/E1272^2*(SIN(RADIANS(G1268))*SIN(RADIANS(E1273))+COS(RADIANS(G1268))*COS(RADIANS(E1273))*COS(RADIANS(AR1263))))</f>
        <v>0</v>
      </c>
    </row>
    <row r="1269" spans="2:44" x14ac:dyDescent="0.5">
      <c r="B1269" s="40" t="s">
        <v>782</v>
      </c>
      <c r="E1269">
        <f>E1268*$F$11</f>
        <v>0</v>
      </c>
      <c r="G1269">
        <v>50</v>
      </c>
      <c r="I1269">
        <f>IF(DEGREES(ACOS(SIN(RADIANS(G1269))*SIN(RADIANS(E1273))+COS(RADIANS(G1269))*COS(RADIANS(E1273))*COS(RADIANS(I1263))))&gt;90,0,$F$4*$F$5/E1272^2*(SIN(RADIANS(G1269))*SIN(RADIANS(E1273))+COS(RADIANS(G1269))*COS(RADIANS(E1273))*COS(RADIANS(I1263))))</f>
        <v>0</v>
      </c>
      <c r="J1269">
        <f>IF(DEGREES(ACOS(SIN(RADIANS(G1269))*SIN(RADIANS(E1273))+COS(RADIANS(G1269))*COS(RADIANS(E1273))*COS(RADIANS(J1263))))&gt;90,0,$F$4*$F$5/E1272^2*(SIN(RADIANS(G1269))*SIN(RADIANS(E1273))+COS(RADIANS(G1269))*COS(RADIANS(E1273))*COS(RADIANS(J1263))))</f>
        <v>0</v>
      </c>
      <c r="K1269">
        <f>IF(DEGREES(ACOS(SIN(RADIANS(G1269))*SIN(RADIANS(E1273))+COS(RADIANS(G1269))*COS(RADIANS(E1273))*COS(RADIANS(K1263))))&gt;90,0,$F$4*$F$5/E1272^2*(SIN(RADIANS(G1269))*SIN(RADIANS(E1273))+COS(RADIANS(G1269))*COS(RADIANS(E1273))*COS(RADIANS(K1263))))</f>
        <v>0</v>
      </c>
      <c r="L1269">
        <f>IF(DEGREES(ACOS(SIN(RADIANS(G1269))*SIN(RADIANS(E1273))+COS(RADIANS(G1269))*COS(RADIANS(E1273))*COS(RADIANS(L1263))))&gt;90,0,$F$4*$F$5/E1272^2*(SIN(RADIANS(G1269))*SIN(RADIANS(E1273))+COS(RADIANS(G1269))*COS(RADIANS(E1273))*COS(RADIANS(L1263))))</f>
        <v>0</v>
      </c>
      <c r="M1269">
        <f>IF(DEGREES(ACOS(SIN(RADIANS(G1269))*SIN(RADIANS(E1273))+COS(RADIANS(G1269))*COS(RADIANS(E1273))*COS(RADIANS(M1263))))&gt;90,0,$F$4*$F$5/E1272^2*(SIN(RADIANS(G1269))*SIN(RADIANS(E1273))+COS(RADIANS(G1269))*COS(RADIANS(E1273))*COS(RADIANS(M1263))))</f>
        <v>0</v>
      </c>
      <c r="N1269">
        <f>IF(DEGREES(ACOS(SIN(RADIANS(G1269))*SIN(RADIANS(E1273))+COS(RADIANS(G1269))*COS(RADIANS(E1273))*COS(RADIANS(N1263))))&gt;90,0,$F$4*$F$5/E1272^2*(SIN(RADIANS(G1269))*SIN(RADIANS(E1273))+COS(RADIANS(G1269))*COS(RADIANS(E1273))*COS(RADIANS(N1263))))</f>
        <v>0</v>
      </c>
      <c r="O1269">
        <f>IF(DEGREES(ACOS(SIN(RADIANS(G1269))*SIN(RADIANS(E1273))+COS(RADIANS(G1269))*COS(RADIANS(E1273))*COS(RADIANS(O1263))))&gt;90,0,$F$4*$F$5/E1272^2*(SIN(RADIANS(G1269))*SIN(RADIANS(E1273))+COS(RADIANS(G1269))*COS(RADIANS(E1273))*COS(RADIANS(O1263))))</f>
        <v>0</v>
      </c>
      <c r="P1269">
        <f>IF(DEGREES(ACOS(SIN(RADIANS(G1269))*SIN(RADIANS(E1273))+COS(RADIANS(G1269))*COS(RADIANS(E1273))*COS(RADIANS(P1263))))&gt;90,0,$F$4*$F$5/E1272^2*(SIN(RADIANS(G1269))*SIN(RADIANS(E1273))+COS(RADIANS(G1269))*COS(RADIANS(E1273))*COS(RADIANS(P1263))))</f>
        <v>0</v>
      </c>
      <c r="Q1269">
        <f>IF(DEGREES(ACOS(SIN(RADIANS(G1269))*SIN(RADIANS(E1273))+COS(RADIANS(G1269))*COS(RADIANS(E1273))*COS(RADIANS(Q1263))))&gt;90,0,$F$4*$F$5/E1272^2*(SIN(RADIANS(G1269))*SIN(RADIANS(E1273))+COS(RADIANS(G1269))*COS(RADIANS(E1273))*COS(RADIANS(Q1263))))</f>
        <v>0</v>
      </c>
      <c r="R1269" t="e">
        <f>IF(DEGREES(ACOS(SIN(RADIANS(G1269))*SIN(RADIANS(E1273))+COS(RADIANS(G1269))*COS(RADIANS(E1273))*COS(RADIANS(R1263))))&gt;90,0,$F$4*$F$5/E1272^2*(SIN(RADIANS(G1269))*SIN(RADIANS(E1273))+COS(RADIANS(G1269))*COS(RADIANS(E1273))*COS(RADIANS(R1263))))</f>
        <v>#DIV/0!</v>
      </c>
      <c r="S1269" t="e">
        <f>IF(DEGREES(ACOS(SIN(RADIANS(G1269))*SIN(RADIANS(E1273))+COS(RADIANS(G1269))*COS(RADIANS(E1273))*COS(RADIANS(S1263))))&gt;90,0,$F$4*$F$5/E1272^2*(SIN(RADIANS(G1269))*SIN(RADIANS(E1273))+COS(RADIANS(G1269))*COS(RADIANS(E1273))*COS(RADIANS(S1263))))</f>
        <v>#DIV/0!</v>
      </c>
      <c r="T1269" t="e">
        <f>IF(DEGREES(ACOS(SIN(RADIANS(G1269))*SIN(RADIANS(E1273))+COS(RADIANS(G1269))*COS(RADIANS(E1273))*COS(RADIANS(T1263))))&gt;90,0,$F$4*$F$5/E1272^2*(SIN(RADIANS(G1269))*SIN(RADIANS(E1273))+COS(RADIANS(G1269))*COS(RADIANS(E1273))*COS(RADIANS(T1263))))</f>
        <v>#DIV/0!</v>
      </c>
      <c r="U1269" t="e">
        <f>IF(DEGREES(ACOS(SIN(RADIANS(G1269))*SIN(RADIANS(E1273))+COS(RADIANS(G1269))*COS(RADIANS(E1273))*COS(RADIANS(U1263))))&gt;90,0,$F$4*$F$5/E1272^2*(SIN(RADIANS(G1269))*SIN(RADIANS(E1273))+COS(RADIANS(G1269))*COS(RADIANS(E1273))*COS(RADIANS(U1263))))</f>
        <v>#DIV/0!</v>
      </c>
      <c r="V1269" t="e">
        <f>IF(DEGREES(ACOS(SIN(RADIANS(G1269))*SIN(RADIANS(E1273))+COS(RADIANS(G1269))*COS(RADIANS(E1273))*COS(RADIANS(V1263))))&gt;90,0,$F$4*$F$5/E1272^2*(SIN(RADIANS(G1269))*SIN(RADIANS(E1273))+COS(RADIANS(G1269))*COS(RADIANS(E1273))*COS(RADIANS(V1263))))</f>
        <v>#DIV/0!</v>
      </c>
      <c r="W1269" t="e">
        <f>IF(DEGREES(ACOS(SIN(RADIANS(G1269))*SIN(RADIANS(E1273))+COS(RADIANS(G1269))*COS(RADIANS(E1273))*COS(RADIANS(W1263))))&gt;90,0,$F$4*$F$5/E1272^2*(SIN(RADIANS(G1269))*SIN(RADIANS(E1273))+COS(RADIANS(G1269))*COS(RADIANS(E1273))*COS(RADIANS(W1263))))</f>
        <v>#DIV/0!</v>
      </c>
      <c r="X1269" t="e">
        <f>IF(DEGREES(ACOS(SIN(RADIANS(G1269))*SIN(RADIANS(E1273))+COS(RADIANS(G1269))*COS(RADIANS(E1273))*COS(RADIANS(X1263))))&gt;90,0,$F$4*$F$5/E1272^2*(SIN(RADIANS(G1269))*SIN(RADIANS(E1273))+COS(RADIANS(G1269))*COS(RADIANS(E1273))*COS(RADIANS(X1263))))</f>
        <v>#DIV/0!</v>
      </c>
      <c r="Y1269" t="e">
        <f>IF(DEGREES(ACOS(SIN(RADIANS(G1269))*SIN(RADIANS(E1273))+COS(RADIANS(G1269))*COS(RADIANS(E1273))*COS(RADIANS(Y1263))))&gt;90,0,$F$4*$F$5/E1272^2*(SIN(RADIANS(G1269))*SIN(RADIANS(E1273))+COS(RADIANS(G1269))*COS(RADIANS(E1273))*COS(RADIANS(Y1263))))</f>
        <v>#DIV/0!</v>
      </c>
      <c r="Z1269" t="e">
        <f>IF(DEGREES(ACOS(SIN(RADIANS(G1269))*SIN(RADIANS(E1273))+COS(RADIANS(G1269))*COS(RADIANS(E1273))*COS(RADIANS(Z1263))))&gt;90,0,$F$4*$F$5/E1272^2*(SIN(RADIANS(G1269))*SIN(RADIANS(E1273))+COS(RADIANS(G1269))*COS(RADIANS(E1273))*COS(RADIANS(Z1263))))</f>
        <v>#DIV/0!</v>
      </c>
      <c r="AA1269" t="e">
        <f>IF(DEGREES(ACOS(SIN(RADIANS(G1269))*SIN(RADIANS(E1273))+COS(RADIANS(G1269))*COS(RADIANS(E1273))*COS(RADIANS(AA1263))))&gt;90,0,$F$4*$F$5/E1272^2*(SIN(RADIANS(G1269))*SIN(RADIANS(E1273))+COS(RADIANS(G1269))*COS(RADIANS(E1273))*COS(RADIANS(AA1263))))</f>
        <v>#DIV/0!</v>
      </c>
      <c r="AB1269" t="e">
        <f>IF(DEGREES(ACOS(SIN(RADIANS(G1269))*SIN(RADIANS(E1273))+COS(RADIANS(G1269))*COS(RADIANS(E1273))*COS(RADIANS(AB1263))))&gt;90,0,$F$4*$F$5/E1272^2*(SIN(RADIANS(G1269))*SIN(RADIANS(E1273))+COS(RADIANS(G1269))*COS(RADIANS(E1273))*COS(RADIANS(AB1263))))</f>
        <v>#DIV/0!</v>
      </c>
      <c r="AC1269" t="e">
        <f>IF(DEGREES(ACOS(SIN(RADIANS(G1269))*SIN(RADIANS(E1273))+COS(RADIANS(G1269))*COS(RADIANS(E1273))*COS(RADIANS(AC1263))))&gt;90,0,$F$4*$F$5/E1272^2*(SIN(RADIANS(G1269))*SIN(RADIANS(E1273))+COS(RADIANS(G1269))*COS(RADIANS(E1273))*COS(RADIANS(AC1263))))</f>
        <v>#DIV/0!</v>
      </c>
      <c r="AD1269" t="e">
        <f>IF(DEGREES(ACOS(SIN(RADIANS(G1269))*SIN(RADIANS(E1273))+COS(RADIANS(G1269))*COS(RADIANS(E1273))*COS(RADIANS(AD1263))))&gt;90,0,$F$4*$F$5/E1272^2*(SIN(RADIANS(G1269))*SIN(RADIANS(E1273))+COS(RADIANS(G1269))*COS(RADIANS(E1273))*COS(RADIANS(AD1263))))</f>
        <v>#DIV/0!</v>
      </c>
      <c r="AE1269" t="e">
        <f>IF(DEGREES(ACOS(SIN(RADIANS(G1269))*SIN(RADIANS(E1273))+COS(RADIANS(G1269))*COS(RADIANS(E1273))*COS(RADIANS(AE1263))))&gt;90,0,$F$4*$F$5/E1272^2*(SIN(RADIANS(G1269))*SIN(RADIANS(E1273))+COS(RADIANS(G1269))*COS(RADIANS(E1273))*COS(RADIANS(AE1263))))</f>
        <v>#DIV/0!</v>
      </c>
      <c r="AF1269" t="e">
        <f>IF(DEGREES(ACOS(SIN(RADIANS(G1269))*SIN(RADIANS(E1273))+COS(RADIANS(G1269))*COS(RADIANS(E1273))*COS(RADIANS(AF1263))))&gt;90,0,$F$4*$F$5/E1272^2*(SIN(RADIANS(G1269))*SIN(RADIANS(E1273))+COS(RADIANS(G1269))*COS(RADIANS(E1273))*COS(RADIANS(AF1263))))</f>
        <v>#DIV/0!</v>
      </c>
      <c r="AG1269" t="e">
        <f>IF(DEGREES(ACOS(SIN(RADIANS(G1269))*SIN(RADIANS(E1273))+COS(RADIANS(G1269))*COS(RADIANS(E1273))*COS(RADIANS(AG1263))))&gt;90,0,$F$4*$F$5/E1272^2*(SIN(RADIANS(G1269))*SIN(RADIANS(E1273))+COS(RADIANS(G1269))*COS(RADIANS(E1273))*COS(RADIANS(AG1263))))</f>
        <v>#DIV/0!</v>
      </c>
      <c r="AH1269" t="e">
        <f>IF(DEGREES(ACOS(SIN(RADIANS(G1269))*SIN(RADIANS(E1273))+COS(RADIANS(G1269))*COS(RADIANS(E1273))*COS(RADIANS(AH1263))))&gt;90,0,$F$4*$F$5/E1272^2*(SIN(RADIANS(G1269))*SIN(RADIANS(E1273))+COS(RADIANS(G1269))*COS(RADIANS(E1273))*COS(RADIANS(AH1263))))</f>
        <v>#DIV/0!</v>
      </c>
      <c r="AI1269" t="e">
        <f>IF(DEGREES(ACOS(SIN(RADIANS(G1269))*SIN(RADIANS(E1273))+COS(RADIANS(G1269))*COS(RADIANS(E1273))*COS(RADIANS(AI1263))))&gt;90,0,$F$4*$F$5/E1272^2*(SIN(RADIANS(G1269))*SIN(RADIANS(E1273))+COS(RADIANS(G1269))*COS(RADIANS(E1273))*COS(RADIANS(AI1263))))</f>
        <v>#DIV/0!</v>
      </c>
      <c r="AJ1269" t="e">
        <f>IF(DEGREES(ACOS(SIN(RADIANS(G1269))*SIN(RADIANS(E1273))+COS(RADIANS(G1269))*COS(RADIANS(E1273))*COS(RADIANS(AJ1263))))&gt;90,0,$F$4*$F$5/E1272^2*(SIN(RADIANS(G1269))*SIN(RADIANS(E1273))+COS(RADIANS(G1269))*COS(RADIANS(E1273))*COS(RADIANS(AJ1263))))</f>
        <v>#DIV/0!</v>
      </c>
      <c r="AK1269">
        <f>IF(DEGREES(ACOS(SIN(RADIANS(G1269))*SIN(RADIANS(E1273))+COS(RADIANS(G1269))*COS(RADIANS(E1273))*COS(RADIANS(AK1263))))&gt;90,0,$F$4*$F$5/E1272^2*(SIN(RADIANS(G1269))*SIN(RADIANS(E1273))+COS(RADIANS(G1269))*COS(RADIANS(E1273))*COS(RADIANS(AK1263))))</f>
        <v>0</v>
      </c>
      <c r="AL1269">
        <f>IF(DEGREES(ACOS(SIN(RADIANS(G1269))*SIN(RADIANS(E1273))+COS(RADIANS(G1269))*COS(RADIANS(E1273))*COS(RADIANS(AL1263))))&gt;90,0,$F$4*$F$5/E1272^2*(SIN(RADIANS(G1269))*SIN(RADIANS(E1273))+COS(RADIANS(G1269))*COS(RADIANS(E1273))*COS(RADIANS(AL1263))))</f>
        <v>0</v>
      </c>
      <c r="AM1269">
        <f>IF(DEGREES(ACOS(SIN(RADIANS(G1269))*SIN(RADIANS(E1273))+COS(RADIANS(G1269))*COS(RADIANS(E1273))*COS(RADIANS(AM1263))))&gt;90,0,$F$4*$F$5/E1272^2*(SIN(RADIANS(G1269))*SIN(RADIANS(E1273))+COS(RADIANS(G1269))*COS(RADIANS(E1273))*COS(RADIANS(AM1263))))</f>
        <v>0</v>
      </c>
      <c r="AN1269">
        <f>IF(DEGREES(ACOS(SIN(RADIANS(G1269))*SIN(RADIANS(E1273))+COS(RADIANS(G1269))*COS(RADIANS(E1273))*COS(RADIANS(AN1263))))&gt;90,0,$F$4*$F$5/E1272^2*(SIN(RADIANS(G1269))*SIN(RADIANS(E1273))+COS(RADIANS(G1269))*COS(RADIANS(E1273))*COS(RADIANS(AN1263))))</f>
        <v>0</v>
      </c>
      <c r="AO1269">
        <f>IF(DEGREES(ACOS(SIN(RADIANS(G1269))*SIN(RADIANS(E1273))+COS(RADIANS(G1269))*COS(RADIANS(E1273))*COS(RADIANS(AO1263))))&gt;90,0,$F$4*$F$5/E1272^2*(SIN(RADIANS(G1269))*SIN(RADIANS(E1273))+COS(RADIANS(G1269))*COS(RADIANS(E1273))*COS(RADIANS(AO1263))))</f>
        <v>0</v>
      </c>
      <c r="AP1269">
        <f>IF(DEGREES(ACOS(SIN(RADIANS(G1269))*SIN(RADIANS(E1273))+COS(RADIANS(G1269))*COS(RADIANS(E1273))*COS(RADIANS(AP1263))))&gt;90,0,$F$4*$F$5/E1272^2*(SIN(RADIANS(G1269))*SIN(RADIANS(E1273))+COS(RADIANS(G1269))*COS(RADIANS(E1273))*COS(RADIANS(AP1263))))</f>
        <v>0</v>
      </c>
      <c r="AQ1269">
        <f>IF(DEGREES(ACOS(SIN(RADIANS(G1269))*SIN(RADIANS(E1273))+COS(RADIANS(G1269))*COS(RADIANS(E1273))*COS(RADIANS(AQ1263))))&gt;90,0,$F$4*$F$5/E1272^2*(SIN(RADIANS(G1269))*SIN(RADIANS(E1273))+COS(RADIANS(G1269))*COS(RADIANS(E1273))*COS(RADIANS(AQ1263))))</f>
        <v>0</v>
      </c>
      <c r="AR1269">
        <f>IF(DEGREES(ACOS(SIN(RADIANS(G1269))*SIN(RADIANS(E1273))+COS(RADIANS(G1269))*COS(RADIANS(E1273))*COS(RADIANS(AR1263))))&gt;90,0,$F$4*$F$5/E1272^2*(SIN(RADIANS(G1269))*SIN(RADIANS(E1273))+COS(RADIANS(G1269))*COS(RADIANS(E1273))*COS(RADIANS(AR1263))))</f>
        <v>0</v>
      </c>
    </row>
    <row r="1270" spans="2:44" x14ac:dyDescent="0.5">
      <c r="B1270" s="40" t="s">
        <v>783</v>
      </c>
      <c r="E1270" t="str">
        <f>IF($F$10=0,"N/A",$F$10*(E1265/360)-ROUNDDOWN($F$10*(E1265/360),0))</f>
        <v>N/A</v>
      </c>
      <c r="G1270">
        <v>40</v>
      </c>
      <c r="I1270">
        <f>IF(DEGREES(ACOS(SIN(RADIANS(G1270))*SIN(RADIANS(E1273))+COS(RADIANS(G1270))*COS(RADIANS(E1273))*COS(RADIANS(I1263))))&gt;90,0,$F$4*$F$5/E1272^2*(SIN(RADIANS(G1270))*SIN(RADIANS(E1273))+COS(RADIANS(G1270))*COS(RADIANS(E1273))*COS(RADIANS(I1263))))</f>
        <v>0</v>
      </c>
      <c r="J1270">
        <f>IF(DEGREES(ACOS(SIN(RADIANS(G1270))*SIN(RADIANS(E1273))+COS(RADIANS(G1270))*COS(RADIANS(E1273))*COS(RADIANS(J1263))))&gt;90,0,$F$4*$F$5/E1272^2*(SIN(RADIANS(G1270))*SIN(RADIANS(E1273))+COS(RADIANS(G1270))*COS(RADIANS(E1273))*COS(RADIANS(J1263))))</f>
        <v>0</v>
      </c>
      <c r="K1270">
        <f>IF(DEGREES(ACOS(SIN(RADIANS(G1270))*SIN(RADIANS(E1273))+COS(RADIANS(G1270))*COS(RADIANS(E1273))*COS(RADIANS(K1263))))&gt;90,0,$F$4*$F$5/E1272^2*(SIN(RADIANS(G1270))*SIN(RADIANS(E1273))+COS(RADIANS(G1270))*COS(RADIANS(E1273))*COS(RADIANS(K1263))))</f>
        <v>0</v>
      </c>
      <c r="L1270">
        <f>IF(DEGREES(ACOS(SIN(RADIANS(G1270))*SIN(RADIANS(E1273))+COS(RADIANS(G1270))*COS(RADIANS(E1273))*COS(RADIANS(L1263))))&gt;90,0,$F$4*$F$5/E1272^2*(SIN(RADIANS(G1270))*SIN(RADIANS(E1273))+COS(RADIANS(G1270))*COS(RADIANS(E1273))*COS(RADIANS(L1263))))</f>
        <v>0</v>
      </c>
      <c r="M1270">
        <f>IF(DEGREES(ACOS(SIN(RADIANS(G1270))*SIN(RADIANS(E1273))+COS(RADIANS(G1270))*COS(RADIANS(E1273))*COS(RADIANS(M1263))))&gt;90,0,$F$4*$F$5/E1272^2*(SIN(RADIANS(G1270))*SIN(RADIANS(E1273))+COS(RADIANS(G1270))*COS(RADIANS(E1273))*COS(RADIANS(M1263))))</f>
        <v>0</v>
      </c>
      <c r="N1270">
        <f>IF(DEGREES(ACOS(SIN(RADIANS(G1270))*SIN(RADIANS(E1273))+COS(RADIANS(G1270))*COS(RADIANS(E1273))*COS(RADIANS(N1263))))&gt;90,0,$F$4*$F$5/E1272^2*(SIN(RADIANS(G1270))*SIN(RADIANS(E1273))+COS(RADIANS(G1270))*COS(RADIANS(E1273))*COS(RADIANS(N1263))))</f>
        <v>0</v>
      </c>
      <c r="O1270">
        <f>IF(DEGREES(ACOS(SIN(RADIANS(G1270))*SIN(RADIANS(E1273))+COS(RADIANS(G1270))*COS(RADIANS(E1273))*COS(RADIANS(O1263))))&gt;90,0,$F$4*$F$5/E1272^2*(SIN(RADIANS(G1270))*SIN(RADIANS(E1273))+COS(RADIANS(G1270))*COS(RADIANS(E1273))*COS(RADIANS(O1263))))</f>
        <v>0</v>
      </c>
      <c r="P1270">
        <f>IF(DEGREES(ACOS(SIN(RADIANS(G1270))*SIN(RADIANS(E1273))+COS(RADIANS(G1270))*COS(RADIANS(E1273))*COS(RADIANS(P1263))))&gt;90,0,$F$4*$F$5/E1272^2*(SIN(RADIANS(G1270))*SIN(RADIANS(E1273))+COS(RADIANS(G1270))*COS(RADIANS(E1273))*COS(RADIANS(P1263))))</f>
        <v>0</v>
      </c>
      <c r="Q1270">
        <f>IF(DEGREES(ACOS(SIN(RADIANS(G1270))*SIN(RADIANS(E1273))+COS(RADIANS(G1270))*COS(RADIANS(E1273))*COS(RADIANS(Q1263))))&gt;90,0,$F$4*$F$5/E1272^2*(SIN(RADIANS(G1270))*SIN(RADIANS(E1273))+COS(RADIANS(G1270))*COS(RADIANS(E1273))*COS(RADIANS(Q1263))))</f>
        <v>0</v>
      </c>
      <c r="R1270" t="e">
        <f>IF(DEGREES(ACOS(SIN(RADIANS(G1270))*SIN(RADIANS(E1273))+COS(RADIANS(G1270))*COS(RADIANS(E1273))*COS(RADIANS(R1263))))&gt;90,0,$F$4*$F$5/E1272^2*(SIN(RADIANS(G1270))*SIN(RADIANS(E1273))+COS(RADIANS(G1270))*COS(RADIANS(E1273))*COS(RADIANS(R1263))))</f>
        <v>#DIV/0!</v>
      </c>
      <c r="S1270" t="e">
        <f>IF(DEGREES(ACOS(SIN(RADIANS(G1270))*SIN(RADIANS(E1273))+COS(RADIANS(G1270))*COS(RADIANS(E1273))*COS(RADIANS(S1263))))&gt;90,0,$F$4*$F$5/E1272^2*(SIN(RADIANS(G1270))*SIN(RADIANS(E1273))+COS(RADIANS(G1270))*COS(RADIANS(E1273))*COS(RADIANS(S1263))))</f>
        <v>#DIV/0!</v>
      </c>
      <c r="T1270" t="e">
        <f>IF(DEGREES(ACOS(SIN(RADIANS(G1270))*SIN(RADIANS(E1273))+COS(RADIANS(G1270))*COS(RADIANS(E1273))*COS(RADIANS(T1263))))&gt;90,0,$F$4*$F$5/E1272^2*(SIN(RADIANS(G1270))*SIN(RADIANS(E1273))+COS(RADIANS(G1270))*COS(RADIANS(E1273))*COS(RADIANS(T1263))))</f>
        <v>#DIV/0!</v>
      </c>
      <c r="U1270" t="e">
        <f>IF(DEGREES(ACOS(SIN(RADIANS(G1270))*SIN(RADIANS(E1273))+COS(RADIANS(G1270))*COS(RADIANS(E1273))*COS(RADIANS(U1263))))&gt;90,0,$F$4*$F$5/E1272^2*(SIN(RADIANS(G1270))*SIN(RADIANS(E1273))+COS(RADIANS(G1270))*COS(RADIANS(E1273))*COS(RADIANS(U1263))))</f>
        <v>#DIV/0!</v>
      </c>
      <c r="V1270" t="e">
        <f>IF(DEGREES(ACOS(SIN(RADIANS(G1270))*SIN(RADIANS(E1273))+COS(RADIANS(G1270))*COS(RADIANS(E1273))*COS(RADIANS(V1263))))&gt;90,0,$F$4*$F$5/E1272^2*(SIN(RADIANS(G1270))*SIN(RADIANS(E1273))+COS(RADIANS(G1270))*COS(RADIANS(E1273))*COS(RADIANS(V1263))))</f>
        <v>#DIV/0!</v>
      </c>
      <c r="W1270" t="e">
        <f>IF(DEGREES(ACOS(SIN(RADIANS(G1270))*SIN(RADIANS(E1273))+COS(RADIANS(G1270))*COS(RADIANS(E1273))*COS(RADIANS(W1263))))&gt;90,0,$F$4*$F$5/E1272^2*(SIN(RADIANS(G1270))*SIN(RADIANS(E1273))+COS(RADIANS(G1270))*COS(RADIANS(E1273))*COS(RADIANS(W1263))))</f>
        <v>#DIV/0!</v>
      </c>
      <c r="X1270" t="e">
        <f>IF(DEGREES(ACOS(SIN(RADIANS(G1270))*SIN(RADIANS(E1273))+COS(RADIANS(G1270))*COS(RADIANS(E1273))*COS(RADIANS(X1263))))&gt;90,0,$F$4*$F$5/E1272^2*(SIN(RADIANS(G1270))*SIN(RADIANS(E1273))+COS(RADIANS(G1270))*COS(RADIANS(E1273))*COS(RADIANS(X1263))))</f>
        <v>#DIV/0!</v>
      </c>
      <c r="Y1270" t="e">
        <f>IF(DEGREES(ACOS(SIN(RADIANS(G1270))*SIN(RADIANS(E1273))+COS(RADIANS(G1270))*COS(RADIANS(E1273))*COS(RADIANS(Y1263))))&gt;90,0,$F$4*$F$5/E1272^2*(SIN(RADIANS(G1270))*SIN(RADIANS(E1273))+COS(RADIANS(G1270))*COS(RADIANS(E1273))*COS(RADIANS(Y1263))))</f>
        <v>#DIV/0!</v>
      </c>
      <c r="Z1270" t="e">
        <f>IF(DEGREES(ACOS(SIN(RADIANS(G1270))*SIN(RADIANS(E1273))+COS(RADIANS(G1270))*COS(RADIANS(E1273))*COS(RADIANS(Z1263))))&gt;90,0,$F$4*$F$5/E1272^2*(SIN(RADIANS(G1270))*SIN(RADIANS(E1273))+COS(RADIANS(G1270))*COS(RADIANS(E1273))*COS(RADIANS(Z1263))))</f>
        <v>#DIV/0!</v>
      </c>
      <c r="AA1270" t="e">
        <f>IF(DEGREES(ACOS(SIN(RADIANS(G1270))*SIN(RADIANS(E1273))+COS(RADIANS(G1270))*COS(RADIANS(E1273))*COS(RADIANS(AA1263))))&gt;90,0,$F$4*$F$5/E1272^2*(SIN(RADIANS(G1270))*SIN(RADIANS(E1273))+COS(RADIANS(G1270))*COS(RADIANS(E1273))*COS(RADIANS(AA1263))))</f>
        <v>#DIV/0!</v>
      </c>
      <c r="AB1270" t="e">
        <f>IF(DEGREES(ACOS(SIN(RADIANS(G1270))*SIN(RADIANS(E1273))+COS(RADIANS(G1270))*COS(RADIANS(E1273))*COS(RADIANS(AB1263))))&gt;90,0,$F$4*$F$5/E1272^2*(SIN(RADIANS(G1270))*SIN(RADIANS(E1273))+COS(RADIANS(G1270))*COS(RADIANS(E1273))*COS(RADIANS(AB1263))))</f>
        <v>#DIV/0!</v>
      </c>
      <c r="AC1270" t="e">
        <f>IF(DEGREES(ACOS(SIN(RADIANS(G1270))*SIN(RADIANS(E1273))+COS(RADIANS(G1270))*COS(RADIANS(E1273))*COS(RADIANS(AC1263))))&gt;90,0,$F$4*$F$5/E1272^2*(SIN(RADIANS(G1270))*SIN(RADIANS(E1273))+COS(RADIANS(G1270))*COS(RADIANS(E1273))*COS(RADIANS(AC1263))))</f>
        <v>#DIV/0!</v>
      </c>
      <c r="AD1270" t="e">
        <f>IF(DEGREES(ACOS(SIN(RADIANS(G1270))*SIN(RADIANS(E1273))+COS(RADIANS(G1270))*COS(RADIANS(E1273))*COS(RADIANS(AD1263))))&gt;90,0,$F$4*$F$5/E1272^2*(SIN(RADIANS(G1270))*SIN(RADIANS(E1273))+COS(RADIANS(G1270))*COS(RADIANS(E1273))*COS(RADIANS(AD1263))))</f>
        <v>#DIV/0!</v>
      </c>
      <c r="AE1270" t="e">
        <f>IF(DEGREES(ACOS(SIN(RADIANS(G1270))*SIN(RADIANS(E1273))+COS(RADIANS(G1270))*COS(RADIANS(E1273))*COS(RADIANS(AE1263))))&gt;90,0,$F$4*$F$5/E1272^2*(SIN(RADIANS(G1270))*SIN(RADIANS(E1273))+COS(RADIANS(G1270))*COS(RADIANS(E1273))*COS(RADIANS(AE1263))))</f>
        <v>#DIV/0!</v>
      </c>
      <c r="AF1270" t="e">
        <f>IF(DEGREES(ACOS(SIN(RADIANS(G1270))*SIN(RADIANS(E1273))+COS(RADIANS(G1270))*COS(RADIANS(E1273))*COS(RADIANS(AF1263))))&gt;90,0,$F$4*$F$5/E1272^2*(SIN(RADIANS(G1270))*SIN(RADIANS(E1273))+COS(RADIANS(G1270))*COS(RADIANS(E1273))*COS(RADIANS(AF1263))))</f>
        <v>#DIV/0!</v>
      </c>
      <c r="AG1270" t="e">
        <f>IF(DEGREES(ACOS(SIN(RADIANS(G1270))*SIN(RADIANS(E1273))+COS(RADIANS(G1270))*COS(RADIANS(E1273))*COS(RADIANS(AG1263))))&gt;90,0,$F$4*$F$5/E1272^2*(SIN(RADIANS(G1270))*SIN(RADIANS(E1273))+COS(RADIANS(G1270))*COS(RADIANS(E1273))*COS(RADIANS(AG1263))))</f>
        <v>#DIV/0!</v>
      </c>
      <c r="AH1270" t="e">
        <f>IF(DEGREES(ACOS(SIN(RADIANS(G1270))*SIN(RADIANS(E1273))+COS(RADIANS(G1270))*COS(RADIANS(E1273))*COS(RADIANS(AH1263))))&gt;90,0,$F$4*$F$5/E1272^2*(SIN(RADIANS(G1270))*SIN(RADIANS(E1273))+COS(RADIANS(G1270))*COS(RADIANS(E1273))*COS(RADIANS(AH1263))))</f>
        <v>#DIV/0!</v>
      </c>
      <c r="AI1270" t="e">
        <f>IF(DEGREES(ACOS(SIN(RADIANS(G1270))*SIN(RADIANS(E1273))+COS(RADIANS(G1270))*COS(RADIANS(E1273))*COS(RADIANS(AI1263))))&gt;90,0,$F$4*$F$5/E1272^2*(SIN(RADIANS(G1270))*SIN(RADIANS(E1273))+COS(RADIANS(G1270))*COS(RADIANS(E1273))*COS(RADIANS(AI1263))))</f>
        <v>#DIV/0!</v>
      </c>
      <c r="AJ1270" t="e">
        <f>IF(DEGREES(ACOS(SIN(RADIANS(G1270))*SIN(RADIANS(E1273))+COS(RADIANS(G1270))*COS(RADIANS(E1273))*COS(RADIANS(AJ1263))))&gt;90,0,$F$4*$F$5/E1272^2*(SIN(RADIANS(G1270))*SIN(RADIANS(E1273))+COS(RADIANS(G1270))*COS(RADIANS(E1273))*COS(RADIANS(AJ1263))))</f>
        <v>#DIV/0!</v>
      </c>
      <c r="AK1270">
        <f>IF(DEGREES(ACOS(SIN(RADIANS(G1270))*SIN(RADIANS(E1273))+COS(RADIANS(G1270))*COS(RADIANS(E1273))*COS(RADIANS(AK1263))))&gt;90,0,$F$4*$F$5/E1272^2*(SIN(RADIANS(G1270))*SIN(RADIANS(E1273))+COS(RADIANS(G1270))*COS(RADIANS(E1273))*COS(RADIANS(AK1263))))</f>
        <v>0</v>
      </c>
      <c r="AL1270">
        <f>IF(DEGREES(ACOS(SIN(RADIANS(G1270))*SIN(RADIANS(E1273))+COS(RADIANS(G1270))*COS(RADIANS(E1273))*COS(RADIANS(AL1263))))&gt;90,0,$F$4*$F$5/E1272^2*(SIN(RADIANS(G1270))*SIN(RADIANS(E1273))+COS(RADIANS(G1270))*COS(RADIANS(E1273))*COS(RADIANS(AL1263))))</f>
        <v>0</v>
      </c>
      <c r="AM1270">
        <f>IF(DEGREES(ACOS(SIN(RADIANS(G1270))*SIN(RADIANS(E1273))+COS(RADIANS(G1270))*COS(RADIANS(E1273))*COS(RADIANS(AM1263))))&gt;90,0,$F$4*$F$5/E1272^2*(SIN(RADIANS(G1270))*SIN(RADIANS(E1273))+COS(RADIANS(G1270))*COS(RADIANS(E1273))*COS(RADIANS(AM1263))))</f>
        <v>0</v>
      </c>
      <c r="AN1270">
        <f>IF(DEGREES(ACOS(SIN(RADIANS(G1270))*SIN(RADIANS(E1273))+COS(RADIANS(G1270))*COS(RADIANS(E1273))*COS(RADIANS(AN1263))))&gt;90,0,$F$4*$F$5/E1272^2*(SIN(RADIANS(G1270))*SIN(RADIANS(E1273))+COS(RADIANS(G1270))*COS(RADIANS(E1273))*COS(RADIANS(AN1263))))</f>
        <v>0</v>
      </c>
      <c r="AO1270">
        <f>IF(DEGREES(ACOS(SIN(RADIANS(G1270))*SIN(RADIANS(E1273))+COS(RADIANS(G1270))*COS(RADIANS(E1273))*COS(RADIANS(AO1263))))&gt;90,0,$F$4*$F$5/E1272^2*(SIN(RADIANS(G1270))*SIN(RADIANS(E1273))+COS(RADIANS(G1270))*COS(RADIANS(E1273))*COS(RADIANS(AO1263))))</f>
        <v>0</v>
      </c>
      <c r="AP1270">
        <f>IF(DEGREES(ACOS(SIN(RADIANS(G1270))*SIN(RADIANS(E1273))+COS(RADIANS(G1270))*COS(RADIANS(E1273))*COS(RADIANS(AP1263))))&gt;90,0,$F$4*$F$5/E1272^2*(SIN(RADIANS(G1270))*SIN(RADIANS(E1273))+COS(RADIANS(G1270))*COS(RADIANS(E1273))*COS(RADIANS(AP1263))))</f>
        <v>0</v>
      </c>
      <c r="AQ1270">
        <f>IF(DEGREES(ACOS(SIN(RADIANS(G1270))*SIN(RADIANS(E1273))+COS(RADIANS(G1270))*COS(RADIANS(E1273))*COS(RADIANS(AQ1263))))&gt;90,0,$F$4*$F$5/E1272^2*(SIN(RADIANS(G1270))*SIN(RADIANS(E1273))+COS(RADIANS(G1270))*COS(RADIANS(E1273))*COS(RADIANS(AQ1263))))</f>
        <v>0</v>
      </c>
      <c r="AR1270">
        <f>IF(DEGREES(ACOS(SIN(RADIANS(G1270))*SIN(RADIANS(E1273))+COS(RADIANS(G1270))*COS(RADIANS(E1273))*COS(RADIANS(AR1263))))&gt;90,0,$F$4*$F$5/E1272^2*(SIN(RADIANS(G1270))*SIN(RADIANS(E1273))+COS(RADIANS(G1270))*COS(RADIANS(E1273))*COS(RADIANS(AR1263))))</f>
        <v>0</v>
      </c>
    </row>
    <row r="1271" spans="2:44" x14ac:dyDescent="0.5">
      <c r="B1271" s="40" t="s">
        <v>784</v>
      </c>
      <c r="E1271" t="str">
        <f>IF($F$10=0,"N/A",E1270*$F$11/$F$10)</f>
        <v>N/A</v>
      </c>
      <c r="G1271">
        <v>30</v>
      </c>
      <c r="I1271">
        <f>IF(DEGREES(ACOS(SIN(RADIANS(G1271))*SIN(RADIANS(E1273))+COS(RADIANS(G1271))*COS(RADIANS(E1273))*COS(RADIANS(I1263))))&gt;90,0,$F$4*$F$5/E1272^2*(SIN(RADIANS(G1271))*SIN(RADIANS(E1273))+COS(RADIANS(G1271))*COS(RADIANS(E1273))*COS(RADIANS(I1263))))</f>
        <v>0</v>
      </c>
      <c r="J1271">
        <f>IF(DEGREES(ACOS(SIN(RADIANS(G1271))*SIN(RADIANS(E1273))+COS(RADIANS(G1271))*COS(RADIANS(E1273))*COS(RADIANS(J1263))))&gt;90,0,$F$4*$F$5/E1272^2*(SIN(RADIANS(G1271))*SIN(RADIANS(E1273))+COS(RADIANS(G1271))*COS(RADIANS(E1273))*COS(RADIANS(J1263))))</f>
        <v>0</v>
      </c>
      <c r="K1271">
        <f>IF(DEGREES(ACOS(SIN(RADIANS(G1271))*SIN(RADIANS(E1273))+COS(RADIANS(G1271))*COS(RADIANS(E1273))*COS(RADIANS(K1263))))&gt;90,0,$F$4*$F$5/E1272^2*(SIN(RADIANS(G1271))*SIN(RADIANS(E1273))+COS(RADIANS(G1271))*COS(RADIANS(E1273))*COS(RADIANS(K1263))))</f>
        <v>0</v>
      </c>
      <c r="L1271">
        <f>IF(DEGREES(ACOS(SIN(RADIANS(G1271))*SIN(RADIANS(E1273))+COS(RADIANS(G1271))*COS(RADIANS(E1273))*COS(RADIANS(L1263))))&gt;90,0,$F$4*$F$5/E1272^2*(SIN(RADIANS(G1271))*SIN(RADIANS(E1273))+COS(RADIANS(G1271))*COS(RADIANS(E1273))*COS(RADIANS(L1263))))</f>
        <v>0</v>
      </c>
      <c r="M1271">
        <f>IF(DEGREES(ACOS(SIN(RADIANS(G1271))*SIN(RADIANS(E1273))+COS(RADIANS(G1271))*COS(RADIANS(E1273))*COS(RADIANS(M1263))))&gt;90,0,$F$4*$F$5/E1272^2*(SIN(RADIANS(G1271))*SIN(RADIANS(E1273))+COS(RADIANS(G1271))*COS(RADIANS(E1273))*COS(RADIANS(M1263))))</f>
        <v>0</v>
      </c>
      <c r="N1271">
        <f>IF(DEGREES(ACOS(SIN(RADIANS(G1271))*SIN(RADIANS(E1273))+COS(RADIANS(G1271))*COS(RADIANS(E1273))*COS(RADIANS(N1263))))&gt;90,0,$F$4*$F$5/E1272^2*(SIN(RADIANS(G1271))*SIN(RADIANS(E1273))+COS(RADIANS(G1271))*COS(RADIANS(E1273))*COS(RADIANS(N1263))))</f>
        <v>0</v>
      </c>
      <c r="O1271">
        <f>IF(DEGREES(ACOS(SIN(RADIANS(G1271))*SIN(RADIANS(E1273))+COS(RADIANS(G1271))*COS(RADIANS(E1273))*COS(RADIANS(O1263))))&gt;90,0,$F$4*$F$5/E1272^2*(SIN(RADIANS(G1271))*SIN(RADIANS(E1273))+COS(RADIANS(G1271))*COS(RADIANS(E1273))*COS(RADIANS(O1263))))</f>
        <v>0</v>
      </c>
      <c r="P1271">
        <f>IF(DEGREES(ACOS(SIN(RADIANS(G1271))*SIN(RADIANS(E1273))+COS(RADIANS(G1271))*COS(RADIANS(E1273))*COS(RADIANS(P1263))))&gt;90,0,$F$4*$F$5/E1272^2*(SIN(RADIANS(G1271))*SIN(RADIANS(E1273))+COS(RADIANS(G1271))*COS(RADIANS(E1273))*COS(RADIANS(P1263))))</f>
        <v>0</v>
      </c>
      <c r="Q1271">
        <f>IF(DEGREES(ACOS(SIN(RADIANS(G1271))*SIN(RADIANS(E1273))+COS(RADIANS(G1271))*COS(RADIANS(E1273))*COS(RADIANS(Q1263))))&gt;90,0,$F$4*$F$5/E1272^2*(SIN(RADIANS(G1271))*SIN(RADIANS(E1273))+COS(RADIANS(G1271))*COS(RADIANS(E1273))*COS(RADIANS(Q1263))))</f>
        <v>0</v>
      </c>
      <c r="R1271" t="e">
        <f>IF(DEGREES(ACOS(SIN(RADIANS(G1271))*SIN(RADIANS(E1273))+COS(RADIANS(G1271))*COS(RADIANS(E1273))*COS(RADIANS(R1263))))&gt;90,0,$F$4*$F$5/E1272^2*(SIN(RADIANS(G1271))*SIN(RADIANS(E1273))+COS(RADIANS(G1271))*COS(RADIANS(E1273))*COS(RADIANS(R1263))))</f>
        <v>#DIV/0!</v>
      </c>
      <c r="S1271" t="e">
        <f>IF(DEGREES(ACOS(SIN(RADIANS(G1271))*SIN(RADIANS(E1273))+COS(RADIANS(G1271))*COS(RADIANS(E1273))*COS(RADIANS(S1263))))&gt;90,0,$F$4*$F$5/E1272^2*(SIN(RADIANS(G1271))*SIN(RADIANS(E1273))+COS(RADIANS(G1271))*COS(RADIANS(E1273))*COS(RADIANS(S1263))))</f>
        <v>#DIV/0!</v>
      </c>
      <c r="T1271" t="e">
        <f>IF(DEGREES(ACOS(SIN(RADIANS(G1271))*SIN(RADIANS(E1273))+COS(RADIANS(G1271))*COS(RADIANS(E1273))*COS(RADIANS(T1263))))&gt;90,0,$F$4*$F$5/E1272^2*(SIN(RADIANS(G1271))*SIN(RADIANS(E1273))+COS(RADIANS(G1271))*COS(RADIANS(E1273))*COS(RADIANS(T1263))))</f>
        <v>#DIV/0!</v>
      </c>
      <c r="U1271" t="e">
        <f>IF(DEGREES(ACOS(SIN(RADIANS(G1271))*SIN(RADIANS(E1273))+COS(RADIANS(G1271))*COS(RADIANS(E1273))*COS(RADIANS(U1263))))&gt;90,0,$F$4*$F$5/E1272^2*(SIN(RADIANS(G1271))*SIN(RADIANS(E1273))+COS(RADIANS(G1271))*COS(RADIANS(E1273))*COS(RADIANS(U1263))))</f>
        <v>#DIV/0!</v>
      </c>
      <c r="V1271" t="e">
        <f>IF(DEGREES(ACOS(SIN(RADIANS(G1271))*SIN(RADIANS(E1273))+COS(RADIANS(G1271))*COS(RADIANS(E1273))*COS(RADIANS(V1263))))&gt;90,0,$F$4*$F$5/E1272^2*(SIN(RADIANS(G1271))*SIN(RADIANS(E1273))+COS(RADIANS(G1271))*COS(RADIANS(E1273))*COS(RADIANS(V1263))))</f>
        <v>#DIV/0!</v>
      </c>
      <c r="W1271" t="e">
        <f>IF(DEGREES(ACOS(SIN(RADIANS(G1271))*SIN(RADIANS(E1273))+COS(RADIANS(G1271))*COS(RADIANS(E1273))*COS(RADIANS(W1263))))&gt;90,0,$F$4*$F$5/E1272^2*(SIN(RADIANS(G1271))*SIN(RADIANS(E1273))+COS(RADIANS(G1271))*COS(RADIANS(E1273))*COS(RADIANS(W1263))))</f>
        <v>#DIV/0!</v>
      </c>
      <c r="X1271" t="e">
        <f>IF(DEGREES(ACOS(SIN(RADIANS(G1271))*SIN(RADIANS(E1273))+COS(RADIANS(G1271))*COS(RADIANS(E1273))*COS(RADIANS(X1263))))&gt;90,0,$F$4*$F$5/E1272^2*(SIN(RADIANS(G1271))*SIN(RADIANS(E1273))+COS(RADIANS(G1271))*COS(RADIANS(E1273))*COS(RADIANS(X1263))))</f>
        <v>#DIV/0!</v>
      </c>
      <c r="Y1271" t="e">
        <f>IF(DEGREES(ACOS(SIN(RADIANS(G1271))*SIN(RADIANS(E1273))+COS(RADIANS(G1271))*COS(RADIANS(E1273))*COS(RADIANS(Y1263))))&gt;90,0,$F$4*$F$5/E1272^2*(SIN(RADIANS(G1271))*SIN(RADIANS(E1273))+COS(RADIANS(G1271))*COS(RADIANS(E1273))*COS(RADIANS(Y1263))))</f>
        <v>#DIV/0!</v>
      </c>
      <c r="Z1271" t="e">
        <f>IF(DEGREES(ACOS(SIN(RADIANS(G1271))*SIN(RADIANS(E1273))+COS(RADIANS(G1271))*COS(RADIANS(E1273))*COS(RADIANS(Z1263))))&gt;90,0,$F$4*$F$5/E1272^2*(SIN(RADIANS(G1271))*SIN(RADIANS(E1273))+COS(RADIANS(G1271))*COS(RADIANS(E1273))*COS(RADIANS(Z1263))))</f>
        <v>#DIV/0!</v>
      </c>
      <c r="AA1271" t="e">
        <f>IF(DEGREES(ACOS(SIN(RADIANS(G1271))*SIN(RADIANS(E1273))+COS(RADIANS(G1271))*COS(RADIANS(E1273))*COS(RADIANS(AA1263))))&gt;90,0,$F$4*$F$5/E1272^2*(SIN(RADIANS(G1271))*SIN(RADIANS(E1273))+COS(RADIANS(G1271))*COS(RADIANS(E1273))*COS(RADIANS(AA1263))))</f>
        <v>#DIV/0!</v>
      </c>
      <c r="AB1271" t="e">
        <f>IF(DEGREES(ACOS(SIN(RADIANS(G1271))*SIN(RADIANS(E1273))+COS(RADIANS(G1271))*COS(RADIANS(E1273))*COS(RADIANS(AB1263))))&gt;90,0,$F$4*$F$5/E1272^2*(SIN(RADIANS(G1271))*SIN(RADIANS(E1273))+COS(RADIANS(G1271))*COS(RADIANS(E1273))*COS(RADIANS(AB1263))))</f>
        <v>#DIV/0!</v>
      </c>
      <c r="AC1271" t="e">
        <f>IF(DEGREES(ACOS(SIN(RADIANS(G1271))*SIN(RADIANS(E1273))+COS(RADIANS(G1271))*COS(RADIANS(E1273))*COS(RADIANS(AC1263))))&gt;90,0,$F$4*$F$5/E1272^2*(SIN(RADIANS(G1271))*SIN(RADIANS(E1273))+COS(RADIANS(G1271))*COS(RADIANS(E1273))*COS(RADIANS(AC1263))))</f>
        <v>#DIV/0!</v>
      </c>
      <c r="AD1271" t="e">
        <f>IF(DEGREES(ACOS(SIN(RADIANS(G1271))*SIN(RADIANS(E1273))+COS(RADIANS(G1271))*COS(RADIANS(E1273))*COS(RADIANS(AD1263))))&gt;90,0,$F$4*$F$5/E1272^2*(SIN(RADIANS(G1271))*SIN(RADIANS(E1273))+COS(RADIANS(G1271))*COS(RADIANS(E1273))*COS(RADIANS(AD1263))))</f>
        <v>#DIV/0!</v>
      </c>
      <c r="AE1271" t="e">
        <f>IF(DEGREES(ACOS(SIN(RADIANS(G1271))*SIN(RADIANS(E1273))+COS(RADIANS(G1271))*COS(RADIANS(E1273))*COS(RADIANS(AE1263))))&gt;90,0,$F$4*$F$5/E1272^2*(SIN(RADIANS(G1271))*SIN(RADIANS(E1273))+COS(RADIANS(G1271))*COS(RADIANS(E1273))*COS(RADIANS(AE1263))))</f>
        <v>#DIV/0!</v>
      </c>
      <c r="AF1271" t="e">
        <f>IF(DEGREES(ACOS(SIN(RADIANS(G1271))*SIN(RADIANS(E1273))+COS(RADIANS(G1271))*COS(RADIANS(E1273))*COS(RADIANS(AF1263))))&gt;90,0,$F$4*$F$5/E1272^2*(SIN(RADIANS(G1271))*SIN(RADIANS(E1273))+COS(RADIANS(G1271))*COS(RADIANS(E1273))*COS(RADIANS(AF1263))))</f>
        <v>#DIV/0!</v>
      </c>
      <c r="AG1271" t="e">
        <f>IF(DEGREES(ACOS(SIN(RADIANS(G1271))*SIN(RADIANS(E1273))+COS(RADIANS(G1271))*COS(RADIANS(E1273))*COS(RADIANS(AG1263))))&gt;90,0,$F$4*$F$5/E1272^2*(SIN(RADIANS(G1271))*SIN(RADIANS(E1273))+COS(RADIANS(G1271))*COS(RADIANS(E1273))*COS(RADIANS(AG1263))))</f>
        <v>#DIV/0!</v>
      </c>
      <c r="AH1271" t="e">
        <f>IF(DEGREES(ACOS(SIN(RADIANS(G1271))*SIN(RADIANS(E1273))+COS(RADIANS(G1271))*COS(RADIANS(E1273))*COS(RADIANS(AH1263))))&gt;90,0,$F$4*$F$5/E1272^2*(SIN(RADIANS(G1271))*SIN(RADIANS(E1273))+COS(RADIANS(G1271))*COS(RADIANS(E1273))*COS(RADIANS(AH1263))))</f>
        <v>#DIV/0!</v>
      </c>
      <c r="AI1271" t="e">
        <f>IF(DEGREES(ACOS(SIN(RADIANS(G1271))*SIN(RADIANS(E1273))+COS(RADIANS(G1271))*COS(RADIANS(E1273))*COS(RADIANS(AI1263))))&gt;90,0,$F$4*$F$5/E1272^2*(SIN(RADIANS(G1271))*SIN(RADIANS(E1273))+COS(RADIANS(G1271))*COS(RADIANS(E1273))*COS(RADIANS(AI1263))))</f>
        <v>#DIV/0!</v>
      </c>
      <c r="AJ1271" t="e">
        <f>IF(DEGREES(ACOS(SIN(RADIANS(G1271))*SIN(RADIANS(E1273))+COS(RADIANS(G1271))*COS(RADIANS(E1273))*COS(RADIANS(AJ1263))))&gt;90,0,$F$4*$F$5/E1272^2*(SIN(RADIANS(G1271))*SIN(RADIANS(E1273))+COS(RADIANS(G1271))*COS(RADIANS(E1273))*COS(RADIANS(AJ1263))))</f>
        <v>#DIV/0!</v>
      </c>
      <c r="AK1271">
        <f>IF(DEGREES(ACOS(SIN(RADIANS(G1271))*SIN(RADIANS(E1273))+COS(RADIANS(G1271))*COS(RADIANS(E1273))*COS(RADIANS(AK1263))))&gt;90,0,$F$4*$F$5/E1272^2*(SIN(RADIANS(G1271))*SIN(RADIANS(E1273))+COS(RADIANS(G1271))*COS(RADIANS(E1273))*COS(RADIANS(AK1263))))</f>
        <v>0</v>
      </c>
      <c r="AL1271">
        <f>IF(DEGREES(ACOS(SIN(RADIANS(G1271))*SIN(RADIANS(E1273))+COS(RADIANS(G1271))*COS(RADIANS(E1273))*COS(RADIANS(AL1263))))&gt;90,0,$F$4*$F$5/E1272^2*(SIN(RADIANS(G1271))*SIN(RADIANS(E1273))+COS(RADIANS(G1271))*COS(RADIANS(E1273))*COS(RADIANS(AL1263))))</f>
        <v>0</v>
      </c>
      <c r="AM1271">
        <f>IF(DEGREES(ACOS(SIN(RADIANS(G1271))*SIN(RADIANS(E1273))+COS(RADIANS(G1271))*COS(RADIANS(E1273))*COS(RADIANS(AM1263))))&gt;90,0,$F$4*$F$5/E1272^2*(SIN(RADIANS(G1271))*SIN(RADIANS(E1273))+COS(RADIANS(G1271))*COS(RADIANS(E1273))*COS(RADIANS(AM1263))))</f>
        <v>0</v>
      </c>
      <c r="AN1271">
        <f>IF(DEGREES(ACOS(SIN(RADIANS(G1271))*SIN(RADIANS(E1273))+COS(RADIANS(G1271))*COS(RADIANS(E1273))*COS(RADIANS(AN1263))))&gt;90,0,$F$4*$F$5/E1272^2*(SIN(RADIANS(G1271))*SIN(RADIANS(E1273))+COS(RADIANS(G1271))*COS(RADIANS(E1273))*COS(RADIANS(AN1263))))</f>
        <v>0</v>
      </c>
      <c r="AO1271">
        <f>IF(DEGREES(ACOS(SIN(RADIANS(G1271))*SIN(RADIANS(E1273))+COS(RADIANS(G1271))*COS(RADIANS(E1273))*COS(RADIANS(AO1263))))&gt;90,0,$F$4*$F$5/E1272^2*(SIN(RADIANS(G1271))*SIN(RADIANS(E1273))+COS(RADIANS(G1271))*COS(RADIANS(E1273))*COS(RADIANS(AO1263))))</f>
        <v>0</v>
      </c>
      <c r="AP1271">
        <f>IF(DEGREES(ACOS(SIN(RADIANS(G1271))*SIN(RADIANS(E1273))+COS(RADIANS(G1271))*COS(RADIANS(E1273))*COS(RADIANS(AP1263))))&gt;90,0,$F$4*$F$5/E1272^2*(SIN(RADIANS(G1271))*SIN(RADIANS(E1273))+COS(RADIANS(G1271))*COS(RADIANS(E1273))*COS(RADIANS(AP1263))))</f>
        <v>0</v>
      </c>
      <c r="AQ1271">
        <f>IF(DEGREES(ACOS(SIN(RADIANS(G1271))*SIN(RADIANS(E1273))+COS(RADIANS(G1271))*COS(RADIANS(E1273))*COS(RADIANS(AQ1263))))&gt;90,0,$F$4*$F$5/E1272^2*(SIN(RADIANS(G1271))*SIN(RADIANS(E1273))+COS(RADIANS(G1271))*COS(RADIANS(E1273))*COS(RADIANS(AQ1263))))</f>
        <v>0</v>
      </c>
      <c r="AR1271">
        <f>IF(DEGREES(ACOS(SIN(RADIANS(G1271))*SIN(RADIANS(E1273))+COS(RADIANS(G1271))*COS(RADIANS(E1273))*COS(RADIANS(AR1263))))&gt;90,0,$F$4*$F$5/E1272^2*(SIN(RADIANS(G1271))*SIN(RADIANS(E1273))+COS(RADIANS(G1271))*COS(RADIANS(E1273))*COS(RADIANS(AR1263))))</f>
        <v>0</v>
      </c>
    </row>
    <row r="1272" spans="2:44" x14ac:dyDescent="0.5">
      <c r="B1272" s="40" t="s">
        <v>785</v>
      </c>
      <c r="E1272">
        <f>$F$6*(1-$F$7^2)/(1+$F$7*COS(RADIANS(E1266)))</f>
        <v>0</v>
      </c>
      <c r="G1272">
        <v>20</v>
      </c>
      <c r="I1272">
        <f>IF(DEGREES(ACOS(SIN(RADIANS(G1272))*SIN(RADIANS(E1273))+COS(RADIANS(G1272))*COS(RADIANS(E1273))*COS(RADIANS(I1263))))&gt;90,0,$F$4*$F$5/E1272^2*(SIN(RADIANS(G1272))*SIN(RADIANS(E1273))+COS(RADIANS(G1272))*COS(RADIANS(E1273))*COS(RADIANS(I1263))))</f>
        <v>0</v>
      </c>
      <c r="J1272">
        <f>IF(DEGREES(ACOS(SIN(RADIANS(G1272))*SIN(RADIANS(E1273))+COS(RADIANS(G1272))*COS(RADIANS(E1273))*COS(RADIANS(J1263))))&gt;90,0,$F$4*$F$5/E1272^2*(SIN(RADIANS(G1272))*SIN(RADIANS(E1273))+COS(RADIANS(G1272))*COS(RADIANS(E1273))*COS(RADIANS(J1263))))</f>
        <v>0</v>
      </c>
      <c r="K1272">
        <f>IF(DEGREES(ACOS(SIN(RADIANS(G1272))*SIN(RADIANS(E1273))+COS(RADIANS(G1272))*COS(RADIANS(E1273))*COS(RADIANS(K1263))))&gt;90,0,$F$4*$F$5/E1272^2*(SIN(RADIANS(G1272))*SIN(RADIANS(E1273))+COS(RADIANS(G1272))*COS(RADIANS(E1273))*COS(RADIANS(K1263))))</f>
        <v>0</v>
      </c>
      <c r="L1272">
        <f>IF(DEGREES(ACOS(SIN(RADIANS(G1272))*SIN(RADIANS(E1273))+COS(RADIANS(G1272))*COS(RADIANS(E1273))*COS(RADIANS(L1263))))&gt;90,0,$F$4*$F$5/E1272^2*(SIN(RADIANS(G1272))*SIN(RADIANS(E1273))+COS(RADIANS(G1272))*COS(RADIANS(E1273))*COS(RADIANS(L1263))))</f>
        <v>0</v>
      </c>
      <c r="M1272">
        <f>IF(DEGREES(ACOS(SIN(RADIANS(G1272))*SIN(RADIANS(E1273))+COS(RADIANS(G1272))*COS(RADIANS(E1273))*COS(RADIANS(M1263))))&gt;90,0,$F$4*$F$5/E1272^2*(SIN(RADIANS(G1272))*SIN(RADIANS(E1273))+COS(RADIANS(G1272))*COS(RADIANS(E1273))*COS(RADIANS(M1263))))</f>
        <v>0</v>
      </c>
      <c r="N1272">
        <f>IF(DEGREES(ACOS(SIN(RADIANS(G1272))*SIN(RADIANS(E1273))+COS(RADIANS(G1272))*COS(RADIANS(E1273))*COS(RADIANS(N1263))))&gt;90,0,$F$4*$F$5/E1272^2*(SIN(RADIANS(G1272))*SIN(RADIANS(E1273))+COS(RADIANS(G1272))*COS(RADIANS(E1273))*COS(RADIANS(N1263))))</f>
        <v>0</v>
      </c>
      <c r="O1272">
        <f>IF(DEGREES(ACOS(SIN(RADIANS(G1272))*SIN(RADIANS(E1273))+COS(RADIANS(G1272))*COS(RADIANS(E1273))*COS(RADIANS(O1263))))&gt;90,0,$F$4*$F$5/E1272^2*(SIN(RADIANS(G1272))*SIN(RADIANS(E1273))+COS(RADIANS(G1272))*COS(RADIANS(E1273))*COS(RADIANS(O1263))))</f>
        <v>0</v>
      </c>
      <c r="P1272">
        <f>IF(DEGREES(ACOS(SIN(RADIANS(G1272))*SIN(RADIANS(E1273))+COS(RADIANS(G1272))*COS(RADIANS(E1273))*COS(RADIANS(P1263))))&gt;90,0,$F$4*$F$5/E1272^2*(SIN(RADIANS(G1272))*SIN(RADIANS(E1273))+COS(RADIANS(G1272))*COS(RADIANS(E1273))*COS(RADIANS(P1263))))</f>
        <v>0</v>
      </c>
      <c r="Q1272">
        <f>IF(DEGREES(ACOS(SIN(RADIANS(G1272))*SIN(RADIANS(E1273))+COS(RADIANS(G1272))*COS(RADIANS(E1273))*COS(RADIANS(Q1263))))&gt;90,0,$F$4*$F$5/E1272^2*(SIN(RADIANS(G1272))*SIN(RADIANS(E1273))+COS(RADIANS(G1272))*COS(RADIANS(E1273))*COS(RADIANS(Q1263))))</f>
        <v>0</v>
      </c>
      <c r="R1272" t="e">
        <f>IF(DEGREES(ACOS(SIN(RADIANS(G1272))*SIN(RADIANS(E1273))+COS(RADIANS(G1272))*COS(RADIANS(E1273))*COS(RADIANS(R1263))))&gt;90,0,$F$4*$F$5/E1272^2*(SIN(RADIANS(G1272))*SIN(RADIANS(E1273))+COS(RADIANS(G1272))*COS(RADIANS(E1273))*COS(RADIANS(R1263))))</f>
        <v>#DIV/0!</v>
      </c>
      <c r="S1272" t="e">
        <f>IF(DEGREES(ACOS(SIN(RADIANS(G1272))*SIN(RADIANS(E1273))+COS(RADIANS(G1272))*COS(RADIANS(E1273))*COS(RADIANS(S1263))))&gt;90,0,$F$4*$F$5/E1272^2*(SIN(RADIANS(G1272))*SIN(RADIANS(E1273))+COS(RADIANS(G1272))*COS(RADIANS(E1273))*COS(RADIANS(S1263))))</f>
        <v>#DIV/0!</v>
      </c>
      <c r="T1272" t="e">
        <f>IF(DEGREES(ACOS(SIN(RADIANS(G1272))*SIN(RADIANS(E1273))+COS(RADIANS(G1272))*COS(RADIANS(E1273))*COS(RADIANS(T1263))))&gt;90,0,$F$4*$F$5/E1272^2*(SIN(RADIANS(G1272))*SIN(RADIANS(E1273))+COS(RADIANS(G1272))*COS(RADIANS(E1273))*COS(RADIANS(T1263))))</f>
        <v>#DIV/0!</v>
      </c>
      <c r="U1272" t="e">
        <f>IF(DEGREES(ACOS(SIN(RADIANS(G1272))*SIN(RADIANS(E1273))+COS(RADIANS(G1272))*COS(RADIANS(E1273))*COS(RADIANS(U1263))))&gt;90,0,$F$4*$F$5/E1272^2*(SIN(RADIANS(G1272))*SIN(RADIANS(E1273))+COS(RADIANS(G1272))*COS(RADIANS(E1273))*COS(RADIANS(U1263))))</f>
        <v>#DIV/0!</v>
      </c>
      <c r="V1272" t="e">
        <f>IF(DEGREES(ACOS(SIN(RADIANS(G1272))*SIN(RADIANS(E1273))+COS(RADIANS(G1272))*COS(RADIANS(E1273))*COS(RADIANS(V1263))))&gt;90,0,$F$4*$F$5/E1272^2*(SIN(RADIANS(G1272))*SIN(RADIANS(E1273))+COS(RADIANS(G1272))*COS(RADIANS(E1273))*COS(RADIANS(V1263))))</f>
        <v>#DIV/0!</v>
      </c>
      <c r="W1272" t="e">
        <f>IF(DEGREES(ACOS(SIN(RADIANS(G1272))*SIN(RADIANS(E1273))+COS(RADIANS(G1272))*COS(RADIANS(E1273))*COS(RADIANS(W1263))))&gt;90,0,$F$4*$F$5/E1272^2*(SIN(RADIANS(G1272))*SIN(RADIANS(E1273))+COS(RADIANS(G1272))*COS(RADIANS(E1273))*COS(RADIANS(W1263))))</f>
        <v>#DIV/0!</v>
      </c>
      <c r="X1272" t="e">
        <f>IF(DEGREES(ACOS(SIN(RADIANS(G1272))*SIN(RADIANS(E1273))+COS(RADIANS(G1272))*COS(RADIANS(E1273))*COS(RADIANS(X1263))))&gt;90,0,$F$4*$F$5/E1272^2*(SIN(RADIANS(G1272))*SIN(RADIANS(E1273))+COS(RADIANS(G1272))*COS(RADIANS(E1273))*COS(RADIANS(X1263))))</f>
        <v>#DIV/0!</v>
      </c>
      <c r="Y1272" t="e">
        <f>IF(DEGREES(ACOS(SIN(RADIANS(G1272))*SIN(RADIANS(E1273))+COS(RADIANS(G1272))*COS(RADIANS(E1273))*COS(RADIANS(Y1263))))&gt;90,0,$F$4*$F$5/E1272^2*(SIN(RADIANS(G1272))*SIN(RADIANS(E1273))+COS(RADIANS(G1272))*COS(RADIANS(E1273))*COS(RADIANS(Y1263))))</f>
        <v>#DIV/0!</v>
      </c>
      <c r="Z1272" t="e">
        <f>IF(DEGREES(ACOS(SIN(RADIANS(G1272))*SIN(RADIANS(E1273))+COS(RADIANS(G1272))*COS(RADIANS(E1273))*COS(RADIANS(Z1263))))&gt;90,0,$F$4*$F$5/E1272^2*(SIN(RADIANS(G1272))*SIN(RADIANS(E1273))+COS(RADIANS(G1272))*COS(RADIANS(E1273))*COS(RADIANS(Z1263))))</f>
        <v>#DIV/0!</v>
      </c>
      <c r="AA1272" t="e">
        <f>IF(DEGREES(ACOS(SIN(RADIANS(G1272))*SIN(RADIANS(E1273))+COS(RADIANS(G1272))*COS(RADIANS(E1273))*COS(RADIANS(AA1263))))&gt;90,0,$F$4*$F$5/E1272^2*(SIN(RADIANS(G1272))*SIN(RADIANS(E1273))+COS(RADIANS(G1272))*COS(RADIANS(E1273))*COS(RADIANS(AA1263))))</f>
        <v>#DIV/0!</v>
      </c>
      <c r="AB1272" t="e">
        <f>IF(DEGREES(ACOS(SIN(RADIANS(G1272))*SIN(RADIANS(E1273))+COS(RADIANS(G1272))*COS(RADIANS(E1273))*COS(RADIANS(AB1263))))&gt;90,0,$F$4*$F$5/E1272^2*(SIN(RADIANS(G1272))*SIN(RADIANS(E1273))+COS(RADIANS(G1272))*COS(RADIANS(E1273))*COS(RADIANS(AB1263))))</f>
        <v>#DIV/0!</v>
      </c>
      <c r="AC1272" t="e">
        <f>IF(DEGREES(ACOS(SIN(RADIANS(G1272))*SIN(RADIANS(E1273))+COS(RADIANS(G1272))*COS(RADIANS(E1273))*COS(RADIANS(AC1263))))&gt;90,0,$F$4*$F$5/E1272^2*(SIN(RADIANS(G1272))*SIN(RADIANS(E1273))+COS(RADIANS(G1272))*COS(RADIANS(E1273))*COS(RADIANS(AC1263))))</f>
        <v>#DIV/0!</v>
      </c>
      <c r="AD1272" t="e">
        <f>IF(DEGREES(ACOS(SIN(RADIANS(G1272))*SIN(RADIANS(E1273))+COS(RADIANS(G1272))*COS(RADIANS(E1273))*COS(RADIANS(AD1263))))&gt;90,0,$F$4*$F$5/E1272^2*(SIN(RADIANS(G1272))*SIN(RADIANS(E1273))+COS(RADIANS(G1272))*COS(RADIANS(E1273))*COS(RADIANS(AD1263))))</f>
        <v>#DIV/0!</v>
      </c>
      <c r="AE1272" t="e">
        <f>IF(DEGREES(ACOS(SIN(RADIANS(G1272))*SIN(RADIANS(E1273))+COS(RADIANS(G1272))*COS(RADIANS(E1273))*COS(RADIANS(AE1263))))&gt;90,0,$F$4*$F$5/E1272^2*(SIN(RADIANS(G1272))*SIN(RADIANS(E1273))+COS(RADIANS(G1272))*COS(RADIANS(E1273))*COS(RADIANS(AE1263))))</f>
        <v>#DIV/0!</v>
      </c>
      <c r="AF1272" t="e">
        <f>IF(DEGREES(ACOS(SIN(RADIANS(G1272))*SIN(RADIANS(E1273))+COS(RADIANS(G1272))*COS(RADIANS(E1273))*COS(RADIANS(AF1263))))&gt;90,0,$F$4*$F$5/E1272^2*(SIN(RADIANS(G1272))*SIN(RADIANS(E1273))+COS(RADIANS(G1272))*COS(RADIANS(E1273))*COS(RADIANS(AF1263))))</f>
        <v>#DIV/0!</v>
      </c>
      <c r="AG1272" t="e">
        <f>IF(DEGREES(ACOS(SIN(RADIANS(G1272))*SIN(RADIANS(E1273))+COS(RADIANS(G1272))*COS(RADIANS(E1273))*COS(RADIANS(AG1263))))&gt;90,0,$F$4*$F$5/E1272^2*(SIN(RADIANS(G1272))*SIN(RADIANS(E1273))+COS(RADIANS(G1272))*COS(RADIANS(E1273))*COS(RADIANS(AG1263))))</f>
        <v>#DIV/0!</v>
      </c>
      <c r="AH1272" t="e">
        <f>IF(DEGREES(ACOS(SIN(RADIANS(G1272))*SIN(RADIANS(E1273))+COS(RADIANS(G1272))*COS(RADIANS(E1273))*COS(RADIANS(AH1263))))&gt;90,0,$F$4*$F$5/E1272^2*(SIN(RADIANS(G1272))*SIN(RADIANS(E1273))+COS(RADIANS(G1272))*COS(RADIANS(E1273))*COS(RADIANS(AH1263))))</f>
        <v>#DIV/0!</v>
      </c>
      <c r="AI1272" t="e">
        <f>IF(DEGREES(ACOS(SIN(RADIANS(G1272))*SIN(RADIANS(E1273))+COS(RADIANS(G1272))*COS(RADIANS(E1273))*COS(RADIANS(AI1263))))&gt;90,0,$F$4*$F$5/E1272^2*(SIN(RADIANS(G1272))*SIN(RADIANS(E1273))+COS(RADIANS(G1272))*COS(RADIANS(E1273))*COS(RADIANS(AI1263))))</f>
        <v>#DIV/0!</v>
      </c>
      <c r="AJ1272" t="e">
        <f>IF(DEGREES(ACOS(SIN(RADIANS(G1272))*SIN(RADIANS(E1273))+COS(RADIANS(G1272))*COS(RADIANS(E1273))*COS(RADIANS(AJ1263))))&gt;90,0,$F$4*$F$5/E1272^2*(SIN(RADIANS(G1272))*SIN(RADIANS(E1273))+COS(RADIANS(G1272))*COS(RADIANS(E1273))*COS(RADIANS(AJ1263))))</f>
        <v>#DIV/0!</v>
      </c>
      <c r="AK1272">
        <f>IF(DEGREES(ACOS(SIN(RADIANS(G1272))*SIN(RADIANS(E1273))+COS(RADIANS(G1272))*COS(RADIANS(E1273))*COS(RADIANS(AK1263))))&gt;90,0,$F$4*$F$5/E1272^2*(SIN(RADIANS(G1272))*SIN(RADIANS(E1273))+COS(RADIANS(G1272))*COS(RADIANS(E1273))*COS(RADIANS(AK1263))))</f>
        <v>0</v>
      </c>
      <c r="AL1272">
        <f>IF(DEGREES(ACOS(SIN(RADIANS(G1272))*SIN(RADIANS(E1273))+COS(RADIANS(G1272))*COS(RADIANS(E1273))*COS(RADIANS(AL1263))))&gt;90,0,$F$4*$F$5/E1272^2*(SIN(RADIANS(G1272))*SIN(RADIANS(E1273))+COS(RADIANS(G1272))*COS(RADIANS(E1273))*COS(RADIANS(AL1263))))</f>
        <v>0</v>
      </c>
      <c r="AM1272">
        <f>IF(DEGREES(ACOS(SIN(RADIANS(G1272))*SIN(RADIANS(E1273))+COS(RADIANS(G1272))*COS(RADIANS(E1273))*COS(RADIANS(AM1263))))&gt;90,0,$F$4*$F$5/E1272^2*(SIN(RADIANS(G1272))*SIN(RADIANS(E1273))+COS(RADIANS(G1272))*COS(RADIANS(E1273))*COS(RADIANS(AM1263))))</f>
        <v>0</v>
      </c>
      <c r="AN1272">
        <f>IF(DEGREES(ACOS(SIN(RADIANS(G1272))*SIN(RADIANS(E1273))+COS(RADIANS(G1272))*COS(RADIANS(E1273))*COS(RADIANS(AN1263))))&gt;90,0,$F$4*$F$5/E1272^2*(SIN(RADIANS(G1272))*SIN(RADIANS(E1273))+COS(RADIANS(G1272))*COS(RADIANS(E1273))*COS(RADIANS(AN1263))))</f>
        <v>0</v>
      </c>
      <c r="AO1272">
        <f>IF(DEGREES(ACOS(SIN(RADIANS(G1272))*SIN(RADIANS(E1273))+COS(RADIANS(G1272))*COS(RADIANS(E1273))*COS(RADIANS(AO1263))))&gt;90,0,$F$4*$F$5/E1272^2*(SIN(RADIANS(G1272))*SIN(RADIANS(E1273))+COS(RADIANS(G1272))*COS(RADIANS(E1273))*COS(RADIANS(AO1263))))</f>
        <v>0</v>
      </c>
      <c r="AP1272">
        <f>IF(DEGREES(ACOS(SIN(RADIANS(G1272))*SIN(RADIANS(E1273))+COS(RADIANS(G1272))*COS(RADIANS(E1273))*COS(RADIANS(AP1263))))&gt;90,0,$F$4*$F$5/E1272^2*(SIN(RADIANS(G1272))*SIN(RADIANS(E1273))+COS(RADIANS(G1272))*COS(RADIANS(E1273))*COS(RADIANS(AP1263))))</f>
        <v>0</v>
      </c>
      <c r="AQ1272">
        <f>IF(DEGREES(ACOS(SIN(RADIANS(G1272))*SIN(RADIANS(E1273))+COS(RADIANS(G1272))*COS(RADIANS(E1273))*COS(RADIANS(AQ1263))))&gt;90,0,$F$4*$F$5/E1272^2*(SIN(RADIANS(G1272))*SIN(RADIANS(E1273))+COS(RADIANS(G1272))*COS(RADIANS(E1273))*COS(RADIANS(AQ1263))))</f>
        <v>0</v>
      </c>
      <c r="AR1272">
        <f>IF(DEGREES(ACOS(SIN(RADIANS(G1272))*SIN(RADIANS(E1273))+COS(RADIANS(G1272))*COS(RADIANS(E1273))*COS(RADIANS(AR1263))))&gt;90,0,$F$4*$F$5/E1272^2*(SIN(RADIANS(G1272))*SIN(RADIANS(E1273))+COS(RADIANS(G1272))*COS(RADIANS(E1273))*COS(RADIANS(AR1263))))</f>
        <v>0</v>
      </c>
    </row>
    <row r="1273" spans="2:44" x14ac:dyDescent="0.5">
      <c r="B1273" s="40" t="s">
        <v>735</v>
      </c>
      <c r="E1273">
        <f>IF($F$8&gt;90,180-$F$8,$F$8)*SIN(RADIANS(E1267))</f>
        <v>0</v>
      </c>
      <c r="G1273">
        <v>10</v>
      </c>
      <c r="I1273">
        <f>IF(DEGREES(ACOS(SIN(RADIANS(G1273))*SIN(RADIANS(E1273))+COS(RADIANS(G1273))*COS(RADIANS(E1273))*COS(RADIANS(I1263))))&gt;90,0,$F$4*$F$5/E1272^2*(SIN(RADIANS(G1273))*SIN(RADIANS(E1273))+COS(RADIANS(G1273))*COS(RADIANS(E1273))*COS(RADIANS(I1263))))</f>
        <v>0</v>
      </c>
      <c r="J1273">
        <f>IF(DEGREES(ACOS(SIN(RADIANS(G1273))*SIN(RADIANS(E1273))+COS(RADIANS(G1273))*COS(RADIANS(E1273))*COS(RADIANS(J1263))))&gt;90,0,$F$4*$F$5/E1272^2*(SIN(RADIANS(G1273))*SIN(RADIANS(E1273))+COS(RADIANS(G1273))*COS(RADIANS(E1273))*COS(RADIANS(J1263))))</f>
        <v>0</v>
      </c>
      <c r="K1273">
        <f>IF(DEGREES(ACOS(SIN(RADIANS(G1273))*SIN(RADIANS(E1273))+COS(RADIANS(G1273))*COS(RADIANS(E1273))*COS(RADIANS(K1263))))&gt;90,0,$F$4*$F$5/E1272^2*(SIN(RADIANS(G1273))*SIN(RADIANS(E1273))+COS(RADIANS(G1273))*COS(RADIANS(E1273))*COS(RADIANS(K1263))))</f>
        <v>0</v>
      </c>
      <c r="L1273">
        <f>IF(DEGREES(ACOS(SIN(RADIANS(G1273))*SIN(RADIANS(E1273))+COS(RADIANS(G1273))*COS(RADIANS(E1273))*COS(RADIANS(L1263))))&gt;90,0,$F$4*$F$5/E1272^2*(SIN(RADIANS(G1273))*SIN(RADIANS(E1273))+COS(RADIANS(G1273))*COS(RADIANS(E1273))*COS(RADIANS(L1263))))</f>
        <v>0</v>
      </c>
      <c r="M1273">
        <f>IF(DEGREES(ACOS(SIN(RADIANS(G1273))*SIN(RADIANS(E1273))+COS(RADIANS(G1273))*COS(RADIANS(E1273))*COS(RADIANS(M1263))))&gt;90,0,$F$4*$F$5/E1272^2*(SIN(RADIANS(G1273))*SIN(RADIANS(E1273))+COS(RADIANS(G1273))*COS(RADIANS(E1273))*COS(RADIANS(M1263))))</f>
        <v>0</v>
      </c>
      <c r="N1273">
        <f>IF(DEGREES(ACOS(SIN(RADIANS(G1273))*SIN(RADIANS(E1273))+COS(RADIANS(G1273))*COS(RADIANS(E1273))*COS(RADIANS(N1263))))&gt;90,0,$F$4*$F$5/E1272^2*(SIN(RADIANS(G1273))*SIN(RADIANS(E1273))+COS(RADIANS(G1273))*COS(RADIANS(E1273))*COS(RADIANS(N1263))))</f>
        <v>0</v>
      </c>
      <c r="O1273">
        <f>IF(DEGREES(ACOS(SIN(RADIANS(G1273))*SIN(RADIANS(E1273))+COS(RADIANS(G1273))*COS(RADIANS(E1273))*COS(RADIANS(O1263))))&gt;90,0,$F$4*$F$5/E1272^2*(SIN(RADIANS(G1273))*SIN(RADIANS(E1273))+COS(RADIANS(G1273))*COS(RADIANS(E1273))*COS(RADIANS(O1263))))</f>
        <v>0</v>
      </c>
      <c r="P1273">
        <f>IF(DEGREES(ACOS(SIN(RADIANS(G1273))*SIN(RADIANS(E1273))+COS(RADIANS(G1273))*COS(RADIANS(E1273))*COS(RADIANS(P1263))))&gt;90,0,$F$4*$F$5/E1272^2*(SIN(RADIANS(G1273))*SIN(RADIANS(E1273))+COS(RADIANS(G1273))*COS(RADIANS(E1273))*COS(RADIANS(P1263))))</f>
        <v>0</v>
      </c>
      <c r="Q1273">
        <f>IF(DEGREES(ACOS(SIN(RADIANS(G1273))*SIN(RADIANS(E1273))+COS(RADIANS(G1273))*COS(RADIANS(E1273))*COS(RADIANS(Q1263))))&gt;90,0,$F$4*$F$5/E1272^2*(SIN(RADIANS(G1273))*SIN(RADIANS(E1273))+COS(RADIANS(G1273))*COS(RADIANS(E1273))*COS(RADIANS(Q1263))))</f>
        <v>0</v>
      </c>
      <c r="R1273" t="e">
        <f>IF(DEGREES(ACOS(SIN(RADIANS(G1273))*SIN(RADIANS(E1273))+COS(RADIANS(G1273))*COS(RADIANS(E1273))*COS(RADIANS(R1263))))&gt;90,0,$F$4*$F$5/E1272^2*(SIN(RADIANS(G1273))*SIN(RADIANS(E1273))+COS(RADIANS(G1273))*COS(RADIANS(E1273))*COS(RADIANS(R1263))))</f>
        <v>#DIV/0!</v>
      </c>
      <c r="S1273" t="e">
        <f>IF(DEGREES(ACOS(SIN(RADIANS(G1273))*SIN(RADIANS(E1273))+COS(RADIANS(G1273))*COS(RADIANS(E1273))*COS(RADIANS(S1263))))&gt;90,0,$F$4*$F$5/E1272^2*(SIN(RADIANS(G1273))*SIN(RADIANS(E1273))+COS(RADIANS(G1273))*COS(RADIANS(E1273))*COS(RADIANS(S1263))))</f>
        <v>#DIV/0!</v>
      </c>
      <c r="T1273" t="e">
        <f>IF(DEGREES(ACOS(SIN(RADIANS(G1273))*SIN(RADIANS(E1273))+COS(RADIANS(G1273))*COS(RADIANS(E1273))*COS(RADIANS(T1263))))&gt;90,0,$F$4*$F$5/E1272^2*(SIN(RADIANS(G1273))*SIN(RADIANS(E1273))+COS(RADIANS(G1273))*COS(RADIANS(E1273))*COS(RADIANS(T1263))))</f>
        <v>#DIV/0!</v>
      </c>
      <c r="U1273" t="e">
        <f>IF(DEGREES(ACOS(SIN(RADIANS(G1273))*SIN(RADIANS(E1273))+COS(RADIANS(G1273))*COS(RADIANS(E1273))*COS(RADIANS(U1263))))&gt;90,0,$F$4*$F$5/E1272^2*(SIN(RADIANS(G1273))*SIN(RADIANS(E1273))+COS(RADIANS(G1273))*COS(RADIANS(E1273))*COS(RADIANS(U1263))))</f>
        <v>#DIV/0!</v>
      </c>
      <c r="V1273" t="e">
        <f>IF(DEGREES(ACOS(SIN(RADIANS(G1273))*SIN(RADIANS(E1273))+COS(RADIANS(G1273))*COS(RADIANS(E1273))*COS(RADIANS(V1263))))&gt;90,0,$F$4*$F$5/E1272^2*(SIN(RADIANS(G1273))*SIN(RADIANS(E1273))+COS(RADIANS(G1273))*COS(RADIANS(E1273))*COS(RADIANS(V1263))))</f>
        <v>#DIV/0!</v>
      </c>
      <c r="W1273" t="e">
        <f>IF(DEGREES(ACOS(SIN(RADIANS(G1273))*SIN(RADIANS(E1273))+COS(RADIANS(G1273))*COS(RADIANS(E1273))*COS(RADIANS(W1263))))&gt;90,0,$F$4*$F$5/E1272^2*(SIN(RADIANS(G1273))*SIN(RADIANS(E1273))+COS(RADIANS(G1273))*COS(RADIANS(E1273))*COS(RADIANS(W1263))))</f>
        <v>#DIV/0!</v>
      </c>
      <c r="X1273" t="e">
        <f>IF(DEGREES(ACOS(SIN(RADIANS(G1273))*SIN(RADIANS(E1273))+COS(RADIANS(G1273))*COS(RADIANS(E1273))*COS(RADIANS(X1263))))&gt;90,0,$F$4*$F$5/E1272^2*(SIN(RADIANS(G1273))*SIN(RADIANS(E1273))+COS(RADIANS(G1273))*COS(RADIANS(E1273))*COS(RADIANS(X1263))))</f>
        <v>#DIV/0!</v>
      </c>
      <c r="Y1273" t="e">
        <f>IF(DEGREES(ACOS(SIN(RADIANS(G1273))*SIN(RADIANS(E1273))+COS(RADIANS(G1273))*COS(RADIANS(E1273))*COS(RADIANS(Y1263))))&gt;90,0,$F$4*$F$5/E1272^2*(SIN(RADIANS(G1273))*SIN(RADIANS(E1273))+COS(RADIANS(G1273))*COS(RADIANS(E1273))*COS(RADIANS(Y1263))))</f>
        <v>#DIV/0!</v>
      </c>
      <c r="Z1273" t="e">
        <f>IF(DEGREES(ACOS(SIN(RADIANS(G1273))*SIN(RADIANS(E1273))+COS(RADIANS(G1273))*COS(RADIANS(E1273))*COS(RADIANS(Z1263))))&gt;90,0,$F$4*$F$5/E1272^2*(SIN(RADIANS(G1273))*SIN(RADIANS(E1273))+COS(RADIANS(G1273))*COS(RADIANS(E1273))*COS(RADIANS(Z1263))))</f>
        <v>#DIV/0!</v>
      </c>
      <c r="AA1273" t="e">
        <f>IF(DEGREES(ACOS(SIN(RADIANS(G1273))*SIN(RADIANS(E1273))+COS(RADIANS(G1273))*COS(RADIANS(E1273))*COS(RADIANS(AA1263))))&gt;90,0,$F$4*$F$5/E1272^2*(SIN(RADIANS(G1273))*SIN(RADIANS(E1273))+COS(RADIANS(G1273))*COS(RADIANS(E1273))*COS(RADIANS(AA1263))))</f>
        <v>#DIV/0!</v>
      </c>
      <c r="AB1273" t="e">
        <f>IF(DEGREES(ACOS(SIN(RADIANS(G1273))*SIN(RADIANS(E1273))+COS(RADIANS(G1273))*COS(RADIANS(E1273))*COS(RADIANS(AB1263))))&gt;90,0,$F$4*$F$5/E1272^2*(SIN(RADIANS(G1273))*SIN(RADIANS(E1273))+COS(RADIANS(G1273))*COS(RADIANS(E1273))*COS(RADIANS(AB1263))))</f>
        <v>#DIV/0!</v>
      </c>
      <c r="AC1273" t="e">
        <f>IF(DEGREES(ACOS(SIN(RADIANS(G1273))*SIN(RADIANS(E1273))+COS(RADIANS(G1273))*COS(RADIANS(E1273))*COS(RADIANS(AC1263))))&gt;90,0,$F$4*$F$5/E1272^2*(SIN(RADIANS(G1273))*SIN(RADIANS(E1273))+COS(RADIANS(G1273))*COS(RADIANS(E1273))*COS(RADIANS(AC1263))))</f>
        <v>#DIV/0!</v>
      </c>
      <c r="AD1273" t="e">
        <f>IF(DEGREES(ACOS(SIN(RADIANS(G1273))*SIN(RADIANS(E1273))+COS(RADIANS(G1273))*COS(RADIANS(E1273))*COS(RADIANS(AD1263))))&gt;90,0,$F$4*$F$5/E1272^2*(SIN(RADIANS(G1273))*SIN(RADIANS(E1273))+COS(RADIANS(G1273))*COS(RADIANS(E1273))*COS(RADIANS(AD1263))))</f>
        <v>#DIV/0!</v>
      </c>
      <c r="AE1273" t="e">
        <f>IF(DEGREES(ACOS(SIN(RADIANS(G1273))*SIN(RADIANS(E1273))+COS(RADIANS(G1273))*COS(RADIANS(E1273))*COS(RADIANS(AE1263))))&gt;90,0,$F$4*$F$5/E1272^2*(SIN(RADIANS(G1273))*SIN(RADIANS(E1273))+COS(RADIANS(G1273))*COS(RADIANS(E1273))*COS(RADIANS(AE1263))))</f>
        <v>#DIV/0!</v>
      </c>
      <c r="AF1273" t="e">
        <f>IF(DEGREES(ACOS(SIN(RADIANS(G1273))*SIN(RADIANS(E1273))+COS(RADIANS(G1273))*COS(RADIANS(E1273))*COS(RADIANS(AF1263))))&gt;90,0,$F$4*$F$5/E1272^2*(SIN(RADIANS(G1273))*SIN(RADIANS(E1273))+COS(RADIANS(G1273))*COS(RADIANS(E1273))*COS(RADIANS(AF1263))))</f>
        <v>#DIV/0!</v>
      </c>
      <c r="AG1273" t="e">
        <f>IF(DEGREES(ACOS(SIN(RADIANS(G1273))*SIN(RADIANS(E1273))+COS(RADIANS(G1273))*COS(RADIANS(E1273))*COS(RADIANS(AG1263))))&gt;90,0,$F$4*$F$5/E1272^2*(SIN(RADIANS(G1273))*SIN(RADIANS(E1273))+COS(RADIANS(G1273))*COS(RADIANS(E1273))*COS(RADIANS(AG1263))))</f>
        <v>#DIV/0!</v>
      </c>
      <c r="AH1273" t="e">
        <f>IF(DEGREES(ACOS(SIN(RADIANS(G1273))*SIN(RADIANS(E1273))+COS(RADIANS(G1273))*COS(RADIANS(E1273))*COS(RADIANS(AH1263))))&gt;90,0,$F$4*$F$5/E1272^2*(SIN(RADIANS(G1273))*SIN(RADIANS(E1273))+COS(RADIANS(G1273))*COS(RADIANS(E1273))*COS(RADIANS(AH1263))))</f>
        <v>#DIV/0!</v>
      </c>
      <c r="AI1273" t="e">
        <f>IF(DEGREES(ACOS(SIN(RADIANS(G1273))*SIN(RADIANS(E1273))+COS(RADIANS(G1273))*COS(RADIANS(E1273))*COS(RADIANS(AI1263))))&gt;90,0,$F$4*$F$5/E1272^2*(SIN(RADIANS(G1273))*SIN(RADIANS(E1273))+COS(RADIANS(G1273))*COS(RADIANS(E1273))*COS(RADIANS(AI1263))))</f>
        <v>#DIV/0!</v>
      </c>
      <c r="AJ1273" t="e">
        <f>IF(DEGREES(ACOS(SIN(RADIANS(G1273))*SIN(RADIANS(E1273))+COS(RADIANS(G1273))*COS(RADIANS(E1273))*COS(RADIANS(AJ1263))))&gt;90,0,$F$4*$F$5/E1272^2*(SIN(RADIANS(G1273))*SIN(RADIANS(E1273))+COS(RADIANS(G1273))*COS(RADIANS(E1273))*COS(RADIANS(AJ1263))))</f>
        <v>#DIV/0!</v>
      </c>
      <c r="AK1273">
        <f>IF(DEGREES(ACOS(SIN(RADIANS(G1273))*SIN(RADIANS(E1273))+COS(RADIANS(G1273))*COS(RADIANS(E1273))*COS(RADIANS(AK1263))))&gt;90,0,$F$4*$F$5/E1272^2*(SIN(RADIANS(G1273))*SIN(RADIANS(E1273))+COS(RADIANS(G1273))*COS(RADIANS(E1273))*COS(RADIANS(AK1263))))</f>
        <v>0</v>
      </c>
      <c r="AL1273">
        <f>IF(DEGREES(ACOS(SIN(RADIANS(G1273))*SIN(RADIANS(E1273))+COS(RADIANS(G1273))*COS(RADIANS(E1273))*COS(RADIANS(AL1263))))&gt;90,0,$F$4*$F$5/E1272^2*(SIN(RADIANS(G1273))*SIN(RADIANS(E1273))+COS(RADIANS(G1273))*COS(RADIANS(E1273))*COS(RADIANS(AL1263))))</f>
        <v>0</v>
      </c>
      <c r="AM1273">
        <f>IF(DEGREES(ACOS(SIN(RADIANS(G1273))*SIN(RADIANS(E1273))+COS(RADIANS(G1273))*COS(RADIANS(E1273))*COS(RADIANS(AM1263))))&gt;90,0,$F$4*$F$5/E1272^2*(SIN(RADIANS(G1273))*SIN(RADIANS(E1273))+COS(RADIANS(G1273))*COS(RADIANS(E1273))*COS(RADIANS(AM1263))))</f>
        <v>0</v>
      </c>
      <c r="AN1273">
        <f>IF(DEGREES(ACOS(SIN(RADIANS(G1273))*SIN(RADIANS(E1273))+COS(RADIANS(G1273))*COS(RADIANS(E1273))*COS(RADIANS(AN1263))))&gt;90,0,$F$4*$F$5/E1272^2*(SIN(RADIANS(G1273))*SIN(RADIANS(E1273))+COS(RADIANS(G1273))*COS(RADIANS(E1273))*COS(RADIANS(AN1263))))</f>
        <v>0</v>
      </c>
      <c r="AO1273">
        <f>IF(DEGREES(ACOS(SIN(RADIANS(G1273))*SIN(RADIANS(E1273))+COS(RADIANS(G1273))*COS(RADIANS(E1273))*COS(RADIANS(AO1263))))&gt;90,0,$F$4*$F$5/E1272^2*(SIN(RADIANS(G1273))*SIN(RADIANS(E1273))+COS(RADIANS(G1273))*COS(RADIANS(E1273))*COS(RADIANS(AO1263))))</f>
        <v>0</v>
      </c>
      <c r="AP1273">
        <f>IF(DEGREES(ACOS(SIN(RADIANS(G1273))*SIN(RADIANS(E1273))+COS(RADIANS(G1273))*COS(RADIANS(E1273))*COS(RADIANS(AP1263))))&gt;90,0,$F$4*$F$5/E1272^2*(SIN(RADIANS(G1273))*SIN(RADIANS(E1273))+COS(RADIANS(G1273))*COS(RADIANS(E1273))*COS(RADIANS(AP1263))))</f>
        <v>0</v>
      </c>
      <c r="AQ1273">
        <f>IF(DEGREES(ACOS(SIN(RADIANS(G1273))*SIN(RADIANS(E1273))+COS(RADIANS(G1273))*COS(RADIANS(E1273))*COS(RADIANS(AQ1263))))&gt;90,0,$F$4*$F$5/E1272^2*(SIN(RADIANS(G1273))*SIN(RADIANS(E1273))+COS(RADIANS(G1273))*COS(RADIANS(E1273))*COS(RADIANS(AQ1263))))</f>
        <v>0</v>
      </c>
      <c r="AR1273">
        <f>IF(DEGREES(ACOS(SIN(RADIANS(G1273))*SIN(RADIANS(E1273))+COS(RADIANS(G1273))*COS(RADIANS(E1273))*COS(RADIANS(AR1263))))&gt;90,0,$F$4*$F$5/E1272^2*(SIN(RADIANS(G1273))*SIN(RADIANS(E1273))+COS(RADIANS(G1273))*COS(RADIANS(E1273))*COS(RADIANS(AR1263))))</f>
        <v>0</v>
      </c>
    </row>
    <row r="1274" spans="2:44" x14ac:dyDescent="0.5">
      <c r="B1274" s="40" t="s">
        <v>786</v>
      </c>
      <c r="E1274">
        <f>IF($F$10=0,IF(E1265&lt;360,E1265,E1265-360),($F$10+1)*E1265)</f>
        <v>170</v>
      </c>
      <c r="G1274">
        <v>0</v>
      </c>
      <c r="I1274">
        <f>IF(DEGREES(ACOS(SIN(RADIANS(G1274))*SIN(RADIANS(E1273))+COS(RADIANS(G1274))*COS(RADIANS(E1273))*COS(RADIANS(I1263))))&gt;90,0,$F$4*$F$5/E1272^2*(SIN(RADIANS(G1274))*SIN(RADIANS(E1273))+COS(RADIANS(G1274))*COS(RADIANS(E1273))*COS(RADIANS(I1263))))</f>
        <v>0</v>
      </c>
      <c r="J1274">
        <f>IF(DEGREES(ACOS(SIN(RADIANS(G1274))*SIN(RADIANS(E1273))+COS(RADIANS(G1274))*COS(RADIANS(E1273))*COS(RADIANS(J1263))))&gt;90,0,$F$4*$F$5/E1272^2*(SIN(RADIANS(G1274))*SIN(RADIANS(E1273))+COS(RADIANS(G1274))*COS(RADIANS(E1273))*COS(RADIANS(J1263))))</f>
        <v>0</v>
      </c>
      <c r="K1274">
        <f>IF(DEGREES(ACOS(SIN(RADIANS(G1274))*SIN(RADIANS(E1273))+COS(RADIANS(G1274))*COS(RADIANS(E1273))*COS(RADIANS(K1263))))&gt;90,0,$F$4*$F$5/E1272^2*(SIN(RADIANS(G1274))*SIN(RADIANS(E1273))+COS(RADIANS(G1274))*COS(RADIANS(E1273))*COS(RADIANS(K1263))))</f>
        <v>0</v>
      </c>
      <c r="L1274">
        <f>IF(DEGREES(ACOS(SIN(RADIANS(G1274))*SIN(RADIANS(E1273))+COS(RADIANS(G1274))*COS(RADIANS(E1273))*COS(RADIANS(L1263))))&gt;90,0,$F$4*$F$5/E1272^2*(SIN(RADIANS(G1274))*SIN(RADIANS(E1273))+COS(RADIANS(G1274))*COS(RADIANS(E1273))*COS(RADIANS(L1263))))</f>
        <v>0</v>
      </c>
      <c r="M1274">
        <f>IF(DEGREES(ACOS(SIN(RADIANS(G1274))*SIN(RADIANS(E1273))+COS(RADIANS(G1274))*COS(RADIANS(E1273))*COS(RADIANS(M1263))))&gt;90,0,$F$4*$F$5/E1272^2*(SIN(RADIANS(G1274))*SIN(RADIANS(E1273))+COS(RADIANS(G1274))*COS(RADIANS(E1273))*COS(RADIANS(M1263))))</f>
        <v>0</v>
      </c>
      <c r="N1274">
        <f>IF(DEGREES(ACOS(SIN(RADIANS(G1274))*SIN(RADIANS(E1273))+COS(RADIANS(G1274))*COS(RADIANS(E1273))*COS(RADIANS(N1263))))&gt;90,0,$F$4*$F$5/E1272^2*(SIN(RADIANS(G1274))*SIN(RADIANS(E1273))+COS(RADIANS(G1274))*COS(RADIANS(E1273))*COS(RADIANS(N1263))))</f>
        <v>0</v>
      </c>
      <c r="O1274">
        <f>IF(DEGREES(ACOS(SIN(RADIANS(G1274))*SIN(RADIANS(E1273))+COS(RADIANS(G1274))*COS(RADIANS(E1273))*COS(RADIANS(O1263))))&gt;90,0,$F$4*$F$5/E1272^2*(SIN(RADIANS(G1274))*SIN(RADIANS(E1273))+COS(RADIANS(G1274))*COS(RADIANS(E1273))*COS(RADIANS(O1263))))</f>
        <v>0</v>
      </c>
      <c r="P1274">
        <f>IF(DEGREES(ACOS(SIN(RADIANS(G1274))*SIN(RADIANS(E1273))+COS(RADIANS(G1274))*COS(RADIANS(E1273))*COS(RADIANS(P1263))))&gt;90,0,$F$4*$F$5/E1272^2*(SIN(RADIANS(G1274))*SIN(RADIANS(E1273))+COS(RADIANS(G1274))*COS(RADIANS(E1273))*COS(RADIANS(P1263))))</f>
        <v>0</v>
      </c>
      <c r="Q1274">
        <f>IF(DEGREES(ACOS(SIN(RADIANS(G1274))*SIN(RADIANS(E1273))+COS(RADIANS(G1274))*COS(RADIANS(E1273))*COS(RADIANS(Q1263))))&gt;90,0,$F$4*$F$5/E1272^2*(SIN(RADIANS(G1274))*SIN(RADIANS(E1273))+COS(RADIANS(G1274))*COS(RADIANS(E1273))*COS(RADIANS(Q1263))))</f>
        <v>0</v>
      </c>
      <c r="R1274" t="e">
        <f>IF(DEGREES(ACOS(SIN(RADIANS(G1274))*SIN(RADIANS(E1273))+COS(RADIANS(G1274))*COS(RADIANS(E1273))*COS(RADIANS(R1263))))&gt;90,0,$F$4*$F$5/E1272^2*(SIN(RADIANS(G1274))*SIN(RADIANS(E1273))+COS(RADIANS(G1274))*COS(RADIANS(E1273))*COS(RADIANS(R1263))))</f>
        <v>#DIV/0!</v>
      </c>
      <c r="S1274" t="e">
        <f>IF(DEGREES(ACOS(SIN(RADIANS(G1274))*SIN(RADIANS(E1273))+COS(RADIANS(G1274))*COS(RADIANS(E1273))*COS(RADIANS(S1263))))&gt;90,0,$F$4*$F$5/E1272^2*(SIN(RADIANS(G1274))*SIN(RADIANS(E1273))+COS(RADIANS(G1274))*COS(RADIANS(E1273))*COS(RADIANS(S1263))))</f>
        <v>#DIV/0!</v>
      </c>
      <c r="T1274" t="e">
        <f>IF(DEGREES(ACOS(SIN(RADIANS(G1274))*SIN(RADIANS(E1273))+COS(RADIANS(G1274))*COS(RADIANS(E1273))*COS(RADIANS(T1263))))&gt;90,0,$F$4*$F$5/E1272^2*(SIN(RADIANS(G1274))*SIN(RADIANS(E1273))+COS(RADIANS(G1274))*COS(RADIANS(E1273))*COS(RADIANS(T1263))))</f>
        <v>#DIV/0!</v>
      </c>
      <c r="U1274" t="e">
        <f>IF(DEGREES(ACOS(SIN(RADIANS(G1274))*SIN(RADIANS(E1273))+COS(RADIANS(G1274))*COS(RADIANS(E1273))*COS(RADIANS(U1263))))&gt;90,0,$F$4*$F$5/E1272^2*(SIN(RADIANS(G1274))*SIN(RADIANS(E1273))+COS(RADIANS(G1274))*COS(RADIANS(E1273))*COS(RADIANS(U1263))))</f>
        <v>#DIV/0!</v>
      </c>
      <c r="V1274" t="e">
        <f>IF(DEGREES(ACOS(SIN(RADIANS(G1274))*SIN(RADIANS(E1273))+COS(RADIANS(G1274))*COS(RADIANS(E1273))*COS(RADIANS(V1263))))&gt;90,0,$F$4*$F$5/E1272^2*(SIN(RADIANS(G1274))*SIN(RADIANS(E1273))+COS(RADIANS(G1274))*COS(RADIANS(E1273))*COS(RADIANS(V1263))))</f>
        <v>#DIV/0!</v>
      </c>
      <c r="W1274" t="e">
        <f>IF(DEGREES(ACOS(SIN(RADIANS(G1274))*SIN(RADIANS(E1273))+COS(RADIANS(G1274))*COS(RADIANS(E1273))*COS(RADIANS(W1263))))&gt;90,0,$F$4*$F$5/E1272^2*(SIN(RADIANS(G1274))*SIN(RADIANS(E1273))+COS(RADIANS(G1274))*COS(RADIANS(E1273))*COS(RADIANS(W1263))))</f>
        <v>#DIV/0!</v>
      </c>
      <c r="X1274" t="e">
        <f>IF(DEGREES(ACOS(SIN(RADIANS(G1274))*SIN(RADIANS(E1273))+COS(RADIANS(G1274))*COS(RADIANS(E1273))*COS(RADIANS(X1263))))&gt;90,0,$F$4*$F$5/E1272^2*(SIN(RADIANS(G1274))*SIN(RADIANS(E1273))+COS(RADIANS(G1274))*COS(RADIANS(E1273))*COS(RADIANS(X1263))))</f>
        <v>#DIV/0!</v>
      </c>
      <c r="Y1274" t="e">
        <f>IF(DEGREES(ACOS(SIN(RADIANS(G1274))*SIN(RADIANS(E1273))+COS(RADIANS(G1274))*COS(RADIANS(E1273))*COS(RADIANS(Y1263))))&gt;90,0,$F$4*$F$5/E1272^2*(SIN(RADIANS(G1274))*SIN(RADIANS(E1273))+COS(RADIANS(G1274))*COS(RADIANS(E1273))*COS(RADIANS(Y1263))))</f>
        <v>#DIV/0!</v>
      </c>
      <c r="Z1274" t="e">
        <f>IF(DEGREES(ACOS(SIN(RADIANS(G1274))*SIN(RADIANS(E1273))+COS(RADIANS(G1274))*COS(RADIANS(E1273))*COS(RADIANS(Z1263))))&gt;90,0,$F$4*$F$5/E1272^2*(SIN(RADIANS(G1274))*SIN(RADIANS(E1273))+COS(RADIANS(G1274))*COS(RADIANS(E1273))*COS(RADIANS(Z1263))))</f>
        <v>#DIV/0!</v>
      </c>
      <c r="AA1274" t="e">
        <f>IF(DEGREES(ACOS(SIN(RADIANS(G1274))*SIN(RADIANS(E1273))+COS(RADIANS(G1274))*COS(RADIANS(E1273))*COS(RADIANS(AA1263))))&gt;90,0,$F$4*$F$5/E1272^2*(SIN(RADIANS(G1274))*SIN(RADIANS(E1273))+COS(RADIANS(G1274))*COS(RADIANS(E1273))*COS(RADIANS(AA1263))))</f>
        <v>#DIV/0!</v>
      </c>
      <c r="AB1274" t="e">
        <f>IF(DEGREES(ACOS(SIN(RADIANS(G1274))*SIN(RADIANS(E1273))+COS(RADIANS(G1274))*COS(RADIANS(E1273))*COS(RADIANS(AB1263))))&gt;90,0,$F$4*$F$5/E1272^2*(SIN(RADIANS(G1274))*SIN(RADIANS(E1273))+COS(RADIANS(G1274))*COS(RADIANS(E1273))*COS(RADIANS(AB1263))))</f>
        <v>#DIV/0!</v>
      </c>
      <c r="AC1274" t="e">
        <f>IF(DEGREES(ACOS(SIN(RADIANS(G1274))*SIN(RADIANS(E1273))+COS(RADIANS(G1274))*COS(RADIANS(E1273))*COS(RADIANS(AC1263))))&gt;90,0,$F$4*$F$5/E1272^2*(SIN(RADIANS(G1274))*SIN(RADIANS(E1273))+COS(RADIANS(G1274))*COS(RADIANS(E1273))*COS(RADIANS(AC1263))))</f>
        <v>#DIV/0!</v>
      </c>
      <c r="AD1274" t="e">
        <f>IF(DEGREES(ACOS(SIN(RADIANS(G1274))*SIN(RADIANS(E1273))+COS(RADIANS(G1274))*COS(RADIANS(E1273))*COS(RADIANS(AD1263))))&gt;90,0,$F$4*$F$5/E1272^2*(SIN(RADIANS(G1274))*SIN(RADIANS(E1273))+COS(RADIANS(G1274))*COS(RADIANS(E1273))*COS(RADIANS(AD1263))))</f>
        <v>#DIV/0!</v>
      </c>
      <c r="AE1274" t="e">
        <f>IF(DEGREES(ACOS(SIN(RADIANS(G1274))*SIN(RADIANS(E1273))+COS(RADIANS(G1274))*COS(RADIANS(E1273))*COS(RADIANS(AE1263))))&gt;90,0,$F$4*$F$5/E1272^2*(SIN(RADIANS(G1274))*SIN(RADIANS(E1273))+COS(RADIANS(G1274))*COS(RADIANS(E1273))*COS(RADIANS(AE1263))))</f>
        <v>#DIV/0!</v>
      </c>
      <c r="AF1274" t="e">
        <f>IF(DEGREES(ACOS(SIN(RADIANS(G1274))*SIN(RADIANS(E1273))+COS(RADIANS(G1274))*COS(RADIANS(E1273))*COS(RADIANS(AF1263))))&gt;90,0,$F$4*$F$5/E1272^2*(SIN(RADIANS(G1274))*SIN(RADIANS(E1273))+COS(RADIANS(G1274))*COS(RADIANS(E1273))*COS(RADIANS(AF1263))))</f>
        <v>#DIV/0!</v>
      </c>
      <c r="AG1274" t="e">
        <f>IF(DEGREES(ACOS(SIN(RADIANS(G1274))*SIN(RADIANS(E1273))+COS(RADIANS(G1274))*COS(RADIANS(E1273))*COS(RADIANS(AG1263))))&gt;90,0,$F$4*$F$5/E1272^2*(SIN(RADIANS(G1274))*SIN(RADIANS(E1273))+COS(RADIANS(G1274))*COS(RADIANS(E1273))*COS(RADIANS(AG1263))))</f>
        <v>#DIV/0!</v>
      </c>
      <c r="AH1274" t="e">
        <f>IF(DEGREES(ACOS(SIN(RADIANS(G1274))*SIN(RADIANS(E1273))+COS(RADIANS(G1274))*COS(RADIANS(E1273))*COS(RADIANS(AH1263))))&gt;90,0,$F$4*$F$5/E1272^2*(SIN(RADIANS(G1274))*SIN(RADIANS(E1273))+COS(RADIANS(G1274))*COS(RADIANS(E1273))*COS(RADIANS(AH1263))))</f>
        <v>#DIV/0!</v>
      </c>
      <c r="AI1274" t="e">
        <f>IF(DEGREES(ACOS(SIN(RADIANS(G1274))*SIN(RADIANS(E1273))+COS(RADIANS(G1274))*COS(RADIANS(E1273))*COS(RADIANS(AI1263))))&gt;90,0,$F$4*$F$5/E1272^2*(SIN(RADIANS(G1274))*SIN(RADIANS(E1273))+COS(RADIANS(G1274))*COS(RADIANS(E1273))*COS(RADIANS(AI1263))))</f>
        <v>#DIV/0!</v>
      </c>
      <c r="AJ1274" t="e">
        <f>IF(DEGREES(ACOS(SIN(RADIANS(G1274))*SIN(RADIANS(E1273))+COS(RADIANS(G1274))*COS(RADIANS(E1273))*COS(RADIANS(AJ1263))))&gt;90,0,$F$4*$F$5/E1272^2*(SIN(RADIANS(G1274))*SIN(RADIANS(E1273))+COS(RADIANS(G1274))*COS(RADIANS(E1273))*COS(RADIANS(AJ1263))))</f>
        <v>#DIV/0!</v>
      </c>
      <c r="AK1274">
        <f>IF(DEGREES(ACOS(SIN(RADIANS(G1274))*SIN(RADIANS(E1273))+COS(RADIANS(G1274))*COS(RADIANS(E1273))*COS(RADIANS(AK1263))))&gt;90,0,$F$4*$F$5/E1272^2*(SIN(RADIANS(G1274))*SIN(RADIANS(E1273))+COS(RADIANS(G1274))*COS(RADIANS(E1273))*COS(RADIANS(AK1263))))</f>
        <v>0</v>
      </c>
      <c r="AL1274">
        <f>IF(DEGREES(ACOS(SIN(RADIANS(G1274))*SIN(RADIANS(E1273))+COS(RADIANS(G1274))*COS(RADIANS(E1273))*COS(RADIANS(AL1263))))&gt;90,0,$F$4*$F$5/E1272^2*(SIN(RADIANS(G1274))*SIN(RADIANS(E1273))+COS(RADIANS(G1274))*COS(RADIANS(E1273))*COS(RADIANS(AL1263))))</f>
        <v>0</v>
      </c>
      <c r="AM1274">
        <f>IF(DEGREES(ACOS(SIN(RADIANS(G1274))*SIN(RADIANS(E1273))+COS(RADIANS(G1274))*COS(RADIANS(E1273))*COS(RADIANS(AM1263))))&gt;90,0,$F$4*$F$5/E1272^2*(SIN(RADIANS(G1274))*SIN(RADIANS(E1273))+COS(RADIANS(G1274))*COS(RADIANS(E1273))*COS(RADIANS(AM1263))))</f>
        <v>0</v>
      </c>
      <c r="AN1274">
        <f>IF(DEGREES(ACOS(SIN(RADIANS(G1274))*SIN(RADIANS(E1273))+COS(RADIANS(G1274))*COS(RADIANS(E1273))*COS(RADIANS(AN1263))))&gt;90,0,$F$4*$F$5/E1272^2*(SIN(RADIANS(G1274))*SIN(RADIANS(E1273))+COS(RADIANS(G1274))*COS(RADIANS(E1273))*COS(RADIANS(AN1263))))</f>
        <v>0</v>
      </c>
      <c r="AO1274">
        <f>IF(DEGREES(ACOS(SIN(RADIANS(G1274))*SIN(RADIANS(E1273))+COS(RADIANS(G1274))*COS(RADIANS(E1273))*COS(RADIANS(AO1263))))&gt;90,0,$F$4*$F$5/E1272^2*(SIN(RADIANS(G1274))*SIN(RADIANS(E1273))+COS(RADIANS(G1274))*COS(RADIANS(E1273))*COS(RADIANS(AO1263))))</f>
        <v>0</v>
      </c>
      <c r="AP1274">
        <f>IF(DEGREES(ACOS(SIN(RADIANS(G1274))*SIN(RADIANS(E1273))+COS(RADIANS(G1274))*COS(RADIANS(E1273))*COS(RADIANS(AP1263))))&gt;90,0,$F$4*$F$5/E1272^2*(SIN(RADIANS(G1274))*SIN(RADIANS(E1273))+COS(RADIANS(G1274))*COS(RADIANS(E1273))*COS(RADIANS(AP1263))))</f>
        <v>0</v>
      </c>
      <c r="AQ1274">
        <f>IF(DEGREES(ACOS(SIN(RADIANS(G1274))*SIN(RADIANS(E1273))+COS(RADIANS(G1274))*COS(RADIANS(E1273))*COS(RADIANS(AQ1263))))&gt;90,0,$F$4*$F$5/E1272^2*(SIN(RADIANS(G1274))*SIN(RADIANS(E1273))+COS(RADIANS(G1274))*COS(RADIANS(E1273))*COS(RADIANS(AQ1263))))</f>
        <v>0</v>
      </c>
      <c r="AR1274">
        <f>IF(DEGREES(ACOS(SIN(RADIANS(G1274))*SIN(RADIANS(E1273))+COS(RADIANS(G1274))*COS(RADIANS(E1273))*COS(RADIANS(AR1263))))&gt;90,0,$F$4*$F$5/E1272^2*(SIN(RADIANS(G1274))*SIN(RADIANS(E1273))+COS(RADIANS(G1274))*COS(RADIANS(E1273))*COS(RADIANS(AR1263))))</f>
        <v>0</v>
      </c>
    </row>
    <row r="1275" spans="2:44" x14ac:dyDescent="0.5">
      <c r="B1275" s="40" t="s">
        <v>787</v>
      </c>
      <c r="E1275">
        <f>E1274-E1266-360*ROUNDDOWN((E1274-E1266)/360,0)</f>
        <v>0</v>
      </c>
      <c r="G1275">
        <v>-10</v>
      </c>
      <c r="I1275">
        <f>IF(DEGREES(ACOS(SIN(RADIANS(G1275))*SIN(RADIANS(E1273))+COS(RADIANS(G1275))*COS(RADIANS(E1273))*COS(RADIANS(I1263))))&gt;90,0,$F$4*$F$5/E1272^2*(SIN(RADIANS(G1275))*SIN(RADIANS(E1273))+COS(RADIANS(G1275))*COS(RADIANS(E1273))*COS(RADIANS(I1263))))</f>
        <v>0</v>
      </c>
      <c r="J1275">
        <f>IF(DEGREES(ACOS(SIN(RADIANS(G1275))*SIN(RADIANS(E1273))+COS(RADIANS(G1275))*COS(RADIANS(E1273))*COS(RADIANS(J1263))))&gt;90,0,$F$4*$F$5/E1272^2*(SIN(RADIANS(G1275))*SIN(RADIANS(E1273))+COS(RADIANS(G1275))*COS(RADIANS(E1273))*COS(RADIANS(J1263))))</f>
        <v>0</v>
      </c>
      <c r="K1275">
        <f>IF(DEGREES(ACOS(SIN(RADIANS(G1275))*SIN(RADIANS(E1273))+COS(RADIANS(G1275))*COS(RADIANS(E1273))*COS(RADIANS(K1263))))&gt;90,0,$F$4*$F$5/E1272^2*(SIN(RADIANS(G1275))*SIN(RADIANS(E1273))+COS(RADIANS(G1275))*COS(RADIANS(E1273))*COS(RADIANS(K1263))))</f>
        <v>0</v>
      </c>
      <c r="L1275">
        <f>IF(DEGREES(ACOS(SIN(RADIANS(G1275))*SIN(RADIANS(E1273))+COS(RADIANS(G1275))*COS(RADIANS(E1273))*COS(RADIANS(L1263))))&gt;90,0,$F$4*$F$5/E1272^2*(SIN(RADIANS(G1275))*SIN(RADIANS(E1273))+COS(RADIANS(G1275))*COS(RADIANS(E1273))*COS(RADIANS(L1263))))</f>
        <v>0</v>
      </c>
      <c r="M1275">
        <f>IF(DEGREES(ACOS(SIN(RADIANS(G1275))*SIN(RADIANS(E1273))+COS(RADIANS(G1275))*COS(RADIANS(E1273))*COS(RADIANS(M1263))))&gt;90,0,$F$4*$F$5/E1272^2*(SIN(RADIANS(G1275))*SIN(RADIANS(E1273))+COS(RADIANS(G1275))*COS(RADIANS(E1273))*COS(RADIANS(M1263))))</f>
        <v>0</v>
      </c>
      <c r="N1275">
        <f>IF(DEGREES(ACOS(SIN(RADIANS(G1275))*SIN(RADIANS(E1273))+COS(RADIANS(G1275))*COS(RADIANS(E1273))*COS(RADIANS(N1263))))&gt;90,0,$F$4*$F$5/E1272^2*(SIN(RADIANS(G1275))*SIN(RADIANS(E1273))+COS(RADIANS(G1275))*COS(RADIANS(E1273))*COS(RADIANS(N1263))))</f>
        <v>0</v>
      </c>
      <c r="O1275">
        <f>IF(DEGREES(ACOS(SIN(RADIANS(G1275))*SIN(RADIANS(E1273))+COS(RADIANS(G1275))*COS(RADIANS(E1273))*COS(RADIANS(O1263))))&gt;90,0,$F$4*$F$5/E1272^2*(SIN(RADIANS(G1275))*SIN(RADIANS(E1273))+COS(RADIANS(G1275))*COS(RADIANS(E1273))*COS(RADIANS(O1263))))</f>
        <v>0</v>
      </c>
      <c r="P1275">
        <f>IF(DEGREES(ACOS(SIN(RADIANS(G1275))*SIN(RADIANS(E1273))+COS(RADIANS(G1275))*COS(RADIANS(E1273))*COS(RADIANS(P1263))))&gt;90,0,$F$4*$F$5/E1272^2*(SIN(RADIANS(G1275))*SIN(RADIANS(E1273))+COS(RADIANS(G1275))*COS(RADIANS(E1273))*COS(RADIANS(P1263))))</f>
        <v>0</v>
      </c>
      <c r="Q1275">
        <f>IF(DEGREES(ACOS(SIN(RADIANS(G1275))*SIN(RADIANS(E1273))+COS(RADIANS(G1275))*COS(RADIANS(E1273))*COS(RADIANS(Q1263))))&gt;90,0,$F$4*$F$5/E1272^2*(SIN(RADIANS(G1275))*SIN(RADIANS(E1273))+COS(RADIANS(G1275))*COS(RADIANS(E1273))*COS(RADIANS(Q1263))))</f>
        <v>0</v>
      </c>
      <c r="R1275" t="e">
        <f>IF(DEGREES(ACOS(SIN(RADIANS(G1275))*SIN(RADIANS(E1273))+COS(RADIANS(G1275))*COS(RADIANS(E1273))*COS(RADIANS(R1263))))&gt;90,0,$F$4*$F$5/E1272^2*(SIN(RADIANS(G1275))*SIN(RADIANS(E1273))+COS(RADIANS(G1275))*COS(RADIANS(E1273))*COS(RADIANS(R1263))))</f>
        <v>#DIV/0!</v>
      </c>
      <c r="S1275" t="e">
        <f>IF(DEGREES(ACOS(SIN(RADIANS(G1275))*SIN(RADIANS(E1273))+COS(RADIANS(G1275))*COS(RADIANS(E1273))*COS(RADIANS(S1263))))&gt;90,0,$F$4*$F$5/E1272^2*(SIN(RADIANS(G1275))*SIN(RADIANS(E1273))+COS(RADIANS(G1275))*COS(RADIANS(E1273))*COS(RADIANS(S1263))))</f>
        <v>#DIV/0!</v>
      </c>
      <c r="T1275" t="e">
        <f>IF(DEGREES(ACOS(SIN(RADIANS(G1275))*SIN(RADIANS(E1273))+COS(RADIANS(G1275))*COS(RADIANS(E1273))*COS(RADIANS(T1263))))&gt;90,0,$F$4*$F$5/E1272^2*(SIN(RADIANS(G1275))*SIN(RADIANS(E1273))+COS(RADIANS(G1275))*COS(RADIANS(E1273))*COS(RADIANS(T1263))))</f>
        <v>#DIV/0!</v>
      </c>
      <c r="U1275" t="e">
        <f>IF(DEGREES(ACOS(SIN(RADIANS(G1275))*SIN(RADIANS(E1273))+COS(RADIANS(G1275))*COS(RADIANS(E1273))*COS(RADIANS(U1263))))&gt;90,0,$F$4*$F$5/E1272^2*(SIN(RADIANS(G1275))*SIN(RADIANS(E1273))+COS(RADIANS(G1275))*COS(RADIANS(E1273))*COS(RADIANS(U1263))))</f>
        <v>#DIV/0!</v>
      </c>
      <c r="V1275" t="e">
        <f>IF(DEGREES(ACOS(SIN(RADIANS(G1275))*SIN(RADIANS(E1273))+COS(RADIANS(G1275))*COS(RADIANS(E1273))*COS(RADIANS(V1263))))&gt;90,0,$F$4*$F$5/E1272^2*(SIN(RADIANS(G1275))*SIN(RADIANS(E1273))+COS(RADIANS(G1275))*COS(RADIANS(E1273))*COS(RADIANS(V1263))))</f>
        <v>#DIV/0!</v>
      </c>
      <c r="W1275" t="e">
        <f>IF(DEGREES(ACOS(SIN(RADIANS(G1275))*SIN(RADIANS(E1273))+COS(RADIANS(G1275))*COS(RADIANS(E1273))*COS(RADIANS(W1263))))&gt;90,0,$F$4*$F$5/E1272^2*(SIN(RADIANS(G1275))*SIN(RADIANS(E1273))+COS(RADIANS(G1275))*COS(RADIANS(E1273))*COS(RADIANS(W1263))))</f>
        <v>#DIV/0!</v>
      </c>
      <c r="X1275" t="e">
        <f>IF(DEGREES(ACOS(SIN(RADIANS(G1275))*SIN(RADIANS(E1273))+COS(RADIANS(G1275))*COS(RADIANS(E1273))*COS(RADIANS(X1263))))&gt;90,0,$F$4*$F$5/E1272^2*(SIN(RADIANS(G1275))*SIN(RADIANS(E1273))+COS(RADIANS(G1275))*COS(RADIANS(E1273))*COS(RADIANS(X1263))))</f>
        <v>#DIV/0!</v>
      </c>
      <c r="Y1275" t="e">
        <f>IF(DEGREES(ACOS(SIN(RADIANS(G1275))*SIN(RADIANS(E1273))+COS(RADIANS(G1275))*COS(RADIANS(E1273))*COS(RADIANS(Y1263))))&gt;90,0,$F$4*$F$5/E1272^2*(SIN(RADIANS(G1275))*SIN(RADIANS(E1273))+COS(RADIANS(G1275))*COS(RADIANS(E1273))*COS(RADIANS(Y1263))))</f>
        <v>#DIV/0!</v>
      </c>
      <c r="Z1275" t="e">
        <f>IF(DEGREES(ACOS(SIN(RADIANS(G1275))*SIN(RADIANS(E1273))+COS(RADIANS(G1275))*COS(RADIANS(E1273))*COS(RADIANS(Z1263))))&gt;90,0,$F$4*$F$5/E1272^2*(SIN(RADIANS(G1275))*SIN(RADIANS(E1273))+COS(RADIANS(G1275))*COS(RADIANS(E1273))*COS(RADIANS(Z1263))))</f>
        <v>#DIV/0!</v>
      </c>
      <c r="AA1275" t="e">
        <f>IF(DEGREES(ACOS(SIN(RADIANS(G1275))*SIN(RADIANS(E1273))+COS(RADIANS(G1275))*COS(RADIANS(E1273))*COS(RADIANS(AA1263))))&gt;90,0,$F$4*$F$5/E1272^2*(SIN(RADIANS(G1275))*SIN(RADIANS(E1273))+COS(RADIANS(G1275))*COS(RADIANS(E1273))*COS(RADIANS(AA1263))))</f>
        <v>#DIV/0!</v>
      </c>
      <c r="AB1275" t="e">
        <f>IF(DEGREES(ACOS(SIN(RADIANS(G1275))*SIN(RADIANS(E1273))+COS(RADIANS(G1275))*COS(RADIANS(E1273))*COS(RADIANS(AB1263))))&gt;90,0,$F$4*$F$5/E1272^2*(SIN(RADIANS(G1275))*SIN(RADIANS(E1273))+COS(RADIANS(G1275))*COS(RADIANS(E1273))*COS(RADIANS(AB1263))))</f>
        <v>#DIV/0!</v>
      </c>
      <c r="AC1275" t="e">
        <f>IF(DEGREES(ACOS(SIN(RADIANS(G1275))*SIN(RADIANS(E1273))+COS(RADIANS(G1275))*COS(RADIANS(E1273))*COS(RADIANS(AC1263))))&gt;90,0,$F$4*$F$5/E1272^2*(SIN(RADIANS(G1275))*SIN(RADIANS(E1273))+COS(RADIANS(G1275))*COS(RADIANS(E1273))*COS(RADIANS(AC1263))))</f>
        <v>#DIV/0!</v>
      </c>
      <c r="AD1275" t="e">
        <f>IF(DEGREES(ACOS(SIN(RADIANS(G1275))*SIN(RADIANS(E1273))+COS(RADIANS(G1275))*COS(RADIANS(E1273))*COS(RADIANS(AD1263))))&gt;90,0,$F$4*$F$5/E1272^2*(SIN(RADIANS(G1275))*SIN(RADIANS(E1273))+COS(RADIANS(G1275))*COS(RADIANS(E1273))*COS(RADIANS(AD1263))))</f>
        <v>#DIV/0!</v>
      </c>
      <c r="AE1275" t="e">
        <f>IF(DEGREES(ACOS(SIN(RADIANS(G1275))*SIN(RADIANS(E1273))+COS(RADIANS(G1275))*COS(RADIANS(E1273))*COS(RADIANS(AE1263))))&gt;90,0,$F$4*$F$5/E1272^2*(SIN(RADIANS(G1275))*SIN(RADIANS(E1273))+COS(RADIANS(G1275))*COS(RADIANS(E1273))*COS(RADIANS(AE1263))))</f>
        <v>#DIV/0!</v>
      </c>
      <c r="AF1275" t="e">
        <f>IF(DEGREES(ACOS(SIN(RADIANS(G1275))*SIN(RADIANS(E1273))+COS(RADIANS(G1275))*COS(RADIANS(E1273))*COS(RADIANS(AF1263))))&gt;90,0,$F$4*$F$5/E1272^2*(SIN(RADIANS(G1275))*SIN(RADIANS(E1273))+COS(RADIANS(G1275))*COS(RADIANS(E1273))*COS(RADIANS(AF1263))))</f>
        <v>#DIV/0!</v>
      </c>
      <c r="AG1275" t="e">
        <f>IF(DEGREES(ACOS(SIN(RADIANS(G1275))*SIN(RADIANS(E1273))+COS(RADIANS(G1275))*COS(RADIANS(E1273))*COS(RADIANS(AG1263))))&gt;90,0,$F$4*$F$5/E1272^2*(SIN(RADIANS(G1275))*SIN(RADIANS(E1273))+COS(RADIANS(G1275))*COS(RADIANS(E1273))*COS(RADIANS(AG1263))))</f>
        <v>#DIV/0!</v>
      </c>
      <c r="AH1275" t="e">
        <f>IF(DEGREES(ACOS(SIN(RADIANS(G1275))*SIN(RADIANS(E1273))+COS(RADIANS(G1275))*COS(RADIANS(E1273))*COS(RADIANS(AH1263))))&gt;90,0,$F$4*$F$5/E1272^2*(SIN(RADIANS(G1275))*SIN(RADIANS(E1273))+COS(RADIANS(G1275))*COS(RADIANS(E1273))*COS(RADIANS(AH1263))))</f>
        <v>#DIV/0!</v>
      </c>
      <c r="AI1275" t="e">
        <f>IF(DEGREES(ACOS(SIN(RADIANS(G1275))*SIN(RADIANS(E1273))+COS(RADIANS(G1275))*COS(RADIANS(E1273))*COS(RADIANS(AI1263))))&gt;90,0,$F$4*$F$5/E1272^2*(SIN(RADIANS(G1275))*SIN(RADIANS(E1273))+COS(RADIANS(G1275))*COS(RADIANS(E1273))*COS(RADIANS(AI1263))))</f>
        <v>#DIV/0!</v>
      </c>
      <c r="AJ1275" t="e">
        <f>IF(DEGREES(ACOS(SIN(RADIANS(G1275))*SIN(RADIANS(E1273))+COS(RADIANS(G1275))*COS(RADIANS(E1273))*COS(RADIANS(AJ1263))))&gt;90,0,$F$4*$F$5/E1272^2*(SIN(RADIANS(G1275))*SIN(RADIANS(E1273))+COS(RADIANS(G1275))*COS(RADIANS(E1273))*COS(RADIANS(AJ1263))))</f>
        <v>#DIV/0!</v>
      </c>
      <c r="AK1275">
        <f>IF(DEGREES(ACOS(SIN(RADIANS(G1275))*SIN(RADIANS(E1273))+COS(RADIANS(G1275))*COS(RADIANS(E1273))*COS(RADIANS(AK1263))))&gt;90,0,$F$4*$F$5/E1272^2*(SIN(RADIANS(G1275))*SIN(RADIANS(E1273))+COS(RADIANS(G1275))*COS(RADIANS(E1273))*COS(RADIANS(AK1263))))</f>
        <v>0</v>
      </c>
      <c r="AL1275">
        <f>IF(DEGREES(ACOS(SIN(RADIANS(G1275))*SIN(RADIANS(E1273))+COS(RADIANS(G1275))*COS(RADIANS(E1273))*COS(RADIANS(AL1263))))&gt;90,0,$F$4*$F$5/E1272^2*(SIN(RADIANS(G1275))*SIN(RADIANS(E1273))+COS(RADIANS(G1275))*COS(RADIANS(E1273))*COS(RADIANS(AL1263))))</f>
        <v>0</v>
      </c>
      <c r="AM1275">
        <f>IF(DEGREES(ACOS(SIN(RADIANS(G1275))*SIN(RADIANS(E1273))+COS(RADIANS(G1275))*COS(RADIANS(E1273))*COS(RADIANS(AM1263))))&gt;90,0,$F$4*$F$5/E1272^2*(SIN(RADIANS(G1275))*SIN(RADIANS(E1273))+COS(RADIANS(G1275))*COS(RADIANS(E1273))*COS(RADIANS(AM1263))))</f>
        <v>0</v>
      </c>
      <c r="AN1275">
        <f>IF(DEGREES(ACOS(SIN(RADIANS(G1275))*SIN(RADIANS(E1273))+COS(RADIANS(G1275))*COS(RADIANS(E1273))*COS(RADIANS(AN1263))))&gt;90,0,$F$4*$F$5/E1272^2*(SIN(RADIANS(G1275))*SIN(RADIANS(E1273))+COS(RADIANS(G1275))*COS(RADIANS(E1273))*COS(RADIANS(AN1263))))</f>
        <v>0</v>
      </c>
      <c r="AO1275">
        <f>IF(DEGREES(ACOS(SIN(RADIANS(G1275))*SIN(RADIANS(E1273))+COS(RADIANS(G1275))*COS(RADIANS(E1273))*COS(RADIANS(AO1263))))&gt;90,0,$F$4*$F$5/E1272^2*(SIN(RADIANS(G1275))*SIN(RADIANS(E1273))+COS(RADIANS(G1275))*COS(RADIANS(E1273))*COS(RADIANS(AO1263))))</f>
        <v>0</v>
      </c>
      <c r="AP1275">
        <f>IF(DEGREES(ACOS(SIN(RADIANS(G1275))*SIN(RADIANS(E1273))+COS(RADIANS(G1275))*COS(RADIANS(E1273))*COS(RADIANS(AP1263))))&gt;90,0,$F$4*$F$5/E1272^2*(SIN(RADIANS(G1275))*SIN(RADIANS(E1273))+COS(RADIANS(G1275))*COS(RADIANS(E1273))*COS(RADIANS(AP1263))))</f>
        <v>0</v>
      </c>
      <c r="AQ1275">
        <f>IF(DEGREES(ACOS(SIN(RADIANS(G1275))*SIN(RADIANS(E1273))+COS(RADIANS(G1275))*COS(RADIANS(E1273))*COS(RADIANS(AQ1263))))&gt;90,0,$F$4*$F$5/E1272^2*(SIN(RADIANS(G1275))*SIN(RADIANS(E1273))+COS(RADIANS(G1275))*COS(RADIANS(E1273))*COS(RADIANS(AQ1263))))</f>
        <v>0</v>
      </c>
      <c r="AR1275">
        <f>IF(DEGREES(ACOS(SIN(RADIANS(G1275))*SIN(RADIANS(E1273))+COS(RADIANS(G1275))*COS(RADIANS(E1273))*COS(RADIANS(AR1263))))&gt;90,0,$F$4*$F$5/E1272^2*(SIN(RADIANS(G1275))*SIN(RADIANS(E1273))+COS(RADIANS(G1275))*COS(RADIANS(E1273))*COS(RADIANS(AR1263))))</f>
        <v>0</v>
      </c>
    </row>
    <row r="1276" spans="2:44" x14ac:dyDescent="0.5">
      <c r="G1276">
        <v>-20</v>
      </c>
      <c r="I1276">
        <f>IF(DEGREES(ACOS(SIN(RADIANS(G1276))*SIN(RADIANS(E1273))+COS(RADIANS(G1276))*COS(RADIANS(E1273))*COS(RADIANS(I1263))))&gt;90,0,$F$4*$F$5/E1272^2*(SIN(RADIANS(G1276))*SIN(RADIANS(E1273))+COS(RADIANS(G1276))*COS(RADIANS(E1273))*COS(RADIANS(I1263))))</f>
        <v>0</v>
      </c>
      <c r="J1276">
        <f>IF(DEGREES(ACOS(SIN(RADIANS(G1276))*SIN(RADIANS(E1273))+COS(RADIANS(G1276))*COS(RADIANS(E1273))*COS(RADIANS(J1263))))&gt;90,0,$F$4*$F$5/E1272^2*(SIN(RADIANS(G1276))*SIN(RADIANS(E1273))+COS(RADIANS(G1276))*COS(RADIANS(E1273))*COS(RADIANS(J1263))))</f>
        <v>0</v>
      </c>
      <c r="K1276">
        <f>IF(DEGREES(ACOS(SIN(RADIANS(G1276))*SIN(RADIANS(E1273))+COS(RADIANS(G1276))*COS(RADIANS(E1273))*COS(RADIANS(K1263))))&gt;90,0,$F$4*$F$5/E1272^2*(SIN(RADIANS(G1276))*SIN(RADIANS(E1273))+COS(RADIANS(G1276))*COS(RADIANS(E1273))*COS(RADIANS(K1263))))</f>
        <v>0</v>
      </c>
      <c r="L1276">
        <f>IF(DEGREES(ACOS(SIN(RADIANS(G1276))*SIN(RADIANS(E1273))+COS(RADIANS(G1276))*COS(RADIANS(E1273))*COS(RADIANS(L1263))))&gt;90,0,$F$4*$F$5/E1272^2*(SIN(RADIANS(G1276))*SIN(RADIANS(E1273))+COS(RADIANS(G1276))*COS(RADIANS(E1273))*COS(RADIANS(L1263))))</f>
        <v>0</v>
      </c>
      <c r="M1276">
        <f>IF(DEGREES(ACOS(SIN(RADIANS(G1276))*SIN(RADIANS(E1273))+COS(RADIANS(G1276))*COS(RADIANS(E1273))*COS(RADIANS(M1263))))&gt;90,0,$F$4*$F$5/E1272^2*(SIN(RADIANS(G1276))*SIN(RADIANS(E1273))+COS(RADIANS(G1276))*COS(RADIANS(E1273))*COS(RADIANS(M1263))))</f>
        <v>0</v>
      </c>
      <c r="N1276">
        <f>IF(DEGREES(ACOS(SIN(RADIANS(G1276))*SIN(RADIANS(E1273))+COS(RADIANS(G1276))*COS(RADIANS(E1273))*COS(RADIANS(N1263))))&gt;90,0,$F$4*$F$5/E1272^2*(SIN(RADIANS(G1276))*SIN(RADIANS(E1273))+COS(RADIANS(G1276))*COS(RADIANS(E1273))*COS(RADIANS(N1263))))</f>
        <v>0</v>
      </c>
      <c r="O1276">
        <f>IF(DEGREES(ACOS(SIN(RADIANS(G1276))*SIN(RADIANS(E1273))+COS(RADIANS(G1276))*COS(RADIANS(E1273))*COS(RADIANS(O1263))))&gt;90,0,$F$4*$F$5/E1272^2*(SIN(RADIANS(G1276))*SIN(RADIANS(E1273))+COS(RADIANS(G1276))*COS(RADIANS(E1273))*COS(RADIANS(O1263))))</f>
        <v>0</v>
      </c>
      <c r="P1276">
        <f>IF(DEGREES(ACOS(SIN(RADIANS(G1276))*SIN(RADIANS(E1273))+COS(RADIANS(G1276))*COS(RADIANS(E1273))*COS(RADIANS(P1263))))&gt;90,0,$F$4*$F$5/E1272^2*(SIN(RADIANS(G1276))*SIN(RADIANS(E1273))+COS(RADIANS(G1276))*COS(RADIANS(E1273))*COS(RADIANS(P1263))))</f>
        <v>0</v>
      </c>
      <c r="Q1276">
        <f>IF(DEGREES(ACOS(SIN(RADIANS(G1276))*SIN(RADIANS(E1273))+COS(RADIANS(G1276))*COS(RADIANS(E1273))*COS(RADIANS(Q1263))))&gt;90,0,$F$4*$F$5/E1272^2*(SIN(RADIANS(G1276))*SIN(RADIANS(E1273))+COS(RADIANS(G1276))*COS(RADIANS(E1273))*COS(RADIANS(Q1263))))</f>
        <v>0</v>
      </c>
      <c r="R1276" t="e">
        <f>IF(DEGREES(ACOS(SIN(RADIANS(G1276))*SIN(RADIANS(E1273))+COS(RADIANS(G1276))*COS(RADIANS(E1273))*COS(RADIANS(R1263))))&gt;90,0,$F$4*$F$5/E1272^2*(SIN(RADIANS(G1276))*SIN(RADIANS(E1273))+COS(RADIANS(G1276))*COS(RADIANS(E1273))*COS(RADIANS(R1263))))</f>
        <v>#DIV/0!</v>
      </c>
      <c r="S1276" t="e">
        <f>IF(DEGREES(ACOS(SIN(RADIANS(G1276))*SIN(RADIANS(E1273))+COS(RADIANS(G1276))*COS(RADIANS(E1273))*COS(RADIANS(S1263))))&gt;90,0,$F$4*$F$5/E1272^2*(SIN(RADIANS(G1276))*SIN(RADIANS(E1273))+COS(RADIANS(G1276))*COS(RADIANS(E1273))*COS(RADIANS(S1263))))</f>
        <v>#DIV/0!</v>
      </c>
      <c r="T1276" t="e">
        <f>IF(DEGREES(ACOS(SIN(RADIANS(G1276))*SIN(RADIANS(E1273))+COS(RADIANS(G1276))*COS(RADIANS(E1273))*COS(RADIANS(T1263))))&gt;90,0,$F$4*$F$5/E1272^2*(SIN(RADIANS(G1276))*SIN(RADIANS(E1273))+COS(RADIANS(G1276))*COS(RADIANS(E1273))*COS(RADIANS(T1263))))</f>
        <v>#DIV/0!</v>
      </c>
      <c r="U1276" t="e">
        <f>IF(DEGREES(ACOS(SIN(RADIANS(G1276))*SIN(RADIANS(E1273))+COS(RADIANS(G1276))*COS(RADIANS(E1273))*COS(RADIANS(U1263))))&gt;90,0,$F$4*$F$5/E1272^2*(SIN(RADIANS(G1276))*SIN(RADIANS(E1273))+COS(RADIANS(G1276))*COS(RADIANS(E1273))*COS(RADIANS(U1263))))</f>
        <v>#DIV/0!</v>
      </c>
      <c r="V1276" t="e">
        <f>IF(DEGREES(ACOS(SIN(RADIANS(G1276))*SIN(RADIANS(E1273))+COS(RADIANS(G1276))*COS(RADIANS(E1273))*COS(RADIANS(V1263))))&gt;90,0,$F$4*$F$5/E1272^2*(SIN(RADIANS(G1276))*SIN(RADIANS(E1273))+COS(RADIANS(G1276))*COS(RADIANS(E1273))*COS(RADIANS(V1263))))</f>
        <v>#DIV/0!</v>
      </c>
      <c r="W1276" t="e">
        <f>IF(DEGREES(ACOS(SIN(RADIANS(G1276))*SIN(RADIANS(E1273))+COS(RADIANS(G1276))*COS(RADIANS(E1273))*COS(RADIANS(W1263))))&gt;90,0,$F$4*$F$5/E1272^2*(SIN(RADIANS(G1276))*SIN(RADIANS(E1273))+COS(RADIANS(G1276))*COS(RADIANS(E1273))*COS(RADIANS(W1263))))</f>
        <v>#DIV/0!</v>
      </c>
      <c r="X1276" t="e">
        <f>IF(DEGREES(ACOS(SIN(RADIANS(G1276))*SIN(RADIANS(E1273))+COS(RADIANS(G1276))*COS(RADIANS(E1273))*COS(RADIANS(X1263))))&gt;90,0,$F$4*$F$5/E1272^2*(SIN(RADIANS(G1276))*SIN(RADIANS(E1273))+COS(RADIANS(G1276))*COS(RADIANS(E1273))*COS(RADIANS(X1263))))</f>
        <v>#DIV/0!</v>
      </c>
      <c r="Y1276" t="e">
        <f>IF(DEGREES(ACOS(SIN(RADIANS(G1276))*SIN(RADIANS(E1273))+COS(RADIANS(G1276))*COS(RADIANS(E1273))*COS(RADIANS(Y1263))))&gt;90,0,$F$4*$F$5/E1272^2*(SIN(RADIANS(G1276))*SIN(RADIANS(E1273))+COS(RADIANS(G1276))*COS(RADIANS(E1273))*COS(RADIANS(Y1263))))</f>
        <v>#DIV/0!</v>
      </c>
      <c r="Z1276" t="e">
        <f>IF(DEGREES(ACOS(SIN(RADIANS(G1276))*SIN(RADIANS(E1273))+COS(RADIANS(G1276))*COS(RADIANS(E1273))*COS(RADIANS(Z1263))))&gt;90,0,$F$4*$F$5/E1272^2*(SIN(RADIANS(G1276))*SIN(RADIANS(E1273))+COS(RADIANS(G1276))*COS(RADIANS(E1273))*COS(RADIANS(Z1263))))</f>
        <v>#DIV/0!</v>
      </c>
      <c r="AA1276" t="e">
        <f>IF(DEGREES(ACOS(SIN(RADIANS(G1276))*SIN(RADIANS(E1273))+COS(RADIANS(G1276))*COS(RADIANS(E1273))*COS(RADIANS(AA1263))))&gt;90,0,$F$4*$F$5/E1272^2*(SIN(RADIANS(G1276))*SIN(RADIANS(E1273))+COS(RADIANS(G1276))*COS(RADIANS(E1273))*COS(RADIANS(AA1263))))</f>
        <v>#DIV/0!</v>
      </c>
      <c r="AB1276" t="e">
        <f>IF(DEGREES(ACOS(SIN(RADIANS(G1276))*SIN(RADIANS(E1273))+COS(RADIANS(G1276))*COS(RADIANS(E1273))*COS(RADIANS(AB1263))))&gt;90,0,$F$4*$F$5/E1272^2*(SIN(RADIANS(G1276))*SIN(RADIANS(E1273))+COS(RADIANS(G1276))*COS(RADIANS(E1273))*COS(RADIANS(AB1263))))</f>
        <v>#DIV/0!</v>
      </c>
      <c r="AC1276" t="e">
        <f>IF(DEGREES(ACOS(SIN(RADIANS(G1276))*SIN(RADIANS(E1273))+COS(RADIANS(G1276))*COS(RADIANS(E1273))*COS(RADIANS(AC1263))))&gt;90,0,$F$4*$F$5/E1272^2*(SIN(RADIANS(G1276))*SIN(RADIANS(E1273))+COS(RADIANS(G1276))*COS(RADIANS(E1273))*COS(RADIANS(AC1263))))</f>
        <v>#DIV/0!</v>
      </c>
      <c r="AD1276" t="e">
        <f>IF(DEGREES(ACOS(SIN(RADIANS(G1276))*SIN(RADIANS(E1273))+COS(RADIANS(G1276))*COS(RADIANS(E1273))*COS(RADIANS(AD1263))))&gt;90,0,$F$4*$F$5/E1272^2*(SIN(RADIANS(G1276))*SIN(RADIANS(E1273))+COS(RADIANS(G1276))*COS(RADIANS(E1273))*COS(RADIANS(AD1263))))</f>
        <v>#DIV/0!</v>
      </c>
      <c r="AE1276" t="e">
        <f>IF(DEGREES(ACOS(SIN(RADIANS(G1276))*SIN(RADIANS(E1273))+COS(RADIANS(G1276))*COS(RADIANS(E1273))*COS(RADIANS(AE1263))))&gt;90,0,$F$4*$F$5/E1272^2*(SIN(RADIANS(G1276))*SIN(RADIANS(E1273))+COS(RADIANS(G1276))*COS(RADIANS(E1273))*COS(RADIANS(AE1263))))</f>
        <v>#DIV/0!</v>
      </c>
      <c r="AF1276" t="e">
        <f>IF(DEGREES(ACOS(SIN(RADIANS(G1276))*SIN(RADIANS(E1273))+COS(RADIANS(G1276))*COS(RADIANS(E1273))*COS(RADIANS(AF1263))))&gt;90,0,$F$4*$F$5/E1272^2*(SIN(RADIANS(G1276))*SIN(RADIANS(E1273))+COS(RADIANS(G1276))*COS(RADIANS(E1273))*COS(RADIANS(AF1263))))</f>
        <v>#DIV/0!</v>
      </c>
      <c r="AG1276" t="e">
        <f>IF(DEGREES(ACOS(SIN(RADIANS(G1276))*SIN(RADIANS(E1273))+COS(RADIANS(G1276))*COS(RADIANS(E1273))*COS(RADIANS(AG1263))))&gt;90,0,$F$4*$F$5/E1272^2*(SIN(RADIANS(G1276))*SIN(RADIANS(E1273))+COS(RADIANS(G1276))*COS(RADIANS(E1273))*COS(RADIANS(AG1263))))</f>
        <v>#DIV/0!</v>
      </c>
      <c r="AH1276" t="e">
        <f>IF(DEGREES(ACOS(SIN(RADIANS(G1276))*SIN(RADIANS(E1273))+COS(RADIANS(G1276))*COS(RADIANS(E1273))*COS(RADIANS(AH1263))))&gt;90,0,$F$4*$F$5/E1272^2*(SIN(RADIANS(G1276))*SIN(RADIANS(E1273))+COS(RADIANS(G1276))*COS(RADIANS(E1273))*COS(RADIANS(AH1263))))</f>
        <v>#DIV/0!</v>
      </c>
      <c r="AI1276" t="e">
        <f>IF(DEGREES(ACOS(SIN(RADIANS(G1276))*SIN(RADIANS(E1273))+COS(RADIANS(G1276))*COS(RADIANS(E1273))*COS(RADIANS(AI1263))))&gt;90,0,$F$4*$F$5/E1272^2*(SIN(RADIANS(G1276))*SIN(RADIANS(E1273))+COS(RADIANS(G1276))*COS(RADIANS(E1273))*COS(RADIANS(AI1263))))</f>
        <v>#DIV/0!</v>
      </c>
      <c r="AJ1276" t="e">
        <f>IF(DEGREES(ACOS(SIN(RADIANS(G1276))*SIN(RADIANS(E1273))+COS(RADIANS(G1276))*COS(RADIANS(E1273))*COS(RADIANS(AJ1263))))&gt;90,0,$F$4*$F$5/E1272^2*(SIN(RADIANS(G1276))*SIN(RADIANS(E1273))+COS(RADIANS(G1276))*COS(RADIANS(E1273))*COS(RADIANS(AJ1263))))</f>
        <v>#DIV/0!</v>
      </c>
      <c r="AK1276">
        <f>IF(DEGREES(ACOS(SIN(RADIANS(G1276))*SIN(RADIANS(E1273))+COS(RADIANS(G1276))*COS(RADIANS(E1273))*COS(RADIANS(AK1263))))&gt;90,0,$F$4*$F$5/E1272^2*(SIN(RADIANS(G1276))*SIN(RADIANS(E1273))+COS(RADIANS(G1276))*COS(RADIANS(E1273))*COS(RADIANS(AK1263))))</f>
        <v>0</v>
      </c>
      <c r="AL1276">
        <f>IF(DEGREES(ACOS(SIN(RADIANS(G1276))*SIN(RADIANS(E1273))+COS(RADIANS(G1276))*COS(RADIANS(E1273))*COS(RADIANS(AL1263))))&gt;90,0,$F$4*$F$5/E1272^2*(SIN(RADIANS(G1276))*SIN(RADIANS(E1273))+COS(RADIANS(G1276))*COS(RADIANS(E1273))*COS(RADIANS(AL1263))))</f>
        <v>0</v>
      </c>
      <c r="AM1276">
        <f>IF(DEGREES(ACOS(SIN(RADIANS(G1276))*SIN(RADIANS(E1273))+COS(RADIANS(G1276))*COS(RADIANS(E1273))*COS(RADIANS(AM1263))))&gt;90,0,$F$4*$F$5/E1272^2*(SIN(RADIANS(G1276))*SIN(RADIANS(E1273))+COS(RADIANS(G1276))*COS(RADIANS(E1273))*COS(RADIANS(AM1263))))</f>
        <v>0</v>
      </c>
      <c r="AN1276">
        <f>IF(DEGREES(ACOS(SIN(RADIANS(G1276))*SIN(RADIANS(E1273))+COS(RADIANS(G1276))*COS(RADIANS(E1273))*COS(RADIANS(AN1263))))&gt;90,0,$F$4*$F$5/E1272^2*(SIN(RADIANS(G1276))*SIN(RADIANS(E1273))+COS(RADIANS(G1276))*COS(RADIANS(E1273))*COS(RADIANS(AN1263))))</f>
        <v>0</v>
      </c>
      <c r="AO1276">
        <f>IF(DEGREES(ACOS(SIN(RADIANS(G1276))*SIN(RADIANS(E1273))+COS(RADIANS(G1276))*COS(RADIANS(E1273))*COS(RADIANS(AO1263))))&gt;90,0,$F$4*$F$5/E1272^2*(SIN(RADIANS(G1276))*SIN(RADIANS(E1273))+COS(RADIANS(G1276))*COS(RADIANS(E1273))*COS(RADIANS(AO1263))))</f>
        <v>0</v>
      </c>
      <c r="AP1276">
        <f>IF(DEGREES(ACOS(SIN(RADIANS(G1276))*SIN(RADIANS(E1273))+COS(RADIANS(G1276))*COS(RADIANS(E1273))*COS(RADIANS(AP1263))))&gt;90,0,$F$4*$F$5/E1272^2*(SIN(RADIANS(G1276))*SIN(RADIANS(E1273))+COS(RADIANS(G1276))*COS(RADIANS(E1273))*COS(RADIANS(AP1263))))</f>
        <v>0</v>
      </c>
      <c r="AQ1276">
        <f>IF(DEGREES(ACOS(SIN(RADIANS(G1276))*SIN(RADIANS(E1273))+COS(RADIANS(G1276))*COS(RADIANS(E1273))*COS(RADIANS(AQ1263))))&gt;90,0,$F$4*$F$5/E1272^2*(SIN(RADIANS(G1276))*SIN(RADIANS(E1273))+COS(RADIANS(G1276))*COS(RADIANS(E1273))*COS(RADIANS(AQ1263))))</f>
        <v>0</v>
      </c>
      <c r="AR1276">
        <f>IF(DEGREES(ACOS(SIN(RADIANS(G1276))*SIN(RADIANS(E1273))+COS(RADIANS(G1276))*COS(RADIANS(E1273))*COS(RADIANS(AR1263))))&gt;90,0,$F$4*$F$5/E1272^2*(SIN(RADIANS(G1276))*SIN(RADIANS(E1273))+COS(RADIANS(G1276))*COS(RADIANS(E1273))*COS(RADIANS(AR1263))))</f>
        <v>0</v>
      </c>
    </row>
    <row r="1277" spans="2:44" x14ac:dyDescent="0.5">
      <c r="G1277">
        <v>-30</v>
      </c>
      <c r="I1277">
        <f>IF(DEGREES(ACOS(SIN(RADIANS(G1277))*SIN(RADIANS(E1273))+COS(RADIANS(G1277))*COS(RADIANS(E1273))*COS(RADIANS(I1263))))&gt;90,0,$F$4*$F$5/E1272^2*(SIN(RADIANS(G1277))*SIN(RADIANS(E1273))+COS(RADIANS(G1277))*COS(RADIANS(E1273))*COS(RADIANS(I1263))))</f>
        <v>0</v>
      </c>
      <c r="J1277">
        <f>IF(DEGREES(ACOS(SIN(RADIANS(G1277))*SIN(RADIANS(E1273))+COS(RADIANS(G1277))*COS(RADIANS(E1273))*COS(RADIANS(J1263))))&gt;90,0,$F$4*$F$5/E1272^2*(SIN(RADIANS(G1277))*SIN(RADIANS(E1273))+COS(RADIANS(G1277))*COS(RADIANS(E1273))*COS(RADIANS(J1263))))</f>
        <v>0</v>
      </c>
      <c r="K1277">
        <f>IF(DEGREES(ACOS(SIN(RADIANS(G1277))*SIN(RADIANS(E1273))+COS(RADIANS(G1277))*COS(RADIANS(E1273))*COS(RADIANS(K1263))))&gt;90,0,$F$4*$F$5/E1272^2*(SIN(RADIANS(G1277))*SIN(RADIANS(E1273))+COS(RADIANS(G1277))*COS(RADIANS(E1273))*COS(RADIANS(K1263))))</f>
        <v>0</v>
      </c>
      <c r="L1277">
        <f>IF(DEGREES(ACOS(SIN(RADIANS(G1277))*SIN(RADIANS(E1273))+COS(RADIANS(G1277))*COS(RADIANS(E1273))*COS(RADIANS(L1263))))&gt;90,0,$F$4*$F$5/E1272^2*(SIN(RADIANS(G1277))*SIN(RADIANS(E1273))+COS(RADIANS(G1277))*COS(RADIANS(E1273))*COS(RADIANS(L1263))))</f>
        <v>0</v>
      </c>
      <c r="M1277">
        <f>IF(DEGREES(ACOS(SIN(RADIANS(G1277))*SIN(RADIANS(E1273))+COS(RADIANS(G1277))*COS(RADIANS(E1273))*COS(RADIANS(M1263))))&gt;90,0,$F$4*$F$5/E1272^2*(SIN(RADIANS(G1277))*SIN(RADIANS(E1273))+COS(RADIANS(G1277))*COS(RADIANS(E1273))*COS(RADIANS(M1263))))</f>
        <v>0</v>
      </c>
      <c r="N1277">
        <f>IF(DEGREES(ACOS(SIN(RADIANS(G1277))*SIN(RADIANS(E1273))+COS(RADIANS(G1277))*COS(RADIANS(E1273))*COS(RADIANS(N1263))))&gt;90,0,$F$4*$F$5/E1272^2*(SIN(RADIANS(G1277))*SIN(RADIANS(E1273))+COS(RADIANS(G1277))*COS(RADIANS(E1273))*COS(RADIANS(N1263))))</f>
        <v>0</v>
      </c>
      <c r="O1277">
        <f>IF(DEGREES(ACOS(SIN(RADIANS(G1277))*SIN(RADIANS(E1273))+COS(RADIANS(G1277))*COS(RADIANS(E1273))*COS(RADIANS(O1263))))&gt;90,0,$F$4*$F$5/E1272^2*(SIN(RADIANS(G1277))*SIN(RADIANS(E1273))+COS(RADIANS(G1277))*COS(RADIANS(E1273))*COS(RADIANS(O1263))))</f>
        <v>0</v>
      </c>
      <c r="P1277">
        <f>IF(DEGREES(ACOS(SIN(RADIANS(G1277))*SIN(RADIANS(E1273))+COS(RADIANS(G1277))*COS(RADIANS(E1273))*COS(RADIANS(P1263))))&gt;90,0,$F$4*$F$5/E1272^2*(SIN(RADIANS(G1277))*SIN(RADIANS(E1273))+COS(RADIANS(G1277))*COS(RADIANS(E1273))*COS(RADIANS(P1263))))</f>
        <v>0</v>
      </c>
      <c r="Q1277">
        <f>IF(DEGREES(ACOS(SIN(RADIANS(G1277))*SIN(RADIANS(E1273))+COS(RADIANS(G1277))*COS(RADIANS(E1273))*COS(RADIANS(Q1263))))&gt;90,0,$F$4*$F$5/E1272^2*(SIN(RADIANS(G1277))*SIN(RADIANS(E1273))+COS(RADIANS(G1277))*COS(RADIANS(E1273))*COS(RADIANS(Q1263))))</f>
        <v>0</v>
      </c>
      <c r="R1277" t="e">
        <f>IF(DEGREES(ACOS(SIN(RADIANS(G1277))*SIN(RADIANS(E1273))+COS(RADIANS(G1277))*COS(RADIANS(E1273))*COS(RADIANS(R1263))))&gt;90,0,$F$4*$F$5/E1272^2*(SIN(RADIANS(G1277))*SIN(RADIANS(E1273))+COS(RADIANS(G1277))*COS(RADIANS(E1273))*COS(RADIANS(R1263))))</f>
        <v>#DIV/0!</v>
      </c>
      <c r="S1277" t="e">
        <f>IF(DEGREES(ACOS(SIN(RADIANS(G1277))*SIN(RADIANS(E1273))+COS(RADIANS(G1277))*COS(RADIANS(E1273))*COS(RADIANS(S1263))))&gt;90,0,$F$4*$F$5/E1272^2*(SIN(RADIANS(G1277))*SIN(RADIANS(E1273))+COS(RADIANS(G1277))*COS(RADIANS(E1273))*COS(RADIANS(S1263))))</f>
        <v>#DIV/0!</v>
      </c>
      <c r="T1277" t="e">
        <f>IF(DEGREES(ACOS(SIN(RADIANS(G1277))*SIN(RADIANS(E1273))+COS(RADIANS(G1277))*COS(RADIANS(E1273))*COS(RADIANS(T1263))))&gt;90,0,$F$4*$F$5/E1272^2*(SIN(RADIANS(G1277))*SIN(RADIANS(E1273))+COS(RADIANS(G1277))*COS(RADIANS(E1273))*COS(RADIANS(T1263))))</f>
        <v>#DIV/0!</v>
      </c>
      <c r="U1277" t="e">
        <f>IF(DEGREES(ACOS(SIN(RADIANS(G1277))*SIN(RADIANS(E1273))+COS(RADIANS(G1277))*COS(RADIANS(E1273))*COS(RADIANS(U1263))))&gt;90,0,$F$4*$F$5/E1272^2*(SIN(RADIANS(G1277))*SIN(RADIANS(E1273))+COS(RADIANS(G1277))*COS(RADIANS(E1273))*COS(RADIANS(U1263))))</f>
        <v>#DIV/0!</v>
      </c>
      <c r="V1277" t="e">
        <f>IF(DEGREES(ACOS(SIN(RADIANS(G1277))*SIN(RADIANS(E1273))+COS(RADIANS(G1277))*COS(RADIANS(E1273))*COS(RADIANS(V1263))))&gt;90,0,$F$4*$F$5/E1272^2*(SIN(RADIANS(G1277))*SIN(RADIANS(E1273))+COS(RADIANS(G1277))*COS(RADIANS(E1273))*COS(RADIANS(V1263))))</f>
        <v>#DIV/0!</v>
      </c>
      <c r="W1277" t="e">
        <f>IF(DEGREES(ACOS(SIN(RADIANS(G1277))*SIN(RADIANS(E1273))+COS(RADIANS(G1277))*COS(RADIANS(E1273))*COS(RADIANS(W1263))))&gt;90,0,$F$4*$F$5/E1272^2*(SIN(RADIANS(G1277))*SIN(RADIANS(E1273))+COS(RADIANS(G1277))*COS(RADIANS(E1273))*COS(RADIANS(W1263))))</f>
        <v>#DIV/0!</v>
      </c>
      <c r="X1277" t="e">
        <f>IF(DEGREES(ACOS(SIN(RADIANS(G1277))*SIN(RADIANS(E1273))+COS(RADIANS(G1277))*COS(RADIANS(E1273))*COS(RADIANS(X1263))))&gt;90,0,$F$4*$F$5/E1272^2*(SIN(RADIANS(G1277))*SIN(RADIANS(E1273))+COS(RADIANS(G1277))*COS(RADIANS(E1273))*COS(RADIANS(X1263))))</f>
        <v>#DIV/0!</v>
      </c>
      <c r="Y1277" t="e">
        <f>IF(DEGREES(ACOS(SIN(RADIANS(G1277))*SIN(RADIANS(E1273))+COS(RADIANS(G1277))*COS(RADIANS(E1273))*COS(RADIANS(Y1263))))&gt;90,0,$F$4*$F$5/E1272^2*(SIN(RADIANS(G1277))*SIN(RADIANS(E1273))+COS(RADIANS(G1277))*COS(RADIANS(E1273))*COS(RADIANS(Y1263))))</f>
        <v>#DIV/0!</v>
      </c>
      <c r="Z1277" t="e">
        <f>IF(DEGREES(ACOS(SIN(RADIANS(G1277))*SIN(RADIANS(E1273))+COS(RADIANS(G1277))*COS(RADIANS(E1273))*COS(RADIANS(Z1263))))&gt;90,0,$F$4*$F$5/E1272^2*(SIN(RADIANS(G1277))*SIN(RADIANS(E1273))+COS(RADIANS(G1277))*COS(RADIANS(E1273))*COS(RADIANS(Z1263))))</f>
        <v>#DIV/0!</v>
      </c>
      <c r="AA1277" t="e">
        <f>IF(DEGREES(ACOS(SIN(RADIANS(G1277))*SIN(RADIANS(E1273))+COS(RADIANS(G1277))*COS(RADIANS(E1273))*COS(RADIANS(AA1263))))&gt;90,0,$F$4*$F$5/E1272^2*(SIN(RADIANS(G1277))*SIN(RADIANS(E1273))+COS(RADIANS(G1277))*COS(RADIANS(E1273))*COS(RADIANS(AA1263))))</f>
        <v>#DIV/0!</v>
      </c>
      <c r="AB1277" t="e">
        <f>IF(DEGREES(ACOS(SIN(RADIANS(G1277))*SIN(RADIANS(E1273))+COS(RADIANS(G1277))*COS(RADIANS(E1273))*COS(RADIANS(AB1263))))&gt;90,0,$F$4*$F$5/E1272^2*(SIN(RADIANS(G1277))*SIN(RADIANS(E1273))+COS(RADIANS(G1277))*COS(RADIANS(E1273))*COS(RADIANS(AB1263))))</f>
        <v>#DIV/0!</v>
      </c>
      <c r="AC1277" t="e">
        <f>IF(DEGREES(ACOS(SIN(RADIANS(G1277))*SIN(RADIANS(E1273))+COS(RADIANS(G1277))*COS(RADIANS(E1273))*COS(RADIANS(AC1263))))&gt;90,0,$F$4*$F$5/E1272^2*(SIN(RADIANS(G1277))*SIN(RADIANS(E1273))+COS(RADIANS(G1277))*COS(RADIANS(E1273))*COS(RADIANS(AC1263))))</f>
        <v>#DIV/0!</v>
      </c>
      <c r="AD1277" t="e">
        <f>IF(DEGREES(ACOS(SIN(RADIANS(G1277))*SIN(RADIANS(E1273))+COS(RADIANS(G1277))*COS(RADIANS(E1273))*COS(RADIANS(AD1263))))&gt;90,0,$F$4*$F$5/E1272^2*(SIN(RADIANS(G1277))*SIN(RADIANS(E1273))+COS(RADIANS(G1277))*COS(RADIANS(E1273))*COS(RADIANS(AD1263))))</f>
        <v>#DIV/0!</v>
      </c>
      <c r="AE1277" t="e">
        <f>IF(DEGREES(ACOS(SIN(RADIANS(G1277))*SIN(RADIANS(E1273))+COS(RADIANS(G1277))*COS(RADIANS(E1273))*COS(RADIANS(AE1263))))&gt;90,0,$F$4*$F$5/E1272^2*(SIN(RADIANS(G1277))*SIN(RADIANS(E1273))+COS(RADIANS(G1277))*COS(RADIANS(E1273))*COS(RADIANS(AE1263))))</f>
        <v>#DIV/0!</v>
      </c>
      <c r="AF1277" t="e">
        <f>IF(DEGREES(ACOS(SIN(RADIANS(G1277))*SIN(RADIANS(E1273))+COS(RADIANS(G1277))*COS(RADIANS(E1273))*COS(RADIANS(AF1263))))&gt;90,0,$F$4*$F$5/E1272^2*(SIN(RADIANS(G1277))*SIN(RADIANS(E1273))+COS(RADIANS(G1277))*COS(RADIANS(E1273))*COS(RADIANS(AF1263))))</f>
        <v>#DIV/0!</v>
      </c>
      <c r="AG1277" t="e">
        <f>IF(DEGREES(ACOS(SIN(RADIANS(G1277))*SIN(RADIANS(E1273))+COS(RADIANS(G1277))*COS(RADIANS(E1273))*COS(RADIANS(AG1263))))&gt;90,0,$F$4*$F$5/E1272^2*(SIN(RADIANS(G1277))*SIN(RADIANS(E1273))+COS(RADIANS(G1277))*COS(RADIANS(E1273))*COS(RADIANS(AG1263))))</f>
        <v>#DIV/0!</v>
      </c>
      <c r="AH1277" t="e">
        <f>IF(DEGREES(ACOS(SIN(RADIANS(G1277))*SIN(RADIANS(E1273))+COS(RADIANS(G1277))*COS(RADIANS(E1273))*COS(RADIANS(AH1263))))&gt;90,0,$F$4*$F$5/E1272^2*(SIN(RADIANS(G1277))*SIN(RADIANS(E1273))+COS(RADIANS(G1277))*COS(RADIANS(E1273))*COS(RADIANS(AH1263))))</f>
        <v>#DIV/0!</v>
      </c>
      <c r="AI1277" t="e">
        <f>IF(DEGREES(ACOS(SIN(RADIANS(G1277))*SIN(RADIANS(E1273))+COS(RADIANS(G1277))*COS(RADIANS(E1273))*COS(RADIANS(AI1263))))&gt;90,0,$F$4*$F$5/E1272^2*(SIN(RADIANS(G1277))*SIN(RADIANS(E1273))+COS(RADIANS(G1277))*COS(RADIANS(E1273))*COS(RADIANS(AI1263))))</f>
        <v>#DIV/0!</v>
      </c>
      <c r="AJ1277" t="e">
        <f>IF(DEGREES(ACOS(SIN(RADIANS(G1277))*SIN(RADIANS(E1273))+COS(RADIANS(G1277))*COS(RADIANS(E1273))*COS(RADIANS(AJ1263))))&gt;90,0,$F$4*$F$5/E1272^2*(SIN(RADIANS(G1277))*SIN(RADIANS(E1273))+COS(RADIANS(G1277))*COS(RADIANS(E1273))*COS(RADIANS(AJ1263))))</f>
        <v>#DIV/0!</v>
      </c>
      <c r="AK1277">
        <f>IF(DEGREES(ACOS(SIN(RADIANS(G1277))*SIN(RADIANS(E1273))+COS(RADIANS(G1277))*COS(RADIANS(E1273))*COS(RADIANS(AK1263))))&gt;90,0,$F$4*$F$5/E1272^2*(SIN(RADIANS(G1277))*SIN(RADIANS(E1273))+COS(RADIANS(G1277))*COS(RADIANS(E1273))*COS(RADIANS(AK1263))))</f>
        <v>0</v>
      </c>
      <c r="AL1277">
        <f>IF(DEGREES(ACOS(SIN(RADIANS(G1277))*SIN(RADIANS(E1273))+COS(RADIANS(G1277))*COS(RADIANS(E1273))*COS(RADIANS(AL1263))))&gt;90,0,$F$4*$F$5/E1272^2*(SIN(RADIANS(G1277))*SIN(RADIANS(E1273))+COS(RADIANS(G1277))*COS(RADIANS(E1273))*COS(RADIANS(AL1263))))</f>
        <v>0</v>
      </c>
      <c r="AM1277">
        <f>IF(DEGREES(ACOS(SIN(RADIANS(G1277))*SIN(RADIANS(E1273))+COS(RADIANS(G1277))*COS(RADIANS(E1273))*COS(RADIANS(AM1263))))&gt;90,0,$F$4*$F$5/E1272^2*(SIN(RADIANS(G1277))*SIN(RADIANS(E1273))+COS(RADIANS(G1277))*COS(RADIANS(E1273))*COS(RADIANS(AM1263))))</f>
        <v>0</v>
      </c>
      <c r="AN1277">
        <f>IF(DEGREES(ACOS(SIN(RADIANS(G1277))*SIN(RADIANS(E1273))+COS(RADIANS(G1277))*COS(RADIANS(E1273))*COS(RADIANS(AN1263))))&gt;90,0,$F$4*$F$5/E1272^2*(SIN(RADIANS(G1277))*SIN(RADIANS(E1273))+COS(RADIANS(G1277))*COS(RADIANS(E1273))*COS(RADIANS(AN1263))))</f>
        <v>0</v>
      </c>
      <c r="AO1277">
        <f>IF(DEGREES(ACOS(SIN(RADIANS(G1277))*SIN(RADIANS(E1273))+COS(RADIANS(G1277))*COS(RADIANS(E1273))*COS(RADIANS(AO1263))))&gt;90,0,$F$4*$F$5/E1272^2*(SIN(RADIANS(G1277))*SIN(RADIANS(E1273))+COS(RADIANS(G1277))*COS(RADIANS(E1273))*COS(RADIANS(AO1263))))</f>
        <v>0</v>
      </c>
      <c r="AP1277">
        <f>IF(DEGREES(ACOS(SIN(RADIANS(G1277))*SIN(RADIANS(E1273))+COS(RADIANS(G1277))*COS(RADIANS(E1273))*COS(RADIANS(AP1263))))&gt;90,0,$F$4*$F$5/E1272^2*(SIN(RADIANS(G1277))*SIN(RADIANS(E1273))+COS(RADIANS(G1277))*COS(RADIANS(E1273))*COS(RADIANS(AP1263))))</f>
        <v>0</v>
      </c>
      <c r="AQ1277">
        <f>IF(DEGREES(ACOS(SIN(RADIANS(G1277))*SIN(RADIANS(E1273))+COS(RADIANS(G1277))*COS(RADIANS(E1273))*COS(RADIANS(AQ1263))))&gt;90,0,$F$4*$F$5/E1272^2*(SIN(RADIANS(G1277))*SIN(RADIANS(E1273))+COS(RADIANS(G1277))*COS(RADIANS(E1273))*COS(RADIANS(AQ1263))))</f>
        <v>0</v>
      </c>
      <c r="AR1277">
        <f>IF(DEGREES(ACOS(SIN(RADIANS(G1277))*SIN(RADIANS(E1273))+COS(RADIANS(G1277))*COS(RADIANS(E1273))*COS(RADIANS(AR1263))))&gt;90,0,$F$4*$F$5/E1272^2*(SIN(RADIANS(G1277))*SIN(RADIANS(E1273))+COS(RADIANS(G1277))*COS(RADIANS(E1273))*COS(RADIANS(AR1263))))</f>
        <v>0</v>
      </c>
    </row>
    <row r="1278" spans="2:44" x14ac:dyDescent="0.5">
      <c r="G1278">
        <v>-40</v>
      </c>
      <c r="I1278">
        <f>IF(DEGREES(ACOS(SIN(RADIANS(G1278))*SIN(RADIANS(E1273))+COS(RADIANS(G1278))*COS(RADIANS(E1273))*COS(RADIANS(I1263))))&gt;90,0,$F$4*$F$5/E1272^2*(SIN(RADIANS(G1278))*SIN(RADIANS(E1273))+COS(RADIANS(G1278))*COS(RADIANS(E1273))*COS(RADIANS(I1263))))</f>
        <v>0</v>
      </c>
      <c r="J1278">
        <f>IF(DEGREES(ACOS(SIN(RADIANS(G1278))*SIN(RADIANS(E1273))+COS(RADIANS(G1278))*COS(RADIANS(E1273))*COS(RADIANS(J1263))))&gt;90,0,$F$4*$F$5/E1272^2*(SIN(RADIANS(G1278))*SIN(RADIANS(E1273))+COS(RADIANS(G1278))*COS(RADIANS(E1273))*COS(RADIANS(J1263))))</f>
        <v>0</v>
      </c>
      <c r="K1278">
        <f>IF(DEGREES(ACOS(SIN(RADIANS(G1278))*SIN(RADIANS(E1273))+COS(RADIANS(G1278))*COS(RADIANS(E1273))*COS(RADIANS(K1263))))&gt;90,0,$F$4*$F$5/E1272^2*(SIN(RADIANS(G1278))*SIN(RADIANS(E1273))+COS(RADIANS(G1278))*COS(RADIANS(E1273))*COS(RADIANS(K1263))))</f>
        <v>0</v>
      </c>
      <c r="L1278">
        <f>IF(DEGREES(ACOS(SIN(RADIANS(G1278))*SIN(RADIANS(E1273))+COS(RADIANS(G1278))*COS(RADIANS(E1273))*COS(RADIANS(L1263))))&gt;90,0,$F$4*$F$5/E1272^2*(SIN(RADIANS(G1278))*SIN(RADIANS(E1273))+COS(RADIANS(G1278))*COS(RADIANS(E1273))*COS(RADIANS(L1263))))</f>
        <v>0</v>
      </c>
      <c r="M1278">
        <f>IF(DEGREES(ACOS(SIN(RADIANS(G1278))*SIN(RADIANS(E1273))+COS(RADIANS(G1278))*COS(RADIANS(E1273))*COS(RADIANS(M1263))))&gt;90,0,$F$4*$F$5/E1272^2*(SIN(RADIANS(G1278))*SIN(RADIANS(E1273))+COS(RADIANS(G1278))*COS(RADIANS(E1273))*COS(RADIANS(M1263))))</f>
        <v>0</v>
      </c>
      <c r="N1278">
        <f>IF(DEGREES(ACOS(SIN(RADIANS(G1278))*SIN(RADIANS(E1273))+COS(RADIANS(G1278))*COS(RADIANS(E1273))*COS(RADIANS(N1263))))&gt;90,0,$F$4*$F$5/E1272^2*(SIN(RADIANS(G1278))*SIN(RADIANS(E1273))+COS(RADIANS(G1278))*COS(RADIANS(E1273))*COS(RADIANS(N1263))))</f>
        <v>0</v>
      </c>
      <c r="O1278">
        <f>IF(DEGREES(ACOS(SIN(RADIANS(G1278))*SIN(RADIANS(E1273))+COS(RADIANS(G1278))*COS(RADIANS(E1273))*COS(RADIANS(O1263))))&gt;90,0,$F$4*$F$5/E1272^2*(SIN(RADIANS(G1278))*SIN(RADIANS(E1273))+COS(RADIANS(G1278))*COS(RADIANS(E1273))*COS(RADIANS(O1263))))</f>
        <v>0</v>
      </c>
      <c r="P1278">
        <f>IF(DEGREES(ACOS(SIN(RADIANS(G1278))*SIN(RADIANS(E1273))+COS(RADIANS(G1278))*COS(RADIANS(E1273))*COS(RADIANS(P1263))))&gt;90,0,$F$4*$F$5/E1272^2*(SIN(RADIANS(G1278))*SIN(RADIANS(E1273))+COS(RADIANS(G1278))*COS(RADIANS(E1273))*COS(RADIANS(P1263))))</f>
        <v>0</v>
      </c>
      <c r="Q1278">
        <f>IF(DEGREES(ACOS(SIN(RADIANS(G1278))*SIN(RADIANS(E1273))+COS(RADIANS(G1278))*COS(RADIANS(E1273))*COS(RADIANS(Q1263))))&gt;90,0,$F$4*$F$5/E1272^2*(SIN(RADIANS(G1278))*SIN(RADIANS(E1273))+COS(RADIANS(G1278))*COS(RADIANS(E1273))*COS(RADIANS(Q1263))))</f>
        <v>0</v>
      </c>
      <c r="R1278" t="e">
        <f>IF(DEGREES(ACOS(SIN(RADIANS(G1278))*SIN(RADIANS(E1273))+COS(RADIANS(G1278))*COS(RADIANS(E1273))*COS(RADIANS(R1263))))&gt;90,0,$F$4*$F$5/E1272^2*(SIN(RADIANS(G1278))*SIN(RADIANS(E1273))+COS(RADIANS(G1278))*COS(RADIANS(E1273))*COS(RADIANS(R1263))))</f>
        <v>#DIV/0!</v>
      </c>
      <c r="S1278" t="e">
        <f>IF(DEGREES(ACOS(SIN(RADIANS(G1278))*SIN(RADIANS(E1273))+COS(RADIANS(G1278))*COS(RADIANS(E1273))*COS(RADIANS(S1263))))&gt;90,0,$F$4*$F$5/E1272^2*(SIN(RADIANS(G1278))*SIN(RADIANS(E1273))+COS(RADIANS(G1278))*COS(RADIANS(E1273))*COS(RADIANS(S1263))))</f>
        <v>#DIV/0!</v>
      </c>
      <c r="T1278" t="e">
        <f>IF(DEGREES(ACOS(SIN(RADIANS(G1278))*SIN(RADIANS(E1273))+COS(RADIANS(G1278))*COS(RADIANS(E1273))*COS(RADIANS(T1263))))&gt;90,0,$F$4*$F$5/E1272^2*(SIN(RADIANS(G1278))*SIN(RADIANS(E1273))+COS(RADIANS(G1278))*COS(RADIANS(E1273))*COS(RADIANS(T1263))))</f>
        <v>#DIV/0!</v>
      </c>
      <c r="U1278" t="e">
        <f>IF(DEGREES(ACOS(SIN(RADIANS(G1278))*SIN(RADIANS(E1273))+COS(RADIANS(G1278))*COS(RADIANS(E1273))*COS(RADIANS(U1263))))&gt;90,0,$F$4*$F$5/E1272^2*(SIN(RADIANS(G1278))*SIN(RADIANS(E1273))+COS(RADIANS(G1278))*COS(RADIANS(E1273))*COS(RADIANS(U1263))))</f>
        <v>#DIV/0!</v>
      </c>
      <c r="V1278" t="e">
        <f>IF(DEGREES(ACOS(SIN(RADIANS(G1278))*SIN(RADIANS(E1273))+COS(RADIANS(G1278))*COS(RADIANS(E1273))*COS(RADIANS(V1263))))&gt;90,0,$F$4*$F$5/E1272^2*(SIN(RADIANS(G1278))*SIN(RADIANS(E1273))+COS(RADIANS(G1278))*COS(RADIANS(E1273))*COS(RADIANS(V1263))))</f>
        <v>#DIV/0!</v>
      </c>
      <c r="W1278" t="e">
        <f>IF(DEGREES(ACOS(SIN(RADIANS(G1278))*SIN(RADIANS(E1273))+COS(RADIANS(G1278))*COS(RADIANS(E1273))*COS(RADIANS(W1263))))&gt;90,0,$F$4*$F$5/E1272^2*(SIN(RADIANS(G1278))*SIN(RADIANS(E1273))+COS(RADIANS(G1278))*COS(RADIANS(E1273))*COS(RADIANS(W1263))))</f>
        <v>#DIV/0!</v>
      </c>
      <c r="X1278" t="e">
        <f>IF(DEGREES(ACOS(SIN(RADIANS(G1278))*SIN(RADIANS(E1273))+COS(RADIANS(G1278))*COS(RADIANS(E1273))*COS(RADIANS(X1263))))&gt;90,0,$F$4*$F$5/E1272^2*(SIN(RADIANS(G1278))*SIN(RADIANS(E1273))+COS(RADIANS(G1278))*COS(RADIANS(E1273))*COS(RADIANS(X1263))))</f>
        <v>#DIV/0!</v>
      </c>
      <c r="Y1278" t="e">
        <f>IF(DEGREES(ACOS(SIN(RADIANS(G1278))*SIN(RADIANS(E1273))+COS(RADIANS(G1278))*COS(RADIANS(E1273))*COS(RADIANS(Y1263))))&gt;90,0,$F$4*$F$5/E1272^2*(SIN(RADIANS(G1278))*SIN(RADIANS(E1273))+COS(RADIANS(G1278))*COS(RADIANS(E1273))*COS(RADIANS(Y1263))))</f>
        <v>#DIV/0!</v>
      </c>
      <c r="Z1278" t="e">
        <f>IF(DEGREES(ACOS(SIN(RADIANS(G1278))*SIN(RADIANS(E1273))+COS(RADIANS(G1278))*COS(RADIANS(E1273))*COS(RADIANS(Z1263))))&gt;90,0,$F$4*$F$5/E1272^2*(SIN(RADIANS(G1278))*SIN(RADIANS(E1273))+COS(RADIANS(G1278))*COS(RADIANS(E1273))*COS(RADIANS(Z1263))))</f>
        <v>#DIV/0!</v>
      </c>
      <c r="AA1278" t="e">
        <f>IF(DEGREES(ACOS(SIN(RADIANS(G1278))*SIN(RADIANS(E1273))+COS(RADIANS(G1278))*COS(RADIANS(E1273))*COS(RADIANS(AA1263))))&gt;90,0,$F$4*$F$5/E1272^2*(SIN(RADIANS(G1278))*SIN(RADIANS(E1273))+COS(RADIANS(G1278))*COS(RADIANS(E1273))*COS(RADIANS(AA1263))))</f>
        <v>#DIV/0!</v>
      </c>
      <c r="AB1278" t="e">
        <f>IF(DEGREES(ACOS(SIN(RADIANS(G1278))*SIN(RADIANS(E1273))+COS(RADIANS(G1278))*COS(RADIANS(E1273))*COS(RADIANS(AB1263))))&gt;90,0,$F$4*$F$5/E1272^2*(SIN(RADIANS(G1278))*SIN(RADIANS(E1273))+COS(RADIANS(G1278))*COS(RADIANS(E1273))*COS(RADIANS(AB1263))))</f>
        <v>#DIV/0!</v>
      </c>
      <c r="AC1278" t="e">
        <f>IF(DEGREES(ACOS(SIN(RADIANS(G1278))*SIN(RADIANS(E1273))+COS(RADIANS(G1278))*COS(RADIANS(E1273))*COS(RADIANS(AC1263))))&gt;90,0,$F$4*$F$5/E1272^2*(SIN(RADIANS(G1278))*SIN(RADIANS(E1273))+COS(RADIANS(G1278))*COS(RADIANS(E1273))*COS(RADIANS(AC1263))))</f>
        <v>#DIV/0!</v>
      </c>
      <c r="AD1278" t="e">
        <f>IF(DEGREES(ACOS(SIN(RADIANS(G1278))*SIN(RADIANS(E1273))+COS(RADIANS(G1278))*COS(RADIANS(E1273))*COS(RADIANS(AD1263))))&gt;90,0,$F$4*$F$5/E1272^2*(SIN(RADIANS(G1278))*SIN(RADIANS(E1273))+COS(RADIANS(G1278))*COS(RADIANS(E1273))*COS(RADIANS(AD1263))))</f>
        <v>#DIV/0!</v>
      </c>
      <c r="AE1278" t="e">
        <f>IF(DEGREES(ACOS(SIN(RADIANS(G1278))*SIN(RADIANS(E1273))+COS(RADIANS(G1278))*COS(RADIANS(E1273))*COS(RADIANS(AE1263))))&gt;90,0,$F$4*$F$5/E1272^2*(SIN(RADIANS(G1278))*SIN(RADIANS(E1273))+COS(RADIANS(G1278))*COS(RADIANS(E1273))*COS(RADIANS(AE1263))))</f>
        <v>#DIV/0!</v>
      </c>
      <c r="AF1278" t="e">
        <f>IF(DEGREES(ACOS(SIN(RADIANS(G1278))*SIN(RADIANS(E1273))+COS(RADIANS(G1278))*COS(RADIANS(E1273))*COS(RADIANS(AF1263))))&gt;90,0,$F$4*$F$5/E1272^2*(SIN(RADIANS(G1278))*SIN(RADIANS(E1273))+COS(RADIANS(G1278))*COS(RADIANS(E1273))*COS(RADIANS(AF1263))))</f>
        <v>#DIV/0!</v>
      </c>
      <c r="AG1278" t="e">
        <f>IF(DEGREES(ACOS(SIN(RADIANS(G1278))*SIN(RADIANS(E1273))+COS(RADIANS(G1278))*COS(RADIANS(E1273))*COS(RADIANS(AG1263))))&gt;90,0,$F$4*$F$5/E1272^2*(SIN(RADIANS(G1278))*SIN(RADIANS(E1273))+COS(RADIANS(G1278))*COS(RADIANS(E1273))*COS(RADIANS(AG1263))))</f>
        <v>#DIV/0!</v>
      </c>
      <c r="AH1278" t="e">
        <f>IF(DEGREES(ACOS(SIN(RADIANS(G1278))*SIN(RADIANS(E1273))+COS(RADIANS(G1278))*COS(RADIANS(E1273))*COS(RADIANS(AH1263))))&gt;90,0,$F$4*$F$5/E1272^2*(SIN(RADIANS(G1278))*SIN(RADIANS(E1273))+COS(RADIANS(G1278))*COS(RADIANS(E1273))*COS(RADIANS(AH1263))))</f>
        <v>#DIV/0!</v>
      </c>
      <c r="AI1278" t="e">
        <f>IF(DEGREES(ACOS(SIN(RADIANS(G1278))*SIN(RADIANS(E1273))+COS(RADIANS(G1278))*COS(RADIANS(E1273))*COS(RADIANS(AI1263))))&gt;90,0,$F$4*$F$5/E1272^2*(SIN(RADIANS(G1278))*SIN(RADIANS(E1273))+COS(RADIANS(G1278))*COS(RADIANS(E1273))*COS(RADIANS(AI1263))))</f>
        <v>#DIV/0!</v>
      </c>
      <c r="AJ1278" t="e">
        <f>IF(DEGREES(ACOS(SIN(RADIANS(G1278))*SIN(RADIANS(E1273))+COS(RADIANS(G1278))*COS(RADIANS(E1273))*COS(RADIANS(AJ1263))))&gt;90,0,$F$4*$F$5/E1272^2*(SIN(RADIANS(G1278))*SIN(RADIANS(E1273))+COS(RADIANS(G1278))*COS(RADIANS(E1273))*COS(RADIANS(AJ1263))))</f>
        <v>#DIV/0!</v>
      </c>
      <c r="AK1278">
        <f>IF(DEGREES(ACOS(SIN(RADIANS(G1278))*SIN(RADIANS(E1273))+COS(RADIANS(G1278))*COS(RADIANS(E1273))*COS(RADIANS(AK1263))))&gt;90,0,$F$4*$F$5/E1272^2*(SIN(RADIANS(G1278))*SIN(RADIANS(E1273))+COS(RADIANS(G1278))*COS(RADIANS(E1273))*COS(RADIANS(AK1263))))</f>
        <v>0</v>
      </c>
      <c r="AL1278">
        <f>IF(DEGREES(ACOS(SIN(RADIANS(G1278))*SIN(RADIANS(E1273))+COS(RADIANS(G1278))*COS(RADIANS(E1273))*COS(RADIANS(AL1263))))&gt;90,0,$F$4*$F$5/E1272^2*(SIN(RADIANS(G1278))*SIN(RADIANS(E1273))+COS(RADIANS(G1278))*COS(RADIANS(E1273))*COS(RADIANS(AL1263))))</f>
        <v>0</v>
      </c>
      <c r="AM1278">
        <f>IF(DEGREES(ACOS(SIN(RADIANS(G1278))*SIN(RADIANS(E1273))+COS(RADIANS(G1278))*COS(RADIANS(E1273))*COS(RADIANS(AM1263))))&gt;90,0,$F$4*$F$5/E1272^2*(SIN(RADIANS(G1278))*SIN(RADIANS(E1273))+COS(RADIANS(G1278))*COS(RADIANS(E1273))*COS(RADIANS(AM1263))))</f>
        <v>0</v>
      </c>
      <c r="AN1278">
        <f>IF(DEGREES(ACOS(SIN(RADIANS(G1278))*SIN(RADIANS(E1273))+COS(RADIANS(G1278))*COS(RADIANS(E1273))*COS(RADIANS(AN1263))))&gt;90,0,$F$4*$F$5/E1272^2*(SIN(RADIANS(G1278))*SIN(RADIANS(E1273))+COS(RADIANS(G1278))*COS(RADIANS(E1273))*COS(RADIANS(AN1263))))</f>
        <v>0</v>
      </c>
      <c r="AO1278">
        <f>IF(DEGREES(ACOS(SIN(RADIANS(G1278))*SIN(RADIANS(E1273))+COS(RADIANS(G1278))*COS(RADIANS(E1273))*COS(RADIANS(AO1263))))&gt;90,0,$F$4*$F$5/E1272^2*(SIN(RADIANS(G1278))*SIN(RADIANS(E1273))+COS(RADIANS(G1278))*COS(RADIANS(E1273))*COS(RADIANS(AO1263))))</f>
        <v>0</v>
      </c>
      <c r="AP1278">
        <f>IF(DEGREES(ACOS(SIN(RADIANS(G1278))*SIN(RADIANS(E1273))+COS(RADIANS(G1278))*COS(RADIANS(E1273))*COS(RADIANS(AP1263))))&gt;90,0,$F$4*$F$5/E1272^2*(SIN(RADIANS(G1278))*SIN(RADIANS(E1273))+COS(RADIANS(G1278))*COS(RADIANS(E1273))*COS(RADIANS(AP1263))))</f>
        <v>0</v>
      </c>
      <c r="AQ1278">
        <f>IF(DEGREES(ACOS(SIN(RADIANS(G1278))*SIN(RADIANS(E1273))+COS(RADIANS(G1278))*COS(RADIANS(E1273))*COS(RADIANS(AQ1263))))&gt;90,0,$F$4*$F$5/E1272^2*(SIN(RADIANS(G1278))*SIN(RADIANS(E1273))+COS(RADIANS(G1278))*COS(RADIANS(E1273))*COS(RADIANS(AQ1263))))</f>
        <v>0</v>
      </c>
      <c r="AR1278">
        <f>IF(DEGREES(ACOS(SIN(RADIANS(G1278))*SIN(RADIANS(E1273))+COS(RADIANS(G1278))*COS(RADIANS(E1273))*COS(RADIANS(AR1263))))&gt;90,0,$F$4*$F$5/E1272^2*(SIN(RADIANS(G1278))*SIN(RADIANS(E1273))+COS(RADIANS(G1278))*COS(RADIANS(E1273))*COS(RADIANS(AR1263))))</f>
        <v>0</v>
      </c>
    </row>
    <row r="1279" spans="2:44" x14ac:dyDescent="0.5">
      <c r="G1279">
        <v>-50</v>
      </c>
      <c r="I1279">
        <f>IF(DEGREES(ACOS(SIN(RADIANS(G1279))*SIN(RADIANS(E1273))+COS(RADIANS(G1279))*COS(RADIANS(E1273))*COS(RADIANS(I1263))))&gt;90,0,$F$4*$F$5/E1272^2*(SIN(RADIANS(G1279))*SIN(RADIANS(E1273))+COS(RADIANS(G1279))*COS(RADIANS(E1273))*COS(RADIANS(I1263))))</f>
        <v>0</v>
      </c>
      <c r="J1279">
        <f>IF(DEGREES(ACOS(SIN(RADIANS(G1279))*SIN(RADIANS(E1273))+COS(RADIANS(G1279))*COS(RADIANS(E1273))*COS(RADIANS(J1263))))&gt;90,0,$F$4*$F$5/E1272^2*(SIN(RADIANS(G1279))*SIN(RADIANS(E1273))+COS(RADIANS(G1279))*COS(RADIANS(E1273))*COS(RADIANS(J1263))))</f>
        <v>0</v>
      </c>
      <c r="K1279">
        <f>IF(DEGREES(ACOS(SIN(RADIANS(G1279))*SIN(RADIANS(E1273))+COS(RADIANS(G1279))*COS(RADIANS(E1273))*COS(RADIANS(K1263))))&gt;90,0,$F$4*$F$5/E1272^2*(SIN(RADIANS(G1279))*SIN(RADIANS(E1273))+COS(RADIANS(G1279))*COS(RADIANS(E1273))*COS(RADIANS(K1263))))</f>
        <v>0</v>
      </c>
      <c r="L1279">
        <f>IF(DEGREES(ACOS(SIN(RADIANS(G1279))*SIN(RADIANS(E1273))+COS(RADIANS(G1279))*COS(RADIANS(E1273))*COS(RADIANS(L1263))))&gt;90,0,$F$4*$F$5/E1272^2*(SIN(RADIANS(G1279))*SIN(RADIANS(E1273))+COS(RADIANS(G1279))*COS(RADIANS(E1273))*COS(RADIANS(L1263))))</f>
        <v>0</v>
      </c>
      <c r="M1279">
        <f>IF(DEGREES(ACOS(SIN(RADIANS(G1279))*SIN(RADIANS(E1273))+COS(RADIANS(G1279))*COS(RADIANS(E1273))*COS(RADIANS(M1263))))&gt;90,0,$F$4*$F$5/E1272^2*(SIN(RADIANS(G1279))*SIN(RADIANS(E1273))+COS(RADIANS(G1279))*COS(RADIANS(E1273))*COS(RADIANS(M1263))))</f>
        <v>0</v>
      </c>
      <c r="N1279">
        <f>IF(DEGREES(ACOS(SIN(RADIANS(G1279))*SIN(RADIANS(E1273))+COS(RADIANS(G1279))*COS(RADIANS(E1273))*COS(RADIANS(N1263))))&gt;90,0,$F$4*$F$5/E1272^2*(SIN(RADIANS(G1279))*SIN(RADIANS(E1273))+COS(RADIANS(G1279))*COS(RADIANS(E1273))*COS(RADIANS(N1263))))</f>
        <v>0</v>
      </c>
      <c r="O1279">
        <f>IF(DEGREES(ACOS(SIN(RADIANS(G1279))*SIN(RADIANS(E1273))+COS(RADIANS(G1279))*COS(RADIANS(E1273))*COS(RADIANS(O1263))))&gt;90,0,$F$4*$F$5/E1272^2*(SIN(RADIANS(G1279))*SIN(RADIANS(E1273))+COS(RADIANS(G1279))*COS(RADIANS(E1273))*COS(RADIANS(O1263))))</f>
        <v>0</v>
      </c>
      <c r="P1279">
        <f>IF(DEGREES(ACOS(SIN(RADIANS(G1279))*SIN(RADIANS(E1273))+COS(RADIANS(G1279))*COS(RADIANS(E1273))*COS(RADIANS(P1263))))&gt;90,0,$F$4*$F$5/E1272^2*(SIN(RADIANS(G1279))*SIN(RADIANS(E1273))+COS(RADIANS(G1279))*COS(RADIANS(E1273))*COS(RADIANS(P1263))))</f>
        <v>0</v>
      </c>
      <c r="Q1279">
        <f>IF(DEGREES(ACOS(SIN(RADIANS(G1279))*SIN(RADIANS(E1273))+COS(RADIANS(G1279))*COS(RADIANS(E1273))*COS(RADIANS(Q1263))))&gt;90,0,$F$4*$F$5/E1272^2*(SIN(RADIANS(G1279))*SIN(RADIANS(E1273))+COS(RADIANS(G1279))*COS(RADIANS(E1273))*COS(RADIANS(Q1263))))</f>
        <v>0</v>
      </c>
      <c r="R1279" t="e">
        <f>IF(DEGREES(ACOS(SIN(RADIANS(G1279))*SIN(RADIANS(E1273))+COS(RADIANS(G1279))*COS(RADIANS(E1273))*COS(RADIANS(R1263))))&gt;90,0,$F$4*$F$5/E1272^2*(SIN(RADIANS(G1279))*SIN(RADIANS(E1273))+COS(RADIANS(G1279))*COS(RADIANS(E1273))*COS(RADIANS(R1263))))</f>
        <v>#DIV/0!</v>
      </c>
      <c r="S1279" t="e">
        <f>IF(DEGREES(ACOS(SIN(RADIANS(G1279))*SIN(RADIANS(E1273))+COS(RADIANS(G1279))*COS(RADIANS(E1273))*COS(RADIANS(S1263))))&gt;90,0,$F$4*$F$5/E1272^2*(SIN(RADIANS(G1279))*SIN(RADIANS(E1273))+COS(RADIANS(G1279))*COS(RADIANS(E1273))*COS(RADIANS(S1263))))</f>
        <v>#DIV/0!</v>
      </c>
      <c r="T1279" t="e">
        <f>IF(DEGREES(ACOS(SIN(RADIANS(G1279))*SIN(RADIANS(E1273))+COS(RADIANS(G1279))*COS(RADIANS(E1273))*COS(RADIANS(T1263))))&gt;90,0,$F$4*$F$5/E1272^2*(SIN(RADIANS(G1279))*SIN(RADIANS(E1273))+COS(RADIANS(G1279))*COS(RADIANS(E1273))*COS(RADIANS(T1263))))</f>
        <v>#DIV/0!</v>
      </c>
      <c r="U1279" t="e">
        <f>IF(DEGREES(ACOS(SIN(RADIANS(G1279))*SIN(RADIANS(E1273))+COS(RADIANS(G1279))*COS(RADIANS(E1273))*COS(RADIANS(U1263))))&gt;90,0,$F$4*$F$5/E1272^2*(SIN(RADIANS(G1279))*SIN(RADIANS(E1273))+COS(RADIANS(G1279))*COS(RADIANS(E1273))*COS(RADIANS(U1263))))</f>
        <v>#DIV/0!</v>
      </c>
      <c r="V1279" t="e">
        <f>IF(DEGREES(ACOS(SIN(RADIANS(G1279))*SIN(RADIANS(E1273))+COS(RADIANS(G1279))*COS(RADIANS(E1273))*COS(RADIANS(V1263))))&gt;90,0,$F$4*$F$5/E1272^2*(SIN(RADIANS(G1279))*SIN(RADIANS(E1273))+COS(RADIANS(G1279))*COS(RADIANS(E1273))*COS(RADIANS(V1263))))</f>
        <v>#DIV/0!</v>
      </c>
      <c r="W1279" t="e">
        <f>IF(DEGREES(ACOS(SIN(RADIANS(G1279))*SIN(RADIANS(E1273))+COS(RADIANS(G1279))*COS(RADIANS(E1273))*COS(RADIANS(W1263))))&gt;90,0,$F$4*$F$5/E1272^2*(SIN(RADIANS(G1279))*SIN(RADIANS(E1273))+COS(RADIANS(G1279))*COS(RADIANS(E1273))*COS(RADIANS(W1263))))</f>
        <v>#DIV/0!</v>
      </c>
      <c r="X1279" t="e">
        <f>IF(DEGREES(ACOS(SIN(RADIANS(G1279))*SIN(RADIANS(E1273))+COS(RADIANS(G1279))*COS(RADIANS(E1273))*COS(RADIANS(X1263))))&gt;90,0,$F$4*$F$5/E1272^2*(SIN(RADIANS(G1279))*SIN(RADIANS(E1273))+COS(RADIANS(G1279))*COS(RADIANS(E1273))*COS(RADIANS(X1263))))</f>
        <v>#DIV/0!</v>
      </c>
      <c r="Y1279" t="e">
        <f>IF(DEGREES(ACOS(SIN(RADIANS(G1279))*SIN(RADIANS(E1273))+COS(RADIANS(G1279))*COS(RADIANS(E1273))*COS(RADIANS(Y1263))))&gt;90,0,$F$4*$F$5/E1272^2*(SIN(RADIANS(G1279))*SIN(RADIANS(E1273))+COS(RADIANS(G1279))*COS(RADIANS(E1273))*COS(RADIANS(Y1263))))</f>
        <v>#DIV/0!</v>
      </c>
      <c r="Z1279" t="e">
        <f>IF(DEGREES(ACOS(SIN(RADIANS(G1279))*SIN(RADIANS(E1273))+COS(RADIANS(G1279))*COS(RADIANS(E1273))*COS(RADIANS(Z1263))))&gt;90,0,$F$4*$F$5/E1272^2*(SIN(RADIANS(G1279))*SIN(RADIANS(E1273))+COS(RADIANS(G1279))*COS(RADIANS(E1273))*COS(RADIANS(Z1263))))</f>
        <v>#DIV/0!</v>
      </c>
      <c r="AA1279" t="e">
        <f>IF(DEGREES(ACOS(SIN(RADIANS(G1279))*SIN(RADIANS(E1273))+COS(RADIANS(G1279))*COS(RADIANS(E1273))*COS(RADIANS(AA1263))))&gt;90,0,$F$4*$F$5/E1272^2*(SIN(RADIANS(G1279))*SIN(RADIANS(E1273))+COS(RADIANS(G1279))*COS(RADIANS(E1273))*COS(RADIANS(AA1263))))</f>
        <v>#DIV/0!</v>
      </c>
      <c r="AB1279" t="e">
        <f>IF(DEGREES(ACOS(SIN(RADIANS(G1279))*SIN(RADIANS(E1273))+COS(RADIANS(G1279))*COS(RADIANS(E1273))*COS(RADIANS(AB1263))))&gt;90,0,$F$4*$F$5/E1272^2*(SIN(RADIANS(G1279))*SIN(RADIANS(E1273))+COS(RADIANS(G1279))*COS(RADIANS(E1273))*COS(RADIANS(AB1263))))</f>
        <v>#DIV/0!</v>
      </c>
      <c r="AC1279" t="e">
        <f>IF(DEGREES(ACOS(SIN(RADIANS(G1279))*SIN(RADIANS(E1273))+COS(RADIANS(G1279))*COS(RADIANS(E1273))*COS(RADIANS(AC1263))))&gt;90,0,$F$4*$F$5/E1272^2*(SIN(RADIANS(G1279))*SIN(RADIANS(E1273))+COS(RADIANS(G1279))*COS(RADIANS(E1273))*COS(RADIANS(AC1263))))</f>
        <v>#DIV/0!</v>
      </c>
      <c r="AD1279" t="e">
        <f>IF(DEGREES(ACOS(SIN(RADIANS(G1279))*SIN(RADIANS(E1273))+COS(RADIANS(G1279))*COS(RADIANS(E1273))*COS(RADIANS(AD1263))))&gt;90,0,$F$4*$F$5/E1272^2*(SIN(RADIANS(G1279))*SIN(RADIANS(E1273))+COS(RADIANS(G1279))*COS(RADIANS(E1273))*COS(RADIANS(AD1263))))</f>
        <v>#DIV/0!</v>
      </c>
      <c r="AE1279" t="e">
        <f>IF(DEGREES(ACOS(SIN(RADIANS(G1279))*SIN(RADIANS(E1273))+COS(RADIANS(G1279))*COS(RADIANS(E1273))*COS(RADIANS(AE1263))))&gt;90,0,$F$4*$F$5/E1272^2*(SIN(RADIANS(G1279))*SIN(RADIANS(E1273))+COS(RADIANS(G1279))*COS(RADIANS(E1273))*COS(RADIANS(AE1263))))</f>
        <v>#DIV/0!</v>
      </c>
      <c r="AF1279" t="e">
        <f>IF(DEGREES(ACOS(SIN(RADIANS(G1279))*SIN(RADIANS(E1273))+COS(RADIANS(G1279))*COS(RADIANS(E1273))*COS(RADIANS(AF1263))))&gt;90,0,$F$4*$F$5/E1272^2*(SIN(RADIANS(G1279))*SIN(RADIANS(E1273))+COS(RADIANS(G1279))*COS(RADIANS(E1273))*COS(RADIANS(AF1263))))</f>
        <v>#DIV/0!</v>
      </c>
      <c r="AG1279" t="e">
        <f>IF(DEGREES(ACOS(SIN(RADIANS(G1279))*SIN(RADIANS(E1273))+COS(RADIANS(G1279))*COS(RADIANS(E1273))*COS(RADIANS(AG1263))))&gt;90,0,$F$4*$F$5/E1272^2*(SIN(RADIANS(G1279))*SIN(RADIANS(E1273))+COS(RADIANS(G1279))*COS(RADIANS(E1273))*COS(RADIANS(AG1263))))</f>
        <v>#DIV/0!</v>
      </c>
      <c r="AH1279" t="e">
        <f>IF(DEGREES(ACOS(SIN(RADIANS(G1279))*SIN(RADIANS(E1273))+COS(RADIANS(G1279))*COS(RADIANS(E1273))*COS(RADIANS(AH1263))))&gt;90,0,$F$4*$F$5/E1272^2*(SIN(RADIANS(G1279))*SIN(RADIANS(E1273))+COS(RADIANS(G1279))*COS(RADIANS(E1273))*COS(RADIANS(AH1263))))</f>
        <v>#DIV/0!</v>
      </c>
      <c r="AI1279" t="e">
        <f>IF(DEGREES(ACOS(SIN(RADIANS(G1279))*SIN(RADIANS(E1273))+COS(RADIANS(G1279))*COS(RADIANS(E1273))*COS(RADIANS(AI1263))))&gt;90,0,$F$4*$F$5/E1272^2*(SIN(RADIANS(G1279))*SIN(RADIANS(E1273))+COS(RADIANS(G1279))*COS(RADIANS(E1273))*COS(RADIANS(AI1263))))</f>
        <v>#DIV/0!</v>
      </c>
      <c r="AJ1279" t="e">
        <f>IF(DEGREES(ACOS(SIN(RADIANS(G1279))*SIN(RADIANS(E1273))+COS(RADIANS(G1279))*COS(RADIANS(E1273))*COS(RADIANS(AJ1263))))&gt;90,0,$F$4*$F$5/E1272^2*(SIN(RADIANS(G1279))*SIN(RADIANS(E1273))+COS(RADIANS(G1279))*COS(RADIANS(E1273))*COS(RADIANS(AJ1263))))</f>
        <v>#DIV/0!</v>
      </c>
      <c r="AK1279">
        <f>IF(DEGREES(ACOS(SIN(RADIANS(G1279))*SIN(RADIANS(E1273))+COS(RADIANS(G1279))*COS(RADIANS(E1273))*COS(RADIANS(AK1263))))&gt;90,0,$F$4*$F$5/E1272^2*(SIN(RADIANS(G1279))*SIN(RADIANS(E1273))+COS(RADIANS(G1279))*COS(RADIANS(E1273))*COS(RADIANS(AK1263))))</f>
        <v>0</v>
      </c>
      <c r="AL1279">
        <f>IF(DEGREES(ACOS(SIN(RADIANS(G1279))*SIN(RADIANS(E1273))+COS(RADIANS(G1279))*COS(RADIANS(E1273))*COS(RADIANS(AL1263))))&gt;90,0,$F$4*$F$5/E1272^2*(SIN(RADIANS(G1279))*SIN(RADIANS(E1273))+COS(RADIANS(G1279))*COS(RADIANS(E1273))*COS(RADIANS(AL1263))))</f>
        <v>0</v>
      </c>
      <c r="AM1279">
        <f>IF(DEGREES(ACOS(SIN(RADIANS(G1279))*SIN(RADIANS(E1273))+COS(RADIANS(G1279))*COS(RADIANS(E1273))*COS(RADIANS(AM1263))))&gt;90,0,$F$4*$F$5/E1272^2*(SIN(RADIANS(G1279))*SIN(RADIANS(E1273))+COS(RADIANS(G1279))*COS(RADIANS(E1273))*COS(RADIANS(AM1263))))</f>
        <v>0</v>
      </c>
      <c r="AN1279">
        <f>IF(DEGREES(ACOS(SIN(RADIANS(G1279))*SIN(RADIANS(E1273))+COS(RADIANS(G1279))*COS(RADIANS(E1273))*COS(RADIANS(AN1263))))&gt;90,0,$F$4*$F$5/E1272^2*(SIN(RADIANS(G1279))*SIN(RADIANS(E1273))+COS(RADIANS(G1279))*COS(RADIANS(E1273))*COS(RADIANS(AN1263))))</f>
        <v>0</v>
      </c>
      <c r="AO1279">
        <f>IF(DEGREES(ACOS(SIN(RADIANS(G1279))*SIN(RADIANS(E1273))+COS(RADIANS(G1279))*COS(RADIANS(E1273))*COS(RADIANS(AO1263))))&gt;90,0,$F$4*$F$5/E1272^2*(SIN(RADIANS(G1279))*SIN(RADIANS(E1273))+COS(RADIANS(G1279))*COS(RADIANS(E1273))*COS(RADIANS(AO1263))))</f>
        <v>0</v>
      </c>
      <c r="AP1279">
        <f>IF(DEGREES(ACOS(SIN(RADIANS(G1279))*SIN(RADIANS(E1273))+COS(RADIANS(G1279))*COS(RADIANS(E1273))*COS(RADIANS(AP1263))))&gt;90,0,$F$4*$F$5/E1272^2*(SIN(RADIANS(G1279))*SIN(RADIANS(E1273))+COS(RADIANS(G1279))*COS(RADIANS(E1273))*COS(RADIANS(AP1263))))</f>
        <v>0</v>
      </c>
      <c r="AQ1279">
        <f>IF(DEGREES(ACOS(SIN(RADIANS(G1279))*SIN(RADIANS(E1273))+COS(RADIANS(G1279))*COS(RADIANS(E1273))*COS(RADIANS(AQ1263))))&gt;90,0,$F$4*$F$5/E1272^2*(SIN(RADIANS(G1279))*SIN(RADIANS(E1273))+COS(RADIANS(G1279))*COS(RADIANS(E1273))*COS(RADIANS(AQ1263))))</f>
        <v>0</v>
      </c>
      <c r="AR1279">
        <f>IF(DEGREES(ACOS(SIN(RADIANS(G1279))*SIN(RADIANS(E1273))+COS(RADIANS(G1279))*COS(RADIANS(E1273))*COS(RADIANS(AR1263))))&gt;90,0,$F$4*$F$5/E1272^2*(SIN(RADIANS(G1279))*SIN(RADIANS(E1273))+COS(RADIANS(G1279))*COS(RADIANS(E1273))*COS(RADIANS(AR1263))))</f>
        <v>0</v>
      </c>
    </row>
    <row r="1280" spans="2:44" x14ac:dyDescent="0.5">
      <c r="G1280">
        <v>-60</v>
      </c>
      <c r="I1280">
        <f>IF(DEGREES(ACOS(SIN(RADIANS(G1280))*SIN(RADIANS(E1273))+COS(RADIANS(G1280))*COS(RADIANS(E1273))*COS(RADIANS(I1263))))&gt;90,0,$F$4*$F$5/E1272^2*(SIN(RADIANS(G1280))*SIN(RADIANS(E1273))+COS(RADIANS(G1280))*COS(RADIANS(E1273))*COS(RADIANS(I1263))))</f>
        <v>0</v>
      </c>
      <c r="J1280">
        <f>IF(DEGREES(ACOS(SIN(RADIANS(G1280))*SIN(RADIANS(E1273))+COS(RADIANS(G1280))*COS(RADIANS(E1273))*COS(RADIANS(J1263))))&gt;90,0,$F$4*$F$5/E1272^2*(SIN(RADIANS(G1280))*SIN(RADIANS(E1273))+COS(RADIANS(G1280))*COS(RADIANS(E1273))*COS(RADIANS(J1263))))</f>
        <v>0</v>
      </c>
      <c r="K1280">
        <f>IF(DEGREES(ACOS(SIN(RADIANS(G1280))*SIN(RADIANS(E1273))+COS(RADIANS(G1280))*COS(RADIANS(E1273))*COS(RADIANS(K1263))))&gt;90,0,$F$4*$F$5/E1272^2*(SIN(RADIANS(G1280))*SIN(RADIANS(E1273))+COS(RADIANS(G1280))*COS(RADIANS(E1273))*COS(RADIANS(K1263))))</f>
        <v>0</v>
      </c>
      <c r="L1280">
        <f>IF(DEGREES(ACOS(SIN(RADIANS(G1280))*SIN(RADIANS(E1273))+COS(RADIANS(G1280))*COS(RADIANS(E1273))*COS(RADIANS(L1263))))&gt;90,0,$F$4*$F$5/E1272^2*(SIN(RADIANS(G1280))*SIN(RADIANS(E1273))+COS(RADIANS(G1280))*COS(RADIANS(E1273))*COS(RADIANS(L1263))))</f>
        <v>0</v>
      </c>
      <c r="M1280">
        <f>IF(DEGREES(ACOS(SIN(RADIANS(G1280))*SIN(RADIANS(E1273))+COS(RADIANS(G1280))*COS(RADIANS(E1273))*COS(RADIANS(M1263))))&gt;90,0,$F$4*$F$5/E1272^2*(SIN(RADIANS(G1280))*SIN(RADIANS(E1273))+COS(RADIANS(G1280))*COS(RADIANS(E1273))*COS(RADIANS(M1263))))</f>
        <v>0</v>
      </c>
      <c r="N1280">
        <f>IF(DEGREES(ACOS(SIN(RADIANS(G1280))*SIN(RADIANS(E1273))+COS(RADIANS(G1280))*COS(RADIANS(E1273))*COS(RADIANS(N1263))))&gt;90,0,$F$4*$F$5/E1272^2*(SIN(RADIANS(G1280))*SIN(RADIANS(E1273))+COS(RADIANS(G1280))*COS(RADIANS(E1273))*COS(RADIANS(N1263))))</f>
        <v>0</v>
      </c>
      <c r="O1280">
        <f>IF(DEGREES(ACOS(SIN(RADIANS(G1280))*SIN(RADIANS(E1273))+COS(RADIANS(G1280))*COS(RADIANS(E1273))*COS(RADIANS(O1263))))&gt;90,0,$F$4*$F$5/E1272^2*(SIN(RADIANS(G1280))*SIN(RADIANS(E1273))+COS(RADIANS(G1280))*COS(RADIANS(E1273))*COS(RADIANS(O1263))))</f>
        <v>0</v>
      </c>
      <c r="P1280">
        <f>IF(DEGREES(ACOS(SIN(RADIANS(G1280))*SIN(RADIANS(E1273))+COS(RADIANS(G1280))*COS(RADIANS(E1273))*COS(RADIANS(P1263))))&gt;90,0,$F$4*$F$5/E1272^2*(SIN(RADIANS(G1280))*SIN(RADIANS(E1273))+COS(RADIANS(G1280))*COS(RADIANS(E1273))*COS(RADIANS(P1263))))</f>
        <v>0</v>
      </c>
      <c r="Q1280">
        <f>IF(DEGREES(ACOS(SIN(RADIANS(G1280))*SIN(RADIANS(E1273))+COS(RADIANS(G1280))*COS(RADIANS(E1273))*COS(RADIANS(Q1263))))&gt;90,0,$F$4*$F$5/E1272^2*(SIN(RADIANS(G1280))*SIN(RADIANS(E1273))+COS(RADIANS(G1280))*COS(RADIANS(E1273))*COS(RADIANS(Q1263))))</f>
        <v>0</v>
      </c>
      <c r="R1280" t="e">
        <f>IF(DEGREES(ACOS(SIN(RADIANS(G1280))*SIN(RADIANS(E1273))+COS(RADIANS(G1280))*COS(RADIANS(E1273))*COS(RADIANS(R1263))))&gt;90,0,$F$4*$F$5/E1272^2*(SIN(RADIANS(G1280))*SIN(RADIANS(E1273))+COS(RADIANS(G1280))*COS(RADIANS(E1273))*COS(RADIANS(R1263))))</f>
        <v>#DIV/0!</v>
      </c>
      <c r="S1280" t="e">
        <f>IF(DEGREES(ACOS(SIN(RADIANS(G1280))*SIN(RADIANS(E1273))+COS(RADIANS(G1280))*COS(RADIANS(E1273))*COS(RADIANS(S1263))))&gt;90,0,$F$4*$F$5/E1272^2*(SIN(RADIANS(G1280))*SIN(RADIANS(E1273))+COS(RADIANS(G1280))*COS(RADIANS(E1273))*COS(RADIANS(S1263))))</f>
        <v>#DIV/0!</v>
      </c>
      <c r="T1280" t="e">
        <f>IF(DEGREES(ACOS(SIN(RADIANS(G1280))*SIN(RADIANS(E1273))+COS(RADIANS(G1280))*COS(RADIANS(E1273))*COS(RADIANS(T1263))))&gt;90,0,$F$4*$F$5/E1272^2*(SIN(RADIANS(G1280))*SIN(RADIANS(E1273))+COS(RADIANS(G1280))*COS(RADIANS(E1273))*COS(RADIANS(T1263))))</f>
        <v>#DIV/0!</v>
      </c>
      <c r="U1280" t="e">
        <f>IF(DEGREES(ACOS(SIN(RADIANS(G1280))*SIN(RADIANS(E1273))+COS(RADIANS(G1280))*COS(RADIANS(E1273))*COS(RADIANS(U1263))))&gt;90,0,$F$4*$F$5/E1272^2*(SIN(RADIANS(G1280))*SIN(RADIANS(E1273))+COS(RADIANS(G1280))*COS(RADIANS(E1273))*COS(RADIANS(U1263))))</f>
        <v>#DIV/0!</v>
      </c>
      <c r="V1280" t="e">
        <f>IF(DEGREES(ACOS(SIN(RADIANS(G1280))*SIN(RADIANS(E1273))+COS(RADIANS(G1280))*COS(RADIANS(E1273))*COS(RADIANS(V1263))))&gt;90,0,$F$4*$F$5/E1272^2*(SIN(RADIANS(G1280))*SIN(RADIANS(E1273))+COS(RADIANS(G1280))*COS(RADIANS(E1273))*COS(RADIANS(V1263))))</f>
        <v>#DIV/0!</v>
      </c>
      <c r="W1280" t="e">
        <f>IF(DEGREES(ACOS(SIN(RADIANS(G1280))*SIN(RADIANS(E1273))+COS(RADIANS(G1280))*COS(RADIANS(E1273))*COS(RADIANS(W1263))))&gt;90,0,$F$4*$F$5/E1272^2*(SIN(RADIANS(G1280))*SIN(RADIANS(E1273))+COS(RADIANS(G1280))*COS(RADIANS(E1273))*COS(RADIANS(W1263))))</f>
        <v>#DIV/0!</v>
      </c>
      <c r="X1280" t="e">
        <f>IF(DEGREES(ACOS(SIN(RADIANS(G1280))*SIN(RADIANS(E1273))+COS(RADIANS(G1280))*COS(RADIANS(E1273))*COS(RADIANS(X1263))))&gt;90,0,$F$4*$F$5/E1272^2*(SIN(RADIANS(G1280))*SIN(RADIANS(E1273))+COS(RADIANS(G1280))*COS(RADIANS(E1273))*COS(RADIANS(X1263))))</f>
        <v>#DIV/0!</v>
      </c>
      <c r="Y1280" t="e">
        <f>IF(DEGREES(ACOS(SIN(RADIANS(G1280))*SIN(RADIANS(E1273))+COS(RADIANS(G1280))*COS(RADIANS(E1273))*COS(RADIANS(Y1263))))&gt;90,0,$F$4*$F$5/E1272^2*(SIN(RADIANS(G1280))*SIN(RADIANS(E1273))+COS(RADIANS(G1280))*COS(RADIANS(E1273))*COS(RADIANS(Y1263))))</f>
        <v>#DIV/0!</v>
      </c>
      <c r="Z1280" t="e">
        <f>IF(DEGREES(ACOS(SIN(RADIANS(G1280))*SIN(RADIANS(E1273))+COS(RADIANS(G1280))*COS(RADIANS(E1273))*COS(RADIANS(Z1263))))&gt;90,0,$F$4*$F$5/E1272^2*(SIN(RADIANS(G1280))*SIN(RADIANS(E1273))+COS(RADIANS(G1280))*COS(RADIANS(E1273))*COS(RADIANS(Z1263))))</f>
        <v>#DIV/0!</v>
      </c>
      <c r="AA1280" t="e">
        <f>IF(DEGREES(ACOS(SIN(RADIANS(G1280))*SIN(RADIANS(E1273))+COS(RADIANS(G1280))*COS(RADIANS(E1273))*COS(RADIANS(AA1263))))&gt;90,0,$F$4*$F$5/E1272^2*(SIN(RADIANS(G1280))*SIN(RADIANS(E1273))+COS(RADIANS(G1280))*COS(RADIANS(E1273))*COS(RADIANS(AA1263))))</f>
        <v>#DIV/0!</v>
      </c>
      <c r="AB1280" t="e">
        <f>IF(DEGREES(ACOS(SIN(RADIANS(G1280))*SIN(RADIANS(E1273))+COS(RADIANS(G1280))*COS(RADIANS(E1273))*COS(RADIANS(AB1263))))&gt;90,0,$F$4*$F$5/E1272^2*(SIN(RADIANS(G1280))*SIN(RADIANS(E1273))+COS(RADIANS(G1280))*COS(RADIANS(E1273))*COS(RADIANS(AB1263))))</f>
        <v>#DIV/0!</v>
      </c>
      <c r="AC1280" t="e">
        <f>IF(DEGREES(ACOS(SIN(RADIANS(G1280))*SIN(RADIANS(E1273))+COS(RADIANS(G1280))*COS(RADIANS(E1273))*COS(RADIANS(AC1263))))&gt;90,0,$F$4*$F$5/E1272^2*(SIN(RADIANS(G1280))*SIN(RADIANS(E1273))+COS(RADIANS(G1280))*COS(RADIANS(E1273))*COS(RADIANS(AC1263))))</f>
        <v>#DIV/0!</v>
      </c>
      <c r="AD1280" t="e">
        <f>IF(DEGREES(ACOS(SIN(RADIANS(G1280))*SIN(RADIANS(E1273))+COS(RADIANS(G1280))*COS(RADIANS(E1273))*COS(RADIANS(AD1263))))&gt;90,0,$F$4*$F$5/E1272^2*(SIN(RADIANS(G1280))*SIN(RADIANS(E1273))+COS(RADIANS(G1280))*COS(RADIANS(E1273))*COS(RADIANS(AD1263))))</f>
        <v>#DIV/0!</v>
      </c>
      <c r="AE1280" t="e">
        <f>IF(DEGREES(ACOS(SIN(RADIANS(G1280))*SIN(RADIANS(E1273))+COS(RADIANS(G1280))*COS(RADIANS(E1273))*COS(RADIANS(AE1263))))&gt;90,0,$F$4*$F$5/E1272^2*(SIN(RADIANS(G1280))*SIN(RADIANS(E1273))+COS(RADIANS(G1280))*COS(RADIANS(E1273))*COS(RADIANS(AE1263))))</f>
        <v>#DIV/0!</v>
      </c>
      <c r="AF1280" t="e">
        <f>IF(DEGREES(ACOS(SIN(RADIANS(G1280))*SIN(RADIANS(E1273))+COS(RADIANS(G1280))*COS(RADIANS(E1273))*COS(RADIANS(AF1263))))&gt;90,0,$F$4*$F$5/E1272^2*(SIN(RADIANS(G1280))*SIN(RADIANS(E1273))+COS(RADIANS(G1280))*COS(RADIANS(E1273))*COS(RADIANS(AF1263))))</f>
        <v>#DIV/0!</v>
      </c>
      <c r="AG1280" t="e">
        <f>IF(DEGREES(ACOS(SIN(RADIANS(G1280))*SIN(RADIANS(E1273))+COS(RADIANS(G1280))*COS(RADIANS(E1273))*COS(RADIANS(AG1263))))&gt;90,0,$F$4*$F$5/E1272^2*(SIN(RADIANS(G1280))*SIN(RADIANS(E1273))+COS(RADIANS(G1280))*COS(RADIANS(E1273))*COS(RADIANS(AG1263))))</f>
        <v>#DIV/0!</v>
      </c>
      <c r="AH1280" t="e">
        <f>IF(DEGREES(ACOS(SIN(RADIANS(G1280))*SIN(RADIANS(E1273))+COS(RADIANS(G1280))*COS(RADIANS(E1273))*COS(RADIANS(AH1263))))&gt;90,0,$F$4*$F$5/E1272^2*(SIN(RADIANS(G1280))*SIN(RADIANS(E1273))+COS(RADIANS(G1280))*COS(RADIANS(E1273))*COS(RADIANS(AH1263))))</f>
        <v>#DIV/0!</v>
      </c>
      <c r="AI1280" t="e">
        <f>IF(DEGREES(ACOS(SIN(RADIANS(G1280))*SIN(RADIANS(E1273))+COS(RADIANS(G1280))*COS(RADIANS(E1273))*COS(RADIANS(AI1263))))&gt;90,0,$F$4*$F$5/E1272^2*(SIN(RADIANS(G1280))*SIN(RADIANS(E1273))+COS(RADIANS(G1280))*COS(RADIANS(E1273))*COS(RADIANS(AI1263))))</f>
        <v>#DIV/0!</v>
      </c>
      <c r="AJ1280" t="e">
        <f>IF(DEGREES(ACOS(SIN(RADIANS(G1280))*SIN(RADIANS(E1273))+COS(RADIANS(G1280))*COS(RADIANS(E1273))*COS(RADIANS(AJ1263))))&gt;90,0,$F$4*$F$5/E1272^2*(SIN(RADIANS(G1280))*SIN(RADIANS(E1273))+COS(RADIANS(G1280))*COS(RADIANS(E1273))*COS(RADIANS(AJ1263))))</f>
        <v>#DIV/0!</v>
      </c>
      <c r="AK1280">
        <f>IF(DEGREES(ACOS(SIN(RADIANS(G1280))*SIN(RADIANS(E1273))+COS(RADIANS(G1280))*COS(RADIANS(E1273))*COS(RADIANS(AK1263))))&gt;90,0,$F$4*$F$5/E1272^2*(SIN(RADIANS(G1280))*SIN(RADIANS(E1273))+COS(RADIANS(G1280))*COS(RADIANS(E1273))*COS(RADIANS(AK1263))))</f>
        <v>0</v>
      </c>
      <c r="AL1280">
        <f>IF(DEGREES(ACOS(SIN(RADIANS(G1280))*SIN(RADIANS(E1273))+COS(RADIANS(G1280))*COS(RADIANS(E1273))*COS(RADIANS(AL1263))))&gt;90,0,$F$4*$F$5/E1272^2*(SIN(RADIANS(G1280))*SIN(RADIANS(E1273))+COS(RADIANS(G1280))*COS(RADIANS(E1273))*COS(RADIANS(AL1263))))</f>
        <v>0</v>
      </c>
      <c r="AM1280">
        <f>IF(DEGREES(ACOS(SIN(RADIANS(G1280))*SIN(RADIANS(E1273))+COS(RADIANS(G1280))*COS(RADIANS(E1273))*COS(RADIANS(AM1263))))&gt;90,0,$F$4*$F$5/E1272^2*(SIN(RADIANS(G1280))*SIN(RADIANS(E1273))+COS(RADIANS(G1280))*COS(RADIANS(E1273))*COS(RADIANS(AM1263))))</f>
        <v>0</v>
      </c>
      <c r="AN1280">
        <f>IF(DEGREES(ACOS(SIN(RADIANS(G1280))*SIN(RADIANS(E1273))+COS(RADIANS(G1280))*COS(RADIANS(E1273))*COS(RADIANS(AN1263))))&gt;90,0,$F$4*$F$5/E1272^2*(SIN(RADIANS(G1280))*SIN(RADIANS(E1273))+COS(RADIANS(G1280))*COS(RADIANS(E1273))*COS(RADIANS(AN1263))))</f>
        <v>0</v>
      </c>
      <c r="AO1280">
        <f>IF(DEGREES(ACOS(SIN(RADIANS(G1280))*SIN(RADIANS(E1273))+COS(RADIANS(G1280))*COS(RADIANS(E1273))*COS(RADIANS(AO1263))))&gt;90,0,$F$4*$F$5/E1272^2*(SIN(RADIANS(G1280))*SIN(RADIANS(E1273))+COS(RADIANS(G1280))*COS(RADIANS(E1273))*COS(RADIANS(AO1263))))</f>
        <v>0</v>
      </c>
      <c r="AP1280">
        <f>IF(DEGREES(ACOS(SIN(RADIANS(G1280))*SIN(RADIANS(E1273))+COS(RADIANS(G1280))*COS(RADIANS(E1273))*COS(RADIANS(AP1263))))&gt;90,0,$F$4*$F$5/E1272^2*(SIN(RADIANS(G1280))*SIN(RADIANS(E1273))+COS(RADIANS(G1280))*COS(RADIANS(E1273))*COS(RADIANS(AP1263))))</f>
        <v>0</v>
      </c>
      <c r="AQ1280">
        <f>IF(DEGREES(ACOS(SIN(RADIANS(G1280))*SIN(RADIANS(E1273))+COS(RADIANS(G1280))*COS(RADIANS(E1273))*COS(RADIANS(AQ1263))))&gt;90,0,$F$4*$F$5/E1272^2*(SIN(RADIANS(G1280))*SIN(RADIANS(E1273))+COS(RADIANS(G1280))*COS(RADIANS(E1273))*COS(RADIANS(AQ1263))))</f>
        <v>0</v>
      </c>
      <c r="AR1280">
        <f>IF(DEGREES(ACOS(SIN(RADIANS(G1280))*SIN(RADIANS(E1273))+COS(RADIANS(G1280))*COS(RADIANS(E1273))*COS(RADIANS(AR1263))))&gt;90,0,$F$4*$F$5/E1272^2*(SIN(RADIANS(G1280))*SIN(RADIANS(E1273))+COS(RADIANS(G1280))*COS(RADIANS(E1273))*COS(RADIANS(AR1263))))</f>
        <v>0</v>
      </c>
    </row>
    <row r="1281" spans="2:44" x14ac:dyDescent="0.5">
      <c r="G1281">
        <v>-70</v>
      </c>
      <c r="I1281">
        <f>IF(DEGREES(ACOS(SIN(RADIANS(G1281))*SIN(RADIANS(E1273))+COS(RADIANS(G1281))*COS(RADIANS(E1273))*COS(RADIANS(I1263))))&gt;90,0,$F$4*$F$5/E1272^2*(SIN(RADIANS(G1281))*SIN(RADIANS(E1273))+COS(RADIANS(G1281))*COS(RADIANS(E1273))*COS(RADIANS(I1263))))</f>
        <v>0</v>
      </c>
      <c r="J1281">
        <f>IF(DEGREES(ACOS(SIN(RADIANS(G1281))*SIN(RADIANS(E1273))+COS(RADIANS(G1281))*COS(RADIANS(E1273))*COS(RADIANS(J1263))))&gt;90,0,$F$4*$F$5/E1272^2*(SIN(RADIANS(G1281))*SIN(RADIANS(E1273))+COS(RADIANS(G1281))*COS(RADIANS(E1273))*COS(RADIANS(J1263))))</f>
        <v>0</v>
      </c>
      <c r="K1281">
        <f>IF(DEGREES(ACOS(SIN(RADIANS(G1281))*SIN(RADIANS(E1273))+COS(RADIANS(G1281))*COS(RADIANS(E1273))*COS(RADIANS(K1263))))&gt;90,0,$F$4*$F$5/E1272^2*(SIN(RADIANS(G1281))*SIN(RADIANS(E1273))+COS(RADIANS(G1281))*COS(RADIANS(E1273))*COS(RADIANS(K1263))))</f>
        <v>0</v>
      </c>
      <c r="L1281">
        <f>IF(DEGREES(ACOS(SIN(RADIANS(G1281))*SIN(RADIANS(E1273))+COS(RADIANS(G1281))*COS(RADIANS(E1273))*COS(RADIANS(L1263))))&gt;90,0,$F$4*$F$5/E1272^2*(SIN(RADIANS(G1281))*SIN(RADIANS(E1273))+COS(RADIANS(G1281))*COS(RADIANS(E1273))*COS(RADIANS(L1263))))</f>
        <v>0</v>
      </c>
      <c r="M1281">
        <f>IF(DEGREES(ACOS(SIN(RADIANS(G1281))*SIN(RADIANS(E1273))+COS(RADIANS(G1281))*COS(RADIANS(E1273))*COS(RADIANS(M1263))))&gt;90,0,$F$4*$F$5/E1272^2*(SIN(RADIANS(G1281))*SIN(RADIANS(E1273))+COS(RADIANS(G1281))*COS(RADIANS(E1273))*COS(RADIANS(M1263))))</f>
        <v>0</v>
      </c>
      <c r="N1281">
        <f>IF(DEGREES(ACOS(SIN(RADIANS(G1281))*SIN(RADIANS(E1273))+COS(RADIANS(G1281))*COS(RADIANS(E1273))*COS(RADIANS(N1263))))&gt;90,0,$F$4*$F$5/E1272^2*(SIN(RADIANS(G1281))*SIN(RADIANS(E1273))+COS(RADIANS(G1281))*COS(RADIANS(E1273))*COS(RADIANS(N1263))))</f>
        <v>0</v>
      </c>
      <c r="O1281">
        <f>IF(DEGREES(ACOS(SIN(RADIANS(G1281))*SIN(RADIANS(E1273))+COS(RADIANS(G1281))*COS(RADIANS(E1273))*COS(RADIANS(O1263))))&gt;90,0,$F$4*$F$5/E1272^2*(SIN(RADIANS(G1281))*SIN(RADIANS(E1273))+COS(RADIANS(G1281))*COS(RADIANS(E1273))*COS(RADIANS(O1263))))</f>
        <v>0</v>
      </c>
      <c r="P1281">
        <f>IF(DEGREES(ACOS(SIN(RADIANS(G1281))*SIN(RADIANS(E1273))+COS(RADIANS(G1281))*COS(RADIANS(E1273))*COS(RADIANS(P1263))))&gt;90,0,$F$4*$F$5/E1272^2*(SIN(RADIANS(G1281))*SIN(RADIANS(E1273))+COS(RADIANS(G1281))*COS(RADIANS(E1273))*COS(RADIANS(P1263))))</f>
        <v>0</v>
      </c>
      <c r="Q1281">
        <f>IF(DEGREES(ACOS(SIN(RADIANS(G1281))*SIN(RADIANS(E1273))+COS(RADIANS(G1281))*COS(RADIANS(E1273))*COS(RADIANS(Q1263))))&gt;90,0,$F$4*$F$5/E1272^2*(SIN(RADIANS(G1281))*SIN(RADIANS(E1273))+COS(RADIANS(G1281))*COS(RADIANS(E1273))*COS(RADIANS(Q1263))))</f>
        <v>0</v>
      </c>
      <c r="R1281" t="e">
        <f>IF(DEGREES(ACOS(SIN(RADIANS(G1281))*SIN(RADIANS(E1273))+COS(RADIANS(G1281))*COS(RADIANS(E1273))*COS(RADIANS(R1263))))&gt;90,0,$F$4*$F$5/E1272^2*(SIN(RADIANS(G1281))*SIN(RADIANS(E1273))+COS(RADIANS(G1281))*COS(RADIANS(E1273))*COS(RADIANS(R1263))))</f>
        <v>#DIV/0!</v>
      </c>
      <c r="S1281" t="e">
        <f>IF(DEGREES(ACOS(SIN(RADIANS(G1281))*SIN(RADIANS(E1273))+COS(RADIANS(G1281))*COS(RADIANS(E1273))*COS(RADIANS(S1263))))&gt;90,0,$F$4*$F$5/E1272^2*(SIN(RADIANS(G1281))*SIN(RADIANS(E1273))+COS(RADIANS(G1281))*COS(RADIANS(E1273))*COS(RADIANS(S1263))))</f>
        <v>#DIV/0!</v>
      </c>
      <c r="T1281" t="e">
        <f>IF(DEGREES(ACOS(SIN(RADIANS(G1281))*SIN(RADIANS(E1273))+COS(RADIANS(G1281))*COS(RADIANS(E1273))*COS(RADIANS(T1263))))&gt;90,0,$F$4*$F$5/E1272^2*(SIN(RADIANS(G1281))*SIN(RADIANS(E1273))+COS(RADIANS(G1281))*COS(RADIANS(E1273))*COS(RADIANS(T1263))))</f>
        <v>#DIV/0!</v>
      </c>
      <c r="U1281" t="e">
        <f>IF(DEGREES(ACOS(SIN(RADIANS(G1281))*SIN(RADIANS(E1273))+COS(RADIANS(G1281))*COS(RADIANS(E1273))*COS(RADIANS(U1263))))&gt;90,0,$F$4*$F$5/E1272^2*(SIN(RADIANS(G1281))*SIN(RADIANS(E1273))+COS(RADIANS(G1281))*COS(RADIANS(E1273))*COS(RADIANS(U1263))))</f>
        <v>#DIV/0!</v>
      </c>
      <c r="V1281" t="e">
        <f>IF(DEGREES(ACOS(SIN(RADIANS(G1281))*SIN(RADIANS(E1273))+COS(RADIANS(G1281))*COS(RADIANS(E1273))*COS(RADIANS(V1263))))&gt;90,0,$F$4*$F$5/E1272^2*(SIN(RADIANS(G1281))*SIN(RADIANS(E1273))+COS(RADIANS(G1281))*COS(RADIANS(E1273))*COS(RADIANS(V1263))))</f>
        <v>#DIV/0!</v>
      </c>
      <c r="W1281" t="e">
        <f>IF(DEGREES(ACOS(SIN(RADIANS(G1281))*SIN(RADIANS(E1273))+COS(RADIANS(G1281))*COS(RADIANS(E1273))*COS(RADIANS(W1263))))&gt;90,0,$F$4*$F$5/E1272^2*(SIN(RADIANS(G1281))*SIN(RADIANS(E1273))+COS(RADIANS(G1281))*COS(RADIANS(E1273))*COS(RADIANS(W1263))))</f>
        <v>#DIV/0!</v>
      </c>
      <c r="X1281" t="e">
        <f>IF(DEGREES(ACOS(SIN(RADIANS(G1281))*SIN(RADIANS(E1273))+COS(RADIANS(G1281))*COS(RADIANS(E1273))*COS(RADIANS(X1263))))&gt;90,0,$F$4*$F$5/E1272^2*(SIN(RADIANS(G1281))*SIN(RADIANS(E1273))+COS(RADIANS(G1281))*COS(RADIANS(E1273))*COS(RADIANS(X1263))))</f>
        <v>#DIV/0!</v>
      </c>
      <c r="Y1281" t="e">
        <f>IF(DEGREES(ACOS(SIN(RADIANS(G1281))*SIN(RADIANS(E1273))+COS(RADIANS(G1281))*COS(RADIANS(E1273))*COS(RADIANS(Y1263))))&gt;90,0,$F$4*$F$5/E1272^2*(SIN(RADIANS(G1281))*SIN(RADIANS(E1273))+COS(RADIANS(G1281))*COS(RADIANS(E1273))*COS(RADIANS(Y1263))))</f>
        <v>#DIV/0!</v>
      </c>
      <c r="Z1281" t="e">
        <f>IF(DEGREES(ACOS(SIN(RADIANS(G1281))*SIN(RADIANS(E1273))+COS(RADIANS(G1281))*COS(RADIANS(E1273))*COS(RADIANS(Z1263))))&gt;90,0,$F$4*$F$5/E1272^2*(SIN(RADIANS(G1281))*SIN(RADIANS(E1273))+COS(RADIANS(G1281))*COS(RADIANS(E1273))*COS(RADIANS(Z1263))))</f>
        <v>#DIV/0!</v>
      </c>
      <c r="AA1281" t="e">
        <f>IF(DEGREES(ACOS(SIN(RADIANS(G1281))*SIN(RADIANS(E1273))+COS(RADIANS(G1281))*COS(RADIANS(E1273))*COS(RADIANS(AA1263))))&gt;90,0,$F$4*$F$5/E1272^2*(SIN(RADIANS(G1281))*SIN(RADIANS(E1273))+COS(RADIANS(G1281))*COS(RADIANS(E1273))*COS(RADIANS(AA1263))))</f>
        <v>#DIV/0!</v>
      </c>
      <c r="AB1281" t="e">
        <f>IF(DEGREES(ACOS(SIN(RADIANS(G1281))*SIN(RADIANS(E1273))+COS(RADIANS(G1281))*COS(RADIANS(E1273))*COS(RADIANS(AB1263))))&gt;90,0,$F$4*$F$5/E1272^2*(SIN(RADIANS(G1281))*SIN(RADIANS(E1273))+COS(RADIANS(G1281))*COS(RADIANS(E1273))*COS(RADIANS(AB1263))))</f>
        <v>#DIV/0!</v>
      </c>
      <c r="AC1281" t="e">
        <f>IF(DEGREES(ACOS(SIN(RADIANS(G1281))*SIN(RADIANS(E1273))+COS(RADIANS(G1281))*COS(RADIANS(E1273))*COS(RADIANS(AC1263))))&gt;90,0,$F$4*$F$5/E1272^2*(SIN(RADIANS(G1281))*SIN(RADIANS(E1273))+COS(RADIANS(G1281))*COS(RADIANS(E1273))*COS(RADIANS(AC1263))))</f>
        <v>#DIV/0!</v>
      </c>
      <c r="AD1281" t="e">
        <f>IF(DEGREES(ACOS(SIN(RADIANS(G1281))*SIN(RADIANS(E1273))+COS(RADIANS(G1281))*COS(RADIANS(E1273))*COS(RADIANS(AD1263))))&gt;90,0,$F$4*$F$5/E1272^2*(SIN(RADIANS(G1281))*SIN(RADIANS(E1273))+COS(RADIANS(G1281))*COS(RADIANS(E1273))*COS(RADIANS(AD1263))))</f>
        <v>#DIV/0!</v>
      </c>
      <c r="AE1281" t="e">
        <f>IF(DEGREES(ACOS(SIN(RADIANS(G1281))*SIN(RADIANS(E1273))+COS(RADIANS(G1281))*COS(RADIANS(E1273))*COS(RADIANS(AE1263))))&gt;90,0,$F$4*$F$5/E1272^2*(SIN(RADIANS(G1281))*SIN(RADIANS(E1273))+COS(RADIANS(G1281))*COS(RADIANS(E1273))*COS(RADIANS(AE1263))))</f>
        <v>#DIV/0!</v>
      </c>
      <c r="AF1281" t="e">
        <f>IF(DEGREES(ACOS(SIN(RADIANS(G1281))*SIN(RADIANS(E1273))+COS(RADIANS(G1281))*COS(RADIANS(E1273))*COS(RADIANS(AF1263))))&gt;90,0,$F$4*$F$5/E1272^2*(SIN(RADIANS(G1281))*SIN(RADIANS(E1273))+COS(RADIANS(G1281))*COS(RADIANS(E1273))*COS(RADIANS(AF1263))))</f>
        <v>#DIV/0!</v>
      </c>
      <c r="AG1281" t="e">
        <f>IF(DEGREES(ACOS(SIN(RADIANS(G1281))*SIN(RADIANS(E1273))+COS(RADIANS(G1281))*COS(RADIANS(E1273))*COS(RADIANS(AG1263))))&gt;90,0,$F$4*$F$5/E1272^2*(SIN(RADIANS(G1281))*SIN(RADIANS(E1273))+COS(RADIANS(G1281))*COS(RADIANS(E1273))*COS(RADIANS(AG1263))))</f>
        <v>#DIV/0!</v>
      </c>
      <c r="AH1281" t="e">
        <f>IF(DEGREES(ACOS(SIN(RADIANS(G1281))*SIN(RADIANS(E1273))+COS(RADIANS(G1281))*COS(RADIANS(E1273))*COS(RADIANS(AH1263))))&gt;90,0,$F$4*$F$5/E1272^2*(SIN(RADIANS(G1281))*SIN(RADIANS(E1273))+COS(RADIANS(G1281))*COS(RADIANS(E1273))*COS(RADIANS(AH1263))))</f>
        <v>#DIV/0!</v>
      </c>
      <c r="AI1281" t="e">
        <f>IF(DEGREES(ACOS(SIN(RADIANS(G1281))*SIN(RADIANS(E1273))+COS(RADIANS(G1281))*COS(RADIANS(E1273))*COS(RADIANS(AI1263))))&gt;90,0,$F$4*$F$5/E1272^2*(SIN(RADIANS(G1281))*SIN(RADIANS(E1273))+COS(RADIANS(G1281))*COS(RADIANS(E1273))*COS(RADIANS(AI1263))))</f>
        <v>#DIV/0!</v>
      </c>
      <c r="AJ1281" t="e">
        <f>IF(DEGREES(ACOS(SIN(RADIANS(G1281))*SIN(RADIANS(E1273))+COS(RADIANS(G1281))*COS(RADIANS(E1273))*COS(RADIANS(AJ1263))))&gt;90,0,$F$4*$F$5/E1272^2*(SIN(RADIANS(G1281))*SIN(RADIANS(E1273))+COS(RADIANS(G1281))*COS(RADIANS(E1273))*COS(RADIANS(AJ1263))))</f>
        <v>#DIV/0!</v>
      </c>
      <c r="AK1281">
        <f>IF(DEGREES(ACOS(SIN(RADIANS(G1281))*SIN(RADIANS(E1273))+COS(RADIANS(G1281))*COS(RADIANS(E1273))*COS(RADIANS(AK1263))))&gt;90,0,$F$4*$F$5/E1272^2*(SIN(RADIANS(G1281))*SIN(RADIANS(E1273))+COS(RADIANS(G1281))*COS(RADIANS(E1273))*COS(RADIANS(AK1263))))</f>
        <v>0</v>
      </c>
      <c r="AL1281">
        <f>IF(DEGREES(ACOS(SIN(RADIANS(G1281))*SIN(RADIANS(E1273))+COS(RADIANS(G1281))*COS(RADIANS(E1273))*COS(RADIANS(AL1263))))&gt;90,0,$F$4*$F$5/E1272^2*(SIN(RADIANS(G1281))*SIN(RADIANS(E1273))+COS(RADIANS(G1281))*COS(RADIANS(E1273))*COS(RADIANS(AL1263))))</f>
        <v>0</v>
      </c>
      <c r="AM1281">
        <f>IF(DEGREES(ACOS(SIN(RADIANS(G1281))*SIN(RADIANS(E1273))+COS(RADIANS(G1281))*COS(RADIANS(E1273))*COS(RADIANS(AM1263))))&gt;90,0,$F$4*$F$5/E1272^2*(SIN(RADIANS(G1281))*SIN(RADIANS(E1273))+COS(RADIANS(G1281))*COS(RADIANS(E1273))*COS(RADIANS(AM1263))))</f>
        <v>0</v>
      </c>
      <c r="AN1281">
        <f>IF(DEGREES(ACOS(SIN(RADIANS(G1281))*SIN(RADIANS(E1273))+COS(RADIANS(G1281))*COS(RADIANS(E1273))*COS(RADIANS(AN1263))))&gt;90,0,$F$4*$F$5/E1272^2*(SIN(RADIANS(G1281))*SIN(RADIANS(E1273))+COS(RADIANS(G1281))*COS(RADIANS(E1273))*COS(RADIANS(AN1263))))</f>
        <v>0</v>
      </c>
      <c r="AO1281">
        <f>IF(DEGREES(ACOS(SIN(RADIANS(G1281))*SIN(RADIANS(E1273))+COS(RADIANS(G1281))*COS(RADIANS(E1273))*COS(RADIANS(AO1263))))&gt;90,0,$F$4*$F$5/E1272^2*(SIN(RADIANS(G1281))*SIN(RADIANS(E1273))+COS(RADIANS(G1281))*COS(RADIANS(E1273))*COS(RADIANS(AO1263))))</f>
        <v>0</v>
      </c>
      <c r="AP1281">
        <f>IF(DEGREES(ACOS(SIN(RADIANS(G1281))*SIN(RADIANS(E1273))+COS(RADIANS(G1281))*COS(RADIANS(E1273))*COS(RADIANS(AP1263))))&gt;90,0,$F$4*$F$5/E1272^2*(SIN(RADIANS(G1281))*SIN(RADIANS(E1273))+COS(RADIANS(G1281))*COS(RADIANS(E1273))*COS(RADIANS(AP1263))))</f>
        <v>0</v>
      </c>
      <c r="AQ1281">
        <f>IF(DEGREES(ACOS(SIN(RADIANS(G1281))*SIN(RADIANS(E1273))+COS(RADIANS(G1281))*COS(RADIANS(E1273))*COS(RADIANS(AQ1263))))&gt;90,0,$F$4*$F$5/E1272^2*(SIN(RADIANS(G1281))*SIN(RADIANS(E1273))+COS(RADIANS(G1281))*COS(RADIANS(E1273))*COS(RADIANS(AQ1263))))</f>
        <v>0</v>
      </c>
      <c r="AR1281">
        <f>IF(DEGREES(ACOS(SIN(RADIANS(G1281))*SIN(RADIANS(E1273))+COS(RADIANS(G1281))*COS(RADIANS(E1273))*COS(RADIANS(AR1263))))&gt;90,0,$F$4*$F$5/E1272^2*(SIN(RADIANS(G1281))*SIN(RADIANS(E1273))+COS(RADIANS(G1281))*COS(RADIANS(E1273))*COS(RADIANS(AR1263))))</f>
        <v>0</v>
      </c>
    </row>
    <row r="1282" spans="2:44" x14ac:dyDescent="0.5">
      <c r="G1282">
        <v>-80</v>
      </c>
      <c r="I1282">
        <f>IF(DEGREES(ACOS(SIN(RADIANS(G1282))*SIN(RADIANS(E1273))+COS(RADIANS(G1282))*COS(RADIANS(E1273))*COS(RADIANS(I1263))))&gt;90,0,$F$4*$F$5/E1272^2*(SIN(RADIANS(G1282))*SIN(RADIANS(E1273))+COS(RADIANS(G1282))*COS(RADIANS(E1273))*COS(RADIANS(I1263))))</f>
        <v>0</v>
      </c>
      <c r="J1282">
        <f>IF(DEGREES(ACOS(SIN(RADIANS(G1282))*SIN(RADIANS(E1273))+COS(RADIANS(G1282))*COS(RADIANS(E1273))*COS(RADIANS(J1263))))&gt;90,0,$F$4*$F$5/E1272^2*(SIN(RADIANS(G1282))*SIN(RADIANS(E1273))+COS(RADIANS(G1282))*COS(RADIANS(E1273))*COS(RADIANS(J1263))))</f>
        <v>0</v>
      </c>
      <c r="K1282">
        <f>IF(DEGREES(ACOS(SIN(RADIANS(G1282))*SIN(RADIANS(E1273))+COS(RADIANS(G1282))*COS(RADIANS(E1273))*COS(RADIANS(K1263))))&gt;90,0,$F$4*$F$5/E1272^2*(SIN(RADIANS(G1282))*SIN(RADIANS(E1273))+COS(RADIANS(G1282))*COS(RADIANS(E1273))*COS(RADIANS(K1263))))</f>
        <v>0</v>
      </c>
      <c r="L1282">
        <f>IF(DEGREES(ACOS(SIN(RADIANS(G1282))*SIN(RADIANS(E1273))+COS(RADIANS(G1282))*COS(RADIANS(E1273))*COS(RADIANS(L1263))))&gt;90,0,$F$4*$F$5/E1272^2*(SIN(RADIANS(G1282))*SIN(RADIANS(E1273))+COS(RADIANS(G1282))*COS(RADIANS(E1273))*COS(RADIANS(L1263))))</f>
        <v>0</v>
      </c>
      <c r="M1282">
        <f>IF(DEGREES(ACOS(SIN(RADIANS(G1282))*SIN(RADIANS(E1273))+COS(RADIANS(G1282))*COS(RADIANS(E1273))*COS(RADIANS(M1263))))&gt;90,0,$F$4*$F$5/E1272^2*(SIN(RADIANS(G1282))*SIN(RADIANS(E1273))+COS(RADIANS(G1282))*COS(RADIANS(E1273))*COS(RADIANS(M1263))))</f>
        <v>0</v>
      </c>
      <c r="N1282">
        <f>IF(DEGREES(ACOS(SIN(RADIANS(G1282))*SIN(RADIANS(E1273))+COS(RADIANS(G1282))*COS(RADIANS(E1273))*COS(RADIANS(N1263))))&gt;90,0,$F$4*$F$5/E1272^2*(SIN(RADIANS(G1282))*SIN(RADIANS(E1273))+COS(RADIANS(G1282))*COS(RADIANS(E1273))*COS(RADIANS(N1263))))</f>
        <v>0</v>
      </c>
      <c r="O1282">
        <f>IF(DEGREES(ACOS(SIN(RADIANS(G1282))*SIN(RADIANS(E1273))+COS(RADIANS(G1282))*COS(RADIANS(E1273))*COS(RADIANS(O1263))))&gt;90,0,$F$4*$F$5/E1272^2*(SIN(RADIANS(G1282))*SIN(RADIANS(E1273))+COS(RADIANS(G1282))*COS(RADIANS(E1273))*COS(RADIANS(O1263))))</f>
        <v>0</v>
      </c>
      <c r="P1282">
        <f>IF(DEGREES(ACOS(SIN(RADIANS(G1282))*SIN(RADIANS(E1273))+COS(RADIANS(G1282))*COS(RADIANS(E1273))*COS(RADIANS(P1263))))&gt;90,0,$F$4*$F$5/E1272^2*(SIN(RADIANS(G1282))*SIN(RADIANS(E1273))+COS(RADIANS(G1282))*COS(RADIANS(E1273))*COS(RADIANS(P1263))))</f>
        <v>0</v>
      </c>
      <c r="Q1282">
        <f>IF(DEGREES(ACOS(SIN(RADIANS(G1282))*SIN(RADIANS(E1273))+COS(RADIANS(G1282))*COS(RADIANS(E1273))*COS(RADIANS(Q1263))))&gt;90,0,$F$4*$F$5/E1272^2*(SIN(RADIANS(G1282))*SIN(RADIANS(E1273))+COS(RADIANS(G1282))*COS(RADIANS(E1273))*COS(RADIANS(Q1263))))</f>
        <v>0</v>
      </c>
      <c r="R1282" t="e">
        <f>IF(DEGREES(ACOS(SIN(RADIANS(G1282))*SIN(RADIANS(E1273))+COS(RADIANS(G1282))*COS(RADIANS(E1273))*COS(RADIANS(R1263))))&gt;90,0,$F$4*$F$5/E1272^2*(SIN(RADIANS(G1282))*SIN(RADIANS(E1273))+COS(RADIANS(G1282))*COS(RADIANS(E1273))*COS(RADIANS(R1263))))</f>
        <v>#DIV/0!</v>
      </c>
      <c r="S1282" t="e">
        <f>IF(DEGREES(ACOS(SIN(RADIANS(G1282))*SIN(RADIANS(E1273))+COS(RADIANS(G1282))*COS(RADIANS(E1273))*COS(RADIANS(S1263))))&gt;90,0,$F$4*$F$5/E1272^2*(SIN(RADIANS(G1282))*SIN(RADIANS(E1273))+COS(RADIANS(G1282))*COS(RADIANS(E1273))*COS(RADIANS(S1263))))</f>
        <v>#DIV/0!</v>
      </c>
      <c r="T1282" t="e">
        <f>IF(DEGREES(ACOS(SIN(RADIANS(G1282))*SIN(RADIANS(E1273))+COS(RADIANS(G1282))*COS(RADIANS(E1273))*COS(RADIANS(T1263))))&gt;90,0,$F$4*$F$5/E1272^2*(SIN(RADIANS(G1282))*SIN(RADIANS(E1273))+COS(RADIANS(G1282))*COS(RADIANS(E1273))*COS(RADIANS(T1263))))</f>
        <v>#DIV/0!</v>
      </c>
      <c r="U1282" t="e">
        <f>IF(DEGREES(ACOS(SIN(RADIANS(G1282))*SIN(RADIANS(E1273))+COS(RADIANS(G1282))*COS(RADIANS(E1273))*COS(RADIANS(U1263))))&gt;90,0,$F$4*$F$5/E1272^2*(SIN(RADIANS(G1282))*SIN(RADIANS(E1273))+COS(RADIANS(G1282))*COS(RADIANS(E1273))*COS(RADIANS(U1263))))</f>
        <v>#DIV/0!</v>
      </c>
      <c r="V1282" t="e">
        <f>IF(DEGREES(ACOS(SIN(RADIANS(G1282))*SIN(RADIANS(E1273))+COS(RADIANS(G1282))*COS(RADIANS(E1273))*COS(RADIANS(V1263))))&gt;90,0,$F$4*$F$5/E1272^2*(SIN(RADIANS(G1282))*SIN(RADIANS(E1273))+COS(RADIANS(G1282))*COS(RADIANS(E1273))*COS(RADIANS(V1263))))</f>
        <v>#DIV/0!</v>
      </c>
      <c r="W1282" t="e">
        <f>IF(DEGREES(ACOS(SIN(RADIANS(G1282))*SIN(RADIANS(E1273))+COS(RADIANS(G1282))*COS(RADIANS(E1273))*COS(RADIANS(W1263))))&gt;90,0,$F$4*$F$5/E1272^2*(SIN(RADIANS(G1282))*SIN(RADIANS(E1273))+COS(RADIANS(G1282))*COS(RADIANS(E1273))*COS(RADIANS(W1263))))</f>
        <v>#DIV/0!</v>
      </c>
      <c r="X1282" t="e">
        <f>IF(DEGREES(ACOS(SIN(RADIANS(G1282))*SIN(RADIANS(E1273))+COS(RADIANS(G1282))*COS(RADIANS(E1273))*COS(RADIANS(X1263))))&gt;90,0,$F$4*$F$5/E1272^2*(SIN(RADIANS(G1282))*SIN(RADIANS(E1273))+COS(RADIANS(G1282))*COS(RADIANS(E1273))*COS(RADIANS(X1263))))</f>
        <v>#DIV/0!</v>
      </c>
      <c r="Y1282" t="e">
        <f>IF(DEGREES(ACOS(SIN(RADIANS(G1282))*SIN(RADIANS(E1273))+COS(RADIANS(G1282))*COS(RADIANS(E1273))*COS(RADIANS(Y1263))))&gt;90,0,$F$4*$F$5/E1272^2*(SIN(RADIANS(G1282))*SIN(RADIANS(E1273))+COS(RADIANS(G1282))*COS(RADIANS(E1273))*COS(RADIANS(Y1263))))</f>
        <v>#DIV/0!</v>
      </c>
      <c r="Z1282" t="e">
        <f>IF(DEGREES(ACOS(SIN(RADIANS(G1282))*SIN(RADIANS(E1273))+COS(RADIANS(G1282))*COS(RADIANS(E1273))*COS(RADIANS(Z1263))))&gt;90,0,$F$4*$F$5/E1272^2*(SIN(RADIANS(G1282))*SIN(RADIANS(E1273))+COS(RADIANS(G1282))*COS(RADIANS(E1273))*COS(RADIANS(Z1263))))</f>
        <v>#DIV/0!</v>
      </c>
      <c r="AA1282" t="e">
        <f>IF(DEGREES(ACOS(SIN(RADIANS(G1282))*SIN(RADIANS(E1273))+COS(RADIANS(G1282))*COS(RADIANS(E1273))*COS(RADIANS(AA1263))))&gt;90,0,$F$4*$F$5/E1272^2*(SIN(RADIANS(G1282))*SIN(RADIANS(E1273))+COS(RADIANS(G1282))*COS(RADIANS(E1273))*COS(RADIANS(AA1263))))</f>
        <v>#DIV/0!</v>
      </c>
      <c r="AB1282" t="e">
        <f>IF(DEGREES(ACOS(SIN(RADIANS(G1282))*SIN(RADIANS(E1273))+COS(RADIANS(G1282))*COS(RADIANS(E1273))*COS(RADIANS(AB1263))))&gt;90,0,$F$4*$F$5/E1272^2*(SIN(RADIANS(G1282))*SIN(RADIANS(E1273))+COS(RADIANS(G1282))*COS(RADIANS(E1273))*COS(RADIANS(AB1263))))</f>
        <v>#DIV/0!</v>
      </c>
      <c r="AC1282" t="e">
        <f>IF(DEGREES(ACOS(SIN(RADIANS(G1282))*SIN(RADIANS(E1273))+COS(RADIANS(G1282))*COS(RADIANS(E1273))*COS(RADIANS(AC1263))))&gt;90,0,$F$4*$F$5/E1272^2*(SIN(RADIANS(G1282))*SIN(RADIANS(E1273))+COS(RADIANS(G1282))*COS(RADIANS(E1273))*COS(RADIANS(AC1263))))</f>
        <v>#DIV/0!</v>
      </c>
      <c r="AD1282" t="e">
        <f>IF(DEGREES(ACOS(SIN(RADIANS(G1282))*SIN(RADIANS(E1273))+COS(RADIANS(G1282))*COS(RADIANS(E1273))*COS(RADIANS(AD1263))))&gt;90,0,$F$4*$F$5/E1272^2*(SIN(RADIANS(G1282))*SIN(RADIANS(E1273))+COS(RADIANS(G1282))*COS(RADIANS(E1273))*COS(RADIANS(AD1263))))</f>
        <v>#DIV/0!</v>
      </c>
      <c r="AE1282" t="e">
        <f>IF(DEGREES(ACOS(SIN(RADIANS(G1282))*SIN(RADIANS(E1273))+COS(RADIANS(G1282))*COS(RADIANS(E1273))*COS(RADIANS(AE1263))))&gt;90,0,$F$4*$F$5/E1272^2*(SIN(RADIANS(G1282))*SIN(RADIANS(E1273))+COS(RADIANS(G1282))*COS(RADIANS(E1273))*COS(RADIANS(AE1263))))</f>
        <v>#DIV/0!</v>
      </c>
      <c r="AF1282" t="e">
        <f>IF(DEGREES(ACOS(SIN(RADIANS(G1282))*SIN(RADIANS(E1273))+COS(RADIANS(G1282))*COS(RADIANS(E1273))*COS(RADIANS(AF1263))))&gt;90,0,$F$4*$F$5/E1272^2*(SIN(RADIANS(G1282))*SIN(RADIANS(E1273))+COS(RADIANS(G1282))*COS(RADIANS(E1273))*COS(RADIANS(AF1263))))</f>
        <v>#DIV/0!</v>
      </c>
      <c r="AG1282" t="e">
        <f>IF(DEGREES(ACOS(SIN(RADIANS(G1282))*SIN(RADIANS(E1273))+COS(RADIANS(G1282))*COS(RADIANS(E1273))*COS(RADIANS(AG1263))))&gt;90,0,$F$4*$F$5/E1272^2*(SIN(RADIANS(G1282))*SIN(RADIANS(E1273))+COS(RADIANS(G1282))*COS(RADIANS(E1273))*COS(RADIANS(AG1263))))</f>
        <v>#DIV/0!</v>
      </c>
      <c r="AH1282" t="e">
        <f>IF(DEGREES(ACOS(SIN(RADIANS(G1282))*SIN(RADIANS(E1273))+COS(RADIANS(G1282))*COS(RADIANS(E1273))*COS(RADIANS(AH1263))))&gt;90,0,$F$4*$F$5/E1272^2*(SIN(RADIANS(G1282))*SIN(RADIANS(E1273))+COS(RADIANS(G1282))*COS(RADIANS(E1273))*COS(RADIANS(AH1263))))</f>
        <v>#DIV/0!</v>
      </c>
      <c r="AI1282" t="e">
        <f>IF(DEGREES(ACOS(SIN(RADIANS(G1282))*SIN(RADIANS(E1273))+COS(RADIANS(G1282))*COS(RADIANS(E1273))*COS(RADIANS(AI1263))))&gt;90,0,$F$4*$F$5/E1272^2*(SIN(RADIANS(G1282))*SIN(RADIANS(E1273))+COS(RADIANS(G1282))*COS(RADIANS(E1273))*COS(RADIANS(AI1263))))</f>
        <v>#DIV/0!</v>
      </c>
      <c r="AJ1282" t="e">
        <f>IF(DEGREES(ACOS(SIN(RADIANS(G1282))*SIN(RADIANS(E1273))+COS(RADIANS(G1282))*COS(RADIANS(E1273))*COS(RADIANS(AJ1263))))&gt;90,0,$F$4*$F$5/E1272^2*(SIN(RADIANS(G1282))*SIN(RADIANS(E1273))+COS(RADIANS(G1282))*COS(RADIANS(E1273))*COS(RADIANS(AJ1263))))</f>
        <v>#DIV/0!</v>
      </c>
      <c r="AK1282">
        <f>IF(DEGREES(ACOS(SIN(RADIANS(G1282))*SIN(RADIANS(E1273))+COS(RADIANS(G1282))*COS(RADIANS(E1273))*COS(RADIANS(AK1263))))&gt;90,0,$F$4*$F$5/E1272^2*(SIN(RADIANS(G1282))*SIN(RADIANS(E1273))+COS(RADIANS(G1282))*COS(RADIANS(E1273))*COS(RADIANS(AK1263))))</f>
        <v>0</v>
      </c>
      <c r="AL1282">
        <f>IF(DEGREES(ACOS(SIN(RADIANS(G1282))*SIN(RADIANS(E1273))+COS(RADIANS(G1282))*COS(RADIANS(E1273))*COS(RADIANS(AL1263))))&gt;90,0,$F$4*$F$5/E1272^2*(SIN(RADIANS(G1282))*SIN(RADIANS(E1273))+COS(RADIANS(G1282))*COS(RADIANS(E1273))*COS(RADIANS(AL1263))))</f>
        <v>0</v>
      </c>
      <c r="AM1282">
        <f>IF(DEGREES(ACOS(SIN(RADIANS(G1282))*SIN(RADIANS(E1273))+COS(RADIANS(G1282))*COS(RADIANS(E1273))*COS(RADIANS(AM1263))))&gt;90,0,$F$4*$F$5/E1272^2*(SIN(RADIANS(G1282))*SIN(RADIANS(E1273))+COS(RADIANS(G1282))*COS(RADIANS(E1273))*COS(RADIANS(AM1263))))</f>
        <v>0</v>
      </c>
      <c r="AN1282">
        <f>IF(DEGREES(ACOS(SIN(RADIANS(G1282))*SIN(RADIANS(E1273))+COS(RADIANS(G1282))*COS(RADIANS(E1273))*COS(RADIANS(AN1263))))&gt;90,0,$F$4*$F$5/E1272^2*(SIN(RADIANS(G1282))*SIN(RADIANS(E1273))+COS(RADIANS(G1282))*COS(RADIANS(E1273))*COS(RADIANS(AN1263))))</f>
        <v>0</v>
      </c>
      <c r="AO1282">
        <f>IF(DEGREES(ACOS(SIN(RADIANS(G1282))*SIN(RADIANS(E1273))+COS(RADIANS(G1282))*COS(RADIANS(E1273))*COS(RADIANS(AO1263))))&gt;90,0,$F$4*$F$5/E1272^2*(SIN(RADIANS(G1282))*SIN(RADIANS(E1273))+COS(RADIANS(G1282))*COS(RADIANS(E1273))*COS(RADIANS(AO1263))))</f>
        <v>0</v>
      </c>
      <c r="AP1282">
        <f>IF(DEGREES(ACOS(SIN(RADIANS(G1282))*SIN(RADIANS(E1273))+COS(RADIANS(G1282))*COS(RADIANS(E1273))*COS(RADIANS(AP1263))))&gt;90,0,$F$4*$F$5/E1272^2*(SIN(RADIANS(G1282))*SIN(RADIANS(E1273))+COS(RADIANS(G1282))*COS(RADIANS(E1273))*COS(RADIANS(AP1263))))</f>
        <v>0</v>
      </c>
      <c r="AQ1282">
        <f>IF(DEGREES(ACOS(SIN(RADIANS(G1282))*SIN(RADIANS(E1273))+COS(RADIANS(G1282))*COS(RADIANS(E1273))*COS(RADIANS(AQ1263))))&gt;90,0,$F$4*$F$5/E1272^2*(SIN(RADIANS(G1282))*SIN(RADIANS(E1273))+COS(RADIANS(G1282))*COS(RADIANS(E1273))*COS(RADIANS(AQ1263))))</f>
        <v>0</v>
      </c>
      <c r="AR1282">
        <f>IF(DEGREES(ACOS(SIN(RADIANS(G1282))*SIN(RADIANS(E1273))+COS(RADIANS(G1282))*COS(RADIANS(E1273))*COS(RADIANS(AR1263))))&gt;90,0,$F$4*$F$5/E1272^2*(SIN(RADIANS(G1282))*SIN(RADIANS(E1273))+COS(RADIANS(G1282))*COS(RADIANS(E1273))*COS(RADIANS(AR1263))))</f>
        <v>0</v>
      </c>
    </row>
    <row r="1283" spans="2:44" x14ac:dyDescent="0.5">
      <c r="G1283">
        <v>-90</v>
      </c>
      <c r="I1283" t="e">
        <f>IF(DEGREES(ACOS(SIN(RADIANS(G1283))*SIN(RADIANS(E1273))+COS(RADIANS(G1283))*COS(RADIANS(E1273))*COS(RADIANS(I1263))))&gt;90,0,$F$4*$F$5/E1272^2*(SIN(RADIANS(G1283))*SIN(RADIANS(E1273))+COS(RADIANS(G1283))*COS(RADIANS(E1273))*COS(RADIANS(I1263))))</f>
        <v>#DIV/0!</v>
      </c>
      <c r="J1283" t="e">
        <f>IF(DEGREES(ACOS(SIN(RADIANS(G1283))*SIN(RADIANS(E1273))+COS(RADIANS(G1283))*COS(RADIANS(E1273))*COS(RADIANS(J1263))))&gt;90,0,$F$4*$F$5/E1272^2*(SIN(RADIANS(G1283))*SIN(RADIANS(E1273))+COS(RADIANS(G1283))*COS(RADIANS(E1273))*COS(RADIANS(J1263))))</f>
        <v>#DIV/0!</v>
      </c>
      <c r="K1283" t="e">
        <f>IF(DEGREES(ACOS(SIN(RADIANS(G1283))*SIN(RADIANS(E1273))+COS(RADIANS(G1283))*COS(RADIANS(E1273))*COS(RADIANS(K1263))))&gt;90,0,$F$4*$F$5/E1272^2*(SIN(RADIANS(G1283))*SIN(RADIANS(E1273))+COS(RADIANS(G1283))*COS(RADIANS(E1273))*COS(RADIANS(K1263))))</f>
        <v>#DIV/0!</v>
      </c>
      <c r="L1283" t="e">
        <f>IF(DEGREES(ACOS(SIN(RADIANS(G1283))*SIN(RADIANS(E1273))+COS(RADIANS(G1283))*COS(RADIANS(E1273))*COS(RADIANS(L1263))))&gt;90,0,$F$4*$F$5/E1272^2*(SIN(RADIANS(G1283))*SIN(RADIANS(E1273))+COS(RADIANS(G1283))*COS(RADIANS(E1273))*COS(RADIANS(L1263))))</f>
        <v>#DIV/0!</v>
      </c>
      <c r="M1283" t="e">
        <f>IF(DEGREES(ACOS(SIN(RADIANS(G1283))*SIN(RADIANS(E1273))+COS(RADIANS(G1283))*COS(RADIANS(E1273))*COS(RADIANS(M1263))))&gt;90,0,$F$4*$F$5/E1272^2*(SIN(RADIANS(G1283))*SIN(RADIANS(E1273))+COS(RADIANS(G1283))*COS(RADIANS(E1273))*COS(RADIANS(M1263))))</f>
        <v>#DIV/0!</v>
      </c>
      <c r="N1283" t="e">
        <f>IF(DEGREES(ACOS(SIN(RADIANS(G1283))*SIN(RADIANS(E1273))+COS(RADIANS(G1283))*COS(RADIANS(E1273))*COS(RADIANS(N1263))))&gt;90,0,$F$4*$F$5/E1272^2*(SIN(RADIANS(G1283))*SIN(RADIANS(E1273))+COS(RADIANS(G1283))*COS(RADIANS(E1273))*COS(RADIANS(N1263))))</f>
        <v>#DIV/0!</v>
      </c>
      <c r="O1283" t="e">
        <f>IF(DEGREES(ACOS(SIN(RADIANS(G1283))*SIN(RADIANS(E1273))+COS(RADIANS(G1283))*COS(RADIANS(E1273))*COS(RADIANS(O1263))))&gt;90,0,$F$4*$F$5/E1272^2*(SIN(RADIANS(G1283))*SIN(RADIANS(E1273))+COS(RADIANS(G1283))*COS(RADIANS(E1273))*COS(RADIANS(O1263))))</f>
        <v>#DIV/0!</v>
      </c>
      <c r="P1283" t="e">
        <f>IF(DEGREES(ACOS(SIN(RADIANS(G1283))*SIN(RADIANS(E1273))+COS(RADIANS(G1283))*COS(RADIANS(E1273))*COS(RADIANS(P1263))))&gt;90,0,$F$4*$F$5/E1272^2*(SIN(RADIANS(G1283))*SIN(RADIANS(E1273))+COS(RADIANS(G1283))*COS(RADIANS(E1273))*COS(RADIANS(P1263))))</f>
        <v>#DIV/0!</v>
      </c>
      <c r="Q1283" t="e">
        <f>IF(DEGREES(ACOS(SIN(RADIANS(G1283))*SIN(RADIANS(E1273))+COS(RADIANS(G1283))*COS(RADIANS(E1273))*COS(RADIANS(Q1263))))&gt;90,0,$F$4*$F$5/E1272^2*(SIN(RADIANS(G1283))*SIN(RADIANS(E1273))+COS(RADIANS(G1283))*COS(RADIANS(E1273))*COS(RADIANS(Q1263))))</f>
        <v>#DIV/0!</v>
      </c>
      <c r="R1283" t="e">
        <f>IF(DEGREES(ACOS(SIN(RADIANS(G1283))*SIN(RADIANS(E1273))+COS(RADIANS(G1283))*COS(RADIANS(E1273))*COS(RADIANS(R1263))))&gt;90,0,$F$4*$F$5/E1272^2*(SIN(RADIANS(G1283))*SIN(RADIANS(E1273))+COS(RADIANS(G1283))*COS(RADIANS(E1273))*COS(RADIANS(R1263))))</f>
        <v>#DIV/0!</v>
      </c>
      <c r="S1283" t="e">
        <f>IF(DEGREES(ACOS(SIN(RADIANS(G1283))*SIN(RADIANS(E1273))+COS(RADIANS(G1283))*COS(RADIANS(E1273))*COS(RADIANS(S1263))))&gt;90,0,$F$4*$F$5/E1272^2*(SIN(RADIANS(G1283))*SIN(RADIANS(E1273))+COS(RADIANS(G1283))*COS(RADIANS(E1273))*COS(RADIANS(S1263))))</f>
        <v>#DIV/0!</v>
      </c>
      <c r="T1283" t="e">
        <f>IF(DEGREES(ACOS(SIN(RADIANS(G1283))*SIN(RADIANS(E1273))+COS(RADIANS(G1283))*COS(RADIANS(E1273))*COS(RADIANS(T1263))))&gt;90,0,$F$4*$F$5/E1272^2*(SIN(RADIANS(G1283))*SIN(RADIANS(E1273))+COS(RADIANS(G1283))*COS(RADIANS(E1273))*COS(RADIANS(T1263))))</f>
        <v>#DIV/0!</v>
      </c>
      <c r="U1283" t="e">
        <f>IF(DEGREES(ACOS(SIN(RADIANS(G1283))*SIN(RADIANS(E1273))+COS(RADIANS(G1283))*COS(RADIANS(E1273))*COS(RADIANS(U1263))))&gt;90,0,$F$4*$F$5/E1272^2*(SIN(RADIANS(G1283))*SIN(RADIANS(E1273))+COS(RADIANS(G1283))*COS(RADIANS(E1273))*COS(RADIANS(U1263))))</f>
        <v>#DIV/0!</v>
      </c>
      <c r="V1283" t="e">
        <f>IF(DEGREES(ACOS(SIN(RADIANS(G1283))*SIN(RADIANS(E1273))+COS(RADIANS(G1283))*COS(RADIANS(E1273))*COS(RADIANS(V1263))))&gt;90,0,$F$4*$F$5/E1272^2*(SIN(RADIANS(G1283))*SIN(RADIANS(E1273))+COS(RADIANS(G1283))*COS(RADIANS(E1273))*COS(RADIANS(V1263))))</f>
        <v>#DIV/0!</v>
      </c>
      <c r="W1283" t="e">
        <f>IF(DEGREES(ACOS(SIN(RADIANS(G1283))*SIN(RADIANS(E1273))+COS(RADIANS(G1283))*COS(RADIANS(E1273))*COS(RADIANS(W1263))))&gt;90,0,$F$4*$F$5/E1272^2*(SIN(RADIANS(G1283))*SIN(RADIANS(E1273))+COS(RADIANS(G1283))*COS(RADIANS(E1273))*COS(RADIANS(W1263))))</f>
        <v>#DIV/0!</v>
      </c>
      <c r="X1283" t="e">
        <f>IF(DEGREES(ACOS(SIN(RADIANS(G1283))*SIN(RADIANS(E1273))+COS(RADIANS(G1283))*COS(RADIANS(E1273))*COS(RADIANS(X1263))))&gt;90,0,$F$4*$F$5/E1272^2*(SIN(RADIANS(G1283))*SIN(RADIANS(E1273))+COS(RADIANS(G1283))*COS(RADIANS(E1273))*COS(RADIANS(X1263))))</f>
        <v>#DIV/0!</v>
      </c>
      <c r="Y1283" t="e">
        <f>IF(DEGREES(ACOS(SIN(RADIANS(G1283))*SIN(RADIANS(E1273))+COS(RADIANS(G1283))*COS(RADIANS(E1273))*COS(RADIANS(Y1263))))&gt;90,0,$F$4*$F$5/E1272^2*(SIN(RADIANS(G1283))*SIN(RADIANS(E1273))+COS(RADIANS(G1283))*COS(RADIANS(E1273))*COS(RADIANS(Y1263))))</f>
        <v>#DIV/0!</v>
      </c>
      <c r="Z1283" t="e">
        <f>IF(DEGREES(ACOS(SIN(RADIANS(G1283))*SIN(RADIANS(E1273))+COS(RADIANS(G1283))*COS(RADIANS(E1273))*COS(RADIANS(Z1263))))&gt;90,0,$F$4*$F$5/E1272^2*(SIN(RADIANS(G1283))*SIN(RADIANS(E1273))+COS(RADIANS(G1283))*COS(RADIANS(E1273))*COS(RADIANS(Z1263))))</f>
        <v>#DIV/0!</v>
      </c>
      <c r="AA1283" t="e">
        <f>IF(DEGREES(ACOS(SIN(RADIANS(G1283))*SIN(RADIANS(E1273))+COS(RADIANS(G1283))*COS(RADIANS(E1273))*COS(RADIANS(AA1263))))&gt;90,0,$F$4*$F$5/E1272^2*(SIN(RADIANS(G1283))*SIN(RADIANS(E1273))+COS(RADIANS(G1283))*COS(RADIANS(E1273))*COS(RADIANS(AA1263))))</f>
        <v>#DIV/0!</v>
      </c>
      <c r="AB1283" t="e">
        <f>IF(DEGREES(ACOS(SIN(RADIANS(G1283))*SIN(RADIANS(E1273))+COS(RADIANS(G1283))*COS(RADIANS(E1273))*COS(RADIANS(AB1263))))&gt;90,0,$F$4*$F$5/E1272^2*(SIN(RADIANS(G1283))*SIN(RADIANS(E1273))+COS(RADIANS(G1283))*COS(RADIANS(E1273))*COS(RADIANS(AB1263))))</f>
        <v>#DIV/0!</v>
      </c>
      <c r="AC1283" t="e">
        <f>IF(DEGREES(ACOS(SIN(RADIANS(G1283))*SIN(RADIANS(E1273))+COS(RADIANS(G1283))*COS(RADIANS(E1273))*COS(RADIANS(AC1263))))&gt;90,0,$F$4*$F$5/E1272^2*(SIN(RADIANS(G1283))*SIN(RADIANS(E1273))+COS(RADIANS(G1283))*COS(RADIANS(E1273))*COS(RADIANS(AC1263))))</f>
        <v>#DIV/0!</v>
      </c>
      <c r="AD1283" t="e">
        <f>IF(DEGREES(ACOS(SIN(RADIANS(G1283))*SIN(RADIANS(E1273))+COS(RADIANS(G1283))*COS(RADIANS(E1273))*COS(RADIANS(AD1263))))&gt;90,0,$F$4*$F$5/E1272^2*(SIN(RADIANS(G1283))*SIN(RADIANS(E1273))+COS(RADIANS(G1283))*COS(RADIANS(E1273))*COS(RADIANS(AD1263))))</f>
        <v>#DIV/0!</v>
      </c>
      <c r="AE1283" t="e">
        <f>IF(DEGREES(ACOS(SIN(RADIANS(G1283))*SIN(RADIANS(E1273))+COS(RADIANS(G1283))*COS(RADIANS(E1273))*COS(RADIANS(AE1263))))&gt;90,0,$F$4*$F$5/E1272^2*(SIN(RADIANS(G1283))*SIN(RADIANS(E1273))+COS(RADIANS(G1283))*COS(RADIANS(E1273))*COS(RADIANS(AE1263))))</f>
        <v>#DIV/0!</v>
      </c>
      <c r="AF1283" t="e">
        <f>IF(DEGREES(ACOS(SIN(RADIANS(G1283))*SIN(RADIANS(E1273))+COS(RADIANS(G1283))*COS(RADIANS(E1273))*COS(RADIANS(AF1263))))&gt;90,0,$F$4*$F$5/E1272^2*(SIN(RADIANS(G1283))*SIN(RADIANS(E1273))+COS(RADIANS(G1283))*COS(RADIANS(E1273))*COS(RADIANS(AF1263))))</f>
        <v>#DIV/0!</v>
      </c>
      <c r="AG1283" t="e">
        <f>IF(DEGREES(ACOS(SIN(RADIANS(G1283))*SIN(RADIANS(E1273))+COS(RADIANS(G1283))*COS(RADIANS(E1273))*COS(RADIANS(AG1263))))&gt;90,0,$F$4*$F$5/E1272^2*(SIN(RADIANS(G1283))*SIN(RADIANS(E1273))+COS(RADIANS(G1283))*COS(RADIANS(E1273))*COS(RADIANS(AG1263))))</f>
        <v>#DIV/0!</v>
      </c>
      <c r="AH1283" t="e">
        <f>IF(DEGREES(ACOS(SIN(RADIANS(G1283))*SIN(RADIANS(E1273))+COS(RADIANS(G1283))*COS(RADIANS(E1273))*COS(RADIANS(AH1263))))&gt;90,0,$F$4*$F$5/E1272^2*(SIN(RADIANS(G1283))*SIN(RADIANS(E1273))+COS(RADIANS(G1283))*COS(RADIANS(E1273))*COS(RADIANS(AH1263))))</f>
        <v>#DIV/0!</v>
      </c>
      <c r="AI1283" t="e">
        <f>IF(DEGREES(ACOS(SIN(RADIANS(G1283))*SIN(RADIANS(E1273))+COS(RADIANS(G1283))*COS(RADIANS(E1273))*COS(RADIANS(AI1263))))&gt;90,0,$F$4*$F$5/E1272^2*(SIN(RADIANS(G1283))*SIN(RADIANS(E1273))+COS(RADIANS(G1283))*COS(RADIANS(E1273))*COS(RADIANS(AI1263))))</f>
        <v>#DIV/0!</v>
      </c>
      <c r="AJ1283" t="e">
        <f>IF(DEGREES(ACOS(SIN(RADIANS(G1283))*SIN(RADIANS(E1273))+COS(RADIANS(G1283))*COS(RADIANS(E1273))*COS(RADIANS(AJ1263))))&gt;90,0,$F$4*$F$5/E1272^2*(SIN(RADIANS(G1283))*SIN(RADIANS(E1273))+COS(RADIANS(G1283))*COS(RADIANS(E1273))*COS(RADIANS(AJ1263))))</f>
        <v>#DIV/0!</v>
      </c>
      <c r="AK1283" t="e">
        <f>IF(DEGREES(ACOS(SIN(RADIANS(G1283))*SIN(RADIANS(E1273))+COS(RADIANS(G1283))*COS(RADIANS(E1273))*COS(RADIANS(AK1263))))&gt;90,0,$F$4*$F$5/E1272^2*(SIN(RADIANS(G1283))*SIN(RADIANS(E1273))+COS(RADIANS(G1283))*COS(RADIANS(E1273))*COS(RADIANS(AK1263))))</f>
        <v>#DIV/0!</v>
      </c>
      <c r="AL1283" t="e">
        <f>IF(DEGREES(ACOS(SIN(RADIANS(G1283))*SIN(RADIANS(E1273))+COS(RADIANS(G1283))*COS(RADIANS(E1273))*COS(RADIANS(AL1263))))&gt;90,0,$F$4*$F$5/E1272^2*(SIN(RADIANS(G1283))*SIN(RADIANS(E1273))+COS(RADIANS(G1283))*COS(RADIANS(E1273))*COS(RADIANS(AL1263))))</f>
        <v>#DIV/0!</v>
      </c>
      <c r="AM1283" t="e">
        <f>IF(DEGREES(ACOS(SIN(RADIANS(G1283))*SIN(RADIANS(E1273))+COS(RADIANS(G1283))*COS(RADIANS(E1273))*COS(RADIANS(AM1263))))&gt;90,0,$F$4*$F$5/E1272^2*(SIN(RADIANS(G1283))*SIN(RADIANS(E1273))+COS(RADIANS(G1283))*COS(RADIANS(E1273))*COS(RADIANS(AM1263))))</f>
        <v>#DIV/0!</v>
      </c>
      <c r="AN1283" t="e">
        <f>IF(DEGREES(ACOS(SIN(RADIANS(G1283))*SIN(RADIANS(E1273))+COS(RADIANS(G1283))*COS(RADIANS(E1273))*COS(RADIANS(AN1263))))&gt;90,0,$F$4*$F$5/E1272^2*(SIN(RADIANS(G1283))*SIN(RADIANS(E1273))+COS(RADIANS(G1283))*COS(RADIANS(E1273))*COS(RADIANS(AN1263))))</f>
        <v>#DIV/0!</v>
      </c>
      <c r="AO1283" t="e">
        <f>IF(DEGREES(ACOS(SIN(RADIANS(G1283))*SIN(RADIANS(E1273))+COS(RADIANS(G1283))*COS(RADIANS(E1273))*COS(RADIANS(AO1263))))&gt;90,0,$F$4*$F$5/E1272^2*(SIN(RADIANS(G1283))*SIN(RADIANS(E1273))+COS(RADIANS(G1283))*COS(RADIANS(E1273))*COS(RADIANS(AO1263))))</f>
        <v>#DIV/0!</v>
      </c>
      <c r="AP1283" t="e">
        <f>IF(DEGREES(ACOS(SIN(RADIANS(G1283))*SIN(RADIANS(E1273))+COS(RADIANS(G1283))*COS(RADIANS(E1273))*COS(RADIANS(AP1263))))&gt;90,0,$F$4*$F$5/E1272^2*(SIN(RADIANS(G1283))*SIN(RADIANS(E1273))+COS(RADIANS(G1283))*COS(RADIANS(E1273))*COS(RADIANS(AP1263))))</f>
        <v>#DIV/0!</v>
      </c>
      <c r="AQ1283" t="e">
        <f>IF(DEGREES(ACOS(SIN(RADIANS(G1283))*SIN(RADIANS(E1273))+COS(RADIANS(G1283))*COS(RADIANS(E1273))*COS(RADIANS(AQ1263))))&gt;90,0,$F$4*$F$5/E1272^2*(SIN(RADIANS(G1283))*SIN(RADIANS(E1273))+COS(RADIANS(G1283))*COS(RADIANS(E1273))*COS(RADIANS(AQ1263))))</f>
        <v>#DIV/0!</v>
      </c>
      <c r="AR1283" t="e">
        <f>IF(DEGREES(ACOS(SIN(RADIANS(G1283))*SIN(RADIANS(E1273))+COS(RADIANS(G1283))*COS(RADIANS(E1273))*COS(RADIANS(AR1263))))&gt;90,0,$F$4*$F$5/E1272^2*(SIN(RADIANS(G1283))*SIN(RADIANS(E1273))+COS(RADIANS(G1283))*COS(RADIANS(E1273))*COS(RADIANS(AR1263))))</f>
        <v>#DIV/0!</v>
      </c>
    </row>
    <row r="1285" spans="2:44" x14ac:dyDescent="0.5">
      <c r="H1285" t="s">
        <v>769</v>
      </c>
      <c r="I1285">
        <v>180</v>
      </c>
      <c r="J1285">
        <v>170</v>
      </c>
      <c r="K1285">
        <v>160</v>
      </c>
      <c r="L1285">
        <v>150</v>
      </c>
      <c r="M1285">
        <v>140</v>
      </c>
      <c r="N1285">
        <v>130</v>
      </c>
      <c r="O1285">
        <v>120</v>
      </c>
      <c r="P1285">
        <v>110</v>
      </c>
      <c r="Q1285">
        <v>100</v>
      </c>
      <c r="R1285">
        <v>90</v>
      </c>
      <c r="S1285">
        <v>80</v>
      </c>
      <c r="T1285">
        <v>70</v>
      </c>
      <c r="U1285">
        <v>60</v>
      </c>
      <c r="V1285">
        <v>50</v>
      </c>
      <c r="W1285">
        <v>40</v>
      </c>
      <c r="X1285">
        <v>30</v>
      </c>
      <c r="Y1285">
        <v>20</v>
      </c>
      <c r="Z1285">
        <v>10</v>
      </c>
      <c r="AA1285">
        <v>0</v>
      </c>
      <c r="AB1285">
        <v>-10</v>
      </c>
      <c r="AC1285">
        <v>-20</v>
      </c>
      <c r="AD1285">
        <v>-30</v>
      </c>
      <c r="AE1285">
        <v>-40</v>
      </c>
      <c r="AF1285">
        <v>-50</v>
      </c>
      <c r="AG1285">
        <v>-60</v>
      </c>
      <c r="AH1285">
        <v>-70</v>
      </c>
      <c r="AI1285">
        <v>-80</v>
      </c>
      <c r="AJ1285">
        <v>-90</v>
      </c>
      <c r="AK1285">
        <v>-100</v>
      </c>
      <c r="AL1285">
        <v>-110</v>
      </c>
      <c r="AM1285">
        <v>-120</v>
      </c>
      <c r="AN1285">
        <v>-130</v>
      </c>
      <c r="AO1285">
        <v>-140</v>
      </c>
      <c r="AP1285">
        <v>-150</v>
      </c>
      <c r="AQ1285">
        <v>-160</v>
      </c>
      <c r="AR1285">
        <v>-170</v>
      </c>
    </row>
    <row r="1286" spans="2:44" x14ac:dyDescent="0.5">
      <c r="H1286" t="s">
        <v>779</v>
      </c>
      <c r="I1286">
        <f>IF(ABS(I1285-E1298)&gt;180,IF(ABS(I1285-E1298)&gt;360,ABS(I1285-E1298)-360,360-ABS(I1285-E1298)),ABS(I1285-E1298))</f>
        <v>180</v>
      </c>
      <c r="J1286">
        <f>IF(ABS(J1285-E1298)&gt;180,IF(ABS(J1285-E1298)&gt;360,ABS(J1285-E1298)-360,360-ABS(J1285-E1298)),ABS(J1285-E1298))</f>
        <v>170</v>
      </c>
      <c r="K1286">
        <f>IF(ABS(K1285-E1298)&gt;180,IF(ABS(K1285-E1298)&gt;360,ABS(K1285-E1298)-360,360-ABS(K1285-E1298)),ABS(K1285-E1298))</f>
        <v>160</v>
      </c>
      <c r="L1286">
        <f>IF(ABS(L1285-E1298)&gt;180,IF(ABS(L1285-E1298)&gt;360,ABS(L1285-E1298)-360,360-ABS(L1285-E1298)),ABS(L1285-E1298))</f>
        <v>150</v>
      </c>
      <c r="M1286">
        <f>IF(ABS(M1285-E1298)&gt;180,IF(ABS(M1285-E1298)&gt;360,ABS(M1285-E1298)-360,360-ABS(M1285-E1298)),ABS(M1285-E1298))</f>
        <v>140</v>
      </c>
      <c r="N1286">
        <f>IF(ABS(N1285-E1298)&gt;180,IF(ABS(N1285-E1298)&gt;360,ABS(N1285-E1298)-360,360-ABS(N1285-E1298)),ABS(N1285-E1298))</f>
        <v>130</v>
      </c>
      <c r="O1286">
        <f>IF(ABS(O1285-E1298)&gt;180,IF(ABS(O1285-E1298)&gt;360,ABS(O1285-E1298)-360,360-ABS(O1285-E1298)),ABS(O1285-E1298))</f>
        <v>120</v>
      </c>
      <c r="P1286">
        <f>IF(ABS(P1285-E1298)&gt;180,IF(ABS(P1285-E1298)&gt;360,ABS(P1285-E1298)-360,360-ABS(P1285-E1298)),ABS(P1285-E1298))</f>
        <v>110</v>
      </c>
      <c r="Q1286">
        <f>IF(ABS(Q1285-E1298)&gt;180,IF(ABS(Q1285-E1298)&gt;360,ABS(Q1285-E1298)-360,360-ABS(Q1285-E1298)),ABS(Q1285-E1298))</f>
        <v>100</v>
      </c>
      <c r="R1286">
        <f>IF(ABS(R1285-E1298)&gt;180,IF(ABS(R1285-E1298)&gt;360,ABS(R1285-E1298)-360,360-ABS(R1285-E1298)),ABS(R1285-E1298))</f>
        <v>90</v>
      </c>
      <c r="S1286">
        <f>IF(ABS(S1285-E1298)&gt;180,IF(ABS(S1285-E1298)&gt;360,ABS(S1285-E1298)-360,360-ABS(S1285-E1298)),ABS(S1285-E1298))</f>
        <v>80</v>
      </c>
      <c r="T1286">
        <f>IF(ABS(T1285-E1298)&gt;180,IF(ABS(T1285-E1298)&gt;360,ABS(T1285-E1298)-360,360-ABS(T1285-E1298)),ABS(T1285-E1298))</f>
        <v>70</v>
      </c>
      <c r="U1286">
        <f>IF(ABS(U1285-E1298)&gt;180,IF(ABS(U1285-E1298)&gt;360,ABS(U1285-E1298)-360,360-ABS(U1285-E1298)),ABS(U1285-E1298))</f>
        <v>60</v>
      </c>
      <c r="V1286">
        <f>IF(ABS(V1285-E1298)&gt;180,IF(ABS(V1285-E1298)&gt;360,ABS(V1285-E1298)-360,360-ABS(V1285-E1298)),ABS(V1285-E1298))</f>
        <v>50</v>
      </c>
      <c r="W1286">
        <f>IF(ABS(W1285-E1298)&gt;180,IF(ABS(W1285-E1298)&gt;360,ABS(W1285-E1298)-360,360-ABS(W1285-E1298)),ABS(W1285-E1298))</f>
        <v>40</v>
      </c>
      <c r="X1286">
        <f>IF(ABS(X1285-E1298)&gt;180,IF(ABS(X1285-E1298)&gt;360,ABS(X1285-E1298)-360,360-ABS(X1285-E1298)),ABS(X1285-E1298))</f>
        <v>30</v>
      </c>
      <c r="Y1286">
        <f>IF(ABS(Y1285-E1298)&gt;180,IF(ABS(Y1285-E1298)&gt;360,ABS(Y1285-E1298)-360,360-ABS(Y1285-E1298)),ABS(Y1285-E1298))</f>
        <v>20</v>
      </c>
      <c r="Z1286">
        <f>IF(ABS(Z1285-E1298)&gt;180,IF(ABS(Z1285-E1298)&gt;360,ABS(Z1285-E1298)-360,360-ABS(Z1285-E1298)),ABS(Z1285-E1298))</f>
        <v>10</v>
      </c>
      <c r="AA1286">
        <f>IF(ABS(AA1285-E1298)&gt;180,IF(ABS(AA1285-E1298)&gt;360,ABS(AA1285-E1298)-360,360-ABS(AA1285-E1298)),ABS(AA1285-E1298))</f>
        <v>0</v>
      </c>
      <c r="AB1286">
        <f>IF(ABS(AB1285-E1298)&gt;180,IF(ABS(AB1285-E1298)&gt;360,ABS(AB1285-E1298)-360,360-ABS(AB1285-E1298)),ABS(AB1285-E1298))</f>
        <v>10</v>
      </c>
      <c r="AC1286">
        <f>IF(ABS(AC1285-E1298)&gt;180,IF(ABS(AC1285-E1298)&gt;360,ABS(AC1285-E1298)-360,360-ABS(AC1285-E1298)),ABS(AC1285-E1298))</f>
        <v>20</v>
      </c>
      <c r="AD1286">
        <f>IF(ABS(AD1285-E1298)&gt;180,IF(ABS(AD1285-E1298)&gt;360,ABS(AD1285-E1298)-360,360-ABS(AD1285-E1298)),ABS(AD1285-E1298))</f>
        <v>30</v>
      </c>
      <c r="AE1286">
        <f>IF(ABS(AE1285-E1298)&gt;180,IF(ABS(AE1285-E1298)&gt;360,ABS(AE1285-E1298)-360,360-ABS(AE1285-E1298)),ABS(AE1285-E1298))</f>
        <v>40</v>
      </c>
      <c r="AF1286">
        <f>IF(ABS(AF1285-E1298)&gt;180,IF(ABS(AF1285-E1298)&gt;360,ABS(AF1285-E1298)-360,360-ABS(AF1285-E1298)),ABS(AF1285-E1298))</f>
        <v>50</v>
      </c>
      <c r="AG1286">
        <f>IF(ABS(AG1285-E1298)&gt;180,IF(ABS(AG1285-E1298)&gt;360,ABS(AG1285-E1298)-360,360-ABS(AG1285-E1298)),ABS(AG1285-E1298))</f>
        <v>60</v>
      </c>
      <c r="AH1286">
        <f>IF(ABS(AH1285-E1298)&gt;180,IF(ABS(AH1285-E1298)&gt;360,ABS(AH1285-E1298)-360,360-ABS(AH1285-E1298)),ABS(AH1285-E1298))</f>
        <v>70</v>
      </c>
      <c r="AI1286">
        <f>IF(ABS(AI1285-E1298)&gt;180,IF(ABS(AI1285-E1298)&gt;360,ABS(AI1285-E1298)-360,360-ABS(AI1285-E1298)),ABS(AI1285-E1298))</f>
        <v>80</v>
      </c>
      <c r="AJ1286">
        <f>IF(ABS(AJ1285-E1298)&gt;180,IF(ABS(AJ1285-E1298)&gt;360,ABS(AJ1285-E1298)-360,360-ABS(AJ1285-E1298)),ABS(AJ1285-E1298))</f>
        <v>90</v>
      </c>
      <c r="AK1286">
        <f>IF(ABS(AK1285-E1298)&gt;180,IF(ABS(AK1285-E1298)&gt;360,ABS(AK1285-E1298)-360,360-ABS(AK1285-E1298)),ABS(AK1285-E1298))</f>
        <v>100</v>
      </c>
      <c r="AL1286">
        <f>IF(ABS(AL1285-E1298)&gt;180,IF(ABS(AL1285-E1298)&gt;360,ABS(AL1285-E1298)-360,360-ABS(AL1285-E1298)),ABS(AL1285-E1298))</f>
        <v>110</v>
      </c>
      <c r="AM1286">
        <f>IF(ABS(AM1285-E1298)&gt;180,IF(ABS(AM1285-E1298)&gt;360,ABS(AM1285-E1298)-360,360-ABS(AM1285-E1298)),ABS(AM1285-E1298))</f>
        <v>120</v>
      </c>
      <c r="AN1286">
        <f>IF(ABS(AN1285-E1298)&gt;180,IF(ABS(AN1285-E1298)&gt;360,ABS(AN1285-E1298)-360,360-ABS(AN1285-E1298)),ABS(AN1285-E1298))</f>
        <v>130</v>
      </c>
      <c r="AO1286">
        <f>IF(ABS(AO1285-E1298)&gt;180,IF(ABS(AO1285-E1298)&gt;360,ABS(AO1285-E1298)-360,360-ABS(AO1285-E1298)),ABS(AO1285-E1298))</f>
        <v>140</v>
      </c>
      <c r="AP1286">
        <f>IF(ABS(AP1285-E1298)&gt;180,IF(ABS(AP1285-E1298)&gt;360,ABS(AP1285-E1298)-360,360-ABS(AP1285-E1298)),ABS(AP1285-E1298))</f>
        <v>150</v>
      </c>
      <c r="AQ1286">
        <f>IF(ABS(AQ1285-E1298)&gt;180,IF(ABS(AQ1285-E1298)&gt;360,ABS(AQ1285-E1298)-360,360-ABS(AQ1285-E1298)),ABS(AQ1285-E1298))</f>
        <v>160</v>
      </c>
      <c r="AR1286">
        <f>IF(ABS(AR1285-E1298)&gt;180,IF(ABS(AR1285-E1298)&gt;360,ABS(AR1285-E1298)-360,360-ABS(AR1285-E1298)),ABS(AR1285-E1298))</f>
        <v>170</v>
      </c>
    </row>
    <row r="1287" spans="2:44" x14ac:dyDescent="0.5">
      <c r="G1287" t="s">
        <v>734</v>
      </c>
    </row>
    <row r="1288" spans="2:44" x14ac:dyDescent="0.5">
      <c r="B1288" t="s">
        <v>788</v>
      </c>
      <c r="E1288">
        <v>540</v>
      </c>
      <c r="G1288">
        <v>90</v>
      </c>
      <c r="I1288" t="e">
        <f>IF(DEGREES(ACOS(SIN(RADIANS(G1288))*SIN(RADIANS(E1296))+COS(RADIANS(G1288))*COS(RADIANS(E1296))*COS(RADIANS(I1286))))&gt;90,0,$F$4*$F$5/E1295^2*(SIN(RADIANS(G1288))*SIN(RADIANS(E1296))+COS(RADIANS(G1288))*COS(RADIANS(E1296))*COS(RADIANS(I1286))))</f>
        <v>#DIV/0!</v>
      </c>
      <c r="J1288" t="e">
        <f>IF(DEGREES(ACOS(SIN(RADIANS(G1288))*SIN(RADIANS(E1296))+COS(RADIANS(G1288))*COS(RADIANS(E1296))*COS(RADIANS(J1286))))&gt;90,0,$F$4*$F$5/E1295^2*(SIN(RADIANS(G1288))*SIN(RADIANS(E1296))+COS(RADIANS(G1288))*COS(RADIANS(E1296))*COS(RADIANS(J1286))))</f>
        <v>#DIV/0!</v>
      </c>
      <c r="K1288" t="e">
        <f>IF(DEGREES(ACOS(SIN(RADIANS(G1288))*SIN(RADIANS(E1296))+COS(RADIANS(G1288))*COS(RADIANS(E1296))*COS(RADIANS(K1286))))&gt;90,0,$F$4*$F$5/E1295^2*(SIN(RADIANS(G1288))*SIN(RADIANS(E1296))+COS(RADIANS(G1288))*COS(RADIANS(E1296))*COS(RADIANS(K1286))))</f>
        <v>#DIV/0!</v>
      </c>
      <c r="L1288" t="e">
        <f>IF(DEGREES(ACOS(SIN(RADIANS(G1288))*SIN(RADIANS(E1296))+COS(RADIANS(G1288))*COS(RADIANS(E1296))*COS(RADIANS(L1286))))&gt;90,0,$F$4*$F$5/E1295^2*(SIN(RADIANS(G1288))*SIN(RADIANS(E1296))+COS(RADIANS(G1288))*COS(RADIANS(E1296))*COS(RADIANS(L1286))))</f>
        <v>#DIV/0!</v>
      </c>
      <c r="M1288" t="e">
        <f>IF(DEGREES(ACOS(SIN(RADIANS(G1288))*SIN(RADIANS(E1296))+COS(RADIANS(G1288))*COS(RADIANS(E1296))*COS(RADIANS(M1286))))&gt;90,0,$F$4*$F$5/E1295^2*(SIN(RADIANS(G1288))*SIN(RADIANS(E1296))+COS(RADIANS(G1288))*COS(RADIANS(E1296))*COS(RADIANS(M1286))))</f>
        <v>#DIV/0!</v>
      </c>
      <c r="N1288" t="e">
        <f>IF(DEGREES(ACOS(SIN(RADIANS(G1288))*SIN(RADIANS(E1296))+COS(RADIANS(G1288))*COS(RADIANS(E1296))*COS(RADIANS(N1286))))&gt;90,0,$F$4*$F$5/E1295^2*(SIN(RADIANS(G1288))*SIN(RADIANS(E1296))+COS(RADIANS(G1288))*COS(RADIANS(E1296))*COS(RADIANS(N1286))))</f>
        <v>#DIV/0!</v>
      </c>
      <c r="O1288" t="e">
        <f>IF(DEGREES(ACOS(SIN(RADIANS(G1288))*SIN(RADIANS(E1296))+COS(RADIANS(G1288))*COS(RADIANS(E1296))*COS(RADIANS(O1286))))&gt;90,0,$F$4*$F$5/E1295^2*(SIN(RADIANS(G1288))*SIN(RADIANS(E1296))+COS(RADIANS(G1288))*COS(RADIANS(E1296))*COS(RADIANS(O1286))))</f>
        <v>#DIV/0!</v>
      </c>
      <c r="P1288" t="e">
        <f>IF(DEGREES(ACOS(SIN(RADIANS(G1288))*SIN(RADIANS(E1296))+COS(RADIANS(G1288))*COS(RADIANS(E1296))*COS(RADIANS(P1286))))&gt;90,0,$F$4*$F$5/E1295^2*(SIN(RADIANS(G1288))*SIN(RADIANS(E1296))+COS(RADIANS(G1288))*COS(RADIANS(E1296))*COS(RADIANS(P1286))))</f>
        <v>#DIV/0!</v>
      </c>
      <c r="Q1288" t="e">
        <f>IF(DEGREES(ACOS(SIN(RADIANS(G1288))*SIN(RADIANS(E1296))+COS(RADIANS(G1288))*COS(RADIANS(E1296))*COS(RADIANS(Q1286))))&gt;90,0,$F$4*$F$5/E1295^2*(SIN(RADIANS(G1288))*SIN(RADIANS(E1296))+COS(RADIANS(G1288))*COS(RADIANS(E1296))*COS(RADIANS(Q1286))))</f>
        <v>#DIV/0!</v>
      </c>
      <c r="R1288" t="e">
        <f>IF(DEGREES(ACOS(SIN(RADIANS(G1288))*SIN(RADIANS(E1296))+COS(RADIANS(G1288))*COS(RADIANS(E1296))*COS(RADIANS(R1286))))&gt;90,0,$F$4*$F$5/E1295^2*(SIN(RADIANS(G1288))*SIN(RADIANS(E1296))+COS(RADIANS(G1288))*COS(RADIANS(E1296))*COS(RADIANS(R1286))))</f>
        <v>#DIV/0!</v>
      </c>
      <c r="S1288" t="e">
        <f>IF(DEGREES(ACOS(SIN(RADIANS(G1288))*SIN(RADIANS(E1296))+COS(RADIANS(G1288))*COS(RADIANS(E1296))*COS(RADIANS(S1286))))&gt;90,0,$F$4*$F$5/E1295^2*(SIN(RADIANS(G1288))*SIN(RADIANS(E1296))+COS(RADIANS(G1288))*COS(RADIANS(E1296))*COS(RADIANS(S1286))))</f>
        <v>#DIV/0!</v>
      </c>
      <c r="T1288" t="e">
        <f>IF(DEGREES(ACOS(SIN(RADIANS(G1288))*SIN(RADIANS(E1296))+COS(RADIANS(G1288))*COS(RADIANS(E1296))*COS(RADIANS(T1286))))&gt;90,0,$F$4*$F$5/E1295^2*(SIN(RADIANS(G1288))*SIN(RADIANS(E1296))+COS(RADIANS(G1288))*COS(RADIANS(E1296))*COS(RADIANS(T1286))))</f>
        <v>#DIV/0!</v>
      </c>
      <c r="U1288" t="e">
        <f>IF(DEGREES(ACOS(SIN(RADIANS(G1288))*SIN(RADIANS(E1296))+COS(RADIANS(G1288))*COS(RADIANS(E1296))*COS(RADIANS(U1286))))&gt;90,0,$F$4*$F$5/E1295^2*(SIN(RADIANS(G1288))*SIN(RADIANS(E1296))+COS(RADIANS(G1288))*COS(RADIANS(E1296))*COS(RADIANS(U1286))))</f>
        <v>#DIV/0!</v>
      </c>
      <c r="V1288" t="e">
        <f>IF(DEGREES(ACOS(SIN(RADIANS(G1288))*SIN(RADIANS(E1296))+COS(RADIANS(G1288))*COS(RADIANS(E1296))*COS(RADIANS(V1286))))&gt;90,0,$F$4*$F$5/E1295^2*(SIN(RADIANS(G1288))*SIN(RADIANS(E1296))+COS(RADIANS(G1288))*COS(RADIANS(E1296))*COS(RADIANS(V1286))))</f>
        <v>#DIV/0!</v>
      </c>
      <c r="W1288" t="e">
        <f>IF(DEGREES(ACOS(SIN(RADIANS(G1288))*SIN(RADIANS(E1296))+COS(RADIANS(G1288))*COS(RADIANS(E1296))*COS(RADIANS(W1286))))&gt;90,0,$F$4*$F$5/E1295^2*(SIN(RADIANS(G1288))*SIN(RADIANS(E1296))+COS(RADIANS(G1288))*COS(RADIANS(E1296))*COS(RADIANS(W1286))))</f>
        <v>#DIV/0!</v>
      </c>
      <c r="X1288" t="e">
        <f>IF(DEGREES(ACOS(SIN(RADIANS(G1288))*SIN(RADIANS(E1296))+COS(RADIANS(G1288))*COS(RADIANS(E1296))*COS(RADIANS(X1286))))&gt;90,0,$F$4*$F$5/E1295^2*(SIN(RADIANS(G1288))*SIN(RADIANS(E1296))+COS(RADIANS(G1288))*COS(RADIANS(E1296))*COS(RADIANS(X1286))))</f>
        <v>#DIV/0!</v>
      </c>
      <c r="Y1288" t="e">
        <f>IF(DEGREES(ACOS(SIN(RADIANS(G1288))*SIN(RADIANS(E1296))+COS(RADIANS(G1288))*COS(RADIANS(E1296))*COS(RADIANS(Y1286))))&gt;90,0,$F$4*$F$5/E1295^2*(SIN(RADIANS(G1288))*SIN(RADIANS(E1296))+COS(RADIANS(G1288))*COS(RADIANS(E1296))*COS(RADIANS(Y1286))))</f>
        <v>#DIV/0!</v>
      </c>
      <c r="Z1288" t="e">
        <f>IF(DEGREES(ACOS(SIN(RADIANS(G1288))*SIN(RADIANS(E1296))+COS(RADIANS(G1288))*COS(RADIANS(E1296))*COS(RADIANS(Z1286))))&gt;90,0,$F$4*$F$5/E1295^2*(SIN(RADIANS(G1288))*SIN(RADIANS(E1296))+COS(RADIANS(G1288))*COS(RADIANS(E1296))*COS(RADIANS(Z1286))))</f>
        <v>#DIV/0!</v>
      </c>
      <c r="AA1288" t="e">
        <f>IF(DEGREES(ACOS(SIN(RADIANS(G1288))*SIN(RADIANS(E1296))+COS(RADIANS(G1288))*COS(RADIANS(E1296))*COS(RADIANS(AA1286))))&gt;90,0,$F$4*$F$5/E1295^2*(SIN(RADIANS(G1288))*SIN(RADIANS(E1296))+COS(RADIANS(G1288))*COS(RADIANS(E1296))*COS(RADIANS(AA1286))))</f>
        <v>#DIV/0!</v>
      </c>
      <c r="AB1288" t="e">
        <f>IF(DEGREES(ACOS(SIN(RADIANS(G1288))*SIN(RADIANS(E1296))+COS(RADIANS(G1288))*COS(RADIANS(E1296))*COS(RADIANS(AB1286))))&gt;90,0,$F$4*$F$5/E1295^2*(SIN(RADIANS(G1288))*SIN(RADIANS(E1296))+COS(RADIANS(G1288))*COS(RADIANS(E1296))*COS(RADIANS(AB1286))))</f>
        <v>#DIV/0!</v>
      </c>
      <c r="AC1288" t="e">
        <f>IF(DEGREES(ACOS(SIN(RADIANS(G1288))*SIN(RADIANS(E1296))+COS(RADIANS(G1288))*COS(RADIANS(E1296))*COS(RADIANS(AC1286))))&gt;90,0,$F$4*$F$5/E1295^2*(SIN(RADIANS(G1288))*SIN(RADIANS(E1296))+COS(RADIANS(G1288))*COS(RADIANS(E1296))*COS(RADIANS(AC1286))))</f>
        <v>#DIV/0!</v>
      </c>
      <c r="AD1288" t="e">
        <f>IF(DEGREES(ACOS(SIN(RADIANS(G1288))*SIN(RADIANS(E1296))+COS(RADIANS(G1288))*COS(RADIANS(E1296))*COS(RADIANS(AD1286))))&gt;90,0,$F$4*$F$5/E1295^2*(SIN(RADIANS(G1288))*SIN(RADIANS(E1296))+COS(RADIANS(G1288))*COS(RADIANS(E1296))*COS(RADIANS(AD1286))))</f>
        <v>#DIV/0!</v>
      </c>
      <c r="AE1288" t="e">
        <f>IF(DEGREES(ACOS(SIN(RADIANS(G1288))*SIN(RADIANS(E1296))+COS(RADIANS(G1288))*COS(RADIANS(E1296))*COS(RADIANS(AE1286))))&gt;90,0,$F$4*$F$5/E1295^2*(SIN(RADIANS(G1288))*SIN(RADIANS(E1296))+COS(RADIANS(G1288))*COS(RADIANS(E1296))*COS(RADIANS(AE1286))))</f>
        <v>#DIV/0!</v>
      </c>
      <c r="AF1288" t="e">
        <f>IF(DEGREES(ACOS(SIN(RADIANS(G1288))*SIN(RADIANS(E1296))+COS(RADIANS(G1288))*COS(RADIANS(E1296))*COS(RADIANS(AF1286))))&gt;90,0,$F$4*$F$5/E1295^2*(SIN(RADIANS(G1288))*SIN(RADIANS(E1296))+COS(RADIANS(G1288))*COS(RADIANS(E1296))*COS(RADIANS(AF1286))))</f>
        <v>#DIV/0!</v>
      </c>
      <c r="AG1288" t="e">
        <f>IF(DEGREES(ACOS(SIN(RADIANS(G1288))*SIN(RADIANS(E1296))+COS(RADIANS(G1288))*COS(RADIANS(E1296))*COS(RADIANS(AG1286))))&gt;90,0,$F$4*$F$5/E1295^2*(SIN(RADIANS(G1288))*SIN(RADIANS(E1296))+COS(RADIANS(G1288))*COS(RADIANS(E1296))*COS(RADIANS(AG1286))))</f>
        <v>#DIV/0!</v>
      </c>
      <c r="AH1288" t="e">
        <f>IF(DEGREES(ACOS(SIN(RADIANS(G1288))*SIN(RADIANS(E1296))+COS(RADIANS(G1288))*COS(RADIANS(E1296))*COS(RADIANS(AH1286))))&gt;90,0,$F$4*$F$5/E1295^2*(SIN(RADIANS(G1288))*SIN(RADIANS(E1296))+COS(RADIANS(G1288))*COS(RADIANS(E1296))*COS(RADIANS(AH1286))))</f>
        <v>#DIV/0!</v>
      </c>
      <c r="AI1288" t="e">
        <f>IF(DEGREES(ACOS(SIN(RADIANS(G1288))*SIN(RADIANS(E1296))+COS(RADIANS(G1288))*COS(RADIANS(E1296))*COS(RADIANS(AI1286))))&gt;90,0,$F$4*$F$5/E1295^2*(SIN(RADIANS(G1288))*SIN(RADIANS(E1296))+COS(RADIANS(G1288))*COS(RADIANS(E1296))*COS(RADIANS(AI1286))))</f>
        <v>#DIV/0!</v>
      </c>
      <c r="AJ1288" t="e">
        <f>IF(DEGREES(ACOS(SIN(RADIANS(G1288))*SIN(RADIANS(E1296))+COS(RADIANS(G1288))*COS(RADIANS(E1296))*COS(RADIANS(AJ1286))))&gt;90,0,$F$4*$F$5/E1295^2*(SIN(RADIANS(G1288))*SIN(RADIANS(E1296))+COS(RADIANS(G1288))*COS(RADIANS(E1296))*COS(RADIANS(AJ1286))))</f>
        <v>#DIV/0!</v>
      </c>
      <c r="AK1288" t="e">
        <f>IF(DEGREES(ACOS(SIN(RADIANS(G1288))*SIN(RADIANS(E1296))+COS(RADIANS(G1288))*COS(RADIANS(E1296))*COS(RADIANS(AK1286))))&gt;90,0,$F$4*$F$5/E1295^2*(SIN(RADIANS(G1288))*SIN(RADIANS(E1296))+COS(RADIANS(G1288))*COS(RADIANS(E1296))*COS(RADIANS(AK1286))))</f>
        <v>#DIV/0!</v>
      </c>
      <c r="AL1288" t="e">
        <f>IF(DEGREES(ACOS(SIN(RADIANS(G1288))*SIN(RADIANS(E1296))+COS(RADIANS(G1288))*COS(RADIANS(E1296))*COS(RADIANS(AL1286))))&gt;90,0,$F$4*$F$5/E1295^2*(SIN(RADIANS(G1288))*SIN(RADIANS(E1296))+COS(RADIANS(G1288))*COS(RADIANS(E1296))*COS(RADIANS(AL1286))))</f>
        <v>#DIV/0!</v>
      </c>
      <c r="AM1288" t="e">
        <f>IF(DEGREES(ACOS(SIN(RADIANS(G1288))*SIN(RADIANS(E1296))+COS(RADIANS(G1288))*COS(RADIANS(E1296))*COS(RADIANS(AM1286))))&gt;90,0,$F$4*$F$5/E1295^2*(SIN(RADIANS(G1288))*SIN(RADIANS(E1296))+COS(RADIANS(G1288))*COS(RADIANS(E1296))*COS(RADIANS(AM1286))))</f>
        <v>#DIV/0!</v>
      </c>
      <c r="AN1288" t="e">
        <f>IF(DEGREES(ACOS(SIN(RADIANS(G1288))*SIN(RADIANS(E1296))+COS(RADIANS(G1288))*COS(RADIANS(E1296))*COS(RADIANS(AN1286))))&gt;90,0,$F$4*$F$5/E1295^2*(SIN(RADIANS(G1288))*SIN(RADIANS(E1296))+COS(RADIANS(G1288))*COS(RADIANS(E1296))*COS(RADIANS(AN1286))))</f>
        <v>#DIV/0!</v>
      </c>
      <c r="AO1288" t="e">
        <f>IF(DEGREES(ACOS(SIN(RADIANS(G1288))*SIN(RADIANS(E1296))+COS(RADIANS(G1288))*COS(RADIANS(E1296))*COS(RADIANS(AO1286))))&gt;90,0,$F$4*$F$5/E1295^2*(SIN(RADIANS(G1288))*SIN(RADIANS(E1296))+COS(RADIANS(G1288))*COS(RADIANS(E1296))*COS(RADIANS(AO1286))))</f>
        <v>#DIV/0!</v>
      </c>
      <c r="AP1288" t="e">
        <f>IF(DEGREES(ACOS(SIN(RADIANS(G1288))*SIN(RADIANS(E1296))+COS(RADIANS(G1288))*COS(RADIANS(E1296))*COS(RADIANS(AP1286))))&gt;90,0,$F$4*$F$5/E1295^2*(SIN(RADIANS(G1288))*SIN(RADIANS(E1296))+COS(RADIANS(G1288))*COS(RADIANS(E1296))*COS(RADIANS(AP1286))))</f>
        <v>#DIV/0!</v>
      </c>
      <c r="AQ1288" t="e">
        <f>IF(DEGREES(ACOS(SIN(RADIANS(G1288))*SIN(RADIANS(E1296))+COS(RADIANS(G1288))*COS(RADIANS(E1296))*COS(RADIANS(AQ1286))))&gt;90,0,$F$4*$F$5/E1295^2*(SIN(RADIANS(G1288))*SIN(RADIANS(E1296))+COS(RADIANS(G1288))*COS(RADIANS(E1296))*COS(RADIANS(AQ1286))))</f>
        <v>#DIV/0!</v>
      </c>
      <c r="AR1288" t="e">
        <f>IF(DEGREES(ACOS(SIN(RADIANS(G1288))*SIN(RADIANS(E1296))+COS(RADIANS(G1288))*COS(RADIANS(E1296))*COS(RADIANS(AR1286))))&gt;90,0,$F$4*$F$5/E1295^2*(SIN(RADIANS(G1288))*SIN(RADIANS(E1296))+COS(RADIANS(G1288))*COS(RADIANS(E1296))*COS(RADIANS(AR1286))))</f>
        <v>#DIV/0!</v>
      </c>
    </row>
    <row r="1289" spans="2:44" x14ac:dyDescent="0.5">
      <c r="B1289" t="s">
        <v>726</v>
      </c>
      <c r="E1289" cm="1">
        <f t="array" ref="E1289">INDEX($D$1751:$AM$1751,0,MATCH(E1288-IF(E1288&lt;360,0,360),$D$1700:$AM$1700,0))+IF(E1288&gt;350,360,0)</f>
        <v>540</v>
      </c>
      <c r="G1289">
        <v>80</v>
      </c>
      <c r="I1289">
        <f>IF(DEGREES(ACOS(SIN(RADIANS(G1289))*SIN(RADIANS(E1296))+COS(RADIANS(G1289))*COS(RADIANS(E1296))*COS(RADIANS(I1286))))&gt;90,0,$F$4*$F$5/E1295^2*(SIN(RADIANS(G1289))*SIN(RADIANS(E1296))+COS(RADIANS(G1289))*COS(RADIANS(E1296))*COS(RADIANS(I1286))))</f>
        <v>0</v>
      </c>
      <c r="J1289">
        <f>IF(DEGREES(ACOS(SIN(RADIANS(G1289))*SIN(RADIANS(E1296))+COS(RADIANS(G1289))*COS(RADIANS(E1296))*COS(RADIANS(J1286))))&gt;90,0,$F$4*$F$5/E1295^2*(SIN(RADIANS(G1289))*SIN(RADIANS(E1296))+COS(RADIANS(G1289))*COS(RADIANS(E1296))*COS(RADIANS(J1286))))</f>
        <v>0</v>
      </c>
      <c r="K1289">
        <f>IF(DEGREES(ACOS(SIN(RADIANS(G1289))*SIN(RADIANS(E1296))+COS(RADIANS(G1289))*COS(RADIANS(E1296))*COS(RADIANS(K1286))))&gt;90,0,$F$4*$F$5/E1295^2*(SIN(RADIANS(G1289))*SIN(RADIANS(E1296))+COS(RADIANS(G1289))*COS(RADIANS(E1296))*COS(RADIANS(K1286))))</f>
        <v>0</v>
      </c>
      <c r="L1289">
        <f>IF(DEGREES(ACOS(SIN(RADIANS(G1289))*SIN(RADIANS(E1296))+COS(RADIANS(G1289))*COS(RADIANS(E1296))*COS(RADIANS(L1286))))&gt;90,0,$F$4*$F$5/E1295^2*(SIN(RADIANS(G1289))*SIN(RADIANS(E1296))+COS(RADIANS(G1289))*COS(RADIANS(E1296))*COS(RADIANS(L1286))))</f>
        <v>0</v>
      </c>
      <c r="M1289">
        <f>IF(DEGREES(ACOS(SIN(RADIANS(G1289))*SIN(RADIANS(E1296))+COS(RADIANS(G1289))*COS(RADIANS(E1296))*COS(RADIANS(M1286))))&gt;90,0,$F$4*$F$5/E1295^2*(SIN(RADIANS(G1289))*SIN(RADIANS(E1296))+COS(RADIANS(G1289))*COS(RADIANS(E1296))*COS(RADIANS(M1286))))</f>
        <v>0</v>
      </c>
      <c r="N1289">
        <f>IF(DEGREES(ACOS(SIN(RADIANS(G1289))*SIN(RADIANS(E1296))+COS(RADIANS(G1289))*COS(RADIANS(E1296))*COS(RADIANS(N1286))))&gt;90,0,$F$4*$F$5/E1295^2*(SIN(RADIANS(G1289))*SIN(RADIANS(E1296))+COS(RADIANS(G1289))*COS(RADIANS(E1296))*COS(RADIANS(N1286))))</f>
        <v>0</v>
      </c>
      <c r="O1289">
        <f>IF(DEGREES(ACOS(SIN(RADIANS(G1289))*SIN(RADIANS(E1296))+COS(RADIANS(G1289))*COS(RADIANS(E1296))*COS(RADIANS(O1286))))&gt;90,0,$F$4*$F$5/E1295^2*(SIN(RADIANS(G1289))*SIN(RADIANS(E1296))+COS(RADIANS(G1289))*COS(RADIANS(E1296))*COS(RADIANS(O1286))))</f>
        <v>0</v>
      </c>
      <c r="P1289">
        <f>IF(DEGREES(ACOS(SIN(RADIANS(G1289))*SIN(RADIANS(E1296))+COS(RADIANS(G1289))*COS(RADIANS(E1296))*COS(RADIANS(P1286))))&gt;90,0,$F$4*$F$5/E1295^2*(SIN(RADIANS(G1289))*SIN(RADIANS(E1296))+COS(RADIANS(G1289))*COS(RADIANS(E1296))*COS(RADIANS(P1286))))</f>
        <v>0</v>
      </c>
      <c r="Q1289">
        <f>IF(DEGREES(ACOS(SIN(RADIANS(G1289))*SIN(RADIANS(E1296))+COS(RADIANS(G1289))*COS(RADIANS(E1296))*COS(RADIANS(Q1286))))&gt;90,0,$F$4*$F$5/E1295^2*(SIN(RADIANS(G1289))*SIN(RADIANS(E1296))+COS(RADIANS(G1289))*COS(RADIANS(E1296))*COS(RADIANS(Q1286))))</f>
        <v>0</v>
      </c>
      <c r="R1289" t="e">
        <f>IF(DEGREES(ACOS(SIN(RADIANS(G1289))*SIN(RADIANS(E1296))+COS(RADIANS(G1289))*COS(RADIANS(E1296))*COS(RADIANS(R1286))))&gt;90,0,$F$4*$F$5/E1295^2*(SIN(RADIANS(G1289))*SIN(RADIANS(E1296))+COS(RADIANS(G1289))*COS(RADIANS(E1296))*COS(RADIANS(R1286))))</f>
        <v>#DIV/0!</v>
      </c>
      <c r="S1289" t="e">
        <f>IF(DEGREES(ACOS(SIN(RADIANS(G1289))*SIN(RADIANS(E1296))+COS(RADIANS(G1289))*COS(RADIANS(E1296))*COS(RADIANS(S1286))))&gt;90,0,$F$4*$F$5/E1295^2*(SIN(RADIANS(G1289))*SIN(RADIANS(E1296))+COS(RADIANS(G1289))*COS(RADIANS(E1296))*COS(RADIANS(S1286))))</f>
        <v>#DIV/0!</v>
      </c>
      <c r="T1289" t="e">
        <f>IF(DEGREES(ACOS(SIN(RADIANS(G1289))*SIN(RADIANS(E1296))+COS(RADIANS(G1289))*COS(RADIANS(E1296))*COS(RADIANS(T1286))))&gt;90,0,$F$4*$F$5/E1295^2*(SIN(RADIANS(G1289))*SIN(RADIANS(E1296))+COS(RADIANS(G1289))*COS(RADIANS(E1296))*COS(RADIANS(T1286))))</f>
        <v>#DIV/0!</v>
      </c>
      <c r="U1289" t="e">
        <f>IF(DEGREES(ACOS(SIN(RADIANS(G1289))*SIN(RADIANS(E1296))+COS(RADIANS(G1289))*COS(RADIANS(E1296))*COS(RADIANS(U1286))))&gt;90,0,$F$4*$F$5/E1295^2*(SIN(RADIANS(G1289))*SIN(RADIANS(E1296))+COS(RADIANS(G1289))*COS(RADIANS(E1296))*COS(RADIANS(U1286))))</f>
        <v>#DIV/0!</v>
      </c>
      <c r="V1289" t="e">
        <f>IF(DEGREES(ACOS(SIN(RADIANS(G1289))*SIN(RADIANS(E1296))+COS(RADIANS(G1289))*COS(RADIANS(E1296))*COS(RADIANS(V1286))))&gt;90,0,$F$4*$F$5/E1295^2*(SIN(RADIANS(G1289))*SIN(RADIANS(E1296))+COS(RADIANS(G1289))*COS(RADIANS(E1296))*COS(RADIANS(V1286))))</f>
        <v>#DIV/0!</v>
      </c>
      <c r="W1289" t="e">
        <f>IF(DEGREES(ACOS(SIN(RADIANS(G1289))*SIN(RADIANS(E1296))+COS(RADIANS(G1289))*COS(RADIANS(E1296))*COS(RADIANS(W1286))))&gt;90,0,$F$4*$F$5/E1295^2*(SIN(RADIANS(G1289))*SIN(RADIANS(E1296))+COS(RADIANS(G1289))*COS(RADIANS(E1296))*COS(RADIANS(W1286))))</f>
        <v>#DIV/0!</v>
      </c>
      <c r="X1289" t="e">
        <f>IF(DEGREES(ACOS(SIN(RADIANS(G1289))*SIN(RADIANS(E1296))+COS(RADIANS(G1289))*COS(RADIANS(E1296))*COS(RADIANS(X1286))))&gt;90,0,$F$4*$F$5/E1295^2*(SIN(RADIANS(G1289))*SIN(RADIANS(E1296))+COS(RADIANS(G1289))*COS(RADIANS(E1296))*COS(RADIANS(X1286))))</f>
        <v>#DIV/0!</v>
      </c>
      <c r="Y1289" t="e">
        <f>IF(DEGREES(ACOS(SIN(RADIANS(G1289))*SIN(RADIANS(E1296))+COS(RADIANS(G1289))*COS(RADIANS(E1296))*COS(RADIANS(Y1286))))&gt;90,0,$F$4*$F$5/E1295^2*(SIN(RADIANS(G1289))*SIN(RADIANS(E1296))+COS(RADIANS(G1289))*COS(RADIANS(E1296))*COS(RADIANS(Y1286))))</f>
        <v>#DIV/0!</v>
      </c>
      <c r="Z1289" t="e">
        <f>IF(DEGREES(ACOS(SIN(RADIANS(G1289))*SIN(RADIANS(E1296))+COS(RADIANS(G1289))*COS(RADIANS(E1296))*COS(RADIANS(Z1286))))&gt;90,0,$F$4*$F$5/E1295^2*(SIN(RADIANS(G1289))*SIN(RADIANS(E1296))+COS(RADIANS(G1289))*COS(RADIANS(E1296))*COS(RADIANS(Z1286))))</f>
        <v>#DIV/0!</v>
      </c>
      <c r="AA1289" t="e">
        <f>IF(DEGREES(ACOS(SIN(RADIANS(G1289))*SIN(RADIANS(E1296))+COS(RADIANS(G1289))*COS(RADIANS(E1296))*COS(RADIANS(AA1286))))&gt;90,0,$F$4*$F$5/E1295^2*(SIN(RADIANS(G1289))*SIN(RADIANS(E1296))+COS(RADIANS(G1289))*COS(RADIANS(E1296))*COS(RADIANS(AA1286))))</f>
        <v>#DIV/0!</v>
      </c>
      <c r="AB1289" t="e">
        <f>IF(DEGREES(ACOS(SIN(RADIANS(G1289))*SIN(RADIANS(E1296))+COS(RADIANS(G1289))*COS(RADIANS(E1296))*COS(RADIANS(AB1286))))&gt;90,0,$F$4*$F$5/E1295^2*(SIN(RADIANS(G1289))*SIN(RADIANS(E1296))+COS(RADIANS(G1289))*COS(RADIANS(E1296))*COS(RADIANS(AB1286))))</f>
        <v>#DIV/0!</v>
      </c>
      <c r="AC1289" t="e">
        <f>IF(DEGREES(ACOS(SIN(RADIANS(G1289))*SIN(RADIANS(E1296))+COS(RADIANS(G1289))*COS(RADIANS(E1296))*COS(RADIANS(AC1286))))&gt;90,0,$F$4*$F$5/E1295^2*(SIN(RADIANS(G1289))*SIN(RADIANS(E1296))+COS(RADIANS(G1289))*COS(RADIANS(E1296))*COS(RADIANS(AC1286))))</f>
        <v>#DIV/0!</v>
      </c>
      <c r="AD1289" t="e">
        <f>IF(DEGREES(ACOS(SIN(RADIANS(G1289))*SIN(RADIANS(E1296))+COS(RADIANS(G1289))*COS(RADIANS(E1296))*COS(RADIANS(AD1286))))&gt;90,0,$F$4*$F$5/E1295^2*(SIN(RADIANS(G1289))*SIN(RADIANS(E1296))+COS(RADIANS(G1289))*COS(RADIANS(E1296))*COS(RADIANS(AD1286))))</f>
        <v>#DIV/0!</v>
      </c>
      <c r="AE1289" t="e">
        <f>IF(DEGREES(ACOS(SIN(RADIANS(G1289))*SIN(RADIANS(E1296))+COS(RADIANS(G1289))*COS(RADIANS(E1296))*COS(RADIANS(AE1286))))&gt;90,0,$F$4*$F$5/E1295^2*(SIN(RADIANS(G1289))*SIN(RADIANS(E1296))+COS(RADIANS(G1289))*COS(RADIANS(E1296))*COS(RADIANS(AE1286))))</f>
        <v>#DIV/0!</v>
      </c>
      <c r="AF1289" t="e">
        <f>IF(DEGREES(ACOS(SIN(RADIANS(G1289))*SIN(RADIANS(E1296))+COS(RADIANS(G1289))*COS(RADIANS(E1296))*COS(RADIANS(AF1286))))&gt;90,0,$F$4*$F$5/E1295^2*(SIN(RADIANS(G1289))*SIN(RADIANS(E1296))+COS(RADIANS(G1289))*COS(RADIANS(E1296))*COS(RADIANS(AF1286))))</f>
        <v>#DIV/0!</v>
      </c>
      <c r="AG1289" t="e">
        <f>IF(DEGREES(ACOS(SIN(RADIANS(G1289))*SIN(RADIANS(E1296))+COS(RADIANS(G1289))*COS(RADIANS(E1296))*COS(RADIANS(AG1286))))&gt;90,0,$F$4*$F$5/E1295^2*(SIN(RADIANS(G1289))*SIN(RADIANS(E1296))+COS(RADIANS(G1289))*COS(RADIANS(E1296))*COS(RADIANS(AG1286))))</f>
        <v>#DIV/0!</v>
      </c>
      <c r="AH1289" t="e">
        <f>IF(DEGREES(ACOS(SIN(RADIANS(G1289))*SIN(RADIANS(E1296))+COS(RADIANS(G1289))*COS(RADIANS(E1296))*COS(RADIANS(AH1286))))&gt;90,0,$F$4*$F$5/E1295^2*(SIN(RADIANS(G1289))*SIN(RADIANS(E1296))+COS(RADIANS(G1289))*COS(RADIANS(E1296))*COS(RADIANS(AH1286))))</f>
        <v>#DIV/0!</v>
      </c>
      <c r="AI1289" t="e">
        <f>IF(DEGREES(ACOS(SIN(RADIANS(G1289))*SIN(RADIANS(E1296))+COS(RADIANS(G1289))*COS(RADIANS(E1296))*COS(RADIANS(AI1286))))&gt;90,0,$F$4*$F$5/E1295^2*(SIN(RADIANS(G1289))*SIN(RADIANS(E1296))+COS(RADIANS(G1289))*COS(RADIANS(E1296))*COS(RADIANS(AI1286))))</f>
        <v>#DIV/0!</v>
      </c>
      <c r="AJ1289" t="e">
        <f>IF(DEGREES(ACOS(SIN(RADIANS(G1289))*SIN(RADIANS(E1296))+COS(RADIANS(G1289))*COS(RADIANS(E1296))*COS(RADIANS(AJ1286))))&gt;90,0,$F$4*$F$5/E1295^2*(SIN(RADIANS(G1289))*SIN(RADIANS(E1296))+COS(RADIANS(G1289))*COS(RADIANS(E1296))*COS(RADIANS(AJ1286))))</f>
        <v>#DIV/0!</v>
      </c>
      <c r="AK1289">
        <f>IF(DEGREES(ACOS(SIN(RADIANS(G1289))*SIN(RADIANS(E1296))+COS(RADIANS(G1289))*COS(RADIANS(E1296))*COS(RADIANS(AK1286))))&gt;90,0,$F$4*$F$5/E1295^2*(SIN(RADIANS(G1289))*SIN(RADIANS(E1296))+COS(RADIANS(G1289))*COS(RADIANS(E1296))*COS(RADIANS(AK1286))))</f>
        <v>0</v>
      </c>
      <c r="AL1289">
        <f>IF(DEGREES(ACOS(SIN(RADIANS(G1289))*SIN(RADIANS(E1296))+COS(RADIANS(G1289))*COS(RADIANS(E1296))*COS(RADIANS(AL1286))))&gt;90,0,$F$4*$F$5/E1295^2*(SIN(RADIANS(G1289))*SIN(RADIANS(E1296))+COS(RADIANS(G1289))*COS(RADIANS(E1296))*COS(RADIANS(AL1286))))</f>
        <v>0</v>
      </c>
      <c r="AM1289">
        <f>IF(DEGREES(ACOS(SIN(RADIANS(G1289))*SIN(RADIANS(E1296))+COS(RADIANS(G1289))*COS(RADIANS(E1296))*COS(RADIANS(AM1286))))&gt;90,0,$F$4*$F$5/E1295^2*(SIN(RADIANS(G1289))*SIN(RADIANS(E1296))+COS(RADIANS(G1289))*COS(RADIANS(E1296))*COS(RADIANS(AM1286))))</f>
        <v>0</v>
      </c>
      <c r="AN1289">
        <f>IF(DEGREES(ACOS(SIN(RADIANS(G1289))*SIN(RADIANS(E1296))+COS(RADIANS(G1289))*COS(RADIANS(E1296))*COS(RADIANS(AN1286))))&gt;90,0,$F$4*$F$5/E1295^2*(SIN(RADIANS(G1289))*SIN(RADIANS(E1296))+COS(RADIANS(G1289))*COS(RADIANS(E1296))*COS(RADIANS(AN1286))))</f>
        <v>0</v>
      </c>
      <c r="AO1289">
        <f>IF(DEGREES(ACOS(SIN(RADIANS(G1289))*SIN(RADIANS(E1296))+COS(RADIANS(G1289))*COS(RADIANS(E1296))*COS(RADIANS(AO1286))))&gt;90,0,$F$4*$F$5/E1295^2*(SIN(RADIANS(G1289))*SIN(RADIANS(E1296))+COS(RADIANS(G1289))*COS(RADIANS(E1296))*COS(RADIANS(AO1286))))</f>
        <v>0</v>
      </c>
      <c r="AP1289">
        <f>IF(DEGREES(ACOS(SIN(RADIANS(G1289))*SIN(RADIANS(E1296))+COS(RADIANS(G1289))*COS(RADIANS(E1296))*COS(RADIANS(AP1286))))&gt;90,0,$F$4*$F$5/E1295^2*(SIN(RADIANS(G1289))*SIN(RADIANS(E1296))+COS(RADIANS(G1289))*COS(RADIANS(E1296))*COS(RADIANS(AP1286))))</f>
        <v>0</v>
      </c>
      <c r="AQ1289">
        <f>IF(DEGREES(ACOS(SIN(RADIANS(G1289))*SIN(RADIANS(E1296))+COS(RADIANS(G1289))*COS(RADIANS(E1296))*COS(RADIANS(AQ1286))))&gt;90,0,$F$4*$F$5/E1295^2*(SIN(RADIANS(G1289))*SIN(RADIANS(E1296))+COS(RADIANS(G1289))*COS(RADIANS(E1296))*COS(RADIANS(AQ1286))))</f>
        <v>0</v>
      </c>
      <c r="AR1289">
        <f>IF(DEGREES(ACOS(SIN(RADIANS(G1289))*SIN(RADIANS(E1296))+COS(RADIANS(G1289))*COS(RADIANS(E1296))*COS(RADIANS(AR1286))))&gt;90,0,$F$4*$F$5/E1295^2*(SIN(RADIANS(G1289))*SIN(RADIANS(E1296))+COS(RADIANS(G1289))*COS(RADIANS(E1296))*COS(RADIANS(AR1286))))</f>
        <v>0</v>
      </c>
    </row>
    <row r="1290" spans="2:44" x14ac:dyDescent="0.5">
      <c r="B1290" s="40" t="s">
        <v>781</v>
      </c>
      <c r="E1290">
        <f>IF(E1289-$F$13&lt;0,E1289-$F$13+360,IF(E1289-$F$13&gt;360,E1289-$F$13-360,E1289-$F$13))</f>
        <v>270</v>
      </c>
      <c r="G1290">
        <v>70</v>
      </c>
      <c r="I1290">
        <f>IF(DEGREES(ACOS(SIN(RADIANS(G1290))*SIN(RADIANS(E1296))+COS(RADIANS(G1290))*COS(RADIANS(E1296))*COS(RADIANS(I1286))))&gt;90,0,$F$4*$F$5/E1295^2*(SIN(RADIANS(G1290))*SIN(RADIANS(E1296))+COS(RADIANS(G1290))*COS(RADIANS(E1296))*COS(RADIANS(I1286))))</f>
        <v>0</v>
      </c>
      <c r="J1290">
        <f>IF(DEGREES(ACOS(SIN(RADIANS(G1290))*SIN(RADIANS(E1296))+COS(RADIANS(G1290))*COS(RADIANS(E1296))*COS(RADIANS(J1286))))&gt;90,0,$F$4*$F$5/E1295^2*(SIN(RADIANS(G1290))*SIN(RADIANS(E1296))+COS(RADIANS(G1290))*COS(RADIANS(E1296))*COS(RADIANS(J1286))))</f>
        <v>0</v>
      </c>
      <c r="K1290">
        <f>IF(DEGREES(ACOS(SIN(RADIANS(G1290))*SIN(RADIANS(E1296))+COS(RADIANS(G1290))*COS(RADIANS(E1296))*COS(RADIANS(K1286))))&gt;90,0,$F$4*$F$5/E1295^2*(SIN(RADIANS(G1290))*SIN(RADIANS(E1296))+COS(RADIANS(G1290))*COS(RADIANS(E1296))*COS(RADIANS(K1286))))</f>
        <v>0</v>
      </c>
      <c r="L1290">
        <f>IF(DEGREES(ACOS(SIN(RADIANS(G1290))*SIN(RADIANS(E1296))+COS(RADIANS(G1290))*COS(RADIANS(E1296))*COS(RADIANS(L1286))))&gt;90,0,$F$4*$F$5/E1295^2*(SIN(RADIANS(G1290))*SIN(RADIANS(E1296))+COS(RADIANS(G1290))*COS(RADIANS(E1296))*COS(RADIANS(L1286))))</f>
        <v>0</v>
      </c>
      <c r="M1290">
        <f>IF(DEGREES(ACOS(SIN(RADIANS(G1290))*SIN(RADIANS(E1296))+COS(RADIANS(G1290))*COS(RADIANS(E1296))*COS(RADIANS(M1286))))&gt;90,0,$F$4*$F$5/E1295^2*(SIN(RADIANS(G1290))*SIN(RADIANS(E1296))+COS(RADIANS(G1290))*COS(RADIANS(E1296))*COS(RADIANS(M1286))))</f>
        <v>0</v>
      </c>
      <c r="N1290">
        <f>IF(DEGREES(ACOS(SIN(RADIANS(G1290))*SIN(RADIANS(E1296))+COS(RADIANS(G1290))*COS(RADIANS(E1296))*COS(RADIANS(N1286))))&gt;90,0,$F$4*$F$5/E1295^2*(SIN(RADIANS(G1290))*SIN(RADIANS(E1296))+COS(RADIANS(G1290))*COS(RADIANS(E1296))*COS(RADIANS(N1286))))</f>
        <v>0</v>
      </c>
      <c r="O1290">
        <f>IF(DEGREES(ACOS(SIN(RADIANS(G1290))*SIN(RADIANS(E1296))+COS(RADIANS(G1290))*COS(RADIANS(E1296))*COS(RADIANS(O1286))))&gt;90,0,$F$4*$F$5/E1295^2*(SIN(RADIANS(G1290))*SIN(RADIANS(E1296))+COS(RADIANS(G1290))*COS(RADIANS(E1296))*COS(RADIANS(O1286))))</f>
        <v>0</v>
      </c>
      <c r="P1290">
        <f>IF(DEGREES(ACOS(SIN(RADIANS(G1290))*SIN(RADIANS(E1296))+COS(RADIANS(G1290))*COS(RADIANS(E1296))*COS(RADIANS(P1286))))&gt;90,0,$F$4*$F$5/E1295^2*(SIN(RADIANS(G1290))*SIN(RADIANS(E1296))+COS(RADIANS(G1290))*COS(RADIANS(E1296))*COS(RADIANS(P1286))))</f>
        <v>0</v>
      </c>
      <c r="Q1290">
        <f>IF(DEGREES(ACOS(SIN(RADIANS(G1290))*SIN(RADIANS(E1296))+COS(RADIANS(G1290))*COS(RADIANS(E1296))*COS(RADIANS(Q1286))))&gt;90,0,$F$4*$F$5/E1295^2*(SIN(RADIANS(G1290))*SIN(RADIANS(E1296))+COS(RADIANS(G1290))*COS(RADIANS(E1296))*COS(RADIANS(Q1286))))</f>
        <v>0</v>
      </c>
      <c r="R1290" t="e">
        <f>IF(DEGREES(ACOS(SIN(RADIANS(G1290))*SIN(RADIANS(E1296))+COS(RADIANS(G1290))*COS(RADIANS(E1296))*COS(RADIANS(R1286))))&gt;90,0,$F$4*$F$5/E1295^2*(SIN(RADIANS(G1290))*SIN(RADIANS(E1296))+COS(RADIANS(G1290))*COS(RADIANS(E1296))*COS(RADIANS(R1286))))</f>
        <v>#DIV/0!</v>
      </c>
      <c r="S1290" t="e">
        <f>IF(DEGREES(ACOS(SIN(RADIANS(G1290))*SIN(RADIANS(E1296))+COS(RADIANS(G1290))*COS(RADIANS(E1296))*COS(RADIANS(S1286))))&gt;90,0,$F$4*$F$5/E1295^2*(SIN(RADIANS(G1290))*SIN(RADIANS(E1296))+COS(RADIANS(G1290))*COS(RADIANS(E1296))*COS(RADIANS(S1286))))</f>
        <v>#DIV/0!</v>
      </c>
      <c r="T1290" t="e">
        <f>IF(DEGREES(ACOS(SIN(RADIANS(G1290))*SIN(RADIANS(E1296))+COS(RADIANS(G1290))*COS(RADIANS(E1296))*COS(RADIANS(T1286))))&gt;90,0,$F$4*$F$5/E1295^2*(SIN(RADIANS(G1290))*SIN(RADIANS(E1296))+COS(RADIANS(G1290))*COS(RADIANS(E1296))*COS(RADIANS(T1286))))</f>
        <v>#DIV/0!</v>
      </c>
      <c r="U1290" t="e">
        <f>IF(DEGREES(ACOS(SIN(RADIANS(G1290))*SIN(RADIANS(E1296))+COS(RADIANS(G1290))*COS(RADIANS(E1296))*COS(RADIANS(U1286))))&gt;90,0,$F$4*$F$5/E1295^2*(SIN(RADIANS(G1290))*SIN(RADIANS(E1296))+COS(RADIANS(G1290))*COS(RADIANS(E1296))*COS(RADIANS(U1286))))</f>
        <v>#DIV/0!</v>
      </c>
      <c r="V1290" t="e">
        <f>IF(DEGREES(ACOS(SIN(RADIANS(G1290))*SIN(RADIANS(E1296))+COS(RADIANS(G1290))*COS(RADIANS(E1296))*COS(RADIANS(V1286))))&gt;90,0,$F$4*$F$5/E1295^2*(SIN(RADIANS(G1290))*SIN(RADIANS(E1296))+COS(RADIANS(G1290))*COS(RADIANS(E1296))*COS(RADIANS(V1286))))</f>
        <v>#DIV/0!</v>
      </c>
      <c r="W1290" t="e">
        <f>IF(DEGREES(ACOS(SIN(RADIANS(G1290))*SIN(RADIANS(E1296))+COS(RADIANS(G1290))*COS(RADIANS(E1296))*COS(RADIANS(W1286))))&gt;90,0,$F$4*$F$5/E1295^2*(SIN(RADIANS(G1290))*SIN(RADIANS(E1296))+COS(RADIANS(G1290))*COS(RADIANS(E1296))*COS(RADIANS(W1286))))</f>
        <v>#DIV/0!</v>
      </c>
      <c r="X1290" t="e">
        <f>IF(DEGREES(ACOS(SIN(RADIANS(G1290))*SIN(RADIANS(E1296))+COS(RADIANS(G1290))*COS(RADIANS(E1296))*COS(RADIANS(X1286))))&gt;90,0,$F$4*$F$5/E1295^2*(SIN(RADIANS(G1290))*SIN(RADIANS(E1296))+COS(RADIANS(G1290))*COS(RADIANS(E1296))*COS(RADIANS(X1286))))</f>
        <v>#DIV/0!</v>
      </c>
      <c r="Y1290" t="e">
        <f>IF(DEGREES(ACOS(SIN(RADIANS(G1290))*SIN(RADIANS(E1296))+COS(RADIANS(G1290))*COS(RADIANS(E1296))*COS(RADIANS(Y1286))))&gt;90,0,$F$4*$F$5/E1295^2*(SIN(RADIANS(G1290))*SIN(RADIANS(E1296))+COS(RADIANS(G1290))*COS(RADIANS(E1296))*COS(RADIANS(Y1286))))</f>
        <v>#DIV/0!</v>
      </c>
      <c r="Z1290" t="e">
        <f>IF(DEGREES(ACOS(SIN(RADIANS(G1290))*SIN(RADIANS(E1296))+COS(RADIANS(G1290))*COS(RADIANS(E1296))*COS(RADIANS(Z1286))))&gt;90,0,$F$4*$F$5/E1295^2*(SIN(RADIANS(G1290))*SIN(RADIANS(E1296))+COS(RADIANS(G1290))*COS(RADIANS(E1296))*COS(RADIANS(Z1286))))</f>
        <v>#DIV/0!</v>
      </c>
      <c r="AA1290" t="e">
        <f>IF(DEGREES(ACOS(SIN(RADIANS(G1290))*SIN(RADIANS(E1296))+COS(RADIANS(G1290))*COS(RADIANS(E1296))*COS(RADIANS(AA1286))))&gt;90,0,$F$4*$F$5/E1295^2*(SIN(RADIANS(G1290))*SIN(RADIANS(E1296))+COS(RADIANS(G1290))*COS(RADIANS(E1296))*COS(RADIANS(AA1286))))</f>
        <v>#DIV/0!</v>
      </c>
      <c r="AB1290" t="e">
        <f>IF(DEGREES(ACOS(SIN(RADIANS(G1290))*SIN(RADIANS(E1296))+COS(RADIANS(G1290))*COS(RADIANS(E1296))*COS(RADIANS(AB1286))))&gt;90,0,$F$4*$F$5/E1295^2*(SIN(RADIANS(G1290))*SIN(RADIANS(E1296))+COS(RADIANS(G1290))*COS(RADIANS(E1296))*COS(RADIANS(AB1286))))</f>
        <v>#DIV/0!</v>
      </c>
      <c r="AC1290" t="e">
        <f>IF(DEGREES(ACOS(SIN(RADIANS(G1290))*SIN(RADIANS(E1296))+COS(RADIANS(G1290))*COS(RADIANS(E1296))*COS(RADIANS(AC1286))))&gt;90,0,$F$4*$F$5/E1295^2*(SIN(RADIANS(G1290))*SIN(RADIANS(E1296))+COS(RADIANS(G1290))*COS(RADIANS(E1296))*COS(RADIANS(AC1286))))</f>
        <v>#DIV/0!</v>
      </c>
      <c r="AD1290" t="e">
        <f>IF(DEGREES(ACOS(SIN(RADIANS(G1290))*SIN(RADIANS(E1296))+COS(RADIANS(G1290))*COS(RADIANS(E1296))*COS(RADIANS(AD1286))))&gt;90,0,$F$4*$F$5/E1295^2*(SIN(RADIANS(G1290))*SIN(RADIANS(E1296))+COS(RADIANS(G1290))*COS(RADIANS(E1296))*COS(RADIANS(AD1286))))</f>
        <v>#DIV/0!</v>
      </c>
      <c r="AE1290" t="e">
        <f>IF(DEGREES(ACOS(SIN(RADIANS(G1290))*SIN(RADIANS(E1296))+COS(RADIANS(G1290))*COS(RADIANS(E1296))*COS(RADIANS(AE1286))))&gt;90,0,$F$4*$F$5/E1295^2*(SIN(RADIANS(G1290))*SIN(RADIANS(E1296))+COS(RADIANS(G1290))*COS(RADIANS(E1296))*COS(RADIANS(AE1286))))</f>
        <v>#DIV/0!</v>
      </c>
      <c r="AF1290" t="e">
        <f>IF(DEGREES(ACOS(SIN(RADIANS(G1290))*SIN(RADIANS(E1296))+COS(RADIANS(G1290))*COS(RADIANS(E1296))*COS(RADIANS(AF1286))))&gt;90,0,$F$4*$F$5/E1295^2*(SIN(RADIANS(G1290))*SIN(RADIANS(E1296))+COS(RADIANS(G1290))*COS(RADIANS(E1296))*COS(RADIANS(AF1286))))</f>
        <v>#DIV/0!</v>
      </c>
      <c r="AG1290" t="e">
        <f>IF(DEGREES(ACOS(SIN(RADIANS(G1290))*SIN(RADIANS(E1296))+COS(RADIANS(G1290))*COS(RADIANS(E1296))*COS(RADIANS(AG1286))))&gt;90,0,$F$4*$F$5/E1295^2*(SIN(RADIANS(G1290))*SIN(RADIANS(E1296))+COS(RADIANS(G1290))*COS(RADIANS(E1296))*COS(RADIANS(AG1286))))</f>
        <v>#DIV/0!</v>
      </c>
      <c r="AH1290" t="e">
        <f>IF(DEGREES(ACOS(SIN(RADIANS(G1290))*SIN(RADIANS(E1296))+COS(RADIANS(G1290))*COS(RADIANS(E1296))*COS(RADIANS(AH1286))))&gt;90,0,$F$4*$F$5/E1295^2*(SIN(RADIANS(G1290))*SIN(RADIANS(E1296))+COS(RADIANS(G1290))*COS(RADIANS(E1296))*COS(RADIANS(AH1286))))</f>
        <v>#DIV/0!</v>
      </c>
      <c r="AI1290" t="e">
        <f>IF(DEGREES(ACOS(SIN(RADIANS(G1290))*SIN(RADIANS(E1296))+COS(RADIANS(G1290))*COS(RADIANS(E1296))*COS(RADIANS(AI1286))))&gt;90,0,$F$4*$F$5/E1295^2*(SIN(RADIANS(G1290))*SIN(RADIANS(E1296))+COS(RADIANS(G1290))*COS(RADIANS(E1296))*COS(RADIANS(AI1286))))</f>
        <v>#DIV/0!</v>
      </c>
      <c r="AJ1290" t="e">
        <f>IF(DEGREES(ACOS(SIN(RADIANS(G1290))*SIN(RADIANS(E1296))+COS(RADIANS(G1290))*COS(RADIANS(E1296))*COS(RADIANS(AJ1286))))&gt;90,0,$F$4*$F$5/E1295^2*(SIN(RADIANS(G1290))*SIN(RADIANS(E1296))+COS(RADIANS(G1290))*COS(RADIANS(E1296))*COS(RADIANS(AJ1286))))</f>
        <v>#DIV/0!</v>
      </c>
      <c r="AK1290">
        <f>IF(DEGREES(ACOS(SIN(RADIANS(G1290))*SIN(RADIANS(E1296))+COS(RADIANS(G1290))*COS(RADIANS(E1296))*COS(RADIANS(AK1286))))&gt;90,0,$F$4*$F$5/E1295^2*(SIN(RADIANS(G1290))*SIN(RADIANS(E1296))+COS(RADIANS(G1290))*COS(RADIANS(E1296))*COS(RADIANS(AK1286))))</f>
        <v>0</v>
      </c>
      <c r="AL1290">
        <f>IF(DEGREES(ACOS(SIN(RADIANS(G1290))*SIN(RADIANS(E1296))+COS(RADIANS(G1290))*COS(RADIANS(E1296))*COS(RADIANS(AL1286))))&gt;90,0,$F$4*$F$5/E1295^2*(SIN(RADIANS(G1290))*SIN(RADIANS(E1296))+COS(RADIANS(G1290))*COS(RADIANS(E1296))*COS(RADIANS(AL1286))))</f>
        <v>0</v>
      </c>
      <c r="AM1290">
        <f>IF(DEGREES(ACOS(SIN(RADIANS(G1290))*SIN(RADIANS(E1296))+COS(RADIANS(G1290))*COS(RADIANS(E1296))*COS(RADIANS(AM1286))))&gt;90,0,$F$4*$F$5/E1295^2*(SIN(RADIANS(G1290))*SIN(RADIANS(E1296))+COS(RADIANS(G1290))*COS(RADIANS(E1296))*COS(RADIANS(AM1286))))</f>
        <v>0</v>
      </c>
      <c r="AN1290">
        <f>IF(DEGREES(ACOS(SIN(RADIANS(G1290))*SIN(RADIANS(E1296))+COS(RADIANS(G1290))*COS(RADIANS(E1296))*COS(RADIANS(AN1286))))&gt;90,0,$F$4*$F$5/E1295^2*(SIN(RADIANS(G1290))*SIN(RADIANS(E1296))+COS(RADIANS(G1290))*COS(RADIANS(E1296))*COS(RADIANS(AN1286))))</f>
        <v>0</v>
      </c>
      <c r="AO1290">
        <f>IF(DEGREES(ACOS(SIN(RADIANS(G1290))*SIN(RADIANS(E1296))+COS(RADIANS(G1290))*COS(RADIANS(E1296))*COS(RADIANS(AO1286))))&gt;90,0,$F$4*$F$5/E1295^2*(SIN(RADIANS(G1290))*SIN(RADIANS(E1296))+COS(RADIANS(G1290))*COS(RADIANS(E1296))*COS(RADIANS(AO1286))))</f>
        <v>0</v>
      </c>
      <c r="AP1290">
        <f>IF(DEGREES(ACOS(SIN(RADIANS(G1290))*SIN(RADIANS(E1296))+COS(RADIANS(G1290))*COS(RADIANS(E1296))*COS(RADIANS(AP1286))))&gt;90,0,$F$4*$F$5/E1295^2*(SIN(RADIANS(G1290))*SIN(RADIANS(E1296))+COS(RADIANS(G1290))*COS(RADIANS(E1296))*COS(RADIANS(AP1286))))</f>
        <v>0</v>
      </c>
      <c r="AQ1290">
        <f>IF(DEGREES(ACOS(SIN(RADIANS(G1290))*SIN(RADIANS(E1296))+COS(RADIANS(G1290))*COS(RADIANS(E1296))*COS(RADIANS(AQ1286))))&gt;90,0,$F$4*$F$5/E1295^2*(SIN(RADIANS(G1290))*SIN(RADIANS(E1296))+COS(RADIANS(G1290))*COS(RADIANS(E1296))*COS(RADIANS(AQ1286))))</f>
        <v>0</v>
      </c>
      <c r="AR1290">
        <f>IF(DEGREES(ACOS(SIN(RADIANS(G1290))*SIN(RADIANS(E1296))+COS(RADIANS(G1290))*COS(RADIANS(E1296))*COS(RADIANS(AR1286))))&gt;90,0,$F$4*$F$5/E1295^2*(SIN(RADIANS(G1290))*SIN(RADIANS(E1296))+COS(RADIANS(G1290))*COS(RADIANS(E1296))*COS(RADIANS(AR1286))))</f>
        <v>0</v>
      </c>
    </row>
    <row r="1291" spans="2:44" x14ac:dyDescent="0.5">
      <c r="B1291" s="40" t="s">
        <v>727</v>
      </c>
      <c r="E1291">
        <f>IF(E1288&lt;360,E1288/360,(E1288-360)/360)</f>
        <v>0.5</v>
      </c>
      <c r="G1291">
        <v>60</v>
      </c>
      <c r="I1291">
        <f>IF(DEGREES(ACOS(SIN(RADIANS(G1291))*SIN(RADIANS(E1296))+COS(RADIANS(G1291))*COS(RADIANS(E1296))*COS(RADIANS(I1286))))&gt;90,0,$F$4*$F$5/E1295^2*(SIN(RADIANS(G1291))*SIN(RADIANS(E1296))+COS(RADIANS(G1291))*COS(RADIANS(E1296))*COS(RADIANS(I1286))))</f>
        <v>0</v>
      </c>
      <c r="J1291">
        <f>IF(DEGREES(ACOS(SIN(RADIANS(G1291))*SIN(RADIANS(E1296))+COS(RADIANS(G1291))*COS(RADIANS(E1296))*COS(RADIANS(J1286))))&gt;90,0,$F$4*$F$5/E1295^2*(SIN(RADIANS(G1291))*SIN(RADIANS(E1296))+COS(RADIANS(G1291))*COS(RADIANS(E1296))*COS(RADIANS(J1286))))</f>
        <v>0</v>
      </c>
      <c r="K1291">
        <f>IF(DEGREES(ACOS(SIN(RADIANS(G1291))*SIN(RADIANS(E1296))+COS(RADIANS(G1291))*COS(RADIANS(E1296))*COS(RADIANS(K1286))))&gt;90,0,$F$4*$F$5/E1295^2*(SIN(RADIANS(G1291))*SIN(RADIANS(E1296))+COS(RADIANS(G1291))*COS(RADIANS(E1296))*COS(RADIANS(K1286))))</f>
        <v>0</v>
      </c>
      <c r="L1291">
        <f>IF(DEGREES(ACOS(SIN(RADIANS(G1291))*SIN(RADIANS(E1296))+COS(RADIANS(G1291))*COS(RADIANS(E1296))*COS(RADIANS(L1286))))&gt;90,0,$F$4*$F$5/E1295^2*(SIN(RADIANS(G1291))*SIN(RADIANS(E1296))+COS(RADIANS(G1291))*COS(RADIANS(E1296))*COS(RADIANS(L1286))))</f>
        <v>0</v>
      </c>
      <c r="M1291">
        <f>IF(DEGREES(ACOS(SIN(RADIANS(G1291))*SIN(RADIANS(E1296))+COS(RADIANS(G1291))*COS(RADIANS(E1296))*COS(RADIANS(M1286))))&gt;90,0,$F$4*$F$5/E1295^2*(SIN(RADIANS(G1291))*SIN(RADIANS(E1296))+COS(RADIANS(G1291))*COS(RADIANS(E1296))*COS(RADIANS(M1286))))</f>
        <v>0</v>
      </c>
      <c r="N1291">
        <f>IF(DEGREES(ACOS(SIN(RADIANS(G1291))*SIN(RADIANS(E1296))+COS(RADIANS(G1291))*COS(RADIANS(E1296))*COS(RADIANS(N1286))))&gt;90,0,$F$4*$F$5/E1295^2*(SIN(RADIANS(G1291))*SIN(RADIANS(E1296))+COS(RADIANS(G1291))*COS(RADIANS(E1296))*COS(RADIANS(N1286))))</f>
        <v>0</v>
      </c>
      <c r="O1291">
        <f>IF(DEGREES(ACOS(SIN(RADIANS(G1291))*SIN(RADIANS(E1296))+COS(RADIANS(G1291))*COS(RADIANS(E1296))*COS(RADIANS(O1286))))&gt;90,0,$F$4*$F$5/E1295^2*(SIN(RADIANS(G1291))*SIN(RADIANS(E1296))+COS(RADIANS(G1291))*COS(RADIANS(E1296))*COS(RADIANS(O1286))))</f>
        <v>0</v>
      </c>
      <c r="P1291">
        <f>IF(DEGREES(ACOS(SIN(RADIANS(G1291))*SIN(RADIANS(E1296))+COS(RADIANS(G1291))*COS(RADIANS(E1296))*COS(RADIANS(P1286))))&gt;90,0,$F$4*$F$5/E1295^2*(SIN(RADIANS(G1291))*SIN(RADIANS(E1296))+COS(RADIANS(G1291))*COS(RADIANS(E1296))*COS(RADIANS(P1286))))</f>
        <v>0</v>
      </c>
      <c r="Q1291">
        <f>IF(DEGREES(ACOS(SIN(RADIANS(G1291))*SIN(RADIANS(E1296))+COS(RADIANS(G1291))*COS(RADIANS(E1296))*COS(RADIANS(Q1286))))&gt;90,0,$F$4*$F$5/E1295^2*(SIN(RADIANS(G1291))*SIN(RADIANS(E1296))+COS(RADIANS(G1291))*COS(RADIANS(E1296))*COS(RADIANS(Q1286))))</f>
        <v>0</v>
      </c>
      <c r="R1291" t="e">
        <f>IF(DEGREES(ACOS(SIN(RADIANS(G1291))*SIN(RADIANS(E1296))+COS(RADIANS(G1291))*COS(RADIANS(E1296))*COS(RADIANS(R1286))))&gt;90,0,$F$4*$F$5/E1295^2*(SIN(RADIANS(G1291))*SIN(RADIANS(E1296))+COS(RADIANS(G1291))*COS(RADIANS(E1296))*COS(RADIANS(R1286))))</f>
        <v>#DIV/0!</v>
      </c>
      <c r="S1291" t="e">
        <f>IF(DEGREES(ACOS(SIN(RADIANS(G1291))*SIN(RADIANS(E1296))+COS(RADIANS(G1291))*COS(RADIANS(E1296))*COS(RADIANS(S1286))))&gt;90,0,$F$4*$F$5/E1295^2*(SIN(RADIANS(G1291))*SIN(RADIANS(E1296))+COS(RADIANS(G1291))*COS(RADIANS(E1296))*COS(RADIANS(S1286))))</f>
        <v>#DIV/0!</v>
      </c>
      <c r="T1291" t="e">
        <f>IF(DEGREES(ACOS(SIN(RADIANS(G1291))*SIN(RADIANS(E1296))+COS(RADIANS(G1291))*COS(RADIANS(E1296))*COS(RADIANS(T1286))))&gt;90,0,$F$4*$F$5/E1295^2*(SIN(RADIANS(G1291))*SIN(RADIANS(E1296))+COS(RADIANS(G1291))*COS(RADIANS(E1296))*COS(RADIANS(T1286))))</f>
        <v>#DIV/0!</v>
      </c>
      <c r="U1291" t="e">
        <f>IF(DEGREES(ACOS(SIN(RADIANS(G1291))*SIN(RADIANS(E1296))+COS(RADIANS(G1291))*COS(RADIANS(E1296))*COS(RADIANS(U1286))))&gt;90,0,$F$4*$F$5/E1295^2*(SIN(RADIANS(G1291))*SIN(RADIANS(E1296))+COS(RADIANS(G1291))*COS(RADIANS(E1296))*COS(RADIANS(U1286))))</f>
        <v>#DIV/0!</v>
      </c>
      <c r="V1291" t="e">
        <f>IF(DEGREES(ACOS(SIN(RADIANS(G1291))*SIN(RADIANS(E1296))+COS(RADIANS(G1291))*COS(RADIANS(E1296))*COS(RADIANS(V1286))))&gt;90,0,$F$4*$F$5/E1295^2*(SIN(RADIANS(G1291))*SIN(RADIANS(E1296))+COS(RADIANS(G1291))*COS(RADIANS(E1296))*COS(RADIANS(V1286))))</f>
        <v>#DIV/0!</v>
      </c>
      <c r="W1291" t="e">
        <f>IF(DEGREES(ACOS(SIN(RADIANS(G1291))*SIN(RADIANS(E1296))+COS(RADIANS(G1291))*COS(RADIANS(E1296))*COS(RADIANS(W1286))))&gt;90,0,$F$4*$F$5/E1295^2*(SIN(RADIANS(G1291))*SIN(RADIANS(E1296))+COS(RADIANS(G1291))*COS(RADIANS(E1296))*COS(RADIANS(W1286))))</f>
        <v>#DIV/0!</v>
      </c>
      <c r="X1291" t="e">
        <f>IF(DEGREES(ACOS(SIN(RADIANS(G1291))*SIN(RADIANS(E1296))+COS(RADIANS(G1291))*COS(RADIANS(E1296))*COS(RADIANS(X1286))))&gt;90,0,$F$4*$F$5/E1295^2*(SIN(RADIANS(G1291))*SIN(RADIANS(E1296))+COS(RADIANS(G1291))*COS(RADIANS(E1296))*COS(RADIANS(X1286))))</f>
        <v>#DIV/0!</v>
      </c>
      <c r="Y1291" t="e">
        <f>IF(DEGREES(ACOS(SIN(RADIANS(G1291))*SIN(RADIANS(E1296))+COS(RADIANS(G1291))*COS(RADIANS(E1296))*COS(RADIANS(Y1286))))&gt;90,0,$F$4*$F$5/E1295^2*(SIN(RADIANS(G1291))*SIN(RADIANS(E1296))+COS(RADIANS(G1291))*COS(RADIANS(E1296))*COS(RADIANS(Y1286))))</f>
        <v>#DIV/0!</v>
      </c>
      <c r="Z1291" t="e">
        <f>IF(DEGREES(ACOS(SIN(RADIANS(G1291))*SIN(RADIANS(E1296))+COS(RADIANS(G1291))*COS(RADIANS(E1296))*COS(RADIANS(Z1286))))&gt;90,0,$F$4*$F$5/E1295^2*(SIN(RADIANS(G1291))*SIN(RADIANS(E1296))+COS(RADIANS(G1291))*COS(RADIANS(E1296))*COS(RADIANS(Z1286))))</f>
        <v>#DIV/0!</v>
      </c>
      <c r="AA1291" t="e">
        <f>IF(DEGREES(ACOS(SIN(RADIANS(G1291))*SIN(RADIANS(E1296))+COS(RADIANS(G1291))*COS(RADIANS(E1296))*COS(RADIANS(AA1286))))&gt;90,0,$F$4*$F$5/E1295^2*(SIN(RADIANS(G1291))*SIN(RADIANS(E1296))+COS(RADIANS(G1291))*COS(RADIANS(E1296))*COS(RADIANS(AA1286))))</f>
        <v>#DIV/0!</v>
      </c>
      <c r="AB1291" t="e">
        <f>IF(DEGREES(ACOS(SIN(RADIANS(G1291))*SIN(RADIANS(E1296))+COS(RADIANS(G1291))*COS(RADIANS(E1296))*COS(RADIANS(AB1286))))&gt;90,0,$F$4*$F$5/E1295^2*(SIN(RADIANS(G1291))*SIN(RADIANS(E1296))+COS(RADIANS(G1291))*COS(RADIANS(E1296))*COS(RADIANS(AB1286))))</f>
        <v>#DIV/0!</v>
      </c>
      <c r="AC1291" t="e">
        <f>IF(DEGREES(ACOS(SIN(RADIANS(G1291))*SIN(RADIANS(E1296))+COS(RADIANS(G1291))*COS(RADIANS(E1296))*COS(RADIANS(AC1286))))&gt;90,0,$F$4*$F$5/E1295^2*(SIN(RADIANS(G1291))*SIN(RADIANS(E1296))+COS(RADIANS(G1291))*COS(RADIANS(E1296))*COS(RADIANS(AC1286))))</f>
        <v>#DIV/0!</v>
      </c>
      <c r="AD1291" t="e">
        <f>IF(DEGREES(ACOS(SIN(RADIANS(G1291))*SIN(RADIANS(E1296))+COS(RADIANS(G1291))*COS(RADIANS(E1296))*COS(RADIANS(AD1286))))&gt;90,0,$F$4*$F$5/E1295^2*(SIN(RADIANS(G1291))*SIN(RADIANS(E1296))+COS(RADIANS(G1291))*COS(RADIANS(E1296))*COS(RADIANS(AD1286))))</f>
        <v>#DIV/0!</v>
      </c>
      <c r="AE1291" t="e">
        <f>IF(DEGREES(ACOS(SIN(RADIANS(G1291))*SIN(RADIANS(E1296))+COS(RADIANS(G1291))*COS(RADIANS(E1296))*COS(RADIANS(AE1286))))&gt;90,0,$F$4*$F$5/E1295^2*(SIN(RADIANS(G1291))*SIN(RADIANS(E1296))+COS(RADIANS(G1291))*COS(RADIANS(E1296))*COS(RADIANS(AE1286))))</f>
        <v>#DIV/0!</v>
      </c>
      <c r="AF1291" t="e">
        <f>IF(DEGREES(ACOS(SIN(RADIANS(G1291))*SIN(RADIANS(E1296))+COS(RADIANS(G1291))*COS(RADIANS(E1296))*COS(RADIANS(AF1286))))&gt;90,0,$F$4*$F$5/E1295^2*(SIN(RADIANS(G1291))*SIN(RADIANS(E1296))+COS(RADIANS(G1291))*COS(RADIANS(E1296))*COS(RADIANS(AF1286))))</f>
        <v>#DIV/0!</v>
      </c>
      <c r="AG1291" t="e">
        <f>IF(DEGREES(ACOS(SIN(RADIANS(G1291))*SIN(RADIANS(E1296))+COS(RADIANS(G1291))*COS(RADIANS(E1296))*COS(RADIANS(AG1286))))&gt;90,0,$F$4*$F$5/E1295^2*(SIN(RADIANS(G1291))*SIN(RADIANS(E1296))+COS(RADIANS(G1291))*COS(RADIANS(E1296))*COS(RADIANS(AG1286))))</f>
        <v>#DIV/0!</v>
      </c>
      <c r="AH1291" t="e">
        <f>IF(DEGREES(ACOS(SIN(RADIANS(G1291))*SIN(RADIANS(E1296))+COS(RADIANS(G1291))*COS(RADIANS(E1296))*COS(RADIANS(AH1286))))&gt;90,0,$F$4*$F$5/E1295^2*(SIN(RADIANS(G1291))*SIN(RADIANS(E1296))+COS(RADIANS(G1291))*COS(RADIANS(E1296))*COS(RADIANS(AH1286))))</f>
        <v>#DIV/0!</v>
      </c>
      <c r="AI1291" t="e">
        <f>IF(DEGREES(ACOS(SIN(RADIANS(G1291))*SIN(RADIANS(E1296))+COS(RADIANS(G1291))*COS(RADIANS(E1296))*COS(RADIANS(AI1286))))&gt;90,0,$F$4*$F$5/E1295^2*(SIN(RADIANS(G1291))*SIN(RADIANS(E1296))+COS(RADIANS(G1291))*COS(RADIANS(E1296))*COS(RADIANS(AI1286))))</f>
        <v>#DIV/0!</v>
      </c>
      <c r="AJ1291" t="e">
        <f>IF(DEGREES(ACOS(SIN(RADIANS(G1291))*SIN(RADIANS(E1296))+COS(RADIANS(G1291))*COS(RADIANS(E1296))*COS(RADIANS(AJ1286))))&gt;90,0,$F$4*$F$5/E1295^2*(SIN(RADIANS(G1291))*SIN(RADIANS(E1296))+COS(RADIANS(G1291))*COS(RADIANS(E1296))*COS(RADIANS(AJ1286))))</f>
        <v>#DIV/0!</v>
      </c>
      <c r="AK1291">
        <f>IF(DEGREES(ACOS(SIN(RADIANS(G1291))*SIN(RADIANS(E1296))+COS(RADIANS(G1291))*COS(RADIANS(E1296))*COS(RADIANS(AK1286))))&gt;90,0,$F$4*$F$5/E1295^2*(SIN(RADIANS(G1291))*SIN(RADIANS(E1296))+COS(RADIANS(G1291))*COS(RADIANS(E1296))*COS(RADIANS(AK1286))))</f>
        <v>0</v>
      </c>
      <c r="AL1291">
        <f>IF(DEGREES(ACOS(SIN(RADIANS(G1291))*SIN(RADIANS(E1296))+COS(RADIANS(G1291))*COS(RADIANS(E1296))*COS(RADIANS(AL1286))))&gt;90,0,$F$4*$F$5/E1295^2*(SIN(RADIANS(G1291))*SIN(RADIANS(E1296))+COS(RADIANS(G1291))*COS(RADIANS(E1296))*COS(RADIANS(AL1286))))</f>
        <v>0</v>
      </c>
      <c r="AM1291">
        <f>IF(DEGREES(ACOS(SIN(RADIANS(G1291))*SIN(RADIANS(E1296))+COS(RADIANS(G1291))*COS(RADIANS(E1296))*COS(RADIANS(AM1286))))&gt;90,0,$F$4*$F$5/E1295^2*(SIN(RADIANS(G1291))*SIN(RADIANS(E1296))+COS(RADIANS(G1291))*COS(RADIANS(E1296))*COS(RADIANS(AM1286))))</f>
        <v>0</v>
      </c>
      <c r="AN1291">
        <f>IF(DEGREES(ACOS(SIN(RADIANS(G1291))*SIN(RADIANS(E1296))+COS(RADIANS(G1291))*COS(RADIANS(E1296))*COS(RADIANS(AN1286))))&gt;90,0,$F$4*$F$5/E1295^2*(SIN(RADIANS(G1291))*SIN(RADIANS(E1296))+COS(RADIANS(G1291))*COS(RADIANS(E1296))*COS(RADIANS(AN1286))))</f>
        <v>0</v>
      </c>
      <c r="AO1291">
        <f>IF(DEGREES(ACOS(SIN(RADIANS(G1291))*SIN(RADIANS(E1296))+COS(RADIANS(G1291))*COS(RADIANS(E1296))*COS(RADIANS(AO1286))))&gt;90,0,$F$4*$F$5/E1295^2*(SIN(RADIANS(G1291))*SIN(RADIANS(E1296))+COS(RADIANS(G1291))*COS(RADIANS(E1296))*COS(RADIANS(AO1286))))</f>
        <v>0</v>
      </c>
      <c r="AP1291">
        <f>IF(DEGREES(ACOS(SIN(RADIANS(G1291))*SIN(RADIANS(E1296))+COS(RADIANS(G1291))*COS(RADIANS(E1296))*COS(RADIANS(AP1286))))&gt;90,0,$F$4*$F$5/E1295^2*(SIN(RADIANS(G1291))*SIN(RADIANS(E1296))+COS(RADIANS(G1291))*COS(RADIANS(E1296))*COS(RADIANS(AP1286))))</f>
        <v>0</v>
      </c>
      <c r="AQ1291">
        <f>IF(DEGREES(ACOS(SIN(RADIANS(G1291))*SIN(RADIANS(E1296))+COS(RADIANS(G1291))*COS(RADIANS(E1296))*COS(RADIANS(AQ1286))))&gt;90,0,$F$4*$F$5/E1295^2*(SIN(RADIANS(G1291))*SIN(RADIANS(E1296))+COS(RADIANS(G1291))*COS(RADIANS(E1296))*COS(RADIANS(AQ1286))))</f>
        <v>0</v>
      </c>
      <c r="AR1291">
        <f>IF(DEGREES(ACOS(SIN(RADIANS(G1291))*SIN(RADIANS(E1296))+COS(RADIANS(G1291))*COS(RADIANS(E1296))*COS(RADIANS(AR1286))))&gt;90,0,$F$4*$F$5/E1295^2*(SIN(RADIANS(G1291))*SIN(RADIANS(E1296))+COS(RADIANS(G1291))*COS(RADIANS(E1296))*COS(RADIANS(AR1286))))</f>
        <v>0</v>
      </c>
    </row>
    <row r="1292" spans="2:44" x14ac:dyDescent="0.5">
      <c r="B1292" s="40" t="s">
        <v>782</v>
      </c>
      <c r="E1292">
        <f>E1291*$F$11</f>
        <v>0</v>
      </c>
      <c r="G1292">
        <v>50</v>
      </c>
      <c r="I1292">
        <f>IF(DEGREES(ACOS(SIN(RADIANS(G1292))*SIN(RADIANS(E1296))+COS(RADIANS(G1292))*COS(RADIANS(E1296))*COS(RADIANS(I1286))))&gt;90,0,$F$4*$F$5/E1295^2*(SIN(RADIANS(G1292))*SIN(RADIANS(E1296))+COS(RADIANS(G1292))*COS(RADIANS(E1296))*COS(RADIANS(I1286))))</f>
        <v>0</v>
      </c>
      <c r="J1292">
        <f>IF(DEGREES(ACOS(SIN(RADIANS(G1292))*SIN(RADIANS(E1296))+COS(RADIANS(G1292))*COS(RADIANS(E1296))*COS(RADIANS(J1286))))&gt;90,0,$F$4*$F$5/E1295^2*(SIN(RADIANS(G1292))*SIN(RADIANS(E1296))+COS(RADIANS(G1292))*COS(RADIANS(E1296))*COS(RADIANS(J1286))))</f>
        <v>0</v>
      </c>
      <c r="K1292">
        <f>IF(DEGREES(ACOS(SIN(RADIANS(G1292))*SIN(RADIANS(E1296))+COS(RADIANS(G1292))*COS(RADIANS(E1296))*COS(RADIANS(K1286))))&gt;90,0,$F$4*$F$5/E1295^2*(SIN(RADIANS(G1292))*SIN(RADIANS(E1296))+COS(RADIANS(G1292))*COS(RADIANS(E1296))*COS(RADIANS(K1286))))</f>
        <v>0</v>
      </c>
      <c r="L1292">
        <f>IF(DEGREES(ACOS(SIN(RADIANS(G1292))*SIN(RADIANS(E1296))+COS(RADIANS(G1292))*COS(RADIANS(E1296))*COS(RADIANS(L1286))))&gt;90,0,$F$4*$F$5/E1295^2*(SIN(RADIANS(G1292))*SIN(RADIANS(E1296))+COS(RADIANS(G1292))*COS(RADIANS(E1296))*COS(RADIANS(L1286))))</f>
        <v>0</v>
      </c>
      <c r="M1292">
        <f>IF(DEGREES(ACOS(SIN(RADIANS(G1292))*SIN(RADIANS(E1296))+COS(RADIANS(G1292))*COS(RADIANS(E1296))*COS(RADIANS(M1286))))&gt;90,0,$F$4*$F$5/E1295^2*(SIN(RADIANS(G1292))*SIN(RADIANS(E1296))+COS(RADIANS(G1292))*COS(RADIANS(E1296))*COS(RADIANS(M1286))))</f>
        <v>0</v>
      </c>
      <c r="N1292">
        <f>IF(DEGREES(ACOS(SIN(RADIANS(G1292))*SIN(RADIANS(E1296))+COS(RADIANS(G1292))*COS(RADIANS(E1296))*COS(RADIANS(N1286))))&gt;90,0,$F$4*$F$5/E1295^2*(SIN(RADIANS(G1292))*SIN(RADIANS(E1296))+COS(RADIANS(G1292))*COS(RADIANS(E1296))*COS(RADIANS(N1286))))</f>
        <v>0</v>
      </c>
      <c r="O1292">
        <f>IF(DEGREES(ACOS(SIN(RADIANS(G1292))*SIN(RADIANS(E1296))+COS(RADIANS(G1292))*COS(RADIANS(E1296))*COS(RADIANS(O1286))))&gt;90,0,$F$4*$F$5/E1295^2*(SIN(RADIANS(G1292))*SIN(RADIANS(E1296))+COS(RADIANS(G1292))*COS(RADIANS(E1296))*COS(RADIANS(O1286))))</f>
        <v>0</v>
      </c>
      <c r="P1292">
        <f>IF(DEGREES(ACOS(SIN(RADIANS(G1292))*SIN(RADIANS(E1296))+COS(RADIANS(G1292))*COS(RADIANS(E1296))*COS(RADIANS(P1286))))&gt;90,0,$F$4*$F$5/E1295^2*(SIN(RADIANS(G1292))*SIN(RADIANS(E1296))+COS(RADIANS(G1292))*COS(RADIANS(E1296))*COS(RADIANS(P1286))))</f>
        <v>0</v>
      </c>
      <c r="Q1292">
        <f>IF(DEGREES(ACOS(SIN(RADIANS(G1292))*SIN(RADIANS(E1296))+COS(RADIANS(G1292))*COS(RADIANS(E1296))*COS(RADIANS(Q1286))))&gt;90,0,$F$4*$F$5/E1295^2*(SIN(RADIANS(G1292))*SIN(RADIANS(E1296))+COS(RADIANS(G1292))*COS(RADIANS(E1296))*COS(RADIANS(Q1286))))</f>
        <v>0</v>
      </c>
      <c r="R1292" t="e">
        <f>IF(DEGREES(ACOS(SIN(RADIANS(G1292))*SIN(RADIANS(E1296))+COS(RADIANS(G1292))*COS(RADIANS(E1296))*COS(RADIANS(R1286))))&gt;90,0,$F$4*$F$5/E1295^2*(SIN(RADIANS(G1292))*SIN(RADIANS(E1296))+COS(RADIANS(G1292))*COS(RADIANS(E1296))*COS(RADIANS(R1286))))</f>
        <v>#DIV/0!</v>
      </c>
      <c r="S1292" t="e">
        <f>IF(DEGREES(ACOS(SIN(RADIANS(G1292))*SIN(RADIANS(E1296))+COS(RADIANS(G1292))*COS(RADIANS(E1296))*COS(RADIANS(S1286))))&gt;90,0,$F$4*$F$5/E1295^2*(SIN(RADIANS(G1292))*SIN(RADIANS(E1296))+COS(RADIANS(G1292))*COS(RADIANS(E1296))*COS(RADIANS(S1286))))</f>
        <v>#DIV/0!</v>
      </c>
      <c r="T1292" t="e">
        <f>IF(DEGREES(ACOS(SIN(RADIANS(G1292))*SIN(RADIANS(E1296))+COS(RADIANS(G1292))*COS(RADIANS(E1296))*COS(RADIANS(T1286))))&gt;90,0,$F$4*$F$5/E1295^2*(SIN(RADIANS(G1292))*SIN(RADIANS(E1296))+COS(RADIANS(G1292))*COS(RADIANS(E1296))*COS(RADIANS(T1286))))</f>
        <v>#DIV/0!</v>
      </c>
      <c r="U1292" t="e">
        <f>IF(DEGREES(ACOS(SIN(RADIANS(G1292))*SIN(RADIANS(E1296))+COS(RADIANS(G1292))*COS(RADIANS(E1296))*COS(RADIANS(U1286))))&gt;90,0,$F$4*$F$5/E1295^2*(SIN(RADIANS(G1292))*SIN(RADIANS(E1296))+COS(RADIANS(G1292))*COS(RADIANS(E1296))*COS(RADIANS(U1286))))</f>
        <v>#DIV/0!</v>
      </c>
      <c r="V1292" t="e">
        <f>IF(DEGREES(ACOS(SIN(RADIANS(G1292))*SIN(RADIANS(E1296))+COS(RADIANS(G1292))*COS(RADIANS(E1296))*COS(RADIANS(V1286))))&gt;90,0,$F$4*$F$5/E1295^2*(SIN(RADIANS(G1292))*SIN(RADIANS(E1296))+COS(RADIANS(G1292))*COS(RADIANS(E1296))*COS(RADIANS(V1286))))</f>
        <v>#DIV/0!</v>
      </c>
      <c r="W1292" t="e">
        <f>IF(DEGREES(ACOS(SIN(RADIANS(G1292))*SIN(RADIANS(E1296))+COS(RADIANS(G1292))*COS(RADIANS(E1296))*COS(RADIANS(W1286))))&gt;90,0,$F$4*$F$5/E1295^2*(SIN(RADIANS(G1292))*SIN(RADIANS(E1296))+COS(RADIANS(G1292))*COS(RADIANS(E1296))*COS(RADIANS(W1286))))</f>
        <v>#DIV/0!</v>
      </c>
      <c r="X1292" t="e">
        <f>IF(DEGREES(ACOS(SIN(RADIANS(G1292))*SIN(RADIANS(E1296))+COS(RADIANS(G1292))*COS(RADIANS(E1296))*COS(RADIANS(X1286))))&gt;90,0,$F$4*$F$5/E1295^2*(SIN(RADIANS(G1292))*SIN(RADIANS(E1296))+COS(RADIANS(G1292))*COS(RADIANS(E1296))*COS(RADIANS(X1286))))</f>
        <v>#DIV/0!</v>
      </c>
      <c r="Y1292" t="e">
        <f>IF(DEGREES(ACOS(SIN(RADIANS(G1292))*SIN(RADIANS(E1296))+COS(RADIANS(G1292))*COS(RADIANS(E1296))*COS(RADIANS(Y1286))))&gt;90,0,$F$4*$F$5/E1295^2*(SIN(RADIANS(G1292))*SIN(RADIANS(E1296))+COS(RADIANS(G1292))*COS(RADIANS(E1296))*COS(RADIANS(Y1286))))</f>
        <v>#DIV/0!</v>
      </c>
      <c r="Z1292" t="e">
        <f>IF(DEGREES(ACOS(SIN(RADIANS(G1292))*SIN(RADIANS(E1296))+COS(RADIANS(G1292))*COS(RADIANS(E1296))*COS(RADIANS(Z1286))))&gt;90,0,$F$4*$F$5/E1295^2*(SIN(RADIANS(G1292))*SIN(RADIANS(E1296))+COS(RADIANS(G1292))*COS(RADIANS(E1296))*COS(RADIANS(Z1286))))</f>
        <v>#DIV/0!</v>
      </c>
      <c r="AA1292" t="e">
        <f>IF(DEGREES(ACOS(SIN(RADIANS(G1292))*SIN(RADIANS(E1296))+COS(RADIANS(G1292))*COS(RADIANS(E1296))*COS(RADIANS(AA1286))))&gt;90,0,$F$4*$F$5/E1295^2*(SIN(RADIANS(G1292))*SIN(RADIANS(E1296))+COS(RADIANS(G1292))*COS(RADIANS(E1296))*COS(RADIANS(AA1286))))</f>
        <v>#DIV/0!</v>
      </c>
      <c r="AB1292" t="e">
        <f>IF(DEGREES(ACOS(SIN(RADIANS(G1292))*SIN(RADIANS(E1296))+COS(RADIANS(G1292))*COS(RADIANS(E1296))*COS(RADIANS(AB1286))))&gt;90,0,$F$4*$F$5/E1295^2*(SIN(RADIANS(G1292))*SIN(RADIANS(E1296))+COS(RADIANS(G1292))*COS(RADIANS(E1296))*COS(RADIANS(AB1286))))</f>
        <v>#DIV/0!</v>
      </c>
      <c r="AC1292" t="e">
        <f>IF(DEGREES(ACOS(SIN(RADIANS(G1292))*SIN(RADIANS(E1296))+COS(RADIANS(G1292))*COS(RADIANS(E1296))*COS(RADIANS(AC1286))))&gt;90,0,$F$4*$F$5/E1295^2*(SIN(RADIANS(G1292))*SIN(RADIANS(E1296))+COS(RADIANS(G1292))*COS(RADIANS(E1296))*COS(RADIANS(AC1286))))</f>
        <v>#DIV/0!</v>
      </c>
      <c r="AD1292" t="e">
        <f>IF(DEGREES(ACOS(SIN(RADIANS(G1292))*SIN(RADIANS(E1296))+COS(RADIANS(G1292))*COS(RADIANS(E1296))*COS(RADIANS(AD1286))))&gt;90,0,$F$4*$F$5/E1295^2*(SIN(RADIANS(G1292))*SIN(RADIANS(E1296))+COS(RADIANS(G1292))*COS(RADIANS(E1296))*COS(RADIANS(AD1286))))</f>
        <v>#DIV/0!</v>
      </c>
      <c r="AE1292" t="e">
        <f>IF(DEGREES(ACOS(SIN(RADIANS(G1292))*SIN(RADIANS(E1296))+COS(RADIANS(G1292))*COS(RADIANS(E1296))*COS(RADIANS(AE1286))))&gt;90,0,$F$4*$F$5/E1295^2*(SIN(RADIANS(G1292))*SIN(RADIANS(E1296))+COS(RADIANS(G1292))*COS(RADIANS(E1296))*COS(RADIANS(AE1286))))</f>
        <v>#DIV/0!</v>
      </c>
      <c r="AF1292" t="e">
        <f>IF(DEGREES(ACOS(SIN(RADIANS(G1292))*SIN(RADIANS(E1296))+COS(RADIANS(G1292))*COS(RADIANS(E1296))*COS(RADIANS(AF1286))))&gt;90,0,$F$4*$F$5/E1295^2*(SIN(RADIANS(G1292))*SIN(RADIANS(E1296))+COS(RADIANS(G1292))*COS(RADIANS(E1296))*COS(RADIANS(AF1286))))</f>
        <v>#DIV/0!</v>
      </c>
      <c r="AG1292" t="e">
        <f>IF(DEGREES(ACOS(SIN(RADIANS(G1292))*SIN(RADIANS(E1296))+COS(RADIANS(G1292))*COS(RADIANS(E1296))*COS(RADIANS(AG1286))))&gt;90,0,$F$4*$F$5/E1295^2*(SIN(RADIANS(G1292))*SIN(RADIANS(E1296))+COS(RADIANS(G1292))*COS(RADIANS(E1296))*COS(RADIANS(AG1286))))</f>
        <v>#DIV/0!</v>
      </c>
      <c r="AH1292" t="e">
        <f>IF(DEGREES(ACOS(SIN(RADIANS(G1292))*SIN(RADIANS(E1296))+COS(RADIANS(G1292))*COS(RADIANS(E1296))*COS(RADIANS(AH1286))))&gt;90,0,$F$4*$F$5/E1295^2*(SIN(RADIANS(G1292))*SIN(RADIANS(E1296))+COS(RADIANS(G1292))*COS(RADIANS(E1296))*COS(RADIANS(AH1286))))</f>
        <v>#DIV/0!</v>
      </c>
      <c r="AI1292" t="e">
        <f>IF(DEGREES(ACOS(SIN(RADIANS(G1292))*SIN(RADIANS(E1296))+COS(RADIANS(G1292))*COS(RADIANS(E1296))*COS(RADIANS(AI1286))))&gt;90,0,$F$4*$F$5/E1295^2*(SIN(RADIANS(G1292))*SIN(RADIANS(E1296))+COS(RADIANS(G1292))*COS(RADIANS(E1296))*COS(RADIANS(AI1286))))</f>
        <v>#DIV/0!</v>
      </c>
      <c r="AJ1292" t="e">
        <f>IF(DEGREES(ACOS(SIN(RADIANS(G1292))*SIN(RADIANS(E1296))+COS(RADIANS(G1292))*COS(RADIANS(E1296))*COS(RADIANS(AJ1286))))&gt;90,0,$F$4*$F$5/E1295^2*(SIN(RADIANS(G1292))*SIN(RADIANS(E1296))+COS(RADIANS(G1292))*COS(RADIANS(E1296))*COS(RADIANS(AJ1286))))</f>
        <v>#DIV/0!</v>
      </c>
      <c r="AK1292">
        <f>IF(DEGREES(ACOS(SIN(RADIANS(G1292))*SIN(RADIANS(E1296))+COS(RADIANS(G1292))*COS(RADIANS(E1296))*COS(RADIANS(AK1286))))&gt;90,0,$F$4*$F$5/E1295^2*(SIN(RADIANS(G1292))*SIN(RADIANS(E1296))+COS(RADIANS(G1292))*COS(RADIANS(E1296))*COS(RADIANS(AK1286))))</f>
        <v>0</v>
      </c>
      <c r="AL1292">
        <f>IF(DEGREES(ACOS(SIN(RADIANS(G1292))*SIN(RADIANS(E1296))+COS(RADIANS(G1292))*COS(RADIANS(E1296))*COS(RADIANS(AL1286))))&gt;90,0,$F$4*$F$5/E1295^2*(SIN(RADIANS(G1292))*SIN(RADIANS(E1296))+COS(RADIANS(G1292))*COS(RADIANS(E1296))*COS(RADIANS(AL1286))))</f>
        <v>0</v>
      </c>
      <c r="AM1292">
        <f>IF(DEGREES(ACOS(SIN(RADIANS(G1292))*SIN(RADIANS(E1296))+COS(RADIANS(G1292))*COS(RADIANS(E1296))*COS(RADIANS(AM1286))))&gt;90,0,$F$4*$F$5/E1295^2*(SIN(RADIANS(G1292))*SIN(RADIANS(E1296))+COS(RADIANS(G1292))*COS(RADIANS(E1296))*COS(RADIANS(AM1286))))</f>
        <v>0</v>
      </c>
      <c r="AN1292">
        <f>IF(DEGREES(ACOS(SIN(RADIANS(G1292))*SIN(RADIANS(E1296))+COS(RADIANS(G1292))*COS(RADIANS(E1296))*COS(RADIANS(AN1286))))&gt;90,0,$F$4*$F$5/E1295^2*(SIN(RADIANS(G1292))*SIN(RADIANS(E1296))+COS(RADIANS(G1292))*COS(RADIANS(E1296))*COS(RADIANS(AN1286))))</f>
        <v>0</v>
      </c>
      <c r="AO1292">
        <f>IF(DEGREES(ACOS(SIN(RADIANS(G1292))*SIN(RADIANS(E1296))+COS(RADIANS(G1292))*COS(RADIANS(E1296))*COS(RADIANS(AO1286))))&gt;90,0,$F$4*$F$5/E1295^2*(SIN(RADIANS(G1292))*SIN(RADIANS(E1296))+COS(RADIANS(G1292))*COS(RADIANS(E1296))*COS(RADIANS(AO1286))))</f>
        <v>0</v>
      </c>
      <c r="AP1292">
        <f>IF(DEGREES(ACOS(SIN(RADIANS(G1292))*SIN(RADIANS(E1296))+COS(RADIANS(G1292))*COS(RADIANS(E1296))*COS(RADIANS(AP1286))))&gt;90,0,$F$4*$F$5/E1295^2*(SIN(RADIANS(G1292))*SIN(RADIANS(E1296))+COS(RADIANS(G1292))*COS(RADIANS(E1296))*COS(RADIANS(AP1286))))</f>
        <v>0</v>
      </c>
      <c r="AQ1292">
        <f>IF(DEGREES(ACOS(SIN(RADIANS(G1292))*SIN(RADIANS(E1296))+COS(RADIANS(G1292))*COS(RADIANS(E1296))*COS(RADIANS(AQ1286))))&gt;90,0,$F$4*$F$5/E1295^2*(SIN(RADIANS(G1292))*SIN(RADIANS(E1296))+COS(RADIANS(G1292))*COS(RADIANS(E1296))*COS(RADIANS(AQ1286))))</f>
        <v>0</v>
      </c>
      <c r="AR1292">
        <f>IF(DEGREES(ACOS(SIN(RADIANS(G1292))*SIN(RADIANS(E1296))+COS(RADIANS(G1292))*COS(RADIANS(E1296))*COS(RADIANS(AR1286))))&gt;90,0,$F$4*$F$5/E1295^2*(SIN(RADIANS(G1292))*SIN(RADIANS(E1296))+COS(RADIANS(G1292))*COS(RADIANS(E1296))*COS(RADIANS(AR1286))))</f>
        <v>0</v>
      </c>
    </row>
    <row r="1293" spans="2:44" x14ac:dyDescent="0.5">
      <c r="B1293" s="40" t="s">
        <v>783</v>
      </c>
      <c r="E1293" t="str">
        <f>IF($F$10=0,"N/A",$F$10*(E1288/360)-ROUNDDOWN($F$10*(E1288/360),0))</f>
        <v>N/A</v>
      </c>
      <c r="G1293">
        <v>40</v>
      </c>
      <c r="I1293">
        <f>IF(DEGREES(ACOS(SIN(RADIANS(G1293))*SIN(RADIANS(E1296))+COS(RADIANS(G1293))*COS(RADIANS(E1296))*COS(RADIANS(I1286))))&gt;90,0,$F$4*$F$5/E1295^2*(SIN(RADIANS(G1293))*SIN(RADIANS(E1296))+COS(RADIANS(G1293))*COS(RADIANS(E1296))*COS(RADIANS(I1286))))</f>
        <v>0</v>
      </c>
      <c r="J1293">
        <f>IF(DEGREES(ACOS(SIN(RADIANS(G1293))*SIN(RADIANS(E1296))+COS(RADIANS(G1293))*COS(RADIANS(E1296))*COS(RADIANS(J1286))))&gt;90,0,$F$4*$F$5/E1295^2*(SIN(RADIANS(G1293))*SIN(RADIANS(E1296))+COS(RADIANS(G1293))*COS(RADIANS(E1296))*COS(RADIANS(J1286))))</f>
        <v>0</v>
      </c>
      <c r="K1293">
        <f>IF(DEGREES(ACOS(SIN(RADIANS(G1293))*SIN(RADIANS(E1296))+COS(RADIANS(G1293))*COS(RADIANS(E1296))*COS(RADIANS(K1286))))&gt;90,0,$F$4*$F$5/E1295^2*(SIN(RADIANS(G1293))*SIN(RADIANS(E1296))+COS(RADIANS(G1293))*COS(RADIANS(E1296))*COS(RADIANS(K1286))))</f>
        <v>0</v>
      </c>
      <c r="L1293">
        <f>IF(DEGREES(ACOS(SIN(RADIANS(G1293))*SIN(RADIANS(E1296))+COS(RADIANS(G1293))*COS(RADIANS(E1296))*COS(RADIANS(L1286))))&gt;90,0,$F$4*$F$5/E1295^2*(SIN(RADIANS(G1293))*SIN(RADIANS(E1296))+COS(RADIANS(G1293))*COS(RADIANS(E1296))*COS(RADIANS(L1286))))</f>
        <v>0</v>
      </c>
      <c r="M1293">
        <f>IF(DEGREES(ACOS(SIN(RADIANS(G1293))*SIN(RADIANS(E1296))+COS(RADIANS(G1293))*COS(RADIANS(E1296))*COS(RADIANS(M1286))))&gt;90,0,$F$4*$F$5/E1295^2*(SIN(RADIANS(G1293))*SIN(RADIANS(E1296))+COS(RADIANS(G1293))*COS(RADIANS(E1296))*COS(RADIANS(M1286))))</f>
        <v>0</v>
      </c>
      <c r="N1293">
        <f>IF(DEGREES(ACOS(SIN(RADIANS(G1293))*SIN(RADIANS(E1296))+COS(RADIANS(G1293))*COS(RADIANS(E1296))*COS(RADIANS(N1286))))&gt;90,0,$F$4*$F$5/E1295^2*(SIN(RADIANS(G1293))*SIN(RADIANS(E1296))+COS(RADIANS(G1293))*COS(RADIANS(E1296))*COS(RADIANS(N1286))))</f>
        <v>0</v>
      </c>
      <c r="O1293">
        <f>IF(DEGREES(ACOS(SIN(RADIANS(G1293))*SIN(RADIANS(E1296))+COS(RADIANS(G1293))*COS(RADIANS(E1296))*COS(RADIANS(O1286))))&gt;90,0,$F$4*$F$5/E1295^2*(SIN(RADIANS(G1293))*SIN(RADIANS(E1296))+COS(RADIANS(G1293))*COS(RADIANS(E1296))*COS(RADIANS(O1286))))</f>
        <v>0</v>
      </c>
      <c r="P1293">
        <f>IF(DEGREES(ACOS(SIN(RADIANS(G1293))*SIN(RADIANS(E1296))+COS(RADIANS(G1293))*COS(RADIANS(E1296))*COS(RADIANS(P1286))))&gt;90,0,$F$4*$F$5/E1295^2*(SIN(RADIANS(G1293))*SIN(RADIANS(E1296))+COS(RADIANS(G1293))*COS(RADIANS(E1296))*COS(RADIANS(P1286))))</f>
        <v>0</v>
      </c>
      <c r="Q1293">
        <f>IF(DEGREES(ACOS(SIN(RADIANS(G1293))*SIN(RADIANS(E1296))+COS(RADIANS(G1293))*COS(RADIANS(E1296))*COS(RADIANS(Q1286))))&gt;90,0,$F$4*$F$5/E1295^2*(SIN(RADIANS(G1293))*SIN(RADIANS(E1296))+COS(RADIANS(G1293))*COS(RADIANS(E1296))*COS(RADIANS(Q1286))))</f>
        <v>0</v>
      </c>
      <c r="R1293" t="e">
        <f>IF(DEGREES(ACOS(SIN(RADIANS(G1293))*SIN(RADIANS(E1296))+COS(RADIANS(G1293))*COS(RADIANS(E1296))*COS(RADIANS(R1286))))&gt;90,0,$F$4*$F$5/E1295^2*(SIN(RADIANS(G1293))*SIN(RADIANS(E1296))+COS(RADIANS(G1293))*COS(RADIANS(E1296))*COS(RADIANS(R1286))))</f>
        <v>#DIV/0!</v>
      </c>
      <c r="S1293" t="e">
        <f>IF(DEGREES(ACOS(SIN(RADIANS(G1293))*SIN(RADIANS(E1296))+COS(RADIANS(G1293))*COS(RADIANS(E1296))*COS(RADIANS(S1286))))&gt;90,0,$F$4*$F$5/E1295^2*(SIN(RADIANS(G1293))*SIN(RADIANS(E1296))+COS(RADIANS(G1293))*COS(RADIANS(E1296))*COS(RADIANS(S1286))))</f>
        <v>#DIV/0!</v>
      </c>
      <c r="T1293" t="e">
        <f>IF(DEGREES(ACOS(SIN(RADIANS(G1293))*SIN(RADIANS(E1296))+COS(RADIANS(G1293))*COS(RADIANS(E1296))*COS(RADIANS(T1286))))&gt;90,0,$F$4*$F$5/E1295^2*(SIN(RADIANS(G1293))*SIN(RADIANS(E1296))+COS(RADIANS(G1293))*COS(RADIANS(E1296))*COS(RADIANS(T1286))))</f>
        <v>#DIV/0!</v>
      </c>
      <c r="U1293" t="e">
        <f>IF(DEGREES(ACOS(SIN(RADIANS(G1293))*SIN(RADIANS(E1296))+COS(RADIANS(G1293))*COS(RADIANS(E1296))*COS(RADIANS(U1286))))&gt;90,0,$F$4*$F$5/E1295^2*(SIN(RADIANS(G1293))*SIN(RADIANS(E1296))+COS(RADIANS(G1293))*COS(RADIANS(E1296))*COS(RADIANS(U1286))))</f>
        <v>#DIV/0!</v>
      </c>
      <c r="V1293" t="e">
        <f>IF(DEGREES(ACOS(SIN(RADIANS(G1293))*SIN(RADIANS(E1296))+COS(RADIANS(G1293))*COS(RADIANS(E1296))*COS(RADIANS(V1286))))&gt;90,0,$F$4*$F$5/E1295^2*(SIN(RADIANS(G1293))*SIN(RADIANS(E1296))+COS(RADIANS(G1293))*COS(RADIANS(E1296))*COS(RADIANS(V1286))))</f>
        <v>#DIV/0!</v>
      </c>
      <c r="W1293" t="e">
        <f>IF(DEGREES(ACOS(SIN(RADIANS(G1293))*SIN(RADIANS(E1296))+COS(RADIANS(G1293))*COS(RADIANS(E1296))*COS(RADIANS(W1286))))&gt;90,0,$F$4*$F$5/E1295^2*(SIN(RADIANS(G1293))*SIN(RADIANS(E1296))+COS(RADIANS(G1293))*COS(RADIANS(E1296))*COS(RADIANS(W1286))))</f>
        <v>#DIV/0!</v>
      </c>
      <c r="X1293" t="e">
        <f>IF(DEGREES(ACOS(SIN(RADIANS(G1293))*SIN(RADIANS(E1296))+COS(RADIANS(G1293))*COS(RADIANS(E1296))*COS(RADIANS(X1286))))&gt;90,0,$F$4*$F$5/E1295^2*(SIN(RADIANS(G1293))*SIN(RADIANS(E1296))+COS(RADIANS(G1293))*COS(RADIANS(E1296))*COS(RADIANS(X1286))))</f>
        <v>#DIV/0!</v>
      </c>
      <c r="Y1293" t="e">
        <f>IF(DEGREES(ACOS(SIN(RADIANS(G1293))*SIN(RADIANS(E1296))+COS(RADIANS(G1293))*COS(RADIANS(E1296))*COS(RADIANS(Y1286))))&gt;90,0,$F$4*$F$5/E1295^2*(SIN(RADIANS(G1293))*SIN(RADIANS(E1296))+COS(RADIANS(G1293))*COS(RADIANS(E1296))*COS(RADIANS(Y1286))))</f>
        <v>#DIV/0!</v>
      </c>
      <c r="Z1293" t="e">
        <f>IF(DEGREES(ACOS(SIN(RADIANS(G1293))*SIN(RADIANS(E1296))+COS(RADIANS(G1293))*COS(RADIANS(E1296))*COS(RADIANS(Z1286))))&gt;90,0,$F$4*$F$5/E1295^2*(SIN(RADIANS(G1293))*SIN(RADIANS(E1296))+COS(RADIANS(G1293))*COS(RADIANS(E1296))*COS(RADIANS(Z1286))))</f>
        <v>#DIV/0!</v>
      </c>
      <c r="AA1293" t="e">
        <f>IF(DEGREES(ACOS(SIN(RADIANS(G1293))*SIN(RADIANS(E1296))+COS(RADIANS(G1293))*COS(RADIANS(E1296))*COS(RADIANS(AA1286))))&gt;90,0,$F$4*$F$5/E1295^2*(SIN(RADIANS(G1293))*SIN(RADIANS(E1296))+COS(RADIANS(G1293))*COS(RADIANS(E1296))*COS(RADIANS(AA1286))))</f>
        <v>#DIV/0!</v>
      </c>
      <c r="AB1293" t="e">
        <f>IF(DEGREES(ACOS(SIN(RADIANS(G1293))*SIN(RADIANS(E1296))+COS(RADIANS(G1293))*COS(RADIANS(E1296))*COS(RADIANS(AB1286))))&gt;90,0,$F$4*$F$5/E1295^2*(SIN(RADIANS(G1293))*SIN(RADIANS(E1296))+COS(RADIANS(G1293))*COS(RADIANS(E1296))*COS(RADIANS(AB1286))))</f>
        <v>#DIV/0!</v>
      </c>
      <c r="AC1293" t="e">
        <f>IF(DEGREES(ACOS(SIN(RADIANS(G1293))*SIN(RADIANS(E1296))+COS(RADIANS(G1293))*COS(RADIANS(E1296))*COS(RADIANS(AC1286))))&gt;90,0,$F$4*$F$5/E1295^2*(SIN(RADIANS(G1293))*SIN(RADIANS(E1296))+COS(RADIANS(G1293))*COS(RADIANS(E1296))*COS(RADIANS(AC1286))))</f>
        <v>#DIV/0!</v>
      </c>
      <c r="AD1293" t="e">
        <f>IF(DEGREES(ACOS(SIN(RADIANS(G1293))*SIN(RADIANS(E1296))+COS(RADIANS(G1293))*COS(RADIANS(E1296))*COS(RADIANS(AD1286))))&gt;90,0,$F$4*$F$5/E1295^2*(SIN(RADIANS(G1293))*SIN(RADIANS(E1296))+COS(RADIANS(G1293))*COS(RADIANS(E1296))*COS(RADIANS(AD1286))))</f>
        <v>#DIV/0!</v>
      </c>
      <c r="AE1293" t="e">
        <f>IF(DEGREES(ACOS(SIN(RADIANS(G1293))*SIN(RADIANS(E1296))+COS(RADIANS(G1293))*COS(RADIANS(E1296))*COS(RADIANS(AE1286))))&gt;90,0,$F$4*$F$5/E1295^2*(SIN(RADIANS(G1293))*SIN(RADIANS(E1296))+COS(RADIANS(G1293))*COS(RADIANS(E1296))*COS(RADIANS(AE1286))))</f>
        <v>#DIV/0!</v>
      </c>
      <c r="AF1293" t="e">
        <f>IF(DEGREES(ACOS(SIN(RADIANS(G1293))*SIN(RADIANS(E1296))+COS(RADIANS(G1293))*COS(RADIANS(E1296))*COS(RADIANS(AF1286))))&gt;90,0,$F$4*$F$5/E1295^2*(SIN(RADIANS(G1293))*SIN(RADIANS(E1296))+COS(RADIANS(G1293))*COS(RADIANS(E1296))*COS(RADIANS(AF1286))))</f>
        <v>#DIV/0!</v>
      </c>
      <c r="AG1293" t="e">
        <f>IF(DEGREES(ACOS(SIN(RADIANS(G1293))*SIN(RADIANS(E1296))+COS(RADIANS(G1293))*COS(RADIANS(E1296))*COS(RADIANS(AG1286))))&gt;90,0,$F$4*$F$5/E1295^2*(SIN(RADIANS(G1293))*SIN(RADIANS(E1296))+COS(RADIANS(G1293))*COS(RADIANS(E1296))*COS(RADIANS(AG1286))))</f>
        <v>#DIV/0!</v>
      </c>
      <c r="AH1293" t="e">
        <f>IF(DEGREES(ACOS(SIN(RADIANS(G1293))*SIN(RADIANS(E1296))+COS(RADIANS(G1293))*COS(RADIANS(E1296))*COS(RADIANS(AH1286))))&gt;90,0,$F$4*$F$5/E1295^2*(SIN(RADIANS(G1293))*SIN(RADIANS(E1296))+COS(RADIANS(G1293))*COS(RADIANS(E1296))*COS(RADIANS(AH1286))))</f>
        <v>#DIV/0!</v>
      </c>
      <c r="AI1293" t="e">
        <f>IF(DEGREES(ACOS(SIN(RADIANS(G1293))*SIN(RADIANS(E1296))+COS(RADIANS(G1293))*COS(RADIANS(E1296))*COS(RADIANS(AI1286))))&gt;90,0,$F$4*$F$5/E1295^2*(SIN(RADIANS(G1293))*SIN(RADIANS(E1296))+COS(RADIANS(G1293))*COS(RADIANS(E1296))*COS(RADIANS(AI1286))))</f>
        <v>#DIV/0!</v>
      </c>
      <c r="AJ1293" t="e">
        <f>IF(DEGREES(ACOS(SIN(RADIANS(G1293))*SIN(RADIANS(E1296))+COS(RADIANS(G1293))*COS(RADIANS(E1296))*COS(RADIANS(AJ1286))))&gt;90,0,$F$4*$F$5/E1295^2*(SIN(RADIANS(G1293))*SIN(RADIANS(E1296))+COS(RADIANS(G1293))*COS(RADIANS(E1296))*COS(RADIANS(AJ1286))))</f>
        <v>#DIV/0!</v>
      </c>
      <c r="AK1293">
        <f>IF(DEGREES(ACOS(SIN(RADIANS(G1293))*SIN(RADIANS(E1296))+COS(RADIANS(G1293))*COS(RADIANS(E1296))*COS(RADIANS(AK1286))))&gt;90,0,$F$4*$F$5/E1295^2*(SIN(RADIANS(G1293))*SIN(RADIANS(E1296))+COS(RADIANS(G1293))*COS(RADIANS(E1296))*COS(RADIANS(AK1286))))</f>
        <v>0</v>
      </c>
      <c r="AL1293">
        <f>IF(DEGREES(ACOS(SIN(RADIANS(G1293))*SIN(RADIANS(E1296))+COS(RADIANS(G1293))*COS(RADIANS(E1296))*COS(RADIANS(AL1286))))&gt;90,0,$F$4*$F$5/E1295^2*(SIN(RADIANS(G1293))*SIN(RADIANS(E1296))+COS(RADIANS(G1293))*COS(RADIANS(E1296))*COS(RADIANS(AL1286))))</f>
        <v>0</v>
      </c>
      <c r="AM1293">
        <f>IF(DEGREES(ACOS(SIN(RADIANS(G1293))*SIN(RADIANS(E1296))+COS(RADIANS(G1293))*COS(RADIANS(E1296))*COS(RADIANS(AM1286))))&gt;90,0,$F$4*$F$5/E1295^2*(SIN(RADIANS(G1293))*SIN(RADIANS(E1296))+COS(RADIANS(G1293))*COS(RADIANS(E1296))*COS(RADIANS(AM1286))))</f>
        <v>0</v>
      </c>
      <c r="AN1293">
        <f>IF(DEGREES(ACOS(SIN(RADIANS(G1293))*SIN(RADIANS(E1296))+COS(RADIANS(G1293))*COS(RADIANS(E1296))*COS(RADIANS(AN1286))))&gt;90,0,$F$4*$F$5/E1295^2*(SIN(RADIANS(G1293))*SIN(RADIANS(E1296))+COS(RADIANS(G1293))*COS(RADIANS(E1296))*COS(RADIANS(AN1286))))</f>
        <v>0</v>
      </c>
      <c r="AO1293">
        <f>IF(DEGREES(ACOS(SIN(RADIANS(G1293))*SIN(RADIANS(E1296))+COS(RADIANS(G1293))*COS(RADIANS(E1296))*COS(RADIANS(AO1286))))&gt;90,0,$F$4*$F$5/E1295^2*(SIN(RADIANS(G1293))*SIN(RADIANS(E1296))+COS(RADIANS(G1293))*COS(RADIANS(E1296))*COS(RADIANS(AO1286))))</f>
        <v>0</v>
      </c>
      <c r="AP1293">
        <f>IF(DEGREES(ACOS(SIN(RADIANS(G1293))*SIN(RADIANS(E1296))+COS(RADIANS(G1293))*COS(RADIANS(E1296))*COS(RADIANS(AP1286))))&gt;90,0,$F$4*$F$5/E1295^2*(SIN(RADIANS(G1293))*SIN(RADIANS(E1296))+COS(RADIANS(G1293))*COS(RADIANS(E1296))*COS(RADIANS(AP1286))))</f>
        <v>0</v>
      </c>
      <c r="AQ1293">
        <f>IF(DEGREES(ACOS(SIN(RADIANS(G1293))*SIN(RADIANS(E1296))+COS(RADIANS(G1293))*COS(RADIANS(E1296))*COS(RADIANS(AQ1286))))&gt;90,0,$F$4*$F$5/E1295^2*(SIN(RADIANS(G1293))*SIN(RADIANS(E1296))+COS(RADIANS(G1293))*COS(RADIANS(E1296))*COS(RADIANS(AQ1286))))</f>
        <v>0</v>
      </c>
      <c r="AR1293">
        <f>IF(DEGREES(ACOS(SIN(RADIANS(G1293))*SIN(RADIANS(E1296))+COS(RADIANS(G1293))*COS(RADIANS(E1296))*COS(RADIANS(AR1286))))&gt;90,0,$F$4*$F$5/E1295^2*(SIN(RADIANS(G1293))*SIN(RADIANS(E1296))+COS(RADIANS(G1293))*COS(RADIANS(E1296))*COS(RADIANS(AR1286))))</f>
        <v>0</v>
      </c>
    </row>
    <row r="1294" spans="2:44" x14ac:dyDescent="0.5">
      <c r="B1294" s="40" t="s">
        <v>784</v>
      </c>
      <c r="E1294" t="str">
        <f>IF($F$10=0,"N/A",E1293*$F$11/$F$10)</f>
        <v>N/A</v>
      </c>
      <c r="G1294">
        <v>30</v>
      </c>
      <c r="I1294">
        <f>IF(DEGREES(ACOS(SIN(RADIANS(G1294))*SIN(RADIANS(E1296))+COS(RADIANS(G1294))*COS(RADIANS(E1296))*COS(RADIANS(I1286))))&gt;90,0,$F$4*$F$5/E1295^2*(SIN(RADIANS(G1294))*SIN(RADIANS(E1296))+COS(RADIANS(G1294))*COS(RADIANS(E1296))*COS(RADIANS(I1286))))</f>
        <v>0</v>
      </c>
      <c r="J1294">
        <f>IF(DEGREES(ACOS(SIN(RADIANS(G1294))*SIN(RADIANS(E1296))+COS(RADIANS(G1294))*COS(RADIANS(E1296))*COS(RADIANS(J1286))))&gt;90,0,$F$4*$F$5/E1295^2*(SIN(RADIANS(G1294))*SIN(RADIANS(E1296))+COS(RADIANS(G1294))*COS(RADIANS(E1296))*COS(RADIANS(J1286))))</f>
        <v>0</v>
      </c>
      <c r="K1294">
        <f>IF(DEGREES(ACOS(SIN(RADIANS(G1294))*SIN(RADIANS(E1296))+COS(RADIANS(G1294))*COS(RADIANS(E1296))*COS(RADIANS(K1286))))&gt;90,0,$F$4*$F$5/E1295^2*(SIN(RADIANS(G1294))*SIN(RADIANS(E1296))+COS(RADIANS(G1294))*COS(RADIANS(E1296))*COS(RADIANS(K1286))))</f>
        <v>0</v>
      </c>
      <c r="L1294">
        <f>IF(DEGREES(ACOS(SIN(RADIANS(G1294))*SIN(RADIANS(E1296))+COS(RADIANS(G1294))*COS(RADIANS(E1296))*COS(RADIANS(L1286))))&gt;90,0,$F$4*$F$5/E1295^2*(SIN(RADIANS(G1294))*SIN(RADIANS(E1296))+COS(RADIANS(G1294))*COS(RADIANS(E1296))*COS(RADIANS(L1286))))</f>
        <v>0</v>
      </c>
      <c r="M1294">
        <f>IF(DEGREES(ACOS(SIN(RADIANS(G1294))*SIN(RADIANS(E1296))+COS(RADIANS(G1294))*COS(RADIANS(E1296))*COS(RADIANS(M1286))))&gt;90,0,$F$4*$F$5/E1295^2*(SIN(RADIANS(G1294))*SIN(RADIANS(E1296))+COS(RADIANS(G1294))*COS(RADIANS(E1296))*COS(RADIANS(M1286))))</f>
        <v>0</v>
      </c>
      <c r="N1294">
        <f>IF(DEGREES(ACOS(SIN(RADIANS(G1294))*SIN(RADIANS(E1296))+COS(RADIANS(G1294))*COS(RADIANS(E1296))*COS(RADIANS(N1286))))&gt;90,0,$F$4*$F$5/E1295^2*(SIN(RADIANS(G1294))*SIN(RADIANS(E1296))+COS(RADIANS(G1294))*COS(RADIANS(E1296))*COS(RADIANS(N1286))))</f>
        <v>0</v>
      </c>
      <c r="O1294">
        <f>IF(DEGREES(ACOS(SIN(RADIANS(G1294))*SIN(RADIANS(E1296))+COS(RADIANS(G1294))*COS(RADIANS(E1296))*COS(RADIANS(O1286))))&gt;90,0,$F$4*$F$5/E1295^2*(SIN(RADIANS(G1294))*SIN(RADIANS(E1296))+COS(RADIANS(G1294))*COS(RADIANS(E1296))*COS(RADIANS(O1286))))</f>
        <v>0</v>
      </c>
      <c r="P1294">
        <f>IF(DEGREES(ACOS(SIN(RADIANS(G1294))*SIN(RADIANS(E1296))+COS(RADIANS(G1294))*COS(RADIANS(E1296))*COS(RADIANS(P1286))))&gt;90,0,$F$4*$F$5/E1295^2*(SIN(RADIANS(G1294))*SIN(RADIANS(E1296))+COS(RADIANS(G1294))*COS(RADIANS(E1296))*COS(RADIANS(P1286))))</f>
        <v>0</v>
      </c>
      <c r="Q1294">
        <f>IF(DEGREES(ACOS(SIN(RADIANS(G1294))*SIN(RADIANS(E1296))+COS(RADIANS(G1294))*COS(RADIANS(E1296))*COS(RADIANS(Q1286))))&gt;90,0,$F$4*$F$5/E1295^2*(SIN(RADIANS(G1294))*SIN(RADIANS(E1296))+COS(RADIANS(G1294))*COS(RADIANS(E1296))*COS(RADIANS(Q1286))))</f>
        <v>0</v>
      </c>
      <c r="R1294" t="e">
        <f>IF(DEGREES(ACOS(SIN(RADIANS(G1294))*SIN(RADIANS(E1296))+COS(RADIANS(G1294))*COS(RADIANS(E1296))*COS(RADIANS(R1286))))&gt;90,0,$F$4*$F$5/E1295^2*(SIN(RADIANS(G1294))*SIN(RADIANS(E1296))+COS(RADIANS(G1294))*COS(RADIANS(E1296))*COS(RADIANS(R1286))))</f>
        <v>#DIV/0!</v>
      </c>
      <c r="S1294" t="e">
        <f>IF(DEGREES(ACOS(SIN(RADIANS(G1294))*SIN(RADIANS(E1296))+COS(RADIANS(G1294))*COS(RADIANS(E1296))*COS(RADIANS(S1286))))&gt;90,0,$F$4*$F$5/E1295^2*(SIN(RADIANS(G1294))*SIN(RADIANS(E1296))+COS(RADIANS(G1294))*COS(RADIANS(E1296))*COS(RADIANS(S1286))))</f>
        <v>#DIV/0!</v>
      </c>
      <c r="T1294" t="e">
        <f>IF(DEGREES(ACOS(SIN(RADIANS(G1294))*SIN(RADIANS(E1296))+COS(RADIANS(G1294))*COS(RADIANS(E1296))*COS(RADIANS(T1286))))&gt;90,0,$F$4*$F$5/E1295^2*(SIN(RADIANS(G1294))*SIN(RADIANS(E1296))+COS(RADIANS(G1294))*COS(RADIANS(E1296))*COS(RADIANS(T1286))))</f>
        <v>#DIV/0!</v>
      </c>
      <c r="U1294" t="e">
        <f>IF(DEGREES(ACOS(SIN(RADIANS(G1294))*SIN(RADIANS(E1296))+COS(RADIANS(G1294))*COS(RADIANS(E1296))*COS(RADIANS(U1286))))&gt;90,0,$F$4*$F$5/E1295^2*(SIN(RADIANS(G1294))*SIN(RADIANS(E1296))+COS(RADIANS(G1294))*COS(RADIANS(E1296))*COS(RADIANS(U1286))))</f>
        <v>#DIV/0!</v>
      </c>
      <c r="V1294" t="e">
        <f>IF(DEGREES(ACOS(SIN(RADIANS(G1294))*SIN(RADIANS(E1296))+COS(RADIANS(G1294))*COS(RADIANS(E1296))*COS(RADIANS(V1286))))&gt;90,0,$F$4*$F$5/E1295^2*(SIN(RADIANS(G1294))*SIN(RADIANS(E1296))+COS(RADIANS(G1294))*COS(RADIANS(E1296))*COS(RADIANS(V1286))))</f>
        <v>#DIV/0!</v>
      </c>
      <c r="W1294" t="e">
        <f>IF(DEGREES(ACOS(SIN(RADIANS(G1294))*SIN(RADIANS(E1296))+COS(RADIANS(G1294))*COS(RADIANS(E1296))*COS(RADIANS(W1286))))&gt;90,0,$F$4*$F$5/E1295^2*(SIN(RADIANS(G1294))*SIN(RADIANS(E1296))+COS(RADIANS(G1294))*COS(RADIANS(E1296))*COS(RADIANS(W1286))))</f>
        <v>#DIV/0!</v>
      </c>
      <c r="X1294" t="e">
        <f>IF(DEGREES(ACOS(SIN(RADIANS(G1294))*SIN(RADIANS(E1296))+COS(RADIANS(G1294))*COS(RADIANS(E1296))*COS(RADIANS(X1286))))&gt;90,0,$F$4*$F$5/E1295^2*(SIN(RADIANS(G1294))*SIN(RADIANS(E1296))+COS(RADIANS(G1294))*COS(RADIANS(E1296))*COS(RADIANS(X1286))))</f>
        <v>#DIV/0!</v>
      </c>
      <c r="Y1294" t="e">
        <f>IF(DEGREES(ACOS(SIN(RADIANS(G1294))*SIN(RADIANS(E1296))+COS(RADIANS(G1294))*COS(RADIANS(E1296))*COS(RADIANS(Y1286))))&gt;90,0,$F$4*$F$5/E1295^2*(SIN(RADIANS(G1294))*SIN(RADIANS(E1296))+COS(RADIANS(G1294))*COS(RADIANS(E1296))*COS(RADIANS(Y1286))))</f>
        <v>#DIV/0!</v>
      </c>
      <c r="Z1294" t="e">
        <f>IF(DEGREES(ACOS(SIN(RADIANS(G1294))*SIN(RADIANS(E1296))+COS(RADIANS(G1294))*COS(RADIANS(E1296))*COS(RADIANS(Z1286))))&gt;90,0,$F$4*$F$5/E1295^2*(SIN(RADIANS(G1294))*SIN(RADIANS(E1296))+COS(RADIANS(G1294))*COS(RADIANS(E1296))*COS(RADIANS(Z1286))))</f>
        <v>#DIV/0!</v>
      </c>
      <c r="AA1294" t="e">
        <f>IF(DEGREES(ACOS(SIN(RADIANS(G1294))*SIN(RADIANS(E1296))+COS(RADIANS(G1294))*COS(RADIANS(E1296))*COS(RADIANS(AA1286))))&gt;90,0,$F$4*$F$5/E1295^2*(SIN(RADIANS(G1294))*SIN(RADIANS(E1296))+COS(RADIANS(G1294))*COS(RADIANS(E1296))*COS(RADIANS(AA1286))))</f>
        <v>#DIV/0!</v>
      </c>
      <c r="AB1294" t="e">
        <f>IF(DEGREES(ACOS(SIN(RADIANS(G1294))*SIN(RADIANS(E1296))+COS(RADIANS(G1294))*COS(RADIANS(E1296))*COS(RADIANS(AB1286))))&gt;90,0,$F$4*$F$5/E1295^2*(SIN(RADIANS(G1294))*SIN(RADIANS(E1296))+COS(RADIANS(G1294))*COS(RADIANS(E1296))*COS(RADIANS(AB1286))))</f>
        <v>#DIV/0!</v>
      </c>
      <c r="AC1294" t="e">
        <f>IF(DEGREES(ACOS(SIN(RADIANS(G1294))*SIN(RADIANS(E1296))+COS(RADIANS(G1294))*COS(RADIANS(E1296))*COS(RADIANS(AC1286))))&gt;90,0,$F$4*$F$5/E1295^2*(SIN(RADIANS(G1294))*SIN(RADIANS(E1296))+COS(RADIANS(G1294))*COS(RADIANS(E1296))*COS(RADIANS(AC1286))))</f>
        <v>#DIV/0!</v>
      </c>
      <c r="AD1294" t="e">
        <f>IF(DEGREES(ACOS(SIN(RADIANS(G1294))*SIN(RADIANS(E1296))+COS(RADIANS(G1294))*COS(RADIANS(E1296))*COS(RADIANS(AD1286))))&gt;90,0,$F$4*$F$5/E1295^2*(SIN(RADIANS(G1294))*SIN(RADIANS(E1296))+COS(RADIANS(G1294))*COS(RADIANS(E1296))*COS(RADIANS(AD1286))))</f>
        <v>#DIV/0!</v>
      </c>
      <c r="AE1294" t="e">
        <f>IF(DEGREES(ACOS(SIN(RADIANS(G1294))*SIN(RADIANS(E1296))+COS(RADIANS(G1294))*COS(RADIANS(E1296))*COS(RADIANS(AE1286))))&gt;90,0,$F$4*$F$5/E1295^2*(SIN(RADIANS(G1294))*SIN(RADIANS(E1296))+COS(RADIANS(G1294))*COS(RADIANS(E1296))*COS(RADIANS(AE1286))))</f>
        <v>#DIV/0!</v>
      </c>
      <c r="AF1294" t="e">
        <f>IF(DEGREES(ACOS(SIN(RADIANS(G1294))*SIN(RADIANS(E1296))+COS(RADIANS(G1294))*COS(RADIANS(E1296))*COS(RADIANS(AF1286))))&gt;90,0,$F$4*$F$5/E1295^2*(SIN(RADIANS(G1294))*SIN(RADIANS(E1296))+COS(RADIANS(G1294))*COS(RADIANS(E1296))*COS(RADIANS(AF1286))))</f>
        <v>#DIV/0!</v>
      </c>
      <c r="AG1294" t="e">
        <f>IF(DEGREES(ACOS(SIN(RADIANS(G1294))*SIN(RADIANS(E1296))+COS(RADIANS(G1294))*COS(RADIANS(E1296))*COS(RADIANS(AG1286))))&gt;90,0,$F$4*$F$5/E1295^2*(SIN(RADIANS(G1294))*SIN(RADIANS(E1296))+COS(RADIANS(G1294))*COS(RADIANS(E1296))*COS(RADIANS(AG1286))))</f>
        <v>#DIV/0!</v>
      </c>
      <c r="AH1294" t="e">
        <f>IF(DEGREES(ACOS(SIN(RADIANS(G1294))*SIN(RADIANS(E1296))+COS(RADIANS(G1294))*COS(RADIANS(E1296))*COS(RADIANS(AH1286))))&gt;90,0,$F$4*$F$5/E1295^2*(SIN(RADIANS(G1294))*SIN(RADIANS(E1296))+COS(RADIANS(G1294))*COS(RADIANS(E1296))*COS(RADIANS(AH1286))))</f>
        <v>#DIV/0!</v>
      </c>
      <c r="AI1294" t="e">
        <f>IF(DEGREES(ACOS(SIN(RADIANS(G1294))*SIN(RADIANS(E1296))+COS(RADIANS(G1294))*COS(RADIANS(E1296))*COS(RADIANS(AI1286))))&gt;90,0,$F$4*$F$5/E1295^2*(SIN(RADIANS(G1294))*SIN(RADIANS(E1296))+COS(RADIANS(G1294))*COS(RADIANS(E1296))*COS(RADIANS(AI1286))))</f>
        <v>#DIV/0!</v>
      </c>
      <c r="AJ1294" t="e">
        <f>IF(DEGREES(ACOS(SIN(RADIANS(G1294))*SIN(RADIANS(E1296))+COS(RADIANS(G1294))*COS(RADIANS(E1296))*COS(RADIANS(AJ1286))))&gt;90,0,$F$4*$F$5/E1295^2*(SIN(RADIANS(G1294))*SIN(RADIANS(E1296))+COS(RADIANS(G1294))*COS(RADIANS(E1296))*COS(RADIANS(AJ1286))))</f>
        <v>#DIV/0!</v>
      </c>
      <c r="AK1294">
        <f>IF(DEGREES(ACOS(SIN(RADIANS(G1294))*SIN(RADIANS(E1296))+COS(RADIANS(G1294))*COS(RADIANS(E1296))*COS(RADIANS(AK1286))))&gt;90,0,$F$4*$F$5/E1295^2*(SIN(RADIANS(G1294))*SIN(RADIANS(E1296))+COS(RADIANS(G1294))*COS(RADIANS(E1296))*COS(RADIANS(AK1286))))</f>
        <v>0</v>
      </c>
      <c r="AL1294">
        <f>IF(DEGREES(ACOS(SIN(RADIANS(G1294))*SIN(RADIANS(E1296))+COS(RADIANS(G1294))*COS(RADIANS(E1296))*COS(RADIANS(AL1286))))&gt;90,0,$F$4*$F$5/E1295^2*(SIN(RADIANS(G1294))*SIN(RADIANS(E1296))+COS(RADIANS(G1294))*COS(RADIANS(E1296))*COS(RADIANS(AL1286))))</f>
        <v>0</v>
      </c>
      <c r="AM1294">
        <f>IF(DEGREES(ACOS(SIN(RADIANS(G1294))*SIN(RADIANS(E1296))+COS(RADIANS(G1294))*COS(RADIANS(E1296))*COS(RADIANS(AM1286))))&gt;90,0,$F$4*$F$5/E1295^2*(SIN(RADIANS(G1294))*SIN(RADIANS(E1296))+COS(RADIANS(G1294))*COS(RADIANS(E1296))*COS(RADIANS(AM1286))))</f>
        <v>0</v>
      </c>
      <c r="AN1294">
        <f>IF(DEGREES(ACOS(SIN(RADIANS(G1294))*SIN(RADIANS(E1296))+COS(RADIANS(G1294))*COS(RADIANS(E1296))*COS(RADIANS(AN1286))))&gt;90,0,$F$4*$F$5/E1295^2*(SIN(RADIANS(G1294))*SIN(RADIANS(E1296))+COS(RADIANS(G1294))*COS(RADIANS(E1296))*COS(RADIANS(AN1286))))</f>
        <v>0</v>
      </c>
      <c r="AO1294">
        <f>IF(DEGREES(ACOS(SIN(RADIANS(G1294))*SIN(RADIANS(E1296))+COS(RADIANS(G1294))*COS(RADIANS(E1296))*COS(RADIANS(AO1286))))&gt;90,0,$F$4*$F$5/E1295^2*(SIN(RADIANS(G1294))*SIN(RADIANS(E1296))+COS(RADIANS(G1294))*COS(RADIANS(E1296))*COS(RADIANS(AO1286))))</f>
        <v>0</v>
      </c>
      <c r="AP1294">
        <f>IF(DEGREES(ACOS(SIN(RADIANS(G1294))*SIN(RADIANS(E1296))+COS(RADIANS(G1294))*COS(RADIANS(E1296))*COS(RADIANS(AP1286))))&gt;90,0,$F$4*$F$5/E1295^2*(SIN(RADIANS(G1294))*SIN(RADIANS(E1296))+COS(RADIANS(G1294))*COS(RADIANS(E1296))*COS(RADIANS(AP1286))))</f>
        <v>0</v>
      </c>
      <c r="AQ1294">
        <f>IF(DEGREES(ACOS(SIN(RADIANS(G1294))*SIN(RADIANS(E1296))+COS(RADIANS(G1294))*COS(RADIANS(E1296))*COS(RADIANS(AQ1286))))&gt;90,0,$F$4*$F$5/E1295^2*(SIN(RADIANS(G1294))*SIN(RADIANS(E1296))+COS(RADIANS(G1294))*COS(RADIANS(E1296))*COS(RADIANS(AQ1286))))</f>
        <v>0</v>
      </c>
      <c r="AR1294">
        <f>IF(DEGREES(ACOS(SIN(RADIANS(G1294))*SIN(RADIANS(E1296))+COS(RADIANS(G1294))*COS(RADIANS(E1296))*COS(RADIANS(AR1286))))&gt;90,0,$F$4*$F$5/E1295^2*(SIN(RADIANS(G1294))*SIN(RADIANS(E1296))+COS(RADIANS(G1294))*COS(RADIANS(E1296))*COS(RADIANS(AR1286))))</f>
        <v>0</v>
      </c>
    </row>
    <row r="1295" spans="2:44" x14ac:dyDescent="0.5">
      <c r="B1295" s="40" t="s">
        <v>785</v>
      </c>
      <c r="E1295">
        <f>$F$6*(1-$F$7^2)/(1+$F$7*COS(RADIANS(E1289)))</f>
        <v>0</v>
      </c>
      <c r="G1295">
        <v>20</v>
      </c>
      <c r="I1295">
        <f>IF(DEGREES(ACOS(SIN(RADIANS(G1295))*SIN(RADIANS(E1296))+COS(RADIANS(G1295))*COS(RADIANS(E1296))*COS(RADIANS(I1286))))&gt;90,0,$F$4*$F$5/E1295^2*(SIN(RADIANS(G1295))*SIN(RADIANS(E1296))+COS(RADIANS(G1295))*COS(RADIANS(E1296))*COS(RADIANS(I1286))))</f>
        <v>0</v>
      </c>
      <c r="J1295">
        <f>IF(DEGREES(ACOS(SIN(RADIANS(G1295))*SIN(RADIANS(E1296))+COS(RADIANS(G1295))*COS(RADIANS(E1296))*COS(RADIANS(J1286))))&gt;90,0,$F$4*$F$5/E1295^2*(SIN(RADIANS(G1295))*SIN(RADIANS(E1296))+COS(RADIANS(G1295))*COS(RADIANS(E1296))*COS(RADIANS(J1286))))</f>
        <v>0</v>
      </c>
      <c r="K1295">
        <f>IF(DEGREES(ACOS(SIN(RADIANS(G1295))*SIN(RADIANS(E1296))+COS(RADIANS(G1295))*COS(RADIANS(E1296))*COS(RADIANS(K1286))))&gt;90,0,$F$4*$F$5/E1295^2*(SIN(RADIANS(G1295))*SIN(RADIANS(E1296))+COS(RADIANS(G1295))*COS(RADIANS(E1296))*COS(RADIANS(K1286))))</f>
        <v>0</v>
      </c>
      <c r="L1295">
        <f>IF(DEGREES(ACOS(SIN(RADIANS(G1295))*SIN(RADIANS(E1296))+COS(RADIANS(G1295))*COS(RADIANS(E1296))*COS(RADIANS(L1286))))&gt;90,0,$F$4*$F$5/E1295^2*(SIN(RADIANS(G1295))*SIN(RADIANS(E1296))+COS(RADIANS(G1295))*COS(RADIANS(E1296))*COS(RADIANS(L1286))))</f>
        <v>0</v>
      </c>
      <c r="M1295">
        <f>IF(DEGREES(ACOS(SIN(RADIANS(G1295))*SIN(RADIANS(E1296))+COS(RADIANS(G1295))*COS(RADIANS(E1296))*COS(RADIANS(M1286))))&gt;90,0,$F$4*$F$5/E1295^2*(SIN(RADIANS(G1295))*SIN(RADIANS(E1296))+COS(RADIANS(G1295))*COS(RADIANS(E1296))*COS(RADIANS(M1286))))</f>
        <v>0</v>
      </c>
      <c r="N1295">
        <f>IF(DEGREES(ACOS(SIN(RADIANS(G1295))*SIN(RADIANS(E1296))+COS(RADIANS(G1295))*COS(RADIANS(E1296))*COS(RADIANS(N1286))))&gt;90,0,$F$4*$F$5/E1295^2*(SIN(RADIANS(G1295))*SIN(RADIANS(E1296))+COS(RADIANS(G1295))*COS(RADIANS(E1296))*COS(RADIANS(N1286))))</f>
        <v>0</v>
      </c>
      <c r="O1295">
        <f>IF(DEGREES(ACOS(SIN(RADIANS(G1295))*SIN(RADIANS(E1296))+COS(RADIANS(G1295))*COS(RADIANS(E1296))*COS(RADIANS(O1286))))&gt;90,0,$F$4*$F$5/E1295^2*(SIN(RADIANS(G1295))*SIN(RADIANS(E1296))+COS(RADIANS(G1295))*COS(RADIANS(E1296))*COS(RADIANS(O1286))))</f>
        <v>0</v>
      </c>
      <c r="P1295">
        <f>IF(DEGREES(ACOS(SIN(RADIANS(G1295))*SIN(RADIANS(E1296))+COS(RADIANS(G1295))*COS(RADIANS(E1296))*COS(RADIANS(P1286))))&gt;90,0,$F$4*$F$5/E1295^2*(SIN(RADIANS(G1295))*SIN(RADIANS(E1296))+COS(RADIANS(G1295))*COS(RADIANS(E1296))*COS(RADIANS(P1286))))</f>
        <v>0</v>
      </c>
      <c r="Q1295">
        <f>IF(DEGREES(ACOS(SIN(RADIANS(G1295))*SIN(RADIANS(E1296))+COS(RADIANS(G1295))*COS(RADIANS(E1296))*COS(RADIANS(Q1286))))&gt;90,0,$F$4*$F$5/E1295^2*(SIN(RADIANS(G1295))*SIN(RADIANS(E1296))+COS(RADIANS(G1295))*COS(RADIANS(E1296))*COS(RADIANS(Q1286))))</f>
        <v>0</v>
      </c>
      <c r="R1295" t="e">
        <f>IF(DEGREES(ACOS(SIN(RADIANS(G1295))*SIN(RADIANS(E1296))+COS(RADIANS(G1295))*COS(RADIANS(E1296))*COS(RADIANS(R1286))))&gt;90,0,$F$4*$F$5/E1295^2*(SIN(RADIANS(G1295))*SIN(RADIANS(E1296))+COS(RADIANS(G1295))*COS(RADIANS(E1296))*COS(RADIANS(R1286))))</f>
        <v>#DIV/0!</v>
      </c>
      <c r="S1295" t="e">
        <f>IF(DEGREES(ACOS(SIN(RADIANS(G1295))*SIN(RADIANS(E1296))+COS(RADIANS(G1295))*COS(RADIANS(E1296))*COS(RADIANS(S1286))))&gt;90,0,$F$4*$F$5/E1295^2*(SIN(RADIANS(G1295))*SIN(RADIANS(E1296))+COS(RADIANS(G1295))*COS(RADIANS(E1296))*COS(RADIANS(S1286))))</f>
        <v>#DIV/0!</v>
      </c>
      <c r="T1295" t="e">
        <f>IF(DEGREES(ACOS(SIN(RADIANS(G1295))*SIN(RADIANS(E1296))+COS(RADIANS(G1295))*COS(RADIANS(E1296))*COS(RADIANS(T1286))))&gt;90,0,$F$4*$F$5/E1295^2*(SIN(RADIANS(G1295))*SIN(RADIANS(E1296))+COS(RADIANS(G1295))*COS(RADIANS(E1296))*COS(RADIANS(T1286))))</f>
        <v>#DIV/0!</v>
      </c>
      <c r="U1295" t="e">
        <f>IF(DEGREES(ACOS(SIN(RADIANS(G1295))*SIN(RADIANS(E1296))+COS(RADIANS(G1295))*COS(RADIANS(E1296))*COS(RADIANS(U1286))))&gt;90,0,$F$4*$F$5/E1295^2*(SIN(RADIANS(G1295))*SIN(RADIANS(E1296))+COS(RADIANS(G1295))*COS(RADIANS(E1296))*COS(RADIANS(U1286))))</f>
        <v>#DIV/0!</v>
      </c>
      <c r="V1295" t="e">
        <f>IF(DEGREES(ACOS(SIN(RADIANS(G1295))*SIN(RADIANS(E1296))+COS(RADIANS(G1295))*COS(RADIANS(E1296))*COS(RADIANS(V1286))))&gt;90,0,$F$4*$F$5/E1295^2*(SIN(RADIANS(G1295))*SIN(RADIANS(E1296))+COS(RADIANS(G1295))*COS(RADIANS(E1296))*COS(RADIANS(V1286))))</f>
        <v>#DIV/0!</v>
      </c>
      <c r="W1295" t="e">
        <f>IF(DEGREES(ACOS(SIN(RADIANS(G1295))*SIN(RADIANS(E1296))+COS(RADIANS(G1295))*COS(RADIANS(E1296))*COS(RADIANS(W1286))))&gt;90,0,$F$4*$F$5/E1295^2*(SIN(RADIANS(G1295))*SIN(RADIANS(E1296))+COS(RADIANS(G1295))*COS(RADIANS(E1296))*COS(RADIANS(W1286))))</f>
        <v>#DIV/0!</v>
      </c>
      <c r="X1295" t="e">
        <f>IF(DEGREES(ACOS(SIN(RADIANS(G1295))*SIN(RADIANS(E1296))+COS(RADIANS(G1295))*COS(RADIANS(E1296))*COS(RADIANS(X1286))))&gt;90,0,$F$4*$F$5/E1295^2*(SIN(RADIANS(G1295))*SIN(RADIANS(E1296))+COS(RADIANS(G1295))*COS(RADIANS(E1296))*COS(RADIANS(X1286))))</f>
        <v>#DIV/0!</v>
      </c>
      <c r="Y1295" t="e">
        <f>IF(DEGREES(ACOS(SIN(RADIANS(G1295))*SIN(RADIANS(E1296))+COS(RADIANS(G1295))*COS(RADIANS(E1296))*COS(RADIANS(Y1286))))&gt;90,0,$F$4*$F$5/E1295^2*(SIN(RADIANS(G1295))*SIN(RADIANS(E1296))+COS(RADIANS(G1295))*COS(RADIANS(E1296))*COS(RADIANS(Y1286))))</f>
        <v>#DIV/0!</v>
      </c>
      <c r="Z1295" t="e">
        <f>IF(DEGREES(ACOS(SIN(RADIANS(G1295))*SIN(RADIANS(E1296))+COS(RADIANS(G1295))*COS(RADIANS(E1296))*COS(RADIANS(Z1286))))&gt;90,0,$F$4*$F$5/E1295^2*(SIN(RADIANS(G1295))*SIN(RADIANS(E1296))+COS(RADIANS(G1295))*COS(RADIANS(E1296))*COS(RADIANS(Z1286))))</f>
        <v>#DIV/0!</v>
      </c>
      <c r="AA1295" t="e">
        <f>IF(DEGREES(ACOS(SIN(RADIANS(G1295))*SIN(RADIANS(E1296))+COS(RADIANS(G1295))*COS(RADIANS(E1296))*COS(RADIANS(AA1286))))&gt;90,0,$F$4*$F$5/E1295^2*(SIN(RADIANS(G1295))*SIN(RADIANS(E1296))+COS(RADIANS(G1295))*COS(RADIANS(E1296))*COS(RADIANS(AA1286))))</f>
        <v>#DIV/0!</v>
      </c>
      <c r="AB1295" t="e">
        <f>IF(DEGREES(ACOS(SIN(RADIANS(G1295))*SIN(RADIANS(E1296))+COS(RADIANS(G1295))*COS(RADIANS(E1296))*COS(RADIANS(AB1286))))&gt;90,0,$F$4*$F$5/E1295^2*(SIN(RADIANS(G1295))*SIN(RADIANS(E1296))+COS(RADIANS(G1295))*COS(RADIANS(E1296))*COS(RADIANS(AB1286))))</f>
        <v>#DIV/0!</v>
      </c>
      <c r="AC1295" t="e">
        <f>IF(DEGREES(ACOS(SIN(RADIANS(G1295))*SIN(RADIANS(E1296))+COS(RADIANS(G1295))*COS(RADIANS(E1296))*COS(RADIANS(AC1286))))&gt;90,0,$F$4*$F$5/E1295^2*(SIN(RADIANS(G1295))*SIN(RADIANS(E1296))+COS(RADIANS(G1295))*COS(RADIANS(E1296))*COS(RADIANS(AC1286))))</f>
        <v>#DIV/0!</v>
      </c>
      <c r="AD1295" t="e">
        <f>IF(DEGREES(ACOS(SIN(RADIANS(G1295))*SIN(RADIANS(E1296))+COS(RADIANS(G1295))*COS(RADIANS(E1296))*COS(RADIANS(AD1286))))&gt;90,0,$F$4*$F$5/E1295^2*(SIN(RADIANS(G1295))*SIN(RADIANS(E1296))+COS(RADIANS(G1295))*COS(RADIANS(E1296))*COS(RADIANS(AD1286))))</f>
        <v>#DIV/0!</v>
      </c>
      <c r="AE1295" t="e">
        <f>IF(DEGREES(ACOS(SIN(RADIANS(G1295))*SIN(RADIANS(E1296))+COS(RADIANS(G1295))*COS(RADIANS(E1296))*COS(RADIANS(AE1286))))&gt;90,0,$F$4*$F$5/E1295^2*(SIN(RADIANS(G1295))*SIN(RADIANS(E1296))+COS(RADIANS(G1295))*COS(RADIANS(E1296))*COS(RADIANS(AE1286))))</f>
        <v>#DIV/0!</v>
      </c>
      <c r="AF1295" t="e">
        <f>IF(DEGREES(ACOS(SIN(RADIANS(G1295))*SIN(RADIANS(E1296))+COS(RADIANS(G1295))*COS(RADIANS(E1296))*COS(RADIANS(AF1286))))&gt;90,0,$F$4*$F$5/E1295^2*(SIN(RADIANS(G1295))*SIN(RADIANS(E1296))+COS(RADIANS(G1295))*COS(RADIANS(E1296))*COS(RADIANS(AF1286))))</f>
        <v>#DIV/0!</v>
      </c>
      <c r="AG1295" t="e">
        <f>IF(DEGREES(ACOS(SIN(RADIANS(G1295))*SIN(RADIANS(E1296))+COS(RADIANS(G1295))*COS(RADIANS(E1296))*COS(RADIANS(AG1286))))&gt;90,0,$F$4*$F$5/E1295^2*(SIN(RADIANS(G1295))*SIN(RADIANS(E1296))+COS(RADIANS(G1295))*COS(RADIANS(E1296))*COS(RADIANS(AG1286))))</f>
        <v>#DIV/0!</v>
      </c>
      <c r="AH1295" t="e">
        <f>IF(DEGREES(ACOS(SIN(RADIANS(G1295))*SIN(RADIANS(E1296))+COS(RADIANS(G1295))*COS(RADIANS(E1296))*COS(RADIANS(AH1286))))&gt;90,0,$F$4*$F$5/E1295^2*(SIN(RADIANS(G1295))*SIN(RADIANS(E1296))+COS(RADIANS(G1295))*COS(RADIANS(E1296))*COS(RADIANS(AH1286))))</f>
        <v>#DIV/0!</v>
      </c>
      <c r="AI1295" t="e">
        <f>IF(DEGREES(ACOS(SIN(RADIANS(G1295))*SIN(RADIANS(E1296))+COS(RADIANS(G1295))*COS(RADIANS(E1296))*COS(RADIANS(AI1286))))&gt;90,0,$F$4*$F$5/E1295^2*(SIN(RADIANS(G1295))*SIN(RADIANS(E1296))+COS(RADIANS(G1295))*COS(RADIANS(E1296))*COS(RADIANS(AI1286))))</f>
        <v>#DIV/0!</v>
      </c>
      <c r="AJ1295" t="e">
        <f>IF(DEGREES(ACOS(SIN(RADIANS(G1295))*SIN(RADIANS(E1296))+COS(RADIANS(G1295))*COS(RADIANS(E1296))*COS(RADIANS(AJ1286))))&gt;90,0,$F$4*$F$5/E1295^2*(SIN(RADIANS(G1295))*SIN(RADIANS(E1296))+COS(RADIANS(G1295))*COS(RADIANS(E1296))*COS(RADIANS(AJ1286))))</f>
        <v>#DIV/0!</v>
      </c>
      <c r="AK1295">
        <f>IF(DEGREES(ACOS(SIN(RADIANS(G1295))*SIN(RADIANS(E1296))+COS(RADIANS(G1295))*COS(RADIANS(E1296))*COS(RADIANS(AK1286))))&gt;90,0,$F$4*$F$5/E1295^2*(SIN(RADIANS(G1295))*SIN(RADIANS(E1296))+COS(RADIANS(G1295))*COS(RADIANS(E1296))*COS(RADIANS(AK1286))))</f>
        <v>0</v>
      </c>
      <c r="AL1295">
        <f>IF(DEGREES(ACOS(SIN(RADIANS(G1295))*SIN(RADIANS(E1296))+COS(RADIANS(G1295))*COS(RADIANS(E1296))*COS(RADIANS(AL1286))))&gt;90,0,$F$4*$F$5/E1295^2*(SIN(RADIANS(G1295))*SIN(RADIANS(E1296))+COS(RADIANS(G1295))*COS(RADIANS(E1296))*COS(RADIANS(AL1286))))</f>
        <v>0</v>
      </c>
      <c r="AM1295">
        <f>IF(DEGREES(ACOS(SIN(RADIANS(G1295))*SIN(RADIANS(E1296))+COS(RADIANS(G1295))*COS(RADIANS(E1296))*COS(RADIANS(AM1286))))&gt;90,0,$F$4*$F$5/E1295^2*(SIN(RADIANS(G1295))*SIN(RADIANS(E1296))+COS(RADIANS(G1295))*COS(RADIANS(E1296))*COS(RADIANS(AM1286))))</f>
        <v>0</v>
      </c>
      <c r="AN1295">
        <f>IF(DEGREES(ACOS(SIN(RADIANS(G1295))*SIN(RADIANS(E1296))+COS(RADIANS(G1295))*COS(RADIANS(E1296))*COS(RADIANS(AN1286))))&gt;90,0,$F$4*$F$5/E1295^2*(SIN(RADIANS(G1295))*SIN(RADIANS(E1296))+COS(RADIANS(G1295))*COS(RADIANS(E1296))*COS(RADIANS(AN1286))))</f>
        <v>0</v>
      </c>
      <c r="AO1295">
        <f>IF(DEGREES(ACOS(SIN(RADIANS(G1295))*SIN(RADIANS(E1296))+COS(RADIANS(G1295))*COS(RADIANS(E1296))*COS(RADIANS(AO1286))))&gt;90,0,$F$4*$F$5/E1295^2*(SIN(RADIANS(G1295))*SIN(RADIANS(E1296))+COS(RADIANS(G1295))*COS(RADIANS(E1296))*COS(RADIANS(AO1286))))</f>
        <v>0</v>
      </c>
      <c r="AP1295">
        <f>IF(DEGREES(ACOS(SIN(RADIANS(G1295))*SIN(RADIANS(E1296))+COS(RADIANS(G1295))*COS(RADIANS(E1296))*COS(RADIANS(AP1286))))&gt;90,0,$F$4*$F$5/E1295^2*(SIN(RADIANS(G1295))*SIN(RADIANS(E1296))+COS(RADIANS(G1295))*COS(RADIANS(E1296))*COS(RADIANS(AP1286))))</f>
        <v>0</v>
      </c>
      <c r="AQ1295">
        <f>IF(DEGREES(ACOS(SIN(RADIANS(G1295))*SIN(RADIANS(E1296))+COS(RADIANS(G1295))*COS(RADIANS(E1296))*COS(RADIANS(AQ1286))))&gt;90,0,$F$4*$F$5/E1295^2*(SIN(RADIANS(G1295))*SIN(RADIANS(E1296))+COS(RADIANS(G1295))*COS(RADIANS(E1296))*COS(RADIANS(AQ1286))))</f>
        <v>0</v>
      </c>
      <c r="AR1295">
        <f>IF(DEGREES(ACOS(SIN(RADIANS(G1295))*SIN(RADIANS(E1296))+COS(RADIANS(G1295))*COS(RADIANS(E1296))*COS(RADIANS(AR1286))))&gt;90,0,$F$4*$F$5/E1295^2*(SIN(RADIANS(G1295))*SIN(RADIANS(E1296))+COS(RADIANS(G1295))*COS(RADIANS(E1296))*COS(RADIANS(AR1286))))</f>
        <v>0</v>
      </c>
    </row>
    <row r="1296" spans="2:44" x14ac:dyDescent="0.5">
      <c r="B1296" s="40" t="s">
        <v>735</v>
      </c>
      <c r="E1296">
        <f>IF($F$8&gt;90,180-$F$8,$F$8)*SIN(RADIANS(E1290))</f>
        <v>0</v>
      </c>
      <c r="G1296">
        <v>10</v>
      </c>
      <c r="I1296">
        <f>IF(DEGREES(ACOS(SIN(RADIANS(G1296))*SIN(RADIANS(E1296))+COS(RADIANS(G1296))*COS(RADIANS(E1296))*COS(RADIANS(I1286))))&gt;90,0,$F$4*$F$5/E1295^2*(SIN(RADIANS(G1296))*SIN(RADIANS(E1296))+COS(RADIANS(G1296))*COS(RADIANS(E1296))*COS(RADIANS(I1286))))</f>
        <v>0</v>
      </c>
      <c r="J1296">
        <f>IF(DEGREES(ACOS(SIN(RADIANS(G1296))*SIN(RADIANS(E1296))+COS(RADIANS(G1296))*COS(RADIANS(E1296))*COS(RADIANS(J1286))))&gt;90,0,$F$4*$F$5/E1295^2*(SIN(RADIANS(G1296))*SIN(RADIANS(E1296))+COS(RADIANS(G1296))*COS(RADIANS(E1296))*COS(RADIANS(J1286))))</f>
        <v>0</v>
      </c>
      <c r="K1296">
        <f>IF(DEGREES(ACOS(SIN(RADIANS(G1296))*SIN(RADIANS(E1296))+COS(RADIANS(G1296))*COS(RADIANS(E1296))*COS(RADIANS(K1286))))&gt;90,0,$F$4*$F$5/E1295^2*(SIN(RADIANS(G1296))*SIN(RADIANS(E1296))+COS(RADIANS(G1296))*COS(RADIANS(E1296))*COS(RADIANS(K1286))))</f>
        <v>0</v>
      </c>
      <c r="L1296">
        <f>IF(DEGREES(ACOS(SIN(RADIANS(G1296))*SIN(RADIANS(E1296))+COS(RADIANS(G1296))*COS(RADIANS(E1296))*COS(RADIANS(L1286))))&gt;90,0,$F$4*$F$5/E1295^2*(SIN(RADIANS(G1296))*SIN(RADIANS(E1296))+COS(RADIANS(G1296))*COS(RADIANS(E1296))*COS(RADIANS(L1286))))</f>
        <v>0</v>
      </c>
      <c r="M1296">
        <f>IF(DEGREES(ACOS(SIN(RADIANS(G1296))*SIN(RADIANS(E1296))+COS(RADIANS(G1296))*COS(RADIANS(E1296))*COS(RADIANS(M1286))))&gt;90,0,$F$4*$F$5/E1295^2*(SIN(RADIANS(G1296))*SIN(RADIANS(E1296))+COS(RADIANS(G1296))*COS(RADIANS(E1296))*COS(RADIANS(M1286))))</f>
        <v>0</v>
      </c>
      <c r="N1296">
        <f>IF(DEGREES(ACOS(SIN(RADIANS(G1296))*SIN(RADIANS(E1296))+COS(RADIANS(G1296))*COS(RADIANS(E1296))*COS(RADIANS(N1286))))&gt;90,0,$F$4*$F$5/E1295^2*(SIN(RADIANS(G1296))*SIN(RADIANS(E1296))+COS(RADIANS(G1296))*COS(RADIANS(E1296))*COS(RADIANS(N1286))))</f>
        <v>0</v>
      </c>
      <c r="O1296">
        <f>IF(DEGREES(ACOS(SIN(RADIANS(G1296))*SIN(RADIANS(E1296))+COS(RADIANS(G1296))*COS(RADIANS(E1296))*COS(RADIANS(O1286))))&gt;90,0,$F$4*$F$5/E1295^2*(SIN(RADIANS(G1296))*SIN(RADIANS(E1296))+COS(RADIANS(G1296))*COS(RADIANS(E1296))*COS(RADIANS(O1286))))</f>
        <v>0</v>
      </c>
      <c r="P1296">
        <f>IF(DEGREES(ACOS(SIN(RADIANS(G1296))*SIN(RADIANS(E1296))+COS(RADIANS(G1296))*COS(RADIANS(E1296))*COS(RADIANS(P1286))))&gt;90,0,$F$4*$F$5/E1295^2*(SIN(RADIANS(G1296))*SIN(RADIANS(E1296))+COS(RADIANS(G1296))*COS(RADIANS(E1296))*COS(RADIANS(P1286))))</f>
        <v>0</v>
      </c>
      <c r="Q1296">
        <f>IF(DEGREES(ACOS(SIN(RADIANS(G1296))*SIN(RADIANS(E1296))+COS(RADIANS(G1296))*COS(RADIANS(E1296))*COS(RADIANS(Q1286))))&gt;90,0,$F$4*$F$5/E1295^2*(SIN(RADIANS(G1296))*SIN(RADIANS(E1296))+COS(RADIANS(G1296))*COS(RADIANS(E1296))*COS(RADIANS(Q1286))))</f>
        <v>0</v>
      </c>
      <c r="R1296" t="e">
        <f>IF(DEGREES(ACOS(SIN(RADIANS(G1296))*SIN(RADIANS(E1296))+COS(RADIANS(G1296))*COS(RADIANS(E1296))*COS(RADIANS(R1286))))&gt;90,0,$F$4*$F$5/E1295^2*(SIN(RADIANS(G1296))*SIN(RADIANS(E1296))+COS(RADIANS(G1296))*COS(RADIANS(E1296))*COS(RADIANS(R1286))))</f>
        <v>#DIV/0!</v>
      </c>
      <c r="S1296" t="e">
        <f>IF(DEGREES(ACOS(SIN(RADIANS(G1296))*SIN(RADIANS(E1296))+COS(RADIANS(G1296))*COS(RADIANS(E1296))*COS(RADIANS(S1286))))&gt;90,0,$F$4*$F$5/E1295^2*(SIN(RADIANS(G1296))*SIN(RADIANS(E1296))+COS(RADIANS(G1296))*COS(RADIANS(E1296))*COS(RADIANS(S1286))))</f>
        <v>#DIV/0!</v>
      </c>
      <c r="T1296" t="e">
        <f>IF(DEGREES(ACOS(SIN(RADIANS(G1296))*SIN(RADIANS(E1296))+COS(RADIANS(G1296))*COS(RADIANS(E1296))*COS(RADIANS(T1286))))&gt;90,0,$F$4*$F$5/E1295^2*(SIN(RADIANS(G1296))*SIN(RADIANS(E1296))+COS(RADIANS(G1296))*COS(RADIANS(E1296))*COS(RADIANS(T1286))))</f>
        <v>#DIV/0!</v>
      </c>
      <c r="U1296" t="e">
        <f>IF(DEGREES(ACOS(SIN(RADIANS(G1296))*SIN(RADIANS(E1296))+COS(RADIANS(G1296))*COS(RADIANS(E1296))*COS(RADIANS(U1286))))&gt;90,0,$F$4*$F$5/E1295^2*(SIN(RADIANS(G1296))*SIN(RADIANS(E1296))+COS(RADIANS(G1296))*COS(RADIANS(E1296))*COS(RADIANS(U1286))))</f>
        <v>#DIV/0!</v>
      </c>
      <c r="V1296" t="e">
        <f>IF(DEGREES(ACOS(SIN(RADIANS(G1296))*SIN(RADIANS(E1296))+COS(RADIANS(G1296))*COS(RADIANS(E1296))*COS(RADIANS(V1286))))&gt;90,0,$F$4*$F$5/E1295^2*(SIN(RADIANS(G1296))*SIN(RADIANS(E1296))+COS(RADIANS(G1296))*COS(RADIANS(E1296))*COS(RADIANS(V1286))))</f>
        <v>#DIV/0!</v>
      </c>
      <c r="W1296" t="e">
        <f>IF(DEGREES(ACOS(SIN(RADIANS(G1296))*SIN(RADIANS(E1296))+COS(RADIANS(G1296))*COS(RADIANS(E1296))*COS(RADIANS(W1286))))&gt;90,0,$F$4*$F$5/E1295^2*(SIN(RADIANS(G1296))*SIN(RADIANS(E1296))+COS(RADIANS(G1296))*COS(RADIANS(E1296))*COS(RADIANS(W1286))))</f>
        <v>#DIV/0!</v>
      </c>
      <c r="X1296" t="e">
        <f>IF(DEGREES(ACOS(SIN(RADIANS(G1296))*SIN(RADIANS(E1296))+COS(RADIANS(G1296))*COS(RADIANS(E1296))*COS(RADIANS(X1286))))&gt;90,0,$F$4*$F$5/E1295^2*(SIN(RADIANS(G1296))*SIN(RADIANS(E1296))+COS(RADIANS(G1296))*COS(RADIANS(E1296))*COS(RADIANS(X1286))))</f>
        <v>#DIV/0!</v>
      </c>
      <c r="Y1296" t="e">
        <f>IF(DEGREES(ACOS(SIN(RADIANS(G1296))*SIN(RADIANS(E1296))+COS(RADIANS(G1296))*COS(RADIANS(E1296))*COS(RADIANS(Y1286))))&gt;90,0,$F$4*$F$5/E1295^2*(SIN(RADIANS(G1296))*SIN(RADIANS(E1296))+COS(RADIANS(G1296))*COS(RADIANS(E1296))*COS(RADIANS(Y1286))))</f>
        <v>#DIV/0!</v>
      </c>
      <c r="Z1296" t="e">
        <f>IF(DEGREES(ACOS(SIN(RADIANS(G1296))*SIN(RADIANS(E1296))+COS(RADIANS(G1296))*COS(RADIANS(E1296))*COS(RADIANS(Z1286))))&gt;90,0,$F$4*$F$5/E1295^2*(SIN(RADIANS(G1296))*SIN(RADIANS(E1296))+COS(RADIANS(G1296))*COS(RADIANS(E1296))*COS(RADIANS(Z1286))))</f>
        <v>#DIV/0!</v>
      </c>
      <c r="AA1296" t="e">
        <f>IF(DEGREES(ACOS(SIN(RADIANS(G1296))*SIN(RADIANS(E1296))+COS(RADIANS(G1296))*COS(RADIANS(E1296))*COS(RADIANS(AA1286))))&gt;90,0,$F$4*$F$5/E1295^2*(SIN(RADIANS(G1296))*SIN(RADIANS(E1296))+COS(RADIANS(G1296))*COS(RADIANS(E1296))*COS(RADIANS(AA1286))))</f>
        <v>#DIV/0!</v>
      </c>
      <c r="AB1296" t="e">
        <f>IF(DEGREES(ACOS(SIN(RADIANS(G1296))*SIN(RADIANS(E1296))+COS(RADIANS(G1296))*COS(RADIANS(E1296))*COS(RADIANS(AB1286))))&gt;90,0,$F$4*$F$5/E1295^2*(SIN(RADIANS(G1296))*SIN(RADIANS(E1296))+COS(RADIANS(G1296))*COS(RADIANS(E1296))*COS(RADIANS(AB1286))))</f>
        <v>#DIV/0!</v>
      </c>
      <c r="AC1296" t="e">
        <f>IF(DEGREES(ACOS(SIN(RADIANS(G1296))*SIN(RADIANS(E1296))+COS(RADIANS(G1296))*COS(RADIANS(E1296))*COS(RADIANS(AC1286))))&gt;90,0,$F$4*$F$5/E1295^2*(SIN(RADIANS(G1296))*SIN(RADIANS(E1296))+COS(RADIANS(G1296))*COS(RADIANS(E1296))*COS(RADIANS(AC1286))))</f>
        <v>#DIV/0!</v>
      </c>
      <c r="AD1296" t="e">
        <f>IF(DEGREES(ACOS(SIN(RADIANS(G1296))*SIN(RADIANS(E1296))+COS(RADIANS(G1296))*COS(RADIANS(E1296))*COS(RADIANS(AD1286))))&gt;90,0,$F$4*$F$5/E1295^2*(SIN(RADIANS(G1296))*SIN(RADIANS(E1296))+COS(RADIANS(G1296))*COS(RADIANS(E1296))*COS(RADIANS(AD1286))))</f>
        <v>#DIV/0!</v>
      </c>
      <c r="AE1296" t="e">
        <f>IF(DEGREES(ACOS(SIN(RADIANS(G1296))*SIN(RADIANS(E1296))+COS(RADIANS(G1296))*COS(RADIANS(E1296))*COS(RADIANS(AE1286))))&gt;90,0,$F$4*$F$5/E1295^2*(SIN(RADIANS(G1296))*SIN(RADIANS(E1296))+COS(RADIANS(G1296))*COS(RADIANS(E1296))*COS(RADIANS(AE1286))))</f>
        <v>#DIV/0!</v>
      </c>
      <c r="AF1296" t="e">
        <f>IF(DEGREES(ACOS(SIN(RADIANS(G1296))*SIN(RADIANS(E1296))+COS(RADIANS(G1296))*COS(RADIANS(E1296))*COS(RADIANS(AF1286))))&gt;90,0,$F$4*$F$5/E1295^2*(SIN(RADIANS(G1296))*SIN(RADIANS(E1296))+COS(RADIANS(G1296))*COS(RADIANS(E1296))*COS(RADIANS(AF1286))))</f>
        <v>#DIV/0!</v>
      </c>
      <c r="AG1296" t="e">
        <f>IF(DEGREES(ACOS(SIN(RADIANS(G1296))*SIN(RADIANS(E1296))+COS(RADIANS(G1296))*COS(RADIANS(E1296))*COS(RADIANS(AG1286))))&gt;90,0,$F$4*$F$5/E1295^2*(SIN(RADIANS(G1296))*SIN(RADIANS(E1296))+COS(RADIANS(G1296))*COS(RADIANS(E1296))*COS(RADIANS(AG1286))))</f>
        <v>#DIV/0!</v>
      </c>
      <c r="AH1296" t="e">
        <f>IF(DEGREES(ACOS(SIN(RADIANS(G1296))*SIN(RADIANS(E1296))+COS(RADIANS(G1296))*COS(RADIANS(E1296))*COS(RADIANS(AH1286))))&gt;90,0,$F$4*$F$5/E1295^2*(SIN(RADIANS(G1296))*SIN(RADIANS(E1296))+COS(RADIANS(G1296))*COS(RADIANS(E1296))*COS(RADIANS(AH1286))))</f>
        <v>#DIV/0!</v>
      </c>
      <c r="AI1296" t="e">
        <f>IF(DEGREES(ACOS(SIN(RADIANS(G1296))*SIN(RADIANS(E1296))+COS(RADIANS(G1296))*COS(RADIANS(E1296))*COS(RADIANS(AI1286))))&gt;90,0,$F$4*$F$5/E1295^2*(SIN(RADIANS(G1296))*SIN(RADIANS(E1296))+COS(RADIANS(G1296))*COS(RADIANS(E1296))*COS(RADIANS(AI1286))))</f>
        <v>#DIV/0!</v>
      </c>
      <c r="AJ1296" t="e">
        <f>IF(DEGREES(ACOS(SIN(RADIANS(G1296))*SIN(RADIANS(E1296))+COS(RADIANS(G1296))*COS(RADIANS(E1296))*COS(RADIANS(AJ1286))))&gt;90,0,$F$4*$F$5/E1295^2*(SIN(RADIANS(G1296))*SIN(RADIANS(E1296))+COS(RADIANS(G1296))*COS(RADIANS(E1296))*COS(RADIANS(AJ1286))))</f>
        <v>#DIV/0!</v>
      </c>
      <c r="AK1296">
        <f>IF(DEGREES(ACOS(SIN(RADIANS(G1296))*SIN(RADIANS(E1296))+COS(RADIANS(G1296))*COS(RADIANS(E1296))*COS(RADIANS(AK1286))))&gt;90,0,$F$4*$F$5/E1295^2*(SIN(RADIANS(G1296))*SIN(RADIANS(E1296))+COS(RADIANS(G1296))*COS(RADIANS(E1296))*COS(RADIANS(AK1286))))</f>
        <v>0</v>
      </c>
      <c r="AL1296">
        <f>IF(DEGREES(ACOS(SIN(RADIANS(G1296))*SIN(RADIANS(E1296))+COS(RADIANS(G1296))*COS(RADIANS(E1296))*COS(RADIANS(AL1286))))&gt;90,0,$F$4*$F$5/E1295^2*(SIN(RADIANS(G1296))*SIN(RADIANS(E1296))+COS(RADIANS(G1296))*COS(RADIANS(E1296))*COS(RADIANS(AL1286))))</f>
        <v>0</v>
      </c>
      <c r="AM1296">
        <f>IF(DEGREES(ACOS(SIN(RADIANS(G1296))*SIN(RADIANS(E1296))+COS(RADIANS(G1296))*COS(RADIANS(E1296))*COS(RADIANS(AM1286))))&gt;90,0,$F$4*$F$5/E1295^2*(SIN(RADIANS(G1296))*SIN(RADIANS(E1296))+COS(RADIANS(G1296))*COS(RADIANS(E1296))*COS(RADIANS(AM1286))))</f>
        <v>0</v>
      </c>
      <c r="AN1296">
        <f>IF(DEGREES(ACOS(SIN(RADIANS(G1296))*SIN(RADIANS(E1296))+COS(RADIANS(G1296))*COS(RADIANS(E1296))*COS(RADIANS(AN1286))))&gt;90,0,$F$4*$F$5/E1295^2*(SIN(RADIANS(G1296))*SIN(RADIANS(E1296))+COS(RADIANS(G1296))*COS(RADIANS(E1296))*COS(RADIANS(AN1286))))</f>
        <v>0</v>
      </c>
      <c r="AO1296">
        <f>IF(DEGREES(ACOS(SIN(RADIANS(G1296))*SIN(RADIANS(E1296))+COS(RADIANS(G1296))*COS(RADIANS(E1296))*COS(RADIANS(AO1286))))&gt;90,0,$F$4*$F$5/E1295^2*(SIN(RADIANS(G1296))*SIN(RADIANS(E1296))+COS(RADIANS(G1296))*COS(RADIANS(E1296))*COS(RADIANS(AO1286))))</f>
        <v>0</v>
      </c>
      <c r="AP1296">
        <f>IF(DEGREES(ACOS(SIN(RADIANS(G1296))*SIN(RADIANS(E1296))+COS(RADIANS(G1296))*COS(RADIANS(E1296))*COS(RADIANS(AP1286))))&gt;90,0,$F$4*$F$5/E1295^2*(SIN(RADIANS(G1296))*SIN(RADIANS(E1296))+COS(RADIANS(G1296))*COS(RADIANS(E1296))*COS(RADIANS(AP1286))))</f>
        <v>0</v>
      </c>
      <c r="AQ1296">
        <f>IF(DEGREES(ACOS(SIN(RADIANS(G1296))*SIN(RADIANS(E1296))+COS(RADIANS(G1296))*COS(RADIANS(E1296))*COS(RADIANS(AQ1286))))&gt;90,0,$F$4*$F$5/E1295^2*(SIN(RADIANS(G1296))*SIN(RADIANS(E1296))+COS(RADIANS(G1296))*COS(RADIANS(E1296))*COS(RADIANS(AQ1286))))</f>
        <v>0</v>
      </c>
      <c r="AR1296">
        <f>IF(DEGREES(ACOS(SIN(RADIANS(G1296))*SIN(RADIANS(E1296))+COS(RADIANS(G1296))*COS(RADIANS(E1296))*COS(RADIANS(AR1286))))&gt;90,0,$F$4*$F$5/E1295^2*(SIN(RADIANS(G1296))*SIN(RADIANS(E1296))+COS(RADIANS(G1296))*COS(RADIANS(E1296))*COS(RADIANS(AR1286))))</f>
        <v>0</v>
      </c>
    </row>
    <row r="1297" spans="2:44" x14ac:dyDescent="0.5">
      <c r="B1297" s="40" t="s">
        <v>786</v>
      </c>
      <c r="E1297">
        <f>IF($F$10=0,IF(E1288&lt;360,E1288,E1288-360),($F$10+1)*E1288)</f>
        <v>180</v>
      </c>
      <c r="G1297">
        <v>0</v>
      </c>
      <c r="I1297">
        <f>IF(DEGREES(ACOS(SIN(RADIANS(G1297))*SIN(RADIANS(E1296))+COS(RADIANS(G1297))*COS(RADIANS(E1296))*COS(RADIANS(I1286))))&gt;90,0,$F$4*$F$5/E1295^2*(SIN(RADIANS(G1297))*SIN(RADIANS(E1296))+COS(RADIANS(G1297))*COS(RADIANS(E1296))*COS(RADIANS(I1286))))</f>
        <v>0</v>
      </c>
      <c r="J1297">
        <f>IF(DEGREES(ACOS(SIN(RADIANS(G1297))*SIN(RADIANS(E1296))+COS(RADIANS(G1297))*COS(RADIANS(E1296))*COS(RADIANS(J1286))))&gt;90,0,$F$4*$F$5/E1295^2*(SIN(RADIANS(G1297))*SIN(RADIANS(E1296))+COS(RADIANS(G1297))*COS(RADIANS(E1296))*COS(RADIANS(J1286))))</f>
        <v>0</v>
      </c>
      <c r="K1297">
        <f>IF(DEGREES(ACOS(SIN(RADIANS(G1297))*SIN(RADIANS(E1296))+COS(RADIANS(G1297))*COS(RADIANS(E1296))*COS(RADIANS(K1286))))&gt;90,0,$F$4*$F$5/E1295^2*(SIN(RADIANS(G1297))*SIN(RADIANS(E1296))+COS(RADIANS(G1297))*COS(RADIANS(E1296))*COS(RADIANS(K1286))))</f>
        <v>0</v>
      </c>
      <c r="L1297">
        <f>IF(DEGREES(ACOS(SIN(RADIANS(G1297))*SIN(RADIANS(E1296))+COS(RADIANS(G1297))*COS(RADIANS(E1296))*COS(RADIANS(L1286))))&gt;90,0,$F$4*$F$5/E1295^2*(SIN(RADIANS(G1297))*SIN(RADIANS(E1296))+COS(RADIANS(G1297))*COS(RADIANS(E1296))*COS(RADIANS(L1286))))</f>
        <v>0</v>
      </c>
      <c r="M1297">
        <f>IF(DEGREES(ACOS(SIN(RADIANS(G1297))*SIN(RADIANS(E1296))+COS(RADIANS(G1297))*COS(RADIANS(E1296))*COS(RADIANS(M1286))))&gt;90,0,$F$4*$F$5/E1295^2*(SIN(RADIANS(G1297))*SIN(RADIANS(E1296))+COS(RADIANS(G1297))*COS(RADIANS(E1296))*COS(RADIANS(M1286))))</f>
        <v>0</v>
      </c>
      <c r="N1297">
        <f>IF(DEGREES(ACOS(SIN(RADIANS(G1297))*SIN(RADIANS(E1296))+COS(RADIANS(G1297))*COS(RADIANS(E1296))*COS(RADIANS(N1286))))&gt;90,0,$F$4*$F$5/E1295^2*(SIN(RADIANS(G1297))*SIN(RADIANS(E1296))+COS(RADIANS(G1297))*COS(RADIANS(E1296))*COS(RADIANS(N1286))))</f>
        <v>0</v>
      </c>
      <c r="O1297">
        <f>IF(DEGREES(ACOS(SIN(RADIANS(G1297))*SIN(RADIANS(E1296))+COS(RADIANS(G1297))*COS(RADIANS(E1296))*COS(RADIANS(O1286))))&gt;90,0,$F$4*$F$5/E1295^2*(SIN(RADIANS(G1297))*SIN(RADIANS(E1296))+COS(RADIANS(G1297))*COS(RADIANS(E1296))*COS(RADIANS(O1286))))</f>
        <v>0</v>
      </c>
      <c r="P1297">
        <f>IF(DEGREES(ACOS(SIN(RADIANS(G1297))*SIN(RADIANS(E1296))+COS(RADIANS(G1297))*COS(RADIANS(E1296))*COS(RADIANS(P1286))))&gt;90,0,$F$4*$F$5/E1295^2*(SIN(RADIANS(G1297))*SIN(RADIANS(E1296))+COS(RADIANS(G1297))*COS(RADIANS(E1296))*COS(RADIANS(P1286))))</f>
        <v>0</v>
      </c>
      <c r="Q1297">
        <f>IF(DEGREES(ACOS(SIN(RADIANS(G1297))*SIN(RADIANS(E1296))+COS(RADIANS(G1297))*COS(RADIANS(E1296))*COS(RADIANS(Q1286))))&gt;90,0,$F$4*$F$5/E1295^2*(SIN(RADIANS(G1297))*SIN(RADIANS(E1296))+COS(RADIANS(G1297))*COS(RADIANS(E1296))*COS(RADIANS(Q1286))))</f>
        <v>0</v>
      </c>
      <c r="R1297" t="e">
        <f>IF(DEGREES(ACOS(SIN(RADIANS(G1297))*SIN(RADIANS(E1296))+COS(RADIANS(G1297))*COS(RADIANS(E1296))*COS(RADIANS(R1286))))&gt;90,0,$F$4*$F$5/E1295^2*(SIN(RADIANS(G1297))*SIN(RADIANS(E1296))+COS(RADIANS(G1297))*COS(RADIANS(E1296))*COS(RADIANS(R1286))))</f>
        <v>#DIV/0!</v>
      </c>
      <c r="S1297" t="e">
        <f>IF(DEGREES(ACOS(SIN(RADIANS(G1297))*SIN(RADIANS(E1296))+COS(RADIANS(G1297))*COS(RADIANS(E1296))*COS(RADIANS(S1286))))&gt;90,0,$F$4*$F$5/E1295^2*(SIN(RADIANS(G1297))*SIN(RADIANS(E1296))+COS(RADIANS(G1297))*COS(RADIANS(E1296))*COS(RADIANS(S1286))))</f>
        <v>#DIV/0!</v>
      </c>
      <c r="T1297" t="e">
        <f>IF(DEGREES(ACOS(SIN(RADIANS(G1297))*SIN(RADIANS(E1296))+COS(RADIANS(G1297))*COS(RADIANS(E1296))*COS(RADIANS(T1286))))&gt;90,0,$F$4*$F$5/E1295^2*(SIN(RADIANS(G1297))*SIN(RADIANS(E1296))+COS(RADIANS(G1297))*COS(RADIANS(E1296))*COS(RADIANS(T1286))))</f>
        <v>#DIV/0!</v>
      </c>
      <c r="U1297" t="e">
        <f>IF(DEGREES(ACOS(SIN(RADIANS(G1297))*SIN(RADIANS(E1296))+COS(RADIANS(G1297))*COS(RADIANS(E1296))*COS(RADIANS(U1286))))&gt;90,0,$F$4*$F$5/E1295^2*(SIN(RADIANS(G1297))*SIN(RADIANS(E1296))+COS(RADIANS(G1297))*COS(RADIANS(E1296))*COS(RADIANS(U1286))))</f>
        <v>#DIV/0!</v>
      </c>
      <c r="V1297" t="e">
        <f>IF(DEGREES(ACOS(SIN(RADIANS(G1297))*SIN(RADIANS(E1296))+COS(RADIANS(G1297))*COS(RADIANS(E1296))*COS(RADIANS(V1286))))&gt;90,0,$F$4*$F$5/E1295^2*(SIN(RADIANS(G1297))*SIN(RADIANS(E1296))+COS(RADIANS(G1297))*COS(RADIANS(E1296))*COS(RADIANS(V1286))))</f>
        <v>#DIV/0!</v>
      </c>
      <c r="W1297" t="e">
        <f>IF(DEGREES(ACOS(SIN(RADIANS(G1297))*SIN(RADIANS(E1296))+COS(RADIANS(G1297))*COS(RADIANS(E1296))*COS(RADIANS(W1286))))&gt;90,0,$F$4*$F$5/E1295^2*(SIN(RADIANS(G1297))*SIN(RADIANS(E1296))+COS(RADIANS(G1297))*COS(RADIANS(E1296))*COS(RADIANS(W1286))))</f>
        <v>#DIV/0!</v>
      </c>
      <c r="X1297" t="e">
        <f>IF(DEGREES(ACOS(SIN(RADIANS(G1297))*SIN(RADIANS(E1296))+COS(RADIANS(G1297))*COS(RADIANS(E1296))*COS(RADIANS(X1286))))&gt;90,0,$F$4*$F$5/E1295^2*(SIN(RADIANS(G1297))*SIN(RADIANS(E1296))+COS(RADIANS(G1297))*COS(RADIANS(E1296))*COS(RADIANS(X1286))))</f>
        <v>#DIV/0!</v>
      </c>
      <c r="Y1297" t="e">
        <f>IF(DEGREES(ACOS(SIN(RADIANS(G1297))*SIN(RADIANS(E1296))+COS(RADIANS(G1297))*COS(RADIANS(E1296))*COS(RADIANS(Y1286))))&gt;90,0,$F$4*$F$5/E1295^2*(SIN(RADIANS(G1297))*SIN(RADIANS(E1296))+COS(RADIANS(G1297))*COS(RADIANS(E1296))*COS(RADIANS(Y1286))))</f>
        <v>#DIV/0!</v>
      </c>
      <c r="Z1297" t="e">
        <f>IF(DEGREES(ACOS(SIN(RADIANS(G1297))*SIN(RADIANS(E1296))+COS(RADIANS(G1297))*COS(RADIANS(E1296))*COS(RADIANS(Z1286))))&gt;90,0,$F$4*$F$5/E1295^2*(SIN(RADIANS(G1297))*SIN(RADIANS(E1296))+COS(RADIANS(G1297))*COS(RADIANS(E1296))*COS(RADIANS(Z1286))))</f>
        <v>#DIV/0!</v>
      </c>
      <c r="AA1297" t="e">
        <f>IF(DEGREES(ACOS(SIN(RADIANS(G1297))*SIN(RADIANS(E1296))+COS(RADIANS(G1297))*COS(RADIANS(E1296))*COS(RADIANS(AA1286))))&gt;90,0,$F$4*$F$5/E1295^2*(SIN(RADIANS(G1297))*SIN(RADIANS(E1296))+COS(RADIANS(G1297))*COS(RADIANS(E1296))*COS(RADIANS(AA1286))))</f>
        <v>#DIV/0!</v>
      </c>
      <c r="AB1297" t="e">
        <f>IF(DEGREES(ACOS(SIN(RADIANS(G1297))*SIN(RADIANS(E1296))+COS(RADIANS(G1297))*COS(RADIANS(E1296))*COS(RADIANS(AB1286))))&gt;90,0,$F$4*$F$5/E1295^2*(SIN(RADIANS(G1297))*SIN(RADIANS(E1296))+COS(RADIANS(G1297))*COS(RADIANS(E1296))*COS(RADIANS(AB1286))))</f>
        <v>#DIV/0!</v>
      </c>
      <c r="AC1297" t="e">
        <f>IF(DEGREES(ACOS(SIN(RADIANS(G1297))*SIN(RADIANS(E1296))+COS(RADIANS(G1297))*COS(RADIANS(E1296))*COS(RADIANS(AC1286))))&gt;90,0,$F$4*$F$5/E1295^2*(SIN(RADIANS(G1297))*SIN(RADIANS(E1296))+COS(RADIANS(G1297))*COS(RADIANS(E1296))*COS(RADIANS(AC1286))))</f>
        <v>#DIV/0!</v>
      </c>
      <c r="AD1297" t="e">
        <f>IF(DEGREES(ACOS(SIN(RADIANS(G1297))*SIN(RADIANS(E1296))+COS(RADIANS(G1297))*COS(RADIANS(E1296))*COS(RADIANS(AD1286))))&gt;90,0,$F$4*$F$5/E1295^2*(SIN(RADIANS(G1297))*SIN(RADIANS(E1296))+COS(RADIANS(G1297))*COS(RADIANS(E1296))*COS(RADIANS(AD1286))))</f>
        <v>#DIV/0!</v>
      </c>
      <c r="AE1297" t="e">
        <f>IF(DEGREES(ACOS(SIN(RADIANS(G1297))*SIN(RADIANS(E1296))+COS(RADIANS(G1297))*COS(RADIANS(E1296))*COS(RADIANS(AE1286))))&gt;90,0,$F$4*$F$5/E1295^2*(SIN(RADIANS(G1297))*SIN(RADIANS(E1296))+COS(RADIANS(G1297))*COS(RADIANS(E1296))*COS(RADIANS(AE1286))))</f>
        <v>#DIV/0!</v>
      </c>
      <c r="AF1297" t="e">
        <f>IF(DEGREES(ACOS(SIN(RADIANS(G1297))*SIN(RADIANS(E1296))+COS(RADIANS(G1297))*COS(RADIANS(E1296))*COS(RADIANS(AF1286))))&gt;90,0,$F$4*$F$5/E1295^2*(SIN(RADIANS(G1297))*SIN(RADIANS(E1296))+COS(RADIANS(G1297))*COS(RADIANS(E1296))*COS(RADIANS(AF1286))))</f>
        <v>#DIV/0!</v>
      </c>
      <c r="AG1297" t="e">
        <f>IF(DEGREES(ACOS(SIN(RADIANS(G1297))*SIN(RADIANS(E1296))+COS(RADIANS(G1297))*COS(RADIANS(E1296))*COS(RADIANS(AG1286))))&gt;90,0,$F$4*$F$5/E1295^2*(SIN(RADIANS(G1297))*SIN(RADIANS(E1296))+COS(RADIANS(G1297))*COS(RADIANS(E1296))*COS(RADIANS(AG1286))))</f>
        <v>#DIV/0!</v>
      </c>
      <c r="AH1297" t="e">
        <f>IF(DEGREES(ACOS(SIN(RADIANS(G1297))*SIN(RADIANS(E1296))+COS(RADIANS(G1297))*COS(RADIANS(E1296))*COS(RADIANS(AH1286))))&gt;90,0,$F$4*$F$5/E1295^2*(SIN(RADIANS(G1297))*SIN(RADIANS(E1296))+COS(RADIANS(G1297))*COS(RADIANS(E1296))*COS(RADIANS(AH1286))))</f>
        <v>#DIV/0!</v>
      </c>
      <c r="AI1297" t="e">
        <f>IF(DEGREES(ACOS(SIN(RADIANS(G1297))*SIN(RADIANS(E1296))+COS(RADIANS(G1297))*COS(RADIANS(E1296))*COS(RADIANS(AI1286))))&gt;90,0,$F$4*$F$5/E1295^2*(SIN(RADIANS(G1297))*SIN(RADIANS(E1296))+COS(RADIANS(G1297))*COS(RADIANS(E1296))*COS(RADIANS(AI1286))))</f>
        <v>#DIV/0!</v>
      </c>
      <c r="AJ1297" t="e">
        <f>IF(DEGREES(ACOS(SIN(RADIANS(G1297))*SIN(RADIANS(E1296))+COS(RADIANS(G1297))*COS(RADIANS(E1296))*COS(RADIANS(AJ1286))))&gt;90,0,$F$4*$F$5/E1295^2*(SIN(RADIANS(G1297))*SIN(RADIANS(E1296))+COS(RADIANS(G1297))*COS(RADIANS(E1296))*COS(RADIANS(AJ1286))))</f>
        <v>#DIV/0!</v>
      </c>
      <c r="AK1297">
        <f>IF(DEGREES(ACOS(SIN(RADIANS(G1297))*SIN(RADIANS(E1296))+COS(RADIANS(G1297))*COS(RADIANS(E1296))*COS(RADIANS(AK1286))))&gt;90,0,$F$4*$F$5/E1295^2*(SIN(RADIANS(G1297))*SIN(RADIANS(E1296))+COS(RADIANS(G1297))*COS(RADIANS(E1296))*COS(RADIANS(AK1286))))</f>
        <v>0</v>
      </c>
      <c r="AL1297">
        <f>IF(DEGREES(ACOS(SIN(RADIANS(G1297))*SIN(RADIANS(E1296))+COS(RADIANS(G1297))*COS(RADIANS(E1296))*COS(RADIANS(AL1286))))&gt;90,0,$F$4*$F$5/E1295^2*(SIN(RADIANS(G1297))*SIN(RADIANS(E1296))+COS(RADIANS(G1297))*COS(RADIANS(E1296))*COS(RADIANS(AL1286))))</f>
        <v>0</v>
      </c>
      <c r="AM1297">
        <f>IF(DEGREES(ACOS(SIN(RADIANS(G1297))*SIN(RADIANS(E1296))+COS(RADIANS(G1297))*COS(RADIANS(E1296))*COS(RADIANS(AM1286))))&gt;90,0,$F$4*$F$5/E1295^2*(SIN(RADIANS(G1297))*SIN(RADIANS(E1296))+COS(RADIANS(G1297))*COS(RADIANS(E1296))*COS(RADIANS(AM1286))))</f>
        <v>0</v>
      </c>
      <c r="AN1297">
        <f>IF(DEGREES(ACOS(SIN(RADIANS(G1297))*SIN(RADIANS(E1296))+COS(RADIANS(G1297))*COS(RADIANS(E1296))*COS(RADIANS(AN1286))))&gt;90,0,$F$4*$F$5/E1295^2*(SIN(RADIANS(G1297))*SIN(RADIANS(E1296))+COS(RADIANS(G1297))*COS(RADIANS(E1296))*COS(RADIANS(AN1286))))</f>
        <v>0</v>
      </c>
      <c r="AO1297">
        <f>IF(DEGREES(ACOS(SIN(RADIANS(G1297))*SIN(RADIANS(E1296))+COS(RADIANS(G1297))*COS(RADIANS(E1296))*COS(RADIANS(AO1286))))&gt;90,0,$F$4*$F$5/E1295^2*(SIN(RADIANS(G1297))*SIN(RADIANS(E1296))+COS(RADIANS(G1297))*COS(RADIANS(E1296))*COS(RADIANS(AO1286))))</f>
        <v>0</v>
      </c>
      <c r="AP1297">
        <f>IF(DEGREES(ACOS(SIN(RADIANS(G1297))*SIN(RADIANS(E1296))+COS(RADIANS(G1297))*COS(RADIANS(E1296))*COS(RADIANS(AP1286))))&gt;90,0,$F$4*$F$5/E1295^2*(SIN(RADIANS(G1297))*SIN(RADIANS(E1296))+COS(RADIANS(G1297))*COS(RADIANS(E1296))*COS(RADIANS(AP1286))))</f>
        <v>0</v>
      </c>
      <c r="AQ1297">
        <f>IF(DEGREES(ACOS(SIN(RADIANS(G1297))*SIN(RADIANS(E1296))+COS(RADIANS(G1297))*COS(RADIANS(E1296))*COS(RADIANS(AQ1286))))&gt;90,0,$F$4*$F$5/E1295^2*(SIN(RADIANS(G1297))*SIN(RADIANS(E1296))+COS(RADIANS(G1297))*COS(RADIANS(E1296))*COS(RADIANS(AQ1286))))</f>
        <v>0</v>
      </c>
      <c r="AR1297">
        <f>IF(DEGREES(ACOS(SIN(RADIANS(G1297))*SIN(RADIANS(E1296))+COS(RADIANS(G1297))*COS(RADIANS(E1296))*COS(RADIANS(AR1286))))&gt;90,0,$F$4*$F$5/E1295^2*(SIN(RADIANS(G1297))*SIN(RADIANS(E1296))+COS(RADIANS(G1297))*COS(RADIANS(E1296))*COS(RADIANS(AR1286))))</f>
        <v>0</v>
      </c>
    </row>
    <row r="1298" spans="2:44" x14ac:dyDescent="0.5">
      <c r="B1298" s="40" t="s">
        <v>787</v>
      </c>
      <c r="E1298">
        <f>E1297-E1289-360*ROUNDDOWN((E1297-E1289)/360,0)</f>
        <v>0</v>
      </c>
      <c r="G1298">
        <v>-10</v>
      </c>
      <c r="I1298">
        <f>IF(DEGREES(ACOS(SIN(RADIANS(G1298))*SIN(RADIANS(E1296))+COS(RADIANS(G1298))*COS(RADIANS(E1296))*COS(RADIANS(I1286))))&gt;90,0,$F$4*$F$5/E1295^2*(SIN(RADIANS(G1298))*SIN(RADIANS(E1296))+COS(RADIANS(G1298))*COS(RADIANS(E1296))*COS(RADIANS(I1286))))</f>
        <v>0</v>
      </c>
      <c r="J1298">
        <f>IF(DEGREES(ACOS(SIN(RADIANS(G1298))*SIN(RADIANS(E1296))+COS(RADIANS(G1298))*COS(RADIANS(E1296))*COS(RADIANS(J1286))))&gt;90,0,$F$4*$F$5/E1295^2*(SIN(RADIANS(G1298))*SIN(RADIANS(E1296))+COS(RADIANS(G1298))*COS(RADIANS(E1296))*COS(RADIANS(J1286))))</f>
        <v>0</v>
      </c>
      <c r="K1298">
        <f>IF(DEGREES(ACOS(SIN(RADIANS(G1298))*SIN(RADIANS(E1296))+COS(RADIANS(G1298))*COS(RADIANS(E1296))*COS(RADIANS(K1286))))&gt;90,0,$F$4*$F$5/E1295^2*(SIN(RADIANS(G1298))*SIN(RADIANS(E1296))+COS(RADIANS(G1298))*COS(RADIANS(E1296))*COS(RADIANS(K1286))))</f>
        <v>0</v>
      </c>
      <c r="L1298">
        <f>IF(DEGREES(ACOS(SIN(RADIANS(G1298))*SIN(RADIANS(E1296))+COS(RADIANS(G1298))*COS(RADIANS(E1296))*COS(RADIANS(L1286))))&gt;90,0,$F$4*$F$5/E1295^2*(SIN(RADIANS(G1298))*SIN(RADIANS(E1296))+COS(RADIANS(G1298))*COS(RADIANS(E1296))*COS(RADIANS(L1286))))</f>
        <v>0</v>
      </c>
      <c r="M1298">
        <f>IF(DEGREES(ACOS(SIN(RADIANS(G1298))*SIN(RADIANS(E1296))+COS(RADIANS(G1298))*COS(RADIANS(E1296))*COS(RADIANS(M1286))))&gt;90,0,$F$4*$F$5/E1295^2*(SIN(RADIANS(G1298))*SIN(RADIANS(E1296))+COS(RADIANS(G1298))*COS(RADIANS(E1296))*COS(RADIANS(M1286))))</f>
        <v>0</v>
      </c>
      <c r="N1298">
        <f>IF(DEGREES(ACOS(SIN(RADIANS(G1298))*SIN(RADIANS(E1296))+COS(RADIANS(G1298))*COS(RADIANS(E1296))*COS(RADIANS(N1286))))&gt;90,0,$F$4*$F$5/E1295^2*(SIN(RADIANS(G1298))*SIN(RADIANS(E1296))+COS(RADIANS(G1298))*COS(RADIANS(E1296))*COS(RADIANS(N1286))))</f>
        <v>0</v>
      </c>
      <c r="O1298">
        <f>IF(DEGREES(ACOS(SIN(RADIANS(G1298))*SIN(RADIANS(E1296))+COS(RADIANS(G1298))*COS(RADIANS(E1296))*COS(RADIANS(O1286))))&gt;90,0,$F$4*$F$5/E1295^2*(SIN(RADIANS(G1298))*SIN(RADIANS(E1296))+COS(RADIANS(G1298))*COS(RADIANS(E1296))*COS(RADIANS(O1286))))</f>
        <v>0</v>
      </c>
      <c r="P1298">
        <f>IF(DEGREES(ACOS(SIN(RADIANS(G1298))*SIN(RADIANS(E1296))+COS(RADIANS(G1298))*COS(RADIANS(E1296))*COS(RADIANS(P1286))))&gt;90,0,$F$4*$F$5/E1295^2*(SIN(RADIANS(G1298))*SIN(RADIANS(E1296))+COS(RADIANS(G1298))*COS(RADIANS(E1296))*COS(RADIANS(P1286))))</f>
        <v>0</v>
      </c>
      <c r="Q1298">
        <f>IF(DEGREES(ACOS(SIN(RADIANS(G1298))*SIN(RADIANS(E1296))+COS(RADIANS(G1298))*COS(RADIANS(E1296))*COS(RADIANS(Q1286))))&gt;90,0,$F$4*$F$5/E1295^2*(SIN(RADIANS(G1298))*SIN(RADIANS(E1296))+COS(RADIANS(G1298))*COS(RADIANS(E1296))*COS(RADIANS(Q1286))))</f>
        <v>0</v>
      </c>
      <c r="R1298" t="e">
        <f>IF(DEGREES(ACOS(SIN(RADIANS(G1298))*SIN(RADIANS(E1296))+COS(RADIANS(G1298))*COS(RADIANS(E1296))*COS(RADIANS(R1286))))&gt;90,0,$F$4*$F$5/E1295^2*(SIN(RADIANS(G1298))*SIN(RADIANS(E1296))+COS(RADIANS(G1298))*COS(RADIANS(E1296))*COS(RADIANS(R1286))))</f>
        <v>#DIV/0!</v>
      </c>
      <c r="S1298" t="e">
        <f>IF(DEGREES(ACOS(SIN(RADIANS(G1298))*SIN(RADIANS(E1296))+COS(RADIANS(G1298))*COS(RADIANS(E1296))*COS(RADIANS(S1286))))&gt;90,0,$F$4*$F$5/E1295^2*(SIN(RADIANS(G1298))*SIN(RADIANS(E1296))+COS(RADIANS(G1298))*COS(RADIANS(E1296))*COS(RADIANS(S1286))))</f>
        <v>#DIV/0!</v>
      </c>
      <c r="T1298" t="e">
        <f>IF(DEGREES(ACOS(SIN(RADIANS(G1298))*SIN(RADIANS(E1296))+COS(RADIANS(G1298))*COS(RADIANS(E1296))*COS(RADIANS(T1286))))&gt;90,0,$F$4*$F$5/E1295^2*(SIN(RADIANS(G1298))*SIN(RADIANS(E1296))+COS(RADIANS(G1298))*COS(RADIANS(E1296))*COS(RADIANS(T1286))))</f>
        <v>#DIV/0!</v>
      </c>
      <c r="U1298" t="e">
        <f>IF(DEGREES(ACOS(SIN(RADIANS(G1298))*SIN(RADIANS(E1296))+COS(RADIANS(G1298))*COS(RADIANS(E1296))*COS(RADIANS(U1286))))&gt;90,0,$F$4*$F$5/E1295^2*(SIN(RADIANS(G1298))*SIN(RADIANS(E1296))+COS(RADIANS(G1298))*COS(RADIANS(E1296))*COS(RADIANS(U1286))))</f>
        <v>#DIV/0!</v>
      </c>
      <c r="V1298" t="e">
        <f>IF(DEGREES(ACOS(SIN(RADIANS(G1298))*SIN(RADIANS(E1296))+COS(RADIANS(G1298))*COS(RADIANS(E1296))*COS(RADIANS(V1286))))&gt;90,0,$F$4*$F$5/E1295^2*(SIN(RADIANS(G1298))*SIN(RADIANS(E1296))+COS(RADIANS(G1298))*COS(RADIANS(E1296))*COS(RADIANS(V1286))))</f>
        <v>#DIV/0!</v>
      </c>
      <c r="W1298" t="e">
        <f>IF(DEGREES(ACOS(SIN(RADIANS(G1298))*SIN(RADIANS(E1296))+COS(RADIANS(G1298))*COS(RADIANS(E1296))*COS(RADIANS(W1286))))&gt;90,0,$F$4*$F$5/E1295^2*(SIN(RADIANS(G1298))*SIN(RADIANS(E1296))+COS(RADIANS(G1298))*COS(RADIANS(E1296))*COS(RADIANS(W1286))))</f>
        <v>#DIV/0!</v>
      </c>
      <c r="X1298" t="e">
        <f>IF(DEGREES(ACOS(SIN(RADIANS(G1298))*SIN(RADIANS(E1296))+COS(RADIANS(G1298))*COS(RADIANS(E1296))*COS(RADIANS(X1286))))&gt;90,0,$F$4*$F$5/E1295^2*(SIN(RADIANS(G1298))*SIN(RADIANS(E1296))+COS(RADIANS(G1298))*COS(RADIANS(E1296))*COS(RADIANS(X1286))))</f>
        <v>#DIV/0!</v>
      </c>
      <c r="Y1298" t="e">
        <f>IF(DEGREES(ACOS(SIN(RADIANS(G1298))*SIN(RADIANS(E1296))+COS(RADIANS(G1298))*COS(RADIANS(E1296))*COS(RADIANS(Y1286))))&gt;90,0,$F$4*$F$5/E1295^2*(SIN(RADIANS(G1298))*SIN(RADIANS(E1296))+COS(RADIANS(G1298))*COS(RADIANS(E1296))*COS(RADIANS(Y1286))))</f>
        <v>#DIV/0!</v>
      </c>
      <c r="Z1298" t="e">
        <f>IF(DEGREES(ACOS(SIN(RADIANS(G1298))*SIN(RADIANS(E1296))+COS(RADIANS(G1298))*COS(RADIANS(E1296))*COS(RADIANS(Z1286))))&gt;90,0,$F$4*$F$5/E1295^2*(SIN(RADIANS(G1298))*SIN(RADIANS(E1296))+COS(RADIANS(G1298))*COS(RADIANS(E1296))*COS(RADIANS(Z1286))))</f>
        <v>#DIV/0!</v>
      </c>
      <c r="AA1298" t="e">
        <f>IF(DEGREES(ACOS(SIN(RADIANS(G1298))*SIN(RADIANS(E1296))+COS(RADIANS(G1298))*COS(RADIANS(E1296))*COS(RADIANS(AA1286))))&gt;90,0,$F$4*$F$5/E1295^2*(SIN(RADIANS(G1298))*SIN(RADIANS(E1296))+COS(RADIANS(G1298))*COS(RADIANS(E1296))*COS(RADIANS(AA1286))))</f>
        <v>#DIV/0!</v>
      </c>
      <c r="AB1298" t="e">
        <f>IF(DEGREES(ACOS(SIN(RADIANS(G1298))*SIN(RADIANS(E1296))+COS(RADIANS(G1298))*COS(RADIANS(E1296))*COS(RADIANS(AB1286))))&gt;90,0,$F$4*$F$5/E1295^2*(SIN(RADIANS(G1298))*SIN(RADIANS(E1296))+COS(RADIANS(G1298))*COS(RADIANS(E1296))*COS(RADIANS(AB1286))))</f>
        <v>#DIV/0!</v>
      </c>
      <c r="AC1298" t="e">
        <f>IF(DEGREES(ACOS(SIN(RADIANS(G1298))*SIN(RADIANS(E1296))+COS(RADIANS(G1298))*COS(RADIANS(E1296))*COS(RADIANS(AC1286))))&gt;90,0,$F$4*$F$5/E1295^2*(SIN(RADIANS(G1298))*SIN(RADIANS(E1296))+COS(RADIANS(G1298))*COS(RADIANS(E1296))*COS(RADIANS(AC1286))))</f>
        <v>#DIV/0!</v>
      </c>
      <c r="AD1298" t="e">
        <f>IF(DEGREES(ACOS(SIN(RADIANS(G1298))*SIN(RADIANS(E1296))+COS(RADIANS(G1298))*COS(RADIANS(E1296))*COS(RADIANS(AD1286))))&gt;90,0,$F$4*$F$5/E1295^2*(SIN(RADIANS(G1298))*SIN(RADIANS(E1296))+COS(RADIANS(G1298))*COS(RADIANS(E1296))*COS(RADIANS(AD1286))))</f>
        <v>#DIV/0!</v>
      </c>
      <c r="AE1298" t="e">
        <f>IF(DEGREES(ACOS(SIN(RADIANS(G1298))*SIN(RADIANS(E1296))+COS(RADIANS(G1298))*COS(RADIANS(E1296))*COS(RADIANS(AE1286))))&gt;90,0,$F$4*$F$5/E1295^2*(SIN(RADIANS(G1298))*SIN(RADIANS(E1296))+COS(RADIANS(G1298))*COS(RADIANS(E1296))*COS(RADIANS(AE1286))))</f>
        <v>#DIV/0!</v>
      </c>
      <c r="AF1298" t="e">
        <f>IF(DEGREES(ACOS(SIN(RADIANS(G1298))*SIN(RADIANS(E1296))+COS(RADIANS(G1298))*COS(RADIANS(E1296))*COS(RADIANS(AF1286))))&gt;90,0,$F$4*$F$5/E1295^2*(SIN(RADIANS(G1298))*SIN(RADIANS(E1296))+COS(RADIANS(G1298))*COS(RADIANS(E1296))*COS(RADIANS(AF1286))))</f>
        <v>#DIV/0!</v>
      </c>
      <c r="AG1298" t="e">
        <f>IF(DEGREES(ACOS(SIN(RADIANS(G1298))*SIN(RADIANS(E1296))+COS(RADIANS(G1298))*COS(RADIANS(E1296))*COS(RADIANS(AG1286))))&gt;90,0,$F$4*$F$5/E1295^2*(SIN(RADIANS(G1298))*SIN(RADIANS(E1296))+COS(RADIANS(G1298))*COS(RADIANS(E1296))*COS(RADIANS(AG1286))))</f>
        <v>#DIV/0!</v>
      </c>
      <c r="AH1298" t="e">
        <f>IF(DEGREES(ACOS(SIN(RADIANS(G1298))*SIN(RADIANS(E1296))+COS(RADIANS(G1298))*COS(RADIANS(E1296))*COS(RADIANS(AH1286))))&gt;90,0,$F$4*$F$5/E1295^2*(SIN(RADIANS(G1298))*SIN(RADIANS(E1296))+COS(RADIANS(G1298))*COS(RADIANS(E1296))*COS(RADIANS(AH1286))))</f>
        <v>#DIV/0!</v>
      </c>
      <c r="AI1298" t="e">
        <f>IF(DEGREES(ACOS(SIN(RADIANS(G1298))*SIN(RADIANS(E1296))+COS(RADIANS(G1298))*COS(RADIANS(E1296))*COS(RADIANS(AI1286))))&gt;90,0,$F$4*$F$5/E1295^2*(SIN(RADIANS(G1298))*SIN(RADIANS(E1296))+COS(RADIANS(G1298))*COS(RADIANS(E1296))*COS(RADIANS(AI1286))))</f>
        <v>#DIV/0!</v>
      </c>
      <c r="AJ1298" t="e">
        <f>IF(DEGREES(ACOS(SIN(RADIANS(G1298))*SIN(RADIANS(E1296))+COS(RADIANS(G1298))*COS(RADIANS(E1296))*COS(RADIANS(AJ1286))))&gt;90,0,$F$4*$F$5/E1295^2*(SIN(RADIANS(G1298))*SIN(RADIANS(E1296))+COS(RADIANS(G1298))*COS(RADIANS(E1296))*COS(RADIANS(AJ1286))))</f>
        <v>#DIV/0!</v>
      </c>
      <c r="AK1298">
        <f>IF(DEGREES(ACOS(SIN(RADIANS(G1298))*SIN(RADIANS(E1296))+COS(RADIANS(G1298))*COS(RADIANS(E1296))*COS(RADIANS(AK1286))))&gt;90,0,$F$4*$F$5/E1295^2*(SIN(RADIANS(G1298))*SIN(RADIANS(E1296))+COS(RADIANS(G1298))*COS(RADIANS(E1296))*COS(RADIANS(AK1286))))</f>
        <v>0</v>
      </c>
      <c r="AL1298">
        <f>IF(DEGREES(ACOS(SIN(RADIANS(G1298))*SIN(RADIANS(E1296))+COS(RADIANS(G1298))*COS(RADIANS(E1296))*COS(RADIANS(AL1286))))&gt;90,0,$F$4*$F$5/E1295^2*(SIN(RADIANS(G1298))*SIN(RADIANS(E1296))+COS(RADIANS(G1298))*COS(RADIANS(E1296))*COS(RADIANS(AL1286))))</f>
        <v>0</v>
      </c>
      <c r="AM1298">
        <f>IF(DEGREES(ACOS(SIN(RADIANS(G1298))*SIN(RADIANS(E1296))+COS(RADIANS(G1298))*COS(RADIANS(E1296))*COS(RADIANS(AM1286))))&gt;90,0,$F$4*$F$5/E1295^2*(SIN(RADIANS(G1298))*SIN(RADIANS(E1296))+COS(RADIANS(G1298))*COS(RADIANS(E1296))*COS(RADIANS(AM1286))))</f>
        <v>0</v>
      </c>
      <c r="AN1298">
        <f>IF(DEGREES(ACOS(SIN(RADIANS(G1298))*SIN(RADIANS(E1296))+COS(RADIANS(G1298))*COS(RADIANS(E1296))*COS(RADIANS(AN1286))))&gt;90,0,$F$4*$F$5/E1295^2*(SIN(RADIANS(G1298))*SIN(RADIANS(E1296))+COS(RADIANS(G1298))*COS(RADIANS(E1296))*COS(RADIANS(AN1286))))</f>
        <v>0</v>
      </c>
      <c r="AO1298">
        <f>IF(DEGREES(ACOS(SIN(RADIANS(G1298))*SIN(RADIANS(E1296))+COS(RADIANS(G1298))*COS(RADIANS(E1296))*COS(RADIANS(AO1286))))&gt;90,0,$F$4*$F$5/E1295^2*(SIN(RADIANS(G1298))*SIN(RADIANS(E1296))+COS(RADIANS(G1298))*COS(RADIANS(E1296))*COS(RADIANS(AO1286))))</f>
        <v>0</v>
      </c>
      <c r="AP1298">
        <f>IF(DEGREES(ACOS(SIN(RADIANS(G1298))*SIN(RADIANS(E1296))+COS(RADIANS(G1298))*COS(RADIANS(E1296))*COS(RADIANS(AP1286))))&gt;90,0,$F$4*$F$5/E1295^2*(SIN(RADIANS(G1298))*SIN(RADIANS(E1296))+COS(RADIANS(G1298))*COS(RADIANS(E1296))*COS(RADIANS(AP1286))))</f>
        <v>0</v>
      </c>
      <c r="AQ1298">
        <f>IF(DEGREES(ACOS(SIN(RADIANS(G1298))*SIN(RADIANS(E1296))+COS(RADIANS(G1298))*COS(RADIANS(E1296))*COS(RADIANS(AQ1286))))&gt;90,0,$F$4*$F$5/E1295^2*(SIN(RADIANS(G1298))*SIN(RADIANS(E1296))+COS(RADIANS(G1298))*COS(RADIANS(E1296))*COS(RADIANS(AQ1286))))</f>
        <v>0</v>
      </c>
      <c r="AR1298">
        <f>IF(DEGREES(ACOS(SIN(RADIANS(G1298))*SIN(RADIANS(E1296))+COS(RADIANS(G1298))*COS(RADIANS(E1296))*COS(RADIANS(AR1286))))&gt;90,0,$F$4*$F$5/E1295^2*(SIN(RADIANS(G1298))*SIN(RADIANS(E1296))+COS(RADIANS(G1298))*COS(RADIANS(E1296))*COS(RADIANS(AR1286))))</f>
        <v>0</v>
      </c>
    </row>
    <row r="1299" spans="2:44" x14ac:dyDescent="0.5">
      <c r="G1299">
        <v>-20</v>
      </c>
      <c r="I1299">
        <f>IF(DEGREES(ACOS(SIN(RADIANS(G1299))*SIN(RADIANS(E1296))+COS(RADIANS(G1299))*COS(RADIANS(E1296))*COS(RADIANS(I1286))))&gt;90,0,$F$4*$F$5/E1295^2*(SIN(RADIANS(G1299))*SIN(RADIANS(E1296))+COS(RADIANS(G1299))*COS(RADIANS(E1296))*COS(RADIANS(I1286))))</f>
        <v>0</v>
      </c>
      <c r="J1299">
        <f>IF(DEGREES(ACOS(SIN(RADIANS(G1299))*SIN(RADIANS(E1296))+COS(RADIANS(G1299))*COS(RADIANS(E1296))*COS(RADIANS(J1286))))&gt;90,0,$F$4*$F$5/E1295^2*(SIN(RADIANS(G1299))*SIN(RADIANS(E1296))+COS(RADIANS(G1299))*COS(RADIANS(E1296))*COS(RADIANS(J1286))))</f>
        <v>0</v>
      </c>
      <c r="K1299">
        <f>IF(DEGREES(ACOS(SIN(RADIANS(G1299))*SIN(RADIANS(E1296))+COS(RADIANS(G1299))*COS(RADIANS(E1296))*COS(RADIANS(K1286))))&gt;90,0,$F$4*$F$5/E1295^2*(SIN(RADIANS(G1299))*SIN(RADIANS(E1296))+COS(RADIANS(G1299))*COS(RADIANS(E1296))*COS(RADIANS(K1286))))</f>
        <v>0</v>
      </c>
      <c r="L1299">
        <f>IF(DEGREES(ACOS(SIN(RADIANS(G1299))*SIN(RADIANS(E1296))+COS(RADIANS(G1299))*COS(RADIANS(E1296))*COS(RADIANS(L1286))))&gt;90,0,$F$4*$F$5/E1295^2*(SIN(RADIANS(G1299))*SIN(RADIANS(E1296))+COS(RADIANS(G1299))*COS(RADIANS(E1296))*COS(RADIANS(L1286))))</f>
        <v>0</v>
      </c>
      <c r="M1299">
        <f>IF(DEGREES(ACOS(SIN(RADIANS(G1299))*SIN(RADIANS(E1296))+COS(RADIANS(G1299))*COS(RADIANS(E1296))*COS(RADIANS(M1286))))&gt;90,0,$F$4*$F$5/E1295^2*(SIN(RADIANS(G1299))*SIN(RADIANS(E1296))+COS(RADIANS(G1299))*COS(RADIANS(E1296))*COS(RADIANS(M1286))))</f>
        <v>0</v>
      </c>
      <c r="N1299">
        <f>IF(DEGREES(ACOS(SIN(RADIANS(G1299))*SIN(RADIANS(E1296))+COS(RADIANS(G1299))*COS(RADIANS(E1296))*COS(RADIANS(N1286))))&gt;90,0,$F$4*$F$5/E1295^2*(SIN(RADIANS(G1299))*SIN(RADIANS(E1296))+COS(RADIANS(G1299))*COS(RADIANS(E1296))*COS(RADIANS(N1286))))</f>
        <v>0</v>
      </c>
      <c r="O1299">
        <f>IF(DEGREES(ACOS(SIN(RADIANS(G1299))*SIN(RADIANS(E1296))+COS(RADIANS(G1299))*COS(RADIANS(E1296))*COS(RADIANS(O1286))))&gt;90,0,$F$4*$F$5/E1295^2*(SIN(RADIANS(G1299))*SIN(RADIANS(E1296))+COS(RADIANS(G1299))*COS(RADIANS(E1296))*COS(RADIANS(O1286))))</f>
        <v>0</v>
      </c>
      <c r="P1299">
        <f>IF(DEGREES(ACOS(SIN(RADIANS(G1299))*SIN(RADIANS(E1296))+COS(RADIANS(G1299))*COS(RADIANS(E1296))*COS(RADIANS(P1286))))&gt;90,0,$F$4*$F$5/E1295^2*(SIN(RADIANS(G1299))*SIN(RADIANS(E1296))+COS(RADIANS(G1299))*COS(RADIANS(E1296))*COS(RADIANS(P1286))))</f>
        <v>0</v>
      </c>
      <c r="Q1299">
        <f>IF(DEGREES(ACOS(SIN(RADIANS(G1299))*SIN(RADIANS(E1296))+COS(RADIANS(G1299))*COS(RADIANS(E1296))*COS(RADIANS(Q1286))))&gt;90,0,$F$4*$F$5/E1295^2*(SIN(RADIANS(G1299))*SIN(RADIANS(E1296))+COS(RADIANS(G1299))*COS(RADIANS(E1296))*COS(RADIANS(Q1286))))</f>
        <v>0</v>
      </c>
      <c r="R1299" t="e">
        <f>IF(DEGREES(ACOS(SIN(RADIANS(G1299))*SIN(RADIANS(E1296))+COS(RADIANS(G1299))*COS(RADIANS(E1296))*COS(RADIANS(R1286))))&gt;90,0,$F$4*$F$5/E1295^2*(SIN(RADIANS(G1299))*SIN(RADIANS(E1296))+COS(RADIANS(G1299))*COS(RADIANS(E1296))*COS(RADIANS(R1286))))</f>
        <v>#DIV/0!</v>
      </c>
      <c r="S1299" t="e">
        <f>IF(DEGREES(ACOS(SIN(RADIANS(G1299))*SIN(RADIANS(E1296))+COS(RADIANS(G1299))*COS(RADIANS(E1296))*COS(RADIANS(S1286))))&gt;90,0,$F$4*$F$5/E1295^2*(SIN(RADIANS(G1299))*SIN(RADIANS(E1296))+COS(RADIANS(G1299))*COS(RADIANS(E1296))*COS(RADIANS(S1286))))</f>
        <v>#DIV/0!</v>
      </c>
      <c r="T1299" t="e">
        <f>IF(DEGREES(ACOS(SIN(RADIANS(G1299))*SIN(RADIANS(E1296))+COS(RADIANS(G1299))*COS(RADIANS(E1296))*COS(RADIANS(T1286))))&gt;90,0,$F$4*$F$5/E1295^2*(SIN(RADIANS(G1299))*SIN(RADIANS(E1296))+COS(RADIANS(G1299))*COS(RADIANS(E1296))*COS(RADIANS(T1286))))</f>
        <v>#DIV/0!</v>
      </c>
      <c r="U1299" t="e">
        <f>IF(DEGREES(ACOS(SIN(RADIANS(G1299))*SIN(RADIANS(E1296))+COS(RADIANS(G1299))*COS(RADIANS(E1296))*COS(RADIANS(U1286))))&gt;90,0,$F$4*$F$5/E1295^2*(SIN(RADIANS(G1299))*SIN(RADIANS(E1296))+COS(RADIANS(G1299))*COS(RADIANS(E1296))*COS(RADIANS(U1286))))</f>
        <v>#DIV/0!</v>
      </c>
      <c r="V1299" t="e">
        <f>IF(DEGREES(ACOS(SIN(RADIANS(G1299))*SIN(RADIANS(E1296))+COS(RADIANS(G1299))*COS(RADIANS(E1296))*COS(RADIANS(V1286))))&gt;90,0,$F$4*$F$5/E1295^2*(SIN(RADIANS(G1299))*SIN(RADIANS(E1296))+COS(RADIANS(G1299))*COS(RADIANS(E1296))*COS(RADIANS(V1286))))</f>
        <v>#DIV/0!</v>
      </c>
      <c r="W1299" t="e">
        <f>IF(DEGREES(ACOS(SIN(RADIANS(G1299))*SIN(RADIANS(E1296))+COS(RADIANS(G1299))*COS(RADIANS(E1296))*COS(RADIANS(W1286))))&gt;90,0,$F$4*$F$5/E1295^2*(SIN(RADIANS(G1299))*SIN(RADIANS(E1296))+COS(RADIANS(G1299))*COS(RADIANS(E1296))*COS(RADIANS(W1286))))</f>
        <v>#DIV/0!</v>
      </c>
      <c r="X1299" t="e">
        <f>IF(DEGREES(ACOS(SIN(RADIANS(G1299))*SIN(RADIANS(E1296))+COS(RADIANS(G1299))*COS(RADIANS(E1296))*COS(RADIANS(X1286))))&gt;90,0,$F$4*$F$5/E1295^2*(SIN(RADIANS(G1299))*SIN(RADIANS(E1296))+COS(RADIANS(G1299))*COS(RADIANS(E1296))*COS(RADIANS(X1286))))</f>
        <v>#DIV/0!</v>
      </c>
      <c r="Y1299" t="e">
        <f>IF(DEGREES(ACOS(SIN(RADIANS(G1299))*SIN(RADIANS(E1296))+COS(RADIANS(G1299))*COS(RADIANS(E1296))*COS(RADIANS(Y1286))))&gt;90,0,$F$4*$F$5/E1295^2*(SIN(RADIANS(G1299))*SIN(RADIANS(E1296))+COS(RADIANS(G1299))*COS(RADIANS(E1296))*COS(RADIANS(Y1286))))</f>
        <v>#DIV/0!</v>
      </c>
      <c r="Z1299" t="e">
        <f>IF(DEGREES(ACOS(SIN(RADIANS(G1299))*SIN(RADIANS(E1296))+COS(RADIANS(G1299))*COS(RADIANS(E1296))*COS(RADIANS(Z1286))))&gt;90,0,$F$4*$F$5/E1295^2*(SIN(RADIANS(G1299))*SIN(RADIANS(E1296))+COS(RADIANS(G1299))*COS(RADIANS(E1296))*COS(RADIANS(Z1286))))</f>
        <v>#DIV/0!</v>
      </c>
      <c r="AA1299" t="e">
        <f>IF(DEGREES(ACOS(SIN(RADIANS(G1299))*SIN(RADIANS(E1296))+COS(RADIANS(G1299))*COS(RADIANS(E1296))*COS(RADIANS(AA1286))))&gt;90,0,$F$4*$F$5/E1295^2*(SIN(RADIANS(G1299))*SIN(RADIANS(E1296))+COS(RADIANS(G1299))*COS(RADIANS(E1296))*COS(RADIANS(AA1286))))</f>
        <v>#DIV/0!</v>
      </c>
      <c r="AB1299" t="e">
        <f>IF(DEGREES(ACOS(SIN(RADIANS(G1299))*SIN(RADIANS(E1296))+COS(RADIANS(G1299))*COS(RADIANS(E1296))*COS(RADIANS(AB1286))))&gt;90,0,$F$4*$F$5/E1295^2*(SIN(RADIANS(G1299))*SIN(RADIANS(E1296))+COS(RADIANS(G1299))*COS(RADIANS(E1296))*COS(RADIANS(AB1286))))</f>
        <v>#DIV/0!</v>
      </c>
      <c r="AC1299" t="e">
        <f>IF(DEGREES(ACOS(SIN(RADIANS(G1299))*SIN(RADIANS(E1296))+COS(RADIANS(G1299))*COS(RADIANS(E1296))*COS(RADIANS(AC1286))))&gt;90,0,$F$4*$F$5/E1295^2*(SIN(RADIANS(G1299))*SIN(RADIANS(E1296))+COS(RADIANS(G1299))*COS(RADIANS(E1296))*COS(RADIANS(AC1286))))</f>
        <v>#DIV/0!</v>
      </c>
      <c r="AD1299" t="e">
        <f>IF(DEGREES(ACOS(SIN(RADIANS(G1299))*SIN(RADIANS(E1296))+COS(RADIANS(G1299))*COS(RADIANS(E1296))*COS(RADIANS(AD1286))))&gt;90,0,$F$4*$F$5/E1295^2*(SIN(RADIANS(G1299))*SIN(RADIANS(E1296))+COS(RADIANS(G1299))*COS(RADIANS(E1296))*COS(RADIANS(AD1286))))</f>
        <v>#DIV/0!</v>
      </c>
      <c r="AE1299" t="e">
        <f>IF(DEGREES(ACOS(SIN(RADIANS(G1299))*SIN(RADIANS(E1296))+COS(RADIANS(G1299))*COS(RADIANS(E1296))*COS(RADIANS(AE1286))))&gt;90,0,$F$4*$F$5/E1295^2*(SIN(RADIANS(G1299))*SIN(RADIANS(E1296))+COS(RADIANS(G1299))*COS(RADIANS(E1296))*COS(RADIANS(AE1286))))</f>
        <v>#DIV/0!</v>
      </c>
      <c r="AF1299" t="e">
        <f>IF(DEGREES(ACOS(SIN(RADIANS(G1299))*SIN(RADIANS(E1296))+COS(RADIANS(G1299))*COS(RADIANS(E1296))*COS(RADIANS(AF1286))))&gt;90,0,$F$4*$F$5/E1295^2*(SIN(RADIANS(G1299))*SIN(RADIANS(E1296))+COS(RADIANS(G1299))*COS(RADIANS(E1296))*COS(RADIANS(AF1286))))</f>
        <v>#DIV/0!</v>
      </c>
      <c r="AG1299" t="e">
        <f>IF(DEGREES(ACOS(SIN(RADIANS(G1299))*SIN(RADIANS(E1296))+COS(RADIANS(G1299))*COS(RADIANS(E1296))*COS(RADIANS(AG1286))))&gt;90,0,$F$4*$F$5/E1295^2*(SIN(RADIANS(G1299))*SIN(RADIANS(E1296))+COS(RADIANS(G1299))*COS(RADIANS(E1296))*COS(RADIANS(AG1286))))</f>
        <v>#DIV/0!</v>
      </c>
      <c r="AH1299" t="e">
        <f>IF(DEGREES(ACOS(SIN(RADIANS(G1299))*SIN(RADIANS(E1296))+COS(RADIANS(G1299))*COS(RADIANS(E1296))*COS(RADIANS(AH1286))))&gt;90,0,$F$4*$F$5/E1295^2*(SIN(RADIANS(G1299))*SIN(RADIANS(E1296))+COS(RADIANS(G1299))*COS(RADIANS(E1296))*COS(RADIANS(AH1286))))</f>
        <v>#DIV/0!</v>
      </c>
      <c r="AI1299" t="e">
        <f>IF(DEGREES(ACOS(SIN(RADIANS(G1299))*SIN(RADIANS(E1296))+COS(RADIANS(G1299))*COS(RADIANS(E1296))*COS(RADIANS(AI1286))))&gt;90,0,$F$4*$F$5/E1295^2*(SIN(RADIANS(G1299))*SIN(RADIANS(E1296))+COS(RADIANS(G1299))*COS(RADIANS(E1296))*COS(RADIANS(AI1286))))</f>
        <v>#DIV/0!</v>
      </c>
      <c r="AJ1299" t="e">
        <f>IF(DEGREES(ACOS(SIN(RADIANS(G1299))*SIN(RADIANS(E1296))+COS(RADIANS(G1299))*COS(RADIANS(E1296))*COS(RADIANS(AJ1286))))&gt;90,0,$F$4*$F$5/E1295^2*(SIN(RADIANS(G1299))*SIN(RADIANS(E1296))+COS(RADIANS(G1299))*COS(RADIANS(E1296))*COS(RADIANS(AJ1286))))</f>
        <v>#DIV/0!</v>
      </c>
      <c r="AK1299">
        <f>IF(DEGREES(ACOS(SIN(RADIANS(G1299))*SIN(RADIANS(E1296))+COS(RADIANS(G1299))*COS(RADIANS(E1296))*COS(RADIANS(AK1286))))&gt;90,0,$F$4*$F$5/E1295^2*(SIN(RADIANS(G1299))*SIN(RADIANS(E1296))+COS(RADIANS(G1299))*COS(RADIANS(E1296))*COS(RADIANS(AK1286))))</f>
        <v>0</v>
      </c>
      <c r="AL1299">
        <f>IF(DEGREES(ACOS(SIN(RADIANS(G1299))*SIN(RADIANS(E1296))+COS(RADIANS(G1299))*COS(RADIANS(E1296))*COS(RADIANS(AL1286))))&gt;90,0,$F$4*$F$5/E1295^2*(SIN(RADIANS(G1299))*SIN(RADIANS(E1296))+COS(RADIANS(G1299))*COS(RADIANS(E1296))*COS(RADIANS(AL1286))))</f>
        <v>0</v>
      </c>
      <c r="AM1299">
        <f>IF(DEGREES(ACOS(SIN(RADIANS(G1299))*SIN(RADIANS(E1296))+COS(RADIANS(G1299))*COS(RADIANS(E1296))*COS(RADIANS(AM1286))))&gt;90,0,$F$4*$F$5/E1295^2*(SIN(RADIANS(G1299))*SIN(RADIANS(E1296))+COS(RADIANS(G1299))*COS(RADIANS(E1296))*COS(RADIANS(AM1286))))</f>
        <v>0</v>
      </c>
      <c r="AN1299">
        <f>IF(DEGREES(ACOS(SIN(RADIANS(G1299))*SIN(RADIANS(E1296))+COS(RADIANS(G1299))*COS(RADIANS(E1296))*COS(RADIANS(AN1286))))&gt;90,0,$F$4*$F$5/E1295^2*(SIN(RADIANS(G1299))*SIN(RADIANS(E1296))+COS(RADIANS(G1299))*COS(RADIANS(E1296))*COS(RADIANS(AN1286))))</f>
        <v>0</v>
      </c>
      <c r="AO1299">
        <f>IF(DEGREES(ACOS(SIN(RADIANS(G1299))*SIN(RADIANS(E1296))+COS(RADIANS(G1299))*COS(RADIANS(E1296))*COS(RADIANS(AO1286))))&gt;90,0,$F$4*$F$5/E1295^2*(SIN(RADIANS(G1299))*SIN(RADIANS(E1296))+COS(RADIANS(G1299))*COS(RADIANS(E1296))*COS(RADIANS(AO1286))))</f>
        <v>0</v>
      </c>
      <c r="AP1299">
        <f>IF(DEGREES(ACOS(SIN(RADIANS(G1299))*SIN(RADIANS(E1296))+COS(RADIANS(G1299))*COS(RADIANS(E1296))*COS(RADIANS(AP1286))))&gt;90,0,$F$4*$F$5/E1295^2*(SIN(RADIANS(G1299))*SIN(RADIANS(E1296))+COS(RADIANS(G1299))*COS(RADIANS(E1296))*COS(RADIANS(AP1286))))</f>
        <v>0</v>
      </c>
      <c r="AQ1299">
        <f>IF(DEGREES(ACOS(SIN(RADIANS(G1299))*SIN(RADIANS(E1296))+COS(RADIANS(G1299))*COS(RADIANS(E1296))*COS(RADIANS(AQ1286))))&gt;90,0,$F$4*$F$5/E1295^2*(SIN(RADIANS(G1299))*SIN(RADIANS(E1296))+COS(RADIANS(G1299))*COS(RADIANS(E1296))*COS(RADIANS(AQ1286))))</f>
        <v>0</v>
      </c>
      <c r="AR1299">
        <f>IF(DEGREES(ACOS(SIN(RADIANS(G1299))*SIN(RADIANS(E1296))+COS(RADIANS(G1299))*COS(RADIANS(E1296))*COS(RADIANS(AR1286))))&gt;90,0,$F$4*$F$5/E1295^2*(SIN(RADIANS(G1299))*SIN(RADIANS(E1296))+COS(RADIANS(G1299))*COS(RADIANS(E1296))*COS(RADIANS(AR1286))))</f>
        <v>0</v>
      </c>
    </row>
    <row r="1300" spans="2:44" x14ac:dyDescent="0.5">
      <c r="G1300">
        <v>-30</v>
      </c>
      <c r="I1300">
        <f>IF(DEGREES(ACOS(SIN(RADIANS(G1300))*SIN(RADIANS(E1296))+COS(RADIANS(G1300))*COS(RADIANS(E1296))*COS(RADIANS(I1286))))&gt;90,0,$F$4*$F$5/E1295^2*(SIN(RADIANS(G1300))*SIN(RADIANS(E1296))+COS(RADIANS(G1300))*COS(RADIANS(E1296))*COS(RADIANS(I1286))))</f>
        <v>0</v>
      </c>
      <c r="J1300">
        <f>IF(DEGREES(ACOS(SIN(RADIANS(G1300))*SIN(RADIANS(E1296))+COS(RADIANS(G1300))*COS(RADIANS(E1296))*COS(RADIANS(J1286))))&gt;90,0,$F$4*$F$5/E1295^2*(SIN(RADIANS(G1300))*SIN(RADIANS(E1296))+COS(RADIANS(G1300))*COS(RADIANS(E1296))*COS(RADIANS(J1286))))</f>
        <v>0</v>
      </c>
      <c r="K1300">
        <f>IF(DEGREES(ACOS(SIN(RADIANS(G1300))*SIN(RADIANS(E1296))+COS(RADIANS(G1300))*COS(RADIANS(E1296))*COS(RADIANS(K1286))))&gt;90,0,$F$4*$F$5/E1295^2*(SIN(RADIANS(G1300))*SIN(RADIANS(E1296))+COS(RADIANS(G1300))*COS(RADIANS(E1296))*COS(RADIANS(K1286))))</f>
        <v>0</v>
      </c>
      <c r="L1300">
        <f>IF(DEGREES(ACOS(SIN(RADIANS(G1300))*SIN(RADIANS(E1296))+COS(RADIANS(G1300))*COS(RADIANS(E1296))*COS(RADIANS(L1286))))&gt;90,0,$F$4*$F$5/E1295^2*(SIN(RADIANS(G1300))*SIN(RADIANS(E1296))+COS(RADIANS(G1300))*COS(RADIANS(E1296))*COS(RADIANS(L1286))))</f>
        <v>0</v>
      </c>
      <c r="M1300">
        <f>IF(DEGREES(ACOS(SIN(RADIANS(G1300))*SIN(RADIANS(E1296))+COS(RADIANS(G1300))*COS(RADIANS(E1296))*COS(RADIANS(M1286))))&gt;90,0,$F$4*$F$5/E1295^2*(SIN(RADIANS(G1300))*SIN(RADIANS(E1296))+COS(RADIANS(G1300))*COS(RADIANS(E1296))*COS(RADIANS(M1286))))</f>
        <v>0</v>
      </c>
      <c r="N1300">
        <f>IF(DEGREES(ACOS(SIN(RADIANS(G1300))*SIN(RADIANS(E1296))+COS(RADIANS(G1300))*COS(RADIANS(E1296))*COS(RADIANS(N1286))))&gt;90,0,$F$4*$F$5/E1295^2*(SIN(RADIANS(G1300))*SIN(RADIANS(E1296))+COS(RADIANS(G1300))*COS(RADIANS(E1296))*COS(RADIANS(N1286))))</f>
        <v>0</v>
      </c>
      <c r="O1300">
        <f>IF(DEGREES(ACOS(SIN(RADIANS(G1300))*SIN(RADIANS(E1296))+COS(RADIANS(G1300))*COS(RADIANS(E1296))*COS(RADIANS(O1286))))&gt;90,0,$F$4*$F$5/E1295^2*(SIN(RADIANS(G1300))*SIN(RADIANS(E1296))+COS(RADIANS(G1300))*COS(RADIANS(E1296))*COS(RADIANS(O1286))))</f>
        <v>0</v>
      </c>
      <c r="P1300">
        <f>IF(DEGREES(ACOS(SIN(RADIANS(G1300))*SIN(RADIANS(E1296))+COS(RADIANS(G1300))*COS(RADIANS(E1296))*COS(RADIANS(P1286))))&gt;90,0,$F$4*$F$5/E1295^2*(SIN(RADIANS(G1300))*SIN(RADIANS(E1296))+COS(RADIANS(G1300))*COS(RADIANS(E1296))*COS(RADIANS(P1286))))</f>
        <v>0</v>
      </c>
      <c r="Q1300">
        <f>IF(DEGREES(ACOS(SIN(RADIANS(G1300))*SIN(RADIANS(E1296))+COS(RADIANS(G1300))*COS(RADIANS(E1296))*COS(RADIANS(Q1286))))&gt;90,0,$F$4*$F$5/E1295^2*(SIN(RADIANS(G1300))*SIN(RADIANS(E1296))+COS(RADIANS(G1300))*COS(RADIANS(E1296))*COS(RADIANS(Q1286))))</f>
        <v>0</v>
      </c>
      <c r="R1300" t="e">
        <f>IF(DEGREES(ACOS(SIN(RADIANS(G1300))*SIN(RADIANS(E1296))+COS(RADIANS(G1300))*COS(RADIANS(E1296))*COS(RADIANS(R1286))))&gt;90,0,$F$4*$F$5/E1295^2*(SIN(RADIANS(G1300))*SIN(RADIANS(E1296))+COS(RADIANS(G1300))*COS(RADIANS(E1296))*COS(RADIANS(R1286))))</f>
        <v>#DIV/0!</v>
      </c>
      <c r="S1300" t="e">
        <f>IF(DEGREES(ACOS(SIN(RADIANS(G1300))*SIN(RADIANS(E1296))+COS(RADIANS(G1300))*COS(RADIANS(E1296))*COS(RADIANS(S1286))))&gt;90,0,$F$4*$F$5/E1295^2*(SIN(RADIANS(G1300))*SIN(RADIANS(E1296))+COS(RADIANS(G1300))*COS(RADIANS(E1296))*COS(RADIANS(S1286))))</f>
        <v>#DIV/0!</v>
      </c>
      <c r="T1300" t="e">
        <f>IF(DEGREES(ACOS(SIN(RADIANS(G1300))*SIN(RADIANS(E1296))+COS(RADIANS(G1300))*COS(RADIANS(E1296))*COS(RADIANS(T1286))))&gt;90,0,$F$4*$F$5/E1295^2*(SIN(RADIANS(G1300))*SIN(RADIANS(E1296))+COS(RADIANS(G1300))*COS(RADIANS(E1296))*COS(RADIANS(T1286))))</f>
        <v>#DIV/0!</v>
      </c>
      <c r="U1300" t="e">
        <f>IF(DEGREES(ACOS(SIN(RADIANS(G1300))*SIN(RADIANS(E1296))+COS(RADIANS(G1300))*COS(RADIANS(E1296))*COS(RADIANS(U1286))))&gt;90,0,$F$4*$F$5/E1295^2*(SIN(RADIANS(G1300))*SIN(RADIANS(E1296))+COS(RADIANS(G1300))*COS(RADIANS(E1296))*COS(RADIANS(U1286))))</f>
        <v>#DIV/0!</v>
      </c>
      <c r="V1300" t="e">
        <f>IF(DEGREES(ACOS(SIN(RADIANS(G1300))*SIN(RADIANS(E1296))+COS(RADIANS(G1300))*COS(RADIANS(E1296))*COS(RADIANS(V1286))))&gt;90,0,$F$4*$F$5/E1295^2*(SIN(RADIANS(G1300))*SIN(RADIANS(E1296))+COS(RADIANS(G1300))*COS(RADIANS(E1296))*COS(RADIANS(V1286))))</f>
        <v>#DIV/0!</v>
      </c>
      <c r="W1300" t="e">
        <f>IF(DEGREES(ACOS(SIN(RADIANS(G1300))*SIN(RADIANS(E1296))+COS(RADIANS(G1300))*COS(RADIANS(E1296))*COS(RADIANS(W1286))))&gt;90,0,$F$4*$F$5/E1295^2*(SIN(RADIANS(G1300))*SIN(RADIANS(E1296))+COS(RADIANS(G1300))*COS(RADIANS(E1296))*COS(RADIANS(W1286))))</f>
        <v>#DIV/0!</v>
      </c>
      <c r="X1300" t="e">
        <f>IF(DEGREES(ACOS(SIN(RADIANS(G1300))*SIN(RADIANS(E1296))+COS(RADIANS(G1300))*COS(RADIANS(E1296))*COS(RADIANS(X1286))))&gt;90,0,$F$4*$F$5/E1295^2*(SIN(RADIANS(G1300))*SIN(RADIANS(E1296))+COS(RADIANS(G1300))*COS(RADIANS(E1296))*COS(RADIANS(X1286))))</f>
        <v>#DIV/0!</v>
      </c>
      <c r="Y1300" t="e">
        <f>IF(DEGREES(ACOS(SIN(RADIANS(G1300))*SIN(RADIANS(E1296))+COS(RADIANS(G1300))*COS(RADIANS(E1296))*COS(RADIANS(Y1286))))&gt;90,0,$F$4*$F$5/E1295^2*(SIN(RADIANS(G1300))*SIN(RADIANS(E1296))+COS(RADIANS(G1300))*COS(RADIANS(E1296))*COS(RADIANS(Y1286))))</f>
        <v>#DIV/0!</v>
      </c>
      <c r="Z1300" t="e">
        <f>IF(DEGREES(ACOS(SIN(RADIANS(G1300))*SIN(RADIANS(E1296))+COS(RADIANS(G1300))*COS(RADIANS(E1296))*COS(RADIANS(Z1286))))&gt;90,0,$F$4*$F$5/E1295^2*(SIN(RADIANS(G1300))*SIN(RADIANS(E1296))+COS(RADIANS(G1300))*COS(RADIANS(E1296))*COS(RADIANS(Z1286))))</f>
        <v>#DIV/0!</v>
      </c>
      <c r="AA1300" t="e">
        <f>IF(DEGREES(ACOS(SIN(RADIANS(G1300))*SIN(RADIANS(E1296))+COS(RADIANS(G1300))*COS(RADIANS(E1296))*COS(RADIANS(AA1286))))&gt;90,0,$F$4*$F$5/E1295^2*(SIN(RADIANS(G1300))*SIN(RADIANS(E1296))+COS(RADIANS(G1300))*COS(RADIANS(E1296))*COS(RADIANS(AA1286))))</f>
        <v>#DIV/0!</v>
      </c>
      <c r="AB1300" t="e">
        <f>IF(DEGREES(ACOS(SIN(RADIANS(G1300))*SIN(RADIANS(E1296))+COS(RADIANS(G1300))*COS(RADIANS(E1296))*COS(RADIANS(AB1286))))&gt;90,0,$F$4*$F$5/E1295^2*(SIN(RADIANS(G1300))*SIN(RADIANS(E1296))+COS(RADIANS(G1300))*COS(RADIANS(E1296))*COS(RADIANS(AB1286))))</f>
        <v>#DIV/0!</v>
      </c>
      <c r="AC1300" t="e">
        <f>IF(DEGREES(ACOS(SIN(RADIANS(G1300))*SIN(RADIANS(E1296))+COS(RADIANS(G1300))*COS(RADIANS(E1296))*COS(RADIANS(AC1286))))&gt;90,0,$F$4*$F$5/E1295^2*(SIN(RADIANS(G1300))*SIN(RADIANS(E1296))+COS(RADIANS(G1300))*COS(RADIANS(E1296))*COS(RADIANS(AC1286))))</f>
        <v>#DIV/0!</v>
      </c>
      <c r="AD1300" t="e">
        <f>IF(DEGREES(ACOS(SIN(RADIANS(G1300))*SIN(RADIANS(E1296))+COS(RADIANS(G1300))*COS(RADIANS(E1296))*COS(RADIANS(AD1286))))&gt;90,0,$F$4*$F$5/E1295^2*(SIN(RADIANS(G1300))*SIN(RADIANS(E1296))+COS(RADIANS(G1300))*COS(RADIANS(E1296))*COS(RADIANS(AD1286))))</f>
        <v>#DIV/0!</v>
      </c>
      <c r="AE1300" t="e">
        <f>IF(DEGREES(ACOS(SIN(RADIANS(G1300))*SIN(RADIANS(E1296))+COS(RADIANS(G1300))*COS(RADIANS(E1296))*COS(RADIANS(AE1286))))&gt;90,0,$F$4*$F$5/E1295^2*(SIN(RADIANS(G1300))*SIN(RADIANS(E1296))+COS(RADIANS(G1300))*COS(RADIANS(E1296))*COS(RADIANS(AE1286))))</f>
        <v>#DIV/0!</v>
      </c>
      <c r="AF1300" t="e">
        <f>IF(DEGREES(ACOS(SIN(RADIANS(G1300))*SIN(RADIANS(E1296))+COS(RADIANS(G1300))*COS(RADIANS(E1296))*COS(RADIANS(AF1286))))&gt;90,0,$F$4*$F$5/E1295^2*(SIN(RADIANS(G1300))*SIN(RADIANS(E1296))+COS(RADIANS(G1300))*COS(RADIANS(E1296))*COS(RADIANS(AF1286))))</f>
        <v>#DIV/0!</v>
      </c>
      <c r="AG1300" t="e">
        <f>IF(DEGREES(ACOS(SIN(RADIANS(G1300))*SIN(RADIANS(E1296))+COS(RADIANS(G1300))*COS(RADIANS(E1296))*COS(RADIANS(AG1286))))&gt;90,0,$F$4*$F$5/E1295^2*(SIN(RADIANS(G1300))*SIN(RADIANS(E1296))+COS(RADIANS(G1300))*COS(RADIANS(E1296))*COS(RADIANS(AG1286))))</f>
        <v>#DIV/0!</v>
      </c>
      <c r="AH1300" t="e">
        <f>IF(DEGREES(ACOS(SIN(RADIANS(G1300))*SIN(RADIANS(E1296))+COS(RADIANS(G1300))*COS(RADIANS(E1296))*COS(RADIANS(AH1286))))&gt;90,0,$F$4*$F$5/E1295^2*(SIN(RADIANS(G1300))*SIN(RADIANS(E1296))+COS(RADIANS(G1300))*COS(RADIANS(E1296))*COS(RADIANS(AH1286))))</f>
        <v>#DIV/0!</v>
      </c>
      <c r="AI1300" t="e">
        <f>IF(DEGREES(ACOS(SIN(RADIANS(G1300))*SIN(RADIANS(E1296))+COS(RADIANS(G1300))*COS(RADIANS(E1296))*COS(RADIANS(AI1286))))&gt;90,0,$F$4*$F$5/E1295^2*(SIN(RADIANS(G1300))*SIN(RADIANS(E1296))+COS(RADIANS(G1300))*COS(RADIANS(E1296))*COS(RADIANS(AI1286))))</f>
        <v>#DIV/0!</v>
      </c>
      <c r="AJ1300" t="e">
        <f>IF(DEGREES(ACOS(SIN(RADIANS(G1300))*SIN(RADIANS(E1296))+COS(RADIANS(G1300))*COS(RADIANS(E1296))*COS(RADIANS(AJ1286))))&gt;90,0,$F$4*$F$5/E1295^2*(SIN(RADIANS(G1300))*SIN(RADIANS(E1296))+COS(RADIANS(G1300))*COS(RADIANS(E1296))*COS(RADIANS(AJ1286))))</f>
        <v>#DIV/0!</v>
      </c>
      <c r="AK1300">
        <f>IF(DEGREES(ACOS(SIN(RADIANS(G1300))*SIN(RADIANS(E1296))+COS(RADIANS(G1300))*COS(RADIANS(E1296))*COS(RADIANS(AK1286))))&gt;90,0,$F$4*$F$5/E1295^2*(SIN(RADIANS(G1300))*SIN(RADIANS(E1296))+COS(RADIANS(G1300))*COS(RADIANS(E1296))*COS(RADIANS(AK1286))))</f>
        <v>0</v>
      </c>
      <c r="AL1300">
        <f>IF(DEGREES(ACOS(SIN(RADIANS(G1300))*SIN(RADIANS(E1296))+COS(RADIANS(G1300))*COS(RADIANS(E1296))*COS(RADIANS(AL1286))))&gt;90,0,$F$4*$F$5/E1295^2*(SIN(RADIANS(G1300))*SIN(RADIANS(E1296))+COS(RADIANS(G1300))*COS(RADIANS(E1296))*COS(RADIANS(AL1286))))</f>
        <v>0</v>
      </c>
      <c r="AM1300">
        <f>IF(DEGREES(ACOS(SIN(RADIANS(G1300))*SIN(RADIANS(E1296))+COS(RADIANS(G1300))*COS(RADIANS(E1296))*COS(RADIANS(AM1286))))&gt;90,0,$F$4*$F$5/E1295^2*(SIN(RADIANS(G1300))*SIN(RADIANS(E1296))+COS(RADIANS(G1300))*COS(RADIANS(E1296))*COS(RADIANS(AM1286))))</f>
        <v>0</v>
      </c>
      <c r="AN1300">
        <f>IF(DEGREES(ACOS(SIN(RADIANS(G1300))*SIN(RADIANS(E1296))+COS(RADIANS(G1300))*COS(RADIANS(E1296))*COS(RADIANS(AN1286))))&gt;90,0,$F$4*$F$5/E1295^2*(SIN(RADIANS(G1300))*SIN(RADIANS(E1296))+COS(RADIANS(G1300))*COS(RADIANS(E1296))*COS(RADIANS(AN1286))))</f>
        <v>0</v>
      </c>
      <c r="AO1300">
        <f>IF(DEGREES(ACOS(SIN(RADIANS(G1300))*SIN(RADIANS(E1296))+COS(RADIANS(G1300))*COS(RADIANS(E1296))*COS(RADIANS(AO1286))))&gt;90,0,$F$4*$F$5/E1295^2*(SIN(RADIANS(G1300))*SIN(RADIANS(E1296))+COS(RADIANS(G1300))*COS(RADIANS(E1296))*COS(RADIANS(AO1286))))</f>
        <v>0</v>
      </c>
      <c r="AP1300">
        <f>IF(DEGREES(ACOS(SIN(RADIANS(G1300))*SIN(RADIANS(E1296))+COS(RADIANS(G1300))*COS(RADIANS(E1296))*COS(RADIANS(AP1286))))&gt;90,0,$F$4*$F$5/E1295^2*(SIN(RADIANS(G1300))*SIN(RADIANS(E1296))+COS(RADIANS(G1300))*COS(RADIANS(E1296))*COS(RADIANS(AP1286))))</f>
        <v>0</v>
      </c>
      <c r="AQ1300">
        <f>IF(DEGREES(ACOS(SIN(RADIANS(G1300))*SIN(RADIANS(E1296))+COS(RADIANS(G1300))*COS(RADIANS(E1296))*COS(RADIANS(AQ1286))))&gt;90,0,$F$4*$F$5/E1295^2*(SIN(RADIANS(G1300))*SIN(RADIANS(E1296))+COS(RADIANS(G1300))*COS(RADIANS(E1296))*COS(RADIANS(AQ1286))))</f>
        <v>0</v>
      </c>
      <c r="AR1300">
        <f>IF(DEGREES(ACOS(SIN(RADIANS(G1300))*SIN(RADIANS(E1296))+COS(RADIANS(G1300))*COS(RADIANS(E1296))*COS(RADIANS(AR1286))))&gt;90,0,$F$4*$F$5/E1295^2*(SIN(RADIANS(G1300))*SIN(RADIANS(E1296))+COS(RADIANS(G1300))*COS(RADIANS(E1296))*COS(RADIANS(AR1286))))</f>
        <v>0</v>
      </c>
    </row>
    <row r="1301" spans="2:44" x14ac:dyDescent="0.5">
      <c r="G1301">
        <v>-40</v>
      </c>
      <c r="I1301">
        <f>IF(DEGREES(ACOS(SIN(RADIANS(G1301))*SIN(RADIANS(E1296))+COS(RADIANS(G1301))*COS(RADIANS(E1296))*COS(RADIANS(I1286))))&gt;90,0,$F$4*$F$5/E1295^2*(SIN(RADIANS(G1301))*SIN(RADIANS(E1296))+COS(RADIANS(G1301))*COS(RADIANS(E1296))*COS(RADIANS(I1286))))</f>
        <v>0</v>
      </c>
      <c r="J1301">
        <f>IF(DEGREES(ACOS(SIN(RADIANS(G1301))*SIN(RADIANS(E1296))+COS(RADIANS(G1301))*COS(RADIANS(E1296))*COS(RADIANS(J1286))))&gt;90,0,$F$4*$F$5/E1295^2*(SIN(RADIANS(G1301))*SIN(RADIANS(E1296))+COS(RADIANS(G1301))*COS(RADIANS(E1296))*COS(RADIANS(J1286))))</f>
        <v>0</v>
      </c>
      <c r="K1301">
        <f>IF(DEGREES(ACOS(SIN(RADIANS(G1301))*SIN(RADIANS(E1296))+COS(RADIANS(G1301))*COS(RADIANS(E1296))*COS(RADIANS(K1286))))&gt;90,0,$F$4*$F$5/E1295^2*(SIN(RADIANS(G1301))*SIN(RADIANS(E1296))+COS(RADIANS(G1301))*COS(RADIANS(E1296))*COS(RADIANS(K1286))))</f>
        <v>0</v>
      </c>
      <c r="L1301">
        <f>IF(DEGREES(ACOS(SIN(RADIANS(G1301))*SIN(RADIANS(E1296))+COS(RADIANS(G1301))*COS(RADIANS(E1296))*COS(RADIANS(L1286))))&gt;90,0,$F$4*$F$5/E1295^2*(SIN(RADIANS(G1301))*SIN(RADIANS(E1296))+COS(RADIANS(G1301))*COS(RADIANS(E1296))*COS(RADIANS(L1286))))</f>
        <v>0</v>
      </c>
      <c r="M1301">
        <f>IF(DEGREES(ACOS(SIN(RADIANS(G1301))*SIN(RADIANS(E1296))+COS(RADIANS(G1301))*COS(RADIANS(E1296))*COS(RADIANS(M1286))))&gt;90,0,$F$4*$F$5/E1295^2*(SIN(RADIANS(G1301))*SIN(RADIANS(E1296))+COS(RADIANS(G1301))*COS(RADIANS(E1296))*COS(RADIANS(M1286))))</f>
        <v>0</v>
      </c>
      <c r="N1301">
        <f>IF(DEGREES(ACOS(SIN(RADIANS(G1301))*SIN(RADIANS(E1296))+COS(RADIANS(G1301))*COS(RADIANS(E1296))*COS(RADIANS(N1286))))&gt;90,0,$F$4*$F$5/E1295^2*(SIN(RADIANS(G1301))*SIN(RADIANS(E1296))+COS(RADIANS(G1301))*COS(RADIANS(E1296))*COS(RADIANS(N1286))))</f>
        <v>0</v>
      </c>
      <c r="O1301">
        <f>IF(DEGREES(ACOS(SIN(RADIANS(G1301))*SIN(RADIANS(E1296))+COS(RADIANS(G1301))*COS(RADIANS(E1296))*COS(RADIANS(O1286))))&gt;90,0,$F$4*$F$5/E1295^2*(SIN(RADIANS(G1301))*SIN(RADIANS(E1296))+COS(RADIANS(G1301))*COS(RADIANS(E1296))*COS(RADIANS(O1286))))</f>
        <v>0</v>
      </c>
      <c r="P1301">
        <f>IF(DEGREES(ACOS(SIN(RADIANS(G1301))*SIN(RADIANS(E1296))+COS(RADIANS(G1301))*COS(RADIANS(E1296))*COS(RADIANS(P1286))))&gt;90,0,$F$4*$F$5/E1295^2*(SIN(RADIANS(G1301))*SIN(RADIANS(E1296))+COS(RADIANS(G1301))*COS(RADIANS(E1296))*COS(RADIANS(P1286))))</f>
        <v>0</v>
      </c>
      <c r="Q1301">
        <f>IF(DEGREES(ACOS(SIN(RADIANS(G1301))*SIN(RADIANS(E1296))+COS(RADIANS(G1301))*COS(RADIANS(E1296))*COS(RADIANS(Q1286))))&gt;90,0,$F$4*$F$5/E1295^2*(SIN(RADIANS(G1301))*SIN(RADIANS(E1296))+COS(RADIANS(G1301))*COS(RADIANS(E1296))*COS(RADIANS(Q1286))))</f>
        <v>0</v>
      </c>
      <c r="R1301" t="e">
        <f>IF(DEGREES(ACOS(SIN(RADIANS(G1301))*SIN(RADIANS(E1296))+COS(RADIANS(G1301))*COS(RADIANS(E1296))*COS(RADIANS(R1286))))&gt;90,0,$F$4*$F$5/E1295^2*(SIN(RADIANS(G1301))*SIN(RADIANS(E1296))+COS(RADIANS(G1301))*COS(RADIANS(E1296))*COS(RADIANS(R1286))))</f>
        <v>#DIV/0!</v>
      </c>
      <c r="S1301" t="e">
        <f>IF(DEGREES(ACOS(SIN(RADIANS(G1301))*SIN(RADIANS(E1296))+COS(RADIANS(G1301))*COS(RADIANS(E1296))*COS(RADIANS(S1286))))&gt;90,0,$F$4*$F$5/E1295^2*(SIN(RADIANS(G1301))*SIN(RADIANS(E1296))+COS(RADIANS(G1301))*COS(RADIANS(E1296))*COS(RADIANS(S1286))))</f>
        <v>#DIV/0!</v>
      </c>
      <c r="T1301" t="e">
        <f>IF(DEGREES(ACOS(SIN(RADIANS(G1301))*SIN(RADIANS(E1296))+COS(RADIANS(G1301))*COS(RADIANS(E1296))*COS(RADIANS(T1286))))&gt;90,0,$F$4*$F$5/E1295^2*(SIN(RADIANS(G1301))*SIN(RADIANS(E1296))+COS(RADIANS(G1301))*COS(RADIANS(E1296))*COS(RADIANS(T1286))))</f>
        <v>#DIV/0!</v>
      </c>
      <c r="U1301" t="e">
        <f>IF(DEGREES(ACOS(SIN(RADIANS(G1301))*SIN(RADIANS(E1296))+COS(RADIANS(G1301))*COS(RADIANS(E1296))*COS(RADIANS(U1286))))&gt;90,0,$F$4*$F$5/E1295^2*(SIN(RADIANS(G1301))*SIN(RADIANS(E1296))+COS(RADIANS(G1301))*COS(RADIANS(E1296))*COS(RADIANS(U1286))))</f>
        <v>#DIV/0!</v>
      </c>
      <c r="V1301" t="e">
        <f>IF(DEGREES(ACOS(SIN(RADIANS(G1301))*SIN(RADIANS(E1296))+COS(RADIANS(G1301))*COS(RADIANS(E1296))*COS(RADIANS(V1286))))&gt;90,0,$F$4*$F$5/E1295^2*(SIN(RADIANS(G1301))*SIN(RADIANS(E1296))+COS(RADIANS(G1301))*COS(RADIANS(E1296))*COS(RADIANS(V1286))))</f>
        <v>#DIV/0!</v>
      </c>
      <c r="W1301" t="e">
        <f>IF(DEGREES(ACOS(SIN(RADIANS(G1301))*SIN(RADIANS(E1296))+COS(RADIANS(G1301))*COS(RADIANS(E1296))*COS(RADIANS(W1286))))&gt;90,0,$F$4*$F$5/E1295^2*(SIN(RADIANS(G1301))*SIN(RADIANS(E1296))+COS(RADIANS(G1301))*COS(RADIANS(E1296))*COS(RADIANS(W1286))))</f>
        <v>#DIV/0!</v>
      </c>
      <c r="X1301" t="e">
        <f>IF(DEGREES(ACOS(SIN(RADIANS(G1301))*SIN(RADIANS(E1296))+COS(RADIANS(G1301))*COS(RADIANS(E1296))*COS(RADIANS(X1286))))&gt;90,0,$F$4*$F$5/E1295^2*(SIN(RADIANS(G1301))*SIN(RADIANS(E1296))+COS(RADIANS(G1301))*COS(RADIANS(E1296))*COS(RADIANS(X1286))))</f>
        <v>#DIV/0!</v>
      </c>
      <c r="Y1301" t="e">
        <f>IF(DEGREES(ACOS(SIN(RADIANS(G1301))*SIN(RADIANS(E1296))+COS(RADIANS(G1301))*COS(RADIANS(E1296))*COS(RADIANS(Y1286))))&gt;90,0,$F$4*$F$5/E1295^2*(SIN(RADIANS(G1301))*SIN(RADIANS(E1296))+COS(RADIANS(G1301))*COS(RADIANS(E1296))*COS(RADIANS(Y1286))))</f>
        <v>#DIV/0!</v>
      </c>
      <c r="Z1301" t="e">
        <f>IF(DEGREES(ACOS(SIN(RADIANS(G1301))*SIN(RADIANS(E1296))+COS(RADIANS(G1301))*COS(RADIANS(E1296))*COS(RADIANS(Z1286))))&gt;90,0,$F$4*$F$5/E1295^2*(SIN(RADIANS(G1301))*SIN(RADIANS(E1296))+COS(RADIANS(G1301))*COS(RADIANS(E1296))*COS(RADIANS(Z1286))))</f>
        <v>#DIV/0!</v>
      </c>
      <c r="AA1301" t="e">
        <f>IF(DEGREES(ACOS(SIN(RADIANS(G1301))*SIN(RADIANS(E1296))+COS(RADIANS(G1301))*COS(RADIANS(E1296))*COS(RADIANS(AA1286))))&gt;90,0,$F$4*$F$5/E1295^2*(SIN(RADIANS(G1301))*SIN(RADIANS(E1296))+COS(RADIANS(G1301))*COS(RADIANS(E1296))*COS(RADIANS(AA1286))))</f>
        <v>#DIV/0!</v>
      </c>
      <c r="AB1301" t="e">
        <f>IF(DEGREES(ACOS(SIN(RADIANS(G1301))*SIN(RADIANS(E1296))+COS(RADIANS(G1301))*COS(RADIANS(E1296))*COS(RADIANS(AB1286))))&gt;90,0,$F$4*$F$5/E1295^2*(SIN(RADIANS(G1301))*SIN(RADIANS(E1296))+COS(RADIANS(G1301))*COS(RADIANS(E1296))*COS(RADIANS(AB1286))))</f>
        <v>#DIV/0!</v>
      </c>
      <c r="AC1301" t="e">
        <f>IF(DEGREES(ACOS(SIN(RADIANS(G1301))*SIN(RADIANS(E1296))+COS(RADIANS(G1301))*COS(RADIANS(E1296))*COS(RADIANS(AC1286))))&gt;90,0,$F$4*$F$5/E1295^2*(SIN(RADIANS(G1301))*SIN(RADIANS(E1296))+COS(RADIANS(G1301))*COS(RADIANS(E1296))*COS(RADIANS(AC1286))))</f>
        <v>#DIV/0!</v>
      </c>
      <c r="AD1301" t="e">
        <f>IF(DEGREES(ACOS(SIN(RADIANS(G1301))*SIN(RADIANS(E1296))+COS(RADIANS(G1301))*COS(RADIANS(E1296))*COS(RADIANS(AD1286))))&gt;90,0,$F$4*$F$5/E1295^2*(SIN(RADIANS(G1301))*SIN(RADIANS(E1296))+COS(RADIANS(G1301))*COS(RADIANS(E1296))*COS(RADIANS(AD1286))))</f>
        <v>#DIV/0!</v>
      </c>
      <c r="AE1301" t="e">
        <f>IF(DEGREES(ACOS(SIN(RADIANS(G1301))*SIN(RADIANS(E1296))+COS(RADIANS(G1301))*COS(RADIANS(E1296))*COS(RADIANS(AE1286))))&gt;90,0,$F$4*$F$5/E1295^2*(SIN(RADIANS(G1301))*SIN(RADIANS(E1296))+COS(RADIANS(G1301))*COS(RADIANS(E1296))*COS(RADIANS(AE1286))))</f>
        <v>#DIV/0!</v>
      </c>
      <c r="AF1301" t="e">
        <f>IF(DEGREES(ACOS(SIN(RADIANS(G1301))*SIN(RADIANS(E1296))+COS(RADIANS(G1301))*COS(RADIANS(E1296))*COS(RADIANS(AF1286))))&gt;90,0,$F$4*$F$5/E1295^2*(SIN(RADIANS(G1301))*SIN(RADIANS(E1296))+COS(RADIANS(G1301))*COS(RADIANS(E1296))*COS(RADIANS(AF1286))))</f>
        <v>#DIV/0!</v>
      </c>
      <c r="AG1301" t="e">
        <f>IF(DEGREES(ACOS(SIN(RADIANS(G1301))*SIN(RADIANS(E1296))+COS(RADIANS(G1301))*COS(RADIANS(E1296))*COS(RADIANS(AG1286))))&gt;90,0,$F$4*$F$5/E1295^2*(SIN(RADIANS(G1301))*SIN(RADIANS(E1296))+COS(RADIANS(G1301))*COS(RADIANS(E1296))*COS(RADIANS(AG1286))))</f>
        <v>#DIV/0!</v>
      </c>
      <c r="AH1301" t="e">
        <f>IF(DEGREES(ACOS(SIN(RADIANS(G1301))*SIN(RADIANS(E1296))+COS(RADIANS(G1301))*COS(RADIANS(E1296))*COS(RADIANS(AH1286))))&gt;90,0,$F$4*$F$5/E1295^2*(SIN(RADIANS(G1301))*SIN(RADIANS(E1296))+COS(RADIANS(G1301))*COS(RADIANS(E1296))*COS(RADIANS(AH1286))))</f>
        <v>#DIV/0!</v>
      </c>
      <c r="AI1301" t="e">
        <f>IF(DEGREES(ACOS(SIN(RADIANS(G1301))*SIN(RADIANS(E1296))+COS(RADIANS(G1301))*COS(RADIANS(E1296))*COS(RADIANS(AI1286))))&gt;90,0,$F$4*$F$5/E1295^2*(SIN(RADIANS(G1301))*SIN(RADIANS(E1296))+COS(RADIANS(G1301))*COS(RADIANS(E1296))*COS(RADIANS(AI1286))))</f>
        <v>#DIV/0!</v>
      </c>
      <c r="AJ1301" t="e">
        <f>IF(DEGREES(ACOS(SIN(RADIANS(G1301))*SIN(RADIANS(E1296))+COS(RADIANS(G1301))*COS(RADIANS(E1296))*COS(RADIANS(AJ1286))))&gt;90,0,$F$4*$F$5/E1295^2*(SIN(RADIANS(G1301))*SIN(RADIANS(E1296))+COS(RADIANS(G1301))*COS(RADIANS(E1296))*COS(RADIANS(AJ1286))))</f>
        <v>#DIV/0!</v>
      </c>
      <c r="AK1301">
        <f>IF(DEGREES(ACOS(SIN(RADIANS(G1301))*SIN(RADIANS(E1296))+COS(RADIANS(G1301))*COS(RADIANS(E1296))*COS(RADIANS(AK1286))))&gt;90,0,$F$4*$F$5/E1295^2*(SIN(RADIANS(G1301))*SIN(RADIANS(E1296))+COS(RADIANS(G1301))*COS(RADIANS(E1296))*COS(RADIANS(AK1286))))</f>
        <v>0</v>
      </c>
      <c r="AL1301">
        <f>IF(DEGREES(ACOS(SIN(RADIANS(G1301))*SIN(RADIANS(E1296))+COS(RADIANS(G1301))*COS(RADIANS(E1296))*COS(RADIANS(AL1286))))&gt;90,0,$F$4*$F$5/E1295^2*(SIN(RADIANS(G1301))*SIN(RADIANS(E1296))+COS(RADIANS(G1301))*COS(RADIANS(E1296))*COS(RADIANS(AL1286))))</f>
        <v>0</v>
      </c>
      <c r="AM1301">
        <f>IF(DEGREES(ACOS(SIN(RADIANS(G1301))*SIN(RADIANS(E1296))+COS(RADIANS(G1301))*COS(RADIANS(E1296))*COS(RADIANS(AM1286))))&gt;90,0,$F$4*$F$5/E1295^2*(SIN(RADIANS(G1301))*SIN(RADIANS(E1296))+COS(RADIANS(G1301))*COS(RADIANS(E1296))*COS(RADIANS(AM1286))))</f>
        <v>0</v>
      </c>
      <c r="AN1301">
        <f>IF(DEGREES(ACOS(SIN(RADIANS(G1301))*SIN(RADIANS(E1296))+COS(RADIANS(G1301))*COS(RADIANS(E1296))*COS(RADIANS(AN1286))))&gt;90,0,$F$4*$F$5/E1295^2*(SIN(RADIANS(G1301))*SIN(RADIANS(E1296))+COS(RADIANS(G1301))*COS(RADIANS(E1296))*COS(RADIANS(AN1286))))</f>
        <v>0</v>
      </c>
      <c r="AO1301">
        <f>IF(DEGREES(ACOS(SIN(RADIANS(G1301))*SIN(RADIANS(E1296))+COS(RADIANS(G1301))*COS(RADIANS(E1296))*COS(RADIANS(AO1286))))&gt;90,0,$F$4*$F$5/E1295^2*(SIN(RADIANS(G1301))*SIN(RADIANS(E1296))+COS(RADIANS(G1301))*COS(RADIANS(E1296))*COS(RADIANS(AO1286))))</f>
        <v>0</v>
      </c>
      <c r="AP1301">
        <f>IF(DEGREES(ACOS(SIN(RADIANS(G1301))*SIN(RADIANS(E1296))+COS(RADIANS(G1301))*COS(RADIANS(E1296))*COS(RADIANS(AP1286))))&gt;90,0,$F$4*$F$5/E1295^2*(SIN(RADIANS(G1301))*SIN(RADIANS(E1296))+COS(RADIANS(G1301))*COS(RADIANS(E1296))*COS(RADIANS(AP1286))))</f>
        <v>0</v>
      </c>
      <c r="AQ1301">
        <f>IF(DEGREES(ACOS(SIN(RADIANS(G1301))*SIN(RADIANS(E1296))+COS(RADIANS(G1301))*COS(RADIANS(E1296))*COS(RADIANS(AQ1286))))&gt;90,0,$F$4*$F$5/E1295^2*(SIN(RADIANS(G1301))*SIN(RADIANS(E1296))+COS(RADIANS(G1301))*COS(RADIANS(E1296))*COS(RADIANS(AQ1286))))</f>
        <v>0</v>
      </c>
      <c r="AR1301">
        <f>IF(DEGREES(ACOS(SIN(RADIANS(G1301))*SIN(RADIANS(E1296))+COS(RADIANS(G1301))*COS(RADIANS(E1296))*COS(RADIANS(AR1286))))&gt;90,0,$F$4*$F$5/E1295^2*(SIN(RADIANS(G1301))*SIN(RADIANS(E1296))+COS(RADIANS(G1301))*COS(RADIANS(E1296))*COS(RADIANS(AR1286))))</f>
        <v>0</v>
      </c>
    </row>
    <row r="1302" spans="2:44" x14ac:dyDescent="0.5">
      <c r="G1302">
        <v>-50</v>
      </c>
      <c r="I1302">
        <f>IF(DEGREES(ACOS(SIN(RADIANS(G1302))*SIN(RADIANS(E1296))+COS(RADIANS(G1302))*COS(RADIANS(E1296))*COS(RADIANS(I1286))))&gt;90,0,$F$4*$F$5/E1295^2*(SIN(RADIANS(G1302))*SIN(RADIANS(E1296))+COS(RADIANS(G1302))*COS(RADIANS(E1296))*COS(RADIANS(I1286))))</f>
        <v>0</v>
      </c>
      <c r="J1302">
        <f>IF(DEGREES(ACOS(SIN(RADIANS(G1302))*SIN(RADIANS(E1296))+COS(RADIANS(G1302))*COS(RADIANS(E1296))*COS(RADIANS(J1286))))&gt;90,0,$F$4*$F$5/E1295^2*(SIN(RADIANS(G1302))*SIN(RADIANS(E1296))+COS(RADIANS(G1302))*COS(RADIANS(E1296))*COS(RADIANS(J1286))))</f>
        <v>0</v>
      </c>
      <c r="K1302">
        <f>IF(DEGREES(ACOS(SIN(RADIANS(G1302))*SIN(RADIANS(E1296))+COS(RADIANS(G1302))*COS(RADIANS(E1296))*COS(RADIANS(K1286))))&gt;90,0,$F$4*$F$5/E1295^2*(SIN(RADIANS(G1302))*SIN(RADIANS(E1296))+COS(RADIANS(G1302))*COS(RADIANS(E1296))*COS(RADIANS(K1286))))</f>
        <v>0</v>
      </c>
      <c r="L1302">
        <f>IF(DEGREES(ACOS(SIN(RADIANS(G1302))*SIN(RADIANS(E1296))+COS(RADIANS(G1302))*COS(RADIANS(E1296))*COS(RADIANS(L1286))))&gt;90,0,$F$4*$F$5/E1295^2*(SIN(RADIANS(G1302))*SIN(RADIANS(E1296))+COS(RADIANS(G1302))*COS(RADIANS(E1296))*COS(RADIANS(L1286))))</f>
        <v>0</v>
      </c>
      <c r="M1302">
        <f>IF(DEGREES(ACOS(SIN(RADIANS(G1302))*SIN(RADIANS(E1296))+COS(RADIANS(G1302))*COS(RADIANS(E1296))*COS(RADIANS(M1286))))&gt;90,0,$F$4*$F$5/E1295^2*(SIN(RADIANS(G1302))*SIN(RADIANS(E1296))+COS(RADIANS(G1302))*COS(RADIANS(E1296))*COS(RADIANS(M1286))))</f>
        <v>0</v>
      </c>
      <c r="N1302">
        <f>IF(DEGREES(ACOS(SIN(RADIANS(G1302))*SIN(RADIANS(E1296))+COS(RADIANS(G1302))*COS(RADIANS(E1296))*COS(RADIANS(N1286))))&gt;90,0,$F$4*$F$5/E1295^2*(SIN(RADIANS(G1302))*SIN(RADIANS(E1296))+COS(RADIANS(G1302))*COS(RADIANS(E1296))*COS(RADIANS(N1286))))</f>
        <v>0</v>
      </c>
      <c r="O1302">
        <f>IF(DEGREES(ACOS(SIN(RADIANS(G1302))*SIN(RADIANS(E1296))+COS(RADIANS(G1302))*COS(RADIANS(E1296))*COS(RADIANS(O1286))))&gt;90,0,$F$4*$F$5/E1295^2*(SIN(RADIANS(G1302))*SIN(RADIANS(E1296))+COS(RADIANS(G1302))*COS(RADIANS(E1296))*COS(RADIANS(O1286))))</f>
        <v>0</v>
      </c>
      <c r="P1302">
        <f>IF(DEGREES(ACOS(SIN(RADIANS(G1302))*SIN(RADIANS(E1296))+COS(RADIANS(G1302))*COS(RADIANS(E1296))*COS(RADIANS(P1286))))&gt;90,0,$F$4*$F$5/E1295^2*(SIN(RADIANS(G1302))*SIN(RADIANS(E1296))+COS(RADIANS(G1302))*COS(RADIANS(E1296))*COS(RADIANS(P1286))))</f>
        <v>0</v>
      </c>
      <c r="Q1302">
        <f>IF(DEGREES(ACOS(SIN(RADIANS(G1302))*SIN(RADIANS(E1296))+COS(RADIANS(G1302))*COS(RADIANS(E1296))*COS(RADIANS(Q1286))))&gt;90,0,$F$4*$F$5/E1295^2*(SIN(RADIANS(G1302))*SIN(RADIANS(E1296))+COS(RADIANS(G1302))*COS(RADIANS(E1296))*COS(RADIANS(Q1286))))</f>
        <v>0</v>
      </c>
      <c r="R1302" t="e">
        <f>IF(DEGREES(ACOS(SIN(RADIANS(G1302))*SIN(RADIANS(E1296))+COS(RADIANS(G1302))*COS(RADIANS(E1296))*COS(RADIANS(R1286))))&gt;90,0,$F$4*$F$5/E1295^2*(SIN(RADIANS(G1302))*SIN(RADIANS(E1296))+COS(RADIANS(G1302))*COS(RADIANS(E1296))*COS(RADIANS(R1286))))</f>
        <v>#DIV/0!</v>
      </c>
      <c r="S1302" t="e">
        <f>IF(DEGREES(ACOS(SIN(RADIANS(G1302))*SIN(RADIANS(E1296))+COS(RADIANS(G1302))*COS(RADIANS(E1296))*COS(RADIANS(S1286))))&gt;90,0,$F$4*$F$5/E1295^2*(SIN(RADIANS(G1302))*SIN(RADIANS(E1296))+COS(RADIANS(G1302))*COS(RADIANS(E1296))*COS(RADIANS(S1286))))</f>
        <v>#DIV/0!</v>
      </c>
      <c r="T1302" t="e">
        <f>IF(DEGREES(ACOS(SIN(RADIANS(G1302))*SIN(RADIANS(E1296))+COS(RADIANS(G1302))*COS(RADIANS(E1296))*COS(RADIANS(T1286))))&gt;90,0,$F$4*$F$5/E1295^2*(SIN(RADIANS(G1302))*SIN(RADIANS(E1296))+COS(RADIANS(G1302))*COS(RADIANS(E1296))*COS(RADIANS(T1286))))</f>
        <v>#DIV/0!</v>
      </c>
      <c r="U1302" t="e">
        <f>IF(DEGREES(ACOS(SIN(RADIANS(G1302))*SIN(RADIANS(E1296))+COS(RADIANS(G1302))*COS(RADIANS(E1296))*COS(RADIANS(U1286))))&gt;90,0,$F$4*$F$5/E1295^2*(SIN(RADIANS(G1302))*SIN(RADIANS(E1296))+COS(RADIANS(G1302))*COS(RADIANS(E1296))*COS(RADIANS(U1286))))</f>
        <v>#DIV/0!</v>
      </c>
      <c r="V1302" t="e">
        <f>IF(DEGREES(ACOS(SIN(RADIANS(G1302))*SIN(RADIANS(E1296))+COS(RADIANS(G1302))*COS(RADIANS(E1296))*COS(RADIANS(V1286))))&gt;90,0,$F$4*$F$5/E1295^2*(SIN(RADIANS(G1302))*SIN(RADIANS(E1296))+COS(RADIANS(G1302))*COS(RADIANS(E1296))*COS(RADIANS(V1286))))</f>
        <v>#DIV/0!</v>
      </c>
      <c r="W1302" t="e">
        <f>IF(DEGREES(ACOS(SIN(RADIANS(G1302))*SIN(RADIANS(E1296))+COS(RADIANS(G1302))*COS(RADIANS(E1296))*COS(RADIANS(W1286))))&gt;90,0,$F$4*$F$5/E1295^2*(SIN(RADIANS(G1302))*SIN(RADIANS(E1296))+COS(RADIANS(G1302))*COS(RADIANS(E1296))*COS(RADIANS(W1286))))</f>
        <v>#DIV/0!</v>
      </c>
      <c r="X1302" t="e">
        <f>IF(DEGREES(ACOS(SIN(RADIANS(G1302))*SIN(RADIANS(E1296))+COS(RADIANS(G1302))*COS(RADIANS(E1296))*COS(RADIANS(X1286))))&gt;90,0,$F$4*$F$5/E1295^2*(SIN(RADIANS(G1302))*SIN(RADIANS(E1296))+COS(RADIANS(G1302))*COS(RADIANS(E1296))*COS(RADIANS(X1286))))</f>
        <v>#DIV/0!</v>
      </c>
      <c r="Y1302" t="e">
        <f>IF(DEGREES(ACOS(SIN(RADIANS(G1302))*SIN(RADIANS(E1296))+COS(RADIANS(G1302))*COS(RADIANS(E1296))*COS(RADIANS(Y1286))))&gt;90,0,$F$4*$F$5/E1295^2*(SIN(RADIANS(G1302))*SIN(RADIANS(E1296))+COS(RADIANS(G1302))*COS(RADIANS(E1296))*COS(RADIANS(Y1286))))</f>
        <v>#DIV/0!</v>
      </c>
      <c r="Z1302" t="e">
        <f>IF(DEGREES(ACOS(SIN(RADIANS(G1302))*SIN(RADIANS(E1296))+COS(RADIANS(G1302))*COS(RADIANS(E1296))*COS(RADIANS(Z1286))))&gt;90,0,$F$4*$F$5/E1295^2*(SIN(RADIANS(G1302))*SIN(RADIANS(E1296))+COS(RADIANS(G1302))*COS(RADIANS(E1296))*COS(RADIANS(Z1286))))</f>
        <v>#DIV/0!</v>
      </c>
      <c r="AA1302" t="e">
        <f>IF(DEGREES(ACOS(SIN(RADIANS(G1302))*SIN(RADIANS(E1296))+COS(RADIANS(G1302))*COS(RADIANS(E1296))*COS(RADIANS(AA1286))))&gt;90,0,$F$4*$F$5/E1295^2*(SIN(RADIANS(G1302))*SIN(RADIANS(E1296))+COS(RADIANS(G1302))*COS(RADIANS(E1296))*COS(RADIANS(AA1286))))</f>
        <v>#DIV/0!</v>
      </c>
      <c r="AB1302" t="e">
        <f>IF(DEGREES(ACOS(SIN(RADIANS(G1302))*SIN(RADIANS(E1296))+COS(RADIANS(G1302))*COS(RADIANS(E1296))*COS(RADIANS(AB1286))))&gt;90,0,$F$4*$F$5/E1295^2*(SIN(RADIANS(G1302))*SIN(RADIANS(E1296))+COS(RADIANS(G1302))*COS(RADIANS(E1296))*COS(RADIANS(AB1286))))</f>
        <v>#DIV/0!</v>
      </c>
      <c r="AC1302" t="e">
        <f>IF(DEGREES(ACOS(SIN(RADIANS(G1302))*SIN(RADIANS(E1296))+COS(RADIANS(G1302))*COS(RADIANS(E1296))*COS(RADIANS(AC1286))))&gt;90,0,$F$4*$F$5/E1295^2*(SIN(RADIANS(G1302))*SIN(RADIANS(E1296))+COS(RADIANS(G1302))*COS(RADIANS(E1296))*COS(RADIANS(AC1286))))</f>
        <v>#DIV/0!</v>
      </c>
      <c r="AD1302" t="e">
        <f>IF(DEGREES(ACOS(SIN(RADIANS(G1302))*SIN(RADIANS(E1296))+COS(RADIANS(G1302))*COS(RADIANS(E1296))*COS(RADIANS(AD1286))))&gt;90,0,$F$4*$F$5/E1295^2*(SIN(RADIANS(G1302))*SIN(RADIANS(E1296))+COS(RADIANS(G1302))*COS(RADIANS(E1296))*COS(RADIANS(AD1286))))</f>
        <v>#DIV/0!</v>
      </c>
      <c r="AE1302" t="e">
        <f>IF(DEGREES(ACOS(SIN(RADIANS(G1302))*SIN(RADIANS(E1296))+COS(RADIANS(G1302))*COS(RADIANS(E1296))*COS(RADIANS(AE1286))))&gt;90,0,$F$4*$F$5/E1295^2*(SIN(RADIANS(G1302))*SIN(RADIANS(E1296))+COS(RADIANS(G1302))*COS(RADIANS(E1296))*COS(RADIANS(AE1286))))</f>
        <v>#DIV/0!</v>
      </c>
      <c r="AF1302" t="e">
        <f>IF(DEGREES(ACOS(SIN(RADIANS(G1302))*SIN(RADIANS(E1296))+COS(RADIANS(G1302))*COS(RADIANS(E1296))*COS(RADIANS(AF1286))))&gt;90,0,$F$4*$F$5/E1295^2*(SIN(RADIANS(G1302))*SIN(RADIANS(E1296))+COS(RADIANS(G1302))*COS(RADIANS(E1296))*COS(RADIANS(AF1286))))</f>
        <v>#DIV/0!</v>
      </c>
      <c r="AG1302" t="e">
        <f>IF(DEGREES(ACOS(SIN(RADIANS(G1302))*SIN(RADIANS(E1296))+COS(RADIANS(G1302))*COS(RADIANS(E1296))*COS(RADIANS(AG1286))))&gt;90,0,$F$4*$F$5/E1295^2*(SIN(RADIANS(G1302))*SIN(RADIANS(E1296))+COS(RADIANS(G1302))*COS(RADIANS(E1296))*COS(RADIANS(AG1286))))</f>
        <v>#DIV/0!</v>
      </c>
      <c r="AH1302" t="e">
        <f>IF(DEGREES(ACOS(SIN(RADIANS(G1302))*SIN(RADIANS(E1296))+COS(RADIANS(G1302))*COS(RADIANS(E1296))*COS(RADIANS(AH1286))))&gt;90,0,$F$4*$F$5/E1295^2*(SIN(RADIANS(G1302))*SIN(RADIANS(E1296))+COS(RADIANS(G1302))*COS(RADIANS(E1296))*COS(RADIANS(AH1286))))</f>
        <v>#DIV/0!</v>
      </c>
      <c r="AI1302" t="e">
        <f>IF(DEGREES(ACOS(SIN(RADIANS(G1302))*SIN(RADIANS(E1296))+COS(RADIANS(G1302))*COS(RADIANS(E1296))*COS(RADIANS(AI1286))))&gt;90,0,$F$4*$F$5/E1295^2*(SIN(RADIANS(G1302))*SIN(RADIANS(E1296))+COS(RADIANS(G1302))*COS(RADIANS(E1296))*COS(RADIANS(AI1286))))</f>
        <v>#DIV/0!</v>
      </c>
      <c r="AJ1302" t="e">
        <f>IF(DEGREES(ACOS(SIN(RADIANS(G1302))*SIN(RADIANS(E1296))+COS(RADIANS(G1302))*COS(RADIANS(E1296))*COS(RADIANS(AJ1286))))&gt;90,0,$F$4*$F$5/E1295^2*(SIN(RADIANS(G1302))*SIN(RADIANS(E1296))+COS(RADIANS(G1302))*COS(RADIANS(E1296))*COS(RADIANS(AJ1286))))</f>
        <v>#DIV/0!</v>
      </c>
      <c r="AK1302">
        <f>IF(DEGREES(ACOS(SIN(RADIANS(G1302))*SIN(RADIANS(E1296))+COS(RADIANS(G1302))*COS(RADIANS(E1296))*COS(RADIANS(AK1286))))&gt;90,0,$F$4*$F$5/E1295^2*(SIN(RADIANS(G1302))*SIN(RADIANS(E1296))+COS(RADIANS(G1302))*COS(RADIANS(E1296))*COS(RADIANS(AK1286))))</f>
        <v>0</v>
      </c>
      <c r="AL1302">
        <f>IF(DEGREES(ACOS(SIN(RADIANS(G1302))*SIN(RADIANS(E1296))+COS(RADIANS(G1302))*COS(RADIANS(E1296))*COS(RADIANS(AL1286))))&gt;90,0,$F$4*$F$5/E1295^2*(SIN(RADIANS(G1302))*SIN(RADIANS(E1296))+COS(RADIANS(G1302))*COS(RADIANS(E1296))*COS(RADIANS(AL1286))))</f>
        <v>0</v>
      </c>
      <c r="AM1302">
        <f>IF(DEGREES(ACOS(SIN(RADIANS(G1302))*SIN(RADIANS(E1296))+COS(RADIANS(G1302))*COS(RADIANS(E1296))*COS(RADIANS(AM1286))))&gt;90,0,$F$4*$F$5/E1295^2*(SIN(RADIANS(G1302))*SIN(RADIANS(E1296))+COS(RADIANS(G1302))*COS(RADIANS(E1296))*COS(RADIANS(AM1286))))</f>
        <v>0</v>
      </c>
      <c r="AN1302">
        <f>IF(DEGREES(ACOS(SIN(RADIANS(G1302))*SIN(RADIANS(E1296))+COS(RADIANS(G1302))*COS(RADIANS(E1296))*COS(RADIANS(AN1286))))&gt;90,0,$F$4*$F$5/E1295^2*(SIN(RADIANS(G1302))*SIN(RADIANS(E1296))+COS(RADIANS(G1302))*COS(RADIANS(E1296))*COS(RADIANS(AN1286))))</f>
        <v>0</v>
      </c>
      <c r="AO1302">
        <f>IF(DEGREES(ACOS(SIN(RADIANS(G1302))*SIN(RADIANS(E1296))+COS(RADIANS(G1302))*COS(RADIANS(E1296))*COS(RADIANS(AO1286))))&gt;90,0,$F$4*$F$5/E1295^2*(SIN(RADIANS(G1302))*SIN(RADIANS(E1296))+COS(RADIANS(G1302))*COS(RADIANS(E1296))*COS(RADIANS(AO1286))))</f>
        <v>0</v>
      </c>
      <c r="AP1302">
        <f>IF(DEGREES(ACOS(SIN(RADIANS(G1302))*SIN(RADIANS(E1296))+COS(RADIANS(G1302))*COS(RADIANS(E1296))*COS(RADIANS(AP1286))))&gt;90,0,$F$4*$F$5/E1295^2*(SIN(RADIANS(G1302))*SIN(RADIANS(E1296))+COS(RADIANS(G1302))*COS(RADIANS(E1296))*COS(RADIANS(AP1286))))</f>
        <v>0</v>
      </c>
      <c r="AQ1302">
        <f>IF(DEGREES(ACOS(SIN(RADIANS(G1302))*SIN(RADIANS(E1296))+COS(RADIANS(G1302))*COS(RADIANS(E1296))*COS(RADIANS(AQ1286))))&gt;90,0,$F$4*$F$5/E1295^2*(SIN(RADIANS(G1302))*SIN(RADIANS(E1296))+COS(RADIANS(G1302))*COS(RADIANS(E1296))*COS(RADIANS(AQ1286))))</f>
        <v>0</v>
      </c>
      <c r="AR1302">
        <f>IF(DEGREES(ACOS(SIN(RADIANS(G1302))*SIN(RADIANS(E1296))+COS(RADIANS(G1302))*COS(RADIANS(E1296))*COS(RADIANS(AR1286))))&gt;90,0,$F$4*$F$5/E1295^2*(SIN(RADIANS(G1302))*SIN(RADIANS(E1296))+COS(RADIANS(G1302))*COS(RADIANS(E1296))*COS(RADIANS(AR1286))))</f>
        <v>0</v>
      </c>
    </row>
    <row r="1303" spans="2:44" x14ac:dyDescent="0.5">
      <c r="G1303">
        <v>-60</v>
      </c>
      <c r="I1303">
        <f>IF(DEGREES(ACOS(SIN(RADIANS(G1303))*SIN(RADIANS(E1296))+COS(RADIANS(G1303))*COS(RADIANS(E1296))*COS(RADIANS(I1286))))&gt;90,0,$F$4*$F$5/E1295^2*(SIN(RADIANS(G1303))*SIN(RADIANS(E1296))+COS(RADIANS(G1303))*COS(RADIANS(E1296))*COS(RADIANS(I1286))))</f>
        <v>0</v>
      </c>
      <c r="J1303">
        <f>IF(DEGREES(ACOS(SIN(RADIANS(G1303))*SIN(RADIANS(E1296))+COS(RADIANS(G1303))*COS(RADIANS(E1296))*COS(RADIANS(J1286))))&gt;90,0,$F$4*$F$5/E1295^2*(SIN(RADIANS(G1303))*SIN(RADIANS(E1296))+COS(RADIANS(G1303))*COS(RADIANS(E1296))*COS(RADIANS(J1286))))</f>
        <v>0</v>
      </c>
      <c r="K1303">
        <f>IF(DEGREES(ACOS(SIN(RADIANS(G1303))*SIN(RADIANS(E1296))+COS(RADIANS(G1303))*COS(RADIANS(E1296))*COS(RADIANS(K1286))))&gt;90,0,$F$4*$F$5/E1295^2*(SIN(RADIANS(G1303))*SIN(RADIANS(E1296))+COS(RADIANS(G1303))*COS(RADIANS(E1296))*COS(RADIANS(K1286))))</f>
        <v>0</v>
      </c>
      <c r="L1303">
        <f>IF(DEGREES(ACOS(SIN(RADIANS(G1303))*SIN(RADIANS(E1296))+COS(RADIANS(G1303))*COS(RADIANS(E1296))*COS(RADIANS(L1286))))&gt;90,0,$F$4*$F$5/E1295^2*(SIN(RADIANS(G1303))*SIN(RADIANS(E1296))+COS(RADIANS(G1303))*COS(RADIANS(E1296))*COS(RADIANS(L1286))))</f>
        <v>0</v>
      </c>
      <c r="M1303">
        <f>IF(DEGREES(ACOS(SIN(RADIANS(G1303))*SIN(RADIANS(E1296))+COS(RADIANS(G1303))*COS(RADIANS(E1296))*COS(RADIANS(M1286))))&gt;90,0,$F$4*$F$5/E1295^2*(SIN(RADIANS(G1303))*SIN(RADIANS(E1296))+COS(RADIANS(G1303))*COS(RADIANS(E1296))*COS(RADIANS(M1286))))</f>
        <v>0</v>
      </c>
      <c r="N1303">
        <f>IF(DEGREES(ACOS(SIN(RADIANS(G1303))*SIN(RADIANS(E1296))+COS(RADIANS(G1303))*COS(RADIANS(E1296))*COS(RADIANS(N1286))))&gt;90,0,$F$4*$F$5/E1295^2*(SIN(RADIANS(G1303))*SIN(RADIANS(E1296))+COS(RADIANS(G1303))*COS(RADIANS(E1296))*COS(RADIANS(N1286))))</f>
        <v>0</v>
      </c>
      <c r="O1303">
        <f>IF(DEGREES(ACOS(SIN(RADIANS(G1303))*SIN(RADIANS(E1296))+COS(RADIANS(G1303))*COS(RADIANS(E1296))*COS(RADIANS(O1286))))&gt;90,0,$F$4*$F$5/E1295^2*(SIN(RADIANS(G1303))*SIN(RADIANS(E1296))+COS(RADIANS(G1303))*COS(RADIANS(E1296))*COS(RADIANS(O1286))))</f>
        <v>0</v>
      </c>
      <c r="P1303">
        <f>IF(DEGREES(ACOS(SIN(RADIANS(G1303))*SIN(RADIANS(E1296))+COS(RADIANS(G1303))*COS(RADIANS(E1296))*COS(RADIANS(P1286))))&gt;90,0,$F$4*$F$5/E1295^2*(SIN(RADIANS(G1303))*SIN(RADIANS(E1296))+COS(RADIANS(G1303))*COS(RADIANS(E1296))*COS(RADIANS(P1286))))</f>
        <v>0</v>
      </c>
      <c r="Q1303">
        <f>IF(DEGREES(ACOS(SIN(RADIANS(G1303))*SIN(RADIANS(E1296))+COS(RADIANS(G1303))*COS(RADIANS(E1296))*COS(RADIANS(Q1286))))&gt;90,0,$F$4*$F$5/E1295^2*(SIN(RADIANS(G1303))*SIN(RADIANS(E1296))+COS(RADIANS(G1303))*COS(RADIANS(E1296))*COS(RADIANS(Q1286))))</f>
        <v>0</v>
      </c>
      <c r="R1303" t="e">
        <f>IF(DEGREES(ACOS(SIN(RADIANS(G1303))*SIN(RADIANS(E1296))+COS(RADIANS(G1303))*COS(RADIANS(E1296))*COS(RADIANS(R1286))))&gt;90,0,$F$4*$F$5/E1295^2*(SIN(RADIANS(G1303))*SIN(RADIANS(E1296))+COS(RADIANS(G1303))*COS(RADIANS(E1296))*COS(RADIANS(R1286))))</f>
        <v>#DIV/0!</v>
      </c>
      <c r="S1303" t="e">
        <f>IF(DEGREES(ACOS(SIN(RADIANS(G1303))*SIN(RADIANS(E1296))+COS(RADIANS(G1303))*COS(RADIANS(E1296))*COS(RADIANS(S1286))))&gt;90,0,$F$4*$F$5/E1295^2*(SIN(RADIANS(G1303))*SIN(RADIANS(E1296))+COS(RADIANS(G1303))*COS(RADIANS(E1296))*COS(RADIANS(S1286))))</f>
        <v>#DIV/0!</v>
      </c>
      <c r="T1303" t="e">
        <f>IF(DEGREES(ACOS(SIN(RADIANS(G1303))*SIN(RADIANS(E1296))+COS(RADIANS(G1303))*COS(RADIANS(E1296))*COS(RADIANS(T1286))))&gt;90,0,$F$4*$F$5/E1295^2*(SIN(RADIANS(G1303))*SIN(RADIANS(E1296))+COS(RADIANS(G1303))*COS(RADIANS(E1296))*COS(RADIANS(T1286))))</f>
        <v>#DIV/0!</v>
      </c>
      <c r="U1303" t="e">
        <f>IF(DEGREES(ACOS(SIN(RADIANS(G1303))*SIN(RADIANS(E1296))+COS(RADIANS(G1303))*COS(RADIANS(E1296))*COS(RADIANS(U1286))))&gt;90,0,$F$4*$F$5/E1295^2*(SIN(RADIANS(G1303))*SIN(RADIANS(E1296))+COS(RADIANS(G1303))*COS(RADIANS(E1296))*COS(RADIANS(U1286))))</f>
        <v>#DIV/0!</v>
      </c>
      <c r="V1303" t="e">
        <f>IF(DEGREES(ACOS(SIN(RADIANS(G1303))*SIN(RADIANS(E1296))+COS(RADIANS(G1303))*COS(RADIANS(E1296))*COS(RADIANS(V1286))))&gt;90,0,$F$4*$F$5/E1295^2*(SIN(RADIANS(G1303))*SIN(RADIANS(E1296))+COS(RADIANS(G1303))*COS(RADIANS(E1296))*COS(RADIANS(V1286))))</f>
        <v>#DIV/0!</v>
      </c>
      <c r="W1303" t="e">
        <f>IF(DEGREES(ACOS(SIN(RADIANS(G1303))*SIN(RADIANS(E1296))+COS(RADIANS(G1303))*COS(RADIANS(E1296))*COS(RADIANS(W1286))))&gt;90,0,$F$4*$F$5/E1295^2*(SIN(RADIANS(G1303))*SIN(RADIANS(E1296))+COS(RADIANS(G1303))*COS(RADIANS(E1296))*COS(RADIANS(W1286))))</f>
        <v>#DIV/0!</v>
      </c>
      <c r="X1303" t="e">
        <f>IF(DEGREES(ACOS(SIN(RADIANS(G1303))*SIN(RADIANS(E1296))+COS(RADIANS(G1303))*COS(RADIANS(E1296))*COS(RADIANS(X1286))))&gt;90,0,$F$4*$F$5/E1295^2*(SIN(RADIANS(G1303))*SIN(RADIANS(E1296))+COS(RADIANS(G1303))*COS(RADIANS(E1296))*COS(RADIANS(X1286))))</f>
        <v>#DIV/0!</v>
      </c>
      <c r="Y1303" t="e">
        <f>IF(DEGREES(ACOS(SIN(RADIANS(G1303))*SIN(RADIANS(E1296))+COS(RADIANS(G1303))*COS(RADIANS(E1296))*COS(RADIANS(Y1286))))&gt;90,0,$F$4*$F$5/E1295^2*(SIN(RADIANS(G1303))*SIN(RADIANS(E1296))+COS(RADIANS(G1303))*COS(RADIANS(E1296))*COS(RADIANS(Y1286))))</f>
        <v>#DIV/0!</v>
      </c>
      <c r="Z1303" t="e">
        <f>IF(DEGREES(ACOS(SIN(RADIANS(G1303))*SIN(RADIANS(E1296))+COS(RADIANS(G1303))*COS(RADIANS(E1296))*COS(RADIANS(Z1286))))&gt;90,0,$F$4*$F$5/E1295^2*(SIN(RADIANS(G1303))*SIN(RADIANS(E1296))+COS(RADIANS(G1303))*COS(RADIANS(E1296))*COS(RADIANS(Z1286))))</f>
        <v>#DIV/0!</v>
      </c>
      <c r="AA1303" t="e">
        <f>IF(DEGREES(ACOS(SIN(RADIANS(G1303))*SIN(RADIANS(E1296))+COS(RADIANS(G1303))*COS(RADIANS(E1296))*COS(RADIANS(AA1286))))&gt;90,0,$F$4*$F$5/E1295^2*(SIN(RADIANS(G1303))*SIN(RADIANS(E1296))+COS(RADIANS(G1303))*COS(RADIANS(E1296))*COS(RADIANS(AA1286))))</f>
        <v>#DIV/0!</v>
      </c>
      <c r="AB1303" t="e">
        <f>IF(DEGREES(ACOS(SIN(RADIANS(G1303))*SIN(RADIANS(E1296))+COS(RADIANS(G1303))*COS(RADIANS(E1296))*COS(RADIANS(AB1286))))&gt;90,0,$F$4*$F$5/E1295^2*(SIN(RADIANS(G1303))*SIN(RADIANS(E1296))+COS(RADIANS(G1303))*COS(RADIANS(E1296))*COS(RADIANS(AB1286))))</f>
        <v>#DIV/0!</v>
      </c>
      <c r="AC1303" t="e">
        <f>IF(DEGREES(ACOS(SIN(RADIANS(G1303))*SIN(RADIANS(E1296))+COS(RADIANS(G1303))*COS(RADIANS(E1296))*COS(RADIANS(AC1286))))&gt;90,0,$F$4*$F$5/E1295^2*(SIN(RADIANS(G1303))*SIN(RADIANS(E1296))+COS(RADIANS(G1303))*COS(RADIANS(E1296))*COS(RADIANS(AC1286))))</f>
        <v>#DIV/0!</v>
      </c>
      <c r="AD1303" t="e">
        <f>IF(DEGREES(ACOS(SIN(RADIANS(G1303))*SIN(RADIANS(E1296))+COS(RADIANS(G1303))*COS(RADIANS(E1296))*COS(RADIANS(AD1286))))&gt;90,0,$F$4*$F$5/E1295^2*(SIN(RADIANS(G1303))*SIN(RADIANS(E1296))+COS(RADIANS(G1303))*COS(RADIANS(E1296))*COS(RADIANS(AD1286))))</f>
        <v>#DIV/0!</v>
      </c>
      <c r="AE1303" t="e">
        <f>IF(DEGREES(ACOS(SIN(RADIANS(G1303))*SIN(RADIANS(E1296))+COS(RADIANS(G1303))*COS(RADIANS(E1296))*COS(RADIANS(AE1286))))&gt;90,0,$F$4*$F$5/E1295^2*(SIN(RADIANS(G1303))*SIN(RADIANS(E1296))+COS(RADIANS(G1303))*COS(RADIANS(E1296))*COS(RADIANS(AE1286))))</f>
        <v>#DIV/0!</v>
      </c>
      <c r="AF1303" t="e">
        <f>IF(DEGREES(ACOS(SIN(RADIANS(G1303))*SIN(RADIANS(E1296))+COS(RADIANS(G1303))*COS(RADIANS(E1296))*COS(RADIANS(AF1286))))&gt;90,0,$F$4*$F$5/E1295^2*(SIN(RADIANS(G1303))*SIN(RADIANS(E1296))+COS(RADIANS(G1303))*COS(RADIANS(E1296))*COS(RADIANS(AF1286))))</f>
        <v>#DIV/0!</v>
      </c>
      <c r="AG1303" t="e">
        <f>IF(DEGREES(ACOS(SIN(RADIANS(G1303))*SIN(RADIANS(E1296))+COS(RADIANS(G1303))*COS(RADIANS(E1296))*COS(RADIANS(AG1286))))&gt;90,0,$F$4*$F$5/E1295^2*(SIN(RADIANS(G1303))*SIN(RADIANS(E1296))+COS(RADIANS(G1303))*COS(RADIANS(E1296))*COS(RADIANS(AG1286))))</f>
        <v>#DIV/0!</v>
      </c>
      <c r="AH1303" t="e">
        <f>IF(DEGREES(ACOS(SIN(RADIANS(G1303))*SIN(RADIANS(E1296))+COS(RADIANS(G1303))*COS(RADIANS(E1296))*COS(RADIANS(AH1286))))&gt;90,0,$F$4*$F$5/E1295^2*(SIN(RADIANS(G1303))*SIN(RADIANS(E1296))+COS(RADIANS(G1303))*COS(RADIANS(E1296))*COS(RADIANS(AH1286))))</f>
        <v>#DIV/0!</v>
      </c>
      <c r="AI1303" t="e">
        <f>IF(DEGREES(ACOS(SIN(RADIANS(G1303))*SIN(RADIANS(E1296))+COS(RADIANS(G1303))*COS(RADIANS(E1296))*COS(RADIANS(AI1286))))&gt;90,0,$F$4*$F$5/E1295^2*(SIN(RADIANS(G1303))*SIN(RADIANS(E1296))+COS(RADIANS(G1303))*COS(RADIANS(E1296))*COS(RADIANS(AI1286))))</f>
        <v>#DIV/0!</v>
      </c>
      <c r="AJ1303" t="e">
        <f>IF(DEGREES(ACOS(SIN(RADIANS(G1303))*SIN(RADIANS(E1296))+COS(RADIANS(G1303))*COS(RADIANS(E1296))*COS(RADIANS(AJ1286))))&gt;90,0,$F$4*$F$5/E1295^2*(SIN(RADIANS(G1303))*SIN(RADIANS(E1296))+COS(RADIANS(G1303))*COS(RADIANS(E1296))*COS(RADIANS(AJ1286))))</f>
        <v>#DIV/0!</v>
      </c>
      <c r="AK1303">
        <f>IF(DEGREES(ACOS(SIN(RADIANS(G1303))*SIN(RADIANS(E1296))+COS(RADIANS(G1303))*COS(RADIANS(E1296))*COS(RADIANS(AK1286))))&gt;90,0,$F$4*$F$5/E1295^2*(SIN(RADIANS(G1303))*SIN(RADIANS(E1296))+COS(RADIANS(G1303))*COS(RADIANS(E1296))*COS(RADIANS(AK1286))))</f>
        <v>0</v>
      </c>
      <c r="AL1303">
        <f>IF(DEGREES(ACOS(SIN(RADIANS(G1303))*SIN(RADIANS(E1296))+COS(RADIANS(G1303))*COS(RADIANS(E1296))*COS(RADIANS(AL1286))))&gt;90,0,$F$4*$F$5/E1295^2*(SIN(RADIANS(G1303))*SIN(RADIANS(E1296))+COS(RADIANS(G1303))*COS(RADIANS(E1296))*COS(RADIANS(AL1286))))</f>
        <v>0</v>
      </c>
      <c r="AM1303">
        <f>IF(DEGREES(ACOS(SIN(RADIANS(G1303))*SIN(RADIANS(E1296))+COS(RADIANS(G1303))*COS(RADIANS(E1296))*COS(RADIANS(AM1286))))&gt;90,0,$F$4*$F$5/E1295^2*(SIN(RADIANS(G1303))*SIN(RADIANS(E1296))+COS(RADIANS(G1303))*COS(RADIANS(E1296))*COS(RADIANS(AM1286))))</f>
        <v>0</v>
      </c>
      <c r="AN1303">
        <f>IF(DEGREES(ACOS(SIN(RADIANS(G1303))*SIN(RADIANS(E1296))+COS(RADIANS(G1303))*COS(RADIANS(E1296))*COS(RADIANS(AN1286))))&gt;90,0,$F$4*$F$5/E1295^2*(SIN(RADIANS(G1303))*SIN(RADIANS(E1296))+COS(RADIANS(G1303))*COS(RADIANS(E1296))*COS(RADIANS(AN1286))))</f>
        <v>0</v>
      </c>
      <c r="AO1303">
        <f>IF(DEGREES(ACOS(SIN(RADIANS(G1303))*SIN(RADIANS(E1296))+COS(RADIANS(G1303))*COS(RADIANS(E1296))*COS(RADIANS(AO1286))))&gt;90,0,$F$4*$F$5/E1295^2*(SIN(RADIANS(G1303))*SIN(RADIANS(E1296))+COS(RADIANS(G1303))*COS(RADIANS(E1296))*COS(RADIANS(AO1286))))</f>
        <v>0</v>
      </c>
      <c r="AP1303">
        <f>IF(DEGREES(ACOS(SIN(RADIANS(G1303))*SIN(RADIANS(E1296))+COS(RADIANS(G1303))*COS(RADIANS(E1296))*COS(RADIANS(AP1286))))&gt;90,0,$F$4*$F$5/E1295^2*(SIN(RADIANS(G1303))*SIN(RADIANS(E1296))+COS(RADIANS(G1303))*COS(RADIANS(E1296))*COS(RADIANS(AP1286))))</f>
        <v>0</v>
      </c>
      <c r="AQ1303">
        <f>IF(DEGREES(ACOS(SIN(RADIANS(G1303))*SIN(RADIANS(E1296))+COS(RADIANS(G1303))*COS(RADIANS(E1296))*COS(RADIANS(AQ1286))))&gt;90,0,$F$4*$F$5/E1295^2*(SIN(RADIANS(G1303))*SIN(RADIANS(E1296))+COS(RADIANS(G1303))*COS(RADIANS(E1296))*COS(RADIANS(AQ1286))))</f>
        <v>0</v>
      </c>
      <c r="AR1303">
        <f>IF(DEGREES(ACOS(SIN(RADIANS(G1303))*SIN(RADIANS(E1296))+COS(RADIANS(G1303))*COS(RADIANS(E1296))*COS(RADIANS(AR1286))))&gt;90,0,$F$4*$F$5/E1295^2*(SIN(RADIANS(G1303))*SIN(RADIANS(E1296))+COS(RADIANS(G1303))*COS(RADIANS(E1296))*COS(RADIANS(AR1286))))</f>
        <v>0</v>
      </c>
    </row>
    <row r="1304" spans="2:44" x14ac:dyDescent="0.5">
      <c r="G1304">
        <v>-70</v>
      </c>
      <c r="I1304">
        <f>IF(DEGREES(ACOS(SIN(RADIANS(G1304))*SIN(RADIANS(E1296))+COS(RADIANS(G1304))*COS(RADIANS(E1296))*COS(RADIANS(I1286))))&gt;90,0,$F$4*$F$5/E1295^2*(SIN(RADIANS(G1304))*SIN(RADIANS(E1296))+COS(RADIANS(G1304))*COS(RADIANS(E1296))*COS(RADIANS(I1286))))</f>
        <v>0</v>
      </c>
      <c r="J1304">
        <f>IF(DEGREES(ACOS(SIN(RADIANS(G1304))*SIN(RADIANS(E1296))+COS(RADIANS(G1304))*COS(RADIANS(E1296))*COS(RADIANS(J1286))))&gt;90,0,$F$4*$F$5/E1295^2*(SIN(RADIANS(G1304))*SIN(RADIANS(E1296))+COS(RADIANS(G1304))*COS(RADIANS(E1296))*COS(RADIANS(J1286))))</f>
        <v>0</v>
      </c>
      <c r="K1304">
        <f>IF(DEGREES(ACOS(SIN(RADIANS(G1304))*SIN(RADIANS(E1296))+COS(RADIANS(G1304))*COS(RADIANS(E1296))*COS(RADIANS(K1286))))&gt;90,0,$F$4*$F$5/E1295^2*(SIN(RADIANS(G1304))*SIN(RADIANS(E1296))+COS(RADIANS(G1304))*COS(RADIANS(E1296))*COS(RADIANS(K1286))))</f>
        <v>0</v>
      </c>
      <c r="L1304">
        <f>IF(DEGREES(ACOS(SIN(RADIANS(G1304))*SIN(RADIANS(E1296))+COS(RADIANS(G1304))*COS(RADIANS(E1296))*COS(RADIANS(L1286))))&gt;90,0,$F$4*$F$5/E1295^2*(SIN(RADIANS(G1304))*SIN(RADIANS(E1296))+COS(RADIANS(G1304))*COS(RADIANS(E1296))*COS(RADIANS(L1286))))</f>
        <v>0</v>
      </c>
      <c r="M1304">
        <f>IF(DEGREES(ACOS(SIN(RADIANS(G1304))*SIN(RADIANS(E1296))+COS(RADIANS(G1304))*COS(RADIANS(E1296))*COS(RADIANS(M1286))))&gt;90,0,$F$4*$F$5/E1295^2*(SIN(RADIANS(G1304))*SIN(RADIANS(E1296))+COS(RADIANS(G1304))*COS(RADIANS(E1296))*COS(RADIANS(M1286))))</f>
        <v>0</v>
      </c>
      <c r="N1304">
        <f>IF(DEGREES(ACOS(SIN(RADIANS(G1304))*SIN(RADIANS(E1296))+COS(RADIANS(G1304))*COS(RADIANS(E1296))*COS(RADIANS(N1286))))&gt;90,0,$F$4*$F$5/E1295^2*(SIN(RADIANS(G1304))*SIN(RADIANS(E1296))+COS(RADIANS(G1304))*COS(RADIANS(E1296))*COS(RADIANS(N1286))))</f>
        <v>0</v>
      </c>
      <c r="O1304">
        <f>IF(DEGREES(ACOS(SIN(RADIANS(G1304))*SIN(RADIANS(E1296))+COS(RADIANS(G1304))*COS(RADIANS(E1296))*COS(RADIANS(O1286))))&gt;90,0,$F$4*$F$5/E1295^2*(SIN(RADIANS(G1304))*SIN(RADIANS(E1296))+COS(RADIANS(G1304))*COS(RADIANS(E1296))*COS(RADIANS(O1286))))</f>
        <v>0</v>
      </c>
      <c r="P1304">
        <f>IF(DEGREES(ACOS(SIN(RADIANS(G1304))*SIN(RADIANS(E1296))+COS(RADIANS(G1304))*COS(RADIANS(E1296))*COS(RADIANS(P1286))))&gt;90,0,$F$4*$F$5/E1295^2*(SIN(RADIANS(G1304))*SIN(RADIANS(E1296))+COS(RADIANS(G1304))*COS(RADIANS(E1296))*COS(RADIANS(P1286))))</f>
        <v>0</v>
      </c>
      <c r="Q1304">
        <f>IF(DEGREES(ACOS(SIN(RADIANS(G1304))*SIN(RADIANS(E1296))+COS(RADIANS(G1304))*COS(RADIANS(E1296))*COS(RADIANS(Q1286))))&gt;90,0,$F$4*$F$5/E1295^2*(SIN(RADIANS(G1304))*SIN(RADIANS(E1296))+COS(RADIANS(G1304))*COS(RADIANS(E1296))*COS(RADIANS(Q1286))))</f>
        <v>0</v>
      </c>
      <c r="R1304" t="e">
        <f>IF(DEGREES(ACOS(SIN(RADIANS(G1304))*SIN(RADIANS(E1296))+COS(RADIANS(G1304))*COS(RADIANS(E1296))*COS(RADIANS(R1286))))&gt;90,0,$F$4*$F$5/E1295^2*(SIN(RADIANS(G1304))*SIN(RADIANS(E1296))+COS(RADIANS(G1304))*COS(RADIANS(E1296))*COS(RADIANS(R1286))))</f>
        <v>#DIV/0!</v>
      </c>
      <c r="S1304" t="e">
        <f>IF(DEGREES(ACOS(SIN(RADIANS(G1304))*SIN(RADIANS(E1296))+COS(RADIANS(G1304))*COS(RADIANS(E1296))*COS(RADIANS(S1286))))&gt;90,0,$F$4*$F$5/E1295^2*(SIN(RADIANS(G1304))*SIN(RADIANS(E1296))+COS(RADIANS(G1304))*COS(RADIANS(E1296))*COS(RADIANS(S1286))))</f>
        <v>#DIV/0!</v>
      </c>
      <c r="T1304" t="e">
        <f>IF(DEGREES(ACOS(SIN(RADIANS(G1304))*SIN(RADIANS(E1296))+COS(RADIANS(G1304))*COS(RADIANS(E1296))*COS(RADIANS(T1286))))&gt;90,0,$F$4*$F$5/E1295^2*(SIN(RADIANS(G1304))*SIN(RADIANS(E1296))+COS(RADIANS(G1304))*COS(RADIANS(E1296))*COS(RADIANS(T1286))))</f>
        <v>#DIV/0!</v>
      </c>
      <c r="U1304" t="e">
        <f>IF(DEGREES(ACOS(SIN(RADIANS(G1304))*SIN(RADIANS(E1296))+COS(RADIANS(G1304))*COS(RADIANS(E1296))*COS(RADIANS(U1286))))&gt;90,0,$F$4*$F$5/E1295^2*(SIN(RADIANS(G1304))*SIN(RADIANS(E1296))+COS(RADIANS(G1304))*COS(RADIANS(E1296))*COS(RADIANS(U1286))))</f>
        <v>#DIV/0!</v>
      </c>
      <c r="V1304" t="e">
        <f>IF(DEGREES(ACOS(SIN(RADIANS(G1304))*SIN(RADIANS(E1296))+COS(RADIANS(G1304))*COS(RADIANS(E1296))*COS(RADIANS(V1286))))&gt;90,0,$F$4*$F$5/E1295^2*(SIN(RADIANS(G1304))*SIN(RADIANS(E1296))+COS(RADIANS(G1304))*COS(RADIANS(E1296))*COS(RADIANS(V1286))))</f>
        <v>#DIV/0!</v>
      </c>
      <c r="W1304" t="e">
        <f>IF(DEGREES(ACOS(SIN(RADIANS(G1304))*SIN(RADIANS(E1296))+COS(RADIANS(G1304))*COS(RADIANS(E1296))*COS(RADIANS(W1286))))&gt;90,0,$F$4*$F$5/E1295^2*(SIN(RADIANS(G1304))*SIN(RADIANS(E1296))+COS(RADIANS(G1304))*COS(RADIANS(E1296))*COS(RADIANS(W1286))))</f>
        <v>#DIV/0!</v>
      </c>
      <c r="X1304" t="e">
        <f>IF(DEGREES(ACOS(SIN(RADIANS(G1304))*SIN(RADIANS(E1296))+COS(RADIANS(G1304))*COS(RADIANS(E1296))*COS(RADIANS(X1286))))&gt;90,0,$F$4*$F$5/E1295^2*(SIN(RADIANS(G1304))*SIN(RADIANS(E1296))+COS(RADIANS(G1304))*COS(RADIANS(E1296))*COS(RADIANS(X1286))))</f>
        <v>#DIV/0!</v>
      </c>
      <c r="Y1304" t="e">
        <f>IF(DEGREES(ACOS(SIN(RADIANS(G1304))*SIN(RADIANS(E1296))+COS(RADIANS(G1304))*COS(RADIANS(E1296))*COS(RADIANS(Y1286))))&gt;90,0,$F$4*$F$5/E1295^2*(SIN(RADIANS(G1304))*SIN(RADIANS(E1296))+COS(RADIANS(G1304))*COS(RADIANS(E1296))*COS(RADIANS(Y1286))))</f>
        <v>#DIV/0!</v>
      </c>
      <c r="Z1304" t="e">
        <f>IF(DEGREES(ACOS(SIN(RADIANS(G1304))*SIN(RADIANS(E1296))+COS(RADIANS(G1304))*COS(RADIANS(E1296))*COS(RADIANS(Z1286))))&gt;90,0,$F$4*$F$5/E1295^2*(SIN(RADIANS(G1304))*SIN(RADIANS(E1296))+COS(RADIANS(G1304))*COS(RADIANS(E1296))*COS(RADIANS(Z1286))))</f>
        <v>#DIV/0!</v>
      </c>
      <c r="AA1304" t="e">
        <f>IF(DEGREES(ACOS(SIN(RADIANS(G1304))*SIN(RADIANS(E1296))+COS(RADIANS(G1304))*COS(RADIANS(E1296))*COS(RADIANS(AA1286))))&gt;90,0,$F$4*$F$5/E1295^2*(SIN(RADIANS(G1304))*SIN(RADIANS(E1296))+COS(RADIANS(G1304))*COS(RADIANS(E1296))*COS(RADIANS(AA1286))))</f>
        <v>#DIV/0!</v>
      </c>
      <c r="AB1304" t="e">
        <f>IF(DEGREES(ACOS(SIN(RADIANS(G1304))*SIN(RADIANS(E1296))+COS(RADIANS(G1304))*COS(RADIANS(E1296))*COS(RADIANS(AB1286))))&gt;90,0,$F$4*$F$5/E1295^2*(SIN(RADIANS(G1304))*SIN(RADIANS(E1296))+COS(RADIANS(G1304))*COS(RADIANS(E1296))*COS(RADIANS(AB1286))))</f>
        <v>#DIV/0!</v>
      </c>
      <c r="AC1304" t="e">
        <f>IF(DEGREES(ACOS(SIN(RADIANS(G1304))*SIN(RADIANS(E1296))+COS(RADIANS(G1304))*COS(RADIANS(E1296))*COS(RADIANS(AC1286))))&gt;90,0,$F$4*$F$5/E1295^2*(SIN(RADIANS(G1304))*SIN(RADIANS(E1296))+COS(RADIANS(G1304))*COS(RADIANS(E1296))*COS(RADIANS(AC1286))))</f>
        <v>#DIV/0!</v>
      </c>
      <c r="AD1304" t="e">
        <f>IF(DEGREES(ACOS(SIN(RADIANS(G1304))*SIN(RADIANS(E1296))+COS(RADIANS(G1304))*COS(RADIANS(E1296))*COS(RADIANS(AD1286))))&gt;90,0,$F$4*$F$5/E1295^2*(SIN(RADIANS(G1304))*SIN(RADIANS(E1296))+COS(RADIANS(G1304))*COS(RADIANS(E1296))*COS(RADIANS(AD1286))))</f>
        <v>#DIV/0!</v>
      </c>
      <c r="AE1304" t="e">
        <f>IF(DEGREES(ACOS(SIN(RADIANS(G1304))*SIN(RADIANS(E1296))+COS(RADIANS(G1304))*COS(RADIANS(E1296))*COS(RADIANS(AE1286))))&gt;90,0,$F$4*$F$5/E1295^2*(SIN(RADIANS(G1304))*SIN(RADIANS(E1296))+COS(RADIANS(G1304))*COS(RADIANS(E1296))*COS(RADIANS(AE1286))))</f>
        <v>#DIV/0!</v>
      </c>
      <c r="AF1304" t="e">
        <f>IF(DEGREES(ACOS(SIN(RADIANS(G1304))*SIN(RADIANS(E1296))+COS(RADIANS(G1304))*COS(RADIANS(E1296))*COS(RADIANS(AF1286))))&gt;90,0,$F$4*$F$5/E1295^2*(SIN(RADIANS(G1304))*SIN(RADIANS(E1296))+COS(RADIANS(G1304))*COS(RADIANS(E1296))*COS(RADIANS(AF1286))))</f>
        <v>#DIV/0!</v>
      </c>
      <c r="AG1304" t="e">
        <f>IF(DEGREES(ACOS(SIN(RADIANS(G1304))*SIN(RADIANS(E1296))+COS(RADIANS(G1304))*COS(RADIANS(E1296))*COS(RADIANS(AG1286))))&gt;90,0,$F$4*$F$5/E1295^2*(SIN(RADIANS(G1304))*SIN(RADIANS(E1296))+COS(RADIANS(G1304))*COS(RADIANS(E1296))*COS(RADIANS(AG1286))))</f>
        <v>#DIV/0!</v>
      </c>
      <c r="AH1304" t="e">
        <f>IF(DEGREES(ACOS(SIN(RADIANS(G1304))*SIN(RADIANS(E1296))+COS(RADIANS(G1304))*COS(RADIANS(E1296))*COS(RADIANS(AH1286))))&gt;90,0,$F$4*$F$5/E1295^2*(SIN(RADIANS(G1304))*SIN(RADIANS(E1296))+COS(RADIANS(G1304))*COS(RADIANS(E1296))*COS(RADIANS(AH1286))))</f>
        <v>#DIV/0!</v>
      </c>
      <c r="AI1304" t="e">
        <f>IF(DEGREES(ACOS(SIN(RADIANS(G1304))*SIN(RADIANS(E1296))+COS(RADIANS(G1304))*COS(RADIANS(E1296))*COS(RADIANS(AI1286))))&gt;90,0,$F$4*$F$5/E1295^2*(SIN(RADIANS(G1304))*SIN(RADIANS(E1296))+COS(RADIANS(G1304))*COS(RADIANS(E1296))*COS(RADIANS(AI1286))))</f>
        <v>#DIV/0!</v>
      </c>
      <c r="AJ1304" t="e">
        <f>IF(DEGREES(ACOS(SIN(RADIANS(G1304))*SIN(RADIANS(E1296))+COS(RADIANS(G1304))*COS(RADIANS(E1296))*COS(RADIANS(AJ1286))))&gt;90,0,$F$4*$F$5/E1295^2*(SIN(RADIANS(G1304))*SIN(RADIANS(E1296))+COS(RADIANS(G1304))*COS(RADIANS(E1296))*COS(RADIANS(AJ1286))))</f>
        <v>#DIV/0!</v>
      </c>
      <c r="AK1304">
        <f>IF(DEGREES(ACOS(SIN(RADIANS(G1304))*SIN(RADIANS(E1296))+COS(RADIANS(G1304))*COS(RADIANS(E1296))*COS(RADIANS(AK1286))))&gt;90,0,$F$4*$F$5/E1295^2*(SIN(RADIANS(G1304))*SIN(RADIANS(E1296))+COS(RADIANS(G1304))*COS(RADIANS(E1296))*COS(RADIANS(AK1286))))</f>
        <v>0</v>
      </c>
      <c r="AL1304">
        <f>IF(DEGREES(ACOS(SIN(RADIANS(G1304))*SIN(RADIANS(E1296))+COS(RADIANS(G1304))*COS(RADIANS(E1296))*COS(RADIANS(AL1286))))&gt;90,0,$F$4*$F$5/E1295^2*(SIN(RADIANS(G1304))*SIN(RADIANS(E1296))+COS(RADIANS(G1304))*COS(RADIANS(E1296))*COS(RADIANS(AL1286))))</f>
        <v>0</v>
      </c>
      <c r="AM1304">
        <f>IF(DEGREES(ACOS(SIN(RADIANS(G1304))*SIN(RADIANS(E1296))+COS(RADIANS(G1304))*COS(RADIANS(E1296))*COS(RADIANS(AM1286))))&gt;90,0,$F$4*$F$5/E1295^2*(SIN(RADIANS(G1304))*SIN(RADIANS(E1296))+COS(RADIANS(G1304))*COS(RADIANS(E1296))*COS(RADIANS(AM1286))))</f>
        <v>0</v>
      </c>
      <c r="AN1304">
        <f>IF(DEGREES(ACOS(SIN(RADIANS(G1304))*SIN(RADIANS(E1296))+COS(RADIANS(G1304))*COS(RADIANS(E1296))*COS(RADIANS(AN1286))))&gt;90,0,$F$4*$F$5/E1295^2*(SIN(RADIANS(G1304))*SIN(RADIANS(E1296))+COS(RADIANS(G1304))*COS(RADIANS(E1296))*COS(RADIANS(AN1286))))</f>
        <v>0</v>
      </c>
      <c r="AO1304">
        <f>IF(DEGREES(ACOS(SIN(RADIANS(G1304))*SIN(RADIANS(E1296))+COS(RADIANS(G1304))*COS(RADIANS(E1296))*COS(RADIANS(AO1286))))&gt;90,0,$F$4*$F$5/E1295^2*(SIN(RADIANS(G1304))*SIN(RADIANS(E1296))+COS(RADIANS(G1304))*COS(RADIANS(E1296))*COS(RADIANS(AO1286))))</f>
        <v>0</v>
      </c>
      <c r="AP1304">
        <f>IF(DEGREES(ACOS(SIN(RADIANS(G1304))*SIN(RADIANS(E1296))+COS(RADIANS(G1304))*COS(RADIANS(E1296))*COS(RADIANS(AP1286))))&gt;90,0,$F$4*$F$5/E1295^2*(SIN(RADIANS(G1304))*SIN(RADIANS(E1296))+COS(RADIANS(G1304))*COS(RADIANS(E1296))*COS(RADIANS(AP1286))))</f>
        <v>0</v>
      </c>
      <c r="AQ1304">
        <f>IF(DEGREES(ACOS(SIN(RADIANS(G1304))*SIN(RADIANS(E1296))+COS(RADIANS(G1304))*COS(RADIANS(E1296))*COS(RADIANS(AQ1286))))&gt;90,0,$F$4*$F$5/E1295^2*(SIN(RADIANS(G1304))*SIN(RADIANS(E1296))+COS(RADIANS(G1304))*COS(RADIANS(E1296))*COS(RADIANS(AQ1286))))</f>
        <v>0</v>
      </c>
      <c r="AR1304">
        <f>IF(DEGREES(ACOS(SIN(RADIANS(G1304))*SIN(RADIANS(E1296))+COS(RADIANS(G1304))*COS(RADIANS(E1296))*COS(RADIANS(AR1286))))&gt;90,0,$F$4*$F$5/E1295^2*(SIN(RADIANS(G1304))*SIN(RADIANS(E1296))+COS(RADIANS(G1304))*COS(RADIANS(E1296))*COS(RADIANS(AR1286))))</f>
        <v>0</v>
      </c>
    </row>
    <row r="1305" spans="2:44" x14ac:dyDescent="0.5">
      <c r="G1305">
        <v>-80</v>
      </c>
      <c r="I1305">
        <f>IF(DEGREES(ACOS(SIN(RADIANS(G1305))*SIN(RADIANS(E1296))+COS(RADIANS(G1305))*COS(RADIANS(E1296))*COS(RADIANS(I1286))))&gt;90,0,$F$4*$F$5/E1295^2*(SIN(RADIANS(G1305))*SIN(RADIANS(E1296))+COS(RADIANS(G1305))*COS(RADIANS(E1296))*COS(RADIANS(I1286))))</f>
        <v>0</v>
      </c>
      <c r="J1305">
        <f>IF(DEGREES(ACOS(SIN(RADIANS(G1305))*SIN(RADIANS(E1296))+COS(RADIANS(G1305))*COS(RADIANS(E1296))*COS(RADIANS(J1286))))&gt;90,0,$F$4*$F$5/E1295^2*(SIN(RADIANS(G1305))*SIN(RADIANS(E1296))+COS(RADIANS(G1305))*COS(RADIANS(E1296))*COS(RADIANS(J1286))))</f>
        <v>0</v>
      </c>
      <c r="K1305">
        <f>IF(DEGREES(ACOS(SIN(RADIANS(G1305))*SIN(RADIANS(E1296))+COS(RADIANS(G1305))*COS(RADIANS(E1296))*COS(RADIANS(K1286))))&gt;90,0,$F$4*$F$5/E1295^2*(SIN(RADIANS(G1305))*SIN(RADIANS(E1296))+COS(RADIANS(G1305))*COS(RADIANS(E1296))*COS(RADIANS(K1286))))</f>
        <v>0</v>
      </c>
      <c r="L1305">
        <f>IF(DEGREES(ACOS(SIN(RADIANS(G1305))*SIN(RADIANS(E1296))+COS(RADIANS(G1305))*COS(RADIANS(E1296))*COS(RADIANS(L1286))))&gt;90,0,$F$4*$F$5/E1295^2*(SIN(RADIANS(G1305))*SIN(RADIANS(E1296))+COS(RADIANS(G1305))*COS(RADIANS(E1296))*COS(RADIANS(L1286))))</f>
        <v>0</v>
      </c>
      <c r="M1305">
        <f>IF(DEGREES(ACOS(SIN(RADIANS(G1305))*SIN(RADIANS(E1296))+COS(RADIANS(G1305))*COS(RADIANS(E1296))*COS(RADIANS(M1286))))&gt;90,0,$F$4*$F$5/E1295^2*(SIN(RADIANS(G1305))*SIN(RADIANS(E1296))+COS(RADIANS(G1305))*COS(RADIANS(E1296))*COS(RADIANS(M1286))))</f>
        <v>0</v>
      </c>
      <c r="N1305">
        <f>IF(DEGREES(ACOS(SIN(RADIANS(G1305))*SIN(RADIANS(E1296))+COS(RADIANS(G1305))*COS(RADIANS(E1296))*COS(RADIANS(N1286))))&gt;90,0,$F$4*$F$5/E1295^2*(SIN(RADIANS(G1305))*SIN(RADIANS(E1296))+COS(RADIANS(G1305))*COS(RADIANS(E1296))*COS(RADIANS(N1286))))</f>
        <v>0</v>
      </c>
      <c r="O1305">
        <f>IF(DEGREES(ACOS(SIN(RADIANS(G1305))*SIN(RADIANS(E1296))+COS(RADIANS(G1305))*COS(RADIANS(E1296))*COS(RADIANS(O1286))))&gt;90,0,$F$4*$F$5/E1295^2*(SIN(RADIANS(G1305))*SIN(RADIANS(E1296))+COS(RADIANS(G1305))*COS(RADIANS(E1296))*COS(RADIANS(O1286))))</f>
        <v>0</v>
      </c>
      <c r="P1305">
        <f>IF(DEGREES(ACOS(SIN(RADIANS(G1305))*SIN(RADIANS(E1296))+COS(RADIANS(G1305))*COS(RADIANS(E1296))*COS(RADIANS(P1286))))&gt;90,0,$F$4*$F$5/E1295^2*(SIN(RADIANS(G1305))*SIN(RADIANS(E1296))+COS(RADIANS(G1305))*COS(RADIANS(E1296))*COS(RADIANS(P1286))))</f>
        <v>0</v>
      </c>
      <c r="Q1305">
        <f>IF(DEGREES(ACOS(SIN(RADIANS(G1305))*SIN(RADIANS(E1296))+COS(RADIANS(G1305))*COS(RADIANS(E1296))*COS(RADIANS(Q1286))))&gt;90,0,$F$4*$F$5/E1295^2*(SIN(RADIANS(G1305))*SIN(RADIANS(E1296))+COS(RADIANS(G1305))*COS(RADIANS(E1296))*COS(RADIANS(Q1286))))</f>
        <v>0</v>
      </c>
      <c r="R1305" t="e">
        <f>IF(DEGREES(ACOS(SIN(RADIANS(G1305))*SIN(RADIANS(E1296))+COS(RADIANS(G1305))*COS(RADIANS(E1296))*COS(RADIANS(R1286))))&gt;90,0,$F$4*$F$5/E1295^2*(SIN(RADIANS(G1305))*SIN(RADIANS(E1296))+COS(RADIANS(G1305))*COS(RADIANS(E1296))*COS(RADIANS(R1286))))</f>
        <v>#DIV/0!</v>
      </c>
      <c r="S1305" t="e">
        <f>IF(DEGREES(ACOS(SIN(RADIANS(G1305))*SIN(RADIANS(E1296))+COS(RADIANS(G1305))*COS(RADIANS(E1296))*COS(RADIANS(S1286))))&gt;90,0,$F$4*$F$5/E1295^2*(SIN(RADIANS(G1305))*SIN(RADIANS(E1296))+COS(RADIANS(G1305))*COS(RADIANS(E1296))*COS(RADIANS(S1286))))</f>
        <v>#DIV/0!</v>
      </c>
      <c r="T1305" t="e">
        <f>IF(DEGREES(ACOS(SIN(RADIANS(G1305))*SIN(RADIANS(E1296))+COS(RADIANS(G1305))*COS(RADIANS(E1296))*COS(RADIANS(T1286))))&gt;90,0,$F$4*$F$5/E1295^2*(SIN(RADIANS(G1305))*SIN(RADIANS(E1296))+COS(RADIANS(G1305))*COS(RADIANS(E1296))*COS(RADIANS(T1286))))</f>
        <v>#DIV/0!</v>
      </c>
      <c r="U1305" t="e">
        <f>IF(DEGREES(ACOS(SIN(RADIANS(G1305))*SIN(RADIANS(E1296))+COS(RADIANS(G1305))*COS(RADIANS(E1296))*COS(RADIANS(U1286))))&gt;90,0,$F$4*$F$5/E1295^2*(SIN(RADIANS(G1305))*SIN(RADIANS(E1296))+COS(RADIANS(G1305))*COS(RADIANS(E1296))*COS(RADIANS(U1286))))</f>
        <v>#DIV/0!</v>
      </c>
      <c r="V1305" t="e">
        <f>IF(DEGREES(ACOS(SIN(RADIANS(G1305))*SIN(RADIANS(E1296))+COS(RADIANS(G1305))*COS(RADIANS(E1296))*COS(RADIANS(V1286))))&gt;90,0,$F$4*$F$5/E1295^2*(SIN(RADIANS(G1305))*SIN(RADIANS(E1296))+COS(RADIANS(G1305))*COS(RADIANS(E1296))*COS(RADIANS(V1286))))</f>
        <v>#DIV/0!</v>
      </c>
      <c r="W1305" t="e">
        <f>IF(DEGREES(ACOS(SIN(RADIANS(G1305))*SIN(RADIANS(E1296))+COS(RADIANS(G1305))*COS(RADIANS(E1296))*COS(RADIANS(W1286))))&gt;90,0,$F$4*$F$5/E1295^2*(SIN(RADIANS(G1305))*SIN(RADIANS(E1296))+COS(RADIANS(G1305))*COS(RADIANS(E1296))*COS(RADIANS(W1286))))</f>
        <v>#DIV/0!</v>
      </c>
      <c r="X1305" t="e">
        <f>IF(DEGREES(ACOS(SIN(RADIANS(G1305))*SIN(RADIANS(E1296))+COS(RADIANS(G1305))*COS(RADIANS(E1296))*COS(RADIANS(X1286))))&gt;90,0,$F$4*$F$5/E1295^2*(SIN(RADIANS(G1305))*SIN(RADIANS(E1296))+COS(RADIANS(G1305))*COS(RADIANS(E1296))*COS(RADIANS(X1286))))</f>
        <v>#DIV/0!</v>
      </c>
      <c r="Y1305" t="e">
        <f>IF(DEGREES(ACOS(SIN(RADIANS(G1305))*SIN(RADIANS(E1296))+COS(RADIANS(G1305))*COS(RADIANS(E1296))*COS(RADIANS(Y1286))))&gt;90,0,$F$4*$F$5/E1295^2*(SIN(RADIANS(G1305))*SIN(RADIANS(E1296))+COS(RADIANS(G1305))*COS(RADIANS(E1296))*COS(RADIANS(Y1286))))</f>
        <v>#DIV/0!</v>
      </c>
      <c r="Z1305" t="e">
        <f>IF(DEGREES(ACOS(SIN(RADIANS(G1305))*SIN(RADIANS(E1296))+COS(RADIANS(G1305))*COS(RADIANS(E1296))*COS(RADIANS(Z1286))))&gt;90,0,$F$4*$F$5/E1295^2*(SIN(RADIANS(G1305))*SIN(RADIANS(E1296))+COS(RADIANS(G1305))*COS(RADIANS(E1296))*COS(RADIANS(Z1286))))</f>
        <v>#DIV/0!</v>
      </c>
      <c r="AA1305" t="e">
        <f>IF(DEGREES(ACOS(SIN(RADIANS(G1305))*SIN(RADIANS(E1296))+COS(RADIANS(G1305))*COS(RADIANS(E1296))*COS(RADIANS(AA1286))))&gt;90,0,$F$4*$F$5/E1295^2*(SIN(RADIANS(G1305))*SIN(RADIANS(E1296))+COS(RADIANS(G1305))*COS(RADIANS(E1296))*COS(RADIANS(AA1286))))</f>
        <v>#DIV/0!</v>
      </c>
      <c r="AB1305" t="e">
        <f>IF(DEGREES(ACOS(SIN(RADIANS(G1305))*SIN(RADIANS(E1296))+COS(RADIANS(G1305))*COS(RADIANS(E1296))*COS(RADIANS(AB1286))))&gt;90,0,$F$4*$F$5/E1295^2*(SIN(RADIANS(G1305))*SIN(RADIANS(E1296))+COS(RADIANS(G1305))*COS(RADIANS(E1296))*COS(RADIANS(AB1286))))</f>
        <v>#DIV/0!</v>
      </c>
      <c r="AC1305" t="e">
        <f>IF(DEGREES(ACOS(SIN(RADIANS(G1305))*SIN(RADIANS(E1296))+COS(RADIANS(G1305))*COS(RADIANS(E1296))*COS(RADIANS(AC1286))))&gt;90,0,$F$4*$F$5/E1295^2*(SIN(RADIANS(G1305))*SIN(RADIANS(E1296))+COS(RADIANS(G1305))*COS(RADIANS(E1296))*COS(RADIANS(AC1286))))</f>
        <v>#DIV/0!</v>
      </c>
      <c r="AD1305" t="e">
        <f>IF(DEGREES(ACOS(SIN(RADIANS(G1305))*SIN(RADIANS(E1296))+COS(RADIANS(G1305))*COS(RADIANS(E1296))*COS(RADIANS(AD1286))))&gt;90,0,$F$4*$F$5/E1295^2*(SIN(RADIANS(G1305))*SIN(RADIANS(E1296))+COS(RADIANS(G1305))*COS(RADIANS(E1296))*COS(RADIANS(AD1286))))</f>
        <v>#DIV/0!</v>
      </c>
      <c r="AE1305" t="e">
        <f>IF(DEGREES(ACOS(SIN(RADIANS(G1305))*SIN(RADIANS(E1296))+COS(RADIANS(G1305))*COS(RADIANS(E1296))*COS(RADIANS(AE1286))))&gt;90,0,$F$4*$F$5/E1295^2*(SIN(RADIANS(G1305))*SIN(RADIANS(E1296))+COS(RADIANS(G1305))*COS(RADIANS(E1296))*COS(RADIANS(AE1286))))</f>
        <v>#DIV/0!</v>
      </c>
      <c r="AF1305" t="e">
        <f>IF(DEGREES(ACOS(SIN(RADIANS(G1305))*SIN(RADIANS(E1296))+COS(RADIANS(G1305))*COS(RADIANS(E1296))*COS(RADIANS(AF1286))))&gt;90,0,$F$4*$F$5/E1295^2*(SIN(RADIANS(G1305))*SIN(RADIANS(E1296))+COS(RADIANS(G1305))*COS(RADIANS(E1296))*COS(RADIANS(AF1286))))</f>
        <v>#DIV/0!</v>
      </c>
      <c r="AG1305" t="e">
        <f>IF(DEGREES(ACOS(SIN(RADIANS(G1305))*SIN(RADIANS(E1296))+COS(RADIANS(G1305))*COS(RADIANS(E1296))*COS(RADIANS(AG1286))))&gt;90,0,$F$4*$F$5/E1295^2*(SIN(RADIANS(G1305))*SIN(RADIANS(E1296))+COS(RADIANS(G1305))*COS(RADIANS(E1296))*COS(RADIANS(AG1286))))</f>
        <v>#DIV/0!</v>
      </c>
      <c r="AH1305" t="e">
        <f>IF(DEGREES(ACOS(SIN(RADIANS(G1305))*SIN(RADIANS(E1296))+COS(RADIANS(G1305))*COS(RADIANS(E1296))*COS(RADIANS(AH1286))))&gt;90,0,$F$4*$F$5/E1295^2*(SIN(RADIANS(G1305))*SIN(RADIANS(E1296))+COS(RADIANS(G1305))*COS(RADIANS(E1296))*COS(RADIANS(AH1286))))</f>
        <v>#DIV/0!</v>
      </c>
      <c r="AI1305" t="e">
        <f>IF(DEGREES(ACOS(SIN(RADIANS(G1305))*SIN(RADIANS(E1296))+COS(RADIANS(G1305))*COS(RADIANS(E1296))*COS(RADIANS(AI1286))))&gt;90,0,$F$4*$F$5/E1295^2*(SIN(RADIANS(G1305))*SIN(RADIANS(E1296))+COS(RADIANS(G1305))*COS(RADIANS(E1296))*COS(RADIANS(AI1286))))</f>
        <v>#DIV/0!</v>
      </c>
      <c r="AJ1305" t="e">
        <f>IF(DEGREES(ACOS(SIN(RADIANS(G1305))*SIN(RADIANS(E1296))+COS(RADIANS(G1305))*COS(RADIANS(E1296))*COS(RADIANS(AJ1286))))&gt;90,0,$F$4*$F$5/E1295^2*(SIN(RADIANS(G1305))*SIN(RADIANS(E1296))+COS(RADIANS(G1305))*COS(RADIANS(E1296))*COS(RADIANS(AJ1286))))</f>
        <v>#DIV/0!</v>
      </c>
      <c r="AK1305">
        <f>IF(DEGREES(ACOS(SIN(RADIANS(G1305))*SIN(RADIANS(E1296))+COS(RADIANS(G1305))*COS(RADIANS(E1296))*COS(RADIANS(AK1286))))&gt;90,0,$F$4*$F$5/E1295^2*(SIN(RADIANS(G1305))*SIN(RADIANS(E1296))+COS(RADIANS(G1305))*COS(RADIANS(E1296))*COS(RADIANS(AK1286))))</f>
        <v>0</v>
      </c>
      <c r="AL1305">
        <f>IF(DEGREES(ACOS(SIN(RADIANS(G1305))*SIN(RADIANS(E1296))+COS(RADIANS(G1305))*COS(RADIANS(E1296))*COS(RADIANS(AL1286))))&gt;90,0,$F$4*$F$5/E1295^2*(SIN(RADIANS(G1305))*SIN(RADIANS(E1296))+COS(RADIANS(G1305))*COS(RADIANS(E1296))*COS(RADIANS(AL1286))))</f>
        <v>0</v>
      </c>
      <c r="AM1305">
        <f>IF(DEGREES(ACOS(SIN(RADIANS(G1305))*SIN(RADIANS(E1296))+COS(RADIANS(G1305))*COS(RADIANS(E1296))*COS(RADIANS(AM1286))))&gt;90,0,$F$4*$F$5/E1295^2*(SIN(RADIANS(G1305))*SIN(RADIANS(E1296))+COS(RADIANS(G1305))*COS(RADIANS(E1296))*COS(RADIANS(AM1286))))</f>
        <v>0</v>
      </c>
      <c r="AN1305">
        <f>IF(DEGREES(ACOS(SIN(RADIANS(G1305))*SIN(RADIANS(E1296))+COS(RADIANS(G1305))*COS(RADIANS(E1296))*COS(RADIANS(AN1286))))&gt;90,0,$F$4*$F$5/E1295^2*(SIN(RADIANS(G1305))*SIN(RADIANS(E1296))+COS(RADIANS(G1305))*COS(RADIANS(E1296))*COS(RADIANS(AN1286))))</f>
        <v>0</v>
      </c>
      <c r="AO1305">
        <f>IF(DEGREES(ACOS(SIN(RADIANS(G1305))*SIN(RADIANS(E1296))+COS(RADIANS(G1305))*COS(RADIANS(E1296))*COS(RADIANS(AO1286))))&gt;90,0,$F$4*$F$5/E1295^2*(SIN(RADIANS(G1305))*SIN(RADIANS(E1296))+COS(RADIANS(G1305))*COS(RADIANS(E1296))*COS(RADIANS(AO1286))))</f>
        <v>0</v>
      </c>
      <c r="AP1305">
        <f>IF(DEGREES(ACOS(SIN(RADIANS(G1305))*SIN(RADIANS(E1296))+COS(RADIANS(G1305))*COS(RADIANS(E1296))*COS(RADIANS(AP1286))))&gt;90,0,$F$4*$F$5/E1295^2*(SIN(RADIANS(G1305))*SIN(RADIANS(E1296))+COS(RADIANS(G1305))*COS(RADIANS(E1296))*COS(RADIANS(AP1286))))</f>
        <v>0</v>
      </c>
      <c r="AQ1305">
        <f>IF(DEGREES(ACOS(SIN(RADIANS(G1305))*SIN(RADIANS(E1296))+COS(RADIANS(G1305))*COS(RADIANS(E1296))*COS(RADIANS(AQ1286))))&gt;90,0,$F$4*$F$5/E1295^2*(SIN(RADIANS(G1305))*SIN(RADIANS(E1296))+COS(RADIANS(G1305))*COS(RADIANS(E1296))*COS(RADIANS(AQ1286))))</f>
        <v>0</v>
      </c>
      <c r="AR1305">
        <f>IF(DEGREES(ACOS(SIN(RADIANS(G1305))*SIN(RADIANS(E1296))+COS(RADIANS(G1305))*COS(RADIANS(E1296))*COS(RADIANS(AR1286))))&gt;90,0,$F$4*$F$5/E1295^2*(SIN(RADIANS(G1305))*SIN(RADIANS(E1296))+COS(RADIANS(G1305))*COS(RADIANS(E1296))*COS(RADIANS(AR1286))))</f>
        <v>0</v>
      </c>
    </row>
    <row r="1306" spans="2:44" x14ac:dyDescent="0.5">
      <c r="G1306">
        <v>-90</v>
      </c>
      <c r="I1306" t="e">
        <f>IF(DEGREES(ACOS(SIN(RADIANS(G1306))*SIN(RADIANS(E1296))+COS(RADIANS(G1306))*COS(RADIANS(E1296))*COS(RADIANS(I1286))))&gt;90,0,$F$4*$F$5/E1295^2*(SIN(RADIANS(G1306))*SIN(RADIANS(E1296))+COS(RADIANS(G1306))*COS(RADIANS(E1296))*COS(RADIANS(I1286))))</f>
        <v>#DIV/0!</v>
      </c>
      <c r="J1306" t="e">
        <f>IF(DEGREES(ACOS(SIN(RADIANS(G1306))*SIN(RADIANS(E1296))+COS(RADIANS(G1306))*COS(RADIANS(E1296))*COS(RADIANS(J1286))))&gt;90,0,$F$4*$F$5/E1295^2*(SIN(RADIANS(G1306))*SIN(RADIANS(E1296))+COS(RADIANS(G1306))*COS(RADIANS(E1296))*COS(RADIANS(J1286))))</f>
        <v>#DIV/0!</v>
      </c>
      <c r="K1306" t="e">
        <f>IF(DEGREES(ACOS(SIN(RADIANS(G1306))*SIN(RADIANS(E1296))+COS(RADIANS(G1306))*COS(RADIANS(E1296))*COS(RADIANS(K1286))))&gt;90,0,$F$4*$F$5/E1295^2*(SIN(RADIANS(G1306))*SIN(RADIANS(E1296))+COS(RADIANS(G1306))*COS(RADIANS(E1296))*COS(RADIANS(K1286))))</f>
        <v>#DIV/0!</v>
      </c>
      <c r="L1306" t="e">
        <f>IF(DEGREES(ACOS(SIN(RADIANS(G1306))*SIN(RADIANS(E1296))+COS(RADIANS(G1306))*COS(RADIANS(E1296))*COS(RADIANS(L1286))))&gt;90,0,$F$4*$F$5/E1295^2*(SIN(RADIANS(G1306))*SIN(RADIANS(E1296))+COS(RADIANS(G1306))*COS(RADIANS(E1296))*COS(RADIANS(L1286))))</f>
        <v>#DIV/0!</v>
      </c>
      <c r="M1306" t="e">
        <f>IF(DEGREES(ACOS(SIN(RADIANS(G1306))*SIN(RADIANS(E1296))+COS(RADIANS(G1306))*COS(RADIANS(E1296))*COS(RADIANS(M1286))))&gt;90,0,$F$4*$F$5/E1295^2*(SIN(RADIANS(G1306))*SIN(RADIANS(E1296))+COS(RADIANS(G1306))*COS(RADIANS(E1296))*COS(RADIANS(M1286))))</f>
        <v>#DIV/0!</v>
      </c>
      <c r="N1306" t="e">
        <f>IF(DEGREES(ACOS(SIN(RADIANS(G1306))*SIN(RADIANS(E1296))+COS(RADIANS(G1306))*COS(RADIANS(E1296))*COS(RADIANS(N1286))))&gt;90,0,$F$4*$F$5/E1295^2*(SIN(RADIANS(G1306))*SIN(RADIANS(E1296))+COS(RADIANS(G1306))*COS(RADIANS(E1296))*COS(RADIANS(N1286))))</f>
        <v>#DIV/0!</v>
      </c>
      <c r="O1306" t="e">
        <f>IF(DEGREES(ACOS(SIN(RADIANS(G1306))*SIN(RADIANS(E1296))+COS(RADIANS(G1306))*COS(RADIANS(E1296))*COS(RADIANS(O1286))))&gt;90,0,$F$4*$F$5/E1295^2*(SIN(RADIANS(G1306))*SIN(RADIANS(E1296))+COS(RADIANS(G1306))*COS(RADIANS(E1296))*COS(RADIANS(O1286))))</f>
        <v>#DIV/0!</v>
      </c>
      <c r="P1306" t="e">
        <f>IF(DEGREES(ACOS(SIN(RADIANS(G1306))*SIN(RADIANS(E1296))+COS(RADIANS(G1306))*COS(RADIANS(E1296))*COS(RADIANS(P1286))))&gt;90,0,$F$4*$F$5/E1295^2*(SIN(RADIANS(G1306))*SIN(RADIANS(E1296))+COS(RADIANS(G1306))*COS(RADIANS(E1296))*COS(RADIANS(P1286))))</f>
        <v>#DIV/0!</v>
      </c>
      <c r="Q1306" t="e">
        <f>IF(DEGREES(ACOS(SIN(RADIANS(G1306))*SIN(RADIANS(E1296))+COS(RADIANS(G1306))*COS(RADIANS(E1296))*COS(RADIANS(Q1286))))&gt;90,0,$F$4*$F$5/E1295^2*(SIN(RADIANS(G1306))*SIN(RADIANS(E1296))+COS(RADIANS(G1306))*COS(RADIANS(E1296))*COS(RADIANS(Q1286))))</f>
        <v>#DIV/0!</v>
      </c>
      <c r="R1306" t="e">
        <f>IF(DEGREES(ACOS(SIN(RADIANS(G1306))*SIN(RADIANS(E1296))+COS(RADIANS(G1306))*COS(RADIANS(E1296))*COS(RADIANS(R1286))))&gt;90,0,$F$4*$F$5/E1295^2*(SIN(RADIANS(G1306))*SIN(RADIANS(E1296))+COS(RADIANS(G1306))*COS(RADIANS(E1296))*COS(RADIANS(R1286))))</f>
        <v>#DIV/0!</v>
      </c>
      <c r="S1306" t="e">
        <f>IF(DEGREES(ACOS(SIN(RADIANS(G1306))*SIN(RADIANS(E1296))+COS(RADIANS(G1306))*COS(RADIANS(E1296))*COS(RADIANS(S1286))))&gt;90,0,$F$4*$F$5/E1295^2*(SIN(RADIANS(G1306))*SIN(RADIANS(E1296))+COS(RADIANS(G1306))*COS(RADIANS(E1296))*COS(RADIANS(S1286))))</f>
        <v>#DIV/0!</v>
      </c>
      <c r="T1306" t="e">
        <f>IF(DEGREES(ACOS(SIN(RADIANS(G1306))*SIN(RADIANS(E1296))+COS(RADIANS(G1306))*COS(RADIANS(E1296))*COS(RADIANS(T1286))))&gt;90,0,$F$4*$F$5/E1295^2*(SIN(RADIANS(G1306))*SIN(RADIANS(E1296))+COS(RADIANS(G1306))*COS(RADIANS(E1296))*COS(RADIANS(T1286))))</f>
        <v>#DIV/0!</v>
      </c>
      <c r="U1306" t="e">
        <f>IF(DEGREES(ACOS(SIN(RADIANS(G1306))*SIN(RADIANS(E1296))+COS(RADIANS(G1306))*COS(RADIANS(E1296))*COS(RADIANS(U1286))))&gt;90,0,$F$4*$F$5/E1295^2*(SIN(RADIANS(G1306))*SIN(RADIANS(E1296))+COS(RADIANS(G1306))*COS(RADIANS(E1296))*COS(RADIANS(U1286))))</f>
        <v>#DIV/0!</v>
      </c>
      <c r="V1306" t="e">
        <f>IF(DEGREES(ACOS(SIN(RADIANS(G1306))*SIN(RADIANS(E1296))+COS(RADIANS(G1306))*COS(RADIANS(E1296))*COS(RADIANS(V1286))))&gt;90,0,$F$4*$F$5/E1295^2*(SIN(RADIANS(G1306))*SIN(RADIANS(E1296))+COS(RADIANS(G1306))*COS(RADIANS(E1296))*COS(RADIANS(V1286))))</f>
        <v>#DIV/0!</v>
      </c>
      <c r="W1306" t="e">
        <f>IF(DEGREES(ACOS(SIN(RADIANS(G1306))*SIN(RADIANS(E1296))+COS(RADIANS(G1306))*COS(RADIANS(E1296))*COS(RADIANS(W1286))))&gt;90,0,$F$4*$F$5/E1295^2*(SIN(RADIANS(G1306))*SIN(RADIANS(E1296))+COS(RADIANS(G1306))*COS(RADIANS(E1296))*COS(RADIANS(W1286))))</f>
        <v>#DIV/0!</v>
      </c>
      <c r="X1306" t="e">
        <f>IF(DEGREES(ACOS(SIN(RADIANS(G1306))*SIN(RADIANS(E1296))+COS(RADIANS(G1306))*COS(RADIANS(E1296))*COS(RADIANS(X1286))))&gt;90,0,$F$4*$F$5/E1295^2*(SIN(RADIANS(G1306))*SIN(RADIANS(E1296))+COS(RADIANS(G1306))*COS(RADIANS(E1296))*COS(RADIANS(X1286))))</f>
        <v>#DIV/0!</v>
      </c>
      <c r="Y1306" t="e">
        <f>IF(DEGREES(ACOS(SIN(RADIANS(G1306))*SIN(RADIANS(E1296))+COS(RADIANS(G1306))*COS(RADIANS(E1296))*COS(RADIANS(Y1286))))&gt;90,0,$F$4*$F$5/E1295^2*(SIN(RADIANS(G1306))*SIN(RADIANS(E1296))+COS(RADIANS(G1306))*COS(RADIANS(E1296))*COS(RADIANS(Y1286))))</f>
        <v>#DIV/0!</v>
      </c>
      <c r="Z1306" t="e">
        <f>IF(DEGREES(ACOS(SIN(RADIANS(G1306))*SIN(RADIANS(E1296))+COS(RADIANS(G1306))*COS(RADIANS(E1296))*COS(RADIANS(Z1286))))&gt;90,0,$F$4*$F$5/E1295^2*(SIN(RADIANS(G1306))*SIN(RADIANS(E1296))+COS(RADIANS(G1306))*COS(RADIANS(E1296))*COS(RADIANS(Z1286))))</f>
        <v>#DIV/0!</v>
      </c>
      <c r="AA1306" t="e">
        <f>IF(DEGREES(ACOS(SIN(RADIANS(G1306))*SIN(RADIANS(E1296))+COS(RADIANS(G1306))*COS(RADIANS(E1296))*COS(RADIANS(AA1286))))&gt;90,0,$F$4*$F$5/E1295^2*(SIN(RADIANS(G1306))*SIN(RADIANS(E1296))+COS(RADIANS(G1306))*COS(RADIANS(E1296))*COS(RADIANS(AA1286))))</f>
        <v>#DIV/0!</v>
      </c>
      <c r="AB1306" t="e">
        <f>IF(DEGREES(ACOS(SIN(RADIANS(G1306))*SIN(RADIANS(E1296))+COS(RADIANS(G1306))*COS(RADIANS(E1296))*COS(RADIANS(AB1286))))&gt;90,0,$F$4*$F$5/E1295^2*(SIN(RADIANS(G1306))*SIN(RADIANS(E1296))+COS(RADIANS(G1306))*COS(RADIANS(E1296))*COS(RADIANS(AB1286))))</f>
        <v>#DIV/0!</v>
      </c>
      <c r="AC1306" t="e">
        <f>IF(DEGREES(ACOS(SIN(RADIANS(G1306))*SIN(RADIANS(E1296))+COS(RADIANS(G1306))*COS(RADIANS(E1296))*COS(RADIANS(AC1286))))&gt;90,0,$F$4*$F$5/E1295^2*(SIN(RADIANS(G1306))*SIN(RADIANS(E1296))+COS(RADIANS(G1306))*COS(RADIANS(E1296))*COS(RADIANS(AC1286))))</f>
        <v>#DIV/0!</v>
      </c>
      <c r="AD1306" t="e">
        <f>IF(DEGREES(ACOS(SIN(RADIANS(G1306))*SIN(RADIANS(E1296))+COS(RADIANS(G1306))*COS(RADIANS(E1296))*COS(RADIANS(AD1286))))&gt;90,0,$F$4*$F$5/E1295^2*(SIN(RADIANS(G1306))*SIN(RADIANS(E1296))+COS(RADIANS(G1306))*COS(RADIANS(E1296))*COS(RADIANS(AD1286))))</f>
        <v>#DIV/0!</v>
      </c>
      <c r="AE1306" t="e">
        <f>IF(DEGREES(ACOS(SIN(RADIANS(G1306))*SIN(RADIANS(E1296))+COS(RADIANS(G1306))*COS(RADIANS(E1296))*COS(RADIANS(AE1286))))&gt;90,0,$F$4*$F$5/E1295^2*(SIN(RADIANS(G1306))*SIN(RADIANS(E1296))+COS(RADIANS(G1306))*COS(RADIANS(E1296))*COS(RADIANS(AE1286))))</f>
        <v>#DIV/0!</v>
      </c>
      <c r="AF1306" t="e">
        <f>IF(DEGREES(ACOS(SIN(RADIANS(G1306))*SIN(RADIANS(E1296))+COS(RADIANS(G1306))*COS(RADIANS(E1296))*COS(RADIANS(AF1286))))&gt;90,0,$F$4*$F$5/E1295^2*(SIN(RADIANS(G1306))*SIN(RADIANS(E1296))+COS(RADIANS(G1306))*COS(RADIANS(E1296))*COS(RADIANS(AF1286))))</f>
        <v>#DIV/0!</v>
      </c>
      <c r="AG1306" t="e">
        <f>IF(DEGREES(ACOS(SIN(RADIANS(G1306))*SIN(RADIANS(E1296))+COS(RADIANS(G1306))*COS(RADIANS(E1296))*COS(RADIANS(AG1286))))&gt;90,0,$F$4*$F$5/E1295^2*(SIN(RADIANS(G1306))*SIN(RADIANS(E1296))+COS(RADIANS(G1306))*COS(RADIANS(E1296))*COS(RADIANS(AG1286))))</f>
        <v>#DIV/0!</v>
      </c>
      <c r="AH1306" t="e">
        <f>IF(DEGREES(ACOS(SIN(RADIANS(G1306))*SIN(RADIANS(E1296))+COS(RADIANS(G1306))*COS(RADIANS(E1296))*COS(RADIANS(AH1286))))&gt;90,0,$F$4*$F$5/E1295^2*(SIN(RADIANS(G1306))*SIN(RADIANS(E1296))+COS(RADIANS(G1306))*COS(RADIANS(E1296))*COS(RADIANS(AH1286))))</f>
        <v>#DIV/0!</v>
      </c>
      <c r="AI1306" t="e">
        <f>IF(DEGREES(ACOS(SIN(RADIANS(G1306))*SIN(RADIANS(E1296))+COS(RADIANS(G1306))*COS(RADIANS(E1296))*COS(RADIANS(AI1286))))&gt;90,0,$F$4*$F$5/E1295^2*(SIN(RADIANS(G1306))*SIN(RADIANS(E1296))+COS(RADIANS(G1306))*COS(RADIANS(E1296))*COS(RADIANS(AI1286))))</f>
        <v>#DIV/0!</v>
      </c>
      <c r="AJ1306" t="e">
        <f>IF(DEGREES(ACOS(SIN(RADIANS(G1306))*SIN(RADIANS(E1296))+COS(RADIANS(G1306))*COS(RADIANS(E1296))*COS(RADIANS(AJ1286))))&gt;90,0,$F$4*$F$5/E1295^2*(SIN(RADIANS(G1306))*SIN(RADIANS(E1296))+COS(RADIANS(G1306))*COS(RADIANS(E1296))*COS(RADIANS(AJ1286))))</f>
        <v>#DIV/0!</v>
      </c>
      <c r="AK1306" t="e">
        <f>IF(DEGREES(ACOS(SIN(RADIANS(G1306))*SIN(RADIANS(E1296))+COS(RADIANS(G1306))*COS(RADIANS(E1296))*COS(RADIANS(AK1286))))&gt;90,0,$F$4*$F$5/E1295^2*(SIN(RADIANS(G1306))*SIN(RADIANS(E1296))+COS(RADIANS(G1306))*COS(RADIANS(E1296))*COS(RADIANS(AK1286))))</f>
        <v>#DIV/0!</v>
      </c>
      <c r="AL1306" t="e">
        <f>IF(DEGREES(ACOS(SIN(RADIANS(G1306))*SIN(RADIANS(E1296))+COS(RADIANS(G1306))*COS(RADIANS(E1296))*COS(RADIANS(AL1286))))&gt;90,0,$F$4*$F$5/E1295^2*(SIN(RADIANS(G1306))*SIN(RADIANS(E1296))+COS(RADIANS(G1306))*COS(RADIANS(E1296))*COS(RADIANS(AL1286))))</f>
        <v>#DIV/0!</v>
      </c>
      <c r="AM1306" t="e">
        <f>IF(DEGREES(ACOS(SIN(RADIANS(G1306))*SIN(RADIANS(E1296))+COS(RADIANS(G1306))*COS(RADIANS(E1296))*COS(RADIANS(AM1286))))&gt;90,0,$F$4*$F$5/E1295^2*(SIN(RADIANS(G1306))*SIN(RADIANS(E1296))+COS(RADIANS(G1306))*COS(RADIANS(E1296))*COS(RADIANS(AM1286))))</f>
        <v>#DIV/0!</v>
      </c>
      <c r="AN1306" t="e">
        <f>IF(DEGREES(ACOS(SIN(RADIANS(G1306))*SIN(RADIANS(E1296))+COS(RADIANS(G1306))*COS(RADIANS(E1296))*COS(RADIANS(AN1286))))&gt;90,0,$F$4*$F$5/E1295^2*(SIN(RADIANS(G1306))*SIN(RADIANS(E1296))+COS(RADIANS(G1306))*COS(RADIANS(E1296))*COS(RADIANS(AN1286))))</f>
        <v>#DIV/0!</v>
      </c>
      <c r="AO1306" t="e">
        <f>IF(DEGREES(ACOS(SIN(RADIANS(G1306))*SIN(RADIANS(E1296))+COS(RADIANS(G1306))*COS(RADIANS(E1296))*COS(RADIANS(AO1286))))&gt;90,0,$F$4*$F$5/E1295^2*(SIN(RADIANS(G1306))*SIN(RADIANS(E1296))+COS(RADIANS(G1306))*COS(RADIANS(E1296))*COS(RADIANS(AO1286))))</f>
        <v>#DIV/0!</v>
      </c>
      <c r="AP1306" t="e">
        <f>IF(DEGREES(ACOS(SIN(RADIANS(G1306))*SIN(RADIANS(E1296))+COS(RADIANS(G1306))*COS(RADIANS(E1296))*COS(RADIANS(AP1286))))&gt;90,0,$F$4*$F$5/E1295^2*(SIN(RADIANS(G1306))*SIN(RADIANS(E1296))+COS(RADIANS(G1306))*COS(RADIANS(E1296))*COS(RADIANS(AP1286))))</f>
        <v>#DIV/0!</v>
      </c>
      <c r="AQ1306" t="e">
        <f>IF(DEGREES(ACOS(SIN(RADIANS(G1306))*SIN(RADIANS(E1296))+COS(RADIANS(G1306))*COS(RADIANS(E1296))*COS(RADIANS(AQ1286))))&gt;90,0,$F$4*$F$5/E1295^2*(SIN(RADIANS(G1306))*SIN(RADIANS(E1296))+COS(RADIANS(G1306))*COS(RADIANS(E1296))*COS(RADIANS(AQ1286))))</f>
        <v>#DIV/0!</v>
      </c>
      <c r="AR1306" t="e">
        <f>IF(DEGREES(ACOS(SIN(RADIANS(G1306))*SIN(RADIANS(E1296))+COS(RADIANS(G1306))*COS(RADIANS(E1296))*COS(RADIANS(AR1286))))&gt;90,0,$F$4*$F$5/E1295^2*(SIN(RADIANS(G1306))*SIN(RADIANS(E1296))+COS(RADIANS(G1306))*COS(RADIANS(E1296))*COS(RADIANS(AR1286))))</f>
        <v>#DIV/0!</v>
      </c>
    </row>
    <row r="1308" spans="2:44" x14ac:dyDescent="0.5">
      <c r="H1308" t="s">
        <v>769</v>
      </c>
      <c r="I1308">
        <v>180</v>
      </c>
      <c r="J1308">
        <v>170</v>
      </c>
      <c r="K1308">
        <v>160</v>
      </c>
      <c r="L1308">
        <v>150</v>
      </c>
      <c r="M1308">
        <v>140</v>
      </c>
      <c r="N1308">
        <v>130</v>
      </c>
      <c r="O1308">
        <v>120</v>
      </c>
      <c r="P1308">
        <v>110</v>
      </c>
      <c r="Q1308">
        <v>100</v>
      </c>
      <c r="R1308">
        <v>90</v>
      </c>
      <c r="S1308">
        <v>80</v>
      </c>
      <c r="T1308">
        <v>70</v>
      </c>
      <c r="U1308">
        <v>60</v>
      </c>
      <c r="V1308">
        <v>50</v>
      </c>
      <c r="W1308">
        <v>40</v>
      </c>
      <c r="X1308">
        <v>30</v>
      </c>
      <c r="Y1308">
        <v>20</v>
      </c>
      <c r="Z1308">
        <v>10</v>
      </c>
      <c r="AA1308">
        <v>0</v>
      </c>
      <c r="AB1308">
        <v>-10</v>
      </c>
      <c r="AC1308">
        <v>-20</v>
      </c>
      <c r="AD1308">
        <v>-30</v>
      </c>
      <c r="AE1308">
        <v>-40</v>
      </c>
      <c r="AF1308">
        <v>-50</v>
      </c>
      <c r="AG1308">
        <v>-60</v>
      </c>
      <c r="AH1308">
        <v>-70</v>
      </c>
      <c r="AI1308">
        <v>-80</v>
      </c>
      <c r="AJ1308">
        <v>-90</v>
      </c>
      <c r="AK1308">
        <v>-100</v>
      </c>
      <c r="AL1308">
        <v>-110</v>
      </c>
      <c r="AM1308">
        <v>-120</v>
      </c>
      <c r="AN1308">
        <v>-130</v>
      </c>
      <c r="AO1308">
        <v>-140</v>
      </c>
      <c r="AP1308">
        <v>-150</v>
      </c>
      <c r="AQ1308">
        <v>-160</v>
      </c>
      <c r="AR1308">
        <v>-170</v>
      </c>
    </row>
    <row r="1309" spans="2:44" x14ac:dyDescent="0.5">
      <c r="H1309" t="s">
        <v>779</v>
      </c>
      <c r="I1309">
        <f>IF(ABS(I1308-E1321)&gt;180,IF(ABS(I1308-E1321)&gt;360,ABS(I1308-E1321)-360,360-ABS(I1308-E1321)),ABS(I1308-E1321))</f>
        <v>180</v>
      </c>
      <c r="J1309">
        <f>IF(ABS(J1308-E1321)&gt;180,IF(ABS(J1308-E1321)&gt;360,ABS(J1308-E1321)-360,360-ABS(J1308-E1321)),ABS(J1308-E1321))</f>
        <v>170</v>
      </c>
      <c r="K1309">
        <f>IF(ABS(K1308-E1321)&gt;180,IF(ABS(K1308-E1321)&gt;360,ABS(K1308-E1321)-360,360-ABS(K1308-E1321)),ABS(K1308-E1321))</f>
        <v>160</v>
      </c>
      <c r="L1309">
        <f>IF(ABS(L1308-E1321)&gt;180,IF(ABS(L1308-E1321)&gt;360,ABS(L1308-E1321)-360,360-ABS(L1308-E1321)),ABS(L1308-E1321))</f>
        <v>150</v>
      </c>
      <c r="M1309">
        <f>IF(ABS(M1308-E1321)&gt;180,IF(ABS(M1308-E1321)&gt;360,ABS(M1308-E1321)-360,360-ABS(M1308-E1321)),ABS(M1308-E1321))</f>
        <v>140</v>
      </c>
      <c r="N1309">
        <f>IF(ABS(N1308-E1321)&gt;180,IF(ABS(N1308-E1321)&gt;360,ABS(N1308-E1321)-360,360-ABS(N1308-E1321)),ABS(N1308-E1321))</f>
        <v>130</v>
      </c>
      <c r="O1309">
        <f>IF(ABS(O1308-E1321)&gt;180,IF(ABS(O1308-E1321)&gt;360,ABS(O1308-E1321)-360,360-ABS(O1308-E1321)),ABS(O1308-E1321))</f>
        <v>120</v>
      </c>
      <c r="P1309">
        <f>IF(ABS(P1308-E1321)&gt;180,IF(ABS(P1308-E1321)&gt;360,ABS(P1308-E1321)-360,360-ABS(P1308-E1321)),ABS(P1308-E1321))</f>
        <v>110</v>
      </c>
      <c r="Q1309">
        <f>IF(ABS(Q1308-E1321)&gt;180,IF(ABS(Q1308-E1321)&gt;360,ABS(Q1308-E1321)-360,360-ABS(Q1308-E1321)),ABS(Q1308-E1321))</f>
        <v>100</v>
      </c>
      <c r="R1309">
        <f>IF(ABS(R1308-E1321)&gt;180,IF(ABS(R1308-E1321)&gt;360,ABS(R1308-E1321)-360,360-ABS(R1308-E1321)),ABS(R1308-E1321))</f>
        <v>90</v>
      </c>
      <c r="S1309">
        <f>IF(ABS(S1308-E1321)&gt;180,IF(ABS(S1308-E1321)&gt;360,ABS(S1308-E1321)-360,360-ABS(S1308-E1321)),ABS(S1308-E1321))</f>
        <v>80</v>
      </c>
      <c r="T1309">
        <f>IF(ABS(T1308-E1321)&gt;180,IF(ABS(T1308-E1321)&gt;360,ABS(T1308-E1321)-360,360-ABS(T1308-E1321)),ABS(T1308-E1321))</f>
        <v>70</v>
      </c>
      <c r="U1309">
        <f>IF(ABS(U1308-E1321)&gt;180,IF(ABS(U1308-E1321)&gt;360,ABS(U1308-E1321)-360,360-ABS(U1308-E1321)),ABS(U1308-E1321))</f>
        <v>60</v>
      </c>
      <c r="V1309">
        <f>IF(ABS(V1308-E1321)&gt;180,IF(ABS(V1308-E1321)&gt;360,ABS(V1308-E1321)-360,360-ABS(V1308-E1321)),ABS(V1308-E1321))</f>
        <v>50</v>
      </c>
      <c r="W1309">
        <f>IF(ABS(W1308-E1321)&gt;180,IF(ABS(W1308-E1321)&gt;360,ABS(W1308-E1321)-360,360-ABS(W1308-E1321)),ABS(W1308-E1321))</f>
        <v>40</v>
      </c>
      <c r="X1309">
        <f>IF(ABS(X1308-E1321)&gt;180,IF(ABS(X1308-E1321)&gt;360,ABS(X1308-E1321)-360,360-ABS(X1308-E1321)),ABS(X1308-E1321))</f>
        <v>30</v>
      </c>
      <c r="Y1309">
        <f>IF(ABS(Y1308-E1321)&gt;180,IF(ABS(Y1308-E1321)&gt;360,ABS(Y1308-E1321)-360,360-ABS(Y1308-E1321)),ABS(Y1308-E1321))</f>
        <v>20</v>
      </c>
      <c r="Z1309">
        <f>IF(ABS(Z1308-E1321)&gt;180,IF(ABS(Z1308-E1321)&gt;360,ABS(Z1308-E1321)-360,360-ABS(Z1308-E1321)),ABS(Z1308-E1321))</f>
        <v>10</v>
      </c>
      <c r="AA1309">
        <f>IF(ABS(AA1308-E1321)&gt;180,IF(ABS(AA1308-E1321)&gt;360,ABS(AA1308-E1321)-360,360-ABS(AA1308-E1321)),ABS(AA1308-E1321))</f>
        <v>0</v>
      </c>
      <c r="AB1309">
        <f>IF(ABS(AB1308-E1321)&gt;180,IF(ABS(AB1308-E1321)&gt;360,ABS(AB1308-E1321)-360,360-ABS(AB1308-E1321)),ABS(AB1308-E1321))</f>
        <v>10</v>
      </c>
      <c r="AC1309">
        <f>IF(ABS(AC1308-E1321)&gt;180,IF(ABS(AC1308-E1321)&gt;360,ABS(AC1308-E1321)-360,360-ABS(AC1308-E1321)),ABS(AC1308-E1321))</f>
        <v>20</v>
      </c>
      <c r="AD1309">
        <f>IF(ABS(AD1308-E1321)&gt;180,IF(ABS(AD1308-E1321)&gt;360,ABS(AD1308-E1321)-360,360-ABS(AD1308-E1321)),ABS(AD1308-E1321))</f>
        <v>30</v>
      </c>
      <c r="AE1309">
        <f>IF(ABS(AE1308-E1321)&gt;180,IF(ABS(AE1308-E1321)&gt;360,ABS(AE1308-E1321)-360,360-ABS(AE1308-E1321)),ABS(AE1308-E1321))</f>
        <v>40</v>
      </c>
      <c r="AF1309">
        <f>IF(ABS(AF1308-E1321)&gt;180,IF(ABS(AF1308-E1321)&gt;360,ABS(AF1308-E1321)-360,360-ABS(AF1308-E1321)),ABS(AF1308-E1321))</f>
        <v>50</v>
      </c>
      <c r="AG1309">
        <f>IF(ABS(AG1308-E1321)&gt;180,IF(ABS(AG1308-E1321)&gt;360,ABS(AG1308-E1321)-360,360-ABS(AG1308-E1321)),ABS(AG1308-E1321))</f>
        <v>60</v>
      </c>
      <c r="AH1309">
        <f>IF(ABS(AH1308-E1321)&gt;180,IF(ABS(AH1308-E1321)&gt;360,ABS(AH1308-E1321)-360,360-ABS(AH1308-E1321)),ABS(AH1308-E1321))</f>
        <v>70</v>
      </c>
      <c r="AI1309">
        <f>IF(ABS(AI1308-E1321)&gt;180,IF(ABS(AI1308-E1321)&gt;360,ABS(AI1308-E1321)-360,360-ABS(AI1308-E1321)),ABS(AI1308-E1321))</f>
        <v>80</v>
      </c>
      <c r="AJ1309">
        <f>IF(ABS(AJ1308-E1321)&gt;180,IF(ABS(AJ1308-E1321)&gt;360,ABS(AJ1308-E1321)-360,360-ABS(AJ1308-E1321)),ABS(AJ1308-E1321))</f>
        <v>90</v>
      </c>
      <c r="AK1309">
        <f>IF(ABS(AK1308-E1321)&gt;180,IF(ABS(AK1308-E1321)&gt;360,ABS(AK1308-E1321)-360,360-ABS(AK1308-E1321)),ABS(AK1308-E1321))</f>
        <v>100</v>
      </c>
      <c r="AL1309">
        <f>IF(ABS(AL1308-E1321)&gt;180,IF(ABS(AL1308-E1321)&gt;360,ABS(AL1308-E1321)-360,360-ABS(AL1308-E1321)),ABS(AL1308-E1321))</f>
        <v>110</v>
      </c>
      <c r="AM1309">
        <f>IF(ABS(AM1308-E1321)&gt;180,IF(ABS(AM1308-E1321)&gt;360,ABS(AM1308-E1321)-360,360-ABS(AM1308-E1321)),ABS(AM1308-E1321))</f>
        <v>120</v>
      </c>
      <c r="AN1309">
        <f>IF(ABS(AN1308-E1321)&gt;180,IF(ABS(AN1308-E1321)&gt;360,ABS(AN1308-E1321)-360,360-ABS(AN1308-E1321)),ABS(AN1308-E1321))</f>
        <v>130</v>
      </c>
      <c r="AO1309">
        <f>IF(ABS(AO1308-E1321)&gt;180,IF(ABS(AO1308-E1321)&gt;360,ABS(AO1308-E1321)-360,360-ABS(AO1308-E1321)),ABS(AO1308-E1321))</f>
        <v>140</v>
      </c>
      <c r="AP1309">
        <f>IF(ABS(AP1308-E1321)&gt;180,IF(ABS(AP1308-E1321)&gt;360,ABS(AP1308-E1321)-360,360-ABS(AP1308-E1321)),ABS(AP1308-E1321))</f>
        <v>150</v>
      </c>
      <c r="AQ1309">
        <f>IF(ABS(AQ1308-E1321)&gt;180,IF(ABS(AQ1308-E1321)&gt;360,ABS(AQ1308-E1321)-360,360-ABS(AQ1308-E1321)),ABS(AQ1308-E1321))</f>
        <v>160</v>
      </c>
      <c r="AR1309">
        <f>IF(ABS(AR1308-E1321)&gt;180,IF(ABS(AR1308-E1321)&gt;360,ABS(AR1308-E1321)-360,360-ABS(AR1308-E1321)),ABS(AR1308-E1321))</f>
        <v>170</v>
      </c>
    </row>
    <row r="1310" spans="2:44" x14ac:dyDescent="0.5">
      <c r="G1310" t="s">
        <v>734</v>
      </c>
    </row>
    <row r="1311" spans="2:44" x14ac:dyDescent="0.5">
      <c r="B1311" t="s">
        <v>788</v>
      </c>
      <c r="E1311">
        <v>550</v>
      </c>
      <c r="G1311">
        <v>90</v>
      </c>
      <c r="I1311" t="e">
        <f>IF(DEGREES(ACOS(SIN(RADIANS(G1311))*SIN(RADIANS(E1319))+COS(RADIANS(G1311))*COS(RADIANS(E1319))*COS(RADIANS(I1309))))&gt;90,0,$F$4*$F$5/E1318^2*(SIN(RADIANS(G1311))*SIN(RADIANS(E1319))+COS(RADIANS(G1311))*COS(RADIANS(E1319))*COS(RADIANS(I1309))))</f>
        <v>#DIV/0!</v>
      </c>
      <c r="J1311" t="e">
        <f>IF(DEGREES(ACOS(SIN(RADIANS(G1311))*SIN(RADIANS(E1319))+COS(RADIANS(G1311))*COS(RADIANS(E1319))*COS(RADIANS(J1309))))&gt;90,0,$F$4*$F$5/E1318^2*(SIN(RADIANS(G1311))*SIN(RADIANS(E1319))+COS(RADIANS(G1311))*COS(RADIANS(E1319))*COS(RADIANS(J1309))))</f>
        <v>#DIV/0!</v>
      </c>
      <c r="K1311" t="e">
        <f>IF(DEGREES(ACOS(SIN(RADIANS(G1311))*SIN(RADIANS(E1319))+COS(RADIANS(G1311))*COS(RADIANS(E1319))*COS(RADIANS(K1309))))&gt;90,0,$F$4*$F$5/E1318^2*(SIN(RADIANS(G1311))*SIN(RADIANS(E1319))+COS(RADIANS(G1311))*COS(RADIANS(E1319))*COS(RADIANS(K1309))))</f>
        <v>#DIV/0!</v>
      </c>
      <c r="L1311" t="e">
        <f>IF(DEGREES(ACOS(SIN(RADIANS(G1311))*SIN(RADIANS(E1319))+COS(RADIANS(G1311))*COS(RADIANS(E1319))*COS(RADIANS(L1309))))&gt;90,0,$F$4*$F$5/E1318^2*(SIN(RADIANS(G1311))*SIN(RADIANS(E1319))+COS(RADIANS(G1311))*COS(RADIANS(E1319))*COS(RADIANS(L1309))))</f>
        <v>#DIV/0!</v>
      </c>
      <c r="M1311" t="e">
        <f>IF(DEGREES(ACOS(SIN(RADIANS(G1311))*SIN(RADIANS(E1319))+COS(RADIANS(G1311))*COS(RADIANS(E1319))*COS(RADIANS(M1309))))&gt;90,0,$F$4*$F$5/E1318^2*(SIN(RADIANS(G1311))*SIN(RADIANS(E1319))+COS(RADIANS(G1311))*COS(RADIANS(E1319))*COS(RADIANS(M1309))))</f>
        <v>#DIV/0!</v>
      </c>
      <c r="N1311" t="e">
        <f>IF(DEGREES(ACOS(SIN(RADIANS(G1311))*SIN(RADIANS(E1319))+COS(RADIANS(G1311))*COS(RADIANS(E1319))*COS(RADIANS(N1309))))&gt;90,0,$F$4*$F$5/E1318^2*(SIN(RADIANS(G1311))*SIN(RADIANS(E1319))+COS(RADIANS(G1311))*COS(RADIANS(E1319))*COS(RADIANS(N1309))))</f>
        <v>#DIV/0!</v>
      </c>
      <c r="O1311" t="e">
        <f>IF(DEGREES(ACOS(SIN(RADIANS(G1311))*SIN(RADIANS(E1319))+COS(RADIANS(G1311))*COS(RADIANS(E1319))*COS(RADIANS(O1309))))&gt;90,0,$F$4*$F$5/E1318^2*(SIN(RADIANS(G1311))*SIN(RADIANS(E1319))+COS(RADIANS(G1311))*COS(RADIANS(E1319))*COS(RADIANS(O1309))))</f>
        <v>#DIV/0!</v>
      </c>
      <c r="P1311" t="e">
        <f>IF(DEGREES(ACOS(SIN(RADIANS(G1311))*SIN(RADIANS(E1319))+COS(RADIANS(G1311))*COS(RADIANS(E1319))*COS(RADIANS(P1309))))&gt;90,0,$F$4*$F$5/E1318^2*(SIN(RADIANS(G1311))*SIN(RADIANS(E1319))+COS(RADIANS(G1311))*COS(RADIANS(E1319))*COS(RADIANS(P1309))))</f>
        <v>#DIV/0!</v>
      </c>
      <c r="Q1311" t="e">
        <f>IF(DEGREES(ACOS(SIN(RADIANS(G1311))*SIN(RADIANS(E1319))+COS(RADIANS(G1311))*COS(RADIANS(E1319))*COS(RADIANS(Q1309))))&gt;90,0,$F$4*$F$5/E1318^2*(SIN(RADIANS(G1311))*SIN(RADIANS(E1319))+COS(RADIANS(G1311))*COS(RADIANS(E1319))*COS(RADIANS(Q1309))))</f>
        <v>#DIV/0!</v>
      </c>
      <c r="R1311" t="e">
        <f>IF(DEGREES(ACOS(SIN(RADIANS(G1311))*SIN(RADIANS(E1319))+COS(RADIANS(G1311))*COS(RADIANS(E1319))*COS(RADIANS(R1309))))&gt;90,0,$F$4*$F$5/E1318^2*(SIN(RADIANS(G1311))*SIN(RADIANS(E1319))+COS(RADIANS(G1311))*COS(RADIANS(E1319))*COS(RADIANS(R1309))))</f>
        <v>#DIV/0!</v>
      </c>
      <c r="S1311" t="e">
        <f>IF(DEGREES(ACOS(SIN(RADIANS(G1311))*SIN(RADIANS(E1319))+COS(RADIANS(G1311))*COS(RADIANS(E1319))*COS(RADIANS(S1309))))&gt;90,0,$F$4*$F$5/E1318^2*(SIN(RADIANS(G1311))*SIN(RADIANS(E1319))+COS(RADIANS(G1311))*COS(RADIANS(E1319))*COS(RADIANS(S1309))))</f>
        <v>#DIV/0!</v>
      </c>
      <c r="T1311" t="e">
        <f>IF(DEGREES(ACOS(SIN(RADIANS(G1311))*SIN(RADIANS(E1319))+COS(RADIANS(G1311))*COS(RADIANS(E1319))*COS(RADIANS(T1309))))&gt;90,0,$F$4*$F$5/E1318^2*(SIN(RADIANS(G1311))*SIN(RADIANS(E1319))+COS(RADIANS(G1311))*COS(RADIANS(E1319))*COS(RADIANS(T1309))))</f>
        <v>#DIV/0!</v>
      </c>
      <c r="U1311" t="e">
        <f>IF(DEGREES(ACOS(SIN(RADIANS(G1311))*SIN(RADIANS(E1319))+COS(RADIANS(G1311))*COS(RADIANS(E1319))*COS(RADIANS(U1309))))&gt;90,0,$F$4*$F$5/E1318^2*(SIN(RADIANS(G1311))*SIN(RADIANS(E1319))+COS(RADIANS(G1311))*COS(RADIANS(E1319))*COS(RADIANS(U1309))))</f>
        <v>#DIV/0!</v>
      </c>
      <c r="V1311" t="e">
        <f>IF(DEGREES(ACOS(SIN(RADIANS(G1311))*SIN(RADIANS(E1319))+COS(RADIANS(G1311))*COS(RADIANS(E1319))*COS(RADIANS(V1309))))&gt;90,0,$F$4*$F$5/E1318^2*(SIN(RADIANS(G1311))*SIN(RADIANS(E1319))+COS(RADIANS(G1311))*COS(RADIANS(E1319))*COS(RADIANS(V1309))))</f>
        <v>#DIV/0!</v>
      </c>
      <c r="W1311" t="e">
        <f>IF(DEGREES(ACOS(SIN(RADIANS(G1311))*SIN(RADIANS(E1319))+COS(RADIANS(G1311))*COS(RADIANS(E1319))*COS(RADIANS(W1309))))&gt;90,0,$F$4*$F$5/E1318^2*(SIN(RADIANS(G1311))*SIN(RADIANS(E1319))+COS(RADIANS(G1311))*COS(RADIANS(E1319))*COS(RADIANS(W1309))))</f>
        <v>#DIV/0!</v>
      </c>
      <c r="X1311" t="e">
        <f>IF(DEGREES(ACOS(SIN(RADIANS(G1311))*SIN(RADIANS(E1319))+COS(RADIANS(G1311))*COS(RADIANS(E1319))*COS(RADIANS(X1309))))&gt;90,0,$F$4*$F$5/E1318^2*(SIN(RADIANS(G1311))*SIN(RADIANS(E1319))+COS(RADIANS(G1311))*COS(RADIANS(E1319))*COS(RADIANS(X1309))))</f>
        <v>#DIV/0!</v>
      </c>
      <c r="Y1311" t="e">
        <f>IF(DEGREES(ACOS(SIN(RADIANS(G1311))*SIN(RADIANS(E1319))+COS(RADIANS(G1311))*COS(RADIANS(E1319))*COS(RADIANS(Y1309))))&gt;90,0,$F$4*$F$5/E1318^2*(SIN(RADIANS(G1311))*SIN(RADIANS(E1319))+COS(RADIANS(G1311))*COS(RADIANS(E1319))*COS(RADIANS(Y1309))))</f>
        <v>#DIV/0!</v>
      </c>
      <c r="Z1311" t="e">
        <f>IF(DEGREES(ACOS(SIN(RADIANS(G1311))*SIN(RADIANS(E1319))+COS(RADIANS(G1311))*COS(RADIANS(E1319))*COS(RADIANS(Z1309))))&gt;90,0,$F$4*$F$5/E1318^2*(SIN(RADIANS(G1311))*SIN(RADIANS(E1319))+COS(RADIANS(G1311))*COS(RADIANS(E1319))*COS(RADIANS(Z1309))))</f>
        <v>#DIV/0!</v>
      </c>
      <c r="AA1311" t="e">
        <f>IF(DEGREES(ACOS(SIN(RADIANS(G1311))*SIN(RADIANS(E1319))+COS(RADIANS(G1311))*COS(RADIANS(E1319))*COS(RADIANS(AA1309))))&gt;90,0,$F$4*$F$5/E1318^2*(SIN(RADIANS(G1311))*SIN(RADIANS(E1319))+COS(RADIANS(G1311))*COS(RADIANS(E1319))*COS(RADIANS(AA1309))))</f>
        <v>#DIV/0!</v>
      </c>
      <c r="AB1311" t="e">
        <f>IF(DEGREES(ACOS(SIN(RADIANS(G1311))*SIN(RADIANS(E1319))+COS(RADIANS(G1311))*COS(RADIANS(E1319))*COS(RADIANS(AB1309))))&gt;90,0,$F$4*$F$5/E1318^2*(SIN(RADIANS(G1311))*SIN(RADIANS(E1319))+COS(RADIANS(G1311))*COS(RADIANS(E1319))*COS(RADIANS(AB1309))))</f>
        <v>#DIV/0!</v>
      </c>
      <c r="AC1311" t="e">
        <f>IF(DEGREES(ACOS(SIN(RADIANS(G1311))*SIN(RADIANS(E1319))+COS(RADIANS(G1311))*COS(RADIANS(E1319))*COS(RADIANS(AC1309))))&gt;90,0,$F$4*$F$5/E1318^2*(SIN(RADIANS(G1311))*SIN(RADIANS(E1319))+COS(RADIANS(G1311))*COS(RADIANS(E1319))*COS(RADIANS(AC1309))))</f>
        <v>#DIV/0!</v>
      </c>
      <c r="AD1311" t="e">
        <f>IF(DEGREES(ACOS(SIN(RADIANS(G1311))*SIN(RADIANS(E1319))+COS(RADIANS(G1311))*COS(RADIANS(E1319))*COS(RADIANS(AD1309))))&gt;90,0,$F$4*$F$5/E1318^2*(SIN(RADIANS(G1311))*SIN(RADIANS(E1319))+COS(RADIANS(G1311))*COS(RADIANS(E1319))*COS(RADIANS(AD1309))))</f>
        <v>#DIV/0!</v>
      </c>
      <c r="AE1311" t="e">
        <f>IF(DEGREES(ACOS(SIN(RADIANS(G1311))*SIN(RADIANS(E1319))+COS(RADIANS(G1311))*COS(RADIANS(E1319))*COS(RADIANS(AE1309))))&gt;90,0,$F$4*$F$5/E1318^2*(SIN(RADIANS(G1311))*SIN(RADIANS(E1319))+COS(RADIANS(G1311))*COS(RADIANS(E1319))*COS(RADIANS(AE1309))))</f>
        <v>#DIV/0!</v>
      </c>
      <c r="AF1311" t="e">
        <f>IF(DEGREES(ACOS(SIN(RADIANS(G1311))*SIN(RADIANS(E1319))+COS(RADIANS(G1311))*COS(RADIANS(E1319))*COS(RADIANS(AF1309))))&gt;90,0,$F$4*$F$5/E1318^2*(SIN(RADIANS(G1311))*SIN(RADIANS(E1319))+COS(RADIANS(G1311))*COS(RADIANS(E1319))*COS(RADIANS(AF1309))))</f>
        <v>#DIV/0!</v>
      </c>
      <c r="AG1311" t="e">
        <f>IF(DEGREES(ACOS(SIN(RADIANS(G1311))*SIN(RADIANS(E1319))+COS(RADIANS(G1311))*COS(RADIANS(E1319))*COS(RADIANS(AG1309))))&gt;90,0,$F$4*$F$5/E1318^2*(SIN(RADIANS(G1311))*SIN(RADIANS(E1319))+COS(RADIANS(G1311))*COS(RADIANS(E1319))*COS(RADIANS(AG1309))))</f>
        <v>#DIV/0!</v>
      </c>
      <c r="AH1311" t="e">
        <f>IF(DEGREES(ACOS(SIN(RADIANS(G1311))*SIN(RADIANS(E1319))+COS(RADIANS(G1311))*COS(RADIANS(E1319))*COS(RADIANS(AH1309))))&gt;90,0,$F$4*$F$5/E1318^2*(SIN(RADIANS(G1311))*SIN(RADIANS(E1319))+COS(RADIANS(G1311))*COS(RADIANS(E1319))*COS(RADIANS(AH1309))))</f>
        <v>#DIV/0!</v>
      </c>
      <c r="AI1311" t="e">
        <f>IF(DEGREES(ACOS(SIN(RADIANS(G1311))*SIN(RADIANS(E1319))+COS(RADIANS(G1311))*COS(RADIANS(E1319))*COS(RADIANS(AI1309))))&gt;90,0,$F$4*$F$5/E1318^2*(SIN(RADIANS(G1311))*SIN(RADIANS(E1319))+COS(RADIANS(G1311))*COS(RADIANS(E1319))*COS(RADIANS(AI1309))))</f>
        <v>#DIV/0!</v>
      </c>
      <c r="AJ1311" t="e">
        <f>IF(DEGREES(ACOS(SIN(RADIANS(G1311))*SIN(RADIANS(E1319))+COS(RADIANS(G1311))*COS(RADIANS(E1319))*COS(RADIANS(AJ1309))))&gt;90,0,$F$4*$F$5/E1318^2*(SIN(RADIANS(G1311))*SIN(RADIANS(E1319))+COS(RADIANS(G1311))*COS(RADIANS(E1319))*COS(RADIANS(AJ1309))))</f>
        <v>#DIV/0!</v>
      </c>
      <c r="AK1311" t="e">
        <f>IF(DEGREES(ACOS(SIN(RADIANS(G1311))*SIN(RADIANS(E1319))+COS(RADIANS(G1311))*COS(RADIANS(E1319))*COS(RADIANS(AK1309))))&gt;90,0,$F$4*$F$5/E1318^2*(SIN(RADIANS(G1311))*SIN(RADIANS(E1319))+COS(RADIANS(G1311))*COS(RADIANS(E1319))*COS(RADIANS(AK1309))))</f>
        <v>#DIV/0!</v>
      </c>
      <c r="AL1311" t="e">
        <f>IF(DEGREES(ACOS(SIN(RADIANS(G1311))*SIN(RADIANS(E1319))+COS(RADIANS(G1311))*COS(RADIANS(E1319))*COS(RADIANS(AL1309))))&gt;90,0,$F$4*$F$5/E1318^2*(SIN(RADIANS(G1311))*SIN(RADIANS(E1319))+COS(RADIANS(G1311))*COS(RADIANS(E1319))*COS(RADIANS(AL1309))))</f>
        <v>#DIV/0!</v>
      </c>
      <c r="AM1311" t="e">
        <f>IF(DEGREES(ACOS(SIN(RADIANS(G1311))*SIN(RADIANS(E1319))+COS(RADIANS(G1311))*COS(RADIANS(E1319))*COS(RADIANS(AM1309))))&gt;90,0,$F$4*$F$5/E1318^2*(SIN(RADIANS(G1311))*SIN(RADIANS(E1319))+COS(RADIANS(G1311))*COS(RADIANS(E1319))*COS(RADIANS(AM1309))))</f>
        <v>#DIV/0!</v>
      </c>
      <c r="AN1311" t="e">
        <f>IF(DEGREES(ACOS(SIN(RADIANS(G1311))*SIN(RADIANS(E1319))+COS(RADIANS(G1311))*COS(RADIANS(E1319))*COS(RADIANS(AN1309))))&gt;90,0,$F$4*$F$5/E1318^2*(SIN(RADIANS(G1311))*SIN(RADIANS(E1319))+COS(RADIANS(G1311))*COS(RADIANS(E1319))*COS(RADIANS(AN1309))))</f>
        <v>#DIV/0!</v>
      </c>
      <c r="AO1311" t="e">
        <f>IF(DEGREES(ACOS(SIN(RADIANS(G1311))*SIN(RADIANS(E1319))+COS(RADIANS(G1311))*COS(RADIANS(E1319))*COS(RADIANS(AO1309))))&gt;90,0,$F$4*$F$5/E1318^2*(SIN(RADIANS(G1311))*SIN(RADIANS(E1319))+COS(RADIANS(G1311))*COS(RADIANS(E1319))*COS(RADIANS(AO1309))))</f>
        <v>#DIV/0!</v>
      </c>
      <c r="AP1311" t="e">
        <f>IF(DEGREES(ACOS(SIN(RADIANS(G1311))*SIN(RADIANS(E1319))+COS(RADIANS(G1311))*COS(RADIANS(E1319))*COS(RADIANS(AP1309))))&gt;90,0,$F$4*$F$5/E1318^2*(SIN(RADIANS(G1311))*SIN(RADIANS(E1319))+COS(RADIANS(G1311))*COS(RADIANS(E1319))*COS(RADIANS(AP1309))))</f>
        <v>#DIV/0!</v>
      </c>
      <c r="AQ1311" t="e">
        <f>IF(DEGREES(ACOS(SIN(RADIANS(G1311))*SIN(RADIANS(E1319))+COS(RADIANS(G1311))*COS(RADIANS(E1319))*COS(RADIANS(AQ1309))))&gt;90,0,$F$4*$F$5/E1318^2*(SIN(RADIANS(G1311))*SIN(RADIANS(E1319))+COS(RADIANS(G1311))*COS(RADIANS(E1319))*COS(RADIANS(AQ1309))))</f>
        <v>#DIV/0!</v>
      </c>
      <c r="AR1311" t="e">
        <f>IF(DEGREES(ACOS(SIN(RADIANS(G1311))*SIN(RADIANS(E1319))+COS(RADIANS(G1311))*COS(RADIANS(E1319))*COS(RADIANS(AR1309))))&gt;90,0,$F$4*$F$5/E1318^2*(SIN(RADIANS(G1311))*SIN(RADIANS(E1319))+COS(RADIANS(G1311))*COS(RADIANS(E1319))*COS(RADIANS(AR1309))))</f>
        <v>#DIV/0!</v>
      </c>
    </row>
    <row r="1312" spans="2:44" x14ac:dyDescent="0.5">
      <c r="B1312" t="s">
        <v>726</v>
      </c>
      <c r="E1312" cm="1">
        <f t="array" ref="E1312">INDEX($D$1751:$AM$1751,0,MATCH(E1311-IF(E1311&lt;360,0,360),$D$1700:$AM$1700,0))+IF(E1311&gt;350,360,0)</f>
        <v>550</v>
      </c>
      <c r="G1312">
        <v>80</v>
      </c>
      <c r="I1312">
        <f>IF(DEGREES(ACOS(SIN(RADIANS(G1312))*SIN(RADIANS(E1319))+COS(RADIANS(G1312))*COS(RADIANS(E1319))*COS(RADIANS(I1309))))&gt;90,0,$F$4*$F$5/E1318^2*(SIN(RADIANS(G1312))*SIN(RADIANS(E1319))+COS(RADIANS(G1312))*COS(RADIANS(E1319))*COS(RADIANS(I1309))))</f>
        <v>0</v>
      </c>
      <c r="J1312">
        <f>IF(DEGREES(ACOS(SIN(RADIANS(G1312))*SIN(RADIANS(E1319))+COS(RADIANS(G1312))*COS(RADIANS(E1319))*COS(RADIANS(J1309))))&gt;90,0,$F$4*$F$5/E1318^2*(SIN(RADIANS(G1312))*SIN(RADIANS(E1319))+COS(RADIANS(G1312))*COS(RADIANS(E1319))*COS(RADIANS(J1309))))</f>
        <v>0</v>
      </c>
      <c r="K1312">
        <f>IF(DEGREES(ACOS(SIN(RADIANS(G1312))*SIN(RADIANS(E1319))+COS(RADIANS(G1312))*COS(RADIANS(E1319))*COS(RADIANS(K1309))))&gt;90,0,$F$4*$F$5/E1318^2*(SIN(RADIANS(G1312))*SIN(RADIANS(E1319))+COS(RADIANS(G1312))*COS(RADIANS(E1319))*COS(RADIANS(K1309))))</f>
        <v>0</v>
      </c>
      <c r="L1312">
        <f>IF(DEGREES(ACOS(SIN(RADIANS(G1312))*SIN(RADIANS(E1319))+COS(RADIANS(G1312))*COS(RADIANS(E1319))*COS(RADIANS(L1309))))&gt;90,0,$F$4*$F$5/E1318^2*(SIN(RADIANS(G1312))*SIN(RADIANS(E1319))+COS(RADIANS(G1312))*COS(RADIANS(E1319))*COS(RADIANS(L1309))))</f>
        <v>0</v>
      </c>
      <c r="M1312">
        <f>IF(DEGREES(ACOS(SIN(RADIANS(G1312))*SIN(RADIANS(E1319))+COS(RADIANS(G1312))*COS(RADIANS(E1319))*COS(RADIANS(M1309))))&gt;90,0,$F$4*$F$5/E1318^2*(SIN(RADIANS(G1312))*SIN(RADIANS(E1319))+COS(RADIANS(G1312))*COS(RADIANS(E1319))*COS(RADIANS(M1309))))</f>
        <v>0</v>
      </c>
      <c r="N1312">
        <f>IF(DEGREES(ACOS(SIN(RADIANS(G1312))*SIN(RADIANS(E1319))+COS(RADIANS(G1312))*COS(RADIANS(E1319))*COS(RADIANS(N1309))))&gt;90,0,$F$4*$F$5/E1318^2*(SIN(RADIANS(G1312))*SIN(RADIANS(E1319))+COS(RADIANS(G1312))*COS(RADIANS(E1319))*COS(RADIANS(N1309))))</f>
        <v>0</v>
      </c>
      <c r="O1312">
        <f>IF(DEGREES(ACOS(SIN(RADIANS(G1312))*SIN(RADIANS(E1319))+COS(RADIANS(G1312))*COS(RADIANS(E1319))*COS(RADIANS(O1309))))&gt;90,0,$F$4*$F$5/E1318^2*(SIN(RADIANS(G1312))*SIN(RADIANS(E1319))+COS(RADIANS(G1312))*COS(RADIANS(E1319))*COS(RADIANS(O1309))))</f>
        <v>0</v>
      </c>
      <c r="P1312">
        <f>IF(DEGREES(ACOS(SIN(RADIANS(G1312))*SIN(RADIANS(E1319))+COS(RADIANS(G1312))*COS(RADIANS(E1319))*COS(RADIANS(P1309))))&gt;90,0,$F$4*$F$5/E1318^2*(SIN(RADIANS(G1312))*SIN(RADIANS(E1319))+COS(RADIANS(G1312))*COS(RADIANS(E1319))*COS(RADIANS(P1309))))</f>
        <v>0</v>
      </c>
      <c r="Q1312">
        <f>IF(DEGREES(ACOS(SIN(RADIANS(G1312))*SIN(RADIANS(E1319))+COS(RADIANS(G1312))*COS(RADIANS(E1319))*COS(RADIANS(Q1309))))&gt;90,0,$F$4*$F$5/E1318^2*(SIN(RADIANS(G1312))*SIN(RADIANS(E1319))+COS(RADIANS(G1312))*COS(RADIANS(E1319))*COS(RADIANS(Q1309))))</f>
        <v>0</v>
      </c>
      <c r="R1312" t="e">
        <f>IF(DEGREES(ACOS(SIN(RADIANS(G1312))*SIN(RADIANS(E1319))+COS(RADIANS(G1312))*COS(RADIANS(E1319))*COS(RADIANS(R1309))))&gt;90,0,$F$4*$F$5/E1318^2*(SIN(RADIANS(G1312))*SIN(RADIANS(E1319))+COS(RADIANS(G1312))*COS(RADIANS(E1319))*COS(RADIANS(R1309))))</f>
        <v>#DIV/0!</v>
      </c>
      <c r="S1312" t="e">
        <f>IF(DEGREES(ACOS(SIN(RADIANS(G1312))*SIN(RADIANS(E1319))+COS(RADIANS(G1312))*COS(RADIANS(E1319))*COS(RADIANS(S1309))))&gt;90,0,$F$4*$F$5/E1318^2*(SIN(RADIANS(G1312))*SIN(RADIANS(E1319))+COS(RADIANS(G1312))*COS(RADIANS(E1319))*COS(RADIANS(S1309))))</f>
        <v>#DIV/0!</v>
      </c>
      <c r="T1312" t="e">
        <f>IF(DEGREES(ACOS(SIN(RADIANS(G1312))*SIN(RADIANS(E1319))+COS(RADIANS(G1312))*COS(RADIANS(E1319))*COS(RADIANS(T1309))))&gt;90,0,$F$4*$F$5/E1318^2*(SIN(RADIANS(G1312))*SIN(RADIANS(E1319))+COS(RADIANS(G1312))*COS(RADIANS(E1319))*COS(RADIANS(T1309))))</f>
        <v>#DIV/0!</v>
      </c>
      <c r="U1312" t="e">
        <f>IF(DEGREES(ACOS(SIN(RADIANS(G1312))*SIN(RADIANS(E1319))+COS(RADIANS(G1312))*COS(RADIANS(E1319))*COS(RADIANS(U1309))))&gt;90,0,$F$4*$F$5/E1318^2*(SIN(RADIANS(G1312))*SIN(RADIANS(E1319))+COS(RADIANS(G1312))*COS(RADIANS(E1319))*COS(RADIANS(U1309))))</f>
        <v>#DIV/0!</v>
      </c>
      <c r="V1312" t="e">
        <f>IF(DEGREES(ACOS(SIN(RADIANS(G1312))*SIN(RADIANS(E1319))+COS(RADIANS(G1312))*COS(RADIANS(E1319))*COS(RADIANS(V1309))))&gt;90,0,$F$4*$F$5/E1318^2*(SIN(RADIANS(G1312))*SIN(RADIANS(E1319))+COS(RADIANS(G1312))*COS(RADIANS(E1319))*COS(RADIANS(V1309))))</f>
        <v>#DIV/0!</v>
      </c>
      <c r="W1312" t="e">
        <f>IF(DEGREES(ACOS(SIN(RADIANS(G1312))*SIN(RADIANS(E1319))+COS(RADIANS(G1312))*COS(RADIANS(E1319))*COS(RADIANS(W1309))))&gt;90,0,$F$4*$F$5/E1318^2*(SIN(RADIANS(G1312))*SIN(RADIANS(E1319))+COS(RADIANS(G1312))*COS(RADIANS(E1319))*COS(RADIANS(W1309))))</f>
        <v>#DIV/0!</v>
      </c>
      <c r="X1312" t="e">
        <f>IF(DEGREES(ACOS(SIN(RADIANS(G1312))*SIN(RADIANS(E1319))+COS(RADIANS(G1312))*COS(RADIANS(E1319))*COS(RADIANS(X1309))))&gt;90,0,$F$4*$F$5/E1318^2*(SIN(RADIANS(G1312))*SIN(RADIANS(E1319))+COS(RADIANS(G1312))*COS(RADIANS(E1319))*COS(RADIANS(X1309))))</f>
        <v>#DIV/0!</v>
      </c>
      <c r="Y1312" t="e">
        <f>IF(DEGREES(ACOS(SIN(RADIANS(G1312))*SIN(RADIANS(E1319))+COS(RADIANS(G1312))*COS(RADIANS(E1319))*COS(RADIANS(Y1309))))&gt;90,0,$F$4*$F$5/E1318^2*(SIN(RADIANS(G1312))*SIN(RADIANS(E1319))+COS(RADIANS(G1312))*COS(RADIANS(E1319))*COS(RADIANS(Y1309))))</f>
        <v>#DIV/0!</v>
      </c>
      <c r="Z1312" t="e">
        <f>IF(DEGREES(ACOS(SIN(RADIANS(G1312))*SIN(RADIANS(E1319))+COS(RADIANS(G1312))*COS(RADIANS(E1319))*COS(RADIANS(Z1309))))&gt;90,0,$F$4*$F$5/E1318^2*(SIN(RADIANS(G1312))*SIN(RADIANS(E1319))+COS(RADIANS(G1312))*COS(RADIANS(E1319))*COS(RADIANS(Z1309))))</f>
        <v>#DIV/0!</v>
      </c>
      <c r="AA1312" t="e">
        <f>IF(DEGREES(ACOS(SIN(RADIANS(G1312))*SIN(RADIANS(E1319))+COS(RADIANS(G1312))*COS(RADIANS(E1319))*COS(RADIANS(AA1309))))&gt;90,0,$F$4*$F$5/E1318^2*(SIN(RADIANS(G1312))*SIN(RADIANS(E1319))+COS(RADIANS(G1312))*COS(RADIANS(E1319))*COS(RADIANS(AA1309))))</f>
        <v>#DIV/0!</v>
      </c>
      <c r="AB1312" t="e">
        <f>IF(DEGREES(ACOS(SIN(RADIANS(G1312))*SIN(RADIANS(E1319))+COS(RADIANS(G1312))*COS(RADIANS(E1319))*COS(RADIANS(AB1309))))&gt;90,0,$F$4*$F$5/E1318^2*(SIN(RADIANS(G1312))*SIN(RADIANS(E1319))+COS(RADIANS(G1312))*COS(RADIANS(E1319))*COS(RADIANS(AB1309))))</f>
        <v>#DIV/0!</v>
      </c>
      <c r="AC1312" t="e">
        <f>IF(DEGREES(ACOS(SIN(RADIANS(G1312))*SIN(RADIANS(E1319))+COS(RADIANS(G1312))*COS(RADIANS(E1319))*COS(RADIANS(AC1309))))&gt;90,0,$F$4*$F$5/E1318^2*(SIN(RADIANS(G1312))*SIN(RADIANS(E1319))+COS(RADIANS(G1312))*COS(RADIANS(E1319))*COS(RADIANS(AC1309))))</f>
        <v>#DIV/0!</v>
      </c>
      <c r="AD1312" t="e">
        <f>IF(DEGREES(ACOS(SIN(RADIANS(G1312))*SIN(RADIANS(E1319))+COS(RADIANS(G1312))*COS(RADIANS(E1319))*COS(RADIANS(AD1309))))&gt;90,0,$F$4*$F$5/E1318^2*(SIN(RADIANS(G1312))*SIN(RADIANS(E1319))+COS(RADIANS(G1312))*COS(RADIANS(E1319))*COS(RADIANS(AD1309))))</f>
        <v>#DIV/0!</v>
      </c>
      <c r="AE1312" t="e">
        <f>IF(DEGREES(ACOS(SIN(RADIANS(G1312))*SIN(RADIANS(E1319))+COS(RADIANS(G1312))*COS(RADIANS(E1319))*COS(RADIANS(AE1309))))&gt;90,0,$F$4*$F$5/E1318^2*(SIN(RADIANS(G1312))*SIN(RADIANS(E1319))+COS(RADIANS(G1312))*COS(RADIANS(E1319))*COS(RADIANS(AE1309))))</f>
        <v>#DIV/0!</v>
      </c>
      <c r="AF1312" t="e">
        <f>IF(DEGREES(ACOS(SIN(RADIANS(G1312))*SIN(RADIANS(E1319))+COS(RADIANS(G1312))*COS(RADIANS(E1319))*COS(RADIANS(AF1309))))&gt;90,0,$F$4*$F$5/E1318^2*(SIN(RADIANS(G1312))*SIN(RADIANS(E1319))+COS(RADIANS(G1312))*COS(RADIANS(E1319))*COS(RADIANS(AF1309))))</f>
        <v>#DIV/0!</v>
      </c>
      <c r="AG1312" t="e">
        <f>IF(DEGREES(ACOS(SIN(RADIANS(G1312))*SIN(RADIANS(E1319))+COS(RADIANS(G1312))*COS(RADIANS(E1319))*COS(RADIANS(AG1309))))&gt;90,0,$F$4*$F$5/E1318^2*(SIN(RADIANS(G1312))*SIN(RADIANS(E1319))+COS(RADIANS(G1312))*COS(RADIANS(E1319))*COS(RADIANS(AG1309))))</f>
        <v>#DIV/0!</v>
      </c>
      <c r="AH1312" t="e">
        <f>IF(DEGREES(ACOS(SIN(RADIANS(G1312))*SIN(RADIANS(E1319))+COS(RADIANS(G1312))*COS(RADIANS(E1319))*COS(RADIANS(AH1309))))&gt;90,0,$F$4*$F$5/E1318^2*(SIN(RADIANS(G1312))*SIN(RADIANS(E1319))+COS(RADIANS(G1312))*COS(RADIANS(E1319))*COS(RADIANS(AH1309))))</f>
        <v>#DIV/0!</v>
      </c>
      <c r="AI1312" t="e">
        <f>IF(DEGREES(ACOS(SIN(RADIANS(G1312))*SIN(RADIANS(E1319))+COS(RADIANS(G1312))*COS(RADIANS(E1319))*COS(RADIANS(AI1309))))&gt;90,0,$F$4*$F$5/E1318^2*(SIN(RADIANS(G1312))*SIN(RADIANS(E1319))+COS(RADIANS(G1312))*COS(RADIANS(E1319))*COS(RADIANS(AI1309))))</f>
        <v>#DIV/0!</v>
      </c>
      <c r="AJ1312" t="e">
        <f>IF(DEGREES(ACOS(SIN(RADIANS(G1312))*SIN(RADIANS(E1319))+COS(RADIANS(G1312))*COS(RADIANS(E1319))*COS(RADIANS(AJ1309))))&gt;90,0,$F$4*$F$5/E1318^2*(SIN(RADIANS(G1312))*SIN(RADIANS(E1319))+COS(RADIANS(G1312))*COS(RADIANS(E1319))*COS(RADIANS(AJ1309))))</f>
        <v>#DIV/0!</v>
      </c>
      <c r="AK1312">
        <f>IF(DEGREES(ACOS(SIN(RADIANS(G1312))*SIN(RADIANS(E1319))+COS(RADIANS(G1312))*COS(RADIANS(E1319))*COS(RADIANS(AK1309))))&gt;90,0,$F$4*$F$5/E1318^2*(SIN(RADIANS(G1312))*SIN(RADIANS(E1319))+COS(RADIANS(G1312))*COS(RADIANS(E1319))*COS(RADIANS(AK1309))))</f>
        <v>0</v>
      </c>
      <c r="AL1312">
        <f>IF(DEGREES(ACOS(SIN(RADIANS(G1312))*SIN(RADIANS(E1319))+COS(RADIANS(G1312))*COS(RADIANS(E1319))*COS(RADIANS(AL1309))))&gt;90,0,$F$4*$F$5/E1318^2*(SIN(RADIANS(G1312))*SIN(RADIANS(E1319))+COS(RADIANS(G1312))*COS(RADIANS(E1319))*COS(RADIANS(AL1309))))</f>
        <v>0</v>
      </c>
      <c r="AM1312">
        <f>IF(DEGREES(ACOS(SIN(RADIANS(G1312))*SIN(RADIANS(E1319))+COS(RADIANS(G1312))*COS(RADIANS(E1319))*COS(RADIANS(AM1309))))&gt;90,0,$F$4*$F$5/E1318^2*(SIN(RADIANS(G1312))*SIN(RADIANS(E1319))+COS(RADIANS(G1312))*COS(RADIANS(E1319))*COS(RADIANS(AM1309))))</f>
        <v>0</v>
      </c>
      <c r="AN1312">
        <f>IF(DEGREES(ACOS(SIN(RADIANS(G1312))*SIN(RADIANS(E1319))+COS(RADIANS(G1312))*COS(RADIANS(E1319))*COS(RADIANS(AN1309))))&gt;90,0,$F$4*$F$5/E1318^2*(SIN(RADIANS(G1312))*SIN(RADIANS(E1319))+COS(RADIANS(G1312))*COS(RADIANS(E1319))*COS(RADIANS(AN1309))))</f>
        <v>0</v>
      </c>
      <c r="AO1312">
        <f>IF(DEGREES(ACOS(SIN(RADIANS(G1312))*SIN(RADIANS(E1319))+COS(RADIANS(G1312))*COS(RADIANS(E1319))*COS(RADIANS(AO1309))))&gt;90,0,$F$4*$F$5/E1318^2*(SIN(RADIANS(G1312))*SIN(RADIANS(E1319))+COS(RADIANS(G1312))*COS(RADIANS(E1319))*COS(RADIANS(AO1309))))</f>
        <v>0</v>
      </c>
      <c r="AP1312">
        <f>IF(DEGREES(ACOS(SIN(RADIANS(G1312))*SIN(RADIANS(E1319))+COS(RADIANS(G1312))*COS(RADIANS(E1319))*COS(RADIANS(AP1309))))&gt;90,0,$F$4*$F$5/E1318^2*(SIN(RADIANS(G1312))*SIN(RADIANS(E1319))+COS(RADIANS(G1312))*COS(RADIANS(E1319))*COS(RADIANS(AP1309))))</f>
        <v>0</v>
      </c>
      <c r="AQ1312">
        <f>IF(DEGREES(ACOS(SIN(RADIANS(G1312))*SIN(RADIANS(E1319))+COS(RADIANS(G1312))*COS(RADIANS(E1319))*COS(RADIANS(AQ1309))))&gt;90,0,$F$4*$F$5/E1318^2*(SIN(RADIANS(G1312))*SIN(RADIANS(E1319))+COS(RADIANS(G1312))*COS(RADIANS(E1319))*COS(RADIANS(AQ1309))))</f>
        <v>0</v>
      </c>
      <c r="AR1312">
        <f>IF(DEGREES(ACOS(SIN(RADIANS(G1312))*SIN(RADIANS(E1319))+COS(RADIANS(G1312))*COS(RADIANS(E1319))*COS(RADIANS(AR1309))))&gt;90,0,$F$4*$F$5/E1318^2*(SIN(RADIANS(G1312))*SIN(RADIANS(E1319))+COS(RADIANS(G1312))*COS(RADIANS(E1319))*COS(RADIANS(AR1309))))</f>
        <v>0</v>
      </c>
    </row>
    <row r="1313" spans="2:44" x14ac:dyDescent="0.5">
      <c r="B1313" s="40" t="s">
        <v>781</v>
      </c>
      <c r="E1313">
        <f>IF(E1312-$F$13&lt;0,E1312-$F$13+360,IF(E1312-$F$13&gt;360,E1312-$F$13-360,E1312-$F$13))</f>
        <v>280</v>
      </c>
      <c r="G1313">
        <v>70</v>
      </c>
      <c r="I1313">
        <f>IF(DEGREES(ACOS(SIN(RADIANS(G1313))*SIN(RADIANS(E1319))+COS(RADIANS(G1313))*COS(RADIANS(E1319))*COS(RADIANS(I1309))))&gt;90,0,$F$4*$F$5/E1318^2*(SIN(RADIANS(G1313))*SIN(RADIANS(E1319))+COS(RADIANS(G1313))*COS(RADIANS(E1319))*COS(RADIANS(I1309))))</f>
        <v>0</v>
      </c>
      <c r="J1313">
        <f>IF(DEGREES(ACOS(SIN(RADIANS(G1313))*SIN(RADIANS(E1319))+COS(RADIANS(G1313))*COS(RADIANS(E1319))*COS(RADIANS(J1309))))&gt;90,0,$F$4*$F$5/E1318^2*(SIN(RADIANS(G1313))*SIN(RADIANS(E1319))+COS(RADIANS(G1313))*COS(RADIANS(E1319))*COS(RADIANS(J1309))))</f>
        <v>0</v>
      </c>
      <c r="K1313">
        <f>IF(DEGREES(ACOS(SIN(RADIANS(G1313))*SIN(RADIANS(E1319))+COS(RADIANS(G1313))*COS(RADIANS(E1319))*COS(RADIANS(K1309))))&gt;90,0,$F$4*$F$5/E1318^2*(SIN(RADIANS(G1313))*SIN(RADIANS(E1319))+COS(RADIANS(G1313))*COS(RADIANS(E1319))*COS(RADIANS(K1309))))</f>
        <v>0</v>
      </c>
      <c r="L1313">
        <f>IF(DEGREES(ACOS(SIN(RADIANS(G1313))*SIN(RADIANS(E1319))+COS(RADIANS(G1313))*COS(RADIANS(E1319))*COS(RADIANS(L1309))))&gt;90,0,$F$4*$F$5/E1318^2*(SIN(RADIANS(G1313))*SIN(RADIANS(E1319))+COS(RADIANS(G1313))*COS(RADIANS(E1319))*COS(RADIANS(L1309))))</f>
        <v>0</v>
      </c>
      <c r="M1313">
        <f>IF(DEGREES(ACOS(SIN(RADIANS(G1313))*SIN(RADIANS(E1319))+COS(RADIANS(G1313))*COS(RADIANS(E1319))*COS(RADIANS(M1309))))&gt;90,0,$F$4*$F$5/E1318^2*(SIN(RADIANS(G1313))*SIN(RADIANS(E1319))+COS(RADIANS(G1313))*COS(RADIANS(E1319))*COS(RADIANS(M1309))))</f>
        <v>0</v>
      </c>
      <c r="N1313">
        <f>IF(DEGREES(ACOS(SIN(RADIANS(G1313))*SIN(RADIANS(E1319))+COS(RADIANS(G1313))*COS(RADIANS(E1319))*COS(RADIANS(N1309))))&gt;90,0,$F$4*$F$5/E1318^2*(SIN(RADIANS(G1313))*SIN(RADIANS(E1319))+COS(RADIANS(G1313))*COS(RADIANS(E1319))*COS(RADIANS(N1309))))</f>
        <v>0</v>
      </c>
      <c r="O1313">
        <f>IF(DEGREES(ACOS(SIN(RADIANS(G1313))*SIN(RADIANS(E1319))+COS(RADIANS(G1313))*COS(RADIANS(E1319))*COS(RADIANS(O1309))))&gt;90,0,$F$4*$F$5/E1318^2*(SIN(RADIANS(G1313))*SIN(RADIANS(E1319))+COS(RADIANS(G1313))*COS(RADIANS(E1319))*COS(RADIANS(O1309))))</f>
        <v>0</v>
      </c>
      <c r="P1313">
        <f>IF(DEGREES(ACOS(SIN(RADIANS(G1313))*SIN(RADIANS(E1319))+COS(RADIANS(G1313))*COS(RADIANS(E1319))*COS(RADIANS(P1309))))&gt;90,0,$F$4*$F$5/E1318^2*(SIN(RADIANS(G1313))*SIN(RADIANS(E1319))+COS(RADIANS(G1313))*COS(RADIANS(E1319))*COS(RADIANS(P1309))))</f>
        <v>0</v>
      </c>
      <c r="Q1313">
        <f>IF(DEGREES(ACOS(SIN(RADIANS(G1313))*SIN(RADIANS(E1319))+COS(RADIANS(G1313))*COS(RADIANS(E1319))*COS(RADIANS(Q1309))))&gt;90,0,$F$4*$F$5/E1318^2*(SIN(RADIANS(G1313))*SIN(RADIANS(E1319))+COS(RADIANS(G1313))*COS(RADIANS(E1319))*COS(RADIANS(Q1309))))</f>
        <v>0</v>
      </c>
      <c r="R1313" t="e">
        <f>IF(DEGREES(ACOS(SIN(RADIANS(G1313))*SIN(RADIANS(E1319))+COS(RADIANS(G1313))*COS(RADIANS(E1319))*COS(RADIANS(R1309))))&gt;90,0,$F$4*$F$5/E1318^2*(SIN(RADIANS(G1313))*SIN(RADIANS(E1319))+COS(RADIANS(G1313))*COS(RADIANS(E1319))*COS(RADIANS(R1309))))</f>
        <v>#DIV/0!</v>
      </c>
      <c r="S1313" t="e">
        <f>IF(DEGREES(ACOS(SIN(RADIANS(G1313))*SIN(RADIANS(E1319))+COS(RADIANS(G1313))*COS(RADIANS(E1319))*COS(RADIANS(S1309))))&gt;90,0,$F$4*$F$5/E1318^2*(SIN(RADIANS(G1313))*SIN(RADIANS(E1319))+COS(RADIANS(G1313))*COS(RADIANS(E1319))*COS(RADIANS(S1309))))</f>
        <v>#DIV/0!</v>
      </c>
      <c r="T1313" t="e">
        <f>IF(DEGREES(ACOS(SIN(RADIANS(G1313))*SIN(RADIANS(E1319))+COS(RADIANS(G1313))*COS(RADIANS(E1319))*COS(RADIANS(T1309))))&gt;90,0,$F$4*$F$5/E1318^2*(SIN(RADIANS(G1313))*SIN(RADIANS(E1319))+COS(RADIANS(G1313))*COS(RADIANS(E1319))*COS(RADIANS(T1309))))</f>
        <v>#DIV/0!</v>
      </c>
      <c r="U1313" t="e">
        <f>IF(DEGREES(ACOS(SIN(RADIANS(G1313))*SIN(RADIANS(E1319))+COS(RADIANS(G1313))*COS(RADIANS(E1319))*COS(RADIANS(U1309))))&gt;90,0,$F$4*$F$5/E1318^2*(SIN(RADIANS(G1313))*SIN(RADIANS(E1319))+COS(RADIANS(G1313))*COS(RADIANS(E1319))*COS(RADIANS(U1309))))</f>
        <v>#DIV/0!</v>
      </c>
      <c r="V1313" t="e">
        <f>IF(DEGREES(ACOS(SIN(RADIANS(G1313))*SIN(RADIANS(E1319))+COS(RADIANS(G1313))*COS(RADIANS(E1319))*COS(RADIANS(V1309))))&gt;90,0,$F$4*$F$5/E1318^2*(SIN(RADIANS(G1313))*SIN(RADIANS(E1319))+COS(RADIANS(G1313))*COS(RADIANS(E1319))*COS(RADIANS(V1309))))</f>
        <v>#DIV/0!</v>
      </c>
      <c r="W1313" t="e">
        <f>IF(DEGREES(ACOS(SIN(RADIANS(G1313))*SIN(RADIANS(E1319))+COS(RADIANS(G1313))*COS(RADIANS(E1319))*COS(RADIANS(W1309))))&gt;90,0,$F$4*$F$5/E1318^2*(SIN(RADIANS(G1313))*SIN(RADIANS(E1319))+COS(RADIANS(G1313))*COS(RADIANS(E1319))*COS(RADIANS(W1309))))</f>
        <v>#DIV/0!</v>
      </c>
      <c r="X1313" t="e">
        <f>IF(DEGREES(ACOS(SIN(RADIANS(G1313))*SIN(RADIANS(E1319))+COS(RADIANS(G1313))*COS(RADIANS(E1319))*COS(RADIANS(X1309))))&gt;90,0,$F$4*$F$5/E1318^2*(SIN(RADIANS(G1313))*SIN(RADIANS(E1319))+COS(RADIANS(G1313))*COS(RADIANS(E1319))*COS(RADIANS(X1309))))</f>
        <v>#DIV/0!</v>
      </c>
      <c r="Y1313" t="e">
        <f>IF(DEGREES(ACOS(SIN(RADIANS(G1313))*SIN(RADIANS(E1319))+COS(RADIANS(G1313))*COS(RADIANS(E1319))*COS(RADIANS(Y1309))))&gt;90,0,$F$4*$F$5/E1318^2*(SIN(RADIANS(G1313))*SIN(RADIANS(E1319))+COS(RADIANS(G1313))*COS(RADIANS(E1319))*COS(RADIANS(Y1309))))</f>
        <v>#DIV/0!</v>
      </c>
      <c r="Z1313" t="e">
        <f>IF(DEGREES(ACOS(SIN(RADIANS(G1313))*SIN(RADIANS(E1319))+COS(RADIANS(G1313))*COS(RADIANS(E1319))*COS(RADIANS(Z1309))))&gt;90,0,$F$4*$F$5/E1318^2*(SIN(RADIANS(G1313))*SIN(RADIANS(E1319))+COS(RADIANS(G1313))*COS(RADIANS(E1319))*COS(RADIANS(Z1309))))</f>
        <v>#DIV/0!</v>
      </c>
      <c r="AA1313" t="e">
        <f>IF(DEGREES(ACOS(SIN(RADIANS(G1313))*SIN(RADIANS(E1319))+COS(RADIANS(G1313))*COS(RADIANS(E1319))*COS(RADIANS(AA1309))))&gt;90,0,$F$4*$F$5/E1318^2*(SIN(RADIANS(G1313))*SIN(RADIANS(E1319))+COS(RADIANS(G1313))*COS(RADIANS(E1319))*COS(RADIANS(AA1309))))</f>
        <v>#DIV/0!</v>
      </c>
      <c r="AB1313" t="e">
        <f>IF(DEGREES(ACOS(SIN(RADIANS(G1313))*SIN(RADIANS(E1319))+COS(RADIANS(G1313))*COS(RADIANS(E1319))*COS(RADIANS(AB1309))))&gt;90,0,$F$4*$F$5/E1318^2*(SIN(RADIANS(G1313))*SIN(RADIANS(E1319))+COS(RADIANS(G1313))*COS(RADIANS(E1319))*COS(RADIANS(AB1309))))</f>
        <v>#DIV/0!</v>
      </c>
      <c r="AC1313" t="e">
        <f>IF(DEGREES(ACOS(SIN(RADIANS(G1313))*SIN(RADIANS(E1319))+COS(RADIANS(G1313))*COS(RADIANS(E1319))*COS(RADIANS(AC1309))))&gt;90,0,$F$4*$F$5/E1318^2*(SIN(RADIANS(G1313))*SIN(RADIANS(E1319))+COS(RADIANS(G1313))*COS(RADIANS(E1319))*COS(RADIANS(AC1309))))</f>
        <v>#DIV/0!</v>
      </c>
      <c r="AD1313" t="e">
        <f>IF(DEGREES(ACOS(SIN(RADIANS(G1313))*SIN(RADIANS(E1319))+COS(RADIANS(G1313))*COS(RADIANS(E1319))*COS(RADIANS(AD1309))))&gt;90,0,$F$4*$F$5/E1318^2*(SIN(RADIANS(G1313))*SIN(RADIANS(E1319))+COS(RADIANS(G1313))*COS(RADIANS(E1319))*COS(RADIANS(AD1309))))</f>
        <v>#DIV/0!</v>
      </c>
      <c r="AE1313" t="e">
        <f>IF(DEGREES(ACOS(SIN(RADIANS(G1313))*SIN(RADIANS(E1319))+COS(RADIANS(G1313))*COS(RADIANS(E1319))*COS(RADIANS(AE1309))))&gt;90,0,$F$4*$F$5/E1318^2*(SIN(RADIANS(G1313))*SIN(RADIANS(E1319))+COS(RADIANS(G1313))*COS(RADIANS(E1319))*COS(RADIANS(AE1309))))</f>
        <v>#DIV/0!</v>
      </c>
      <c r="AF1313" t="e">
        <f>IF(DEGREES(ACOS(SIN(RADIANS(G1313))*SIN(RADIANS(E1319))+COS(RADIANS(G1313))*COS(RADIANS(E1319))*COS(RADIANS(AF1309))))&gt;90,0,$F$4*$F$5/E1318^2*(SIN(RADIANS(G1313))*SIN(RADIANS(E1319))+COS(RADIANS(G1313))*COS(RADIANS(E1319))*COS(RADIANS(AF1309))))</f>
        <v>#DIV/0!</v>
      </c>
      <c r="AG1313" t="e">
        <f>IF(DEGREES(ACOS(SIN(RADIANS(G1313))*SIN(RADIANS(E1319))+COS(RADIANS(G1313))*COS(RADIANS(E1319))*COS(RADIANS(AG1309))))&gt;90,0,$F$4*$F$5/E1318^2*(SIN(RADIANS(G1313))*SIN(RADIANS(E1319))+COS(RADIANS(G1313))*COS(RADIANS(E1319))*COS(RADIANS(AG1309))))</f>
        <v>#DIV/0!</v>
      </c>
      <c r="AH1313" t="e">
        <f>IF(DEGREES(ACOS(SIN(RADIANS(G1313))*SIN(RADIANS(E1319))+COS(RADIANS(G1313))*COS(RADIANS(E1319))*COS(RADIANS(AH1309))))&gt;90,0,$F$4*$F$5/E1318^2*(SIN(RADIANS(G1313))*SIN(RADIANS(E1319))+COS(RADIANS(G1313))*COS(RADIANS(E1319))*COS(RADIANS(AH1309))))</f>
        <v>#DIV/0!</v>
      </c>
      <c r="AI1313" t="e">
        <f>IF(DEGREES(ACOS(SIN(RADIANS(G1313))*SIN(RADIANS(E1319))+COS(RADIANS(G1313))*COS(RADIANS(E1319))*COS(RADIANS(AI1309))))&gt;90,0,$F$4*$F$5/E1318^2*(SIN(RADIANS(G1313))*SIN(RADIANS(E1319))+COS(RADIANS(G1313))*COS(RADIANS(E1319))*COS(RADIANS(AI1309))))</f>
        <v>#DIV/0!</v>
      </c>
      <c r="AJ1313" t="e">
        <f>IF(DEGREES(ACOS(SIN(RADIANS(G1313))*SIN(RADIANS(E1319))+COS(RADIANS(G1313))*COS(RADIANS(E1319))*COS(RADIANS(AJ1309))))&gt;90,0,$F$4*$F$5/E1318^2*(SIN(RADIANS(G1313))*SIN(RADIANS(E1319))+COS(RADIANS(G1313))*COS(RADIANS(E1319))*COS(RADIANS(AJ1309))))</f>
        <v>#DIV/0!</v>
      </c>
      <c r="AK1313">
        <f>IF(DEGREES(ACOS(SIN(RADIANS(G1313))*SIN(RADIANS(E1319))+COS(RADIANS(G1313))*COS(RADIANS(E1319))*COS(RADIANS(AK1309))))&gt;90,0,$F$4*$F$5/E1318^2*(SIN(RADIANS(G1313))*SIN(RADIANS(E1319))+COS(RADIANS(G1313))*COS(RADIANS(E1319))*COS(RADIANS(AK1309))))</f>
        <v>0</v>
      </c>
      <c r="AL1313">
        <f>IF(DEGREES(ACOS(SIN(RADIANS(G1313))*SIN(RADIANS(E1319))+COS(RADIANS(G1313))*COS(RADIANS(E1319))*COS(RADIANS(AL1309))))&gt;90,0,$F$4*$F$5/E1318^2*(SIN(RADIANS(G1313))*SIN(RADIANS(E1319))+COS(RADIANS(G1313))*COS(RADIANS(E1319))*COS(RADIANS(AL1309))))</f>
        <v>0</v>
      </c>
      <c r="AM1313">
        <f>IF(DEGREES(ACOS(SIN(RADIANS(G1313))*SIN(RADIANS(E1319))+COS(RADIANS(G1313))*COS(RADIANS(E1319))*COS(RADIANS(AM1309))))&gt;90,0,$F$4*$F$5/E1318^2*(SIN(RADIANS(G1313))*SIN(RADIANS(E1319))+COS(RADIANS(G1313))*COS(RADIANS(E1319))*COS(RADIANS(AM1309))))</f>
        <v>0</v>
      </c>
      <c r="AN1313">
        <f>IF(DEGREES(ACOS(SIN(RADIANS(G1313))*SIN(RADIANS(E1319))+COS(RADIANS(G1313))*COS(RADIANS(E1319))*COS(RADIANS(AN1309))))&gt;90,0,$F$4*$F$5/E1318^2*(SIN(RADIANS(G1313))*SIN(RADIANS(E1319))+COS(RADIANS(G1313))*COS(RADIANS(E1319))*COS(RADIANS(AN1309))))</f>
        <v>0</v>
      </c>
      <c r="AO1313">
        <f>IF(DEGREES(ACOS(SIN(RADIANS(G1313))*SIN(RADIANS(E1319))+COS(RADIANS(G1313))*COS(RADIANS(E1319))*COS(RADIANS(AO1309))))&gt;90,0,$F$4*$F$5/E1318^2*(SIN(RADIANS(G1313))*SIN(RADIANS(E1319))+COS(RADIANS(G1313))*COS(RADIANS(E1319))*COS(RADIANS(AO1309))))</f>
        <v>0</v>
      </c>
      <c r="AP1313">
        <f>IF(DEGREES(ACOS(SIN(RADIANS(G1313))*SIN(RADIANS(E1319))+COS(RADIANS(G1313))*COS(RADIANS(E1319))*COS(RADIANS(AP1309))))&gt;90,0,$F$4*$F$5/E1318^2*(SIN(RADIANS(G1313))*SIN(RADIANS(E1319))+COS(RADIANS(G1313))*COS(RADIANS(E1319))*COS(RADIANS(AP1309))))</f>
        <v>0</v>
      </c>
      <c r="AQ1313">
        <f>IF(DEGREES(ACOS(SIN(RADIANS(G1313))*SIN(RADIANS(E1319))+COS(RADIANS(G1313))*COS(RADIANS(E1319))*COS(RADIANS(AQ1309))))&gt;90,0,$F$4*$F$5/E1318^2*(SIN(RADIANS(G1313))*SIN(RADIANS(E1319))+COS(RADIANS(G1313))*COS(RADIANS(E1319))*COS(RADIANS(AQ1309))))</f>
        <v>0</v>
      </c>
      <c r="AR1313">
        <f>IF(DEGREES(ACOS(SIN(RADIANS(G1313))*SIN(RADIANS(E1319))+COS(RADIANS(G1313))*COS(RADIANS(E1319))*COS(RADIANS(AR1309))))&gt;90,0,$F$4*$F$5/E1318^2*(SIN(RADIANS(G1313))*SIN(RADIANS(E1319))+COS(RADIANS(G1313))*COS(RADIANS(E1319))*COS(RADIANS(AR1309))))</f>
        <v>0</v>
      </c>
    </row>
    <row r="1314" spans="2:44" x14ac:dyDescent="0.5">
      <c r="B1314" s="40" t="s">
        <v>727</v>
      </c>
      <c r="E1314">
        <f>IF(E1311&lt;360,E1311/360,(E1311-360)/360)</f>
        <v>0.52777777777777779</v>
      </c>
      <c r="G1314">
        <v>60</v>
      </c>
      <c r="I1314">
        <f>IF(DEGREES(ACOS(SIN(RADIANS(G1314))*SIN(RADIANS(E1319))+COS(RADIANS(G1314))*COS(RADIANS(E1319))*COS(RADIANS(I1309))))&gt;90,0,$F$4*$F$5/E1318^2*(SIN(RADIANS(G1314))*SIN(RADIANS(E1319))+COS(RADIANS(G1314))*COS(RADIANS(E1319))*COS(RADIANS(I1309))))</f>
        <v>0</v>
      </c>
      <c r="J1314">
        <f>IF(DEGREES(ACOS(SIN(RADIANS(G1314))*SIN(RADIANS(E1319))+COS(RADIANS(G1314))*COS(RADIANS(E1319))*COS(RADIANS(J1309))))&gt;90,0,$F$4*$F$5/E1318^2*(SIN(RADIANS(G1314))*SIN(RADIANS(E1319))+COS(RADIANS(G1314))*COS(RADIANS(E1319))*COS(RADIANS(J1309))))</f>
        <v>0</v>
      </c>
      <c r="K1314">
        <f>IF(DEGREES(ACOS(SIN(RADIANS(G1314))*SIN(RADIANS(E1319))+COS(RADIANS(G1314))*COS(RADIANS(E1319))*COS(RADIANS(K1309))))&gt;90,0,$F$4*$F$5/E1318^2*(SIN(RADIANS(G1314))*SIN(RADIANS(E1319))+COS(RADIANS(G1314))*COS(RADIANS(E1319))*COS(RADIANS(K1309))))</f>
        <v>0</v>
      </c>
      <c r="L1314">
        <f>IF(DEGREES(ACOS(SIN(RADIANS(G1314))*SIN(RADIANS(E1319))+COS(RADIANS(G1314))*COS(RADIANS(E1319))*COS(RADIANS(L1309))))&gt;90,0,$F$4*$F$5/E1318^2*(SIN(RADIANS(G1314))*SIN(RADIANS(E1319))+COS(RADIANS(G1314))*COS(RADIANS(E1319))*COS(RADIANS(L1309))))</f>
        <v>0</v>
      </c>
      <c r="M1314">
        <f>IF(DEGREES(ACOS(SIN(RADIANS(G1314))*SIN(RADIANS(E1319))+COS(RADIANS(G1314))*COS(RADIANS(E1319))*COS(RADIANS(M1309))))&gt;90,0,$F$4*$F$5/E1318^2*(SIN(RADIANS(G1314))*SIN(RADIANS(E1319))+COS(RADIANS(G1314))*COS(RADIANS(E1319))*COS(RADIANS(M1309))))</f>
        <v>0</v>
      </c>
      <c r="N1314">
        <f>IF(DEGREES(ACOS(SIN(RADIANS(G1314))*SIN(RADIANS(E1319))+COS(RADIANS(G1314))*COS(RADIANS(E1319))*COS(RADIANS(N1309))))&gt;90,0,$F$4*$F$5/E1318^2*(SIN(RADIANS(G1314))*SIN(RADIANS(E1319))+COS(RADIANS(G1314))*COS(RADIANS(E1319))*COS(RADIANS(N1309))))</f>
        <v>0</v>
      </c>
      <c r="O1314">
        <f>IF(DEGREES(ACOS(SIN(RADIANS(G1314))*SIN(RADIANS(E1319))+COS(RADIANS(G1314))*COS(RADIANS(E1319))*COS(RADIANS(O1309))))&gt;90,0,$F$4*$F$5/E1318^2*(SIN(RADIANS(G1314))*SIN(RADIANS(E1319))+COS(RADIANS(G1314))*COS(RADIANS(E1319))*COS(RADIANS(O1309))))</f>
        <v>0</v>
      </c>
      <c r="P1314">
        <f>IF(DEGREES(ACOS(SIN(RADIANS(G1314))*SIN(RADIANS(E1319))+COS(RADIANS(G1314))*COS(RADIANS(E1319))*COS(RADIANS(P1309))))&gt;90,0,$F$4*$F$5/E1318^2*(SIN(RADIANS(G1314))*SIN(RADIANS(E1319))+COS(RADIANS(G1314))*COS(RADIANS(E1319))*COS(RADIANS(P1309))))</f>
        <v>0</v>
      </c>
      <c r="Q1314">
        <f>IF(DEGREES(ACOS(SIN(RADIANS(G1314))*SIN(RADIANS(E1319))+COS(RADIANS(G1314))*COS(RADIANS(E1319))*COS(RADIANS(Q1309))))&gt;90,0,$F$4*$F$5/E1318^2*(SIN(RADIANS(G1314))*SIN(RADIANS(E1319))+COS(RADIANS(G1314))*COS(RADIANS(E1319))*COS(RADIANS(Q1309))))</f>
        <v>0</v>
      </c>
      <c r="R1314" t="e">
        <f>IF(DEGREES(ACOS(SIN(RADIANS(G1314))*SIN(RADIANS(E1319))+COS(RADIANS(G1314))*COS(RADIANS(E1319))*COS(RADIANS(R1309))))&gt;90,0,$F$4*$F$5/E1318^2*(SIN(RADIANS(G1314))*SIN(RADIANS(E1319))+COS(RADIANS(G1314))*COS(RADIANS(E1319))*COS(RADIANS(R1309))))</f>
        <v>#DIV/0!</v>
      </c>
      <c r="S1314" t="e">
        <f>IF(DEGREES(ACOS(SIN(RADIANS(G1314))*SIN(RADIANS(E1319))+COS(RADIANS(G1314))*COS(RADIANS(E1319))*COS(RADIANS(S1309))))&gt;90,0,$F$4*$F$5/E1318^2*(SIN(RADIANS(G1314))*SIN(RADIANS(E1319))+COS(RADIANS(G1314))*COS(RADIANS(E1319))*COS(RADIANS(S1309))))</f>
        <v>#DIV/0!</v>
      </c>
      <c r="T1314" t="e">
        <f>IF(DEGREES(ACOS(SIN(RADIANS(G1314))*SIN(RADIANS(E1319))+COS(RADIANS(G1314))*COS(RADIANS(E1319))*COS(RADIANS(T1309))))&gt;90,0,$F$4*$F$5/E1318^2*(SIN(RADIANS(G1314))*SIN(RADIANS(E1319))+COS(RADIANS(G1314))*COS(RADIANS(E1319))*COS(RADIANS(T1309))))</f>
        <v>#DIV/0!</v>
      </c>
      <c r="U1314" t="e">
        <f>IF(DEGREES(ACOS(SIN(RADIANS(G1314))*SIN(RADIANS(E1319))+COS(RADIANS(G1314))*COS(RADIANS(E1319))*COS(RADIANS(U1309))))&gt;90,0,$F$4*$F$5/E1318^2*(SIN(RADIANS(G1314))*SIN(RADIANS(E1319))+COS(RADIANS(G1314))*COS(RADIANS(E1319))*COS(RADIANS(U1309))))</f>
        <v>#DIV/0!</v>
      </c>
      <c r="V1314" t="e">
        <f>IF(DEGREES(ACOS(SIN(RADIANS(G1314))*SIN(RADIANS(E1319))+COS(RADIANS(G1314))*COS(RADIANS(E1319))*COS(RADIANS(V1309))))&gt;90,0,$F$4*$F$5/E1318^2*(SIN(RADIANS(G1314))*SIN(RADIANS(E1319))+COS(RADIANS(G1314))*COS(RADIANS(E1319))*COS(RADIANS(V1309))))</f>
        <v>#DIV/0!</v>
      </c>
      <c r="W1314" t="e">
        <f>IF(DEGREES(ACOS(SIN(RADIANS(G1314))*SIN(RADIANS(E1319))+COS(RADIANS(G1314))*COS(RADIANS(E1319))*COS(RADIANS(W1309))))&gt;90,0,$F$4*$F$5/E1318^2*(SIN(RADIANS(G1314))*SIN(RADIANS(E1319))+COS(RADIANS(G1314))*COS(RADIANS(E1319))*COS(RADIANS(W1309))))</f>
        <v>#DIV/0!</v>
      </c>
      <c r="X1314" t="e">
        <f>IF(DEGREES(ACOS(SIN(RADIANS(G1314))*SIN(RADIANS(E1319))+COS(RADIANS(G1314))*COS(RADIANS(E1319))*COS(RADIANS(X1309))))&gt;90,0,$F$4*$F$5/E1318^2*(SIN(RADIANS(G1314))*SIN(RADIANS(E1319))+COS(RADIANS(G1314))*COS(RADIANS(E1319))*COS(RADIANS(X1309))))</f>
        <v>#DIV/0!</v>
      </c>
      <c r="Y1314" t="e">
        <f>IF(DEGREES(ACOS(SIN(RADIANS(G1314))*SIN(RADIANS(E1319))+COS(RADIANS(G1314))*COS(RADIANS(E1319))*COS(RADIANS(Y1309))))&gt;90,0,$F$4*$F$5/E1318^2*(SIN(RADIANS(G1314))*SIN(RADIANS(E1319))+COS(RADIANS(G1314))*COS(RADIANS(E1319))*COS(RADIANS(Y1309))))</f>
        <v>#DIV/0!</v>
      </c>
      <c r="Z1314" t="e">
        <f>IF(DEGREES(ACOS(SIN(RADIANS(G1314))*SIN(RADIANS(E1319))+COS(RADIANS(G1314))*COS(RADIANS(E1319))*COS(RADIANS(Z1309))))&gt;90,0,$F$4*$F$5/E1318^2*(SIN(RADIANS(G1314))*SIN(RADIANS(E1319))+COS(RADIANS(G1314))*COS(RADIANS(E1319))*COS(RADIANS(Z1309))))</f>
        <v>#DIV/0!</v>
      </c>
      <c r="AA1314" t="e">
        <f>IF(DEGREES(ACOS(SIN(RADIANS(G1314))*SIN(RADIANS(E1319))+COS(RADIANS(G1314))*COS(RADIANS(E1319))*COS(RADIANS(AA1309))))&gt;90,0,$F$4*$F$5/E1318^2*(SIN(RADIANS(G1314))*SIN(RADIANS(E1319))+COS(RADIANS(G1314))*COS(RADIANS(E1319))*COS(RADIANS(AA1309))))</f>
        <v>#DIV/0!</v>
      </c>
      <c r="AB1314" t="e">
        <f>IF(DEGREES(ACOS(SIN(RADIANS(G1314))*SIN(RADIANS(E1319))+COS(RADIANS(G1314))*COS(RADIANS(E1319))*COS(RADIANS(AB1309))))&gt;90,0,$F$4*$F$5/E1318^2*(SIN(RADIANS(G1314))*SIN(RADIANS(E1319))+COS(RADIANS(G1314))*COS(RADIANS(E1319))*COS(RADIANS(AB1309))))</f>
        <v>#DIV/0!</v>
      </c>
      <c r="AC1314" t="e">
        <f>IF(DEGREES(ACOS(SIN(RADIANS(G1314))*SIN(RADIANS(E1319))+COS(RADIANS(G1314))*COS(RADIANS(E1319))*COS(RADIANS(AC1309))))&gt;90,0,$F$4*$F$5/E1318^2*(SIN(RADIANS(G1314))*SIN(RADIANS(E1319))+COS(RADIANS(G1314))*COS(RADIANS(E1319))*COS(RADIANS(AC1309))))</f>
        <v>#DIV/0!</v>
      </c>
      <c r="AD1314" t="e">
        <f>IF(DEGREES(ACOS(SIN(RADIANS(G1314))*SIN(RADIANS(E1319))+COS(RADIANS(G1314))*COS(RADIANS(E1319))*COS(RADIANS(AD1309))))&gt;90,0,$F$4*$F$5/E1318^2*(SIN(RADIANS(G1314))*SIN(RADIANS(E1319))+COS(RADIANS(G1314))*COS(RADIANS(E1319))*COS(RADIANS(AD1309))))</f>
        <v>#DIV/0!</v>
      </c>
      <c r="AE1314" t="e">
        <f>IF(DEGREES(ACOS(SIN(RADIANS(G1314))*SIN(RADIANS(E1319))+COS(RADIANS(G1314))*COS(RADIANS(E1319))*COS(RADIANS(AE1309))))&gt;90,0,$F$4*$F$5/E1318^2*(SIN(RADIANS(G1314))*SIN(RADIANS(E1319))+COS(RADIANS(G1314))*COS(RADIANS(E1319))*COS(RADIANS(AE1309))))</f>
        <v>#DIV/0!</v>
      </c>
      <c r="AF1314" t="e">
        <f>IF(DEGREES(ACOS(SIN(RADIANS(G1314))*SIN(RADIANS(E1319))+COS(RADIANS(G1314))*COS(RADIANS(E1319))*COS(RADIANS(AF1309))))&gt;90,0,$F$4*$F$5/E1318^2*(SIN(RADIANS(G1314))*SIN(RADIANS(E1319))+COS(RADIANS(G1314))*COS(RADIANS(E1319))*COS(RADIANS(AF1309))))</f>
        <v>#DIV/0!</v>
      </c>
      <c r="AG1314" t="e">
        <f>IF(DEGREES(ACOS(SIN(RADIANS(G1314))*SIN(RADIANS(E1319))+COS(RADIANS(G1314))*COS(RADIANS(E1319))*COS(RADIANS(AG1309))))&gt;90,0,$F$4*$F$5/E1318^2*(SIN(RADIANS(G1314))*SIN(RADIANS(E1319))+COS(RADIANS(G1314))*COS(RADIANS(E1319))*COS(RADIANS(AG1309))))</f>
        <v>#DIV/0!</v>
      </c>
      <c r="AH1314" t="e">
        <f>IF(DEGREES(ACOS(SIN(RADIANS(G1314))*SIN(RADIANS(E1319))+COS(RADIANS(G1314))*COS(RADIANS(E1319))*COS(RADIANS(AH1309))))&gt;90,0,$F$4*$F$5/E1318^2*(SIN(RADIANS(G1314))*SIN(RADIANS(E1319))+COS(RADIANS(G1314))*COS(RADIANS(E1319))*COS(RADIANS(AH1309))))</f>
        <v>#DIV/0!</v>
      </c>
      <c r="AI1314" t="e">
        <f>IF(DEGREES(ACOS(SIN(RADIANS(G1314))*SIN(RADIANS(E1319))+COS(RADIANS(G1314))*COS(RADIANS(E1319))*COS(RADIANS(AI1309))))&gt;90,0,$F$4*$F$5/E1318^2*(SIN(RADIANS(G1314))*SIN(RADIANS(E1319))+COS(RADIANS(G1314))*COS(RADIANS(E1319))*COS(RADIANS(AI1309))))</f>
        <v>#DIV/0!</v>
      </c>
      <c r="AJ1314" t="e">
        <f>IF(DEGREES(ACOS(SIN(RADIANS(G1314))*SIN(RADIANS(E1319))+COS(RADIANS(G1314))*COS(RADIANS(E1319))*COS(RADIANS(AJ1309))))&gt;90,0,$F$4*$F$5/E1318^2*(SIN(RADIANS(G1314))*SIN(RADIANS(E1319))+COS(RADIANS(G1314))*COS(RADIANS(E1319))*COS(RADIANS(AJ1309))))</f>
        <v>#DIV/0!</v>
      </c>
      <c r="AK1314">
        <f>IF(DEGREES(ACOS(SIN(RADIANS(G1314))*SIN(RADIANS(E1319))+COS(RADIANS(G1314))*COS(RADIANS(E1319))*COS(RADIANS(AK1309))))&gt;90,0,$F$4*$F$5/E1318^2*(SIN(RADIANS(G1314))*SIN(RADIANS(E1319))+COS(RADIANS(G1314))*COS(RADIANS(E1319))*COS(RADIANS(AK1309))))</f>
        <v>0</v>
      </c>
      <c r="AL1314">
        <f>IF(DEGREES(ACOS(SIN(RADIANS(G1314))*SIN(RADIANS(E1319))+COS(RADIANS(G1314))*COS(RADIANS(E1319))*COS(RADIANS(AL1309))))&gt;90,0,$F$4*$F$5/E1318^2*(SIN(RADIANS(G1314))*SIN(RADIANS(E1319))+COS(RADIANS(G1314))*COS(RADIANS(E1319))*COS(RADIANS(AL1309))))</f>
        <v>0</v>
      </c>
      <c r="AM1314">
        <f>IF(DEGREES(ACOS(SIN(RADIANS(G1314))*SIN(RADIANS(E1319))+COS(RADIANS(G1314))*COS(RADIANS(E1319))*COS(RADIANS(AM1309))))&gt;90,0,$F$4*$F$5/E1318^2*(SIN(RADIANS(G1314))*SIN(RADIANS(E1319))+COS(RADIANS(G1314))*COS(RADIANS(E1319))*COS(RADIANS(AM1309))))</f>
        <v>0</v>
      </c>
      <c r="AN1314">
        <f>IF(DEGREES(ACOS(SIN(RADIANS(G1314))*SIN(RADIANS(E1319))+COS(RADIANS(G1314))*COS(RADIANS(E1319))*COS(RADIANS(AN1309))))&gt;90,0,$F$4*$F$5/E1318^2*(SIN(RADIANS(G1314))*SIN(RADIANS(E1319))+COS(RADIANS(G1314))*COS(RADIANS(E1319))*COS(RADIANS(AN1309))))</f>
        <v>0</v>
      </c>
      <c r="AO1314">
        <f>IF(DEGREES(ACOS(SIN(RADIANS(G1314))*SIN(RADIANS(E1319))+COS(RADIANS(G1314))*COS(RADIANS(E1319))*COS(RADIANS(AO1309))))&gt;90,0,$F$4*$F$5/E1318^2*(SIN(RADIANS(G1314))*SIN(RADIANS(E1319))+COS(RADIANS(G1314))*COS(RADIANS(E1319))*COS(RADIANS(AO1309))))</f>
        <v>0</v>
      </c>
      <c r="AP1314">
        <f>IF(DEGREES(ACOS(SIN(RADIANS(G1314))*SIN(RADIANS(E1319))+COS(RADIANS(G1314))*COS(RADIANS(E1319))*COS(RADIANS(AP1309))))&gt;90,0,$F$4*$F$5/E1318^2*(SIN(RADIANS(G1314))*SIN(RADIANS(E1319))+COS(RADIANS(G1314))*COS(RADIANS(E1319))*COS(RADIANS(AP1309))))</f>
        <v>0</v>
      </c>
      <c r="AQ1314">
        <f>IF(DEGREES(ACOS(SIN(RADIANS(G1314))*SIN(RADIANS(E1319))+COS(RADIANS(G1314))*COS(RADIANS(E1319))*COS(RADIANS(AQ1309))))&gt;90,0,$F$4*$F$5/E1318^2*(SIN(RADIANS(G1314))*SIN(RADIANS(E1319))+COS(RADIANS(G1314))*COS(RADIANS(E1319))*COS(RADIANS(AQ1309))))</f>
        <v>0</v>
      </c>
      <c r="AR1314">
        <f>IF(DEGREES(ACOS(SIN(RADIANS(G1314))*SIN(RADIANS(E1319))+COS(RADIANS(G1314))*COS(RADIANS(E1319))*COS(RADIANS(AR1309))))&gt;90,0,$F$4*$F$5/E1318^2*(SIN(RADIANS(G1314))*SIN(RADIANS(E1319))+COS(RADIANS(G1314))*COS(RADIANS(E1319))*COS(RADIANS(AR1309))))</f>
        <v>0</v>
      </c>
    </row>
    <row r="1315" spans="2:44" x14ac:dyDescent="0.5">
      <c r="B1315" s="40" t="s">
        <v>782</v>
      </c>
      <c r="E1315">
        <f>E1314*$F$11</f>
        <v>0</v>
      </c>
      <c r="G1315">
        <v>50</v>
      </c>
      <c r="I1315">
        <f>IF(DEGREES(ACOS(SIN(RADIANS(G1315))*SIN(RADIANS(E1319))+COS(RADIANS(G1315))*COS(RADIANS(E1319))*COS(RADIANS(I1309))))&gt;90,0,$F$4*$F$5/E1318^2*(SIN(RADIANS(G1315))*SIN(RADIANS(E1319))+COS(RADIANS(G1315))*COS(RADIANS(E1319))*COS(RADIANS(I1309))))</f>
        <v>0</v>
      </c>
      <c r="J1315">
        <f>IF(DEGREES(ACOS(SIN(RADIANS(G1315))*SIN(RADIANS(E1319))+COS(RADIANS(G1315))*COS(RADIANS(E1319))*COS(RADIANS(J1309))))&gt;90,0,$F$4*$F$5/E1318^2*(SIN(RADIANS(G1315))*SIN(RADIANS(E1319))+COS(RADIANS(G1315))*COS(RADIANS(E1319))*COS(RADIANS(J1309))))</f>
        <v>0</v>
      </c>
      <c r="K1315">
        <f>IF(DEGREES(ACOS(SIN(RADIANS(G1315))*SIN(RADIANS(E1319))+COS(RADIANS(G1315))*COS(RADIANS(E1319))*COS(RADIANS(K1309))))&gt;90,0,$F$4*$F$5/E1318^2*(SIN(RADIANS(G1315))*SIN(RADIANS(E1319))+COS(RADIANS(G1315))*COS(RADIANS(E1319))*COS(RADIANS(K1309))))</f>
        <v>0</v>
      </c>
      <c r="L1315">
        <f>IF(DEGREES(ACOS(SIN(RADIANS(G1315))*SIN(RADIANS(E1319))+COS(RADIANS(G1315))*COS(RADIANS(E1319))*COS(RADIANS(L1309))))&gt;90,0,$F$4*$F$5/E1318^2*(SIN(RADIANS(G1315))*SIN(RADIANS(E1319))+COS(RADIANS(G1315))*COS(RADIANS(E1319))*COS(RADIANS(L1309))))</f>
        <v>0</v>
      </c>
      <c r="M1315">
        <f>IF(DEGREES(ACOS(SIN(RADIANS(G1315))*SIN(RADIANS(E1319))+COS(RADIANS(G1315))*COS(RADIANS(E1319))*COS(RADIANS(M1309))))&gt;90,0,$F$4*$F$5/E1318^2*(SIN(RADIANS(G1315))*SIN(RADIANS(E1319))+COS(RADIANS(G1315))*COS(RADIANS(E1319))*COS(RADIANS(M1309))))</f>
        <v>0</v>
      </c>
      <c r="N1315">
        <f>IF(DEGREES(ACOS(SIN(RADIANS(G1315))*SIN(RADIANS(E1319))+COS(RADIANS(G1315))*COS(RADIANS(E1319))*COS(RADIANS(N1309))))&gt;90,0,$F$4*$F$5/E1318^2*(SIN(RADIANS(G1315))*SIN(RADIANS(E1319))+COS(RADIANS(G1315))*COS(RADIANS(E1319))*COS(RADIANS(N1309))))</f>
        <v>0</v>
      </c>
      <c r="O1315">
        <f>IF(DEGREES(ACOS(SIN(RADIANS(G1315))*SIN(RADIANS(E1319))+COS(RADIANS(G1315))*COS(RADIANS(E1319))*COS(RADIANS(O1309))))&gt;90,0,$F$4*$F$5/E1318^2*(SIN(RADIANS(G1315))*SIN(RADIANS(E1319))+COS(RADIANS(G1315))*COS(RADIANS(E1319))*COS(RADIANS(O1309))))</f>
        <v>0</v>
      </c>
      <c r="P1315">
        <f>IF(DEGREES(ACOS(SIN(RADIANS(G1315))*SIN(RADIANS(E1319))+COS(RADIANS(G1315))*COS(RADIANS(E1319))*COS(RADIANS(P1309))))&gt;90,0,$F$4*$F$5/E1318^2*(SIN(RADIANS(G1315))*SIN(RADIANS(E1319))+COS(RADIANS(G1315))*COS(RADIANS(E1319))*COS(RADIANS(P1309))))</f>
        <v>0</v>
      </c>
      <c r="Q1315">
        <f>IF(DEGREES(ACOS(SIN(RADIANS(G1315))*SIN(RADIANS(E1319))+COS(RADIANS(G1315))*COS(RADIANS(E1319))*COS(RADIANS(Q1309))))&gt;90,0,$F$4*$F$5/E1318^2*(SIN(RADIANS(G1315))*SIN(RADIANS(E1319))+COS(RADIANS(G1315))*COS(RADIANS(E1319))*COS(RADIANS(Q1309))))</f>
        <v>0</v>
      </c>
      <c r="R1315" t="e">
        <f>IF(DEGREES(ACOS(SIN(RADIANS(G1315))*SIN(RADIANS(E1319))+COS(RADIANS(G1315))*COS(RADIANS(E1319))*COS(RADIANS(R1309))))&gt;90,0,$F$4*$F$5/E1318^2*(SIN(RADIANS(G1315))*SIN(RADIANS(E1319))+COS(RADIANS(G1315))*COS(RADIANS(E1319))*COS(RADIANS(R1309))))</f>
        <v>#DIV/0!</v>
      </c>
      <c r="S1315" t="e">
        <f>IF(DEGREES(ACOS(SIN(RADIANS(G1315))*SIN(RADIANS(E1319))+COS(RADIANS(G1315))*COS(RADIANS(E1319))*COS(RADIANS(S1309))))&gt;90,0,$F$4*$F$5/E1318^2*(SIN(RADIANS(G1315))*SIN(RADIANS(E1319))+COS(RADIANS(G1315))*COS(RADIANS(E1319))*COS(RADIANS(S1309))))</f>
        <v>#DIV/0!</v>
      </c>
      <c r="T1315" t="e">
        <f>IF(DEGREES(ACOS(SIN(RADIANS(G1315))*SIN(RADIANS(E1319))+COS(RADIANS(G1315))*COS(RADIANS(E1319))*COS(RADIANS(T1309))))&gt;90,0,$F$4*$F$5/E1318^2*(SIN(RADIANS(G1315))*SIN(RADIANS(E1319))+COS(RADIANS(G1315))*COS(RADIANS(E1319))*COS(RADIANS(T1309))))</f>
        <v>#DIV/0!</v>
      </c>
      <c r="U1315" t="e">
        <f>IF(DEGREES(ACOS(SIN(RADIANS(G1315))*SIN(RADIANS(E1319))+COS(RADIANS(G1315))*COS(RADIANS(E1319))*COS(RADIANS(U1309))))&gt;90,0,$F$4*$F$5/E1318^2*(SIN(RADIANS(G1315))*SIN(RADIANS(E1319))+COS(RADIANS(G1315))*COS(RADIANS(E1319))*COS(RADIANS(U1309))))</f>
        <v>#DIV/0!</v>
      </c>
      <c r="V1315" t="e">
        <f>IF(DEGREES(ACOS(SIN(RADIANS(G1315))*SIN(RADIANS(E1319))+COS(RADIANS(G1315))*COS(RADIANS(E1319))*COS(RADIANS(V1309))))&gt;90,0,$F$4*$F$5/E1318^2*(SIN(RADIANS(G1315))*SIN(RADIANS(E1319))+COS(RADIANS(G1315))*COS(RADIANS(E1319))*COS(RADIANS(V1309))))</f>
        <v>#DIV/0!</v>
      </c>
      <c r="W1315" t="e">
        <f>IF(DEGREES(ACOS(SIN(RADIANS(G1315))*SIN(RADIANS(E1319))+COS(RADIANS(G1315))*COS(RADIANS(E1319))*COS(RADIANS(W1309))))&gt;90,0,$F$4*$F$5/E1318^2*(SIN(RADIANS(G1315))*SIN(RADIANS(E1319))+COS(RADIANS(G1315))*COS(RADIANS(E1319))*COS(RADIANS(W1309))))</f>
        <v>#DIV/0!</v>
      </c>
      <c r="X1315" t="e">
        <f>IF(DEGREES(ACOS(SIN(RADIANS(G1315))*SIN(RADIANS(E1319))+COS(RADIANS(G1315))*COS(RADIANS(E1319))*COS(RADIANS(X1309))))&gt;90,0,$F$4*$F$5/E1318^2*(SIN(RADIANS(G1315))*SIN(RADIANS(E1319))+COS(RADIANS(G1315))*COS(RADIANS(E1319))*COS(RADIANS(X1309))))</f>
        <v>#DIV/0!</v>
      </c>
      <c r="Y1315" t="e">
        <f>IF(DEGREES(ACOS(SIN(RADIANS(G1315))*SIN(RADIANS(E1319))+COS(RADIANS(G1315))*COS(RADIANS(E1319))*COS(RADIANS(Y1309))))&gt;90,0,$F$4*$F$5/E1318^2*(SIN(RADIANS(G1315))*SIN(RADIANS(E1319))+COS(RADIANS(G1315))*COS(RADIANS(E1319))*COS(RADIANS(Y1309))))</f>
        <v>#DIV/0!</v>
      </c>
      <c r="Z1315" t="e">
        <f>IF(DEGREES(ACOS(SIN(RADIANS(G1315))*SIN(RADIANS(E1319))+COS(RADIANS(G1315))*COS(RADIANS(E1319))*COS(RADIANS(Z1309))))&gt;90,0,$F$4*$F$5/E1318^2*(SIN(RADIANS(G1315))*SIN(RADIANS(E1319))+COS(RADIANS(G1315))*COS(RADIANS(E1319))*COS(RADIANS(Z1309))))</f>
        <v>#DIV/0!</v>
      </c>
      <c r="AA1315" t="e">
        <f>IF(DEGREES(ACOS(SIN(RADIANS(G1315))*SIN(RADIANS(E1319))+COS(RADIANS(G1315))*COS(RADIANS(E1319))*COS(RADIANS(AA1309))))&gt;90,0,$F$4*$F$5/E1318^2*(SIN(RADIANS(G1315))*SIN(RADIANS(E1319))+COS(RADIANS(G1315))*COS(RADIANS(E1319))*COS(RADIANS(AA1309))))</f>
        <v>#DIV/0!</v>
      </c>
      <c r="AB1315" t="e">
        <f>IF(DEGREES(ACOS(SIN(RADIANS(G1315))*SIN(RADIANS(E1319))+COS(RADIANS(G1315))*COS(RADIANS(E1319))*COS(RADIANS(AB1309))))&gt;90,0,$F$4*$F$5/E1318^2*(SIN(RADIANS(G1315))*SIN(RADIANS(E1319))+COS(RADIANS(G1315))*COS(RADIANS(E1319))*COS(RADIANS(AB1309))))</f>
        <v>#DIV/0!</v>
      </c>
      <c r="AC1315" t="e">
        <f>IF(DEGREES(ACOS(SIN(RADIANS(G1315))*SIN(RADIANS(E1319))+COS(RADIANS(G1315))*COS(RADIANS(E1319))*COS(RADIANS(AC1309))))&gt;90,0,$F$4*$F$5/E1318^2*(SIN(RADIANS(G1315))*SIN(RADIANS(E1319))+COS(RADIANS(G1315))*COS(RADIANS(E1319))*COS(RADIANS(AC1309))))</f>
        <v>#DIV/0!</v>
      </c>
      <c r="AD1315" t="e">
        <f>IF(DEGREES(ACOS(SIN(RADIANS(G1315))*SIN(RADIANS(E1319))+COS(RADIANS(G1315))*COS(RADIANS(E1319))*COS(RADIANS(AD1309))))&gt;90,0,$F$4*$F$5/E1318^2*(SIN(RADIANS(G1315))*SIN(RADIANS(E1319))+COS(RADIANS(G1315))*COS(RADIANS(E1319))*COS(RADIANS(AD1309))))</f>
        <v>#DIV/0!</v>
      </c>
      <c r="AE1315" t="e">
        <f>IF(DEGREES(ACOS(SIN(RADIANS(G1315))*SIN(RADIANS(E1319))+COS(RADIANS(G1315))*COS(RADIANS(E1319))*COS(RADIANS(AE1309))))&gt;90,0,$F$4*$F$5/E1318^2*(SIN(RADIANS(G1315))*SIN(RADIANS(E1319))+COS(RADIANS(G1315))*COS(RADIANS(E1319))*COS(RADIANS(AE1309))))</f>
        <v>#DIV/0!</v>
      </c>
      <c r="AF1315" t="e">
        <f>IF(DEGREES(ACOS(SIN(RADIANS(G1315))*SIN(RADIANS(E1319))+COS(RADIANS(G1315))*COS(RADIANS(E1319))*COS(RADIANS(AF1309))))&gt;90,0,$F$4*$F$5/E1318^2*(SIN(RADIANS(G1315))*SIN(RADIANS(E1319))+COS(RADIANS(G1315))*COS(RADIANS(E1319))*COS(RADIANS(AF1309))))</f>
        <v>#DIV/0!</v>
      </c>
      <c r="AG1315" t="e">
        <f>IF(DEGREES(ACOS(SIN(RADIANS(G1315))*SIN(RADIANS(E1319))+COS(RADIANS(G1315))*COS(RADIANS(E1319))*COS(RADIANS(AG1309))))&gt;90,0,$F$4*$F$5/E1318^2*(SIN(RADIANS(G1315))*SIN(RADIANS(E1319))+COS(RADIANS(G1315))*COS(RADIANS(E1319))*COS(RADIANS(AG1309))))</f>
        <v>#DIV/0!</v>
      </c>
      <c r="AH1315" t="e">
        <f>IF(DEGREES(ACOS(SIN(RADIANS(G1315))*SIN(RADIANS(E1319))+COS(RADIANS(G1315))*COS(RADIANS(E1319))*COS(RADIANS(AH1309))))&gt;90,0,$F$4*$F$5/E1318^2*(SIN(RADIANS(G1315))*SIN(RADIANS(E1319))+COS(RADIANS(G1315))*COS(RADIANS(E1319))*COS(RADIANS(AH1309))))</f>
        <v>#DIV/0!</v>
      </c>
      <c r="AI1315" t="e">
        <f>IF(DEGREES(ACOS(SIN(RADIANS(G1315))*SIN(RADIANS(E1319))+COS(RADIANS(G1315))*COS(RADIANS(E1319))*COS(RADIANS(AI1309))))&gt;90,0,$F$4*$F$5/E1318^2*(SIN(RADIANS(G1315))*SIN(RADIANS(E1319))+COS(RADIANS(G1315))*COS(RADIANS(E1319))*COS(RADIANS(AI1309))))</f>
        <v>#DIV/0!</v>
      </c>
      <c r="AJ1315" t="e">
        <f>IF(DEGREES(ACOS(SIN(RADIANS(G1315))*SIN(RADIANS(E1319))+COS(RADIANS(G1315))*COS(RADIANS(E1319))*COS(RADIANS(AJ1309))))&gt;90,0,$F$4*$F$5/E1318^2*(SIN(RADIANS(G1315))*SIN(RADIANS(E1319))+COS(RADIANS(G1315))*COS(RADIANS(E1319))*COS(RADIANS(AJ1309))))</f>
        <v>#DIV/0!</v>
      </c>
      <c r="AK1315">
        <f>IF(DEGREES(ACOS(SIN(RADIANS(G1315))*SIN(RADIANS(E1319))+COS(RADIANS(G1315))*COS(RADIANS(E1319))*COS(RADIANS(AK1309))))&gt;90,0,$F$4*$F$5/E1318^2*(SIN(RADIANS(G1315))*SIN(RADIANS(E1319))+COS(RADIANS(G1315))*COS(RADIANS(E1319))*COS(RADIANS(AK1309))))</f>
        <v>0</v>
      </c>
      <c r="AL1315">
        <f>IF(DEGREES(ACOS(SIN(RADIANS(G1315))*SIN(RADIANS(E1319))+COS(RADIANS(G1315))*COS(RADIANS(E1319))*COS(RADIANS(AL1309))))&gt;90,0,$F$4*$F$5/E1318^2*(SIN(RADIANS(G1315))*SIN(RADIANS(E1319))+COS(RADIANS(G1315))*COS(RADIANS(E1319))*COS(RADIANS(AL1309))))</f>
        <v>0</v>
      </c>
      <c r="AM1315">
        <f>IF(DEGREES(ACOS(SIN(RADIANS(G1315))*SIN(RADIANS(E1319))+COS(RADIANS(G1315))*COS(RADIANS(E1319))*COS(RADIANS(AM1309))))&gt;90,0,$F$4*$F$5/E1318^2*(SIN(RADIANS(G1315))*SIN(RADIANS(E1319))+COS(RADIANS(G1315))*COS(RADIANS(E1319))*COS(RADIANS(AM1309))))</f>
        <v>0</v>
      </c>
      <c r="AN1315">
        <f>IF(DEGREES(ACOS(SIN(RADIANS(G1315))*SIN(RADIANS(E1319))+COS(RADIANS(G1315))*COS(RADIANS(E1319))*COS(RADIANS(AN1309))))&gt;90,0,$F$4*$F$5/E1318^2*(SIN(RADIANS(G1315))*SIN(RADIANS(E1319))+COS(RADIANS(G1315))*COS(RADIANS(E1319))*COS(RADIANS(AN1309))))</f>
        <v>0</v>
      </c>
      <c r="AO1315">
        <f>IF(DEGREES(ACOS(SIN(RADIANS(G1315))*SIN(RADIANS(E1319))+COS(RADIANS(G1315))*COS(RADIANS(E1319))*COS(RADIANS(AO1309))))&gt;90,0,$F$4*$F$5/E1318^2*(SIN(RADIANS(G1315))*SIN(RADIANS(E1319))+COS(RADIANS(G1315))*COS(RADIANS(E1319))*COS(RADIANS(AO1309))))</f>
        <v>0</v>
      </c>
      <c r="AP1315">
        <f>IF(DEGREES(ACOS(SIN(RADIANS(G1315))*SIN(RADIANS(E1319))+COS(RADIANS(G1315))*COS(RADIANS(E1319))*COS(RADIANS(AP1309))))&gt;90,0,$F$4*$F$5/E1318^2*(SIN(RADIANS(G1315))*SIN(RADIANS(E1319))+COS(RADIANS(G1315))*COS(RADIANS(E1319))*COS(RADIANS(AP1309))))</f>
        <v>0</v>
      </c>
      <c r="AQ1315">
        <f>IF(DEGREES(ACOS(SIN(RADIANS(G1315))*SIN(RADIANS(E1319))+COS(RADIANS(G1315))*COS(RADIANS(E1319))*COS(RADIANS(AQ1309))))&gt;90,0,$F$4*$F$5/E1318^2*(SIN(RADIANS(G1315))*SIN(RADIANS(E1319))+COS(RADIANS(G1315))*COS(RADIANS(E1319))*COS(RADIANS(AQ1309))))</f>
        <v>0</v>
      </c>
      <c r="AR1315">
        <f>IF(DEGREES(ACOS(SIN(RADIANS(G1315))*SIN(RADIANS(E1319))+COS(RADIANS(G1315))*COS(RADIANS(E1319))*COS(RADIANS(AR1309))))&gt;90,0,$F$4*$F$5/E1318^2*(SIN(RADIANS(G1315))*SIN(RADIANS(E1319))+COS(RADIANS(G1315))*COS(RADIANS(E1319))*COS(RADIANS(AR1309))))</f>
        <v>0</v>
      </c>
    </row>
    <row r="1316" spans="2:44" x14ac:dyDescent="0.5">
      <c r="B1316" s="40" t="s">
        <v>783</v>
      </c>
      <c r="E1316" t="str">
        <f>IF($F$10=0,"N/A",$F$10*(E1311/360)-ROUNDDOWN($F$10*(E1311/360),0))</f>
        <v>N/A</v>
      </c>
      <c r="G1316">
        <v>40</v>
      </c>
      <c r="I1316">
        <f>IF(DEGREES(ACOS(SIN(RADIANS(G1316))*SIN(RADIANS(E1319))+COS(RADIANS(G1316))*COS(RADIANS(E1319))*COS(RADIANS(I1309))))&gt;90,0,$F$4*$F$5/E1318^2*(SIN(RADIANS(G1316))*SIN(RADIANS(E1319))+COS(RADIANS(G1316))*COS(RADIANS(E1319))*COS(RADIANS(I1309))))</f>
        <v>0</v>
      </c>
      <c r="J1316">
        <f>IF(DEGREES(ACOS(SIN(RADIANS(G1316))*SIN(RADIANS(E1319))+COS(RADIANS(G1316))*COS(RADIANS(E1319))*COS(RADIANS(J1309))))&gt;90,0,$F$4*$F$5/E1318^2*(SIN(RADIANS(G1316))*SIN(RADIANS(E1319))+COS(RADIANS(G1316))*COS(RADIANS(E1319))*COS(RADIANS(J1309))))</f>
        <v>0</v>
      </c>
      <c r="K1316">
        <f>IF(DEGREES(ACOS(SIN(RADIANS(G1316))*SIN(RADIANS(E1319))+COS(RADIANS(G1316))*COS(RADIANS(E1319))*COS(RADIANS(K1309))))&gt;90,0,$F$4*$F$5/E1318^2*(SIN(RADIANS(G1316))*SIN(RADIANS(E1319))+COS(RADIANS(G1316))*COS(RADIANS(E1319))*COS(RADIANS(K1309))))</f>
        <v>0</v>
      </c>
      <c r="L1316">
        <f>IF(DEGREES(ACOS(SIN(RADIANS(G1316))*SIN(RADIANS(E1319))+COS(RADIANS(G1316))*COS(RADIANS(E1319))*COS(RADIANS(L1309))))&gt;90,0,$F$4*$F$5/E1318^2*(SIN(RADIANS(G1316))*SIN(RADIANS(E1319))+COS(RADIANS(G1316))*COS(RADIANS(E1319))*COS(RADIANS(L1309))))</f>
        <v>0</v>
      </c>
      <c r="M1316">
        <f>IF(DEGREES(ACOS(SIN(RADIANS(G1316))*SIN(RADIANS(E1319))+COS(RADIANS(G1316))*COS(RADIANS(E1319))*COS(RADIANS(M1309))))&gt;90,0,$F$4*$F$5/E1318^2*(SIN(RADIANS(G1316))*SIN(RADIANS(E1319))+COS(RADIANS(G1316))*COS(RADIANS(E1319))*COS(RADIANS(M1309))))</f>
        <v>0</v>
      </c>
      <c r="N1316">
        <f>IF(DEGREES(ACOS(SIN(RADIANS(G1316))*SIN(RADIANS(E1319))+COS(RADIANS(G1316))*COS(RADIANS(E1319))*COS(RADIANS(N1309))))&gt;90,0,$F$4*$F$5/E1318^2*(SIN(RADIANS(G1316))*SIN(RADIANS(E1319))+COS(RADIANS(G1316))*COS(RADIANS(E1319))*COS(RADIANS(N1309))))</f>
        <v>0</v>
      </c>
      <c r="O1316">
        <f>IF(DEGREES(ACOS(SIN(RADIANS(G1316))*SIN(RADIANS(E1319))+COS(RADIANS(G1316))*COS(RADIANS(E1319))*COS(RADIANS(O1309))))&gt;90,0,$F$4*$F$5/E1318^2*(SIN(RADIANS(G1316))*SIN(RADIANS(E1319))+COS(RADIANS(G1316))*COS(RADIANS(E1319))*COS(RADIANS(O1309))))</f>
        <v>0</v>
      </c>
      <c r="P1316">
        <f>IF(DEGREES(ACOS(SIN(RADIANS(G1316))*SIN(RADIANS(E1319))+COS(RADIANS(G1316))*COS(RADIANS(E1319))*COS(RADIANS(P1309))))&gt;90,0,$F$4*$F$5/E1318^2*(SIN(RADIANS(G1316))*SIN(RADIANS(E1319))+COS(RADIANS(G1316))*COS(RADIANS(E1319))*COS(RADIANS(P1309))))</f>
        <v>0</v>
      </c>
      <c r="Q1316">
        <f>IF(DEGREES(ACOS(SIN(RADIANS(G1316))*SIN(RADIANS(E1319))+COS(RADIANS(G1316))*COS(RADIANS(E1319))*COS(RADIANS(Q1309))))&gt;90,0,$F$4*$F$5/E1318^2*(SIN(RADIANS(G1316))*SIN(RADIANS(E1319))+COS(RADIANS(G1316))*COS(RADIANS(E1319))*COS(RADIANS(Q1309))))</f>
        <v>0</v>
      </c>
      <c r="R1316" t="e">
        <f>IF(DEGREES(ACOS(SIN(RADIANS(G1316))*SIN(RADIANS(E1319))+COS(RADIANS(G1316))*COS(RADIANS(E1319))*COS(RADIANS(R1309))))&gt;90,0,$F$4*$F$5/E1318^2*(SIN(RADIANS(G1316))*SIN(RADIANS(E1319))+COS(RADIANS(G1316))*COS(RADIANS(E1319))*COS(RADIANS(R1309))))</f>
        <v>#DIV/0!</v>
      </c>
      <c r="S1316" t="e">
        <f>IF(DEGREES(ACOS(SIN(RADIANS(G1316))*SIN(RADIANS(E1319))+COS(RADIANS(G1316))*COS(RADIANS(E1319))*COS(RADIANS(S1309))))&gt;90,0,$F$4*$F$5/E1318^2*(SIN(RADIANS(G1316))*SIN(RADIANS(E1319))+COS(RADIANS(G1316))*COS(RADIANS(E1319))*COS(RADIANS(S1309))))</f>
        <v>#DIV/0!</v>
      </c>
      <c r="T1316" t="e">
        <f>IF(DEGREES(ACOS(SIN(RADIANS(G1316))*SIN(RADIANS(E1319))+COS(RADIANS(G1316))*COS(RADIANS(E1319))*COS(RADIANS(T1309))))&gt;90,0,$F$4*$F$5/E1318^2*(SIN(RADIANS(G1316))*SIN(RADIANS(E1319))+COS(RADIANS(G1316))*COS(RADIANS(E1319))*COS(RADIANS(T1309))))</f>
        <v>#DIV/0!</v>
      </c>
      <c r="U1316" t="e">
        <f>IF(DEGREES(ACOS(SIN(RADIANS(G1316))*SIN(RADIANS(E1319))+COS(RADIANS(G1316))*COS(RADIANS(E1319))*COS(RADIANS(U1309))))&gt;90,0,$F$4*$F$5/E1318^2*(SIN(RADIANS(G1316))*SIN(RADIANS(E1319))+COS(RADIANS(G1316))*COS(RADIANS(E1319))*COS(RADIANS(U1309))))</f>
        <v>#DIV/0!</v>
      </c>
      <c r="V1316" t="e">
        <f>IF(DEGREES(ACOS(SIN(RADIANS(G1316))*SIN(RADIANS(E1319))+COS(RADIANS(G1316))*COS(RADIANS(E1319))*COS(RADIANS(V1309))))&gt;90,0,$F$4*$F$5/E1318^2*(SIN(RADIANS(G1316))*SIN(RADIANS(E1319))+COS(RADIANS(G1316))*COS(RADIANS(E1319))*COS(RADIANS(V1309))))</f>
        <v>#DIV/0!</v>
      </c>
      <c r="W1316" t="e">
        <f>IF(DEGREES(ACOS(SIN(RADIANS(G1316))*SIN(RADIANS(E1319))+COS(RADIANS(G1316))*COS(RADIANS(E1319))*COS(RADIANS(W1309))))&gt;90,0,$F$4*$F$5/E1318^2*(SIN(RADIANS(G1316))*SIN(RADIANS(E1319))+COS(RADIANS(G1316))*COS(RADIANS(E1319))*COS(RADIANS(W1309))))</f>
        <v>#DIV/0!</v>
      </c>
      <c r="X1316" t="e">
        <f>IF(DEGREES(ACOS(SIN(RADIANS(G1316))*SIN(RADIANS(E1319))+COS(RADIANS(G1316))*COS(RADIANS(E1319))*COS(RADIANS(X1309))))&gt;90,0,$F$4*$F$5/E1318^2*(SIN(RADIANS(G1316))*SIN(RADIANS(E1319))+COS(RADIANS(G1316))*COS(RADIANS(E1319))*COS(RADIANS(X1309))))</f>
        <v>#DIV/0!</v>
      </c>
      <c r="Y1316" t="e">
        <f>IF(DEGREES(ACOS(SIN(RADIANS(G1316))*SIN(RADIANS(E1319))+COS(RADIANS(G1316))*COS(RADIANS(E1319))*COS(RADIANS(Y1309))))&gt;90,0,$F$4*$F$5/E1318^2*(SIN(RADIANS(G1316))*SIN(RADIANS(E1319))+COS(RADIANS(G1316))*COS(RADIANS(E1319))*COS(RADIANS(Y1309))))</f>
        <v>#DIV/0!</v>
      </c>
      <c r="Z1316" t="e">
        <f>IF(DEGREES(ACOS(SIN(RADIANS(G1316))*SIN(RADIANS(E1319))+COS(RADIANS(G1316))*COS(RADIANS(E1319))*COS(RADIANS(Z1309))))&gt;90,0,$F$4*$F$5/E1318^2*(SIN(RADIANS(G1316))*SIN(RADIANS(E1319))+COS(RADIANS(G1316))*COS(RADIANS(E1319))*COS(RADIANS(Z1309))))</f>
        <v>#DIV/0!</v>
      </c>
      <c r="AA1316" t="e">
        <f>IF(DEGREES(ACOS(SIN(RADIANS(G1316))*SIN(RADIANS(E1319))+COS(RADIANS(G1316))*COS(RADIANS(E1319))*COS(RADIANS(AA1309))))&gt;90,0,$F$4*$F$5/E1318^2*(SIN(RADIANS(G1316))*SIN(RADIANS(E1319))+COS(RADIANS(G1316))*COS(RADIANS(E1319))*COS(RADIANS(AA1309))))</f>
        <v>#DIV/0!</v>
      </c>
      <c r="AB1316" t="e">
        <f>IF(DEGREES(ACOS(SIN(RADIANS(G1316))*SIN(RADIANS(E1319))+COS(RADIANS(G1316))*COS(RADIANS(E1319))*COS(RADIANS(AB1309))))&gt;90,0,$F$4*$F$5/E1318^2*(SIN(RADIANS(G1316))*SIN(RADIANS(E1319))+COS(RADIANS(G1316))*COS(RADIANS(E1319))*COS(RADIANS(AB1309))))</f>
        <v>#DIV/0!</v>
      </c>
      <c r="AC1316" t="e">
        <f>IF(DEGREES(ACOS(SIN(RADIANS(G1316))*SIN(RADIANS(E1319))+COS(RADIANS(G1316))*COS(RADIANS(E1319))*COS(RADIANS(AC1309))))&gt;90,0,$F$4*$F$5/E1318^2*(SIN(RADIANS(G1316))*SIN(RADIANS(E1319))+COS(RADIANS(G1316))*COS(RADIANS(E1319))*COS(RADIANS(AC1309))))</f>
        <v>#DIV/0!</v>
      </c>
      <c r="AD1316" t="e">
        <f>IF(DEGREES(ACOS(SIN(RADIANS(G1316))*SIN(RADIANS(E1319))+COS(RADIANS(G1316))*COS(RADIANS(E1319))*COS(RADIANS(AD1309))))&gt;90,0,$F$4*$F$5/E1318^2*(SIN(RADIANS(G1316))*SIN(RADIANS(E1319))+COS(RADIANS(G1316))*COS(RADIANS(E1319))*COS(RADIANS(AD1309))))</f>
        <v>#DIV/0!</v>
      </c>
      <c r="AE1316" t="e">
        <f>IF(DEGREES(ACOS(SIN(RADIANS(G1316))*SIN(RADIANS(E1319))+COS(RADIANS(G1316))*COS(RADIANS(E1319))*COS(RADIANS(AE1309))))&gt;90,0,$F$4*$F$5/E1318^2*(SIN(RADIANS(G1316))*SIN(RADIANS(E1319))+COS(RADIANS(G1316))*COS(RADIANS(E1319))*COS(RADIANS(AE1309))))</f>
        <v>#DIV/0!</v>
      </c>
      <c r="AF1316" t="e">
        <f>IF(DEGREES(ACOS(SIN(RADIANS(G1316))*SIN(RADIANS(E1319))+COS(RADIANS(G1316))*COS(RADIANS(E1319))*COS(RADIANS(AF1309))))&gt;90,0,$F$4*$F$5/E1318^2*(SIN(RADIANS(G1316))*SIN(RADIANS(E1319))+COS(RADIANS(G1316))*COS(RADIANS(E1319))*COS(RADIANS(AF1309))))</f>
        <v>#DIV/0!</v>
      </c>
      <c r="AG1316" t="e">
        <f>IF(DEGREES(ACOS(SIN(RADIANS(G1316))*SIN(RADIANS(E1319))+COS(RADIANS(G1316))*COS(RADIANS(E1319))*COS(RADIANS(AG1309))))&gt;90,0,$F$4*$F$5/E1318^2*(SIN(RADIANS(G1316))*SIN(RADIANS(E1319))+COS(RADIANS(G1316))*COS(RADIANS(E1319))*COS(RADIANS(AG1309))))</f>
        <v>#DIV/0!</v>
      </c>
      <c r="AH1316" t="e">
        <f>IF(DEGREES(ACOS(SIN(RADIANS(G1316))*SIN(RADIANS(E1319))+COS(RADIANS(G1316))*COS(RADIANS(E1319))*COS(RADIANS(AH1309))))&gt;90,0,$F$4*$F$5/E1318^2*(SIN(RADIANS(G1316))*SIN(RADIANS(E1319))+COS(RADIANS(G1316))*COS(RADIANS(E1319))*COS(RADIANS(AH1309))))</f>
        <v>#DIV/0!</v>
      </c>
      <c r="AI1316" t="e">
        <f>IF(DEGREES(ACOS(SIN(RADIANS(G1316))*SIN(RADIANS(E1319))+COS(RADIANS(G1316))*COS(RADIANS(E1319))*COS(RADIANS(AI1309))))&gt;90,0,$F$4*$F$5/E1318^2*(SIN(RADIANS(G1316))*SIN(RADIANS(E1319))+COS(RADIANS(G1316))*COS(RADIANS(E1319))*COS(RADIANS(AI1309))))</f>
        <v>#DIV/0!</v>
      </c>
      <c r="AJ1316" t="e">
        <f>IF(DEGREES(ACOS(SIN(RADIANS(G1316))*SIN(RADIANS(E1319))+COS(RADIANS(G1316))*COS(RADIANS(E1319))*COS(RADIANS(AJ1309))))&gt;90,0,$F$4*$F$5/E1318^2*(SIN(RADIANS(G1316))*SIN(RADIANS(E1319))+COS(RADIANS(G1316))*COS(RADIANS(E1319))*COS(RADIANS(AJ1309))))</f>
        <v>#DIV/0!</v>
      </c>
      <c r="AK1316">
        <f>IF(DEGREES(ACOS(SIN(RADIANS(G1316))*SIN(RADIANS(E1319))+COS(RADIANS(G1316))*COS(RADIANS(E1319))*COS(RADIANS(AK1309))))&gt;90,0,$F$4*$F$5/E1318^2*(SIN(RADIANS(G1316))*SIN(RADIANS(E1319))+COS(RADIANS(G1316))*COS(RADIANS(E1319))*COS(RADIANS(AK1309))))</f>
        <v>0</v>
      </c>
      <c r="AL1316">
        <f>IF(DEGREES(ACOS(SIN(RADIANS(G1316))*SIN(RADIANS(E1319))+COS(RADIANS(G1316))*COS(RADIANS(E1319))*COS(RADIANS(AL1309))))&gt;90,0,$F$4*$F$5/E1318^2*(SIN(RADIANS(G1316))*SIN(RADIANS(E1319))+COS(RADIANS(G1316))*COS(RADIANS(E1319))*COS(RADIANS(AL1309))))</f>
        <v>0</v>
      </c>
      <c r="AM1316">
        <f>IF(DEGREES(ACOS(SIN(RADIANS(G1316))*SIN(RADIANS(E1319))+COS(RADIANS(G1316))*COS(RADIANS(E1319))*COS(RADIANS(AM1309))))&gt;90,0,$F$4*$F$5/E1318^2*(SIN(RADIANS(G1316))*SIN(RADIANS(E1319))+COS(RADIANS(G1316))*COS(RADIANS(E1319))*COS(RADIANS(AM1309))))</f>
        <v>0</v>
      </c>
      <c r="AN1316">
        <f>IF(DEGREES(ACOS(SIN(RADIANS(G1316))*SIN(RADIANS(E1319))+COS(RADIANS(G1316))*COS(RADIANS(E1319))*COS(RADIANS(AN1309))))&gt;90,0,$F$4*$F$5/E1318^2*(SIN(RADIANS(G1316))*SIN(RADIANS(E1319))+COS(RADIANS(G1316))*COS(RADIANS(E1319))*COS(RADIANS(AN1309))))</f>
        <v>0</v>
      </c>
      <c r="AO1316">
        <f>IF(DEGREES(ACOS(SIN(RADIANS(G1316))*SIN(RADIANS(E1319))+COS(RADIANS(G1316))*COS(RADIANS(E1319))*COS(RADIANS(AO1309))))&gt;90,0,$F$4*$F$5/E1318^2*(SIN(RADIANS(G1316))*SIN(RADIANS(E1319))+COS(RADIANS(G1316))*COS(RADIANS(E1319))*COS(RADIANS(AO1309))))</f>
        <v>0</v>
      </c>
      <c r="AP1316">
        <f>IF(DEGREES(ACOS(SIN(RADIANS(G1316))*SIN(RADIANS(E1319))+COS(RADIANS(G1316))*COS(RADIANS(E1319))*COS(RADIANS(AP1309))))&gt;90,0,$F$4*$F$5/E1318^2*(SIN(RADIANS(G1316))*SIN(RADIANS(E1319))+COS(RADIANS(G1316))*COS(RADIANS(E1319))*COS(RADIANS(AP1309))))</f>
        <v>0</v>
      </c>
      <c r="AQ1316">
        <f>IF(DEGREES(ACOS(SIN(RADIANS(G1316))*SIN(RADIANS(E1319))+COS(RADIANS(G1316))*COS(RADIANS(E1319))*COS(RADIANS(AQ1309))))&gt;90,0,$F$4*$F$5/E1318^2*(SIN(RADIANS(G1316))*SIN(RADIANS(E1319))+COS(RADIANS(G1316))*COS(RADIANS(E1319))*COS(RADIANS(AQ1309))))</f>
        <v>0</v>
      </c>
      <c r="AR1316">
        <f>IF(DEGREES(ACOS(SIN(RADIANS(G1316))*SIN(RADIANS(E1319))+COS(RADIANS(G1316))*COS(RADIANS(E1319))*COS(RADIANS(AR1309))))&gt;90,0,$F$4*$F$5/E1318^2*(SIN(RADIANS(G1316))*SIN(RADIANS(E1319))+COS(RADIANS(G1316))*COS(RADIANS(E1319))*COS(RADIANS(AR1309))))</f>
        <v>0</v>
      </c>
    </row>
    <row r="1317" spans="2:44" x14ac:dyDescent="0.5">
      <c r="B1317" s="40" t="s">
        <v>784</v>
      </c>
      <c r="E1317" t="str">
        <f>IF($F$10=0,"N/A",E1316*$F$11/$F$10)</f>
        <v>N/A</v>
      </c>
      <c r="G1317">
        <v>30</v>
      </c>
      <c r="I1317">
        <f>IF(DEGREES(ACOS(SIN(RADIANS(G1317))*SIN(RADIANS(E1319))+COS(RADIANS(G1317))*COS(RADIANS(E1319))*COS(RADIANS(I1309))))&gt;90,0,$F$4*$F$5/E1318^2*(SIN(RADIANS(G1317))*SIN(RADIANS(E1319))+COS(RADIANS(G1317))*COS(RADIANS(E1319))*COS(RADIANS(I1309))))</f>
        <v>0</v>
      </c>
      <c r="J1317">
        <f>IF(DEGREES(ACOS(SIN(RADIANS(G1317))*SIN(RADIANS(E1319))+COS(RADIANS(G1317))*COS(RADIANS(E1319))*COS(RADIANS(J1309))))&gt;90,0,$F$4*$F$5/E1318^2*(SIN(RADIANS(G1317))*SIN(RADIANS(E1319))+COS(RADIANS(G1317))*COS(RADIANS(E1319))*COS(RADIANS(J1309))))</f>
        <v>0</v>
      </c>
      <c r="K1317">
        <f>IF(DEGREES(ACOS(SIN(RADIANS(G1317))*SIN(RADIANS(E1319))+COS(RADIANS(G1317))*COS(RADIANS(E1319))*COS(RADIANS(K1309))))&gt;90,0,$F$4*$F$5/E1318^2*(SIN(RADIANS(G1317))*SIN(RADIANS(E1319))+COS(RADIANS(G1317))*COS(RADIANS(E1319))*COS(RADIANS(K1309))))</f>
        <v>0</v>
      </c>
      <c r="L1317">
        <f>IF(DEGREES(ACOS(SIN(RADIANS(G1317))*SIN(RADIANS(E1319))+COS(RADIANS(G1317))*COS(RADIANS(E1319))*COS(RADIANS(L1309))))&gt;90,0,$F$4*$F$5/E1318^2*(SIN(RADIANS(G1317))*SIN(RADIANS(E1319))+COS(RADIANS(G1317))*COS(RADIANS(E1319))*COS(RADIANS(L1309))))</f>
        <v>0</v>
      </c>
      <c r="M1317">
        <f>IF(DEGREES(ACOS(SIN(RADIANS(G1317))*SIN(RADIANS(E1319))+COS(RADIANS(G1317))*COS(RADIANS(E1319))*COS(RADIANS(M1309))))&gt;90,0,$F$4*$F$5/E1318^2*(SIN(RADIANS(G1317))*SIN(RADIANS(E1319))+COS(RADIANS(G1317))*COS(RADIANS(E1319))*COS(RADIANS(M1309))))</f>
        <v>0</v>
      </c>
      <c r="N1317">
        <f>IF(DEGREES(ACOS(SIN(RADIANS(G1317))*SIN(RADIANS(E1319))+COS(RADIANS(G1317))*COS(RADIANS(E1319))*COS(RADIANS(N1309))))&gt;90,0,$F$4*$F$5/E1318^2*(SIN(RADIANS(G1317))*SIN(RADIANS(E1319))+COS(RADIANS(G1317))*COS(RADIANS(E1319))*COS(RADIANS(N1309))))</f>
        <v>0</v>
      </c>
      <c r="O1317">
        <f>IF(DEGREES(ACOS(SIN(RADIANS(G1317))*SIN(RADIANS(E1319))+COS(RADIANS(G1317))*COS(RADIANS(E1319))*COS(RADIANS(O1309))))&gt;90,0,$F$4*$F$5/E1318^2*(SIN(RADIANS(G1317))*SIN(RADIANS(E1319))+COS(RADIANS(G1317))*COS(RADIANS(E1319))*COS(RADIANS(O1309))))</f>
        <v>0</v>
      </c>
      <c r="P1317">
        <f>IF(DEGREES(ACOS(SIN(RADIANS(G1317))*SIN(RADIANS(E1319))+COS(RADIANS(G1317))*COS(RADIANS(E1319))*COS(RADIANS(P1309))))&gt;90,0,$F$4*$F$5/E1318^2*(SIN(RADIANS(G1317))*SIN(RADIANS(E1319))+COS(RADIANS(G1317))*COS(RADIANS(E1319))*COS(RADIANS(P1309))))</f>
        <v>0</v>
      </c>
      <c r="Q1317">
        <f>IF(DEGREES(ACOS(SIN(RADIANS(G1317))*SIN(RADIANS(E1319))+COS(RADIANS(G1317))*COS(RADIANS(E1319))*COS(RADIANS(Q1309))))&gt;90,0,$F$4*$F$5/E1318^2*(SIN(RADIANS(G1317))*SIN(RADIANS(E1319))+COS(RADIANS(G1317))*COS(RADIANS(E1319))*COS(RADIANS(Q1309))))</f>
        <v>0</v>
      </c>
      <c r="R1317" t="e">
        <f>IF(DEGREES(ACOS(SIN(RADIANS(G1317))*SIN(RADIANS(E1319))+COS(RADIANS(G1317))*COS(RADIANS(E1319))*COS(RADIANS(R1309))))&gt;90,0,$F$4*$F$5/E1318^2*(SIN(RADIANS(G1317))*SIN(RADIANS(E1319))+COS(RADIANS(G1317))*COS(RADIANS(E1319))*COS(RADIANS(R1309))))</f>
        <v>#DIV/0!</v>
      </c>
      <c r="S1317" t="e">
        <f>IF(DEGREES(ACOS(SIN(RADIANS(G1317))*SIN(RADIANS(E1319))+COS(RADIANS(G1317))*COS(RADIANS(E1319))*COS(RADIANS(S1309))))&gt;90,0,$F$4*$F$5/E1318^2*(SIN(RADIANS(G1317))*SIN(RADIANS(E1319))+COS(RADIANS(G1317))*COS(RADIANS(E1319))*COS(RADIANS(S1309))))</f>
        <v>#DIV/0!</v>
      </c>
      <c r="T1317" t="e">
        <f>IF(DEGREES(ACOS(SIN(RADIANS(G1317))*SIN(RADIANS(E1319))+COS(RADIANS(G1317))*COS(RADIANS(E1319))*COS(RADIANS(T1309))))&gt;90,0,$F$4*$F$5/E1318^2*(SIN(RADIANS(G1317))*SIN(RADIANS(E1319))+COS(RADIANS(G1317))*COS(RADIANS(E1319))*COS(RADIANS(T1309))))</f>
        <v>#DIV/0!</v>
      </c>
      <c r="U1317" t="e">
        <f>IF(DEGREES(ACOS(SIN(RADIANS(G1317))*SIN(RADIANS(E1319))+COS(RADIANS(G1317))*COS(RADIANS(E1319))*COS(RADIANS(U1309))))&gt;90,0,$F$4*$F$5/E1318^2*(SIN(RADIANS(G1317))*SIN(RADIANS(E1319))+COS(RADIANS(G1317))*COS(RADIANS(E1319))*COS(RADIANS(U1309))))</f>
        <v>#DIV/0!</v>
      </c>
      <c r="V1317" t="e">
        <f>IF(DEGREES(ACOS(SIN(RADIANS(G1317))*SIN(RADIANS(E1319))+COS(RADIANS(G1317))*COS(RADIANS(E1319))*COS(RADIANS(V1309))))&gt;90,0,$F$4*$F$5/E1318^2*(SIN(RADIANS(G1317))*SIN(RADIANS(E1319))+COS(RADIANS(G1317))*COS(RADIANS(E1319))*COS(RADIANS(V1309))))</f>
        <v>#DIV/0!</v>
      </c>
      <c r="W1317" t="e">
        <f>IF(DEGREES(ACOS(SIN(RADIANS(G1317))*SIN(RADIANS(E1319))+COS(RADIANS(G1317))*COS(RADIANS(E1319))*COS(RADIANS(W1309))))&gt;90,0,$F$4*$F$5/E1318^2*(SIN(RADIANS(G1317))*SIN(RADIANS(E1319))+COS(RADIANS(G1317))*COS(RADIANS(E1319))*COS(RADIANS(W1309))))</f>
        <v>#DIV/0!</v>
      </c>
      <c r="X1317" t="e">
        <f>IF(DEGREES(ACOS(SIN(RADIANS(G1317))*SIN(RADIANS(E1319))+COS(RADIANS(G1317))*COS(RADIANS(E1319))*COS(RADIANS(X1309))))&gt;90,0,$F$4*$F$5/E1318^2*(SIN(RADIANS(G1317))*SIN(RADIANS(E1319))+COS(RADIANS(G1317))*COS(RADIANS(E1319))*COS(RADIANS(X1309))))</f>
        <v>#DIV/0!</v>
      </c>
      <c r="Y1317" t="e">
        <f>IF(DEGREES(ACOS(SIN(RADIANS(G1317))*SIN(RADIANS(E1319))+COS(RADIANS(G1317))*COS(RADIANS(E1319))*COS(RADIANS(Y1309))))&gt;90,0,$F$4*$F$5/E1318^2*(SIN(RADIANS(G1317))*SIN(RADIANS(E1319))+COS(RADIANS(G1317))*COS(RADIANS(E1319))*COS(RADIANS(Y1309))))</f>
        <v>#DIV/0!</v>
      </c>
      <c r="Z1317" t="e">
        <f>IF(DEGREES(ACOS(SIN(RADIANS(G1317))*SIN(RADIANS(E1319))+COS(RADIANS(G1317))*COS(RADIANS(E1319))*COS(RADIANS(Z1309))))&gt;90,0,$F$4*$F$5/E1318^2*(SIN(RADIANS(G1317))*SIN(RADIANS(E1319))+COS(RADIANS(G1317))*COS(RADIANS(E1319))*COS(RADIANS(Z1309))))</f>
        <v>#DIV/0!</v>
      </c>
      <c r="AA1317" t="e">
        <f>IF(DEGREES(ACOS(SIN(RADIANS(G1317))*SIN(RADIANS(E1319))+COS(RADIANS(G1317))*COS(RADIANS(E1319))*COS(RADIANS(AA1309))))&gt;90,0,$F$4*$F$5/E1318^2*(SIN(RADIANS(G1317))*SIN(RADIANS(E1319))+COS(RADIANS(G1317))*COS(RADIANS(E1319))*COS(RADIANS(AA1309))))</f>
        <v>#DIV/0!</v>
      </c>
      <c r="AB1317" t="e">
        <f>IF(DEGREES(ACOS(SIN(RADIANS(G1317))*SIN(RADIANS(E1319))+COS(RADIANS(G1317))*COS(RADIANS(E1319))*COS(RADIANS(AB1309))))&gt;90,0,$F$4*$F$5/E1318^2*(SIN(RADIANS(G1317))*SIN(RADIANS(E1319))+COS(RADIANS(G1317))*COS(RADIANS(E1319))*COS(RADIANS(AB1309))))</f>
        <v>#DIV/0!</v>
      </c>
      <c r="AC1317" t="e">
        <f>IF(DEGREES(ACOS(SIN(RADIANS(G1317))*SIN(RADIANS(E1319))+COS(RADIANS(G1317))*COS(RADIANS(E1319))*COS(RADIANS(AC1309))))&gt;90,0,$F$4*$F$5/E1318^2*(SIN(RADIANS(G1317))*SIN(RADIANS(E1319))+COS(RADIANS(G1317))*COS(RADIANS(E1319))*COS(RADIANS(AC1309))))</f>
        <v>#DIV/0!</v>
      </c>
      <c r="AD1317" t="e">
        <f>IF(DEGREES(ACOS(SIN(RADIANS(G1317))*SIN(RADIANS(E1319))+COS(RADIANS(G1317))*COS(RADIANS(E1319))*COS(RADIANS(AD1309))))&gt;90,0,$F$4*$F$5/E1318^2*(SIN(RADIANS(G1317))*SIN(RADIANS(E1319))+COS(RADIANS(G1317))*COS(RADIANS(E1319))*COS(RADIANS(AD1309))))</f>
        <v>#DIV/0!</v>
      </c>
      <c r="AE1317" t="e">
        <f>IF(DEGREES(ACOS(SIN(RADIANS(G1317))*SIN(RADIANS(E1319))+COS(RADIANS(G1317))*COS(RADIANS(E1319))*COS(RADIANS(AE1309))))&gt;90,0,$F$4*$F$5/E1318^2*(SIN(RADIANS(G1317))*SIN(RADIANS(E1319))+COS(RADIANS(G1317))*COS(RADIANS(E1319))*COS(RADIANS(AE1309))))</f>
        <v>#DIV/0!</v>
      </c>
      <c r="AF1317" t="e">
        <f>IF(DEGREES(ACOS(SIN(RADIANS(G1317))*SIN(RADIANS(E1319))+COS(RADIANS(G1317))*COS(RADIANS(E1319))*COS(RADIANS(AF1309))))&gt;90,0,$F$4*$F$5/E1318^2*(SIN(RADIANS(G1317))*SIN(RADIANS(E1319))+COS(RADIANS(G1317))*COS(RADIANS(E1319))*COS(RADIANS(AF1309))))</f>
        <v>#DIV/0!</v>
      </c>
      <c r="AG1317" t="e">
        <f>IF(DEGREES(ACOS(SIN(RADIANS(G1317))*SIN(RADIANS(E1319))+COS(RADIANS(G1317))*COS(RADIANS(E1319))*COS(RADIANS(AG1309))))&gt;90,0,$F$4*$F$5/E1318^2*(SIN(RADIANS(G1317))*SIN(RADIANS(E1319))+COS(RADIANS(G1317))*COS(RADIANS(E1319))*COS(RADIANS(AG1309))))</f>
        <v>#DIV/0!</v>
      </c>
      <c r="AH1317" t="e">
        <f>IF(DEGREES(ACOS(SIN(RADIANS(G1317))*SIN(RADIANS(E1319))+COS(RADIANS(G1317))*COS(RADIANS(E1319))*COS(RADIANS(AH1309))))&gt;90,0,$F$4*$F$5/E1318^2*(SIN(RADIANS(G1317))*SIN(RADIANS(E1319))+COS(RADIANS(G1317))*COS(RADIANS(E1319))*COS(RADIANS(AH1309))))</f>
        <v>#DIV/0!</v>
      </c>
      <c r="AI1317" t="e">
        <f>IF(DEGREES(ACOS(SIN(RADIANS(G1317))*SIN(RADIANS(E1319))+COS(RADIANS(G1317))*COS(RADIANS(E1319))*COS(RADIANS(AI1309))))&gt;90,0,$F$4*$F$5/E1318^2*(SIN(RADIANS(G1317))*SIN(RADIANS(E1319))+COS(RADIANS(G1317))*COS(RADIANS(E1319))*COS(RADIANS(AI1309))))</f>
        <v>#DIV/0!</v>
      </c>
      <c r="AJ1317" t="e">
        <f>IF(DEGREES(ACOS(SIN(RADIANS(G1317))*SIN(RADIANS(E1319))+COS(RADIANS(G1317))*COS(RADIANS(E1319))*COS(RADIANS(AJ1309))))&gt;90,0,$F$4*$F$5/E1318^2*(SIN(RADIANS(G1317))*SIN(RADIANS(E1319))+COS(RADIANS(G1317))*COS(RADIANS(E1319))*COS(RADIANS(AJ1309))))</f>
        <v>#DIV/0!</v>
      </c>
      <c r="AK1317">
        <f>IF(DEGREES(ACOS(SIN(RADIANS(G1317))*SIN(RADIANS(E1319))+COS(RADIANS(G1317))*COS(RADIANS(E1319))*COS(RADIANS(AK1309))))&gt;90,0,$F$4*$F$5/E1318^2*(SIN(RADIANS(G1317))*SIN(RADIANS(E1319))+COS(RADIANS(G1317))*COS(RADIANS(E1319))*COS(RADIANS(AK1309))))</f>
        <v>0</v>
      </c>
      <c r="AL1317">
        <f>IF(DEGREES(ACOS(SIN(RADIANS(G1317))*SIN(RADIANS(E1319))+COS(RADIANS(G1317))*COS(RADIANS(E1319))*COS(RADIANS(AL1309))))&gt;90,0,$F$4*$F$5/E1318^2*(SIN(RADIANS(G1317))*SIN(RADIANS(E1319))+COS(RADIANS(G1317))*COS(RADIANS(E1319))*COS(RADIANS(AL1309))))</f>
        <v>0</v>
      </c>
      <c r="AM1317">
        <f>IF(DEGREES(ACOS(SIN(RADIANS(G1317))*SIN(RADIANS(E1319))+COS(RADIANS(G1317))*COS(RADIANS(E1319))*COS(RADIANS(AM1309))))&gt;90,0,$F$4*$F$5/E1318^2*(SIN(RADIANS(G1317))*SIN(RADIANS(E1319))+COS(RADIANS(G1317))*COS(RADIANS(E1319))*COS(RADIANS(AM1309))))</f>
        <v>0</v>
      </c>
      <c r="AN1317">
        <f>IF(DEGREES(ACOS(SIN(RADIANS(G1317))*SIN(RADIANS(E1319))+COS(RADIANS(G1317))*COS(RADIANS(E1319))*COS(RADIANS(AN1309))))&gt;90,0,$F$4*$F$5/E1318^2*(SIN(RADIANS(G1317))*SIN(RADIANS(E1319))+COS(RADIANS(G1317))*COS(RADIANS(E1319))*COS(RADIANS(AN1309))))</f>
        <v>0</v>
      </c>
      <c r="AO1317">
        <f>IF(DEGREES(ACOS(SIN(RADIANS(G1317))*SIN(RADIANS(E1319))+COS(RADIANS(G1317))*COS(RADIANS(E1319))*COS(RADIANS(AO1309))))&gt;90,0,$F$4*$F$5/E1318^2*(SIN(RADIANS(G1317))*SIN(RADIANS(E1319))+COS(RADIANS(G1317))*COS(RADIANS(E1319))*COS(RADIANS(AO1309))))</f>
        <v>0</v>
      </c>
      <c r="AP1317">
        <f>IF(DEGREES(ACOS(SIN(RADIANS(G1317))*SIN(RADIANS(E1319))+COS(RADIANS(G1317))*COS(RADIANS(E1319))*COS(RADIANS(AP1309))))&gt;90,0,$F$4*$F$5/E1318^2*(SIN(RADIANS(G1317))*SIN(RADIANS(E1319))+COS(RADIANS(G1317))*COS(RADIANS(E1319))*COS(RADIANS(AP1309))))</f>
        <v>0</v>
      </c>
      <c r="AQ1317">
        <f>IF(DEGREES(ACOS(SIN(RADIANS(G1317))*SIN(RADIANS(E1319))+COS(RADIANS(G1317))*COS(RADIANS(E1319))*COS(RADIANS(AQ1309))))&gt;90,0,$F$4*$F$5/E1318^2*(SIN(RADIANS(G1317))*SIN(RADIANS(E1319))+COS(RADIANS(G1317))*COS(RADIANS(E1319))*COS(RADIANS(AQ1309))))</f>
        <v>0</v>
      </c>
      <c r="AR1317">
        <f>IF(DEGREES(ACOS(SIN(RADIANS(G1317))*SIN(RADIANS(E1319))+COS(RADIANS(G1317))*COS(RADIANS(E1319))*COS(RADIANS(AR1309))))&gt;90,0,$F$4*$F$5/E1318^2*(SIN(RADIANS(G1317))*SIN(RADIANS(E1319))+COS(RADIANS(G1317))*COS(RADIANS(E1319))*COS(RADIANS(AR1309))))</f>
        <v>0</v>
      </c>
    </row>
    <row r="1318" spans="2:44" x14ac:dyDescent="0.5">
      <c r="B1318" s="40" t="s">
        <v>785</v>
      </c>
      <c r="E1318">
        <f>$F$6*(1-$F$7^2)/(1+$F$7*COS(RADIANS(E1312)))</f>
        <v>0</v>
      </c>
      <c r="G1318">
        <v>20</v>
      </c>
      <c r="I1318">
        <f>IF(DEGREES(ACOS(SIN(RADIANS(G1318))*SIN(RADIANS(E1319))+COS(RADIANS(G1318))*COS(RADIANS(E1319))*COS(RADIANS(I1309))))&gt;90,0,$F$4*$F$5/E1318^2*(SIN(RADIANS(G1318))*SIN(RADIANS(E1319))+COS(RADIANS(G1318))*COS(RADIANS(E1319))*COS(RADIANS(I1309))))</f>
        <v>0</v>
      </c>
      <c r="J1318">
        <f>IF(DEGREES(ACOS(SIN(RADIANS(G1318))*SIN(RADIANS(E1319))+COS(RADIANS(G1318))*COS(RADIANS(E1319))*COS(RADIANS(J1309))))&gt;90,0,$F$4*$F$5/E1318^2*(SIN(RADIANS(G1318))*SIN(RADIANS(E1319))+COS(RADIANS(G1318))*COS(RADIANS(E1319))*COS(RADIANS(J1309))))</f>
        <v>0</v>
      </c>
      <c r="K1318">
        <f>IF(DEGREES(ACOS(SIN(RADIANS(G1318))*SIN(RADIANS(E1319))+COS(RADIANS(G1318))*COS(RADIANS(E1319))*COS(RADIANS(K1309))))&gt;90,0,$F$4*$F$5/E1318^2*(SIN(RADIANS(G1318))*SIN(RADIANS(E1319))+COS(RADIANS(G1318))*COS(RADIANS(E1319))*COS(RADIANS(K1309))))</f>
        <v>0</v>
      </c>
      <c r="L1318">
        <f>IF(DEGREES(ACOS(SIN(RADIANS(G1318))*SIN(RADIANS(E1319))+COS(RADIANS(G1318))*COS(RADIANS(E1319))*COS(RADIANS(L1309))))&gt;90,0,$F$4*$F$5/E1318^2*(SIN(RADIANS(G1318))*SIN(RADIANS(E1319))+COS(RADIANS(G1318))*COS(RADIANS(E1319))*COS(RADIANS(L1309))))</f>
        <v>0</v>
      </c>
      <c r="M1318">
        <f>IF(DEGREES(ACOS(SIN(RADIANS(G1318))*SIN(RADIANS(E1319))+COS(RADIANS(G1318))*COS(RADIANS(E1319))*COS(RADIANS(M1309))))&gt;90,0,$F$4*$F$5/E1318^2*(SIN(RADIANS(G1318))*SIN(RADIANS(E1319))+COS(RADIANS(G1318))*COS(RADIANS(E1319))*COS(RADIANS(M1309))))</f>
        <v>0</v>
      </c>
      <c r="N1318">
        <f>IF(DEGREES(ACOS(SIN(RADIANS(G1318))*SIN(RADIANS(E1319))+COS(RADIANS(G1318))*COS(RADIANS(E1319))*COS(RADIANS(N1309))))&gt;90,0,$F$4*$F$5/E1318^2*(SIN(RADIANS(G1318))*SIN(RADIANS(E1319))+COS(RADIANS(G1318))*COS(RADIANS(E1319))*COS(RADIANS(N1309))))</f>
        <v>0</v>
      </c>
      <c r="O1318">
        <f>IF(DEGREES(ACOS(SIN(RADIANS(G1318))*SIN(RADIANS(E1319))+COS(RADIANS(G1318))*COS(RADIANS(E1319))*COS(RADIANS(O1309))))&gt;90,0,$F$4*$F$5/E1318^2*(SIN(RADIANS(G1318))*SIN(RADIANS(E1319))+COS(RADIANS(G1318))*COS(RADIANS(E1319))*COS(RADIANS(O1309))))</f>
        <v>0</v>
      </c>
      <c r="P1318">
        <f>IF(DEGREES(ACOS(SIN(RADIANS(G1318))*SIN(RADIANS(E1319))+COS(RADIANS(G1318))*COS(RADIANS(E1319))*COS(RADIANS(P1309))))&gt;90,0,$F$4*$F$5/E1318^2*(SIN(RADIANS(G1318))*SIN(RADIANS(E1319))+COS(RADIANS(G1318))*COS(RADIANS(E1319))*COS(RADIANS(P1309))))</f>
        <v>0</v>
      </c>
      <c r="Q1318">
        <f>IF(DEGREES(ACOS(SIN(RADIANS(G1318))*SIN(RADIANS(E1319))+COS(RADIANS(G1318))*COS(RADIANS(E1319))*COS(RADIANS(Q1309))))&gt;90,0,$F$4*$F$5/E1318^2*(SIN(RADIANS(G1318))*SIN(RADIANS(E1319))+COS(RADIANS(G1318))*COS(RADIANS(E1319))*COS(RADIANS(Q1309))))</f>
        <v>0</v>
      </c>
      <c r="R1318" t="e">
        <f>IF(DEGREES(ACOS(SIN(RADIANS(G1318))*SIN(RADIANS(E1319))+COS(RADIANS(G1318))*COS(RADIANS(E1319))*COS(RADIANS(R1309))))&gt;90,0,$F$4*$F$5/E1318^2*(SIN(RADIANS(G1318))*SIN(RADIANS(E1319))+COS(RADIANS(G1318))*COS(RADIANS(E1319))*COS(RADIANS(R1309))))</f>
        <v>#DIV/0!</v>
      </c>
      <c r="S1318" t="e">
        <f>IF(DEGREES(ACOS(SIN(RADIANS(G1318))*SIN(RADIANS(E1319))+COS(RADIANS(G1318))*COS(RADIANS(E1319))*COS(RADIANS(S1309))))&gt;90,0,$F$4*$F$5/E1318^2*(SIN(RADIANS(G1318))*SIN(RADIANS(E1319))+COS(RADIANS(G1318))*COS(RADIANS(E1319))*COS(RADIANS(S1309))))</f>
        <v>#DIV/0!</v>
      </c>
      <c r="T1318" t="e">
        <f>IF(DEGREES(ACOS(SIN(RADIANS(G1318))*SIN(RADIANS(E1319))+COS(RADIANS(G1318))*COS(RADIANS(E1319))*COS(RADIANS(T1309))))&gt;90,0,$F$4*$F$5/E1318^2*(SIN(RADIANS(G1318))*SIN(RADIANS(E1319))+COS(RADIANS(G1318))*COS(RADIANS(E1319))*COS(RADIANS(T1309))))</f>
        <v>#DIV/0!</v>
      </c>
      <c r="U1318" t="e">
        <f>IF(DEGREES(ACOS(SIN(RADIANS(G1318))*SIN(RADIANS(E1319))+COS(RADIANS(G1318))*COS(RADIANS(E1319))*COS(RADIANS(U1309))))&gt;90,0,$F$4*$F$5/E1318^2*(SIN(RADIANS(G1318))*SIN(RADIANS(E1319))+COS(RADIANS(G1318))*COS(RADIANS(E1319))*COS(RADIANS(U1309))))</f>
        <v>#DIV/0!</v>
      </c>
      <c r="V1318" t="e">
        <f>IF(DEGREES(ACOS(SIN(RADIANS(G1318))*SIN(RADIANS(E1319))+COS(RADIANS(G1318))*COS(RADIANS(E1319))*COS(RADIANS(V1309))))&gt;90,0,$F$4*$F$5/E1318^2*(SIN(RADIANS(G1318))*SIN(RADIANS(E1319))+COS(RADIANS(G1318))*COS(RADIANS(E1319))*COS(RADIANS(V1309))))</f>
        <v>#DIV/0!</v>
      </c>
      <c r="W1318" t="e">
        <f>IF(DEGREES(ACOS(SIN(RADIANS(G1318))*SIN(RADIANS(E1319))+COS(RADIANS(G1318))*COS(RADIANS(E1319))*COS(RADIANS(W1309))))&gt;90,0,$F$4*$F$5/E1318^2*(SIN(RADIANS(G1318))*SIN(RADIANS(E1319))+COS(RADIANS(G1318))*COS(RADIANS(E1319))*COS(RADIANS(W1309))))</f>
        <v>#DIV/0!</v>
      </c>
      <c r="X1318" t="e">
        <f>IF(DEGREES(ACOS(SIN(RADIANS(G1318))*SIN(RADIANS(E1319))+COS(RADIANS(G1318))*COS(RADIANS(E1319))*COS(RADIANS(X1309))))&gt;90,0,$F$4*$F$5/E1318^2*(SIN(RADIANS(G1318))*SIN(RADIANS(E1319))+COS(RADIANS(G1318))*COS(RADIANS(E1319))*COS(RADIANS(X1309))))</f>
        <v>#DIV/0!</v>
      </c>
      <c r="Y1318" t="e">
        <f>IF(DEGREES(ACOS(SIN(RADIANS(G1318))*SIN(RADIANS(E1319))+COS(RADIANS(G1318))*COS(RADIANS(E1319))*COS(RADIANS(Y1309))))&gt;90,0,$F$4*$F$5/E1318^2*(SIN(RADIANS(G1318))*SIN(RADIANS(E1319))+COS(RADIANS(G1318))*COS(RADIANS(E1319))*COS(RADIANS(Y1309))))</f>
        <v>#DIV/0!</v>
      </c>
      <c r="Z1318" t="e">
        <f>IF(DEGREES(ACOS(SIN(RADIANS(G1318))*SIN(RADIANS(E1319))+COS(RADIANS(G1318))*COS(RADIANS(E1319))*COS(RADIANS(Z1309))))&gt;90,0,$F$4*$F$5/E1318^2*(SIN(RADIANS(G1318))*SIN(RADIANS(E1319))+COS(RADIANS(G1318))*COS(RADIANS(E1319))*COS(RADIANS(Z1309))))</f>
        <v>#DIV/0!</v>
      </c>
      <c r="AA1318" t="e">
        <f>IF(DEGREES(ACOS(SIN(RADIANS(G1318))*SIN(RADIANS(E1319))+COS(RADIANS(G1318))*COS(RADIANS(E1319))*COS(RADIANS(AA1309))))&gt;90,0,$F$4*$F$5/E1318^2*(SIN(RADIANS(G1318))*SIN(RADIANS(E1319))+COS(RADIANS(G1318))*COS(RADIANS(E1319))*COS(RADIANS(AA1309))))</f>
        <v>#DIV/0!</v>
      </c>
      <c r="AB1318" t="e">
        <f>IF(DEGREES(ACOS(SIN(RADIANS(G1318))*SIN(RADIANS(E1319))+COS(RADIANS(G1318))*COS(RADIANS(E1319))*COS(RADIANS(AB1309))))&gt;90,0,$F$4*$F$5/E1318^2*(SIN(RADIANS(G1318))*SIN(RADIANS(E1319))+COS(RADIANS(G1318))*COS(RADIANS(E1319))*COS(RADIANS(AB1309))))</f>
        <v>#DIV/0!</v>
      </c>
      <c r="AC1318" t="e">
        <f>IF(DEGREES(ACOS(SIN(RADIANS(G1318))*SIN(RADIANS(E1319))+COS(RADIANS(G1318))*COS(RADIANS(E1319))*COS(RADIANS(AC1309))))&gt;90,0,$F$4*$F$5/E1318^2*(SIN(RADIANS(G1318))*SIN(RADIANS(E1319))+COS(RADIANS(G1318))*COS(RADIANS(E1319))*COS(RADIANS(AC1309))))</f>
        <v>#DIV/0!</v>
      </c>
      <c r="AD1318" t="e">
        <f>IF(DEGREES(ACOS(SIN(RADIANS(G1318))*SIN(RADIANS(E1319))+COS(RADIANS(G1318))*COS(RADIANS(E1319))*COS(RADIANS(AD1309))))&gt;90,0,$F$4*$F$5/E1318^2*(SIN(RADIANS(G1318))*SIN(RADIANS(E1319))+COS(RADIANS(G1318))*COS(RADIANS(E1319))*COS(RADIANS(AD1309))))</f>
        <v>#DIV/0!</v>
      </c>
      <c r="AE1318" t="e">
        <f>IF(DEGREES(ACOS(SIN(RADIANS(G1318))*SIN(RADIANS(E1319))+COS(RADIANS(G1318))*COS(RADIANS(E1319))*COS(RADIANS(AE1309))))&gt;90,0,$F$4*$F$5/E1318^2*(SIN(RADIANS(G1318))*SIN(RADIANS(E1319))+COS(RADIANS(G1318))*COS(RADIANS(E1319))*COS(RADIANS(AE1309))))</f>
        <v>#DIV/0!</v>
      </c>
      <c r="AF1318" t="e">
        <f>IF(DEGREES(ACOS(SIN(RADIANS(G1318))*SIN(RADIANS(E1319))+COS(RADIANS(G1318))*COS(RADIANS(E1319))*COS(RADIANS(AF1309))))&gt;90,0,$F$4*$F$5/E1318^2*(SIN(RADIANS(G1318))*SIN(RADIANS(E1319))+COS(RADIANS(G1318))*COS(RADIANS(E1319))*COS(RADIANS(AF1309))))</f>
        <v>#DIV/0!</v>
      </c>
      <c r="AG1318" t="e">
        <f>IF(DEGREES(ACOS(SIN(RADIANS(G1318))*SIN(RADIANS(E1319))+COS(RADIANS(G1318))*COS(RADIANS(E1319))*COS(RADIANS(AG1309))))&gt;90,0,$F$4*$F$5/E1318^2*(SIN(RADIANS(G1318))*SIN(RADIANS(E1319))+COS(RADIANS(G1318))*COS(RADIANS(E1319))*COS(RADIANS(AG1309))))</f>
        <v>#DIV/0!</v>
      </c>
      <c r="AH1318" t="e">
        <f>IF(DEGREES(ACOS(SIN(RADIANS(G1318))*SIN(RADIANS(E1319))+COS(RADIANS(G1318))*COS(RADIANS(E1319))*COS(RADIANS(AH1309))))&gt;90,0,$F$4*$F$5/E1318^2*(SIN(RADIANS(G1318))*SIN(RADIANS(E1319))+COS(RADIANS(G1318))*COS(RADIANS(E1319))*COS(RADIANS(AH1309))))</f>
        <v>#DIV/0!</v>
      </c>
      <c r="AI1318" t="e">
        <f>IF(DEGREES(ACOS(SIN(RADIANS(G1318))*SIN(RADIANS(E1319))+COS(RADIANS(G1318))*COS(RADIANS(E1319))*COS(RADIANS(AI1309))))&gt;90,0,$F$4*$F$5/E1318^2*(SIN(RADIANS(G1318))*SIN(RADIANS(E1319))+COS(RADIANS(G1318))*COS(RADIANS(E1319))*COS(RADIANS(AI1309))))</f>
        <v>#DIV/0!</v>
      </c>
      <c r="AJ1318" t="e">
        <f>IF(DEGREES(ACOS(SIN(RADIANS(G1318))*SIN(RADIANS(E1319))+COS(RADIANS(G1318))*COS(RADIANS(E1319))*COS(RADIANS(AJ1309))))&gt;90,0,$F$4*$F$5/E1318^2*(SIN(RADIANS(G1318))*SIN(RADIANS(E1319))+COS(RADIANS(G1318))*COS(RADIANS(E1319))*COS(RADIANS(AJ1309))))</f>
        <v>#DIV/0!</v>
      </c>
      <c r="AK1318">
        <f>IF(DEGREES(ACOS(SIN(RADIANS(G1318))*SIN(RADIANS(E1319))+COS(RADIANS(G1318))*COS(RADIANS(E1319))*COS(RADIANS(AK1309))))&gt;90,0,$F$4*$F$5/E1318^2*(SIN(RADIANS(G1318))*SIN(RADIANS(E1319))+COS(RADIANS(G1318))*COS(RADIANS(E1319))*COS(RADIANS(AK1309))))</f>
        <v>0</v>
      </c>
      <c r="AL1318">
        <f>IF(DEGREES(ACOS(SIN(RADIANS(G1318))*SIN(RADIANS(E1319))+COS(RADIANS(G1318))*COS(RADIANS(E1319))*COS(RADIANS(AL1309))))&gt;90,0,$F$4*$F$5/E1318^2*(SIN(RADIANS(G1318))*SIN(RADIANS(E1319))+COS(RADIANS(G1318))*COS(RADIANS(E1319))*COS(RADIANS(AL1309))))</f>
        <v>0</v>
      </c>
      <c r="AM1318">
        <f>IF(DEGREES(ACOS(SIN(RADIANS(G1318))*SIN(RADIANS(E1319))+COS(RADIANS(G1318))*COS(RADIANS(E1319))*COS(RADIANS(AM1309))))&gt;90,0,$F$4*$F$5/E1318^2*(SIN(RADIANS(G1318))*SIN(RADIANS(E1319))+COS(RADIANS(G1318))*COS(RADIANS(E1319))*COS(RADIANS(AM1309))))</f>
        <v>0</v>
      </c>
      <c r="AN1318">
        <f>IF(DEGREES(ACOS(SIN(RADIANS(G1318))*SIN(RADIANS(E1319))+COS(RADIANS(G1318))*COS(RADIANS(E1319))*COS(RADIANS(AN1309))))&gt;90,0,$F$4*$F$5/E1318^2*(SIN(RADIANS(G1318))*SIN(RADIANS(E1319))+COS(RADIANS(G1318))*COS(RADIANS(E1319))*COS(RADIANS(AN1309))))</f>
        <v>0</v>
      </c>
      <c r="AO1318">
        <f>IF(DEGREES(ACOS(SIN(RADIANS(G1318))*SIN(RADIANS(E1319))+COS(RADIANS(G1318))*COS(RADIANS(E1319))*COS(RADIANS(AO1309))))&gt;90,0,$F$4*$F$5/E1318^2*(SIN(RADIANS(G1318))*SIN(RADIANS(E1319))+COS(RADIANS(G1318))*COS(RADIANS(E1319))*COS(RADIANS(AO1309))))</f>
        <v>0</v>
      </c>
      <c r="AP1318">
        <f>IF(DEGREES(ACOS(SIN(RADIANS(G1318))*SIN(RADIANS(E1319))+COS(RADIANS(G1318))*COS(RADIANS(E1319))*COS(RADIANS(AP1309))))&gt;90,0,$F$4*$F$5/E1318^2*(SIN(RADIANS(G1318))*SIN(RADIANS(E1319))+COS(RADIANS(G1318))*COS(RADIANS(E1319))*COS(RADIANS(AP1309))))</f>
        <v>0</v>
      </c>
      <c r="AQ1318">
        <f>IF(DEGREES(ACOS(SIN(RADIANS(G1318))*SIN(RADIANS(E1319))+COS(RADIANS(G1318))*COS(RADIANS(E1319))*COS(RADIANS(AQ1309))))&gt;90,0,$F$4*$F$5/E1318^2*(SIN(RADIANS(G1318))*SIN(RADIANS(E1319))+COS(RADIANS(G1318))*COS(RADIANS(E1319))*COS(RADIANS(AQ1309))))</f>
        <v>0</v>
      </c>
      <c r="AR1318">
        <f>IF(DEGREES(ACOS(SIN(RADIANS(G1318))*SIN(RADIANS(E1319))+COS(RADIANS(G1318))*COS(RADIANS(E1319))*COS(RADIANS(AR1309))))&gt;90,0,$F$4*$F$5/E1318^2*(SIN(RADIANS(G1318))*SIN(RADIANS(E1319))+COS(RADIANS(G1318))*COS(RADIANS(E1319))*COS(RADIANS(AR1309))))</f>
        <v>0</v>
      </c>
    </row>
    <row r="1319" spans="2:44" x14ac:dyDescent="0.5">
      <c r="B1319" s="40" t="s">
        <v>735</v>
      </c>
      <c r="E1319">
        <f>IF($F$8&gt;90,180-$F$8,$F$8)*SIN(RADIANS(E1313))</f>
        <v>0</v>
      </c>
      <c r="G1319">
        <v>10</v>
      </c>
      <c r="I1319">
        <f>IF(DEGREES(ACOS(SIN(RADIANS(G1319))*SIN(RADIANS(E1319))+COS(RADIANS(G1319))*COS(RADIANS(E1319))*COS(RADIANS(I1309))))&gt;90,0,$F$4*$F$5/E1318^2*(SIN(RADIANS(G1319))*SIN(RADIANS(E1319))+COS(RADIANS(G1319))*COS(RADIANS(E1319))*COS(RADIANS(I1309))))</f>
        <v>0</v>
      </c>
      <c r="J1319">
        <f>IF(DEGREES(ACOS(SIN(RADIANS(G1319))*SIN(RADIANS(E1319))+COS(RADIANS(G1319))*COS(RADIANS(E1319))*COS(RADIANS(J1309))))&gt;90,0,$F$4*$F$5/E1318^2*(SIN(RADIANS(G1319))*SIN(RADIANS(E1319))+COS(RADIANS(G1319))*COS(RADIANS(E1319))*COS(RADIANS(J1309))))</f>
        <v>0</v>
      </c>
      <c r="K1319">
        <f>IF(DEGREES(ACOS(SIN(RADIANS(G1319))*SIN(RADIANS(E1319))+COS(RADIANS(G1319))*COS(RADIANS(E1319))*COS(RADIANS(K1309))))&gt;90,0,$F$4*$F$5/E1318^2*(SIN(RADIANS(G1319))*SIN(RADIANS(E1319))+COS(RADIANS(G1319))*COS(RADIANS(E1319))*COS(RADIANS(K1309))))</f>
        <v>0</v>
      </c>
      <c r="L1319">
        <f>IF(DEGREES(ACOS(SIN(RADIANS(G1319))*SIN(RADIANS(E1319))+COS(RADIANS(G1319))*COS(RADIANS(E1319))*COS(RADIANS(L1309))))&gt;90,0,$F$4*$F$5/E1318^2*(SIN(RADIANS(G1319))*SIN(RADIANS(E1319))+COS(RADIANS(G1319))*COS(RADIANS(E1319))*COS(RADIANS(L1309))))</f>
        <v>0</v>
      </c>
      <c r="M1319">
        <f>IF(DEGREES(ACOS(SIN(RADIANS(G1319))*SIN(RADIANS(E1319))+COS(RADIANS(G1319))*COS(RADIANS(E1319))*COS(RADIANS(M1309))))&gt;90,0,$F$4*$F$5/E1318^2*(SIN(RADIANS(G1319))*SIN(RADIANS(E1319))+COS(RADIANS(G1319))*COS(RADIANS(E1319))*COS(RADIANS(M1309))))</f>
        <v>0</v>
      </c>
      <c r="N1319">
        <f>IF(DEGREES(ACOS(SIN(RADIANS(G1319))*SIN(RADIANS(E1319))+COS(RADIANS(G1319))*COS(RADIANS(E1319))*COS(RADIANS(N1309))))&gt;90,0,$F$4*$F$5/E1318^2*(SIN(RADIANS(G1319))*SIN(RADIANS(E1319))+COS(RADIANS(G1319))*COS(RADIANS(E1319))*COS(RADIANS(N1309))))</f>
        <v>0</v>
      </c>
      <c r="O1319">
        <f>IF(DEGREES(ACOS(SIN(RADIANS(G1319))*SIN(RADIANS(E1319))+COS(RADIANS(G1319))*COS(RADIANS(E1319))*COS(RADIANS(O1309))))&gt;90,0,$F$4*$F$5/E1318^2*(SIN(RADIANS(G1319))*SIN(RADIANS(E1319))+COS(RADIANS(G1319))*COS(RADIANS(E1319))*COS(RADIANS(O1309))))</f>
        <v>0</v>
      </c>
      <c r="P1319">
        <f>IF(DEGREES(ACOS(SIN(RADIANS(G1319))*SIN(RADIANS(E1319))+COS(RADIANS(G1319))*COS(RADIANS(E1319))*COS(RADIANS(P1309))))&gt;90,0,$F$4*$F$5/E1318^2*(SIN(RADIANS(G1319))*SIN(RADIANS(E1319))+COS(RADIANS(G1319))*COS(RADIANS(E1319))*COS(RADIANS(P1309))))</f>
        <v>0</v>
      </c>
      <c r="Q1319">
        <f>IF(DEGREES(ACOS(SIN(RADIANS(G1319))*SIN(RADIANS(E1319))+COS(RADIANS(G1319))*COS(RADIANS(E1319))*COS(RADIANS(Q1309))))&gt;90,0,$F$4*$F$5/E1318^2*(SIN(RADIANS(G1319))*SIN(RADIANS(E1319))+COS(RADIANS(G1319))*COS(RADIANS(E1319))*COS(RADIANS(Q1309))))</f>
        <v>0</v>
      </c>
      <c r="R1319" t="e">
        <f>IF(DEGREES(ACOS(SIN(RADIANS(G1319))*SIN(RADIANS(E1319))+COS(RADIANS(G1319))*COS(RADIANS(E1319))*COS(RADIANS(R1309))))&gt;90,0,$F$4*$F$5/E1318^2*(SIN(RADIANS(G1319))*SIN(RADIANS(E1319))+COS(RADIANS(G1319))*COS(RADIANS(E1319))*COS(RADIANS(R1309))))</f>
        <v>#DIV/0!</v>
      </c>
      <c r="S1319" t="e">
        <f>IF(DEGREES(ACOS(SIN(RADIANS(G1319))*SIN(RADIANS(E1319))+COS(RADIANS(G1319))*COS(RADIANS(E1319))*COS(RADIANS(S1309))))&gt;90,0,$F$4*$F$5/E1318^2*(SIN(RADIANS(G1319))*SIN(RADIANS(E1319))+COS(RADIANS(G1319))*COS(RADIANS(E1319))*COS(RADIANS(S1309))))</f>
        <v>#DIV/0!</v>
      </c>
      <c r="T1319" t="e">
        <f>IF(DEGREES(ACOS(SIN(RADIANS(G1319))*SIN(RADIANS(E1319))+COS(RADIANS(G1319))*COS(RADIANS(E1319))*COS(RADIANS(T1309))))&gt;90,0,$F$4*$F$5/E1318^2*(SIN(RADIANS(G1319))*SIN(RADIANS(E1319))+COS(RADIANS(G1319))*COS(RADIANS(E1319))*COS(RADIANS(T1309))))</f>
        <v>#DIV/0!</v>
      </c>
      <c r="U1319" t="e">
        <f>IF(DEGREES(ACOS(SIN(RADIANS(G1319))*SIN(RADIANS(E1319))+COS(RADIANS(G1319))*COS(RADIANS(E1319))*COS(RADIANS(U1309))))&gt;90,0,$F$4*$F$5/E1318^2*(SIN(RADIANS(G1319))*SIN(RADIANS(E1319))+COS(RADIANS(G1319))*COS(RADIANS(E1319))*COS(RADIANS(U1309))))</f>
        <v>#DIV/0!</v>
      </c>
      <c r="V1319" t="e">
        <f>IF(DEGREES(ACOS(SIN(RADIANS(G1319))*SIN(RADIANS(E1319))+COS(RADIANS(G1319))*COS(RADIANS(E1319))*COS(RADIANS(V1309))))&gt;90,0,$F$4*$F$5/E1318^2*(SIN(RADIANS(G1319))*SIN(RADIANS(E1319))+COS(RADIANS(G1319))*COS(RADIANS(E1319))*COS(RADIANS(V1309))))</f>
        <v>#DIV/0!</v>
      </c>
      <c r="W1319" t="e">
        <f>IF(DEGREES(ACOS(SIN(RADIANS(G1319))*SIN(RADIANS(E1319))+COS(RADIANS(G1319))*COS(RADIANS(E1319))*COS(RADIANS(W1309))))&gt;90,0,$F$4*$F$5/E1318^2*(SIN(RADIANS(G1319))*SIN(RADIANS(E1319))+COS(RADIANS(G1319))*COS(RADIANS(E1319))*COS(RADIANS(W1309))))</f>
        <v>#DIV/0!</v>
      </c>
      <c r="X1319" t="e">
        <f>IF(DEGREES(ACOS(SIN(RADIANS(G1319))*SIN(RADIANS(E1319))+COS(RADIANS(G1319))*COS(RADIANS(E1319))*COS(RADIANS(X1309))))&gt;90,0,$F$4*$F$5/E1318^2*(SIN(RADIANS(G1319))*SIN(RADIANS(E1319))+COS(RADIANS(G1319))*COS(RADIANS(E1319))*COS(RADIANS(X1309))))</f>
        <v>#DIV/0!</v>
      </c>
      <c r="Y1319" t="e">
        <f>IF(DEGREES(ACOS(SIN(RADIANS(G1319))*SIN(RADIANS(E1319))+COS(RADIANS(G1319))*COS(RADIANS(E1319))*COS(RADIANS(Y1309))))&gt;90,0,$F$4*$F$5/E1318^2*(SIN(RADIANS(G1319))*SIN(RADIANS(E1319))+COS(RADIANS(G1319))*COS(RADIANS(E1319))*COS(RADIANS(Y1309))))</f>
        <v>#DIV/0!</v>
      </c>
      <c r="Z1319" t="e">
        <f>IF(DEGREES(ACOS(SIN(RADIANS(G1319))*SIN(RADIANS(E1319))+COS(RADIANS(G1319))*COS(RADIANS(E1319))*COS(RADIANS(Z1309))))&gt;90,0,$F$4*$F$5/E1318^2*(SIN(RADIANS(G1319))*SIN(RADIANS(E1319))+COS(RADIANS(G1319))*COS(RADIANS(E1319))*COS(RADIANS(Z1309))))</f>
        <v>#DIV/0!</v>
      </c>
      <c r="AA1319" t="e">
        <f>IF(DEGREES(ACOS(SIN(RADIANS(G1319))*SIN(RADIANS(E1319))+COS(RADIANS(G1319))*COS(RADIANS(E1319))*COS(RADIANS(AA1309))))&gt;90,0,$F$4*$F$5/E1318^2*(SIN(RADIANS(G1319))*SIN(RADIANS(E1319))+COS(RADIANS(G1319))*COS(RADIANS(E1319))*COS(RADIANS(AA1309))))</f>
        <v>#DIV/0!</v>
      </c>
      <c r="AB1319" t="e">
        <f>IF(DEGREES(ACOS(SIN(RADIANS(G1319))*SIN(RADIANS(E1319))+COS(RADIANS(G1319))*COS(RADIANS(E1319))*COS(RADIANS(AB1309))))&gt;90,0,$F$4*$F$5/E1318^2*(SIN(RADIANS(G1319))*SIN(RADIANS(E1319))+COS(RADIANS(G1319))*COS(RADIANS(E1319))*COS(RADIANS(AB1309))))</f>
        <v>#DIV/0!</v>
      </c>
      <c r="AC1319" t="e">
        <f>IF(DEGREES(ACOS(SIN(RADIANS(G1319))*SIN(RADIANS(E1319))+COS(RADIANS(G1319))*COS(RADIANS(E1319))*COS(RADIANS(AC1309))))&gt;90,0,$F$4*$F$5/E1318^2*(SIN(RADIANS(G1319))*SIN(RADIANS(E1319))+COS(RADIANS(G1319))*COS(RADIANS(E1319))*COS(RADIANS(AC1309))))</f>
        <v>#DIV/0!</v>
      </c>
      <c r="AD1319" t="e">
        <f>IF(DEGREES(ACOS(SIN(RADIANS(G1319))*SIN(RADIANS(E1319))+COS(RADIANS(G1319))*COS(RADIANS(E1319))*COS(RADIANS(AD1309))))&gt;90,0,$F$4*$F$5/E1318^2*(SIN(RADIANS(G1319))*SIN(RADIANS(E1319))+COS(RADIANS(G1319))*COS(RADIANS(E1319))*COS(RADIANS(AD1309))))</f>
        <v>#DIV/0!</v>
      </c>
      <c r="AE1319" t="e">
        <f>IF(DEGREES(ACOS(SIN(RADIANS(G1319))*SIN(RADIANS(E1319))+COS(RADIANS(G1319))*COS(RADIANS(E1319))*COS(RADIANS(AE1309))))&gt;90,0,$F$4*$F$5/E1318^2*(SIN(RADIANS(G1319))*SIN(RADIANS(E1319))+COS(RADIANS(G1319))*COS(RADIANS(E1319))*COS(RADIANS(AE1309))))</f>
        <v>#DIV/0!</v>
      </c>
      <c r="AF1319" t="e">
        <f>IF(DEGREES(ACOS(SIN(RADIANS(G1319))*SIN(RADIANS(E1319))+COS(RADIANS(G1319))*COS(RADIANS(E1319))*COS(RADIANS(AF1309))))&gt;90,0,$F$4*$F$5/E1318^2*(SIN(RADIANS(G1319))*SIN(RADIANS(E1319))+COS(RADIANS(G1319))*COS(RADIANS(E1319))*COS(RADIANS(AF1309))))</f>
        <v>#DIV/0!</v>
      </c>
      <c r="AG1319" t="e">
        <f>IF(DEGREES(ACOS(SIN(RADIANS(G1319))*SIN(RADIANS(E1319))+COS(RADIANS(G1319))*COS(RADIANS(E1319))*COS(RADIANS(AG1309))))&gt;90,0,$F$4*$F$5/E1318^2*(SIN(RADIANS(G1319))*SIN(RADIANS(E1319))+COS(RADIANS(G1319))*COS(RADIANS(E1319))*COS(RADIANS(AG1309))))</f>
        <v>#DIV/0!</v>
      </c>
      <c r="AH1319" t="e">
        <f>IF(DEGREES(ACOS(SIN(RADIANS(G1319))*SIN(RADIANS(E1319))+COS(RADIANS(G1319))*COS(RADIANS(E1319))*COS(RADIANS(AH1309))))&gt;90,0,$F$4*$F$5/E1318^2*(SIN(RADIANS(G1319))*SIN(RADIANS(E1319))+COS(RADIANS(G1319))*COS(RADIANS(E1319))*COS(RADIANS(AH1309))))</f>
        <v>#DIV/0!</v>
      </c>
      <c r="AI1319" t="e">
        <f>IF(DEGREES(ACOS(SIN(RADIANS(G1319))*SIN(RADIANS(E1319))+COS(RADIANS(G1319))*COS(RADIANS(E1319))*COS(RADIANS(AI1309))))&gt;90,0,$F$4*$F$5/E1318^2*(SIN(RADIANS(G1319))*SIN(RADIANS(E1319))+COS(RADIANS(G1319))*COS(RADIANS(E1319))*COS(RADIANS(AI1309))))</f>
        <v>#DIV/0!</v>
      </c>
      <c r="AJ1319" t="e">
        <f>IF(DEGREES(ACOS(SIN(RADIANS(G1319))*SIN(RADIANS(E1319))+COS(RADIANS(G1319))*COS(RADIANS(E1319))*COS(RADIANS(AJ1309))))&gt;90,0,$F$4*$F$5/E1318^2*(SIN(RADIANS(G1319))*SIN(RADIANS(E1319))+COS(RADIANS(G1319))*COS(RADIANS(E1319))*COS(RADIANS(AJ1309))))</f>
        <v>#DIV/0!</v>
      </c>
      <c r="AK1319">
        <f>IF(DEGREES(ACOS(SIN(RADIANS(G1319))*SIN(RADIANS(E1319))+COS(RADIANS(G1319))*COS(RADIANS(E1319))*COS(RADIANS(AK1309))))&gt;90,0,$F$4*$F$5/E1318^2*(SIN(RADIANS(G1319))*SIN(RADIANS(E1319))+COS(RADIANS(G1319))*COS(RADIANS(E1319))*COS(RADIANS(AK1309))))</f>
        <v>0</v>
      </c>
      <c r="AL1319">
        <f>IF(DEGREES(ACOS(SIN(RADIANS(G1319))*SIN(RADIANS(E1319))+COS(RADIANS(G1319))*COS(RADIANS(E1319))*COS(RADIANS(AL1309))))&gt;90,0,$F$4*$F$5/E1318^2*(SIN(RADIANS(G1319))*SIN(RADIANS(E1319))+COS(RADIANS(G1319))*COS(RADIANS(E1319))*COS(RADIANS(AL1309))))</f>
        <v>0</v>
      </c>
      <c r="AM1319">
        <f>IF(DEGREES(ACOS(SIN(RADIANS(G1319))*SIN(RADIANS(E1319))+COS(RADIANS(G1319))*COS(RADIANS(E1319))*COS(RADIANS(AM1309))))&gt;90,0,$F$4*$F$5/E1318^2*(SIN(RADIANS(G1319))*SIN(RADIANS(E1319))+COS(RADIANS(G1319))*COS(RADIANS(E1319))*COS(RADIANS(AM1309))))</f>
        <v>0</v>
      </c>
      <c r="AN1319">
        <f>IF(DEGREES(ACOS(SIN(RADIANS(G1319))*SIN(RADIANS(E1319))+COS(RADIANS(G1319))*COS(RADIANS(E1319))*COS(RADIANS(AN1309))))&gt;90,0,$F$4*$F$5/E1318^2*(SIN(RADIANS(G1319))*SIN(RADIANS(E1319))+COS(RADIANS(G1319))*COS(RADIANS(E1319))*COS(RADIANS(AN1309))))</f>
        <v>0</v>
      </c>
      <c r="AO1319">
        <f>IF(DEGREES(ACOS(SIN(RADIANS(G1319))*SIN(RADIANS(E1319))+COS(RADIANS(G1319))*COS(RADIANS(E1319))*COS(RADIANS(AO1309))))&gt;90,0,$F$4*$F$5/E1318^2*(SIN(RADIANS(G1319))*SIN(RADIANS(E1319))+COS(RADIANS(G1319))*COS(RADIANS(E1319))*COS(RADIANS(AO1309))))</f>
        <v>0</v>
      </c>
      <c r="AP1319">
        <f>IF(DEGREES(ACOS(SIN(RADIANS(G1319))*SIN(RADIANS(E1319))+COS(RADIANS(G1319))*COS(RADIANS(E1319))*COS(RADIANS(AP1309))))&gt;90,0,$F$4*$F$5/E1318^2*(SIN(RADIANS(G1319))*SIN(RADIANS(E1319))+COS(RADIANS(G1319))*COS(RADIANS(E1319))*COS(RADIANS(AP1309))))</f>
        <v>0</v>
      </c>
      <c r="AQ1319">
        <f>IF(DEGREES(ACOS(SIN(RADIANS(G1319))*SIN(RADIANS(E1319))+COS(RADIANS(G1319))*COS(RADIANS(E1319))*COS(RADIANS(AQ1309))))&gt;90,0,$F$4*$F$5/E1318^2*(SIN(RADIANS(G1319))*SIN(RADIANS(E1319))+COS(RADIANS(G1319))*COS(RADIANS(E1319))*COS(RADIANS(AQ1309))))</f>
        <v>0</v>
      </c>
      <c r="AR1319">
        <f>IF(DEGREES(ACOS(SIN(RADIANS(G1319))*SIN(RADIANS(E1319))+COS(RADIANS(G1319))*COS(RADIANS(E1319))*COS(RADIANS(AR1309))))&gt;90,0,$F$4*$F$5/E1318^2*(SIN(RADIANS(G1319))*SIN(RADIANS(E1319))+COS(RADIANS(G1319))*COS(RADIANS(E1319))*COS(RADIANS(AR1309))))</f>
        <v>0</v>
      </c>
    </row>
    <row r="1320" spans="2:44" x14ac:dyDescent="0.5">
      <c r="B1320" s="40" t="s">
        <v>786</v>
      </c>
      <c r="E1320">
        <f>IF($F$10=0,IF(E1311&lt;360,E1311,E1311-360),($F$10+1)*E1311)</f>
        <v>190</v>
      </c>
      <c r="G1320">
        <v>0</v>
      </c>
      <c r="I1320">
        <f>IF(DEGREES(ACOS(SIN(RADIANS(G1320))*SIN(RADIANS(E1319))+COS(RADIANS(G1320))*COS(RADIANS(E1319))*COS(RADIANS(I1309))))&gt;90,0,$F$4*$F$5/E1318^2*(SIN(RADIANS(G1320))*SIN(RADIANS(E1319))+COS(RADIANS(G1320))*COS(RADIANS(E1319))*COS(RADIANS(I1309))))</f>
        <v>0</v>
      </c>
      <c r="J1320">
        <f>IF(DEGREES(ACOS(SIN(RADIANS(G1320))*SIN(RADIANS(E1319))+COS(RADIANS(G1320))*COS(RADIANS(E1319))*COS(RADIANS(J1309))))&gt;90,0,$F$4*$F$5/E1318^2*(SIN(RADIANS(G1320))*SIN(RADIANS(E1319))+COS(RADIANS(G1320))*COS(RADIANS(E1319))*COS(RADIANS(J1309))))</f>
        <v>0</v>
      </c>
      <c r="K1320">
        <f>IF(DEGREES(ACOS(SIN(RADIANS(G1320))*SIN(RADIANS(E1319))+COS(RADIANS(G1320))*COS(RADIANS(E1319))*COS(RADIANS(K1309))))&gt;90,0,$F$4*$F$5/E1318^2*(SIN(RADIANS(G1320))*SIN(RADIANS(E1319))+COS(RADIANS(G1320))*COS(RADIANS(E1319))*COS(RADIANS(K1309))))</f>
        <v>0</v>
      </c>
      <c r="L1320">
        <f>IF(DEGREES(ACOS(SIN(RADIANS(G1320))*SIN(RADIANS(E1319))+COS(RADIANS(G1320))*COS(RADIANS(E1319))*COS(RADIANS(L1309))))&gt;90,0,$F$4*$F$5/E1318^2*(SIN(RADIANS(G1320))*SIN(RADIANS(E1319))+COS(RADIANS(G1320))*COS(RADIANS(E1319))*COS(RADIANS(L1309))))</f>
        <v>0</v>
      </c>
      <c r="M1320">
        <f>IF(DEGREES(ACOS(SIN(RADIANS(G1320))*SIN(RADIANS(E1319))+COS(RADIANS(G1320))*COS(RADIANS(E1319))*COS(RADIANS(M1309))))&gt;90,0,$F$4*$F$5/E1318^2*(SIN(RADIANS(G1320))*SIN(RADIANS(E1319))+COS(RADIANS(G1320))*COS(RADIANS(E1319))*COS(RADIANS(M1309))))</f>
        <v>0</v>
      </c>
      <c r="N1320">
        <f>IF(DEGREES(ACOS(SIN(RADIANS(G1320))*SIN(RADIANS(E1319))+COS(RADIANS(G1320))*COS(RADIANS(E1319))*COS(RADIANS(N1309))))&gt;90,0,$F$4*$F$5/E1318^2*(SIN(RADIANS(G1320))*SIN(RADIANS(E1319))+COS(RADIANS(G1320))*COS(RADIANS(E1319))*COS(RADIANS(N1309))))</f>
        <v>0</v>
      </c>
      <c r="O1320">
        <f>IF(DEGREES(ACOS(SIN(RADIANS(G1320))*SIN(RADIANS(E1319))+COS(RADIANS(G1320))*COS(RADIANS(E1319))*COS(RADIANS(O1309))))&gt;90,0,$F$4*$F$5/E1318^2*(SIN(RADIANS(G1320))*SIN(RADIANS(E1319))+COS(RADIANS(G1320))*COS(RADIANS(E1319))*COS(RADIANS(O1309))))</f>
        <v>0</v>
      </c>
      <c r="P1320">
        <f>IF(DEGREES(ACOS(SIN(RADIANS(G1320))*SIN(RADIANS(E1319))+COS(RADIANS(G1320))*COS(RADIANS(E1319))*COS(RADIANS(P1309))))&gt;90,0,$F$4*$F$5/E1318^2*(SIN(RADIANS(G1320))*SIN(RADIANS(E1319))+COS(RADIANS(G1320))*COS(RADIANS(E1319))*COS(RADIANS(P1309))))</f>
        <v>0</v>
      </c>
      <c r="Q1320">
        <f>IF(DEGREES(ACOS(SIN(RADIANS(G1320))*SIN(RADIANS(E1319))+COS(RADIANS(G1320))*COS(RADIANS(E1319))*COS(RADIANS(Q1309))))&gt;90,0,$F$4*$F$5/E1318^2*(SIN(RADIANS(G1320))*SIN(RADIANS(E1319))+COS(RADIANS(G1320))*COS(RADIANS(E1319))*COS(RADIANS(Q1309))))</f>
        <v>0</v>
      </c>
      <c r="R1320" t="e">
        <f>IF(DEGREES(ACOS(SIN(RADIANS(G1320))*SIN(RADIANS(E1319))+COS(RADIANS(G1320))*COS(RADIANS(E1319))*COS(RADIANS(R1309))))&gt;90,0,$F$4*$F$5/E1318^2*(SIN(RADIANS(G1320))*SIN(RADIANS(E1319))+COS(RADIANS(G1320))*COS(RADIANS(E1319))*COS(RADIANS(R1309))))</f>
        <v>#DIV/0!</v>
      </c>
      <c r="S1320" t="e">
        <f>IF(DEGREES(ACOS(SIN(RADIANS(G1320))*SIN(RADIANS(E1319))+COS(RADIANS(G1320))*COS(RADIANS(E1319))*COS(RADIANS(S1309))))&gt;90,0,$F$4*$F$5/E1318^2*(SIN(RADIANS(G1320))*SIN(RADIANS(E1319))+COS(RADIANS(G1320))*COS(RADIANS(E1319))*COS(RADIANS(S1309))))</f>
        <v>#DIV/0!</v>
      </c>
      <c r="T1320" t="e">
        <f>IF(DEGREES(ACOS(SIN(RADIANS(G1320))*SIN(RADIANS(E1319))+COS(RADIANS(G1320))*COS(RADIANS(E1319))*COS(RADIANS(T1309))))&gt;90,0,$F$4*$F$5/E1318^2*(SIN(RADIANS(G1320))*SIN(RADIANS(E1319))+COS(RADIANS(G1320))*COS(RADIANS(E1319))*COS(RADIANS(T1309))))</f>
        <v>#DIV/0!</v>
      </c>
      <c r="U1320" t="e">
        <f>IF(DEGREES(ACOS(SIN(RADIANS(G1320))*SIN(RADIANS(E1319))+COS(RADIANS(G1320))*COS(RADIANS(E1319))*COS(RADIANS(U1309))))&gt;90,0,$F$4*$F$5/E1318^2*(SIN(RADIANS(G1320))*SIN(RADIANS(E1319))+COS(RADIANS(G1320))*COS(RADIANS(E1319))*COS(RADIANS(U1309))))</f>
        <v>#DIV/0!</v>
      </c>
      <c r="V1320" t="e">
        <f>IF(DEGREES(ACOS(SIN(RADIANS(G1320))*SIN(RADIANS(E1319))+COS(RADIANS(G1320))*COS(RADIANS(E1319))*COS(RADIANS(V1309))))&gt;90,0,$F$4*$F$5/E1318^2*(SIN(RADIANS(G1320))*SIN(RADIANS(E1319))+COS(RADIANS(G1320))*COS(RADIANS(E1319))*COS(RADIANS(V1309))))</f>
        <v>#DIV/0!</v>
      </c>
      <c r="W1320" t="e">
        <f>IF(DEGREES(ACOS(SIN(RADIANS(G1320))*SIN(RADIANS(E1319))+COS(RADIANS(G1320))*COS(RADIANS(E1319))*COS(RADIANS(W1309))))&gt;90,0,$F$4*$F$5/E1318^2*(SIN(RADIANS(G1320))*SIN(RADIANS(E1319))+COS(RADIANS(G1320))*COS(RADIANS(E1319))*COS(RADIANS(W1309))))</f>
        <v>#DIV/0!</v>
      </c>
      <c r="X1320" t="e">
        <f>IF(DEGREES(ACOS(SIN(RADIANS(G1320))*SIN(RADIANS(E1319))+COS(RADIANS(G1320))*COS(RADIANS(E1319))*COS(RADIANS(X1309))))&gt;90,0,$F$4*$F$5/E1318^2*(SIN(RADIANS(G1320))*SIN(RADIANS(E1319))+COS(RADIANS(G1320))*COS(RADIANS(E1319))*COS(RADIANS(X1309))))</f>
        <v>#DIV/0!</v>
      </c>
      <c r="Y1320" t="e">
        <f>IF(DEGREES(ACOS(SIN(RADIANS(G1320))*SIN(RADIANS(E1319))+COS(RADIANS(G1320))*COS(RADIANS(E1319))*COS(RADIANS(Y1309))))&gt;90,0,$F$4*$F$5/E1318^2*(SIN(RADIANS(G1320))*SIN(RADIANS(E1319))+COS(RADIANS(G1320))*COS(RADIANS(E1319))*COS(RADIANS(Y1309))))</f>
        <v>#DIV/0!</v>
      </c>
      <c r="Z1320" t="e">
        <f>IF(DEGREES(ACOS(SIN(RADIANS(G1320))*SIN(RADIANS(E1319))+COS(RADIANS(G1320))*COS(RADIANS(E1319))*COS(RADIANS(Z1309))))&gt;90,0,$F$4*$F$5/E1318^2*(SIN(RADIANS(G1320))*SIN(RADIANS(E1319))+COS(RADIANS(G1320))*COS(RADIANS(E1319))*COS(RADIANS(Z1309))))</f>
        <v>#DIV/0!</v>
      </c>
      <c r="AA1320" t="e">
        <f>IF(DEGREES(ACOS(SIN(RADIANS(G1320))*SIN(RADIANS(E1319))+COS(RADIANS(G1320))*COS(RADIANS(E1319))*COS(RADIANS(AA1309))))&gt;90,0,$F$4*$F$5/E1318^2*(SIN(RADIANS(G1320))*SIN(RADIANS(E1319))+COS(RADIANS(G1320))*COS(RADIANS(E1319))*COS(RADIANS(AA1309))))</f>
        <v>#DIV/0!</v>
      </c>
      <c r="AB1320" t="e">
        <f>IF(DEGREES(ACOS(SIN(RADIANS(G1320))*SIN(RADIANS(E1319))+COS(RADIANS(G1320))*COS(RADIANS(E1319))*COS(RADIANS(AB1309))))&gt;90,0,$F$4*$F$5/E1318^2*(SIN(RADIANS(G1320))*SIN(RADIANS(E1319))+COS(RADIANS(G1320))*COS(RADIANS(E1319))*COS(RADIANS(AB1309))))</f>
        <v>#DIV/0!</v>
      </c>
      <c r="AC1320" t="e">
        <f>IF(DEGREES(ACOS(SIN(RADIANS(G1320))*SIN(RADIANS(E1319))+COS(RADIANS(G1320))*COS(RADIANS(E1319))*COS(RADIANS(AC1309))))&gt;90,0,$F$4*$F$5/E1318^2*(SIN(RADIANS(G1320))*SIN(RADIANS(E1319))+COS(RADIANS(G1320))*COS(RADIANS(E1319))*COS(RADIANS(AC1309))))</f>
        <v>#DIV/0!</v>
      </c>
      <c r="AD1320" t="e">
        <f>IF(DEGREES(ACOS(SIN(RADIANS(G1320))*SIN(RADIANS(E1319))+COS(RADIANS(G1320))*COS(RADIANS(E1319))*COS(RADIANS(AD1309))))&gt;90,0,$F$4*$F$5/E1318^2*(SIN(RADIANS(G1320))*SIN(RADIANS(E1319))+COS(RADIANS(G1320))*COS(RADIANS(E1319))*COS(RADIANS(AD1309))))</f>
        <v>#DIV/0!</v>
      </c>
      <c r="AE1320" t="e">
        <f>IF(DEGREES(ACOS(SIN(RADIANS(G1320))*SIN(RADIANS(E1319))+COS(RADIANS(G1320))*COS(RADIANS(E1319))*COS(RADIANS(AE1309))))&gt;90,0,$F$4*$F$5/E1318^2*(SIN(RADIANS(G1320))*SIN(RADIANS(E1319))+COS(RADIANS(G1320))*COS(RADIANS(E1319))*COS(RADIANS(AE1309))))</f>
        <v>#DIV/0!</v>
      </c>
      <c r="AF1320" t="e">
        <f>IF(DEGREES(ACOS(SIN(RADIANS(G1320))*SIN(RADIANS(E1319))+COS(RADIANS(G1320))*COS(RADIANS(E1319))*COS(RADIANS(AF1309))))&gt;90,0,$F$4*$F$5/E1318^2*(SIN(RADIANS(G1320))*SIN(RADIANS(E1319))+COS(RADIANS(G1320))*COS(RADIANS(E1319))*COS(RADIANS(AF1309))))</f>
        <v>#DIV/0!</v>
      </c>
      <c r="AG1320" t="e">
        <f>IF(DEGREES(ACOS(SIN(RADIANS(G1320))*SIN(RADIANS(E1319))+COS(RADIANS(G1320))*COS(RADIANS(E1319))*COS(RADIANS(AG1309))))&gt;90,0,$F$4*$F$5/E1318^2*(SIN(RADIANS(G1320))*SIN(RADIANS(E1319))+COS(RADIANS(G1320))*COS(RADIANS(E1319))*COS(RADIANS(AG1309))))</f>
        <v>#DIV/0!</v>
      </c>
      <c r="AH1320" t="e">
        <f>IF(DEGREES(ACOS(SIN(RADIANS(G1320))*SIN(RADIANS(E1319))+COS(RADIANS(G1320))*COS(RADIANS(E1319))*COS(RADIANS(AH1309))))&gt;90,0,$F$4*$F$5/E1318^2*(SIN(RADIANS(G1320))*SIN(RADIANS(E1319))+COS(RADIANS(G1320))*COS(RADIANS(E1319))*COS(RADIANS(AH1309))))</f>
        <v>#DIV/0!</v>
      </c>
      <c r="AI1320" t="e">
        <f>IF(DEGREES(ACOS(SIN(RADIANS(G1320))*SIN(RADIANS(E1319))+COS(RADIANS(G1320))*COS(RADIANS(E1319))*COS(RADIANS(AI1309))))&gt;90,0,$F$4*$F$5/E1318^2*(SIN(RADIANS(G1320))*SIN(RADIANS(E1319))+COS(RADIANS(G1320))*COS(RADIANS(E1319))*COS(RADIANS(AI1309))))</f>
        <v>#DIV/0!</v>
      </c>
      <c r="AJ1320" t="e">
        <f>IF(DEGREES(ACOS(SIN(RADIANS(G1320))*SIN(RADIANS(E1319))+COS(RADIANS(G1320))*COS(RADIANS(E1319))*COS(RADIANS(AJ1309))))&gt;90,0,$F$4*$F$5/E1318^2*(SIN(RADIANS(G1320))*SIN(RADIANS(E1319))+COS(RADIANS(G1320))*COS(RADIANS(E1319))*COS(RADIANS(AJ1309))))</f>
        <v>#DIV/0!</v>
      </c>
      <c r="AK1320">
        <f>IF(DEGREES(ACOS(SIN(RADIANS(G1320))*SIN(RADIANS(E1319))+COS(RADIANS(G1320))*COS(RADIANS(E1319))*COS(RADIANS(AK1309))))&gt;90,0,$F$4*$F$5/E1318^2*(SIN(RADIANS(G1320))*SIN(RADIANS(E1319))+COS(RADIANS(G1320))*COS(RADIANS(E1319))*COS(RADIANS(AK1309))))</f>
        <v>0</v>
      </c>
      <c r="AL1320">
        <f>IF(DEGREES(ACOS(SIN(RADIANS(G1320))*SIN(RADIANS(E1319))+COS(RADIANS(G1320))*COS(RADIANS(E1319))*COS(RADIANS(AL1309))))&gt;90,0,$F$4*$F$5/E1318^2*(SIN(RADIANS(G1320))*SIN(RADIANS(E1319))+COS(RADIANS(G1320))*COS(RADIANS(E1319))*COS(RADIANS(AL1309))))</f>
        <v>0</v>
      </c>
      <c r="AM1320">
        <f>IF(DEGREES(ACOS(SIN(RADIANS(G1320))*SIN(RADIANS(E1319))+COS(RADIANS(G1320))*COS(RADIANS(E1319))*COS(RADIANS(AM1309))))&gt;90,0,$F$4*$F$5/E1318^2*(SIN(RADIANS(G1320))*SIN(RADIANS(E1319))+COS(RADIANS(G1320))*COS(RADIANS(E1319))*COS(RADIANS(AM1309))))</f>
        <v>0</v>
      </c>
      <c r="AN1320">
        <f>IF(DEGREES(ACOS(SIN(RADIANS(G1320))*SIN(RADIANS(E1319))+COS(RADIANS(G1320))*COS(RADIANS(E1319))*COS(RADIANS(AN1309))))&gt;90,0,$F$4*$F$5/E1318^2*(SIN(RADIANS(G1320))*SIN(RADIANS(E1319))+COS(RADIANS(G1320))*COS(RADIANS(E1319))*COS(RADIANS(AN1309))))</f>
        <v>0</v>
      </c>
      <c r="AO1320">
        <f>IF(DEGREES(ACOS(SIN(RADIANS(G1320))*SIN(RADIANS(E1319))+COS(RADIANS(G1320))*COS(RADIANS(E1319))*COS(RADIANS(AO1309))))&gt;90,0,$F$4*$F$5/E1318^2*(SIN(RADIANS(G1320))*SIN(RADIANS(E1319))+COS(RADIANS(G1320))*COS(RADIANS(E1319))*COS(RADIANS(AO1309))))</f>
        <v>0</v>
      </c>
      <c r="AP1320">
        <f>IF(DEGREES(ACOS(SIN(RADIANS(G1320))*SIN(RADIANS(E1319))+COS(RADIANS(G1320))*COS(RADIANS(E1319))*COS(RADIANS(AP1309))))&gt;90,0,$F$4*$F$5/E1318^2*(SIN(RADIANS(G1320))*SIN(RADIANS(E1319))+COS(RADIANS(G1320))*COS(RADIANS(E1319))*COS(RADIANS(AP1309))))</f>
        <v>0</v>
      </c>
      <c r="AQ1320">
        <f>IF(DEGREES(ACOS(SIN(RADIANS(G1320))*SIN(RADIANS(E1319))+COS(RADIANS(G1320))*COS(RADIANS(E1319))*COS(RADIANS(AQ1309))))&gt;90,0,$F$4*$F$5/E1318^2*(SIN(RADIANS(G1320))*SIN(RADIANS(E1319))+COS(RADIANS(G1320))*COS(RADIANS(E1319))*COS(RADIANS(AQ1309))))</f>
        <v>0</v>
      </c>
      <c r="AR1320">
        <f>IF(DEGREES(ACOS(SIN(RADIANS(G1320))*SIN(RADIANS(E1319))+COS(RADIANS(G1320))*COS(RADIANS(E1319))*COS(RADIANS(AR1309))))&gt;90,0,$F$4*$F$5/E1318^2*(SIN(RADIANS(G1320))*SIN(RADIANS(E1319))+COS(RADIANS(G1320))*COS(RADIANS(E1319))*COS(RADIANS(AR1309))))</f>
        <v>0</v>
      </c>
    </row>
    <row r="1321" spans="2:44" x14ac:dyDescent="0.5">
      <c r="B1321" s="40" t="s">
        <v>787</v>
      </c>
      <c r="E1321">
        <f>E1320-E1312-360*ROUNDDOWN((E1320-E1312)/360,0)</f>
        <v>0</v>
      </c>
      <c r="G1321">
        <v>-10</v>
      </c>
      <c r="I1321">
        <f>IF(DEGREES(ACOS(SIN(RADIANS(G1321))*SIN(RADIANS(E1319))+COS(RADIANS(G1321))*COS(RADIANS(E1319))*COS(RADIANS(I1309))))&gt;90,0,$F$4*$F$5/E1318^2*(SIN(RADIANS(G1321))*SIN(RADIANS(E1319))+COS(RADIANS(G1321))*COS(RADIANS(E1319))*COS(RADIANS(I1309))))</f>
        <v>0</v>
      </c>
      <c r="J1321">
        <f>IF(DEGREES(ACOS(SIN(RADIANS(G1321))*SIN(RADIANS(E1319))+COS(RADIANS(G1321))*COS(RADIANS(E1319))*COS(RADIANS(J1309))))&gt;90,0,$F$4*$F$5/E1318^2*(SIN(RADIANS(G1321))*SIN(RADIANS(E1319))+COS(RADIANS(G1321))*COS(RADIANS(E1319))*COS(RADIANS(J1309))))</f>
        <v>0</v>
      </c>
      <c r="K1321">
        <f>IF(DEGREES(ACOS(SIN(RADIANS(G1321))*SIN(RADIANS(E1319))+COS(RADIANS(G1321))*COS(RADIANS(E1319))*COS(RADIANS(K1309))))&gt;90,0,$F$4*$F$5/E1318^2*(SIN(RADIANS(G1321))*SIN(RADIANS(E1319))+COS(RADIANS(G1321))*COS(RADIANS(E1319))*COS(RADIANS(K1309))))</f>
        <v>0</v>
      </c>
      <c r="L1321">
        <f>IF(DEGREES(ACOS(SIN(RADIANS(G1321))*SIN(RADIANS(E1319))+COS(RADIANS(G1321))*COS(RADIANS(E1319))*COS(RADIANS(L1309))))&gt;90,0,$F$4*$F$5/E1318^2*(SIN(RADIANS(G1321))*SIN(RADIANS(E1319))+COS(RADIANS(G1321))*COS(RADIANS(E1319))*COS(RADIANS(L1309))))</f>
        <v>0</v>
      </c>
      <c r="M1321">
        <f>IF(DEGREES(ACOS(SIN(RADIANS(G1321))*SIN(RADIANS(E1319))+COS(RADIANS(G1321))*COS(RADIANS(E1319))*COS(RADIANS(M1309))))&gt;90,0,$F$4*$F$5/E1318^2*(SIN(RADIANS(G1321))*SIN(RADIANS(E1319))+COS(RADIANS(G1321))*COS(RADIANS(E1319))*COS(RADIANS(M1309))))</f>
        <v>0</v>
      </c>
      <c r="N1321">
        <f>IF(DEGREES(ACOS(SIN(RADIANS(G1321))*SIN(RADIANS(E1319))+COS(RADIANS(G1321))*COS(RADIANS(E1319))*COS(RADIANS(N1309))))&gt;90,0,$F$4*$F$5/E1318^2*(SIN(RADIANS(G1321))*SIN(RADIANS(E1319))+COS(RADIANS(G1321))*COS(RADIANS(E1319))*COS(RADIANS(N1309))))</f>
        <v>0</v>
      </c>
      <c r="O1321">
        <f>IF(DEGREES(ACOS(SIN(RADIANS(G1321))*SIN(RADIANS(E1319))+COS(RADIANS(G1321))*COS(RADIANS(E1319))*COS(RADIANS(O1309))))&gt;90,0,$F$4*$F$5/E1318^2*(SIN(RADIANS(G1321))*SIN(RADIANS(E1319))+COS(RADIANS(G1321))*COS(RADIANS(E1319))*COS(RADIANS(O1309))))</f>
        <v>0</v>
      </c>
      <c r="P1321">
        <f>IF(DEGREES(ACOS(SIN(RADIANS(G1321))*SIN(RADIANS(E1319))+COS(RADIANS(G1321))*COS(RADIANS(E1319))*COS(RADIANS(P1309))))&gt;90,0,$F$4*$F$5/E1318^2*(SIN(RADIANS(G1321))*SIN(RADIANS(E1319))+COS(RADIANS(G1321))*COS(RADIANS(E1319))*COS(RADIANS(P1309))))</f>
        <v>0</v>
      </c>
      <c r="Q1321">
        <f>IF(DEGREES(ACOS(SIN(RADIANS(G1321))*SIN(RADIANS(E1319))+COS(RADIANS(G1321))*COS(RADIANS(E1319))*COS(RADIANS(Q1309))))&gt;90,0,$F$4*$F$5/E1318^2*(SIN(RADIANS(G1321))*SIN(RADIANS(E1319))+COS(RADIANS(G1321))*COS(RADIANS(E1319))*COS(RADIANS(Q1309))))</f>
        <v>0</v>
      </c>
      <c r="R1321" t="e">
        <f>IF(DEGREES(ACOS(SIN(RADIANS(G1321))*SIN(RADIANS(E1319))+COS(RADIANS(G1321))*COS(RADIANS(E1319))*COS(RADIANS(R1309))))&gt;90,0,$F$4*$F$5/E1318^2*(SIN(RADIANS(G1321))*SIN(RADIANS(E1319))+COS(RADIANS(G1321))*COS(RADIANS(E1319))*COS(RADIANS(R1309))))</f>
        <v>#DIV/0!</v>
      </c>
      <c r="S1321" t="e">
        <f>IF(DEGREES(ACOS(SIN(RADIANS(G1321))*SIN(RADIANS(E1319))+COS(RADIANS(G1321))*COS(RADIANS(E1319))*COS(RADIANS(S1309))))&gt;90,0,$F$4*$F$5/E1318^2*(SIN(RADIANS(G1321))*SIN(RADIANS(E1319))+COS(RADIANS(G1321))*COS(RADIANS(E1319))*COS(RADIANS(S1309))))</f>
        <v>#DIV/0!</v>
      </c>
      <c r="T1321" t="e">
        <f>IF(DEGREES(ACOS(SIN(RADIANS(G1321))*SIN(RADIANS(E1319))+COS(RADIANS(G1321))*COS(RADIANS(E1319))*COS(RADIANS(T1309))))&gt;90,0,$F$4*$F$5/E1318^2*(SIN(RADIANS(G1321))*SIN(RADIANS(E1319))+COS(RADIANS(G1321))*COS(RADIANS(E1319))*COS(RADIANS(T1309))))</f>
        <v>#DIV/0!</v>
      </c>
      <c r="U1321" t="e">
        <f>IF(DEGREES(ACOS(SIN(RADIANS(G1321))*SIN(RADIANS(E1319))+COS(RADIANS(G1321))*COS(RADIANS(E1319))*COS(RADIANS(U1309))))&gt;90,0,$F$4*$F$5/E1318^2*(SIN(RADIANS(G1321))*SIN(RADIANS(E1319))+COS(RADIANS(G1321))*COS(RADIANS(E1319))*COS(RADIANS(U1309))))</f>
        <v>#DIV/0!</v>
      </c>
      <c r="V1321" t="e">
        <f>IF(DEGREES(ACOS(SIN(RADIANS(G1321))*SIN(RADIANS(E1319))+COS(RADIANS(G1321))*COS(RADIANS(E1319))*COS(RADIANS(V1309))))&gt;90,0,$F$4*$F$5/E1318^2*(SIN(RADIANS(G1321))*SIN(RADIANS(E1319))+COS(RADIANS(G1321))*COS(RADIANS(E1319))*COS(RADIANS(V1309))))</f>
        <v>#DIV/0!</v>
      </c>
      <c r="W1321" t="e">
        <f>IF(DEGREES(ACOS(SIN(RADIANS(G1321))*SIN(RADIANS(E1319))+COS(RADIANS(G1321))*COS(RADIANS(E1319))*COS(RADIANS(W1309))))&gt;90,0,$F$4*$F$5/E1318^2*(SIN(RADIANS(G1321))*SIN(RADIANS(E1319))+COS(RADIANS(G1321))*COS(RADIANS(E1319))*COS(RADIANS(W1309))))</f>
        <v>#DIV/0!</v>
      </c>
      <c r="X1321" t="e">
        <f>IF(DEGREES(ACOS(SIN(RADIANS(G1321))*SIN(RADIANS(E1319))+COS(RADIANS(G1321))*COS(RADIANS(E1319))*COS(RADIANS(X1309))))&gt;90,0,$F$4*$F$5/E1318^2*(SIN(RADIANS(G1321))*SIN(RADIANS(E1319))+COS(RADIANS(G1321))*COS(RADIANS(E1319))*COS(RADIANS(X1309))))</f>
        <v>#DIV/0!</v>
      </c>
      <c r="Y1321" t="e">
        <f>IF(DEGREES(ACOS(SIN(RADIANS(G1321))*SIN(RADIANS(E1319))+COS(RADIANS(G1321))*COS(RADIANS(E1319))*COS(RADIANS(Y1309))))&gt;90,0,$F$4*$F$5/E1318^2*(SIN(RADIANS(G1321))*SIN(RADIANS(E1319))+COS(RADIANS(G1321))*COS(RADIANS(E1319))*COS(RADIANS(Y1309))))</f>
        <v>#DIV/0!</v>
      </c>
      <c r="Z1321" t="e">
        <f>IF(DEGREES(ACOS(SIN(RADIANS(G1321))*SIN(RADIANS(E1319))+COS(RADIANS(G1321))*COS(RADIANS(E1319))*COS(RADIANS(Z1309))))&gt;90,0,$F$4*$F$5/E1318^2*(SIN(RADIANS(G1321))*SIN(RADIANS(E1319))+COS(RADIANS(G1321))*COS(RADIANS(E1319))*COS(RADIANS(Z1309))))</f>
        <v>#DIV/0!</v>
      </c>
      <c r="AA1321" t="e">
        <f>IF(DEGREES(ACOS(SIN(RADIANS(G1321))*SIN(RADIANS(E1319))+COS(RADIANS(G1321))*COS(RADIANS(E1319))*COS(RADIANS(AA1309))))&gt;90,0,$F$4*$F$5/E1318^2*(SIN(RADIANS(G1321))*SIN(RADIANS(E1319))+COS(RADIANS(G1321))*COS(RADIANS(E1319))*COS(RADIANS(AA1309))))</f>
        <v>#DIV/0!</v>
      </c>
      <c r="AB1321" t="e">
        <f>IF(DEGREES(ACOS(SIN(RADIANS(G1321))*SIN(RADIANS(E1319))+COS(RADIANS(G1321))*COS(RADIANS(E1319))*COS(RADIANS(AB1309))))&gt;90,0,$F$4*$F$5/E1318^2*(SIN(RADIANS(G1321))*SIN(RADIANS(E1319))+COS(RADIANS(G1321))*COS(RADIANS(E1319))*COS(RADIANS(AB1309))))</f>
        <v>#DIV/0!</v>
      </c>
      <c r="AC1321" t="e">
        <f>IF(DEGREES(ACOS(SIN(RADIANS(G1321))*SIN(RADIANS(E1319))+COS(RADIANS(G1321))*COS(RADIANS(E1319))*COS(RADIANS(AC1309))))&gt;90,0,$F$4*$F$5/E1318^2*(SIN(RADIANS(G1321))*SIN(RADIANS(E1319))+COS(RADIANS(G1321))*COS(RADIANS(E1319))*COS(RADIANS(AC1309))))</f>
        <v>#DIV/0!</v>
      </c>
      <c r="AD1321" t="e">
        <f>IF(DEGREES(ACOS(SIN(RADIANS(G1321))*SIN(RADIANS(E1319))+COS(RADIANS(G1321))*COS(RADIANS(E1319))*COS(RADIANS(AD1309))))&gt;90,0,$F$4*$F$5/E1318^2*(SIN(RADIANS(G1321))*SIN(RADIANS(E1319))+COS(RADIANS(G1321))*COS(RADIANS(E1319))*COS(RADIANS(AD1309))))</f>
        <v>#DIV/0!</v>
      </c>
      <c r="AE1321" t="e">
        <f>IF(DEGREES(ACOS(SIN(RADIANS(G1321))*SIN(RADIANS(E1319))+COS(RADIANS(G1321))*COS(RADIANS(E1319))*COS(RADIANS(AE1309))))&gt;90,0,$F$4*$F$5/E1318^2*(SIN(RADIANS(G1321))*SIN(RADIANS(E1319))+COS(RADIANS(G1321))*COS(RADIANS(E1319))*COS(RADIANS(AE1309))))</f>
        <v>#DIV/0!</v>
      </c>
      <c r="AF1321" t="e">
        <f>IF(DEGREES(ACOS(SIN(RADIANS(G1321))*SIN(RADIANS(E1319))+COS(RADIANS(G1321))*COS(RADIANS(E1319))*COS(RADIANS(AF1309))))&gt;90,0,$F$4*$F$5/E1318^2*(SIN(RADIANS(G1321))*SIN(RADIANS(E1319))+COS(RADIANS(G1321))*COS(RADIANS(E1319))*COS(RADIANS(AF1309))))</f>
        <v>#DIV/0!</v>
      </c>
      <c r="AG1321" t="e">
        <f>IF(DEGREES(ACOS(SIN(RADIANS(G1321))*SIN(RADIANS(E1319))+COS(RADIANS(G1321))*COS(RADIANS(E1319))*COS(RADIANS(AG1309))))&gt;90,0,$F$4*$F$5/E1318^2*(SIN(RADIANS(G1321))*SIN(RADIANS(E1319))+COS(RADIANS(G1321))*COS(RADIANS(E1319))*COS(RADIANS(AG1309))))</f>
        <v>#DIV/0!</v>
      </c>
      <c r="AH1321" t="e">
        <f>IF(DEGREES(ACOS(SIN(RADIANS(G1321))*SIN(RADIANS(E1319))+COS(RADIANS(G1321))*COS(RADIANS(E1319))*COS(RADIANS(AH1309))))&gt;90,0,$F$4*$F$5/E1318^2*(SIN(RADIANS(G1321))*SIN(RADIANS(E1319))+COS(RADIANS(G1321))*COS(RADIANS(E1319))*COS(RADIANS(AH1309))))</f>
        <v>#DIV/0!</v>
      </c>
      <c r="AI1321" t="e">
        <f>IF(DEGREES(ACOS(SIN(RADIANS(G1321))*SIN(RADIANS(E1319))+COS(RADIANS(G1321))*COS(RADIANS(E1319))*COS(RADIANS(AI1309))))&gt;90,0,$F$4*$F$5/E1318^2*(SIN(RADIANS(G1321))*SIN(RADIANS(E1319))+COS(RADIANS(G1321))*COS(RADIANS(E1319))*COS(RADIANS(AI1309))))</f>
        <v>#DIV/0!</v>
      </c>
      <c r="AJ1321" t="e">
        <f>IF(DEGREES(ACOS(SIN(RADIANS(G1321))*SIN(RADIANS(E1319))+COS(RADIANS(G1321))*COS(RADIANS(E1319))*COS(RADIANS(AJ1309))))&gt;90,0,$F$4*$F$5/E1318^2*(SIN(RADIANS(G1321))*SIN(RADIANS(E1319))+COS(RADIANS(G1321))*COS(RADIANS(E1319))*COS(RADIANS(AJ1309))))</f>
        <v>#DIV/0!</v>
      </c>
      <c r="AK1321">
        <f>IF(DEGREES(ACOS(SIN(RADIANS(G1321))*SIN(RADIANS(E1319))+COS(RADIANS(G1321))*COS(RADIANS(E1319))*COS(RADIANS(AK1309))))&gt;90,0,$F$4*$F$5/E1318^2*(SIN(RADIANS(G1321))*SIN(RADIANS(E1319))+COS(RADIANS(G1321))*COS(RADIANS(E1319))*COS(RADIANS(AK1309))))</f>
        <v>0</v>
      </c>
      <c r="AL1321">
        <f>IF(DEGREES(ACOS(SIN(RADIANS(G1321))*SIN(RADIANS(E1319))+COS(RADIANS(G1321))*COS(RADIANS(E1319))*COS(RADIANS(AL1309))))&gt;90,0,$F$4*$F$5/E1318^2*(SIN(RADIANS(G1321))*SIN(RADIANS(E1319))+COS(RADIANS(G1321))*COS(RADIANS(E1319))*COS(RADIANS(AL1309))))</f>
        <v>0</v>
      </c>
      <c r="AM1321">
        <f>IF(DEGREES(ACOS(SIN(RADIANS(G1321))*SIN(RADIANS(E1319))+COS(RADIANS(G1321))*COS(RADIANS(E1319))*COS(RADIANS(AM1309))))&gt;90,0,$F$4*$F$5/E1318^2*(SIN(RADIANS(G1321))*SIN(RADIANS(E1319))+COS(RADIANS(G1321))*COS(RADIANS(E1319))*COS(RADIANS(AM1309))))</f>
        <v>0</v>
      </c>
      <c r="AN1321">
        <f>IF(DEGREES(ACOS(SIN(RADIANS(G1321))*SIN(RADIANS(E1319))+COS(RADIANS(G1321))*COS(RADIANS(E1319))*COS(RADIANS(AN1309))))&gt;90,0,$F$4*$F$5/E1318^2*(SIN(RADIANS(G1321))*SIN(RADIANS(E1319))+COS(RADIANS(G1321))*COS(RADIANS(E1319))*COS(RADIANS(AN1309))))</f>
        <v>0</v>
      </c>
      <c r="AO1321">
        <f>IF(DEGREES(ACOS(SIN(RADIANS(G1321))*SIN(RADIANS(E1319))+COS(RADIANS(G1321))*COS(RADIANS(E1319))*COS(RADIANS(AO1309))))&gt;90,0,$F$4*$F$5/E1318^2*(SIN(RADIANS(G1321))*SIN(RADIANS(E1319))+COS(RADIANS(G1321))*COS(RADIANS(E1319))*COS(RADIANS(AO1309))))</f>
        <v>0</v>
      </c>
      <c r="AP1321">
        <f>IF(DEGREES(ACOS(SIN(RADIANS(G1321))*SIN(RADIANS(E1319))+COS(RADIANS(G1321))*COS(RADIANS(E1319))*COS(RADIANS(AP1309))))&gt;90,0,$F$4*$F$5/E1318^2*(SIN(RADIANS(G1321))*SIN(RADIANS(E1319))+COS(RADIANS(G1321))*COS(RADIANS(E1319))*COS(RADIANS(AP1309))))</f>
        <v>0</v>
      </c>
      <c r="AQ1321">
        <f>IF(DEGREES(ACOS(SIN(RADIANS(G1321))*SIN(RADIANS(E1319))+COS(RADIANS(G1321))*COS(RADIANS(E1319))*COS(RADIANS(AQ1309))))&gt;90,0,$F$4*$F$5/E1318^2*(SIN(RADIANS(G1321))*SIN(RADIANS(E1319))+COS(RADIANS(G1321))*COS(RADIANS(E1319))*COS(RADIANS(AQ1309))))</f>
        <v>0</v>
      </c>
      <c r="AR1321">
        <f>IF(DEGREES(ACOS(SIN(RADIANS(G1321))*SIN(RADIANS(E1319))+COS(RADIANS(G1321))*COS(RADIANS(E1319))*COS(RADIANS(AR1309))))&gt;90,0,$F$4*$F$5/E1318^2*(SIN(RADIANS(G1321))*SIN(RADIANS(E1319))+COS(RADIANS(G1321))*COS(RADIANS(E1319))*COS(RADIANS(AR1309))))</f>
        <v>0</v>
      </c>
    </row>
    <row r="1322" spans="2:44" x14ac:dyDescent="0.5">
      <c r="G1322">
        <v>-20</v>
      </c>
      <c r="I1322">
        <f>IF(DEGREES(ACOS(SIN(RADIANS(G1322))*SIN(RADIANS(E1319))+COS(RADIANS(G1322))*COS(RADIANS(E1319))*COS(RADIANS(I1309))))&gt;90,0,$F$4*$F$5/E1318^2*(SIN(RADIANS(G1322))*SIN(RADIANS(E1319))+COS(RADIANS(G1322))*COS(RADIANS(E1319))*COS(RADIANS(I1309))))</f>
        <v>0</v>
      </c>
      <c r="J1322">
        <f>IF(DEGREES(ACOS(SIN(RADIANS(G1322))*SIN(RADIANS(E1319))+COS(RADIANS(G1322))*COS(RADIANS(E1319))*COS(RADIANS(J1309))))&gt;90,0,$F$4*$F$5/E1318^2*(SIN(RADIANS(G1322))*SIN(RADIANS(E1319))+COS(RADIANS(G1322))*COS(RADIANS(E1319))*COS(RADIANS(J1309))))</f>
        <v>0</v>
      </c>
      <c r="K1322">
        <f>IF(DEGREES(ACOS(SIN(RADIANS(G1322))*SIN(RADIANS(E1319))+COS(RADIANS(G1322))*COS(RADIANS(E1319))*COS(RADIANS(K1309))))&gt;90,0,$F$4*$F$5/E1318^2*(SIN(RADIANS(G1322))*SIN(RADIANS(E1319))+COS(RADIANS(G1322))*COS(RADIANS(E1319))*COS(RADIANS(K1309))))</f>
        <v>0</v>
      </c>
      <c r="L1322">
        <f>IF(DEGREES(ACOS(SIN(RADIANS(G1322))*SIN(RADIANS(E1319))+COS(RADIANS(G1322))*COS(RADIANS(E1319))*COS(RADIANS(L1309))))&gt;90,0,$F$4*$F$5/E1318^2*(SIN(RADIANS(G1322))*SIN(RADIANS(E1319))+COS(RADIANS(G1322))*COS(RADIANS(E1319))*COS(RADIANS(L1309))))</f>
        <v>0</v>
      </c>
      <c r="M1322">
        <f>IF(DEGREES(ACOS(SIN(RADIANS(G1322))*SIN(RADIANS(E1319))+COS(RADIANS(G1322))*COS(RADIANS(E1319))*COS(RADIANS(M1309))))&gt;90,0,$F$4*$F$5/E1318^2*(SIN(RADIANS(G1322))*SIN(RADIANS(E1319))+COS(RADIANS(G1322))*COS(RADIANS(E1319))*COS(RADIANS(M1309))))</f>
        <v>0</v>
      </c>
      <c r="N1322">
        <f>IF(DEGREES(ACOS(SIN(RADIANS(G1322))*SIN(RADIANS(E1319))+COS(RADIANS(G1322))*COS(RADIANS(E1319))*COS(RADIANS(N1309))))&gt;90,0,$F$4*$F$5/E1318^2*(SIN(RADIANS(G1322))*SIN(RADIANS(E1319))+COS(RADIANS(G1322))*COS(RADIANS(E1319))*COS(RADIANS(N1309))))</f>
        <v>0</v>
      </c>
      <c r="O1322">
        <f>IF(DEGREES(ACOS(SIN(RADIANS(G1322))*SIN(RADIANS(E1319))+COS(RADIANS(G1322))*COS(RADIANS(E1319))*COS(RADIANS(O1309))))&gt;90,0,$F$4*$F$5/E1318^2*(SIN(RADIANS(G1322))*SIN(RADIANS(E1319))+COS(RADIANS(G1322))*COS(RADIANS(E1319))*COS(RADIANS(O1309))))</f>
        <v>0</v>
      </c>
      <c r="P1322">
        <f>IF(DEGREES(ACOS(SIN(RADIANS(G1322))*SIN(RADIANS(E1319))+COS(RADIANS(G1322))*COS(RADIANS(E1319))*COS(RADIANS(P1309))))&gt;90,0,$F$4*$F$5/E1318^2*(SIN(RADIANS(G1322))*SIN(RADIANS(E1319))+COS(RADIANS(G1322))*COS(RADIANS(E1319))*COS(RADIANS(P1309))))</f>
        <v>0</v>
      </c>
      <c r="Q1322">
        <f>IF(DEGREES(ACOS(SIN(RADIANS(G1322))*SIN(RADIANS(E1319))+COS(RADIANS(G1322))*COS(RADIANS(E1319))*COS(RADIANS(Q1309))))&gt;90,0,$F$4*$F$5/E1318^2*(SIN(RADIANS(G1322))*SIN(RADIANS(E1319))+COS(RADIANS(G1322))*COS(RADIANS(E1319))*COS(RADIANS(Q1309))))</f>
        <v>0</v>
      </c>
      <c r="R1322" t="e">
        <f>IF(DEGREES(ACOS(SIN(RADIANS(G1322))*SIN(RADIANS(E1319))+COS(RADIANS(G1322))*COS(RADIANS(E1319))*COS(RADIANS(R1309))))&gt;90,0,$F$4*$F$5/E1318^2*(SIN(RADIANS(G1322))*SIN(RADIANS(E1319))+COS(RADIANS(G1322))*COS(RADIANS(E1319))*COS(RADIANS(R1309))))</f>
        <v>#DIV/0!</v>
      </c>
      <c r="S1322" t="e">
        <f>IF(DEGREES(ACOS(SIN(RADIANS(G1322))*SIN(RADIANS(E1319))+COS(RADIANS(G1322))*COS(RADIANS(E1319))*COS(RADIANS(S1309))))&gt;90,0,$F$4*$F$5/E1318^2*(SIN(RADIANS(G1322))*SIN(RADIANS(E1319))+COS(RADIANS(G1322))*COS(RADIANS(E1319))*COS(RADIANS(S1309))))</f>
        <v>#DIV/0!</v>
      </c>
      <c r="T1322" t="e">
        <f>IF(DEGREES(ACOS(SIN(RADIANS(G1322))*SIN(RADIANS(E1319))+COS(RADIANS(G1322))*COS(RADIANS(E1319))*COS(RADIANS(T1309))))&gt;90,0,$F$4*$F$5/E1318^2*(SIN(RADIANS(G1322))*SIN(RADIANS(E1319))+COS(RADIANS(G1322))*COS(RADIANS(E1319))*COS(RADIANS(T1309))))</f>
        <v>#DIV/0!</v>
      </c>
      <c r="U1322" t="e">
        <f>IF(DEGREES(ACOS(SIN(RADIANS(G1322))*SIN(RADIANS(E1319))+COS(RADIANS(G1322))*COS(RADIANS(E1319))*COS(RADIANS(U1309))))&gt;90,0,$F$4*$F$5/E1318^2*(SIN(RADIANS(G1322))*SIN(RADIANS(E1319))+COS(RADIANS(G1322))*COS(RADIANS(E1319))*COS(RADIANS(U1309))))</f>
        <v>#DIV/0!</v>
      </c>
      <c r="V1322" t="e">
        <f>IF(DEGREES(ACOS(SIN(RADIANS(G1322))*SIN(RADIANS(E1319))+COS(RADIANS(G1322))*COS(RADIANS(E1319))*COS(RADIANS(V1309))))&gt;90,0,$F$4*$F$5/E1318^2*(SIN(RADIANS(G1322))*SIN(RADIANS(E1319))+COS(RADIANS(G1322))*COS(RADIANS(E1319))*COS(RADIANS(V1309))))</f>
        <v>#DIV/0!</v>
      </c>
      <c r="W1322" t="e">
        <f>IF(DEGREES(ACOS(SIN(RADIANS(G1322))*SIN(RADIANS(E1319))+COS(RADIANS(G1322))*COS(RADIANS(E1319))*COS(RADIANS(W1309))))&gt;90,0,$F$4*$F$5/E1318^2*(SIN(RADIANS(G1322))*SIN(RADIANS(E1319))+COS(RADIANS(G1322))*COS(RADIANS(E1319))*COS(RADIANS(W1309))))</f>
        <v>#DIV/0!</v>
      </c>
      <c r="X1322" t="e">
        <f>IF(DEGREES(ACOS(SIN(RADIANS(G1322))*SIN(RADIANS(E1319))+COS(RADIANS(G1322))*COS(RADIANS(E1319))*COS(RADIANS(X1309))))&gt;90,0,$F$4*$F$5/E1318^2*(SIN(RADIANS(G1322))*SIN(RADIANS(E1319))+COS(RADIANS(G1322))*COS(RADIANS(E1319))*COS(RADIANS(X1309))))</f>
        <v>#DIV/0!</v>
      </c>
      <c r="Y1322" t="e">
        <f>IF(DEGREES(ACOS(SIN(RADIANS(G1322))*SIN(RADIANS(E1319))+COS(RADIANS(G1322))*COS(RADIANS(E1319))*COS(RADIANS(Y1309))))&gt;90,0,$F$4*$F$5/E1318^2*(SIN(RADIANS(G1322))*SIN(RADIANS(E1319))+COS(RADIANS(G1322))*COS(RADIANS(E1319))*COS(RADIANS(Y1309))))</f>
        <v>#DIV/0!</v>
      </c>
      <c r="Z1322" t="e">
        <f>IF(DEGREES(ACOS(SIN(RADIANS(G1322))*SIN(RADIANS(E1319))+COS(RADIANS(G1322))*COS(RADIANS(E1319))*COS(RADIANS(Z1309))))&gt;90,0,$F$4*$F$5/E1318^2*(SIN(RADIANS(G1322))*SIN(RADIANS(E1319))+COS(RADIANS(G1322))*COS(RADIANS(E1319))*COS(RADIANS(Z1309))))</f>
        <v>#DIV/0!</v>
      </c>
      <c r="AA1322" t="e">
        <f>IF(DEGREES(ACOS(SIN(RADIANS(G1322))*SIN(RADIANS(E1319))+COS(RADIANS(G1322))*COS(RADIANS(E1319))*COS(RADIANS(AA1309))))&gt;90,0,$F$4*$F$5/E1318^2*(SIN(RADIANS(G1322))*SIN(RADIANS(E1319))+COS(RADIANS(G1322))*COS(RADIANS(E1319))*COS(RADIANS(AA1309))))</f>
        <v>#DIV/0!</v>
      </c>
      <c r="AB1322" t="e">
        <f>IF(DEGREES(ACOS(SIN(RADIANS(G1322))*SIN(RADIANS(E1319))+COS(RADIANS(G1322))*COS(RADIANS(E1319))*COS(RADIANS(AB1309))))&gt;90,0,$F$4*$F$5/E1318^2*(SIN(RADIANS(G1322))*SIN(RADIANS(E1319))+COS(RADIANS(G1322))*COS(RADIANS(E1319))*COS(RADIANS(AB1309))))</f>
        <v>#DIV/0!</v>
      </c>
      <c r="AC1322" t="e">
        <f>IF(DEGREES(ACOS(SIN(RADIANS(G1322))*SIN(RADIANS(E1319))+COS(RADIANS(G1322))*COS(RADIANS(E1319))*COS(RADIANS(AC1309))))&gt;90,0,$F$4*$F$5/E1318^2*(SIN(RADIANS(G1322))*SIN(RADIANS(E1319))+COS(RADIANS(G1322))*COS(RADIANS(E1319))*COS(RADIANS(AC1309))))</f>
        <v>#DIV/0!</v>
      </c>
      <c r="AD1322" t="e">
        <f>IF(DEGREES(ACOS(SIN(RADIANS(G1322))*SIN(RADIANS(E1319))+COS(RADIANS(G1322))*COS(RADIANS(E1319))*COS(RADIANS(AD1309))))&gt;90,0,$F$4*$F$5/E1318^2*(SIN(RADIANS(G1322))*SIN(RADIANS(E1319))+COS(RADIANS(G1322))*COS(RADIANS(E1319))*COS(RADIANS(AD1309))))</f>
        <v>#DIV/0!</v>
      </c>
      <c r="AE1322" t="e">
        <f>IF(DEGREES(ACOS(SIN(RADIANS(G1322))*SIN(RADIANS(E1319))+COS(RADIANS(G1322))*COS(RADIANS(E1319))*COS(RADIANS(AE1309))))&gt;90,0,$F$4*$F$5/E1318^2*(SIN(RADIANS(G1322))*SIN(RADIANS(E1319))+COS(RADIANS(G1322))*COS(RADIANS(E1319))*COS(RADIANS(AE1309))))</f>
        <v>#DIV/0!</v>
      </c>
      <c r="AF1322" t="e">
        <f>IF(DEGREES(ACOS(SIN(RADIANS(G1322))*SIN(RADIANS(E1319))+COS(RADIANS(G1322))*COS(RADIANS(E1319))*COS(RADIANS(AF1309))))&gt;90,0,$F$4*$F$5/E1318^2*(SIN(RADIANS(G1322))*SIN(RADIANS(E1319))+COS(RADIANS(G1322))*COS(RADIANS(E1319))*COS(RADIANS(AF1309))))</f>
        <v>#DIV/0!</v>
      </c>
      <c r="AG1322" t="e">
        <f>IF(DEGREES(ACOS(SIN(RADIANS(G1322))*SIN(RADIANS(E1319))+COS(RADIANS(G1322))*COS(RADIANS(E1319))*COS(RADIANS(AG1309))))&gt;90,0,$F$4*$F$5/E1318^2*(SIN(RADIANS(G1322))*SIN(RADIANS(E1319))+COS(RADIANS(G1322))*COS(RADIANS(E1319))*COS(RADIANS(AG1309))))</f>
        <v>#DIV/0!</v>
      </c>
      <c r="AH1322" t="e">
        <f>IF(DEGREES(ACOS(SIN(RADIANS(G1322))*SIN(RADIANS(E1319))+COS(RADIANS(G1322))*COS(RADIANS(E1319))*COS(RADIANS(AH1309))))&gt;90,0,$F$4*$F$5/E1318^2*(SIN(RADIANS(G1322))*SIN(RADIANS(E1319))+COS(RADIANS(G1322))*COS(RADIANS(E1319))*COS(RADIANS(AH1309))))</f>
        <v>#DIV/0!</v>
      </c>
      <c r="AI1322" t="e">
        <f>IF(DEGREES(ACOS(SIN(RADIANS(G1322))*SIN(RADIANS(E1319))+COS(RADIANS(G1322))*COS(RADIANS(E1319))*COS(RADIANS(AI1309))))&gt;90,0,$F$4*$F$5/E1318^2*(SIN(RADIANS(G1322))*SIN(RADIANS(E1319))+COS(RADIANS(G1322))*COS(RADIANS(E1319))*COS(RADIANS(AI1309))))</f>
        <v>#DIV/0!</v>
      </c>
      <c r="AJ1322" t="e">
        <f>IF(DEGREES(ACOS(SIN(RADIANS(G1322))*SIN(RADIANS(E1319))+COS(RADIANS(G1322))*COS(RADIANS(E1319))*COS(RADIANS(AJ1309))))&gt;90,0,$F$4*$F$5/E1318^2*(SIN(RADIANS(G1322))*SIN(RADIANS(E1319))+COS(RADIANS(G1322))*COS(RADIANS(E1319))*COS(RADIANS(AJ1309))))</f>
        <v>#DIV/0!</v>
      </c>
      <c r="AK1322">
        <f>IF(DEGREES(ACOS(SIN(RADIANS(G1322))*SIN(RADIANS(E1319))+COS(RADIANS(G1322))*COS(RADIANS(E1319))*COS(RADIANS(AK1309))))&gt;90,0,$F$4*$F$5/E1318^2*(SIN(RADIANS(G1322))*SIN(RADIANS(E1319))+COS(RADIANS(G1322))*COS(RADIANS(E1319))*COS(RADIANS(AK1309))))</f>
        <v>0</v>
      </c>
      <c r="AL1322">
        <f>IF(DEGREES(ACOS(SIN(RADIANS(G1322))*SIN(RADIANS(E1319))+COS(RADIANS(G1322))*COS(RADIANS(E1319))*COS(RADIANS(AL1309))))&gt;90,0,$F$4*$F$5/E1318^2*(SIN(RADIANS(G1322))*SIN(RADIANS(E1319))+COS(RADIANS(G1322))*COS(RADIANS(E1319))*COS(RADIANS(AL1309))))</f>
        <v>0</v>
      </c>
      <c r="AM1322">
        <f>IF(DEGREES(ACOS(SIN(RADIANS(G1322))*SIN(RADIANS(E1319))+COS(RADIANS(G1322))*COS(RADIANS(E1319))*COS(RADIANS(AM1309))))&gt;90,0,$F$4*$F$5/E1318^2*(SIN(RADIANS(G1322))*SIN(RADIANS(E1319))+COS(RADIANS(G1322))*COS(RADIANS(E1319))*COS(RADIANS(AM1309))))</f>
        <v>0</v>
      </c>
      <c r="AN1322">
        <f>IF(DEGREES(ACOS(SIN(RADIANS(G1322))*SIN(RADIANS(E1319))+COS(RADIANS(G1322))*COS(RADIANS(E1319))*COS(RADIANS(AN1309))))&gt;90,0,$F$4*$F$5/E1318^2*(SIN(RADIANS(G1322))*SIN(RADIANS(E1319))+COS(RADIANS(G1322))*COS(RADIANS(E1319))*COS(RADIANS(AN1309))))</f>
        <v>0</v>
      </c>
      <c r="AO1322">
        <f>IF(DEGREES(ACOS(SIN(RADIANS(G1322))*SIN(RADIANS(E1319))+COS(RADIANS(G1322))*COS(RADIANS(E1319))*COS(RADIANS(AO1309))))&gt;90,0,$F$4*$F$5/E1318^2*(SIN(RADIANS(G1322))*SIN(RADIANS(E1319))+COS(RADIANS(G1322))*COS(RADIANS(E1319))*COS(RADIANS(AO1309))))</f>
        <v>0</v>
      </c>
      <c r="AP1322">
        <f>IF(DEGREES(ACOS(SIN(RADIANS(G1322))*SIN(RADIANS(E1319))+COS(RADIANS(G1322))*COS(RADIANS(E1319))*COS(RADIANS(AP1309))))&gt;90,0,$F$4*$F$5/E1318^2*(SIN(RADIANS(G1322))*SIN(RADIANS(E1319))+COS(RADIANS(G1322))*COS(RADIANS(E1319))*COS(RADIANS(AP1309))))</f>
        <v>0</v>
      </c>
      <c r="AQ1322">
        <f>IF(DEGREES(ACOS(SIN(RADIANS(G1322))*SIN(RADIANS(E1319))+COS(RADIANS(G1322))*COS(RADIANS(E1319))*COS(RADIANS(AQ1309))))&gt;90,0,$F$4*$F$5/E1318^2*(SIN(RADIANS(G1322))*SIN(RADIANS(E1319))+COS(RADIANS(G1322))*COS(RADIANS(E1319))*COS(RADIANS(AQ1309))))</f>
        <v>0</v>
      </c>
      <c r="AR1322">
        <f>IF(DEGREES(ACOS(SIN(RADIANS(G1322))*SIN(RADIANS(E1319))+COS(RADIANS(G1322))*COS(RADIANS(E1319))*COS(RADIANS(AR1309))))&gt;90,0,$F$4*$F$5/E1318^2*(SIN(RADIANS(G1322))*SIN(RADIANS(E1319))+COS(RADIANS(G1322))*COS(RADIANS(E1319))*COS(RADIANS(AR1309))))</f>
        <v>0</v>
      </c>
    </row>
    <row r="1323" spans="2:44" x14ac:dyDescent="0.5">
      <c r="G1323">
        <v>-30</v>
      </c>
      <c r="I1323">
        <f>IF(DEGREES(ACOS(SIN(RADIANS(G1323))*SIN(RADIANS(E1319))+COS(RADIANS(G1323))*COS(RADIANS(E1319))*COS(RADIANS(I1309))))&gt;90,0,$F$4*$F$5/E1318^2*(SIN(RADIANS(G1323))*SIN(RADIANS(E1319))+COS(RADIANS(G1323))*COS(RADIANS(E1319))*COS(RADIANS(I1309))))</f>
        <v>0</v>
      </c>
      <c r="J1323">
        <f>IF(DEGREES(ACOS(SIN(RADIANS(G1323))*SIN(RADIANS(E1319))+COS(RADIANS(G1323))*COS(RADIANS(E1319))*COS(RADIANS(J1309))))&gt;90,0,$F$4*$F$5/E1318^2*(SIN(RADIANS(G1323))*SIN(RADIANS(E1319))+COS(RADIANS(G1323))*COS(RADIANS(E1319))*COS(RADIANS(J1309))))</f>
        <v>0</v>
      </c>
      <c r="K1323">
        <f>IF(DEGREES(ACOS(SIN(RADIANS(G1323))*SIN(RADIANS(E1319))+COS(RADIANS(G1323))*COS(RADIANS(E1319))*COS(RADIANS(K1309))))&gt;90,0,$F$4*$F$5/E1318^2*(SIN(RADIANS(G1323))*SIN(RADIANS(E1319))+COS(RADIANS(G1323))*COS(RADIANS(E1319))*COS(RADIANS(K1309))))</f>
        <v>0</v>
      </c>
      <c r="L1323">
        <f>IF(DEGREES(ACOS(SIN(RADIANS(G1323))*SIN(RADIANS(E1319))+COS(RADIANS(G1323))*COS(RADIANS(E1319))*COS(RADIANS(L1309))))&gt;90,0,$F$4*$F$5/E1318^2*(SIN(RADIANS(G1323))*SIN(RADIANS(E1319))+COS(RADIANS(G1323))*COS(RADIANS(E1319))*COS(RADIANS(L1309))))</f>
        <v>0</v>
      </c>
      <c r="M1323">
        <f>IF(DEGREES(ACOS(SIN(RADIANS(G1323))*SIN(RADIANS(E1319))+COS(RADIANS(G1323))*COS(RADIANS(E1319))*COS(RADIANS(M1309))))&gt;90,0,$F$4*$F$5/E1318^2*(SIN(RADIANS(G1323))*SIN(RADIANS(E1319))+COS(RADIANS(G1323))*COS(RADIANS(E1319))*COS(RADIANS(M1309))))</f>
        <v>0</v>
      </c>
      <c r="N1323">
        <f>IF(DEGREES(ACOS(SIN(RADIANS(G1323))*SIN(RADIANS(E1319))+COS(RADIANS(G1323))*COS(RADIANS(E1319))*COS(RADIANS(N1309))))&gt;90,0,$F$4*$F$5/E1318^2*(SIN(RADIANS(G1323))*SIN(RADIANS(E1319))+COS(RADIANS(G1323))*COS(RADIANS(E1319))*COS(RADIANS(N1309))))</f>
        <v>0</v>
      </c>
      <c r="O1323">
        <f>IF(DEGREES(ACOS(SIN(RADIANS(G1323))*SIN(RADIANS(E1319))+COS(RADIANS(G1323))*COS(RADIANS(E1319))*COS(RADIANS(O1309))))&gt;90,0,$F$4*$F$5/E1318^2*(SIN(RADIANS(G1323))*SIN(RADIANS(E1319))+COS(RADIANS(G1323))*COS(RADIANS(E1319))*COS(RADIANS(O1309))))</f>
        <v>0</v>
      </c>
      <c r="P1323">
        <f>IF(DEGREES(ACOS(SIN(RADIANS(G1323))*SIN(RADIANS(E1319))+COS(RADIANS(G1323))*COS(RADIANS(E1319))*COS(RADIANS(P1309))))&gt;90,0,$F$4*$F$5/E1318^2*(SIN(RADIANS(G1323))*SIN(RADIANS(E1319))+COS(RADIANS(G1323))*COS(RADIANS(E1319))*COS(RADIANS(P1309))))</f>
        <v>0</v>
      </c>
      <c r="Q1323">
        <f>IF(DEGREES(ACOS(SIN(RADIANS(G1323))*SIN(RADIANS(E1319))+COS(RADIANS(G1323))*COS(RADIANS(E1319))*COS(RADIANS(Q1309))))&gt;90,0,$F$4*$F$5/E1318^2*(SIN(RADIANS(G1323))*SIN(RADIANS(E1319))+COS(RADIANS(G1323))*COS(RADIANS(E1319))*COS(RADIANS(Q1309))))</f>
        <v>0</v>
      </c>
      <c r="R1323" t="e">
        <f>IF(DEGREES(ACOS(SIN(RADIANS(G1323))*SIN(RADIANS(E1319))+COS(RADIANS(G1323))*COS(RADIANS(E1319))*COS(RADIANS(R1309))))&gt;90,0,$F$4*$F$5/E1318^2*(SIN(RADIANS(G1323))*SIN(RADIANS(E1319))+COS(RADIANS(G1323))*COS(RADIANS(E1319))*COS(RADIANS(R1309))))</f>
        <v>#DIV/0!</v>
      </c>
      <c r="S1323" t="e">
        <f>IF(DEGREES(ACOS(SIN(RADIANS(G1323))*SIN(RADIANS(E1319))+COS(RADIANS(G1323))*COS(RADIANS(E1319))*COS(RADIANS(S1309))))&gt;90,0,$F$4*$F$5/E1318^2*(SIN(RADIANS(G1323))*SIN(RADIANS(E1319))+COS(RADIANS(G1323))*COS(RADIANS(E1319))*COS(RADIANS(S1309))))</f>
        <v>#DIV/0!</v>
      </c>
      <c r="T1323" t="e">
        <f>IF(DEGREES(ACOS(SIN(RADIANS(G1323))*SIN(RADIANS(E1319))+COS(RADIANS(G1323))*COS(RADIANS(E1319))*COS(RADIANS(T1309))))&gt;90,0,$F$4*$F$5/E1318^2*(SIN(RADIANS(G1323))*SIN(RADIANS(E1319))+COS(RADIANS(G1323))*COS(RADIANS(E1319))*COS(RADIANS(T1309))))</f>
        <v>#DIV/0!</v>
      </c>
      <c r="U1323" t="e">
        <f>IF(DEGREES(ACOS(SIN(RADIANS(G1323))*SIN(RADIANS(E1319))+COS(RADIANS(G1323))*COS(RADIANS(E1319))*COS(RADIANS(U1309))))&gt;90,0,$F$4*$F$5/E1318^2*(SIN(RADIANS(G1323))*SIN(RADIANS(E1319))+COS(RADIANS(G1323))*COS(RADIANS(E1319))*COS(RADIANS(U1309))))</f>
        <v>#DIV/0!</v>
      </c>
      <c r="V1323" t="e">
        <f>IF(DEGREES(ACOS(SIN(RADIANS(G1323))*SIN(RADIANS(E1319))+COS(RADIANS(G1323))*COS(RADIANS(E1319))*COS(RADIANS(V1309))))&gt;90,0,$F$4*$F$5/E1318^2*(SIN(RADIANS(G1323))*SIN(RADIANS(E1319))+COS(RADIANS(G1323))*COS(RADIANS(E1319))*COS(RADIANS(V1309))))</f>
        <v>#DIV/0!</v>
      </c>
      <c r="W1323" t="e">
        <f>IF(DEGREES(ACOS(SIN(RADIANS(G1323))*SIN(RADIANS(E1319))+COS(RADIANS(G1323))*COS(RADIANS(E1319))*COS(RADIANS(W1309))))&gt;90,0,$F$4*$F$5/E1318^2*(SIN(RADIANS(G1323))*SIN(RADIANS(E1319))+COS(RADIANS(G1323))*COS(RADIANS(E1319))*COS(RADIANS(W1309))))</f>
        <v>#DIV/0!</v>
      </c>
      <c r="X1323" t="e">
        <f>IF(DEGREES(ACOS(SIN(RADIANS(G1323))*SIN(RADIANS(E1319))+COS(RADIANS(G1323))*COS(RADIANS(E1319))*COS(RADIANS(X1309))))&gt;90,0,$F$4*$F$5/E1318^2*(SIN(RADIANS(G1323))*SIN(RADIANS(E1319))+COS(RADIANS(G1323))*COS(RADIANS(E1319))*COS(RADIANS(X1309))))</f>
        <v>#DIV/0!</v>
      </c>
      <c r="Y1323" t="e">
        <f>IF(DEGREES(ACOS(SIN(RADIANS(G1323))*SIN(RADIANS(E1319))+COS(RADIANS(G1323))*COS(RADIANS(E1319))*COS(RADIANS(Y1309))))&gt;90,0,$F$4*$F$5/E1318^2*(SIN(RADIANS(G1323))*SIN(RADIANS(E1319))+COS(RADIANS(G1323))*COS(RADIANS(E1319))*COS(RADIANS(Y1309))))</f>
        <v>#DIV/0!</v>
      </c>
      <c r="Z1323" t="e">
        <f>IF(DEGREES(ACOS(SIN(RADIANS(G1323))*SIN(RADIANS(E1319))+COS(RADIANS(G1323))*COS(RADIANS(E1319))*COS(RADIANS(Z1309))))&gt;90,0,$F$4*$F$5/E1318^2*(SIN(RADIANS(G1323))*SIN(RADIANS(E1319))+COS(RADIANS(G1323))*COS(RADIANS(E1319))*COS(RADIANS(Z1309))))</f>
        <v>#DIV/0!</v>
      </c>
      <c r="AA1323" t="e">
        <f>IF(DEGREES(ACOS(SIN(RADIANS(G1323))*SIN(RADIANS(E1319))+COS(RADIANS(G1323))*COS(RADIANS(E1319))*COS(RADIANS(AA1309))))&gt;90,0,$F$4*$F$5/E1318^2*(SIN(RADIANS(G1323))*SIN(RADIANS(E1319))+COS(RADIANS(G1323))*COS(RADIANS(E1319))*COS(RADIANS(AA1309))))</f>
        <v>#DIV/0!</v>
      </c>
      <c r="AB1323" t="e">
        <f>IF(DEGREES(ACOS(SIN(RADIANS(G1323))*SIN(RADIANS(E1319))+COS(RADIANS(G1323))*COS(RADIANS(E1319))*COS(RADIANS(AB1309))))&gt;90,0,$F$4*$F$5/E1318^2*(SIN(RADIANS(G1323))*SIN(RADIANS(E1319))+COS(RADIANS(G1323))*COS(RADIANS(E1319))*COS(RADIANS(AB1309))))</f>
        <v>#DIV/0!</v>
      </c>
      <c r="AC1323" t="e">
        <f>IF(DEGREES(ACOS(SIN(RADIANS(G1323))*SIN(RADIANS(E1319))+COS(RADIANS(G1323))*COS(RADIANS(E1319))*COS(RADIANS(AC1309))))&gt;90,0,$F$4*$F$5/E1318^2*(SIN(RADIANS(G1323))*SIN(RADIANS(E1319))+COS(RADIANS(G1323))*COS(RADIANS(E1319))*COS(RADIANS(AC1309))))</f>
        <v>#DIV/0!</v>
      </c>
      <c r="AD1323" t="e">
        <f>IF(DEGREES(ACOS(SIN(RADIANS(G1323))*SIN(RADIANS(E1319))+COS(RADIANS(G1323))*COS(RADIANS(E1319))*COS(RADIANS(AD1309))))&gt;90,0,$F$4*$F$5/E1318^2*(SIN(RADIANS(G1323))*SIN(RADIANS(E1319))+COS(RADIANS(G1323))*COS(RADIANS(E1319))*COS(RADIANS(AD1309))))</f>
        <v>#DIV/0!</v>
      </c>
      <c r="AE1323" t="e">
        <f>IF(DEGREES(ACOS(SIN(RADIANS(G1323))*SIN(RADIANS(E1319))+COS(RADIANS(G1323))*COS(RADIANS(E1319))*COS(RADIANS(AE1309))))&gt;90,0,$F$4*$F$5/E1318^2*(SIN(RADIANS(G1323))*SIN(RADIANS(E1319))+COS(RADIANS(G1323))*COS(RADIANS(E1319))*COS(RADIANS(AE1309))))</f>
        <v>#DIV/0!</v>
      </c>
      <c r="AF1323" t="e">
        <f>IF(DEGREES(ACOS(SIN(RADIANS(G1323))*SIN(RADIANS(E1319))+COS(RADIANS(G1323))*COS(RADIANS(E1319))*COS(RADIANS(AF1309))))&gt;90,0,$F$4*$F$5/E1318^2*(SIN(RADIANS(G1323))*SIN(RADIANS(E1319))+COS(RADIANS(G1323))*COS(RADIANS(E1319))*COS(RADIANS(AF1309))))</f>
        <v>#DIV/0!</v>
      </c>
      <c r="AG1323" t="e">
        <f>IF(DEGREES(ACOS(SIN(RADIANS(G1323))*SIN(RADIANS(E1319))+COS(RADIANS(G1323))*COS(RADIANS(E1319))*COS(RADIANS(AG1309))))&gt;90,0,$F$4*$F$5/E1318^2*(SIN(RADIANS(G1323))*SIN(RADIANS(E1319))+COS(RADIANS(G1323))*COS(RADIANS(E1319))*COS(RADIANS(AG1309))))</f>
        <v>#DIV/0!</v>
      </c>
      <c r="AH1323" t="e">
        <f>IF(DEGREES(ACOS(SIN(RADIANS(G1323))*SIN(RADIANS(E1319))+COS(RADIANS(G1323))*COS(RADIANS(E1319))*COS(RADIANS(AH1309))))&gt;90,0,$F$4*$F$5/E1318^2*(SIN(RADIANS(G1323))*SIN(RADIANS(E1319))+COS(RADIANS(G1323))*COS(RADIANS(E1319))*COS(RADIANS(AH1309))))</f>
        <v>#DIV/0!</v>
      </c>
      <c r="AI1323" t="e">
        <f>IF(DEGREES(ACOS(SIN(RADIANS(G1323))*SIN(RADIANS(E1319))+COS(RADIANS(G1323))*COS(RADIANS(E1319))*COS(RADIANS(AI1309))))&gt;90,0,$F$4*$F$5/E1318^2*(SIN(RADIANS(G1323))*SIN(RADIANS(E1319))+COS(RADIANS(G1323))*COS(RADIANS(E1319))*COS(RADIANS(AI1309))))</f>
        <v>#DIV/0!</v>
      </c>
      <c r="AJ1323" t="e">
        <f>IF(DEGREES(ACOS(SIN(RADIANS(G1323))*SIN(RADIANS(E1319))+COS(RADIANS(G1323))*COS(RADIANS(E1319))*COS(RADIANS(AJ1309))))&gt;90,0,$F$4*$F$5/E1318^2*(SIN(RADIANS(G1323))*SIN(RADIANS(E1319))+COS(RADIANS(G1323))*COS(RADIANS(E1319))*COS(RADIANS(AJ1309))))</f>
        <v>#DIV/0!</v>
      </c>
      <c r="AK1323">
        <f>IF(DEGREES(ACOS(SIN(RADIANS(G1323))*SIN(RADIANS(E1319))+COS(RADIANS(G1323))*COS(RADIANS(E1319))*COS(RADIANS(AK1309))))&gt;90,0,$F$4*$F$5/E1318^2*(SIN(RADIANS(G1323))*SIN(RADIANS(E1319))+COS(RADIANS(G1323))*COS(RADIANS(E1319))*COS(RADIANS(AK1309))))</f>
        <v>0</v>
      </c>
      <c r="AL1323">
        <f>IF(DEGREES(ACOS(SIN(RADIANS(G1323))*SIN(RADIANS(E1319))+COS(RADIANS(G1323))*COS(RADIANS(E1319))*COS(RADIANS(AL1309))))&gt;90,0,$F$4*$F$5/E1318^2*(SIN(RADIANS(G1323))*SIN(RADIANS(E1319))+COS(RADIANS(G1323))*COS(RADIANS(E1319))*COS(RADIANS(AL1309))))</f>
        <v>0</v>
      </c>
      <c r="AM1323">
        <f>IF(DEGREES(ACOS(SIN(RADIANS(G1323))*SIN(RADIANS(E1319))+COS(RADIANS(G1323))*COS(RADIANS(E1319))*COS(RADIANS(AM1309))))&gt;90,0,$F$4*$F$5/E1318^2*(SIN(RADIANS(G1323))*SIN(RADIANS(E1319))+COS(RADIANS(G1323))*COS(RADIANS(E1319))*COS(RADIANS(AM1309))))</f>
        <v>0</v>
      </c>
      <c r="AN1323">
        <f>IF(DEGREES(ACOS(SIN(RADIANS(G1323))*SIN(RADIANS(E1319))+COS(RADIANS(G1323))*COS(RADIANS(E1319))*COS(RADIANS(AN1309))))&gt;90,0,$F$4*$F$5/E1318^2*(SIN(RADIANS(G1323))*SIN(RADIANS(E1319))+COS(RADIANS(G1323))*COS(RADIANS(E1319))*COS(RADIANS(AN1309))))</f>
        <v>0</v>
      </c>
      <c r="AO1323">
        <f>IF(DEGREES(ACOS(SIN(RADIANS(G1323))*SIN(RADIANS(E1319))+COS(RADIANS(G1323))*COS(RADIANS(E1319))*COS(RADIANS(AO1309))))&gt;90,0,$F$4*$F$5/E1318^2*(SIN(RADIANS(G1323))*SIN(RADIANS(E1319))+COS(RADIANS(G1323))*COS(RADIANS(E1319))*COS(RADIANS(AO1309))))</f>
        <v>0</v>
      </c>
      <c r="AP1323">
        <f>IF(DEGREES(ACOS(SIN(RADIANS(G1323))*SIN(RADIANS(E1319))+COS(RADIANS(G1323))*COS(RADIANS(E1319))*COS(RADIANS(AP1309))))&gt;90,0,$F$4*$F$5/E1318^2*(SIN(RADIANS(G1323))*SIN(RADIANS(E1319))+COS(RADIANS(G1323))*COS(RADIANS(E1319))*COS(RADIANS(AP1309))))</f>
        <v>0</v>
      </c>
      <c r="AQ1323">
        <f>IF(DEGREES(ACOS(SIN(RADIANS(G1323))*SIN(RADIANS(E1319))+COS(RADIANS(G1323))*COS(RADIANS(E1319))*COS(RADIANS(AQ1309))))&gt;90,0,$F$4*$F$5/E1318^2*(SIN(RADIANS(G1323))*SIN(RADIANS(E1319))+COS(RADIANS(G1323))*COS(RADIANS(E1319))*COS(RADIANS(AQ1309))))</f>
        <v>0</v>
      </c>
      <c r="AR1323">
        <f>IF(DEGREES(ACOS(SIN(RADIANS(G1323))*SIN(RADIANS(E1319))+COS(RADIANS(G1323))*COS(RADIANS(E1319))*COS(RADIANS(AR1309))))&gt;90,0,$F$4*$F$5/E1318^2*(SIN(RADIANS(G1323))*SIN(RADIANS(E1319))+COS(RADIANS(G1323))*COS(RADIANS(E1319))*COS(RADIANS(AR1309))))</f>
        <v>0</v>
      </c>
    </row>
    <row r="1324" spans="2:44" x14ac:dyDescent="0.5">
      <c r="G1324">
        <v>-40</v>
      </c>
      <c r="I1324">
        <f>IF(DEGREES(ACOS(SIN(RADIANS(G1324))*SIN(RADIANS(E1319))+COS(RADIANS(G1324))*COS(RADIANS(E1319))*COS(RADIANS(I1309))))&gt;90,0,$F$4*$F$5/E1318^2*(SIN(RADIANS(G1324))*SIN(RADIANS(E1319))+COS(RADIANS(G1324))*COS(RADIANS(E1319))*COS(RADIANS(I1309))))</f>
        <v>0</v>
      </c>
      <c r="J1324">
        <f>IF(DEGREES(ACOS(SIN(RADIANS(G1324))*SIN(RADIANS(E1319))+COS(RADIANS(G1324))*COS(RADIANS(E1319))*COS(RADIANS(J1309))))&gt;90,0,$F$4*$F$5/E1318^2*(SIN(RADIANS(G1324))*SIN(RADIANS(E1319))+COS(RADIANS(G1324))*COS(RADIANS(E1319))*COS(RADIANS(J1309))))</f>
        <v>0</v>
      </c>
      <c r="K1324">
        <f>IF(DEGREES(ACOS(SIN(RADIANS(G1324))*SIN(RADIANS(E1319))+COS(RADIANS(G1324))*COS(RADIANS(E1319))*COS(RADIANS(K1309))))&gt;90,0,$F$4*$F$5/E1318^2*(SIN(RADIANS(G1324))*SIN(RADIANS(E1319))+COS(RADIANS(G1324))*COS(RADIANS(E1319))*COS(RADIANS(K1309))))</f>
        <v>0</v>
      </c>
      <c r="L1324">
        <f>IF(DEGREES(ACOS(SIN(RADIANS(G1324))*SIN(RADIANS(E1319))+COS(RADIANS(G1324))*COS(RADIANS(E1319))*COS(RADIANS(L1309))))&gt;90,0,$F$4*$F$5/E1318^2*(SIN(RADIANS(G1324))*SIN(RADIANS(E1319))+COS(RADIANS(G1324))*COS(RADIANS(E1319))*COS(RADIANS(L1309))))</f>
        <v>0</v>
      </c>
      <c r="M1324">
        <f>IF(DEGREES(ACOS(SIN(RADIANS(G1324))*SIN(RADIANS(E1319))+COS(RADIANS(G1324))*COS(RADIANS(E1319))*COS(RADIANS(M1309))))&gt;90,0,$F$4*$F$5/E1318^2*(SIN(RADIANS(G1324))*SIN(RADIANS(E1319))+COS(RADIANS(G1324))*COS(RADIANS(E1319))*COS(RADIANS(M1309))))</f>
        <v>0</v>
      </c>
      <c r="N1324">
        <f>IF(DEGREES(ACOS(SIN(RADIANS(G1324))*SIN(RADIANS(E1319))+COS(RADIANS(G1324))*COS(RADIANS(E1319))*COS(RADIANS(N1309))))&gt;90,0,$F$4*$F$5/E1318^2*(SIN(RADIANS(G1324))*SIN(RADIANS(E1319))+COS(RADIANS(G1324))*COS(RADIANS(E1319))*COS(RADIANS(N1309))))</f>
        <v>0</v>
      </c>
      <c r="O1324">
        <f>IF(DEGREES(ACOS(SIN(RADIANS(G1324))*SIN(RADIANS(E1319))+COS(RADIANS(G1324))*COS(RADIANS(E1319))*COS(RADIANS(O1309))))&gt;90,0,$F$4*$F$5/E1318^2*(SIN(RADIANS(G1324))*SIN(RADIANS(E1319))+COS(RADIANS(G1324))*COS(RADIANS(E1319))*COS(RADIANS(O1309))))</f>
        <v>0</v>
      </c>
      <c r="P1324">
        <f>IF(DEGREES(ACOS(SIN(RADIANS(G1324))*SIN(RADIANS(E1319))+COS(RADIANS(G1324))*COS(RADIANS(E1319))*COS(RADIANS(P1309))))&gt;90,0,$F$4*$F$5/E1318^2*(SIN(RADIANS(G1324))*SIN(RADIANS(E1319))+COS(RADIANS(G1324))*COS(RADIANS(E1319))*COS(RADIANS(P1309))))</f>
        <v>0</v>
      </c>
      <c r="Q1324">
        <f>IF(DEGREES(ACOS(SIN(RADIANS(G1324))*SIN(RADIANS(E1319))+COS(RADIANS(G1324))*COS(RADIANS(E1319))*COS(RADIANS(Q1309))))&gt;90,0,$F$4*$F$5/E1318^2*(SIN(RADIANS(G1324))*SIN(RADIANS(E1319))+COS(RADIANS(G1324))*COS(RADIANS(E1319))*COS(RADIANS(Q1309))))</f>
        <v>0</v>
      </c>
      <c r="R1324" t="e">
        <f>IF(DEGREES(ACOS(SIN(RADIANS(G1324))*SIN(RADIANS(E1319))+COS(RADIANS(G1324))*COS(RADIANS(E1319))*COS(RADIANS(R1309))))&gt;90,0,$F$4*$F$5/E1318^2*(SIN(RADIANS(G1324))*SIN(RADIANS(E1319))+COS(RADIANS(G1324))*COS(RADIANS(E1319))*COS(RADIANS(R1309))))</f>
        <v>#DIV/0!</v>
      </c>
      <c r="S1324" t="e">
        <f>IF(DEGREES(ACOS(SIN(RADIANS(G1324))*SIN(RADIANS(E1319))+COS(RADIANS(G1324))*COS(RADIANS(E1319))*COS(RADIANS(S1309))))&gt;90,0,$F$4*$F$5/E1318^2*(SIN(RADIANS(G1324))*SIN(RADIANS(E1319))+COS(RADIANS(G1324))*COS(RADIANS(E1319))*COS(RADIANS(S1309))))</f>
        <v>#DIV/0!</v>
      </c>
      <c r="T1324" t="e">
        <f>IF(DEGREES(ACOS(SIN(RADIANS(G1324))*SIN(RADIANS(E1319))+COS(RADIANS(G1324))*COS(RADIANS(E1319))*COS(RADIANS(T1309))))&gt;90,0,$F$4*$F$5/E1318^2*(SIN(RADIANS(G1324))*SIN(RADIANS(E1319))+COS(RADIANS(G1324))*COS(RADIANS(E1319))*COS(RADIANS(T1309))))</f>
        <v>#DIV/0!</v>
      </c>
      <c r="U1324" t="e">
        <f>IF(DEGREES(ACOS(SIN(RADIANS(G1324))*SIN(RADIANS(E1319))+COS(RADIANS(G1324))*COS(RADIANS(E1319))*COS(RADIANS(U1309))))&gt;90,0,$F$4*$F$5/E1318^2*(SIN(RADIANS(G1324))*SIN(RADIANS(E1319))+COS(RADIANS(G1324))*COS(RADIANS(E1319))*COS(RADIANS(U1309))))</f>
        <v>#DIV/0!</v>
      </c>
      <c r="V1324" t="e">
        <f>IF(DEGREES(ACOS(SIN(RADIANS(G1324))*SIN(RADIANS(E1319))+COS(RADIANS(G1324))*COS(RADIANS(E1319))*COS(RADIANS(V1309))))&gt;90,0,$F$4*$F$5/E1318^2*(SIN(RADIANS(G1324))*SIN(RADIANS(E1319))+COS(RADIANS(G1324))*COS(RADIANS(E1319))*COS(RADIANS(V1309))))</f>
        <v>#DIV/0!</v>
      </c>
      <c r="W1324" t="e">
        <f>IF(DEGREES(ACOS(SIN(RADIANS(G1324))*SIN(RADIANS(E1319))+COS(RADIANS(G1324))*COS(RADIANS(E1319))*COS(RADIANS(W1309))))&gt;90,0,$F$4*$F$5/E1318^2*(SIN(RADIANS(G1324))*SIN(RADIANS(E1319))+COS(RADIANS(G1324))*COS(RADIANS(E1319))*COS(RADIANS(W1309))))</f>
        <v>#DIV/0!</v>
      </c>
      <c r="X1324" t="e">
        <f>IF(DEGREES(ACOS(SIN(RADIANS(G1324))*SIN(RADIANS(E1319))+COS(RADIANS(G1324))*COS(RADIANS(E1319))*COS(RADIANS(X1309))))&gt;90,0,$F$4*$F$5/E1318^2*(SIN(RADIANS(G1324))*SIN(RADIANS(E1319))+COS(RADIANS(G1324))*COS(RADIANS(E1319))*COS(RADIANS(X1309))))</f>
        <v>#DIV/0!</v>
      </c>
      <c r="Y1324" t="e">
        <f>IF(DEGREES(ACOS(SIN(RADIANS(G1324))*SIN(RADIANS(E1319))+COS(RADIANS(G1324))*COS(RADIANS(E1319))*COS(RADIANS(Y1309))))&gt;90,0,$F$4*$F$5/E1318^2*(SIN(RADIANS(G1324))*SIN(RADIANS(E1319))+COS(RADIANS(G1324))*COS(RADIANS(E1319))*COS(RADIANS(Y1309))))</f>
        <v>#DIV/0!</v>
      </c>
      <c r="Z1324" t="e">
        <f>IF(DEGREES(ACOS(SIN(RADIANS(G1324))*SIN(RADIANS(E1319))+COS(RADIANS(G1324))*COS(RADIANS(E1319))*COS(RADIANS(Z1309))))&gt;90,0,$F$4*$F$5/E1318^2*(SIN(RADIANS(G1324))*SIN(RADIANS(E1319))+COS(RADIANS(G1324))*COS(RADIANS(E1319))*COS(RADIANS(Z1309))))</f>
        <v>#DIV/0!</v>
      </c>
      <c r="AA1324" t="e">
        <f>IF(DEGREES(ACOS(SIN(RADIANS(G1324))*SIN(RADIANS(E1319))+COS(RADIANS(G1324))*COS(RADIANS(E1319))*COS(RADIANS(AA1309))))&gt;90,0,$F$4*$F$5/E1318^2*(SIN(RADIANS(G1324))*SIN(RADIANS(E1319))+COS(RADIANS(G1324))*COS(RADIANS(E1319))*COS(RADIANS(AA1309))))</f>
        <v>#DIV/0!</v>
      </c>
      <c r="AB1324" t="e">
        <f>IF(DEGREES(ACOS(SIN(RADIANS(G1324))*SIN(RADIANS(E1319))+COS(RADIANS(G1324))*COS(RADIANS(E1319))*COS(RADIANS(AB1309))))&gt;90,0,$F$4*$F$5/E1318^2*(SIN(RADIANS(G1324))*SIN(RADIANS(E1319))+COS(RADIANS(G1324))*COS(RADIANS(E1319))*COS(RADIANS(AB1309))))</f>
        <v>#DIV/0!</v>
      </c>
      <c r="AC1324" t="e">
        <f>IF(DEGREES(ACOS(SIN(RADIANS(G1324))*SIN(RADIANS(E1319))+COS(RADIANS(G1324))*COS(RADIANS(E1319))*COS(RADIANS(AC1309))))&gt;90,0,$F$4*$F$5/E1318^2*(SIN(RADIANS(G1324))*SIN(RADIANS(E1319))+COS(RADIANS(G1324))*COS(RADIANS(E1319))*COS(RADIANS(AC1309))))</f>
        <v>#DIV/0!</v>
      </c>
      <c r="AD1324" t="e">
        <f>IF(DEGREES(ACOS(SIN(RADIANS(G1324))*SIN(RADIANS(E1319))+COS(RADIANS(G1324))*COS(RADIANS(E1319))*COS(RADIANS(AD1309))))&gt;90,0,$F$4*$F$5/E1318^2*(SIN(RADIANS(G1324))*SIN(RADIANS(E1319))+COS(RADIANS(G1324))*COS(RADIANS(E1319))*COS(RADIANS(AD1309))))</f>
        <v>#DIV/0!</v>
      </c>
      <c r="AE1324" t="e">
        <f>IF(DEGREES(ACOS(SIN(RADIANS(G1324))*SIN(RADIANS(E1319))+COS(RADIANS(G1324))*COS(RADIANS(E1319))*COS(RADIANS(AE1309))))&gt;90,0,$F$4*$F$5/E1318^2*(SIN(RADIANS(G1324))*SIN(RADIANS(E1319))+COS(RADIANS(G1324))*COS(RADIANS(E1319))*COS(RADIANS(AE1309))))</f>
        <v>#DIV/0!</v>
      </c>
      <c r="AF1324" t="e">
        <f>IF(DEGREES(ACOS(SIN(RADIANS(G1324))*SIN(RADIANS(E1319))+COS(RADIANS(G1324))*COS(RADIANS(E1319))*COS(RADIANS(AF1309))))&gt;90,0,$F$4*$F$5/E1318^2*(SIN(RADIANS(G1324))*SIN(RADIANS(E1319))+COS(RADIANS(G1324))*COS(RADIANS(E1319))*COS(RADIANS(AF1309))))</f>
        <v>#DIV/0!</v>
      </c>
      <c r="AG1324" t="e">
        <f>IF(DEGREES(ACOS(SIN(RADIANS(G1324))*SIN(RADIANS(E1319))+COS(RADIANS(G1324))*COS(RADIANS(E1319))*COS(RADIANS(AG1309))))&gt;90,0,$F$4*$F$5/E1318^2*(SIN(RADIANS(G1324))*SIN(RADIANS(E1319))+COS(RADIANS(G1324))*COS(RADIANS(E1319))*COS(RADIANS(AG1309))))</f>
        <v>#DIV/0!</v>
      </c>
      <c r="AH1324" t="e">
        <f>IF(DEGREES(ACOS(SIN(RADIANS(G1324))*SIN(RADIANS(E1319))+COS(RADIANS(G1324))*COS(RADIANS(E1319))*COS(RADIANS(AH1309))))&gt;90,0,$F$4*$F$5/E1318^2*(SIN(RADIANS(G1324))*SIN(RADIANS(E1319))+COS(RADIANS(G1324))*COS(RADIANS(E1319))*COS(RADIANS(AH1309))))</f>
        <v>#DIV/0!</v>
      </c>
      <c r="AI1324" t="e">
        <f>IF(DEGREES(ACOS(SIN(RADIANS(G1324))*SIN(RADIANS(E1319))+COS(RADIANS(G1324))*COS(RADIANS(E1319))*COS(RADIANS(AI1309))))&gt;90,0,$F$4*$F$5/E1318^2*(SIN(RADIANS(G1324))*SIN(RADIANS(E1319))+COS(RADIANS(G1324))*COS(RADIANS(E1319))*COS(RADIANS(AI1309))))</f>
        <v>#DIV/0!</v>
      </c>
      <c r="AJ1324" t="e">
        <f>IF(DEGREES(ACOS(SIN(RADIANS(G1324))*SIN(RADIANS(E1319))+COS(RADIANS(G1324))*COS(RADIANS(E1319))*COS(RADIANS(AJ1309))))&gt;90,0,$F$4*$F$5/E1318^2*(SIN(RADIANS(G1324))*SIN(RADIANS(E1319))+COS(RADIANS(G1324))*COS(RADIANS(E1319))*COS(RADIANS(AJ1309))))</f>
        <v>#DIV/0!</v>
      </c>
      <c r="AK1324">
        <f>IF(DEGREES(ACOS(SIN(RADIANS(G1324))*SIN(RADIANS(E1319))+COS(RADIANS(G1324))*COS(RADIANS(E1319))*COS(RADIANS(AK1309))))&gt;90,0,$F$4*$F$5/E1318^2*(SIN(RADIANS(G1324))*SIN(RADIANS(E1319))+COS(RADIANS(G1324))*COS(RADIANS(E1319))*COS(RADIANS(AK1309))))</f>
        <v>0</v>
      </c>
      <c r="AL1324">
        <f>IF(DEGREES(ACOS(SIN(RADIANS(G1324))*SIN(RADIANS(E1319))+COS(RADIANS(G1324))*COS(RADIANS(E1319))*COS(RADIANS(AL1309))))&gt;90,0,$F$4*$F$5/E1318^2*(SIN(RADIANS(G1324))*SIN(RADIANS(E1319))+COS(RADIANS(G1324))*COS(RADIANS(E1319))*COS(RADIANS(AL1309))))</f>
        <v>0</v>
      </c>
      <c r="AM1324">
        <f>IF(DEGREES(ACOS(SIN(RADIANS(G1324))*SIN(RADIANS(E1319))+COS(RADIANS(G1324))*COS(RADIANS(E1319))*COS(RADIANS(AM1309))))&gt;90,0,$F$4*$F$5/E1318^2*(SIN(RADIANS(G1324))*SIN(RADIANS(E1319))+COS(RADIANS(G1324))*COS(RADIANS(E1319))*COS(RADIANS(AM1309))))</f>
        <v>0</v>
      </c>
      <c r="AN1324">
        <f>IF(DEGREES(ACOS(SIN(RADIANS(G1324))*SIN(RADIANS(E1319))+COS(RADIANS(G1324))*COS(RADIANS(E1319))*COS(RADIANS(AN1309))))&gt;90,0,$F$4*$F$5/E1318^2*(SIN(RADIANS(G1324))*SIN(RADIANS(E1319))+COS(RADIANS(G1324))*COS(RADIANS(E1319))*COS(RADIANS(AN1309))))</f>
        <v>0</v>
      </c>
      <c r="AO1324">
        <f>IF(DEGREES(ACOS(SIN(RADIANS(G1324))*SIN(RADIANS(E1319))+COS(RADIANS(G1324))*COS(RADIANS(E1319))*COS(RADIANS(AO1309))))&gt;90,0,$F$4*$F$5/E1318^2*(SIN(RADIANS(G1324))*SIN(RADIANS(E1319))+COS(RADIANS(G1324))*COS(RADIANS(E1319))*COS(RADIANS(AO1309))))</f>
        <v>0</v>
      </c>
      <c r="AP1324">
        <f>IF(DEGREES(ACOS(SIN(RADIANS(G1324))*SIN(RADIANS(E1319))+COS(RADIANS(G1324))*COS(RADIANS(E1319))*COS(RADIANS(AP1309))))&gt;90,0,$F$4*$F$5/E1318^2*(SIN(RADIANS(G1324))*SIN(RADIANS(E1319))+COS(RADIANS(G1324))*COS(RADIANS(E1319))*COS(RADIANS(AP1309))))</f>
        <v>0</v>
      </c>
      <c r="AQ1324">
        <f>IF(DEGREES(ACOS(SIN(RADIANS(G1324))*SIN(RADIANS(E1319))+COS(RADIANS(G1324))*COS(RADIANS(E1319))*COS(RADIANS(AQ1309))))&gt;90,0,$F$4*$F$5/E1318^2*(SIN(RADIANS(G1324))*SIN(RADIANS(E1319))+COS(RADIANS(G1324))*COS(RADIANS(E1319))*COS(RADIANS(AQ1309))))</f>
        <v>0</v>
      </c>
      <c r="AR1324">
        <f>IF(DEGREES(ACOS(SIN(RADIANS(G1324))*SIN(RADIANS(E1319))+COS(RADIANS(G1324))*COS(RADIANS(E1319))*COS(RADIANS(AR1309))))&gt;90,0,$F$4*$F$5/E1318^2*(SIN(RADIANS(G1324))*SIN(RADIANS(E1319))+COS(RADIANS(G1324))*COS(RADIANS(E1319))*COS(RADIANS(AR1309))))</f>
        <v>0</v>
      </c>
    </row>
    <row r="1325" spans="2:44" x14ac:dyDescent="0.5">
      <c r="G1325">
        <v>-50</v>
      </c>
      <c r="I1325">
        <f>IF(DEGREES(ACOS(SIN(RADIANS(G1325))*SIN(RADIANS(E1319))+COS(RADIANS(G1325))*COS(RADIANS(E1319))*COS(RADIANS(I1309))))&gt;90,0,$F$4*$F$5/E1318^2*(SIN(RADIANS(G1325))*SIN(RADIANS(E1319))+COS(RADIANS(G1325))*COS(RADIANS(E1319))*COS(RADIANS(I1309))))</f>
        <v>0</v>
      </c>
      <c r="J1325">
        <f>IF(DEGREES(ACOS(SIN(RADIANS(G1325))*SIN(RADIANS(E1319))+COS(RADIANS(G1325))*COS(RADIANS(E1319))*COS(RADIANS(J1309))))&gt;90,0,$F$4*$F$5/E1318^2*(SIN(RADIANS(G1325))*SIN(RADIANS(E1319))+COS(RADIANS(G1325))*COS(RADIANS(E1319))*COS(RADIANS(J1309))))</f>
        <v>0</v>
      </c>
      <c r="K1325">
        <f>IF(DEGREES(ACOS(SIN(RADIANS(G1325))*SIN(RADIANS(E1319))+COS(RADIANS(G1325))*COS(RADIANS(E1319))*COS(RADIANS(K1309))))&gt;90,0,$F$4*$F$5/E1318^2*(SIN(RADIANS(G1325))*SIN(RADIANS(E1319))+COS(RADIANS(G1325))*COS(RADIANS(E1319))*COS(RADIANS(K1309))))</f>
        <v>0</v>
      </c>
      <c r="L1325">
        <f>IF(DEGREES(ACOS(SIN(RADIANS(G1325))*SIN(RADIANS(E1319))+COS(RADIANS(G1325))*COS(RADIANS(E1319))*COS(RADIANS(L1309))))&gt;90,0,$F$4*$F$5/E1318^2*(SIN(RADIANS(G1325))*SIN(RADIANS(E1319))+COS(RADIANS(G1325))*COS(RADIANS(E1319))*COS(RADIANS(L1309))))</f>
        <v>0</v>
      </c>
      <c r="M1325">
        <f>IF(DEGREES(ACOS(SIN(RADIANS(G1325))*SIN(RADIANS(E1319))+COS(RADIANS(G1325))*COS(RADIANS(E1319))*COS(RADIANS(M1309))))&gt;90,0,$F$4*$F$5/E1318^2*(SIN(RADIANS(G1325))*SIN(RADIANS(E1319))+COS(RADIANS(G1325))*COS(RADIANS(E1319))*COS(RADIANS(M1309))))</f>
        <v>0</v>
      </c>
      <c r="N1325">
        <f>IF(DEGREES(ACOS(SIN(RADIANS(G1325))*SIN(RADIANS(E1319))+COS(RADIANS(G1325))*COS(RADIANS(E1319))*COS(RADIANS(N1309))))&gt;90,0,$F$4*$F$5/E1318^2*(SIN(RADIANS(G1325))*SIN(RADIANS(E1319))+COS(RADIANS(G1325))*COS(RADIANS(E1319))*COS(RADIANS(N1309))))</f>
        <v>0</v>
      </c>
      <c r="O1325">
        <f>IF(DEGREES(ACOS(SIN(RADIANS(G1325))*SIN(RADIANS(E1319))+COS(RADIANS(G1325))*COS(RADIANS(E1319))*COS(RADIANS(O1309))))&gt;90,0,$F$4*$F$5/E1318^2*(SIN(RADIANS(G1325))*SIN(RADIANS(E1319))+COS(RADIANS(G1325))*COS(RADIANS(E1319))*COS(RADIANS(O1309))))</f>
        <v>0</v>
      </c>
      <c r="P1325">
        <f>IF(DEGREES(ACOS(SIN(RADIANS(G1325))*SIN(RADIANS(E1319))+COS(RADIANS(G1325))*COS(RADIANS(E1319))*COS(RADIANS(P1309))))&gt;90,0,$F$4*$F$5/E1318^2*(SIN(RADIANS(G1325))*SIN(RADIANS(E1319))+COS(RADIANS(G1325))*COS(RADIANS(E1319))*COS(RADIANS(P1309))))</f>
        <v>0</v>
      </c>
      <c r="Q1325">
        <f>IF(DEGREES(ACOS(SIN(RADIANS(G1325))*SIN(RADIANS(E1319))+COS(RADIANS(G1325))*COS(RADIANS(E1319))*COS(RADIANS(Q1309))))&gt;90,0,$F$4*$F$5/E1318^2*(SIN(RADIANS(G1325))*SIN(RADIANS(E1319))+COS(RADIANS(G1325))*COS(RADIANS(E1319))*COS(RADIANS(Q1309))))</f>
        <v>0</v>
      </c>
      <c r="R1325" t="e">
        <f>IF(DEGREES(ACOS(SIN(RADIANS(G1325))*SIN(RADIANS(E1319))+COS(RADIANS(G1325))*COS(RADIANS(E1319))*COS(RADIANS(R1309))))&gt;90,0,$F$4*$F$5/E1318^2*(SIN(RADIANS(G1325))*SIN(RADIANS(E1319))+COS(RADIANS(G1325))*COS(RADIANS(E1319))*COS(RADIANS(R1309))))</f>
        <v>#DIV/0!</v>
      </c>
      <c r="S1325" t="e">
        <f>IF(DEGREES(ACOS(SIN(RADIANS(G1325))*SIN(RADIANS(E1319))+COS(RADIANS(G1325))*COS(RADIANS(E1319))*COS(RADIANS(S1309))))&gt;90,0,$F$4*$F$5/E1318^2*(SIN(RADIANS(G1325))*SIN(RADIANS(E1319))+COS(RADIANS(G1325))*COS(RADIANS(E1319))*COS(RADIANS(S1309))))</f>
        <v>#DIV/0!</v>
      </c>
      <c r="T1325" t="e">
        <f>IF(DEGREES(ACOS(SIN(RADIANS(G1325))*SIN(RADIANS(E1319))+COS(RADIANS(G1325))*COS(RADIANS(E1319))*COS(RADIANS(T1309))))&gt;90,0,$F$4*$F$5/E1318^2*(SIN(RADIANS(G1325))*SIN(RADIANS(E1319))+COS(RADIANS(G1325))*COS(RADIANS(E1319))*COS(RADIANS(T1309))))</f>
        <v>#DIV/0!</v>
      </c>
      <c r="U1325" t="e">
        <f>IF(DEGREES(ACOS(SIN(RADIANS(G1325))*SIN(RADIANS(E1319))+COS(RADIANS(G1325))*COS(RADIANS(E1319))*COS(RADIANS(U1309))))&gt;90,0,$F$4*$F$5/E1318^2*(SIN(RADIANS(G1325))*SIN(RADIANS(E1319))+COS(RADIANS(G1325))*COS(RADIANS(E1319))*COS(RADIANS(U1309))))</f>
        <v>#DIV/0!</v>
      </c>
      <c r="V1325" t="e">
        <f>IF(DEGREES(ACOS(SIN(RADIANS(G1325))*SIN(RADIANS(E1319))+COS(RADIANS(G1325))*COS(RADIANS(E1319))*COS(RADIANS(V1309))))&gt;90,0,$F$4*$F$5/E1318^2*(SIN(RADIANS(G1325))*SIN(RADIANS(E1319))+COS(RADIANS(G1325))*COS(RADIANS(E1319))*COS(RADIANS(V1309))))</f>
        <v>#DIV/0!</v>
      </c>
      <c r="W1325" t="e">
        <f>IF(DEGREES(ACOS(SIN(RADIANS(G1325))*SIN(RADIANS(E1319))+COS(RADIANS(G1325))*COS(RADIANS(E1319))*COS(RADIANS(W1309))))&gt;90,0,$F$4*$F$5/E1318^2*(SIN(RADIANS(G1325))*SIN(RADIANS(E1319))+COS(RADIANS(G1325))*COS(RADIANS(E1319))*COS(RADIANS(W1309))))</f>
        <v>#DIV/0!</v>
      </c>
      <c r="X1325" t="e">
        <f>IF(DEGREES(ACOS(SIN(RADIANS(G1325))*SIN(RADIANS(E1319))+COS(RADIANS(G1325))*COS(RADIANS(E1319))*COS(RADIANS(X1309))))&gt;90,0,$F$4*$F$5/E1318^2*(SIN(RADIANS(G1325))*SIN(RADIANS(E1319))+COS(RADIANS(G1325))*COS(RADIANS(E1319))*COS(RADIANS(X1309))))</f>
        <v>#DIV/0!</v>
      </c>
      <c r="Y1325" t="e">
        <f>IF(DEGREES(ACOS(SIN(RADIANS(G1325))*SIN(RADIANS(E1319))+COS(RADIANS(G1325))*COS(RADIANS(E1319))*COS(RADIANS(Y1309))))&gt;90,0,$F$4*$F$5/E1318^2*(SIN(RADIANS(G1325))*SIN(RADIANS(E1319))+COS(RADIANS(G1325))*COS(RADIANS(E1319))*COS(RADIANS(Y1309))))</f>
        <v>#DIV/0!</v>
      </c>
      <c r="Z1325" t="e">
        <f>IF(DEGREES(ACOS(SIN(RADIANS(G1325))*SIN(RADIANS(E1319))+COS(RADIANS(G1325))*COS(RADIANS(E1319))*COS(RADIANS(Z1309))))&gt;90,0,$F$4*$F$5/E1318^2*(SIN(RADIANS(G1325))*SIN(RADIANS(E1319))+COS(RADIANS(G1325))*COS(RADIANS(E1319))*COS(RADIANS(Z1309))))</f>
        <v>#DIV/0!</v>
      </c>
      <c r="AA1325" t="e">
        <f>IF(DEGREES(ACOS(SIN(RADIANS(G1325))*SIN(RADIANS(E1319))+COS(RADIANS(G1325))*COS(RADIANS(E1319))*COS(RADIANS(AA1309))))&gt;90,0,$F$4*$F$5/E1318^2*(SIN(RADIANS(G1325))*SIN(RADIANS(E1319))+COS(RADIANS(G1325))*COS(RADIANS(E1319))*COS(RADIANS(AA1309))))</f>
        <v>#DIV/0!</v>
      </c>
      <c r="AB1325" t="e">
        <f>IF(DEGREES(ACOS(SIN(RADIANS(G1325))*SIN(RADIANS(E1319))+COS(RADIANS(G1325))*COS(RADIANS(E1319))*COS(RADIANS(AB1309))))&gt;90,0,$F$4*$F$5/E1318^2*(SIN(RADIANS(G1325))*SIN(RADIANS(E1319))+COS(RADIANS(G1325))*COS(RADIANS(E1319))*COS(RADIANS(AB1309))))</f>
        <v>#DIV/0!</v>
      </c>
      <c r="AC1325" t="e">
        <f>IF(DEGREES(ACOS(SIN(RADIANS(G1325))*SIN(RADIANS(E1319))+COS(RADIANS(G1325))*COS(RADIANS(E1319))*COS(RADIANS(AC1309))))&gt;90,0,$F$4*$F$5/E1318^2*(SIN(RADIANS(G1325))*SIN(RADIANS(E1319))+COS(RADIANS(G1325))*COS(RADIANS(E1319))*COS(RADIANS(AC1309))))</f>
        <v>#DIV/0!</v>
      </c>
      <c r="AD1325" t="e">
        <f>IF(DEGREES(ACOS(SIN(RADIANS(G1325))*SIN(RADIANS(E1319))+COS(RADIANS(G1325))*COS(RADIANS(E1319))*COS(RADIANS(AD1309))))&gt;90,0,$F$4*$F$5/E1318^2*(SIN(RADIANS(G1325))*SIN(RADIANS(E1319))+COS(RADIANS(G1325))*COS(RADIANS(E1319))*COS(RADIANS(AD1309))))</f>
        <v>#DIV/0!</v>
      </c>
      <c r="AE1325" t="e">
        <f>IF(DEGREES(ACOS(SIN(RADIANS(G1325))*SIN(RADIANS(E1319))+COS(RADIANS(G1325))*COS(RADIANS(E1319))*COS(RADIANS(AE1309))))&gt;90,0,$F$4*$F$5/E1318^2*(SIN(RADIANS(G1325))*SIN(RADIANS(E1319))+COS(RADIANS(G1325))*COS(RADIANS(E1319))*COS(RADIANS(AE1309))))</f>
        <v>#DIV/0!</v>
      </c>
      <c r="AF1325" t="e">
        <f>IF(DEGREES(ACOS(SIN(RADIANS(G1325))*SIN(RADIANS(E1319))+COS(RADIANS(G1325))*COS(RADIANS(E1319))*COS(RADIANS(AF1309))))&gt;90,0,$F$4*$F$5/E1318^2*(SIN(RADIANS(G1325))*SIN(RADIANS(E1319))+COS(RADIANS(G1325))*COS(RADIANS(E1319))*COS(RADIANS(AF1309))))</f>
        <v>#DIV/0!</v>
      </c>
      <c r="AG1325" t="e">
        <f>IF(DEGREES(ACOS(SIN(RADIANS(G1325))*SIN(RADIANS(E1319))+COS(RADIANS(G1325))*COS(RADIANS(E1319))*COS(RADIANS(AG1309))))&gt;90,0,$F$4*$F$5/E1318^2*(SIN(RADIANS(G1325))*SIN(RADIANS(E1319))+COS(RADIANS(G1325))*COS(RADIANS(E1319))*COS(RADIANS(AG1309))))</f>
        <v>#DIV/0!</v>
      </c>
      <c r="AH1325" t="e">
        <f>IF(DEGREES(ACOS(SIN(RADIANS(G1325))*SIN(RADIANS(E1319))+COS(RADIANS(G1325))*COS(RADIANS(E1319))*COS(RADIANS(AH1309))))&gt;90,0,$F$4*$F$5/E1318^2*(SIN(RADIANS(G1325))*SIN(RADIANS(E1319))+COS(RADIANS(G1325))*COS(RADIANS(E1319))*COS(RADIANS(AH1309))))</f>
        <v>#DIV/0!</v>
      </c>
      <c r="AI1325" t="e">
        <f>IF(DEGREES(ACOS(SIN(RADIANS(G1325))*SIN(RADIANS(E1319))+COS(RADIANS(G1325))*COS(RADIANS(E1319))*COS(RADIANS(AI1309))))&gt;90,0,$F$4*$F$5/E1318^2*(SIN(RADIANS(G1325))*SIN(RADIANS(E1319))+COS(RADIANS(G1325))*COS(RADIANS(E1319))*COS(RADIANS(AI1309))))</f>
        <v>#DIV/0!</v>
      </c>
      <c r="AJ1325" t="e">
        <f>IF(DEGREES(ACOS(SIN(RADIANS(G1325))*SIN(RADIANS(E1319))+COS(RADIANS(G1325))*COS(RADIANS(E1319))*COS(RADIANS(AJ1309))))&gt;90,0,$F$4*$F$5/E1318^2*(SIN(RADIANS(G1325))*SIN(RADIANS(E1319))+COS(RADIANS(G1325))*COS(RADIANS(E1319))*COS(RADIANS(AJ1309))))</f>
        <v>#DIV/0!</v>
      </c>
      <c r="AK1325">
        <f>IF(DEGREES(ACOS(SIN(RADIANS(G1325))*SIN(RADIANS(E1319))+COS(RADIANS(G1325))*COS(RADIANS(E1319))*COS(RADIANS(AK1309))))&gt;90,0,$F$4*$F$5/E1318^2*(SIN(RADIANS(G1325))*SIN(RADIANS(E1319))+COS(RADIANS(G1325))*COS(RADIANS(E1319))*COS(RADIANS(AK1309))))</f>
        <v>0</v>
      </c>
      <c r="AL1325">
        <f>IF(DEGREES(ACOS(SIN(RADIANS(G1325))*SIN(RADIANS(E1319))+COS(RADIANS(G1325))*COS(RADIANS(E1319))*COS(RADIANS(AL1309))))&gt;90,0,$F$4*$F$5/E1318^2*(SIN(RADIANS(G1325))*SIN(RADIANS(E1319))+COS(RADIANS(G1325))*COS(RADIANS(E1319))*COS(RADIANS(AL1309))))</f>
        <v>0</v>
      </c>
      <c r="AM1325">
        <f>IF(DEGREES(ACOS(SIN(RADIANS(G1325))*SIN(RADIANS(E1319))+COS(RADIANS(G1325))*COS(RADIANS(E1319))*COS(RADIANS(AM1309))))&gt;90,0,$F$4*$F$5/E1318^2*(SIN(RADIANS(G1325))*SIN(RADIANS(E1319))+COS(RADIANS(G1325))*COS(RADIANS(E1319))*COS(RADIANS(AM1309))))</f>
        <v>0</v>
      </c>
      <c r="AN1325">
        <f>IF(DEGREES(ACOS(SIN(RADIANS(G1325))*SIN(RADIANS(E1319))+COS(RADIANS(G1325))*COS(RADIANS(E1319))*COS(RADIANS(AN1309))))&gt;90,0,$F$4*$F$5/E1318^2*(SIN(RADIANS(G1325))*SIN(RADIANS(E1319))+COS(RADIANS(G1325))*COS(RADIANS(E1319))*COS(RADIANS(AN1309))))</f>
        <v>0</v>
      </c>
      <c r="AO1325">
        <f>IF(DEGREES(ACOS(SIN(RADIANS(G1325))*SIN(RADIANS(E1319))+COS(RADIANS(G1325))*COS(RADIANS(E1319))*COS(RADIANS(AO1309))))&gt;90,0,$F$4*$F$5/E1318^2*(SIN(RADIANS(G1325))*SIN(RADIANS(E1319))+COS(RADIANS(G1325))*COS(RADIANS(E1319))*COS(RADIANS(AO1309))))</f>
        <v>0</v>
      </c>
      <c r="AP1325">
        <f>IF(DEGREES(ACOS(SIN(RADIANS(G1325))*SIN(RADIANS(E1319))+COS(RADIANS(G1325))*COS(RADIANS(E1319))*COS(RADIANS(AP1309))))&gt;90,0,$F$4*$F$5/E1318^2*(SIN(RADIANS(G1325))*SIN(RADIANS(E1319))+COS(RADIANS(G1325))*COS(RADIANS(E1319))*COS(RADIANS(AP1309))))</f>
        <v>0</v>
      </c>
      <c r="AQ1325">
        <f>IF(DEGREES(ACOS(SIN(RADIANS(G1325))*SIN(RADIANS(E1319))+COS(RADIANS(G1325))*COS(RADIANS(E1319))*COS(RADIANS(AQ1309))))&gt;90,0,$F$4*$F$5/E1318^2*(SIN(RADIANS(G1325))*SIN(RADIANS(E1319))+COS(RADIANS(G1325))*COS(RADIANS(E1319))*COS(RADIANS(AQ1309))))</f>
        <v>0</v>
      </c>
      <c r="AR1325">
        <f>IF(DEGREES(ACOS(SIN(RADIANS(G1325))*SIN(RADIANS(E1319))+COS(RADIANS(G1325))*COS(RADIANS(E1319))*COS(RADIANS(AR1309))))&gt;90,0,$F$4*$F$5/E1318^2*(SIN(RADIANS(G1325))*SIN(RADIANS(E1319))+COS(RADIANS(G1325))*COS(RADIANS(E1319))*COS(RADIANS(AR1309))))</f>
        <v>0</v>
      </c>
    </row>
    <row r="1326" spans="2:44" x14ac:dyDescent="0.5">
      <c r="G1326">
        <v>-60</v>
      </c>
      <c r="I1326">
        <f>IF(DEGREES(ACOS(SIN(RADIANS(G1326))*SIN(RADIANS(E1319))+COS(RADIANS(G1326))*COS(RADIANS(E1319))*COS(RADIANS(I1309))))&gt;90,0,$F$4*$F$5/E1318^2*(SIN(RADIANS(G1326))*SIN(RADIANS(E1319))+COS(RADIANS(G1326))*COS(RADIANS(E1319))*COS(RADIANS(I1309))))</f>
        <v>0</v>
      </c>
      <c r="J1326">
        <f>IF(DEGREES(ACOS(SIN(RADIANS(G1326))*SIN(RADIANS(E1319))+COS(RADIANS(G1326))*COS(RADIANS(E1319))*COS(RADIANS(J1309))))&gt;90,0,$F$4*$F$5/E1318^2*(SIN(RADIANS(G1326))*SIN(RADIANS(E1319))+COS(RADIANS(G1326))*COS(RADIANS(E1319))*COS(RADIANS(J1309))))</f>
        <v>0</v>
      </c>
      <c r="K1326">
        <f>IF(DEGREES(ACOS(SIN(RADIANS(G1326))*SIN(RADIANS(E1319))+COS(RADIANS(G1326))*COS(RADIANS(E1319))*COS(RADIANS(K1309))))&gt;90,0,$F$4*$F$5/E1318^2*(SIN(RADIANS(G1326))*SIN(RADIANS(E1319))+COS(RADIANS(G1326))*COS(RADIANS(E1319))*COS(RADIANS(K1309))))</f>
        <v>0</v>
      </c>
      <c r="L1326">
        <f>IF(DEGREES(ACOS(SIN(RADIANS(G1326))*SIN(RADIANS(E1319))+COS(RADIANS(G1326))*COS(RADIANS(E1319))*COS(RADIANS(L1309))))&gt;90,0,$F$4*$F$5/E1318^2*(SIN(RADIANS(G1326))*SIN(RADIANS(E1319))+COS(RADIANS(G1326))*COS(RADIANS(E1319))*COS(RADIANS(L1309))))</f>
        <v>0</v>
      </c>
      <c r="M1326">
        <f>IF(DEGREES(ACOS(SIN(RADIANS(G1326))*SIN(RADIANS(E1319))+COS(RADIANS(G1326))*COS(RADIANS(E1319))*COS(RADIANS(M1309))))&gt;90,0,$F$4*$F$5/E1318^2*(SIN(RADIANS(G1326))*SIN(RADIANS(E1319))+COS(RADIANS(G1326))*COS(RADIANS(E1319))*COS(RADIANS(M1309))))</f>
        <v>0</v>
      </c>
      <c r="N1326">
        <f>IF(DEGREES(ACOS(SIN(RADIANS(G1326))*SIN(RADIANS(E1319))+COS(RADIANS(G1326))*COS(RADIANS(E1319))*COS(RADIANS(N1309))))&gt;90,0,$F$4*$F$5/E1318^2*(SIN(RADIANS(G1326))*SIN(RADIANS(E1319))+COS(RADIANS(G1326))*COS(RADIANS(E1319))*COS(RADIANS(N1309))))</f>
        <v>0</v>
      </c>
      <c r="O1326">
        <f>IF(DEGREES(ACOS(SIN(RADIANS(G1326))*SIN(RADIANS(E1319))+COS(RADIANS(G1326))*COS(RADIANS(E1319))*COS(RADIANS(O1309))))&gt;90,0,$F$4*$F$5/E1318^2*(SIN(RADIANS(G1326))*SIN(RADIANS(E1319))+COS(RADIANS(G1326))*COS(RADIANS(E1319))*COS(RADIANS(O1309))))</f>
        <v>0</v>
      </c>
      <c r="P1326">
        <f>IF(DEGREES(ACOS(SIN(RADIANS(G1326))*SIN(RADIANS(E1319))+COS(RADIANS(G1326))*COS(RADIANS(E1319))*COS(RADIANS(P1309))))&gt;90,0,$F$4*$F$5/E1318^2*(SIN(RADIANS(G1326))*SIN(RADIANS(E1319))+COS(RADIANS(G1326))*COS(RADIANS(E1319))*COS(RADIANS(P1309))))</f>
        <v>0</v>
      </c>
      <c r="Q1326">
        <f>IF(DEGREES(ACOS(SIN(RADIANS(G1326))*SIN(RADIANS(E1319))+COS(RADIANS(G1326))*COS(RADIANS(E1319))*COS(RADIANS(Q1309))))&gt;90,0,$F$4*$F$5/E1318^2*(SIN(RADIANS(G1326))*SIN(RADIANS(E1319))+COS(RADIANS(G1326))*COS(RADIANS(E1319))*COS(RADIANS(Q1309))))</f>
        <v>0</v>
      </c>
      <c r="R1326" t="e">
        <f>IF(DEGREES(ACOS(SIN(RADIANS(G1326))*SIN(RADIANS(E1319))+COS(RADIANS(G1326))*COS(RADIANS(E1319))*COS(RADIANS(R1309))))&gt;90,0,$F$4*$F$5/E1318^2*(SIN(RADIANS(G1326))*SIN(RADIANS(E1319))+COS(RADIANS(G1326))*COS(RADIANS(E1319))*COS(RADIANS(R1309))))</f>
        <v>#DIV/0!</v>
      </c>
      <c r="S1326" t="e">
        <f>IF(DEGREES(ACOS(SIN(RADIANS(G1326))*SIN(RADIANS(E1319))+COS(RADIANS(G1326))*COS(RADIANS(E1319))*COS(RADIANS(S1309))))&gt;90,0,$F$4*$F$5/E1318^2*(SIN(RADIANS(G1326))*SIN(RADIANS(E1319))+COS(RADIANS(G1326))*COS(RADIANS(E1319))*COS(RADIANS(S1309))))</f>
        <v>#DIV/0!</v>
      </c>
      <c r="T1326" t="e">
        <f>IF(DEGREES(ACOS(SIN(RADIANS(G1326))*SIN(RADIANS(E1319))+COS(RADIANS(G1326))*COS(RADIANS(E1319))*COS(RADIANS(T1309))))&gt;90,0,$F$4*$F$5/E1318^2*(SIN(RADIANS(G1326))*SIN(RADIANS(E1319))+COS(RADIANS(G1326))*COS(RADIANS(E1319))*COS(RADIANS(T1309))))</f>
        <v>#DIV/0!</v>
      </c>
      <c r="U1326" t="e">
        <f>IF(DEGREES(ACOS(SIN(RADIANS(G1326))*SIN(RADIANS(E1319))+COS(RADIANS(G1326))*COS(RADIANS(E1319))*COS(RADIANS(U1309))))&gt;90,0,$F$4*$F$5/E1318^2*(SIN(RADIANS(G1326))*SIN(RADIANS(E1319))+COS(RADIANS(G1326))*COS(RADIANS(E1319))*COS(RADIANS(U1309))))</f>
        <v>#DIV/0!</v>
      </c>
      <c r="V1326" t="e">
        <f>IF(DEGREES(ACOS(SIN(RADIANS(G1326))*SIN(RADIANS(E1319))+COS(RADIANS(G1326))*COS(RADIANS(E1319))*COS(RADIANS(V1309))))&gt;90,0,$F$4*$F$5/E1318^2*(SIN(RADIANS(G1326))*SIN(RADIANS(E1319))+COS(RADIANS(G1326))*COS(RADIANS(E1319))*COS(RADIANS(V1309))))</f>
        <v>#DIV/0!</v>
      </c>
      <c r="W1326" t="e">
        <f>IF(DEGREES(ACOS(SIN(RADIANS(G1326))*SIN(RADIANS(E1319))+COS(RADIANS(G1326))*COS(RADIANS(E1319))*COS(RADIANS(W1309))))&gt;90,0,$F$4*$F$5/E1318^2*(SIN(RADIANS(G1326))*SIN(RADIANS(E1319))+COS(RADIANS(G1326))*COS(RADIANS(E1319))*COS(RADIANS(W1309))))</f>
        <v>#DIV/0!</v>
      </c>
      <c r="X1326" t="e">
        <f>IF(DEGREES(ACOS(SIN(RADIANS(G1326))*SIN(RADIANS(E1319))+COS(RADIANS(G1326))*COS(RADIANS(E1319))*COS(RADIANS(X1309))))&gt;90,0,$F$4*$F$5/E1318^2*(SIN(RADIANS(G1326))*SIN(RADIANS(E1319))+COS(RADIANS(G1326))*COS(RADIANS(E1319))*COS(RADIANS(X1309))))</f>
        <v>#DIV/0!</v>
      </c>
      <c r="Y1326" t="e">
        <f>IF(DEGREES(ACOS(SIN(RADIANS(G1326))*SIN(RADIANS(E1319))+COS(RADIANS(G1326))*COS(RADIANS(E1319))*COS(RADIANS(Y1309))))&gt;90,0,$F$4*$F$5/E1318^2*(SIN(RADIANS(G1326))*SIN(RADIANS(E1319))+COS(RADIANS(G1326))*COS(RADIANS(E1319))*COS(RADIANS(Y1309))))</f>
        <v>#DIV/0!</v>
      </c>
      <c r="Z1326" t="e">
        <f>IF(DEGREES(ACOS(SIN(RADIANS(G1326))*SIN(RADIANS(E1319))+COS(RADIANS(G1326))*COS(RADIANS(E1319))*COS(RADIANS(Z1309))))&gt;90,0,$F$4*$F$5/E1318^2*(SIN(RADIANS(G1326))*SIN(RADIANS(E1319))+COS(RADIANS(G1326))*COS(RADIANS(E1319))*COS(RADIANS(Z1309))))</f>
        <v>#DIV/0!</v>
      </c>
      <c r="AA1326" t="e">
        <f>IF(DEGREES(ACOS(SIN(RADIANS(G1326))*SIN(RADIANS(E1319))+COS(RADIANS(G1326))*COS(RADIANS(E1319))*COS(RADIANS(AA1309))))&gt;90,0,$F$4*$F$5/E1318^2*(SIN(RADIANS(G1326))*SIN(RADIANS(E1319))+COS(RADIANS(G1326))*COS(RADIANS(E1319))*COS(RADIANS(AA1309))))</f>
        <v>#DIV/0!</v>
      </c>
      <c r="AB1326" t="e">
        <f>IF(DEGREES(ACOS(SIN(RADIANS(G1326))*SIN(RADIANS(E1319))+COS(RADIANS(G1326))*COS(RADIANS(E1319))*COS(RADIANS(AB1309))))&gt;90,0,$F$4*$F$5/E1318^2*(SIN(RADIANS(G1326))*SIN(RADIANS(E1319))+COS(RADIANS(G1326))*COS(RADIANS(E1319))*COS(RADIANS(AB1309))))</f>
        <v>#DIV/0!</v>
      </c>
      <c r="AC1326" t="e">
        <f>IF(DEGREES(ACOS(SIN(RADIANS(G1326))*SIN(RADIANS(E1319))+COS(RADIANS(G1326))*COS(RADIANS(E1319))*COS(RADIANS(AC1309))))&gt;90,0,$F$4*$F$5/E1318^2*(SIN(RADIANS(G1326))*SIN(RADIANS(E1319))+COS(RADIANS(G1326))*COS(RADIANS(E1319))*COS(RADIANS(AC1309))))</f>
        <v>#DIV/0!</v>
      </c>
      <c r="AD1326" t="e">
        <f>IF(DEGREES(ACOS(SIN(RADIANS(G1326))*SIN(RADIANS(E1319))+COS(RADIANS(G1326))*COS(RADIANS(E1319))*COS(RADIANS(AD1309))))&gt;90,0,$F$4*$F$5/E1318^2*(SIN(RADIANS(G1326))*SIN(RADIANS(E1319))+COS(RADIANS(G1326))*COS(RADIANS(E1319))*COS(RADIANS(AD1309))))</f>
        <v>#DIV/0!</v>
      </c>
      <c r="AE1326" t="e">
        <f>IF(DEGREES(ACOS(SIN(RADIANS(G1326))*SIN(RADIANS(E1319))+COS(RADIANS(G1326))*COS(RADIANS(E1319))*COS(RADIANS(AE1309))))&gt;90,0,$F$4*$F$5/E1318^2*(SIN(RADIANS(G1326))*SIN(RADIANS(E1319))+COS(RADIANS(G1326))*COS(RADIANS(E1319))*COS(RADIANS(AE1309))))</f>
        <v>#DIV/0!</v>
      </c>
      <c r="AF1326" t="e">
        <f>IF(DEGREES(ACOS(SIN(RADIANS(G1326))*SIN(RADIANS(E1319))+COS(RADIANS(G1326))*COS(RADIANS(E1319))*COS(RADIANS(AF1309))))&gt;90,0,$F$4*$F$5/E1318^2*(SIN(RADIANS(G1326))*SIN(RADIANS(E1319))+COS(RADIANS(G1326))*COS(RADIANS(E1319))*COS(RADIANS(AF1309))))</f>
        <v>#DIV/0!</v>
      </c>
      <c r="AG1326" t="e">
        <f>IF(DEGREES(ACOS(SIN(RADIANS(G1326))*SIN(RADIANS(E1319))+COS(RADIANS(G1326))*COS(RADIANS(E1319))*COS(RADIANS(AG1309))))&gt;90,0,$F$4*$F$5/E1318^2*(SIN(RADIANS(G1326))*SIN(RADIANS(E1319))+COS(RADIANS(G1326))*COS(RADIANS(E1319))*COS(RADIANS(AG1309))))</f>
        <v>#DIV/0!</v>
      </c>
      <c r="AH1326" t="e">
        <f>IF(DEGREES(ACOS(SIN(RADIANS(G1326))*SIN(RADIANS(E1319))+COS(RADIANS(G1326))*COS(RADIANS(E1319))*COS(RADIANS(AH1309))))&gt;90,0,$F$4*$F$5/E1318^2*(SIN(RADIANS(G1326))*SIN(RADIANS(E1319))+COS(RADIANS(G1326))*COS(RADIANS(E1319))*COS(RADIANS(AH1309))))</f>
        <v>#DIV/0!</v>
      </c>
      <c r="AI1326" t="e">
        <f>IF(DEGREES(ACOS(SIN(RADIANS(G1326))*SIN(RADIANS(E1319))+COS(RADIANS(G1326))*COS(RADIANS(E1319))*COS(RADIANS(AI1309))))&gt;90,0,$F$4*$F$5/E1318^2*(SIN(RADIANS(G1326))*SIN(RADIANS(E1319))+COS(RADIANS(G1326))*COS(RADIANS(E1319))*COS(RADIANS(AI1309))))</f>
        <v>#DIV/0!</v>
      </c>
      <c r="AJ1326" t="e">
        <f>IF(DEGREES(ACOS(SIN(RADIANS(G1326))*SIN(RADIANS(E1319))+COS(RADIANS(G1326))*COS(RADIANS(E1319))*COS(RADIANS(AJ1309))))&gt;90,0,$F$4*$F$5/E1318^2*(SIN(RADIANS(G1326))*SIN(RADIANS(E1319))+COS(RADIANS(G1326))*COS(RADIANS(E1319))*COS(RADIANS(AJ1309))))</f>
        <v>#DIV/0!</v>
      </c>
      <c r="AK1326">
        <f>IF(DEGREES(ACOS(SIN(RADIANS(G1326))*SIN(RADIANS(E1319))+COS(RADIANS(G1326))*COS(RADIANS(E1319))*COS(RADIANS(AK1309))))&gt;90,0,$F$4*$F$5/E1318^2*(SIN(RADIANS(G1326))*SIN(RADIANS(E1319))+COS(RADIANS(G1326))*COS(RADIANS(E1319))*COS(RADIANS(AK1309))))</f>
        <v>0</v>
      </c>
      <c r="AL1326">
        <f>IF(DEGREES(ACOS(SIN(RADIANS(G1326))*SIN(RADIANS(E1319))+COS(RADIANS(G1326))*COS(RADIANS(E1319))*COS(RADIANS(AL1309))))&gt;90,0,$F$4*$F$5/E1318^2*(SIN(RADIANS(G1326))*SIN(RADIANS(E1319))+COS(RADIANS(G1326))*COS(RADIANS(E1319))*COS(RADIANS(AL1309))))</f>
        <v>0</v>
      </c>
      <c r="AM1326">
        <f>IF(DEGREES(ACOS(SIN(RADIANS(G1326))*SIN(RADIANS(E1319))+COS(RADIANS(G1326))*COS(RADIANS(E1319))*COS(RADIANS(AM1309))))&gt;90,0,$F$4*$F$5/E1318^2*(SIN(RADIANS(G1326))*SIN(RADIANS(E1319))+COS(RADIANS(G1326))*COS(RADIANS(E1319))*COS(RADIANS(AM1309))))</f>
        <v>0</v>
      </c>
      <c r="AN1326">
        <f>IF(DEGREES(ACOS(SIN(RADIANS(G1326))*SIN(RADIANS(E1319))+COS(RADIANS(G1326))*COS(RADIANS(E1319))*COS(RADIANS(AN1309))))&gt;90,0,$F$4*$F$5/E1318^2*(SIN(RADIANS(G1326))*SIN(RADIANS(E1319))+COS(RADIANS(G1326))*COS(RADIANS(E1319))*COS(RADIANS(AN1309))))</f>
        <v>0</v>
      </c>
      <c r="AO1326">
        <f>IF(DEGREES(ACOS(SIN(RADIANS(G1326))*SIN(RADIANS(E1319))+COS(RADIANS(G1326))*COS(RADIANS(E1319))*COS(RADIANS(AO1309))))&gt;90,0,$F$4*$F$5/E1318^2*(SIN(RADIANS(G1326))*SIN(RADIANS(E1319))+COS(RADIANS(G1326))*COS(RADIANS(E1319))*COS(RADIANS(AO1309))))</f>
        <v>0</v>
      </c>
      <c r="AP1326">
        <f>IF(DEGREES(ACOS(SIN(RADIANS(G1326))*SIN(RADIANS(E1319))+COS(RADIANS(G1326))*COS(RADIANS(E1319))*COS(RADIANS(AP1309))))&gt;90,0,$F$4*$F$5/E1318^2*(SIN(RADIANS(G1326))*SIN(RADIANS(E1319))+COS(RADIANS(G1326))*COS(RADIANS(E1319))*COS(RADIANS(AP1309))))</f>
        <v>0</v>
      </c>
      <c r="AQ1326">
        <f>IF(DEGREES(ACOS(SIN(RADIANS(G1326))*SIN(RADIANS(E1319))+COS(RADIANS(G1326))*COS(RADIANS(E1319))*COS(RADIANS(AQ1309))))&gt;90,0,$F$4*$F$5/E1318^2*(SIN(RADIANS(G1326))*SIN(RADIANS(E1319))+COS(RADIANS(G1326))*COS(RADIANS(E1319))*COS(RADIANS(AQ1309))))</f>
        <v>0</v>
      </c>
      <c r="AR1326">
        <f>IF(DEGREES(ACOS(SIN(RADIANS(G1326))*SIN(RADIANS(E1319))+COS(RADIANS(G1326))*COS(RADIANS(E1319))*COS(RADIANS(AR1309))))&gt;90,0,$F$4*$F$5/E1318^2*(SIN(RADIANS(G1326))*SIN(RADIANS(E1319))+COS(RADIANS(G1326))*COS(RADIANS(E1319))*COS(RADIANS(AR1309))))</f>
        <v>0</v>
      </c>
    </row>
    <row r="1327" spans="2:44" x14ac:dyDescent="0.5">
      <c r="G1327">
        <v>-70</v>
      </c>
      <c r="I1327">
        <f>IF(DEGREES(ACOS(SIN(RADIANS(G1327))*SIN(RADIANS(E1319))+COS(RADIANS(G1327))*COS(RADIANS(E1319))*COS(RADIANS(I1309))))&gt;90,0,$F$4*$F$5/E1318^2*(SIN(RADIANS(G1327))*SIN(RADIANS(E1319))+COS(RADIANS(G1327))*COS(RADIANS(E1319))*COS(RADIANS(I1309))))</f>
        <v>0</v>
      </c>
      <c r="J1327">
        <f>IF(DEGREES(ACOS(SIN(RADIANS(G1327))*SIN(RADIANS(E1319))+COS(RADIANS(G1327))*COS(RADIANS(E1319))*COS(RADIANS(J1309))))&gt;90,0,$F$4*$F$5/E1318^2*(SIN(RADIANS(G1327))*SIN(RADIANS(E1319))+COS(RADIANS(G1327))*COS(RADIANS(E1319))*COS(RADIANS(J1309))))</f>
        <v>0</v>
      </c>
      <c r="K1327">
        <f>IF(DEGREES(ACOS(SIN(RADIANS(G1327))*SIN(RADIANS(E1319))+COS(RADIANS(G1327))*COS(RADIANS(E1319))*COS(RADIANS(K1309))))&gt;90,0,$F$4*$F$5/E1318^2*(SIN(RADIANS(G1327))*SIN(RADIANS(E1319))+COS(RADIANS(G1327))*COS(RADIANS(E1319))*COS(RADIANS(K1309))))</f>
        <v>0</v>
      </c>
      <c r="L1327">
        <f>IF(DEGREES(ACOS(SIN(RADIANS(G1327))*SIN(RADIANS(E1319))+COS(RADIANS(G1327))*COS(RADIANS(E1319))*COS(RADIANS(L1309))))&gt;90,0,$F$4*$F$5/E1318^2*(SIN(RADIANS(G1327))*SIN(RADIANS(E1319))+COS(RADIANS(G1327))*COS(RADIANS(E1319))*COS(RADIANS(L1309))))</f>
        <v>0</v>
      </c>
      <c r="M1327">
        <f>IF(DEGREES(ACOS(SIN(RADIANS(G1327))*SIN(RADIANS(E1319))+COS(RADIANS(G1327))*COS(RADIANS(E1319))*COS(RADIANS(M1309))))&gt;90,0,$F$4*$F$5/E1318^2*(SIN(RADIANS(G1327))*SIN(RADIANS(E1319))+COS(RADIANS(G1327))*COS(RADIANS(E1319))*COS(RADIANS(M1309))))</f>
        <v>0</v>
      </c>
      <c r="N1327">
        <f>IF(DEGREES(ACOS(SIN(RADIANS(G1327))*SIN(RADIANS(E1319))+COS(RADIANS(G1327))*COS(RADIANS(E1319))*COS(RADIANS(N1309))))&gt;90,0,$F$4*$F$5/E1318^2*(SIN(RADIANS(G1327))*SIN(RADIANS(E1319))+COS(RADIANS(G1327))*COS(RADIANS(E1319))*COS(RADIANS(N1309))))</f>
        <v>0</v>
      </c>
      <c r="O1327">
        <f>IF(DEGREES(ACOS(SIN(RADIANS(G1327))*SIN(RADIANS(E1319))+COS(RADIANS(G1327))*COS(RADIANS(E1319))*COS(RADIANS(O1309))))&gt;90,0,$F$4*$F$5/E1318^2*(SIN(RADIANS(G1327))*SIN(RADIANS(E1319))+COS(RADIANS(G1327))*COS(RADIANS(E1319))*COS(RADIANS(O1309))))</f>
        <v>0</v>
      </c>
      <c r="P1327">
        <f>IF(DEGREES(ACOS(SIN(RADIANS(G1327))*SIN(RADIANS(E1319))+COS(RADIANS(G1327))*COS(RADIANS(E1319))*COS(RADIANS(P1309))))&gt;90,0,$F$4*$F$5/E1318^2*(SIN(RADIANS(G1327))*SIN(RADIANS(E1319))+COS(RADIANS(G1327))*COS(RADIANS(E1319))*COS(RADIANS(P1309))))</f>
        <v>0</v>
      </c>
      <c r="Q1327">
        <f>IF(DEGREES(ACOS(SIN(RADIANS(G1327))*SIN(RADIANS(E1319))+COS(RADIANS(G1327))*COS(RADIANS(E1319))*COS(RADIANS(Q1309))))&gt;90,0,$F$4*$F$5/E1318^2*(SIN(RADIANS(G1327))*SIN(RADIANS(E1319))+COS(RADIANS(G1327))*COS(RADIANS(E1319))*COS(RADIANS(Q1309))))</f>
        <v>0</v>
      </c>
      <c r="R1327" t="e">
        <f>IF(DEGREES(ACOS(SIN(RADIANS(G1327))*SIN(RADIANS(E1319))+COS(RADIANS(G1327))*COS(RADIANS(E1319))*COS(RADIANS(R1309))))&gt;90,0,$F$4*$F$5/E1318^2*(SIN(RADIANS(G1327))*SIN(RADIANS(E1319))+COS(RADIANS(G1327))*COS(RADIANS(E1319))*COS(RADIANS(R1309))))</f>
        <v>#DIV/0!</v>
      </c>
      <c r="S1327" t="e">
        <f>IF(DEGREES(ACOS(SIN(RADIANS(G1327))*SIN(RADIANS(E1319))+COS(RADIANS(G1327))*COS(RADIANS(E1319))*COS(RADIANS(S1309))))&gt;90,0,$F$4*$F$5/E1318^2*(SIN(RADIANS(G1327))*SIN(RADIANS(E1319))+COS(RADIANS(G1327))*COS(RADIANS(E1319))*COS(RADIANS(S1309))))</f>
        <v>#DIV/0!</v>
      </c>
      <c r="T1327" t="e">
        <f>IF(DEGREES(ACOS(SIN(RADIANS(G1327))*SIN(RADIANS(E1319))+COS(RADIANS(G1327))*COS(RADIANS(E1319))*COS(RADIANS(T1309))))&gt;90,0,$F$4*$F$5/E1318^2*(SIN(RADIANS(G1327))*SIN(RADIANS(E1319))+COS(RADIANS(G1327))*COS(RADIANS(E1319))*COS(RADIANS(T1309))))</f>
        <v>#DIV/0!</v>
      </c>
      <c r="U1327" t="e">
        <f>IF(DEGREES(ACOS(SIN(RADIANS(G1327))*SIN(RADIANS(E1319))+COS(RADIANS(G1327))*COS(RADIANS(E1319))*COS(RADIANS(U1309))))&gt;90,0,$F$4*$F$5/E1318^2*(SIN(RADIANS(G1327))*SIN(RADIANS(E1319))+COS(RADIANS(G1327))*COS(RADIANS(E1319))*COS(RADIANS(U1309))))</f>
        <v>#DIV/0!</v>
      </c>
      <c r="V1327" t="e">
        <f>IF(DEGREES(ACOS(SIN(RADIANS(G1327))*SIN(RADIANS(E1319))+COS(RADIANS(G1327))*COS(RADIANS(E1319))*COS(RADIANS(V1309))))&gt;90,0,$F$4*$F$5/E1318^2*(SIN(RADIANS(G1327))*SIN(RADIANS(E1319))+COS(RADIANS(G1327))*COS(RADIANS(E1319))*COS(RADIANS(V1309))))</f>
        <v>#DIV/0!</v>
      </c>
      <c r="W1327" t="e">
        <f>IF(DEGREES(ACOS(SIN(RADIANS(G1327))*SIN(RADIANS(E1319))+COS(RADIANS(G1327))*COS(RADIANS(E1319))*COS(RADIANS(W1309))))&gt;90,0,$F$4*$F$5/E1318^2*(SIN(RADIANS(G1327))*SIN(RADIANS(E1319))+COS(RADIANS(G1327))*COS(RADIANS(E1319))*COS(RADIANS(W1309))))</f>
        <v>#DIV/0!</v>
      </c>
      <c r="X1327" t="e">
        <f>IF(DEGREES(ACOS(SIN(RADIANS(G1327))*SIN(RADIANS(E1319))+COS(RADIANS(G1327))*COS(RADIANS(E1319))*COS(RADIANS(X1309))))&gt;90,0,$F$4*$F$5/E1318^2*(SIN(RADIANS(G1327))*SIN(RADIANS(E1319))+COS(RADIANS(G1327))*COS(RADIANS(E1319))*COS(RADIANS(X1309))))</f>
        <v>#DIV/0!</v>
      </c>
      <c r="Y1327" t="e">
        <f>IF(DEGREES(ACOS(SIN(RADIANS(G1327))*SIN(RADIANS(E1319))+COS(RADIANS(G1327))*COS(RADIANS(E1319))*COS(RADIANS(Y1309))))&gt;90,0,$F$4*$F$5/E1318^2*(SIN(RADIANS(G1327))*SIN(RADIANS(E1319))+COS(RADIANS(G1327))*COS(RADIANS(E1319))*COS(RADIANS(Y1309))))</f>
        <v>#DIV/0!</v>
      </c>
      <c r="Z1327" t="e">
        <f>IF(DEGREES(ACOS(SIN(RADIANS(G1327))*SIN(RADIANS(E1319))+COS(RADIANS(G1327))*COS(RADIANS(E1319))*COS(RADIANS(Z1309))))&gt;90,0,$F$4*$F$5/E1318^2*(SIN(RADIANS(G1327))*SIN(RADIANS(E1319))+COS(RADIANS(G1327))*COS(RADIANS(E1319))*COS(RADIANS(Z1309))))</f>
        <v>#DIV/0!</v>
      </c>
      <c r="AA1327" t="e">
        <f>IF(DEGREES(ACOS(SIN(RADIANS(G1327))*SIN(RADIANS(E1319))+COS(RADIANS(G1327))*COS(RADIANS(E1319))*COS(RADIANS(AA1309))))&gt;90,0,$F$4*$F$5/E1318^2*(SIN(RADIANS(G1327))*SIN(RADIANS(E1319))+COS(RADIANS(G1327))*COS(RADIANS(E1319))*COS(RADIANS(AA1309))))</f>
        <v>#DIV/0!</v>
      </c>
      <c r="AB1327" t="e">
        <f>IF(DEGREES(ACOS(SIN(RADIANS(G1327))*SIN(RADIANS(E1319))+COS(RADIANS(G1327))*COS(RADIANS(E1319))*COS(RADIANS(AB1309))))&gt;90,0,$F$4*$F$5/E1318^2*(SIN(RADIANS(G1327))*SIN(RADIANS(E1319))+COS(RADIANS(G1327))*COS(RADIANS(E1319))*COS(RADIANS(AB1309))))</f>
        <v>#DIV/0!</v>
      </c>
      <c r="AC1327" t="e">
        <f>IF(DEGREES(ACOS(SIN(RADIANS(G1327))*SIN(RADIANS(E1319))+COS(RADIANS(G1327))*COS(RADIANS(E1319))*COS(RADIANS(AC1309))))&gt;90,0,$F$4*$F$5/E1318^2*(SIN(RADIANS(G1327))*SIN(RADIANS(E1319))+COS(RADIANS(G1327))*COS(RADIANS(E1319))*COS(RADIANS(AC1309))))</f>
        <v>#DIV/0!</v>
      </c>
      <c r="AD1327" t="e">
        <f>IF(DEGREES(ACOS(SIN(RADIANS(G1327))*SIN(RADIANS(E1319))+COS(RADIANS(G1327))*COS(RADIANS(E1319))*COS(RADIANS(AD1309))))&gt;90,0,$F$4*$F$5/E1318^2*(SIN(RADIANS(G1327))*SIN(RADIANS(E1319))+COS(RADIANS(G1327))*COS(RADIANS(E1319))*COS(RADIANS(AD1309))))</f>
        <v>#DIV/0!</v>
      </c>
      <c r="AE1327" t="e">
        <f>IF(DEGREES(ACOS(SIN(RADIANS(G1327))*SIN(RADIANS(E1319))+COS(RADIANS(G1327))*COS(RADIANS(E1319))*COS(RADIANS(AE1309))))&gt;90,0,$F$4*$F$5/E1318^2*(SIN(RADIANS(G1327))*SIN(RADIANS(E1319))+COS(RADIANS(G1327))*COS(RADIANS(E1319))*COS(RADIANS(AE1309))))</f>
        <v>#DIV/0!</v>
      </c>
      <c r="AF1327" t="e">
        <f>IF(DEGREES(ACOS(SIN(RADIANS(G1327))*SIN(RADIANS(E1319))+COS(RADIANS(G1327))*COS(RADIANS(E1319))*COS(RADIANS(AF1309))))&gt;90,0,$F$4*$F$5/E1318^2*(SIN(RADIANS(G1327))*SIN(RADIANS(E1319))+COS(RADIANS(G1327))*COS(RADIANS(E1319))*COS(RADIANS(AF1309))))</f>
        <v>#DIV/0!</v>
      </c>
      <c r="AG1327" t="e">
        <f>IF(DEGREES(ACOS(SIN(RADIANS(G1327))*SIN(RADIANS(E1319))+COS(RADIANS(G1327))*COS(RADIANS(E1319))*COS(RADIANS(AG1309))))&gt;90,0,$F$4*$F$5/E1318^2*(SIN(RADIANS(G1327))*SIN(RADIANS(E1319))+COS(RADIANS(G1327))*COS(RADIANS(E1319))*COS(RADIANS(AG1309))))</f>
        <v>#DIV/0!</v>
      </c>
      <c r="AH1327" t="e">
        <f>IF(DEGREES(ACOS(SIN(RADIANS(G1327))*SIN(RADIANS(E1319))+COS(RADIANS(G1327))*COS(RADIANS(E1319))*COS(RADIANS(AH1309))))&gt;90,0,$F$4*$F$5/E1318^2*(SIN(RADIANS(G1327))*SIN(RADIANS(E1319))+COS(RADIANS(G1327))*COS(RADIANS(E1319))*COS(RADIANS(AH1309))))</f>
        <v>#DIV/0!</v>
      </c>
      <c r="AI1327" t="e">
        <f>IF(DEGREES(ACOS(SIN(RADIANS(G1327))*SIN(RADIANS(E1319))+COS(RADIANS(G1327))*COS(RADIANS(E1319))*COS(RADIANS(AI1309))))&gt;90,0,$F$4*$F$5/E1318^2*(SIN(RADIANS(G1327))*SIN(RADIANS(E1319))+COS(RADIANS(G1327))*COS(RADIANS(E1319))*COS(RADIANS(AI1309))))</f>
        <v>#DIV/0!</v>
      </c>
      <c r="AJ1327" t="e">
        <f>IF(DEGREES(ACOS(SIN(RADIANS(G1327))*SIN(RADIANS(E1319))+COS(RADIANS(G1327))*COS(RADIANS(E1319))*COS(RADIANS(AJ1309))))&gt;90,0,$F$4*$F$5/E1318^2*(SIN(RADIANS(G1327))*SIN(RADIANS(E1319))+COS(RADIANS(G1327))*COS(RADIANS(E1319))*COS(RADIANS(AJ1309))))</f>
        <v>#DIV/0!</v>
      </c>
      <c r="AK1327">
        <f>IF(DEGREES(ACOS(SIN(RADIANS(G1327))*SIN(RADIANS(E1319))+COS(RADIANS(G1327))*COS(RADIANS(E1319))*COS(RADIANS(AK1309))))&gt;90,0,$F$4*$F$5/E1318^2*(SIN(RADIANS(G1327))*SIN(RADIANS(E1319))+COS(RADIANS(G1327))*COS(RADIANS(E1319))*COS(RADIANS(AK1309))))</f>
        <v>0</v>
      </c>
      <c r="AL1327">
        <f>IF(DEGREES(ACOS(SIN(RADIANS(G1327))*SIN(RADIANS(E1319))+COS(RADIANS(G1327))*COS(RADIANS(E1319))*COS(RADIANS(AL1309))))&gt;90,0,$F$4*$F$5/E1318^2*(SIN(RADIANS(G1327))*SIN(RADIANS(E1319))+COS(RADIANS(G1327))*COS(RADIANS(E1319))*COS(RADIANS(AL1309))))</f>
        <v>0</v>
      </c>
      <c r="AM1327">
        <f>IF(DEGREES(ACOS(SIN(RADIANS(G1327))*SIN(RADIANS(E1319))+COS(RADIANS(G1327))*COS(RADIANS(E1319))*COS(RADIANS(AM1309))))&gt;90,0,$F$4*$F$5/E1318^2*(SIN(RADIANS(G1327))*SIN(RADIANS(E1319))+COS(RADIANS(G1327))*COS(RADIANS(E1319))*COS(RADIANS(AM1309))))</f>
        <v>0</v>
      </c>
      <c r="AN1327">
        <f>IF(DEGREES(ACOS(SIN(RADIANS(G1327))*SIN(RADIANS(E1319))+COS(RADIANS(G1327))*COS(RADIANS(E1319))*COS(RADIANS(AN1309))))&gt;90,0,$F$4*$F$5/E1318^2*(SIN(RADIANS(G1327))*SIN(RADIANS(E1319))+COS(RADIANS(G1327))*COS(RADIANS(E1319))*COS(RADIANS(AN1309))))</f>
        <v>0</v>
      </c>
      <c r="AO1327">
        <f>IF(DEGREES(ACOS(SIN(RADIANS(G1327))*SIN(RADIANS(E1319))+COS(RADIANS(G1327))*COS(RADIANS(E1319))*COS(RADIANS(AO1309))))&gt;90,0,$F$4*$F$5/E1318^2*(SIN(RADIANS(G1327))*SIN(RADIANS(E1319))+COS(RADIANS(G1327))*COS(RADIANS(E1319))*COS(RADIANS(AO1309))))</f>
        <v>0</v>
      </c>
      <c r="AP1327">
        <f>IF(DEGREES(ACOS(SIN(RADIANS(G1327))*SIN(RADIANS(E1319))+COS(RADIANS(G1327))*COS(RADIANS(E1319))*COS(RADIANS(AP1309))))&gt;90,0,$F$4*$F$5/E1318^2*(SIN(RADIANS(G1327))*SIN(RADIANS(E1319))+COS(RADIANS(G1327))*COS(RADIANS(E1319))*COS(RADIANS(AP1309))))</f>
        <v>0</v>
      </c>
      <c r="AQ1327">
        <f>IF(DEGREES(ACOS(SIN(RADIANS(G1327))*SIN(RADIANS(E1319))+COS(RADIANS(G1327))*COS(RADIANS(E1319))*COS(RADIANS(AQ1309))))&gt;90,0,$F$4*$F$5/E1318^2*(SIN(RADIANS(G1327))*SIN(RADIANS(E1319))+COS(RADIANS(G1327))*COS(RADIANS(E1319))*COS(RADIANS(AQ1309))))</f>
        <v>0</v>
      </c>
      <c r="AR1327">
        <f>IF(DEGREES(ACOS(SIN(RADIANS(G1327))*SIN(RADIANS(E1319))+COS(RADIANS(G1327))*COS(RADIANS(E1319))*COS(RADIANS(AR1309))))&gt;90,0,$F$4*$F$5/E1318^2*(SIN(RADIANS(G1327))*SIN(RADIANS(E1319))+COS(RADIANS(G1327))*COS(RADIANS(E1319))*COS(RADIANS(AR1309))))</f>
        <v>0</v>
      </c>
    </row>
    <row r="1328" spans="2:44" x14ac:dyDescent="0.5">
      <c r="G1328">
        <v>-80</v>
      </c>
      <c r="I1328">
        <f>IF(DEGREES(ACOS(SIN(RADIANS(G1328))*SIN(RADIANS(E1319))+COS(RADIANS(G1328))*COS(RADIANS(E1319))*COS(RADIANS(I1309))))&gt;90,0,$F$4*$F$5/E1318^2*(SIN(RADIANS(G1328))*SIN(RADIANS(E1319))+COS(RADIANS(G1328))*COS(RADIANS(E1319))*COS(RADIANS(I1309))))</f>
        <v>0</v>
      </c>
      <c r="J1328">
        <f>IF(DEGREES(ACOS(SIN(RADIANS(G1328))*SIN(RADIANS(E1319))+COS(RADIANS(G1328))*COS(RADIANS(E1319))*COS(RADIANS(J1309))))&gt;90,0,$F$4*$F$5/E1318^2*(SIN(RADIANS(G1328))*SIN(RADIANS(E1319))+COS(RADIANS(G1328))*COS(RADIANS(E1319))*COS(RADIANS(J1309))))</f>
        <v>0</v>
      </c>
      <c r="K1328">
        <f>IF(DEGREES(ACOS(SIN(RADIANS(G1328))*SIN(RADIANS(E1319))+COS(RADIANS(G1328))*COS(RADIANS(E1319))*COS(RADIANS(K1309))))&gt;90,0,$F$4*$F$5/E1318^2*(SIN(RADIANS(G1328))*SIN(RADIANS(E1319))+COS(RADIANS(G1328))*COS(RADIANS(E1319))*COS(RADIANS(K1309))))</f>
        <v>0</v>
      </c>
      <c r="L1328">
        <f>IF(DEGREES(ACOS(SIN(RADIANS(G1328))*SIN(RADIANS(E1319))+COS(RADIANS(G1328))*COS(RADIANS(E1319))*COS(RADIANS(L1309))))&gt;90,0,$F$4*$F$5/E1318^2*(SIN(RADIANS(G1328))*SIN(RADIANS(E1319))+COS(RADIANS(G1328))*COS(RADIANS(E1319))*COS(RADIANS(L1309))))</f>
        <v>0</v>
      </c>
      <c r="M1328">
        <f>IF(DEGREES(ACOS(SIN(RADIANS(G1328))*SIN(RADIANS(E1319))+COS(RADIANS(G1328))*COS(RADIANS(E1319))*COS(RADIANS(M1309))))&gt;90,0,$F$4*$F$5/E1318^2*(SIN(RADIANS(G1328))*SIN(RADIANS(E1319))+COS(RADIANS(G1328))*COS(RADIANS(E1319))*COS(RADIANS(M1309))))</f>
        <v>0</v>
      </c>
      <c r="N1328">
        <f>IF(DEGREES(ACOS(SIN(RADIANS(G1328))*SIN(RADIANS(E1319))+COS(RADIANS(G1328))*COS(RADIANS(E1319))*COS(RADIANS(N1309))))&gt;90,0,$F$4*$F$5/E1318^2*(SIN(RADIANS(G1328))*SIN(RADIANS(E1319))+COS(RADIANS(G1328))*COS(RADIANS(E1319))*COS(RADIANS(N1309))))</f>
        <v>0</v>
      </c>
      <c r="O1328">
        <f>IF(DEGREES(ACOS(SIN(RADIANS(G1328))*SIN(RADIANS(E1319))+COS(RADIANS(G1328))*COS(RADIANS(E1319))*COS(RADIANS(O1309))))&gt;90,0,$F$4*$F$5/E1318^2*(SIN(RADIANS(G1328))*SIN(RADIANS(E1319))+COS(RADIANS(G1328))*COS(RADIANS(E1319))*COS(RADIANS(O1309))))</f>
        <v>0</v>
      </c>
      <c r="P1328">
        <f>IF(DEGREES(ACOS(SIN(RADIANS(G1328))*SIN(RADIANS(E1319))+COS(RADIANS(G1328))*COS(RADIANS(E1319))*COS(RADIANS(P1309))))&gt;90,0,$F$4*$F$5/E1318^2*(SIN(RADIANS(G1328))*SIN(RADIANS(E1319))+COS(RADIANS(G1328))*COS(RADIANS(E1319))*COS(RADIANS(P1309))))</f>
        <v>0</v>
      </c>
      <c r="Q1328">
        <f>IF(DEGREES(ACOS(SIN(RADIANS(G1328))*SIN(RADIANS(E1319))+COS(RADIANS(G1328))*COS(RADIANS(E1319))*COS(RADIANS(Q1309))))&gt;90,0,$F$4*$F$5/E1318^2*(SIN(RADIANS(G1328))*SIN(RADIANS(E1319))+COS(RADIANS(G1328))*COS(RADIANS(E1319))*COS(RADIANS(Q1309))))</f>
        <v>0</v>
      </c>
      <c r="R1328" t="e">
        <f>IF(DEGREES(ACOS(SIN(RADIANS(G1328))*SIN(RADIANS(E1319))+COS(RADIANS(G1328))*COS(RADIANS(E1319))*COS(RADIANS(R1309))))&gt;90,0,$F$4*$F$5/E1318^2*(SIN(RADIANS(G1328))*SIN(RADIANS(E1319))+COS(RADIANS(G1328))*COS(RADIANS(E1319))*COS(RADIANS(R1309))))</f>
        <v>#DIV/0!</v>
      </c>
      <c r="S1328" t="e">
        <f>IF(DEGREES(ACOS(SIN(RADIANS(G1328))*SIN(RADIANS(E1319))+COS(RADIANS(G1328))*COS(RADIANS(E1319))*COS(RADIANS(S1309))))&gt;90,0,$F$4*$F$5/E1318^2*(SIN(RADIANS(G1328))*SIN(RADIANS(E1319))+COS(RADIANS(G1328))*COS(RADIANS(E1319))*COS(RADIANS(S1309))))</f>
        <v>#DIV/0!</v>
      </c>
      <c r="T1328" t="e">
        <f>IF(DEGREES(ACOS(SIN(RADIANS(G1328))*SIN(RADIANS(E1319))+COS(RADIANS(G1328))*COS(RADIANS(E1319))*COS(RADIANS(T1309))))&gt;90,0,$F$4*$F$5/E1318^2*(SIN(RADIANS(G1328))*SIN(RADIANS(E1319))+COS(RADIANS(G1328))*COS(RADIANS(E1319))*COS(RADIANS(T1309))))</f>
        <v>#DIV/0!</v>
      </c>
      <c r="U1328" t="e">
        <f>IF(DEGREES(ACOS(SIN(RADIANS(G1328))*SIN(RADIANS(E1319))+COS(RADIANS(G1328))*COS(RADIANS(E1319))*COS(RADIANS(U1309))))&gt;90,0,$F$4*$F$5/E1318^2*(SIN(RADIANS(G1328))*SIN(RADIANS(E1319))+COS(RADIANS(G1328))*COS(RADIANS(E1319))*COS(RADIANS(U1309))))</f>
        <v>#DIV/0!</v>
      </c>
      <c r="V1328" t="e">
        <f>IF(DEGREES(ACOS(SIN(RADIANS(G1328))*SIN(RADIANS(E1319))+COS(RADIANS(G1328))*COS(RADIANS(E1319))*COS(RADIANS(V1309))))&gt;90,0,$F$4*$F$5/E1318^2*(SIN(RADIANS(G1328))*SIN(RADIANS(E1319))+COS(RADIANS(G1328))*COS(RADIANS(E1319))*COS(RADIANS(V1309))))</f>
        <v>#DIV/0!</v>
      </c>
      <c r="W1328" t="e">
        <f>IF(DEGREES(ACOS(SIN(RADIANS(G1328))*SIN(RADIANS(E1319))+COS(RADIANS(G1328))*COS(RADIANS(E1319))*COS(RADIANS(W1309))))&gt;90,0,$F$4*$F$5/E1318^2*(SIN(RADIANS(G1328))*SIN(RADIANS(E1319))+COS(RADIANS(G1328))*COS(RADIANS(E1319))*COS(RADIANS(W1309))))</f>
        <v>#DIV/0!</v>
      </c>
      <c r="X1328" t="e">
        <f>IF(DEGREES(ACOS(SIN(RADIANS(G1328))*SIN(RADIANS(E1319))+COS(RADIANS(G1328))*COS(RADIANS(E1319))*COS(RADIANS(X1309))))&gt;90,0,$F$4*$F$5/E1318^2*(SIN(RADIANS(G1328))*SIN(RADIANS(E1319))+COS(RADIANS(G1328))*COS(RADIANS(E1319))*COS(RADIANS(X1309))))</f>
        <v>#DIV/0!</v>
      </c>
      <c r="Y1328" t="e">
        <f>IF(DEGREES(ACOS(SIN(RADIANS(G1328))*SIN(RADIANS(E1319))+COS(RADIANS(G1328))*COS(RADIANS(E1319))*COS(RADIANS(Y1309))))&gt;90,0,$F$4*$F$5/E1318^2*(SIN(RADIANS(G1328))*SIN(RADIANS(E1319))+COS(RADIANS(G1328))*COS(RADIANS(E1319))*COS(RADIANS(Y1309))))</f>
        <v>#DIV/0!</v>
      </c>
      <c r="Z1328" t="e">
        <f>IF(DEGREES(ACOS(SIN(RADIANS(G1328))*SIN(RADIANS(E1319))+COS(RADIANS(G1328))*COS(RADIANS(E1319))*COS(RADIANS(Z1309))))&gt;90,0,$F$4*$F$5/E1318^2*(SIN(RADIANS(G1328))*SIN(RADIANS(E1319))+COS(RADIANS(G1328))*COS(RADIANS(E1319))*COS(RADIANS(Z1309))))</f>
        <v>#DIV/0!</v>
      </c>
      <c r="AA1328" t="e">
        <f>IF(DEGREES(ACOS(SIN(RADIANS(G1328))*SIN(RADIANS(E1319))+COS(RADIANS(G1328))*COS(RADIANS(E1319))*COS(RADIANS(AA1309))))&gt;90,0,$F$4*$F$5/E1318^2*(SIN(RADIANS(G1328))*SIN(RADIANS(E1319))+COS(RADIANS(G1328))*COS(RADIANS(E1319))*COS(RADIANS(AA1309))))</f>
        <v>#DIV/0!</v>
      </c>
      <c r="AB1328" t="e">
        <f>IF(DEGREES(ACOS(SIN(RADIANS(G1328))*SIN(RADIANS(E1319))+COS(RADIANS(G1328))*COS(RADIANS(E1319))*COS(RADIANS(AB1309))))&gt;90,0,$F$4*$F$5/E1318^2*(SIN(RADIANS(G1328))*SIN(RADIANS(E1319))+COS(RADIANS(G1328))*COS(RADIANS(E1319))*COS(RADIANS(AB1309))))</f>
        <v>#DIV/0!</v>
      </c>
      <c r="AC1328" t="e">
        <f>IF(DEGREES(ACOS(SIN(RADIANS(G1328))*SIN(RADIANS(E1319))+COS(RADIANS(G1328))*COS(RADIANS(E1319))*COS(RADIANS(AC1309))))&gt;90,0,$F$4*$F$5/E1318^2*(SIN(RADIANS(G1328))*SIN(RADIANS(E1319))+COS(RADIANS(G1328))*COS(RADIANS(E1319))*COS(RADIANS(AC1309))))</f>
        <v>#DIV/0!</v>
      </c>
      <c r="AD1328" t="e">
        <f>IF(DEGREES(ACOS(SIN(RADIANS(G1328))*SIN(RADIANS(E1319))+COS(RADIANS(G1328))*COS(RADIANS(E1319))*COS(RADIANS(AD1309))))&gt;90,0,$F$4*$F$5/E1318^2*(SIN(RADIANS(G1328))*SIN(RADIANS(E1319))+COS(RADIANS(G1328))*COS(RADIANS(E1319))*COS(RADIANS(AD1309))))</f>
        <v>#DIV/0!</v>
      </c>
      <c r="AE1328" t="e">
        <f>IF(DEGREES(ACOS(SIN(RADIANS(G1328))*SIN(RADIANS(E1319))+COS(RADIANS(G1328))*COS(RADIANS(E1319))*COS(RADIANS(AE1309))))&gt;90,0,$F$4*$F$5/E1318^2*(SIN(RADIANS(G1328))*SIN(RADIANS(E1319))+COS(RADIANS(G1328))*COS(RADIANS(E1319))*COS(RADIANS(AE1309))))</f>
        <v>#DIV/0!</v>
      </c>
      <c r="AF1328" t="e">
        <f>IF(DEGREES(ACOS(SIN(RADIANS(G1328))*SIN(RADIANS(E1319))+COS(RADIANS(G1328))*COS(RADIANS(E1319))*COS(RADIANS(AF1309))))&gt;90,0,$F$4*$F$5/E1318^2*(SIN(RADIANS(G1328))*SIN(RADIANS(E1319))+COS(RADIANS(G1328))*COS(RADIANS(E1319))*COS(RADIANS(AF1309))))</f>
        <v>#DIV/0!</v>
      </c>
      <c r="AG1328" t="e">
        <f>IF(DEGREES(ACOS(SIN(RADIANS(G1328))*SIN(RADIANS(E1319))+COS(RADIANS(G1328))*COS(RADIANS(E1319))*COS(RADIANS(AG1309))))&gt;90,0,$F$4*$F$5/E1318^2*(SIN(RADIANS(G1328))*SIN(RADIANS(E1319))+COS(RADIANS(G1328))*COS(RADIANS(E1319))*COS(RADIANS(AG1309))))</f>
        <v>#DIV/0!</v>
      </c>
      <c r="AH1328" t="e">
        <f>IF(DEGREES(ACOS(SIN(RADIANS(G1328))*SIN(RADIANS(E1319))+COS(RADIANS(G1328))*COS(RADIANS(E1319))*COS(RADIANS(AH1309))))&gt;90,0,$F$4*$F$5/E1318^2*(SIN(RADIANS(G1328))*SIN(RADIANS(E1319))+COS(RADIANS(G1328))*COS(RADIANS(E1319))*COS(RADIANS(AH1309))))</f>
        <v>#DIV/0!</v>
      </c>
      <c r="AI1328" t="e">
        <f>IF(DEGREES(ACOS(SIN(RADIANS(G1328))*SIN(RADIANS(E1319))+COS(RADIANS(G1328))*COS(RADIANS(E1319))*COS(RADIANS(AI1309))))&gt;90,0,$F$4*$F$5/E1318^2*(SIN(RADIANS(G1328))*SIN(RADIANS(E1319))+COS(RADIANS(G1328))*COS(RADIANS(E1319))*COS(RADIANS(AI1309))))</f>
        <v>#DIV/0!</v>
      </c>
      <c r="AJ1328" t="e">
        <f>IF(DEGREES(ACOS(SIN(RADIANS(G1328))*SIN(RADIANS(E1319))+COS(RADIANS(G1328))*COS(RADIANS(E1319))*COS(RADIANS(AJ1309))))&gt;90,0,$F$4*$F$5/E1318^2*(SIN(RADIANS(G1328))*SIN(RADIANS(E1319))+COS(RADIANS(G1328))*COS(RADIANS(E1319))*COS(RADIANS(AJ1309))))</f>
        <v>#DIV/0!</v>
      </c>
      <c r="AK1328">
        <f>IF(DEGREES(ACOS(SIN(RADIANS(G1328))*SIN(RADIANS(E1319))+COS(RADIANS(G1328))*COS(RADIANS(E1319))*COS(RADIANS(AK1309))))&gt;90,0,$F$4*$F$5/E1318^2*(SIN(RADIANS(G1328))*SIN(RADIANS(E1319))+COS(RADIANS(G1328))*COS(RADIANS(E1319))*COS(RADIANS(AK1309))))</f>
        <v>0</v>
      </c>
      <c r="AL1328">
        <f>IF(DEGREES(ACOS(SIN(RADIANS(G1328))*SIN(RADIANS(E1319))+COS(RADIANS(G1328))*COS(RADIANS(E1319))*COS(RADIANS(AL1309))))&gt;90,0,$F$4*$F$5/E1318^2*(SIN(RADIANS(G1328))*SIN(RADIANS(E1319))+COS(RADIANS(G1328))*COS(RADIANS(E1319))*COS(RADIANS(AL1309))))</f>
        <v>0</v>
      </c>
      <c r="AM1328">
        <f>IF(DEGREES(ACOS(SIN(RADIANS(G1328))*SIN(RADIANS(E1319))+COS(RADIANS(G1328))*COS(RADIANS(E1319))*COS(RADIANS(AM1309))))&gt;90,0,$F$4*$F$5/E1318^2*(SIN(RADIANS(G1328))*SIN(RADIANS(E1319))+COS(RADIANS(G1328))*COS(RADIANS(E1319))*COS(RADIANS(AM1309))))</f>
        <v>0</v>
      </c>
      <c r="AN1328">
        <f>IF(DEGREES(ACOS(SIN(RADIANS(G1328))*SIN(RADIANS(E1319))+COS(RADIANS(G1328))*COS(RADIANS(E1319))*COS(RADIANS(AN1309))))&gt;90,0,$F$4*$F$5/E1318^2*(SIN(RADIANS(G1328))*SIN(RADIANS(E1319))+COS(RADIANS(G1328))*COS(RADIANS(E1319))*COS(RADIANS(AN1309))))</f>
        <v>0</v>
      </c>
      <c r="AO1328">
        <f>IF(DEGREES(ACOS(SIN(RADIANS(G1328))*SIN(RADIANS(E1319))+COS(RADIANS(G1328))*COS(RADIANS(E1319))*COS(RADIANS(AO1309))))&gt;90,0,$F$4*$F$5/E1318^2*(SIN(RADIANS(G1328))*SIN(RADIANS(E1319))+COS(RADIANS(G1328))*COS(RADIANS(E1319))*COS(RADIANS(AO1309))))</f>
        <v>0</v>
      </c>
      <c r="AP1328">
        <f>IF(DEGREES(ACOS(SIN(RADIANS(G1328))*SIN(RADIANS(E1319))+COS(RADIANS(G1328))*COS(RADIANS(E1319))*COS(RADIANS(AP1309))))&gt;90,0,$F$4*$F$5/E1318^2*(SIN(RADIANS(G1328))*SIN(RADIANS(E1319))+COS(RADIANS(G1328))*COS(RADIANS(E1319))*COS(RADIANS(AP1309))))</f>
        <v>0</v>
      </c>
      <c r="AQ1328">
        <f>IF(DEGREES(ACOS(SIN(RADIANS(G1328))*SIN(RADIANS(E1319))+COS(RADIANS(G1328))*COS(RADIANS(E1319))*COS(RADIANS(AQ1309))))&gt;90,0,$F$4*$F$5/E1318^2*(SIN(RADIANS(G1328))*SIN(RADIANS(E1319))+COS(RADIANS(G1328))*COS(RADIANS(E1319))*COS(RADIANS(AQ1309))))</f>
        <v>0</v>
      </c>
      <c r="AR1328">
        <f>IF(DEGREES(ACOS(SIN(RADIANS(G1328))*SIN(RADIANS(E1319))+COS(RADIANS(G1328))*COS(RADIANS(E1319))*COS(RADIANS(AR1309))))&gt;90,0,$F$4*$F$5/E1318^2*(SIN(RADIANS(G1328))*SIN(RADIANS(E1319))+COS(RADIANS(G1328))*COS(RADIANS(E1319))*COS(RADIANS(AR1309))))</f>
        <v>0</v>
      </c>
    </row>
    <row r="1329" spans="2:44" x14ac:dyDescent="0.5">
      <c r="G1329">
        <v>-90</v>
      </c>
      <c r="I1329" t="e">
        <f>IF(DEGREES(ACOS(SIN(RADIANS(G1329))*SIN(RADIANS(E1319))+COS(RADIANS(G1329))*COS(RADIANS(E1319))*COS(RADIANS(I1309))))&gt;90,0,$F$4*$F$5/E1318^2*(SIN(RADIANS(G1329))*SIN(RADIANS(E1319))+COS(RADIANS(G1329))*COS(RADIANS(E1319))*COS(RADIANS(I1309))))</f>
        <v>#DIV/0!</v>
      </c>
      <c r="J1329" t="e">
        <f>IF(DEGREES(ACOS(SIN(RADIANS(G1329))*SIN(RADIANS(E1319))+COS(RADIANS(G1329))*COS(RADIANS(E1319))*COS(RADIANS(J1309))))&gt;90,0,$F$4*$F$5/E1318^2*(SIN(RADIANS(G1329))*SIN(RADIANS(E1319))+COS(RADIANS(G1329))*COS(RADIANS(E1319))*COS(RADIANS(J1309))))</f>
        <v>#DIV/0!</v>
      </c>
      <c r="K1329" t="e">
        <f>IF(DEGREES(ACOS(SIN(RADIANS(G1329))*SIN(RADIANS(E1319))+COS(RADIANS(G1329))*COS(RADIANS(E1319))*COS(RADIANS(K1309))))&gt;90,0,$F$4*$F$5/E1318^2*(SIN(RADIANS(G1329))*SIN(RADIANS(E1319))+COS(RADIANS(G1329))*COS(RADIANS(E1319))*COS(RADIANS(K1309))))</f>
        <v>#DIV/0!</v>
      </c>
      <c r="L1329" t="e">
        <f>IF(DEGREES(ACOS(SIN(RADIANS(G1329))*SIN(RADIANS(E1319))+COS(RADIANS(G1329))*COS(RADIANS(E1319))*COS(RADIANS(L1309))))&gt;90,0,$F$4*$F$5/E1318^2*(SIN(RADIANS(G1329))*SIN(RADIANS(E1319))+COS(RADIANS(G1329))*COS(RADIANS(E1319))*COS(RADIANS(L1309))))</f>
        <v>#DIV/0!</v>
      </c>
      <c r="M1329" t="e">
        <f>IF(DEGREES(ACOS(SIN(RADIANS(G1329))*SIN(RADIANS(E1319))+COS(RADIANS(G1329))*COS(RADIANS(E1319))*COS(RADIANS(M1309))))&gt;90,0,$F$4*$F$5/E1318^2*(SIN(RADIANS(G1329))*SIN(RADIANS(E1319))+COS(RADIANS(G1329))*COS(RADIANS(E1319))*COS(RADIANS(M1309))))</f>
        <v>#DIV/0!</v>
      </c>
      <c r="N1329" t="e">
        <f>IF(DEGREES(ACOS(SIN(RADIANS(G1329))*SIN(RADIANS(E1319))+COS(RADIANS(G1329))*COS(RADIANS(E1319))*COS(RADIANS(N1309))))&gt;90,0,$F$4*$F$5/E1318^2*(SIN(RADIANS(G1329))*SIN(RADIANS(E1319))+COS(RADIANS(G1329))*COS(RADIANS(E1319))*COS(RADIANS(N1309))))</f>
        <v>#DIV/0!</v>
      </c>
      <c r="O1329" t="e">
        <f>IF(DEGREES(ACOS(SIN(RADIANS(G1329))*SIN(RADIANS(E1319))+COS(RADIANS(G1329))*COS(RADIANS(E1319))*COS(RADIANS(O1309))))&gt;90,0,$F$4*$F$5/E1318^2*(SIN(RADIANS(G1329))*SIN(RADIANS(E1319))+COS(RADIANS(G1329))*COS(RADIANS(E1319))*COS(RADIANS(O1309))))</f>
        <v>#DIV/0!</v>
      </c>
      <c r="P1329" t="e">
        <f>IF(DEGREES(ACOS(SIN(RADIANS(G1329))*SIN(RADIANS(E1319))+COS(RADIANS(G1329))*COS(RADIANS(E1319))*COS(RADIANS(P1309))))&gt;90,0,$F$4*$F$5/E1318^2*(SIN(RADIANS(G1329))*SIN(RADIANS(E1319))+COS(RADIANS(G1329))*COS(RADIANS(E1319))*COS(RADIANS(P1309))))</f>
        <v>#DIV/0!</v>
      </c>
      <c r="Q1329" t="e">
        <f>IF(DEGREES(ACOS(SIN(RADIANS(G1329))*SIN(RADIANS(E1319))+COS(RADIANS(G1329))*COS(RADIANS(E1319))*COS(RADIANS(Q1309))))&gt;90,0,$F$4*$F$5/E1318^2*(SIN(RADIANS(G1329))*SIN(RADIANS(E1319))+COS(RADIANS(G1329))*COS(RADIANS(E1319))*COS(RADIANS(Q1309))))</f>
        <v>#DIV/0!</v>
      </c>
      <c r="R1329" t="e">
        <f>IF(DEGREES(ACOS(SIN(RADIANS(G1329))*SIN(RADIANS(E1319))+COS(RADIANS(G1329))*COS(RADIANS(E1319))*COS(RADIANS(R1309))))&gt;90,0,$F$4*$F$5/E1318^2*(SIN(RADIANS(G1329))*SIN(RADIANS(E1319))+COS(RADIANS(G1329))*COS(RADIANS(E1319))*COS(RADIANS(R1309))))</f>
        <v>#DIV/0!</v>
      </c>
      <c r="S1329" t="e">
        <f>IF(DEGREES(ACOS(SIN(RADIANS(G1329))*SIN(RADIANS(E1319))+COS(RADIANS(G1329))*COS(RADIANS(E1319))*COS(RADIANS(S1309))))&gt;90,0,$F$4*$F$5/E1318^2*(SIN(RADIANS(G1329))*SIN(RADIANS(E1319))+COS(RADIANS(G1329))*COS(RADIANS(E1319))*COS(RADIANS(S1309))))</f>
        <v>#DIV/0!</v>
      </c>
      <c r="T1329" t="e">
        <f>IF(DEGREES(ACOS(SIN(RADIANS(G1329))*SIN(RADIANS(E1319))+COS(RADIANS(G1329))*COS(RADIANS(E1319))*COS(RADIANS(T1309))))&gt;90,0,$F$4*$F$5/E1318^2*(SIN(RADIANS(G1329))*SIN(RADIANS(E1319))+COS(RADIANS(G1329))*COS(RADIANS(E1319))*COS(RADIANS(T1309))))</f>
        <v>#DIV/0!</v>
      </c>
      <c r="U1329" t="e">
        <f>IF(DEGREES(ACOS(SIN(RADIANS(G1329))*SIN(RADIANS(E1319))+COS(RADIANS(G1329))*COS(RADIANS(E1319))*COS(RADIANS(U1309))))&gt;90,0,$F$4*$F$5/E1318^2*(SIN(RADIANS(G1329))*SIN(RADIANS(E1319))+COS(RADIANS(G1329))*COS(RADIANS(E1319))*COS(RADIANS(U1309))))</f>
        <v>#DIV/0!</v>
      </c>
      <c r="V1329" t="e">
        <f>IF(DEGREES(ACOS(SIN(RADIANS(G1329))*SIN(RADIANS(E1319))+COS(RADIANS(G1329))*COS(RADIANS(E1319))*COS(RADIANS(V1309))))&gt;90,0,$F$4*$F$5/E1318^2*(SIN(RADIANS(G1329))*SIN(RADIANS(E1319))+COS(RADIANS(G1329))*COS(RADIANS(E1319))*COS(RADIANS(V1309))))</f>
        <v>#DIV/0!</v>
      </c>
      <c r="W1329" t="e">
        <f>IF(DEGREES(ACOS(SIN(RADIANS(G1329))*SIN(RADIANS(E1319))+COS(RADIANS(G1329))*COS(RADIANS(E1319))*COS(RADIANS(W1309))))&gt;90,0,$F$4*$F$5/E1318^2*(SIN(RADIANS(G1329))*SIN(RADIANS(E1319))+COS(RADIANS(G1329))*COS(RADIANS(E1319))*COS(RADIANS(W1309))))</f>
        <v>#DIV/0!</v>
      </c>
      <c r="X1329" t="e">
        <f>IF(DEGREES(ACOS(SIN(RADIANS(G1329))*SIN(RADIANS(E1319))+COS(RADIANS(G1329))*COS(RADIANS(E1319))*COS(RADIANS(X1309))))&gt;90,0,$F$4*$F$5/E1318^2*(SIN(RADIANS(G1329))*SIN(RADIANS(E1319))+COS(RADIANS(G1329))*COS(RADIANS(E1319))*COS(RADIANS(X1309))))</f>
        <v>#DIV/0!</v>
      </c>
      <c r="Y1329" t="e">
        <f>IF(DEGREES(ACOS(SIN(RADIANS(G1329))*SIN(RADIANS(E1319))+COS(RADIANS(G1329))*COS(RADIANS(E1319))*COS(RADIANS(Y1309))))&gt;90,0,$F$4*$F$5/E1318^2*(SIN(RADIANS(G1329))*SIN(RADIANS(E1319))+COS(RADIANS(G1329))*COS(RADIANS(E1319))*COS(RADIANS(Y1309))))</f>
        <v>#DIV/0!</v>
      </c>
      <c r="Z1329" t="e">
        <f>IF(DEGREES(ACOS(SIN(RADIANS(G1329))*SIN(RADIANS(E1319))+COS(RADIANS(G1329))*COS(RADIANS(E1319))*COS(RADIANS(Z1309))))&gt;90,0,$F$4*$F$5/E1318^2*(SIN(RADIANS(G1329))*SIN(RADIANS(E1319))+COS(RADIANS(G1329))*COS(RADIANS(E1319))*COS(RADIANS(Z1309))))</f>
        <v>#DIV/0!</v>
      </c>
      <c r="AA1329" t="e">
        <f>IF(DEGREES(ACOS(SIN(RADIANS(G1329))*SIN(RADIANS(E1319))+COS(RADIANS(G1329))*COS(RADIANS(E1319))*COS(RADIANS(AA1309))))&gt;90,0,$F$4*$F$5/E1318^2*(SIN(RADIANS(G1329))*SIN(RADIANS(E1319))+COS(RADIANS(G1329))*COS(RADIANS(E1319))*COS(RADIANS(AA1309))))</f>
        <v>#DIV/0!</v>
      </c>
      <c r="AB1329" t="e">
        <f>IF(DEGREES(ACOS(SIN(RADIANS(G1329))*SIN(RADIANS(E1319))+COS(RADIANS(G1329))*COS(RADIANS(E1319))*COS(RADIANS(AB1309))))&gt;90,0,$F$4*$F$5/E1318^2*(SIN(RADIANS(G1329))*SIN(RADIANS(E1319))+COS(RADIANS(G1329))*COS(RADIANS(E1319))*COS(RADIANS(AB1309))))</f>
        <v>#DIV/0!</v>
      </c>
      <c r="AC1329" t="e">
        <f>IF(DEGREES(ACOS(SIN(RADIANS(G1329))*SIN(RADIANS(E1319))+COS(RADIANS(G1329))*COS(RADIANS(E1319))*COS(RADIANS(AC1309))))&gt;90,0,$F$4*$F$5/E1318^2*(SIN(RADIANS(G1329))*SIN(RADIANS(E1319))+COS(RADIANS(G1329))*COS(RADIANS(E1319))*COS(RADIANS(AC1309))))</f>
        <v>#DIV/0!</v>
      </c>
      <c r="AD1329" t="e">
        <f>IF(DEGREES(ACOS(SIN(RADIANS(G1329))*SIN(RADIANS(E1319))+COS(RADIANS(G1329))*COS(RADIANS(E1319))*COS(RADIANS(AD1309))))&gt;90,0,$F$4*$F$5/E1318^2*(SIN(RADIANS(G1329))*SIN(RADIANS(E1319))+COS(RADIANS(G1329))*COS(RADIANS(E1319))*COS(RADIANS(AD1309))))</f>
        <v>#DIV/0!</v>
      </c>
      <c r="AE1329" t="e">
        <f>IF(DEGREES(ACOS(SIN(RADIANS(G1329))*SIN(RADIANS(E1319))+COS(RADIANS(G1329))*COS(RADIANS(E1319))*COS(RADIANS(AE1309))))&gt;90,0,$F$4*$F$5/E1318^2*(SIN(RADIANS(G1329))*SIN(RADIANS(E1319))+COS(RADIANS(G1329))*COS(RADIANS(E1319))*COS(RADIANS(AE1309))))</f>
        <v>#DIV/0!</v>
      </c>
      <c r="AF1329" t="e">
        <f>IF(DEGREES(ACOS(SIN(RADIANS(G1329))*SIN(RADIANS(E1319))+COS(RADIANS(G1329))*COS(RADIANS(E1319))*COS(RADIANS(AF1309))))&gt;90,0,$F$4*$F$5/E1318^2*(SIN(RADIANS(G1329))*SIN(RADIANS(E1319))+COS(RADIANS(G1329))*COS(RADIANS(E1319))*COS(RADIANS(AF1309))))</f>
        <v>#DIV/0!</v>
      </c>
      <c r="AG1329" t="e">
        <f>IF(DEGREES(ACOS(SIN(RADIANS(G1329))*SIN(RADIANS(E1319))+COS(RADIANS(G1329))*COS(RADIANS(E1319))*COS(RADIANS(AG1309))))&gt;90,0,$F$4*$F$5/E1318^2*(SIN(RADIANS(G1329))*SIN(RADIANS(E1319))+COS(RADIANS(G1329))*COS(RADIANS(E1319))*COS(RADIANS(AG1309))))</f>
        <v>#DIV/0!</v>
      </c>
      <c r="AH1329" t="e">
        <f>IF(DEGREES(ACOS(SIN(RADIANS(G1329))*SIN(RADIANS(E1319))+COS(RADIANS(G1329))*COS(RADIANS(E1319))*COS(RADIANS(AH1309))))&gt;90,0,$F$4*$F$5/E1318^2*(SIN(RADIANS(G1329))*SIN(RADIANS(E1319))+COS(RADIANS(G1329))*COS(RADIANS(E1319))*COS(RADIANS(AH1309))))</f>
        <v>#DIV/0!</v>
      </c>
      <c r="AI1329" t="e">
        <f>IF(DEGREES(ACOS(SIN(RADIANS(G1329))*SIN(RADIANS(E1319))+COS(RADIANS(G1329))*COS(RADIANS(E1319))*COS(RADIANS(AI1309))))&gt;90,0,$F$4*$F$5/E1318^2*(SIN(RADIANS(G1329))*SIN(RADIANS(E1319))+COS(RADIANS(G1329))*COS(RADIANS(E1319))*COS(RADIANS(AI1309))))</f>
        <v>#DIV/0!</v>
      </c>
      <c r="AJ1329" t="e">
        <f>IF(DEGREES(ACOS(SIN(RADIANS(G1329))*SIN(RADIANS(E1319))+COS(RADIANS(G1329))*COS(RADIANS(E1319))*COS(RADIANS(AJ1309))))&gt;90,0,$F$4*$F$5/E1318^2*(SIN(RADIANS(G1329))*SIN(RADIANS(E1319))+COS(RADIANS(G1329))*COS(RADIANS(E1319))*COS(RADIANS(AJ1309))))</f>
        <v>#DIV/0!</v>
      </c>
      <c r="AK1329" t="e">
        <f>IF(DEGREES(ACOS(SIN(RADIANS(G1329))*SIN(RADIANS(E1319))+COS(RADIANS(G1329))*COS(RADIANS(E1319))*COS(RADIANS(AK1309))))&gt;90,0,$F$4*$F$5/E1318^2*(SIN(RADIANS(G1329))*SIN(RADIANS(E1319))+COS(RADIANS(G1329))*COS(RADIANS(E1319))*COS(RADIANS(AK1309))))</f>
        <v>#DIV/0!</v>
      </c>
      <c r="AL1329" t="e">
        <f>IF(DEGREES(ACOS(SIN(RADIANS(G1329))*SIN(RADIANS(E1319))+COS(RADIANS(G1329))*COS(RADIANS(E1319))*COS(RADIANS(AL1309))))&gt;90,0,$F$4*$F$5/E1318^2*(SIN(RADIANS(G1329))*SIN(RADIANS(E1319))+COS(RADIANS(G1329))*COS(RADIANS(E1319))*COS(RADIANS(AL1309))))</f>
        <v>#DIV/0!</v>
      </c>
      <c r="AM1329" t="e">
        <f>IF(DEGREES(ACOS(SIN(RADIANS(G1329))*SIN(RADIANS(E1319))+COS(RADIANS(G1329))*COS(RADIANS(E1319))*COS(RADIANS(AM1309))))&gt;90,0,$F$4*$F$5/E1318^2*(SIN(RADIANS(G1329))*SIN(RADIANS(E1319))+COS(RADIANS(G1329))*COS(RADIANS(E1319))*COS(RADIANS(AM1309))))</f>
        <v>#DIV/0!</v>
      </c>
      <c r="AN1329" t="e">
        <f>IF(DEGREES(ACOS(SIN(RADIANS(G1329))*SIN(RADIANS(E1319))+COS(RADIANS(G1329))*COS(RADIANS(E1319))*COS(RADIANS(AN1309))))&gt;90,0,$F$4*$F$5/E1318^2*(SIN(RADIANS(G1329))*SIN(RADIANS(E1319))+COS(RADIANS(G1329))*COS(RADIANS(E1319))*COS(RADIANS(AN1309))))</f>
        <v>#DIV/0!</v>
      </c>
      <c r="AO1329" t="e">
        <f>IF(DEGREES(ACOS(SIN(RADIANS(G1329))*SIN(RADIANS(E1319))+COS(RADIANS(G1329))*COS(RADIANS(E1319))*COS(RADIANS(AO1309))))&gt;90,0,$F$4*$F$5/E1318^2*(SIN(RADIANS(G1329))*SIN(RADIANS(E1319))+COS(RADIANS(G1329))*COS(RADIANS(E1319))*COS(RADIANS(AO1309))))</f>
        <v>#DIV/0!</v>
      </c>
      <c r="AP1329" t="e">
        <f>IF(DEGREES(ACOS(SIN(RADIANS(G1329))*SIN(RADIANS(E1319))+COS(RADIANS(G1329))*COS(RADIANS(E1319))*COS(RADIANS(AP1309))))&gt;90,0,$F$4*$F$5/E1318^2*(SIN(RADIANS(G1329))*SIN(RADIANS(E1319))+COS(RADIANS(G1329))*COS(RADIANS(E1319))*COS(RADIANS(AP1309))))</f>
        <v>#DIV/0!</v>
      </c>
      <c r="AQ1329" t="e">
        <f>IF(DEGREES(ACOS(SIN(RADIANS(G1329))*SIN(RADIANS(E1319))+COS(RADIANS(G1329))*COS(RADIANS(E1319))*COS(RADIANS(AQ1309))))&gt;90,0,$F$4*$F$5/E1318^2*(SIN(RADIANS(G1329))*SIN(RADIANS(E1319))+COS(RADIANS(G1329))*COS(RADIANS(E1319))*COS(RADIANS(AQ1309))))</f>
        <v>#DIV/0!</v>
      </c>
      <c r="AR1329" t="e">
        <f>IF(DEGREES(ACOS(SIN(RADIANS(G1329))*SIN(RADIANS(E1319))+COS(RADIANS(G1329))*COS(RADIANS(E1319))*COS(RADIANS(AR1309))))&gt;90,0,$F$4*$F$5/E1318^2*(SIN(RADIANS(G1329))*SIN(RADIANS(E1319))+COS(RADIANS(G1329))*COS(RADIANS(E1319))*COS(RADIANS(AR1309))))</f>
        <v>#DIV/0!</v>
      </c>
    </row>
    <row r="1331" spans="2:44" x14ac:dyDescent="0.5">
      <c r="H1331" t="s">
        <v>769</v>
      </c>
      <c r="I1331">
        <v>180</v>
      </c>
      <c r="J1331">
        <v>170</v>
      </c>
      <c r="K1331">
        <v>160</v>
      </c>
      <c r="L1331">
        <v>150</v>
      </c>
      <c r="M1331">
        <v>140</v>
      </c>
      <c r="N1331">
        <v>130</v>
      </c>
      <c r="O1331">
        <v>120</v>
      </c>
      <c r="P1331">
        <v>110</v>
      </c>
      <c r="Q1331">
        <v>100</v>
      </c>
      <c r="R1331">
        <v>90</v>
      </c>
      <c r="S1331">
        <v>80</v>
      </c>
      <c r="T1331">
        <v>70</v>
      </c>
      <c r="U1331">
        <v>60</v>
      </c>
      <c r="V1331">
        <v>50</v>
      </c>
      <c r="W1331">
        <v>40</v>
      </c>
      <c r="X1331">
        <v>30</v>
      </c>
      <c r="Y1331">
        <v>20</v>
      </c>
      <c r="Z1331">
        <v>10</v>
      </c>
      <c r="AA1331">
        <v>0</v>
      </c>
      <c r="AB1331">
        <v>-10</v>
      </c>
      <c r="AC1331">
        <v>-20</v>
      </c>
      <c r="AD1331">
        <v>-30</v>
      </c>
      <c r="AE1331">
        <v>-40</v>
      </c>
      <c r="AF1331">
        <v>-50</v>
      </c>
      <c r="AG1331">
        <v>-60</v>
      </c>
      <c r="AH1331">
        <v>-70</v>
      </c>
      <c r="AI1331">
        <v>-80</v>
      </c>
      <c r="AJ1331">
        <v>-90</v>
      </c>
      <c r="AK1331">
        <v>-100</v>
      </c>
      <c r="AL1331">
        <v>-110</v>
      </c>
      <c r="AM1331">
        <v>-120</v>
      </c>
      <c r="AN1331">
        <v>-130</v>
      </c>
      <c r="AO1331">
        <v>-140</v>
      </c>
      <c r="AP1331">
        <v>-150</v>
      </c>
      <c r="AQ1331">
        <v>-160</v>
      </c>
      <c r="AR1331">
        <v>-170</v>
      </c>
    </row>
    <row r="1332" spans="2:44" x14ac:dyDescent="0.5">
      <c r="H1332" t="s">
        <v>779</v>
      </c>
      <c r="I1332">
        <f>IF(ABS(I1331-E1344)&gt;180,IF(ABS(I1331-E1344)&gt;360,ABS(I1331-E1344)-360,360-ABS(I1331-E1344)),ABS(I1331-E1344))</f>
        <v>180</v>
      </c>
      <c r="J1332">
        <f>IF(ABS(J1331-E1344)&gt;180,IF(ABS(J1331-E1344)&gt;360,ABS(J1331-E1344)-360,360-ABS(J1331-E1344)),ABS(J1331-E1344))</f>
        <v>170</v>
      </c>
      <c r="K1332">
        <f>IF(ABS(K1331-E1344)&gt;180,IF(ABS(K1331-E1344)&gt;360,ABS(K1331-E1344)-360,360-ABS(K1331-E1344)),ABS(K1331-E1344))</f>
        <v>160</v>
      </c>
      <c r="L1332">
        <f>IF(ABS(L1331-E1344)&gt;180,IF(ABS(L1331-E1344)&gt;360,ABS(L1331-E1344)-360,360-ABS(L1331-E1344)),ABS(L1331-E1344))</f>
        <v>150</v>
      </c>
      <c r="M1332">
        <f>IF(ABS(M1331-E1344)&gt;180,IF(ABS(M1331-E1344)&gt;360,ABS(M1331-E1344)-360,360-ABS(M1331-E1344)),ABS(M1331-E1344))</f>
        <v>140</v>
      </c>
      <c r="N1332">
        <f>IF(ABS(N1331-E1344)&gt;180,IF(ABS(N1331-E1344)&gt;360,ABS(N1331-E1344)-360,360-ABS(N1331-E1344)),ABS(N1331-E1344))</f>
        <v>130</v>
      </c>
      <c r="O1332">
        <f>IF(ABS(O1331-E1344)&gt;180,IF(ABS(O1331-E1344)&gt;360,ABS(O1331-E1344)-360,360-ABS(O1331-E1344)),ABS(O1331-E1344))</f>
        <v>120</v>
      </c>
      <c r="P1332">
        <f>IF(ABS(P1331-E1344)&gt;180,IF(ABS(P1331-E1344)&gt;360,ABS(P1331-E1344)-360,360-ABS(P1331-E1344)),ABS(P1331-E1344))</f>
        <v>110</v>
      </c>
      <c r="Q1332">
        <f>IF(ABS(Q1331-E1344)&gt;180,IF(ABS(Q1331-E1344)&gt;360,ABS(Q1331-E1344)-360,360-ABS(Q1331-E1344)),ABS(Q1331-E1344))</f>
        <v>100</v>
      </c>
      <c r="R1332">
        <f>IF(ABS(R1331-E1344)&gt;180,IF(ABS(R1331-E1344)&gt;360,ABS(R1331-E1344)-360,360-ABS(R1331-E1344)),ABS(R1331-E1344))</f>
        <v>90</v>
      </c>
      <c r="S1332">
        <f>IF(ABS(S1331-E1344)&gt;180,IF(ABS(S1331-E1344)&gt;360,ABS(S1331-E1344)-360,360-ABS(S1331-E1344)),ABS(S1331-E1344))</f>
        <v>80</v>
      </c>
      <c r="T1332">
        <f>IF(ABS(T1331-E1344)&gt;180,IF(ABS(T1331-E1344)&gt;360,ABS(T1331-E1344)-360,360-ABS(T1331-E1344)),ABS(T1331-E1344))</f>
        <v>70</v>
      </c>
      <c r="U1332">
        <f>IF(ABS(U1331-E1344)&gt;180,IF(ABS(U1331-E1344)&gt;360,ABS(U1331-E1344)-360,360-ABS(U1331-E1344)),ABS(U1331-E1344))</f>
        <v>60</v>
      </c>
      <c r="V1332">
        <f>IF(ABS(V1331-E1344)&gt;180,IF(ABS(V1331-E1344)&gt;360,ABS(V1331-E1344)-360,360-ABS(V1331-E1344)),ABS(V1331-E1344))</f>
        <v>50</v>
      </c>
      <c r="W1332">
        <f>IF(ABS(W1331-E1344)&gt;180,IF(ABS(W1331-E1344)&gt;360,ABS(W1331-E1344)-360,360-ABS(W1331-E1344)),ABS(W1331-E1344))</f>
        <v>40</v>
      </c>
      <c r="X1332">
        <f>IF(ABS(X1331-E1344)&gt;180,IF(ABS(X1331-E1344)&gt;360,ABS(X1331-E1344)-360,360-ABS(X1331-E1344)),ABS(X1331-E1344))</f>
        <v>30</v>
      </c>
      <c r="Y1332">
        <f>IF(ABS(Y1331-E1344)&gt;180,IF(ABS(Y1331-E1344)&gt;360,ABS(Y1331-E1344)-360,360-ABS(Y1331-E1344)),ABS(Y1331-E1344))</f>
        <v>20</v>
      </c>
      <c r="Z1332">
        <f>IF(ABS(Z1331-E1344)&gt;180,IF(ABS(Z1331-E1344)&gt;360,ABS(Z1331-E1344)-360,360-ABS(Z1331-E1344)),ABS(Z1331-E1344))</f>
        <v>10</v>
      </c>
      <c r="AA1332">
        <f>IF(ABS(AA1331-E1344)&gt;180,IF(ABS(AA1331-E1344)&gt;360,ABS(AA1331-E1344)-360,360-ABS(AA1331-E1344)),ABS(AA1331-E1344))</f>
        <v>0</v>
      </c>
      <c r="AB1332">
        <f>IF(ABS(AB1331-E1344)&gt;180,IF(ABS(AB1331-E1344)&gt;360,ABS(AB1331-E1344)-360,360-ABS(AB1331-E1344)),ABS(AB1331-E1344))</f>
        <v>10</v>
      </c>
      <c r="AC1332">
        <f>IF(ABS(AC1331-E1344)&gt;180,IF(ABS(AC1331-E1344)&gt;360,ABS(AC1331-E1344)-360,360-ABS(AC1331-E1344)),ABS(AC1331-E1344))</f>
        <v>20</v>
      </c>
      <c r="AD1332">
        <f>IF(ABS(AD1331-E1344)&gt;180,IF(ABS(AD1331-E1344)&gt;360,ABS(AD1331-E1344)-360,360-ABS(AD1331-E1344)),ABS(AD1331-E1344))</f>
        <v>30</v>
      </c>
      <c r="AE1332">
        <f>IF(ABS(AE1331-E1344)&gt;180,IF(ABS(AE1331-E1344)&gt;360,ABS(AE1331-E1344)-360,360-ABS(AE1331-E1344)),ABS(AE1331-E1344))</f>
        <v>40</v>
      </c>
      <c r="AF1332">
        <f>IF(ABS(AF1331-E1344)&gt;180,IF(ABS(AF1331-E1344)&gt;360,ABS(AF1331-E1344)-360,360-ABS(AF1331-E1344)),ABS(AF1331-E1344))</f>
        <v>50</v>
      </c>
      <c r="AG1332">
        <f>IF(ABS(AG1331-E1344)&gt;180,IF(ABS(AG1331-E1344)&gt;360,ABS(AG1331-E1344)-360,360-ABS(AG1331-E1344)),ABS(AG1331-E1344))</f>
        <v>60</v>
      </c>
      <c r="AH1332">
        <f>IF(ABS(AH1331-E1344)&gt;180,IF(ABS(AH1331-E1344)&gt;360,ABS(AH1331-E1344)-360,360-ABS(AH1331-E1344)),ABS(AH1331-E1344))</f>
        <v>70</v>
      </c>
      <c r="AI1332">
        <f>IF(ABS(AI1331-E1344)&gt;180,IF(ABS(AI1331-E1344)&gt;360,ABS(AI1331-E1344)-360,360-ABS(AI1331-E1344)),ABS(AI1331-E1344))</f>
        <v>80</v>
      </c>
      <c r="AJ1332">
        <f>IF(ABS(AJ1331-E1344)&gt;180,IF(ABS(AJ1331-E1344)&gt;360,ABS(AJ1331-E1344)-360,360-ABS(AJ1331-E1344)),ABS(AJ1331-E1344))</f>
        <v>90</v>
      </c>
      <c r="AK1332">
        <f>IF(ABS(AK1331-E1344)&gt;180,IF(ABS(AK1331-E1344)&gt;360,ABS(AK1331-E1344)-360,360-ABS(AK1331-E1344)),ABS(AK1331-E1344))</f>
        <v>100</v>
      </c>
      <c r="AL1332">
        <f>IF(ABS(AL1331-E1344)&gt;180,IF(ABS(AL1331-E1344)&gt;360,ABS(AL1331-E1344)-360,360-ABS(AL1331-E1344)),ABS(AL1331-E1344))</f>
        <v>110</v>
      </c>
      <c r="AM1332">
        <f>IF(ABS(AM1331-E1344)&gt;180,IF(ABS(AM1331-E1344)&gt;360,ABS(AM1331-E1344)-360,360-ABS(AM1331-E1344)),ABS(AM1331-E1344))</f>
        <v>120</v>
      </c>
      <c r="AN1332">
        <f>IF(ABS(AN1331-E1344)&gt;180,IF(ABS(AN1331-E1344)&gt;360,ABS(AN1331-E1344)-360,360-ABS(AN1331-E1344)),ABS(AN1331-E1344))</f>
        <v>130</v>
      </c>
      <c r="AO1332">
        <f>IF(ABS(AO1331-E1344)&gt;180,IF(ABS(AO1331-E1344)&gt;360,ABS(AO1331-E1344)-360,360-ABS(AO1331-E1344)),ABS(AO1331-E1344))</f>
        <v>140</v>
      </c>
      <c r="AP1332">
        <f>IF(ABS(AP1331-E1344)&gt;180,IF(ABS(AP1331-E1344)&gt;360,ABS(AP1331-E1344)-360,360-ABS(AP1331-E1344)),ABS(AP1331-E1344))</f>
        <v>150</v>
      </c>
      <c r="AQ1332">
        <f>IF(ABS(AQ1331-E1344)&gt;180,IF(ABS(AQ1331-E1344)&gt;360,ABS(AQ1331-E1344)-360,360-ABS(AQ1331-E1344)),ABS(AQ1331-E1344))</f>
        <v>160</v>
      </c>
      <c r="AR1332">
        <f>IF(ABS(AR1331-E1344)&gt;180,IF(ABS(AR1331-E1344)&gt;360,ABS(AR1331-E1344)-360,360-ABS(AR1331-E1344)),ABS(AR1331-E1344))</f>
        <v>170</v>
      </c>
    </row>
    <row r="1333" spans="2:44" x14ac:dyDescent="0.5">
      <c r="G1333" t="s">
        <v>734</v>
      </c>
    </row>
    <row r="1334" spans="2:44" x14ac:dyDescent="0.5">
      <c r="B1334" t="s">
        <v>788</v>
      </c>
      <c r="E1334">
        <v>560</v>
      </c>
      <c r="G1334">
        <v>90</v>
      </c>
      <c r="I1334" t="e">
        <f>IF(DEGREES(ACOS(SIN(RADIANS(G1334))*SIN(RADIANS(E1342))+COS(RADIANS(G1334))*COS(RADIANS(E1342))*COS(RADIANS(I1332))))&gt;90,0,$F$4*$F$5/E1341^2*(SIN(RADIANS(G1334))*SIN(RADIANS(E1342))+COS(RADIANS(G1334))*COS(RADIANS(E1342))*COS(RADIANS(I1332))))</f>
        <v>#DIV/0!</v>
      </c>
      <c r="J1334" t="e">
        <f>IF(DEGREES(ACOS(SIN(RADIANS(G1334))*SIN(RADIANS(E1342))+COS(RADIANS(G1334))*COS(RADIANS(E1342))*COS(RADIANS(J1332))))&gt;90,0,$F$4*$F$5/E1341^2*(SIN(RADIANS(G1334))*SIN(RADIANS(E1342))+COS(RADIANS(G1334))*COS(RADIANS(E1342))*COS(RADIANS(J1332))))</f>
        <v>#DIV/0!</v>
      </c>
      <c r="K1334" t="e">
        <f>IF(DEGREES(ACOS(SIN(RADIANS(G1334))*SIN(RADIANS(E1342))+COS(RADIANS(G1334))*COS(RADIANS(E1342))*COS(RADIANS(K1332))))&gt;90,0,$F$4*$F$5/E1341^2*(SIN(RADIANS(G1334))*SIN(RADIANS(E1342))+COS(RADIANS(G1334))*COS(RADIANS(E1342))*COS(RADIANS(K1332))))</f>
        <v>#DIV/0!</v>
      </c>
      <c r="L1334" t="e">
        <f>IF(DEGREES(ACOS(SIN(RADIANS(G1334))*SIN(RADIANS(E1342))+COS(RADIANS(G1334))*COS(RADIANS(E1342))*COS(RADIANS(L1332))))&gt;90,0,$F$4*$F$5/E1341^2*(SIN(RADIANS(G1334))*SIN(RADIANS(E1342))+COS(RADIANS(G1334))*COS(RADIANS(E1342))*COS(RADIANS(L1332))))</f>
        <v>#DIV/0!</v>
      </c>
      <c r="M1334" t="e">
        <f>IF(DEGREES(ACOS(SIN(RADIANS(G1334))*SIN(RADIANS(E1342))+COS(RADIANS(G1334))*COS(RADIANS(E1342))*COS(RADIANS(M1332))))&gt;90,0,$F$4*$F$5/E1341^2*(SIN(RADIANS(G1334))*SIN(RADIANS(E1342))+COS(RADIANS(G1334))*COS(RADIANS(E1342))*COS(RADIANS(M1332))))</f>
        <v>#DIV/0!</v>
      </c>
      <c r="N1334" t="e">
        <f>IF(DEGREES(ACOS(SIN(RADIANS(G1334))*SIN(RADIANS(E1342))+COS(RADIANS(G1334))*COS(RADIANS(E1342))*COS(RADIANS(N1332))))&gt;90,0,$F$4*$F$5/E1341^2*(SIN(RADIANS(G1334))*SIN(RADIANS(E1342))+COS(RADIANS(G1334))*COS(RADIANS(E1342))*COS(RADIANS(N1332))))</f>
        <v>#DIV/0!</v>
      </c>
      <c r="O1334" t="e">
        <f>IF(DEGREES(ACOS(SIN(RADIANS(G1334))*SIN(RADIANS(E1342))+COS(RADIANS(G1334))*COS(RADIANS(E1342))*COS(RADIANS(O1332))))&gt;90,0,$F$4*$F$5/E1341^2*(SIN(RADIANS(G1334))*SIN(RADIANS(E1342))+COS(RADIANS(G1334))*COS(RADIANS(E1342))*COS(RADIANS(O1332))))</f>
        <v>#DIV/0!</v>
      </c>
      <c r="P1334" t="e">
        <f>IF(DEGREES(ACOS(SIN(RADIANS(G1334))*SIN(RADIANS(E1342))+COS(RADIANS(G1334))*COS(RADIANS(E1342))*COS(RADIANS(P1332))))&gt;90,0,$F$4*$F$5/E1341^2*(SIN(RADIANS(G1334))*SIN(RADIANS(E1342))+COS(RADIANS(G1334))*COS(RADIANS(E1342))*COS(RADIANS(P1332))))</f>
        <v>#DIV/0!</v>
      </c>
      <c r="Q1334" t="e">
        <f>IF(DEGREES(ACOS(SIN(RADIANS(G1334))*SIN(RADIANS(E1342))+COS(RADIANS(G1334))*COS(RADIANS(E1342))*COS(RADIANS(Q1332))))&gt;90,0,$F$4*$F$5/E1341^2*(SIN(RADIANS(G1334))*SIN(RADIANS(E1342))+COS(RADIANS(G1334))*COS(RADIANS(E1342))*COS(RADIANS(Q1332))))</f>
        <v>#DIV/0!</v>
      </c>
      <c r="R1334" t="e">
        <f>IF(DEGREES(ACOS(SIN(RADIANS(G1334))*SIN(RADIANS(E1342))+COS(RADIANS(G1334))*COS(RADIANS(E1342))*COS(RADIANS(R1332))))&gt;90,0,$F$4*$F$5/E1341^2*(SIN(RADIANS(G1334))*SIN(RADIANS(E1342))+COS(RADIANS(G1334))*COS(RADIANS(E1342))*COS(RADIANS(R1332))))</f>
        <v>#DIV/0!</v>
      </c>
      <c r="S1334" t="e">
        <f>IF(DEGREES(ACOS(SIN(RADIANS(G1334))*SIN(RADIANS(E1342))+COS(RADIANS(G1334))*COS(RADIANS(E1342))*COS(RADIANS(S1332))))&gt;90,0,$F$4*$F$5/E1341^2*(SIN(RADIANS(G1334))*SIN(RADIANS(E1342))+COS(RADIANS(G1334))*COS(RADIANS(E1342))*COS(RADIANS(S1332))))</f>
        <v>#DIV/0!</v>
      </c>
      <c r="T1334" t="e">
        <f>IF(DEGREES(ACOS(SIN(RADIANS(G1334))*SIN(RADIANS(E1342))+COS(RADIANS(G1334))*COS(RADIANS(E1342))*COS(RADIANS(T1332))))&gt;90,0,$F$4*$F$5/E1341^2*(SIN(RADIANS(G1334))*SIN(RADIANS(E1342))+COS(RADIANS(G1334))*COS(RADIANS(E1342))*COS(RADIANS(T1332))))</f>
        <v>#DIV/0!</v>
      </c>
      <c r="U1334" t="e">
        <f>IF(DEGREES(ACOS(SIN(RADIANS(G1334))*SIN(RADIANS(E1342))+COS(RADIANS(G1334))*COS(RADIANS(E1342))*COS(RADIANS(U1332))))&gt;90,0,$F$4*$F$5/E1341^2*(SIN(RADIANS(G1334))*SIN(RADIANS(E1342))+COS(RADIANS(G1334))*COS(RADIANS(E1342))*COS(RADIANS(U1332))))</f>
        <v>#DIV/0!</v>
      </c>
      <c r="V1334" t="e">
        <f>IF(DEGREES(ACOS(SIN(RADIANS(G1334))*SIN(RADIANS(E1342))+COS(RADIANS(G1334))*COS(RADIANS(E1342))*COS(RADIANS(V1332))))&gt;90,0,$F$4*$F$5/E1341^2*(SIN(RADIANS(G1334))*SIN(RADIANS(E1342))+COS(RADIANS(G1334))*COS(RADIANS(E1342))*COS(RADIANS(V1332))))</f>
        <v>#DIV/0!</v>
      </c>
      <c r="W1334" t="e">
        <f>IF(DEGREES(ACOS(SIN(RADIANS(G1334))*SIN(RADIANS(E1342))+COS(RADIANS(G1334))*COS(RADIANS(E1342))*COS(RADIANS(W1332))))&gt;90,0,$F$4*$F$5/E1341^2*(SIN(RADIANS(G1334))*SIN(RADIANS(E1342))+COS(RADIANS(G1334))*COS(RADIANS(E1342))*COS(RADIANS(W1332))))</f>
        <v>#DIV/0!</v>
      </c>
      <c r="X1334" t="e">
        <f>IF(DEGREES(ACOS(SIN(RADIANS(G1334))*SIN(RADIANS(E1342))+COS(RADIANS(G1334))*COS(RADIANS(E1342))*COS(RADIANS(X1332))))&gt;90,0,$F$4*$F$5/E1341^2*(SIN(RADIANS(G1334))*SIN(RADIANS(E1342))+COS(RADIANS(G1334))*COS(RADIANS(E1342))*COS(RADIANS(X1332))))</f>
        <v>#DIV/0!</v>
      </c>
      <c r="Y1334" t="e">
        <f>IF(DEGREES(ACOS(SIN(RADIANS(G1334))*SIN(RADIANS(E1342))+COS(RADIANS(G1334))*COS(RADIANS(E1342))*COS(RADIANS(Y1332))))&gt;90,0,$F$4*$F$5/E1341^2*(SIN(RADIANS(G1334))*SIN(RADIANS(E1342))+COS(RADIANS(G1334))*COS(RADIANS(E1342))*COS(RADIANS(Y1332))))</f>
        <v>#DIV/0!</v>
      </c>
      <c r="Z1334" t="e">
        <f>IF(DEGREES(ACOS(SIN(RADIANS(G1334))*SIN(RADIANS(E1342))+COS(RADIANS(G1334))*COS(RADIANS(E1342))*COS(RADIANS(Z1332))))&gt;90,0,$F$4*$F$5/E1341^2*(SIN(RADIANS(G1334))*SIN(RADIANS(E1342))+COS(RADIANS(G1334))*COS(RADIANS(E1342))*COS(RADIANS(Z1332))))</f>
        <v>#DIV/0!</v>
      </c>
      <c r="AA1334" t="e">
        <f>IF(DEGREES(ACOS(SIN(RADIANS(G1334))*SIN(RADIANS(E1342))+COS(RADIANS(G1334))*COS(RADIANS(E1342))*COS(RADIANS(AA1332))))&gt;90,0,$F$4*$F$5/E1341^2*(SIN(RADIANS(G1334))*SIN(RADIANS(E1342))+COS(RADIANS(G1334))*COS(RADIANS(E1342))*COS(RADIANS(AA1332))))</f>
        <v>#DIV/0!</v>
      </c>
      <c r="AB1334" t="e">
        <f>IF(DEGREES(ACOS(SIN(RADIANS(G1334))*SIN(RADIANS(E1342))+COS(RADIANS(G1334))*COS(RADIANS(E1342))*COS(RADIANS(AB1332))))&gt;90,0,$F$4*$F$5/E1341^2*(SIN(RADIANS(G1334))*SIN(RADIANS(E1342))+COS(RADIANS(G1334))*COS(RADIANS(E1342))*COS(RADIANS(AB1332))))</f>
        <v>#DIV/0!</v>
      </c>
      <c r="AC1334" t="e">
        <f>IF(DEGREES(ACOS(SIN(RADIANS(G1334))*SIN(RADIANS(E1342))+COS(RADIANS(G1334))*COS(RADIANS(E1342))*COS(RADIANS(AC1332))))&gt;90,0,$F$4*$F$5/E1341^2*(SIN(RADIANS(G1334))*SIN(RADIANS(E1342))+COS(RADIANS(G1334))*COS(RADIANS(E1342))*COS(RADIANS(AC1332))))</f>
        <v>#DIV/0!</v>
      </c>
      <c r="AD1334" t="e">
        <f>IF(DEGREES(ACOS(SIN(RADIANS(G1334))*SIN(RADIANS(E1342))+COS(RADIANS(G1334))*COS(RADIANS(E1342))*COS(RADIANS(AD1332))))&gt;90,0,$F$4*$F$5/E1341^2*(SIN(RADIANS(G1334))*SIN(RADIANS(E1342))+COS(RADIANS(G1334))*COS(RADIANS(E1342))*COS(RADIANS(AD1332))))</f>
        <v>#DIV/0!</v>
      </c>
      <c r="AE1334" t="e">
        <f>IF(DEGREES(ACOS(SIN(RADIANS(G1334))*SIN(RADIANS(E1342))+COS(RADIANS(G1334))*COS(RADIANS(E1342))*COS(RADIANS(AE1332))))&gt;90,0,$F$4*$F$5/E1341^2*(SIN(RADIANS(G1334))*SIN(RADIANS(E1342))+COS(RADIANS(G1334))*COS(RADIANS(E1342))*COS(RADIANS(AE1332))))</f>
        <v>#DIV/0!</v>
      </c>
      <c r="AF1334" t="e">
        <f>IF(DEGREES(ACOS(SIN(RADIANS(G1334))*SIN(RADIANS(E1342))+COS(RADIANS(G1334))*COS(RADIANS(E1342))*COS(RADIANS(AF1332))))&gt;90,0,$F$4*$F$5/E1341^2*(SIN(RADIANS(G1334))*SIN(RADIANS(E1342))+COS(RADIANS(G1334))*COS(RADIANS(E1342))*COS(RADIANS(AF1332))))</f>
        <v>#DIV/0!</v>
      </c>
      <c r="AG1334" t="e">
        <f>IF(DEGREES(ACOS(SIN(RADIANS(G1334))*SIN(RADIANS(E1342))+COS(RADIANS(G1334))*COS(RADIANS(E1342))*COS(RADIANS(AG1332))))&gt;90,0,$F$4*$F$5/E1341^2*(SIN(RADIANS(G1334))*SIN(RADIANS(E1342))+COS(RADIANS(G1334))*COS(RADIANS(E1342))*COS(RADIANS(AG1332))))</f>
        <v>#DIV/0!</v>
      </c>
      <c r="AH1334" t="e">
        <f>IF(DEGREES(ACOS(SIN(RADIANS(G1334))*SIN(RADIANS(E1342))+COS(RADIANS(G1334))*COS(RADIANS(E1342))*COS(RADIANS(AH1332))))&gt;90,0,$F$4*$F$5/E1341^2*(SIN(RADIANS(G1334))*SIN(RADIANS(E1342))+COS(RADIANS(G1334))*COS(RADIANS(E1342))*COS(RADIANS(AH1332))))</f>
        <v>#DIV/0!</v>
      </c>
      <c r="AI1334" t="e">
        <f>IF(DEGREES(ACOS(SIN(RADIANS(G1334))*SIN(RADIANS(E1342))+COS(RADIANS(G1334))*COS(RADIANS(E1342))*COS(RADIANS(AI1332))))&gt;90,0,$F$4*$F$5/E1341^2*(SIN(RADIANS(G1334))*SIN(RADIANS(E1342))+COS(RADIANS(G1334))*COS(RADIANS(E1342))*COS(RADIANS(AI1332))))</f>
        <v>#DIV/0!</v>
      </c>
      <c r="AJ1334" t="e">
        <f>IF(DEGREES(ACOS(SIN(RADIANS(G1334))*SIN(RADIANS(E1342))+COS(RADIANS(G1334))*COS(RADIANS(E1342))*COS(RADIANS(AJ1332))))&gt;90,0,$F$4*$F$5/E1341^2*(SIN(RADIANS(G1334))*SIN(RADIANS(E1342))+COS(RADIANS(G1334))*COS(RADIANS(E1342))*COS(RADIANS(AJ1332))))</f>
        <v>#DIV/0!</v>
      </c>
      <c r="AK1334" t="e">
        <f>IF(DEGREES(ACOS(SIN(RADIANS(G1334))*SIN(RADIANS(E1342))+COS(RADIANS(G1334))*COS(RADIANS(E1342))*COS(RADIANS(AK1332))))&gt;90,0,$F$4*$F$5/E1341^2*(SIN(RADIANS(G1334))*SIN(RADIANS(E1342))+COS(RADIANS(G1334))*COS(RADIANS(E1342))*COS(RADIANS(AK1332))))</f>
        <v>#DIV/0!</v>
      </c>
      <c r="AL1334" t="e">
        <f>IF(DEGREES(ACOS(SIN(RADIANS(G1334))*SIN(RADIANS(E1342))+COS(RADIANS(G1334))*COS(RADIANS(E1342))*COS(RADIANS(AL1332))))&gt;90,0,$F$4*$F$5/E1341^2*(SIN(RADIANS(G1334))*SIN(RADIANS(E1342))+COS(RADIANS(G1334))*COS(RADIANS(E1342))*COS(RADIANS(AL1332))))</f>
        <v>#DIV/0!</v>
      </c>
      <c r="AM1334" t="e">
        <f>IF(DEGREES(ACOS(SIN(RADIANS(G1334))*SIN(RADIANS(E1342))+COS(RADIANS(G1334))*COS(RADIANS(E1342))*COS(RADIANS(AM1332))))&gt;90,0,$F$4*$F$5/E1341^2*(SIN(RADIANS(G1334))*SIN(RADIANS(E1342))+COS(RADIANS(G1334))*COS(RADIANS(E1342))*COS(RADIANS(AM1332))))</f>
        <v>#DIV/0!</v>
      </c>
      <c r="AN1334" t="e">
        <f>IF(DEGREES(ACOS(SIN(RADIANS(G1334))*SIN(RADIANS(E1342))+COS(RADIANS(G1334))*COS(RADIANS(E1342))*COS(RADIANS(AN1332))))&gt;90,0,$F$4*$F$5/E1341^2*(SIN(RADIANS(G1334))*SIN(RADIANS(E1342))+COS(RADIANS(G1334))*COS(RADIANS(E1342))*COS(RADIANS(AN1332))))</f>
        <v>#DIV/0!</v>
      </c>
      <c r="AO1334" t="e">
        <f>IF(DEGREES(ACOS(SIN(RADIANS(G1334))*SIN(RADIANS(E1342))+COS(RADIANS(G1334))*COS(RADIANS(E1342))*COS(RADIANS(AO1332))))&gt;90,0,$F$4*$F$5/E1341^2*(SIN(RADIANS(G1334))*SIN(RADIANS(E1342))+COS(RADIANS(G1334))*COS(RADIANS(E1342))*COS(RADIANS(AO1332))))</f>
        <v>#DIV/0!</v>
      </c>
      <c r="AP1334" t="e">
        <f>IF(DEGREES(ACOS(SIN(RADIANS(G1334))*SIN(RADIANS(E1342))+COS(RADIANS(G1334))*COS(RADIANS(E1342))*COS(RADIANS(AP1332))))&gt;90,0,$F$4*$F$5/E1341^2*(SIN(RADIANS(G1334))*SIN(RADIANS(E1342))+COS(RADIANS(G1334))*COS(RADIANS(E1342))*COS(RADIANS(AP1332))))</f>
        <v>#DIV/0!</v>
      </c>
      <c r="AQ1334" t="e">
        <f>IF(DEGREES(ACOS(SIN(RADIANS(G1334))*SIN(RADIANS(E1342))+COS(RADIANS(G1334))*COS(RADIANS(E1342))*COS(RADIANS(AQ1332))))&gt;90,0,$F$4*$F$5/E1341^2*(SIN(RADIANS(G1334))*SIN(RADIANS(E1342))+COS(RADIANS(G1334))*COS(RADIANS(E1342))*COS(RADIANS(AQ1332))))</f>
        <v>#DIV/0!</v>
      </c>
      <c r="AR1334" t="e">
        <f>IF(DEGREES(ACOS(SIN(RADIANS(G1334))*SIN(RADIANS(E1342))+COS(RADIANS(G1334))*COS(RADIANS(E1342))*COS(RADIANS(AR1332))))&gt;90,0,$F$4*$F$5/E1341^2*(SIN(RADIANS(G1334))*SIN(RADIANS(E1342))+COS(RADIANS(G1334))*COS(RADIANS(E1342))*COS(RADIANS(AR1332))))</f>
        <v>#DIV/0!</v>
      </c>
    </row>
    <row r="1335" spans="2:44" x14ac:dyDescent="0.5">
      <c r="B1335" t="s">
        <v>726</v>
      </c>
      <c r="E1335" cm="1">
        <f t="array" ref="E1335">INDEX($D$1751:$AM$1751,0,MATCH(E1334-IF(E1334&lt;360,0,360),$D$1700:$AM$1700,0))+IF(E1334&gt;350,360,0)</f>
        <v>560</v>
      </c>
      <c r="G1335">
        <v>80</v>
      </c>
      <c r="I1335">
        <f>IF(DEGREES(ACOS(SIN(RADIANS(G1335))*SIN(RADIANS(E1342))+COS(RADIANS(G1335))*COS(RADIANS(E1342))*COS(RADIANS(I1332))))&gt;90,0,$F$4*$F$5/E1341^2*(SIN(RADIANS(G1335))*SIN(RADIANS(E1342))+COS(RADIANS(G1335))*COS(RADIANS(E1342))*COS(RADIANS(I1332))))</f>
        <v>0</v>
      </c>
      <c r="J1335">
        <f>IF(DEGREES(ACOS(SIN(RADIANS(G1335))*SIN(RADIANS(E1342))+COS(RADIANS(G1335))*COS(RADIANS(E1342))*COS(RADIANS(J1332))))&gt;90,0,$F$4*$F$5/E1341^2*(SIN(RADIANS(G1335))*SIN(RADIANS(E1342))+COS(RADIANS(G1335))*COS(RADIANS(E1342))*COS(RADIANS(J1332))))</f>
        <v>0</v>
      </c>
      <c r="K1335">
        <f>IF(DEGREES(ACOS(SIN(RADIANS(G1335))*SIN(RADIANS(E1342))+COS(RADIANS(G1335))*COS(RADIANS(E1342))*COS(RADIANS(K1332))))&gt;90,0,$F$4*$F$5/E1341^2*(SIN(RADIANS(G1335))*SIN(RADIANS(E1342))+COS(RADIANS(G1335))*COS(RADIANS(E1342))*COS(RADIANS(K1332))))</f>
        <v>0</v>
      </c>
      <c r="L1335">
        <f>IF(DEGREES(ACOS(SIN(RADIANS(G1335))*SIN(RADIANS(E1342))+COS(RADIANS(G1335))*COS(RADIANS(E1342))*COS(RADIANS(L1332))))&gt;90,0,$F$4*$F$5/E1341^2*(SIN(RADIANS(G1335))*SIN(RADIANS(E1342))+COS(RADIANS(G1335))*COS(RADIANS(E1342))*COS(RADIANS(L1332))))</f>
        <v>0</v>
      </c>
      <c r="M1335">
        <f>IF(DEGREES(ACOS(SIN(RADIANS(G1335))*SIN(RADIANS(E1342))+COS(RADIANS(G1335))*COS(RADIANS(E1342))*COS(RADIANS(M1332))))&gt;90,0,$F$4*$F$5/E1341^2*(SIN(RADIANS(G1335))*SIN(RADIANS(E1342))+COS(RADIANS(G1335))*COS(RADIANS(E1342))*COS(RADIANS(M1332))))</f>
        <v>0</v>
      </c>
      <c r="N1335">
        <f>IF(DEGREES(ACOS(SIN(RADIANS(G1335))*SIN(RADIANS(E1342))+COS(RADIANS(G1335))*COS(RADIANS(E1342))*COS(RADIANS(N1332))))&gt;90,0,$F$4*$F$5/E1341^2*(SIN(RADIANS(G1335))*SIN(RADIANS(E1342))+COS(RADIANS(G1335))*COS(RADIANS(E1342))*COS(RADIANS(N1332))))</f>
        <v>0</v>
      </c>
      <c r="O1335">
        <f>IF(DEGREES(ACOS(SIN(RADIANS(G1335))*SIN(RADIANS(E1342))+COS(RADIANS(G1335))*COS(RADIANS(E1342))*COS(RADIANS(O1332))))&gt;90,0,$F$4*$F$5/E1341^2*(SIN(RADIANS(G1335))*SIN(RADIANS(E1342))+COS(RADIANS(G1335))*COS(RADIANS(E1342))*COS(RADIANS(O1332))))</f>
        <v>0</v>
      </c>
      <c r="P1335">
        <f>IF(DEGREES(ACOS(SIN(RADIANS(G1335))*SIN(RADIANS(E1342))+COS(RADIANS(G1335))*COS(RADIANS(E1342))*COS(RADIANS(P1332))))&gt;90,0,$F$4*$F$5/E1341^2*(SIN(RADIANS(G1335))*SIN(RADIANS(E1342))+COS(RADIANS(G1335))*COS(RADIANS(E1342))*COS(RADIANS(P1332))))</f>
        <v>0</v>
      </c>
      <c r="Q1335">
        <f>IF(DEGREES(ACOS(SIN(RADIANS(G1335))*SIN(RADIANS(E1342))+COS(RADIANS(G1335))*COS(RADIANS(E1342))*COS(RADIANS(Q1332))))&gt;90,0,$F$4*$F$5/E1341^2*(SIN(RADIANS(G1335))*SIN(RADIANS(E1342))+COS(RADIANS(G1335))*COS(RADIANS(E1342))*COS(RADIANS(Q1332))))</f>
        <v>0</v>
      </c>
      <c r="R1335" t="e">
        <f>IF(DEGREES(ACOS(SIN(RADIANS(G1335))*SIN(RADIANS(E1342))+COS(RADIANS(G1335))*COS(RADIANS(E1342))*COS(RADIANS(R1332))))&gt;90,0,$F$4*$F$5/E1341^2*(SIN(RADIANS(G1335))*SIN(RADIANS(E1342))+COS(RADIANS(G1335))*COS(RADIANS(E1342))*COS(RADIANS(R1332))))</f>
        <v>#DIV/0!</v>
      </c>
      <c r="S1335" t="e">
        <f>IF(DEGREES(ACOS(SIN(RADIANS(G1335))*SIN(RADIANS(E1342))+COS(RADIANS(G1335))*COS(RADIANS(E1342))*COS(RADIANS(S1332))))&gt;90,0,$F$4*$F$5/E1341^2*(SIN(RADIANS(G1335))*SIN(RADIANS(E1342))+COS(RADIANS(G1335))*COS(RADIANS(E1342))*COS(RADIANS(S1332))))</f>
        <v>#DIV/0!</v>
      </c>
      <c r="T1335" t="e">
        <f>IF(DEGREES(ACOS(SIN(RADIANS(G1335))*SIN(RADIANS(E1342))+COS(RADIANS(G1335))*COS(RADIANS(E1342))*COS(RADIANS(T1332))))&gt;90,0,$F$4*$F$5/E1341^2*(SIN(RADIANS(G1335))*SIN(RADIANS(E1342))+COS(RADIANS(G1335))*COS(RADIANS(E1342))*COS(RADIANS(T1332))))</f>
        <v>#DIV/0!</v>
      </c>
      <c r="U1335" t="e">
        <f>IF(DEGREES(ACOS(SIN(RADIANS(G1335))*SIN(RADIANS(E1342))+COS(RADIANS(G1335))*COS(RADIANS(E1342))*COS(RADIANS(U1332))))&gt;90,0,$F$4*$F$5/E1341^2*(SIN(RADIANS(G1335))*SIN(RADIANS(E1342))+COS(RADIANS(G1335))*COS(RADIANS(E1342))*COS(RADIANS(U1332))))</f>
        <v>#DIV/0!</v>
      </c>
      <c r="V1335" t="e">
        <f>IF(DEGREES(ACOS(SIN(RADIANS(G1335))*SIN(RADIANS(E1342))+COS(RADIANS(G1335))*COS(RADIANS(E1342))*COS(RADIANS(V1332))))&gt;90,0,$F$4*$F$5/E1341^2*(SIN(RADIANS(G1335))*SIN(RADIANS(E1342))+COS(RADIANS(G1335))*COS(RADIANS(E1342))*COS(RADIANS(V1332))))</f>
        <v>#DIV/0!</v>
      </c>
      <c r="W1335" t="e">
        <f>IF(DEGREES(ACOS(SIN(RADIANS(G1335))*SIN(RADIANS(E1342))+COS(RADIANS(G1335))*COS(RADIANS(E1342))*COS(RADIANS(W1332))))&gt;90,0,$F$4*$F$5/E1341^2*(SIN(RADIANS(G1335))*SIN(RADIANS(E1342))+COS(RADIANS(G1335))*COS(RADIANS(E1342))*COS(RADIANS(W1332))))</f>
        <v>#DIV/0!</v>
      </c>
      <c r="X1335" t="e">
        <f>IF(DEGREES(ACOS(SIN(RADIANS(G1335))*SIN(RADIANS(E1342))+COS(RADIANS(G1335))*COS(RADIANS(E1342))*COS(RADIANS(X1332))))&gt;90,0,$F$4*$F$5/E1341^2*(SIN(RADIANS(G1335))*SIN(RADIANS(E1342))+COS(RADIANS(G1335))*COS(RADIANS(E1342))*COS(RADIANS(X1332))))</f>
        <v>#DIV/0!</v>
      </c>
      <c r="Y1335" t="e">
        <f>IF(DEGREES(ACOS(SIN(RADIANS(G1335))*SIN(RADIANS(E1342))+COS(RADIANS(G1335))*COS(RADIANS(E1342))*COS(RADIANS(Y1332))))&gt;90,0,$F$4*$F$5/E1341^2*(SIN(RADIANS(G1335))*SIN(RADIANS(E1342))+COS(RADIANS(G1335))*COS(RADIANS(E1342))*COS(RADIANS(Y1332))))</f>
        <v>#DIV/0!</v>
      </c>
      <c r="Z1335" t="e">
        <f>IF(DEGREES(ACOS(SIN(RADIANS(G1335))*SIN(RADIANS(E1342))+COS(RADIANS(G1335))*COS(RADIANS(E1342))*COS(RADIANS(Z1332))))&gt;90,0,$F$4*$F$5/E1341^2*(SIN(RADIANS(G1335))*SIN(RADIANS(E1342))+COS(RADIANS(G1335))*COS(RADIANS(E1342))*COS(RADIANS(Z1332))))</f>
        <v>#DIV/0!</v>
      </c>
      <c r="AA1335" t="e">
        <f>IF(DEGREES(ACOS(SIN(RADIANS(G1335))*SIN(RADIANS(E1342))+COS(RADIANS(G1335))*COS(RADIANS(E1342))*COS(RADIANS(AA1332))))&gt;90,0,$F$4*$F$5/E1341^2*(SIN(RADIANS(G1335))*SIN(RADIANS(E1342))+COS(RADIANS(G1335))*COS(RADIANS(E1342))*COS(RADIANS(AA1332))))</f>
        <v>#DIV/0!</v>
      </c>
      <c r="AB1335" t="e">
        <f>IF(DEGREES(ACOS(SIN(RADIANS(G1335))*SIN(RADIANS(E1342))+COS(RADIANS(G1335))*COS(RADIANS(E1342))*COS(RADIANS(AB1332))))&gt;90,0,$F$4*$F$5/E1341^2*(SIN(RADIANS(G1335))*SIN(RADIANS(E1342))+COS(RADIANS(G1335))*COS(RADIANS(E1342))*COS(RADIANS(AB1332))))</f>
        <v>#DIV/0!</v>
      </c>
      <c r="AC1335" t="e">
        <f>IF(DEGREES(ACOS(SIN(RADIANS(G1335))*SIN(RADIANS(E1342))+COS(RADIANS(G1335))*COS(RADIANS(E1342))*COS(RADIANS(AC1332))))&gt;90,0,$F$4*$F$5/E1341^2*(SIN(RADIANS(G1335))*SIN(RADIANS(E1342))+COS(RADIANS(G1335))*COS(RADIANS(E1342))*COS(RADIANS(AC1332))))</f>
        <v>#DIV/0!</v>
      </c>
      <c r="AD1335" t="e">
        <f>IF(DEGREES(ACOS(SIN(RADIANS(G1335))*SIN(RADIANS(E1342))+COS(RADIANS(G1335))*COS(RADIANS(E1342))*COS(RADIANS(AD1332))))&gt;90,0,$F$4*$F$5/E1341^2*(SIN(RADIANS(G1335))*SIN(RADIANS(E1342))+COS(RADIANS(G1335))*COS(RADIANS(E1342))*COS(RADIANS(AD1332))))</f>
        <v>#DIV/0!</v>
      </c>
      <c r="AE1335" t="e">
        <f>IF(DEGREES(ACOS(SIN(RADIANS(G1335))*SIN(RADIANS(E1342))+COS(RADIANS(G1335))*COS(RADIANS(E1342))*COS(RADIANS(AE1332))))&gt;90,0,$F$4*$F$5/E1341^2*(SIN(RADIANS(G1335))*SIN(RADIANS(E1342))+COS(RADIANS(G1335))*COS(RADIANS(E1342))*COS(RADIANS(AE1332))))</f>
        <v>#DIV/0!</v>
      </c>
      <c r="AF1335" t="e">
        <f>IF(DEGREES(ACOS(SIN(RADIANS(G1335))*SIN(RADIANS(E1342))+COS(RADIANS(G1335))*COS(RADIANS(E1342))*COS(RADIANS(AF1332))))&gt;90,0,$F$4*$F$5/E1341^2*(SIN(RADIANS(G1335))*SIN(RADIANS(E1342))+COS(RADIANS(G1335))*COS(RADIANS(E1342))*COS(RADIANS(AF1332))))</f>
        <v>#DIV/0!</v>
      </c>
      <c r="AG1335" t="e">
        <f>IF(DEGREES(ACOS(SIN(RADIANS(G1335))*SIN(RADIANS(E1342))+COS(RADIANS(G1335))*COS(RADIANS(E1342))*COS(RADIANS(AG1332))))&gt;90,0,$F$4*$F$5/E1341^2*(SIN(RADIANS(G1335))*SIN(RADIANS(E1342))+COS(RADIANS(G1335))*COS(RADIANS(E1342))*COS(RADIANS(AG1332))))</f>
        <v>#DIV/0!</v>
      </c>
      <c r="AH1335" t="e">
        <f>IF(DEGREES(ACOS(SIN(RADIANS(G1335))*SIN(RADIANS(E1342))+COS(RADIANS(G1335))*COS(RADIANS(E1342))*COS(RADIANS(AH1332))))&gt;90,0,$F$4*$F$5/E1341^2*(SIN(RADIANS(G1335))*SIN(RADIANS(E1342))+COS(RADIANS(G1335))*COS(RADIANS(E1342))*COS(RADIANS(AH1332))))</f>
        <v>#DIV/0!</v>
      </c>
      <c r="AI1335" t="e">
        <f>IF(DEGREES(ACOS(SIN(RADIANS(G1335))*SIN(RADIANS(E1342))+COS(RADIANS(G1335))*COS(RADIANS(E1342))*COS(RADIANS(AI1332))))&gt;90,0,$F$4*$F$5/E1341^2*(SIN(RADIANS(G1335))*SIN(RADIANS(E1342))+COS(RADIANS(G1335))*COS(RADIANS(E1342))*COS(RADIANS(AI1332))))</f>
        <v>#DIV/0!</v>
      </c>
      <c r="AJ1335" t="e">
        <f>IF(DEGREES(ACOS(SIN(RADIANS(G1335))*SIN(RADIANS(E1342))+COS(RADIANS(G1335))*COS(RADIANS(E1342))*COS(RADIANS(AJ1332))))&gt;90,0,$F$4*$F$5/E1341^2*(SIN(RADIANS(G1335))*SIN(RADIANS(E1342))+COS(RADIANS(G1335))*COS(RADIANS(E1342))*COS(RADIANS(AJ1332))))</f>
        <v>#DIV/0!</v>
      </c>
      <c r="AK1335">
        <f>IF(DEGREES(ACOS(SIN(RADIANS(G1335))*SIN(RADIANS(E1342))+COS(RADIANS(G1335))*COS(RADIANS(E1342))*COS(RADIANS(AK1332))))&gt;90,0,$F$4*$F$5/E1341^2*(SIN(RADIANS(G1335))*SIN(RADIANS(E1342))+COS(RADIANS(G1335))*COS(RADIANS(E1342))*COS(RADIANS(AK1332))))</f>
        <v>0</v>
      </c>
      <c r="AL1335">
        <f>IF(DEGREES(ACOS(SIN(RADIANS(G1335))*SIN(RADIANS(E1342))+COS(RADIANS(G1335))*COS(RADIANS(E1342))*COS(RADIANS(AL1332))))&gt;90,0,$F$4*$F$5/E1341^2*(SIN(RADIANS(G1335))*SIN(RADIANS(E1342))+COS(RADIANS(G1335))*COS(RADIANS(E1342))*COS(RADIANS(AL1332))))</f>
        <v>0</v>
      </c>
      <c r="AM1335">
        <f>IF(DEGREES(ACOS(SIN(RADIANS(G1335))*SIN(RADIANS(E1342))+COS(RADIANS(G1335))*COS(RADIANS(E1342))*COS(RADIANS(AM1332))))&gt;90,0,$F$4*$F$5/E1341^2*(SIN(RADIANS(G1335))*SIN(RADIANS(E1342))+COS(RADIANS(G1335))*COS(RADIANS(E1342))*COS(RADIANS(AM1332))))</f>
        <v>0</v>
      </c>
      <c r="AN1335">
        <f>IF(DEGREES(ACOS(SIN(RADIANS(G1335))*SIN(RADIANS(E1342))+COS(RADIANS(G1335))*COS(RADIANS(E1342))*COS(RADIANS(AN1332))))&gt;90,0,$F$4*$F$5/E1341^2*(SIN(RADIANS(G1335))*SIN(RADIANS(E1342))+COS(RADIANS(G1335))*COS(RADIANS(E1342))*COS(RADIANS(AN1332))))</f>
        <v>0</v>
      </c>
      <c r="AO1335">
        <f>IF(DEGREES(ACOS(SIN(RADIANS(G1335))*SIN(RADIANS(E1342))+COS(RADIANS(G1335))*COS(RADIANS(E1342))*COS(RADIANS(AO1332))))&gt;90,0,$F$4*$F$5/E1341^2*(SIN(RADIANS(G1335))*SIN(RADIANS(E1342))+COS(RADIANS(G1335))*COS(RADIANS(E1342))*COS(RADIANS(AO1332))))</f>
        <v>0</v>
      </c>
      <c r="AP1335">
        <f>IF(DEGREES(ACOS(SIN(RADIANS(G1335))*SIN(RADIANS(E1342))+COS(RADIANS(G1335))*COS(RADIANS(E1342))*COS(RADIANS(AP1332))))&gt;90,0,$F$4*$F$5/E1341^2*(SIN(RADIANS(G1335))*SIN(RADIANS(E1342))+COS(RADIANS(G1335))*COS(RADIANS(E1342))*COS(RADIANS(AP1332))))</f>
        <v>0</v>
      </c>
      <c r="AQ1335">
        <f>IF(DEGREES(ACOS(SIN(RADIANS(G1335))*SIN(RADIANS(E1342))+COS(RADIANS(G1335))*COS(RADIANS(E1342))*COS(RADIANS(AQ1332))))&gt;90,0,$F$4*$F$5/E1341^2*(SIN(RADIANS(G1335))*SIN(RADIANS(E1342))+COS(RADIANS(G1335))*COS(RADIANS(E1342))*COS(RADIANS(AQ1332))))</f>
        <v>0</v>
      </c>
      <c r="AR1335">
        <f>IF(DEGREES(ACOS(SIN(RADIANS(G1335))*SIN(RADIANS(E1342))+COS(RADIANS(G1335))*COS(RADIANS(E1342))*COS(RADIANS(AR1332))))&gt;90,0,$F$4*$F$5/E1341^2*(SIN(RADIANS(G1335))*SIN(RADIANS(E1342))+COS(RADIANS(G1335))*COS(RADIANS(E1342))*COS(RADIANS(AR1332))))</f>
        <v>0</v>
      </c>
    </row>
    <row r="1336" spans="2:44" x14ac:dyDescent="0.5">
      <c r="B1336" s="40" t="s">
        <v>781</v>
      </c>
      <c r="E1336">
        <f>IF(E1335-$F$13&lt;0,E1335-$F$13+360,IF(E1335-$F$13&gt;360,E1335-$F$13-360,E1335-$F$13))</f>
        <v>290</v>
      </c>
      <c r="G1336">
        <v>70</v>
      </c>
      <c r="I1336">
        <f>IF(DEGREES(ACOS(SIN(RADIANS(G1336))*SIN(RADIANS(E1342))+COS(RADIANS(G1336))*COS(RADIANS(E1342))*COS(RADIANS(I1332))))&gt;90,0,$F$4*$F$5/E1341^2*(SIN(RADIANS(G1336))*SIN(RADIANS(E1342))+COS(RADIANS(G1336))*COS(RADIANS(E1342))*COS(RADIANS(I1332))))</f>
        <v>0</v>
      </c>
      <c r="J1336">
        <f>IF(DEGREES(ACOS(SIN(RADIANS(G1336))*SIN(RADIANS(E1342))+COS(RADIANS(G1336))*COS(RADIANS(E1342))*COS(RADIANS(J1332))))&gt;90,0,$F$4*$F$5/E1341^2*(SIN(RADIANS(G1336))*SIN(RADIANS(E1342))+COS(RADIANS(G1336))*COS(RADIANS(E1342))*COS(RADIANS(J1332))))</f>
        <v>0</v>
      </c>
      <c r="K1336">
        <f>IF(DEGREES(ACOS(SIN(RADIANS(G1336))*SIN(RADIANS(E1342))+COS(RADIANS(G1336))*COS(RADIANS(E1342))*COS(RADIANS(K1332))))&gt;90,0,$F$4*$F$5/E1341^2*(SIN(RADIANS(G1336))*SIN(RADIANS(E1342))+COS(RADIANS(G1336))*COS(RADIANS(E1342))*COS(RADIANS(K1332))))</f>
        <v>0</v>
      </c>
      <c r="L1336">
        <f>IF(DEGREES(ACOS(SIN(RADIANS(G1336))*SIN(RADIANS(E1342))+COS(RADIANS(G1336))*COS(RADIANS(E1342))*COS(RADIANS(L1332))))&gt;90,0,$F$4*$F$5/E1341^2*(SIN(RADIANS(G1336))*SIN(RADIANS(E1342))+COS(RADIANS(G1336))*COS(RADIANS(E1342))*COS(RADIANS(L1332))))</f>
        <v>0</v>
      </c>
      <c r="M1336">
        <f>IF(DEGREES(ACOS(SIN(RADIANS(G1336))*SIN(RADIANS(E1342))+COS(RADIANS(G1336))*COS(RADIANS(E1342))*COS(RADIANS(M1332))))&gt;90,0,$F$4*$F$5/E1341^2*(SIN(RADIANS(G1336))*SIN(RADIANS(E1342))+COS(RADIANS(G1336))*COS(RADIANS(E1342))*COS(RADIANS(M1332))))</f>
        <v>0</v>
      </c>
      <c r="N1336">
        <f>IF(DEGREES(ACOS(SIN(RADIANS(G1336))*SIN(RADIANS(E1342))+COS(RADIANS(G1336))*COS(RADIANS(E1342))*COS(RADIANS(N1332))))&gt;90,0,$F$4*$F$5/E1341^2*(SIN(RADIANS(G1336))*SIN(RADIANS(E1342))+COS(RADIANS(G1336))*COS(RADIANS(E1342))*COS(RADIANS(N1332))))</f>
        <v>0</v>
      </c>
      <c r="O1336">
        <f>IF(DEGREES(ACOS(SIN(RADIANS(G1336))*SIN(RADIANS(E1342))+COS(RADIANS(G1336))*COS(RADIANS(E1342))*COS(RADIANS(O1332))))&gt;90,0,$F$4*$F$5/E1341^2*(SIN(RADIANS(G1336))*SIN(RADIANS(E1342))+COS(RADIANS(G1336))*COS(RADIANS(E1342))*COS(RADIANS(O1332))))</f>
        <v>0</v>
      </c>
      <c r="P1336">
        <f>IF(DEGREES(ACOS(SIN(RADIANS(G1336))*SIN(RADIANS(E1342))+COS(RADIANS(G1336))*COS(RADIANS(E1342))*COS(RADIANS(P1332))))&gt;90,0,$F$4*$F$5/E1341^2*(SIN(RADIANS(G1336))*SIN(RADIANS(E1342))+COS(RADIANS(G1336))*COS(RADIANS(E1342))*COS(RADIANS(P1332))))</f>
        <v>0</v>
      </c>
      <c r="Q1336">
        <f>IF(DEGREES(ACOS(SIN(RADIANS(G1336))*SIN(RADIANS(E1342))+COS(RADIANS(G1336))*COS(RADIANS(E1342))*COS(RADIANS(Q1332))))&gt;90,0,$F$4*$F$5/E1341^2*(SIN(RADIANS(G1336))*SIN(RADIANS(E1342))+COS(RADIANS(G1336))*COS(RADIANS(E1342))*COS(RADIANS(Q1332))))</f>
        <v>0</v>
      </c>
      <c r="R1336" t="e">
        <f>IF(DEGREES(ACOS(SIN(RADIANS(G1336))*SIN(RADIANS(E1342))+COS(RADIANS(G1336))*COS(RADIANS(E1342))*COS(RADIANS(R1332))))&gt;90,0,$F$4*$F$5/E1341^2*(SIN(RADIANS(G1336))*SIN(RADIANS(E1342))+COS(RADIANS(G1336))*COS(RADIANS(E1342))*COS(RADIANS(R1332))))</f>
        <v>#DIV/0!</v>
      </c>
      <c r="S1336" t="e">
        <f>IF(DEGREES(ACOS(SIN(RADIANS(G1336))*SIN(RADIANS(E1342))+COS(RADIANS(G1336))*COS(RADIANS(E1342))*COS(RADIANS(S1332))))&gt;90,0,$F$4*$F$5/E1341^2*(SIN(RADIANS(G1336))*SIN(RADIANS(E1342))+COS(RADIANS(G1336))*COS(RADIANS(E1342))*COS(RADIANS(S1332))))</f>
        <v>#DIV/0!</v>
      </c>
      <c r="T1336" t="e">
        <f>IF(DEGREES(ACOS(SIN(RADIANS(G1336))*SIN(RADIANS(E1342))+COS(RADIANS(G1336))*COS(RADIANS(E1342))*COS(RADIANS(T1332))))&gt;90,0,$F$4*$F$5/E1341^2*(SIN(RADIANS(G1336))*SIN(RADIANS(E1342))+COS(RADIANS(G1336))*COS(RADIANS(E1342))*COS(RADIANS(T1332))))</f>
        <v>#DIV/0!</v>
      </c>
      <c r="U1336" t="e">
        <f>IF(DEGREES(ACOS(SIN(RADIANS(G1336))*SIN(RADIANS(E1342))+COS(RADIANS(G1336))*COS(RADIANS(E1342))*COS(RADIANS(U1332))))&gt;90,0,$F$4*$F$5/E1341^2*(SIN(RADIANS(G1336))*SIN(RADIANS(E1342))+COS(RADIANS(G1336))*COS(RADIANS(E1342))*COS(RADIANS(U1332))))</f>
        <v>#DIV/0!</v>
      </c>
      <c r="V1336" t="e">
        <f>IF(DEGREES(ACOS(SIN(RADIANS(G1336))*SIN(RADIANS(E1342))+COS(RADIANS(G1336))*COS(RADIANS(E1342))*COS(RADIANS(V1332))))&gt;90,0,$F$4*$F$5/E1341^2*(SIN(RADIANS(G1336))*SIN(RADIANS(E1342))+COS(RADIANS(G1336))*COS(RADIANS(E1342))*COS(RADIANS(V1332))))</f>
        <v>#DIV/0!</v>
      </c>
      <c r="W1336" t="e">
        <f>IF(DEGREES(ACOS(SIN(RADIANS(G1336))*SIN(RADIANS(E1342))+COS(RADIANS(G1336))*COS(RADIANS(E1342))*COS(RADIANS(W1332))))&gt;90,0,$F$4*$F$5/E1341^2*(SIN(RADIANS(G1336))*SIN(RADIANS(E1342))+COS(RADIANS(G1336))*COS(RADIANS(E1342))*COS(RADIANS(W1332))))</f>
        <v>#DIV/0!</v>
      </c>
      <c r="X1336" t="e">
        <f>IF(DEGREES(ACOS(SIN(RADIANS(G1336))*SIN(RADIANS(E1342))+COS(RADIANS(G1336))*COS(RADIANS(E1342))*COS(RADIANS(X1332))))&gt;90,0,$F$4*$F$5/E1341^2*(SIN(RADIANS(G1336))*SIN(RADIANS(E1342))+COS(RADIANS(G1336))*COS(RADIANS(E1342))*COS(RADIANS(X1332))))</f>
        <v>#DIV/0!</v>
      </c>
      <c r="Y1336" t="e">
        <f>IF(DEGREES(ACOS(SIN(RADIANS(G1336))*SIN(RADIANS(E1342))+COS(RADIANS(G1336))*COS(RADIANS(E1342))*COS(RADIANS(Y1332))))&gt;90,0,$F$4*$F$5/E1341^2*(SIN(RADIANS(G1336))*SIN(RADIANS(E1342))+COS(RADIANS(G1336))*COS(RADIANS(E1342))*COS(RADIANS(Y1332))))</f>
        <v>#DIV/0!</v>
      </c>
      <c r="Z1336" t="e">
        <f>IF(DEGREES(ACOS(SIN(RADIANS(G1336))*SIN(RADIANS(E1342))+COS(RADIANS(G1336))*COS(RADIANS(E1342))*COS(RADIANS(Z1332))))&gt;90,0,$F$4*$F$5/E1341^2*(SIN(RADIANS(G1336))*SIN(RADIANS(E1342))+COS(RADIANS(G1336))*COS(RADIANS(E1342))*COS(RADIANS(Z1332))))</f>
        <v>#DIV/0!</v>
      </c>
      <c r="AA1336" t="e">
        <f>IF(DEGREES(ACOS(SIN(RADIANS(G1336))*SIN(RADIANS(E1342))+COS(RADIANS(G1336))*COS(RADIANS(E1342))*COS(RADIANS(AA1332))))&gt;90,0,$F$4*$F$5/E1341^2*(SIN(RADIANS(G1336))*SIN(RADIANS(E1342))+COS(RADIANS(G1336))*COS(RADIANS(E1342))*COS(RADIANS(AA1332))))</f>
        <v>#DIV/0!</v>
      </c>
      <c r="AB1336" t="e">
        <f>IF(DEGREES(ACOS(SIN(RADIANS(G1336))*SIN(RADIANS(E1342))+COS(RADIANS(G1336))*COS(RADIANS(E1342))*COS(RADIANS(AB1332))))&gt;90,0,$F$4*$F$5/E1341^2*(SIN(RADIANS(G1336))*SIN(RADIANS(E1342))+COS(RADIANS(G1336))*COS(RADIANS(E1342))*COS(RADIANS(AB1332))))</f>
        <v>#DIV/0!</v>
      </c>
      <c r="AC1336" t="e">
        <f>IF(DEGREES(ACOS(SIN(RADIANS(G1336))*SIN(RADIANS(E1342))+COS(RADIANS(G1336))*COS(RADIANS(E1342))*COS(RADIANS(AC1332))))&gt;90,0,$F$4*$F$5/E1341^2*(SIN(RADIANS(G1336))*SIN(RADIANS(E1342))+COS(RADIANS(G1336))*COS(RADIANS(E1342))*COS(RADIANS(AC1332))))</f>
        <v>#DIV/0!</v>
      </c>
      <c r="AD1336" t="e">
        <f>IF(DEGREES(ACOS(SIN(RADIANS(G1336))*SIN(RADIANS(E1342))+COS(RADIANS(G1336))*COS(RADIANS(E1342))*COS(RADIANS(AD1332))))&gt;90,0,$F$4*$F$5/E1341^2*(SIN(RADIANS(G1336))*SIN(RADIANS(E1342))+COS(RADIANS(G1336))*COS(RADIANS(E1342))*COS(RADIANS(AD1332))))</f>
        <v>#DIV/0!</v>
      </c>
      <c r="AE1336" t="e">
        <f>IF(DEGREES(ACOS(SIN(RADIANS(G1336))*SIN(RADIANS(E1342))+COS(RADIANS(G1336))*COS(RADIANS(E1342))*COS(RADIANS(AE1332))))&gt;90,0,$F$4*$F$5/E1341^2*(SIN(RADIANS(G1336))*SIN(RADIANS(E1342))+COS(RADIANS(G1336))*COS(RADIANS(E1342))*COS(RADIANS(AE1332))))</f>
        <v>#DIV/0!</v>
      </c>
      <c r="AF1336" t="e">
        <f>IF(DEGREES(ACOS(SIN(RADIANS(G1336))*SIN(RADIANS(E1342))+COS(RADIANS(G1336))*COS(RADIANS(E1342))*COS(RADIANS(AF1332))))&gt;90,0,$F$4*$F$5/E1341^2*(SIN(RADIANS(G1336))*SIN(RADIANS(E1342))+COS(RADIANS(G1336))*COS(RADIANS(E1342))*COS(RADIANS(AF1332))))</f>
        <v>#DIV/0!</v>
      </c>
      <c r="AG1336" t="e">
        <f>IF(DEGREES(ACOS(SIN(RADIANS(G1336))*SIN(RADIANS(E1342))+COS(RADIANS(G1336))*COS(RADIANS(E1342))*COS(RADIANS(AG1332))))&gt;90,0,$F$4*$F$5/E1341^2*(SIN(RADIANS(G1336))*SIN(RADIANS(E1342))+COS(RADIANS(G1336))*COS(RADIANS(E1342))*COS(RADIANS(AG1332))))</f>
        <v>#DIV/0!</v>
      </c>
      <c r="AH1336" t="e">
        <f>IF(DEGREES(ACOS(SIN(RADIANS(G1336))*SIN(RADIANS(E1342))+COS(RADIANS(G1336))*COS(RADIANS(E1342))*COS(RADIANS(AH1332))))&gt;90,0,$F$4*$F$5/E1341^2*(SIN(RADIANS(G1336))*SIN(RADIANS(E1342))+COS(RADIANS(G1336))*COS(RADIANS(E1342))*COS(RADIANS(AH1332))))</f>
        <v>#DIV/0!</v>
      </c>
      <c r="AI1336" t="e">
        <f>IF(DEGREES(ACOS(SIN(RADIANS(G1336))*SIN(RADIANS(E1342))+COS(RADIANS(G1336))*COS(RADIANS(E1342))*COS(RADIANS(AI1332))))&gt;90,0,$F$4*$F$5/E1341^2*(SIN(RADIANS(G1336))*SIN(RADIANS(E1342))+COS(RADIANS(G1336))*COS(RADIANS(E1342))*COS(RADIANS(AI1332))))</f>
        <v>#DIV/0!</v>
      </c>
      <c r="AJ1336" t="e">
        <f>IF(DEGREES(ACOS(SIN(RADIANS(G1336))*SIN(RADIANS(E1342))+COS(RADIANS(G1336))*COS(RADIANS(E1342))*COS(RADIANS(AJ1332))))&gt;90,0,$F$4*$F$5/E1341^2*(SIN(RADIANS(G1336))*SIN(RADIANS(E1342))+COS(RADIANS(G1336))*COS(RADIANS(E1342))*COS(RADIANS(AJ1332))))</f>
        <v>#DIV/0!</v>
      </c>
      <c r="AK1336">
        <f>IF(DEGREES(ACOS(SIN(RADIANS(G1336))*SIN(RADIANS(E1342))+COS(RADIANS(G1336))*COS(RADIANS(E1342))*COS(RADIANS(AK1332))))&gt;90,0,$F$4*$F$5/E1341^2*(SIN(RADIANS(G1336))*SIN(RADIANS(E1342))+COS(RADIANS(G1336))*COS(RADIANS(E1342))*COS(RADIANS(AK1332))))</f>
        <v>0</v>
      </c>
      <c r="AL1336">
        <f>IF(DEGREES(ACOS(SIN(RADIANS(G1336))*SIN(RADIANS(E1342))+COS(RADIANS(G1336))*COS(RADIANS(E1342))*COS(RADIANS(AL1332))))&gt;90,0,$F$4*$F$5/E1341^2*(SIN(RADIANS(G1336))*SIN(RADIANS(E1342))+COS(RADIANS(G1336))*COS(RADIANS(E1342))*COS(RADIANS(AL1332))))</f>
        <v>0</v>
      </c>
      <c r="AM1336">
        <f>IF(DEGREES(ACOS(SIN(RADIANS(G1336))*SIN(RADIANS(E1342))+COS(RADIANS(G1336))*COS(RADIANS(E1342))*COS(RADIANS(AM1332))))&gt;90,0,$F$4*$F$5/E1341^2*(SIN(RADIANS(G1336))*SIN(RADIANS(E1342))+COS(RADIANS(G1336))*COS(RADIANS(E1342))*COS(RADIANS(AM1332))))</f>
        <v>0</v>
      </c>
      <c r="AN1336">
        <f>IF(DEGREES(ACOS(SIN(RADIANS(G1336))*SIN(RADIANS(E1342))+COS(RADIANS(G1336))*COS(RADIANS(E1342))*COS(RADIANS(AN1332))))&gt;90,0,$F$4*$F$5/E1341^2*(SIN(RADIANS(G1336))*SIN(RADIANS(E1342))+COS(RADIANS(G1336))*COS(RADIANS(E1342))*COS(RADIANS(AN1332))))</f>
        <v>0</v>
      </c>
      <c r="AO1336">
        <f>IF(DEGREES(ACOS(SIN(RADIANS(G1336))*SIN(RADIANS(E1342))+COS(RADIANS(G1336))*COS(RADIANS(E1342))*COS(RADIANS(AO1332))))&gt;90,0,$F$4*$F$5/E1341^2*(SIN(RADIANS(G1336))*SIN(RADIANS(E1342))+COS(RADIANS(G1336))*COS(RADIANS(E1342))*COS(RADIANS(AO1332))))</f>
        <v>0</v>
      </c>
      <c r="AP1336">
        <f>IF(DEGREES(ACOS(SIN(RADIANS(G1336))*SIN(RADIANS(E1342))+COS(RADIANS(G1336))*COS(RADIANS(E1342))*COS(RADIANS(AP1332))))&gt;90,0,$F$4*$F$5/E1341^2*(SIN(RADIANS(G1336))*SIN(RADIANS(E1342))+COS(RADIANS(G1336))*COS(RADIANS(E1342))*COS(RADIANS(AP1332))))</f>
        <v>0</v>
      </c>
      <c r="AQ1336">
        <f>IF(DEGREES(ACOS(SIN(RADIANS(G1336))*SIN(RADIANS(E1342))+COS(RADIANS(G1336))*COS(RADIANS(E1342))*COS(RADIANS(AQ1332))))&gt;90,0,$F$4*$F$5/E1341^2*(SIN(RADIANS(G1336))*SIN(RADIANS(E1342))+COS(RADIANS(G1336))*COS(RADIANS(E1342))*COS(RADIANS(AQ1332))))</f>
        <v>0</v>
      </c>
      <c r="AR1336">
        <f>IF(DEGREES(ACOS(SIN(RADIANS(G1336))*SIN(RADIANS(E1342))+COS(RADIANS(G1336))*COS(RADIANS(E1342))*COS(RADIANS(AR1332))))&gt;90,0,$F$4*$F$5/E1341^2*(SIN(RADIANS(G1336))*SIN(RADIANS(E1342))+COS(RADIANS(G1336))*COS(RADIANS(E1342))*COS(RADIANS(AR1332))))</f>
        <v>0</v>
      </c>
    </row>
    <row r="1337" spans="2:44" x14ac:dyDescent="0.5">
      <c r="B1337" s="40" t="s">
        <v>727</v>
      </c>
      <c r="E1337">
        <f>IF(E1334&lt;360,E1334/360,(E1334-360)/360)</f>
        <v>0.55555555555555558</v>
      </c>
      <c r="G1337">
        <v>60</v>
      </c>
      <c r="I1337">
        <f>IF(DEGREES(ACOS(SIN(RADIANS(G1337))*SIN(RADIANS(E1342))+COS(RADIANS(G1337))*COS(RADIANS(E1342))*COS(RADIANS(I1332))))&gt;90,0,$F$4*$F$5/E1341^2*(SIN(RADIANS(G1337))*SIN(RADIANS(E1342))+COS(RADIANS(G1337))*COS(RADIANS(E1342))*COS(RADIANS(I1332))))</f>
        <v>0</v>
      </c>
      <c r="J1337">
        <f>IF(DEGREES(ACOS(SIN(RADIANS(G1337))*SIN(RADIANS(E1342))+COS(RADIANS(G1337))*COS(RADIANS(E1342))*COS(RADIANS(J1332))))&gt;90,0,$F$4*$F$5/E1341^2*(SIN(RADIANS(G1337))*SIN(RADIANS(E1342))+COS(RADIANS(G1337))*COS(RADIANS(E1342))*COS(RADIANS(J1332))))</f>
        <v>0</v>
      </c>
      <c r="K1337">
        <f>IF(DEGREES(ACOS(SIN(RADIANS(G1337))*SIN(RADIANS(E1342))+COS(RADIANS(G1337))*COS(RADIANS(E1342))*COS(RADIANS(K1332))))&gt;90,0,$F$4*$F$5/E1341^2*(SIN(RADIANS(G1337))*SIN(RADIANS(E1342))+COS(RADIANS(G1337))*COS(RADIANS(E1342))*COS(RADIANS(K1332))))</f>
        <v>0</v>
      </c>
      <c r="L1337">
        <f>IF(DEGREES(ACOS(SIN(RADIANS(G1337))*SIN(RADIANS(E1342))+COS(RADIANS(G1337))*COS(RADIANS(E1342))*COS(RADIANS(L1332))))&gt;90,0,$F$4*$F$5/E1341^2*(SIN(RADIANS(G1337))*SIN(RADIANS(E1342))+COS(RADIANS(G1337))*COS(RADIANS(E1342))*COS(RADIANS(L1332))))</f>
        <v>0</v>
      </c>
      <c r="M1337">
        <f>IF(DEGREES(ACOS(SIN(RADIANS(G1337))*SIN(RADIANS(E1342))+COS(RADIANS(G1337))*COS(RADIANS(E1342))*COS(RADIANS(M1332))))&gt;90,0,$F$4*$F$5/E1341^2*(SIN(RADIANS(G1337))*SIN(RADIANS(E1342))+COS(RADIANS(G1337))*COS(RADIANS(E1342))*COS(RADIANS(M1332))))</f>
        <v>0</v>
      </c>
      <c r="N1337">
        <f>IF(DEGREES(ACOS(SIN(RADIANS(G1337))*SIN(RADIANS(E1342))+COS(RADIANS(G1337))*COS(RADIANS(E1342))*COS(RADIANS(N1332))))&gt;90,0,$F$4*$F$5/E1341^2*(SIN(RADIANS(G1337))*SIN(RADIANS(E1342))+COS(RADIANS(G1337))*COS(RADIANS(E1342))*COS(RADIANS(N1332))))</f>
        <v>0</v>
      </c>
      <c r="O1337">
        <f>IF(DEGREES(ACOS(SIN(RADIANS(G1337))*SIN(RADIANS(E1342))+COS(RADIANS(G1337))*COS(RADIANS(E1342))*COS(RADIANS(O1332))))&gt;90,0,$F$4*$F$5/E1341^2*(SIN(RADIANS(G1337))*SIN(RADIANS(E1342))+COS(RADIANS(G1337))*COS(RADIANS(E1342))*COS(RADIANS(O1332))))</f>
        <v>0</v>
      </c>
      <c r="P1337">
        <f>IF(DEGREES(ACOS(SIN(RADIANS(G1337))*SIN(RADIANS(E1342))+COS(RADIANS(G1337))*COS(RADIANS(E1342))*COS(RADIANS(P1332))))&gt;90,0,$F$4*$F$5/E1341^2*(SIN(RADIANS(G1337))*SIN(RADIANS(E1342))+COS(RADIANS(G1337))*COS(RADIANS(E1342))*COS(RADIANS(P1332))))</f>
        <v>0</v>
      </c>
      <c r="Q1337">
        <f>IF(DEGREES(ACOS(SIN(RADIANS(G1337))*SIN(RADIANS(E1342))+COS(RADIANS(G1337))*COS(RADIANS(E1342))*COS(RADIANS(Q1332))))&gt;90,0,$F$4*$F$5/E1341^2*(SIN(RADIANS(G1337))*SIN(RADIANS(E1342))+COS(RADIANS(G1337))*COS(RADIANS(E1342))*COS(RADIANS(Q1332))))</f>
        <v>0</v>
      </c>
      <c r="R1337" t="e">
        <f>IF(DEGREES(ACOS(SIN(RADIANS(G1337))*SIN(RADIANS(E1342))+COS(RADIANS(G1337))*COS(RADIANS(E1342))*COS(RADIANS(R1332))))&gt;90,0,$F$4*$F$5/E1341^2*(SIN(RADIANS(G1337))*SIN(RADIANS(E1342))+COS(RADIANS(G1337))*COS(RADIANS(E1342))*COS(RADIANS(R1332))))</f>
        <v>#DIV/0!</v>
      </c>
      <c r="S1337" t="e">
        <f>IF(DEGREES(ACOS(SIN(RADIANS(G1337))*SIN(RADIANS(E1342))+COS(RADIANS(G1337))*COS(RADIANS(E1342))*COS(RADIANS(S1332))))&gt;90,0,$F$4*$F$5/E1341^2*(SIN(RADIANS(G1337))*SIN(RADIANS(E1342))+COS(RADIANS(G1337))*COS(RADIANS(E1342))*COS(RADIANS(S1332))))</f>
        <v>#DIV/0!</v>
      </c>
      <c r="T1337" t="e">
        <f>IF(DEGREES(ACOS(SIN(RADIANS(G1337))*SIN(RADIANS(E1342))+COS(RADIANS(G1337))*COS(RADIANS(E1342))*COS(RADIANS(T1332))))&gt;90,0,$F$4*$F$5/E1341^2*(SIN(RADIANS(G1337))*SIN(RADIANS(E1342))+COS(RADIANS(G1337))*COS(RADIANS(E1342))*COS(RADIANS(T1332))))</f>
        <v>#DIV/0!</v>
      </c>
      <c r="U1337" t="e">
        <f>IF(DEGREES(ACOS(SIN(RADIANS(G1337))*SIN(RADIANS(E1342))+COS(RADIANS(G1337))*COS(RADIANS(E1342))*COS(RADIANS(U1332))))&gt;90,0,$F$4*$F$5/E1341^2*(SIN(RADIANS(G1337))*SIN(RADIANS(E1342))+COS(RADIANS(G1337))*COS(RADIANS(E1342))*COS(RADIANS(U1332))))</f>
        <v>#DIV/0!</v>
      </c>
      <c r="V1337" t="e">
        <f>IF(DEGREES(ACOS(SIN(RADIANS(G1337))*SIN(RADIANS(E1342))+COS(RADIANS(G1337))*COS(RADIANS(E1342))*COS(RADIANS(V1332))))&gt;90,0,$F$4*$F$5/E1341^2*(SIN(RADIANS(G1337))*SIN(RADIANS(E1342))+COS(RADIANS(G1337))*COS(RADIANS(E1342))*COS(RADIANS(V1332))))</f>
        <v>#DIV/0!</v>
      </c>
      <c r="W1337" t="e">
        <f>IF(DEGREES(ACOS(SIN(RADIANS(G1337))*SIN(RADIANS(E1342))+COS(RADIANS(G1337))*COS(RADIANS(E1342))*COS(RADIANS(W1332))))&gt;90,0,$F$4*$F$5/E1341^2*(SIN(RADIANS(G1337))*SIN(RADIANS(E1342))+COS(RADIANS(G1337))*COS(RADIANS(E1342))*COS(RADIANS(W1332))))</f>
        <v>#DIV/0!</v>
      </c>
      <c r="X1337" t="e">
        <f>IF(DEGREES(ACOS(SIN(RADIANS(G1337))*SIN(RADIANS(E1342))+COS(RADIANS(G1337))*COS(RADIANS(E1342))*COS(RADIANS(X1332))))&gt;90,0,$F$4*$F$5/E1341^2*(SIN(RADIANS(G1337))*SIN(RADIANS(E1342))+COS(RADIANS(G1337))*COS(RADIANS(E1342))*COS(RADIANS(X1332))))</f>
        <v>#DIV/0!</v>
      </c>
      <c r="Y1337" t="e">
        <f>IF(DEGREES(ACOS(SIN(RADIANS(G1337))*SIN(RADIANS(E1342))+COS(RADIANS(G1337))*COS(RADIANS(E1342))*COS(RADIANS(Y1332))))&gt;90,0,$F$4*$F$5/E1341^2*(SIN(RADIANS(G1337))*SIN(RADIANS(E1342))+COS(RADIANS(G1337))*COS(RADIANS(E1342))*COS(RADIANS(Y1332))))</f>
        <v>#DIV/0!</v>
      </c>
      <c r="Z1337" t="e">
        <f>IF(DEGREES(ACOS(SIN(RADIANS(G1337))*SIN(RADIANS(E1342))+COS(RADIANS(G1337))*COS(RADIANS(E1342))*COS(RADIANS(Z1332))))&gt;90,0,$F$4*$F$5/E1341^2*(SIN(RADIANS(G1337))*SIN(RADIANS(E1342))+COS(RADIANS(G1337))*COS(RADIANS(E1342))*COS(RADIANS(Z1332))))</f>
        <v>#DIV/0!</v>
      </c>
      <c r="AA1337" t="e">
        <f>IF(DEGREES(ACOS(SIN(RADIANS(G1337))*SIN(RADIANS(E1342))+COS(RADIANS(G1337))*COS(RADIANS(E1342))*COS(RADIANS(AA1332))))&gt;90,0,$F$4*$F$5/E1341^2*(SIN(RADIANS(G1337))*SIN(RADIANS(E1342))+COS(RADIANS(G1337))*COS(RADIANS(E1342))*COS(RADIANS(AA1332))))</f>
        <v>#DIV/0!</v>
      </c>
      <c r="AB1337" t="e">
        <f>IF(DEGREES(ACOS(SIN(RADIANS(G1337))*SIN(RADIANS(E1342))+COS(RADIANS(G1337))*COS(RADIANS(E1342))*COS(RADIANS(AB1332))))&gt;90,0,$F$4*$F$5/E1341^2*(SIN(RADIANS(G1337))*SIN(RADIANS(E1342))+COS(RADIANS(G1337))*COS(RADIANS(E1342))*COS(RADIANS(AB1332))))</f>
        <v>#DIV/0!</v>
      </c>
      <c r="AC1337" t="e">
        <f>IF(DEGREES(ACOS(SIN(RADIANS(G1337))*SIN(RADIANS(E1342))+COS(RADIANS(G1337))*COS(RADIANS(E1342))*COS(RADIANS(AC1332))))&gt;90,0,$F$4*$F$5/E1341^2*(SIN(RADIANS(G1337))*SIN(RADIANS(E1342))+COS(RADIANS(G1337))*COS(RADIANS(E1342))*COS(RADIANS(AC1332))))</f>
        <v>#DIV/0!</v>
      </c>
      <c r="AD1337" t="e">
        <f>IF(DEGREES(ACOS(SIN(RADIANS(G1337))*SIN(RADIANS(E1342))+COS(RADIANS(G1337))*COS(RADIANS(E1342))*COS(RADIANS(AD1332))))&gt;90,0,$F$4*$F$5/E1341^2*(SIN(RADIANS(G1337))*SIN(RADIANS(E1342))+COS(RADIANS(G1337))*COS(RADIANS(E1342))*COS(RADIANS(AD1332))))</f>
        <v>#DIV/0!</v>
      </c>
      <c r="AE1337" t="e">
        <f>IF(DEGREES(ACOS(SIN(RADIANS(G1337))*SIN(RADIANS(E1342))+COS(RADIANS(G1337))*COS(RADIANS(E1342))*COS(RADIANS(AE1332))))&gt;90,0,$F$4*$F$5/E1341^2*(SIN(RADIANS(G1337))*SIN(RADIANS(E1342))+COS(RADIANS(G1337))*COS(RADIANS(E1342))*COS(RADIANS(AE1332))))</f>
        <v>#DIV/0!</v>
      </c>
      <c r="AF1337" t="e">
        <f>IF(DEGREES(ACOS(SIN(RADIANS(G1337))*SIN(RADIANS(E1342))+COS(RADIANS(G1337))*COS(RADIANS(E1342))*COS(RADIANS(AF1332))))&gt;90,0,$F$4*$F$5/E1341^2*(SIN(RADIANS(G1337))*SIN(RADIANS(E1342))+COS(RADIANS(G1337))*COS(RADIANS(E1342))*COS(RADIANS(AF1332))))</f>
        <v>#DIV/0!</v>
      </c>
      <c r="AG1337" t="e">
        <f>IF(DEGREES(ACOS(SIN(RADIANS(G1337))*SIN(RADIANS(E1342))+COS(RADIANS(G1337))*COS(RADIANS(E1342))*COS(RADIANS(AG1332))))&gt;90,0,$F$4*$F$5/E1341^2*(SIN(RADIANS(G1337))*SIN(RADIANS(E1342))+COS(RADIANS(G1337))*COS(RADIANS(E1342))*COS(RADIANS(AG1332))))</f>
        <v>#DIV/0!</v>
      </c>
      <c r="AH1337" t="e">
        <f>IF(DEGREES(ACOS(SIN(RADIANS(G1337))*SIN(RADIANS(E1342))+COS(RADIANS(G1337))*COS(RADIANS(E1342))*COS(RADIANS(AH1332))))&gt;90,0,$F$4*$F$5/E1341^2*(SIN(RADIANS(G1337))*SIN(RADIANS(E1342))+COS(RADIANS(G1337))*COS(RADIANS(E1342))*COS(RADIANS(AH1332))))</f>
        <v>#DIV/0!</v>
      </c>
      <c r="AI1337" t="e">
        <f>IF(DEGREES(ACOS(SIN(RADIANS(G1337))*SIN(RADIANS(E1342))+COS(RADIANS(G1337))*COS(RADIANS(E1342))*COS(RADIANS(AI1332))))&gt;90,0,$F$4*$F$5/E1341^2*(SIN(RADIANS(G1337))*SIN(RADIANS(E1342))+COS(RADIANS(G1337))*COS(RADIANS(E1342))*COS(RADIANS(AI1332))))</f>
        <v>#DIV/0!</v>
      </c>
      <c r="AJ1337" t="e">
        <f>IF(DEGREES(ACOS(SIN(RADIANS(G1337))*SIN(RADIANS(E1342))+COS(RADIANS(G1337))*COS(RADIANS(E1342))*COS(RADIANS(AJ1332))))&gt;90,0,$F$4*$F$5/E1341^2*(SIN(RADIANS(G1337))*SIN(RADIANS(E1342))+COS(RADIANS(G1337))*COS(RADIANS(E1342))*COS(RADIANS(AJ1332))))</f>
        <v>#DIV/0!</v>
      </c>
      <c r="AK1337">
        <f>IF(DEGREES(ACOS(SIN(RADIANS(G1337))*SIN(RADIANS(E1342))+COS(RADIANS(G1337))*COS(RADIANS(E1342))*COS(RADIANS(AK1332))))&gt;90,0,$F$4*$F$5/E1341^2*(SIN(RADIANS(G1337))*SIN(RADIANS(E1342))+COS(RADIANS(G1337))*COS(RADIANS(E1342))*COS(RADIANS(AK1332))))</f>
        <v>0</v>
      </c>
      <c r="AL1337">
        <f>IF(DEGREES(ACOS(SIN(RADIANS(G1337))*SIN(RADIANS(E1342))+COS(RADIANS(G1337))*COS(RADIANS(E1342))*COS(RADIANS(AL1332))))&gt;90,0,$F$4*$F$5/E1341^2*(SIN(RADIANS(G1337))*SIN(RADIANS(E1342))+COS(RADIANS(G1337))*COS(RADIANS(E1342))*COS(RADIANS(AL1332))))</f>
        <v>0</v>
      </c>
      <c r="AM1337">
        <f>IF(DEGREES(ACOS(SIN(RADIANS(G1337))*SIN(RADIANS(E1342))+COS(RADIANS(G1337))*COS(RADIANS(E1342))*COS(RADIANS(AM1332))))&gt;90,0,$F$4*$F$5/E1341^2*(SIN(RADIANS(G1337))*SIN(RADIANS(E1342))+COS(RADIANS(G1337))*COS(RADIANS(E1342))*COS(RADIANS(AM1332))))</f>
        <v>0</v>
      </c>
      <c r="AN1337">
        <f>IF(DEGREES(ACOS(SIN(RADIANS(G1337))*SIN(RADIANS(E1342))+COS(RADIANS(G1337))*COS(RADIANS(E1342))*COS(RADIANS(AN1332))))&gt;90,0,$F$4*$F$5/E1341^2*(SIN(RADIANS(G1337))*SIN(RADIANS(E1342))+COS(RADIANS(G1337))*COS(RADIANS(E1342))*COS(RADIANS(AN1332))))</f>
        <v>0</v>
      </c>
      <c r="AO1337">
        <f>IF(DEGREES(ACOS(SIN(RADIANS(G1337))*SIN(RADIANS(E1342))+COS(RADIANS(G1337))*COS(RADIANS(E1342))*COS(RADIANS(AO1332))))&gt;90,0,$F$4*$F$5/E1341^2*(SIN(RADIANS(G1337))*SIN(RADIANS(E1342))+COS(RADIANS(G1337))*COS(RADIANS(E1342))*COS(RADIANS(AO1332))))</f>
        <v>0</v>
      </c>
      <c r="AP1337">
        <f>IF(DEGREES(ACOS(SIN(RADIANS(G1337))*SIN(RADIANS(E1342))+COS(RADIANS(G1337))*COS(RADIANS(E1342))*COS(RADIANS(AP1332))))&gt;90,0,$F$4*$F$5/E1341^2*(SIN(RADIANS(G1337))*SIN(RADIANS(E1342))+COS(RADIANS(G1337))*COS(RADIANS(E1342))*COS(RADIANS(AP1332))))</f>
        <v>0</v>
      </c>
      <c r="AQ1337">
        <f>IF(DEGREES(ACOS(SIN(RADIANS(G1337))*SIN(RADIANS(E1342))+COS(RADIANS(G1337))*COS(RADIANS(E1342))*COS(RADIANS(AQ1332))))&gt;90,0,$F$4*$F$5/E1341^2*(SIN(RADIANS(G1337))*SIN(RADIANS(E1342))+COS(RADIANS(G1337))*COS(RADIANS(E1342))*COS(RADIANS(AQ1332))))</f>
        <v>0</v>
      </c>
      <c r="AR1337">
        <f>IF(DEGREES(ACOS(SIN(RADIANS(G1337))*SIN(RADIANS(E1342))+COS(RADIANS(G1337))*COS(RADIANS(E1342))*COS(RADIANS(AR1332))))&gt;90,0,$F$4*$F$5/E1341^2*(SIN(RADIANS(G1337))*SIN(RADIANS(E1342))+COS(RADIANS(G1337))*COS(RADIANS(E1342))*COS(RADIANS(AR1332))))</f>
        <v>0</v>
      </c>
    </row>
    <row r="1338" spans="2:44" x14ac:dyDescent="0.5">
      <c r="B1338" s="40" t="s">
        <v>782</v>
      </c>
      <c r="E1338">
        <f>E1337*$F$11</f>
        <v>0</v>
      </c>
      <c r="G1338">
        <v>50</v>
      </c>
      <c r="I1338">
        <f>IF(DEGREES(ACOS(SIN(RADIANS(G1338))*SIN(RADIANS(E1342))+COS(RADIANS(G1338))*COS(RADIANS(E1342))*COS(RADIANS(I1332))))&gt;90,0,$F$4*$F$5/E1341^2*(SIN(RADIANS(G1338))*SIN(RADIANS(E1342))+COS(RADIANS(G1338))*COS(RADIANS(E1342))*COS(RADIANS(I1332))))</f>
        <v>0</v>
      </c>
      <c r="J1338">
        <f>IF(DEGREES(ACOS(SIN(RADIANS(G1338))*SIN(RADIANS(E1342))+COS(RADIANS(G1338))*COS(RADIANS(E1342))*COS(RADIANS(J1332))))&gt;90,0,$F$4*$F$5/E1341^2*(SIN(RADIANS(G1338))*SIN(RADIANS(E1342))+COS(RADIANS(G1338))*COS(RADIANS(E1342))*COS(RADIANS(J1332))))</f>
        <v>0</v>
      </c>
      <c r="K1338">
        <f>IF(DEGREES(ACOS(SIN(RADIANS(G1338))*SIN(RADIANS(E1342))+COS(RADIANS(G1338))*COS(RADIANS(E1342))*COS(RADIANS(K1332))))&gt;90,0,$F$4*$F$5/E1341^2*(SIN(RADIANS(G1338))*SIN(RADIANS(E1342))+COS(RADIANS(G1338))*COS(RADIANS(E1342))*COS(RADIANS(K1332))))</f>
        <v>0</v>
      </c>
      <c r="L1338">
        <f>IF(DEGREES(ACOS(SIN(RADIANS(G1338))*SIN(RADIANS(E1342))+COS(RADIANS(G1338))*COS(RADIANS(E1342))*COS(RADIANS(L1332))))&gt;90,0,$F$4*$F$5/E1341^2*(SIN(RADIANS(G1338))*SIN(RADIANS(E1342))+COS(RADIANS(G1338))*COS(RADIANS(E1342))*COS(RADIANS(L1332))))</f>
        <v>0</v>
      </c>
      <c r="M1338">
        <f>IF(DEGREES(ACOS(SIN(RADIANS(G1338))*SIN(RADIANS(E1342))+COS(RADIANS(G1338))*COS(RADIANS(E1342))*COS(RADIANS(M1332))))&gt;90,0,$F$4*$F$5/E1341^2*(SIN(RADIANS(G1338))*SIN(RADIANS(E1342))+COS(RADIANS(G1338))*COS(RADIANS(E1342))*COS(RADIANS(M1332))))</f>
        <v>0</v>
      </c>
      <c r="N1338">
        <f>IF(DEGREES(ACOS(SIN(RADIANS(G1338))*SIN(RADIANS(E1342))+COS(RADIANS(G1338))*COS(RADIANS(E1342))*COS(RADIANS(N1332))))&gt;90,0,$F$4*$F$5/E1341^2*(SIN(RADIANS(G1338))*SIN(RADIANS(E1342))+COS(RADIANS(G1338))*COS(RADIANS(E1342))*COS(RADIANS(N1332))))</f>
        <v>0</v>
      </c>
      <c r="O1338">
        <f>IF(DEGREES(ACOS(SIN(RADIANS(G1338))*SIN(RADIANS(E1342))+COS(RADIANS(G1338))*COS(RADIANS(E1342))*COS(RADIANS(O1332))))&gt;90,0,$F$4*$F$5/E1341^2*(SIN(RADIANS(G1338))*SIN(RADIANS(E1342))+COS(RADIANS(G1338))*COS(RADIANS(E1342))*COS(RADIANS(O1332))))</f>
        <v>0</v>
      </c>
      <c r="P1338">
        <f>IF(DEGREES(ACOS(SIN(RADIANS(G1338))*SIN(RADIANS(E1342))+COS(RADIANS(G1338))*COS(RADIANS(E1342))*COS(RADIANS(P1332))))&gt;90,0,$F$4*$F$5/E1341^2*(SIN(RADIANS(G1338))*SIN(RADIANS(E1342))+COS(RADIANS(G1338))*COS(RADIANS(E1342))*COS(RADIANS(P1332))))</f>
        <v>0</v>
      </c>
      <c r="Q1338">
        <f>IF(DEGREES(ACOS(SIN(RADIANS(G1338))*SIN(RADIANS(E1342))+COS(RADIANS(G1338))*COS(RADIANS(E1342))*COS(RADIANS(Q1332))))&gt;90,0,$F$4*$F$5/E1341^2*(SIN(RADIANS(G1338))*SIN(RADIANS(E1342))+COS(RADIANS(G1338))*COS(RADIANS(E1342))*COS(RADIANS(Q1332))))</f>
        <v>0</v>
      </c>
      <c r="R1338" t="e">
        <f>IF(DEGREES(ACOS(SIN(RADIANS(G1338))*SIN(RADIANS(E1342))+COS(RADIANS(G1338))*COS(RADIANS(E1342))*COS(RADIANS(R1332))))&gt;90,0,$F$4*$F$5/E1341^2*(SIN(RADIANS(G1338))*SIN(RADIANS(E1342))+COS(RADIANS(G1338))*COS(RADIANS(E1342))*COS(RADIANS(R1332))))</f>
        <v>#DIV/0!</v>
      </c>
      <c r="S1338" t="e">
        <f>IF(DEGREES(ACOS(SIN(RADIANS(G1338))*SIN(RADIANS(E1342))+COS(RADIANS(G1338))*COS(RADIANS(E1342))*COS(RADIANS(S1332))))&gt;90,0,$F$4*$F$5/E1341^2*(SIN(RADIANS(G1338))*SIN(RADIANS(E1342))+COS(RADIANS(G1338))*COS(RADIANS(E1342))*COS(RADIANS(S1332))))</f>
        <v>#DIV/0!</v>
      </c>
      <c r="T1338" t="e">
        <f>IF(DEGREES(ACOS(SIN(RADIANS(G1338))*SIN(RADIANS(E1342))+COS(RADIANS(G1338))*COS(RADIANS(E1342))*COS(RADIANS(T1332))))&gt;90,0,$F$4*$F$5/E1341^2*(SIN(RADIANS(G1338))*SIN(RADIANS(E1342))+COS(RADIANS(G1338))*COS(RADIANS(E1342))*COS(RADIANS(T1332))))</f>
        <v>#DIV/0!</v>
      </c>
      <c r="U1338" t="e">
        <f>IF(DEGREES(ACOS(SIN(RADIANS(G1338))*SIN(RADIANS(E1342))+COS(RADIANS(G1338))*COS(RADIANS(E1342))*COS(RADIANS(U1332))))&gt;90,0,$F$4*$F$5/E1341^2*(SIN(RADIANS(G1338))*SIN(RADIANS(E1342))+COS(RADIANS(G1338))*COS(RADIANS(E1342))*COS(RADIANS(U1332))))</f>
        <v>#DIV/0!</v>
      </c>
      <c r="V1338" t="e">
        <f>IF(DEGREES(ACOS(SIN(RADIANS(G1338))*SIN(RADIANS(E1342))+COS(RADIANS(G1338))*COS(RADIANS(E1342))*COS(RADIANS(V1332))))&gt;90,0,$F$4*$F$5/E1341^2*(SIN(RADIANS(G1338))*SIN(RADIANS(E1342))+COS(RADIANS(G1338))*COS(RADIANS(E1342))*COS(RADIANS(V1332))))</f>
        <v>#DIV/0!</v>
      </c>
      <c r="W1338" t="e">
        <f>IF(DEGREES(ACOS(SIN(RADIANS(G1338))*SIN(RADIANS(E1342))+COS(RADIANS(G1338))*COS(RADIANS(E1342))*COS(RADIANS(W1332))))&gt;90,0,$F$4*$F$5/E1341^2*(SIN(RADIANS(G1338))*SIN(RADIANS(E1342))+COS(RADIANS(G1338))*COS(RADIANS(E1342))*COS(RADIANS(W1332))))</f>
        <v>#DIV/0!</v>
      </c>
      <c r="X1338" t="e">
        <f>IF(DEGREES(ACOS(SIN(RADIANS(G1338))*SIN(RADIANS(E1342))+COS(RADIANS(G1338))*COS(RADIANS(E1342))*COS(RADIANS(X1332))))&gt;90,0,$F$4*$F$5/E1341^2*(SIN(RADIANS(G1338))*SIN(RADIANS(E1342))+COS(RADIANS(G1338))*COS(RADIANS(E1342))*COS(RADIANS(X1332))))</f>
        <v>#DIV/0!</v>
      </c>
      <c r="Y1338" t="e">
        <f>IF(DEGREES(ACOS(SIN(RADIANS(G1338))*SIN(RADIANS(E1342))+COS(RADIANS(G1338))*COS(RADIANS(E1342))*COS(RADIANS(Y1332))))&gt;90,0,$F$4*$F$5/E1341^2*(SIN(RADIANS(G1338))*SIN(RADIANS(E1342))+COS(RADIANS(G1338))*COS(RADIANS(E1342))*COS(RADIANS(Y1332))))</f>
        <v>#DIV/0!</v>
      </c>
      <c r="Z1338" t="e">
        <f>IF(DEGREES(ACOS(SIN(RADIANS(G1338))*SIN(RADIANS(E1342))+COS(RADIANS(G1338))*COS(RADIANS(E1342))*COS(RADIANS(Z1332))))&gt;90,0,$F$4*$F$5/E1341^2*(SIN(RADIANS(G1338))*SIN(RADIANS(E1342))+COS(RADIANS(G1338))*COS(RADIANS(E1342))*COS(RADIANS(Z1332))))</f>
        <v>#DIV/0!</v>
      </c>
      <c r="AA1338" t="e">
        <f>IF(DEGREES(ACOS(SIN(RADIANS(G1338))*SIN(RADIANS(E1342))+COS(RADIANS(G1338))*COS(RADIANS(E1342))*COS(RADIANS(AA1332))))&gt;90,0,$F$4*$F$5/E1341^2*(SIN(RADIANS(G1338))*SIN(RADIANS(E1342))+COS(RADIANS(G1338))*COS(RADIANS(E1342))*COS(RADIANS(AA1332))))</f>
        <v>#DIV/0!</v>
      </c>
      <c r="AB1338" t="e">
        <f>IF(DEGREES(ACOS(SIN(RADIANS(G1338))*SIN(RADIANS(E1342))+COS(RADIANS(G1338))*COS(RADIANS(E1342))*COS(RADIANS(AB1332))))&gt;90,0,$F$4*$F$5/E1341^2*(SIN(RADIANS(G1338))*SIN(RADIANS(E1342))+COS(RADIANS(G1338))*COS(RADIANS(E1342))*COS(RADIANS(AB1332))))</f>
        <v>#DIV/0!</v>
      </c>
      <c r="AC1338" t="e">
        <f>IF(DEGREES(ACOS(SIN(RADIANS(G1338))*SIN(RADIANS(E1342))+COS(RADIANS(G1338))*COS(RADIANS(E1342))*COS(RADIANS(AC1332))))&gt;90,0,$F$4*$F$5/E1341^2*(SIN(RADIANS(G1338))*SIN(RADIANS(E1342))+COS(RADIANS(G1338))*COS(RADIANS(E1342))*COS(RADIANS(AC1332))))</f>
        <v>#DIV/0!</v>
      </c>
      <c r="AD1338" t="e">
        <f>IF(DEGREES(ACOS(SIN(RADIANS(G1338))*SIN(RADIANS(E1342))+COS(RADIANS(G1338))*COS(RADIANS(E1342))*COS(RADIANS(AD1332))))&gt;90,0,$F$4*$F$5/E1341^2*(SIN(RADIANS(G1338))*SIN(RADIANS(E1342))+COS(RADIANS(G1338))*COS(RADIANS(E1342))*COS(RADIANS(AD1332))))</f>
        <v>#DIV/0!</v>
      </c>
      <c r="AE1338" t="e">
        <f>IF(DEGREES(ACOS(SIN(RADIANS(G1338))*SIN(RADIANS(E1342))+COS(RADIANS(G1338))*COS(RADIANS(E1342))*COS(RADIANS(AE1332))))&gt;90,0,$F$4*$F$5/E1341^2*(SIN(RADIANS(G1338))*SIN(RADIANS(E1342))+COS(RADIANS(G1338))*COS(RADIANS(E1342))*COS(RADIANS(AE1332))))</f>
        <v>#DIV/0!</v>
      </c>
      <c r="AF1338" t="e">
        <f>IF(DEGREES(ACOS(SIN(RADIANS(G1338))*SIN(RADIANS(E1342))+COS(RADIANS(G1338))*COS(RADIANS(E1342))*COS(RADIANS(AF1332))))&gt;90,0,$F$4*$F$5/E1341^2*(SIN(RADIANS(G1338))*SIN(RADIANS(E1342))+COS(RADIANS(G1338))*COS(RADIANS(E1342))*COS(RADIANS(AF1332))))</f>
        <v>#DIV/0!</v>
      </c>
      <c r="AG1338" t="e">
        <f>IF(DEGREES(ACOS(SIN(RADIANS(G1338))*SIN(RADIANS(E1342))+COS(RADIANS(G1338))*COS(RADIANS(E1342))*COS(RADIANS(AG1332))))&gt;90,0,$F$4*$F$5/E1341^2*(SIN(RADIANS(G1338))*SIN(RADIANS(E1342))+COS(RADIANS(G1338))*COS(RADIANS(E1342))*COS(RADIANS(AG1332))))</f>
        <v>#DIV/0!</v>
      </c>
      <c r="AH1338" t="e">
        <f>IF(DEGREES(ACOS(SIN(RADIANS(G1338))*SIN(RADIANS(E1342))+COS(RADIANS(G1338))*COS(RADIANS(E1342))*COS(RADIANS(AH1332))))&gt;90,0,$F$4*$F$5/E1341^2*(SIN(RADIANS(G1338))*SIN(RADIANS(E1342))+COS(RADIANS(G1338))*COS(RADIANS(E1342))*COS(RADIANS(AH1332))))</f>
        <v>#DIV/0!</v>
      </c>
      <c r="AI1338" t="e">
        <f>IF(DEGREES(ACOS(SIN(RADIANS(G1338))*SIN(RADIANS(E1342))+COS(RADIANS(G1338))*COS(RADIANS(E1342))*COS(RADIANS(AI1332))))&gt;90,0,$F$4*$F$5/E1341^2*(SIN(RADIANS(G1338))*SIN(RADIANS(E1342))+COS(RADIANS(G1338))*COS(RADIANS(E1342))*COS(RADIANS(AI1332))))</f>
        <v>#DIV/0!</v>
      </c>
      <c r="AJ1338" t="e">
        <f>IF(DEGREES(ACOS(SIN(RADIANS(G1338))*SIN(RADIANS(E1342))+COS(RADIANS(G1338))*COS(RADIANS(E1342))*COS(RADIANS(AJ1332))))&gt;90,0,$F$4*$F$5/E1341^2*(SIN(RADIANS(G1338))*SIN(RADIANS(E1342))+COS(RADIANS(G1338))*COS(RADIANS(E1342))*COS(RADIANS(AJ1332))))</f>
        <v>#DIV/0!</v>
      </c>
      <c r="AK1338">
        <f>IF(DEGREES(ACOS(SIN(RADIANS(G1338))*SIN(RADIANS(E1342))+COS(RADIANS(G1338))*COS(RADIANS(E1342))*COS(RADIANS(AK1332))))&gt;90,0,$F$4*$F$5/E1341^2*(SIN(RADIANS(G1338))*SIN(RADIANS(E1342))+COS(RADIANS(G1338))*COS(RADIANS(E1342))*COS(RADIANS(AK1332))))</f>
        <v>0</v>
      </c>
      <c r="AL1338">
        <f>IF(DEGREES(ACOS(SIN(RADIANS(G1338))*SIN(RADIANS(E1342))+COS(RADIANS(G1338))*COS(RADIANS(E1342))*COS(RADIANS(AL1332))))&gt;90,0,$F$4*$F$5/E1341^2*(SIN(RADIANS(G1338))*SIN(RADIANS(E1342))+COS(RADIANS(G1338))*COS(RADIANS(E1342))*COS(RADIANS(AL1332))))</f>
        <v>0</v>
      </c>
      <c r="AM1338">
        <f>IF(DEGREES(ACOS(SIN(RADIANS(G1338))*SIN(RADIANS(E1342))+COS(RADIANS(G1338))*COS(RADIANS(E1342))*COS(RADIANS(AM1332))))&gt;90,0,$F$4*$F$5/E1341^2*(SIN(RADIANS(G1338))*SIN(RADIANS(E1342))+COS(RADIANS(G1338))*COS(RADIANS(E1342))*COS(RADIANS(AM1332))))</f>
        <v>0</v>
      </c>
      <c r="AN1338">
        <f>IF(DEGREES(ACOS(SIN(RADIANS(G1338))*SIN(RADIANS(E1342))+COS(RADIANS(G1338))*COS(RADIANS(E1342))*COS(RADIANS(AN1332))))&gt;90,0,$F$4*$F$5/E1341^2*(SIN(RADIANS(G1338))*SIN(RADIANS(E1342))+COS(RADIANS(G1338))*COS(RADIANS(E1342))*COS(RADIANS(AN1332))))</f>
        <v>0</v>
      </c>
      <c r="AO1338">
        <f>IF(DEGREES(ACOS(SIN(RADIANS(G1338))*SIN(RADIANS(E1342))+COS(RADIANS(G1338))*COS(RADIANS(E1342))*COS(RADIANS(AO1332))))&gt;90,0,$F$4*$F$5/E1341^2*(SIN(RADIANS(G1338))*SIN(RADIANS(E1342))+COS(RADIANS(G1338))*COS(RADIANS(E1342))*COS(RADIANS(AO1332))))</f>
        <v>0</v>
      </c>
      <c r="AP1338">
        <f>IF(DEGREES(ACOS(SIN(RADIANS(G1338))*SIN(RADIANS(E1342))+COS(RADIANS(G1338))*COS(RADIANS(E1342))*COS(RADIANS(AP1332))))&gt;90,0,$F$4*$F$5/E1341^2*(SIN(RADIANS(G1338))*SIN(RADIANS(E1342))+COS(RADIANS(G1338))*COS(RADIANS(E1342))*COS(RADIANS(AP1332))))</f>
        <v>0</v>
      </c>
      <c r="AQ1338">
        <f>IF(DEGREES(ACOS(SIN(RADIANS(G1338))*SIN(RADIANS(E1342))+COS(RADIANS(G1338))*COS(RADIANS(E1342))*COS(RADIANS(AQ1332))))&gt;90,0,$F$4*$F$5/E1341^2*(SIN(RADIANS(G1338))*SIN(RADIANS(E1342))+COS(RADIANS(G1338))*COS(RADIANS(E1342))*COS(RADIANS(AQ1332))))</f>
        <v>0</v>
      </c>
      <c r="AR1338">
        <f>IF(DEGREES(ACOS(SIN(RADIANS(G1338))*SIN(RADIANS(E1342))+COS(RADIANS(G1338))*COS(RADIANS(E1342))*COS(RADIANS(AR1332))))&gt;90,0,$F$4*$F$5/E1341^2*(SIN(RADIANS(G1338))*SIN(RADIANS(E1342))+COS(RADIANS(G1338))*COS(RADIANS(E1342))*COS(RADIANS(AR1332))))</f>
        <v>0</v>
      </c>
    </row>
    <row r="1339" spans="2:44" x14ac:dyDescent="0.5">
      <c r="B1339" s="40" t="s">
        <v>783</v>
      </c>
      <c r="E1339" t="str">
        <f>IF($F$10=0,"N/A",$F$10*(E1334/360)-ROUNDDOWN($F$10*(E1334/360),0))</f>
        <v>N/A</v>
      </c>
      <c r="G1339">
        <v>40</v>
      </c>
      <c r="I1339">
        <f>IF(DEGREES(ACOS(SIN(RADIANS(G1339))*SIN(RADIANS(E1342))+COS(RADIANS(G1339))*COS(RADIANS(E1342))*COS(RADIANS(I1332))))&gt;90,0,$F$4*$F$5/E1341^2*(SIN(RADIANS(G1339))*SIN(RADIANS(E1342))+COS(RADIANS(G1339))*COS(RADIANS(E1342))*COS(RADIANS(I1332))))</f>
        <v>0</v>
      </c>
      <c r="J1339">
        <f>IF(DEGREES(ACOS(SIN(RADIANS(G1339))*SIN(RADIANS(E1342))+COS(RADIANS(G1339))*COS(RADIANS(E1342))*COS(RADIANS(J1332))))&gt;90,0,$F$4*$F$5/E1341^2*(SIN(RADIANS(G1339))*SIN(RADIANS(E1342))+COS(RADIANS(G1339))*COS(RADIANS(E1342))*COS(RADIANS(J1332))))</f>
        <v>0</v>
      </c>
      <c r="K1339">
        <f>IF(DEGREES(ACOS(SIN(RADIANS(G1339))*SIN(RADIANS(E1342))+COS(RADIANS(G1339))*COS(RADIANS(E1342))*COS(RADIANS(K1332))))&gt;90,0,$F$4*$F$5/E1341^2*(SIN(RADIANS(G1339))*SIN(RADIANS(E1342))+COS(RADIANS(G1339))*COS(RADIANS(E1342))*COS(RADIANS(K1332))))</f>
        <v>0</v>
      </c>
      <c r="L1339">
        <f>IF(DEGREES(ACOS(SIN(RADIANS(G1339))*SIN(RADIANS(E1342))+COS(RADIANS(G1339))*COS(RADIANS(E1342))*COS(RADIANS(L1332))))&gt;90,0,$F$4*$F$5/E1341^2*(SIN(RADIANS(G1339))*SIN(RADIANS(E1342))+COS(RADIANS(G1339))*COS(RADIANS(E1342))*COS(RADIANS(L1332))))</f>
        <v>0</v>
      </c>
      <c r="M1339">
        <f>IF(DEGREES(ACOS(SIN(RADIANS(G1339))*SIN(RADIANS(E1342))+COS(RADIANS(G1339))*COS(RADIANS(E1342))*COS(RADIANS(M1332))))&gt;90,0,$F$4*$F$5/E1341^2*(SIN(RADIANS(G1339))*SIN(RADIANS(E1342))+COS(RADIANS(G1339))*COS(RADIANS(E1342))*COS(RADIANS(M1332))))</f>
        <v>0</v>
      </c>
      <c r="N1339">
        <f>IF(DEGREES(ACOS(SIN(RADIANS(G1339))*SIN(RADIANS(E1342))+COS(RADIANS(G1339))*COS(RADIANS(E1342))*COS(RADIANS(N1332))))&gt;90,0,$F$4*$F$5/E1341^2*(SIN(RADIANS(G1339))*SIN(RADIANS(E1342))+COS(RADIANS(G1339))*COS(RADIANS(E1342))*COS(RADIANS(N1332))))</f>
        <v>0</v>
      </c>
      <c r="O1339">
        <f>IF(DEGREES(ACOS(SIN(RADIANS(G1339))*SIN(RADIANS(E1342))+COS(RADIANS(G1339))*COS(RADIANS(E1342))*COS(RADIANS(O1332))))&gt;90,0,$F$4*$F$5/E1341^2*(SIN(RADIANS(G1339))*SIN(RADIANS(E1342))+COS(RADIANS(G1339))*COS(RADIANS(E1342))*COS(RADIANS(O1332))))</f>
        <v>0</v>
      </c>
      <c r="P1339">
        <f>IF(DEGREES(ACOS(SIN(RADIANS(G1339))*SIN(RADIANS(E1342))+COS(RADIANS(G1339))*COS(RADIANS(E1342))*COS(RADIANS(P1332))))&gt;90,0,$F$4*$F$5/E1341^2*(SIN(RADIANS(G1339))*SIN(RADIANS(E1342))+COS(RADIANS(G1339))*COS(RADIANS(E1342))*COS(RADIANS(P1332))))</f>
        <v>0</v>
      </c>
      <c r="Q1339">
        <f>IF(DEGREES(ACOS(SIN(RADIANS(G1339))*SIN(RADIANS(E1342))+COS(RADIANS(G1339))*COS(RADIANS(E1342))*COS(RADIANS(Q1332))))&gt;90,0,$F$4*$F$5/E1341^2*(SIN(RADIANS(G1339))*SIN(RADIANS(E1342))+COS(RADIANS(G1339))*COS(RADIANS(E1342))*COS(RADIANS(Q1332))))</f>
        <v>0</v>
      </c>
      <c r="R1339" t="e">
        <f>IF(DEGREES(ACOS(SIN(RADIANS(G1339))*SIN(RADIANS(E1342))+COS(RADIANS(G1339))*COS(RADIANS(E1342))*COS(RADIANS(R1332))))&gt;90,0,$F$4*$F$5/E1341^2*(SIN(RADIANS(G1339))*SIN(RADIANS(E1342))+COS(RADIANS(G1339))*COS(RADIANS(E1342))*COS(RADIANS(R1332))))</f>
        <v>#DIV/0!</v>
      </c>
      <c r="S1339" t="e">
        <f>IF(DEGREES(ACOS(SIN(RADIANS(G1339))*SIN(RADIANS(E1342))+COS(RADIANS(G1339))*COS(RADIANS(E1342))*COS(RADIANS(S1332))))&gt;90,0,$F$4*$F$5/E1341^2*(SIN(RADIANS(G1339))*SIN(RADIANS(E1342))+COS(RADIANS(G1339))*COS(RADIANS(E1342))*COS(RADIANS(S1332))))</f>
        <v>#DIV/0!</v>
      </c>
      <c r="T1339" t="e">
        <f>IF(DEGREES(ACOS(SIN(RADIANS(G1339))*SIN(RADIANS(E1342))+COS(RADIANS(G1339))*COS(RADIANS(E1342))*COS(RADIANS(T1332))))&gt;90,0,$F$4*$F$5/E1341^2*(SIN(RADIANS(G1339))*SIN(RADIANS(E1342))+COS(RADIANS(G1339))*COS(RADIANS(E1342))*COS(RADIANS(T1332))))</f>
        <v>#DIV/0!</v>
      </c>
      <c r="U1339" t="e">
        <f>IF(DEGREES(ACOS(SIN(RADIANS(G1339))*SIN(RADIANS(E1342))+COS(RADIANS(G1339))*COS(RADIANS(E1342))*COS(RADIANS(U1332))))&gt;90,0,$F$4*$F$5/E1341^2*(SIN(RADIANS(G1339))*SIN(RADIANS(E1342))+COS(RADIANS(G1339))*COS(RADIANS(E1342))*COS(RADIANS(U1332))))</f>
        <v>#DIV/0!</v>
      </c>
      <c r="V1339" t="e">
        <f>IF(DEGREES(ACOS(SIN(RADIANS(G1339))*SIN(RADIANS(E1342))+COS(RADIANS(G1339))*COS(RADIANS(E1342))*COS(RADIANS(V1332))))&gt;90,0,$F$4*$F$5/E1341^2*(SIN(RADIANS(G1339))*SIN(RADIANS(E1342))+COS(RADIANS(G1339))*COS(RADIANS(E1342))*COS(RADIANS(V1332))))</f>
        <v>#DIV/0!</v>
      </c>
      <c r="W1339" t="e">
        <f>IF(DEGREES(ACOS(SIN(RADIANS(G1339))*SIN(RADIANS(E1342))+COS(RADIANS(G1339))*COS(RADIANS(E1342))*COS(RADIANS(W1332))))&gt;90,0,$F$4*$F$5/E1341^2*(SIN(RADIANS(G1339))*SIN(RADIANS(E1342))+COS(RADIANS(G1339))*COS(RADIANS(E1342))*COS(RADIANS(W1332))))</f>
        <v>#DIV/0!</v>
      </c>
      <c r="X1339" t="e">
        <f>IF(DEGREES(ACOS(SIN(RADIANS(G1339))*SIN(RADIANS(E1342))+COS(RADIANS(G1339))*COS(RADIANS(E1342))*COS(RADIANS(X1332))))&gt;90,0,$F$4*$F$5/E1341^2*(SIN(RADIANS(G1339))*SIN(RADIANS(E1342))+COS(RADIANS(G1339))*COS(RADIANS(E1342))*COS(RADIANS(X1332))))</f>
        <v>#DIV/0!</v>
      </c>
      <c r="Y1339" t="e">
        <f>IF(DEGREES(ACOS(SIN(RADIANS(G1339))*SIN(RADIANS(E1342))+COS(RADIANS(G1339))*COS(RADIANS(E1342))*COS(RADIANS(Y1332))))&gt;90,0,$F$4*$F$5/E1341^2*(SIN(RADIANS(G1339))*SIN(RADIANS(E1342))+COS(RADIANS(G1339))*COS(RADIANS(E1342))*COS(RADIANS(Y1332))))</f>
        <v>#DIV/0!</v>
      </c>
      <c r="Z1339" t="e">
        <f>IF(DEGREES(ACOS(SIN(RADIANS(G1339))*SIN(RADIANS(E1342))+COS(RADIANS(G1339))*COS(RADIANS(E1342))*COS(RADIANS(Z1332))))&gt;90,0,$F$4*$F$5/E1341^2*(SIN(RADIANS(G1339))*SIN(RADIANS(E1342))+COS(RADIANS(G1339))*COS(RADIANS(E1342))*COS(RADIANS(Z1332))))</f>
        <v>#DIV/0!</v>
      </c>
      <c r="AA1339" t="e">
        <f>IF(DEGREES(ACOS(SIN(RADIANS(G1339))*SIN(RADIANS(E1342))+COS(RADIANS(G1339))*COS(RADIANS(E1342))*COS(RADIANS(AA1332))))&gt;90,0,$F$4*$F$5/E1341^2*(SIN(RADIANS(G1339))*SIN(RADIANS(E1342))+COS(RADIANS(G1339))*COS(RADIANS(E1342))*COS(RADIANS(AA1332))))</f>
        <v>#DIV/0!</v>
      </c>
      <c r="AB1339" t="e">
        <f>IF(DEGREES(ACOS(SIN(RADIANS(G1339))*SIN(RADIANS(E1342))+COS(RADIANS(G1339))*COS(RADIANS(E1342))*COS(RADIANS(AB1332))))&gt;90,0,$F$4*$F$5/E1341^2*(SIN(RADIANS(G1339))*SIN(RADIANS(E1342))+COS(RADIANS(G1339))*COS(RADIANS(E1342))*COS(RADIANS(AB1332))))</f>
        <v>#DIV/0!</v>
      </c>
      <c r="AC1339" t="e">
        <f>IF(DEGREES(ACOS(SIN(RADIANS(G1339))*SIN(RADIANS(E1342))+COS(RADIANS(G1339))*COS(RADIANS(E1342))*COS(RADIANS(AC1332))))&gt;90,0,$F$4*$F$5/E1341^2*(SIN(RADIANS(G1339))*SIN(RADIANS(E1342))+COS(RADIANS(G1339))*COS(RADIANS(E1342))*COS(RADIANS(AC1332))))</f>
        <v>#DIV/0!</v>
      </c>
      <c r="AD1339" t="e">
        <f>IF(DEGREES(ACOS(SIN(RADIANS(G1339))*SIN(RADIANS(E1342))+COS(RADIANS(G1339))*COS(RADIANS(E1342))*COS(RADIANS(AD1332))))&gt;90,0,$F$4*$F$5/E1341^2*(SIN(RADIANS(G1339))*SIN(RADIANS(E1342))+COS(RADIANS(G1339))*COS(RADIANS(E1342))*COS(RADIANS(AD1332))))</f>
        <v>#DIV/0!</v>
      </c>
      <c r="AE1339" t="e">
        <f>IF(DEGREES(ACOS(SIN(RADIANS(G1339))*SIN(RADIANS(E1342))+COS(RADIANS(G1339))*COS(RADIANS(E1342))*COS(RADIANS(AE1332))))&gt;90,0,$F$4*$F$5/E1341^2*(SIN(RADIANS(G1339))*SIN(RADIANS(E1342))+COS(RADIANS(G1339))*COS(RADIANS(E1342))*COS(RADIANS(AE1332))))</f>
        <v>#DIV/0!</v>
      </c>
      <c r="AF1339" t="e">
        <f>IF(DEGREES(ACOS(SIN(RADIANS(G1339))*SIN(RADIANS(E1342))+COS(RADIANS(G1339))*COS(RADIANS(E1342))*COS(RADIANS(AF1332))))&gt;90,0,$F$4*$F$5/E1341^2*(SIN(RADIANS(G1339))*SIN(RADIANS(E1342))+COS(RADIANS(G1339))*COS(RADIANS(E1342))*COS(RADIANS(AF1332))))</f>
        <v>#DIV/0!</v>
      </c>
      <c r="AG1339" t="e">
        <f>IF(DEGREES(ACOS(SIN(RADIANS(G1339))*SIN(RADIANS(E1342))+COS(RADIANS(G1339))*COS(RADIANS(E1342))*COS(RADIANS(AG1332))))&gt;90,0,$F$4*$F$5/E1341^2*(SIN(RADIANS(G1339))*SIN(RADIANS(E1342))+COS(RADIANS(G1339))*COS(RADIANS(E1342))*COS(RADIANS(AG1332))))</f>
        <v>#DIV/0!</v>
      </c>
      <c r="AH1339" t="e">
        <f>IF(DEGREES(ACOS(SIN(RADIANS(G1339))*SIN(RADIANS(E1342))+COS(RADIANS(G1339))*COS(RADIANS(E1342))*COS(RADIANS(AH1332))))&gt;90,0,$F$4*$F$5/E1341^2*(SIN(RADIANS(G1339))*SIN(RADIANS(E1342))+COS(RADIANS(G1339))*COS(RADIANS(E1342))*COS(RADIANS(AH1332))))</f>
        <v>#DIV/0!</v>
      </c>
      <c r="AI1339" t="e">
        <f>IF(DEGREES(ACOS(SIN(RADIANS(G1339))*SIN(RADIANS(E1342))+COS(RADIANS(G1339))*COS(RADIANS(E1342))*COS(RADIANS(AI1332))))&gt;90,0,$F$4*$F$5/E1341^2*(SIN(RADIANS(G1339))*SIN(RADIANS(E1342))+COS(RADIANS(G1339))*COS(RADIANS(E1342))*COS(RADIANS(AI1332))))</f>
        <v>#DIV/0!</v>
      </c>
      <c r="AJ1339" t="e">
        <f>IF(DEGREES(ACOS(SIN(RADIANS(G1339))*SIN(RADIANS(E1342))+COS(RADIANS(G1339))*COS(RADIANS(E1342))*COS(RADIANS(AJ1332))))&gt;90,0,$F$4*$F$5/E1341^2*(SIN(RADIANS(G1339))*SIN(RADIANS(E1342))+COS(RADIANS(G1339))*COS(RADIANS(E1342))*COS(RADIANS(AJ1332))))</f>
        <v>#DIV/0!</v>
      </c>
      <c r="AK1339">
        <f>IF(DEGREES(ACOS(SIN(RADIANS(G1339))*SIN(RADIANS(E1342))+COS(RADIANS(G1339))*COS(RADIANS(E1342))*COS(RADIANS(AK1332))))&gt;90,0,$F$4*$F$5/E1341^2*(SIN(RADIANS(G1339))*SIN(RADIANS(E1342))+COS(RADIANS(G1339))*COS(RADIANS(E1342))*COS(RADIANS(AK1332))))</f>
        <v>0</v>
      </c>
      <c r="AL1339">
        <f>IF(DEGREES(ACOS(SIN(RADIANS(G1339))*SIN(RADIANS(E1342))+COS(RADIANS(G1339))*COS(RADIANS(E1342))*COS(RADIANS(AL1332))))&gt;90,0,$F$4*$F$5/E1341^2*(SIN(RADIANS(G1339))*SIN(RADIANS(E1342))+COS(RADIANS(G1339))*COS(RADIANS(E1342))*COS(RADIANS(AL1332))))</f>
        <v>0</v>
      </c>
      <c r="AM1339">
        <f>IF(DEGREES(ACOS(SIN(RADIANS(G1339))*SIN(RADIANS(E1342))+COS(RADIANS(G1339))*COS(RADIANS(E1342))*COS(RADIANS(AM1332))))&gt;90,0,$F$4*$F$5/E1341^2*(SIN(RADIANS(G1339))*SIN(RADIANS(E1342))+COS(RADIANS(G1339))*COS(RADIANS(E1342))*COS(RADIANS(AM1332))))</f>
        <v>0</v>
      </c>
      <c r="AN1339">
        <f>IF(DEGREES(ACOS(SIN(RADIANS(G1339))*SIN(RADIANS(E1342))+COS(RADIANS(G1339))*COS(RADIANS(E1342))*COS(RADIANS(AN1332))))&gt;90,0,$F$4*$F$5/E1341^2*(SIN(RADIANS(G1339))*SIN(RADIANS(E1342))+COS(RADIANS(G1339))*COS(RADIANS(E1342))*COS(RADIANS(AN1332))))</f>
        <v>0</v>
      </c>
      <c r="AO1339">
        <f>IF(DEGREES(ACOS(SIN(RADIANS(G1339))*SIN(RADIANS(E1342))+COS(RADIANS(G1339))*COS(RADIANS(E1342))*COS(RADIANS(AO1332))))&gt;90,0,$F$4*$F$5/E1341^2*(SIN(RADIANS(G1339))*SIN(RADIANS(E1342))+COS(RADIANS(G1339))*COS(RADIANS(E1342))*COS(RADIANS(AO1332))))</f>
        <v>0</v>
      </c>
      <c r="AP1339">
        <f>IF(DEGREES(ACOS(SIN(RADIANS(G1339))*SIN(RADIANS(E1342))+COS(RADIANS(G1339))*COS(RADIANS(E1342))*COS(RADIANS(AP1332))))&gt;90,0,$F$4*$F$5/E1341^2*(SIN(RADIANS(G1339))*SIN(RADIANS(E1342))+COS(RADIANS(G1339))*COS(RADIANS(E1342))*COS(RADIANS(AP1332))))</f>
        <v>0</v>
      </c>
      <c r="AQ1339">
        <f>IF(DEGREES(ACOS(SIN(RADIANS(G1339))*SIN(RADIANS(E1342))+COS(RADIANS(G1339))*COS(RADIANS(E1342))*COS(RADIANS(AQ1332))))&gt;90,0,$F$4*$F$5/E1341^2*(SIN(RADIANS(G1339))*SIN(RADIANS(E1342))+COS(RADIANS(G1339))*COS(RADIANS(E1342))*COS(RADIANS(AQ1332))))</f>
        <v>0</v>
      </c>
      <c r="AR1339">
        <f>IF(DEGREES(ACOS(SIN(RADIANS(G1339))*SIN(RADIANS(E1342))+COS(RADIANS(G1339))*COS(RADIANS(E1342))*COS(RADIANS(AR1332))))&gt;90,0,$F$4*$F$5/E1341^2*(SIN(RADIANS(G1339))*SIN(RADIANS(E1342))+COS(RADIANS(G1339))*COS(RADIANS(E1342))*COS(RADIANS(AR1332))))</f>
        <v>0</v>
      </c>
    </row>
    <row r="1340" spans="2:44" x14ac:dyDescent="0.5">
      <c r="B1340" s="40" t="s">
        <v>784</v>
      </c>
      <c r="E1340" t="str">
        <f>IF($F$10=0,"N/A",E1339*$F$11/$F$10)</f>
        <v>N/A</v>
      </c>
      <c r="G1340">
        <v>30</v>
      </c>
      <c r="I1340">
        <f>IF(DEGREES(ACOS(SIN(RADIANS(G1340))*SIN(RADIANS(E1342))+COS(RADIANS(G1340))*COS(RADIANS(E1342))*COS(RADIANS(I1332))))&gt;90,0,$F$4*$F$5/E1341^2*(SIN(RADIANS(G1340))*SIN(RADIANS(E1342))+COS(RADIANS(G1340))*COS(RADIANS(E1342))*COS(RADIANS(I1332))))</f>
        <v>0</v>
      </c>
      <c r="J1340">
        <f>IF(DEGREES(ACOS(SIN(RADIANS(G1340))*SIN(RADIANS(E1342))+COS(RADIANS(G1340))*COS(RADIANS(E1342))*COS(RADIANS(J1332))))&gt;90,0,$F$4*$F$5/E1341^2*(SIN(RADIANS(G1340))*SIN(RADIANS(E1342))+COS(RADIANS(G1340))*COS(RADIANS(E1342))*COS(RADIANS(J1332))))</f>
        <v>0</v>
      </c>
      <c r="K1340">
        <f>IF(DEGREES(ACOS(SIN(RADIANS(G1340))*SIN(RADIANS(E1342))+COS(RADIANS(G1340))*COS(RADIANS(E1342))*COS(RADIANS(K1332))))&gt;90,0,$F$4*$F$5/E1341^2*(SIN(RADIANS(G1340))*SIN(RADIANS(E1342))+COS(RADIANS(G1340))*COS(RADIANS(E1342))*COS(RADIANS(K1332))))</f>
        <v>0</v>
      </c>
      <c r="L1340">
        <f>IF(DEGREES(ACOS(SIN(RADIANS(G1340))*SIN(RADIANS(E1342))+COS(RADIANS(G1340))*COS(RADIANS(E1342))*COS(RADIANS(L1332))))&gt;90,0,$F$4*$F$5/E1341^2*(SIN(RADIANS(G1340))*SIN(RADIANS(E1342))+COS(RADIANS(G1340))*COS(RADIANS(E1342))*COS(RADIANS(L1332))))</f>
        <v>0</v>
      </c>
      <c r="M1340">
        <f>IF(DEGREES(ACOS(SIN(RADIANS(G1340))*SIN(RADIANS(E1342))+COS(RADIANS(G1340))*COS(RADIANS(E1342))*COS(RADIANS(M1332))))&gt;90,0,$F$4*$F$5/E1341^2*(SIN(RADIANS(G1340))*SIN(RADIANS(E1342))+COS(RADIANS(G1340))*COS(RADIANS(E1342))*COS(RADIANS(M1332))))</f>
        <v>0</v>
      </c>
      <c r="N1340">
        <f>IF(DEGREES(ACOS(SIN(RADIANS(G1340))*SIN(RADIANS(E1342))+COS(RADIANS(G1340))*COS(RADIANS(E1342))*COS(RADIANS(N1332))))&gt;90,0,$F$4*$F$5/E1341^2*(SIN(RADIANS(G1340))*SIN(RADIANS(E1342))+COS(RADIANS(G1340))*COS(RADIANS(E1342))*COS(RADIANS(N1332))))</f>
        <v>0</v>
      </c>
      <c r="O1340">
        <f>IF(DEGREES(ACOS(SIN(RADIANS(G1340))*SIN(RADIANS(E1342))+COS(RADIANS(G1340))*COS(RADIANS(E1342))*COS(RADIANS(O1332))))&gt;90,0,$F$4*$F$5/E1341^2*(SIN(RADIANS(G1340))*SIN(RADIANS(E1342))+COS(RADIANS(G1340))*COS(RADIANS(E1342))*COS(RADIANS(O1332))))</f>
        <v>0</v>
      </c>
      <c r="P1340">
        <f>IF(DEGREES(ACOS(SIN(RADIANS(G1340))*SIN(RADIANS(E1342))+COS(RADIANS(G1340))*COS(RADIANS(E1342))*COS(RADIANS(P1332))))&gt;90,0,$F$4*$F$5/E1341^2*(SIN(RADIANS(G1340))*SIN(RADIANS(E1342))+COS(RADIANS(G1340))*COS(RADIANS(E1342))*COS(RADIANS(P1332))))</f>
        <v>0</v>
      </c>
      <c r="Q1340">
        <f>IF(DEGREES(ACOS(SIN(RADIANS(G1340))*SIN(RADIANS(E1342))+COS(RADIANS(G1340))*COS(RADIANS(E1342))*COS(RADIANS(Q1332))))&gt;90,0,$F$4*$F$5/E1341^2*(SIN(RADIANS(G1340))*SIN(RADIANS(E1342))+COS(RADIANS(G1340))*COS(RADIANS(E1342))*COS(RADIANS(Q1332))))</f>
        <v>0</v>
      </c>
      <c r="R1340" t="e">
        <f>IF(DEGREES(ACOS(SIN(RADIANS(G1340))*SIN(RADIANS(E1342))+COS(RADIANS(G1340))*COS(RADIANS(E1342))*COS(RADIANS(R1332))))&gt;90,0,$F$4*$F$5/E1341^2*(SIN(RADIANS(G1340))*SIN(RADIANS(E1342))+COS(RADIANS(G1340))*COS(RADIANS(E1342))*COS(RADIANS(R1332))))</f>
        <v>#DIV/0!</v>
      </c>
      <c r="S1340" t="e">
        <f>IF(DEGREES(ACOS(SIN(RADIANS(G1340))*SIN(RADIANS(E1342))+COS(RADIANS(G1340))*COS(RADIANS(E1342))*COS(RADIANS(S1332))))&gt;90,0,$F$4*$F$5/E1341^2*(SIN(RADIANS(G1340))*SIN(RADIANS(E1342))+COS(RADIANS(G1340))*COS(RADIANS(E1342))*COS(RADIANS(S1332))))</f>
        <v>#DIV/0!</v>
      </c>
      <c r="T1340" t="e">
        <f>IF(DEGREES(ACOS(SIN(RADIANS(G1340))*SIN(RADIANS(E1342))+COS(RADIANS(G1340))*COS(RADIANS(E1342))*COS(RADIANS(T1332))))&gt;90,0,$F$4*$F$5/E1341^2*(SIN(RADIANS(G1340))*SIN(RADIANS(E1342))+COS(RADIANS(G1340))*COS(RADIANS(E1342))*COS(RADIANS(T1332))))</f>
        <v>#DIV/0!</v>
      </c>
      <c r="U1340" t="e">
        <f>IF(DEGREES(ACOS(SIN(RADIANS(G1340))*SIN(RADIANS(E1342))+COS(RADIANS(G1340))*COS(RADIANS(E1342))*COS(RADIANS(U1332))))&gt;90,0,$F$4*$F$5/E1341^2*(SIN(RADIANS(G1340))*SIN(RADIANS(E1342))+COS(RADIANS(G1340))*COS(RADIANS(E1342))*COS(RADIANS(U1332))))</f>
        <v>#DIV/0!</v>
      </c>
      <c r="V1340" t="e">
        <f>IF(DEGREES(ACOS(SIN(RADIANS(G1340))*SIN(RADIANS(E1342))+COS(RADIANS(G1340))*COS(RADIANS(E1342))*COS(RADIANS(V1332))))&gt;90,0,$F$4*$F$5/E1341^2*(SIN(RADIANS(G1340))*SIN(RADIANS(E1342))+COS(RADIANS(G1340))*COS(RADIANS(E1342))*COS(RADIANS(V1332))))</f>
        <v>#DIV/0!</v>
      </c>
      <c r="W1340" t="e">
        <f>IF(DEGREES(ACOS(SIN(RADIANS(G1340))*SIN(RADIANS(E1342))+COS(RADIANS(G1340))*COS(RADIANS(E1342))*COS(RADIANS(W1332))))&gt;90,0,$F$4*$F$5/E1341^2*(SIN(RADIANS(G1340))*SIN(RADIANS(E1342))+COS(RADIANS(G1340))*COS(RADIANS(E1342))*COS(RADIANS(W1332))))</f>
        <v>#DIV/0!</v>
      </c>
      <c r="X1340" t="e">
        <f>IF(DEGREES(ACOS(SIN(RADIANS(G1340))*SIN(RADIANS(E1342))+COS(RADIANS(G1340))*COS(RADIANS(E1342))*COS(RADIANS(X1332))))&gt;90,0,$F$4*$F$5/E1341^2*(SIN(RADIANS(G1340))*SIN(RADIANS(E1342))+COS(RADIANS(G1340))*COS(RADIANS(E1342))*COS(RADIANS(X1332))))</f>
        <v>#DIV/0!</v>
      </c>
      <c r="Y1340" t="e">
        <f>IF(DEGREES(ACOS(SIN(RADIANS(G1340))*SIN(RADIANS(E1342))+COS(RADIANS(G1340))*COS(RADIANS(E1342))*COS(RADIANS(Y1332))))&gt;90,0,$F$4*$F$5/E1341^2*(SIN(RADIANS(G1340))*SIN(RADIANS(E1342))+COS(RADIANS(G1340))*COS(RADIANS(E1342))*COS(RADIANS(Y1332))))</f>
        <v>#DIV/0!</v>
      </c>
      <c r="Z1340" t="e">
        <f>IF(DEGREES(ACOS(SIN(RADIANS(G1340))*SIN(RADIANS(E1342))+COS(RADIANS(G1340))*COS(RADIANS(E1342))*COS(RADIANS(Z1332))))&gt;90,0,$F$4*$F$5/E1341^2*(SIN(RADIANS(G1340))*SIN(RADIANS(E1342))+COS(RADIANS(G1340))*COS(RADIANS(E1342))*COS(RADIANS(Z1332))))</f>
        <v>#DIV/0!</v>
      </c>
      <c r="AA1340" t="e">
        <f>IF(DEGREES(ACOS(SIN(RADIANS(G1340))*SIN(RADIANS(E1342))+COS(RADIANS(G1340))*COS(RADIANS(E1342))*COS(RADIANS(AA1332))))&gt;90,0,$F$4*$F$5/E1341^2*(SIN(RADIANS(G1340))*SIN(RADIANS(E1342))+COS(RADIANS(G1340))*COS(RADIANS(E1342))*COS(RADIANS(AA1332))))</f>
        <v>#DIV/0!</v>
      </c>
      <c r="AB1340" t="e">
        <f>IF(DEGREES(ACOS(SIN(RADIANS(G1340))*SIN(RADIANS(E1342))+COS(RADIANS(G1340))*COS(RADIANS(E1342))*COS(RADIANS(AB1332))))&gt;90,0,$F$4*$F$5/E1341^2*(SIN(RADIANS(G1340))*SIN(RADIANS(E1342))+COS(RADIANS(G1340))*COS(RADIANS(E1342))*COS(RADIANS(AB1332))))</f>
        <v>#DIV/0!</v>
      </c>
      <c r="AC1340" t="e">
        <f>IF(DEGREES(ACOS(SIN(RADIANS(G1340))*SIN(RADIANS(E1342))+COS(RADIANS(G1340))*COS(RADIANS(E1342))*COS(RADIANS(AC1332))))&gt;90,0,$F$4*$F$5/E1341^2*(SIN(RADIANS(G1340))*SIN(RADIANS(E1342))+COS(RADIANS(G1340))*COS(RADIANS(E1342))*COS(RADIANS(AC1332))))</f>
        <v>#DIV/0!</v>
      </c>
      <c r="AD1340" t="e">
        <f>IF(DEGREES(ACOS(SIN(RADIANS(G1340))*SIN(RADIANS(E1342))+COS(RADIANS(G1340))*COS(RADIANS(E1342))*COS(RADIANS(AD1332))))&gt;90,0,$F$4*$F$5/E1341^2*(SIN(RADIANS(G1340))*SIN(RADIANS(E1342))+COS(RADIANS(G1340))*COS(RADIANS(E1342))*COS(RADIANS(AD1332))))</f>
        <v>#DIV/0!</v>
      </c>
      <c r="AE1340" t="e">
        <f>IF(DEGREES(ACOS(SIN(RADIANS(G1340))*SIN(RADIANS(E1342))+COS(RADIANS(G1340))*COS(RADIANS(E1342))*COS(RADIANS(AE1332))))&gt;90,0,$F$4*$F$5/E1341^2*(SIN(RADIANS(G1340))*SIN(RADIANS(E1342))+COS(RADIANS(G1340))*COS(RADIANS(E1342))*COS(RADIANS(AE1332))))</f>
        <v>#DIV/0!</v>
      </c>
      <c r="AF1340" t="e">
        <f>IF(DEGREES(ACOS(SIN(RADIANS(G1340))*SIN(RADIANS(E1342))+COS(RADIANS(G1340))*COS(RADIANS(E1342))*COS(RADIANS(AF1332))))&gt;90,0,$F$4*$F$5/E1341^2*(SIN(RADIANS(G1340))*SIN(RADIANS(E1342))+COS(RADIANS(G1340))*COS(RADIANS(E1342))*COS(RADIANS(AF1332))))</f>
        <v>#DIV/0!</v>
      </c>
      <c r="AG1340" t="e">
        <f>IF(DEGREES(ACOS(SIN(RADIANS(G1340))*SIN(RADIANS(E1342))+COS(RADIANS(G1340))*COS(RADIANS(E1342))*COS(RADIANS(AG1332))))&gt;90,0,$F$4*$F$5/E1341^2*(SIN(RADIANS(G1340))*SIN(RADIANS(E1342))+COS(RADIANS(G1340))*COS(RADIANS(E1342))*COS(RADIANS(AG1332))))</f>
        <v>#DIV/0!</v>
      </c>
      <c r="AH1340" t="e">
        <f>IF(DEGREES(ACOS(SIN(RADIANS(G1340))*SIN(RADIANS(E1342))+COS(RADIANS(G1340))*COS(RADIANS(E1342))*COS(RADIANS(AH1332))))&gt;90,0,$F$4*$F$5/E1341^2*(SIN(RADIANS(G1340))*SIN(RADIANS(E1342))+COS(RADIANS(G1340))*COS(RADIANS(E1342))*COS(RADIANS(AH1332))))</f>
        <v>#DIV/0!</v>
      </c>
      <c r="AI1340" t="e">
        <f>IF(DEGREES(ACOS(SIN(RADIANS(G1340))*SIN(RADIANS(E1342))+COS(RADIANS(G1340))*COS(RADIANS(E1342))*COS(RADIANS(AI1332))))&gt;90,0,$F$4*$F$5/E1341^2*(SIN(RADIANS(G1340))*SIN(RADIANS(E1342))+COS(RADIANS(G1340))*COS(RADIANS(E1342))*COS(RADIANS(AI1332))))</f>
        <v>#DIV/0!</v>
      </c>
      <c r="AJ1340" t="e">
        <f>IF(DEGREES(ACOS(SIN(RADIANS(G1340))*SIN(RADIANS(E1342))+COS(RADIANS(G1340))*COS(RADIANS(E1342))*COS(RADIANS(AJ1332))))&gt;90,0,$F$4*$F$5/E1341^2*(SIN(RADIANS(G1340))*SIN(RADIANS(E1342))+COS(RADIANS(G1340))*COS(RADIANS(E1342))*COS(RADIANS(AJ1332))))</f>
        <v>#DIV/0!</v>
      </c>
      <c r="AK1340">
        <f>IF(DEGREES(ACOS(SIN(RADIANS(G1340))*SIN(RADIANS(E1342))+COS(RADIANS(G1340))*COS(RADIANS(E1342))*COS(RADIANS(AK1332))))&gt;90,0,$F$4*$F$5/E1341^2*(SIN(RADIANS(G1340))*SIN(RADIANS(E1342))+COS(RADIANS(G1340))*COS(RADIANS(E1342))*COS(RADIANS(AK1332))))</f>
        <v>0</v>
      </c>
      <c r="AL1340">
        <f>IF(DEGREES(ACOS(SIN(RADIANS(G1340))*SIN(RADIANS(E1342))+COS(RADIANS(G1340))*COS(RADIANS(E1342))*COS(RADIANS(AL1332))))&gt;90,0,$F$4*$F$5/E1341^2*(SIN(RADIANS(G1340))*SIN(RADIANS(E1342))+COS(RADIANS(G1340))*COS(RADIANS(E1342))*COS(RADIANS(AL1332))))</f>
        <v>0</v>
      </c>
      <c r="AM1340">
        <f>IF(DEGREES(ACOS(SIN(RADIANS(G1340))*SIN(RADIANS(E1342))+COS(RADIANS(G1340))*COS(RADIANS(E1342))*COS(RADIANS(AM1332))))&gt;90,0,$F$4*$F$5/E1341^2*(SIN(RADIANS(G1340))*SIN(RADIANS(E1342))+COS(RADIANS(G1340))*COS(RADIANS(E1342))*COS(RADIANS(AM1332))))</f>
        <v>0</v>
      </c>
      <c r="AN1340">
        <f>IF(DEGREES(ACOS(SIN(RADIANS(G1340))*SIN(RADIANS(E1342))+COS(RADIANS(G1340))*COS(RADIANS(E1342))*COS(RADIANS(AN1332))))&gt;90,0,$F$4*$F$5/E1341^2*(SIN(RADIANS(G1340))*SIN(RADIANS(E1342))+COS(RADIANS(G1340))*COS(RADIANS(E1342))*COS(RADIANS(AN1332))))</f>
        <v>0</v>
      </c>
      <c r="AO1340">
        <f>IF(DEGREES(ACOS(SIN(RADIANS(G1340))*SIN(RADIANS(E1342))+COS(RADIANS(G1340))*COS(RADIANS(E1342))*COS(RADIANS(AO1332))))&gt;90,0,$F$4*$F$5/E1341^2*(SIN(RADIANS(G1340))*SIN(RADIANS(E1342))+COS(RADIANS(G1340))*COS(RADIANS(E1342))*COS(RADIANS(AO1332))))</f>
        <v>0</v>
      </c>
      <c r="AP1340">
        <f>IF(DEGREES(ACOS(SIN(RADIANS(G1340))*SIN(RADIANS(E1342))+COS(RADIANS(G1340))*COS(RADIANS(E1342))*COS(RADIANS(AP1332))))&gt;90,0,$F$4*$F$5/E1341^2*(SIN(RADIANS(G1340))*SIN(RADIANS(E1342))+COS(RADIANS(G1340))*COS(RADIANS(E1342))*COS(RADIANS(AP1332))))</f>
        <v>0</v>
      </c>
      <c r="AQ1340">
        <f>IF(DEGREES(ACOS(SIN(RADIANS(G1340))*SIN(RADIANS(E1342))+COS(RADIANS(G1340))*COS(RADIANS(E1342))*COS(RADIANS(AQ1332))))&gt;90,0,$F$4*$F$5/E1341^2*(SIN(RADIANS(G1340))*SIN(RADIANS(E1342))+COS(RADIANS(G1340))*COS(RADIANS(E1342))*COS(RADIANS(AQ1332))))</f>
        <v>0</v>
      </c>
      <c r="AR1340">
        <f>IF(DEGREES(ACOS(SIN(RADIANS(G1340))*SIN(RADIANS(E1342))+COS(RADIANS(G1340))*COS(RADIANS(E1342))*COS(RADIANS(AR1332))))&gt;90,0,$F$4*$F$5/E1341^2*(SIN(RADIANS(G1340))*SIN(RADIANS(E1342))+COS(RADIANS(G1340))*COS(RADIANS(E1342))*COS(RADIANS(AR1332))))</f>
        <v>0</v>
      </c>
    </row>
    <row r="1341" spans="2:44" x14ac:dyDescent="0.5">
      <c r="B1341" s="40" t="s">
        <v>785</v>
      </c>
      <c r="E1341">
        <f>$F$6*(1-$F$7^2)/(1+$F$7*COS(RADIANS(E1335)))</f>
        <v>0</v>
      </c>
      <c r="G1341">
        <v>20</v>
      </c>
      <c r="I1341">
        <f>IF(DEGREES(ACOS(SIN(RADIANS(G1341))*SIN(RADIANS(E1342))+COS(RADIANS(G1341))*COS(RADIANS(E1342))*COS(RADIANS(I1332))))&gt;90,0,$F$4*$F$5/E1341^2*(SIN(RADIANS(G1341))*SIN(RADIANS(E1342))+COS(RADIANS(G1341))*COS(RADIANS(E1342))*COS(RADIANS(I1332))))</f>
        <v>0</v>
      </c>
      <c r="J1341">
        <f>IF(DEGREES(ACOS(SIN(RADIANS(G1341))*SIN(RADIANS(E1342))+COS(RADIANS(G1341))*COS(RADIANS(E1342))*COS(RADIANS(J1332))))&gt;90,0,$F$4*$F$5/E1341^2*(SIN(RADIANS(G1341))*SIN(RADIANS(E1342))+COS(RADIANS(G1341))*COS(RADIANS(E1342))*COS(RADIANS(J1332))))</f>
        <v>0</v>
      </c>
      <c r="K1341">
        <f>IF(DEGREES(ACOS(SIN(RADIANS(G1341))*SIN(RADIANS(E1342))+COS(RADIANS(G1341))*COS(RADIANS(E1342))*COS(RADIANS(K1332))))&gt;90,0,$F$4*$F$5/E1341^2*(SIN(RADIANS(G1341))*SIN(RADIANS(E1342))+COS(RADIANS(G1341))*COS(RADIANS(E1342))*COS(RADIANS(K1332))))</f>
        <v>0</v>
      </c>
      <c r="L1341">
        <f>IF(DEGREES(ACOS(SIN(RADIANS(G1341))*SIN(RADIANS(E1342))+COS(RADIANS(G1341))*COS(RADIANS(E1342))*COS(RADIANS(L1332))))&gt;90,0,$F$4*$F$5/E1341^2*(SIN(RADIANS(G1341))*SIN(RADIANS(E1342))+COS(RADIANS(G1341))*COS(RADIANS(E1342))*COS(RADIANS(L1332))))</f>
        <v>0</v>
      </c>
      <c r="M1341">
        <f>IF(DEGREES(ACOS(SIN(RADIANS(G1341))*SIN(RADIANS(E1342))+COS(RADIANS(G1341))*COS(RADIANS(E1342))*COS(RADIANS(M1332))))&gt;90,0,$F$4*$F$5/E1341^2*(SIN(RADIANS(G1341))*SIN(RADIANS(E1342))+COS(RADIANS(G1341))*COS(RADIANS(E1342))*COS(RADIANS(M1332))))</f>
        <v>0</v>
      </c>
      <c r="N1341">
        <f>IF(DEGREES(ACOS(SIN(RADIANS(G1341))*SIN(RADIANS(E1342))+COS(RADIANS(G1341))*COS(RADIANS(E1342))*COS(RADIANS(N1332))))&gt;90,0,$F$4*$F$5/E1341^2*(SIN(RADIANS(G1341))*SIN(RADIANS(E1342))+COS(RADIANS(G1341))*COS(RADIANS(E1342))*COS(RADIANS(N1332))))</f>
        <v>0</v>
      </c>
      <c r="O1341">
        <f>IF(DEGREES(ACOS(SIN(RADIANS(G1341))*SIN(RADIANS(E1342))+COS(RADIANS(G1341))*COS(RADIANS(E1342))*COS(RADIANS(O1332))))&gt;90,0,$F$4*$F$5/E1341^2*(SIN(RADIANS(G1341))*SIN(RADIANS(E1342))+COS(RADIANS(G1341))*COS(RADIANS(E1342))*COS(RADIANS(O1332))))</f>
        <v>0</v>
      </c>
      <c r="P1341">
        <f>IF(DEGREES(ACOS(SIN(RADIANS(G1341))*SIN(RADIANS(E1342))+COS(RADIANS(G1341))*COS(RADIANS(E1342))*COS(RADIANS(P1332))))&gt;90,0,$F$4*$F$5/E1341^2*(SIN(RADIANS(G1341))*SIN(RADIANS(E1342))+COS(RADIANS(G1341))*COS(RADIANS(E1342))*COS(RADIANS(P1332))))</f>
        <v>0</v>
      </c>
      <c r="Q1341">
        <f>IF(DEGREES(ACOS(SIN(RADIANS(G1341))*SIN(RADIANS(E1342))+COS(RADIANS(G1341))*COS(RADIANS(E1342))*COS(RADIANS(Q1332))))&gt;90,0,$F$4*$F$5/E1341^2*(SIN(RADIANS(G1341))*SIN(RADIANS(E1342))+COS(RADIANS(G1341))*COS(RADIANS(E1342))*COS(RADIANS(Q1332))))</f>
        <v>0</v>
      </c>
      <c r="R1341" t="e">
        <f>IF(DEGREES(ACOS(SIN(RADIANS(G1341))*SIN(RADIANS(E1342))+COS(RADIANS(G1341))*COS(RADIANS(E1342))*COS(RADIANS(R1332))))&gt;90,0,$F$4*$F$5/E1341^2*(SIN(RADIANS(G1341))*SIN(RADIANS(E1342))+COS(RADIANS(G1341))*COS(RADIANS(E1342))*COS(RADIANS(R1332))))</f>
        <v>#DIV/0!</v>
      </c>
      <c r="S1341" t="e">
        <f>IF(DEGREES(ACOS(SIN(RADIANS(G1341))*SIN(RADIANS(E1342))+COS(RADIANS(G1341))*COS(RADIANS(E1342))*COS(RADIANS(S1332))))&gt;90,0,$F$4*$F$5/E1341^2*(SIN(RADIANS(G1341))*SIN(RADIANS(E1342))+COS(RADIANS(G1341))*COS(RADIANS(E1342))*COS(RADIANS(S1332))))</f>
        <v>#DIV/0!</v>
      </c>
      <c r="T1341" t="e">
        <f>IF(DEGREES(ACOS(SIN(RADIANS(G1341))*SIN(RADIANS(E1342))+COS(RADIANS(G1341))*COS(RADIANS(E1342))*COS(RADIANS(T1332))))&gt;90,0,$F$4*$F$5/E1341^2*(SIN(RADIANS(G1341))*SIN(RADIANS(E1342))+COS(RADIANS(G1341))*COS(RADIANS(E1342))*COS(RADIANS(T1332))))</f>
        <v>#DIV/0!</v>
      </c>
      <c r="U1341" t="e">
        <f>IF(DEGREES(ACOS(SIN(RADIANS(G1341))*SIN(RADIANS(E1342))+COS(RADIANS(G1341))*COS(RADIANS(E1342))*COS(RADIANS(U1332))))&gt;90,0,$F$4*$F$5/E1341^2*(SIN(RADIANS(G1341))*SIN(RADIANS(E1342))+COS(RADIANS(G1341))*COS(RADIANS(E1342))*COS(RADIANS(U1332))))</f>
        <v>#DIV/0!</v>
      </c>
      <c r="V1341" t="e">
        <f>IF(DEGREES(ACOS(SIN(RADIANS(G1341))*SIN(RADIANS(E1342))+COS(RADIANS(G1341))*COS(RADIANS(E1342))*COS(RADIANS(V1332))))&gt;90,0,$F$4*$F$5/E1341^2*(SIN(RADIANS(G1341))*SIN(RADIANS(E1342))+COS(RADIANS(G1341))*COS(RADIANS(E1342))*COS(RADIANS(V1332))))</f>
        <v>#DIV/0!</v>
      </c>
      <c r="W1341" t="e">
        <f>IF(DEGREES(ACOS(SIN(RADIANS(G1341))*SIN(RADIANS(E1342))+COS(RADIANS(G1341))*COS(RADIANS(E1342))*COS(RADIANS(W1332))))&gt;90,0,$F$4*$F$5/E1341^2*(SIN(RADIANS(G1341))*SIN(RADIANS(E1342))+COS(RADIANS(G1341))*COS(RADIANS(E1342))*COS(RADIANS(W1332))))</f>
        <v>#DIV/0!</v>
      </c>
      <c r="X1341" t="e">
        <f>IF(DEGREES(ACOS(SIN(RADIANS(G1341))*SIN(RADIANS(E1342))+COS(RADIANS(G1341))*COS(RADIANS(E1342))*COS(RADIANS(X1332))))&gt;90,0,$F$4*$F$5/E1341^2*(SIN(RADIANS(G1341))*SIN(RADIANS(E1342))+COS(RADIANS(G1341))*COS(RADIANS(E1342))*COS(RADIANS(X1332))))</f>
        <v>#DIV/0!</v>
      </c>
      <c r="Y1341" t="e">
        <f>IF(DEGREES(ACOS(SIN(RADIANS(G1341))*SIN(RADIANS(E1342))+COS(RADIANS(G1341))*COS(RADIANS(E1342))*COS(RADIANS(Y1332))))&gt;90,0,$F$4*$F$5/E1341^2*(SIN(RADIANS(G1341))*SIN(RADIANS(E1342))+COS(RADIANS(G1341))*COS(RADIANS(E1342))*COS(RADIANS(Y1332))))</f>
        <v>#DIV/0!</v>
      </c>
      <c r="Z1341" t="e">
        <f>IF(DEGREES(ACOS(SIN(RADIANS(G1341))*SIN(RADIANS(E1342))+COS(RADIANS(G1341))*COS(RADIANS(E1342))*COS(RADIANS(Z1332))))&gt;90,0,$F$4*$F$5/E1341^2*(SIN(RADIANS(G1341))*SIN(RADIANS(E1342))+COS(RADIANS(G1341))*COS(RADIANS(E1342))*COS(RADIANS(Z1332))))</f>
        <v>#DIV/0!</v>
      </c>
      <c r="AA1341" t="e">
        <f>IF(DEGREES(ACOS(SIN(RADIANS(G1341))*SIN(RADIANS(E1342))+COS(RADIANS(G1341))*COS(RADIANS(E1342))*COS(RADIANS(AA1332))))&gt;90,0,$F$4*$F$5/E1341^2*(SIN(RADIANS(G1341))*SIN(RADIANS(E1342))+COS(RADIANS(G1341))*COS(RADIANS(E1342))*COS(RADIANS(AA1332))))</f>
        <v>#DIV/0!</v>
      </c>
      <c r="AB1341" t="e">
        <f>IF(DEGREES(ACOS(SIN(RADIANS(G1341))*SIN(RADIANS(E1342))+COS(RADIANS(G1341))*COS(RADIANS(E1342))*COS(RADIANS(AB1332))))&gt;90,0,$F$4*$F$5/E1341^2*(SIN(RADIANS(G1341))*SIN(RADIANS(E1342))+COS(RADIANS(G1341))*COS(RADIANS(E1342))*COS(RADIANS(AB1332))))</f>
        <v>#DIV/0!</v>
      </c>
      <c r="AC1341" t="e">
        <f>IF(DEGREES(ACOS(SIN(RADIANS(G1341))*SIN(RADIANS(E1342))+COS(RADIANS(G1341))*COS(RADIANS(E1342))*COS(RADIANS(AC1332))))&gt;90,0,$F$4*$F$5/E1341^2*(SIN(RADIANS(G1341))*SIN(RADIANS(E1342))+COS(RADIANS(G1341))*COS(RADIANS(E1342))*COS(RADIANS(AC1332))))</f>
        <v>#DIV/0!</v>
      </c>
      <c r="AD1341" t="e">
        <f>IF(DEGREES(ACOS(SIN(RADIANS(G1341))*SIN(RADIANS(E1342))+COS(RADIANS(G1341))*COS(RADIANS(E1342))*COS(RADIANS(AD1332))))&gt;90,0,$F$4*$F$5/E1341^2*(SIN(RADIANS(G1341))*SIN(RADIANS(E1342))+COS(RADIANS(G1341))*COS(RADIANS(E1342))*COS(RADIANS(AD1332))))</f>
        <v>#DIV/0!</v>
      </c>
      <c r="AE1341" t="e">
        <f>IF(DEGREES(ACOS(SIN(RADIANS(G1341))*SIN(RADIANS(E1342))+COS(RADIANS(G1341))*COS(RADIANS(E1342))*COS(RADIANS(AE1332))))&gt;90,0,$F$4*$F$5/E1341^2*(SIN(RADIANS(G1341))*SIN(RADIANS(E1342))+COS(RADIANS(G1341))*COS(RADIANS(E1342))*COS(RADIANS(AE1332))))</f>
        <v>#DIV/0!</v>
      </c>
      <c r="AF1341" t="e">
        <f>IF(DEGREES(ACOS(SIN(RADIANS(G1341))*SIN(RADIANS(E1342))+COS(RADIANS(G1341))*COS(RADIANS(E1342))*COS(RADIANS(AF1332))))&gt;90,0,$F$4*$F$5/E1341^2*(SIN(RADIANS(G1341))*SIN(RADIANS(E1342))+COS(RADIANS(G1341))*COS(RADIANS(E1342))*COS(RADIANS(AF1332))))</f>
        <v>#DIV/0!</v>
      </c>
      <c r="AG1341" t="e">
        <f>IF(DEGREES(ACOS(SIN(RADIANS(G1341))*SIN(RADIANS(E1342))+COS(RADIANS(G1341))*COS(RADIANS(E1342))*COS(RADIANS(AG1332))))&gt;90,0,$F$4*$F$5/E1341^2*(SIN(RADIANS(G1341))*SIN(RADIANS(E1342))+COS(RADIANS(G1341))*COS(RADIANS(E1342))*COS(RADIANS(AG1332))))</f>
        <v>#DIV/0!</v>
      </c>
      <c r="AH1341" t="e">
        <f>IF(DEGREES(ACOS(SIN(RADIANS(G1341))*SIN(RADIANS(E1342))+COS(RADIANS(G1341))*COS(RADIANS(E1342))*COS(RADIANS(AH1332))))&gt;90,0,$F$4*$F$5/E1341^2*(SIN(RADIANS(G1341))*SIN(RADIANS(E1342))+COS(RADIANS(G1341))*COS(RADIANS(E1342))*COS(RADIANS(AH1332))))</f>
        <v>#DIV/0!</v>
      </c>
      <c r="AI1341" t="e">
        <f>IF(DEGREES(ACOS(SIN(RADIANS(G1341))*SIN(RADIANS(E1342))+COS(RADIANS(G1341))*COS(RADIANS(E1342))*COS(RADIANS(AI1332))))&gt;90,0,$F$4*$F$5/E1341^2*(SIN(RADIANS(G1341))*SIN(RADIANS(E1342))+COS(RADIANS(G1341))*COS(RADIANS(E1342))*COS(RADIANS(AI1332))))</f>
        <v>#DIV/0!</v>
      </c>
      <c r="AJ1341" t="e">
        <f>IF(DEGREES(ACOS(SIN(RADIANS(G1341))*SIN(RADIANS(E1342))+COS(RADIANS(G1341))*COS(RADIANS(E1342))*COS(RADIANS(AJ1332))))&gt;90,0,$F$4*$F$5/E1341^2*(SIN(RADIANS(G1341))*SIN(RADIANS(E1342))+COS(RADIANS(G1341))*COS(RADIANS(E1342))*COS(RADIANS(AJ1332))))</f>
        <v>#DIV/0!</v>
      </c>
      <c r="AK1341">
        <f>IF(DEGREES(ACOS(SIN(RADIANS(G1341))*SIN(RADIANS(E1342))+COS(RADIANS(G1341))*COS(RADIANS(E1342))*COS(RADIANS(AK1332))))&gt;90,0,$F$4*$F$5/E1341^2*(SIN(RADIANS(G1341))*SIN(RADIANS(E1342))+COS(RADIANS(G1341))*COS(RADIANS(E1342))*COS(RADIANS(AK1332))))</f>
        <v>0</v>
      </c>
      <c r="AL1341">
        <f>IF(DEGREES(ACOS(SIN(RADIANS(G1341))*SIN(RADIANS(E1342))+COS(RADIANS(G1341))*COS(RADIANS(E1342))*COS(RADIANS(AL1332))))&gt;90,0,$F$4*$F$5/E1341^2*(SIN(RADIANS(G1341))*SIN(RADIANS(E1342))+COS(RADIANS(G1341))*COS(RADIANS(E1342))*COS(RADIANS(AL1332))))</f>
        <v>0</v>
      </c>
      <c r="AM1341">
        <f>IF(DEGREES(ACOS(SIN(RADIANS(G1341))*SIN(RADIANS(E1342))+COS(RADIANS(G1341))*COS(RADIANS(E1342))*COS(RADIANS(AM1332))))&gt;90,0,$F$4*$F$5/E1341^2*(SIN(RADIANS(G1341))*SIN(RADIANS(E1342))+COS(RADIANS(G1341))*COS(RADIANS(E1342))*COS(RADIANS(AM1332))))</f>
        <v>0</v>
      </c>
      <c r="AN1341">
        <f>IF(DEGREES(ACOS(SIN(RADIANS(G1341))*SIN(RADIANS(E1342))+COS(RADIANS(G1341))*COS(RADIANS(E1342))*COS(RADIANS(AN1332))))&gt;90,0,$F$4*$F$5/E1341^2*(SIN(RADIANS(G1341))*SIN(RADIANS(E1342))+COS(RADIANS(G1341))*COS(RADIANS(E1342))*COS(RADIANS(AN1332))))</f>
        <v>0</v>
      </c>
      <c r="AO1341">
        <f>IF(DEGREES(ACOS(SIN(RADIANS(G1341))*SIN(RADIANS(E1342))+COS(RADIANS(G1341))*COS(RADIANS(E1342))*COS(RADIANS(AO1332))))&gt;90,0,$F$4*$F$5/E1341^2*(SIN(RADIANS(G1341))*SIN(RADIANS(E1342))+COS(RADIANS(G1341))*COS(RADIANS(E1342))*COS(RADIANS(AO1332))))</f>
        <v>0</v>
      </c>
      <c r="AP1341">
        <f>IF(DEGREES(ACOS(SIN(RADIANS(G1341))*SIN(RADIANS(E1342))+COS(RADIANS(G1341))*COS(RADIANS(E1342))*COS(RADIANS(AP1332))))&gt;90,0,$F$4*$F$5/E1341^2*(SIN(RADIANS(G1341))*SIN(RADIANS(E1342))+COS(RADIANS(G1341))*COS(RADIANS(E1342))*COS(RADIANS(AP1332))))</f>
        <v>0</v>
      </c>
      <c r="AQ1341">
        <f>IF(DEGREES(ACOS(SIN(RADIANS(G1341))*SIN(RADIANS(E1342))+COS(RADIANS(G1341))*COS(RADIANS(E1342))*COS(RADIANS(AQ1332))))&gt;90,0,$F$4*$F$5/E1341^2*(SIN(RADIANS(G1341))*SIN(RADIANS(E1342))+COS(RADIANS(G1341))*COS(RADIANS(E1342))*COS(RADIANS(AQ1332))))</f>
        <v>0</v>
      </c>
      <c r="AR1341">
        <f>IF(DEGREES(ACOS(SIN(RADIANS(G1341))*SIN(RADIANS(E1342))+COS(RADIANS(G1341))*COS(RADIANS(E1342))*COS(RADIANS(AR1332))))&gt;90,0,$F$4*$F$5/E1341^2*(SIN(RADIANS(G1341))*SIN(RADIANS(E1342))+COS(RADIANS(G1341))*COS(RADIANS(E1342))*COS(RADIANS(AR1332))))</f>
        <v>0</v>
      </c>
    </row>
    <row r="1342" spans="2:44" x14ac:dyDescent="0.5">
      <c r="B1342" s="40" t="s">
        <v>735</v>
      </c>
      <c r="E1342">
        <f>IF($F$8&gt;90,180-$F$8,$F$8)*SIN(RADIANS(E1336))</f>
        <v>0</v>
      </c>
      <c r="G1342">
        <v>10</v>
      </c>
      <c r="I1342">
        <f>IF(DEGREES(ACOS(SIN(RADIANS(G1342))*SIN(RADIANS(E1342))+COS(RADIANS(G1342))*COS(RADIANS(E1342))*COS(RADIANS(I1332))))&gt;90,0,$F$4*$F$5/E1341^2*(SIN(RADIANS(G1342))*SIN(RADIANS(E1342))+COS(RADIANS(G1342))*COS(RADIANS(E1342))*COS(RADIANS(I1332))))</f>
        <v>0</v>
      </c>
      <c r="J1342">
        <f>IF(DEGREES(ACOS(SIN(RADIANS(G1342))*SIN(RADIANS(E1342))+COS(RADIANS(G1342))*COS(RADIANS(E1342))*COS(RADIANS(J1332))))&gt;90,0,$F$4*$F$5/E1341^2*(SIN(RADIANS(G1342))*SIN(RADIANS(E1342))+COS(RADIANS(G1342))*COS(RADIANS(E1342))*COS(RADIANS(J1332))))</f>
        <v>0</v>
      </c>
      <c r="K1342">
        <f>IF(DEGREES(ACOS(SIN(RADIANS(G1342))*SIN(RADIANS(E1342))+COS(RADIANS(G1342))*COS(RADIANS(E1342))*COS(RADIANS(K1332))))&gt;90,0,$F$4*$F$5/E1341^2*(SIN(RADIANS(G1342))*SIN(RADIANS(E1342))+COS(RADIANS(G1342))*COS(RADIANS(E1342))*COS(RADIANS(K1332))))</f>
        <v>0</v>
      </c>
      <c r="L1342">
        <f>IF(DEGREES(ACOS(SIN(RADIANS(G1342))*SIN(RADIANS(E1342))+COS(RADIANS(G1342))*COS(RADIANS(E1342))*COS(RADIANS(L1332))))&gt;90,0,$F$4*$F$5/E1341^2*(SIN(RADIANS(G1342))*SIN(RADIANS(E1342))+COS(RADIANS(G1342))*COS(RADIANS(E1342))*COS(RADIANS(L1332))))</f>
        <v>0</v>
      </c>
      <c r="M1342">
        <f>IF(DEGREES(ACOS(SIN(RADIANS(G1342))*SIN(RADIANS(E1342))+COS(RADIANS(G1342))*COS(RADIANS(E1342))*COS(RADIANS(M1332))))&gt;90,0,$F$4*$F$5/E1341^2*(SIN(RADIANS(G1342))*SIN(RADIANS(E1342))+COS(RADIANS(G1342))*COS(RADIANS(E1342))*COS(RADIANS(M1332))))</f>
        <v>0</v>
      </c>
      <c r="N1342">
        <f>IF(DEGREES(ACOS(SIN(RADIANS(G1342))*SIN(RADIANS(E1342))+COS(RADIANS(G1342))*COS(RADIANS(E1342))*COS(RADIANS(N1332))))&gt;90,0,$F$4*$F$5/E1341^2*(SIN(RADIANS(G1342))*SIN(RADIANS(E1342))+COS(RADIANS(G1342))*COS(RADIANS(E1342))*COS(RADIANS(N1332))))</f>
        <v>0</v>
      </c>
      <c r="O1342">
        <f>IF(DEGREES(ACOS(SIN(RADIANS(G1342))*SIN(RADIANS(E1342))+COS(RADIANS(G1342))*COS(RADIANS(E1342))*COS(RADIANS(O1332))))&gt;90,0,$F$4*$F$5/E1341^2*(SIN(RADIANS(G1342))*SIN(RADIANS(E1342))+COS(RADIANS(G1342))*COS(RADIANS(E1342))*COS(RADIANS(O1332))))</f>
        <v>0</v>
      </c>
      <c r="P1342">
        <f>IF(DEGREES(ACOS(SIN(RADIANS(G1342))*SIN(RADIANS(E1342))+COS(RADIANS(G1342))*COS(RADIANS(E1342))*COS(RADIANS(P1332))))&gt;90,0,$F$4*$F$5/E1341^2*(SIN(RADIANS(G1342))*SIN(RADIANS(E1342))+COS(RADIANS(G1342))*COS(RADIANS(E1342))*COS(RADIANS(P1332))))</f>
        <v>0</v>
      </c>
      <c r="Q1342">
        <f>IF(DEGREES(ACOS(SIN(RADIANS(G1342))*SIN(RADIANS(E1342))+COS(RADIANS(G1342))*COS(RADIANS(E1342))*COS(RADIANS(Q1332))))&gt;90,0,$F$4*$F$5/E1341^2*(SIN(RADIANS(G1342))*SIN(RADIANS(E1342))+COS(RADIANS(G1342))*COS(RADIANS(E1342))*COS(RADIANS(Q1332))))</f>
        <v>0</v>
      </c>
      <c r="R1342" t="e">
        <f>IF(DEGREES(ACOS(SIN(RADIANS(G1342))*SIN(RADIANS(E1342))+COS(RADIANS(G1342))*COS(RADIANS(E1342))*COS(RADIANS(R1332))))&gt;90,0,$F$4*$F$5/E1341^2*(SIN(RADIANS(G1342))*SIN(RADIANS(E1342))+COS(RADIANS(G1342))*COS(RADIANS(E1342))*COS(RADIANS(R1332))))</f>
        <v>#DIV/0!</v>
      </c>
      <c r="S1342" t="e">
        <f>IF(DEGREES(ACOS(SIN(RADIANS(G1342))*SIN(RADIANS(E1342))+COS(RADIANS(G1342))*COS(RADIANS(E1342))*COS(RADIANS(S1332))))&gt;90,0,$F$4*$F$5/E1341^2*(SIN(RADIANS(G1342))*SIN(RADIANS(E1342))+COS(RADIANS(G1342))*COS(RADIANS(E1342))*COS(RADIANS(S1332))))</f>
        <v>#DIV/0!</v>
      </c>
      <c r="T1342" t="e">
        <f>IF(DEGREES(ACOS(SIN(RADIANS(G1342))*SIN(RADIANS(E1342))+COS(RADIANS(G1342))*COS(RADIANS(E1342))*COS(RADIANS(T1332))))&gt;90,0,$F$4*$F$5/E1341^2*(SIN(RADIANS(G1342))*SIN(RADIANS(E1342))+COS(RADIANS(G1342))*COS(RADIANS(E1342))*COS(RADIANS(T1332))))</f>
        <v>#DIV/0!</v>
      </c>
      <c r="U1342" t="e">
        <f>IF(DEGREES(ACOS(SIN(RADIANS(G1342))*SIN(RADIANS(E1342))+COS(RADIANS(G1342))*COS(RADIANS(E1342))*COS(RADIANS(U1332))))&gt;90,0,$F$4*$F$5/E1341^2*(SIN(RADIANS(G1342))*SIN(RADIANS(E1342))+COS(RADIANS(G1342))*COS(RADIANS(E1342))*COS(RADIANS(U1332))))</f>
        <v>#DIV/0!</v>
      </c>
      <c r="V1342" t="e">
        <f>IF(DEGREES(ACOS(SIN(RADIANS(G1342))*SIN(RADIANS(E1342))+COS(RADIANS(G1342))*COS(RADIANS(E1342))*COS(RADIANS(V1332))))&gt;90,0,$F$4*$F$5/E1341^2*(SIN(RADIANS(G1342))*SIN(RADIANS(E1342))+COS(RADIANS(G1342))*COS(RADIANS(E1342))*COS(RADIANS(V1332))))</f>
        <v>#DIV/0!</v>
      </c>
      <c r="W1342" t="e">
        <f>IF(DEGREES(ACOS(SIN(RADIANS(G1342))*SIN(RADIANS(E1342))+COS(RADIANS(G1342))*COS(RADIANS(E1342))*COS(RADIANS(W1332))))&gt;90,0,$F$4*$F$5/E1341^2*(SIN(RADIANS(G1342))*SIN(RADIANS(E1342))+COS(RADIANS(G1342))*COS(RADIANS(E1342))*COS(RADIANS(W1332))))</f>
        <v>#DIV/0!</v>
      </c>
      <c r="X1342" t="e">
        <f>IF(DEGREES(ACOS(SIN(RADIANS(G1342))*SIN(RADIANS(E1342))+COS(RADIANS(G1342))*COS(RADIANS(E1342))*COS(RADIANS(X1332))))&gt;90,0,$F$4*$F$5/E1341^2*(SIN(RADIANS(G1342))*SIN(RADIANS(E1342))+COS(RADIANS(G1342))*COS(RADIANS(E1342))*COS(RADIANS(X1332))))</f>
        <v>#DIV/0!</v>
      </c>
      <c r="Y1342" t="e">
        <f>IF(DEGREES(ACOS(SIN(RADIANS(G1342))*SIN(RADIANS(E1342))+COS(RADIANS(G1342))*COS(RADIANS(E1342))*COS(RADIANS(Y1332))))&gt;90,0,$F$4*$F$5/E1341^2*(SIN(RADIANS(G1342))*SIN(RADIANS(E1342))+COS(RADIANS(G1342))*COS(RADIANS(E1342))*COS(RADIANS(Y1332))))</f>
        <v>#DIV/0!</v>
      </c>
      <c r="Z1342" t="e">
        <f>IF(DEGREES(ACOS(SIN(RADIANS(G1342))*SIN(RADIANS(E1342))+COS(RADIANS(G1342))*COS(RADIANS(E1342))*COS(RADIANS(Z1332))))&gt;90,0,$F$4*$F$5/E1341^2*(SIN(RADIANS(G1342))*SIN(RADIANS(E1342))+COS(RADIANS(G1342))*COS(RADIANS(E1342))*COS(RADIANS(Z1332))))</f>
        <v>#DIV/0!</v>
      </c>
      <c r="AA1342" t="e">
        <f>IF(DEGREES(ACOS(SIN(RADIANS(G1342))*SIN(RADIANS(E1342))+COS(RADIANS(G1342))*COS(RADIANS(E1342))*COS(RADIANS(AA1332))))&gt;90,0,$F$4*$F$5/E1341^2*(SIN(RADIANS(G1342))*SIN(RADIANS(E1342))+COS(RADIANS(G1342))*COS(RADIANS(E1342))*COS(RADIANS(AA1332))))</f>
        <v>#DIV/0!</v>
      </c>
      <c r="AB1342" t="e">
        <f>IF(DEGREES(ACOS(SIN(RADIANS(G1342))*SIN(RADIANS(E1342))+COS(RADIANS(G1342))*COS(RADIANS(E1342))*COS(RADIANS(AB1332))))&gt;90,0,$F$4*$F$5/E1341^2*(SIN(RADIANS(G1342))*SIN(RADIANS(E1342))+COS(RADIANS(G1342))*COS(RADIANS(E1342))*COS(RADIANS(AB1332))))</f>
        <v>#DIV/0!</v>
      </c>
      <c r="AC1342" t="e">
        <f>IF(DEGREES(ACOS(SIN(RADIANS(G1342))*SIN(RADIANS(E1342))+COS(RADIANS(G1342))*COS(RADIANS(E1342))*COS(RADIANS(AC1332))))&gt;90,0,$F$4*$F$5/E1341^2*(SIN(RADIANS(G1342))*SIN(RADIANS(E1342))+COS(RADIANS(G1342))*COS(RADIANS(E1342))*COS(RADIANS(AC1332))))</f>
        <v>#DIV/0!</v>
      </c>
      <c r="AD1342" t="e">
        <f>IF(DEGREES(ACOS(SIN(RADIANS(G1342))*SIN(RADIANS(E1342))+COS(RADIANS(G1342))*COS(RADIANS(E1342))*COS(RADIANS(AD1332))))&gt;90,0,$F$4*$F$5/E1341^2*(SIN(RADIANS(G1342))*SIN(RADIANS(E1342))+COS(RADIANS(G1342))*COS(RADIANS(E1342))*COS(RADIANS(AD1332))))</f>
        <v>#DIV/0!</v>
      </c>
      <c r="AE1342" t="e">
        <f>IF(DEGREES(ACOS(SIN(RADIANS(G1342))*SIN(RADIANS(E1342))+COS(RADIANS(G1342))*COS(RADIANS(E1342))*COS(RADIANS(AE1332))))&gt;90,0,$F$4*$F$5/E1341^2*(SIN(RADIANS(G1342))*SIN(RADIANS(E1342))+COS(RADIANS(G1342))*COS(RADIANS(E1342))*COS(RADIANS(AE1332))))</f>
        <v>#DIV/0!</v>
      </c>
      <c r="AF1342" t="e">
        <f>IF(DEGREES(ACOS(SIN(RADIANS(G1342))*SIN(RADIANS(E1342))+COS(RADIANS(G1342))*COS(RADIANS(E1342))*COS(RADIANS(AF1332))))&gt;90,0,$F$4*$F$5/E1341^2*(SIN(RADIANS(G1342))*SIN(RADIANS(E1342))+COS(RADIANS(G1342))*COS(RADIANS(E1342))*COS(RADIANS(AF1332))))</f>
        <v>#DIV/0!</v>
      </c>
      <c r="AG1342" t="e">
        <f>IF(DEGREES(ACOS(SIN(RADIANS(G1342))*SIN(RADIANS(E1342))+COS(RADIANS(G1342))*COS(RADIANS(E1342))*COS(RADIANS(AG1332))))&gt;90,0,$F$4*$F$5/E1341^2*(SIN(RADIANS(G1342))*SIN(RADIANS(E1342))+COS(RADIANS(G1342))*COS(RADIANS(E1342))*COS(RADIANS(AG1332))))</f>
        <v>#DIV/0!</v>
      </c>
      <c r="AH1342" t="e">
        <f>IF(DEGREES(ACOS(SIN(RADIANS(G1342))*SIN(RADIANS(E1342))+COS(RADIANS(G1342))*COS(RADIANS(E1342))*COS(RADIANS(AH1332))))&gt;90,0,$F$4*$F$5/E1341^2*(SIN(RADIANS(G1342))*SIN(RADIANS(E1342))+COS(RADIANS(G1342))*COS(RADIANS(E1342))*COS(RADIANS(AH1332))))</f>
        <v>#DIV/0!</v>
      </c>
      <c r="AI1342" t="e">
        <f>IF(DEGREES(ACOS(SIN(RADIANS(G1342))*SIN(RADIANS(E1342))+COS(RADIANS(G1342))*COS(RADIANS(E1342))*COS(RADIANS(AI1332))))&gt;90,0,$F$4*$F$5/E1341^2*(SIN(RADIANS(G1342))*SIN(RADIANS(E1342))+COS(RADIANS(G1342))*COS(RADIANS(E1342))*COS(RADIANS(AI1332))))</f>
        <v>#DIV/0!</v>
      </c>
      <c r="AJ1342" t="e">
        <f>IF(DEGREES(ACOS(SIN(RADIANS(G1342))*SIN(RADIANS(E1342))+COS(RADIANS(G1342))*COS(RADIANS(E1342))*COS(RADIANS(AJ1332))))&gt;90,0,$F$4*$F$5/E1341^2*(SIN(RADIANS(G1342))*SIN(RADIANS(E1342))+COS(RADIANS(G1342))*COS(RADIANS(E1342))*COS(RADIANS(AJ1332))))</f>
        <v>#DIV/0!</v>
      </c>
      <c r="AK1342">
        <f>IF(DEGREES(ACOS(SIN(RADIANS(G1342))*SIN(RADIANS(E1342))+COS(RADIANS(G1342))*COS(RADIANS(E1342))*COS(RADIANS(AK1332))))&gt;90,0,$F$4*$F$5/E1341^2*(SIN(RADIANS(G1342))*SIN(RADIANS(E1342))+COS(RADIANS(G1342))*COS(RADIANS(E1342))*COS(RADIANS(AK1332))))</f>
        <v>0</v>
      </c>
      <c r="AL1342">
        <f>IF(DEGREES(ACOS(SIN(RADIANS(G1342))*SIN(RADIANS(E1342))+COS(RADIANS(G1342))*COS(RADIANS(E1342))*COS(RADIANS(AL1332))))&gt;90,0,$F$4*$F$5/E1341^2*(SIN(RADIANS(G1342))*SIN(RADIANS(E1342))+COS(RADIANS(G1342))*COS(RADIANS(E1342))*COS(RADIANS(AL1332))))</f>
        <v>0</v>
      </c>
      <c r="AM1342">
        <f>IF(DEGREES(ACOS(SIN(RADIANS(G1342))*SIN(RADIANS(E1342))+COS(RADIANS(G1342))*COS(RADIANS(E1342))*COS(RADIANS(AM1332))))&gt;90,0,$F$4*$F$5/E1341^2*(SIN(RADIANS(G1342))*SIN(RADIANS(E1342))+COS(RADIANS(G1342))*COS(RADIANS(E1342))*COS(RADIANS(AM1332))))</f>
        <v>0</v>
      </c>
      <c r="AN1342">
        <f>IF(DEGREES(ACOS(SIN(RADIANS(G1342))*SIN(RADIANS(E1342))+COS(RADIANS(G1342))*COS(RADIANS(E1342))*COS(RADIANS(AN1332))))&gt;90,0,$F$4*$F$5/E1341^2*(SIN(RADIANS(G1342))*SIN(RADIANS(E1342))+COS(RADIANS(G1342))*COS(RADIANS(E1342))*COS(RADIANS(AN1332))))</f>
        <v>0</v>
      </c>
      <c r="AO1342">
        <f>IF(DEGREES(ACOS(SIN(RADIANS(G1342))*SIN(RADIANS(E1342))+COS(RADIANS(G1342))*COS(RADIANS(E1342))*COS(RADIANS(AO1332))))&gt;90,0,$F$4*$F$5/E1341^2*(SIN(RADIANS(G1342))*SIN(RADIANS(E1342))+COS(RADIANS(G1342))*COS(RADIANS(E1342))*COS(RADIANS(AO1332))))</f>
        <v>0</v>
      </c>
      <c r="AP1342">
        <f>IF(DEGREES(ACOS(SIN(RADIANS(G1342))*SIN(RADIANS(E1342))+COS(RADIANS(G1342))*COS(RADIANS(E1342))*COS(RADIANS(AP1332))))&gt;90,0,$F$4*$F$5/E1341^2*(SIN(RADIANS(G1342))*SIN(RADIANS(E1342))+COS(RADIANS(G1342))*COS(RADIANS(E1342))*COS(RADIANS(AP1332))))</f>
        <v>0</v>
      </c>
      <c r="AQ1342">
        <f>IF(DEGREES(ACOS(SIN(RADIANS(G1342))*SIN(RADIANS(E1342))+COS(RADIANS(G1342))*COS(RADIANS(E1342))*COS(RADIANS(AQ1332))))&gt;90,0,$F$4*$F$5/E1341^2*(SIN(RADIANS(G1342))*SIN(RADIANS(E1342))+COS(RADIANS(G1342))*COS(RADIANS(E1342))*COS(RADIANS(AQ1332))))</f>
        <v>0</v>
      </c>
      <c r="AR1342">
        <f>IF(DEGREES(ACOS(SIN(RADIANS(G1342))*SIN(RADIANS(E1342))+COS(RADIANS(G1342))*COS(RADIANS(E1342))*COS(RADIANS(AR1332))))&gt;90,0,$F$4*$F$5/E1341^2*(SIN(RADIANS(G1342))*SIN(RADIANS(E1342))+COS(RADIANS(G1342))*COS(RADIANS(E1342))*COS(RADIANS(AR1332))))</f>
        <v>0</v>
      </c>
    </row>
    <row r="1343" spans="2:44" x14ac:dyDescent="0.5">
      <c r="B1343" s="40" t="s">
        <v>786</v>
      </c>
      <c r="E1343">
        <f>IF($F$10=0,IF(E1334&lt;360,E1334,E1334-360),($F$10+1)*E1334)</f>
        <v>200</v>
      </c>
      <c r="G1343">
        <v>0</v>
      </c>
      <c r="I1343">
        <f>IF(DEGREES(ACOS(SIN(RADIANS(G1343))*SIN(RADIANS(E1342))+COS(RADIANS(G1343))*COS(RADIANS(E1342))*COS(RADIANS(I1332))))&gt;90,0,$F$4*$F$5/E1341^2*(SIN(RADIANS(G1343))*SIN(RADIANS(E1342))+COS(RADIANS(G1343))*COS(RADIANS(E1342))*COS(RADIANS(I1332))))</f>
        <v>0</v>
      </c>
      <c r="J1343">
        <f>IF(DEGREES(ACOS(SIN(RADIANS(G1343))*SIN(RADIANS(E1342))+COS(RADIANS(G1343))*COS(RADIANS(E1342))*COS(RADIANS(J1332))))&gt;90,0,$F$4*$F$5/E1341^2*(SIN(RADIANS(G1343))*SIN(RADIANS(E1342))+COS(RADIANS(G1343))*COS(RADIANS(E1342))*COS(RADIANS(J1332))))</f>
        <v>0</v>
      </c>
      <c r="K1343">
        <f>IF(DEGREES(ACOS(SIN(RADIANS(G1343))*SIN(RADIANS(E1342))+COS(RADIANS(G1343))*COS(RADIANS(E1342))*COS(RADIANS(K1332))))&gt;90,0,$F$4*$F$5/E1341^2*(SIN(RADIANS(G1343))*SIN(RADIANS(E1342))+COS(RADIANS(G1343))*COS(RADIANS(E1342))*COS(RADIANS(K1332))))</f>
        <v>0</v>
      </c>
      <c r="L1343">
        <f>IF(DEGREES(ACOS(SIN(RADIANS(G1343))*SIN(RADIANS(E1342))+COS(RADIANS(G1343))*COS(RADIANS(E1342))*COS(RADIANS(L1332))))&gt;90,0,$F$4*$F$5/E1341^2*(SIN(RADIANS(G1343))*SIN(RADIANS(E1342))+COS(RADIANS(G1343))*COS(RADIANS(E1342))*COS(RADIANS(L1332))))</f>
        <v>0</v>
      </c>
      <c r="M1343">
        <f>IF(DEGREES(ACOS(SIN(RADIANS(G1343))*SIN(RADIANS(E1342))+COS(RADIANS(G1343))*COS(RADIANS(E1342))*COS(RADIANS(M1332))))&gt;90,0,$F$4*$F$5/E1341^2*(SIN(RADIANS(G1343))*SIN(RADIANS(E1342))+COS(RADIANS(G1343))*COS(RADIANS(E1342))*COS(RADIANS(M1332))))</f>
        <v>0</v>
      </c>
      <c r="N1343">
        <f>IF(DEGREES(ACOS(SIN(RADIANS(G1343))*SIN(RADIANS(E1342))+COS(RADIANS(G1343))*COS(RADIANS(E1342))*COS(RADIANS(N1332))))&gt;90,0,$F$4*$F$5/E1341^2*(SIN(RADIANS(G1343))*SIN(RADIANS(E1342))+COS(RADIANS(G1343))*COS(RADIANS(E1342))*COS(RADIANS(N1332))))</f>
        <v>0</v>
      </c>
      <c r="O1343">
        <f>IF(DEGREES(ACOS(SIN(RADIANS(G1343))*SIN(RADIANS(E1342))+COS(RADIANS(G1343))*COS(RADIANS(E1342))*COS(RADIANS(O1332))))&gt;90,0,$F$4*$F$5/E1341^2*(SIN(RADIANS(G1343))*SIN(RADIANS(E1342))+COS(RADIANS(G1343))*COS(RADIANS(E1342))*COS(RADIANS(O1332))))</f>
        <v>0</v>
      </c>
      <c r="P1343">
        <f>IF(DEGREES(ACOS(SIN(RADIANS(G1343))*SIN(RADIANS(E1342))+COS(RADIANS(G1343))*COS(RADIANS(E1342))*COS(RADIANS(P1332))))&gt;90,0,$F$4*$F$5/E1341^2*(SIN(RADIANS(G1343))*SIN(RADIANS(E1342))+COS(RADIANS(G1343))*COS(RADIANS(E1342))*COS(RADIANS(P1332))))</f>
        <v>0</v>
      </c>
      <c r="Q1343">
        <f>IF(DEGREES(ACOS(SIN(RADIANS(G1343))*SIN(RADIANS(E1342))+COS(RADIANS(G1343))*COS(RADIANS(E1342))*COS(RADIANS(Q1332))))&gt;90,0,$F$4*$F$5/E1341^2*(SIN(RADIANS(G1343))*SIN(RADIANS(E1342))+COS(RADIANS(G1343))*COS(RADIANS(E1342))*COS(RADIANS(Q1332))))</f>
        <v>0</v>
      </c>
      <c r="R1343" t="e">
        <f>IF(DEGREES(ACOS(SIN(RADIANS(G1343))*SIN(RADIANS(E1342))+COS(RADIANS(G1343))*COS(RADIANS(E1342))*COS(RADIANS(R1332))))&gt;90,0,$F$4*$F$5/E1341^2*(SIN(RADIANS(G1343))*SIN(RADIANS(E1342))+COS(RADIANS(G1343))*COS(RADIANS(E1342))*COS(RADIANS(R1332))))</f>
        <v>#DIV/0!</v>
      </c>
      <c r="S1343" t="e">
        <f>IF(DEGREES(ACOS(SIN(RADIANS(G1343))*SIN(RADIANS(E1342))+COS(RADIANS(G1343))*COS(RADIANS(E1342))*COS(RADIANS(S1332))))&gt;90,0,$F$4*$F$5/E1341^2*(SIN(RADIANS(G1343))*SIN(RADIANS(E1342))+COS(RADIANS(G1343))*COS(RADIANS(E1342))*COS(RADIANS(S1332))))</f>
        <v>#DIV/0!</v>
      </c>
      <c r="T1343" t="e">
        <f>IF(DEGREES(ACOS(SIN(RADIANS(G1343))*SIN(RADIANS(E1342))+COS(RADIANS(G1343))*COS(RADIANS(E1342))*COS(RADIANS(T1332))))&gt;90,0,$F$4*$F$5/E1341^2*(SIN(RADIANS(G1343))*SIN(RADIANS(E1342))+COS(RADIANS(G1343))*COS(RADIANS(E1342))*COS(RADIANS(T1332))))</f>
        <v>#DIV/0!</v>
      </c>
      <c r="U1343" t="e">
        <f>IF(DEGREES(ACOS(SIN(RADIANS(G1343))*SIN(RADIANS(E1342))+COS(RADIANS(G1343))*COS(RADIANS(E1342))*COS(RADIANS(U1332))))&gt;90,0,$F$4*$F$5/E1341^2*(SIN(RADIANS(G1343))*SIN(RADIANS(E1342))+COS(RADIANS(G1343))*COS(RADIANS(E1342))*COS(RADIANS(U1332))))</f>
        <v>#DIV/0!</v>
      </c>
      <c r="V1343" t="e">
        <f>IF(DEGREES(ACOS(SIN(RADIANS(G1343))*SIN(RADIANS(E1342))+COS(RADIANS(G1343))*COS(RADIANS(E1342))*COS(RADIANS(V1332))))&gt;90,0,$F$4*$F$5/E1341^2*(SIN(RADIANS(G1343))*SIN(RADIANS(E1342))+COS(RADIANS(G1343))*COS(RADIANS(E1342))*COS(RADIANS(V1332))))</f>
        <v>#DIV/0!</v>
      </c>
      <c r="W1343" t="e">
        <f>IF(DEGREES(ACOS(SIN(RADIANS(G1343))*SIN(RADIANS(E1342))+COS(RADIANS(G1343))*COS(RADIANS(E1342))*COS(RADIANS(W1332))))&gt;90,0,$F$4*$F$5/E1341^2*(SIN(RADIANS(G1343))*SIN(RADIANS(E1342))+COS(RADIANS(G1343))*COS(RADIANS(E1342))*COS(RADIANS(W1332))))</f>
        <v>#DIV/0!</v>
      </c>
      <c r="X1343" t="e">
        <f>IF(DEGREES(ACOS(SIN(RADIANS(G1343))*SIN(RADIANS(E1342))+COS(RADIANS(G1343))*COS(RADIANS(E1342))*COS(RADIANS(X1332))))&gt;90,0,$F$4*$F$5/E1341^2*(SIN(RADIANS(G1343))*SIN(RADIANS(E1342))+COS(RADIANS(G1343))*COS(RADIANS(E1342))*COS(RADIANS(X1332))))</f>
        <v>#DIV/0!</v>
      </c>
      <c r="Y1343" t="e">
        <f>IF(DEGREES(ACOS(SIN(RADIANS(G1343))*SIN(RADIANS(E1342))+COS(RADIANS(G1343))*COS(RADIANS(E1342))*COS(RADIANS(Y1332))))&gt;90,0,$F$4*$F$5/E1341^2*(SIN(RADIANS(G1343))*SIN(RADIANS(E1342))+COS(RADIANS(G1343))*COS(RADIANS(E1342))*COS(RADIANS(Y1332))))</f>
        <v>#DIV/0!</v>
      </c>
      <c r="Z1343" t="e">
        <f>IF(DEGREES(ACOS(SIN(RADIANS(G1343))*SIN(RADIANS(E1342))+COS(RADIANS(G1343))*COS(RADIANS(E1342))*COS(RADIANS(Z1332))))&gt;90,0,$F$4*$F$5/E1341^2*(SIN(RADIANS(G1343))*SIN(RADIANS(E1342))+COS(RADIANS(G1343))*COS(RADIANS(E1342))*COS(RADIANS(Z1332))))</f>
        <v>#DIV/0!</v>
      </c>
      <c r="AA1343" t="e">
        <f>IF(DEGREES(ACOS(SIN(RADIANS(G1343))*SIN(RADIANS(E1342))+COS(RADIANS(G1343))*COS(RADIANS(E1342))*COS(RADIANS(AA1332))))&gt;90,0,$F$4*$F$5/E1341^2*(SIN(RADIANS(G1343))*SIN(RADIANS(E1342))+COS(RADIANS(G1343))*COS(RADIANS(E1342))*COS(RADIANS(AA1332))))</f>
        <v>#DIV/0!</v>
      </c>
      <c r="AB1343" t="e">
        <f>IF(DEGREES(ACOS(SIN(RADIANS(G1343))*SIN(RADIANS(E1342))+COS(RADIANS(G1343))*COS(RADIANS(E1342))*COS(RADIANS(AB1332))))&gt;90,0,$F$4*$F$5/E1341^2*(SIN(RADIANS(G1343))*SIN(RADIANS(E1342))+COS(RADIANS(G1343))*COS(RADIANS(E1342))*COS(RADIANS(AB1332))))</f>
        <v>#DIV/0!</v>
      </c>
      <c r="AC1343" t="e">
        <f>IF(DEGREES(ACOS(SIN(RADIANS(G1343))*SIN(RADIANS(E1342))+COS(RADIANS(G1343))*COS(RADIANS(E1342))*COS(RADIANS(AC1332))))&gt;90,0,$F$4*$F$5/E1341^2*(SIN(RADIANS(G1343))*SIN(RADIANS(E1342))+COS(RADIANS(G1343))*COS(RADIANS(E1342))*COS(RADIANS(AC1332))))</f>
        <v>#DIV/0!</v>
      </c>
      <c r="AD1343" t="e">
        <f>IF(DEGREES(ACOS(SIN(RADIANS(G1343))*SIN(RADIANS(E1342))+COS(RADIANS(G1343))*COS(RADIANS(E1342))*COS(RADIANS(AD1332))))&gt;90,0,$F$4*$F$5/E1341^2*(SIN(RADIANS(G1343))*SIN(RADIANS(E1342))+COS(RADIANS(G1343))*COS(RADIANS(E1342))*COS(RADIANS(AD1332))))</f>
        <v>#DIV/0!</v>
      </c>
      <c r="AE1343" t="e">
        <f>IF(DEGREES(ACOS(SIN(RADIANS(G1343))*SIN(RADIANS(E1342))+COS(RADIANS(G1343))*COS(RADIANS(E1342))*COS(RADIANS(AE1332))))&gt;90,0,$F$4*$F$5/E1341^2*(SIN(RADIANS(G1343))*SIN(RADIANS(E1342))+COS(RADIANS(G1343))*COS(RADIANS(E1342))*COS(RADIANS(AE1332))))</f>
        <v>#DIV/0!</v>
      </c>
      <c r="AF1343" t="e">
        <f>IF(DEGREES(ACOS(SIN(RADIANS(G1343))*SIN(RADIANS(E1342))+COS(RADIANS(G1343))*COS(RADIANS(E1342))*COS(RADIANS(AF1332))))&gt;90,0,$F$4*$F$5/E1341^2*(SIN(RADIANS(G1343))*SIN(RADIANS(E1342))+COS(RADIANS(G1343))*COS(RADIANS(E1342))*COS(RADIANS(AF1332))))</f>
        <v>#DIV/0!</v>
      </c>
      <c r="AG1343" t="e">
        <f>IF(DEGREES(ACOS(SIN(RADIANS(G1343))*SIN(RADIANS(E1342))+COS(RADIANS(G1343))*COS(RADIANS(E1342))*COS(RADIANS(AG1332))))&gt;90,0,$F$4*$F$5/E1341^2*(SIN(RADIANS(G1343))*SIN(RADIANS(E1342))+COS(RADIANS(G1343))*COS(RADIANS(E1342))*COS(RADIANS(AG1332))))</f>
        <v>#DIV/0!</v>
      </c>
      <c r="AH1343" t="e">
        <f>IF(DEGREES(ACOS(SIN(RADIANS(G1343))*SIN(RADIANS(E1342))+COS(RADIANS(G1343))*COS(RADIANS(E1342))*COS(RADIANS(AH1332))))&gt;90,0,$F$4*$F$5/E1341^2*(SIN(RADIANS(G1343))*SIN(RADIANS(E1342))+COS(RADIANS(G1343))*COS(RADIANS(E1342))*COS(RADIANS(AH1332))))</f>
        <v>#DIV/0!</v>
      </c>
      <c r="AI1343" t="e">
        <f>IF(DEGREES(ACOS(SIN(RADIANS(G1343))*SIN(RADIANS(E1342))+COS(RADIANS(G1343))*COS(RADIANS(E1342))*COS(RADIANS(AI1332))))&gt;90,0,$F$4*$F$5/E1341^2*(SIN(RADIANS(G1343))*SIN(RADIANS(E1342))+COS(RADIANS(G1343))*COS(RADIANS(E1342))*COS(RADIANS(AI1332))))</f>
        <v>#DIV/0!</v>
      </c>
      <c r="AJ1343" t="e">
        <f>IF(DEGREES(ACOS(SIN(RADIANS(G1343))*SIN(RADIANS(E1342))+COS(RADIANS(G1343))*COS(RADIANS(E1342))*COS(RADIANS(AJ1332))))&gt;90,0,$F$4*$F$5/E1341^2*(SIN(RADIANS(G1343))*SIN(RADIANS(E1342))+COS(RADIANS(G1343))*COS(RADIANS(E1342))*COS(RADIANS(AJ1332))))</f>
        <v>#DIV/0!</v>
      </c>
      <c r="AK1343">
        <f>IF(DEGREES(ACOS(SIN(RADIANS(G1343))*SIN(RADIANS(E1342))+COS(RADIANS(G1343))*COS(RADIANS(E1342))*COS(RADIANS(AK1332))))&gt;90,0,$F$4*$F$5/E1341^2*(SIN(RADIANS(G1343))*SIN(RADIANS(E1342))+COS(RADIANS(G1343))*COS(RADIANS(E1342))*COS(RADIANS(AK1332))))</f>
        <v>0</v>
      </c>
      <c r="AL1343">
        <f>IF(DEGREES(ACOS(SIN(RADIANS(G1343))*SIN(RADIANS(E1342))+COS(RADIANS(G1343))*COS(RADIANS(E1342))*COS(RADIANS(AL1332))))&gt;90,0,$F$4*$F$5/E1341^2*(SIN(RADIANS(G1343))*SIN(RADIANS(E1342))+COS(RADIANS(G1343))*COS(RADIANS(E1342))*COS(RADIANS(AL1332))))</f>
        <v>0</v>
      </c>
      <c r="AM1343">
        <f>IF(DEGREES(ACOS(SIN(RADIANS(G1343))*SIN(RADIANS(E1342))+COS(RADIANS(G1343))*COS(RADIANS(E1342))*COS(RADIANS(AM1332))))&gt;90,0,$F$4*$F$5/E1341^2*(SIN(RADIANS(G1343))*SIN(RADIANS(E1342))+COS(RADIANS(G1343))*COS(RADIANS(E1342))*COS(RADIANS(AM1332))))</f>
        <v>0</v>
      </c>
      <c r="AN1343">
        <f>IF(DEGREES(ACOS(SIN(RADIANS(G1343))*SIN(RADIANS(E1342))+COS(RADIANS(G1343))*COS(RADIANS(E1342))*COS(RADIANS(AN1332))))&gt;90,0,$F$4*$F$5/E1341^2*(SIN(RADIANS(G1343))*SIN(RADIANS(E1342))+COS(RADIANS(G1343))*COS(RADIANS(E1342))*COS(RADIANS(AN1332))))</f>
        <v>0</v>
      </c>
      <c r="AO1343">
        <f>IF(DEGREES(ACOS(SIN(RADIANS(G1343))*SIN(RADIANS(E1342))+COS(RADIANS(G1343))*COS(RADIANS(E1342))*COS(RADIANS(AO1332))))&gt;90,0,$F$4*$F$5/E1341^2*(SIN(RADIANS(G1343))*SIN(RADIANS(E1342))+COS(RADIANS(G1343))*COS(RADIANS(E1342))*COS(RADIANS(AO1332))))</f>
        <v>0</v>
      </c>
      <c r="AP1343">
        <f>IF(DEGREES(ACOS(SIN(RADIANS(G1343))*SIN(RADIANS(E1342))+COS(RADIANS(G1343))*COS(RADIANS(E1342))*COS(RADIANS(AP1332))))&gt;90,0,$F$4*$F$5/E1341^2*(SIN(RADIANS(G1343))*SIN(RADIANS(E1342))+COS(RADIANS(G1343))*COS(RADIANS(E1342))*COS(RADIANS(AP1332))))</f>
        <v>0</v>
      </c>
      <c r="AQ1343">
        <f>IF(DEGREES(ACOS(SIN(RADIANS(G1343))*SIN(RADIANS(E1342))+COS(RADIANS(G1343))*COS(RADIANS(E1342))*COS(RADIANS(AQ1332))))&gt;90,0,$F$4*$F$5/E1341^2*(SIN(RADIANS(G1343))*SIN(RADIANS(E1342))+COS(RADIANS(G1343))*COS(RADIANS(E1342))*COS(RADIANS(AQ1332))))</f>
        <v>0</v>
      </c>
      <c r="AR1343">
        <f>IF(DEGREES(ACOS(SIN(RADIANS(G1343))*SIN(RADIANS(E1342))+COS(RADIANS(G1343))*COS(RADIANS(E1342))*COS(RADIANS(AR1332))))&gt;90,0,$F$4*$F$5/E1341^2*(SIN(RADIANS(G1343))*SIN(RADIANS(E1342))+COS(RADIANS(G1343))*COS(RADIANS(E1342))*COS(RADIANS(AR1332))))</f>
        <v>0</v>
      </c>
    </row>
    <row r="1344" spans="2:44" x14ac:dyDescent="0.5">
      <c r="B1344" s="40" t="s">
        <v>787</v>
      </c>
      <c r="E1344">
        <f>E1343-E1335-360*ROUNDDOWN((E1343-E1335)/360,0)</f>
        <v>0</v>
      </c>
      <c r="G1344">
        <v>-10</v>
      </c>
      <c r="I1344">
        <f>IF(DEGREES(ACOS(SIN(RADIANS(G1344))*SIN(RADIANS(E1342))+COS(RADIANS(G1344))*COS(RADIANS(E1342))*COS(RADIANS(I1332))))&gt;90,0,$F$4*$F$5/E1341^2*(SIN(RADIANS(G1344))*SIN(RADIANS(E1342))+COS(RADIANS(G1344))*COS(RADIANS(E1342))*COS(RADIANS(I1332))))</f>
        <v>0</v>
      </c>
      <c r="J1344">
        <f>IF(DEGREES(ACOS(SIN(RADIANS(G1344))*SIN(RADIANS(E1342))+COS(RADIANS(G1344))*COS(RADIANS(E1342))*COS(RADIANS(J1332))))&gt;90,0,$F$4*$F$5/E1341^2*(SIN(RADIANS(G1344))*SIN(RADIANS(E1342))+COS(RADIANS(G1344))*COS(RADIANS(E1342))*COS(RADIANS(J1332))))</f>
        <v>0</v>
      </c>
      <c r="K1344">
        <f>IF(DEGREES(ACOS(SIN(RADIANS(G1344))*SIN(RADIANS(E1342))+COS(RADIANS(G1344))*COS(RADIANS(E1342))*COS(RADIANS(K1332))))&gt;90,0,$F$4*$F$5/E1341^2*(SIN(RADIANS(G1344))*SIN(RADIANS(E1342))+COS(RADIANS(G1344))*COS(RADIANS(E1342))*COS(RADIANS(K1332))))</f>
        <v>0</v>
      </c>
      <c r="L1344">
        <f>IF(DEGREES(ACOS(SIN(RADIANS(G1344))*SIN(RADIANS(E1342))+COS(RADIANS(G1344))*COS(RADIANS(E1342))*COS(RADIANS(L1332))))&gt;90,0,$F$4*$F$5/E1341^2*(SIN(RADIANS(G1344))*SIN(RADIANS(E1342))+COS(RADIANS(G1344))*COS(RADIANS(E1342))*COS(RADIANS(L1332))))</f>
        <v>0</v>
      </c>
      <c r="M1344">
        <f>IF(DEGREES(ACOS(SIN(RADIANS(G1344))*SIN(RADIANS(E1342))+COS(RADIANS(G1344))*COS(RADIANS(E1342))*COS(RADIANS(M1332))))&gt;90,0,$F$4*$F$5/E1341^2*(SIN(RADIANS(G1344))*SIN(RADIANS(E1342))+COS(RADIANS(G1344))*COS(RADIANS(E1342))*COS(RADIANS(M1332))))</f>
        <v>0</v>
      </c>
      <c r="N1344">
        <f>IF(DEGREES(ACOS(SIN(RADIANS(G1344))*SIN(RADIANS(E1342))+COS(RADIANS(G1344))*COS(RADIANS(E1342))*COS(RADIANS(N1332))))&gt;90,0,$F$4*$F$5/E1341^2*(SIN(RADIANS(G1344))*SIN(RADIANS(E1342))+COS(RADIANS(G1344))*COS(RADIANS(E1342))*COS(RADIANS(N1332))))</f>
        <v>0</v>
      </c>
      <c r="O1344">
        <f>IF(DEGREES(ACOS(SIN(RADIANS(G1344))*SIN(RADIANS(E1342))+COS(RADIANS(G1344))*COS(RADIANS(E1342))*COS(RADIANS(O1332))))&gt;90,0,$F$4*$F$5/E1341^2*(SIN(RADIANS(G1344))*SIN(RADIANS(E1342))+COS(RADIANS(G1344))*COS(RADIANS(E1342))*COS(RADIANS(O1332))))</f>
        <v>0</v>
      </c>
      <c r="P1344">
        <f>IF(DEGREES(ACOS(SIN(RADIANS(G1344))*SIN(RADIANS(E1342))+COS(RADIANS(G1344))*COS(RADIANS(E1342))*COS(RADIANS(P1332))))&gt;90,0,$F$4*$F$5/E1341^2*(SIN(RADIANS(G1344))*SIN(RADIANS(E1342))+COS(RADIANS(G1344))*COS(RADIANS(E1342))*COS(RADIANS(P1332))))</f>
        <v>0</v>
      </c>
      <c r="Q1344">
        <f>IF(DEGREES(ACOS(SIN(RADIANS(G1344))*SIN(RADIANS(E1342))+COS(RADIANS(G1344))*COS(RADIANS(E1342))*COS(RADIANS(Q1332))))&gt;90,0,$F$4*$F$5/E1341^2*(SIN(RADIANS(G1344))*SIN(RADIANS(E1342))+COS(RADIANS(G1344))*COS(RADIANS(E1342))*COS(RADIANS(Q1332))))</f>
        <v>0</v>
      </c>
      <c r="R1344" t="e">
        <f>IF(DEGREES(ACOS(SIN(RADIANS(G1344))*SIN(RADIANS(E1342))+COS(RADIANS(G1344))*COS(RADIANS(E1342))*COS(RADIANS(R1332))))&gt;90,0,$F$4*$F$5/E1341^2*(SIN(RADIANS(G1344))*SIN(RADIANS(E1342))+COS(RADIANS(G1344))*COS(RADIANS(E1342))*COS(RADIANS(R1332))))</f>
        <v>#DIV/0!</v>
      </c>
      <c r="S1344" t="e">
        <f>IF(DEGREES(ACOS(SIN(RADIANS(G1344))*SIN(RADIANS(E1342))+COS(RADIANS(G1344))*COS(RADIANS(E1342))*COS(RADIANS(S1332))))&gt;90,0,$F$4*$F$5/E1341^2*(SIN(RADIANS(G1344))*SIN(RADIANS(E1342))+COS(RADIANS(G1344))*COS(RADIANS(E1342))*COS(RADIANS(S1332))))</f>
        <v>#DIV/0!</v>
      </c>
      <c r="T1344" t="e">
        <f>IF(DEGREES(ACOS(SIN(RADIANS(G1344))*SIN(RADIANS(E1342))+COS(RADIANS(G1344))*COS(RADIANS(E1342))*COS(RADIANS(T1332))))&gt;90,0,$F$4*$F$5/E1341^2*(SIN(RADIANS(G1344))*SIN(RADIANS(E1342))+COS(RADIANS(G1344))*COS(RADIANS(E1342))*COS(RADIANS(T1332))))</f>
        <v>#DIV/0!</v>
      </c>
      <c r="U1344" t="e">
        <f>IF(DEGREES(ACOS(SIN(RADIANS(G1344))*SIN(RADIANS(E1342))+COS(RADIANS(G1344))*COS(RADIANS(E1342))*COS(RADIANS(U1332))))&gt;90,0,$F$4*$F$5/E1341^2*(SIN(RADIANS(G1344))*SIN(RADIANS(E1342))+COS(RADIANS(G1344))*COS(RADIANS(E1342))*COS(RADIANS(U1332))))</f>
        <v>#DIV/0!</v>
      </c>
      <c r="V1344" t="e">
        <f>IF(DEGREES(ACOS(SIN(RADIANS(G1344))*SIN(RADIANS(E1342))+COS(RADIANS(G1344))*COS(RADIANS(E1342))*COS(RADIANS(V1332))))&gt;90,0,$F$4*$F$5/E1341^2*(SIN(RADIANS(G1344))*SIN(RADIANS(E1342))+COS(RADIANS(G1344))*COS(RADIANS(E1342))*COS(RADIANS(V1332))))</f>
        <v>#DIV/0!</v>
      </c>
      <c r="W1344" t="e">
        <f>IF(DEGREES(ACOS(SIN(RADIANS(G1344))*SIN(RADIANS(E1342))+COS(RADIANS(G1344))*COS(RADIANS(E1342))*COS(RADIANS(W1332))))&gt;90,0,$F$4*$F$5/E1341^2*(SIN(RADIANS(G1344))*SIN(RADIANS(E1342))+COS(RADIANS(G1344))*COS(RADIANS(E1342))*COS(RADIANS(W1332))))</f>
        <v>#DIV/0!</v>
      </c>
      <c r="X1344" t="e">
        <f>IF(DEGREES(ACOS(SIN(RADIANS(G1344))*SIN(RADIANS(E1342))+COS(RADIANS(G1344))*COS(RADIANS(E1342))*COS(RADIANS(X1332))))&gt;90,0,$F$4*$F$5/E1341^2*(SIN(RADIANS(G1344))*SIN(RADIANS(E1342))+COS(RADIANS(G1344))*COS(RADIANS(E1342))*COS(RADIANS(X1332))))</f>
        <v>#DIV/0!</v>
      </c>
      <c r="Y1344" t="e">
        <f>IF(DEGREES(ACOS(SIN(RADIANS(G1344))*SIN(RADIANS(E1342))+COS(RADIANS(G1344))*COS(RADIANS(E1342))*COS(RADIANS(Y1332))))&gt;90,0,$F$4*$F$5/E1341^2*(SIN(RADIANS(G1344))*SIN(RADIANS(E1342))+COS(RADIANS(G1344))*COS(RADIANS(E1342))*COS(RADIANS(Y1332))))</f>
        <v>#DIV/0!</v>
      </c>
      <c r="Z1344" t="e">
        <f>IF(DEGREES(ACOS(SIN(RADIANS(G1344))*SIN(RADIANS(E1342))+COS(RADIANS(G1344))*COS(RADIANS(E1342))*COS(RADIANS(Z1332))))&gt;90,0,$F$4*$F$5/E1341^2*(SIN(RADIANS(G1344))*SIN(RADIANS(E1342))+COS(RADIANS(G1344))*COS(RADIANS(E1342))*COS(RADIANS(Z1332))))</f>
        <v>#DIV/0!</v>
      </c>
      <c r="AA1344" t="e">
        <f>IF(DEGREES(ACOS(SIN(RADIANS(G1344))*SIN(RADIANS(E1342))+COS(RADIANS(G1344))*COS(RADIANS(E1342))*COS(RADIANS(AA1332))))&gt;90,0,$F$4*$F$5/E1341^2*(SIN(RADIANS(G1344))*SIN(RADIANS(E1342))+COS(RADIANS(G1344))*COS(RADIANS(E1342))*COS(RADIANS(AA1332))))</f>
        <v>#DIV/0!</v>
      </c>
      <c r="AB1344" t="e">
        <f>IF(DEGREES(ACOS(SIN(RADIANS(G1344))*SIN(RADIANS(E1342))+COS(RADIANS(G1344))*COS(RADIANS(E1342))*COS(RADIANS(AB1332))))&gt;90,0,$F$4*$F$5/E1341^2*(SIN(RADIANS(G1344))*SIN(RADIANS(E1342))+COS(RADIANS(G1344))*COS(RADIANS(E1342))*COS(RADIANS(AB1332))))</f>
        <v>#DIV/0!</v>
      </c>
      <c r="AC1344" t="e">
        <f>IF(DEGREES(ACOS(SIN(RADIANS(G1344))*SIN(RADIANS(E1342))+COS(RADIANS(G1344))*COS(RADIANS(E1342))*COS(RADIANS(AC1332))))&gt;90,0,$F$4*$F$5/E1341^2*(SIN(RADIANS(G1344))*SIN(RADIANS(E1342))+COS(RADIANS(G1344))*COS(RADIANS(E1342))*COS(RADIANS(AC1332))))</f>
        <v>#DIV/0!</v>
      </c>
      <c r="AD1344" t="e">
        <f>IF(DEGREES(ACOS(SIN(RADIANS(G1344))*SIN(RADIANS(E1342))+COS(RADIANS(G1344))*COS(RADIANS(E1342))*COS(RADIANS(AD1332))))&gt;90,0,$F$4*$F$5/E1341^2*(SIN(RADIANS(G1344))*SIN(RADIANS(E1342))+COS(RADIANS(G1344))*COS(RADIANS(E1342))*COS(RADIANS(AD1332))))</f>
        <v>#DIV/0!</v>
      </c>
      <c r="AE1344" t="e">
        <f>IF(DEGREES(ACOS(SIN(RADIANS(G1344))*SIN(RADIANS(E1342))+COS(RADIANS(G1344))*COS(RADIANS(E1342))*COS(RADIANS(AE1332))))&gt;90,0,$F$4*$F$5/E1341^2*(SIN(RADIANS(G1344))*SIN(RADIANS(E1342))+COS(RADIANS(G1344))*COS(RADIANS(E1342))*COS(RADIANS(AE1332))))</f>
        <v>#DIV/0!</v>
      </c>
      <c r="AF1344" t="e">
        <f>IF(DEGREES(ACOS(SIN(RADIANS(G1344))*SIN(RADIANS(E1342))+COS(RADIANS(G1344))*COS(RADIANS(E1342))*COS(RADIANS(AF1332))))&gt;90,0,$F$4*$F$5/E1341^2*(SIN(RADIANS(G1344))*SIN(RADIANS(E1342))+COS(RADIANS(G1344))*COS(RADIANS(E1342))*COS(RADIANS(AF1332))))</f>
        <v>#DIV/0!</v>
      </c>
      <c r="AG1344" t="e">
        <f>IF(DEGREES(ACOS(SIN(RADIANS(G1344))*SIN(RADIANS(E1342))+COS(RADIANS(G1344))*COS(RADIANS(E1342))*COS(RADIANS(AG1332))))&gt;90,0,$F$4*$F$5/E1341^2*(SIN(RADIANS(G1344))*SIN(RADIANS(E1342))+COS(RADIANS(G1344))*COS(RADIANS(E1342))*COS(RADIANS(AG1332))))</f>
        <v>#DIV/0!</v>
      </c>
      <c r="AH1344" t="e">
        <f>IF(DEGREES(ACOS(SIN(RADIANS(G1344))*SIN(RADIANS(E1342))+COS(RADIANS(G1344))*COS(RADIANS(E1342))*COS(RADIANS(AH1332))))&gt;90,0,$F$4*$F$5/E1341^2*(SIN(RADIANS(G1344))*SIN(RADIANS(E1342))+COS(RADIANS(G1344))*COS(RADIANS(E1342))*COS(RADIANS(AH1332))))</f>
        <v>#DIV/0!</v>
      </c>
      <c r="AI1344" t="e">
        <f>IF(DEGREES(ACOS(SIN(RADIANS(G1344))*SIN(RADIANS(E1342))+COS(RADIANS(G1344))*COS(RADIANS(E1342))*COS(RADIANS(AI1332))))&gt;90,0,$F$4*$F$5/E1341^2*(SIN(RADIANS(G1344))*SIN(RADIANS(E1342))+COS(RADIANS(G1344))*COS(RADIANS(E1342))*COS(RADIANS(AI1332))))</f>
        <v>#DIV/0!</v>
      </c>
      <c r="AJ1344" t="e">
        <f>IF(DEGREES(ACOS(SIN(RADIANS(G1344))*SIN(RADIANS(E1342))+COS(RADIANS(G1344))*COS(RADIANS(E1342))*COS(RADIANS(AJ1332))))&gt;90,0,$F$4*$F$5/E1341^2*(SIN(RADIANS(G1344))*SIN(RADIANS(E1342))+COS(RADIANS(G1344))*COS(RADIANS(E1342))*COS(RADIANS(AJ1332))))</f>
        <v>#DIV/0!</v>
      </c>
      <c r="AK1344">
        <f>IF(DEGREES(ACOS(SIN(RADIANS(G1344))*SIN(RADIANS(E1342))+COS(RADIANS(G1344))*COS(RADIANS(E1342))*COS(RADIANS(AK1332))))&gt;90,0,$F$4*$F$5/E1341^2*(SIN(RADIANS(G1344))*SIN(RADIANS(E1342))+COS(RADIANS(G1344))*COS(RADIANS(E1342))*COS(RADIANS(AK1332))))</f>
        <v>0</v>
      </c>
      <c r="AL1344">
        <f>IF(DEGREES(ACOS(SIN(RADIANS(G1344))*SIN(RADIANS(E1342))+COS(RADIANS(G1344))*COS(RADIANS(E1342))*COS(RADIANS(AL1332))))&gt;90,0,$F$4*$F$5/E1341^2*(SIN(RADIANS(G1344))*SIN(RADIANS(E1342))+COS(RADIANS(G1344))*COS(RADIANS(E1342))*COS(RADIANS(AL1332))))</f>
        <v>0</v>
      </c>
      <c r="AM1344">
        <f>IF(DEGREES(ACOS(SIN(RADIANS(G1344))*SIN(RADIANS(E1342))+COS(RADIANS(G1344))*COS(RADIANS(E1342))*COS(RADIANS(AM1332))))&gt;90,0,$F$4*$F$5/E1341^2*(SIN(RADIANS(G1344))*SIN(RADIANS(E1342))+COS(RADIANS(G1344))*COS(RADIANS(E1342))*COS(RADIANS(AM1332))))</f>
        <v>0</v>
      </c>
      <c r="AN1344">
        <f>IF(DEGREES(ACOS(SIN(RADIANS(G1344))*SIN(RADIANS(E1342))+COS(RADIANS(G1344))*COS(RADIANS(E1342))*COS(RADIANS(AN1332))))&gt;90,0,$F$4*$F$5/E1341^2*(SIN(RADIANS(G1344))*SIN(RADIANS(E1342))+COS(RADIANS(G1344))*COS(RADIANS(E1342))*COS(RADIANS(AN1332))))</f>
        <v>0</v>
      </c>
      <c r="AO1344">
        <f>IF(DEGREES(ACOS(SIN(RADIANS(G1344))*SIN(RADIANS(E1342))+COS(RADIANS(G1344))*COS(RADIANS(E1342))*COS(RADIANS(AO1332))))&gt;90,0,$F$4*$F$5/E1341^2*(SIN(RADIANS(G1344))*SIN(RADIANS(E1342))+COS(RADIANS(G1344))*COS(RADIANS(E1342))*COS(RADIANS(AO1332))))</f>
        <v>0</v>
      </c>
      <c r="AP1344">
        <f>IF(DEGREES(ACOS(SIN(RADIANS(G1344))*SIN(RADIANS(E1342))+COS(RADIANS(G1344))*COS(RADIANS(E1342))*COS(RADIANS(AP1332))))&gt;90,0,$F$4*$F$5/E1341^2*(SIN(RADIANS(G1344))*SIN(RADIANS(E1342))+COS(RADIANS(G1344))*COS(RADIANS(E1342))*COS(RADIANS(AP1332))))</f>
        <v>0</v>
      </c>
      <c r="AQ1344">
        <f>IF(DEGREES(ACOS(SIN(RADIANS(G1344))*SIN(RADIANS(E1342))+COS(RADIANS(G1344))*COS(RADIANS(E1342))*COS(RADIANS(AQ1332))))&gt;90,0,$F$4*$F$5/E1341^2*(SIN(RADIANS(G1344))*SIN(RADIANS(E1342))+COS(RADIANS(G1344))*COS(RADIANS(E1342))*COS(RADIANS(AQ1332))))</f>
        <v>0</v>
      </c>
      <c r="AR1344">
        <f>IF(DEGREES(ACOS(SIN(RADIANS(G1344))*SIN(RADIANS(E1342))+COS(RADIANS(G1344))*COS(RADIANS(E1342))*COS(RADIANS(AR1332))))&gt;90,0,$F$4*$F$5/E1341^2*(SIN(RADIANS(G1344))*SIN(RADIANS(E1342))+COS(RADIANS(G1344))*COS(RADIANS(E1342))*COS(RADIANS(AR1332))))</f>
        <v>0</v>
      </c>
    </row>
    <row r="1345" spans="2:44" x14ac:dyDescent="0.5">
      <c r="G1345">
        <v>-20</v>
      </c>
      <c r="I1345">
        <f>IF(DEGREES(ACOS(SIN(RADIANS(G1345))*SIN(RADIANS(E1342))+COS(RADIANS(G1345))*COS(RADIANS(E1342))*COS(RADIANS(I1332))))&gt;90,0,$F$4*$F$5/E1341^2*(SIN(RADIANS(G1345))*SIN(RADIANS(E1342))+COS(RADIANS(G1345))*COS(RADIANS(E1342))*COS(RADIANS(I1332))))</f>
        <v>0</v>
      </c>
      <c r="J1345">
        <f>IF(DEGREES(ACOS(SIN(RADIANS(G1345))*SIN(RADIANS(E1342))+COS(RADIANS(G1345))*COS(RADIANS(E1342))*COS(RADIANS(J1332))))&gt;90,0,$F$4*$F$5/E1341^2*(SIN(RADIANS(G1345))*SIN(RADIANS(E1342))+COS(RADIANS(G1345))*COS(RADIANS(E1342))*COS(RADIANS(J1332))))</f>
        <v>0</v>
      </c>
      <c r="K1345">
        <f>IF(DEGREES(ACOS(SIN(RADIANS(G1345))*SIN(RADIANS(E1342))+COS(RADIANS(G1345))*COS(RADIANS(E1342))*COS(RADIANS(K1332))))&gt;90,0,$F$4*$F$5/E1341^2*(SIN(RADIANS(G1345))*SIN(RADIANS(E1342))+COS(RADIANS(G1345))*COS(RADIANS(E1342))*COS(RADIANS(K1332))))</f>
        <v>0</v>
      </c>
      <c r="L1345">
        <f>IF(DEGREES(ACOS(SIN(RADIANS(G1345))*SIN(RADIANS(E1342))+COS(RADIANS(G1345))*COS(RADIANS(E1342))*COS(RADIANS(L1332))))&gt;90,0,$F$4*$F$5/E1341^2*(SIN(RADIANS(G1345))*SIN(RADIANS(E1342))+COS(RADIANS(G1345))*COS(RADIANS(E1342))*COS(RADIANS(L1332))))</f>
        <v>0</v>
      </c>
      <c r="M1345">
        <f>IF(DEGREES(ACOS(SIN(RADIANS(G1345))*SIN(RADIANS(E1342))+COS(RADIANS(G1345))*COS(RADIANS(E1342))*COS(RADIANS(M1332))))&gt;90,0,$F$4*$F$5/E1341^2*(SIN(RADIANS(G1345))*SIN(RADIANS(E1342))+COS(RADIANS(G1345))*COS(RADIANS(E1342))*COS(RADIANS(M1332))))</f>
        <v>0</v>
      </c>
      <c r="N1345">
        <f>IF(DEGREES(ACOS(SIN(RADIANS(G1345))*SIN(RADIANS(E1342))+COS(RADIANS(G1345))*COS(RADIANS(E1342))*COS(RADIANS(N1332))))&gt;90,0,$F$4*$F$5/E1341^2*(SIN(RADIANS(G1345))*SIN(RADIANS(E1342))+COS(RADIANS(G1345))*COS(RADIANS(E1342))*COS(RADIANS(N1332))))</f>
        <v>0</v>
      </c>
      <c r="O1345">
        <f>IF(DEGREES(ACOS(SIN(RADIANS(G1345))*SIN(RADIANS(E1342))+COS(RADIANS(G1345))*COS(RADIANS(E1342))*COS(RADIANS(O1332))))&gt;90,0,$F$4*$F$5/E1341^2*(SIN(RADIANS(G1345))*SIN(RADIANS(E1342))+COS(RADIANS(G1345))*COS(RADIANS(E1342))*COS(RADIANS(O1332))))</f>
        <v>0</v>
      </c>
      <c r="P1345">
        <f>IF(DEGREES(ACOS(SIN(RADIANS(G1345))*SIN(RADIANS(E1342))+COS(RADIANS(G1345))*COS(RADIANS(E1342))*COS(RADIANS(P1332))))&gt;90,0,$F$4*$F$5/E1341^2*(SIN(RADIANS(G1345))*SIN(RADIANS(E1342))+COS(RADIANS(G1345))*COS(RADIANS(E1342))*COS(RADIANS(P1332))))</f>
        <v>0</v>
      </c>
      <c r="Q1345">
        <f>IF(DEGREES(ACOS(SIN(RADIANS(G1345))*SIN(RADIANS(E1342))+COS(RADIANS(G1345))*COS(RADIANS(E1342))*COS(RADIANS(Q1332))))&gt;90,0,$F$4*$F$5/E1341^2*(SIN(RADIANS(G1345))*SIN(RADIANS(E1342))+COS(RADIANS(G1345))*COS(RADIANS(E1342))*COS(RADIANS(Q1332))))</f>
        <v>0</v>
      </c>
      <c r="R1345" t="e">
        <f>IF(DEGREES(ACOS(SIN(RADIANS(G1345))*SIN(RADIANS(E1342))+COS(RADIANS(G1345))*COS(RADIANS(E1342))*COS(RADIANS(R1332))))&gt;90,0,$F$4*$F$5/E1341^2*(SIN(RADIANS(G1345))*SIN(RADIANS(E1342))+COS(RADIANS(G1345))*COS(RADIANS(E1342))*COS(RADIANS(R1332))))</f>
        <v>#DIV/0!</v>
      </c>
      <c r="S1345" t="e">
        <f>IF(DEGREES(ACOS(SIN(RADIANS(G1345))*SIN(RADIANS(E1342))+COS(RADIANS(G1345))*COS(RADIANS(E1342))*COS(RADIANS(S1332))))&gt;90,0,$F$4*$F$5/E1341^2*(SIN(RADIANS(G1345))*SIN(RADIANS(E1342))+COS(RADIANS(G1345))*COS(RADIANS(E1342))*COS(RADIANS(S1332))))</f>
        <v>#DIV/0!</v>
      </c>
      <c r="T1345" t="e">
        <f>IF(DEGREES(ACOS(SIN(RADIANS(G1345))*SIN(RADIANS(E1342))+COS(RADIANS(G1345))*COS(RADIANS(E1342))*COS(RADIANS(T1332))))&gt;90,0,$F$4*$F$5/E1341^2*(SIN(RADIANS(G1345))*SIN(RADIANS(E1342))+COS(RADIANS(G1345))*COS(RADIANS(E1342))*COS(RADIANS(T1332))))</f>
        <v>#DIV/0!</v>
      </c>
      <c r="U1345" t="e">
        <f>IF(DEGREES(ACOS(SIN(RADIANS(G1345))*SIN(RADIANS(E1342))+COS(RADIANS(G1345))*COS(RADIANS(E1342))*COS(RADIANS(U1332))))&gt;90,0,$F$4*$F$5/E1341^2*(SIN(RADIANS(G1345))*SIN(RADIANS(E1342))+COS(RADIANS(G1345))*COS(RADIANS(E1342))*COS(RADIANS(U1332))))</f>
        <v>#DIV/0!</v>
      </c>
      <c r="V1345" t="e">
        <f>IF(DEGREES(ACOS(SIN(RADIANS(G1345))*SIN(RADIANS(E1342))+COS(RADIANS(G1345))*COS(RADIANS(E1342))*COS(RADIANS(V1332))))&gt;90,0,$F$4*$F$5/E1341^2*(SIN(RADIANS(G1345))*SIN(RADIANS(E1342))+COS(RADIANS(G1345))*COS(RADIANS(E1342))*COS(RADIANS(V1332))))</f>
        <v>#DIV/0!</v>
      </c>
      <c r="W1345" t="e">
        <f>IF(DEGREES(ACOS(SIN(RADIANS(G1345))*SIN(RADIANS(E1342))+COS(RADIANS(G1345))*COS(RADIANS(E1342))*COS(RADIANS(W1332))))&gt;90,0,$F$4*$F$5/E1341^2*(SIN(RADIANS(G1345))*SIN(RADIANS(E1342))+COS(RADIANS(G1345))*COS(RADIANS(E1342))*COS(RADIANS(W1332))))</f>
        <v>#DIV/0!</v>
      </c>
      <c r="X1345" t="e">
        <f>IF(DEGREES(ACOS(SIN(RADIANS(G1345))*SIN(RADIANS(E1342))+COS(RADIANS(G1345))*COS(RADIANS(E1342))*COS(RADIANS(X1332))))&gt;90,0,$F$4*$F$5/E1341^2*(SIN(RADIANS(G1345))*SIN(RADIANS(E1342))+COS(RADIANS(G1345))*COS(RADIANS(E1342))*COS(RADIANS(X1332))))</f>
        <v>#DIV/0!</v>
      </c>
      <c r="Y1345" t="e">
        <f>IF(DEGREES(ACOS(SIN(RADIANS(G1345))*SIN(RADIANS(E1342))+COS(RADIANS(G1345))*COS(RADIANS(E1342))*COS(RADIANS(Y1332))))&gt;90,0,$F$4*$F$5/E1341^2*(SIN(RADIANS(G1345))*SIN(RADIANS(E1342))+COS(RADIANS(G1345))*COS(RADIANS(E1342))*COS(RADIANS(Y1332))))</f>
        <v>#DIV/0!</v>
      </c>
      <c r="Z1345" t="e">
        <f>IF(DEGREES(ACOS(SIN(RADIANS(G1345))*SIN(RADIANS(E1342))+COS(RADIANS(G1345))*COS(RADIANS(E1342))*COS(RADIANS(Z1332))))&gt;90,0,$F$4*$F$5/E1341^2*(SIN(RADIANS(G1345))*SIN(RADIANS(E1342))+COS(RADIANS(G1345))*COS(RADIANS(E1342))*COS(RADIANS(Z1332))))</f>
        <v>#DIV/0!</v>
      </c>
      <c r="AA1345" t="e">
        <f>IF(DEGREES(ACOS(SIN(RADIANS(G1345))*SIN(RADIANS(E1342))+COS(RADIANS(G1345))*COS(RADIANS(E1342))*COS(RADIANS(AA1332))))&gt;90,0,$F$4*$F$5/E1341^2*(SIN(RADIANS(G1345))*SIN(RADIANS(E1342))+COS(RADIANS(G1345))*COS(RADIANS(E1342))*COS(RADIANS(AA1332))))</f>
        <v>#DIV/0!</v>
      </c>
      <c r="AB1345" t="e">
        <f>IF(DEGREES(ACOS(SIN(RADIANS(G1345))*SIN(RADIANS(E1342))+COS(RADIANS(G1345))*COS(RADIANS(E1342))*COS(RADIANS(AB1332))))&gt;90,0,$F$4*$F$5/E1341^2*(SIN(RADIANS(G1345))*SIN(RADIANS(E1342))+COS(RADIANS(G1345))*COS(RADIANS(E1342))*COS(RADIANS(AB1332))))</f>
        <v>#DIV/0!</v>
      </c>
      <c r="AC1345" t="e">
        <f>IF(DEGREES(ACOS(SIN(RADIANS(G1345))*SIN(RADIANS(E1342))+COS(RADIANS(G1345))*COS(RADIANS(E1342))*COS(RADIANS(AC1332))))&gt;90,0,$F$4*$F$5/E1341^2*(SIN(RADIANS(G1345))*SIN(RADIANS(E1342))+COS(RADIANS(G1345))*COS(RADIANS(E1342))*COS(RADIANS(AC1332))))</f>
        <v>#DIV/0!</v>
      </c>
      <c r="AD1345" t="e">
        <f>IF(DEGREES(ACOS(SIN(RADIANS(G1345))*SIN(RADIANS(E1342))+COS(RADIANS(G1345))*COS(RADIANS(E1342))*COS(RADIANS(AD1332))))&gt;90,0,$F$4*$F$5/E1341^2*(SIN(RADIANS(G1345))*SIN(RADIANS(E1342))+COS(RADIANS(G1345))*COS(RADIANS(E1342))*COS(RADIANS(AD1332))))</f>
        <v>#DIV/0!</v>
      </c>
      <c r="AE1345" t="e">
        <f>IF(DEGREES(ACOS(SIN(RADIANS(G1345))*SIN(RADIANS(E1342))+COS(RADIANS(G1345))*COS(RADIANS(E1342))*COS(RADIANS(AE1332))))&gt;90,0,$F$4*$F$5/E1341^2*(SIN(RADIANS(G1345))*SIN(RADIANS(E1342))+COS(RADIANS(G1345))*COS(RADIANS(E1342))*COS(RADIANS(AE1332))))</f>
        <v>#DIV/0!</v>
      </c>
      <c r="AF1345" t="e">
        <f>IF(DEGREES(ACOS(SIN(RADIANS(G1345))*SIN(RADIANS(E1342))+COS(RADIANS(G1345))*COS(RADIANS(E1342))*COS(RADIANS(AF1332))))&gt;90,0,$F$4*$F$5/E1341^2*(SIN(RADIANS(G1345))*SIN(RADIANS(E1342))+COS(RADIANS(G1345))*COS(RADIANS(E1342))*COS(RADIANS(AF1332))))</f>
        <v>#DIV/0!</v>
      </c>
      <c r="AG1345" t="e">
        <f>IF(DEGREES(ACOS(SIN(RADIANS(G1345))*SIN(RADIANS(E1342))+COS(RADIANS(G1345))*COS(RADIANS(E1342))*COS(RADIANS(AG1332))))&gt;90,0,$F$4*$F$5/E1341^2*(SIN(RADIANS(G1345))*SIN(RADIANS(E1342))+COS(RADIANS(G1345))*COS(RADIANS(E1342))*COS(RADIANS(AG1332))))</f>
        <v>#DIV/0!</v>
      </c>
      <c r="AH1345" t="e">
        <f>IF(DEGREES(ACOS(SIN(RADIANS(G1345))*SIN(RADIANS(E1342))+COS(RADIANS(G1345))*COS(RADIANS(E1342))*COS(RADIANS(AH1332))))&gt;90,0,$F$4*$F$5/E1341^2*(SIN(RADIANS(G1345))*SIN(RADIANS(E1342))+COS(RADIANS(G1345))*COS(RADIANS(E1342))*COS(RADIANS(AH1332))))</f>
        <v>#DIV/0!</v>
      </c>
      <c r="AI1345" t="e">
        <f>IF(DEGREES(ACOS(SIN(RADIANS(G1345))*SIN(RADIANS(E1342))+COS(RADIANS(G1345))*COS(RADIANS(E1342))*COS(RADIANS(AI1332))))&gt;90,0,$F$4*$F$5/E1341^2*(SIN(RADIANS(G1345))*SIN(RADIANS(E1342))+COS(RADIANS(G1345))*COS(RADIANS(E1342))*COS(RADIANS(AI1332))))</f>
        <v>#DIV/0!</v>
      </c>
      <c r="AJ1345" t="e">
        <f>IF(DEGREES(ACOS(SIN(RADIANS(G1345))*SIN(RADIANS(E1342))+COS(RADIANS(G1345))*COS(RADIANS(E1342))*COS(RADIANS(AJ1332))))&gt;90,0,$F$4*$F$5/E1341^2*(SIN(RADIANS(G1345))*SIN(RADIANS(E1342))+COS(RADIANS(G1345))*COS(RADIANS(E1342))*COS(RADIANS(AJ1332))))</f>
        <v>#DIV/0!</v>
      </c>
      <c r="AK1345">
        <f>IF(DEGREES(ACOS(SIN(RADIANS(G1345))*SIN(RADIANS(E1342))+COS(RADIANS(G1345))*COS(RADIANS(E1342))*COS(RADIANS(AK1332))))&gt;90,0,$F$4*$F$5/E1341^2*(SIN(RADIANS(G1345))*SIN(RADIANS(E1342))+COS(RADIANS(G1345))*COS(RADIANS(E1342))*COS(RADIANS(AK1332))))</f>
        <v>0</v>
      </c>
      <c r="AL1345">
        <f>IF(DEGREES(ACOS(SIN(RADIANS(G1345))*SIN(RADIANS(E1342))+COS(RADIANS(G1345))*COS(RADIANS(E1342))*COS(RADIANS(AL1332))))&gt;90,0,$F$4*$F$5/E1341^2*(SIN(RADIANS(G1345))*SIN(RADIANS(E1342))+COS(RADIANS(G1345))*COS(RADIANS(E1342))*COS(RADIANS(AL1332))))</f>
        <v>0</v>
      </c>
      <c r="AM1345">
        <f>IF(DEGREES(ACOS(SIN(RADIANS(G1345))*SIN(RADIANS(E1342))+COS(RADIANS(G1345))*COS(RADIANS(E1342))*COS(RADIANS(AM1332))))&gt;90,0,$F$4*$F$5/E1341^2*(SIN(RADIANS(G1345))*SIN(RADIANS(E1342))+COS(RADIANS(G1345))*COS(RADIANS(E1342))*COS(RADIANS(AM1332))))</f>
        <v>0</v>
      </c>
      <c r="AN1345">
        <f>IF(DEGREES(ACOS(SIN(RADIANS(G1345))*SIN(RADIANS(E1342))+COS(RADIANS(G1345))*COS(RADIANS(E1342))*COS(RADIANS(AN1332))))&gt;90,0,$F$4*$F$5/E1341^2*(SIN(RADIANS(G1345))*SIN(RADIANS(E1342))+COS(RADIANS(G1345))*COS(RADIANS(E1342))*COS(RADIANS(AN1332))))</f>
        <v>0</v>
      </c>
      <c r="AO1345">
        <f>IF(DEGREES(ACOS(SIN(RADIANS(G1345))*SIN(RADIANS(E1342))+COS(RADIANS(G1345))*COS(RADIANS(E1342))*COS(RADIANS(AO1332))))&gt;90,0,$F$4*$F$5/E1341^2*(SIN(RADIANS(G1345))*SIN(RADIANS(E1342))+COS(RADIANS(G1345))*COS(RADIANS(E1342))*COS(RADIANS(AO1332))))</f>
        <v>0</v>
      </c>
      <c r="AP1345">
        <f>IF(DEGREES(ACOS(SIN(RADIANS(G1345))*SIN(RADIANS(E1342))+COS(RADIANS(G1345))*COS(RADIANS(E1342))*COS(RADIANS(AP1332))))&gt;90,0,$F$4*$F$5/E1341^2*(SIN(RADIANS(G1345))*SIN(RADIANS(E1342))+COS(RADIANS(G1345))*COS(RADIANS(E1342))*COS(RADIANS(AP1332))))</f>
        <v>0</v>
      </c>
      <c r="AQ1345">
        <f>IF(DEGREES(ACOS(SIN(RADIANS(G1345))*SIN(RADIANS(E1342))+COS(RADIANS(G1345))*COS(RADIANS(E1342))*COS(RADIANS(AQ1332))))&gt;90,0,$F$4*$F$5/E1341^2*(SIN(RADIANS(G1345))*SIN(RADIANS(E1342))+COS(RADIANS(G1345))*COS(RADIANS(E1342))*COS(RADIANS(AQ1332))))</f>
        <v>0</v>
      </c>
      <c r="AR1345">
        <f>IF(DEGREES(ACOS(SIN(RADIANS(G1345))*SIN(RADIANS(E1342))+COS(RADIANS(G1345))*COS(RADIANS(E1342))*COS(RADIANS(AR1332))))&gt;90,0,$F$4*$F$5/E1341^2*(SIN(RADIANS(G1345))*SIN(RADIANS(E1342))+COS(RADIANS(G1345))*COS(RADIANS(E1342))*COS(RADIANS(AR1332))))</f>
        <v>0</v>
      </c>
    </row>
    <row r="1346" spans="2:44" x14ac:dyDescent="0.5">
      <c r="G1346">
        <v>-30</v>
      </c>
      <c r="I1346">
        <f>IF(DEGREES(ACOS(SIN(RADIANS(G1346))*SIN(RADIANS(E1342))+COS(RADIANS(G1346))*COS(RADIANS(E1342))*COS(RADIANS(I1332))))&gt;90,0,$F$4*$F$5/E1341^2*(SIN(RADIANS(G1346))*SIN(RADIANS(E1342))+COS(RADIANS(G1346))*COS(RADIANS(E1342))*COS(RADIANS(I1332))))</f>
        <v>0</v>
      </c>
      <c r="J1346">
        <f>IF(DEGREES(ACOS(SIN(RADIANS(G1346))*SIN(RADIANS(E1342))+COS(RADIANS(G1346))*COS(RADIANS(E1342))*COS(RADIANS(J1332))))&gt;90,0,$F$4*$F$5/E1341^2*(SIN(RADIANS(G1346))*SIN(RADIANS(E1342))+COS(RADIANS(G1346))*COS(RADIANS(E1342))*COS(RADIANS(J1332))))</f>
        <v>0</v>
      </c>
      <c r="K1346">
        <f>IF(DEGREES(ACOS(SIN(RADIANS(G1346))*SIN(RADIANS(E1342))+COS(RADIANS(G1346))*COS(RADIANS(E1342))*COS(RADIANS(K1332))))&gt;90,0,$F$4*$F$5/E1341^2*(SIN(RADIANS(G1346))*SIN(RADIANS(E1342))+COS(RADIANS(G1346))*COS(RADIANS(E1342))*COS(RADIANS(K1332))))</f>
        <v>0</v>
      </c>
      <c r="L1346">
        <f>IF(DEGREES(ACOS(SIN(RADIANS(G1346))*SIN(RADIANS(E1342))+COS(RADIANS(G1346))*COS(RADIANS(E1342))*COS(RADIANS(L1332))))&gt;90,0,$F$4*$F$5/E1341^2*(SIN(RADIANS(G1346))*SIN(RADIANS(E1342))+COS(RADIANS(G1346))*COS(RADIANS(E1342))*COS(RADIANS(L1332))))</f>
        <v>0</v>
      </c>
      <c r="M1346">
        <f>IF(DEGREES(ACOS(SIN(RADIANS(G1346))*SIN(RADIANS(E1342))+COS(RADIANS(G1346))*COS(RADIANS(E1342))*COS(RADIANS(M1332))))&gt;90,0,$F$4*$F$5/E1341^2*(SIN(RADIANS(G1346))*SIN(RADIANS(E1342))+COS(RADIANS(G1346))*COS(RADIANS(E1342))*COS(RADIANS(M1332))))</f>
        <v>0</v>
      </c>
      <c r="N1346">
        <f>IF(DEGREES(ACOS(SIN(RADIANS(G1346))*SIN(RADIANS(E1342))+COS(RADIANS(G1346))*COS(RADIANS(E1342))*COS(RADIANS(N1332))))&gt;90,0,$F$4*$F$5/E1341^2*(SIN(RADIANS(G1346))*SIN(RADIANS(E1342))+COS(RADIANS(G1346))*COS(RADIANS(E1342))*COS(RADIANS(N1332))))</f>
        <v>0</v>
      </c>
      <c r="O1346">
        <f>IF(DEGREES(ACOS(SIN(RADIANS(G1346))*SIN(RADIANS(E1342))+COS(RADIANS(G1346))*COS(RADIANS(E1342))*COS(RADIANS(O1332))))&gt;90,0,$F$4*$F$5/E1341^2*(SIN(RADIANS(G1346))*SIN(RADIANS(E1342))+COS(RADIANS(G1346))*COS(RADIANS(E1342))*COS(RADIANS(O1332))))</f>
        <v>0</v>
      </c>
      <c r="P1346">
        <f>IF(DEGREES(ACOS(SIN(RADIANS(G1346))*SIN(RADIANS(E1342))+COS(RADIANS(G1346))*COS(RADIANS(E1342))*COS(RADIANS(P1332))))&gt;90,0,$F$4*$F$5/E1341^2*(SIN(RADIANS(G1346))*SIN(RADIANS(E1342))+COS(RADIANS(G1346))*COS(RADIANS(E1342))*COS(RADIANS(P1332))))</f>
        <v>0</v>
      </c>
      <c r="Q1346">
        <f>IF(DEGREES(ACOS(SIN(RADIANS(G1346))*SIN(RADIANS(E1342))+COS(RADIANS(G1346))*COS(RADIANS(E1342))*COS(RADIANS(Q1332))))&gt;90,0,$F$4*$F$5/E1341^2*(SIN(RADIANS(G1346))*SIN(RADIANS(E1342))+COS(RADIANS(G1346))*COS(RADIANS(E1342))*COS(RADIANS(Q1332))))</f>
        <v>0</v>
      </c>
      <c r="R1346" t="e">
        <f>IF(DEGREES(ACOS(SIN(RADIANS(G1346))*SIN(RADIANS(E1342))+COS(RADIANS(G1346))*COS(RADIANS(E1342))*COS(RADIANS(R1332))))&gt;90,0,$F$4*$F$5/E1341^2*(SIN(RADIANS(G1346))*SIN(RADIANS(E1342))+COS(RADIANS(G1346))*COS(RADIANS(E1342))*COS(RADIANS(R1332))))</f>
        <v>#DIV/0!</v>
      </c>
      <c r="S1346" t="e">
        <f>IF(DEGREES(ACOS(SIN(RADIANS(G1346))*SIN(RADIANS(E1342))+COS(RADIANS(G1346))*COS(RADIANS(E1342))*COS(RADIANS(S1332))))&gt;90,0,$F$4*$F$5/E1341^2*(SIN(RADIANS(G1346))*SIN(RADIANS(E1342))+COS(RADIANS(G1346))*COS(RADIANS(E1342))*COS(RADIANS(S1332))))</f>
        <v>#DIV/0!</v>
      </c>
      <c r="T1346" t="e">
        <f>IF(DEGREES(ACOS(SIN(RADIANS(G1346))*SIN(RADIANS(E1342))+COS(RADIANS(G1346))*COS(RADIANS(E1342))*COS(RADIANS(T1332))))&gt;90,0,$F$4*$F$5/E1341^2*(SIN(RADIANS(G1346))*SIN(RADIANS(E1342))+COS(RADIANS(G1346))*COS(RADIANS(E1342))*COS(RADIANS(T1332))))</f>
        <v>#DIV/0!</v>
      </c>
      <c r="U1346" t="e">
        <f>IF(DEGREES(ACOS(SIN(RADIANS(G1346))*SIN(RADIANS(E1342))+COS(RADIANS(G1346))*COS(RADIANS(E1342))*COS(RADIANS(U1332))))&gt;90,0,$F$4*$F$5/E1341^2*(SIN(RADIANS(G1346))*SIN(RADIANS(E1342))+COS(RADIANS(G1346))*COS(RADIANS(E1342))*COS(RADIANS(U1332))))</f>
        <v>#DIV/0!</v>
      </c>
      <c r="V1346" t="e">
        <f>IF(DEGREES(ACOS(SIN(RADIANS(G1346))*SIN(RADIANS(E1342))+COS(RADIANS(G1346))*COS(RADIANS(E1342))*COS(RADIANS(V1332))))&gt;90,0,$F$4*$F$5/E1341^2*(SIN(RADIANS(G1346))*SIN(RADIANS(E1342))+COS(RADIANS(G1346))*COS(RADIANS(E1342))*COS(RADIANS(V1332))))</f>
        <v>#DIV/0!</v>
      </c>
      <c r="W1346" t="e">
        <f>IF(DEGREES(ACOS(SIN(RADIANS(G1346))*SIN(RADIANS(E1342))+COS(RADIANS(G1346))*COS(RADIANS(E1342))*COS(RADIANS(W1332))))&gt;90,0,$F$4*$F$5/E1341^2*(SIN(RADIANS(G1346))*SIN(RADIANS(E1342))+COS(RADIANS(G1346))*COS(RADIANS(E1342))*COS(RADIANS(W1332))))</f>
        <v>#DIV/0!</v>
      </c>
      <c r="X1346" t="e">
        <f>IF(DEGREES(ACOS(SIN(RADIANS(G1346))*SIN(RADIANS(E1342))+COS(RADIANS(G1346))*COS(RADIANS(E1342))*COS(RADIANS(X1332))))&gt;90,0,$F$4*$F$5/E1341^2*(SIN(RADIANS(G1346))*SIN(RADIANS(E1342))+COS(RADIANS(G1346))*COS(RADIANS(E1342))*COS(RADIANS(X1332))))</f>
        <v>#DIV/0!</v>
      </c>
      <c r="Y1346" t="e">
        <f>IF(DEGREES(ACOS(SIN(RADIANS(G1346))*SIN(RADIANS(E1342))+COS(RADIANS(G1346))*COS(RADIANS(E1342))*COS(RADIANS(Y1332))))&gt;90,0,$F$4*$F$5/E1341^2*(SIN(RADIANS(G1346))*SIN(RADIANS(E1342))+COS(RADIANS(G1346))*COS(RADIANS(E1342))*COS(RADIANS(Y1332))))</f>
        <v>#DIV/0!</v>
      </c>
      <c r="Z1346" t="e">
        <f>IF(DEGREES(ACOS(SIN(RADIANS(G1346))*SIN(RADIANS(E1342))+COS(RADIANS(G1346))*COS(RADIANS(E1342))*COS(RADIANS(Z1332))))&gt;90,0,$F$4*$F$5/E1341^2*(SIN(RADIANS(G1346))*SIN(RADIANS(E1342))+COS(RADIANS(G1346))*COS(RADIANS(E1342))*COS(RADIANS(Z1332))))</f>
        <v>#DIV/0!</v>
      </c>
      <c r="AA1346" t="e">
        <f>IF(DEGREES(ACOS(SIN(RADIANS(G1346))*SIN(RADIANS(E1342))+COS(RADIANS(G1346))*COS(RADIANS(E1342))*COS(RADIANS(AA1332))))&gt;90,0,$F$4*$F$5/E1341^2*(SIN(RADIANS(G1346))*SIN(RADIANS(E1342))+COS(RADIANS(G1346))*COS(RADIANS(E1342))*COS(RADIANS(AA1332))))</f>
        <v>#DIV/0!</v>
      </c>
      <c r="AB1346" t="e">
        <f>IF(DEGREES(ACOS(SIN(RADIANS(G1346))*SIN(RADIANS(E1342))+COS(RADIANS(G1346))*COS(RADIANS(E1342))*COS(RADIANS(AB1332))))&gt;90,0,$F$4*$F$5/E1341^2*(SIN(RADIANS(G1346))*SIN(RADIANS(E1342))+COS(RADIANS(G1346))*COS(RADIANS(E1342))*COS(RADIANS(AB1332))))</f>
        <v>#DIV/0!</v>
      </c>
      <c r="AC1346" t="e">
        <f>IF(DEGREES(ACOS(SIN(RADIANS(G1346))*SIN(RADIANS(E1342))+COS(RADIANS(G1346))*COS(RADIANS(E1342))*COS(RADIANS(AC1332))))&gt;90,0,$F$4*$F$5/E1341^2*(SIN(RADIANS(G1346))*SIN(RADIANS(E1342))+COS(RADIANS(G1346))*COS(RADIANS(E1342))*COS(RADIANS(AC1332))))</f>
        <v>#DIV/0!</v>
      </c>
      <c r="AD1346" t="e">
        <f>IF(DEGREES(ACOS(SIN(RADIANS(G1346))*SIN(RADIANS(E1342))+COS(RADIANS(G1346))*COS(RADIANS(E1342))*COS(RADIANS(AD1332))))&gt;90,0,$F$4*$F$5/E1341^2*(SIN(RADIANS(G1346))*SIN(RADIANS(E1342))+COS(RADIANS(G1346))*COS(RADIANS(E1342))*COS(RADIANS(AD1332))))</f>
        <v>#DIV/0!</v>
      </c>
      <c r="AE1346" t="e">
        <f>IF(DEGREES(ACOS(SIN(RADIANS(G1346))*SIN(RADIANS(E1342))+COS(RADIANS(G1346))*COS(RADIANS(E1342))*COS(RADIANS(AE1332))))&gt;90,0,$F$4*$F$5/E1341^2*(SIN(RADIANS(G1346))*SIN(RADIANS(E1342))+COS(RADIANS(G1346))*COS(RADIANS(E1342))*COS(RADIANS(AE1332))))</f>
        <v>#DIV/0!</v>
      </c>
      <c r="AF1346" t="e">
        <f>IF(DEGREES(ACOS(SIN(RADIANS(G1346))*SIN(RADIANS(E1342))+COS(RADIANS(G1346))*COS(RADIANS(E1342))*COS(RADIANS(AF1332))))&gt;90,0,$F$4*$F$5/E1341^2*(SIN(RADIANS(G1346))*SIN(RADIANS(E1342))+COS(RADIANS(G1346))*COS(RADIANS(E1342))*COS(RADIANS(AF1332))))</f>
        <v>#DIV/0!</v>
      </c>
      <c r="AG1346" t="e">
        <f>IF(DEGREES(ACOS(SIN(RADIANS(G1346))*SIN(RADIANS(E1342))+COS(RADIANS(G1346))*COS(RADIANS(E1342))*COS(RADIANS(AG1332))))&gt;90,0,$F$4*$F$5/E1341^2*(SIN(RADIANS(G1346))*SIN(RADIANS(E1342))+COS(RADIANS(G1346))*COS(RADIANS(E1342))*COS(RADIANS(AG1332))))</f>
        <v>#DIV/0!</v>
      </c>
      <c r="AH1346" t="e">
        <f>IF(DEGREES(ACOS(SIN(RADIANS(G1346))*SIN(RADIANS(E1342))+COS(RADIANS(G1346))*COS(RADIANS(E1342))*COS(RADIANS(AH1332))))&gt;90,0,$F$4*$F$5/E1341^2*(SIN(RADIANS(G1346))*SIN(RADIANS(E1342))+COS(RADIANS(G1346))*COS(RADIANS(E1342))*COS(RADIANS(AH1332))))</f>
        <v>#DIV/0!</v>
      </c>
      <c r="AI1346" t="e">
        <f>IF(DEGREES(ACOS(SIN(RADIANS(G1346))*SIN(RADIANS(E1342))+COS(RADIANS(G1346))*COS(RADIANS(E1342))*COS(RADIANS(AI1332))))&gt;90,0,$F$4*$F$5/E1341^2*(SIN(RADIANS(G1346))*SIN(RADIANS(E1342))+COS(RADIANS(G1346))*COS(RADIANS(E1342))*COS(RADIANS(AI1332))))</f>
        <v>#DIV/0!</v>
      </c>
      <c r="AJ1346" t="e">
        <f>IF(DEGREES(ACOS(SIN(RADIANS(G1346))*SIN(RADIANS(E1342))+COS(RADIANS(G1346))*COS(RADIANS(E1342))*COS(RADIANS(AJ1332))))&gt;90,0,$F$4*$F$5/E1341^2*(SIN(RADIANS(G1346))*SIN(RADIANS(E1342))+COS(RADIANS(G1346))*COS(RADIANS(E1342))*COS(RADIANS(AJ1332))))</f>
        <v>#DIV/0!</v>
      </c>
      <c r="AK1346">
        <f>IF(DEGREES(ACOS(SIN(RADIANS(G1346))*SIN(RADIANS(E1342))+COS(RADIANS(G1346))*COS(RADIANS(E1342))*COS(RADIANS(AK1332))))&gt;90,0,$F$4*$F$5/E1341^2*(SIN(RADIANS(G1346))*SIN(RADIANS(E1342))+COS(RADIANS(G1346))*COS(RADIANS(E1342))*COS(RADIANS(AK1332))))</f>
        <v>0</v>
      </c>
      <c r="AL1346">
        <f>IF(DEGREES(ACOS(SIN(RADIANS(G1346))*SIN(RADIANS(E1342))+COS(RADIANS(G1346))*COS(RADIANS(E1342))*COS(RADIANS(AL1332))))&gt;90,0,$F$4*$F$5/E1341^2*(SIN(RADIANS(G1346))*SIN(RADIANS(E1342))+COS(RADIANS(G1346))*COS(RADIANS(E1342))*COS(RADIANS(AL1332))))</f>
        <v>0</v>
      </c>
      <c r="AM1346">
        <f>IF(DEGREES(ACOS(SIN(RADIANS(G1346))*SIN(RADIANS(E1342))+COS(RADIANS(G1346))*COS(RADIANS(E1342))*COS(RADIANS(AM1332))))&gt;90,0,$F$4*$F$5/E1341^2*(SIN(RADIANS(G1346))*SIN(RADIANS(E1342))+COS(RADIANS(G1346))*COS(RADIANS(E1342))*COS(RADIANS(AM1332))))</f>
        <v>0</v>
      </c>
      <c r="AN1346">
        <f>IF(DEGREES(ACOS(SIN(RADIANS(G1346))*SIN(RADIANS(E1342))+COS(RADIANS(G1346))*COS(RADIANS(E1342))*COS(RADIANS(AN1332))))&gt;90,0,$F$4*$F$5/E1341^2*(SIN(RADIANS(G1346))*SIN(RADIANS(E1342))+COS(RADIANS(G1346))*COS(RADIANS(E1342))*COS(RADIANS(AN1332))))</f>
        <v>0</v>
      </c>
      <c r="AO1346">
        <f>IF(DEGREES(ACOS(SIN(RADIANS(G1346))*SIN(RADIANS(E1342))+COS(RADIANS(G1346))*COS(RADIANS(E1342))*COS(RADIANS(AO1332))))&gt;90,0,$F$4*$F$5/E1341^2*(SIN(RADIANS(G1346))*SIN(RADIANS(E1342))+COS(RADIANS(G1346))*COS(RADIANS(E1342))*COS(RADIANS(AO1332))))</f>
        <v>0</v>
      </c>
      <c r="AP1346">
        <f>IF(DEGREES(ACOS(SIN(RADIANS(G1346))*SIN(RADIANS(E1342))+COS(RADIANS(G1346))*COS(RADIANS(E1342))*COS(RADIANS(AP1332))))&gt;90,0,$F$4*$F$5/E1341^2*(SIN(RADIANS(G1346))*SIN(RADIANS(E1342))+COS(RADIANS(G1346))*COS(RADIANS(E1342))*COS(RADIANS(AP1332))))</f>
        <v>0</v>
      </c>
      <c r="AQ1346">
        <f>IF(DEGREES(ACOS(SIN(RADIANS(G1346))*SIN(RADIANS(E1342))+COS(RADIANS(G1346))*COS(RADIANS(E1342))*COS(RADIANS(AQ1332))))&gt;90,0,$F$4*$F$5/E1341^2*(SIN(RADIANS(G1346))*SIN(RADIANS(E1342))+COS(RADIANS(G1346))*COS(RADIANS(E1342))*COS(RADIANS(AQ1332))))</f>
        <v>0</v>
      </c>
      <c r="AR1346">
        <f>IF(DEGREES(ACOS(SIN(RADIANS(G1346))*SIN(RADIANS(E1342))+COS(RADIANS(G1346))*COS(RADIANS(E1342))*COS(RADIANS(AR1332))))&gt;90,0,$F$4*$F$5/E1341^2*(SIN(RADIANS(G1346))*SIN(RADIANS(E1342))+COS(RADIANS(G1346))*COS(RADIANS(E1342))*COS(RADIANS(AR1332))))</f>
        <v>0</v>
      </c>
    </row>
    <row r="1347" spans="2:44" x14ac:dyDescent="0.5">
      <c r="G1347">
        <v>-40</v>
      </c>
      <c r="I1347">
        <f>IF(DEGREES(ACOS(SIN(RADIANS(G1347))*SIN(RADIANS(E1342))+COS(RADIANS(G1347))*COS(RADIANS(E1342))*COS(RADIANS(I1332))))&gt;90,0,$F$4*$F$5/E1341^2*(SIN(RADIANS(G1347))*SIN(RADIANS(E1342))+COS(RADIANS(G1347))*COS(RADIANS(E1342))*COS(RADIANS(I1332))))</f>
        <v>0</v>
      </c>
      <c r="J1347">
        <f>IF(DEGREES(ACOS(SIN(RADIANS(G1347))*SIN(RADIANS(E1342))+COS(RADIANS(G1347))*COS(RADIANS(E1342))*COS(RADIANS(J1332))))&gt;90,0,$F$4*$F$5/E1341^2*(SIN(RADIANS(G1347))*SIN(RADIANS(E1342))+COS(RADIANS(G1347))*COS(RADIANS(E1342))*COS(RADIANS(J1332))))</f>
        <v>0</v>
      </c>
      <c r="K1347">
        <f>IF(DEGREES(ACOS(SIN(RADIANS(G1347))*SIN(RADIANS(E1342))+COS(RADIANS(G1347))*COS(RADIANS(E1342))*COS(RADIANS(K1332))))&gt;90,0,$F$4*$F$5/E1341^2*(SIN(RADIANS(G1347))*SIN(RADIANS(E1342))+COS(RADIANS(G1347))*COS(RADIANS(E1342))*COS(RADIANS(K1332))))</f>
        <v>0</v>
      </c>
      <c r="L1347">
        <f>IF(DEGREES(ACOS(SIN(RADIANS(G1347))*SIN(RADIANS(E1342))+COS(RADIANS(G1347))*COS(RADIANS(E1342))*COS(RADIANS(L1332))))&gt;90,0,$F$4*$F$5/E1341^2*(SIN(RADIANS(G1347))*SIN(RADIANS(E1342))+COS(RADIANS(G1347))*COS(RADIANS(E1342))*COS(RADIANS(L1332))))</f>
        <v>0</v>
      </c>
      <c r="M1347">
        <f>IF(DEGREES(ACOS(SIN(RADIANS(G1347))*SIN(RADIANS(E1342))+COS(RADIANS(G1347))*COS(RADIANS(E1342))*COS(RADIANS(M1332))))&gt;90,0,$F$4*$F$5/E1341^2*(SIN(RADIANS(G1347))*SIN(RADIANS(E1342))+COS(RADIANS(G1347))*COS(RADIANS(E1342))*COS(RADIANS(M1332))))</f>
        <v>0</v>
      </c>
      <c r="N1347">
        <f>IF(DEGREES(ACOS(SIN(RADIANS(G1347))*SIN(RADIANS(E1342))+COS(RADIANS(G1347))*COS(RADIANS(E1342))*COS(RADIANS(N1332))))&gt;90,0,$F$4*$F$5/E1341^2*(SIN(RADIANS(G1347))*SIN(RADIANS(E1342))+COS(RADIANS(G1347))*COS(RADIANS(E1342))*COS(RADIANS(N1332))))</f>
        <v>0</v>
      </c>
      <c r="O1347">
        <f>IF(DEGREES(ACOS(SIN(RADIANS(G1347))*SIN(RADIANS(E1342))+COS(RADIANS(G1347))*COS(RADIANS(E1342))*COS(RADIANS(O1332))))&gt;90,0,$F$4*$F$5/E1341^2*(SIN(RADIANS(G1347))*SIN(RADIANS(E1342))+COS(RADIANS(G1347))*COS(RADIANS(E1342))*COS(RADIANS(O1332))))</f>
        <v>0</v>
      </c>
      <c r="P1347">
        <f>IF(DEGREES(ACOS(SIN(RADIANS(G1347))*SIN(RADIANS(E1342))+COS(RADIANS(G1347))*COS(RADIANS(E1342))*COS(RADIANS(P1332))))&gt;90,0,$F$4*$F$5/E1341^2*(SIN(RADIANS(G1347))*SIN(RADIANS(E1342))+COS(RADIANS(G1347))*COS(RADIANS(E1342))*COS(RADIANS(P1332))))</f>
        <v>0</v>
      </c>
      <c r="Q1347">
        <f>IF(DEGREES(ACOS(SIN(RADIANS(G1347))*SIN(RADIANS(E1342))+COS(RADIANS(G1347))*COS(RADIANS(E1342))*COS(RADIANS(Q1332))))&gt;90,0,$F$4*$F$5/E1341^2*(SIN(RADIANS(G1347))*SIN(RADIANS(E1342))+COS(RADIANS(G1347))*COS(RADIANS(E1342))*COS(RADIANS(Q1332))))</f>
        <v>0</v>
      </c>
      <c r="R1347" t="e">
        <f>IF(DEGREES(ACOS(SIN(RADIANS(G1347))*SIN(RADIANS(E1342))+COS(RADIANS(G1347))*COS(RADIANS(E1342))*COS(RADIANS(R1332))))&gt;90,0,$F$4*$F$5/E1341^2*(SIN(RADIANS(G1347))*SIN(RADIANS(E1342))+COS(RADIANS(G1347))*COS(RADIANS(E1342))*COS(RADIANS(R1332))))</f>
        <v>#DIV/0!</v>
      </c>
      <c r="S1347" t="e">
        <f>IF(DEGREES(ACOS(SIN(RADIANS(G1347))*SIN(RADIANS(E1342))+COS(RADIANS(G1347))*COS(RADIANS(E1342))*COS(RADIANS(S1332))))&gt;90,0,$F$4*$F$5/E1341^2*(SIN(RADIANS(G1347))*SIN(RADIANS(E1342))+COS(RADIANS(G1347))*COS(RADIANS(E1342))*COS(RADIANS(S1332))))</f>
        <v>#DIV/0!</v>
      </c>
      <c r="T1347" t="e">
        <f>IF(DEGREES(ACOS(SIN(RADIANS(G1347))*SIN(RADIANS(E1342))+COS(RADIANS(G1347))*COS(RADIANS(E1342))*COS(RADIANS(T1332))))&gt;90,0,$F$4*$F$5/E1341^2*(SIN(RADIANS(G1347))*SIN(RADIANS(E1342))+COS(RADIANS(G1347))*COS(RADIANS(E1342))*COS(RADIANS(T1332))))</f>
        <v>#DIV/0!</v>
      </c>
      <c r="U1347" t="e">
        <f>IF(DEGREES(ACOS(SIN(RADIANS(G1347))*SIN(RADIANS(E1342))+COS(RADIANS(G1347))*COS(RADIANS(E1342))*COS(RADIANS(U1332))))&gt;90,0,$F$4*$F$5/E1341^2*(SIN(RADIANS(G1347))*SIN(RADIANS(E1342))+COS(RADIANS(G1347))*COS(RADIANS(E1342))*COS(RADIANS(U1332))))</f>
        <v>#DIV/0!</v>
      </c>
      <c r="V1347" t="e">
        <f>IF(DEGREES(ACOS(SIN(RADIANS(G1347))*SIN(RADIANS(E1342))+COS(RADIANS(G1347))*COS(RADIANS(E1342))*COS(RADIANS(V1332))))&gt;90,0,$F$4*$F$5/E1341^2*(SIN(RADIANS(G1347))*SIN(RADIANS(E1342))+COS(RADIANS(G1347))*COS(RADIANS(E1342))*COS(RADIANS(V1332))))</f>
        <v>#DIV/0!</v>
      </c>
      <c r="W1347" t="e">
        <f>IF(DEGREES(ACOS(SIN(RADIANS(G1347))*SIN(RADIANS(E1342))+COS(RADIANS(G1347))*COS(RADIANS(E1342))*COS(RADIANS(W1332))))&gt;90,0,$F$4*$F$5/E1341^2*(SIN(RADIANS(G1347))*SIN(RADIANS(E1342))+COS(RADIANS(G1347))*COS(RADIANS(E1342))*COS(RADIANS(W1332))))</f>
        <v>#DIV/0!</v>
      </c>
      <c r="X1347" t="e">
        <f>IF(DEGREES(ACOS(SIN(RADIANS(G1347))*SIN(RADIANS(E1342))+COS(RADIANS(G1347))*COS(RADIANS(E1342))*COS(RADIANS(X1332))))&gt;90,0,$F$4*$F$5/E1341^2*(SIN(RADIANS(G1347))*SIN(RADIANS(E1342))+COS(RADIANS(G1347))*COS(RADIANS(E1342))*COS(RADIANS(X1332))))</f>
        <v>#DIV/0!</v>
      </c>
      <c r="Y1347" t="e">
        <f>IF(DEGREES(ACOS(SIN(RADIANS(G1347))*SIN(RADIANS(E1342))+COS(RADIANS(G1347))*COS(RADIANS(E1342))*COS(RADIANS(Y1332))))&gt;90,0,$F$4*$F$5/E1341^2*(SIN(RADIANS(G1347))*SIN(RADIANS(E1342))+COS(RADIANS(G1347))*COS(RADIANS(E1342))*COS(RADIANS(Y1332))))</f>
        <v>#DIV/0!</v>
      </c>
      <c r="Z1347" t="e">
        <f>IF(DEGREES(ACOS(SIN(RADIANS(G1347))*SIN(RADIANS(E1342))+COS(RADIANS(G1347))*COS(RADIANS(E1342))*COS(RADIANS(Z1332))))&gt;90,0,$F$4*$F$5/E1341^2*(SIN(RADIANS(G1347))*SIN(RADIANS(E1342))+COS(RADIANS(G1347))*COS(RADIANS(E1342))*COS(RADIANS(Z1332))))</f>
        <v>#DIV/0!</v>
      </c>
      <c r="AA1347" t="e">
        <f>IF(DEGREES(ACOS(SIN(RADIANS(G1347))*SIN(RADIANS(E1342))+COS(RADIANS(G1347))*COS(RADIANS(E1342))*COS(RADIANS(AA1332))))&gt;90,0,$F$4*$F$5/E1341^2*(SIN(RADIANS(G1347))*SIN(RADIANS(E1342))+COS(RADIANS(G1347))*COS(RADIANS(E1342))*COS(RADIANS(AA1332))))</f>
        <v>#DIV/0!</v>
      </c>
      <c r="AB1347" t="e">
        <f>IF(DEGREES(ACOS(SIN(RADIANS(G1347))*SIN(RADIANS(E1342))+COS(RADIANS(G1347))*COS(RADIANS(E1342))*COS(RADIANS(AB1332))))&gt;90,0,$F$4*$F$5/E1341^2*(SIN(RADIANS(G1347))*SIN(RADIANS(E1342))+COS(RADIANS(G1347))*COS(RADIANS(E1342))*COS(RADIANS(AB1332))))</f>
        <v>#DIV/0!</v>
      </c>
      <c r="AC1347" t="e">
        <f>IF(DEGREES(ACOS(SIN(RADIANS(G1347))*SIN(RADIANS(E1342))+COS(RADIANS(G1347))*COS(RADIANS(E1342))*COS(RADIANS(AC1332))))&gt;90,0,$F$4*$F$5/E1341^2*(SIN(RADIANS(G1347))*SIN(RADIANS(E1342))+COS(RADIANS(G1347))*COS(RADIANS(E1342))*COS(RADIANS(AC1332))))</f>
        <v>#DIV/0!</v>
      </c>
      <c r="AD1347" t="e">
        <f>IF(DEGREES(ACOS(SIN(RADIANS(G1347))*SIN(RADIANS(E1342))+COS(RADIANS(G1347))*COS(RADIANS(E1342))*COS(RADIANS(AD1332))))&gt;90,0,$F$4*$F$5/E1341^2*(SIN(RADIANS(G1347))*SIN(RADIANS(E1342))+COS(RADIANS(G1347))*COS(RADIANS(E1342))*COS(RADIANS(AD1332))))</f>
        <v>#DIV/0!</v>
      </c>
      <c r="AE1347" t="e">
        <f>IF(DEGREES(ACOS(SIN(RADIANS(G1347))*SIN(RADIANS(E1342))+COS(RADIANS(G1347))*COS(RADIANS(E1342))*COS(RADIANS(AE1332))))&gt;90,0,$F$4*$F$5/E1341^2*(SIN(RADIANS(G1347))*SIN(RADIANS(E1342))+COS(RADIANS(G1347))*COS(RADIANS(E1342))*COS(RADIANS(AE1332))))</f>
        <v>#DIV/0!</v>
      </c>
      <c r="AF1347" t="e">
        <f>IF(DEGREES(ACOS(SIN(RADIANS(G1347))*SIN(RADIANS(E1342))+COS(RADIANS(G1347))*COS(RADIANS(E1342))*COS(RADIANS(AF1332))))&gt;90,0,$F$4*$F$5/E1341^2*(SIN(RADIANS(G1347))*SIN(RADIANS(E1342))+COS(RADIANS(G1347))*COS(RADIANS(E1342))*COS(RADIANS(AF1332))))</f>
        <v>#DIV/0!</v>
      </c>
      <c r="AG1347" t="e">
        <f>IF(DEGREES(ACOS(SIN(RADIANS(G1347))*SIN(RADIANS(E1342))+COS(RADIANS(G1347))*COS(RADIANS(E1342))*COS(RADIANS(AG1332))))&gt;90,0,$F$4*$F$5/E1341^2*(SIN(RADIANS(G1347))*SIN(RADIANS(E1342))+COS(RADIANS(G1347))*COS(RADIANS(E1342))*COS(RADIANS(AG1332))))</f>
        <v>#DIV/0!</v>
      </c>
      <c r="AH1347" t="e">
        <f>IF(DEGREES(ACOS(SIN(RADIANS(G1347))*SIN(RADIANS(E1342))+COS(RADIANS(G1347))*COS(RADIANS(E1342))*COS(RADIANS(AH1332))))&gt;90,0,$F$4*$F$5/E1341^2*(SIN(RADIANS(G1347))*SIN(RADIANS(E1342))+COS(RADIANS(G1347))*COS(RADIANS(E1342))*COS(RADIANS(AH1332))))</f>
        <v>#DIV/0!</v>
      </c>
      <c r="AI1347" t="e">
        <f>IF(DEGREES(ACOS(SIN(RADIANS(G1347))*SIN(RADIANS(E1342))+COS(RADIANS(G1347))*COS(RADIANS(E1342))*COS(RADIANS(AI1332))))&gt;90,0,$F$4*$F$5/E1341^2*(SIN(RADIANS(G1347))*SIN(RADIANS(E1342))+COS(RADIANS(G1347))*COS(RADIANS(E1342))*COS(RADIANS(AI1332))))</f>
        <v>#DIV/0!</v>
      </c>
      <c r="AJ1347" t="e">
        <f>IF(DEGREES(ACOS(SIN(RADIANS(G1347))*SIN(RADIANS(E1342))+COS(RADIANS(G1347))*COS(RADIANS(E1342))*COS(RADIANS(AJ1332))))&gt;90,0,$F$4*$F$5/E1341^2*(SIN(RADIANS(G1347))*SIN(RADIANS(E1342))+COS(RADIANS(G1347))*COS(RADIANS(E1342))*COS(RADIANS(AJ1332))))</f>
        <v>#DIV/0!</v>
      </c>
      <c r="AK1347">
        <f>IF(DEGREES(ACOS(SIN(RADIANS(G1347))*SIN(RADIANS(E1342))+COS(RADIANS(G1347))*COS(RADIANS(E1342))*COS(RADIANS(AK1332))))&gt;90,0,$F$4*$F$5/E1341^2*(SIN(RADIANS(G1347))*SIN(RADIANS(E1342))+COS(RADIANS(G1347))*COS(RADIANS(E1342))*COS(RADIANS(AK1332))))</f>
        <v>0</v>
      </c>
      <c r="AL1347">
        <f>IF(DEGREES(ACOS(SIN(RADIANS(G1347))*SIN(RADIANS(E1342))+COS(RADIANS(G1347))*COS(RADIANS(E1342))*COS(RADIANS(AL1332))))&gt;90,0,$F$4*$F$5/E1341^2*(SIN(RADIANS(G1347))*SIN(RADIANS(E1342))+COS(RADIANS(G1347))*COS(RADIANS(E1342))*COS(RADIANS(AL1332))))</f>
        <v>0</v>
      </c>
      <c r="AM1347">
        <f>IF(DEGREES(ACOS(SIN(RADIANS(G1347))*SIN(RADIANS(E1342))+COS(RADIANS(G1347))*COS(RADIANS(E1342))*COS(RADIANS(AM1332))))&gt;90,0,$F$4*$F$5/E1341^2*(SIN(RADIANS(G1347))*SIN(RADIANS(E1342))+COS(RADIANS(G1347))*COS(RADIANS(E1342))*COS(RADIANS(AM1332))))</f>
        <v>0</v>
      </c>
      <c r="AN1347">
        <f>IF(DEGREES(ACOS(SIN(RADIANS(G1347))*SIN(RADIANS(E1342))+COS(RADIANS(G1347))*COS(RADIANS(E1342))*COS(RADIANS(AN1332))))&gt;90,0,$F$4*$F$5/E1341^2*(SIN(RADIANS(G1347))*SIN(RADIANS(E1342))+COS(RADIANS(G1347))*COS(RADIANS(E1342))*COS(RADIANS(AN1332))))</f>
        <v>0</v>
      </c>
      <c r="AO1347">
        <f>IF(DEGREES(ACOS(SIN(RADIANS(G1347))*SIN(RADIANS(E1342))+COS(RADIANS(G1347))*COS(RADIANS(E1342))*COS(RADIANS(AO1332))))&gt;90,0,$F$4*$F$5/E1341^2*(SIN(RADIANS(G1347))*SIN(RADIANS(E1342))+COS(RADIANS(G1347))*COS(RADIANS(E1342))*COS(RADIANS(AO1332))))</f>
        <v>0</v>
      </c>
      <c r="AP1347">
        <f>IF(DEGREES(ACOS(SIN(RADIANS(G1347))*SIN(RADIANS(E1342))+COS(RADIANS(G1347))*COS(RADIANS(E1342))*COS(RADIANS(AP1332))))&gt;90,0,$F$4*$F$5/E1341^2*(SIN(RADIANS(G1347))*SIN(RADIANS(E1342))+COS(RADIANS(G1347))*COS(RADIANS(E1342))*COS(RADIANS(AP1332))))</f>
        <v>0</v>
      </c>
      <c r="AQ1347">
        <f>IF(DEGREES(ACOS(SIN(RADIANS(G1347))*SIN(RADIANS(E1342))+COS(RADIANS(G1347))*COS(RADIANS(E1342))*COS(RADIANS(AQ1332))))&gt;90,0,$F$4*$F$5/E1341^2*(SIN(RADIANS(G1347))*SIN(RADIANS(E1342))+COS(RADIANS(G1347))*COS(RADIANS(E1342))*COS(RADIANS(AQ1332))))</f>
        <v>0</v>
      </c>
      <c r="AR1347">
        <f>IF(DEGREES(ACOS(SIN(RADIANS(G1347))*SIN(RADIANS(E1342))+COS(RADIANS(G1347))*COS(RADIANS(E1342))*COS(RADIANS(AR1332))))&gt;90,0,$F$4*$F$5/E1341^2*(SIN(RADIANS(G1347))*SIN(RADIANS(E1342))+COS(RADIANS(G1347))*COS(RADIANS(E1342))*COS(RADIANS(AR1332))))</f>
        <v>0</v>
      </c>
    </row>
    <row r="1348" spans="2:44" x14ac:dyDescent="0.5">
      <c r="G1348">
        <v>-50</v>
      </c>
      <c r="I1348">
        <f>IF(DEGREES(ACOS(SIN(RADIANS(G1348))*SIN(RADIANS(E1342))+COS(RADIANS(G1348))*COS(RADIANS(E1342))*COS(RADIANS(I1332))))&gt;90,0,$F$4*$F$5/E1341^2*(SIN(RADIANS(G1348))*SIN(RADIANS(E1342))+COS(RADIANS(G1348))*COS(RADIANS(E1342))*COS(RADIANS(I1332))))</f>
        <v>0</v>
      </c>
      <c r="J1348">
        <f>IF(DEGREES(ACOS(SIN(RADIANS(G1348))*SIN(RADIANS(E1342))+COS(RADIANS(G1348))*COS(RADIANS(E1342))*COS(RADIANS(J1332))))&gt;90,0,$F$4*$F$5/E1341^2*(SIN(RADIANS(G1348))*SIN(RADIANS(E1342))+COS(RADIANS(G1348))*COS(RADIANS(E1342))*COS(RADIANS(J1332))))</f>
        <v>0</v>
      </c>
      <c r="K1348">
        <f>IF(DEGREES(ACOS(SIN(RADIANS(G1348))*SIN(RADIANS(E1342))+COS(RADIANS(G1348))*COS(RADIANS(E1342))*COS(RADIANS(K1332))))&gt;90,0,$F$4*$F$5/E1341^2*(SIN(RADIANS(G1348))*SIN(RADIANS(E1342))+COS(RADIANS(G1348))*COS(RADIANS(E1342))*COS(RADIANS(K1332))))</f>
        <v>0</v>
      </c>
      <c r="L1348">
        <f>IF(DEGREES(ACOS(SIN(RADIANS(G1348))*SIN(RADIANS(E1342))+COS(RADIANS(G1348))*COS(RADIANS(E1342))*COS(RADIANS(L1332))))&gt;90,0,$F$4*$F$5/E1341^2*(SIN(RADIANS(G1348))*SIN(RADIANS(E1342))+COS(RADIANS(G1348))*COS(RADIANS(E1342))*COS(RADIANS(L1332))))</f>
        <v>0</v>
      </c>
      <c r="M1348">
        <f>IF(DEGREES(ACOS(SIN(RADIANS(G1348))*SIN(RADIANS(E1342))+COS(RADIANS(G1348))*COS(RADIANS(E1342))*COS(RADIANS(M1332))))&gt;90,0,$F$4*$F$5/E1341^2*(SIN(RADIANS(G1348))*SIN(RADIANS(E1342))+COS(RADIANS(G1348))*COS(RADIANS(E1342))*COS(RADIANS(M1332))))</f>
        <v>0</v>
      </c>
      <c r="N1348">
        <f>IF(DEGREES(ACOS(SIN(RADIANS(G1348))*SIN(RADIANS(E1342))+COS(RADIANS(G1348))*COS(RADIANS(E1342))*COS(RADIANS(N1332))))&gt;90,0,$F$4*$F$5/E1341^2*(SIN(RADIANS(G1348))*SIN(RADIANS(E1342))+COS(RADIANS(G1348))*COS(RADIANS(E1342))*COS(RADIANS(N1332))))</f>
        <v>0</v>
      </c>
      <c r="O1348">
        <f>IF(DEGREES(ACOS(SIN(RADIANS(G1348))*SIN(RADIANS(E1342))+COS(RADIANS(G1348))*COS(RADIANS(E1342))*COS(RADIANS(O1332))))&gt;90,0,$F$4*$F$5/E1341^2*(SIN(RADIANS(G1348))*SIN(RADIANS(E1342))+COS(RADIANS(G1348))*COS(RADIANS(E1342))*COS(RADIANS(O1332))))</f>
        <v>0</v>
      </c>
      <c r="P1348">
        <f>IF(DEGREES(ACOS(SIN(RADIANS(G1348))*SIN(RADIANS(E1342))+COS(RADIANS(G1348))*COS(RADIANS(E1342))*COS(RADIANS(P1332))))&gt;90,0,$F$4*$F$5/E1341^2*(SIN(RADIANS(G1348))*SIN(RADIANS(E1342))+COS(RADIANS(G1348))*COS(RADIANS(E1342))*COS(RADIANS(P1332))))</f>
        <v>0</v>
      </c>
      <c r="Q1348">
        <f>IF(DEGREES(ACOS(SIN(RADIANS(G1348))*SIN(RADIANS(E1342))+COS(RADIANS(G1348))*COS(RADIANS(E1342))*COS(RADIANS(Q1332))))&gt;90,0,$F$4*$F$5/E1341^2*(SIN(RADIANS(G1348))*SIN(RADIANS(E1342))+COS(RADIANS(G1348))*COS(RADIANS(E1342))*COS(RADIANS(Q1332))))</f>
        <v>0</v>
      </c>
      <c r="R1348" t="e">
        <f>IF(DEGREES(ACOS(SIN(RADIANS(G1348))*SIN(RADIANS(E1342))+COS(RADIANS(G1348))*COS(RADIANS(E1342))*COS(RADIANS(R1332))))&gt;90,0,$F$4*$F$5/E1341^2*(SIN(RADIANS(G1348))*SIN(RADIANS(E1342))+COS(RADIANS(G1348))*COS(RADIANS(E1342))*COS(RADIANS(R1332))))</f>
        <v>#DIV/0!</v>
      </c>
      <c r="S1348" t="e">
        <f>IF(DEGREES(ACOS(SIN(RADIANS(G1348))*SIN(RADIANS(E1342))+COS(RADIANS(G1348))*COS(RADIANS(E1342))*COS(RADIANS(S1332))))&gt;90,0,$F$4*$F$5/E1341^2*(SIN(RADIANS(G1348))*SIN(RADIANS(E1342))+COS(RADIANS(G1348))*COS(RADIANS(E1342))*COS(RADIANS(S1332))))</f>
        <v>#DIV/0!</v>
      </c>
      <c r="T1348" t="e">
        <f>IF(DEGREES(ACOS(SIN(RADIANS(G1348))*SIN(RADIANS(E1342))+COS(RADIANS(G1348))*COS(RADIANS(E1342))*COS(RADIANS(T1332))))&gt;90,0,$F$4*$F$5/E1341^2*(SIN(RADIANS(G1348))*SIN(RADIANS(E1342))+COS(RADIANS(G1348))*COS(RADIANS(E1342))*COS(RADIANS(T1332))))</f>
        <v>#DIV/0!</v>
      </c>
      <c r="U1348" t="e">
        <f>IF(DEGREES(ACOS(SIN(RADIANS(G1348))*SIN(RADIANS(E1342))+COS(RADIANS(G1348))*COS(RADIANS(E1342))*COS(RADIANS(U1332))))&gt;90,0,$F$4*$F$5/E1341^2*(SIN(RADIANS(G1348))*SIN(RADIANS(E1342))+COS(RADIANS(G1348))*COS(RADIANS(E1342))*COS(RADIANS(U1332))))</f>
        <v>#DIV/0!</v>
      </c>
      <c r="V1348" t="e">
        <f>IF(DEGREES(ACOS(SIN(RADIANS(G1348))*SIN(RADIANS(E1342))+COS(RADIANS(G1348))*COS(RADIANS(E1342))*COS(RADIANS(V1332))))&gt;90,0,$F$4*$F$5/E1341^2*(SIN(RADIANS(G1348))*SIN(RADIANS(E1342))+COS(RADIANS(G1348))*COS(RADIANS(E1342))*COS(RADIANS(V1332))))</f>
        <v>#DIV/0!</v>
      </c>
      <c r="W1348" t="e">
        <f>IF(DEGREES(ACOS(SIN(RADIANS(G1348))*SIN(RADIANS(E1342))+COS(RADIANS(G1348))*COS(RADIANS(E1342))*COS(RADIANS(W1332))))&gt;90,0,$F$4*$F$5/E1341^2*(SIN(RADIANS(G1348))*SIN(RADIANS(E1342))+COS(RADIANS(G1348))*COS(RADIANS(E1342))*COS(RADIANS(W1332))))</f>
        <v>#DIV/0!</v>
      </c>
      <c r="X1348" t="e">
        <f>IF(DEGREES(ACOS(SIN(RADIANS(G1348))*SIN(RADIANS(E1342))+COS(RADIANS(G1348))*COS(RADIANS(E1342))*COS(RADIANS(X1332))))&gt;90,0,$F$4*$F$5/E1341^2*(SIN(RADIANS(G1348))*SIN(RADIANS(E1342))+COS(RADIANS(G1348))*COS(RADIANS(E1342))*COS(RADIANS(X1332))))</f>
        <v>#DIV/0!</v>
      </c>
      <c r="Y1348" t="e">
        <f>IF(DEGREES(ACOS(SIN(RADIANS(G1348))*SIN(RADIANS(E1342))+COS(RADIANS(G1348))*COS(RADIANS(E1342))*COS(RADIANS(Y1332))))&gt;90,0,$F$4*$F$5/E1341^2*(SIN(RADIANS(G1348))*SIN(RADIANS(E1342))+COS(RADIANS(G1348))*COS(RADIANS(E1342))*COS(RADIANS(Y1332))))</f>
        <v>#DIV/0!</v>
      </c>
      <c r="Z1348" t="e">
        <f>IF(DEGREES(ACOS(SIN(RADIANS(G1348))*SIN(RADIANS(E1342))+COS(RADIANS(G1348))*COS(RADIANS(E1342))*COS(RADIANS(Z1332))))&gt;90,0,$F$4*$F$5/E1341^2*(SIN(RADIANS(G1348))*SIN(RADIANS(E1342))+COS(RADIANS(G1348))*COS(RADIANS(E1342))*COS(RADIANS(Z1332))))</f>
        <v>#DIV/0!</v>
      </c>
      <c r="AA1348" t="e">
        <f>IF(DEGREES(ACOS(SIN(RADIANS(G1348))*SIN(RADIANS(E1342))+COS(RADIANS(G1348))*COS(RADIANS(E1342))*COS(RADIANS(AA1332))))&gt;90,0,$F$4*$F$5/E1341^2*(SIN(RADIANS(G1348))*SIN(RADIANS(E1342))+COS(RADIANS(G1348))*COS(RADIANS(E1342))*COS(RADIANS(AA1332))))</f>
        <v>#DIV/0!</v>
      </c>
      <c r="AB1348" t="e">
        <f>IF(DEGREES(ACOS(SIN(RADIANS(G1348))*SIN(RADIANS(E1342))+COS(RADIANS(G1348))*COS(RADIANS(E1342))*COS(RADIANS(AB1332))))&gt;90,0,$F$4*$F$5/E1341^2*(SIN(RADIANS(G1348))*SIN(RADIANS(E1342))+COS(RADIANS(G1348))*COS(RADIANS(E1342))*COS(RADIANS(AB1332))))</f>
        <v>#DIV/0!</v>
      </c>
      <c r="AC1348" t="e">
        <f>IF(DEGREES(ACOS(SIN(RADIANS(G1348))*SIN(RADIANS(E1342))+COS(RADIANS(G1348))*COS(RADIANS(E1342))*COS(RADIANS(AC1332))))&gt;90,0,$F$4*$F$5/E1341^2*(SIN(RADIANS(G1348))*SIN(RADIANS(E1342))+COS(RADIANS(G1348))*COS(RADIANS(E1342))*COS(RADIANS(AC1332))))</f>
        <v>#DIV/0!</v>
      </c>
      <c r="AD1348" t="e">
        <f>IF(DEGREES(ACOS(SIN(RADIANS(G1348))*SIN(RADIANS(E1342))+COS(RADIANS(G1348))*COS(RADIANS(E1342))*COS(RADIANS(AD1332))))&gt;90,0,$F$4*$F$5/E1341^2*(SIN(RADIANS(G1348))*SIN(RADIANS(E1342))+COS(RADIANS(G1348))*COS(RADIANS(E1342))*COS(RADIANS(AD1332))))</f>
        <v>#DIV/0!</v>
      </c>
      <c r="AE1348" t="e">
        <f>IF(DEGREES(ACOS(SIN(RADIANS(G1348))*SIN(RADIANS(E1342))+COS(RADIANS(G1348))*COS(RADIANS(E1342))*COS(RADIANS(AE1332))))&gt;90,0,$F$4*$F$5/E1341^2*(SIN(RADIANS(G1348))*SIN(RADIANS(E1342))+COS(RADIANS(G1348))*COS(RADIANS(E1342))*COS(RADIANS(AE1332))))</f>
        <v>#DIV/0!</v>
      </c>
      <c r="AF1348" t="e">
        <f>IF(DEGREES(ACOS(SIN(RADIANS(G1348))*SIN(RADIANS(E1342))+COS(RADIANS(G1348))*COS(RADIANS(E1342))*COS(RADIANS(AF1332))))&gt;90,0,$F$4*$F$5/E1341^2*(SIN(RADIANS(G1348))*SIN(RADIANS(E1342))+COS(RADIANS(G1348))*COS(RADIANS(E1342))*COS(RADIANS(AF1332))))</f>
        <v>#DIV/0!</v>
      </c>
      <c r="AG1348" t="e">
        <f>IF(DEGREES(ACOS(SIN(RADIANS(G1348))*SIN(RADIANS(E1342))+COS(RADIANS(G1348))*COS(RADIANS(E1342))*COS(RADIANS(AG1332))))&gt;90,0,$F$4*$F$5/E1341^2*(SIN(RADIANS(G1348))*SIN(RADIANS(E1342))+COS(RADIANS(G1348))*COS(RADIANS(E1342))*COS(RADIANS(AG1332))))</f>
        <v>#DIV/0!</v>
      </c>
      <c r="AH1348" t="e">
        <f>IF(DEGREES(ACOS(SIN(RADIANS(G1348))*SIN(RADIANS(E1342))+COS(RADIANS(G1348))*COS(RADIANS(E1342))*COS(RADIANS(AH1332))))&gt;90,0,$F$4*$F$5/E1341^2*(SIN(RADIANS(G1348))*SIN(RADIANS(E1342))+COS(RADIANS(G1348))*COS(RADIANS(E1342))*COS(RADIANS(AH1332))))</f>
        <v>#DIV/0!</v>
      </c>
      <c r="AI1348" t="e">
        <f>IF(DEGREES(ACOS(SIN(RADIANS(G1348))*SIN(RADIANS(E1342))+COS(RADIANS(G1348))*COS(RADIANS(E1342))*COS(RADIANS(AI1332))))&gt;90,0,$F$4*$F$5/E1341^2*(SIN(RADIANS(G1348))*SIN(RADIANS(E1342))+COS(RADIANS(G1348))*COS(RADIANS(E1342))*COS(RADIANS(AI1332))))</f>
        <v>#DIV/0!</v>
      </c>
      <c r="AJ1348" t="e">
        <f>IF(DEGREES(ACOS(SIN(RADIANS(G1348))*SIN(RADIANS(E1342))+COS(RADIANS(G1348))*COS(RADIANS(E1342))*COS(RADIANS(AJ1332))))&gt;90,0,$F$4*$F$5/E1341^2*(SIN(RADIANS(G1348))*SIN(RADIANS(E1342))+COS(RADIANS(G1348))*COS(RADIANS(E1342))*COS(RADIANS(AJ1332))))</f>
        <v>#DIV/0!</v>
      </c>
      <c r="AK1348">
        <f>IF(DEGREES(ACOS(SIN(RADIANS(G1348))*SIN(RADIANS(E1342))+COS(RADIANS(G1348))*COS(RADIANS(E1342))*COS(RADIANS(AK1332))))&gt;90,0,$F$4*$F$5/E1341^2*(SIN(RADIANS(G1348))*SIN(RADIANS(E1342))+COS(RADIANS(G1348))*COS(RADIANS(E1342))*COS(RADIANS(AK1332))))</f>
        <v>0</v>
      </c>
      <c r="AL1348">
        <f>IF(DEGREES(ACOS(SIN(RADIANS(G1348))*SIN(RADIANS(E1342))+COS(RADIANS(G1348))*COS(RADIANS(E1342))*COS(RADIANS(AL1332))))&gt;90,0,$F$4*$F$5/E1341^2*(SIN(RADIANS(G1348))*SIN(RADIANS(E1342))+COS(RADIANS(G1348))*COS(RADIANS(E1342))*COS(RADIANS(AL1332))))</f>
        <v>0</v>
      </c>
      <c r="AM1348">
        <f>IF(DEGREES(ACOS(SIN(RADIANS(G1348))*SIN(RADIANS(E1342))+COS(RADIANS(G1348))*COS(RADIANS(E1342))*COS(RADIANS(AM1332))))&gt;90,0,$F$4*$F$5/E1341^2*(SIN(RADIANS(G1348))*SIN(RADIANS(E1342))+COS(RADIANS(G1348))*COS(RADIANS(E1342))*COS(RADIANS(AM1332))))</f>
        <v>0</v>
      </c>
      <c r="AN1348">
        <f>IF(DEGREES(ACOS(SIN(RADIANS(G1348))*SIN(RADIANS(E1342))+COS(RADIANS(G1348))*COS(RADIANS(E1342))*COS(RADIANS(AN1332))))&gt;90,0,$F$4*$F$5/E1341^2*(SIN(RADIANS(G1348))*SIN(RADIANS(E1342))+COS(RADIANS(G1348))*COS(RADIANS(E1342))*COS(RADIANS(AN1332))))</f>
        <v>0</v>
      </c>
      <c r="AO1348">
        <f>IF(DEGREES(ACOS(SIN(RADIANS(G1348))*SIN(RADIANS(E1342))+COS(RADIANS(G1348))*COS(RADIANS(E1342))*COS(RADIANS(AO1332))))&gt;90,0,$F$4*$F$5/E1341^2*(SIN(RADIANS(G1348))*SIN(RADIANS(E1342))+COS(RADIANS(G1348))*COS(RADIANS(E1342))*COS(RADIANS(AO1332))))</f>
        <v>0</v>
      </c>
      <c r="AP1348">
        <f>IF(DEGREES(ACOS(SIN(RADIANS(G1348))*SIN(RADIANS(E1342))+COS(RADIANS(G1348))*COS(RADIANS(E1342))*COS(RADIANS(AP1332))))&gt;90,0,$F$4*$F$5/E1341^2*(SIN(RADIANS(G1348))*SIN(RADIANS(E1342))+COS(RADIANS(G1348))*COS(RADIANS(E1342))*COS(RADIANS(AP1332))))</f>
        <v>0</v>
      </c>
      <c r="AQ1348">
        <f>IF(DEGREES(ACOS(SIN(RADIANS(G1348))*SIN(RADIANS(E1342))+COS(RADIANS(G1348))*COS(RADIANS(E1342))*COS(RADIANS(AQ1332))))&gt;90,0,$F$4*$F$5/E1341^2*(SIN(RADIANS(G1348))*SIN(RADIANS(E1342))+COS(RADIANS(G1348))*COS(RADIANS(E1342))*COS(RADIANS(AQ1332))))</f>
        <v>0</v>
      </c>
      <c r="AR1348">
        <f>IF(DEGREES(ACOS(SIN(RADIANS(G1348))*SIN(RADIANS(E1342))+COS(RADIANS(G1348))*COS(RADIANS(E1342))*COS(RADIANS(AR1332))))&gt;90,0,$F$4*$F$5/E1341^2*(SIN(RADIANS(G1348))*SIN(RADIANS(E1342))+COS(RADIANS(G1348))*COS(RADIANS(E1342))*COS(RADIANS(AR1332))))</f>
        <v>0</v>
      </c>
    </row>
    <row r="1349" spans="2:44" x14ac:dyDescent="0.5">
      <c r="G1349">
        <v>-60</v>
      </c>
      <c r="I1349">
        <f>IF(DEGREES(ACOS(SIN(RADIANS(G1349))*SIN(RADIANS(E1342))+COS(RADIANS(G1349))*COS(RADIANS(E1342))*COS(RADIANS(I1332))))&gt;90,0,$F$4*$F$5/E1341^2*(SIN(RADIANS(G1349))*SIN(RADIANS(E1342))+COS(RADIANS(G1349))*COS(RADIANS(E1342))*COS(RADIANS(I1332))))</f>
        <v>0</v>
      </c>
      <c r="J1349">
        <f>IF(DEGREES(ACOS(SIN(RADIANS(G1349))*SIN(RADIANS(E1342))+COS(RADIANS(G1349))*COS(RADIANS(E1342))*COS(RADIANS(J1332))))&gt;90,0,$F$4*$F$5/E1341^2*(SIN(RADIANS(G1349))*SIN(RADIANS(E1342))+COS(RADIANS(G1349))*COS(RADIANS(E1342))*COS(RADIANS(J1332))))</f>
        <v>0</v>
      </c>
      <c r="K1349">
        <f>IF(DEGREES(ACOS(SIN(RADIANS(G1349))*SIN(RADIANS(E1342))+COS(RADIANS(G1349))*COS(RADIANS(E1342))*COS(RADIANS(K1332))))&gt;90,0,$F$4*$F$5/E1341^2*(SIN(RADIANS(G1349))*SIN(RADIANS(E1342))+COS(RADIANS(G1349))*COS(RADIANS(E1342))*COS(RADIANS(K1332))))</f>
        <v>0</v>
      </c>
      <c r="L1349">
        <f>IF(DEGREES(ACOS(SIN(RADIANS(G1349))*SIN(RADIANS(E1342))+COS(RADIANS(G1349))*COS(RADIANS(E1342))*COS(RADIANS(L1332))))&gt;90,0,$F$4*$F$5/E1341^2*(SIN(RADIANS(G1349))*SIN(RADIANS(E1342))+COS(RADIANS(G1349))*COS(RADIANS(E1342))*COS(RADIANS(L1332))))</f>
        <v>0</v>
      </c>
      <c r="M1349">
        <f>IF(DEGREES(ACOS(SIN(RADIANS(G1349))*SIN(RADIANS(E1342))+COS(RADIANS(G1349))*COS(RADIANS(E1342))*COS(RADIANS(M1332))))&gt;90,0,$F$4*$F$5/E1341^2*(SIN(RADIANS(G1349))*SIN(RADIANS(E1342))+COS(RADIANS(G1349))*COS(RADIANS(E1342))*COS(RADIANS(M1332))))</f>
        <v>0</v>
      </c>
      <c r="N1349">
        <f>IF(DEGREES(ACOS(SIN(RADIANS(G1349))*SIN(RADIANS(E1342))+COS(RADIANS(G1349))*COS(RADIANS(E1342))*COS(RADIANS(N1332))))&gt;90,0,$F$4*$F$5/E1341^2*(SIN(RADIANS(G1349))*SIN(RADIANS(E1342))+COS(RADIANS(G1349))*COS(RADIANS(E1342))*COS(RADIANS(N1332))))</f>
        <v>0</v>
      </c>
      <c r="O1349">
        <f>IF(DEGREES(ACOS(SIN(RADIANS(G1349))*SIN(RADIANS(E1342))+COS(RADIANS(G1349))*COS(RADIANS(E1342))*COS(RADIANS(O1332))))&gt;90,0,$F$4*$F$5/E1341^2*(SIN(RADIANS(G1349))*SIN(RADIANS(E1342))+COS(RADIANS(G1349))*COS(RADIANS(E1342))*COS(RADIANS(O1332))))</f>
        <v>0</v>
      </c>
      <c r="P1349">
        <f>IF(DEGREES(ACOS(SIN(RADIANS(G1349))*SIN(RADIANS(E1342))+COS(RADIANS(G1349))*COS(RADIANS(E1342))*COS(RADIANS(P1332))))&gt;90,0,$F$4*$F$5/E1341^2*(SIN(RADIANS(G1349))*SIN(RADIANS(E1342))+COS(RADIANS(G1349))*COS(RADIANS(E1342))*COS(RADIANS(P1332))))</f>
        <v>0</v>
      </c>
      <c r="Q1349">
        <f>IF(DEGREES(ACOS(SIN(RADIANS(G1349))*SIN(RADIANS(E1342))+COS(RADIANS(G1349))*COS(RADIANS(E1342))*COS(RADIANS(Q1332))))&gt;90,0,$F$4*$F$5/E1341^2*(SIN(RADIANS(G1349))*SIN(RADIANS(E1342))+COS(RADIANS(G1349))*COS(RADIANS(E1342))*COS(RADIANS(Q1332))))</f>
        <v>0</v>
      </c>
      <c r="R1349" t="e">
        <f>IF(DEGREES(ACOS(SIN(RADIANS(G1349))*SIN(RADIANS(E1342))+COS(RADIANS(G1349))*COS(RADIANS(E1342))*COS(RADIANS(R1332))))&gt;90,0,$F$4*$F$5/E1341^2*(SIN(RADIANS(G1349))*SIN(RADIANS(E1342))+COS(RADIANS(G1349))*COS(RADIANS(E1342))*COS(RADIANS(R1332))))</f>
        <v>#DIV/0!</v>
      </c>
      <c r="S1349" t="e">
        <f>IF(DEGREES(ACOS(SIN(RADIANS(G1349))*SIN(RADIANS(E1342))+COS(RADIANS(G1349))*COS(RADIANS(E1342))*COS(RADIANS(S1332))))&gt;90,0,$F$4*$F$5/E1341^2*(SIN(RADIANS(G1349))*SIN(RADIANS(E1342))+COS(RADIANS(G1349))*COS(RADIANS(E1342))*COS(RADIANS(S1332))))</f>
        <v>#DIV/0!</v>
      </c>
      <c r="T1349" t="e">
        <f>IF(DEGREES(ACOS(SIN(RADIANS(G1349))*SIN(RADIANS(E1342))+COS(RADIANS(G1349))*COS(RADIANS(E1342))*COS(RADIANS(T1332))))&gt;90,0,$F$4*$F$5/E1341^2*(SIN(RADIANS(G1349))*SIN(RADIANS(E1342))+COS(RADIANS(G1349))*COS(RADIANS(E1342))*COS(RADIANS(T1332))))</f>
        <v>#DIV/0!</v>
      </c>
      <c r="U1349" t="e">
        <f>IF(DEGREES(ACOS(SIN(RADIANS(G1349))*SIN(RADIANS(E1342))+COS(RADIANS(G1349))*COS(RADIANS(E1342))*COS(RADIANS(U1332))))&gt;90,0,$F$4*$F$5/E1341^2*(SIN(RADIANS(G1349))*SIN(RADIANS(E1342))+COS(RADIANS(G1349))*COS(RADIANS(E1342))*COS(RADIANS(U1332))))</f>
        <v>#DIV/0!</v>
      </c>
      <c r="V1349" t="e">
        <f>IF(DEGREES(ACOS(SIN(RADIANS(G1349))*SIN(RADIANS(E1342))+COS(RADIANS(G1349))*COS(RADIANS(E1342))*COS(RADIANS(V1332))))&gt;90,0,$F$4*$F$5/E1341^2*(SIN(RADIANS(G1349))*SIN(RADIANS(E1342))+COS(RADIANS(G1349))*COS(RADIANS(E1342))*COS(RADIANS(V1332))))</f>
        <v>#DIV/0!</v>
      </c>
      <c r="W1349" t="e">
        <f>IF(DEGREES(ACOS(SIN(RADIANS(G1349))*SIN(RADIANS(E1342))+COS(RADIANS(G1349))*COS(RADIANS(E1342))*COS(RADIANS(W1332))))&gt;90,0,$F$4*$F$5/E1341^2*(SIN(RADIANS(G1349))*SIN(RADIANS(E1342))+COS(RADIANS(G1349))*COS(RADIANS(E1342))*COS(RADIANS(W1332))))</f>
        <v>#DIV/0!</v>
      </c>
      <c r="X1349" t="e">
        <f>IF(DEGREES(ACOS(SIN(RADIANS(G1349))*SIN(RADIANS(E1342))+COS(RADIANS(G1349))*COS(RADIANS(E1342))*COS(RADIANS(X1332))))&gt;90,0,$F$4*$F$5/E1341^2*(SIN(RADIANS(G1349))*SIN(RADIANS(E1342))+COS(RADIANS(G1349))*COS(RADIANS(E1342))*COS(RADIANS(X1332))))</f>
        <v>#DIV/0!</v>
      </c>
      <c r="Y1349" t="e">
        <f>IF(DEGREES(ACOS(SIN(RADIANS(G1349))*SIN(RADIANS(E1342))+COS(RADIANS(G1349))*COS(RADIANS(E1342))*COS(RADIANS(Y1332))))&gt;90,0,$F$4*$F$5/E1341^2*(SIN(RADIANS(G1349))*SIN(RADIANS(E1342))+COS(RADIANS(G1349))*COS(RADIANS(E1342))*COS(RADIANS(Y1332))))</f>
        <v>#DIV/0!</v>
      </c>
      <c r="Z1349" t="e">
        <f>IF(DEGREES(ACOS(SIN(RADIANS(G1349))*SIN(RADIANS(E1342))+COS(RADIANS(G1349))*COS(RADIANS(E1342))*COS(RADIANS(Z1332))))&gt;90,0,$F$4*$F$5/E1341^2*(SIN(RADIANS(G1349))*SIN(RADIANS(E1342))+COS(RADIANS(G1349))*COS(RADIANS(E1342))*COS(RADIANS(Z1332))))</f>
        <v>#DIV/0!</v>
      </c>
      <c r="AA1349" t="e">
        <f>IF(DEGREES(ACOS(SIN(RADIANS(G1349))*SIN(RADIANS(E1342))+COS(RADIANS(G1349))*COS(RADIANS(E1342))*COS(RADIANS(AA1332))))&gt;90,0,$F$4*$F$5/E1341^2*(SIN(RADIANS(G1349))*SIN(RADIANS(E1342))+COS(RADIANS(G1349))*COS(RADIANS(E1342))*COS(RADIANS(AA1332))))</f>
        <v>#DIV/0!</v>
      </c>
      <c r="AB1349" t="e">
        <f>IF(DEGREES(ACOS(SIN(RADIANS(G1349))*SIN(RADIANS(E1342))+COS(RADIANS(G1349))*COS(RADIANS(E1342))*COS(RADIANS(AB1332))))&gt;90,0,$F$4*$F$5/E1341^2*(SIN(RADIANS(G1349))*SIN(RADIANS(E1342))+COS(RADIANS(G1349))*COS(RADIANS(E1342))*COS(RADIANS(AB1332))))</f>
        <v>#DIV/0!</v>
      </c>
      <c r="AC1349" t="e">
        <f>IF(DEGREES(ACOS(SIN(RADIANS(G1349))*SIN(RADIANS(E1342))+COS(RADIANS(G1349))*COS(RADIANS(E1342))*COS(RADIANS(AC1332))))&gt;90,0,$F$4*$F$5/E1341^2*(SIN(RADIANS(G1349))*SIN(RADIANS(E1342))+COS(RADIANS(G1349))*COS(RADIANS(E1342))*COS(RADIANS(AC1332))))</f>
        <v>#DIV/0!</v>
      </c>
      <c r="AD1349" t="e">
        <f>IF(DEGREES(ACOS(SIN(RADIANS(G1349))*SIN(RADIANS(E1342))+COS(RADIANS(G1349))*COS(RADIANS(E1342))*COS(RADIANS(AD1332))))&gt;90,0,$F$4*$F$5/E1341^2*(SIN(RADIANS(G1349))*SIN(RADIANS(E1342))+COS(RADIANS(G1349))*COS(RADIANS(E1342))*COS(RADIANS(AD1332))))</f>
        <v>#DIV/0!</v>
      </c>
      <c r="AE1349" t="e">
        <f>IF(DEGREES(ACOS(SIN(RADIANS(G1349))*SIN(RADIANS(E1342))+COS(RADIANS(G1349))*COS(RADIANS(E1342))*COS(RADIANS(AE1332))))&gt;90,0,$F$4*$F$5/E1341^2*(SIN(RADIANS(G1349))*SIN(RADIANS(E1342))+COS(RADIANS(G1349))*COS(RADIANS(E1342))*COS(RADIANS(AE1332))))</f>
        <v>#DIV/0!</v>
      </c>
      <c r="AF1349" t="e">
        <f>IF(DEGREES(ACOS(SIN(RADIANS(G1349))*SIN(RADIANS(E1342))+COS(RADIANS(G1349))*COS(RADIANS(E1342))*COS(RADIANS(AF1332))))&gt;90,0,$F$4*$F$5/E1341^2*(SIN(RADIANS(G1349))*SIN(RADIANS(E1342))+COS(RADIANS(G1349))*COS(RADIANS(E1342))*COS(RADIANS(AF1332))))</f>
        <v>#DIV/0!</v>
      </c>
      <c r="AG1349" t="e">
        <f>IF(DEGREES(ACOS(SIN(RADIANS(G1349))*SIN(RADIANS(E1342))+COS(RADIANS(G1349))*COS(RADIANS(E1342))*COS(RADIANS(AG1332))))&gt;90,0,$F$4*$F$5/E1341^2*(SIN(RADIANS(G1349))*SIN(RADIANS(E1342))+COS(RADIANS(G1349))*COS(RADIANS(E1342))*COS(RADIANS(AG1332))))</f>
        <v>#DIV/0!</v>
      </c>
      <c r="AH1349" t="e">
        <f>IF(DEGREES(ACOS(SIN(RADIANS(G1349))*SIN(RADIANS(E1342))+COS(RADIANS(G1349))*COS(RADIANS(E1342))*COS(RADIANS(AH1332))))&gt;90,0,$F$4*$F$5/E1341^2*(SIN(RADIANS(G1349))*SIN(RADIANS(E1342))+COS(RADIANS(G1349))*COS(RADIANS(E1342))*COS(RADIANS(AH1332))))</f>
        <v>#DIV/0!</v>
      </c>
      <c r="AI1349" t="e">
        <f>IF(DEGREES(ACOS(SIN(RADIANS(G1349))*SIN(RADIANS(E1342))+COS(RADIANS(G1349))*COS(RADIANS(E1342))*COS(RADIANS(AI1332))))&gt;90,0,$F$4*$F$5/E1341^2*(SIN(RADIANS(G1349))*SIN(RADIANS(E1342))+COS(RADIANS(G1349))*COS(RADIANS(E1342))*COS(RADIANS(AI1332))))</f>
        <v>#DIV/0!</v>
      </c>
      <c r="AJ1349" t="e">
        <f>IF(DEGREES(ACOS(SIN(RADIANS(G1349))*SIN(RADIANS(E1342))+COS(RADIANS(G1349))*COS(RADIANS(E1342))*COS(RADIANS(AJ1332))))&gt;90,0,$F$4*$F$5/E1341^2*(SIN(RADIANS(G1349))*SIN(RADIANS(E1342))+COS(RADIANS(G1349))*COS(RADIANS(E1342))*COS(RADIANS(AJ1332))))</f>
        <v>#DIV/0!</v>
      </c>
      <c r="AK1349">
        <f>IF(DEGREES(ACOS(SIN(RADIANS(G1349))*SIN(RADIANS(E1342))+COS(RADIANS(G1349))*COS(RADIANS(E1342))*COS(RADIANS(AK1332))))&gt;90,0,$F$4*$F$5/E1341^2*(SIN(RADIANS(G1349))*SIN(RADIANS(E1342))+COS(RADIANS(G1349))*COS(RADIANS(E1342))*COS(RADIANS(AK1332))))</f>
        <v>0</v>
      </c>
      <c r="AL1349">
        <f>IF(DEGREES(ACOS(SIN(RADIANS(G1349))*SIN(RADIANS(E1342))+COS(RADIANS(G1349))*COS(RADIANS(E1342))*COS(RADIANS(AL1332))))&gt;90,0,$F$4*$F$5/E1341^2*(SIN(RADIANS(G1349))*SIN(RADIANS(E1342))+COS(RADIANS(G1349))*COS(RADIANS(E1342))*COS(RADIANS(AL1332))))</f>
        <v>0</v>
      </c>
      <c r="AM1349">
        <f>IF(DEGREES(ACOS(SIN(RADIANS(G1349))*SIN(RADIANS(E1342))+COS(RADIANS(G1349))*COS(RADIANS(E1342))*COS(RADIANS(AM1332))))&gt;90,0,$F$4*$F$5/E1341^2*(SIN(RADIANS(G1349))*SIN(RADIANS(E1342))+COS(RADIANS(G1349))*COS(RADIANS(E1342))*COS(RADIANS(AM1332))))</f>
        <v>0</v>
      </c>
      <c r="AN1349">
        <f>IF(DEGREES(ACOS(SIN(RADIANS(G1349))*SIN(RADIANS(E1342))+COS(RADIANS(G1349))*COS(RADIANS(E1342))*COS(RADIANS(AN1332))))&gt;90,0,$F$4*$F$5/E1341^2*(SIN(RADIANS(G1349))*SIN(RADIANS(E1342))+COS(RADIANS(G1349))*COS(RADIANS(E1342))*COS(RADIANS(AN1332))))</f>
        <v>0</v>
      </c>
      <c r="AO1349">
        <f>IF(DEGREES(ACOS(SIN(RADIANS(G1349))*SIN(RADIANS(E1342))+COS(RADIANS(G1349))*COS(RADIANS(E1342))*COS(RADIANS(AO1332))))&gt;90,0,$F$4*$F$5/E1341^2*(SIN(RADIANS(G1349))*SIN(RADIANS(E1342))+COS(RADIANS(G1349))*COS(RADIANS(E1342))*COS(RADIANS(AO1332))))</f>
        <v>0</v>
      </c>
      <c r="AP1349">
        <f>IF(DEGREES(ACOS(SIN(RADIANS(G1349))*SIN(RADIANS(E1342))+COS(RADIANS(G1349))*COS(RADIANS(E1342))*COS(RADIANS(AP1332))))&gt;90,0,$F$4*$F$5/E1341^2*(SIN(RADIANS(G1349))*SIN(RADIANS(E1342))+COS(RADIANS(G1349))*COS(RADIANS(E1342))*COS(RADIANS(AP1332))))</f>
        <v>0</v>
      </c>
      <c r="AQ1349">
        <f>IF(DEGREES(ACOS(SIN(RADIANS(G1349))*SIN(RADIANS(E1342))+COS(RADIANS(G1349))*COS(RADIANS(E1342))*COS(RADIANS(AQ1332))))&gt;90,0,$F$4*$F$5/E1341^2*(SIN(RADIANS(G1349))*SIN(RADIANS(E1342))+COS(RADIANS(G1349))*COS(RADIANS(E1342))*COS(RADIANS(AQ1332))))</f>
        <v>0</v>
      </c>
      <c r="AR1349">
        <f>IF(DEGREES(ACOS(SIN(RADIANS(G1349))*SIN(RADIANS(E1342))+COS(RADIANS(G1349))*COS(RADIANS(E1342))*COS(RADIANS(AR1332))))&gt;90,0,$F$4*$F$5/E1341^2*(SIN(RADIANS(G1349))*SIN(RADIANS(E1342))+COS(RADIANS(G1349))*COS(RADIANS(E1342))*COS(RADIANS(AR1332))))</f>
        <v>0</v>
      </c>
    </row>
    <row r="1350" spans="2:44" x14ac:dyDescent="0.5">
      <c r="G1350">
        <v>-70</v>
      </c>
      <c r="I1350">
        <f>IF(DEGREES(ACOS(SIN(RADIANS(G1350))*SIN(RADIANS(E1342))+COS(RADIANS(G1350))*COS(RADIANS(E1342))*COS(RADIANS(I1332))))&gt;90,0,$F$4*$F$5/E1341^2*(SIN(RADIANS(G1350))*SIN(RADIANS(E1342))+COS(RADIANS(G1350))*COS(RADIANS(E1342))*COS(RADIANS(I1332))))</f>
        <v>0</v>
      </c>
      <c r="J1350">
        <f>IF(DEGREES(ACOS(SIN(RADIANS(G1350))*SIN(RADIANS(E1342))+COS(RADIANS(G1350))*COS(RADIANS(E1342))*COS(RADIANS(J1332))))&gt;90,0,$F$4*$F$5/E1341^2*(SIN(RADIANS(G1350))*SIN(RADIANS(E1342))+COS(RADIANS(G1350))*COS(RADIANS(E1342))*COS(RADIANS(J1332))))</f>
        <v>0</v>
      </c>
      <c r="K1350">
        <f>IF(DEGREES(ACOS(SIN(RADIANS(G1350))*SIN(RADIANS(E1342))+COS(RADIANS(G1350))*COS(RADIANS(E1342))*COS(RADIANS(K1332))))&gt;90,0,$F$4*$F$5/E1341^2*(SIN(RADIANS(G1350))*SIN(RADIANS(E1342))+COS(RADIANS(G1350))*COS(RADIANS(E1342))*COS(RADIANS(K1332))))</f>
        <v>0</v>
      </c>
      <c r="L1350">
        <f>IF(DEGREES(ACOS(SIN(RADIANS(G1350))*SIN(RADIANS(E1342))+COS(RADIANS(G1350))*COS(RADIANS(E1342))*COS(RADIANS(L1332))))&gt;90,0,$F$4*$F$5/E1341^2*(SIN(RADIANS(G1350))*SIN(RADIANS(E1342))+COS(RADIANS(G1350))*COS(RADIANS(E1342))*COS(RADIANS(L1332))))</f>
        <v>0</v>
      </c>
      <c r="M1350">
        <f>IF(DEGREES(ACOS(SIN(RADIANS(G1350))*SIN(RADIANS(E1342))+COS(RADIANS(G1350))*COS(RADIANS(E1342))*COS(RADIANS(M1332))))&gt;90,0,$F$4*$F$5/E1341^2*(SIN(RADIANS(G1350))*SIN(RADIANS(E1342))+COS(RADIANS(G1350))*COS(RADIANS(E1342))*COS(RADIANS(M1332))))</f>
        <v>0</v>
      </c>
      <c r="N1350">
        <f>IF(DEGREES(ACOS(SIN(RADIANS(G1350))*SIN(RADIANS(E1342))+COS(RADIANS(G1350))*COS(RADIANS(E1342))*COS(RADIANS(N1332))))&gt;90,0,$F$4*$F$5/E1341^2*(SIN(RADIANS(G1350))*SIN(RADIANS(E1342))+COS(RADIANS(G1350))*COS(RADIANS(E1342))*COS(RADIANS(N1332))))</f>
        <v>0</v>
      </c>
      <c r="O1350">
        <f>IF(DEGREES(ACOS(SIN(RADIANS(G1350))*SIN(RADIANS(E1342))+COS(RADIANS(G1350))*COS(RADIANS(E1342))*COS(RADIANS(O1332))))&gt;90,0,$F$4*$F$5/E1341^2*(SIN(RADIANS(G1350))*SIN(RADIANS(E1342))+COS(RADIANS(G1350))*COS(RADIANS(E1342))*COS(RADIANS(O1332))))</f>
        <v>0</v>
      </c>
      <c r="P1350">
        <f>IF(DEGREES(ACOS(SIN(RADIANS(G1350))*SIN(RADIANS(E1342))+COS(RADIANS(G1350))*COS(RADIANS(E1342))*COS(RADIANS(P1332))))&gt;90,0,$F$4*$F$5/E1341^2*(SIN(RADIANS(G1350))*SIN(RADIANS(E1342))+COS(RADIANS(G1350))*COS(RADIANS(E1342))*COS(RADIANS(P1332))))</f>
        <v>0</v>
      </c>
      <c r="Q1350">
        <f>IF(DEGREES(ACOS(SIN(RADIANS(G1350))*SIN(RADIANS(E1342))+COS(RADIANS(G1350))*COS(RADIANS(E1342))*COS(RADIANS(Q1332))))&gt;90,0,$F$4*$F$5/E1341^2*(SIN(RADIANS(G1350))*SIN(RADIANS(E1342))+COS(RADIANS(G1350))*COS(RADIANS(E1342))*COS(RADIANS(Q1332))))</f>
        <v>0</v>
      </c>
      <c r="R1350" t="e">
        <f>IF(DEGREES(ACOS(SIN(RADIANS(G1350))*SIN(RADIANS(E1342))+COS(RADIANS(G1350))*COS(RADIANS(E1342))*COS(RADIANS(R1332))))&gt;90,0,$F$4*$F$5/E1341^2*(SIN(RADIANS(G1350))*SIN(RADIANS(E1342))+COS(RADIANS(G1350))*COS(RADIANS(E1342))*COS(RADIANS(R1332))))</f>
        <v>#DIV/0!</v>
      </c>
      <c r="S1350" t="e">
        <f>IF(DEGREES(ACOS(SIN(RADIANS(G1350))*SIN(RADIANS(E1342))+COS(RADIANS(G1350))*COS(RADIANS(E1342))*COS(RADIANS(S1332))))&gt;90,0,$F$4*$F$5/E1341^2*(SIN(RADIANS(G1350))*SIN(RADIANS(E1342))+COS(RADIANS(G1350))*COS(RADIANS(E1342))*COS(RADIANS(S1332))))</f>
        <v>#DIV/0!</v>
      </c>
      <c r="T1350" t="e">
        <f>IF(DEGREES(ACOS(SIN(RADIANS(G1350))*SIN(RADIANS(E1342))+COS(RADIANS(G1350))*COS(RADIANS(E1342))*COS(RADIANS(T1332))))&gt;90,0,$F$4*$F$5/E1341^2*(SIN(RADIANS(G1350))*SIN(RADIANS(E1342))+COS(RADIANS(G1350))*COS(RADIANS(E1342))*COS(RADIANS(T1332))))</f>
        <v>#DIV/0!</v>
      </c>
      <c r="U1350" t="e">
        <f>IF(DEGREES(ACOS(SIN(RADIANS(G1350))*SIN(RADIANS(E1342))+COS(RADIANS(G1350))*COS(RADIANS(E1342))*COS(RADIANS(U1332))))&gt;90,0,$F$4*$F$5/E1341^2*(SIN(RADIANS(G1350))*SIN(RADIANS(E1342))+COS(RADIANS(G1350))*COS(RADIANS(E1342))*COS(RADIANS(U1332))))</f>
        <v>#DIV/0!</v>
      </c>
      <c r="V1350" t="e">
        <f>IF(DEGREES(ACOS(SIN(RADIANS(G1350))*SIN(RADIANS(E1342))+COS(RADIANS(G1350))*COS(RADIANS(E1342))*COS(RADIANS(V1332))))&gt;90,0,$F$4*$F$5/E1341^2*(SIN(RADIANS(G1350))*SIN(RADIANS(E1342))+COS(RADIANS(G1350))*COS(RADIANS(E1342))*COS(RADIANS(V1332))))</f>
        <v>#DIV/0!</v>
      </c>
      <c r="W1350" t="e">
        <f>IF(DEGREES(ACOS(SIN(RADIANS(G1350))*SIN(RADIANS(E1342))+COS(RADIANS(G1350))*COS(RADIANS(E1342))*COS(RADIANS(W1332))))&gt;90,0,$F$4*$F$5/E1341^2*(SIN(RADIANS(G1350))*SIN(RADIANS(E1342))+COS(RADIANS(G1350))*COS(RADIANS(E1342))*COS(RADIANS(W1332))))</f>
        <v>#DIV/0!</v>
      </c>
      <c r="X1350" t="e">
        <f>IF(DEGREES(ACOS(SIN(RADIANS(G1350))*SIN(RADIANS(E1342))+COS(RADIANS(G1350))*COS(RADIANS(E1342))*COS(RADIANS(X1332))))&gt;90,0,$F$4*$F$5/E1341^2*(SIN(RADIANS(G1350))*SIN(RADIANS(E1342))+COS(RADIANS(G1350))*COS(RADIANS(E1342))*COS(RADIANS(X1332))))</f>
        <v>#DIV/0!</v>
      </c>
      <c r="Y1350" t="e">
        <f>IF(DEGREES(ACOS(SIN(RADIANS(G1350))*SIN(RADIANS(E1342))+COS(RADIANS(G1350))*COS(RADIANS(E1342))*COS(RADIANS(Y1332))))&gt;90,0,$F$4*$F$5/E1341^2*(SIN(RADIANS(G1350))*SIN(RADIANS(E1342))+COS(RADIANS(G1350))*COS(RADIANS(E1342))*COS(RADIANS(Y1332))))</f>
        <v>#DIV/0!</v>
      </c>
      <c r="Z1350" t="e">
        <f>IF(DEGREES(ACOS(SIN(RADIANS(G1350))*SIN(RADIANS(E1342))+COS(RADIANS(G1350))*COS(RADIANS(E1342))*COS(RADIANS(Z1332))))&gt;90,0,$F$4*$F$5/E1341^2*(SIN(RADIANS(G1350))*SIN(RADIANS(E1342))+COS(RADIANS(G1350))*COS(RADIANS(E1342))*COS(RADIANS(Z1332))))</f>
        <v>#DIV/0!</v>
      </c>
      <c r="AA1350" t="e">
        <f>IF(DEGREES(ACOS(SIN(RADIANS(G1350))*SIN(RADIANS(E1342))+COS(RADIANS(G1350))*COS(RADIANS(E1342))*COS(RADIANS(AA1332))))&gt;90,0,$F$4*$F$5/E1341^2*(SIN(RADIANS(G1350))*SIN(RADIANS(E1342))+COS(RADIANS(G1350))*COS(RADIANS(E1342))*COS(RADIANS(AA1332))))</f>
        <v>#DIV/0!</v>
      </c>
      <c r="AB1350" t="e">
        <f>IF(DEGREES(ACOS(SIN(RADIANS(G1350))*SIN(RADIANS(E1342))+COS(RADIANS(G1350))*COS(RADIANS(E1342))*COS(RADIANS(AB1332))))&gt;90,0,$F$4*$F$5/E1341^2*(SIN(RADIANS(G1350))*SIN(RADIANS(E1342))+COS(RADIANS(G1350))*COS(RADIANS(E1342))*COS(RADIANS(AB1332))))</f>
        <v>#DIV/0!</v>
      </c>
      <c r="AC1350" t="e">
        <f>IF(DEGREES(ACOS(SIN(RADIANS(G1350))*SIN(RADIANS(E1342))+COS(RADIANS(G1350))*COS(RADIANS(E1342))*COS(RADIANS(AC1332))))&gt;90,0,$F$4*$F$5/E1341^2*(SIN(RADIANS(G1350))*SIN(RADIANS(E1342))+COS(RADIANS(G1350))*COS(RADIANS(E1342))*COS(RADIANS(AC1332))))</f>
        <v>#DIV/0!</v>
      </c>
      <c r="AD1350" t="e">
        <f>IF(DEGREES(ACOS(SIN(RADIANS(G1350))*SIN(RADIANS(E1342))+COS(RADIANS(G1350))*COS(RADIANS(E1342))*COS(RADIANS(AD1332))))&gt;90,0,$F$4*$F$5/E1341^2*(SIN(RADIANS(G1350))*SIN(RADIANS(E1342))+COS(RADIANS(G1350))*COS(RADIANS(E1342))*COS(RADIANS(AD1332))))</f>
        <v>#DIV/0!</v>
      </c>
      <c r="AE1350" t="e">
        <f>IF(DEGREES(ACOS(SIN(RADIANS(G1350))*SIN(RADIANS(E1342))+COS(RADIANS(G1350))*COS(RADIANS(E1342))*COS(RADIANS(AE1332))))&gt;90,0,$F$4*$F$5/E1341^2*(SIN(RADIANS(G1350))*SIN(RADIANS(E1342))+COS(RADIANS(G1350))*COS(RADIANS(E1342))*COS(RADIANS(AE1332))))</f>
        <v>#DIV/0!</v>
      </c>
      <c r="AF1350" t="e">
        <f>IF(DEGREES(ACOS(SIN(RADIANS(G1350))*SIN(RADIANS(E1342))+COS(RADIANS(G1350))*COS(RADIANS(E1342))*COS(RADIANS(AF1332))))&gt;90,0,$F$4*$F$5/E1341^2*(SIN(RADIANS(G1350))*SIN(RADIANS(E1342))+COS(RADIANS(G1350))*COS(RADIANS(E1342))*COS(RADIANS(AF1332))))</f>
        <v>#DIV/0!</v>
      </c>
      <c r="AG1350" t="e">
        <f>IF(DEGREES(ACOS(SIN(RADIANS(G1350))*SIN(RADIANS(E1342))+COS(RADIANS(G1350))*COS(RADIANS(E1342))*COS(RADIANS(AG1332))))&gt;90,0,$F$4*$F$5/E1341^2*(SIN(RADIANS(G1350))*SIN(RADIANS(E1342))+COS(RADIANS(G1350))*COS(RADIANS(E1342))*COS(RADIANS(AG1332))))</f>
        <v>#DIV/0!</v>
      </c>
      <c r="AH1350" t="e">
        <f>IF(DEGREES(ACOS(SIN(RADIANS(G1350))*SIN(RADIANS(E1342))+COS(RADIANS(G1350))*COS(RADIANS(E1342))*COS(RADIANS(AH1332))))&gt;90,0,$F$4*$F$5/E1341^2*(SIN(RADIANS(G1350))*SIN(RADIANS(E1342))+COS(RADIANS(G1350))*COS(RADIANS(E1342))*COS(RADIANS(AH1332))))</f>
        <v>#DIV/0!</v>
      </c>
      <c r="AI1350" t="e">
        <f>IF(DEGREES(ACOS(SIN(RADIANS(G1350))*SIN(RADIANS(E1342))+COS(RADIANS(G1350))*COS(RADIANS(E1342))*COS(RADIANS(AI1332))))&gt;90,0,$F$4*$F$5/E1341^2*(SIN(RADIANS(G1350))*SIN(RADIANS(E1342))+COS(RADIANS(G1350))*COS(RADIANS(E1342))*COS(RADIANS(AI1332))))</f>
        <v>#DIV/0!</v>
      </c>
      <c r="AJ1350" t="e">
        <f>IF(DEGREES(ACOS(SIN(RADIANS(G1350))*SIN(RADIANS(E1342))+COS(RADIANS(G1350))*COS(RADIANS(E1342))*COS(RADIANS(AJ1332))))&gt;90,0,$F$4*$F$5/E1341^2*(SIN(RADIANS(G1350))*SIN(RADIANS(E1342))+COS(RADIANS(G1350))*COS(RADIANS(E1342))*COS(RADIANS(AJ1332))))</f>
        <v>#DIV/0!</v>
      </c>
      <c r="AK1350">
        <f>IF(DEGREES(ACOS(SIN(RADIANS(G1350))*SIN(RADIANS(E1342))+COS(RADIANS(G1350))*COS(RADIANS(E1342))*COS(RADIANS(AK1332))))&gt;90,0,$F$4*$F$5/E1341^2*(SIN(RADIANS(G1350))*SIN(RADIANS(E1342))+COS(RADIANS(G1350))*COS(RADIANS(E1342))*COS(RADIANS(AK1332))))</f>
        <v>0</v>
      </c>
      <c r="AL1350">
        <f>IF(DEGREES(ACOS(SIN(RADIANS(G1350))*SIN(RADIANS(E1342))+COS(RADIANS(G1350))*COS(RADIANS(E1342))*COS(RADIANS(AL1332))))&gt;90,0,$F$4*$F$5/E1341^2*(SIN(RADIANS(G1350))*SIN(RADIANS(E1342))+COS(RADIANS(G1350))*COS(RADIANS(E1342))*COS(RADIANS(AL1332))))</f>
        <v>0</v>
      </c>
      <c r="AM1350">
        <f>IF(DEGREES(ACOS(SIN(RADIANS(G1350))*SIN(RADIANS(E1342))+COS(RADIANS(G1350))*COS(RADIANS(E1342))*COS(RADIANS(AM1332))))&gt;90,0,$F$4*$F$5/E1341^2*(SIN(RADIANS(G1350))*SIN(RADIANS(E1342))+COS(RADIANS(G1350))*COS(RADIANS(E1342))*COS(RADIANS(AM1332))))</f>
        <v>0</v>
      </c>
      <c r="AN1350">
        <f>IF(DEGREES(ACOS(SIN(RADIANS(G1350))*SIN(RADIANS(E1342))+COS(RADIANS(G1350))*COS(RADIANS(E1342))*COS(RADIANS(AN1332))))&gt;90,0,$F$4*$F$5/E1341^2*(SIN(RADIANS(G1350))*SIN(RADIANS(E1342))+COS(RADIANS(G1350))*COS(RADIANS(E1342))*COS(RADIANS(AN1332))))</f>
        <v>0</v>
      </c>
      <c r="AO1350">
        <f>IF(DEGREES(ACOS(SIN(RADIANS(G1350))*SIN(RADIANS(E1342))+COS(RADIANS(G1350))*COS(RADIANS(E1342))*COS(RADIANS(AO1332))))&gt;90,0,$F$4*$F$5/E1341^2*(SIN(RADIANS(G1350))*SIN(RADIANS(E1342))+COS(RADIANS(G1350))*COS(RADIANS(E1342))*COS(RADIANS(AO1332))))</f>
        <v>0</v>
      </c>
      <c r="AP1350">
        <f>IF(DEGREES(ACOS(SIN(RADIANS(G1350))*SIN(RADIANS(E1342))+COS(RADIANS(G1350))*COS(RADIANS(E1342))*COS(RADIANS(AP1332))))&gt;90,0,$F$4*$F$5/E1341^2*(SIN(RADIANS(G1350))*SIN(RADIANS(E1342))+COS(RADIANS(G1350))*COS(RADIANS(E1342))*COS(RADIANS(AP1332))))</f>
        <v>0</v>
      </c>
      <c r="AQ1350">
        <f>IF(DEGREES(ACOS(SIN(RADIANS(G1350))*SIN(RADIANS(E1342))+COS(RADIANS(G1350))*COS(RADIANS(E1342))*COS(RADIANS(AQ1332))))&gt;90,0,$F$4*$F$5/E1341^2*(SIN(RADIANS(G1350))*SIN(RADIANS(E1342))+COS(RADIANS(G1350))*COS(RADIANS(E1342))*COS(RADIANS(AQ1332))))</f>
        <v>0</v>
      </c>
      <c r="AR1350">
        <f>IF(DEGREES(ACOS(SIN(RADIANS(G1350))*SIN(RADIANS(E1342))+COS(RADIANS(G1350))*COS(RADIANS(E1342))*COS(RADIANS(AR1332))))&gt;90,0,$F$4*$F$5/E1341^2*(SIN(RADIANS(G1350))*SIN(RADIANS(E1342))+COS(RADIANS(G1350))*COS(RADIANS(E1342))*COS(RADIANS(AR1332))))</f>
        <v>0</v>
      </c>
    </row>
    <row r="1351" spans="2:44" x14ac:dyDescent="0.5">
      <c r="G1351">
        <v>-80</v>
      </c>
      <c r="I1351">
        <f>IF(DEGREES(ACOS(SIN(RADIANS(G1351))*SIN(RADIANS(E1342))+COS(RADIANS(G1351))*COS(RADIANS(E1342))*COS(RADIANS(I1332))))&gt;90,0,$F$4*$F$5/E1341^2*(SIN(RADIANS(G1351))*SIN(RADIANS(E1342))+COS(RADIANS(G1351))*COS(RADIANS(E1342))*COS(RADIANS(I1332))))</f>
        <v>0</v>
      </c>
      <c r="J1351">
        <f>IF(DEGREES(ACOS(SIN(RADIANS(G1351))*SIN(RADIANS(E1342))+COS(RADIANS(G1351))*COS(RADIANS(E1342))*COS(RADIANS(J1332))))&gt;90,0,$F$4*$F$5/E1341^2*(SIN(RADIANS(G1351))*SIN(RADIANS(E1342))+COS(RADIANS(G1351))*COS(RADIANS(E1342))*COS(RADIANS(J1332))))</f>
        <v>0</v>
      </c>
      <c r="K1351">
        <f>IF(DEGREES(ACOS(SIN(RADIANS(G1351))*SIN(RADIANS(E1342))+COS(RADIANS(G1351))*COS(RADIANS(E1342))*COS(RADIANS(K1332))))&gt;90,0,$F$4*$F$5/E1341^2*(SIN(RADIANS(G1351))*SIN(RADIANS(E1342))+COS(RADIANS(G1351))*COS(RADIANS(E1342))*COS(RADIANS(K1332))))</f>
        <v>0</v>
      </c>
      <c r="L1351">
        <f>IF(DEGREES(ACOS(SIN(RADIANS(G1351))*SIN(RADIANS(E1342))+COS(RADIANS(G1351))*COS(RADIANS(E1342))*COS(RADIANS(L1332))))&gt;90,0,$F$4*$F$5/E1341^2*(SIN(RADIANS(G1351))*SIN(RADIANS(E1342))+COS(RADIANS(G1351))*COS(RADIANS(E1342))*COS(RADIANS(L1332))))</f>
        <v>0</v>
      </c>
      <c r="M1351">
        <f>IF(DEGREES(ACOS(SIN(RADIANS(G1351))*SIN(RADIANS(E1342))+COS(RADIANS(G1351))*COS(RADIANS(E1342))*COS(RADIANS(M1332))))&gt;90,0,$F$4*$F$5/E1341^2*(SIN(RADIANS(G1351))*SIN(RADIANS(E1342))+COS(RADIANS(G1351))*COS(RADIANS(E1342))*COS(RADIANS(M1332))))</f>
        <v>0</v>
      </c>
      <c r="N1351">
        <f>IF(DEGREES(ACOS(SIN(RADIANS(G1351))*SIN(RADIANS(E1342))+COS(RADIANS(G1351))*COS(RADIANS(E1342))*COS(RADIANS(N1332))))&gt;90,0,$F$4*$F$5/E1341^2*(SIN(RADIANS(G1351))*SIN(RADIANS(E1342))+COS(RADIANS(G1351))*COS(RADIANS(E1342))*COS(RADIANS(N1332))))</f>
        <v>0</v>
      </c>
      <c r="O1351">
        <f>IF(DEGREES(ACOS(SIN(RADIANS(G1351))*SIN(RADIANS(E1342))+COS(RADIANS(G1351))*COS(RADIANS(E1342))*COS(RADIANS(O1332))))&gt;90,0,$F$4*$F$5/E1341^2*(SIN(RADIANS(G1351))*SIN(RADIANS(E1342))+COS(RADIANS(G1351))*COS(RADIANS(E1342))*COS(RADIANS(O1332))))</f>
        <v>0</v>
      </c>
      <c r="P1351">
        <f>IF(DEGREES(ACOS(SIN(RADIANS(G1351))*SIN(RADIANS(E1342))+COS(RADIANS(G1351))*COS(RADIANS(E1342))*COS(RADIANS(P1332))))&gt;90,0,$F$4*$F$5/E1341^2*(SIN(RADIANS(G1351))*SIN(RADIANS(E1342))+COS(RADIANS(G1351))*COS(RADIANS(E1342))*COS(RADIANS(P1332))))</f>
        <v>0</v>
      </c>
      <c r="Q1351">
        <f>IF(DEGREES(ACOS(SIN(RADIANS(G1351))*SIN(RADIANS(E1342))+COS(RADIANS(G1351))*COS(RADIANS(E1342))*COS(RADIANS(Q1332))))&gt;90,0,$F$4*$F$5/E1341^2*(SIN(RADIANS(G1351))*SIN(RADIANS(E1342))+COS(RADIANS(G1351))*COS(RADIANS(E1342))*COS(RADIANS(Q1332))))</f>
        <v>0</v>
      </c>
      <c r="R1351" t="e">
        <f>IF(DEGREES(ACOS(SIN(RADIANS(G1351))*SIN(RADIANS(E1342))+COS(RADIANS(G1351))*COS(RADIANS(E1342))*COS(RADIANS(R1332))))&gt;90,0,$F$4*$F$5/E1341^2*(SIN(RADIANS(G1351))*SIN(RADIANS(E1342))+COS(RADIANS(G1351))*COS(RADIANS(E1342))*COS(RADIANS(R1332))))</f>
        <v>#DIV/0!</v>
      </c>
      <c r="S1351" t="e">
        <f>IF(DEGREES(ACOS(SIN(RADIANS(G1351))*SIN(RADIANS(E1342))+COS(RADIANS(G1351))*COS(RADIANS(E1342))*COS(RADIANS(S1332))))&gt;90,0,$F$4*$F$5/E1341^2*(SIN(RADIANS(G1351))*SIN(RADIANS(E1342))+COS(RADIANS(G1351))*COS(RADIANS(E1342))*COS(RADIANS(S1332))))</f>
        <v>#DIV/0!</v>
      </c>
      <c r="T1351" t="e">
        <f>IF(DEGREES(ACOS(SIN(RADIANS(G1351))*SIN(RADIANS(E1342))+COS(RADIANS(G1351))*COS(RADIANS(E1342))*COS(RADIANS(T1332))))&gt;90,0,$F$4*$F$5/E1341^2*(SIN(RADIANS(G1351))*SIN(RADIANS(E1342))+COS(RADIANS(G1351))*COS(RADIANS(E1342))*COS(RADIANS(T1332))))</f>
        <v>#DIV/0!</v>
      </c>
      <c r="U1351" t="e">
        <f>IF(DEGREES(ACOS(SIN(RADIANS(G1351))*SIN(RADIANS(E1342))+COS(RADIANS(G1351))*COS(RADIANS(E1342))*COS(RADIANS(U1332))))&gt;90,0,$F$4*$F$5/E1341^2*(SIN(RADIANS(G1351))*SIN(RADIANS(E1342))+COS(RADIANS(G1351))*COS(RADIANS(E1342))*COS(RADIANS(U1332))))</f>
        <v>#DIV/0!</v>
      </c>
      <c r="V1351" t="e">
        <f>IF(DEGREES(ACOS(SIN(RADIANS(G1351))*SIN(RADIANS(E1342))+COS(RADIANS(G1351))*COS(RADIANS(E1342))*COS(RADIANS(V1332))))&gt;90,0,$F$4*$F$5/E1341^2*(SIN(RADIANS(G1351))*SIN(RADIANS(E1342))+COS(RADIANS(G1351))*COS(RADIANS(E1342))*COS(RADIANS(V1332))))</f>
        <v>#DIV/0!</v>
      </c>
      <c r="W1351" t="e">
        <f>IF(DEGREES(ACOS(SIN(RADIANS(G1351))*SIN(RADIANS(E1342))+COS(RADIANS(G1351))*COS(RADIANS(E1342))*COS(RADIANS(W1332))))&gt;90,0,$F$4*$F$5/E1341^2*(SIN(RADIANS(G1351))*SIN(RADIANS(E1342))+COS(RADIANS(G1351))*COS(RADIANS(E1342))*COS(RADIANS(W1332))))</f>
        <v>#DIV/0!</v>
      </c>
      <c r="X1351" t="e">
        <f>IF(DEGREES(ACOS(SIN(RADIANS(G1351))*SIN(RADIANS(E1342))+COS(RADIANS(G1351))*COS(RADIANS(E1342))*COS(RADIANS(X1332))))&gt;90,0,$F$4*$F$5/E1341^2*(SIN(RADIANS(G1351))*SIN(RADIANS(E1342))+COS(RADIANS(G1351))*COS(RADIANS(E1342))*COS(RADIANS(X1332))))</f>
        <v>#DIV/0!</v>
      </c>
      <c r="Y1351" t="e">
        <f>IF(DEGREES(ACOS(SIN(RADIANS(G1351))*SIN(RADIANS(E1342))+COS(RADIANS(G1351))*COS(RADIANS(E1342))*COS(RADIANS(Y1332))))&gt;90,0,$F$4*$F$5/E1341^2*(SIN(RADIANS(G1351))*SIN(RADIANS(E1342))+COS(RADIANS(G1351))*COS(RADIANS(E1342))*COS(RADIANS(Y1332))))</f>
        <v>#DIV/0!</v>
      </c>
      <c r="Z1351" t="e">
        <f>IF(DEGREES(ACOS(SIN(RADIANS(G1351))*SIN(RADIANS(E1342))+COS(RADIANS(G1351))*COS(RADIANS(E1342))*COS(RADIANS(Z1332))))&gt;90,0,$F$4*$F$5/E1341^2*(SIN(RADIANS(G1351))*SIN(RADIANS(E1342))+COS(RADIANS(G1351))*COS(RADIANS(E1342))*COS(RADIANS(Z1332))))</f>
        <v>#DIV/0!</v>
      </c>
      <c r="AA1351" t="e">
        <f>IF(DEGREES(ACOS(SIN(RADIANS(G1351))*SIN(RADIANS(E1342))+COS(RADIANS(G1351))*COS(RADIANS(E1342))*COS(RADIANS(AA1332))))&gt;90,0,$F$4*$F$5/E1341^2*(SIN(RADIANS(G1351))*SIN(RADIANS(E1342))+COS(RADIANS(G1351))*COS(RADIANS(E1342))*COS(RADIANS(AA1332))))</f>
        <v>#DIV/0!</v>
      </c>
      <c r="AB1351" t="e">
        <f>IF(DEGREES(ACOS(SIN(RADIANS(G1351))*SIN(RADIANS(E1342))+COS(RADIANS(G1351))*COS(RADIANS(E1342))*COS(RADIANS(AB1332))))&gt;90,0,$F$4*$F$5/E1341^2*(SIN(RADIANS(G1351))*SIN(RADIANS(E1342))+COS(RADIANS(G1351))*COS(RADIANS(E1342))*COS(RADIANS(AB1332))))</f>
        <v>#DIV/0!</v>
      </c>
      <c r="AC1351" t="e">
        <f>IF(DEGREES(ACOS(SIN(RADIANS(G1351))*SIN(RADIANS(E1342))+COS(RADIANS(G1351))*COS(RADIANS(E1342))*COS(RADIANS(AC1332))))&gt;90,0,$F$4*$F$5/E1341^2*(SIN(RADIANS(G1351))*SIN(RADIANS(E1342))+COS(RADIANS(G1351))*COS(RADIANS(E1342))*COS(RADIANS(AC1332))))</f>
        <v>#DIV/0!</v>
      </c>
      <c r="AD1351" t="e">
        <f>IF(DEGREES(ACOS(SIN(RADIANS(G1351))*SIN(RADIANS(E1342))+COS(RADIANS(G1351))*COS(RADIANS(E1342))*COS(RADIANS(AD1332))))&gt;90,0,$F$4*$F$5/E1341^2*(SIN(RADIANS(G1351))*SIN(RADIANS(E1342))+COS(RADIANS(G1351))*COS(RADIANS(E1342))*COS(RADIANS(AD1332))))</f>
        <v>#DIV/0!</v>
      </c>
      <c r="AE1351" t="e">
        <f>IF(DEGREES(ACOS(SIN(RADIANS(G1351))*SIN(RADIANS(E1342))+COS(RADIANS(G1351))*COS(RADIANS(E1342))*COS(RADIANS(AE1332))))&gt;90,0,$F$4*$F$5/E1341^2*(SIN(RADIANS(G1351))*SIN(RADIANS(E1342))+COS(RADIANS(G1351))*COS(RADIANS(E1342))*COS(RADIANS(AE1332))))</f>
        <v>#DIV/0!</v>
      </c>
      <c r="AF1351" t="e">
        <f>IF(DEGREES(ACOS(SIN(RADIANS(G1351))*SIN(RADIANS(E1342))+COS(RADIANS(G1351))*COS(RADIANS(E1342))*COS(RADIANS(AF1332))))&gt;90,0,$F$4*$F$5/E1341^2*(SIN(RADIANS(G1351))*SIN(RADIANS(E1342))+COS(RADIANS(G1351))*COS(RADIANS(E1342))*COS(RADIANS(AF1332))))</f>
        <v>#DIV/0!</v>
      </c>
      <c r="AG1351" t="e">
        <f>IF(DEGREES(ACOS(SIN(RADIANS(G1351))*SIN(RADIANS(E1342))+COS(RADIANS(G1351))*COS(RADIANS(E1342))*COS(RADIANS(AG1332))))&gt;90,0,$F$4*$F$5/E1341^2*(SIN(RADIANS(G1351))*SIN(RADIANS(E1342))+COS(RADIANS(G1351))*COS(RADIANS(E1342))*COS(RADIANS(AG1332))))</f>
        <v>#DIV/0!</v>
      </c>
      <c r="AH1351" t="e">
        <f>IF(DEGREES(ACOS(SIN(RADIANS(G1351))*SIN(RADIANS(E1342))+COS(RADIANS(G1351))*COS(RADIANS(E1342))*COS(RADIANS(AH1332))))&gt;90,0,$F$4*$F$5/E1341^2*(SIN(RADIANS(G1351))*SIN(RADIANS(E1342))+COS(RADIANS(G1351))*COS(RADIANS(E1342))*COS(RADIANS(AH1332))))</f>
        <v>#DIV/0!</v>
      </c>
      <c r="AI1351" t="e">
        <f>IF(DEGREES(ACOS(SIN(RADIANS(G1351))*SIN(RADIANS(E1342))+COS(RADIANS(G1351))*COS(RADIANS(E1342))*COS(RADIANS(AI1332))))&gt;90,0,$F$4*$F$5/E1341^2*(SIN(RADIANS(G1351))*SIN(RADIANS(E1342))+COS(RADIANS(G1351))*COS(RADIANS(E1342))*COS(RADIANS(AI1332))))</f>
        <v>#DIV/0!</v>
      </c>
      <c r="AJ1351" t="e">
        <f>IF(DEGREES(ACOS(SIN(RADIANS(G1351))*SIN(RADIANS(E1342))+COS(RADIANS(G1351))*COS(RADIANS(E1342))*COS(RADIANS(AJ1332))))&gt;90,0,$F$4*$F$5/E1341^2*(SIN(RADIANS(G1351))*SIN(RADIANS(E1342))+COS(RADIANS(G1351))*COS(RADIANS(E1342))*COS(RADIANS(AJ1332))))</f>
        <v>#DIV/0!</v>
      </c>
      <c r="AK1351">
        <f>IF(DEGREES(ACOS(SIN(RADIANS(G1351))*SIN(RADIANS(E1342))+COS(RADIANS(G1351))*COS(RADIANS(E1342))*COS(RADIANS(AK1332))))&gt;90,0,$F$4*$F$5/E1341^2*(SIN(RADIANS(G1351))*SIN(RADIANS(E1342))+COS(RADIANS(G1351))*COS(RADIANS(E1342))*COS(RADIANS(AK1332))))</f>
        <v>0</v>
      </c>
      <c r="AL1351">
        <f>IF(DEGREES(ACOS(SIN(RADIANS(G1351))*SIN(RADIANS(E1342))+COS(RADIANS(G1351))*COS(RADIANS(E1342))*COS(RADIANS(AL1332))))&gt;90,0,$F$4*$F$5/E1341^2*(SIN(RADIANS(G1351))*SIN(RADIANS(E1342))+COS(RADIANS(G1351))*COS(RADIANS(E1342))*COS(RADIANS(AL1332))))</f>
        <v>0</v>
      </c>
      <c r="AM1351">
        <f>IF(DEGREES(ACOS(SIN(RADIANS(G1351))*SIN(RADIANS(E1342))+COS(RADIANS(G1351))*COS(RADIANS(E1342))*COS(RADIANS(AM1332))))&gt;90,0,$F$4*$F$5/E1341^2*(SIN(RADIANS(G1351))*SIN(RADIANS(E1342))+COS(RADIANS(G1351))*COS(RADIANS(E1342))*COS(RADIANS(AM1332))))</f>
        <v>0</v>
      </c>
      <c r="AN1351">
        <f>IF(DEGREES(ACOS(SIN(RADIANS(G1351))*SIN(RADIANS(E1342))+COS(RADIANS(G1351))*COS(RADIANS(E1342))*COS(RADIANS(AN1332))))&gt;90,0,$F$4*$F$5/E1341^2*(SIN(RADIANS(G1351))*SIN(RADIANS(E1342))+COS(RADIANS(G1351))*COS(RADIANS(E1342))*COS(RADIANS(AN1332))))</f>
        <v>0</v>
      </c>
      <c r="AO1351">
        <f>IF(DEGREES(ACOS(SIN(RADIANS(G1351))*SIN(RADIANS(E1342))+COS(RADIANS(G1351))*COS(RADIANS(E1342))*COS(RADIANS(AO1332))))&gt;90,0,$F$4*$F$5/E1341^2*(SIN(RADIANS(G1351))*SIN(RADIANS(E1342))+COS(RADIANS(G1351))*COS(RADIANS(E1342))*COS(RADIANS(AO1332))))</f>
        <v>0</v>
      </c>
      <c r="AP1351">
        <f>IF(DEGREES(ACOS(SIN(RADIANS(G1351))*SIN(RADIANS(E1342))+COS(RADIANS(G1351))*COS(RADIANS(E1342))*COS(RADIANS(AP1332))))&gt;90,0,$F$4*$F$5/E1341^2*(SIN(RADIANS(G1351))*SIN(RADIANS(E1342))+COS(RADIANS(G1351))*COS(RADIANS(E1342))*COS(RADIANS(AP1332))))</f>
        <v>0</v>
      </c>
      <c r="AQ1351">
        <f>IF(DEGREES(ACOS(SIN(RADIANS(G1351))*SIN(RADIANS(E1342))+COS(RADIANS(G1351))*COS(RADIANS(E1342))*COS(RADIANS(AQ1332))))&gt;90,0,$F$4*$F$5/E1341^2*(SIN(RADIANS(G1351))*SIN(RADIANS(E1342))+COS(RADIANS(G1351))*COS(RADIANS(E1342))*COS(RADIANS(AQ1332))))</f>
        <v>0</v>
      </c>
      <c r="AR1351">
        <f>IF(DEGREES(ACOS(SIN(RADIANS(G1351))*SIN(RADIANS(E1342))+COS(RADIANS(G1351))*COS(RADIANS(E1342))*COS(RADIANS(AR1332))))&gt;90,0,$F$4*$F$5/E1341^2*(SIN(RADIANS(G1351))*SIN(RADIANS(E1342))+COS(RADIANS(G1351))*COS(RADIANS(E1342))*COS(RADIANS(AR1332))))</f>
        <v>0</v>
      </c>
    </row>
    <row r="1352" spans="2:44" x14ac:dyDescent="0.5">
      <c r="G1352">
        <v>-90</v>
      </c>
      <c r="I1352" t="e">
        <f>IF(DEGREES(ACOS(SIN(RADIANS(G1352))*SIN(RADIANS(E1342))+COS(RADIANS(G1352))*COS(RADIANS(E1342))*COS(RADIANS(I1332))))&gt;90,0,$F$4*$F$5/E1341^2*(SIN(RADIANS(G1352))*SIN(RADIANS(E1342))+COS(RADIANS(G1352))*COS(RADIANS(E1342))*COS(RADIANS(I1332))))</f>
        <v>#DIV/0!</v>
      </c>
      <c r="J1352" t="e">
        <f>IF(DEGREES(ACOS(SIN(RADIANS(G1352))*SIN(RADIANS(E1342))+COS(RADIANS(G1352))*COS(RADIANS(E1342))*COS(RADIANS(J1332))))&gt;90,0,$F$4*$F$5/E1341^2*(SIN(RADIANS(G1352))*SIN(RADIANS(E1342))+COS(RADIANS(G1352))*COS(RADIANS(E1342))*COS(RADIANS(J1332))))</f>
        <v>#DIV/0!</v>
      </c>
      <c r="K1352" t="e">
        <f>IF(DEGREES(ACOS(SIN(RADIANS(G1352))*SIN(RADIANS(E1342))+COS(RADIANS(G1352))*COS(RADIANS(E1342))*COS(RADIANS(K1332))))&gt;90,0,$F$4*$F$5/E1341^2*(SIN(RADIANS(G1352))*SIN(RADIANS(E1342))+COS(RADIANS(G1352))*COS(RADIANS(E1342))*COS(RADIANS(K1332))))</f>
        <v>#DIV/0!</v>
      </c>
      <c r="L1352" t="e">
        <f>IF(DEGREES(ACOS(SIN(RADIANS(G1352))*SIN(RADIANS(E1342))+COS(RADIANS(G1352))*COS(RADIANS(E1342))*COS(RADIANS(L1332))))&gt;90,0,$F$4*$F$5/E1341^2*(SIN(RADIANS(G1352))*SIN(RADIANS(E1342))+COS(RADIANS(G1352))*COS(RADIANS(E1342))*COS(RADIANS(L1332))))</f>
        <v>#DIV/0!</v>
      </c>
      <c r="M1352" t="e">
        <f>IF(DEGREES(ACOS(SIN(RADIANS(G1352))*SIN(RADIANS(E1342))+COS(RADIANS(G1352))*COS(RADIANS(E1342))*COS(RADIANS(M1332))))&gt;90,0,$F$4*$F$5/E1341^2*(SIN(RADIANS(G1352))*SIN(RADIANS(E1342))+COS(RADIANS(G1352))*COS(RADIANS(E1342))*COS(RADIANS(M1332))))</f>
        <v>#DIV/0!</v>
      </c>
      <c r="N1352" t="e">
        <f>IF(DEGREES(ACOS(SIN(RADIANS(G1352))*SIN(RADIANS(E1342))+COS(RADIANS(G1352))*COS(RADIANS(E1342))*COS(RADIANS(N1332))))&gt;90,0,$F$4*$F$5/E1341^2*(SIN(RADIANS(G1352))*SIN(RADIANS(E1342))+COS(RADIANS(G1352))*COS(RADIANS(E1342))*COS(RADIANS(N1332))))</f>
        <v>#DIV/0!</v>
      </c>
      <c r="O1352" t="e">
        <f>IF(DEGREES(ACOS(SIN(RADIANS(G1352))*SIN(RADIANS(E1342))+COS(RADIANS(G1352))*COS(RADIANS(E1342))*COS(RADIANS(O1332))))&gt;90,0,$F$4*$F$5/E1341^2*(SIN(RADIANS(G1352))*SIN(RADIANS(E1342))+COS(RADIANS(G1352))*COS(RADIANS(E1342))*COS(RADIANS(O1332))))</f>
        <v>#DIV/0!</v>
      </c>
      <c r="P1352" t="e">
        <f>IF(DEGREES(ACOS(SIN(RADIANS(G1352))*SIN(RADIANS(E1342))+COS(RADIANS(G1352))*COS(RADIANS(E1342))*COS(RADIANS(P1332))))&gt;90,0,$F$4*$F$5/E1341^2*(SIN(RADIANS(G1352))*SIN(RADIANS(E1342))+COS(RADIANS(G1352))*COS(RADIANS(E1342))*COS(RADIANS(P1332))))</f>
        <v>#DIV/0!</v>
      </c>
      <c r="Q1352" t="e">
        <f>IF(DEGREES(ACOS(SIN(RADIANS(G1352))*SIN(RADIANS(E1342))+COS(RADIANS(G1352))*COS(RADIANS(E1342))*COS(RADIANS(Q1332))))&gt;90,0,$F$4*$F$5/E1341^2*(SIN(RADIANS(G1352))*SIN(RADIANS(E1342))+COS(RADIANS(G1352))*COS(RADIANS(E1342))*COS(RADIANS(Q1332))))</f>
        <v>#DIV/0!</v>
      </c>
      <c r="R1352" t="e">
        <f>IF(DEGREES(ACOS(SIN(RADIANS(G1352))*SIN(RADIANS(E1342))+COS(RADIANS(G1352))*COS(RADIANS(E1342))*COS(RADIANS(R1332))))&gt;90,0,$F$4*$F$5/E1341^2*(SIN(RADIANS(G1352))*SIN(RADIANS(E1342))+COS(RADIANS(G1352))*COS(RADIANS(E1342))*COS(RADIANS(R1332))))</f>
        <v>#DIV/0!</v>
      </c>
      <c r="S1352" t="e">
        <f>IF(DEGREES(ACOS(SIN(RADIANS(G1352))*SIN(RADIANS(E1342))+COS(RADIANS(G1352))*COS(RADIANS(E1342))*COS(RADIANS(S1332))))&gt;90,0,$F$4*$F$5/E1341^2*(SIN(RADIANS(G1352))*SIN(RADIANS(E1342))+COS(RADIANS(G1352))*COS(RADIANS(E1342))*COS(RADIANS(S1332))))</f>
        <v>#DIV/0!</v>
      </c>
      <c r="T1352" t="e">
        <f>IF(DEGREES(ACOS(SIN(RADIANS(G1352))*SIN(RADIANS(E1342))+COS(RADIANS(G1352))*COS(RADIANS(E1342))*COS(RADIANS(T1332))))&gt;90,0,$F$4*$F$5/E1341^2*(SIN(RADIANS(G1352))*SIN(RADIANS(E1342))+COS(RADIANS(G1352))*COS(RADIANS(E1342))*COS(RADIANS(T1332))))</f>
        <v>#DIV/0!</v>
      </c>
      <c r="U1352" t="e">
        <f>IF(DEGREES(ACOS(SIN(RADIANS(G1352))*SIN(RADIANS(E1342))+COS(RADIANS(G1352))*COS(RADIANS(E1342))*COS(RADIANS(U1332))))&gt;90,0,$F$4*$F$5/E1341^2*(SIN(RADIANS(G1352))*SIN(RADIANS(E1342))+COS(RADIANS(G1352))*COS(RADIANS(E1342))*COS(RADIANS(U1332))))</f>
        <v>#DIV/0!</v>
      </c>
      <c r="V1352" t="e">
        <f>IF(DEGREES(ACOS(SIN(RADIANS(G1352))*SIN(RADIANS(E1342))+COS(RADIANS(G1352))*COS(RADIANS(E1342))*COS(RADIANS(V1332))))&gt;90,0,$F$4*$F$5/E1341^2*(SIN(RADIANS(G1352))*SIN(RADIANS(E1342))+COS(RADIANS(G1352))*COS(RADIANS(E1342))*COS(RADIANS(V1332))))</f>
        <v>#DIV/0!</v>
      </c>
      <c r="W1352" t="e">
        <f>IF(DEGREES(ACOS(SIN(RADIANS(G1352))*SIN(RADIANS(E1342))+COS(RADIANS(G1352))*COS(RADIANS(E1342))*COS(RADIANS(W1332))))&gt;90,0,$F$4*$F$5/E1341^2*(SIN(RADIANS(G1352))*SIN(RADIANS(E1342))+COS(RADIANS(G1352))*COS(RADIANS(E1342))*COS(RADIANS(W1332))))</f>
        <v>#DIV/0!</v>
      </c>
      <c r="X1352" t="e">
        <f>IF(DEGREES(ACOS(SIN(RADIANS(G1352))*SIN(RADIANS(E1342))+COS(RADIANS(G1352))*COS(RADIANS(E1342))*COS(RADIANS(X1332))))&gt;90,0,$F$4*$F$5/E1341^2*(SIN(RADIANS(G1352))*SIN(RADIANS(E1342))+COS(RADIANS(G1352))*COS(RADIANS(E1342))*COS(RADIANS(X1332))))</f>
        <v>#DIV/0!</v>
      </c>
      <c r="Y1352" t="e">
        <f>IF(DEGREES(ACOS(SIN(RADIANS(G1352))*SIN(RADIANS(E1342))+COS(RADIANS(G1352))*COS(RADIANS(E1342))*COS(RADIANS(Y1332))))&gt;90,0,$F$4*$F$5/E1341^2*(SIN(RADIANS(G1352))*SIN(RADIANS(E1342))+COS(RADIANS(G1352))*COS(RADIANS(E1342))*COS(RADIANS(Y1332))))</f>
        <v>#DIV/0!</v>
      </c>
      <c r="Z1352" t="e">
        <f>IF(DEGREES(ACOS(SIN(RADIANS(G1352))*SIN(RADIANS(E1342))+COS(RADIANS(G1352))*COS(RADIANS(E1342))*COS(RADIANS(Z1332))))&gt;90,0,$F$4*$F$5/E1341^2*(SIN(RADIANS(G1352))*SIN(RADIANS(E1342))+COS(RADIANS(G1352))*COS(RADIANS(E1342))*COS(RADIANS(Z1332))))</f>
        <v>#DIV/0!</v>
      </c>
      <c r="AA1352" t="e">
        <f>IF(DEGREES(ACOS(SIN(RADIANS(G1352))*SIN(RADIANS(E1342))+COS(RADIANS(G1352))*COS(RADIANS(E1342))*COS(RADIANS(AA1332))))&gt;90,0,$F$4*$F$5/E1341^2*(SIN(RADIANS(G1352))*SIN(RADIANS(E1342))+COS(RADIANS(G1352))*COS(RADIANS(E1342))*COS(RADIANS(AA1332))))</f>
        <v>#DIV/0!</v>
      </c>
      <c r="AB1352" t="e">
        <f>IF(DEGREES(ACOS(SIN(RADIANS(G1352))*SIN(RADIANS(E1342))+COS(RADIANS(G1352))*COS(RADIANS(E1342))*COS(RADIANS(AB1332))))&gt;90,0,$F$4*$F$5/E1341^2*(SIN(RADIANS(G1352))*SIN(RADIANS(E1342))+COS(RADIANS(G1352))*COS(RADIANS(E1342))*COS(RADIANS(AB1332))))</f>
        <v>#DIV/0!</v>
      </c>
      <c r="AC1352" t="e">
        <f>IF(DEGREES(ACOS(SIN(RADIANS(G1352))*SIN(RADIANS(E1342))+COS(RADIANS(G1352))*COS(RADIANS(E1342))*COS(RADIANS(AC1332))))&gt;90,0,$F$4*$F$5/E1341^2*(SIN(RADIANS(G1352))*SIN(RADIANS(E1342))+COS(RADIANS(G1352))*COS(RADIANS(E1342))*COS(RADIANS(AC1332))))</f>
        <v>#DIV/0!</v>
      </c>
      <c r="AD1352" t="e">
        <f>IF(DEGREES(ACOS(SIN(RADIANS(G1352))*SIN(RADIANS(E1342))+COS(RADIANS(G1352))*COS(RADIANS(E1342))*COS(RADIANS(AD1332))))&gt;90,0,$F$4*$F$5/E1341^2*(SIN(RADIANS(G1352))*SIN(RADIANS(E1342))+COS(RADIANS(G1352))*COS(RADIANS(E1342))*COS(RADIANS(AD1332))))</f>
        <v>#DIV/0!</v>
      </c>
      <c r="AE1352" t="e">
        <f>IF(DEGREES(ACOS(SIN(RADIANS(G1352))*SIN(RADIANS(E1342))+COS(RADIANS(G1352))*COS(RADIANS(E1342))*COS(RADIANS(AE1332))))&gt;90,0,$F$4*$F$5/E1341^2*(SIN(RADIANS(G1352))*SIN(RADIANS(E1342))+COS(RADIANS(G1352))*COS(RADIANS(E1342))*COS(RADIANS(AE1332))))</f>
        <v>#DIV/0!</v>
      </c>
      <c r="AF1352" t="e">
        <f>IF(DEGREES(ACOS(SIN(RADIANS(G1352))*SIN(RADIANS(E1342))+COS(RADIANS(G1352))*COS(RADIANS(E1342))*COS(RADIANS(AF1332))))&gt;90,0,$F$4*$F$5/E1341^2*(SIN(RADIANS(G1352))*SIN(RADIANS(E1342))+COS(RADIANS(G1352))*COS(RADIANS(E1342))*COS(RADIANS(AF1332))))</f>
        <v>#DIV/0!</v>
      </c>
      <c r="AG1352" t="e">
        <f>IF(DEGREES(ACOS(SIN(RADIANS(G1352))*SIN(RADIANS(E1342))+COS(RADIANS(G1352))*COS(RADIANS(E1342))*COS(RADIANS(AG1332))))&gt;90,0,$F$4*$F$5/E1341^2*(SIN(RADIANS(G1352))*SIN(RADIANS(E1342))+COS(RADIANS(G1352))*COS(RADIANS(E1342))*COS(RADIANS(AG1332))))</f>
        <v>#DIV/0!</v>
      </c>
      <c r="AH1352" t="e">
        <f>IF(DEGREES(ACOS(SIN(RADIANS(G1352))*SIN(RADIANS(E1342))+COS(RADIANS(G1352))*COS(RADIANS(E1342))*COS(RADIANS(AH1332))))&gt;90,0,$F$4*$F$5/E1341^2*(SIN(RADIANS(G1352))*SIN(RADIANS(E1342))+COS(RADIANS(G1352))*COS(RADIANS(E1342))*COS(RADIANS(AH1332))))</f>
        <v>#DIV/0!</v>
      </c>
      <c r="AI1352" t="e">
        <f>IF(DEGREES(ACOS(SIN(RADIANS(G1352))*SIN(RADIANS(E1342))+COS(RADIANS(G1352))*COS(RADIANS(E1342))*COS(RADIANS(AI1332))))&gt;90,0,$F$4*$F$5/E1341^2*(SIN(RADIANS(G1352))*SIN(RADIANS(E1342))+COS(RADIANS(G1352))*COS(RADIANS(E1342))*COS(RADIANS(AI1332))))</f>
        <v>#DIV/0!</v>
      </c>
      <c r="AJ1352" t="e">
        <f>IF(DEGREES(ACOS(SIN(RADIANS(G1352))*SIN(RADIANS(E1342))+COS(RADIANS(G1352))*COS(RADIANS(E1342))*COS(RADIANS(AJ1332))))&gt;90,0,$F$4*$F$5/E1341^2*(SIN(RADIANS(G1352))*SIN(RADIANS(E1342))+COS(RADIANS(G1352))*COS(RADIANS(E1342))*COS(RADIANS(AJ1332))))</f>
        <v>#DIV/0!</v>
      </c>
      <c r="AK1352" t="e">
        <f>IF(DEGREES(ACOS(SIN(RADIANS(G1352))*SIN(RADIANS(E1342))+COS(RADIANS(G1352))*COS(RADIANS(E1342))*COS(RADIANS(AK1332))))&gt;90,0,$F$4*$F$5/E1341^2*(SIN(RADIANS(G1352))*SIN(RADIANS(E1342))+COS(RADIANS(G1352))*COS(RADIANS(E1342))*COS(RADIANS(AK1332))))</f>
        <v>#DIV/0!</v>
      </c>
      <c r="AL1352" t="e">
        <f>IF(DEGREES(ACOS(SIN(RADIANS(G1352))*SIN(RADIANS(E1342))+COS(RADIANS(G1352))*COS(RADIANS(E1342))*COS(RADIANS(AL1332))))&gt;90,0,$F$4*$F$5/E1341^2*(SIN(RADIANS(G1352))*SIN(RADIANS(E1342))+COS(RADIANS(G1352))*COS(RADIANS(E1342))*COS(RADIANS(AL1332))))</f>
        <v>#DIV/0!</v>
      </c>
      <c r="AM1352" t="e">
        <f>IF(DEGREES(ACOS(SIN(RADIANS(G1352))*SIN(RADIANS(E1342))+COS(RADIANS(G1352))*COS(RADIANS(E1342))*COS(RADIANS(AM1332))))&gt;90,0,$F$4*$F$5/E1341^2*(SIN(RADIANS(G1352))*SIN(RADIANS(E1342))+COS(RADIANS(G1352))*COS(RADIANS(E1342))*COS(RADIANS(AM1332))))</f>
        <v>#DIV/0!</v>
      </c>
      <c r="AN1352" t="e">
        <f>IF(DEGREES(ACOS(SIN(RADIANS(G1352))*SIN(RADIANS(E1342))+COS(RADIANS(G1352))*COS(RADIANS(E1342))*COS(RADIANS(AN1332))))&gt;90,0,$F$4*$F$5/E1341^2*(SIN(RADIANS(G1352))*SIN(RADIANS(E1342))+COS(RADIANS(G1352))*COS(RADIANS(E1342))*COS(RADIANS(AN1332))))</f>
        <v>#DIV/0!</v>
      </c>
      <c r="AO1352" t="e">
        <f>IF(DEGREES(ACOS(SIN(RADIANS(G1352))*SIN(RADIANS(E1342))+COS(RADIANS(G1352))*COS(RADIANS(E1342))*COS(RADIANS(AO1332))))&gt;90,0,$F$4*$F$5/E1341^2*(SIN(RADIANS(G1352))*SIN(RADIANS(E1342))+COS(RADIANS(G1352))*COS(RADIANS(E1342))*COS(RADIANS(AO1332))))</f>
        <v>#DIV/0!</v>
      </c>
      <c r="AP1352" t="e">
        <f>IF(DEGREES(ACOS(SIN(RADIANS(G1352))*SIN(RADIANS(E1342))+COS(RADIANS(G1352))*COS(RADIANS(E1342))*COS(RADIANS(AP1332))))&gt;90,0,$F$4*$F$5/E1341^2*(SIN(RADIANS(G1352))*SIN(RADIANS(E1342))+COS(RADIANS(G1352))*COS(RADIANS(E1342))*COS(RADIANS(AP1332))))</f>
        <v>#DIV/0!</v>
      </c>
      <c r="AQ1352" t="e">
        <f>IF(DEGREES(ACOS(SIN(RADIANS(G1352))*SIN(RADIANS(E1342))+COS(RADIANS(G1352))*COS(RADIANS(E1342))*COS(RADIANS(AQ1332))))&gt;90,0,$F$4*$F$5/E1341^2*(SIN(RADIANS(G1352))*SIN(RADIANS(E1342))+COS(RADIANS(G1352))*COS(RADIANS(E1342))*COS(RADIANS(AQ1332))))</f>
        <v>#DIV/0!</v>
      </c>
      <c r="AR1352" t="e">
        <f>IF(DEGREES(ACOS(SIN(RADIANS(G1352))*SIN(RADIANS(E1342))+COS(RADIANS(G1352))*COS(RADIANS(E1342))*COS(RADIANS(AR1332))))&gt;90,0,$F$4*$F$5/E1341^2*(SIN(RADIANS(G1352))*SIN(RADIANS(E1342))+COS(RADIANS(G1352))*COS(RADIANS(E1342))*COS(RADIANS(AR1332))))</f>
        <v>#DIV/0!</v>
      </c>
    </row>
    <row r="1354" spans="2:44" x14ac:dyDescent="0.5">
      <c r="H1354" t="s">
        <v>769</v>
      </c>
      <c r="I1354">
        <v>180</v>
      </c>
      <c r="J1354">
        <v>170</v>
      </c>
      <c r="K1354">
        <v>160</v>
      </c>
      <c r="L1354">
        <v>150</v>
      </c>
      <c r="M1354">
        <v>140</v>
      </c>
      <c r="N1354">
        <v>130</v>
      </c>
      <c r="O1354">
        <v>120</v>
      </c>
      <c r="P1354">
        <v>110</v>
      </c>
      <c r="Q1354">
        <v>100</v>
      </c>
      <c r="R1354">
        <v>90</v>
      </c>
      <c r="S1354">
        <v>80</v>
      </c>
      <c r="T1354">
        <v>70</v>
      </c>
      <c r="U1354">
        <v>60</v>
      </c>
      <c r="V1354">
        <v>50</v>
      </c>
      <c r="W1354">
        <v>40</v>
      </c>
      <c r="X1354">
        <v>30</v>
      </c>
      <c r="Y1354">
        <v>20</v>
      </c>
      <c r="Z1354">
        <v>10</v>
      </c>
      <c r="AA1354">
        <v>0</v>
      </c>
      <c r="AB1354">
        <v>-10</v>
      </c>
      <c r="AC1354">
        <v>-20</v>
      </c>
      <c r="AD1354">
        <v>-30</v>
      </c>
      <c r="AE1354">
        <v>-40</v>
      </c>
      <c r="AF1354">
        <v>-50</v>
      </c>
      <c r="AG1354">
        <v>-60</v>
      </c>
      <c r="AH1354">
        <v>-70</v>
      </c>
      <c r="AI1354">
        <v>-80</v>
      </c>
      <c r="AJ1354">
        <v>-90</v>
      </c>
      <c r="AK1354">
        <v>-100</v>
      </c>
      <c r="AL1354">
        <v>-110</v>
      </c>
      <c r="AM1354">
        <v>-120</v>
      </c>
      <c r="AN1354">
        <v>-130</v>
      </c>
      <c r="AO1354">
        <v>-140</v>
      </c>
      <c r="AP1354">
        <v>-150</v>
      </c>
      <c r="AQ1354">
        <v>-160</v>
      </c>
      <c r="AR1354">
        <v>-170</v>
      </c>
    </row>
    <row r="1355" spans="2:44" x14ac:dyDescent="0.5">
      <c r="H1355" t="s">
        <v>779</v>
      </c>
      <c r="I1355">
        <f>IF(ABS(I1354-E1367)&gt;180,IF(ABS(I1354-E1367)&gt;360,ABS(I1354-E1367)-360,360-ABS(I1354-E1367)),ABS(I1354-E1367))</f>
        <v>180</v>
      </c>
      <c r="J1355">
        <f>IF(ABS(J1354-E1367)&gt;180,IF(ABS(J1354-E1367)&gt;360,ABS(J1354-E1367)-360,360-ABS(J1354-E1367)),ABS(J1354-E1367))</f>
        <v>170</v>
      </c>
      <c r="K1355">
        <f>IF(ABS(K1354-E1367)&gt;180,IF(ABS(K1354-E1367)&gt;360,ABS(K1354-E1367)-360,360-ABS(K1354-E1367)),ABS(K1354-E1367))</f>
        <v>160</v>
      </c>
      <c r="L1355">
        <f>IF(ABS(L1354-E1367)&gt;180,IF(ABS(L1354-E1367)&gt;360,ABS(L1354-E1367)-360,360-ABS(L1354-E1367)),ABS(L1354-E1367))</f>
        <v>150</v>
      </c>
      <c r="M1355">
        <f>IF(ABS(M1354-E1367)&gt;180,IF(ABS(M1354-E1367)&gt;360,ABS(M1354-E1367)-360,360-ABS(M1354-E1367)),ABS(M1354-E1367))</f>
        <v>140</v>
      </c>
      <c r="N1355">
        <f>IF(ABS(N1354-E1367)&gt;180,IF(ABS(N1354-E1367)&gt;360,ABS(N1354-E1367)-360,360-ABS(N1354-E1367)),ABS(N1354-E1367))</f>
        <v>130</v>
      </c>
      <c r="O1355">
        <f>IF(ABS(O1354-E1367)&gt;180,IF(ABS(O1354-E1367)&gt;360,ABS(O1354-E1367)-360,360-ABS(O1354-E1367)),ABS(O1354-E1367))</f>
        <v>120</v>
      </c>
      <c r="P1355">
        <f>IF(ABS(P1354-E1367)&gt;180,IF(ABS(P1354-E1367)&gt;360,ABS(P1354-E1367)-360,360-ABS(P1354-E1367)),ABS(P1354-E1367))</f>
        <v>110</v>
      </c>
      <c r="Q1355">
        <f>IF(ABS(Q1354-E1367)&gt;180,IF(ABS(Q1354-E1367)&gt;360,ABS(Q1354-E1367)-360,360-ABS(Q1354-E1367)),ABS(Q1354-E1367))</f>
        <v>100</v>
      </c>
      <c r="R1355">
        <f>IF(ABS(R1354-E1367)&gt;180,IF(ABS(R1354-E1367)&gt;360,ABS(R1354-E1367)-360,360-ABS(R1354-E1367)),ABS(R1354-E1367))</f>
        <v>90</v>
      </c>
      <c r="S1355">
        <f>IF(ABS(S1354-E1367)&gt;180,IF(ABS(S1354-E1367)&gt;360,ABS(S1354-E1367)-360,360-ABS(S1354-E1367)),ABS(S1354-E1367))</f>
        <v>80</v>
      </c>
      <c r="T1355">
        <f>IF(ABS(T1354-E1367)&gt;180,IF(ABS(T1354-E1367)&gt;360,ABS(T1354-E1367)-360,360-ABS(T1354-E1367)),ABS(T1354-E1367))</f>
        <v>70</v>
      </c>
      <c r="U1355">
        <f>IF(ABS(U1354-E1367)&gt;180,IF(ABS(U1354-E1367)&gt;360,ABS(U1354-E1367)-360,360-ABS(U1354-E1367)),ABS(U1354-E1367))</f>
        <v>60</v>
      </c>
      <c r="V1355">
        <f>IF(ABS(V1354-E1367)&gt;180,IF(ABS(V1354-E1367)&gt;360,ABS(V1354-E1367)-360,360-ABS(V1354-E1367)),ABS(V1354-E1367))</f>
        <v>50</v>
      </c>
      <c r="W1355">
        <f>IF(ABS(W1354-E1367)&gt;180,IF(ABS(W1354-E1367)&gt;360,ABS(W1354-E1367)-360,360-ABS(W1354-E1367)),ABS(W1354-E1367))</f>
        <v>40</v>
      </c>
      <c r="X1355">
        <f>IF(ABS(X1354-E1367)&gt;180,IF(ABS(X1354-E1367)&gt;360,ABS(X1354-E1367)-360,360-ABS(X1354-E1367)),ABS(X1354-E1367))</f>
        <v>30</v>
      </c>
      <c r="Y1355">
        <f>IF(ABS(Y1354-E1367)&gt;180,IF(ABS(Y1354-E1367)&gt;360,ABS(Y1354-E1367)-360,360-ABS(Y1354-E1367)),ABS(Y1354-E1367))</f>
        <v>20</v>
      </c>
      <c r="Z1355">
        <f>IF(ABS(Z1354-E1367)&gt;180,IF(ABS(Z1354-E1367)&gt;360,ABS(Z1354-E1367)-360,360-ABS(Z1354-E1367)),ABS(Z1354-E1367))</f>
        <v>10</v>
      </c>
      <c r="AA1355">
        <f>IF(ABS(AA1354-E1367)&gt;180,IF(ABS(AA1354-E1367)&gt;360,ABS(AA1354-E1367)-360,360-ABS(AA1354-E1367)),ABS(AA1354-E1367))</f>
        <v>0</v>
      </c>
      <c r="AB1355">
        <f>IF(ABS(AB1354-E1367)&gt;180,IF(ABS(AB1354-E1367)&gt;360,ABS(AB1354-E1367)-360,360-ABS(AB1354-E1367)),ABS(AB1354-E1367))</f>
        <v>10</v>
      </c>
      <c r="AC1355">
        <f>IF(ABS(AC1354-E1367)&gt;180,IF(ABS(AC1354-E1367)&gt;360,ABS(AC1354-E1367)-360,360-ABS(AC1354-E1367)),ABS(AC1354-E1367))</f>
        <v>20</v>
      </c>
      <c r="AD1355">
        <f>IF(ABS(AD1354-E1367)&gt;180,IF(ABS(AD1354-E1367)&gt;360,ABS(AD1354-E1367)-360,360-ABS(AD1354-E1367)),ABS(AD1354-E1367))</f>
        <v>30</v>
      </c>
      <c r="AE1355">
        <f>IF(ABS(AE1354-E1367)&gt;180,IF(ABS(AE1354-E1367)&gt;360,ABS(AE1354-E1367)-360,360-ABS(AE1354-E1367)),ABS(AE1354-E1367))</f>
        <v>40</v>
      </c>
      <c r="AF1355">
        <f>IF(ABS(AF1354-E1367)&gt;180,IF(ABS(AF1354-E1367)&gt;360,ABS(AF1354-E1367)-360,360-ABS(AF1354-E1367)),ABS(AF1354-E1367))</f>
        <v>50</v>
      </c>
      <c r="AG1355">
        <f>IF(ABS(AG1354-E1367)&gt;180,IF(ABS(AG1354-E1367)&gt;360,ABS(AG1354-E1367)-360,360-ABS(AG1354-E1367)),ABS(AG1354-E1367))</f>
        <v>60</v>
      </c>
      <c r="AH1355">
        <f>IF(ABS(AH1354-E1367)&gt;180,IF(ABS(AH1354-E1367)&gt;360,ABS(AH1354-E1367)-360,360-ABS(AH1354-E1367)),ABS(AH1354-E1367))</f>
        <v>70</v>
      </c>
      <c r="AI1355">
        <f>IF(ABS(AI1354-E1367)&gt;180,IF(ABS(AI1354-E1367)&gt;360,ABS(AI1354-E1367)-360,360-ABS(AI1354-E1367)),ABS(AI1354-E1367))</f>
        <v>80</v>
      </c>
      <c r="AJ1355">
        <f>IF(ABS(AJ1354-E1367)&gt;180,IF(ABS(AJ1354-E1367)&gt;360,ABS(AJ1354-E1367)-360,360-ABS(AJ1354-E1367)),ABS(AJ1354-E1367))</f>
        <v>90</v>
      </c>
      <c r="AK1355">
        <f>IF(ABS(AK1354-E1367)&gt;180,IF(ABS(AK1354-E1367)&gt;360,ABS(AK1354-E1367)-360,360-ABS(AK1354-E1367)),ABS(AK1354-E1367))</f>
        <v>100</v>
      </c>
      <c r="AL1355">
        <f>IF(ABS(AL1354-E1367)&gt;180,IF(ABS(AL1354-E1367)&gt;360,ABS(AL1354-E1367)-360,360-ABS(AL1354-E1367)),ABS(AL1354-E1367))</f>
        <v>110</v>
      </c>
      <c r="AM1355">
        <f>IF(ABS(AM1354-E1367)&gt;180,IF(ABS(AM1354-E1367)&gt;360,ABS(AM1354-E1367)-360,360-ABS(AM1354-E1367)),ABS(AM1354-E1367))</f>
        <v>120</v>
      </c>
      <c r="AN1355">
        <f>IF(ABS(AN1354-E1367)&gt;180,IF(ABS(AN1354-E1367)&gt;360,ABS(AN1354-E1367)-360,360-ABS(AN1354-E1367)),ABS(AN1354-E1367))</f>
        <v>130</v>
      </c>
      <c r="AO1355">
        <f>IF(ABS(AO1354-E1367)&gt;180,IF(ABS(AO1354-E1367)&gt;360,ABS(AO1354-E1367)-360,360-ABS(AO1354-E1367)),ABS(AO1354-E1367))</f>
        <v>140</v>
      </c>
      <c r="AP1355">
        <f>IF(ABS(AP1354-E1367)&gt;180,IF(ABS(AP1354-E1367)&gt;360,ABS(AP1354-E1367)-360,360-ABS(AP1354-E1367)),ABS(AP1354-E1367))</f>
        <v>150</v>
      </c>
      <c r="AQ1355">
        <f>IF(ABS(AQ1354-E1367)&gt;180,IF(ABS(AQ1354-E1367)&gt;360,ABS(AQ1354-E1367)-360,360-ABS(AQ1354-E1367)),ABS(AQ1354-E1367))</f>
        <v>160</v>
      </c>
      <c r="AR1355">
        <f>IF(ABS(AR1354-E1367)&gt;180,IF(ABS(AR1354-E1367)&gt;360,ABS(AR1354-E1367)-360,360-ABS(AR1354-E1367)),ABS(AR1354-E1367))</f>
        <v>170</v>
      </c>
    </row>
    <row r="1356" spans="2:44" x14ac:dyDescent="0.5">
      <c r="G1356" t="s">
        <v>734</v>
      </c>
    </row>
    <row r="1357" spans="2:44" x14ac:dyDescent="0.5">
      <c r="B1357" t="s">
        <v>788</v>
      </c>
      <c r="E1357">
        <v>570</v>
      </c>
      <c r="G1357">
        <v>90</v>
      </c>
      <c r="I1357" t="e">
        <f>IF(DEGREES(ACOS(SIN(RADIANS(G1357))*SIN(RADIANS(E1365))+COS(RADIANS(G1357))*COS(RADIANS(E1365))*COS(RADIANS(I1355))))&gt;90,0,$F$4*$F$5/E1364^2*(SIN(RADIANS(G1357))*SIN(RADIANS(E1365))+COS(RADIANS(G1357))*COS(RADIANS(E1365))*COS(RADIANS(I1355))))</f>
        <v>#DIV/0!</v>
      </c>
      <c r="J1357" t="e">
        <f>IF(DEGREES(ACOS(SIN(RADIANS(G1357))*SIN(RADIANS(E1365))+COS(RADIANS(G1357))*COS(RADIANS(E1365))*COS(RADIANS(J1355))))&gt;90,0,$F$4*$F$5/E1364^2*(SIN(RADIANS(G1357))*SIN(RADIANS(E1365))+COS(RADIANS(G1357))*COS(RADIANS(E1365))*COS(RADIANS(J1355))))</f>
        <v>#DIV/0!</v>
      </c>
      <c r="K1357" t="e">
        <f>IF(DEGREES(ACOS(SIN(RADIANS(G1357))*SIN(RADIANS(E1365))+COS(RADIANS(G1357))*COS(RADIANS(E1365))*COS(RADIANS(K1355))))&gt;90,0,$F$4*$F$5/E1364^2*(SIN(RADIANS(G1357))*SIN(RADIANS(E1365))+COS(RADIANS(G1357))*COS(RADIANS(E1365))*COS(RADIANS(K1355))))</f>
        <v>#DIV/0!</v>
      </c>
      <c r="L1357" t="e">
        <f>IF(DEGREES(ACOS(SIN(RADIANS(G1357))*SIN(RADIANS(E1365))+COS(RADIANS(G1357))*COS(RADIANS(E1365))*COS(RADIANS(L1355))))&gt;90,0,$F$4*$F$5/E1364^2*(SIN(RADIANS(G1357))*SIN(RADIANS(E1365))+COS(RADIANS(G1357))*COS(RADIANS(E1365))*COS(RADIANS(L1355))))</f>
        <v>#DIV/0!</v>
      </c>
      <c r="M1357" t="e">
        <f>IF(DEGREES(ACOS(SIN(RADIANS(G1357))*SIN(RADIANS(E1365))+COS(RADIANS(G1357))*COS(RADIANS(E1365))*COS(RADIANS(M1355))))&gt;90,0,$F$4*$F$5/E1364^2*(SIN(RADIANS(G1357))*SIN(RADIANS(E1365))+COS(RADIANS(G1357))*COS(RADIANS(E1365))*COS(RADIANS(M1355))))</f>
        <v>#DIV/0!</v>
      </c>
      <c r="N1357" t="e">
        <f>IF(DEGREES(ACOS(SIN(RADIANS(G1357))*SIN(RADIANS(E1365))+COS(RADIANS(G1357))*COS(RADIANS(E1365))*COS(RADIANS(N1355))))&gt;90,0,$F$4*$F$5/E1364^2*(SIN(RADIANS(G1357))*SIN(RADIANS(E1365))+COS(RADIANS(G1357))*COS(RADIANS(E1365))*COS(RADIANS(N1355))))</f>
        <v>#DIV/0!</v>
      </c>
      <c r="O1357" t="e">
        <f>IF(DEGREES(ACOS(SIN(RADIANS(G1357))*SIN(RADIANS(E1365))+COS(RADIANS(G1357))*COS(RADIANS(E1365))*COS(RADIANS(O1355))))&gt;90,0,$F$4*$F$5/E1364^2*(SIN(RADIANS(G1357))*SIN(RADIANS(E1365))+COS(RADIANS(G1357))*COS(RADIANS(E1365))*COS(RADIANS(O1355))))</f>
        <v>#DIV/0!</v>
      </c>
      <c r="P1357" t="e">
        <f>IF(DEGREES(ACOS(SIN(RADIANS(G1357))*SIN(RADIANS(E1365))+COS(RADIANS(G1357))*COS(RADIANS(E1365))*COS(RADIANS(P1355))))&gt;90,0,$F$4*$F$5/E1364^2*(SIN(RADIANS(G1357))*SIN(RADIANS(E1365))+COS(RADIANS(G1357))*COS(RADIANS(E1365))*COS(RADIANS(P1355))))</f>
        <v>#DIV/0!</v>
      </c>
      <c r="Q1357" t="e">
        <f>IF(DEGREES(ACOS(SIN(RADIANS(G1357))*SIN(RADIANS(E1365))+COS(RADIANS(G1357))*COS(RADIANS(E1365))*COS(RADIANS(Q1355))))&gt;90,0,$F$4*$F$5/E1364^2*(SIN(RADIANS(G1357))*SIN(RADIANS(E1365))+COS(RADIANS(G1357))*COS(RADIANS(E1365))*COS(RADIANS(Q1355))))</f>
        <v>#DIV/0!</v>
      </c>
      <c r="R1357" t="e">
        <f>IF(DEGREES(ACOS(SIN(RADIANS(G1357))*SIN(RADIANS(E1365))+COS(RADIANS(G1357))*COS(RADIANS(E1365))*COS(RADIANS(R1355))))&gt;90,0,$F$4*$F$5/E1364^2*(SIN(RADIANS(G1357))*SIN(RADIANS(E1365))+COS(RADIANS(G1357))*COS(RADIANS(E1365))*COS(RADIANS(R1355))))</f>
        <v>#DIV/0!</v>
      </c>
      <c r="S1357" t="e">
        <f>IF(DEGREES(ACOS(SIN(RADIANS(G1357))*SIN(RADIANS(E1365))+COS(RADIANS(G1357))*COS(RADIANS(E1365))*COS(RADIANS(S1355))))&gt;90,0,$F$4*$F$5/E1364^2*(SIN(RADIANS(G1357))*SIN(RADIANS(E1365))+COS(RADIANS(G1357))*COS(RADIANS(E1365))*COS(RADIANS(S1355))))</f>
        <v>#DIV/0!</v>
      </c>
      <c r="T1357" t="e">
        <f>IF(DEGREES(ACOS(SIN(RADIANS(G1357))*SIN(RADIANS(E1365))+COS(RADIANS(G1357))*COS(RADIANS(E1365))*COS(RADIANS(T1355))))&gt;90,0,$F$4*$F$5/E1364^2*(SIN(RADIANS(G1357))*SIN(RADIANS(E1365))+COS(RADIANS(G1357))*COS(RADIANS(E1365))*COS(RADIANS(T1355))))</f>
        <v>#DIV/0!</v>
      </c>
      <c r="U1357" t="e">
        <f>IF(DEGREES(ACOS(SIN(RADIANS(G1357))*SIN(RADIANS(E1365))+COS(RADIANS(G1357))*COS(RADIANS(E1365))*COS(RADIANS(U1355))))&gt;90,0,$F$4*$F$5/E1364^2*(SIN(RADIANS(G1357))*SIN(RADIANS(E1365))+COS(RADIANS(G1357))*COS(RADIANS(E1365))*COS(RADIANS(U1355))))</f>
        <v>#DIV/0!</v>
      </c>
      <c r="V1357" t="e">
        <f>IF(DEGREES(ACOS(SIN(RADIANS(G1357))*SIN(RADIANS(E1365))+COS(RADIANS(G1357))*COS(RADIANS(E1365))*COS(RADIANS(V1355))))&gt;90,0,$F$4*$F$5/E1364^2*(SIN(RADIANS(G1357))*SIN(RADIANS(E1365))+COS(RADIANS(G1357))*COS(RADIANS(E1365))*COS(RADIANS(V1355))))</f>
        <v>#DIV/0!</v>
      </c>
      <c r="W1357" t="e">
        <f>IF(DEGREES(ACOS(SIN(RADIANS(G1357))*SIN(RADIANS(E1365))+COS(RADIANS(G1357))*COS(RADIANS(E1365))*COS(RADIANS(W1355))))&gt;90,0,$F$4*$F$5/E1364^2*(SIN(RADIANS(G1357))*SIN(RADIANS(E1365))+COS(RADIANS(G1357))*COS(RADIANS(E1365))*COS(RADIANS(W1355))))</f>
        <v>#DIV/0!</v>
      </c>
      <c r="X1357" t="e">
        <f>IF(DEGREES(ACOS(SIN(RADIANS(G1357))*SIN(RADIANS(E1365))+COS(RADIANS(G1357))*COS(RADIANS(E1365))*COS(RADIANS(X1355))))&gt;90,0,$F$4*$F$5/E1364^2*(SIN(RADIANS(G1357))*SIN(RADIANS(E1365))+COS(RADIANS(G1357))*COS(RADIANS(E1365))*COS(RADIANS(X1355))))</f>
        <v>#DIV/0!</v>
      </c>
      <c r="Y1357" t="e">
        <f>IF(DEGREES(ACOS(SIN(RADIANS(G1357))*SIN(RADIANS(E1365))+COS(RADIANS(G1357))*COS(RADIANS(E1365))*COS(RADIANS(Y1355))))&gt;90,0,$F$4*$F$5/E1364^2*(SIN(RADIANS(G1357))*SIN(RADIANS(E1365))+COS(RADIANS(G1357))*COS(RADIANS(E1365))*COS(RADIANS(Y1355))))</f>
        <v>#DIV/0!</v>
      </c>
      <c r="Z1357" t="e">
        <f>IF(DEGREES(ACOS(SIN(RADIANS(G1357))*SIN(RADIANS(E1365))+COS(RADIANS(G1357))*COS(RADIANS(E1365))*COS(RADIANS(Z1355))))&gt;90,0,$F$4*$F$5/E1364^2*(SIN(RADIANS(G1357))*SIN(RADIANS(E1365))+COS(RADIANS(G1357))*COS(RADIANS(E1365))*COS(RADIANS(Z1355))))</f>
        <v>#DIV/0!</v>
      </c>
      <c r="AA1357" t="e">
        <f>IF(DEGREES(ACOS(SIN(RADIANS(G1357))*SIN(RADIANS(E1365))+COS(RADIANS(G1357))*COS(RADIANS(E1365))*COS(RADIANS(AA1355))))&gt;90,0,$F$4*$F$5/E1364^2*(SIN(RADIANS(G1357))*SIN(RADIANS(E1365))+COS(RADIANS(G1357))*COS(RADIANS(E1365))*COS(RADIANS(AA1355))))</f>
        <v>#DIV/0!</v>
      </c>
      <c r="AB1357" t="e">
        <f>IF(DEGREES(ACOS(SIN(RADIANS(G1357))*SIN(RADIANS(E1365))+COS(RADIANS(G1357))*COS(RADIANS(E1365))*COS(RADIANS(AB1355))))&gt;90,0,$F$4*$F$5/E1364^2*(SIN(RADIANS(G1357))*SIN(RADIANS(E1365))+COS(RADIANS(G1357))*COS(RADIANS(E1365))*COS(RADIANS(AB1355))))</f>
        <v>#DIV/0!</v>
      </c>
      <c r="AC1357" t="e">
        <f>IF(DEGREES(ACOS(SIN(RADIANS(G1357))*SIN(RADIANS(E1365))+COS(RADIANS(G1357))*COS(RADIANS(E1365))*COS(RADIANS(AC1355))))&gt;90,0,$F$4*$F$5/E1364^2*(SIN(RADIANS(G1357))*SIN(RADIANS(E1365))+COS(RADIANS(G1357))*COS(RADIANS(E1365))*COS(RADIANS(AC1355))))</f>
        <v>#DIV/0!</v>
      </c>
      <c r="AD1357" t="e">
        <f>IF(DEGREES(ACOS(SIN(RADIANS(G1357))*SIN(RADIANS(E1365))+COS(RADIANS(G1357))*COS(RADIANS(E1365))*COS(RADIANS(AD1355))))&gt;90,0,$F$4*$F$5/E1364^2*(SIN(RADIANS(G1357))*SIN(RADIANS(E1365))+COS(RADIANS(G1357))*COS(RADIANS(E1365))*COS(RADIANS(AD1355))))</f>
        <v>#DIV/0!</v>
      </c>
      <c r="AE1357" t="e">
        <f>IF(DEGREES(ACOS(SIN(RADIANS(G1357))*SIN(RADIANS(E1365))+COS(RADIANS(G1357))*COS(RADIANS(E1365))*COS(RADIANS(AE1355))))&gt;90,0,$F$4*$F$5/E1364^2*(SIN(RADIANS(G1357))*SIN(RADIANS(E1365))+COS(RADIANS(G1357))*COS(RADIANS(E1365))*COS(RADIANS(AE1355))))</f>
        <v>#DIV/0!</v>
      </c>
      <c r="AF1357" t="e">
        <f>IF(DEGREES(ACOS(SIN(RADIANS(G1357))*SIN(RADIANS(E1365))+COS(RADIANS(G1357))*COS(RADIANS(E1365))*COS(RADIANS(AF1355))))&gt;90,0,$F$4*$F$5/E1364^2*(SIN(RADIANS(G1357))*SIN(RADIANS(E1365))+COS(RADIANS(G1357))*COS(RADIANS(E1365))*COS(RADIANS(AF1355))))</f>
        <v>#DIV/0!</v>
      </c>
      <c r="AG1357" t="e">
        <f>IF(DEGREES(ACOS(SIN(RADIANS(G1357))*SIN(RADIANS(E1365))+COS(RADIANS(G1357))*COS(RADIANS(E1365))*COS(RADIANS(AG1355))))&gt;90,0,$F$4*$F$5/E1364^2*(SIN(RADIANS(G1357))*SIN(RADIANS(E1365))+COS(RADIANS(G1357))*COS(RADIANS(E1365))*COS(RADIANS(AG1355))))</f>
        <v>#DIV/0!</v>
      </c>
      <c r="AH1357" t="e">
        <f>IF(DEGREES(ACOS(SIN(RADIANS(G1357))*SIN(RADIANS(E1365))+COS(RADIANS(G1357))*COS(RADIANS(E1365))*COS(RADIANS(AH1355))))&gt;90,0,$F$4*$F$5/E1364^2*(SIN(RADIANS(G1357))*SIN(RADIANS(E1365))+COS(RADIANS(G1357))*COS(RADIANS(E1365))*COS(RADIANS(AH1355))))</f>
        <v>#DIV/0!</v>
      </c>
      <c r="AI1357" t="e">
        <f>IF(DEGREES(ACOS(SIN(RADIANS(G1357))*SIN(RADIANS(E1365))+COS(RADIANS(G1357))*COS(RADIANS(E1365))*COS(RADIANS(AI1355))))&gt;90,0,$F$4*$F$5/E1364^2*(SIN(RADIANS(G1357))*SIN(RADIANS(E1365))+COS(RADIANS(G1357))*COS(RADIANS(E1365))*COS(RADIANS(AI1355))))</f>
        <v>#DIV/0!</v>
      </c>
      <c r="AJ1357" t="e">
        <f>IF(DEGREES(ACOS(SIN(RADIANS(G1357))*SIN(RADIANS(E1365))+COS(RADIANS(G1357))*COS(RADIANS(E1365))*COS(RADIANS(AJ1355))))&gt;90,0,$F$4*$F$5/E1364^2*(SIN(RADIANS(G1357))*SIN(RADIANS(E1365))+COS(RADIANS(G1357))*COS(RADIANS(E1365))*COS(RADIANS(AJ1355))))</f>
        <v>#DIV/0!</v>
      </c>
      <c r="AK1357" t="e">
        <f>IF(DEGREES(ACOS(SIN(RADIANS(G1357))*SIN(RADIANS(E1365))+COS(RADIANS(G1357))*COS(RADIANS(E1365))*COS(RADIANS(AK1355))))&gt;90,0,$F$4*$F$5/E1364^2*(SIN(RADIANS(G1357))*SIN(RADIANS(E1365))+COS(RADIANS(G1357))*COS(RADIANS(E1365))*COS(RADIANS(AK1355))))</f>
        <v>#DIV/0!</v>
      </c>
      <c r="AL1357" t="e">
        <f>IF(DEGREES(ACOS(SIN(RADIANS(G1357))*SIN(RADIANS(E1365))+COS(RADIANS(G1357))*COS(RADIANS(E1365))*COS(RADIANS(AL1355))))&gt;90,0,$F$4*$F$5/E1364^2*(SIN(RADIANS(G1357))*SIN(RADIANS(E1365))+COS(RADIANS(G1357))*COS(RADIANS(E1365))*COS(RADIANS(AL1355))))</f>
        <v>#DIV/0!</v>
      </c>
      <c r="AM1357" t="e">
        <f>IF(DEGREES(ACOS(SIN(RADIANS(G1357))*SIN(RADIANS(E1365))+COS(RADIANS(G1357))*COS(RADIANS(E1365))*COS(RADIANS(AM1355))))&gt;90,0,$F$4*$F$5/E1364^2*(SIN(RADIANS(G1357))*SIN(RADIANS(E1365))+COS(RADIANS(G1357))*COS(RADIANS(E1365))*COS(RADIANS(AM1355))))</f>
        <v>#DIV/0!</v>
      </c>
      <c r="AN1357" t="e">
        <f>IF(DEGREES(ACOS(SIN(RADIANS(G1357))*SIN(RADIANS(E1365))+COS(RADIANS(G1357))*COS(RADIANS(E1365))*COS(RADIANS(AN1355))))&gt;90,0,$F$4*$F$5/E1364^2*(SIN(RADIANS(G1357))*SIN(RADIANS(E1365))+COS(RADIANS(G1357))*COS(RADIANS(E1365))*COS(RADIANS(AN1355))))</f>
        <v>#DIV/0!</v>
      </c>
      <c r="AO1357" t="e">
        <f>IF(DEGREES(ACOS(SIN(RADIANS(G1357))*SIN(RADIANS(E1365))+COS(RADIANS(G1357))*COS(RADIANS(E1365))*COS(RADIANS(AO1355))))&gt;90,0,$F$4*$F$5/E1364^2*(SIN(RADIANS(G1357))*SIN(RADIANS(E1365))+COS(RADIANS(G1357))*COS(RADIANS(E1365))*COS(RADIANS(AO1355))))</f>
        <v>#DIV/0!</v>
      </c>
      <c r="AP1357" t="e">
        <f>IF(DEGREES(ACOS(SIN(RADIANS(G1357))*SIN(RADIANS(E1365))+COS(RADIANS(G1357))*COS(RADIANS(E1365))*COS(RADIANS(AP1355))))&gt;90,0,$F$4*$F$5/E1364^2*(SIN(RADIANS(G1357))*SIN(RADIANS(E1365))+COS(RADIANS(G1357))*COS(RADIANS(E1365))*COS(RADIANS(AP1355))))</f>
        <v>#DIV/0!</v>
      </c>
      <c r="AQ1357" t="e">
        <f>IF(DEGREES(ACOS(SIN(RADIANS(G1357))*SIN(RADIANS(E1365))+COS(RADIANS(G1357))*COS(RADIANS(E1365))*COS(RADIANS(AQ1355))))&gt;90,0,$F$4*$F$5/E1364^2*(SIN(RADIANS(G1357))*SIN(RADIANS(E1365))+COS(RADIANS(G1357))*COS(RADIANS(E1365))*COS(RADIANS(AQ1355))))</f>
        <v>#DIV/0!</v>
      </c>
      <c r="AR1357" t="e">
        <f>IF(DEGREES(ACOS(SIN(RADIANS(G1357))*SIN(RADIANS(E1365))+COS(RADIANS(G1357))*COS(RADIANS(E1365))*COS(RADIANS(AR1355))))&gt;90,0,$F$4*$F$5/E1364^2*(SIN(RADIANS(G1357))*SIN(RADIANS(E1365))+COS(RADIANS(G1357))*COS(RADIANS(E1365))*COS(RADIANS(AR1355))))</f>
        <v>#DIV/0!</v>
      </c>
    </row>
    <row r="1358" spans="2:44" x14ac:dyDescent="0.5">
      <c r="B1358" t="s">
        <v>726</v>
      </c>
      <c r="E1358" cm="1">
        <f t="array" ref="E1358">INDEX($D$1751:$AM$1751,0,MATCH(E1357-IF(E1357&lt;360,0,360),$D$1700:$AM$1700,0))+IF(E1357&gt;350,360,0)</f>
        <v>570</v>
      </c>
      <c r="G1358">
        <v>80</v>
      </c>
      <c r="I1358">
        <f>IF(DEGREES(ACOS(SIN(RADIANS(G1358))*SIN(RADIANS(E1365))+COS(RADIANS(G1358))*COS(RADIANS(E1365))*COS(RADIANS(I1355))))&gt;90,0,$F$4*$F$5/E1364^2*(SIN(RADIANS(G1358))*SIN(RADIANS(E1365))+COS(RADIANS(G1358))*COS(RADIANS(E1365))*COS(RADIANS(I1355))))</f>
        <v>0</v>
      </c>
      <c r="J1358">
        <f>IF(DEGREES(ACOS(SIN(RADIANS(G1358))*SIN(RADIANS(E1365))+COS(RADIANS(G1358))*COS(RADIANS(E1365))*COS(RADIANS(J1355))))&gt;90,0,$F$4*$F$5/E1364^2*(SIN(RADIANS(G1358))*SIN(RADIANS(E1365))+COS(RADIANS(G1358))*COS(RADIANS(E1365))*COS(RADIANS(J1355))))</f>
        <v>0</v>
      </c>
      <c r="K1358">
        <f>IF(DEGREES(ACOS(SIN(RADIANS(G1358))*SIN(RADIANS(E1365))+COS(RADIANS(G1358))*COS(RADIANS(E1365))*COS(RADIANS(K1355))))&gt;90,0,$F$4*$F$5/E1364^2*(SIN(RADIANS(G1358))*SIN(RADIANS(E1365))+COS(RADIANS(G1358))*COS(RADIANS(E1365))*COS(RADIANS(K1355))))</f>
        <v>0</v>
      </c>
      <c r="L1358">
        <f>IF(DEGREES(ACOS(SIN(RADIANS(G1358))*SIN(RADIANS(E1365))+COS(RADIANS(G1358))*COS(RADIANS(E1365))*COS(RADIANS(L1355))))&gt;90,0,$F$4*$F$5/E1364^2*(SIN(RADIANS(G1358))*SIN(RADIANS(E1365))+COS(RADIANS(G1358))*COS(RADIANS(E1365))*COS(RADIANS(L1355))))</f>
        <v>0</v>
      </c>
      <c r="M1358">
        <f>IF(DEGREES(ACOS(SIN(RADIANS(G1358))*SIN(RADIANS(E1365))+COS(RADIANS(G1358))*COS(RADIANS(E1365))*COS(RADIANS(M1355))))&gt;90,0,$F$4*$F$5/E1364^2*(SIN(RADIANS(G1358))*SIN(RADIANS(E1365))+COS(RADIANS(G1358))*COS(RADIANS(E1365))*COS(RADIANS(M1355))))</f>
        <v>0</v>
      </c>
      <c r="N1358">
        <f>IF(DEGREES(ACOS(SIN(RADIANS(G1358))*SIN(RADIANS(E1365))+COS(RADIANS(G1358))*COS(RADIANS(E1365))*COS(RADIANS(N1355))))&gt;90,0,$F$4*$F$5/E1364^2*(SIN(RADIANS(G1358))*SIN(RADIANS(E1365))+COS(RADIANS(G1358))*COS(RADIANS(E1365))*COS(RADIANS(N1355))))</f>
        <v>0</v>
      </c>
      <c r="O1358">
        <f>IF(DEGREES(ACOS(SIN(RADIANS(G1358))*SIN(RADIANS(E1365))+COS(RADIANS(G1358))*COS(RADIANS(E1365))*COS(RADIANS(O1355))))&gt;90,0,$F$4*$F$5/E1364^2*(SIN(RADIANS(G1358))*SIN(RADIANS(E1365))+COS(RADIANS(G1358))*COS(RADIANS(E1365))*COS(RADIANS(O1355))))</f>
        <v>0</v>
      </c>
      <c r="P1358">
        <f>IF(DEGREES(ACOS(SIN(RADIANS(G1358))*SIN(RADIANS(E1365))+COS(RADIANS(G1358))*COS(RADIANS(E1365))*COS(RADIANS(P1355))))&gt;90,0,$F$4*$F$5/E1364^2*(SIN(RADIANS(G1358))*SIN(RADIANS(E1365))+COS(RADIANS(G1358))*COS(RADIANS(E1365))*COS(RADIANS(P1355))))</f>
        <v>0</v>
      </c>
      <c r="Q1358">
        <f>IF(DEGREES(ACOS(SIN(RADIANS(G1358))*SIN(RADIANS(E1365))+COS(RADIANS(G1358))*COS(RADIANS(E1365))*COS(RADIANS(Q1355))))&gt;90,0,$F$4*$F$5/E1364^2*(SIN(RADIANS(G1358))*SIN(RADIANS(E1365))+COS(RADIANS(G1358))*COS(RADIANS(E1365))*COS(RADIANS(Q1355))))</f>
        <v>0</v>
      </c>
      <c r="R1358" t="e">
        <f>IF(DEGREES(ACOS(SIN(RADIANS(G1358))*SIN(RADIANS(E1365))+COS(RADIANS(G1358))*COS(RADIANS(E1365))*COS(RADIANS(R1355))))&gt;90,0,$F$4*$F$5/E1364^2*(SIN(RADIANS(G1358))*SIN(RADIANS(E1365))+COS(RADIANS(G1358))*COS(RADIANS(E1365))*COS(RADIANS(R1355))))</f>
        <v>#DIV/0!</v>
      </c>
      <c r="S1358" t="e">
        <f>IF(DEGREES(ACOS(SIN(RADIANS(G1358))*SIN(RADIANS(E1365))+COS(RADIANS(G1358))*COS(RADIANS(E1365))*COS(RADIANS(S1355))))&gt;90,0,$F$4*$F$5/E1364^2*(SIN(RADIANS(G1358))*SIN(RADIANS(E1365))+COS(RADIANS(G1358))*COS(RADIANS(E1365))*COS(RADIANS(S1355))))</f>
        <v>#DIV/0!</v>
      </c>
      <c r="T1358" t="e">
        <f>IF(DEGREES(ACOS(SIN(RADIANS(G1358))*SIN(RADIANS(E1365))+COS(RADIANS(G1358))*COS(RADIANS(E1365))*COS(RADIANS(T1355))))&gt;90,0,$F$4*$F$5/E1364^2*(SIN(RADIANS(G1358))*SIN(RADIANS(E1365))+COS(RADIANS(G1358))*COS(RADIANS(E1365))*COS(RADIANS(T1355))))</f>
        <v>#DIV/0!</v>
      </c>
      <c r="U1358" t="e">
        <f>IF(DEGREES(ACOS(SIN(RADIANS(G1358))*SIN(RADIANS(E1365))+COS(RADIANS(G1358))*COS(RADIANS(E1365))*COS(RADIANS(U1355))))&gt;90,0,$F$4*$F$5/E1364^2*(SIN(RADIANS(G1358))*SIN(RADIANS(E1365))+COS(RADIANS(G1358))*COS(RADIANS(E1365))*COS(RADIANS(U1355))))</f>
        <v>#DIV/0!</v>
      </c>
      <c r="V1358" t="e">
        <f>IF(DEGREES(ACOS(SIN(RADIANS(G1358))*SIN(RADIANS(E1365))+COS(RADIANS(G1358))*COS(RADIANS(E1365))*COS(RADIANS(V1355))))&gt;90,0,$F$4*$F$5/E1364^2*(SIN(RADIANS(G1358))*SIN(RADIANS(E1365))+COS(RADIANS(G1358))*COS(RADIANS(E1365))*COS(RADIANS(V1355))))</f>
        <v>#DIV/0!</v>
      </c>
      <c r="W1358" t="e">
        <f>IF(DEGREES(ACOS(SIN(RADIANS(G1358))*SIN(RADIANS(E1365))+COS(RADIANS(G1358))*COS(RADIANS(E1365))*COS(RADIANS(W1355))))&gt;90,0,$F$4*$F$5/E1364^2*(SIN(RADIANS(G1358))*SIN(RADIANS(E1365))+COS(RADIANS(G1358))*COS(RADIANS(E1365))*COS(RADIANS(W1355))))</f>
        <v>#DIV/0!</v>
      </c>
      <c r="X1358" t="e">
        <f>IF(DEGREES(ACOS(SIN(RADIANS(G1358))*SIN(RADIANS(E1365))+COS(RADIANS(G1358))*COS(RADIANS(E1365))*COS(RADIANS(X1355))))&gt;90,0,$F$4*$F$5/E1364^2*(SIN(RADIANS(G1358))*SIN(RADIANS(E1365))+COS(RADIANS(G1358))*COS(RADIANS(E1365))*COS(RADIANS(X1355))))</f>
        <v>#DIV/0!</v>
      </c>
      <c r="Y1358" t="e">
        <f>IF(DEGREES(ACOS(SIN(RADIANS(G1358))*SIN(RADIANS(E1365))+COS(RADIANS(G1358))*COS(RADIANS(E1365))*COS(RADIANS(Y1355))))&gt;90,0,$F$4*$F$5/E1364^2*(SIN(RADIANS(G1358))*SIN(RADIANS(E1365))+COS(RADIANS(G1358))*COS(RADIANS(E1365))*COS(RADIANS(Y1355))))</f>
        <v>#DIV/0!</v>
      </c>
      <c r="Z1358" t="e">
        <f>IF(DEGREES(ACOS(SIN(RADIANS(G1358))*SIN(RADIANS(E1365))+COS(RADIANS(G1358))*COS(RADIANS(E1365))*COS(RADIANS(Z1355))))&gt;90,0,$F$4*$F$5/E1364^2*(SIN(RADIANS(G1358))*SIN(RADIANS(E1365))+COS(RADIANS(G1358))*COS(RADIANS(E1365))*COS(RADIANS(Z1355))))</f>
        <v>#DIV/0!</v>
      </c>
      <c r="AA1358" t="e">
        <f>IF(DEGREES(ACOS(SIN(RADIANS(G1358))*SIN(RADIANS(E1365))+COS(RADIANS(G1358))*COS(RADIANS(E1365))*COS(RADIANS(AA1355))))&gt;90,0,$F$4*$F$5/E1364^2*(SIN(RADIANS(G1358))*SIN(RADIANS(E1365))+COS(RADIANS(G1358))*COS(RADIANS(E1365))*COS(RADIANS(AA1355))))</f>
        <v>#DIV/0!</v>
      </c>
      <c r="AB1358" t="e">
        <f>IF(DEGREES(ACOS(SIN(RADIANS(G1358))*SIN(RADIANS(E1365))+COS(RADIANS(G1358))*COS(RADIANS(E1365))*COS(RADIANS(AB1355))))&gt;90,0,$F$4*$F$5/E1364^2*(SIN(RADIANS(G1358))*SIN(RADIANS(E1365))+COS(RADIANS(G1358))*COS(RADIANS(E1365))*COS(RADIANS(AB1355))))</f>
        <v>#DIV/0!</v>
      </c>
      <c r="AC1358" t="e">
        <f>IF(DEGREES(ACOS(SIN(RADIANS(G1358))*SIN(RADIANS(E1365))+COS(RADIANS(G1358))*COS(RADIANS(E1365))*COS(RADIANS(AC1355))))&gt;90,0,$F$4*$F$5/E1364^2*(SIN(RADIANS(G1358))*SIN(RADIANS(E1365))+COS(RADIANS(G1358))*COS(RADIANS(E1365))*COS(RADIANS(AC1355))))</f>
        <v>#DIV/0!</v>
      </c>
      <c r="AD1358" t="e">
        <f>IF(DEGREES(ACOS(SIN(RADIANS(G1358))*SIN(RADIANS(E1365))+COS(RADIANS(G1358))*COS(RADIANS(E1365))*COS(RADIANS(AD1355))))&gt;90,0,$F$4*$F$5/E1364^2*(SIN(RADIANS(G1358))*SIN(RADIANS(E1365))+COS(RADIANS(G1358))*COS(RADIANS(E1365))*COS(RADIANS(AD1355))))</f>
        <v>#DIV/0!</v>
      </c>
      <c r="AE1358" t="e">
        <f>IF(DEGREES(ACOS(SIN(RADIANS(G1358))*SIN(RADIANS(E1365))+COS(RADIANS(G1358))*COS(RADIANS(E1365))*COS(RADIANS(AE1355))))&gt;90,0,$F$4*$F$5/E1364^2*(SIN(RADIANS(G1358))*SIN(RADIANS(E1365))+COS(RADIANS(G1358))*COS(RADIANS(E1365))*COS(RADIANS(AE1355))))</f>
        <v>#DIV/0!</v>
      </c>
      <c r="AF1358" t="e">
        <f>IF(DEGREES(ACOS(SIN(RADIANS(G1358))*SIN(RADIANS(E1365))+COS(RADIANS(G1358))*COS(RADIANS(E1365))*COS(RADIANS(AF1355))))&gt;90,0,$F$4*$F$5/E1364^2*(SIN(RADIANS(G1358))*SIN(RADIANS(E1365))+COS(RADIANS(G1358))*COS(RADIANS(E1365))*COS(RADIANS(AF1355))))</f>
        <v>#DIV/0!</v>
      </c>
      <c r="AG1358" t="e">
        <f>IF(DEGREES(ACOS(SIN(RADIANS(G1358))*SIN(RADIANS(E1365))+COS(RADIANS(G1358))*COS(RADIANS(E1365))*COS(RADIANS(AG1355))))&gt;90,0,$F$4*$F$5/E1364^2*(SIN(RADIANS(G1358))*SIN(RADIANS(E1365))+COS(RADIANS(G1358))*COS(RADIANS(E1365))*COS(RADIANS(AG1355))))</f>
        <v>#DIV/0!</v>
      </c>
      <c r="AH1358" t="e">
        <f>IF(DEGREES(ACOS(SIN(RADIANS(G1358))*SIN(RADIANS(E1365))+COS(RADIANS(G1358))*COS(RADIANS(E1365))*COS(RADIANS(AH1355))))&gt;90,0,$F$4*$F$5/E1364^2*(SIN(RADIANS(G1358))*SIN(RADIANS(E1365))+COS(RADIANS(G1358))*COS(RADIANS(E1365))*COS(RADIANS(AH1355))))</f>
        <v>#DIV/0!</v>
      </c>
      <c r="AI1358" t="e">
        <f>IF(DEGREES(ACOS(SIN(RADIANS(G1358))*SIN(RADIANS(E1365))+COS(RADIANS(G1358))*COS(RADIANS(E1365))*COS(RADIANS(AI1355))))&gt;90,0,$F$4*$F$5/E1364^2*(SIN(RADIANS(G1358))*SIN(RADIANS(E1365))+COS(RADIANS(G1358))*COS(RADIANS(E1365))*COS(RADIANS(AI1355))))</f>
        <v>#DIV/0!</v>
      </c>
      <c r="AJ1358" t="e">
        <f>IF(DEGREES(ACOS(SIN(RADIANS(G1358))*SIN(RADIANS(E1365))+COS(RADIANS(G1358))*COS(RADIANS(E1365))*COS(RADIANS(AJ1355))))&gt;90,0,$F$4*$F$5/E1364^2*(SIN(RADIANS(G1358))*SIN(RADIANS(E1365))+COS(RADIANS(G1358))*COS(RADIANS(E1365))*COS(RADIANS(AJ1355))))</f>
        <v>#DIV/0!</v>
      </c>
      <c r="AK1358">
        <f>IF(DEGREES(ACOS(SIN(RADIANS(G1358))*SIN(RADIANS(E1365))+COS(RADIANS(G1358))*COS(RADIANS(E1365))*COS(RADIANS(AK1355))))&gt;90,0,$F$4*$F$5/E1364^2*(SIN(RADIANS(G1358))*SIN(RADIANS(E1365))+COS(RADIANS(G1358))*COS(RADIANS(E1365))*COS(RADIANS(AK1355))))</f>
        <v>0</v>
      </c>
      <c r="AL1358">
        <f>IF(DEGREES(ACOS(SIN(RADIANS(G1358))*SIN(RADIANS(E1365))+COS(RADIANS(G1358))*COS(RADIANS(E1365))*COS(RADIANS(AL1355))))&gt;90,0,$F$4*$F$5/E1364^2*(SIN(RADIANS(G1358))*SIN(RADIANS(E1365))+COS(RADIANS(G1358))*COS(RADIANS(E1365))*COS(RADIANS(AL1355))))</f>
        <v>0</v>
      </c>
      <c r="AM1358">
        <f>IF(DEGREES(ACOS(SIN(RADIANS(G1358))*SIN(RADIANS(E1365))+COS(RADIANS(G1358))*COS(RADIANS(E1365))*COS(RADIANS(AM1355))))&gt;90,0,$F$4*$F$5/E1364^2*(SIN(RADIANS(G1358))*SIN(RADIANS(E1365))+COS(RADIANS(G1358))*COS(RADIANS(E1365))*COS(RADIANS(AM1355))))</f>
        <v>0</v>
      </c>
      <c r="AN1358">
        <f>IF(DEGREES(ACOS(SIN(RADIANS(G1358))*SIN(RADIANS(E1365))+COS(RADIANS(G1358))*COS(RADIANS(E1365))*COS(RADIANS(AN1355))))&gt;90,0,$F$4*$F$5/E1364^2*(SIN(RADIANS(G1358))*SIN(RADIANS(E1365))+COS(RADIANS(G1358))*COS(RADIANS(E1365))*COS(RADIANS(AN1355))))</f>
        <v>0</v>
      </c>
      <c r="AO1358">
        <f>IF(DEGREES(ACOS(SIN(RADIANS(G1358))*SIN(RADIANS(E1365))+COS(RADIANS(G1358))*COS(RADIANS(E1365))*COS(RADIANS(AO1355))))&gt;90,0,$F$4*$F$5/E1364^2*(SIN(RADIANS(G1358))*SIN(RADIANS(E1365))+COS(RADIANS(G1358))*COS(RADIANS(E1365))*COS(RADIANS(AO1355))))</f>
        <v>0</v>
      </c>
      <c r="AP1358">
        <f>IF(DEGREES(ACOS(SIN(RADIANS(G1358))*SIN(RADIANS(E1365))+COS(RADIANS(G1358))*COS(RADIANS(E1365))*COS(RADIANS(AP1355))))&gt;90,0,$F$4*$F$5/E1364^2*(SIN(RADIANS(G1358))*SIN(RADIANS(E1365))+COS(RADIANS(G1358))*COS(RADIANS(E1365))*COS(RADIANS(AP1355))))</f>
        <v>0</v>
      </c>
      <c r="AQ1358">
        <f>IF(DEGREES(ACOS(SIN(RADIANS(G1358))*SIN(RADIANS(E1365))+COS(RADIANS(G1358))*COS(RADIANS(E1365))*COS(RADIANS(AQ1355))))&gt;90,0,$F$4*$F$5/E1364^2*(SIN(RADIANS(G1358))*SIN(RADIANS(E1365))+COS(RADIANS(G1358))*COS(RADIANS(E1365))*COS(RADIANS(AQ1355))))</f>
        <v>0</v>
      </c>
      <c r="AR1358">
        <f>IF(DEGREES(ACOS(SIN(RADIANS(G1358))*SIN(RADIANS(E1365))+COS(RADIANS(G1358))*COS(RADIANS(E1365))*COS(RADIANS(AR1355))))&gt;90,0,$F$4*$F$5/E1364^2*(SIN(RADIANS(G1358))*SIN(RADIANS(E1365))+COS(RADIANS(G1358))*COS(RADIANS(E1365))*COS(RADIANS(AR1355))))</f>
        <v>0</v>
      </c>
    </row>
    <row r="1359" spans="2:44" x14ac:dyDescent="0.5">
      <c r="B1359" s="40" t="s">
        <v>781</v>
      </c>
      <c r="E1359">
        <f>IF(E1358-$F$13&lt;0,E1358-$F$13+360,IF(E1358-$F$13&gt;360,E1358-$F$13-360,E1358-$F$13))</f>
        <v>300</v>
      </c>
      <c r="G1359">
        <v>70</v>
      </c>
      <c r="I1359">
        <f>IF(DEGREES(ACOS(SIN(RADIANS(G1359))*SIN(RADIANS(E1365))+COS(RADIANS(G1359))*COS(RADIANS(E1365))*COS(RADIANS(I1355))))&gt;90,0,$F$4*$F$5/E1364^2*(SIN(RADIANS(G1359))*SIN(RADIANS(E1365))+COS(RADIANS(G1359))*COS(RADIANS(E1365))*COS(RADIANS(I1355))))</f>
        <v>0</v>
      </c>
      <c r="J1359">
        <f>IF(DEGREES(ACOS(SIN(RADIANS(G1359))*SIN(RADIANS(E1365))+COS(RADIANS(G1359))*COS(RADIANS(E1365))*COS(RADIANS(J1355))))&gt;90,0,$F$4*$F$5/E1364^2*(SIN(RADIANS(G1359))*SIN(RADIANS(E1365))+COS(RADIANS(G1359))*COS(RADIANS(E1365))*COS(RADIANS(J1355))))</f>
        <v>0</v>
      </c>
      <c r="K1359">
        <f>IF(DEGREES(ACOS(SIN(RADIANS(G1359))*SIN(RADIANS(E1365))+COS(RADIANS(G1359))*COS(RADIANS(E1365))*COS(RADIANS(K1355))))&gt;90,0,$F$4*$F$5/E1364^2*(SIN(RADIANS(G1359))*SIN(RADIANS(E1365))+COS(RADIANS(G1359))*COS(RADIANS(E1365))*COS(RADIANS(K1355))))</f>
        <v>0</v>
      </c>
      <c r="L1359">
        <f>IF(DEGREES(ACOS(SIN(RADIANS(G1359))*SIN(RADIANS(E1365))+COS(RADIANS(G1359))*COS(RADIANS(E1365))*COS(RADIANS(L1355))))&gt;90,0,$F$4*$F$5/E1364^2*(SIN(RADIANS(G1359))*SIN(RADIANS(E1365))+COS(RADIANS(G1359))*COS(RADIANS(E1365))*COS(RADIANS(L1355))))</f>
        <v>0</v>
      </c>
      <c r="M1359">
        <f>IF(DEGREES(ACOS(SIN(RADIANS(G1359))*SIN(RADIANS(E1365))+COS(RADIANS(G1359))*COS(RADIANS(E1365))*COS(RADIANS(M1355))))&gt;90,0,$F$4*$F$5/E1364^2*(SIN(RADIANS(G1359))*SIN(RADIANS(E1365))+COS(RADIANS(G1359))*COS(RADIANS(E1365))*COS(RADIANS(M1355))))</f>
        <v>0</v>
      </c>
      <c r="N1359">
        <f>IF(DEGREES(ACOS(SIN(RADIANS(G1359))*SIN(RADIANS(E1365))+COS(RADIANS(G1359))*COS(RADIANS(E1365))*COS(RADIANS(N1355))))&gt;90,0,$F$4*$F$5/E1364^2*(SIN(RADIANS(G1359))*SIN(RADIANS(E1365))+COS(RADIANS(G1359))*COS(RADIANS(E1365))*COS(RADIANS(N1355))))</f>
        <v>0</v>
      </c>
      <c r="O1359">
        <f>IF(DEGREES(ACOS(SIN(RADIANS(G1359))*SIN(RADIANS(E1365))+COS(RADIANS(G1359))*COS(RADIANS(E1365))*COS(RADIANS(O1355))))&gt;90,0,$F$4*$F$5/E1364^2*(SIN(RADIANS(G1359))*SIN(RADIANS(E1365))+COS(RADIANS(G1359))*COS(RADIANS(E1365))*COS(RADIANS(O1355))))</f>
        <v>0</v>
      </c>
      <c r="P1359">
        <f>IF(DEGREES(ACOS(SIN(RADIANS(G1359))*SIN(RADIANS(E1365))+COS(RADIANS(G1359))*COS(RADIANS(E1365))*COS(RADIANS(P1355))))&gt;90,0,$F$4*$F$5/E1364^2*(SIN(RADIANS(G1359))*SIN(RADIANS(E1365))+COS(RADIANS(G1359))*COS(RADIANS(E1365))*COS(RADIANS(P1355))))</f>
        <v>0</v>
      </c>
      <c r="Q1359">
        <f>IF(DEGREES(ACOS(SIN(RADIANS(G1359))*SIN(RADIANS(E1365))+COS(RADIANS(G1359))*COS(RADIANS(E1365))*COS(RADIANS(Q1355))))&gt;90,0,$F$4*$F$5/E1364^2*(SIN(RADIANS(G1359))*SIN(RADIANS(E1365))+COS(RADIANS(G1359))*COS(RADIANS(E1365))*COS(RADIANS(Q1355))))</f>
        <v>0</v>
      </c>
      <c r="R1359" t="e">
        <f>IF(DEGREES(ACOS(SIN(RADIANS(G1359))*SIN(RADIANS(E1365))+COS(RADIANS(G1359))*COS(RADIANS(E1365))*COS(RADIANS(R1355))))&gt;90,0,$F$4*$F$5/E1364^2*(SIN(RADIANS(G1359))*SIN(RADIANS(E1365))+COS(RADIANS(G1359))*COS(RADIANS(E1365))*COS(RADIANS(R1355))))</f>
        <v>#DIV/0!</v>
      </c>
      <c r="S1359" t="e">
        <f>IF(DEGREES(ACOS(SIN(RADIANS(G1359))*SIN(RADIANS(E1365))+COS(RADIANS(G1359))*COS(RADIANS(E1365))*COS(RADIANS(S1355))))&gt;90,0,$F$4*$F$5/E1364^2*(SIN(RADIANS(G1359))*SIN(RADIANS(E1365))+COS(RADIANS(G1359))*COS(RADIANS(E1365))*COS(RADIANS(S1355))))</f>
        <v>#DIV/0!</v>
      </c>
      <c r="T1359" t="e">
        <f>IF(DEGREES(ACOS(SIN(RADIANS(G1359))*SIN(RADIANS(E1365))+COS(RADIANS(G1359))*COS(RADIANS(E1365))*COS(RADIANS(T1355))))&gt;90,0,$F$4*$F$5/E1364^2*(SIN(RADIANS(G1359))*SIN(RADIANS(E1365))+COS(RADIANS(G1359))*COS(RADIANS(E1365))*COS(RADIANS(T1355))))</f>
        <v>#DIV/0!</v>
      </c>
      <c r="U1359" t="e">
        <f>IF(DEGREES(ACOS(SIN(RADIANS(G1359))*SIN(RADIANS(E1365))+COS(RADIANS(G1359))*COS(RADIANS(E1365))*COS(RADIANS(U1355))))&gt;90,0,$F$4*$F$5/E1364^2*(SIN(RADIANS(G1359))*SIN(RADIANS(E1365))+COS(RADIANS(G1359))*COS(RADIANS(E1365))*COS(RADIANS(U1355))))</f>
        <v>#DIV/0!</v>
      </c>
      <c r="V1359" t="e">
        <f>IF(DEGREES(ACOS(SIN(RADIANS(G1359))*SIN(RADIANS(E1365))+COS(RADIANS(G1359))*COS(RADIANS(E1365))*COS(RADIANS(V1355))))&gt;90,0,$F$4*$F$5/E1364^2*(SIN(RADIANS(G1359))*SIN(RADIANS(E1365))+COS(RADIANS(G1359))*COS(RADIANS(E1365))*COS(RADIANS(V1355))))</f>
        <v>#DIV/0!</v>
      </c>
      <c r="W1359" t="e">
        <f>IF(DEGREES(ACOS(SIN(RADIANS(G1359))*SIN(RADIANS(E1365))+COS(RADIANS(G1359))*COS(RADIANS(E1365))*COS(RADIANS(W1355))))&gt;90,0,$F$4*$F$5/E1364^2*(SIN(RADIANS(G1359))*SIN(RADIANS(E1365))+COS(RADIANS(G1359))*COS(RADIANS(E1365))*COS(RADIANS(W1355))))</f>
        <v>#DIV/0!</v>
      </c>
      <c r="X1359" t="e">
        <f>IF(DEGREES(ACOS(SIN(RADIANS(G1359))*SIN(RADIANS(E1365))+COS(RADIANS(G1359))*COS(RADIANS(E1365))*COS(RADIANS(X1355))))&gt;90,0,$F$4*$F$5/E1364^2*(SIN(RADIANS(G1359))*SIN(RADIANS(E1365))+COS(RADIANS(G1359))*COS(RADIANS(E1365))*COS(RADIANS(X1355))))</f>
        <v>#DIV/0!</v>
      </c>
      <c r="Y1359" t="e">
        <f>IF(DEGREES(ACOS(SIN(RADIANS(G1359))*SIN(RADIANS(E1365))+COS(RADIANS(G1359))*COS(RADIANS(E1365))*COS(RADIANS(Y1355))))&gt;90,0,$F$4*$F$5/E1364^2*(SIN(RADIANS(G1359))*SIN(RADIANS(E1365))+COS(RADIANS(G1359))*COS(RADIANS(E1365))*COS(RADIANS(Y1355))))</f>
        <v>#DIV/0!</v>
      </c>
      <c r="Z1359" t="e">
        <f>IF(DEGREES(ACOS(SIN(RADIANS(G1359))*SIN(RADIANS(E1365))+COS(RADIANS(G1359))*COS(RADIANS(E1365))*COS(RADIANS(Z1355))))&gt;90,0,$F$4*$F$5/E1364^2*(SIN(RADIANS(G1359))*SIN(RADIANS(E1365))+COS(RADIANS(G1359))*COS(RADIANS(E1365))*COS(RADIANS(Z1355))))</f>
        <v>#DIV/0!</v>
      </c>
      <c r="AA1359" t="e">
        <f>IF(DEGREES(ACOS(SIN(RADIANS(G1359))*SIN(RADIANS(E1365))+COS(RADIANS(G1359))*COS(RADIANS(E1365))*COS(RADIANS(AA1355))))&gt;90,0,$F$4*$F$5/E1364^2*(SIN(RADIANS(G1359))*SIN(RADIANS(E1365))+COS(RADIANS(G1359))*COS(RADIANS(E1365))*COS(RADIANS(AA1355))))</f>
        <v>#DIV/0!</v>
      </c>
      <c r="AB1359" t="e">
        <f>IF(DEGREES(ACOS(SIN(RADIANS(G1359))*SIN(RADIANS(E1365))+COS(RADIANS(G1359))*COS(RADIANS(E1365))*COS(RADIANS(AB1355))))&gt;90,0,$F$4*$F$5/E1364^2*(SIN(RADIANS(G1359))*SIN(RADIANS(E1365))+COS(RADIANS(G1359))*COS(RADIANS(E1365))*COS(RADIANS(AB1355))))</f>
        <v>#DIV/0!</v>
      </c>
      <c r="AC1359" t="e">
        <f>IF(DEGREES(ACOS(SIN(RADIANS(G1359))*SIN(RADIANS(E1365))+COS(RADIANS(G1359))*COS(RADIANS(E1365))*COS(RADIANS(AC1355))))&gt;90,0,$F$4*$F$5/E1364^2*(SIN(RADIANS(G1359))*SIN(RADIANS(E1365))+COS(RADIANS(G1359))*COS(RADIANS(E1365))*COS(RADIANS(AC1355))))</f>
        <v>#DIV/0!</v>
      </c>
      <c r="AD1359" t="e">
        <f>IF(DEGREES(ACOS(SIN(RADIANS(G1359))*SIN(RADIANS(E1365))+COS(RADIANS(G1359))*COS(RADIANS(E1365))*COS(RADIANS(AD1355))))&gt;90,0,$F$4*$F$5/E1364^2*(SIN(RADIANS(G1359))*SIN(RADIANS(E1365))+COS(RADIANS(G1359))*COS(RADIANS(E1365))*COS(RADIANS(AD1355))))</f>
        <v>#DIV/0!</v>
      </c>
      <c r="AE1359" t="e">
        <f>IF(DEGREES(ACOS(SIN(RADIANS(G1359))*SIN(RADIANS(E1365))+COS(RADIANS(G1359))*COS(RADIANS(E1365))*COS(RADIANS(AE1355))))&gt;90,0,$F$4*$F$5/E1364^2*(SIN(RADIANS(G1359))*SIN(RADIANS(E1365))+COS(RADIANS(G1359))*COS(RADIANS(E1365))*COS(RADIANS(AE1355))))</f>
        <v>#DIV/0!</v>
      </c>
      <c r="AF1359" t="e">
        <f>IF(DEGREES(ACOS(SIN(RADIANS(G1359))*SIN(RADIANS(E1365))+COS(RADIANS(G1359))*COS(RADIANS(E1365))*COS(RADIANS(AF1355))))&gt;90,0,$F$4*$F$5/E1364^2*(SIN(RADIANS(G1359))*SIN(RADIANS(E1365))+COS(RADIANS(G1359))*COS(RADIANS(E1365))*COS(RADIANS(AF1355))))</f>
        <v>#DIV/0!</v>
      </c>
      <c r="AG1359" t="e">
        <f>IF(DEGREES(ACOS(SIN(RADIANS(G1359))*SIN(RADIANS(E1365))+COS(RADIANS(G1359))*COS(RADIANS(E1365))*COS(RADIANS(AG1355))))&gt;90,0,$F$4*$F$5/E1364^2*(SIN(RADIANS(G1359))*SIN(RADIANS(E1365))+COS(RADIANS(G1359))*COS(RADIANS(E1365))*COS(RADIANS(AG1355))))</f>
        <v>#DIV/0!</v>
      </c>
      <c r="AH1359" t="e">
        <f>IF(DEGREES(ACOS(SIN(RADIANS(G1359))*SIN(RADIANS(E1365))+COS(RADIANS(G1359))*COS(RADIANS(E1365))*COS(RADIANS(AH1355))))&gt;90,0,$F$4*$F$5/E1364^2*(SIN(RADIANS(G1359))*SIN(RADIANS(E1365))+COS(RADIANS(G1359))*COS(RADIANS(E1365))*COS(RADIANS(AH1355))))</f>
        <v>#DIV/0!</v>
      </c>
      <c r="AI1359" t="e">
        <f>IF(DEGREES(ACOS(SIN(RADIANS(G1359))*SIN(RADIANS(E1365))+COS(RADIANS(G1359))*COS(RADIANS(E1365))*COS(RADIANS(AI1355))))&gt;90,0,$F$4*$F$5/E1364^2*(SIN(RADIANS(G1359))*SIN(RADIANS(E1365))+COS(RADIANS(G1359))*COS(RADIANS(E1365))*COS(RADIANS(AI1355))))</f>
        <v>#DIV/0!</v>
      </c>
      <c r="AJ1359" t="e">
        <f>IF(DEGREES(ACOS(SIN(RADIANS(G1359))*SIN(RADIANS(E1365))+COS(RADIANS(G1359))*COS(RADIANS(E1365))*COS(RADIANS(AJ1355))))&gt;90,0,$F$4*$F$5/E1364^2*(SIN(RADIANS(G1359))*SIN(RADIANS(E1365))+COS(RADIANS(G1359))*COS(RADIANS(E1365))*COS(RADIANS(AJ1355))))</f>
        <v>#DIV/0!</v>
      </c>
      <c r="AK1359">
        <f>IF(DEGREES(ACOS(SIN(RADIANS(G1359))*SIN(RADIANS(E1365))+COS(RADIANS(G1359))*COS(RADIANS(E1365))*COS(RADIANS(AK1355))))&gt;90,0,$F$4*$F$5/E1364^2*(SIN(RADIANS(G1359))*SIN(RADIANS(E1365))+COS(RADIANS(G1359))*COS(RADIANS(E1365))*COS(RADIANS(AK1355))))</f>
        <v>0</v>
      </c>
      <c r="AL1359">
        <f>IF(DEGREES(ACOS(SIN(RADIANS(G1359))*SIN(RADIANS(E1365))+COS(RADIANS(G1359))*COS(RADIANS(E1365))*COS(RADIANS(AL1355))))&gt;90,0,$F$4*$F$5/E1364^2*(SIN(RADIANS(G1359))*SIN(RADIANS(E1365))+COS(RADIANS(G1359))*COS(RADIANS(E1365))*COS(RADIANS(AL1355))))</f>
        <v>0</v>
      </c>
      <c r="AM1359">
        <f>IF(DEGREES(ACOS(SIN(RADIANS(G1359))*SIN(RADIANS(E1365))+COS(RADIANS(G1359))*COS(RADIANS(E1365))*COS(RADIANS(AM1355))))&gt;90,0,$F$4*$F$5/E1364^2*(SIN(RADIANS(G1359))*SIN(RADIANS(E1365))+COS(RADIANS(G1359))*COS(RADIANS(E1365))*COS(RADIANS(AM1355))))</f>
        <v>0</v>
      </c>
      <c r="AN1359">
        <f>IF(DEGREES(ACOS(SIN(RADIANS(G1359))*SIN(RADIANS(E1365))+COS(RADIANS(G1359))*COS(RADIANS(E1365))*COS(RADIANS(AN1355))))&gt;90,0,$F$4*$F$5/E1364^2*(SIN(RADIANS(G1359))*SIN(RADIANS(E1365))+COS(RADIANS(G1359))*COS(RADIANS(E1365))*COS(RADIANS(AN1355))))</f>
        <v>0</v>
      </c>
      <c r="AO1359">
        <f>IF(DEGREES(ACOS(SIN(RADIANS(G1359))*SIN(RADIANS(E1365))+COS(RADIANS(G1359))*COS(RADIANS(E1365))*COS(RADIANS(AO1355))))&gt;90,0,$F$4*$F$5/E1364^2*(SIN(RADIANS(G1359))*SIN(RADIANS(E1365))+COS(RADIANS(G1359))*COS(RADIANS(E1365))*COS(RADIANS(AO1355))))</f>
        <v>0</v>
      </c>
      <c r="AP1359">
        <f>IF(DEGREES(ACOS(SIN(RADIANS(G1359))*SIN(RADIANS(E1365))+COS(RADIANS(G1359))*COS(RADIANS(E1365))*COS(RADIANS(AP1355))))&gt;90,0,$F$4*$F$5/E1364^2*(SIN(RADIANS(G1359))*SIN(RADIANS(E1365))+COS(RADIANS(G1359))*COS(RADIANS(E1365))*COS(RADIANS(AP1355))))</f>
        <v>0</v>
      </c>
      <c r="AQ1359">
        <f>IF(DEGREES(ACOS(SIN(RADIANS(G1359))*SIN(RADIANS(E1365))+COS(RADIANS(G1359))*COS(RADIANS(E1365))*COS(RADIANS(AQ1355))))&gt;90,0,$F$4*$F$5/E1364^2*(SIN(RADIANS(G1359))*SIN(RADIANS(E1365))+COS(RADIANS(G1359))*COS(RADIANS(E1365))*COS(RADIANS(AQ1355))))</f>
        <v>0</v>
      </c>
      <c r="AR1359">
        <f>IF(DEGREES(ACOS(SIN(RADIANS(G1359))*SIN(RADIANS(E1365))+COS(RADIANS(G1359))*COS(RADIANS(E1365))*COS(RADIANS(AR1355))))&gt;90,0,$F$4*$F$5/E1364^2*(SIN(RADIANS(G1359))*SIN(RADIANS(E1365))+COS(RADIANS(G1359))*COS(RADIANS(E1365))*COS(RADIANS(AR1355))))</f>
        <v>0</v>
      </c>
    </row>
    <row r="1360" spans="2:44" x14ac:dyDescent="0.5">
      <c r="B1360" s="40" t="s">
        <v>727</v>
      </c>
      <c r="E1360">
        <f>IF(E1357&lt;360,E1357/360,(E1357-360)/360)</f>
        <v>0.58333333333333337</v>
      </c>
      <c r="G1360">
        <v>60</v>
      </c>
      <c r="I1360">
        <f>IF(DEGREES(ACOS(SIN(RADIANS(G1360))*SIN(RADIANS(E1365))+COS(RADIANS(G1360))*COS(RADIANS(E1365))*COS(RADIANS(I1355))))&gt;90,0,$F$4*$F$5/E1364^2*(SIN(RADIANS(G1360))*SIN(RADIANS(E1365))+COS(RADIANS(G1360))*COS(RADIANS(E1365))*COS(RADIANS(I1355))))</f>
        <v>0</v>
      </c>
      <c r="J1360">
        <f>IF(DEGREES(ACOS(SIN(RADIANS(G1360))*SIN(RADIANS(E1365))+COS(RADIANS(G1360))*COS(RADIANS(E1365))*COS(RADIANS(J1355))))&gt;90,0,$F$4*$F$5/E1364^2*(SIN(RADIANS(G1360))*SIN(RADIANS(E1365))+COS(RADIANS(G1360))*COS(RADIANS(E1365))*COS(RADIANS(J1355))))</f>
        <v>0</v>
      </c>
      <c r="K1360">
        <f>IF(DEGREES(ACOS(SIN(RADIANS(G1360))*SIN(RADIANS(E1365))+COS(RADIANS(G1360))*COS(RADIANS(E1365))*COS(RADIANS(K1355))))&gt;90,0,$F$4*$F$5/E1364^2*(SIN(RADIANS(G1360))*SIN(RADIANS(E1365))+COS(RADIANS(G1360))*COS(RADIANS(E1365))*COS(RADIANS(K1355))))</f>
        <v>0</v>
      </c>
      <c r="L1360">
        <f>IF(DEGREES(ACOS(SIN(RADIANS(G1360))*SIN(RADIANS(E1365))+COS(RADIANS(G1360))*COS(RADIANS(E1365))*COS(RADIANS(L1355))))&gt;90,0,$F$4*$F$5/E1364^2*(SIN(RADIANS(G1360))*SIN(RADIANS(E1365))+COS(RADIANS(G1360))*COS(RADIANS(E1365))*COS(RADIANS(L1355))))</f>
        <v>0</v>
      </c>
      <c r="M1360">
        <f>IF(DEGREES(ACOS(SIN(RADIANS(G1360))*SIN(RADIANS(E1365))+COS(RADIANS(G1360))*COS(RADIANS(E1365))*COS(RADIANS(M1355))))&gt;90,0,$F$4*$F$5/E1364^2*(SIN(RADIANS(G1360))*SIN(RADIANS(E1365))+COS(RADIANS(G1360))*COS(RADIANS(E1365))*COS(RADIANS(M1355))))</f>
        <v>0</v>
      </c>
      <c r="N1360">
        <f>IF(DEGREES(ACOS(SIN(RADIANS(G1360))*SIN(RADIANS(E1365))+COS(RADIANS(G1360))*COS(RADIANS(E1365))*COS(RADIANS(N1355))))&gt;90,0,$F$4*$F$5/E1364^2*(SIN(RADIANS(G1360))*SIN(RADIANS(E1365))+COS(RADIANS(G1360))*COS(RADIANS(E1365))*COS(RADIANS(N1355))))</f>
        <v>0</v>
      </c>
      <c r="O1360">
        <f>IF(DEGREES(ACOS(SIN(RADIANS(G1360))*SIN(RADIANS(E1365))+COS(RADIANS(G1360))*COS(RADIANS(E1365))*COS(RADIANS(O1355))))&gt;90,0,$F$4*$F$5/E1364^2*(SIN(RADIANS(G1360))*SIN(RADIANS(E1365))+COS(RADIANS(G1360))*COS(RADIANS(E1365))*COS(RADIANS(O1355))))</f>
        <v>0</v>
      </c>
      <c r="P1360">
        <f>IF(DEGREES(ACOS(SIN(RADIANS(G1360))*SIN(RADIANS(E1365))+COS(RADIANS(G1360))*COS(RADIANS(E1365))*COS(RADIANS(P1355))))&gt;90,0,$F$4*$F$5/E1364^2*(SIN(RADIANS(G1360))*SIN(RADIANS(E1365))+COS(RADIANS(G1360))*COS(RADIANS(E1365))*COS(RADIANS(P1355))))</f>
        <v>0</v>
      </c>
      <c r="Q1360">
        <f>IF(DEGREES(ACOS(SIN(RADIANS(G1360))*SIN(RADIANS(E1365))+COS(RADIANS(G1360))*COS(RADIANS(E1365))*COS(RADIANS(Q1355))))&gt;90,0,$F$4*$F$5/E1364^2*(SIN(RADIANS(G1360))*SIN(RADIANS(E1365))+COS(RADIANS(G1360))*COS(RADIANS(E1365))*COS(RADIANS(Q1355))))</f>
        <v>0</v>
      </c>
      <c r="R1360" t="e">
        <f>IF(DEGREES(ACOS(SIN(RADIANS(G1360))*SIN(RADIANS(E1365))+COS(RADIANS(G1360))*COS(RADIANS(E1365))*COS(RADIANS(R1355))))&gt;90,0,$F$4*$F$5/E1364^2*(SIN(RADIANS(G1360))*SIN(RADIANS(E1365))+COS(RADIANS(G1360))*COS(RADIANS(E1365))*COS(RADIANS(R1355))))</f>
        <v>#DIV/0!</v>
      </c>
      <c r="S1360" t="e">
        <f>IF(DEGREES(ACOS(SIN(RADIANS(G1360))*SIN(RADIANS(E1365))+COS(RADIANS(G1360))*COS(RADIANS(E1365))*COS(RADIANS(S1355))))&gt;90,0,$F$4*$F$5/E1364^2*(SIN(RADIANS(G1360))*SIN(RADIANS(E1365))+COS(RADIANS(G1360))*COS(RADIANS(E1365))*COS(RADIANS(S1355))))</f>
        <v>#DIV/0!</v>
      </c>
      <c r="T1360" t="e">
        <f>IF(DEGREES(ACOS(SIN(RADIANS(G1360))*SIN(RADIANS(E1365))+COS(RADIANS(G1360))*COS(RADIANS(E1365))*COS(RADIANS(T1355))))&gt;90,0,$F$4*$F$5/E1364^2*(SIN(RADIANS(G1360))*SIN(RADIANS(E1365))+COS(RADIANS(G1360))*COS(RADIANS(E1365))*COS(RADIANS(T1355))))</f>
        <v>#DIV/0!</v>
      </c>
      <c r="U1360" t="e">
        <f>IF(DEGREES(ACOS(SIN(RADIANS(G1360))*SIN(RADIANS(E1365))+COS(RADIANS(G1360))*COS(RADIANS(E1365))*COS(RADIANS(U1355))))&gt;90,0,$F$4*$F$5/E1364^2*(SIN(RADIANS(G1360))*SIN(RADIANS(E1365))+COS(RADIANS(G1360))*COS(RADIANS(E1365))*COS(RADIANS(U1355))))</f>
        <v>#DIV/0!</v>
      </c>
      <c r="V1360" t="e">
        <f>IF(DEGREES(ACOS(SIN(RADIANS(G1360))*SIN(RADIANS(E1365))+COS(RADIANS(G1360))*COS(RADIANS(E1365))*COS(RADIANS(V1355))))&gt;90,0,$F$4*$F$5/E1364^2*(SIN(RADIANS(G1360))*SIN(RADIANS(E1365))+COS(RADIANS(G1360))*COS(RADIANS(E1365))*COS(RADIANS(V1355))))</f>
        <v>#DIV/0!</v>
      </c>
      <c r="W1360" t="e">
        <f>IF(DEGREES(ACOS(SIN(RADIANS(G1360))*SIN(RADIANS(E1365))+COS(RADIANS(G1360))*COS(RADIANS(E1365))*COS(RADIANS(W1355))))&gt;90,0,$F$4*$F$5/E1364^2*(SIN(RADIANS(G1360))*SIN(RADIANS(E1365))+COS(RADIANS(G1360))*COS(RADIANS(E1365))*COS(RADIANS(W1355))))</f>
        <v>#DIV/0!</v>
      </c>
      <c r="X1360" t="e">
        <f>IF(DEGREES(ACOS(SIN(RADIANS(G1360))*SIN(RADIANS(E1365))+COS(RADIANS(G1360))*COS(RADIANS(E1365))*COS(RADIANS(X1355))))&gt;90,0,$F$4*$F$5/E1364^2*(SIN(RADIANS(G1360))*SIN(RADIANS(E1365))+COS(RADIANS(G1360))*COS(RADIANS(E1365))*COS(RADIANS(X1355))))</f>
        <v>#DIV/0!</v>
      </c>
      <c r="Y1360" t="e">
        <f>IF(DEGREES(ACOS(SIN(RADIANS(G1360))*SIN(RADIANS(E1365))+COS(RADIANS(G1360))*COS(RADIANS(E1365))*COS(RADIANS(Y1355))))&gt;90,0,$F$4*$F$5/E1364^2*(SIN(RADIANS(G1360))*SIN(RADIANS(E1365))+COS(RADIANS(G1360))*COS(RADIANS(E1365))*COS(RADIANS(Y1355))))</f>
        <v>#DIV/0!</v>
      </c>
      <c r="Z1360" t="e">
        <f>IF(DEGREES(ACOS(SIN(RADIANS(G1360))*SIN(RADIANS(E1365))+COS(RADIANS(G1360))*COS(RADIANS(E1365))*COS(RADIANS(Z1355))))&gt;90,0,$F$4*$F$5/E1364^2*(SIN(RADIANS(G1360))*SIN(RADIANS(E1365))+COS(RADIANS(G1360))*COS(RADIANS(E1365))*COS(RADIANS(Z1355))))</f>
        <v>#DIV/0!</v>
      </c>
      <c r="AA1360" t="e">
        <f>IF(DEGREES(ACOS(SIN(RADIANS(G1360))*SIN(RADIANS(E1365))+COS(RADIANS(G1360))*COS(RADIANS(E1365))*COS(RADIANS(AA1355))))&gt;90,0,$F$4*$F$5/E1364^2*(SIN(RADIANS(G1360))*SIN(RADIANS(E1365))+COS(RADIANS(G1360))*COS(RADIANS(E1365))*COS(RADIANS(AA1355))))</f>
        <v>#DIV/0!</v>
      </c>
      <c r="AB1360" t="e">
        <f>IF(DEGREES(ACOS(SIN(RADIANS(G1360))*SIN(RADIANS(E1365))+COS(RADIANS(G1360))*COS(RADIANS(E1365))*COS(RADIANS(AB1355))))&gt;90,0,$F$4*$F$5/E1364^2*(SIN(RADIANS(G1360))*SIN(RADIANS(E1365))+COS(RADIANS(G1360))*COS(RADIANS(E1365))*COS(RADIANS(AB1355))))</f>
        <v>#DIV/0!</v>
      </c>
      <c r="AC1360" t="e">
        <f>IF(DEGREES(ACOS(SIN(RADIANS(G1360))*SIN(RADIANS(E1365))+COS(RADIANS(G1360))*COS(RADIANS(E1365))*COS(RADIANS(AC1355))))&gt;90,0,$F$4*$F$5/E1364^2*(SIN(RADIANS(G1360))*SIN(RADIANS(E1365))+COS(RADIANS(G1360))*COS(RADIANS(E1365))*COS(RADIANS(AC1355))))</f>
        <v>#DIV/0!</v>
      </c>
      <c r="AD1360" t="e">
        <f>IF(DEGREES(ACOS(SIN(RADIANS(G1360))*SIN(RADIANS(E1365))+COS(RADIANS(G1360))*COS(RADIANS(E1365))*COS(RADIANS(AD1355))))&gt;90,0,$F$4*$F$5/E1364^2*(SIN(RADIANS(G1360))*SIN(RADIANS(E1365))+COS(RADIANS(G1360))*COS(RADIANS(E1365))*COS(RADIANS(AD1355))))</f>
        <v>#DIV/0!</v>
      </c>
      <c r="AE1360" t="e">
        <f>IF(DEGREES(ACOS(SIN(RADIANS(G1360))*SIN(RADIANS(E1365))+COS(RADIANS(G1360))*COS(RADIANS(E1365))*COS(RADIANS(AE1355))))&gt;90,0,$F$4*$F$5/E1364^2*(SIN(RADIANS(G1360))*SIN(RADIANS(E1365))+COS(RADIANS(G1360))*COS(RADIANS(E1365))*COS(RADIANS(AE1355))))</f>
        <v>#DIV/0!</v>
      </c>
      <c r="AF1360" t="e">
        <f>IF(DEGREES(ACOS(SIN(RADIANS(G1360))*SIN(RADIANS(E1365))+COS(RADIANS(G1360))*COS(RADIANS(E1365))*COS(RADIANS(AF1355))))&gt;90,0,$F$4*$F$5/E1364^2*(SIN(RADIANS(G1360))*SIN(RADIANS(E1365))+COS(RADIANS(G1360))*COS(RADIANS(E1365))*COS(RADIANS(AF1355))))</f>
        <v>#DIV/0!</v>
      </c>
      <c r="AG1360" t="e">
        <f>IF(DEGREES(ACOS(SIN(RADIANS(G1360))*SIN(RADIANS(E1365))+COS(RADIANS(G1360))*COS(RADIANS(E1365))*COS(RADIANS(AG1355))))&gt;90,0,$F$4*$F$5/E1364^2*(SIN(RADIANS(G1360))*SIN(RADIANS(E1365))+COS(RADIANS(G1360))*COS(RADIANS(E1365))*COS(RADIANS(AG1355))))</f>
        <v>#DIV/0!</v>
      </c>
      <c r="AH1360" t="e">
        <f>IF(DEGREES(ACOS(SIN(RADIANS(G1360))*SIN(RADIANS(E1365))+COS(RADIANS(G1360))*COS(RADIANS(E1365))*COS(RADIANS(AH1355))))&gt;90,0,$F$4*$F$5/E1364^2*(SIN(RADIANS(G1360))*SIN(RADIANS(E1365))+COS(RADIANS(G1360))*COS(RADIANS(E1365))*COS(RADIANS(AH1355))))</f>
        <v>#DIV/0!</v>
      </c>
      <c r="AI1360" t="e">
        <f>IF(DEGREES(ACOS(SIN(RADIANS(G1360))*SIN(RADIANS(E1365))+COS(RADIANS(G1360))*COS(RADIANS(E1365))*COS(RADIANS(AI1355))))&gt;90,0,$F$4*$F$5/E1364^2*(SIN(RADIANS(G1360))*SIN(RADIANS(E1365))+COS(RADIANS(G1360))*COS(RADIANS(E1365))*COS(RADIANS(AI1355))))</f>
        <v>#DIV/0!</v>
      </c>
      <c r="AJ1360" t="e">
        <f>IF(DEGREES(ACOS(SIN(RADIANS(G1360))*SIN(RADIANS(E1365))+COS(RADIANS(G1360))*COS(RADIANS(E1365))*COS(RADIANS(AJ1355))))&gt;90,0,$F$4*$F$5/E1364^2*(SIN(RADIANS(G1360))*SIN(RADIANS(E1365))+COS(RADIANS(G1360))*COS(RADIANS(E1365))*COS(RADIANS(AJ1355))))</f>
        <v>#DIV/0!</v>
      </c>
      <c r="AK1360">
        <f>IF(DEGREES(ACOS(SIN(RADIANS(G1360))*SIN(RADIANS(E1365))+COS(RADIANS(G1360))*COS(RADIANS(E1365))*COS(RADIANS(AK1355))))&gt;90,0,$F$4*$F$5/E1364^2*(SIN(RADIANS(G1360))*SIN(RADIANS(E1365))+COS(RADIANS(G1360))*COS(RADIANS(E1365))*COS(RADIANS(AK1355))))</f>
        <v>0</v>
      </c>
      <c r="AL1360">
        <f>IF(DEGREES(ACOS(SIN(RADIANS(G1360))*SIN(RADIANS(E1365))+COS(RADIANS(G1360))*COS(RADIANS(E1365))*COS(RADIANS(AL1355))))&gt;90,0,$F$4*$F$5/E1364^2*(SIN(RADIANS(G1360))*SIN(RADIANS(E1365))+COS(RADIANS(G1360))*COS(RADIANS(E1365))*COS(RADIANS(AL1355))))</f>
        <v>0</v>
      </c>
      <c r="AM1360">
        <f>IF(DEGREES(ACOS(SIN(RADIANS(G1360))*SIN(RADIANS(E1365))+COS(RADIANS(G1360))*COS(RADIANS(E1365))*COS(RADIANS(AM1355))))&gt;90,0,$F$4*$F$5/E1364^2*(SIN(RADIANS(G1360))*SIN(RADIANS(E1365))+COS(RADIANS(G1360))*COS(RADIANS(E1365))*COS(RADIANS(AM1355))))</f>
        <v>0</v>
      </c>
      <c r="AN1360">
        <f>IF(DEGREES(ACOS(SIN(RADIANS(G1360))*SIN(RADIANS(E1365))+COS(RADIANS(G1360))*COS(RADIANS(E1365))*COS(RADIANS(AN1355))))&gt;90,0,$F$4*$F$5/E1364^2*(SIN(RADIANS(G1360))*SIN(RADIANS(E1365))+COS(RADIANS(G1360))*COS(RADIANS(E1365))*COS(RADIANS(AN1355))))</f>
        <v>0</v>
      </c>
      <c r="AO1360">
        <f>IF(DEGREES(ACOS(SIN(RADIANS(G1360))*SIN(RADIANS(E1365))+COS(RADIANS(G1360))*COS(RADIANS(E1365))*COS(RADIANS(AO1355))))&gt;90,0,$F$4*$F$5/E1364^2*(SIN(RADIANS(G1360))*SIN(RADIANS(E1365))+COS(RADIANS(G1360))*COS(RADIANS(E1365))*COS(RADIANS(AO1355))))</f>
        <v>0</v>
      </c>
      <c r="AP1360">
        <f>IF(DEGREES(ACOS(SIN(RADIANS(G1360))*SIN(RADIANS(E1365))+COS(RADIANS(G1360))*COS(RADIANS(E1365))*COS(RADIANS(AP1355))))&gt;90,0,$F$4*$F$5/E1364^2*(SIN(RADIANS(G1360))*SIN(RADIANS(E1365))+COS(RADIANS(G1360))*COS(RADIANS(E1365))*COS(RADIANS(AP1355))))</f>
        <v>0</v>
      </c>
      <c r="AQ1360">
        <f>IF(DEGREES(ACOS(SIN(RADIANS(G1360))*SIN(RADIANS(E1365))+COS(RADIANS(G1360))*COS(RADIANS(E1365))*COS(RADIANS(AQ1355))))&gt;90,0,$F$4*$F$5/E1364^2*(SIN(RADIANS(G1360))*SIN(RADIANS(E1365))+COS(RADIANS(G1360))*COS(RADIANS(E1365))*COS(RADIANS(AQ1355))))</f>
        <v>0</v>
      </c>
      <c r="AR1360">
        <f>IF(DEGREES(ACOS(SIN(RADIANS(G1360))*SIN(RADIANS(E1365))+COS(RADIANS(G1360))*COS(RADIANS(E1365))*COS(RADIANS(AR1355))))&gt;90,0,$F$4*$F$5/E1364^2*(SIN(RADIANS(G1360))*SIN(RADIANS(E1365))+COS(RADIANS(G1360))*COS(RADIANS(E1365))*COS(RADIANS(AR1355))))</f>
        <v>0</v>
      </c>
    </row>
    <row r="1361" spans="2:44" x14ac:dyDescent="0.5">
      <c r="B1361" s="40" t="s">
        <v>782</v>
      </c>
      <c r="E1361">
        <f>E1360*$F$11</f>
        <v>0</v>
      </c>
      <c r="G1361">
        <v>50</v>
      </c>
      <c r="I1361">
        <f>IF(DEGREES(ACOS(SIN(RADIANS(G1361))*SIN(RADIANS(E1365))+COS(RADIANS(G1361))*COS(RADIANS(E1365))*COS(RADIANS(I1355))))&gt;90,0,$F$4*$F$5/E1364^2*(SIN(RADIANS(G1361))*SIN(RADIANS(E1365))+COS(RADIANS(G1361))*COS(RADIANS(E1365))*COS(RADIANS(I1355))))</f>
        <v>0</v>
      </c>
      <c r="J1361">
        <f>IF(DEGREES(ACOS(SIN(RADIANS(G1361))*SIN(RADIANS(E1365))+COS(RADIANS(G1361))*COS(RADIANS(E1365))*COS(RADIANS(J1355))))&gt;90,0,$F$4*$F$5/E1364^2*(SIN(RADIANS(G1361))*SIN(RADIANS(E1365))+COS(RADIANS(G1361))*COS(RADIANS(E1365))*COS(RADIANS(J1355))))</f>
        <v>0</v>
      </c>
      <c r="K1361">
        <f>IF(DEGREES(ACOS(SIN(RADIANS(G1361))*SIN(RADIANS(E1365))+COS(RADIANS(G1361))*COS(RADIANS(E1365))*COS(RADIANS(K1355))))&gt;90,0,$F$4*$F$5/E1364^2*(SIN(RADIANS(G1361))*SIN(RADIANS(E1365))+COS(RADIANS(G1361))*COS(RADIANS(E1365))*COS(RADIANS(K1355))))</f>
        <v>0</v>
      </c>
      <c r="L1361">
        <f>IF(DEGREES(ACOS(SIN(RADIANS(G1361))*SIN(RADIANS(E1365))+COS(RADIANS(G1361))*COS(RADIANS(E1365))*COS(RADIANS(L1355))))&gt;90,0,$F$4*$F$5/E1364^2*(SIN(RADIANS(G1361))*SIN(RADIANS(E1365))+COS(RADIANS(G1361))*COS(RADIANS(E1365))*COS(RADIANS(L1355))))</f>
        <v>0</v>
      </c>
      <c r="M1361">
        <f>IF(DEGREES(ACOS(SIN(RADIANS(G1361))*SIN(RADIANS(E1365))+COS(RADIANS(G1361))*COS(RADIANS(E1365))*COS(RADIANS(M1355))))&gt;90,0,$F$4*$F$5/E1364^2*(SIN(RADIANS(G1361))*SIN(RADIANS(E1365))+COS(RADIANS(G1361))*COS(RADIANS(E1365))*COS(RADIANS(M1355))))</f>
        <v>0</v>
      </c>
      <c r="N1361">
        <f>IF(DEGREES(ACOS(SIN(RADIANS(G1361))*SIN(RADIANS(E1365))+COS(RADIANS(G1361))*COS(RADIANS(E1365))*COS(RADIANS(N1355))))&gt;90,0,$F$4*$F$5/E1364^2*(SIN(RADIANS(G1361))*SIN(RADIANS(E1365))+COS(RADIANS(G1361))*COS(RADIANS(E1365))*COS(RADIANS(N1355))))</f>
        <v>0</v>
      </c>
      <c r="O1361">
        <f>IF(DEGREES(ACOS(SIN(RADIANS(G1361))*SIN(RADIANS(E1365))+COS(RADIANS(G1361))*COS(RADIANS(E1365))*COS(RADIANS(O1355))))&gt;90,0,$F$4*$F$5/E1364^2*(SIN(RADIANS(G1361))*SIN(RADIANS(E1365))+COS(RADIANS(G1361))*COS(RADIANS(E1365))*COS(RADIANS(O1355))))</f>
        <v>0</v>
      </c>
      <c r="P1361">
        <f>IF(DEGREES(ACOS(SIN(RADIANS(G1361))*SIN(RADIANS(E1365))+COS(RADIANS(G1361))*COS(RADIANS(E1365))*COS(RADIANS(P1355))))&gt;90,0,$F$4*$F$5/E1364^2*(SIN(RADIANS(G1361))*SIN(RADIANS(E1365))+COS(RADIANS(G1361))*COS(RADIANS(E1365))*COS(RADIANS(P1355))))</f>
        <v>0</v>
      </c>
      <c r="Q1361">
        <f>IF(DEGREES(ACOS(SIN(RADIANS(G1361))*SIN(RADIANS(E1365))+COS(RADIANS(G1361))*COS(RADIANS(E1365))*COS(RADIANS(Q1355))))&gt;90,0,$F$4*$F$5/E1364^2*(SIN(RADIANS(G1361))*SIN(RADIANS(E1365))+COS(RADIANS(G1361))*COS(RADIANS(E1365))*COS(RADIANS(Q1355))))</f>
        <v>0</v>
      </c>
      <c r="R1361" t="e">
        <f>IF(DEGREES(ACOS(SIN(RADIANS(G1361))*SIN(RADIANS(E1365))+COS(RADIANS(G1361))*COS(RADIANS(E1365))*COS(RADIANS(R1355))))&gt;90,0,$F$4*$F$5/E1364^2*(SIN(RADIANS(G1361))*SIN(RADIANS(E1365))+COS(RADIANS(G1361))*COS(RADIANS(E1365))*COS(RADIANS(R1355))))</f>
        <v>#DIV/0!</v>
      </c>
      <c r="S1361" t="e">
        <f>IF(DEGREES(ACOS(SIN(RADIANS(G1361))*SIN(RADIANS(E1365))+COS(RADIANS(G1361))*COS(RADIANS(E1365))*COS(RADIANS(S1355))))&gt;90,0,$F$4*$F$5/E1364^2*(SIN(RADIANS(G1361))*SIN(RADIANS(E1365))+COS(RADIANS(G1361))*COS(RADIANS(E1365))*COS(RADIANS(S1355))))</f>
        <v>#DIV/0!</v>
      </c>
      <c r="T1361" t="e">
        <f>IF(DEGREES(ACOS(SIN(RADIANS(G1361))*SIN(RADIANS(E1365))+COS(RADIANS(G1361))*COS(RADIANS(E1365))*COS(RADIANS(T1355))))&gt;90,0,$F$4*$F$5/E1364^2*(SIN(RADIANS(G1361))*SIN(RADIANS(E1365))+COS(RADIANS(G1361))*COS(RADIANS(E1365))*COS(RADIANS(T1355))))</f>
        <v>#DIV/0!</v>
      </c>
      <c r="U1361" t="e">
        <f>IF(DEGREES(ACOS(SIN(RADIANS(G1361))*SIN(RADIANS(E1365))+COS(RADIANS(G1361))*COS(RADIANS(E1365))*COS(RADIANS(U1355))))&gt;90,0,$F$4*$F$5/E1364^2*(SIN(RADIANS(G1361))*SIN(RADIANS(E1365))+COS(RADIANS(G1361))*COS(RADIANS(E1365))*COS(RADIANS(U1355))))</f>
        <v>#DIV/0!</v>
      </c>
      <c r="V1361" t="e">
        <f>IF(DEGREES(ACOS(SIN(RADIANS(G1361))*SIN(RADIANS(E1365))+COS(RADIANS(G1361))*COS(RADIANS(E1365))*COS(RADIANS(V1355))))&gt;90,0,$F$4*$F$5/E1364^2*(SIN(RADIANS(G1361))*SIN(RADIANS(E1365))+COS(RADIANS(G1361))*COS(RADIANS(E1365))*COS(RADIANS(V1355))))</f>
        <v>#DIV/0!</v>
      </c>
      <c r="W1361" t="e">
        <f>IF(DEGREES(ACOS(SIN(RADIANS(G1361))*SIN(RADIANS(E1365))+COS(RADIANS(G1361))*COS(RADIANS(E1365))*COS(RADIANS(W1355))))&gt;90,0,$F$4*$F$5/E1364^2*(SIN(RADIANS(G1361))*SIN(RADIANS(E1365))+COS(RADIANS(G1361))*COS(RADIANS(E1365))*COS(RADIANS(W1355))))</f>
        <v>#DIV/0!</v>
      </c>
      <c r="X1361" t="e">
        <f>IF(DEGREES(ACOS(SIN(RADIANS(G1361))*SIN(RADIANS(E1365))+COS(RADIANS(G1361))*COS(RADIANS(E1365))*COS(RADIANS(X1355))))&gt;90,0,$F$4*$F$5/E1364^2*(SIN(RADIANS(G1361))*SIN(RADIANS(E1365))+COS(RADIANS(G1361))*COS(RADIANS(E1365))*COS(RADIANS(X1355))))</f>
        <v>#DIV/0!</v>
      </c>
      <c r="Y1361" t="e">
        <f>IF(DEGREES(ACOS(SIN(RADIANS(G1361))*SIN(RADIANS(E1365))+COS(RADIANS(G1361))*COS(RADIANS(E1365))*COS(RADIANS(Y1355))))&gt;90,0,$F$4*$F$5/E1364^2*(SIN(RADIANS(G1361))*SIN(RADIANS(E1365))+COS(RADIANS(G1361))*COS(RADIANS(E1365))*COS(RADIANS(Y1355))))</f>
        <v>#DIV/0!</v>
      </c>
      <c r="Z1361" t="e">
        <f>IF(DEGREES(ACOS(SIN(RADIANS(G1361))*SIN(RADIANS(E1365))+COS(RADIANS(G1361))*COS(RADIANS(E1365))*COS(RADIANS(Z1355))))&gt;90,0,$F$4*$F$5/E1364^2*(SIN(RADIANS(G1361))*SIN(RADIANS(E1365))+COS(RADIANS(G1361))*COS(RADIANS(E1365))*COS(RADIANS(Z1355))))</f>
        <v>#DIV/0!</v>
      </c>
      <c r="AA1361" t="e">
        <f>IF(DEGREES(ACOS(SIN(RADIANS(G1361))*SIN(RADIANS(E1365))+COS(RADIANS(G1361))*COS(RADIANS(E1365))*COS(RADIANS(AA1355))))&gt;90,0,$F$4*$F$5/E1364^2*(SIN(RADIANS(G1361))*SIN(RADIANS(E1365))+COS(RADIANS(G1361))*COS(RADIANS(E1365))*COS(RADIANS(AA1355))))</f>
        <v>#DIV/0!</v>
      </c>
      <c r="AB1361" t="e">
        <f>IF(DEGREES(ACOS(SIN(RADIANS(G1361))*SIN(RADIANS(E1365))+COS(RADIANS(G1361))*COS(RADIANS(E1365))*COS(RADIANS(AB1355))))&gt;90,0,$F$4*$F$5/E1364^2*(SIN(RADIANS(G1361))*SIN(RADIANS(E1365))+COS(RADIANS(G1361))*COS(RADIANS(E1365))*COS(RADIANS(AB1355))))</f>
        <v>#DIV/0!</v>
      </c>
      <c r="AC1361" t="e">
        <f>IF(DEGREES(ACOS(SIN(RADIANS(G1361))*SIN(RADIANS(E1365))+COS(RADIANS(G1361))*COS(RADIANS(E1365))*COS(RADIANS(AC1355))))&gt;90,0,$F$4*$F$5/E1364^2*(SIN(RADIANS(G1361))*SIN(RADIANS(E1365))+COS(RADIANS(G1361))*COS(RADIANS(E1365))*COS(RADIANS(AC1355))))</f>
        <v>#DIV/0!</v>
      </c>
      <c r="AD1361" t="e">
        <f>IF(DEGREES(ACOS(SIN(RADIANS(G1361))*SIN(RADIANS(E1365))+COS(RADIANS(G1361))*COS(RADIANS(E1365))*COS(RADIANS(AD1355))))&gt;90,0,$F$4*$F$5/E1364^2*(SIN(RADIANS(G1361))*SIN(RADIANS(E1365))+COS(RADIANS(G1361))*COS(RADIANS(E1365))*COS(RADIANS(AD1355))))</f>
        <v>#DIV/0!</v>
      </c>
      <c r="AE1361" t="e">
        <f>IF(DEGREES(ACOS(SIN(RADIANS(G1361))*SIN(RADIANS(E1365))+COS(RADIANS(G1361))*COS(RADIANS(E1365))*COS(RADIANS(AE1355))))&gt;90,0,$F$4*$F$5/E1364^2*(SIN(RADIANS(G1361))*SIN(RADIANS(E1365))+COS(RADIANS(G1361))*COS(RADIANS(E1365))*COS(RADIANS(AE1355))))</f>
        <v>#DIV/0!</v>
      </c>
      <c r="AF1361" t="e">
        <f>IF(DEGREES(ACOS(SIN(RADIANS(G1361))*SIN(RADIANS(E1365))+COS(RADIANS(G1361))*COS(RADIANS(E1365))*COS(RADIANS(AF1355))))&gt;90,0,$F$4*$F$5/E1364^2*(SIN(RADIANS(G1361))*SIN(RADIANS(E1365))+COS(RADIANS(G1361))*COS(RADIANS(E1365))*COS(RADIANS(AF1355))))</f>
        <v>#DIV/0!</v>
      </c>
      <c r="AG1361" t="e">
        <f>IF(DEGREES(ACOS(SIN(RADIANS(G1361))*SIN(RADIANS(E1365))+COS(RADIANS(G1361))*COS(RADIANS(E1365))*COS(RADIANS(AG1355))))&gt;90,0,$F$4*$F$5/E1364^2*(SIN(RADIANS(G1361))*SIN(RADIANS(E1365))+COS(RADIANS(G1361))*COS(RADIANS(E1365))*COS(RADIANS(AG1355))))</f>
        <v>#DIV/0!</v>
      </c>
      <c r="AH1361" t="e">
        <f>IF(DEGREES(ACOS(SIN(RADIANS(G1361))*SIN(RADIANS(E1365))+COS(RADIANS(G1361))*COS(RADIANS(E1365))*COS(RADIANS(AH1355))))&gt;90,0,$F$4*$F$5/E1364^2*(SIN(RADIANS(G1361))*SIN(RADIANS(E1365))+COS(RADIANS(G1361))*COS(RADIANS(E1365))*COS(RADIANS(AH1355))))</f>
        <v>#DIV/0!</v>
      </c>
      <c r="AI1361" t="e">
        <f>IF(DEGREES(ACOS(SIN(RADIANS(G1361))*SIN(RADIANS(E1365))+COS(RADIANS(G1361))*COS(RADIANS(E1365))*COS(RADIANS(AI1355))))&gt;90,0,$F$4*$F$5/E1364^2*(SIN(RADIANS(G1361))*SIN(RADIANS(E1365))+COS(RADIANS(G1361))*COS(RADIANS(E1365))*COS(RADIANS(AI1355))))</f>
        <v>#DIV/0!</v>
      </c>
      <c r="AJ1361" t="e">
        <f>IF(DEGREES(ACOS(SIN(RADIANS(G1361))*SIN(RADIANS(E1365))+COS(RADIANS(G1361))*COS(RADIANS(E1365))*COS(RADIANS(AJ1355))))&gt;90,0,$F$4*$F$5/E1364^2*(SIN(RADIANS(G1361))*SIN(RADIANS(E1365))+COS(RADIANS(G1361))*COS(RADIANS(E1365))*COS(RADIANS(AJ1355))))</f>
        <v>#DIV/0!</v>
      </c>
      <c r="AK1361">
        <f>IF(DEGREES(ACOS(SIN(RADIANS(G1361))*SIN(RADIANS(E1365))+COS(RADIANS(G1361))*COS(RADIANS(E1365))*COS(RADIANS(AK1355))))&gt;90,0,$F$4*$F$5/E1364^2*(SIN(RADIANS(G1361))*SIN(RADIANS(E1365))+COS(RADIANS(G1361))*COS(RADIANS(E1365))*COS(RADIANS(AK1355))))</f>
        <v>0</v>
      </c>
      <c r="AL1361">
        <f>IF(DEGREES(ACOS(SIN(RADIANS(G1361))*SIN(RADIANS(E1365))+COS(RADIANS(G1361))*COS(RADIANS(E1365))*COS(RADIANS(AL1355))))&gt;90,0,$F$4*$F$5/E1364^2*(SIN(RADIANS(G1361))*SIN(RADIANS(E1365))+COS(RADIANS(G1361))*COS(RADIANS(E1365))*COS(RADIANS(AL1355))))</f>
        <v>0</v>
      </c>
      <c r="AM1361">
        <f>IF(DEGREES(ACOS(SIN(RADIANS(G1361))*SIN(RADIANS(E1365))+COS(RADIANS(G1361))*COS(RADIANS(E1365))*COS(RADIANS(AM1355))))&gt;90,0,$F$4*$F$5/E1364^2*(SIN(RADIANS(G1361))*SIN(RADIANS(E1365))+COS(RADIANS(G1361))*COS(RADIANS(E1365))*COS(RADIANS(AM1355))))</f>
        <v>0</v>
      </c>
      <c r="AN1361">
        <f>IF(DEGREES(ACOS(SIN(RADIANS(G1361))*SIN(RADIANS(E1365))+COS(RADIANS(G1361))*COS(RADIANS(E1365))*COS(RADIANS(AN1355))))&gt;90,0,$F$4*$F$5/E1364^2*(SIN(RADIANS(G1361))*SIN(RADIANS(E1365))+COS(RADIANS(G1361))*COS(RADIANS(E1365))*COS(RADIANS(AN1355))))</f>
        <v>0</v>
      </c>
      <c r="AO1361">
        <f>IF(DEGREES(ACOS(SIN(RADIANS(G1361))*SIN(RADIANS(E1365))+COS(RADIANS(G1361))*COS(RADIANS(E1365))*COS(RADIANS(AO1355))))&gt;90,0,$F$4*$F$5/E1364^2*(SIN(RADIANS(G1361))*SIN(RADIANS(E1365))+COS(RADIANS(G1361))*COS(RADIANS(E1365))*COS(RADIANS(AO1355))))</f>
        <v>0</v>
      </c>
      <c r="AP1361">
        <f>IF(DEGREES(ACOS(SIN(RADIANS(G1361))*SIN(RADIANS(E1365))+COS(RADIANS(G1361))*COS(RADIANS(E1365))*COS(RADIANS(AP1355))))&gt;90,0,$F$4*$F$5/E1364^2*(SIN(RADIANS(G1361))*SIN(RADIANS(E1365))+COS(RADIANS(G1361))*COS(RADIANS(E1365))*COS(RADIANS(AP1355))))</f>
        <v>0</v>
      </c>
      <c r="AQ1361">
        <f>IF(DEGREES(ACOS(SIN(RADIANS(G1361))*SIN(RADIANS(E1365))+COS(RADIANS(G1361))*COS(RADIANS(E1365))*COS(RADIANS(AQ1355))))&gt;90,0,$F$4*$F$5/E1364^2*(SIN(RADIANS(G1361))*SIN(RADIANS(E1365))+COS(RADIANS(G1361))*COS(RADIANS(E1365))*COS(RADIANS(AQ1355))))</f>
        <v>0</v>
      </c>
      <c r="AR1361">
        <f>IF(DEGREES(ACOS(SIN(RADIANS(G1361))*SIN(RADIANS(E1365))+COS(RADIANS(G1361))*COS(RADIANS(E1365))*COS(RADIANS(AR1355))))&gt;90,0,$F$4*$F$5/E1364^2*(SIN(RADIANS(G1361))*SIN(RADIANS(E1365))+COS(RADIANS(G1361))*COS(RADIANS(E1365))*COS(RADIANS(AR1355))))</f>
        <v>0</v>
      </c>
    </row>
    <row r="1362" spans="2:44" x14ac:dyDescent="0.5">
      <c r="B1362" s="40" t="s">
        <v>783</v>
      </c>
      <c r="E1362" t="str">
        <f>IF($F$10=0,"N/A",$F$10*(E1357/360)-ROUNDDOWN($F$10*(E1357/360),0))</f>
        <v>N/A</v>
      </c>
      <c r="G1362">
        <v>40</v>
      </c>
      <c r="I1362">
        <f>IF(DEGREES(ACOS(SIN(RADIANS(G1362))*SIN(RADIANS(E1365))+COS(RADIANS(G1362))*COS(RADIANS(E1365))*COS(RADIANS(I1355))))&gt;90,0,$F$4*$F$5/E1364^2*(SIN(RADIANS(G1362))*SIN(RADIANS(E1365))+COS(RADIANS(G1362))*COS(RADIANS(E1365))*COS(RADIANS(I1355))))</f>
        <v>0</v>
      </c>
      <c r="J1362">
        <f>IF(DEGREES(ACOS(SIN(RADIANS(G1362))*SIN(RADIANS(E1365))+COS(RADIANS(G1362))*COS(RADIANS(E1365))*COS(RADIANS(J1355))))&gt;90,0,$F$4*$F$5/E1364^2*(SIN(RADIANS(G1362))*SIN(RADIANS(E1365))+COS(RADIANS(G1362))*COS(RADIANS(E1365))*COS(RADIANS(J1355))))</f>
        <v>0</v>
      </c>
      <c r="K1362">
        <f>IF(DEGREES(ACOS(SIN(RADIANS(G1362))*SIN(RADIANS(E1365))+COS(RADIANS(G1362))*COS(RADIANS(E1365))*COS(RADIANS(K1355))))&gt;90,0,$F$4*$F$5/E1364^2*(SIN(RADIANS(G1362))*SIN(RADIANS(E1365))+COS(RADIANS(G1362))*COS(RADIANS(E1365))*COS(RADIANS(K1355))))</f>
        <v>0</v>
      </c>
      <c r="L1362">
        <f>IF(DEGREES(ACOS(SIN(RADIANS(G1362))*SIN(RADIANS(E1365))+COS(RADIANS(G1362))*COS(RADIANS(E1365))*COS(RADIANS(L1355))))&gt;90,0,$F$4*$F$5/E1364^2*(SIN(RADIANS(G1362))*SIN(RADIANS(E1365))+COS(RADIANS(G1362))*COS(RADIANS(E1365))*COS(RADIANS(L1355))))</f>
        <v>0</v>
      </c>
      <c r="M1362">
        <f>IF(DEGREES(ACOS(SIN(RADIANS(G1362))*SIN(RADIANS(E1365))+COS(RADIANS(G1362))*COS(RADIANS(E1365))*COS(RADIANS(M1355))))&gt;90,0,$F$4*$F$5/E1364^2*(SIN(RADIANS(G1362))*SIN(RADIANS(E1365))+COS(RADIANS(G1362))*COS(RADIANS(E1365))*COS(RADIANS(M1355))))</f>
        <v>0</v>
      </c>
      <c r="N1362">
        <f>IF(DEGREES(ACOS(SIN(RADIANS(G1362))*SIN(RADIANS(E1365))+COS(RADIANS(G1362))*COS(RADIANS(E1365))*COS(RADIANS(N1355))))&gt;90,0,$F$4*$F$5/E1364^2*(SIN(RADIANS(G1362))*SIN(RADIANS(E1365))+COS(RADIANS(G1362))*COS(RADIANS(E1365))*COS(RADIANS(N1355))))</f>
        <v>0</v>
      </c>
      <c r="O1362">
        <f>IF(DEGREES(ACOS(SIN(RADIANS(G1362))*SIN(RADIANS(E1365))+COS(RADIANS(G1362))*COS(RADIANS(E1365))*COS(RADIANS(O1355))))&gt;90,0,$F$4*$F$5/E1364^2*(SIN(RADIANS(G1362))*SIN(RADIANS(E1365))+COS(RADIANS(G1362))*COS(RADIANS(E1365))*COS(RADIANS(O1355))))</f>
        <v>0</v>
      </c>
      <c r="P1362">
        <f>IF(DEGREES(ACOS(SIN(RADIANS(G1362))*SIN(RADIANS(E1365))+COS(RADIANS(G1362))*COS(RADIANS(E1365))*COS(RADIANS(P1355))))&gt;90,0,$F$4*$F$5/E1364^2*(SIN(RADIANS(G1362))*SIN(RADIANS(E1365))+COS(RADIANS(G1362))*COS(RADIANS(E1365))*COS(RADIANS(P1355))))</f>
        <v>0</v>
      </c>
      <c r="Q1362">
        <f>IF(DEGREES(ACOS(SIN(RADIANS(G1362))*SIN(RADIANS(E1365))+COS(RADIANS(G1362))*COS(RADIANS(E1365))*COS(RADIANS(Q1355))))&gt;90,0,$F$4*$F$5/E1364^2*(SIN(RADIANS(G1362))*SIN(RADIANS(E1365))+COS(RADIANS(G1362))*COS(RADIANS(E1365))*COS(RADIANS(Q1355))))</f>
        <v>0</v>
      </c>
      <c r="R1362" t="e">
        <f>IF(DEGREES(ACOS(SIN(RADIANS(G1362))*SIN(RADIANS(E1365))+COS(RADIANS(G1362))*COS(RADIANS(E1365))*COS(RADIANS(R1355))))&gt;90,0,$F$4*$F$5/E1364^2*(SIN(RADIANS(G1362))*SIN(RADIANS(E1365))+COS(RADIANS(G1362))*COS(RADIANS(E1365))*COS(RADIANS(R1355))))</f>
        <v>#DIV/0!</v>
      </c>
      <c r="S1362" t="e">
        <f>IF(DEGREES(ACOS(SIN(RADIANS(G1362))*SIN(RADIANS(E1365))+COS(RADIANS(G1362))*COS(RADIANS(E1365))*COS(RADIANS(S1355))))&gt;90,0,$F$4*$F$5/E1364^2*(SIN(RADIANS(G1362))*SIN(RADIANS(E1365))+COS(RADIANS(G1362))*COS(RADIANS(E1365))*COS(RADIANS(S1355))))</f>
        <v>#DIV/0!</v>
      </c>
      <c r="T1362" t="e">
        <f>IF(DEGREES(ACOS(SIN(RADIANS(G1362))*SIN(RADIANS(E1365))+COS(RADIANS(G1362))*COS(RADIANS(E1365))*COS(RADIANS(T1355))))&gt;90,0,$F$4*$F$5/E1364^2*(SIN(RADIANS(G1362))*SIN(RADIANS(E1365))+COS(RADIANS(G1362))*COS(RADIANS(E1365))*COS(RADIANS(T1355))))</f>
        <v>#DIV/0!</v>
      </c>
      <c r="U1362" t="e">
        <f>IF(DEGREES(ACOS(SIN(RADIANS(G1362))*SIN(RADIANS(E1365))+COS(RADIANS(G1362))*COS(RADIANS(E1365))*COS(RADIANS(U1355))))&gt;90,0,$F$4*$F$5/E1364^2*(SIN(RADIANS(G1362))*SIN(RADIANS(E1365))+COS(RADIANS(G1362))*COS(RADIANS(E1365))*COS(RADIANS(U1355))))</f>
        <v>#DIV/0!</v>
      </c>
      <c r="V1362" t="e">
        <f>IF(DEGREES(ACOS(SIN(RADIANS(G1362))*SIN(RADIANS(E1365))+COS(RADIANS(G1362))*COS(RADIANS(E1365))*COS(RADIANS(V1355))))&gt;90,0,$F$4*$F$5/E1364^2*(SIN(RADIANS(G1362))*SIN(RADIANS(E1365))+COS(RADIANS(G1362))*COS(RADIANS(E1365))*COS(RADIANS(V1355))))</f>
        <v>#DIV/0!</v>
      </c>
      <c r="W1362" t="e">
        <f>IF(DEGREES(ACOS(SIN(RADIANS(G1362))*SIN(RADIANS(E1365))+COS(RADIANS(G1362))*COS(RADIANS(E1365))*COS(RADIANS(W1355))))&gt;90,0,$F$4*$F$5/E1364^2*(SIN(RADIANS(G1362))*SIN(RADIANS(E1365))+COS(RADIANS(G1362))*COS(RADIANS(E1365))*COS(RADIANS(W1355))))</f>
        <v>#DIV/0!</v>
      </c>
      <c r="X1362" t="e">
        <f>IF(DEGREES(ACOS(SIN(RADIANS(G1362))*SIN(RADIANS(E1365))+COS(RADIANS(G1362))*COS(RADIANS(E1365))*COS(RADIANS(X1355))))&gt;90,0,$F$4*$F$5/E1364^2*(SIN(RADIANS(G1362))*SIN(RADIANS(E1365))+COS(RADIANS(G1362))*COS(RADIANS(E1365))*COS(RADIANS(X1355))))</f>
        <v>#DIV/0!</v>
      </c>
      <c r="Y1362" t="e">
        <f>IF(DEGREES(ACOS(SIN(RADIANS(G1362))*SIN(RADIANS(E1365))+COS(RADIANS(G1362))*COS(RADIANS(E1365))*COS(RADIANS(Y1355))))&gt;90,0,$F$4*$F$5/E1364^2*(SIN(RADIANS(G1362))*SIN(RADIANS(E1365))+COS(RADIANS(G1362))*COS(RADIANS(E1365))*COS(RADIANS(Y1355))))</f>
        <v>#DIV/0!</v>
      </c>
      <c r="Z1362" t="e">
        <f>IF(DEGREES(ACOS(SIN(RADIANS(G1362))*SIN(RADIANS(E1365))+COS(RADIANS(G1362))*COS(RADIANS(E1365))*COS(RADIANS(Z1355))))&gt;90,0,$F$4*$F$5/E1364^2*(SIN(RADIANS(G1362))*SIN(RADIANS(E1365))+COS(RADIANS(G1362))*COS(RADIANS(E1365))*COS(RADIANS(Z1355))))</f>
        <v>#DIV/0!</v>
      </c>
      <c r="AA1362" t="e">
        <f>IF(DEGREES(ACOS(SIN(RADIANS(G1362))*SIN(RADIANS(E1365))+COS(RADIANS(G1362))*COS(RADIANS(E1365))*COS(RADIANS(AA1355))))&gt;90,0,$F$4*$F$5/E1364^2*(SIN(RADIANS(G1362))*SIN(RADIANS(E1365))+COS(RADIANS(G1362))*COS(RADIANS(E1365))*COS(RADIANS(AA1355))))</f>
        <v>#DIV/0!</v>
      </c>
      <c r="AB1362" t="e">
        <f>IF(DEGREES(ACOS(SIN(RADIANS(G1362))*SIN(RADIANS(E1365))+COS(RADIANS(G1362))*COS(RADIANS(E1365))*COS(RADIANS(AB1355))))&gt;90,0,$F$4*$F$5/E1364^2*(SIN(RADIANS(G1362))*SIN(RADIANS(E1365))+COS(RADIANS(G1362))*COS(RADIANS(E1365))*COS(RADIANS(AB1355))))</f>
        <v>#DIV/0!</v>
      </c>
      <c r="AC1362" t="e">
        <f>IF(DEGREES(ACOS(SIN(RADIANS(G1362))*SIN(RADIANS(E1365))+COS(RADIANS(G1362))*COS(RADIANS(E1365))*COS(RADIANS(AC1355))))&gt;90,0,$F$4*$F$5/E1364^2*(SIN(RADIANS(G1362))*SIN(RADIANS(E1365))+COS(RADIANS(G1362))*COS(RADIANS(E1365))*COS(RADIANS(AC1355))))</f>
        <v>#DIV/0!</v>
      </c>
      <c r="AD1362" t="e">
        <f>IF(DEGREES(ACOS(SIN(RADIANS(G1362))*SIN(RADIANS(E1365))+COS(RADIANS(G1362))*COS(RADIANS(E1365))*COS(RADIANS(AD1355))))&gt;90,0,$F$4*$F$5/E1364^2*(SIN(RADIANS(G1362))*SIN(RADIANS(E1365))+COS(RADIANS(G1362))*COS(RADIANS(E1365))*COS(RADIANS(AD1355))))</f>
        <v>#DIV/0!</v>
      </c>
      <c r="AE1362" t="e">
        <f>IF(DEGREES(ACOS(SIN(RADIANS(G1362))*SIN(RADIANS(E1365))+COS(RADIANS(G1362))*COS(RADIANS(E1365))*COS(RADIANS(AE1355))))&gt;90,0,$F$4*$F$5/E1364^2*(SIN(RADIANS(G1362))*SIN(RADIANS(E1365))+COS(RADIANS(G1362))*COS(RADIANS(E1365))*COS(RADIANS(AE1355))))</f>
        <v>#DIV/0!</v>
      </c>
      <c r="AF1362" t="e">
        <f>IF(DEGREES(ACOS(SIN(RADIANS(G1362))*SIN(RADIANS(E1365))+COS(RADIANS(G1362))*COS(RADIANS(E1365))*COS(RADIANS(AF1355))))&gt;90,0,$F$4*$F$5/E1364^2*(SIN(RADIANS(G1362))*SIN(RADIANS(E1365))+COS(RADIANS(G1362))*COS(RADIANS(E1365))*COS(RADIANS(AF1355))))</f>
        <v>#DIV/0!</v>
      </c>
      <c r="AG1362" t="e">
        <f>IF(DEGREES(ACOS(SIN(RADIANS(G1362))*SIN(RADIANS(E1365))+COS(RADIANS(G1362))*COS(RADIANS(E1365))*COS(RADIANS(AG1355))))&gt;90,0,$F$4*$F$5/E1364^2*(SIN(RADIANS(G1362))*SIN(RADIANS(E1365))+COS(RADIANS(G1362))*COS(RADIANS(E1365))*COS(RADIANS(AG1355))))</f>
        <v>#DIV/0!</v>
      </c>
      <c r="AH1362" t="e">
        <f>IF(DEGREES(ACOS(SIN(RADIANS(G1362))*SIN(RADIANS(E1365))+COS(RADIANS(G1362))*COS(RADIANS(E1365))*COS(RADIANS(AH1355))))&gt;90,0,$F$4*$F$5/E1364^2*(SIN(RADIANS(G1362))*SIN(RADIANS(E1365))+COS(RADIANS(G1362))*COS(RADIANS(E1365))*COS(RADIANS(AH1355))))</f>
        <v>#DIV/0!</v>
      </c>
      <c r="AI1362" t="e">
        <f>IF(DEGREES(ACOS(SIN(RADIANS(G1362))*SIN(RADIANS(E1365))+COS(RADIANS(G1362))*COS(RADIANS(E1365))*COS(RADIANS(AI1355))))&gt;90,0,$F$4*$F$5/E1364^2*(SIN(RADIANS(G1362))*SIN(RADIANS(E1365))+COS(RADIANS(G1362))*COS(RADIANS(E1365))*COS(RADIANS(AI1355))))</f>
        <v>#DIV/0!</v>
      </c>
      <c r="AJ1362" t="e">
        <f>IF(DEGREES(ACOS(SIN(RADIANS(G1362))*SIN(RADIANS(E1365))+COS(RADIANS(G1362))*COS(RADIANS(E1365))*COS(RADIANS(AJ1355))))&gt;90,0,$F$4*$F$5/E1364^2*(SIN(RADIANS(G1362))*SIN(RADIANS(E1365))+COS(RADIANS(G1362))*COS(RADIANS(E1365))*COS(RADIANS(AJ1355))))</f>
        <v>#DIV/0!</v>
      </c>
      <c r="AK1362">
        <f>IF(DEGREES(ACOS(SIN(RADIANS(G1362))*SIN(RADIANS(E1365))+COS(RADIANS(G1362))*COS(RADIANS(E1365))*COS(RADIANS(AK1355))))&gt;90,0,$F$4*$F$5/E1364^2*(SIN(RADIANS(G1362))*SIN(RADIANS(E1365))+COS(RADIANS(G1362))*COS(RADIANS(E1365))*COS(RADIANS(AK1355))))</f>
        <v>0</v>
      </c>
      <c r="AL1362">
        <f>IF(DEGREES(ACOS(SIN(RADIANS(G1362))*SIN(RADIANS(E1365))+COS(RADIANS(G1362))*COS(RADIANS(E1365))*COS(RADIANS(AL1355))))&gt;90,0,$F$4*$F$5/E1364^2*(SIN(RADIANS(G1362))*SIN(RADIANS(E1365))+COS(RADIANS(G1362))*COS(RADIANS(E1365))*COS(RADIANS(AL1355))))</f>
        <v>0</v>
      </c>
      <c r="AM1362">
        <f>IF(DEGREES(ACOS(SIN(RADIANS(G1362))*SIN(RADIANS(E1365))+COS(RADIANS(G1362))*COS(RADIANS(E1365))*COS(RADIANS(AM1355))))&gt;90,0,$F$4*$F$5/E1364^2*(SIN(RADIANS(G1362))*SIN(RADIANS(E1365))+COS(RADIANS(G1362))*COS(RADIANS(E1365))*COS(RADIANS(AM1355))))</f>
        <v>0</v>
      </c>
      <c r="AN1362">
        <f>IF(DEGREES(ACOS(SIN(RADIANS(G1362))*SIN(RADIANS(E1365))+COS(RADIANS(G1362))*COS(RADIANS(E1365))*COS(RADIANS(AN1355))))&gt;90,0,$F$4*$F$5/E1364^2*(SIN(RADIANS(G1362))*SIN(RADIANS(E1365))+COS(RADIANS(G1362))*COS(RADIANS(E1365))*COS(RADIANS(AN1355))))</f>
        <v>0</v>
      </c>
      <c r="AO1362">
        <f>IF(DEGREES(ACOS(SIN(RADIANS(G1362))*SIN(RADIANS(E1365))+COS(RADIANS(G1362))*COS(RADIANS(E1365))*COS(RADIANS(AO1355))))&gt;90,0,$F$4*$F$5/E1364^2*(SIN(RADIANS(G1362))*SIN(RADIANS(E1365))+COS(RADIANS(G1362))*COS(RADIANS(E1365))*COS(RADIANS(AO1355))))</f>
        <v>0</v>
      </c>
      <c r="AP1362">
        <f>IF(DEGREES(ACOS(SIN(RADIANS(G1362))*SIN(RADIANS(E1365))+COS(RADIANS(G1362))*COS(RADIANS(E1365))*COS(RADIANS(AP1355))))&gt;90,0,$F$4*$F$5/E1364^2*(SIN(RADIANS(G1362))*SIN(RADIANS(E1365))+COS(RADIANS(G1362))*COS(RADIANS(E1365))*COS(RADIANS(AP1355))))</f>
        <v>0</v>
      </c>
      <c r="AQ1362">
        <f>IF(DEGREES(ACOS(SIN(RADIANS(G1362))*SIN(RADIANS(E1365))+COS(RADIANS(G1362))*COS(RADIANS(E1365))*COS(RADIANS(AQ1355))))&gt;90,0,$F$4*$F$5/E1364^2*(SIN(RADIANS(G1362))*SIN(RADIANS(E1365))+COS(RADIANS(G1362))*COS(RADIANS(E1365))*COS(RADIANS(AQ1355))))</f>
        <v>0</v>
      </c>
      <c r="AR1362">
        <f>IF(DEGREES(ACOS(SIN(RADIANS(G1362))*SIN(RADIANS(E1365))+COS(RADIANS(G1362))*COS(RADIANS(E1365))*COS(RADIANS(AR1355))))&gt;90,0,$F$4*$F$5/E1364^2*(SIN(RADIANS(G1362))*SIN(RADIANS(E1365))+COS(RADIANS(G1362))*COS(RADIANS(E1365))*COS(RADIANS(AR1355))))</f>
        <v>0</v>
      </c>
    </row>
    <row r="1363" spans="2:44" x14ac:dyDescent="0.5">
      <c r="B1363" s="40" t="s">
        <v>784</v>
      </c>
      <c r="E1363" t="str">
        <f>IF($F$10=0,"N/A",E1362*$F$11/$F$10)</f>
        <v>N/A</v>
      </c>
      <c r="G1363">
        <v>30</v>
      </c>
      <c r="I1363">
        <f>IF(DEGREES(ACOS(SIN(RADIANS(G1363))*SIN(RADIANS(E1365))+COS(RADIANS(G1363))*COS(RADIANS(E1365))*COS(RADIANS(I1355))))&gt;90,0,$F$4*$F$5/E1364^2*(SIN(RADIANS(G1363))*SIN(RADIANS(E1365))+COS(RADIANS(G1363))*COS(RADIANS(E1365))*COS(RADIANS(I1355))))</f>
        <v>0</v>
      </c>
      <c r="J1363">
        <f>IF(DEGREES(ACOS(SIN(RADIANS(G1363))*SIN(RADIANS(E1365))+COS(RADIANS(G1363))*COS(RADIANS(E1365))*COS(RADIANS(J1355))))&gt;90,0,$F$4*$F$5/E1364^2*(SIN(RADIANS(G1363))*SIN(RADIANS(E1365))+COS(RADIANS(G1363))*COS(RADIANS(E1365))*COS(RADIANS(J1355))))</f>
        <v>0</v>
      </c>
      <c r="K1363">
        <f>IF(DEGREES(ACOS(SIN(RADIANS(G1363))*SIN(RADIANS(E1365))+COS(RADIANS(G1363))*COS(RADIANS(E1365))*COS(RADIANS(K1355))))&gt;90,0,$F$4*$F$5/E1364^2*(SIN(RADIANS(G1363))*SIN(RADIANS(E1365))+COS(RADIANS(G1363))*COS(RADIANS(E1365))*COS(RADIANS(K1355))))</f>
        <v>0</v>
      </c>
      <c r="L1363">
        <f>IF(DEGREES(ACOS(SIN(RADIANS(G1363))*SIN(RADIANS(E1365))+COS(RADIANS(G1363))*COS(RADIANS(E1365))*COS(RADIANS(L1355))))&gt;90,0,$F$4*$F$5/E1364^2*(SIN(RADIANS(G1363))*SIN(RADIANS(E1365))+COS(RADIANS(G1363))*COS(RADIANS(E1365))*COS(RADIANS(L1355))))</f>
        <v>0</v>
      </c>
      <c r="M1363">
        <f>IF(DEGREES(ACOS(SIN(RADIANS(G1363))*SIN(RADIANS(E1365))+COS(RADIANS(G1363))*COS(RADIANS(E1365))*COS(RADIANS(M1355))))&gt;90,0,$F$4*$F$5/E1364^2*(SIN(RADIANS(G1363))*SIN(RADIANS(E1365))+COS(RADIANS(G1363))*COS(RADIANS(E1365))*COS(RADIANS(M1355))))</f>
        <v>0</v>
      </c>
      <c r="N1363">
        <f>IF(DEGREES(ACOS(SIN(RADIANS(G1363))*SIN(RADIANS(E1365))+COS(RADIANS(G1363))*COS(RADIANS(E1365))*COS(RADIANS(N1355))))&gt;90,0,$F$4*$F$5/E1364^2*(SIN(RADIANS(G1363))*SIN(RADIANS(E1365))+COS(RADIANS(G1363))*COS(RADIANS(E1365))*COS(RADIANS(N1355))))</f>
        <v>0</v>
      </c>
      <c r="O1363">
        <f>IF(DEGREES(ACOS(SIN(RADIANS(G1363))*SIN(RADIANS(E1365))+COS(RADIANS(G1363))*COS(RADIANS(E1365))*COS(RADIANS(O1355))))&gt;90,0,$F$4*$F$5/E1364^2*(SIN(RADIANS(G1363))*SIN(RADIANS(E1365))+COS(RADIANS(G1363))*COS(RADIANS(E1365))*COS(RADIANS(O1355))))</f>
        <v>0</v>
      </c>
      <c r="P1363">
        <f>IF(DEGREES(ACOS(SIN(RADIANS(G1363))*SIN(RADIANS(E1365))+COS(RADIANS(G1363))*COS(RADIANS(E1365))*COS(RADIANS(P1355))))&gt;90,0,$F$4*$F$5/E1364^2*(SIN(RADIANS(G1363))*SIN(RADIANS(E1365))+COS(RADIANS(G1363))*COS(RADIANS(E1365))*COS(RADIANS(P1355))))</f>
        <v>0</v>
      </c>
      <c r="Q1363">
        <f>IF(DEGREES(ACOS(SIN(RADIANS(G1363))*SIN(RADIANS(E1365))+COS(RADIANS(G1363))*COS(RADIANS(E1365))*COS(RADIANS(Q1355))))&gt;90,0,$F$4*$F$5/E1364^2*(SIN(RADIANS(G1363))*SIN(RADIANS(E1365))+COS(RADIANS(G1363))*COS(RADIANS(E1365))*COS(RADIANS(Q1355))))</f>
        <v>0</v>
      </c>
      <c r="R1363" t="e">
        <f>IF(DEGREES(ACOS(SIN(RADIANS(G1363))*SIN(RADIANS(E1365))+COS(RADIANS(G1363))*COS(RADIANS(E1365))*COS(RADIANS(R1355))))&gt;90,0,$F$4*$F$5/E1364^2*(SIN(RADIANS(G1363))*SIN(RADIANS(E1365))+COS(RADIANS(G1363))*COS(RADIANS(E1365))*COS(RADIANS(R1355))))</f>
        <v>#DIV/0!</v>
      </c>
      <c r="S1363" t="e">
        <f>IF(DEGREES(ACOS(SIN(RADIANS(G1363))*SIN(RADIANS(E1365))+COS(RADIANS(G1363))*COS(RADIANS(E1365))*COS(RADIANS(S1355))))&gt;90,0,$F$4*$F$5/E1364^2*(SIN(RADIANS(G1363))*SIN(RADIANS(E1365))+COS(RADIANS(G1363))*COS(RADIANS(E1365))*COS(RADIANS(S1355))))</f>
        <v>#DIV/0!</v>
      </c>
      <c r="T1363" t="e">
        <f>IF(DEGREES(ACOS(SIN(RADIANS(G1363))*SIN(RADIANS(E1365))+COS(RADIANS(G1363))*COS(RADIANS(E1365))*COS(RADIANS(T1355))))&gt;90,0,$F$4*$F$5/E1364^2*(SIN(RADIANS(G1363))*SIN(RADIANS(E1365))+COS(RADIANS(G1363))*COS(RADIANS(E1365))*COS(RADIANS(T1355))))</f>
        <v>#DIV/0!</v>
      </c>
      <c r="U1363" t="e">
        <f>IF(DEGREES(ACOS(SIN(RADIANS(G1363))*SIN(RADIANS(E1365))+COS(RADIANS(G1363))*COS(RADIANS(E1365))*COS(RADIANS(U1355))))&gt;90,0,$F$4*$F$5/E1364^2*(SIN(RADIANS(G1363))*SIN(RADIANS(E1365))+COS(RADIANS(G1363))*COS(RADIANS(E1365))*COS(RADIANS(U1355))))</f>
        <v>#DIV/0!</v>
      </c>
      <c r="V1363" t="e">
        <f>IF(DEGREES(ACOS(SIN(RADIANS(G1363))*SIN(RADIANS(E1365))+COS(RADIANS(G1363))*COS(RADIANS(E1365))*COS(RADIANS(V1355))))&gt;90,0,$F$4*$F$5/E1364^2*(SIN(RADIANS(G1363))*SIN(RADIANS(E1365))+COS(RADIANS(G1363))*COS(RADIANS(E1365))*COS(RADIANS(V1355))))</f>
        <v>#DIV/0!</v>
      </c>
      <c r="W1363" t="e">
        <f>IF(DEGREES(ACOS(SIN(RADIANS(G1363))*SIN(RADIANS(E1365))+COS(RADIANS(G1363))*COS(RADIANS(E1365))*COS(RADIANS(W1355))))&gt;90,0,$F$4*$F$5/E1364^2*(SIN(RADIANS(G1363))*SIN(RADIANS(E1365))+COS(RADIANS(G1363))*COS(RADIANS(E1365))*COS(RADIANS(W1355))))</f>
        <v>#DIV/0!</v>
      </c>
      <c r="X1363" t="e">
        <f>IF(DEGREES(ACOS(SIN(RADIANS(G1363))*SIN(RADIANS(E1365))+COS(RADIANS(G1363))*COS(RADIANS(E1365))*COS(RADIANS(X1355))))&gt;90,0,$F$4*$F$5/E1364^2*(SIN(RADIANS(G1363))*SIN(RADIANS(E1365))+COS(RADIANS(G1363))*COS(RADIANS(E1365))*COS(RADIANS(X1355))))</f>
        <v>#DIV/0!</v>
      </c>
      <c r="Y1363" t="e">
        <f>IF(DEGREES(ACOS(SIN(RADIANS(G1363))*SIN(RADIANS(E1365))+COS(RADIANS(G1363))*COS(RADIANS(E1365))*COS(RADIANS(Y1355))))&gt;90,0,$F$4*$F$5/E1364^2*(SIN(RADIANS(G1363))*SIN(RADIANS(E1365))+COS(RADIANS(G1363))*COS(RADIANS(E1365))*COS(RADIANS(Y1355))))</f>
        <v>#DIV/0!</v>
      </c>
      <c r="Z1363" t="e">
        <f>IF(DEGREES(ACOS(SIN(RADIANS(G1363))*SIN(RADIANS(E1365))+COS(RADIANS(G1363))*COS(RADIANS(E1365))*COS(RADIANS(Z1355))))&gt;90,0,$F$4*$F$5/E1364^2*(SIN(RADIANS(G1363))*SIN(RADIANS(E1365))+COS(RADIANS(G1363))*COS(RADIANS(E1365))*COS(RADIANS(Z1355))))</f>
        <v>#DIV/0!</v>
      </c>
      <c r="AA1363" t="e">
        <f>IF(DEGREES(ACOS(SIN(RADIANS(G1363))*SIN(RADIANS(E1365))+COS(RADIANS(G1363))*COS(RADIANS(E1365))*COS(RADIANS(AA1355))))&gt;90,0,$F$4*$F$5/E1364^2*(SIN(RADIANS(G1363))*SIN(RADIANS(E1365))+COS(RADIANS(G1363))*COS(RADIANS(E1365))*COS(RADIANS(AA1355))))</f>
        <v>#DIV/0!</v>
      </c>
      <c r="AB1363" t="e">
        <f>IF(DEGREES(ACOS(SIN(RADIANS(G1363))*SIN(RADIANS(E1365))+COS(RADIANS(G1363))*COS(RADIANS(E1365))*COS(RADIANS(AB1355))))&gt;90,0,$F$4*$F$5/E1364^2*(SIN(RADIANS(G1363))*SIN(RADIANS(E1365))+COS(RADIANS(G1363))*COS(RADIANS(E1365))*COS(RADIANS(AB1355))))</f>
        <v>#DIV/0!</v>
      </c>
      <c r="AC1363" t="e">
        <f>IF(DEGREES(ACOS(SIN(RADIANS(G1363))*SIN(RADIANS(E1365))+COS(RADIANS(G1363))*COS(RADIANS(E1365))*COS(RADIANS(AC1355))))&gt;90,0,$F$4*$F$5/E1364^2*(SIN(RADIANS(G1363))*SIN(RADIANS(E1365))+COS(RADIANS(G1363))*COS(RADIANS(E1365))*COS(RADIANS(AC1355))))</f>
        <v>#DIV/0!</v>
      </c>
      <c r="AD1363" t="e">
        <f>IF(DEGREES(ACOS(SIN(RADIANS(G1363))*SIN(RADIANS(E1365))+COS(RADIANS(G1363))*COS(RADIANS(E1365))*COS(RADIANS(AD1355))))&gt;90,0,$F$4*$F$5/E1364^2*(SIN(RADIANS(G1363))*SIN(RADIANS(E1365))+COS(RADIANS(G1363))*COS(RADIANS(E1365))*COS(RADIANS(AD1355))))</f>
        <v>#DIV/0!</v>
      </c>
      <c r="AE1363" t="e">
        <f>IF(DEGREES(ACOS(SIN(RADIANS(G1363))*SIN(RADIANS(E1365))+COS(RADIANS(G1363))*COS(RADIANS(E1365))*COS(RADIANS(AE1355))))&gt;90,0,$F$4*$F$5/E1364^2*(SIN(RADIANS(G1363))*SIN(RADIANS(E1365))+COS(RADIANS(G1363))*COS(RADIANS(E1365))*COS(RADIANS(AE1355))))</f>
        <v>#DIV/0!</v>
      </c>
      <c r="AF1363" t="e">
        <f>IF(DEGREES(ACOS(SIN(RADIANS(G1363))*SIN(RADIANS(E1365))+COS(RADIANS(G1363))*COS(RADIANS(E1365))*COS(RADIANS(AF1355))))&gt;90,0,$F$4*$F$5/E1364^2*(SIN(RADIANS(G1363))*SIN(RADIANS(E1365))+COS(RADIANS(G1363))*COS(RADIANS(E1365))*COS(RADIANS(AF1355))))</f>
        <v>#DIV/0!</v>
      </c>
      <c r="AG1363" t="e">
        <f>IF(DEGREES(ACOS(SIN(RADIANS(G1363))*SIN(RADIANS(E1365))+COS(RADIANS(G1363))*COS(RADIANS(E1365))*COS(RADIANS(AG1355))))&gt;90,0,$F$4*$F$5/E1364^2*(SIN(RADIANS(G1363))*SIN(RADIANS(E1365))+COS(RADIANS(G1363))*COS(RADIANS(E1365))*COS(RADIANS(AG1355))))</f>
        <v>#DIV/0!</v>
      </c>
      <c r="AH1363" t="e">
        <f>IF(DEGREES(ACOS(SIN(RADIANS(G1363))*SIN(RADIANS(E1365))+COS(RADIANS(G1363))*COS(RADIANS(E1365))*COS(RADIANS(AH1355))))&gt;90,0,$F$4*$F$5/E1364^2*(SIN(RADIANS(G1363))*SIN(RADIANS(E1365))+COS(RADIANS(G1363))*COS(RADIANS(E1365))*COS(RADIANS(AH1355))))</f>
        <v>#DIV/0!</v>
      </c>
      <c r="AI1363" t="e">
        <f>IF(DEGREES(ACOS(SIN(RADIANS(G1363))*SIN(RADIANS(E1365))+COS(RADIANS(G1363))*COS(RADIANS(E1365))*COS(RADIANS(AI1355))))&gt;90,0,$F$4*$F$5/E1364^2*(SIN(RADIANS(G1363))*SIN(RADIANS(E1365))+COS(RADIANS(G1363))*COS(RADIANS(E1365))*COS(RADIANS(AI1355))))</f>
        <v>#DIV/0!</v>
      </c>
      <c r="AJ1363" t="e">
        <f>IF(DEGREES(ACOS(SIN(RADIANS(G1363))*SIN(RADIANS(E1365))+COS(RADIANS(G1363))*COS(RADIANS(E1365))*COS(RADIANS(AJ1355))))&gt;90,0,$F$4*$F$5/E1364^2*(SIN(RADIANS(G1363))*SIN(RADIANS(E1365))+COS(RADIANS(G1363))*COS(RADIANS(E1365))*COS(RADIANS(AJ1355))))</f>
        <v>#DIV/0!</v>
      </c>
      <c r="AK1363">
        <f>IF(DEGREES(ACOS(SIN(RADIANS(G1363))*SIN(RADIANS(E1365))+COS(RADIANS(G1363))*COS(RADIANS(E1365))*COS(RADIANS(AK1355))))&gt;90,0,$F$4*$F$5/E1364^2*(SIN(RADIANS(G1363))*SIN(RADIANS(E1365))+COS(RADIANS(G1363))*COS(RADIANS(E1365))*COS(RADIANS(AK1355))))</f>
        <v>0</v>
      </c>
      <c r="AL1363">
        <f>IF(DEGREES(ACOS(SIN(RADIANS(G1363))*SIN(RADIANS(E1365))+COS(RADIANS(G1363))*COS(RADIANS(E1365))*COS(RADIANS(AL1355))))&gt;90,0,$F$4*$F$5/E1364^2*(SIN(RADIANS(G1363))*SIN(RADIANS(E1365))+COS(RADIANS(G1363))*COS(RADIANS(E1365))*COS(RADIANS(AL1355))))</f>
        <v>0</v>
      </c>
      <c r="AM1363">
        <f>IF(DEGREES(ACOS(SIN(RADIANS(G1363))*SIN(RADIANS(E1365))+COS(RADIANS(G1363))*COS(RADIANS(E1365))*COS(RADIANS(AM1355))))&gt;90,0,$F$4*$F$5/E1364^2*(SIN(RADIANS(G1363))*SIN(RADIANS(E1365))+COS(RADIANS(G1363))*COS(RADIANS(E1365))*COS(RADIANS(AM1355))))</f>
        <v>0</v>
      </c>
      <c r="AN1363">
        <f>IF(DEGREES(ACOS(SIN(RADIANS(G1363))*SIN(RADIANS(E1365))+COS(RADIANS(G1363))*COS(RADIANS(E1365))*COS(RADIANS(AN1355))))&gt;90,0,$F$4*$F$5/E1364^2*(SIN(RADIANS(G1363))*SIN(RADIANS(E1365))+COS(RADIANS(G1363))*COS(RADIANS(E1365))*COS(RADIANS(AN1355))))</f>
        <v>0</v>
      </c>
      <c r="AO1363">
        <f>IF(DEGREES(ACOS(SIN(RADIANS(G1363))*SIN(RADIANS(E1365))+COS(RADIANS(G1363))*COS(RADIANS(E1365))*COS(RADIANS(AO1355))))&gt;90,0,$F$4*$F$5/E1364^2*(SIN(RADIANS(G1363))*SIN(RADIANS(E1365))+COS(RADIANS(G1363))*COS(RADIANS(E1365))*COS(RADIANS(AO1355))))</f>
        <v>0</v>
      </c>
      <c r="AP1363">
        <f>IF(DEGREES(ACOS(SIN(RADIANS(G1363))*SIN(RADIANS(E1365))+COS(RADIANS(G1363))*COS(RADIANS(E1365))*COS(RADIANS(AP1355))))&gt;90,0,$F$4*$F$5/E1364^2*(SIN(RADIANS(G1363))*SIN(RADIANS(E1365))+COS(RADIANS(G1363))*COS(RADIANS(E1365))*COS(RADIANS(AP1355))))</f>
        <v>0</v>
      </c>
      <c r="AQ1363">
        <f>IF(DEGREES(ACOS(SIN(RADIANS(G1363))*SIN(RADIANS(E1365))+COS(RADIANS(G1363))*COS(RADIANS(E1365))*COS(RADIANS(AQ1355))))&gt;90,0,$F$4*$F$5/E1364^2*(SIN(RADIANS(G1363))*SIN(RADIANS(E1365))+COS(RADIANS(G1363))*COS(RADIANS(E1365))*COS(RADIANS(AQ1355))))</f>
        <v>0</v>
      </c>
      <c r="AR1363">
        <f>IF(DEGREES(ACOS(SIN(RADIANS(G1363))*SIN(RADIANS(E1365))+COS(RADIANS(G1363))*COS(RADIANS(E1365))*COS(RADIANS(AR1355))))&gt;90,0,$F$4*$F$5/E1364^2*(SIN(RADIANS(G1363))*SIN(RADIANS(E1365))+COS(RADIANS(G1363))*COS(RADIANS(E1365))*COS(RADIANS(AR1355))))</f>
        <v>0</v>
      </c>
    </row>
    <row r="1364" spans="2:44" x14ac:dyDescent="0.5">
      <c r="B1364" s="40" t="s">
        <v>785</v>
      </c>
      <c r="E1364">
        <f>$F$6*(1-$F$7^2)/(1+$F$7*COS(RADIANS(E1358)))</f>
        <v>0</v>
      </c>
      <c r="G1364">
        <v>20</v>
      </c>
      <c r="I1364">
        <f>IF(DEGREES(ACOS(SIN(RADIANS(G1364))*SIN(RADIANS(E1365))+COS(RADIANS(G1364))*COS(RADIANS(E1365))*COS(RADIANS(I1355))))&gt;90,0,$F$4*$F$5/E1364^2*(SIN(RADIANS(G1364))*SIN(RADIANS(E1365))+COS(RADIANS(G1364))*COS(RADIANS(E1365))*COS(RADIANS(I1355))))</f>
        <v>0</v>
      </c>
      <c r="J1364">
        <f>IF(DEGREES(ACOS(SIN(RADIANS(G1364))*SIN(RADIANS(E1365))+COS(RADIANS(G1364))*COS(RADIANS(E1365))*COS(RADIANS(J1355))))&gt;90,0,$F$4*$F$5/E1364^2*(SIN(RADIANS(G1364))*SIN(RADIANS(E1365))+COS(RADIANS(G1364))*COS(RADIANS(E1365))*COS(RADIANS(J1355))))</f>
        <v>0</v>
      </c>
      <c r="K1364">
        <f>IF(DEGREES(ACOS(SIN(RADIANS(G1364))*SIN(RADIANS(E1365))+COS(RADIANS(G1364))*COS(RADIANS(E1365))*COS(RADIANS(K1355))))&gt;90,0,$F$4*$F$5/E1364^2*(SIN(RADIANS(G1364))*SIN(RADIANS(E1365))+COS(RADIANS(G1364))*COS(RADIANS(E1365))*COS(RADIANS(K1355))))</f>
        <v>0</v>
      </c>
      <c r="L1364">
        <f>IF(DEGREES(ACOS(SIN(RADIANS(G1364))*SIN(RADIANS(E1365))+COS(RADIANS(G1364))*COS(RADIANS(E1365))*COS(RADIANS(L1355))))&gt;90,0,$F$4*$F$5/E1364^2*(SIN(RADIANS(G1364))*SIN(RADIANS(E1365))+COS(RADIANS(G1364))*COS(RADIANS(E1365))*COS(RADIANS(L1355))))</f>
        <v>0</v>
      </c>
      <c r="M1364">
        <f>IF(DEGREES(ACOS(SIN(RADIANS(G1364))*SIN(RADIANS(E1365))+COS(RADIANS(G1364))*COS(RADIANS(E1365))*COS(RADIANS(M1355))))&gt;90,0,$F$4*$F$5/E1364^2*(SIN(RADIANS(G1364))*SIN(RADIANS(E1365))+COS(RADIANS(G1364))*COS(RADIANS(E1365))*COS(RADIANS(M1355))))</f>
        <v>0</v>
      </c>
      <c r="N1364">
        <f>IF(DEGREES(ACOS(SIN(RADIANS(G1364))*SIN(RADIANS(E1365))+COS(RADIANS(G1364))*COS(RADIANS(E1365))*COS(RADIANS(N1355))))&gt;90,0,$F$4*$F$5/E1364^2*(SIN(RADIANS(G1364))*SIN(RADIANS(E1365))+COS(RADIANS(G1364))*COS(RADIANS(E1365))*COS(RADIANS(N1355))))</f>
        <v>0</v>
      </c>
      <c r="O1364">
        <f>IF(DEGREES(ACOS(SIN(RADIANS(G1364))*SIN(RADIANS(E1365))+COS(RADIANS(G1364))*COS(RADIANS(E1365))*COS(RADIANS(O1355))))&gt;90,0,$F$4*$F$5/E1364^2*(SIN(RADIANS(G1364))*SIN(RADIANS(E1365))+COS(RADIANS(G1364))*COS(RADIANS(E1365))*COS(RADIANS(O1355))))</f>
        <v>0</v>
      </c>
      <c r="P1364">
        <f>IF(DEGREES(ACOS(SIN(RADIANS(G1364))*SIN(RADIANS(E1365))+COS(RADIANS(G1364))*COS(RADIANS(E1365))*COS(RADIANS(P1355))))&gt;90,0,$F$4*$F$5/E1364^2*(SIN(RADIANS(G1364))*SIN(RADIANS(E1365))+COS(RADIANS(G1364))*COS(RADIANS(E1365))*COS(RADIANS(P1355))))</f>
        <v>0</v>
      </c>
      <c r="Q1364">
        <f>IF(DEGREES(ACOS(SIN(RADIANS(G1364))*SIN(RADIANS(E1365))+COS(RADIANS(G1364))*COS(RADIANS(E1365))*COS(RADIANS(Q1355))))&gt;90,0,$F$4*$F$5/E1364^2*(SIN(RADIANS(G1364))*SIN(RADIANS(E1365))+COS(RADIANS(G1364))*COS(RADIANS(E1365))*COS(RADIANS(Q1355))))</f>
        <v>0</v>
      </c>
      <c r="R1364" t="e">
        <f>IF(DEGREES(ACOS(SIN(RADIANS(G1364))*SIN(RADIANS(E1365))+COS(RADIANS(G1364))*COS(RADIANS(E1365))*COS(RADIANS(R1355))))&gt;90,0,$F$4*$F$5/E1364^2*(SIN(RADIANS(G1364))*SIN(RADIANS(E1365))+COS(RADIANS(G1364))*COS(RADIANS(E1365))*COS(RADIANS(R1355))))</f>
        <v>#DIV/0!</v>
      </c>
      <c r="S1364" t="e">
        <f>IF(DEGREES(ACOS(SIN(RADIANS(G1364))*SIN(RADIANS(E1365))+COS(RADIANS(G1364))*COS(RADIANS(E1365))*COS(RADIANS(S1355))))&gt;90,0,$F$4*$F$5/E1364^2*(SIN(RADIANS(G1364))*SIN(RADIANS(E1365))+COS(RADIANS(G1364))*COS(RADIANS(E1365))*COS(RADIANS(S1355))))</f>
        <v>#DIV/0!</v>
      </c>
      <c r="T1364" t="e">
        <f>IF(DEGREES(ACOS(SIN(RADIANS(G1364))*SIN(RADIANS(E1365))+COS(RADIANS(G1364))*COS(RADIANS(E1365))*COS(RADIANS(T1355))))&gt;90,0,$F$4*$F$5/E1364^2*(SIN(RADIANS(G1364))*SIN(RADIANS(E1365))+COS(RADIANS(G1364))*COS(RADIANS(E1365))*COS(RADIANS(T1355))))</f>
        <v>#DIV/0!</v>
      </c>
      <c r="U1364" t="e">
        <f>IF(DEGREES(ACOS(SIN(RADIANS(G1364))*SIN(RADIANS(E1365))+COS(RADIANS(G1364))*COS(RADIANS(E1365))*COS(RADIANS(U1355))))&gt;90,0,$F$4*$F$5/E1364^2*(SIN(RADIANS(G1364))*SIN(RADIANS(E1365))+COS(RADIANS(G1364))*COS(RADIANS(E1365))*COS(RADIANS(U1355))))</f>
        <v>#DIV/0!</v>
      </c>
      <c r="V1364" t="e">
        <f>IF(DEGREES(ACOS(SIN(RADIANS(G1364))*SIN(RADIANS(E1365))+COS(RADIANS(G1364))*COS(RADIANS(E1365))*COS(RADIANS(V1355))))&gt;90,0,$F$4*$F$5/E1364^2*(SIN(RADIANS(G1364))*SIN(RADIANS(E1365))+COS(RADIANS(G1364))*COS(RADIANS(E1365))*COS(RADIANS(V1355))))</f>
        <v>#DIV/0!</v>
      </c>
      <c r="W1364" t="e">
        <f>IF(DEGREES(ACOS(SIN(RADIANS(G1364))*SIN(RADIANS(E1365))+COS(RADIANS(G1364))*COS(RADIANS(E1365))*COS(RADIANS(W1355))))&gt;90,0,$F$4*$F$5/E1364^2*(SIN(RADIANS(G1364))*SIN(RADIANS(E1365))+COS(RADIANS(G1364))*COS(RADIANS(E1365))*COS(RADIANS(W1355))))</f>
        <v>#DIV/0!</v>
      </c>
      <c r="X1364" t="e">
        <f>IF(DEGREES(ACOS(SIN(RADIANS(G1364))*SIN(RADIANS(E1365))+COS(RADIANS(G1364))*COS(RADIANS(E1365))*COS(RADIANS(X1355))))&gt;90,0,$F$4*$F$5/E1364^2*(SIN(RADIANS(G1364))*SIN(RADIANS(E1365))+COS(RADIANS(G1364))*COS(RADIANS(E1365))*COS(RADIANS(X1355))))</f>
        <v>#DIV/0!</v>
      </c>
      <c r="Y1364" t="e">
        <f>IF(DEGREES(ACOS(SIN(RADIANS(G1364))*SIN(RADIANS(E1365))+COS(RADIANS(G1364))*COS(RADIANS(E1365))*COS(RADIANS(Y1355))))&gt;90,0,$F$4*$F$5/E1364^2*(SIN(RADIANS(G1364))*SIN(RADIANS(E1365))+COS(RADIANS(G1364))*COS(RADIANS(E1365))*COS(RADIANS(Y1355))))</f>
        <v>#DIV/0!</v>
      </c>
      <c r="Z1364" t="e">
        <f>IF(DEGREES(ACOS(SIN(RADIANS(G1364))*SIN(RADIANS(E1365))+COS(RADIANS(G1364))*COS(RADIANS(E1365))*COS(RADIANS(Z1355))))&gt;90,0,$F$4*$F$5/E1364^2*(SIN(RADIANS(G1364))*SIN(RADIANS(E1365))+COS(RADIANS(G1364))*COS(RADIANS(E1365))*COS(RADIANS(Z1355))))</f>
        <v>#DIV/0!</v>
      </c>
      <c r="AA1364" t="e">
        <f>IF(DEGREES(ACOS(SIN(RADIANS(G1364))*SIN(RADIANS(E1365))+COS(RADIANS(G1364))*COS(RADIANS(E1365))*COS(RADIANS(AA1355))))&gt;90,0,$F$4*$F$5/E1364^2*(SIN(RADIANS(G1364))*SIN(RADIANS(E1365))+COS(RADIANS(G1364))*COS(RADIANS(E1365))*COS(RADIANS(AA1355))))</f>
        <v>#DIV/0!</v>
      </c>
      <c r="AB1364" t="e">
        <f>IF(DEGREES(ACOS(SIN(RADIANS(G1364))*SIN(RADIANS(E1365))+COS(RADIANS(G1364))*COS(RADIANS(E1365))*COS(RADIANS(AB1355))))&gt;90,0,$F$4*$F$5/E1364^2*(SIN(RADIANS(G1364))*SIN(RADIANS(E1365))+COS(RADIANS(G1364))*COS(RADIANS(E1365))*COS(RADIANS(AB1355))))</f>
        <v>#DIV/0!</v>
      </c>
      <c r="AC1364" t="e">
        <f>IF(DEGREES(ACOS(SIN(RADIANS(G1364))*SIN(RADIANS(E1365))+COS(RADIANS(G1364))*COS(RADIANS(E1365))*COS(RADIANS(AC1355))))&gt;90,0,$F$4*$F$5/E1364^2*(SIN(RADIANS(G1364))*SIN(RADIANS(E1365))+COS(RADIANS(G1364))*COS(RADIANS(E1365))*COS(RADIANS(AC1355))))</f>
        <v>#DIV/0!</v>
      </c>
      <c r="AD1364" t="e">
        <f>IF(DEGREES(ACOS(SIN(RADIANS(G1364))*SIN(RADIANS(E1365))+COS(RADIANS(G1364))*COS(RADIANS(E1365))*COS(RADIANS(AD1355))))&gt;90,0,$F$4*$F$5/E1364^2*(SIN(RADIANS(G1364))*SIN(RADIANS(E1365))+COS(RADIANS(G1364))*COS(RADIANS(E1365))*COS(RADIANS(AD1355))))</f>
        <v>#DIV/0!</v>
      </c>
      <c r="AE1364" t="e">
        <f>IF(DEGREES(ACOS(SIN(RADIANS(G1364))*SIN(RADIANS(E1365))+COS(RADIANS(G1364))*COS(RADIANS(E1365))*COS(RADIANS(AE1355))))&gt;90,0,$F$4*$F$5/E1364^2*(SIN(RADIANS(G1364))*SIN(RADIANS(E1365))+COS(RADIANS(G1364))*COS(RADIANS(E1365))*COS(RADIANS(AE1355))))</f>
        <v>#DIV/0!</v>
      </c>
      <c r="AF1364" t="e">
        <f>IF(DEGREES(ACOS(SIN(RADIANS(G1364))*SIN(RADIANS(E1365))+COS(RADIANS(G1364))*COS(RADIANS(E1365))*COS(RADIANS(AF1355))))&gt;90,0,$F$4*$F$5/E1364^2*(SIN(RADIANS(G1364))*SIN(RADIANS(E1365))+COS(RADIANS(G1364))*COS(RADIANS(E1365))*COS(RADIANS(AF1355))))</f>
        <v>#DIV/0!</v>
      </c>
      <c r="AG1364" t="e">
        <f>IF(DEGREES(ACOS(SIN(RADIANS(G1364))*SIN(RADIANS(E1365))+COS(RADIANS(G1364))*COS(RADIANS(E1365))*COS(RADIANS(AG1355))))&gt;90,0,$F$4*$F$5/E1364^2*(SIN(RADIANS(G1364))*SIN(RADIANS(E1365))+COS(RADIANS(G1364))*COS(RADIANS(E1365))*COS(RADIANS(AG1355))))</f>
        <v>#DIV/0!</v>
      </c>
      <c r="AH1364" t="e">
        <f>IF(DEGREES(ACOS(SIN(RADIANS(G1364))*SIN(RADIANS(E1365))+COS(RADIANS(G1364))*COS(RADIANS(E1365))*COS(RADIANS(AH1355))))&gt;90,0,$F$4*$F$5/E1364^2*(SIN(RADIANS(G1364))*SIN(RADIANS(E1365))+COS(RADIANS(G1364))*COS(RADIANS(E1365))*COS(RADIANS(AH1355))))</f>
        <v>#DIV/0!</v>
      </c>
      <c r="AI1364" t="e">
        <f>IF(DEGREES(ACOS(SIN(RADIANS(G1364))*SIN(RADIANS(E1365))+COS(RADIANS(G1364))*COS(RADIANS(E1365))*COS(RADIANS(AI1355))))&gt;90,0,$F$4*$F$5/E1364^2*(SIN(RADIANS(G1364))*SIN(RADIANS(E1365))+COS(RADIANS(G1364))*COS(RADIANS(E1365))*COS(RADIANS(AI1355))))</f>
        <v>#DIV/0!</v>
      </c>
      <c r="AJ1364" t="e">
        <f>IF(DEGREES(ACOS(SIN(RADIANS(G1364))*SIN(RADIANS(E1365))+COS(RADIANS(G1364))*COS(RADIANS(E1365))*COS(RADIANS(AJ1355))))&gt;90,0,$F$4*$F$5/E1364^2*(SIN(RADIANS(G1364))*SIN(RADIANS(E1365))+COS(RADIANS(G1364))*COS(RADIANS(E1365))*COS(RADIANS(AJ1355))))</f>
        <v>#DIV/0!</v>
      </c>
      <c r="AK1364">
        <f>IF(DEGREES(ACOS(SIN(RADIANS(G1364))*SIN(RADIANS(E1365))+COS(RADIANS(G1364))*COS(RADIANS(E1365))*COS(RADIANS(AK1355))))&gt;90,0,$F$4*$F$5/E1364^2*(SIN(RADIANS(G1364))*SIN(RADIANS(E1365))+COS(RADIANS(G1364))*COS(RADIANS(E1365))*COS(RADIANS(AK1355))))</f>
        <v>0</v>
      </c>
      <c r="AL1364">
        <f>IF(DEGREES(ACOS(SIN(RADIANS(G1364))*SIN(RADIANS(E1365))+COS(RADIANS(G1364))*COS(RADIANS(E1365))*COS(RADIANS(AL1355))))&gt;90,0,$F$4*$F$5/E1364^2*(SIN(RADIANS(G1364))*SIN(RADIANS(E1365))+COS(RADIANS(G1364))*COS(RADIANS(E1365))*COS(RADIANS(AL1355))))</f>
        <v>0</v>
      </c>
      <c r="AM1364">
        <f>IF(DEGREES(ACOS(SIN(RADIANS(G1364))*SIN(RADIANS(E1365))+COS(RADIANS(G1364))*COS(RADIANS(E1365))*COS(RADIANS(AM1355))))&gt;90,0,$F$4*$F$5/E1364^2*(SIN(RADIANS(G1364))*SIN(RADIANS(E1365))+COS(RADIANS(G1364))*COS(RADIANS(E1365))*COS(RADIANS(AM1355))))</f>
        <v>0</v>
      </c>
      <c r="AN1364">
        <f>IF(DEGREES(ACOS(SIN(RADIANS(G1364))*SIN(RADIANS(E1365))+COS(RADIANS(G1364))*COS(RADIANS(E1365))*COS(RADIANS(AN1355))))&gt;90,0,$F$4*$F$5/E1364^2*(SIN(RADIANS(G1364))*SIN(RADIANS(E1365))+COS(RADIANS(G1364))*COS(RADIANS(E1365))*COS(RADIANS(AN1355))))</f>
        <v>0</v>
      </c>
      <c r="AO1364">
        <f>IF(DEGREES(ACOS(SIN(RADIANS(G1364))*SIN(RADIANS(E1365))+COS(RADIANS(G1364))*COS(RADIANS(E1365))*COS(RADIANS(AO1355))))&gt;90,0,$F$4*$F$5/E1364^2*(SIN(RADIANS(G1364))*SIN(RADIANS(E1365))+COS(RADIANS(G1364))*COS(RADIANS(E1365))*COS(RADIANS(AO1355))))</f>
        <v>0</v>
      </c>
      <c r="AP1364">
        <f>IF(DEGREES(ACOS(SIN(RADIANS(G1364))*SIN(RADIANS(E1365))+COS(RADIANS(G1364))*COS(RADIANS(E1365))*COS(RADIANS(AP1355))))&gt;90,0,$F$4*$F$5/E1364^2*(SIN(RADIANS(G1364))*SIN(RADIANS(E1365))+COS(RADIANS(G1364))*COS(RADIANS(E1365))*COS(RADIANS(AP1355))))</f>
        <v>0</v>
      </c>
      <c r="AQ1364">
        <f>IF(DEGREES(ACOS(SIN(RADIANS(G1364))*SIN(RADIANS(E1365))+COS(RADIANS(G1364))*COS(RADIANS(E1365))*COS(RADIANS(AQ1355))))&gt;90,0,$F$4*$F$5/E1364^2*(SIN(RADIANS(G1364))*SIN(RADIANS(E1365))+COS(RADIANS(G1364))*COS(RADIANS(E1365))*COS(RADIANS(AQ1355))))</f>
        <v>0</v>
      </c>
      <c r="AR1364">
        <f>IF(DEGREES(ACOS(SIN(RADIANS(G1364))*SIN(RADIANS(E1365))+COS(RADIANS(G1364))*COS(RADIANS(E1365))*COS(RADIANS(AR1355))))&gt;90,0,$F$4*$F$5/E1364^2*(SIN(RADIANS(G1364))*SIN(RADIANS(E1365))+COS(RADIANS(G1364))*COS(RADIANS(E1365))*COS(RADIANS(AR1355))))</f>
        <v>0</v>
      </c>
    </row>
    <row r="1365" spans="2:44" x14ac:dyDescent="0.5">
      <c r="B1365" s="40" t="s">
        <v>735</v>
      </c>
      <c r="E1365">
        <f>IF($F$8&gt;90,180-$F$8,$F$8)*SIN(RADIANS(E1359))</f>
        <v>0</v>
      </c>
      <c r="G1365">
        <v>10</v>
      </c>
      <c r="I1365">
        <f>IF(DEGREES(ACOS(SIN(RADIANS(G1365))*SIN(RADIANS(E1365))+COS(RADIANS(G1365))*COS(RADIANS(E1365))*COS(RADIANS(I1355))))&gt;90,0,$F$4*$F$5/E1364^2*(SIN(RADIANS(G1365))*SIN(RADIANS(E1365))+COS(RADIANS(G1365))*COS(RADIANS(E1365))*COS(RADIANS(I1355))))</f>
        <v>0</v>
      </c>
      <c r="J1365">
        <f>IF(DEGREES(ACOS(SIN(RADIANS(G1365))*SIN(RADIANS(E1365))+COS(RADIANS(G1365))*COS(RADIANS(E1365))*COS(RADIANS(J1355))))&gt;90,0,$F$4*$F$5/E1364^2*(SIN(RADIANS(G1365))*SIN(RADIANS(E1365))+COS(RADIANS(G1365))*COS(RADIANS(E1365))*COS(RADIANS(J1355))))</f>
        <v>0</v>
      </c>
      <c r="K1365">
        <f>IF(DEGREES(ACOS(SIN(RADIANS(G1365))*SIN(RADIANS(E1365))+COS(RADIANS(G1365))*COS(RADIANS(E1365))*COS(RADIANS(K1355))))&gt;90,0,$F$4*$F$5/E1364^2*(SIN(RADIANS(G1365))*SIN(RADIANS(E1365))+COS(RADIANS(G1365))*COS(RADIANS(E1365))*COS(RADIANS(K1355))))</f>
        <v>0</v>
      </c>
      <c r="L1365">
        <f>IF(DEGREES(ACOS(SIN(RADIANS(G1365))*SIN(RADIANS(E1365))+COS(RADIANS(G1365))*COS(RADIANS(E1365))*COS(RADIANS(L1355))))&gt;90,0,$F$4*$F$5/E1364^2*(SIN(RADIANS(G1365))*SIN(RADIANS(E1365))+COS(RADIANS(G1365))*COS(RADIANS(E1365))*COS(RADIANS(L1355))))</f>
        <v>0</v>
      </c>
      <c r="M1365">
        <f>IF(DEGREES(ACOS(SIN(RADIANS(G1365))*SIN(RADIANS(E1365))+COS(RADIANS(G1365))*COS(RADIANS(E1365))*COS(RADIANS(M1355))))&gt;90,0,$F$4*$F$5/E1364^2*(SIN(RADIANS(G1365))*SIN(RADIANS(E1365))+COS(RADIANS(G1365))*COS(RADIANS(E1365))*COS(RADIANS(M1355))))</f>
        <v>0</v>
      </c>
      <c r="N1365">
        <f>IF(DEGREES(ACOS(SIN(RADIANS(G1365))*SIN(RADIANS(E1365))+COS(RADIANS(G1365))*COS(RADIANS(E1365))*COS(RADIANS(N1355))))&gt;90,0,$F$4*$F$5/E1364^2*(SIN(RADIANS(G1365))*SIN(RADIANS(E1365))+COS(RADIANS(G1365))*COS(RADIANS(E1365))*COS(RADIANS(N1355))))</f>
        <v>0</v>
      </c>
      <c r="O1365">
        <f>IF(DEGREES(ACOS(SIN(RADIANS(G1365))*SIN(RADIANS(E1365))+COS(RADIANS(G1365))*COS(RADIANS(E1365))*COS(RADIANS(O1355))))&gt;90,0,$F$4*$F$5/E1364^2*(SIN(RADIANS(G1365))*SIN(RADIANS(E1365))+COS(RADIANS(G1365))*COS(RADIANS(E1365))*COS(RADIANS(O1355))))</f>
        <v>0</v>
      </c>
      <c r="P1365">
        <f>IF(DEGREES(ACOS(SIN(RADIANS(G1365))*SIN(RADIANS(E1365))+COS(RADIANS(G1365))*COS(RADIANS(E1365))*COS(RADIANS(P1355))))&gt;90,0,$F$4*$F$5/E1364^2*(SIN(RADIANS(G1365))*SIN(RADIANS(E1365))+COS(RADIANS(G1365))*COS(RADIANS(E1365))*COS(RADIANS(P1355))))</f>
        <v>0</v>
      </c>
      <c r="Q1365">
        <f>IF(DEGREES(ACOS(SIN(RADIANS(G1365))*SIN(RADIANS(E1365))+COS(RADIANS(G1365))*COS(RADIANS(E1365))*COS(RADIANS(Q1355))))&gt;90,0,$F$4*$F$5/E1364^2*(SIN(RADIANS(G1365))*SIN(RADIANS(E1365))+COS(RADIANS(G1365))*COS(RADIANS(E1365))*COS(RADIANS(Q1355))))</f>
        <v>0</v>
      </c>
      <c r="R1365" t="e">
        <f>IF(DEGREES(ACOS(SIN(RADIANS(G1365))*SIN(RADIANS(E1365))+COS(RADIANS(G1365))*COS(RADIANS(E1365))*COS(RADIANS(R1355))))&gt;90,0,$F$4*$F$5/E1364^2*(SIN(RADIANS(G1365))*SIN(RADIANS(E1365))+COS(RADIANS(G1365))*COS(RADIANS(E1365))*COS(RADIANS(R1355))))</f>
        <v>#DIV/0!</v>
      </c>
      <c r="S1365" t="e">
        <f>IF(DEGREES(ACOS(SIN(RADIANS(G1365))*SIN(RADIANS(E1365))+COS(RADIANS(G1365))*COS(RADIANS(E1365))*COS(RADIANS(S1355))))&gt;90,0,$F$4*$F$5/E1364^2*(SIN(RADIANS(G1365))*SIN(RADIANS(E1365))+COS(RADIANS(G1365))*COS(RADIANS(E1365))*COS(RADIANS(S1355))))</f>
        <v>#DIV/0!</v>
      </c>
      <c r="T1365" t="e">
        <f>IF(DEGREES(ACOS(SIN(RADIANS(G1365))*SIN(RADIANS(E1365))+COS(RADIANS(G1365))*COS(RADIANS(E1365))*COS(RADIANS(T1355))))&gt;90,0,$F$4*$F$5/E1364^2*(SIN(RADIANS(G1365))*SIN(RADIANS(E1365))+COS(RADIANS(G1365))*COS(RADIANS(E1365))*COS(RADIANS(T1355))))</f>
        <v>#DIV/0!</v>
      </c>
      <c r="U1365" t="e">
        <f>IF(DEGREES(ACOS(SIN(RADIANS(G1365))*SIN(RADIANS(E1365))+COS(RADIANS(G1365))*COS(RADIANS(E1365))*COS(RADIANS(U1355))))&gt;90,0,$F$4*$F$5/E1364^2*(SIN(RADIANS(G1365))*SIN(RADIANS(E1365))+COS(RADIANS(G1365))*COS(RADIANS(E1365))*COS(RADIANS(U1355))))</f>
        <v>#DIV/0!</v>
      </c>
      <c r="V1365" t="e">
        <f>IF(DEGREES(ACOS(SIN(RADIANS(G1365))*SIN(RADIANS(E1365))+COS(RADIANS(G1365))*COS(RADIANS(E1365))*COS(RADIANS(V1355))))&gt;90,0,$F$4*$F$5/E1364^2*(SIN(RADIANS(G1365))*SIN(RADIANS(E1365))+COS(RADIANS(G1365))*COS(RADIANS(E1365))*COS(RADIANS(V1355))))</f>
        <v>#DIV/0!</v>
      </c>
      <c r="W1365" t="e">
        <f>IF(DEGREES(ACOS(SIN(RADIANS(G1365))*SIN(RADIANS(E1365))+COS(RADIANS(G1365))*COS(RADIANS(E1365))*COS(RADIANS(W1355))))&gt;90,0,$F$4*$F$5/E1364^2*(SIN(RADIANS(G1365))*SIN(RADIANS(E1365))+COS(RADIANS(G1365))*COS(RADIANS(E1365))*COS(RADIANS(W1355))))</f>
        <v>#DIV/0!</v>
      </c>
      <c r="X1365" t="e">
        <f>IF(DEGREES(ACOS(SIN(RADIANS(G1365))*SIN(RADIANS(E1365))+COS(RADIANS(G1365))*COS(RADIANS(E1365))*COS(RADIANS(X1355))))&gt;90,0,$F$4*$F$5/E1364^2*(SIN(RADIANS(G1365))*SIN(RADIANS(E1365))+COS(RADIANS(G1365))*COS(RADIANS(E1365))*COS(RADIANS(X1355))))</f>
        <v>#DIV/0!</v>
      </c>
      <c r="Y1365" t="e">
        <f>IF(DEGREES(ACOS(SIN(RADIANS(G1365))*SIN(RADIANS(E1365))+COS(RADIANS(G1365))*COS(RADIANS(E1365))*COS(RADIANS(Y1355))))&gt;90,0,$F$4*$F$5/E1364^2*(SIN(RADIANS(G1365))*SIN(RADIANS(E1365))+COS(RADIANS(G1365))*COS(RADIANS(E1365))*COS(RADIANS(Y1355))))</f>
        <v>#DIV/0!</v>
      </c>
      <c r="Z1365" t="e">
        <f>IF(DEGREES(ACOS(SIN(RADIANS(G1365))*SIN(RADIANS(E1365))+COS(RADIANS(G1365))*COS(RADIANS(E1365))*COS(RADIANS(Z1355))))&gt;90,0,$F$4*$F$5/E1364^2*(SIN(RADIANS(G1365))*SIN(RADIANS(E1365))+COS(RADIANS(G1365))*COS(RADIANS(E1365))*COS(RADIANS(Z1355))))</f>
        <v>#DIV/0!</v>
      </c>
      <c r="AA1365" t="e">
        <f>IF(DEGREES(ACOS(SIN(RADIANS(G1365))*SIN(RADIANS(E1365))+COS(RADIANS(G1365))*COS(RADIANS(E1365))*COS(RADIANS(AA1355))))&gt;90,0,$F$4*$F$5/E1364^2*(SIN(RADIANS(G1365))*SIN(RADIANS(E1365))+COS(RADIANS(G1365))*COS(RADIANS(E1365))*COS(RADIANS(AA1355))))</f>
        <v>#DIV/0!</v>
      </c>
      <c r="AB1365" t="e">
        <f>IF(DEGREES(ACOS(SIN(RADIANS(G1365))*SIN(RADIANS(E1365))+COS(RADIANS(G1365))*COS(RADIANS(E1365))*COS(RADIANS(AB1355))))&gt;90,0,$F$4*$F$5/E1364^2*(SIN(RADIANS(G1365))*SIN(RADIANS(E1365))+COS(RADIANS(G1365))*COS(RADIANS(E1365))*COS(RADIANS(AB1355))))</f>
        <v>#DIV/0!</v>
      </c>
      <c r="AC1365" t="e">
        <f>IF(DEGREES(ACOS(SIN(RADIANS(G1365))*SIN(RADIANS(E1365))+COS(RADIANS(G1365))*COS(RADIANS(E1365))*COS(RADIANS(AC1355))))&gt;90,0,$F$4*$F$5/E1364^2*(SIN(RADIANS(G1365))*SIN(RADIANS(E1365))+COS(RADIANS(G1365))*COS(RADIANS(E1365))*COS(RADIANS(AC1355))))</f>
        <v>#DIV/0!</v>
      </c>
      <c r="AD1365" t="e">
        <f>IF(DEGREES(ACOS(SIN(RADIANS(G1365))*SIN(RADIANS(E1365))+COS(RADIANS(G1365))*COS(RADIANS(E1365))*COS(RADIANS(AD1355))))&gt;90,0,$F$4*$F$5/E1364^2*(SIN(RADIANS(G1365))*SIN(RADIANS(E1365))+COS(RADIANS(G1365))*COS(RADIANS(E1365))*COS(RADIANS(AD1355))))</f>
        <v>#DIV/0!</v>
      </c>
      <c r="AE1365" t="e">
        <f>IF(DEGREES(ACOS(SIN(RADIANS(G1365))*SIN(RADIANS(E1365))+COS(RADIANS(G1365))*COS(RADIANS(E1365))*COS(RADIANS(AE1355))))&gt;90,0,$F$4*$F$5/E1364^2*(SIN(RADIANS(G1365))*SIN(RADIANS(E1365))+COS(RADIANS(G1365))*COS(RADIANS(E1365))*COS(RADIANS(AE1355))))</f>
        <v>#DIV/0!</v>
      </c>
      <c r="AF1365" t="e">
        <f>IF(DEGREES(ACOS(SIN(RADIANS(G1365))*SIN(RADIANS(E1365))+COS(RADIANS(G1365))*COS(RADIANS(E1365))*COS(RADIANS(AF1355))))&gt;90,0,$F$4*$F$5/E1364^2*(SIN(RADIANS(G1365))*SIN(RADIANS(E1365))+COS(RADIANS(G1365))*COS(RADIANS(E1365))*COS(RADIANS(AF1355))))</f>
        <v>#DIV/0!</v>
      </c>
      <c r="AG1365" t="e">
        <f>IF(DEGREES(ACOS(SIN(RADIANS(G1365))*SIN(RADIANS(E1365))+COS(RADIANS(G1365))*COS(RADIANS(E1365))*COS(RADIANS(AG1355))))&gt;90,0,$F$4*$F$5/E1364^2*(SIN(RADIANS(G1365))*SIN(RADIANS(E1365))+COS(RADIANS(G1365))*COS(RADIANS(E1365))*COS(RADIANS(AG1355))))</f>
        <v>#DIV/0!</v>
      </c>
      <c r="AH1365" t="e">
        <f>IF(DEGREES(ACOS(SIN(RADIANS(G1365))*SIN(RADIANS(E1365))+COS(RADIANS(G1365))*COS(RADIANS(E1365))*COS(RADIANS(AH1355))))&gt;90,0,$F$4*$F$5/E1364^2*(SIN(RADIANS(G1365))*SIN(RADIANS(E1365))+COS(RADIANS(G1365))*COS(RADIANS(E1365))*COS(RADIANS(AH1355))))</f>
        <v>#DIV/0!</v>
      </c>
      <c r="AI1365" t="e">
        <f>IF(DEGREES(ACOS(SIN(RADIANS(G1365))*SIN(RADIANS(E1365))+COS(RADIANS(G1365))*COS(RADIANS(E1365))*COS(RADIANS(AI1355))))&gt;90,0,$F$4*$F$5/E1364^2*(SIN(RADIANS(G1365))*SIN(RADIANS(E1365))+COS(RADIANS(G1365))*COS(RADIANS(E1365))*COS(RADIANS(AI1355))))</f>
        <v>#DIV/0!</v>
      </c>
      <c r="AJ1365" t="e">
        <f>IF(DEGREES(ACOS(SIN(RADIANS(G1365))*SIN(RADIANS(E1365))+COS(RADIANS(G1365))*COS(RADIANS(E1365))*COS(RADIANS(AJ1355))))&gt;90,0,$F$4*$F$5/E1364^2*(SIN(RADIANS(G1365))*SIN(RADIANS(E1365))+COS(RADIANS(G1365))*COS(RADIANS(E1365))*COS(RADIANS(AJ1355))))</f>
        <v>#DIV/0!</v>
      </c>
      <c r="AK1365">
        <f>IF(DEGREES(ACOS(SIN(RADIANS(G1365))*SIN(RADIANS(E1365))+COS(RADIANS(G1365))*COS(RADIANS(E1365))*COS(RADIANS(AK1355))))&gt;90,0,$F$4*$F$5/E1364^2*(SIN(RADIANS(G1365))*SIN(RADIANS(E1365))+COS(RADIANS(G1365))*COS(RADIANS(E1365))*COS(RADIANS(AK1355))))</f>
        <v>0</v>
      </c>
      <c r="AL1365">
        <f>IF(DEGREES(ACOS(SIN(RADIANS(G1365))*SIN(RADIANS(E1365))+COS(RADIANS(G1365))*COS(RADIANS(E1365))*COS(RADIANS(AL1355))))&gt;90,0,$F$4*$F$5/E1364^2*(SIN(RADIANS(G1365))*SIN(RADIANS(E1365))+COS(RADIANS(G1365))*COS(RADIANS(E1365))*COS(RADIANS(AL1355))))</f>
        <v>0</v>
      </c>
      <c r="AM1365">
        <f>IF(DEGREES(ACOS(SIN(RADIANS(G1365))*SIN(RADIANS(E1365))+COS(RADIANS(G1365))*COS(RADIANS(E1365))*COS(RADIANS(AM1355))))&gt;90,0,$F$4*$F$5/E1364^2*(SIN(RADIANS(G1365))*SIN(RADIANS(E1365))+COS(RADIANS(G1365))*COS(RADIANS(E1365))*COS(RADIANS(AM1355))))</f>
        <v>0</v>
      </c>
      <c r="AN1365">
        <f>IF(DEGREES(ACOS(SIN(RADIANS(G1365))*SIN(RADIANS(E1365))+COS(RADIANS(G1365))*COS(RADIANS(E1365))*COS(RADIANS(AN1355))))&gt;90,0,$F$4*$F$5/E1364^2*(SIN(RADIANS(G1365))*SIN(RADIANS(E1365))+COS(RADIANS(G1365))*COS(RADIANS(E1365))*COS(RADIANS(AN1355))))</f>
        <v>0</v>
      </c>
      <c r="AO1365">
        <f>IF(DEGREES(ACOS(SIN(RADIANS(G1365))*SIN(RADIANS(E1365))+COS(RADIANS(G1365))*COS(RADIANS(E1365))*COS(RADIANS(AO1355))))&gt;90,0,$F$4*$F$5/E1364^2*(SIN(RADIANS(G1365))*SIN(RADIANS(E1365))+COS(RADIANS(G1365))*COS(RADIANS(E1365))*COS(RADIANS(AO1355))))</f>
        <v>0</v>
      </c>
      <c r="AP1365">
        <f>IF(DEGREES(ACOS(SIN(RADIANS(G1365))*SIN(RADIANS(E1365))+COS(RADIANS(G1365))*COS(RADIANS(E1365))*COS(RADIANS(AP1355))))&gt;90,0,$F$4*$F$5/E1364^2*(SIN(RADIANS(G1365))*SIN(RADIANS(E1365))+COS(RADIANS(G1365))*COS(RADIANS(E1365))*COS(RADIANS(AP1355))))</f>
        <v>0</v>
      </c>
      <c r="AQ1365">
        <f>IF(DEGREES(ACOS(SIN(RADIANS(G1365))*SIN(RADIANS(E1365))+COS(RADIANS(G1365))*COS(RADIANS(E1365))*COS(RADIANS(AQ1355))))&gt;90,0,$F$4*$F$5/E1364^2*(SIN(RADIANS(G1365))*SIN(RADIANS(E1365))+COS(RADIANS(G1365))*COS(RADIANS(E1365))*COS(RADIANS(AQ1355))))</f>
        <v>0</v>
      </c>
      <c r="AR1365">
        <f>IF(DEGREES(ACOS(SIN(RADIANS(G1365))*SIN(RADIANS(E1365))+COS(RADIANS(G1365))*COS(RADIANS(E1365))*COS(RADIANS(AR1355))))&gt;90,0,$F$4*$F$5/E1364^2*(SIN(RADIANS(G1365))*SIN(RADIANS(E1365))+COS(RADIANS(G1365))*COS(RADIANS(E1365))*COS(RADIANS(AR1355))))</f>
        <v>0</v>
      </c>
    </row>
    <row r="1366" spans="2:44" x14ac:dyDescent="0.5">
      <c r="B1366" s="40" t="s">
        <v>786</v>
      </c>
      <c r="E1366">
        <f>IF($F$10=0,IF(E1357&lt;360,E1357,E1357-360),($F$10+1)*E1357)</f>
        <v>210</v>
      </c>
      <c r="G1366">
        <v>0</v>
      </c>
      <c r="I1366">
        <f>IF(DEGREES(ACOS(SIN(RADIANS(G1366))*SIN(RADIANS(E1365))+COS(RADIANS(G1366))*COS(RADIANS(E1365))*COS(RADIANS(I1355))))&gt;90,0,$F$4*$F$5/E1364^2*(SIN(RADIANS(G1366))*SIN(RADIANS(E1365))+COS(RADIANS(G1366))*COS(RADIANS(E1365))*COS(RADIANS(I1355))))</f>
        <v>0</v>
      </c>
      <c r="J1366">
        <f>IF(DEGREES(ACOS(SIN(RADIANS(G1366))*SIN(RADIANS(E1365))+COS(RADIANS(G1366))*COS(RADIANS(E1365))*COS(RADIANS(J1355))))&gt;90,0,$F$4*$F$5/E1364^2*(SIN(RADIANS(G1366))*SIN(RADIANS(E1365))+COS(RADIANS(G1366))*COS(RADIANS(E1365))*COS(RADIANS(J1355))))</f>
        <v>0</v>
      </c>
      <c r="K1366">
        <f>IF(DEGREES(ACOS(SIN(RADIANS(G1366))*SIN(RADIANS(E1365))+COS(RADIANS(G1366))*COS(RADIANS(E1365))*COS(RADIANS(K1355))))&gt;90,0,$F$4*$F$5/E1364^2*(SIN(RADIANS(G1366))*SIN(RADIANS(E1365))+COS(RADIANS(G1366))*COS(RADIANS(E1365))*COS(RADIANS(K1355))))</f>
        <v>0</v>
      </c>
      <c r="L1366">
        <f>IF(DEGREES(ACOS(SIN(RADIANS(G1366))*SIN(RADIANS(E1365))+COS(RADIANS(G1366))*COS(RADIANS(E1365))*COS(RADIANS(L1355))))&gt;90,0,$F$4*$F$5/E1364^2*(SIN(RADIANS(G1366))*SIN(RADIANS(E1365))+COS(RADIANS(G1366))*COS(RADIANS(E1365))*COS(RADIANS(L1355))))</f>
        <v>0</v>
      </c>
      <c r="M1366">
        <f>IF(DEGREES(ACOS(SIN(RADIANS(G1366))*SIN(RADIANS(E1365))+COS(RADIANS(G1366))*COS(RADIANS(E1365))*COS(RADIANS(M1355))))&gt;90,0,$F$4*$F$5/E1364^2*(SIN(RADIANS(G1366))*SIN(RADIANS(E1365))+COS(RADIANS(G1366))*COS(RADIANS(E1365))*COS(RADIANS(M1355))))</f>
        <v>0</v>
      </c>
      <c r="N1366">
        <f>IF(DEGREES(ACOS(SIN(RADIANS(G1366))*SIN(RADIANS(E1365))+COS(RADIANS(G1366))*COS(RADIANS(E1365))*COS(RADIANS(N1355))))&gt;90,0,$F$4*$F$5/E1364^2*(SIN(RADIANS(G1366))*SIN(RADIANS(E1365))+COS(RADIANS(G1366))*COS(RADIANS(E1365))*COS(RADIANS(N1355))))</f>
        <v>0</v>
      </c>
      <c r="O1366">
        <f>IF(DEGREES(ACOS(SIN(RADIANS(G1366))*SIN(RADIANS(E1365))+COS(RADIANS(G1366))*COS(RADIANS(E1365))*COS(RADIANS(O1355))))&gt;90,0,$F$4*$F$5/E1364^2*(SIN(RADIANS(G1366))*SIN(RADIANS(E1365))+COS(RADIANS(G1366))*COS(RADIANS(E1365))*COS(RADIANS(O1355))))</f>
        <v>0</v>
      </c>
      <c r="P1366">
        <f>IF(DEGREES(ACOS(SIN(RADIANS(G1366))*SIN(RADIANS(E1365))+COS(RADIANS(G1366))*COS(RADIANS(E1365))*COS(RADIANS(P1355))))&gt;90,0,$F$4*$F$5/E1364^2*(SIN(RADIANS(G1366))*SIN(RADIANS(E1365))+COS(RADIANS(G1366))*COS(RADIANS(E1365))*COS(RADIANS(P1355))))</f>
        <v>0</v>
      </c>
      <c r="Q1366">
        <f>IF(DEGREES(ACOS(SIN(RADIANS(G1366))*SIN(RADIANS(E1365))+COS(RADIANS(G1366))*COS(RADIANS(E1365))*COS(RADIANS(Q1355))))&gt;90,0,$F$4*$F$5/E1364^2*(SIN(RADIANS(G1366))*SIN(RADIANS(E1365))+COS(RADIANS(G1366))*COS(RADIANS(E1365))*COS(RADIANS(Q1355))))</f>
        <v>0</v>
      </c>
      <c r="R1366" t="e">
        <f>IF(DEGREES(ACOS(SIN(RADIANS(G1366))*SIN(RADIANS(E1365))+COS(RADIANS(G1366))*COS(RADIANS(E1365))*COS(RADIANS(R1355))))&gt;90,0,$F$4*$F$5/E1364^2*(SIN(RADIANS(G1366))*SIN(RADIANS(E1365))+COS(RADIANS(G1366))*COS(RADIANS(E1365))*COS(RADIANS(R1355))))</f>
        <v>#DIV/0!</v>
      </c>
      <c r="S1366" t="e">
        <f>IF(DEGREES(ACOS(SIN(RADIANS(G1366))*SIN(RADIANS(E1365))+COS(RADIANS(G1366))*COS(RADIANS(E1365))*COS(RADIANS(S1355))))&gt;90,0,$F$4*$F$5/E1364^2*(SIN(RADIANS(G1366))*SIN(RADIANS(E1365))+COS(RADIANS(G1366))*COS(RADIANS(E1365))*COS(RADIANS(S1355))))</f>
        <v>#DIV/0!</v>
      </c>
      <c r="T1366" t="e">
        <f>IF(DEGREES(ACOS(SIN(RADIANS(G1366))*SIN(RADIANS(E1365))+COS(RADIANS(G1366))*COS(RADIANS(E1365))*COS(RADIANS(T1355))))&gt;90,0,$F$4*$F$5/E1364^2*(SIN(RADIANS(G1366))*SIN(RADIANS(E1365))+COS(RADIANS(G1366))*COS(RADIANS(E1365))*COS(RADIANS(T1355))))</f>
        <v>#DIV/0!</v>
      </c>
      <c r="U1366" t="e">
        <f>IF(DEGREES(ACOS(SIN(RADIANS(G1366))*SIN(RADIANS(E1365))+COS(RADIANS(G1366))*COS(RADIANS(E1365))*COS(RADIANS(U1355))))&gt;90,0,$F$4*$F$5/E1364^2*(SIN(RADIANS(G1366))*SIN(RADIANS(E1365))+COS(RADIANS(G1366))*COS(RADIANS(E1365))*COS(RADIANS(U1355))))</f>
        <v>#DIV/0!</v>
      </c>
      <c r="V1366" t="e">
        <f>IF(DEGREES(ACOS(SIN(RADIANS(G1366))*SIN(RADIANS(E1365))+COS(RADIANS(G1366))*COS(RADIANS(E1365))*COS(RADIANS(V1355))))&gt;90,0,$F$4*$F$5/E1364^2*(SIN(RADIANS(G1366))*SIN(RADIANS(E1365))+COS(RADIANS(G1366))*COS(RADIANS(E1365))*COS(RADIANS(V1355))))</f>
        <v>#DIV/0!</v>
      </c>
      <c r="W1366" t="e">
        <f>IF(DEGREES(ACOS(SIN(RADIANS(G1366))*SIN(RADIANS(E1365))+COS(RADIANS(G1366))*COS(RADIANS(E1365))*COS(RADIANS(W1355))))&gt;90,0,$F$4*$F$5/E1364^2*(SIN(RADIANS(G1366))*SIN(RADIANS(E1365))+COS(RADIANS(G1366))*COS(RADIANS(E1365))*COS(RADIANS(W1355))))</f>
        <v>#DIV/0!</v>
      </c>
      <c r="X1366" t="e">
        <f>IF(DEGREES(ACOS(SIN(RADIANS(G1366))*SIN(RADIANS(E1365))+COS(RADIANS(G1366))*COS(RADIANS(E1365))*COS(RADIANS(X1355))))&gt;90,0,$F$4*$F$5/E1364^2*(SIN(RADIANS(G1366))*SIN(RADIANS(E1365))+COS(RADIANS(G1366))*COS(RADIANS(E1365))*COS(RADIANS(X1355))))</f>
        <v>#DIV/0!</v>
      </c>
      <c r="Y1366" t="e">
        <f>IF(DEGREES(ACOS(SIN(RADIANS(G1366))*SIN(RADIANS(E1365))+COS(RADIANS(G1366))*COS(RADIANS(E1365))*COS(RADIANS(Y1355))))&gt;90,0,$F$4*$F$5/E1364^2*(SIN(RADIANS(G1366))*SIN(RADIANS(E1365))+COS(RADIANS(G1366))*COS(RADIANS(E1365))*COS(RADIANS(Y1355))))</f>
        <v>#DIV/0!</v>
      </c>
      <c r="Z1366" t="e">
        <f>IF(DEGREES(ACOS(SIN(RADIANS(G1366))*SIN(RADIANS(E1365))+COS(RADIANS(G1366))*COS(RADIANS(E1365))*COS(RADIANS(Z1355))))&gt;90,0,$F$4*$F$5/E1364^2*(SIN(RADIANS(G1366))*SIN(RADIANS(E1365))+COS(RADIANS(G1366))*COS(RADIANS(E1365))*COS(RADIANS(Z1355))))</f>
        <v>#DIV/0!</v>
      </c>
      <c r="AA1366" t="e">
        <f>IF(DEGREES(ACOS(SIN(RADIANS(G1366))*SIN(RADIANS(E1365))+COS(RADIANS(G1366))*COS(RADIANS(E1365))*COS(RADIANS(AA1355))))&gt;90,0,$F$4*$F$5/E1364^2*(SIN(RADIANS(G1366))*SIN(RADIANS(E1365))+COS(RADIANS(G1366))*COS(RADIANS(E1365))*COS(RADIANS(AA1355))))</f>
        <v>#DIV/0!</v>
      </c>
      <c r="AB1366" t="e">
        <f>IF(DEGREES(ACOS(SIN(RADIANS(G1366))*SIN(RADIANS(E1365))+COS(RADIANS(G1366))*COS(RADIANS(E1365))*COS(RADIANS(AB1355))))&gt;90,0,$F$4*$F$5/E1364^2*(SIN(RADIANS(G1366))*SIN(RADIANS(E1365))+COS(RADIANS(G1366))*COS(RADIANS(E1365))*COS(RADIANS(AB1355))))</f>
        <v>#DIV/0!</v>
      </c>
      <c r="AC1366" t="e">
        <f>IF(DEGREES(ACOS(SIN(RADIANS(G1366))*SIN(RADIANS(E1365))+COS(RADIANS(G1366))*COS(RADIANS(E1365))*COS(RADIANS(AC1355))))&gt;90,0,$F$4*$F$5/E1364^2*(SIN(RADIANS(G1366))*SIN(RADIANS(E1365))+COS(RADIANS(G1366))*COS(RADIANS(E1365))*COS(RADIANS(AC1355))))</f>
        <v>#DIV/0!</v>
      </c>
      <c r="AD1366" t="e">
        <f>IF(DEGREES(ACOS(SIN(RADIANS(G1366))*SIN(RADIANS(E1365))+COS(RADIANS(G1366))*COS(RADIANS(E1365))*COS(RADIANS(AD1355))))&gt;90,0,$F$4*$F$5/E1364^2*(SIN(RADIANS(G1366))*SIN(RADIANS(E1365))+COS(RADIANS(G1366))*COS(RADIANS(E1365))*COS(RADIANS(AD1355))))</f>
        <v>#DIV/0!</v>
      </c>
      <c r="AE1366" t="e">
        <f>IF(DEGREES(ACOS(SIN(RADIANS(G1366))*SIN(RADIANS(E1365))+COS(RADIANS(G1366))*COS(RADIANS(E1365))*COS(RADIANS(AE1355))))&gt;90,0,$F$4*$F$5/E1364^2*(SIN(RADIANS(G1366))*SIN(RADIANS(E1365))+COS(RADIANS(G1366))*COS(RADIANS(E1365))*COS(RADIANS(AE1355))))</f>
        <v>#DIV/0!</v>
      </c>
      <c r="AF1366" t="e">
        <f>IF(DEGREES(ACOS(SIN(RADIANS(G1366))*SIN(RADIANS(E1365))+COS(RADIANS(G1366))*COS(RADIANS(E1365))*COS(RADIANS(AF1355))))&gt;90,0,$F$4*$F$5/E1364^2*(SIN(RADIANS(G1366))*SIN(RADIANS(E1365))+COS(RADIANS(G1366))*COS(RADIANS(E1365))*COS(RADIANS(AF1355))))</f>
        <v>#DIV/0!</v>
      </c>
      <c r="AG1366" t="e">
        <f>IF(DEGREES(ACOS(SIN(RADIANS(G1366))*SIN(RADIANS(E1365))+COS(RADIANS(G1366))*COS(RADIANS(E1365))*COS(RADIANS(AG1355))))&gt;90,0,$F$4*$F$5/E1364^2*(SIN(RADIANS(G1366))*SIN(RADIANS(E1365))+COS(RADIANS(G1366))*COS(RADIANS(E1365))*COS(RADIANS(AG1355))))</f>
        <v>#DIV/0!</v>
      </c>
      <c r="AH1366" t="e">
        <f>IF(DEGREES(ACOS(SIN(RADIANS(G1366))*SIN(RADIANS(E1365))+COS(RADIANS(G1366))*COS(RADIANS(E1365))*COS(RADIANS(AH1355))))&gt;90,0,$F$4*$F$5/E1364^2*(SIN(RADIANS(G1366))*SIN(RADIANS(E1365))+COS(RADIANS(G1366))*COS(RADIANS(E1365))*COS(RADIANS(AH1355))))</f>
        <v>#DIV/0!</v>
      </c>
      <c r="AI1366" t="e">
        <f>IF(DEGREES(ACOS(SIN(RADIANS(G1366))*SIN(RADIANS(E1365))+COS(RADIANS(G1366))*COS(RADIANS(E1365))*COS(RADIANS(AI1355))))&gt;90,0,$F$4*$F$5/E1364^2*(SIN(RADIANS(G1366))*SIN(RADIANS(E1365))+COS(RADIANS(G1366))*COS(RADIANS(E1365))*COS(RADIANS(AI1355))))</f>
        <v>#DIV/0!</v>
      </c>
      <c r="AJ1366" t="e">
        <f>IF(DEGREES(ACOS(SIN(RADIANS(G1366))*SIN(RADIANS(E1365))+COS(RADIANS(G1366))*COS(RADIANS(E1365))*COS(RADIANS(AJ1355))))&gt;90,0,$F$4*$F$5/E1364^2*(SIN(RADIANS(G1366))*SIN(RADIANS(E1365))+COS(RADIANS(G1366))*COS(RADIANS(E1365))*COS(RADIANS(AJ1355))))</f>
        <v>#DIV/0!</v>
      </c>
      <c r="AK1366">
        <f>IF(DEGREES(ACOS(SIN(RADIANS(G1366))*SIN(RADIANS(E1365))+COS(RADIANS(G1366))*COS(RADIANS(E1365))*COS(RADIANS(AK1355))))&gt;90,0,$F$4*$F$5/E1364^2*(SIN(RADIANS(G1366))*SIN(RADIANS(E1365))+COS(RADIANS(G1366))*COS(RADIANS(E1365))*COS(RADIANS(AK1355))))</f>
        <v>0</v>
      </c>
      <c r="AL1366">
        <f>IF(DEGREES(ACOS(SIN(RADIANS(G1366))*SIN(RADIANS(E1365))+COS(RADIANS(G1366))*COS(RADIANS(E1365))*COS(RADIANS(AL1355))))&gt;90,0,$F$4*$F$5/E1364^2*(SIN(RADIANS(G1366))*SIN(RADIANS(E1365))+COS(RADIANS(G1366))*COS(RADIANS(E1365))*COS(RADIANS(AL1355))))</f>
        <v>0</v>
      </c>
      <c r="AM1366">
        <f>IF(DEGREES(ACOS(SIN(RADIANS(G1366))*SIN(RADIANS(E1365))+COS(RADIANS(G1366))*COS(RADIANS(E1365))*COS(RADIANS(AM1355))))&gt;90,0,$F$4*$F$5/E1364^2*(SIN(RADIANS(G1366))*SIN(RADIANS(E1365))+COS(RADIANS(G1366))*COS(RADIANS(E1365))*COS(RADIANS(AM1355))))</f>
        <v>0</v>
      </c>
      <c r="AN1366">
        <f>IF(DEGREES(ACOS(SIN(RADIANS(G1366))*SIN(RADIANS(E1365))+COS(RADIANS(G1366))*COS(RADIANS(E1365))*COS(RADIANS(AN1355))))&gt;90,0,$F$4*$F$5/E1364^2*(SIN(RADIANS(G1366))*SIN(RADIANS(E1365))+COS(RADIANS(G1366))*COS(RADIANS(E1365))*COS(RADIANS(AN1355))))</f>
        <v>0</v>
      </c>
      <c r="AO1366">
        <f>IF(DEGREES(ACOS(SIN(RADIANS(G1366))*SIN(RADIANS(E1365))+COS(RADIANS(G1366))*COS(RADIANS(E1365))*COS(RADIANS(AO1355))))&gt;90,0,$F$4*$F$5/E1364^2*(SIN(RADIANS(G1366))*SIN(RADIANS(E1365))+COS(RADIANS(G1366))*COS(RADIANS(E1365))*COS(RADIANS(AO1355))))</f>
        <v>0</v>
      </c>
      <c r="AP1366">
        <f>IF(DEGREES(ACOS(SIN(RADIANS(G1366))*SIN(RADIANS(E1365))+COS(RADIANS(G1366))*COS(RADIANS(E1365))*COS(RADIANS(AP1355))))&gt;90,0,$F$4*$F$5/E1364^2*(SIN(RADIANS(G1366))*SIN(RADIANS(E1365))+COS(RADIANS(G1366))*COS(RADIANS(E1365))*COS(RADIANS(AP1355))))</f>
        <v>0</v>
      </c>
      <c r="AQ1366">
        <f>IF(DEGREES(ACOS(SIN(RADIANS(G1366))*SIN(RADIANS(E1365))+COS(RADIANS(G1366))*COS(RADIANS(E1365))*COS(RADIANS(AQ1355))))&gt;90,0,$F$4*$F$5/E1364^2*(SIN(RADIANS(G1366))*SIN(RADIANS(E1365))+COS(RADIANS(G1366))*COS(RADIANS(E1365))*COS(RADIANS(AQ1355))))</f>
        <v>0</v>
      </c>
      <c r="AR1366">
        <f>IF(DEGREES(ACOS(SIN(RADIANS(G1366))*SIN(RADIANS(E1365))+COS(RADIANS(G1366))*COS(RADIANS(E1365))*COS(RADIANS(AR1355))))&gt;90,0,$F$4*$F$5/E1364^2*(SIN(RADIANS(G1366))*SIN(RADIANS(E1365))+COS(RADIANS(G1366))*COS(RADIANS(E1365))*COS(RADIANS(AR1355))))</f>
        <v>0</v>
      </c>
    </row>
    <row r="1367" spans="2:44" x14ac:dyDescent="0.5">
      <c r="B1367" s="40" t="s">
        <v>787</v>
      </c>
      <c r="E1367">
        <f>E1366-E1358-360*ROUNDDOWN((E1366-E1358)/360,0)</f>
        <v>0</v>
      </c>
      <c r="G1367">
        <v>-10</v>
      </c>
      <c r="I1367">
        <f>IF(DEGREES(ACOS(SIN(RADIANS(G1367))*SIN(RADIANS(E1365))+COS(RADIANS(G1367))*COS(RADIANS(E1365))*COS(RADIANS(I1355))))&gt;90,0,$F$4*$F$5/E1364^2*(SIN(RADIANS(G1367))*SIN(RADIANS(E1365))+COS(RADIANS(G1367))*COS(RADIANS(E1365))*COS(RADIANS(I1355))))</f>
        <v>0</v>
      </c>
      <c r="J1367">
        <f>IF(DEGREES(ACOS(SIN(RADIANS(G1367))*SIN(RADIANS(E1365))+COS(RADIANS(G1367))*COS(RADIANS(E1365))*COS(RADIANS(J1355))))&gt;90,0,$F$4*$F$5/E1364^2*(SIN(RADIANS(G1367))*SIN(RADIANS(E1365))+COS(RADIANS(G1367))*COS(RADIANS(E1365))*COS(RADIANS(J1355))))</f>
        <v>0</v>
      </c>
      <c r="K1367">
        <f>IF(DEGREES(ACOS(SIN(RADIANS(G1367))*SIN(RADIANS(E1365))+COS(RADIANS(G1367))*COS(RADIANS(E1365))*COS(RADIANS(K1355))))&gt;90,0,$F$4*$F$5/E1364^2*(SIN(RADIANS(G1367))*SIN(RADIANS(E1365))+COS(RADIANS(G1367))*COS(RADIANS(E1365))*COS(RADIANS(K1355))))</f>
        <v>0</v>
      </c>
      <c r="L1367">
        <f>IF(DEGREES(ACOS(SIN(RADIANS(G1367))*SIN(RADIANS(E1365))+COS(RADIANS(G1367))*COS(RADIANS(E1365))*COS(RADIANS(L1355))))&gt;90,0,$F$4*$F$5/E1364^2*(SIN(RADIANS(G1367))*SIN(RADIANS(E1365))+COS(RADIANS(G1367))*COS(RADIANS(E1365))*COS(RADIANS(L1355))))</f>
        <v>0</v>
      </c>
      <c r="M1367">
        <f>IF(DEGREES(ACOS(SIN(RADIANS(G1367))*SIN(RADIANS(E1365))+COS(RADIANS(G1367))*COS(RADIANS(E1365))*COS(RADIANS(M1355))))&gt;90,0,$F$4*$F$5/E1364^2*(SIN(RADIANS(G1367))*SIN(RADIANS(E1365))+COS(RADIANS(G1367))*COS(RADIANS(E1365))*COS(RADIANS(M1355))))</f>
        <v>0</v>
      </c>
      <c r="N1367">
        <f>IF(DEGREES(ACOS(SIN(RADIANS(G1367))*SIN(RADIANS(E1365))+COS(RADIANS(G1367))*COS(RADIANS(E1365))*COS(RADIANS(N1355))))&gt;90,0,$F$4*$F$5/E1364^2*(SIN(RADIANS(G1367))*SIN(RADIANS(E1365))+COS(RADIANS(G1367))*COS(RADIANS(E1365))*COS(RADIANS(N1355))))</f>
        <v>0</v>
      </c>
      <c r="O1367">
        <f>IF(DEGREES(ACOS(SIN(RADIANS(G1367))*SIN(RADIANS(E1365))+COS(RADIANS(G1367))*COS(RADIANS(E1365))*COS(RADIANS(O1355))))&gt;90,0,$F$4*$F$5/E1364^2*(SIN(RADIANS(G1367))*SIN(RADIANS(E1365))+COS(RADIANS(G1367))*COS(RADIANS(E1365))*COS(RADIANS(O1355))))</f>
        <v>0</v>
      </c>
      <c r="P1367">
        <f>IF(DEGREES(ACOS(SIN(RADIANS(G1367))*SIN(RADIANS(E1365))+COS(RADIANS(G1367))*COS(RADIANS(E1365))*COS(RADIANS(P1355))))&gt;90,0,$F$4*$F$5/E1364^2*(SIN(RADIANS(G1367))*SIN(RADIANS(E1365))+COS(RADIANS(G1367))*COS(RADIANS(E1365))*COS(RADIANS(P1355))))</f>
        <v>0</v>
      </c>
      <c r="Q1367">
        <f>IF(DEGREES(ACOS(SIN(RADIANS(G1367))*SIN(RADIANS(E1365))+COS(RADIANS(G1367))*COS(RADIANS(E1365))*COS(RADIANS(Q1355))))&gt;90,0,$F$4*$F$5/E1364^2*(SIN(RADIANS(G1367))*SIN(RADIANS(E1365))+COS(RADIANS(G1367))*COS(RADIANS(E1365))*COS(RADIANS(Q1355))))</f>
        <v>0</v>
      </c>
      <c r="R1367" t="e">
        <f>IF(DEGREES(ACOS(SIN(RADIANS(G1367))*SIN(RADIANS(E1365))+COS(RADIANS(G1367))*COS(RADIANS(E1365))*COS(RADIANS(R1355))))&gt;90,0,$F$4*$F$5/E1364^2*(SIN(RADIANS(G1367))*SIN(RADIANS(E1365))+COS(RADIANS(G1367))*COS(RADIANS(E1365))*COS(RADIANS(R1355))))</f>
        <v>#DIV/0!</v>
      </c>
      <c r="S1367" t="e">
        <f>IF(DEGREES(ACOS(SIN(RADIANS(G1367))*SIN(RADIANS(E1365))+COS(RADIANS(G1367))*COS(RADIANS(E1365))*COS(RADIANS(S1355))))&gt;90,0,$F$4*$F$5/E1364^2*(SIN(RADIANS(G1367))*SIN(RADIANS(E1365))+COS(RADIANS(G1367))*COS(RADIANS(E1365))*COS(RADIANS(S1355))))</f>
        <v>#DIV/0!</v>
      </c>
      <c r="T1367" t="e">
        <f>IF(DEGREES(ACOS(SIN(RADIANS(G1367))*SIN(RADIANS(E1365))+COS(RADIANS(G1367))*COS(RADIANS(E1365))*COS(RADIANS(T1355))))&gt;90,0,$F$4*$F$5/E1364^2*(SIN(RADIANS(G1367))*SIN(RADIANS(E1365))+COS(RADIANS(G1367))*COS(RADIANS(E1365))*COS(RADIANS(T1355))))</f>
        <v>#DIV/0!</v>
      </c>
      <c r="U1367" t="e">
        <f>IF(DEGREES(ACOS(SIN(RADIANS(G1367))*SIN(RADIANS(E1365))+COS(RADIANS(G1367))*COS(RADIANS(E1365))*COS(RADIANS(U1355))))&gt;90,0,$F$4*$F$5/E1364^2*(SIN(RADIANS(G1367))*SIN(RADIANS(E1365))+COS(RADIANS(G1367))*COS(RADIANS(E1365))*COS(RADIANS(U1355))))</f>
        <v>#DIV/0!</v>
      </c>
      <c r="V1367" t="e">
        <f>IF(DEGREES(ACOS(SIN(RADIANS(G1367))*SIN(RADIANS(E1365))+COS(RADIANS(G1367))*COS(RADIANS(E1365))*COS(RADIANS(V1355))))&gt;90,0,$F$4*$F$5/E1364^2*(SIN(RADIANS(G1367))*SIN(RADIANS(E1365))+COS(RADIANS(G1367))*COS(RADIANS(E1365))*COS(RADIANS(V1355))))</f>
        <v>#DIV/0!</v>
      </c>
      <c r="W1367" t="e">
        <f>IF(DEGREES(ACOS(SIN(RADIANS(G1367))*SIN(RADIANS(E1365))+COS(RADIANS(G1367))*COS(RADIANS(E1365))*COS(RADIANS(W1355))))&gt;90,0,$F$4*$F$5/E1364^2*(SIN(RADIANS(G1367))*SIN(RADIANS(E1365))+COS(RADIANS(G1367))*COS(RADIANS(E1365))*COS(RADIANS(W1355))))</f>
        <v>#DIV/0!</v>
      </c>
      <c r="X1367" t="e">
        <f>IF(DEGREES(ACOS(SIN(RADIANS(G1367))*SIN(RADIANS(E1365))+COS(RADIANS(G1367))*COS(RADIANS(E1365))*COS(RADIANS(X1355))))&gt;90,0,$F$4*$F$5/E1364^2*(SIN(RADIANS(G1367))*SIN(RADIANS(E1365))+COS(RADIANS(G1367))*COS(RADIANS(E1365))*COS(RADIANS(X1355))))</f>
        <v>#DIV/0!</v>
      </c>
      <c r="Y1367" t="e">
        <f>IF(DEGREES(ACOS(SIN(RADIANS(G1367))*SIN(RADIANS(E1365))+COS(RADIANS(G1367))*COS(RADIANS(E1365))*COS(RADIANS(Y1355))))&gt;90,0,$F$4*$F$5/E1364^2*(SIN(RADIANS(G1367))*SIN(RADIANS(E1365))+COS(RADIANS(G1367))*COS(RADIANS(E1365))*COS(RADIANS(Y1355))))</f>
        <v>#DIV/0!</v>
      </c>
      <c r="Z1367" t="e">
        <f>IF(DEGREES(ACOS(SIN(RADIANS(G1367))*SIN(RADIANS(E1365))+COS(RADIANS(G1367))*COS(RADIANS(E1365))*COS(RADIANS(Z1355))))&gt;90,0,$F$4*$F$5/E1364^2*(SIN(RADIANS(G1367))*SIN(RADIANS(E1365))+COS(RADIANS(G1367))*COS(RADIANS(E1365))*COS(RADIANS(Z1355))))</f>
        <v>#DIV/0!</v>
      </c>
      <c r="AA1367" t="e">
        <f>IF(DEGREES(ACOS(SIN(RADIANS(G1367))*SIN(RADIANS(E1365))+COS(RADIANS(G1367))*COS(RADIANS(E1365))*COS(RADIANS(AA1355))))&gt;90,0,$F$4*$F$5/E1364^2*(SIN(RADIANS(G1367))*SIN(RADIANS(E1365))+COS(RADIANS(G1367))*COS(RADIANS(E1365))*COS(RADIANS(AA1355))))</f>
        <v>#DIV/0!</v>
      </c>
      <c r="AB1367" t="e">
        <f>IF(DEGREES(ACOS(SIN(RADIANS(G1367))*SIN(RADIANS(E1365))+COS(RADIANS(G1367))*COS(RADIANS(E1365))*COS(RADIANS(AB1355))))&gt;90,0,$F$4*$F$5/E1364^2*(SIN(RADIANS(G1367))*SIN(RADIANS(E1365))+COS(RADIANS(G1367))*COS(RADIANS(E1365))*COS(RADIANS(AB1355))))</f>
        <v>#DIV/0!</v>
      </c>
      <c r="AC1367" t="e">
        <f>IF(DEGREES(ACOS(SIN(RADIANS(G1367))*SIN(RADIANS(E1365))+COS(RADIANS(G1367))*COS(RADIANS(E1365))*COS(RADIANS(AC1355))))&gt;90,0,$F$4*$F$5/E1364^2*(SIN(RADIANS(G1367))*SIN(RADIANS(E1365))+COS(RADIANS(G1367))*COS(RADIANS(E1365))*COS(RADIANS(AC1355))))</f>
        <v>#DIV/0!</v>
      </c>
      <c r="AD1367" t="e">
        <f>IF(DEGREES(ACOS(SIN(RADIANS(G1367))*SIN(RADIANS(E1365))+COS(RADIANS(G1367))*COS(RADIANS(E1365))*COS(RADIANS(AD1355))))&gt;90,0,$F$4*$F$5/E1364^2*(SIN(RADIANS(G1367))*SIN(RADIANS(E1365))+COS(RADIANS(G1367))*COS(RADIANS(E1365))*COS(RADIANS(AD1355))))</f>
        <v>#DIV/0!</v>
      </c>
      <c r="AE1367" t="e">
        <f>IF(DEGREES(ACOS(SIN(RADIANS(G1367))*SIN(RADIANS(E1365))+COS(RADIANS(G1367))*COS(RADIANS(E1365))*COS(RADIANS(AE1355))))&gt;90,0,$F$4*$F$5/E1364^2*(SIN(RADIANS(G1367))*SIN(RADIANS(E1365))+COS(RADIANS(G1367))*COS(RADIANS(E1365))*COS(RADIANS(AE1355))))</f>
        <v>#DIV/0!</v>
      </c>
      <c r="AF1367" t="e">
        <f>IF(DEGREES(ACOS(SIN(RADIANS(G1367))*SIN(RADIANS(E1365))+COS(RADIANS(G1367))*COS(RADIANS(E1365))*COS(RADIANS(AF1355))))&gt;90,0,$F$4*$F$5/E1364^2*(SIN(RADIANS(G1367))*SIN(RADIANS(E1365))+COS(RADIANS(G1367))*COS(RADIANS(E1365))*COS(RADIANS(AF1355))))</f>
        <v>#DIV/0!</v>
      </c>
      <c r="AG1367" t="e">
        <f>IF(DEGREES(ACOS(SIN(RADIANS(G1367))*SIN(RADIANS(E1365))+COS(RADIANS(G1367))*COS(RADIANS(E1365))*COS(RADIANS(AG1355))))&gt;90,0,$F$4*$F$5/E1364^2*(SIN(RADIANS(G1367))*SIN(RADIANS(E1365))+COS(RADIANS(G1367))*COS(RADIANS(E1365))*COS(RADIANS(AG1355))))</f>
        <v>#DIV/0!</v>
      </c>
      <c r="AH1367" t="e">
        <f>IF(DEGREES(ACOS(SIN(RADIANS(G1367))*SIN(RADIANS(E1365))+COS(RADIANS(G1367))*COS(RADIANS(E1365))*COS(RADIANS(AH1355))))&gt;90,0,$F$4*$F$5/E1364^2*(SIN(RADIANS(G1367))*SIN(RADIANS(E1365))+COS(RADIANS(G1367))*COS(RADIANS(E1365))*COS(RADIANS(AH1355))))</f>
        <v>#DIV/0!</v>
      </c>
      <c r="AI1367" t="e">
        <f>IF(DEGREES(ACOS(SIN(RADIANS(G1367))*SIN(RADIANS(E1365))+COS(RADIANS(G1367))*COS(RADIANS(E1365))*COS(RADIANS(AI1355))))&gt;90,0,$F$4*$F$5/E1364^2*(SIN(RADIANS(G1367))*SIN(RADIANS(E1365))+COS(RADIANS(G1367))*COS(RADIANS(E1365))*COS(RADIANS(AI1355))))</f>
        <v>#DIV/0!</v>
      </c>
      <c r="AJ1367" t="e">
        <f>IF(DEGREES(ACOS(SIN(RADIANS(G1367))*SIN(RADIANS(E1365))+COS(RADIANS(G1367))*COS(RADIANS(E1365))*COS(RADIANS(AJ1355))))&gt;90,0,$F$4*$F$5/E1364^2*(SIN(RADIANS(G1367))*SIN(RADIANS(E1365))+COS(RADIANS(G1367))*COS(RADIANS(E1365))*COS(RADIANS(AJ1355))))</f>
        <v>#DIV/0!</v>
      </c>
      <c r="AK1367">
        <f>IF(DEGREES(ACOS(SIN(RADIANS(G1367))*SIN(RADIANS(E1365))+COS(RADIANS(G1367))*COS(RADIANS(E1365))*COS(RADIANS(AK1355))))&gt;90,0,$F$4*$F$5/E1364^2*(SIN(RADIANS(G1367))*SIN(RADIANS(E1365))+COS(RADIANS(G1367))*COS(RADIANS(E1365))*COS(RADIANS(AK1355))))</f>
        <v>0</v>
      </c>
      <c r="AL1367">
        <f>IF(DEGREES(ACOS(SIN(RADIANS(G1367))*SIN(RADIANS(E1365))+COS(RADIANS(G1367))*COS(RADIANS(E1365))*COS(RADIANS(AL1355))))&gt;90,0,$F$4*$F$5/E1364^2*(SIN(RADIANS(G1367))*SIN(RADIANS(E1365))+COS(RADIANS(G1367))*COS(RADIANS(E1365))*COS(RADIANS(AL1355))))</f>
        <v>0</v>
      </c>
      <c r="AM1367">
        <f>IF(DEGREES(ACOS(SIN(RADIANS(G1367))*SIN(RADIANS(E1365))+COS(RADIANS(G1367))*COS(RADIANS(E1365))*COS(RADIANS(AM1355))))&gt;90,0,$F$4*$F$5/E1364^2*(SIN(RADIANS(G1367))*SIN(RADIANS(E1365))+COS(RADIANS(G1367))*COS(RADIANS(E1365))*COS(RADIANS(AM1355))))</f>
        <v>0</v>
      </c>
      <c r="AN1367">
        <f>IF(DEGREES(ACOS(SIN(RADIANS(G1367))*SIN(RADIANS(E1365))+COS(RADIANS(G1367))*COS(RADIANS(E1365))*COS(RADIANS(AN1355))))&gt;90,0,$F$4*$F$5/E1364^2*(SIN(RADIANS(G1367))*SIN(RADIANS(E1365))+COS(RADIANS(G1367))*COS(RADIANS(E1365))*COS(RADIANS(AN1355))))</f>
        <v>0</v>
      </c>
      <c r="AO1367">
        <f>IF(DEGREES(ACOS(SIN(RADIANS(G1367))*SIN(RADIANS(E1365))+COS(RADIANS(G1367))*COS(RADIANS(E1365))*COS(RADIANS(AO1355))))&gt;90,0,$F$4*$F$5/E1364^2*(SIN(RADIANS(G1367))*SIN(RADIANS(E1365))+COS(RADIANS(G1367))*COS(RADIANS(E1365))*COS(RADIANS(AO1355))))</f>
        <v>0</v>
      </c>
      <c r="AP1367">
        <f>IF(DEGREES(ACOS(SIN(RADIANS(G1367))*SIN(RADIANS(E1365))+COS(RADIANS(G1367))*COS(RADIANS(E1365))*COS(RADIANS(AP1355))))&gt;90,0,$F$4*$F$5/E1364^2*(SIN(RADIANS(G1367))*SIN(RADIANS(E1365))+COS(RADIANS(G1367))*COS(RADIANS(E1365))*COS(RADIANS(AP1355))))</f>
        <v>0</v>
      </c>
      <c r="AQ1367">
        <f>IF(DEGREES(ACOS(SIN(RADIANS(G1367))*SIN(RADIANS(E1365))+COS(RADIANS(G1367))*COS(RADIANS(E1365))*COS(RADIANS(AQ1355))))&gt;90,0,$F$4*$F$5/E1364^2*(SIN(RADIANS(G1367))*SIN(RADIANS(E1365))+COS(RADIANS(G1367))*COS(RADIANS(E1365))*COS(RADIANS(AQ1355))))</f>
        <v>0</v>
      </c>
      <c r="AR1367">
        <f>IF(DEGREES(ACOS(SIN(RADIANS(G1367))*SIN(RADIANS(E1365))+COS(RADIANS(G1367))*COS(RADIANS(E1365))*COS(RADIANS(AR1355))))&gt;90,0,$F$4*$F$5/E1364^2*(SIN(RADIANS(G1367))*SIN(RADIANS(E1365))+COS(RADIANS(G1367))*COS(RADIANS(E1365))*COS(RADIANS(AR1355))))</f>
        <v>0</v>
      </c>
    </row>
    <row r="1368" spans="2:44" x14ac:dyDescent="0.5">
      <c r="G1368">
        <v>-20</v>
      </c>
      <c r="I1368">
        <f>IF(DEGREES(ACOS(SIN(RADIANS(G1368))*SIN(RADIANS(E1365))+COS(RADIANS(G1368))*COS(RADIANS(E1365))*COS(RADIANS(I1355))))&gt;90,0,$F$4*$F$5/E1364^2*(SIN(RADIANS(G1368))*SIN(RADIANS(E1365))+COS(RADIANS(G1368))*COS(RADIANS(E1365))*COS(RADIANS(I1355))))</f>
        <v>0</v>
      </c>
      <c r="J1368">
        <f>IF(DEGREES(ACOS(SIN(RADIANS(G1368))*SIN(RADIANS(E1365))+COS(RADIANS(G1368))*COS(RADIANS(E1365))*COS(RADIANS(J1355))))&gt;90,0,$F$4*$F$5/E1364^2*(SIN(RADIANS(G1368))*SIN(RADIANS(E1365))+COS(RADIANS(G1368))*COS(RADIANS(E1365))*COS(RADIANS(J1355))))</f>
        <v>0</v>
      </c>
      <c r="K1368">
        <f>IF(DEGREES(ACOS(SIN(RADIANS(G1368))*SIN(RADIANS(E1365))+COS(RADIANS(G1368))*COS(RADIANS(E1365))*COS(RADIANS(K1355))))&gt;90,0,$F$4*$F$5/E1364^2*(SIN(RADIANS(G1368))*SIN(RADIANS(E1365))+COS(RADIANS(G1368))*COS(RADIANS(E1365))*COS(RADIANS(K1355))))</f>
        <v>0</v>
      </c>
      <c r="L1368">
        <f>IF(DEGREES(ACOS(SIN(RADIANS(G1368))*SIN(RADIANS(E1365))+COS(RADIANS(G1368))*COS(RADIANS(E1365))*COS(RADIANS(L1355))))&gt;90,0,$F$4*$F$5/E1364^2*(SIN(RADIANS(G1368))*SIN(RADIANS(E1365))+COS(RADIANS(G1368))*COS(RADIANS(E1365))*COS(RADIANS(L1355))))</f>
        <v>0</v>
      </c>
      <c r="M1368">
        <f>IF(DEGREES(ACOS(SIN(RADIANS(G1368))*SIN(RADIANS(E1365))+COS(RADIANS(G1368))*COS(RADIANS(E1365))*COS(RADIANS(M1355))))&gt;90,0,$F$4*$F$5/E1364^2*(SIN(RADIANS(G1368))*SIN(RADIANS(E1365))+COS(RADIANS(G1368))*COS(RADIANS(E1365))*COS(RADIANS(M1355))))</f>
        <v>0</v>
      </c>
      <c r="N1368">
        <f>IF(DEGREES(ACOS(SIN(RADIANS(G1368))*SIN(RADIANS(E1365))+COS(RADIANS(G1368))*COS(RADIANS(E1365))*COS(RADIANS(N1355))))&gt;90,0,$F$4*$F$5/E1364^2*(SIN(RADIANS(G1368))*SIN(RADIANS(E1365))+COS(RADIANS(G1368))*COS(RADIANS(E1365))*COS(RADIANS(N1355))))</f>
        <v>0</v>
      </c>
      <c r="O1368">
        <f>IF(DEGREES(ACOS(SIN(RADIANS(G1368))*SIN(RADIANS(E1365))+COS(RADIANS(G1368))*COS(RADIANS(E1365))*COS(RADIANS(O1355))))&gt;90,0,$F$4*$F$5/E1364^2*(SIN(RADIANS(G1368))*SIN(RADIANS(E1365))+COS(RADIANS(G1368))*COS(RADIANS(E1365))*COS(RADIANS(O1355))))</f>
        <v>0</v>
      </c>
      <c r="P1368">
        <f>IF(DEGREES(ACOS(SIN(RADIANS(G1368))*SIN(RADIANS(E1365))+COS(RADIANS(G1368))*COS(RADIANS(E1365))*COS(RADIANS(P1355))))&gt;90,0,$F$4*$F$5/E1364^2*(SIN(RADIANS(G1368))*SIN(RADIANS(E1365))+COS(RADIANS(G1368))*COS(RADIANS(E1365))*COS(RADIANS(P1355))))</f>
        <v>0</v>
      </c>
      <c r="Q1368">
        <f>IF(DEGREES(ACOS(SIN(RADIANS(G1368))*SIN(RADIANS(E1365))+COS(RADIANS(G1368))*COS(RADIANS(E1365))*COS(RADIANS(Q1355))))&gt;90,0,$F$4*$F$5/E1364^2*(SIN(RADIANS(G1368))*SIN(RADIANS(E1365))+COS(RADIANS(G1368))*COS(RADIANS(E1365))*COS(RADIANS(Q1355))))</f>
        <v>0</v>
      </c>
      <c r="R1368" t="e">
        <f>IF(DEGREES(ACOS(SIN(RADIANS(G1368))*SIN(RADIANS(E1365))+COS(RADIANS(G1368))*COS(RADIANS(E1365))*COS(RADIANS(R1355))))&gt;90,0,$F$4*$F$5/E1364^2*(SIN(RADIANS(G1368))*SIN(RADIANS(E1365))+COS(RADIANS(G1368))*COS(RADIANS(E1365))*COS(RADIANS(R1355))))</f>
        <v>#DIV/0!</v>
      </c>
      <c r="S1368" t="e">
        <f>IF(DEGREES(ACOS(SIN(RADIANS(G1368))*SIN(RADIANS(E1365))+COS(RADIANS(G1368))*COS(RADIANS(E1365))*COS(RADIANS(S1355))))&gt;90,0,$F$4*$F$5/E1364^2*(SIN(RADIANS(G1368))*SIN(RADIANS(E1365))+COS(RADIANS(G1368))*COS(RADIANS(E1365))*COS(RADIANS(S1355))))</f>
        <v>#DIV/0!</v>
      </c>
      <c r="T1368" t="e">
        <f>IF(DEGREES(ACOS(SIN(RADIANS(G1368))*SIN(RADIANS(E1365))+COS(RADIANS(G1368))*COS(RADIANS(E1365))*COS(RADIANS(T1355))))&gt;90,0,$F$4*$F$5/E1364^2*(SIN(RADIANS(G1368))*SIN(RADIANS(E1365))+COS(RADIANS(G1368))*COS(RADIANS(E1365))*COS(RADIANS(T1355))))</f>
        <v>#DIV/0!</v>
      </c>
      <c r="U1368" t="e">
        <f>IF(DEGREES(ACOS(SIN(RADIANS(G1368))*SIN(RADIANS(E1365))+COS(RADIANS(G1368))*COS(RADIANS(E1365))*COS(RADIANS(U1355))))&gt;90,0,$F$4*$F$5/E1364^2*(SIN(RADIANS(G1368))*SIN(RADIANS(E1365))+COS(RADIANS(G1368))*COS(RADIANS(E1365))*COS(RADIANS(U1355))))</f>
        <v>#DIV/0!</v>
      </c>
      <c r="V1368" t="e">
        <f>IF(DEGREES(ACOS(SIN(RADIANS(G1368))*SIN(RADIANS(E1365))+COS(RADIANS(G1368))*COS(RADIANS(E1365))*COS(RADIANS(V1355))))&gt;90,0,$F$4*$F$5/E1364^2*(SIN(RADIANS(G1368))*SIN(RADIANS(E1365))+COS(RADIANS(G1368))*COS(RADIANS(E1365))*COS(RADIANS(V1355))))</f>
        <v>#DIV/0!</v>
      </c>
      <c r="W1368" t="e">
        <f>IF(DEGREES(ACOS(SIN(RADIANS(G1368))*SIN(RADIANS(E1365))+COS(RADIANS(G1368))*COS(RADIANS(E1365))*COS(RADIANS(W1355))))&gt;90,0,$F$4*$F$5/E1364^2*(SIN(RADIANS(G1368))*SIN(RADIANS(E1365))+COS(RADIANS(G1368))*COS(RADIANS(E1365))*COS(RADIANS(W1355))))</f>
        <v>#DIV/0!</v>
      </c>
      <c r="X1368" t="e">
        <f>IF(DEGREES(ACOS(SIN(RADIANS(G1368))*SIN(RADIANS(E1365))+COS(RADIANS(G1368))*COS(RADIANS(E1365))*COS(RADIANS(X1355))))&gt;90,0,$F$4*$F$5/E1364^2*(SIN(RADIANS(G1368))*SIN(RADIANS(E1365))+COS(RADIANS(G1368))*COS(RADIANS(E1365))*COS(RADIANS(X1355))))</f>
        <v>#DIV/0!</v>
      </c>
      <c r="Y1368" t="e">
        <f>IF(DEGREES(ACOS(SIN(RADIANS(G1368))*SIN(RADIANS(E1365))+COS(RADIANS(G1368))*COS(RADIANS(E1365))*COS(RADIANS(Y1355))))&gt;90,0,$F$4*$F$5/E1364^2*(SIN(RADIANS(G1368))*SIN(RADIANS(E1365))+COS(RADIANS(G1368))*COS(RADIANS(E1365))*COS(RADIANS(Y1355))))</f>
        <v>#DIV/0!</v>
      </c>
      <c r="Z1368" t="e">
        <f>IF(DEGREES(ACOS(SIN(RADIANS(G1368))*SIN(RADIANS(E1365))+COS(RADIANS(G1368))*COS(RADIANS(E1365))*COS(RADIANS(Z1355))))&gt;90,0,$F$4*$F$5/E1364^2*(SIN(RADIANS(G1368))*SIN(RADIANS(E1365))+COS(RADIANS(G1368))*COS(RADIANS(E1365))*COS(RADIANS(Z1355))))</f>
        <v>#DIV/0!</v>
      </c>
      <c r="AA1368" t="e">
        <f>IF(DEGREES(ACOS(SIN(RADIANS(G1368))*SIN(RADIANS(E1365))+COS(RADIANS(G1368))*COS(RADIANS(E1365))*COS(RADIANS(AA1355))))&gt;90,0,$F$4*$F$5/E1364^2*(SIN(RADIANS(G1368))*SIN(RADIANS(E1365))+COS(RADIANS(G1368))*COS(RADIANS(E1365))*COS(RADIANS(AA1355))))</f>
        <v>#DIV/0!</v>
      </c>
      <c r="AB1368" t="e">
        <f>IF(DEGREES(ACOS(SIN(RADIANS(G1368))*SIN(RADIANS(E1365))+COS(RADIANS(G1368))*COS(RADIANS(E1365))*COS(RADIANS(AB1355))))&gt;90,0,$F$4*$F$5/E1364^2*(SIN(RADIANS(G1368))*SIN(RADIANS(E1365))+COS(RADIANS(G1368))*COS(RADIANS(E1365))*COS(RADIANS(AB1355))))</f>
        <v>#DIV/0!</v>
      </c>
      <c r="AC1368" t="e">
        <f>IF(DEGREES(ACOS(SIN(RADIANS(G1368))*SIN(RADIANS(E1365))+COS(RADIANS(G1368))*COS(RADIANS(E1365))*COS(RADIANS(AC1355))))&gt;90,0,$F$4*$F$5/E1364^2*(SIN(RADIANS(G1368))*SIN(RADIANS(E1365))+COS(RADIANS(G1368))*COS(RADIANS(E1365))*COS(RADIANS(AC1355))))</f>
        <v>#DIV/0!</v>
      </c>
      <c r="AD1368" t="e">
        <f>IF(DEGREES(ACOS(SIN(RADIANS(G1368))*SIN(RADIANS(E1365))+COS(RADIANS(G1368))*COS(RADIANS(E1365))*COS(RADIANS(AD1355))))&gt;90,0,$F$4*$F$5/E1364^2*(SIN(RADIANS(G1368))*SIN(RADIANS(E1365))+COS(RADIANS(G1368))*COS(RADIANS(E1365))*COS(RADIANS(AD1355))))</f>
        <v>#DIV/0!</v>
      </c>
      <c r="AE1368" t="e">
        <f>IF(DEGREES(ACOS(SIN(RADIANS(G1368))*SIN(RADIANS(E1365))+COS(RADIANS(G1368))*COS(RADIANS(E1365))*COS(RADIANS(AE1355))))&gt;90,0,$F$4*$F$5/E1364^2*(SIN(RADIANS(G1368))*SIN(RADIANS(E1365))+COS(RADIANS(G1368))*COS(RADIANS(E1365))*COS(RADIANS(AE1355))))</f>
        <v>#DIV/0!</v>
      </c>
      <c r="AF1368" t="e">
        <f>IF(DEGREES(ACOS(SIN(RADIANS(G1368))*SIN(RADIANS(E1365))+COS(RADIANS(G1368))*COS(RADIANS(E1365))*COS(RADIANS(AF1355))))&gt;90,0,$F$4*$F$5/E1364^2*(SIN(RADIANS(G1368))*SIN(RADIANS(E1365))+COS(RADIANS(G1368))*COS(RADIANS(E1365))*COS(RADIANS(AF1355))))</f>
        <v>#DIV/0!</v>
      </c>
      <c r="AG1368" t="e">
        <f>IF(DEGREES(ACOS(SIN(RADIANS(G1368))*SIN(RADIANS(E1365))+COS(RADIANS(G1368))*COS(RADIANS(E1365))*COS(RADIANS(AG1355))))&gt;90,0,$F$4*$F$5/E1364^2*(SIN(RADIANS(G1368))*SIN(RADIANS(E1365))+COS(RADIANS(G1368))*COS(RADIANS(E1365))*COS(RADIANS(AG1355))))</f>
        <v>#DIV/0!</v>
      </c>
      <c r="AH1368" t="e">
        <f>IF(DEGREES(ACOS(SIN(RADIANS(G1368))*SIN(RADIANS(E1365))+COS(RADIANS(G1368))*COS(RADIANS(E1365))*COS(RADIANS(AH1355))))&gt;90,0,$F$4*$F$5/E1364^2*(SIN(RADIANS(G1368))*SIN(RADIANS(E1365))+COS(RADIANS(G1368))*COS(RADIANS(E1365))*COS(RADIANS(AH1355))))</f>
        <v>#DIV/0!</v>
      </c>
      <c r="AI1368" t="e">
        <f>IF(DEGREES(ACOS(SIN(RADIANS(G1368))*SIN(RADIANS(E1365))+COS(RADIANS(G1368))*COS(RADIANS(E1365))*COS(RADIANS(AI1355))))&gt;90,0,$F$4*$F$5/E1364^2*(SIN(RADIANS(G1368))*SIN(RADIANS(E1365))+COS(RADIANS(G1368))*COS(RADIANS(E1365))*COS(RADIANS(AI1355))))</f>
        <v>#DIV/0!</v>
      </c>
      <c r="AJ1368" t="e">
        <f>IF(DEGREES(ACOS(SIN(RADIANS(G1368))*SIN(RADIANS(E1365))+COS(RADIANS(G1368))*COS(RADIANS(E1365))*COS(RADIANS(AJ1355))))&gt;90,0,$F$4*$F$5/E1364^2*(SIN(RADIANS(G1368))*SIN(RADIANS(E1365))+COS(RADIANS(G1368))*COS(RADIANS(E1365))*COS(RADIANS(AJ1355))))</f>
        <v>#DIV/0!</v>
      </c>
      <c r="AK1368">
        <f>IF(DEGREES(ACOS(SIN(RADIANS(G1368))*SIN(RADIANS(E1365))+COS(RADIANS(G1368))*COS(RADIANS(E1365))*COS(RADIANS(AK1355))))&gt;90,0,$F$4*$F$5/E1364^2*(SIN(RADIANS(G1368))*SIN(RADIANS(E1365))+COS(RADIANS(G1368))*COS(RADIANS(E1365))*COS(RADIANS(AK1355))))</f>
        <v>0</v>
      </c>
      <c r="AL1368">
        <f>IF(DEGREES(ACOS(SIN(RADIANS(G1368))*SIN(RADIANS(E1365))+COS(RADIANS(G1368))*COS(RADIANS(E1365))*COS(RADIANS(AL1355))))&gt;90,0,$F$4*$F$5/E1364^2*(SIN(RADIANS(G1368))*SIN(RADIANS(E1365))+COS(RADIANS(G1368))*COS(RADIANS(E1365))*COS(RADIANS(AL1355))))</f>
        <v>0</v>
      </c>
      <c r="AM1368">
        <f>IF(DEGREES(ACOS(SIN(RADIANS(G1368))*SIN(RADIANS(E1365))+COS(RADIANS(G1368))*COS(RADIANS(E1365))*COS(RADIANS(AM1355))))&gt;90,0,$F$4*$F$5/E1364^2*(SIN(RADIANS(G1368))*SIN(RADIANS(E1365))+COS(RADIANS(G1368))*COS(RADIANS(E1365))*COS(RADIANS(AM1355))))</f>
        <v>0</v>
      </c>
      <c r="AN1368">
        <f>IF(DEGREES(ACOS(SIN(RADIANS(G1368))*SIN(RADIANS(E1365))+COS(RADIANS(G1368))*COS(RADIANS(E1365))*COS(RADIANS(AN1355))))&gt;90,0,$F$4*$F$5/E1364^2*(SIN(RADIANS(G1368))*SIN(RADIANS(E1365))+COS(RADIANS(G1368))*COS(RADIANS(E1365))*COS(RADIANS(AN1355))))</f>
        <v>0</v>
      </c>
      <c r="AO1368">
        <f>IF(DEGREES(ACOS(SIN(RADIANS(G1368))*SIN(RADIANS(E1365))+COS(RADIANS(G1368))*COS(RADIANS(E1365))*COS(RADIANS(AO1355))))&gt;90,0,$F$4*$F$5/E1364^2*(SIN(RADIANS(G1368))*SIN(RADIANS(E1365))+COS(RADIANS(G1368))*COS(RADIANS(E1365))*COS(RADIANS(AO1355))))</f>
        <v>0</v>
      </c>
      <c r="AP1368">
        <f>IF(DEGREES(ACOS(SIN(RADIANS(G1368))*SIN(RADIANS(E1365))+COS(RADIANS(G1368))*COS(RADIANS(E1365))*COS(RADIANS(AP1355))))&gt;90,0,$F$4*$F$5/E1364^2*(SIN(RADIANS(G1368))*SIN(RADIANS(E1365))+COS(RADIANS(G1368))*COS(RADIANS(E1365))*COS(RADIANS(AP1355))))</f>
        <v>0</v>
      </c>
      <c r="AQ1368">
        <f>IF(DEGREES(ACOS(SIN(RADIANS(G1368))*SIN(RADIANS(E1365))+COS(RADIANS(G1368))*COS(RADIANS(E1365))*COS(RADIANS(AQ1355))))&gt;90,0,$F$4*$F$5/E1364^2*(SIN(RADIANS(G1368))*SIN(RADIANS(E1365))+COS(RADIANS(G1368))*COS(RADIANS(E1365))*COS(RADIANS(AQ1355))))</f>
        <v>0</v>
      </c>
      <c r="AR1368">
        <f>IF(DEGREES(ACOS(SIN(RADIANS(G1368))*SIN(RADIANS(E1365))+COS(RADIANS(G1368))*COS(RADIANS(E1365))*COS(RADIANS(AR1355))))&gt;90,0,$F$4*$F$5/E1364^2*(SIN(RADIANS(G1368))*SIN(RADIANS(E1365))+COS(RADIANS(G1368))*COS(RADIANS(E1365))*COS(RADIANS(AR1355))))</f>
        <v>0</v>
      </c>
    </row>
    <row r="1369" spans="2:44" x14ac:dyDescent="0.5">
      <c r="G1369">
        <v>-30</v>
      </c>
      <c r="I1369">
        <f>IF(DEGREES(ACOS(SIN(RADIANS(G1369))*SIN(RADIANS(E1365))+COS(RADIANS(G1369))*COS(RADIANS(E1365))*COS(RADIANS(I1355))))&gt;90,0,$F$4*$F$5/E1364^2*(SIN(RADIANS(G1369))*SIN(RADIANS(E1365))+COS(RADIANS(G1369))*COS(RADIANS(E1365))*COS(RADIANS(I1355))))</f>
        <v>0</v>
      </c>
      <c r="J1369">
        <f>IF(DEGREES(ACOS(SIN(RADIANS(G1369))*SIN(RADIANS(E1365))+COS(RADIANS(G1369))*COS(RADIANS(E1365))*COS(RADIANS(J1355))))&gt;90,0,$F$4*$F$5/E1364^2*(SIN(RADIANS(G1369))*SIN(RADIANS(E1365))+COS(RADIANS(G1369))*COS(RADIANS(E1365))*COS(RADIANS(J1355))))</f>
        <v>0</v>
      </c>
      <c r="K1369">
        <f>IF(DEGREES(ACOS(SIN(RADIANS(G1369))*SIN(RADIANS(E1365))+COS(RADIANS(G1369))*COS(RADIANS(E1365))*COS(RADIANS(K1355))))&gt;90,0,$F$4*$F$5/E1364^2*(SIN(RADIANS(G1369))*SIN(RADIANS(E1365))+COS(RADIANS(G1369))*COS(RADIANS(E1365))*COS(RADIANS(K1355))))</f>
        <v>0</v>
      </c>
      <c r="L1369">
        <f>IF(DEGREES(ACOS(SIN(RADIANS(G1369))*SIN(RADIANS(E1365))+COS(RADIANS(G1369))*COS(RADIANS(E1365))*COS(RADIANS(L1355))))&gt;90,0,$F$4*$F$5/E1364^2*(SIN(RADIANS(G1369))*SIN(RADIANS(E1365))+COS(RADIANS(G1369))*COS(RADIANS(E1365))*COS(RADIANS(L1355))))</f>
        <v>0</v>
      </c>
      <c r="M1369">
        <f>IF(DEGREES(ACOS(SIN(RADIANS(G1369))*SIN(RADIANS(E1365))+COS(RADIANS(G1369))*COS(RADIANS(E1365))*COS(RADIANS(M1355))))&gt;90,0,$F$4*$F$5/E1364^2*(SIN(RADIANS(G1369))*SIN(RADIANS(E1365))+COS(RADIANS(G1369))*COS(RADIANS(E1365))*COS(RADIANS(M1355))))</f>
        <v>0</v>
      </c>
      <c r="N1369">
        <f>IF(DEGREES(ACOS(SIN(RADIANS(G1369))*SIN(RADIANS(E1365))+COS(RADIANS(G1369))*COS(RADIANS(E1365))*COS(RADIANS(N1355))))&gt;90,0,$F$4*$F$5/E1364^2*(SIN(RADIANS(G1369))*SIN(RADIANS(E1365))+COS(RADIANS(G1369))*COS(RADIANS(E1365))*COS(RADIANS(N1355))))</f>
        <v>0</v>
      </c>
      <c r="O1369">
        <f>IF(DEGREES(ACOS(SIN(RADIANS(G1369))*SIN(RADIANS(E1365))+COS(RADIANS(G1369))*COS(RADIANS(E1365))*COS(RADIANS(O1355))))&gt;90,0,$F$4*$F$5/E1364^2*(SIN(RADIANS(G1369))*SIN(RADIANS(E1365))+COS(RADIANS(G1369))*COS(RADIANS(E1365))*COS(RADIANS(O1355))))</f>
        <v>0</v>
      </c>
      <c r="P1369">
        <f>IF(DEGREES(ACOS(SIN(RADIANS(G1369))*SIN(RADIANS(E1365))+COS(RADIANS(G1369))*COS(RADIANS(E1365))*COS(RADIANS(P1355))))&gt;90,0,$F$4*$F$5/E1364^2*(SIN(RADIANS(G1369))*SIN(RADIANS(E1365))+COS(RADIANS(G1369))*COS(RADIANS(E1365))*COS(RADIANS(P1355))))</f>
        <v>0</v>
      </c>
      <c r="Q1369">
        <f>IF(DEGREES(ACOS(SIN(RADIANS(G1369))*SIN(RADIANS(E1365))+COS(RADIANS(G1369))*COS(RADIANS(E1365))*COS(RADIANS(Q1355))))&gt;90,0,$F$4*$F$5/E1364^2*(SIN(RADIANS(G1369))*SIN(RADIANS(E1365))+COS(RADIANS(G1369))*COS(RADIANS(E1365))*COS(RADIANS(Q1355))))</f>
        <v>0</v>
      </c>
      <c r="R1369" t="e">
        <f>IF(DEGREES(ACOS(SIN(RADIANS(G1369))*SIN(RADIANS(E1365))+COS(RADIANS(G1369))*COS(RADIANS(E1365))*COS(RADIANS(R1355))))&gt;90,0,$F$4*$F$5/E1364^2*(SIN(RADIANS(G1369))*SIN(RADIANS(E1365))+COS(RADIANS(G1369))*COS(RADIANS(E1365))*COS(RADIANS(R1355))))</f>
        <v>#DIV/0!</v>
      </c>
      <c r="S1369" t="e">
        <f>IF(DEGREES(ACOS(SIN(RADIANS(G1369))*SIN(RADIANS(E1365))+COS(RADIANS(G1369))*COS(RADIANS(E1365))*COS(RADIANS(S1355))))&gt;90,0,$F$4*$F$5/E1364^2*(SIN(RADIANS(G1369))*SIN(RADIANS(E1365))+COS(RADIANS(G1369))*COS(RADIANS(E1365))*COS(RADIANS(S1355))))</f>
        <v>#DIV/0!</v>
      </c>
      <c r="T1369" t="e">
        <f>IF(DEGREES(ACOS(SIN(RADIANS(G1369))*SIN(RADIANS(E1365))+COS(RADIANS(G1369))*COS(RADIANS(E1365))*COS(RADIANS(T1355))))&gt;90,0,$F$4*$F$5/E1364^2*(SIN(RADIANS(G1369))*SIN(RADIANS(E1365))+COS(RADIANS(G1369))*COS(RADIANS(E1365))*COS(RADIANS(T1355))))</f>
        <v>#DIV/0!</v>
      </c>
      <c r="U1369" t="e">
        <f>IF(DEGREES(ACOS(SIN(RADIANS(G1369))*SIN(RADIANS(E1365))+COS(RADIANS(G1369))*COS(RADIANS(E1365))*COS(RADIANS(U1355))))&gt;90,0,$F$4*$F$5/E1364^2*(SIN(RADIANS(G1369))*SIN(RADIANS(E1365))+COS(RADIANS(G1369))*COS(RADIANS(E1365))*COS(RADIANS(U1355))))</f>
        <v>#DIV/0!</v>
      </c>
      <c r="V1369" t="e">
        <f>IF(DEGREES(ACOS(SIN(RADIANS(G1369))*SIN(RADIANS(E1365))+COS(RADIANS(G1369))*COS(RADIANS(E1365))*COS(RADIANS(V1355))))&gt;90,0,$F$4*$F$5/E1364^2*(SIN(RADIANS(G1369))*SIN(RADIANS(E1365))+COS(RADIANS(G1369))*COS(RADIANS(E1365))*COS(RADIANS(V1355))))</f>
        <v>#DIV/0!</v>
      </c>
      <c r="W1369" t="e">
        <f>IF(DEGREES(ACOS(SIN(RADIANS(G1369))*SIN(RADIANS(E1365))+COS(RADIANS(G1369))*COS(RADIANS(E1365))*COS(RADIANS(W1355))))&gt;90,0,$F$4*$F$5/E1364^2*(SIN(RADIANS(G1369))*SIN(RADIANS(E1365))+COS(RADIANS(G1369))*COS(RADIANS(E1365))*COS(RADIANS(W1355))))</f>
        <v>#DIV/0!</v>
      </c>
      <c r="X1369" t="e">
        <f>IF(DEGREES(ACOS(SIN(RADIANS(G1369))*SIN(RADIANS(E1365))+COS(RADIANS(G1369))*COS(RADIANS(E1365))*COS(RADIANS(X1355))))&gt;90,0,$F$4*$F$5/E1364^2*(SIN(RADIANS(G1369))*SIN(RADIANS(E1365))+COS(RADIANS(G1369))*COS(RADIANS(E1365))*COS(RADIANS(X1355))))</f>
        <v>#DIV/0!</v>
      </c>
      <c r="Y1369" t="e">
        <f>IF(DEGREES(ACOS(SIN(RADIANS(G1369))*SIN(RADIANS(E1365))+COS(RADIANS(G1369))*COS(RADIANS(E1365))*COS(RADIANS(Y1355))))&gt;90,0,$F$4*$F$5/E1364^2*(SIN(RADIANS(G1369))*SIN(RADIANS(E1365))+COS(RADIANS(G1369))*COS(RADIANS(E1365))*COS(RADIANS(Y1355))))</f>
        <v>#DIV/0!</v>
      </c>
      <c r="Z1369" t="e">
        <f>IF(DEGREES(ACOS(SIN(RADIANS(G1369))*SIN(RADIANS(E1365))+COS(RADIANS(G1369))*COS(RADIANS(E1365))*COS(RADIANS(Z1355))))&gt;90,0,$F$4*$F$5/E1364^2*(SIN(RADIANS(G1369))*SIN(RADIANS(E1365))+COS(RADIANS(G1369))*COS(RADIANS(E1365))*COS(RADIANS(Z1355))))</f>
        <v>#DIV/0!</v>
      </c>
      <c r="AA1369" t="e">
        <f>IF(DEGREES(ACOS(SIN(RADIANS(G1369))*SIN(RADIANS(E1365))+COS(RADIANS(G1369))*COS(RADIANS(E1365))*COS(RADIANS(AA1355))))&gt;90,0,$F$4*$F$5/E1364^2*(SIN(RADIANS(G1369))*SIN(RADIANS(E1365))+COS(RADIANS(G1369))*COS(RADIANS(E1365))*COS(RADIANS(AA1355))))</f>
        <v>#DIV/0!</v>
      </c>
      <c r="AB1369" t="e">
        <f>IF(DEGREES(ACOS(SIN(RADIANS(G1369))*SIN(RADIANS(E1365))+COS(RADIANS(G1369))*COS(RADIANS(E1365))*COS(RADIANS(AB1355))))&gt;90,0,$F$4*$F$5/E1364^2*(SIN(RADIANS(G1369))*SIN(RADIANS(E1365))+COS(RADIANS(G1369))*COS(RADIANS(E1365))*COS(RADIANS(AB1355))))</f>
        <v>#DIV/0!</v>
      </c>
      <c r="AC1369" t="e">
        <f>IF(DEGREES(ACOS(SIN(RADIANS(G1369))*SIN(RADIANS(E1365))+COS(RADIANS(G1369))*COS(RADIANS(E1365))*COS(RADIANS(AC1355))))&gt;90,0,$F$4*$F$5/E1364^2*(SIN(RADIANS(G1369))*SIN(RADIANS(E1365))+COS(RADIANS(G1369))*COS(RADIANS(E1365))*COS(RADIANS(AC1355))))</f>
        <v>#DIV/0!</v>
      </c>
      <c r="AD1369" t="e">
        <f>IF(DEGREES(ACOS(SIN(RADIANS(G1369))*SIN(RADIANS(E1365))+COS(RADIANS(G1369))*COS(RADIANS(E1365))*COS(RADIANS(AD1355))))&gt;90,0,$F$4*$F$5/E1364^2*(SIN(RADIANS(G1369))*SIN(RADIANS(E1365))+COS(RADIANS(G1369))*COS(RADIANS(E1365))*COS(RADIANS(AD1355))))</f>
        <v>#DIV/0!</v>
      </c>
      <c r="AE1369" t="e">
        <f>IF(DEGREES(ACOS(SIN(RADIANS(G1369))*SIN(RADIANS(E1365))+COS(RADIANS(G1369))*COS(RADIANS(E1365))*COS(RADIANS(AE1355))))&gt;90,0,$F$4*$F$5/E1364^2*(SIN(RADIANS(G1369))*SIN(RADIANS(E1365))+COS(RADIANS(G1369))*COS(RADIANS(E1365))*COS(RADIANS(AE1355))))</f>
        <v>#DIV/0!</v>
      </c>
      <c r="AF1369" t="e">
        <f>IF(DEGREES(ACOS(SIN(RADIANS(G1369))*SIN(RADIANS(E1365))+COS(RADIANS(G1369))*COS(RADIANS(E1365))*COS(RADIANS(AF1355))))&gt;90,0,$F$4*$F$5/E1364^2*(SIN(RADIANS(G1369))*SIN(RADIANS(E1365))+COS(RADIANS(G1369))*COS(RADIANS(E1365))*COS(RADIANS(AF1355))))</f>
        <v>#DIV/0!</v>
      </c>
      <c r="AG1369" t="e">
        <f>IF(DEGREES(ACOS(SIN(RADIANS(G1369))*SIN(RADIANS(E1365))+COS(RADIANS(G1369))*COS(RADIANS(E1365))*COS(RADIANS(AG1355))))&gt;90,0,$F$4*$F$5/E1364^2*(SIN(RADIANS(G1369))*SIN(RADIANS(E1365))+COS(RADIANS(G1369))*COS(RADIANS(E1365))*COS(RADIANS(AG1355))))</f>
        <v>#DIV/0!</v>
      </c>
      <c r="AH1369" t="e">
        <f>IF(DEGREES(ACOS(SIN(RADIANS(G1369))*SIN(RADIANS(E1365))+COS(RADIANS(G1369))*COS(RADIANS(E1365))*COS(RADIANS(AH1355))))&gt;90,0,$F$4*$F$5/E1364^2*(SIN(RADIANS(G1369))*SIN(RADIANS(E1365))+COS(RADIANS(G1369))*COS(RADIANS(E1365))*COS(RADIANS(AH1355))))</f>
        <v>#DIV/0!</v>
      </c>
      <c r="AI1369" t="e">
        <f>IF(DEGREES(ACOS(SIN(RADIANS(G1369))*SIN(RADIANS(E1365))+COS(RADIANS(G1369))*COS(RADIANS(E1365))*COS(RADIANS(AI1355))))&gt;90,0,$F$4*$F$5/E1364^2*(SIN(RADIANS(G1369))*SIN(RADIANS(E1365))+COS(RADIANS(G1369))*COS(RADIANS(E1365))*COS(RADIANS(AI1355))))</f>
        <v>#DIV/0!</v>
      </c>
      <c r="AJ1369" t="e">
        <f>IF(DEGREES(ACOS(SIN(RADIANS(G1369))*SIN(RADIANS(E1365))+COS(RADIANS(G1369))*COS(RADIANS(E1365))*COS(RADIANS(AJ1355))))&gt;90,0,$F$4*$F$5/E1364^2*(SIN(RADIANS(G1369))*SIN(RADIANS(E1365))+COS(RADIANS(G1369))*COS(RADIANS(E1365))*COS(RADIANS(AJ1355))))</f>
        <v>#DIV/0!</v>
      </c>
      <c r="AK1369">
        <f>IF(DEGREES(ACOS(SIN(RADIANS(G1369))*SIN(RADIANS(E1365))+COS(RADIANS(G1369))*COS(RADIANS(E1365))*COS(RADIANS(AK1355))))&gt;90,0,$F$4*$F$5/E1364^2*(SIN(RADIANS(G1369))*SIN(RADIANS(E1365))+COS(RADIANS(G1369))*COS(RADIANS(E1365))*COS(RADIANS(AK1355))))</f>
        <v>0</v>
      </c>
      <c r="AL1369">
        <f>IF(DEGREES(ACOS(SIN(RADIANS(G1369))*SIN(RADIANS(E1365))+COS(RADIANS(G1369))*COS(RADIANS(E1365))*COS(RADIANS(AL1355))))&gt;90,0,$F$4*$F$5/E1364^2*(SIN(RADIANS(G1369))*SIN(RADIANS(E1365))+COS(RADIANS(G1369))*COS(RADIANS(E1365))*COS(RADIANS(AL1355))))</f>
        <v>0</v>
      </c>
      <c r="AM1369">
        <f>IF(DEGREES(ACOS(SIN(RADIANS(G1369))*SIN(RADIANS(E1365))+COS(RADIANS(G1369))*COS(RADIANS(E1365))*COS(RADIANS(AM1355))))&gt;90,0,$F$4*$F$5/E1364^2*(SIN(RADIANS(G1369))*SIN(RADIANS(E1365))+COS(RADIANS(G1369))*COS(RADIANS(E1365))*COS(RADIANS(AM1355))))</f>
        <v>0</v>
      </c>
      <c r="AN1369">
        <f>IF(DEGREES(ACOS(SIN(RADIANS(G1369))*SIN(RADIANS(E1365))+COS(RADIANS(G1369))*COS(RADIANS(E1365))*COS(RADIANS(AN1355))))&gt;90,0,$F$4*$F$5/E1364^2*(SIN(RADIANS(G1369))*SIN(RADIANS(E1365))+COS(RADIANS(G1369))*COS(RADIANS(E1365))*COS(RADIANS(AN1355))))</f>
        <v>0</v>
      </c>
      <c r="AO1369">
        <f>IF(DEGREES(ACOS(SIN(RADIANS(G1369))*SIN(RADIANS(E1365))+COS(RADIANS(G1369))*COS(RADIANS(E1365))*COS(RADIANS(AO1355))))&gt;90,0,$F$4*$F$5/E1364^2*(SIN(RADIANS(G1369))*SIN(RADIANS(E1365))+COS(RADIANS(G1369))*COS(RADIANS(E1365))*COS(RADIANS(AO1355))))</f>
        <v>0</v>
      </c>
      <c r="AP1369">
        <f>IF(DEGREES(ACOS(SIN(RADIANS(G1369))*SIN(RADIANS(E1365))+COS(RADIANS(G1369))*COS(RADIANS(E1365))*COS(RADIANS(AP1355))))&gt;90,0,$F$4*$F$5/E1364^2*(SIN(RADIANS(G1369))*SIN(RADIANS(E1365))+COS(RADIANS(G1369))*COS(RADIANS(E1365))*COS(RADIANS(AP1355))))</f>
        <v>0</v>
      </c>
      <c r="AQ1369">
        <f>IF(DEGREES(ACOS(SIN(RADIANS(G1369))*SIN(RADIANS(E1365))+COS(RADIANS(G1369))*COS(RADIANS(E1365))*COS(RADIANS(AQ1355))))&gt;90,0,$F$4*$F$5/E1364^2*(SIN(RADIANS(G1369))*SIN(RADIANS(E1365))+COS(RADIANS(G1369))*COS(RADIANS(E1365))*COS(RADIANS(AQ1355))))</f>
        <v>0</v>
      </c>
      <c r="AR1369">
        <f>IF(DEGREES(ACOS(SIN(RADIANS(G1369))*SIN(RADIANS(E1365))+COS(RADIANS(G1369))*COS(RADIANS(E1365))*COS(RADIANS(AR1355))))&gt;90,0,$F$4*$F$5/E1364^2*(SIN(RADIANS(G1369))*SIN(RADIANS(E1365))+COS(RADIANS(G1369))*COS(RADIANS(E1365))*COS(RADIANS(AR1355))))</f>
        <v>0</v>
      </c>
    </row>
    <row r="1370" spans="2:44" x14ac:dyDescent="0.5">
      <c r="G1370">
        <v>-40</v>
      </c>
      <c r="I1370">
        <f>IF(DEGREES(ACOS(SIN(RADIANS(G1370))*SIN(RADIANS(E1365))+COS(RADIANS(G1370))*COS(RADIANS(E1365))*COS(RADIANS(I1355))))&gt;90,0,$F$4*$F$5/E1364^2*(SIN(RADIANS(G1370))*SIN(RADIANS(E1365))+COS(RADIANS(G1370))*COS(RADIANS(E1365))*COS(RADIANS(I1355))))</f>
        <v>0</v>
      </c>
      <c r="J1370">
        <f>IF(DEGREES(ACOS(SIN(RADIANS(G1370))*SIN(RADIANS(E1365))+COS(RADIANS(G1370))*COS(RADIANS(E1365))*COS(RADIANS(J1355))))&gt;90,0,$F$4*$F$5/E1364^2*(SIN(RADIANS(G1370))*SIN(RADIANS(E1365))+COS(RADIANS(G1370))*COS(RADIANS(E1365))*COS(RADIANS(J1355))))</f>
        <v>0</v>
      </c>
      <c r="K1370">
        <f>IF(DEGREES(ACOS(SIN(RADIANS(G1370))*SIN(RADIANS(E1365))+COS(RADIANS(G1370))*COS(RADIANS(E1365))*COS(RADIANS(K1355))))&gt;90,0,$F$4*$F$5/E1364^2*(SIN(RADIANS(G1370))*SIN(RADIANS(E1365))+COS(RADIANS(G1370))*COS(RADIANS(E1365))*COS(RADIANS(K1355))))</f>
        <v>0</v>
      </c>
      <c r="L1370">
        <f>IF(DEGREES(ACOS(SIN(RADIANS(G1370))*SIN(RADIANS(E1365))+COS(RADIANS(G1370))*COS(RADIANS(E1365))*COS(RADIANS(L1355))))&gt;90,0,$F$4*$F$5/E1364^2*(SIN(RADIANS(G1370))*SIN(RADIANS(E1365))+COS(RADIANS(G1370))*COS(RADIANS(E1365))*COS(RADIANS(L1355))))</f>
        <v>0</v>
      </c>
      <c r="M1370">
        <f>IF(DEGREES(ACOS(SIN(RADIANS(G1370))*SIN(RADIANS(E1365))+COS(RADIANS(G1370))*COS(RADIANS(E1365))*COS(RADIANS(M1355))))&gt;90,0,$F$4*$F$5/E1364^2*(SIN(RADIANS(G1370))*SIN(RADIANS(E1365))+COS(RADIANS(G1370))*COS(RADIANS(E1365))*COS(RADIANS(M1355))))</f>
        <v>0</v>
      </c>
      <c r="N1370">
        <f>IF(DEGREES(ACOS(SIN(RADIANS(G1370))*SIN(RADIANS(E1365))+COS(RADIANS(G1370))*COS(RADIANS(E1365))*COS(RADIANS(N1355))))&gt;90,0,$F$4*$F$5/E1364^2*(SIN(RADIANS(G1370))*SIN(RADIANS(E1365))+COS(RADIANS(G1370))*COS(RADIANS(E1365))*COS(RADIANS(N1355))))</f>
        <v>0</v>
      </c>
      <c r="O1370">
        <f>IF(DEGREES(ACOS(SIN(RADIANS(G1370))*SIN(RADIANS(E1365))+COS(RADIANS(G1370))*COS(RADIANS(E1365))*COS(RADIANS(O1355))))&gt;90,0,$F$4*$F$5/E1364^2*(SIN(RADIANS(G1370))*SIN(RADIANS(E1365))+COS(RADIANS(G1370))*COS(RADIANS(E1365))*COS(RADIANS(O1355))))</f>
        <v>0</v>
      </c>
      <c r="P1370">
        <f>IF(DEGREES(ACOS(SIN(RADIANS(G1370))*SIN(RADIANS(E1365))+COS(RADIANS(G1370))*COS(RADIANS(E1365))*COS(RADIANS(P1355))))&gt;90,0,$F$4*$F$5/E1364^2*(SIN(RADIANS(G1370))*SIN(RADIANS(E1365))+COS(RADIANS(G1370))*COS(RADIANS(E1365))*COS(RADIANS(P1355))))</f>
        <v>0</v>
      </c>
      <c r="Q1370">
        <f>IF(DEGREES(ACOS(SIN(RADIANS(G1370))*SIN(RADIANS(E1365))+COS(RADIANS(G1370))*COS(RADIANS(E1365))*COS(RADIANS(Q1355))))&gt;90,0,$F$4*$F$5/E1364^2*(SIN(RADIANS(G1370))*SIN(RADIANS(E1365))+COS(RADIANS(G1370))*COS(RADIANS(E1365))*COS(RADIANS(Q1355))))</f>
        <v>0</v>
      </c>
      <c r="R1370" t="e">
        <f>IF(DEGREES(ACOS(SIN(RADIANS(G1370))*SIN(RADIANS(E1365))+COS(RADIANS(G1370))*COS(RADIANS(E1365))*COS(RADIANS(R1355))))&gt;90,0,$F$4*$F$5/E1364^2*(SIN(RADIANS(G1370))*SIN(RADIANS(E1365))+COS(RADIANS(G1370))*COS(RADIANS(E1365))*COS(RADIANS(R1355))))</f>
        <v>#DIV/0!</v>
      </c>
      <c r="S1370" t="e">
        <f>IF(DEGREES(ACOS(SIN(RADIANS(G1370))*SIN(RADIANS(E1365))+COS(RADIANS(G1370))*COS(RADIANS(E1365))*COS(RADIANS(S1355))))&gt;90,0,$F$4*$F$5/E1364^2*(SIN(RADIANS(G1370))*SIN(RADIANS(E1365))+COS(RADIANS(G1370))*COS(RADIANS(E1365))*COS(RADIANS(S1355))))</f>
        <v>#DIV/0!</v>
      </c>
      <c r="T1370" t="e">
        <f>IF(DEGREES(ACOS(SIN(RADIANS(G1370))*SIN(RADIANS(E1365))+COS(RADIANS(G1370))*COS(RADIANS(E1365))*COS(RADIANS(T1355))))&gt;90,0,$F$4*$F$5/E1364^2*(SIN(RADIANS(G1370))*SIN(RADIANS(E1365))+COS(RADIANS(G1370))*COS(RADIANS(E1365))*COS(RADIANS(T1355))))</f>
        <v>#DIV/0!</v>
      </c>
      <c r="U1370" t="e">
        <f>IF(DEGREES(ACOS(SIN(RADIANS(G1370))*SIN(RADIANS(E1365))+COS(RADIANS(G1370))*COS(RADIANS(E1365))*COS(RADIANS(U1355))))&gt;90,0,$F$4*$F$5/E1364^2*(SIN(RADIANS(G1370))*SIN(RADIANS(E1365))+COS(RADIANS(G1370))*COS(RADIANS(E1365))*COS(RADIANS(U1355))))</f>
        <v>#DIV/0!</v>
      </c>
      <c r="V1370" t="e">
        <f>IF(DEGREES(ACOS(SIN(RADIANS(G1370))*SIN(RADIANS(E1365))+COS(RADIANS(G1370))*COS(RADIANS(E1365))*COS(RADIANS(V1355))))&gt;90,0,$F$4*$F$5/E1364^2*(SIN(RADIANS(G1370))*SIN(RADIANS(E1365))+COS(RADIANS(G1370))*COS(RADIANS(E1365))*COS(RADIANS(V1355))))</f>
        <v>#DIV/0!</v>
      </c>
      <c r="W1370" t="e">
        <f>IF(DEGREES(ACOS(SIN(RADIANS(G1370))*SIN(RADIANS(E1365))+COS(RADIANS(G1370))*COS(RADIANS(E1365))*COS(RADIANS(W1355))))&gt;90,0,$F$4*$F$5/E1364^2*(SIN(RADIANS(G1370))*SIN(RADIANS(E1365))+COS(RADIANS(G1370))*COS(RADIANS(E1365))*COS(RADIANS(W1355))))</f>
        <v>#DIV/0!</v>
      </c>
      <c r="X1370" t="e">
        <f>IF(DEGREES(ACOS(SIN(RADIANS(G1370))*SIN(RADIANS(E1365))+COS(RADIANS(G1370))*COS(RADIANS(E1365))*COS(RADIANS(X1355))))&gt;90,0,$F$4*$F$5/E1364^2*(SIN(RADIANS(G1370))*SIN(RADIANS(E1365))+COS(RADIANS(G1370))*COS(RADIANS(E1365))*COS(RADIANS(X1355))))</f>
        <v>#DIV/0!</v>
      </c>
      <c r="Y1370" t="e">
        <f>IF(DEGREES(ACOS(SIN(RADIANS(G1370))*SIN(RADIANS(E1365))+COS(RADIANS(G1370))*COS(RADIANS(E1365))*COS(RADIANS(Y1355))))&gt;90,0,$F$4*$F$5/E1364^2*(SIN(RADIANS(G1370))*SIN(RADIANS(E1365))+COS(RADIANS(G1370))*COS(RADIANS(E1365))*COS(RADIANS(Y1355))))</f>
        <v>#DIV/0!</v>
      </c>
      <c r="Z1370" t="e">
        <f>IF(DEGREES(ACOS(SIN(RADIANS(G1370))*SIN(RADIANS(E1365))+COS(RADIANS(G1370))*COS(RADIANS(E1365))*COS(RADIANS(Z1355))))&gt;90,0,$F$4*$F$5/E1364^2*(SIN(RADIANS(G1370))*SIN(RADIANS(E1365))+COS(RADIANS(G1370))*COS(RADIANS(E1365))*COS(RADIANS(Z1355))))</f>
        <v>#DIV/0!</v>
      </c>
      <c r="AA1370" t="e">
        <f>IF(DEGREES(ACOS(SIN(RADIANS(G1370))*SIN(RADIANS(E1365))+COS(RADIANS(G1370))*COS(RADIANS(E1365))*COS(RADIANS(AA1355))))&gt;90,0,$F$4*$F$5/E1364^2*(SIN(RADIANS(G1370))*SIN(RADIANS(E1365))+COS(RADIANS(G1370))*COS(RADIANS(E1365))*COS(RADIANS(AA1355))))</f>
        <v>#DIV/0!</v>
      </c>
      <c r="AB1370" t="e">
        <f>IF(DEGREES(ACOS(SIN(RADIANS(G1370))*SIN(RADIANS(E1365))+COS(RADIANS(G1370))*COS(RADIANS(E1365))*COS(RADIANS(AB1355))))&gt;90,0,$F$4*$F$5/E1364^2*(SIN(RADIANS(G1370))*SIN(RADIANS(E1365))+COS(RADIANS(G1370))*COS(RADIANS(E1365))*COS(RADIANS(AB1355))))</f>
        <v>#DIV/0!</v>
      </c>
      <c r="AC1370" t="e">
        <f>IF(DEGREES(ACOS(SIN(RADIANS(G1370))*SIN(RADIANS(E1365))+COS(RADIANS(G1370))*COS(RADIANS(E1365))*COS(RADIANS(AC1355))))&gt;90,0,$F$4*$F$5/E1364^2*(SIN(RADIANS(G1370))*SIN(RADIANS(E1365))+COS(RADIANS(G1370))*COS(RADIANS(E1365))*COS(RADIANS(AC1355))))</f>
        <v>#DIV/0!</v>
      </c>
      <c r="AD1370" t="e">
        <f>IF(DEGREES(ACOS(SIN(RADIANS(G1370))*SIN(RADIANS(E1365))+COS(RADIANS(G1370))*COS(RADIANS(E1365))*COS(RADIANS(AD1355))))&gt;90,0,$F$4*$F$5/E1364^2*(SIN(RADIANS(G1370))*SIN(RADIANS(E1365))+COS(RADIANS(G1370))*COS(RADIANS(E1365))*COS(RADIANS(AD1355))))</f>
        <v>#DIV/0!</v>
      </c>
      <c r="AE1370" t="e">
        <f>IF(DEGREES(ACOS(SIN(RADIANS(G1370))*SIN(RADIANS(E1365))+COS(RADIANS(G1370))*COS(RADIANS(E1365))*COS(RADIANS(AE1355))))&gt;90,0,$F$4*$F$5/E1364^2*(SIN(RADIANS(G1370))*SIN(RADIANS(E1365))+COS(RADIANS(G1370))*COS(RADIANS(E1365))*COS(RADIANS(AE1355))))</f>
        <v>#DIV/0!</v>
      </c>
      <c r="AF1370" t="e">
        <f>IF(DEGREES(ACOS(SIN(RADIANS(G1370))*SIN(RADIANS(E1365))+COS(RADIANS(G1370))*COS(RADIANS(E1365))*COS(RADIANS(AF1355))))&gt;90,0,$F$4*$F$5/E1364^2*(SIN(RADIANS(G1370))*SIN(RADIANS(E1365))+COS(RADIANS(G1370))*COS(RADIANS(E1365))*COS(RADIANS(AF1355))))</f>
        <v>#DIV/0!</v>
      </c>
      <c r="AG1370" t="e">
        <f>IF(DEGREES(ACOS(SIN(RADIANS(G1370))*SIN(RADIANS(E1365))+COS(RADIANS(G1370))*COS(RADIANS(E1365))*COS(RADIANS(AG1355))))&gt;90,0,$F$4*$F$5/E1364^2*(SIN(RADIANS(G1370))*SIN(RADIANS(E1365))+COS(RADIANS(G1370))*COS(RADIANS(E1365))*COS(RADIANS(AG1355))))</f>
        <v>#DIV/0!</v>
      </c>
      <c r="AH1370" t="e">
        <f>IF(DEGREES(ACOS(SIN(RADIANS(G1370))*SIN(RADIANS(E1365))+COS(RADIANS(G1370))*COS(RADIANS(E1365))*COS(RADIANS(AH1355))))&gt;90,0,$F$4*$F$5/E1364^2*(SIN(RADIANS(G1370))*SIN(RADIANS(E1365))+COS(RADIANS(G1370))*COS(RADIANS(E1365))*COS(RADIANS(AH1355))))</f>
        <v>#DIV/0!</v>
      </c>
      <c r="AI1370" t="e">
        <f>IF(DEGREES(ACOS(SIN(RADIANS(G1370))*SIN(RADIANS(E1365))+COS(RADIANS(G1370))*COS(RADIANS(E1365))*COS(RADIANS(AI1355))))&gt;90,0,$F$4*$F$5/E1364^2*(SIN(RADIANS(G1370))*SIN(RADIANS(E1365))+COS(RADIANS(G1370))*COS(RADIANS(E1365))*COS(RADIANS(AI1355))))</f>
        <v>#DIV/0!</v>
      </c>
      <c r="AJ1370" t="e">
        <f>IF(DEGREES(ACOS(SIN(RADIANS(G1370))*SIN(RADIANS(E1365))+COS(RADIANS(G1370))*COS(RADIANS(E1365))*COS(RADIANS(AJ1355))))&gt;90,0,$F$4*$F$5/E1364^2*(SIN(RADIANS(G1370))*SIN(RADIANS(E1365))+COS(RADIANS(G1370))*COS(RADIANS(E1365))*COS(RADIANS(AJ1355))))</f>
        <v>#DIV/0!</v>
      </c>
      <c r="AK1370">
        <f>IF(DEGREES(ACOS(SIN(RADIANS(G1370))*SIN(RADIANS(E1365))+COS(RADIANS(G1370))*COS(RADIANS(E1365))*COS(RADIANS(AK1355))))&gt;90,0,$F$4*$F$5/E1364^2*(SIN(RADIANS(G1370))*SIN(RADIANS(E1365))+COS(RADIANS(G1370))*COS(RADIANS(E1365))*COS(RADIANS(AK1355))))</f>
        <v>0</v>
      </c>
      <c r="AL1370">
        <f>IF(DEGREES(ACOS(SIN(RADIANS(G1370))*SIN(RADIANS(E1365))+COS(RADIANS(G1370))*COS(RADIANS(E1365))*COS(RADIANS(AL1355))))&gt;90,0,$F$4*$F$5/E1364^2*(SIN(RADIANS(G1370))*SIN(RADIANS(E1365))+COS(RADIANS(G1370))*COS(RADIANS(E1365))*COS(RADIANS(AL1355))))</f>
        <v>0</v>
      </c>
      <c r="AM1370">
        <f>IF(DEGREES(ACOS(SIN(RADIANS(G1370))*SIN(RADIANS(E1365))+COS(RADIANS(G1370))*COS(RADIANS(E1365))*COS(RADIANS(AM1355))))&gt;90,0,$F$4*$F$5/E1364^2*(SIN(RADIANS(G1370))*SIN(RADIANS(E1365))+COS(RADIANS(G1370))*COS(RADIANS(E1365))*COS(RADIANS(AM1355))))</f>
        <v>0</v>
      </c>
      <c r="AN1370">
        <f>IF(DEGREES(ACOS(SIN(RADIANS(G1370))*SIN(RADIANS(E1365))+COS(RADIANS(G1370))*COS(RADIANS(E1365))*COS(RADIANS(AN1355))))&gt;90,0,$F$4*$F$5/E1364^2*(SIN(RADIANS(G1370))*SIN(RADIANS(E1365))+COS(RADIANS(G1370))*COS(RADIANS(E1365))*COS(RADIANS(AN1355))))</f>
        <v>0</v>
      </c>
      <c r="AO1370">
        <f>IF(DEGREES(ACOS(SIN(RADIANS(G1370))*SIN(RADIANS(E1365))+COS(RADIANS(G1370))*COS(RADIANS(E1365))*COS(RADIANS(AO1355))))&gt;90,0,$F$4*$F$5/E1364^2*(SIN(RADIANS(G1370))*SIN(RADIANS(E1365))+COS(RADIANS(G1370))*COS(RADIANS(E1365))*COS(RADIANS(AO1355))))</f>
        <v>0</v>
      </c>
      <c r="AP1370">
        <f>IF(DEGREES(ACOS(SIN(RADIANS(G1370))*SIN(RADIANS(E1365))+COS(RADIANS(G1370))*COS(RADIANS(E1365))*COS(RADIANS(AP1355))))&gt;90,0,$F$4*$F$5/E1364^2*(SIN(RADIANS(G1370))*SIN(RADIANS(E1365))+COS(RADIANS(G1370))*COS(RADIANS(E1365))*COS(RADIANS(AP1355))))</f>
        <v>0</v>
      </c>
      <c r="AQ1370">
        <f>IF(DEGREES(ACOS(SIN(RADIANS(G1370))*SIN(RADIANS(E1365))+COS(RADIANS(G1370))*COS(RADIANS(E1365))*COS(RADIANS(AQ1355))))&gt;90,0,$F$4*$F$5/E1364^2*(SIN(RADIANS(G1370))*SIN(RADIANS(E1365))+COS(RADIANS(G1370))*COS(RADIANS(E1365))*COS(RADIANS(AQ1355))))</f>
        <v>0</v>
      </c>
      <c r="AR1370">
        <f>IF(DEGREES(ACOS(SIN(RADIANS(G1370))*SIN(RADIANS(E1365))+COS(RADIANS(G1370))*COS(RADIANS(E1365))*COS(RADIANS(AR1355))))&gt;90,0,$F$4*$F$5/E1364^2*(SIN(RADIANS(G1370))*SIN(RADIANS(E1365))+COS(RADIANS(G1370))*COS(RADIANS(E1365))*COS(RADIANS(AR1355))))</f>
        <v>0</v>
      </c>
    </row>
    <row r="1371" spans="2:44" x14ac:dyDescent="0.5">
      <c r="G1371">
        <v>-50</v>
      </c>
      <c r="I1371">
        <f>IF(DEGREES(ACOS(SIN(RADIANS(G1371))*SIN(RADIANS(E1365))+COS(RADIANS(G1371))*COS(RADIANS(E1365))*COS(RADIANS(I1355))))&gt;90,0,$F$4*$F$5/E1364^2*(SIN(RADIANS(G1371))*SIN(RADIANS(E1365))+COS(RADIANS(G1371))*COS(RADIANS(E1365))*COS(RADIANS(I1355))))</f>
        <v>0</v>
      </c>
      <c r="J1371">
        <f>IF(DEGREES(ACOS(SIN(RADIANS(G1371))*SIN(RADIANS(E1365))+COS(RADIANS(G1371))*COS(RADIANS(E1365))*COS(RADIANS(J1355))))&gt;90,0,$F$4*$F$5/E1364^2*(SIN(RADIANS(G1371))*SIN(RADIANS(E1365))+COS(RADIANS(G1371))*COS(RADIANS(E1365))*COS(RADIANS(J1355))))</f>
        <v>0</v>
      </c>
      <c r="K1371">
        <f>IF(DEGREES(ACOS(SIN(RADIANS(G1371))*SIN(RADIANS(E1365))+COS(RADIANS(G1371))*COS(RADIANS(E1365))*COS(RADIANS(K1355))))&gt;90,0,$F$4*$F$5/E1364^2*(SIN(RADIANS(G1371))*SIN(RADIANS(E1365))+COS(RADIANS(G1371))*COS(RADIANS(E1365))*COS(RADIANS(K1355))))</f>
        <v>0</v>
      </c>
      <c r="L1371">
        <f>IF(DEGREES(ACOS(SIN(RADIANS(G1371))*SIN(RADIANS(E1365))+COS(RADIANS(G1371))*COS(RADIANS(E1365))*COS(RADIANS(L1355))))&gt;90,0,$F$4*$F$5/E1364^2*(SIN(RADIANS(G1371))*SIN(RADIANS(E1365))+COS(RADIANS(G1371))*COS(RADIANS(E1365))*COS(RADIANS(L1355))))</f>
        <v>0</v>
      </c>
      <c r="M1371">
        <f>IF(DEGREES(ACOS(SIN(RADIANS(G1371))*SIN(RADIANS(E1365))+COS(RADIANS(G1371))*COS(RADIANS(E1365))*COS(RADIANS(M1355))))&gt;90,0,$F$4*$F$5/E1364^2*(SIN(RADIANS(G1371))*SIN(RADIANS(E1365))+COS(RADIANS(G1371))*COS(RADIANS(E1365))*COS(RADIANS(M1355))))</f>
        <v>0</v>
      </c>
      <c r="N1371">
        <f>IF(DEGREES(ACOS(SIN(RADIANS(G1371))*SIN(RADIANS(E1365))+COS(RADIANS(G1371))*COS(RADIANS(E1365))*COS(RADIANS(N1355))))&gt;90,0,$F$4*$F$5/E1364^2*(SIN(RADIANS(G1371))*SIN(RADIANS(E1365))+COS(RADIANS(G1371))*COS(RADIANS(E1365))*COS(RADIANS(N1355))))</f>
        <v>0</v>
      </c>
      <c r="O1371">
        <f>IF(DEGREES(ACOS(SIN(RADIANS(G1371))*SIN(RADIANS(E1365))+COS(RADIANS(G1371))*COS(RADIANS(E1365))*COS(RADIANS(O1355))))&gt;90,0,$F$4*$F$5/E1364^2*(SIN(RADIANS(G1371))*SIN(RADIANS(E1365))+COS(RADIANS(G1371))*COS(RADIANS(E1365))*COS(RADIANS(O1355))))</f>
        <v>0</v>
      </c>
      <c r="P1371">
        <f>IF(DEGREES(ACOS(SIN(RADIANS(G1371))*SIN(RADIANS(E1365))+COS(RADIANS(G1371))*COS(RADIANS(E1365))*COS(RADIANS(P1355))))&gt;90,0,$F$4*$F$5/E1364^2*(SIN(RADIANS(G1371))*SIN(RADIANS(E1365))+COS(RADIANS(G1371))*COS(RADIANS(E1365))*COS(RADIANS(P1355))))</f>
        <v>0</v>
      </c>
      <c r="Q1371">
        <f>IF(DEGREES(ACOS(SIN(RADIANS(G1371))*SIN(RADIANS(E1365))+COS(RADIANS(G1371))*COS(RADIANS(E1365))*COS(RADIANS(Q1355))))&gt;90,0,$F$4*$F$5/E1364^2*(SIN(RADIANS(G1371))*SIN(RADIANS(E1365))+COS(RADIANS(G1371))*COS(RADIANS(E1365))*COS(RADIANS(Q1355))))</f>
        <v>0</v>
      </c>
      <c r="R1371" t="e">
        <f>IF(DEGREES(ACOS(SIN(RADIANS(G1371))*SIN(RADIANS(E1365))+COS(RADIANS(G1371))*COS(RADIANS(E1365))*COS(RADIANS(R1355))))&gt;90,0,$F$4*$F$5/E1364^2*(SIN(RADIANS(G1371))*SIN(RADIANS(E1365))+COS(RADIANS(G1371))*COS(RADIANS(E1365))*COS(RADIANS(R1355))))</f>
        <v>#DIV/0!</v>
      </c>
      <c r="S1371" t="e">
        <f>IF(DEGREES(ACOS(SIN(RADIANS(G1371))*SIN(RADIANS(E1365))+COS(RADIANS(G1371))*COS(RADIANS(E1365))*COS(RADIANS(S1355))))&gt;90,0,$F$4*$F$5/E1364^2*(SIN(RADIANS(G1371))*SIN(RADIANS(E1365))+COS(RADIANS(G1371))*COS(RADIANS(E1365))*COS(RADIANS(S1355))))</f>
        <v>#DIV/0!</v>
      </c>
      <c r="T1371" t="e">
        <f>IF(DEGREES(ACOS(SIN(RADIANS(G1371))*SIN(RADIANS(E1365))+COS(RADIANS(G1371))*COS(RADIANS(E1365))*COS(RADIANS(T1355))))&gt;90,0,$F$4*$F$5/E1364^2*(SIN(RADIANS(G1371))*SIN(RADIANS(E1365))+COS(RADIANS(G1371))*COS(RADIANS(E1365))*COS(RADIANS(T1355))))</f>
        <v>#DIV/0!</v>
      </c>
      <c r="U1371" t="e">
        <f>IF(DEGREES(ACOS(SIN(RADIANS(G1371))*SIN(RADIANS(E1365))+COS(RADIANS(G1371))*COS(RADIANS(E1365))*COS(RADIANS(U1355))))&gt;90,0,$F$4*$F$5/E1364^2*(SIN(RADIANS(G1371))*SIN(RADIANS(E1365))+COS(RADIANS(G1371))*COS(RADIANS(E1365))*COS(RADIANS(U1355))))</f>
        <v>#DIV/0!</v>
      </c>
      <c r="V1371" t="e">
        <f>IF(DEGREES(ACOS(SIN(RADIANS(G1371))*SIN(RADIANS(E1365))+COS(RADIANS(G1371))*COS(RADIANS(E1365))*COS(RADIANS(V1355))))&gt;90,0,$F$4*$F$5/E1364^2*(SIN(RADIANS(G1371))*SIN(RADIANS(E1365))+COS(RADIANS(G1371))*COS(RADIANS(E1365))*COS(RADIANS(V1355))))</f>
        <v>#DIV/0!</v>
      </c>
      <c r="W1371" t="e">
        <f>IF(DEGREES(ACOS(SIN(RADIANS(G1371))*SIN(RADIANS(E1365))+COS(RADIANS(G1371))*COS(RADIANS(E1365))*COS(RADIANS(W1355))))&gt;90,0,$F$4*$F$5/E1364^2*(SIN(RADIANS(G1371))*SIN(RADIANS(E1365))+COS(RADIANS(G1371))*COS(RADIANS(E1365))*COS(RADIANS(W1355))))</f>
        <v>#DIV/0!</v>
      </c>
      <c r="X1371" t="e">
        <f>IF(DEGREES(ACOS(SIN(RADIANS(G1371))*SIN(RADIANS(E1365))+COS(RADIANS(G1371))*COS(RADIANS(E1365))*COS(RADIANS(X1355))))&gt;90,0,$F$4*$F$5/E1364^2*(SIN(RADIANS(G1371))*SIN(RADIANS(E1365))+COS(RADIANS(G1371))*COS(RADIANS(E1365))*COS(RADIANS(X1355))))</f>
        <v>#DIV/0!</v>
      </c>
      <c r="Y1371" t="e">
        <f>IF(DEGREES(ACOS(SIN(RADIANS(G1371))*SIN(RADIANS(E1365))+COS(RADIANS(G1371))*COS(RADIANS(E1365))*COS(RADIANS(Y1355))))&gt;90,0,$F$4*$F$5/E1364^2*(SIN(RADIANS(G1371))*SIN(RADIANS(E1365))+COS(RADIANS(G1371))*COS(RADIANS(E1365))*COS(RADIANS(Y1355))))</f>
        <v>#DIV/0!</v>
      </c>
      <c r="Z1371" t="e">
        <f>IF(DEGREES(ACOS(SIN(RADIANS(G1371))*SIN(RADIANS(E1365))+COS(RADIANS(G1371))*COS(RADIANS(E1365))*COS(RADIANS(Z1355))))&gt;90,0,$F$4*$F$5/E1364^2*(SIN(RADIANS(G1371))*SIN(RADIANS(E1365))+COS(RADIANS(G1371))*COS(RADIANS(E1365))*COS(RADIANS(Z1355))))</f>
        <v>#DIV/0!</v>
      </c>
      <c r="AA1371" t="e">
        <f>IF(DEGREES(ACOS(SIN(RADIANS(G1371))*SIN(RADIANS(E1365))+COS(RADIANS(G1371))*COS(RADIANS(E1365))*COS(RADIANS(AA1355))))&gt;90,0,$F$4*$F$5/E1364^2*(SIN(RADIANS(G1371))*SIN(RADIANS(E1365))+COS(RADIANS(G1371))*COS(RADIANS(E1365))*COS(RADIANS(AA1355))))</f>
        <v>#DIV/0!</v>
      </c>
      <c r="AB1371" t="e">
        <f>IF(DEGREES(ACOS(SIN(RADIANS(G1371))*SIN(RADIANS(E1365))+COS(RADIANS(G1371))*COS(RADIANS(E1365))*COS(RADIANS(AB1355))))&gt;90,0,$F$4*$F$5/E1364^2*(SIN(RADIANS(G1371))*SIN(RADIANS(E1365))+COS(RADIANS(G1371))*COS(RADIANS(E1365))*COS(RADIANS(AB1355))))</f>
        <v>#DIV/0!</v>
      </c>
      <c r="AC1371" t="e">
        <f>IF(DEGREES(ACOS(SIN(RADIANS(G1371))*SIN(RADIANS(E1365))+COS(RADIANS(G1371))*COS(RADIANS(E1365))*COS(RADIANS(AC1355))))&gt;90,0,$F$4*$F$5/E1364^2*(SIN(RADIANS(G1371))*SIN(RADIANS(E1365))+COS(RADIANS(G1371))*COS(RADIANS(E1365))*COS(RADIANS(AC1355))))</f>
        <v>#DIV/0!</v>
      </c>
      <c r="AD1371" t="e">
        <f>IF(DEGREES(ACOS(SIN(RADIANS(G1371))*SIN(RADIANS(E1365))+COS(RADIANS(G1371))*COS(RADIANS(E1365))*COS(RADIANS(AD1355))))&gt;90,0,$F$4*$F$5/E1364^2*(SIN(RADIANS(G1371))*SIN(RADIANS(E1365))+COS(RADIANS(G1371))*COS(RADIANS(E1365))*COS(RADIANS(AD1355))))</f>
        <v>#DIV/0!</v>
      </c>
      <c r="AE1371" t="e">
        <f>IF(DEGREES(ACOS(SIN(RADIANS(G1371))*SIN(RADIANS(E1365))+COS(RADIANS(G1371))*COS(RADIANS(E1365))*COS(RADIANS(AE1355))))&gt;90,0,$F$4*$F$5/E1364^2*(SIN(RADIANS(G1371))*SIN(RADIANS(E1365))+COS(RADIANS(G1371))*COS(RADIANS(E1365))*COS(RADIANS(AE1355))))</f>
        <v>#DIV/0!</v>
      </c>
      <c r="AF1371" t="e">
        <f>IF(DEGREES(ACOS(SIN(RADIANS(G1371))*SIN(RADIANS(E1365))+COS(RADIANS(G1371))*COS(RADIANS(E1365))*COS(RADIANS(AF1355))))&gt;90,0,$F$4*$F$5/E1364^2*(SIN(RADIANS(G1371))*SIN(RADIANS(E1365))+COS(RADIANS(G1371))*COS(RADIANS(E1365))*COS(RADIANS(AF1355))))</f>
        <v>#DIV/0!</v>
      </c>
      <c r="AG1371" t="e">
        <f>IF(DEGREES(ACOS(SIN(RADIANS(G1371))*SIN(RADIANS(E1365))+COS(RADIANS(G1371))*COS(RADIANS(E1365))*COS(RADIANS(AG1355))))&gt;90,0,$F$4*$F$5/E1364^2*(SIN(RADIANS(G1371))*SIN(RADIANS(E1365))+COS(RADIANS(G1371))*COS(RADIANS(E1365))*COS(RADIANS(AG1355))))</f>
        <v>#DIV/0!</v>
      </c>
      <c r="AH1371" t="e">
        <f>IF(DEGREES(ACOS(SIN(RADIANS(G1371))*SIN(RADIANS(E1365))+COS(RADIANS(G1371))*COS(RADIANS(E1365))*COS(RADIANS(AH1355))))&gt;90,0,$F$4*$F$5/E1364^2*(SIN(RADIANS(G1371))*SIN(RADIANS(E1365))+COS(RADIANS(G1371))*COS(RADIANS(E1365))*COS(RADIANS(AH1355))))</f>
        <v>#DIV/0!</v>
      </c>
      <c r="AI1371" t="e">
        <f>IF(DEGREES(ACOS(SIN(RADIANS(G1371))*SIN(RADIANS(E1365))+COS(RADIANS(G1371))*COS(RADIANS(E1365))*COS(RADIANS(AI1355))))&gt;90,0,$F$4*$F$5/E1364^2*(SIN(RADIANS(G1371))*SIN(RADIANS(E1365))+COS(RADIANS(G1371))*COS(RADIANS(E1365))*COS(RADIANS(AI1355))))</f>
        <v>#DIV/0!</v>
      </c>
      <c r="AJ1371" t="e">
        <f>IF(DEGREES(ACOS(SIN(RADIANS(G1371))*SIN(RADIANS(E1365))+COS(RADIANS(G1371))*COS(RADIANS(E1365))*COS(RADIANS(AJ1355))))&gt;90,0,$F$4*$F$5/E1364^2*(SIN(RADIANS(G1371))*SIN(RADIANS(E1365))+COS(RADIANS(G1371))*COS(RADIANS(E1365))*COS(RADIANS(AJ1355))))</f>
        <v>#DIV/0!</v>
      </c>
      <c r="AK1371">
        <f>IF(DEGREES(ACOS(SIN(RADIANS(G1371))*SIN(RADIANS(E1365))+COS(RADIANS(G1371))*COS(RADIANS(E1365))*COS(RADIANS(AK1355))))&gt;90,0,$F$4*$F$5/E1364^2*(SIN(RADIANS(G1371))*SIN(RADIANS(E1365))+COS(RADIANS(G1371))*COS(RADIANS(E1365))*COS(RADIANS(AK1355))))</f>
        <v>0</v>
      </c>
      <c r="AL1371">
        <f>IF(DEGREES(ACOS(SIN(RADIANS(G1371))*SIN(RADIANS(E1365))+COS(RADIANS(G1371))*COS(RADIANS(E1365))*COS(RADIANS(AL1355))))&gt;90,0,$F$4*$F$5/E1364^2*(SIN(RADIANS(G1371))*SIN(RADIANS(E1365))+COS(RADIANS(G1371))*COS(RADIANS(E1365))*COS(RADIANS(AL1355))))</f>
        <v>0</v>
      </c>
      <c r="AM1371">
        <f>IF(DEGREES(ACOS(SIN(RADIANS(G1371))*SIN(RADIANS(E1365))+COS(RADIANS(G1371))*COS(RADIANS(E1365))*COS(RADIANS(AM1355))))&gt;90,0,$F$4*$F$5/E1364^2*(SIN(RADIANS(G1371))*SIN(RADIANS(E1365))+COS(RADIANS(G1371))*COS(RADIANS(E1365))*COS(RADIANS(AM1355))))</f>
        <v>0</v>
      </c>
      <c r="AN1371">
        <f>IF(DEGREES(ACOS(SIN(RADIANS(G1371))*SIN(RADIANS(E1365))+COS(RADIANS(G1371))*COS(RADIANS(E1365))*COS(RADIANS(AN1355))))&gt;90,0,$F$4*$F$5/E1364^2*(SIN(RADIANS(G1371))*SIN(RADIANS(E1365))+COS(RADIANS(G1371))*COS(RADIANS(E1365))*COS(RADIANS(AN1355))))</f>
        <v>0</v>
      </c>
      <c r="AO1371">
        <f>IF(DEGREES(ACOS(SIN(RADIANS(G1371))*SIN(RADIANS(E1365))+COS(RADIANS(G1371))*COS(RADIANS(E1365))*COS(RADIANS(AO1355))))&gt;90,0,$F$4*$F$5/E1364^2*(SIN(RADIANS(G1371))*SIN(RADIANS(E1365))+COS(RADIANS(G1371))*COS(RADIANS(E1365))*COS(RADIANS(AO1355))))</f>
        <v>0</v>
      </c>
      <c r="AP1371">
        <f>IF(DEGREES(ACOS(SIN(RADIANS(G1371))*SIN(RADIANS(E1365))+COS(RADIANS(G1371))*COS(RADIANS(E1365))*COS(RADIANS(AP1355))))&gt;90,0,$F$4*$F$5/E1364^2*(SIN(RADIANS(G1371))*SIN(RADIANS(E1365))+COS(RADIANS(G1371))*COS(RADIANS(E1365))*COS(RADIANS(AP1355))))</f>
        <v>0</v>
      </c>
      <c r="AQ1371">
        <f>IF(DEGREES(ACOS(SIN(RADIANS(G1371))*SIN(RADIANS(E1365))+COS(RADIANS(G1371))*COS(RADIANS(E1365))*COS(RADIANS(AQ1355))))&gt;90,0,$F$4*$F$5/E1364^2*(SIN(RADIANS(G1371))*SIN(RADIANS(E1365))+COS(RADIANS(G1371))*COS(RADIANS(E1365))*COS(RADIANS(AQ1355))))</f>
        <v>0</v>
      </c>
      <c r="AR1371">
        <f>IF(DEGREES(ACOS(SIN(RADIANS(G1371))*SIN(RADIANS(E1365))+COS(RADIANS(G1371))*COS(RADIANS(E1365))*COS(RADIANS(AR1355))))&gt;90,0,$F$4*$F$5/E1364^2*(SIN(RADIANS(G1371))*SIN(RADIANS(E1365))+COS(RADIANS(G1371))*COS(RADIANS(E1365))*COS(RADIANS(AR1355))))</f>
        <v>0</v>
      </c>
    </row>
    <row r="1372" spans="2:44" x14ac:dyDescent="0.5">
      <c r="G1372">
        <v>-60</v>
      </c>
      <c r="I1372">
        <f>IF(DEGREES(ACOS(SIN(RADIANS(G1372))*SIN(RADIANS(E1365))+COS(RADIANS(G1372))*COS(RADIANS(E1365))*COS(RADIANS(I1355))))&gt;90,0,$F$4*$F$5/E1364^2*(SIN(RADIANS(G1372))*SIN(RADIANS(E1365))+COS(RADIANS(G1372))*COS(RADIANS(E1365))*COS(RADIANS(I1355))))</f>
        <v>0</v>
      </c>
      <c r="J1372">
        <f>IF(DEGREES(ACOS(SIN(RADIANS(G1372))*SIN(RADIANS(E1365))+COS(RADIANS(G1372))*COS(RADIANS(E1365))*COS(RADIANS(J1355))))&gt;90,0,$F$4*$F$5/E1364^2*(SIN(RADIANS(G1372))*SIN(RADIANS(E1365))+COS(RADIANS(G1372))*COS(RADIANS(E1365))*COS(RADIANS(J1355))))</f>
        <v>0</v>
      </c>
      <c r="K1372">
        <f>IF(DEGREES(ACOS(SIN(RADIANS(G1372))*SIN(RADIANS(E1365))+COS(RADIANS(G1372))*COS(RADIANS(E1365))*COS(RADIANS(K1355))))&gt;90,0,$F$4*$F$5/E1364^2*(SIN(RADIANS(G1372))*SIN(RADIANS(E1365))+COS(RADIANS(G1372))*COS(RADIANS(E1365))*COS(RADIANS(K1355))))</f>
        <v>0</v>
      </c>
      <c r="L1372">
        <f>IF(DEGREES(ACOS(SIN(RADIANS(G1372))*SIN(RADIANS(E1365))+COS(RADIANS(G1372))*COS(RADIANS(E1365))*COS(RADIANS(L1355))))&gt;90,0,$F$4*$F$5/E1364^2*(SIN(RADIANS(G1372))*SIN(RADIANS(E1365))+COS(RADIANS(G1372))*COS(RADIANS(E1365))*COS(RADIANS(L1355))))</f>
        <v>0</v>
      </c>
      <c r="M1372">
        <f>IF(DEGREES(ACOS(SIN(RADIANS(G1372))*SIN(RADIANS(E1365))+COS(RADIANS(G1372))*COS(RADIANS(E1365))*COS(RADIANS(M1355))))&gt;90,0,$F$4*$F$5/E1364^2*(SIN(RADIANS(G1372))*SIN(RADIANS(E1365))+COS(RADIANS(G1372))*COS(RADIANS(E1365))*COS(RADIANS(M1355))))</f>
        <v>0</v>
      </c>
      <c r="N1372">
        <f>IF(DEGREES(ACOS(SIN(RADIANS(G1372))*SIN(RADIANS(E1365))+COS(RADIANS(G1372))*COS(RADIANS(E1365))*COS(RADIANS(N1355))))&gt;90,0,$F$4*$F$5/E1364^2*(SIN(RADIANS(G1372))*SIN(RADIANS(E1365))+COS(RADIANS(G1372))*COS(RADIANS(E1365))*COS(RADIANS(N1355))))</f>
        <v>0</v>
      </c>
      <c r="O1372">
        <f>IF(DEGREES(ACOS(SIN(RADIANS(G1372))*SIN(RADIANS(E1365))+COS(RADIANS(G1372))*COS(RADIANS(E1365))*COS(RADIANS(O1355))))&gt;90,0,$F$4*$F$5/E1364^2*(SIN(RADIANS(G1372))*SIN(RADIANS(E1365))+COS(RADIANS(G1372))*COS(RADIANS(E1365))*COS(RADIANS(O1355))))</f>
        <v>0</v>
      </c>
      <c r="P1372">
        <f>IF(DEGREES(ACOS(SIN(RADIANS(G1372))*SIN(RADIANS(E1365))+COS(RADIANS(G1372))*COS(RADIANS(E1365))*COS(RADIANS(P1355))))&gt;90,0,$F$4*$F$5/E1364^2*(SIN(RADIANS(G1372))*SIN(RADIANS(E1365))+COS(RADIANS(G1372))*COS(RADIANS(E1365))*COS(RADIANS(P1355))))</f>
        <v>0</v>
      </c>
      <c r="Q1372">
        <f>IF(DEGREES(ACOS(SIN(RADIANS(G1372))*SIN(RADIANS(E1365))+COS(RADIANS(G1372))*COS(RADIANS(E1365))*COS(RADIANS(Q1355))))&gt;90,0,$F$4*$F$5/E1364^2*(SIN(RADIANS(G1372))*SIN(RADIANS(E1365))+COS(RADIANS(G1372))*COS(RADIANS(E1365))*COS(RADIANS(Q1355))))</f>
        <v>0</v>
      </c>
      <c r="R1372" t="e">
        <f>IF(DEGREES(ACOS(SIN(RADIANS(G1372))*SIN(RADIANS(E1365))+COS(RADIANS(G1372))*COS(RADIANS(E1365))*COS(RADIANS(R1355))))&gt;90,0,$F$4*$F$5/E1364^2*(SIN(RADIANS(G1372))*SIN(RADIANS(E1365))+COS(RADIANS(G1372))*COS(RADIANS(E1365))*COS(RADIANS(R1355))))</f>
        <v>#DIV/0!</v>
      </c>
      <c r="S1372" t="e">
        <f>IF(DEGREES(ACOS(SIN(RADIANS(G1372))*SIN(RADIANS(E1365))+COS(RADIANS(G1372))*COS(RADIANS(E1365))*COS(RADIANS(S1355))))&gt;90,0,$F$4*$F$5/E1364^2*(SIN(RADIANS(G1372))*SIN(RADIANS(E1365))+COS(RADIANS(G1372))*COS(RADIANS(E1365))*COS(RADIANS(S1355))))</f>
        <v>#DIV/0!</v>
      </c>
      <c r="T1372" t="e">
        <f>IF(DEGREES(ACOS(SIN(RADIANS(G1372))*SIN(RADIANS(E1365))+COS(RADIANS(G1372))*COS(RADIANS(E1365))*COS(RADIANS(T1355))))&gt;90,0,$F$4*$F$5/E1364^2*(SIN(RADIANS(G1372))*SIN(RADIANS(E1365))+COS(RADIANS(G1372))*COS(RADIANS(E1365))*COS(RADIANS(T1355))))</f>
        <v>#DIV/0!</v>
      </c>
      <c r="U1372" t="e">
        <f>IF(DEGREES(ACOS(SIN(RADIANS(G1372))*SIN(RADIANS(E1365))+COS(RADIANS(G1372))*COS(RADIANS(E1365))*COS(RADIANS(U1355))))&gt;90,0,$F$4*$F$5/E1364^2*(SIN(RADIANS(G1372))*SIN(RADIANS(E1365))+COS(RADIANS(G1372))*COS(RADIANS(E1365))*COS(RADIANS(U1355))))</f>
        <v>#DIV/0!</v>
      </c>
      <c r="V1372" t="e">
        <f>IF(DEGREES(ACOS(SIN(RADIANS(G1372))*SIN(RADIANS(E1365))+COS(RADIANS(G1372))*COS(RADIANS(E1365))*COS(RADIANS(V1355))))&gt;90,0,$F$4*$F$5/E1364^2*(SIN(RADIANS(G1372))*SIN(RADIANS(E1365))+COS(RADIANS(G1372))*COS(RADIANS(E1365))*COS(RADIANS(V1355))))</f>
        <v>#DIV/0!</v>
      </c>
      <c r="W1372" t="e">
        <f>IF(DEGREES(ACOS(SIN(RADIANS(G1372))*SIN(RADIANS(E1365))+COS(RADIANS(G1372))*COS(RADIANS(E1365))*COS(RADIANS(W1355))))&gt;90,0,$F$4*$F$5/E1364^2*(SIN(RADIANS(G1372))*SIN(RADIANS(E1365))+COS(RADIANS(G1372))*COS(RADIANS(E1365))*COS(RADIANS(W1355))))</f>
        <v>#DIV/0!</v>
      </c>
      <c r="X1372" t="e">
        <f>IF(DEGREES(ACOS(SIN(RADIANS(G1372))*SIN(RADIANS(E1365))+COS(RADIANS(G1372))*COS(RADIANS(E1365))*COS(RADIANS(X1355))))&gt;90,0,$F$4*$F$5/E1364^2*(SIN(RADIANS(G1372))*SIN(RADIANS(E1365))+COS(RADIANS(G1372))*COS(RADIANS(E1365))*COS(RADIANS(X1355))))</f>
        <v>#DIV/0!</v>
      </c>
      <c r="Y1372" t="e">
        <f>IF(DEGREES(ACOS(SIN(RADIANS(G1372))*SIN(RADIANS(E1365))+COS(RADIANS(G1372))*COS(RADIANS(E1365))*COS(RADIANS(Y1355))))&gt;90,0,$F$4*$F$5/E1364^2*(SIN(RADIANS(G1372))*SIN(RADIANS(E1365))+COS(RADIANS(G1372))*COS(RADIANS(E1365))*COS(RADIANS(Y1355))))</f>
        <v>#DIV/0!</v>
      </c>
      <c r="Z1372" t="e">
        <f>IF(DEGREES(ACOS(SIN(RADIANS(G1372))*SIN(RADIANS(E1365))+COS(RADIANS(G1372))*COS(RADIANS(E1365))*COS(RADIANS(Z1355))))&gt;90,0,$F$4*$F$5/E1364^2*(SIN(RADIANS(G1372))*SIN(RADIANS(E1365))+COS(RADIANS(G1372))*COS(RADIANS(E1365))*COS(RADIANS(Z1355))))</f>
        <v>#DIV/0!</v>
      </c>
      <c r="AA1372" t="e">
        <f>IF(DEGREES(ACOS(SIN(RADIANS(G1372))*SIN(RADIANS(E1365))+COS(RADIANS(G1372))*COS(RADIANS(E1365))*COS(RADIANS(AA1355))))&gt;90,0,$F$4*$F$5/E1364^2*(SIN(RADIANS(G1372))*SIN(RADIANS(E1365))+COS(RADIANS(G1372))*COS(RADIANS(E1365))*COS(RADIANS(AA1355))))</f>
        <v>#DIV/0!</v>
      </c>
      <c r="AB1372" t="e">
        <f>IF(DEGREES(ACOS(SIN(RADIANS(G1372))*SIN(RADIANS(E1365))+COS(RADIANS(G1372))*COS(RADIANS(E1365))*COS(RADIANS(AB1355))))&gt;90,0,$F$4*$F$5/E1364^2*(SIN(RADIANS(G1372))*SIN(RADIANS(E1365))+COS(RADIANS(G1372))*COS(RADIANS(E1365))*COS(RADIANS(AB1355))))</f>
        <v>#DIV/0!</v>
      </c>
      <c r="AC1372" t="e">
        <f>IF(DEGREES(ACOS(SIN(RADIANS(G1372))*SIN(RADIANS(E1365))+COS(RADIANS(G1372))*COS(RADIANS(E1365))*COS(RADIANS(AC1355))))&gt;90,0,$F$4*$F$5/E1364^2*(SIN(RADIANS(G1372))*SIN(RADIANS(E1365))+COS(RADIANS(G1372))*COS(RADIANS(E1365))*COS(RADIANS(AC1355))))</f>
        <v>#DIV/0!</v>
      </c>
      <c r="AD1372" t="e">
        <f>IF(DEGREES(ACOS(SIN(RADIANS(G1372))*SIN(RADIANS(E1365))+COS(RADIANS(G1372))*COS(RADIANS(E1365))*COS(RADIANS(AD1355))))&gt;90,0,$F$4*$F$5/E1364^2*(SIN(RADIANS(G1372))*SIN(RADIANS(E1365))+COS(RADIANS(G1372))*COS(RADIANS(E1365))*COS(RADIANS(AD1355))))</f>
        <v>#DIV/0!</v>
      </c>
      <c r="AE1372" t="e">
        <f>IF(DEGREES(ACOS(SIN(RADIANS(G1372))*SIN(RADIANS(E1365))+COS(RADIANS(G1372))*COS(RADIANS(E1365))*COS(RADIANS(AE1355))))&gt;90,0,$F$4*$F$5/E1364^2*(SIN(RADIANS(G1372))*SIN(RADIANS(E1365))+COS(RADIANS(G1372))*COS(RADIANS(E1365))*COS(RADIANS(AE1355))))</f>
        <v>#DIV/0!</v>
      </c>
      <c r="AF1372" t="e">
        <f>IF(DEGREES(ACOS(SIN(RADIANS(G1372))*SIN(RADIANS(E1365))+COS(RADIANS(G1372))*COS(RADIANS(E1365))*COS(RADIANS(AF1355))))&gt;90,0,$F$4*$F$5/E1364^2*(SIN(RADIANS(G1372))*SIN(RADIANS(E1365))+COS(RADIANS(G1372))*COS(RADIANS(E1365))*COS(RADIANS(AF1355))))</f>
        <v>#DIV/0!</v>
      </c>
      <c r="AG1372" t="e">
        <f>IF(DEGREES(ACOS(SIN(RADIANS(G1372))*SIN(RADIANS(E1365))+COS(RADIANS(G1372))*COS(RADIANS(E1365))*COS(RADIANS(AG1355))))&gt;90,0,$F$4*$F$5/E1364^2*(SIN(RADIANS(G1372))*SIN(RADIANS(E1365))+COS(RADIANS(G1372))*COS(RADIANS(E1365))*COS(RADIANS(AG1355))))</f>
        <v>#DIV/0!</v>
      </c>
      <c r="AH1372" t="e">
        <f>IF(DEGREES(ACOS(SIN(RADIANS(G1372))*SIN(RADIANS(E1365))+COS(RADIANS(G1372))*COS(RADIANS(E1365))*COS(RADIANS(AH1355))))&gt;90,0,$F$4*$F$5/E1364^2*(SIN(RADIANS(G1372))*SIN(RADIANS(E1365))+COS(RADIANS(G1372))*COS(RADIANS(E1365))*COS(RADIANS(AH1355))))</f>
        <v>#DIV/0!</v>
      </c>
      <c r="AI1372" t="e">
        <f>IF(DEGREES(ACOS(SIN(RADIANS(G1372))*SIN(RADIANS(E1365))+COS(RADIANS(G1372))*COS(RADIANS(E1365))*COS(RADIANS(AI1355))))&gt;90,0,$F$4*$F$5/E1364^2*(SIN(RADIANS(G1372))*SIN(RADIANS(E1365))+COS(RADIANS(G1372))*COS(RADIANS(E1365))*COS(RADIANS(AI1355))))</f>
        <v>#DIV/0!</v>
      </c>
      <c r="AJ1372" t="e">
        <f>IF(DEGREES(ACOS(SIN(RADIANS(G1372))*SIN(RADIANS(E1365))+COS(RADIANS(G1372))*COS(RADIANS(E1365))*COS(RADIANS(AJ1355))))&gt;90,0,$F$4*$F$5/E1364^2*(SIN(RADIANS(G1372))*SIN(RADIANS(E1365))+COS(RADIANS(G1372))*COS(RADIANS(E1365))*COS(RADIANS(AJ1355))))</f>
        <v>#DIV/0!</v>
      </c>
      <c r="AK1372">
        <f>IF(DEGREES(ACOS(SIN(RADIANS(G1372))*SIN(RADIANS(E1365))+COS(RADIANS(G1372))*COS(RADIANS(E1365))*COS(RADIANS(AK1355))))&gt;90,0,$F$4*$F$5/E1364^2*(SIN(RADIANS(G1372))*SIN(RADIANS(E1365))+COS(RADIANS(G1372))*COS(RADIANS(E1365))*COS(RADIANS(AK1355))))</f>
        <v>0</v>
      </c>
      <c r="AL1372">
        <f>IF(DEGREES(ACOS(SIN(RADIANS(G1372))*SIN(RADIANS(E1365))+COS(RADIANS(G1372))*COS(RADIANS(E1365))*COS(RADIANS(AL1355))))&gt;90,0,$F$4*$F$5/E1364^2*(SIN(RADIANS(G1372))*SIN(RADIANS(E1365))+COS(RADIANS(G1372))*COS(RADIANS(E1365))*COS(RADIANS(AL1355))))</f>
        <v>0</v>
      </c>
      <c r="AM1372">
        <f>IF(DEGREES(ACOS(SIN(RADIANS(G1372))*SIN(RADIANS(E1365))+COS(RADIANS(G1372))*COS(RADIANS(E1365))*COS(RADIANS(AM1355))))&gt;90,0,$F$4*$F$5/E1364^2*(SIN(RADIANS(G1372))*SIN(RADIANS(E1365))+COS(RADIANS(G1372))*COS(RADIANS(E1365))*COS(RADIANS(AM1355))))</f>
        <v>0</v>
      </c>
      <c r="AN1372">
        <f>IF(DEGREES(ACOS(SIN(RADIANS(G1372))*SIN(RADIANS(E1365))+COS(RADIANS(G1372))*COS(RADIANS(E1365))*COS(RADIANS(AN1355))))&gt;90,0,$F$4*$F$5/E1364^2*(SIN(RADIANS(G1372))*SIN(RADIANS(E1365))+COS(RADIANS(G1372))*COS(RADIANS(E1365))*COS(RADIANS(AN1355))))</f>
        <v>0</v>
      </c>
      <c r="AO1372">
        <f>IF(DEGREES(ACOS(SIN(RADIANS(G1372))*SIN(RADIANS(E1365))+COS(RADIANS(G1372))*COS(RADIANS(E1365))*COS(RADIANS(AO1355))))&gt;90,0,$F$4*$F$5/E1364^2*(SIN(RADIANS(G1372))*SIN(RADIANS(E1365))+COS(RADIANS(G1372))*COS(RADIANS(E1365))*COS(RADIANS(AO1355))))</f>
        <v>0</v>
      </c>
      <c r="AP1372">
        <f>IF(DEGREES(ACOS(SIN(RADIANS(G1372))*SIN(RADIANS(E1365))+COS(RADIANS(G1372))*COS(RADIANS(E1365))*COS(RADIANS(AP1355))))&gt;90,0,$F$4*$F$5/E1364^2*(SIN(RADIANS(G1372))*SIN(RADIANS(E1365))+COS(RADIANS(G1372))*COS(RADIANS(E1365))*COS(RADIANS(AP1355))))</f>
        <v>0</v>
      </c>
      <c r="AQ1372">
        <f>IF(DEGREES(ACOS(SIN(RADIANS(G1372))*SIN(RADIANS(E1365))+COS(RADIANS(G1372))*COS(RADIANS(E1365))*COS(RADIANS(AQ1355))))&gt;90,0,$F$4*$F$5/E1364^2*(SIN(RADIANS(G1372))*SIN(RADIANS(E1365))+COS(RADIANS(G1372))*COS(RADIANS(E1365))*COS(RADIANS(AQ1355))))</f>
        <v>0</v>
      </c>
      <c r="AR1372">
        <f>IF(DEGREES(ACOS(SIN(RADIANS(G1372))*SIN(RADIANS(E1365))+COS(RADIANS(G1372))*COS(RADIANS(E1365))*COS(RADIANS(AR1355))))&gt;90,0,$F$4*$F$5/E1364^2*(SIN(RADIANS(G1372))*SIN(RADIANS(E1365))+COS(RADIANS(G1372))*COS(RADIANS(E1365))*COS(RADIANS(AR1355))))</f>
        <v>0</v>
      </c>
    </row>
    <row r="1373" spans="2:44" x14ac:dyDescent="0.5">
      <c r="G1373">
        <v>-70</v>
      </c>
      <c r="I1373">
        <f>IF(DEGREES(ACOS(SIN(RADIANS(G1373))*SIN(RADIANS(E1365))+COS(RADIANS(G1373))*COS(RADIANS(E1365))*COS(RADIANS(I1355))))&gt;90,0,$F$4*$F$5/E1364^2*(SIN(RADIANS(G1373))*SIN(RADIANS(E1365))+COS(RADIANS(G1373))*COS(RADIANS(E1365))*COS(RADIANS(I1355))))</f>
        <v>0</v>
      </c>
      <c r="J1373">
        <f>IF(DEGREES(ACOS(SIN(RADIANS(G1373))*SIN(RADIANS(E1365))+COS(RADIANS(G1373))*COS(RADIANS(E1365))*COS(RADIANS(J1355))))&gt;90,0,$F$4*$F$5/E1364^2*(SIN(RADIANS(G1373))*SIN(RADIANS(E1365))+COS(RADIANS(G1373))*COS(RADIANS(E1365))*COS(RADIANS(J1355))))</f>
        <v>0</v>
      </c>
      <c r="K1373">
        <f>IF(DEGREES(ACOS(SIN(RADIANS(G1373))*SIN(RADIANS(E1365))+COS(RADIANS(G1373))*COS(RADIANS(E1365))*COS(RADIANS(K1355))))&gt;90,0,$F$4*$F$5/E1364^2*(SIN(RADIANS(G1373))*SIN(RADIANS(E1365))+COS(RADIANS(G1373))*COS(RADIANS(E1365))*COS(RADIANS(K1355))))</f>
        <v>0</v>
      </c>
      <c r="L1373">
        <f>IF(DEGREES(ACOS(SIN(RADIANS(G1373))*SIN(RADIANS(E1365))+COS(RADIANS(G1373))*COS(RADIANS(E1365))*COS(RADIANS(L1355))))&gt;90,0,$F$4*$F$5/E1364^2*(SIN(RADIANS(G1373))*SIN(RADIANS(E1365))+COS(RADIANS(G1373))*COS(RADIANS(E1365))*COS(RADIANS(L1355))))</f>
        <v>0</v>
      </c>
      <c r="M1373">
        <f>IF(DEGREES(ACOS(SIN(RADIANS(G1373))*SIN(RADIANS(E1365))+COS(RADIANS(G1373))*COS(RADIANS(E1365))*COS(RADIANS(M1355))))&gt;90,0,$F$4*$F$5/E1364^2*(SIN(RADIANS(G1373))*SIN(RADIANS(E1365))+COS(RADIANS(G1373))*COS(RADIANS(E1365))*COS(RADIANS(M1355))))</f>
        <v>0</v>
      </c>
      <c r="N1373">
        <f>IF(DEGREES(ACOS(SIN(RADIANS(G1373))*SIN(RADIANS(E1365))+COS(RADIANS(G1373))*COS(RADIANS(E1365))*COS(RADIANS(N1355))))&gt;90,0,$F$4*$F$5/E1364^2*(SIN(RADIANS(G1373))*SIN(RADIANS(E1365))+COS(RADIANS(G1373))*COS(RADIANS(E1365))*COS(RADIANS(N1355))))</f>
        <v>0</v>
      </c>
      <c r="O1373">
        <f>IF(DEGREES(ACOS(SIN(RADIANS(G1373))*SIN(RADIANS(E1365))+COS(RADIANS(G1373))*COS(RADIANS(E1365))*COS(RADIANS(O1355))))&gt;90,0,$F$4*$F$5/E1364^2*(SIN(RADIANS(G1373))*SIN(RADIANS(E1365))+COS(RADIANS(G1373))*COS(RADIANS(E1365))*COS(RADIANS(O1355))))</f>
        <v>0</v>
      </c>
      <c r="P1373">
        <f>IF(DEGREES(ACOS(SIN(RADIANS(G1373))*SIN(RADIANS(E1365))+COS(RADIANS(G1373))*COS(RADIANS(E1365))*COS(RADIANS(P1355))))&gt;90,0,$F$4*$F$5/E1364^2*(SIN(RADIANS(G1373))*SIN(RADIANS(E1365))+COS(RADIANS(G1373))*COS(RADIANS(E1365))*COS(RADIANS(P1355))))</f>
        <v>0</v>
      </c>
      <c r="Q1373">
        <f>IF(DEGREES(ACOS(SIN(RADIANS(G1373))*SIN(RADIANS(E1365))+COS(RADIANS(G1373))*COS(RADIANS(E1365))*COS(RADIANS(Q1355))))&gt;90,0,$F$4*$F$5/E1364^2*(SIN(RADIANS(G1373))*SIN(RADIANS(E1365))+COS(RADIANS(G1373))*COS(RADIANS(E1365))*COS(RADIANS(Q1355))))</f>
        <v>0</v>
      </c>
      <c r="R1373" t="e">
        <f>IF(DEGREES(ACOS(SIN(RADIANS(G1373))*SIN(RADIANS(E1365))+COS(RADIANS(G1373))*COS(RADIANS(E1365))*COS(RADIANS(R1355))))&gt;90,0,$F$4*$F$5/E1364^2*(SIN(RADIANS(G1373))*SIN(RADIANS(E1365))+COS(RADIANS(G1373))*COS(RADIANS(E1365))*COS(RADIANS(R1355))))</f>
        <v>#DIV/0!</v>
      </c>
      <c r="S1373" t="e">
        <f>IF(DEGREES(ACOS(SIN(RADIANS(G1373))*SIN(RADIANS(E1365))+COS(RADIANS(G1373))*COS(RADIANS(E1365))*COS(RADIANS(S1355))))&gt;90,0,$F$4*$F$5/E1364^2*(SIN(RADIANS(G1373))*SIN(RADIANS(E1365))+COS(RADIANS(G1373))*COS(RADIANS(E1365))*COS(RADIANS(S1355))))</f>
        <v>#DIV/0!</v>
      </c>
      <c r="T1373" t="e">
        <f>IF(DEGREES(ACOS(SIN(RADIANS(G1373))*SIN(RADIANS(E1365))+COS(RADIANS(G1373))*COS(RADIANS(E1365))*COS(RADIANS(T1355))))&gt;90,0,$F$4*$F$5/E1364^2*(SIN(RADIANS(G1373))*SIN(RADIANS(E1365))+COS(RADIANS(G1373))*COS(RADIANS(E1365))*COS(RADIANS(T1355))))</f>
        <v>#DIV/0!</v>
      </c>
      <c r="U1373" t="e">
        <f>IF(DEGREES(ACOS(SIN(RADIANS(G1373))*SIN(RADIANS(E1365))+COS(RADIANS(G1373))*COS(RADIANS(E1365))*COS(RADIANS(U1355))))&gt;90,0,$F$4*$F$5/E1364^2*(SIN(RADIANS(G1373))*SIN(RADIANS(E1365))+COS(RADIANS(G1373))*COS(RADIANS(E1365))*COS(RADIANS(U1355))))</f>
        <v>#DIV/0!</v>
      </c>
      <c r="V1373" t="e">
        <f>IF(DEGREES(ACOS(SIN(RADIANS(G1373))*SIN(RADIANS(E1365))+COS(RADIANS(G1373))*COS(RADIANS(E1365))*COS(RADIANS(V1355))))&gt;90,0,$F$4*$F$5/E1364^2*(SIN(RADIANS(G1373))*SIN(RADIANS(E1365))+COS(RADIANS(G1373))*COS(RADIANS(E1365))*COS(RADIANS(V1355))))</f>
        <v>#DIV/0!</v>
      </c>
      <c r="W1373" t="e">
        <f>IF(DEGREES(ACOS(SIN(RADIANS(G1373))*SIN(RADIANS(E1365))+COS(RADIANS(G1373))*COS(RADIANS(E1365))*COS(RADIANS(W1355))))&gt;90,0,$F$4*$F$5/E1364^2*(SIN(RADIANS(G1373))*SIN(RADIANS(E1365))+COS(RADIANS(G1373))*COS(RADIANS(E1365))*COS(RADIANS(W1355))))</f>
        <v>#DIV/0!</v>
      </c>
      <c r="X1373" t="e">
        <f>IF(DEGREES(ACOS(SIN(RADIANS(G1373))*SIN(RADIANS(E1365))+COS(RADIANS(G1373))*COS(RADIANS(E1365))*COS(RADIANS(X1355))))&gt;90,0,$F$4*$F$5/E1364^2*(SIN(RADIANS(G1373))*SIN(RADIANS(E1365))+COS(RADIANS(G1373))*COS(RADIANS(E1365))*COS(RADIANS(X1355))))</f>
        <v>#DIV/0!</v>
      </c>
      <c r="Y1373" t="e">
        <f>IF(DEGREES(ACOS(SIN(RADIANS(G1373))*SIN(RADIANS(E1365))+COS(RADIANS(G1373))*COS(RADIANS(E1365))*COS(RADIANS(Y1355))))&gt;90,0,$F$4*$F$5/E1364^2*(SIN(RADIANS(G1373))*SIN(RADIANS(E1365))+COS(RADIANS(G1373))*COS(RADIANS(E1365))*COS(RADIANS(Y1355))))</f>
        <v>#DIV/0!</v>
      </c>
      <c r="Z1373" t="e">
        <f>IF(DEGREES(ACOS(SIN(RADIANS(G1373))*SIN(RADIANS(E1365))+COS(RADIANS(G1373))*COS(RADIANS(E1365))*COS(RADIANS(Z1355))))&gt;90,0,$F$4*$F$5/E1364^2*(SIN(RADIANS(G1373))*SIN(RADIANS(E1365))+COS(RADIANS(G1373))*COS(RADIANS(E1365))*COS(RADIANS(Z1355))))</f>
        <v>#DIV/0!</v>
      </c>
      <c r="AA1373" t="e">
        <f>IF(DEGREES(ACOS(SIN(RADIANS(G1373))*SIN(RADIANS(E1365))+COS(RADIANS(G1373))*COS(RADIANS(E1365))*COS(RADIANS(AA1355))))&gt;90,0,$F$4*$F$5/E1364^2*(SIN(RADIANS(G1373))*SIN(RADIANS(E1365))+COS(RADIANS(G1373))*COS(RADIANS(E1365))*COS(RADIANS(AA1355))))</f>
        <v>#DIV/0!</v>
      </c>
      <c r="AB1373" t="e">
        <f>IF(DEGREES(ACOS(SIN(RADIANS(G1373))*SIN(RADIANS(E1365))+COS(RADIANS(G1373))*COS(RADIANS(E1365))*COS(RADIANS(AB1355))))&gt;90,0,$F$4*$F$5/E1364^2*(SIN(RADIANS(G1373))*SIN(RADIANS(E1365))+COS(RADIANS(G1373))*COS(RADIANS(E1365))*COS(RADIANS(AB1355))))</f>
        <v>#DIV/0!</v>
      </c>
      <c r="AC1373" t="e">
        <f>IF(DEGREES(ACOS(SIN(RADIANS(G1373))*SIN(RADIANS(E1365))+COS(RADIANS(G1373))*COS(RADIANS(E1365))*COS(RADIANS(AC1355))))&gt;90,0,$F$4*$F$5/E1364^2*(SIN(RADIANS(G1373))*SIN(RADIANS(E1365))+COS(RADIANS(G1373))*COS(RADIANS(E1365))*COS(RADIANS(AC1355))))</f>
        <v>#DIV/0!</v>
      </c>
      <c r="AD1373" t="e">
        <f>IF(DEGREES(ACOS(SIN(RADIANS(G1373))*SIN(RADIANS(E1365))+COS(RADIANS(G1373))*COS(RADIANS(E1365))*COS(RADIANS(AD1355))))&gt;90,0,$F$4*$F$5/E1364^2*(SIN(RADIANS(G1373))*SIN(RADIANS(E1365))+COS(RADIANS(G1373))*COS(RADIANS(E1365))*COS(RADIANS(AD1355))))</f>
        <v>#DIV/0!</v>
      </c>
      <c r="AE1373" t="e">
        <f>IF(DEGREES(ACOS(SIN(RADIANS(G1373))*SIN(RADIANS(E1365))+COS(RADIANS(G1373))*COS(RADIANS(E1365))*COS(RADIANS(AE1355))))&gt;90,0,$F$4*$F$5/E1364^2*(SIN(RADIANS(G1373))*SIN(RADIANS(E1365))+COS(RADIANS(G1373))*COS(RADIANS(E1365))*COS(RADIANS(AE1355))))</f>
        <v>#DIV/0!</v>
      </c>
      <c r="AF1373" t="e">
        <f>IF(DEGREES(ACOS(SIN(RADIANS(G1373))*SIN(RADIANS(E1365))+COS(RADIANS(G1373))*COS(RADIANS(E1365))*COS(RADIANS(AF1355))))&gt;90,0,$F$4*$F$5/E1364^2*(SIN(RADIANS(G1373))*SIN(RADIANS(E1365))+COS(RADIANS(G1373))*COS(RADIANS(E1365))*COS(RADIANS(AF1355))))</f>
        <v>#DIV/0!</v>
      </c>
      <c r="AG1373" t="e">
        <f>IF(DEGREES(ACOS(SIN(RADIANS(G1373))*SIN(RADIANS(E1365))+COS(RADIANS(G1373))*COS(RADIANS(E1365))*COS(RADIANS(AG1355))))&gt;90,0,$F$4*$F$5/E1364^2*(SIN(RADIANS(G1373))*SIN(RADIANS(E1365))+COS(RADIANS(G1373))*COS(RADIANS(E1365))*COS(RADIANS(AG1355))))</f>
        <v>#DIV/0!</v>
      </c>
      <c r="AH1373" t="e">
        <f>IF(DEGREES(ACOS(SIN(RADIANS(G1373))*SIN(RADIANS(E1365))+COS(RADIANS(G1373))*COS(RADIANS(E1365))*COS(RADIANS(AH1355))))&gt;90,0,$F$4*$F$5/E1364^2*(SIN(RADIANS(G1373))*SIN(RADIANS(E1365))+COS(RADIANS(G1373))*COS(RADIANS(E1365))*COS(RADIANS(AH1355))))</f>
        <v>#DIV/0!</v>
      </c>
      <c r="AI1373" t="e">
        <f>IF(DEGREES(ACOS(SIN(RADIANS(G1373))*SIN(RADIANS(E1365))+COS(RADIANS(G1373))*COS(RADIANS(E1365))*COS(RADIANS(AI1355))))&gt;90,0,$F$4*$F$5/E1364^2*(SIN(RADIANS(G1373))*SIN(RADIANS(E1365))+COS(RADIANS(G1373))*COS(RADIANS(E1365))*COS(RADIANS(AI1355))))</f>
        <v>#DIV/0!</v>
      </c>
      <c r="AJ1373" t="e">
        <f>IF(DEGREES(ACOS(SIN(RADIANS(G1373))*SIN(RADIANS(E1365))+COS(RADIANS(G1373))*COS(RADIANS(E1365))*COS(RADIANS(AJ1355))))&gt;90,0,$F$4*$F$5/E1364^2*(SIN(RADIANS(G1373))*SIN(RADIANS(E1365))+COS(RADIANS(G1373))*COS(RADIANS(E1365))*COS(RADIANS(AJ1355))))</f>
        <v>#DIV/0!</v>
      </c>
      <c r="AK1373">
        <f>IF(DEGREES(ACOS(SIN(RADIANS(G1373))*SIN(RADIANS(E1365))+COS(RADIANS(G1373))*COS(RADIANS(E1365))*COS(RADIANS(AK1355))))&gt;90,0,$F$4*$F$5/E1364^2*(SIN(RADIANS(G1373))*SIN(RADIANS(E1365))+COS(RADIANS(G1373))*COS(RADIANS(E1365))*COS(RADIANS(AK1355))))</f>
        <v>0</v>
      </c>
      <c r="AL1373">
        <f>IF(DEGREES(ACOS(SIN(RADIANS(G1373))*SIN(RADIANS(E1365))+COS(RADIANS(G1373))*COS(RADIANS(E1365))*COS(RADIANS(AL1355))))&gt;90,0,$F$4*$F$5/E1364^2*(SIN(RADIANS(G1373))*SIN(RADIANS(E1365))+COS(RADIANS(G1373))*COS(RADIANS(E1365))*COS(RADIANS(AL1355))))</f>
        <v>0</v>
      </c>
      <c r="AM1373">
        <f>IF(DEGREES(ACOS(SIN(RADIANS(G1373))*SIN(RADIANS(E1365))+COS(RADIANS(G1373))*COS(RADIANS(E1365))*COS(RADIANS(AM1355))))&gt;90,0,$F$4*$F$5/E1364^2*(SIN(RADIANS(G1373))*SIN(RADIANS(E1365))+COS(RADIANS(G1373))*COS(RADIANS(E1365))*COS(RADIANS(AM1355))))</f>
        <v>0</v>
      </c>
      <c r="AN1373">
        <f>IF(DEGREES(ACOS(SIN(RADIANS(G1373))*SIN(RADIANS(E1365))+COS(RADIANS(G1373))*COS(RADIANS(E1365))*COS(RADIANS(AN1355))))&gt;90,0,$F$4*$F$5/E1364^2*(SIN(RADIANS(G1373))*SIN(RADIANS(E1365))+COS(RADIANS(G1373))*COS(RADIANS(E1365))*COS(RADIANS(AN1355))))</f>
        <v>0</v>
      </c>
      <c r="AO1373">
        <f>IF(DEGREES(ACOS(SIN(RADIANS(G1373))*SIN(RADIANS(E1365))+COS(RADIANS(G1373))*COS(RADIANS(E1365))*COS(RADIANS(AO1355))))&gt;90,0,$F$4*$F$5/E1364^2*(SIN(RADIANS(G1373))*SIN(RADIANS(E1365))+COS(RADIANS(G1373))*COS(RADIANS(E1365))*COS(RADIANS(AO1355))))</f>
        <v>0</v>
      </c>
      <c r="AP1373">
        <f>IF(DEGREES(ACOS(SIN(RADIANS(G1373))*SIN(RADIANS(E1365))+COS(RADIANS(G1373))*COS(RADIANS(E1365))*COS(RADIANS(AP1355))))&gt;90,0,$F$4*$F$5/E1364^2*(SIN(RADIANS(G1373))*SIN(RADIANS(E1365))+COS(RADIANS(G1373))*COS(RADIANS(E1365))*COS(RADIANS(AP1355))))</f>
        <v>0</v>
      </c>
      <c r="AQ1373">
        <f>IF(DEGREES(ACOS(SIN(RADIANS(G1373))*SIN(RADIANS(E1365))+COS(RADIANS(G1373))*COS(RADIANS(E1365))*COS(RADIANS(AQ1355))))&gt;90,0,$F$4*$F$5/E1364^2*(SIN(RADIANS(G1373))*SIN(RADIANS(E1365))+COS(RADIANS(G1373))*COS(RADIANS(E1365))*COS(RADIANS(AQ1355))))</f>
        <v>0</v>
      </c>
      <c r="AR1373">
        <f>IF(DEGREES(ACOS(SIN(RADIANS(G1373))*SIN(RADIANS(E1365))+COS(RADIANS(G1373))*COS(RADIANS(E1365))*COS(RADIANS(AR1355))))&gt;90,0,$F$4*$F$5/E1364^2*(SIN(RADIANS(G1373))*SIN(RADIANS(E1365))+COS(RADIANS(G1373))*COS(RADIANS(E1365))*COS(RADIANS(AR1355))))</f>
        <v>0</v>
      </c>
    </row>
    <row r="1374" spans="2:44" x14ac:dyDescent="0.5">
      <c r="G1374">
        <v>-80</v>
      </c>
      <c r="I1374">
        <f>IF(DEGREES(ACOS(SIN(RADIANS(G1374))*SIN(RADIANS(E1365))+COS(RADIANS(G1374))*COS(RADIANS(E1365))*COS(RADIANS(I1355))))&gt;90,0,$F$4*$F$5/E1364^2*(SIN(RADIANS(G1374))*SIN(RADIANS(E1365))+COS(RADIANS(G1374))*COS(RADIANS(E1365))*COS(RADIANS(I1355))))</f>
        <v>0</v>
      </c>
      <c r="J1374">
        <f>IF(DEGREES(ACOS(SIN(RADIANS(G1374))*SIN(RADIANS(E1365))+COS(RADIANS(G1374))*COS(RADIANS(E1365))*COS(RADIANS(J1355))))&gt;90,0,$F$4*$F$5/E1364^2*(SIN(RADIANS(G1374))*SIN(RADIANS(E1365))+COS(RADIANS(G1374))*COS(RADIANS(E1365))*COS(RADIANS(J1355))))</f>
        <v>0</v>
      </c>
      <c r="K1374">
        <f>IF(DEGREES(ACOS(SIN(RADIANS(G1374))*SIN(RADIANS(E1365))+COS(RADIANS(G1374))*COS(RADIANS(E1365))*COS(RADIANS(K1355))))&gt;90,0,$F$4*$F$5/E1364^2*(SIN(RADIANS(G1374))*SIN(RADIANS(E1365))+COS(RADIANS(G1374))*COS(RADIANS(E1365))*COS(RADIANS(K1355))))</f>
        <v>0</v>
      </c>
      <c r="L1374">
        <f>IF(DEGREES(ACOS(SIN(RADIANS(G1374))*SIN(RADIANS(E1365))+COS(RADIANS(G1374))*COS(RADIANS(E1365))*COS(RADIANS(L1355))))&gt;90,0,$F$4*$F$5/E1364^2*(SIN(RADIANS(G1374))*SIN(RADIANS(E1365))+COS(RADIANS(G1374))*COS(RADIANS(E1365))*COS(RADIANS(L1355))))</f>
        <v>0</v>
      </c>
      <c r="M1374">
        <f>IF(DEGREES(ACOS(SIN(RADIANS(G1374))*SIN(RADIANS(E1365))+COS(RADIANS(G1374))*COS(RADIANS(E1365))*COS(RADIANS(M1355))))&gt;90,0,$F$4*$F$5/E1364^2*(SIN(RADIANS(G1374))*SIN(RADIANS(E1365))+COS(RADIANS(G1374))*COS(RADIANS(E1365))*COS(RADIANS(M1355))))</f>
        <v>0</v>
      </c>
      <c r="N1374">
        <f>IF(DEGREES(ACOS(SIN(RADIANS(G1374))*SIN(RADIANS(E1365))+COS(RADIANS(G1374))*COS(RADIANS(E1365))*COS(RADIANS(N1355))))&gt;90,0,$F$4*$F$5/E1364^2*(SIN(RADIANS(G1374))*SIN(RADIANS(E1365))+COS(RADIANS(G1374))*COS(RADIANS(E1365))*COS(RADIANS(N1355))))</f>
        <v>0</v>
      </c>
      <c r="O1374">
        <f>IF(DEGREES(ACOS(SIN(RADIANS(G1374))*SIN(RADIANS(E1365))+COS(RADIANS(G1374))*COS(RADIANS(E1365))*COS(RADIANS(O1355))))&gt;90,0,$F$4*$F$5/E1364^2*(SIN(RADIANS(G1374))*SIN(RADIANS(E1365))+COS(RADIANS(G1374))*COS(RADIANS(E1365))*COS(RADIANS(O1355))))</f>
        <v>0</v>
      </c>
      <c r="P1374">
        <f>IF(DEGREES(ACOS(SIN(RADIANS(G1374))*SIN(RADIANS(E1365))+COS(RADIANS(G1374))*COS(RADIANS(E1365))*COS(RADIANS(P1355))))&gt;90,0,$F$4*$F$5/E1364^2*(SIN(RADIANS(G1374))*SIN(RADIANS(E1365))+COS(RADIANS(G1374))*COS(RADIANS(E1365))*COS(RADIANS(P1355))))</f>
        <v>0</v>
      </c>
      <c r="Q1374">
        <f>IF(DEGREES(ACOS(SIN(RADIANS(G1374))*SIN(RADIANS(E1365))+COS(RADIANS(G1374))*COS(RADIANS(E1365))*COS(RADIANS(Q1355))))&gt;90,0,$F$4*$F$5/E1364^2*(SIN(RADIANS(G1374))*SIN(RADIANS(E1365))+COS(RADIANS(G1374))*COS(RADIANS(E1365))*COS(RADIANS(Q1355))))</f>
        <v>0</v>
      </c>
      <c r="R1374" t="e">
        <f>IF(DEGREES(ACOS(SIN(RADIANS(G1374))*SIN(RADIANS(E1365))+COS(RADIANS(G1374))*COS(RADIANS(E1365))*COS(RADIANS(R1355))))&gt;90,0,$F$4*$F$5/E1364^2*(SIN(RADIANS(G1374))*SIN(RADIANS(E1365))+COS(RADIANS(G1374))*COS(RADIANS(E1365))*COS(RADIANS(R1355))))</f>
        <v>#DIV/0!</v>
      </c>
      <c r="S1374" t="e">
        <f>IF(DEGREES(ACOS(SIN(RADIANS(G1374))*SIN(RADIANS(E1365))+COS(RADIANS(G1374))*COS(RADIANS(E1365))*COS(RADIANS(S1355))))&gt;90,0,$F$4*$F$5/E1364^2*(SIN(RADIANS(G1374))*SIN(RADIANS(E1365))+COS(RADIANS(G1374))*COS(RADIANS(E1365))*COS(RADIANS(S1355))))</f>
        <v>#DIV/0!</v>
      </c>
      <c r="T1374" t="e">
        <f>IF(DEGREES(ACOS(SIN(RADIANS(G1374))*SIN(RADIANS(E1365))+COS(RADIANS(G1374))*COS(RADIANS(E1365))*COS(RADIANS(T1355))))&gt;90,0,$F$4*$F$5/E1364^2*(SIN(RADIANS(G1374))*SIN(RADIANS(E1365))+COS(RADIANS(G1374))*COS(RADIANS(E1365))*COS(RADIANS(T1355))))</f>
        <v>#DIV/0!</v>
      </c>
      <c r="U1374" t="e">
        <f>IF(DEGREES(ACOS(SIN(RADIANS(G1374))*SIN(RADIANS(E1365))+COS(RADIANS(G1374))*COS(RADIANS(E1365))*COS(RADIANS(U1355))))&gt;90,0,$F$4*$F$5/E1364^2*(SIN(RADIANS(G1374))*SIN(RADIANS(E1365))+COS(RADIANS(G1374))*COS(RADIANS(E1365))*COS(RADIANS(U1355))))</f>
        <v>#DIV/0!</v>
      </c>
      <c r="V1374" t="e">
        <f>IF(DEGREES(ACOS(SIN(RADIANS(G1374))*SIN(RADIANS(E1365))+COS(RADIANS(G1374))*COS(RADIANS(E1365))*COS(RADIANS(V1355))))&gt;90,0,$F$4*$F$5/E1364^2*(SIN(RADIANS(G1374))*SIN(RADIANS(E1365))+COS(RADIANS(G1374))*COS(RADIANS(E1365))*COS(RADIANS(V1355))))</f>
        <v>#DIV/0!</v>
      </c>
      <c r="W1374" t="e">
        <f>IF(DEGREES(ACOS(SIN(RADIANS(G1374))*SIN(RADIANS(E1365))+COS(RADIANS(G1374))*COS(RADIANS(E1365))*COS(RADIANS(W1355))))&gt;90,0,$F$4*$F$5/E1364^2*(SIN(RADIANS(G1374))*SIN(RADIANS(E1365))+COS(RADIANS(G1374))*COS(RADIANS(E1365))*COS(RADIANS(W1355))))</f>
        <v>#DIV/0!</v>
      </c>
      <c r="X1374" t="e">
        <f>IF(DEGREES(ACOS(SIN(RADIANS(G1374))*SIN(RADIANS(E1365))+COS(RADIANS(G1374))*COS(RADIANS(E1365))*COS(RADIANS(X1355))))&gt;90,0,$F$4*$F$5/E1364^2*(SIN(RADIANS(G1374))*SIN(RADIANS(E1365))+COS(RADIANS(G1374))*COS(RADIANS(E1365))*COS(RADIANS(X1355))))</f>
        <v>#DIV/0!</v>
      </c>
      <c r="Y1374" t="e">
        <f>IF(DEGREES(ACOS(SIN(RADIANS(G1374))*SIN(RADIANS(E1365))+COS(RADIANS(G1374))*COS(RADIANS(E1365))*COS(RADIANS(Y1355))))&gt;90,0,$F$4*$F$5/E1364^2*(SIN(RADIANS(G1374))*SIN(RADIANS(E1365))+COS(RADIANS(G1374))*COS(RADIANS(E1365))*COS(RADIANS(Y1355))))</f>
        <v>#DIV/0!</v>
      </c>
      <c r="Z1374" t="e">
        <f>IF(DEGREES(ACOS(SIN(RADIANS(G1374))*SIN(RADIANS(E1365))+COS(RADIANS(G1374))*COS(RADIANS(E1365))*COS(RADIANS(Z1355))))&gt;90,0,$F$4*$F$5/E1364^2*(SIN(RADIANS(G1374))*SIN(RADIANS(E1365))+COS(RADIANS(G1374))*COS(RADIANS(E1365))*COS(RADIANS(Z1355))))</f>
        <v>#DIV/0!</v>
      </c>
      <c r="AA1374" t="e">
        <f>IF(DEGREES(ACOS(SIN(RADIANS(G1374))*SIN(RADIANS(E1365))+COS(RADIANS(G1374))*COS(RADIANS(E1365))*COS(RADIANS(AA1355))))&gt;90,0,$F$4*$F$5/E1364^2*(SIN(RADIANS(G1374))*SIN(RADIANS(E1365))+COS(RADIANS(G1374))*COS(RADIANS(E1365))*COS(RADIANS(AA1355))))</f>
        <v>#DIV/0!</v>
      </c>
      <c r="AB1374" t="e">
        <f>IF(DEGREES(ACOS(SIN(RADIANS(G1374))*SIN(RADIANS(E1365))+COS(RADIANS(G1374))*COS(RADIANS(E1365))*COS(RADIANS(AB1355))))&gt;90,0,$F$4*$F$5/E1364^2*(SIN(RADIANS(G1374))*SIN(RADIANS(E1365))+COS(RADIANS(G1374))*COS(RADIANS(E1365))*COS(RADIANS(AB1355))))</f>
        <v>#DIV/0!</v>
      </c>
      <c r="AC1374" t="e">
        <f>IF(DEGREES(ACOS(SIN(RADIANS(G1374))*SIN(RADIANS(E1365))+COS(RADIANS(G1374))*COS(RADIANS(E1365))*COS(RADIANS(AC1355))))&gt;90,0,$F$4*$F$5/E1364^2*(SIN(RADIANS(G1374))*SIN(RADIANS(E1365))+COS(RADIANS(G1374))*COS(RADIANS(E1365))*COS(RADIANS(AC1355))))</f>
        <v>#DIV/0!</v>
      </c>
      <c r="AD1374" t="e">
        <f>IF(DEGREES(ACOS(SIN(RADIANS(G1374))*SIN(RADIANS(E1365))+COS(RADIANS(G1374))*COS(RADIANS(E1365))*COS(RADIANS(AD1355))))&gt;90,0,$F$4*$F$5/E1364^2*(SIN(RADIANS(G1374))*SIN(RADIANS(E1365))+COS(RADIANS(G1374))*COS(RADIANS(E1365))*COS(RADIANS(AD1355))))</f>
        <v>#DIV/0!</v>
      </c>
      <c r="AE1374" t="e">
        <f>IF(DEGREES(ACOS(SIN(RADIANS(G1374))*SIN(RADIANS(E1365))+COS(RADIANS(G1374))*COS(RADIANS(E1365))*COS(RADIANS(AE1355))))&gt;90,0,$F$4*$F$5/E1364^2*(SIN(RADIANS(G1374))*SIN(RADIANS(E1365))+COS(RADIANS(G1374))*COS(RADIANS(E1365))*COS(RADIANS(AE1355))))</f>
        <v>#DIV/0!</v>
      </c>
      <c r="AF1374" t="e">
        <f>IF(DEGREES(ACOS(SIN(RADIANS(G1374))*SIN(RADIANS(E1365))+COS(RADIANS(G1374))*COS(RADIANS(E1365))*COS(RADIANS(AF1355))))&gt;90,0,$F$4*$F$5/E1364^2*(SIN(RADIANS(G1374))*SIN(RADIANS(E1365))+COS(RADIANS(G1374))*COS(RADIANS(E1365))*COS(RADIANS(AF1355))))</f>
        <v>#DIV/0!</v>
      </c>
      <c r="AG1374" t="e">
        <f>IF(DEGREES(ACOS(SIN(RADIANS(G1374))*SIN(RADIANS(E1365))+COS(RADIANS(G1374))*COS(RADIANS(E1365))*COS(RADIANS(AG1355))))&gt;90,0,$F$4*$F$5/E1364^2*(SIN(RADIANS(G1374))*SIN(RADIANS(E1365))+COS(RADIANS(G1374))*COS(RADIANS(E1365))*COS(RADIANS(AG1355))))</f>
        <v>#DIV/0!</v>
      </c>
      <c r="AH1374" t="e">
        <f>IF(DEGREES(ACOS(SIN(RADIANS(G1374))*SIN(RADIANS(E1365))+COS(RADIANS(G1374))*COS(RADIANS(E1365))*COS(RADIANS(AH1355))))&gt;90,0,$F$4*$F$5/E1364^2*(SIN(RADIANS(G1374))*SIN(RADIANS(E1365))+COS(RADIANS(G1374))*COS(RADIANS(E1365))*COS(RADIANS(AH1355))))</f>
        <v>#DIV/0!</v>
      </c>
      <c r="AI1374" t="e">
        <f>IF(DEGREES(ACOS(SIN(RADIANS(G1374))*SIN(RADIANS(E1365))+COS(RADIANS(G1374))*COS(RADIANS(E1365))*COS(RADIANS(AI1355))))&gt;90,0,$F$4*$F$5/E1364^2*(SIN(RADIANS(G1374))*SIN(RADIANS(E1365))+COS(RADIANS(G1374))*COS(RADIANS(E1365))*COS(RADIANS(AI1355))))</f>
        <v>#DIV/0!</v>
      </c>
      <c r="AJ1374" t="e">
        <f>IF(DEGREES(ACOS(SIN(RADIANS(G1374))*SIN(RADIANS(E1365))+COS(RADIANS(G1374))*COS(RADIANS(E1365))*COS(RADIANS(AJ1355))))&gt;90,0,$F$4*$F$5/E1364^2*(SIN(RADIANS(G1374))*SIN(RADIANS(E1365))+COS(RADIANS(G1374))*COS(RADIANS(E1365))*COS(RADIANS(AJ1355))))</f>
        <v>#DIV/0!</v>
      </c>
      <c r="AK1374">
        <f>IF(DEGREES(ACOS(SIN(RADIANS(G1374))*SIN(RADIANS(E1365))+COS(RADIANS(G1374))*COS(RADIANS(E1365))*COS(RADIANS(AK1355))))&gt;90,0,$F$4*$F$5/E1364^2*(SIN(RADIANS(G1374))*SIN(RADIANS(E1365))+COS(RADIANS(G1374))*COS(RADIANS(E1365))*COS(RADIANS(AK1355))))</f>
        <v>0</v>
      </c>
      <c r="AL1374">
        <f>IF(DEGREES(ACOS(SIN(RADIANS(G1374))*SIN(RADIANS(E1365))+COS(RADIANS(G1374))*COS(RADIANS(E1365))*COS(RADIANS(AL1355))))&gt;90,0,$F$4*$F$5/E1364^2*(SIN(RADIANS(G1374))*SIN(RADIANS(E1365))+COS(RADIANS(G1374))*COS(RADIANS(E1365))*COS(RADIANS(AL1355))))</f>
        <v>0</v>
      </c>
      <c r="AM1374">
        <f>IF(DEGREES(ACOS(SIN(RADIANS(G1374))*SIN(RADIANS(E1365))+COS(RADIANS(G1374))*COS(RADIANS(E1365))*COS(RADIANS(AM1355))))&gt;90,0,$F$4*$F$5/E1364^2*(SIN(RADIANS(G1374))*SIN(RADIANS(E1365))+COS(RADIANS(G1374))*COS(RADIANS(E1365))*COS(RADIANS(AM1355))))</f>
        <v>0</v>
      </c>
      <c r="AN1374">
        <f>IF(DEGREES(ACOS(SIN(RADIANS(G1374))*SIN(RADIANS(E1365))+COS(RADIANS(G1374))*COS(RADIANS(E1365))*COS(RADIANS(AN1355))))&gt;90,0,$F$4*$F$5/E1364^2*(SIN(RADIANS(G1374))*SIN(RADIANS(E1365))+COS(RADIANS(G1374))*COS(RADIANS(E1365))*COS(RADIANS(AN1355))))</f>
        <v>0</v>
      </c>
      <c r="AO1374">
        <f>IF(DEGREES(ACOS(SIN(RADIANS(G1374))*SIN(RADIANS(E1365))+COS(RADIANS(G1374))*COS(RADIANS(E1365))*COS(RADIANS(AO1355))))&gt;90,0,$F$4*$F$5/E1364^2*(SIN(RADIANS(G1374))*SIN(RADIANS(E1365))+COS(RADIANS(G1374))*COS(RADIANS(E1365))*COS(RADIANS(AO1355))))</f>
        <v>0</v>
      </c>
      <c r="AP1374">
        <f>IF(DEGREES(ACOS(SIN(RADIANS(G1374))*SIN(RADIANS(E1365))+COS(RADIANS(G1374))*COS(RADIANS(E1365))*COS(RADIANS(AP1355))))&gt;90,0,$F$4*$F$5/E1364^2*(SIN(RADIANS(G1374))*SIN(RADIANS(E1365))+COS(RADIANS(G1374))*COS(RADIANS(E1365))*COS(RADIANS(AP1355))))</f>
        <v>0</v>
      </c>
      <c r="AQ1374">
        <f>IF(DEGREES(ACOS(SIN(RADIANS(G1374))*SIN(RADIANS(E1365))+COS(RADIANS(G1374))*COS(RADIANS(E1365))*COS(RADIANS(AQ1355))))&gt;90,0,$F$4*$F$5/E1364^2*(SIN(RADIANS(G1374))*SIN(RADIANS(E1365))+COS(RADIANS(G1374))*COS(RADIANS(E1365))*COS(RADIANS(AQ1355))))</f>
        <v>0</v>
      </c>
      <c r="AR1374">
        <f>IF(DEGREES(ACOS(SIN(RADIANS(G1374))*SIN(RADIANS(E1365))+COS(RADIANS(G1374))*COS(RADIANS(E1365))*COS(RADIANS(AR1355))))&gt;90,0,$F$4*$F$5/E1364^2*(SIN(RADIANS(G1374))*SIN(RADIANS(E1365))+COS(RADIANS(G1374))*COS(RADIANS(E1365))*COS(RADIANS(AR1355))))</f>
        <v>0</v>
      </c>
    </row>
    <row r="1375" spans="2:44" x14ac:dyDescent="0.5">
      <c r="G1375">
        <v>-90</v>
      </c>
      <c r="I1375" t="e">
        <f>IF(DEGREES(ACOS(SIN(RADIANS(G1375))*SIN(RADIANS(E1365))+COS(RADIANS(G1375))*COS(RADIANS(E1365))*COS(RADIANS(I1355))))&gt;90,0,$F$4*$F$5/E1364^2*(SIN(RADIANS(G1375))*SIN(RADIANS(E1365))+COS(RADIANS(G1375))*COS(RADIANS(E1365))*COS(RADIANS(I1355))))</f>
        <v>#DIV/0!</v>
      </c>
      <c r="J1375" t="e">
        <f>IF(DEGREES(ACOS(SIN(RADIANS(G1375))*SIN(RADIANS(E1365))+COS(RADIANS(G1375))*COS(RADIANS(E1365))*COS(RADIANS(J1355))))&gt;90,0,$F$4*$F$5/E1364^2*(SIN(RADIANS(G1375))*SIN(RADIANS(E1365))+COS(RADIANS(G1375))*COS(RADIANS(E1365))*COS(RADIANS(J1355))))</f>
        <v>#DIV/0!</v>
      </c>
      <c r="K1375" t="e">
        <f>IF(DEGREES(ACOS(SIN(RADIANS(G1375))*SIN(RADIANS(E1365))+COS(RADIANS(G1375))*COS(RADIANS(E1365))*COS(RADIANS(K1355))))&gt;90,0,$F$4*$F$5/E1364^2*(SIN(RADIANS(G1375))*SIN(RADIANS(E1365))+COS(RADIANS(G1375))*COS(RADIANS(E1365))*COS(RADIANS(K1355))))</f>
        <v>#DIV/0!</v>
      </c>
      <c r="L1375" t="e">
        <f>IF(DEGREES(ACOS(SIN(RADIANS(G1375))*SIN(RADIANS(E1365))+COS(RADIANS(G1375))*COS(RADIANS(E1365))*COS(RADIANS(L1355))))&gt;90,0,$F$4*$F$5/E1364^2*(SIN(RADIANS(G1375))*SIN(RADIANS(E1365))+COS(RADIANS(G1375))*COS(RADIANS(E1365))*COS(RADIANS(L1355))))</f>
        <v>#DIV/0!</v>
      </c>
      <c r="M1375" t="e">
        <f>IF(DEGREES(ACOS(SIN(RADIANS(G1375))*SIN(RADIANS(E1365))+COS(RADIANS(G1375))*COS(RADIANS(E1365))*COS(RADIANS(M1355))))&gt;90,0,$F$4*$F$5/E1364^2*(SIN(RADIANS(G1375))*SIN(RADIANS(E1365))+COS(RADIANS(G1375))*COS(RADIANS(E1365))*COS(RADIANS(M1355))))</f>
        <v>#DIV/0!</v>
      </c>
      <c r="N1375" t="e">
        <f>IF(DEGREES(ACOS(SIN(RADIANS(G1375))*SIN(RADIANS(E1365))+COS(RADIANS(G1375))*COS(RADIANS(E1365))*COS(RADIANS(N1355))))&gt;90,0,$F$4*$F$5/E1364^2*(SIN(RADIANS(G1375))*SIN(RADIANS(E1365))+COS(RADIANS(G1375))*COS(RADIANS(E1365))*COS(RADIANS(N1355))))</f>
        <v>#DIV/0!</v>
      </c>
      <c r="O1375" t="e">
        <f>IF(DEGREES(ACOS(SIN(RADIANS(G1375))*SIN(RADIANS(E1365))+COS(RADIANS(G1375))*COS(RADIANS(E1365))*COS(RADIANS(O1355))))&gt;90,0,$F$4*$F$5/E1364^2*(SIN(RADIANS(G1375))*SIN(RADIANS(E1365))+COS(RADIANS(G1375))*COS(RADIANS(E1365))*COS(RADIANS(O1355))))</f>
        <v>#DIV/0!</v>
      </c>
      <c r="P1375" t="e">
        <f>IF(DEGREES(ACOS(SIN(RADIANS(G1375))*SIN(RADIANS(E1365))+COS(RADIANS(G1375))*COS(RADIANS(E1365))*COS(RADIANS(P1355))))&gt;90,0,$F$4*$F$5/E1364^2*(SIN(RADIANS(G1375))*SIN(RADIANS(E1365))+COS(RADIANS(G1375))*COS(RADIANS(E1365))*COS(RADIANS(P1355))))</f>
        <v>#DIV/0!</v>
      </c>
      <c r="Q1375" t="e">
        <f>IF(DEGREES(ACOS(SIN(RADIANS(G1375))*SIN(RADIANS(E1365))+COS(RADIANS(G1375))*COS(RADIANS(E1365))*COS(RADIANS(Q1355))))&gt;90,0,$F$4*$F$5/E1364^2*(SIN(RADIANS(G1375))*SIN(RADIANS(E1365))+COS(RADIANS(G1375))*COS(RADIANS(E1365))*COS(RADIANS(Q1355))))</f>
        <v>#DIV/0!</v>
      </c>
      <c r="R1375" t="e">
        <f>IF(DEGREES(ACOS(SIN(RADIANS(G1375))*SIN(RADIANS(E1365))+COS(RADIANS(G1375))*COS(RADIANS(E1365))*COS(RADIANS(R1355))))&gt;90,0,$F$4*$F$5/E1364^2*(SIN(RADIANS(G1375))*SIN(RADIANS(E1365))+COS(RADIANS(G1375))*COS(RADIANS(E1365))*COS(RADIANS(R1355))))</f>
        <v>#DIV/0!</v>
      </c>
      <c r="S1375" t="e">
        <f>IF(DEGREES(ACOS(SIN(RADIANS(G1375))*SIN(RADIANS(E1365))+COS(RADIANS(G1375))*COS(RADIANS(E1365))*COS(RADIANS(S1355))))&gt;90,0,$F$4*$F$5/E1364^2*(SIN(RADIANS(G1375))*SIN(RADIANS(E1365))+COS(RADIANS(G1375))*COS(RADIANS(E1365))*COS(RADIANS(S1355))))</f>
        <v>#DIV/0!</v>
      </c>
      <c r="T1375" t="e">
        <f>IF(DEGREES(ACOS(SIN(RADIANS(G1375))*SIN(RADIANS(E1365))+COS(RADIANS(G1375))*COS(RADIANS(E1365))*COS(RADIANS(T1355))))&gt;90,0,$F$4*$F$5/E1364^2*(SIN(RADIANS(G1375))*SIN(RADIANS(E1365))+COS(RADIANS(G1375))*COS(RADIANS(E1365))*COS(RADIANS(T1355))))</f>
        <v>#DIV/0!</v>
      </c>
      <c r="U1375" t="e">
        <f>IF(DEGREES(ACOS(SIN(RADIANS(G1375))*SIN(RADIANS(E1365))+COS(RADIANS(G1375))*COS(RADIANS(E1365))*COS(RADIANS(U1355))))&gt;90,0,$F$4*$F$5/E1364^2*(SIN(RADIANS(G1375))*SIN(RADIANS(E1365))+COS(RADIANS(G1375))*COS(RADIANS(E1365))*COS(RADIANS(U1355))))</f>
        <v>#DIV/0!</v>
      </c>
      <c r="V1375" t="e">
        <f>IF(DEGREES(ACOS(SIN(RADIANS(G1375))*SIN(RADIANS(E1365))+COS(RADIANS(G1375))*COS(RADIANS(E1365))*COS(RADIANS(V1355))))&gt;90,0,$F$4*$F$5/E1364^2*(SIN(RADIANS(G1375))*SIN(RADIANS(E1365))+COS(RADIANS(G1375))*COS(RADIANS(E1365))*COS(RADIANS(V1355))))</f>
        <v>#DIV/0!</v>
      </c>
      <c r="W1375" t="e">
        <f>IF(DEGREES(ACOS(SIN(RADIANS(G1375))*SIN(RADIANS(E1365))+COS(RADIANS(G1375))*COS(RADIANS(E1365))*COS(RADIANS(W1355))))&gt;90,0,$F$4*$F$5/E1364^2*(SIN(RADIANS(G1375))*SIN(RADIANS(E1365))+COS(RADIANS(G1375))*COS(RADIANS(E1365))*COS(RADIANS(W1355))))</f>
        <v>#DIV/0!</v>
      </c>
      <c r="X1375" t="e">
        <f>IF(DEGREES(ACOS(SIN(RADIANS(G1375))*SIN(RADIANS(E1365))+COS(RADIANS(G1375))*COS(RADIANS(E1365))*COS(RADIANS(X1355))))&gt;90,0,$F$4*$F$5/E1364^2*(SIN(RADIANS(G1375))*SIN(RADIANS(E1365))+COS(RADIANS(G1375))*COS(RADIANS(E1365))*COS(RADIANS(X1355))))</f>
        <v>#DIV/0!</v>
      </c>
      <c r="Y1375" t="e">
        <f>IF(DEGREES(ACOS(SIN(RADIANS(G1375))*SIN(RADIANS(E1365))+COS(RADIANS(G1375))*COS(RADIANS(E1365))*COS(RADIANS(Y1355))))&gt;90,0,$F$4*$F$5/E1364^2*(SIN(RADIANS(G1375))*SIN(RADIANS(E1365))+COS(RADIANS(G1375))*COS(RADIANS(E1365))*COS(RADIANS(Y1355))))</f>
        <v>#DIV/0!</v>
      </c>
      <c r="Z1375" t="e">
        <f>IF(DEGREES(ACOS(SIN(RADIANS(G1375))*SIN(RADIANS(E1365))+COS(RADIANS(G1375))*COS(RADIANS(E1365))*COS(RADIANS(Z1355))))&gt;90,0,$F$4*$F$5/E1364^2*(SIN(RADIANS(G1375))*SIN(RADIANS(E1365))+COS(RADIANS(G1375))*COS(RADIANS(E1365))*COS(RADIANS(Z1355))))</f>
        <v>#DIV/0!</v>
      </c>
      <c r="AA1375" t="e">
        <f>IF(DEGREES(ACOS(SIN(RADIANS(G1375))*SIN(RADIANS(E1365))+COS(RADIANS(G1375))*COS(RADIANS(E1365))*COS(RADIANS(AA1355))))&gt;90,0,$F$4*$F$5/E1364^2*(SIN(RADIANS(G1375))*SIN(RADIANS(E1365))+COS(RADIANS(G1375))*COS(RADIANS(E1365))*COS(RADIANS(AA1355))))</f>
        <v>#DIV/0!</v>
      </c>
      <c r="AB1375" t="e">
        <f>IF(DEGREES(ACOS(SIN(RADIANS(G1375))*SIN(RADIANS(E1365))+COS(RADIANS(G1375))*COS(RADIANS(E1365))*COS(RADIANS(AB1355))))&gt;90,0,$F$4*$F$5/E1364^2*(SIN(RADIANS(G1375))*SIN(RADIANS(E1365))+COS(RADIANS(G1375))*COS(RADIANS(E1365))*COS(RADIANS(AB1355))))</f>
        <v>#DIV/0!</v>
      </c>
      <c r="AC1375" t="e">
        <f>IF(DEGREES(ACOS(SIN(RADIANS(G1375))*SIN(RADIANS(E1365))+COS(RADIANS(G1375))*COS(RADIANS(E1365))*COS(RADIANS(AC1355))))&gt;90,0,$F$4*$F$5/E1364^2*(SIN(RADIANS(G1375))*SIN(RADIANS(E1365))+COS(RADIANS(G1375))*COS(RADIANS(E1365))*COS(RADIANS(AC1355))))</f>
        <v>#DIV/0!</v>
      </c>
      <c r="AD1375" t="e">
        <f>IF(DEGREES(ACOS(SIN(RADIANS(G1375))*SIN(RADIANS(E1365))+COS(RADIANS(G1375))*COS(RADIANS(E1365))*COS(RADIANS(AD1355))))&gt;90,0,$F$4*$F$5/E1364^2*(SIN(RADIANS(G1375))*SIN(RADIANS(E1365))+COS(RADIANS(G1375))*COS(RADIANS(E1365))*COS(RADIANS(AD1355))))</f>
        <v>#DIV/0!</v>
      </c>
      <c r="AE1375" t="e">
        <f>IF(DEGREES(ACOS(SIN(RADIANS(G1375))*SIN(RADIANS(E1365))+COS(RADIANS(G1375))*COS(RADIANS(E1365))*COS(RADIANS(AE1355))))&gt;90,0,$F$4*$F$5/E1364^2*(SIN(RADIANS(G1375))*SIN(RADIANS(E1365))+COS(RADIANS(G1375))*COS(RADIANS(E1365))*COS(RADIANS(AE1355))))</f>
        <v>#DIV/0!</v>
      </c>
      <c r="AF1375" t="e">
        <f>IF(DEGREES(ACOS(SIN(RADIANS(G1375))*SIN(RADIANS(E1365))+COS(RADIANS(G1375))*COS(RADIANS(E1365))*COS(RADIANS(AF1355))))&gt;90,0,$F$4*$F$5/E1364^2*(SIN(RADIANS(G1375))*SIN(RADIANS(E1365))+COS(RADIANS(G1375))*COS(RADIANS(E1365))*COS(RADIANS(AF1355))))</f>
        <v>#DIV/0!</v>
      </c>
      <c r="AG1375" t="e">
        <f>IF(DEGREES(ACOS(SIN(RADIANS(G1375))*SIN(RADIANS(E1365))+COS(RADIANS(G1375))*COS(RADIANS(E1365))*COS(RADIANS(AG1355))))&gt;90,0,$F$4*$F$5/E1364^2*(SIN(RADIANS(G1375))*SIN(RADIANS(E1365))+COS(RADIANS(G1375))*COS(RADIANS(E1365))*COS(RADIANS(AG1355))))</f>
        <v>#DIV/0!</v>
      </c>
      <c r="AH1375" t="e">
        <f>IF(DEGREES(ACOS(SIN(RADIANS(G1375))*SIN(RADIANS(E1365))+COS(RADIANS(G1375))*COS(RADIANS(E1365))*COS(RADIANS(AH1355))))&gt;90,0,$F$4*$F$5/E1364^2*(SIN(RADIANS(G1375))*SIN(RADIANS(E1365))+COS(RADIANS(G1375))*COS(RADIANS(E1365))*COS(RADIANS(AH1355))))</f>
        <v>#DIV/0!</v>
      </c>
      <c r="AI1375" t="e">
        <f>IF(DEGREES(ACOS(SIN(RADIANS(G1375))*SIN(RADIANS(E1365))+COS(RADIANS(G1375))*COS(RADIANS(E1365))*COS(RADIANS(AI1355))))&gt;90,0,$F$4*$F$5/E1364^2*(SIN(RADIANS(G1375))*SIN(RADIANS(E1365))+COS(RADIANS(G1375))*COS(RADIANS(E1365))*COS(RADIANS(AI1355))))</f>
        <v>#DIV/0!</v>
      </c>
      <c r="AJ1375" t="e">
        <f>IF(DEGREES(ACOS(SIN(RADIANS(G1375))*SIN(RADIANS(E1365))+COS(RADIANS(G1375))*COS(RADIANS(E1365))*COS(RADIANS(AJ1355))))&gt;90,0,$F$4*$F$5/E1364^2*(SIN(RADIANS(G1375))*SIN(RADIANS(E1365))+COS(RADIANS(G1375))*COS(RADIANS(E1365))*COS(RADIANS(AJ1355))))</f>
        <v>#DIV/0!</v>
      </c>
      <c r="AK1375" t="e">
        <f>IF(DEGREES(ACOS(SIN(RADIANS(G1375))*SIN(RADIANS(E1365))+COS(RADIANS(G1375))*COS(RADIANS(E1365))*COS(RADIANS(AK1355))))&gt;90,0,$F$4*$F$5/E1364^2*(SIN(RADIANS(G1375))*SIN(RADIANS(E1365))+COS(RADIANS(G1375))*COS(RADIANS(E1365))*COS(RADIANS(AK1355))))</f>
        <v>#DIV/0!</v>
      </c>
      <c r="AL1375" t="e">
        <f>IF(DEGREES(ACOS(SIN(RADIANS(G1375))*SIN(RADIANS(E1365))+COS(RADIANS(G1375))*COS(RADIANS(E1365))*COS(RADIANS(AL1355))))&gt;90,0,$F$4*$F$5/E1364^2*(SIN(RADIANS(G1375))*SIN(RADIANS(E1365))+COS(RADIANS(G1375))*COS(RADIANS(E1365))*COS(RADIANS(AL1355))))</f>
        <v>#DIV/0!</v>
      </c>
      <c r="AM1375" t="e">
        <f>IF(DEGREES(ACOS(SIN(RADIANS(G1375))*SIN(RADIANS(E1365))+COS(RADIANS(G1375))*COS(RADIANS(E1365))*COS(RADIANS(AM1355))))&gt;90,0,$F$4*$F$5/E1364^2*(SIN(RADIANS(G1375))*SIN(RADIANS(E1365))+COS(RADIANS(G1375))*COS(RADIANS(E1365))*COS(RADIANS(AM1355))))</f>
        <v>#DIV/0!</v>
      </c>
      <c r="AN1375" t="e">
        <f>IF(DEGREES(ACOS(SIN(RADIANS(G1375))*SIN(RADIANS(E1365))+COS(RADIANS(G1375))*COS(RADIANS(E1365))*COS(RADIANS(AN1355))))&gt;90,0,$F$4*$F$5/E1364^2*(SIN(RADIANS(G1375))*SIN(RADIANS(E1365))+COS(RADIANS(G1375))*COS(RADIANS(E1365))*COS(RADIANS(AN1355))))</f>
        <v>#DIV/0!</v>
      </c>
      <c r="AO1375" t="e">
        <f>IF(DEGREES(ACOS(SIN(RADIANS(G1375))*SIN(RADIANS(E1365))+COS(RADIANS(G1375))*COS(RADIANS(E1365))*COS(RADIANS(AO1355))))&gt;90,0,$F$4*$F$5/E1364^2*(SIN(RADIANS(G1375))*SIN(RADIANS(E1365))+COS(RADIANS(G1375))*COS(RADIANS(E1365))*COS(RADIANS(AO1355))))</f>
        <v>#DIV/0!</v>
      </c>
      <c r="AP1375" t="e">
        <f>IF(DEGREES(ACOS(SIN(RADIANS(G1375))*SIN(RADIANS(E1365))+COS(RADIANS(G1375))*COS(RADIANS(E1365))*COS(RADIANS(AP1355))))&gt;90,0,$F$4*$F$5/E1364^2*(SIN(RADIANS(G1375))*SIN(RADIANS(E1365))+COS(RADIANS(G1375))*COS(RADIANS(E1365))*COS(RADIANS(AP1355))))</f>
        <v>#DIV/0!</v>
      </c>
      <c r="AQ1375" t="e">
        <f>IF(DEGREES(ACOS(SIN(RADIANS(G1375))*SIN(RADIANS(E1365))+COS(RADIANS(G1375))*COS(RADIANS(E1365))*COS(RADIANS(AQ1355))))&gt;90,0,$F$4*$F$5/E1364^2*(SIN(RADIANS(G1375))*SIN(RADIANS(E1365))+COS(RADIANS(G1375))*COS(RADIANS(E1365))*COS(RADIANS(AQ1355))))</f>
        <v>#DIV/0!</v>
      </c>
      <c r="AR1375" t="e">
        <f>IF(DEGREES(ACOS(SIN(RADIANS(G1375))*SIN(RADIANS(E1365))+COS(RADIANS(G1375))*COS(RADIANS(E1365))*COS(RADIANS(AR1355))))&gt;90,0,$F$4*$F$5/E1364^2*(SIN(RADIANS(G1375))*SIN(RADIANS(E1365))+COS(RADIANS(G1375))*COS(RADIANS(E1365))*COS(RADIANS(AR1355))))</f>
        <v>#DIV/0!</v>
      </c>
    </row>
    <row r="1377" spans="2:44" x14ac:dyDescent="0.5">
      <c r="H1377" t="s">
        <v>769</v>
      </c>
      <c r="I1377">
        <v>180</v>
      </c>
      <c r="J1377">
        <v>170</v>
      </c>
      <c r="K1377">
        <v>160</v>
      </c>
      <c r="L1377">
        <v>150</v>
      </c>
      <c r="M1377">
        <v>140</v>
      </c>
      <c r="N1377">
        <v>130</v>
      </c>
      <c r="O1377">
        <v>120</v>
      </c>
      <c r="P1377">
        <v>110</v>
      </c>
      <c r="Q1377">
        <v>100</v>
      </c>
      <c r="R1377">
        <v>90</v>
      </c>
      <c r="S1377">
        <v>80</v>
      </c>
      <c r="T1377">
        <v>70</v>
      </c>
      <c r="U1377">
        <v>60</v>
      </c>
      <c r="V1377">
        <v>50</v>
      </c>
      <c r="W1377">
        <v>40</v>
      </c>
      <c r="X1377">
        <v>30</v>
      </c>
      <c r="Y1377">
        <v>20</v>
      </c>
      <c r="Z1377">
        <v>10</v>
      </c>
      <c r="AA1377">
        <v>0</v>
      </c>
      <c r="AB1377">
        <v>-10</v>
      </c>
      <c r="AC1377">
        <v>-20</v>
      </c>
      <c r="AD1377">
        <v>-30</v>
      </c>
      <c r="AE1377">
        <v>-40</v>
      </c>
      <c r="AF1377">
        <v>-50</v>
      </c>
      <c r="AG1377">
        <v>-60</v>
      </c>
      <c r="AH1377">
        <v>-70</v>
      </c>
      <c r="AI1377">
        <v>-80</v>
      </c>
      <c r="AJ1377">
        <v>-90</v>
      </c>
      <c r="AK1377">
        <v>-100</v>
      </c>
      <c r="AL1377">
        <v>-110</v>
      </c>
      <c r="AM1377">
        <v>-120</v>
      </c>
      <c r="AN1377">
        <v>-130</v>
      </c>
      <c r="AO1377">
        <v>-140</v>
      </c>
      <c r="AP1377">
        <v>-150</v>
      </c>
      <c r="AQ1377">
        <v>-160</v>
      </c>
      <c r="AR1377">
        <v>-170</v>
      </c>
    </row>
    <row r="1378" spans="2:44" x14ac:dyDescent="0.5">
      <c r="H1378" t="s">
        <v>779</v>
      </c>
      <c r="I1378">
        <f>IF(ABS(I1377-E1390)&gt;180,IF(ABS(I1377-E1390)&gt;360,ABS(I1377-E1390)-360,360-ABS(I1377-E1390)),ABS(I1377-E1390))</f>
        <v>180</v>
      </c>
      <c r="J1378">
        <f>IF(ABS(J1377-E1390)&gt;180,IF(ABS(J1377-E1390)&gt;360,ABS(J1377-E1390)-360,360-ABS(J1377-E1390)),ABS(J1377-E1390))</f>
        <v>170</v>
      </c>
      <c r="K1378">
        <f>IF(ABS(K1377-E1390)&gt;180,IF(ABS(K1377-E1390)&gt;360,ABS(K1377-E1390)-360,360-ABS(K1377-E1390)),ABS(K1377-E1390))</f>
        <v>160</v>
      </c>
      <c r="L1378">
        <f>IF(ABS(L1377-E1390)&gt;180,IF(ABS(L1377-E1390)&gt;360,ABS(L1377-E1390)-360,360-ABS(L1377-E1390)),ABS(L1377-E1390))</f>
        <v>150</v>
      </c>
      <c r="M1378">
        <f>IF(ABS(M1377-E1390)&gt;180,IF(ABS(M1377-E1390)&gt;360,ABS(M1377-E1390)-360,360-ABS(M1377-E1390)),ABS(M1377-E1390))</f>
        <v>140</v>
      </c>
      <c r="N1378">
        <f>IF(ABS(N1377-E1390)&gt;180,IF(ABS(N1377-E1390)&gt;360,ABS(N1377-E1390)-360,360-ABS(N1377-E1390)),ABS(N1377-E1390))</f>
        <v>130</v>
      </c>
      <c r="O1378">
        <f>IF(ABS(O1377-E1390)&gt;180,IF(ABS(O1377-E1390)&gt;360,ABS(O1377-E1390)-360,360-ABS(O1377-E1390)),ABS(O1377-E1390))</f>
        <v>120</v>
      </c>
      <c r="P1378">
        <f>IF(ABS(P1377-E1390)&gt;180,IF(ABS(P1377-E1390)&gt;360,ABS(P1377-E1390)-360,360-ABS(P1377-E1390)),ABS(P1377-E1390))</f>
        <v>110</v>
      </c>
      <c r="Q1378">
        <f>IF(ABS(Q1377-E1390)&gt;180,IF(ABS(Q1377-E1390)&gt;360,ABS(Q1377-E1390)-360,360-ABS(Q1377-E1390)),ABS(Q1377-E1390))</f>
        <v>100</v>
      </c>
      <c r="R1378">
        <f>IF(ABS(R1377-E1390)&gt;180,IF(ABS(R1377-E1390)&gt;360,ABS(R1377-E1390)-360,360-ABS(R1377-E1390)),ABS(R1377-E1390))</f>
        <v>90</v>
      </c>
      <c r="S1378">
        <f>IF(ABS(S1377-E1390)&gt;180,IF(ABS(S1377-E1390)&gt;360,ABS(S1377-E1390)-360,360-ABS(S1377-E1390)),ABS(S1377-E1390))</f>
        <v>80</v>
      </c>
      <c r="T1378">
        <f>IF(ABS(T1377-E1390)&gt;180,IF(ABS(T1377-E1390)&gt;360,ABS(T1377-E1390)-360,360-ABS(T1377-E1390)),ABS(T1377-E1390))</f>
        <v>70</v>
      </c>
      <c r="U1378">
        <f>IF(ABS(U1377-E1390)&gt;180,IF(ABS(U1377-E1390)&gt;360,ABS(U1377-E1390)-360,360-ABS(U1377-E1390)),ABS(U1377-E1390))</f>
        <v>60</v>
      </c>
      <c r="V1378">
        <f>IF(ABS(V1377-E1390)&gt;180,IF(ABS(V1377-E1390)&gt;360,ABS(V1377-E1390)-360,360-ABS(V1377-E1390)),ABS(V1377-E1390))</f>
        <v>50</v>
      </c>
      <c r="W1378">
        <f>IF(ABS(W1377-E1390)&gt;180,IF(ABS(W1377-E1390)&gt;360,ABS(W1377-E1390)-360,360-ABS(W1377-E1390)),ABS(W1377-E1390))</f>
        <v>40</v>
      </c>
      <c r="X1378">
        <f>IF(ABS(X1377-E1390)&gt;180,IF(ABS(X1377-E1390)&gt;360,ABS(X1377-E1390)-360,360-ABS(X1377-E1390)),ABS(X1377-E1390))</f>
        <v>30</v>
      </c>
      <c r="Y1378">
        <f>IF(ABS(Y1377-E1390)&gt;180,IF(ABS(Y1377-E1390)&gt;360,ABS(Y1377-E1390)-360,360-ABS(Y1377-E1390)),ABS(Y1377-E1390))</f>
        <v>20</v>
      </c>
      <c r="Z1378">
        <f>IF(ABS(Z1377-E1390)&gt;180,IF(ABS(Z1377-E1390)&gt;360,ABS(Z1377-E1390)-360,360-ABS(Z1377-E1390)),ABS(Z1377-E1390))</f>
        <v>10</v>
      </c>
      <c r="AA1378">
        <f>IF(ABS(AA1377-E1390)&gt;180,IF(ABS(AA1377-E1390)&gt;360,ABS(AA1377-E1390)-360,360-ABS(AA1377-E1390)),ABS(AA1377-E1390))</f>
        <v>0</v>
      </c>
      <c r="AB1378">
        <f>IF(ABS(AB1377-E1390)&gt;180,IF(ABS(AB1377-E1390)&gt;360,ABS(AB1377-E1390)-360,360-ABS(AB1377-E1390)),ABS(AB1377-E1390))</f>
        <v>10</v>
      </c>
      <c r="AC1378">
        <f>IF(ABS(AC1377-E1390)&gt;180,IF(ABS(AC1377-E1390)&gt;360,ABS(AC1377-E1390)-360,360-ABS(AC1377-E1390)),ABS(AC1377-E1390))</f>
        <v>20</v>
      </c>
      <c r="AD1378">
        <f>IF(ABS(AD1377-E1390)&gt;180,IF(ABS(AD1377-E1390)&gt;360,ABS(AD1377-E1390)-360,360-ABS(AD1377-E1390)),ABS(AD1377-E1390))</f>
        <v>30</v>
      </c>
      <c r="AE1378">
        <f>IF(ABS(AE1377-E1390)&gt;180,IF(ABS(AE1377-E1390)&gt;360,ABS(AE1377-E1390)-360,360-ABS(AE1377-E1390)),ABS(AE1377-E1390))</f>
        <v>40</v>
      </c>
      <c r="AF1378">
        <f>IF(ABS(AF1377-E1390)&gt;180,IF(ABS(AF1377-E1390)&gt;360,ABS(AF1377-E1390)-360,360-ABS(AF1377-E1390)),ABS(AF1377-E1390))</f>
        <v>50</v>
      </c>
      <c r="AG1378">
        <f>IF(ABS(AG1377-E1390)&gt;180,IF(ABS(AG1377-E1390)&gt;360,ABS(AG1377-E1390)-360,360-ABS(AG1377-E1390)),ABS(AG1377-E1390))</f>
        <v>60</v>
      </c>
      <c r="AH1378">
        <f>IF(ABS(AH1377-E1390)&gt;180,IF(ABS(AH1377-E1390)&gt;360,ABS(AH1377-E1390)-360,360-ABS(AH1377-E1390)),ABS(AH1377-E1390))</f>
        <v>70</v>
      </c>
      <c r="AI1378">
        <f>IF(ABS(AI1377-E1390)&gt;180,IF(ABS(AI1377-E1390)&gt;360,ABS(AI1377-E1390)-360,360-ABS(AI1377-E1390)),ABS(AI1377-E1390))</f>
        <v>80</v>
      </c>
      <c r="AJ1378">
        <f>IF(ABS(AJ1377-E1390)&gt;180,IF(ABS(AJ1377-E1390)&gt;360,ABS(AJ1377-E1390)-360,360-ABS(AJ1377-E1390)),ABS(AJ1377-E1390))</f>
        <v>90</v>
      </c>
      <c r="AK1378">
        <f>IF(ABS(AK1377-E1390)&gt;180,IF(ABS(AK1377-E1390)&gt;360,ABS(AK1377-E1390)-360,360-ABS(AK1377-E1390)),ABS(AK1377-E1390))</f>
        <v>100</v>
      </c>
      <c r="AL1378">
        <f>IF(ABS(AL1377-E1390)&gt;180,IF(ABS(AL1377-E1390)&gt;360,ABS(AL1377-E1390)-360,360-ABS(AL1377-E1390)),ABS(AL1377-E1390))</f>
        <v>110</v>
      </c>
      <c r="AM1378">
        <f>IF(ABS(AM1377-E1390)&gt;180,IF(ABS(AM1377-E1390)&gt;360,ABS(AM1377-E1390)-360,360-ABS(AM1377-E1390)),ABS(AM1377-E1390))</f>
        <v>120</v>
      </c>
      <c r="AN1378">
        <f>IF(ABS(AN1377-E1390)&gt;180,IF(ABS(AN1377-E1390)&gt;360,ABS(AN1377-E1390)-360,360-ABS(AN1377-E1390)),ABS(AN1377-E1390))</f>
        <v>130</v>
      </c>
      <c r="AO1378">
        <f>IF(ABS(AO1377-E1390)&gt;180,IF(ABS(AO1377-E1390)&gt;360,ABS(AO1377-E1390)-360,360-ABS(AO1377-E1390)),ABS(AO1377-E1390))</f>
        <v>140</v>
      </c>
      <c r="AP1378">
        <f>IF(ABS(AP1377-E1390)&gt;180,IF(ABS(AP1377-E1390)&gt;360,ABS(AP1377-E1390)-360,360-ABS(AP1377-E1390)),ABS(AP1377-E1390))</f>
        <v>150</v>
      </c>
      <c r="AQ1378">
        <f>IF(ABS(AQ1377-E1390)&gt;180,IF(ABS(AQ1377-E1390)&gt;360,ABS(AQ1377-E1390)-360,360-ABS(AQ1377-E1390)),ABS(AQ1377-E1390))</f>
        <v>160</v>
      </c>
      <c r="AR1378">
        <f>IF(ABS(AR1377-E1390)&gt;180,IF(ABS(AR1377-E1390)&gt;360,ABS(AR1377-E1390)-360,360-ABS(AR1377-E1390)),ABS(AR1377-E1390))</f>
        <v>170</v>
      </c>
    </row>
    <row r="1379" spans="2:44" x14ac:dyDescent="0.5">
      <c r="G1379" t="s">
        <v>734</v>
      </c>
    </row>
    <row r="1380" spans="2:44" x14ac:dyDescent="0.5">
      <c r="B1380" t="s">
        <v>788</v>
      </c>
      <c r="E1380">
        <v>580</v>
      </c>
      <c r="G1380">
        <v>90</v>
      </c>
      <c r="I1380" t="e">
        <f>IF(DEGREES(ACOS(SIN(RADIANS(G1380))*SIN(RADIANS(E1388))+COS(RADIANS(G1380))*COS(RADIANS(E1388))*COS(RADIANS(I1378))))&gt;90,0,$F$4*$F$5/E1387^2*(SIN(RADIANS(G1380))*SIN(RADIANS(E1388))+COS(RADIANS(G1380))*COS(RADIANS(E1388))*COS(RADIANS(I1378))))</f>
        <v>#DIV/0!</v>
      </c>
      <c r="J1380" t="e">
        <f>IF(DEGREES(ACOS(SIN(RADIANS(G1380))*SIN(RADIANS(E1388))+COS(RADIANS(G1380))*COS(RADIANS(E1388))*COS(RADIANS(J1378))))&gt;90,0,$F$4*$F$5/E1387^2*(SIN(RADIANS(G1380))*SIN(RADIANS(E1388))+COS(RADIANS(G1380))*COS(RADIANS(E1388))*COS(RADIANS(J1378))))</f>
        <v>#DIV/0!</v>
      </c>
      <c r="K1380" t="e">
        <f>IF(DEGREES(ACOS(SIN(RADIANS(G1380))*SIN(RADIANS(E1388))+COS(RADIANS(G1380))*COS(RADIANS(E1388))*COS(RADIANS(K1378))))&gt;90,0,$F$4*$F$5/E1387^2*(SIN(RADIANS(G1380))*SIN(RADIANS(E1388))+COS(RADIANS(G1380))*COS(RADIANS(E1388))*COS(RADIANS(K1378))))</f>
        <v>#DIV/0!</v>
      </c>
      <c r="L1380" t="e">
        <f>IF(DEGREES(ACOS(SIN(RADIANS(G1380))*SIN(RADIANS(E1388))+COS(RADIANS(G1380))*COS(RADIANS(E1388))*COS(RADIANS(L1378))))&gt;90,0,$F$4*$F$5/E1387^2*(SIN(RADIANS(G1380))*SIN(RADIANS(E1388))+COS(RADIANS(G1380))*COS(RADIANS(E1388))*COS(RADIANS(L1378))))</f>
        <v>#DIV/0!</v>
      </c>
      <c r="M1380" t="e">
        <f>IF(DEGREES(ACOS(SIN(RADIANS(G1380))*SIN(RADIANS(E1388))+COS(RADIANS(G1380))*COS(RADIANS(E1388))*COS(RADIANS(M1378))))&gt;90,0,$F$4*$F$5/E1387^2*(SIN(RADIANS(G1380))*SIN(RADIANS(E1388))+COS(RADIANS(G1380))*COS(RADIANS(E1388))*COS(RADIANS(M1378))))</f>
        <v>#DIV/0!</v>
      </c>
      <c r="N1380" t="e">
        <f>IF(DEGREES(ACOS(SIN(RADIANS(G1380))*SIN(RADIANS(E1388))+COS(RADIANS(G1380))*COS(RADIANS(E1388))*COS(RADIANS(N1378))))&gt;90,0,$F$4*$F$5/E1387^2*(SIN(RADIANS(G1380))*SIN(RADIANS(E1388))+COS(RADIANS(G1380))*COS(RADIANS(E1388))*COS(RADIANS(N1378))))</f>
        <v>#DIV/0!</v>
      </c>
      <c r="O1380" t="e">
        <f>IF(DEGREES(ACOS(SIN(RADIANS(G1380))*SIN(RADIANS(E1388))+COS(RADIANS(G1380))*COS(RADIANS(E1388))*COS(RADIANS(O1378))))&gt;90,0,$F$4*$F$5/E1387^2*(SIN(RADIANS(G1380))*SIN(RADIANS(E1388))+COS(RADIANS(G1380))*COS(RADIANS(E1388))*COS(RADIANS(O1378))))</f>
        <v>#DIV/0!</v>
      </c>
      <c r="P1380" t="e">
        <f>IF(DEGREES(ACOS(SIN(RADIANS(G1380))*SIN(RADIANS(E1388))+COS(RADIANS(G1380))*COS(RADIANS(E1388))*COS(RADIANS(P1378))))&gt;90,0,$F$4*$F$5/E1387^2*(SIN(RADIANS(G1380))*SIN(RADIANS(E1388))+COS(RADIANS(G1380))*COS(RADIANS(E1388))*COS(RADIANS(P1378))))</f>
        <v>#DIV/0!</v>
      </c>
      <c r="Q1380" t="e">
        <f>IF(DEGREES(ACOS(SIN(RADIANS(G1380))*SIN(RADIANS(E1388))+COS(RADIANS(G1380))*COS(RADIANS(E1388))*COS(RADIANS(Q1378))))&gt;90,0,$F$4*$F$5/E1387^2*(SIN(RADIANS(G1380))*SIN(RADIANS(E1388))+COS(RADIANS(G1380))*COS(RADIANS(E1388))*COS(RADIANS(Q1378))))</f>
        <v>#DIV/0!</v>
      </c>
      <c r="R1380" t="e">
        <f>IF(DEGREES(ACOS(SIN(RADIANS(G1380))*SIN(RADIANS(E1388))+COS(RADIANS(G1380))*COS(RADIANS(E1388))*COS(RADIANS(R1378))))&gt;90,0,$F$4*$F$5/E1387^2*(SIN(RADIANS(G1380))*SIN(RADIANS(E1388))+COS(RADIANS(G1380))*COS(RADIANS(E1388))*COS(RADIANS(R1378))))</f>
        <v>#DIV/0!</v>
      </c>
      <c r="S1380" t="e">
        <f>IF(DEGREES(ACOS(SIN(RADIANS(G1380))*SIN(RADIANS(E1388))+COS(RADIANS(G1380))*COS(RADIANS(E1388))*COS(RADIANS(S1378))))&gt;90,0,$F$4*$F$5/E1387^2*(SIN(RADIANS(G1380))*SIN(RADIANS(E1388))+COS(RADIANS(G1380))*COS(RADIANS(E1388))*COS(RADIANS(S1378))))</f>
        <v>#DIV/0!</v>
      </c>
      <c r="T1380" t="e">
        <f>IF(DEGREES(ACOS(SIN(RADIANS(G1380))*SIN(RADIANS(E1388))+COS(RADIANS(G1380))*COS(RADIANS(E1388))*COS(RADIANS(T1378))))&gt;90,0,$F$4*$F$5/E1387^2*(SIN(RADIANS(G1380))*SIN(RADIANS(E1388))+COS(RADIANS(G1380))*COS(RADIANS(E1388))*COS(RADIANS(T1378))))</f>
        <v>#DIV/0!</v>
      </c>
      <c r="U1380" t="e">
        <f>IF(DEGREES(ACOS(SIN(RADIANS(G1380))*SIN(RADIANS(E1388))+COS(RADIANS(G1380))*COS(RADIANS(E1388))*COS(RADIANS(U1378))))&gt;90,0,$F$4*$F$5/E1387^2*(SIN(RADIANS(G1380))*SIN(RADIANS(E1388))+COS(RADIANS(G1380))*COS(RADIANS(E1388))*COS(RADIANS(U1378))))</f>
        <v>#DIV/0!</v>
      </c>
      <c r="V1380" t="e">
        <f>IF(DEGREES(ACOS(SIN(RADIANS(G1380))*SIN(RADIANS(E1388))+COS(RADIANS(G1380))*COS(RADIANS(E1388))*COS(RADIANS(V1378))))&gt;90,0,$F$4*$F$5/E1387^2*(SIN(RADIANS(G1380))*SIN(RADIANS(E1388))+COS(RADIANS(G1380))*COS(RADIANS(E1388))*COS(RADIANS(V1378))))</f>
        <v>#DIV/0!</v>
      </c>
      <c r="W1380" t="e">
        <f>IF(DEGREES(ACOS(SIN(RADIANS(G1380))*SIN(RADIANS(E1388))+COS(RADIANS(G1380))*COS(RADIANS(E1388))*COS(RADIANS(W1378))))&gt;90,0,$F$4*$F$5/E1387^2*(SIN(RADIANS(G1380))*SIN(RADIANS(E1388))+COS(RADIANS(G1380))*COS(RADIANS(E1388))*COS(RADIANS(W1378))))</f>
        <v>#DIV/0!</v>
      </c>
      <c r="X1380" t="e">
        <f>IF(DEGREES(ACOS(SIN(RADIANS(G1380))*SIN(RADIANS(E1388))+COS(RADIANS(G1380))*COS(RADIANS(E1388))*COS(RADIANS(X1378))))&gt;90,0,$F$4*$F$5/E1387^2*(SIN(RADIANS(G1380))*SIN(RADIANS(E1388))+COS(RADIANS(G1380))*COS(RADIANS(E1388))*COS(RADIANS(X1378))))</f>
        <v>#DIV/0!</v>
      </c>
      <c r="Y1380" t="e">
        <f>IF(DEGREES(ACOS(SIN(RADIANS(G1380))*SIN(RADIANS(E1388))+COS(RADIANS(G1380))*COS(RADIANS(E1388))*COS(RADIANS(Y1378))))&gt;90,0,$F$4*$F$5/E1387^2*(SIN(RADIANS(G1380))*SIN(RADIANS(E1388))+COS(RADIANS(G1380))*COS(RADIANS(E1388))*COS(RADIANS(Y1378))))</f>
        <v>#DIV/0!</v>
      </c>
      <c r="Z1380" t="e">
        <f>IF(DEGREES(ACOS(SIN(RADIANS(G1380))*SIN(RADIANS(E1388))+COS(RADIANS(G1380))*COS(RADIANS(E1388))*COS(RADIANS(Z1378))))&gt;90,0,$F$4*$F$5/E1387^2*(SIN(RADIANS(G1380))*SIN(RADIANS(E1388))+COS(RADIANS(G1380))*COS(RADIANS(E1388))*COS(RADIANS(Z1378))))</f>
        <v>#DIV/0!</v>
      </c>
      <c r="AA1380" t="e">
        <f>IF(DEGREES(ACOS(SIN(RADIANS(G1380))*SIN(RADIANS(E1388))+COS(RADIANS(G1380))*COS(RADIANS(E1388))*COS(RADIANS(AA1378))))&gt;90,0,$F$4*$F$5/E1387^2*(SIN(RADIANS(G1380))*SIN(RADIANS(E1388))+COS(RADIANS(G1380))*COS(RADIANS(E1388))*COS(RADIANS(AA1378))))</f>
        <v>#DIV/0!</v>
      </c>
      <c r="AB1380" t="e">
        <f>IF(DEGREES(ACOS(SIN(RADIANS(G1380))*SIN(RADIANS(E1388))+COS(RADIANS(G1380))*COS(RADIANS(E1388))*COS(RADIANS(AB1378))))&gt;90,0,$F$4*$F$5/E1387^2*(SIN(RADIANS(G1380))*SIN(RADIANS(E1388))+COS(RADIANS(G1380))*COS(RADIANS(E1388))*COS(RADIANS(AB1378))))</f>
        <v>#DIV/0!</v>
      </c>
      <c r="AC1380" t="e">
        <f>IF(DEGREES(ACOS(SIN(RADIANS(G1380))*SIN(RADIANS(E1388))+COS(RADIANS(G1380))*COS(RADIANS(E1388))*COS(RADIANS(AC1378))))&gt;90,0,$F$4*$F$5/E1387^2*(SIN(RADIANS(G1380))*SIN(RADIANS(E1388))+COS(RADIANS(G1380))*COS(RADIANS(E1388))*COS(RADIANS(AC1378))))</f>
        <v>#DIV/0!</v>
      </c>
      <c r="AD1380" t="e">
        <f>IF(DEGREES(ACOS(SIN(RADIANS(G1380))*SIN(RADIANS(E1388))+COS(RADIANS(G1380))*COS(RADIANS(E1388))*COS(RADIANS(AD1378))))&gt;90,0,$F$4*$F$5/E1387^2*(SIN(RADIANS(G1380))*SIN(RADIANS(E1388))+COS(RADIANS(G1380))*COS(RADIANS(E1388))*COS(RADIANS(AD1378))))</f>
        <v>#DIV/0!</v>
      </c>
      <c r="AE1380" t="e">
        <f>IF(DEGREES(ACOS(SIN(RADIANS(G1380))*SIN(RADIANS(E1388))+COS(RADIANS(G1380))*COS(RADIANS(E1388))*COS(RADIANS(AE1378))))&gt;90,0,$F$4*$F$5/E1387^2*(SIN(RADIANS(G1380))*SIN(RADIANS(E1388))+COS(RADIANS(G1380))*COS(RADIANS(E1388))*COS(RADIANS(AE1378))))</f>
        <v>#DIV/0!</v>
      </c>
      <c r="AF1380" t="e">
        <f>IF(DEGREES(ACOS(SIN(RADIANS(G1380))*SIN(RADIANS(E1388))+COS(RADIANS(G1380))*COS(RADIANS(E1388))*COS(RADIANS(AF1378))))&gt;90,0,$F$4*$F$5/E1387^2*(SIN(RADIANS(G1380))*SIN(RADIANS(E1388))+COS(RADIANS(G1380))*COS(RADIANS(E1388))*COS(RADIANS(AF1378))))</f>
        <v>#DIV/0!</v>
      </c>
      <c r="AG1380" t="e">
        <f>IF(DEGREES(ACOS(SIN(RADIANS(G1380))*SIN(RADIANS(E1388))+COS(RADIANS(G1380))*COS(RADIANS(E1388))*COS(RADIANS(AG1378))))&gt;90,0,$F$4*$F$5/E1387^2*(SIN(RADIANS(G1380))*SIN(RADIANS(E1388))+COS(RADIANS(G1380))*COS(RADIANS(E1388))*COS(RADIANS(AG1378))))</f>
        <v>#DIV/0!</v>
      </c>
      <c r="AH1380" t="e">
        <f>IF(DEGREES(ACOS(SIN(RADIANS(G1380))*SIN(RADIANS(E1388))+COS(RADIANS(G1380))*COS(RADIANS(E1388))*COS(RADIANS(AH1378))))&gt;90,0,$F$4*$F$5/E1387^2*(SIN(RADIANS(G1380))*SIN(RADIANS(E1388))+COS(RADIANS(G1380))*COS(RADIANS(E1388))*COS(RADIANS(AH1378))))</f>
        <v>#DIV/0!</v>
      </c>
      <c r="AI1380" t="e">
        <f>IF(DEGREES(ACOS(SIN(RADIANS(G1380))*SIN(RADIANS(E1388))+COS(RADIANS(G1380))*COS(RADIANS(E1388))*COS(RADIANS(AI1378))))&gt;90,0,$F$4*$F$5/E1387^2*(SIN(RADIANS(G1380))*SIN(RADIANS(E1388))+COS(RADIANS(G1380))*COS(RADIANS(E1388))*COS(RADIANS(AI1378))))</f>
        <v>#DIV/0!</v>
      </c>
      <c r="AJ1380" t="e">
        <f>IF(DEGREES(ACOS(SIN(RADIANS(G1380))*SIN(RADIANS(E1388))+COS(RADIANS(G1380))*COS(RADIANS(E1388))*COS(RADIANS(AJ1378))))&gt;90,0,$F$4*$F$5/E1387^2*(SIN(RADIANS(G1380))*SIN(RADIANS(E1388))+COS(RADIANS(G1380))*COS(RADIANS(E1388))*COS(RADIANS(AJ1378))))</f>
        <v>#DIV/0!</v>
      </c>
      <c r="AK1380" t="e">
        <f>IF(DEGREES(ACOS(SIN(RADIANS(G1380))*SIN(RADIANS(E1388))+COS(RADIANS(G1380))*COS(RADIANS(E1388))*COS(RADIANS(AK1378))))&gt;90,0,$F$4*$F$5/E1387^2*(SIN(RADIANS(G1380))*SIN(RADIANS(E1388))+COS(RADIANS(G1380))*COS(RADIANS(E1388))*COS(RADIANS(AK1378))))</f>
        <v>#DIV/0!</v>
      </c>
      <c r="AL1380" t="e">
        <f>IF(DEGREES(ACOS(SIN(RADIANS(G1380))*SIN(RADIANS(E1388))+COS(RADIANS(G1380))*COS(RADIANS(E1388))*COS(RADIANS(AL1378))))&gt;90,0,$F$4*$F$5/E1387^2*(SIN(RADIANS(G1380))*SIN(RADIANS(E1388))+COS(RADIANS(G1380))*COS(RADIANS(E1388))*COS(RADIANS(AL1378))))</f>
        <v>#DIV/0!</v>
      </c>
      <c r="AM1380" t="e">
        <f>IF(DEGREES(ACOS(SIN(RADIANS(G1380))*SIN(RADIANS(E1388))+COS(RADIANS(G1380))*COS(RADIANS(E1388))*COS(RADIANS(AM1378))))&gt;90,0,$F$4*$F$5/E1387^2*(SIN(RADIANS(G1380))*SIN(RADIANS(E1388))+COS(RADIANS(G1380))*COS(RADIANS(E1388))*COS(RADIANS(AM1378))))</f>
        <v>#DIV/0!</v>
      </c>
      <c r="AN1380" t="e">
        <f>IF(DEGREES(ACOS(SIN(RADIANS(G1380))*SIN(RADIANS(E1388))+COS(RADIANS(G1380))*COS(RADIANS(E1388))*COS(RADIANS(AN1378))))&gt;90,0,$F$4*$F$5/E1387^2*(SIN(RADIANS(G1380))*SIN(RADIANS(E1388))+COS(RADIANS(G1380))*COS(RADIANS(E1388))*COS(RADIANS(AN1378))))</f>
        <v>#DIV/0!</v>
      </c>
      <c r="AO1380" t="e">
        <f>IF(DEGREES(ACOS(SIN(RADIANS(G1380))*SIN(RADIANS(E1388))+COS(RADIANS(G1380))*COS(RADIANS(E1388))*COS(RADIANS(AO1378))))&gt;90,0,$F$4*$F$5/E1387^2*(SIN(RADIANS(G1380))*SIN(RADIANS(E1388))+COS(RADIANS(G1380))*COS(RADIANS(E1388))*COS(RADIANS(AO1378))))</f>
        <v>#DIV/0!</v>
      </c>
      <c r="AP1380" t="e">
        <f>IF(DEGREES(ACOS(SIN(RADIANS(G1380))*SIN(RADIANS(E1388))+COS(RADIANS(G1380))*COS(RADIANS(E1388))*COS(RADIANS(AP1378))))&gt;90,0,$F$4*$F$5/E1387^2*(SIN(RADIANS(G1380))*SIN(RADIANS(E1388))+COS(RADIANS(G1380))*COS(RADIANS(E1388))*COS(RADIANS(AP1378))))</f>
        <v>#DIV/0!</v>
      </c>
      <c r="AQ1380" t="e">
        <f>IF(DEGREES(ACOS(SIN(RADIANS(G1380))*SIN(RADIANS(E1388))+COS(RADIANS(G1380))*COS(RADIANS(E1388))*COS(RADIANS(AQ1378))))&gt;90,0,$F$4*$F$5/E1387^2*(SIN(RADIANS(G1380))*SIN(RADIANS(E1388))+COS(RADIANS(G1380))*COS(RADIANS(E1388))*COS(RADIANS(AQ1378))))</f>
        <v>#DIV/0!</v>
      </c>
      <c r="AR1380" t="e">
        <f>IF(DEGREES(ACOS(SIN(RADIANS(G1380))*SIN(RADIANS(E1388))+COS(RADIANS(G1380))*COS(RADIANS(E1388))*COS(RADIANS(AR1378))))&gt;90,0,$F$4*$F$5/E1387^2*(SIN(RADIANS(G1380))*SIN(RADIANS(E1388))+COS(RADIANS(G1380))*COS(RADIANS(E1388))*COS(RADIANS(AR1378))))</f>
        <v>#DIV/0!</v>
      </c>
    </row>
    <row r="1381" spans="2:44" x14ac:dyDescent="0.5">
      <c r="B1381" t="s">
        <v>726</v>
      </c>
      <c r="E1381" cm="1">
        <f t="array" ref="E1381">INDEX($D$1751:$AM$1751,0,MATCH(E1380-IF(E1380&lt;360,0,360),$D$1700:$AM$1700,0))+IF(E1380&gt;350,360,0)</f>
        <v>580</v>
      </c>
      <c r="G1381">
        <v>80</v>
      </c>
      <c r="I1381">
        <f>IF(DEGREES(ACOS(SIN(RADIANS(G1381))*SIN(RADIANS(E1388))+COS(RADIANS(G1381))*COS(RADIANS(E1388))*COS(RADIANS(I1378))))&gt;90,0,$F$4*$F$5/E1387^2*(SIN(RADIANS(G1381))*SIN(RADIANS(E1388))+COS(RADIANS(G1381))*COS(RADIANS(E1388))*COS(RADIANS(I1378))))</f>
        <v>0</v>
      </c>
      <c r="J1381">
        <f>IF(DEGREES(ACOS(SIN(RADIANS(G1381))*SIN(RADIANS(E1388))+COS(RADIANS(G1381))*COS(RADIANS(E1388))*COS(RADIANS(J1378))))&gt;90,0,$F$4*$F$5/E1387^2*(SIN(RADIANS(G1381))*SIN(RADIANS(E1388))+COS(RADIANS(G1381))*COS(RADIANS(E1388))*COS(RADIANS(J1378))))</f>
        <v>0</v>
      </c>
      <c r="K1381">
        <f>IF(DEGREES(ACOS(SIN(RADIANS(G1381))*SIN(RADIANS(E1388))+COS(RADIANS(G1381))*COS(RADIANS(E1388))*COS(RADIANS(K1378))))&gt;90,0,$F$4*$F$5/E1387^2*(SIN(RADIANS(G1381))*SIN(RADIANS(E1388))+COS(RADIANS(G1381))*COS(RADIANS(E1388))*COS(RADIANS(K1378))))</f>
        <v>0</v>
      </c>
      <c r="L1381">
        <f>IF(DEGREES(ACOS(SIN(RADIANS(G1381))*SIN(RADIANS(E1388))+COS(RADIANS(G1381))*COS(RADIANS(E1388))*COS(RADIANS(L1378))))&gt;90,0,$F$4*$F$5/E1387^2*(SIN(RADIANS(G1381))*SIN(RADIANS(E1388))+COS(RADIANS(G1381))*COS(RADIANS(E1388))*COS(RADIANS(L1378))))</f>
        <v>0</v>
      </c>
      <c r="M1381">
        <f>IF(DEGREES(ACOS(SIN(RADIANS(G1381))*SIN(RADIANS(E1388))+COS(RADIANS(G1381))*COS(RADIANS(E1388))*COS(RADIANS(M1378))))&gt;90,0,$F$4*$F$5/E1387^2*(SIN(RADIANS(G1381))*SIN(RADIANS(E1388))+COS(RADIANS(G1381))*COS(RADIANS(E1388))*COS(RADIANS(M1378))))</f>
        <v>0</v>
      </c>
      <c r="N1381">
        <f>IF(DEGREES(ACOS(SIN(RADIANS(G1381))*SIN(RADIANS(E1388))+COS(RADIANS(G1381))*COS(RADIANS(E1388))*COS(RADIANS(N1378))))&gt;90,0,$F$4*$F$5/E1387^2*(SIN(RADIANS(G1381))*SIN(RADIANS(E1388))+COS(RADIANS(G1381))*COS(RADIANS(E1388))*COS(RADIANS(N1378))))</f>
        <v>0</v>
      </c>
      <c r="O1381">
        <f>IF(DEGREES(ACOS(SIN(RADIANS(G1381))*SIN(RADIANS(E1388))+COS(RADIANS(G1381))*COS(RADIANS(E1388))*COS(RADIANS(O1378))))&gt;90,0,$F$4*$F$5/E1387^2*(SIN(RADIANS(G1381))*SIN(RADIANS(E1388))+COS(RADIANS(G1381))*COS(RADIANS(E1388))*COS(RADIANS(O1378))))</f>
        <v>0</v>
      </c>
      <c r="P1381">
        <f>IF(DEGREES(ACOS(SIN(RADIANS(G1381))*SIN(RADIANS(E1388))+COS(RADIANS(G1381))*COS(RADIANS(E1388))*COS(RADIANS(P1378))))&gt;90,0,$F$4*$F$5/E1387^2*(SIN(RADIANS(G1381))*SIN(RADIANS(E1388))+COS(RADIANS(G1381))*COS(RADIANS(E1388))*COS(RADIANS(P1378))))</f>
        <v>0</v>
      </c>
      <c r="Q1381">
        <f>IF(DEGREES(ACOS(SIN(RADIANS(G1381))*SIN(RADIANS(E1388))+COS(RADIANS(G1381))*COS(RADIANS(E1388))*COS(RADIANS(Q1378))))&gt;90,0,$F$4*$F$5/E1387^2*(SIN(RADIANS(G1381))*SIN(RADIANS(E1388))+COS(RADIANS(G1381))*COS(RADIANS(E1388))*COS(RADIANS(Q1378))))</f>
        <v>0</v>
      </c>
      <c r="R1381" t="e">
        <f>IF(DEGREES(ACOS(SIN(RADIANS(G1381))*SIN(RADIANS(E1388))+COS(RADIANS(G1381))*COS(RADIANS(E1388))*COS(RADIANS(R1378))))&gt;90,0,$F$4*$F$5/E1387^2*(SIN(RADIANS(G1381))*SIN(RADIANS(E1388))+COS(RADIANS(G1381))*COS(RADIANS(E1388))*COS(RADIANS(R1378))))</f>
        <v>#DIV/0!</v>
      </c>
      <c r="S1381" t="e">
        <f>IF(DEGREES(ACOS(SIN(RADIANS(G1381))*SIN(RADIANS(E1388))+COS(RADIANS(G1381))*COS(RADIANS(E1388))*COS(RADIANS(S1378))))&gt;90,0,$F$4*$F$5/E1387^2*(SIN(RADIANS(G1381))*SIN(RADIANS(E1388))+COS(RADIANS(G1381))*COS(RADIANS(E1388))*COS(RADIANS(S1378))))</f>
        <v>#DIV/0!</v>
      </c>
      <c r="T1381" t="e">
        <f>IF(DEGREES(ACOS(SIN(RADIANS(G1381))*SIN(RADIANS(E1388))+COS(RADIANS(G1381))*COS(RADIANS(E1388))*COS(RADIANS(T1378))))&gt;90,0,$F$4*$F$5/E1387^2*(SIN(RADIANS(G1381))*SIN(RADIANS(E1388))+COS(RADIANS(G1381))*COS(RADIANS(E1388))*COS(RADIANS(T1378))))</f>
        <v>#DIV/0!</v>
      </c>
      <c r="U1381" t="e">
        <f>IF(DEGREES(ACOS(SIN(RADIANS(G1381))*SIN(RADIANS(E1388))+COS(RADIANS(G1381))*COS(RADIANS(E1388))*COS(RADIANS(U1378))))&gt;90,0,$F$4*$F$5/E1387^2*(SIN(RADIANS(G1381))*SIN(RADIANS(E1388))+COS(RADIANS(G1381))*COS(RADIANS(E1388))*COS(RADIANS(U1378))))</f>
        <v>#DIV/0!</v>
      </c>
      <c r="V1381" t="e">
        <f>IF(DEGREES(ACOS(SIN(RADIANS(G1381))*SIN(RADIANS(E1388))+COS(RADIANS(G1381))*COS(RADIANS(E1388))*COS(RADIANS(V1378))))&gt;90,0,$F$4*$F$5/E1387^2*(SIN(RADIANS(G1381))*SIN(RADIANS(E1388))+COS(RADIANS(G1381))*COS(RADIANS(E1388))*COS(RADIANS(V1378))))</f>
        <v>#DIV/0!</v>
      </c>
      <c r="W1381" t="e">
        <f>IF(DEGREES(ACOS(SIN(RADIANS(G1381))*SIN(RADIANS(E1388))+COS(RADIANS(G1381))*COS(RADIANS(E1388))*COS(RADIANS(W1378))))&gt;90,0,$F$4*$F$5/E1387^2*(SIN(RADIANS(G1381))*SIN(RADIANS(E1388))+COS(RADIANS(G1381))*COS(RADIANS(E1388))*COS(RADIANS(W1378))))</f>
        <v>#DIV/0!</v>
      </c>
      <c r="X1381" t="e">
        <f>IF(DEGREES(ACOS(SIN(RADIANS(G1381))*SIN(RADIANS(E1388))+COS(RADIANS(G1381))*COS(RADIANS(E1388))*COS(RADIANS(X1378))))&gt;90,0,$F$4*$F$5/E1387^2*(SIN(RADIANS(G1381))*SIN(RADIANS(E1388))+COS(RADIANS(G1381))*COS(RADIANS(E1388))*COS(RADIANS(X1378))))</f>
        <v>#DIV/0!</v>
      </c>
      <c r="Y1381" t="e">
        <f>IF(DEGREES(ACOS(SIN(RADIANS(G1381))*SIN(RADIANS(E1388))+COS(RADIANS(G1381))*COS(RADIANS(E1388))*COS(RADIANS(Y1378))))&gt;90,0,$F$4*$F$5/E1387^2*(SIN(RADIANS(G1381))*SIN(RADIANS(E1388))+COS(RADIANS(G1381))*COS(RADIANS(E1388))*COS(RADIANS(Y1378))))</f>
        <v>#DIV/0!</v>
      </c>
      <c r="Z1381" t="e">
        <f>IF(DEGREES(ACOS(SIN(RADIANS(G1381))*SIN(RADIANS(E1388))+COS(RADIANS(G1381))*COS(RADIANS(E1388))*COS(RADIANS(Z1378))))&gt;90,0,$F$4*$F$5/E1387^2*(SIN(RADIANS(G1381))*SIN(RADIANS(E1388))+COS(RADIANS(G1381))*COS(RADIANS(E1388))*COS(RADIANS(Z1378))))</f>
        <v>#DIV/0!</v>
      </c>
      <c r="AA1381" t="e">
        <f>IF(DEGREES(ACOS(SIN(RADIANS(G1381))*SIN(RADIANS(E1388))+COS(RADIANS(G1381))*COS(RADIANS(E1388))*COS(RADIANS(AA1378))))&gt;90,0,$F$4*$F$5/E1387^2*(SIN(RADIANS(G1381))*SIN(RADIANS(E1388))+COS(RADIANS(G1381))*COS(RADIANS(E1388))*COS(RADIANS(AA1378))))</f>
        <v>#DIV/0!</v>
      </c>
      <c r="AB1381" t="e">
        <f>IF(DEGREES(ACOS(SIN(RADIANS(G1381))*SIN(RADIANS(E1388))+COS(RADIANS(G1381))*COS(RADIANS(E1388))*COS(RADIANS(AB1378))))&gt;90,0,$F$4*$F$5/E1387^2*(SIN(RADIANS(G1381))*SIN(RADIANS(E1388))+COS(RADIANS(G1381))*COS(RADIANS(E1388))*COS(RADIANS(AB1378))))</f>
        <v>#DIV/0!</v>
      </c>
      <c r="AC1381" t="e">
        <f>IF(DEGREES(ACOS(SIN(RADIANS(G1381))*SIN(RADIANS(E1388))+COS(RADIANS(G1381))*COS(RADIANS(E1388))*COS(RADIANS(AC1378))))&gt;90,0,$F$4*$F$5/E1387^2*(SIN(RADIANS(G1381))*SIN(RADIANS(E1388))+COS(RADIANS(G1381))*COS(RADIANS(E1388))*COS(RADIANS(AC1378))))</f>
        <v>#DIV/0!</v>
      </c>
      <c r="AD1381" t="e">
        <f>IF(DEGREES(ACOS(SIN(RADIANS(G1381))*SIN(RADIANS(E1388))+COS(RADIANS(G1381))*COS(RADIANS(E1388))*COS(RADIANS(AD1378))))&gt;90,0,$F$4*$F$5/E1387^2*(SIN(RADIANS(G1381))*SIN(RADIANS(E1388))+COS(RADIANS(G1381))*COS(RADIANS(E1388))*COS(RADIANS(AD1378))))</f>
        <v>#DIV/0!</v>
      </c>
      <c r="AE1381" t="e">
        <f>IF(DEGREES(ACOS(SIN(RADIANS(G1381))*SIN(RADIANS(E1388))+COS(RADIANS(G1381))*COS(RADIANS(E1388))*COS(RADIANS(AE1378))))&gt;90,0,$F$4*$F$5/E1387^2*(SIN(RADIANS(G1381))*SIN(RADIANS(E1388))+COS(RADIANS(G1381))*COS(RADIANS(E1388))*COS(RADIANS(AE1378))))</f>
        <v>#DIV/0!</v>
      </c>
      <c r="AF1381" t="e">
        <f>IF(DEGREES(ACOS(SIN(RADIANS(G1381))*SIN(RADIANS(E1388))+COS(RADIANS(G1381))*COS(RADIANS(E1388))*COS(RADIANS(AF1378))))&gt;90,0,$F$4*$F$5/E1387^2*(SIN(RADIANS(G1381))*SIN(RADIANS(E1388))+COS(RADIANS(G1381))*COS(RADIANS(E1388))*COS(RADIANS(AF1378))))</f>
        <v>#DIV/0!</v>
      </c>
      <c r="AG1381" t="e">
        <f>IF(DEGREES(ACOS(SIN(RADIANS(G1381))*SIN(RADIANS(E1388))+COS(RADIANS(G1381))*COS(RADIANS(E1388))*COS(RADIANS(AG1378))))&gt;90,0,$F$4*$F$5/E1387^2*(SIN(RADIANS(G1381))*SIN(RADIANS(E1388))+COS(RADIANS(G1381))*COS(RADIANS(E1388))*COS(RADIANS(AG1378))))</f>
        <v>#DIV/0!</v>
      </c>
      <c r="AH1381" t="e">
        <f>IF(DEGREES(ACOS(SIN(RADIANS(G1381))*SIN(RADIANS(E1388))+COS(RADIANS(G1381))*COS(RADIANS(E1388))*COS(RADIANS(AH1378))))&gt;90,0,$F$4*$F$5/E1387^2*(SIN(RADIANS(G1381))*SIN(RADIANS(E1388))+COS(RADIANS(G1381))*COS(RADIANS(E1388))*COS(RADIANS(AH1378))))</f>
        <v>#DIV/0!</v>
      </c>
      <c r="AI1381" t="e">
        <f>IF(DEGREES(ACOS(SIN(RADIANS(G1381))*SIN(RADIANS(E1388))+COS(RADIANS(G1381))*COS(RADIANS(E1388))*COS(RADIANS(AI1378))))&gt;90,0,$F$4*$F$5/E1387^2*(SIN(RADIANS(G1381))*SIN(RADIANS(E1388))+COS(RADIANS(G1381))*COS(RADIANS(E1388))*COS(RADIANS(AI1378))))</f>
        <v>#DIV/0!</v>
      </c>
      <c r="AJ1381" t="e">
        <f>IF(DEGREES(ACOS(SIN(RADIANS(G1381))*SIN(RADIANS(E1388))+COS(RADIANS(G1381))*COS(RADIANS(E1388))*COS(RADIANS(AJ1378))))&gt;90,0,$F$4*$F$5/E1387^2*(SIN(RADIANS(G1381))*SIN(RADIANS(E1388))+COS(RADIANS(G1381))*COS(RADIANS(E1388))*COS(RADIANS(AJ1378))))</f>
        <v>#DIV/0!</v>
      </c>
      <c r="AK1381">
        <f>IF(DEGREES(ACOS(SIN(RADIANS(G1381))*SIN(RADIANS(E1388))+COS(RADIANS(G1381))*COS(RADIANS(E1388))*COS(RADIANS(AK1378))))&gt;90,0,$F$4*$F$5/E1387^2*(SIN(RADIANS(G1381))*SIN(RADIANS(E1388))+COS(RADIANS(G1381))*COS(RADIANS(E1388))*COS(RADIANS(AK1378))))</f>
        <v>0</v>
      </c>
      <c r="AL1381">
        <f>IF(DEGREES(ACOS(SIN(RADIANS(G1381))*SIN(RADIANS(E1388))+COS(RADIANS(G1381))*COS(RADIANS(E1388))*COS(RADIANS(AL1378))))&gt;90,0,$F$4*$F$5/E1387^2*(SIN(RADIANS(G1381))*SIN(RADIANS(E1388))+COS(RADIANS(G1381))*COS(RADIANS(E1388))*COS(RADIANS(AL1378))))</f>
        <v>0</v>
      </c>
      <c r="AM1381">
        <f>IF(DEGREES(ACOS(SIN(RADIANS(G1381))*SIN(RADIANS(E1388))+COS(RADIANS(G1381))*COS(RADIANS(E1388))*COS(RADIANS(AM1378))))&gt;90,0,$F$4*$F$5/E1387^2*(SIN(RADIANS(G1381))*SIN(RADIANS(E1388))+COS(RADIANS(G1381))*COS(RADIANS(E1388))*COS(RADIANS(AM1378))))</f>
        <v>0</v>
      </c>
      <c r="AN1381">
        <f>IF(DEGREES(ACOS(SIN(RADIANS(G1381))*SIN(RADIANS(E1388))+COS(RADIANS(G1381))*COS(RADIANS(E1388))*COS(RADIANS(AN1378))))&gt;90,0,$F$4*$F$5/E1387^2*(SIN(RADIANS(G1381))*SIN(RADIANS(E1388))+COS(RADIANS(G1381))*COS(RADIANS(E1388))*COS(RADIANS(AN1378))))</f>
        <v>0</v>
      </c>
      <c r="AO1381">
        <f>IF(DEGREES(ACOS(SIN(RADIANS(G1381))*SIN(RADIANS(E1388))+COS(RADIANS(G1381))*COS(RADIANS(E1388))*COS(RADIANS(AO1378))))&gt;90,0,$F$4*$F$5/E1387^2*(SIN(RADIANS(G1381))*SIN(RADIANS(E1388))+COS(RADIANS(G1381))*COS(RADIANS(E1388))*COS(RADIANS(AO1378))))</f>
        <v>0</v>
      </c>
      <c r="AP1381">
        <f>IF(DEGREES(ACOS(SIN(RADIANS(G1381))*SIN(RADIANS(E1388))+COS(RADIANS(G1381))*COS(RADIANS(E1388))*COS(RADIANS(AP1378))))&gt;90,0,$F$4*$F$5/E1387^2*(SIN(RADIANS(G1381))*SIN(RADIANS(E1388))+COS(RADIANS(G1381))*COS(RADIANS(E1388))*COS(RADIANS(AP1378))))</f>
        <v>0</v>
      </c>
      <c r="AQ1381">
        <f>IF(DEGREES(ACOS(SIN(RADIANS(G1381))*SIN(RADIANS(E1388))+COS(RADIANS(G1381))*COS(RADIANS(E1388))*COS(RADIANS(AQ1378))))&gt;90,0,$F$4*$F$5/E1387^2*(SIN(RADIANS(G1381))*SIN(RADIANS(E1388))+COS(RADIANS(G1381))*COS(RADIANS(E1388))*COS(RADIANS(AQ1378))))</f>
        <v>0</v>
      </c>
      <c r="AR1381">
        <f>IF(DEGREES(ACOS(SIN(RADIANS(G1381))*SIN(RADIANS(E1388))+COS(RADIANS(G1381))*COS(RADIANS(E1388))*COS(RADIANS(AR1378))))&gt;90,0,$F$4*$F$5/E1387^2*(SIN(RADIANS(G1381))*SIN(RADIANS(E1388))+COS(RADIANS(G1381))*COS(RADIANS(E1388))*COS(RADIANS(AR1378))))</f>
        <v>0</v>
      </c>
    </row>
    <row r="1382" spans="2:44" x14ac:dyDescent="0.5">
      <c r="B1382" s="40" t="s">
        <v>781</v>
      </c>
      <c r="E1382">
        <f>IF(E1381-$F$13&lt;0,E1381-$F$13+360,IF(E1381-$F$13&gt;360,E1381-$F$13-360,E1381-$F$13))</f>
        <v>310</v>
      </c>
      <c r="G1382">
        <v>70</v>
      </c>
      <c r="I1382">
        <f>IF(DEGREES(ACOS(SIN(RADIANS(G1382))*SIN(RADIANS(E1388))+COS(RADIANS(G1382))*COS(RADIANS(E1388))*COS(RADIANS(I1378))))&gt;90,0,$F$4*$F$5/E1387^2*(SIN(RADIANS(G1382))*SIN(RADIANS(E1388))+COS(RADIANS(G1382))*COS(RADIANS(E1388))*COS(RADIANS(I1378))))</f>
        <v>0</v>
      </c>
      <c r="J1382">
        <f>IF(DEGREES(ACOS(SIN(RADIANS(G1382))*SIN(RADIANS(E1388))+COS(RADIANS(G1382))*COS(RADIANS(E1388))*COS(RADIANS(J1378))))&gt;90,0,$F$4*$F$5/E1387^2*(SIN(RADIANS(G1382))*SIN(RADIANS(E1388))+COS(RADIANS(G1382))*COS(RADIANS(E1388))*COS(RADIANS(J1378))))</f>
        <v>0</v>
      </c>
      <c r="K1382">
        <f>IF(DEGREES(ACOS(SIN(RADIANS(G1382))*SIN(RADIANS(E1388))+COS(RADIANS(G1382))*COS(RADIANS(E1388))*COS(RADIANS(K1378))))&gt;90,0,$F$4*$F$5/E1387^2*(SIN(RADIANS(G1382))*SIN(RADIANS(E1388))+COS(RADIANS(G1382))*COS(RADIANS(E1388))*COS(RADIANS(K1378))))</f>
        <v>0</v>
      </c>
      <c r="L1382">
        <f>IF(DEGREES(ACOS(SIN(RADIANS(G1382))*SIN(RADIANS(E1388))+COS(RADIANS(G1382))*COS(RADIANS(E1388))*COS(RADIANS(L1378))))&gt;90,0,$F$4*$F$5/E1387^2*(SIN(RADIANS(G1382))*SIN(RADIANS(E1388))+COS(RADIANS(G1382))*COS(RADIANS(E1388))*COS(RADIANS(L1378))))</f>
        <v>0</v>
      </c>
      <c r="M1382">
        <f>IF(DEGREES(ACOS(SIN(RADIANS(G1382))*SIN(RADIANS(E1388))+COS(RADIANS(G1382))*COS(RADIANS(E1388))*COS(RADIANS(M1378))))&gt;90,0,$F$4*$F$5/E1387^2*(SIN(RADIANS(G1382))*SIN(RADIANS(E1388))+COS(RADIANS(G1382))*COS(RADIANS(E1388))*COS(RADIANS(M1378))))</f>
        <v>0</v>
      </c>
      <c r="N1382">
        <f>IF(DEGREES(ACOS(SIN(RADIANS(G1382))*SIN(RADIANS(E1388))+COS(RADIANS(G1382))*COS(RADIANS(E1388))*COS(RADIANS(N1378))))&gt;90,0,$F$4*$F$5/E1387^2*(SIN(RADIANS(G1382))*SIN(RADIANS(E1388))+COS(RADIANS(G1382))*COS(RADIANS(E1388))*COS(RADIANS(N1378))))</f>
        <v>0</v>
      </c>
      <c r="O1382">
        <f>IF(DEGREES(ACOS(SIN(RADIANS(G1382))*SIN(RADIANS(E1388))+COS(RADIANS(G1382))*COS(RADIANS(E1388))*COS(RADIANS(O1378))))&gt;90,0,$F$4*$F$5/E1387^2*(SIN(RADIANS(G1382))*SIN(RADIANS(E1388))+COS(RADIANS(G1382))*COS(RADIANS(E1388))*COS(RADIANS(O1378))))</f>
        <v>0</v>
      </c>
      <c r="P1382">
        <f>IF(DEGREES(ACOS(SIN(RADIANS(G1382))*SIN(RADIANS(E1388))+COS(RADIANS(G1382))*COS(RADIANS(E1388))*COS(RADIANS(P1378))))&gt;90,0,$F$4*$F$5/E1387^2*(SIN(RADIANS(G1382))*SIN(RADIANS(E1388))+COS(RADIANS(G1382))*COS(RADIANS(E1388))*COS(RADIANS(P1378))))</f>
        <v>0</v>
      </c>
      <c r="Q1382">
        <f>IF(DEGREES(ACOS(SIN(RADIANS(G1382))*SIN(RADIANS(E1388))+COS(RADIANS(G1382))*COS(RADIANS(E1388))*COS(RADIANS(Q1378))))&gt;90,0,$F$4*$F$5/E1387^2*(SIN(RADIANS(G1382))*SIN(RADIANS(E1388))+COS(RADIANS(G1382))*COS(RADIANS(E1388))*COS(RADIANS(Q1378))))</f>
        <v>0</v>
      </c>
      <c r="R1382" t="e">
        <f>IF(DEGREES(ACOS(SIN(RADIANS(G1382))*SIN(RADIANS(E1388))+COS(RADIANS(G1382))*COS(RADIANS(E1388))*COS(RADIANS(R1378))))&gt;90,0,$F$4*$F$5/E1387^2*(SIN(RADIANS(G1382))*SIN(RADIANS(E1388))+COS(RADIANS(G1382))*COS(RADIANS(E1388))*COS(RADIANS(R1378))))</f>
        <v>#DIV/0!</v>
      </c>
      <c r="S1382" t="e">
        <f>IF(DEGREES(ACOS(SIN(RADIANS(G1382))*SIN(RADIANS(E1388))+COS(RADIANS(G1382))*COS(RADIANS(E1388))*COS(RADIANS(S1378))))&gt;90,0,$F$4*$F$5/E1387^2*(SIN(RADIANS(G1382))*SIN(RADIANS(E1388))+COS(RADIANS(G1382))*COS(RADIANS(E1388))*COS(RADIANS(S1378))))</f>
        <v>#DIV/0!</v>
      </c>
      <c r="T1382" t="e">
        <f>IF(DEGREES(ACOS(SIN(RADIANS(G1382))*SIN(RADIANS(E1388))+COS(RADIANS(G1382))*COS(RADIANS(E1388))*COS(RADIANS(T1378))))&gt;90,0,$F$4*$F$5/E1387^2*(SIN(RADIANS(G1382))*SIN(RADIANS(E1388))+COS(RADIANS(G1382))*COS(RADIANS(E1388))*COS(RADIANS(T1378))))</f>
        <v>#DIV/0!</v>
      </c>
      <c r="U1382" t="e">
        <f>IF(DEGREES(ACOS(SIN(RADIANS(G1382))*SIN(RADIANS(E1388))+COS(RADIANS(G1382))*COS(RADIANS(E1388))*COS(RADIANS(U1378))))&gt;90,0,$F$4*$F$5/E1387^2*(SIN(RADIANS(G1382))*SIN(RADIANS(E1388))+COS(RADIANS(G1382))*COS(RADIANS(E1388))*COS(RADIANS(U1378))))</f>
        <v>#DIV/0!</v>
      </c>
      <c r="V1382" t="e">
        <f>IF(DEGREES(ACOS(SIN(RADIANS(G1382))*SIN(RADIANS(E1388))+COS(RADIANS(G1382))*COS(RADIANS(E1388))*COS(RADIANS(V1378))))&gt;90,0,$F$4*$F$5/E1387^2*(SIN(RADIANS(G1382))*SIN(RADIANS(E1388))+COS(RADIANS(G1382))*COS(RADIANS(E1388))*COS(RADIANS(V1378))))</f>
        <v>#DIV/0!</v>
      </c>
      <c r="W1382" t="e">
        <f>IF(DEGREES(ACOS(SIN(RADIANS(G1382))*SIN(RADIANS(E1388))+COS(RADIANS(G1382))*COS(RADIANS(E1388))*COS(RADIANS(W1378))))&gt;90,0,$F$4*$F$5/E1387^2*(SIN(RADIANS(G1382))*SIN(RADIANS(E1388))+COS(RADIANS(G1382))*COS(RADIANS(E1388))*COS(RADIANS(W1378))))</f>
        <v>#DIV/0!</v>
      </c>
      <c r="X1382" t="e">
        <f>IF(DEGREES(ACOS(SIN(RADIANS(G1382))*SIN(RADIANS(E1388))+COS(RADIANS(G1382))*COS(RADIANS(E1388))*COS(RADIANS(X1378))))&gt;90,0,$F$4*$F$5/E1387^2*(SIN(RADIANS(G1382))*SIN(RADIANS(E1388))+COS(RADIANS(G1382))*COS(RADIANS(E1388))*COS(RADIANS(X1378))))</f>
        <v>#DIV/0!</v>
      </c>
      <c r="Y1382" t="e">
        <f>IF(DEGREES(ACOS(SIN(RADIANS(G1382))*SIN(RADIANS(E1388))+COS(RADIANS(G1382))*COS(RADIANS(E1388))*COS(RADIANS(Y1378))))&gt;90,0,$F$4*$F$5/E1387^2*(SIN(RADIANS(G1382))*SIN(RADIANS(E1388))+COS(RADIANS(G1382))*COS(RADIANS(E1388))*COS(RADIANS(Y1378))))</f>
        <v>#DIV/0!</v>
      </c>
      <c r="Z1382" t="e">
        <f>IF(DEGREES(ACOS(SIN(RADIANS(G1382))*SIN(RADIANS(E1388))+COS(RADIANS(G1382))*COS(RADIANS(E1388))*COS(RADIANS(Z1378))))&gt;90,0,$F$4*$F$5/E1387^2*(SIN(RADIANS(G1382))*SIN(RADIANS(E1388))+COS(RADIANS(G1382))*COS(RADIANS(E1388))*COS(RADIANS(Z1378))))</f>
        <v>#DIV/0!</v>
      </c>
      <c r="AA1382" t="e">
        <f>IF(DEGREES(ACOS(SIN(RADIANS(G1382))*SIN(RADIANS(E1388))+COS(RADIANS(G1382))*COS(RADIANS(E1388))*COS(RADIANS(AA1378))))&gt;90,0,$F$4*$F$5/E1387^2*(SIN(RADIANS(G1382))*SIN(RADIANS(E1388))+COS(RADIANS(G1382))*COS(RADIANS(E1388))*COS(RADIANS(AA1378))))</f>
        <v>#DIV/0!</v>
      </c>
      <c r="AB1382" t="e">
        <f>IF(DEGREES(ACOS(SIN(RADIANS(G1382))*SIN(RADIANS(E1388))+COS(RADIANS(G1382))*COS(RADIANS(E1388))*COS(RADIANS(AB1378))))&gt;90,0,$F$4*$F$5/E1387^2*(SIN(RADIANS(G1382))*SIN(RADIANS(E1388))+COS(RADIANS(G1382))*COS(RADIANS(E1388))*COS(RADIANS(AB1378))))</f>
        <v>#DIV/0!</v>
      </c>
      <c r="AC1382" t="e">
        <f>IF(DEGREES(ACOS(SIN(RADIANS(G1382))*SIN(RADIANS(E1388))+COS(RADIANS(G1382))*COS(RADIANS(E1388))*COS(RADIANS(AC1378))))&gt;90,0,$F$4*$F$5/E1387^2*(SIN(RADIANS(G1382))*SIN(RADIANS(E1388))+COS(RADIANS(G1382))*COS(RADIANS(E1388))*COS(RADIANS(AC1378))))</f>
        <v>#DIV/0!</v>
      </c>
      <c r="AD1382" t="e">
        <f>IF(DEGREES(ACOS(SIN(RADIANS(G1382))*SIN(RADIANS(E1388))+COS(RADIANS(G1382))*COS(RADIANS(E1388))*COS(RADIANS(AD1378))))&gt;90,0,$F$4*$F$5/E1387^2*(SIN(RADIANS(G1382))*SIN(RADIANS(E1388))+COS(RADIANS(G1382))*COS(RADIANS(E1388))*COS(RADIANS(AD1378))))</f>
        <v>#DIV/0!</v>
      </c>
      <c r="AE1382" t="e">
        <f>IF(DEGREES(ACOS(SIN(RADIANS(G1382))*SIN(RADIANS(E1388))+COS(RADIANS(G1382))*COS(RADIANS(E1388))*COS(RADIANS(AE1378))))&gt;90,0,$F$4*$F$5/E1387^2*(SIN(RADIANS(G1382))*SIN(RADIANS(E1388))+COS(RADIANS(G1382))*COS(RADIANS(E1388))*COS(RADIANS(AE1378))))</f>
        <v>#DIV/0!</v>
      </c>
      <c r="AF1382" t="e">
        <f>IF(DEGREES(ACOS(SIN(RADIANS(G1382))*SIN(RADIANS(E1388))+COS(RADIANS(G1382))*COS(RADIANS(E1388))*COS(RADIANS(AF1378))))&gt;90,0,$F$4*$F$5/E1387^2*(SIN(RADIANS(G1382))*SIN(RADIANS(E1388))+COS(RADIANS(G1382))*COS(RADIANS(E1388))*COS(RADIANS(AF1378))))</f>
        <v>#DIV/0!</v>
      </c>
      <c r="AG1382" t="e">
        <f>IF(DEGREES(ACOS(SIN(RADIANS(G1382))*SIN(RADIANS(E1388))+COS(RADIANS(G1382))*COS(RADIANS(E1388))*COS(RADIANS(AG1378))))&gt;90,0,$F$4*$F$5/E1387^2*(SIN(RADIANS(G1382))*SIN(RADIANS(E1388))+COS(RADIANS(G1382))*COS(RADIANS(E1388))*COS(RADIANS(AG1378))))</f>
        <v>#DIV/0!</v>
      </c>
      <c r="AH1382" t="e">
        <f>IF(DEGREES(ACOS(SIN(RADIANS(G1382))*SIN(RADIANS(E1388))+COS(RADIANS(G1382))*COS(RADIANS(E1388))*COS(RADIANS(AH1378))))&gt;90,0,$F$4*$F$5/E1387^2*(SIN(RADIANS(G1382))*SIN(RADIANS(E1388))+COS(RADIANS(G1382))*COS(RADIANS(E1388))*COS(RADIANS(AH1378))))</f>
        <v>#DIV/0!</v>
      </c>
      <c r="AI1382" t="e">
        <f>IF(DEGREES(ACOS(SIN(RADIANS(G1382))*SIN(RADIANS(E1388))+COS(RADIANS(G1382))*COS(RADIANS(E1388))*COS(RADIANS(AI1378))))&gt;90,0,$F$4*$F$5/E1387^2*(SIN(RADIANS(G1382))*SIN(RADIANS(E1388))+COS(RADIANS(G1382))*COS(RADIANS(E1388))*COS(RADIANS(AI1378))))</f>
        <v>#DIV/0!</v>
      </c>
      <c r="AJ1382" t="e">
        <f>IF(DEGREES(ACOS(SIN(RADIANS(G1382))*SIN(RADIANS(E1388))+COS(RADIANS(G1382))*COS(RADIANS(E1388))*COS(RADIANS(AJ1378))))&gt;90,0,$F$4*$F$5/E1387^2*(SIN(RADIANS(G1382))*SIN(RADIANS(E1388))+COS(RADIANS(G1382))*COS(RADIANS(E1388))*COS(RADIANS(AJ1378))))</f>
        <v>#DIV/0!</v>
      </c>
      <c r="AK1382">
        <f>IF(DEGREES(ACOS(SIN(RADIANS(G1382))*SIN(RADIANS(E1388))+COS(RADIANS(G1382))*COS(RADIANS(E1388))*COS(RADIANS(AK1378))))&gt;90,0,$F$4*$F$5/E1387^2*(SIN(RADIANS(G1382))*SIN(RADIANS(E1388))+COS(RADIANS(G1382))*COS(RADIANS(E1388))*COS(RADIANS(AK1378))))</f>
        <v>0</v>
      </c>
      <c r="AL1382">
        <f>IF(DEGREES(ACOS(SIN(RADIANS(G1382))*SIN(RADIANS(E1388))+COS(RADIANS(G1382))*COS(RADIANS(E1388))*COS(RADIANS(AL1378))))&gt;90,0,$F$4*$F$5/E1387^2*(SIN(RADIANS(G1382))*SIN(RADIANS(E1388))+COS(RADIANS(G1382))*COS(RADIANS(E1388))*COS(RADIANS(AL1378))))</f>
        <v>0</v>
      </c>
      <c r="AM1382">
        <f>IF(DEGREES(ACOS(SIN(RADIANS(G1382))*SIN(RADIANS(E1388))+COS(RADIANS(G1382))*COS(RADIANS(E1388))*COS(RADIANS(AM1378))))&gt;90,0,$F$4*$F$5/E1387^2*(SIN(RADIANS(G1382))*SIN(RADIANS(E1388))+COS(RADIANS(G1382))*COS(RADIANS(E1388))*COS(RADIANS(AM1378))))</f>
        <v>0</v>
      </c>
      <c r="AN1382">
        <f>IF(DEGREES(ACOS(SIN(RADIANS(G1382))*SIN(RADIANS(E1388))+COS(RADIANS(G1382))*COS(RADIANS(E1388))*COS(RADIANS(AN1378))))&gt;90,0,$F$4*$F$5/E1387^2*(SIN(RADIANS(G1382))*SIN(RADIANS(E1388))+COS(RADIANS(G1382))*COS(RADIANS(E1388))*COS(RADIANS(AN1378))))</f>
        <v>0</v>
      </c>
      <c r="AO1382">
        <f>IF(DEGREES(ACOS(SIN(RADIANS(G1382))*SIN(RADIANS(E1388))+COS(RADIANS(G1382))*COS(RADIANS(E1388))*COS(RADIANS(AO1378))))&gt;90,0,$F$4*$F$5/E1387^2*(SIN(RADIANS(G1382))*SIN(RADIANS(E1388))+COS(RADIANS(G1382))*COS(RADIANS(E1388))*COS(RADIANS(AO1378))))</f>
        <v>0</v>
      </c>
      <c r="AP1382">
        <f>IF(DEGREES(ACOS(SIN(RADIANS(G1382))*SIN(RADIANS(E1388))+COS(RADIANS(G1382))*COS(RADIANS(E1388))*COS(RADIANS(AP1378))))&gt;90,0,$F$4*$F$5/E1387^2*(SIN(RADIANS(G1382))*SIN(RADIANS(E1388))+COS(RADIANS(G1382))*COS(RADIANS(E1388))*COS(RADIANS(AP1378))))</f>
        <v>0</v>
      </c>
      <c r="AQ1382">
        <f>IF(DEGREES(ACOS(SIN(RADIANS(G1382))*SIN(RADIANS(E1388))+COS(RADIANS(G1382))*COS(RADIANS(E1388))*COS(RADIANS(AQ1378))))&gt;90,0,$F$4*$F$5/E1387^2*(SIN(RADIANS(G1382))*SIN(RADIANS(E1388))+COS(RADIANS(G1382))*COS(RADIANS(E1388))*COS(RADIANS(AQ1378))))</f>
        <v>0</v>
      </c>
      <c r="AR1382">
        <f>IF(DEGREES(ACOS(SIN(RADIANS(G1382))*SIN(RADIANS(E1388))+COS(RADIANS(G1382))*COS(RADIANS(E1388))*COS(RADIANS(AR1378))))&gt;90,0,$F$4*$F$5/E1387^2*(SIN(RADIANS(G1382))*SIN(RADIANS(E1388))+COS(RADIANS(G1382))*COS(RADIANS(E1388))*COS(RADIANS(AR1378))))</f>
        <v>0</v>
      </c>
    </row>
    <row r="1383" spans="2:44" x14ac:dyDescent="0.5">
      <c r="B1383" s="40" t="s">
        <v>727</v>
      </c>
      <c r="E1383">
        <f>IF(E1380&lt;360,E1380/360,(E1380-360)/360)</f>
        <v>0.61111111111111116</v>
      </c>
      <c r="G1383">
        <v>60</v>
      </c>
      <c r="I1383">
        <f>IF(DEGREES(ACOS(SIN(RADIANS(G1383))*SIN(RADIANS(E1388))+COS(RADIANS(G1383))*COS(RADIANS(E1388))*COS(RADIANS(I1378))))&gt;90,0,$F$4*$F$5/E1387^2*(SIN(RADIANS(G1383))*SIN(RADIANS(E1388))+COS(RADIANS(G1383))*COS(RADIANS(E1388))*COS(RADIANS(I1378))))</f>
        <v>0</v>
      </c>
      <c r="J1383">
        <f>IF(DEGREES(ACOS(SIN(RADIANS(G1383))*SIN(RADIANS(E1388))+COS(RADIANS(G1383))*COS(RADIANS(E1388))*COS(RADIANS(J1378))))&gt;90,0,$F$4*$F$5/E1387^2*(SIN(RADIANS(G1383))*SIN(RADIANS(E1388))+COS(RADIANS(G1383))*COS(RADIANS(E1388))*COS(RADIANS(J1378))))</f>
        <v>0</v>
      </c>
      <c r="K1383">
        <f>IF(DEGREES(ACOS(SIN(RADIANS(G1383))*SIN(RADIANS(E1388))+COS(RADIANS(G1383))*COS(RADIANS(E1388))*COS(RADIANS(K1378))))&gt;90,0,$F$4*$F$5/E1387^2*(SIN(RADIANS(G1383))*SIN(RADIANS(E1388))+COS(RADIANS(G1383))*COS(RADIANS(E1388))*COS(RADIANS(K1378))))</f>
        <v>0</v>
      </c>
      <c r="L1383">
        <f>IF(DEGREES(ACOS(SIN(RADIANS(G1383))*SIN(RADIANS(E1388))+COS(RADIANS(G1383))*COS(RADIANS(E1388))*COS(RADIANS(L1378))))&gt;90,0,$F$4*$F$5/E1387^2*(SIN(RADIANS(G1383))*SIN(RADIANS(E1388))+COS(RADIANS(G1383))*COS(RADIANS(E1388))*COS(RADIANS(L1378))))</f>
        <v>0</v>
      </c>
      <c r="M1383">
        <f>IF(DEGREES(ACOS(SIN(RADIANS(G1383))*SIN(RADIANS(E1388))+COS(RADIANS(G1383))*COS(RADIANS(E1388))*COS(RADIANS(M1378))))&gt;90,0,$F$4*$F$5/E1387^2*(SIN(RADIANS(G1383))*SIN(RADIANS(E1388))+COS(RADIANS(G1383))*COS(RADIANS(E1388))*COS(RADIANS(M1378))))</f>
        <v>0</v>
      </c>
      <c r="N1383">
        <f>IF(DEGREES(ACOS(SIN(RADIANS(G1383))*SIN(RADIANS(E1388))+COS(RADIANS(G1383))*COS(RADIANS(E1388))*COS(RADIANS(N1378))))&gt;90,0,$F$4*$F$5/E1387^2*(SIN(RADIANS(G1383))*SIN(RADIANS(E1388))+COS(RADIANS(G1383))*COS(RADIANS(E1388))*COS(RADIANS(N1378))))</f>
        <v>0</v>
      </c>
      <c r="O1383">
        <f>IF(DEGREES(ACOS(SIN(RADIANS(G1383))*SIN(RADIANS(E1388))+COS(RADIANS(G1383))*COS(RADIANS(E1388))*COS(RADIANS(O1378))))&gt;90,0,$F$4*$F$5/E1387^2*(SIN(RADIANS(G1383))*SIN(RADIANS(E1388))+COS(RADIANS(G1383))*COS(RADIANS(E1388))*COS(RADIANS(O1378))))</f>
        <v>0</v>
      </c>
      <c r="P1383">
        <f>IF(DEGREES(ACOS(SIN(RADIANS(G1383))*SIN(RADIANS(E1388))+COS(RADIANS(G1383))*COS(RADIANS(E1388))*COS(RADIANS(P1378))))&gt;90,0,$F$4*$F$5/E1387^2*(SIN(RADIANS(G1383))*SIN(RADIANS(E1388))+COS(RADIANS(G1383))*COS(RADIANS(E1388))*COS(RADIANS(P1378))))</f>
        <v>0</v>
      </c>
      <c r="Q1383">
        <f>IF(DEGREES(ACOS(SIN(RADIANS(G1383))*SIN(RADIANS(E1388))+COS(RADIANS(G1383))*COS(RADIANS(E1388))*COS(RADIANS(Q1378))))&gt;90,0,$F$4*$F$5/E1387^2*(SIN(RADIANS(G1383))*SIN(RADIANS(E1388))+COS(RADIANS(G1383))*COS(RADIANS(E1388))*COS(RADIANS(Q1378))))</f>
        <v>0</v>
      </c>
      <c r="R1383" t="e">
        <f>IF(DEGREES(ACOS(SIN(RADIANS(G1383))*SIN(RADIANS(E1388))+COS(RADIANS(G1383))*COS(RADIANS(E1388))*COS(RADIANS(R1378))))&gt;90,0,$F$4*$F$5/E1387^2*(SIN(RADIANS(G1383))*SIN(RADIANS(E1388))+COS(RADIANS(G1383))*COS(RADIANS(E1388))*COS(RADIANS(R1378))))</f>
        <v>#DIV/0!</v>
      </c>
      <c r="S1383" t="e">
        <f>IF(DEGREES(ACOS(SIN(RADIANS(G1383))*SIN(RADIANS(E1388))+COS(RADIANS(G1383))*COS(RADIANS(E1388))*COS(RADIANS(S1378))))&gt;90,0,$F$4*$F$5/E1387^2*(SIN(RADIANS(G1383))*SIN(RADIANS(E1388))+COS(RADIANS(G1383))*COS(RADIANS(E1388))*COS(RADIANS(S1378))))</f>
        <v>#DIV/0!</v>
      </c>
      <c r="T1383" t="e">
        <f>IF(DEGREES(ACOS(SIN(RADIANS(G1383))*SIN(RADIANS(E1388))+COS(RADIANS(G1383))*COS(RADIANS(E1388))*COS(RADIANS(T1378))))&gt;90,0,$F$4*$F$5/E1387^2*(SIN(RADIANS(G1383))*SIN(RADIANS(E1388))+COS(RADIANS(G1383))*COS(RADIANS(E1388))*COS(RADIANS(T1378))))</f>
        <v>#DIV/0!</v>
      </c>
      <c r="U1383" t="e">
        <f>IF(DEGREES(ACOS(SIN(RADIANS(G1383))*SIN(RADIANS(E1388))+COS(RADIANS(G1383))*COS(RADIANS(E1388))*COS(RADIANS(U1378))))&gt;90,0,$F$4*$F$5/E1387^2*(SIN(RADIANS(G1383))*SIN(RADIANS(E1388))+COS(RADIANS(G1383))*COS(RADIANS(E1388))*COS(RADIANS(U1378))))</f>
        <v>#DIV/0!</v>
      </c>
      <c r="V1383" t="e">
        <f>IF(DEGREES(ACOS(SIN(RADIANS(G1383))*SIN(RADIANS(E1388))+COS(RADIANS(G1383))*COS(RADIANS(E1388))*COS(RADIANS(V1378))))&gt;90,0,$F$4*$F$5/E1387^2*(SIN(RADIANS(G1383))*SIN(RADIANS(E1388))+COS(RADIANS(G1383))*COS(RADIANS(E1388))*COS(RADIANS(V1378))))</f>
        <v>#DIV/0!</v>
      </c>
      <c r="W1383" t="e">
        <f>IF(DEGREES(ACOS(SIN(RADIANS(G1383))*SIN(RADIANS(E1388))+COS(RADIANS(G1383))*COS(RADIANS(E1388))*COS(RADIANS(W1378))))&gt;90,0,$F$4*$F$5/E1387^2*(SIN(RADIANS(G1383))*SIN(RADIANS(E1388))+COS(RADIANS(G1383))*COS(RADIANS(E1388))*COS(RADIANS(W1378))))</f>
        <v>#DIV/0!</v>
      </c>
      <c r="X1383" t="e">
        <f>IF(DEGREES(ACOS(SIN(RADIANS(G1383))*SIN(RADIANS(E1388))+COS(RADIANS(G1383))*COS(RADIANS(E1388))*COS(RADIANS(X1378))))&gt;90,0,$F$4*$F$5/E1387^2*(SIN(RADIANS(G1383))*SIN(RADIANS(E1388))+COS(RADIANS(G1383))*COS(RADIANS(E1388))*COS(RADIANS(X1378))))</f>
        <v>#DIV/0!</v>
      </c>
      <c r="Y1383" t="e">
        <f>IF(DEGREES(ACOS(SIN(RADIANS(G1383))*SIN(RADIANS(E1388))+COS(RADIANS(G1383))*COS(RADIANS(E1388))*COS(RADIANS(Y1378))))&gt;90,0,$F$4*$F$5/E1387^2*(SIN(RADIANS(G1383))*SIN(RADIANS(E1388))+COS(RADIANS(G1383))*COS(RADIANS(E1388))*COS(RADIANS(Y1378))))</f>
        <v>#DIV/0!</v>
      </c>
      <c r="Z1383" t="e">
        <f>IF(DEGREES(ACOS(SIN(RADIANS(G1383))*SIN(RADIANS(E1388))+COS(RADIANS(G1383))*COS(RADIANS(E1388))*COS(RADIANS(Z1378))))&gt;90,0,$F$4*$F$5/E1387^2*(SIN(RADIANS(G1383))*SIN(RADIANS(E1388))+COS(RADIANS(G1383))*COS(RADIANS(E1388))*COS(RADIANS(Z1378))))</f>
        <v>#DIV/0!</v>
      </c>
      <c r="AA1383" t="e">
        <f>IF(DEGREES(ACOS(SIN(RADIANS(G1383))*SIN(RADIANS(E1388))+COS(RADIANS(G1383))*COS(RADIANS(E1388))*COS(RADIANS(AA1378))))&gt;90,0,$F$4*$F$5/E1387^2*(SIN(RADIANS(G1383))*SIN(RADIANS(E1388))+COS(RADIANS(G1383))*COS(RADIANS(E1388))*COS(RADIANS(AA1378))))</f>
        <v>#DIV/0!</v>
      </c>
      <c r="AB1383" t="e">
        <f>IF(DEGREES(ACOS(SIN(RADIANS(G1383))*SIN(RADIANS(E1388))+COS(RADIANS(G1383))*COS(RADIANS(E1388))*COS(RADIANS(AB1378))))&gt;90,0,$F$4*$F$5/E1387^2*(SIN(RADIANS(G1383))*SIN(RADIANS(E1388))+COS(RADIANS(G1383))*COS(RADIANS(E1388))*COS(RADIANS(AB1378))))</f>
        <v>#DIV/0!</v>
      </c>
      <c r="AC1383" t="e">
        <f>IF(DEGREES(ACOS(SIN(RADIANS(G1383))*SIN(RADIANS(E1388))+COS(RADIANS(G1383))*COS(RADIANS(E1388))*COS(RADIANS(AC1378))))&gt;90,0,$F$4*$F$5/E1387^2*(SIN(RADIANS(G1383))*SIN(RADIANS(E1388))+COS(RADIANS(G1383))*COS(RADIANS(E1388))*COS(RADIANS(AC1378))))</f>
        <v>#DIV/0!</v>
      </c>
      <c r="AD1383" t="e">
        <f>IF(DEGREES(ACOS(SIN(RADIANS(G1383))*SIN(RADIANS(E1388))+COS(RADIANS(G1383))*COS(RADIANS(E1388))*COS(RADIANS(AD1378))))&gt;90,0,$F$4*$F$5/E1387^2*(SIN(RADIANS(G1383))*SIN(RADIANS(E1388))+COS(RADIANS(G1383))*COS(RADIANS(E1388))*COS(RADIANS(AD1378))))</f>
        <v>#DIV/0!</v>
      </c>
      <c r="AE1383" t="e">
        <f>IF(DEGREES(ACOS(SIN(RADIANS(G1383))*SIN(RADIANS(E1388))+COS(RADIANS(G1383))*COS(RADIANS(E1388))*COS(RADIANS(AE1378))))&gt;90,0,$F$4*$F$5/E1387^2*(SIN(RADIANS(G1383))*SIN(RADIANS(E1388))+COS(RADIANS(G1383))*COS(RADIANS(E1388))*COS(RADIANS(AE1378))))</f>
        <v>#DIV/0!</v>
      </c>
      <c r="AF1383" t="e">
        <f>IF(DEGREES(ACOS(SIN(RADIANS(G1383))*SIN(RADIANS(E1388))+COS(RADIANS(G1383))*COS(RADIANS(E1388))*COS(RADIANS(AF1378))))&gt;90,0,$F$4*$F$5/E1387^2*(SIN(RADIANS(G1383))*SIN(RADIANS(E1388))+COS(RADIANS(G1383))*COS(RADIANS(E1388))*COS(RADIANS(AF1378))))</f>
        <v>#DIV/0!</v>
      </c>
      <c r="AG1383" t="e">
        <f>IF(DEGREES(ACOS(SIN(RADIANS(G1383))*SIN(RADIANS(E1388))+COS(RADIANS(G1383))*COS(RADIANS(E1388))*COS(RADIANS(AG1378))))&gt;90,0,$F$4*$F$5/E1387^2*(SIN(RADIANS(G1383))*SIN(RADIANS(E1388))+COS(RADIANS(G1383))*COS(RADIANS(E1388))*COS(RADIANS(AG1378))))</f>
        <v>#DIV/0!</v>
      </c>
      <c r="AH1383" t="e">
        <f>IF(DEGREES(ACOS(SIN(RADIANS(G1383))*SIN(RADIANS(E1388))+COS(RADIANS(G1383))*COS(RADIANS(E1388))*COS(RADIANS(AH1378))))&gt;90,0,$F$4*$F$5/E1387^2*(SIN(RADIANS(G1383))*SIN(RADIANS(E1388))+COS(RADIANS(G1383))*COS(RADIANS(E1388))*COS(RADIANS(AH1378))))</f>
        <v>#DIV/0!</v>
      </c>
      <c r="AI1383" t="e">
        <f>IF(DEGREES(ACOS(SIN(RADIANS(G1383))*SIN(RADIANS(E1388))+COS(RADIANS(G1383))*COS(RADIANS(E1388))*COS(RADIANS(AI1378))))&gt;90,0,$F$4*$F$5/E1387^2*(SIN(RADIANS(G1383))*SIN(RADIANS(E1388))+COS(RADIANS(G1383))*COS(RADIANS(E1388))*COS(RADIANS(AI1378))))</f>
        <v>#DIV/0!</v>
      </c>
      <c r="AJ1383" t="e">
        <f>IF(DEGREES(ACOS(SIN(RADIANS(G1383))*SIN(RADIANS(E1388))+COS(RADIANS(G1383))*COS(RADIANS(E1388))*COS(RADIANS(AJ1378))))&gt;90,0,$F$4*$F$5/E1387^2*(SIN(RADIANS(G1383))*SIN(RADIANS(E1388))+COS(RADIANS(G1383))*COS(RADIANS(E1388))*COS(RADIANS(AJ1378))))</f>
        <v>#DIV/0!</v>
      </c>
      <c r="AK1383">
        <f>IF(DEGREES(ACOS(SIN(RADIANS(G1383))*SIN(RADIANS(E1388))+COS(RADIANS(G1383))*COS(RADIANS(E1388))*COS(RADIANS(AK1378))))&gt;90,0,$F$4*$F$5/E1387^2*(SIN(RADIANS(G1383))*SIN(RADIANS(E1388))+COS(RADIANS(G1383))*COS(RADIANS(E1388))*COS(RADIANS(AK1378))))</f>
        <v>0</v>
      </c>
      <c r="AL1383">
        <f>IF(DEGREES(ACOS(SIN(RADIANS(G1383))*SIN(RADIANS(E1388))+COS(RADIANS(G1383))*COS(RADIANS(E1388))*COS(RADIANS(AL1378))))&gt;90,0,$F$4*$F$5/E1387^2*(SIN(RADIANS(G1383))*SIN(RADIANS(E1388))+COS(RADIANS(G1383))*COS(RADIANS(E1388))*COS(RADIANS(AL1378))))</f>
        <v>0</v>
      </c>
      <c r="AM1383">
        <f>IF(DEGREES(ACOS(SIN(RADIANS(G1383))*SIN(RADIANS(E1388))+COS(RADIANS(G1383))*COS(RADIANS(E1388))*COS(RADIANS(AM1378))))&gt;90,0,$F$4*$F$5/E1387^2*(SIN(RADIANS(G1383))*SIN(RADIANS(E1388))+COS(RADIANS(G1383))*COS(RADIANS(E1388))*COS(RADIANS(AM1378))))</f>
        <v>0</v>
      </c>
      <c r="AN1383">
        <f>IF(DEGREES(ACOS(SIN(RADIANS(G1383))*SIN(RADIANS(E1388))+COS(RADIANS(G1383))*COS(RADIANS(E1388))*COS(RADIANS(AN1378))))&gt;90,0,$F$4*$F$5/E1387^2*(SIN(RADIANS(G1383))*SIN(RADIANS(E1388))+COS(RADIANS(G1383))*COS(RADIANS(E1388))*COS(RADIANS(AN1378))))</f>
        <v>0</v>
      </c>
      <c r="AO1383">
        <f>IF(DEGREES(ACOS(SIN(RADIANS(G1383))*SIN(RADIANS(E1388))+COS(RADIANS(G1383))*COS(RADIANS(E1388))*COS(RADIANS(AO1378))))&gt;90,0,$F$4*$F$5/E1387^2*(SIN(RADIANS(G1383))*SIN(RADIANS(E1388))+COS(RADIANS(G1383))*COS(RADIANS(E1388))*COS(RADIANS(AO1378))))</f>
        <v>0</v>
      </c>
      <c r="AP1383">
        <f>IF(DEGREES(ACOS(SIN(RADIANS(G1383))*SIN(RADIANS(E1388))+COS(RADIANS(G1383))*COS(RADIANS(E1388))*COS(RADIANS(AP1378))))&gt;90,0,$F$4*$F$5/E1387^2*(SIN(RADIANS(G1383))*SIN(RADIANS(E1388))+COS(RADIANS(G1383))*COS(RADIANS(E1388))*COS(RADIANS(AP1378))))</f>
        <v>0</v>
      </c>
      <c r="AQ1383">
        <f>IF(DEGREES(ACOS(SIN(RADIANS(G1383))*SIN(RADIANS(E1388))+COS(RADIANS(G1383))*COS(RADIANS(E1388))*COS(RADIANS(AQ1378))))&gt;90,0,$F$4*$F$5/E1387^2*(SIN(RADIANS(G1383))*SIN(RADIANS(E1388))+COS(RADIANS(G1383))*COS(RADIANS(E1388))*COS(RADIANS(AQ1378))))</f>
        <v>0</v>
      </c>
      <c r="AR1383">
        <f>IF(DEGREES(ACOS(SIN(RADIANS(G1383))*SIN(RADIANS(E1388))+COS(RADIANS(G1383))*COS(RADIANS(E1388))*COS(RADIANS(AR1378))))&gt;90,0,$F$4*$F$5/E1387^2*(SIN(RADIANS(G1383))*SIN(RADIANS(E1388))+COS(RADIANS(G1383))*COS(RADIANS(E1388))*COS(RADIANS(AR1378))))</f>
        <v>0</v>
      </c>
    </row>
    <row r="1384" spans="2:44" x14ac:dyDescent="0.5">
      <c r="B1384" s="40" t="s">
        <v>782</v>
      </c>
      <c r="E1384">
        <f>E1383*$F$11</f>
        <v>0</v>
      </c>
      <c r="G1384">
        <v>50</v>
      </c>
      <c r="I1384">
        <f>IF(DEGREES(ACOS(SIN(RADIANS(G1384))*SIN(RADIANS(E1388))+COS(RADIANS(G1384))*COS(RADIANS(E1388))*COS(RADIANS(I1378))))&gt;90,0,$F$4*$F$5/E1387^2*(SIN(RADIANS(G1384))*SIN(RADIANS(E1388))+COS(RADIANS(G1384))*COS(RADIANS(E1388))*COS(RADIANS(I1378))))</f>
        <v>0</v>
      </c>
      <c r="J1384">
        <f>IF(DEGREES(ACOS(SIN(RADIANS(G1384))*SIN(RADIANS(E1388))+COS(RADIANS(G1384))*COS(RADIANS(E1388))*COS(RADIANS(J1378))))&gt;90,0,$F$4*$F$5/E1387^2*(SIN(RADIANS(G1384))*SIN(RADIANS(E1388))+COS(RADIANS(G1384))*COS(RADIANS(E1388))*COS(RADIANS(J1378))))</f>
        <v>0</v>
      </c>
      <c r="K1384">
        <f>IF(DEGREES(ACOS(SIN(RADIANS(G1384))*SIN(RADIANS(E1388))+COS(RADIANS(G1384))*COS(RADIANS(E1388))*COS(RADIANS(K1378))))&gt;90,0,$F$4*$F$5/E1387^2*(SIN(RADIANS(G1384))*SIN(RADIANS(E1388))+COS(RADIANS(G1384))*COS(RADIANS(E1388))*COS(RADIANS(K1378))))</f>
        <v>0</v>
      </c>
      <c r="L1384">
        <f>IF(DEGREES(ACOS(SIN(RADIANS(G1384))*SIN(RADIANS(E1388))+COS(RADIANS(G1384))*COS(RADIANS(E1388))*COS(RADIANS(L1378))))&gt;90,0,$F$4*$F$5/E1387^2*(SIN(RADIANS(G1384))*SIN(RADIANS(E1388))+COS(RADIANS(G1384))*COS(RADIANS(E1388))*COS(RADIANS(L1378))))</f>
        <v>0</v>
      </c>
      <c r="M1384">
        <f>IF(DEGREES(ACOS(SIN(RADIANS(G1384))*SIN(RADIANS(E1388))+COS(RADIANS(G1384))*COS(RADIANS(E1388))*COS(RADIANS(M1378))))&gt;90,0,$F$4*$F$5/E1387^2*(SIN(RADIANS(G1384))*SIN(RADIANS(E1388))+COS(RADIANS(G1384))*COS(RADIANS(E1388))*COS(RADIANS(M1378))))</f>
        <v>0</v>
      </c>
      <c r="N1384">
        <f>IF(DEGREES(ACOS(SIN(RADIANS(G1384))*SIN(RADIANS(E1388))+COS(RADIANS(G1384))*COS(RADIANS(E1388))*COS(RADIANS(N1378))))&gt;90,0,$F$4*$F$5/E1387^2*(SIN(RADIANS(G1384))*SIN(RADIANS(E1388))+COS(RADIANS(G1384))*COS(RADIANS(E1388))*COS(RADIANS(N1378))))</f>
        <v>0</v>
      </c>
      <c r="O1384">
        <f>IF(DEGREES(ACOS(SIN(RADIANS(G1384))*SIN(RADIANS(E1388))+COS(RADIANS(G1384))*COS(RADIANS(E1388))*COS(RADIANS(O1378))))&gt;90,0,$F$4*$F$5/E1387^2*(SIN(RADIANS(G1384))*SIN(RADIANS(E1388))+COS(RADIANS(G1384))*COS(RADIANS(E1388))*COS(RADIANS(O1378))))</f>
        <v>0</v>
      </c>
      <c r="P1384">
        <f>IF(DEGREES(ACOS(SIN(RADIANS(G1384))*SIN(RADIANS(E1388))+COS(RADIANS(G1384))*COS(RADIANS(E1388))*COS(RADIANS(P1378))))&gt;90,0,$F$4*$F$5/E1387^2*(SIN(RADIANS(G1384))*SIN(RADIANS(E1388))+COS(RADIANS(G1384))*COS(RADIANS(E1388))*COS(RADIANS(P1378))))</f>
        <v>0</v>
      </c>
      <c r="Q1384">
        <f>IF(DEGREES(ACOS(SIN(RADIANS(G1384))*SIN(RADIANS(E1388))+COS(RADIANS(G1384))*COS(RADIANS(E1388))*COS(RADIANS(Q1378))))&gt;90,0,$F$4*$F$5/E1387^2*(SIN(RADIANS(G1384))*SIN(RADIANS(E1388))+COS(RADIANS(G1384))*COS(RADIANS(E1388))*COS(RADIANS(Q1378))))</f>
        <v>0</v>
      </c>
      <c r="R1384" t="e">
        <f>IF(DEGREES(ACOS(SIN(RADIANS(G1384))*SIN(RADIANS(E1388))+COS(RADIANS(G1384))*COS(RADIANS(E1388))*COS(RADIANS(R1378))))&gt;90,0,$F$4*$F$5/E1387^2*(SIN(RADIANS(G1384))*SIN(RADIANS(E1388))+COS(RADIANS(G1384))*COS(RADIANS(E1388))*COS(RADIANS(R1378))))</f>
        <v>#DIV/0!</v>
      </c>
      <c r="S1384" t="e">
        <f>IF(DEGREES(ACOS(SIN(RADIANS(G1384))*SIN(RADIANS(E1388))+COS(RADIANS(G1384))*COS(RADIANS(E1388))*COS(RADIANS(S1378))))&gt;90,0,$F$4*$F$5/E1387^2*(SIN(RADIANS(G1384))*SIN(RADIANS(E1388))+COS(RADIANS(G1384))*COS(RADIANS(E1388))*COS(RADIANS(S1378))))</f>
        <v>#DIV/0!</v>
      </c>
      <c r="T1384" t="e">
        <f>IF(DEGREES(ACOS(SIN(RADIANS(G1384))*SIN(RADIANS(E1388))+COS(RADIANS(G1384))*COS(RADIANS(E1388))*COS(RADIANS(T1378))))&gt;90,0,$F$4*$F$5/E1387^2*(SIN(RADIANS(G1384))*SIN(RADIANS(E1388))+COS(RADIANS(G1384))*COS(RADIANS(E1388))*COS(RADIANS(T1378))))</f>
        <v>#DIV/0!</v>
      </c>
      <c r="U1384" t="e">
        <f>IF(DEGREES(ACOS(SIN(RADIANS(G1384))*SIN(RADIANS(E1388))+COS(RADIANS(G1384))*COS(RADIANS(E1388))*COS(RADIANS(U1378))))&gt;90,0,$F$4*$F$5/E1387^2*(SIN(RADIANS(G1384))*SIN(RADIANS(E1388))+COS(RADIANS(G1384))*COS(RADIANS(E1388))*COS(RADIANS(U1378))))</f>
        <v>#DIV/0!</v>
      </c>
      <c r="V1384" t="e">
        <f>IF(DEGREES(ACOS(SIN(RADIANS(G1384))*SIN(RADIANS(E1388))+COS(RADIANS(G1384))*COS(RADIANS(E1388))*COS(RADIANS(V1378))))&gt;90,0,$F$4*$F$5/E1387^2*(SIN(RADIANS(G1384))*SIN(RADIANS(E1388))+COS(RADIANS(G1384))*COS(RADIANS(E1388))*COS(RADIANS(V1378))))</f>
        <v>#DIV/0!</v>
      </c>
      <c r="W1384" t="e">
        <f>IF(DEGREES(ACOS(SIN(RADIANS(G1384))*SIN(RADIANS(E1388))+COS(RADIANS(G1384))*COS(RADIANS(E1388))*COS(RADIANS(W1378))))&gt;90,0,$F$4*$F$5/E1387^2*(SIN(RADIANS(G1384))*SIN(RADIANS(E1388))+COS(RADIANS(G1384))*COS(RADIANS(E1388))*COS(RADIANS(W1378))))</f>
        <v>#DIV/0!</v>
      </c>
      <c r="X1384" t="e">
        <f>IF(DEGREES(ACOS(SIN(RADIANS(G1384))*SIN(RADIANS(E1388))+COS(RADIANS(G1384))*COS(RADIANS(E1388))*COS(RADIANS(X1378))))&gt;90,0,$F$4*$F$5/E1387^2*(SIN(RADIANS(G1384))*SIN(RADIANS(E1388))+COS(RADIANS(G1384))*COS(RADIANS(E1388))*COS(RADIANS(X1378))))</f>
        <v>#DIV/0!</v>
      </c>
      <c r="Y1384" t="e">
        <f>IF(DEGREES(ACOS(SIN(RADIANS(G1384))*SIN(RADIANS(E1388))+COS(RADIANS(G1384))*COS(RADIANS(E1388))*COS(RADIANS(Y1378))))&gt;90,0,$F$4*$F$5/E1387^2*(SIN(RADIANS(G1384))*SIN(RADIANS(E1388))+COS(RADIANS(G1384))*COS(RADIANS(E1388))*COS(RADIANS(Y1378))))</f>
        <v>#DIV/0!</v>
      </c>
      <c r="Z1384" t="e">
        <f>IF(DEGREES(ACOS(SIN(RADIANS(G1384))*SIN(RADIANS(E1388))+COS(RADIANS(G1384))*COS(RADIANS(E1388))*COS(RADIANS(Z1378))))&gt;90,0,$F$4*$F$5/E1387^2*(SIN(RADIANS(G1384))*SIN(RADIANS(E1388))+COS(RADIANS(G1384))*COS(RADIANS(E1388))*COS(RADIANS(Z1378))))</f>
        <v>#DIV/0!</v>
      </c>
      <c r="AA1384" t="e">
        <f>IF(DEGREES(ACOS(SIN(RADIANS(G1384))*SIN(RADIANS(E1388))+COS(RADIANS(G1384))*COS(RADIANS(E1388))*COS(RADIANS(AA1378))))&gt;90,0,$F$4*$F$5/E1387^2*(SIN(RADIANS(G1384))*SIN(RADIANS(E1388))+COS(RADIANS(G1384))*COS(RADIANS(E1388))*COS(RADIANS(AA1378))))</f>
        <v>#DIV/0!</v>
      </c>
      <c r="AB1384" t="e">
        <f>IF(DEGREES(ACOS(SIN(RADIANS(G1384))*SIN(RADIANS(E1388))+COS(RADIANS(G1384))*COS(RADIANS(E1388))*COS(RADIANS(AB1378))))&gt;90,0,$F$4*$F$5/E1387^2*(SIN(RADIANS(G1384))*SIN(RADIANS(E1388))+COS(RADIANS(G1384))*COS(RADIANS(E1388))*COS(RADIANS(AB1378))))</f>
        <v>#DIV/0!</v>
      </c>
      <c r="AC1384" t="e">
        <f>IF(DEGREES(ACOS(SIN(RADIANS(G1384))*SIN(RADIANS(E1388))+COS(RADIANS(G1384))*COS(RADIANS(E1388))*COS(RADIANS(AC1378))))&gt;90,0,$F$4*$F$5/E1387^2*(SIN(RADIANS(G1384))*SIN(RADIANS(E1388))+COS(RADIANS(G1384))*COS(RADIANS(E1388))*COS(RADIANS(AC1378))))</f>
        <v>#DIV/0!</v>
      </c>
      <c r="AD1384" t="e">
        <f>IF(DEGREES(ACOS(SIN(RADIANS(G1384))*SIN(RADIANS(E1388))+COS(RADIANS(G1384))*COS(RADIANS(E1388))*COS(RADIANS(AD1378))))&gt;90,0,$F$4*$F$5/E1387^2*(SIN(RADIANS(G1384))*SIN(RADIANS(E1388))+COS(RADIANS(G1384))*COS(RADIANS(E1388))*COS(RADIANS(AD1378))))</f>
        <v>#DIV/0!</v>
      </c>
      <c r="AE1384" t="e">
        <f>IF(DEGREES(ACOS(SIN(RADIANS(G1384))*SIN(RADIANS(E1388))+COS(RADIANS(G1384))*COS(RADIANS(E1388))*COS(RADIANS(AE1378))))&gt;90,0,$F$4*$F$5/E1387^2*(SIN(RADIANS(G1384))*SIN(RADIANS(E1388))+COS(RADIANS(G1384))*COS(RADIANS(E1388))*COS(RADIANS(AE1378))))</f>
        <v>#DIV/0!</v>
      </c>
      <c r="AF1384" t="e">
        <f>IF(DEGREES(ACOS(SIN(RADIANS(G1384))*SIN(RADIANS(E1388))+COS(RADIANS(G1384))*COS(RADIANS(E1388))*COS(RADIANS(AF1378))))&gt;90,0,$F$4*$F$5/E1387^2*(SIN(RADIANS(G1384))*SIN(RADIANS(E1388))+COS(RADIANS(G1384))*COS(RADIANS(E1388))*COS(RADIANS(AF1378))))</f>
        <v>#DIV/0!</v>
      </c>
      <c r="AG1384" t="e">
        <f>IF(DEGREES(ACOS(SIN(RADIANS(G1384))*SIN(RADIANS(E1388))+COS(RADIANS(G1384))*COS(RADIANS(E1388))*COS(RADIANS(AG1378))))&gt;90,0,$F$4*$F$5/E1387^2*(SIN(RADIANS(G1384))*SIN(RADIANS(E1388))+COS(RADIANS(G1384))*COS(RADIANS(E1388))*COS(RADIANS(AG1378))))</f>
        <v>#DIV/0!</v>
      </c>
      <c r="AH1384" t="e">
        <f>IF(DEGREES(ACOS(SIN(RADIANS(G1384))*SIN(RADIANS(E1388))+COS(RADIANS(G1384))*COS(RADIANS(E1388))*COS(RADIANS(AH1378))))&gt;90,0,$F$4*$F$5/E1387^2*(SIN(RADIANS(G1384))*SIN(RADIANS(E1388))+COS(RADIANS(G1384))*COS(RADIANS(E1388))*COS(RADIANS(AH1378))))</f>
        <v>#DIV/0!</v>
      </c>
      <c r="AI1384" t="e">
        <f>IF(DEGREES(ACOS(SIN(RADIANS(G1384))*SIN(RADIANS(E1388))+COS(RADIANS(G1384))*COS(RADIANS(E1388))*COS(RADIANS(AI1378))))&gt;90,0,$F$4*$F$5/E1387^2*(SIN(RADIANS(G1384))*SIN(RADIANS(E1388))+COS(RADIANS(G1384))*COS(RADIANS(E1388))*COS(RADIANS(AI1378))))</f>
        <v>#DIV/0!</v>
      </c>
      <c r="AJ1384" t="e">
        <f>IF(DEGREES(ACOS(SIN(RADIANS(G1384))*SIN(RADIANS(E1388))+COS(RADIANS(G1384))*COS(RADIANS(E1388))*COS(RADIANS(AJ1378))))&gt;90,0,$F$4*$F$5/E1387^2*(SIN(RADIANS(G1384))*SIN(RADIANS(E1388))+COS(RADIANS(G1384))*COS(RADIANS(E1388))*COS(RADIANS(AJ1378))))</f>
        <v>#DIV/0!</v>
      </c>
      <c r="AK1384">
        <f>IF(DEGREES(ACOS(SIN(RADIANS(G1384))*SIN(RADIANS(E1388))+COS(RADIANS(G1384))*COS(RADIANS(E1388))*COS(RADIANS(AK1378))))&gt;90,0,$F$4*$F$5/E1387^2*(SIN(RADIANS(G1384))*SIN(RADIANS(E1388))+COS(RADIANS(G1384))*COS(RADIANS(E1388))*COS(RADIANS(AK1378))))</f>
        <v>0</v>
      </c>
      <c r="AL1384">
        <f>IF(DEGREES(ACOS(SIN(RADIANS(G1384))*SIN(RADIANS(E1388))+COS(RADIANS(G1384))*COS(RADIANS(E1388))*COS(RADIANS(AL1378))))&gt;90,0,$F$4*$F$5/E1387^2*(SIN(RADIANS(G1384))*SIN(RADIANS(E1388))+COS(RADIANS(G1384))*COS(RADIANS(E1388))*COS(RADIANS(AL1378))))</f>
        <v>0</v>
      </c>
      <c r="AM1384">
        <f>IF(DEGREES(ACOS(SIN(RADIANS(G1384))*SIN(RADIANS(E1388))+COS(RADIANS(G1384))*COS(RADIANS(E1388))*COS(RADIANS(AM1378))))&gt;90,0,$F$4*$F$5/E1387^2*(SIN(RADIANS(G1384))*SIN(RADIANS(E1388))+COS(RADIANS(G1384))*COS(RADIANS(E1388))*COS(RADIANS(AM1378))))</f>
        <v>0</v>
      </c>
      <c r="AN1384">
        <f>IF(DEGREES(ACOS(SIN(RADIANS(G1384))*SIN(RADIANS(E1388))+COS(RADIANS(G1384))*COS(RADIANS(E1388))*COS(RADIANS(AN1378))))&gt;90,0,$F$4*$F$5/E1387^2*(SIN(RADIANS(G1384))*SIN(RADIANS(E1388))+COS(RADIANS(G1384))*COS(RADIANS(E1388))*COS(RADIANS(AN1378))))</f>
        <v>0</v>
      </c>
      <c r="AO1384">
        <f>IF(DEGREES(ACOS(SIN(RADIANS(G1384))*SIN(RADIANS(E1388))+COS(RADIANS(G1384))*COS(RADIANS(E1388))*COS(RADIANS(AO1378))))&gt;90,0,$F$4*$F$5/E1387^2*(SIN(RADIANS(G1384))*SIN(RADIANS(E1388))+COS(RADIANS(G1384))*COS(RADIANS(E1388))*COS(RADIANS(AO1378))))</f>
        <v>0</v>
      </c>
      <c r="AP1384">
        <f>IF(DEGREES(ACOS(SIN(RADIANS(G1384))*SIN(RADIANS(E1388))+COS(RADIANS(G1384))*COS(RADIANS(E1388))*COS(RADIANS(AP1378))))&gt;90,0,$F$4*$F$5/E1387^2*(SIN(RADIANS(G1384))*SIN(RADIANS(E1388))+COS(RADIANS(G1384))*COS(RADIANS(E1388))*COS(RADIANS(AP1378))))</f>
        <v>0</v>
      </c>
      <c r="AQ1384">
        <f>IF(DEGREES(ACOS(SIN(RADIANS(G1384))*SIN(RADIANS(E1388))+COS(RADIANS(G1384))*COS(RADIANS(E1388))*COS(RADIANS(AQ1378))))&gt;90,0,$F$4*$F$5/E1387^2*(SIN(RADIANS(G1384))*SIN(RADIANS(E1388))+COS(RADIANS(G1384))*COS(RADIANS(E1388))*COS(RADIANS(AQ1378))))</f>
        <v>0</v>
      </c>
      <c r="AR1384">
        <f>IF(DEGREES(ACOS(SIN(RADIANS(G1384))*SIN(RADIANS(E1388))+COS(RADIANS(G1384))*COS(RADIANS(E1388))*COS(RADIANS(AR1378))))&gt;90,0,$F$4*$F$5/E1387^2*(SIN(RADIANS(G1384))*SIN(RADIANS(E1388))+COS(RADIANS(G1384))*COS(RADIANS(E1388))*COS(RADIANS(AR1378))))</f>
        <v>0</v>
      </c>
    </row>
    <row r="1385" spans="2:44" x14ac:dyDescent="0.5">
      <c r="B1385" s="40" t="s">
        <v>783</v>
      </c>
      <c r="E1385" t="str">
        <f>IF($F$10=0,"N/A",$F$10*(E1380/360)-ROUNDDOWN($F$10*(E1380/360),0))</f>
        <v>N/A</v>
      </c>
      <c r="G1385">
        <v>40</v>
      </c>
      <c r="I1385">
        <f>IF(DEGREES(ACOS(SIN(RADIANS(G1385))*SIN(RADIANS(E1388))+COS(RADIANS(G1385))*COS(RADIANS(E1388))*COS(RADIANS(I1378))))&gt;90,0,$F$4*$F$5/E1387^2*(SIN(RADIANS(G1385))*SIN(RADIANS(E1388))+COS(RADIANS(G1385))*COS(RADIANS(E1388))*COS(RADIANS(I1378))))</f>
        <v>0</v>
      </c>
      <c r="J1385">
        <f>IF(DEGREES(ACOS(SIN(RADIANS(G1385))*SIN(RADIANS(E1388))+COS(RADIANS(G1385))*COS(RADIANS(E1388))*COS(RADIANS(J1378))))&gt;90,0,$F$4*$F$5/E1387^2*(SIN(RADIANS(G1385))*SIN(RADIANS(E1388))+COS(RADIANS(G1385))*COS(RADIANS(E1388))*COS(RADIANS(J1378))))</f>
        <v>0</v>
      </c>
      <c r="K1385">
        <f>IF(DEGREES(ACOS(SIN(RADIANS(G1385))*SIN(RADIANS(E1388))+COS(RADIANS(G1385))*COS(RADIANS(E1388))*COS(RADIANS(K1378))))&gt;90,0,$F$4*$F$5/E1387^2*(SIN(RADIANS(G1385))*SIN(RADIANS(E1388))+COS(RADIANS(G1385))*COS(RADIANS(E1388))*COS(RADIANS(K1378))))</f>
        <v>0</v>
      </c>
      <c r="L1385">
        <f>IF(DEGREES(ACOS(SIN(RADIANS(G1385))*SIN(RADIANS(E1388))+COS(RADIANS(G1385))*COS(RADIANS(E1388))*COS(RADIANS(L1378))))&gt;90,0,$F$4*$F$5/E1387^2*(SIN(RADIANS(G1385))*SIN(RADIANS(E1388))+COS(RADIANS(G1385))*COS(RADIANS(E1388))*COS(RADIANS(L1378))))</f>
        <v>0</v>
      </c>
      <c r="M1385">
        <f>IF(DEGREES(ACOS(SIN(RADIANS(G1385))*SIN(RADIANS(E1388))+COS(RADIANS(G1385))*COS(RADIANS(E1388))*COS(RADIANS(M1378))))&gt;90,0,$F$4*$F$5/E1387^2*(SIN(RADIANS(G1385))*SIN(RADIANS(E1388))+COS(RADIANS(G1385))*COS(RADIANS(E1388))*COS(RADIANS(M1378))))</f>
        <v>0</v>
      </c>
      <c r="N1385">
        <f>IF(DEGREES(ACOS(SIN(RADIANS(G1385))*SIN(RADIANS(E1388))+COS(RADIANS(G1385))*COS(RADIANS(E1388))*COS(RADIANS(N1378))))&gt;90,0,$F$4*$F$5/E1387^2*(SIN(RADIANS(G1385))*SIN(RADIANS(E1388))+COS(RADIANS(G1385))*COS(RADIANS(E1388))*COS(RADIANS(N1378))))</f>
        <v>0</v>
      </c>
      <c r="O1385">
        <f>IF(DEGREES(ACOS(SIN(RADIANS(G1385))*SIN(RADIANS(E1388))+COS(RADIANS(G1385))*COS(RADIANS(E1388))*COS(RADIANS(O1378))))&gt;90,0,$F$4*$F$5/E1387^2*(SIN(RADIANS(G1385))*SIN(RADIANS(E1388))+COS(RADIANS(G1385))*COS(RADIANS(E1388))*COS(RADIANS(O1378))))</f>
        <v>0</v>
      </c>
      <c r="P1385">
        <f>IF(DEGREES(ACOS(SIN(RADIANS(G1385))*SIN(RADIANS(E1388))+COS(RADIANS(G1385))*COS(RADIANS(E1388))*COS(RADIANS(P1378))))&gt;90,0,$F$4*$F$5/E1387^2*(SIN(RADIANS(G1385))*SIN(RADIANS(E1388))+COS(RADIANS(G1385))*COS(RADIANS(E1388))*COS(RADIANS(P1378))))</f>
        <v>0</v>
      </c>
      <c r="Q1385">
        <f>IF(DEGREES(ACOS(SIN(RADIANS(G1385))*SIN(RADIANS(E1388))+COS(RADIANS(G1385))*COS(RADIANS(E1388))*COS(RADIANS(Q1378))))&gt;90,0,$F$4*$F$5/E1387^2*(SIN(RADIANS(G1385))*SIN(RADIANS(E1388))+COS(RADIANS(G1385))*COS(RADIANS(E1388))*COS(RADIANS(Q1378))))</f>
        <v>0</v>
      </c>
      <c r="R1385" t="e">
        <f>IF(DEGREES(ACOS(SIN(RADIANS(G1385))*SIN(RADIANS(E1388))+COS(RADIANS(G1385))*COS(RADIANS(E1388))*COS(RADIANS(R1378))))&gt;90,0,$F$4*$F$5/E1387^2*(SIN(RADIANS(G1385))*SIN(RADIANS(E1388))+COS(RADIANS(G1385))*COS(RADIANS(E1388))*COS(RADIANS(R1378))))</f>
        <v>#DIV/0!</v>
      </c>
      <c r="S1385" t="e">
        <f>IF(DEGREES(ACOS(SIN(RADIANS(G1385))*SIN(RADIANS(E1388))+COS(RADIANS(G1385))*COS(RADIANS(E1388))*COS(RADIANS(S1378))))&gt;90,0,$F$4*$F$5/E1387^2*(SIN(RADIANS(G1385))*SIN(RADIANS(E1388))+COS(RADIANS(G1385))*COS(RADIANS(E1388))*COS(RADIANS(S1378))))</f>
        <v>#DIV/0!</v>
      </c>
      <c r="T1385" t="e">
        <f>IF(DEGREES(ACOS(SIN(RADIANS(G1385))*SIN(RADIANS(E1388))+COS(RADIANS(G1385))*COS(RADIANS(E1388))*COS(RADIANS(T1378))))&gt;90,0,$F$4*$F$5/E1387^2*(SIN(RADIANS(G1385))*SIN(RADIANS(E1388))+COS(RADIANS(G1385))*COS(RADIANS(E1388))*COS(RADIANS(T1378))))</f>
        <v>#DIV/0!</v>
      </c>
      <c r="U1385" t="e">
        <f>IF(DEGREES(ACOS(SIN(RADIANS(G1385))*SIN(RADIANS(E1388))+COS(RADIANS(G1385))*COS(RADIANS(E1388))*COS(RADIANS(U1378))))&gt;90,0,$F$4*$F$5/E1387^2*(SIN(RADIANS(G1385))*SIN(RADIANS(E1388))+COS(RADIANS(G1385))*COS(RADIANS(E1388))*COS(RADIANS(U1378))))</f>
        <v>#DIV/0!</v>
      </c>
      <c r="V1385" t="e">
        <f>IF(DEGREES(ACOS(SIN(RADIANS(G1385))*SIN(RADIANS(E1388))+COS(RADIANS(G1385))*COS(RADIANS(E1388))*COS(RADIANS(V1378))))&gt;90,0,$F$4*$F$5/E1387^2*(SIN(RADIANS(G1385))*SIN(RADIANS(E1388))+COS(RADIANS(G1385))*COS(RADIANS(E1388))*COS(RADIANS(V1378))))</f>
        <v>#DIV/0!</v>
      </c>
      <c r="W1385" t="e">
        <f>IF(DEGREES(ACOS(SIN(RADIANS(G1385))*SIN(RADIANS(E1388))+COS(RADIANS(G1385))*COS(RADIANS(E1388))*COS(RADIANS(W1378))))&gt;90,0,$F$4*$F$5/E1387^2*(SIN(RADIANS(G1385))*SIN(RADIANS(E1388))+COS(RADIANS(G1385))*COS(RADIANS(E1388))*COS(RADIANS(W1378))))</f>
        <v>#DIV/0!</v>
      </c>
      <c r="X1385" t="e">
        <f>IF(DEGREES(ACOS(SIN(RADIANS(G1385))*SIN(RADIANS(E1388))+COS(RADIANS(G1385))*COS(RADIANS(E1388))*COS(RADIANS(X1378))))&gt;90,0,$F$4*$F$5/E1387^2*(SIN(RADIANS(G1385))*SIN(RADIANS(E1388))+COS(RADIANS(G1385))*COS(RADIANS(E1388))*COS(RADIANS(X1378))))</f>
        <v>#DIV/0!</v>
      </c>
      <c r="Y1385" t="e">
        <f>IF(DEGREES(ACOS(SIN(RADIANS(G1385))*SIN(RADIANS(E1388))+COS(RADIANS(G1385))*COS(RADIANS(E1388))*COS(RADIANS(Y1378))))&gt;90,0,$F$4*$F$5/E1387^2*(SIN(RADIANS(G1385))*SIN(RADIANS(E1388))+COS(RADIANS(G1385))*COS(RADIANS(E1388))*COS(RADIANS(Y1378))))</f>
        <v>#DIV/0!</v>
      </c>
      <c r="Z1385" t="e">
        <f>IF(DEGREES(ACOS(SIN(RADIANS(G1385))*SIN(RADIANS(E1388))+COS(RADIANS(G1385))*COS(RADIANS(E1388))*COS(RADIANS(Z1378))))&gt;90,0,$F$4*$F$5/E1387^2*(SIN(RADIANS(G1385))*SIN(RADIANS(E1388))+COS(RADIANS(G1385))*COS(RADIANS(E1388))*COS(RADIANS(Z1378))))</f>
        <v>#DIV/0!</v>
      </c>
      <c r="AA1385" t="e">
        <f>IF(DEGREES(ACOS(SIN(RADIANS(G1385))*SIN(RADIANS(E1388))+COS(RADIANS(G1385))*COS(RADIANS(E1388))*COS(RADIANS(AA1378))))&gt;90,0,$F$4*$F$5/E1387^2*(SIN(RADIANS(G1385))*SIN(RADIANS(E1388))+COS(RADIANS(G1385))*COS(RADIANS(E1388))*COS(RADIANS(AA1378))))</f>
        <v>#DIV/0!</v>
      </c>
      <c r="AB1385" t="e">
        <f>IF(DEGREES(ACOS(SIN(RADIANS(G1385))*SIN(RADIANS(E1388))+COS(RADIANS(G1385))*COS(RADIANS(E1388))*COS(RADIANS(AB1378))))&gt;90,0,$F$4*$F$5/E1387^2*(SIN(RADIANS(G1385))*SIN(RADIANS(E1388))+COS(RADIANS(G1385))*COS(RADIANS(E1388))*COS(RADIANS(AB1378))))</f>
        <v>#DIV/0!</v>
      </c>
      <c r="AC1385" t="e">
        <f>IF(DEGREES(ACOS(SIN(RADIANS(G1385))*SIN(RADIANS(E1388))+COS(RADIANS(G1385))*COS(RADIANS(E1388))*COS(RADIANS(AC1378))))&gt;90,0,$F$4*$F$5/E1387^2*(SIN(RADIANS(G1385))*SIN(RADIANS(E1388))+COS(RADIANS(G1385))*COS(RADIANS(E1388))*COS(RADIANS(AC1378))))</f>
        <v>#DIV/0!</v>
      </c>
      <c r="AD1385" t="e">
        <f>IF(DEGREES(ACOS(SIN(RADIANS(G1385))*SIN(RADIANS(E1388))+COS(RADIANS(G1385))*COS(RADIANS(E1388))*COS(RADIANS(AD1378))))&gt;90,0,$F$4*$F$5/E1387^2*(SIN(RADIANS(G1385))*SIN(RADIANS(E1388))+COS(RADIANS(G1385))*COS(RADIANS(E1388))*COS(RADIANS(AD1378))))</f>
        <v>#DIV/0!</v>
      </c>
      <c r="AE1385" t="e">
        <f>IF(DEGREES(ACOS(SIN(RADIANS(G1385))*SIN(RADIANS(E1388))+COS(RADIANS(G1385))*COS(RADIANS(E1388))*COS(RADIANS(AE1378))))&gt;90,0,$F$4*$F$5/E1387^2*(SIN(RADIANS(G1385))*SIN(RADIANS(E1388))+COS(RADIANS(G1385))*COS(RADIANS(E1388))*COS(RADIANS(AE1378))))</f>
        <v>#DIV/0!</v>
      </c>
      <c r="AF1385" t="e">
        <f>IF(DEGREES(ACOS(SIN(RADIANS(G1385))*SIN(RADIANS(E1388))+COS(RADIANS(G1385))*COS(RADIANS(E1388))*COS(RADIANS(AF1378))))&gt;90,0,$F$4*$F$5/E1387^2*(SIN(RADIANS(G1385))*SIN(RADIANS(E1388))+COS(RADIANS(G1385))*COS(RADIANS(E1388))*COS(RADIANS(AF1378))))</f>
        <v>#DIV/0!</v>
      </c>
      <c r="AG1385" t="e">
        <f>IF(DEGREES(ACOS(SIN(RADIANS(G1385))*SIN(RADIANS(E1388))+COS(RADIANS(G1385))*COS(RADIANS(E1388))*COS(RADIANS(AG1378))))&gt;90,0,$F$4*$F$5/E1387^2*(SIN(RADIANS(G1385))*SIN(RADIANS(E1388))+COS(RADIANS(G1385))*COS(RADIANS(E1388))*COS(RADIANS(AG1378))))</f>
        <v>#DIV/0!</v>
      </c>
      <c r="AH1385" t="e">
        <f>IF(DEGREES(ACOS(SIN(RADIANS(G1385))*SIN(RADIANS(E1388))+COS(RADIANS(G1385))*COS(RADIANS(E1388))*COS(RADIANS(AH1378))))&gt;90,0,$F$4*$F$5/E1387^2*(SIN(RADIANS(G1385))*SIN(RADIANS(E1388))+COS(RADIANS(G1385))*COS(RADIANS(E1388))*COS(RADIANS(AH1378))))</f>
        <v>#DIV/0!</v>
      </c>
      <c r="AI1385" t="e">
        <f>IF(DEGREES(ACOS(SIN(RADIANS(G1385))*SIN(RADIANS(E1388))+COS(RADIANS(G1385))*COS(RADIANS(E1388))*COS(RADIANS(AI1378))))&gt;90,0,$F$4*$F$5/E1387^2*(SIN(RADIANS(G1385))*SIN(RADIANS(E1388))+COS(RADIANS(G1385))*COS(RADIANS(E1388))*COS(RADIANS(AI1378))))</f>
        <v>#DIV/0!</v>
      </c>
      <c r="AJ1385" t="e">
        <f>IF(DEGREES(ACOS(SIN(RADIANS(G1385))*SIN(RADIANS(E1388))+COS(RADIANS(G1385))*COS(RADIANS(E1388))*COS(RADIANS(AJ1378))))&gt;90,0,$F$4*$F$5/E1387^2*(SIN(RADIANS(G1385))*SIN(RADIANS(E1388))+COS(RADIANS(G1385))*COS(RADIANS(E1388))*COS(RADIANS(AJ1378))))</f>
        <v>#DIV/0!</v>
      </c>
      <c r="AK1385">
        <f>IF(DEGREES(ACOS(SIN(RADIANS(G1385))*SIN(RADIANS(E1388))+COS(RADIANS(G1385))*COS(RADIANS(E1388))*COS(RADIANS(AK1378))))&gt;90,0,$F$4*$F$5/E1387^2*(SIN(RADIANS(G1385))*SIN(RADIANS(E1388))+COS(RADIANS(G1385))*COS(RADIANS(E1388))*COS(RADIANS(AK1378))))</f>
        <v>0</v>
      </c>
      <c r="AL1385">
        <f>IF(DEGREES(ACOS(SIN(RADIANS(G1385))*SIN(RADIANS(E1388))+COS(RADIANS(G1385))*COS(RADIANS(E1388))*COS(RADIANS(AL1378))))&gt;90,0,$F$4*$F$5/E1387^2*(SIN(RADIANS(G1385))*SIN(RADIANS(E1388))+COS(RADIANS(G1385))*COS(RADIANS(E1388))*COS(RADIANS(AL1378))))</f>
        <v>0</v>
      </c>
      <c r="AM1385">
        <f>IF(DEGREES(ACOS(SIN(RADIANS(G1385))*SIN(RADIANS(E1388))+COS(RADIANS(G1385))*COS(RADIANS(E1388))*COS(RADIANS(AM1378))))&gt;90,0,$F$4*$F$5/E1387^2*(SIN(RADIANS(G1385))*SIN(RADIANS(E1388))+COS(RADIANS(G1385))*COS(RADIANS(E1388))*COS(RADIANS(AM1378))))</f>
        <v>0</v>
      </c>
      <c r="AN1385">
        <f>IF(DEGREES(ACOS(SIN(RADIANS(G1385))*SIN(RADIANS(E1388))+COS(RADIANS(G1385))*COS(RADIANS(E1388))*COS(RADIANS(AN1378))))&gt;90,0,$F$4*$F$5/E1387^2*(SIN(RADIANS(G1385))*SIN(RADIANS(E1388))+COS(RADIANS(G1385))*COS(RADIANS(E1388))*COS(RADIANS(AN1378))))</f>
        <v>0</v>
      </c>
      <c r="AO1385">
        <f>IF(DEGREES(ACOS(SIN(RADIANS(G1385))*SIN(RADIANS(E1388))+COS(RADIANS(G1385))*COS(RADIANS(E1388))*COS(RADIANS(AO1378))))&gt;90,0,$F$4*$F$5/E1387^2*(SIN(RADIANS(G1385))*SIN(RADIANS(E1388))+COS(RADIANS(G1385))*COS(RADIANS(E1388))*COS(RADIANS(AO1378))))</f>
        <v>0</v>
      </c>
      <c r="AP1385">
        <f>IF(DEGREES(ACOS(SIN(RADIANS(G1385))*SIN(RADIANS(E1388))+COS(RADIANS(G1385))*COS(RADIANS(E1388))*COS(RADIANS(AP1378))))&gt;90,0,$F$4*$F$5/E1387^2*(SIN(RADIANS(G1385))*SIN(RADIANS(E1388))+COS(RADIANS(G1385))*COS(RADIANS(E1388))*COS(RADIANS(AP1378))))</f>
        <v>0</v>
      </c>
      <c r="AQ1385">
        <f>IF(DEGREES(ACOS(SIN(RADIANS(G1385))*SIN(RADIANS(E1388))+COS(RADIANS(G1385))*COS(RADIANS(E1388))*COS(RADIANS(AQ1378))))&gt;90,0,$F$4*$F$5/E1387^2*(SIN(RADIANS(G1385))*SIN(RADIANS(E1388))+COS(RADIANS(G1385))*COS(RADIANS(E1388))*COS(RADIANS(AQ1378))))</f>
        <v>0</v>
      </c>
      <c r="AR1385">
        <f>IF(DEGREES(ACOS(SIN(RADIANS(G1385))*SIN(RADIANS(E1388))+COS(RADIANS(G1385))*COS(RADIANS(E1388))*COS(RADIANS(AR1378))))&gt;90,0,$F$4*$F$5/E1387^2*(SIN(RADIANS(G1385))*SIN(RADIANS(E1388))+COS(RADIANS(G1385))*COS(RADIANS(E1388))*COS(RADIANS(AR1378))))</f>
        <v>0</v>
      </c>
    </row>
    <row r="1386" spans="2:44" x14ac:dyDescent="0.5">
      <c r="B1386" s="40" t="s">
        <v>784</v>
      </c>
      <c r="E1386" t="str">
        <f>IF($F$10=0,"N/A",E1385*$F$11/$F$10)</f>
        <v>N/A</v>
      </c>
      <c r="G1386">
        <v>30</v>
      </c>
      <c r="I1386">
        <f>IF(DEGREES(ACOS(SIN(RADIANS(G1386))*SIN(RADIANS(E1388))+COS(RADIANS(G1386))*COS(RADIANS(E1388))*COS(RADIANS(I1378))))&gt;90,0,$F$4*$F$5/E1387^2*(SIN(RADIANS(G1386))*SIN(RADIANS(E1388))+COS(RADIANS(G1386))*COS(RADIANS(E1388))*COS(RADIANS(I1378))))</f>
        <v>0</v>
      </c>
      <c r="J1386">
        <f>IF(DEGREES(ACOS(SIN(RADIANS(G1386))*SIN(RADIANS(E1388))+COS(RADIANS(G1386))*COS(RADIANS(E1388))*COS(RADIANS(J1378))))&gt;90,0,$F$4*$F$5/E1387^2*(SIN(RADIANS(G1386))*SIN(RADIANS(E1388))+COS(RADIANS(G1386))*COS(RADIANS(E1388))*COS(RADIANS(J1378))))</f>
        <v>0</v>
      </c>
      <c r="K1386">
        <f>IF(DEGREES(ACOS(SIN(RADIANS(G1386))*SIN(RADIANS(E1388))+COS(RADIANS(G1386))*COS(RADIANS(E1388))*COS(RADIANS(K1378))))&gt;90,0,$F$4*$F$5/E1387^2*(SIN(RADIANS(G1386))*SIN(RADIANS(E1388))+COS(RADIANS(G1386))*COS(RADIANS(E1388))*COS(RADIANS(K1378))))</f>
        <v>0</v>
      </c>
      <c r="L1386">
        <f>IF(DEGREES(ACOS(SIN(RADIANS(G1386))*SIN(RADIANS(E1388))+COS(RADIANS(G1386))*COS(RADIANS(E1388))*COS(RADIANS(L1378))))&gt;90,0,$F$4*$F$5/E1387^2*(SIN(RADIANS(G1386))*SIN(RADIANS(E1388))+COS(RADIANS(G1386))*COS(RADIANS(E1388))*COS(RADIANS(L1378))))</f>
        <v>0</v>
      </c>
      <c r="M1386">
        <f>IF(DEGREES(ACOS(SIN(RADIANS(G1386))*SIN(RADIANS(E1388))+COS(RADIANS(G1386))*COS(RADIANS(E1388))*COS(RADIANS(M1378))))&gt;90,0,$F$4*$F$5/E1387^2*(SIN(RADIANS(G1386))*SIN(RADIANS(E1388))+COS(RADIANS(G1386))*COS(RADIANS(E1388))*COS(RADIANS(M1378))))</f>
        <v>0</v>
      </c>
      <c r="N1386">
        <f>IF(DEGREES(ACOS(SIN(RADIANS(G1386))*SIN(RADIANS(E1388))+COS(RADIANS(G1386))*COS(RADIANS(E1388))*COS(RADIANS(N1378))))&gt;90,0,$F$4*$F$5/E1387^2*(SIN(RADIANS(G1386))*SIN(RADIANS(E1388))+COS(RADIANS(G1386))*COS(RADIANS(E1388))*COS(RADIANS(N1378))))</f>
        <v>0</v>
      </c>
      <c r="O1386">
        <f>IF(DEGREES(ACOS(SIN(RADIANS(G1386))*SIN(RADIANS(E1388))+COS(RADIANS(G1386))*COS(RADIANS(E1388))*COS(RADIANS(O1378))))&gt;90,0,$F$4*$F$5/E1387^2*(SIN(RADIANS(G1386))*SIN(RADIANS(E1388))+COS(RADIANS(G1386))*COS(RADIANS(E1388))*COS(RADIANS(O1378))))</f>
        <v>0</v>
      </c>
      <c r="P1386">
        <f>IF(DEGREES(ACOS(SIN(RADIANS(G1386))*SIN(RADIANS(E1388))+COS(RADIANS(G1386))*COS(RADIANS(E1388))*COS(RADIANS(P1378))))&gt;90,0,$F$4*$F$5/E1387^2*(SIN(RADIANS(G1386))*SIN(RADIANS(E1388))+COS(RADIANS(G1386))*COS(RADIANS(E1388))*COS(RADIANS(P1378))))</f>
        <v>0</v>
      </c>
      <c r="Q1386">
        <f>IF(DEGREES(ACOS(SIN(RADIANS(G1386))*SIN(RADIANS(E1388))+COS(RADIANS(G1386))*COS(RADIANS(E1388))*COS(RADIANS(Q1378))))&gt;90,0,$F$4*$F$5/E1387^2*(SIN(RADIANS(G1386))*SIN(RADIANS(E1388))+COS(RADIANS(G1386))*COS(RADIANS(E1388))*COS(RADIANS(Q1378))))</f>
        <v>0</v>
      </c>
      <c r="R1386" t="e">
        <f>IF(DEGREES(ACOS(SIN(RADIANS(G1386))*SIN(RADIANS(E1388))+COS(RADIANS(G1386))*COS(RADIANS(E1388))*COS(RADIANS(R1378))))&gt;90,0,$F$4*$F$5/E1387^2*(SIN(RADIANS(G1386))*SIN(RADIANS(E1388))+COS(RADIANS(G1386))*COS(RADIANS(E1388))*COS(RADIANS(R1378))))</f>
        <v>#DIV/0!</v>
      </c>
      <c r="S1386" t="e">
        <f>IF(DEGREES(ACOS(SIN(RADIANS(G1386))*SIN(RADIANS(E1388))+COS(RADIANS(G1386))*COS(RADIANS(E1388))*COS(RADIANS(S1378))))&gt;90,0,$F$4*$F$5/E1387^2*(SIN(RADIANS(G1386))*SIN(RADIANS(E1388))+COS(RADIANS(G1386))*COS(RADIANS(E1388))*COS(RADIANS(S1378))))</f>
        <v>#DIV/0!</v>
      </c>
      <c r="T1386" t="e">
        <f>IF(DEGREES(ACOS(SIN(RADIANS(G1386))*SIN(RADIANS(E1388))+COS(RADIANS(G1386))*COS(RADIANS(E1388))*COS(RADIANS(T1378))))&gt;90,0,$F$4*$F$5/E1387^2*(SIN(RADIANS(G1386))*SIN(RADIANS(E1388))+COS(RADIANS(G1386))*COS(RADIANS(E1388))*COS(RADIANS(T1378))))</f>
        <v>#DIV/0!</v>
      </c>
      <c r="U1386" t="e">
        <f>IF(DEGREES(ACOS(SIN(RADIANS(G1386))*SIN(RADIANS(E1388))+COS(RADIANS(G1386))*COS(RADIANS(E1388))*COS(RADIANS(U1378))))&gt;90,0,$F$4*$F$5/E1387^2*(SIN(RADIANS(G1386))*SIN(RADIANS(E1388))+COS(RADIANS(G1386))*COS(RADIANS(E1388))*COS(RADIANS(U1378))))</f>
        <v>#DIV/0!</v>
      </c>
      <c r="V1386" t="e">
        <f>IF(DEGREES(ACOS(SIN(RADIANS(G1386))*SIN(RADIANS(E1388))+COS(RADIANS(G1386))*COS(RADIANS(E1388))*COS(RADIANS(V1378))))&gt;90,0,$F$4*$F$5/E1387^2*(SIN(RADIANS(G1386))*SIN(RADIANS(E1388))+COS(RADIANS(G1386))*COS(RADIANS(E1388))*COS(RADIANS(V1378))))</f>
        <v>#DIV/0!</v>
      </c>
      <c r="W1386" t="e">
        <f>IF(DEGREES(ACOS(SIN(RADIANS(G1386))*SIN(RADIANS(E1388))+COS(RADIANS(G1386))*COS(RADIANS(E1388))*COS(RADIANS(W1378))))&gt;90,0,$F$4*$F$5/E1387^2*(SIN(RADIANS(G1386))*SIN(RADIANS(E1388))+COS(RADIANS(G1386))*COS(RADIANS(E1388))*COS(RADIANS(W1378))))</f>
        <v>#DIV/0!</v>
      </c>
      <c r="X1386" t="e">
        <f>IF(DEGREES(ACOS(SIN(RADIANS(G1386))*SIN(RADIANS(E1388))+COS(RADIANS(G1386))*COS(RADIANS(E1388))*COS(RADIANS(X1378))))&gt;90,0,$F$4*$F$5/E1387^2*(SIN(RADIANS(G1386))*SIN(RADIANS(E1388))+COS(RADIANS(G1386))*COS(RADIANS(E1388))*COS(RADIANS(X1378))))</f>
        <v>#DIV/0!</v>
      </c>
      <c r="Y1386" t="e">
        <f>IF(DEGREES(ACOS(SIN(RADIANS(G1386))*SIN(RADIANS(E1388))+COS(RADIANS(G1386))*COS(RADIANS(E1388))*COS(RADIANS(Y1378))))&gt;90,0,$F$4*$F$5/E1387^2*(SIN(RADIANS(G1386))*SIN(RADIANS(E1388))+COS(RADIANS(G1386))*COS(RADIANS(E1388))*COS(RADIANS(Y1378))))</f>
        <v>#DIV/0!</v>
      </c>
      <c r="Z1386" t="e">
        <f>IF(DEGREES(ACOS(SIN(RADIANS(G1386))*SIN(RADIANS(E1388))+COS(RADIANS(G1386))*COS(RADIANS(E1388))*COS(RADIANS(Z1378))))&gt;90,0,$F$4*$F$5/E1387^2*(SIN(RADIANS(G1386))*SIN(RADIANS(E1388))+COS(RADIANS(G1386))*COS(RADIANS(E1388))*COS(RADIANS(Z1378))))</f>
        <v>#DIV/0!</v>
      </c>
      <c r="AA1386" t="e">
        <f>IF(DEGREES(ACOS(SIN(RADIANS(G1386))*SIN(RADIANS(E1388))+COS(RADIANS(G1386))*COS(RADIANS(E1388))*COS(RADIANS(AA1378))))&gt;90,0,$F$4*$F$5/E1387^2*(SIN(RADIANS(G1386))*SIN(RADIANS(E1388))+COS(RADIANS(G1386))*COS(RADIANS(E1388))*COS(RADIANS(AA1378))))</f>
        <v>#DIV/0!</v>
      </c>
      <c r="AB1386" t="e">
        <f>IF(DEGREES(ACOS(SIN(RADIANS(G1386))*SIN(RADIANS(E1388))+COS(RADIANS(G1386))*COS(RADIANS(E1388))*COS(RADIANS(AB1378))))&gt;90,0,$F$4*$F$5/E1387^2*(SIN(RADIANS(G1386))*SIN(RADIANS(E1388))+COS(RADIANS(G1386))*COS(RADIANS(E1388))*COS(RADIANS(AB1378))))</f>
        <v>#DIV/0!</v>
      </c>
      <c r="AC1386" t="e">
        <f>IF(DEGREES(ACOS(SIN(RADIANS(G1386))*SIN(RADIANS(E1388))+COS(RADIANS(G1386))*COS(RADIANS(E1388))*COS(RADIANS(AC1378))))&gt;90,0,$F$4*$F$5/E1387^2*(SIN(RADIANS(G1386))*SIN(RADIANS(E1388))+COS(RADIANS(G1386))*COS(RADIANS(E1388))*COS(RADIANS(AC1378))))</f>
        <v>#DIV/0!</v>
      </c>
      <c r="AD1386" t="e">
        <f>IF(DEGREES(ACOS(SIN(RADIANS(G1386))*SIN(RADIANS(E1388))+COS(RADIANS(G1386))*COS(RADIANS(E1388))*COS(RADIANS(AD1378))))&gt;90,0,$F$4*$F$5/E1387^2*(SIN(RADIANS(G1386))*SIN(RADIANS(E1388))+COS(RADIANS(G1386))*COS(RADIANS(E1388))*COS(RADIANS(AD1378))))</f>
        <v>#DIV/0!</v>
      </c>
      <c r="AE1386" t="e">
        <f>IF(DEGREES(ACOS(SIN(RADIANS(G1386))*SIN(RADIANS(E1388))+COS(RADIANS(G1386))*COS(RADIANS(E1388))*COS(RADIANS(AE1378))))&gt;90,0,$F$4*$F$5/E1387^2*(SIN(RADIANS(G1386))*SIN(RADIANS(E1388))+COS(RADIANS(G1386))*COS(RADIANS(E1388))*COS(RADIANS(AE1378))))</f>
        <v>#DIV/0!</v>
      </c>
      <c r="AF1386" t="e">
        <f>IF(DEGREES(ACOS(SIN(RADIANS(G1386))*SIN(RADIANS(E1388))+COS(RADIANS(G1386))*COS(RADIANS(E1388))*COS(RADIANS(AF1378))))&gt;90,0,$F$4*$F$5/E1387^2*(SIN(RADIANS(G1386))*SIN(RADIANS(E1388))+COS(RADIANS(G1386))*COS(RADIANS(E1388))*COS(RADIANS(AF1378))))</f>
        <v>#DIV/0!</v>
      </c>
      <c r="AG1386" t="e">
        <f>IF(DEGREES(ACOS(SIN(RADIANS(G1386))*SIN(RADIANS(E1388))+COS(RADIANS(G1386))*COS(RADIANS(E1388))*COS(RADIANS(AG1378))))&gt;90,0,$F$4*$F$5/E1387^2*(SIN(RADIANS(G1386))*SIN(RADIANS(E1388))+COS(RADIANS(G1386))*COS(RADIANS(E1388))*COS(RADIANS(AG1378))))</f>
        <v>#DIV/0!</v>
      </c>
      <c r="AH1386" t="e">
        <f>IF(DEGREES(ACOS(SIN(RADIANS(G1386))*SIN(RADIANS(E1388))+COS(RADIANS(G1386))*COS(RADIANS(E1388))*COS(RADIANS(AH1378))))&gt;90,0,$F$4*$F$5/E1387^2*(SIN(RADIANS(G1386))*SIN(RADIANS(E1388))+COS(RADIANS(G1386))*COS(RADIANS(E1388))*COS(RADIANS(AH1378))))</f>
        <v>#DIV/0!</v>
      </c>
      <c r="AI1386" t="e">
        <f>IF(DEGREES(ACOS(SIN(RADIANS(G1386))*SIN(RADIANS(E1388))+COS(RADIANS(G1386))*COS(RADIANS(E1388))*COS(RADIANS(AI1378))))&gt;90,0,$F$4*$F$5/E1387^2*(SIN(RADIANS(G1386))*SIN(RADIANS(E1388))+COS(RADIANS(G1386))*COS(RADIANS(E1388))*COS(RADIANS(AI1378))))</f>
        <v>#DIV/0!</v>
      </c>
      <c r="AJ1386" t="e">
        <f>IF(DEGREES(ACOS(SIN(RADIANS(G1386))*SIN(RADIANS(E1388))+COS(RADIANS(G1386))*COS(RADIANS(E1388))*COS(RADIANS(AJ1378))))&gt;90,0,$F$4*$F$5/E1387^2*(SIN(RADIANS(G1386))*SIN(RADIANS(E1388))+COS(RADIANS(G1386))*COS(RADIANS(E1388))*COS(RADIANS(AJ1378))))</f>
        <v>#DIV/0!</v>
      </c>
      <c r="AK1386">
        <f>IF(DEGREES(ACOS(SIN(RADIANS(G1386))*SIN(RADIANS(E1388))+COS(RADIANS(G1386))*COS(RADIANS(E1388))*COS(RADIANS(AK1378))))&gt;90,0,$F$4*$F$5/E1387^2*(SIN(RADIANS(G1386))*SIN(RADIANS(E1388))+COS(RADIANS(G1386))*COS(RADIANS(E1388))*COS(RADIANS(AK1378))))</f>
        <v>0</v>
      </c>
      <c r="AL1386">
        <f>IF(DEGREES(ACOS(SIN(RADIANS(G1386))*SIN(RADIANS(E1388))+COS(RADIANS(G1386))*COS(RADIANS(E1388))*COS(RADIANS(AL1378))))&gt;90,0,$F$4*$F$5/E1387^2*(SIN(RADIANS(G1386))*SIN(RADIANS(E1388))+COS(RADIANS(G1386))*COS(RADIANS(E1388))*COS(RADIANS(AL1378))))</f>
        <v>0</v>
      </c>
      <c r="AM1386">
        <f>IF(DEGREES(ACOS(SIN(RADIANS(G1386))*SIN(RADIANS(E1388))+COS(RADIANS(G1386))*COS(RADIANS(E1388))*COS(RADIANS(AM1378))))&gt;90,0,$F$4*$F$5/E1387^2*(SIN(RADIANS(G1386))*SIN(RADIANS(E1388))+COS(RADIANS(G1386))*COS(RADIANS(E1388))*COS(RADIANS(AM1378))))</f>
        <v>0</v>
      </c>
      <c r="AN1386">
        <f>IF(DEGREES(ACOS(SIN(RADIANS(G1386))*SIN(RADIANS(E1388))+COS(RADIANS(G1386))*COS(RADIANS(E1388))*COS(RADIANS(AN1378))))&gt;90,0,$F$4*$F$5/E1387^2*(SIN(RADIANS(G1386))*SIN(RADIANS(E1388))+COS(RADIANS(G1386))*COS(RADIANS(E1388))*COS(RADIANS(AN1378))))</f>
        <v>0</v>
      </c>
      <c r="AO1386">
        <f>IF(DEGREES(ACOS(SIN(RADIANS(G1386))*SIN(RADIANS(E1388))+COS(RADIANS(G1386))*COS(RADIANS(E1388))*COS(RADIANS(AO1378))))&gt;90,0,$F$4*$F$5/E1387^2*(SIN(RADIANS(G1386))*SIN(RADIANS(E1388))+COS(RADIANS(G1386))*COS(RADIANS(E1388))*COS(RADIANS(AO1378))))</f>
        <v>0</v>
      </c>
      <c r="AP1386">
        <f>IF(DEGREES(ACOS(SIN(RADIANS(G1386))*SIN(RADIANS(E1388))+COS(RADIANS(G1386))*COS(RADIANS(E1388))*COS(RADIANS(AP1378))))&gt;90,0,$F$4*$F$5/E1387^2*(SIN(RADIANS(G1386))*SIN(RADIANS(E1388))+COS(RADIANS(G1386))*COS(RADIANS(E1388))*COS(RADIANS(AP1378))))</f>
        <v>0</v>
      </c>
      <c r="AQ1386">
        <f>IF(DEGREES(ACOS(SIN(RADIANS(G1386))*SIN(RADIANS(E1388))+COS(RADIANS(G1386))*COS(RADIANS(E1388))*COS(RADIANS(AQ1378))))&gt;90,0,$F$4*$F$5/E1387^2*(SIN(RADIANS(G1386))*SIN(RADIANS(E1388))+COS(RADIANS(G1386))*COS(RADIANS(E1388))*COS(RADIANS(AQ1378))))</f>
        <v>0</v>
      </c>
      <c r="AR1386">
        <f>IF(DEGREES(ACOS(SIN(RADIANS(G1386))*SIN(RADIANS(E1388))+COS(RADIANS(G1386))*COS(RADIANS(E1388))*COS(RADIANS(AR1378))))&gt;90,0,$F$4*$F$5/E1387^2*(SIN(RADIANS(G1386))*SIN(RADIANS(E1388))+COS(RADIANS(G1386))*COS(RADIANS(E1388))*COS(RADIANS(AR1378))))</f>
        <v>0</v>
      </c>
    </row>
    <row r="1387" spans="2:44" x14ac:dyDescent="0.5">
      <c r="B1387" s="40" t="s">
        <v>785</v>
      </c>
      <c r="E1387">
        <f>$F$6*(1-$F$7^2)/(1+$F$7*COS(RADIANS(E1381)))</f>
        <v>0</v>
      </c>
      <c r="G1387">
        <v>20</v>
      </c>
      <c r="I1387">
        <f>IF(DEGREES(ACOS(SIN(RADIANS(G1387))*SIN(RADIANS(E1388))+COS(RADIANS(G1387))*COS(RADIANS(E1388))*COS(RADIANS(I1378))))&gt;90,0,$F$4*$F$5/E1387^2*(SIN(RADIANS(G1387))*SIN(RADIANS(E1388))+COS(RADIANS(G1387))*COS(RADIANS(E1388))*COS(RADIANS(I1378))))</f>
        <v>0</v>
      </c>
      <c r="J1387">
        <f>IF(DEGREES(ACOS(SIN(RADIANS(G1387))*SIN(RADIANS(E1388))+COS(RADIANS(G1387))*COS(RADIANS(E1388))*COS(RADIANS(J1378))))&gt;90,0,$F$4*$F$5/E1387^2*(SIN(RADIANS(G1387))*SIN(RADIANS(E1388))+COS(RADIANS(G1387))*COS(RADIANS(E1388))*COS(RADIANS(J1378))))</f>
        <v>0</v>
      </c>
      <c r="K1387">
        <f>IF(DEGREES(ACOS(SIN(RADIANS(G1387))*SIN(RADIANS(E1388))+COS(RADIANS(G1387))*COS(RADIANS(E1388))*COS(RADIANS(K1378))))&gt;90,0,$F$4*$F$5/E1387^2*(SIN(RADIANS(G1387))*SIN(RADIANS(E1388))+COS(RADIANS(G1387))*COS(RADIANS(E1388))*COS(RADIANS(K1378))))</f>
        <v>0</v>
      </c>
      <c r="L1387">
        <f>IF(DEGREES(ACOS(SIN(RADIANS(G1387))*SIN(RADIANS(E1388))+COS(RADIANS(G1387))*COS(RADIANS(E1388))*COS(RADIANS(L1378))))&gt;90,0,$F$4*$F$5/E1387^2*(SIN(RADIANS(G1387))*SIN(RADIANS(E1388))+COS(RADIANS(G1387))*COS(RADIANS(E1388))*COS(RADIANS(L1378))))</f>
        <v>0</v>
      </c>
      <c r="M1387">
        <f>IF(DEGREES(ACOS(SIN(RADIANS(G1387))*SIN(RADIANS(E1388))+COS(RADIANS(G1387))*COS(RADIANS(E1388))*COS(RADIANS(M1378))))&gt;90,0,$F$4*$F$5/E1387^2*(SIN(RADIANS(G1387))*SIN(RADIANS(E1388))+COS(RADIANS(G1387))*COS(RADIANS(E1388))*COS(RADIANS(M1378))))</f>
        <v>0</v>
      </c>
      <c r="N1387">
        <f>IF(DEGREES(ACOS(SIN(RADIANS(G1387))*SIN(RADIANS(E1388))+COS(RADIANS(G1387))*COS(RADIANS(E1388))*COS(RADIANS(N1378))))&gt;90,0,$F$4*$F$5/E1387^2*(SIN(RADIANS(G1387))*SIN(RADIANS(E1388))+COS(RADIANS(G1387))*COS(RADIANS(E1388))*COS(RADIANS(N1378))))</f>
        <v>0</v>
      </c>
      <c r="O1387">
        <f>IF(DEGREES(ACOS(SIN(RADIANS(G1387))*SIN(RADIANS(E1388))+COS(RADIANS(G1387))*COS(RADIANS(E1388))*COS(RADIANS(O1378))))&gt;90,0,$F$4*$F$5/E1387^2*(SIN(RADIANS(G1387))*SIN(RADIANS(E1388))+COS(RADIANS(G1387))*COS(RADIANS(E1388))*COS(RADIANS(O1378))))</f>
        <v>0</v>
      </c>
      <c r="P1387">
        <f>IF(DEGREES(ACOS(SIN(RADIANS(G1387))*SIN(RADIANS(E1388))+COS(RADIANS(G1387))*COS(RADIANS(E1388))*COS(RADIANS(P1378))))&gt;90,0,$F$4*$F$5/E1387^2*(SIN(RADIANS(G1387))*SIN(RADIANS(E1388))+COS(RADIANS(G1387))*COS(RADIANS(E1388))*COS(RADIANS(P1378))))</f>
        <v>0</v>
      </c>
      <c r="Q1387">
        <f>IF(DEGREES(ACOS(SIN(RADIANS(G1387))*SIN(RADIANS(E1388))+COS(RADIANS(G1387))*COS(RADIANS(E1388))*COS(RADIANS(Q1378))))&gt;90,0,$F$4*$F$5/E1387^2*(SIN(RADIANS(G1387))*SIN(RADIANS(E1388))+COS(RADIANS(G1387))*COS(RADIANS(E1388))*COS(RADIANS(Q1378))))</f>
        <v>0</v>
      </c>
      <c r="R1387" t="e">
        <f>IF(DEGREES(ACOS(SIN(RADIANS(G1387))*SIN(RADIANS(E1388))+COS(RADIANS(G1387))*COS(RADIANS(E1388))*COS(RADIANS(R1378))))&gt;90,0,$F$4*$F$5/E1387^2*(SIN(RADIANS(G1387))*SIN(RADIANS(E1388))+COS(RADIANS(G1387))*COS(RADIANS(E1388))*COS(RADIANS(R1378))))</f>
        <v>#DIV/0!</v>
      </c>
      <c r="S1387" t="e">
        <f>IF(DEGREES(ACOS(SIN(RADIANS(G1387))*SIN(RADIANS(E1388))+COS(RADIANS(G1387))*COS(RADIANS(E1388))*COS(RADIANS(S1378))))&gt;90,0,$F$4*$F$5/E1387^2*(SIN(RADIANS(G1387))*SIN(RADIANS(E1388))+COS(RADIANS(G1387))*COS(RADIANS(E1388))*COS(RADIANS(S1378))))</f>
        <v>#DIV/0!</v>
      </c>
      <c r="T1387" t="e">
        <f>IF(DEGREES(ACOS(SIN(RADIANS(G1387))*SIN(RADIANS(E1388))+COS(RADIANS(G1387))*COS(RADIANS(E1388))*COS(RADIANS(T1378))))&gt;90,0,$F$4*$F$5/E1387^2*(SIN(RADIANS(G1387))*SIN(RADIANS(E1388))+COS(RADIANS(G1387))*COS(RADIANS(E1388))*COS(RADIANS(T1378))))</f>
        <v>#DIV/0!</v>
      </c>
      <c r="U1387" t="e">
        <f>IF(DEGREES(ACOS(SIN(RADIANS(G1387))*SIN(RADIANS(E1388))+COS(RADIANS(G1387))*COS(RADIANS(E1388))*COS(RADIANS(U1378))))&gt;90,0,$F$4*$F$5/E1387^2*(SIN(RADIANS(G1387))*SIN(RADIANS(E1388))+COS(RADIANS(G1387))*COS(RADIANS(E1388))*COS(RADIANS(U1378))))</f>
        <v>#DIV/0!</v>
      </c>
      <c r="V1387" t="e">
        <f>IF(DEGREES(ACOS(SIN(RADIANS(G1387))*SIN(RADIANS(E1388))+COS(RADIANS(G1387))*COS(RADIANS(E1388))*COS(RADIANS(V1378))))&gt;90,0,$F$4*$F$5/E1387^2*(SIN(RADIANS(G1387))*SIN(RADIANS(E1388))+COS(RADIANS(G1387))*COS(RADIANS(E1388))*COS(RADIANS(V1378))))</f>
        <v>#DIV/0!</v>
      </c>
      <c r="W1387" t="e">
        <f>IF(DEGREES(ACOS(SIN(RADIANS(G1387))*SIN(RADIANS(E1388))+COS(RADIANS(G1387))*COS(RADIANS(E1388))*COS(RADIANS(W1378))))&gt;90,0,$F$4*$F$5/E1387^2*(SIN(RADIANS(G1387))*SIN(RADIANS(E1388))+COS(RADIANS(G1387))*COS(RADIANS(E1388))*COS(RADIANS(W1378))))</f>
        <v>#DIV/0!</v>
      </c>
      <c r="X1387" t="e">
        <f>IF(DEGREES(ACOS(SIN(RADIANS(G1387))*SIN(RADIANS(E1388))+COS(RADIANS(G1387))*COS(RADIANS(E1388))*COS(RADIANS(X1378))))&gt;90,0,$F$4*$F$5/E1387^2*(SIN(RADIANS(G1387))*SIN(RADIANS(E1388))+COS(RADIANS(G1387))*COS(RADIANS(E1388))*COS(RADIANS(X1378))))</f>
        <v>#DIV/0!</v>
      </c>
      <c r="Y1387" t="e">
        <f>IF(DEGREES(ACOS(SIN(RADIANS(G1387))*SIN(RADIANS(E1388))+COS(RADIANS(G1387))*COS(RADIANS(E1388))*COS(RADIANS(Y1378))))&gt;90,0,$F$4*$F$5/E1387^2*(SIN(RADIANS(G1387))*SIN(RADIANS(E1388))+COS(RADIANS(G1387))*COS(RADIANS(E1388))*COS(RADIANS(Y1378))))</f>
        <v>#DIV/0!</v>
      </c>
      <c r="Z1387" t="e">
        <f>IF(DEGREES(ACOS(SIN(RADIANS(G1387))*SIN(RADIANS(E1388))+COS(RADIANS(G1387))*COS(RADIANS(E1388))*COS(RADIANS(Z1378))))&gt;90,0,$F$4*$F$5/E1387^2*(SIN(RADIANS(G1387))*SIN(RADIANS(E1388))+COS(RADIANS(G1387))*COS(RADIANS(E1388))*COS(RADIANS(Z1378))))</f>
        <v>#DIV/0!</v>
      </c>
      <c r="AA1387" t="e">
        <f>IF(DEGREES(ACOS(SIN(RADIANS(G1387))*SIN(RADIANS(E1388))+COS(RADIANS(G1387))*COS(RADIANS(E1388))*COS(RADIANS(AA1378))))&gt;90,0,$F$4*$F$5/E1387^2*(SIN(RADIANS(G1387))*SIN(RADIANS(E1388))+COS(RADIANS(G1387))*COS(RADIANS(E1388))*COS(RADIANS(AA1378))))</f>
        <v>#DIV/0!</v>
      </c>
      <c r="AB1387" t="e">
        <f>IF(DEGREES(ACOS(SIN(RADIANS(G1387))*SIN(RADIANS(E1388))+COS(RADIANS(G1387))*COS(RADIANS(E1388))*COS(RADIANS(AB1378))))&gt;90,0,$F$4*$F$5/E1387^2*(SIN(RADIANS(G1387))*SIN(RADIANS(E1388))+COS(RADIANS(G1387))*COS(RADIANS(E1388))*COS(RADIANS(AB1378))))</f>
        <v>#DIV/0!</v>
      </c>
      <c r="AC1387" t="e">
        <f>IF(DEGREES(ACOS(SIN(RADIANS(G1387))*SIN(RADIANS(E1388))+COS(RADIANS(G1387))*COS(RADIANS(E1388))*COS(RADIANS(AC1378))))&gt;90,0,$F$4*$F$5/E1387^2*(SIN(RADIANS(G1387))*SIN(RADIANS(E1388))+COS(RADIANS(G1387))*COS(RADIANS(E1388))*COS(RADIANS(AC1378))))</f>
        <v>#DIV/0!</v>
      </c>
      <c r="AD1387" t="e">
        <f>IF(DEGREES(ACOS(SIN(RADIANS(G1387))*SIN(RADIANS(E1388))+COS(RADIANS(G1387))*COS(RADIANS(E1388))*COS(RADIANS(AD1378))))&gt;90,0,$F$4*$F$5/E1387^2*(SIN(RADIANS(G1387))*SIN(RADIANS(E1388))+COS(RADIANS(G1387))*COS(RADIANS(E1388))*COS(RADIANS(AD1378))))</f>
        <v>#DIV/0!</v>
      </c>
      <c r="AE1387" t="e">
        <f>IF(DEGREES(ACOS(SIN(RADIANS(G1387))*SIN(RADIANS(E1388))+COS(RADIANS(G1387))*COS(RADIANS(E1388))*COS(RADIANS(AE1378))))&gt;90,0,$F$4*$F$5/E1387^2*(SIN(RADIANS(G1387))*SIN(RADIANS(E1388))+COS(RADIANS(G1387))*COS(RADIANS(E1388))*COS(RADIANS(AE1378))))</f>
        <v>#DIV/0!</v>
      </c>
      <c r="AF1387" t="e">
        <f>IF(DEGREES(ACOS(SIN(RADIANS(G1387))*SIN(RADIANS(E1388))+COS(RADIANS(G1387))*COS(RADIANS(E1388))*COS(RADIANS(AF1378))))&gt;90,0,$F$4*$F$5/E1387^2*(SIN(RADIANS(G1387))*SIN(RADIANS(E1388))+COS(RADIANS(G1387))*COS(RADIANS(E1388))*COS(RADIANS(AF1378))))</f>
        <v>#DIV/0!</v>
      </c>
      <c r="AG1387" t="e">
        <f>IF(DEGREES(ACOS(SIN(RADIANS(G1387))*SIN(RADIANS(E1388))+COS(RADIANS(G1387))*COS(RADIANS(E1388))*COS(RADIANS(AG1378))))&gt;90,0,$F$4*$F$5/E1387^2*(SIN(RADIANS(G1387))*SIN(RADIANS(E1388))+COS(RADIANS(G1387))*COS(RADIANS(E1388))*COS(RADIANS(AG1378))))</f>
        <v>#DIV/0!</v>
      </c>
      <c r="AH1387" t="e">
        <f>IF(DEGREES(ACOS(SIN(RADIANS(G1387))*SIN(RADIANS(E1388))+COS(RADIANS(G1387))*COS(RADIANS(E1388))*COS(RADIANS(AH1378))))&gt;90,0,$F$4*$F$5/E1387^2*(SIN(RADIANS(G1387))*SIN(RADIANS(E1388))+COS(RADIANS(G1387))*COS(RADIANS(E1388))*COS(RADIANS(AH1378))))</f>
        <v>#DIV/0!</v>
      </c>
      <c r="AI1387" t="e">
        <f>IF(DEGREES(ACOS(SIN(RADIANS(G1387))*SIN(RADIANS(E1388))+COS(RADIANS(G1387))*COS(RADIANS(E1388))*COS(RADIANS(AI1378))))&gt;90,0,$F$4*$F$5/E1387^2*(SIN(RADIANS(G1387))*SIN(RADIANS(E1388))+COS(RADIANS(G1387))*COS(RADIANS(E1388))*COS(RADIANS(AI1378))))</f>
        <v>#DIV/0!</v>
      </c>
      <c r="AJ1387" t="e">
        <f>IF(DEGREES(ACOS(SIN(RADIANS(G1387))*SIN(RADIANS(E1388))+COS(RADIANS(G1387))*COS(RADIANS(E1388))*COS(RADIANS(AJ1378))))&gt;90,0,$F$4*$F$5/E1387^2*(SIN(RADIANS(G1387))*SIN(RADIANS(E1388))+COS(RADIANS(G1387))*COS(RADIANS(E1388))*COS(RADIANS(AJ1378))))</f>
        <v>#DIV/0!</v>
      </c>
      <c r="AK1387">
        <f>IF(DEGREES(ACOS(SIN(RADIANS(G1387))*SIN(RADIANS(E1388))+COS(RADIANS(G1387))*COS(RADIANS(E1388))*COS(RADIANS(AK1378))))&gt;90,0,$F$4*$F$5/E1387^2*(SIN(RADIANS(G1387))*SIN(RADIANS(E1388))+COS(RADIANS(G1387))*COS(RADIANS(E1388))*COS(RADIANS(AK1378))))</f>
        <v>0</v>
      </c>
      <c r="AL1387">
        <f>IF(DEGREES(ACOS(SIN(RADIANS(G1387))*SIN(RADIANS(E1388))+COS(RADIANS(G1387))*COS(RADIANS(E1388))*COS(RADIANS(AL1378))))&gt;90,0,$F$4*$F$5/E1387^2*(SIN(RADIANS(G1387))*SIN(RADIANS(E1388))+COS(RADIANS(G1387))*COS(RADIANS(E1388))*COS(RADIANS(AL1378))))</f>
        <v>0</v>
      </c>
      <c r="AM1387">
        <f>IF(DEGREES(ACOS(SIN(RADIANS(G1387))*SIN(RADIANS(E1388))+COS(RADIANS(G1387))*COS(RADIANS(E1388))*COS(RADIANS(AM1378))))&gt;90,0,$F$4*$F$5/E1387^2*(SIN(RADIANS(G1387))*SIN(RADIANS(E1388))+COS(RADIANS(G1387))*COS(RADIANS(E1388))*COS(RADIANS(AM1378))))</f>
        <v>0</v>
      </c>
      <c r="AN1387">
        <f>IF(DEGREES(ACOS(SIN(RADIANS(G1387))*SIN(RADIANS(E1388))+COS(RADIANS(G1387))*COS(RADIANS(E1388))*COS(RADIANS(AN1378))))&gt;90,0,$F$4*$F$5/E1387^2*(SIN(RADIANS(G1387))*SIN(RADIANS(E1388))+COS(RADIANS(G1387))*COS(RADIANS(E1388))*COS(RADIANS(AN1378))))</f>
        <v>0</v>
      </c>
      <c r="AO1387">
        <f>IF(DEGREES(ACOS(SIN(RADIANS(G1387))*SIN(RADIANS(E1388))+COS(RADIANS(G1387))*COS(RADIANS(E1388))*COS(RADIANS(AO1378))))&gt;90,0,$F$4*$F$5/E1387^2*(SIN(RADIANS(G1387))*SIN(RADIANS(E1388))+COS(RADIANS(G1387))*COS(RADIANS(E1388))*COS(RADIANS(AO1378))))</f>
        <v>0</v>
      </c>
      <c r="AP1387">
        <f>IF(DEGREES(ACOS(SIN(RADIANS(G1387))*SIN(RADIANS(E1388))+COS(RADIANS(G1387))*COS(RADIANS(E1388))*COS(RADIANS(AP1378))))&gt;90,0,$F$4*$F$5/E1387^2*(SIN(RADIANS(G1387))*SIN(RADIANS(E1388))+COS(RADIANS(G1387))*COS(RADIANS(E1388))*COS(RADIANS(AP1378))))</f>
        <v>0</v>
      </c>
      <c r="AQ1387">
        <f>IF(DEGREES(ACOS(SIN(RADIANS(G1387))*SIN(RADIANS(E1388))+COS(RADIANS(G1387))*COS(RADIANS(E1388))*COS(RADIANS(AQ1378))))&gt;90,0,$F$4*$F$5/E1387^2*(SIN(RADIANS(G1387))*SIN(RADIANS(E1388))+COS(RADIANS(G1387))*COS(RADIANS(E1388))*COS(RADIANS(AQ1378))))</f>
        <v>0</v>
      </c>
      <c r="AR1387">
        <f>IF(DEGREES(ACOS(SIN(RADIANS(G1387))*SIN(RADIANS(E1388))+COS(RADIANS(G1387))*COS(RADIANS(E1388))*COS(RADIANS(AR1378))))&gt;90,0,$F$4*$F$5/E1387^2*(SIN(RADIANS(G1387))*SIN(RADIANS(E1388))+COS(RADIANS(G1387))*COS(RADIANS(E1388))*COS(RADIANS(AR1378))))</f>
        <v>0</v>
      </c>
    </row>
    <row r="1388" spans="2:44" x14ac:dyDescent="0.5">
      <c r="B1388" s="40" t="s">
        <v>735</v>
      </c>
      <c r="E1388">
        <f>IF($F$8&gt;90,180-$F$8,$F$8)*SIN(RADIANS(E1382))</f>
        <v>0</v>
      </c>
      <c r="G1388">
        <v>10</v>
      </c>
      <c r="I1388">
        <f>IF(DEGREES(ACOS(SIN(RADIANS(G1388))*SIN(RADIANS(E1388))+COS(RADIANS(G1388))*COS(RADIANS(E1388))*COS(RADIANS(I1378))))&gt;90,0,$F$4*$F$5/E1387^2*(SIN(RADIANS(G1388))*SIN(RADIANS(E1388))+COS(RADIANS(G1388))*COS(RADIANS(E1388))*COS(RADIANS(I1378))))</f>
        <v>0</v>
      </c>
      <c r="J1388">
        <f>IF(DEGREES(ACOS(SIN(RADIANS(G1388))*SIN(RADIANS(E1388))+COS(RADIANS(G1388))*COS(RADIANS(E1388))*COS(RADIANS(J1378))))&gt;90,0,$F$4*$F$5/E1387^2*(SIN(RADIANS(G1388))*SIN(RADIANS(E1388))+COS(RADIANS(G1388))*COS(RADIANS(E1388))*COS(RADIANS(J1378))))</f>
        <v>0</v>
      </c>
      <c r="K1388">
        <f>IF(DEGREES(ACOS(SIN(RADIANS(G1388))*SIN(RADIANS(E1388))+COS(RADIANS(G1388))*COS(RADIANS(E1388))*COS(RADIANS(K1378))))&gt;90,0,$F$4*$F$5/E1387^2*(SIN(RADIANS(G1388))*SIN(RADIANS(E1388))+COS(RADIANS(G1388))*COS(RADIANS(E1388))*COS(RADIANS(K1378))))</f>
        <v>0</v>
      </c>
      <c r="L1388">
        <f>IF(DEGREES(ACOS(SIN(RADIANS(G1388))*SIN(RADIANS(E1388))+COS(RADIANS(G1388))*COS(RADIANS(E1388))*COS(RADIANS(L1378))))&gt;90,0,$F$4*$F$5/E1387^2*(SIN(RADIANS(G1388))*SIN(RADIANS(E1388))+COS(RADIANS(G1388))*COS(RADIANS(E1388))*COS(RADIANS(L1378))))</f>
        <v>0</v>
      </c>
      <c r="M1388">
        <f>IF(DEGREES(ACOS(SIN(RADIANS(G1388))*SIN(RADIANS(E1388))+COS(RADIANS(G1388))*COS(RADIANS(E1388))*COS(RADIANS(M1378))))&gt;90,0,$F$4*$F$5/E1387^2*(SIN(RADIANS(G1388))*SIN(RADIANS(E1388))+COS(RADIANS(G1388))*COS(RADIANS(E1388))*COS(RADIANS(M1378))))</f>
        <v>0</v>
      </c>
      <c r="N1388">
        <f>IF(DEGREES(ACOS(SIN(RADIANS(G1388))*SIN(RADIANS(E1388))+COS(RADIANS(G1388))*COS(RADIANS(E1388))*COS(RADIANS(N1378))))&gt;90,0,$F$4*$F$5/E1387^2*(SIN(RADIANS(G1388))*SIN(RADIANS(E1388))+COS(RADIANS(G1388))*COS(RADIANS(E1388))*COS(RADIANS(N1378))))</f>
        <v>0</v>
      </c>
      <c r="O1388">
        <f>IF(DEGREES(ACOS(SIN(RADIANS(G1388))*SIN(RADIANS(E1388))+COS(RADIANS(G1388))*COS(RADIANS(E1388))*COS(RADIANS(O1378))))&gt;90,0,$F$4*$F$5/E1387^2*(SIN(RADIANS(G1388))*SIN(RADIANS(E1388))+COS(RADIANS(G1388))*COS(RADIANS(E1388))*COS(RADIANS(O1378))))</f>
        <v>0</v>
      </c>
      <c r="P1388">
        <f>IF(DEGREES(ACOS(SIN(RADIANS(G1388))*SIN(RADIANS(E1388))+COS(RADIANS(G1388))*COS(RADIANS(E1388))*COS(RADIANS(P1378))))&gt;90,0,$F$4*$F$5/E1387^2*(SIN(RADIANS(G1388))*SIN(RADIANS(E1388))+COS(RADIANS(G1388))*COS(RADIANS(E1388))*COS(RADIANS(P1378))))</f>
        <v>0</v>
      </c>
      <c r="Q1388">
        <f>IF(DEGREES(ACOS(SIN(RADIANS(G1388))*SIN(RADIANS(E1388))+COS(RADIANS(G1388))*COS(RADIANS(E1388))*COS(RADIANS(Q1378))))&gt;90,0,$F$4*$F$5/E1387^2*(SIN(RADIANS(G1388))*SIN(RADIANS(E1388))+COS(RADIANS(G1388))*COS(RADIANS(E1388))*COS(RADIANS(Q1378))))</f>
        <v>0</v>
      </c>
      <c r="R1388" t="e">
        <f>IF(DEGREES(ACOS(SIN(RADIANS(G1388))*SIN(RADIANS(E1388))+COS(RADIANS(G1388))*COS(RADIANS(E1388))*COS(RADIANS(R1378))))&gt;90,0,$F$4*$F$5/E1387^2*(SIN(RADIANS(G1388))*SIN(RADIANS(E1388))+COS(RADIANS(G1388))*COS(RADIANS(E1388))*COS(RADIANS(R1378))))</f>
        <v>#DIV/0!</v>
      </c>
      <c r="S1388" t="e">
        <f>IF(DEGREES(ACOS(SIN(RADIANS(G1388))*SIN(RADIANS(E1388))+COS(RADIANS(G1388))*COS(RADIANS(E1388))*COS(RADIANS(S1378))))&gt;90,0,$F$4*$F$5/E1387^2*(SIN(RADIANS(G1388))*SIN(RADIANS(E1388))+COS(RADIANS(G1388))*COS(RADIANS(E1388))*COS(RADIANS(S1378))))</f>
        <v>#DIV/0!</v>
      </c>
      <c r="T1388" t="e">
        <f>IF(DEGREES(ACOS(SIN(RADIANS(G1388))*SIN(RADIANS(E1388))+COS(RADIANS(G1388))*COS(RADIANS(E1388))*COS(RADIANS(T1378))))&gt;90,0,$F$4*$F$5/E1387^2*(SIN(RADIANS(G1388))*SIN(RADIANS(E1388))+COS(RADIANS(G1388))*COS(RADIANS(E1388))*COS(RADIANS(T1378))))</f>
        <v>#DIV/0!</v>
      </c>
      <c r="U1388" t="e">
        <f>IF(DEGREES(ACOS(SIN(RADIANS(G1388))*SIN(RADIANS(E1388))+COS(RADIANS(G1388))*COS(RADIANS(E1388))*COS(RADIANS(U1378))))&gt;90,0,$F$4*$F$5/E1387^2*(SIN(RADIANS(G1388))*SIN(RADIANS(E1388))+COS(RADIANS(G1388))*COS(RADIANS(E1388))*COS(RADIANS(U1378))))</f>
        <v>#DIV/0!</v>
      </c>
      <c r="V1388" t="e">
        <f>IF(DEGREES(ACOS(SIN(RADIANS(G1388))*SIN(RADIANS(E1388))+COS(RADIANS(G1388))*COS(RADIANS(E1388))*COS(RADIANS(V1378))))&gt;90,0,$F$4*$F$5/E1387^2*(SIN(RADIANS(G1388))*SIN(RADIANS(E1388))+COS(RADIANS(G1388))*COS(RADIANS(E1388))*COS(RADIANS(V1378))))</f>
        <v>#DIV/0!</v>
      </c>
      <c r="W1388" t="e">
        <f>IF(DEGREES(ACOS(SIN(RADIANS(G1388))*SIN(RADIANS(E1388))+COS(RADIANS(G1388))*COS(RADIANS(E1388))*COS(RADIANS(W1378))))&gt;90,0,$F$4*$F$5/E1387^2*(SIN(RADIANS(G1388))*SIN(RADIANS(E1388))+COS(RADIANS(G1388))*COS(RADIANS(E1388))*COS(RADIANS(W1378))))</f>
        <v>#DIV/0!</v>
      </c>
      <c r="X1388" t="e">
        <f>IF(DEGREES(ACOS(SIN(RADIANS(G1388))*SIN(RADIANS(E1388))+COS(RADIANS(G1388))*COS(RADIANS(E1388))*COS(RADIANS(X1378))))&gt;90,0,$F$4*$F$5/E1387^2*(SIN(RADIANS(G1388))*SIN(RADIANS(E1388))+COS(RADIANS(G1388))*COS(RADIANS(E1388))*COS(RADIANS(X1378))))</f>
        <v>#DIV/0!</v>
      </c>
      <c r="Y1388" t="e">
        <f>IF(DEGREES(ACOS(SIN(RADIANS(G1388))*SIN(RADIANS(E1388))+COS(RADIANS(G1388))*COS(RADIANS(E1388))*COS(RADIANS(Y1378))))&gt;90,0,$F$4*$F$5/E1387^2*(SIN(RADIANS(G1388))*SIN(RADIANS(E1388))+COS(RADIANS(G1388))*COS(RADIANS(E1388))*COS(RADIANS(Y1378))))</f>
        <v>#DIV/0!</v>
      </c>
      <c r="Z1388" t="e">
        <f>IF(DEGREES(ACOS(SIN(RADIANS(G1388))*SIN(RADIANS(E1388))+COS(RADIANS(G1388))*COS(RADIANS(E1388))*COS(RADIANS(Z1378))))&gt;90,0,$F$4*$F$5/E1387^2*(SIN(RADIANS(G1388))*SIN(RADIANS(E1388))+COS(RADIANS(G1388))*COS(RADIANS(E1388))*COS(RADIANS(Z1378))))</f>
        <v>#DIV/0!</v>
      </c>
      <c r="AA1388" t="e">
        <f>IF(DEGREES(ACOS(SIN(RADIANS(G1388))*SIN(RADIANS(E1388))+COS(RADIANS(G1388))*COS(RADIANS(E1388))*COS(RADIANS(AA1378))))&gt;90,0,$F$4*$F$5/E1387^2*(SIN(RADIANS(G1388))*SIN(RADIANS(E1388))+COS(RADIANS(G1388))*COS(RADIANS(E1388))*COS(RADIANS(AA1378))))</f>
        <v>#DIV/0!</v>
      </c>
      <c r="AB1388" t="e">
        <f>IF(DEGREES(ACOS(SIN(RADIANS(G1388))*SIN(RADIANS(E1388))+COS(RADIANS(G1388))*COS(RADIANS(E1388))*COS(RADIANS(AB1378))))&gt;90,0,$F$4*$F$5/E1387^2*(SIN(RADIANS(G1388))*SIN(RADIANS(E1388))+COS(RADIANS(G1388))*COS(RADIANS(E1388))*COS(RADIANS(AB1378))))</f>
        <v>#DIV/0!</v>
      </c>
      <c r="AC1388" t="e">
        <f>IF(DEGREES(ACOS(SIN(RADIANS(G1388))*SIN(RADIANS(E1388))+COS(RADIANS(G1388))*COS(RADIANS(E1388))*COS(RADIANS(AC1378))))&gt;90,0,$F$4*$F$5/E1387^2*(SIN(RADIANS(G1388))*SIN(RADIANS(E1388))+COS(RADIANS(G1388))*COS(RADIANS(E1388))*COS(RADIANS(AC1378))))</f>
        <v>#DIV/0!</v>
      </c>
      <c r="AD1388" t="e">
        <f>IF(DEGREES(ACOS(SIN(RADIANS(G1388))*SIN(RADIANS(E1388))+COS(RADIANS(G1388))*COS(RADIANS(E1388))*COS(RADIANS(AD1378))))&gt;90,0,$F$4*$F$5/E1387^2*(SIN(RADIANS(G1388))*SIN(RADIANS(E1388))+COS(RADIANS(G1388))*COS(RADIANS(E1388))*COS(RADIANS(AD1378))))</f>
        <v>#DIV/0!</v>
      </c>
      <c r="AE1388" t="e">
        <f>IF(DEGREES(ACOS(SIN(RADIANS(G1388))*SIN(RADIANS(E1388))+COS(RADIANS(G1388))*COS(RADIANS(E1388))*COS(RADIANS(AE1378))))&gt;90,0,$F$4*$F$5/E1387^2*(SIN(RADIANS(G1388))*SIN(RADIANS(E1388))+COS(RADIANS(G1388))*COS(RADIANS(E1388))*COS(RADIANS(AE1378))))</f>
        <v>#DIV/0!</v>
      </c>
      <c r="AF1388" t="e">
        <f>IF(DEGREES(ACOS(SIN(RADIANS(G1388))*SIN(RADIANS(E1388))+COS(RADIANS(G1388))*COS(RADIANS(E1388))*COS(RADIANS(AF1378))))&gt;90,0,$F$4*$F$5/E1387^2*(SIN(RADIANS(G1388))*SIN(RADIANS(E1388))+COS(RADIANS(G1388))*COS(RADIANS(E1388))*COS(RADIANS(AF1378))))</f>
        <v>#DIV/0!</v>
      </c>
      <c r="AG1388" t="e">
        <f>IF(DEGREES(ACOS(SIN(RADIANS(G1388))*SIN(RADIANS(E1388))+COS(RADIANS(G1388))*COS(RADIANS(E1388))*COS(RADIANS(AG1378))))&gt;90,0,$F$4*$F$5/E1387^2*(SIN(RADIANS(G1388))*SIN(RADIANS(E1388))+COS(RADIANS(G1388))*COS(RADIANS(E1388))*COS(RADIANS(AG1378))))</f>
        <v>#DIV/0!</v>
      </c>
      <c r="AH1388" t="e">
        <f>IF(DEGREES(ACOS(SIN(RADIANS(G1388))*SIN(RADIANS(E1388))+COS(RADIANS(G1388))*COS(RADIANS(E1388))*COS(RADIANS(AH1378))))&gt;90,0,$F$4*$F$5/E1387^2*(SIN(RADIANS(G1388))*SIN(RADIANS(E1388))+COS(RADIANS(G1388))*COS(RADIANS(E1388))*COS(RADIANS(AH1378))))</f>
        <v>#DIV/0!</v>
      </c>
      <c r="AI1388" t="e">
        <f>IF(DEGREES(ACOS(SIN(RADIANS(G1388))*SIN(RADIANS(E1388))+COS(RADIANS(G1388))*COS(RADIANS(E1388))*COS(RADIANS(AI1378))))&gt;90,0,$F$4*$F$5/E1387^2*(SIN(RADIANS(G1388))*SIN(RADIANS(E1388))+COS(RADIANS(G1388))*COS(RADIANS(E1388))*COS(RADIANS(AI1378))))</f>
        <v>#DIV/0!</v>
      </c>
      <c r="AJ1388" t="e">
        <f>IF(DEGREES(ACOS(SIN(RADIANS(G1388))*SIN(RADIANS(E1388))+COS(RADIANS(G1388))*COS(RADIANS(E1388))*COS(RADIANS(AJ1378))))&gt;90,0,$F$4*$F$5/E1387^2*(SIN(RADIANS(G1388))*SIN(RADIANS(E1388))+COS(RADIANS(G1388))*COS(RADIANS(E1388))*COS(RADIANS(AJ1378))))</f>
        <v>#DIV/0!</v>
      </c>
      <c r="AK1388">
        <f>IF(DEGREES(ACOS(SIN(RADIANS(G1388))*SIN(RADIANS(E1388))+COS(RADIANS(G1388))*COS(RADIANS(E1388))*COS(RADIANS(AK1378))))&gt;90,0,$F$4*$F$5/E1387^2*(SIN(RADIANS(G1388))*SIN(RADIANS(E1388))+COS(RADIANS(G1388))*COS(RADIANS(E1388))*COS(RADIANS(AK1378))))</f>
        <v>0</v>
      </c>
      <c r="AL1388">
        <f>IF(DEGREES(ACOS(SIN(RADIANS(G1388))*SIN(RADIANS(E1388))+COS(RADIANS(G1388))*COS(RADIANS(E1388))*COS(RADIANS(AL1378))))&gt;90,0,$F$4*$F$5/E1387^2*(SIN(RADIANS(G1388))*SIN(RADIANS(E1388))+COS(RADIANS(G1388))*COS(RADIANS(E1388))*COS(RADIANS(AL1378))))</f>
        <v>0</v>
      </c>
      <c r="AM1388">
        <f>IF(DEGREES(ACOS(SIN(RADIANS(G1388))*SIN(RADIANS(E1388))+COS(RADIANS(G1388))*COS(RADIANS(E1388))*COS(RADIANS(AM1378))))&gt;90,0,$F$4*$F$5/E1387^2*(SIN(RADIANS(G1388))*SIN(RADIANS(E1388))+COS(RADIANS(G1388))*COS(RADIANS(E1388))*COS(RADIANS(AM1378))))</f>
        <v>0</v>
      </c>
      <c r="AN1388">
        <f>IF(DEGREES(ACOS(SIN(RADIANS(G1388))*SIN(RADIANS(E1388))+COS(RADIANS(G1388))*COS(RADIANS(E1388))*COS(RADIANS(AN1378))))&gt;90,0,$F$4*$F$5/E1387^2*(SIN(RADIANS(G1388))*SIN(RADIANS(E1388))+COS(RADIANS(G1388))*COS(RADIANS(E1388))*COS(RADIANS(AN1378))))</f>
        <v>0</v>
      </c>
      <c r="AO1388">
        <f>IF(DEGREES(ACOS(SIN(RADIANS(G1388))*SIN(RADIANS(E1388))+COS(RADIANS(G1388))*COS(RADIANS(E1388))*COS(RADIANS(AO1378))))&gt;90,0,$F$4*$F$5/E1387^2*(SIN(RADIANS(G1388))*SIN(RADIANS(E1388))+COS(RADIANS(G1388))*COS(RADIANS(E1388))*COS(RADIANS(AO1378))))</f>
        <v>0</v>
      </c>
      <c r="AP1388">
        <f>IF(DEGREES(ACOS(SIN(RADIANS(G1388))*SIN(RADIANS(E1388))+COS(RADIANS(G1388))*COS(RADIANS(E1388))*COS(RADIANS(AP1378))))&gt;90,0,$F$4*$F$5/E1387^2*(SIN(RADIANS(G1388))*SIN(RADIANS(E1388))+COS(RADIANS(G1388))*COS(RADIANS(E1388))*COS(RADIANS(AP1378))))</f>
        <v>0</v>
      </c>
      <c r="AQ1388">
        <f>IF(DEGREES(ACOS(SIN(RADIANS(G1388))*SIN(RADIANS(E1388))+COS(RADIANS(G1388))*COS(RADIANS(E1388))*COS(RADIANS(AQ1378))))&gt;90,0,$F$4*$F$5/E1387^2*(SIN(RADIANS(G1388))*SIN(RADIANS(E1388))+COS(RADIANS(G1388))*COS(RADIANS(E1388))*COS(RADIANS(AQ1378))))</f>
        <v>0</v>
      </c>
      <c r="AR1388">
        <f>IF(DEGREES(ACOS(SIN(RADIANS(G1388))*SIN(RADIANS(E1388))+COS(RADIANS(G1388))*COS(RADIANS(E1388))*COS(RADIANS(AR1378))))&gt;90,0,$F$4*$F$5/E1387^2*(SIN(RADIANS(G1388))*SIN(RADIANS(E1388))+COS(RADIANS(G1388))*COS(RADIANS(E1388))*COS(RADIANS(AR1378))))</f>
        <v>0</v>
      </c>
    </row>
    <row r="1389" spans="2:44" x14ac:dyDescent="0.5">
      <c r="B1389" s="40" t="s">
        <v>786</v>
      </c>
      <c r="E1389">
        <f>IF($F$10=0,IF(E1380&lt;360,E1380,E1380-360),($F$10+1)*E1380)</f>
        <v>220</v>
      </c>
      <c r="G1389">
        <v>0</v>
      </c>
      <c r="I1389">
        <f>IF(DEGREES(ACOS(SIN(RADIANS(G1389))*SIN(RADIANS(E1388))+COS(RADIANS(G1389))*COS(RADIANS(E1388))*COS(RADIANS(I1378))))&gt;90,0,$F$4*$F$5/E1387^2*(SIN(RADIANS(G1389))*SIN(RADIANS(E1388))+COS(RADIANS(G1389))*COS(RADIANS(E1388))*COS(RADIANS(I1378))))</f>
        <v>0</v>
      </c>
      <c r="J1389">
        <f>IF(DEGREES(ACOS(SIN(RADIANS(G1389))*SIN(RADIANS(E1388))+COS(RADIANS(G1389))*COS(RADIANS(E1388))*COS(RADIANS(J1378))))&gt;90,0,$F$4*$F$5/E1387^2*(SIN(RADIANS(G1389))*SIN(RADIANS(E1388))+COS(RADIANS(G1389))*COS(RADIANS(E1388))*COS(RADIANS(J1378))))</f>
        <v>0</v>
      </c>
      <c r="K1389">
        <f>IF(DEGREES(ACOS(SIN(RADIANS(G1389))*SIN(RADIANS(E1388))+COS(RADIANS(G1389))*COS(RADIANS(E1388))*COS(RADIANS(K1378))))&gt;90,0,$F$4*$F$5/E1387^2*(SIN(RADIANS(G1389))*SIN(RADIANS(E1388))+COS(RADIANS(G1389))*COS(RADIANS(E1388))*COS(RADIANS(K1378))))</f>
        <v>0</v>
      </c>
      <c r="L1389">
        <f>IF(DEGREES(ACOS(SIN(RADIANS(G1389))*SIN(RADIANS(E1388))+COS(RADIANS(G1389))*COS(RADIANS(E1388))*COS(RADIANS(L1378))))&gt;90,0,$F$4*$F$5/E1387^2*(SIN(RADIANS(G1389))*SIN(RADIANS(E1388))+COS(RADIANS(G1389))*COS(RADIANS(E1388))*COS(RADIANS(L1378))))</f>
        <v>0</v>
      </c>
      <c r="M1389">
        <f>IF(DEGREES(ACOS(SIN(RADIANS(G1389))*SIN(RADIANS(E1388))+COS(RADIANS(G1389))*COS(RADIANS(E1388))*COS(RADIANS(M1378))))&gt;90,0,$F$4*$F$5/E1387^2*(SIN(RADIANS(G1389))*SIN(RADIANS(E1388))+COS(RADIANS(G1389))*COS(RADIANS(E1388))*COS(RADIANS(M1378))))</f>
        <v>0</v>
      </c>
      <c r="N1389">
        <f>IF(DEGREES(ACOS(SIN(RADIANS(G1389))*SIN(RADIANS(E1388))+COS(RADIANS(G1389))*COS(RADIANS(E1388))*COS(RADIANS(N1378))))&gt;90,0,$F$4*$F$5/E1387^2*(SIN(RADIANS(G1389))*SIN(RADIANS(E1388))+COS(RADIANS(G1389))*COS(RADIANS(E1388))*COS(RADIANS(N1378))))</f>
        <v>0</v>
      </c>
      <c r="O1389">
        <f>IF(DEGREES(ACOS(SIN(RADIANS(G1389))*SIN(RADIANS(E1388))+COS(RADIANS(G1389))*COS(RADIANS(E1388))*COS(RADIANS(O1378))))&gt;90,0,$F$4*$F$5/E1387^2*(SIN(RADIANS(G1389))*SIN(RADIANS(E1388))+COS(RADIANS(G1389))*COS(RADIANS(E1388))*COS(RADIANS(O1378))))</f>
        <v>0</v>
      </c>
      <c r="P1389">
        <f>IF(DEGREES(ACOS(SIN(RADIANS(G1389))*SIN(RADIANS(E1388))+COS(RADIANS(G1389))*COS(RADIANS(E1388))*COS(RADIANS(P1378))))&gt;90,0,$F$4*$F$5/E1387^2*(SIN(RADIANS(G1389))*SIN(RADIANS(E1388))+COS(RADIANS(G1389))*COS(RADIANS(E1388))*COS(RADIANS(P1378))))</f>
        <v>0</v>
      </c>
      <c r="Q1389">
        <f>IF(DEGREES(ACOS(SIN(RADIANS(G1389))*SIN(RADIANS(E1388))+COS(RADIANS(G1389))*COS(RADIANS(E1388))*COS(RADIANS(Q1378))))&gt;90,0,$F$4*$F$5/E1387^2*(SIN(RADIANS(G1389))*SIN(RADIANS(E1388))+COS(RADIANS(G1389))*COS(RADIANS(E1388))*COS(RADIANS(Q1378))))</f>
        <v>0</v>
      </c>
      <c r="R1389" t="e">
        <f>IF(DEGREES(ACOS(SIN(RADIANS(G1389))*SIN(RADIANS(E1388))+COS(RADIANS(G1389))*COS(RADIANS(E1388))*COS(RADIANS(R1378))))&gt;90,0,$F$4*$F$5/E1387^2*(SIN(RADIANS(G1389))*SIN(RADIANS(E1388))+COS(RADIANS(G1389))*COS(RADIANS(E1388))*COS(RADIANS(R1378))))</f>
        <v>#DIV/0!</v>
      </c>
      <c r="S1389" t="e">
        <f>IF(DEGREES(ACOS(SIN(RADIANS(G1389))*SIN(RADIANS(E1388))+COS(RADIANS(G1389))*COS(RADIANS(E1388))*COS(RADIANS(S1378))))&gt;90,0,$F$4*$F$5/E1387^2*(SIN(RADIANS(G1389))*SIN(RADIANS(E1388))+COS(RADIANS(G1389))*COS(RADIANS(E1388))*COS(RADIANS(S1378))))</f>
        <v>#DIV/0!</v>
      </c>
      <c r="T1389" t="e">
        <f>IF(DEGREES(ACOS(SIN(RADIANS(G1389))*SIN(RADIANS(E1388))+COS(RADIANS(G1389))*COS(RADIANS(E1388))*COS(RADIANS(T1378))))&gt;90,0,$F$4*$F$5/E1387^2*(SIN(RADIANS(G1389))*SIN(RADIANS(E1388))+COS(RADIANS(G1389))*COS(RADIANS(E1388))*COS(RADIANS(T1378))))</f>
        <v>#DIV/0!</v>
      </c>
      <c r="U1389" t="e">
        <f>IF(DEGREES(ACOS(SIN(RADIANS(G1389))*SIN(RADIANS(E1388))+COS(RADIANS(G1389))*COS(RADIANS(E1388))*COS(RADIANS(U1378))))&gt;90,0,$F$4*$F$5/E1387^2*(SIN(RADIANS(G1389))*SIN(RADIANS(E1388))+COS(RADIANS(G1389))*COS(RADIANS(E1388))*COS(RADIANS(U1378))))</f>
        <v>#DIV/0!</v>
      </c>
      <c r="V1389" t="e">
        <f>IF(DEGREES(ACOS(SIN(RADIANS(G1389))*SIN(RADIANS(E1388))+COS(RADIANS(G1389))*COS(RADIANS(E1388))*COS(RADIANS(V1378))))&gt;90,0,$F$4*$F$5/E1387^2*(SIN(RADIANS(G1389))*SIN(RADIANS(E1388))+COS(RADIANS(G1389))*COS(RADIANS(E1388))*COS(RADIANS(V1378))))</f>
        <v>#DIV/0!</v>
      </c>
      <c r="W1389" t="e">
        <f>IF(DEGREES(ACOS(SIN(RADIANS(G1389))*SIN(RADIANS(E1388))+COS(RADIANS(G1389))*COS(RADIANS(E1388))*COS(RADIANS(W1378))))&gt;90,0,$F$4*$F$5/E1387^2*(SIN(RADIANS(G1389))*SIN(RADIANS(E1388))+COS(RADIANS(G1389))*COS(RADIANS(E1388))*COS(RADIANS(W1378))))</f>
        <v>#DIV/0!</v>
      </c>
      <c r="X1389" t="e">
        <f>IF(DEGREES(ACOS(SIN(RADIANS(G1389))*SIN(RADIANS(E1388))+COS(RADIANS(G1389))*COS(RADIANS(E1388))*COS(RADIANS(X1378))))&gt;90,0,$F$4*$F$5/E1387^2*(SIN(RADIANS(G1389))*SIN(RADIANS(E1388))+COS(RADIANS(G1389))*COS(RADIANS(E1388))*COS(RADIANS(X1378))))</f>
        <v>#DIV/0!</v>
      </c>
      <c r="Y1389" t="e">
        <f>IF(DEGREES(ACOS(SIN(RADIANS(G1389))*SIN(RADIANS(E1388))+COS(RADIANS(G1389))*COS(RADIANS(E1388))*COS(RADIANS(Y1378))))&gt;90,0,$F$4*$F$5/E1387^2*(SIN(RADIANS(G1389))*SIN(RADIANS(E1388))+COS(RADIANS(G1389))*COS(RADIANS(E1388))*COS(RADIANS(Y1378))))</f>
        <v>#DIV/0!</v>
      </c>
      <c r="Z1389" t="e">
        <f>IF(DEGREES(ACOS(SIN(RADIANS(G1389))*SIN(RADIANS(E1388))+COS(RADIANS(G1389))*COS(RADIANS(E1388))*COS(RADIANS(Z1378))))&gt;90,0,$F$4*$F$5/E1387^2*(SIN(RADIANS(G1389))*SIN(RADIANS(E1388))+COS(RADIANS(G1389))*COS(RADIANS(E1388))*COS(RADIANS(Z1378))))</f>
        <v>#DIV/0!</v>
      </c>
      <c r="AA1389" t="e">
        <f>IF(DEGREES(ACOS(SIN(RADIANS(G1389))*SIN(RADIANS(E1388))+COS(RADIANS(G1389))*COS(RADIANS(E1388))*COS(RADIANS(AA1378))))&gt;90,0,$F$4*$F$5/E1387^2*(SIN(RADIANS(G1389))*SIN(RADIANS(E1388))+COS(RADIANS(G1389))*COS(RADIANS(E1388))*COS(RADIANS(AA1378))))</f>
        <v>#DIV/0!</v>
      </c>
      <c r="AB1389" t="e">
        <f>IF(DEGREES(ACOS(SIN(RADIANS(G1389))*SIN(RADIANS(E1388))+COS(RADIANS(G1389))*COS(RADIANS(E1388))*COS(RADIANS(AB1378))))&gt;90,0,$F$4*$F$5/E1387^2*(SIN(RADIANS(G1389))*SIN(RADIANS(E1388))+COS(RADIANS(G1389))*COS(RADIANS(E1388))*COS(RADIANS(AB1378))))</f>
        <v>#DIV/0!</v>
      </c>
      <c r="AC1389" t="e">
        <f>IF(DEGREES(ACOS(SIN(RADIANS(G1389))*SIN(RADIANS(E1388))+COS(RADIANS(G1389))*COS(RADIANS(E1388))*COS(RADIANS(AC1378))))&gt;90,0,$F$4*$F$5/E1387^2*(SIN(RADIANS(G1389))*SIN(RADIANS(E1388))+COS(RADIANS(G1389))*COS(RADIANS(E1388))*COS(RADIANS(AC1378))))</f>
        <v>#DIV/0!</v>
      </c>
      <c r="AD1389" t="e">
        <f>IF(DEGREES(ACOS(SIN(RADIANS(G1389))*SIN(RADIANS(E1388))+COS(RADIANS(G1389))*COS(RADIANS(E1388))*COS(RADIANS(AD1378))))&gt;90,0,$F$4*$F$5/E1387^2*(SIN(RADIANS(G1389))*SIN(RADIANS(E1388))+COS(RADIANS(G1389))*COS(RADIANS(E1388))*COS(RADIANS(AD1378))))</f>
        <v>#DIV/0!</v>
      </c>
      <c r="AE1389" t="e">
        <f>IF(DEGREES(ACOS(SIN(RADIANS(G1389))*SIN(RADIANS(E1388))+COS(RADIANS(G1389))*COS(RADIANS(E1388))*COS(RADIANS(AE1378))))&gt;90,0,$F$4*$F$5/E1387^2*(SIN(RADIANS(G1389))*SIN(RADIANS(E1388))+COS(RADIANS(G1389))*COS(RADIANS(E1388))*COS(RADIANS(AE1378))))</f>
        <v>#DIV/0!</v>
      </c>
      <c r="AF1389" t="e">
        <f>IF(DEGREES(ACOS(SIN(RADIANS(G1389))*SIN(RADIANS(E1388))+COS(RADIANS(G1389))*COS(RADIANS(E1388))*COS(RADIANS(AF1378))))&gt;90,0,$F$4*$F$5/E1387^2*(SIN(RADIANS(G1389))*SIN(RADIANS(E1388))+COS(RADIANS(G1389))*COS(RADIANS(E1388))*COS(RADIANS(AF1378))))</f>
        <v>#DIV/0!</v>
      </c>
      <c r="AG1389" t="e">
        <f>IF(DEGREES(ACOS(SIN(RADIANS(G1389))*SIN(RADIANS(E1388))+COS(RADIANS(G1389))*COS(RADIANS(E1388))*COS(RADIANS(AG1378))))&gt;90,0,$F$4*$F$5/E1387^2*(SIN(RADIANS(G1389))*SIN(RADIANS(E1388))+COS(RADIANS(G1389))*COS(RADIANS(E1388))*COS(RADIANS(AG1378))))</f>
        <v>#DIV/0!</v>
      </c>
      <c r="AH1389" t="e">
        <f>IF(DEGREES(ACOS(SIN(RADIANS(G1389))*SIN(RADIANS(E1388))+COS(RADIANS(G1389))*COS(RADIANS(E1388))*COS(RADIANS(AH1378))))&gt;90,0,$F$4*$F$5/E1387^2*(SIN(RADIANS(G1389))*SIN(RADIANS(E1388))+COS(RADIANS(G1389))*COS(RADIANS(E1388))*COS(RADIANS(AH1378))))</f>
        <v>#DIV/0!</v>
      </c>
      <c r="AI1389" t="e">
        <f>IF(DEGREES(ACOS(SIN(RADIANS(G1389))*SIN(RADIANS(E1388))+COS(RADIANS(G1389))*COS(RADIANS(E1388))*COS(RADIANS(AI1378))))&gt;90,0,$F$4*$F$5/E1387^2*(SIN(RADIANS(G1389))*SIN(RADIANS(E1388))+COS(RADIANS(G1389))*COS(RADIANS(E1388))*COS(RADIANS(AI1378))))</f>
        <v>#DIV/0!</v>
      </c>
      <c r="AJ1389" t="e">
        <f>IF(DEGREES(ACOS(SIN(RADIANS(G1389))*SIN(RADIANS(E1388))+COS(RADIANS(G1389))*COS(RADIANS(E1388))*COS(RADIANS(AJ1378))))&gt;90,0,$F$4*$F$5/E1387^2*(SIN(RADIANS(G1389))*SIN(RADIANS(E1388))+COS(RADIANS(G1389))*COS(RADIANS(E1388))*COS(RADIANS(AJ1378))))</f>
        <v>#DIV/0!</v>
      </c>
      <c r="AK1389">
        <f>IF(DEGREES(ACOS(SIN(RADIANS(G1389))*SIN(RADIANS(E1388))+COS(RADIANS(G1389))*COS(RADIANS(E1388))*COS(RADIANS(AK1378))))&gt;90,0,$F$4*$F$5/E1387^2*(SIN(RADIANS(G1389))*SIN(RADIANS(E1388))+COS(RADIANS(G1389))*COS(RADIANS(E1388))*COS(RADIANS(AK1378))))</f>
        <v>0</v>
      </c>
      <c r="AL1389">
        <f>IF(DEGREES(ACOS(SIN(RADIANS(G1389))*SIN(RADIANS(E1388))+COS(RADIANS(G1389))*COS(RADIANS(E1388))*COS(RADIANS(AL1378))))&gt;90,0,$F$4*$F$5/E1387^2*(SIN(RADIANS(G1389))*SIN(RADIANS(E1388))+COS(RADIANS(G1389))*COS(RADIANS(E1388))*COS(RADIANS(AL1378))))</f>
        <v>0</v>
      </c>
      <c r="AM1389">
        <f>IF(DEGREES(ACOS(SIN(RADIANS(G1389))*SIN(RADIANS(E1388))+COS(RADIANS(G1389))*COS(RADIANS(E1388))*COS(RADIANS(AM1378))))&gt;90,0,$F$4*$F$5/E1387^2*(SIN(RADIANS(G1389))*SIN(RADIANS(E1388))+COS(RADIANS(G1389))*COS(RADIANS(E1388))*COS(RADIANS(AM1378))))</f>
        <v>0</v>
      </c>
      <c r="AN1389">
        <f>IF(DEGREES(ACOS(SIN(RADIANS(G1389))*SIN(RADIANS(E1388))+COS(RADIANS(G1389))*COS(RADIANS(E1388))*COS(RADIANS(AN1378))))&gt;90,0,$F$4*$F$5/E1387^2*(SIN(RADIANS(G1389))*SIN(RADIANS(E1388))+COS(RADIANS(G1389))*COS(RADIANS(E1388))*COS(RADIANS(AN1378))))</f>
        <v>0</v>
      </c>
      <c r="AO1389">
        <f>IF(DEGREES(ACOS(SIN(RADIANS(G1389))*SIN(RADIANS(E1388))+COS(RADIANS(G1389))*COS(RADIANS(E1388))*COS(RADIANS(AO1378))))&gt;90,0,$F$4*$F$5/E1387^2*(SIN(RADIANS(G1389))*SIN(RADIANS(E1388))+COS(RADIANS(G1389))*COS(RADIANS(E1388))*COS(RADIANS(AO1378))))</f>
        <v>0</v>
      </c>
      <c r="AP1389">
        <f>IF(DEGREES(ACOS(SIN(RADIANS(G1389))*SIN(RADIANS(E1388))+COS(RADIANS(G1389))*COS(RADIANS(E1388))*COS(RADIANS(AP1378))))&gt;90,0,$F$4*$F$5/E1387^2*(SIN(RADIANS(G1389))*SIN(RADIANS(E1388))+COS(RADIANS(G1389))*COS(RADIANS(E1388))*COS(RADIANS(AP1378))))</f>
        <v>0</v>
      </c>
      <c r="AQ1389">
        <f>IF(DEGREES(ACOS(SIN(RADIANS(G1389))*SIN(RADIANS(E1388))+COS(RADIANS(G1389))*COS(RADIANS(E1388))*COS(RADIANS(AQ1378))))&gt;90,0,$F$4*$F$5/E1387^2*(SIN(RADIANS(G1389))*SIN(RADIANS(E1388))+COS(RADIANS(G1389))*COS(RADIANS(E1388))*COS(RADIANS(AQ1378))))</f>
        <v>0</v>
      </c>
      <c r="AR1389">
        <f>IF(DEGREES(ACOS(SIN(RADIANS(G1389))*SIN(RADIANS(E1388))+COS(RADIANS(G1389))*COS(RADIANS(E1388))*COS(RADIANS(AR1378))))&gt;90,0,$F$4*$F$5/E1387^2*(SIN(RADIANS(G1389))*SIN(RADIANS(E1388))+COS(RADIANS(G1389))*COS(RADIANS(E1388))*COS(RADIANS(AR1378))))</f>
        <v>0</v>
      </c>
    </row>
    <row r="1390" spans="2:44" x14ac:dyDescent="0.5">
      <c r="B1390" s="40" t="s">
        <v>787</v>
      </c>
      <c r="E1390">
        <f>E1389-E1381-360*ROUNDDOWN((E1389-E1381)/360,0)</f>
        <v>0</v>
      </c>
      <c r="G1390">
        <v>-10</v>
      </c>
      <c r="I1390">
        <f>IF(DEGREES(ACOS(SIN(RADIANS(G1390))*SIN(RADIANS(E1388))+COS(RADIANS(G1390))*COS(RADIANS(E1388))*COS(RADIANS(I1378))))&gt;90,0,$F$4*$F$5/E1387^2*(SIN(RADIANS(G1390))*SIN(RADIANS(E1388))+COS(RADIANS(G1390))*COS(RADIANS(E1388))*COS(RADIANS(I1378))))</f>
        <v>0</v>
      </c>
      <c r="J1390">
        <f>IF(DEGREES(ACOS(SIN(RADIANS(G1390))*SIN(RADIANS(E1388))+COS(RADIANS(G1390))*COS(RADIANS(E1388))*COS(RADIANS(J1378))))&gt;90,0,$F$4*$F$5/E1387^2*(SIN(RADIANS(G1390))*SIN(RADIANS(E1388))+COS(RADIANS(G1390))*COS(RADIANS(E1388))*COS(RADIANS(J1378))))</f>
        <v>0</v>
      </c>
      <c r="K1390">
        <f>IF(DEGREES(ACOS(SIN(RADIANS(G1390))*SIN(RADIANS(E1388))+COS(RADIANS(G1390))*COS(RADIANS(E1388))*COS(RADIANS(K1378))))&gt;90,0,$F$4*$F$5/E1387^2*(SIN(RADIANS(G1390))*SIN(RADIANS(E1388))+COS(RADIANS(G1390))*COS(RADIANS(E1388))*COS(RADIANS(K1378))))</f>
        <v>0</v>
      </c>
      <c r="L1390">
        <f>IF(DEGREES(ACOS(SIN(RADIANS(G1390))*SIN(RADIANS(E1388))+COS(RADIANS(G1390))*COS(RADIANS(E1388))*COS(RADIANS(L1378))))&gt;90,0,$F$4*$F$5/E1387^2*(SIN(RADIANS(G1390))*SIN(RADIANS(E1388))+COS(RADIANS(G1390))*COS(RADIANS(E1388))*COS(RADIANS(L1378))))</f>
        <v>0</v>
      </c>
      <c r="M1390">
        <f>IF(DEGREES(ACOS(SIN(RADIANS(G1390))*SIN(RADIANS(E1388))+COS(RADIANS(G1390))*COS(RADIANS(E1388))*COS(RADIANS(M1378))))&gt;90,0,$F$4*$F$5/E1387^2*(SIN(RADIANS(G1390))*SIN(RADIANS(E1388))+COS(RADIANS(G1390))*COS(RADIANS(E1388))*COS(RADIANS(M1378))))</f>
        <v>0</v>
      </c>
      <c r="N1390">
        <f>IF(DEGREES(ACOS(SIN(RADIANS(G1390))*SIN(RADIANS(E1388))+COS(RADIANS(G1390))*COS(RADIANS(E1388))*COS(RADIANS(N1378))))&gt;90,0,$F$4*$F$5/E1387^2*(SIN(RADIANS(G1390))*SIN(RADIANS(E1388))+COS(RADIANS(G1390))*COS(RADIANS(E1388))*COS(RADIANS(N1378))))</f>
        <v>0</v>
      </c>
      <c r="O1390">
        <f>IF(DEGREES(ACOS(SIN(RADIANS(G1390))*SIN(RADIANS(E1388))+COS(RADIANS(G1390))*COS(RADIANS(E1388))*COS(RADIANS(O1378))))&gt;90,0,$F$4*$F$5/E1387^2*(SIN(RADIANS(G1390))*SIN(RADIANS(E1388))+COS(RADIANS(G1390))*COS(RADIANS(E1388))*COS(RADIANS(O1378))))</f>
        <v>0</v>
      </c>
      <c r="P1390">
        <f>IF(DEGREES(ACOS(SIN(RADIANS(G1390))*SIN(RADIANS(E1388))+COS(RADIANS(G1390))*COS(RADIANS(E1388))*COS(RADIANS(P1378))))&gt;90,0,$F$4*$F$5/E1387^2*(SIN(RADIANS(G1390))*SIN(RADIANS(E1388))+COS(RADIANS(G1390))*COS(RADIANS(E1388))*COS(RADIANS(P1378))))</f>
        <v>0</v>
      </c>
      <c r="Q1390">
        <f>IF(DEGREES(ACOS(SIN(RADIANS(G1390))*SIN(RADIANS(E1388))+COS(RADIANS(G1390))*COS(RADIANS(E1388))*COS(RADIANS(Q1378))))&gt;90,0,$F$4*$F$5/E1387^2*(SIN(RADIANS(G1390))*SIN(RADIANS(E1388))+COS(RADIANS(G1390))*COS(RADIANS(E1388))*COS(RADIANS(Q1378))))</f>
        <v>0</v>
      </c>
      <c r="R1390" t="e">
        <f>IF(DEGREES(ACOS(SIN(RADIANS(G1390))*SIN(RADIANS(E1388))+COS(RADIANS(G1390))*COS(RADIANS(E1388))*COS(RADIANS(R1378))))&gt;90,0,$F$4*$F$5/E1387^2*(SIN(RADIANS(G1390))*SIN(RADIANS(E1388))+COS(RADIANS(G1390))*COS(RADIANS(E1388))*COS(RADIANS(R1378))))</f>
        <v>#DIV/0!</v>
      </c>
      <c r="S1390" t="e">
        <f>IF(DEGREES(ACOS(SIN(RADIANS(G1390))*SIN(RADIANS(E1388))+COS(RADIANS(G1390))*COS(RADIANS(E1388))*COS(RADIANS(S1378))))&gt;90,0,$F$4*$F$5/E1387^2*(SIN(RADIANS(G1390))*SIN(RADIANS(E1388))+COS(RADIANS(G1390))*COS(RADIANS(E1388))*COS(RADIANS(S1378))))</f>
        <v>#DIV/0!</v>
      </c>
      <c r="T1390" t="e">
        <f>IF(DEGREES(ACOS(SIN(RADIANS(G1390))*SIN(RADIANS(E1388))+COS(RADIANS(G1390))*COS(RADIANS(E1388))*COS(RADIANS(T1378))))&gt;90,0,$F$4*$F$5/E1387^2*(SIN(RADIANS(G1390))*SIN(RADIANS(E1388))+COS(RADIANS(G1390))*COS(RADIANS(E1388))*COS(RADIANS(T1378))))</f>
        <v>#DIV/0!</v>
      </c>
      <c r="U1390" t="e">
        <f>IF(DEGREES(ACOS(SIN(RADIANS(G1390))*SIN(RADIANS(E1388))+COS(RADIANS(G1390))*COS(RADIANS(E1388))*COS(RADIANS(U1378))))&gt;90,0,$F$4*$F$5/E1387^2*(SIN(RADIANS(G1390))*SIN(RADIANS(E1388))+COS(RADIANS(G1390))*COS(RADIANS(E1388))*COS(RADIANS(U1378))))</f>
        <v>#DIV/0!</v>
      </c>
      <c r="V1390" t="e">
        <f>IF(DEGREES(ACOS(SIN(RADIANS(G1390))*SIN(RADIANS(E1388))+COS(RADIANS(G1390))*COS(RADIANS(E1388))*COS(RADIANS(V1378))))&gt;90,0,$F$4*$F$5/E1387^2*(SIN(RADIANS(G1390))*SIN(RADIANS(E1388))+COS(RADIANS(G1390))*COS(RADIANS(E1388))*COS(RADIANS(V1378))))</f>
        <v>#DIV/0!</v>
      </c>
      <c r="W1390" t="e">
        <f>IF(DEGREES(ACOS(SIN(RADIANS(G1390))*SIN(RADIANS(E1388))+COS(RADIANS(G1390))*COS(RADIANS(E1388))*COS(RADIANS(W1378))))&gt;90,0,$F$4*$F$5/E1387^2*(SIN(RADIANS(G1390))*SIN(RADIANS(E1388))+COS(RADIANS(G1390))*COS(RADIANS(E1388))*COS(RADIANS(W1378))))</f>
        <v>#DIV/0!</v>
      </c>
      <c r="X1390" t="e">
        <f>IF(DEGREES(ACOS(SIN(RADIANS(G1390))*SIN(RADIANS(E1388))+COS(RADIANS(G1390))*COS(RADIANS(E1388))*COS(RADIANS(X1378))))&gt;90,0,$F$4*$F$5/E1387^2*(SIN(RADIANS(G1390))*SIN(RADIANS(E1388))+COS(RADIANS(G1390))*COS(RADIANS(E1388))*COS(RADIANS(X1378))))</f>
        <v>#DIV/0!</v>
      </c>
      <c r="Y1390" t="e">
        <f>IF(DEGREES(ACOS(SIN(RADIANS(G1390))*SIN(RADIANS(E1388))+COS(RADIANS(G1390))*COS(RADIANS(E1388))*COS(RADIANS(Y1378))))&gt;90,0,$F$4*$F$5/E1387^2*(SIN(RADIANS(G1390))*SIN(RADIANS(E1388))+COS(RADIANS(G1390))*COS(RADIANS(E1388))*COS(RADIANS(Y1378))))</f>
        <v>#DIV/0!</v>
      </c>
      <c r="Z1390" t="e">
        <f>IF(DEGREES(ACOS(SIN(RADIANS(G1390))*SIN(RADIANS(E1388))+COS(RADIANS(G1390))*COS(RADIANS(E1388))*COS(RADIANS(Z1378))))&gt;90,0,$F$4*$F$5/E1387^2*(SIN(RADIANS(G1390))*SIN(RADIANS(E1388))+COS(RADIANS(G1390))*COS(RADIANS(E1388))*COS(RADIANS(Z1378))))</f>
        <v>#DIV/0!</v>
      </c>
      <c r="AA1390" t="e">
        <f>IF(DEGREES(ACOS(SIN(RADIANS(G1390))*SIN(RADIANS(E1388))+COS(RADIANS(G1390))*COS(RADIANS(E1388))*COS(RADIANS(AA1378))))&gt;90,0,$F$4*$F$5/E1387^2*(SIN(RADIANS(G1390))*SIN(RADIANS(E1388))+COS(RADIANS(G1390))*COS(RADIANS(E1388))*COS(RADIANS(AA1378))))</f>
        <v>#DIV/0!</v>
      </c>
      <c r="AB1390" t="e">
        <f>IF(DEGREES(ACOS(SIN(RADIANS(G1390))*SIN(RADIANS(E1388))+COS(RADIANS(G1390))*COS(RADIANS(E1388))*COS(RADIANS(AB1378))))&gt;90,0,$F$4*$F$5/E1387^2*(SIN(RADIANS(G1390))*SIN(RADIANS(E1388))+COS(RADIANS(G1390))*COS(RADIANS(E1388))*COS(RADIANS(AB1378))))</f>
        <v>#DIV/0!</v>
      </c>
      <c r="AC1390" t="e">
        <f>IF(DEGREES(ACOS(SIN(RADIANS(G1390))*SIN(RADIANS(E1388))+COS(RADIANS(G1390))*COS(RADIANS(E1388))*COS(RADIANS(AC1378))))&gt;90,0,$F$4*$F$5/E1387^2*(SIN(RADIANS(G1390))*SIN(RADIANS(E1388))+COS(RADIANS(G1390))*COS(RADIANS(E1388))*COS(RADIANS(AC1378))))</f>
        <v>#DIV/0!</v>
      </c>
      <c r="AD1390" t="e">
        <f>IF(DEGREES(ACOS(SIN(RADIANS(G1390))*SIN(RADIANS(E1388))+COS(RADIANS(G1390))*COS(RADIANS(E1388))*COS(RADIANS(AD1378))))&gt;90,0,$F$4*$F$5/E1387^2*(SIN(RADIANS(G1390))*SIN(RADIANS(E1388))+COS(RADIANS(G1390))*COS(RADIANS(E1388))*COS(RADIANS(AD1378))))</f>
        <v>#DIV/0!</v>
      </c>
      <c r="AE1390" t="e">
        <f>IF(DEGREES(ACOS(SIN(RADIANS(G1390))*SIN(RADIANS(E1388))+COS(RADIANS(G1390))*COS(RADIANS(E1388))*COS(RADIANS(AE1378))))&gt;90,0,$F$4*$F$5/E1387^2*(SIN(RADIANS(G1390))*SIN(RADIANS(E1388))+COS(RADIANS(G1390))*COS(RADIANS(E1388))*COS(RADIANS(AE1378))))</f>
        <v>#DIV/0!</v>
      </c>
      <c r="AF1390" t="e">
        <f>IF(DEGREES(ACOS(SIN(RADIANS(G1390))*SIN(RADIANS(E1388))+COS(RADIANS(G1390))*COS(RADIANS(E1388))*COS(RADIANS(AF1378))))&gt;90,0,$F$4*$F$5/E1387^2*(SIN(RADIANS(G1390))*SIN(RADIANS(E1388))+COS(RADIANS(G1390))*COS(RADIANS(E1388))*COS(RADIANS(AF1378))))</f>
        <v>#DIV/0!</v>
      </c>
      <c r="AG1390" t="e">
        <f>IF(DEGREES(ACOS(SIN(RADIANS(G1390))*SIN(RADIANS(E1388))+COS(RADIANS(G1390))*COS(RADIANS(E1388))*COS(RADIANS(AG1378))))&gt;90,0,$F$4*$F$5/E1387^2*(SIN(RADIANS(G1390))*SIN(RADIANS(E1388))+COS(RADIANS(G1390))*COS(RADIANS(E1388))*COS(RADIANS(AG1378))))</f>
        <v>#DIV/0!</v>
      </c>
      <c r="AH1390" t="e">
        <f>IF(DEGREES(ACOS(SIN(RADIANS(G1390))*SIN(RADIANS(E1388))+COS(RADIANS(G1390))*COS(RADIANS(E1388))*COS(RADIANS(AH1378))))&gt;90,0,$F$4*$F$5/E1387^2*(SIN(RADIANS(G1390))*SIN(RADIANS(E1388))+COS(RADIANS(G1390))*COS(RADIANS(E1388))*COS(RADIANS(AH1378))))</f>
        <v>#DIV/0!</v>
      </c>
      <c r="AI1390" t="e">
        <f>IF(DEGREES(ACOS(SIN(RADIANS(G1390))*SIN(RADIANS(E1388))+COS(RADIANS(G1390))*COS(RADIANS(E1388))*COS(RADIANS(AI1378))))&gt;90,0,$F$4*$F$5/E1387^2*(SIN(RADIANS(G1390))*SIN(RADIANS(E1388))+COS(RADIANS(G1390))*COS(RADIANS(E1388))*COS(RADIANS(AI1378))))</f>
        <v>#DIV/0!</v>
      </c>
      <c r="AJ1390" t="e">
        <f>IF(DEGREES(ACOS(SIN(RADIANS(G1390))*SIN(RADIANS(E1388))+COS(RADIANS(G1390))*COS(RADIANS(E1388))*COS(RADIANS(AJ1378))))&gt;90,0,$F$4*$F$5/E1387^2*(SIN(RADIANS(G1390))*SIN(RADIANS(E1388))+COS(RADIANS(G1390))*COS(RADIANS(E1388))*COS(RADIANS(AJ1378))))</f>
        <v>#DIV/0!</v>
      </c>
      <c r="AK1390">
        <f>IF(DEGREES(ACOS(SIN(RADIANS(G1390))*SIN(RADIANS(E1388))+COS(RADIANS(G1390))*COS(RADIANS(E1388))*COS(RADIANS(AK1378))))&gt;90,0,$F$4*$F$5/E1387^2*(SIN(RADIANS(G1390))*SIN(RADIANS(E1388))+COS(RADIANS(G1390))*COS(RADIANS(E1388))*COS(RADIANS(AK1378))))</f>
        <v>0</v>
      </c>
      <c r="AL1390">
        <f>IF(DEGREES(ACOS(SIN(RADIANS(G1390))*SIN(RADIANS(E1388))+COS(RADIANS(G1390))*COS(RADIANS(E1388))*COS(RADIANS(AL1378))))&gt;90,0,$F$4*$F$5/E1387^2*(SIN(RADIANS(G1390))*SIN(RADIANS(E1388))+COS(RADIANS(G1390))*COS(RADIANS(E1388))*COS(RADIANS(AL1378))))</f>
        <v>0</v>
      </c>
      <c r="AM1390">
        <f>IF(DEGREES(ACOS(SIN(RADIANS(G1390))*SIN(RADIANS(E1388))+COS(RADIANS(G1390))*COS(RADIANS(E1388))*COS(RADIANS(AM1378))))&gt;90,0,$F$4*$F$5/E1387^2*(SIN(RADIANS(G1390))*SIN(RADIANS(E1388))+COS(RADIANS(G1390))*COS(RADIANS(E1388))*COS(RADIANS(AM1378))))</f>
        <v>0</v>
      </c>
      <c r="AN1390">
        <f>IF(DEGREES(ACOS(SIN(RADIANS(G1390))*SIN(RADIANS(E1388))+COS(RADIANS(G1390))*COS(RADIANS(E1388))*COS(RADIANS(AN1378))))&gt;90,0,$F$4*$F$5/E1387^2*(SIN(RADIANS(G1390))*SIN(RADIANS(E1388))+COS(RADIANS(G1390))*COS(RADIANS(E1388))*COS(RADIANS(AN1378))))</f>
        <v>0</v>
      </c>
      <c r="AO1390">
        <f>IF(DEGREES(ACOS(SIN(RADIANS(G1390))*SIN(RADIANS(E1388))+COS(RADIANS(G1390))*COS(RADIANS(E1388))*COS(RADIANS(AO1378))))&gt;90,0,$F$4*$F$5/E1387^2*(SIN(RADIANS(G1390))*SIN(RADIANS(E1388))+COS(RADIANS(G1390))*COS(RADIANS(E1388))*COS(RADIANS(AO1378))))</f>
        <v>0</v>
      </c>
      <c r="AP1390">
        <f>IF(DEGREES(ACOS(SIN(RADIANS(G1390))*SIN(RADIANS(E1388))+COS(RADIANS(G1390))*COS(RADIANS(E1388))*COS(RADIANS(AP1378))))&gt;90,0,$F$4*$F$5/E1387^2*(SIN(RADIANS(G1390))*SIN(RADIANS(E1388))+COS(RADIANS(G1390))*COS(RADIANS(E1388))*COS(RADIANS(AP1378))))</f>
        <v>0</v>
      </c>
      <c r="AQ1390">
        <f>IF(DEGREES(ACOS(SIN(RADIANS(G1390))*SIN(RADIANS(E1388))+COS(RADIANS(G1390))*COS(RADIANS(E1388))*COS(RADIANS(AQ1378))))&gt;90,0,$F$4*$F$5/E1387^2*(SIN(RADIANS(G1390))*SIN(RADIANS(E1388))+COS(RADIANS(G1390))*COS(RADIANS(E1388))*COS(RADIANS(AQ1378))))</f>
        <v>0</v>
      </c>
      <c r="AR1390">
        <f>IF(DEGREES(ACOS(SIN(RADIANS(G1390))*SIN(RADIANS(E1388))+COS(RADIANS(G1390))*COS(RADIANS(E1388))*COS(RADIANS(AR1378))))&gt;90,0,$F$4*$F$5/E1387^2*(SIN(RADIANS(G1390))*SIN(RADIANS(E1388))+COS(RADIANS(G1390))*COS(RADIANS(E1388))*COS(RADIANS(AR1378))))</f>
        <v>0</v>
      </c>
    </row>
    <row r="1391" spans="2:44" x14ac:dyDescent="0.5">
      <c r="G1391">
        <v>-20</v>
      </c>
      <c r="I1391">
        <f>IF(DEGREES(ACOS(SIN(RADIANS(G1391))*SIN(RADIANS(E1388))+COS(RADIANS(G1391))*COS(RADIANS(E1388))*COS(RADIANS(I1378))))&gt;90,0,$F$4*$F$5/E1387^2*(SIN(RADIANS(G1391))*SIN(RADIANS(E1388))+COS(RADIANS(G1391))*COS(RADIANS(E1388))*COS(RADIANS(I1378))))</f>
        <v>0</v>
      </c>
      <c r="J1391">
        <f>IF(DEGREES(ACOS(SIN(RADIANS(G1391))*SIN(RADIANS(E1388))+COS(RADIANS(G1391))*COS(RADIANS(E1388))*COS(RADIANS(J1378))))&gt;90,0,$F$4*$F$5/E1387^2*(SIN(RADIANS(G1391))*SIN(RADIANS(E1388))+COS(RADIANS(G1391))*COS(RADIANS(E1388))*COS(RADIANS(J1378))))</f>
        <v>0</v>
      </c>
      <c r="K1391">
        <f>IF(DEGREES(ACOS(SIN(RADIANS(G1391))*SIN(RADIANS(E1388))+COS(RADIANS(G1391))*COS(RADIANS(E1388))*COS(RADIANS(K1378))))&gt;90,0,$F$4*$F$5/E1387^2*(SIN(RADIANS(G1391))*SIN(RADIANS(E1388))+COS(RADIANS(G1391))*COS(RADIANS(E1388))*COS(RADIANS(K1378))))</f>
        <v>0</v>
      </c>
      <c r="L1391">
        <f>IF(DEGREES(ACOS(SIN(RADIANS(G1391))*SIN(RADIANS(E1388))+COS(RADIANS(G1391))*COS(RADIANS(E1388))*COS(RADIANS(L1378))))&gt;90,0,$F$4*$F$5/E1387^2*(SIN(RADIANS(G1391))*SIN(RADIANS(E1388))+COS(RADIANS(G1391))*COS(RADIANS(E1388))*COS(RADIANS(L1378))))</f>
        <v>0</v>
      </c>
      <c r="M1391">
        <f>IF(DEGREES(ACOS(SIN(RADIANS(G1391))*SIN(RADIANS(E1388))+COS(RADIANS(G1391))*COS(RADIANS(E1388))*COS(RADIANS(M1378))))&gt;90,0,$F$4*$F$5/E1387^2*(SIN(RADIANS(G1391))*SIN(RADIANS(E1388))+COS(RADIANS(G1391))*COS(RADIANS(E1388))*COS(RADIANS(M1378))))</f>
        <v>0</v>
      </c>
      <c r="N1391">
        <f>IF(DEGREES(ACOS(SIN(RADIANS(G1391))*SIN(RADIANS(E1388))+COS(RADIANS(G1391))*COS(RADIANS(E1388))*COS(RADIANS(N1378))))&gt;90,0,$F$4*$F$5/E1387^2*(SIN(RADIANS(G1391))*SIN(RADIANS(E1388))+COS(RADIANS(G1391))*COS(RADIANS(E1388))*COS(RADIANS(N1378))))</f>
        <v>0</v>
      </c>
      <c r="O1391">
        <f>IF(DEGREES(ACOS(SIN(RADIANS(G1391))*SIN(RADIANS(E1388))+COS(RADIANS(G1391))*COS(RADIANS(E1388))*COS(RADIANS(O1378))))&gt;90,0,$F$4*$F$5/E1387^2*(SIN(RADIANS(G1391))*SIN(RADIANS(E1388))+COS(RADIANS(G1391))*COS(RADIANS(E1388))*COS(RADIANS(O1378))))</f>
        <v>0</v>
      </c>
      <c r="P1391">
        <f>IF(DEGREES(ACOS(SIN(RADIANS(G1391))*SIN(RADIANS(E1388))+COS(RADIANS(G1391))*COS(RADIANS(E1388))*COS(RADIANS(P1378))))&gt;90,0,$F$4*$F$5/E1387^2*(SIN(RADIANS(G1391))*SIN(RADIANS(E1388))+COS(RADIANS(G1391))*COS(RADIANS(E1388))*COS(RADIANS(P1378))))</f>
        <v>0</v>
      </c>
      <c r="Q1391">
        <f>IF(DEGREES(ACOS(SIN(RADIANS(G1391))*SIN(RADIANS(E1388))+COS(RADIANS(G1391))*COS(RADIANS(E1388))*COS(RADIANS(Q1378))))&gt;90,0,$F$4*$F$5/E1387^2*(SIN(RADIANS(G1391))*SIN(RADIANS(E1388))+COS(RADIANS(G1391))*COS(RADIANS(E1388))*COS(RADIANS(Q1378))))</f>
        <v>0</v>
      </c>
      <c r="R1391" t="e">
        <f>IF(DEGREES(ACOS(SIN(RADIANS(G1391))*SIN(RADIANS(E1388))+COS(RADIANS(G1391))*COS(RADIANS(E1388))*COS(RADIANS(R1378))))&gt;90,0,$F$4*$F$5/E1387^2*(SIN(RADIANS(G1391))*SIN(RADIANS(E1388))+COS(RADIANS(G1391))*COS(RADIANS(E1388))*COS(RADIANS(R1378))))</f>
        <v>#DIV/0!</v>
      </c>
      <c r="S1391" t="e">
        <f>IF(DEGREES(ACOS(SIN(RADIANS(G1391))*SIN(RADIANS(E1388))+COS(RADIANS(G1391))*COS(RADIANS(E1388))*COS(RADIANS(S1378))))&gt;90,0,$F$4*$F$5/E1387^2*(SIN(RADIANS(G1391))*SIN(RADIANS(E1388))+COS(RADIANS(G1391))*COS(RADIANS(E1388))*COS(RADIANS(S1378))))</f>
        <v>#DIV/0!</v>
      </c>
      <c r="T1391" t="e">
        <f>IF(DEGREES(ACOS(SIN(RADIANS(G1391))*SIN(RADIANS(E1388))+COS(RADIANS(G1391))*COS(RADIANS(E1388))*COS(RADIANS(T1378))))&gt;90,0,$F$4*$F$5/E1387^2*(SIN(RADIANS(G1391))*SIN(RADIANS(E1388))+COS(RADIANS(G1391))*COS(RADIANS(E1388))*COS(RADIANS(T1378))))</f>
        <v>#DIV/0!</v>
      </c>
      <c r="U1391" t="e">
        <f>IF(DEGREES(ACOS(SIN(RADIANS(G1391))*SIN(RADIANS(E1388))+COS(RADIANS(G1391))*COS(RADIANS(E1388))*COS(RADIANS(U1378))))&gt;90,0,$F$4*$F$5/E1387^2*(SIN(RADIANS(G1391))*SIN(RADIANS(E1388))+COS(RADIANS(G1391))*COS(RADIANS(E1388))*COS(RADIANS(U1378))))</f>
        <v>#DIV/0!</v>
      </c>
      <c r="V1391" t="e">
        <f>IF(DEGREES(ACOS(SIN(RADIANS(G1391))*SIN(RADIANS(E1388))+COS(RADIANS(G1391))*COS(RADIANS(E1388))*COS(RADIANS(V1378))))&gt;90,0,$F$4*$F$5/E1387^2*(SIN(RADIANS(G1391))*SIN(RADIANS(E1388))+COS(RADIANS(G1391))*COS(RADIANS(E1388))*COS(RADIANS(V1378))))</f>
        <v>#DIV/0!</v>
      </c>
      <c r="W1391" t="e">
        <f>IF(DEGREES(ACOS(SIN(RADIANS(G1391))*SIN(RADIANS(E1388))+COS(RADIANS(G1391))*COS(RADIANS(E1388))*COS(RADIANS(W1378))))&gt;90,0,$F$4*$F$5/E1387^2*(SIN(RADIANS(G1391))*SIN(RADIANS(E1388))+COS(RADIANS(G1391))*COS(RADIANS(E1388))*COS(RADIANS(W1378))))</f>
        <v>#DIV/0!</v>
      </c>
      <c r="X1391" t="e">
        <f>IF(DEGREES(ACOS(SIN(RADIANS(G1391))*SIN(RADIANS(E1388))+COS(RADIANS(G1391))*COS(RADIANS(E1388))*COS(RADIANS(X1378))))&gt;90,0,$F$4*$F$5/E1387^2*(SIN(RADIANS(G1391))*SIN(RADIANS(E1388))+COS(RADIANS(G1391))*COS(RADIANS(E1388))*COS(RADIANS(X1378))))</f>
        <v>#DIV/0!</v>
      </c>
      <c r="Y1391" t="e">
        <f>IF(DEGREES(ACOS(SIN(RADIANS(G1391))*SIN(RADIANS(E1388))+COS(RADIANS(G1391))*COS(RADIANS(E1388))*COS(RADIANS(Y1378))))&gt;90,0,$F$4*$F$5/E1387^2*(SIN(RADIANS(G1391))*SIN(RADIANS(E1388))+COS(RADIANS(G1391))*COS(RADIANS(E1388))*COS(RADIANS(Y1378))))</f>
        <v>#DIV/0!</v>
      </c>
      <c r="Z1391" t="e">
        <f>IF(DEGREES(ACOS(SIN(RADIANS(G1391))*SIN(RADIANS(E1388))+COS(RADIANS(G1391))*COS(RADIANS(E1388))*COS(RADIANS(Z1378))))&gt;90,0,$F$4*$F$5/E1387^2*(SIN(RADIANS(G1391))*SIN(RADIANS(E1388))+COS(RADIANS(G1391))*COS(RADIANS(E1388))*COS(RADIANS(Z1378))))</f>
        <v>#DIV/0!</v>
      </c>
      <c r="AA1391" t="e">
        <f>IF(DEGREES(ACOS(SIN(RADIANS(G1391))*SIN(RADIANS(E1388))+COS(RADIANS(G1391))*COS(RADIANS(E1388))*COS(RADIANS(AA1378))))&gt;90,0,$F$4*$F$5/E1387^2*(SIN(RADIANS(G1391))*SIN(RADIANS(E1388))+COS(RADIANS(G1391))*COS(RADIANS(E1388))*COS(RADIANS(AA1378))))</f>
        <v>#DIV/0!</v>
      </c>
      <c r="AB1391" t="e">
        <f>IF(DEGREES(ACOS(SIN(RADIANS(G1391))*SIN(RADIANS(E1388))+COS(RADIANS(G1391))*COS(RADIANS(E1388))*COS(RADIANS(AB1378))))&gt;90,0,$F$4*$F$5/E1387^2*(SIN(RADIANS(G1391))*SIN(RADIANS(E1388))+COS(RADIANS(G1391))*COS(RADIANS(E1388))*COS(RADIANS(AB1378))))</f>
        <v>#DIV/0!</v>
      </c>
      <c r="AC1391" t="e">
        <f>IF(DEGREES(ACOS(SIN(RADIANS(G1391))*SIN(RADIANS(E1388))+COS(RADIANS(G1391))*COS(RADIANS(E1388))*COS(RADIANS(AC1378))))&gt;90,0,$F$4*$F$5/E1387^2*(SIN(RADIANS(G1391))*SIN(RADIANS(E1388))+COS(RADIANS(G1391))*COS(RADIANS(E1388))*COS(RADIANS(AC1378))))</f>
        <v>#DIV/0!</v>
      </c>
      <c r="AD1391" t="e">
        <f>IF(DEGREES(ACOS(SIN(RADIANS(G1391))*SIN(RADIANS(E1388))+COS(RADIANS(G1391))*COS(RADIANS(E1388))*COS(RADIANS(AD1378))))&gt;90,0,$F$4*$F$5/E1387^2*(SIN(RADIANS(G1391))*SIN(RADIANS(E1388))+COS(RADIANS(G1391))*COS(RADIANS(E1388))*COS(RADIANS(AD1378))))</f>
        <v>#DIV/0!</v>
      </c>
      <c r="AE1391" t="e">
        <f>IF(DEGREES(ACOS(SIN(RADIANS(G1391))*SIN(RADIANS(E1388))+COS(RADIANS(G1391))*COS(RADIANS(E1388))*COS(RADIANS(AE1378))))&gt;90,0,$F$4*$F$5/E1387^2*(SIN(RADIANS(G1391))*SIN(RADIANS(E1388))+COS(RADIANS(G1391))*COS(RADIANS(E1388))*COS(RADIANS(AE1378))))</f>
        <v>#DIV/0!</v>
      </c>
      <c r="AF1391" t="e">
        <f>IF(DEGREES(ACOS(SIN(RADIANS(G1391))*SIN(RADIANS(E1388))+COS(RADIANS(G1391))*COS(RADIANS(E1388))*COS(RADIANS(AF1378))))&gt;90,0,$F$4*$F$5/E1387^2*(SIN(RADIANS(G1391))*SIN(RADIANS(E1388))+COS(RADIANS(G1391))*COS(RADIANS(E1388))*COS(RADIANS(AF1378))))</f>
        <v>#DIV/0!</v>
      </c>
      <c r="AG1391" t="e">
        <f>IF(DEGREES(ACOS(SIN(RADIANS(G1391))*SIN(RADIANS(E1388))+COS(RADIANS(G1391))*COS(RADIANS(E1388))*COS(RADIANS(AG1378))))&gt;90,0,$F$4*$F$5/E1387^2*(SIN(RADIANS(G1391))*SIN(RADIANS(E1388))+COS(RADIANS(G1391))*COS(RADIANS(E1388))*COS(RADIANS(AG1378))))</f>
        <v>#DIV/0!</v>
      </c>
      <c r="AH1391" t="e">
        <f>IF(DEGREES(ACOS(SIN(RADIANS(G1391))*SIN(RADIANS(E1388))+COS(RADIANS(G1391))*COS(RADIANS(E1388))*COS(RADIANS(AH1378))))&gt;90,0,$F$4*$F$5/E1387^2*(SIN(RADIANS(G1391))*SIN(RADIANS(E1388))+COS(RADIANS(G1391))*COS(RADIANS(E1388))*COS(RADIANS(AH1378))))</f>
        <v>#DIV/0!</v>
      </c>
      <c r="AI1391" t="e">
        <f>IF(DEGREES(ACOS(SIN(RADIANS(G1391))*SIN(RADIANS(E1388))+COS(RADIANS(G1391))*COS(RADIANS(E1388))*COS(RADIANS(AI1378))))&gt;90,0,$F$4*$F$5/E1387^2*(SIN(RADIANS(G1391))*SIN(RADIANS(E1388))+COS(RADIANS(G1391))*COS(RADIANS(E1388))*COS(RADIANS(AI1378))))</f>
        <v>#DIV/0!</v>
      </c>
      <c r="AJ1391" t="e">
        <f>IF(DEGREES(ACOS(SIN(RADIANS(G1391))*SIN(RADIANS(E1388))+COS(RADIANS(G1391))*COS(RADIANS(E1388))*COS(RADIANS(AJ1378))))&gt;90,0,$F$4*$F$5/E1387^2*(SIN(RADIANS(G1391))*SIN(RADIANS(E1388))+COS(RADIANS(G1391))*COS(RADIANS(E1388))*COS(RADIANS(AJ1378))))</f>
        <v>#DIV/0!</v>
      </c>
      <c r="AK1391">
        <f>IF(DEGREES(ACOS(SIN(RADIANS(G1391))*SIN(RADIANS(E1388))+COS(RADIANS(G1391))*COS(RADIANS(E1388))*COS(RADIANS(AK1378))))&gt;90,0,$F$4*$F$5/E1387^2*(SIN(RADIANS(G1391))*SIN(RADIANS(E1388))+COS(RADIANS(G1391))*COS(RADIANS(E1388))*COS(RADIANS(AK1378))))</f>
        <v>0</v>
      </c>
      <c r="AL1391">
        <f>IF(DEGREES(ACOS(SIN(RADIANS(G1391))*SIN(RADIANS(E1388))+COS(RADIANS(G1391))*COS(RADIANS(E1388))*COS(RADIANS(AL1378))))&gt;90,0,$F$4*$F$5/E1387^2*(SIN(RADIANS(G1391))*SIN(RADIANS(E1388))+COS(RADIANS(G1391))*COS(RADIANS(E1388))*COS(RADIANS(AL1378))))</f>
        <v>0</v>
      </c>
      <c r="AM1391">
        <f>IF(DEGREES(ACOS(SIN(RADIANS(G1391))*SIN(RADIANS(E1388))+COS(RADIANS(G1391))*COS(RADIANS(E1388))*COS(RADIANS(AM1378))))&gt;90,0,$F$4*$F$5/E1387^2*(SIN(RADIANS(G1391))*SIN(RADIANS(E1388))+COS(RADIANS(G1391))*COS(RADIANS(E1388))*COS(RADIANS(AM1378))))</f>
        <v>0</v>
      </c>
      <c r="AN1391">
        <f>IF(DEGREES(ACOS(SIN(RADIANS(G1391))*SIN(RADIANS(E1388))+COS(RADIANS(G1391))*COS(RADIANS(E1388))*COS(RADIANS(AN1378))))&gt;90,0,$F$4*$F$5/E1387^2*(SIN(RADIANS(G1391))*SIN(RADIANS(E1388))+COS(RADIANS(G1391))*COS(RADIANS(E1388))*COS(RADIANS(AN1378))))</f>
        <v>0</v>
      </c>
      <c r="AO1391">
        <f>IF(DEGREES(ACOS(SIN(RADIANS(G1391))*SIN(RADIANS(E1388))+COS(RADIANS(G1391))*COS(RADIANS(E1388))*COS(RADIANS(AO1378))))&gt;90,0,$F$4*$F$5/E1387^2*(SIN(RADIANS(G1391))*SIN(RADIANS(E1388))+COS(RADIANS(G1391))*COS(RADIANS(E1388))*COS(RADIANS(AO1378))))</f>
        <v>0</v>
      </c>
      <c r="AP1391">
        <f>IF(DEGREES(ACOS(SIN(RADIANS(G1391))*SIN(RADIANS(E1388))+COS(RADIANS(G1391))*COS(RADIANS(E1388))*COS(RADIANS(AP1378))))&gt;90,0,$F$4*$F$5/E1387^2*(SIN(RADIANS(G1391))*SIN(RADIANS(E1388))+COS(RADIANS(G1391))*COS(RADIANS(E1388))*COS(RADIANS(AP1378))))</f>
        <v>0</v>
      </c>
      <c r="AQ1391">
        <f>IF(DEGREES(ACOS(SIN(RADIANS(G1391))*SIN(RADIANS(E1388))+COS(RADIANS(G1391))*COS(RADIANS(E1388))*COS(RADIANS(AQ1378))))&gt;90,0,$F$4*$F$5/E1387^2*(SIN(RADIANS(G1391))*SIN(RADIANS(E1388))+COS(RADIANS(G1391))*COS(RADIANS(E1388))*COS(RADIANS(AQ1378))))</f>
        <v>0</v>
      </c>
      <c r="AR1391">
        <f>IF(DEGREES(ACOS(SIN(RADIANS(G1391))*SIN(RADIANS(E1388))+COS(RADIANS(G1391))*COS(RADIANS(E1388))*COS(RADIANS(AR1378))))&gt;90,0,$F$4*$F$5/E1387^2*(SIN(RADIANS(G1391))*SIN(RADIANS(E1388))+COS(RADIANS(G1391))*COS(RADIANS(E1388))*COS(RADIANS(AR1378))))</f>
        <v>0</v>
      </c>
    </row>
    <row r="1392" spans="2:44" x14ac:dyDescent="0.5">
      <c r="G1392">
        <v>-30</v>
      </c>
      <c r="I1392">
        <f>IF(DEGREES(ACOS(SIN(RADIANS(G1392))*SIN(RADIANS(E1388))+COS(RADIANS(G1392))*COS(RADIANS(E1388))*COS(RADIANS(I1378))))&gt;90,0,$F$4*$F$5/E1387^2*(SIN(RADIANS(G1392))*SIN(RADIANS(E1388))+COS(RADIANS(G1392))*COS(RADIANS(E1388))*COS(RADIANS(I1378))))</f>
        <v>0</v>
      </c>
      <c r="J1392">
        <f>IF(DEGREES(ACOS(SIN(RADIANS(G1392))*SIN(RADIANS(E1388))+COS(RADIANS(G1392))*COS(RADIANS(E1388))*COS(RADIANS(J1378))))&gt;90,0,$F$4*$F$5/E1387^2*(SIN(RADIANS(G1392))*SIN(RADIANS(E1388))+COS(RADIANS(G1392))*COS(RADIANS(E1388))*COS(RADIANS(J1378))))</f>
        <v>0</v>
      </c>
      <c r="K1392">
        <f>IF(DEGREES(ACOS(SIN(RADIANS(G1392))*SIN(RADIANS(E1388))+COS(RADIANS(G1392))*COS(RADIANS(E1388))*COS(RADIANS(K1378))))&gt;90,0,$F$4*$F$5/E1387^2*(SIN(RADIANS(G1392))*SIN(RADIANS(E1388))+COS(RADIANS(G1392))*COS(RADIANS(E1388))*COS(RADIANS(K1378))))</f>
        <v>0</v>
      </c>
      <c r="L1392">
        <f>IF(DEGREES(ACOS(SIN(RADIANS(G1392))*SIN(RADIANS(E1388))+COS(RADIANS(G1392))*COS(RADIANS(E1388))*COS(RADIANS(L1378))))&gt;90,0,$F$4*$F$5/E1387^2*(SIN(RADIANS(G1392))*SIN(RADIANS(E1388))+COS(RADIANS(G1392))*COS(RADIANS(E1388))*COS(RADIANS(L1378))))</f>
        <v>0</v>
      </c>
      <c r="M1392">
        <f>IF(DEGREES(ACOS(SIN(RADIANS(G1392))*SIN(RADIANS(E1388))+COS(RADIANS(G1392))*COS(RADIANS(E1388))*COS(RADIANS(M1378))))&gt;90,0,$F$4*$F$5/E1387^2*(SIN(RADIANS(G1392))*SIN(RADIANS(E1388))+COS(RADIANS(G1392))*COS(RADIANS(E1388))*COS(RADIANS(M1378))))</f>
        <v>0</v>
      </c>
      <c r="N1392">
        <f>IF(DEGREES(ACOS(SIN(RADIANS(G1392))*SIN(RADIANS(E1388))+COS(RADIANS(G1392))*COS(RADIANS(E1388))*COS(RADIANS(N1378))))&gt;90,0,$F$4*$F$5/E1387^2*(SIN(RADIANS(G1392))*SIN(RADIANS(E1388))+COS(RADIANS(G1392))*COS(RADIANS(E1388))*COS(RADIANS(N1378))))</f>
        <v>0</v>
      </c>
      <c r="O1392">
        <f>IF(DEGREES(ACOS(SIN(RADIANS(G1392))*SIN(RADIANS(E1388))+COS(RADIANS(G1392))*COS(RADIANS(E1388))*COS(RADIANS(O1378))))&gt;90,0,$F$4*$F$5/E1387^2*(SIN(RADIANS(G1392))*SIN(RADIANS(E1388))+COS(RADIANS(G1392))*COS(RADIANS(E1388))*COS(RADIANS(O1378))))</f>
        <v>0</v>
      </c>
      <c r="P1392">
        <f>IF(DEGREES(ACOS(SIN(RADIANS(G1392))*SIN(RADIANS(E1388))+COS(RADIANS(G1392))*COS(RADIANS(E1388))*COS(RADIANS(P1378))))&gt;90,0,$F$4*$F$5/E1387^2*(SIN(RADIANS(G1392))*SIN(RADIANS(E1388))+COS(RADIANS(G1392))*COS(RADIANS(E1388))*COS(RADIANS(P1378))))</f>
        <v>0</v>
      </c>
      <c r="Q1392">
        <f>IF(DEGREES(ACOS(SIN(RADIANS(G1392))*SIN(RADIANS(E1388))+COS(RADIANS(G1392))*COS(RADIANS(E1388))*COS(RADIANS(Q1378))))&gt;90,0,$F$4*$F$5/E1387^2*(SIN(RADIANS(G1392))*SIN(RADIANS(E1388))+COS(RADIANS(G1392))*COS(RADIANS(E1388))*COS(RADIANS(Q1378))))</f>
        <v>0</v>
      </c>
      <c r="R1392" t="e">
        <f>IF(DEGREES(ACOS(SIN(RADIANS(G1392))*SIN(RADIANS(E1388))+COS(RADIANS(G1392))*COS(RADIANS(E1388))*COS(RADIANS(R1378))))&gt;90,0,$F$4*$F$5/E1387^2*(SIN(RADIANS(G1392))*SIN(RADIANS(E1388))+COS(RADIANS(G1392))*COS(RADIANS(E1388))*COS(RADIANS(R1378))))</f>
        <v>#DIV/0!</v>
      </c>
      <c r="S1392" t="e">
        <f>IF(DEGREES(ACOS(SIN(RADIANS(G1392))*SIN(RADIANS(E1388))+COS(RADIANS(G1392))*COS(RADIANS(E1388))*COS(RADIANS(S1378))))&gt;90,0,$F$4*$F$5/E1387^2*(SIN(RADIANS(G1392))*SIN(RADIANS(E1388))+COS(RADIANS(G1392))*COS(RADIANS(E1388))*COS(RADIANS(S1378))))</f>
        <v>#DIV/0!</v>
      </c>
      <c r="T1392" t="e">
        <f>IF(DEGREES(ACOS(SIN(RADIANS(G1392))*SIN(RADIANS(E1388))+COS(RADIANS(G1392))*COS(RADIANS(E1388))*COS(RADIANS(T1378))))&gt;90,0,$F$4*$F$5/E1387^2*(SIN(RADIANS(G1392))*SIN(RADIANS(E1388))+COS(RADIANS(G1392))*COS(RADIANS(E1388))*COS(RADIANS(T1378))))</f>
        <v>#DIV/0!</v>
      </c>
      <c r="U1392" t="e">
        <f>IF(DEGREES(ACOS(SIN(RADIANS(G1392))*SIN(RADIANS(E1388))+COS(RADIANS(G1392))*COS(RADIANS(E1388))*COS(RADIANS(U1378))))&gt;90,0,$F$4*$F$5/E1387^2*(SIN(RADIANS(G1392))*SIN(RADIANS(E1388))+COS(RADIANS(G1392))*COS(RADIANS(E1388))*COS(RADIANS(U1378))))</f>
        <v>#DIV/0!</v>
      </c>
      <c r="V1392" t="e">
        <f>IF(DEGREES(ACOS(SIN(RADIANS(G1392))*SIN(RADIANS(E1388))+COS(RADIANS(G1392))*COS(RADIANS(E1388))*COS(RADIANS(V1378))))&gt;90,0,$F$4*$F$5/E1387^2*(SIN(RADIANS(G1392))*SIN(RADIANS(E1388))+COS(RADIANS(G1392))*COS(RADIANS(E1388))*COS(RADIANS(V1378))))</f>
        <v>#DIV/0!</v>
      </c>
      <c r="W1392" t="e">
        <f>IF(DEGREES(ACOS(SIN(RADIANS(G1392))*SIN(RADIANS(E1388))+COS(RADIANS(G1392))*COS(RADIANS(E1388))*COS(RADIANS(W1378))))&gt;90,0,$F$4*$F$5/E1387^2*(SIN(RADIANS(G1392))*SIN(RADIANS(E1388))+COS(RADIANS(G1392))*COS(RADIANS(E1388))*COS(RADIANS(W1378))))</f>
        <v>#DIV/0!</v>
      </c>
      <c r="X1392" t="e">
        <f>IF(DEGREES(ACOS(SIN(RADIANS(G1392))*SIN(RADIANS(E1388))+COS(RADIANS(G1392))*COS(RADIANS(E1388))*COS(RADIANS(X1378))))&gt;90,0,$F$4*$F$5/E1387^2*(SIN(RADIANS(G1392))*SIN(RADIANS(E1388))+COS(RADIANS(G1392))*COS(RADIANS(E1388))*COS(RADIANS(X1378))))</f>
        <v>#DIV/0!</v>
      </c>
      <c r="Y1392" t="e">
        <f>IF(DEGREES(ACOS(SIN(RADIANS(G1392))*SIN(RADIANS(E1388))+COS(RADIANS(G1392))*COS(RADIANS(E1388))*COS(RADIANS(Y1378))))&gt;90,0,$F$4*$F$5/E1387^2*(SIN(RADIANS(G1392))*SIN(RADIANS(E1388))+COS(RADIANS(G1392))*COS(RADIANS(E1388))*COS(RADIANS(Y1378))))</f>
        <v>#DIV/0!</v>
      </c>
      <c r="Z1392" t="e">
        <f>IF(DEGREES(ACOS(SIN(RADIANS(G1392))*SIN(RADIANS(E1388))+COS(RADIANS(G1392))*COS(RADIANS(E1388))*COS(RADIANS(Z1378))))&gt;90,0,$F$4*$F$5/E1387^2*(SIN(RADIANS(G1392))*SIN(RADIANS(E1388))+COS(RADIANS(G1392))*COS(RADIANS(E1388))*COS(RADIANS(Z1378))))</f>
        <v>#DIV/0!</v>
      </c>
      <c r="AA1392" t="e">
        <f>IF(DEGREES(ACOS(SIN(RADIANS(G1392))*SIN(RADIANS(E1388))+COS(RADIANS(G1392))*COS(RADIANS(E1388))*COS(RADIANS(AA1378))))&gt;90,0,$F$4*$F$5/E1387^2*(SIN(RADIANS(G1392))*SIN(RADIANS(E1388))+COS(RADIANS(G1392))*COS(RADIANS(E1388))*COS(RADIANS(AA1378))))</f>
        <v>#DIV/0!</v>
      </c>
      <c r="AB1392" t="e">
        <f>IF(DEGREES(ACOS(SIN(RADIANS(G1392))*SIN(RADIANS(E1388))+COS(RADIANS(G1392))*COS(RADIANS(E1388))*COS(RADIANS(AB1378))))&gt;90,0,$F$4*$F$5/E1387^2*(SIN(RADIANS(G1392))*SIN(RADIANS(E1388))+COS(RADIANS(G1392))*COS(RADIANS(E1388))*COS(RADIANS(AB1378))))</f>
        <v>#DIV/0!</v>
      </c>
      <c r="AC1392" t="e">
        <f>IF(DEGREES(ACOS(SIN(RADIANS(G1392))*SIN(RADIANS(E1388))+COS(RADIANS(G1392))*COS(RADIANS(E1388))*COS(RADIANS(AC1378))))&gt;90,0,$F$4*$F$5/E1387^2*(SIN(RADIANS(G1392))*SIN(RADIANS(E1388))+COS(RADIANS(G1392))*COS(RADIANS(E1388))*COS(RADIANS(AC1378))))</f>
        <v>#DIV/0!</v>
      </c>
      <c r="AD1392" t="e">
        <f>IF(DEGREES(ACOS(SIN(RADIANS(G1392))*SIN(RADIANS(E1388))+COS(RADIANS(G1392))*COS(RADIANS(E1388))*COS(RADIANS(AD1378))))&gt;90,0,$F$4*$F$5/E1387^2*(SIN(RADIANS(G1392))*SIN(RADIANS(E1388))+COS(RADIANS(G1392))*COS(RADIANS(E1388))*COS(RADIANS(AD1378))))</f>
        <v>#DIV/0!</v>
      </c>
      <c r="AE1392" t="e">
        <f>IF(DEGREES(ACOS(SIN(RADIANS(G1392))*SIN(RADIANS(E1388))+COS(RADIANS(G1392))*COS(RADIANS(E1388))*COS(RADIANS(AE1378))))&gt;90,0,$F$4*$F$5/E1387^2*(SIN(RADIANS(G1392))*SIN(RADIANS(E1388))+COS(RADIANS(G1392))*COS(RADIANS(E1388))*COS(RADIANS(AE1378))))</f>
        <v>#DIV/0!</v>
      </c>
      <c r="AF1392" t="e">
        <f>IF(DEGREES(ACOS(SIN(RADIANS(G1392))*SIN(RADIANS(E1388))+COS(RADIANS(G1392))*COS(RADIANS(E1388))*COS(RADIANS(AF1378))))&gt;90,0,$F$4*$F$5/E1387^2*(SIN(RADIANS(G1392))*SIN(RADIANS(E1388))+COS(RADIANS(G1392))*COS(RADIANS(E1388))*COS(RADIANS(AF1378))))</f>
        <v>#DIV/0!</v>
      </c>
      <c r="AG1392" t="e">
        <f>IF(DEGREES(ACOS(SIN(RADIANS(G1392))*SIN(RADIANS(E1388))+COS(RADIANS(G1392))*COS(RADIANS(E1388))*COS(RADIANS(AG1378))))&gt;90,0,$F$4*$F$5/E1387^2*(SIN(RADIANS(G1392))*SIN(RADIANS(E1388))+COS(RADIANS(G1392))*COS(RADIANS(E1388))*COS(RADIANS(AG1378))))</f>
        <v>#DIV/0!</v>
      </c>
      <c r="AH1392" t="e">
        <f>IF(DEGREES(ACOS(SIN(RADIANS(G1392))*SIN(RADIANS(E1388))+COS(RADIANS(G1392))*COS(RADIANS(E1388))*COS(RADIANS(AH1378))))&gt;90,0,$F$4*$F$5/E1387^2*(SIN(RADIANS(G1392))*SIN(RADIANS(E1388))+COS(RADIANS(G1392))*COS(RADIANS(E1388))*COS(RADIANS(AH1378))))</f>
        <v>#DIV/0!</v>
      </c>
      <c r="AI1392" t="e">
        <f>IF(DEGREES(ACOS(SIN(RADIANS(G1392))*SIN(RADIANS(E1388))+COS(RADIANS(G1392))*COS(RADIANS(E1388))*COS(RADIANS(AI1378))))&gt;90,0,$F$4*$F$5/E1387^2*(SIN(RADIANS(G1392))*SIN(RADIANS(E1388))+COS(RADIANS(G1392))*COS(RADIANS(E1388))*COS(RADIANS(AI1378))))</f>
        <v>#DIV/0!</v>
      </c>
      <c r="AJ1392" t="e">
        <f>IF(DEGREES(ACOS(SIN(RADIANS(G1392))*SIN(RADIANS(E1388))+COS(RADIANS(G1392))*COS(RADIANS(E1388))*COS(RADIANS(AJ1378))))&gt;90,0,$F$4*$F$5/E1387^2*(SIN(RADIANS(G1392))*SIN(RADIANS(E1388))+COS(RADIANS(G1392))*COS(RADIANS(E1388))*COS(RADIANS(AJ1378))))</f>
        <v>#DIV/0!</v>
      </c>
      <c r="AK1392">
        <f>IF(DEGREES(ACOS(SIN(RADIANS(G1392))*SIN(RADIANS(E1388))+COS(RADIANS(G1392))*COS(RADIANS(E1388))*COS(RADIANS(AK1378))))&gt;90,0,$F$4*$F$5/E1387^2*(SIN(RADIANS(G1392))*SIN(RADIANS(E1388))+COS(RADIANS(G1392))*COS(RADIANS(E1388))*COS(RADIANS(AK1378))))</f>
        <v>0</v>
      </c>
      <c r="AL1392">
        <f>IF(DEGREES(ACOS(SIN(RADIANS(G1392))*SIN(RADIANS(E1388))+COS(RADIANS(G1392))*COS(RADIANS(E1388))*COS(RADIANS(AL1378))))&gt;90,0,$F$4*$F$5/E1387^2*(SIN(RADIANS(G1392))*SIN(RADIANS(E1388))+COS(RADIANS(G1392))*COS(RADIANS(E1388))*COS(RADIANS(AL1378))))</f>
        <v>0</v>
      </c>
      <c r="AM1392">
        <f>IF(DEGREES(ACOS(SIN(RADIANS(G1392))*SIN(RADIANS(E1388))+COS(RADIANS(G1392))*COS(RADIANS(E1388))*COS(RADIANS(AM1378))))&gt;90,0,$F$4*$F$5/E1387^2*(SIN(RADIANS(G1392))*SIN(RADIANS(E1388))+COS(RADIANS(G1392))*COS(RADIANS(E1388))*COS(RADIANS(AM1378))))</f>
        <v>0</v>
      </c>
      <c r="AN1392">
        <f>IF(DEGREES(ACOS(SIN(RADIANS(G1392))*SIN(RADIANS(E1388))+COS(RADIANS(G1392))*COS(RADIANS(E1388))*COS(RADIANS(AN1378))))&gt;90,0,$F$4*$F$5/E1387^2*(SIN(RADIANS(G1392))*SIN(RADIANS(E1388))+COS(RADIANS(G1392))*COS(RADIANS(E1388))*COS(RADIANS(AN1378))))</f>
        <v>0</v>
      </c>
      <c r="AO1392">
        <f>IF(DEGREES(ACOS(SIN(RADIANS(G1392))*SIN(RADIANS(E1388))+COS(RADIANS(G1392))*COS(RADIANS(E1388))*COS(RADIANS(AO1378))))&gt;90,0,$F$4*$F$5/E1387^2*(SIN(RADIANS(G1392))*SIN(RADIANS(E1388))+COS(RADIANS(G1392))*COS(RADIANS(E1388))*COS(RADIANS(AO1378))))</f>
        <v>0</v>
      </c>
      <c r="AP1392">
        <f>IF(DEGREES(ACOS(SIN(RADIANS(G1392))*SIN(RADIANS(E1388))+COS(RADIANS(G1392))*COS(RADIANS(E1388))*COS(RADIANS(AP1378))))&gt;90,0,$F$4*$F$5/E1387^2*(SIN(RADIANS(G1392))*SIN(RADIANS(E1388))+COS(RADIANS(G1392))*COS(RADIANS(E1388))*COS(RADIANS(AP1378))))</f>
        <v>0</v>
      </c>
      <c r="AQ1392">
        <f>IF(DEGREES(ACOS(SIN(RADIANS(G1392))*SIN(RADIANS(E1388))+COS(RADIANS(G1392))*COS(RADIANS(E1388))*COS(RADIANS(AQ1378))))&gt;90,0,$F$4*$F$5/E1387^2*(SIN(RADIANS(G1392))*SIN(RADIANS(E1388))+COS(RADIANS(G1392))*COS(RADIANS(E1388))*COS(RADIANS(AQ1378))))</f>
        <v>0</v>
      </c>
      <c r="AR1392">
        <f>IF(DEGREES(ACOS(SIN(RADIANS(G1392))*SIN(RADIANS(E1388))+COS(RADIANS(G1392))*COS(RADIANS(E1388))*COS(RADIANS(AR1378))))&gt;90,0,$F$4*$F$5/E1387^2*(SIN(RADIANS(G1392))*SIN(RADIANS(E1388))+COS(RADIANS(G1392))*COS(RADIANS(E1388))*COS(RADIANS(AR1378))))</f>
        <v>0</v>
      </c>
    </row>
    <row r="1393" spans="2:44" x14ac:dyDescent="0.5">
      <c r="G1393">
        <v>-40</v>
      </c>
      <c r="I1393">
        <f>IF(DEGREES(ACOS(SIN(RADIANS(G1393))*SIN(RADIANS(E1388))+COS(RADIANS(G1393))*COS(RADIANS(E1388))*COS(RADIANS(I1378))))&gt;90,0,$F$4*$F$5/E1387^2*(SIN(RADIANS(G1393))*SIN(RADIANS(E1388))+COS(RADIANS(G1393))*COS(RADIANS(E1388))*COS(RADIANS(I1378))))</f>
        <v>0</v>
      </c>
      <c r="J1393">
        <f>IF(DEGREES(ACOS(SIN(RADIANS(G1393))*SIN(RADIANS(E1388))+COS(RADIANS(G1393))*COS(RADIANS(E1388))*COS(RADIANS(J1378))))&gt;90,0,$F$4*$F$5/E1387^2*(SIN(RADIANS(G1393))*SIN(RADIANS(E1388))+COS(RADIANS(G1393))*COS(RADIANS(E1388))*COS(RADIANS(J1378))))</f>
        <v>0</v>
      </c>
      <c r="K1393">
        <f>IF(DEGREES(ACOS(SIN(RADIANS(G1393))*SIN(RADIANS(E1388))+COS(RADIANS(G1393))*COS(RADIANS(E1388))*COS(RADIANS(K1378))))&gt;90,0,$F$4*$F$5/E1387^2*(SIN(RADIANS(G1393))*SIN(RADIANS(E1388))+COS(RADIANS(G1393))*COS(RADIANS(E1388))*COS(RADIANS(K1378))))</f>
        <v>0</v>
      </c>
      <c r="L1393">
        <f>IF(DEGREES(ACOS(SIN(RADIANS(G1393))*SIN(RADIANS(E1388))+COS(RADIANS(G1393))*COS(RADIANS(E1388))*COS(RADIANS(L1378))))&gt;90,0,$F$4*$F$5/E1387^2*(SIN(RADIANS(G1393))*SIN(RADIANS(E1388))+COS(RADIANS(G1393))*COS(RADIANS(E1388))*COS(RADIANS(L1378))))</f>
        <v>0</v>
      </c>
      <c r="M1393">
        <f>IF(DEGREES(ACOS(SIN(RADIANS(G1393))*SIN(RADIANS(E1388))+COS(RADIANS(G1393))*COS(RADIANS(E1388))*COS(RADIANS(M1378))))&gt;90,0,$F$4*$F$5/E1387^2*(SIN(RADIANS(G1393))*SIN(RADIANS(E1388))+COS(RADIANS(G1393))*COS(RADIANS(E1388))*COS(RADIANS(M1378))))</f>
        <v>0</v>
      </c>
      <c r="N1393">
        <f>IF(DEGREES(ACOS(SIN(RADIANS(G1393))*SIN(RADIANS(E1388))+COS(RADIANS(G1393))*COS(RADIANS(E1388))*COS(RADIANS(N1378))))&gt;90,0,$F$4*$F$5/E1387^2*(SIN(RADIANS(G1393))*SIN(RADIANS(E1388))+COS(RADIANS(G1393))*COS(RADIANS(E1388))*COS(RADIANS(N1378))))</f>
        <v>0</v>
      </c>
      <c r="O1393">
        <f>IF(DEGREES(ACOS(SIN(RADIANS(G1393))*SIN(RADIANS(E1388))+COS(RADIANS(G1393))*COS(RADIANS(E1388))*COS(RADIANS(O1378))))&gt;90,0,$F$4*$F$5/E1387^2*(SIN(RADIANS(G1393))*SIN(RADIANS(E1388))+COS(RADIANS(G1393))*COS(RADIANS(E1388))*COS(RADIANS(O1378))))</f>
        <v>0</v>
      </c>
      <c r="P1393">
        <f>IF(DEGREES(ACOS(SIN(RADIANS(G1393))*SIN(RADIANS(E1388))+COS(RADIANS(G1393))*COS(RADIANS(E1388))*COS(RADIANS(P1378))))&gt;90,0,$F$4*$F$5/E1387^2*(SIN(RADIANS(G1393))*SIN(RADIANS(E1388))+COS(RADIANS(G1393))*COS(RADIANS(E1388))*COS(RADIANS(P1378))))</f>
        <v>0</v>
      </c>
      <c r="Q1393">
        <f>IF(DEGREES(ACOS(SIN(RADIANS(G1393))*SIN(RADIANS(E1388))+COS(RADIANS(G1393))*COS(RADIANS(E1388))*COS(RADIANS(Q1378))))&gt;90,0,$F$4*$F$5/E1387^2*(SIN(RADIANS(G1393))*SIN(RADIANS(E1388))+COS(RADIANS(G1393))*COS(RADIANS(E1388))*COS(RADIANS(Q1378))))</f>
        <v>0</v>
      </c>
      <c r="R1393" t="e">
        <f>IF(DEGREES(ACOS(SIN(RADIANS(G1393))*SIN(RADIANS(E1388))+COS(RADIANS(G1393))*COS(RADIANS(E1388))*COS(RADIANS(R1378))))&gt;90,0,$F$4*$F$5/E1387^2*(SIN(RADIANS(G1393))*SIN(RADIANS(E1388))+COS(RADIANS(G1393))*COS(RADIANS(E1388))*COS(RADIANS(R1378))))</f>
        <v>#DIV/0!</v>
      </c>
      <c r="S1393" t="e">
        <f>IF(DEGREES(ACOS(SIN(RADIANS(G1393))*SIN(RADIANS(E1388))+COS(RADIANS(G1393))*COS(RADIANS(E1388))*COS(RADIANS(S1378))))&gt;90,0,$F$4*$F$5/E1387^2*(SIN(RADIANS(G1393))*SIN(RADIANS(E1388))+COS(RADIANS(G1393))*COS(RADIANS(E1388))*COS(RADIANS(S1378))))</f>
        <v>#DIV/0!</v>
      </c>
      <c r="T1393" t="e">
        <f>IF(DEGREES(ACOS(SIN(RADIANS(G1393))*SIN(RADIANS(E1388))+COS(RADIANS(G1393))*COS(RADIANS(E1388))*COS(RADIANS(T1378))))&gt;90,0,$F$4*$F$5/E1387^2*(SIN(RADIANS(G1393))*SIN(RADIANS(E1388))+COS(RADIANS(G1393))*COS(RADIANS(E1388))*COS(RADIANS(T1378))))</f>
        <v>#DIV/0!</v>
      </c>
      <c r="U1393" t="e">
        <f>IF(DEGREES(ACOS(SIN(RADIANS(G1393))*SIN(RADIANS(E1388))+COS(RADIANS(G1393))*COS(RADIANS(E1388))*COS(RADIANS(U1378))))&gt;90,0,$F$4*$F$5/E1387^2*(SIN(RADIANS(G1393))*SIN(RADIANS(E1388))+COS(RADIANS(G1393))*COS(RADIANS(E1388))*COS(RADIANS(U1378))))</f>
        <v>#DIV/0!</v>
      </c>
      <c r="V1393" t="e">
        <f>IF(DEGREES(ACOS(SIN(RADIANS(G1393))*SIN(RADIANS(E1388))+COS(RADIANS(G1393))*COS(RADIANS(E1388))*COS(RADIANS(V1378))))&gt;90,0,$F$4*$F$5/E1387^2*(SIN(RADIANS(G1393))*SIN(RADIANS(E1388))+COS(RADIANS(G1393))*COS(RADIANS(E1388))*COS(RADIANS(V1378))))</f>
        <v>#DIV/0!</v>
      </c>
      <c r="W1393" t="e">
        <f>IF(DEGREES(ACOS(SIN(RADIANS(G1393))*SIN(RADIANS(E1388))+COS(RADIANS(G1393))*COS(RADIANS(E1388))*COS(RADIANS(W1378))))&gt;90,0,$F$4*$F$5/E1387^2*(SIN(RADIANS(G1393))*SIN(RADIANS(E1388))+COS(RADIANS(G1393))*COS(RADIANS(E1388))*COS(RADIANS(W1378))))</f>
        <v>#DIV/0!</v>
      </c>
      <c r="X1393" t="e">
        <f>IF(DEGREES(ACOS(SIN(RADIANS(G1393))*SIN(RADIANS(E1388))+COS(RADIANS(G1393))*COS(RADIANS(E1388))*COS(RADIANS(X1378))))&gt;90,0,$F$4*$F$5/E1387^2*(SIN(RADIANS(G1393))*SIN(RADIANS(E1388))+COS(RADIANS(G1393))*COS(RADIANS(E1388))*COS(RADIANS(X1378))))</f>
        <v>#DIV/0!</v>
      </c>
      <c r="Y1393" t="e">
        <f>IF(DEGREES(ACOS(SIN(RADIANS(G1393))*SIN(RADIANS(E1388))+COS(RADIANS(G1393))*COS(RADIANS(E1388))*COS(RADIANS(Y1378))))&gt;90,0,$F$4*$F$5/E1387^2*(SIN(RADIANS(G1393))*SIN(RADIANS(E1388))+COS(RADIANS(G1393))*COS(RADIANS(E1388))*COS(RADIANS(Y1378))))</f>
        <v>#DIV/0!</v>
      </c>
      <c r="Z1393" t="e">
        <f>IF(DEGREES(ACOS(SIN(RADIANS(G1393))*SIN(RADIANS(E1388))+COS(RADIANS(G1393))*COS(RADIANS(E1388))*COS(RADIANS(Z1378))))&gt;90,0,$F$4*$F$5/E1387^2*(SIN(RADIANS(G1393))*SIN(RADIANS(E1388))+COS(RADIANS(G1393))*COS(RADIANS(E1388))*COS(RADIANS(Z1378))))</f>
        <v>#DIV/0!</v>
      </c>
      <c r="AA1393" t="e">
        <f>IF(DEGREES(ACOS(SIN(RADIANS(G1393))*SIN(RADIANS(E1388))+COS(RADIANS(G1393))*COS(RADIANS(E1388))*COS(RADIANS(AA1378))))&gt;90,0,$F$4*$F$5/E1387^2*(SIN(RADIANS(G1393))*SIN(RADIANS(E1388))+COS(RADIANS(G1393))*COS(RADIANS(E1388))*COS(RADIANS(AA1378))))</f>
        <v>#DIV/0!</v>
      </c>
      <c r="AB1393" t="e">
        <f>IF(DEGREES(ACOS(SIN(RADIANS(G1393))*SIN(RADIANS(E1388))+COS(RADIANS(G1393))*COS(RADIANS(E1388))*COS(RADIANS(AB1378))))&gt;90,0,$F$4*$F$5/E1387^2*(SIN(RADIANS(G1393))*SIN(RADIANS(E1388))+COS(RADIANS(G1393))*COS(RADIANS(E1388))*COS(RADIANS(AB1378))))</f>
        <v>#DIV/0!</v>
      </c>
      <c r="AC1393" t="e">
        <f>IF(DEGREES(ACOS(SIN(RADIANS(G1393))*SIN(RADIANS(E1388))+COS(RADIANS(G1393))*COS(RADIANS(E1388))*COS(RADIANS(AC1378))))&gt;90,0,$F$4*$F$5/E1387^2*(SIN(RADIANS(G1393))*SIN(RADIANS(E1388))+COS(RADIANS(G1393))*COS(RADIANS(E1388))*COS(RADIANS(AC1378))))</f>
        <v>#DIV/0!</v>
      </c>
      <c r="AD1393" t="e">
        <f>IF(DEGREES(ACOS(SIN(RADIANS(G1393))*SIN(RADIANS(E1388))+COS(RADIANS(G1393))*COS(RADIANS(E1388))*COS(RADIANS(AD1378))))&gt;90,0,$F$4*$F$5/E1387^2*(SIN(RADIANS(G1393))*SIN(RADIANS(E1388))+COS(RADIANS(G1393))*COS(RADIANS(E1388))*COS(RADIANS(AD1378))))</f>
        <v>#DIV/0!</v>
      </c>
      <c r="AE1393" t="e">
        <f>IF(DEGREES(ACOS(SIN(RADIANS(G1393))*SIN(RADIANS(E1388))+COS(RADIANS(G1393))*COS(RADIANS(E1388))*COS(RADIANS(AE1378))))&gt;90,0,$F$4*$F$5/E1387^2*(SIN(RADIANS(G1393))*SIN(RADIANS(E1388))+COS(RADIANS(G1393))*COS(RADIANS(E1388))*COS(RADIANS(AE1378))))</f>
        <v>#DIV/0!</v>
      </c>
      <c r="AF1393" t="e">
        <f>IF(DEGREES(ACOS(SIN(RADIANS(G1393))*SIN(RADIANS(E1388))+COS(RADIANS(G1393))*COS(RADIANS(E1388))*COS(RADIANS(AF1378))))&gt;90,0,$F$4*$F$5/E1387^2*(SIN(RADIANS(G1393))*SIN(RADIANS(E1388))+COS(RADIANS(G1393))*COS(RADIANS(E1388))*COS(RADIANS(AF1378))))</f>
        <v>#DIV/0!</v>
      </c>
      <c r="AG1393" t="e">
        <f>IF(DEGREES(ACOS(SIN(RADIANS(G1393))*SIN(RADIANS(E1388))+COS(RADIANS(G1393))*COS(RADIANS(E1388))*COS(RADIANS(AG1378))))&gt;90,0,$F$4*$F$5/E1387^2*(SIN(RADIANS(G1393))*SIN(RADIANS(E1388))+COS(RADIANS(G1393))*COS(RADIANS(E1388))*COS(RADIANS(AG1378))))</f>
        <v>#DIV/0!</v>
      </c>
      <c r="AH1393" t="e">
        <f>IF(DEGREES(ACOS(SIN(RADIANS(G1393))*SIN(RADIANS(E1388))+COS(RADIANS(G1393))*COS(RADIANS(E1388))*COS(RADIANS(AH1378))))&gt;90,0,$F$4*$F$5/E1387^2*(SIN(RADIANS(G1393))*SIN(RADIANS(E1388))+COS(RADIANS(G1393))*COS(RADIANS(E1388))*COS(RADIANS(AH1378))))</f>
        <v>#DIV/0!</v>
      </c>
      <c r="AI1393" t="e">
        <f>IF(DEGREES(ACOS(SIN(RADIANS(G1393))*SIN(RADIANS(E1388))+COS(RADIANS(G1393))*COS(RADIANS(E1388))*COS(RADIANS(AI1378))))&gt;90,0,$F$4*$F$5/E1387^2*(SIN(RADIANS(G1393))*SIN(RADIANS(E1388))+COS(RADIANS(G1393))*COS(RADIANS(E1388))*COS(RADIANS(AI1378))))</f>
        <v>#DIV/0!</v>
      </c>
      <c r="AJ1393" t="e">
        <f>IF(DEGREES(ACOS(SIN(RADIANS(G1393))*SIN(RADIANS(E1388))+COS(RADIANS(G1393))*COS(RADIANS(E1388))*COS(RADIANS(AJ1378))))&gt;90,0,$F$4*$F$5/E1387^2*(SIN(RADIANS(G1393))*SIN(RADIANS(E1388))+COS(RADIANS(G1393))*COS(RADIANS(E1388))*COS(RADIANS(AJ1378))))</f>
        <v>#DIV/0!</v>
      </c>
      <c r="AK1393">
        <f>IF(DEGREES(ACOS(SIN(RADIANS(G1393))*SIN(RADIANS(E1388))+COS(RADIANS(G1393))*COS(RADIANS(E1388))*COS(RADIANS(AK1378))))&gt;90,0,$F$4*$F$5/E1387^2*(SIN(RADIANS(G1393))*SIN(RADIANS(E1388))+COS(RADIANS(G1393))*COS(RADIANS(E1388))*COS(RADIANS(AK1378))))</f>
        <v>0</v>
      </c>
      <c r="AL1393">
        <f>IF(DEGREES(ACOS(SIN(RADIANS(G1393))*SIN(RADIANS(E1388))+COS(RADIANS(G1393))*COS(RADIANS(E1388))*COS(RADIANS(AL1378))))&gt;90,0,$F$4*$F$5/E1387^2*(SIN(RADIANS(G1393))*SIN(RADIANS(E1388))+COS(RADIANS(G1393))*COS(RADIANS(E1388))*COS(RADIANS(AL1378))))</f>
        <v>0</v>
      </c>
      <c r="AM1393">
        <f>IF(DEGREES(ACOS(SIN(RADIANS(G1393))*SIN(RADIANS(E1388))+COS(RADIANS(G1393))*COS(RADIANS(E1388))*COS(RADIANS(AM1378))))&gt;90,0,$F$4*$F$5/E1387^2*(SIN(RADIANS(G1393))*SIN(RADIANS(E1388))+COS(RADIANS(G1393))*COS(RADIANS(E1388))*COS(RADIANS(AM1378))))</f>
        <v>0</v>
      </c>
      <c r="AN1393">
        <f>IF(DEGREES(ACOS(SIN(RADIANS(G1393))*SIN(RADIANS(E1388))+COS(RADIANS(G1393))*COS(RADIANS(E1388))*COS(RADIANS(AN1378))))&gt;90,0,$F$4*$F$5/E1387^2*(SIN(RADIANS(G1393))*SIN(RADIANS(E1388))+COS(RADIANS(G1393))*COS(RADIANS(E1388))*COS(RADIANS(AN1378))))</f>
        <v>0</v>
      </c>
      <c r="AO1393">
        <f>IF(DEGREES(ACOS(SIN(RADIANS(G1393))*SIN(RADIANS(E1388))+COS(RADIANS(G1393))*COS(RADIANS(E1388))*COS(RADIANS(AO1378))))&gt;90,0,$F$4*$F$5/E1387^2*(SIN(RADIANS(G1393))*SIN(RADIANS(E1388))+COS(RADIANS(G1393))*COS(RADIANS(E1388))*COS(RADIANS(AO1378))))</f>
        <v>0</v>
      </c>
      <c r="AP1393">
        <f>IF(DEGREES(ACOS(SIN(RADIANS(G1393))*SIN(RADIANS(E1388))+COS(RADIANS(G1393))*COS(RADIANS(E1388))*COS(RADIANS(AP1378))))&gt;90,0,$F$4*$F$5/E1387^2*(SIN(RADIANS(G1393))*SIN(RADIANS(E1388))+COS(RADIANS(G1393))*COS(RADIANS(E1388))*COS(RADIANS(AP1378))))</f>
        <v>0</v>
      </c>
      <c r="AQ1393">
        <f>IF(DEGREES(ACOS(SIN(RADIANS(G1393))*SIN(RADIANS(E1388))+COS(RADIANS(G1393))*COS(RADIANS(E1388))*COS(RADIANS(AQ1378))))&gt;90,0,$F$4*$F$5/E1387^2*(SIN(RADIANS(G1393))*SIN(RADIANS(E1388))+COS(RADIANS(G1393))*COS(RADIANS(E1388))*COS(RADIANS(AQ1378))))</f>
        <v>0</v>
      </c>
      <c r="AR1393">
        <f>IF(DEGREES(ACOS(SIN(RADIANS(G1393))*SIN(RADIANS(E1388))+COS(RADIANS(G1393))*COS(RADIANS(E1388))*COS(RADIANS(AR1378))))&gt;90,0,$F$4*$F$5/E1387^2*(SIN(RADIANS(G1393))*SIN(RADIANS(E1388))+COS(RADIANS(G1393))*COS(RADIANS(E1388))*COS(RADIANS(AR1378))))</f>
        <v>0</v>
      </c>
    </row>
    <row r="1394" spans="2:44" x14ac:dyDescent="0.5">
      <c r="G1394">
        <v>-50</v>
      </c>
      <c r="I1394">
        <f>IF(DEGREES(ACOS(SIN(RADIANS(G1394))*SIN(RADIANS(E1388))+COS(RADIANS(G1394))*COS(RADIANS(E1388))*COS(RADIANS(I1378))))&gt;90,0,$F$4*$F$5/E1387^2*(SIN(RADIANS(G1394))*SIN(RADIANS(E1388))+COS(RADIANS(G1394))*COS(RADIANS(E1388))*COS(RADIANS(I1378))))</f>
        <v>0</v>
      </c>
      <c r="J1394">
        <f>IF(DEGREES(ACOS(SIN(RADIANS(G1394))*SIN(RADIANS(E1388))+COS(RADIANS(G1394))*COS(RADIANS(E1388))*COS(RADIANS(J1378))))&gt;90,0,$F$4*$F$5/E1387^2*(SIN(RADIANS(G1394))*SIN(RADIANS(E1388))+COS(RADIANS(G1394))*COS(RADIANS(E1388))*COS(RADIANS(J1378))))</f>
        <v>0</v>
      </c>
      <c r="K1394">
        <f>IF(DEGREES(ACOS(SIN(RADIANS(G1394))*SIN(RADIANS(E1388))+COS(RADIANS(G1394))*COS(RADIANS(E1388))*COS(RADIANS(K1378))))&gt;90,0,$F$4*$F$5/E1387^2*(SIN(RADIANS(G1394))*SIN(RADIANS(E1388))+COS(RADIANS(G1394))*COS(RADIANS(E1388))*COS(RADIANS(K1378))))</f>
        <v>0</v>
      </c>
      <c r="L1394">
        <f>IF(DEGREES(ACOS(SIN(RADIANS(G1394))*SIN(RADIANS(E1388))+COS(RADIANS(G1394))*COS(RADIANS(E1388))*COS(RADIANS(L1378))))&gt;90,0,$F$4*$F$5/E1387^2*(SIN(RADIANS(G1394))*SIN(RADIANS(E1388))+COS(RADIANS(G1394))*COS(RADIANS(E1388))*COS(RADIANS(L1378))))</f>
        <v>0</v>
      </c>
      <c r="M1394">
        <f>IF(DEGREES(ACOS(SIN(RADIANS(G1394))*SIN(RADIANS(E1388))+COS(RADIANS(G1394))*COS(RADIANS(E1388))*COS(RADIANS(M1378))))&gt;90,0,$F$4*$F$5/E1387^2*(SIN(RADIANS(G1394))*SIN(RADIANS(E1388))+COS(RADIANS(G1394))*COS(RADIANS(E1388))*COS(RADIANS(M1378))))</f>
        <v>0</v>
      </c>
      <c r="N1394">
        <f>IF(DEGREES(ACOS(SIN(RADIANS(G1394))*SIN(RADIANS(E1388))+COS(RADIANS(G1394))*COS(RADIANS(E1388))*COS(RADIANS(N1378))))&gt;90,0,$F$4*$F$5/E1387^2*(SIN(RADIANS(G1394))*SIN(RADIANS(E1388))+COS(RADIANS(G1394))*COS(RADIANS(E1388))*COS(RADIANS(N1378))))</f>
        <v>0</v>
      </c>
      <c r="O1394">
        <f>IF(DEGREES(ACOS(SIN(RADIANS(G1394))*SIN(RADIANS(E1388))+COS(RADIANS(G1394))*COS(RADIANS(E1388))*COS(RADIANS(O1378))))&gt;90,0,$F$4*$F$5/E1387^2*(SIN(RADIANS(G1394))*SIN(RADIANS(E1388))+COS(RADIANS(G1394))*COS(RADIANS(E1388))*COS(RADIANS(O1378))))</f>
        <v>0</v>
      </c>
      <c r="P1394">
        <f>IF(DEGREES(ACOS(SIN(RADIANS(G1394))*SIN(RADIANS(E1388))+COS(RADIANS(G1394))*COS(RADIANS(E1388))*COS(RADIANS(P1378))))&gt;90,0,$F$4*$F$5/E1387^2*(SIN(RADIANS(G1394))*SIN(RADIANS(E1388))+COS(RADIANS(G1394))*COS(RADIANS(E1388))*COS(RADIANS(P1378))))</f>
        <v>0</v>
      </c>
      <c r="Q1394">
        <f>IF(DEGREES(ACOS(SIN(RADIANS(G1394))*SIN(RADIANS(E1388))+COS(RADIANS(G1394))*COS(RADIANS(E1388))*COS(RADIANS(Q1378))))&gt;90,0,$F$4*$F$5/E1387^2*(SIN(RADIANS(G1394))*SIN(RADIANS(E1388))+COS(RADIANS(G1394))*COS(RADIANS(E1388))*COS(RADIANS(Q1378))))</f>
        <v>0</v>
      </c>
      <c r="R1394" t="e">
        <f>IF(DEGREES(ACOS(SIN(RADIANS(G1394))*SIN(RADIANS(E1388))+COS(RADIANS(G1394))*COS(RADIANS(E1388))*COS(RADIANS(R1378))))&gt;90,0,$F$4*$F$5/E1387^2*(SIN(RADIANS(G1394))*SIN(RADIANS(E1388))+COS(RADIANS(G1394))*COS(RADIANS(E1388))*COS(RADIANS(R1378))))</f>
        <v>#DIV/0!</v>
      </c>
      <c r="S1394" t="e">
        <f>IF(DEGREES(ACOS(SIN(RADIANS(G1394))*SIN(RADIANS(E1388))+COS(RADIANS(G1394))*COS(RADIANS(E1388))*COS(RADIANS(S1378))))&gt;90,0,$F$4*$F$5/E1387^2*(SIN(RADIANS(G1394))*SIN(RADIANS(E1388))+COS(RADIANS(G1394))*COS(RADIANS(E1388))*COS(RADIANS(S1378))))</f>
        <v>#DIV/0!</v>
      </c>
      <c r="T1394" t="e">
        <f>IF(DEGREES(ACOS(SIN(RADIANS(G1394))*SIN(RADIANS(E1388))+COS(RADIANS(G1394))*COS(RADIANS(E1388))*COS(RADIANS(T1378))))&gt;90,0,$F$4*$F$5/E1387^2*(SIN(RADIANS(G1394))*SIN(RADIANS(E1388))+COS(RADIANS(G1394))*COS(RADIANS(E1388))*COS(RADIANS(T1378))))</f>
        <v>#DIV/0!</v>
      </c>
      <c r="U1394" t="e">
        <f>IF(DEGREES(ACOS(SIN(RADIANS(G1394))*SIN(RADIANS(E1388))+COS(RADIANS(G1394))*COS(RADIANS(E1388))*COS(RADIANS(U1378))))&gt;90,0,$F$4*$F$5/E1387^2*(SIN(RADIANS(G1394))*SIN(RADIANS(E1388))+COS(RADIANS(G1394))*COS(RADIANS(E1388))*COS(RADIANS(U1378))))</f>
        <v>#DIV/0!</v>
      </c>
      <c r="V1394" t="e">
        <f>IF(DEGREES(ACOS(SIN(RADIANS(G1394))*SIN(RADIANS(E1388))+COS(RADIANS(G1394))*COS(RADIANS(E1388))*COS(RADIANS(V1378))))&gt;90,0,$F$4*$F$5/E1387^2*(SIN(RADIANS(G1394))*SIN(RADIANS(E1388))+COS(RADIANS(G1394))*COS(RADIANS(E1388))*COS(RADIANS(V1378))))</f>
        <v>#DIV/0!</v>
      </c>
      <c r="W1394" t="e">
        <f>IF(DEGREES(ACOS(SIN(RADIANS(G1394))*SIN(RADIANS(E1388))+COS(RADIANS(G1394))*COS(RADIANS(E1388))*COS(RADIANS(W1378))))&gt;90,0,$F$4*$F$5/E1387^2*(SIN(RADIANS(G1394))*SIN(RADIANS(E1388))+COS(RADIANS(G1394))*COS(RADIANS(E1388))*COS(RADIANS(W1378))))</f>
        <v>#DIV/0!</v>
      </c>
      <c r="X1394" t="e">
        <f>IF(DEGREES(ACOS(SIN(RADIANS(G1394))*SIN(RADIANS(E1388))+COS(RADIANS(G1394))*COS(RADIANS(E1388))*COS(RADIANS(X1378))))&gt;90,0,$F$4*$F$5/E1387^2*(SIN(RADIANS(G1394))*SIN(RADIANS(E1388))+COS(RADIANS(G1394))*COS(RADIANS(E1388))*COS(RADIANS(X1378))))</f>
        <v>#DIV/0!</v>
      </c>
      <c r="Y1394" t="e">
        <f>IF(DEGREES(ACOS(SIN(RADIANS(G1394))*SIN(RADIANS(E1388))+COS(RADIANS(G1394))*COS(RADIANS(E1388))*COS(RADIANS(Y1378))))&gt;90,0,$F$4*$F$5/E1387^2*(SIN(RADIANS(G1394))*SIN(RADIANS(E1388))+COS(RADIANS(G1394))*COS(RADIANS(E1388))*COS(RADIANS(Y1378))))</f>
        <v>#DIV/0!</v>
      </c>
      <c r="Z1394" t="e">
        <f>IF(DEGREES(ACOS(SIN(RADIANS(G1394))*SIN(RADIANS(E1388))+COS(RADIANS(G1394))*COS(RADIANS(E1388))*COS(RADIANS(Z1378))))&gt;90,0,$F$4*$F$5/E1387^2*(SIN(RADIANS(G1394))*SIN(RADIANS(E1388))+COS(RADIANS(G1394))*COS(RADIANS(E1388))*COS(RADIANS(Z1378))))</f>
        <v>#DIV/0!</v>
      </c>
      <c r="AA1394" t="e">
        <f>IF(DEGREES(ACOS(SIN(RADIANS(G1394))*SIN(RADIANS(E1388))+COS(RADIANS(G1394))*COS(RADIANS(E1388))*COS(RADIANS(AA1378))))&gt;90,0,$F$4*$F$5/E1387^2*(SIN(RADIANS(G1394))*SIN(RADIANS(E1388))+COS(RADIANS(G1394))*COS(RADIANS(E1388))*COS(RADIANS(AA1378))))</f>
        <v>#DIV/0!</v>
      </c>
      <c r="AB1394" t="e">
        <f>IF(DEGREES(ACOS(SIN(RADIANS(G1394))*SIN(RADIANS(E1388))+COS(RADIANS(G1394))*COS(RADIANS(E1388))*COS(RADIANS(AB1378))))&gt;90,0,$F$4*$F$5/E1387^2*(SIN(RADIANS(G1394))*SIN(RADIANS(E1388))+COS(RADIANS(G1394))*COS(RADIANS(E1388))*COS(RADIANS(AB1378))))</f>
        <v>#DIV/0!</v>
      </c>
      <c r="AC1394" t="e">
        <f>IF(DEGREES(ACOS(SIN(RADIANS(G1394))*SIN(RADIANS(E1388))+COS(RADIANS(G1394))*COS(RADIANS(E1388))*COS(RADIANS(AC1378))))&gt;90,0,$F$4*$F$5/E1387^2*(SIN(RADIANS(G1394))*SIN(RADIANS(E1388))+COS(RADIANS(G1394))*COS(RADIANS(E1388))*COS(RADIANS(AC1378))))</f>
        <v>#DIV/0!</v>
      </c>
      <c r="AD1394" t="e">
        <f>IF(DEGREES(ACOS(SIN(RADIANS(G1394))*SIN(RADIANS(E1388))+COS(RADIANS(G1394))*COS(RADIANS(E1388))*COS(RADIANS(AD1378))))&gt;90,0,$F$4*$F$5/E1387^2*(SIN(RADIANS(G1394))*SIN(RADIANS(E1388))+COS(RADIANS(G1394))*COS(RADIANS(E1388))*COS(RADIANS(AD1378))))</f>
        <v>#DIV/0!</v>
      </c>
      <c r="AE1394" t="e">
        <f>IF(DEGREES(ACOS(SIN(RADIANS(G1394))*SIN(RADIANS(E1388))+COS(RADIANS(G1394))*COS(RADIANS(E1388))*COS(RADIANS(AE1378))))&gt;90,0,$F$4*$F$5/E1387^2*(SIN(RADIANS(G1394))*SIN(RADIANS(E1388))+COS(RADIANS(G1394))*COS(RADIANS(E1388))*COS(RADIANS(AE1378))))</f>
        <v>#DIV/0!</v>
      </c>
      <c r="AF1394" t="e">
        <f>IF(DEGREES(ACOS(SIN(RADIANS(G1394))*SIN(RADIANS(E1388))+COS(RADIANS(G1394))*COS(RADIANS(E1388))*COS(RADIANS(AF1378))))&gt;90,0,$F$4*$F$5/E1387^2*(SIN(RADIANS(G1394))*SIN(RADIANS(E1388))+COS(RADIANS(G1394))*COS(RADIANS(E1388))*COS(RADIANS(AF1378))))</f>
        <v>#DIV/0!</v>
      </c>
      <c r="AG1394" t="e">
        <f>IF(DEGREES(ACOS(SIN(RADIANS(G1394))*SIN(RADIANS(E1388))+COS(RADIANS(G1394))*COS(RADIANS(E1388))*COS(RADIANS(AG1378))))&gt;90,0,$F$4*$F$5/E1387^2*(SIN(RADIANS(G1394))*SIN(RADIANS(E1388))+COS(RADIANS(G1394))*COS(RADIANS(E1388))*COS(RADIANS(AG1378))))</f>
        <v>#DIV/0!</v>
      </c>
      <c r="AH1394" t="e">
        <f>IF(DEGREES(ACOS(SIN(RADIANS(G1394))*SIN(RADIANS(E1388))+COS(RADIANS(G1394))*COS(RADIANS(E1388))*COS(RADIANS(AH1378))))&gt;90,0,$F$4*$F$5/E1387^2*(SIN(RADIANS(G1394))*SIN(RADIANS(E1388))+COS(RADIANS(G1394))*COS(RADIANS(E1388))*COS(RADIANS(AH1378))))</f>
        <v>#DIV/0!</v>
      </c>
      <c r="AI1394" t="e">
        <f>IF(DEGREES(ACOS(SIN(RADIANS(G1394))*SIN(RADIANS(E1388))+COS(RADIANS(G1394))*COS(RADIANS(E1388))*COS(RADIANS(AI1378))))&gt;90,0,$F$4*$F$5/E1387^2*(SIN(RADIANS(G1394))*SIN(RADIANS(E1388))+COS(RADIANS(G1394))*COS(RADIANS(E1388))*COS(RADIANS(AI1378))))</f>
        <v>#DIV/0!</v>
      </c>
      <c r="AJ1394" t="e">
        <f>IF(DEGREES(ACOS(SIN(RADIANS(G1394))*SIN(RADIANS(E1388))+COS(RADIANS(G1394))*COS(RADIANS(E1388))*COS(RADIANS(AJ1378))))&gt;90,0,$F$4*$F$5/E1387^2*(SIN(RADIANS(G1394))*SIN(RADIANS(E1388))+COS(RADIANS(G1394))*COS(RADIANS(E1388))*COS(RADIANS(AJ1378))))</f>
        <v>#DIV/0!</v>
      </c>
      <c r="AK1394">
        <f>IF(DEGREES(ACOS(SIN(RADIANS(G1394))*SIN(RADIANS(E1388))+COS(RADIANS(G1394))*COS(RADIANS(E1388))*COS(RADIANS(AK1378))))&gt;90,0,$F$4*$F$5/E1387^2*(SIN(RADIANS(G1394))*SIN(RADIANS(E1388))+COS(RADIANS(G1394))*COS(RADIANS(E1388))*COS(RADIANS(AK1378))))</f>
        <v>0</v>
      </c>
      <c r="AL1394">
        <f>IF(DEGREES(ACOS(SIN(RADIANS(G1394))*SIN(RADIANS(E1388))+COS(RADIANS(G1394))*COS(RADIANS(E1388))*COS(RADIANS(AL1378))))&gt;90,0,$F$4*$F$5/E1387^2*(SIN(RADIANS(G1394))*SIN(RADIANS(E1388))+COS(RADIANS(G1394))*COS(RADIANS(E1388))*COS(RADIANS(AL1378))))</f>
        <v>0</v>
      </c>
      <c r="AM1394">
        <f>IF(DEGREES(ACOS(SIN(RADIANS(G1394))*SIN(RADIANS(E1388))+COS(RADIANS(G1394))*COS(RADIANS(E1388))*COS(RADIANS(AM1378))))&gt;90,0,$F$4*$F$5/E1387^2*(SIN(RADIANS(G1394))*SIN(RADIANS(E1388))+COS(RADIANS(G1394))*COS(RADIANS(E1388))*COS(RADIANS(AM1378))))</f>
        <v>0</v>
      </c>
      <c r="AN1394">
        <f>IF(DEGREES(ACOS(SIN(RADIANS(G1394))*SIN(RADIANS(E1388))+COS(RADIANS(G1394))*COS(RADIANS(E1388))*COS(RADIANS(AN1378))))&gt;90,0,$F$4*$F$5/E1387^2*(SIN(RADIANS(G1394))*SIN(RADIANS(E1388))+COS(RADIANS(G1394))*COS(RADIANS(E1388))*COS(RADIANS(AN1378))))</f>
        <v>0</v>
      </c>
      <c r="AO1394">
        <f>IF(DEGREES(ACOS(SIN(RADIANS(G1394))*SIN(RADIANS(E1388))+COS(RADIANS(G1394))*COS(RADIANS(E1388))*COS(RADIANS(AO1378))))&gt;90,0,$F$4*$F$5/E1387^2*(SIN(RADIANS(G1394))*SIN(RADIANS(E1388))+COS(RADIANS(G1394))*COS(RADIANS(E1388))*COS(RADIANS(AO1378))))</f>
        <v>0</v>
      </c>
      <c r="AP1394">
        <f>IF(DEGREES(ACOS(SIN(RADIANS(G1394))*SIN(RADIANS(E1388))+COS(RADIANS(G1394))*COS(RADIANS(E1388))*COS(RADIANS(AP1378))))&gt;90,0,$F$4*$F$5/E1387^2*(SIN(RADIANS(G1394))*SIN(RADIANS(E1388))+COS(RADIANS(G1394))*COS(RADIANS(E1388))*COS(RADIANS(AP1378))))</f>
        <v>0</v>
      </c>
      <c r="AQ1394">
        <f>IF(DEGREES(ACOS(SIN(RADIANS(G1394))*SIN(RADIANS(E1388))+COS(RADIANS(G1394))*COS(RADIANS(E1388))*COS(RADIANS(AQ1378))))&gt;90,0,$F$4*$F$5/E1387^2*(SIN(RADIANS(G1394))*SIN(RADIANS(E1388))+COS(RADIANS(G1394))*COS(RADIANS(E1388))*COS(RADIANS(AQ1378))))</f>
        <v>0</v>
      </c>
      <c r="AR1394">
        <f>IF(DEGREES(ACOS(SIN(RADIANS(G1394))*SIN(RADIANS(E1388))+COS(RADIANS(G1394))*COS(RADIANS(E1388))*COS(RADIANS(AR1378))))&gt;90,0,$F$4*$F$5/E1387^2*(SIN(RADIANS(G1394))*SIN(RADIANS(E1388))+COS(RADIANS(G1394))*COS(RADIANS(E1388))*COS(RADIANS(AR1378))))</f>
        <v>0</v>
      </c>
    </row>
    <row r="1395" spans="2:44" x14ac:dyDescent="0.5">
      <c r="G1395">
        <v>-60</v>
      </c>
      <c r="I1395">
        <f>IF(DEGREES(ACOS(SIN(RADIANS(G1395))*SIN(RADIANS(E1388))+COS(RADIANS(G1395))*COS(RADIANS(E1388))*COS(RADIANS(I1378))))&gt;90,0,$F$4*$F$5/E1387^2*(SIN(RADIANS(G1395))*SIN(RADIANS(E1388))+COS(RADIANS(G1395))*COS(RADIANS(E1388))*COS(RADIANS(I1378))))</f>
        <v>0</v>
      </c>
      <c r="J1395">
        <f>IF(DEGREES(ACOS(SIN(RADIANS(G1395))*SIN(RADIANS(E1388))+COS(RADIANS(G1395))*COS(RADIANS(E1388))*COS(RADIANS(J1378))))&gt;90,0,$F$4*$F$5/E1387^2*(SIN(RADIANS(G1395))*SIN(RADIANS(E1388))+COS(RADIANS(G1395))*COS(RADIANS(E1388))*COS(RADIANS(J1378))))</f>
        <v>0</v>
      </c>
      <c r="K1395">
        <f>IF(DEGREES(ACOS(SIN(RADIANS(G1395))*SIN(RADIANS(E1388))+COS(RADIANS(G1395))*COS(RADIANS(E1388))*COS(RADIANS(K1378))))&gt;90,0,$F$4*$F$5/E1387^2*(SIN(RADIANS(G1395))*SIN(RADIANS(E1388))+COS(RADIANS(G1395))*COS(RADIANS(E1388))*COS(RADIANS(K1378))))</f>
        <v>0</v>
      </c>
      <c r="L1395">
        <f>IF(DEGREES(ACOS(SIN(RADIANS(G1395))*SIN(RADIANS(E1388))+COS(RADIANS(G1395))*COS(RADIANS(E1388))*COS(RADIANS(L1378))))&gt;90,0,$F$4*$F$5/E1387^2*(SIN(RADIANS(G1395))*SIN(RADIANS(E1388))+COS(RADIANS(G1395))*COS(RADIANS(E1388))*COS(RADIANS(L1378))))</f>
        <v>0</v>
      </c>
      <c r="M1395">
        <f>IF(DEGREES(ACOS(SIN(RADIANS(G1395))*SIN(RADIANS(E1388))+COS(RADIANS(G1395))*COS(RADIANS(E1388))*COS(RADIANS(M1378))))&gt;90,0,$F$4*$F$5/E1387^2*(SIN(RADIANS(G1395))*SIN(RADIANS(E1388))+COS(RADIANS(G1395))*COS(RADIANS(E1388))*COS(RADIANS(M1378))))</f>
        <v>0</v>
      </c>
      <c r="N1395">
        <f>IF(DEGREES(ACOS(SIN(RADIANS(G1395))*SIN(RADIANS(E1388))+COS(RADIANS(G1395))*COS(RADIANS(E1388))*COS(RADIANS(N1378))))&gt;90,0,$F$4*$F$5/E1387^2*(SIN(RADIANS(G1395))*SIN(RADIANS(E1388))+COS(RADIANS(G1395))*COS(RADIANS(E1388))*COS(RADIANS(N1378))))</f>
        <v>0</v>
      </c>
      <c r="O1395">
        <f>IF(DEGREES(ACOS(SIN(RADIANS(G1395))*SIN(RADIANS(E1388))+COS(RADIANS(G1395))*COS(RADIANS(E1388))*COS(RADIANS(O1378))))&gt;90,0,$F$4*$F$5/E1387^2*(SIN(RADIANS(G1395))*SIN(RADIANS(E1388))+COS(RADIANS(G1395))*COS(RADIANS(E1388))*COS(RADIANS(O1378))))</f>
        <v>0</v>
      </c>
      <c r="P1395">
        <f>IF(DEGREES(ACOS(SIN(RADIANS(G1395))*SIN(RADIANS(E1388))+COS(RADIANS(G1395))*COS(RADIANS(E1388))*COS(RADIANS(P1378))))&gt;90,0,$F$4*$F$5/E1387^2*(SIN(RADIANS(G1395))*SIN(RADIANS(E1388))+COS(RADIANS(G1395))*COS(RADIANS(E1388))*COS(RADIANS(P1378))))</f>
        <v>0</v>
      </c>
      <c r="Q1395">
        <f>IF(DEGREES(ACOS(SIN(RADIANS(G1395))*SIN(RADIANS(E1388))+COS(RADIANS(G1395))*COS(RADIANS(E1388))*COS(RADIANS(Q1378))))&gt;90,0,$F$4*$F$5/E1387^2*(SIN(RADIANS(G1395))*SIN(RADIANS(E1388))+COS(RADIANS(G1395))*COS(RADIANS(E1388))*COS(RADIANS(Q1378))))</f>
        <v>0</v>
      </c>
      <c r="R1395" t="e">
        <f>IF(DEGREES(ACOS(SIN(RADIANS(G1395))*SIN(RADIANS(E1388))+COS(RADIANS(G1395))*COS(RADIANS(E1388))*COS(RADIANS(R1378))))&gt;90,0,$F$4*$F$5/E1387^2*(SIN(RADIANS(G1395))*SIN(RADIANS(E1388))+COS(RADIANS(G1395))*COS(RADIANS(E1388))*COS(RADIANS(R1378))))</f>
        <v>#DIV/0!</v>
      </c>
      <c r="S1395" t="e">
        <f>IF(DEGREES(ACOS(SIN(RADIANS(G1395))*SIN(RADIANS(E1388))+COS(RADIANS(G1395))*COS(RADIANS(E1388))*COS(RADIANS(S1378))))&gt;90,0,$F$4*$F$5/E1387^2*(SIN(RADIANS(G1395))*SIN(RADIANS(E1388))+COS(RADIANS(G1395))*COS(RADIANS(E1388))*COS(RADIANS(S1378))))</f>
        <v>#DIV/0!</v>
      </c>
      <c r="T1395" t="e">
        <f>IF(DEGREES(ACOS(SIN(RADIANS(G1395))*SIN(RADIANS(E1388))+COS(RADIANS(G1395))*COS(RADIANS(E1388))*COS(RADIANS(T1378))))&gt;90,0,$F$4*$F$5/E1387^2*(SIN(RADIANS(G1395))*SIN(RADIANS(E1388))+COS(RADIANS(G1395))*COS(RADIANS(E1388))*COS(RADIANS(T1378))))</f>
        <v>#DIV/0!</v>
      </c>
      <c r="U1395" t="e">
        <f>IF(DEGREES(ACOS(SIN(RADIANS(G1395))*SIN(RADIANS(E1388))+COS(RADIANS(G1395))*COS(RADIANS(E1388))*COS(RADIANS(U1378))))&gt;90,0,$F$4*$F$5/E1387^2*(SIN(RADIANS(G1395))*SIN(RADIANS(E1388))+COS(RADIANS(G1395))*COS(RADIANS(E1388))*COS(RADIANS(U1378))))</f>
        <v>#DIV/0!</v>
      </c>
      <c r="V1395" t="e">
        <f>IF(DEGREES(ACOS(SIN(RADIANS(G1395))*SIN(RADIANS(E1388))+COS(RADIANS(G1395))*COS(RADIANS(E1388))*COS(RADIANS(V1378))))&gt;90,0,$F$4*$F$5/E1387^2*(SIN(RADIANS(G1395))*SIN(RADIANS(E1388))+COS(RADIANS(G1395))*COS(RADIANS(E1388))*COS(RADIANS(V1378))))</f>
        <v>#DIV/0!</v>
      </c>
      <c r="W1395" t="e">
        <f>IF(DEGREES(ACOS(SIN(RADIANS(G1395))*SIN(RADIANS(E1388))+COS(RADIANS(G1395))*COS(RADIANS(E1388))*COS(RADIANS(W1378))))&gt;90,0,$F$4*$F$5/E1387^2*(SIN(RADIANS(G1395))*SIN(RADIANS(E1388))+COS(RADIANS(G1395))*COS(RADIANS(E1388))*COS(RADIANS(W1378))))</f>
        <v>#DIV/0!</v>
      </c>
      <c r="X1395" t="e">
        <f>IF(DEGREES(ACOS(SIN(RADIANS(G1395))*SIN(RADIANS(E1388))+COS(RADIANS(G1395))*COS(RADIANS(E1388))*COS(RADIANS(X1378))))&gt;90,0,$F$4*$F$5/E1387^2*(SIN(RADIANS(G1395))*SIN(RADIANS(E1388))+COS(RADIANS(G1395))*COS(RADIANS(E1388))*COS(RADIANS(X1378))))</f>
        <v>#DIV/0!</v>
      </c>
      <c r="Y1395" t="e">
        <f>IF(DEGREES(ACOS(SIN(RADIANS(G1395))*SIN(RADIANS(E1388))+COS(RADIANS(G1395))*COS(RADIANS(E1388))*COS(RADIANS(Y1378))))&gt;90,0,$F$4*$F$5/E1387^2*(SIN(RADIANS(G1395))*SIN(RADIANS(E1388))+COS(RADIANS(G1395))*COS(RADIANS(E1388))*COS(RADIANS(Y1378))))</f>
        <v>#DIV/0!</v>
      </c>
      <c r="Z1395" t="e">
        <f>IF(DEGREES(ACOS(SIN(RADIANS(G1395))*SIN(RADIANS(E1388))+COS(RADIANS(G1395))*COS(RADIANS(E1388))*COS(RADIANS(Z1378))))&gt;90,0,$F$4*$F$5/E1387^2*(SIN(RADIANS(G1395))*SIN(RADIANS(E1388))+COS(RADIANS(G1395))*COS(RADIANS(E1388))*COS(RADIANS(Z1378))))</f>
        <v>#DIV/0!</v>
      </c>
      <c r="AA1395" t="e">
        <f>IF(DEGREES(ACOS(SIN(RADIANS(G1395))*SIN(RADIANS(E1388))+COS(RADIANS(G1395))*COS(RADIANS(E1388))*COS(RADIANS(AA1378))))&gt;90,0,$F$4*$F$5/E1387^2*(SIN(RADIANS(G1395))*SIN(RADIANS(E1388))+COS(RADIANS(G1395))*COS(RADIANS(E1388))*COS(RADIANS(AA1378))))</f>
        <v>#DIV/0!</v>
      </c>
      <c r="AB1395" t="e">
        <f>IF(DEGREES(ACOS(SIN(RADIANS(G1395))*SIN(RADIANS(E1388))+COS(RADIANS(G1395))*COS(RADIANS(E1388))*COS(RADIANS(AB1378))))&gt;90,0,$F$4*$F$5/E1387^2*(SIN(RADIANS(G1395))*SIN(RADIANS(E1388))+COS(RADIANS(G1395))*COS(RADIANS(E1388))*COS(RADIANS(AB1378))))</f>
        <v>#DIV/0!</v>
      </c>
      <c r="AC1395" t="e">
        <f>IF(DEGREES(ACOS(SIN(RADIANS(G1395))*SIN(RADIANS(E1388))+COS(RADIANS(G1395))*COS(RADIANS(E1388))*COS(RADIANS(AC1378))))&gt;90,0,$F$4*$F$5/E1387^2*(SIN(RADIANS(G1395))*SIN(RADIANS(E1388))+COS(RADIANS(G1395))*COS(RADIANS(E1388))*COS(RADIANS(AC1378))))</f>
        <v>#DIV/0!</v>
      </c>
      <c r="AD1395" t="e">
        <f>IF(DEGREES(ACOS(SIN(RADIANS(G1395))*SIN(RADIANS(E1388))+COS(RADIANS(G1395))*COS(RADIANS(E1388))*COS(RADIANS(AD1378))))&gt;90,0,$F$4*$F$5/E1387^2*(SIN(RADIANS(G1395))*SIN(RADIANS(E1388))+COS(RADIANS(G1395))*COS(RADIANS(E1388))*COS(RADIANS(AD1378))))</f>
        <v>#DIV/0!</v>
      </c>
      <c r="AE1395" t="e">
        <f>IF(DEGREES(ACOS(SIN(RADIANS(G1395))*SIN(RADIANS(E1388))+COS(RADIANS(G1395))*COS(RADIANS(E1388))*COS(RADIANS(AE1378))))&gt;90,0,$F$4*$F$5/E1387^2*(SIN(RADIANS(G1395))*SIN(RADIANS(E1388))+COS(RADIANS(G1395))*COS(RADIANS(E1388))*COS(RADIANS(AE1378))))</f>
        <v>#DIV/0!</v>
      </c>
      <c r="AF1395" t="e">
        <f>IF(DEGREES(ACOS(SIN(RADIANS(G1395))*SIN(RADIANS(E1388))+COS(RADIANS(G1395))*COS(RADIANS(E1388))*COS(RADIANS(AF1378))))&gt;90,0,$F$4*$F$5/E1387^2*(SIN(RADIANS(G1395))*SIN(RADIANS(E1388))+COS(RADIANS(G1395))*COS(RADIANS(E1388))*COS(RADIANS(AF1378))))</f>
        <v>#DIV/0!</v>
      </c>
      <c r="AG1395" t="e">
        <f>IF(DEGREES(ACOS(SIN(RADIANS(G1395))*SIN(RADIANS(E1388))+COS(RADIANS(G1395))*COS(RADIANS(E1388))*COS(RADIANS(AG1378))))&gt;90,0,$F$4*$F$5/E1387^2*(SIN(RADIANS(G1395))*SIN(RADIANS(E1388))+COS(RADIANS(G1395))*COS(RADIANS(E1388))*COS(RADIANS(AG1378))))</f>
        <v>#DIV/0!</v>
      </c>
      <c r="AH1395" t="e">
        <f>IF(DEGREES(ACOS(SIN(RADIANS(G1395))*SIN(RADIANS(E1388))+COS(RADIANS(G1395))*COS(RADIANS(E1388))*COS(RADIANS(AH1378))))&gt;90,0,$F$4*$F$5/E1387^2*(SIN(RADIANS(G1395))*SIN(RADIANS(E1388))+COS(RADIANS(G1395))*COS(RADIANS(E1388))*COS(RADIANS(AH1378))))</f>
        <v>#DIV/0!</v>
      </c>
      <c r="AI1395" t="e">
        <f>IF(DEGREES(ACOS(SIN(RADIANS(G1395))*SIN(RADIANS(E1388))+COS(RADIANS(G1395))*COS(RADIANS(E1388))*COS(RADIANS(AI1378))))&gt;90,0,$F$4*$F$5/E1387^2*(SIN(RADIANS(G1395))*SIN(RADIANS(E1388))+COS(RADIANS(G1395))*COS(RADIANS(E1388))*COS(RADIANS(AI1378))))</f>
        <v>#DIV/0!</v>
      </c>
      <c r="AJ1395" t="e">
        <f>IF(DEGREES(ACOS(SIN(RADIANS(G1395))*SIN(RADIANS(E1388))+COS(RADIANS(G1395))*COS(RADIANS(E1388))*COS(RADIANS(AJ1378))))&gt;90,0,$F$4*$F$5/E1387^2*(SIN(RADIANS(G1395))*SIN(RADIANS(E1388))+COS(RADIANS(G1395))*COS(RADIANS(E1388))*COS(RADIANS(AJ1378))))</f>
        <v>#DIV/0!</v>
      </c>
      <c r="AK1395">
        <f>IF(DEGREES(ACOS(SIN(RADIANS(G1395))*SIN(RADIANS(E1388))+COS(RADIANS(G1395))*COS(RADIANS(E1388))*COS(RADIANS(AK1378))))&gt;90,0,$F$4*$F$5/E1387^2*(SIN(RADIANS(G1395))*SIN(RADIANS(E1388))+COS(RADIANS(G1395))*COS(RADIANS(E1388))*COS(RADIANS(AK1378))))</f>
        <v>0</v>
      </c>
      <c r="AL1395">
        <f>IF(DEGREES(ACOS(SIN(RADIANS(G1395))*SIN(RADIANS(E1388))+COS(RADIANS(G1395))*COS(RADIANS(E1388))*COS(RADIANS(AL1378))))&gt;90,0,$F$4*$F$5/E1387^2*(SIN(RADIANS(G1395))*SIN(RADIANS(E1388))+COS(RADIANS(G1395))*COS(RADIANS(E1388))*COS(RADIANS(AL1378))))</f>
        <v>0</v>
      </c>
      <c r="AM1395">
        <f>IF(DEGREES(ACOS(SIN(RADIANS(G1395))*SIN(RADIANS(E1388))+COS(RADIANS(G1395))*COS(RADIANS(E1388))*COS(RADIANS(AM1378))))&gt;90,0,$F$4*$F$5/E1387^2*(SIN(RADIANS(G1395))*SIN(RADIANS(E1388))+COS(RADIANS(G1395))*COS(RADIANS(E1388))*COS(RADIANS(AM1378))))</f>
        <v>0</v>
      </c>
      <c r="AN1395">
        <f>IF(DEGREES(ACOS(SIN(RADIANS(G1395))*SIN(RADIANS(E1388))+COS(RADIANS(G1395))*COS(RADIANS(E1388))*COS(RADIANS(AN1378))))&gt;90,0,$F$4*$F$5/E1387^2*(SIN(RADIANS(G1395))*SIN(RADIANS(E1388))+COS(RADIANS(G1395))*COS(RADIANS(E1388))*COS(RADIANS(AN1378))))</f>
        <v>0</v>
      </c>
      <c r="AO1395">
        <f>IF(DEGREES(ACOS(SIN(RADIANS(G1395))*SIN(RADIANS(E1388))+COS(RADIANS(G1395))*COS(RADIANS(E1388))*COS(RADIANS(AO1378))))&gt;90,0,$F$4*$F$5/E1387^2*(SIN(RADIANS(G1395))*SIN(RADIANS(E1388))+COS(RADIANS(G1395))*COS(RADIANS(E1388))*COS(RADIANS(AO1378))))</f>
        <v>0</v>
      </c>
      <c r="AP1395">
        <f>IF(DEGREES(ACOS(SIN(RADIANS(G1395))*SIN(RADIANS(E1388))+COS(RADIANS(G1395))*COS(RADIANS(E1388))*COS(RADIANS(AP1378))))&gt;90,0,$F$4*$F$5/E1387^2*(SIN(RADIANS(G1395))*SIN(RADIANS(E1388))+COS(RADIANS(G1395))*COS(RADIANS(E1388))*COS(RADIANS(AP1378))))</f>
        <v>0</v>
      </c>
      <c r="AQ1395">
        <f>IF(DEGREES(ACOS(SIN(RADIANS(G1395))*SIN(RADIANS(E1388))+COS(RADIANS(G1395))*COS(RADIANS(E1388))*COS(RADIANS(AQ1378))))&gt;90,0,$F$4*$F$5/E1387^2*(SIN(RADIANS(G1395))*SIN(RADIANS(E1388))+COS(RADIANS(G1395))*COS(RADIANS(E1388))*COS(RADIANS(AQ1378))))</f>
        <v>0</v>
      </c>
      <c r="AR1395">
        <f>IF(DEGREES(ACOS(SIN(RADIANS(G1395))*SIN(RADIANS(E1388))+COS(RADIANS(G1395))*COS(RADIANS(E1388))*COS(RADIANS(AR1378))))&gt;90,0,$F$4*$F$5/E1387^2*(SIN(RADIANS(G1395))*SIN(RADIANS(E1388))+COS(RADIANS(G1395))*COS(RADIANS(E1388))*COS(RADIANS(AR1378))))</f>
        <v>0</v>
      </c>
    </row>
    <row r="1396" spans="2:44" x14ac:dyDescent="0.5">
      <c r="G1396">
        <v>-70</v>
      </c>
      <c r="I1396">
        <f>IF(DEGREES(ACOS(SIN(RADIANS(G1396))*SIN(RADIANS(E1388))+COS(RADIANS(G1396))*COS(RADIANS(E1388))*COS(RADIANS(I1378))))&gt;90,0,$F$4*$F$5/E1387^2*(SIN(RADIANS(G1396))*SIN(RADIANS(E1388))+COS(RADIANS(G1396))*COS(RADIANS(E1388))*COS(RADIANS(I1378))))</f>
        <v>0</v>
      </c>
      <c r="J1396">
        <f>IF(DEGREES(ACOS(SIN(RADIANS(G1396))*SIN(RADIANS(E1388))+COS(RADIANS(G1396))*COS(RADIANS(E1388))*COS(RADIANS(J1378))))&gt;90,0,$F$4*$F$5/E1387^2*(SIN(RADIANS(G1396))*SIN(RADIANS(E1388))+COS(RADIANS(G1396))*COS(RADIANS(E1388))*COS(RADIANS(J1378))))</f>
        <v>0</v>
      </c>
      <c r="K1396">
        <f>IF(DEGREES(ACOS(SIN(RADIANS(G1396))*SIN(RADIANS(E1388))+COS(RADIANS(G1396))*COS(RADIANS(E1388))*COS(RADIANS(K1378))))&gt;90,0,$F$4*$F$5/E1387^2*(SIN(RADIANS(G1396))*SIN(RADIANS(E1388))+COS(RADIANS(G1396))*COS(RADIANS(E1388))*COS(RADIANS(K1378))))</f>
        <v>0</v>
      </c>
      <c r="L1396">
        <f>IF(DEGREES(ACOS(SIN(RADIANS(G1396))*SIN(RADIANS(E1388))+COS(RADIANS(G1396))*COS(RADIANS(E1388))*COS(RADIANS(L1378))))&gt;90,0,$F$4*$F$5/E1387^2*(SIN(RADIANS(G1396))*SIN(RADIANS(E1388))+COS(RADIANS(G1396))*COS(RADIANS(E1388))*COS(RADIANS(L1378))))</f>
        <v>0</v>
      </c>
      <c r="M1396">
        <f>IF(DEGREES(ACOS(SIN(RADIANS(G1396))*SIN(RADIANS(E1388))+COS(RADIANS(G1396))*COS(RADIANS(E1388))*COS(RADIANS(M1378))))&gt;90,0,$F$4*$F$5/E1387^2*(SIN(RADIANS(G1396))*SIN(RADIANS(E1388))+COS(RADIANS(G1396))*COS(RADIANS(E1388))*COS(RADIANS(M1378))))</f>
        <v>0</v>
      </c>
      <c r="N1396">
        <f>IF(DEGREES(ACOS(SIN(RADIANS(G1396))*SIN(RADIANS(E1388))+COS(RADIANS(G1396))*COS(RADIANS(E1388))*COS(RADIANS(N1378))))&gt;90,0,$F$4*$F$5/E1387^2*(SIN(RADIANS(G1396))*SIN(RADIANS(E1388))+COS(RADIANS(G1396))*COS(RADIANS(E1388))*COS(RADIANS(N1378))))</f>
        <v>0</v>
      </c>
      <c r="O1396">
        <f>IF(DEGREES(ACOS(SIN(RADIANS(G1396))*SIN(RADIANS(E1388))+COS(RADIANS(G1396))*COS(RADIANS(E1388))*COS(RADIANS(O1378))))&gt;90,0,$F$4*$F$5/E1387^2*(SIN(RADIANS(G1396))*SIN(RADIANS(E1388))+COS(RADIANS(G1396))*COS(RADIANS(E1388))*COS(RADIANS(O1378))))</f>
        <v>0</v>
      </c>
      <c r="P1396">
        <f>IF(DEGREES(ACOS(SIN(RADIANS(G1396))*SIN(RADIANS(E1388))+COS(RADIANS(G1396))*COS(RADIANS(E1388))*COS(RADIANS(P1378))))&gt;90,0,$F$4*$F$5/E1387^2*(SIN(RADIANS(G1396))*SIN(RADIANS(E1388))+COS(RADIANS(G1396))*COS(RADIANS(E1388))*COS(RADIANS(P1378))))</f>
        <v>0</v>
      </c>
      <c r="Q1396">
        <f>IF(DEGREES(ACOS(SIN(RADIANS(G1396))*SIN(RADIANS(E1388))+COS(RADIANS(G1396))*COS(RADIANS(E1388))*COS(RADIANS(Q1378))))&gt;90,0,$F$4*$F$5/E1387^2*(SIN(RADIANS(G1396))*SIN(RADIANS(E1388))+COS(RADIANS(G1396))*COS(RADIANS(E1388))*COS(RADIANS(Q1378))))</f>
        <v>0</v>
      </c>
      <c r="R1396" t="e">
        <f>IF(DEGREES(ACOS(SIN(RADIANS(G1396))*SIN(RADIANS(E1388))+COS(RADIANS(G1396))*COS(RADIANS(E1388))*COS(RADIANS(R1378))))&gt;90,0,$F$4*$F$5/E1387^2*(SIN(RADIANS(G1396))*SIN(RADIANS(E1388))+COS(RADIANS(G1396))*COS(RADIANS(E1388))*COS(RADIANS(R1378))))</f>
        <v>#DIV/0!</v>
      </c>
      <c r="S1396" t="e">
        <f>IF(DEGREES(ACOS(SIN(RADIANS(G1396))*SIN(RADIANS(E1388))+COS(RADIANS(G1396))*COS(RADIANS(E1388))*COS(RADIANS(S1378))))&gt;90,0,$F$4*$F$5/E1387^2*(SIN(RADIANS(G1396))*SIN(RADIANS(E1388))+COS(RADIANS(G1396))*COS(RADIANS(E1388))*COS(RADIANS(S1378))))</f>
        <v>#DIV/0!</v>
      </c>
      <c r="T1396" t="e">
        <f>IF(DEGREES(ACOS(SIN(RADIANS(G1396))*SIN(RADIANS(E1388))+COS(RADIANS(G1396))*COS(RADIANS(E1388))*COS(RADIANS(T1378))))&gt;90,0,$F$4*$F$5/E1387^2*(SIN(RADIANS(G1396))*SIN(RADIANS(E1388))+COS(RADIANS(G1396))*COS(RADIANS(E1388))*COS(RADIANS(T1378))))</f>
        <v>#DIV/0!</v>
      </c>
      <c r="U1396" t="e">
        <f>IF(DEGREES(ACOS(SIN(RADIANS(G1396))*SIN(RADIANS(E1388))+COS(RADIANS(G1396))*COS(RADIANS(E1388))*COS(RADIANS(U1378))))&gt;90,0,$F$4*$F$5/E1387^2*(SIN(RADIANS(G1396))*SIN(RADIANS(E1388))+COS(RADIANS(G1396))*COS(RADIANS(E1388))*COS(RADIANS(U1378))))</f>
        <v>#DIV/0!</v>
      </c>
      <c r="V1396" t="e">
        <f>IF(DEGREES(ACOS(SIN(RADIANS(G1396))*SIN(RADIANS(E1388))+COS(RADIANS(G1396))*COS(RADIANS(E1388))*COS(RADIANS(V1378))))&gt;90,0,$F$4*$F$5/E1387^2*(SIN(RADIANS(G1396))*SIN(RADIANS(E1388))+COS(RADIANS(G1396))*COS(RADIANS(E1388))*COS(RADIANS(V1378))))</f>
        <v>#DIV/0!</v>
      </c>
      <c r="W1396" t="e">
        <f>IF(DEGREES(ACOS(SIN(RADIANS(G1396))*SIN(RADIANS(E1388))+COS(RADIANS(G1396))*COS(RADIANS(E1388))*COS(RADIANS(W1378))))&gt;90,0,$F$4*$F$5/E1387^2*(SIN(RADIANS(G1396))*SIN(RADIANS(E1388))+COS(RADIANS(G1396))*COS(RADIANS(E1388))*COS(RADIANS(W1378))))</f>
        <v>#DIV/0!</v>
      </c>
      <c r="X1396" t="e">
        <f>IF(DEGREES(ACOS(SIN(RADIANS(G1396))*SIN(RADIANS(E1388))+COS(RADIANS(G1396))*COS(RADIANS(E1388))*COS(RADIANS(X1378))))&gt;90,0,$F$4*$F$5/E1387^2*(SIN(RADIANS(G1396))*SIN(RADIANS(E1388))+COS(RADIANS(G1396))*COS(RADIANS(E1388))*COS(RADIANS(X1378))))</f>
        <v>#DIV/0!</v>
      </c>
      <c r="Y1396" t="e">
        <f>IF(DEGREES(ACOS(SIN(RADIANS(G1396))*SIN(RADIANS(E1388))+COS(RADIANS(G1396))*COS(RADIANS(E1388))*COS(RADIANS(Y1378))))&gt;90,0,$F$4*$F$5/E1387^2*(SIN(RADIANS(G1396))*SIN(RADIANS(E1388))+COS(RADIANS(G1396))*COS(RADIANS(E1388))*COS(RADIANS(Y1378))))</f>
        <v>#DIV/0!</v>
      </c>
      <c r="Z1396" t="e">
        <f>IF(DEGREES(ACOS(SIN(RADIANS(G1396))*SIN(RADIANS(E1388))+COS(RADIANS(G1396))*COS(RADIANS(E1388))*COS(RADIANS(Z1378))))&gt;90,0,$F$4*$F$5/E1387^2*(SIN(RADIANS(G1396))*SIN(RADIANS(E1388))+COS(RADIANS(G1396))*COS(RADIANS(E1388))*COS(RADIANS(Z1378))))</f>
        <v>#DIV/0!</v>
      </c>
      <c r="AA1396" t="e">
        <f>IF(DEGREES(ACOS(SIN(RADIANS(G1396))*SIN(RADIANS(E1388))+COS(RADIANS(G1396))*COS(RADIANS(E1388))*COS(RADIANS(AA1378))))&gt;90,0,$F$4*$F$5/E1387^2*(SIN(RADIANS(G1396))*SIN(RADIANS(E1388))+COS(RADIANS(G1396))*COS(RADIANS(E1388))*COS(RADIANS(AA1378))))</f>
        <v>#DIV/0!</v>
      </c>
      <c r="AB1396" t="e">
        <f>IF(DEGREES(ACOS(SIN(RADIANS(G1396))*SIN(RADIANS(E1388))+COS(RADIANS(G1396))*COS(RADIANS(E1388))*COS(RADIANS(AB1378))))&gt;90,0,$F$4*$F$5/E1387^2*(SIN(RADIANS(G1396))*SIN(RADIANS(E1388))+COS(RADIANS(G1396))*COS(RADIANS(E1388))*COS(RADIANS(AB1378))))</f>
        <v>#DIV/0!</v>
      </c>
      <c r="AC1396" t="e">
        <f>IF(DEGREES(ACOS(SIN(RADIANS(G1396))*SIN(RADIANS(E1388))+COS(RADIANS(G1396))*COS(RADIANS(E1388))*COS(RADIANS(AC1378))))&gt;90,0,$F$4*$F$5/E1387^2*(SIN(RADIANS(G1396))*SIN(RADIANS(E1388))+COS(RADIANS(G1396))*COS(RADIANS(E1388))*COS(RADIANS(AC1378))))</f>
        <v>#DIV/0!</v>
      </c>
      <c r="AD1396" t="e">
        <f>IF(DEGREES(ACOS(SIN(RADIANS(G1396))*SIN(RADIANS(E1388))+COS(RADIANS(G1396))*COS(RADIANS(E1388))*COS(RADIANS(AD1378))))&gt;90,0,$F$4*$F$5/E1387^2*(SIN(RADIANS(G1396))*SIN(RADIANS(E1388))+COS(RADIANS(G1396))*COS(RADIANS(E1388))*COS(RADIANS(AD1378))))</f>
        <v>#DIV/0!</v>
      </c>
      <c r="AE1396" t="e">
        <f>IF(DEGREES(ACOS(SIN(RADIANS(G1396))*SIN(RADIANS(E1388))+COS(RADIANS(G1396))*COS(RADIANS(E1388))*COS(RADIANS(AE1378))))&gt;90,0,$F$4*$F$5/E1387^2*(SIN(RADIANS(G1396))*SIN(RADIANS(E1388))+COS(RADIANS(G1396))*COS(RADIANS(E1388))*COS(RADIANS(AE1378))))</f>
        <v>#DIV/0!</v>
      </c>
      <c r="AF1396" t="e">
        <f>IF(DEGREES(ACOS(SIN(RADIANS(G1396))*SIN(RADIANS(E1388))+COS(RADIANS(G1396))*COS(RADIANS(E1388))*COS(RADIANS(AF1378))))&gt;90,0,$F$4*$F$5/E1387^2*(SIN(RADIANS(G1396))*SIN(RADIANS(E1388))+COS(RADIANS(G1396))*COS(RADIANS(E1388))*COS(RADIANS(AF1378))))</f>
        <v>#DIV/0!</v>
      </c>
      <c r="AG1396" t="e">
        <f>IF(DEGREES(ACOS(SIN(RADIANS(G1396))*SIN(RADIANS(E1388))+COS(RADIANS(G1396))*COS(RADIANS(E1388))*COS(RADIANS(AG1378))))&gt;90,0,$F$4*$F$5/E1387^2*(SIN(RADIANS(G1396))*SIN(RADIANS(E1388))+COS(RADIANS(G1396))*COS(RADIANS(E1388))*COS(RADIANS(AG1378))))</f>
        <v>#DIV/0!</v>
      </c>
      <c r="AH1396" t="e">
        <f>IF(DEGREES(ACOS(SIN(RADIANS(G1396))*SIN(RADIANS(E1388))+COS(RADIANS(G1396))*COS(RADIANS(E1388))*COS(RADIANS(AH1378))))&gt;90,0,$F$4*$F$5/E1387^2*(SIN(RADIANS(G1396))*SIN(RADIANS(E1388))+COS(RADIANS(G1396))*COS(RADIANS(E1388))*COS(RADIANS(AH1378))))</f>
        <v>#DIV/0!</v>
      </c>
      <c r="AI1396" t="e">
        <f>IF(DEGREES(ACOS(SIN(RADIANS(G1396))*SIN(RADIANS(E1388))+COS(RADIANS(G1396))*COS(RADIANS(E1388))*COS(RADIANS(AI1378))))&gt;90,0,$F$4*$F$5/E1387^2*(SIN(RADIANS(G1396))*SIN(RADIANS(E1388))+COS(RADIANS(G1396))*COS(RADIANS(E1388))*COS(RADIANS(AI1378))))</f>
        <v>#DIV/0!</v>
      </c>
      <c r="AJ1396" t="e">
        <f>IF(DEGREES(ACOS(SIN(RADIANS(G1396))*SIN(RADIANS(E1388))+COS(RADIANS(G1396))*COS(RADIANS(E1388))*COS(RADIANS(AJ1378))))&gt;90,0,$F$4*$F$5/E1387^2*(SIN(RADIANS(G1396))*SIN(RADIANS(E1388))+COS(RADIANS(G1396))*COS(RADIANS(E1388))*COS(RADIANS(AJ1378))))</f>
        <v>#DIV/0!</v>
      </c>
      <c r="AK1396">
        <f>IF(DEGREES(ACOS(SIN(RADIANS(G1396))*SIN(RADIANS(E1388))+COS(RADIANS(G1396))*COS(RADIANS(E1388))*COS(RADIANS(AK1378))))&gt;90,0,$F$4*$F$5/E1387^2*(SIN(RADIANS(G1396))*SIN(RADIANS(E1388))+COS(RADIANS(G1396))*COS(RADIANS(E1388))*COS(RADIANS(AK1378))))</f>
        <v>0</v>
      </c>
      <c r="AL1396">
        <f>IF(DEGREES(ACOS(SIN(RADIANS(G1396))*SIN(RADIANS(E1388))+COS(RADIANS(G1396))*COS(RADIANS(E1388))*COS(RADIANS(AL1378))))&gt;90,0,$F$4*$F$5/E1387^2*(SIN(RADIANS(G1396))*SIN(RADIANS(E1388))+COS(RADIANS(G1396))*COS(RADIANS(E1388))*COS(RADIANS(AL1378))))</f>
        <v>0</v>
      </c>
      <c r="AM1396">
        <f>IF(DEGREES(ACOS(SIN(RADIANS(G1396))*SIN(RADIANS(E1388))+COS(RADIANS(G1396))*COS(RADIANS(E1388))*COS(RADIANS(AM1378))))&gt;90,0,$F$4*$F$5/E1387^2*(SIN(RADIANS(G1396))*SIN(RADIANS(E1388))+COS(RADIANS(G1396))*COS(RADIANS(E1388))*COS(RADIANS(AM1378))))</f>
        <v>0</v>
      </c>
      <c r="AN1396">
        <f>IF(DEGREES(ACOS(SIN(RADIANS(G1396))*SIN(RADIANS(E1388))+COS(RADIANS(G1396))*COS(RADIANS(E1388))*COS(RADIANS(AN1378))))&gt;90,0,$F$4*$F$5/E1387^2*(SIN(RADIANS(G1396))*SIN(RADIANS(E1388))+COS(RADIANS(G1396))*COS(RADIANS(E1388))*COS(RADIANS(AN1378))))</f>
        <v>0</v>
      </c>
      <c r="AO1396">
        <f>IF(DEGREES(ACOS(SIN(RADIANS(G1396))*SIN(RADIANS(E1388))+COS(RADIANS(G1396))*COS(RADIANS(E1388))*COS(RADIANS(AO1378))))&gt;90,0,$F$4*$F$5/E1387^2*(SIN(RADIANS(G1396))*SIN(RADIANS(E1388))+COS(RADIANS(G1396))*COS(RADIANS(E1388))*COS(RADIANS(AO1378))))</f>
        <v>0</v>
      </c>
      <c r="AP1396">
        <f>IF(DEGREES(ACOS(SIN(RADIANS(G1396))*SIN(RADIANS(E1388))+COS(RADIANS(G1396))*COS(RADIANS(E1388))*COS(RADIANS(AP1378))))&gt;90,0,$F$4*$F$5/E1387^2*(SIN(RADIANS(G1396))*SIN(RADIANS(E1388))+COS(RADIANS(G1396))*COS(RADIANS(E1388))*COS(RADIANS(AP1378))))</f>
        <v>0</v>
      </c>
      <c r="AQ1396">
        <f>IF(DEGREES(ACOS(SIN(RADIANS(G1396))*SIN(RADIANS(E1388))+COS(RADIANS(G1396))*COS(RADIANS(E1388))*COS(RADIANS(AQ1378))))&gt;90,0,$F$4*$F$5/E1387^2*(SIN(RADIANS(G1396))*SIN(RADIANS(E1388))+COS(RADIANS(G1396))*COS(RADIANS(E1388))*COS(RADIANS(AQ1378))))</f>
        <v>0</v>
      </c>
      <c r="AR1396">
        <f>IF(DEGREES(ACOS(SIN(RADIANS(G1396))*SIN(RADIANS(E1388))+COS(RADIANS(G1396))*COS(RADIANS(E1388))*COS(RADIANS(AR1378))))&gt;90,0,$F$4*$F$5/E1387^2*(SIN(RADIANS(G1396))*SIN(RADIANS(E1388))+COS(RADIANS(G1396))*COS(RADIANS(E1388))*COS(RADIANS(AR1378))))</f>
        <v>0</v>
      </c>
    </row>
    <row r="1397" spans="2:44" x14ac:dyDescent="0.5">
      <c r="G1397">
        <v>-80</v>
      </c>
      <c r="I1397">
        <f>IF(DEGREES(ACOS(SIN(RADIANS(G1397))*SIN(RADIANS(E1388))+COS(RADIANS(G1397))*COS(RADIANS(E1388))*COS(RADIANS(I1378))))&gt;90,0,$F$4*$F$5/E1387^2*(SIN(RADIANS(G1397))*SIN(RADIANS(E1388))+COS(RADIANS(G1397))*COS(RADIANS(E1388))*COS(RADIANS(I1378))))</f>
        <v>0</v>
      </c>
      <c r="J1397">
        <f>IF(DEGREES(ACOS(SIN(RADIANS(G1397))*SIN(RADIANS(E1388))+COS(RADIANS(G1397))*COS(RADIANS(E1388))*COS(RADIANS(J1378))))&gt;90,0,$F$4*$F$5/E1387^2*(SIN(RADIANS(G1397))*SIN(RADIANS(E1388))+COS(RADIANS(G1397))*COS(RADIANS(E1388))*COS(RADIANS(J1378))))</f>
        <v>0</v>
      </c>
      <c r="K1397">
        <f>IF(DEGREES(ACOS(SIN(RADIANS(G1397))*SIN(RADIANS(E1388))+COS(RADIANS(G1397))*COS(RADIANS(E1388))*COS(RADIANS(K1378))))&gt;90,0,$F$4*$F$5/E1387^2*(SIN(RADIANS(G1397))*SIN(RADIANS(E1388))+COS(RADIANS(G1397))*COS(RADIANS(E1388))*COS(RADIANS(K1378))))</f>
        <v>0</v>
      </c>
      <c r="L1397">
        <f>IF(DEGREES(ACOS(SIN(RADIANS(G1397))*SIN(RADIANS(E1388))+COS(RADIANS(G1397))*COS(RADIANS(E1388))*COS(RADIANS(L1378))))&gt;90,0,$F$4*$F$5/E1387^2*(SIN(RADIANS(G1397))*SIN(RADIANS(E1388))+COS(RADIANS(G1397))*COS(RADIANS(E1388))*COS(RADIANS(L1378))))</f>
        <v>0</v>
      </c>
      <c r="M1397">
        <f>IF(DEGREES(ACOS(SIN(RADIANS(G1397))*SIN(RADIANS(E1388))+COS(RADIANS(G1397))*COS(RADIANS(E1388))*COS(RADIANS(M1378))))&gt;90,0,$F$4*$F$5/E1387^2*(SIN(RADIANS(G1397))*SIN(RADIANS(E1388))+COS(RADIANS(G1397))*COS(RADIANS(E1388))*COS(RADIANS(M1378))))</f>
        <v>0</v>
      </c>
      <c r="N1397">
        <f>IF(DEGREES(ACOS(SIN(RADIANS(G1397))*SIN(RADIANS(E1388))+COS(RADIANS(G1397))*COS(RADIANS(E1388))*COS(RADIANS(N1378))))&gt;90,0,$F$4*$F$5/E1387^2*(SIN(RADIANS(G1397))*SIN(RADIANS(E1388))+COS(RADIANS(G1397))*COS(RADIANS(E1388))*COS(RADIANS(N1378))))</f>
        <v>0</v>
      </c>
      <c r="O1397">
        <f>IF(DEGREES(ACOS(SIN(RADIANS(G1397))*SIN(RADIANS(E1388))+COS(RADIANS(G1397))*COS(RADIANS(E1388))*COS(RADIANS(O1378))))&gt;90,0,$F$4*$F$5/E1387^2*(SIN(RADIANS(G1397))*SIN(RADIANS(E1388))+COS(RADIANS(G1397))*COS(RADIANS(E1388))*COS(RADIANS(O1378))))</f>
        <v>0</v>
      </c>
      <c r="P1397">
        <f>IF(DEGREES(ACOS(SIN(RADIANS(G1397))*SIN(RADIANS(E1388))+COS(RADIANS(G1397))*COS(RADIANS(E1388))*COS(RADIANS(P1378))))&gt;90,0,$F$4*$F$5/E1387^2*(SIN(RADIANS(G1397))*SIN(RADIANS(E1388))+COS(RADIANS(G1397))*COS(RADIANS(E1388))*COS(RADIANS(P1378))))</f>
        <v>0</v>
      </c>
      <c r="Q1397">
        <f>IF(DEGREES(ACOS(SIN(RADIANS(G1397))*SIN(RADIANS(E1388))+COS(RADIANS(G1397))*COS(RADIANS(E1388))*COS(RADIANS(Q1378))))&gt;90,0,$F$4*$F$5/E1387^2*(SIN(RADIANS(G1397))*SIN(RADIANS(E1388))+COS(RADIANS(G1397))*COS(RADIANS(E1388))*COS(RADIANS(Q1378))))</f>
        <v>0</v>
      </c>
      <c r="R1397" t="e">
        <f>IF(DEGREES(ACOS(SIN(RADIANS(G1397))*SIN(RADIANS(E1388))+COS(RADIANS(G1397))*COS(RADIANS(E1388))*COS(RADIANS(R1378))))&gt;90,0,$F$4*$F$5/E1387^2*(SIN(RADIANS(G1397))*SIN(RADIANS(E1388))+COS(RADIANS(G1397))*COS(RADIANS(E1388))*COS(RADIANS(R1378))))</f>
        <v>#DIV/0!</v>
      </c>
      <c r="S1397" t="e">
        <f>IF(DEGREES(ACOS(SIN(RADIANS(G1397))*SIN(RADIANS(E1388))+COS(RADIANS(G1397))*COS(RADIANS(E1388))*COS(RADIANS(S1378))))&gt;90,0,$F$4*$F$5/E1387^2*(SIN(RADIANS(G1397))*SIN(RADIANS(E1388))+COS(RADIANS(G1397))*COS(RADIANS(E1388))*COS(RADIANS(S1378))))</f>
        <v>#DIV/0!</v>
      </c>
      <c r="T1397" t="e">
        <f>IF(DEGREES(ACOS(SIN(RADIANS(G1397))*SIN(RADIANS(E1388))+COS(RADIANS(G1397))*COS(RADIANS(E1388))*COS(RADIANS(T1378))))&gt;90,0,$F$4*$F$5/E1387^2*(SIN(RADIANS(G1397))*SIN(RADIANS(E1388))+COS(RADIANS(G1397))*COS(RADIANS(E1388))*COS(RADIANS(T1378))))</f>
        <v>#DIV/0!</v>
      </c>
      <c r="U1397" t="e">
        <f>IF(DEGREES(ACOS(SIN(RADIANS(G1397))*SIN(RADIANS(E1388))+COS(RADIANS(G1397))*COS(RADIANS(E1388))*COS(RADIANS(U1378))))&gt;90,0,$F$4*$F$5/E1387^2*(SIN(RADIANS(G1397))*SIN(RADIANS(E1388))+COS(RADIANS(G1397))*COS(RADIANS(E1388))*COS(RADIANS(U1378))))</f>
        <v>#DIV/0!</v>
      </c>
      <c r="V1397" t="e">
        <f>IF(DEGREES(ACOS(SIN(RADIANS(G1397))*SIN(RADIANS(E1388))+COS(RADIANS(G1397))*COS(RADIANS(E1388))*COS(RADIANS(V1378))))&gt;90,0,$F$4*$F$5/E1387^2*(SIN(RADIANS(G1397))*SIN(RADIANS(E1388))+COS(RADIANS(G1397))*COS(RADIANS(E1388))*COS(RADIANS(V1378))))</f>
        <v>#DIV/0!</v>
      </c>
      <c r="W1397" t="e">
        <f>IF(DEGREES(ACOS(SIN(RADIANS(G1397))*SIN(RADIANS(E1388))+COS(RADIANS(G1397))*COS(RADIANS(E1388))*COS(RADIANS(W1378))))&gt;90,0,$F$4*$F$5/E1387^2*(SIN(RADIANS(G1397))*SIN(RADIANS(E1388))+COS(RADIANS(G1397))*COS(RADIANS(E1388))*COS(RADIANS(W1378))))</f>
        <v>#DIV/0!</v>
      </c>
      <c r="X1397" t="e">
        <f>IF(DEGREES(ACOS(SIN(RADIANS(G1397))*SIN(RADIANS(E1388))+COS(RADIANS(G1397))*COS(RADIANS(E1388))*COS(RADIANS(X1378))))&gt;90,0,$F$4*$F$5/E1387^2*(SIN(RADIANS(G1397))*SIN(RADIANS(E1388))+COS(RADIANS(G1397))*COS(RADIANS(E1388))*COS(RADIANS(X1378))))</f>
        <v>#DIV/0!</v>
      </c>
      <c r="Y1397" t="e">
        <f>IF(DEGREES(ACOS(SIN(RADIANS(G1397))*SIN(RADIANS(E1388))+COS(RADIANS(G1397))*COS(RADIANS(E1388))*COS(RADIANS(Y1378))))&gt;90,0,$F$4*$F$5/E1387^2*(SIN(RADIANS(G1397))*SIN(RADIANS(E1388))+COS(RADIANS(G1397))*COS(RADIANS(E1388))*COS(RADIANS(Y1378))))</f>
        <v>#DIV/0!</v>
      </c>
      <c r="Z1397" t="e">
        <f>IF(DEGREES(ACOS(SIN(RADIANS(G1397))*SIN(RADIANS(E1388))+COS(RADIANS(G1397))*COS(RADIANS(E1388))*COS(RADIANS(Z1378))))&gt;90,0,$F$4*$F$5/E1387^2*(SIN(RADIANS(G1397))*SIN(RADIANS(E1388))+COS(RADIANS(G1397))*COS(RADIANS(E1388))*COS(RADIANS(Z1378))))</f>
        <v>#DIV/0!</v>
      </c>
      <c r="AA1397" t="e">
        <f>IF(DEGREES(ACOS(SIN(RADIANS(G1397))*SIN(RADIANS(E1388))+COS(RADIANS(G1397))*COS(RADIANS(E1388))*COS(RADIANS(AA1378))))&gt;90,0,$F$4*$F$5/E1387^2*(SIN(RADIANS(G1397))*SIN(RADIANS(E1388))+COS(RADIANS(G1397))*COS(RADIANS(E1388))*COS(RADIANS(AA1378))))</f>
        <v>#DIV/0!</v>
      </c>
      <c r="AB1397" t="e">
        <f>IF(DEGREES(ACOS(SIN(RADIANS(G1397))*SIN(RADIANS(E1388))+COS(RADIANS(G1397))*COS(RADIANS(E1388))*COS(RADIANS(AB1378))))&gt;90,0,$F$4*$F$5/E1387^2*(SIN(RADIANS(G1397))*SIN(RADIANS(E1388))+COS(RADIANS(G1397))*COS(RADIANS(E1388))*COS(RADIANS(AB1378))))</f>
        <v>#DIV/0!</v>
      </c>
      <c r="AC1397" t="e">
        <f>IF(DEGREES(ACOS(SIN(RADIANS(G1397))*SIN(RADIANS(E1388))+COS(RADIANS(G1397))*COS(RADIANS(E1388))*COS(RADIANS(AC1378))))&gt;90,0,$F$4*$F$5/E1387^2*(SIN(RADIANS(G1397))*SIN(RADIANS(E1388))+COS(RADIANS(G1397))*COS(RADIANS(E1388))*COS(RADIANS(AC1378))))</f>
        <v>#DIV/0!</v>
      </c>
      <c r="AD1397" t="e">
        <f>IF(DEGREES(ACOS(SIN(RADIANS(G1397))*SIN(RADIANS(E1388))+COS(RADIANS(G1397))*COS(RADIANS(E1388))*COS(RADIANS(AD1378))))&gt;90,0,$F$4*$F$5/E1387^2*(SIN(RADIANS(G1397))*SIN(RADIANS(E1388))+COS(RADIANS(G1397))*COS(RADIANS(E1388))*COS(RADIANS(AD1378))))</f>
        <v>#DIV/0!</v>
      </c>
      <c r="AE1397" t="e">
        <f>IF(DEGREES(ACOS(SIN(RADIANS(G1397))*SIN(RADIANS(E1388))+COS(RADIANS(G1397))*COS(RADIANS(E1388))*COS(RADIANS(AE1378))))&gt;90,0,$F$4*$F$5/E1387^2*(SIN(RADIANS(G1397))*SIN(RADIANS(E1388))+COS(RADIANS(G1397))*COS(RADIANS(E1388))*COS(RADIANS(AE1378))))</f>
        <v>#DIV/0!</v>
      </c>
      <c r="AF1397" t="e">
        <f>IF(DEGREES(ACOS(SIN(RADIANS(G1397))*SIN(RADIANS(E1388))+COS(RADIANS(G1397))*COS(RADIANS(E1388))*COS(RADIANS(AF1378))))&gt;90,0,$F$4*$F$5/E1387^2*(SIN(RADIANS(G1397))*SIN(RADIANS(E1388))+COS(RADIANS(G1397))*COS(RADIANS(E1388))*COS(RADIANS(AF1378))))</f>
        <v>#DIV/0!</v>
      </c>
      <c r="AG1397" t="e">
        <f>IF(DEGREES(ACOS(SIN(RADIANS(G1397))*SIN(RADIANS(E1388))+COS(RADIANS(G1397))*COS(RADIANS(E1388))*COS(RADIANS(AG1378))))&gt;90,0,$F$4*$F$5/E1387^2*(SIN(RADIANS(G1397))*SIN(RADIANS(E1388))+COS(RADIANS(G1397))*COS(RADIANS(E1388))*COS(RADIANS(AG1378))))</f>
        <v>#DIV/0!</v>
      </c>
      <c r="AH1397" t="e">
        <f>IF(DEGREES(ACOS(SIN(RADIANS(G1397))*SIN(RADIANS(E1388))+COS(RADIANS(G1397))*COS(RADIANS(E1388))*COS(RADIANS(AH1378))))&gt;90,0,$F$4*$F$5/E1387^2*(SIN(RADIANS(G1397))*SIN(RADIANS(E1388))+COS(RADIANS(G1397))*COS(RADIANS(E1388))*COS(RADIANS(AH1378))))</f>
        <v>#DIV/0!</v>
      </c>
      <c r="AI1397" t="e">
        <f>IF(DEGREES(ACOS(SIN(RADIANS(G1397))*SIN(RADIANS(E1388))+COS(RADIANS(G1397))*COS(RADIANS(E1388))*COS(RADIANS(AI1378))))&gt;90,0,$F$4*$F$5/E1387^2*(SIN(RADIANS(G1397))*SIN(RADIANS(E1388))+COS(RADIANS(G1397))*COS(RADIANS(E1388))*COS(RADIANS(AI1378))))</f>
        <v>#DIV/0!</v>
      </c>
      <c r="AJ1397" t="e">
        <f>IF(DEGREES(ACOS(SIN(RADIANS(G1397))*SIN(RADIANS(E1388))+COS(RADIANS(G1397))*COS(RADIANS(E1388))*COS(RADIANS(AJ1378))))&gt;90,0,$F$4*$F$5/E1387^2*(SIN(RADIANS(G1397))*SIN(RADIANS(E1388))+COS(RADIANS(G1397))*COS(RADIANS(E1388))*COS(RADIANS(AJ1378))))</f>
        <v>#DIV/0!</v>
      </c>
      <c r="AK1397">
        <f>IF(DEGREES(ACOS(SIN(RADIANS(G1397))*SIN(RADIANS(E1388))+COS(RADIANS(G1397))*COS(RADIANS(E1388))*COS(RADIANS(AK1378))))&gt;90,0,$F$4*$F$5/E1387^2*(SIN(RADIANS(G1397))*SIN(RADIANS(E1388))+COS(RADIANS(G1397))*COS(RADIANS(E1388))*COS(RADIANS(AK1378))))</f>
        <v>0</v>
      </c>
      <c r="AL1397">
        <f>IF(DEGREES(ACOS(SIN(RADIANS(G1397))*SIN(RADIANS(E1388))+COS(RADIANS(G1397))*COS(RADIANS(E1388))*COS(RADIANS(AL1378))))&gt;90,0,$F$4*$F$5/E1387^2*(SIN(RADIANS(G1397))*SIN(RADIANS(E1388))+COS(RADIANS(G1397))*COS(RADIANS(E1388))*COS(RADIANS(AL1378))))</f>
        <v>0</v>
      </c>
      <c r="AM1397">
        <f>IF(DEGREES(ACOS(SIN(RADIANS(G1397))*SIN(RADIANS(E1388))+COS(RADIANS(G1397))*COS(RADIANS(E1388))*COS(RADIANS(AM1378))))&gt;90,0,$F$4*$F$5/E1387^2*(SIN(RADIANS(G1397))*SIN(RADIANS(E1388))+COS(RADIANS(G1397))*COS(RADIANS(E1388))*COS(RADIANS(AM1378))))</f>
        <v>0</v>
      </c>
      <c r="AN1397">
        <f>IF(DEGREES(ACOS(SIN(RADIANS(G1397))*SIN(RADIANS(E1388))+COS(RADIANS(G1397))*COS(RADIANS(E1388))*COS(RADIANS(AN1378))))&gt;90,0,$F$4*$F$5/E1387^2*(SIN(RADIANS(G1397))*SIN(RADIANS(E1388))+COS(RADIANS(G1397))*COS(RADIANS(E1388))*COS(RADIANS(AN1378))))</f>
        <v>0</v>
      </c>
      <c r="AO1397">
        <f>IF(DEGREES(ACOS(SIN(RADIANS(G1397))*SIN(RADIANS(E1388))+COS(RADIANS(G1397))*COS(RADIANS(E1388))*COS(RADIANS(AO1378))))&gt;90,0,$F$4*$F$5/E1387^2*(SIN(RADIANS(G1397))*SIN(RADIANS(E1388))+COS(RADIANS(G1397))*COS(RADIANS(E1388))*COS(RADIANS(AO1378))))</f>
        <v>0</v>
      </c>
      <c r="AP1397">
        <f>IF(DEGREES(ACOS(SIN(RADIANS(G1397))*SIN(RADIANS(E1388))+COS(RADIANS(G1397))*COS(RADIANS(E1388))*COS(RADIANS(AP1378))))&gt;90,0,$F$4*$F$5/E1387^2*(SIN(RADIANS(G1397))*SIN(RADIANS(E1388))+COS(RADIANS(G1397))*COS(RADIANS(E1388))*COS(RADIANS(AP1378))))</f>
        <v>0</v>
      </c>
      <c r="AQ1397">
        <f>IF(DEGREES(ACOS(SIN(RADIANS(G1397))*SIN(RADIANS(E1388))+COS(RADIANS(G1397))*COS(RADIANS(E1388))*COS(RADIANS(AQ1378))))&gt;90,0,$F$4*$F$5/E1387^2*(SIN(RADIANS(G1397))*SIN(RADIANS(E1388))+COS(RADIANS(G1397))*COS(RADIANS(E1388))*COS(RADIANS(AQ1378))))</f>
        <v>0</v>
      </c>
      <c r="AR1397">
        <f>IF(DEGREES(ACOS(SIN(RADIANS(G1397))*SIN(RADIANS(E1388))+COS(RADIANS(G1397))*COS(RADIANS(E1388))*COS(RADIANS(AR1378))))&gt;90,0,$F$4*$F$5/E1387^2*(SIN(RADIANS(G1397))*SIN(RADIANS(E1388))+COS(RADIANS(G1397))*COS(RADIANS(E1388))*COS(RADIANS(AR1378))))</f>
        <v>0</v>
      </c>
    </row>
    <row r="1398" spans="2:44" x14ac:dyDescent="0.5">
      <c r="G1398">
        <v>-90</v>
      </c>
      <c r="I1398" t="e">
        <f>IF(DEGREES(ACOS(SIN(RADIANS(G1398))*SIN(RADIANS(E1388))+COS(RADIANS(G1398))*COS(RADIANS(E1388))*COS(RADIANS(I1378))))&gt;90,0,$F$4*$F$5/E1387^2*(SIN(RADIANS(G1398))*SIN(RADIANS(E1388))+COS(RADIANS(G1398))*COS(RADIANS(E1388))*COS(RADIANS(I1378))))</f>
        <v>#DIV/0!</v>
      </c>
      <c r="J1398" t="e">
        <f>IF(DEGREES(ACOS(SIN(RADIANS(G1398))*SIN(RADIANS(E1388))+COS(RADIANS(G1398))*COS(RADIANS(E1388))*COS(RADIANS(J1378))))&gt;90,0,$F$4*$F$5/E1387^2*(SIN(RADIANS(G1398))*SIN(RADIANS(E1388))+COS(RADIANS(G1398))*COS(RADIANS(E1388))*COS(RADIANS(J1378))))</f>
        <v>#DIV/0!</v>
      </c>
      <c r="K1398" t="e">
        <f>IF(DEGREES(ACOS(SIN(RADIANS(G1398))*SIN(RADIANS(E1388))+COS(RADIANS(G1398))*COS(RADIANS(E1388))*COS(RADIANS(K1378))))&gt;90,0,$F$4*$F$5/E1387^2*(SIN(RADIANS(G1398))*SIN(RADIANS(E1388))+COS(RADIANS(G1398))*COS(RADIANS(E1388))*COS(RADIANS(K1378))))</f>
        <v>#DIV/0!</v>
      </c>
      <c r="L1398" t="e">
        <f>IF(DEGREES(ACOS(SIN(RADIANS(G1398))*SIN(RADIANS(E1388))+COS(RADIANS(G1398))*COS(RADIANS(E1388))*COS(RADIANS(L1378))))&gt;90,0,$F$4*$F$5/E1387^2*(SIN(RADIANS(G1398))*SIN(RADIANS(E1388))+COS(RADIANS(G1398))*COS(RADIANS(E1388))*COS(RADIANS(L1378))))</f>
        <v>#DIV/0!</v>
      </c>
      <c r="M1398" t="e">
        <f>IF(DEGREES(ACOS(SIN(RADIANS(G1398))*SIN(RADIANS(E1388))+COS(RADIANS(G1398))*COS(RADIANS(E1388))*COS(RADIANS(M1378))))&gt;90,0,$F$4*$F$5/E1387^2*(SIN(RADIANS(G1398))*SIN(RADIANS(E1388))+COS(RADIANS(G1398))*COS(RADIANS(E1388))*COS(RADIANS(M1378))))</f>
        <v>#DIV/0!</v>
      </c>
      <c r="N1398" t="e">
        <f>IF(DEGREES(ACOS(SIN(RADIANS(G1398))*SIN(RADIANS(E1388))+COS(RADIANS(G1398))*COS(RADIANS(E1388))*COS(RADIANS(N1378))))&gt;90,0,$F$4*$F$5/E1387^2*(SIN(RADIANS(G1398))*SIN(RADIANS(E1388))+COS(RADIANS(G1398))*COS(RADIANS(E1388))*COS(RADIANS(N1378))))</f>
        <v>#DIV/0!</v>
      </c>
      <c r="O1398" t="e">
        <f>IF(DEGREES(ACOS(SIN(RADIANS(G1398))*SIN(RADIANS(E1388))+COS(RADIANS(G1398))*COS(RADIANS(E1388))*COS(RADIANS(O1378))))&gt;90,0,$F$4*$F$5/E1387^2*(SIN(RADIANS(G1398))*SIN(RADIANS(E1388))+COS(RADIANS(G1398))*COS(RADIANS(E1388))*COS(RADIANS(O1378))))</f>
        <v>#DIV/0!</v>
      </c>
      <c r="P1398" t="e">
        <f>IF(DEGREES(ACOS(SIN(RADIANS(G1398))*SIN(RADIANS(E1388))+COS(RADIANS(G1398))*COS(RADIANS(E1388))*COS(RADIANS(P1378))))&gt;90,0,$F$4*$F$5/E1387^2*(SIN(RADIANS(G1398))*SIN(RADIANS(E1388))+COS(RADIANS(G1398))*COS(RADIANS(E1388))*COS(RADIANS(P1378))))</f>
        <v>#DIV/0!</v>
      </c>
      <c r="Q1398" t="e">
        <f>IF(DEGREES(ACOS(SIN(RADIANS(G1398))*SIN(RADIANS(E1388))+COS(RADIANS(G1398))*COS(RADIANS(E1388))*COS(RADIANS(Q1378))))&gt;90,0,$F$4*$F$5/E1387^2*(SIN(RADIANS(G1398))*SIN(RADIANS(E1388))+COS(RADIANS(G1398))*COS(RADIANS(E1388))*COS(RADIANS(Q1378))))</f>
        <v>#DIV/0!</v>
      </c>
      <c r="R1398" t="e">
        <f>IF(DEGREES(ACOS(SIN(RADIANS(G1398))*SIN(RADIANS(E1388))+COS(RADIANS(G1398))*COS(RADIANS(E1388))*COS(RADIANS(R1378))))&gt;90,0,$F$4*$F$5/E1387^2*(SIN(RADIANS(G1398))*SIN(RADIANS(E1388))+COS(RADIANS(G1398))*COS(RADIANS(E1388))*COS(RADIANS(R1378))))</f>
        <v>#DIV/0!</v>
      </c>
      <c r="S1398" t="e">
        <f>IF(DEGREES(ACOS(SIN(RADIANS(G1398))*SIN(RADIANS(E1388))+COS(RADIANS(G1398))*COS(RADIANS(E1388))*COS(RADIANS(S1378))))&gt;90,0,$F$4*$F$5/E1387^2*(SIN(RADIANS(G1398))*SIN(RADIANS(E1388))+COS(RADIANS(G1398))*COS(RADIANS(E1388))*COS(RADIANS(S1378))))</f>
        <v>#DIV/0!</v>
      </c>
      <c r="T1398" t="e">
        <f>IF(DEGREES(ACOS(SIN(RADIANS(G1398))*SIN(RADIANS(E1388))+COS(RADIANS(G1398))*COS(RADIANS(E1388))*COS(RADIANS(T1378))))&gt;90,0,$F$4*$F$5/E1387^2*(SIN(RADIANS(G1398))*SIN(RADIANS(E1388))+COS(RADIANS(G1398))*COS(RADIANS(E1388))*COS(RADIANS(T1378))))</f>
        <v>#DIV/0!</v>
      </c>
      <c r="U1398" t="e">
        <f>IF(DEGREES(ACOS(SIN(RADIANS(G1398))*SIN(RADIANS(E1388))+COS(RADIANS(G1398))*COS(RADIANS(E1388))*COS(RADIANS(U1378))))&gt;90,0,$F$4*$F$5/E1387^2*(SIN(RADIANS(G1398))*SIN(RADIANS(E1388))+COS(RADIANS(G1398))*COS(RADIANS(E1388))*COS(RADIANS(U1378))))</f>
        <v>#DIV/0!</v>
      </c>
      <c r="V1398" t="e">
        <f>IF(DEGREES(ACOS(SIN(RADIANS(G1398))*SIN(RADIANS(E1388))+COS(RADIANS(G1398))*COS(RADIANS(E1388))*COS(RADIANS(V1378))))&gt;90,0,$F$4*$F$5/E1387^2*(SIN(RADIANS(G1398))*SIN(RADIANS(E1388))+COS(RADIANS(G1398))*COS(RADIANS(E1388))*COS(RADIANS(V1378))))</f>
        <v>#DIV/0!</v>
      </c>
      <c r="W1398" t="e">
        <f>IF(DEGREES(ACOS(SIN(RADIANS(G1398))*SIN(RADIANS(E1388))+COS(RADIANS(G1398))*COS(RADIANS(E1388))*COS(RADIANS(W1378))))&gt;90,0,$F$4*$F$5/E1387^2*(SIN(RADIANS(G1398))*SIN(RADIANS(E1388))+COS(RADIANS(G1398))*COS(RADIANS(E1388))*COS(RADIANS(W1378))))</f>
        <v>#DIV/0!</v>
      </c>
      <c r="X1398" t="e">
        <f>IF(DEGREES(ACOS(SIN(RADIANS(G1398))*SIN(RADIANS(E1388))+COS(RADIANS(G1398))*COS(RADIANS(E1388))*COS(RADIANS(X1378))))&gt;90,0,$F$4*$F$5/E1387^2*(SIN(RADIANS(G1398))*SIN(RADIANS(E1388))+COS(RADIANS(G1398))*COS(RADIANS(E1388))*COS(RADIANS(X1378))))</f>
        <v>#DIV/0!</v>
      </c>
      <c r="Y1398" t="e">
        <f>IF(DEGREES(ACOS(SIN(RADIANS(G1398))*SIN(RADIANS(E1388))+COS(RADIANS(G1398))*COS(RADIANS(E1388))*COS(RADIANS(Y1378))))&gt;90,0,$F$4*$F$5/E1387^2*(SIN(RADIANS(G1398))*SIN(RADIANS(E1388))+COS(RADIANS(G1398))*COS(RADIANS(E1388))*COS(RADIANS(Y1378))))</f>
        <v>#DIV/0!</v>
      </c>
      <c r="Z1398" t="e">
        <f>IF(DEGREES(ACOS(SIN(RADIANS(G1398))*SIN(RADIANS(E1388))+COS(RADIANS(G1398))*COS(RADIANS(E1388))*COS(RADIANS(Z1378))))&gt;90,0,$F$4*$F$5/E1387^2*(SIN(RADIANS(G1398))*SIN(RADIANS(E1388))+COS(RADIANS(G1398))*COS(RADIANS(E1388))*COS(RADIANS(Z1378))))</f>
        <v>#DIV/0!</v>
      </c>
      <c r="AA1398" t="e">
        <f>IF(DEGREES(ACOS(SIN(RADIANS(G1398))*SIN(RADIANS(E1388))+COS(RADIANS(G1398))*COS(RADIANS(E1388))*COS(RADIANS(AA1378))))&gt;90,0,$F$4*$F$5/E1387^2*(SIN(RADIANS(G1398))*SIN(RADIANS(E1388))+COS(RADIANS(G1398))*COS(RADIANS(E1388))*COS(RADIANS(AA1378))))</f>
        <v>#DIV/0!</v>
      </c>
      <c r="AB1398" t="e">
        <f>IF(DEGREES(ACOS(SIN(RADIANS(G1398))*SIN(RADIANS(E1388))+COS(RADIANS(G1398))*COS(RADIANS(E1388))*COS(RADIANS(AB1378))))&gt;90,0,$F$4*$F$5/E1387^2*(SIN(RADIANS(G1398))*SIN(RADIANS(E1388))+COS(RADIANS(G1398))*COS(RADIANS(E1388))*COS(RADIANS(AB1378))))</f>
        <v>#DIV/0!</v>
      </c>
      <c r="AC1398" t="e">
        <f>IF(DEGREES(ACOS(SIN(RADIANS(G1398))*SIN(RADIANS(E1388))+COS(RADIANS(G1398))*COS(RADIANS(E1388))*COS(RADIANS(AC1378))))&gt;90,0,$F$4*$F$5/E1387^2*(SIN(RADIANS(G1398))*SIN(RADIANS(E1388))+COS(RADIANS(G1398))*COS(RADIANS(E1388))*COS(RADIANS(AC1378))))</f>
        <v>#DIV/0!</v>
      </c>
      <c r="AD1398" t="e">
        <f>IF(DEGREES(ACOS(SIN(RADIANS(G1398))*SIN(RADIANS(E1388))+COS(RADIANS(G1398))*COS(RADIANS(E1388))*COS(RADIANS(AD1378))))&gt;90,0,$F$4*$F$5/E1387^2*(SIN(RADIANS(G1398))*SIN(RADIANS(E1388))+COS(RADIANS(G1398))*COS(RADIANS(E1388))*COS(RADIANS(AD1378))))</f>
        <v>#DIV/0!</v>
      </c>
      <c r="AE1398" t="e">
        <f>IF(DEGREES(ACOS(SIN(RADIANS(G1398))*SIN(RADIANS(E1388))+COS(RADIANS(G1398))*COS(RADIANS(E1388))*COS(RADIANS(AE1378))))&gt;90,0,$F$4*$F$5/E1387^2*(SIN(RADIANS(G1398))*SIN(RADIANS(E1388))+COS(RADIANS(G1398))*COS(RADIANS(E1388))*COS(RADIANS(AE1378))))</f>
        <v>#DIV/0!</v>
      </c>
      <c r="AF1398" t="e">
        <f>IF(DEGREES(ACOS(SIN(RADIANS(G1398))*SIN(RADIANS(E1388))+COS(RADIANS(G1398))*COS(RADIANS(E1388))*COS(RADIANS(AF1378))))&gt;90,0,$F$4*$F$5/E1387^2*(SIN(RADIANS(G1398))*SIN(RADIANS(E1388))+COS(RADIANS(G1398))*COS(RADIANS(E1388))*COS(RADIANS(AF1378))))</f>
        <v>#DIV/0!</v>
      </c>
      <c r="AG1398" t="e">
        <f>IF(DEGREES(ACOS(SIN(RADIANS(G1398))*SIN(RADIANS(E1388))+COS(RADIANS(G1398))*COS(RADIANS(E1388))*COS(RADIANS(AG1378))))&gt;90,0,$F$4*$F$5/E1387^2*(SIN(RADIANS(G1398))*SIN(RADIANS(E1388))+COS(RADIANS(G1398))*COS(RADIANS(E1388))*COS(RADIANS(AG1378))))</f>
        <v>#DIV/0!</v>
      </c>
      <c r="AH1398" t="e">
        <f>IF(DEGREES(ACOS(SIN(RADIANS(G1398))*SIN(RADIANS(E1388))+COS(RADIANS(G1398))*COS(RADIANS(E1388))*COS(RADIANS(AH1378))))&gt;90,0,$F$4*$F$5/E1387^2*(SIN(RADIANS(G1398))*SIN(RADIANS(E1388))+COS(RADIANS(G1398))*COS(RADIANS(E1388))*COS(RADIANS(AH1378))))</f>
        <v>#DIV/0!</v>
      </c>
      <c r="AI1398" t="e">
        <f>IF(DEGREES(ACOS(SIN(RADIANS(G1398))*SIN(RADIANS(E1388))+COS(RADIANS(G1398))*COS(RADIANS(E1388))*COS(RADIANS(AI1378))))&gt;90,0,$F$4*$F$5/E1387^2*(SIN(RADIANS(G1398))*SIN(RADIANS(E1388))+COS(RADIANS(G1398))*COS(RADIANS(E1388))*COS(RADIANS(AI1378))))</f>
        <v>#DIV/0!</v>
      </c>
      <c r="AJ1398" t="e">
        <f>IF(DEGREES(ACOS(SIN(RADIANS(G1398))*SIN(RADIANS(E1388))+COS(RADIANS(G1398))*COS(RADIANS(E1388))*COS(RADIANS(AJ1378))))&gt;90,0,$F$4*$F$5/E1387^2*(SIN(RADIANS(G1398))*SIN(RADIANS(E1388))+COS(RADIANS(G1398))*COS(RADIANS(E1388))*COS(RADIANS(AJ1378))))</f>
        <v>#DIV/0!</v>
      </c>
      <c r="AK1398" t="e">
        <f>IF(DEGREES(ACOS(SIN(RADIANS(G1398))*SIN(RADIANS(E1388))+COS(RADIANS(G1398))*COS(RADIANS(E1388))*COS(RADIANS(AK1378))))&gt;90,0,$F$4*$F$5/E1387^2*(SIN(RADIANS(G1398))*SIN(RADIANS(E1388))+COS(RADIANS(G1398))*COS(RADIANS(E1388))*COS(RADIANS(AK1378))))</f>
        <v>#DIV/0!</v>
      </c>
      <c r="AL1398" t="e">
        <f>IF(DEGREES(ACOS(SIN(RADIANS(G1398))*SIN(RADIANS(E1388))+COS(RADIANS(G1398))*COS(RADIANS(E1388))*COS(RADIANS(AL1378))))&gt;90,0,$F$4*$F$5/E1387^2*(SIN(RADIANS(G1398))*SIN(RADIANS(E1388))+COS(RADIANS(G1398))*COS(RADIANS(E1388))*COS(RADIANS(AL1378))))</f>
        <v>#DIV/0!</v>
      </c>
      <c r="AM1398" t="e">
        <f>IF(DEGREES(ACOS(SIN(RADIANS(G1398))*SIN(RADIANS(E1388))+COS(RADIANS(G1398))*COS(RADIANS(E1388))*COS(RADIANS(AM1378))))&gt;90,0,$F$4*$F$5/E1387^2*(SIN(RADIANS(G1398))*SIN(RADIANS(E1388))+COS(RADIANS(G1398))*COS(RADIANS(E1388))*COS(RADIANS(AM1378))))</f>
        <v>#DIV/0!</v>
      </c>
      <c r="AN1398" t="e">
        <f>IF(DEGREES(ACOS(SIN(RADIANS(G1398))*SIN(RADIANS(E1388))+COS(RADIANS(G1398))*COS(RADIANS(E1388))*COS(RADIANS(AN1378))))&gt;90,0,$F$4*$F$5/E1387^2*(SIN(RADIANS(G1398))*SIN(RADIANS(E1388))+COS(RADIANS(G1398))*COS(RADIANS(E1388))*COS(RADIANS(AN1378))))</f>
        <v>#DIV/0!</v>
      </c>
      <c r="AO1398" t="e">
        <f>IF(DEGREES(ACOS(SIN(RADIANS(G1398))*SIN(RADIANS(E1388))+COS(RADIANS(G1398))*COS(RADIANS(E1388))*COS(RADIANS(AO1378))))&gt;90,0,$F$4*$F$5/E1387^2*(SIN(RADIANS(G1398))*SIN(RADIANS(E1388))+COS(RADIANS(G1398))*COS(RADIANS(E1388))*COS(RADIANS(AO1378))))</f>
        <v>#DIV/0!</v>
      </c>
      <c r="AP1398" t="e">
        <f>IF(DEGREES(ACOS(SIN(RADIANS(G1398))*SIN(RADIANS(E1388))+COS(RADIANS(G1398))*COS(RADIANS(E1388))*COS(RADIANS(AP1378))))&gt;90,0,$F$4*$F$5/E1387^2*(SIN(RADIANS(G1398))*SIN(RADIANS(E1388))+COS(RADIANS(G1398))*COS(RADIANS(E1388))*COS(RADIANS(AP1378))))</f>
        <v>#DIV/0!</v>
      </c>
      <c r="AQ1398" t="e">
        <f>IF(DEGREES(ACOS(SIN(RADIANS(G1398))*SIN(RADIANS(E1388))+COS(RADIANS(G1398))*COS(RADIANS(E1388))*COS(RADIANS(AQ1378))))&gt;90,0,$F$4*$F$5/E1387^2*(SIN(RADIANS(G1398))*SIN(RADIANS(E1388))+COS(RADIANS(G1398))*COS(RADIANS(E1388))*COS(RADIANS(AQ1378))))</f>
        <v>#DIV/0!</v>
      </c>
      <c r="AR1398" t="e">
        <f>IF(DEGREES(ACOS(SIN(RADIANS(G1398))*SIN(RADIANS(E1388))+COS(RADIANS(G1398))*COS(RADIANS(E1388))*COS(RADIANS(AR1378))))&gt;90,0,$F$4*$F$5/E1387^2*(SIN(RADIANS(G1398))*SIN(RADIANS(E1388))+COS(RADIANS(G1398))*COS(RADIANS(E1388))*COS(RADIANS(AR1378))))</f>
        <v>#DIV/0!</v>
      </c>
    </row>
    <row r="1400" spans="2:44" x14ac:dyDescent="0.5">
      <c r="H1400" t="s">
        <v>769</v>
      </c>
      <c r="I1400">
        <v>180</v>
      </c>
      <c r="J1400">
        <v>170</v>
      </c>
      <c r="K1400">
        <v>160</v>
      </c>
      <c r="L1400">
        <v>150</v>
      </c>
      <c r="M1400">
        <v>140</v>
      </c>
      <c r="N1400">
        <v>130</v>
      </c>
      <c r="O1400">
        <v>120</v>
      </c>
      <c r="P1400">
        <v>110</v>
      </c>
      <c r="Q1400">
        <v>100</v>
      </c>
      <c r="R1400">
        <v>90</v>
      </c>
      <c r="S1400">
        <v>80</v>
      </c>
      <c r="T1400">
        <v>70</v>
      </c>
      <c r="U1400">
        <v>60</v>
      </c>
      <c r="V1400">
        <v>50</v>
      </c>
      <c r="W1400">
        <v>40</v>
      </c>
      <c r="X1400">
        <v>30</v>
      </c>
      <c r="Y1400">
        <v>20</v>
      </c>
      <c r="Z1400">
        <v>10</v>
      </c>
      <c r="AA1400">
        <v>0</v>
      </c>
      <c r="AB1400">
        <v>-10</v>
      </c>
      <c r="AC1400">
        <v>-20</v>
      </c>
      <c r="AD1400">
        <v>-30</v>
      </c>
      <c r="AE1400">
        <v>-40</v>
      </c>
      <c r="AF1400">
        <v>-50</v>
      </c>
      <c r="AG1400">
        <v>-60</v>
      </c>
      <c r="AH1400">
        <v>-70</v>
      </c>
      <c r="AI1400">
        <v>-80</v>
      </c>
      <c r="AJ1400">
        <v>-90</v>
      </c>
      <c r="AK1400">
        <v>-100</v>
      </c>
      <c r="AL1400">
        <v>-110</v>
      </c>
      <c r="AM1400">
        <v>-120</v>
      </c>
      <c r="AN1400">
        <v>-130</v>
      </c>
      <c r="AO1400">
        <v>-140</v>
      </c>
      <c r="AP1400">
        <v>-150</v>
      </c>
      <c r="AQ1400">
        <v>-160</v>
      </c>
      <c r="AR1400">
        <v>-170</v>
      </c>
    </row>
    <row r="1401" spans="2:44" x14ac:dyDescent="0.5">
      <c r="H1401" t="s">
        <v>779</v>
      </c>
      <c r="I1401">
        <f>IF(ABS(I1400-E1413)&gt;180,IF(ABS(I1400-E1413)&gt;360,ABS(I1400-E1413)-360,360-ABS(I1400-E1413)),ABS(I1400-E1413))</f>
        <v>180</v>
      </c>
      <c r="J1401">
        <f>IF(ABS(J1400-E1413)&gt;180,IF(ABS(J1400-E1413)&gt;360,ABS(J1400-E1413)-360,360-ABS(J1400-E1413)),ABS(J1400-E1413))</f>
        <v>170</v>
      </c>
      <c r="K1401">
        <f>IF(ABS(K1400-E1413)&gt;180,IF(ABS(K1400-E1413)&gt;360,ABS(K1400-E1413)-360,360-ABS(K1400-E1413)),ABS(K1400-E1413))</f>
        <v>160</v>
      </c>
      <c r="L1401">
        <f>IF(ABS(L1400-E1413)&gt;180,IF(ABS(L1400-E1413)&gt;360,ABS(L1400-E1413)-360,360-ABS(L1400-E1413)),ABS(L1400-E1413))</f>
        <v>150</v>
      </c>
      <c r="M1401">
        <f>IF(ABS(M1400-E1413)&gt;180,IF(ABS(M1400-E1413)&gt;360,ABS(M1400-E1413)-360,360-ABS(M1400-E1413)),ABS(M1400-E1413))</f>
        <v>140</v>
      </c>
      <c r="N1401">
        <f>IF(ABS(N1400-E1413)&gt;180,IF(ABS(N1400-E1413)&gt;360,ABS(N1400-E1413)-360,360-ABS(N1400-E1413)),ABS(N1400-E1413))</f>
        <v>130</v>
      </c>
      <c r="O1401">
        <f>IF(ABS(O1400-E1413)&gt;180,IF(ABS(O1400-E1413)&gt;360,ABS(O1400-E1413)-360,360-ABS(O1400-E1413)),ABS(O1400-E1413))</f>
        <v>120</v>
      </c>
      <c r="P1401">
        <f>IF(ABS(P1400-E1413)&gt;180,IF(ABS(P1400-E1413)&gt;360,ABS(P1400-E1413)-360,360-ABS(P1400-E1413)),ABS(P1400-E1413))</f>
        <v>110</v>
      </c>
      <c r="Q1401">
        <f>IF(ABS(Q1400-E1413)&gt;180,IF(ABS(Q1400-E1413)&gt;360,ABS(Q1400-E1413)-360,360-ABS(Q1400-E1413)),ABS(Q1400-E1413))</f>
        <v>100</v>
      </c>
      <c r="R1401">
        <f>IF(ABS(R1400-E1413)&gt;180,IF(ABS(R1400-E1413)&gt;360,ABS(R1400-E1413)-360,360-ABS(R1400-E1413)),ABS(R1400-E1413))</f>
        <v>90</v>
      </c>
      <c r="S1401">
        <f>IF(ABS(S1400-E1413)&gt;180,IF(ABS(S1400-E1413)&gt;360,ABS(S1400-E1413)-360,360-ABS(S1400-E1413)),ABS(S1400-E1413))</f>
        <v>80</v>
      </c>
      <c r="T1401">
        <f>IF(ABS(T1400-E1413)&gt;180,IF(ABS(T1400-E1413)&gt;360,ABS(T1400-E1413)-360,360-ABS(T1400-E1413)),ABS(T1400-E1413))</f>
        <v>70</v>
      </c>
      <c r="U1401">
        <f>IF(ABS(U1400-E1413)&gt;180,IF(ABS(U1400-E1413)&gt;360,ABS(U1400-E1413)-360,360-ABS(U1400-E1413)),ABS(U1400-E1413))</f>
        <v>60</v>
      </c>
      <c r="V1401">
        <f>IF(ABS(V1400-E1413)&gt;180,IF(ABS(V1400-E1413)&gt;360,ABS(V1400-E1413)-360,360-ABS(V1400-E1413)),ABS(V1400-E1413))</f>
        <v>50</v>
      </c>
      <c r="W1401">
        <f>IF(ABS(W1400-E1413)&gt;180,IF(ABS(W1400-E1413)&gt;360,ABS(W1400-E1413)-360,360-ABS(W1400-E1413)),ABS(W1400-E1413))</f>
        <v>40</v>
      </c>
      <c r="X1401">
        <f>IF(ABS(X1400-E1413)&gt;180,IF(ABS(X1400-E1413)&gt;360,ABS(X1400-E1413)-360,360-ABS(X1400-E1413)),ABS(X1400-E1413))</f>
        <v>30</v>
      </c>
      <c r="Y1401">
        <f>IF(ABS(Y1400-E1413)&gt;180,IF(ABS(Y1400-E1413)&gt;360,ABS(Y1400-E1413)-360,360-ABS(Y1400-E1413)),ABS(Y1400-E1413))</f>
        <v>20</v>
      </c>
      <c r="Z1401">
        <f>IF(ABS(Z1400-E1413)&gt;180,IF(ABS(Z1400-E1413)&gt;360,ABS(Z1400-E1413)-360,360-ABS(Z1400-E1413)),ABS(Z1400-E1413))</f>
        <v>10</v>
      </c>
      <c r="AA1401">
        <f>IF(ABS(AA1400-E1413)&gt;180,IF(ABS(AA1400-E1413)&gt;360,ABS(AA1400-E1413)-360,360-ABS(AA1400-E1413)),ABS(AA1400-E1413))</f>
        <v>0</v>
      </c>
      <c r="AB1401">
        <f>IF(ABS(AB1400-E1413)&gt;180,IF(ABS(AB1400-E1413)&gt;360,ABS(AB1400-E1413)-360,360-ABS(AB1400-E1413)),ABS(AB1400-E1413))</f>
        <v>10</v>
      </c>
      <c r="AC1401">
        <f>IF(ABS(AC1400-E1413)&gt;180,IF(ABS(AC1400-E1413)&gt;360,ABS(AC1400-E1413)-360,360-ABS(AC1400-E1413)),ABS(AC1400-E1413))</f>
        <v>20</v>
      </c>
      <c r="AD1401">
        <f>IF(ABS(AD1400-E1413)&gt;180,IF(ABS(AD1400-E1413)&gt;360,ABS(AD1400-E1413)-360,360-ABS(AD1400-E1413)),ABS(AD1400-E1413))</f>
        <v>30</v>
      </c>
      <c r="AE1401">
        <f>IF(ABS(AE1400-E1413)&gt;180,IF(ABS(AE1400-E1413)&gt;360,ABS(AE1400-E1413)-360,360-ABS(AE1400-E1413)),ABS(AE1400-E1413))</f>
        <v>40</v>
      </c>
      <c r="AF1401">
        <f>IF(ABS(AF1400-E1413)&gt;180,IF(ABS(AF1400-E1413)&gt;360,ABS(AF1400-E1413)-360,360-ABS(AF1400-E1413)),ABS(AF1400-E1413))</f>
        <v>50</v>
      </c>
      <c r="AG1401">
        <f>IF(ABS(AG1400-E1413)&gt;180,IF(ABS(AG1400-E1413)&gt;360,ABS(AG1400-E1413)-360,360-ABS(AG1400-E1413)),ABS(AG1400-E1413))</f>
        <v>60</v>
      </c>
      <c r="AH1401">
        <f>IF(ABS(AH1400-E1413)&gt;180,IF(ABS(AH1400-E1413)&gt;360,ABS(AH1400-E1413)-360,360-ABS(AH1400-E1413)),ABS(AH1400-E1413))</f>
        <v>70</v>
      </c>
      <c r="AI1401">
        <f>IF(ABS(AI1400-E1413)&gt;180,IF(ABS(AI1400-E1413)&gt;360,ABS(AI1400-E1413)-360,360-ABS(AI1400-E1413)),ABS(AI1400-E1413))</f>
        <v>80</v>
      </c>
      <c r="AJ1401">
        <f>IF(ABS(AJ1400-E1413)&gt;180,IF(ABS(AJ1400-E1413)&gt;360,ABS(AJ1400-E1413)-360,360-ABS(AJ1400-E1413)),ABS(AJ1400-E1413))</f>
        <v>90</v>
      </c>
      <c r="AK1401">
        <f>IF(ABS(AK1400-E1413)&gt;180,IF(ABS(AK1400-E1413)&gt;360,ABS(AK1400-E1413)-360,360-ABS(AK1400-E1413)),ABS(AK1400-E1413))</f>
        <v>100</v>
      </c>
      <c r="AL1401">
        <f>IF(ABS(AL1400-E1413)&gt;180,IF(ABS(AL1400-E1413)&gt;360,ABS(AL1400-E1413)-360,360-ABS(AL1400-E1413)),ABS(AL1400-E1413))</f>
        <v>110</v>
      </c>
      <c r="AM1401">
        <f>IF(ABS(AM1400-E1413)&gt;180,IF(ABS(AM1400-E1413)&gt;360,ABS(AM1400-E1413)-360,360-ABS(AM1400-E1413)),ABS(AM1400-E1413))</f>
        <v>120</v>
      </c>
      <c r="AN1401">
        <f>IF(ABS(AN1400-E1413)&gt;180,IF(ABS(AN1400-E1413)&gt;360,ABS(AN1400-E1413)-360,360-ABS(AN1400-E1413)),ABS(AN1400-E1413))</f>
        <v>130</v>
      </c>
      <c r="AO1401">
        <f>IF(ABS(AO1400-E1413)&gt;180,IF(ABS(AO1400-E1413)&gt;360,ABS(AO1400-E1413)-360,360-ABS(AO1400-E1413)),ABS(AO1400-E1413))</f>
        <v>140</v>
      </c>
      <c r="AP1401">
        <f>IF(ABS(AP1400-E1413)&gt;180,IF(ABS(AP1400-E1413)&gt;360,ABS(AP1400-E1413)-360,360-ABS(AP1400-E1413)),ABS(AP1400-E1413))</f>
        <v>150</v>
      </c>
      <c r="AQ1401">
        <f>IF(ABS(AQ1400-E1413)&gt;180,IF(ABS(AQ1400-E1413)&gt;360,ABS(AQ1400-E1413)-360,360-ABS(AQ1400-E1413)),ABS(AQ1400-E1413))</f>
        <v>160</v>
      </c>
      <c r="AR1401">
        <f>IF(ABS(AR1400-E1413)&gt;180,IF(ABS(AR1400-E1413)&gt;360,ABS(AR1400-E1413)-360,360-ABS(AR1400-E1413)),ABS(AR1400-E1413))</f>
        <v>170</v>
      </c>
    </row>
    <row r="1402" spans="2:44" x14ac:dyDescent="0.5">
      <c r="G1402" t="s">
        <v>734</v>
      </c>
    </row>
    <row r="1403" spans="2:44" x14ac:dyDescent="0.5">
      <c r="B1403" t="s">
        <v>788</v>
      </c>
      <c r="E1403">
        <v>590</v>
      </c>
      <c r="G1403">
        <v>90</v>
      </c>
      <c r="I1403" t="e">
        <f>IF(DEGREES(ACOS(SIN(RADIANS(G1403))*SIN(RADIANS(E1411))+COS(RADIANS(G1403))*COS(RADIANS(E1411))*COS(RADIANS(I1401))))&gt;90,0,$F$4*$F$5/E1410^2*(SIN(RADIANS(G1403))*SIN(RADIANS(E1411))+COS(RADIANS(G1403))*COS(RADIANS(E1411))*COS(RADIANS(I1401))))</f>
        <v>#DIV/0!</v>
      </c>
      <c r="J1403" t="e">
        <f>IF(DEGREES(ACOS(SIN(RADIANS(G1403))*SIN(RADIANS(E1411))+COS(RADIANS(G1403))*COS(RADIANS(E1411))*COS(RADIANS(J1401))))&gt;90,0,$F$4*$F$5/E1410^2*(SIN(RADIANS(G1403))*SIN(RADIANS(E1411))+COS(RADIANS(G1403))*COS(RADIANS(E1411))*COS(RADIANS(J1401))))</f>
        <v>#DIV/0!</v>
      </c>
      <c r="K1403" t="e">
        <f>IF(DEGREES(ACOS(SIN(RADIANS(G1403))*SIN(RADIANS(E1411))+COS(RADIANS(G1403))*COS(RADIANS(E1411))*COS(RADIANS(K1401))))&gt;90,0,$F$4*$F$5/E1410^2*(SIN(RADIANS(G1403))*SIN(RADIANS(E1411))+COS(RADIANS(G1403))*COS(RADIANS(E1411))*COS(RADIANS(K1401))))</f>
        <v>#DIV/0!</v>
      </c>
      <c r="L1403" t="e">
        <f>IF(DEGREES(ACOS(SIN(RADIANS(G1403))*SIN(RADIANS(E1411))+COS(RADIANS(G1403))*COS(RADIANS(E1411))*COS(RADIANS(L1401))))&gt;90,0,$F$4*$F$5/E1410^2*(SIN(RADIANS(G1403))*SIN(RADIANS(E1411))+COS(RADIANS(G1403))*COS(RADIANS(E1411))*COS(RADIANS(L1401))))</f>
        <v>#DIV/0!</v>
      </c>
      <c r="M1403" t="e">
        <f>IF(DEGREES(ACOS(SIN(RADIANS(G1403))*SIN(RADIANS(E1411))+COS(RADIANS(G1403))*COS(RADIANS(E1411))*COS(RADIANS(M1401))))&gt;90,0,$F$4*$F$5/E1410^2*(SIN(RADIANS(G1403))*SIN(RADIANS(E1411))+COS(RADIANS(G1403))*COS(RADIANS(E1411))*COS(RADIANS(M1401))))</f>
        <v>#DIV/0!</v>
      </c>
      <c r="N1403" t="e">
        <f>IF(DEGREES(ACOS(SIN(RADIANS(G1403))*SIN(RADIANS(E1411))+COS(RADIANS(G1403))*COS(RADIANS(E1411))*COS(RADIANS(N1401))))&gt;90,0,$F$4*$F$5/E1410^2*(SIN(RADIANS(G1403))*SIN(RADIANS(E1411))+COS(RADIANS(G1403))*COS(RADIANS(E1411))*COS(RADIANS(N1401))))</f>
        <v>#DIV/0!</v>
      </c>
      <c r="O1403" t="e">
        <f>IF(DEGREES(ACOS(SIN(RADIANS(G1403))*SIN(RADIANS(E1411))+COS(RADIANS(G1403))*COS(RADIANS(E1411))*COS(RADIANS(O1401))))&gt;90,0,$F$4*$F$5/E1410^2*(SIN(RADIANS(G1403))*SIN(RADIANS(E1411))+COS(RADIANS(G1403))*COS(RADIANS(E1411))*COS(RADIANS(O1401))))</f>
        <v>#DIV/0!</v>
      </c>
      <c r="P1403" t="e">
        <f>IF(DEGREES(ACOS(SIN(RADIANS(G1403))*SIN(RADIANS(E1411))+COS(RADIANS(G1403))*COS(RADIANS(E1411))*COS(RADIANS(P1401))))&gt;90,0,$F$4*$F$5/E1410^2*(SIN(RADIANS(G1403))*SIN(RADIANS(E1411))+COS(RADIANS(G1403))*COS(RADIANS(E1411))*COS(RADIANS(P1401))))</f>
        <v>#DIV/0!</v>
      </c>
      <c r="Q1403" t="e">
        <f>IF(DEGREES(ACOS(SIN(RADIANS(G1403))*SIN(RADIANS(E1411))+COS(RADIANS(G1403))*COS(RADIANS(E1411))*COS(RADIANS(Q1401))))&gt;90,0,$F$4*$F$5/E1410^2*(SIN(RADIANS(G1403))*SIN(RADIANS(E1411))+COS(RADIANS(G1403))*COS(RADIANS(E1411))*COS(RADIANS(Q1401))))</f>
        <v>#DIV/0!</v>
      </c>
      <c r="R1403" t="e">
        <f>IF(DEGREES(ACOS(SIN(RADIANS(G1403))*SIN(RADIANS(E1411))+COS(RADIANS(G1403))*COS(RADIANS(E1411))*COS(RADIANS(R1401))))&gt;90,0,$F$4*$F$5/E1410^2*(SIN(RADIANS(G1403))*SIN(RADIANS(E1411))+COS(RADIANS(G1403))*COS(RADIANS(E1411))*COS(RADIANS(R1401))))</f>
        <v>#DIV/0!</v>
      </c>
      <c r="S1403" t="e">
        <f>IF(DEGREES(ACOS(SIN(RADIANS(G1403))*SIN(RADIANS(E1411))+COS(RADIANS(G1403))*COS(RADIANS(E1411))*COS(RADIANS(S1401))))&gt;90,0,$F$4*$F$5/E1410^2*(SIN(RADIANS(G1403))*SIN(RADIANS(E1411))+COS(RADIANS(G1403))*COS(RADIANS(E1411))*COS(RADIANS(S1401))))</f>
        <v>#DIV/0!</v>
      </c>
      <c r="T1403" t="e">
        <f>IF(DEGREES(ACOS(SIN(RADIANS(G1403))*SIN(RADIANS(E1411))+COS(RADIANS(G1403))*COS(RADIANS(E1411))*COS(RADIANS(T1401))))&gt;90,0,$F$4*$F$5/E1410^2*(SIN(RADIANS(G1403))*SIN(RADIANS(E1411))+COS(RADIANS(G1403))*COS(RADIANS(E1411))*COS(RADIANS(T1401))))</f>
        <v>#DIV/0!</v>
      </c>
      <c r="U1403" t="e">
        <f>IF(DEGREES(ACOS(SIN(RADIANS(G1403))*SIN(RADIANS(E1411))+COS(RADIANS(G1403))*COS(RADIANS(E1411))*COS(RADIANS(U1401))))&gt;90,0,$F$4*$F$5/E1410^2*(SIN(RADIANS(G1403))*SIN(RADIANS(E1411))+COS(RADIANS(G1403))*COS(RADIANS(E1411))*COS(RADIANS(U1401))))</f>
        <v>#DIV/0!</v>
      </c>
      <c r="V1403" t="e">
        <f>IF(DEGREES(ACOS(SIN(RADIANS(G1403))*SIN(RADIANS(E1411))+COS(RADIANS(G1403))*COS(RADIANS(E1411))*COS(RADIANS(V1401))))&gt;90,0,$F$4*$F$5/E1410^2*(SIN(RADIANS(G1403))*SIN(RADIANS(E1411))+COS(RADIANS(G1403))*COS(RADIANS(E1411))*COS(RADIANS(V1401))))</f>
        <v>#DIV/0!</v>
      </c>
      <c r="W1403" t="e">
        <f>IF(DEGREES(ACOS(SIN(RADIANS(G1403))*SIN(RADIANS(E1411))+COS(RADIANS(G1403))*COS(RADIANS(E1411))*COS(RADIANS(W1401))))&gt;90,0,$F$4*$F$5/E1410^2*(SIN(RADIANS(G1403))*SIN(RADIANS(E1411))+COS(RADIANS(G1403))*COS(RADIANS(E1411))*COS(RADIANS(W1401))))</f>
        <v>#DIV/0!</v>
      </c>
      <c r="X1403" t="e">
        <f>IF(DEGREES(ACOS(SIN(RADIANS(G1403))*SIN(RADIANS(E1411))+COS(RADIANS(G1403))*COS(RADIANS(E1411))*COS(RADIANS(X1401))))&gt;90,0,$F$4*$F$5/E1410^2*(SIN(RADIANS(G1403))*SIN(RADIANS(E1411))+COS(RADIANS(G1403))*COS(RADIANS(E1411))*COS(RADIANS(X1401))))</f>
        <v>#DIV/0!</v>
      </c>
      <c r="Y1403" t="e">
        <f>IF(DEGREES(ACOS(SIN(RADIANS(G1403))*SIN(RADIANS(E1411))+COS(RADIANS(G1403))*COS(RADIANS(E1411))*COS(RADIANS(Y1401))))&gt;90,0,$F$4*$F$5/E1410^2*(SIN(RADIANS(G1403))*SIN(RADIANS(E1411))+COS(RADIANS(G1403))*COS(RADIANS(E1411))*COS(RADIANS(Y1401))))</f>
        <v>#DIV/0!</v>
      </c>
      <c r="Z1403" t="e">
        <f>IF(DEGREES(ACOS(SIN(RADIANS(G1403))*SIN(RADIANS(E1411))+COS(RADIANS(G1403))*COS(RADIANS(E1411))*COS(RADIANS(Z1401))))&gt;90,0,$F$4*$F$5/E1410^2*(SIN(RADIANS(G1403))*SIN(RADIANS(E1411))+COS(RADIANS(G1403))*COS(RADIANS(E1411))*COS(RADIANS(Z1401))))</f>
        <v>#DIV/0!</v>
      </c>
      <c r="AA1403" t="e">
        <f>IF(DEGREES(ACOS(SIN(RADIANS(G1403))*SIN(RADIANS(E1411))+COS(RADIANS(G1403))*COS(RADIANS(E1411))*COS(RADIANS(AA1401))))&gt;90,0,$F$4*$F$5/E1410^2*(SIN(RADIANS(G1403))*SIN(RADIANS(E1411))+COS(RADIANS(G1403))*COS(RADIANS(E1411))*COS(RADIANS(AA1401))))</f>
        <v>#DIV/0!</v>
      </c>
      <c r="AB1403" t="e">
        <f>IF(DEGREES(ACOS(SIN(RADIANS(G1403))*SIN(RADIANS(E1411))+COS(RADIANS(G1403))*COS(RADIANS(E1411))*COS(RADIANS(AB1401))))&gt;90,0,$F$4*$F$5/E1410^2*(SIN(RADIANS(G1403))*SIN(RADIANS(E1411))+COS(RADIANS(G1403))*COS(RADIANS(E1411))*COS(RADIANS(AB1401))))</f>
        <v>#DIV/0!</v>
      </c>
      <c r="AC1403" t="e">
        <f>IF(DEGREES(ACOS(SIN(RADIANS(G1403))*SIN(RADIANS(E1411))+COS(RADIANS(G1403))*COS(RADIANS(E1411))*COS(RADIANS(AC1401))))&gt;90,0,$F$4*$F$5/E1410^2*(SIN(RADIANS(G1403))*SIN(RADIANS(E1411))+COS(RADIANS(G1403))*COS(RADIANS(E1411))*COS(RADIANS(AC1401))))</f>
        <v>#DIV/0!</v>
      </c>
      <c r="AD1403" t="e">
        <f>IF(DEGREES(ACOS(SIN(RADIANS(G1403))*SIN(RADIANS(E1411))+COS(RADIANS(G1403))*COS(RADIANS(E1411))*COS(RADIANS(AD1401))))&gt;90,0,$F$4*$F$5/E1410^2*(SIN(RADIANS(G1403))*SIN(RADIANS(E1411))+COS(RADIANS(G1403))*COS(RADIANS(E1411))*COS(RADIANS(AD1401))))</f>
        <v>#DIV/0!</v>
      </c>
      <c r="AE1403" t="e">
        <f>IF(DEGREES(ACOS(SIN(RADIANS(G1403))*SIN(RADIANS(E1411))+COS(RADIANS(G1403))*COS(RADIANS(E1411))*COS(RADIANS(AE1401))))&gt;90,0,$F$4*$F$5/E1410^2*(SIN(RADIANS(G1403))*SIN(RADIANS(E1411))+COS(RADIANS(G1403))*COS(RADIANS(E1411))*COS(RADIANS(AE1401))))</f>
        <v>#DIV/0!</v>
      </c>
      <c r="AF1403" t="e">
        <f>IF(DEGREES(ACOS(SIN(RADIANS(G1403))*SIN(RADIANS(E1411))+COS(RADIANS(G1403))*COS(RADIANS(E1411))*COS(RADIANS(AF1401))))&gt;90,0,$F$4*$F$5/E1410^2*(SIN(RADIANS(G1403))*SIN(RADIANS(E1411))+COS(RADIANS(G1403))*COS(RADIANS(E1411))*COS(RADIANS(AF1401))))</f>
        <v>#DIV/0!</v>
      </c>
      <c r="AG1403" t="e">
        <f>IF(DEGREES(ACOS(SIN(RADIANS(G1403))*SIN(RADIANS(E1411))+COS(RADIANS(G1403))*COS(RADIANS(E1411))*COS(RADIANS(AG1401))))&gt;90,0,$F$4*$F$5/E1410^2*(SIN(RADIANS(G1403))*SIN(RADIANS(E1411))+COS(RADIANS(G1403))*COS(RADIANS(E1411))*COS(RADIANS(AG1401))))</f>
        <v>#DIV/0!</v>
      </c>
      <c r="AH1403" t="e">
        <f>IF(DEGREES(ACOS(SIN(RADIANS(G1403))*SIN(RADIANS(E1411))+COS(RADIANS(G1403))*COS(RADIANS(E1411))*COS(RADIANS(AH1401))))&gt;90,0,$F$4*$F$5/E1410^2*(SIN(RADIANS(G1403))*SIN(RADIANS(E1411))+COS(RADIANS(G1403))*COS(RADIANS(E1411))*COS(RADIANS(AH1401))))</f>
        <v>#DIV/0!</v>
      </c>
      <c r="AI1403" t="e">
        <f>IF(DEGREES(ACOS(SIN(RADIANS(G1403))*SIN(RADIANS(E1411))+COS(RADIANS(G1403))*COS(RADIANS(E1411))*COS(RADIANS(AI1401))))&gt;90,0,$F$4*$F$5/E1410^2*(SIN(RADIANS(G1403))*SIN(RADIANS(E1411))+COS(RADIANS(G1403))*COS(RADIANS(E1411))*COS(RADIANS(AI1401))))</f>
        <v>#DIV/0!</v>
      </c>
      <c r="AJ1403" t="e">
        <f>IF(DEGREES(ACOS(SIN(RADIANS(G1403))*SIN(RADIANS(E1411))+COS(RADIANS(G1403))*COS(RADIANS(E1411))*COS(RADIANS(AJ1401))))&gt;90,0,$F$4*$F$5/E1410^2*(SIN(RADIANS(G1403))*SIN(RADIANS(E1411))+COS(RADIANS(G1403))*COS(RADIANS(E1411))*COS(RADIANS(AJ1401))))</f>
        <v>#DIV/0!</v>
      </c>
      <c r="AK1403" t="e">
        <f>IF(DEGREES(ACOS(SIN(RADIANS(G1403))*SIN(RADIANS(E1411))+COS(RADIANS(G1403))*COS(RADIANS(E1411))*COS(RADIANS(AK1401))))&gt;90,0,$F$4*$F$5/E1410^2*(SIN(RADIANS(G1403))*SIN(RADIANS(E1411))+COS(RADIANS(G1403))*COS(RADIANS(E1411))*COS(RADIANS(AK1401))))</f>
        <v>#DIV/0!</v>
      </c>
      <c r="AL1403" t="e">
        <f>IF(DEGREES(ACOS(SIN(RADIANS(G1403))*SIN(RADIANS(E1411))+COS(RADIANS(G1403))*COS(RADIANS(E1411))*COS(RADIANS(AL1401))))&gt;90,0,$F$4*$F$5/E1410^2*(SIN(RADIANS(G1403))*SIN(RADIANS(E1411))+COS(RADIANS(G1403))*COS(RADIANS(E1411))*COS(RADIANS(AL1401))))</f>
        <v>#DIV/0!</v>
      </c>
      <c r="AM1403" t="e">
        <f>IF(DEGREES(ACOS(SIN(RADIANS(G1403))*SIN(RADIANS(E1411))+COS(RADIANS(G1403))*COS(RADIANS(E1411))*COS(RADIANS(AM1401))))&gt;90,0,$F$4*$F$5/E1410^2*(SIN(RADIANS(G1403))*SIN(RADIANS(E1411))+COS(RADIANS(G1403))*COS(RADIANS(E1411))*COS(RADIANS(AM1401))))</f>
        <v>#DIV/0!</v>
      </c>
      <c r="AN1403" t="e">
        <f>IF(DEGREES(ACOS(SIN(RADIANS(G1403))*SIN(RADIANS(E1411))+COS(RADIANS(G1403))*COS(RADIANS(E1411))*COS(RADIANS(AN1401))))&gt;90,0,$F$4*$F$5/E1410^2*(SIN(RADIANS(G1403))*SIN(RADIANS(E1411))+COS(RADIANS(G1403))*COS(RADIANS(E1411))*COS(RADIANS(AN1401))))</f>
        <v>#DIV/0!</v>
      </c>
      <c r="AO1403" t="e">
        <f>IF(DEGREES(ACOS(SIN(RADIANS(G1403))*SIN(RADIANS(E1411))+COS(RADIANS(G1403))*COS(RADIANS(E1411))*COS(RADIANS(AO1401))))&gt;90,0,$F$4*$F$5/E1410^2*(SIN(RADIANS(G1403))*SIN(RADIANS(E1411))+COS(RADIANS(G1403))*COS(RADIANS(E1411))*COS(RADIANS(AO1401))))</f>
        <v>#DIV/0!</v>
      </c>
      <c r="AP1403" t="e">
        <f>IF(DEGREES(ACOS(SIN(RADIANS(G1403))*SIN(RADIANS(E1411))+COS(RADIANS(G1403))*COS(RADIANS(E1411))*COS(RADIANS(AP1401))))&gt;90,0,$F$4*$F$5/E1410^2*(SIN(RADIANS(G1403))*SIN(RADIANS(E1411))+COS(RADIANS(G1403))*COS(RADIANS(E1411))*COS(RADIANS(AP1401))))</f>
        <v>#DIV/0!</v>
      </c>
      <c r="AQ1403" t="e">
        <f>IF(DEGREES(ACOS(SIN(RADIANS(G1403))*SIN(RADIANS(E1411))+COS(RADIANS(G1403))*COS(RADIANS(E1411))*COS(RADIANS(AQ1401))))&gt;90,0,$F$4*$F$5/E1410^2*(SIN(RADIANS(G1403))*SIN(RADIANS(E1411))+COS(RADIANS(G1403))*COS(RADIANS(E1411))*COS(RADIANS(AQ1401))))</f>
        <v>#DIV/0!</v>
      </c>
      <c r="AR1403" t="e">
        <f>IF(DEGREES(ACOS(SIN(RADIANS(G1403))*SIN(RADIANS(E1411))+COS(RADIANS(G1403))*COS(RADIANS(E1411))*COS(RADIANS(AR1401))))&gt;90,0,$F$4*$F$5/E1410^2*(SIN(RADIANS(G1403))*SIN(RADIANS(E1411))+COS(RADIANS(G1403))*COS(RADIANS(E1411))*COS(RADIANS(AR1401))))</f>
        <v>#DIV/0!</v>
      </c>
    </row>
    <row r="1404" spans="2:44" x14ac:dyDescent="0.5">
      <c r="B1404" t="s">
        <v>726</v>
      </c>
      <c r="E1404" cm="1">
        <f t="array" ref="E1404">INDEX($D$1751:$AM$1751,0,MATCH(E1403-IF(E1403&lt;360,0,360),$D$1700:$AM$1700,0))+IF(E1403&gt;350,360,0)</f>
        <v>590</v>
      </c>
      <c r="G1404">
        <v>80</v>
      </c>
      <c r="I1404">
        <f>IF(DEGREES(ACOS(SIN(RADIANS(G1404))*SIN(RADIANS(E1411))+COS(RADIANS(G1404))*COS(RADIANS(E1411))*COS(RADIANS(I1401))))&gt;90,0,$F$4*$F$5/E1410^2*(SIN(RADIANS(G1404))*SIN(RADIANS(E1411))+COS(RADIANS(G1404))*COS(RADIANS(E1411))*COS(RADIANS(I1401))))</f>
        <v>0</v>
      </c>
      <c r="J1404">
        <f>IF(DEGREES(ACOS(SIN(RADIANS(G1404))*SIN(RADIANS(E1411))+COS(RADIANS(G1404))*COS(RADIANS(E1411))*COS(RADIANS(J1401))))&gt;90,0,$F$4*$F$5/E1410^2*(SIN(RADIANS(G1404))*SIN(RADIANS(E1411))+COS(RADIANS(G1404))*COS(RADIANS(E1411))*COS(RADIANS(J1401))))</f>
        <v>0</v>
      </c>
      <c r="K1404">
        <f>IF(DEGREES(ACOS(SIN(RADIANS(G1404))*SIN(RADIANS(E1411))+COS(RADIANS(G1404))*COS(RADIANS(E1411))*COS(RADIANS(K1401))))&gt;90,0,$F$4*$F$5/E1410^2*(SIN(RADIANS(G1404))*SIN(RADIANS(E1411))+COS(RADIANS(G1404))*COS(RADIANS(E1411))*COS(RADIANS(K1401))))</f>
        <v>0</v>
      </c>
      <c r="L1404">
        <f>IF(DEGREES(ACOS(SIN(RADIANS(G1404))*SIN(RADIANS(E1411))+COS(RADIANS(G1404))*COS(RADIANS(E1411))*COS(RADIANS(L1401))))&gt;90,0,$F$4*$F$5/E1410^2*(SIN(RADIANS(G1404))*SIN(RADIANS(E1411))+COS(RADIANS(G1404))*COS(RADIANS(E1411))*COS(RADIANS(L1401))))</f>
        <v>0</v>
      </c>
      <c r="M1404">
        <f>IF(DEGREES(ACOS(SIN(RADIANS(G1404))*SIN(RADIANS(E1411))+COS(RADIANS(G1404))*COS(RADIANS(E1411))*COS(RADIANS(M1401))))&gt;90,0,$F$4*$F$5/E1410^2*(SIN(RADIANS(G1404))*SIN(RADIANS(E1411))+COS(RADIANS(G1404))*COS(RADIANS(E1411))*COS(RADIANS(M1401))))</f>
        <v>0</v>
      </c>
      <c r="N1404">
        <f>IF(DEGREES(ACOS(SIN(RADIANS(G1404))*SIN(RADIANS(E1411))+COS(RADIANS(G1404))*COS(RADIANS(E1411))*COS(RADIANS(N1401))))&gt;90,0,$F$4*$F$5/E1410^2*(SIN(RADIANS(G1404))*SIN(RADIANS(E1411))+COS(RADIANS(G1404))*COS(RADIANS(E1411))*COS(RADIANS(N1401))))</f>
        <v>0</v>
      </c>
      <c r="O1404">
        <f>IF(DEGREES(ACOS(SIN(RADIANS(G1404))*SIN(RADIANS(E1411))+COS(RADIANS(G1404))*COS(RADIANS(E1411))*COS(RADIANS(O1401))))&gt;90,0,$F$4*$F$5/E1410^2*(SIN(RADIANS(G1404))*SIN(RADIANS(E1411))+COS(RADIANS(G1404))*COS(RADIANS(E1411))*COS(RADIANS(O1401))))</f>
        <v>0</v>
      </c>
      <c r="P1404">
        <f>IF(DEGREES(ACOS(SIN(RADIANS(G1404))*SIN(RADIANS(E1411))+COS(RADIANS(G1404))*COS(RADIANS(E1411))*COS(RADIANS(P1401))))&gt;90,0,$F$4*$F$5/E1410^2*(SIN(RADIANS(G1404))*SIN(RADIANS(E1411))+COS(RADIANS(G1404))*COS(RADIANS(E1411))*COS(RADIANS(P1401))))</f>
        <v>0</v>
      </c>
      <c r="Q1404">
        <f>IF(DEGREES(ACOS(SIN(RADIANS(G1404))*SIN(RADIANS(E1411))+COS(RADIANS(G1404))*COS(RADIANS(E1411))*COS(RADIANS(Q1401))))&gt;90,0,$F$4*$F$5/E1410^2*(SIN(RADIANS(G1404))*SIN(RADIANS(E1411))+COS(RADIANS(G1404))*COS(RADIANS(E1411))*COS(RADIANS(Q1401))))</f>
        <v>0</v>
      </c>
      <c r="R1404" t="e">
        <f>IF(DEGREES(ACOS(SIN(RADIANS(G1404))*SIN(RADIANS(E1411))+COS(RADIANS(G1404))*COS(RADIANS(E1411))*COS(RADIANS(R1401))))&gt;90,0,$F$4*$F$5/E1410^2*(SIN(RADIANS(G1404))*SIN(RADIANS(E1411))+COS(RADIANS(G1404))*COS(RADIANS(E1411))*COS(RADIANS(R1401))))</f>
        <v>#DIV/0!</v>
      </c>
      <c r="S1404" t="e">
        <f>IF(DEGREES(ACOS(SIN(RADIANS(G1404))*SIN(RADIANS(E1411))+COS(RADIANS(G1404))*COS(RADIANS(E1411))*COS(RADIANS(S1401))))&gt;90,0,$F$4*$F$5/E1410^2*(SIN(RADIANS(G1404))*SIN(RADIANS(E1411))+COS(RADIANS(G1404))*COS(RADIANS(E1411))*COS(RADIANS(S1401))))</f>
        <v>#DIV/0!</v>
      </c>
      <c r="T1404" t="e">
        <f>IF(DEGREES(ACOS(SIN(RADIANS(G1404))*SIN(RADIANS(E1411))+COS(RADIANS(G1404))*COS(RADIANS(E1411))*COS(RADIANS(T1401))))&gt;90,0,$F$4*$F$5/E1410^2*(SIN(RADIANS(G1404))*SIN(RADIANS(E1411))+COS(RADIANS(G1404))*COS(RADIANS(E1411))*COS(RADIANS(T1401))))</f>
        <v>#DIV/0!</v>
      </c>
      <c r="U1404" t="e">
        <f>IF(DEGREES(ACOS(SIN(RADIANS(G1404))*SIN(RADIANS(E1411))+COS(RADIANS(G1404))*COS(RADIANS(E1411))*COS(RADIANS(U1401))))&gt;90,0,$F$4*$F$5/E1410^2*(SIN(RADIANS(G1404))*SIN(RADIANS(E1411))+COS(RADIANS(G1404))*COS(RADIANS(E1411))*COS(RADIANS(U1401))))</f>
        <v>#DIV/0!</v>
      </c>
      <c r="V1404" t="e">
        <f>IF(DEGREES(ACOS(SIN(RADIANS(G1404))*SIN(RADIANS(E1411))+COS(RADIANS(G1404))*COS(RADIANS(E1411))*COS(RADIANS(V1401))))&gt;90,0,$F$4*$F$5/E1410^2*(SIN(RADIANS(G1404))*SIN(RADIANS(E1411))+COS(RADIANS(G1404))*COS(RADIANS(E1411))*COS(RADIANS(V1401))))</f>
        <v>#DIV/0!</v>
      </c>
      <c r="W1404" t="e">
        <f>IF(DEGREES(ACOS(SIN(RADIANS(G1404))*SIN(RADIANS(E1411))+COS(RADIANS(G1404))*COS(RADIANS(E1411))*COS(RADIANS(W1401))))&gt;90,0,$F$4*$F$5/E1410^2*(SIN(RADIANS(G1404))*SIN(RADIANS(E1411))+COS(RADIANS(G1404))*COS(RADIANS(E1411))*COS(RADIANS(W1401))))</f>
        <v>#DIV/0!</v>
      </c>
      <c r="X1404" t="e">
        <f>IF(DEGREES(ACOS(SIN(RADIANS(G1404))*SIN(RADIANS(E1411))+COS(RADIANS(G1404))*COS(RADIANS(E1411))*COS(RADIANS(X1401))))&gt;90,0,$F$4*$F$5/E1410^2*(SIN(RADIANS(G1404))*SIN(RADIANS(E1411))+COS(RADIANS(G1404))*COS(RADIANS(E1411))*COS(RADIANS(X1401))))</f>
        <v>#DIV/0!</v>
      </c>
      <c r="Y1404" t="e">
        <f>IF(DEGREES(ACOS(SIN(RADIANS(G1404))*SIN(RADIANS(E1411))+COS(RADIANS(G1404))*COS(RADIANS(E1411))*COS(RADIANS(Y1401))))&gt;90,0,$F$4*$F$5/E1410^2*(SIN(RADIANS(G1404))*SIN(RADIANS(E1411))+COS(RADIANS(G1404))*COS(RADIANS(E1411))*COS(RADIANS(Y1401))))</f>
        <v>#DIV/0!</v>
      </c>
      <c r="Z1404" t="e">
        <f>IF(DEGREES(ACOS(SIN(RADIANS(G1404))*SIN(RADIANS(E1411))+COS(RADIANS(G1404))*COS(RADIANS(E1411))*COS(RADIANS(Z1401))))&gt;90,0,$F$4*$F$5/E1410^2*(SIN(RADIANS(G1404))*SIN(RADIANS(E1411))+COS(RADIANS(G1404))*COS(RADIANS(E1411))*COS(RADIANS(Z1401))))</f>
        <v>#DIV/0!</v>
      </c>
      <c r="AA1404" t="e">
        <f>IF(DEGREES(ACOS(SIN(RADIANS(G1404))*SIN(RADIANS(E1411))+COS(RADIANS(G1404))*COS(RADIANS(E1411))*COS(RADIANS(AA1401))))&gt;90,0,$F$4*$F$5/E1410^2*(SIN(RADIANS(G1404))*SIN(RADIANS(E1411))+COS(RADIANS(G1404))*COS(RADIANS(E1411))*COS(RADIANS(AA1401))))</f>
        <v>#DIV/0!</v>
      </c>
      <c r="AB1404" t="e">
        <f>IF(DEGREES(ACOS(SIN(RADIANS(G1404))*SIN(RADIANS(E1411))+COS(RADIANS(G1404))*COS(RADIANS(E1411))*COS(RADIANS(AB1401))))&gt;90,0,$F$4*$F$5/E1410^2*(SIN(RADIANS(G1404))*SIN(RADIANS(E1411))+COS(RADIANS(G1404))*COS(RADIANS(E1411))*COS(RADIANS(AB1401))))</f>
        <v>#DIV/0!</v>
      </c>
      <c r="AC1404" t="e">
        <f>IF(DEGREES(ACOS(SIN(RADIANS(G1404))*SIN(RADIANS(E1411))+COS(RADIANS(G1404))*COS(RADIANS(E1411))*COS(RADIANS(AC1401))))&gt;90,0,$F$4*$F$5/E1410^2*(SIN(RADIANS(G1404))*SIN(RADIANS(E1411))+COS(RADIANS(G1404))*COS(RADIANS(E1411))*COS(RADIANS(AC1401))))</f>
        <v>#DIV/0!</v>
      </c>
      <c r="AD1404" t="e">
        <f>IF(DEGREES(ACOS(SIN(RADIANS(G1404))*SIN(RADIANS(E1411))+COS(RADIANS(G1404))*COS(RADIANS(E1411))*COS(RADIANS(AD1401))))&gt;90,0,$F$4*$F$5/E1410^2*(SIN(RADIANS(G1404))*SIN(RADIANS(E1411))+COS(RADIANS(G1404))*COS(RADIANS(E1411))*COS(RADIANS(AD1401))))</f>
        <v>#DIV/0!</v>
      </c>
      <c r="AE1404" t="e">
        <f>IF(DEGREES(ACOS(SIN(RADIANS(G1404))*SIN(RADIANS(E1411))+COS(RADIANS(G1404))*COS(RADIANS(E1411))*COS(RADIANS(AE1401))))&gt;90,0,$F$4*$F$5/E1410^2*(SIN(RADIANS(G1404))*SIN(RADIANS(E1411))+COS(RADIANS(G1404))*COS(RADIANS(E1411))*COS(RADIANS(AE1401))))</f>
        <v>#DIV/0!</v>
      </c>
      <c r="AF1404" t="e">
        <f>IF(DEGREES(ACOS(SIN(RADIANS(G1404))*SIN(RADIANS(E1411))+COS(RADIANS(G1404))*COS(RADIANS(E1411))*COS(RADIANS(AF1401))))&gt;90,0,$F$4*$F$5/E1410^2*(SIN(RADIANS(G1404))*SIN(RADIANS(E1411))+COS(RADIANS(G1404))*COS(RADIANS(E1411))*COS(RADIANS(AF1401))))</f>
        <v>#DIV/0!</v>
      </c>
      <c r="AG1404" t="e">
        <f>IF(DEGREES(ACOS(SIN(RADIANS(G1404))*SIN(RADIANS(E1411))+COS(RADIANS(G1404))*COS(RADIANS(E1411))*COS(RADIANS(AG1401))))&gt;90,0,$F$4*$F$5/E1410^2*(SIN(RADIANS(G1404))*SIN(RADIANS(E1411))+COS(RADIANS(G1404))*COS(RADIANS(E1411))*COS(RADIANS(AG1401))))</f>
        <v>#DIV/0!</v>
      </c>
      <c r="AH1404" t="e">
        <f>IF(DEGREES(ACOS(SIN(RADIANS(G1404))*SIN(RADIANS(E1411))+COS(RADIANS(G1404))*COS(RADIANS(E1411))*COS(RADIANS(AH1401))))&gt;90,0,$F$4*$F$5/E1410^2*(SIN(RADIANS(G1404))*SIN(RADIANS(E1411))+COS(RADIANS(G1404))*COS(RADIANS(E1411))*COS(RADIANS(AH1401))))</f>
        <v>#DIV/0!</v>
      </c>
      <c r="AI1404" t="e">
        <f>IF(DEGREES(ACOS(SIN(RADIANS(G1404))*SIN(RADIANS(E1411))+COS(RADIANS(G1404))*COS(RADIANS(E1411))*COS(RADIANS(AI1401))))&gt;90,0,$F$4*$F$5/E1410^2*(SIN(RADIANS(G1404))*SIN(RADIANS(E1411))+COS(RADIANS(G1404))*COS(RADIANS(E1411))*COS(RADIANS(AI1401))))</f>
        <v>#DIV/0!</v>
      </c>
      <c r="AJ1404" t="e">
        <f>IF(DEGREES(ACOS(SIN(RADIANS(G1404))*SIN(RADIANS(E1411))+COS(RADIANS(G1404))*COS(RADIANS(E1411))*COS(RADIANS(AJ1401))))&gt;90,0,$F$4*$F$5/E1410^2*(SIN(RADIANS(G1404))*SIN(RADIANS(E1411))+COS(RADIANS(G1404))*COS(RADIANS(E1411))*COS(RADIANS(AJ1401))))</f>
        <v>#DIV/0!</v>
      </c>
      <c r="AK1404">
        <f>IF(DEGREES(ACOS(SIN(RADIANS(G1404))*SIN(RADIANS(E1411))+COS(RADIANS(G1404))*COS(RADIANS(E1411))*COS(RADIANS(AK1401))))&gt;90,0,$F$4*$F$5/E1410^2*(SIN(RADIANS(G1404))*SIN(RADIANS(E1411))+COS(RADIANS(G1404))*COS(RADIANS(E1411))*COS(RADIANS(AK1401))))</f>
        <v>0</v>
      </c>
      <c r="AL1404">
        <f>IF(DEGREES(ACOS(SIN(RADIANS(G1404))*SIN(RADIANS(E1411))+COS(RADIANS(G1404))*COS(RADIANS(E1411))*COS(RADIANS(AL1401))))&gt;90,0,$F$4*$F$5/E1410^2*(SIN(RADIANS(G1404))*SIN(RADIANS(E1411))+COS(RADIANS(G1404))*COS(RADIANS(E1411))*COS(RADIANS(AL1401))))</f>
        <v>0</v>
      </c>
      <c r="AM1404">
        <f>IF(DEGREES(ACOS(SIN(RADIANS(G1404))*SIN(RADIANS(E1411))+COS(RADIANS(G1404))*COS(RADIANS(E1411))*COS(RADIANS(AM1401))))&gt;90,0,$F$4*$F$5/E1410^2*(SIN(RADIANS(G1404))*SIN(RADIANS(E1411))+COS(RADIANS(G1404))*COS(RADIANS(E1411))*COS(RADIANS(AM1401))))</f>
        <v>0</v>
      </c>
      <c r="AN1404">
        <f>IF(DEGREES(ACOS(SIN(RADIANS(G1404))*SIN(RADIANS(E1411))+COS(RADIANS(G1404))*COS(RADIANS(E1411))*COS(RADIANS(AN1401))))&gt;90,0,$F$4*$F$5/E1410^2*(SIN(RADIANS(G1404))*SIN(RADIANS(E1411))+COS(RADIANS(G1404))*COS(RADIANS(E1411))*COS(RADIANS(AN1401))))</f>
        <v>0</v>
      </c>
      <c r="AO1404">
        <f>IF(DEGREES(ACOS(SIN(RADIANS(G1404))*SIN(RADIANS(E1411))+COS(RADIANS(G1404))*COS(RADIANS(E1411))*COS(RADIANS(AO1401))))&gt;90,0,$F$4*$F$5/E1410^2*(SIN(RADIANS(G1404))*SIN(RADIANS(E1411))+COS(RADIANS(G1404))*COS(RADIANS(E1411))*COS(RADIANS(AO1401))))</f>
        <v>0</v>
      </c>
      <c r="AP1404">
        <f>IF(DEGREES(ACOS(SIN(RADIANS(G1404))*SIN(RADIANS(E1411))+COS(RADIANS(G1404))*COS(RADIANS(E1411))*COS(RADIANS(AP1401))))&gt;90,0,$F$4*$F$5/E1410^2*(SIN(RADIANS(G1404))*SIN(RADIANS(E1411))+COS(RADIANS(G1404))*COS(RADIANS(E1411))*COS(RADIANS(AP1401))))</f>
        <v>0</v>
      </c>
      <c r="AQ1404">
        <f>IF(DEGREES(ACOS(SIN(RADIANS(G1404))*SIN(RADIANS(E1411))+COS(RADIANS(G1404))*COS(RADIANS(E1411))*COS(RADIANS(AQ1401))))&gt;90,0,$F$4*$F$5/E1410^2*(SIN(RADIANS(G1404))*SIN(RADIANS(E1411))+COS(RADIANS(G1404))*COS(RADIANS(E1411))*COS(RADIANS(AQ1401))))</f>
        <v>0</v>
      </c>
      <c r="AR1404">
        <f>IF(DEGREES(ACOS(SIN(RADIANS(G1404))*SIN(RADIANS(E1411))+COS(RADIANS(G1404))*COS(RADIANS(E1411))*COS(RADIANS(AR1401))))&gt;90,0,$F$4*$F$5/E1410^2*(SIN(RADIANS(G1404))*SIN(RADIANS(E1411))+COS(RADIANS(G1404))*COS(RADIANS(E1411))*COS(RADIANS(AR1401))))</f>
        <v>0</v>
      </c>
    </row>
    <row r="1405" spans="2:44" x14ac:dyDescent="0.5">
      <c r="B1405" s="40" t="s">
        <v>781</v>
      </c>
      <c r="E1405">
        <f>IF(E1404-$F$13&lt;0,E1404-$F$13+360,IF(E1404-$F$13&gt;360,E1404-$F$13-360,E1404-$F$13))</f>
        <v>320</v>
      </c>
      <c r="G1405">
        <v>70</v>
      </c>
      <c r="I1405">
        <f>IF(DEGREES(ACOS(SIN(RADIANS(G1405))*SIN(RADIANS(E1411))+COS(RADIANS(G1405))*COS(RADIANS(E1411))*COS(RADIANS(I1401))))&gt;90,0,$F$4*$F$5/E1410^2*(SIN(RADIANS(G1405))*SIN(RADIANS(E1411))+COS(RADIANS(G1405))*COS(RADIANS(E1411))*COS(RADIANS(I1401))))</f>
        <v>0</v>
      </c>
      <c r="J1405">
        <f>IF(DEGREES(ACOS(SIN(RADIANS(G1405))*SIN(RADIANS(E1411))+COS(RADIANS(G1405))*COS(RADIANS(E1411))*COS(RADIANS(J1401))))&gt;90,0,$F$4*$F$5/E1410^2*(SIN(RADIANS(G1405))*SIN(RADIANS(E1411))+COS(RADIANS(G1405))*COS(RADIANS(E1411))*COS(RADIANS(J1401))))</f>
        <v>0</v>
      </c>
      <c r="K1405">
        <f>IF(DEGREES(ACOS(SIN(RADIANS(G1405))*SIN(RADIANS(E1411))+COS(RADIANS(G1405))*COS(RADIANS(E1411))*COS(RADIANS(K1401))))&gt;90,0,$F$4*$F$5/E1410^2*(SIN(RADIANS(G1405))*SIN(RADIANS(E1411))+COS(RADIANS(G1405))*COS(RADIANS(E1411))*COS(RADIANS(K1401))))</f>
        <v>0</v>
      </c>
      <c r="L1405">
        <f>IF(DEGREES(ACOS(SIN(RADIANS(G1405))*SIN(RADIANS(E1411))+COS(RADIANS(G1405))*COS(RADIANS(E1411))*COS(RADIANS(L1401))))&gt;90,0,$F$4*$F$5/E1410^2*(SIN(RADIANS(G1405))*SIN(RADIANS(E1411))+COS(RADIANS(G1405))*COS(RADIANS(E1411))*COS(RADIANS(L1401))))</f>
        <v>0</v>
      </c>
      <c r="M1405">
        <f>IF(DEGREES(ACOS(SIN(RADIANS(G1405))*SIN(RADIANS(E1411))+COS(RADIANS(G1405))*COS(RADIANS(E1411))*COS(RADIANS(M1401))))&gt;90,0,$F$4*$F$5/E1410^2*(SIN(RADIANS(G1405))*SIN(RADIANS(E1411))+COS(RADIANS(G1405))*COS(RADIANS(E1411))*COS(RADIANS(M1401))))</f>
        <v>0</v>
      </c>
      <c r="N1405">
        <f>IF(DEGREES(ACOS(SIN(RADIANS(G1405))*SIN(RADIANS(E1411))+COS(RADIANS(G1405))*COS(RADIANS(E1411))*COS(RADIANS(N1401))))&gt;90,0,$F$4*$F$5/E1410^2*(SIN(RADIANS(G1405))*SIN(RADIANS(E1411))+COS(RADIANS(G1405))*COS(RADIANS(E1411))*COS(RADIANS(N1401))))</f>
        <v>0</v>
      </c>
      <c r="O1405">
        <f>IF(DEGREES(ACOS(SIN(RADIANS(G1405))*SIN(RADIANS(E1411))+COS(RADIANS(G1405))*COS(RADIANS(E1411))*COS(RADIANS(O1401))))&gt;90,0,$F$4*$F$5/E1410^2*(SIN(RADIANS(G1405))*SIN(RADIANS(E1411))+COS(RADIANS(G1405))*COS(RADIANS(E1411))*COS(RADIANS(O1401))))</f>
        <v>0</v>
      </c>
      <c r="P1405">
        <f>IF(DEGREES(ACOS(SIN(RADIANS(G1405))*SIN(RADIANS(E1411))+COS(RADIANS(G1405))*COS(RADIANS(E1411))*COS(RADIANS(P1401))))&gt;90,0,$F$4*$F$5/E1410^2*(SIN(RADIANS(G1405))*SIN(RADIANS(E1411))+COS(RADIANS(G1405))*COS(RADIANS(E1411))*COS(RADIANS(P1401))))</f>
        <v>0</v>
      </c>
      <c r="Q1405">
        <f>IF(DEGREES(ACOS(SIN(RADIANS(G1405))*SIN(RADIANS(E1411))+COS(RADIANS(G1405))*COS(RADIANS(E1411))*COS(RADIANS(Q1401))))&gt;90,0,$F$4*$F$5/E1410^2*(SIN(RADIANS(G1405))*SIN(RADIANS(E1411))+COS(RADIANS(G1405))*COS(RADIANS(E1411))*COS(RADIANS(Q1401))))</f>
        <v>0</v>
      </c>
      <c r="R1405" t="e">
        <f>IF(DEGREES(ACOS(SIN(RADIANS(G1405))*SIN(RADIANS(E1411))+COS(RADIANS(G1405))*COS(RADIANS(E1411))*COS(RADIANS(R1401))))&gt;90,0,$F$4*$F$5/E1410^2*(SIN(RADIANS(G1405))*SIN(RADIANS(E1411))+COS(RADIANS(G1405))*COS(RADIANS(E1411))*COS(RADIANS(R1401))))</f>
        <v>#DIV/0!</v>
      </c>
      <c r="S1405" t="e">
        <f>IF(DEGREES(ACOS(SIN(RADIANS(G1405))*SIN(RADIANS(E1411))+COS(RADIANS(G1405))*COS(RADIANS(E1411))*COS(RADIANS(S1401))))&gt;90,0,$F$4*$F$5/E1410^2*(SIN(RADIANS(G1405))*SIN(RADIANS(E1411))+COS(RADIANS(G1405))*COS(RADIANS(E1411))*COS(RADIANS(S1401))))</f>
        <v>#DIV/0!</v>
      </c>
      <c r="T1405" t="e">
        <f>IF(DEGREES(ACOS(SIN(RADIANS(G1405))*SIN(RADIANS(E1411))+COS(RADIANS(G1405))*COS(RADIANS(E1411))*COS(RADIANS(T1401))))&gt;90,0,$F$4*$F$5/E1410^2*(SIN(RADIANS(G1405))*SIN(RADIANS(E1411))+COS(RADIANS(G1405))*COS(RADIANS(E1411))*COS(RADIANS(T1401))))</f>
        <v>#DIV/0!</v>
      </c>
      <c r="U1405" t="e">
        <f>IF(DEGREES(ACOS(SIN(RADIANS(G1405))*SIN(RADIANS(E1411))+COS(RADIANS(G1405))*COS(RADIANS(E1411))*COS(RADIANS(U1401))))&gt;90,0,$F$4*$F$5/E1410^2*(SIN(RADIANS(G1405))*SIN(RADIANS(E1411))+COS(RADIANS(G1405))*COS(RADIANS(E1411))*COS(RADIANS(U1401))))</f>
        <v>#DIV/0!</v>
      </c>
      <c r="V1405" t="e">
        <f>IF(DEGREES(ACOS(SIN(RADIANS(G1405))*SIN(RADIANS(E1411))+COS(RADIANS(G1405))*COS(RADIANS(E1411))*COS(RADIANS(V1401))))&gt;90,0,$F$4*$F$5/E1410^2*(SIN(RADIANS(G1405))*SIN(RADIANS(E1411))+COS(RADIANS(G1405))*COS(RADIANS(E1411))*COS(RADIANS(V1401))))</f>
        <v>#DIV/0!</v>
      </c>
      <c r="W1405" t="e">
        <f>IF(DEGREES(ACOS(SIN(RADIANS(G1405))*SIN(RADIANS(E1411))+COS(RADIANS(G1405))*COS(RADIANS(E1411))*COS(RADIANS(W1401))))&gt;90,0,$F$4*$F$5/E1410^2*(SIN(RADIANS(G1405))*SIN(RADIANS(E1411))+COS(RADIANS(G1405))*COS(RADIANS(E1411))*COS(RADIANS(W1401))))</f>
        <v>#DIV/0!</v>
      </c>
      <c r="X1405" t="e">
        <f>IF(DEGREES(ACOS(SIN(RADIANS(G1405))*SIN(RADIANS(E1411))+COS(RADIANS(G1405))*COS(RADIANS(E1411))*COS(RADIANS(X1401))))&gt;90,0,$F$4*$F$5/E1410^2*(SIN(RADIANS(G1405))*SIN(RADIANS(E1411))+COS(RADIANS(G1405))*COS(RADIANS(E1411))*COS(RADIANS(X1401))))</f>
        <v>#DIV/0!</v>
      </c>
      <c r="Y1405" t="e">
        <f>IF(DEGREES(ACOS(SIN(RADIANS(G1405))*SIN(RADIANS(E1411))+COS(RADIANS(G1405))*COS(RADIANS(E1411))*COS(RADIANS(Y1401))))&gt;90,0,$F$4*$F$5/E1410^2*(SIN(RADIANS(G1405))*SIN(RADIANS(E1411))+COS(RADIANS(G1405))*COS(RADIANS(E1411))*COS(RADIANS(Y1401))))</f>
        <v>#DIV/0!</v>
      </c>
      <c r="Z1405" t="e">
        <f>IF(DEGREES(ACOS(SIN(RADIANS(G1405))*SIN(RADIANS(E1411))+COS(RADIANS(G1405))*COS(RADIANS(E1411))*COS(RADIANS(Z1401))))&gt;90,0,$F$4*$F$5/E1410^2*(SIN(RADIANS(G1405))*SIN(RADIANS(E1411))+COS(RADIANS(G1405))*COS(RADIANS(E1411))*COS(RADIANS(Z1401))))</f>
        <v>#DIV/0!</v>
      </c>
      <c r="AA1405" t="e">
        <f>IF(DEGREES(ACOS(SIN(RADIANS(G1405))*SIN(RADIANS(E1411))+COS(RADIANS(G1405))*COS(RADIANS(E1411))*COS(RADIANS(AA1401))))&gt;90,0,$F$4*$F$5/E1410^2*(SIN(RADIANS(G1405))*SIN(RADIANS(E1411))+COS(RADIANS(G1405))*COS(RADIANS(E1411))*COS(RADIANS(AA1401))))</f>
        <v>#DIV/0!</v>
      </c>
      <c r="AB1405" t="e">
        <f>IF(DEGREES(ACOS(SIN(RADIANS(G1405))*SIN(RADIANS(E1411))+COS(RADIANS(G1405))*COS(RADIANS(E1411))*COS(RADIANS(AB1401))))&gt;90,0,$F$4*$F$5/E1410^2*(SIN(RADIANS(G1405))*SIN(RADIANS(E1411))+COS(RADIANS(G1405))*COS(RADIANS(E1411))*COS(RADIANS(AB1401))))</f>
        <v>#DIV/0!</v>
      </c>
      <c r="AC1405" t="e">
        <f>IF(DEGREES(ACOS(SIN(RADIANS(G1405))*SIN(RADIANS(E1411))+COS(RADIANS(G1405))*COS(RADIANS(E1411))*COS(RADIANS(AC1401))))&gt;90,0,$F$4*$F$5/E1410^2*(SIN(RADIANS(G1405))*SIN(RADIANS(E1411))+COS(RADIANS(G1405))*COS(RADIANS(E1411))*COS(RADIANS(AC1401))))</f>
        <v>#DIV/0!</v>
      </c>
      <c r="AD1405" t="e">
        <f>IF(DEGREES(ACOS(SIN(RADIANS(G1405))*SIN(RADIANS(E1411))+COS(RADIANS(G1405))*COS(RADIANS(E1411))*COS(RADIANS(AD1401))))&gt;90,0,$F$4*$F$5/E1410^2*(SIN(RADIANS(G1405))*SIN(RADIANS(E1411))+COS(RADIANS(G1405))*COS(RADIANS(E1411))*COS(RADIANS(AD1401))))</f>
        <v>#DIV/0!</v>
      </c>
      <c r="AE1405" t="e">
        <f>IF(DEGREES(ACOS(SIN(RADIANS(G1405))*SIN(RADIANS(E1411))+COS(RADIANS(G1405))*COS(RADIANS(E1411))*COS(RADIANS(AE1401))))&gt;90,0,$F$4*$F$5/E1410^2*(SIN(RADIANS(G1405))*SIN(RADIANS(E1411))+COS(RADIANS(G1405))*COS(RADIANS(E1411))*COS(RADIANS(AE1401))))</f>
        <v>#DIV/0!</v>
      </c>
      <c r="AF1405" t="e">
        <f>IF(DEGREES(ACOS(SIN(RADIANS(G1405))*SIN(RADIANS(E1411))+COS(RADIANS(G1405))*COS(RADIANS(E1411))*COS(RADIANS(AF1401))))&gt;90,0,$F$4*$F$5/E1410^2*(SIN(RADIANS(G1405))*SIN(RADIANS(E1411))+COS(RADIANS(G1405))*COS(RADIANS(E1411))*COS(RADIANS(AF1401))))</f>
        <v>#DIV/0!</v>
      </c>
      <c r="AG1405" t="e">
        <f>IF(DEGREES(ACOS(SIN(RADIANS(G1405))*SIN(RADIANS(E1411))+COS(RADIANS(G1405))*COS(RADIANS(E1411))*COS(RADIANS(AG1401))))&gt;90,0,$F$4*$F$5/E1410^2*(SIN(RADIANS(G1405))*SIN(RADIANS(E1411))+COS(RADIANS(G1405))*COS(RADIANS(E1411))*COS(RADIANS(AG1401))))</f>
        <v>#DIV/0!</v>
      </c>
      <c r="AH1405" t="e">
        <f>IF(DEGREES(ACOS(SIN(RADIANS(G1405))*SIN(RADIANS(E1411))+COS(RADIANS(G1405))*COS(RADIANS(E1411))*COS(RADIANS(AH1401))))&gt;90,0,$F$4*$F$5/E1410^2*(SIN(RADIANS(G1405))*SIN(RADIANS(E1411))+COS(RADIANS(G1405))*COS(RADIANS(E1411))*COS(RADIANS(AH1401))))</f>
        <v>#DIV/0!</v>
      </c>
      <c r="AI1405" t="e">
        <f>IF(DEGREES(ACOS(SIN(RADIANS(G1405))*SIN(RADIANS(E1411))+COS(RADIANS(G1405))*COS(RADIANS(E1411))*COS(RADIANS(AI1401))))&gt;90,0,$F$4*$F$5/E1410^2*(SIN(RADIANS(G1405))*SIN(RADIANS(E1411))+COS(RADIANS(G1405))*COS(RADIANS(E1411))*COS(RADIANS(AI1401))))</f>
        <v>#DIV/0!</v>
      </c>
      <c r="AJ1405" t="e">
        <f>IF(DEGREES(ACOS(SIN(RADIANS(G1405))*SIN(RADIANS(E1411))+COS(RADIANS(G1405))*COS(RADIANS(E1411))*COS(RADIANS(AJ1401))))&gt;90,0,$F$4*$F$5/E1410^2*(SIN(RADIANS(G1405))*SIN(RADIANS(E1411))+COS(RADIANS(G1405))*COS(RADIANS(E1411))*COS(RADIANS(AJ1401))))</f>
        <v>#DIV/0!</v>
      </c>
      <c r="AK1405">
        <f>IF(DEGREES(ACOS(SIN(RADIANS(G1405))*SIN(RADIANS(E1411))+COS(RADIANS(G1405))*COS(RADIANS(E1411))*COS(RADIANS(AK1401))))&gt;90,0,$F$4*$F$5/E1410^2*(SIN(RADIANS(G1405))*SIN(RADIANS(E1411))+COS(RADIANS(G1405))*COS(RADIANS(E1411))*COS(RADIANS(AK1401))))</f>
        <v>0</v>
      </c>
      <c r="AL1405">
        <f>IF(DEGREES(ACOS(SIN(RADIANS(G1405))*SIN(RADIANS(E1411))+COS(RADIANS(G1405))*COS(RADIANS(E1411))*COS(RADIANS(AL1401))))&gt;90,0,$F$4*$F$5/E1410^2*(SIN(RADIANS(G1405))*SIN(RADIANS(E1411))+COS(RADIANS(G1405))*COS(RADIANS(E1411))*COS(RADIANS(AL1401))))</f>
        <v>0</v>
      </c>
      <c r="AM1405">
        <f>IF(DEGREES(ACOS(SIN(RADIANS(G1405))*SIN(RADIANS(E1411))+COS(RADIANS(G1405))*COS(RADIANS(E1411))*COS(RADIANS(AM1401))))&gt;90,0,$F$4*$F$5/E1410^2*(SIN(RADIANS(G1405))*SIN(RADIANS(E1411))+COS(RADIANS(G1405))*COS(RADIANS(E1411))*COS(RADIANS(AM1401))))</f>
        <v>0</v>
      </c>
      <c r="AN1405">
        <f>IF(DEGREES(ACOS(SIN(RADIANS(G1405))*SIN(RADIANS(E1411))+COS(RADIANS(G1405))*COS(RADIANS(E1411))*COS(RADIANS(AN1401))))&gt;90,0,$F$4*$F$5/E1410^2*(SIN(RADIANS(G1405))*SIN(RADIANS(E1411))+COS(RADIANS(G1405))*COS(RADIANS(E1411))*COS(RADIANS(AN1401))))</f>
        <v>0</v>
      </c>
      <c r="AO1405">
        <f>IF(DEGREES(ACOS(SIN(RADIANS(G1405))*SIN(RADIANS(E1411))+COS(RADIANS(G1405))*COS(RADIANS(E1411))*COS(RADIANS(AO1401))))&gt;90,0,$F$4*$F$5/E1410^2*(SIN(RADIANS(G1405))*SIN(RADIANS(E1411))+COS(RADIANS(G1405))*COS(RADIANS(E1411))*COS(RADIANS(AO1401))))</f>
        <v>0</v>
      </c>
      <c r="AP1405">
        <f>IF(DEGREES(ACOS(SIN(RADIANS(G1405))*SIN(RADIANS(E1411))+COS(RADIANS(G1405))*COS(RADIANS(E1411))*COS(RADIANS(AP1401))))&gt;90,0,$F$4*$F$5/E1410^2*(SIN(RADIANS(G1405))*SIN(RADIANS(E1411))+COS(RADIANS(G1405))*COS(RADIANS(E1411))*COS(RADIANS(AP1401))))</f>
        <v>0</v>
      </c>
      <c r="AQ1405">
        <f>IF(DEGREES(ACOS(SIN(RADIANS(G1405))*SIN(RADIANS(E1411))+COS(RADIANS(G1405))*COS(RADIANS(E1411))*COS(RADIANS(AQ1401))))&gt;90,0,$F$4*$F$5/E1410^2*(SIN(RADIANS(G1405))*SIN(RADIANS(E1411))+COS(RADIANS(G1405))*COS(RADIANS(E1411))*COS(RADIANS(AQ1401))))</f>
        <v>0</v>
      </c>
      <c r="AR1405">
        <f>IF(DEGREES(ACOS(SIN(RADIANS(G1405))*SIN(RADIANS(E1411))+COS(RADIANS(G1405))*COS(RADIANS(E1411))*COS(RADIANS(AR1401))))&gt;90,0,$F$4*$F$5/E1410^2*(SIN(RADIANS(G1405))*SIN(RADIANS(E1411))+COS(RADIANS(G1405))*COS(RADIANS(E1411))*COS(RADIANS(AR1401))))</f>
        <v>0</v>
      </c>
    </row>
    <row r="1406" spans="2:44" x14ac:dyDescent="0.5">
      <c r="B1406" s="40" t="s">
        <v>727</v>
      </c>
      <c r="E1406">
        <f>IF(E1403&lt;360,E1403/360,(E1403-360)/360)</f>
        <v>0.63888888888888884</v>
      </c>
      <c r="G1406">
        <v>60</v>
      </c>
      <c r="I1406">
        <f>IF(DEGREES(ACOS(SIN(RADIANS(G1406))*SIN(RADIANS(E1411))+COS(RADIANS(G1406))*COS(RADIANS(E1411))*COS(RADIANS(I1401))))&gt;90,0,$F$4*$F$5/E1410^2*(SIN(RADIANS(G1406))*SIN(RADIANS(E1411))+COS(RADIANS(G1406))*COS(RADIANS(E1411))*COS(RADIANS(I1401))))</f>
        <v>0</v>
      </c>
      <c r="J1406">
        <f>IF(DEGREES(ACOS(SIN(RADIANS(G1406))*SIN(RADIANS(E1411))+COS(RADIANS(G1406))*COS(RADIANS(E1411))*COS(RADIANS(J1401))))&gt;90,0,$F$4*$F$5/E1410^2*(SIN(RADIANS(G1406))*SIN(RADIANS(E1411))+COS(RADIANS(G1406))*COS(RADIANS(E1411))*COS(RADIANS(J1401))))</f>
        <v>0</v>
      </c>
      <c r="K1406">
        <f>IF(DEGREES(ACOS(SIN(RADIANS(G1406))*SIN(RADIANS(E1411))+COS(RADIANS(G1406))*COS(RADIANS(E1411))*COS(RADIANS(K1401))))&gt;90,0,$F$4*$F$5/E1410^2*(SIN(RADIANS(G1406))*SIN(RADIANS(E1411))+COS(RADIANS(G1406))*COS(RADIANS(E1411))*COS(RADIANS(K1401))))</f>
        <v>0</v>
      </c>
      <c r="L1406">
        <f>IF(DEGREES(ACOS(SIN(RADIANS(G1406))*SIN(RADIANS(E1411))+COS(RADIANS(G1406))*COS(RADIANS(E1411))*COS(RADIANS(L1401))))&gt;90,0,$F$4*$F$5/E1410^2*(SIN(RADIANS(G1406))*SIN(RADIANS(E1411))+COS(RADIANS(G1406))*COS(RADIANS(E1411))*COS(RADIANS(L1401))))</f>
        <v>0</v>
      </c>
      <c r="M1406">
        <f>IF(DEGREES(ACOS(SIN(RADIANS(G1406))*SIN(RADIANS(E1411))+COS(RADIANS(G1406))*COS(RADIANS(E1411))*COS(RADIANS(M1401))))&gt;90,0,$F$4*$F$5/E1410^2*(SIN(RADIANS(G1406))*SIN(RADIANS(E1411))+COS(RADIANS(G1406))*COS(RADIANS(E1411))*COS(RADIANS(M1401))))</f>
        <v>0</v>
      </c>
      <c r="N1406">
        <f>IF(DEGREES(ACOS(SIN(RADIANS(G1406))*SIN(RADIANS(E1411))+COS(RADIANS(G1406))*COS(RADIANS(E1411))*COS(RADIANS(N1401))))&gt;90,0,$F$4*$F$5/E1410^2*(SIN(RADIANS(G1406))*SIN(RADIANS(E1411))+COS(RADIANS(G1406))*COS(RADIANS(E1411))*COS(RADIANS(N1401))))</f>
        <v>0</v>
      </c>
      <c r="O1406">
        <f>IF(DEGREES(ACOS(SIN(RADIANS(G1406))*SIN(RADIANS(E1411))+COS(RADIANS(G1406))*COS(RADIANS(E1411))*COS(RADIANS(O1401))))&gt;90,0,$F$4*$F$5/E1410^2*(SIN(RADIANS(G1406))*SIN(RADIANS(E1411))+COS(RADIANS(G1406))*COS(RADIANS(E1411))*COS(RADIANS(O1401))))</f>
        <v>0</v>
      </c>
      <c r="P1406">
        <f>IF(DEGREES(ACOS(SIN(RADIANS(G1406))*SIN(RADIANS(E1411))+COS(RADIANS(G1406))*COS(RADIANS(E1411))*COS(RADIANS(P1401))))&gt;90,0,$F$4*$F$5/E1410^2*(SIN(RADIANS(G1406))*SIN(RADIANS(E1411))+COS(RADIANS(G1406))*COS(RADIANS(E1411))*COS(RADIANS(P1401))))</f>
        <v>0</v>
      </c>
      <c r="Q1406">
        <f>IF(DEGREES(ACOS(SIN(RADIANS(G1406))*SIN(RADIANS(E1411))+COS(RADIANS(G1406))*COS(RADIANS(E1411))*COS(RADIANS(Q1401))))&gt;90,0,$F$4*$F$5/E1410^2*(SIN(RADIANS(G1406))*SIN(RADIANS(E1411))+COS(RADIANS(G1406))*COS(RADIANS(E1411))*COS(RADIANS(Q1401))))</f>
        <v>0</v>
      </c>
      <c r="R1406" t="e">
        <f>IF(DEGREES(ACOS(SIN(RADIANS(G1406))*SIN(RADIANS(E1411))+COS(RADIANS(G1406))*COS(RADIANS(E1411))*COS(RADIANS(R1401))))&gt;90,0,$F$4*$F$5/E1410^2*(SIN(RADIANS(G1406))*SIN(RADIANS(E1411))+COS(RADIANS(G1406))*COS(RADIANS(E1411))*COS(RADIANS(R1401))))</f>
        <v>#DIV/0!</v>
      </c>
      <c r="S1406" t="e">
        <f>IF(DEGREES(ACOS(SIN(RADIANS(G1406))*SIN(RADIANS(E1411))+COS(RADIANS(G1406))*COS(RADIANS(E1411))*COS(RADIANS(S1401))))&gt;90,0,$F$4*$F$5/E1410^2*(SIN(RADIANS(G1406))*SIN(RADIANS(E1411))+COS(RADIANS(G1406))*COS(RADIANS(E1411))*COS(RADIANS(S1401))))</f>
        <v>#DIV/0!</v>
      </c>
      <c r="T1406" t="e">
        <f>IF(DEGREES(ACOS(SIN(RADIANS(G1406))*SIN(RADIANS(E1411))+COS(RADIANS(G1406))*COS(RADIANS(E1411))*COS(RADIANS(T1401))))&gt;90,0,$F$4*$F$5/E1410^2*(SIN(RADIANS(G1406))*SIN(RADIANS(E1411))+COS(RADIANS(G1406))*COS(RADIANS(E1411))*COS(RADIANS(T1401))))</f>
        <v>#DIV/0!</v>
      </c>
      <c r="U1406" t="e">
        <f>IF(DEGREES(ACOS(SIN(RADIANS(G1406))*SIN(RADIANS(E1411))+COS(RADIANS(G1406))*COS(RADIANS(E1411))*COS(RADIANS(U1401))))&gt;90,0,$F$4*$F$5/E1410^2*(SIN(RADIANS(G1406))*SIN(RADIANS(E1411))+COS(RADIANS(G1406))*COS(RADIANS(E1411))*COS(RADIANS(U1401))))</f>
        <v>#DIV/0!</v>
      </c>
      <c r="V1406" t="e">
        <f>IF(DEGREES(ACOS(SIN(RADIANS(G1406))*SIN(RADIANS(E1411))+COS(RADIANS(G1406))*COS(RADIANS(E1411))*COS(RADIANS(V1401))))&gt;90,0,$F$4*$F$5/E1410^2*(SIN(RADIANS(G1406))*SIN(RADIANS(E1411))+COS(RADIANS(G1406))*COS(RADIANS(E1411))*COS(RADIANS(V1401))))</f>
        <v>#DIV/0!</v>
      </c>
      <c r="W1406" t="e">
        <f>IF(DEGREES(ACOS(SIN(RADIANS(G1406))*SIN(RADIANS(E1411))+COS(RADIANS(G1406))*COS(RADIANS(E1411))*COS(RADIANS(W1401))))&gt;90,0,$F$4*$F$5/E1410^2*(SIN(RADIANS(G1406))*SIN(RADIANS(E1411))+COS(RADIANS(G1406))*COS(RADIANS(E1411))*COS(RADIANS(W1401))))</f>
        <v>#DIV/0!</v>
      </c>
      <c r="X1406" t="e">
        <f>IF(DEGREES(ACOS(SIN(RADIANS(G1406))*SIN(RADIANS(E1411))+COS(RADIANS(G1406))*COS(RADIANS(E1411))*COS(RADIANS(X1401))))&gt;90,0,$F$4*$F$5/E1410^2*(SIN(RADIANS(G1406))*SIN(RADIANS(E1411))+COS(RADIANS(G1406))*COS(RADIANS(E1411))*COS(RADIANS(X1401))))</f>
        <v>#DIV/0!</v>
      </c>
      <c r="Y1406" t="e">
        <f>IF(DEGREES(ACOS(SIN(RADIANS(G1406))*SIN(RADIANS(E1411))+COS(RADIANS(G1406))*COS(RADIANS(E1411))*COS(RADIANS(Y1401))))&gt;90,0,$F$4*$F$5/E1410^2*(SIN(RADIANS(G1406))*SIN(RADIANS(E1411))+COS(RADIANS(G1406))*COS(RADIANS(E1411))*COS(RADIANS(Y1401))))</f>
        <v>#DIV/0!</v>
      </c>
      <c r="Z1406" t="e">
        <f>IF(DEGREES(ACOS(SIN(RADIANS(G1406))*SIN(RADIANS(E1411))+COS(RADIANS(G1406))*COS(RADIANS(E1411))*COS(RADIANS(Z1401))))&gt;90,0,$F$4*$F$5/E1410^2*(SIN(RADIANS(G1406))*SIN(RADIANS(E1411))+COS(RADIANS(G1406))*COS(RADIANS(E1411))*COS(RADIANS(Z1401))))</f>
        <v>#DIV/0!</v>
      </c>
      <c r="AA1406" t="e">
        <f>IF(DEGREES(ACOS(SIN(RADIANS(G1406))*SIN(RADIANS(E1411))+COS(RADIANS(G1406))*COS(RADIANS(E1411))*COS(RADIANS(AA1401))))&gt;90,0,$F$4*$F$5/E1410^2*(SIN(RADIANS(G1406))*SIN(RADIANS(E1411))+COS(RADIANS(G1406))*COS(RADIANS(E1411))*COS(RADIANS(AA1401))))</f>
        <v>#DIV/0!</v>
      </c>
      <c r="AB1406" t="e">
        <f>IF(DEGREES(ACOS(SIN(RADIANS(G1406))*SIN(RADIANS(E1411))+COS(RADIANS(G1406))*COS(RADIANS(E1411))*COS(RADIANS(AB1401))))&gt;90,0,$F$4*$F$5/E1410^2*(SIN(RADIANS(G1406))*SIN(RADIANS(E1411))+COS(RADIANS(G1406))*COS(RADIANS(E1411))*COS(RADIANS(AB1401))))</f>
        <v>#DIV/0!</v>
      </c>
      <c r="AC1406" t="e">
        <f>IF(DEGREES(ACOS(SIN(RADIANS(G1406))*SIN(RADIANS(E1411))+COS(RADIANS(G1406))*COS(RADIANS(E1411))*COS(RADIANS(AC1401))))&gt;90,0,$F$4*$F$5/E1410^2*(SIN(RADIANS(G1406))*SIN(RADIANS(E1411))+COS(RADIANS(G1406))*COS(RADIANS(E1411))*COS(RADIANS(AC1401))))</f>
        <v>#DIV/0!</v>
      </c>
      <c r="AD1406" t="e">
        <f>IF(DEGREES(ACOS(SIN(RADIANS(G1406))*SIN(RADIANS(E1411))+COS(RADIANS(G1406))*COS(RADIANS(E1411))*COS(RADIANS(AD1401))))&gt;90,0,$F$4*$F$5/E1410^2*(SIN(RADIANS(G1406))*SIN(RADIANS(E1411))+COS(RADIANS(G1406))*COS(RADIANS(E1411))*COS(RADIANS(AD1401))))</f>
        <v>#DIV/0!</v>
      </c>
      <c r="AE1406" t="e">
        <f>IF(DEGREES(ACOS(SIN(RADIANS(G1406))*SIN(RADIANS(E1411))+COS(RADIANS(G1406))*COS(RADIANS(E1411))*COS(RADIANS(AE1401))))&gt;90,0,$F$4*$F$5/E1410^2*(SIN(RADIANS(G1406))*SIN(RADIANS(E1411))+COS(RADIANS(G1406))*COS(RADIANS(E1411))*COS(RADIANS(AE1401))))</f>
        <v>#DIV/0!</v>
      </c>
      <c r="AF1406" t="e">
        <f>IF(DEGREES(ACOS(SIN(RADIANS(G1406))*SIN(RADIANS(E1411))+COS(RADIANS(G1406))*COS(RADIANS(E1411))*COS(RADIANS(AF1401))))&gt;90,0,$F$4*$F$5/E1410^2*(SIN(RADIANS(G1406))*SIN(RADIANS(E1411))+COS(RADIANS(G1406))*COS(RADIANS(E1411))*COS(RADIANS(AF1401))))</f>
        <v>#DIV/0!</v>
      </c>
      <c r="AG1406" t="e">
        <f>IF(DEGREES(ACOS(SIN(RADIANS(G1406))*SIN(RADIANS(E1411))+COS(RADIANS(G1406))*COS(RADIANS(E1411))*COS(RADIANS(AG1401))))&gt;90,0,$F$4*$F$5/E1410^2*(SIN(RADIANS(G1406))*SIN(RADIANS(E1411))+COS(RADIANS(G1406))*COS(RADIANS(E1411))*COS(RADIANS(AG1401))))</f>
        <v>#DIV/0!</v>
      </c>
      <c r="AH1406" t="e">
        <f>IF(DEGREES(ACOS(SIN(RADIANS(G1406))*SIN(RADIANS(E1411))+COS(RADIANS(G1406))*COS(RADIANS(E1411))*COS(RADIANS(AH1401))))&gt;90,0,$F$4*$F$5/E1410^2*(SIN(RADIANS(G1406))*SIN(RADIANS(E1411))+COS(RADIANS(G1406))*COS(RADIANS(E1411))*COS(RADIANS(AH1401))))</f>
        <v>#DIV/0!</v>
      </c>
      <c r="AI1406" t="e">
        <f>IF(DEGREES(ACOS(SIN(RADIANS(G1406))*SIN(RADIANS(E1411))+COS(RADIANS(G1406))*COS(RADIANS(E1411))*COS(RADIANS(AI1401))))&gt;90,0,$F$4*$F$5/E1410^2*(SIN(RADIANS(G1406))*SIN(RADIANS(E1411))+COS(RADIANS(G1406))*COS(RADIANS(E1411))*COS(RADIANS(AI1401))))</f>
        <v>#DIV/0!</v>
      </c>
      <c r="AJ1406" t="e">
        <f>IF(DEGREES(ACOS(SIN(RADIANS(G1406))*SIN(RADIANS(E1411))+COS(RADIANS(G1406))*COS(RADIANS(E1411))*COS(RADIANS(AJ1401))))&gt;90,0,$F$4*$F$5/E1410^2*(SIN(RADIANS(G1406))*SIN(RADIANS(E1411))+COS(RADIANS(G1406))*COS(RADIANS(E1411))*COS(RADIANS(AJ1401))))</f>
        <v>#DIV/0!</v>
      </c>
      <c r="AK1406">
        <f>IF(DEGREES(ACOS(SIN(RADIANS(G1406))*SIN(RADIANS(E1411))+COS(RADIANS(G1406))*COS(RADIANS(E1411))*COS(RADIANS(AK1401))))&gt;90,0,$F$4*$F$5/E1410^2*(SIN(RADIANS(G1406))*SIN(RADIANS(E1411))+COS(RADIANS(G1406))*COS(RADIANS(E1411))*COS(RADIANS(AK1401))))</f>
        <v>0</v>
      </c>
      <c r="AL1406">
        <f>IF(DEGREES(ACOS(SIN(RADIANS(G1406))*SIN(RADIANS(E1411))+COS(RADIANS(G1406))*COS(RADIANS(E1411))*COS(RADIANS(AL1401))))&gt;90,0,$F$4*$F$5/E1410^2*(SIN(RADIANS(G1406))*SIN(RADIANS(E1411))+COS(RADIANS(G1406))*COS(RADIANS(E1411))*COS(RADIANS(AL1401))))</f>
        <v>0</v>
      </c>
      <c r="AM1406">
        <f>IF(DEGREES(ACOS(SIN(RADIANS(G1406))*SIN(RADIANS(E1411))+COS(RADIANS(G1406))*COS(RADIANS(E1411))*COS(RADIANS(AM1401))))&gt;90,0,$F$4*$F$5/E1410^2*(SIN(RADIANS(G1406))*SIN(RADIANS(E1411))+COS(RADIANS(G1406))*COS(RADIANS(E1411))*COS(RADIANS(AM1401))))</f>
        <v>0</v>
      </c>
      <c r="AN1406">
        <f>IF(DEGREES(ACOS(SIN(RADIANS(G1406))*SIN(RADIANS(E1411))+COS(RADIANS(G1406))*COS(RADIANS(E1411))*COS(RADIANS(AN1401))))&gt;90,0,$F$4*$F$5/E1410^2*(SIN(RADIANS(G1406))*SIN(RADIANS(E1411))+COS(RADIANS(G1406))*COS(RADIANS(E1411))*COS(RADIANS(AN1401))))</f>
        <v>0</v>
      </c>
      <c r="AO1406">
        <f>IF(DEGREES(ACOS(SIN(RADIANS(G1406))*SIN(RADIANS(E1411))+COS(RADIANS(G1406))*COS(RADIANS(E1411))*COS(RADIANS(AO1401))))&gt;90,0,$F$4*$F$5/E1410^2*(SIN(RADIANS(G1406))*SIN(RADIANS(E1411))+COS(RADIANS(G1406))*COS(RADIANS(E1411))*COS(RADIANS(AO1401))))</f>
        <v>0</v>
      </c>
      <c r="AP1406">
        <f>IF(DEGREES(ACOS(SIN(RADIANS(G1406))*SIN(RADIANS(E1411))+COS(RADIANS(G1406))*COS(RADIANS(E1411))*COS(RADIANS(AP1401))))&gt;90,0,$F$4*$F$5/E1410^2*(SIN(RADIANS(G1406))*SIN(RADIANS(E1411))+COS(RADIANS(G1406))*COS(RADIANS(E1411))*COS(RADIANS(AP1401))))</f>
        <v>0</v>
      </c>
      <c r="AQ1406">
        <f>IF(DEGREES(ACOS(SIN(RADIANS(G1406))*SIN(RADIANS(E1411))+COS(RADIANS(G1406))*COS(RADIANS(E1411))*COS(RADIANS(AQ1401))))&gt;90,0,$F$4*$F$5/E1410^2*(SIN(RADIANS(G1406))*SIN(RADIANS(E1411))+COS(RADIANS(G1406))*COS(RADIANS(E1411))*COS(RADIANS(AQ1401))))</f>
        <v>0</v>
      </c>
      <c r="AR1406">
        <f>IF(DEGREES(ACOS(SIN(RADIANS(G1406))*SIN(RADIANS(E1411))+COS(RADIANS(G1406))*COS(RADIANS(E1411))*COS(RADIANS(AR1401))))&gt;90,0,$F$4*$F$5/E1410^2*(SIN(RADIANS(G1406))*SIN(RADIANS(E1411))+COS(RADIANS(G1406))*COS(RADIANS(E1411))*COS(RADIANS(AR1401))))</f>
        <v>0</v>
      </c>
    </row>
    <row r="1407" spans="2:44" x14ac:dyDescent="0.5">
      <c r="B1407" s="40" t="s">
        <v>782</v>
      </c>
      <c r="E1407">
        <f>E1406*$F$11</f>
        <v>0</v>
      </c>
      <c r="G1407">
        <v>50</v>
      </c>
      <c r="I1407">
        <f>IF(DEGREES(ACOS(SIN(RADIANS(G1407))*SIN(RADIANS(E1411))+COS(RADIANS(G1407))*COS(RADIANS(E1411))*COS(RADIANS(I1401))))&gt;90,0,$F$4*$F$5/E1410^2*(SIN(RADIANS(G1407))*SIN(RADIANS(E1411))+COS(RADIANS(G1407))*COS(RADIANS(E1411))*COS(RADIANS(I1401))))</f>
        <v>0</v>
      </c>
      <c r="J1407">
        <f>IF(DEGREES(ACOS(SIN(RADIANS(G1407))*SIN(RADIANS(E1411))+COS(RADIANS(G1407))*COS(RADIANS(E1411))*COS(RADIANS(J1401))))&gt;90,0,$F$4*$F$5/E1410^2*(SIN(RADIANS(G1407))*SIN(RADIANS(E1411))+COS(RADIANS(G1407))*COS(RADIANS(E1411))*COS(RADIANS(J1401))))</f>
        <v>0</v>
      </c>
      <c r="K1407">
        <f>IF(DEGREES(ACOS(SIN(RADIANS(G1407))*SIN(RADIANS(E1411))+COS(RADIANS(G1407))*COS(RADIANS(E1411))*COS(RADIANS(K1401))))&gt;90,0,$F$4*$F$5/E1410^2*(SIN(RADIANS(G1407))*SIN(RADIANS(E1411))+COS(RADIANS(G1407))*COS(RADIANS(E1411))*COS(RADIANS(K1401))))</f>
        <v>0</v>
      </c>
      <c r="L1407">
        <f>IF(DEGREES(ACOS(SIN(RADIANS(G1407))*SIN(RADIANS(E1411))+COS(RADIANS(G1407))*COS(RADIANS(E1411))*COS(RADIANS(L1401))))&gt;90,0,$F$4*$F$5/E1410^2*(SIN(RADIANS(G1407))*SIN(RADIANS(E1411))+COS(RADIANS(G1407))*COS(RADIANS(E1411))*COS(RADIANS(L1401))))</f>
        <v>0</v>
      </c>
      <c r="M1407">
        <f>IF(DEGREES(ACOS(SIN(RADIANS(G1407))*SIN(RADIANS(E1411))+COS(RADIANS(G1407))*COS(RADIANS(E1411))*COS(RADIANS(M1401))))&gt;90,0,$F$4*$F$5/E1410^2*(SIN(RADIANS(G1407))*SIN(RADIANS(E1411))+COS(RADIANS(G1407))*COS(RADIANS(E1411))*COS(RADIANS(M1401))))</f>
        <v>0</v>
      </c>
      <c r="N1407">
        <f>IF(DEGREES(ACOS(SIN(RADIANS(G1407))*SIN(RADIANS(E1411))+COS(RADIANS(G1407))*COS(RADIANS(E1411))*COS(RADIANS(N1401))))&gt;90,0,$F$4*$F$5/E1410^2*(SIN(RADIANS(G1407))*SIN(RADIANS(E1411))+COS(RADIANS(G1407))*COS(RADIANS(E1411))*COS(RADIANS(N1401))))</f>
        <v>0</v>
      </c>
      <c r="O1407">
        <f>IF(DEGREES(ACOS(SIN(RADIANS(G1407))*SIN(RADIANS(E1411))+COS(RADIANS(G1407))*COS(RADIANS(E1411))*COS(RADIANS(O1401))))&gt;90,0,$F$4*$F$5/E1410^2*(SIN(RADIANS(G1407))*SIN(RADIANS(E1411))+COS(RADIANS(G1407))*COS(RADIANS(E1411))*COS(RADIANS(O1401))))</f>
        <v>0</v>
      </c>
      <c r="P1407">
        <f>IF(DEGREES(ACOS(SIN(RADIANS(G1407))*SIN(RADIANS(E1411))+COS(RADIANS(G1407))*COS(RADIANS(E1411))*COS(RADIANS(P1401))))&gt;90,0,$F$4*$F$5/E1410^2*(SIN(RADIANS(G1407))*SIN(RADIANS(E1411))+COS(RADIANS(G1407))*COS(RADIANS(E1411))*COS(RADIANS(P1401))))</f>
        <v>0</v>
      </c>
      <c r="Q1407">
        <f>IF(DEGREES(ACOS(SIN(RADIANS(G1407))*SIN(RADIANS(E1411))+COS(RADIANS(G1407))*COS(RADIANS(E1411))*COS(RADIANS(Q1401))))&gt;90,0,$F$4*$F$5/E1410^2*(SIN(RADIANS(G1407))*SIN(RADIANS(E1411))+COS(RADIANS(G1407))*COS(RADIANS(E1411))*COS(RADIANS(Q1401))))</f>
        <v>0</v>
      </c>
      <c r="R1407" t="e">
        <f>IF(DEGREES(ACOS(SIN(RADIANS(G1407))*SIN(RADIANS(E1411))+COS(RADIANS(G1407))*COS(RADIANS(E1411))*COS(RADIANS(R1401))))&gt;90,0,$F$4*$F$5/E1410^2*(SIN(RADIANS(G1407))*SIN(RADIANS(E1411))+COS(RADIANS(G1407))*COS(RADIANS(E1411))*COS(RADIANS(R1401))))</f>
        <v>#DIV/0!</v>
      </c>
      <c r="S1407" t="e">
        <f>IF(DEGREES(ACOS(SIN(RADIANS(G1407))*SIN(RADIANS(E1411))+COS(RADIANS(G1407))*COS(RADIANS(E1411))*COS(RADIANS(S1401))))&gt;90,0,$F$4*$F$5/E1410^2*(SIN(RADIANS(G1407))*SIN(RADIANS(E1411))+COS(RADIANS(G1407))*COS(RADIANS(E1411))*COS(RADIANS(S1401))))</f>
        <v>#DIV/0!</v>
      </c>
      <c r="T1407" t="e">
        <f>IF(DEGREES(ACOS(SIN(RADIANS(G1407))*SIN(RADIANS(E1411))+COS(RADIANS(G1407))*COS(RADIANS(E1411))*COS(RADIANS(T1401))))&gt;90,0,$F$4*$F$5/E1410^2*(SIN(RADIANS(G1407))*SIN(RADIANS(E1411))+COS(RADIANS(G1407))*COS(RADIANS(E1411))*COS(RADIANS(T1401))))</f>
        <v>#DIV/0!</v>
      </c>
      <c r="U1407" t="e">
        <f>IF(DEGREES(ACOS(SIN(RADIANS(G1407))*SIN(RADIANS(E1411))+COS(RADIANS(G1407))*COS(RADIANS(E1411))*COS(RADIANS(U1401))))&gt;90,0,$F$4*$F$5/E1410^2*(SIN(RADIANS(G1407))*SIN(RADIANS(E1411))+COS(RADIANS(G1407))*COS(RADIANS(E1411))*COS(RADIANS(U1401))))</f>
        <v>#DIV/0!</v>
      </c>
      <c r="V1407" t="e">
        <f>IF(DEGREES(ACOS(SIN(RADIANS(G1407))*SIN(RADIANS(E1411))+COS(RADIANS(G1407))*COS(RADIANS(E1411))*COS(RADIANS(V1401))))&gt;90,0,$F$4*$F$5/E1410^2*(SIN(RADIANS(G1407))*SIN(RADIANS(E1411))+COS(RADIANS(G1407))*COS(RADIANS(E1411))*COS(RADIANS(V1401))))</f>
        <v>#DIV/0!</v>
      </c>
      <c r="W1407" t="e">
        <f>IF(DEGREES(ACOS(SIN(RADIANS(G1407))*SIN(RADIANS(E1411))+COS(RADIANS(G1407))*COS(RADIANS(E1411))*COS(RADIANS(W1401))))&gt;90,0,$F$4*$F$5/E1410^2*(SIN(RADIANS(G1407))*SIN(RADIANS(E1411))+COS(RADIANS(G1407))*COS(RADIANS(E1411))*COS(RADIANS(W1401))))</f>
        <v>#DIV/0!</v>
      </c>
      <c r="X1407" t="e">
        <f>IF(DEGREES(ACOS(SIN(RADIANS(G1407))*SIN(RADIANS(E1411))+COS(RADIANS(G1407))*COS(RADIANS(E1411))*COS(RADIANS(X1401))))&gt;90,0,$F$4*$F$5/E1410^2*(SIN(RADIANS(G1407))*SIN(RADIANS(E1411))+COS(RADIANS(G1407))*COS(RADIANS(E1411))*COS(RADIANS(X1401))))</f>
        <v>#DIV/0!</v>
      </c>
      <c r="Y1407" t="e">
        <f>IF(DEGREES(ACOS(SIN(RADIANS(G1407))*SIN(RADIANS(E1411))+COS(RADIANS(G1407))*COS(RADIANS(E1411))*COS(RADIANS(Y1401))))&gt;90,0,$F$4*$F$5/E1410^2*(SIN(RADIANS(G1407))*SIN(RADIANS(E1411))+COS(RADIANS(G1407))*COS(RADIANS(E1411))*COS(RADIANS(Y1401))))</f>
        <v>#DIV/0!</v>
      </c>
      <c r="Z1407" t="e">
        <f>IF(DEGREES(ACOS(SIN(RADIANS(G1407))*SIN(RADIANS(E1411))+COS(RADIANS(G1407))*COS(RADIANS(E1411))*COS(RADIANS(Z1401))))&gt;90,0,$F$4*$F$5/E1410^2*(SIN(RADIANS(G1407))*SIN(RADIANS(E1411))+COS(RADIANS(G1407))*COS(RADIANS(E1411))*COS(RADIANS(Z1401))))</f>
        <v>#DIV/0!</v>
      </c>
      <c r="AA1407" t="e">
        <f>IF(DEGREES(ACOS(SIN(RADIANS(G1407))*SIN(RADIANS(E1411))+COS(RADIANS(G1407))*COS(RADIANS(E1411))*COS(RADIANS(AA1401))))&gt;90,0,$F$4*$F$5/E1410^2*(SIN(RADIANS(G1407))*SIN(RADIANS(E1411))+COS(RADIANS(G1407))*COS(RADIANS(E1411))*COS(RADIANS(AA1401))))</f>
        <v>#DIV/0!</v>
      </c>
      <c r="AB1407" t="e">
        <f>IF(DEGREES(ACOS(SIN(RADIANS(G1407))*SIN(RADIANS(E1411))+COS(RADIANS(G1407))*COS(RADIANS(E1411))*COS(RADIANS(AB1401))))&gt;90,0,$F$4*$F$5/E1410^2*(SIN(RADIANS(G1407))*SIN(RADIANS(E1411))+COS(RADIANS(G1407))*COS(RADIANS(E1411))*COS(RADIANS(AB1401))))</f>
        <v>#DIV/0!</v>
      </c>
      <c r="AC1407" t="e">
        <f>IF(DEGREES(ACOS(SIN(RADIANS(G1407))*SIN(RADIANS(E1411))+COS(RADIANS(G1407))*COS(RADIANS(E1411))*COS(RADIANS(AC1401))))&gt;90,0,$F$4*$F$5/E1410^2*(SIN(RADIANS(G1407))*SIN(RADIANS(E1411))+COS(RADIANS(G1407))*COS(RADIANS(E1411))*COS(RADIANS(AC1401))))</f>
        <v>#DIV/0!</v>
      </c>
      <c r="AD1407" t="e">
        <f>IF(DEGREES(ACOS(SIN(RADIANS(G1407))*SIN(RADIANS(E1411))+COS(RADIANS(G1407))*COS(RADIANS(E1411))*COS(RADIANS(AD1401))))&gt;90,0,$F$4*$F$5/E1410^2*(SIN(RADIANS(G1407))*SIN(RADIANS(E1411))+COS(RADIANS(G1407))*COS(RADIANS(E1411))*COS(RADIANS(AD1401))))</f>
        <v>#DIV/0!</v>
      </c>
      <c r="AE1407" t="e">
        <f>IF(DEGREES(ACOS(SIN(RADIANS(G1407))*SIN(RADIANS(E1411))+COS(RADIANS(G1407))*COS(RADIANS(E1411))*COS(RADIANS(AE1401))))&gt;90,0,$F$4*$F$5/E1410^2*(SIN(RADIANS(G1407))*SIN(RADIANS(E1411))+COS(RADIANS(G1407))*COS(RADIANS(E1411))*COS(RADIANS(AE1401))))</f>
        <v>#DIV/0!</v>
      </c>
      <c r="AF1407" t="e">
        <f>IF(DEGREES(ACOS(SIN(RADIANS(G1407))*SIN(RADIANS(E1411))+COS(RADIANS(G1407))*COS(RADIANS(E1411))*COS(RADIANS(AF1401))))&gt;90,0,$F$4*$F$5/E1410^2*(SIN(RADIANS(G1407))*SIN(RADIANS(E1411))+COS(RADIANS(G1407))*COS(RADIANS(E1411))*COS(RADIANS(AF1401))))</f>
        <v>#DIV/0!</v>
      </c>
      <c r="AG1407" t="e">
        <f>IF(DEGREES(ACOS(SIN(RADIANS(G1407))*SIN(RADIANS(E1411))+COS(RADIANS(G1407))*COS(RADIANS(E1411))*COS(RADIANS(AG1401))))&gt;90,0,$F$4*$F$5/E1410^2*(SIN(RADIANS(G1407))*SIN(RADIANS(E1411))+COS(RADIANS(G1407))*COS(RADIANS(E1411))*COS(RADIANS(AG1401))))</f>
        <v>#DIV/0!</v>
      </c>
      <c r="AH1407" t="e">
        <f>IF(DEGREES(ACOS(SIN(RADIANS(G1407))*SIN(RADIANS(E1411))+COS(RADIANS(G1407))*COS(RADIANS(E1411))*COS(RADIANS(AH1401))))&gt;90,0,$F$4*$F$5/E1410^2*(SIN(RADIANS(G1407))*SIN(RADIANS(E1411))+COS(RADIANS(G1407))*COS(RADIANS(E1411))*COS(RADIANS(AH1401))))</f>
        <v>#DIV/0!</v>
      </c>
      <c r="AI1407" t="e">
        <f>IF(DEGREES(ACOS(SIN(RADIANS(G1407))*SIN(RADIANS(E1411))+COS(RADIANS(G1407))*COS(RADIANS(E1411))*COS(RADIANS(AI1401))))&gt;90,0,$F$4*$F$5/E1410^2*(SIN(RADIANS(G1407))*SIN(RADIANS(E1411))+COS(RADIANS(G1407))*COS(RADIANS(E1411))*COS(RADIANS(AI1401))))</f>
        <v>#DIV/0!</v>
      </c>
      <c r="AJ1407" t="e">
        <f>IF(DEGREES(ACOS(SIN(RADIANS(G1407))*SIN(RADIANS(E1411))+COS(RADIANS(G1407))*COS(RADIANS(E1411))*COS(RADIANS(AJ1401))))&gt;90,0,$F$4*$F$5/E1410^2*(SIN(RADIANS(G1407))*SIN(RADIANS(E1411))+COS(RADIANS(G1407))*COS(RADIANS(E1411))*COS(RADIANS(AJ1401))))</f>
        <v>#DIV/0!</v>
      </c>
      <c r="AK1407">
        <f>IF(DEGREES(ACOS(SIN(RADIANS(G1407))*SIN(RADIANS(E1411))+COS(RADIANS(G1407))*COS(RADIANS(E1411))*COS(RADIANS(AK1401))))&gt;90,0,$F$4*$F$5/E1410^2*(SIN(RADIANS(G1407))*SIN(RADIANS(E1411))+COS(RADIANS(G1407))*COS(RADIANS(E1411))*COS(RADIANS(AK1401))))</f>
        <v>0</v>
      </c>
      <c r="AL1407">
        <f>IF(DEGREES(ACOS(SIN(RADIANS(G1407))*SIN(RADIANS(E1411))+COS(RADIANS(G1407))*COS(RADIANS(E1411))*COS(RADIANS(AL1401))))&gt;90,0,$F$4*$F$5/E1410^2*(SIN(RADIANS(G1407))*SIN(RADIANS(E1411))+COS(RADIANS(G1407))*COS(RADIANS(E1411))*COS(RADIANS(AL1401))))</f>
        <v>0</v>
      </c>
      <c r="AM1407">
        <f>IF(DEGREES(ACOS(SIN(RADIANS(G1407))*SIN(RADIANS(E1411))+COS(RADIANS(G1407))*COS(RADIANS(E1411))*COS(RADIANS(AM1401))))&gt;90,0,$F$4*$F$5/E1410^2*(SIN(RADIANS(G1407))*SIN(RADIANS(E1411))+COS(RADIANS(G1407))*COS(RADIANS(E1411))*COS(RADIANS(AM1401))))</f>
        <v>0</v>
      </c>
      <c r="AN1407">
        <f>IF(DEGREES(ACOS(SIN(RADIANS(G1407))*SIN(RADIANS(E1411))+COS(RADIANS(G1407))*COS(RADIANS(E1411))*COS(RADIANS(AN1401))))&gt;90,0,$F$4*$F$5/E1410^2*(SIN(RADIANS(G1407))*SIN(RADIANS(E1411))+COS(RADIANS(G1407))*COS(RADIANS(E1411))*COS(RADIANS(AN1401))))</f>
        <v>0</v>
      </c>
      <c r="AO1407">
        <f>IF(DEGREES(ACOS(SIN(RADIANS(G1407))*SIN(RADIANS(E1411))+COS(RADIANS(G1407))*COS(RADIANS(E1411))*COS(RADIANS(AO1401))))&gt;90,0,$F$4*$F$5/E1410^2*(SIN(RADIANS(G1407))*SIN(RADIANS(E1411))+COS(RADIANS(G1407))*COS(RADIANS(E1411))*COS(RADIANS(AO1401))))</f>
        <v>0</v>
      </c>
      <c r="AP1407">
        <f>IF(DEGREES(ACOS(SIN(RADIANS(G1407))*SIN(RADIANS(E1411))+COS(RADIANS(G1407))*COS(RADIANS(E1411))*COS(RADIANS(AP1401))))&gt;90,0,$F$4*$F$5/E1410^2*(SIN(RADIANS(G1407))*SIN(RADIANS(E1411))+COS(RADIANS(G1407))*COS(RADIANS(E1411))*COS(RADIANS(AP1401))))</f>
        <v>0</v>
      </c>
      <c r="AQ1407">
        <f>IF(DEGREES(ACOS(SIN(RADIANS(G1407))*SIN(RADIANS(E1411))+COS(RADIANS(G1407))*COS(RADIANS(E1411))*COS(RADIANS(AQ1401))))&gt;90,0,$F$4*$F$5/E1410^2*(SIN(RADIANS(G1407))*SIN(RADIANS(E1411))+COS(RADIANS(G1407))*COS(RADIANS(E1411))*COS(RADIANS(AQ1401))))</f>
        <v>0</v>
      </c>
      <c r="AR1407">
        <f>IF(DEGREES(ACOS(SIN(RADIANS(G1407))*SIN(RADIANS(E1411))+COS(RADIANS(G1407))*COS(RADIANS(E1411))*COS(RADIANS(AR1401))))&gt;90,0,$F$4*$F$5/E1410^2*(SIN(RADIANS(G1407))*SIN(RADIANS(E1411))+COS(RADIANS(G1407))*COS(RADIANS(E1411))*COS(RADIANS(AR1401))))</f>
        <v>0</v>
      </c>
    </row>
    <row r="1408" spans="2:44" x14ac:dyDescent="0.5">
      <c r="B1408" s="40" t="s">
        <v>783</v>
      </c>
      <c r="E1408" t="str">
        <f>IF($F$10=0,"N/A",$F$10*(E1403/360)-ROUNDDOWN($F$10*(E1403/360),0))</f>
        <v>N/A</v>
      </c>
      <c r="G1408">
        <v>40</v>
      </c>
      <c r="I1408">
        <f>IF(DEGREES(ACOS(SIN(RADIANS(G1408))*SIN(RADIANS(E1411))+COS(RADIANS(G1408))*COS(RADIANS(E1411))*COS(RADIANS(I1401))))&gt;90,0,$F$4*$F$5/E1410^2*(SIN(RADIANS(G1408))*SIN(RADIANS(E1411))+COS(RADIANS(G1408))*COS(RADIANS(E1411))*COS(RADIANS(I1401))))</f>
        <v>0</v>
      </c>
      <c r="J1408">
        <f>IF(DEGREES(ACOS(SIN(RADIANS(G1408))*SIN(RADIANS(E1411))+COS(RADIANS(G1408))*COS(RADIANS(E1411))*COS(RADIANS(J1401))))&gt;90,0,$F$4*$F$5/E1410^2*(SIN(RADIANS(G1408))*SIN(RADIANS(E1411))+COS(RADIANS(G1408))*COS(RADIANS(E1411))*COS(RADIANS(J1401))))</f>
        <v>0</v>
      </c>
      <c r="K1408">
        <f>IF(DEGREES(ACOS(SIN(RADIANS(G1408))*SIN(RADIANS(E1411))+COS(RADIANS(G1408))*COS(RADIANS(E1411))*COS(RADIANS(K1401))))&gt;90,0,$F$4*$F$5/E1410^2*(SIN(RADIANS(G1408))*SIN(RADIANS(E1411))+COS(RADIANS(G1408))*COS(RADIANS(E1411))*COS(RADIANS(K1401))))</f>
        <v>0</v>
      </c>
      <c r="L1408">
        <f>IF(DEGREES(ACOS(SIN(RADIANS(G1408))*SIN(RADIANS(E1411))+COS(RADIANS(G1408))*COS(RADIANS(E1411))*COS(RADIANS(L1401))))&gt;90,0,$F$4*$F$5/E1410^2*(SIN(RADIANS(G1408))*SIN(RADIANS(E1411))+COS(RADIANS(G1408))*COS(RADIANS(E1411))*COS(RADIANS(L1401))))</f>
        <v>0</v>
      </c>
      <c r="M1408">
        <f>IF(DEGREES(ACOS(SIN(RADIANS(G1408))*SIN(RADIANS(E1411))+COS(RADIANS(G1408))*COS(RADIANS(E1411))*COS(RADIANS(M1401))))&gt;90,0,$F$4*$F$5/E1410^2*(SIN(RADIANS(G1408))*SIN(RADIANS(E1411))+COS(RADIANS(G1408))*COS(RADIANS(E1411))*COS(RADIANS(M1401))))</f>
        <v>0</v>
      </c>
      <c r="N1408">
        <f>IF(DEGREES(ACOS(SIN(RADIANS(G1408))*SIN(RADIANS(E1411))+COS(RADIANS(G1408))*COS(RADIANS(E1411))*COS(RADIANS(N1401))))&gt;90,0,$F$4*$F$5/E1410^2*(SIN(RADIANS(G1408))*SIN(RADIANS(E1411))+COS(RADIANS(G1408))*COS(RADIANS(E1411))*COS(RADIANS(N1401))))</f>
        <v>0</v>
      </c>
      <c r="O1408">
        <f>IF(DEGREES(ACOS(SIN(RADIANS(G1408))*SIN(RADIANS(E1411))+COS(RADIANS(G1408))*COS(RADIANS(E1411))*COS(RADIANS(O1401))))&gt;90,0,$F$4*$F$5/E1410^2*(SIN(RADIANS(G1408))*SIN(RADIANS(E1411))+COS(RADIANS(G1408))*COS(RADIANS(E1411))*COS(RADIANS(O1401))))</f>
        <v>0</v>
      </c>
      <c r="P1408">
        <f>IF(DEGREES(ACOS(SIN(RADIANS(G1408))*SIN(RADIANS(E1411))+COS(RADIANS(G1408))*COS(RADIANS(E1411))*COS(RADIANS(P1401))))&gt;90,0,$F$4*$F$5/E1410^2*(SIN(RADIANS(G1408))*SIN(RADIANS(E1411))+COS(RADIANS(G1408))*COS(RADIANS(E1411))*COS(RADIANS(P1401))))</f>
        <v>0</v>
      </c>
      <c r="Q1408">
        <f>IF(DEGREES(ACOS(SIN(RADIANS(G1408))*SIN(RADIANS(E1411))+COS(RADIANS(G1408))*COS(RADIANS(E1411))*COS(RADIANS(Q1401))))&gt;90,0,$F$4*$F$5/E1410^2*(SIN(RADIANS(G1408))*SIN(RADIANS(E1411))+COS(RADIANS(G1408))*COS(RADIANS(E1411))*COS(RADIANS(Q1401))))</f>
        <v>0</v>
      </c>
      <c r="R1408" t="e">
        <f>IF(DEGREES(ACOS(SIN(RADIANS(G1408))*SIN(RADIANS(E1411))+COS(RADIANS(G1408))*COS(RADIANS(E1411))*COS(RADIANS(R1401))))&gt;90,0,$F$4*$F$5/E1410^2*(SIN(RADIANS(G1408))*SIN(RADIANS(E1411))+COS(RADIANS(G1408))*COS(RADIANS(E1411))*COS(RADIANS(R1401))))</f>
        <v>#DIV/0!</v>
      </c>
      <c r="S1408" t="e">
        <f>IF(DEGREES(ACOS(SIN(RADIANS(G1408))*SIN(RADIANS(E1411))+COS(RADIANS(G1408))*COS(RADIANS(E1411))*COS(RADIANS(S1401))))&gt;90,0,$F$4*$F$5/E1410^2*(SIN(RADIANS(G1408))*SIN(RADIANS(E1411))+COS(RADIANS(G1408))*COS(RADIANS(E1411))*COS(RADIANS(S1401))))</f>
        <v>#DIV/0!</v>
      </c>
      <c r="T1408" t="e">
        <f>IF(DEGREES(ACOS(SIN(RADIANS(G1408))*SIN(RADIANS(E1411))+COS(RADIANS(G1408))*COS(RADIANS(E1411))*COS(RADIANS(T1401))))&gt;90,0,$F$4*$F$5/E1410^2*(SIN(RADIANS(G1408))*SIN(RADIANS(E1411))+COS(RADIANS(G1408))*COS(RADIANS(E1411))*COS(RADIANS(T1401))))</f>
        <v>#DIV/0!</v>
      </c>
      <c r="U1408" t="e">
        <f>IF(DEGREES(ACOS(SIN(RADIANS(G1408))*SIN(RADIANS(E1411))+COS(RADIANS(G1408))*COS(RADIANS(E1411))*COS(RADIANS(U1401))))&gt;90,0,$F$4*$F$5/E1410^2*(SIN(RADIANS(G1408))*SIN(RADIANS(E1411))+COS(RADIANS(G1408))*COS(RADIANS(E1411))*COS(RADIANS(U1401))))</f>
        <v>#DIV/0!</v>
      </c>
      <c r="V1408" t="e">
        <f>IF(DEGREES(ACOS(SIN(RADIANS(G1408))*SIN(RADIANS(E1411))+COS(RADIANS(G1408))*COS(RADIANS(E1411))*COS(RADIANS(V1401))))&gt;90,0,$F$4*$F$5/E1410^2*(SIN(RADIANS(G1408))*SIN(RADIANS(E1411))+COS(RADIANS(G1408))*COS(RADIANS(E1411))*COS(RADIANS(V1401))))</f>
        <v>#DIV/0!</v>
      </c>
      <c r="W1408" t="e">
        <f>IF(DEGREES(ACOS(SIN(RADIANS(G1408))*SIN(RADIANS(E1411))+COS(RADIANS(G1408))*COS(RADIANS(E1411))*COS(RADIANS(W1401))))&gt;90,0,$F$4*$F$5/E1410^2*(SIN(RADIANS(G1408))*SIN(RADIANS(E1411))+COS(RADIANS(G1408))*COS(RADIANS(E1411))*COS(RADIANS(W1401))))</f>
        <v>#DIV/0!</v>
      </c>
      <c r="X1408" t="e">
        <f>IF(DEGREES(ACOS(SIN(RADIANS(G1408))*SIN(RADIANS(E1411))+COS(RADIANS(G1408))*COS(RADIANS(E1411))*COS(RADIANS(X1401))))&gt;90,0,$F$4*$F$5/E1410^2*(SIN(RADIANS(G1408))*SIN(RADIANS(E1411))+COS(RADIANS(G1408))*COS(RADIANS(E1411))*COS(RADIANS(X1401))))</f>
        <v>#DIV/0!</v>
      </c>
      <c r="Y1408" t="e">
        <f>IF(DEGREES(ACOS(SIN(RADIANS(G1408))*SIN(RADIANS(E1411))+COS(RADIANS(G1408))*COS(RADIANS(E1411))*COS(RADIANS(Y1401))))&gt;90,0,$F$4*$F$5/E1410^2*(SIN(RADIANS(G1408))*SIN(RADIANS(E1411))+COS(RADIANS(G1408))*COS(RADIANS(E1411))*COS(RADIANS(Y1401))))</f>
        <v>#DIV/0!</v>
      </c>
      <c r="Z1408" t="e">
        <f>IF(DEGREES(ACOS(SIN(RADIANS(G1408))*SIN(RADIANS(E1411))+COS(RADIANS(G1408))*COS(RADIANS(E1411))*COS(RADIANS(Z1401))))&gt;90,0,$F$4*$F$5/E1410^2*(SIN(RADIANS(G1408))*SIN(RADIANS(E1411))+COS(RADIANS(G1408))*COS(RADIANS(E1411))*COS(RADIANS(Z1401))))</f>
        <v>#DIV/0!</v>
      </c>
      <c r="AA1408" t="e">
        <f>IF(DEGREES(ACOS(SIN(RADIANS(G1408))*SIN(RADIANS(E1411))+COS(RADIANS(G1408))*COS(RADIANS(E1411))*COS(RADIANS(AA1401))))&gt;90,0,$F$4*$F$5/E1410^2*(SIN(RADIANS(G1408))*SIN(RADIANS(E1411))+COS(RADIANS(G1408))*COS(RADIANS(E1411))*COS(RADIANS(AA1401))))</f>
        <v>#DIV/0!</v>
      </c>
      <c r="AB1408" t="e">
        <f>IF(DEGREES(ACOS(SIN(RADIANS(G1408))*SIN(RADIANS(E1411))+COS(RADIANS(G1408))*COS(RADIANS(E1411))*COS(RADIANS(AB1401))))&gt;90,0,$F$4*$F$5/E1410^2*(SIN(RADIANS(G1408))*SIN(RADIANS(E1411))+COS(RADIANS(G1408))*COS(RADIANS(E1411))*COS(RADIANS(AB1401))))</f>
        <v>#DIV/0!</v>
      </c>
      <c r="AC1408" t="e">
        <f>IF(DEGREES(ACOS(SIN(RADIANS(G1408))*SIN(RADIANS(E1411))+COS(RADIANS(G1408))*COS(RADIANS(E1411))*COS(RADIANS(AC1401))))&gt;90,0,$F$4*$F$5/E1410^2*(SIN(RADIANS(G1408))*SIN(RADIANS(E1411))+COS(RADIANS(G1408))*COS(RADIANS(E1411))*COS(RADIANS(AC1401))))</f>
        <v>#DIV/0!</v>
      </c>
      <c r="AD1408" t="e">
        <f>IF(DEGREES(ACOS(SIN(RADIANS(G1408))*SIN(RADIANS(E1411))+COS(RADIANS(G1408))*COS(RADIANS(E1411))*COS(RADIANS(AD1401))))&gt;90,0,$F$4*$F$5/E1410^2*(SIN(RADIANS(G1408))*SIN(RADIANS(E1411))+COS(RADIANS(G1408))*COS(RADIANS(E1411))*COS(RADIANS(AD1401))))</f>
        <v>#DIV/0!</v>
      </c>
      <c r="AE1408" t="e">
        <f>IF(DEGREES(ACOS(SIN(RADIANS(G1408))*SIN(RADIANS(E1411))+COS(RADIANS(G1408))*COS(RADIANS(E1411))*COS(RADIANS(AE1401))))&gt;90,0,$F$4*$F$5/E1410^2*(SIN(RADIANS(G1408))*SIN(RADIANS(E1411))+COS(RADIANS(G1408))*COS(RADIANS(E1411))*COS(RADIANS(AE1401))))</f>
        <v>#DIV/0!</v>
      </c>
      <c r="AF1408" t="e">
        <f>IF(DEGREES(ACOS(SIN(RADIANS(G1408))*SIN(RADIANS(E1411))+COS(RADIANS(G1408))*COS(RADIANS(E1411))*COS(RADIANS(AF1401))))&gt;90,0,$F$4*$F$5/E1410^2*(SIN(RADIANS(G1408))*SIN(RADIANS(E1411))+COS(RADIANS(G1408))*COS(RADIANS(E1411))*COS(RADIANS(AF1401))))</f>
        <v>#DIV/0!</v>
      </c>
      <c r="AG1408" t="e">
        <f>IF(DEGREES(ACOS(SIN(RADIANS(G1408))*SIN(RADIANS(E1411))+COS(RADIANS(G1408))*COS(RADIANS(E1411))*COS(RADIANS(AG1401))))&gt;90,0,$F$4*$F$5/E1410^2*(SIN(RADIANS(G1408))*SIN(RADIANS(E1411))+COS(RADIANS(G1408))*COS(RADIANS(E1411))*COS(RADIANS(AG1401))))</f>
        <v>#DIV/0!</v>
      </c>
      <c r="AH1408" t="e">
        <f>IF(DEGREES(ACOS(SIN(RADIANS(G1408))*SIN(RADIANS(E1411))+COS(RADIANS(G1408))*COS(RADIANS(E1411))*COS(RADIANS(AH1401))))&gt;90,0,$F$4*$F$5/E1410^2*(SIN(RADIANS(G1408))*SIN(RADIANS(E1411))+COS(RADIANS(G1408))*COS(RADIANS(E1411))*COS(RADIANS(AH1401))))</f>
        <v>#DIV/0!</v>
      </c>
      <c r="AI1408" t="e">
        <f>IF(DEGREES(ACOS(SIN(RADIANS(G1408))*SIN(RADIANS(E1411))+COS(RADIANS(G1408))*COS(RADIANS(E1411))*COS(RADIANS(AI1401))))&gt;90,0,$F$4*$F$5/E1410^2*(SIN(RADIANS(G1408))*SIN(RADIANS(E1411))+COS(RADIANS(G1408))*COS(RADIANS(E1411))*COS(RADIANS(AI1401))))</f>
        <v>#DIV/0!</v>
      </c>
      <c r="AJ1408" t="e">
        <f>IF(DEGREES(ACOS(SIN(RADIANS(G1408))*SIN(RADIANS(E1411))+COS(RADIANS(G1408))*COS(RADIANS(E1411))*COS(RADIANS(AJ1401))))&gt;90,0,$F$4*$F$5/E1410^2*(SIN(RADIANS(G1408))*SIN(RADIANS(E1411))+COS(RADIANS(G1408))*COS(RADIANS(E1411))*COS(RADIANS(AJ1401))))</f>
        <v>#DIV/0!</v>
      </c>
      <c r="AK1408">
        <f>IF(DEGREES(ACOS(SIN(RADIANS(G1408))*SIN(RADIANS(E1411))+COS(RADIANS(G1408))*COS(RADIANS(E1411))*COS(RADIANS(AK1401))))&gt;90,0,$F$4*$F$5/E1410^2*(SIN(RADIANS(G1408))*SIN(RADIANS(E1411))+COS(RADIANS(G1408))*COS(RADIANS(E1411))*COS(RADIANS(AK1401))))</f>
        <v>0</v>
      </c>
      <c r="AL1408">
        <f>IF(DEGREES(ACOS(SIN(RADIANS(G1408))*SIN(RADIANS(E1411))+COS(RADIANS(G1408))*COS(RADIANS(E1411))*COS(RADIANS(AL1401))))&gt;90,0,$F$4*$F$5/E1410^2*(SIN(RADIANS(G1408))*SIN(RADIANS(E1411))+COS(RADIANS(G1408))*COS(RADIANS(E1411))*COS(RADIANS(AL1401))))</f>
        <v>0</v>
      </c>
      <c r="AM1408">
        <f>IF(DEGREES(ACOS(SIN(RADIANS(G1408))*SIN(RADIANS(E1411))+COS(RADIANS(G1408))*COS(RADIANS(E1411))*COS(RADIANS(AM1401))))&gt;90,0,$F$4*$F$5/E1410^2*(SIN(RADIANS(G1408))*SIN(RADIANS(E1411))+COS(RADIANS(G1408))*COS(RADIANS(E1411))*COS(RADIANS(AM1401))))</f>
        <v>0</v>
      </c>
      <c r="AN1408">
        <f>IF(DEGREES(ACOS(SIN(RADIANS(G1408))*SIN(RADIANS(E1411))+COS(RADIANS(G1408))*COS(RADIANS(E1411))*COS(RADIANS(AN1401))))&gt;90,0,$F$4*$F$5/E1410^2*(SIN(RADIANS(G1408))*SIN(RADIANS(E1411))+COS(RADIANS(G1408))*COS(RADIANS(E1411))*COS(RADIANS(AN1401))))</f>
        <v>0</v>
      </c>
      <c r="AO1408">
        <f>IF(DEGREES(ACOS(SIN(RADIANS(G1408))*SIN(RADIANS(E1411))+COS(RADIANS(G1408))*COS(RADIANS(E1411))*COS(RADIANS(AO1401))))&gt;90,0,$F$4*$F$5/E1410^2*(SIN(RADIANS(G1408))*SIN(RADIANS(E1411))+COS(RADIANS(G1408))*COS(RADIANS(E1411))*COS(RADIANS(AO1401))))</f>
        <v>0</v>
      </c>
      <c r="AP1408">
        <f>IF(DEGREES(ACOS(SIN(RADIANS(G1408))*SIN(RADIANS(E1411))+COS(RADIANS(G1408))*COS(RADIANS(E1411))*COS(RADIANS(AP1401))))&gt;90,0,$F$4*$F$5/E1410^2*(SIN(RADIANS(G1408))*SIN(RADIANS(E1411))+COS(RADIANS(G1408))*COS(RADIANS(E1411))*COS(RADIANS(AP1401))))</f>
        <v>0</v>
      </c>
      <c r="AQ1408">
        <f>IF(DEGREES(ACOS(SIN(RADIANS(G1408))*SIN(RADIANS(E1411))+COS(RADIANS(G1408))*COS(RADIANS(E1411))*COS(RADIANS(AQ1401))))&gt;90,0,$F$4*$F$5/E1410^2*(SIN(RADIANS(G1408))*SIN(RADIANS(E1411))+COS(RADIANS(G1408))*COS(RADIANS(E1411))*COS(RADIANS(AQ1401))))</f>
        <v>0</v>
      </c>
      <c r="AR1408">
        <f>IF(DEGREES(ACOS(SIN(RADIANS(G1408))*SIN(RADIANS(E1411))+COS(RADIANS(G1408))*COS(RADIANS(E1411))*COS(RADIANS(AR1401))))&gt;90,0,$F$4*$F$5/E1410^2*(SIN(RADIANS(G1408))*SIN(RADIANS(E1411))+COS(RADIANS(G1408))*COS(RADIANS(E1411))*COS(RADIANS(AR1401))))</f>
        <v>0</v>
      </c>
    </row>
    <row r="1409" spans="2:44" x14ac:dyDescent="0.5">
      <c r="B1409" s="40" t="s">
        <v>784</v>
      </c>
      <c r="E1409" t="str">
        <f>IF($F$10=0,"N/A",E1408*$F$11/$F$10)</f>
        <v>N/A</v>
      </c>
      <c r="G1409">
        <v>30</v>
      </c>
      <c r="I1409">
        <f>IF(DEGREES(ACOS(SIN(RADIANS(G1409))*SIN(RADIANS(E1411))+COS(RADIANS(G1409))*COS(RADIANS(E1411))*COS(RADIANS(I1401))))&gt;90,0,$F$4*$F$5/E1410^2*(SIN(RADIANS(G1409))*SIN(RADIANS(E1411))+COS(RADIANS(G1409))*COS(RADIANS(E1411))*COS(RADIANS(I1401))))</f>
        <v>0</v>
      </c>
      <c r="J1409">
        <f>IF(DEGREES(ACOS(SIN(RADIANS(G1409))*SIN(RADIANS(E1411))+COS(RADIANS(G1409))*COS(RADIANS(E1411))*COS(RADIANS(J1401))))&gt;90,0,$F$4*$F$5/E1410^2*(SIN(RADIANS(G1409))*SIN(RADIANS(E1411))+COS(RADIANS(G1409))*COS(RADIANS(E1411))*COS(RADIANS(J1401))))</f>
        <v>0</v>
      </c>
      <c r="K1409">
        <f>IF(DEGREES(ACOS(SIN(RADIANS(G1409))*SIN(RADIANS(E1411))+COS(RADIANS(G1409))*COS(RADIANS(E1411))*COS(RADIANS(K1401))))&gt;90,0,$F$4*$F$5/E1410^2*(SIN(RADIANS(G1409))*SIN(RADIANS(E1411))+COS(RADIANS(G1409))*COS(RADIANS(E1411))*COS(RADIANS(K1401))))</f>
        <v>0</v>
      </c>
      <c r="L1409">
        <f>IF(DEGREES(ACOS(SIN(RADIANS(G1409))*SIN(RADIANS(E1411))+COS(RADIANS(G1409))*COS(RADIANS(E1411))*COS(RADIANS(L1401))))&gt;90,0,$F$4*$F$5/E1410^2*(SIN(RADIANS(G1409))*SIN(RADIANS(E1411))+COS(RADIANS(G1409))*COS(RADIANS(E1411))*COS(RADIANS(L1401))))</f>
        <v>0</v>
      </c>
      <c r="M1409">
        <f>IF(DEGREES(ACOS(SIN(RADIANS(G1409))*SIN(RADIANS(E1411))+COS(RADIANS(G1409))*COS(RADIANS(E1411))*COS(RADIANS(M1401))))&gt;90,0,$F$4*$F$5/E1410^2*(SIN(RADIANS(G1409))*SIN(RADIANS(E1411))+COS(RADIANS(G1409))*COS(RADIANS(E1411))*COS(RADIANS(M1401))))</f>
        <v>0</v>
      </c>
      <c r="N1409">
        <f>IF(DEGREES(ACOS(SIN(RADIANS(G1409))*SIN(RADIANS(E1411))+COS(RADIANS(G1409))*COS(RADIANS(E1411))*COS(RADIANS(N1401))))&gt;90,0,$F$4*$F$5/E1410^2*(SIN(RADIANS(G1409))*SIN(RADIANS(E1411))+COS(RADIANS(G1409))*COS(RADIANS(E1411))*COS(RADIANS(N1401))))</f>
        <v>0</v>
      </c>
      <c r="O1409">
        <f>IF(DEGREES(ACOS(SIN(RADIANS(G1409))*SIN(RADIANS(E1411))+COS(RADIANS(G1409))*COS(RADIANS(E1411))*COS(RADIANS(O1401))))&gt;90,0,$F$4*$F$5/E1410^2*(SIN(RADIANS(G1409))*SIN(RADIANS(E1411))+COS(RADIANS(G1409))*COS(RADIANS(E1411))*COS(RADIANS(O1401))))</f>
        <v>0</v>
      </c>
      <c r="P1409">
        <f>IF(DEGREES(ACOS(SIN(RADIANS(G1409))*SIN(RADIANS(E1411))+COS(RADIANS(G1409))*COS(RADIANS(E1411))*COS(RADIANS(P1401))))&gt;90,0,$F$4*$F$5/E1410^2*(SIN(RADIANS(G1409))*SIN(RADIANS(E1411))+COS(RADIANS(G1409))*COS(RADIANS(E1411))*COS(RADIANS(P1401))))</f>
        <v>0</v>
      </c>
      <c r="Q1409">
        <f>IF(DEGREES(ACOS(SIN(RADIANS(G1409))*SIN(RADIANS(E1411))+COS(RADIANS(G1409))*COS(RADIANS(E1411))*COS(RADIANS(Q1401))))&gt;90,0,$F$4*$F$5/E1410^2*(SIN(RADIANS(G1409))*SIN(RADIANS(E1411))+COS(RADIANS(G1409))*COS(RADIANS(E1411))*COS(RADIANS(Q1401))))</f>
        <v>0</v>
      </c>
      <c r="R1409" t="e">
        <f>IF(DEGREES(ACOS(SIN(RADIANS(G1409))*SIN(RADIANS(E1411))+COS(RADIANS(G1409))*COS(RADIANS(E1411))*COS(RADIANS(R1401))))&gt;90,0,$F$4*$F$5/E1410^2*(SIN(RADIANS(G1409))*SIN(RADIANS(E1411))+COS(RADIANS(G1409))*COS(RADIANS(E1411))*COS(RADIANS(R1401))))</f>
        <v>#DIV/0!</v>
      </c>
      <c r="S1409" t="e">
        <f>IF(DEGREES(ACOS(SIN(RADIANS(G1409))*SIN(RADIANS(E1411))+COS(RADIANS(G1409))*COS(RADIANS(E1411))*COS(RADIANS(S1401))))&gt;90,0,$F$4*$F$5/E1410^2*(SIN(RADIANS(G1409))*SIN(RADIANS(E1411))+COS(RADIANS(G1409))*COS(RADIANS(E1411))*COS(RADIANS(S1401))))</f>
        <v>#DIV/0!</v>
      </c>
      <c r="T1409" t="e">
        <f>IF(DEGREES(ACOS(SIN(RADIANS(G1409))*SIN(RADIANS(E1411))+COS(RADIANS(G1409))*COS(RADIANS(E1411))*COS(RADIANS(T1401))))&gt;90,0,$F$4*$F$5/E1410^2*(SIN(RADIANS(G1409))*SIN(RADIANS(E1411))+COS(RADIANS(G1409))*COS(RADIANS(E1411))*COS(RADIANS(T1401))))</f>
        <v>#DIV/0!</v>
      </c>
      <c r="U1409" t="e">
        <f>IF(DEGREES(ACOS(SIN(RADIANS(G1409))*SIN(RADIANS(E1411))+COS(RADIANS(G1409))*COS(RADIANS(E1411))*COS(RADIANS(U1401))))&gt;90,0,$F$4*$F$5/E1410^2*(SIN(RADIANS(G1409))*SIN(RADIANS(E1411))+COS(RADIANS(G1409))*COS(RADIANS(E1411))*COS(RADIANS(U1401))))</f>
        <v>#DIV/0!</v>
      </c>
      <c r="V1409" t="e">
        <f>IF(DEGREES(ACOS(SIN(RADIANS(G1409))*SIN(RADIANS(E1411))+COS(RADIANS(G1409))*COS(RADIANS(E1411))*COS(RADIANS(V1401))))&gt;90,0,$F$4*$F$5/E1410^2*(SIN(RADIANS(G1409))*SIN(RADIANS(E1411))+COS(RADIANS(G1409))*COS(RADIANS(E1411))*COS(RADIANS(V1401))))</f>
        <v>#DIV/0!</v>
      </c>
      <c r="W1409" t="e">
        <f>IF(DEGREES(ACOS(SIN(RADIANS(G1409))*SIN(RADIANS(E1411))+COS(RADIANS(G1409))*COS(RADIANS(E1411))*COS(RADIANS(W1401))))&gt;90,0,$F$4*$F$5/E1410^2*(SIN(RADIANS(G1409))*SIN(RADIANS(E1411))+COS(RADIANS(G1409))*COS(RADIANS(E1411))*COS(RADIANS(W1401))))</f>
        <v>#DIV/0!</v>
      </c>
      <c r="X1409" t="e">
        <f>IF(DEGREES(ACOS(SIN(RADIANS(G1409))*SIN(RADIANS(E1411))+COS(RADIANS(G1409))*COS(RADIANS(E1411))*COS(RADIANS(X1401))))&gt;90,0,$F$4*$F$5/E1410^2*(SIN(RADIANS(G1409))*SIN(RADIANS(E1411))+COS(RADIANS(G1409))*COS(RADIANS(E1411))*COS(RADIANS(X1401))))</f>
        <v>#DIV/0!</v>
      </c>
      <c r="Y1409" t="e">
        <f>IF(DEGREES(ACOS(SIN(RADIANS(G1409))*SIN(RADIANS(E1411))+COS(RADIANS(G1409))*COS(RADIANS(E1411))*COS(RADIANS(Y1401))))&gt;90,0,$F$4*$F$5/E1410^2*(SIN(RADIANS(G1409))*SIN(RADIANS(E1411))+COS(RADIANS(G1409))*COS(RADIANS(E1411))*COS(RADIANS(Y1401))))</f>
        <v>#DIV/0!</v>
      </c>
      <c r="Z1409" t="e">
        <f>IF(DEGREES(ACOS(SIN(RADIANS(G1409))*SIN(RADIANS(E1411))+COS(RADIANS(G1409))*COS(RADIANS(E1411))*COS(RADIANS(Z1401))))&gt;90,0,$F$4*$F$5/E1410^2*(SIN(RADIANS(G1409))*SIN(RADIANS(E1411))+COS(RADIANS(G1409))*COS(RADIANS(E1411))*COS(RADIANS(Z1401))))</f>
        <v>#DIV/0!</v>
      </c>
      <c r="AA1409" t="e">
        <f>IF(DEGREES(ACOS(SIN(RADIANS(G1409))*SIN(RADIANS(E1411))+COS(RADIANS(G1409))*COS(RADIANS(E1411))*COS(RADIANS(AA1401))))&gt;90,0,$F$4*$F$5/E1410^2*(SIN(RADIANS(G1409))*SIN(RADIANS(E1411))+COS(RADIANS(G1409))*COS(RADIANS(E1411))*COS(RADIANS(AA1401))))</f>
        <v>#DIV/0!</v>
      </c>
      <c r="AB1409" t="e">
        <f>IF(DEGREES(ACOS(SIN(RADIANS(G1409))*SIN(RADIANS(E1411))+COS(RADIANS(G1409))*COS(RADIANS(E1411))*COS(RADIANS(AB1401))))&gt;90,0,$F$4*$F$5/E1410^2*(SIN(RADIANS(G1409))*SIN(RADIANS(E1411))+COS(RADIANS(G1409))*COS(RADIANS(E1411))*COS(RADIANS(AB1401))))</f>
        <v>#DIV/0!</v>
      </c>
      <c r="AC1409" t="e">
        <f>IF(DEGREES(ACOS(SIN(RADIANS(G1409))*SIN(RADIANS(E1411))+COS(RADIANS(G1409))*COS(RADIANS(E1411))*COS(RADIANS(AC1401))))&gt;90,0,$F$4*$F$5/E1410^2*(SIN(RADIANS(G1409))*SIN(RADIANS(E1411))+COS(RADIANS(G1409))*COS(RADIANS(E1411))*COS(RADIANS(AC1401))))</f>
        <v>#DIV/0!</v>
      </c>
      <c r="AD1409" t="e">
        <f>IF(DEGREES(ACOS(SIN(RADIANS(G1409))*SIN(RADIANS(E1411))+COS(RADIANS(G1409))*COS(RADIANS(E1411))*COS(RADIANS(AD1401))))&gt;90,0,$F$4*$F$5/E1410^2*(SIN(RADIANS(G1409))*SIN(RADIANS(E1411))+COS(RADIANS(G1409))*COS(RADIANS(E1411))*COS(RADIANS(AD1401))))</f>
        <v>#DIV/0!</v>
      </c>
      <c r="AE1409" t="e">
        <f>IF(DEGREES(ACOS(SIN(RADIANS(G1409))*SIN(RADIANS(E1411))+COS(RADIANS(G1409))*COS(RADIANS(E1411))*COS(RADIANS(AE1401))))&gt;90,0,$F$4*$F$5/E1410^2*(SIN(RADIANS(G1409))*SIN(RADIANS(E1411))+COS(RADIANS(G1409))*COS(RADIANS(E1411))*COS(RADIANS(AE1401))))</f>
        <v>#DIV/0!</v>
      </c>
      <c r="AF1409" t="e">
        <f>IF(DEGREES(ACOS(SIN(RADIANS(G1409))*SIN(RADIANS(E1411))+COS(RADIANS(G1409))*COS(RADIANS(E1411))*COS(RADIANS(AF1401))))&gt;90,0,$F$4*$F$5/E1410^2*(SIN(RADIANS(G1409))*SIN(RADIANS(E1411))+COS(RADIANS(G1409))*COS(RADIANS(E1411))*COS(RADIANS(AF1401))))</f>
        <v>#DIV/0!</v>
      </c>
      <c r="AG1409" t="e">
        <f>IF(DEGREES(ACOS(SIN(RADIANS(G1409))*SIN(RADIANS(E1411))+COS(RADIANS(G1409))*COS(RADIANS(E1411))*COS(RADIANS(AG1401))))&gt;90,0,$F$4*$F$5/E1410^2*(SIN(RADIANS(G1409))*SIN(RADIANS(E1411))+COS(RADIANS(G1409))*COS(RADIANS(E1411))*COS(RADIANS(AG1401))))</f>
        <v>#DIV/0!</v>
      </c>
      <c r="AH1409" t="e">
        <f>IF(DEGREES(ACOS(SIN(RADIANS(G1409))*SIN(RADIANS(E1411))+COS(RADIANS(G1409))*COS(RADIANS(E1411))*COS(RADIANS(AH1401))))&gt;90,0,$F$4*$F$5/E1410^2*(SIN(RADIANS(G1409))*SIN(RADIANS(E1411))+COS(RADIANS(G1409))*COS(RADIANS(E1411))*COS(RADIANS(AH1401))))</f>
        <v>#DIV/0!</v>
      </c>
      <c r="AI1409" t="e">
        <f>IF(DEGREES(ACOS(SIN(RADIANS(G1409))*SIN(RADIANS(E1411))+COS(RADIANS(G1409))*COS(RADIANS(E1411))*COS(RADIANS(AI1401))))&gt;90,0,$F$4*$F$5/E1410^2*(SIN(RADIANS(G1409))*SIN(RADIANS(E1411))+COS(RADIANS(G1409))*COS(RADIANS(E1411))*COS(RADIANS(AI1401))))</f>
        <v>#DIV/0!</v>
      </c>
      <c r="AJ1409" t="e">
        <f>IF(DEGREES(ACOS(SIN(RADIANS(G1409))*SIN(RADIANS(E1411))+COS(RADIANS(G1409))*COS(RADIANS(E1411))*COS(RADIANS(AJ1401))))&gt;90,0,$F$4*$F$5/E1410^2*(SIN(RADIANS(G1409))*SIN(RADIANS(E1411))+COS(RADIANS(G1409))*COS(RADIANS(E1411))*COS(RADIANS(AJ1401))))</f>
        <v>#DIV/0!</v>
      </c>
      <c r="AK1409">
        <f>IF(DEGREES(ACOS(SIN(RADIANS(G1409))*SIN(RADIANS(E1411))+COS(RADIANS(G1409))*COS(RADIANS(E1411))*COS(RADIANS(AK1401))))&gt;90,0,$F$4*$F$5/E1410^2*(SIN(RADIANS(G1409))*SIN(RADIANS(E1411))+COS(RADIANS(G1409))*COS(RADIANS(E1411))*COS(RADIANS(AK1401))))</f>
        <v>0</v>
      </c>
      <c r="AL1409">
        <f>IF(DEGREES(ACOS(SIN(RADIANS(G1409))*SIN(RADIANS(E1411))+COS(RADIANS(G1409))*COS(RADIANS(E1411))*COS(RADIANS(AL1401))))&gt;90,0,$F$4*$F$5/E1410^2*(SIN(RADIANS(G1409))*SIN(RADIANS(E1411))+COS(RADIANS(G1409))*COS(RADIANS(E1411))*COS(RADIANS(AL1401))))</f>
        <v>0</v>
      </c>
      <c r="AM1409">
        <f>IF(DEGREES(ACOS(SIN(RADIANS(G1409))*SIN(RADIANS(E1411))+COS(RADIANS(G1409))*COS(RADIANS(E1411))*COS(RADIANS(AM1401))))&gt;90,0,$F$4*$F$5/E1410^2*(SIN(RADIANS(G1409))*SIN(RADIANS(E1411))+COS(RADIANS(G1409))*COS(RADIANS(E1411))*COS(RADIANS(AM1401))))</f>
        <v>0</v>
      </c>
      <c r="AN1409">
        <f>IF(DEGREES(ACOS(SIN(RADIANS(G1409))*SIN(RADIANS(E1411))+COS(RADIANS(G1409))*COS(RADIANS(E1411))*COS(RADIANS(AN1401))))&gt;90,0,$F$4*$F$5/E1410^2*(SIN(RADIANS(G1409))*SIN(RADIANS(E1411))+COS(RADIANS(G1409))*COS(RADIANS(E1411))*COS(RADIANS(AN1401))))</f>
        <v>0</v>
      </c>
      <c r="AO1409">
        <f>IF(DEGREES(ACOS(SIN(RADIANS(G1409))*SIN(RADIANS(E1411))+COS(RADIANS(G1409))*COS(RADIANS(E1411))*COS(RADIANS(AO1401))))&gt;90,0,$F$4*$F$5/E1410^2*(SIN(RADIANS(G1409))*SIN(RADIANS(E1411))+COS(RADIANS(G1409))*COS(RADIANS(E1411))*COS(RADIANS(AO1401))))</f>
        <v>0</v>
      </c>
      <c r="AP1409">
        <f>IF(DEGREES(ACOS(SIN(RADIANS(G1409))*SIN(RADIANS(E1411))+COS(RADIANS(G1409))*COS(RADIANS(E1411))*COS(RADIANS(AP1401))))&gt;90,0,$F$4*$F$5/E1410^2*(SIN(RADIANS(G1409))*SIN(RADIANS(E1411))+COS(RADIANS(G1409))*COS(RADIANS(E1411))*COS(RADIANS(AP1401))))</f>
        <v>0</v>
      </c>
      <c r="AQ1409">
        <f>IF(DEGREES(ACOS(SIN(RADIANS(G1409))*SIN(RADIANS(E1411))+COS(RADIANS(G1409))*COS(RADIANS(E1411))*COS(RADIANS(AQ1401))))&gt;90,0,$F$4*$F$5/E1410^2*(SIN(RADIANS(G1409))*SIN(RADIANS(E1411))+COS(RADIANS(G1409))*COS(RADIANS(E1411))*COS(RADIANS(AQ1401))))</f>
        <v>0</v>
      </c>
      <c r="AR1409">
        <f>IF(DEGREES(ACOS(SIN(RADIANS(G1409))*SIN(RADIANS(E1411))+COS(RADIANS(G1409))*COS(RADIANS(E1411))*COS(RADIANS(AR1401))))&gt;90,0,$F$4*$F$5/E1410^2*(SIN(RADIANS(G1409))*SIN(RADIANS(E1411))+COS(RADIANS(G1409))*COS(RADIANS(E1411))*COS(RADIANS(AR1401))))</f>
        <v>0</v>
      </c>
    </row>
    <row r="1410" spans="2:44" x14ac:dyDescent="0.5">
      <c r="B1410" s="40" t="s">
        <v>785</v>
      </c>
      <c r="E1410">
        <f>$F$6*(1-$F$7^2)/(1+$F$7*COS(RADIANS(E1404)))</f>
        <v>0</v>
      </c>
      <c r="G1410">
        <v>20</v>
      </c>
      <c r="I1410">
        <f>IF(DEGREES(ACOS(SIN(RADIANS(G1410))*SIN(RADIANS(E1411))+COS(RADIANS(G1410))*COS(RADIANS(E1411))*COS(RADIANS(I1401))))&gt;90,0,$F$4*$F$5/E1410^2*(SIN(RADIANS(G1410))*SIN(RADIANS(E1411))+COS(RADIANS(G1410))*COS(RADIANS(E1411))*COS(RADIANS(I1401))))</f>
        <v>0</v>
      </c>
      <c r="J1410">
        <f>IF(DEGREES(ACOS(SIN(RADIANS(G1410))*SIN(RADIANS(E1411))+COS(RADIANS(G1410))*COS(RADIANS(E1411))*COS(RADIANS(J1401))))&gt;90,0,$F$4*$F$5/E1410^2*(SIN(RADIANS(G1410))*SIN(RADIANS(E1411))+COS(RADIANS(G1410))*COS(RADIANS(E1411))*COS(RADIANS(J1401))))</f>
        <v>0</v>
      </c>
      <c r="K1410">
        <f>IF(DEGREES(ACOS(SIN(RADIANS(G1410))*SIN(RADIANS(E1411))+COS(RADIANS(G1410))*COS(RADIANS(E1411))*COS(RADIANS(K1401))))&gt;90,0,$F$4*$F$5/E1410^2*(SIN(RADIANS(G1410))*SIN(RADIANS(E1411))+COS(RADIANS(G1410))*COS(RADIANS(E1411))*COS(RADIANS(K1401))))</f>
        <v>0</v>
      </c>
      <c r="L1410">
        <f>IF(DEGREES(ACOS(SIN(RADIANS(G1410))*SIN(RADIANS(E1411))+COS(RADIANS(G1410))*COS(RADIANS(E1411))*COS(RADIANS(L1401))))&gt;90,0,$F$4*$F$5/E1410^2*(SIN(RADIANS(G1410))*SIN(RADIANS(E1411))+COS(RADIANS(G1410))*COS(RADIANS(E1411))*COS(RADIANS(L1401))))</f>
        <v>0</v>
      </c>
      <c r="M1410">
        <f>IF(DEGREES(ACOS(SIN(RADIANS(G1410))*SIN(RADIANS(E1411))+COS(RADIANS(G1410))*COS(RADIANS(E1411))*COS(RADIANS(M1401))))&gt;90,0,$F$4*$F$5/E1410^2*(SIN(RADIANS(G1410))*SIN(RADIANS(E1411))+COS(RADIANS(G1410))*COS(RADIANS(E1411))*COS(RADIANS(M1401))))</f>
        <v>0</v>
      </c>
      <c r="N1410">
        <f>IF(DEGREES(ACOS(SIN(RADIANS(G1410))*SIN(RADIANS(E1411))+COS(RADIANS(G1410))*COS(RADIANS(E1411))*COS(RADIANS(N1401))))&gt;90,0,$F$4*$F$5/E1410^2*(SIN(RADIANS(G1410))*SIN(RADIANS(E1411))+COS(RADIANS(G1410))*COS(RADIANS(E1411))*COS(RADIANS(N1401))))</f>
        <v>0</v>
      </c>
      <c r="O1410">
        <f>IF(DEGREES(ACOS(SIN(RADIANS(G1410))*SIN(RADIANS(E1411))+COS(RADIANS(G1410))*COS(RADIANS(E1411))*COS(RADIANS(O1401))))&gt;90,0,$F$4*$F$5/E1410^2*(SIN(RADIANS(G1410))*SIN(RADIANS(E1411))+COS(RADIANS(G1410))*COS(RADIANS(E1411))*COS(RADIANS(O1401))))</f>
        <v>0</v>
      </c>
      <c r="P1410">
        <f>IF(DEGREES(ACOS(SIN(RADIANS(G1410))*SIN(RADIANS(E1411))+COS(RADIANS(G1410))*COS(RADIANS(E1411))*COS(RADIANS(P1401))))&gt;90,0,$F$4*$F$5/E1410^2*(SIN(RADIANS(G1410))*SIN(RADIANS(E1411))+COS(RADIANS(G1410))*COS(RADIANS(E1411))*COS(RADIANS(P1401))))</f>
        <v>0</v>
      </c>
      <c r="Q1410">
        <f>IF(DEGREES(ACOS(SIN(RADIANS(G1410))*SIN(RADIANS(E1411))+COS(RADIANS(G1410))*COS(RADIANS(E1411))*COS(RADIANS(Q1401))))&gt;90,0,$F$4*$F$5/E1410^2*(SIN(RADIANS(G1410))*SIN(RADIANS(E1411))+COS(RADIANS(G1410))*COS(RADIANS(E1411))*COS(RADIANS(Q1401))))</f>
        <v>0</v>
      </c>
      <c r="R1410" t="e">
        <f>IF(DEGREES(ACOS(SIN(RADIANS(G1410))*SIN(RADIANS(E1411))+COS(RADIANS(G1410))*COS(RADIANS(E1411))*COS(RADIANS(R1401))))&gt;90,0,$F$4*$F$5/E1410^2*(SIN(RADIANS(G1410))*SIN(RADIANS(E1411))+COS(RADIANS(G1410))*COS(RADIANS(E1411))*COS(RADIANS(R1401))))</f>
        <v>#DIV/0!</v>
      </c>
      <c r="S1410" t="e">
        <f>IF(DEGREES(ACOS(SIN(RADIANS(G1410))*SIN(RADIANS(E1411))+COS(RADIANS(G1410))*COS(RADIANS(E1411))*COS(RADIANS(S1401))))&gt;90,0,$F$4*$F$5/E1410^2*(SIN(RADIANS(G1410))*SIN(RADIANS(E1411))+COS(RADIANS(G1410))*COS(RADIANS(E1411))*COS(RADIANS(S1401))))</f>
        <v>#DIV/0!</v>
      </c>
      <c r="T1410" t="e">
        <f>IF(DEGREES(ACOS(SIN(RADIANS(G1410))*SIN(RADIANS(E1411))+COS(RADIANS(G1410))*COS(RADIANS(E1411))*COS(RADIANS(T1401))))&gt;90,0,$F$4*$F$5/E1410^2*(SIN(RADIANS(G1410))*SIN(RADIANS(E1411))+COS(RADIANS(G1410))*COS(RADIANS(E1411))*COS(RADIANS(T1401))))</f>
        <v>#DIV/0!</v>
      </c>
      <c r="U1410" t="e">
        <f>IF(DEGREES(ACOS(SIN(RADIANS(G1410))*SIN(RADIANS(E1411))+COS(RADIANS(G1410))*COS(RADIANS(E1411))*COS(RADIANS(U1401))))&gt;90,0,$F$4*$F$5/E1410^2*(SIN(RADIANS(G1410))*SIN(RADIANS(E1411))+COS(RADIANS(G1410))*COS(RADIANS(E1411))*COS(RADIANS(U1401))))</f>
        <v>#DIV/0!</v>
      </c>
      <c r="V1410" t="e">
        <f>IF(DEGREES(ACOS(SIN(RADIANS(G1410))*SIN(RADIANS(E1411))+COS(RADIANS(G1410))*COS(RADIANS(E1411))*COS(RADIANS(V1401))))&gt;90,0,$F$4*$F$5/E1410^2*(SIN(RADIANS(G1410))*SIN(RADIANS(E1411))+COS(RADIANS(G1410))*COS(RADIANS(E1411))*COS(RADIANS(V1401))))</f>
        <v>#DIV/0!</v>
      </c>
      <c r="W1410" t="e">
        <f>IF(DEGREES(ACOS(SIN(RADIANS(G1410))*SIN(RADIANS(E1411))+COS(RADIANS(G1410))*COS(RADIANS(E1411))*COS(RADIANS(W1401))))&gt;90,0,$F$4*$F$5/E1410^2*(SIN(RADIANS(G1410))*SIN(RADIANS(E1411))+COS(RADIANS(G1410))*COS(RADIANS(E1411))*COS(RADIANS(W1401))))</f>
        <v>#DIV/0!</v>
      </c>
      <c r="X1410" t="e">
        <f>IF(DEGREES(ACOS(SIN(RADIANS(G1410))*SIN(RADIANS(E1411))+COS(RADIANS(G1410))*COS(RADIANS(E1411))*COS(RADIANS(X1401))))&gt;90,0,$F$4*$F$5/E1410^2*(SIN(RADIANS(G1410))*SIN(RADIANS(E1411))+COS(RADIANS(G1410))*COS(RADIANS(E1411))*COS(RADIANS(X1401))))</f>
        <v>#DIV/0!</v>
      </c>
      <c r="Y1410" t="e">
        <f>IF(DEGREES(ACOS(SIN(RADIANS(G1410))*SIN(RADIANS(E1411))+COS(RADIANS(G1410))*COS(RADIANS(E1411))*COS(RADIANS(Y1401))))&gt;90,0,$F$4*$F$5/E1410^2*(SIN(RADIANS(G1410))*SIN(RADIANS(E1411))+COS(RADIANS(G1410))*COS(RADIANS(E1411))*COS(RADIANS(Y1401))))</f>
        <v>#DIV/0!</v>
      </c>
      <c r="Z1410" t="e">
        <f>IF(DEGREES(ACOS(SIN(RADIANS(G1410))*SIN(RADIANS(E1411))+COS(RADIANS(G1410))*COS(RADIANS(E1411))*COS(RADIANS(Z1401))))&gt;90,0,$F$4*$F$5/E1410^2*(SIN(RADIANS(G1410))*SIN(RADIANS(E1411))+COS(RADIANS(G1410))*COS(RADIANS(E1411))*COS(RADIANS(Z1401))))</f>
        <v>#DIV/0!</v>
      </c>
      <c r="AA1410" t="e">
        <f>IF(DEGREES(ACOS(SIN(RADIANS(G1410))*SIN(RADIANS(E1411))+COS(RADIANS(G1410))*COS(RADIANS(E1411))*COS(RADIANS(AA1401))))&gt;90,0,$F$4*$F$5/E1410^2*(SIN(RADIANS(G1410))*SIN(RADIANS(E1411))+COS(RADIANS(G1410))*COS(RADIANS(E1411))*COS(RADIANS(AA1401))))</f>
        <v>#DIV/0!</v>
      </c>
      <c r="AB1410" t="e">
        <f>IF(DEGREES(ACOS(SIN(RADIANS(G1410))*SIN(RADIANS(E1411))+COS(RADIANS(G1410))*COS(RADIANS(E1411))*COS(RADIANS(AB1401))))&gt;90,0,$F$4*$F$5/E1410^2*(SIN(RADIANS(G1410))*SIN(RADIANS(E1411))+COS(RADIANS(G1410))*COS(RADIANS(E1411))*COS(RADIANS(AB1401))))</f>
        <v>#DIV/0!</v>
      </c>
      <c r="AC1410" t="e">
        <f>IF(DEGREES(ACOS(SIN(RADIANS(G1410))*SIN(RADIANS(E1411))+COS(RADIANS(G1410))*COS(RADIANS(E1411))*COS(RADIANS(AC1401))))&gt;90,0,$F$4*$F$5/E1410^2*(SIN(RADIANS(G1410))*SIN(RADIANS(E1411))+COS(RADIANS(G1410))*COS(RADIANS(E1411))*COS(RADIANS(AC1401))))</f>
        <v>#DIV/0!</v>
      </c>
      <c r="AD1410" t="e">
        <f>IF(DEGREES(ACOS(SIN(RADIANS(G1410))*SIN(RADIANS(E1411))+COS(RADIANS(G1410))*COS(RADIANS(E1411))*COS(RADIANS(AD1401))))&gt;90,0,$F$4*$F$5/E1410^2*(SIN(RADIANS(G1410))*SIN(RADIANS(E1411))+COS(RADIANS(G1410))*COS(RADIANS(E1411))*COS(RADIANS(AD1401))))</f>
        <v>#DIV/0!</v>
      </c>
      <c r="AE1410" t="e">
        <f>IF(DEGREES(ACOS(SIN(RADIANS(G1410))*SIN(RADIANS(E1411))+COS(RADIANS(G1410))*COS(RADIANS(E1411))*COS(RADIANS(AE1401))))&gt;90,0,$F$4*$F$5/E1410^2*(SIN(RADIANS(G1410))*SIN(RADIANS(E1411))+COS(RADIANS(G1410))*COS(RADIANS(E1411))*COS(RADIANS(AE1401))))</f>
        <v>#DIV/0!</v>
      </c>
      <c r="AF1410" t="e">
        <f>IF(DEGREES(ACOS(SIN(RADIANS(G1410))*SIN(RADIANS(E1411))+COS(RADIANS(G1410))*COS(RADIANS(E1411))*COS(RADIANS(AF1401))))&gt;90,0,$F$4*$F$5/E1410^2*(SIN(RADIANS(G1410))*SIN(RADIANS(E1411))+COS(RADIANS(G1410))*COS(RADIANS(E1411))*COS(RADIANS(AF1401))))</f>
        <v>#DIV/0!</v>
      </c>
      <c r="AG1410" t="e">
        <f>IF(DEGREES(ACOS(SIN(RADIANS(G1410))*SIN(RADIANS(E1411))+COS(RADIANS(G1410))*COS(RADIANS(E1411))*COS(RADIANS(AG1401))))&gt;90,0,$F$4*$F$5/E1410^2*(SIN(RADIANS(G1410))*SIN(RADIANS(E1411))+COS(RADIANS(G1410))*COS(RADIANS(E1411))*COS(RADIANS(AG1401))))</f>
        <v>#DIV/0!</v>
      </c>
      <c r="AH1410" t="e">
        <f>IF(DEGREES(ACOS(SIN(RADIANS(G1410))*SIN(RADIANS(E1411))+COS(RADIANS(G1410))*COS(RADIANS(E1411))*COS(RADIANS(AH1401))))&gt;90,0,$F$4*$F$5/E1410^2*(SIN(RADIANS(G1410))*SIN(RADIANS(E1411))+COS(RADIANS(G1410))*COS(RADIANS(E1411))*COS(RADIANS(AH1401))))</f>
        <v>#DIV/0!</v>
      </c>
      <c r="AI1410" t="e">
        <f>IF(DEGREES(ACOS(SIN(RADIANS(G1410))*SIN(RADIANS(E1411))+COS(RADIANS(G1410))*COS(RADIANS(E1411))*COS(RADIANS(AI1401))))&gt;90,0,$F$4*$F$5/E1410^2*(SIN(RADIANS(G1410))*SIN(RADIANS(E1411))+COS(RADIANS(G1410))*COS(RADIANS(E1411))*COS(RADIANS(AI1401))))</f>
        <v>#DIV/0!</v>
      </c>
      <c r="AJ1410" t="e">
        <f>IF(DEGREES(ACOS(SIN(RADIANS(G1410))*SIN(RADIANS(E1411))+COS(RADIANS(G1410))*COS(RADIANS(E1411))*COS(RADIANS(AJ1401))))&gt;90,0,$F$4*$F$5/E1410^2*(SIN(RADIANS(G1410))*SIN(RADIANS(E1411))+COS(RADIANS(G1410))*COS(RADIANS(E1411))*COS(RADIANS(AJ1401))))</f>
        <v>#DIV/0!</v>
      </c>
      <c r="AK1410">
        <f>IF(DEGREES(ACOS(SIN(RADIANS(G1410))*SIN(RADIANS(E1411))+COS(RADIANS(G1410))*COS(RADIANS(E1411))*COS(RADIANS(AK1401))))&gt;90,0,$F$4*$F$5/E1410^2*(SIN(RADIANS(G1410))*SIN(RADIANS(E1411))+COS(RADIANS(G1410))*COS(RADIANS(E1411))*COS(RADIANS(AK1401))))</f>
        <v>0</v>
      </c>
      <c r="AL1410">
        <f>IF(DEGREES(ACOS(SIN(RADIANS(G1410))*SIN(RADIANS(E1411))+COS(RADIANS(G1410))*COS(RADIANS(E1411))*COS(RADIANS(AL1401))))&gt;90,0,$F$4*$F$5/E1410^2*(SIN(RADIANS(G1410))*SIN(RADIANS(E1411))+COS(RADIANS(G1410))*COS(RADIANS(E1411))*COS(RADIANS(AL1401))))</f>
        <v>0</v>
      </c>
      <c r="AM1410">
        <f>IF(DEGREES(ACOS(SIN(RADIANS(G1410))*SIN(RADIANS(E1411))+COS(RADIANS(G1410))*COS(RADIANS(E1411))*COS(RADIANS(AM1401))))&gt;90,0,$F$4*$F$5/E1410^2*(SIN(RADIANS(G1410))*SIN(RADIANS(E1411))+COS(RADIANS(G1410))*COS(RADIANS(E1411))*COS(RADIANS(AM1401))))</f>
        <v>0</v>
      </c>
      <c r="AN1410">
        <f>IF(DEGREES(ACOS(SIN(RADIANS(G1410))*SIN(RADIANS(E1411))+COS(RADIANS(G1410))*COS(RADIANS(E1411))*COS(RADIANS(AN1401))))&gt;90,0,$F$4*$F$5/E1410^2*(SIN(RADIANS(G1410))*SIN(RADIANS(E1411))+COS(RADIANS(G1410))*COS(RADIANS(E1411))*COS(RADIANS(AN1401))))</f>
        <v>0</v>
      </c>
      <c r="AO1410">
        <f>IF(DEGREES(ACOS(SIN(RADIANS(G1410))*SIN(RADIANS(E1411))+COS(RADIANS(G1410))*COS(RADIANS(E1411))*COS(RADIANS(AO1401))))&gt;90,0,$F$4*$F$5/E1410^2*(SIN(RADIANS(G1410))*SIN(RADIANS(E1411))+COS(RADIANS(G1410))*COS(RADIANS(E1411))*COS(RADIANS(AO1401))))</f>
        <v>0</v>
      </c>
      <c r="AP1410">
        <f>IF(DEGREES(ACOS(SIN(RADIANS(G1410))*SIN(RADIANS(E1411))+COS(RADIANS(G1410))*COS(RADIANS(E1411))*COS(RADIANS(AP1401))))&gt;90,0,$F$4*$F$5/E1410^2*(SIN(RADIANS(G1410))*SIN(RADIANS(E1411))+COS(RADIANS(G1410))*COS(RADIANS(E1411))*COS(RADIANS(AP1401))))</f>
        <v>0</v>
      </c>
      <c r="AQ1410">
        <f>IF(DEGREES(ACOS(SIN(RADIANS(G1410))*SIN(RADIANS(E1411))+COS(RADIANS(G1410))*COS(RADIANS(E1411))*COS(RADIANS(AQ1401))))&gt;90,0,$F$4*$F$5/E1410^2*(SIN(RADIANS(G1410))*SIN(RADIANS(E1411))+COS(RADIANS(G1410))*COS(RADIANS(E1411))*COS(RADIANS(AQ1401))))</f>
        <v>0</v>
      </c>
      <c r="AR1410">
        <f>IF(DEGREES(ACOS(SIN(RADIANS(G1410))*SIN(RADIANS(E1411))+COS(RADIANS(G1410))*COS(RADIANS(E1411))*COS(RADIANS(AR1401))))&gt;90,0,$F$4*$F$5/E1410^2*(SIN(RADIANS(G1410))*SIN(RADIANS(E1411))+COS(RADIANS(G1410))*COS(RADIANS(E1411))*COS(RADIANS(AR1401))))</f>
        <v>0</v>
      </c>
    </row>
    <row r="1411" spans="2:44" x14ac:dyDescent="0.5">
      <c r="B1411" s="40" t="s">
        <v>735</v>
      </c>
      <c r="E1411">
        <f>IF($F$8&gt;90,180-$F$8,$F$8)*SIN(RADIANS(E1405))</f>
        <v>0</v>
      </c>
      <c r="G1411">
        <v>10</v>
      </c>
      <c r="I1411">
        <f>IF(DEGREES(ACOS(SIN(RADIANS(G1411))*SIN(RADIANS(E1411))+COS(RADIANS(G1411))*COS(RADIANS(E1411))*COS(RADIANS(I1401))))&gt;90,0,$F$4*$F$5/E1410^2*(SIN(RADIANS(G1411))*SIN(RADIANS(E1411))+COS(RADIANS(G1411))*COS(RADIANS(E1411))*COS(RADIANS(I1401))))</f>
        <v>0</v>
      </c>
      <c r="J1411">
        <f>IF(DEGREES(ACOS(SIN(RADIANS(G1411))*SIN(RADIANS(E1411))+COS(RADIANS(G1411))*COS(RADIANS(E1411))*COS(RADIANS(J1401))))&gt;90,0,$F$4*$F$5/E1410^2*(SIN(RADIANS(G1411))*SIN(RADIANS(E1411))+COS(RADIANS(G1411))*COS(RADIANS(E1411))*COS(RADIANS(J1401))))</f>
        <v>0</v>
      </c>
      <c r="K1411">
        <f>IF(DEGREES(ACOS(SIN(RADIANS(G1411))*SIN(RADIANS(E1411))+COS(RADIANS(G1411))*COS(RADIANS(E1411))*COS(RADIANS(K1401))))&gt;90,0,$F$4*$F$5/E1410^2*(SIN(RADIANS(G1411))*SIN(RADIANS(E1411))+COS(RADIANS(G1411))*COS(RADIANS(E1411))*COS(RADIANS(K1401))))</f>
        <v>0</v>
      </c>
      <c r="L1411">
        <f>IF(DEGREES(ACOS(SIN(RADIANS(G1411))*SIN(RADIANS(E1411))+COS(RADIANS(G1411))*COS(RADIANS(E1411))*COS(RADIANS(L1401))))&gt;90,0,$F$4*$F$5/E1410^2*(SIN(RADIANS(G1411))*SIN(RADIANS(E1411))+COS(RADIANS(G1411))*COS(RADIANS(E1411))*COS(RADIANS(L1401))))</f>
        <v>0</v>
      </c>
      <c r="M1411">
        <f>IF(DEGREES(ACOS(SIN(RADIANS(G1411))*SIN(RADIANS(E1411))+COS(RADIANS(G1411))*COS(RADIANS(E1411))*COS(RADIANS(M1401))))&gt;90,0,$F$4*$F$5/E1410^2*(SIN(RADIANS(G1411))*SIN(RADIANS(E1411))+COS(RADIANS(G1411))*COS(RADIANS(E1411))*COS(RADIANS(M1401))))</f>
        <v>0</v>
      </c>
      <c r="N1411">
        <f>IF(DEGREES(ACOS(SIN(RADIANS(G1411))*SIN(RADIANS(E1411))+COS(RADIANS(G1411))*COS(RADIANS(E1411))*COS(RADIANS(N1401))))&gt;90,0,$F$4*$F$5/E1410^2*(SIN(RADIANS(G1411))*SIN(RADIANS(E1411))+COS(RADIANS(G1411))*COS(RADIANS(E1411))*COS(RADIANS(N1401))))</f>
        <v>0</v>
      </c>
      <c r="O1411">
        <f>IF(DEGREES(ACOS(SIN(RADIANS(G1411))*SIN(RADIANS(E1411))+COS(RADIANS(G1411))*COS(RADIANS(E1411))*COS(RADIANS(O1401))))&gt;90,0,$F$4*$F$5/E1410^2*(SIN(RADIANS(G1411))*SIN(RADIANS(E1411))+COS(RADIANS(G1411))*COS(RADIANS(E1411))*COS(RADIANS(O1401))))</f>
        <v>0</v>
      </c>
      <c r="P1411">
        <f>IF(DEGREES(ACOS(SIN(RADIANS(G1411))*SIN(RADIANS(E1411))+COS(RADIANS(G1411))*COS(RADIANS(E1411))*COS(RADIANS(P1401))))&gt;90,0,$F$4*$F$5/E1410^2*(SIN(RADIANS(G1411))*SIN(RADIANS(E1411))+COS(RADIANS(G1411))*COS(RADIANS(E1411))*COS(RADIANS(P1401))))</f>
        <v>0</v>
      </c>
      <c r="Q1411">
        <f>IF(DEGREES(ACOS(SIN(RADIANS(G1411))*SIN(RADIANS(E1411))+COS(RADIANS(G1411))*COS(RADIANS(E1411))*COS(RADIANS(Q1401))))&gt;90,0,$F$4*$F$5/E1410^2*(SIN(RADIANS(G1411))*SIN(RADIANS(E1411))+COS(RADIANS(G1411))*COS(RADIANS(E1411))*COS(RADIANS(Q1401))))</f>
        <v>0</v>
      </c>
      <c r="R1411" t="e">
        <f>IF(DEGREES(ACOS(SIN(RADIANS(G1411))*SIN(RADIANS(E1411))+COS(RADIANS(G1411))*COS(RADIANS(E1411))*COS(RADIANS(R1401))))&gt;90,0,$F$4*$F$5/E1410^2*(SIN(RADIANS(G1411))*SIN(RADIANS(E1411))+COS(RADIANS(G1411))*COS(RADIANS(E1411))*COS(RADIANS(R1401))))</f>
        <v>#DIV/0!</v>
      </c>
      <c r="S1411" t="e">
        <f>IF(DEGREES(ACOS(SIN(RADIANS(G1411))*SIN(RADIANS(E1411))+COS(RADIANS(G1411))*COS(RADIANS(E1411))*COS(RADIANS(S1401))))&gt;90,0,$F$4*$F$5/E1410^2*(SIN(RADIANS(G1411))*SIN(RADIANS(E1411))+COS(RADIANS(G1411))*COS(RADIANS(E1411))*COS(RADIANS(S1401))))</f>
        <v>#DIV/0!</v>
      </c>
      <c r="T1411" t="e">
        <f>IF(DEGREES(ACOS(SIN(RADIANS(G1411))*SIN(RADIANS(E1411))+COS(RADIANS(G1411))*COS(RADIANS(E1411))*COS(RADIANS(T1401))))&gt;90,0,$F$4*$F$5/E1410^2*(SIN(RADIANS(G1411))*SIN(RADIANS(E1411))+COS(RADIANS(G1411))*COS(RADIANS(E1411))*COS(RADIANS(T1401))))</f>
        <v>#DIV/0!</v>
      </c>
      <c r="U1411" t="e">
        <f>IF(DEGREES(ACOS(SIN(RADIANS(G1411))*SIN(RADIANS(E1411))+COS(RADIANS(G1411))*COS(RADIANS(E1411))*COS(RADIANS(U1401))))&gt;90,0,$F$4*$F$5/E1410^2*(SIN(RADIANS(G1411))*SIN(RADIANS(E1411))+COS(RADIANS(G1411))*COS(RADIANS(E1411))*COS(RADIANS(U1401))))</f>
        <v>#DIV/0!</v>
      </c>
      <c r="V1411" t="e">
        <f>IF(DEGREES(ACOS(SIN(RADIANS(G1411))*SIN(RADIANS(E1411))+COS(RADIANS(G1411))*COS(RADIANS(E1411))*COS(RADIANS(V1401))))&gt;90,0,$F$4*$F$5/E1410^2*(SIN(RADIANS(G1411))*SIN(RADIANS(E1411))+COS(RADIANS(G1411))*COS(RADIANS(E1411))*COS(RADIANS(V1401))))</f>
        <v>#DIV/0!</v>
      </c>
      <c r="W1411" t="e">
        <f>IF(DEGREES(ACOS(SIN(RADIANS(G1411))*SIN(RADIANS(E1411))+COS(RADIANS(G1411))*COS(RADIANS(E1411))*COS(RADIANS(W1401))))&gt;90,0,$F$4*$F$5/E1410^2*(SIN(RADIANS(G1411))*SIN(RADIANS(E1411))+COS(RADIANS(G1411))*COS(RADIANS(E1411))*COS(RADIANS(W1401))))</f>
        <v>#DIV/0!</v>
      </c>
      <c r="X1411" t="e">
        <f>IF(DEGREES(ACOS(SIN(RADIANS(G1411))*SIN(RADIANS(E1411))+COS(RADIANS(G1411))*COS(RADIANS(E1411))*COS(RADIANS(X1401))))&gt;90,0,$F$4*$F$5/E1410^2*(SIN(RADIANS(G1411))*SIN(RADIANS(E1411))+COS(RADIANS(G1411))*COS(RADIANS(E1411))*COS(RADIANS(X1401))))</f>
        <v>#DIV/0!</v>
      </c>
      <c r="Y1411" t="e">
        <f>IF(DEGREES(ACOS(SIN(RADIANS(G1411))*SIN(RADIANS(E1411))+COS(RADIANS(G1411))*COS(RADIANS(E1411))*COS(RADIANS(Y1401))))&gt;90,0,$F$4*$F$5/E1410^2*(SIN(RADIANS(G1411))*SIN(RADIANS(E1411))+COS(RADIANS(G1411))*COS(RADIANS(E1411))*COS(RADIANS(Y1401))))</f>
        <v>#DIV/0!</v>
      </c>
      <c r="Z1411" t="e">
        <f>IF(DEGREES(ACOS(SIN(RADIANS(G1411))*SIN(RADIANS(E1411))+COS(RADIANS(G1411))*COS(RADIANS(E1411))*COS(RADIANS(Z1401))))&gt;90,0,$F$4*$F$5/E1410^2*(SIN(RADIANS(G1411))*SIN(RADIANS(E1411))+COS(RADIANS(G1411))*COS(RADIANS(E1411))*COS(RADIANS(Z1401))))</f>
        <v>#DIV/0!</v>
      </c>
      <c r="AA1411" t="e">
        <f>IF(DEGREES(ACOS(SIN(RADIANS(G1411))*SIN(RADIANS(E1411))+COS(RADIANS(G1411))*COS(RADIANS(E1411))*COS(RADIANS(AA1401))))&gt;90,0,$F$4*$F$5/E1410^2*(SIN(RADIANS(G1411))*SIN(RADIANS(E1411))+COS(RADIANS(G1411))*COS(RADIANS(E1411))*COS(RADIANS(AA1401))))</f>
        <v>#DIV/0!</v>
      </c>
      <c r="AB1411" t="e">
        <f>IF(DEGREES(ACOS(SIN(RADIANS(G1411))*SIN(RADIANS(E1411))+COS(RADIANS(G1411))*COS(RADIANS(E1411))*COS(RADIANS(AB1401))))&gt;90,0,$F$4*$F$5/E1410^2*(SIN(RADIANS(G1411))*SIN(RADIANS(E1411))+COS(RADIANS(G1411))*COS(RADIANS(E1411))*COS(RADIANS(AB1401))))</f>
        <v>#DIV/0!</v>
      </c>
      <c r="AC1411" t="e">
        <f>IF(DEGREES(ACOS(SIN(RADIANS(G1411))*SIN(RADIANS(E1411))+COS(RADIANS(G1411))*COS(RADIANS(E1411))*COS(RADIANS(AC1401))))&gt;90,0,$F$4*$F$5/E1410^2*(SIN(RADIANS(G1411))*SIN(RADIANS(E1411))+COS(RADIANS(G1411))*COS(RADIANS(E1411))*COS(RADIANS(AC1401))))</f>
        <v>#DIV/0!</v>
      </c>
      <c r="AD1411" t="e">
        <f>IF(DEGREES(ACOS(SIN(RADIANS(G1411))*SIN(RADIANS(E1411))+COS(RADIANS(G1411))*COS(RADIANS(E1411))*COS(RADIANS(AD1401))))&gt;90,0,$F$4*$F$5/E1410^2*(SIN(RADIANS(G1411))*SIN(RADIANS(E1411))+COS(RADIANS(G1411))*COS(RADIANS(E1411))*COS(RADIANS(AD1401))))</f>
        <v>#DIV/0!</v>
      </c>
      <c r="AE1411" t="e">
        <f>IF(DEGREES(ACOS(SIN(RADIANS(G1411))*SIN(RADIANS(E1411))+COS(RADIANS(G1411))*COS(RADIANS(E1411))*COS(RADIANS(AE1401))))&gt;90,0,$F$4*$F$5/E1410^2*(SIN(RADIANS(G1411))*SIN(RADIANS(E1411))+COS(RADIANS(G1411))*COS(RADIANS(E1411))*COS(RADIANS(AE1401))))</f>
        <v>#DIV/0!</v>
      </c>
      <c r="AF1411" t="e">
        <f>IF(DEGREES(ACOS(SIN(RADIANS(G1411))*SIN(RADIANS(E1411))+COS(RADIANS(G1411))*COS(RADIANS(E1411))*COS(RADIANS(AF1401))))&gt;90,0,$F$4*$F$5/E1410^2*(SIN(RADIANS(G1411))*SIN(RADIANS(E1411))+COS(RADIANS(G1411))*COS(RADIANS(E1411))*COS(RADIANS(AF1401))))</f>
        <v>#DIV/0!</v>
      </c>
      <c r="AG1411" t="e">
        <f>IF(DEGREES(ACOS(SIN(RADIANS(G1411))*SIN(RADIANS(E1411))+COS(RADIANS(G1411))*COS(RADIANS(E1411))*COS(RADIANS(AG1401))))&gt;90,0,$F$4*$F$5/E1410^2*(SIN(RADIANS(G1411))*SIN(RADIANS(E1411))+COS(RADIANS(G1411))*COS(RADIANS(E1411))*COS(RADIANS(AG1401))))</f>
        <v>#DIV/0!</v>
      </c>
      <c r="AH1411" t="e">
        <f>IF(DEGREES(ACOS(SIN(RADIANS(G1411))*SIN(RADIANS(E1411))+COS(RADIANS(G1411))*COS(RADIANS(E1411))*COS(RADIANS(AH1401))))&gt;90,0,$F$4*$F$5/E1410^2*(SIN(RADIANS(G1411))*SIN(RADIANS(E1411))+COS(RADIANS(G1411))*COS(RADIANS(E1411))*COS(RADIANS(AH1401))))</f>
        <v>#DIV/0!</v>
      </c>
      <c r="AI1411" t="e">
        <f>IF(DEGREES(ACOS(SIN(RADIANS(G1411))*SIN(RADIANS(E1411))+COS(RADIANS(G1411))*COS(RADIANS(E1411))*COS(RADIANS(AI1401))))&gt;90,0,$F$4*$F$5/E1410^2*(SIN(RADIANS(G1411))*SIN(RADIANS(E1411))+COS(RADIANS(G1411))*COS(RADIANS(E1411))*COS(RADIANS(AI1401))))</f>
        <v>#DIV/0!</v>
      </c>
      <c r="AJ1411" t="e">
        <f>IF(DEGREES(ACOS(SIN(RADIANS(G1411))*SIN(RADIANS(E1411))+COS(RADIANS(G1411))*COS(RADIANS(E1411))*COS(RADIANS(AJ1401))))&gt;90,0,$F$4*$F$5/E1410^2*(SIN(RADIANS(G1411))*SIN(RADIANS(E1411))+COS(RADIANS(G1411))*COS(RADIANS(E1411))*COS(RADIANS(AJ1401))))</f>
        <v>#DIV/0!</v>
      </c>
      <c r="AK1411">
        <f>IF(DEGREES(ACOS(SIN(RADIANS(G1411))*SIN(RADIANS(E1411))+COS(RADIANS(G1411))*COS(RADIANS(E1411))*COS(RADIANS(AK1401))))&gt;90,0,$F$4*$F$5/E1410^2*(SIN(RADIANS(G1411))*SIN(RADIANS(E1411))+COS(RADIANS(G1411))*COS(RADIANS(E1411))*COS(RADIANS(AK1401))))</f>
        <v>0</v>
      </c>
      <c r="AL1411">
        <f>IF(DEGREES(ACOS(SIN(RADIANS(G1411))*SIN(RADIANS(E1411))+COS(RADIANS(G1411))*COS(RADIANS(E1411))*COS(RADIANS(AL1401))))&gt;90,0,$F$4*$F$5/E1410^2*(SIN(RADIANS(G1411))*SIN(RADIANS(E1411))+COS(RADIANS(G1411))*COS(RADIANS(E1411))*COS(RADIANS(AL1401))))</f>
        <v>0</v>
      </c>
      <c r="AM1411">
        <f>IF(DEGREES(ACOS(SIN(RADIANS(G1411))*SIN(RADIANS(E1411))+COS(RADIANS(G1411))*COS(RADIANS(E1411))*COS(RADIANS(AM1401))))&gt;90,0,$F$4*$F$5/E1410^2*(SIN(RADIANS(G1411))*SIN(RADIANS(E1411))+COS(RADIANS(G1411))*COS(RADIANS(E1411))*COS(RADIANS(AM1401))))</f>
        <v>0</v>
      </c>
      <c r="AN1411">
        <f>IF(DEGREES(ACOS(SIN(RADIANS(G1411))*SIN(RADIANS(E1411))+COS(RADIANS(G1411))*COS(RADIANS(E1411))*COS(RADIANS(AN1401))))&gt;90,0,$F$4*$F$5/E1410^2*(SIN(RADIANS(G1411))*SIN(RADIANS(E1411))+COS(RADIANS(G1411))*COS(RADIANS(E1411))*COS(RADIANS(AN1401))))</f>
        <v>0</v>
      </c>
      <c r="AO1411">
        <f>IF(DEGREES(ACOS(SIN(RADIANS(G1411))*SIN(RADIANS(E1411))+COS(RADIANS(G1411))*COS(RADIANS(E1411))*COS(RADIANS(AO1401))))&gt;90,0,$F$4*$F$5/E1410^2*(SIN(RADIANS(G1411))*SIN(RADIANS(E1411))+COS(RADIANS(G1411))*COS(RADIANS(E1411))*COS(RADIANS(AO1401))))</f>
        <v>0</v>
      </c>
      <c r="AP1411">
        <f>IF(DEGREES(ACOS(SIN(RADIANS(G1411))*SIN(RADIANS(E1411))+COS(RADIANS(G1411))*COS(RADIANS(E1411))*COS(RADIANS(AP1401))))&gt;90,0,$F$4*$F$5/E1410^2*(SIN(RADIANS(G1411))*SIN(RADIANS(E1411))+COS(RADIANS(G1411))*COS(RADIANS(E1411))*COS(RADIANS(AP1401))))</f>
        <v>0</v>
      </c>
      <c r="AQ1411">
        <f>IF(DEGREES(ACOS(SIN(RADIANS(G1411))*SIN(RADIANS(E1411))+COS(RADIANS(G1411))*COS(RADIANS(E1411))*COS(RADIANS(AQ1401))))&gt;90,0,$F$4*$F$5/E1410^2*(SIN(RADIANS(G1411))*SIN(RADIANS(E1411))+COS(RADIANS(G1411))*COS(RADIANS(E1411))*COS(RADIANS(AQ1401))))</f>
        <v>0</v>
      </c>
      <c r="AR1411">
        <f>IF(DEGREES(ACOS(SIN(RADIANS(G1411))*SIN(RADIANS(E1411))+COS(RADIANS(G1411))*COS(RADIANS(E1411))*COS(RADIANS(AR1401))))&gt;90,0,$F$4*$F$5/E1410^2*(SIN(RADIANS(G1411))*SIN(RADIANS(E1411))+COS(RADIANS(G1411))*COS(RADIANS(E1411))*COS(RADIANS(AR1401))))</f>
        <v>0</v>
      </c>
    </row>
    <row r="1412" spans="2:44" x14ac:dyDescent="0.5">
      <c r="B1412" s="40" t="s">
        <v>786</v>
      </c>
      <c r="E1412">
        <f>IF($F$10=0,IF(E1403&lt;360,E1403,E1403-360),($F$10+1)*E1403)</f>
        <v>230</v>
      </c>
      <c r="G1412">
        <v>0</v>
      </c>
      <c r="I1412">
        <f>IF(DEGREES(ACOS(SIN(RADIANS(G1412))*SIN(RADIANS(E1411))+COS(RADIANS(G1412))*COS(RADIANS(E1411))*COS(RADIANS(I1401))))&gt;90,0,$F$4*$F$5/E1410^2*(SIN(RADIANS(G1412))*SIN(RADIANS(E1411))+COS(RADIANS(G1412))*COS(RADIANS(E1411))*COS(RADIANS(I1401))))</f>
        <v>0</v>
      </c>
      <c r="J1412">
        <f>IF(DEGREES(ACOS(SIN(RADIANS(G1412))*SIN(RADIANS(E1411))+COS(RADIANS(G1412))*COS(RADIANS(E1411))*COS(RADIANS(J1401))))&gt;90,0,$F$4*$F$5/E1410^2*(SIN(RADIANS(G1412))*SIN(RADIANS(E1411))+COS(RADIANS(G1412))*COS(RADIANS(E1411))*COS(RADIANS(J1401))))</f>
        <v>0</v>
      </c>
      <c r="K1412">
        <f>IF(DEGREES(ACOS(SIN(RADIANS(G1412))*SIN(RADIANS(E1411))+COS(RADIANS(G1412))*COS(RADIANS(E1411))*COS(RADIANS(K1401))))&gt;90,0,$F$4*$F$5/E1410^2*(SIN(RADIANS(G1412))*SIN(RADIANS(E1411))+COS(RADIANS(G1412))*COS(RADIANS(E1411))*COS(RADIANS(K1401))))</f>
        <v>0</v>
      </c>
      <c r="L1412">
        <f>IF(DEGREES(ACOS(SIN(RADIANS(G1412))*SIN(RADIANS(E1411))+COS(RADIANS(G1412))*COS(RADIANS(E1411))*COS(RADIANS(L1401))))&gt;90,0,$F$4*$F$5/E1410^2*(SIN(RADIANS(G1412))*SIN(RADIANS(E1411))+COS(RADIANS(G1412))*COS(RADIANS(E1411))*COS(RADIANS(L1401))))</f>
        <v>0</v>
      </c>
      <c r="M1412">
        <f>IF(DEGREES(ACOS(SIN(RADIANS(G1412))*SIN(RADIANS(E1411))+COS(RADIANS(G1412))*COS(RADIANS(E1411))*COS(RADIANS(M1401))))&gt;90,0,$F$4*$F$5/E1410^2*(SIN(RADIANS(G1412))*SIN(RADIANS(E1411))+COS(RADIANS(G1412))*COS(RADIANS(E1411))*COS(RADIANS(M1401))))</f>
        <v>0</v>
      </c>
      <c r="N1412">
        <f>IF(DEGREES(ACOS(SIN(RADIANS(G1412))*SIN(RADIANS(E1411))+COS(RADIANS(G1412))*COS(RADIANS(E1411))*COS(RADIANS(N1401))))&gt;90,0,$F$4*$F$5/E1410^2*(SIN(RADIANS(G1412))*SIN(RADIANS(E1411))+COS(RADIANS(G1412))*COS(RADIANS(E1411))*COS(RADIANS(N1401))))</f>
        <v>0</v>
      </c>
      <c r="O1412">
        <f>IF(DEGREES(ACOS(SIN(RADIANS(G1412))*SIN(RADIANS(E1411))+COS(RADIANS(G1412))*COS(RADIANS(E1411))*COS(RADIANS(O1401))))&gt;90,0,$F$4*$F$5/E1410^2*(SIN(RADIANS(G1412))*SIN(RADIANS(E1411))+COS(RADIANS(G1412))*COS(RADIANS(E1411))*COS(RADIANS(O1401))))</f>
        <v>0</v>
      </c>
      <c r="P1412">
        <f>IF(DEGREES(ACOS(SIN(RADIANS(G1412))*SIN(RADIANS(E1411))+COS(RADIANS(G1412))*COS(RADIANS(E1411))*COS(RADIANS(P1401))))&gt;90,0,$F$4*$F$5/E1410^2*(SIN(RADIANS(G1412))*SIN(RADIANS(E1411))+COS(RADIANS(G1412))*COS(RADIANS(E1411))*COS(RADIANS(P1401))))</f>
        <v>0</v>
      </c>
      <c r="Q1412">
        <f>IF(DEGREES(ACOS(SIN(RADIANS(G1412))*SIN(RADIANS(E1411))+COS(RADIANS(G1412))*COS(RADIANS(E1411))*COS(RADIANS(Q1401))))&gt;90,0,$F$4*$F$5/E1410^2*(SIN(RADIANS(G1412))*SIN(RADIANS(E1411))+COS(RADIANS(G1412))*COS(RADIANS(E1411))*COS(RADIANS(Q1401))))</f>
        <v>0</v>
      </c>
      <c r="R1412" t="e">
        <f>IF(DEGREES(ACOS(SIN(RADIANS(G1412))*SIN(RADIANS(E1411))+COS(RADIANS(G1412))*COS(RADIANS(E1411))*COS(RADIANS(R1401))))&gt;90,0,$F$4*$F$5/E1410^2*(SIN(RADIANS(G1412))*SIN(RADIANS(E1411))+COS(RADIANS(G1412))*COS(RADIANS(E1411))*COS(RADIANS(R1401))))</f>
        <v>#DIV/0!</v>
      </c>
      <c r="S1412" t="e">
        <f>IF(DEGREES(ACOS(SIN(RADIANS(G1412))*SIN(RADIANS(E1411))+COS(RADIANS(G1412))*COS(RADIANS(E1411))*COS(RADIANS(S1401))))&gt;90,0,$F$4*$F$5/E1410^2*(SIN(RADIANS(G1412))*SIN(RADIANS(E1411))+COS(RADIANS(G1412))*COS(RADIANS(E1411))*COS(RADIANS(S1401))))</f>
        <v>#DIV/0!</v>
      </c>
      <c r="T1412" t="e">
        <f>IF(DEGREES(ACOS(SIN(RADIANS(G1412))*SIN(RADIANS(E1411))+COS(RADIANS(G1412))*COS(RADIANS(E1411))*COS(RADIANS(T1401))))&gt;90,0,$F$4*$F$5/E1410^2*(SIN(RADIANS(G1412))*SIN(RADIANS(E1411))+COS(RADIANS(G1412))*COS(RADIANS(E1411))*COS(RADIANS(T1401))))</f>
        <v>#DIV/0!</v>
      </c>
      <c r="U1412" t="e">
        <f>IF(DEGREES(ACOS(SIN(RADIANS(G1412))*SIN(RADIANS(E1411))+COS(RADIANS(G1412))*COS(RADIANS(E1411))*COS(RADIANS(U1401))))&gt;90,0,$F$4*$F$5/E1410^2*(SIN(RADIANS(G1412))*SIN(RADIANS(E1411))+COS(RADIANS(G1412))*COS(RADIANS(E1411))*COS(RADIANS(U1401))))</f>
        <v>#DIV/0!</v>
      </c>
      <c r="V1412" t="e">
        <f>IF(DEGREES(ACOS(SIN(RADIANS(G1412))*SIN(RADIANS(E1411))+COS(RADIANS(G1412))*COS(RADIANS(E1411))*COS(RADIANS(V1401))))&gt;90,0,$F$4*$F$5/E1410^2*(SIN(RADIANS(G1412))*SIN(RADIANS(E1411))+COS(RADIANS(G1412))*COS(RADIANS(E1411))*COS(RADIANS(V1401))))</f>
        <v>#DIV/0!</v>
      </c>
      <c r="W1412" t="e">
        <f>IF(DEGREES(ACOS(SIN(RADIANS(G1412))*SIN(RADIANS(E1411))+COS(RADIANS(G1412))*COS(RADIANS(E1411))*COS(RADIANS(W1401))))&gt;90,0,$F$4*$F$5/E1410^2*(SIN(RADIANS(G1412))*SIN(RADIANS(E1411))+COS(RADIANS(G1412))*COS(RADIANS(E1411))*COS(RADIANS(W1401))))</f>
        <v>#DIV/0!</v>
      </c>
      <c r="X1412" t="e">
        <f>IF(DEGREES(ACOS(SIN(RADIANS(G1412))*SIN(RADIANS(E1411))+COS(RADIANS(G1412))*COS(RADIANS(E1411))*COS(RADIANS(X1401))))&gt;90,0,$F$4*$F$5/E1410^2*(SIN(RADIANS(G1412))*SIN(RADIANS(E1411))+COS(RADIANS(G1412))*COS(RADIANS(E1411))*COS(RADIANS(X1401))))</f>
        <v>#DIV/0!</v>
      </c>
      <c r="Y1412" t="e">
        <f>IF(DEGREES(ACOS(SIN(RADIANS(G1412))*SIN(RADIANS(E1411))+COS(RADIANS(G1412))*COS(RADIANS(E1411))*COS(RADIANS(Y1401))))&gt;90,0,$F$4*$F$5/E1410^2*(SIN(RADIANS(G1412))*SIN(RADIANS(E1411))+COS(RADIANS(G1412))*COS(RADIANS(E1411))*COS(RADIANS(Y1401))))</f>
        <v>#DIV/0!</v>
      </c>
      <c r="Z1412" t="e">
        <f>IF(DEGREES(ACOS(SIN(RADIANS(G1412))*SIN(RADIANS(E1411))+COS(RADIANS(G1412))*COS(RADIANS(E1411))*COS(RADIANS(Z1401))))&gt;90,0,$F$4*$F$5/E1410^2*(SIN(RADIANS(G1412))*SIN(RADIANS(E1411))+COS(RADIANS(G1412))*COS(RADIANS(E1411))*COS(RADIANS(Z1401))))</f>
        <v>#DIV/0!</v>
      </c>
      <c r="AA1412" t="e">
        <f>IF(DEGREES(ACOS(SIN(RADIANS(G1412))*SIN(RADIANS(E1411))+COS(RADIANS(G1412))*COS(RADIANS(E1411))*COS(RADIANS(AA1401))))&gt;90,0,$F$4*$F$5/E1410^2*(SIN(RADIANS(G1412))*SIN(RADIANS(E1411))+COS(RADIANS(G1412))*COS(RADIANS(E1411))*COS(RADIANS(AA1401))))</f>
        <v>#DIV/0!</v>
      </c>
      <c r="AB1412" t="e">
        <f>IF(DEGREES(ACOS(SIN(RADIANS(G1412))*SIN(RADIANS(E1411))+COS(RADIANS(G1412))*COS(RADIANS(E1411))*COS(RADIANS(AB1401))))&gt;90,0,$F$4*$F$5/E1410^2*(SIN(RADIANS(G1412))*SIN(RADIANS(E1411))+COS(RADIANS(G1412))*COS(RADIANS(E1411))*COS(RADIANS(AB1401))))</f>
        <v>#DIV/0!</v>
      </c>
      <c r="AC1412" t="e">
        <f>IF(DEGREES(ACOS(SIN(RADIANS(G1412))*SIN(RADIANS(E1411))+COS(RADIANS(G1412))*COS(RADIANS(E1411))*COS(RADIANS(AC1401))))&gt;90,0,$F$4*$F$5/E1410^2*(SIN(RADIANS(G1412))*SIN(RADIANS(E1411))+COS(RADIANS(G1412))*COS(RADIANS(E1411))*COS(RADIANS(AC1401))))</f>
        <v>#DIV/0!</v>
      </c>
      <c r="AD1412" t="e">
        <f>IF(DEGREES(ACOS(SIN(RADIANS(G1412))*SIN(RADIANS(E1411))+COS(RADIANS(G1412))*COS(RADIANS(E1411))*COS(RADIANS(AD1401))))&gt;90,0,$F$4*$F$5/E1410^2*(SIN(RADIANS(G1412))*SIN(RADIANS(E1411))+COS(RADIANS(G1412))*COS(RADIANS(E1411))*COS(RADIANS(AD1401))))</f>
        <v>#DIV/0!</v>
      </c>
      <c r="AE1412" t="e">
        <f>IF(DEGREES(ACOS(SIN(RADIANS(G1412))*SIN(RADIANS(E1411))+COS(RADIANS(G1412))*COS(RADIANS(E1411))*COS(RADIANS(AE1401))))&gt;90,0,$F$4*$F$5/E1410^2*(SIN(RADIANS(G1412))*SIN(RADIANS(E1411))+COS(RADIANS(G1412))*COS(RADIANS(E1411))*COS(RADIANS(AE1401))))</f>
        <v>#DIV/0!</v>
      </c>
      <c r="AF1412" t="e">
        <f>IF(DEGREES(ACOS(SIN(RADIANS(G1412))*SIN(RADIANS(E1411))+COS(RADIANS(G1412))*COS(RADIANS(E1411))*COS(RADIANS(AF1401))))&gt;90,0,$F$4*$F$5/E1410^2*(SIN(RADIANS(G1412))*SIN(RADIANS(E1411))+COS(RADIANS(G1412))*COS(RADIANS(E1411))*COS(RADIANS(AF1401))))</f>
        <v>#DIV/0!</v>
      </c>
      <c r="AG1412" t="e">
        <f>IF(DEGREES(ACOS(SIN(RADIANS(G1412))*SIN(RADIANS(E1411))+COS(RADIANS(G1412))*COS(RADIANS(E1411))*COS(RADIANS(AG1401))))&gt;90,0,$F$4*$F$5/E1410^2*(SIN(RADIANS(G1412))*SIN(RADIANS(E1411))+COS(RADIANS(G1412))*COS(RADIANS(E1411))*COS(RADIANS(AG1401))))</f>
        <v>#DIV/0!</v>
      </c>
      <c r="AH1412" t="e">
        <f>IF(DEGREES(ACOS(SIN(RADIANS(G1412))*SIN(RADIANS(E1411))+COS(RADIANS(G1412))*COS(RADIANS(E1411))*COS(RADIANS(AH1401))))&gt;90,0,$F$4*$F$5/E1410^2*(SIN(RADIANS(G1412))*SIN(RADIANS(E1411))+COS(RADIANS(G1412))*COS(RADIANS(E1411))*COS(RADIANS(AH1401))))</f>
        <v>#DIV/0!</v>
      </c>
      <c r="AI1412" t="e">
        <f>IF(DEGREES(ACOS(SIN(RADIANS(G1412))*SIN(RADIANS(E1411))+COS(RADIANS(G1412))*COS(RADIANS(E1411))*COS(RADIANS(AI1401))))&gt;90,0,$F$4*$F$5/E1410^2*(SIN(RADIANS(G1412))*SIN(RADIANS(E1411))+COS(RADIANS(G1412))*COS(RADIANS(E1411))*COS(RADIANS(AI1401))))</f>
        <v>#DIV/0!</v>
      </c>
      <c r="AJ1412" t="e">
        <f>IF(DEGREES(ACOS(SIN(RADIANS(G1412))*SIN(RADIANS(E1411))+COS(RADIANS(G1412))*COS(RADIANS(E1411))*COS(RADIANS(AJ1401))))&gt;90,0,$F$4*$F$5/E1410^2*(SIN(RADIANS(G1412))*SIN(RADIANS(E1411))+COS(RADIANS(G1412))*COS(RADIANS(E1411))*COS(RADIANS(AJ1401))))</f>
        <v>#DIV/0!</v>
      </c>
      <c r="AK1412">
        <f>IF(DEGREES(ACOS(SIN(RADIANS(G1412))*SIN(RADIANS(E1411))+COS(RADIANS(G1412))*COS(RADIANS(E1411))*COS(RADIANS(AK1401))))&gt;90,0,$F$4*$F$5/E1410^2*(SIN(RADIANS(G1412))*SIN(RADIANS(E1411))+COS(RADIANS(G1412))*COS(RADIANS(E1411))*COS(RADIANS(AK1401))))</f>
        <v>0</v>
      </c>
      <c r="AL1412">
        <f>IF(DEGREES(ACOS(SIN(RADIANS(G1412))*SIN(RADIANS(E1411))+COS(RADIANS(G1412))*COS(RADIANS(E1411))*COS(RADIANS(AL1401))))&gt;90,0,$F$4*$F$5/E1410^2*(SIN(RADIANS(G1412))*SIN(RADIANS(E1411))+COS(RADIANS(G1412))*COS(RADIANS(E1411))*COS(RADIANS(AL1401))))</f>
        <v>0</v>
      </c>
      <c r="AM1412">
        <f>IF(DEGREES(ACOS(SIN(RADIANS(G1412))*SIN(RADIANS(E1411))+COS(RADIANS(G1412))*COS(RADIANS(E1411))*COS(RADIANS(AM1401))))&gt;90,0,$F$4*$F$5/E1410^2*(SIN(RADIANS(G1412))*SIN(RADIANS(E1411))+COS(RADIANS(G1412))*COS(RADIANS(E1411))*COS(RADIANS(AM1401))))</f>
        <v>0</v>
      </c>
      <c r="AN1412">
        <f>IF(DEGREES(ACOS(SIN(RADIANS(G1412))*SIN(RADIANS(E1411))+COS(RADIANS(G1412))*COS(RADIANS(E1411))*COS(RADIANS(AN1401))))&gt;90,0,$F$4*$F$5/E1410^2*(SIN(RADIANS(G1412))*SIN(RADIANS(E1411))+COS(RADIANS(G1412))*COS(RADIANS(E1411))*COS(RADIANS(AN1401))))</f>
        <v>0</v>
      </c>
      <c r="AO1412">
        <f>IF(DEGREES(ACOS(SIN(RADIANS(G1412))*SIN(RADIANS(E1411))+COS(RADIANS(G1412))*COS(RADIANS(E1411))*COS(RADIANS(AO1401))))&gt;90,0,$F$4*$F$5/E1410^2*(SIN(RADIANS(G1412))*SIN(RADIANS(E1411))+COS(RADIANS(G1412))*COS(RADIANS(E1411))*COS(RADIANS(AO1401))))</f>
        <v>0</v>
      </c>
      <c r="AP1412">
        <f>IF(DEGREES(ACOS(SIN(RADIANS(G1412))*SIN(RADIANS(E1411))+COS(RADIANS(G1412))*COS(RADIANS(E1411))*COS(RADIANS(AP1401))))&gt;90,0,$F$4*$F$5/E1410^2*(SIN(RADIANS(G1412))*SIN(RADIANS(E1411))+COS(RADIANS(G1412))*COS(RADIANS(E1411))*COS(RADIANS(AP1401))))</f>
        <v>0</v>
      </c>
      <c r="AQ1412">
        <f>IF(DEGREES(ACOS(SIN(RADIANS(G1412))*SIN(RADIANS(E1411))+COS(RADIANS(G1412))*COS(RADIANS(E1411))*COS(RADIANS(AQ1401))))&gt;90,0,$F$4*$F$5/E1410^2*(SIN(RADIANS(G1412))*SIN(RADIANS(E1411))+COS(RADIANS(G1412))*COS(RADIANS(E1411))*COS(RADIANS(AQ1401))))</f>
        <v>0</v>
      </c>
      <c r="AR1412">
        <f>IF(DEGREES(ACOS(SIN(RADIANS(G1412))*SIN(RADIANS(E1411))+COS(RADIANS(G1412))*COS(RADIANS(E1411))*COS(RADIANS(AR1401))))&gt;90,0,$F$4*$F$5/E1410^2*(SIN(RADIANS(G1412))*SIN(RADIANS(E1411))+COS(RADIANS(G1412))*COS(RADIANS(E1411))*COS(RADIANS(AR1401))))</f>
        <v>0</v>
      </c>
    </row>
    <row r="1413" spans="2:44" x14ac:dyDescent="0.5">
      <c r="B1413" s="40" t="s">
        <v>787</v>
      </c>
      <c r="E1413">
        <f>E1412-E1404-360*ROUNDDOWN((E1412-E1404)/360,0)</f>
        <v>0</v>
      </c>
      <c r="G1413">
        <v>-10</v>
      </c>
      <c r="I1413">
        <f>IF(DEGREES(ACOS(SIN(RADIANS(G1413))*SIN(RADIANS(E1411))+COS(RADIANS(G1413))*COS(RADIANS(E1411))*COS(RADIANS(I1401))))&gt;90,0,$F$4*$F$5/E1410^2*(SIN(RADIANS(G1413))*SIN(RADIANS(E1411))+COS(RADIANS(G1413))*COS(RADIANS(E1411))*COS(RADIANS(I1401))))</f>
        <v>0</v>
      </c>
      <c r="J1413">
        <f>IF(DEGREES(ACOS(SIN(RADIANS(G1413))*SIN(RADIANS(E1411))+COS(RADIANS(G1413))*COS(RADIANS(E1411))*COS(RADIANS(J1401))))&gt;90,0,$F$4*$F$5/E1410^2*(SIN(RADIANS(G1413))*SIN(RADIANS(E1411))+COS(RADIANS(G1413))*COS(RADIANS(E1411))*COS(RADIANS(J1401))))</f>
        <v>0</v>
      </c>
      <c r="K1413">
        <f>IF(DEGREES(ACOS(SIN(RADIANS(G1413))*SIN(RADIANS(E1411))+COS(RADIANS(G1413))*COS(RADIANS(E1411))*COS(RADIANS(K1401))))&gt;90,0,$F$4*$F$5/E1410^2*(SIN(RADIANS(G1413))*SIN(RADIANS(E1411))+COS(RADIANS(G1413))*COS(RADIANS(E1411))*COS(RADIANS(K1401))))</f>
        <v>0</v>
      </c>
      <c r="L1413">
        <f>IF(DEGREES(ACOS(SIN(RADIANS(G1413))*SIN(RADIANS(E1411))+COS(RADIANS(G1413))*COS(RADIANS(E1411))*COS(RADIANS(L1401))))&gt;90,0,$F$4*$F$5/E1410^2*(SIN(RADIANS(G1413))*SIN(RADIANS(E1411))+COS(RADIANS(G1413))*COS(RADIANS(E1411))*COS(RADIANS(L1401))))</f>
        <v>0</v>
      </c>
      <c r="M1413">
        <f>IF(DEGREES(ACOS(SIN(RADIANS(G1413))*SIN(RADIANS(E1411))+COS(RADIANS(G1413))*COS(RADIANS(E1411))*COS(RADIANS(M1401))))&gt;90,0,$F$4*$F$5/E1410^2*(SIN(RADIANS(G1413))*SIN(RADIANS(E1411))+COS(RADIANS(G1413))*COS(RADIANS(E1411))*COS(RADIANS(M1401))))</f>
        <v>0</v>
      </c>
      <c r="N1413">
        <f>IF(DEGREES(ACOS(SIN(RADIANS(G1413))*SIN(RADIANS(E1411))+COS(RADIANS(G1413))*COS(RADIANS(E1411))*COS(RADIANS(N1401))))&gt;90,0,$F$4*$F$5/E1410^2*(SIN(RADIANS(G1413))*SIN(RADIANS(E1411))+COS(RADIANS(G1413))*COS(RADIANS(E1411))*COS(RADIANS(N1401))))</f>
        <v>0</v>
      </c>
      <c r="O1413">
        <f>IF(DEGREES(ACOS(SIN(RADIANS(G1413))*SIN(RADIANS(E1411))+COS(RADIANS(G1413))*COS(RADIANS(E1411))*COS(RADIANS(O1401))))&gt;90,0,$F$4*$F$5/E1410^2*(SIN(RADIANS(G1413))*SIN(RADIANS(E1411))+COS(RADIANS(G1413))*COS(RADIANS(E1411))*COS(RADIANS(O1401))))</f>
        <v>0</v>
      </c>
      <c r="P1413">
        <f>IF(DEGREES(ACOS(SIN(RADIANS(G1413))*SIN(RADIANS(E1411))+COS(RADIANS(G1413))*COS(RADIANS(E1411))*COS(RADIANS(P1401))))&gt;90,0,$F$4*$F$5/E1410^2*(SIN(RADIANS(G1413))*SIN(RADIANS(E1411))+COS(RADIANS(G1413))*COS(RADIANS(E1411))*COS(RADIANS(P1401))))</f>
        <v>0</v>
      </c>
      <c r="Q1413">
        <f>IF(DEGREES(ACOS(SIN(RADIANS(G1413))*SIN(RADIANS(E1411))+COS(RADIANS(G1413))*COS(RADIANS(E1411))*COS(RADIANS(Q1401))))&gt;90,0,$F$4*$F$5/E1410^2*(SIN(RADIANS(G1413))*SIN(RADIANS(E1411))+COS(RADIANS(G1413))*COS(RADIANS(E1411))*COS(RADIANS(Q1401))))</f>
        <v>0</v>
      </c>
      <c r="R1413" t="e">
        <f>IF(DEGREES(ACOS(SIN(RADIANS(G1413))*SIN(RADIANS(E1411))+COS(RADIANS(G1413))*COS(RADIANS(E1411))*COS(RADIANS(R1401))))&gt;90,0,$F$4*$F$5/E1410^2*(SIN(RADIANS(G1413))*SIN(RADIANS(E1411))+COS(RADIANS(G1413))*COS(RADIANS(E1411))*COS(RADIANS(R1401))))</f>
        <v>#DIV/0!</v>
      </c>
      <c r="S1413" t="e">
        <f>IF(DEGREES(ACOS(SIN(RADIANS(G1413))*SIN(RADIANS(E1411))+COS(RADIANS(G1413))*COS(RADIANS(E1411))*COS(RADIANS(S1401))))&gt;90,0,$F$4*$F$5/E1410^2*(SIN(RADIANS(G1413))*SIN(RADIANS(E1411))+COS(RADIANS(G1413))*COS(RADIANS(E1411))*COS(RADIANS(S1401))))</f>
        <v>#DIV/0!</v>
      </c>
      <c r="T1413" t="e">
        <f>IF(DEGREES(ACOS(SIN(RADIANS(G1413))*SIN(RADIANS(E1411))+COS(RADIANS(G1413))*COS(RADIANS(E1411))*COS(RADIANS(T1401))))&gt;90,0,$F$4*$F$5/E1410^2*(SIN(RADIANS(G1413))*SIN(RADIANS(E1411))+COS(RADIANS(G1413))*COS(RADIANS(E1411))*COS(RADIANS(T1401))))</f>
        <v>#DIV/0!</v>
      </c>
      <c r="U1413" t="e">
        <f>IF(DEGREES(ACOS(SIN(RADIANS(G1413))*SIN(RADIANS(E1411))+COS(RADIANS(G1413))*COS(RADIANS(E1411))*COS(RADIANS(U1401))))&gt;90,0,$F$4*$F$5/E1410^2*(SIN(RADIANS(G1413))*SIN(RADIANS(E1411))+COS(RADIANS(G1413))*COS(RADIANS(E1411))*COS(RADIANS(U1401))))</f>
        <v>#DIV/0!</v>
      </c>
      <c r="V1413" t="e">
        <f>IF(DEGREES(ACOS(SIN(RADIANS(G1413))*SIN(RADIANS(E1411))+COS(RADIANS(G1413))*COS(RADIANS(E1411))*COS(RADIANS(V1401))))&gt;90,0,$F$4*$F$5/E1410^2*(SIN(RADIANS(G1413))*SIN(RADIANS(E1411))+COS(RADIANS(G1413))*COS(RADIANS(E1411))*COS(RADIANS(V1401))))</f>
        <v>#DIV/0!</v>
      </c>
      <c r="W1413" t="e">
        <f>IF(DEGREES(ACOS(SIN(RADIANS(G1413))*SIN(RADIANS(E1411))+COS(RADIANS(G1413))*COS(RADIANS(E1411))*COS(RADIANS(W1401))))&gt;90,0,$F$4*$F$5/E1410^2*(SIN(RADIANS(G1413))*SIN(RADIANS(E1411))+COS(RADIANS(G1413))*COS(RADIANS(E1411))*COS(RADIANS(W1401))))</f>
        <v>#DIV/0!</v>
      </c>
      <c r="X1413" t="e">
        <f>IF(DEGREES(ACOS(SIN(RADIANS(G1413))*SIN(RADIANS(E1411))+COS(RADIANS(G1413))*COS(RADIANS(E1411))*COS(RADIANS(X1401))))&gt;90,0,$F$4*$F$5/E1410^2*(SIN(RADIANS(G1413))*SIN(RADIANS(E1411))+COS(RADIANS(G1413))*COS(RADIANS(E1411))*COS(RADIANS(X1401))))</f>
        <v>#DIV/0!</v>
      </c>
      <c r="Y1413" t="e">
        <f>IF(DEGREES(ACOS(SIN(RADIANS(G1413))*SIN(RADIANS(E1411))+COS(RADIANS(G1413))*COS(RADIANS(E1411))*COS(RADIANS(Y1401))))&gt;90,0,$F$4*$F$5/E1410^2*(SIN(RADIANS(G1413))*SIN(RADIANS(E1411))+COS(RADIANS(G1413))*COS(RADIANS(E1411))*COS(RADIANS(Y1401))))</f>
        <v>#DIV/0!</v>
      </c>
      <c r="Z1413" t="e">
        <f>IF(DEGREES(ACOS(SIN(RADIANS(G1413))*SIN(RADIANS(E1411))+COS(RADIANS(G1413))*COS(RADIANS(E1411))*COS(RADIANS(Z1401))))&gt;90,0,$F$4*$F$5/E1410^2*(SIN(RADIANS(G1413))*SIN(RADIANS(E1411))+COS(RADIANS(G1413))*COS(RADIANS(E1411))*COS(RADIANS(Z1401))))</f>
        <v>#DIV/0!</v>
      </c>
      <c r="AA1413" t="e">
        <f>IF(DEGREES(ACOS(SIN(RADIANS(G1413))*SIN(RADIANS(E1411))+COS(RADIANS(G1413))*COS(RADIANS(E1411))*COS(RADIANS(AA1401))))&gt;90,0,$F$4*$F$5/E1410^2*(SIN(RADIANS(G1413))*SIN(RADIANS(E1411))+COS(RADIANS(G1413))*COS(RADIANS(E1411))*COS(RADIANS(AA1401))))</f>
        <v>#DIV/0!</v>
      </c>
      <c r="AB1413" t="e">
        <f>IF(DEGREES(ACOS(SIN(RADIANS(G1413))*SIN(RADIANS(E1411))+COS(RADIANS(G1413))*COS(RADIANS(E1411))*COS(RADIANS(AB1401))))&gt;90,0,$F$4*$F$5/E1410^2*(SIN(RADIANS(G1413))*SIN(RADIANS(E1411))+COS(RADIANS(G1413))*COS(RADIANS(E1411))*COS(RADIANS(AB1401))))</f>
        <v>#DIV/0!</v>
      </c>
      <c r="AC1413" t="e">
        <f>IF(DEGREES(ACOS(SIN(RADIANS(G1413))*SIN(RADIANS(E1411))+COS(RADIANS(G1413))*COS(RADIANS(E1411))*COS(RADIANS(AC1401))))&gt;90,0,$F$4*$F$5/E1410^2*(SIN(RADIANS(G1413))*SIN(RADIANS(E1411))+COS(RADIANS(G1413))*COS(RADIANS(E1411))*COS(RADIANS(AC1401))))</f>
        <v>#DIV/0!</v>
      </c>
      <c r="AD1413" t="e">
        <f>IF(DEGREES(ACOS(SIN(RADIANS(G1413))*SIN(RADIANS(E1411))+COS(RADIANS(G1413))*COS(RADIANS(E1411))*COS(RADIANS(AD1401))))&gt;90,0,$F$4*$F$5/E1410^2*(SIN(RADIANS(G1413))*SIN(RADIANS(E1411))+COS(RADIANS(G1413))*COS(RADIANS(E1411))*COS(RADIANS(AD1401))))</f>
        <v>#DIV/0!</v>
      </c>
      <c r="AE1413" t="e">
        <f>IF(DEGREES(ACOS(SIN(RADIANS(G1413))*SIN(RADIANS(E1411))+COS(RADIANS(G1413))*COS(RADIANS(E1411))*COS(RADIANS(AE1401))))&gt;90,0,$F$4*$F$5/E1410^2*(SIN(RADIANS(G1413))*SIN(RADIANS(E1411))+COS(RADIANS(G1413))*COS(RADIANS(E1411))*COS(RADIANS(AE1401))))</f>
        <v>#DIV/0!</v>
      </c>
      <c r="AF1413" t="e">
        <f>IF(DEGREES(ACOS(SIN(RADIANS(G1413))*SIN(RADIANS(E1411))+COS(RADIANS(G1413))*COS(RADIANS(E1411))*COS(RADIANS(AF1401))))&gt;90,0,$F$4*$F$5/E1410^2*(SIN(RADIANS(G1413))*SIN(RADIANS(E1411))+COS(RADIANS(G1413))*COS(RADIANS(E1411))*COS(RADIANS(AF1401))))</f>
        <v>#DIV/0!</v>
      </c>
      <c r="AG1413" t="e">
        <f>IF(DEGREES(ACOS(SIN(RADIANS(G1413))*SIN(RADIANS(E1411))+COS(RADIANS(G1413))*COS(RADIANS(E1411))*COS(RADIANS(AG1401))))&gt;90,0,$F$4*$F$5/E1410^2*(SIN(RADIANS(G1413))*SIN(RADIANS(E1411))+COS(RADIANS(G1413))*COS(RADIANS(E1411))*COS(RADIANS(AG1401))))</f>
        <v>#DIV/0!</v>
      </c>
      <c r="AH1413" t="e">
        <f>IF(DEGREES(ACOS(SIN(RADIANS(G1413))*SIN(RADIANS(E1411))+COS(RADIANS(G1413))*COS(RADIANS(E1411))*COS(RADIANS(AH1401))))&gt;90,0,$F$4*$F$5/E1410^2*(SIN(RADIANS(G1413))*SIN(RADIANS(E1411))+COS(RADIANS(G1413))*COS(RADIANS(E1411))*COS(RADIANS(AH1401))))</f>
        <v>#DIV/0!</v>
      </c>
      <c r="AI1413" t="e">
        <f>IF(DEGREES(ACOS(SIN(RADIANS(G1413))*SIN(RADIANS(E1411))+COS(RADIANS(G1413))*COS(RADIANS(E1411))*COS(RADIANS(AI1401))))&gt;90,0,$F$4*$F$5/E1410^2*(SIN(RADIANS(G1413))*SIN(RADIANS(E1411))+COS(RADIANS(G1413))*COS(RADIANS(E1411))*COS(RADIANS(AI1401))))</f>
        <v>#DIV/0!</v>
      </c>
      <c r="AJ1413" t="e">
        <f>IF(DEGREES(ACOS(SIN(RADIANS(G1413))*SIN(RADIANS(E1411))+COS(RADIANS(G1413))*COS(RADIANS(E1411))*COS(RADIANS(AJ1401))))&gt;90,0,$F$4*$F$5/E1410^2*(SIN(RADIANS(G1413))*SIN(RADIANS(E1411))+COS(RADIANS(G1413))*COS(RADIANS(E1411))*COS(RADIANS(AJ1401))))</f>
        <v>#DIV/0!</v>
      </c>
      <c r="AK1413">
        <f>IF(DEGREES(ACOS(SIN(RADIANS(G1413))*SIN(RADIANS(E1411))+COS(RADIANS(G1413))*COS(RADIANS(E1411))*COS(RADIANS(AK1401))))&gt;90,0,$F$4*$F$5/E1410^2*(SIN(RADIANS(G1413))*SIN(RADIANS(E1411))+COS(RADIANS(G1413))*COS(RADIANS(E1411))*COS(RADIANS(AK1401))))</f>
        <v>0</v>
      </c>
      <c r="AL1413">
        <f>IF(DEGREES(ACOS(SIN(RADIANS(G1413))*SIN(RADIANS(E1411))+COS(RADIANS(G1413))*COS(RADIANS(E1411))*COS(RADIANS(AL1401))))&gt;90,0,$F$4*$F$5/E1410^2*(SIN(RADIANS(G1413))*SIN(RADIANS(E1411))+COS(RADIANS(G1413))*COS(RADIANS(E1411))*COS(RADIANS(AL1401))))</f>
        <v>0</v>
      </c>
      <c r="AM1413">
        <f>IF(DEGREES(ACOS(SIN(RADIANS(G1413))*SIN(RADIANS(E1411))+COS(RADIANS(G1413))*COS(RADIANS(E1411))*COS(RADIANS(AM1401))))&gt;90,0,$F$4*$F$5/E1410^2*(SIN(RADIANS(G1413))*SIN(RADIANS(E1411))+COS(RADIANS(G1413))*COS(RADIANS(E1411))*COS(RADIANS(AM1401))))</f>
        <v>0</v>
      </c>
      <c r="AN1413">
        <f>IF(DEGREES(ACOS(SIN(RADIANS(G1413))*SIN(RADIANS(E1411))+COS(RADIANS(G1413))*COS(RADIANS(E1411))*COS(RADIANS(AN1401))))&gt;90,0,$F$4*$F$5/E1410^2*(SIN(RADIANS(G1413))*SIN(RADIANS(E1411))+COS(RADIANS(G1413))*COS(RADIANS(E1411))*COS(RADIANS(AN1401))))</f>
        <v>0</v>
      </c>
      <c r="AO1413">
        <f>IF(DEGREES(ACOS(SIN(RADIANS(G1413))*SIN(RADIANS(E1411))+COS(RADIANS(G1413))*COS(RADIANS(E1411))*COS(RADIANS(AO1401))))&gt;90,0,$F$4*$F$5/E1410^2*(SIN(RADIANS(G1413))*SIN(RADIANS(E1411))+COS(RADIANS(G1413))*COS(RADIANS(E1411))*COS(RADIANS(AO1401))))</f>
        <v>0</v>
      </c>
      <c r="AP1413">
        <f>IF(DEGREES(ACOS(SIN(RADIANS(G1413))*SIN(RADIANS(E1411))+COS(RADIANS(G1413))*COS(RADIANS(E1411))*COS(RADIANS(AP1401))))&gt;90,0,$F$4*$F$5/E1410^2*(SIN(RADIANS(G1413))*SIN(RADIANS(E1411))+COS(RADIANS(G1413))*COS(RADIANS(E1411))*COS(RADIANS(AP1401))))</f>
        <v>0</v>
      </c>
      <c r="AQ1413">
        <f>IF(DEGREES(ACOS(SIN(RADIANS(G1413))*SIN(RADIANS(E1411))+COS(RADIANS(G1413))*COS(RADIANS(E1411))*COS(RADIANS(AQ1401))))&gt;90,0,$F$4*$F$5/E1410^2*(SIN(RADIANS(G1413))*SIN(RADIANS(E1411))+COS(RADIANS(G1413))*COS(RADIANS(E1411))*COS(RADIANS(AQ1401))))</f>
        <v>0</v>
      </c>
      <c r="AR1413">
        <f>IF(DEGREES(ACOS(SIN(RADIANS(G1413))*SIN(RADIANS(E1411))+COS(RADIANS(G1413))*COS(RADIANS(E1411))*COS(RADIANS(AR1401))))&gt;90,0,$F$4*$F$5/E1410^2*(SIN(RADIANS(G1413))*SIN(RADIANS(E1411))+COS(RADIANS(G1413))*COS(RADIANS(E1411))*COS(RADIANS(AR1401))))</f>
        <v>0</v>
      </c>
    </row>
    <row r="1414" spans="2:44" x14ac:dyDescent="0.5">
      <c r="G1414">
        <v>-20</v>
      </c>
      <c r="I1414">
        <f>IF(DEGREES(ACOS(SIN(RADIANS(G1414))*SIN(RADIANS(E1411))+COS(RADIANS(G1414))*COS(RADIANS(E1411))*COS(RADIANS(I1401))))&gt;90,0,$F$4*$F$5/E1410^2*(SIN(RADIANS(G1414))*SIN(RADIANS(E1411))+COS(RADIANS(G1414))*COS(RADIANS(E1411))*COS(RADIANS(I1401))))</f>
        <v>0</v>
      </c>
      <c r="J1414">
        <f>IF(DEGREES(ACOS(SIN(RADIANS(G1414))*SIN(RADIANS(E1411))+COS(RADIANS(G1414))*COS(RADIANS(E1411))*COS(RADIANS(J1401))))&gt;90,0,$F$4*$F$5/E1410^2*(SIN(RADIANS(G1414))*SIN(RADIANS(E1411))+COS(RADIANS(G1414))*COS(RADIANS(E1411))*COS(RADIANS(J1401))))</f>
        <v>0</v>
      </c>
      <c r="K1414">
        <f>IF(DEGREES(ACOS(SIN(RADIANS(G1414))*SIN(RADIANS(E1411))+COS(RADIANS(G1414))*COS(RADIANS(E1411))*COS(RADIANS(K1401))))&gt;90,0,$F$4*$F$5/E1410^2*(SIN(RADIANS(G1414))*SIN(RADIANS(E1411))+COS(RADIANS(G1414))*COS(RADIANS(E1411))*COS(RADIANS(K1401))))</f>
        <v>0</v>
      </c>
      <c r="L1414">
        <f>IF(DEGREES(ACOS(SIN(RADIANS(G1414))*SIN(RADIANS(E1411))+COS(RADIANS(G1414))*COS(RADIANS(E1411))*COS(RADIANS(L1401))))&gt;90,0,$F$4*$F$5/E1410^2*(SIN(RADIANS(G1414))*SIN(RADIANS(E1411))+COS(RADIANS(G1414))*COS(RADIANS(E1411))*COS(RADIANS(L1401))))</f>
        <v>0</v>
      </c>
      <c r="M1414">
        <f>IF(DEGREES(ACOS(SIN(RADIANS(G1414))*SIN(RADIANS(E1411))+COS(RADIANS(G1414))*COS(RADIANS(E1411))*COS(RADIANS(M1401))))&gt;90,0,$F$4*$F$5/E1410^2*(SIN(RADIANS(G1414))*SIN(RADIANS(E1411))+COS(RADIANS(G1414))*COS(RADIANS(E1411))*COS(RADIANS(M1401))))</f>
        <v>0</v>
      </c>
      <c r="N1414">
        <f>IF(DEGREES(ACOS(SIN(RADIANS(G1414))*SIN(RADIANS(E1411))+COS(RADIANS(G1414))*COS(RADIANS(E1411))*COS(RADIANS(N1401))))&gt;90,0,$F$4*$F$5/E1410^2*(SIN(RADIANS(G1414))*SIN(RADIANS(E1411))+COS(RADIANS(G1414))*COS(RADIANS(E1411))*COS(RADIANS(N1401))))</f>
        <v>0</v>
      </c>
      <c r="O1414">
        <f>IF(DEGREES(ACOS(SIN(RADIANS(G1414))*SIN(RADIANS(E1411))+COS(RADIANS(G1414))*COS(RADIANS(E1411))*COS(RADIANS(O1401))))&gt;90,0,$F$4*$F$5/E1410^2*(SIN(RADIANS(G1414))*SIN(RADIANS(E1411))+COS(RADIANS(G1414))*COS(RADIANS(E1411))*COS(RADIANS(O1401))))</f>
        <v>0</v>
      </c>
      <c r="P1414">
        <f>IF(DEGREES(ACOS(SIN(RADIANS(G1414))*SIN(RADIANS(E1411))+COS(RADIANS(G1414))*COS(RADIANS(E1411))*COS(RADIANS(P1401))))&gt;90,0,$F$4*$F$5/E1410^2*(SIN(RADIANS(G1414))*SIN(RADIANS(E1411))+COS(RADIANS(G1414))*COS(RADIANS(E1411))*COS(RADIANS(P1401))))</f>
        <v>0</v>
      </c>
      <c r="Q1414">
        <f>IF(DEGREES(ACOS(SIN(RADIANS(G1414))*SIN(RADIANS(E1411))+COS(RADIANS(G1414))*COS(RADIANS(E1411))*COS(RADIANS(Q1401))))&gt;90,0,$F$4*$F$5/E1410^2*(SIN(RADIANS(G1414))*SIN(RADIANS(E1411))+COS(RADIANS(G1414))*COS(RADIANS(E1411))*COS(RADIANS(Q1401))))</f>
        <v>0</v>
      </c>
      <c r="R1414" t="e">
        <f>IF(DEGREES(ACOS(SIN(RADIANS(G1414))*SIN(RADIANS(E1411))+COS(RADIANS(G1414))*COS(RADIANS(E1411))*COS(RADIANS(R1401))))&gt;90,0,$F$4*$F$5/E1410^2*(SIN(RADIANS(G1414))*SIN(RADIANS(E1411))+COS(RADIANS(G1414))*COS(RADIANS(E1411))*COS(RADIANS(R1401))))</f>
        <v>#DIV/0!</v>
      </c>
      <c r="S1414" t="e">
        <f>IF(DEGREES(ACOS(SIN(RADIANS(G1414))*SIN(RADIANS(E1411))+COS(RADIANS(G1414))*COS(RADIANS(E1411))*COS(RADIANS(S1401))))&gt;90,0,$F$4*$F$5/E1410^2*(SIN(RADIANS(G1414))*SIN(RADIANS(E1411))+COS(RADIANS(G1414))*COS(RADIANS(E1411))*COS(RADIANS(S1401))))</f>
        <v>#DIV/0!</v>
      </c>
      <c r="T1414" t="e">
        <f>IF(DEGREES(ACOS(SIN(RADIANS(G1414))*SIN(RADIANS(E1411))+COS(RADIANS(G1414))*COS(RADIANS(E1411))*COS(RADIANS(T1401))))&gt;90,0,$F$4*$F$5/E1410^2*(SIN(RADIANS(G1414))*SIN(RADIANS(E1411))+COS(RADIANS(G1414))*COS(RADIANS(E1411))*COS(RADIANS(T1401))))</f>
        <v>#DIV/0!</v>
      </c>
      <c r="U1414" t="e">
        <f>IF(DEGREES(ACOS(SIN(RADIANS(G1414))*SIN(RADIANS(E1411))+COS(RADIANS(G1414))*COS(RADIANS(E1411))*COS(RADIANS(U1401))))&gt;90,0,$F$4*$F$5/E1410^2*(SIN(RADIANS(G1414))*SIN(RADIANS(E1411))+COS(RADIANS(G1414))*COS(RADIANS(E1411))*COS(RADIANS(U1401))))</f>
        <v>#DIV/0!</v>
      </c>
      <c r="V1414" t="e">
        <f>IF(DEGREES(ACOS(SIN(RADIANS(G1414))*SIN(RADIANS(E1411))+COS(RADIANS(G1414))*COS(RADIANS(E1411))*COS(RADIANS(V1401))))&gt;90,0,$F$4*$F$5/E1410^2*(SIN(RADIANS(G1414))*SIN(RADIANS(E1411))+COS(RADIANS(G1414))*COS(RADIANS(E1411))*COS(RADIANS(V1401))))</f>
        <v>#DIV/0!</v>
      </c>
      <c r="W1414" t="e">
        <f>IF(DEGREES(ACOS(SIN(RADIANS(G1414))*SIN(RADIANS(E1411))+COS(RADIANS(G1414))*COS(RADIANS(E1411))*COS(RADIANS(W1401))))&gt;90,0,$F$4*$F$5/E1410^2*(SIN(RADIANS(G1414))*SIN(RADIANS(E1411))+COS(RADIANS(G1414))*COS(RADIANS(E1411))*COS(RADIANS(W1401))))</f>
        <v>#DIV/0!</v>
      </c>
      <c r="X1414" t="e">
        <f>IF(DEGREES(ACOS(SIN(RADIANS(G1414))*SIN(RADIANS(E1411))+COS(RADIANS(G1414))*COS(RADIANS(E1411))*COS(RADIANS(X1401))))&gt;90,0,$F$4*$F$5/E1410^2*(SIN(RADIANS(G1414))*SIN(RADIANS(E1411))+COS(RADIANS(G1414))*COS(RADIANS(E1411))*COS(RADIANS(X1401))))</f>
        <v>#DIV/0!</v>
      </c>
      <c r="Y1414" t="e">
        <f>IF(DEGREES(ACOS(SIN(RADIANS(G1414))*SIN(RADIANS(E1411))+COS(RADIANS(G1414))*COS(RADIANS(E1411))*COS(RADIANS(Y1401))))&gt;90,0,$F$4*$F$5/E1410^2*(SIN(RADIANS(G1414))*SIN(RADIANS(E1411))+COS(RADIANS(G1414))*COS(RADIANS(E1411))*COS(RADIANS(Y1401))))</f>
        <v>#DIV/0!</v>
      </c>
      <c r="Z1414" t="e">
        <f>IF(DEGREES(ACOS(SIN(RADIANS(G1414))*SIN(RADIANS(E1411))+COS(RADIANS(G1414))*COS(RADIANS(E1411))*COS(RADIANS(Z1401))))&gt;90,0,$F$4*$F$5/E1410^2*(SIN(RADIANS(G1414))*SIN(RADIANS(E1411))+COS(RADIANS(G1414))*COS(RADIANS(E1411))*COS(RADIANS(Z1401))))</f>
        <v>#DIV/0!</v>
      </c>
      <c r="AA1414" t="e">
        <f>IF(DEGREES(ACOS(SIN(RADIANS(G1414))*SIN(RADIANS(E1411))+COS(RADIANS(G1414))*COS(RADIANS(E1411))*COS(RADIANS(AA1401))))&gt;90,0,$F$4*$F$5/E1410^2*(SIN(RADIANS(G1414))*SIN(RADIANS(E1411))+COS(RADIANS(G1414))*COS(RADIANS(E1411))*COS(RADIANS(AA1401))))</f>
        <v>#DIV/0!</v>
      </c>
      <c r="AB1414" t="e">
        <f>IF(DEGREES(ACOS(SIN(RADIANS(G1414))*SIN(RADIANS(E1411))+COS(RADIANS(G1414))*COS(RADIANS(E1411))*COS(RADIANS(AB1401))))&gt;90,0,$F$4*$F$5/E1410^2*(SIN(RADIANS(G1414))*SIN(RADIANS(E1411))+COS(RADIANS(G1414))*COS(RADIANS(E1411))*COS(RADIANS(AB1401))))</f>
        <v>#DIV/0!</v>
      </c>
      <c r="AC1414" t="e">
        <f>IF(DEGREES(ACOS(SIN(RADIANS(G1414))*SIN(RADIANS(E1411))+COS(RADIANS(G1414))*COS(RADIANS(E1411))*COS(RADIANS(AC1401))))&gt;90,0,$F$4*$F$5/E1410^2*(SIN(RADIANS(G1414))*SIN(RADIANS(E1411))+COS(RADIANS(G1414))*COS(RADIANS(E1411))*COS(RADIANS(AC1401))))</f>
        <v>#DIV/0!</v>
      </c>
      <c r="AD1414" t="e">
        <f>IF(DEGREES(ACOS(SIN(RADIANS(G1414))*SIN(RADIANS(E1411))+COS(RADIANS(G1414))*COS(RADIANS(E1411))*COS(RADIANS(AD1401))))&gt;90,0,$F$4*$F$5/E1410^2*(SIN(RADIANS(G1414))*SIN(RADIANS(E1411))+COS(RADIANS(G1414))*COS(RADIANS(E1411))*COS(RADIANS(AD1401))))</f>
        <v>#DIV/0!</v>
      </c>
      <c r="AE1414" t="e">
        <f>IF(DEGREES(ACOS(SIN(RADIANS(G1414))*SIN(RADIANS(E1411))+COS(RADIANS(G1414))*COS(RADIANS(E1411))*COS(RADIANS(AE1401))))&gt;90,0,$F$4*$F$5/E1410^2*(SIN(RADIANS(G1414))*SIN(RADIANS(E1411))+COS(RADIANS(G1414))*COS(RADIANS(E1411))*COS(RADIANS(AE1401))))</f>
        <v>#DIV/0!</v>
      </c>
      <c r="AF1414" t="e">
        <f>IF(DEGREES(ACOS(SIN(RADIANS(G1414))*SIN(RADIANS(E1411))+COS(RADIANS(G1414))*COS(RADIANS(E1411))*COS(RADIANS(AF1401))))&gt;90,0,$F$4*$F$5/E1410^2*(SIN(RADIANS(G1414))*SIN(RADIANS(E1411))+COS(RADIANS(G1414))*COS(RADIANS(E1411))*COS(RADIANS(AF1401))))</f>
        <v>#DIV/0!</v>
      </c>
      <c r="AG1414" t="e">
        <f>IF(DEGREES(ACOS(SIN(RADIANS(G1414))*SIN(RADIANS(E1411))+COS(RADIANS(G1414))*COS(RADIANS(E1411))*COS(RADIANS(AG1401))))&gt;90,0,$F$4*$F$5/E1410^2*(SIN(RADIANS(G1414))*SIN(RADIANS(E1411))+COS(RADIANS(G1414))*COS(RADIANS(E1411))*COS(RADIANS(AG1401))))</f>
        <v>#DIV/0!</v>
      </c>
      <c r="AH1414" t="e">
        <f>IF(DEGREES(ACOS(SIN(RADIANS(G1414))*SIN(RADIANS(E1411))+COS(RADIANS(G1414))*COS(RADIANS(E1411))*COS(RADIANS(AH1401))))&gt;90,0,$F$4*$F$5/E1410^2*(SIN(RADIANS(G1414))*SIN(RADIANS(E1411))+COS(RADIANS(G1414))*COS(RADIANS(E1411))*COS(RADIANS(AH1401))))</f>
        <v>#DIV/0!</v>
      </c>
      <c r="AI1414" t="e">
        <f>IF(DEGREES(ACOS(SIN(RADIANS(G1414))*SIN(RADIANS(E1411))+COS(RADIANS(G1414))*COS(RADIANS(E1411))*COS(RADIANS(AI1401))))&gt;90,0,$F$4*$F$5/E1410^2*(SIN(RADIANS(G1414))*SIN(RADIANS(E1411))+COS(RADIANS(G1414))*COS(RADIANS(E1411))*COS(RADIANS(AI1401))))</f>
        <v>#DIV/0!</v>
      </c>
      <c r="AJ1414" t="e">
        <f>IF(DEGREES(ACOS(SIN(RADIANS(G1414))*SIN(RADIANS(E1411))+COS(RADIANS(G1414))*COS(RADIANS(E1411))*COS(RADIANS(AJ1401))))&gt;90,0,$F$4*$F$5/E1410^2*(SIN(RADIANS(G1414))*SIN(RADIANS(E1411))+COS(RADIANS(G1414))*COS(RADIANS(E1411))*COS(RADIANS(AJ1401))))</f>
        <v>#DIV/0!</v>
      </c>
      <c r="AK1414">
        <f>IF(DEGREES(ACOS(SIN(RADIANS(G1414))*SIN(RADIANS(E1411))+COS(RADIANS(G1414))*COS(RADIANS(E1411))*COS(RADIANS(AK1401))))&gt;90,0,$F$4*$F$5/E1410^2*(SIN(RADIANS(G1414))*SIN(RADIANS(E1411))+COS(RADIANS(G1414))*COS(RADIANS(E1411))*COS(RADIANS(AK1401))))</f>
        <v>0</v>
      </c>
      <c r="AL1414">
        <f>IF(DEGREES(ACOS(SIN(RADIANS(G1414))*SIN(RADIANS(E1411))+COS(RADIANS(G1414))*COS(RADIANS(E1411))*COS(RADIANS(AL1401))))&gt;90,0,$F$4*$F$5/E1410^2*(SIN(RADIANS(G1414))*SIN(RADIANS(E1411))+COS(RADIANS(G1414))*COS(RADIANS(E1411))*COS(RADIANS(AL1401))))</f>
        <v>0</v>
      </c>
      <c r="AM1414">
        <f>IF(DEGREES(ACOS(SIN(RADIANS(G1414))*SIN(RADIANS(E1411))+COS(RADIANS(G1414))*COS(RADIANS(E1411))*COS(RADIANS(AM1401))))&gt;90,0,$F$4*$F$5/E1410^2*(SIN(RADIANS(G1414))*SIN(RADIANS(E1411))+COS(RADIANS(G1414))*COS(RADIANS(E1411))*COS(RADIANS(AM1401))))</f>
        <v>0</v>
      </c>
      <c r="AN1414">
        <f>IF(DEGREES(ACOS(SIN(RADIANS(G1414))*SIN(RADIANS(E1411))+COS(RADIANS(G1414))*COS(RADIANS(E1411))*COS(RADIANS(AN1401))))&gt;90,0,$F$4*$F$5/E1410^2*(SIN(RADIANS(G1414))*SIN(RADIANS(E1411))+COS(RADIANS(G1414))*COS(RADIANS(E1411))*COS(RADIANS(AN1401))))</f>
        <v>0</v>
      </c>
      <c r="AO1414">
        <f>IF(DEGREES(ACOS(SIN(RADIANS(G1414))*SIN(RADIANS(E1411))+COS(RADIANS(G1414))*COS(RADIANS(E1411))*COS(RADIANS(AO1401))))&gt;90,0,$F$4*$F$5/E1410^2*(SIN(RADIANS(G1414))*SIN(RADIANS(E1411))+COS(RADIANS(G1414))*COS(RADIANS(E1411))*COS(RADIANS(AO1401))))</f>
        <v>0</v>
      </c>
      <c r="AP1414">
        <f>IF(DEGREES(ACOS(SIN(RADIANS(G1414))*SIN(RADIANS(E1411))+COS(RADIANS(G1414))*COS(RADIANS(E1411))*COS(RADIANS(AP1401))))&gt;90,0,$F$4*$F$5/E1410^2*(SIN(RADIANS(G1414))*SIN(RADIANS(E1411))+COS(RADIANS(G1414))*COS(RADIANS(E1411))*COS(RADIANS(AP1401))))</f>
        <v>0</v>
      </c>
      <c r="AQ1414">
        <f>IF(DEGREES(ACOS(SIN(RADIANS(G1414))*SIN(RADIANS(E1411))+COS(RADIANS(G1414))*COS(RADIANS(E1411))*COS(RADIANS(AQ1401))))&gt;90,0,$F$4*$F$5/E1410^2*(SIN(RADIANS(G1414))*SIN(RADIANS(E1411))+COS(RADIANS(G1414))*COS(RADIANS(E1411))*COS(RADIANS(AQ1401))))</f>
        <v>0</v>
      </c>
      <c r="AR1414">
        <f>IF(DEGREES(ACOS(SIN(RADIANS(G1414))*SIN(RADIANS(E1411))+COS(RADIANS(G1414))*COS(RADIANS(E1411))*COS(RADIANS(AR1401))))&gt;90,0,$F$4*$F$5/E1410^2*(SIN(RADIANS(G1414))*SIN(RADIANS(E1411))+COS(RADIANS(G1414))*COS(RADIANS(E1411))*COS(RADIANS(AR1401))))</f>
        <v>0</v>
      </c>
    </row>
    <row r="1415" spans="2:44" x14ac:dyDescent="0.5">
      <c r="G1415">
        <v>-30</v>
      </c>
      <c r="I1415">
        <f>IF(DEGREES(ACOS(SIN(RADIANS(G1415))*SIN(RADIANS(E1411))+COS(RADIANS(G1415))*COS(RADIANS(E1411))*COS(RADIANS(I1401))))&gt;90,0,$F$4*$F$5/E1410^2*(SIN(RADIANS(G1415))*SIN(RADIANS(E1411))+COS(RADIANS(G1415))*COS(RADIANS(E1411))*COS(RADIANS(I1401))))</f>
        <v>0</v>
      </c>
      <c r="J1415">
        <f>IF(DEGREES(ACOS(SIN(RADIANS(G1415))*SIN(RADIANS(E1411))+COS(RADIANS(G1415))*COS(RADIANS(E1411))*COS(RADIANS(J1401))))&gt;90,0,$F$4*$F$5/E1410^2*(SIN(RADIANS(G1415))*SIN(RADIANS(E1411))+COS(RADIANS(G1415))*COS(RADIANS(E1411))*COS(RADIANS(J1401))))</f>
        <v>0</v>
      </c>
      <c r="K1415">
        <f>IF(DEGREES(ACOS(SIN(RADIANS(G1415))*SIN(RADIANS(E1411))+COS(RADIANS(G1415))*COS(RADIANS(E1411))*COS(RADIANS(K1401))))&gt;90,0,$F$4*$F$5/E1410^2*(SIN(RADIANS(G1415))*SIN(RADIANS(E1411))+COS(RADIANS(G1415))*COS(RADIANS(E1411))*COS(RADIANS(K1401))))</f>
        <v>0</v>
      </c>
      <c r="L1415">
        <f>IF(DEGREES(ACOS(SIN(RADIANS(G1415))*SIN(RADIANS(E1411))+COS(RADIANS(G1415))*COS(RADIANS(E1411))*COS(RADIANS(L1401))))&gt;90,0,$F$4*$F$5/E1410^2*(SIN(RADIANS(G1415))*SIN(RADIANS(E1411))+COS(RADIANS(G1415))*COS(RADIANS(E1411))*COS(RADIANS(L1401))))</f>
        <v>0</v>
      </c>
      <c r="M1415">
        <f>IF(DEGREES(ACOS(SIN(RADIANS(G1415))*SIN(RADIANS(E1411))+COS(RADIANS(G1415))*COS(RADIANS(E1411))*COS(RADIANS(M1401))))&gt;90,0,$F$4*$F$5/E1410^2*(SIN(RADIANS(G1415))*SIN(RADIANS(E1411))+COS(RADIANS(G1415))*COS(RADIANS(E1411))*COS(RADIANS(M1401))))</f>
        <v>0</v>
      </c>
      <c r="N1415">
        <f>IF(DEGREES(ACOS(SIN(RADIANS(G1415))*SIN(RADIANS(E1411))+COS(RADIANS(G1415))*COS(RADIANS(E1411))*COS(RADIANS(N1401))))&gt;90,0,$F$4*$F$5/E1410^2*(SIN(RADIANS(G1415))*SIN(RADIANS(E1411))+COS(RADIANS(G1415))*COS(RADIANS(E1411))*COS(RADIANS(N1401))))</f>
        <v>0</v>
      </c>
      <c r="O1415">
        <f>IF(DEGREES(ACOS(SIN(RADIANS(G1415))*SIN(RADIANS(E1411))+COS(RADIANS(G1415))*COS(RADIANS(E1411))*COS(RADIANS(O1401))))&gt;90,0,$F$4*$F$5/E1410^2*(SIN(RADIANS(G1415))*SIN(RADIANS(E1411))+COS(RADIANS(G1415))*COS(RADIANS(E1411))*COS(RADIANS(O1401))))</f>
        <v>0</v>
      </c>
      <c r="P1415">
        <f>IF(DEGREES(ACOS(SIN(RADIANS(G1415))*SIN(RADIANS(E1411))+COS(RADIANS(G1415))*COS(RADIANS(E1411))*COS(RADIANS(P1401))))&gt;90,0,$F$4*$F$5/E1410^2*(SIN(RADIANS(G1415))*SIN(RADIANS(E1411))+COS(RADIANS(G1415))*COS(RADIANS(E1411))*COS(RADIANS(P1401))))</f>
        <v>0</v>
      </c>
      <c r="Q1415">
        <f>IF(DEGREES(ACOS(SIN(RADIANS(G1415))*SIN(RADIANS(E1411))+COS(RADIANS(G1415))*COS(RADIANS(E1411))*COS(RADIANS(Q1401))))&gt;90,0,$F$4*$F$5/E1410^2*(SIN(RADIANS(G1415))*SIN(RADIANS(E1411))+COS(RADIANS(G1415))*COS(RADIANS(E1411))*COS(RADIANS(Q1401))))</f>
        <v>0</v>
      </c>
      <c r="R1415" t="e">
        <f>IF(DEGREES(ACOS(SIN(RADIANS(G1415))*SIN(RADIANS(E1411))+COS(RADIANS(G1415))*COS(RADIANS(E1411))*COS(RADIANS(R1401))))&gt;90,0,$F$4*$F$5/E1410^2*(SIN(RADIANS(G1415))*SIN(RADIANS(E1411))+COS(RADIANS(G1415))*COS(RADIANS(E1411))*COS(RADIANS(R1401))))</f>
        <v>#DIV/0!</v>
      </c>
      <c r="S1415" t="e">
        <f>IF(DEGREES(ACOS(SIN(RADIANS(G1415))*SIN(RADIANS(E1411))+COS(RADIANS(G1415))*COS(RADIANS(E1411))*COS(RADIANS(S1401))))&gt;90,0,$F$4*$F$5/E1410^2*(SIN(RADIANS(G1415))*SIN(RADIANS(E1411))+COS(RADIANS(G1415))*COS(RADIANS(E1411))*COS(RADIANS(S1401))))</f>
        <v>#DIV/0!</v>
      </c>
      <c r="T1415" t="e">
        <f>IF(DEGREES(ACOS(SIN(RADIANS(G1415))*SIN(RADIANS(E1411))+COS(RADIANS(G1415))*COS(RADIANS(E1411))*COS(RADIANS(T1401))))&gt;90,0,$F$4*$F$5/E1410^2*(SIN(RADIANS(G1415))*SIN(RADIANS(E1411))+COS(RADIANS(G1415))*COS(RADIANS(E1411))*COS(RADIANS(T1401))))</f>
        <v>#DIV/0!</v>
      </c>
      <c r="U1415" t="e">
        <f>IF(DEGREES(ACOS(SIN(RADIANS(G1415))*SIN(RADIANS(E1411))+COS(RADIANS(G1415))*COS(RADIANS(E1411))*COS(RADIANS(U1401))))&gt;90,0,$F$4*$F$5/E1410^2*(SIN(RADIANS(G1415))*SIN(RADIANS(E1411))+COS(RADIANS(G1415))*COS(RADIANS(E1411))*COS(RADIANS(U1401))))</f>
        <v>#DIV/0!</v>
      </c>
      <c r="V1415" t="e">
        <f>IF(DEGREES(ACOS(SIN(RADIANS(G1415))*SIN(RADIANS(E1411))+COS(RADIANS(G1415))*COS(RADIANS(E1411))*COS(RADIANS(V1401))))&gt;90,0,$F$4*$F$5/E1410^2*(SIN(RADIANS(G1415))*SIN(RADIANS(E1411))+COS(RADIANS(G1415))*COS(RADIANS(E1411))*COS(RADIANS(V1401))))</f>
        <v>#DIV/0!</v>
      </c>
      <c r="W1415" t="e">
        <f>IF(DEGREES(ACOS(SIN(RADIANS(G1415))*SIN(RADIANS(E1411))+COS(RADIANS(G1415))*COS(RADIANS(E1411))*COS(RADIANS(W1401))))&gt;90,0,$F$4*$F$5/E1410^2*(SIN(RADIANS(G1415))*SIN(RADIANS(E1411))+COS(RADIANS(G1415))*COS(RADIANS(E1411))*COS(RADIANS(W1401))))</f>
        <v>#DIV/0!</v>
      </c>
      <c r="X1415" t="e">
        <f>IF(DEGREES(ACOS(SIN(RADIANS(G1415))*SIN(RADIANS(E1411))+COS(RADIANS(G1415))*COS(RADIANS(E1411))*COS(RADIANS(X1401))))&gt;90,0,$F$4*$F$5/E1410^2*(SIN(RADIANS(G1415))*SIN(RADIANS(E1411))+COS(RADIANS(G1415))*COS(RADIANS(E1411))*COS(RADIANS(X1401))))</f>
        <v>#DIV/0!</v>
      </c>
      <c r="Y1415" t="e">
        <f>IF(DEGREES(ACOS(SIN(RADIANS(G1415))*SIN(RADIANS(E1411))+COS(RADIANS(G1415))*COS(RADIANS(E1411))*COS(RADIANS(Y1401))))&gt;90,0,$F$4*$F$5/E1410^2*(SIN(RADIANS(G1415))*SIN(RADIANS(E1411))+COS(RADIANS(G1415))*COS(RADIANS(E1411))*COS(RADIANS(Y1401))))</f>
        <v>#DIV/0!</v>
      </c>
      <c r="Z1415" t="e">
        <f>IF(DEGREES(ACOS(SIN(RADIANS(G1415))*SIN(RADIANS(E1411))+COS(RADIANS(G1415))*COS(RADIANS(E1411))*COS(RADIANS(Z1401))))&gt;90,0,$F$4*$F$5/E1410^2*(SIN(RADIANS(G1415))*SIN(RADIANS(E1411))+COS(RADIANS(G1415))*COS(RADIANS(E1411))*COS(RADIANS(Z1401))))</f>
        <v>#DIV/0!</v>
      </c>
      <c r="AA1415" t="e">
        <f>IF(DEGREES(ACOS(SIN(RADIANS(G1415))*SIN(RADIANS(E1411))+COS(RADIANS(G1415))*COS(RADIANS(E1411))*COS(RADIANS(AA1401))))&gt;90,0,$F$4*$F$5/E1410^2*(SIN(RADIANS(G1415))*SIN(RADIANS(E1411))+COS(RADIANS(G1415))*COS(RADIANS(E1411))*COS(RADIANS(AA1401))))</f>
        <v>#DIV/0!</v>
      </c>
      <c r="AB1415" t="e">
        <f>IF(DEGREES(ACOS(SIN(RADIANS(G1415))*SIN(RADIANS(E1411))+COS(RADIANS(G1415))*COS(RADIANS(E1411))*COS(RADIANS(AB1401))))&gt;90,0,$F$4*$F$5/E1410^2*(SIN(RADIANS(G1415))*SIN(RADIANS(E1411))+COS(RADIANS(G1415))*COS(RADIANS(E1411))*COS(RADIANS(AB1401))))</f>
        <v>#DIV/0!</v>
      </c>
      <c r="AC1415" t="e">
        <f>IF(DEGREES(ACOS(SIN(RADIANS(G1415))*SIN(RADIANS(E1411))+COS(RADIANS(G1415))*COS(RADIANS(E1411))*COS(RADIANS(AC1401))))&gt;90,0,$F$4*$F$5/E1410^2*(SIN(RADIANS(G1415))*SIN(RADIANS(E1411))+COS(RADIANS(G1415))*COS(RADIANS(E1411))*COS(RADIANS(AC1401))))</f>
        <v>#DIV/0!</v>
      </c>
      <c r="AD1415" t="e">
        <f>IF(DEGREES(ACOS(SIN(RADIANS(G1415))*SIN(RADIANS(E1411))+COS(RADIANS(G1415))*COS(RADIANS(E1411))*COS(RADIANS(AD1401))))&gt;90,0,$F$4*$F$5/E1410^2*(SIN(RADIANS(G1415))*SIN(RADIANS(E1411))+COS(RADIANS(G1415))*COS(RADIANS(E1411))*COS(RADIANS(AD1401))))</f>
        <v>#DIV/0!</v>
      </c>
      <c r="AE1415" t="e">
        <f>IF(DEGREES(ACOS(SIN(RADIANS(G1415))*SIN(RADIANS(E1411))+COS(RADIANS(G1415))*COS(RADIANS(E1411))*COS(RADIANS(AE1401))))&gt;90,0,$F$4*$F$5/E1410^2*(SIN(RADIANS(G1415))*SIN(RADIANS(E1411))+COS(RADIANS(G1415))*COS(RADIANS(E1411))*COS(RADIANS(AE1401))))</f>
        <v>#DIV/0!</v>
      </c>
      <c r="AF1415" t="e">
        <f>IF(DEGREES(ACOS(SIN(RADIANS(G1415))*SIN(RADIANS(E1411))+COS(RADIANS(G1415))*COS(RADIANS(E1411))*COS(RADIANS(AF1401))))&gt;90,0,$F$4*$F$5/E1410^2*(SIN(RADIANS(G1415))*SIN(RADIANS(E1411))+COS(RADIANS(G1415))*COS(RADIANS(E1411))*COS(RADIANS(AF1401))))</f>
        <v>#DIV/0!</v>
      </c>
      <c r="AG1415" t="e">
        <f>IF(DEGREES(ACOS(SIN(RADIANS(G1415))*SIN(RADIANS(E1411))+COS(RADIANS(G1415))*COS(RADIANS(E1411))*COS(RADIANS(AG1401))))&gt;90,0,$F$4*$F$5/E1410^2*(SIN(RADIANS(G1415))*SIN(RADIANS(E1411))+COS(RADIANS(G1415))*COS(RADIANS(E1411))*COS(RADIANS(AG1401))))</f>
        <v>#DIV/0!</v>
      </c>
      <c r="AH1415" t="e">
        <f>IF(DEGREES(ACOS(SIN(RADIANS(G1415))*SIN(RADIANS(E1411))+COS(RADIANS(G1415))*COS(RADIANS(E1411))*COS(RADIANS(AH1401))))&gt;90,0,$F$4*$F$5/E1410^2*(SIN(RADIANS(G1415))*SIN(RADIANS(E1411))+COS(RADIANS(G1415))*COS(RADIANS(E1411))*COS(RADIANS(AH1401))))</f>
        <v>#DIV/0!</v>
      </c>
      <c r="AI1415" t="e">
        <f>IF(DEGREES(ACOS(SIN(RADIANS(G1415))*SIN(RADIANS(E1411))+COS(RADIANS(G1415))*COS(RADIANS(E1411))*COS(RADIANS(AI1401))))&gt;90,0,$F$4*$F$5/E1410^2*(SIN(RADIANS(G1415))*SIN(RADIANS(E1411))+COS(RADIANS(G1415))*COS(RADIANS(E1411))*COS(RADIANS(AI1401))))</f>
        <v>#DIV/0!</v>
      </c>
      <c r="AJ1415" t="e">
        <f>IF(DEGREES(ACOS(SIN(RADIANS(G1415))*SIN(RADIANS(E1411))+COS(RADIANS(G1415))*COS(RADIANS(E1411))*COS(RADIANS(AJ1401))))&gt;90,0,$F$4*$F$5/E1410^2*(SIN(RADIANS(G1415))*SIN(RADIANS(E1411))+COS(RADIANS(G1415))*COS(RADIANS(E1411))*COS(RADIANS(AJ1401))))</f>
        <v>#DIV/0!</v>
      </c>
      <c r="AK1415">
        <f>IF(DEGREES(ACOS(SIN(RADIANS(G1415))*SIN(RADIANS(E1411))+COS(RADIANS(G1415))*COS(RADIANS(E1411))*COS(RADIANS(AK1401))))&gt;90,0,$F$4*$F$5/E1410^2*(SIN(RADIANS(G1415))*SIN(RADIANS(E1411))+COS(RADIANS(G1415))*COS(RADIANS(E1411))*COS(RADIANS(AK1401))))</f>
        <v>0</v>
      </c>
      <c r="AL1415">
        <f>IF(DEGREES(ACOS(SIN(RADIANS(G1415))*SIN(RADIANS(E1411))+COS(RADIANS(G1415))*COS(RADIANS(E1411))*COS(RADIANS(AL1401))))&gt;90,0,$F$4*$F$5/E1410^2*(SIN(RADIANS(G1415))*SIN(RADIANS(E1411))+COS(RADIANS(G1415))*COS(RADIANS(E1411))*COS(RADIANS(AL1401))))</f>
        <v>0</v>
      </c>
      <c r="AM1415">
        <f>IF(DEGREES(ACOS(SIN(RADIANS(G1415))*SIN(RADIANS(E1411))+COS(RADIANS(G1415))*COS(RADIANS(E1411))*COS(RADIANS(AM1401))))&gt;90,0,$F$4*$F$5/E1410^2*(SIN(RADIANS(G1415))*SIN(RADIANS(E1411))+COS(RADIANS(G1415))*COS(RADIANS(E1411))*COS(RADIANS(AM1401))))</f>
        <v>0</v>
      </c>
      <c r="AN1415">
        <f>IF(DEGREES(ACOS(SIN(RADIANS(G1415))*SIN(RADIANS(E1411))+COS(RADIANS(G1415))*COS(RADIANS(E1411))*COS(RADIANS(AN1401))))&gt;90,0,$F$4*$F$5/E1410^2*(SIN(RADIANS(G1415))*SIN(RADIANS(E1411))+COS(RADIANS(G1415))*COS(RADIANS(E1411))*COS(RADIANS(AN1401))))</f>
        <v>0</v>
      </c>
      <c r="AO1415">
        <f>IF(DEGREES(ACOS(SIN(RADIANS(G1415))*SIN(RADIANS(E1411))+COS(RADIANS(G1415))*COS(RADIANS(E1411))*COS(RADIANS(AO1401))))&gt;90,0,$F$4*$F$5/E1410^2*(SIN(RADIANS(G1415))*SIN(RADIANS(E1411))+COS(RADIANS(G1415))*COS(RADIANS(E1411))*COS(RADIANS(AO1401))))</f>
        <v>0</v>
      </c>
      <c r="AP1415">
        <f>IF(DEGREES(ACOS(SIN(RADIANS(G1415))*SIN(RADIANS(E1411))+COS(RADIANS(G1415))*COS(RADIANS(E1411))*COS(RADIANS(AP1401))))&gt;90,0,$F$4*$F$5/E1410^2*(SIN(RADIANS(G1415))*SIN(RADIANS(E1411))+COS(RADIANS(G1415))*COS(RADIANS(E1411))*COS(RADIANS(AP1401))))</f>
        <v>0</v>
      </c>
      <c r="AQ1415">
        <f>IF(DEGREES(ACOS(SIN(RADIANS(G1415))*SIN(RADIANS(E1411))+COS(RADIANS(G1415))*COS(RADIANS(E1411))*COS(RADIANS(AQ1401))))&gt;90,0,$F$4*$F$5/E1410^2*(SIN(RADIANS(G1415))*SIN(RADIANS(E1411))+COS(RADIANS(G1415))*COS(RADIANS(E1411))*COS(RADIANS(AQ1401))))</f>
        <v>0</v>
      </c>
      <c r="AR1415">
        <f>IF(DEGREES(ACOS(SIN(RADIANS(G1415))*SIN(RADIANS(E1411))+COS(RADIANS(G1415))*COS(RADIANS(E1411))*COS(RADIANS(AR1401))))&gt;90,0,$F$4*$F$5/E1410^2*(SIN(RADIANS(G1415))*SIN(RADIANS(E1411))+COS(RADIANS(G1415))*COS(RADIANS(E1411))*COS(RADIANS(AR1401))))</f>
        <v>0</v>
      </c>
    </row>
    <row r="1416" spans="2:44" x14ac:dyDescent="0.5">
      <c r="G1416">
        <v>-40</v>
      </c>
      <c r="I1416">
        <f>IF(DEGREES(ACOS(SIN(RADIANS(G1416))*SIN(RADIANS(E1411))+COS(RADIANS(G1416))*COS(RADIANS(E1411))*COS(RADIANS(I1401))))&gt;90,0,$F$4*$F$5/E1410^2*(SIN(RADIANS(G1416))*SIN(RADIANS(E1411))+COS(RADIANS(G1416))*COS(RADIANS(E1411))*COS(RADIANS(I1401))))</f>
        <v>0</v>
      </c>
      <c r="J1416">
        <f>IF(DEGREES(ACOS(SIN(RADIANS(G1416))*SIN(RADIANS(E1411))+COS(RADIANS(G1416))*COS(RADIANS(E1411))*COS(RADIANS(J1401))))&gt;90,0,$F$4*$F$5/E1410^2*(SIN(RADIANS(G1416))*SIN(RADIANS(E1411))+COS(RADIANS(G1416))*COS(RADIANS(E1411))*COS(RADIANS(J1401))))</f>
        <v>0</v>
      </c>
      <c r="K1416">
        <f>IF(DEGREES(ACOS(SIN(RADIANS(G1416))*SIN(RADIANS(E1411))+COS(RADIANS(G1416))*COS(RADIANS(E1411))*COS(RADIANS(K1401))))&gt;90,0,$F$4*$F$5/E1410^2*(SIN(RADIANS(G1416))*SIN(RADIANS(E1411))+COS(RADIANS(G1416))*COS(RADIANS(E1411))*COS(RADIANS(K1401))))</f>
        <v>0</v>
      </c>
      <c r="L1416">
        <f>IF(DEGREES(ACOS(SIN(RADIANS(G1416))*SIN(RADIANS(E1411))+COS(RADIANS(G1416))*COS(RADIANS(E1411))*COS(RADIANS(L1401))))&gt;90,0,$F$4*$F$5/E1410^2*(SIN(RADIANS(G1416))*SIN(RADIANS(E1411))+COS(RADIANS(G1416))*COS(RADIANS(E1411))*COS(RADIANS(L1401))))</f>
        <v>0</v>
      </c>
      <c r="M1416">
        <f>IF(DEGREES(ACOS(SIN(RADIANS(G1416))*SIN(RADIANS(E1411))+COS(RADIANS(G1416))*COS(RADIANS(E1411))*COS(RADIANS(M1401))))&gt;90,0,$F$4*$F$5/E1410^2*(SIN(RADIANS(G1416))*SIN(RADIANS(E1411))+COS(RADIANS(G1416))*COS(RADIANS(E1411))*COS(RADIANS(M1401))))</f>
        <v>0</v>
      </c>
      <c r="N1416">
        <f>IF(DEGREES(ACOS(SIN(RADIANS(G1416))*SIN(RADIANS(E1411))+COS(RADIANS(G1416))*COS(RADIANS(E1411))*COS(RADIANS(N1401))))&gt;90,0,$F$4*$F$5/E1410^2*(SIN(RADIANS(G1416))*SIN(RADIANS(E1411))+COS(RADIANS(G1416))*COS(RADIANS(E1411))*COS(RADIANS(N1401))))</f>
        <v>0</v>
      </c>
      <c r="O1416">
        <f>IF(DEGREES(ACOS(SIN(RADIANS(G1416))*SIN(RADIANS(E1411))+COS(RADIANS(G1416))*COS(RADIANS(E1411))*COS(RADIANS(O1401))))&gt;90,0,$F$4*$F$5/E1410^2*(SIN(RADIANS(G1416))*SIN(RADIANS(E1411))+COS(RADIANS(G1416))*COS(RADIANS(E1411))*COS(RADIANS(O1401))))</f>
        <v>0</v>
      </c>
      <c r="P1416">
        <f>IF(DEGREES(ACOS(SIN(RADIANS(G1416))*SIN(RADIANS(E1411))+COS(RADIANS(G1416))*COS(RADIANS(E1411))*COS(RADIANS(P1401))))&gt;90,0,$F$4*$F$5/E1410^2*(SIN(RADIANS(G1416))*SIN(RADIANS(E1411))+COS(RADIANS(G1416))*COS(RADIANS(E1411))*COS(RADIANS(P1401))))</f>
        <v>0</v>
      </c>
      <c r="Q1416">
        <f>IF(DEGREES(ACOS(SIN(RADIANS(G1416))*SIN(RADIANS(E1411))+COS(RADIANS(G1416))*COS(RADIANS(E1411))*COS(RADIANS(Q1401))))&gt;90,0,$F$4*$F$5/E1410^2*(SIN(RADIANS(G1416))*SIN(RADIANS(E1411))+COS(RADIANS(G1416))*COS(RADIANS(E1411))*COS(RADIANS(Q1401))))</f>
        <v>0</v>
      </c>
      <c r="R1416" t="e">
        <f>IF(DEGREES(ACOS(SIN(RADIANS(G1416))*SIN(RADIANS(E1411))+COS(RADIANS(G1416))*COS(RADIANS(E1411))*COS(RADIANS(R1401))))&gt;90,0,$F$4*$F$5/E1410^2*(SIN(RADIANS(G1416))*SIN(RADIANS(E1411))+COS(RADIANS(G1416))*COS(RADIANS(E1411))*COS(RADIANS(R1401))))</f>
        <v>#DIV/0!</v>
      </c>
      <c r="S1416" t="e">
        <f>IF(DEGREES(ACOS(SIN(RADIANS(G1416))*SIN(RADIANS(E1411))+COS(RADIANS(G1416))*COS(RADIANS(E1411))*COS(RADIANS(S1401))))&gt;90,0,$F$4*$F$5/E1410^2*(SIN(RADIANS(G1416))*SIN(RADIANS(E1411))+COS(RADIANS(G1416))*COS(RADIANS(E1411))*COS(RADIANS(S1401))))</f>
        <v>#DIV/0!</v>
      </c>
      <c r="T1416" t="e">
        <f>IF(DEGREES(ACOS(SIN(RADIANS(G1416))*SIN(RADIANS(E1411))+COS(RADIANS(G1416))*COS(RADIANS(E1411))*COS(RADIANS(T1401))))&gt;90,0,$F$4*$F$5/E1410^2*(SIN(RADIANS(G1416))*SIN(RADIANS(E1411))+COS(RADIANS(G1416))*COS(RADIANS(E1411))*COS(RADIANS(T1401))))</f>
        <v>#DIV/0!</v>
      </c>
      <c r="U1416" t="e">
        <f>IF(DEGREES(ACOS(SIN(RADIANS(G1416))*SIN(RADIANS(E1411))+COS(RADIANS(G1416))*COS(RADIANS(E1411))*COS(RADIANS(U1401))))&gt;90,0,$F$4*$F$5/E1410^2*(SIN(RADIANS(G1416))*SIN(RADIANS(E1411))+COS(RADIANS(G1416))*COS(RADIANS(E1411))*COS(RADIANS(U1401))))</f>
        <v>#DIV/0!</v>
      </c>
      <c r="V1416" t="e">
        <f>IF(DEGREES(ACOS(SIN(RADIANS(G1416))*SIN(RADIANS(E1411))+COS(RADIANS(G1416))*COS(RADIANS(E1411))*COS(RADIANS(V1401))))&gt;90,0,$F$4*$F$5/E1410^2*(SIN(RADIANS(G1416))*SIN(RADIANS(E1411))+COS(RADIANS(G1416))*COS(RADIANS(E1411))*COS(RADIANS(V1401))))</f>
        <v>#DIV/0!</v>
      </c>
      <c r="W1416" t="e">
        <f>IF(DEGREES(ACOS(SIN(RADIANS(G1416))*SIN(RADIANS(E1411))+COS(RADIANS(G1416))*COS(RADIANS(E1411))*COS(RADIANS(W1401))))&gt;90,0,$F$4*$F$5/E1410^2*(SIN(RADIANS(G1416))*SIN(RADIANS(E1411))+COS(RADIANS(G1416))*COS(RADIANS(E1411))*COS(RADIANS(W1401))))</f>
        <v>#DIV/0!</v>
      </c>
      <c r="X1416" t="e">
        <f>IF(DEGREES(ACOS(SIN(RADIANS(G1416))*SIN(RADIANS(E1411))+COS(RADIANS(G1416))*COS(RADIANS(E1411))*COS(RADIANS(X1401))))&gt;90,0,$F$4*$F$5/E1410^2*(SIN(RADIANS(G1416))*SIN(RADIANS(E1411))+COS(RADIANS(G1416))*COS(RADIANS(E1411))*COS(RADIANS(X1401))))</f>
        <v>#DIV/0!</v>
      </c>
      <c r="Y1416" t="e">
        <f>IF(DEGREES(ACOS(SIN(RADIANS(G1416))*SIN(RADIANS(E1411))+COS(RADIANS(G1416))*COS(RADIANS(E1411))*COS(RADIANS(Y1401))))&gt;90,0,$F$4*$F$5/E1410^2*(SIN(RADIANS(G1416))*SIN(RADIANS(E1411))+COS(RADIANS(G1416))*COS(RADIANS(E1411))*COS(RADIANS(Y1401))))</f>
        <v>#DIV/0!</v>
      </c>
      <c r="Z1416" t="e">
        <f>IF(DEGREES(ACOS(SIN(RADIANS(G1416))*SIN(RADIANS(E1411))+COS(RADIANS(G1416))*COS(RADIANS(E1411))*COS(RADIANS(Z1401))))&gt;90,0,$F$4*$F$5/E1410^2*(SIN(RADIANS(G1416))*SIN(RADIANS(E1411))+COS(RADIANS(G1416))*COS(RADIANS(E1411))*COS(RADIANS(Z1401))))</f>
        <v>#DIV/0!</v>
      </c>
      <c r="AA1416" t="e">
        <f>IF(DEGREES(ACOS(SIN(RADIANS(G1416))*SIN(RADIANS(E1411))+COS(RADIANS(G1416))*COS(RADIANS(E1411))*COS(RADIANS(AA1401))))&gt;90,0,$F$4*$F$5/E1410^2*(SIN(RADIANS(G1416))*SIN(RADIANS(E1411))+COS(RADIANS(G1416))*COS(RADIANS(E1411))*COS(RADIANS(AA1401))))</f>
        <v>#DIV/0!</v>
      </c>
      <c r="AB1416" t="e">
        <f>IF(DEGREES(ACOS(SIN(RADIANS(G1416))*SIN(RADIANS(E1411))+COS(RADIANS(G1416))*COS(RADIANS(E1411))*COS(RADIANS(AB1401))))&gt;90,0,$F$4*$F$5/E1410^2*(SIN(RADIANS(G1416))*SIN(RADIANS(E1411))+COS(RADIANS(G1416))*COS(RADIANS(E1411))*COS(RADIANS(AB1401))))</f>
        <v>#DIV/0!</v>
      </c>
      <c r="AC1416" t="e">
        <f>IF(DEGREES(ACOS(SIN(RADIANS(G1416))*SIN(RADIANS(E1411))+COS(RADIANS(G1416))*COS(RADIANS(E1411))*COS(RADIANS(AC1401))))&gt;90,0,$F$4*$F$5/E1410^2*(SIN(RADIANS(G1416))*SIN(RADIANS(E1411))+COS(RADIANS(G1416))*COS(RADIANS(E1411))*COS(RADIANS(AC1401))))</f>
        <v>#DIV/0!</v>
      </c>
      <c r="AD1416" t="e">
        <f>IF(DEGREES(ACOS(SIN(RADIANS(G1416))*SIN(RADIANS(E1411))+COS(RADIANS(G1416))*COS(RADIANS(E1411))*COS(RADIANS(AD1401))))&gt;90,0,$F$4*$F$5/E1410^2*(SIN(RADIANS(G1416))*SIN(RADIANS(E1411))+COS(RADIANS(G1416))*COS(RADIANS(E1411))*COS(RADIANS(AD1401))))</f>
        <v>#DIV/0!</v>
      </c>
      <c r="AE1416" t="e">
        <f>IF(DEGREES(ACOS(SIN(RADIANS(G1416))*SIN(RADIANS(E1411))+COS(RADIANS(G1416))*COS(RADIANS(E1411))*COS(RADIANS(AE1401))))&gt;90,0,$F$4*$F$5/E1410^2*(SIN(RADIANS(G1416))*SIN(RADIANS(E1411))+COS(RADIANS(G1416))*COS(RADIANS(E1411))*COS(RADIANS(AE1401))))</f>
        <v>#DIV/0!</v>
      </c>
      <c r="AF1416" t="e">
        <f>IF(DEGREES(ACOS(SIN(RADIANS(G1416))*SIN(RADIANS(E1411))+COS(RADIANS(G1416))*COS(RADIANS(E1411))*COS(RADIANS(AF1401))))&gt;90,0,$F$4*$F$5/E1410^2*(SIN(RADIANS(G1416))*SIN(RADIANS(E1411))+COS(RADIANS(G1416))*COS(RADIANS(E1411))*COS(RADIANS(AF1401))))</f>
        <v>#DIV/0!</v>
      </c>
      <c r="AG1416" t="e">
        <f>IF(DEGREES(ACOS(SIN(RADIANS(G1416))*SIN(RADIANS(E1411))+COS(RADIANS(G1416))*COS(RADIANS(E1411))*COS(RADIANS(AG1401))))&gt;90,0,$F$4*$F$5/E1410^2*(SIN(RADIANS(G1416))*SIN(RADIANS(E1411))+COS(RADIANS(G1416))*COS(RADIANS(E1411))*COS(RADIANS(AG1401))))</f>
        <v>#DIV/0!</v>
      </c>
      <c r="AH1416" t="e">
        <f>IF(DEGREES(ACOS(SIN(RADIANS(G1416))*SIN(RADIANS(E1411))+COS(RADIANS(G1416))*COS(RADIANS(E1411))*COS(RADIANS(AH1401))))&gt;90,0,$F$4*$F$5/E1410^2*(SIN(RADIANS(G1416))*SIN(RADIANS(E1411))+COS(RADIANS(G1416))*COS(RADIANS(E1411))*COS(RADIANS(AH1401))))</f>
        <v>#DIV/0!</v>
      </c>
      <c r="AI1416" t="e">
        <f>IF(DEGREES(ACOS(SIN(RADIANS(G1416))*SIN(RADIANS(E1411))+COS(RADIANS(G1416))*COS(RADIANS(E1411))*COS(RADIANS(AI1401))))&gt;90,0,$F$4*$F$5/E1410^2*(SIN(RADIANS(G1416))*SIN(RADIANS(E1411))+COS(RADIANS(G1416))*COS(RADIANS(E1411))*COS(RADIANS(AI1401))))</f>
        <v>#DIV/0!</v>
      </c>
      <c r="AJ1416" t="e">
        <f>IF(DEGREES(ACOS(SIN(RADIANS(G1416))*SIN(RADIANS(E1411))+COS(RADIANS(G1416))*COS(RADIANS(E1411))*COS(RADIANS(AJ1401))))&gt;90,0,$F$4*$F$5/E1410^2*(SIN(RADIANS(G1416))*SIN(RADIANS(E1411))+COS(RADIANS(G1416))*COS(RADIANS(E1411))*COS(RADIANS(AJ1401))))</f>
        <v>#DIV/0!</v>
      </c>
      <c r="AK1416">
        <f>IF(DEGREES(ACOS(SIN(RADIANS(G1416))*SIN(RADIANS(E1411))+COS(RADIANS(G1416))*COS(RADIANS(E1411))*COS(RADIANS(AK1401))))&gt;90,0,$F$4*$F$5/E1410^2*(SIN(RADIANS(G1416))*SIN(RADIANS(E1411))+COS(RADIANS(G1416))*COS(RADIANS(E1411))*COS(RADIANS(AK1401))))</f>
        <v>0</v>
      </c>
      <c r="AL1416">
        <f>IF(DEGREES(ACOS(SIN(RADIANS(G1416))*SIN(RADIANS(E1411))+COS(RADIANS(G1416))*COS(RADIANS(E1411))*COS(RADIANS(AL1401))))&gt;90,0,$F$4*$F$5/E1410^2*(SIN(RADIANS(G1416))*SIN(RADIANS(E1411))+COS(RADIANS(G1416))*COS(RADIANS(E1411))*COS(RADIANS(AL1401))))</f>
        <v>0</v>
      </c>
      <c r="AM1416">
        <f>IF(DEGREES(ACOS(SIN(RADIANS(G1416))*SIN(RADIANS(E1411))+COS(RADIANS(G1416))*COS(RADIANS(E1411))*COS(RADIANS(AM1401))))&gt;90,0,$F$4*$F$5/E1410^2*(SIN(RADIANS(G1416))*SIN(RADIANS(E1411))+COS(RADIANS(G1416))*COS(RADIANS(E1411))*COS(RADIANS(AM1401))))</f>
        <v>0</v>
      </c>
      <c r="AN1416">
        <f>IF(DEGREES(ACOS(SIN(RADIANS(G1416))*SIN(RADIANS(E1411))+COS(RADIANS(G1416))*COS(RADIANS(E1411))*COS(RADIANS(AN1401))))&gt;90,0,$F$4*$F$5/E1410^2*(SIN(RADIANS(G1416))*SIN(RADIANS(E1411))+COS(RADIANS(G1416))*COS(RADIANS(E1411))*COS(RADIANS(AN1401))))</f>
        <v>0</v>
      </c>
      <c r="AO1416">
        <f>IF(DEGREES(ACOS(SIN(RADIANS(G1416))*SIN(RADIANS(E1411))+COS(RADIANS(G1416))*COS(RADIANS(E1411))*COS(RADIANS(AO1401))))&gt;90,0,$F$4*$F$5/E1410^2*(SIN(RADIANS(G1416))*SIN(RADIANS(E1411))+COS(RADIANS(G1416))*COS(RADIANS(E1411))*COS(RADIANS(AO1401))))</f>
        <v>0</v>
      </c>
      <c r="AP1416">
        <f>IF(DEGREES(ACOS(SIN(RADIANS(G1416))*SIN(RADIANS(E1411))+COS(RADIANS(G1416))*COS(RADIANS(E1411))*COS(RADIANS(AP1401))))&gt;90,0,$F$4*$F$5/E1410^2*(SIN(RADIANS(G1416))*SIN(RADIANS(E1411))+COS(RADIANS(G1416))*COS(RADIANS(E1411))*COS(RADIANS(AP1401))))</f>
        <v>0</v>
      </c>
      <c r="AQ1416">
        <f>IF(DEGREES(ACOS(SIN(RADIANS(G1416))*SIN(RADIANS(E1411))+COS(RADIANS(G1416))*COS(RADIANS(E1411))*COS(RADIANS(AQ1401))))&gt;90,0,$F$4*$F$5/E1410^2*(SIN(RADIANS(G1416))*SIN(RADIANS(E1411))+COS(RADIANS(G1416))*COS(RADIANS(E1411))*COS(RADIANS(AQ1401))))</f>
        <v>0</v>
      </c>
      <c r="AR1416">
        <f>IF(DEGREES(ACOS(SIN(RADIANS(G1416))*SIN(RADIANS(E1411))+COS(RADIANS(G1416))*COS(RADIANS(E1411))*COS(RADIANS(AR1401))))&gt;90,0,$F$4*$F$5/E1410^2*(SIN(RADIANS(G1416))*SIN(RADIANS(E1411))+COS(RADIANS(G1416))*COS(RADIANS(E1411))*COS(RADIANS(AR1401))))</f>
        <v>0</v>
      </c>
    </row>
    <row r="1417" spans="2:44" x14ac:dyDescent="0.5">
      <c r="G1417">
        <v>-50</v>
      </c>
      <c r="I1417">
        <f>IF(DEGREES(ACOS(SIN(RADIANS(G1417))*SIN(RADIANS(E1411))+COS(RADIANS(G1417))*COS(RADIANS(E1411))*COS(RADIANS(I1401))))&gt;90,0,$F$4*$F$5/E1410^2*(SIN(RADIANS(G1417))*SIN(RADIANS(E1411))+COS(RADIANS(G1417))*COS(RADIANS(E1411))*COS(RADIANS(I1401))))</f>
        <v>0</v>
      </c>
      <c r="J1417">
        <f>IF(DEGREES(ACOS(SIN(RADIANS(G1417))*SIN(RADIANS(E1411))+COS(RADIANS(G1417))*COS(RADIANS(E1411))*COS(RADIANS(J1401))))&gt;90,0,$F$4*$F$5/E1410^2*(SIN(RADIANS(G1417))*SIN(RADIANS(E1411))+COS(RADIANS(G1417))*COS(RADIANS(E1411))*COS(RADIANS(J1401))))</f>
        <v>0</v>
      </c>
      <c r="K1417">
        <f>IF(DEGREES(ACOS(SIN(RADIANS(G1417))*SIN(RADIANS(E1411))+COS(RADIANS(G1417))*COS(RADIANS(E1411))*COS(RADIANS(K1401))))&gt;90,0,$F$4*$F$5/E1410^2*(SIN(RADIANS(G1417))*SIN(RADIANS(E1411))+COS(RADIANS(G1417))*COS(RADIANS(E1411))*COS(RADIANS(K1401))))</f>
        <v>0</v>
      </c>
      <c r="L1417">
        <f>IF(DEGREES(ACOS(SIN(RADIANS(G1417))*SIN(RADIANS(E1411))+COS(RADIANS(G1417))*COS(RADIANS(E1411))*COS(RADIANS(L1401))))&gt;90,0,$F$4*$F$5/E1410^2*(SIN(RADIANS(G1417))*SIN(RADIANS(E1411))+COS(RADIANS(G1417))*COS(RADIANS(E1411))*COS(RADIANS(L1401))))</f>
        <v>0</v>
      </c>
      <c r="M1417">
        <f>IF(DEGREES(ACOS(SIN(RADIANS(G1417))*SIN(RADIANS(E1411))+COS(RADIANS(G1417))*COS(RADIANS(E1411))*COS(RADIANS(M1401))))&gt;90,0,$F$4*$F$5/E1410^2*(SIN(RADIANS(G1417))*SIN(RADIANS(E1411))+COS(RADIANS(G1417))*COS(RADIANS(E1411))*COS(RADIANS(M1401))))</f>
        <v>0</v>
      </c>
      <c r="N1417">
        <f>IF(DEGREES(ACOS(SIN(RADIANS(G1417))*SIN(RADIANS(E1411))+COS(RADIANS(G1417))*COS(RADIANS(E1411))*COS(RADIANS(N1401))))&gt;90,0,$F$4*$F$5/E1410^2*(SIN(RADIANS(G1417))*SIN(RADIANS(E1411))+COS(RADIANS(G1417))*COS(RADIANS(E1411))*COS(RADIANS(N1401))))</f>
        <v>0</v>
      </c>
      <c r="O1417">
        <f>IF(DEGREES(ACOS(SIN(RADIANS(G1417))*SIN(RADIANS(E1411))+COS(RADIANS(G1417))*COS(RADIANS(E1411))*COS(RADIANS(O1401))))&gt;90,0,$F$4*$F$5/E1410^2*(SIN(RADIANS(G1417))*SIN(RADIANS(E1411))+COS(RADIANS(G1417))*COS(RADIANS(E1411))*COS(RADIANS(O1401))))</f>
        <v>0</v>
      </c>
      <c r="P1417">
        <f>IF(DEGREES(ACOS(SIN(RADIANS(G1417))*SIN(RADIANS(E1411))+COS(RADIANS(G1417))*COS(RADIANS(E1411))*COS(RADIANS(P1401))))&gt;90,0,$F$4*$F$5/E1410^2*(SIN(RADIANS(G1417))*SIN(RADIANS(E1411))+COS(RADIANS(G1417))*COS(RADIANS(E1411))*COS(RADIANS(P1401))))</f>
        <v>0</v>
      </c>
      <c r="Q1417">
        <f>IF(DEGREES(ACOS(SIN(RADIANS(G1417))*SIN(RADIANS(E1411))+COS(RADIANS(G1417))*COS(RADIANS(E1411))*COS(RADIANS(Q1401))))&gt;90,0,$F$4*$F$5/E1410^2*(SIN(RADIANS(G1417))*SIN(RADIANS(E1411))+COS(RADIANS(G1417))*COS(RADIANS(E1411))*COS(RADIANS(Q1401))))</f>
        <v>0</v>
      </c>
      <c r="R1417" t="e">
        <f>IF(DEGREES(ACOS(SIN(RADIANS(G1417))*SIN(RADIANS(E1411))+COS(RADIANS(G1417))*COS(RADIANS(E1411))*COS(RADIANS(R1401))))&gt;90,0,$F$4*$F$5/E1410^2*(SIN(RADIANS(G1417))*SIN(RADIANS(E1411))+COS(RADIANS(G1417))*COS(RADIANS(E1411))*COS(RADIANS(R1401))))</f>
        <v>#DIV/0!</v>
      </c>
      <c r="S1417" t="e">
        <f>IF(DEGREES(ACOS(SIN(RADIANS(G1417))*SIN(RADIANS(E1411))+COS(RADIANS(G1417))*COS(RADIANS(E1411))*COS(RADIANS(S1401))))&gt;90,0,$F$4*$F$5/E1410^2*(SIN(RADIANS(G1417))*SIN(RADIANS(E1411))+COS(RADIANS(G1417))*COS(RADIANS(E1411))*COS(RADIANS(S1401))))</f>
        <v>#DIV/0!</v>
      </c>
      <c r="T1417" t="e">
        <f>IF(DEGREES(ACOS(SIN(RADIANS(G1417))*SIN(RADIANS(E1411))+COS(RADIANS(G1417))*COS(RADIANS(E1411))*COS(RADIANS(T1401))))&gt;90,0,$F$4*$F$5/E1410^2*(SIN(RADIANS(G1417))*SIN(RADIANS(E1411))+COS(RADIANS(G1417))*COS(RADIANS(E1411))*COS(RADIANS(T1401))))</f>
        <v>#DIV/0!</v>
      </c>
      <c r="U1417" t="e">
        <f>IF(DEGREES(ACOS(SIN(RADIANS(G1417))*SIN(RADIANS(E1411))+COS(RADIANS(G1417))*COS(RADIANS(E1411))*COS(RADIANS(U1401))))&gt;90,0,$F$4*$F$5/E1410^2*(SIN(RADIANS(G1417))*SIN(RADIANS(E1411))+COS(RADIANS(G1417))*COS(RADIANS(E1411))*COS(RADIANS(U1401))))</f>
        <v>#DIV/0!</v>
      </c>
      <c r="V1417" t="e">
        <f>IF(DEGREES(ACOS(SIN(RADIANS(G1417))*SIN(RADIANS(E1411))+COS(RADIANS(G1417))*COS(RADIANS(E1411))*COS(RADIANS(V1401))))&gt;90,0,$F$4*$F$5/E1410^2*(SIN(RADIANS(G1417))*SIN(RADIANS(E1411))+COS(RADIANS(G1417))*COS(RADIANS(E1411))*COS(RADIANS(V1401))))</f>
        <v>#DIV/0!</v>
      </c>
      <c r="W1417" t="e">
        <f>IF(DEGREES(ACOS(SIN(RADIANS(G1417))*SIN(RADIANS(E1411))+COS(RADIANS(G1417))*COS(RADIANS(E1411))*COS(RADIANS(W1401))))&gt;90,0,$F$4*$F$5/E1410^2*(SIN(RADIANS(G1417))*SIN(RADIANS(E1411))+COS(RADIANS(G1417))*COS(RADIANS(E1411))*COS(RADIANS(W1401))))</f>
        <v>#DIV/0!</v>
      </c>
      <c r="X1417" t="e">
        <f>IF(DEGREES(ACOS(SIN(RADIANS(G1417))*SIN(RADIANS(E1411))+COS(RADIANS(G1417))*COS(RADIANS(E1411))*COS(RADIANS(X1401))))&gt;90,0,$F$4*$F$5/E1410^2*(SIN(RADIANS(G1417))*SIN(RADIANS(E1411))+COS(RADIANS(G1417))*COS(RADIANS(E1411))*COS(RADIANS(X1401))))</f>
        <v>#DIV/0!</v>
      </c>
      <c r="Y1417" t="e">
        <f>IF(DEGREES(ACOS(SIN(RADIANS(G1417))*SIN(RADIANS(E1411))+COS(RADIANS(G1417))*COS(RADIANS(E1411))*COS(RADIANS(Y1401))))&gt;90,0,$F$4*$F$5/E1410^2*(SIN(RADIANS(G1417))*SIN(RADIANS(E1411))+COS(RADIANS(G1417))*COS(RADIANS(E1411))*COS(RADIANS(Y1401))))</f>
        <v>#DIV/0!</v>
      </c>
      <c r="Z1417" t="e">
        <f>IF(DEGREES(ACOS(SIN(RADIANS(G1417))*SIN(RADIANS(E1411))+COS(RADIANS(G1417))*COS(RADIANS(E1411))*COS(RADIANS(Z1401))))&gt;90,0,$F$4*$F$5/E1410^2*(SIN(RADIANS(G1417))*SIN(RADIANS(E1411))+COS(RADIANS(G1417))*COS(RADIANS(E1411))*COS(RADIANS(Z1401))))</f>
        <v>#DIV/0!</v>
      </c>
      <c r="AA1417" t="e">
        <f>IF(DEGREES(ACOS(SIN(RADIANS(G1417))*SIN(RADIANS(E1411))+COS(RADIANS(G1417))*COS(RADIANS(E1411))*COS(RADIANS(AA1401))))&gt;90,0,$F$4*$F$5/E1410^2*(SIN(RADIANS(G1417))*SIN(RADIANS(E1411))+COS(RADIANS(G1417))*COS(RADIANS(E1411))*COS(RADIANS(AA1401))))</f>
        <v>#DIV/0!</v>
      </c>
      <c r="AB1417" t="e">
        <f>IF(DEGREES(ACOS(SIN(RADIANS(G1417))*SIN(RADIANS(E1411))+COS(RADIANS(G1417))*COS(RADIANS(E1411))*COS(RADIANS(AB1401))))&gt;90,0,$F$4*$F$5/E1410^2*(SIN(RADIANS(G1417))*SIN(RADIANS(E1411))+COS(RADIANS(G1417))*COS(RADIANS(E1411))*COS(RADIANS(AB1401))))</f>
        <v>#DIV/0!</v>
      </c>
      <c r="AC1417" t="e">
        <f>IF(DEGREES(ACOS(SIN(RADIANS(G1417))*SIN(RADIANS(E1411))+COS(RADIANS(G1417))*COS(RADIANS(E1411))*COS(RADIANS(AC1401))))&gt;90,0,$F$4*$F$5/E1410^2*(SIN(RADIANS(G1417))*SIN(RADIANS(E1411))+COS(RADIANS(G1417))*COS(RADIANS(E1411))*COS(RADIANS(AC1401))))</f>
        <v>#DIV/0!</v>
      </c>
      <c r="AD1417" t="e">
        <f>IF(DEGREES(ACOS(SIN(RADIANS(G1417))*SIN(RADIANS(E1411))+COS(RADIANS(G1417))*COS(RADIANS(E1411))*COS(RADIANS(AD1401))))&gt;90,0,$F$4*$F$5/E1410^2*(SIN(RADIANS(G1417))*SIN(RADIANS(E1411))+COS(RADIANS(G1417))*COS(RADIANS(E1411))*COS(RADIANS(AD1401))))</f>
        <v>#DIV/0!</v>
      </c>
      <c r="AE1417" t="e">
        <f>IF(DEGREES(ACOS(SIN(RADIANS(G1417))*SIN(RADIANS(E1411))+COS(RADIANS(G1417))*COS(RADIANS(E1411))*COS(RADIANS(AE1401))))&gt;90,0,$F$4*$F$5/E1410^2*(SIN(RADIANS(G1417))*SIN(RADIANS(E1411))+COS(RADIANS(G1417))*COS(RADIANS(E1411))*COS(RADIANS(AE1401))))</f>
        <v>#DIV/0!</v>
      </c>
      <c r="AF1417" t="e">
        <f>IF(DEGREES(ACOS(SIN(RADIANS(G1417))*SIN(RADIANS(E1411))+COS(RADIANS(G1417))*COS(RADIANS(E1411))*COS(RADIANS(AF1401))))&gt;90,0,$F$4*$F$5/E1410^2*(SIN(RADIANS(G1417))*SIN(RADIANS(E1411))+COS(RADIANS(G1417))*COS(RADIANS(E1411))*COS(RADIANS(AF1401))))</f>
        <v>#DIV/0!</v>
      </c>
      <c r="AG1417" t="e">
        <f>IF(DEGREES(ACOS(SIN(RADIANS(G1417))*SIN(RADIANS(E1411))+COS(RADIANS(G1417))*COS(RADIANS(E1411))*COS(RADIANS(AG1401))))&gt;90,0,$F$4*$F$5/E1410^2*(SIN(RADIANS(G1417))*SIN(RADIANS(E1411))+COS(RADIANS(G1417))*COS(RADIANS(E1411))*COS(RADIANS(AG1401))))</f>
        <v>#DIV/0!</v>
      </c>
      <c r="AH1417" t="e">
        <f>IF(DEGREES(ACOS(SIN(RADIANS(G1417))*SIN(RADIANS(E1411))+COS(RADIANS(G1417))*COS(RADIANS(E1411))*COS(RADIANS(AH1401))))&gt;90,0,$F$4*$F$5/E1410^2*(SIN(RADIANS(G1417))*SIN(RADIANS(E1411))+COS(RADIANS(G1417))*COS(RADIANS(E1411))*COS(RADIANS(AH1401))))</f>
        <v>#DIV/0!</v>
      </c>
      <c r="AI1417" t="e">
        <f>IF(DEGREES(ACOS(SIN(RADIANS(G1417))*SIN(RADIANS(E1411))+COS(RADIANS(G1417))*COS(RADIANS(E1411))*COS(RADIANS(AI1401))))&gt;90,0,$F$4*$F$5/E1410^2*(SIN(RADIANS(G1417))*SIN(RADIANS(E1411))+COS(RADIANS(G1417))*COS(RADIANS(E1411))*COS(RADIANS(AI1401))))</f>
        <v>#DIV/0!</v>
      </c>
      <c r="AJ1417" t="e">
        <f>IF(DEGREES(ACOS(SIN(RADIANS(G1417))*SIN(RADIANS(E1411))+COS(RADIANS(G1417))*COS(RADIANS(E1411))*COS(RADIANS(AJ1401))))&gt;90,0,$F$4*$F$5/E1410^2*(SIN(RADIANS(G1417))*SIN(RADIANS(E1411))+COS(RADIANS(G1417))*COS(RADIANS(E1411))*COS(RADIANS(AJ1401))))</f>
        <v>#DIV/0!</v>
      </c>
      <c r="AK1417">
        <f>IF(DEGREES(ACOS(SIN(RADIANS(G1417))*SIN(RADIANS(E1411))+COS(RADIANS(G1417))*COS(RADIANS(E1411))*COS(RADIANS(AK1401))))&gt;90,0,$F$4*$F$5/E1410^2*(SIN(RADIANS(G1417))*SIN(RADIANS(E1411))+COS(RADIANS(G1417))*COS(RADIANS(E1411))*COS(RADIANS(AK1401))))</f>
        <v>0</v>
      </c>
      <c r="AL1417">
        <f>IF(DEGREES(ACOS(SIN(RADIANS(G1417))*SIN(RADIANS(E1411))+COS(RADIANS(G1417))*COS(RADIANS(E1411))*COS(RADIANS(AL1401))))&gt;90,0,$F$4*$F$5/E1410^2*(SIN(RADIANS(G1417))*SIN(RADIANS(E1411))+COS(RADIANS(G1417))*COS(RADIANS(E1411))*COS(RADIANS(AL1401))))</f>
        <v>0</v>
      </c>
      <c r="AM1417">
        <f>IF(DEGREES(ACOS(SIN(RADIANS(G1417))*SIN(RADIANS(E1411))+COS(RADIANS(G1417))*COS(RADIANS(E1411))*COS(RADIANS(AM1401))))&gt;90,0,$F$4*$F$5/E1410^2*(SIN(RADIANS(G1417))*SIN(RADIANS(E1411))+COS(RADIANS(G1417))*COS(RADIANS(E1411))*COS(RADIANS(AM1401))))</f>
        <v>0</v>
      </c>
      <c r="AN1417">
        <f>IF(DEGREES(ACOS(SIN(RADIANS(G1417))*SIN(RADIANS(E1411))+COS(RADIANS(G1417))*COS(RADIANS(E1411))*COS(RADIANS(AN1401))))&gt;90,0,$F$4*$F$5/E1410^2*(SIN(RADIANS(G1417))*SIN(RADIANS(E1411))+COS(RADIANS(G1417))*COS(RADIANS(E1411))*COS(RADIANS(AN1401))))</f>
        <v>0</v>
      </c>
      <c r="AO1417">
        <f>IF(DEGREES(ACOS(SIN(RADIANS(G1417))*SIN(RADIANS(E1411))+COS(RADIANS(G1417))*COS(RADIANS(E1411))*COS(RADIANS(AO1401))))&gt;90,0,$F$4*$F$5/E1410^2*(SIN(RADIANS(G1417))*SIN(RADIANS(E1411))+COS(RADIANS(G1417))*COS(RADIANS(E1411))*COS(RADIANS(AO1401))))</f>
        <v>0</v>
      </c>
      <c r="AP1417">
        <f>IF(DEGREES(ACOS(SIN(RADIANS(G1417))*SIN(RADIANS(E1411))+COS(RADIANS(G1417))*COS(RADIANS(E1411))*COS(RADIANS(AP1401))))&gt;90,0,$F$4*$F$5/E1410^2*(SIN(RADIANS(G1417))*SIN(RADIANS(E1411))+COS(RADIANS(G1417))*COS(RADIANS(E1411))*COS(RADIANS(AP1401))))</f>
        <v>0</v>
      </c>
      <c r="AQ1417">
        <f>IF(DEGREES(ACOS(SIN(RADIANS(G1417))*SIN(RADIANS(E1411))+COS(RADIANS(G1417))*COS(RADIANS(E1411))*COS(RADIANS(AQ1401))))&gt;90,0,$F$4*$F$5/E1410^2*(SIN(RADIANS(G1417))*SIN(RADIANS(E1411))+COS(RADIANS(G1417))*COS(RADIANS(E1411))*COS(RADIANS(AQ1401))))</f>
        <v>0</v>
      </c>
      <c r="AR1417">
        <f>IF(DEGREES(ACOS(SIN(RADIANS(G1417))*SIN(RADIANS(E1411))+COS(RADIANS(G1417))*COS(RADIANS(E1411))*COS(RADIANS(AR1401))))&gt;90,0,$F$4*$F$5/E1410^2*(SIN(RADIANS(G1417))*SIN(RADIANS(E1411))+COS(RADIANS(G1417))*COS(RADIANS(E1411))*COS(RADIANS(AR1401))))</f>
        <v>0</v>
      </c>
    </row>
    <row r="1418" spans="2:44" x14ac:dyDescent="0.5">
      <c r="G1418">
        <v>-60</v>
      </c>
      <c r="I1418">
        <f>IF(DEGREES(ACOS(SIN(RADIANS(G1418))*SIN(RADIANS(E1411))+COS(RADIANS(G1418))*COS(RADIANS(E1411))*COS(RADIANS(I1401))))&gt;90,0,$F$4*$F$5/E1410^2*(SIN(RADIANS(G1418))*SIN(RADIANS(E1411))+COS(RADIANS(G1418))*COS(RADIANS(E1411))*COS(RADIANS(I1401))))</f>
        <v>0</v>
      </c>
      <c r="J1418">
        <f>IF(DEGREES(ACOS(SIN(RADIANS(G1418))*SIN(RADIANS(E1411))+COS(RADIANS(G1418))*COS(RADIANS(E1411))*COS(RADIANS(J1401))))&gt;90,0,$F$4*$F$5/E1410^2*(SIN(RADIANS(G1418))*SIN(RADIANS(E1411))+COS(RADIANS(G1418))*COS(RADIANS(E1411))*COS(RADIANS(J1401))))</f>
        <v>0</v>
      </c>
      <c r="K1418">
        <f>IF(DEGREES(ACOS(SIN(RADIANS(G1418))*SIN(RADIANS(E1411))+COS(RADIANS(G1418))*COS(RADIANS(E1411))*COS(RADIANS(K1401))))&gt;90,0,$F$4*$F$5/E1410^2*(SIN(RADIANS(G1418))*SIN(RADIANS(E1411))+COS(RADIANS(G1418))*COS(RADIANS(E1411))*COS(RADIANS(K1401))))</f>
        <v>0</v>
      </c>
      <c r="L1418">
        <f>IF(DEGREES(ACOS(SIN(RADIANS(G1418))*SIN(RADIANS(E1411))+COS(RADIANS(G1418))*COS(RADIANS(E1411))*COS(RADIANS(L1401))))&gt;90,0,$F$4*$F$5/E1410^2*(SIN(RADIANS(G1418))*SIN(RADIANS(E1411))+COS(RADIANS(G1418))*COS(RADIANS(E1411))*COS(RADIANS(L1401))))</f>
        <v>0</v>
      </c>
      <c r="M1418">
        <f>IF(DEGREES(ACOS(SIN(RADIANS(G1418))*SIN(RADIANS(E1411))+COS(RADIANS(G1418))*COS(RADIANS(E1411))*COS(RADIANS(M1401))))&gt;90,0,$F$4*$F$5/E1410^2*(SIN(RADIANS(G1418))*SIN(RADIANS(E1411))+COS(RADIANS(G1418))*COS(RADIANS(E1411))*COS(RADIANS(M1401))))</f>
        <v>0</v>
      </c>
      <c r="N1418">
        <f>IF(DEGREES(ACOS(SIN(RADIANS(G1418))*SIN(RADIANS(E1411))+COS(RADIANS(G1418))*COS(RADIANS(E1411))*COS(RADIANS(N1401))))&gt;90,0,$F$4*$F$5/E1410^2*(SIN(RADIANS(G1418))*SIN(RADIANS(E1411))+COS(RADIANS(G1418))*COS(RADIANS(E1411))*COS(RADIANS(N1401))))</f>
        <v>0</v>
      </c>
      <c r="O1418">
        <f>IF(DEGREES(ACOS(SIN(RADIANS(G1418))*SIN(RADIANS(E1411))+COS(RADIANS(G1418))*COS(RADIANS(E1411))*COS(RADIANS(O1401))))&gt;90,0,$F$4*$F$5/E1410^2*(SIN(RADIANS(G1418))*SIN(RADIANS(E1411))+COS(RADIANS(G1418))*COS(RADIANS(E1411))*COS(RADIANS(O1401))))</f>
        <v>0</v>
      </c>
      <c r="P1418">
        <f>IF(DEGREES(ACOS(SIN(RADIANS(G1418))*SIN(RADIANS(E1411))+COS(RADIANS(G1418))*COS(RADIANS(E1411))*COS(RADIANS(P1401))))&gt;90,0,$F$4*$F$5/E1410^2*(SIN(RADIANS(G1418))*SIN(RADIANS(E1411))+COS(RADIANS(G1418))*COS(RADIANS(E1411))*COS(RADIANS(P1401))))</f>
        <v>0</v>
      </c>
      <c r="Q1418">
        <f>IF(DEGREES(ACOS(SIN(RADIANS(G1418))*SIN(RADIANS(E1411))+COS(RADIANS(G1418))*COS(RADIANS(E1411))*COS(RADIANS(Q1401))))&gt;90,0,$F$4*$F$5/E1410^2*(SIN(RADIANS(G1418))*SIN(RADIANS(E1411))+COS(RADIANS(G1418))*COS(RADIANS(E1411))*COS(RADIANS(Q1401))))</f>
        <v>0</v>
      </c>
      <c r="R1418" t="e">
        <f>IF(DEGREES(ACOS(SIN(RADIANS(G1418))*SIN(RADIANS(E1411))+COS(RADIANS(G1418))*COS(RADIANS(E1411))*COS(RADIANS(R1401))))&gt;90,0,$F$4*$F$5/E1410^2*(SIN(RADIANS(G1418))*SIN(RADIANS(E1411))+COS(RADIANS(G1418))*COS(RADIANS(E1411))*COS(RADIANS(R1401))))</f>
        <v>#DIV/0!</v>
      </c>
      <c r="S1418" t="e">
        <f>IF(DEGREES(ACOS(SIN(RADIANS(G1418))*SIN(RADIANS(E1411))+COS(RADIANS(G1418))*COS(RADIANS(E1411))*COS(RADIANS(S1401))))&gt;90,0,$F$4*$F$5/E1410^2*(SIN(RADIANS(G1418))*SIN(RADIANS(E1411))+COS(RADIANS(G1418))*COS(RADIANS(E1411))*COS(RADIANS(S1401))))</f>
        <v>#DIV/0!</v>
      </c>
      <c r="T1418" t="e">
        <f>IF(DEGREES(ACOS(SIN(RADIANS(G1418))*SIN(RADIANS(E1411))+COS(RADIANS(G1418))*COS(RADIANS(E1411))*COS(RADIANS(T1401))))&gt;90,0,$F$4*$F$5/E1410^2*(SIN(RADIANS(G1418))*SIN(RADIANS(E1411))+COS(RADIANS(G1418))*COS(RADIANS(E1411))*COS(RADIANS(T1401))))</f>
        <v>#DIV/0!</v>
      </c>
      <c r="U1418" t="e">
        <f>IF(DEGREES(ACOS(SIN(RADIANS(G1418))*SIN(RADIANS(E1411))+COS(RADIANS(G1418))*COS(RADIANS(E1411))*COS(RADIANS(U1401))))&gt;90,0,$F$4*$F$5/E1410^2*(SIN(RADIANS(G1418))*SIN(RADIANS(E1411))+COS(RADIANS(G1418))*COS(RADIANS(E1411))*COS(RADIANS(U1401))))</f>
        <v>#DIV/0!</v>
      </c>
      <c r="V1418" t="e">
        <f>IF(DEGREES(ACOS(SIN(RADIANS(G1418))*SIN(RADIANS(E1411))+COS(RADIANS(G1418))*COS(RADIANS(E1411))*COS(RADIANS(V1401))))&gt;90,0,$F$4*$F$5/E1410^2*(SIN(RADIANS(G1418))*SIN(RADIANS(E1411))+COS(RADIANS(G1418))*COS(RADIANS(E1411))*COS(RADIANS(V1401))))</f>
        <v>#DIV/0!</v>
      </c>
      <c r="W1418" t="e">
        <f>IF(DEGREES(ACOS(SIN(RADIANS(G1418))*SIN(RADIANS(E1411))+COS(RADIANS(G1418))*COS(RADIANS(E1411))*COS(RADIANS(W1401))))&gt;90,0,$F$4*$F$5/E1410^2*(SIN(RADIANS(G1418))*SIN(RADIANS(E1411))+COS(RADIANS(G1418))*COS(RADIANS(E1411))*COS(RADIANS(W1401))))</f>
        <v>#DIV/0!</v>
      </c>
      <c r="X1418" t="e">
        <f>IF(DEGREES(ACOS(SIN(RADIANS(G1418))*SIN(RADIANS(E1411))+COS(RADIANS(G1418))*COS(RADIANS(E1411))*COS(RADIANS(X1401))))&gt;90,0,$F$4*$F$5/E1410^2*(SIN(RADIANS(G1418))*SIN(RADIANS(E1411))+COS(RADIANS(G1418))*COS(RADIANS(E1411))*COS(RADIANS(X1401))))</f>
        <v>#DIV/0!</v>
      </c>
      <c r="Y1418" t="e">
        <f>IF(DEGREES(ACOS(SIN(RADIANS(G1418))*SIN(RADIANS(E1411))+COS(RADIANS(G1418))*COS(RADIANS(E1411))*COS(RADIANS(Y1401))))&gt;90,0,$F$4*$F$5/E1410^2*(SIN(RADIANS(G1418))*SIN(RADIANS(E1411))+COS(RADIANS(G1418))*COS(RADIANS(E1411))*COS(RADIANS(Y1401))))</f>
        <v>#DIV/0!</v>
      </c>
      <c r="Z1418" t="e">
        <f>IF(DEGREES(ACOS(SIN(RADIANS(G1418))*SIN(RADIANS(E1411))+COS(RADIANS(G1418))*COS(RADIANS(E1411))*COS(RADIANS(Z1401))))&gt;90,0,$F$4*$F$5/E1410^2*(SIN(RADIANS(G1418))*SIN(RADIANS(E1411))+COS(RADIANS(G1418))*COS(RADIANS(E1411))*COS(RADIANS(Z1401))))</f>
        <v>#DIV/0!</v>
      </c>
      <c r="AA1418" t="e">
        <f>IF(DEGREES(ACOS(SIN(RADIANS(G1418))*SIN(RADIANS(E1411))+COS(RADIANS(G1418))*COS(RADIANS(E1411))*COS(RADIANS(AA1401))))&gt;90,0,$F$4*$F$5/E1410^2*(SIN(RADIANS(G1418))*SIN(RADIANS(E1411))+COS(RADIANS(G1418))*COS(RADIANS(E1411))*COS(RADIANS(AA1401))))</f>
        <v>#DIV/0!</v>
      </c>
      <c r="AB1418" t="e">
        <f>IF(DEGREES(ACOS(SIN(RADIANS(G1418))*SIN(RADIANS(E1411))+COS(RADIANS(G1418))*COS(RADIANS(E1411))*COS(RADIANS(AB1401))))&gt;90,0,$F$4*$F$5/E1410^2*(SIN(RADIANS(G1418))*SIN(RADIANS(E1411))+COS(RADIANS(G1418))*COS(RADIANS(E1411))*COS(RADIANS(AB1401))))</f>
        <v>#DIV/0!</v>
      </c>
      <c r="AC1418" t="e">
        <f>IF(DEGREES(ACOS(SIN(RADIANS(G1418))*SIN(RADIANS(E1411))+COS(RADIANS(G1418))*COS(RADIANS(E1411))*COS(RADIANS(AC1401))))&gt;90,0,$F$4*$F$5/E1410^2*(SIN(RADIANS(G1418))*SIN(RADIANS(E1411))+COS(RADIANS(G1418))*COS(RADIANS(E1411))*COS(RADIANS(AC1401))))</f>
        <v>#DIV/0!</v>
      </c>
      <c r="AD1418" t="e">
        <f>IF(DEGREES(ACOS(SIN(RADIANS(G1418))*SIN(RADIANS(E1411))+COS(RADIANS(G1418))*COS(RADIANS(E1411))*COS(RADIANS(AD1401))))&gt;90,0,$F$4*$F$5/E1410^2*(SIN(RADIANS(G1418))*SIN(RADIANS(E1411))+COS(RADIANS(G1418))*COS(RADIANS(E1411))*COS(RADIANS(AD1401))))</f>
        <v>#DIV/0!</v>
      </c>
      <c r="AE1418" t="e">
        <f>IF(DEGREES(ACOS(SIN(RADIANS(G1418))*SIN(RADIANS(E1411))+COS(RADIANS(G1418))*COS(RADIANS(E1411))*COS(RADIANS(AE1401))))&gt;90,0,$F$4*$F$5/E1410^2*(SIN(RADIANS(G1418))*SIN(RADIANS(E1411))+COS(RADIANS(G1418))*COS(RADIANS(E1411))*COS(RADIANS(AE1401))))</f>
        <v>#DIV/0!</v>
      </c>
      <c r="AF1418" t="e">
        <f>IF(DEGREES(ACOS(SIN(RADIANS(G1418))*SIN(RADIANS(E1411))+COS(RADIANS(G1418))*COS(RADIANS(E1411))*COS(RADIANS(AF1401))))&gt;90,0,$F$4*$F$5/E1410^2*(SIN(RADIANS(G1418))*SIN(RADIANS(E1411))+COS(RADIANS(G1418))*COS(RADIANS(E1411))*COS(RADIANS(AF1401))))</f>
        <v>#DIV/0!</v>
      </c>
      <c r="AG1418" t="e">
        <f>IF(DEGREES(ACOS(SIN(RADIANS(G1418))*SIN(RADIANS(E1411))+COS(RADIANS(G1418))*COS(RADIANS(E1411))*COS(RADIANS(AG1401))))&gt;90,0,$F$4*$F$5/E1410^2*(SIN(RADIANS(G1418))*SIN(RADIANS(E1411))+COS(RADIANS(G1418))*COS(RADIANS(E1411))*COS(RADIANS(AG1401))))</f>
        <v>#DIV/0!</v>
      </c>
      <c r="AH1418" t="e">
        <f>IF(DEGREES(ACOS(SIN(RADIANS(G1418))*SIN(RADIANS(E1411))+COS(RADIANS(G1418))*COS(RADIANS(E1411))*COS(RADIANS(AH1401))))&gt;90,0,$F$4*$F$5/E1410^2*(SIN(RADIANS(G1418))*SIN(RADIANS(E1411))+COS(RADIANS(G1418))*COS(RADIANS(E1411))*COS(RADIANS(AH1401))))</f>
        <v>#DIV/0!</v>
      </c>
      <c r="AI1418" t="e">
        <f>IF(DEGREES(ACOS(SIN(RADIANS(G1418))*SIN(RADIANS(E1411))+COS(RADIANS(G1418))*COS(RADIANS(E1411))*COS(RADIANS(AI1401))))&gt;90,0,$F$4*$F$5/E1410^2*(SIN(RADIANS(G1418))*SIN(RADIANS(E1411))+COS(RADIANS(G1418))*COS(RADIANS(E1411))*COS(RADIANS(AI1401))))</f>
        <v>#DIV/0!</v>
      </c>
      <c r="AJ1418" t="e">
        <f>IF(DEGREES(ACOS(SIN(RADIANS(G1418))*SIN(RADIANS(E1411))+COS(RADIANS(G1418))*COS(RADIANS(E1411))*COS(RADIANS(AJ1401))))&gt;90,0,$F$4*$F$5/E1410^2*(SIN(RADIANS(G1418))*SIN(RADIANS(E1411))+COS(RADIANS(G1418))*COS(RADIANS(E1411))*COS(RADIANS(AJ1401))))</f>
        <v>#DIV/0!</v>
      </c>
      <c r="AK1418">
        <f>IF(DEGREES(ACOS(SIN(RADIANS(G1418))*SIN(RADIANS(E1411))+COS(RADIANS(G1418))*COS(RADIANS(E1411))*COS(RADIANS(AK1401))))&gt;90,0,$F$4*$F$5/E1410^2*(SIN(RADIANS(G1418))*SIN(RADIANS(E1411))+COS(RADIANS(G1418))*COS(RADIANS(E1411))*COS(RADIANS(AK1401))))</f>
        <v>0</v>
      </c>
      <c r="AL1418">
        <f>IF(DEGREES(ACOS(SIN(RADIANS(G1418))*SIN(RADIANS(E1411))+COS(RADIANS(G1418))*COS(RADIANS(E1411))*COS(RADIANS(AL1401))))&gt;90,0,$F$4*$F$5/E1410^2*(SIN(RADIANS(G1418))*SIN(RADIANS(E1411))+COS(RADIANS(G1418))*COS(RADIANS(E1411))*COS(RADIANS(AL1401))))</f>
        <v>0</v>
      </c>
      <c r="AM1418">
        <f>IF(DEGREES(ACOS(SIN(RADIANS(G1418))*SIN(RADIANS(E1411))+COS(RADIANS(G1418))*COS(RADIANS(E1411))*COS(RADIANS(AM1401))))&gt;90,0,$F$4*$F$5/E1410^2*(SIN(RADIANS(G1418))*SIN(RADIANS(E1411))+COS(RADIANS(G1418))*COS(RADIANS(E1411))*COS(RADIANS(AM1401))))</f>
        <v>0</v>
      </c>
      <c r="AN1418">
        <f>IF(DEGREES(ACOS(SIN(RADIANS(G1418))*SIN(RADIANS(E1411))+COS(RADIANS(G1418))*COS(RADIANS(E1411))*COS(RADIANS(AN1401))))&gt;90,0,$F$4*$F$5/E1410^2*(SIN(RADIANS(G1418))*SIN(RADIANS(E1411))+COS(RADIANS(G1418))*COS(RADIANS(E1411))*COS(RADIANS(AN1401))))</f>
        <v>0</v>
      </c>
      <c r="AO1418">
        <f>IF(DEGREES(ACOS(SIN(RADIANS(G1418))*SIN(RADIANS(E1411))+COS(RADIANS(G1418))*COS(RADIANS(E1411))*COS(RADIANS(AO1401))))&gt;90,0,$F$4*$F$5/E1410^2*(SIN(RADIANS(G1418))*SIN(RADIANS(E1411))+COS(RADIANS(G1418))*COS(RADIANS(E1411))*COS(RADIANS(AO1401))))</f>
        <v>0</v>
      </c>
      <c r="AP1418">
        <f>IF(DEGREES(ACOS(SIN(RADIANS(G1418))*SIN(RADIANS(E1411))+COS(RADIANS(G1418))*COS(RADIANS(E1411))*COS(RADIANS(AP1401))))&gt;90,0,$F$4*$F$5/E1410^2*(SIN(RADIANS(G1418))*SIN(RADIANS(E1411))+COS(RADIANS(G1418))*COS(RADIANS(E1411))*COS(RADIANS(AP1401))))</f>
        <v>0</v>
      </c>
      <c r="AQ1418">
        <f>IF(DEGREES(ACOS(SIN(RADIANS(G1418))*SIN(RADIANS(E1411))+COS(RADIANS(G1418))*COS(RADIANS(E1411))*COS(RADIANS(AQ1401))))&gt;90,0,$F$4*$F$5/E1410^2*(SIN(RADIANS(G1418))*SIN(RADIANS(E1411))+COS(RADIANS(G1418))*COS(RADIANS(E1411))*COS(RADIANS(AQ1401))))</f>
        <v>0</v>
      </c>
      <c r="AR1418">
        <f>IF(DEGREES(ACOS(SIN(RADIANS(G1418))*SIN(RADIANS(E1411))+COS(RADIANS(G1418))*COS(RADIANS(E1411))*COS(RADIANS(AR1401))))&gt;90,0,$F$4*$F$5/E1410^2*(SIN(RADIANS(G1418))*SIN(RADIANS(E1411))+COS(RADIANS(G1418))*COS(RADIANS(E1411))*COS(RADIANS(AR1401))))</f>
        <v>0</v>
      </c>
    </row>
    <row r="1419" spans="2:44" x14ac:dyDescent="0.5">
      <c r="G1419">
        <v>-70</v>
      </c>
      <c r="I1419">
        <f>IF(DEGREES(ACOS(SIN(RADIANS(G1419))*SIN(RADIANS(E1411))+COS(RADIANS(G1419))*COS(RADIANS(E1411))*COS(RADIANS(I1401))))&gt;90,0,$F$4*$F$5/E1410^2*(SIN(RADIANS(G1419))*SIN(RADIANS(E1411))+COS(RADIANS(G1419))*COS(RADIANS(E1411))*COS(RADIANS(I1401))))</f>
        <v>0</v>
      </c>
      <c r="J1419">
        <f>IF(DEGREES(ACOS(SIN(RADIANS(G1419))*SIN(RADIANS(E1411))+COS(RADIANS(G1419))*COS(RADIANS(E1411))*COS(RADIANS(J1401))))&gt;90,0,$F$4*$F$5/E1410^2*(SIN(RADIANS(G1419))*SIN(RADIANS(E1411))+COS(RADIANS(G1419))*COS(RADIANS(E1411))*COS(RADIANS(J1401))))</f>
        <v>0</v>
      </c>
      <c r="K1419">
        <f>IF(DEGREES(ACOS(SIN(RADIANS(G1419))*SIN(RADIANS(E1411))+COS(RADIANS(G1419))*COS(RADIANS(E1411))*COS(RADIANS(K1401))))&gt;90,0,$F$4*$F$5/E1410^2*(SIN(RADIANS(G1419))*SIN(RADIANS(E1411))+COS(RADIANS(G1419))*COS(RADIANS(E1411))*COS(RADIANS(K1401))))</f>
        <v>0</v>
      </c>
      <c r="L1419">
        <f>IF(DEGREES(ACOS(SIN(RADIANS(G1419))*SIN(RADIANS(E1411))+COS(RADIANS(G1419))*COS(RADIANS(E1411))*COS(RADIANS(L1401))))&gt;90,0,$F$4*$F$5/E1410^2*(SIN(RADIANS(G1419))*SIN(RADIANS(E1411))+COS(RADIANS(G1419))*COS(RADIANS(E1411))*COS(RADIANS(L1401))))</f>
        <v>0</v>
      </c>
      <c r="M1419">
        <f>IF(DEGREES(ACOS(SIN(RADIANS(G1419))*SIN(RADIANS(E1411))+COS(RADIANS(G1419))*COS(RADIANS(E1411))*COS(RADIANS(M1401))))&gt;90,0,$F$4*$F$5/E1410^2*(SIN(RADIANS(G1419))*SIN(RADIANS(E1411))+COS(RADIANS(G1419))*COS(RADIANS(E1411))*COS(RADIANS(M1401))))</f>
        <v>0</v>
      </c>
      <c r="N1419">
        <f>IF(DEGREES(ACOS(SIN(RADIANS(G1419))*SIN(RADIANS(E1411))+COS(RADIANS(G1419))*COS(RADIANS(E1411))*COS(RADIANS(N1401))))&gt;90,0,$F$4*$F$5/E1410^2*(SIN(RADIANS(G1419))*SIN(RADIANS(E1411))+COS(RADIANS(G1419))*COS(RADIANS(E1411))*COS(RADIANS(N1401))))</f>
        <v>0</v>
      </c>
      <c r="O1419">
        <f>IF(DEGREES(ACOS(SIN(RADIANS(G1419))*SIN(RADIANS(E1411))+COS(RADIANS(G1419))*COS(RADIANS(E1411))*COS(RADIANS(O1401))))&gt;90,0,$F$4*$F$5/E1410^2*(SIN(RADIANS(G1419))*SIN(RADIANS(E1411))+COS(RADIANS(G1419))*COS(RADIANS(E1411))*COS(RADIANS(O1401))))</f>
        <v>0</v>
      </c>
      <c r="P1419">
        <f>IF(DEGREES(ACOS(SIN(RADIANS(G1419))*SIN(RADIANS(E1411))+COS(RADIANS(G1419))*COS(RADIANS(E1411))*COS(RADIANS(P1401))))&gt;90,0,$F$4*$F$5/E1410^2*(SIN(RADIANS(G1419))*SIN(RADIANS(E1411))+COS(RADIANS(G1419))*COS(RADIANS(E1411))*COS(RADIANS(P1401))))</f>
        <v>0</v>
      </c>
      <c r="Q1419">
        <f>IF(DEGREES(ACOS(SIN(RADIANS(G1419))*SIN(RADIANS(E1411))+COS(RADIANS(G1419))*COS(RADIANS(E1411))*COS(RADIANS(Q1401))))&gt;90,0,$F$4*$F$5/E1410^2*(SIN(RADIANS(G1419))*SIN(RADIANS(E1411))+COS(RADIANS(G1419))*COS(RADIANS(E1411))*COS(RADIANS(Q1401))))</f>
        <v>0</v>
      </c>
      <c r="R1419" t="e">
        <f>IF(DEGREES(ACOS(SIN(RADIANS(G1419))*SIN(RADIANS(E1411))+COS(RADIANS(G1419))*COS(RADIANS(E1411))*COS(RADIANS(R1401))))&gt;90,0,$F$4*$F$5/E1410^2*(SIN(RADIANS(G1419))*SIN(RADIANS(E1411))+COS(RADIANS(G1419))*COS(RADIANS(E1411))*COS(RADIANS(R1401))))</f>
        <v>#DIV/0!</v>
      </c>
      <c r="S1419" t="e">
        <f>IF(DEGREES(ACOS(SIN(RADIANS(G1419))*SIN(RADIANS(E1411))+COS(RADIANS(G1419))*COS(RADIANS(E1411))*COS(RADIANS(S1401))))&gt;90,0,$F$4*$F$5/E1410^2*(SIN(RADIANS(G1419))*SIN(RADIANS(E1411))+COS(RADIANS(G1419))*COS(RADIANS(E1411))*COS(RADIANS(S1401))))</f>
        <v>#DIV/0!</v>
      </c>
      <c r="T1419" t="e">
        <f>IF(DEGREES(ACOS(SIN(RADIANS(G1419))*SIN(RADIANS(E1411))+COS(RADIANS(G1419))*COS(RADIANS(E1411))*COS(RADIANS(T1401))))&gt;90,0,$F$4*$F$5/E1410^2*(SIN(RADIANS(G1419))*SIN(RADIANS(E1411))+COS(RADIANS(G1419))*COS(RADIANS(E1411))*COS(RADIANS(T1401))))</f>
        <v>#DIV/0!</v>
      </c>
      <c r="U1419" t="e">
        <f>IF(DEGREES(ACOS(SIN(RADIANS(G1419))*SIN(RADIANS(E1411))+COS(RADIANS(G1419))*COS(RADIANS(E1411))*COS(RADIANS(U1401))))&gt;90,0,$F$4*$F$5/E1410^2*(SIN(RADIANS(G1419))*SIN(RADIANS(E1411))+COS(RADIANS(G1419))*COS(RADIANS(E1411))*COS(RADIANS(U1401))))</f>
        <v>#DIV/0!</v>
      </c>
      <c r="V1419" t="e">
        <f>IF(DEGREES(ACOS(SIN(RADIANS(G1419))*SIN(RADIANS(E1411))+COS(RADIANS(G1419))*COS(RADIANS(E1411))*COS(RADIANS(V1401))))&gt;90,0,$F$4*$F$5/E1410^2*(SIN(RADIANS(G1419))*SIN(RADIANS(E1411))+COS(RADIANS(G1419))*COS(RADIANS(E1411))*COS(RADIANS(V1401))))</f>
        <v>#DIV/0!</v>
      </c>
      <c r="W1419" t="e">
        <f>IF(DEGREES(ACOS(SIN(RADIANS(G1419))*SIN(RADIANS(E1411))+COS(RADIANS(G1419))*COS(RADIANS(E1411))*COS(RADIANS(W1401))))&gt;90,0,$F$4*$F$5/E1410^2*(SIN(RADIANS(G1419))*SIN(RADIANS(E1411))+COS(RADIANS(G1419))*COS(RADIANS(E1411))*COS(RADIANS(W1401))))</f>
        <v>#DIV/0!</v>
      </c>
      <c r="X1419" t="e">
        <f>IF(DEGREES(ACOS(SIN(RADIANS(G1419))*SIN(RADIANS(E1411))+COS(RADIANS(G1419))*COS(RADIANS(E1411))*COS(RADIANS(X1401))))&gt;90,0,$F$4*$F$5/E1410^2*(SIN(RADIANS(G1419))*SIN(RADIANS(E1411))+COS(RADIANS(G1419))*COS(RADIANS(E1411))*COS(RADIANS(X1401))))</f>
        <v>#DIV/0!</v>
      </c>
      <c r="Y1419" t="e">
        <f>IF(DEGREES(ACOS(SIN(RADIANS(G1419))*SIN(RADIANS(E1411))+COS(RADIANS(G1419))*COS(RADIANS(E1411))*COS(RADIANS(Y1401))))&gt;90,0,$F$4*$F$5/E1410^2*(SIN(RADIANS(G1419))*SIN(RADIANS(E1411))+COS(RADIANS(G1419))*COS(RADIANS(E1411))*COS(RADIANS(Y1401))))</f>
        <v>#DIV/0!</v>
      </c>
      <c r="Z1419" t="e">
        <f>IF(DEGREES(ACOS(SIN(RADIANS(G1419))*SIN(RADIANS(E1411))+COS(RADIANS(G1419))*COS(RADIANS(E1411))*COS(RADIANS(Z1401))))&gt;90,0,$F$4*$F$5/E1410^2*(SIN(RADIANS(G1419))*SIN(RADIANS(E1411))+COS(RADIANS(G1419))*COS(RADIANS(E1411))*COS(RADIANS(Z1401))))</f>
        <v>#DIV/0!</v>
      </c>
      <c r="AA1419" t="e">
        <f>IF(DEGREES(ACOS(SIN(RADIANS(G1419))*SIN(RADIANS(E1411))+COS(RADIANS(G1419))*COS(RADIANS(E1411))*COS(RADIANS(AA1401))))&gt;90,0,$F$4*$F$5/E1410^2*(SIN(RADIANS(G1419))*SIN(RADIANS(E1411))+COS(RADIANS(G1419))*COS(RADIANS(E1411))*COS(RADIANS(AA1401))))</f>
        <v>#DIV/0!</v>
      </c>
      <c r="AB1419" t="e">
        <f>IF(DEGREES(ACOS(SIN(RADIANS(G1419))*SIN(RADIANS(E1411))+COS(RADIANS(G1419))*COS(RADIANS(E1411))*COS(RADIANS(AB1401))))&gt;90,0,$F$4*$F$5/E1410^2*(SIN(RADIANS(G1419))*SIN(RADIANS(E1411))+COS(RADIANS(G1419))*COS(RADIANS(E1411))*COS(RADIANS(AB1401))))</f>
        <v>#DIV/0!</v>
      </c>
      <c r="AC1419" t="e">
        <f>IF(DEGREES(ACOS(SIN(RADIANS(G1419))*SIN(RADIANS(E1411))+COS(RADIANS(G1419))*COS(RADIANS(E1411))*COS(RADIANS(AC1401))))&gt;90,0,$F$4*$F$5/E1410^2*(SIN(RADIANS(G1419))*SIN(RADIANS(E1411))+COS(RADIANS(G1419))*COS(RADIANS(E1411))*COS(RADIANS(AC1401))))</f>
        <v>#DIV/0!</v>
      </c>
      <c r="AD1419" t="e">
        <f>IF(DEGREES(ACOS(SIN(RADIANS(G1419))*SIN(RADIANS(E1411))+COS(RADIANS(G1419))*COS(RADIANS(E1411))*COS(RADIANS(AD1401))))&gt;90,0,$F$4*$F$5/E1410^2*(SIN(RADIANS(G1419))*SIN(RADIANS(E1411))+COS(RADIANS(G1419))*COS(RADIANS(E1411))*COS(RADIANS(AD1401))))</f>
        <v>#DIV/0!</v>
      </c>
      <c r="AE1419" t="e">
        <f>IF(DEGREES(ACOS(SIN(RADIANS(G1419))*SIN(RADIANS(E1411))+COS(RADIANS(G1419))*COS(RADIANS(E1411))*COS(RADIANS(AE1401))))&gt;90,0,$F$4*$F$5/E1410^2*(SIN(RADIANS(G1419))*SIN(RADIANS(E1411))+COS(RADIANS(G1419))*COS(RADIANS(E1411))*COS(RADIANS(AE1401))))</f>
        <v>#DIV/0!</v>
      </c>
      <c r="AF1419" t="e">
        <f>IF(DEGREES(ACOS(SIN(RADIANS(G1419))*SIN(RADIANS(E1411))+COS(RADIANS(G1419))*COS(RADIANS(E1411))*COS(RADIANS(AF1401))))&gt;90,0,$F$4*$F$5/E1410^2*(SIN(RADIANS(G1419))*SIN(RADIANS(E1411))+COS(RADIANS(G1419))*COS(RADIANS(E1411))*COS(RADIANS(AF1401))))</f>
        <v>#DIV/0!</v>
      </c>
      <c r="AG1419" t="e">
        <f>IF(DEGREES(ACOS(SIN(RADIANS(G1419))*SIN(RADIANS(E1411))+COS(RADIANS(G1419))*COS(RADIANS(E1411))*COS(RADIANS(AG1401))))&gt;90,0,$F$4*$F$5/E1410^2*(SIN(RADIANS(G1419))*SIN(RADIANS(E1411))+COS(RADIANS(G1419))*COS(RADIANS(E1411))*COS(RADIANS(AG1401))))</f>
        <v>#DIV/0!</v>
      </c>
      <c r="AH1419" t="e">
        <f>IF(DEGREES(ACOS(SIN(RADIANS(G1419))*SIN(RADIANS(E1411))+COS(RADIANS(G1419))*COS(RADIANS(E1411))*COS(RADIANS(AH1401))))&gt;90,0,$F$4*$F$5/E1410^2*(SIN(RADIANS(G1419))*SIN(RADIANS(E1411))+COS(RADIANS(G1419))*COS(RADIANS(E1411))*COS(RADIANS(AH1401))))</f>
        <v>#DIV/0!</v>
      </c>
      <c r="AI1419" t="e">
        <f>IF(DEGREES(ACOS(SIN(RADIANS(G1419))*SIN(RADIANS(E1411))+COS(RADIANS(G1419))*COS(RADIANS(E1411))*COS(RADIANS(AI1401))))&gt;90,0,$F$4*$F$5/E1410^2*(SIN(RADIANS(G1419))*SIN(RADIANS(E1411))+COS(RADIANS(G1419))*COS(RADIANS(E1411))*COS(RADIANS(AI1401))))</f>
        <v>#DIV/0!</v>
      </c>
      <c r="AJ1419" t="e">
        <f>IF(DEGREES(ACOS(SIN(RADIANS(G1419))*SIN(RADIANS(E1411))+COS(RADIANS(G1419))*COS(RADIANS(E1411))*COS(RADIANS(AJ1401))))&gt;90,0,$F$4*$F$5/E1410^2*(SIN(RADIANS(G1419))*SIN(RADIANS(E1411))+COS(RADIANS(G1419))*COS(RADIANS(E1411))*COS(RADIANS(AJ1401))))</f>
        <v>#DIV/0!</v>
      </c>
      <c r="AK1419">
        <f>IF(DEGREES(ACOS(SIN(RADIANS(G1419))*SIN(RADIANS(E1411))+COS(RADIANS(G1419))*COS(RADIANS(E1411))*COS(RADIANS(AK1401))))&gt;90,0,$F$4*$F$5/E1410^2*(SIN(RADIANS(G1419))*SIN(RADIANS(E1411))+COS(RADIANS(G1419))*COS(RADIANS(E1411))*COS(RADIANS(AK1401))))</f>
        <v>0</v>
      </c>
      <c r="AL1419">
        <f>IF(DEGREES(ACOS(SIN(RADIANS(G1419))*SIN(RADIANS(E1411))+COS(RADIANS(G1419))*COS(RADIANS(E1411))*COS(RADIANS(AL1401))))&gt;90,0,$F$4*$F$5/E1410^2*(SIN(RADIANS(G1419))*SIN(RADIANS(E1411))+COS(RADIANS(G1419))*COS(RADIANS(E1411))*COS(RADIANS(AL1401))))</f>
        <v>0</v>
      </c>
      <c r="AM1419">
        <f>IF(DEGREES(ACOS(SIN(RADIANS(G1419))*SIN(RADIANS(E1411))+COS(RADIANS(G1419))*COS(RADIANS(E1411))*COS(RADIANS(AM1401))))&gt;90,0,$F$4*$F$5/E1410^2*(SIN(RADIANS(G1419))*SIN(RADIANS(E1411))+COS(RADIANS(G1419))*COS(RADIANS(E1411))*COS(RADIANS(AM1401))))</f>
        <v>0</v>
      </c>
      <c r="AN1419">
        <f>IF(DEGREES(ACOS(SIN(RADIANS(G1419))*SIN(RADIANS(E1411))+COS(RADIANS(G1419))*COS(RADIANS(E1411))*COS(RADIANS(AN1401))))&gt;90,0,$F$4*$F$5/E1410^2*(SIN(RADIANS(G1419))*SIN(RADIANS(E1411))+COS(RADIANS(G1419))*COS(RADIANS(E1411))*COS(RADIANS(AN1401))))</f>
        <v>0</v>
      </c>
      <c r="AO1419">
        <f>IF(DEGREES(ACOS(SIN(RADIANS(G1419))*SIN(RADIANS(E1411))+COS(RADIANS(G1419))*COS(RADIANS(E1411))*COS(RADIANS(AO1401))))&gt;90,0,$F$4*$F$5/E1410^2*(SIN(RADIANS(G1419))*SIN(RADIANS(E1411))+COS(RADIANS(G1419))*COS(RADIANS(E1411))*COS(RADIANS(AO1401))))</f>
        <v>0</v>
      </c>
      <c r="AP1419">
        <f>IF(DEGREES(ACOS(SIN(RADIANS(G1419))*SIN(RADIANS(E1411))+COS(RADIANS(G1419))*COS(RADIANS(E1411))*COS(RADIANS(AP1401))))&gt;90,0,$F$4*$F$5/E1410^2*(SIN(RADIANS(G1419))*SIN(RADIANS(E1411))+COS(RADIANS(G1419))*COS(RADIANS(E1411))*COS(RADIANS(AP1401))))</f>
        <v>0</v>
      </c>
      <c r="AQ1419">
        <f>IF(DEGREES(ACOS(SIN(RADIANS(G1419))*SIN(RADIANS(E1411))+COS(RADIANS(G1419))*COS(RADIANS(E1411))*COS(RADIANS(AQ1401))))&gt;90,0,$F$4*$F$5/E1410^2*(SIN(RADIANS(G1419))*SIN(RADIANS(E1411))+COS(RADIANS(G1419))*COS(RADIANS(E1411))*COS(RADIANS(AQ1401))))</f>
        <v>0</v>
      </c>
      <c r="AR1419">
        <f>IF(DEGREES(ACOS(SIN(RADIANS(G1419))*SIN(RADIANS(E1411))+COS(RADIANS(G1419))*COS(RADIANS(E1411))*COS(RADIANS(AR1401))))&gt;90,0,$F$4*$F$5/E1410^2*(SIN(RADIANS(G1419))*SIN(RADIANS(E1411))+COS(RADIANS(G1419))*COS(RADIANS(E1411))*COS(RADIANS(AR1401))))</f>
        <v>0</v>
      </c>
    </row>
    <row r="1420" spans="2:44" x14ac:dyDescent="0.5">
      <c r="G1420">
        <v>-80</v>
      </c>
      <c r="I1420">
        <f>IF(DEGREES(ACOS(SIN(RADIANS(G1420))*SIN(RADIANS(E1411))+COS(RADIANS(G1420))*COS(RADIANS(E1411))*COS(RADIANS(I1401))))&gt;90,0,$F$4*$F$5/E1410^2*(SIN(RADIANS(G1420))*SIN(RADIANS(E1411))+COS(RADIANS(G1420))*COS(RADIANS(E1411))*COS(RADIANS(I1401))))</f>
        <v>0</v>
      </c>
      <c r="J1420">
        <f>IF(DEGREES(ACOS(SIN(RADIANS(G1420))*SIN(RADIANS(E1411))+COS(RADIANS(G1420))*COS(RADIANS(E1411))*COS(RADIANS(J1401))))&gt;90,0,$F$4*$F$5/E1410^2*(SIN(RADIANS(G1420))*SIN(RADIANS(E1411))+COS(RADIANS(G1420))*COS(RADIANS(E1411))*COS(RADIANS(J1401))))</f>
        <v>0</v>
      </c>
      <c r="K1420">
        <f>IF(DEGREES(ACOS(SIN(RADIANS(G1420))*SIN(RADIANS(E1411))+COS(RADIANS(G1420))*COS(RADIANS(E1411))*COS(RADIANS(K1401))))&gt;90,0,$F$4*$F$5/E1410^2*(SIN(RADIANS(G1420))*SIN(RADIANS(E1411))+COS(RADIANS(G1420))*COS(RADIANS(E1411))*COS(RADIANS(K1401))))</f>
        <v>0</v>
      </c>
      <c r="L1420">
        <f>IF(DEGREES(ACOS(SIN(RADIANS(G1420))*SIN(RADIANS(E1411))+COS(RADIANS(G1420))*COS(RADIANS(E1411))*COS(RADIANS(L1401))))&gt;90,0,$F$4*$F$5/E1410^2*(SIN(RADIANS(G1420))*SIN(RADIANS(E1411))+COS(RADIANS(G1420))*COS(RADIANS(E1411))*COS(RADIANS(L1401))))</f>
        <v>0</v>
      </c>
      <c r="M1420">
        <f>IF(DEGREES(ACOS(SIN(RADIANS(G1420))*SIN(RADIANS(E1411))+COS(RADIANS(G1420))*COS(RADIANS(E1411))*COS(RADIANS(M1401))))&gt;90,0,$F$4*$F$5/E1410^2*(SIN(RADIANS(G1420))*SIN(RADIANS(E1411))+COS(RADIANS(G1420))*COS(RADIANS(E1411))*COS(RADIANS(M1401))))</f>
        <v>0</v>
      </c>
      <c r="N1420">
        <f>IF(DEGREES(ACOS(SIN(RADIANS(G1420))*SIN(RADIANS(E1411))+COS(RADIANS(G1420))*COS(RADIANS(E1411))*COS(RADIANS(N1401))))&gt;90,0,$F$4*$F$5/E1410^2*(SIN(RADIANS(G1420))*SIN(RADIANS(E1411))+COS(RADIANS(G1420))*COS(RADIANS(E1411))*COS(RADIANS(N1401))))</f>
        <v>0</v>
      </c>
      <c r="O1420">
        <f>IF(DEGREES(ACOS(SIN(RADIANS(G1420))*SIN(RADIANS(E1411))+COS(RADIANS(G1420))*COS(RADIANS(E1411))*COS(RADIANS(O1401))))&gt;90,0,$F$4*$F$5/E1410^2*(SIN(RADIANS(G1420))*SIN(RADIANS(E1411))+COS(RADIANS(G1420))*COS(RADIANS(E1411))*COS(RADIANS(O1401))))</f>
        <v>0</v>
      </c>
      <c r="P1420">
        <f>IF(DEGREES(ACOS(SIN(RADIANS(G1420))*SIN(RADIANS(E1411))+COS(RADIANS(G1420))*COS(RADIANS(E1411))*COS(RADIANS(P1401))))&gt;90,0,$F$4*$F$5/E1410^2*(SIN(RADIANS(G1420))*SIN(RADIANS(E1411))+COS(RADIANS(G1420))*COS(RADIANS(E1411))*COS(RADIANS(P1401))))</f>
        <v>0</v>
      </c>
      <c r="Q1420">
        <f>IF(DEGREES(ACOS(SIN(RADIANS(G1420))*SIN(RADIANS(E1411))+COS(RADIANS(G1420))*COS(RADIANS(E1411))*COS(RADIANS(Q1401))))&gt;90,0,$F$4*$F$5/E1410^2*(SIN(RADIANS(G1420))*SIN(RADIANS(E1411))+COS(RADIANS(G1420))*COS(RADIANS(E1411))*COS(RADIANS(Q1401))))</f>
        <v>0</v>
      </c>
      <c r="R1420" t="e">
        <f>IF(DEGREES(ACOS(SIN(RADIANS(G1420))*SIN(RADIANS(E1411))+COS(RADIANS(G1420))*COS(RADIANS(E1411))*COS(RADIANS(R1401))))&gt;90,0,$F$4*$F$5/E1410^2*(SIN(RADIANS(G1420))*SIN(RADIANS(E1411))+COS(RADIANS(G1420))*COS(RADIANS(E1411))*COS(RADIANS(R1401))))</f>
        <v>#DIV/0!</v>
      </c>
      <c r="S1420" t="e">
        <f>IF(DEGREES(ACOS(SIN(RADIANS(G1420))*SIN(RADIANS(E1411))+COS(RADIANS(G1420))*COS(RADIANS(E1411))*COS(RADIANS(S1401))))&gt;90,0,$F$4*$F$5/E1410^2*(SIN(RADIANS(G1420))*SIN(RADIANS(E1411))+COS(RADIANS(G1420))*COS(RADIANS(E1411))*COS(RADIANS(S1401))))</f>
        <v>#DIV/0!</v>
      </c>
      <c r="T1420" t="e">
        <f>IF(DEGREES(ACOS(SIN(RADIANS(G1420))*SIN(RADIANS(E1411))+COS(RADIANS(G1420))*COS(RADIANS(E1411))*COS(RADIANS(T1401))))&gt;90,0,$F$4*$F$5/E1410^2*(SIN(RADIANS(G1420))*SIN(RADIANS(E1411))+COS(RADIANS(G1420))*COS(RADIANS(E1411))*COS(RADIANS(T1401))))</f>
        <v>#DIV/0!</v>
      </c>
      <c r="U1420" t="e">
        <f>IF(DEGREES(ACOS(SIN(RADIANS(G1420))*SIN(RADIANS(E1411))+COS(RADIANS(G1420))*COS(RADIANS(E1411))*COS(RADIANS(U1401))))&gt;90,0,$F$4*$F$5/E1410^2*(SIN(RADIANS(G1420))*SIN(RADIANS(E1411))+COS(RADIANS(G1420))*COS(RADIANS(E1411))*COS(RADIANS(U1401))))</f>
        <v>#DIV/0!</v>
      </c>
      <c r="V1420" t="e">
        <f>IF(DEGREES(ACOS(SIN(RADIANS(G1420))*SIN(RADIANS(E1411))+COS(RADIANS(G1420))*COS(RADIANS(E1411))*COS(RADIANS(V1401))))&gt;90,0,$F$4*$F$5/E1410^2*(SIN(RADIANS(G1420))*SIN(RADIANS(E1411))+COS(RADIANS(G1420))*COS(RADIANS(E1411))*COS(RADIANS(V1401))))</f>
        <v>#DIV/0!</v>
      </c>
      <c r="W1420" t="e">
        <f>IF(DEGREES(ACOS(SIN(RADIANS(G1420))*SIN(RADIANS(E1411))+COS(RADIANS(G1420))*COS(RADIANS(E1411))*COS(RADIANS(W1401))))&gt;90,0,$F$4*$F$5/E1410^2*(SIN(RADIANS(G1420))*SIN(RADIANS(E1411))+COS(RADIANS(G1420))*COS(RADIANS(E1411))*COS(RADIANS(W1401))))</f>
        <v>#DIV/0!</v>
      </c>
      <c r="X1420" t="e">
        <f>IF(DEGREES(ACOS(SIN(RADIANS(G1420))*SIN(RADIANS(E1411))+COS(RADIANS(G1420))*COS(RADIANS(E1411))*COS(RADIANS(X1401))))&gt;90,0,$F$4*$F$5/E1410^2*(SIN(RADIANS(G1420))*SIN(RADIANS(E1411))+COS(RADIANS(G1420))*COS(RADIANS(E1411))*COS(RADIANS(X1401))))</f>
        <v>#DIV/0!</v>
      </c>
      <c r="Y1420" t="e">
        <f>IF(DEGREES(ACOS(SIN(RADIANS(G1420))*SIN(RADIANS(E1411))+COS(RADIANS(G1420))*COS(RADIANS(E1411))*COS(RADIANS(Y1401))))&gt;90,0,$F$4*$F$5/E1410^2*(SIN(RADIANS(G1420))*SIN(RADIANS(E1411))+COS(RADIANS(G1420))*COS(RADIANS(E1411))*COS(RADIANS(Y1401))))</f>
        <v>#DIV/0!</v>
      </c>
      <c r="Z1420" t="e">
        <f>IF(DEGREES(ACOS(SIN(RADIANS(G1420))*SIN(RADIANS(E1411))+COS(RADIANS(G1420))*COS(RADIANS(E1411))*COS(RADIANS(Z1401))))&gt;90,0,$F$4*$F$5/E1410^2*(SIN(RADIANS(G1420))*SIN(RADIANS(E1411))+COS(RADIANS(G1420))*COS(RADIANS(E1411))*COS(RADIANS(Z1401))))</f>
        <v>#DIV/0!</v>
      </c>
      <c r="AA1420" t="e">
        <f>IF(DEGREES(ACOS(SIN(RADIANS(G1420))*SIN(RADIANS(E1411))+COS(RADIANS(G1420))*COS(RADIANS(E1411))*COS(RADIANS(AA1401))))&gt;90,0,$F$4*$F$5/E1410^2*(SIN(RADIANS(G1420))*SIN(RADIANS(E1411))+COS(RADIANS(G1420))*COS(RADIANS(E1411))*COS(RADIANS(AA1401))))</f>
        <v>#DIV/0!</v>
      </c>
      <c r="AB1420" t="e">
        <f>IF(DEGREES(ACOS(SIN(RADIANS(G1420))*SIN(RADIANS(E1411))+COS(RADIANS(G1420))*COS(RADIANS(E1411))*COS(RADIANS(AB1401))))&gt;90,0,$F$4*$F$5/E1410^2*(SIN(RADIANS(G1420))*SIN(RADIANS(E1411))+COS(RADIANS(G1420))*COS(RADIANS(E1411))*COS(RADIANS(AB1401))))</f>
        <v>#DIV/0!</v>
      </c>
      <c r="AC1420" t="e">
        <f>IF(DEGREES(ACOS(SIN(RADIANS(G1420))*SIN(RADIANS(E1411))+COS(RADIANS(G1420))*COS(RADIANS(E1411))*COS(RADIANS(AC1401))))&gt;90,0,$F$4*$F$5/E1410^2*(SIN(RADIANS(G1420))*SIN(RADIANS(E1411))+COS(RADIANS(G1420))*COS(RADIANS(E1411))*COS(RADIANS(AC1401))))</f>
        <v>#DIV/0!</v>
      </c>
      <c r="AD1420" t="e">
        <f>IF(DEGREES(ACOS(SIN(RADIANS(G1420))*SIN(RADIANS(E1411))+COS(RADIANS(G1420))*COS(RADIANS(E1411))*COS(RADIANS(AD1401))))&gt;90,0,$F$4*$F$5/E1410^2*(SIN(RADIANS(G1420))*SIN(RADIANS(E1411))+COS(RADIANS(G1420))*COS(RADIANS(E1411))*COS(RADIANS(AD1401))))</f>
        <v>#DIV/0!</v>
      </c>
      <c r="AE1420" t="e">
        <f>IF(DEGREES(ACOS(SIN(RADIANS(G1420))*SIN(RADIANS(E1411))+COS(RADIANS(G1420))*COS(RADIANS(E1411))*COS(RADIANS(AE1401))))&gt;90,0,$F$4*$F$5/E1410^2*(SIN(RADIANS(G1420))*SIN(RADIANS(E1411))+COS(RADIANS(G1420))*COS(RADIANS(E1411))*COS(RADIANS(AE1401))))</f>
        <v>#DIV/0!</v>
      </c>
      <c r="AF1420" t="e">
        <f>IF(DEGREES(ACOS(SIN(RADIANS(G1420))*SIN(RADIANS(E1411))+COS(RADIANS(G1420))*COS(RADIANS(E1411))*COS(RADIANS(AF1401))))&gt;90,0,$F$4*$F$5/E1410^2*(SIN(RADIANS(G1420))*SIN(RADIANS(E1411))+COS(RADIANS(G1420))*COS(RADIANS(E1411))*COS(RADIANS(AF1401))))</f>
        <v>#DIV/0!</v>
      </c>
      <c r="AG1420" t="e">
        <f>IF(DEGREES(ACOS(SIN(RADIANS(G1420))*SIN(RADIANS(E1411))+COS(RADIANS(G1420))*COS(RADIANS(E1411))*COS(RADIANS(AG1401))))&gt;90,0,$F$4*$F$5/E1410^2*(SIN(RADIANS(G1420))*SIN(RADIANS(E1411))+COS(RADIANS(G1420))*COS(RADIANS(E1411))*COS(RADIANS(AG1401))))</f>
        <v>#DIV/0!</v>
      </c>
      <c r="AH1420" t="e">
        <f>IF(DEGREES(ACOS(SIN(RADIANS(G1420))*SIN(RADIANS(E1411))+COS(RADIANS(G1420))*COS(RADIANS(E1411))*COS(RADIANS(AH1401))))&gt;90,0,$F$4*$F$5/E1410^2*(SIN(RADIANS(G1420))*SIN(RADIANS(E1411))+COS(RADIANS(G1420))*COS(RADIANS(E1411))*COS(RADIANS(AH1401))))</f>
        <v>#DIV/0!</v>
      </c>
      <c r="AI1420" t="e">
        <f>IF(DEGREES(ACOS(SIN(RADIANS(G1420))*SIN(RADIANS(E1411))+COS(RADIANS(G1420))*COS(RADIANS(E1411))*COS(RADIANS(AI1401))))&gt;90,0,$F$4*$F$5/E1410^2*(SIN(RADIANS(G1420))*SIN(RADIANS(E1411))+COS(RADIANS(G1420))*COS(RADIANS(E1411))*COS(RADIANS(AI1401))))</f>
        <v>#DIV/0!</v>
      </c>
      <c r="AJ1420" t="e">
        <f>IF(DEGREES(ACOS(SIN(RADIANS(G1420))*SIN(RADIANS(E1411))+COS(RADIANS(G1420))*COS(RADIANS(E1411))*COS(RADIANS(AJ1401))))&gt;90,0,$F$4*$F$5/E1410^2*(SIN(RADIANS(G1420))*SIN(RADIANS(E1411))+COS(RADIANS(G1420))*COS(RADIANS(E1411))*COS(RADIANS(AJ1401))))</f>
        <v>#DIV/0!</v>
      </c>
      <c r="AK1420">
        <f>IF(DEGREES(ACOS(SIN(RADIANS(G1420))*SIN(RADIANS(E1411))+COS(RADIANS(G1420))*COS(RADIANS(E1411))*COS(RADIANS(AK1401))))&gt;90,0,$F$4*$F$5/E1410^2*(SIN(RADIANS(G1420))*SIN(RADIANS(E1411))+COS(RADIANS(G1420))*COS(RADIANS(E1411))*COS(RADIANS(AK1401))))</f>
        <v>0</v>
      </c>
      <c r="AL1420">
        <f>IF(DEGREES(ACOS(SIN(RADIANS(G1420))*SIN(RADIANS(E1411))+COS(RADIANS(G1420))*COS(RADIANS(E1411))*COS(RADIANS(AL1401))))&gt;90,0,$F$4*$F$5/E1410^2*(SIN(RADIANS(G1420))*SIN(RADIANS(E1411))+COS(RADIANS(G1420))*COS(RADIANS(E1411))*COS(RADIANS(AL1401))))</f>
        <v>0</v>
      </c>
      <c r="AM1420">
        <f>IF(DEGREES(ACOS(SIN(RADIANS(G1420))*SIN(RADIANS(E1411))+COS(RADIANS(G1420))*COS(RADIANS(E1411))*COS(RADIANS(AM1401))))&gt;90,0,$F$4*$F$5/E1410^2*(SIN(RADIANS(G1420))*SIN(RADIANS(E1411))+COS(RADIANS(G1420))*COS(RADIANS(E1411))*COS(RADIANS(AM1401))))</f>
        <v>0</v>
      </c>
      <c r="AN1420">
        <f>IF(DEGREES(ACOS(SIN(RADIANS(G1420))*SIN(RADIANS(E1411))+COS(RADIANS(G1420))*COS(RADIANS(E1411))*COS(RADIANS(AN1401))))&gt;90,0,$F$4*$F$5/E1410^2*(SIN(RADIANS(G1420))*SIN(RADIANS(E1411))+COS(RADIANS(G1420))*COS(RADIANS(E1411))*COS(RADIANS(AN1401))))</f>
        <v>0</v>
      </c>
      <c r="AO1420">
        <f>IF(DEGREES(ACOS(SIN(RADIANS(G1420))*SIN(RADIANS(E1411))+COS(RADIANS(G1420))*COS(RADIANS(E1411))*COS(RADIANS(AO1401))))&gt;90,0,$F$4*$F$5/E1410^2*(SIN(RADIANS(G1420))*SIN(RADIANS(E1411))+COS(RADIANS(G1420))*COS(RADIANS(E1411))*COS(RADIANS(AO1401))))</f>
        <v>0</v>
      </c>
      <c r="AP1420">
        <f>IF(DEGREES(ACOS(SIN(RADIANS(G1420))*SIN(RADIANS(E1411))+COS(RADIANS(G1420))*COS(RADIANS(E1411))*COS(RADIANS(AP1401))))&gt;90,0,$F$4*$F$5/E1410^2*(SIN(RADIANS(G1420))*SIN(RADIANS(E1411))+COS(RADIANS(G1420))*COS(RADIANS(E1411))*COS(RADIANS(AP1401))))</f>
        <v>0</v>
      </c>
      <c r="AQ1420">
        <f>IF(DEGREES(ACOS(SIN(RADIANS(G1420))*SIN(RADIANS(E1411))+COS(RADIANS(G1420))*COS(RADIANS(E1411))*COS(RADIANS(AQ1401))))&gt;90,0,$F$4*$F$5/E1410^2*(SIN(RADIANS(G1420))*SIN(RADIANS(E1411))+COS(RADIANS(G1420))*COS(RADIANS(E1411))*COS(RADIANS(AQ1401))))</f>
        <v>0</v>
      </c>
      <c r="AR1420">
        <f>IF(DEGREES(ACOS(SIN(RADIANS(G1420))*SIN(RADIANS(E1411))+COS(RADIANS(G1420))*COS(RADIANS(E1411))*COS(RADIANS(AR1401))))&gt;90,0,$F$4*$F$5/E1410^2*(SIN(RADIANS(G1420))*SIN(RADIANS(E1411))+COS(RADIANS(G1420))*COS(RADIANS(E1411))*COS(RADIANS(AR1401))))</f>
        <v>0</v>
      </c>
    </row>
    <row r="1421" spans="2:44" x14ac:dyDescent="0.5">
      <c r="G1421">
        <v>-90</v>
      </c>
      <c r="I1421" t="e">
        <f>IF(DEGREES(ACOS(SIN(RADIANS(G1421))*SIN(RADIANS(E1411))+COS(RADIANS(G1421))*COS(RADIANS(E1411))*COS(RADIANS(I1401))))&gt;90,0,$F$4*$F$5/E1410^2*(SIN(RADIANS(G1421))*SIN(RADIANS(E1411))+COS(RADIANS(G1421))*COS(RADIANS(E1411))*COS(RADIANS(I1401))))</f>
        <v>#DIV/0!</v>
      </c>
      <c r="J1421" t="e">
        <f>IF(DEGREES(ACOS(SIN(RADIANS(G1421))*SIN(RADIANS(E1411))+COS(RADIANS(G1421))*COS(RADIANS(E1411))*COS(RADIANS(J1401))))&gt;90,0,$F$4*$F$5/E1410^2*(SIN(RADIANS(G1421))*SIN(RADIANS(E1411))+COS(RADIANS(G1421))*COS(RADIANS(E1411))*COS(RADIANS(J1401))))</f>
        <v>#DIV/0!</v>
      </c>
      <c r="K1421" t="e">
        <f>IF(DEGREES(ACOS(SIN(RADIANS(G1421))*SIN(RADIANS(E1411))+COS(RADIANS(G1421))*COS(RADIANS(E1411))*COS(RADIANS(K1401))))&gt;90,0,$F$4*$F$5/E1410^2*(SIN(RADIANS(G1421))*SIN(RADIANS(E1411))+COS(RADIANS(G1421))*COS(RADIANS(E1411))*COS(RADIANS(K1401))))</f>
        <v>#DIV/0!</v>
      </c>
      <c r="L1421" t="e">
        <f>IF(DEGREES(ACOS(SIN(RADIANS(G1421))*SIN(RADIANS(E1411))+COS(RADIANS(G1421))*COS(RADIANS(E1411))*COS(RADIANS(L1401))))&gt;90,0,$F$4*$F$5/E1410^2*(SIN(RADIANS(G1421))*SIN(RADIANS(E1411))+COS(RADIANS(G1421))*COS(RADIANS(E1411))*COS(RADIANS(L1401))))</f>
        <v>#DIV/0!</v>
      </c>
      <c r="M1421" t="e">
        <f>IF(DEGREES(ACOS(SIN(RADIANS(G1421))*SIN(RADIANS(E1411))+COS(RADIANS(G1421))*COS(RADIANS(E1411))*COS(RADIANS(M1401))))&gt;90,0,$F$4*$F$5/E1410^2*(SIN(RADIANS(G1421))*SIN(RADIANS(E1411))+COS(RADIANS(G1421))*COS(RADIANS(E1411))*COS(RADIANS(M1401))))</f>
        <v>#DIV/0!</v>
      </c>
      <c r="N1421" t="e">
        <f>IF(DEGREES(ACOS(SIN(RADIANS(G1421))*SIN(RADIANS(E1411))+COS(RADIANS(G1421))*COS(RADIANS(E1411))*COS(RADIANS(N1401))))&gt;90,0,$F$4*$F$5/E1410^2*(SIN(RADIANS(G1421))*SIN(RADIANS(E1411))+COS(RADIANS(G1421))*COS(RADIANS(E1411))*COS(RADIANS(N1401))))</f>
        <v>#DIV/0!</v>
      </c>
      <c r="O1421" t="e">
        <f>IF(DEGREES(ACOS(SIN(RADIANS(G1421))*SIN(RADIANS(E1411))+COS(RADIANS(G1421))*COS(RADIANS(E1411))*COS(RADIANS(O1401))))&gt;90,0,$F$4*$F$5/E1410^2*(SIN(RADIANS(G1421))*SIN(RADIANS(E1411))+COS(RADIANS(G1421))*COS(RADIANS(E1411))*COS(RADIANS(O1401))))</f>
        <v>#DIV/0!</v>
      </c>
      <c r="P1421" t="e">
        <f>IF(DEGREES(ACOS(SIN(RADIANS(G1421))*SIN(RADIANS(E1411))+COS(RADIANS(G1421))*COS(RADIANS(E1411))*COS(RADIANS(P1401))))&gt;90,0,$F$4*$F$5/E1410^2*(SIN(RADIANS(G1421))*SIN(RADIANS(E1411))+COS(RADIANS(G1421))*COS(RADIANS(E1411))*COS(RADIANS(P1401))))</f>
        <v>#DIV/0!</v>
      </c>
      <c r="Q1421" t="e">
        <f>IF(DEGREES(ACOS(SIN(RADIANS(G1421))*SIN(RADIANS(E1411))+COS(RADIANS(G1421))*COS(RADIANS(E1411))*COS(RADIANS(Q1401))))&gt;90,0,$F$4*$F$5/E1410^2*(SIN(RADIANS(G1421))*SIN(RADIANS(E1411))+COS(RADIANS(G1421))*COS(RADIANS(E1411))*COS(RADIANS(Q1401))))</f>
        <v>#DIV/0!</v>
      </c>
      <c r="R1421" t="e">
        <f>IF(DEGREES(ACOS(SIN(RADIANS(G1421))*SIN(RADIANS(E1411))+COS(RADIANS(G1421))*COS(RADIANS(E1411))*COS(RADIANS(R1401))))&gt;90,0,$F$4*$F$5/E1410^2*(SIN(RADIANS(G1421))*SIN(RADIANS(E1411))+COS(RADIANS(G1421))*COS(RADIANS(E1411))*COS(RADIANS(R1401))))</f>
        <v>#DIV/0!</v>
      </c>
      <c r="S1421" t="e">
        <f>IF(DEGREES(ACOS(SIN(RADIANS(G1421))*SIN(RADIANS(E1411))+COS(RADIANS(G1421))*COS(RADIANS(E1411))*COS(RADIANS(S1401))))&gt;90,0,$F$4*$F$5/E1410^2*(SIN(RADIANS(G1421))*SIN(RADIANS(E1411))+COS(RADIANS(G1421))*COS(RADIANS(E1411))*COS(RADIANS(S1401))))</f>
        <v>#DIV/0!</v>
      </c>
      <c r="T1421" t="e">
        <f>IF(DEGREES(ACOS(SIN(RADIANS(G1421))*SIN(RADIANS(E1411))+COS(RADIANS(G1421))*COS(RADIANS(E1411))*COS(RADIANS(T1401))))&gt;90,0,$F$4*$F$5/E1410^2*(SIN(RADIANS(G1421))*SIN(RADIANS(E1411))+COS(RADIANS(G1421))*COS(RADIANS(E1411))*COS(RADIANS(T1401))))</f>
        <v>#DIV/0!</v>
      </c>
      <c r="U1421" t="e">
        <f>IF(DEGREES(ACOS(SIN(RADIANS(G1421))*SIN(RADIANS(E1411))+COS(RADIANS(G1421))*COS(RADIANS(E1411))*COS(RADIANS(U1401))))&gt;90,0,$F$4*$F$5/E1410^2*(SIN(RADIANS(G1421))*SIN(RADIANS(E1411))+COS(RADIANS(G1421))*COS(RADIANS(E1411))*COS(RADIANS(U1401))))</f>
        <v>#DIV/0!</v>
      </c>
      <c r="V1421" t="e">
        <f>IF(DEGREES(ACOS(SIN(RADIANS(G1421))*SIN(RADIANS(E1411))+COS(RADIANS(G1421))*COS(RADIANS(E1411))*COS(RADIANS(V1401))))&gt;90,0,$F$4*$F$5/E1410^2*(SIN(RADIANS(G1421))*SIN(RADIANS(E1411))+COS(RADIANS(G1421))*COS(RADIANS(E1411))*COS(RADIANS(V1401))))</f>
        <v>#DIV/0!</v>
      </c>
      <c r="W1421" t="e">
        <f>IF(DEGREES(ACOS(SIN(RADIANS(G1421))*SIN(RADIANS(E1411))+COS(RADIANS(G1421))*COS(RADIANS(E1411))*COS(RADIANS(W1401))))&gt;90,0,$F$4*$F$5/E1410^2*(SIN(RADIANS(G1421))*SIN(RADIANS(E1411))+COS(RADIANS(G1421))*COS(RADIANS(E1411))*COS(RADIANS(W1401))))</f>
        <v>#DIV/0!</v>
      </c>
      <c r="X1421" t="e">
        <f>IF(DEGREES(ACOS(SIN(RADIANS(G1421))*SIN(RADIANS(E1411))+COS(RADIANS(G1421))*COS(RADIANS(E1411))*COS(RADIANS(X1401))))&gt;90,0,$F$4*$F$5/E1410^2*(SIN(RADIANS(G1421))*SIN(RADIANS(E1411))+COS(RADIANS(G1421))*COS(RADIANS(E1411))*COS(RADIANS(X1401))))</f>
        <v>#DIV/0!</v>
      </c>
      <c r="Y1421" t="e">
        <f>IF(DEGREES(ACOS(SIN(RADIANS(G1421))*SIN(RADIANS(E1411))+COS(RADIANS(G1421))*COS(RADIANS(E1411))*COS(RADIANS(Y1401))))&gt;90,0,$F$4*$F$5/E1410^2*(SIN(RADIANS(G1421))*SIN(RADIANS(E1411))+COS(RADIANS(G1421))*COS(RADIANS(E1411))*COS(RADIANS(Y1401))))</f>
        <v>#DIV/0!</v>
      </c>
      <c r="Z1421" t="e">
        <f>IF(DEGREES(ACOS(SIN(RADIANS(G1421))*SIN(RADIANS(E1411))+COS(RADIANS(G1421))*COS(RADIANS(E1411))*COS(RADIANS(Z1401))))&gt;90,0,$F$4*$F$5/E1410^2*(SIN(RADIANS(G1421))*SIN(RADIANS(E1411))+COS(RADIANS(G1421))*COS(RADIANS(E1411))*COS(RADIANS(Z1401))))</f>
        <v>#DIV/0!</v>
      </c>
      <c r="AA1421" t="e">
        <f>IF(DEGREES(ACOS(SIN(RADIANS(G1421))*SIN(RADIANS(E1411))+COS(RADIANS(G1421))*COS(RADIANS(E1411))*COS(RADIANS(AA1401))))&gt;90,0,$F$4*$F$5/E1410^2*(SIN(RADIANS(G1421))*SIN(RADIANS(E1411))+COS(RADIANS(G1421))*COS(RADIANS(E1411))*COS(RADIANS(AA1401))))</f>
        <v>#DIV/0!</v>
      </c>
      <c r="AB1421" t="e">
        <f>IF(DEGREES(ACOS(SIN(RADIANS(G1421))*SIN(RADIANS(E1411))+COS(RADIANS(G1421))*COS(RADIANS(E1411))*COS(RADIANS(AB1401))))&gt;90,0,$F$4*$F$5/E1410^2*(SIN(RADIANS(G1421))*SIN(RADIANS(E1411))+COS(RADIANS(G1421))*COS(RADIANS(E1411))*COS(RADIANS(AB1401))))</f>
        <v>#DIV/0!</v>
      </c>
      <c r="AC1421" t="e">
        <f>IF(DEGREES(ACOS(SIN(RADIANS(G1421))*SIN(RADIANS(E1411))+COS(RADIANS(G1421))*COS(RADIANS(E1411))*COS(RADIANS(AC1401))))&gt;90,0,$F$4*$F$5/E1410^2*(SIN(RADIANS(G1421))*SIN(RADIANS(E1411))+COS(RADIANS(G1421))*COS(RADIANS(E1411))*COS(RADIANS(AC1401))))</f>
        <v>#DIV/0!</v>
      </c>
      <c r="AD1421" t="e">
        <f>IF(DEGREES(ACOS(SIN(RADIANS(G1421))*SIN(RADIANS(E1411))+COS(RADIANS(G1421))*COS(RADIANS(E1411))*COS(RADIANS(AD1401))))&gt;90,0,$F$4*$F$5/E1410^2*(SIN(RADIANS(G1421))*SIN(RADIANS(E1411))+COS(RADIANS(G1421))*COS(RADIANS(E1411))*COS(RADIANS(AD1401))))</f>
        <v>#DIV/0!</v>
      </c>
      <c r="AE1421" t="e">
        <f>IF(DEGREES(ACOS(SIN(RADIANS(G1421))*SIN(RADIANS(E1411))+COS(RADIANS(G1421))*COS(RADIANS(E1411))*COS(RADIANS(AE1401))))&gt;90,0,$F$4*$F$5/E1410^2*(SIN(RADIANS(G1421))*SIN(RADIANS(E1411))+COS(RADIANS(G1421))*COS(RADIANS(E1411))*COS(RADIANS(AE1401))))</f>
        <v>#DIV/0!</v>
      </c>
      <c r="AF1421" t="e">
        <f>IF(DEGREES(ACOS(SIN(RADIANS(G1421))*SIN(RADIANS(E1411))+COS(RADIANS(G1421))*COS(RADIANS(E1411))*COS(RADIANS(AF1401))))&gt;90,0,$F$4*$F$5/E1410^2*(SIN(RADIANS(G1421))*SIN(RADIANS(E1411))+COS(RADIANS(G1421))*COS(RADIANS(E1411))*COS(RADIANS(AF1401))))</f>
        <v>#DIV/0!</v>
      </c>
      <c r="AG1421" t="e">
        <f>IF(DEGREES(ACOS(SIN(RADIANS(G1421))*SIN(RADIANS(E1411))+COS(RADIANS(G1421))*COS(RADIANS(E1411))*COS(RADIANS(AG1401))))&gt;90,0,$F$4*$F$5/E1410^2*(SIN(RADIANS(G1421))*SIN(RADIANS(E1411))+COS(RADIANS(G1421))*COS(RADIANS(E1411))*COS(RADIANS(AG1401))))</f>
        <v>#DIV/0!</v>
      </c>
      <c r="AH1421" t="e">
        <f>IF(DEGREES(ACOS(SIN(RADIANS(G1421))*SIN(RADIANS(E1411))+COS(RADIANS(G1421))*COS(RADIANS(E1411))*COS(RADIANS(AH1401))))&gt;90,0,$F$4*$F$5/E1410^2*(SIN(RADIANS(G1421))*SIN(RADIANS(E1411))+COS(RADIANS(G1421))*COS(RADIANS(E1411))*COS(RADIANS(AH1401))))</f>
        <v>#DIV/0!</v>
      </c>
      <c r="AI1421" t="e">
        <f>IF(DEGREES(ACOS(SIN(RADIANS(G1421))*SIN(RADIANS(E1411))+COS(RADIANS(G1421))*COS(RADIANS(E1411))*COS(RADIANS(AI1401))))&gt;90,0,$F$4*$F$5/E1410^2*(SIN(RADIANS(G1421))*SIN(RADIANS(E1411))+COS(RADIANS(G1421))*COS(RADIANS(E1411))*COS(RADIANS(AI1401))))</f>
        <v>#DIV/0!</v>
      </c>
      <c r="AJ1421" t="e">
        <f>IF(DEGREES(ACOS(SIN(RADIANS(G1421))*SIN(RADIANS(E1411))+COS(RADIANS(G1421))*COS(RADIANS(E1411))*COS(RADIANS(AJ1401))))&gt;90,0,$F$4*$F$5/E1410^2*(SIN(RADIANS(G1421))*SIN(RADIANS(E1411))+COS(RADIANS(G1421))*COS(RADIANS(E1411))*COS(RADIANS(AJ1401))))</f>
        <v>#DIV/0!</v>
      </c>
      <c r="AK1421" t="e">
        <f>IF(DEGREES(ACOS(SIN(RADIANS(G1421))*SIN(RADIANS(E1411))+COS(RADIANS(G1421))*COS(RADIANS(E1411))*COS(RADIANS(AK1401))))&gt;90,0,$F$4*$F$5/E1410^2*(SIN(RADIANS(G1421))*SIN(RADIANS(E1411))+COS(RADIANS(G1421))*COS(RADIANS(E1411))*COS(RADIANS(AK1401))))</f>
        <v>#DIV/0!</v>
      </c>
      <c r="AL1421" t="e">
        <f>IF(DEGREES(ACOS(SIN(RADIANS(G1421))*SIN(RADIANS(E1411))+COS(RADIANS(G1421))*COS(RADIANS(E1411))*COS(RADIANS(AL1401))))&gt;90,0,$F$4*$F$5/E1410^2*(SIN(RADIANS(G1421))*SIN(RADIANS(E1411))+COS(RADIANS(G1421))*COS(RADIANS(E1411))*COS(RADIANS(AL1401))))</f>
        <v>#DIV/0!</v>
      </c>
      <c r="AM1421" t="e">
        <f>IF(DEGREES(ACOS(SIN(RADIANS(G1421))*SIN(RADIANS(E1411))+COS(RADIANS(G1421))*COS(RADIANS(E1411))*COS(RADIANS(AM1401))))&gt;90,0,$F$4*$F$5/E1410^2*(SIN(RADIANS(G1421))*SIN(RADIANS(E1411))+COS(RADIANS(G1421))*COS(RADIANS(E1411))*COS(RADIANS(AM1401))))</f>
        <v>#DIV/0!</v>
      </c>
      <c r="AN1421" t="e">
        <f>IF(DEGREES(ACOS(SIN(RADIANS(G1421))*SIN(RADIANS(E1411))+COS(RADIANS(G1421))*COS(RADIANS(E1411))*COS(RADIANS(AN1401))))&gt;90,0,$F$4*$F$5/E1410^2*(SIN(RADIANS(G1421))*SIN(RADIANS(E1411))+COS(RADIANS(G1421))*COS(RADIANS(E1411))*COS(RADIANS(AN1401))))</f>
        <v>#DIV/0!</v>
      </c>
      <c r="AO1421" t="e">
        <f>IF(DEGREES(ACOS(SIN(RADIANS(G1421))*SIN(RADIANS(E1411))+COS(RADIANS(G1421))*COS(RADIANS(E1411))*COS(RADIANS(AO1401))))&gt;90,0,$F$4*$F$5/E1410^2*(SIN(RADIANS(G1421))*SIN(RADIANS(E1411))+COS(RADIANS(G1421))*COS(RADIANS(E1411))*COS(RADIANS(AO1401))))</f>
        <v>#DIV/0!</v>
      </c>
      <c r="AP1421" t="e">
        <f>IF(DEGREES(ACOS(SIN(RADIANS(G1421))*SIN(RADIANS(E1411))+COS(RADIANS(G1421))*COS(RADIANS(E1411))*COS(RADIANS(AP1401))))&gt;90,0,$F$4*$F$5/E1410^2*(SIN(RADIANS(G1421))*SIN(RADIANS(E1411))+COS(RADIANS(G1421))*COS(RADIANS(E1411))*COS(RADIANS(AP1401))))</f>
        <v>#DIV/0!</v>
      </c>
      <c r="AQ1421" t="e">
        <f>IF(DEGREES(ACOS(SIN(RADIANS(G1421))*SIN(RADIANS(E1411))+COS(RADIANS(G1421))*COS(RADIANS(E1411))*COS(RADIANS(AQ1401))))&gt;90,0,$F$4*$F$5/E1410^2*(SIN(RADIANS(G1421))*SIN(RADIANS(E1411))+COS(RADIANS(G1421))*COS(RADIANS(E1411))*COS(RADIANS(AQ1401))))</f>
        <v>#DIV/0!</v>
      </c>
      <c r="AR1421" t="e">
        <f>IF(DEGREES(ACOS(SIN(RADIANS(G1421))*SIN(RADIANS(E1411))+COS(RADIANS(G1421))*COS(RADIANS(E1411))*COS(RADIANS(AR1401))))&gt;90,0,$F$4*$F$5/E1410^2*(SIN(RADIANS(G1421))*SIN(RADIANS(E1411))+COS(RADIANS(G1421))*COS(RADIANS(E1411))*COS(RADIANS(AR1401))))</f>
        <v>#DIV/0!</v>
      </c>
    </row>
    <row r="1423" spans="2:44" x14ac:dyDescent="0.5">
      <c r="H1423" t="s">
        <v>769</v>
      </c>
      <c r="I1423">
        <v>180</v>
      </c>
      <c r="J1423">
        <v>170</v>
      </c>
      <c r="K1423">
        <v>160</v>
      </c>
      <c r="L1423">
        <v>150</v>
      </c>
      <c r="M1423">
        <v>140</v>
      </c>
      <c r="N1423">
        <v>130</v>
      </c>
      <c r="O1423">
        <v>120</v>
      </c>
      <c r="P1423">
        <v>110</v>
      </c>
      <c r="Q1423">
        <v>100</v>
      </c>
      <c r="R1423">
        <v>90</v>
      </c>
      <c r="S1423">
        <v>80</v>
      </c>
      <c r="T1423">
        <v>70</v>
      </c>
      <c r="U1423">
        <v>60</v>
      </c>
      <c r="V1423">
        <v>50</v>
      </c>
      <c r="W1423">
        <v>40</v>
      </c>
      <c r="X1423">
        <v>30</v>
      </c>
      <c r="Y1423">
        <v>20</v>
      </c>
      <c r="Z1423">
        <v>10</v>
      </c>
      <c r="AA1423">
        <v>0</v>
      </c>
      <c r="AB1423">
        <v>-10</v>
      </c>
      <c r="AC1423">
        <v>-20</v>
      </c>
      <c r="AD1423">
        <v>-30</v>
      </c>
      <c r="AE1423">
        <v>-40</v>
      </c>
      <c r="AF1423">
        <v>-50</v>
      </c>
      <c r="AG1423">
        <v>-60</v>
      </c>
      <c r="AH1423">
        <v>-70</v>
      </c>
      <c r="AI1423">
        <v>-80</v>
      </c>
      <c r="AJ1423">
        <v>-90</v>
      </c>
      <c r="AK1423">
        <v>-100</v>
      </c>
      <c r="AL1423">
        <v>-110</v>
      </c>
      <c r="AM1423">
        <v>-120</v>
      </c>
      <c r="AN1423">
        <v>-130</v>
      </c>
      <c r="AO1423">
        <v>-140</v>
      </c>
      <c r="AP1423">
        <v>-150</v>
      </c>
      <c r="AQ1423">
        <v>-160</v>
      </c>
      <c r="AR1423">
        <v>-170</v>
      </c>
    </row>
    <row r="1424" spans="2:44" x14ac:dyDescent="0.5">
      <c r="H1424" t="s">
        <v>779</v>
      </c>
      <c r="I1424">
        <f>IF(ABS(I1423-E1436)&gt;180,IF(ABS(I1423-E1436)&gt;360,ABS(I1423-E1436)-360,360-ABS(I1423-E1436)),ABS(I1423-E1436))</f>
        <v>180</v>
      </c>
      <c r="J1424">
        <f>IF(ABS(J1423-E1436)&gt;180,IF(ABS(J1423-E1436)&gt;360,ABS(J1423-E1436)-360,360-ABS(J1423-E1436)),ABS(J1423-E1436))</f>
        <v>170</v>
      </c>
      <c r="K1424">
        <f>IF(ABS(K1423-E1436)&gt;180,IF(ABS(K1423-E1436)&gt;360,ABS(K1423-E1436)-360,360-ABS(K1423-E1436)),ABS(K1423-E1436))</f>
        <v>160</v>
      </c>
      <c r="L1424">
        <f>IF(ABS(L1423-E1436)&gt;180,IF(ABS(L1423-E1436)&gt;360,ABS(L1423-E1436)-360,360-ABS(L1423-E1436)),ABS(L1423-E1436))</f>
        <v>150</v>
      </c>
      <c r="M1424">
        <f>IF(ABS(M1423-E1436)&gt;180,IF(ABS(M1423-E1436)&gt;360,ABS(M1423-E1436)-360,360-ABS(M1423-E1436)),ABS(M1423-E1436))</f>
        <v>140</v>
      </c>
      <c r="N1424">
        <f>IF(ABS(N1423-E1436)&gt;180,IF(ABS(N1423-E1436)&gt;360,ABS(N1423-E1436)-360,360-ABS(N1423-E1436)),ABS(N1423-E1436))</f>
        <v>130</v>
      </c>
      <c r="O1424">
        <f>IF(ABS(O1423-E1436)&gt;180,IF(ABS(O1423-E1436)&gt;360,ABS(O1423-E1436)-360,360-ABS(O1423-E1436)),ABS(O1423-E1436))</f>
        <v>120</v>
      </c>
      <c r="P1424">
        <f>IF(ABS(P1423-E1436)&gt;180,IF(ABS(P1423-E1436)&gt;360,ABS(P1423-E1436)-360,360-ABS(P1423-E1436)),ABS(P1423-E1436))</f>
        <v>110</v>
      </c>
      <c r="Q1424">
        <f>IF(ABS(Q1423-E1436)&gt;180,IF(ABS(Q1423-E1436)&gt;360,ABS(Q1423-E1436)-360,360-ABS(Q1423-E1436)),ABS(Q1423-E1436))</f>
        <v>100</v>
      </c>
      <c r="R1424">
        <f>IF(ABS(R1423-E1436)&gt;180,IF(ABS(R1423-E1436)&gt;360,ABS(R1423-E1436)-360,360-ABS(R1423-E1436)),ABS(R1423-E1436))</f>
        <v>90</v>
      </c>
      <c r="S1424">
        <f>IF(ABS(S1423-E1436)&gt;180,IF(ABS(S1423-E1436)&gt;360,ABS(S1423-E1436)-360,360-ABS(S1423-E1436)),ABS(S1423-E1436))</f>
        <v>80</v>
      </c>
      <c r="T1424">
        <f>IF(ABS(T1423-E1436)&gt;180,IF(ABS(T1423-E1436)&gt;360,ABS(T1423-E1436)-360,360-ABS(T1423-E1436)),ABS(T1423-E1436))</f>
        <v>70</v>
      </c>
      <c r="U1424">
        <f>IF(ABS(U1423-E1436)&gt;180,IF(ABS(U1423-E1436)&gt;360,ABS(U1423-E1436)-360,360-ABS(U1423-E1436)),ABS(U1423-E1436))</f>
        <v>60</v>
      </c>
      <c r="V1424">
        <f>IF(ABS(V1423-E1436)&gt;180,IF(ABS(V1423-E1436)&gt;360,ABS(V1423-E1436)-360,360-ABS(V1423-E1436)),ABS(V1423-E1436))</f>
        <v>50</v>
      </c>
      <c r="W1424">
        <f>IF(ABS(W1423-E1436)&gt;180,IF(ABS(W1423-E1436)&gt;360,ABS(W1423-E1436)-360,360-ABS(W1423-E1436)),ABS(W1423-E1436))</f>
        <v>40</v>
      </c>
      <c r="X1424">
        <f>IF(ABS(X1423-E1436)&gt;180,IF(ABS(X1423-E1436)&gt;360,ABS(X1423-E1436)-360,360-ABS(X1423-E1436)),ABS(X1423-E1436))</f>
        <v>30</v>
      </c>
      <c r="Y1424">
        <f>IF(ABS(Y1423-E1436)&gt;180,IF(ABS(Y1423-E1436)&gt;360,ABS(Y1423-E1436)-360,360-ABS(Y1423-E1436)),ABS(Y1423-E1436))</f>
        <v>20</v>
      </c>
      <c r="Z1424">
        <f>IF(ABS(Z1423-E1436)&gt;180,IF(ABS(Z1423-E1436)&gt;360,ABS(Z1423-E1436)-360,360-ABS(Z1423-E1436)),ABS(Z1423-E1436))</f>
        <v>10</v>
      </c>
      <c r="AA1424">
        <f>IF(ABS(AA1423-E1436)&gt;180,IF(ABS(AA1423-E1436)&gt;360,ABS(AA1423-E1436)-360,360-ABS(AA1423-E1436)),ABS(AA1423-E1436))</f>
        <v>0</v>
      </c>
      <c r="AB1424">
        <f>IF(ABS(AB1423-E1436)&gt;180,IF(ABS(AB1423-E1436)&gt;360,ABS(AB1423-E1436)-360,360-ABS(AB1423-E1436)),ABS(AB1423-E1436))</f>
        <v>10</v>
      </c>
      <c r="AC1424">
        <f>IF(ABS(AC1423-E1436)&gt;180,IF(ABS(AC1423-E1436)&gt;360,ABS(AC1423-E1436)-360,360-ABS(AC1423-E1436)),ABS(AC1423-E1436))</f>
        <v>20</v>
      </c>
      <c r="AD1424">
        <f>IF(ABS(AD1423-E1436)&gt;180,IF(ABS(AD1423-E1436)&gt;360,ABS(AD1423-E1436)-360,360-ABS(AD1423-E1436)),ABS(AD1423-E1436))</f>
        <v>30</v>
      </c>
      <c r="AE1424">
        <f>IF(ABS(AE1423-E1436)&gt;180,IF(ABS(AE1423-E1436)&gt;360,ABS(AE1423-E1436)-360,360-ABS(AE1423-E1436)),ABS(AE1423-E1436))</f>
        <v>40</v>
      </c>
      <c r="AF1424">
        <f>IF(ABS(AF1423-E1436)&gt;180,IF(ABS(AF1423-E1436)&gt;360,ABS(AF1423-E1436)-360,360-ABS(AF1423-E1436)),ABS(AF1423-E1436))</f>
        <v>50</v>
      </c>
      <c r="AG1424">
        <f>IF(ABS(AG1423-E1436)&gt;180,IF(ABS(AG1423-E1436)&gt;360,ABS(AG1423-E1436)-360,360-ABS(AG1423-E1436)),ABS(AG1423-E1436))</f>
        <v>60</v>
      </c>
      <c r="AH1424">
        <f>IF(ABS(AH1423-E1436)&gt;180,IF(ABS(AH1423-E1436)&gt;360,ABS(AH1423-E1436)-360,360-ABS(AH1423-E1436)),ABS(AH1423-E1436))</f>
        <v>70</v>
      </c>
      <c r="AI1424">
        <f>IF(ABS(AI1423-E1436)&gt;180,IF(ABS(AI1423-E1436)&gt;360,ABS(AI1423-E1436)-360,360-ABS(AI1423-E1436)),ABS(AI1423-E1436))</f>
        <v>80</v>
      </c>
      <c r="AJ1424">
        <f>IF(ABS(AJ1423-E1436)&gt;180,IF(ABS(AJ1423-E1436)&gt;360,ABS(AJ1423-E1436)-360,360-ABS(AJ1423-E1436)),ABS(AJ1423-E1436))</f>
        <v>90</v>
      </c>
      <c r="AK1424">
        <f>IF(ABS(AK1423-E1436)&gt;180,IF(ABS(AK1423-E1436)&gt;360,ABS(AK1423-E1436)-360,360-ABS(AK1423-E1436)),ABS(AK1423-E1436))</f>
        <v>100</v>
      </c>
      <c r="AL1424">
        <f>IF(ABS(AL1423-E1436)&gt;180,IF(ABS(AL1423-E1436)&gt;360,ABS(AL1423-E1436)-360,360-ABS(AL1423-E1436)),ABS(AL1423-E1436))</f>
        <v>110</v>
      </c>
      <c r="AM1424">
        <f>IF(ABS(AM1423-E1436)&gt;180,IF(ABS(AM1423-E1436)&gt;360,ABS(AM1423-E1436)-360,360-ABS(AM1423-E1436)),ABS(AM1423-E1436))</f>
        <v>120</v>
      </c>
      <c r="AN1424">
        <f>IF(ABS(AN1423-E1436)&gt;180,IF(ABS(AN1423-E1436)&gt;360,ABS(AN1423-E1436)-360,360-ABS(AN1423-E1436)),ABS(AN1423-E1436))</f>
        <v>130</v>
      </c>
      <c r="AO1424">
        <f>IF(ABS(AO1423-E1436)&gt;180,IF(ABS(AO1423-E1436)&gt;360,ABS(AO1423-E1436)-360,360-ABS(AO1423-E1436)),ABS(AO1423-E1436))</f>
        <v>140</v>
      </c>
      <c r="AP1424">
        <f>IF(ABS(AP1423-E1436)&gt;180,IF(ABS(AP1423-E1436)&gt;360,ABS(AP1423-E1436)-360,360-ABS(AP1423-E1436)),ABS(AP1423-E1436))</f>
        <v>150</v>
      </c>
      <c r="AQ1424">
        <f>IF(ABS(AQ1423-E1436)&gt;180,IF(ABS(AQ1423-E1436)&gt;360,ABS(AQ1423-E1436)-360,360-ABS(AQ1423-E1436)),ABS(AQ1423-E1436))</f>
        <v>160</v>
      </c>
      <c r="AR1424">
        <f>IF(ABS(AR1423-E1436)&gt;180,IF(ABS(AR1423-E1436)&gt;360,ABS(AR1423-E1436)-360,360-ABS(AR1423-E1436)),ABS(AR1423-E1436))</f>
        <v>170</v>
      </c>
    </row>
    <row r="1425" spans="2:44" x14ac:dyDescent="0.5">
      <c r="G1425" t="s">
        <v>734</v>
      </c>
    </row>
    <row r="1426" spans="2:44" x14ac:dyDescent="0.5">
      <c r="B1426" t="s">
        <v>788</v>
      </c>
      <c r="E1426">
        <v>600</v>
      </c>
      <c r="G1426">
        <v>90</v>
      </c>
      <c r="I1426" t="e">
        <f>IF(DEGREES(ACOS(SIN(RADIANS(G1426))*SIN(RADIANS(E1434))+COS(RADIANS(G1426))*COS(RADIANS(E1434))*COS(RADIANS(I1424))))&gt;90,0,$F$4*$F$5/E1433^2*(SIN(RADIANS(G1426))*SIN(RADIANS(E1434))+COS(RADIANS(G1426))*COS(RADIANS(E1434))*COS(RADIANS(I1424))))</f>
        <v>#DIV/0!</v>
      </c>
      <c r="J1426" t="e">
        <f>IF(DEGREES(ACOS(SIN(RADIANS(G1426))*SIN(RADIANS(E1434))+COS(RADIANS(G1426))*COS(RADIANS(E1434))*COS(RADIANS(J1424))))&gt;90,0,$F$4*$F$5/E1433^2*(SIN(RADIANS(G1426))*SIN(RADIANS(E1434))+COS(RADIANS(G1426))*COS(RADIANS(E1434))*COS(RADIANS(J1424))))</f>
        <v>#DIV/0!</v>
      </c>
      <c r="K1426" t="e">
        <f>IF(DEGREES(ACOS(SIN(RADIANS(G1426))*SIN(RADIANS(E1434))+COS(RADIANS(G1426))*COS(RADIANS(E1434))*COS(RADIANS(K1424))))&gt;90,0,$F$4*$F$5/E1433^2*(SIN(RADIANS(G1426))*SIN(RADIANS(E1434))+COS(RADIANS(G1426))*COS(RADIANS(E1434))*COS(RADIANS(K1424))))</f>
        <v>#DIV/0!</v>
      </c>
      <c r="L1426" t="e">
        <f>IF(DEGREES(ACOS(SIN(RADIANS(G1426))*SIN(RADIANS(E1434))+COS(RADIANS(G1426))*COS(RADIANS(E1434))*COS(RADIANS(L1424))))&gt;90,0,$F$4*$F$5/E1433^2*(SIN(RADIANS(G1426))*SIN(RADIANS(E1434))+COS(RADIANS(G1426))*COS(RADIANS(E1434))*COS(RADIANS(L1424))))</f>
        <v>#DIV/0!</v>
      </c>
      <c r="M1426" t="e">
        <f>IF(DEGREES(ACOS(SIN(RADIANS(G1426))*SIN(RADIANS(E1434))+COS(RADIANS(G1426))*COS(RADIANS(E1434))*COS(RADIANS(M1424))))&gt;90,0,$F$4*$F$5/E1433^2*(SIN(RADIANS(G1426))*SIN(RADIANS(E1434))+COS(RADIANS(G1426))*COS(RADIANS(E1434))*COS(RADIANS(M1424))))</f>
        <v>#DIV/0!</v>
      </c>
      <c r="N1426" t="e">
        <f>IF(DEGREES(ACOS(SIN(RADIANS(G1426))*SIN(RADIANS(E1434))+COS(RADIANS(G1426))*COS(RADIANS(E1434))*COS(RADIANS(N1424))))&gt;90,0,$F$4*$F$5/E1433^2*(SIN(RADIANS(G1426))*SIN(RADIANS(E1434))+COS(RADIANS(G1426))*COS(RADIANS(E1434))*COS(RADIANS(N1424))))</f>
        <v>#DIV/0!</v>
      </c>
      <c r="O1426" t="e">
        <f>IF(DEGREES(ACOS(SIN(RADIANS(G1426))*SIN(RADIANS(E1434))+COS(RADIANS(G1426))*COS(RADIANS(E1434))*COS(RADIANS(O1424))))&gt;90,0,$F$4*$F$5/E1433^2*(SIN(RADIANS(G1426))*SIN(RADIANS(E1434))+COS(RADIANS(G1426))*COS(RADIANS(E1434))*COS(RADIANS(O1424))))</f>
        <v>#DIV/0!</v>
      </c>
      <c r="P1426" t="e">
        <f>IF(DEGREES(ACOS(SIN(RADIANS(G1426))*SIN(RADIANS(E1434))+COS(RADIANS(G1426))*COS(RADIANS(E1434))*COS(RADIANS(P1424))))&gt;90,0,$F$4*$F$5/E1433^2*(SIN(RADIANS(G1426))*SIN(RADIANS(E1434))+COS(RADIANS(G1426))*COS(RADIANS(E1434))*COS(RADIANS(P1424))))</f>
        <v>#DIV/0!</v>
      </c>
      <c r="Q1426" t="e">
        <f>IF(DEGREES(ACOS(SIN(RADIANS(G1426))*SIN(RADIANS(E1434))+COS(RADIANS(G1426))*COS(RADIANS(E1434))*COS(RADIANS(Q1424))))&gt;90,0,$F$4*$F$5/E1433^2*(SIN(RADIANS(G1426))*SIN(RADIANS(E1434))+COS(RADIANS(G1426))*COS(RADIANS(E1434))*COS(RADIANS(Q1424))))</f>
        <v>#DIV/0!</v>
      </c>
      <c r="R1426" t="e">
        <f>IF(DEGREES(ACOS(SIN(RADIANS(G1426))*SIN(RADIANS(E1434))+COS(RADIANS(G1426))*COS(RADIANS(E1434))*COS(RADIANS(R1424))))&gt;90,0,$F$4*$F$5/E1433^2*(SIN(RADIANS(G1426))*SIN(RADIANS(E1434))+COS(RADIANS(G1426))*COS(RADIANS(E1434))*COS(RADIANS(R1424))))</f>
        <v>#DIV/0!</v>
      </c>
      <c r="S1426" t="e">
        <f>IF(DEGREES(ACOS(SIN(RADIANS(G1426))*SIN(RADIANS(E1434))+COS(RADIANS(G1426))*COS(RADIANS(E1434))*COS(RADIANS(S1424))))&gt;90,0,$F$4*$F$5/E1433^2*(SIN(RADIANS(G1426))*SIN(RADIANS(E1434))+COS(RADIANS(G1426))*COS(RADIANS(E1434))*COS(RADIANS(S1424))))</f>
        <v>#DIV/0!</v>
      </c>
      <c r="T1426" t="e">
        <f>IF(DEGREES(ACOS(SIN(RADIANS(G1426))*SIN(RADIANS(E1434))+COS(RADIANS(G1426))*COS(RADIANS(E1434))*COS(RADIANS(T1424))))&gt;90,0,$F$4*$F$5/E1433^2*(SIN(RADIANS(G1426))*SIN(RADIANS(E1434))+COS(RADIANS(G1426))*COS(RADIANS(E1434))*COS(RADIANS(T1424))))</f>
        <v>#DIV/0!</v>
      </c>
      <c r="U1426" t="e">
        <f>IF(DEGREES(ACOS(SIN(RADIANS(G1426))*SIN(RADIANS(E1434))+COS(RADIANS(G1426))*COS(RADIANS(E1434))*COS(RADIANS(U1424))))&gt;90,0,$F$4*$F$5/E1433^2*(SIN(RADIANS(G1426))*SIN(RADIANS(E1434))+COS(RADIANS(G1426))*COS(RADIANS(E1434))*COS(RADIANS(U1424))))</f>
        <v>#DIV/0!</v>
      </c>
      <c r="V1426" t="e">
        <f>IF(DEGREES(ACOS(SIN(RADIANS(G1426))*SIN(RADIANS(E1434))+COS(RADIANS(G1426))*COS(RADIANS(E1434))*COS(RADIANS(V1424))))&gt;90,0,$F$4*$F$5/E1433^2*(SIN(RADIANS(G1426))*SIN(RADIANS(E1434))+COS(RADIANS(G1426))*COS(RADIANS(E1434))*COS(RADIANS(V1424))))</f>
        <v>#DIV/0!</v>
      </c>
      <c r="W1426" t="e">
        <f>IF(DEGREES(ACOS(SIN(RADIANS(G1426))*SIN(RADIANS(E1434))+COS(RADIANS(G1426))*COS(RADIANS(E1434))*COS(RADIANS(W1424))))&gt;90,0,$F$4*$F$5/E1433^2*(SIN(RADIANS(G1426))*SIN(RADIANS(E1434))+COS(RADIANS(G1426))*COS(RADIANS(E1434))*COS(RADIANS(W1424))))</f>
        <v>#DIV/0!</v>
      </c>
      <c r="X1426" t="e">
        <f>IF(DEGREES(ACOS(SIN(RADIANS(G1426))*SIN(RADIANS(E1434))+COS(RADIANS(G1426))*COS(RADIANS(E1434))*COS(RADIANS(X1424))))&gt;90,0,$F$4*$F$5/E1433^2*(SIN(RADIANS(G1426))*SIN(RADIANS(E1434))+COS(RADIANS(G1426))*COS(RADIANS(E1434))*COS(RADIANS(X1424))))</f>
        <v>#DIV/0!</v>
      </c>
      <c r="Y1426" t="e">
        <f>IF(DEGREES(ACOS(SIN(RADIANS(G1426))*SIN(RADIANS(E1434))+COS(RADIANS(G1426))*COS(RADIANS(E1434))*COS(RADIANS(Y1424))))&gt;90,0,$F$4*$F$5/E1433^2*(SIN(RADIANS(G1426))*SIN(RADIANS(E1434))+COS(RADIANS(G1426))*COS(RADIANS(E1434))*COS(RADIANS(Y1424))))</f>
        <v>#DIV/0!</v>
      </c>
      <c r="Z1426" t="e">
        <f>IF(DEGREES(ACOS(SIN(RADIANS(G1426))*SIN(RADIANS(E1434))+COS(RADIANS(G1426))*COS(RADIANS(E1434))*COS(RADIANS(Z1424))))&gt;90,0,$F$4*$F$5/E1433^2*(SIN(RADIANS(G1426))*SIN(RADIANS(E1434))+COS(RADIANS(G1426))*COS(RADIANS(E1434))*COS(RADIANS(Z1424))))</f>
        <v>#DIV/0!</v>
      </c>
      <c r="AA1426" t="e">
        <f>IF(DEGREES(ACOS(SIN(RADIANS(G1426))*SIN(RADIANS(E1434))+COS(RADIANS(G1426))*COS(RADIANS(E1434))*COS(RADIANS(AA1424))))&gt;90,0,$F$4*$F$5/E1433^2*(SIN(RADIANS(G1426))*SIN(RADIANS(E1434))+COS(RADIANS(G1426))*COS(RADIANS(E1434))*COS(RADIANS(AA1424))))</f>
        <v>#DIV/0!</v>
      </c>
      <c r="AB1426" t="e">
        <f>IF(DEGREES(ACOS(SIN(RADIANS(G1426))*SIN(RADIANS(E1434))+COS(RADIANS(G1426))*COS(RADIANS(E1434))*COS(RADIANS(AB1424))))&gt;90,0,$F$4*$F$5/E1433^2*(SIN(RADIANS(G1426))*SIN(RADIANS(E1434))+COS(RADIANS(G1426))*COS(RADIANS(E1434))*COS(RADIANS(AB1424))))</f>
        <v>#DIV/0!</v>
      </c>
      <c r="AC1426" t="e">
        <f>IF(DEGREES(ACOS(SIN(RADIANS(G1426))*SIN(RADIANS(E1434))+COS(RADIANS(G1426))*COS(RADIANS(E1434))*COS(RADIANS(AC1424))))&gt;90,0,$F$4*$F$5/E1433^2*(SIN(RADIANS(G1426))*SIN(RADIANS(E1434))+COS(RADIANS(G1426))*COS(RADIANS(E1434))*COS(RADIANS(AC1424))))</f>
        <v>#DIV/0!</v>
      </c>
      <c r="AD1426" t="e">
        <f>IF(DEGREES(ACOS(SIN(RADIANS(G1426))*SIN(RADIANS(E1434))+COS(RADIANS(G1426))*COS(RADIANS(E1434))*COS(RADIANS(AD1424))))&gt;90,0,$F$4*$F$5/E1433^2*(SIN(RADIANS(G1426))*SIN(RADIANS(E1434))+COS(RADIANS(G1426))*COS(RADIANS(E1434))*COS(RADIANS(AD1424))))</f>
        <v>#DIV/0!</v>
      </c>
      <c r="AE1426" t="e">
        <f>IF(DEGREES(ACOS(SIN(RADIANS(G1426))*SIN(RADIANS(E1434))+COS(RADIANS(G1426))*COS(RADIANS(E1434))*COS(RADIANS(AE1424))))&gt;90,0,$F$4*$F$5/E1433^2*(SIN(RADIANS(G1426))*SIN(RADIANS(E1434))+COS(RADIANS(G1426))*COS(RADIANS(E1434))*COS(RADIANS(AE1424))))</f>
        <v>#DIV/0!</v>
      </c>
      <c r="AF1426" t="e">
        <f>IF(DEGREES(ACOS(SIN(RADIANS(G1426))*SIN(RADIANS(E1434))+COS(RADIANS(G1426))*COS(RADIANS(E1434))*COS(RADIANS(AF1424))))&gt;90,0,$F$4*$F$5/E1433^2*(SIN(RADIANS(G1426))*SIN(RADIANS(E1434))+COS(RADIANS(G1426))*COS(RADIANS(E1434))*COS(RADIANS(AF1424))))</f>
        <v>#DIV/0!</v>
      </c>
      <c r="AG1426" t="e">
        <f>IF(DEGREES(ACOS(SIN(RADIANS(G1426))*SIN(RADIANS(E1434))+COS(RADIANS(G1426))*COS(RADIANS(E1434))*COS(RADIANS(AG1424))))&gt;90,0,$F$4*$F$5/E1433^2*(SIN(RADIANS(G1426))*SIN(RADIANS(E1434))+COS(RADIANS(G1426))*COS(RADIANS(E1434))*COS(RADIANS(AG1424))))</f>
        <v>#DIV/0!</v>
      </c>
      <c r="AH1426" t="e">
        <f>IF(DEGREES(ACOS(SIN(RADIANS(G1426))*SIN(RADIANS(E1434))+COS(RADIANS(G1426))*COS(RADIANS(E1434))*COS(RADIANS(AH1424))))&gt;90,0,$F$4*$F$5/E1433^2*(SIN(RADIANS(G1426))*SIN(RADIANS(E1434))+COS(RADIANS(G1426))*COS(RADIANS(E1434))*COS(RADIANS(AH1424))))</f>
        <v>#DIV/0!</v>
      </c>
      <c r="AI1426" t="e">
        <f>IF(DEGREES(ACOS(SIN(RADIANS(G1426))*SIN(RADIANS(E1434))+COS(RADIANS(G1426))*COS(RADIANS(E1434))*COS(RADIANS(AI1424))))&gt;90,0,$F$4*$F$5/E1433^2*(SIN(RADIANS(G1426))*SIN(RADIANS(E1434))+COS(RADIANS(G1426))*COS(RADIANS(E1434))*COS(RADIANS(AI1424))))</f>
        <v>#DIV/0!</v>
      </c>
      <c r="AJ1426" t="e">
        <f>IF(DEGREES(ACOS(SIN(RADIANS(G1426))*SIN(RADIANS(E1434))+COS(RADIANS(G1426))*COS(RADIANS(E1434))*COS(RADIANS(AJ1424))))&gt;90,0,$F$4*$F$5/E1433^2*(SIN(RADIANS(G1426))*SIN(RADIANS(E1434))+COS(RADIANS(G1426))*COS(RADIANS(E1434))*COS(RADIANS(AJ1424))))</f>
        <v>#DIV/0!</v>
      </c>
      <c r="AK1426" t="e">
        <f>IF(DEGREES(ACOS(SIN(RADIANS(G1426))*SIN(RADIANS(E1434))+COS(RADIANS(G1426))*COS(RADIANS(E1434))*COS(RADIANS(AK1424))))&gt;90,0,$F$4*$F$5/E1433^2*(SIN(RADIANS(G1426))*SIN(RADIANS(E1434))+COS(RADIANS(G1426))*COS(RADIANS(E1434))*COS(RADIANS(AK1424))))</f>
        <v>#DIV/0!</v>
      </c>
      <c r="AL1426" t="e">
        <f>IF(DEGREES(ACOS(SIN(RADIANS(G1426))*SIN(RADIANS(E1434))+COS(RADIANS(G1426))*COS(RADIANS(E1434))*COS(RADIANS(AL1424))))&gt;90,0,$F$4*$F$5/E1433^2*(SIN(RADIANS(G1426))*SIN(RADIANS(E1434))+COS(RADIANS(G1426))*COS(RADIANS(E1434))*COS(RADIANS(AL1424))))</f>
        <v>#DIV/0!</v>
      </c>
      <c r="AM1426" t="e">
        <f>IF(DEGREES(ACOS(SIN(RADIANS(G1426))*SIN(RADIANS(E1434))+COS(RADIANS(G1426))*COS(RADIANS(E1434))*COS(RADIANS(AM1424))))&gt;90,0,$F$4*$F$5/E1433^2*(SIN(RADIANS(G1426))*SIN(RADIANS(E1434))+COS(RADIANS(G1426))*COS(RADIANS(E1434))*COS(RADIANS(AM1424))))</f>
        <v>#DIV/0!</v>
      </c>
      <c r="AN1426" t="e">
        <f>IF(DEGREES(ACOS(SIN(RADIANS(G1426))*SIN(RADIANS(E1434))+COS(RADIANS(G1426))*COS(RADIANS(E1434))*COS(RADIANS(AN1424))))&gt;90,0,$F$4*$F$5/E1433^2*(SIN(RADIANS(G1426))*SIN(RADIANS(E1434))+COS(RADIANS(G1426))*COS(RADIANS(E1434))*COS(RADIANS(AN1424))))</f>
        <v>#DIV/0!</v>
      </c>
      <c r="AO1426" t="e">
        <f>IF(DEGREES(ACOS(SIN(RADIANS(G1426))*SIN(RADIANS(E1434))+COS(RADIANS(G1426))*COS(RADIANS(E1434))*COS(RADIANS(AO1424))))&gt;90,0,$F$4*$F$5/E1433^2*(SIN(RADIANS(G1426))*SIN(RADIANS(E1434))+COS(RADIANS(G1426))*COS(RADIANS(E1434))*COS(RADIANS(AO1424))))</f>
        <v>#DIV/0!</v>
      </c>
      <c r="AP1426" t="e">
        <f>IF(DEGREES(ACOS(SIN(RADIANS(G1426))*SIN(RADIANS(E1434))+COS(RADIANS(G1426))*COS(RADIANS(E1434))*COS(RADIANS(AP1424))))&gt;90,0,$F$4*$F$5/E1433^2*(SIN(RADIANS(G1426))*SIN(RADIANS(E1434))+COS(RADIANS(G1426))*COS(RADIANS(E1434))*COS(RADIANS(AP1424))))</f>
        <v>#DIV/0!</v>
      </c>
      <c r="AQ1426" t="e">
        <f>IF(DEGREES(ACOS(SIN(RADIANS(G1426))*SIN(RADIANS(E1434))+COS(RADIANS(G1426))*COS(RADIANS(E1434))*COS(RADIANS(AQ1424))))&gt;90,0,$F$4*$F$5/E1433^2*(SIN(RADIANS(G1426))*SIN(RADIANS(E1434))+COS(RADIANS(G1426))*COS(RADIANS(E1434))*COS(RADIANS(AQ1424))))</f>
        <v>#DIV/0!</v>
      </c>
      <c r="AR1426" t="e">
        <f>IF(DEGREES(ACOS(SIN(RADIANS(G1426))*SIN(RADIANS(E1434))+COS(RADIANS(G1426))*COS(RADIANS(E1434))*COS(RADIANS(AR1424))))&gt;90,0,$F$4*$F$5/E1433^2*(SIN(RADIANS(G1426))*SIN(RADIANS(E1434))+COS(RADIANS(G1426))*COS(RADIANS(E1434))*COS(RADIANS(AR1424))))</f>
        <v>#DIV/0!</v>
      </c>
    </row>
    <row r="1427" spans="2:44" x14ac:dyDescent="0.5">
      <c r="B1427" t="s">
        <v>726</v>
      </c>
      <c r="E1427" cm="1">
        <f t="array" ref="E1427">INDEX($D$1751:$AM$1751,0,MATCH(E1426-IF(E1426&lt;360,0,360),$D$1700:$AM$1700,0))+IF(E1426&gt;350,360,0)</f>
        <v>600</v>
      </c>
      <c r="G1427">
        <v>80</v>
      </c>
      <c r="I1427">
        <f>IF(DEGREES(ACOS(SIN(RADIANS(G1427))*SIN(RADIANS(E1434))+COS(RADIANS(G1427))*COS(RADIANS(E1434))*COS(RADIANS(I1424))))&gt;90,0,$F$4*$F$5/E1433^2*(SIN(RADIANS(G1427))*SIN(RADIANS(E1434))+COS(RADIANS(G1427))*COS(RADIANS(E1434))*COS(RADIANS(I1424))))</f>
        <v>0</v>
      </c>
      <c r="J1427">
        <f>IF(DEGREES(ACOS(SIN(RADIANS(G1427))*SIN(RADIANS(E1434))+COS(RADIANS(G1427))*COS(RADIANS(E1434))*COS(RADIANS(J1424))))&gt;90,0,$F$4*$F$5/E1433^2*(SIN(RADIANS(G1427))*SIN(RADIANS(E1434))+COS(RADIANS(G1427))*COS(RADIANS(E1434))*COS(RADIANS(J1424))))</f>
        <v>0</v>
      </c>
      <c r="K1427">
        <f>IF(DEGREES(ACOS(SIN(RADIANS(G1427))*SIN(RADIANS(E1434))+COS(RADIANS(G1427))*COS(RADIANS(E1434))*COS(RADIANS(K1424))))&gt;90,0,$F$4*$F$5/E1433^2*(SIN(RADIANS(G1427))*SIN(RADIANS(E1434))+COS(RADIANS(G1427))*COS(RADIANS(E1434))*COS(RADIANS(K1424))))</f>
        <v>0</v>
      </c>
      <c r="L1427">
        <f>IF(DEGREES(ACOS(SIN(RADIANS(G1427))*SIN(RADIANS(E1434))+COS(RADIANS(G1427))*COS(RADIANS(E1434))*COS(RADIANS(L1424))))&gt;90,0,$F$4*$F$5/E1433^2*(SIN(RADIANS(G1427))*SIN(RADIANS(E1434))+COS(RADIANS(G1427))*COS(RADIANS(E1434))*COS(RADIANS(L1424))))</f>
        <v>0</v>
      </c>
      <c r="M1427">
        <f>IF(DEGREES(ACOS(SIN(RADIANS(G1427))*SIN(RADIANS(E1434))+COS(RADIANS(G1427))*COS(RADIANS(E1434))*COS(RADIANS(M1424))))&gt;90,0,$F$4*$F$5/E1433^2*(SIN(RADIANS(G1427))*SIN(RADIANS(E1434))+COS(RADIANS(G1427))*COS(RADIANS(E1434))*COS(RADIANS(M1424))))</f>
        <v>0</v>
      </c>
      <c r="N1427">
        <f>IF(DEGREES(ACOS(SIN(RADIANS(G1427))*SIN(RADIANS(E1434))+COS(RADIANS(G1427))*COS(RADIANS(E1434))*COS(RADIANS(N1424))))&gt;90,0,$F$4*$F$5/E1433^2*(SIN(RADIANS(G1427))*SIN(RADIANS(E1434))+COS(RADIANS(G1427))*COS(RADIANS(E1434))*COS(RADIANS(N1424))))</f>
        <v>0</v>
      </c>
      <c r="O1427">
        <f>IF(DEGREES(ACOS(SIN(RADIANS(G1427))*SIN(RADIANS(E1434))+COS(RADIANS(G1427))*COS(RADIANS(E1434))*COS(RADIANS(O1424))))&gt;90,0,$F$4*$F$5/E1433^2*(SIN(RADIANS(G1427))*SIN(RADIANS(E1434))+COS(RADIANS(G1427))*COS(RADIANS(E1434))*COS(RADIANS(O1424))))</f>
        <v>0</v>
      </c>
      <c r="P1427">
        <f>IF(DEGREES(ACOS(SIN(RADIANS(G1427))*SIN(RADIANS(E1434))+COS(RADIANS(G1427))*COS(RADIANS(E1434))*COS(RADIANS(P1424))))&gt;90,0,$F$4*$F$5/E1433^2*(SIN(RADIANS(G1427))*SIN(RADIANS(E1434))+COS(RADIANS(G1427))*COS(RADIANS(E1434))*COS(RADIANS(P1424))))</f>
        <v>0</v>
      </c>
      <c r="Q1427">
        <f>IF(DEGREES(ACOS(SIN(RADIANS(G1427))*SIN(RADIANS(E1434))+COS(RADIANS(G1427))*COS(RADIANS(E1434))*COS(RADIANS(Q1424))))&gt;90,0,$F$4*$F$5/E1433^2*(SIN(RADIANS(G1427))*SIN(RADIANS(E1434))+COS(RADIANS(G1427))*COS(RADIANS(E1434))*COS(RADIANS(Q1424))))</f>
        <v>0</v>
      </c>
      <c r="R1427" t="e">
        <f>IF(DEGREES(ACOS(SIN(RADIANS(G1427))*SIN(RADIANS(E1434))+COS(RADIANS(G1427))*COS(RADIANS(E1434))*COS(RADIANS(R1424))))&gt;90,0,$F$4*$F$5/E1433^2*(SIN(RADIANS(G1427))*SIN(RADIANS(E1434))+COS(RADIANS(G1427))*COS(RADIANS(E1434))*COS(RADIANS(R1424))))</f>
        <v>#DIV/0!</v>
      </c>
      <c r="S1427" t="e">
        <f>IF(DEGREES(ACOS(SIN(RADIANS(G1427))*SIN(RADIANS(E1434))+COS(RADIANS(G1427))*COS(RADIANS(E1434))*COS(RADIANS(S1424))))&gt;90,0,$F$4*$F$5/E1433^2*(SIN(RADIANS(G1427))*SIN(RADIANS(E1434))+COS(RADIANS(G1427))*COS(RADIANS(E1434))*COS(RADIANS(S1424))))</f>
        <v>#DIV/0!</v>
      </c>
      <c r="T1427" t="e">
        <f>IF(DEGREES(ACOS(SIN(RADIANS(G1427))*SIN(RADIANS(E1434))+COS(RADIANS(G1427))*COS(RADIANS(E1434))*COS(RADIANS(T1424))))&gt;90,0,$F$4*$F$5/E1433^2*(SIN(RADIANS(G1427))*SIN(RADIANS(E1434))+COS(RADIANS(G1427))*COS(RADIANS(E1434))*COS(RADIANS(T1424))))</f>
        <v>#DIV/0!</v>
      </c>
      <c r="U1427" t="e">
        <f>IF(DEGREES(ACOS(SIN(RADIANS(G1427))*SIN(RADIANS(E1434))+COS(RADIANS(G1427))*COS(RADIANS(E1434))*COS(RADIANS(U1424))))&gt;90,0,$F$4*$F$5/E1433^2*(SIN(RADIANS(G1427))*SIN(RADIANS(E1434))+COS(RADIANS(G1427))*COS(RADIANS(E1434))*COS(RADIANS(U1424))))</f>
        <v>#DIV/0!</v>
      </c>
      <c r="V1427" t="e">
        <f>IF(DEGREES(ACOS(SIN(RADIANS(G1427))*SIN(RADIANS(E1434))+COS(RADIANS(G1427))*COS(RADIANS(E1434))*COS(RADIANS(V1424))))&gt;90,0,$F$4*$F$5/E1433^2*(SIN(RADIANS(G1427))*SIN(RADIANS(E1434))+COS(RADIANS(G1427))*COS(RADIANS(E1434))*COS(RADIANS(V1424))))</f>
        <v>#DIV/0!</v>
      </c>
      <c r="W1427" t="e">
        <f>IF(DEGREES(ACOS(SIN(RADIANS(G1427))*SIN(RADIANS(E1434))+COS(RADIANS(G1427))*COS(RADIANS(E1434))*COS(RADIANS(W1424))))&gt;90,0,$F$4*$F$5/E1433^2*(SIN(RADIANS(G1427))*SIN(RADIANS(E1434))+COS(RADIANS(G1427))*COS(RADIANS(E1434))*COS(RADIANS(W1424))))</f>
        <v>#DIV/0!</v>
      </c>
      <c r="X1427" t="e">
        <f>IF(DEGREES(ACOS(SIN(RADIANS(G1427))*SIN(RADIANS(E1434))+COS(RADIANS(G1427))*COS(RADIANS(E1434))*COS(RADIANS(X1424))))&gt;90,0,$F$4*$F$5/E1433^2*(SIN(RADIANS(G1427))*SIN(RADIANS(E1434))+COS(RADIANS(G1427))*COS(RADIANS(E1434))*COS(RADIANS(X1424))))</f>
        <v>#DIV/0!</v>
      </c>
      <c r="Y1427" t="e">
        <f>IF(DEGREES(ACOS(SIN(RADIANS(G1427))*SIN(RADIANS(E1434))+COS(RADIANS(G1427))*COS(RADIANS(E1434))*COS(RADIANS(Y1424))))&gt;90,0,$F$4*$F$5/E1433^2*(SIN(RADIANS(G1427))*SIN(RADIANS(E1434))+COS(RADIANS(G1427))*COS(RADIANS(E1434))*COS(RADIANS(Y1424))))</f>
        <v>#DIV/0!</v>
      </c>
      <c r="Z1427" t="e">
        <f>IF(DEGREES(ACOS(SIN(RADIANS(G1427))*SIN(RADIANS(E1434))+COS(RADIANS(G1427))*COS(RADIANS(E1434))*COS(RADIANS(Z1424))))&gt;90,0,$F$4*$F$5/E1433^2*(SIN(RADIANS(G1427))*SIN(RADIANS(E1434))+COS(RADIANS(G1427))*COS(RADIANS(E1434))*COS(RADIANS(Z1424))))</f>
        <v>#DIV/0!</v>
      </c>
      <c r="AA1427" t="e">
        <f>IF(DEGREES(ACOS(SIN(RADIANS(G1427))*SIN(RADIANS(E1434))+COS(RADIANS(G1427))*COS(RADIANS(E1434))*COS(RADIANS(AA1424))))&gt;90,0,$F$4*$F$5/E1433^2*(SIN(RADIANS(G1427))*SIN(RADIANS(E1434))+COS(RADIANS(G1427))*COS(RADIANS(E1434))*COS(RADIANS(AA1424))))</f>
        <v>#DIV/0!</v>
      </c>
      <c r="AB1427" t="e">
        <f>IF(DEGREES(ACOS(SIN(RADIANS(G1427))*SIN(RADIANS(E1434))+COS(RADIANS(G1427))*COS(RADIANS(E1434))*COS(RADIANS(AB1424))))&gt;90,0,$F$4*$F$5/E1433^2*(SIN(RADIANS(G1427))*SIN(RADIANS(E1434))+COS(RADIANS(G1427))*COS(RADIANS(E1434))*COS(RADIANS(AB1424))))</f>
        <v>#DIV/0!</v>
      </c>
      <c r="AC1427" t="e">
        <f>IF(DEGREES(ACOS(SIN(RADIANS(G1427))*SIN(RADIANS(E1434))+COS(RADIANS(G1427))*COS(RADIANS(E1434))*COS(RADIANS(AC1424))))&gt;90,0,$F$4*$F$5/E1433^2*(SIN(RADIANS(G1427))*SIN(RADIANS(E1434))+COS(RADIANS(G1427))*COS(RADIANS(E1434))*COS(RADIANS(AC1424))))</f>
        <v>#DIV/0!</v>
      </c>
      <c r="AD1427" t="e">
        <f>IF(DEGREES(ACOS(SIN(RADIANS(G1427))*SIN(RADIANS(E1434))+COS(RADIANS(G1427))*COS(RADIANS(E1434))*COS(RADIANS(AD1424))))&gt;90,0,$F$4*$F$5/E1433^2*(SIN(RADIANS(G1427))*SIN(RADIANS(E1434))+COS(RADIANS(G1427))*COS(RADIANS(E1434))*COS(RADIANS(AD1424))))</f>
        <v>#DIV/0!</v>
      </c>
      <c r="AE1427" t="e">
        <f>IF(DEGREES(ACOS(SIN(RADIANS(G1427))*SIN(RADIANS(E1434))+COS(RADIANS(G1427))*COS(RADIANS(E1434))*COS(RADIANS(AE1424))))&gt;90,0,$F$4*$F$5/E1433^2*(SIN(RADIANS(G1427))*SIN(RADIANS(E1434))+COS(RADIANS(G1427))*COS(RADIANS(E1434))*COS(RADIANS(AE1424))))</f>
        <v>#DIV/0!</v>
      </c>
      <c r="AF1427" t="e">
        <f>IF(DEGREES(ACOS(SIN(RADIANS(G1427))*SIN(RADIANS(E1434))+COS(RADIANS(G1427))*COS(RADIANS(E1434))*COS(RADIANS(AF1424))))&gt;90,0,$F$4*$F$5/E1433^2*(SIN(RADIANS(G1427))*SIN(RADIANS(E1434))+COS(RADIANS(G1427))*COS(RADIANS(E1434))*COS(RADIANS(AF1424))))</f>
        <v>#DIV/0!</v>
      </c>
      <c r="AG1427" t="e">
        <f>IF(DEGREES(ACOS(SIN(RADIANS(G1427))*SIN(RADIANS(E1434))+COS(RADIANS(G1427))*COS(RADIANS(E1434))*COS(RADIANS(AG1424))))&gt;90,0,$F$4*$F$5/E1433^2*(SIN(RADIANS(G1427))*SIN(RADIANS(E1434))+COS(RADIANS(G1427))*COS(RADIANS(E1434))*COS(RADIANS(AG1424))))</f>
        <v>#DIV/0!</v>
      </c>
      <c r="AH1427" t="e">
        <f>IF(DEGREES(ACOS(SIN(RADIANS(G1427))*SIN(RADIANS(E1434))+COS(RADIANS(G1427))*COS(RADIANS(E1434))*COS(RADIANS(AH1424))))&gt;90,0,$F$4*$F$5/E1433^2*(SIN(RADIANS(G1427))*SIN(RADIANS(E1434))+COS(RADIANS(G1427))*COS(RADIANS(E1434))*COS(RADIANS(AH1424))))</f>
        <v>#DIV/0!</v>
      </c>
      <c r="AI1427" t="e">
        <f>IF(DEGREES(ACOS(SIN(RADIANS(G1427))*SIN(RADIANS(E1434))+COS(RADIANS(G1427))*COS(RADIANS(E1434))*COS(RADIANS(AI1424))))&gt;90,0,$F$4*$F$5/E1433^2*(SIN(RADIANS(G1427))*SIN(RADIANS(E1434))+COS(RADIANS(G1427))*COS(RADIANS(E1434))*COS(RADIANS(AI1424))))</f>
        <v>#DIV/0!</v>
      </c>
      <c r="AJ1427" t="e">
        <f>IF(DEGREES(ACOS(SIN(RADIANS(G1427))*SIN(RADIANS(E1434))+COS(RADIANS(G1427))*COS(RADIANS(E1434))*COS(RADIANS(AJ1424))))&gt;90,0,$F$4*$F$5/E1433^2*(SIN(RADIANS(G1427))*SIN(RADIANS(E1434))+COS(RADIANS(G1427))*COS(RADIANS(E1434))*COS(RADIANS(AJ1424))))</f>
        <v>#DIV/0!</v>
      </c>
      <c r="AK1427">
        <f>IF(DEGREES(ACOS(SIN(RADIANS(G1427))*SIN(RADIANS(E1434))+COS(RADIANS(G1427))*COS(RADIANS(E1434))*COS(RADIANS(AK1424))))&gt;90,0,$F$4*$F$5/E1433^2*(SIN(RADIANS(G1427))*SIN(RADIANS(E1434))+COS(RADIANS(G1427))*COS(RADIANS(E1434))*COS(RADIANS(AK1424))))</f>
        <v>0</v>
      </c>
      <c r="AL1427">
        <f>IF(DEGREES(ACOS(SIN(RADIANS(G1427))*SIN(RADIANS(E1434))+COS(RADIANS(G1427))*COS(RADIANS(E1434))*COS(RADIANS(AL1424))))&gt;90,0,$F$4*$F$5/E1433^2*(SIN(RADIANS(G1427))*SIN(RADIANS(E1434))+COS(RADIANS(G1427))*COS(RADIANS(E1434))*COS(RADIANS(AL1424))))</f>
        <v>0</v>
      </c>
      <c r="AM1427">
        <f>IF(DEGREES(ACOS(SIN(RADIANS(G1427))*SIN(RADIANS(E1434))+COS(RADIANS(G1427))*COS(RADIANS(E1434))*COS(RADIANS(AM1424))))&gt;90,0,$F$4*$F$5/E1433^2*(SIN(RADIANS(G1427))*SIN(RADIANS(E1434))+COS(RADIANS(G1427))*COS(RADIANS(E1434))*COS(RADIANS(AM1424))))</f>
        <v>0</v>
      </c>
      <c r="AN1427">
        <f>IF(DEGREES(ACOS(SIN(RADIANS(G1427))*SIN(RADIANS(E1434))+COS(RADIANS(G1427))*COS(RADIANS(E1434))*COS(RADIANS(AN1424))))&gt;90,0,$F$4*$F$5/E1433^2*(SIN(RADIANS(G1427))*SIN(RADIANS(E1434))+COS(RADIANS(G1427))*COS(RADIANS(E1434))*COS(RADIANS(AN1424))))</f>
        <v>0</v>
      </c>
      <c r="AO1427">
        <f>IF(DEGREES(ACOS(SIN(RADIANS(G1427))*SIN(RADIANS(E1434))+COS(RADIANS(G1427))*COS(RADIANS(E1434))*COS(RADIANS(AO1424))))&gt;90,0,$F$4*$F$5/E1433^2*(SIN(RADIANS(G1427))*SIN(RADIANS(E1434))+COS(RADIANS(G1427))*COS(RADIANS(E1434))*COS(RADIANS(AO1424))))</f>
        <v>0</v>
      </c>
      <c r="AP1427">
        <f>IF(DEGREES(ACOS(SIN(RADIANS(G1427))*SIN(RADIANS(E1434))+COS(RADIANS(G1427))*COS(RADIANS(E1434))*COS(RADIANS(AP1424))))&gt;90,0,$F$4*$F$5/E1433^2*(SIN(RADIANS(G1427))*SIN(RADIANS(E1434))+COS(RADIANS(G1427))*COS(RADIANS(E1434))*COS(RADIANS(AP1424))))</f>
        <v>0</v>
      </c>
      <c r="AQ1427">
        <f>IF(DEGREES(ACOS(SIN(RADIANS(G1427))*SIN(RADIANS(E1434))+COS(RADIANS(G1427))*COS(RADIANS(E1434))*COS(RADIANS(AQ1424))))&gt;90,0,$F$4*$F$5/E1433^2*(SIN(RADIANS(G1427))*SIN(RADIANS(E1434))+COS(RADIANS(G1427))*COS(RADIANS(E1434))*COS(RADIANS(AQ1424))))</f>
        <v>0</v>
      </c>
      <c r="AR1427">
        <f>IF(DEGREES(ACOS(SIN(RADIANS(G1427))*SIN(RADIANS(E1434))+COS(RADIANS(G1427))*COS(RADIANS(E1434))*COS(RADIANS(AR1424))))&gt;90,0,$F$4*$F$5/E1433^2*(SIN(RADIANS(G1427))*SIN(RADIANS(E1434))+COS(RADIANS(G1427))*COS(RADIANS(E1434))*COS(RADIANS(AR1424))))</f>
        <v>0</v>
      </c>
    </row>
    <row r="1428" spans="2:44" x14ac:dyDescent="0.5">
      <c r="B1428" s="40" t="s">
        <v>781</v>
      </c>
      <c r="E1428">
        <f>IF(E1427-$F$13&lt;0,E1427-$F$13+360,IF(E1427-$F$13&gt;360,E1427-$F$13-360,E1427-$F$13))</f>
        <v>330</v>
      </c>
      <c r="G1428">
        <v>70</v>
      </c>
      <c r="I1428">
        <f>IF(DEGREES(ACOS(SIN(RADIANS(G1428))*SIN(RADIANS(E1434))+COS(RADIANS(G1428))*COS(RADIANS(E1434))*COS(RADIANS(I1424))))&gt;90,0,$F$4*$F$5/E1433^2*(SIN(RADIANS(G1428))*SIN(RADIANS(E1434))+COS(RADIANS(G1428))*COS(RADIANS(E1434))*COS(RADIANS(I1424))))</f>
        <v>0</v>
      </c>
      <c r="J1428">
        <f>IF(DEGREES(ACOS(SIN(RADIANS(G1428))*SIN(RADIANS(E1434))+COS(RADIANS(G1428))*COS(RADIANS(E1434))*COS(RADIANS(J1424))))&gt;90,0,$F$4*$F$5/E1433^2*(SIN(RADIANS(G1428))*SIN(RADIANS(E1434))+COS(RADIANS(G1428))*COS(RADIANS(E1434))*COS(RADIANS(J1424))))</f>
        <v>0</v>
      </c>
      <c r="K1428">
        <f>IF(DEGREES(ACOS(SIN(RADIANS(G1428))*SIN(RADIANS(E1434))+COS(RADIANS(G1428))*COS(RADIANS(E1434))*COS(RADIANS(K1424))))&gt;90,0,$F$4*$F$5/E1433^2*(SIN(RADIANS(G1428))*SIN(RADIANS(E1434))+COS(RADIANS(G1428))*COS(RADIANS(E1434))*COS(RADIANS(K1424))))</f>
        <v>0</v>
      </c>
      <c r="L1428">
        <f>IF(DEGREES(ACOS(SIN(RADIANS(G1428))*SIN(RADIANS(E1434))+COS(RADIANS(G1428))*COS(RADIANS(E1434))*COS(RADIANS(L1424))))&gt;90,0,$F$4*$F$5/E1433^2*(SIN(RADIANS(G1428))*SIN(RADIANS(E1434))+COS(RADIANS(G1428))*COS(RADIANS(E1434))*COS(RADIANS(L1424))))</f>
        <v>0</v>
      </c>
      <c r="M1428">
        <f>IF(DEGREES(ACOS(SIN(RADIANS(G1428))*SIN(RADIANS(E1434))+COS(RADIANS(G1428))*COS(RADIANS(E1434))*COS(RADIANS(M1424))))&gt;90,0,$F$4*$F$5/E1433^2*(SIN(RADIANS(G1428))*SIN(RADIANS(E1434))+COS(RADIANS(G1428))*COS(RADIANS(E1434))*COS(RADIANS(M1424))))</f>
        <v>0</v>
      </c>
      <c r="N1428">
        <f>IF(DEGREES(ACOS(SIN(RADIANS(G1428))*SIN(RADIANS(E1434))+COS(RADIANS(G1428))*COS(RADIANS(E1434))*COS(RADIANS(N1424))))&gt;90,0,$F$4*$F$5/E1433^2*(SIN(RADIANS(G1428))*SIN(RADIANS(E1434))+COS(RADIANS(G1428))*COS(RADIANS(E1434))*COS(RADIANS(N1424))))</f>
        <v>0</v>
      </c>
      <c r="O1428">
        <f>IF(DEGREES(ACOS(SIN(RADIANS(G1428))*SIN(RADIANS(E1434))+COS(RADIANS(G1428))*COS(RADIANS(E1434))*COS(RADIANS(O1424))))&gt;90,0,$F$4*$F$5/E1433^2*(SIN(RADIANS(G1428))*SIN(RADIANS(E1434))+COS(RADIANS(G1428))*COS(RADIANS(E1434))*COS(RADIANS(O1424))))</f>
        <v>0</v>
      </c>
      <c r="P1428">
        <f>IF(DEGREES(ACOS(SIN(RADIANS(G1428))*SIN(RADIANS(E1434))+COS(RADIANS(G1428))*COS(RADIANS(E1434))*COS(RADIANS(P1424))))&gt;90,0,$F$4*$F$5/E1433^2*(SIN(RADIANS(G1428))*SIN(RADIANS(E1434))+COS(RADIANS(G1428))*COS(RADIANS(E1434))*COS(RADIANS(P1424))))</f>
        <v>0</v>
      </c>
      <c r="Q1428">
        <f>IF(DEGREES(ACOS(SIN(RADIANS(G1428))*SIN(RADIANS(E1434))+COS(RADIANS(G1428))*COS(RADIANS(E1434))*COS(RADIANS(Q1424))))&gt;90,0,$F$4*$F$5/E1433^2*(SIN(RADIANS(G1428))*SIN(RADIANS(E1434))+COS(RADIANS(G1428))*COS(RADIANS(E1434))*COS(RADIANS(Q1424))))</f>
        <v>0</v>
      </c>
      <c r="R1428" t="e">
        <f>IF(DEGREES(ACOS(SIN(RADIANS(G1428))*SIN(RADIANS(E1434))+COS(RADIANS(G1428))*COS(RADIANS(E1434))*COS(RADIANS(R1424))))&gt;90,0,$F$4*$F$5/E1433^2*(SIN(RADIANS(G1428))*SIN(RADIANS(E1434))+COS(RADIANS(G1428))*COS(RADIANS(E1434))*COS(RADIANS(R1424))))</f>
        <v>#DIV/0!</v>
      </c>
      <c r="S1428" t="e">
        <f>IF(DEGREES(ACOS(SIN(RADIANS(G1428))*SIN(RADIANS(E1434))+COS(RADIANS(G1428))*COS(RADIANS(E1434))*COS(RADIANS(S1424))))&gt;90,0,$F$4*$F$5/E1433^2*(SIN(RADIANS(G1428))*SIN(RADIANS(E1434))+COS(RADIANS(G1428))*COS(RADIANS(E1434))*COS(RADIANS(S1424))))</f>
        <v>#DIV/0!</v>
      </c>
      <c r="T1428" t="e">
        <f>IF(DEGREES(ACOS(SIN(RADIANS(G1428))*SIN(RADIANS(E1434))+COS(RADIANS(G1428))*COS(RADIANS(E1434))*COS(RADIANS(T1424))))&gt;90,0,$F$4*$F$5/E1433^2*(SIN(RADIANS(G1428))*SIN(RADIANS(E1434))+COS(RADIANS(G1428))*COS(RADIANS(E1434))*COS(RADIANS(T1424))))</f>
        <v>#DIV/0!</v>
      </c>
      <c r="U1428" t="e">
        <f>IF(DEGREES(ACOS(SIN(RADIANS(G1428))*SIN(RADIANS(E1434))+COS(RADIANS(G1428))*COS(RADIANS(E1434))*COS(RADIANS(U1424))))&gt;90,0,$F$4*$F$5/E1433^2*(SIN(RADIANS(G1428))*SIN(RADIANS(E1434))+COS(RADIANS(G1428))*COS(RADIANS(E1434))*COS(RADIANS(U1424))))</f>
        <v>#DIV/0!</v>
      </c>
      <c r="V1428" t="e">
        <f>IF(DEGREES(ACOS(SIN(RADIANS(G1428))*SIN(RADIANS(E1434))+COS(RADIANS(G1428))*COS(RADIANS(E1434))*COS(RADIANS(V1424))))&gt;90,0,$F$4*$F$5/E1433^2*(SIN(RADIANS(G1428))*SIN(RADIANS(E1434))+COS(RADIANS(G1428))*COS(RADIANS(E1434))*COS(RADIANS(V1424))))</f>
        <v>#DIV/0!</v>
      </c>
      <c r="W1428" t="e">
        <f>IF(DEGREES(ACOS(SIN(RADIANS(G1428))*SIN(RADIANS(E1434))+COS(RADIANS(G1428))*COS(RADIANS(E1434))*COS(RADIANS(W1424))))&gt;90,0,$F$4*$F$5/E1433^2*(SIN(RADIANS(G1428))*SIN(RADIANS(E1434))+COS(RADIANS(G1428))*COS(RADIANS(E1434))*COS(RADIANS(W1424))))</f>
        <v>#DIV/0!</v>
      </c>
      <c r="X1428" t="e">
        <f>IF(DEGREES(ACOS(SIN(RADIANS(G1428))*SIN(RADIANS(E1434))+COS(RADIANS(G1428))*COS(RADIANS(E1434))*COS(RADIANS(X1424))))&gt;90,0,$F$4*$F$5/E1433^2*(SIN(RADIANS(G1428))*SIN(RADIANS(E1434))+COS(RADIANS(G1428))*COS(RADIANS(E1434))*COS(RADIANS(X1424))))</f>
        <v>#DIV/0!</v>
      </c>
      <c r="Y1428" t="e">
        <f>IF(DEGREES(ACOS(SIN(RADIANS(G1428))*SIN(RADIANS(E1434))+COS(RADIANS(G1428))*COS(RADIANS(E1434))*COS(RADIANS(Y1424))))&gt;90,0,$F$4*$F$5/E1433^2*(SIN(RADIANS(G1428))*SIN(RADIANS(E1434))+COS(RADIANS(G1428))*COS(RADIANS(E1434))*COS(RADIANS(Y1424))))</f>
        <v>#DIV/0!</v>
      </c>
      <c r="Z1428" t="e">
        <f>IF(DEGREES(ACOS(SIN(RADIANS(G1428))*SIN(RADIANS(E1434))+COS(RADIANS(G1428))*COS(RADIANS(E1434))*COS(RADIANS(Z1424))))&gt;90,0,$F$4*$F$5/E1433^2*(SIN(RADIANS(G1428))*SIN(RADIANS(E1434))+COS(RADIANS(G1428))*COS(RADIANS(E1434))*COS(RADIANS(Z1424))))</f>
        <v>#DIV/0!</v>
      </c>
      <c r="AA1428" t="e">
        <f>IF(DEGREES(ACOS(SIN(RADIANS(G1428))*SIN(RADIANS(E1434))+COS(RADIANS(G1428))*COS(RADIANS(E1434))*COS(RADIANS(AA1424))))&gt;90,0,$F$4*$F$5/E1433^2*(SIN(RADIANS(G1428))*SIN(RADIANS(E1434))+COS(RADIANS(G1428))*COS(RADIANS(E1434))*COS(RADIANS(AA1424))))</f>
        <v>#DIV/0!</v>
      </c>
      <c r="AB1428" t="e">
        <f>IF(DEGREES(ACOS(SIN(RADIANS(G1428))*SIN(RADIANS(E1434))+COS(RADIANS(G1428))*COS(RADIANS(E1434))*COS(RADIANS(AB1424))))&gt;90,0,$F$4*$F$5/E1433^2*(SIN(RADIANS(G1428))*SIN(RADIANS(E1434))+COS(RADIANS(G1428))*COS(RADIANS(E1434))*COS(RADIANS(AB1424))))</f>
        <v>#DIV/0!</v>
      </c>
      <c r="AC1428" t="e">
        <f>IF(DEGREES(ACOS(SIN(RADIANS(G1428))*SIN(RADIANS(E1434))+COS(RADIANS(G1428))*COS(RADIANS(E1434))*COS(RADIANS(AC1424))))&gt;90,0,$F$4*$F$5/E1433^2*(SIN(RADIANS(G1428))*SIN(RADIANS(E1434))+COS(RADIANS(G1428))*COS(RADIANS(E1434))*COS(RADIANS(AC1424))))</f>
        <v>#DIV/0!</v>
      </c>
      <c r="AD1428" t="e">
        <f>IF(DEGREES(ACOS(SIN(RADIANS(G1428))*SIN(RADIANS(E1434))+COS(RADIANS(G1428))*COS(RADIANS(E1434))*COS(RADIANS(AD1424))))&gt;90,0,$F$4*$F$5/E1433^2*(SIN(RADIANS(G1428))*SIN(RADIANS(E1434))+COS(RADIANS(G1428))*COS(RADIANS(E1434))*COS(RADIANS(AD1424))))</f>
        <v>#DIV/0!</v>
      </c>
      <c r="AE1428" t="e">
        <f>IF(DEGREES(ACOS(SIN(RADIANS(G1428))*SIN(RADIANS(E1434))+COS(RADIANS(G1428))*COS(RADIANS(E1434))*COS(RADIANS(AE1424))))&gt;90,0,$F$4*$F$5/E1433^2*(SIN(RADIANS(G1428))*SIN(RADIANS(E1434))+COS(RADIANS(G1428))*COS(RADIANS(E1434))*COS(RADIANS(AE1424))))</f>
        <v>#DIV/0!</v>
      </c>
      <c r="AF1428" t="e">
        <f>IF(DEGREES(ACOS(SIN(RADIANS(G1428))*SIN(RADIANS(E1434))+COS(RADIANS(G1428))*COS(RADIANS(E1434))*COS(RADIANS(AF1424))))&gt;90,0,$F$4*$F$5/E1433^2*(SIN(RADIANS(G1428))*SIN(RADIANS(E1434))+COS(RADIANS(G1428))*COS(RADIANS(E1434))*COS(RADIANS(AF1424))))</f>
        <v>#DIV/0!</v>
      </c>
      <c r="AG1428" t="e">
        <f>IF(DEGREES(ACOS(SIN(RADIANS(G1428))*SIN(RADIANS(E1434))+COS(RADIANS(G1428))*COS(RADIANS(E1434))*COS(RADIANS(AG1424))))&gt;90,0,$F$4*$F$5/E1433^2*(SIN(RADIANS(G1428))*SIN(RADIANS(E1434))+COS(RADIANS(G1428))*COS(RADIANS(E1434))*COS(RADIANS(AG1424))))</f>
        <v>#DIV/0!</v>
      </c>
      <c r="AH1428" t="e">
        <f>IF(DEGREES(ACOS(SIN(RADIANS(G1428))*SIN(RADIANS(E1434))+COS(RADIANS(G1428))*COS(RADIANS(E1434))*COS(RADIANS(AH1424))))&gt;90,0,$F$4*$F$5/E1433^2*(SIN(RADIANS(G1428))*SIN(RADIANS(E1434))+COS(RADIANS(G1428))*COS(RADIANS(E1434))*COS(RADIANS(AH1424))))</f>
        <v>#DIV/0!</v>
      </c>
      <c r="AI1428" t="e">
        <f>IF(DEGREES(ACOS(SIN(RADIANS(G1428))*SIN(RADIANS(E1434))+COS(RADIANS(G1428))*COS(RADIANS(E1434))*COS(RADIANS(AI1424))))&gt;90,0,$F$4*$F$5/E1433^2*(SIN(RADIANS(G1428))*SIN(RADIANS(E1434))+COS(RADIANS(G1428))*COS(RADIANS(E1434))*COS(RADIANS(AI1424))))</f>
        <v>#DIV/0!</v>
      </c>
      <c r="AJ1428" t="e">
        <f>IF(DEGREES(ACOS(SIN(RADIANS(G1428))*SIN(RADIANS(E1434))+COS(RADIANS(G1428))*COS(RADIANS(E1434))*COS(RADIANS(AJ1424))))&gt;90,0,$F$4*$F$5/E1433^2*(SIN(RADIANS(G1428))*SIN(RADIANS(E1434))+COS(RADIANS(G1428))*COS(RADIANS(E1434))*COS(RADIANS(AJ1424))))</f>
        <v>#DIV/0!</v>
      </c>
      <c r="AK1428">
        <f>IF(DEGREES(ACOS(SIN(RADIANS(G1428))*SIN(RADIANS(E1434))+COS(RADIANS(G1428))*COS(RADIANS(E1434))*COS(RADIANS(AK1424))))&gt;90,0,$F$4*$F$5/E1433^2*(SIN(RADIANS(G1428))*SIN(RADIANS(E1434))+COS(RADIANS(G1428))*COS(RADIANS(E1434))*COS(RADIANS(AK1424))))</f>
        <v>0</v>
      </c>
      <c r="AL1428">
        <f>IF(DEGREES(ACOS(SIN(RADIANS(G1428))*SIN(RADIANS(E1434))+COS(RADIANS(G1428))*COS(RADIANS(E1434))*COS(RADIANS(AL1424))))&gt;90,0,$F$4*$F$5/E1433^2*(SIN(RADIANS(G1428))*SIN(RADIANS(E1434))+COS(RADIANS(G1428))*COS(RADIANS(E1434))*COS(RADIANS(AL1424))))</f>
        <v>0</v>
      </c>
      <c r="AM1428">
        <f>IF(DEGREES(ACOS(SIN(RADIANS(G1428))*SIN(RADIANS(E1434))+COS(RADIANS(G1428))*COS(RADIANS(E1434))*COS(RADIANS(AM1424))))&gt;90,0,$F$4*$F$5/E1433^2*(SIN(RADIANS(G1428))*SIN(RADIANS(E1434))+COS(RADIANS(G1428))*COS(RADIANS(E1434))*COS(RADIANS(AM1424))))</f>
        <v>0</v>
      </c>
      <c r="AN1428">
        <f>IF(DEGREES(ACOS(SIN(RADIANS(G1428))*SIN(RADIANS(E1434))+COS(RADIANS(G1428))*COS(RADIANS(E1434))*COS(RADIANS(AN1424))))&gt;90,0,$F$4*$F$5/E1433^2*(SIN(RADIANS(G1428))*SIN(RADIANS(E1434))+COS(RADIANS(G1428))*COS(RADIANS(E1434))*COS(RADIANS(AN1424))))</f>
        <v>0</v>
      </c>
      <c r="AO1428">
        <f>IF(DEGREES(ACOS(SIN(RADIANS(G1428))*SIN(RADIANS(E1434))+COS(RADIANS(G1428))*COS(RADIANS(E1434))*COS(RADIANS(AO1424))))&gt;90,0,$F$4*$F$5/E1433^2*(SIN(RADIANS(G1428))*SIN(RADIANS(E1434))+COS(RADIANS(G1428))*COS(RADIANS(E1434))*COS(RADIANS(AO1424))))</f>
        <v>0</v>
      </c>
      <c r="AP1428">
        <f>IF(DEGREES(ACOS(SIN(RADIANS(G1428))*SIN(RADIANS(E1434))+COS(RADIANS(G1428))*COS(RADIANS(E1434))*COS(RADIANS(AP1424))))&gt;90,0,$F$4*$F$5/E1433^2*(SIN(RADIANS(G1428))*SIN(RADIANS(E1434))+COS(RADIANS(G1428))*COS(RADIANS(E1434))*COS(RADIANS(AP1424))))</f>
        <v>0</v>
      </c>
      <c r="AQ1428">
        <f>IF(DEGREES(ACOS(SIN(RADIANS(G1428))*SIN(RADIANS(E1434))+COS(RADIANS(G1428))*COS(RADIANS(E1434))*COS(RADIANS(AQ1424))))&gt;90,0,$F$4*$F$5/E1433^2*(SIN(RADIANS(G1428))*SIN(RADIANS(E1434))+COS(RADIANS(G1428))*COS(RADIANS(E1434))*COS(RADIANS(AQ1424))))</f>
        <v>0</v>
      </c>
      <c r="AR1428">
        <f>IF(DEGREES(ACOS(SIN(RADIANS(G1428))*SIN(RADIANS(E1434))+COS(RADIANS(G1428))*COS(RADIANS(E1434))*COS(RADIANS(AR1424))))&gt;90,0,$F$4*$F$5/E1433^2*(SIN(RADIANS(G1428))*SIN(RADIANS(E1434))+COS(RADIANS(G1428))*COS(RADIANS(E1434))*COS(RADIANS(AR1424))))</f>
        <v>0</v>
      </c>
    </row>
    <row r="1429" spans="2:44" x14ac:dyDescent="0.5">
      <c r="B1429" s="40" t="s">
        <v>727</v>
      </c>
      <c r="E1429">
        <f>IF(E1426&lt;360,E1426/360,(E1426-360)/360)</f>
        <v>0.66666666666666663</v>
      </c>
      <c r="G1429">
        <v>60</v>
      </c>
      <c r="I1429">
        <f>IF(DEGREES(ACOS(SIN(RADIANS(G1429))*SIN(RADIANS(E1434))+COS(RADIANS(G1429))*COS(RADIANS(E1434))*COS(RADIANS(I1424))))&gt;90,0,$F$4*$F$5/E1433^2*(SIN(RADIANS(G1429))*SIN(RADIANS(E1434))+COS(RADIANS(G1429))*COS(RADIANS(E1434))*COS(RADIANS(I1424))))</f>
        <v>0</v>
      </c>
      <c r="J1429">
        <f>IF(DEGREES(ACOS(SIN(RADIANS(G1429))*SIN(RADIANS(E1434))+COS(RADIANS(G1429))*COS(RADIANS(E1434))*COS(RADIANS(J1424))))&gt;90,0,$F$4*$F$5/E1433^2*(SIN(RADIANS(G1429))*SIN(RADIANS(E1434))+COS(RADIANS(G1429))*COS(RADIANS(E1434))*COS(RADIANS(J1424))))</f>
        <v>0</v>
      </c>
      <c r="K1429">
        <f>IF(DEGREES(ACOS(SIN(RADIANS(G1429))*SIN(RADIANS(E1434))+COS(RADIANS(G1429))*COS(RADIANS(E1434))*COS(RADIANS(K1424))))&gt;90,0,$F$4*$F$5/E1433^2*(SIN(RADIANS(G1429))*SIN(RADIANS(E1434))+COS(RADIANS(G1429))*COS(RADIANS(E1434))*COS(RADIANS(K1424))))</f>
        <v>0</v>
      </c>
      <c r="L1429">
        <f>IF(DEGREES(ACOS(SIN(RADIANS(G1429))*SIN(RADIANS(E1434))+COS(RADIANS(G1429))*COS(RADIANS(E1434))*COS(RADIANS(L1424))))&gt;90,0,$F$4*$F$5/E1433^2*(SIN(RADIANS(G1429))*SIN(RADIANS(E1434))+COS(RADIANS(G1429))*COS(RADIANS(E1434))*COS(RADIANS(L1424))))</f>
        <v>0</v>
      </c>
      <c r="M1429">
        <f>IF(DEGREES(ACOS(SIN(RADIANS(G1429))*SIN(RADIANS(E1434))+COS(RADIANS(G1429))*COS(RADIANS(E1434))*COS(RADIANS(M1424))))&gt;90,0,$F$4*$F$5/E1433^2*(SIN(RADIANS(G1429))*SIN(RADIANS(E1434))+COS(RADIANS(G1429))*COS(RADIANS(E1434))*COS(RADIANS(M1424))))</f>
        <v>0</v>
      </c>
      <c r="N1429">
        <f>IF(DEGREES(ACOS(SIN(RADIANS(G1429))*SIN(RADIANS(E1434))+COS(RADIANS(G1429))*COS(RADIANS(E1434))*COS(RADIANS(N1424))))&gt;90,0,$F$4*$F$5/E1433^2*(SIN(RADIANS(G1429))*SIN(RADIANS(E1434))+COS(RADIANS(G1429))*COS(RADIANS(E1434))*COS(RADIANS(N1424))))</f>
        <v>0</v>
      </c>
      <c r="O1429">
        <f>IF(DEGREES(ACOS(SIN(RADIANS(G1429))*SIN(RADIANS(E1434))+COS(RADIANS(G1429))*COS(RADIANS(E1434))*COS(RADIANS(O1424))))&gt;90,0,$F$4*$F$5/E1433^2*(SIN(RADIANS(G1429))*SIN(RADIANS(E1434))+COS(RADIANS(G1429))*COS(RADIANS(E1434))*COS(RADIANS(O1424))))</f>
        <v>0</v>
      </c>
      <c r="P1429">
        <f>IF(DEGREES(ACOS(SIN(RADIANS(G1429))*SIN(RADIANS(E1434))+COS(RADIANS(G1429))*COS(RADIANS(E1434))*COS(RADIANS(P1424))))&gt;90,0,$F$4*$F$5/E1433^2*(SIN(RADIANS(G1429))*SIN(RADIANS(E1434))+COS(RADIANS(G1429))*COS(RADIANS(E1434))*COS(RADIANS(P1424))))</f>
        <v>0</v>
      </c>
      <c r="Q1429">
        <f>IF(DEGREES(ACOS(SIN(RADIANS(G1429))*SIN(RADIANS(E1434))+COS(RADIANS(G1429))*COS(RADIANS(E1434))*COS(RADIANS(Q1424))))&gt;90,0,$F$4*$F$5/E1433^2*(SIN(RADIANS(G1429))*SIN(RADIANS(E1434))+COS(RADIANS(G1429))*COS(RADIANS(E1434))*COS(RADIANS(Q1424))))</f>
        <v>0</v>
      </c>
      <c r="R1429" t="e">
        <f>IF(DEGREES(ACOS(SIN(RADIANS(G1429))*SIN(RADIANS(E1434))+COS(RADIANS(G1429))*COS(RADIANS(E1434))*COS(RADIANS(R1424))))&gt;90,0,$F$4*$F$5/E1433^2*(SIN(RADIANS(G1429))*SIN(RADIANS(E1434))+COS(RADIANS(G1429))*COS(RADIANS(E1434))*COS(RADIANS(R1424))))</f>
        <v>#DIV/0!</v>
      </c>
      <c r="S1429" t="e">
        <f>IF(DEGREES(ACOS(SIN(RADIANS(G1429))*SIN(RADIANS(E1434))+COS(RADIANS(G1429))*COS(RADIANS(E1434))*COS(RADIANS(S1424))))&gt;90,0,$F$4*$F$5/E1433^2*(SIN(RADIANS(G1429))*SIN(RADIANS(E1434))+COS(RADIANS(G1429))*COS(RADIANS(E1434))*COS(RADIANS(S1424))))</f>
        <v>#DIV/0!</v>
      </c>
      <c r="T1429" t="e">
        <f>IF(DEGREES(ACOS(SIN(RADIANS(G1429))*SIN(RADIANS(E1434))+COS(RADIANS(G1429))*COS(RADIANS(E1434))*COS(RADIANS(T1424))))&gt;90,0,$F$4*$F$5/E1433^2*(SIN(RADIANS(G1429))*SIN(RADIANS(E1434))+COS(RADIANS(G1429))*COS(RADIANS(E1434))*COS(RADIANS(T1424))))</f>
        <v>#DIV/0!</v>
      </c>
      <c r="U1429" t="e">
        <f>IF(DEGREES(ACOS(SIN(RADIANS(G1429))*SIN(RADIANS(E1434))+COS(RADIANS(G1429))*COS(RADIANS(E1434))*COS(RADIANS(U1424))))&gt;90,0,$F$4*$F$5/E1433^2*(SIN(RADIANS(G1429))*SIN(RADIANS(E1434))+COS(RADIANS(G1429))*COS(RADIANS(E1434))*COS(RADIANS(U1424))))</f>
        <v>#DIV/0!</v>
      </c>
      <c r="V1429" t="e">
        <f>IF(DEGREES(ACOS(SIN(RADIANS(G1429))*SIN(RADIANS(E1434))+COS(RADIANS(G1429))*COS(RADIANS(E1434))*COS(RADIANS(V1424))))&gt;90,0,$F$4*$F$5/E1433^2*(SIN(RADIANS(G1429))*SIN(RADIANS(E1434))+COS(RADIANS(G1429))*COS(RADIANS(E1434))*COS(RADIANS(V1424))))</f>
        <v>#DIV/0!</v>
      </c>
      <c r="W1429" t="e">
        <f>IF(DEGREES(ACOS(SIN(RADIANS(G1429))*SIN(RADIANS(E1434))+COS(RADIANS(G1429))*COS(RADIANS(E1434))*COS(RADIANS(W1424))))&gt;90,0,$F$4*$F$5/E1433^2*(SIN(RADIANS(G1429))*SIN(RADIANS(E1434))+COS(RADIANS(G1429))*COS(RADIANS(E1434))*COS(RADIANS(W1424))))</f>
        <v>#DIV/0!</v>
      </c>
      <c r="X1429" t="e">
        <f>IF(DEGREES(ACOS(SIN(RADIANS(G1429))*SIN(RADIANS(E1434))+COS(RADIANS(G1429))*COS(RADIANS(E1434))*COS(RADIANS(X1424))))&gt;90,0,$F$4*$F$5/E1433^2*(SIN(RADIANS(G1429))*SIN(RADIANS(E1434))+COS(RADIANS(G1429))*COS(RADIANS(E1434))*COS(RADIANS(X1424))))</f>
        <v>#DIV/0!</v>
      </c>
      <c r="Y1429" t="e">
        <f>IF(DEGREES(ACOS(SIN(RADIANS(G1429))*SIN(RADIANS(E1434))+COS(RADIANS(G1429))*COS(RADIANS(E1434))*COS(RADIANS(Y1424))))&gt;90,0,$F$4*$F$5/E1433^2*(SIN(RADIANS(G1429))*SIN(RADIANS(E1434))+COS(RADIANS(G1429))*COS(RADIANS(E1434))*COS(RADIANS(Y1424))))</f>
        <v>#DIV/0!</v>
      </c>
      <c r="Z1429" t="e">
        <f>IF(DEGREES(ACOS(SIN(RADIANS(G1429))*SIN(RADIANS(E1434))+COS(RADIANS(G1429))*COS(RADIANS(E1434))*COS(RADIANS(Z1424))))&gt;90,0,$F$4*$F$5/E1433^2*(SIN(RADIANS(G1429))*SIN(RADIANS(E1434))+COS(RADIANS(G1429))*COS(RADIANS(E1434))*COS(RADIANS(Z1424))))</f>
        <v>#DIV/0!</v>
      </c>
      <c r="AA1429" t="e">
        <f>IF(DEGREES(ACOS(SIN(RADIANS(G1429))*SIN(RADIANS(E1434))+COS(RADIANS(G1429))*COS(RADIANS(E1434))*COS(RADIANS(AA1424))))&gt;90,0,$F$4*$F$5/E1433^2*(SIN(RADIANS(G1429))*SIN(RADIANS(E1434))+COS(RADIANS(G1429))*COS(RADIANS(E1434))*COS(RADIANS(AA1424))))</f>
        <v>#DIV/0!</v>
      </c>
      <c r="AB1429" t="e">
        <f>IF(DEGREES(ACOS(SIN(RADIANS(G1429))*SIN(RADIANS(E1434))+COS(RADIANS(G1429))*COS(RADIANS(E1434))*COS(RADIANS(AB1424))))&gt;90,0,$F$4*$F$5/E1433^2*(SIN(RADIANS(G1429))*SIN(RADIANS(E1434))+COS(RADIANS(G1429))*COS(RADIANS(E1434))*COS(RADIANS(AB1424))))</f>
        <v>#DIV/0!</v>
      </c>
      <c r="AC1429" t="e">
        <f>IF(DEGREES(ACOS(SIN(RADIANS(G1429))*SIN(RADIANS(E1434))+COS(RADIANS(G1429))*COS(RADIANS(E1434))*COS(RADIANS(AC1424))))&gt;90,0,$F$4*$F$5/E1433^2*(SIN(RADIANS(G1429))*SIN(RADIANS(E1434))+COS(RADIANS(G1429))*COS(RADIANS(E1434))*COS(RADIANS(AC1424))))</f>
        <v>#DIV/0!</v>
      </c>
      <c r="AD1429" t="e">
        <f>IF(DEGREES(ACOS(SIN(RADIANS(G1429))*SIN(RADIANS(E1434))+COS(RADIANS(G1429))*COS(RADIANS(E1434))*COS(RADIANS(AD1424))))&gt;90,0,$F$4*$F$5/E1433^2*(SIN(RADIANS(G1429))*SIN(RADIANS(E1434))+COS(RADIANS(G1429))*COS(RADIANS(E1434))*COS(RADIANS(AD1424))))</f>
        <v>#DIV/0!</v>
      </c>
      <c r="AE1429" t="e">
        <f>IF(DEGREES(ACOS(SIN(RADIANS(G1429))*SIN(RADIANS(E1434))+COS(RADIANS(G1429))*COS(RADIANS(E1434))*COS(RADIANS(AE1424))))&gt;90,0,$F$4*$F$5/E1433^2*(SIN(RADIANS(G1429))*SIN(RADIANS(E1434))+COS(RADIANS(G1429))*COS(RADIANS(E1434))*COS(RADIANS(AE1424))))</f>
        <v>#DIV/0!</v>
      </c>
      <c r="AF1429" t="e">
        <f>IF(DEGREES(ACOS(SIN(RADIANS(G1429))*SIN(RADIANS(E1434))+COS(RADIANS(G1429))*COS(RADIANS(E1434))*COS(RADIANS(AF1424))))&gt;90,0,$F$4*$F$5/E1433^2*(SIN(RADIANS(G1429))*SIN(RADIANS(E1434))+COS(RADIANS(G1429))*COS(RADIANS(E1434))*COS(RADIANS(AF1424))))</f>
        <v>#DIV/0!</v>
      </c>
      <c r="AG1429" t="e">
        <f>IF(DEGREES(ACOS(SIN(RADIANS(G1429))*SIN(RADIANS(E1434))+COS(RADIANS(G1429))*COS(RADIANS(E1434))*COS(RADIANS(AG1424))))&gt;90,0,$F$4*$F$5/E1433^2*(SIN(RADIANS(G1429))*SIN(RADIANS(E1434))+COS(RADIANS(G1429))*COS(RADIANS(E1434))*COS(RADIANS(AG1424))))</f>
        <v>#DIV/0!</v>
      </c>
      <c r="AH1429" t="e">
        <f>IF(DEGREES(ACOS(SIN(RADIANS(G1429))*SIN(RADIANS(E1434))+COS(RADIANS(G1429))*COS(RADIANS(E1434))*COS(RADIANS(AH1424))))&gt;90,0,$F$4*$F$5/E1433^2*(SIN(RADIANS(G1429))*SIN(RADIANS(E1434))+COS(RADIANS(G1429))*COS(RADIANS(E1434))*COS(RADIANS(AH1424))))</f>
        <v>#DIV/0!</v>
      </c>
      <c r="AI1429" t="e">
        <f>IF(DEGREES(ACOS(SIN(RADIANS(G1429))*SIN(RADIANS(E1434))+COS(RADIANS(G1429))*COS(RADIANS(E1434))*COS(RADIANS(AI1424))))&gt;90,0,$F$4*$F$5/E1433^2*(SIN(RADIANS(G1429))*SIN(RADIANS(E1434))+COS(RADIANS(G1429))*COS(RADIANS(E1434))*COS(RADIANS(AI1424))))</f>
        <v>#DIV/0!</v>
      </c>
      <c r="AJ1429" t="e">
        <f>IF(DEGREES(ACOS(SIN(RADIANS(G1429))*SIN(RADIANS(E1434))+COS(RADIANS(G1429))*COS(RADIANS(E1434))*COS(RADIANS(AJ1424))))&gt;90,0,$F$4*$F$5/E1433^2*(SIN(RADIANS(G1429))*SIN(RADIANS(E1434))+COS(RADIANS(G1429))*COS(RADIANS(E1434))*COS(RADIANS(AJ1424))))</f>
        <v>#DIV/0!</v>
      </c>
      <c r="AK1429">
        <f>IF(DEGREES(ACOS(SIN(RADIANS(G1429))*SIN(RADIANS(E1434))+COS(RADIANS(G1429))*COS(RADIANS(E1434))*COS(RADIANS(AK1424))))&gt;90,0,$F$4*$F$5/E1433^2*(SIN(RADIANS(G1429))*SIN(RADIANS(E1434))+COS(RADIANS(G1429))*COS(RADIANS(E1434))*COS(RADIANS(AK1424))))</f>
        <v>0</v>
      </c>
      <c r="AL1429">
        <f>IF(DEGREES(ACOS(SIN(RADIANS(G1429))*SIN(RADIANS(E1434))+COS(RADIANS(G1429))*COS(RADIANS(E1434))*COS(RADIANS(AL1424))))&gt;90,0,$F$4*$F$5/E1433^2*(SIN(RADIANS(G1429))*SIN(RADIANS(E1434))+COS(RADIANS(G1429))*COS(RADIANS(E1434))*COS(RADIANS(AL1424))))</f>
        <v>0</v>
      </c>
      <c r="AM1429">
        <f>IF(DEGREES(ACOS(SIN(RADIANS(G1429))*SIN(RADIANS(E1434))+COS(RADIANS(G1429))*COS(RADIANS(E1434))*COS(RADIANS(AM1424))))&gt;90,0,$F$4*$F$5/E1433^2*(SIN(RADIANS(G1429))*SIN(RADIANS(E1434))+COS(RADIANS(G1429))*COS(RADIANS(E1434))*COS(RADIANS(AM1424))))</f>
        <v>0</v>
      </c>
      <c r="AN1429">
        <f>IF(DEGREES(ACOS(SIN(RADIANS(G1429))*SIN(RADIANS(E1434))+COS(RADIANS(G1429))*COS(RADIANS(E1434))*COS(RADIANS(AN1424))))&gt;90,0,$F$4*$F$5/E1433^2*(SIN(RADIANS(G1429))*SIN(RADIANS(E1434))+COS(RADIANS(G1429))*COS(RADIANS(E1434))*COS(RADIANS(AN1424))))</f>
        <v>0</v>
      </c>
      <c r="AO1429">
        <f>IF(DEGREES(ACOS(SIN(RADIANS(G1429))*SIN(RADIANS(E1434))+COS(RADIANS(G1429))*COS(RADIANS(E1434))*COS(RADIANS(AO1424))))&gt;90,0,$F$4*$F$5/E1433^2*(SIN(RADIANS(G1429))*SIN(RADIANS(E1434))+COS(RADIANS(G1429))*COS(RADIANS(E1434))*COS(RADIANS(AO1424))))</f>
        <v>0</v>
      </c>
      <c r="AP1429">
        <f>IF(DEGREES(ACOS(SIN(RADIANS(G1429))*SIN(RADIANS(E1434))+COS(RADIANS(G1429))*COS(RADIANS(E1434))*COS(RADIANS(AP1424))))&gt;90,0,$F$4*$F$5/E1433^2*(SIN(RADIANS(G1429))*SIN(RADIANS(E1434))+COS(RADIANS(G1429))*COS(RADIANS(E1434))*COS(RADIANS(AP1424))))</f>
        <v>0</v>
      </c>
      <c r="AQ1429">
        <f>IF(DEGREES(ACOS(SIN(RADIANS(G1429))*SIN(RADIANS(E1434))+COS(RADIANS(G1429))*COS(RADIANS(E1434))*COS(RADIANS(AQ1424))))&gt;90,0,$F$4*$F$5/E1433^2*(SIN(RADIANS(G1429))*SIN(RADIANS(E1434))+COS(RADIANS(G1429))*COS(RADIANS(E1434))*COS(RADIANS(AQ1424))))</f>
        <v>0</v>
      </c>
      <c r="AR1429">
        <f>IF(DEGREES(ACOS(SIN(RADIANS(G1429))*SIN(RADIANS(E1434))+COS(RADIANS(G1429))*COS(RADIANS(E1434))*COS(RADIANS(AR1424))))&gt;90,0,$F$4*$F$5/E1433^2*(SIN(RADIANS(G1429))*SIN(RADIANS(E1434))+COS(RADIANS(G1429))*COS(RADIANS(E1434))*COS(RADIANS(AR1424))))</f>
        <v>0</v>
      </c>
    </row>
    <row r="1430" spans="2:44" x14ac:dyDescent="0.5">
      <c r="B1430" s="40" t="s">
        <v>782</v>
      </c>
      <c r="E1430">
        <f>E1429*$F$11</f>
        <v>0</v>
      </c>
      <c r="G1430">
        <v>50</v>
      </c>
      <c r="I1430">
        <f>IF(DEGREES(ACOS(SIN(RADIANS(G1430))*SIN(RADIANS(E1434))+COS(RADIANS(G1430))*COS(RADIANS(E1434))*COS(RADIANS(I1424))))&gt;90,0,$F$4*$F$5/E1433^2*(SIN(RADIANS(G1430))*SIN(RADIANS(E1434))+COS(RADIANS(G1430))*COS(RADIANS(E1434))*COS(RADIANS(I1424))))</f>
        <v>0</v>
      </c>
      <c r="J1430">
        <f>IF(DEGREES(ACOS(SIN(RADIANS(G1430))*SIN(RADIANS(E1434))+COS(RADIANS(G1430))*COS(RADIANS(E1434))*COS(RADIANS(J1424))))&gt;90,0,$F$4*$F$5/E1433^2*(SIN(RADIANS(G1430))*SIN(RADIANS(E1434))+COS(RADIANS(G1430))*COS(RADIANS(E1434))*COS(RADIANS(J1424))))</f>
        <v>0</v>
      </c>
      <c r="K1430">
        <f>IF(DEGREES(ACOS(SIN(RADIANS(G1430))*SIN(RADIANS(E1434))+COS(RADIANS(G1430))*COS(RADIANS(E1434))*COS(RADIANS(K1424))))&gt;90,0,$F$4*$F$5/E1433^2*(SIN(RADIANS(G1430))*SIN(RADIANS(E1434))+COS(RADIANS(G1430))*COS(RADIANS(E1434))*COS(RADIANS(K1424))))</f>
        <v>0</v>
      </c>
      <c r="L1430">
        <f>IF(DEGREES(ACOS(SIN(RADIANS(G1430))*SIN(RADIANS(E1434))+COS(RADIANS(G1430))*COS(RADIANS(E1434))*COS(RADIANS(L1424))))&gt;90,0,$F$4*$F$5/E1433^2*(SIN(RADIANS(G1430))*SIN(RADIANS(E1434))+COS(RADIANS(G1430))*COS(RADIANS(E1434))*COS(RADIANS(L1424))))</f>
        <v>0</v>
      </c>
      <c r="M1430">
        <f>IF(DEGREES(ACOS(SIN(RADIANS(G1430))*SIN(RADIANS(E1434))+COS(RADIANS(G1430))*COS(RADIANS(E1434))*COS(RADIANS(M1424))))&gt;90,0,$F$4*$F$5/E1433^2*(SIN(RADIANS(G1430))*SIN(RADIANS(E1434))+COS(RADIANS(G1430))*COS(RADIANS(E1434))*COS(RADIANS(M1424))))</f>
        <v>0</v>
      </c>
      <c r="N1430">
        <f>IF(DEGREES(ACOS(SIN(RADIANS(G1430))*SIN(RADIANS(E1434))+COS(RADIANS(G1430))*COS(RADIANS(E1434))*COS(RADIANS(N1424))))&gt;90,0,$F$4*$F$5/E1433^2*(SIN(RADIANS(G1430))*SIN(RADIANS(E1434))+COS(RADIANS(G1430))*COS(RADIANS(E1434))*COS(RADIANS(N1424))))</f>
        <v>0</v>
      </c>
      <c r="O1430">
        <f>IF(DEGREES(ACOS(SIN(RADIANS(G1430))*SIN(RADIANS(E1434))+COS(RADIANS(G1430))*COS(RADIANS(E1434))*COS(RADIANS(O1424))))&gt;90,0,$F$4*$F$5/E1433^2*(SIN(RADIANS(G1430))*SIN(RADIANS(E1434))+COS(RADIANS(G1430))*COS(RADIANS(E1434))*COS(RADIANS(O1424))))</f>
        <v>0</v>
      </c>
      <c r="P1430">
        <f>IF(DEGREES(ACOS(SIN(RADIANS(G1430))*SIN(RADIANS(E1434))+COS(RADIANS(G1430))*COS(RADIANS(E1434))*COS(RADIANS(P1424))))&gt;90,0,$F$4*$F$5/E1433^2*(SIN(RADIANS(G1430))*SIN(RADIANS(E1434))+COS(RADIANS(G1430))*COS(RADIANS(E1434))*COS(RADIANS(P1424))))</f>
        <v>0</v>
      </c>
      <c r="Q1430">
        <f>IF(DEGREES(ACOS(SIN(RADIANS(G1430))*SIN(RADIANS(E1434))+COS(RADIANS(G1430))*COS(RADIANS(E1434))*COS(RADIANS(Q1424))))&gt;90,0,$F$4*$F$5/E1433^2*(SIN(RADIANS(G1430))*SIN(RADIANS(E1434))+COS(RADIANS(G1430))*COS(RADIANS(E1434))*COS(RADIANS(Q1424))))</f>
        <v>0</v>
      </c>
      <c r="R1430" t="e">
        <f>IF(DEGREES(ACOS(SIN(RADIANS(G1430))*SIN(RADIANS(E1434))+COS(RADIANS(G1430))*COS(RADIANS(E1434))*COS(RADIANS(R1424))))&gt;90,0,$F$4*$F$5/E1433^2*(SIN(RADIANS(G1430))*SIN(RADIANS(E1434))+COS(RADIANS(G1430))*COS(RADIANS(E1434))*COS(RADIANS(R1424))))</f>
        <v>#DIV/0!</v>
      </c>
      <c r="S1430" t="e">
        <f>IF(DEGREES(ACOS(SIN(RADIANS(G1430))*SIN(RADIANS(E1434))+COS(RADIANS(G1430))*COS(RADIANS(E1434))*COS(RADIANS(S1424))))&gt;90,0,$F$4*$F$5/E1433^2*(SIN(RADIANS(G1430))*SIN(RADIANS(E1434))+COS(RADIANS(G1430))*COS(RADIANS(E1434))*COS(RADIANS(S1424))))</f>
        <v>#DIV/0!</v>
      </c>
      <c r="T1430" t="e">
        <f>IF(DEGREES(ACOS(SIN(RADIANS(G1430))*SIN(RADIANS(E1434))+COS(RADIANS(G1430))*COS(RADIANS(E1434))*COS(RADIANS(T1424))))&gt;90,0,$F$4*$F$5/E1433^2*(SIN(RADIANS(G1430))*SIN(RADIANS(E1434))+COS(RADIANS(G1430))*COS(RADIANS(E1434))*COS(RADIANS(T1424))))</f>
        <v>#DIV/0!</v>
      </c>
      <c r="U1430" t="e">
        <f>IF(DEGREES(ACOS(SIN(RADIANS(G1430))*SIN(RADIANS(E1434))+COS(RADIANS(G1430))*COS(RADIANS(E1434))*COS(RADIANS(U1424))))&gt;90,0,$F$4*$F$5/E1433^2*(SIN(RADIANS(G1430))*SIN(RADIANS(E1434))+COS(RADIANS(G1430))*COS(RADIANS(E1434))*COS(RADIANS(U1424))))</f>
        <v>#DIV/0!</v>
      </c>
      <c r="V1430" t="e">
        <f>IF(DEGREES(ACOS(SIN(RADIANS(G1430))*SIN(RADIANS(E1434))+COS(RADIANS(G1430))*COS(RADIANS(E1434))*COS(RADIANS(V1424))))&gt;90,0,$F$4*$F$5/E1433^2*(SIN(RADIANS(G1430))*SIN(RADIANS(E1434))+COS(RADIANS(G1430))*COS(RADIANS(E1434))*COS(RADIANS(V1424))))</f>
        <v>#DIV/0!</v>
      </c>
      <c r="W1430" t="e">
        <f>IF(DEGREES(ACOS(SIN(RADIANS(G1430))*SIN(RADIANS(E1434))+COS(RADIANS(G1430))*COS(RADIANS(E1434))*COS(RADIANS(W1424))))&gt;90,0,$F$4*$F$5/E1433^2*(SIN(RADIANS(G1430))*SIN(RADIANS(E1434))+COS(RADIANS(G1430))*COS(RADIANS(E1434))*COS(RADIANS(W1424))))</f>
        <v>#DIV/0!</v>
      </c>
      <c r="X1430" t="e">
        <f>IF(DEGREES(ACOS(SIN(RADIANS(G1430))*SIN(RADIANS(E1434))+COS(RADIANS(G1430))*COS(RADIANS(E1434))*COS(RADIANS(X1424))))&gt;90,0,$F$4*$F$5/E1433^2*(SIN(RADIANS(G1430))*SIN(RADIANS(E1434))+COS(RADIANS(G1430))*COS(RADIANS(E1434))*COS(RADIANS(X1424))))</f>
        <v>#DIV/0!</v>
      </c>
      <c r="Y1430" t="e">
        <f>IF(DEGREES(ACOS(SIN(RADIANS(G1430))*SIN(RADIANS(E1434))+COS(RADIANS(G1430))*COS(RADIANS(E1434))*COS(RADIANS(Y1424))))&gt;90,0,$F$4*$F$5/E1433^2*(SIN(RADIANS(G1430))*SIN(RADIANS(E1434))+COS(RADIANS(G1430))*COS(RADIANS(E1434))*COS(RADIANS(Y1424))))</f>
        <v>#DIV/0!</v>
      </c>
      <c r="Z1430" t="e">
        <f>IF(DEGREES(ACOS(SIN(RADIANS(G1430))*SIN(RADIANS(E1434))+COS(RADIANS(G1430))*COS(RADIANS(E1434))*COS(RADIANS(Z1424))))&gt;90,0,$F$4*$F$5/E1433^2*(SIN(RADIANS(G1430))*SIN(RADIANS(E1434))+COS(RADIANS(G1430))*COS(RADIANS(E1434))*COS(RADIANS(Z1424))))</f>
        <v>#DIV/0!</v>
      </c>
      <c r="AA1430" t="e">
        <f>IF(DEGREES(ACOS(SIN(RADIANS(G1430))*SIN(RADIANS(E1434))+COS(RADIANS(G1430))*COS(RADIANS(E1434))*COS(RADIANS(AA1424))))&gt;90,0,$F$4*$F$5/E1433^2*(SIN(RADIANS(G1430))*SIN(RADIANS(E1434))+COS(RADIANS(G1430))*COS(RADIANS(E1434))*COS(RADIANS(AA1424))))</f>
        <v>#DIV/0!</v>
      </c>
      <c r="AB1430" t="e">
        <f>IF(DEGREES(ACOS(SIN(RADIANS(G1430))*SIN(RADIANS(E1434))+COS(RADIANS(G1430))*COS(RADIANS(E1434))*COS(RADIANS(AB1424))))&gt;90,0,$F$4*$F$5/E1433^2*(SIN(RADIANS(G1430))*SIN(RADIANS(E1434))+COS(RADIANS(G1430))*COS(RADIANS(E1434))*COS(RADIANS(AB1424))))</f>
        <v>#DIV/0!</v>
      </c>
      <c r="AC1430" t="e">
        <f>IF(DEGREES(ACOS(SIN(RADIANS(G1430))*SIN(RADIANS(E1434))+COS(RADIANS(G1430))*COS(RADIANS(E1434))*COS(RADIANS(AC1424))))&gt;90,0,$F$4*$F$5/E1433^2*(SIN(RADIANS(G1430))*SIN(RADIANS(E1434))+COS(RADIANS(G1430))*COS(RADIANS(E1434))*COS(RADIANS(AC1424))))</f>
        <v>#DIV/0!</v>
      </c>
      <c r="AD1430" t="e">
        <f>IF(DEGREES(ACOS(SIN(RADIANS(G1430))*SIN(RADIANS(E1434))+COS(RADIANS(G1430))*COS(RADIANS(E1434))*COS(RADIANS(AD1424))))&gt;90,0,$F$4*$F$5/E1433^2*(SIN(RADIANS(G1430))*SIN(RADIANS(E1434))+COS(RADIANS(G1430))*COS(RADIANS(E1434))*COS(RADIANS(AD1424))))</f>
        <v>#DIV/0!</v>
      </c>
      <c r="AE1430" t="e">
        <f>IF(DEGREES(ACOS(SIN(RADIANS(G1430))*SIN(RADIANS(E1434))+COS(RADIANS(G1430))*COS(RADIANS(E1434))*COS(RADIANS(AE1424))))&gt;90,0,$F$4*$F$5/E1433^2*(SIN(RADIANS(G1430))*SIN(RADIANS(E1434))+COS(RADIANS(G1430))*COS(RADIANS(E1434))*COS(RADIANS(AE1424))))</f>
        <v>#DIV/0!</v>
      </c>
      <c r="AF1430" t="e">
        <f>IF(DEGREES(ACOS(SIN(RADIANS(G1430))*SIN(RADIANS(E1434))+COS(RADIANS(G1430))*COS(RADIANS(E1434))*COS(RADIANS(AF1424))))&gt;90,0,$F$4*$F$5/E1433^2*(SIN(RADIANS(G1430))*SIN(RADIANS(E1434))+COS(RADIANS(G1430))*COS(RADIANS(E1434))*COS(RADIANS(AF1424))))</f>
        <v>#DIV/0!</v>
      </c>
      <c r="AG1430" t="e">
        <f>IF(DEGREES(ACOS(SIN(RADIANS(G1430))*SIN(RADIANS(E1434))+COS(RADIANS(G1430))*COS(RADIANS(E1434))*COS(RADIANS(AG1424))))&gt;90,0,$F$4*$F$5/E1433^2*(SIN(RADIANS(G1430))*SIN(RADIANS(E1434))+COS(RADIANS(G1430))*COS(RADIANS(E1434))*COS(RADIANS(AG1424))))</f>
        <v>#DIV/0!</v>
      </c>
      <c r="AH1430" t="e">
        <f>IF(DEGREES(ACOS(SIN(RADIANS(G1430))*SIN(RADIANS(E1434))+COS(RADIANS(G1430))*COS(RADIANS(E1434))*COS(RADIANS(AH1424))))&gt;90,0,$F$4*$F$5/E1433^2*(SIN(RADIANS(G1430))*SIN(RADIANS(E1434))+COS(RADIANS(G1430))*COS(RADIANS(E1434))*COS(RADIANS(AH1424))))</f>
        <v>#DIV/0!</v>
      </c>
      <c r="AI1430" t="e">
        <f>IF(DEGREES(ACOS(SIN(RADIANS(G1430))*SIN(RADIANS(E1434))+COS(RADIANS(G1430))*COS(RADIANS(E1434))*COS(RADIANS(AI1424))))&gt;90,0,$F$4*$F$5/E1433^2*(SIN(RADIANS(G1430))*SIN(RADIANS(E1434))+COS(RADIANS(G1430))*COS(RADIANS(E1434))*COS(RADIANS(AI1424))))</f>
        <v>#DIV/0!</v>
      </c>
      <c r="AJ1430" t="e">
        <f>IF(DEGREES(ACOS(SIN(RADIANS(G1430))*SIN(RADIANS(E1434))+COS(RADIANS(G1430))*COS(RADIANS(E1434))*COS(RADIANS(AJ1424))))&gt;90,0,$F$4*$F$5/E1433^2*(SIN(RADIANS(G1430))*SIN(RADIANS(E1434))+COS(RADIANS(G1430))*COS(RADIANS(E1434))*COS(RADIANS(AJ1424))))</f>
        <v>#DIV/0!</v>
      </c>
      <c r="AK1430">
        <f>IF(DEGREES(ACOS(SIN(RADIANS(G1430))*SIN(RADIANS(E1434))+COS(RADIANS(G1430))*COS(RADIANS(E1434))*COS(RADIANS(AK1424))))&gt;90,0,$F$4*$F$5/E1433^2*(SIN(RADIANS(G1430))*SIN(RADIANS(E1434))+COS(RADIANS(G1430))*COS(RADIANS(E1434))*COS(RADIANS(AK1424))))</f>
        <v>0</v>
      </c>
      <c r="AL1430">
        <f>IF(DEGREES(ACOS(SIN(RADIANS(G1430))*SIN(RADIANS(E1434))+COS(RADIANS(G1430))*COS(RADIANS(E1434))*COS(RADIANS(AL1424))))&gt;90,0,$F$4*$F$5/E1433^2*(SIN(RADIANS(G1430))*SIN(RADIANS(E1434))+COS(RADIANS(G1430))*COS(RADIANS(E1434))*COS(RADIANS(AL1424))))</f>
        <v>0</v>
      </c>
      <c r="AM1430">
        <f>IF(DEGREES(ACOS(SIN(RADIANS(G1430))*SIN(RADIANS(E1434))+COS(RADIANS(G1430))*COS(RADIANS(E1434))*COS(RADIANS(AM1424))))&gt;90,0,$F$4*$F$5/E1433^2*(SIN(RADIANS(G1430))*SIN(RADIANS(E1434))+COS(RADIANS(G1430))*COS(RADIANS(E1434))*COS(RADIANS(AM1424))))</f>
        <v>0</v>
      </c>
      <c r="AN1430">
        <f>IF(DEGREES(ACOS(SIN(RADIANS(G1430))*SIN(RADIANS(E1434))+COS(RADIANS(G1430))*COS(RADIANS(E1434))*COS(RADIANS(AN1424))))&gt;90,0,$F$4*$F$5/E1433^2*(SIN(RADIANS(G1430))*SIN(RADIANS(E1434))+COS(RADIANS(G1430))*COS(RADIANS(E1434))*COS(RADIANS(AN1424))))</f>
        <v>0</v>
      </c>
      <c r="AO1430">
        <f>IF(DEGREES(ACOS(SIN(RADIANS(G1430))*SIN(RADIANS(E1434))+COS(RADIANS(G1430))*COS(RADIANS(E1434))*COS(RADIANS(AO1424))))&gt;90,0,$F$4*$F$5/E1433^2*(SIN(RADIANS(G1430))*SIN(RADIANS(E1434))+COS(RADIANS(G1430))*COS(RADIANS(E1434))*COS(RADIANS(AO1424))))</f>
        <v>0</v>
      </c>
      <c r="AP1430">
        <f>IF(DEGREES(ACOS(SIN(RADIANS(G1430))*SIN(RADIANS(E1434))+COS(RADIANS(G1430))*COS(RADIANS(E1434))*COS(RADIANS(AP1424))))&gt;90,0,$F$4*$F$5/E1433^2*(SIN(RADIANS(G1430))*SIN(RADIANS(E1434))+COS(RADIANS(G1430))*COS(RADIANS(E1434))*COS(RADIANS(AP1424))))</f>
        <v>0</v>
      </c>
      <c r="AQ1430">
        <f>IF(DEGREES(ACOS(SIN(RADIANS(G1430))*SIN(RADIANS(E1434))+COS(RADIANS(G1430))*COS(RADIANS(E1434))*COS(RADIANS(AQ1424))))&gt;90,0,$F$4*$F$5/E1433^2*(SIN(RADIANS(G1430))*SIN(RADIANS(E1434))+COS(RADIANS(G1430))*COS(RADIANS(E1434))*COS(RADIANS(AQ1424))))</f>
        <v>0</v>
      </c>
      <c r="AR1430">
        <f>IF(DEGREES(ACOS(SIN(RADIANS(G1430))*SIN(RADIANS(E1434))+COS(RADIANS(G1430))*COS(RADIANS(E1434))*COS(RADIANS(AR1424))))&gt;90,0,$F$4*$F$5/E1433^2*(SIN(RADIANS(G1430))*SIN(RADIANS(E1434))+COS(RADIANS(G1430))*COS(RADIANS(E1434))*COS(RADIANS(AR1424))))</f>
        <v>0</v>
      </c>
    </row>
    <row r="1431" spans="2:44" x14ac:dyDescent="0.5">
      <c r="B1431" s="40" t="s">
        <v>783</v>
      </c>
      <c r="E1431" t="str">
        <f>IF($F$10=0,"N/A",$F$10*(E1426/360)-ROUNDDOWN($F$10*(E1426/360),0))</f>
        <v>N/A</v>
      </c>
      <c r="G1431">
        <v>40</v>
      </c>
      <c r="I1431">
        <f>IF(DEGREES(ACOS(SIN(RADIANS(G1431))*SIN(RADIANS(E1434))+COS(RADIANS(G1431))*COS(RADIANS(E1434))*COS(RADIANS(I1424))))&gt;90,0,$F$4*$F$5/E1433^2*(SIN(RADIANS(G1431))*SIN(RADIANS(E1434))+COS(RADIANS(G1431))*COS(RADIANS(E1434))*COS(RADIANS(I1424))))</f>
        <v>0</v>
      </c>
      <c r="J1431">
        <f>IF(DEGREES(ACOS(SIN(RADIANS(G1431))*SIN(RADIANS(E1434))+COS(RADIANS(G1431))*COS(RADIANS(E1434))*COS(RADIANS(J1424))))&gt;90,0,$F$4*$F$5/E1433^2*(SIN(RADIANS(G1431))*SIN(RADIANS(E1434))+COS(RADIANS(G1431))*COS(RADIANS(E1434))*COS(RADIANS(J1424))))</f>
        <v>0</v>
      </c>
      <c r="K1431">
        <f>IF(DEGREES(ACOS(SIN(RADIANS(G1431))*SIN(RADIANS(E1434))+COS(RADIANS(G1431))*COS(RADIANS(E1434))*COS(RADIANS(K1424))))&gt;90,0,$F$4*$F$5/E1433^2*(SIN(RADIANS(G1431))*SIN(RADIANS(E1434))+COS(RADIANS(G1431))*COS(RADIANS(E1434))*COS(RADIANS(K1424))))</f>
        <v>0</v>
      </c>
      <c r="L1431">
        <f>IF(DEGREES(ACOS(SIN(RADIANS(G1431))*SIN(RADIANS(E1434))+COS(RADIANS(G1431))*COS(RADIANS(E1434))*COS(RADIANS(L1424))))&gt;90,0,$F$4*$F$5/E1433^2*(SIN(RADIANS(G1431))*SIN(RADIANS(E1434))+COS(RADIANS(G1431))*COS(RADIANS(E1434))*COS(RADIANS(L1424))))</f>
        <v>0</v>
      </c>
      <c r="M1431">
        <f>IF(DEGREES(ACOS(SIN(RADIANS(G1431))*SIN(RADIANS(E1434))+COS(RADIANS(G1431))*COS(RADIANS(E1434))*COS(RADIANS(M1424))))&gt;90,0,$F$4*$F$5/E1433^2*(SIN(RADIANS(G1431))*SIN(RADIANS(E1434))+COS(RADIANS(G1431))*COS(RADIANS(E1434))*COS(RADIANS(M1424))))</f>
        <v>0</v>
      </c>
      <c r="N1431">
        <f>IF(DEGREES(ACOS(SIN(RADIANS(G1431))*SIN(RADIANS(E1434))+COS(RADIANS(G1431))*COS(RADIANS(E1434))*COS(RADIANS(N1424))))&gt;90,0,$F$4*$F$5/E1433^2*(SIN(RADIANS(G1431))*SIN(RADIANS(E1434))+COS(RADIANS(G1431))*COS(RADIANS(E1434))*COS(RADIANS(N1424))))</f>
        <v>0</v>
      </c>
      <c r="O1431">
        <f>IF(DEGREES(ACOS(SIN(RADIANS(G1431))*SIN(RADIANS(E1434))+COS(RADIANS(G1431))*COS(RADIANS(E1434))*COS(RADIANS(O1424))))&gt;90,0,$F$4*$F$5/E1433^2*(SIN(RADIANS(G1431))*SIN(RADIANS(E1434))+COS(RADIANS(G1431))*COS(RADIANS(E1434))*COS(RADIANS(O1424))))</f>
        <v>0</v>
      </c>
      <c r="P1431">
        <f>IF(DEGREES(ACOS(SIN(RADIANS(G1431))*SIN(RADIANS(E1434))+COS(RADIANS(G1431))*COS(RADIANS(E1434))*COS(RADIANS(P1424))))&gt;90,0,$F$4*$F$5/E1433^2*(SIN(RADIANS(G1431))*SIN(RADIANS(E1434))+COS(RADIANS(G1431))*COS(RADIANS(E1434))*COS(RADIANS(P1424))))</f>
        <v>0</v>
      </c>
      <c r="Q1431">
        <f>IF(DEGREES(ACOS(SIN(RADIANS(G1431))*SIN(RADIANS(E1434))+COS(RADIANS(G1431))*COS(RADIANS(E1434))*COS(RADIANS(Q1424))))&gt;90,0,$F$4*$F$5/E1433^2*(SIN(RADIANS(G1431))*SIN(RADIANS(E1434))+COS(RADIANS(G1431))*COS(RADIANS(E1434))*COS(RADIANS(Q1424))))</f>
        <v>0</v>
      </c>
      <c r="R1431" t="e">
        <f>IF(DEGREES(ACOS(SIN(RADIANS(G1431))*SIN(RADIANS(E1434))+COS(RADIANS(G1431))*COS(RADIANS(E1434))*COS(RADIANS(R1424))))&gt;90,0,$F$4*$F$5/E1433^2*(SIN(RADIANS(G1431))*SIN(RADIANS(E1434))+COS(RADIANS(G1431))*COS(RADIANS(E1434))*COS(RADIANS(R1424))))</f>
        <v>#DIV/0!</v>
      </c>
      <c r="S1431" t="e">
        <f>IF(DEGREES(ACOS(SIN(RADIANS(G1431))*SIN(RADIANS(E1434))+COS(RADIANS(G1431))*COS(RADIANS(E1434))*COS(RADIANS(S1424))))&gt;90,0,$F$4*$F$5/E1433^2*(SIN(RADIANS(G1431))*SIN(RADIANS(E1434))+COS(RADIANS(G1431))*COS(RADIANS(E1434))*COS(RADIANS(S1424))))</f>
        <v>#DIV/0!</v>
      </c>
      <c r="T1431" t="e">
        <f>IF(DEGREES(ACOS(SIN(RADIANS(G1431))*SIN(RADIANS(E1434))+COS(RADIANS(G1431))*COS(RADIANS(E1434))*COS(RADIANS(T1424))))&gt;90,0,$F$4*$F$5/E1433^2*(SIN(RADIANS(G1431))*SIN(RADIANS(E1434))+COS(RADIANS(G1431))*COS(RADIANS(E1434))*COS(RADIANS(T1424))))</f>
        <v>#DIV/0!</v>
      </c>
      <c r="U1431" t="e">
        <f>IF(DEGREES(ACOS(SIN(RADIANS(G1431))*SIN(RADIANS(E1434))+COS(RADIANS(G1431))*COS(RADIANS(E1434))*COS(RADIANS(U1424))))&gt;90,0,$F$4*$F$5/E1433^2*(SIN(RADIANS(G1431))*SIN(RADIANS(E1434))+COS(RADIANS(G1431))*COS(RADIANS(E1434))*COS(RADIANS(U1424))))</f>
        <v>#DIV/0!</v>
      </c>
      <c r="V1431" t="e">
        <f>IF(DEGREES(ACOS(SIN(RADIANS(G1431))*SIN(RADIANS(E1434))+COS(RADIANS(G1431))*COS(RADIANS(E1434))*COS(RADIANS(V1424))))&gt;90,0,$F$4*$F$5/E1433^2*(SIN(RADIANS(G1431))*SIN(RADIANS(E1434))+COS(RADIANS(G1431))*COS(RADIANS(E1434))*COS(RADIANS(V1424))))</f>
        <v>#DIV/0!</v>
      </c>
      <c r="W1431" t="e">
        <f>IF(DEGREES(ACOS(SIN(RADIANS(G1431))*SIN(RADIANS(E1434))+COS(RADIANS(G1431))*COS(RADIANS(E1434))*COS(RADIANS(W1424))))&gt;90,0,$F$4*$F$5/E1433^2*(SIN(RADIANS(G1431))*SIN(RADIANS(E1434))+COS(RADIANS(G1431))*COS(RADIANS(E1434))*COS(RADIANS(W1424))))</f>
        <v>#DIV/0!</v>
      </c>
      <c r="X1431" t="e">
        <f>IF(DEGREES(ACOS(SIN(RADIANS(G1431))*SIN(RADIANS(E1434))+COS(RADIANS(G1431))*COS(RADIANS(E1434))*COS(RADIANS(X1424))))&gt;90,0,$F$4*$F$5/E1433^2*(SIN(RADIANS(G1431))*SIN(RADIANS(E1434))+COS(RADIANS(G1431))*COS(RADIANS(E1434))*COS(RADIANS(X1424))))</f>
        <v>#DIV/0!</v>
      </c>
      <c r="Y1431" t="e">
        <f>IF(DEGREES(ACOS(SIN(RADIANS(G1431))*SIN(RADIANS(E1434))+COS(RADIANS(G1431))*COS(RADIANS(E1434))*COS(RADIANS(Y1424))))&gt;90,0,$F$4*$F$5/E1433^2*(SIN(RADIANS(G1431))*SIN(RADIANS(E1434))+COS(RADIANS(G1431))*COS(RADIANS(E1434))*COS(RADIANS(Y1424))))</f>
        <v>#DIV/0!</v>
      </c>
      <c r="Z1431" t="e">
        <f>IF(DEGREES(ACOS(SIN(RADIANS(G1431))*SIN(RADIANS(E1434))+COS(RADIANS(G1431))*COS(RADIANS(E1434))*COS(RADIANS(Z1424))))&gt;90,0,$F$4*$F$5/E1433^2*(SIN(RADIANS(G1431))*SIN(RADIANS(E1434))+COS(RADIANS(G1431))*COS(RADIANS(E1434))*COS(RADIANS(Z1424))))</f>
        <v>#DIV/0!</v>
      </c>
      <c r="AA1431" t="e">
        <f>IF(DEGREES(ACOS(SIN(RADIANS(G1431))*SIN(RADIANS(E1434))+COS(RADIANS(G1431))*COS(RADIANS(E1434))*COS(RADIANS(AA1424))))&gt;90,0,$F$4*$F$5/E1433^2*(SIN(RADIANS(G1431))*SIN(RADIANS(E1434))+COS(RADIANS(G1431))*COS(RADIANS(E1434))*COS(RADIANS(AA1424))))</f>
        <v>#DIV/0!</v>
      </c>
      <c r="AB1431" t="e">
        <f>IF(DEGREES(ACOS(SIN(RADIANS(G1431))*SIN(RADIANS(E1434))+COS(RADIANS(G1431))*COS(RADIANS(E1434))*COS(RADIANS(AB1424))))&gt;90,0,$F$4*$F$5/E1433^2*(SIN(RADIANS(G1431))*SIN(RADIANS(E1434))+COS(RADIANS(G1431))*COS(RADIANS(E1434))*COS(RADIANS(AB1424))))</f>
        <v>#DIV/0!</v>
      </c>
      <c r="AC1431" t="e">
        <f>IF(DEGREES(ACOS(SIN(RADIANS(G1431))*SIN(RADIANS(E1434))+COS(RADIANS(G1431))*COS(RADIANS(E1434))*COS(RADIANS(AC1424))))&gt;90,0,$F$4*$F$5/E1433^2*(SIN(RADIANS(G1431))*SIN(RADIANS(E1434))+COS(RADIANS(G1431))*COS(RADIANS(E1434))*COS(RADIANS(AC1424))))</f>
        <v>#DIV/0!</v>
      </c>
      <c r="AD1431" t="e">
        <f>IF(DEGREES(ACOS(SIN(RADIANS(G1431))*SIN(RADIANS(E1434))+COS(RADIANS(G1431))*COS(RADIANS(E1434))*COS(RADIANS(AD1424))))&gt;90,0,$F$4*$F$5/E1433^2*(SIN(RADIANS(G1431))*SIN(RADIANS(E1434))+COS(RADIANS(G1431))*COS(RADIANS(E1434))*COS(RADIANS(AD1424))))</f>
        <v>#DIV/0!</v>
      </c>
      <c r="AE1431" t="e">
        <f>IF(DEGREES(ACOS(SIN(RADIANS(G1431))*SIN(RADIANS(E1434))+COS(RADIANS(G1431))*COS(RADIANS(E1434))*COS(RADIANS(AE1424))))&gt;90,0,$F$4*$F$5/E1433^2*(SIN(RADIANS(G1431))*SIN(RADIANS(E1434))+COS(RADIANS(G1431))*COS(RADIANS(E1434))*COS(RADIANS(AE1424))))</f>
        <v>#DIV/0!</v>
      </c>
      <c r="AF1431" t="e">
        <f>IF(DEGREES(ACOS(SIN(RADIANS(G1431))*SIN(RADIANS(E1434))+COS(RADIANS(G1431))*COS(RADIANS(E1434))*COS(RADIANS(AF1424))))&gt;90,0,$F$4*$F$5/E1433^2*(SIN(RADIANS(G1431))*SIN(RADIANS(E1434))+COS(RADIANS(G1431))*COS(RADIANS(E1434))*COS(RADIANS(AF1424))))</f>
        <v>#DIV/0!</v>
      </c>
      <c r="AG1431" t="e">
        <f>IF(DEGREES(ACOS(SIN(RADIANS(G1431))*SIN(RADIANS(E1434))+COS(RADIANS(G1431))*COS(RADIANS(E1434))*COS(RADIANS(AG1424))))&gt;90,0,$F$4*$F$5/E1433^2*(SIN(RADIANS(G1431))*SIN(RADIANS(E1434))+COS(RADIANS(G1431))*COS(RADIANS(E1434))*COS(RADIANS(AG1424))))</f>
        <v>#DIV/0!</v>
      </c>
      <c r="AH1431" t="e">
        <f>IF(DEGREES(ACOS(SIN(RADIANS(G1431))*SIN(RADIANS(E1434))+COS(RADIANS(G1431))*COS(RADIANS(E1434))*COS(RADIANS(AH1424))))&gt;90,0,$F$4*$F$5/E1433^2*(SIN(RADIANS(G1431))*SIN(RADIANS(E1434))+COS(RADIANS(G1431))*COS(RADIANS(E1434))*COS(RADIANS(AH1424))))</f>
        <v>#DIV/0!</v>
      </c>
      <c r="AI1431" t="e">
        <f>IF(DEGREES(ACOS(SIN(RADIANS(G1431))*SIN(RADIANS(E1434))+COS(RADIANS(G1431))*COS(RADIANS(E1434))*COS(RADIANS(AI1424))))&gt;90,0,$F$4*$F$5/E1433^2*(SIN(RADIANS(G1431))*SIN(RADIANS(E1434))+COS(RADIANS(G1431))*COS(RADIANS(E1434))*COS(RADIANS(AI1424))))</f>
        <v>#DIV/0!</v>
      </c>
      <c r="AJ1431" t="e">
        <f>IF(DEGREES(ACOS(SIN(RADIANS(G1431))*SIN(RADIANS(E1434))+COS(RADIANS(G1431))*COS(RADIANS(E1434))*COS(RADIANS(AJ1424))))&gt;90,0,$F$4*$F$5/E1433^2*(SIN(RADIANS(G1431))*SIN(RADIANS(E1434))+COS(RADIANS(G1431))*COS(RADIANS(E1434))*COS(RADIANS(AJ1424))))</f>
        <v>#DIV/0!</v>
      </c>
      <c r="AK1431">
        <f>IF(DEGREES(ACOS(SIN(RADIANS(G1431))*SIN(RADIANS(E1434))+COS(RADIANS(G1431))*COS(RADIANS(E1434))*COS(RADIANS(AK1424))))&gt;90,0,$F$4*$F$5/E1433^2*(SIN(RADIANS(G1431))*SIN(RADIANS(E1434))+COS(RADIANS(G1431))*COS(RADIANS(E1434))*COS(RADIANS(AK1424))))</f>
        <v>0</v>
      </c>
      <c r="AL1431">
        <f>IF(DEGREES(ACOS(SIN(RADIANS(G1431))*SIN(RADIANS(E1434))+COS(RADIANS(G1431))*COS(RADIANS(E1434))*COS(RADIANS(AL1424))))&gt;90,0,$F$4*$F$5/E1433^2*(SIN(RADIANS(G1431))*SIN(RADIANS(E1434))+COS(RADIANS(G1431))*COS(RADIANS(E1434))*COS(RADIANS(AL1424))))</f>
        <v>0</v>
      </c>
      <c r="AM1431">
        <f>IF(DEGREES(ACOS(SIN(RADIANS(G1431))*SIN(RADIANS(E1434))+COS(RADIANS(G1431))*COS(RADIANS(E1434))*COS(RADIANS(AM1424))))&gt;90,0,$F$4*$F$5/E1433^2*(SIN(RADIANS(G1431))*SIN(RADIANS(E1434))+COS(RADIANS(G1431))*COS(RADIANS(E1434))*COS(RADIANS(AM1424))))</f>
        <v>0</v>
      </c>
      <c r="AN1431">
        <f>IF(DEGREES(ACOS(SIN(RADIANS(G1431))*SIN(RADIANS(E1434))+COS(RADIANS(G1431))*COS(RADIANS(E1434))*COS(RADIANS(AN1424))))&gt;90,0,$F$4*$F$5/E1433^2*(SIN(RADIANS(G1431))*SIN(RADIANS(E1434))+COS(RADIANS(G1431))*COS(RADIANS(E1434))*COS(RADIANS(AN1424))))</f>
        <v>0</v>
      </c>
      <c r="AO1431">
        <f>IF(DEGREES(ACOS(SIN(RADIANS(G1431))*SIN(RADIANS(E1434))+COS(RADIANS(G1431))*COS(RADIANS(E1434))*COS(RADIANS(AO1424))))&gt;90,0,$F$4*$F$5/E1433^2*(SIN(RADIANS(G1431))*SIN(RADIANS(E1434))+COS(RADIANS(G1431))*COS(RADIANS(E1434))*COS(RADIANS(AO1424))))</f>
        <v>0</v>
      </c>
      <c r="AP1431">
        <f>IF(DEGREES(ACOS(SIN(RADIANS(G1431))*SIN(RADIANS(E1434))+COS(RADIANS(G1431))*COS(RADIANS(E1434))*COS(RADIANS(AP1424))))&gt;90,0,$F$4*$F$5/E1433^2*(SIN(RADIANS(G1431))*SIN(RADIANS(E1434))+COS(RADIANS(G1431))*COS(RADIANS(E1434))*COS(RADIANS(AP1424))))</f>
        <v>0</v>
      </c>
      <c r="AQ1431">
        <f>IF(DEGREES(ACOS(SIN(RADIANS(G1431))*SIN(RADIANS(E1434))+COS(RADIANS(G1431))*COS(RADIANS(E1434))*COS(RADIANS(AQ1424))))&gt;90,0,$F$4*$F$5/E1433^2*(SIN(RADIANS(G1431))*SIN(RADIANS(E1434))+COS(RADIANS(G1431))*COS(RADIANS(E1434))*COS(RADIANS(AQ1424))))</f>
        <v>0</v>
      </c>
      <c r="AR1431">
        <f>IF(DEGREES(ACOS(SIN(RADIANS(G1431))*SIN(RADIANS(E1434))+COS(RADIANS(G1431))*COS(RADIANS(E1434))*COS(RADIANS(AR1424))))&gt;90,0,$F$4*$F$5/E1433^2*(SIN(RADIANS(G1431))*SIN(RADIANS(E1434))+COS(RADIANS(G1431))*COS(RADIANS(E1434))*COS(RADIANS(AR1424))))</f>
        <v>0</v>
      </c>
    </row>
    <row r="1432" spans="2:44" x14ac:dyDescent="0.5">
      <c r="B1432" s="40" t="s">
        <v>784</v>
      </c>
      <c r="E1432" t="str">
        <f>IF($F$10=0,"N/A",E1431*$F$11/$F$10)</f>
        <v>N/A</v>
      </c>
      <c r="G1432">
        <v>30</v>
      </c>
      <c r="I1432">
        <f>IF(DEGREES(ACOS(SIN(RADIANS(G1432))*SIN(RADIANS(E1434))+COS(RADIANS(G1432))*COS(RADIANS(E1434))*COS(RADIANS(I1424))))&gt;90,0,$F$4*$F$5/E1433^2*(SIN(RADIANS(G1432))*SIN(RADIANS(E1434))+COS(RADIANS(G1432))*COS(RADIANS(E1434))*COS(RADIANS(I1424))))</f>
        <v>0</v>
      </c>
      <c r="J1432">
        <f>IF(DEGREES(ACOS(SIN(RADIANS(G1432))*SIN(RADIANS(E1434))+COS(RADIANS(G1432))*COS(RADIANS(E1434))*COS(RADIANS(J1424))))&gt;90,0,$F$4*$F$5/E1433^2*(SIN(RADIANS(G1432))*SIN(RADIANS(E1434))+COS(RADIANS(G1432))*COS(RADIANS(E1434))*COS(RADIANS(J1424))))</f>
        <v>0</v>
      </c>
      <c r="K1432">
        <f>IF(DEGREES(ACOS(SIN(RADIANS(G1432))*SIN(RADIANS(E1434))+COS(RADIANS(G1432))*COS(RADIANS(E1434))*COS(RADIANS(K1424))))&gt;90,0,$F$4*$F$5/E1433^2*(SIN(RADIANS(G1432))*SIN(RADIANS(E1434))+COS(RADIANS(G1432))*COS(RADIANS(E1434))*COS(RADIANS(K1424))))</f>
        <v>0</v>
      </c>
      <c r="L1432">
        <f>IF(DEGREES(ACOS(SIN(RADIANS(G1432))*SIN(RADIANS(E1434))+COS(RADIANS(G1432))*COS(RADIANS(E1434))*COS(RADIANS(L1424))))&gt;90,0,$F$4*$F$5/E1433^2*(SIN(RADIANS(G1432))*SIN(RADIANS(E1434))+COS(RADIANS(G1432))*COS(RADIANS(E1434))*COS(RADIANS(L1424))))</f>
        <v>0</v>
      </c>
      <c r="M1432">
        <f>IF(DEGREES(ACOS(SIN(RADIANS(G1432))*SIN(RADIANS(E1434))+COS(RADIANS(G1432))*COS(RADIANS(E1434))*COS(RADIANS(M1424))))&gt;90,0,$F$4*$F$5/E1433^2*(SIN(RADIANS(G1432))*SIN(RADIANS(E1434))+COS(RADIANS(G1432))*COS(RADIANS(E1434))*COS(RADIANS(M1424))))</f>
        <v>0</v>
      </c>
      <c r="N1432">
        <f>IF(DEGREES(ACOS(SIN(RADIANS(G1432))*SIN(RADIANS(E1434))+COS(RADIANS(G1432))*COS(RADIANS(E1434))*COS(RADIANS(N1424))))&gt;90,0,$F$4*$F$5/E1433^2*(SIN(RADIANS(G1432))*SIN(RADIANS(E1434))+COS(RADIANS(G1432))*COS(RADIANS(E1434))*COS(RADIANS(N1424))))</f>
        <v>0</v>
      </c>
      <c r="O1432">
        <f>IF(DEGREES(ACOS(SIN(RADIANS(G1432))*SIN(RADIANS(E1434))+COS(RADIANS(G1432))*COS(RADIANS(E1434))*COS(RADIANS(O1424))))&gt;90,0,$F$4*$F$5/E1433^2*(SIN(RADIANS(G1432))*SIN(RADIANS(E1434))+COS(RADIANS(G1432))*COS(RADIANS(E1434))*COS(RADIANS(O1424))))</f>
        <v>0</v>
      </c>
      <c r="P1432">
        <f>IF(DEGREES(ACOS(SIN(RADIANS(G1432))*SIN(RADIANS(E1434))+COS(RADIANS(G1432))*COS(RADIANS(E1434))*COS(RADIANS(P1424))))&gt;90,0,$F$4*$F$5/E1433^2*(SIN(RADIANS(G1432))*SIN(RADIANS(E1434))+COS(RADIANS(G1432))*COS(RADIANS(E1434))*COS(RADIANS(P1424))))</f>
        <v>0</v>
      </c>
      <c r="Q1432">
        <f>IF(DEGREES(ACOS(SIN(RADIANS(G1432))*SIN(RADIANS(E1434))+COS(RADIANS(G1432))*COS(RADIANS(E1434))*COS(RADIANS(Q1424))))&gt;90,0,$F$4*$F$5/E1433^2*(SIN(RADIANS(G1432))*SIN(RADIANS(E1434))+COS(RADIANS(G1432))*COS(RADIANS(E1434))*COS(RADIANS(Q1424))))</f>
        <v>0</v>
      </c>
      <c r="R1432" t="e">
        <f>IF(DEGREES(ACOS(SIN(RADIANS(G1432))*SIN(RADIANS(E1434))+COS(RADIANS(G1432))*COS(RADIANS(E1434))*COS(RADIANS(R1424))))&gt;90,0,$F$4*$F$5/E1433^2*(SIN(RADIANS(G1432))*SIN(RADIANS(E1434))+COS(RADIANS(G1432))*COS(RADIANS(E1434))*COS(RADIANS(R1424))))</f>
        <v>#DIV/0!</v>
      </c>
      <c r="S1432" t="e">
        <f>IF(DEGREES(ACOS(SIN(RADIANS(G1432))*SIN(RADIANS(E1434))+COS(RADIANS(G1432))*COS(RADIANS(E1434))*COS(RADIANS(S1424))))&gt;90,0,$F$4*$F$5/E1433^2*(SIN(RADIANS(G1432))*SIN(RADIANS(E1434))+COS(RADIANS(G1432))*COS(RADIANS(E1434))*COS(RADIANS(S1424))))</f>
        <v>#DIV/0!</v>
      </c>
      <c r="T1432" t="e">
        <f>IF(DEGREES(ACOS(SIN(RADIANS(G1432))*SIN(RADIANS(E1434))+COS(RADIANS(G1432))*COS(RADIANS(E1434))*COS(RADIANS(T1424))))&gt;90,0,$F$4*$F$5/E1433^2*(SIN(RADIANS(G1432))*SIN(RADIANS(E1434))+COS(RADIANS(G1432))*COS(RADIANS(E1434))*COS(RADIANS(T1424))))</f>
        <v>#DIV/0!</v>
      </c>
      <c r="U1432" t="e">
        <f>IF(DEGREES(ACOS(SIN(RADIANS(G1432))*SIN(RADIANS(E1434))+COS(RADIANS(G1432))*COS(RADIANS(E1434))*COS(RADIANS(U1424))))&gt;90,0,$F$4*$F$5/E1433^2*(SIN(RADIANS(G1432))*SIN(RADIANS(E1434))+COS(RADIANS(G1432))*COS(RADIANS(E1434))*COS(RADIANS(U1424))))</f>
        <v>#DIV/0!</v>
      </c>
      <c r="V1432" t="e">
        <f>IF(DEGREES(ACOS(SIN(RADIANS(G1432))*SIN(RADIANS(E1434))+COS(RADIANS(G1432))*COS(RADIANS(E1434))*COS(RADIANS(V1424))))&gt;90,0,$F$4*$F$5/E1433^2*(SIN(RADIANS(G1432))*SIN(RADIANS(E1434))+COS(RADIANS(G1432))*COS(RADIANS(E1434))*COS(RADIANS(V1424))))</f>
        <v>#DIV/0!</v>
      </c>
      <c r="W1432" t="e">
        <f>IF(DEGREES(ACOS(SIN(RADIANS(G1432))*SIN(RADIANS(E1434))+COS(RADIANS(G1432))*COS(RADIANS(E1434))*COS(RADIANS(W1424))))&gt;90,0,$F$4*$F$5/E1433^2*(SIN(RADIANS(G1432))*SIN(RADIANS(E1434))+COS(RADIANS(G1432))*COS(RADIANS(E1434))*COS(RADIANS(W1424))))</f>
        <v>#DIV/0!</v>
      </c>
      <c r="X1432" t="e">
        <f>IF(DEGREES(ACOS(SIN(RADIANS(G1432))*SIN(RADIANS(E1434))+COS(RADIANS(G1432))*COS(RADIANS(E1434))*COS(RADIANS(X1424))))&gt;90,0,$F$4*$F$5/E1433^2*(SIN(RADIANS(G1432))*SIN(RADIANS(E1434))+COS(RADIANS(G1432))*COS(RADIANS(E1434))*COS(RADIANS(X1424))))</f>
        <v>#DIV/0!</v>
      </c>
      <c r="Y1432" t="e">
        <f>IF(DEGREES(ACOS(SIN(RADIANS(G1432))*SIN(RADIANS(E1434))+COS(RADIANS(G1432))*COS(RADIANS(E1434))*COS(RADIANS(Y1424))))&gt;90,0,$F$4*$F$5/E1433^2*(SIN(RADIANS(G1432))*SIN(RADIANS(E1434))+COS(RADIANS(G1432))*COS(RADIANS(E1434))*COS(RADIANS(Y1424))))</f>
        <v>#DIV/0!</v>
      </c>
      <c r="Z1432" t="e">
        <f>IF(DEGREES(ACOS(SIN(RADIANS(G1432))*SIN(RADIANS(E1434))+COS(RADIANS(G1432))*COS(RADIANS(E1434))*COS(RADIANS(Z1424))))&gt;90,0,$F$4*$F$5/E1433^2*(SIN(RADIANS(G1432))*SIN(RADIANS(E1434))+COS(RADIANS(G1432))*COS(RADIANS(E1434))*COS(RADIANS(Z1424))))</f>
        <v>#DIV/0!</v>
      </c>
      <c r="AA1432" t="e">
        <f>IF(DEGREES(ACOS(SIN(RADIANS(G1432))*SIN(RADIANS(E1434))+COS(RADIANS(G1432))*COS(RADIANS(E1434))*COS(RADIANS(AA1424))))&gt;90,0,$F$4*$F$5/E1433^2*(SIN(RADIANS(G1432))*SIN(RADIANS(E1434))+COS(RADIANS(G1432))*COS(RADIANS(E1434))*COS(RADIANS(AA1424))))</f>
        <v>#DIV/0!</v>
      </c>
      <c r="AB1432" t="e">
        <f>IF(DEGREES(ACOS(SIN(RADIANS(G1432))*SIN(RADIANS(E1434))+COS(RADIANS(G1432))*COS(RADIANS(E1434))*COS(RADIANS(AB1424))))&gt;90,0,$F$4*$F$5/E1433^2*(SIN(RADIANS(G1432))*SIN(RADIANS(E1434))+COS(RADIANS(G1432))*COS(RADIANS(E1434))*COS(RADIANS(AB1424))))</f>
        <v>#DIV/0!</v>
      </c>
      <c r="AC1432" t="e">
        <f>IF(DEGREES(ACOS(SIN(RADIANS(G1432))*SIN(RADIANS(E1434))+COS(RADIANS(G1432))*COS(RADIANS(E1434))*COS(RADIANS(AC1424))))&gt;90,0,$F$4*$F$5/E1433^2*(SIN(RADIANS(G1432))*SIN(RADIANS(E1434))+COS(RADIANS(G1432))*COS(RADIANS(E1434))*COS(RADIANS(AC1424))))</f>
        <v>#DIV/0!</v>
      </c>
      <c r="AD1432" t="e">
        <f>IF(DEGREES(ACOS(SIN(RADIANS(G1432))*SIN(RADIANS(E1434))+COS(RADIANS(G1432))*COS(RADIANS(E1434))*COS(RADIANS(AD1424))))&gt;90,0,$F$4*$F$5/E1433^2*(SIN(RADIANS(G1432))*SIN(RADIANS(E1434))+COS(RADIANS(G1432))*COS(RADIANS(E1434))*COS(RADIANS(AD1424))))</f>
        <v>#DIV/0!</v>
      </c>
      <c r="AE1432" t="e">
        <f>IF(DEGREES(ACOS(SIN(RADIANS(G1432))*SIN(RADIANS(E1434))+COS(RADIANS(G1432))*COS(RADIANS(E1434))*COS(RADIANS(AE1424))))&gt;90,0,$F$4*$F$5/E1433^2*(SIN(RADIANS(G1432))*SIN(RADIANS(E1434))+COS(RADIANS(G1432))*COS(RADIANS(E1434))*COS(RADIANS(AE1424))))</f>
        <v>#DIV/0!</v>
      </c>
      <c r="AF1432" t="e">
        <f>IF(DEGREES(ACOS(SIN(RADIANS(G1432))*SIN(RADIANS(E1434))+COS(RADIANS(G1432))*COS(RADIANS(E1434))*COS(RADIANS(AF1424))))&gt;90,0,$F$4*$F$5/E1433^2*(SIN(RADIANS(G1432))*SIN(RADIANS(E1434))+COS(RADIANS(G1432))*COS(RADIANS(E1434))*COS(RADIANS(AF1424))))</f>
        <v>#DIV/0!</v>
      </c>
      <c r="AG1432" t="e">
        <f>IF(DEGREES(ACOS(SIN(RADIANS(G1432))*SIN(RADIANS(E1434))+COS(RADIANS(G1432))*COS(RADIANS(E1434))*COS(RADIANS(AG1424))))&gt;90,0,$F$4*$F$5/E1433^2*(SIN(RADIANS(G1432))*SIN(RADIANS(E1434))+COS(RADIANS(G1432))*COS(RADIANS(E1434))*COS(RADIANS(AG1424))))</f>
        <v>#DIV/0!</v>
      </c>
      <c r="AH1432" t="e">
        <f>IF(DEGREES(ACOS(SIN(RADIANS(G1432))*SIN(RADIANS(E1434))+COS(RADIANS(G1432))*COS(RADIANS(E1434))*COS(RADIANS(AH1424))))&gt;90,0,$F$4*$F$5/E1433^2*(SIN(RADIANS(G1432))*SIN(RADIANS(E1434))+COS(RADIANS(G1432))*COS(RADIANS(E1434))*COS(RADIANS(AH1424))))</f>
        <v>#DIV/0!</v>
      </c>
      <c r="AI1432" t="e">
        <f>IF(DEGREES(ACOS(SIN(RADIANS(G1432))*SIN(RADIANS(E1434))+COS(RADIANS(G1432))*COS(RADIANS(E1434))*COS(RADIANS(AI1424))))&gt;90,0,$F$4*$F$5/E1433^2*(SIN(RADIANS(G1432))*SIN(RADIANS(E1434))+COS(RADIANS(G1432))*COS(RADIANS(E1434))*COS(RADIANS(AI1424))))</f>
        <v>#DIV/0!</v>
      </c>
      <c r="AJ1432" t="e">
        <f>IF(DEGREES(ACOS(SIN(RADIANS(G1432))*SIN(RADIANS(E1434))+COS(RADIANS(G1432))*COS(RADIANS(E1434))*COS(RADIANS(AJ1424))))&gt;90,0,$F$4*$F$5/E1433^2*(SIN(RADIANS(G1432))*SIN(RADIANS(E1434))+COS(RADIANS(G1432))*COS(RADIANS(E1434))*COS(RADIANS(AJ1424))))</f>
        <v>#DIV/0!</v>
      </c>
      <c r="AK1432">
        <f>IF(DEGREES(ACOS(SIN(RADIANS(G1432))*SIN(RADIANS(E1434))+COS(RADIANS(G1432))*COS(RADIANS(E1434))*COS(RADIANS(AK1424))))&gt;90,0,$F$4*$F$5/E1433^2*(SIN(RADIANS(G1432))*SIN(RADIANS(E1434))+COS(RADIANS(G1432))*COS(RADIANS(E1434))*COS(RADIANS(AK1424))))</f>
        <v>0</v>
      </c>
      <c r="AL1432">
        <f>IF(DEGREES(ACOS(SIN(RADIANS(G1432))*SIN(RADIANS(E1434))+COS(RADIANS(G1432))*COS(RADIANS(E1434))*COS(RADIANS(AL1424))))&gt;90,0,$F$4*$F$5/E1433^2*(SIN(RADIANS(G1432))*SIN(RADIANS(E1434))+COS(RADIANS(G1432))*COS(RADIANS(E1434))*COS(RADIANS(AL1424))))</f>
        <v>0</v>
      </c>
      <c r="AM1432">
        <f>IF(DEGREES(ACOS(SIN(RADIANS(G1432))*SIN(RADIANS(E1434))+COS(RADIANS(G1432))*COS(RADIANS(E1434))*COS(RADIANS(AM1424))))&gt;90,0,$F$4*$F$5/E1433^2*(SIN(RADIANS(G1432))*SIN(RADIANS(E1434))+COS(RADIANS(G1432))*COS(RADIANS(E1434))*COS(RADIANS(AM1424))))</f>
        <v>0</v>
      </c>
      <c r="AN1432">
        <f>IF(DEGREES(ACOS(SIN(RADIANS(G1432))*SIN(RADIANS(E1434))+COS(RADIANS(G1432))*COS(RADIANS(E1434))*COS(RADIANS(AN1424))))&gt;90,0,$F$4*$F$5/E1433^2*(SIN(RADIANS(G1432))*SIN(RADIANS(E1434))+COS(RADIANS(G1432))*COS(RADIANS(E1434))*COS(RADIANS(AN1424))))</f>
        <v>0</v>
      </c>
      <c r="AO1432">
        <f>IF(DEGREES(ACOS(SIN(RADIANS(G1432))*SIN(RADIANS(E1434))+COS(RADIANS(G1432))*COS(RADIANS(E1434))*COS(RADIANS(AO1424))))&gt;90,0,$F$4*$F$5/E1433^2*(SIN(RADIANS(G1432))*SIN(RADIANS(E1434))+COS(RADIANS(G1432))*COS(RADIANS(E1434))*COS(RADIANS(AO1424))))</f>
        <v>0</v>
      </c>
      <c r="AP1432">
        <f>IF(DEGREES(ACOS(SIN(RADIANS(G1432))*SIN(RADIANS(E1434))+COS(RADIANS(G1432))*COS(RADIANS(E1434))*COS(RADIANS(AP1424))))&gt;90,0,$F$4*$F$5/E1433^2*(SIN(RADIANS(G1432))*SIN(RADIANS(E1434))+COS(RADIANS(G1432))*COS(RADIANS(E1434))*COS(RADIANS(AP1424))))</f>
        <v>0</v>
      </c>
      <c r="AQ1432">
        <f>IF(DEGREES(ACOS(SIN(RADIANS(G1432))*SIN(RADIANS(E1434))+COS(RADIANS(G1432))*COS(RADIANS(E1434))*COS(RADIANS(AQ1424))))&gt;90,0,$F$4*$F$5/E1433^2*(SIN(RADIANS(G1432))*SIN(RADIANS(E1434))+COS(RADIANS(G1432))*COS(RADIANS(E1434))*COS(RADIANS(AQ1424))))</f>
        <v>0</v>
      </c>
      <c r="AR1432">
        <f>IF(DEGREES(ACOS(SIN(RADIANS(G1432))*SIN(RADIANS(E1434))+COS(RADIANS(G1432))*COS(RADIANS(E1434))*COS(RADIANS(AR1424))))&gt;90,0,$F$4*$F$5/E1433^2*(SIN(RADIANS(G1432))*SIN(RADIANS(E1434))+COS(RADIANS(G1432))*COS(RADIANS(E1434))*COS(RADIANS(AR1424))))</f>
        <v>0</v>
      </c>
    </row>
    <row r="1433" spans="2:44" x14ac:dyDescent="0.5">
      <c r="B1433" s="40" t="s">
        <v>785</v>
      </c>
      <c r="E1433">
        <f>$F$6*(1-$F$7^2)/(1+$F$7*COS(RADIANS(E1427)))</f>
        <v>0</v>
      </c>
      <c r="G1433">
        <v>20</v>
      </c>
      <c r="I1433">
        <f>IF(DEGREES(ACOS(SIN(RADIANS(G1433))*SIN(RADIANS(E1434))+COS(RADIANS(G1433))*COS(RADIANS(E1434))*COS(RADIANS(I1424))))&gt;90,0,$F$4*$F$5/E1433^2*(SIN(RADIANS(G1433))*SIN(RADIANS(E1434))+COS(RADIANS(G1433))*COS(RADIANS(E1434))*COS(RADIANS(I1424))))</f>
        <v>0</v>
      </c>
      <c r="J1433">
        <f>IF(DEGREES(ACOS(SIN(RADIANS(G1433))*SIN(RADIANS(E1434))+COS(RADIANS(G1433))*COS(RADIANS(E1434))*COS(RADIANS(J1424))))&gt;90,0,$F$4*$F$5/E1433^2*(SIN(RADIANS(G1433))*SIN(RADIANS(E1434))+COS(RADIANS(G1433))*COS(RADIANS(E1434))*COS(RADIANS(J1424))))</f>
        <v>0</v>
      </c>
      <c r="K1433">
        <f>IF(DEGREES(ACOS(SIN(RADIANS(G1433))*SIN(RADIANS(E1434))+COS(RADIANS(G1433))*COS(RADIANS(E1434))*COS(RADIANS(K1424))))&gt;90,0,$F$4*$F$5/E1433^2*(SIN(RADIANS(G1433))*SIN(RADIANS(E1434))+COS(RADIANS(G1433))*COS(RADIANS(E1434))*COS(RADIANS(K1424))))</f>
        <v>0</v>
      </c>
      <c r="L1433">
        <f>IF(DEGREES(ACOS(SIN(RADIANS(G1433))*SIN(RADIANS(E1434))+COS(RADIANS(G1433))*COS(RADIANS(E1434))*COS(RADIANS(L1424))))&gt;90,0,$F$4*$F$5/E1433^2*(SIN(RADIANS(G1433))*SIN(RADIANS(E1434))+COS(RADIANS(G1433))*COS(RADIANS(E1434))*COS(RADIANS(L1424))))</f>
        <v>0</v>
      </c>
      <c r="M1433">
        <f>IF(DEGREES(ACOS(SIN(RADIANS(G1433))*SIN(RADIANS(E1434))+COS(RADIANS(G1433))*COS(RADIANS(E1434))*COS(RADIANS(M1424))))&gt;90,0,$F$4*$F$5/E1433^2*(SIN(RADIANS(G1433))*SIN(RADIANS(E1434))+COS(RADIANS(G1433))*COS(RADIANS(E1434))*COS(RADIANS(M1424))))</f>
        <v>0</v>
      </c>
      <c r="N1433">
        <f>IF(DEGREES(ACOS(SIN(RADIANS(G1433))*SIN(RADIANS(E1434))+COS(RADIANS(G1433))*COS(RADIANS(E1434))*COS(RADIANS(N1424))))&gt;90,0,$F$4*$F$5/E1433^2*(SIN(RADIANS(G1433))*SIN(RADIANS(E1434))+COS(RADIANS(G1433))*COS(RADIANS(E1434))*COS(RADIANS(N1424))))</f>
        <v>0</v>
      </c>
      <c r="O1433">
        <f>IF(DEGREES(ACOS(SIN(RADIANS(G1433))*SIN(RADIANS(E1434))+COS(RADIANS(G1433))*COS(RADIANS(E1434))*COS(RADIANS(O1424))))&gt;90,0,$F$4*$F$5/E1433^2*(SIN(RADIANS(G1433))*SIN(RADIANS(E1434))+COS(RADIANS(G1433))*COS(RADIANS(E1434))*COS(RADIANS(O1424))))</f>
        <v>0</v>
      </c>
      <c r="P1433">
        <f>IF(DEGREES(ACOS(SIN(RADIANS(G1433))*SIN(RADIANS(E1434))+COS(RADIANS(G1433))*COS(RADIANS(E1434))*COS(RADIANS(P1424))))&gt;90,0,$F$4*$F$5/E1433^2*(SIN(RADIANS(G1433))*SIN(RADIANS(E1434))+COS(RADIANS(G1433))*COS(RADIANS(E1434))*COS(RADIANS(P1424))))</f>
        <v>0</v>
      </c>
      <c r="Q1433">
        <f>IF(DEGREES(ACOS(SIN(RADIANS(G1433))*SIN(RADIANS(E1434))+COS(RADIANS(G1433))*COS(RADIANS(E1434))*COS(RADIANS(Q1424))))&gt;90,0,$F$4*$F$5/E1433^2*(SIN(RADIANS(G1433))*SIN(RADIANS(E1434))+COS(RADIANS(G1433))*COS(RADIANS(E1434))*COS(RADIANS(Q1424))))</f>
        <v>0</v>
      </c>
      <c r="R1433" t="e">
        <f>IF(DEGREES(ACOS(SIN(RADIANS(G1433))*SIN(RADIANS(E1434))+COS(RADIANS(G1433))*COS(RADIANS(E1434))*COS(RADIANS(R1424))))&gt;90,0,$F$4*$F$5/E1433^2*(SIN(RADIANS(G1433))*SIN(RADIANS(E1434))+COS(RADIANS(G1433))*COS(RADIANS(E1434))*COS(RADIANS(R1424))))</f>
        <v>#DIV/0!</v>
      </c>
      <c r="S1433" t="e">
        <f>IF(DEGREES(ACOS(SIN(RADIANS(G1433))*SIN(RADIANS(E1434))+COS(RADIANS(G1433))*COS(RADIANS(E1434))*COS(RADIANS(S1424))))&gt;90,0,$F$4*$F$5/E1433^2*(SIN(RADIANS(G1433))*SIN(RADIANS(E1434))+COS(RADIANS(G1433))*COS(RADIANS(E1434))*COS(RADIANS(S1424))))</f>
        <v>#DIV/0!</v>
      </c>
      <c r="T1433" t="e">
        <f>IF(DEGREES(ACOS(SIN(RADIANS(G1433))*SIN(RADIANS(E1434))+COS(RADIANS(G1433))*COS(RADIANS(E1434))*COS(RADIANS(T1424))))&gt;90,0,$F$4*$F$5/E1433^2*(SIN(RADIANS(G1433))*SIN(RADIANS(E1434))+COS(RADIANS(G1433))*COS(RADIANS(E1434))*COS(RADIANS(T1424))))</f>
        <v>#DIV/0!</v>
      </c>
      <c r="U1433" t="e">
        <f>IF(DEGREES(ACOS(SIN(RADIANS(G1433))*SIN(RADIANS(E1434))+COS(RADIANS(G1433))*COS(RADIANS(E1434))*COS(RADIANS(U1424))))&gt;90,0,$F$4*$F$5/E1433^2*(SIN(RADIANS(G1433))*SIN(RADIANS(E1434))+COS(RADIANS(G1433))*COS(RADIANS(E1434))*COS(RADIANS(U1424))))</f>
        <v>#DIV/0!</v>
      </c>
      <c r="V1433" t="e">
        <f>IF(DEGREES(ACOS(SIN(RADIANS(G1433))*SIN(RADIANS(E1434))+COS(RADIANS(G1433))*COS(RADIANS(E1434))*COS(RADIANS(V1424))))&gt;90,0,$F$4*$F$5/E1433^2*(SIN(RADIANS(G1433))*SIN(RADIANS(E1434))+COS(RADIANS(G1433))*COS(RADIANS(E1434))*COS(RADIANS(V1424))))</f>
        <v>#DIV/0!</v>
      </c>
      <c r="W1433" t="e">
        <f>IF(DEGREES(ACOS(SIN(RADIANS(G1433))*SIN(RADIANS(E1434))+COS(RADIANS(G1433))*COS(RADIANS(E1434))*COS(RADIANS(W1424))))&gt;90,0,$F$4*$F$5/E1433^2*(SIN(RADIANS(G1433))*SIN(RADIANS(E1434))+COS(RADIANS(G1433))*COS(RADIANS(E1434))*COS(RADIANS(W1424))))</f>
        <v>#DIV/0!</v>
      </c>
      <c r="X1433" t="e">
        <f>IF(DEGREES(ACOS(SIN(RADIANS(G1433))*SIN(RADIANS(E1434))+COS(RADIANS(G1433))*COS(RADIANS(E1434))*COS(RADIANS(X1424))))&gt;90,0,$F$4*$F$5/E1433^2*(SIN(RADIANS(G1433))*SIN(RADIANS(E1434))+COS(RADIANS(G1433))*COS(RADIANS(E1434))*COS(RADIANS(X1424))))</f>
        <v>#DIV/0!</v>
      </c>
      <c r="Y1433" t="e">
        <f>IF(DEGREES(ACOS(SIN(RADIANS(G1433))*SIN(RADIANS(E1434))+COS(RADIANS(G1433))*COS(RADIANS(E1434))*COS(RADIANS(Y1424))))&gt;90,0,$F$4*$F$5/E1433^2*(SIN(RADIANS(G1433))*SIN(RADIANS(E1434))+COS(RADIANS(G1433))*COS(RADIANS(E1434))*COS(RADIANS(Y1424))))</f>
        <v>#DIV/0!</v>
      </c>
      <c r="Z1433" t="e">
        <f>IF(DEGREES(ACOS(SIN(RADIANS(G1433))*SIN(RADIANS(E1434))+COS(RADIANS(G1433))*COS(RADIANS(E1434))*COS(RADIANS(Z1424))))&gt;90,0,$F$4*$F$5/E1433^2*(SIN(RADIANS(G1433))*SIN(RADIANS(E1434))+COS(RADIANS(G1433))*COS(RADIANS(E1434))*COS(RADIANS(Z1424))))</f>
        <v>#DIV/0!</v>
      </c>
      <c r="AA1433" t="e">
        <f>IF(DEGREES(ACOS(SIN(RADIANS(G1433))*SIN(RADIANS(E1434))+COS(RADIANS(G1433))*COS(RADIANS(E1434))*COS(RADIANS(AA1424))))&gt;90,0,$F$4*$F$5/E1433^2*(SIN(RADIANS(G1433))*SIN(RADIANS(E1434))+COS(RADIANS(G1433))*COS(RADIANS(E1434))*COS(RADIANS(AA1424))))</f>
        <v>#DIV/0!</v>
      </c>
      <c r="AB1433" t="e">
        <f>IF(DEGREES(ACOS(SIN(RADIANS(G1433))*SIN(RADIANS(E1434))+COS(RADIANS(G1433))*COS(RADIANS(E1434))*COS(RADIANS(AB1424))))&gt;90,0,$F$4*$F$5/E1433^2*(SIN(RADIANS(G1433))*SIN(RADIANS(E1434))+COS(RADIANS(G1433))*COS(RADIANS(E1434))*COS(RADIANS(AB1424))))</f>
        <v>#DIV/0!</v>
      </c>
      <c r="AC1433" t="e">
        <f>IF(DEGREES(ACOS(SIN(RADIANS(G1433))*SIN(RADIANS(E1434))+COS(RADIANS(G1433))*COS(RADIANS(E1434))*COS(RADIANS(AC1424))))&gt;90,0,$F$4*$F$5/E1433^2*(SIN(RADIANS(G1433))*SIN(RADIANS(E1434))+COS(RADIANS(G1433))*COS(RADIANS(E1434))*COS(RADIANS(AC1424))))</f>
        <v>#DIV/0!</v>
      </c>
      <c r="AD1433" t="e">
        <f>IF(DEGREES(ACOS(SIN(RADIANS(G1433))*SIN(RADIANS(E1434))+COS(RADIANS(G1433))*COS(RADIANS(E1434))*COS(RADIANS(AD1424))))&gt;90,0,$F$4*$F$5/E1433^2*(SIN(RADIANS(G1433))*SIN(RADIANS(E1434))+COS(RADIANS(G1433))*COS(RADIANS(E1434))*COS(RADIANS(AD1424))))</f>
        <v>#DIV/0!</v>
      </c>
      <c r="AE1433" t="e">
        <f>IF(DEGREES(ACOS(SIN(RADIANS(G1433))*SIN(RADIANS(E1434))+COS(RADIANS(G1433))*COS(RADIANS(E1434))*COS(RADIANS(AE1424))))&gt;90,0,$F$4*$F$5/E1433^2*(SIN(RADIANS(G1433))*SIN(RADIANS(E1434))+COS(RADIANS(G1433))*COS(RADIANS(E1434))*COS(RADIANS(AE1424))))</f>
        <v>#DIV/0!</v>
      </c>
      <c r="AF1433" t="e">
        <f>IF(DEGREES(ACOS(SIN(RADIANS(G1433))*SIN(RADIANS(E1434))+COS(RADIANS(G1433))*COS(RADIANS(E1434))*COS(RADIANS(AF1424))))&gt;90,0,$F$4*$F$5/E1433^2*(SIN(RADIANS(G1433))*SIN(RADIANS(E1434))+COS(RADIANS(G1433))*COS(RADIANS(E1434))*COS(RADIANS(AF1424))))</f>
        <v>#DIV/0!</v>
      </c>
      <c r="AG1433" t="e">
        <f>IF(DEGREES(ACOS(SIN(RADIANS(G1433))*SIN(RADIANS(E1434))+COS(RADIANS(G1433))*COS(RADIANS(E1434))*COS(RADIANS(AG1424))))&gt;90,0,$F$4*$F$5/E1433^2*(SIN(RADIANS(G1433))*SIN(RADIANS(E1434))+COS(RADIANS(G1433))*COS(RADIANS(E1434))*COS(RADIANS(AG1424))))</f>
        <v>#DIV/0!</v>
      </c>
      <c r="AH1433" t="e">
        <f>IF(DEGREES(ACOS(SIN(RADIANS(G1433))*SIN(RADIANS(E1434))+COS(RADIANS(G1433))*COS(RADIANS(E1434))*COS(RADIANS(AH1424))))&gt;90,0,$F$4*$F$5/E1433^2*(SIN(RADIANS(G1433))*SIN(RADIANS(E1434))+COS(RADIANS(G1433))*COS(RADIANS(E1434))*COS(RADIANS(AH1424))))</f>
        <v>#DIV/0!</v>
      </c>
      <c r="AI1433" t="e">
        <f>IF(DEGREES(ACOS(SIN(RADIANS(G1433))*SIN(RADIANS(E1434))+COS(RADIANS(G1433))*COS(RADIANS(E1434))*COS(RADIANS(AI1424))))&gt;90,0,$F$4*$F$5/E1433^2*(SIN(RADIANS(G1433))*SIN(RADIANS(E1434))+COS(RADIANS(G1433))*COS(RADIANS(E1434))*COS(RADIANS(AI1424))))</f>
        <v>#DIV/0!</v>
      </c>
      <c r="AJ1433" t="e">
        <f>IF(DEGREES(ACOS(SIN(RADIANS(G1433))*SIN(RADIANS(E1434))+COS(RADIANS(G1433))*COS(RADIANS(E1434))*COS(RADIANS(AJ1424))))&gt;90,0,$F$4*$F$5/E1433^2*(SIN(RADIANS(G1433))*SIN(RADIANS(E1434))+COS(RADIANS(G1433))*COS(RADIANS(E1434))*COS(RADIANS(AJ1424))))</f>
        <v>#DIV/0!</v>
      </c>
      <c r="AK1433">
        <f>IF(DEGREES(ACOS(SIN(RADIANS(G1433))*SIN(RADIANS(E1434))+COS(RADIANS(G1433))*COS(RADIANS(E1434))*COS(RADIANS(AK1424))))&gt;90,0,$F$4*$F$5/E1433^2*(SIN(RADIANS(G1433))*SIN(RADIANS(E1434))+COS(RADIANS(G1433))*COS(RADIANS(E1434))*COS(RADIANS(AK1424))))</f>
        <v>0</v>
      </c>
      <c r="AL1433">
        <f>IF(DEGREES(ACOS(SIN(RADIANS(G1433))*SIN(RADIANS(E1434))+COS(RADIANS(G1433))*COS(RADIANS(E1434))*COS(RADIANS(AL1424))))&gt;90,0,$F$4*$F$5/E1433^2*(SIN(RADIANS(G1433))*SIN(RADIANS(E1434))+COS(RADIANS(G1433))*COS(RADIANS(E1434))*COS(RADIANS(AL1424))))</f>
        <v>0</v>
      </c>
      <c r="AM1433">
        <f>IF(DEGREES(ACOS(SIN(RADIANS(G1433))*SIN(RADIANS(E1434))+COS(RADIANS(G1433))*COS(RADIANS(E1434))*COS(RADIANS(AM1424))))&gt;90,0,$F$4*$F$5/E1433^2*(SIN(RADIANS(G1433))*SIN(RADIANS(E1434))+COS(RADIANS(G1433))*COS(RADIANS(E1434))*COS(RADIANS(AM1424))))</f>
        <v>0</v>
      </c>
      <c r="AN1433">
        <f>IF(DEGREES(ACOS(SIN(RADIANS(G1433))*SIN(RADIANS(E1434))+COS(RADIANS(G1433))*COS(RADIANS(E1434))*COS(RADIANS(AN1424))))&gt;90,0,$F$4*$F$5/E1433^2*(SIN(RADIANS(G1433))*SIN(RADIANS(E1434))+COS(RADIANS(G1433))*COS(RADIANS(E1434))*COS(RADIANS(AN1424))))</f>
        <v>0</v>
      </c>
      <c r="AO1433">
        <f>IF(DEGREES(ACOS(SIN(RADIANS(G1433))*SIN(RADIANS(E1434))+COS(RADIANS(G1433))*COS(RADIANS(E1434))*COS(RADIANS(AO1424))))&gt;90,0,$F$4*$F$5/E1433^2*(SIN(RADIANS(G1433))*SIN(RADIANS(E1434))+COS(RADIANS(G1433))*COS(RADIANS(E1434))*COS(RADIANS(AO1424))))</f>
        <v>0</v>
      </c>
      <c r="AP1433">
        <f>IF(DEGREES(ACOS(SIN(RADIANS(G1433))*SIN(RADIANS(E1434))+COS(RADIANS(G1433))*COS(RADIANS(E1434))*COS(RADIANS(AP1424))))&gt;90,0,$F$4*$F$5/E1433^2*(SIN(RADIANS(G1433))*SIN(RADIANS(E1434))+COS(RADIANS(G1433))*COS(RADIANS(E1434))*COS(RADIANS(AP1424))))</f>
        <v>0</v>
      </c>
      <c r="AQ1433">
        <f>IF(DEGREES(ACOS(SIN(RADIANS(G1433))*SIN(RADIANS(E1434))+COS(RADIANS(G1433))*COS(RADIANS(E1434))*COS(RADIANS(AQ1424))))&gt;90,0,$F$4*$F$5/E1433^2*(SIN(RADIANS(G1433))*SIN(RADIANS(E1434))+COS(RADIANS(G1433))*COS(RADIANS(E1434))*COS(RADIANS(AQ1424))))</f>
        <v>0</v>
      </c>
      <c r="AR1433">
        <f>IF(DEGREES(ACOS(SIN(RADIANS(G1433))*SIN(RADIANS(E1434))+COS(RADIANS(G1433))*COS(RADIANS(E1434))*COS(RADIANS(AR1424))))&gt;90,0,$F$4*$F$5/E1433^2*(SIN(RADIANS(G1433))*SIN(RADIANS(E1434))+COS(RADIANS(G1433))*COS(RADIANS(E1434))*COS(RADIANS(AR1424))))</f>
        <v>0</v>
      </c>
    </row>
    <row r="1434" spans="2:44" x14ac:dyDescent="0.5">
      <c r="B1434" s="40" t="s">
        <v>735</v>
      </c>
      <c r="E1434">
        <f>IF($F$8&gt;90,180-$F$8,$F$8)*SIN(RADIANS(E1428))</f>
        <v>0</v>
      </c>
      <c r="G1434">
        <v>10</v>
      </c>
      <c r="I1434">
        <f>IF(DEGREES(ACOS(SIN(RADIANS(G1434))*SIN(RADIANS(E1434))+COS(RADIANS(G1434))*COS(RADIANS(E1434))*COS(RADIANS(I1424))))&gt;90,0,$F$4*$F$5/E1433^2*(SIN(RADIANS(G1434))*SIN(RADIANS(E1434))+COS(RADIANS(G1434))*COS(RADIANS(E1434))*COS(RADIANS(I1424))))</f>
        <v>0</v>
      </c>
      <c r="J1434">
        <f>IF(DEGREES(ACOS(SIN(RADIANS(G1434))*SIN(RADIANS(E1434))+COS(RADIANS(G1434))*COS(RADIANS(E1434))*COS(RADIANS(J1424))))&gt;90,0,$F$4*$F$5/E1433^2*(SIN(RADIANS(G1434))*SIN(RADIANS(E1434))+COS(RADIANS(G1434))*COS(RADIANS(E1434))*COS(RADIANS(J1424))))</f>
        <v>0</v>
      </c>
      <c r="K1434">
        <f>IF(DEGREES(ACOS(SIN(RADIANS(G1434))*SIN(RADIANS(E1434))+COS(RADIANS(G1434))*COS(RADIANS(E1434))*COS(RADIANS(K1424))))&gt;90,0,$F$4*$F$5/E1433^2*(SIN(RADIANS(G1434))*SIN(RADIANS(E1434))+COS(RADIANS(G1434))*COS(RADIANS(E1434))*COS(RADIANS(K1424))))</f>
        <v>0</v>
      </c>
      <c r="L1434">
        <f>IF(DEGREES(ACOS(SIN(RADIANS(G1434))*SIN(RADIANS(E1434))+COS(RADIANS(G1434))*COS(RADIANS(E1434))*COS(RADIANS(L1424))))&gt;90,0,$F$4*$F$5/E1433^2*(SIN(RADIANS(G1434))*SIN(RADIANS(E1434))+COS(RADIANS(G1434))*COS(RADIANS(E1434))*COS(RADIANS(L1424))))</f>
        <v>0</v>
      </c>
      <c r="M1434">
        <f>IF(DEGREES(ACOS(SIN(RADIANS(G1434))*SIN(RADIANS(E1434))+COS(RADIANS(G1434))*COS(RADIANS(E1434))*COS(RADIANS(M1424))))&gt;90,0,$F$4*$F$5/E1433^2*(SIN(RADIANS(G1434))*SIN(RADIANS(E1434))+COS(RADIANS(G1434))*COS(RADIANS(E1434))*COS(RADIANS(M1424))))</f>
        <v>0</v>
      </c>
      <c r="N1434">
        <f>IF(DEGREES(ACOS(SIN(RADIANS(G1434))*SIN(RADIANS(E1434))+COS(RADIANS(G1434))*COS(RADIANS(E1434))*COS(RADIANS(N1424))))&gt;90,0,$F$4*$F$5/E1433^2*(SIN(RADIANS(G1434))*SIN(RADIANS(E1434))+COS(RADIANS(G1434))*COS(RADIANS(E1434))*COS(RADIANS(N1424))))</f>
        <v>0</v>
      </c>
      <c r="O1434">
        <f>IF(DEGREES(ACOS(SIN(RADIANS(G1434))*SIN(RADIANS(E1434))+COS(RADIANS(G1434))*COS(RADIANS(E1434))*COS(RADIANS(O1424))))&gt;90,0,$F$4*$F$5/E1433^2*(SIN(RADIANS(G1434))*SIN(RADIANS(E1434))+COS(RADIANS(G1434))*COS(RADIANS(E1434))*COS(RADIANS(O1424))))</f>
        <v>0</v>
      </c>
      <c r="P1434">
        <f>IF(DEGREES(ACOS(SIN(RADIANS(G1434))*SIN(RADIANS(E1434))+COS(RADIANS(G1434))*COS(RADIANS(E1434))*COS(RADIANS(P1424))))&gt;90,0,$F$4*$F$5/E1433^2*(SIN(RADIANS(G1434))*SIN(RADIANS(E1434))+COS(RADIANS(G1434))*COS(RADIANS(E1434))*COS(RADIANS(P1424))))</f>
        <v>0</v>
      </c>
      <c r="Q1434">
        <f>IF(DEGREES(ACOS(SIN(RADIANS(G1434))*SIN(RADIANS(E1434))+COS(RADIANS(G1434))*COS(RADIANS(E1434))*COS(RADIANS(Q1424))))&gt;90,0,$F$4*$F$5/E1433^2*(SIN(RADIANS(G1434))*SIN(RADIANS(E1434))+COS(RADIANS(G1434))*COS(RADIANS(E1434))*COS(RADIANS(Q1424))))</f>
        <v>0</v>
      </c>
      <c r="R1434" t="e">
        <f>IF(DEGREES(ACOS(SIN(RADIANS(G1434))*SIN(RADIANS(E1434))+COS(RADIANS(G1434))*COS(RADIANS(E1434))*COS(RADIANS(R1424))))&gt;90,0,$F$4*$F$5/E1433^2*(SIN(RADIANS(G1434))*SIN(RADIANS(E1434))+COS(RADIANS(G1434))*COS(RADIANS(E1434))*COS(RADIANS(R1424))))</f>
        <v>#DIV/0!</v>
      </c>
      <c r="S1434" t="e">
        <f>IF(DEGREES(ACOS(SIN(RADIANS(G1434))*SIN(RADIANS(E1434))+COS(RADIANS(G1434))*COS(RADIANS(E1434))*COS(RADIANS(S1424))))&gt;90,0,$F$4*$F$5/E1433^2*(SIN(RADIANS(G1434))*SIN(RADIANS(E1434))+COS(RADIANS(G1434))*COS(RADIANS(E1434))*COS(RADIANS(S1424))))</f>
        <v>#DIV/0!</v>
      </c>
      <c r="T1434" t="e">
        <f>IF(DEGREES(ACOS(SIN(RADIANS(G1434))*SIN(RADIANS(E1434))+COS(RADIANS(G1434))*COS(RADIANS(E1434))*COS(RADIANS(T1424))))&gt;90,0,$F$4*$F$5/E1433^2*(SIN(RADIANS(G1434))*SIN(RADIANS(E1434))+COS(RADIANS(G1434))*COS(RADIANS(E1434))*COS(RADIANS(T1424))))</f>
        <v>#DIV/0!</v>
      </c>
      <c r="U1434" t="e">
        <f>IF(DEGREES(ACOS(SIN(RADIANS(G1434))*SIN(RADIANS(E1434))+COS(RADIANS(G1434))*COS(RADIANS(E1434))*COS(RADIANS(U1424))))&gt;90,0,$F$4*$F$5/E1433^2*(SIN(RADIANS(G1434))*SIN(RADIANS(E1434))+COS(RADIANS(G1434))*COS(RADIANS(E1434))*COS(RADIANS(U1424))))</f>
        <v>#DIV/0!</v>
      </c>
      <c r="V1434" t="e">
        <f>IF(DEGREES(ACOS(SIN(RADIANS(G1434))*SIN(RADIANS(E1434))+COS(RADIANS(G1434))*COS(RADIANS(E1434))*COS(RADIANS(V1424))))&gt;90,0,$F$4*$F$5/E1433^2*(SIN(RADIANS(G1434))*SIN(RADIANS(E1434))+COS(RADIANS(G1434))*COS(RADIANS(E1434))*COS(RADIANS(V1424))))</f>
        <v>#DIV/0!</v>
      </c>
      <c r="W1434" t="e">
        <f>IF(DEGREES(ACOS(SIN(RADIANS(G1434))*SIN(RADIANS(E1434))+COS(RADIANS(G1434))*COS(RADIANS(E1434))*COS(RADIANS(W1424))))&gt;90,0,$F$4*$F$5/E1433^2*(SIN(RADIANS(G1434))*SIN(RADIANS(E1434))+COS(RADIANS(G1434))*COS(RADIANS(E1434))*COS(RADIANS(W1424))))</f>
        <v>#DIV/0!</v>
      </c>
      <c r="X1434" t="e">
        <f>IF(DEGREES(ACOS(SIN(RADIANS(G1434))*SIN(RADIANS(E1434))+COS(RADIANS(G1434))*COS(RADIANS(E1434))*COS(RADIANS(X1424))))&gt;90,0,$F$4*$F$5/E1433^2*(SIN(RADIANS(G1434))*SIN(RADIANS(E1434))+COS(RADIANS(G1434))*COS(RADIANS(E1434))*COS(RADIANS(X1424))))</f>
        <v>#DIV/0!</v>
      </c>
      <c r="Y1434" t="e">
        <f>IF(DEGREES(ACOS(SIN(RADIANS(G1434))*SIN(RADIANS(E1434))+COS(RADIANS(G1434))*COS(RADIANS(E1434))*COS(RADIANS(Y1424))))&gt;90,0,$F$4*$F$5/E1433^2*(SIN(RADIANS(G1434))*SIN(RADIANS(E1434))+COS(RADIANS(G1434))*COS(RADIANS(E1434))*COS(RADIANS(Y1424))))</f>
        <v>#DIV/0!</v>
      </c>
      <c r="Z1434" t="e">
        <f>IF(DEGREES(ACOS(SIN(RADIANS(G1434))*SIN(RADIANS(E1434))+COS(RADIANS(G1434))*COS(RADIANS(E1434))*COS(RADIANS(Z1424))))&gt;90,0,$F$4*$F$5/E1433^2*(SIN(RADIANS(G1434))*SIN(RADIANS(E1434))+COS(RADIANS(G1434))*COS(RADIANS(E1434))*COS(RADIANS(Z1424))))</f>
        <v>#DIV/0!</v>
      </c>
      <c r="AA1434" t="e">
        <f>IF(DEGREES(ACOS(SIN(RADIANS(G1434))*SIN(RADIANS(E1434))+COS(RADIANS(G1434))*COS(RADIANS(E1434))*COS(RADIANS(AA1424))))&gt;90,0,$F$4*$F$5/E1433^2*(SIN(RADIANS(G1434))*SIN(RADIANS(E1434))+COS(RADIANS(G1434))*COS(RADIANS(E1434))*COS(RADIANS(AA1424))))</f>
        <v>#DIV/0!</v>
      </c>
      <c r="AB1434" t="e">
        <f>IF(DEGREES(ACOS(SIN(RADIANS(G1434))*SIN(RADIANS(E1434))+COS(RADIANS(G1434))*COS(RADIANS(E1434))*COS(RADIANS(AB1424))))&gt;90,0,$F$4*$F$5/E1433^2*(SIN(RADIANS(G1434))*SIN(RADIANS(E1434))+COS(RADIANS(G1434))*COS(RADIANS(E1434))*COS(RADIANS(AB1424))))</f>
        <v>#DIV/0!</v>
      </c>
      <c r="AC1434" t="e">
        <f>IF(DEGREES(ACOS(SIN(RADIANS(G1434))*SIN(RADIANS(E1434))+COS(RADIANS(G1434))*COS(RADIANS(E1434))*COS(RADIANS(AC1424))))&gt;90,0,$F$4*$F$5/E1433^2*(SIN(RADIANS(G1434))*SIN(RADIANS(E1434))+COS(RADIANS(G1434))*COS(RADIANS(E1434))*COS(RADIANS(AC1424))))</f>
        <v>#DIV/0!</v>
      </c>
      <c r="AD1434" t="e">
        <f>IF(DEGREES(ACOS(SIN(RADIANS(G1434))*SIN(RADIANS(E1434))+COS(RADIANS(G1434))*COS(RADIANS(E1434))*COS(RADIANS(AD1424))))&gt;90,0,$F$4*$F$5/E1433^2*(SIN(RADIANS(G1434))*SIN(RADIANS(E1434))+COS(RADIANS(G1434))*COS(RADIANS(E1434))*COS(RADIANS(AD1424))))</f>
        <v>#DIV/0!</v>
      </c>
      <c r="AE1434" t="e">
        <f>IF(DEGREES(ACOS(SIN(RADIANS(G1434))*SIN(RADIANS(E1434))+COS(RADIANS(G1434))*COS(RADIANS(E1434))*COS(RADIANS(AE1424))))&gt;90,0,$F$4*$F$5/E1433^2*(SIN(RADIANS(G1434))*SIN(RADIANS(E1434))+COS(RADIANS(G1434))*COS(RADIANS(E1434))*COS(RADIANS(AE1424))))</f>
        <v>#DIV/0!</v>
      </c>
      <c r="AF1434" t="e">
        <f>IF(DEGREES(ACOS(SIN(RADIANS(G1434))*SIN(RADIANS(E1434))+COS(RADIANS(G1434))*COS(RADIANS(E1434))*COS(RADIANS(AF1424))))&gt;90,0,$F$4*$F$5/E1433^2*(SIN(RADIANS(G1434))*SIN(RADIANS(E1434))+COS(RADIANS(G1434))*COS(RADIANS(E1434))*COS(RADIANS(AF1424))))</f>
        <v>#DIV/0!</v>
      </c>
      <c r="AG1434" t="e">
        <f>IF(DEGREES(ACOS(SIN(RADIANS(G1434))*SIN(RADIANS(E1434))+COS(RADIANS(G1434))*COS(RADIANS(E1434))*COS(RADIANS(AG1424))))&gt;90,0,$F$4*$F$5/E1433^2*(SIN(RADIANS(G1434))*SIN(RADIANS(E1434))+COS(RADIANS(G1434))*COS(RADIANS(E1434))*COS(RADIANS(AG1424))))</f>
        <v>#DIV/0!</v>
      </c>
      <c r="AH1434" t="e">
        <f>IF(DEGREES(ACOS(SIN(RADIANS(G1434))*SIN(RADIANS(E1434))+COS(RADIANS(G1434))*COS(RADIANS(E1434))*COS(RADIANS(AH1424))))&gt;90,0,$F$4*$F$5/E1433^2*(SIN(RADIANS(G1434))*SIN(RADIANS(E1434))+COS(RADIANS(G1434))*COS(RADIANS(E1434))*COS(RADIANS(AH1424))))</f>
        <v>#DIV/0!</v>
      </c>
      <c r="AI1434" t="e">
        <f>IF(DEGREES(ACOS(SIN(RADIANS(G1434))*SIN(RADIANS(E1434))+COS(RADIANS(G1434))*COS(RADIANS(E1434))*COS(RADIANS(AI1424))))&gt;90,0,$F$4*$F$5/E1433^2*(SIN(RADIANS(G1434))*SIN(RADIANS(E1434))+COS(RADIANS(G1434))*COS(RADIANS(E1434))*COS(RADIANS(AI1424))))</f>
        <v>#DIV/0!</v>
      </c>
      <c r="AJ1434" t="e">
        <f>IF(DEGREES(ACOS(SIN(RADIANS(G1434))*SIN(RADIANS(E1434))+COS(RADIANS(G1434))*COS(RADIANS(E1434))*COS(RADIANS(AJ1424))))&gt;90,0,$F$4*$F$5/E1433^2*(SIN(RADIANS(G1434))*SIN(RADIANS(E1434))+COS(RADIANS(G1434))*COS(RADIANS(E1434))*COS(RADIANS(AJ1424))))</f>
        <v>#DIV/0!</v>
      </c>
      <c r="AK1434">
        <f>IF(DEGREES(ACOS(SIN(RADIANS(G1434))*SIN(RADIANS(E1434))+COS(RADIANS(G1434))*COS(RADIANS(E1434))*COS(RADIANS(AK1424))))&gt;90,0,$F$4*$F$5/E1433^2*(SIN(RADIANS(G1434))*SIN(RADIANS(E1434))+COS(RADIANS(G1434))*COS(RADIANS(E1434))*COS(RADIANS(AK1424))))</f>
        <v>0</v>
      </c>
      <c r="AL1434">
        <f>IF(DEGREES(ACOS(SIN(RADIANS(G1434))*SIN(RADIANS(E1434))+COS(RADIANS(G1434))*COS(RADIANS(E1434))*COS(RADIANS(AL1424))))&gt;90,0,$F$4*$F$5/E1433^2*(SIN(RADIANS(G1434))*SIN(RADIANS(E1434))+COS(RADIANS(G1434))*COS(RADIANS(E1434))*COS(RADIANS(AL1424))))</f>
        <v>0</v>
      </c>
      <c r="AM1434">
        <f>IF(DEGREES(ACOS(SIN(RADIANS(G1434))*SIN(RADIANS(E1434))+COS(RADIANS(G1434))*COS(RADIANS(E1434))*COS(RADIANS(AM1424))))&gt;90,0,$F$4*$F$5/E1433^2*(SIN(RADIANS(G1434))*SIN(RADIANS(E1434))+COS(RADIANS(G1434))*COS(RADIANS(E1434))*COS(RADIANS(AM1424))))</f>
        <v>0</v>
      </c>
      <c r="AN1434">
        <f>IF(DEGREES(ACOS(SIN(RADIANS(G1434))*SIN(RADIANS(E1434))+COS(RADIANS(G1434))*COS(RADIANS(E1434))*COS(RADIANS(AN1424))))&gt;90,0,$F$4*$F$5/E1433^2*(SIN(RADIANS(G1434))*SIN(RADIANS(E1434))+COS(RADIANS(G1434))*COS(RADIANS(E1434))*COS(RADIANS(AN1424))))</f>
        <v>0</v>
      </c>
      <c r="AO1434">
        <f>IF(DEGREES(ACOS(SIN(RADIANS(G1434))*SIN(RADIANS(E1434))+COS(RADIANS(G1434))*COS(RADIANS(E1434))*COS(RADIANS(AO1424))))&gt;90,0,$F$4*$F$5/E1433^2*(SIN(RADIANS(G1434))*SIN(RADIANS(E1434))+COS(RADIANS(G1434))*COS(RADIANS(E1434))*COS(RADIANS(AO1424))))</f>
        <v>0</v>
      </c>
      <c r="AP1434">
        <f>IF(DEGREES(ACOS(SIN(RADIANS(G1434))*SIN(RADIANS(E1434))+COS(RADIANS(G1434))*COS(RADIANS(E1434))*COS(RADIANS(AP1424))))&gt;90,0,$F$4*$F$5/E1433^2*(SIN(RADIANS(G1434))*SIN(RADIANS(E1434))+COS(RADIANS(G1434))*COS(RADIANS(E1434))*COS(RADIANS(AP1424))))</f>
        <v>0</v>
      </c>
      <c r="AQ1434">
        <f>IF(DEGREES(ACOS(SIN(RADIANS(G1434))*SIN(RADIANS(E1434))+COS(RADIANS(G1434))*COS(RADIANS(E1434))*COS(RADIANS(AQ1424))))&gt;90,0,$F$4*$F$5/E1433^2*(SIN(RADIANS(G1434))*SIN(RADIANS(E1434))+COS(RADIANS(G1434))*COS(RADIANS(E1434))*COS(RADIANS(AQ1424))))</f>
        <v>0</v>
      </c>
      <c r="AR1434">
        <f>IF(DEGREES(ACOS(SIN(RADIANS(G1434))*SIN(RADIANS(E1434))+COS(RADIANS(G1434))*COS(RADIANS(E1434))*COS(RADIANS(AR1424))))&gt;90,0,$F$4*$F$5/E1433^2*(SIN(RADIANS(G1434))*SIN(RADIANS(E1434))+COS(RADIANS(G1434))*COS(RADIANS(E1434))*COS(RADIANS(AR1424))))</f>
        <v>0</v>
      </c>
    </row>
    <row r="1435" spans="2:44" x14ac:dyDescent="0.5">
      <c r="B1435" s="40" t="s">
        <v>786</v>
      </c>
      <c r="E1435">
        <f>IF($F$10=0,IF(E1426&lt;360,E1426,E1426-360),($F$10+1)*E1426)</f>
        <v>240</v>
      </c>
      <c r="G1435">
        <v>0</v>
      </c>
      <c r="I1435">
        <f>IF(DEGREES(ACOS(SIN(RADIANS(G1435))*SIN(RADIANS(E1434))+COS(RADIANS(G1435))*COS(RADIANS(E1434))*COS(RADIANS(I1424))))&gt;90,0,$F$4*$F$5/E1433^2*(SIN(RADIANS(G1435))*SIN(RADIANS(E1434))+COS(RADIANS(G1435))*COS(RADIANS(E1434))*COS(RADIANS(I1424))))</f>
        <v>0</v>
      </c>
      <c r="J1435">
        <f>IF(DEGREES(ACOS(SIN(RADIANS(G1435))*SIN(RADIANS(E1434))+COS(RADIANS(G1435))*COS(RADIANS(E1434))*COS(RADIANS(J1424))))&gt;90,0,$F$4*$F$5/E1433^2*(SIN(RADIANS(G1435))*SIN(RADIANS(E1434))+COS(RADIANS(G1435))*COS(RADIANS(E1434))*COS(RADIANS(J1424))))</f>
        <v>0</v>
      </c>
      <c r="K1435">
        <f>IF(DEGREES(ACOS(SIN(RADIANS(G1435))*SIN(RADIANS(E1434))+COS(RADIANS(G1435))*COS(RADIANS(E1434))*COS(RADIANS(K1424))))&gt;90,0,$F$4*$F$5/E1433^2*(SIN(RADIANS(G1435))*SIN(RADIANS(E1434))+COS(RADIANS(G1435))*COS(RADIANS(E1434))*COS(RADIANS(K1424))))</f>
        <v>0</v>
      </c>
      <c r="L1435">
        <f>IF(DEGREES(ACOS(SIN(RADIANS(G1435))*SIN(RADIANS(E1434))+COS(RADIANS(G1435))*COS(RADIANS(E1434))*COS(RADIANS(L1424))))&gt;90,0,$F$4*$F$5/E1433^2*(SIN(RADIANS(G1435))*SIN(RADIANS(E1434))+COS(RADIANS(G1435))*COS(RADIANS(E1434))*COS(RADIANS(L1424))))</f>
        <v>0</v>
      </c>
      <c r="M1435">
        <f>IF(DEGREES(ACOS(SIN(RADIANS(G1435))*SIN(RADIANS(E1434))+COS(RADIANS(G1435))*COS(RADIANS(E1434))*COS(RADIANS(M1424))))&gt;90,0,$F$4*$F$5/E1433^2*(SIN(RADIANS(G1435))*SIN(RADIANS(E1434))+COS(RADIANS(G1435))*COS(RADIANS(E1434))*COS(RADIANS(M1424))))</f>
        <v>0</v>
      </c>
      <c r="N1435">
        <f>IF(DEGREES(ACOS(SIN(RADIANS(G1435))*SIN(RADIANS(E1434))+COS(RADIANS(G1435))*COS(RADIANS(E1434))*COS(RADIANS(N1424))))&gt;90,0,$F$4*$F$5/E1433^2*(SIN(RADIANS(G1435))*SIN(RADIANS(E1434))+COS(RADIANS(G1435))*COS(RADIANS(E1434))*COS(RADIANS(N1424))))</f>
        <v>0</v>
      </c>
      <c r="O1435">
        <f>IF(DEGREES(ACOS(SIN(RADIANS(G1435))*SIN(RADIANS(E1434))+COS(RADIANS(G1435))*COS(RADIANS(E1434))*COS(RADIANS(O1424))))&gt;90,0,$F$4*$F$5/E1433^2*(SIN(RADIANS(G1435))*SIN(RADIANS(E1434))+COS(RADIANS(G1435))*COS(RADIANS(E1434))*COS(RADIANS(O1424))))</f>
        <v>0</v>
      </c>
      <c r="P1435">
        <f>IF(DEGREES(ACOS(SIN(RADIANS(G1435))*SIN(RADIANS(E1434))+COS(RADIANS(G1435))*COS(RADIANS(E1434))*COS(RADIANS(P1424))))&gt;90,0,$F$4*$F$5/E1433^2*(SIN(RADIANS(G1435))*SIN(RADIANS(E1434))+COS(RADIANS(G1435))*COS(RADIANS(E1434))*COS(RADIANS(P1424))))</f>
        <v>0</v>
      </c>
      <c r="Q1435">
        <f>IF(DEGREES(ACOS(SIN(RADIANS(G1435))*SIN(RADIANS(E1434))+COS(RADIANS(G1435))*COS(RADIANS(E1434))*COS(RADIANS(Q1424))))&gt;90,0,$F$4*$F$5/E1433^2*(SIN(RADIANS(G1435))*SIN(RADIANS(E1434))+COS(RADIANS(G1435))*COS(RADIANS(E1434))*COS(RADIANS(Q1424))))</f>
        <v>0</v>
      </c>
      <c r="R1435" t="e">
        <f>IF(DEGREES(ACOS(SIN(RADIANS(G1435))*SIN(RADIANS(E1434))+COS(RADIANS(G1435))*COS(RADIANS(E1434))*COS(RADIANS(R1424))))&gt;90,0,$F$4*$F$5/E1433^2*(SIN(RADIANS(G1435))*SIN(RADIANS(E1434))+COS(RADIANS(G1435))*COS(RADIANS(E1434))*COS(RADIANS(R1424))))</f>
        <v>#DIV/0!</v>
      </c>
      <c r="S1435" t="e">
        <f>IF(DEGREES(ACOS(SIN(RADIANS(G1435))*SIN(RADIANS(E1434))+COS(RADIANS(G1435))*COS(RADIANS(E1434))*COS(RADIANS(S1424))))&gt;90,0,$F$4*$F$5/E1433^2*(SIN(RADIANS(G1435))*SIN(RADIANS(E1434))+COS(RADIANS(G1435))*COS(RADIANS(E1434))*COS(RADIANS(S1424))))</f>
        <v>#DIV/0!</v>
      </c>
      <c r="T1435" t="e">
        <f>IF(DEGREES(ACOS(SIN(RADIANS(G1435))*SIN(RADIANS(E1434))+COS(RADIANS(G1435))*COS(RADIANS(E1434))*COS(RADIANS(T1424))))&gt;90,0,$F$4*$F$5/E1433^2*(SIN(RADIANS(G1435))*SIN(RADIANS(E1434))+COS(RADIANS(G1435))*COS(RADIANS(E1434))*COS(RADIANS(T1424))))</f>
        <v>#DIV/0!</v>
      </c>
      <c r="U1435" t="e">
        <f>IF(DEGREES(ACOS(SIN(RADIANS(G1435))*SIN(RADIANS(E1434))+COS(RADIANS(G1435))*COS(RADIANS(E1434))*COS(RADIANS(U1424))))&gt;90,0,$F$4*$F$5/E1433^2*(SIN(RADIANS(G1435))*SIN(RADIANS(E1434))+COS(RADIANS(G1435))*COS(RADIANS(E1434))*COS(RADIANS(U1424))))</f>
        <v>#DIV/0!</v>
      </c>
      <c r="V1435" t="e">
        <f>IF(DEGREES(ACOS(SIN(RADIANS(G1435))*SIN(RADIANS(E1434))+COS(RADIANS(G1435))*COS(RADIANS(E1434))*COS(RADIANS(V1424))))&gt;90,0,$F$4*$F$5/E1433^2*(SIN(RADIANS(G1435))*SIN(RADIANS(E1434))+COS(RADIANS(G1435))*COS(RADIANS(E1434))*COS(RADIANS(V1424))))</f>
        <v>#DIV/0!</v>
      </c>
      <c r="W1435" t="e">
        <f>IF(DEGREES(ACOS(SIN(RADIANS(G1435))*SIN(RADIANS(E1434))+COS(RADIANS(G1435))*COS(RADIANS(E1434))*COS(RADIANS(W1424))))&gt;90,0,$F$4*$F$5/E1433^2*(SIN(RADIANS(G1435))*SIN(RADIANS(E1434))+COS(RADIANS(G1435))*COS(RADIANS(E1434))*COS(RADIANS(W1424))))</f>
        <v>#DIV/0!</v>
      </c>
      <c r="X1435" t="e">
        <f>IF(DEGREES(ACOS(SIN(RADIANS(G1435))*SIN(RADIANS(E1434))+COS(RADIANS(G1435))*COS(RADIANS(E1434))*COS(RADIANS(X1424))))&gt;90,0,$F$4*$F$5/E1433^2*(SIN(RADIANS(G1435))*SIN(RADIANS(E1434))+COS(RADIANS(G1435))*COS(RADIANS(E1434))*COS(RADIANS(X1424))))</f>
        <v>#DIV/0!</v>
      </c>
      <c r="Y1435" t="e">
        <f>IF(DEGREES(ACOS(SIN(RADIANS(G1435))*SIN(RADIANS(E1434))+COS(RADIANS(G1435))*COS(RADIANS(E1434))*COS(RADIANS(Y1424))))&gt;90,0,$F$4*$F$5/E1433^2*(SIN(RADIANS(G1435))*SIN(RADIANS(E1434))+COS(RADIANS(G1435))*COS(RADIANS(E1434))*COS(RADIANS(Y1424))))</f>
        <v>#DIV/0!</v>
      </c>
      <c r="Z1435" t="e">
        <f>IF(DEGREES(ACOS(SIN(RADIANS(G1435))*SIN(RADIANS(E1434))+COS(RADIANS(G1435))*COS(RADIANS(E1434))*COS(RADIANS(Z1424))))&gt;90,0,$F$4*$F$5/E1433^2*(SIN(RADIANS(G1435))*SIN(RADIANS(E1434))+COS(RADIANS(G1435))*COS(RADIANS(E1434))*COS(RADIANS(Z1424))))</f>
        <v>#DIV/0!</v>
      </c>
      <c r="AA1435" t="e">
        <f>IF(DEGREES(ACOS(SIN(RADIANS(G1435))*SIN(RADIANS(E1434))+COS(RADIANS(G1435))*COS(RADIANS(E1434))*COS(RADIANS(AA1424))))&gt;90,0,$F$4*$F$5/E1433^2*(SIN(RADIANS(G1435))*SIN(RADIANS(E1434))+COS(RADIANS(G1435))*COS(RADIANS(E1434))*COS(RADIANS(AA1424))))</f>
        <v>#DIV/0!</v>
      </c>
      <c r="AB1435" t="e">
        <f>IF(DEGREES(ACOS(SIN(RADIANS(G1435))*SIN(RADIANS(E1434))+COS(RADIANS(G1435))*COS(RADIANS(E1434))*COS(RADIANS(AB1424))))&gt;90,0,$F$4*$F$5/E1433^2*(SIN(RADIANS(G1435))*SIN(RADIANS(E1434))+COS(RADIANS(G1435))*COS(RADIANS(E1434))*COS(RADIANS(AB1424))))</f>
        <v>#DIV/0!</v>
      </c>
      <c r="AC1435" t="e">
        <f>IF(DEGREES(ACOS(SIN(RADIANS(G1435))*SIN(RADIANS(E1434))+COS(RADIANS(G1435))*COS(RADIANS(E1434))*COS(RADIANS(AC1424))))&gt;90,0,$F$4*$F$5/E1433^2*(SIN(RADIANS(G1435))*SIN(RADIANS(E1434))+COS(RADIANS(G1435))*COS(RADIANS(E1434))*COS(RADIANS(AC1424))))</f>
        <v>#DIV/0!</v>
      </c>
      <c r="AD1435" t="e">
        <f>IF(DEGREES(ACOS(SIN(RADIANS(G1435))*SIN(RADIANS(E1434))+COS(RADIANS(G1435))*COS(RADIANS(E1434))*COS(RADIANS(AD1424))))&gt;90,0,$F$4*$F$5/E1433^2*(SIN(RADIANS(G1435))*SIN(RADIANS(E1434))+COS(RADIANS(G1435))*COS(RADIANS(E1434))*COS(RADIANS(AD1424))))</f>
        <v>#DIV/0!</v>
      </c>
      <c r="AE1435" t="e">
        <f>IF(DEGREES(ACOS(SIN(RADIANS(G1435))*SIN(RADIANS(E1434))+COS(RADIANS(G1435))*COS(RADIANS(E1434))*COS(RADIANS(AE1424))))&gt;90,0,$F$4*$F$5/E1433^2*(SIN(RADIANS(G1435))*SIN(RADIANS(E1434))+COS(RADIANS(G1435))*COS(RADIANS(E1434))*COS(RADIANS(AE1424))))</f>
        <v>#DIV/0!</v>
      </c>
      <c r="AF1435" t="e">
        <f>IF(DEGREES(ACOS(SIN(RADIANS(G1435))*SIN(RADIANS(E1434))+COS(RADIANS(G1435))*COS(RADIANS(E1434))*COS(RADIANS(AF1424))))&gt;90,0,$F$4*$F$5/E1433^2*(SIN(RADIANS(G1435))*SIN(RADIANS(E1434))+COS(RADIANS(G1435))*COS(RADIANS(E1434))*COS(RADIANS(AF1424))))</f>
        <v>#DIV/0!</v>
      </c>
      <c r="AG1435" t="e">
        <f>IF(DEGREES(ACOS(SIN(RADIANS(G1435))*SIN(RADIANS(E1434))+COS(RADIANS(G1435))*COS(RADIANS(E1434))*COS(RADIANS(AG1424))))&gt;90,0,$F$4*$F$5/E1433^2*(SIN(RADIANS(G1435))*SIN(RADIANS(E1434))+COS(RADIANS(G1435))*COS(RADIANS(E1434))*COS(RADIANS(AG1424))))</f>
        <v>#DIV/0!</v>
      </c>
      <c r="AH1435" t="e">
        <f>IF(DEGREES(ACOS(SIN(RADIANS(G1435))*SIN(RADIANS(E1434))+COS(RADIANS(G1435))*COS(RADIANS(E1434))*COS(RADIANS(AH1424))))&gt;90,0,$F$4*$F$5/E1433^2*(SIN(RADIANS(G1435))*SIN(RADIANS(E1434))+COS(RADIANS(G1435))*COS(RADIANS(E1434))*COS(RADIANS(AH1424))))</f>
        <v>#DIV/0!</v>
      </c>
      <c r="AI1435" t="e">
        <f>IF(DEGREES(ACOS(SIN(RADIANS(G1435))*SIN(RADIANS(E1434))+COS(RADIANS(G1435))*COS(RADIANS(E1434))*COS(RADIANS(AI1424))))&gt;90,0,$F$4*$F$5/E1433^2*(SIN(RADIANS(G1435))*SIN(RADIANS(E1434))+COS(RADIANS(G1435))*COS(RADIANS(E1434))*COS(RADIANS(AI1424))))</f>
        <v>#DIV/0!</v>
      </c>
      <c r="AJ1435" t="e">
        <f>IF(DEGREES(ACOS(SIN(RADIANS(G1435))*SIN(RADIANS(E1434))+COS(RADIANS(G1435))*COS(RADIANS(E1434))*COS(RADIANS(AJ1424))))&gt;90,0,$F$4*$F$5/E1433^2*(SIN(RADIANS(G1435))*SIN(RADIANS(E1434))+COS(RADIANS(G1435))*COS(RADIANS(E1434))*COS(RADIANS(AJ1424))))</f>
        <v>#DIV/0!</v>
      </c>
      <c r="AK1435">
        <f>IF(DEGREES(ACOS(SIN(RADIANS(G1435))*SIN(RADIANS(E1434))+COS(RADIANS(G1435))*COS(RADIANS(E1434))*COS(RADIANS(AK1424))))&gt;90,0,$F$4*$F$5/E1433^2*(SIN(RADIANS(G1435))*SIN(RADIANS(E1434))+COS(RADIANS(G1435))*COS(RADIANS(E1434))*COS(RADIANS(AK1424))))</f>
        <v>0</v>
      </c>
      <c r="AL1435">
        <f>IF(DEGREES(ACOS(SIN(RADIANS(G1435))*SIN(RADIANS(E1434))+COS(RADIANS(G1435))*COS(RADIANS(E1434))*COS(RADIANS(AL1424))))&gt;90,0,$F$4*$F$5/E1433^2*(SIN(RADIANS(G1435))*SIN(RADIANS(E1434))+COS(RADIANS(G1435))*COS(RADIANS(E1434))*COS(RADIANS(AL1424))))</f>
        <v>0</v>
      </c>
      <c r="AM1435">
        <f>IF(DEGREES(ACOS(SIN(RADIANS(G1435))*SIN(RADIANS(E1434))+COS(RADIANS(G1435))*COS(RADIANS(E1434))*COS(RADIANS(AM1424))))&gt;90,0,$F$4*$F$5/E1433^2*(SIN(RADIANS(G1435))*SIN(RADIANS(E1434))+COS(RADIANS(G1435))*COS(RADIANS(E1434))*COS(RADIANS(AM1424))))</f>
        <v>0</v>
      </c>
      <c r="AN1435">
        <f>IF(DEGREES(ACOS(SIN(RADIANS(G1435))*SIN(RADIANS(E1434))+COS(RADIANS(G1435))*COS(RADIANS(E1434))*COS(RADIANS(AN1424))))&gt;90,0,$F$4*$F$5/E1433^2*(SIN(RADIANS(G1435))*SIN(RADIANS(E1434))+COS(RADIANS(G1435))*COS(RADIANS(E1434))*COS(RADIANS(AN1424))))</f>
        <v>0</v>
      </c>
      <c r="AO1435">
        <f>IF(DEGREES(ACOS(SIN(RADIANS(G1435))*SIN(RADIANS(E1434))+COS(RADIANS(G1435))*COS(RADIANS(E1434))*COS(RADIANS(AO1424))))&gt;90,0,$F$4*$F$5/E1433^2*(SIN(RADIANS(G1435))*SIN(RADIANS(E1434))+COS(RADIANS(G1435))*COS(RADIANS(E1434))*COS(RADIANS(AO1424))))</f>
        <v>0</v>
      </c>
      <c r="AP1435">
        <f>IF(DEGREES(ACOS(SIN(RADIANS(G1435))*SIN(RADIANS(E1434))+COS(RADIANS(G1435))*COS(RADIANS(E1434))*COS(RADIANS(AP1424))))&gt;90,0,$F$4*$F$5/E1433^2*(SIN(RADIANS(G1435))*SIN(RADIANS(E1434))+COS(RADIANS(G1435))*COS(RADIANS(E1434))*COS(RADIANS(AP1424))))</f>
        <v>0</v>
      </c>
      <c r="AQ1435">
        <f>IF(DEGREES(ACOS(SIN(RADIANS(G1435))*SIN(RADIANS(E1434))+COS(RADIANS(G1435))*COS(RADIANS(E1434))*COS(RADIANS(AQ1424))))&gt;90,0,$F$4*$F$5/E1433^2*(SIN(RADIANS(G1435))*SIN(RADIANS(E1434))+COS(RADIANS(G1435))*COS(RADIANS(E1434))*COS(RADIANS(AQ1424))))</f>
        <v>0</v>
      </c>
      <c r="AR1435">
        <f>IF(DEGREES(ACOS(SIN(RADIANS(G1435))*SIN(RADIANS(E1434))+COS(RADIANS(G1435))*COS(RADIANS(E1434))*COS(RADIANS(AR1424))))&gt;90,0,$F$4*$F$5/E1433^2*(SIN(RADIANS(G1435))*SIN(RADIANS(E1434))+COS(RADIANS(G1435))*COS(RADIANS(E1434))*COS(RADIANS(AR1424))))</f>
        <v>0</v>
      </c>
    </row>
    <row r="1436" spans="2:44" x14ac:dyDescent="0.5">
      <c r="B1436" s="40" t="s">
        <v>787</v>
      </c>
      <c r="E1436">
        <f>E1435-E1427-360*ROUNDDOWN((E1435-E1427)/360,0)</f>
        <v>0</v>
      </c>
      <c r="G1436">
        <v>-10</v>
      </c>
      <c r="I1436">
        <f>IF(DEGREES(ACOS(SIN(RADIANS(G1436))*SIN(RADIANS(E1434))+COS(RADIANS(G1436))*COS(RADIANS(E1434))*COS(RADIANS(I1424))))&gt;90,0,$F$4*$F$5/E1433^2*(SIN(RADIANS(G1436))*SIN(RADIANS(E1434))+COS(RADIANS(G1436))*COS(RADIANS(E1434))*COS(RADIANS(I1424))))</f>
        <v>0</v>
      </c>
      <c r="J1436">
        <f>IF(DEGREES(ACOS(SIN(RADIANS(G1436))*SIN(RADIANS(E1434))+COS(RADIANS(G1436))*COS(RADIANS(E1434))*COS(RADIANS(J1424))))&gt;90,0,$F$4*$F$5/E1433^2*(SIN(RADIANS(G1436))*SIN(RADIANS(E1434))+COS(RADIANS(G1436))*COS(RADIANS(E1434))*COS(RADIANS(J1424))))</f>
        <v>0</v>
      </c>
      <c r="K1436">
        <f>IF(DEGREES(ACOS(SIN(RADIANS(G1436))*SIN(RADIANS(E1434))+COS(RADIANS(G1436))*COS(RADIANS(E1434))*COS(RADIANS(K1424))))&gt;90,0,$F$4*$F$5/E1433^2*(SIN(RADIANS(G1436))*SIN(RADIANS(E1434))+COS(RADIANS(G1436))*COS(RADIANS(E1434))*COS(RADIANS(K1424))))</f>
        <v>0</v>
      </c>
      <c r="L1436">
        <f>IF(DEGREES(ACOS(SIN(RADIANS(G1436))*SIN(RADIANS(E1434))+COS(RADIANS(G1436))*COS(RADIANS(E1434))*COS(RADIANS(L1424))))&gt;90,0,$F$4*$F$5/E1433^2*(SIN(RADIANS(G1436))*SIN(RADIANS(E1434))+COS(RADIANS(G1436))*COS(RADIANS(E1434))*COS(RADIANS(L1424))))</f>
        <v>0</v>
      </c>
      <c r="M1436">
        <f>IF(DEGREES(ACOS(SIN(RADIANS(G1436))*SIN(RADIANS(E1434))+COS(RADIANS(G1436))*COS(RADIANS(E1434))*COS(RADIANS(M1424))))&gt;90,0,$F$4*$F$5/E1433^2*(SIN(RADIANS(G1436))*SIN(RADIANS(E1434))+COS(RADIANS(G1436))*COS(RADIANS(E1434))*COS(RADIANS(M1424))))</f>
        <v>0</v>
      </c>
      <c r="N1436">
        <f>IF(DEGREES(ACOS(SIN(RADIANS(G1436))*SIN(RADIANS(E1434))+COS(RADIANS(G1436))*COS(RADIANS(E1434))*COS(RADIANS(N1424))))&gt;90,0,$F$4*$F$5/E1433^2*(SIN(RADIANS(G1436))*SIN(RADIANS(E1434))+COS(RADIANS(G1436))*COS(RADIANS(E1434))*COS(RADIANS(N1424))))</f>
        <v>0</v>
      </c>
      <c r="O1436">
        <f>IF(DEGREES(ACOS(SIN(RADIANS(G1436))*SIN(RADIANS(E1434))+COS(RADIANS(G1436))*COS(RADIANS(E1434))*COS(RADIANS(O1424))))&gt;90,0,$F$4*$F$5/E1433^2*(SIN(RADIANS(G1436))*SIN(RADIANS(E1434))+COS(RADIANS(G1436))*COS(RADIANS(E1434))*COS(RADIANS(O1424))))</f>
        <v>0</v>
      </c>
      <c r="P1436">
        <f>IF(DEGREES(ACOS(SIN(RADIANS(G1436))*SIN(RADIANS(E1434))+COS(RADIANS(G1436))*COS(RADIANS(E1434))*COS(RADIANS(P1424))))&gt;90,0,$F$4*$F$5/E1433^2*(SIN(RADIANS(G1436))*SIN(RADIANS(E1434))+COS(RADIANS(G1436))*COS(RADIANS(E1434))*COS(RADIANS(P1424))))</f>
        <v>0</v>
      </c>
      <c r="Q1436">
        <f>IF(DEGREES(ACOS(SIN(RADIANS(G1436))*SIN(RADIANS(E1434))+COS(RADIANS(G1436))*COS(RADIANS(E1434))*COS(RADIANS(Q1424))))&gt;90,0,$F$4*$F$5/E1433^2*(SIN(RADIANS(G1436))*SIN(RADIANS(E1434))+COS(RADIANS(G1436))*COS(RADIANS(E1434))*COS(RADIANS(Q1424))))</f>
        <v>0</v>
      </c>
      <c r="R1436" t="e">
        <f>IF(DEGREES(ACOS(SIN(RADIANS(G1436))*SIN(RADIANS(E1434))+COS(RADIANS(G1436))*COS(RADIANS(E1434))*COS(RADIANS(R1424))))&gt;90,0,$F$4*$F$5/E1433^2*(SIN(RADIANS(G1436))*SIN(RADIANS(E1434))+COS(RADIANS(G1436))*COS(RADIANS(E1434))*COS(RADIANS(R1424))))</f>
        <v>#DIV/0!</v>
      </c>
      <c r="S1436" t="e">
        <f>IF(DEGREES(ACOS(SIN(RADIANS(G1436))*SIN(RADIANS(E1434))+COS(RADIANS(G1436))*COS(RADIANS(E1434))*COS(RADIANS(S1424))))&gt;90,0,$F$4*$F$5/E1433^2*(SIN(RADIANS(G1436))*SIN(RADIANS(E1434))+COS(RADIANS(G1436))*COS(RADIANS(E1434))*COS(RADIANS(S1424))))</f>
        <v>#DIV/0!</v>
      </c>
      <c r="T1436" t="e">
        <f>IF(DEGREES(ACOS(SIN(RADIANS(G1436))*SIN(RADIANS(E1434))+COS(RADIANS(G1436))*COS(RADIANS(E1434))*COS(RADIANS(T1424))))&gt;90,0,$F$4*$F$5/E1433^2*(SIN(RADIANS(G1436))*SIN(RADIANS(E1434))+COS(RADIANS(G1436))*COS(RADIANS(E1434))*COS(RADIANS(T1424))))</f>
        <v>#DIV/0!</v>
      </c>
      <c r="U1436" t="e">
        <f>IF(DEGREES(ACOS(SIN(RADIANS(G1436))*SIN(RADIANS(E1434))+COS(RADIANS(G1436))*COS(RADIANS(E1434))*COS(RADIANS(U1424))))&gt;90,0,$F$4*$F$5/E1433^2*(SIN(RADIANS(G1436))*SIN(RADIANS(E1434))+COS(RADIANS(G1436))*COS(RADIANS(E1434))*COS(RADIANS(U1424))))</f>
        <v>#DIV/0!</v>
      </c>
      <c r="V1436" t="e">
        <f>IF(DEGREES(ACOS(SIN(RADIANS(G1436))*SIN(RADIANS(E1434))+COS(RADIANS(G1436))*COS(RADIANS(E1434))*COS(RADIANS(V1424))))&gt;90,0,$F$4*$F$5/E1433^2*(SIN(RADIANS(G1436))*SIN(RADIANS(E1434))+COS(RADIANS(G1436))*COS(RADIANS(E1434))*COS(RADIANS(V1424))))</f>
        <v>#DIV/0!</v>
      </c>
      <c r="W1436" t="e">
        <f>IF(DEGREES(ACOS(SIN(RADIANS(G1436))*SIN(RADIANS(E1434))+COS(RADIANS(G1436))*COS(RADIANS(E1434))*COS(RADIANS(W1424))))&gt;90,0,$F$4*$F$5/E1433^2*(SIN(RADIANS(G1436))*SIN(RADIANS(E1434))+COS(RADIANS(G1436))*COS(RADIANS(E1434))*COS(RADIANS(W1424))))</f>
        <v>#DIV/0!</v>
      </c>
      <c r="X1436" t="e">
        <f>IF(DEGREES(ACOS(SIN(RADIANS(G1436))*SIN(RADIANS(E1434))+COS(RADIANS(G1436))*COS(RADIANS(E1434))*COS(RADIANS(X1424))))&gt;90,0,$F$4*$F$5/E1433^2*(SIN(RADIANS(G1436))*SIN(RADIANS(E1434))+COS(RADIANS(G1436))*COS(RADIANS(E1434))*COS(RADIANS(X1424))))</f>
        <v>#DIV/0!</v>
      </c>
      <c r="Y1436" t="e">
        <f>IF(DEGREES(ACOS(SIN(RADIANS(G1436))*SIN(RADIANS(E1434))+COS(RADIANS(G1436))*COS(RADIANS(E1434))*COS(RADIANS(Y1424))))&gt;90,0,$F$4*$F$5/E1433^2*(SIN(RADIANS(G1436))*SIN(RADIANS(E1434))+COS(RADIANS(G1436))*COS(RADIANS(E1434))*COS(RADIANS(Y1424))))</f>
        <v>#DIV/0!</v>
      </c>
      <c r="Z1436" t="e">
        <f>IF(DEGREES(ACOS(SIN(RADIANS(G1436))*SIN(RADIANS(E1434))+COS(RADIANS(G1436))*COS(RADIANS(E1434))*COS(RADIANS(Z1424))))&gt;90,0,$F$4*$F$5/E1433^2*(SIN(RADIANS(G1436))*SIN(RADIANS(E1434))+COS(RADIANS(G1436))*COS(RADIANS(E1434))*COS(RADIANS(Z1424))))</f>
        <v>#DIV/0!</v>
      </c>
      <c r="AA1436" t="e">
        <f>IF(DEGREES(ACOS(SIN(RADIANS(G1436))*SIN(RADIANS(E1434))+COS(RADIANS(G1436))*COS(RADIANS(E1434))*COS(RADIANS(AA1424))))&gt;90,0,$F$4*$F$5/E1433^2*(SIN(RADIANS(G1436))*SIN(RADIANS(E1434))+COS(RADIANS(G1436))*COS(RADIANS(E1434))*COS(RADIANS(AA1424))))</f>
        <v>#DIV/0!</v>
      </c>
      <c r="AB1436" t="e">
        <f>IF(DEGREES(ACOS(SIN(RADIANS(G1436))*SIN(RADIANS(E1434))+COS(RADIANS(G1436))*COS(RADIANS(E1434))*COS(RADIANS(AB1424))))&gt;90,0,$F$4*$F$5/E1433^2*(SIN(RADIANS(G1436))*SIN(RADIANS(E1434))+COS(RADIANS(G1436))*COS(RADIANS(E1434))*COS(RADIANS(AB1424))))</f>
        <v>#DIV/0!</v>
      </c>
      <c r="AC1436" t="e">
        <f>IF(DEGREES(ACOS(SIN(RADIANS(G1436))*SIN(RADIANS(E1434))+COS(RADIANS(G1436))*COS(RADIANS(E1434))*COS(RADIANS(AC1424))))&gt;90,0,$F$4*$F$5/E1433^2*(SIN(RADIANS(G1436))*SIN(RADIANS(E1434))+COS(RADIANS(G1436))*COS(RADIANS(E1434))*COS(RADIANS(AC1424))))</f>
        <v>#DIV/0!</v>
      </c>
      <c r="AD1436" t="e">
        <f>IF(DEGREES(ACOS(SIN(RADIANS(G1436))*SIN(RADIANS(E1434))+COS(RADIANS(G1436))*COS(RADIANS(E1434))*COS(RADIANS(AD1424))))&gt;90,0,$F$4*$F$5/E1433^2*(SIN(RADIANS(G1436))*SIN(RADIANS(E1434))+COS(RADIANS(G1436))*COS(RADIANS(E1434))*COS(RADIANS(AD1424))))</f>
        <v>#DIV/0!</v>
      </c>
      <c r="AE1436" t="e">
        <f>IF(DEGREES(ACOS(SIN(RADIANS(G1436))*SIN(RADIANS(E1434))+COS(RADIANS(G1436))*COS(RADIANS(E1434))*COS(RADIANS(AE1424))))&gt;90,0,$F$4*$F$5/E1433^2*(SIN(RADIANS(G1436))*SIN(RADIANS(E1434))+COS(RADIANS(G1436))*COS(RADIANS(E1434))*COS(RADIANS(AE1424))))</f>
        <v>#DIV/0!</v>
      </c>
      <c r="AF1436" t="e">
        <f>IF(DEGREES(ACOS(SIN(RADIANS(G1436))*SIN(RADIANS(E1434))+COS(RADIANS(G1436))*COS(RADIANS(E1434))*COS(RADIANS(AF1424))))&gt;90,0,$F$4*$F$5/E1433^2*(SIN(RADIANS(G1436))*SIN(RADIANS(E1434))+COS(RADIANS(G1436))*COS(RADIANS(E1434))*COS(RADIANS(AF1424))))</f>
        <v>#DIV/0!</v>
      </c>
      <c r="AG1436" t="e">
        <f>IF(DEGREES(ACOS(SIN(RADIANS(G1436))*SIN(RADIANS(E1434))+COS(RADIANS(G1436))*COS(RADIANS(E1434))*COS(RADIANS(AG1424))))&gt;90,0,$F$4*$F$5/E1433^2*(SIN(RADIANS(G1436))*SIN(RADIANS(E1434))+COS(RADIANS(G1436))*COS(RADIANS(E1434))*COS(RADIANS(AG1424))))</f>
        <v>#DIV/0!</v>
      </c>
      <c r="AH1436" t="e">
        <f>IF(DEGREES(ACOS(SIN(RADIANS(G1436))*SIN(RADIANS(E1434))+COS(RADIANS(G1436))*COS(RADIANS(E1434))*COS(RADIANS(AH1424))))&gt;90,0,$F$4*$F$5/E1433^2*(SIN(RADIANS(G1436))*SIN(RADIANS(E1434))+COS(RADIANS(G1436))*COS(RADIANS(E1434))*COS(RADIANS(AH1424))))</f>
        <v>#DIV/0!</v>
      </c>
      <c r="AI1436" t="e">
        <f>IF(DEGREES(ACOS(SIN(RADIANS(G1436))*SIN(RADIANS(E1434))+COS(RADIANS(G1436))*COS(RADIANS(E1434))*COS(RADIANS(AI1424))))&gt;90,0,$F$4*$F$5/E1433^2*(SIN(RADIANS(G1436))*SIN(RADIANS(E1434))+COS(RADIANS(G1436))*COS(RADIANS(E1434))*COS(RADIANS(AI1424))))</f>
        <v>#DIV/0!</v>
      </c>
      <c r="AJ1436" t="e">
        <f>IF(DEGREES(ACOS(SIN(RADIANS(G1436))*SIN(RADIANS(E1434))+COS(RADIANS(G1436))*COS(RADIANS(E1434))*COS(RADIANS(AJ1424))))&gt;90,0,$F$4*$F$5/E1433^2*(SIN(RADIANS(G1436))*SIN(RADIANS(E1434))+COS(RADIANS(G1436))*COS(RADIANS(E1434))*COS(RADIANS(AJ1424))))</f>
        <v>#DIV/0!</v>
      </c>
      <c r="AK1436">
        <f>IF(DEGREES(ACOS(SIN(RADIANS(G1436))*SIN(RADIANS(E1434))+COS(RADIANS(G1436))*COS(RADIANS(E1434))*COS(RADIANS(AK1424))))&gt;90,0,$F$4*$F$5/E1433^2*(SIN(RADIANS(G1436))*SIN(RADIANS(E1434))+COS(RADIANS(G1436))*COS(RADIANS(E1434))*COS(RADIANS(AK1424))))</f>
        <v>0</v>
      </c>
      <c r="AL1436">
        <f>IF(DEGREES(ACOS(SIN(RADIANS(G1436))*SIN(RADIANS(E1434))+COS(RADIANS(G1436))*COS(RADIANS(E1434))*COS(RADIANS(AL1424))))&gt;90,0,$F$4*$F$5/E1433^2*(SIN(RADIANS(G1436))*SIN(RADIANS(E1434))+COS(RADIANS(G1436))*COS(RADIANS(E1434))*COS(RADIANS(AL1424))))</f>
        <v>0</v>
      </c>
      <c r="AM1436">
        <f>IF(DEGREES(ACOS(SIN(RADIANS(G1436))*SIN(RADIANS(E1434))+COS(RADIANS(G1436))*COS(RADIANS(E1434))*COS(RADIANS(AM1424))))&gt;90,0,$F$4*$F$5/E1433^2*(SIN(RADIANS(G1436))*SIN(RADIANS(E1434))+COS(RADIANS(G1436))*COS(RADIANS(E1434))*COS(RADIANS(AM1424))))</f>
        <v>0</v>
      </c>
      <c r="AN1436">
        <f>IF(DEGREES(ACOS(SIN(RADIANS(G1436))*SIN(RADIANS(E1434))+COS(RADIANS(G1436))*COS(RADIANS(E1434))*COS(RADIANS(AN1424))))&gt;90,0,$F$4*$F$5/E1433^2*(SIN(RADIANS(G1436))*SIN(RADIANS(E1434))+COS(RADIANS(G1436))*COS(RADIANS(E1434))*COS(RADIANS(AN1424))))</f>
        <v>0</v>
      </c>
      <c r="AO1436">
        <f>IF(DEGREES(ACOS(SIN(RADIANS(G1436))*SIN(RADIANS(E1434))+COS(RADIANS(G1436))*COS(RADIANS(E1434))*COS(RADIANS(AO1424))))&gt;90,0,$F$4*$F$5/E1433^2*(SIN(RADIANS(G1436))*SIN(RADIANS(E1434))+COS(RADIANS(G1436))*COS(RADIANS(E1434))*COS(RADIANS(AO1424))))</f>
        <v>0</v>
      </c>
      <c r="AP1436">
        <f>IF(DEGREES(ACOS(SIN(RADIANS(G1436))*SIN(RADIANS(E1434))+COS(RADIANS(G1436))*COS(RADIANS(E1434))*COS(RADIANS(AP1424))))&gt;90,0,$F$4*$F$5/E1433^2*(SIN(RADIANS(G1436))*SIN(RADIANS(E1434))+COS(RADIANS(G1436))*COS(RADIANS(E1434))*COS(RADIANS(AP1424))))</f>
        <v>0</v>
      </c>
      <c r="AQ1436">
        <f>IF(DEGREES(ACOS(SIN(RADIANS(G1436))*SIN(RADIANS(E1434))+COS(RADIANS(G1436))*COS(RADIANS(E1434))*COS(RADIANS(AQ1424))))&gt;90,0,$F$4*$F$5/E1433^2*(SIN(RADIANS(G1436))*SIN(RADIANS(E1434))+COS(RADIANS(G1436))*COS(RADIANS(E1434))*COS(RADIANS(AQ1424))))</f>
        <v>0</v>
      </c>
      <c r="AR1436">
        <f>IF(DEGREES(ACOS(SIN(RADIANS(G1436))*SIN(RADIANS(E1434))+COS(RADIANS(G1436))*COS(RADIANS(E1434))*COS(RADIANS(AR1424))))&gt;90,0,$F$4*$F$5/E1433^2*(SIN(RADIANS(G1436))*SIN(RADIANS(E1434))+COS(RADIANS(G1436))*COS(RADIANS(E1434))*COS(RADIANS(AR1424))))</f>
        <v>0</v>
      </c>
    </row>
    <row r="1437" spans="2:44" x14ac:dyDescent="0.5">
      <c r="G1437">
        <v>-20</v>
      </c>
      <c r="I1437">
        <f>IF(DEGREES(ACOS(SIN(RADIANS(G1437))*SIN(RADIANS(E1434))+COS(RADIANS(G1437))*COS(RADIANS(E1434))*COS(RADIANS(I1424))))&gt;90,0,$F$4*$F$5/E1433^2*(SIN(RADIANS(G1437))*SIN(RADIANS(E1434))+COS(RADIANS(G1437))*COS(RADIANS(E1434))*COS(RADIANS(I1424))))</f>
        <v>0</v>
      </c>
      <c r="J1437">
        <f>IF(DEGREES(ACOS(SIN(RADIANS(G1437))*SIN(RADIANS(E1434))+COS(RADIANS(G1437))*COS(RADIANS(E1434))*COS(RADIANS(J1424))))&gt;90,0,$F$4*$F$5/E1433^2*(SIN(RADIANS(G1437))*SIN(RADIANS(E1434))+COS(RADIANS(G1437))*COS(RADIANS(E1434))*COS(RADIANS(J1424))))</f>
        <v>0</v>
      </c>
      <c r="K1437">
        <f>IF(DEGREES(ACOS(SIN(RADIANS(G1437))*SIN(RADIANS(E1434))+COS(RADIANS(G1437))*COS(RADIANS(E1434))*COS(RADIANS(K1424))))&gt;90,0,$F$4*$F$5/E1433^2*(SIN(RADIANS(G1437))*SIN(RADIANS(E1434))+COS(RADIANS(G1437))*COS(RADIANS(E1434))*COS(RADIANS(K1424))))</f>
        <v>0</v>
      </c>
      <c r="L1437">
        <f>IF(DEGREES(ACOS(SIN(RADIANS(G1437))*SIN(RADIANS(E1434))+COS(RADIANS(G1437))*COS(RADIANS(E1434))*COS(RADIANS(L1424))))&gt;90,0,$F$4*$F$5/E1433^2*(SIN(RADIANS(G1437))*SIN(RADIANS(E1434))+COS(RADIANS(G1437))*COS(RADIANS(E1434))*COS(RADIANS(L1424))))</f>
        <v>0</v>
      </c>
      <c r="M1437">
        <f>IF(DEGREES(ACOS(SIN(RADIANS(G1437))*SIN(RADIANS(E1434))+COS(RADIANS(G1437))*COS(RADIANS(E1434))*COS(RADIANS(M1424))))&gt;90,0,$F$4*$F$5/E1433^2*(SIN(RADIANS(G1437))*SIN(RADIANS(E1434))+COS(RADIANS(G1437))*COS(RADIANS(E1434))*COS(RADIANS(M1424))))</f>
        <v>0</v>
      </c>
      <c r="N1437">
        <f>IF(DEGREES(ACOS(SIN(RADIANS(G1437))*SIN(RADIANS(E1434))+COS(RADIANS(G1437))*COS(RADIANS(E1434))*COS(RADIANS(N1424))))&gt;90,0,$F$4*$F$5/E1433^2*(SIN(RADIANS(G1437))*SIN(RADIANS(E1434))+COS(RADIANS(G1437))*COS(RADIANS(E1434))*COS(RADIANS(N1424))))</f>
        <v>0</v>
      </c>
      <c r="O1437">
        <f>IF(DEGREES(ACOS(SIN(RADIANS(G1437))*SIN(RADIANS(E1434))+COS(RADIANS(G1437))*COS(RADIANS(E1434))*COS(RADIANS(O1424))))&gt;90,0,$F$4*$F$5/E1433^2*(SIN(RADIANS(G1437))*SIN(RADIANS(E1434))+COS(RADIANS(G1437))*COS(RADIANS(E1434))*COS(RADIANS(O1424))))</f>
        <v>0</v>
      </c>
      <c r="P1437">
        <f>IF(DEGREES(ACOS(SIN(RADIANS(G1437))*SIN(RADIANS(E1434))+COS(RADIANS(G1437))*COS(RADIANS(E1434))*COS(RADIANS(P1424))))&gt;90,0,$F$4*$F$5/E1433^2*(SIN(RADIANS(G1437))*SIN(RADIANS(E1434))+COS(RADIANS(G1437))*COS(RADIANS(E1434))*COS(RADIANS(P1424))))</f>
        <v>0</v>
      </c>
      <c r="Q1437">
        <f>IF(DEGREES(ACOS(SIN(RADIANS(G1437))*SIN(RADIANS(E1434))+COS(RADIANS(G1437))*COS(RADIANS(E1434))*COS(RADIANS(Q1424))))&gt;90,0,$F$4*$F$5/E1433^2*(SIN(RADIANS(G1437))*SIN(RADIANS(E1434))+COS(RADIANS(G1437))*COS(RADIANS(E1434))*COS(RADIANS(Q1424))))</f>
        <v>0</v>
      </c>
      <c r="R1437" t="e">
        <f>IF(DEGREES(ACOS(SIN(RADIANS(G1437))*SIN(RADIANS(E1434))+COS(RADIANS(G1437))*COS(RADIANS(E1434))*COS(RADIANS(R1424))))&gt;90,0,$F$4*$F$5/E1433^2*(SIN(RADIANS(G1437))*SIN(RADIANS(E1434))+COS(RADIANS(G1437))*COS(RADIANS(E1434))*COS(RADIANS(R1424))))</f>
        <v>#DIV/0!</v>
      </c>
      <c r="S1437" t="e">
        <f>IF(DEGREES(ACOS(SIN(RADIANS(G1437))*SIN(RADIANS(E1434))+COS(RADIANS(G1437))*COS(RADIANS(E1434))*COS(RADIANS(S1424))))&gt;90,0,$F$4*$F$5/E1433^2*(SIN(RADIANS(G1437))*SIN(RADIANS(E1434))+COS(RADIANS(G1437))*COS(RADIANS(E1434))*COS(RADIANS(S1424))))</f>
        <v>#DIV/0!</v>
      </c>
      <c r="T1437" t="e">
        <f>IF(DEGREES(ACOS(SIN(RADIANS(G1437))*SIN(RADIANS(E1434))+COS(RADIANS(G1437))*COS(RADIANS(E1434))*COS(RADIANS(T1424))))&gt;90,0,$F$4*$F$5/E1433^2*(SIN(RADIANS(G1437))*SIN(RADIANS(E1434))+COS(RADIANS(G1437))*COS(RADIANS(E1434))*COS(RADIANS(T1424))))</f>
        <v>#DIV/0!</v>
      </c>
      <c r="U1437" t="e">
        <f>IF(DEGREES(ACOS(SIN(RADIANS(G1437))*SIN(RADIANS(E1434))+COS(RADIANS(G1437))*COS(RADIANS(E1434))*COS(RADIANS(U1424))))&gt;90,0,$F$4*$F$5/E1433^2*(SIN(RADIANS(G1437))*SIN(RADIANS(E1434))+COS(RADIANS(G1437))*COS(RADIANS(E1434))*COS(RADIANS(U1424))))</f>
        <v>#DIV/0!</v>
      </c>
      <c r="V1437" t="e">
        <f>IF(DEGREES(ACOS(SIN(RADIANS(G1437))*SIN(RADIANS(E1434))+COS(RADIANS(G1437))*COS(RADIANS(E1434))*COS(RADIANS(V1424))))&gt;90,0,$F$4*$F$5/E1433^2*(SIN(RADIANS(G1437))*SIN(RADIANS(E1434))+COS(RADIANS(G1437))*COS(RADIANS(E1434))*COS(RADIANS(V1424))))</f>
        <v>#DIV/0!</v>
      </c>
      <c r="W1437" t="e">
        <f>IF(DEGREES(ACOS(SIN(RADIANS(G1437))*SIN(RADIANS(E1434))+COS(RADIANS(G1437))*COS(RADIANS(E1434))*COS(RADIANS(W1424))))&gt;90,0,$F$4*$F$5/E1433^2*(SIN(RADIANS(G1437))*SIN(RADIANS(E1434))+COS(RADIANS(G1437))*COS(RADIANS(E1434))*COS(RADIANS(W1424))))</f>
        <v>#DIV/0!</v>
      </c>
      <c r="X1437" t="e">
        <f>IF(DEGREES(ACOS(SIN(RADIANS(G1437))*SIN(RADIANS(E1434))+COS(RADIANS(G1437))*COS(RADIANS(E1434))*COS(RADIANS(X1424))))&gt;90,0,$F$4*$F$5/E1433^2*(SIN(RADIANS(G1437))*SIN(RADIANS(E1434))+COS(RADIANS(G1437))*COS(RADIANS(E1434))*COS(RADIANS(X1424))))</f>
        <v>#DIV/0!</v>
      </c>
      <c r="Y1437" t="e">
        <f>IF(DEGREES(ACOS(SIN(RADIANS(G1437))*SIN(RADIANS(E1434))+COS(RADIANS(G1437))*COS(RADIANS(E1434))*COS(RADIANS(Y1424))))&gt;90,0,$F$4*$F$5/E1433^2*(SIN(RADIANS(G1437))*SIN(RADIANS(E1434))+COS(RADIANS(G1437))*COS(RADIANS(E1434))*COS(RADIANS(Y1424))))</f>
        <v>#DIV/0!</v>
      </c>
      <c r="Z1437" t="e">
        <f>IF(DEGREES(ACOS(SIN(RADIANS(G1437))*SIN(RADIANS(E1434))+COS(RADIANS(G1437))*COS(RADIANS(E1434))*COS(RADIANS(Z1424))))&gt;90,0,$F$4*$F$5/E1433^2*(SIN(RADIANS(G1437))*SIN(RADIANS(E1434))+COS(RADIANS(G1437))*COS(RADIANS(E1434))*COS(RADIANS(Z1424))))</f>
        <v>#DIV/0!</v>
      </c>
      <c r="AA1437" t="e">
        <f>IF(DEGREES(ACOS(SIN(RADIANS(G1437))*SIN(RADIANS(E1434))+COS(RADIANS(G1437))*COS(RADIANS(E1434))*COS(RADIANS(AA1424))))&gt;90,0,$F$4*$F$5/E1433^2*(SIN(RADIANS(G1437))*SIN(RADIANS(E1434))+COS(RADIANS(G1437))*COS(RADIANS(E1434))*COS(RADIANS(AA1424))))</f>
        <v>#DIV/0!</v>
      </c>
      <c r="AB1437" t="e">
        <f>IF(DEGREES(ACOS(SIN(RADIANS(G1437))*SIN(RADIANS(E1434))+COS(RADIANS(G1437))*COS(RADIANS(E1434))*COS(RADIANS(AB1424))))&gt;90,0,$F$4*$F$5/E1433^2*(SIN(RADIANS(G1437))*SIN(RADIANS(E1434))+COS(RADIANS(G1437))*COS(RADIANS(E1434))*COS(RADIANS(AB1424))))</f>
        <v>#DIV/0!</v>
      </c>
      <c r="AC1437" t="e">
        <f>IF(DEGREES(ACOS(SIN(RADIANS(G1437))*SIN(RADIANS(E1434))+COS(RADIANS(G1437))*COS(RADIANS(E1434))*COS(RADIANS(AC1424))))&gt;90,0,$F$4*$F$5/E1433^2*(SIN(RADIANS(G1437))*SIN(RADIANS(E1434))+COS(RADIANS(G1437))*COS(RADIANS(E1434))*COS(RADIANS(AC1424))))</f>
        <v>#DIV/0!</v>
      </c>
      <c r="AD1437" t="e">
        <f>IF(DEGREES(ACOS(SIN(RADIANS(G1437))*SIN(RADIANS(E1434))+COS(RADIANS(G1437))*COS(RADIANS(E1434))*COS(RADIANS(AD1424))))&gt;90,0,$F$4*$F$5/E1433^2*(SIN(RADIANS(G1437))*SIN(RADIANS(E1434))+COS(RADIANS(G1437))*COS(RADIANS(E1434))*COS(RADIANS(AD1424))))</f>
        <v>#DIV/0!</v>
      </c>
      <c r="AE1437" t="e">
        <f>IF(DEGREES(ACOS(SIN(RADIANS(G1437))*SIN(RADIANS(E1434))+COS(RADIANS(G1437))*COS(RADIANS(E1434))*COS(RADIANS(AE1424))))&gt;90,0,$F$4*$F$5/E1433^2*(SIN(RADIANS(G1437))*SIN(RADIANS(E1434))+COS(RADIANS(G1437))*COS(RADIANS(E1434))*COS(RADIANS(AE1424))))</f>
        <v>#DIV/0!</v>
      </c>
      <c r="AF1437" t="e">
        <f>IF(DEGREES(ACOS(SIN(RADIANS(G1437))*SIN(RADIANS(E1434))+COS(RADIANS(G1437))*COS(RADIANS(E1434))*COS(RADIANS(AF1424))))&gt;90,0,$F$4*$F$5/E1433^2*(SIN(RADIANS(G1437))*SIN(RADIANS(E1434))+COS(RADIANS(G1437))*COS(RADIANS(E1434))*COS(RADIANS(AF1424))))</f>
        <v>#DIV/0!</v>
      </c>
      <c r="AG1437" t="e">
        <f>IF(DEGREES(ACOS(SIN(RADIANS(G1437))*SIN(RADIANS(E1434))+COS(RADIANS(G1437))*COS(RADIANS(E1434))*COS(RADIANS(AG1424))))&gt;90,0,$F$4*$F$5/E1433^2*(SIN(RADIANS(G1437))*SIN(RADIANS(E1434))+COS(RADIANS(G1437))*COS(RADIANS(E1434))*COS(RADIANS(AG1424))))</f>
        <v>#DIV/0!</v>
      </c>
      <c r="AH1437" t="e">
        <f>IF(DEGREES(ACOS(SIN(RADIANS(G1437))*SIN(RADIANS(E1434))+COS(RADIANS(G1437))*COS(RADIANS(E1434))*COS(RADIANS(AH1424))))&gt;90,0,$F$4*$F$5/E1433^2*(SIN(RADIANS(G1437))*SIN(RADIANS(E1434))+COS(RADIANS(G1437))*COS(RADIANS(E1434))*COS(RADIANS(AH1424))))</f>
        <v>#DIV/0!</v>
      </c>
      <c r="AI1437" t="e">
        <f>IF(DEGREES(ACOS(SIN(RADIANS(G1437))*SIN(RADIANS(E1434))+COS(RADIANS(G1437))*COS(RADIANS(E1434))*COS(RADIANS(AI1424))))&gt;90,0,$F$4*$F$5/E1433^2*(SIN(RADIANS(G1437))*SIN(RADIANS(E1434))+COS(RADIANS(G1437))*COS(RADIANS(E1434))*COS(RADIANS(AI1424))))</f>
        <v>#DIV/0!</v>
      </c>
      <c r="AJ1437" t="e">
        <f>IF(DEGREES(ACOS(SIN(RADIANS(G1437))*SIN(RADIANS(E1434))+COS(RADIANS(G1437))*COS(RADIANS(E1434))*COS(RADIANS(AJ1424))))&gt;90,0,$F$4*$F$5/E1433^2*(SIN(RADIANS(G1437))*SIN(RADIANS(E1434))+COS(RADIANS(G1437))*COS(RADIANS(E1434))*COS(RADIANS(AJ1424))))</f>
        <v>#DIV/0!</v>
      </c>
      <c r="AK1437">
        <f>IF(DEGREES(ACOS(SIN(RADIANS(G1437))*SIN(RADIANS(E1434))+COS(RADIANS(G1437))*COS(RADIANS(E1434))*COS(RADIANS(AK1424))))&gt;90,0,$F$4*$F$5/E1433^2*(SIN(RADIANS(G1437))*SIN(RADIANS(E1434))+COS(RADIANS(G1437))*COS(RADIANS(E1434))*COS(RADIANS(AK1424))))</f>
        <v>0</v>
      </c>
      <c r="AL1437">
        <f>IF(DEGREES(ACOS(SIN(RADIANS(G1437))*SIN(RADIANS(E1434))+COS(RADIANS(G1437))*COS(RADIANS(E1434))*COS(RADIANS(AL1424))))&gt;90,0,$F$4*$F$5/E1433^2*(SIN(RADIANS(G1437))*SIN(RADIANS(E1434))+COS(RADIANS(G1437))*COS(RADIANS(E1434))*COS(RADIANS(AL1424))))</f>
        <v>0</v>
      </c>
      <c r="AM1437">
        <f>IF(DEGREES(ACOS(SIN(RADIANS(G1437))*SIN(RADIANS(E1434))+COS(RADIANS(G1437))*COS(RADIANS(E1434))*COS(RADIANS(AM1424))))&gt;90,0,$F$4*$F$5/E1433^2*(SIN(RADIANS(G1437))*SIN(RADIANS(E1434))+COS(RADIANS(G1437))*COS(RADIANS(E1434))*COS(RADIANS(AM1424))))</f>
        <v>0</v>
      </c>
      <c r="AN1437">
        <f>IF(DEGREES(ACOS(SIN(RADIANS(G1437))*SIN(RADIANS(E1434))+COS(RADIANS(G1437))*COS(RADIANS(E1434))*COS(RADIANS(AN1424))))&gt;90,0,$F$4*$F$5/E1433^2*(SIN(RADIANS(G1437))*SIN(RADIANS(E1434))+COS(RADIANS(G1437))*COS(RADIANS(E1434))*COS(RADIANS(AN1424))))</f>
        <v>0</v>
      </c>
      <c r="AO1437">
        <f>IF(DEGREES(ACOS(SIN(RADIANS(G1437))*SIN(RADIANS(E1434))+COS(RADIANS(G1437))*COS(RADIANS(E1434))*COS(RADIANS(AO1424))))&gt;90,0,$F$4*$F$5/E1433^2*(SIN(RADIANS(G1437))*SIN(RADIANS(E1434))+COS(RADIANS(G1437))*COS(RADIANS(E1434))*COS(RADIANS(AO1424))))</f>
        <v>0</v>
      </c>
      <c r="AP1437">
        <f>IF(DEGREES(ACOS(SIN(RADIANS(G1437))*SIN(RADIANS(E1434))+COS(RADIANS(G1437))*COS(RADIANS(E1434))*COS(RADIANS(AP1424))))&gt;90,0,$F$4*$F$5/E1433^2*(SIN(RADIANS(G1437))*SIN(RADIANS(E1434))+COS(RADIANS(G1437))*COS(RADIANS(E1434))*COS(RADIANS(AP1424))))</f>
        <v>0</v>
      </c>
      <c r="AQ1437">
        <f>IF(DEGREES(ACOS(SIN(RADIANS(G1437))*SIN(RADIANS(E1434))+COS(RADIANS(G1437))*COS(RADIANS(E1434))*COS(RADIANS(AQ1424))))&gt;90,0,$F$4*$F$5/E1433^2*(SIN(RADIANS(G1437))*SIN(RADIANS(E1434))+COS(RADIANS(G1437))*COS(RADIANS(E1434))*COS(RADIANS(AQ1424))))</f>
        <v>0</v>
      </c>
      <c r="AR1437">
        <f>IF(DEGREES(ACOS(SIN(RADIANS(G1437))*SIN(RADIANS(E1434))+COS(RADIANS(G1437))*COS(RADIANS(E1434))*COS(RADIANS(AR1424))))&gt;90,0,$F$4*$F$5/E1433^2*(SIN(RADIANS(G1437))*SIN(RADIANS(E1434))+COS(RADIANS(G1437))*COS(RADIANS(E1434))*COS(RADIANS(AR1424))))</f>
        <v>0</v>
      </c>
    </row>
    <row r="1438" spans="2:44" x14ac:dyDescent="0.5">
      <c r="G1438">
        <v>-30</v>
      </c>
      <c r="I1438">
        <f>IF(DEGREES(ACOS(SIN(RADIANS(G1438))*SIN(RADIANS(E1434))+COS(RADIANS(G1438))*COS(RADIANS(E1434))*COS(RADIANS(I1424))))&gt;90,0,$F$4*$F$5/E1433^2*(SIN(RADIANS(G1438))*SIN(RADIANS(E1434))+COS(RADIANS(G1438))*COS(RADIANS(E1434))*COS(RADIANS(I1424))))</f>
        <v>0</v>
      </c>
      <c r="J1438">
        <f>IF(DEGREES(ACOS(SIN(RADIANS(G1438))*SIN(RADIANS(E1434))+COS(RADIANS(G1438))*COS(RADIANS(E1434))*COS(RADIANS(J1424))))&gt;90,0,$F$4*$F$5/E1433^2*(SIN(RADIANS(G1438))*SIN(RADIANS(E1434))+COS(RADIANS(G1438))*COS(RADIANS(E1434))*COS(RADIANS(J1424))))</f>
        <v>0</v>
      </c>
      <c r="K1438">
        <f>IF(DEGREES(ACOS(SIN(RADIANS(G1438))*SIN(RADIANS(E1434))+COS(RADIANS(G1438))*COS(RADIANS(E1434))*COS(RADIANS(K1424))))&gt;90,0,$F$4*$F$5/E1433^2*(SIN(RADIANS(G1438))*SIN(RADIANS(E1434))+COS(RADIANS(G1438))*COS(RADIANS(E1434))*COS(RADIANS(K1424))))</f>
        <v>0</v>
      </c>
      <c r="L1438">
        <f>IF(DEGREES(ACOS(SIN(RADIANS(G1438))*SIN(RADIANS(E1434))+COS(RADIANS(G1438))*COS(RADIANS(E1434))*COS(RADIANS(L1424))))&gt;90,0,$F$4*$F$5/E1433^2*(SIN(RADIANS(G1438))*SIN(RADIANS(E1434))+COS(RADIANS(G1438))*COS(RADIANS(E1434))*COS(RADIANS(L1424))))</f>
        <v>0</v>
      </c>
      <c r="M1438">
        <f>IF(DEGREES(ACOS(SIN(RADIANS(G1438))*SIN(RADIANS(E1434))+COS(RADIANS(G1438))*COS(RADIANS(E1434))*COS(RADIANS(M1424))))&gt;90,0,$F$4*$F$5/E1433^2*(SIN(RADIANS(G1438))*SIN(RADIANS(E1434))+COS(RADIANS(G1438))*COS(RADIANS(E1434))*COS(RADIANS(M1424))))</f>
        <v>0</v>
      </c>
      <c r="N1438">
        <f>IF(DEGREES(ACOS(SIN(RADIANS(G1438))*SIN(RADIANS(E1434))+COS(RADIANS(G1438))*COS(RADIANS(E1434))*COS(RADIANS(N1424))))&gt;90,0,$F$4*$F$5/E1433^2*(SIN(RADIANS(G1438))*SIN(RADIANS(E1434))+COS(RADIANS(G1438))*COS(RADIANS(E1434))*COS(RADIANS(N1424))))</f>
        <v>0</v>
      </c>
      <c r="O1438">
        <f>IF(DEGREES(ACOS(SIN(RADIANS(G1438))*SIN(RADIANS(E1434))+COS(RADIANS(G1438))*COS(RADIANS(E1434))*COS(RADIANS(O1424))))&gt;90,0,$F$4*$F$5/E1433^2*(SIN(RADIANS(G1438))*SIN(RADIANS(E1434))+COS(RADIANS(G1438))*COS(RADIANS(E1434))*COS(RADIANS(O1424))))</f>
        <v>0</v>
      </c>
      <c r="P1438">
        <f>IF(DEGREES(ACOS(SIN(RADIANS(G1438))*SIN(RADIANS(E1434))+COS(RADIANS(G1438))*COS(RADIANS(E1434))*COS(RADIANS(P1424))))&gt;90,0,$F$4*$F$5/E1433^2*(SIN(RADIANS(G1438))*SIN(RADIANS(E1434))+COS(RADIANS(G1438))*COS(RADIANS(E1434))*COS(RADIANS(P1424))))</f>
        <v>0</v>
      </c>
      <c r="Q1438">
        <f>IF(DEGREES(ACOS(SIN(RADIANS(G1438))*SIN(RADIANS(E1434))+COS(RADIANS(G1438))*COS(RADIANS(E1434))*COS(RADIANS(Q1424))))&gt;90,0,$F$4*$F$5/E1433^2*(SIN(RADIANS(G1438))*SIN(RADIANS(E1434))+COS(RADIANS(G1438))*COS(RADIANS(E1434))*COS(RADIANS(Q1424))))</f>
        <v>0</v>
      </c>
      <c r="R1438" t="e">
        <f>IF(DEGREES(ACOS(SIN(RADIANS(G1438))*SIN(RADIANS(E1434))+COS(RADIANS(G1438))*COS(RADIANS(E1434))*COS(RADIANS(R1424))))&gt;90,0,$F$4*$F$5/E1433^2*(SIN(RADIANS(G1438))*SIN(RADIANS(E1434))+COS(RADIANS(G1438))*COS(RADIANS(E1434))*COS(RADIANS(R1424))))</f>
        <v>#DIV/0!</v>
      </c>
      <c r="S1438" t="e">
        <f>IF(DEGREES(ACOS(SIN(RADIANS(G1438))*SIN(RADIANS(E1434))+COS(RADIANS(G1438))*COS(RADIANS(E1434))*COS(RADIANS(S1424))))&gt;90,0,$F$4*$F$5/E1433^2*(SIN(RADIANS(G1438))*SIN(RADIANS(E1434))+COS(RADIANS(G1438))*COS(RADIANS(E1434))*COS(RADIANS(S1424))))</f>
        <v>#DIV/0!</v>
      </c>
      <c r="T1438" t="e">
        <f>IF(DEGREES(ACOS(SIN(RADIANS(G1438))*SIN(RADIANS(E1434))+COS(RADIANS(G1438))*COS(RADIANS(E1434))*COS(RADIANS(T1424))))&gt;90,0,$F$4*$F$5/E1433^2*(SIN(RADIANS(G1438))*SIN(RADIANS(E1434))+COS(RADIANS(G1438))*COS(RADIANS(E1434))*COS(RADIANS(T1424))))</f>
        <v>#DIV/0!</v>
      </c>
      <c r="U1438" t="e">
        <f>IF(DEGREES(ACOS(SIN(RADIANS(G1438))*SIN(RADIANS(E1434))+COS(RADIANS(G1438))*COS(RADIANS(E1434))*COS(RADIANS(U1424))))&gt;90,0,$F$4*$F$5/E1433^2*(SIN(RADIANS(G1438))*SIN(RADIANS(E1434))+COS(RADIANS(G1438))*COS(RADIANS(E1434))*COS(RADIANS(U1424))))</f>
        <v>#DIV/0!</v>
      </c>
      <c r="V1438" t="e">
        <f>IF(DEGREES(ACOS(SIN(RADIANS(G1438))*SIN(RADIANS(E1434))+COS(RADIANS(G1438))*COS(RADIANS(E1434))*COS(RADIANS(V1424))))&gt;90,0,$F$4*$F$5/E1433^2*(SIN(RADIANS(G1438))*SIN(RADIANS(E1434))+COS(RADIANS(G1438))*COS(RADIANS(E1434))*COS(RADIANS(V1424))))</f>
        <v>#DIV/0!</v>
      </c>
      <c r="W1438" t="e">
        <f>IF(DEGREES(ACOS(SIN(RADIANS(G1438))*SIN(RADIANS(E1434))+COS(RADIANS(G1438))*COS(RADIANS(E1434))*COS(RADIANS(W1424))))&gt;90,0,$F$4*$F$5/E1433^2*(SIN(RADIANS(G1438))*SIN(RADIANS(E1434))+COS(RADIANS(G1438))*COS(RADIANS(E1434))*COS(RADIANS(W1424))))</f>
        <v>#DIV/0!</v>
      </c>
      <c r="X1438" t="e">
        <f>IF(DEGREES(ACOS(SIN(RADIANS(G1438))*SIN(RADIANS(E1434))+COS(RADIANS(G1438))*COS(RADIANS(E1434))*COS(RADIANS(X1424))))&gt;90,0,$F$4*$F$5/E1433^2*(SIN(RADIANS(G1438))*SIN(RADIANS(E1434))+COS(RADIANS(G1438))*COS(RADIANS(E1434))*COS(RADIANS(X1424))))</f>
        <v>#DIV/0!</v>
      </c>
      <c r="Y1438" t="e">
        <f>IF(DEGREES(ACOS(SIN(RADIANS(G1438))*SIN(RADIANS(E1434))+COS(RADIANS(G1438))*COS(RADIANS(E1434))*COS(RADIANS(Y1424))))&gt;90,0,$F$4*$F$5/E1433^2*(SIN(RADIANS(G1438))*SIN(RADIANS(E1434))+COS(RADIANS(G1438))*COS(RADIANS(E1434))*COS(RADIANS(Y1424))))</f>
        <v>#DIV/0!</v>
      </c>
      <c r="Z1438" t="e">
        <f>IF(DEGREES(ACOS(SIN(RADIANS(G1438))*SIN(RADIANS(E1434))+COS(RADIANS(G1438))*COS(RADIANS(E1434))*COS(RADIANS(Z1424))))&gt;90,0,$F$4*$F$5/E1433^2*(SIN(RADIANS(G1438))*SIN(RADIANS(E1434))+COS(RADIANS(G1438))*COS(RADIANS(E1434))*COS(RADIANS(Z1424))))</f>
        <v>#DIV/0!</v>
      </c>
      <c r="AA1438" t="e">
        <f>IF(DEGREES(ACOS(SIN(RADIANS(G1438))*SIN(RADIANS(E1434))+COS(RADIANS(G1438))*COS(RADIANS(E1434))*COS(RADIANS(AA1424))))&gt;90,0,$F$4*$F$5/E1433^2*(SIN(RADIANS(G1438))*SIN(RADIANS(E1434))+COS(RADIANS(G1438))*COS(RADIANS(E1434))*COS(RADIANS(AA1424))))</f>
        <v>#DIV/0!</v>
      </c>
      <c r="AB1438" t="e">
        <f>IF(DEGREES(ACOS(SIN(RADIANS(G1438))*SIN(RADIANS(E1434))+COS(RADIANS(G1438))*COS(RADIANS(E1434))*COS(RADIANS(AB1424))))&gt;90,0,$F$4*$F$5/E1433^2*(SIN(RADIANS(G1438))*SIN(RADIANS(E1434))+COS(RADIANS(G1438))*COS(RADIANS(E1434))*COS(RADIANS(AB1424))))</f>
        <v>#DIV/0!</v>
      </c>
      <c r="AC1438" t="e">
        <f>IF(DEGREES(ACOS(SIN(RADIANS(G1438))*SIN(RADIANS(E1434))+COS(RADIANS(G1438))*COS(RADIANS(E1434))*COS(RADIANS(AC1424))))&gt;90,0,$F$4*$F$5/E1433^2*(SIN(RADIANS(G1438))*SIN(RADIANS(E1434))+COS(RADIANS(G1438))*COS(RADIANS(E1434))*COS(RADIANS(AC1424))))</f>
        <v>#DIV/0!</v>
      </c>
      <c r="AD1438" t="e">
        <f>IF(DEGREES(ACOS(SIN(RADIANS(G1438))*SIN(RADIANS(E1434))+COS(RADIANS(G1438))*COS(RADIANS(E1434))*COS(RADIANS(AD1424))))&gt;90,0,$F$4*$F$5/E1433^2*(SIN(RADIANS(G1438))*SIN(RADIANS(E1434))+COS(RADIANS(G1438))*COS(RADIANS(E1434))*COS(RADIANS(AD1424))))</f>
        <v>#DIV/0!</v>
      </c>
      <c r="AE1438" t="e">
        <f>IF(DEGREES(ACOS(SIN(RADIANS(G1438))*SIN(RADIANS(E1434))+COS(RADIANS(G1438))*COS(RADIANS(E1434))*COS(RADIANS(AE1424))))&gt;90,0,$F$4*$F$5/E1433^2*(SIN(RADIANS(G1438))*SIN(RADIANS(E1434))+COS(RADIANS(G1438))*COS(RADIANS(E1434))*COS(RADIANS(AE1424))))</f>
        <v>#DIV/0!</v>
      </c>
      <c r="AF1438" t="e">
        <f>IF(DEGREES(ACOS(SIN(RADIANS(G1438))*SIN(RADIANS(E1434))+COS(RADIANS(G1438))*COS(RADIANS(E1434))*COS(RADIANS(AF1424))))&gt;90,0,$F$4*$F$5/E1433^2*(SIN(RADIANS(G1438))*SIN(RADIANS(E1434))+COS(RADIANS(G1438))*COS(RADIANS(E1434))*COS(RADIANS(AF1424))))</f>
        <v>#DIV/0!</v>
      </c>
      <c r="AG1438" t="e">
        <f>IF(DEGREES(ACOS(SIN(RADIANS(G1438))*SIN(RADIANS(E1434))+COS(RADIANS(G1438))*COS(RADIANS(E1434))*COS(RADIANS(AG1424))))&gt;90,0,$F$4*$F$5/E1433^2*(SIN(RADIANS(G1438))*SIN(RADIANS(E1434))+COS(RADIANS(G1438))*COS(RADIANS(E1434))*COS(RADIANS(AG1424))))</f>
        <v>#DIV/0!</v>
      </c>
      <c r="AH1438" t="e">
        <f>IF(DEGREES(ACOS(SIN(RADIANS(G1438))*SIN(RADIANS(E1434))+COS(RADIANS(G1438))*COS(RADIANS(E1434))*COS(RADIANS(AH1424))))&gt;90,0,$F$4*$F$5/E1433^2*(SIN(RADIANS(G1438))*SIN(RADIANS(E1434))+COS(RADIANS(G1438))*COS(RADIANS(E1434))*COS(RADIANS(AH1424))))</f>
        <v>#DIV/0!</v>
      </c>
      <c r="AI1438" t="e">
        <f>IF(DEGREES(ACOS(SIN(RADIANS(G1438))*SIN(RADIANS(E1434))+COS(RADIANS(G1438))*COS(RADIANS(E1434))*COS(RADIANS(AI1424))))&gt;90,0,$F$4*$F$5/E1433^2*(SIN(RADIANS(G1438))*SIN(RADIANS(E1434))+COS(RADIANS(G1438))*COS(RADIANS(E1434))*COS(RADIANS(AI1424))))</f>
        <v>#DIV/0!</v>
      </c>
      <c r="AJ1438" t="e">
        <f>IF(DEGREES(ACOS(SIN(RADIANS(G1438))*SIN(RADIANS(E1434))+COS(RADIANS(G1438))*COS(RADIANS(E1434))*COS(RADIANS(AJ1424))))&gt;90,0,$F$4*$F$5/E1433^2*(SIN(RADIANS(G1438))*SIN(RADIANS(E1434))+COS(RADIANS(G1438))*COS(RADIANS(E1434))*COS(RADIANS(AJ1424))))</f>
        <v>#DIV/0!</v>
      </c>
      <c r="AK1438">
        <f>IF(DEGREES(ACOS(SIN(RADIANS(G1438))*SIN(RADIANS(E1434))+COS(RADIANS(G1438))*COS(RADIANS(E1434))*COS(RADIANS(AK1424))))&gt;90,0,$F$4*$F$5/E1433^2*(SIN(RADIANS(G1438))*SIN(RADIANS(E1434))+COS(RADIANS(G1438))*COS(RADIANS(E1434))*COS(RADIANS(AK1424))))</f>
        <v>0</v>
      </c>
      <c r="AL1438">
        <f>IF(DEGREES(ACOS(SIN(RADIANS(G1438))*SIN(RADIANS(E1434))+COS(RADIANS(G1438))*COS(RADIANS(E1434))*COS(RADIANS(AL1424))))&gt;90,0,$F$4*$F$5/E1433^2*(SIN(RADIANS(G1438))*SIN(RADIANS(E1434))+COS(RADIANS(G1438))*COS(RADIANS(E1434))*COS(RADIANS(AL1424))))</f>
        <v>0</v>
      </c>
      <c r="AM1438">
        <f>IF(DEGREES(ACOS(SIN(RADIANS(G1438))*SIN(RADIANS(E1434))+COS(RADIANS(G1438))*COS(RADIANS(E1434))*COS(RADIANS(AM1424))))&gt;90,0,$F$4*$F$5/E1433^2*(SIN(RADIANS(G1438))*SIN(RADIANS(E1434))+COS(RADIANS(G1438))*COS(RADIANS(E1434))*COS(RADIANS(AM1424))))</f>
        <v>0</v>
      </c>
      <c r="AN1438">
        <f>IF(DEGREES(ACOS(SIN(RADIANS(G1438))*SIN(RADIANS(E1434))+COS(RADIANS(G1438))*COS(RADIANS(E1434))*COS(RADIANS(AN1424))))&gt;90,0,$F$4*$F$5/E1433^2*(SIN(RADIANS(G1438))*SIN(RADIANS(E1434))+COS(RADIANS(G1438))*COS(RADIANS(E1434))*COS(RADIANS(AN1424))))</f>
        <v>0</v>
      </c>
      <c r="AO1438">
        <f>IF(DEGREES(ACOS(SIN(RADIANS(G1438))*SIN(RADIANS(E1434))+COS(RADIANS(G1438))*COS(RADIANS(E1434))*COS(RADIANS(AO1424))))&gt;90,0,$F$4*$F$5/E1433^2*(SIN(RADIANS(G1438))*SIN(RADIANS(E1434))+COS(RADIANS(G1438))*COS(RADIANS(E1434))*COS(RADIANS(AO1424))))</f>
        <v>0</v>
      </c>
      <c r="AP1438">
        <f>IF(DEGREES(ACOS(SIN(RADIANS(G1438))*SIN(RADIANS(E1434))+COS(RADIANS(G1438))*COS(RADIANS(E1434))*COS(RADIANS(AP1424))))&gt;90,0,$F$4*$F$5/E1433^2*(SIN(RADIANS(G1438))*SIN(RADIANS(E1434))+COS(RADIANS(G1438))*COS(RADIANS(E1434))*COS(RADIANS(AP1424))))</f>
        <v>0</v>
      </c>
      <c r="AQ1438">
        <f>IF(DEGREES(ACOS(SIN(RADIANS(G1438))*SIN(RADIANS(E1434))+COS(RADIANS(G1438))*COS(RADIANS(E1434))*COS(RADIANS(AQ1424))))&gt;90,0,$F$4*$F$5/E1433^2*(SIN(RADIANS(G1438))*SIN(RADIANS(E1434))+COS(RADIANS(G1438))*COS(RADIANS(E1434))*COS(RADIANS(AQ1424))))</f>
        <v>0</v>
      </c>
      <c r="AR1438">
        <f>IF(DEGREES(ACOS(SIN(RADIANS(G1438))*SIN(RADIANS(E1434))+COS(RADIANS(G1438))*COS(RADIANS(E1434))*COS(RADIANS(AR1424))))&gt;90,0,$F$4*$F$5/E1433^2*(SIN(RADIANS(G1438))*SIN(RADIANS(E1434))+COS(RADIANS(G1438))*COS(RADIANS(E1434))*COS(RADIANS(AR1424))))</f>
        <v>0</v>
      </c>
    </row>
    <row r="1439" spans="2:44" x14ac:dyDescent="0.5">
      <c r="G1439">
        <v>-40</v>
      </c>
      <c r="I1439">
        <f>IF(DEGREES(ACOS(SIN(RADIANS(G1439))*SIN(RADIANS(E1434))+COS(RADIANS(G1439))*COS(RADIANS(E1434))*COS(RADIANS(I1424))))&gt;90,0,$F$4*$F$5/E1433^2*(SIN(RADIANS(G1439))*SIN(RADIANS(E1434))+COS(RADIANS(G1439))*COS(RADIANS(E1434))*COS(RADIANS(I1424))))</f>
        <v>0</v>
      </c>
      <c r="J1439">
        <f>IF(DEGREES(ACOS(SIN(RADIANS(G1439))*SIN(RADIANS(E1434))+COS(RADIANS(G1439))*COS(RADIANS(E1434))*COS(RADIANS(J1424))))&gt;90,0,$F$4*$F$5/E1433^2*(SIN(RADIANS(G1439))*SIN(RADIANS(E1434))+COS(RADIANS(G1439))*COS(RADIANS(E1434))*COS(RADIANS(J1424))))</f>
        <v>0</v>
      </c>
      <c r="K1439">
        <f>IF(DEGREES(ACOS(SIN(RADIANS(G1439))*SIN(RADIANS(E1434))+COS(RADIANS(G1439))*COS(RADIANS(E1434))*COS(RADIANS(K1424))))&gt;90,0,$F$4*$F$5/E1433^2*(SIN(RADIANS(G1439))*SIN(RADIANS(E1434))+COS(RADIANS(G1439))*COS(RADIANS(E1434))*COS(RADIANS(K1424))))</f>
        <v>0</v>
      </c>
      <c r="L1439">
        <f>IF(DEGREES(ACOS(SIN(RADIANS(G1439))*SIN(RADIANS(E1434))+COS(RADIANS(G1439))*COS(RADIANS(E1434))*COS(RADIANS(L1424))))&gt;90,0,$F$4*$F$5/E1433^2*(SIN(RADIANS(G1439))*SIN(RADIANS(E1434))+COS(RADIANS(G1439))*COS(RADIANS(E1434))*COS(RADIANS(L1424))))</f>
        <v>0</v>
      </c>
      <c r="M1439">
        <f>IF(DEGREES(ACOS(SIN(RADIANS(G1439))*SIN(RADIANS(E1434))+COS(RADIANS(G1439))*COS(RADIANS(E1434))*COS(RADIANS(M1424))))&gt;90,0,$F$4*$F$5/E1433^2*(SIN(RADIANS(G1439))*SIN(RADIANS(E1434))+COS(RADIANS(G1439))*COS(RADIANS(E1434))*COS(RADIANS(M1424))))</f>
        <v>0</v>
      </c>
      <c r="N1439">
        <f>IF(DEGREES(ACOS(SIN(RADIANS(G1439))*SIN(RADIANS(E1434))+COS(RADIANS(G1439))*COS(RADIANS(E1434))*COS(RADIANS(N1424))))&gt;90,0,$F$4*$F$5/E1433^2*(SIN(RADIANS(G1439))*SIN(RADIANS(E1434))+COS(RADIANS(G1439))*COS(RADIANS(E1434))*COS(RADIANS(N1424))))</f>
        <v>0</v>
      </c>
      <c r="O1439">
        <f>IF(DEGREES(ACOS(SIN(RADIANS(G1439))*SIN(RADIANS(E1434))+COS(RADIANS(G1439))*COS(RADIANS(E1434))*COS(RADIANS(O1424))))&gt;90,0,$F$4*$F$5/E1433^2*(SIN(RADIANS(G1439))*SIN(RADIANS(E1434))+COS(RADIANS(G1439))*COS(RADIANS(E1434))*COS(RADIANS(O1424))))</f>
        <v>0</v>
      </c>
      <c r="P1439">
        <f>IF(DEGREES(ACOS(SIN(RADIANS(G1439))*SIN(RADIANS(E1434))+COS(RADIANS(G1439))*COS(RADIANS(E1434))*COS(RADIANS(P1424))))&gt;90,0,$F$4*$F$5/E1433^2*(SIN(RADIANS(G1439))*SIN(RADIANS(E1434))+COS(RADIANS(G1439))*COS(RADIANS(E1434))*COS(RADIANS(P1424))))</f>
        <v>0</v>
      </c>
      <c r="Q1439">
        <f>IF(DEGREES(ACOS(SIN(RADIANS(G1439))*SIN(RADIANS(E1434))+COS(RADIANS(G1439))*COS(RADIANS(E1434))*COS(RADIANS(Q1424))))&gt;90,0,$F$4*$F$5/E1433^2*(SIN(RADIANS(G1439))*SIN(RADIANS(E1434))+COS(RADIANS(G1439))*COS(RADIANS(E1434))*COS(RADIANS(Q1424))))</f>
        <v>0</v>
      </c>
      <c r="R1439" t="e">
        <f>IF(DEGREES(ACOS(SIN(RADIANS(G1439))*SIN(RADIANS(E1434))+COS(RADIANS(G1439))*COS(RADIANS(E1434))*COS(RADIANS(R1424))))&gt;90,0,$F$4*$F$5/E1433^2*(SIN(RADIANS(G1439))*SIN(RADIANS(E1434))+COS(RADIANS(G1439))*COS(RADIANS(E1434))*COS(RADIANS(R1424))))</f>
        <v>#DIV/0!</v>
      </c>
      <c r="S1439" t="e">
        <f>IF(DEGREES(ACOS(SIN(RADIANS(G1439))*SIN(RADIANS(E1434))+COS(RADIANS(G1439))*COS(RADIANS(E1434))*COS(RADIANS(S1424))))&gt;90,0,$F$4*$F$5/E1433^2*(SIN(RADIANS(G1439))*SIN(RADIANS(E1434))+COS(RADIANS(G1439))*COS(RADIANS(E1434))*COS(RADIANS(S1424))))</f>
        <v>#DIV/0!</v>
      </c>
      <c r="T1439" t="e">
        <f>IF(DEGREES(ACOS(SIN(RADIANS(G1439))*SIN(RADIANS(E1434))+COS(RADIANS(G1439))*COS(RADIANS(E1434))*COS(RADIANS(T1424))))&gt;90,0,$F$4*$F$5/E1433^2*(SIN(RADIANS(G1439))*SIN(RADIANS(E1434))+COS(RADIANS(G1439))*COS(RADIANS(E1434))*COS(RADIANS(T1424))))</f>
        <v>#DIV/0!</v>
      </c>
      <c r="U1439" t="e">
        <f>IF(DEGREES(ACOS(SIN(RADIANS(G1439))*SIN(RADIANS(E1434))+COS(RADIANS(G1439))*COS(RADIANS(E1434))*COS(RADIANS(U1424))))&gt;90,0,$F$4*$F$5/E1433^2*(SIN(RADIANS(G1439))*SIN(RADIANS(E1434))+COS(RADIANS(G1439))*COS(RADIANS(E1434))*COS(RADIANS(U1424))))</f>
        <v>#DIV/0!</v>
      </c>
      <c r="V1439" t="e">
        <f>IF(DEGREES(ACOS(SIN(RADIANS(G1439))*SIN(RADIANS(E1434))+COS(RADIANS(G1439))*COS(RADIANS(E1434))*COS(RADIANS(V1424))))&gt;90,0,$F$4*$F$5/E1433^2*(SIN(RADIANS(G1439))*SIN(RADIANS(E1434))+COS(RADIANS(G1439))*COS(RADIANS(E1434))*COS(RADIANS(V1424))))</f>
        <v>#DIV/0!</v>
      </c>
      <c r="W1439" t="e">
        <f>IF(DEGREES(ACOS(SIN(RADIANS(G1439))*SIN(RADIANS(E1434))+COS(RADIANS(G1439))*COS(RADIANS(E1434))*COS(RADIANS(W1424))))&gt;90,0,$F$4*$F$5/E1433^2*(SIN(RADIANS(G1439))*SIN(RADIANS(E1434))+COS(RADIANS(G1439))*COS(RADIANS(E1434))*COS(RADIANS(W1424))))</f>
        <v>#DIV/0!</v>
      </c>
      <c r="X1439" t="e">
        <f>IF(DEGREES(ACOS(SIN(RADIANS(G1439))*SIN(RADIANS(E1434))+COS(RADIANS(G1439))*COS(RADIANS(E1434))*COS(RADIANS(X1424))))&gt;90,0,$F$4*$F$5/E1433^2*(SIN(RADIANS(G1439))*SIN(RADIANS(E1434))+COS(RADIANS(G1439))*COS(RADIANS(E1434))*COS(RADIANS(X1424))))</f>
        <v>#DIV/0!</v>
      </c>
      <c r="Y1439" t="e">
        <f>IF(DEGREES(ACOS(SIN(RADIANS(G1439))*SIN(RADIANS(E1434))+COS(RADIANS(G1439))*COS(RADIANS(E1434))*COS(RADIANS(Y1424))))&gt;90,0,$F$4*$F$5/E1433^2*(SIN(RADIANS(G1439))*SIN(RADIANS(E1434))+COS(RADIANS(G1439))*COS(RADIANS(E1434))*COS(RADIANS(Y1424))))</f>
        <v>#DIV/0!</v>
      </c>
      <c r="Z1439" t="e">
        <f>IF(DEGREES(ACOS(SIN(RADIANS(G1439))*SIN(RADIANS(E1434))+COS(RADIANS(G1439))*COS(RADIANS(E1434))*COS(RADIANS(Z1424))))&gt;90,0,$F$4*$F$5/E1433^2*(SIN(RADIANS(G1439))*SIN(RADIANS(E1434))+COS(RADIANS(G1439))*COS(RADIANS(E1434))*COS(RADIANS(Z1424))))</f>
        <v>#DIV/0!</v>
      </c>
      <c r="AA1439" t="e">
        <f>IF(DEGREES(ACOS(SIN(RADIANS(G1439))*SIN(RADIANS(E1434))+COS(RADIANS(G1439))*COS(RADIANS(E1434))*COS(RADIANS(AA1424))))&gt;90,0,$F$4*$F$5/E1433^2*(SIN(RADIANS(G1439))*SIN(RADIANS(E1434))+COS(RADIANS(G1439))*COS(RADIANS(E1434))*COS(RADIANS(AA1424))))</f>
        <v>#DIV/0!</v>
      </c>
      <c r="AB1439" t="e">
        <f>IF(DEGREES(ACOS(SIN(RADIANS(G1439))*SIN(RADIANS(E1434))+COS(RADIANS(G1439))*COS(RADIANS(E1434))*COS(RADIANS(AB1424))))&gt;90,0,$F$4*$F$5/E1433^2*(SIN(RADIANS(G1439))*SIN(RADIANS(E1434))+COS(RADIANS(G1439))*COS(RADIANS(E1434))*COS(RADIANS(AB1424))))</f>
        <v>#DIV/0!</v>
      </c>
      <c r="AC1439" t="e">
        <f>IF(DEGREES(ACOS(SIN(RADIANS(G1439))*SIN(RADIANS(E1434))+COS(RADIANS(G1439))*COS(RADIANS(E1434))*COS(RADIANS(AC1424))))&gt;90,0,$F$4*$F$5/E1433^2*(SIN(RADIANS(G1439))*SIN(RADIANS(E1434))+COS(RADIANS(G1439))*COS(RADIANS(E1434))*COS(RADIANS(AC1424))))</f>
        <v>#DIV/0!</v>
      </c>
      <c r="AD1439" t="e">
        <f>IF(DEGREES(ACOS(SIN(RADIANS(G1439))*SIN(RADIANS(E1434))+COS(RADIANS(G1439))*COS(RADIANS(E1434))*COS(RADIANS(AD1424))))&gt;90,0,$F$4*$F$5/E1433^2*(SIN(RADIANS(G1439))*SIN(RADIANS(E1434))+COS(RADIANS(G1439))*COS(RADIANS(E1434))*COS(RADIANS(AD1424))))</f>
        <v>#DIV/0!</v>
      </c>
      <c r="AE1439" t="e">
        <f>IF(DEGREES(ACOS(SIN(RADIANS(G1439))*SIN(RADIANS(E1434))+COS(RADIANS(G1439))*COS(RADIANS(E1434))*COS(RADIANS(AE1424))))&gt;90,0,$F$4*$F$5/E1433^2*(SIN(RADIANS(G1439))*SIN(RADIANS(E1434))+COS(RADIANS(G1439))*COS(RADIANS(E1434))*COS(RADIANS(AE1424))))</f>
        <v>#DIV/0!</v>
      </c>
      <c r="AF1439" t="e">
        <f>IF(DEGREES(ACOS(SIN(RADIANS(G1439))*SIN(RADIANS(E1434))+COS(RADIANS(G1439))*COS(RADIANS(E1434))*COS(RADIANS(AF1424))))&gt;90,0,$F$4*$F$5/E1433^2*(SIN(RADIANS(G1439))*SIN(RADIANS(E1434))+COS(RADIANS(G1439))*COS(RADIANS(E1434))*COS(RADIANS(AF1424))))</f>
        <v>#DIV/0!</v>
      </c>
      <c r="AG1439" t="e">
        <f>IF(DEGREES(ACOS(SIN(RADIANS(G1439))*SIN(RADIANS(E1434))+COS(RADIANS(G1439))*COS(RADIANS(E1434))*COS(RADIANS(AG1424))))&gt;90,0,$F$4*$F$5/E1433^2*(SIN(RADIANS(G1439))*SIN(RADIANS(E1434))+COS(RADIANS(G1439))*COS(RADIANS(E1434))*COS(RADIANS(AG1424))))</f>
        <v>#DIV/0!</v>
      </c>
      <c r="AH1439" t="e">
        <f>IF(DEGREES(ACOS(SIN(RADIANS(G1439))*SIN(RADIANS(E1434))+COS(RADIANS(G1439))*COS(RADIANS(E1434))*COS(RADIANS(AH1424))))&gt;90,0,$F$4*$F$5/E1433^2*(SIN(RADIANS(G1439))*SIN(RADIANS(E1434))+COS(RADIANS(G1439))*COS(RADIANS(E1434))*COS(RADIANS(AH1424))))</f>
        <v>#DIV/0!</v>
      </c>
      <c r="AI1439" t="e">
        <f>IF(DEGREES(ACOS(SIN(RADIANS(G1439))*SIN(RADIANS(E1434))+COS(RADIANS(G1439))*COS(RADIANS(E1434))*COS(RADIANS(AI1424))))&gt;90,0,$F$4*$F$5/E1433^2*(SIN(RADIANS(G1439))*SIN(RADIANS(E1434))+COS(RADIANS(G1439))*COS(RADIANS(E1434))*COS(RADIANS(AI1424))))</f>
        <v>#DIV/0!</v>
      </c>
      <c r="AJ1439" t="e">
        <f>IF(DEGREES(ACOS(SIN(RADIANS(G1439))*SIN(RADIANS(E1434))+COS(RADIANS(G1439))*COS(RADIANS(E1434))*COS(RADIANS(AJ1424))))&gt;90,0,$F$4*$F$5/E1433^2*(SIN(RADIANS(G1439))*SIN(RADIANS(E1434))+COS(RADIANS(G1439))*COS(RADIANS(E1434))*COS(RADIANS(AJ1424))))</f>
        <v>#DIV/0!</v>
      </c>
      <c r="AK1439">
        <f>IF(DEGREES(ACOS(SIN(RADIANS(G1439))*SIN(RADIANS(E1434))+COS(RADIANS(G1439))*COS(RADIANS(E1434))*COS(RADIANS(AK1424))))&gt;90,0,$F$4*$F$5/E1433^2*(SIN(RADIANS(G1439))*SIN(RADIANS(E1434))+COS(RADIANS(G1439))*COS(RADIANS(E1434))*COS(RADIANS(AK1424))))</f>
        <v>0</v>
      </c>
      <c r="AL1439">
        <f>IF(DEGREES(ACOS(SIN(RADIANS(G1439))*SIN(RADIANS(E1434))+COS(RADIANS(G1439))*COS(RADIANS(E1434))*COS(RADIANS(AL1424))))&gt;90,0,$F$4*$F$5/E1433^2*(SIN(RADIANS(G1439))*SIN(RADIANS(E1434))+COS(RADIANS(G1439))*COS(RADIANS(E1434))*COS(RADIANS(AL1424))))</f>
        <v>0</v>
      </c>
      <c r="AM1439">
        <f>IF(DEGREES(ACOS(SIN(RADIANS(G1439))*SIN(RADIANS(E1434))+COS(RADIANS(G1439))*COS(RADIANS(E1434))*COS(RADIANS(AM1424))))&gt;90,0,$F$4*$F$5/E1433^2*(SIN(RADIANS(G1439))*SIN(RADIANS(E1434))+COS(RADIANS(G1439))*COS(RADIANS(E1434))*COS(RADIANS(AM1424))))</f>
        <v>0</v>
      </c>
      <c r="AN1439">
        <f>IF(DEGREES(ACOS(SIN(RADIANS(G1439))*SIN(RADIANS(E1434))+COS(RADIANS(G1439))*COS(RADIANS(E1434))*COS(RADIANS(AN1424))))&gt;90,0,$F$4*$F$5/E1433^2*(SIN(RADIANS(G1439))*SIN(RADIANS(E1434))+COS(RADIANS(G1439))*COS(RADIANS(E1434))*COS(RADIANS(AN1424))))</f>
        <v>0</v>
      </c>
      <c r="AO1439">
        <f>IF(DEGREES(ACOS(SIN(RADIANS(G1439))*SIN(RADIANS(E1434))+COS(RADIANS(G1439))*COS(RADIANS(E1434))*COS(RADIANS(AO1424))))&gt;90,0,$F$4*$F$5/E1433^2*(SIN(RADIANS(G1439))*SIN(RADIANS(E1434))+COS(RADIANS(G1439))*COS(RADIANS(E1434))*COS(RADIANS(AO1424))))</f>
        <v>0</v>
      </c>
      <c r="AP1439">
        <f>IF(DEGREES(ACOS(SIN(RADIANS(G1439))*SIN(RADIANS(E1434))+COS(RADIANS(G1439))*COS(RADIANS(E1434))*COS(RADIANS(AP1424))))&gt;90,0,$F$4*$F$5/E1433^2*(SIN(RADIANS(G1439))*SIN(RADIANS(E1434))+COS(RADIANS(G1439))*COS(RADIANS(E1434))*COS(RADIANS(AP1424))))</f>
        <v>0</v>
      </c>
      <c r="AQ1439">
        <f>IF(DEGREES(ACOS(SIN(RADIANS(G1439))*SIN(RADIANS(E1434))+COS(RADIANS(G1439))*COS(RADIANS(E1434))*COS(RADIANS(AQ1424))))&gt;90,0,$F$4*$F$5/E1433^2*(SIN(RADIANS(G1439))*SIN(RADIANS(E1434))+COS(RADIANS(G1439))*COS(RADIANS(E1434))*COS(RADIANS(AQ1424))))</f>
        <v>0</v>
      </c>
      <c r="AR1439">
        <f>IF(DEGREES(ACOS(SIN(RADIANS(G1439))*SIN(RADIANS(E1434))+COS(RADIANS(G1439))*COS(RADIANS(E1434))*COS(RADIANS(AR1424))))&gt;90,0,$F$4*$F$5/E1433^2*(SIN(RADIANS(G1439))*SIN(RADIANS(E1434))+COS(RADIANS(G1439))*COS(RADIANS(E1434))*COS(RADIANS(AR1424))))</f>
        <v>0</v>
      </c>
    </row>
    <row r="1440" spans="2:44" x14ac:dyDescent="0.5">
      <c r="G1440">
        <v>-50</v>
      </c>
      <c r="I1440">
        <f>IF(DEGREES(ACOS(SIN(RADIANS(G1440))*SIN(RADIANS(E1434))+COS(RADIANS(G1440))*COS(RADIANS(E1434))*COS(RADIANS(I1424))))&gt;90,0,$F$4*$F$5/E1433^2*(SIN(RADIANS(G1440))*SIN(RADIANS(E1434))+COS(RADIANS(G1440))*COS(RADIANS(E1434))*COS(RADIANS(I1424))))</f>
        <v>0</v>
      </c>
      <c r="J1440">
        <f>IF(DEGREES(ACOS(SIN(RADIANS(G1440))*SIN(RADIANS(E1434))+COS(RADIANS(G1440))*COS(RADIANS(E1434))*COS(RADIANS(J1424))))&gt;90,0,$F$4*$F$5/E1433^2*(SIN(RADIANS(G1440))*SIN(RADIANS(E1434))+COS(RADIANS(G1440))*COS(RADIANS(E1434))*COS(RADIANS(J1424))))</f>
        <v>0</v>
      </c>
      <c r="K1440">
        <f>IF(DEGREES(ACOS(SIN(RADIANS(G1440))*SIN(RADIANS(E1434))+COS(RADIANS(G1440))*COS(RADIANS(E1434))*COS(RADIANS(K1424))))&gt;90,0,$F$4*$F$5/E1433^2*(SIN(RADIANS(G1440))*SIN(RADIANS(E1434))+COS(RADIANS(G1440))*COS(RADIANS(E1434))*COS(RADIANS(K1424))))</f>
        <v>0</v>
      </c>
      <c r="L1440">
        <f>IF(DEGREES(ACOS(SIN(RADIANS(G1440))*SIN(RADIANS(E1434))+COS(RADIANS(G1440))*COS(RADIANS(E1434))*COS(RADIANS(L1424))))&gt;90,0,$F$4*$F$5/E1433^2*(SIN(RADIANS(G1440))*SIN(RADIANS(E1434))+COS(RADIANS(G1440))*COS(RADIANS(E1434))*COS(RADIANS(L1424))))</f>
        <v>0</v>
      </c>
      <c r="M1440">
        <f>IF(DEGREES(ACOS(SIN(RADIANS(G1440))*SIN(RADIANS(E1434))+COS(RADIANS(G1440))*COS(RADIANS(E1434))*COS(RADIANS(M1424))))&gt;90,0,$F$4*$F$5/E1433^2*(SIN(RADIANS(G1440))*SIN(RADIANS(E1434))+COS(RADIANS(G1440))*COS(RADIANS(E1434))*COS(RADIANS(M1424))))</f>
        <v>0</v>
      </c>
      <c r="N1440">
        <f>IF(DEGREES(ACOS(SIN(RADIANS(G1440))*SIN(RADIANS(E1434))+COS(RADIANS(G1440))*COS(RADIANS(E1434))*COS(RADIANS(N1424))))&gt;90,0,$F$4*$F$5/E1433^2*(SIN(RADIANS(G1440))*SIN(RADIANS(E1434))+COS(RADIANS(G1440))*COS(RADIANS(E1434))*COS(RADIANS(N1424))))</f>
        <v>0</v>
      </c>
      <c r="O1440">
        <f>IF(DEGREES(ACOS(SIN(RADIANS(G1440))*SIN(RADIANS(E1434))+COS(RADIANS(G1440))*COS(RADIANS(E1434))*COS(RADIANS(O1424))))&gt;90,0,$F$4*$F$5/E1433^2*(SIN(RADIANS(G1440))*SIN(RADIANS(E1434))+COS(RADIANS(G1440))*COS(RADIANS(E1434))*COS(RADIANS(O1424))))</f>
        <v>0</v>
      </c>
      <c r="P1440">
        <f>IF(DEGREES(ACOS(SIN(RADIANS(G1440))*SIN(RADIANS(E1434))+COS(RADIANS(G1440))*COS(RADIANS(E1434))*COS(RADIANS(P1424))))&gt;90,0,$F$4*$F$5/E1433^2*(SIN(RADIANS(G1440))*SIN(RADIANS(E1434))+COS(RADIANS(G1440))*COS(RADIANS(E1434))*COS(RADIANS(P1424))))</f>
        <v>0</v>
      </c>
      <c r="Q1440">
        <f>IF(DEGREES(ACOS(SIN(RADIANS(G1440))*SIN(RADIANS(E1434))+COS(RADIANS(G1440))*COS(RADIANS(E1434))*COS(RADIANS(Q1424))))&gt;90,0,$F$4*$F$5/E1433^2*(SIN(RADIANS(G1440))*SIN(RADIANS(E1434))+COS(RADIANS(G1440))*COS(RADIANS(E1434))*COS(RADIANS(Q1424))))</f>
        <v>0</v>
      </c>
      <c r="R1440" t="e">
        <f>IF(DEGREES(ACOS(SIN(RADIANS(G1440))*SIN(RADIANS(E1434))+COS(RADIANS(G1440))*COS(RADIANS(E1434))*COS(RADIANS(R1424))))&gt;90,0,$F$4*$F$5/E1433^2*(SIN(RADIANS(G1440))*SIN(RADIANS(E1434))+COS(RADIANS(G1440))*COS(RADIANS(E1434))*COS(RADIANS(R1424))))</f>
        <v>#DIV/0!</v>
      </c>
      <c r="S1440" t="e">
        <f>IF(DEGREES(ACOS(SIN(RADIANS(G1440))*SIN(RADIANS(E1434))+COS(RADIANS(G1440))*COS(RADIANS(E1434))*COS(RADIANS(S1424))))&gt;90,0,$F$4*$F$5/E1433^2*(SIN(RADIANS(G1440))*SIN(RADIANS(E1434))+COS(RADIANS(G1440))*COS(RADIANS(E1434))*COS(RADIANS(S1424))))</f>
        <v>#DIV/0!</v>
      </c>
      <c r="T1440" t="e">
        <f>IF(DEGREES(ACOS(SIN(RADIANS(G1440))*SIN(RADIANS(E1434))+COS(RADIANS(G1440))*COS(RADIANS(E1434))*COS(RADIANS(T1424))))&gt;90,0,$F$4*$F$5/E1433^2*(SIN(RADIANS(G1440))*SIN(RADIANS(E1434))+COS(RADIANS(G1440))*COS(RADIANS(E1434))*COS(RADIANS(T1424))))</f>
        <v>#DIV/0!</v>
      </c>
      <c r="U1440" t="e">
        <f>IF(DEGREES(ACOS(SIN(RADIANS(G1440))*SIN(RADIANS(E1434))+COS(RADIANS(G1440))*COS(RADIANS(E1434))*COS(RADIANS(U1424))))&gt;90,0,$F$4*$F$5/E1433^2*(SIN(RADIANS(G1440))*SIN(RADIANS(E1434))+COS(RADIANS(G1440))*COS(RADIANS(E1434))*COS(RADIANS(U1424))))</f>
        <v>#DIV/0!</v>
      </c>
      <c r="V1440" t="e">
        <f>IF(DEGREES(ACOS(SIN(RADIANS(G1440))*SIN(RADIANS(E1434))+COS(RADIANS(G1440))*COS(RADIANS(E1434))*COS(RADIANS(V1424))))&gt;90,0,$F$4*$F$5/E1433^2*(SIN(RADIANS(G1440))*SIN(RADIANS(E1434))+COS(RADIANS(G1440))*COS(RADIANS(E1434))*COS(RADIANS(V1424))))</f>
        <v>#DIV/0!</v>
      </c>
      <c r="W1440" t="e">
        <f>IF(DEGREES(ACOS(SIN(RADIANS(G1440))*SIN(RADIANS(E1434))+COS(RADIANS(G1440))*COS(RADIANS(E1434))*COS(RADIANS(W1424))))&gt;90,0,$F$4*$F$5/E1433^2*(SIN(RADIANS(G1440))*SIN(RADIANS(E1434))+COS(RADIANS(G1440))*COS(RADIANS(E1434))*COS(RADIANS(W1424))))</f>
        <v>#DIV/0!</v>
      </c>
      <c r="X1440" t="e">
        <f>IF(DEGREES(ACOS(SIN(RADIANS(G1440))*SIN(RADIANS(E1434))+COS(RADIANS(G1440))*COS(RADIANS(E1434))*COS(RADIANS(X1424))))&gt;90,0,$F$4*$F$5/E1433^2*(SIN(RADIANS(G1440))*SIN(RADIANS(E1434))+COS(RADIANS(G1440))*COS(RADIANS(E1434))*COS(RADIANS(X1424))))</f>
        <v>#DIV/0!</v>
      </c>
      <c r="Y1440" t="e">
        <f>IF(DEGREES(ACOS(SIN(RADIANS(G1440))*SIN(RADIANS(E1434))+COS(RADIANS(G1440))*COS(RADIANS(E1434))*COS(RADIANS(Y1424))))&gt;90,0,$F$4*$F$5/E1433^2*(SIN(RADIANS(G1440))*SIN(RADIANS(E1434))+COS(RADIANS(G1440))*COS(RADIANS(E1434))*COS(RADIANS(Y1424))))</f>
        <v>#DIV/0!</v>
      </c>
      <c r="Z1440" t="e">
        <f>IF(DEGREES(ACOS(SIN(RADIANS(G1440))*SIN(RADIANS(E1434))+COS(RADIANS(G1440))*COS(RADIANS(E1434))*COS(RADIANS(Z1424))))&gt;90,0,$F$4*$F$5/E1433^2*(SIN(RADIANS(G1440))*SIN(RADIANS(E1434))+COS(RADIANS(G1440))*COS(RADIANS(E1434))*COS(RADIANS(Z1424))))</f>
        <v>#DIV/0!</v>
      </c>
      <c r="AA1440" t="e">
        <f>IF(DEGREES(ACOS(SIN(RADIANS(G1440))*SIN(RADIANS(E1434))+COS(RADIANS(G1440))*COS(RADIANS(E1434))*COS(RADIANS(AA1424))))&gt;90,0,$F$4*$F$5/E1433^2*(SIN(RADIANS(G1440))*SIN(RADIANS(E1434))+COS(RADIANS(G1440))*COS(RADIANS(E1434))*COS(RADIANS(AA1424))))</f>
        <v>#DIV/0!</v>
      </c>
      <c r="AB1440" t="e">
        <f>IF(DEGREES(ACOS(SIN(RADIANS(G1440))*SIN(RADIANS(E1434))+COS(RADIANS(G1440))*COS(RADIANS(E1434))*COS(RADIANS(AB1424))))&gt;90,0,$F$4*$F$5/E1433^2*(SIN(RADIANS(G1440))*SIN(RADIANS(E1434))+COS(RADIANS(G1440))*COS(RADIANS(E1434))*COS(RADIANS(AB1424))))</f>
        <v>#DIV/0!</v>
      </c>
      <c r="AC1440" t="e">
        <f>IF(DEGREES(ACOS(SIN(RADIANS(G1440))*SIN(RADIANS(E1434))+COS(RADIANS(G1440))*COS(RADIANS(E1434))*COS(RADIANS(AC1424))))&gt;90,0,$F$4*$F$5/E1433^2*(SIN(RADIANS(G1440))*SIN(RADIANS(E1434))+COS(RADIANS(G1440))*COS(RADIANS(E1434))*COS(RADIANS(AC1424))))</f>
        <v>#DIV/0!</v>
      </c>
      <c r="AD1440" t="e">
        <f>IF(DEGREES(ACOS(SIN(RADIANS(G1440))*SIN(RADIANS(E1434))+COS(RADIANS(G1440))*COS(RADIANS(E1434))*COS(RADIANS(AD1424))))&gt;90,0,$F$4*$F$5/E1433^2*(SIN(RADIANS(G1440))*SIN(RADIANS(E1434))+COS(RADIANS(G1440))*COS(RADIANS(E1434))*COS(RADIANS(AD1424))))</f>
        <v>#DIV/0!</v>
      </c>
      <c r="AE1440" t="e">
        <f>IF(DEGREES(ACOS(SIN(RADIANS(G1440))*SIN(RADIANS(E1434))+COS(RADIANS(G1440))*COS(RADIANS(E1434))*COS(RADIANS(AE1424))))&gt;90,0,$F$4*$F$5/E1433^2*(SIN(RADIANS(G1440))*SIN(RADIANS(E1434))+COS(RADIANS(G1440))*COS(RADIANS(E1434))*COS(RADIANS(AE1424))))</f>
        <v>#DIV/0!</v>
      </c>
      <c r="AF1440" t="e">
        <f>IF(DEGREES(ACOS(SIN(RADIANS(G1440))*SIN(RADIANS(E1434))+COS(RADIANS(G1440))*COS(RADIANS(E1434))*COS(RADIANS(AF1424))))&gt;90,0,$F$4*$F$5/E1433^2*(SIN(RADIANS(G1440))*SIN(RADIANS(E1434))+COS(RADIANS(G1440))*COS(RADIANS(E1434))*COS(RADIANS(AF1424))))</f>
        <v>#DIV/0!</v>
      </c>
      <c r="AG1440" t="e">
        <f>IF(DEGREES(ACOS(SIN(RADIANS(G1440))*SIN(RADIANS(E1434))+COS(RADIANS(G1440))*COS(RADIANS(E1434))*COS(RADIANS(AG1424))))&gt;90,0,$F$4*$F$5/E1433^2*(SIN(RADIANS(G1440))*SIN(RADIANS(E1434))+COS(RADIANS(G1440))*COS(RADIANS(E1434))*COS(RADIANS(AG1424))))</f>
        <v>#DIV/0!</v>
      </c>
      <c r="AH1440" t="e">
        <f>IF(DEGREES(ACOS(SIN(RADIANS(G1440))*SIN(RADIANS(E1434))+COS(RADIANS(G1440))*COS(RADIANS(E1434))*COS(RADIANS(AH1424))))&gt;90,0,$F$4*$F$5/E1433^2*(SIN(RADIANS(G1440))*SIN(RADIANS(E1434))+COS(RADIANS(G1440))*COS(RADIANS(E1434))*COS(RADIANS(AH1424))))</f>
        <v>#DIV/0!</v>
      </c>
      <c r="AI1440" t="e">
        <f>IF(DEGREES(ACOS(SIN(RADIANS(G1440))*SIN(RADIANS(E1434))+COS(RADIANS(G1440))*COS(RADIANS(E1434))*COS(RADIANS(AI1424))))&gt;90,0,$F$4*$F$5/E1433^2*(SIN(RADIANS(G1440))*SIN(RADIANS(E1434))+COS(RADIANS(G1440))*COS(RADIANS(E1434))*COS(RADIANS(AI1424))))</f>
        <v>#DIV/0!</v>
      </c>
      <c r="AJ1440" t="e">
        <f>IF(DEGREES(ACOS(SIN(RADIANS(G1440))*SIN(RADIANS(E1434))+COS(RADIANS(G1440))*COS(RADIANS(E1434))*COS(RADIANS(AJ1424))))&gt;90,0,$F$4*$F$5/E1433^2*(SIN(RADIANS(G1440))*SIN(RADIANS(E1434))+COS(RADIANS(G1440))*COS(RADIANS(E1434))*COS(RADIANS(AJ1424))))</f>
        <v>#DIV/0!</v>
      </c>
      <c r="AK1440">
        <f>IF(DEGREES(ACOS(SIN(RADIANS(G1440))*SIN(RADIANS(E1434))+COS(RADIANS(G1440))*COS(RADIANS(E1434))*COS(RADIANS(AK1424))))&gt;90,0,$F$4*$F$5/E1433^2*(SIN(RADIANS(G1440))*SIN(RADIANS(E1434))+COS(RADIANS(G1440))*COS(RADIANS(E1434))*COS(RADIANS(AK1424))))</f>
        <v>0</v>
      </c>
      <c r="AL1440">
        <f>IF(DEGREES(ACOS(SIN(RADIANS(G1440))*SIN(RADIANS(E1434))+COS(RADIANS(G1440))*COS(RADIANS(E1434))*COS(RADIANS(AL1424))))&gt;90,0,$F$4*$F$5/E1433^2*(SIN(RADIANS(G1440))*SIN(RADIANS(E1434))+COS(RADIANS(G1440))*COS(RADIANS(E1434))*COS(RADIANS(AL1424))))</f>
        <v>0</v>
      </c>
      <c r="AM1440">
        <f>IF(DEGREES(ACOS(SIN(RADIANS(G1440))*SIN(RADIANS(E1434))+COS(RADIANS(G1440))*COS(RADIANS(E1434))*COS(RADIANS(AM1424))))&gt;90,0,$F$4*$F$5/E1433^2*(SIN(RADIANS(G1440))*SIN(RADIANS(E1434))+COS(RADIANS(G1440))*COS(RADIANS(E1434))*COS(RADIANS(AM1424))))</f>
        <v>0</v>
      </c>
      <c r="AN1440">
        <f>IF(DEGREES(ACOS(SIN(RADIANS(G1440))*SIN(RADIANS(E1434))+COS(RADIANS(G1440))*COS(RADIANS(E1434))*COS(RADIANS(AN1424))))&gt;90,0,$F$4*$F$5/E1433^2*(SIN(RADIANS(G1440))*SIN(RADIANS(E1434))+COS(RADIANS(G1440))*COS(RADIANS(E1434))*COS(RADIANS(AN1424))))</f>
        <v>0</v>
      </c>
      <c r="AO1440">
        <f>IF(DEGREES(ACOS(SIN(RADIANS(G1440))*SIN(RADIANS(E1434))+COS(RADIANS(G1440))*COS(RADIANS(E1434))*COS(RADIANS(AO1424))))&gt;90,0,$F$4*$F$5/E1433^2*(SIN(RADIANS(G1440))*SIN(RADIANS(E1434))+COS(RADIANS(G1440))*COS(RADIANS(E1434))*COS(RADIANS(AO1424))))</f>
        <v>0</v>
      </c>
      <c r="AP1440">
        <f>IF(DEGREES(ACOS(SIN(RADIANS(G1440))*SIN(RADIANS(E1434))+COS(RADIANS(G1440))*COS(RADIANS(E1434))*COS(RADIANS(AP1424))))&gt;90,0,$F$4*$F$5/E1433^2*(SIN(RADIANS(G1440))*SIN(RADIANS(E1434))+COS(RADIANS(G1440))*COS(RADIANS(E1434))*COS(RADIANS(AP1424))))</f>
        <v>0</v>
      </c>
      <c r="AQ1440">
        <f>IF(DEGREES(ACOS(SIN(RADIANS(G1440))*SIN(RADIANS(E1434))+COS(RADIANS(G1440))*COS(RADIANS(E1434))*COS(RADIANS(AQ1424))))&gt;90,0,$F$4*$F$5/E1433^2*(SIN(RADIANS(G1440))*SIN(RADIANS(E1434))+COS(RADIANS(G1440))*COS(RADIANS(E1434))*COS(RADIANS(AQ1424))))</f>
        <v>0</v>
      </c>
      <c r="AR1440">
        <f>IF(DEGREES(ACOS(SIN(RADIANS(G1440))*SIN(RADIANS(E1434))+COS(RADIANS(G1440))*COS(RADIANS(E1434))*COS(RADIANS(AR1424))))&gt;90,0,$F$4*$F$5/E1433^2*(SIN(RADIANS(G1440))*SIN(RADIANS(E1434))+COS(RADIANS(G1440))*COS(RADIANS(E1434))*COS(RADIANS(AR1424))))</f>
        <v>0</v>
      </c>
    </row>
    <row r="1441" spans="2:44" x14ac:dyDescent="0.5">
      <c r="G1441">
        <v>-60</v>
      </c>
      <c r="I1441">
        <f>IF(DEGREES(ACOS(SIN(RADIANS(G1441))*SIN(RADIANS(E1434))+COS(RADIANS(G1441))*COS(RADIANS(E1434))*COS(RADIANS(I1424))))&gt;90,0,$F$4*$F$5/E1433^2*(SIN(RADIANS(G1441))*SIN(RADIANS(E1434))+COS(RADIANS(G1441))*COS(RADIANS(E1434))*COS(RADIANS(I1424))))</f>
        <v>0</v>
      </c>
      <c r="J1441">
        <f>IF(DEGREES(ACOS(SIN(RADIANS(G1441))*SIN(RADIANS(E1434))+COS(RADIANS(G1441))*COS(RADIANS(E1434))*COS(RADIANS(J1424))))&gt;90,0,$F$4*$F$5/E1433^2*(SIN(RADIANS(G1441))*SIN(RADIANS(E1434))+COS(RADIANS(G1441))*COS(RADIANS(E1434))*COS(RADIANS(J1424))))</f>
        <v>0</v>
      </c>
      <c r="K1441">
        <f>IF(DEGREES(ACOS(SIN(RADIANS(G1441))*SIN(RADIANS(E1434))+COS(RADIANS(G1441))*COS(RADIANS(E1434))*COS(RADIANS(K1424))))&gt;90,0,$F$4*$F$5/E1433^2*(SIN(RADIANS(G1441))*SIN(RADIANS(E1434))+COS(RADIANS(G1441))*COS(RADIANS(E1434))*COS(RADIANS(K1424))))</f>
        <v>0</v>
      </c>
      <c r="L1441">
        <f>IF(DEGREES(ACOS(SIN(RADIANS(G1441))*SIN(RADIANS(E1434))+COS(RADIANS(G1441))*COS(RADIANS(E1434))*COS(RADIANS(L1424))))&gt;90,0,$F$4*$F$5/E1433^2*(SIN(RADIANS(G1441))*SIN(RADIANS(E1434))+COS(RADIANS(G1441))*COS(RADIANS(E1434))*COS(RADIANS(L1424))))</f>
        <v>0</v>
      </c>
      <c r="M1441">
        <f>IF(DEGREES(ACOS(SIN(RADIANS(G1441))*SIN(RADIANS(E1434))+COS(RADIANS(G1441))*COS(RADIANS(E1434))*COS(RADIANS(M1424))))&gt;90,0,$F$4*$F$5/E1433^2*(SIN(RADIANS(G1441))*SIN(RADIANS(E1434))+COS(RADIANS(G1441))*COS(RADIANS(E1434))*COS(RADIANS(M1424))))</f>
        <v>0</v>
      </c>
      <c r="N1441">
        <f>IF(DEGREES(ACOS(SIN(RADIANS(G1441))*SIN(RADIANS(E1434))+COS(RADIANS(G1441))*COS(RADIANS(E1434))*COS(RADIANS(N1424))))&gt;90,0,$F$4*$F$5/E1433^2*(SIN(RADIANS(G1441))*SIN(RADIANS(E1434))+COS(RADIANS(G1441))*COS(RADIANS(E1434))*COS(RADIANS(N1424))))</f>
        <v>0</v>
      </c>
      <c r="O1441">
        <f>IF(DEGREES(ACOS(SIN(RADIANS(G1441))*SIN(RADIANS(E1434))+COS(RADIANS(G1441))*COS(RADIANS(E1434))*COS(RADIANS(O1424))))&gt;90,0,$F$4*$F$5/E1433^2*(SIN(RADIANS(G1441))*SIN(RADIANS(E1434))+COS(RADIANS(G1441))*COS(RADIANS(E1434))*COS(RADIANS(O1424))))</f>
        <v>0</v>
      </c>
      <c r="P1441">
        <f>IF(DEGREES(ACOS(SIN(RADIANS(G1441))*SIN(RADIANS(E1434))+COS(RADIANS(G1441))*COS(RADIANS(E1434))*COS(RADIANS(P1424))))&gt;90,0,$F$4*$F$5/E1433^2*(SIN(RADIANS(G1441))*SIN(RADIANS(E1434))+COS(RADIANS(G1441))*COS(RADIANS(E1434))*COS(RADIANS(P1424))))</f>
        <v>0</v>
      </c>
      <c r="Q1441">
        <f>IF(DEGREES(ACOS(SIN(RADIANS(G1441))*SIN(RADIANS(E1434))+COS(RADIANS(G1441))*COS(RADIANS(E1434))*COS(RADIANS(Q1424))))&gt;90,0,$F$4*$F$5/E1433^2*(SIN(RADIANS(G1441))*SIN(RADIANS(E1434))+COS(RADIANS(G1441))*COS(RADIANS(E1434))*COS(RADIANS(Q1424))))</f>
        <v>0</v>
      </c>
      <c r="R1441" t="e">
        <f>IF(DEGREES(ACOS(SIN(RADIANS(G1441))*SIN(RADIANS(E1434))+COS(RADIANS(G1441))*COS(RADIANS(E1434))*COS(RADIANS(R1424))))&gt;90,0,$F$4*$F$5/E1433^2*(SIN(RADIANS(G1441))*SIN(RADIANS(E1434))+COS(RADIANS(G1441))*COS(RADIANS(E1434))*COS(RADIANS(R1424))))</f>
        <v>#DIV/0!</v>
      </c>
      <c r="S1441" t="e">
        <f>IF(DEGREES(ACOS(SIN(RADIANS(G1441))*SIN(RADIANS(E1434))+COS(RADIANS(G1441))*COS(RADIANS(E1434))*COS(RADIANS(S1424))))&gt;90,0,$F$4*$F$5/E1433^2*(SIN(RADIANS(G1441))*SIN(RADIANS(E1434))+COS(RADIANS(G1441))*COS(RADIANS(E1434))*COS(RADIANS(S1424))))</f>
        <v>#DIV/0!</v>
      </c>
      <c r="T1441" t="e">
        <f>IF(DEGREES(ACOS(SIN(RADIANS(G1441))*SIN(RADIANS(E1434))+COS(RADIANS(G1441))*COS(RADIANS(E1434))*COS(RADIANS(T1424))))&gt;90,0,$F$4*$F$5/E1433^2*(SIN(RADIANS(G1441))*SIN(RADIANS(E1434))+COS(RADIANS(G1441))*COS(RADIANS(E1434))*COS(RADIANS(T1424))))</f>
        <v>#DIV/0!</v>
      </c>
      <c r="U1441" t="e">
        <f>IF(DEGREES(ACOS(SIN(RADIANS(G1441))*SIN(RADIANS(E1434))+COS(RADIANS(G1441))*COS(RADIANS(E1434))*COS(RADIANS(U1424))))&gt;90,0,$F$4*$F$5/E1433^2*(SIN(RADIANS(G1441))*SIN(RADIANS(E1434))+COS(RADIANS(G1441))*COS(RADIANS(E1434))*COS(RADIANS(U1424))))</f>
        <v>#DIV/0!</v>
      </c>
      <c r="V1441" t="e">
        <f>IF(DEGREES(ACOS(SIN(RADIANS(G1441))*SIN(RADIANS(E1434))+COS(RADIANS(G1441))*COS(RADIANS(E1434))*COS(RADIANS(V1424))))&gt;90,0,$F$4*$F$5/E1433^2*(SIN(RADIANS(G1441))*SIN(RADIANS(E1434))+COS(RADIANS(G1441))*COS(RADIANS(E1434))*COS(RADIANS(V1424))))</f>
        <v>#DIV/0!</v>
      </c>
      <c r="W1441" t="e">
        <f>IF(DEGREES(ACOS(SIN(RADIANS(G1441))*SIN(RADIANS(E1434))+COS(RADIANS(G1441))*COS(RADIANS(E1434))*COS(RADIANS(W1424))))&gt;90,0,$F$4*$F$5/E1433^2*(SIN(RADIANS(G1441))*SIN(RADIANS(E1434))+COS(RADIANS(G1441))*COS(RADIANS(E1434))*COS(RADIANS(W1424))))</f>
        <v>#DIV/0!</v>
      </c>
      <c r="X1441" t="e">
        <f>IF(DEGREES(ACOS(SIN(RADIANS(G1441))*SIN(RADIANS(E1434))+COS(RADIANS(G1441))*COS(RADIANS(E1434))*COS(RADIANS(X1424))))&gt;90,0,$F$4*$F$5/E1433^2*(SIN(RADIANS(G1441))*SIN(RADIANS(E1434))+COS(RADIANS(G1441))*COS(RADIANS(E1434))*COS(RADIANS(X1424))))</f>
        <v>#DIV/0!</v>
      </c>
      <c r="Y1441" t="e">
        <f>IF(DEGREES(ACOS(SIN(RADIANS(G1441))*SIN(RADIANS(E1434))+COS(RADIANS(G1441))*COS(RADIANS(E1434))*COS(RADIANS(Y1424))))&gt;90,0,$F$4*$F$5/E1433^2*(SIN(RADIANS(G1441))*SIN(RADIANS(E1434))+COS(RADIANS(G1441))*COS(RADIANS(E1434))*COS(RADIANS(Y1424))))</f>
        <v>#DIV/0!</v>
      </c>
      <c r="Z1441" t="e">
        <f>IF(DEGREES(ACOS(SIN(RADIANS(G1441))*SIN(RADIANS(E1434))+COS(RADIANS(G1441))*COS(RADIANS(E1434))*COS(RADIANS(Z1424))))&gt;90,0,$F$4*$F$5/E1433^2*(SIN(RADIANS(G1441))*SIN(RADIANS(E1434))+COS(RADIANS(G1441))*COS(RADIANS(E1434))*COS(RADIANS(Z1424))))</f>
        <v>#DIV/0!</v>
      </c>
      <c r="AA1441" t="e">
        <f>IF(DEGREES(ACOS(SIN(RADIANS(G1441))*SIN(RADIANS(E1434))+COS(RADIANS(G1441))*COS(RADIANS(E1434))*COS(RADIANS(AA1424))))&gt;90,0,$F$4*$F$5/E1433^2*(SIN(RADIANS(G1441))*SIN(RADIANS(E1434))+COS(RADIANS(G1441))*COS(RADIANS(E1434))*COS(RADIANS(AA1424))))</f>
        <v>#DIV/0!</v>
      </c>
      <c r="AB1441" t="e">
        <f>IF(DEGREES(ACOS(SIN(RADIANS(G1441))*SIN(RADIANS(E1434))+COS(RADIANS(G1441))*COS(RADIANS(E1434))*COS(RADIANS(AB1424))))&gt;90,0,$F$4*$F$5/E1433^2*(SIN(RADIANS(G1441))*SIN(RADIANS(E1434))+COS(RADIANS(G1441))*COS(RADIANS(E1434))*COS(RADIANS(AB1424))))</f>
        <v>#DIV/0!</v>
      </c>
      <c r="AC1441" t="e">
        <f>IF(DEGREES(ACOS(SIN(RADIANS(G1441))*SIN(RADIANS(E1434))+COS(RADIANS(G1441))*COS(RADIANS(E1434))*COS(RADIANS(AC1424))))&gt;90,0,$F$4*$F$5/E1433^2*(SIN(RADIANS(G1441))*SIN(RADIANS(E1434))+COS(RADIANS(G1441))*COS(RADIANS(E1434))*COS(RADIANS(AC1424))))</f>
        <v>#DIV/0!</v>
      </c>
      <c r="AD1441" t="e">
        <f>IF(DEGREES(ACOS(SIN(RADIANS(G1441))*SIN(RADIANS(E1434))+COS(RADIANS(G1441))*COS(RADIANS(E1434))*COS(RADIANS(AD1424))))&gt;90,0,$F$4*$F$5/E1433^2*(SIN(RADIANS(G1441))*SIN(RADIANS(E1434))+COS(RADIANS(G1441))*COS(RADIANS(E1434))*COS(RADIANS(AD1424))))</f>
        <v>#DIV/0!</v>
      </c>
      <c r="AE1441" t="e">
        <f>IF(DEGREES(ACOS(SIN(RADIANS(G1441))*SIN(RADIANS(E1434))+COS(RADIANS(G1441))*COS(RADIANS(E1434))*COS(RADIANS(AE1424))))&gt;90,0,$F$4*$F$5/E1433^2*(SIN(RADIANS(G1441))*SIN(RADIANS(E1434))+COS(RADIANS(G1441))*COS(RADIANS(E1434))*COS(RADIANS(AE1424))))</f>
        <v>#DIV/0!</v>
      </c>
      <c r="AF1441" t="e">
        <f>IF(DEGREES(ACOS(SIN(RADIANS(G1441))*SIN(RADIANS(E1434))+COS(RADIANS(G1441))*COS(RADIANS(E1434))*COS(RADIANS(AF1424))))&gt;90,0,$F$4*$F$5/E1433^2*(SIN(RADIANS(G1441))*SIN(RADIANS(E1434))+COS(RADIANS(G1441))*COS(RADIANS(E1434))*COS(RADIANS(AF1424))))</f>
        <v>#DIV/0!</v>
      </c>
      <c r="AG1441" t="e">
        <f>IF(DEGREES(ACOS(SIN(RADIANS(G1441))*SIN(RADIANS(E1434))+COS(RADIANS(G1441))*COS(RADIANS(E1434))*COS(RADIANS(AG1424))))&gt;90,0,$F$4*$F$5/E1433^2*(SIN(RADIANS(G1441))*SIN(RADIANS(E1434))+COS(RADIANS(G1441))*COS(RADIANS(E1434))*COS(RADIANS(AG1424))))</f>
        <v>#DIV/0!</v>
      </c>
      <c r="AH1441" t="e">
        <f>IF(DEGREES(ACOS(SIN(RADIANS(G1441))*SIN(RADIANS(E1434))+COS(RADIANS(G1441))*COS(RADIANS(E1434))*COS(RADIANS(AH1424))))&gt;90,0,$F$4*$F$5/E1433^2*(SIN(RADIANS(G1441))*SIN(RADIANS(E1434))+COS(RADIANS(G1441))*COS(RADIANS(E1434))*COS(RADIANS(AH1424))))</f>
        <v>#DIV/0!</v>
      </c>
      <c r="AI1441" t="e">
        <f>IF(DEGREES(ACOS(SIN(RADIANS(G1441))*SIN(RADIANS(E1434))+COS(RADIANS(G1441))*COS(RADIANS(E1434))*COS(RADIANS(AI1424))))&gt;90,0,$F$4*$F$5/E1433^2*(SIN(RADIANS(G1441))*SIN(RADIANS(E1434))+COS(RADIANS(G1441))*COS(RADIANS(E1434))*COS(RADIANS(AI1424))))</f>
        <v>#DIV/0!</v>
      </c>
      <c r="AJ1441" t="e">
        <f>IF(DEGREES(ACOS(SIN(RADIANS(G1441))*SIN(RADIANS(E1434))+COS(RADIANS(G1441))*COS(RADIANS(E1434))*COS(RADIANS(AJ1424))))&gt;90,0,$F$4*$F$5/E1433^2*(SIN(RADIANS(G1441))*SIN(RADIANS(E1434))+COS(RADIANS(G1441))*COS(RADIANS(E1434))*COS(RADIANS(AJ1424))))</f>
        <v>#DIV/0!</v>
      </c>
      <c r="AK1441">
        <f>IF(DEGREES(ACOS(SIN(RADIANS(G1441))*SIN(RADIANS(E1434))+COS(RADIANS(G1441))*COS(RADIANS(E1434))*COS(RADIANS(AK1424))))&gt;90,0,$F$4*$F$5/E1433^2*(SIN(RADIANS(G1441))*SIN(RADIANS(E1434))+COS(RADIANS(G1441))*COS(RADIANS(E1434))*COS(RADIANS(AK1424))))</f>
        <v>0</v>
      </c>
      <c r="AL1441">
        <f>IF(DEGREES(ACOS(SIN(RADIANS(G1441))*SIN(RADIANS(E1434))+COS(RADIANS(G1441))*COS(RADIANS(E1434))*COS(RADIANS(AL1424))))&gt;90,0,$F$4*$F$5/E1433^2*(SIN(RADIANS(G1441))*SIN(RADIANS(E1434))+COS(RADIANS(G1441))*COS(RADIANS(E1434))*COS(RADIANS(AL1424))))</f>
        <v>0</v>
      </c>
      <c r="AM1441">
        <f>IF(DEGREES(ACOS(SIN(RADIANS(G1441))*SIN(RADIANS(E1434))+COS(RADIANS(G1441))*COS(RADIANS(E1434))*COS(RADIANS(AM1424))))&gt;90,0,$F$4*$F$5/E1433^2*(SIN(RADIANS(G1441))*SIN(RADIANS(E1434))+COS(RADIANS(G1441))*COS(RADIANS(E1434))*COS(RADIANS(AM1424))))</f>
        <v>0</v>
      </c>
      <c r="AN1441">
        <f>IF(DEGREES(ACOS(SIN(RADIANS(G1441))*SIN(RADIANS(E1434))+COS(RADIANS(G1441))*COS(RADIANS(E1434))*COS(RADIANS(AN1424))))&gt;90,0,$F$4*$F$5/E1433^2*(SIN(RADIANS(G1441))*SIN(RADIANS(E1434))+COS(RADIANS(G1441))*COS(RADIANS(E1434))*COS(RADIANS(AN1424))))</f>
        <v>0</v>
      </c>
      <c r="AO1441">
        <f>IF(DEGREES(ACOS(SIN(RADIANS(G1441))*SIN(RADIANS(E1434))+COS(RADIANS(G1441))*COS(RADIANS(E1434))*COS(RADIANS(AO1424))))&gt;90,0,$F$4*$F$5/E1433^2*(SIN(RADIANS(G1441))*SIN(RADIANS(E1434))+COS(RADIANS(G1441))*COS(RADIANS(E1434))*COS(RADIANS(AO1424))))</f>
        <v>0</v>
      </c>
      <c r="AP1441">
        <f>IF(DEGREES(ACOS(SIN(RADIANS(G1441))*SIN(RADIANS(E1434))+COS(RADIANS(G1441))*COS(RADIANS(E1434))*COS(RADIANS(AP1424))))&gt;90,0,$F$4*$F$5/E1433^2*(SIN(RADIANS(G1441))*SIN(RADIANS(E1434))+COS(RADIANS(G1441))*COS(RADIANS(E1434))*COS(RADIANS(AP1424))))</f>
        <v>0</v>
      </c>
      <c r="AQ1441">
        <f>IF(DEGREES(ACOS(SIN(RADIANS(G1441))*SIN(RADIANS(E1434))+COS(RADIANS(G1441))*COS(RADIANS(E1434))*COS(RADIANS(AQ1424))))&gt;90,0,$F$4*$F$5/E1433^2*(SIN(RADIANS(G1441))*SIN(RADIANS(E1434))+COS(RADIANS(G1441))*COS(RADIANS(E1434))*COS(RADIANS(AQ1424))))</f>
        <v>0</v>
      </c>
      <c r="AR1441">
        <f>IF(DEGREES(ACOS(SIN(RADIANS(G1441))*SIN(RADIANS(E1434))+COS(RADIANS(G1441))*COS(RADIANS(E1434))*COS(RADIANS(AR1424))))&gt;90,0,$F$4*$F$5/E1433^2*(SIN(RADIANS(G1441))*SIN(RADIANS(E1434))+COS(RADIANS(G1441))*COS(RADIANS(E1434))*COS(RADIANS(AR1424))))</f>
        <v>0</v>
      </c>
    </row>
    <row r="1442" spans="2:44" x14ac:dyDescent="0.5">
      <c r="G1442">
        <v>-70</v>
      </c>
      <c r="I1442">
        <f>IF(DEGREES(ACOS(SIN(RADIANS(G1442))*SIN(RADIANS(E1434))+COS(RADIANS(G1442))*COS(RADIANS(E1434))*COS(RADIANS(I1424))))&gt;90,0,$F$4*$F$5/E1433^2*(SIN(RADIANS(G1442))*SIN(RADIANS(E1434))+COS(RADIANS(G1442))*COS(RADIANS(E1434))*COS(RADIANS(I1424))))</f>
        <v>0</v>
      </c>
      <c r="J1442">
        <f>IF(DEGREES(ACOS(SIN(RADIANS(G1442))*SIN(RADIANS(E1434))+COS(RADIANS(G1442))*COS(RADIANS(E1434))*COS(RADIANS(J1424))))&gt;90,0,$F$4*$F$5/E1433^2*(SIN(RADIANS(G1442))*SIN(RADIANS(E1434))+COS(RADIANS(G1442))*COS(RADIANS(E1434))*COS(RADIANS(J1424))))</f>
        <v>0</v>
      </c>
      <c r="K1442">
        <f>IF(DEGREES(ACOS(SIN(RADIANS(G1442))*SIN(RADIANS(E1434))+COS(RADIANS(G1442))*COS(RADIANS(E1434))*COS(RADIANS(K1424))))&gt;90,0,$F$4*$F$5/E1433^2*(SIN(RADIANS(G1442))*SIN(RADIANS(E1434))+COS(RADIANS(G1442))*COS(RADIANS(E1434))*COS(RADIANS(K1424))))</f>
        <v>0</v>
      </c>
      <c r="L1442">
        <f>IF(DEGREES(ACOS(SIN(RADIANS(G1442))*SIN(RADIANS(E1434))+COS(RADIANS(G1442))*COS(RADIANS(E1434))*COS(RADIANS(L1424))))&gt;90,0,$F$4*$F$5/E1433^2*(SIN(RADIANS(G1442))*SIN(RADIANS(E1434))+COS(RADIANS(G1442))*COS(RADIANS(E1434))*COS(RADIANS(L1424))))</f>
        <v>0</v>
      </c>
      <c r="M1442">
        <f>IF(DEGREES(ACOS(SIN(RADIANS(G1442))*SIN(RADIANS(E1434))+COS(RADIANS(G1442))*COS(RADIANS(E1434))*COS(RADIANS(M1424))))&gt;90,0,$F$4*$F$5/E1433^2*(SIN(RADIANS(G1442))*SIN(RADIANS(E1434))+COS(RADIANS(G1442))*COS(RADIANS(E1434))*COS(RADIANS(M1424))))</f>
        <v>0</v>
      </c>
      <c r="N1442">
        <f>IF(DEGREES(ACOS(SIN(RADIANS(G1442))*SIN(RADIANS(E1434))+COS(RADIANS(G1442))*COS(RADIANS(E1434))*COS(RADIANS(N1424))))&gt;90,0,$F$4*$F$5/E1433^2*(SIN(RADIANS(G1442))*SIN(RADIANS(E1434))+COS(RADIANS(G1442))*COS(RADIANS(E1434))*COS(RADIANS(N1424))))</f>
        <v>0</v>
      </c>
      <c r="O1442">
        <f>IF(DEGREES(ACOS(SIN(RADIANS(G1442))*SIN(RADIANS(E1434))+COS(RADIANS(G1442))*COS(RADIANS(E1434))*COS(RADIANS(O1424))))&gt;90,0,$F$4*$F$5/E1433^2*(SIN(RADIANS(G1442))*SIN(RADIANS(E1434))+COS(RADIANS(G1442))*COS(RADIANS(E1434))*COS(RADIANS(O1424))))</f>
        <v>0</v>
      </c>
      <c r="P1442">
        <f>IF(DEGREES(ACOS(SIN(RADIANS(G1442))*SIN(RADIANS(E1434))+COS(RADIANS(G1442))*COS(RADIANS(E1434))*COS(RADIANS(P1424))))&gt;90,0,$F$4*$F$5/E1433^2*(SIN(RADIANS(G1442))*SIN(RADIANS(E1434))+COS(RADIANS(G1442))*COS(RADIANS(E1434))*COS(RADIANS(P1424))))</f>
        <v>0</v>
      </c>
      <c r="Q1442">
        <f>IF(DEGREES(ACOS(SIN(RADIANS(G1442))*SIN(RADIANS(E1434))+COS(RADIANS(G1442))*COS(RADIANS(E1434))*COS(RADIANS(Q1424))))&gt;90,0,$F$4*$F$5/E1433^2*(SIN(RADIANS(G1442))*SIN(RADIANS(E1434))+COS(RADIANS(G1442))*COS(RADIANS(E1434))*COS(RADIANS(Q1424))))</f>
        <v>0</v>
      </c>
      <c r="R1442" t="e">
        <f>IF(DEGREES(ACOS(SIN(RADIANS(G1442))*SIN(RADIANS(E1434))+COS(RADIANS(G1442))*COS(RADIANS(E1434))*COS(RADIANS(R1424))))&gt;90,0,$F$4*$F$5/E1433^2*(SIN(RADIANS(G1442))*SIN(RADIANS(E1434))+COS(RADIANS(G1442))*COS(RADIANS(E1434))*COS(RADIANS(R1424))))</f>
        <v>#DIV/0!</v>
      </c>
      <c r="S1442" t="e">
        <f>IF(DEGREES(ACOS(SIN(RADIANS(G1442))*SIN(RADIANS(E1434))+COS(RADIANS(G1442))*COS(RADIANS(E1434))*COS(RADIANS(S1424))))&gt;90,0,$F$4*$F$5/E1433^2*(SIN(RADIANS(G1442))*SIN(RADIANS(E1434))+COS(RADIANS(G1442))*COS(RADIANS(E1434))*COS(RADIANS(S1424))))</f>
        <v>#DIV/0!</v>
      </c>
      <c r="T1442" t="e">
        <f>IF(DEGREES(ACOS(SIN(RADIANS(G1442))*SIN(RADIANS(E1434))+COS(RADIANS(G1442))*COS(RADIANS(E1434))*COS(RADIANS(T1424))))&gt;90,0,$F$4*$F$5/E1433^2*(SIN(RADIANS(G1442))*SIN(RADIANS(E1434))+COS(RADIANS(G1442))*COS(RADIANS(E1434))*COS(RADIANS(T1424))))</f>
        <v>#DIV/0!</v>
      </c>
      <c r="U1442" t="e">
        <f>IF(DEGREES(ACOS(SIN(RADIANS(G1442))*SIN(RADIANS(E1434))+COS(RADIANS(G1442))*COS(RADIANS(E1434))*COS(RADIANS(U1424))))&gt;90,0,$F$4*$F$5/E1433^2*(SIN(RADIANS(G1442))*SIN(RADIANS(E1434))+COS(RADIANS(G1442))*COS(RADIANS(E1434))*COS(RADIANS(U1424))))</f>
        <v>#DIV/0!</v>
      </c>
      <c r="V1442" t="e">
        <f>IF(DEGREES(ACOS(SIN(RADIANS(G1442))*SIN(RADIANS(E1434))+COS(RADIANS(G1442))*COS(RADIANS(E1434))*COS(RADIANS(V1424))))&gt;90,0,$F$4*$F$5/E1433^2*(SIN(RADIANS(G1442))*SIN(RADIANS(E1434))+COS(RADIANS(G1442))*COS(RADIANS(E1434))*COS(RADIANS(V1424))))</f>
        <v>#DIV/0!</v>
      </c>
      <c r="W1442" t="e">
        <f>IF(DEGREES(ACOS(SIN(RADIANS(G1442))*SIN(RADIANS(E1434))+COS(RADIANS(G1442))*COS(RADIANS(E1434))*COS(RADIANS(W1424))))&gt;90,0,$F$4*$F$5/E1433^2*(SIN(RADIANS(G1442))*SIN(RADIANS(E1434))+COS(RADIANS(G1442))*COS(RADIANS(E1434))*COS(RADIANS(W1424))))</f>
        <v>#DIV/0!</v>
      </c>
      <c r="X1442" t="e">
        <f>IF(DEGREES(ACOS(SIN(RADIANS(G1442))*SIN(RADIANS(E1434))+COS(RADIANS(G1442))*COS(RADIANS(E1434))*COS(RADIANS(X1424))))&gt;90,0,$F$4*$F$5/E1433^2*(SIN(RADIANS(G1442))*SIN(RADIANS(E1434))+COS(RADIANS(G1442))*COS(RADIANS(E1434))*COS(RADIANS(X1424))))</f>
        <v>#DIV/0!</v>
      </c>
      <c r="Y1442" t="e">
        <f>IF(DEGREES(ACOS(SIN(RADIANS(G1442))*SIN(RADIANS(E1434))+COS(RADIANS(G1442))*COS(RADIANS(E1434))*COS(RADIANS(Y1424))))&gt;90,0,$F$4*$F$5/E1433^2*(SIN(RADIANS(G1442))*SIN(RADIANS(E1434))+COS(RADIANS(G1442))*COS(RADIANS(E1434))*COS(RADIANS(Y1424))))</f>
        <v>#DIV/0!</v>
      </c>
      <c r="Z1442" t="e">
        <f>IF(DEGREES(ACOS(SIN(RADIANS(G1442))*SIN(RADIANS(E1434))+COS(RADIANS(G1442))*COS(RADIANS(E1434))*COS(RADIANS(Z1424))))&gt;90,0,$F$4*$F$5/E1433^2*(SIN(RADIANS(G1442))*SIN(RADIANS(E1434))+COS(RADIANS(G1442))*COS(RADIANS(E1434))*COS(RADIANS(Z1424))))</f>
        <v>#DIV/0!</v>
      </c>
      <c r="AA1442" t="e">
        <f>IF(DEGREES(ACOS(SIN(RADIANS(G1442))*SIN(RADIANS(E1434))+COS(RADIANS(G1442))*COS(RADIANS(E1434))*COS(RADIANS(AA1424))))&gt;90,0,$F$4*$F$5/E1433^2*(SIN(RADIANS(G1442))*SIN(RADIANS(E1434))+COS(RADIANS(G1442))*COS(RADIANS(E1434))*COS(RADIANS(AA1424))))</f>
        <v>#DIV/0!</v>
      </c>
      <c r="AB1442" t="e">
        <f>IF(DEGREES(ACOS(SIN(RADIANS(G1442))*SIN(RADIANS(E1434))+COS(RADIANS(G1442))*COS(RADIANS(E1434))*COS(RADIANS(AB1424))))&gt;90,0,$F$4*$F$5/E1433^2*(SIN(RADIANS(G1442))*SIN(RADIANS(E1434))+COS(RADIANS(G1442))*COS(RADIANS(E1434))*COS(RADIANS(AB1424))))</f>
        <v>#DIV/0!</v>
      </c>
      <c r="AC1442" t="e">
        <f>IF(DEGREES(ACOS(SIN(RADIANS(G1442))*SIN(RADIANS(E1434))+COS(RADIANS(G1442))*COS(RADIANS(E1434))*COS(RADIANS(AC1424))))&gt;90,0,$F$4*$F$5/E1433^2*(SIN(RADIANS(G1442))*SIN(RADIANS(E1434))+COS(RADIANS(G1442))*COS(RADIANS(E1434))*COS(RADIANS(AC1424))))</f>
        <v>#DIV/0!</v>
      </c>
      <c r="AD1442" t="e">
        <f>IF(DEGREES(ACOS(SIN(RADIANS(G1442))*SIN(RADIANS(E1434))+COS(RADIANS(G1442))*COS(RADIANS(E1434))*COS(RADIANS(AD1424))))&gt;90,0,$F$4*$F$5/E1433^2*(SIN(RADIANS(G1442))*SIN(RADIANS(E1434))+COS(RADIANS(G1442))*COS(RADIANS(E1434))*COS(RADIANS(AD1424))))</f>
        <v>#DIV/0!</v>
      </c>
      <c r="AE1442" t="e">
        <f>IF(DEGREES(ACOS(SIN(RADIANS(G1442))*SIN(RADIANS(E1434))+COS(RADIANS(G1442))*COS(RADIANS(E1434))*COS(RADIANS(AE1424))))&gt;90,0,$F$4*$F$5/E1433^2*(SIN(RADIANS(G1442))*SIN(RADIANS(E1434))+COS(RADIANS(G1442))*COS(RADIANS(E1434))*COS(RADIANS(AE1424))))</f>
        <v>#DIV/0!</v>
      </c>
      <c r="AF1442" t="e">
        <f>IF(DEGREES(ACOS(SIN(RADIANS(G1442))*SIN(RADIANS(E1434))+COS(RADIANS(G1442))*COS(RADIANS(E1434))*COS(RADIANS(AF1424))))&gt;90,0,$F$4*$F$5/E1433^2*(SIN(RADIANS(G1442))*SIN(RADIANS(E1434))+COS(RADIANS(G1442))*COS(RADIANS(E1434))*COS(RADIANS(AF1424))))</f>
        <v>#DIV/0!</v>
      </c>
      <c r="AG1442" t="e">
        <f>IF(DEGREES(ACOS(SIN(RADIANS(G1442))*SIN(RADIANS(E1434))+COS(RADIANS(G1442))*COS(RADIANS(E1434))*COS(RADIANS(AG1424))))&gt;90,0,$F$4*$F$5/E1433^2*(SIN(RADIANS(G1442))*SIN(RADIANS(E1434))+COS(RADIANS(G1442))*COS(RADIANS(E1434))*COS(RADIANS(AG1424))))</f>
        <v>#DIV/0!</v>
      </c>
      <c r="AH1442" t="e">
        <f>IF(DEGREES(ACOS(SIN(RADIANS(G1442))*SIN(RADIANS(E1434))+COS(RADIANS(G1442))*COS(RADIANS(E1434))*COS(RADIANS(AH1424))))&gt;90,0,$F$4*$F$5/E1433^2*(SIN(RADIANS(G1442))*SIN(RADIANS(E1434))+COS(RADIANS(G1442))*COS(RADIANS(E1434))*COS(RADIANS(AH1424))))</f>
        <v>#DIV/0!</v>
      </c>
      <c r="AI1442" t="e">
        <f>IF(DEGREES(ACOS(SIN(RADIANS(G1442))*SIN(RADIANS(E1434))+COS(RADIANS(G1442))*COS(RADIANS(E1434))*COS(RADIANS(AI1424))))&gt;90,0,$F$4*$F$5/E1433^2*(SIN(RADIANS(G1442))*SIN(RADIANS(E1434))+COS(RADIANS(G1442))*COS(RADIANS(E1434))*COS(RADIANS(AI1424))))</f>
        <v>#DIV/0!</v>
      </c>
      <c r="AJ1442" t="e">
        <f>IF(DEGREES(ACOS(SIN(RADIANS(G1442))*SIN(RADIANS(E1434))+COS(RADIANS(G1442))*COS(RADIANS(E1434))*COS(RADIANS(AJ1424))))&gt;90,0,$F$4*$F$5/E1433^2*(SIN(RADIANS(G1442))*SIN(RADIANS(E1434))+COS(RADIANS(G1442))*COS(RADIANS(E1434))*COS(RADIANS(AJ1424))))</f>
        <v>#DIV/0!</v>
      </c>
      <c r="AK1442">
        <f>IF(DEGREES(ACOS(SIN(RADIANS(G1442))*SIN(RADIANS(E1434))+COS(RADIANS(G1442))*COS(RADIANS(E1434))*COS(RADIANS(AK1424))))&gt;90,0,$F$4*$F$5/E1433^2*(SIN(RADIANS(G1442))*SIN(RADIANS(E1434))+COS(RADIANS(G1442))*COS(RADIANS(E1434))*COS(RADIANS(AK1424))))</f>
        <v>0</v>
      </c>
      <c r="AL1442">
        <f>IF(DEGREES(ACOS(SIN(RADIANS(G1442))*SIN(RADIANS(E1434))+COS(RADIANS(G1442))*COS(RADIANS(E1434))*COS(RADIANS(AL1424))))&gt;90,0,$F$4*$F$5/E1433^2*(SIN(RADIANS(G1442))*SIN(RADIANS(E1434))+COS(RADIANS(G1442))*COS(RADIANS(E1434))*COS(RADIANS(AL1424))))</f>
        <v>0</v>
      </c>
      <c r="AM1442">
        <f>IF(DEGREES(ACOS(SIN(RADIANS(G1442))*SIN(RADIANS(E1434))+COS(RADIANS(G1442))*COS(RADIANS(E1434))*COS(RADIANS(AM1424))))&gt;90,0,$F$4*$F$5/E1433^2*(SIN(RADIANS(G1442))*SIN(RADIANS(E1434))+COS(RADIANS(G1442))*COS(RADIANS(E1434))*COS(RADIANS(AM1424))))</f>
        <v>0</v>
      </c>
      <c r="AN1442">
        <f>IF(DEGREES(ACOS(SIN(RADIANS(G1442))*SIN(RADIANS(E1434))+COS(RADIANS(G1442))*COS(RADIANS(E1434))*COS(RADIANS(AN1424))))&gt;90,0,$F$4*$F$5/E1433^2*(SIN(RADIANS(G1442))*SIN(RADIANS(E1434))+COS(RADIANS(G1442))*COS(RADIANS(E1434))*COS(RADIANS(AN1424))))</f>
        <v>0</v>
      </c>
      <c r="AO1442">
        <f>IF(DEGREES(ACOS(SIN(RADIANS(G1442))*SIN(RADIANS(E1434))+COS(RADIANS(G1442))*COS(RADIANS(E1434))*COS(RADIANS(AO1424))))&gt;90,0,$F$4*$F$5/E1433^2*(SIN(RADIANS(G1442))*SIN(RADIANS(E1434))+COS(RADIANS(G1442))*COS(RADIANS(E1434))*COS(RADIANS(AO1424))))</f>
        <v>0</v>
      </c>
      <c r="AP1442">
        <f>IF(DEGREES(ACOS(SIN(RADIANS(G1442))*SIN(RADIANS(E1434))+COS(RADIANS(G1442))*COS(RADIANS(E1434))*COS(RADIANS(AP1424))))&gt;90,0,$F$4*$F$5/E1433^2*(SIN(RADIANS(G1442))*SIN(RADIANS(E1434))+COS(RADIANS(G1442))*COS(RADIANS(E1434))*COS(RADIANS(AP1424))))</f>
        <v>0</v>
      </c>
      <c r="AQ1442">
        <f>IF(DEGREES(ACOS(SIN(RADIANS(G1442))*SIN(RADIANS(E1434))+COS(RADIANS(G1442))*COS(RADIANS(E1434))*COS(RADIANS(AQ1424))))&gt;90,0,$F$4*$F$5/E1433^2*(SIN(RADIANS(G1442))*SIN(RADIANS(E1434))+COS(RADIANS(G1442))*COS(RADIANS(E1434))*COS(RADIANS(AQ1424))))</f>
        <v>0</v>
      </c>
      <c r="AR1442">
        <f>IF(DEGREES(ACOS(SIN(RADIANS(G1442))*SIN(RADIANS(E1434))+COS(RADIANS(G1442))*COS(RADIANS(E1434))*COS(RADIANS(AR1424))))&gt;90,0,$F$4*$F$5/E1433^2*(SIN(RADIANS(G1442))*SIN(RADIANS(E1434))+COS(RADIANS(G1442))*COS(RADIANS(E1434))*COS(RADIANS(AR1424))))</f>
        <v>0</v>
      </c>
    </row>
    <row r="1443" spans="2:44" x14ac:dyDescent="0.5">
      <c r="G1443">
        <v>-80</v>
      </c>
      <c r="I1443">
        <f>IF(DEGREES(ACOS(SIN(RADIANS(G1443))*SIN(RADIANS(E1434))+COS(RADIANS(G1443))*COS(RADIANS(E1434))*COS(RADIANS(I1424))))&gt;90,0,$F$4*$F$5/E1433^2*(SIN(RADIANS(G1443))*SIN(RADIANS(E1434))+COS(RADIANS(G1443))*COS(RADIANS(E1434))*COS(RADIANS(I1424))))</f>
        <v>0</v>
      </c>
      <c r="J1443">
        <f>IF(DEGREES(ACOS(SIN(RADIANS(G1443))*SIN(RADIANS(E1434))+COS(RADIANS(G1443))*COS(RADIANS(E1434))*COS(RADIANS(J1424))))&gt;90,0,$F$4*$F$5/E1433^2*(SIN(RADIANS(G1443))*SIN(RADIANS(E1434))+COS(RADIANS(G1443))*COS(RADIANS(E1434))*COS(RADIANS(J1424))))</f>
        <v>0</v>
      </c>
      <c r="K1443">
        <f>IF(DEGREES(ACOS(SIN(RADIANS(G1443))*SIN(RADIANS(E1434))+COS(RADIANS(G1443))*COS(RADIANS(E1434))*COS(RADIANS(K1424))))&gt;90,0,$F$4*$F$5/E1433^2*(SIN(RADIANS(G1443))*SIN(RADIANS(E1434))+COS(RADIANS(G1443))*COS(RADIANS(E1434))*COS(RADIANS(K1424))))</f>
        <v>0</v>
      </c>
      <c r="L1443">
        <f>IF(DEGREES(ACOS(SIN(RADIANS(G1443))*SIN(RADIANS(E1434))+COS(RADIANS(G1443))*COS(RADIANS(E1434))*COS(RADIANS(L1424))))&gt;90,0,$F$4*$F$5/E1433^2*(SIN(RADIANS(G1443))*SIN(RADIANS(E1434))+COS(RADIANS(G1443))*COS(RADIANS(E1434))*COS(RADIANS(L1424))))</f>
        <v>0</v>
      </c>
      <c r="M1443">
        <f>IF(DEGREES(ACOS(SIN(RADIANS(G1443))*SIN(RADIANS(E1434))+COS(RADIANS(G1443))*COS(RADIANS(E1434))*COS(RADIANS(M1424))))&gt;90,0,$F$4*$F$5/E1433^2*(SIN(RADIANS(G1443))*SIN(RADIANS(E1434))+COS(RADIANS(G1443))*COS(RADIANS(E1434))*COS(RADIANS(M1424))))</f>
        <v>0</v>
      </c>
      <c r="N1443">
        <f>IF(DEGREES(ACOS(SIN(RADIANS(G1443))*SIN(RADIANS(E1434))+COS(RADIANS(G1443))*COS(RADIANS(E1434))*COS(RADIANS(N1424))))&gt;90,0,$F$4*$F$5/E1433^2*(SIN(RADIANS(G1443))*SIN(RADIANS(E1434))+COS(RADIANS(G1443))*COS(RADIANS(E1434))*COS(RADIANS(N1424))))</f>
        <v>0</v>
      </c>
      <c r="O1443">
        <f>IF(DEGREES(ACOS(SIN(RADIANS(G1443))*SIN(RADIANS(E1434))+COS(RADIANS(G1443))*COS(RADIANS(E1434))*COS(RADIANS(O1424))))&gt;90,0,$F$4*$F$5/E1433^2*(SIN(RADIANS(G1443))*SIN(RADIANS(E1434))+COS(RADIANS(G1443))*COS(RADIANS(E1434))*COS(RADIANS(O1424))))</f>
        <v>0</v>
      </c>
      <c r="P1443">
        <f>IF(DEGREES(ACOS(SIN(RADIANS(G1443))*SIN(RADIANS(E1434))+COS(RADIANS(G1443))*COS(RADIANS(E1434))*COS(RADIANS(P1424))))&gt;90,0,$F$4*$F$5/E1433^2*(SIN(RADIANS(G1443))*SIN(RADIANS(E1434))+COS(RADIANS(G1443))*COS(RADIANS(E1434))*COS(RADIANS(P1424))))</f>
        <v>0</v>
      </c>
      <c r="Q1443">
        <f>IF(DEGREES(ACOS(SIN(RADIANS(G1443))*SIN(RADIANS(E1434))+COS(RADIANS(G1443))*COS(RADIANS(E1434))*COS(RADIANS(Q1424))))&gt;90,0,$F$4*$F$5/E1433^2*(SIN(RADIANS(G1443))*SIN(RADIANS(E1434))+COS(RADIANS(G1443))*COS(RADIANS(E1434))*COS(RADIANS(Q1424))))</f>
        <v>0</v>
      </c>
      <c r="R1443" t="e">
        <f>IF(DEGREES(ACOS(SIN(RADIANS(G1443))*SIN(RADIANS(E1434))+COS(RADIANS(G1443))*COS(RADIANS(E1434))*COS(RADIANS(R1424))))&gt;90,0,$F$4*$F$5/E1433^2*(SIN(RADIANS(G1443))*SIN(RADIANS(E1434))+COS(RADIANS(G1443))*COS(RADIANS(E1434))*COS(RADIANS(R1424))))</f>
        <v>#DIV/0!</v>
      </c>
      <c r="S1443" t="e">
        <f>IF(DEGREES(ACOS(SIN(RADIANS(G1443))*SIN(RADIANS(E1434))+COS(RADIANS(G1443))*COS(RADIANS(E1434))*COS(RADIANS(S1424))))&gt;90,0,$F$4*$F$5/E1433^2*(SIN(RADIANS(G1443))*SIN(RADIANS(E1434))+COS(RADIANS(G1443))*COS(RADIANS(E1434))*COS(RADIANS(S1424))))</f>
        <v>#DIV/0!</v>
      </c>
      <c r="T1443" t="e">
        <f>IF(DEGREES(ACOS(SIN(RADIANS(G1443))*SIN(RADIANS(E1434))+COS(RADIANS(G1443))*COS(RADIANS(E1434))*COS(RADIANS(T1424))))&gt;90,0,$F$4*$F$5/E1433^2*(SIN(RADIANS(G1443))*SIN(RADIANS(E1434))+COS(RADIANS(G1443))*COS(RADIANS(E1434))*COS(RADIANS(T1424))))</f>
        <v>#DIV/0!</v>
      </c>
      <c r="U1443" t="e">
        <f>IF(DEGREES(ACOS(SIN(RADIANS(G1443))*SIN(RADIANS(E1434))+COS(RADIANS(G1443))*COS(RADIANS(E1434))*COS(RADIANS(U1424))))&gt;90,0,$F$4*$F$5/E1433^2*(SIN(RADIANS(G1443))*SIN(RADIANS(E1434))+COS(RADIANS(G1443))*COS(RADIANS(E1434))*COS(RADIANS(U1424))))</f>
        <v>#DIV/0!</v>
      </c>
      <c r="V1443" t="e">
        <f>IF(DEGREES(ACOS(SIN(RADIANS(G1443))*SIN(RADIANS(E1434))+COS(RADIANS(G1443))*COS(RADIANS(E1434))*COS(RADIANS(V1424))))&gt;90,0,$F$4*$F$5/E1433^2*(SIN(RADIANS(G1443))*SIN(RADIANS(E1434))+COS(RADIANS(G1443))*COS(RADIANS(E1434))*COS(RADIANS(V1424))))</f>
        <v>#DIV/0!</v>
      </c>
      <c r="W1443" t="e">
        <f>IF(DEGREES(ACOS(SIN(RADIANS(G1443))*SIN(RADIANS(E1434))+COS(RADIANS(G1443))*COS(RADIANS(E1434))*COS(RADIANS(W1424))))&gt;90,0,$F$4*$F$5/E1433^2*(SIN(RADIANS(G1443))*SIN(RADIANS(E1434))+COS(RADIANS(G1443))*COS(RADIANS(E1434))*COS(RADIANS(W1424))))</f>
        <v>#DIV/0!</v>
      </c>
      <c r="X1443" t="e">
        <f>IF(DEGREES(ACOS(SIN(RADIANS(G1443))*SIN(RADIANS(E1434))+COS(RADIANS(G1443))*COS(RADIANS(E1434))*COS(RADIANS(X1424))))&gt;90,0,$F$4*$F$5/E1433^2*(SIN(RADIANS(G1443))*SIN(RADIANS(E1434))+COS(RADIANS(G1443))*COS(RADIANS(E1434))*COS(RADIANS(X1424))))</f>
        <v>#DIV/0!</v>
      </c>
      <c r="Y1443" t="e">
        <f>IF(DEGREES(ACOS(SIN(RADIANS(G1443))*SIN(RADIANS(E1434))+COS(RADIANS(G1443))*COS(RADIANS(E1434))*COS(RADIANS(Y1424))))&gt;90,0,$F$4*$F$5/E1433^2*(SIN(RADIANS(G1443))*SIN(RADIANS(E1434))+COS(RADIANS(G1443))*COS(RADIANS(E1434))*COS(RADIANS(Y1424))))</f>
        <v>#DIV/0!</v>
      </c>
      <c r="Z1443" t="e">
        <f>IF(DEGREES(ACOS(SIN(RADIANS(G1443))*SIN(RADIANS(E1434))+COS(RADIANS(G1443))*COS(RADIANS(E1434))*COS(RADIANS(Z1424))))&gt;90,0,$F$4*$F$5/E1433^2*(SIN(RADIANS(G1443))*SIN(RADIANS(E1434))+COS(RADIANS(G1443))*COS(RADIANS(E1434))*COS(RADIANS(Z1424))))</f>
        <v>#DIV/0!</v>
      </c>
      <c r="AA1443" t="e">
        <f>IF(DEGREES(ACOS(SIN(RADIANS(G1443))*SIN(RADIANS(E1434))+COS(RADIANS(G1443))*COS(RADIANS(E1434))*COS(RADIANS(AA1424))))&gt;90,0,$F$4*$F$5/E1433^2*(SIN(RADIANS(G1443))*SIN(RADIANS(E1434))+COS(RADIANS(G1443))*COS(RADIANS(E1434))*COS(RADIANS(AA1424))))</f>
        <v>#DIV/0!</v>
      </c>
      <c r="AB1443" t="e">
        <f>IF(DEGREES(ACOS(SIN(RADIANS(G1443))*SIN(RADIANS(E1434))+COS(RADIANS(G1443))*COS(RADIANS(E1434))*COS(RADIANS(AB1424))))&gt;90,0,$F$4*$F$5/E1433^2*(SIN(RADIANS(G1443))*SIN(RADIANS(E1434))+COS(RADIANS(G1443))*COS(RADIANS(E1434))*COS(RADIANS(AB1424))))</f>
        <v>#DIV/0!</v>
      </c>
      <c r="AC1443" t="e">
        <f>IF(DEGREES(ACOS(SIN(RADIANS(G1443))*SIN(RADIANS(E1434))+COS(RADIANS(G1443))*COS(RADIANS(E1434))*COS(RADIANS(AC1424))))&gt;90,0,$F$4*$F$5/E1433^2*(SIN(RADIANS(G1443))*SIN(RADIANS(E1434))+COS(RADIANS(G1443))*COS(RADIANS(E1434))*COS(RADIANS(AC1424))))</f>
        <v>#DIV/0!</v>
      </c>
      <c r="AD1443" t="e">
        <f>IF(DEGREES(ACOS(SIN(RADIANS(G1443))*SIN(RADIANS(E1434))+COS(RADIANS(G1443))*COS(RADIANS(E1434))*COS(RADIANS(AD1424))))&gt;90,0,$F$4*$F$5/E1433^2*(SIN(RADIANS(G1443))*SIN(RADIANS(E1434))+COS(RADIANS(G1443))*COS(RADIANS(E1434))*COS(RADIANS(AD1424))))</f>
        <v>#DIV/0!</v>
      </c>
      <c r="AE1443" t="e">
        <f>IF(DEGREES(ACOS(SIN(RADIANS(G1443))*SIN(RADIANS(E1434))+COS(RADIANS(G1443))*COS(RADIANS(E1434))*COS(RADIANS(AE1424))))&gt;90,0,$F$4*$F$5/E1433^2*(SIN(RADIANS(G1443))*SIN(RADIANS(E1434))+COS(RADIANS(G1443))*COS(RADIANS(E1434))*COS(RADIANS(AE1424))))</f>
        <v>#DIV/0!</v>
      </c>
      <c r="AF1443" t="e">
        <f>IF(DEGREES(ACOS(SIN(RADIANS(G1443))*SIN(RADIANS(E1434))+COS(RADIANS(G1443))*COS(RADIANS(E1434))*COS(RADIANS(AF1424))))&gt;90,0,$F$4*$F$5/E1433^2*(SIN(RADIANS(G1443))*SIN(RADIANS(E1434))+COS(RADIANS(G1443))*COS(RADIANS(E1434))*COS(RADIANS(AF1424))))</f>
        <v>#DIV/0!</v>
      </c>
      <c r="AG1443" t="e">
        <f>IF(DEGREES(ACOS(SIN(RADIANS(G1443))*SIN(RADIANS(E1434))+COS(RADIANS(G1443))*COS(RADIANS(E1434))*COS(RADIANS(AG1424))))&gt;90,0,$F$4*$F$5/E1433^2*(SIN(RADIANS(G1443))*SIN(RADIANS(E1434))+COS(RADIANS(G1443))*COS(RADIANS(E1434))*COS(RADIANS(AG1424))))</f>
        <v>#DIV/0!</v>
      </c>
      <c r="AH1443" t="e">
        <f>IF(DEGREES(ACOS(SIN(RADIANS(G1443))*SIN(RADIANS(E1434))+COS(RADIANS(G1443))*COS(RADIANS(E1434))*COS(RADIANS(AH1424))))&gt;90,0,$F$4*$F$5/E1433^2*(SIN(RADIANS(G1443))*SIN(RADIANS(E1434))+COS(RADIANS(G1443))*COS(RADIANS(E1434))*COS(RADIANS(AH1424))))</f>
        <v>#DIV/0!</v>
      </c>
      <c r="AI1443" t="e">
        <f>IF(DEGREES(ACOS(SIN(RADIANS(G1443))*SIN(RADIANS(E1434))+COS(RADIANS(G1443))*COS(RADIANS(E1434))*COS(RADIANS(AI1424))))&gt;90,0,$F$4*$F$5/E1433^2*(SIN(RADIANS(G1443))*SIN(RADIANS(E1434))+COS(RADIANS(G1443))*COS(RADIANS(E1434))*COS(RADIANS(AI1424))))</f>
        <v>#DIV/0!</v>
      </c>
      <c r="AJ1443" t="e">
        <f>IF(DEGREES(ACOS(SIN(RADIANS(G1443))*SIN(RADIANS(E1434))+COS(RADIANS(G1443))*COS(RADIANS(E1434))*COS(RADIANS(AJ1424))))&gt;90,0,$F$4*$F$5/E1433^2*(SIN(RADIANS(G1443))*SIN(RADIANS(E1434))+COS(RADIANS(G1443))*COS(RADIANS(E1434))*COS(RADIANS(AJ1424))))</f>
        <v>#DIV/0!</v>
      </c>
      <c r="AK1443">
        <f>IF(DEGREES(ACOS(SIN(RADIANS(G1443))*SIN(RADIANS(E1434))+COS(RADIANS(G1443))*COS(RADIANS(E1434))*COS(RADIANS(AK1424))))&gt;90,0,$F$4*$F$5/E1433^2*(SIN(RADIANS(G1443))*SIN(RADIANS(E1434))+COS(RADIANS(G1443))*COS(RADIANS(E1434))*COS(RADIANS(AK1424))))</f>
        <v>0</v>
      </c>
      <c r="AL1443">
        <f>IF(DEGREES(ACOS(SIN(RADIANS(G1443))*SIN(RADIANS(E1434))+COS(RADIANS(G1443))*COS(RADIANS(E1434))*COS(RADIANS(AL1424))))&gt;90,0,$F$4*$F$5/E1433^2*(SIN(RADIANS(G1443))*SIN(RADIANS(E1434))+COS(RADIANS(G1443))*COS(RADIANS(E1434))*COS(RADIANS(AL1424))))</f>
        <v>0</v>
      </c>
      <c r="AM1443">
        <f>IF(DEGREES(ACOS(SIN(RADIANS(G1443))*SIN(RADIANS(E1434))+COS(RADIANS(G1443))*COS(RADIANS(E1434))*COS(RADIANS(AM1424))))&gt;90,0,$F$4*$F$5/E1433^2*(SIN(RADIANS(G1443))*SIN(RADIANS(E1434))+COS(RADIANS(G1443))*COS(RADIANS(E1434))*COS(RADIANS(AM1424))))</f>
        <v>0</v>
      </c>
      <c r="AN1443">
        <f>IF(DEGREES(ACOS(SIN(RADIANS(G1443))*SIN(RADIANS(E1434))+COS(RADIANS(G1443))*COS(RADIANS(E1434))*COS(RADIANS(AN1424))))&gt;90,0,$F$4*$F$5/E1433^2*(SIN(RADIANS(G1443))*SIN(RADIANS(E1434))+COS(RADIANS(G1443))*COS(RADIANS(E1434))*COS(RADIANS(AN1424))))</f>
        <v>0</v>
      </c>
      <c r="AO1443">
        <f>IF(DEGREES(ACOS(SIN(RADIANS(G1443))*SIN(RADIANS(E1434))+COS(RADIANS(G1443))*COS(RADIANS(E1434))*COS(RADIANS(AO1424))))&gt;90,0,$F$4*$F$5/E1433^2*(SIN(RADIANS(G1443))*SIN(RADIANS(E1434))+COS(RADIANS(G1443))*COS(RADIANS(E1434))*COS(RADIANS(AO1424))))</f>
        <v>0</v>
      </c>
      <c r="AP1443">
        <f>IF(DEGREES(ACOS(SIN(RADIANS(G1443))*SIN(RADIANS(E1434))+COS(RADIANS(G1443))*COS(RADIANS(E1434))*COS(RADIANS(AP1424))))&gt;90,0,$F$4*$F$5/E1433^2*(SIN(RADIANS(G1443))*SIN(RADIANS(E1434))+COS(RADIANS(G1443))*COS(RADIANS(E1434))*COS(RADIANS(AP1424))))</f>
        <v>0</v>
      </c>
      <c r="AQ1443">
        <f>IF(DEGREES(ACOS(SIN(RADIANS(G1443))*SIN(RADIANS(E1434))+COS(RADIANS(G1443))*COS(RADIANS(E1434))*COS(RADIANS(AQ1424))))&gt;90,0,$F$4*$F$5/E1433^2*(SIN(RADIANS(G1443))*SIN(RADIANS(E1434))+COS(RADIANS(G1443))*COS(RADIANS(E1434))*COS(RADIANS(AQ1424))))</f>
        <v>0</v>
      </c>
      <c r="AR1443">
        <f>IF(DEGREES(ACOS(SIN(RADIANS(G1443))*SIN(RADIANS(E1434))+COS(RADIANS(G1443))*COS(RADIANS(E1434))*COS(RADIANS(AR1424))))&gt;90,0,$F$4*$F$5/E1433^2*(SIN(RADIANS(G1443))*SIN(RADIANS(E1434))+COS(RADIANS(G1443))*COS(RADIANS(E1434))*COS(RADIANS(AR1424))))</f>
        <v>0</v>
      </c>
    </row>
    <row r="1444" spans="2:44" x14ac:dyDescent="0.5">
      <c r="G1444">
        <v>-90</v>
      </c>
      <c r="I1444" t="e">
        <f>IF(DEGREES(ACOS(SIN(RADIANS(G1444))*SIN(RADIANS(E1434))+COS(RADIANS(G1444))*COS(RADIANS(E1434))*COS(RADIANS(I1424))))&gt;90,0,$F$4*$F$5/E1433^2*(SIN(RADIANS(G1444))*SIN(RADIANS(E1434))+COS(RADIANS(G1444))*COS(RADIANS(E1434))*COS(RADIANS(I1424))))</f>
        <v>#DIV/0!</v>
      </c>
      <c r="J1444" t="e">
        <f>IF(DEGREES(ACOS(SIN(RADIANS(G1444))*SIN(RADIANS(E1434))+COS(RADIANS(G1444))*COS(RADIANS(E1434))*COS(RADIANS(J1424))))&gt;90,0,$F$4*$F$5/E1433^2*(SIN(RADIANS(G1444))*SIN(RADIANS(E1434))+COS(RADIANS(G1444))*COS(RADIANS(E1434))*COS(RADIANS(J1424))))</f>
        <v>#DIV/0!</v>
      </c>
      <c r="K1444" t="e">
        <f>IF(DEGREES(ACOS(SIN(RADIANS(G1444))*SIN(RADIANS(E1434))+COS(RADIANS(G1444))*COS(RADIANS(E1434))*COS(RADIANS(K1424))))&gt;90,0,$F$4*$F$5/E1433^2*(SIN(RADIANS(G1444))*SIN(RADIANS(E1434))+COS(RADIANS(G1444))*COS(RADIANS(E1434))*COS(RADIANS(K1424))))</f>
        <v>#DIV/0!</v>
      </c>
      <c r="L1444" t="e">
        <f>IF(DEGREES(ACOS(SIN(RADIANS(G1444))*SIN(RADIANS(E1434))+COS(RADIANS(G1444))*COS(RADIANS(E1434))*COS(RADIANS(L1424))))&gt;90,0,$F$4*$F$5/E1433^2*(SIN(RADIANS(G1444))*SIN(RADIANS(E1434))+COS(RADIANS(G1444))*COS(RADIANS(E1434))*COS(RADIANS(L1424))))</f>
        <v>#DIV/0!</v>
      </c>
      <c r="M1444" t="e">
        <f>IF(DEGREES(ACOS(SIN(RADIANS(G1444))*SIN(RADIANS(E1434))+COS(RADIANS(G1444))*COS(RADIANS(E1434))*COS(RADIANS(M1424))))&gt;90,0,$F$4*$F$5/E1433^2*(SIN(RADIANS(G1444))*SIN(RADIANS(E1434))+COS(RADIANS(G1444))*COS(RADIANS(E1434))*COS(RADIANS(M1424))))</f>
        <v>#DIV/0!</v>
      </c>
      <c r="N1444" t="e">
        <f>IF(DEGREES(ACOS(SIN(RADIANS(G1444))*SIN(RADIANS(E1434))+COS(RADIANS(G1444))*COS(RADIANS(E1434))*COS(RADIANS(N1424))))&gt;90,0,$F$4*$F$5/E1433^2*(SIN(RADIANS(G1444))*SIN(RADIANS(E1434))+COS(RADIANS(G1444))*COS(RADIANS(E1434))*COS(RADIANS(N1424))))</f>
        <v>#DIV/0!</v>
      </c>
      <c r="O1444" t="e">
        <f>IF(DEGREES(ACOS(SIN(RADIANS(G1444))*SIN(RADIANS(E1434))+COS(RADIANS(G1444))*COS(RADIANS(E1434))*COS(RADIANS(O1424))))&gt;90,0,$F$4*$F$5/E1433^2*(SIN(RADIANS(G1444))*SIN(RADIANS(E1434))+COS(RADIANS(G1444))*COS(RADIANS(E1434))*COS(RADIANS(O1424))))</f>
        <v>#DIV/0!</v>
      </c>
      <c r="P1444" t="e">
        <f>IF(DEGREES(ACOS(SIN(RADIANS(G1444))*SIN(RADIANS(E1434))+COS(RADIANS(G1444))*COS(RADIANS(E1434))*COS(RADIANS(P1424))))&gt;90,0,$F$4*$F$5/E1433^2*(SIN(RADIANS(G1444))*SIN(RADIANS(E1434))+COS(RADIANS(G1444))*COS(RADIANS(E1434))*COS(RADIANS(P1424))))</f>
        <v>#DIV/0!</v>
      </c>
      <c r="Q1444" t="e">
        <f>IF(DEGREES(ACOS(SIN(RADIANS(G1444))*SIN(RADIANS(E1434))+COS(RADIANS(G1444))*COS(RADIANS(E1434))*COS(RADIANS(Q1424))))&gt;90,0,$F$4*$F$5/E1433^2*(SIN(RADIANS(G1444))*SIN(RADIANS(E1434))+COS(RADIANS(G1444))*COS(RADIANS(E1434))*COS(RADIANS(Q1424))))</f>
        <v>#DIV/0!</v>
      </c>
      <c r="R1444" t="e">
        <f>IF(DEGREES(ACOS(SIN(RADIANS(G1444))*SIN(RADIANS(E1434))+COS(RADIANS(G1444))*COS(RADIANS(E1434))*COS(RADIANS(R1424))))&gt;90,0,$F$4*$F$5/E1433^2*(SIN(RADIANS(G1444))*SIN(RADIANS(E1434))+COS(RADIANS(G1444))*COS(RADIANS(E1434))*COS(RADIANS(R1424))))</f>
        <v>#DIV/0!</v>
      </c>
      <c r="S1444" t="e">
        <f>IF(DEGREES(ACOS(SIN(RADIANS(G1444))*SIN(RADIANS(E1434))+COS(RADIANS(G1444))*COS(RADIANS(E1434))*COS(RADIANS(S1424))))&gt;90,0,$F$4*$F$5/E1433^2*(SIN(RADIANS(G1444))*SIN(RADIANS(E1434))+COS(RADIANS(G1444))*COS(RADIANS(E1434))*COS(RADIANS(S1424))))</f>
        <v>#DIV/0!</v>
      </c>
      <c r="T1444" t="e">
        <f>IF(DEGREES(ACOS(SIN(RADIANS(G1444))*SIN(RADIANS(E1434))+COS(RADIANS(G1444))*COS(RADIANS(E1434))*COS(RADIANS(T1424))))&gt;90,0,$F$4*$F$5/E1433^2*(SIN(RADIANS(G1444))*SIN(RADIANS(E1434))+COS(RADIANS(G1444))*COS(RADIANS(E1434))*COS(RADIANS(T1424))))</f>
        <v>#DIV/0!</v>
      </c>
      <c r="U1444" t="e">
        <f>IF(DEGREES(ACOS(SIN(RADIANS(G1444))*SIN(RADIANS(E1434))+COS(RADIANS(G1444))*COS(RADIANS(E1434))*COS(RADIANS(U1424))))&gt;90,0,$F$4*$F$5/E1433^2*(SIN(RADIANS(G1444))*SIN(RADIANS(E1434))+COS(RADIANS(G1444))*COS(RADIANS(E1434))*COS(RADIANS(U1424))))</f>
        <v>#DIV/0!</v>
      </c>
      <c r="V1444" t="e">
        <f>IF(DEGREES(ACOS(SIN(RADIANS(G1444))*SIN(RADIANS(E1434))+COS(RADIANS(G1444))*COS(RADIANS(E1434))*COS(RADIANS(V1424))))&gt;90,0,$F$4*$F$5/E1433^2*(SIN(RADIANS(G1444))*SIN(RADIANS(E1434))+COS(RADIANS(G1444))*COS(RADIANS(E1434))*COS(RADIANS(V1424))))</f>
        <v>#DIV/0!</v>
      </c>
      <c r="W1444" t="e">
        <f>IF(DEGREES(ACOS(SIN(RADIANS(G1444))*SIN(RADIANS(E1434))+COS(RADIANS(G1444))*COS(RADIANS(E1434))*COS(RADIANS(W1424))))&gt;90,0,$F$4*$F$5/E1433^2*(SIN(RADIANS(G1444))*SIN(RADIANS(E1434))+COS(RADIANS(G1444))*COS(RADIANS(E1434))*COS(RADIANS(W1424))))</f>
        <v>#DIV/0!</v>
      </c>
      <c r="X1444" t="e">
        <f>IF(DEGREES(ACOS(SIN(RADIANS(G1444))*SIN(RADIANS(E1434))+COS(RADIANS(G1444))*COS(RADIANS(E1434))*COS(RADIANS(X1424))))&gt;90,0,$F$4*$F$5/E1433^2*(SIN(RADIANS(G1444))*SIN(RADIANS(E1434))+COS(RADIANS(G1444))*COS(RADIANS(E1434))*COS(RADIANS(X1424))))</f>
        <v>#DIV/0!</v>
      </c>
      <c r="Y1444" t="e">
        <f>IF(DEGREES(ACOS(SIN(RADIANS(G1444))*SIN(RADIANS(E1434))+COS(RADIANS(G1444))*COS(RADIANS(E1434))*COS(RADIANS(Y1424))))&gt;90,0,$F$4*$F$5/E1433^2*(SIN(RADIANS(G1444))*SIN(RADIANS(E1434))+COS(RADIANS(G1444))*COS(RADIANS(E1434))*COS(RADIANS(Y1424))))</f>
        <v>#DIV/0!</v>
      </c>
      <c r="Z1444" t="e">
        <f>IF(DEGREES(ACOS(SIN(RADIANS(G1444))*SIN(RADIANS(E1434))+COS(RADIANS(G1444))*COS(RADIANS(E1434))*COS(RADIANS(Z1424))))&gt;90,0,$F$4*$F$5/E1433^2*(SIN(RADIANS(G1444))*SIN(RADIANS(E1434))+COS(RADIANS(G1444))*COS(RADIANS(E1434))*COS(RADIANS(Z1424))))</f>
        <v>#DIV/0!</v>
      </c>
      <c r="AA1444" t="e">
        <f>IF(DEGREES(ACOS(SIN(RADIANS(G1444))*SIN(RADIANS(E1434))+COS(RADIANS(G1444))*COS(RADIANS(E1434))*COS(RADIANS(AA1424))))&gt;90,0,$F$4*$F$5/E1433^2*(SIN(RADIANS(G1444))*SIN(RADIANS(E1434))+COS(RADIANS(G1444))*COS(RADIANS(E1434))*COS(RADIANS(AA1424))))</f>
        <v>#DIV/0!</v>
      </c>
      <c r="AB1444" t="e">
        <f>IF(DEGREES(ACOS(SIN(RADIANS(G1444))*SIN(RADIANS(E1434))+COS(RADIANS(G1444))*COS(RADIANS(E1434))*COS(RADIANS(AB1424))))&gt;90,0,$F$4*$F$5/E1433^2*(SIN(RADIANS(G1444))*SIN(RADIANS(E1434))+COS(RADIANS(G1444))*COS(RADIANS(E1434))*COS(RADIANS(AB1424))))</f>
        <v>#DIV/0!</v>
      </c>
      <c r="AC1444" t="e">
        <f>IF(DEGREES(ACOS(SIN(RADIANS(G1444))*SIN(RADIANS(E1434))+COS(RADIANS(G1444))*COS(RADIANS(E1434))*COS(RADIANS(AC1424))))&gt;90,0,$F$4*$F$5/E1433^2*(SIN(RADIANS(G1444))*SIN(RADIANS(E1434))+COS(RADIANS(G1444))*COS(RADIANS(E1434))*COS(RADIANS(AC1424))))</f>
        <v>#DIV/0!</v>
      </c>
      <c r="AD1444" t="e">
        <f>IF(DEGREES(ACOS(SIN(RADIANS(G1444))*SIN(RADIANS(E1434))+COS(RADIANS(G1444))*COS(RADIANS(E1434))*COS(RADIANS(AD1424))))&gt;90,0,$F$4*$F$5/E1433^2*(SIN(RADIANS(G1444))*SIN(RADIANS(E1434))+COS(RADIANS(G1444))*COS(RADIANS(E1434))*COS(RADIANS(AD1424))))</f>
        <v>#DIV/0!</v>
      </c>
      <c r="AE1444" t="e">
        <f>IF(DEGREES(ACOS(SIN(RADIANS(G1444))*SIN(RADIANS(E1434))+COS(RADIANS(G1444))*COS(RADIANS(E1434))*COS(RADIANS(AE1424))))&gt;90,0,$F$4*$F$5/E1433^2*(SIN(RADIANS(G1444))*SIN(RADIANS(E1434))+COS(RADIANS(G1444))*COS(RADIANS(E1434))*COS(RADIANS(AE1424))))</f>
        <v>#DIV/0!</v>
      </c>
      <c r="AF1444" t="e">
        <f>IF(DEGREES(ACOS(SIN(RADIANS(G1444))*SIN(RADIANS(E1434))+COS(RADIANS(G1444))*COS(RADIANS(E1434))*COS(RADIANS(AF1424))))&gt;90,0,$F$4*$F$5/E1433^2*(SIN(RADIANS(G1444))*SIN(RADIANS(E1434))+COS(RADIANS(G1444))*COS(RADIANS(E1434))*COS(RADIANS(AF1424))))</f>
        <v>#DIV/0!</v>
      </c>
      <c r="AG1444" t="e">
        <f>IF(DEGREES(ACOS(SIN(RADIANS(G1444))*SIN(RADIANS(E1434))+COS(RADIANS(G1444))*COS(RADIANS(E1434))*COS(RADIANS(AG1424))))&gt;90,0,$F$4*$F$5/E1433^2*(SIN(RADIANS(G1444))*SIN(RADIANS(E1434))+COS(RADIANS(G1444))*COS(RADIANS(E1434))*COS(RADIANS(AG1424))))</f>
        <v>#DIV/0!</v>
      </c>
      <c r="AH1444" t="e">
        <f>IF(DEGREES(ACOS(SIN(RADIANS(G1444))*SIN(RADIANS(E1434))+COS(RADIANS(G1444))*COS(RADIANS(E1434))*COS(RADIANS(AH1424))))&gt;90,0,$F$4*$F$5/E1433^2*(SIN(RADIANS(G1444))*SIN(RADIANS(E1434))+COS(RADIANS(G1444))*COS(RADIANS(E1434))*COS(RADIANS(AH1424))))</f>
        <v>#DIV/0!</v>
      </c>
      <c r="AI1444" t="e">
        <f>IF(DEGREES(ACOS(SIN(RADIANS(G1444))*SIN(RADIANS(E1434))+COS(RADIANS(G1444))*COS(RADIANS(E1434))*COS(RADIANS(AI1424))))&gt;90,0,$F$4*$F$5/E1433^2*(SIN(RADIANS(G1444))*SIN(RADIANS(E1434))+COS(RADIANS(G1444))*COS(RADIANS(E1434))*COS(RADIANS(AI1424))))</f>
        <v>#DIV/0!</v>
      </c>
      <c r="AJ1444" t="e">
        <f>IF(DEGREES(ACOS(SIN(RADIANS(G1444))*SIN(RADIANS(E1434))+COS(RADIANS(G1444))*COS(RADIANS(E1434))*COS(RADIANS(AJ1424))))&gt;90,0,$F$4*$F$5/E1433^2*(SIN(RADIANS(G1444))*SIN(RADIANS(E1434))+COS(RADIANS(G1444))*COS(RADIANS(E1434))*COS(RADIANS(AJ1424))))</f>
        <v>#DIV/0!</v>
      </c>
      <c r="AK1444" t="e">
        <f>IF(DEGREES(ACOS(SIN(RADIANS(G1444))*SIN(RADIANS(E1434))+COS(RADIANS(G1444))*COS(RADIANS(E1434))*COS(RADIANS(AK1424))))&gt;90,0,$F$4*$F$5/E1433^2*(SIN(RADIANS(G1444))*SIN(RADIANS(E1434))+COS(RADIANS(G1444))*COS(RADIANS(E1434))*COS(RADIANS(AK1424))))</f>
        <v>#DIV/0!</v>
      </c>
      <c r="AL1444" t="e">
        <f>IF(DEGREES(ACOS(SIN(RADIANS(G1444))*SIN(RADIANS(E1434))+COS(RADIANS(G1444))*COS(RADIANS(E1434))*COS(RADIANS(AL1424))))&gt;90,0,$F$4*$F$5/E1433^2*(SIN(RADIANS(G1444))*SIN(RADIANS(E1434))+COS(RADIANS(G1444))*COS(RADIANS(E1434))*COS(RADIANS(AL1424))))</f>
        <v>#DIV/0!</v>
      </c>
      <c r="AM1444" t="e">
        <f>IF(DEGREES(ACOS(SIN(RADIANS(G1444))*SIN(RADIANS(E1434))+COS(RADIANS(G1444))*COS(RADIANS(E1434))*COS(RADIANS(AM1424))))&gt;90,0,$F$4*$F$5/E1433^2*(SIN(RADIANS(G1444))*SIN(RADIANS(E1434))+COS(RADIANS(G1444))*COS(RADIANS(E1434))*COS(RADIANS(AM1424))))</f>
        <v>#DIV/0!</v>
      </c>
      <c r="AN1444" t="e">
        <f>IF(DEGREES(ACOS(SIN(RADIANS(G1444))*SIN(RADIANS(E1434))+COS(RADIANS(G1444))*COS(RADIANS(E1434))*COS(RADIANS(AN1424))))&gt;90,0,$F$4*$F$5/E1433^2*(SIN(RADIANS(G1444))*SIN(RADIANS(E1434))+COS(RADIANS(G1444))*COS(RADIANS(E1434))*COS(RADIANS(AN1424))))</f>
        <v>#DIV/0!</v>
      </c>
      <c r="AO1444" t="e">
        <f>IF(DEGREES(ACOS(SIN(RADIANS(G1444))*SIN(RADIANS(E1434))+COS(RADIANS(G1444))*COS(RADIANS(E1434))*COS(RADIANS(AO1424))))&gt;90,0,$F$4*$F$5/E1433^2*(SIN(RADIANS(G1444))*SIN(RADIANS(E1434))+COS(RADIANS(G1444))*COS(RADIANS(E1434))*COS(RADIANS(AO1424))))</f>
        <v>#DIV/0!</v>
      </c>
      <c r="AP1444" t="e">
        <f>IF(DEGREES(ACOS(SIN(RADIANS(G1444))*SIN(RADIANS(E1434))+COS(RADIANS(G1444))*COS(RADIANS(E1434))*COS(RADIANS(AP1424))))&gt;90,0,$F$4*$F$5/E1433^2*(SIN(RADIANS(G1444))*SIN(RADIANS(E1434))+COS(RADIANS(G1444))*COS(RADIANS(E1434))*COS(RADIANS(AP1424))))</f>
        <v>#DIV/0!</v>
      </c>
      <c r="AQ1444" t="e">
        <f>IF(DEGREES(ACOS(SIN(RADIANS(G1444))*SIN(RADIANS(E1434))+COS(RADIANS(G1444))*COS(RADIANS(E1434))*COS(RADIANS(AQ1424))))&gt;90,0,$F$4*$F$5/E1433^2*(SIN(RADIANS(G1444))*SIN(RADIANS(E1434))+COS(RADIANS(G1444))*COS(RADIANS(E1434))*COS(RADIANS(AQ1424))))</f>
        <v>#DIV/0!</v>
      </c>
      <c r="AR1444" t="e">
        <f>IF(DEGREES(ACOS(SIN(RADIANS(G1444))*SIN(RADIANS(E1434))+COS(RADIANS(G1444))*COS(RADIANS(E1434))*COS(RADIANS(AR1424))))&gt;90,0,$F$4*$F$5/E1433^2*(SIN(RADIANS(G1444))*SIN(RADIANS(E1434))+COS(RADIANS(G1444))*COS(RADIANS(E1434))*COS(RADIANS(AR1424))))</f>
        <v>#DIV/0!</v>
      </c>
    </row>
    <row r="1446" spans="2:44" x14ac:dyDescent="0.5">
      <c r="H1446" t="s">
        <v>769</v>
      </c>
      <c r="I1446">
        <v>180</v>
      </c>
      <c r="J1446">
        <v>170</v>
      </c>
      <c r="K1446">
        <v>160</v>
      </c>
      <c r="L1446">
        <v>150</v>
      </c>
      <c r="M1446">
        <v>140</v>
      </c>
      <c r="N1446">
        <v>130</v>
      </c>
      <c r="O1446">
        <v>120</v>
      </c>
      <c r="P1446">
        <v>110</v>
      </c>
      <c r="Q1446">
        <v>100</v>
      </c>
      <c r="R1446">
        <v>90</v>
      </c>
      <c r="S1446">
        <v>80</v>
      </c>
      <c r="T1446">
        <v>70</v>
      </c>
      <c r="U1446">
        <v>60</v>
      </c>
      <c r="V1446">
        <v>50</v>
      </c>
      <c r="W1446">
        <v>40</v>
      </c>
      <c r="X1446">
        <v>30</v>
      </c>
      <c r="Y1446">
        <v>20</v>
      </c>
      <c r="Z1446">
        <v>10</v>
      </c>
      <c r="AA1446">
        <v>0</v>
      </c>
      <c r="AB1446">
        <v>-10</v>
      </c>
      <c r="AC1446">
        <v>-20</v>
      </c>
      <c r="AD1446">
        <v>-30</v>
      </c>
      <c r="AE1446">
        <v>-40</v>
      </c>
      <c r="AF1446">
        <v>-50</v>
      </c>
      <c r="AG1446">
        <v>-60</v>
      </c>
      <c r="AH1446">
        <v>-70</v>
      </c>
      <c r="AI1446">
        <v>-80</v>
      </c>
      <c r="AJ1446">
        <v>-90</v>
      </c>
      <c r="AK1446">
        <v>-100</v>
      </c>
      <c r="AL1446">
        <v>-110</v>
      </c>
      <c r="AM1446">
        <v>-120</v>
      </c>
      <c r="AN1446">
        <v>-130</v>
      </c>
      <c r="AO1446">
        <v>-140</v>
      </c>
      <c r="AP1446">
        <v>-150</v>
      </c>
      <c r="AQ1446">
        <v>-160</v>
      </c>
      <c r="AR1446">
        <v>-170</v>
      </c>
    </row>
    <row r="1447" spans="2:44" x14ac:dyDescent="0.5">
      <c r="H1447" t="s">
        <v>779</v>
      </c>
      <c r="I1447">
        <f>IF(ABS(I1446-E1459)&gt;180,IF(ABS(I1446-E1459)&gt;360,ABS(I1446-E1459)-360,360-ABS(I1446-E1459)),ABS(I1446-E1459))</f>
        <v>180</v>
      </c>
      <c r="J1447">
        <f>IF(ABS(J1446-E1459)&gt;180,IF(ABS(J1446-E1459)&gt;360,ABS(J1446-E1459)-360,360-ABS(J1446-E1459)),ABS(J1446-E1459))</f>
        <v>170</v>
      </c>
      <c r="K1447">
        <f>IF(ABS(K1446-E1459)&gt;180,IF(ABS(K1446-E1459)&gt;360,ABS(K1446-E1459)-360,360-ABS(K1446-E1459)),ABS(K1446-E1459))</f>
        <v>160</v>
      </c>
      <c r="L1447">
        <f>IF(ABS(L1446-E1459)&gt;180,IF(ABS(L1446-E1459)&gt;360,ABS(L1446-E1459)-360,360-ABS(L1446-E1459)),ABS(L1446-E1459))</f>
        <v>150</v>
      </c>
      <c r="M1447">
        <f>IF(ABS(M1446-E1459)&gt;180,IF(ABS(M1446-E1459)&gt;360,ABS(M1446-E1459)-360,360-ABS(M1446-E1459)),ABS(M1446-E1459))</f>
        <v>140</v>
      </c>
      <c r="N1447">
        <f>IF(ABS(N1446-E1459)&gt;180,IF(ABS(N1446-E1459)&gt;360,ABS(N1446-E1459)-360,360-ABS(N1446-E1459)),ABS(N1446-E1459))</f>
        <v>130</v>
      </c>
      <c r="O1447">
        <f>IF(ABS(O1446-E1459)&gt;180,IF(ABS(O1446-E1459)&gt;360,ABS(O1446-E1459)-360,360-ABS(O1446-E1459)),ABS(O1446-E1459))</f>
        <v>120</v>
      </c>
      <c r="P1447">
        <f>IF(ABS(P1446-E1459)&gt;180,IF(ABS(P1446-E1459)&gt;360,ABS(P1446-E1459)-360,360-ABS(P1446-E1459)),ABS(P1446-E1459))</f>
        <v>110</v>
      </c>
      <c r="Q1447">
        <f>IF(ABS(Q1446-E1459)&gt;180,IF(ABS(Q1446-E1459)&gt;360,ABS(Q1446-E1459)-360,360-ABS(Q1446-E1459)),ABS(Q1446-E1459))</f>
        <v>100</v>
      </c>
      <c r="R1447">
        <f>IF(ABS(R1446-E1459)&gt;180,IF(ABS(R1446-E1459)&gt;360,ABS(R1446-E1459)-360,360-ABS(R1446-E1459)),ABS(R1446-E1459))</f>
        <v>90</v>
      </c>
      <c r="S1447">
        <f>IF(ABS(S1446-E1459)&gt;180,IF(ABS(S1446-E1459)&gt;360,ABS(S1446-E1459)-360,360-ABS(S1446-E1459)),ABS(S1446-E1459))</f>
        <v>80</v>
      </c>
      <c r="T1447">
        <f>IF(ABS(T1446-E1459)&gt;180,IF(ABS(T1446-E1459)&gt;360,ABS(T1446-E1459)-360,360-ABS(T1446-E1459)),ABS(T1446-E1459))</f>
        <v>70</v>
      </c>
      <c r="U1447">
        <f>IF(ABS(U1446-E1459)&gt;180,IF(ABS(U1446-E1459)&gt;360,ABS(U1446-E1459)-360,360-ABS(U1446-E1459)),ABS(U1446-E1459))</f>
        <v>60</v>
      </c>
      <c r="V1447">
        <f>IF(ABS(V1446-E1459)&gt;180,IF(ABS(V1446-E1459)&gt;360,ABS(V1446-E1459)-360,360-ABS(V1446-E1459)),ABS(V1446-E1459))</f>
        <v>50</v>
      </c>
      <c r="W1447">
        <f>IF(ABS(W1446-E1459)&gt;180,IF(ABS(W1446-E1459)&gt;360,ABS(W1446-E1459)-360,360-ABS(W1446-E1459)),ABS(W1446-E1459))</f>
        <v>40</v>
      </c>
      <c r="X1447">
        <f>IF(ABS(X1446-E1459)&gt;180,IF(ABS(X1446-E1459)&gt;360,ABS(X1446-E1459)-360,360-ABS(X1446-E1459)),ABS(X1446-E1459))</f>
        <v>30</v>
      </c>
      <c r="Y1447">
        <f>IF(ABS(Y1446-E1459)&gt;180,IF(ABS(Y1446-E1459)&gt;360,ABS(Y1446-E1459)-360,360-ABS(Y1446-E1459)),ABS(Y1446-E1459))</f>
        <v>20</v>
      </c>
      <c r="Z1447">
        <f>IF(ABS(Z1446-E1459)&gt;180,IF(ABS(Z1446-E1459)&gt;360,ABS(Z1446-E1459)-360,360-ABS(Z1446-E1459)),ABS(Z1446-E1459))</f>
        <v>10</v>
      </c>
      <c r="AA1447">
        <f>IF(ABS(AA1446-E1459)&gt;180,IF(ABS(AA1446-E1459)&gt;360,ABS(AA1446-E1459)-360,360-ABS(AA1446-E1459)),ABS(AA1446-E1459))</f>
        <v>0</v>
      </c>
      <c r="AB1447">
        <f>IF(ABS(AB1446-E1459)&gt;180,IF(ABS(AB1446-E1459)&gt;360,ABS(AB1446-E1459)-360,360-ABS(AB1446-E1459)),ABS(AB1446-E1459))</f>
        <v>10</v>
      </c>
      <c r="AC1447">
        <f>IF(ABS(AC1446-E1459)&gt;180,IF(ABS(AC1446-E1459)&gt;360,ABS(AC1446-E1459)-360,360-ABS(AC1446-E1459)),ABS(AC1446-E1459))</f>
        <v>20</v>
      </c>
      <c r="AD1447">
        <f>IF(ABS(AD1446-E1459)&gt;180,IF(ABS(AD1446-E1459)&gt;360,ABS(AD1446-E1459)-360,360-ABS(AD1446-E1459)),ABS(AD1446-E1459))</f>
        <v>30</v>
      </c>
      <c r="AE1447">
        <f>IF(ABS(AE1446-E1459)&gt;180,IF(ABS(AE1446-E1459)&gt;360,ABS(AE1446-E1459)-360,360-ABS(AE1446-E1459)),ABS(AE1446-E1459))</f>
        <v>40</v>
      </c>
      <c r="AF1447">
        <f>IF(ABS(AF1446-E1459)&gt;180,IF(ABS(AF1446-E1459)&gt;360,ABS(AF1446-E1459)-360,360-ABS(AF1446-E1459)),ABS(AF1446-E1459))</f>
        <v>50</v>
      </c>
      <c r="AG1447">
        <f>IF(ABS(AG1446-E1459)&gt;180,IF(ABS(AG1446-E1459)&gt;360,ABS(AG1446-E1459)-360,360-ABS(AG1446-E1459)),ABS(AG1446-E1459))</f>
        <v>60</v>
      </c>
      <c r="AH1447">
        <f>IF(ABS(AH1446-E1459)&gt;180,IF(ABS(AH1446-E1459)&gt;360,ABS(AH1446-E1459)-360,360-ABS(AH1446-E1459)),ABS(AH1446-E1459))</f>
        <v>70</v>
      </c>
      <c r="AI1447">
        <f>IF(ABS(AI1446-E1459)&gt;180,IF(ABS(AI1446-E1459)&gt;360,ABS(AI1446-E1459)-360,360-ABS(AI1446-E1459)),ABS(AI1446-E1459))</f>
        <v>80</v>
      </c>
      <c r="AJ1447">
        <f>IF(ABS(AJ1446-E1459)&gt;180,IF(ABS(AJ1446-E1459)&gt;360,ABS(AJ1446-E1459)-360,360-ABS(AJ1446-E1459)),ABS(AJ1446-E1459))</f>
        <v>90</v>
      </c>
      <c r="AK1447">
        <f>IF(ABS(AK1446-E1459)&gt;180,IF(ABS(AK1446-E1459)&gt;360,ABS(AK1446-E1459)-360,360-ABS(AK1446-E1459)),ABS(AK1446-E1459))</f>
        <v>100</v>
      </c>
      <c r="AL1447">
        <f>IF(ABS(AL1446-E1459)&gt;180,IF(ABS(AL1446-E1459)&gt;360,ABS(AL1446-E1459)-360,360-ABS(AL1446-E1459)),ABS(AL1446-E1459))</f>
        <v>110</v>
      </c>
      <c r="AM1447">
        <f>IF(ABS(AM1446-E1459)&gt;180,IF(ABS(AM1446-E1459)&gt;360,ABS(AM1446-E1459)-360,360-ABS(AM1446-E1459)),ABS(AM1446-E1459))</f>
        <v>120</v>
      </c>
      <c r="AN1447">
        <f>IF(ABS(AN1446-E1459)&gt;180,IF(ABS(AN1446-E1459)&gt;360,ABS(AN1446-E1459)-360,360-ABS(AN1446-E1459)),ABS(AN1446-E1459))</f>
        <v>130</v>
      </c>
      <c r="AO1447">
        <f>IF(ABS(AO1446-E1459)&gt;180,IF(ABS(AO1446-E1459)&gt;360,ABS(AO1446-E1459)-360,360-ABS(AO1446-E1459)),ABS(AO1446-E1459))</f>
        <v>140</v>
      </c>
      <c r="AP1447">
        <f>IF(ABS(AP1446-E1459)&gt;180,IF(ABS(AP1446-E1459)&gt;360,ABS(AP1446-E1459)-360,360-ABS(AP1446-E1459)),ABS(AP1446-E1459))</f>
        <v>150</v>
      </c>
      <c r="AQ1447">
        <f>IF(ABS(AQ1446-E1459)&gt;180,IF(ABS(AQ1446-E1459)&gt;360,ABS(AQ1446-E1459)-360,360-ABS(AQ1446-E1459)),ABS(AQ1446-E1459))</f>
        <v>160</v>
      </c>
      <c r="AR1447">
        <f>IF(ABS(AR1446-E1459)&gt;180,IF(ABS(AR1446-E1459)&gt;360,ABS(AR1446-E1459)-360,360-ABS(AR1446-E1459)),ABS(AR1446-E1459))</f>
        <v>170</v>
      </c>
    </row>
    <row r="1448" spans="2:44" x14ac:dyDescent="0.5">
      <c r="G1448" t="s">
        <v>734</v>
      </c>
    </row>
    <row r="1449" spans="2:44" x14ac:dyDescent="0.5">
      <c r="B1449" t="s">
        <v>788</v>
      </c>
      <c r="E1449">
        <v>610</v>
      </c>
      <c r="G1449">
        <v>90</v>
      </c>
      <c r="I1449" t="e">
        <f>IF(DEGREES(ACOS(SIN(RADIANS(G1449))*SIN(RADIANS(E1457))+COS(RADIANS(G1449))*COS(RADIANS(E1457))*COS(RADIANS(I1447))))&gt;90,0,$F$4*$F$5/E1456^2*(SIN(RADIANS(G1449))*SIN(RADIANS(E1457))+COS(RADIANS(G1449))*COS(RADIANS(E1457))*COS(RADIANS(I1447))))</f>
        <v>#DIV/0!</v>
      </c>
      <c r="J1449" t="e">
        <f>IF(DEGREES(ACOS(SIN(RADIANS(G1449))*SIN(RADIANS(E1457))+COS(RADIANS(G1449))*COS(RADIANS(E1457))*COS(RADIANS(J1447))))&gt;90,0,$F$4*$F$5/E1456^2*(SIN(RADIANS(G1449))*SIN(RADIANS(E1457))+COS(RADIANS(G1449))*COS(RADIANS(E1457))*COS(RADIANS(J1447))))</f>
        <v>#DIV/0!</v>
      </c>
      <c r="K1449" t="e">
        <f>IF(DEGREES(ACOS(SIN(RADIANS(G1449))*SIN(RADIANS(E1457))+COS(RADIANS(G1449))*COS(RADIANS(E1457))*COS(RADIANS(K1447))))&gt;90,0,$F$4*$F$5/E1456^2*(SIN(RADIANS(G1449))*SIN(RADIANS(E1457))+COS(RADIANS(G1449))*COS(RADIANS(E1457))*COS(RADIANS(K1447))))</f>
        <v>#DIV/0!</v>
      </c>
      <c r="L1449" t="e">
        <f>IF(DEGREES(ACOS(SIN(RADIANS(G1449))*SIN(RADIANS(E1457))+COS(RADIANS(G1449))*COS(RADIANS(E1457))*COS(RADIANS(L1447))))&gt;90,0,$F$4*$F$5/E1456^2*(SIN(RADIANS(G1449))*SIN(RADIANS(E1457))+COS(RADIANS(G1449))*COS(RADIANS(E1457))*COS(RADIANS(L1447))))</f>
        <v>#DIV/0!</v>
      </c>
      <c r="M1449" t="e">
        <f>IF(DEGREES(ACOS(SIN(RADIANS(G1449))*SIN(RADIANS(E1457))+COS(RADIANS(G1449))*COS(RADIANS(E1457))*COS(RADIANS(M1447))))&gt;90,0,$F$4*$F$5/E1456^2*(SIN(RADIANS(G1449))*SIN(RADIANS(E1457))+COS(RADIANS(G1449))*COS(RADIANS(E1457))*COS(RADIANS(M1447))))</f>
        <v>#DIV/0!</v>
      </c>
      <c r="N1449" t="e">
        <f>IF(DEGREES(ACOS(SIN(RADIANS(G1449))*SIN(RADIANS(E1457))+COS(RADIANS(G1449))*COS(RADIANS(E1457))*COS(RADIANS(N1447))))&gt;90,0,$F$4*$F$5/E1456^2*(SIN(RADIANS(G1449))*SIN(RADIANS(E1457))+COS(RADIANS(G1449))*COS(RADIANS(E1457))*COS(RADIANS(N1447))))</f>
        <v>#DIV/0!</v>
      </c>
      <c r="O1449" t="e">
        <f>IF(DEGREES(ACOS(SIN(RADIANS(G1449))*SIN(RADIANS(E1457))+COS(RADIANS(G1449))*COS(RADIANS(E1457))*COS(RADIANS(O1447))))&gt;90,0,$F$4*$F$5/E1456^2*(SIN(RADIANS(G1449))*SIN(RADIANS(E1457))+COS(RADIANS(G1449))*COS(RADIANS(E1457))*COS(RADIANS(O1447))))</f>
        <v>#DIV/0!</v>
      </c>
      <c r="P1449" t="e">
        <f>IF(DEGREES(ACOS(SIN(RADIANS(G1449))*SIN(RADIANS(E1457))+COS(RADIANS(G1449))*COS(RADIANS(E1457))*COS(RADIANS(P1447))))&gt;90,0,$F$4*$F$5/E1456^2*(SIN(RADIANS(G1449))*SIN(RADIANS(E1457))+COS(RADIANS(G1449))*COS(RADIANS(E1457))*COS(RADIANS(P1447))))</f>
        <v>#DIV/0!</v>
      </c>
      <c r="Q1449" t="e">
        <f>IF(DEGREES(ACOS(SIN(RADIANS(G1449))*SIN(RADIANS(E1457))+COS(RADIANS(G1449))*COS(RADIANS(E1457))*COS(RADIANS(Q1447))))&gt;90,0,$F$4*$F$5/E1456^2*(SIN(RADIANS(G1449))*SIN(RADIANS(E1457))+COS(RADIANS(G1449))*COS(RADIANS(E1457))*COS(RADIANS(Q1447))))</f>
        <v>#DIV/0!</v>
      </c>
      <c r="R1449" t="e">
        <f>IF(DEGREES(ACOS(SIN(RADIANS(G1449))*SIN(RADIANS(E1457))+COS(RADIANS(G1449))*COS(RADIANS(E1457))*COS(RADIANS(R1447))))&gt;90,0,$F$4*$F$5/E1456^2*(SIN(RADIANS(G1449))*SIN(RADIANS(E1457))+COS(RADIANS(G1449))*COS(RADIANS(E1457))*COS(RADIANS(R1447))))</f>
        <v>#DIV/0!</v>
      </c>
      <c r="S1449" t="e">
        <f>IF(DEGREES(ACOS(SIN(RADIANS(G1449))*SIN(RADIANS(E1457))+COS(RADIANS(G1449))*COS(RADIANS(E1457))*COS(RADIANS(S1447))))&gt;90,0,$F$4*$F$5/E1456^2*(SIN(RADIANS(G1449))*SIN(RADIANS(E1457))+COS(RADIANS(G1449))*COS(RADIANS(E1457))*COS(RADIANS(S1447))))</f>
        <v>#DIV/0!</v>
      </c>
      <c r="T1449" t="e">
        <f>IF(DEGREES(ACOS(SIN(RADIANS(G1449))*SIN(RADIANS(E1457))+COS(RADIANS(G1449))*COS(RADIANS(E1457))*COS(RADIANS(T1447))))&gt;90,0,$F$4*$F$5/E1456^2*(SIN(RADIANS(G1449))*SIN(RADIANS(E1457))+COS(RADIANS(G1449))*COS(RADIANS(E1457))*COS(RADIANS(T1447))))</f>
        <v>#DIV/0!</v>
      </c>
      <c r="U1449" t="e">
        <f>IF(DEGREES(ACOS(SIN(RADIANS(G1449))*SIN(RADIANS(E1457))+COS(RADIANS(G1449))*COS(RADIANS(E1457))*COS(RADIANS(U1447))))&gt;90,0,$F$4*$F$5/E1456^2*(SIN(RADIANS(G1449))*SIN(RADIANS(E1457))+COS(RADIANS(G1449))*COS(RADIANS(E1457))*COS(RADIANS(U1447))))</f>
        <v>#DIV/0!</v>
      </c>
      <c r="V1449" t="e">
        <f>IF(DEGREES(ACOS(SIN(RADIANS(G1449))*SIN(RADIANS(E1457))+COS(RADIANS(G1449))*COS(RADIANS(E1457))*COS(RADIANS(V1447))))&gt;90,0,$F$4*$F$5/E1456^2*(SIN(RADIANS(G1449))*SIN(RADIANS(E1457))+COS(RADIANS(G1449))*COS(RADIANS(E1457))*COS(RADIANS(V1447))))</f>
        <v>#DIV/0!</v>
      </c>
      <c r="W1449" t="e">
        <f>IF(DEGREES(ACOS(SIN(RADIANS(G1449))*SIN(RADIANS(E1457))+COS(RADIANS(G1449))*COS(RADIANS(E1457))*COS(RADIANS(W1447))))&gt;90,0,$F$4*$F$5/E1456^2*(SIN(RADIANS(G1449))*SIN(RADIANS(E1457))+COS(RADIANS(G1449))*COS(RADIANS(E1457))*COS(RADIANS(W1447))))</f>
        <v>#DIV/0!</v>
      </c>
      <c r="X1449" t="e">
        <f>IF(DEGREES(ACOS(SIN(RADIANS(G1449))*SIN(RADIANS(E1457))+COS(RADIANS(G1449))*COS(RADIANS(E1457))*COS(RADIANS(X1447))))&gt;90,0,$F$4*$F$5/E1456^2*(SIN(RADIANS(G1449))*SIN(RADIANS(E1457))+COS(RADIANS(G1449))*COS(RADIANS(E1457))*COS(RADIANS(X1447))))</f>
        <v>#DIV/0!</v>
      </c>
      <c r="Y1449" t="e">
        <f>IF(DEGREES(ACOS(SIN(RADIANS(G1449))*SIN(RADIANS(E1457))+COS(RADIANS(G1449))*COS(RADIANS(E1457))*COS(RADIANS(Y1447))))&gt;90,0,$F$4*$F$5/E1456^2*(SIN(RADIANS(G1449))*SIN(RADIANS(E1457))+COS(RADIANS(G1449))*COS(RADIANS(E1457))*COS(RADIANS(Y1447))))</f>
        <v>#DIV/0!</v>
      </c>
      <c r="Z1449" t="e">
        <f>IF(DEGREES(ACOS(SIN(RADIANS(G1449))*SIN(RADIANS(E1457))+COS(RADIANS(G1449))*COS(RADIANS(E1457))*COS(RADIANS(Z1447))))&gt;90,0,$F$4*$F$5/E1456^2*(SIN(RADIANS(G1449))*SIN(RADIANS(E1457))+COS(RADIANS(G1449))*COS(RADIANS(E1457))*COS(RADIANS(Z1447))))</f>
        <v>#DIV/0!</v>
      </c>
      <c r="AA1449" t="e">
        <f>IF(DEGREES(ACOS(SIN(RADIANS(G1449))*SIN(RADIANS(E1457))+COS(RADIANS(G1449))*COS(RADIANS(E1457))*COS(RADIANS(AA1447))))&gt;90,0,$F$4*$F$5/E1456^2*(SIN(RADIANS(G1449))*SIN(RADIANS(E1457))+COS(RADIANS(G1449))*COS(RADIANS(E1457))*COS(RADIANS(AA1447))))</f>
        <v>#DIV/0!</v>
      </c>
      <c r="AB1449" t="e">
        <f>IF(DEGREES(ACOS(SIN(RADIANS(G1449))*SIN(RADIANS(E1457))+COS(RADIANS(G1449))*COS(RADIANS(E1457))*COS(RADIANS(AB1447))))&gt;90,0,$F$4*$F$5/E1456^2*(SIN(RADIANS(G1449))*SIN(RADIANS(E1457))+COS(RADIANS(G1449))*COS(RADIANS(E1457))*COS(RADIANS(AB1447))))</f>
        <v>#DIV/0!</v>
      </c>
      <c r="AC1449" t="e">
        <f>IF(DEGREES(ACOS(SIN(RADIANS(G1449))*SIN(RADIANS(E1457))+COS(RADIANS(G1449))*COS(RADIANS(E1457))*COS(RADIANS(AC1447))))&gt;90,0,$F$4*$F$5/E1456^2*(SIN(RADIANS(G1449))*SIN(RADIANS(E1457))+COS(RADIANS(G1449))*COS(RADIANS(E1457))*COS(RADIANS(AC1447))))</f>
        <v>#DIV/0!</v>
      </c>
      <c r="AD1449" t="e">
        <f>IF(DEGREES(ACOS(SIN(RADIANS(G1449))*SIN(RADIANS(E1457))+COS(RADIANS(G1449))*COS(RADIANS(E1457))*COS(RADIANS(AD1447))))&gt;90,0,$F$4*$F$5/E1456^2*(SIN(RADIANS(G1449))*SIN(RADIANS(E1457))+COS(RADIANS(G1449))*COS(RADIANS(E1457))*COS(RADIANS(AD1447))))</f>
        <v>#DIV/0!</v>
      </c>
      <c r="AE1449" t="e">
        <f>IF(DEGREES(ACOS(SIN(RADIANS(G1449))*SIN(RADIANS(E1457))+COS(RADIANS(G1449))*COS(RADIANS(E1457))*COS(RADIANS(AE1447))))&gt;90,0,$F$4*$F$5/E1456^2*(SIN(RADIANS(G1449))*SIN(RADIANS(E1457))+COS(RADIANS(G1449))*COS(RADIANS(E1457))*COS(RADIANS(AE1447))))</f>
        <v>#DIV/0!</v>
      </c>
      <c r="AF1449" t="e">
        <f>IF(DEGREES(ACOS(SIN(RADIANS(G1449))*SIN(RADIANS(E1457))+COS(RADIANS(G1449))*COS(RADIANS(E1457))*COS(RADIANS(AF1447))))&gt;90,0,$F$4*$F$5/E1456^2*(SIN(RADIANS(G1449))*SIN(RADIANS(E1457))+COS(RADIANS(G1449))*COS(RADIANS(E1457))*COS(RADIANS(AF1447))))</f>
        <v>#DIV/0!</v>
      </c>
      <c r="AG1449" t="e">
        <f>IF(DEGREES(ACOS(SIN(RADIANS(G1449))*SIN(RADIANS(E1457))+COS(RADIANS(G1449))*COS(RADIANS(E1457))*COS(RADIANS(AG1447))))&gt;90,0,$F$4*$F$5/E1456^2*(SIN(RADIANS(G1449))*SIN(RADIANS(E1457))+COS(RADIANS(G1449))*COS(RADIANS(E1457))*COS(RADIANS(AG1447))))</f>
        <v>#DIV/0!</v>
      </c>
      <c r="AH1449" t="e">
        <f>IF(DEGREES(ACOS(SIN(RADIANS(G1449))*SIN(RADIANS(E1457))+COS(RADIANS(G1449))*COS(RADIANS(E1457))*COS(RADIANS(AH1447))))&gt;90,0,$F$4*$F$5/E1456^2*(SIN(RADIANS(G1449))*SIN(RADIANS(E1457))+COS(RADIANS(G1449))*COS(RADIANS(E1457))*COS(RADIANS(AH1447))))</f>
        <v>#DIV/0!</v>
      </c>
      <c r="AI1449" t="e">
        <f>IF(DEGREES(ACOS(SIN(RADIANS(G1449))*SIN(RADIANS(E1457))+COS(RADIANS(G1449))*COS(RADIANS(E1457))*COS(RADIANS(AI1447))))&gt;90,0,$F$4*$F$5/E1456^2*(SIN(RADIANS(G1449))*SIN(RADIANS(E1457))+COS(RADIANS(G1449))*COS(RADIANS(E1457))*COS(RADIANS(AI1447))))</f>
        <v>#DIV/0!</v>
      </c>
      <c r="AJ1449" t="e">
        <f>IF(DEGREES(ACOS(SIN(RADIANS(G1449))*SIN(RADIANS(E1457))+COS(RADIANS(G1449))*COS(RADIANS(E1457))*COS(RADIANS(AJ1447))))&gt;90,0,$F$4*$F$5/E1456^2*(SIN(RADIANS(G1449))*SIN(RADIANS(E1457))+COS(RADIANS(G1449))*COS(RADIANS(E1457))*COS(RADIANS(AJ1447))))</f>
        <v>#DIV/0!</v>
      </c>
      <c r="AK1449" t="e">
        <f>IF(DEGREES(ACOS(SIN(RADIANS(G1449))*SIN(RADIANS(E1457))+COS(RADIANS(G1449))*COS(RADIANS(E1457))*COS(RADIANS(AK1447))))&gt;90,0,$F$4*$F$5/E1456^2*(SIN(RADIANS(G1449))*SIN(RADIANS(E1457))+COS(RADIANS(G1449))*COS(RADIANS(E1457))*COS(RADIANS(AK1447))))</f>
        <v>#DIV/0!</v>
      </c>
      <c r="AL1449" t="e">
        <f>IF(DEGREES(ACOS(SIN(RADIANS(G1449))*SIN(RADIANS(E1457))+COS(RADIANS(G1449))*COS(RADIANS(E1457))*COS(RADIANS(AL1447))))&gt;90,0,$F$4*$F$5/E1456^2*(SIN(RADIANS(G1449))*SIN(RADIANS(E1457))+COS(RADIANS(G1449))*COS(RADIANS(E1457))*COS(RADIANS(AL1447))))</f>
        <v>#DIV/0!</v>
      </c>
      <c r="AM1449" t="e">
        <f>IF(DEGREES(ACOS(SIN(RADIANS(G1449))*SIN(RADIANS(E1457))+COS(RADIANS(G1449))*COS(RADIANS(E1457))*COS(RADIANS(AM1447))))&gt;90,0,$F$4*$F$5/E1456^2*(SIN(RADIANS(G1449))*SIN(RADIANS(E1457))+COS(RADIANS(G1449))*COS(RADIANS(E1457))*COS(RADIANS(AM1447))))</f>
        <v>#DIV/0!</v>
      </c>
      <c r="AN1449" t="e">
        <f>IF(DEGREES(ACOS(SIN(RADIANS(G1449))*SIN(RADIANS(E1457))+COS(RADIANS(G1449))*COS(RADIANS(E1457))*COS(RADIANS(AN1447))))&gt;90,0,$F$4*$F$5/E1456^2*(SIN(RADIANS(G1449))*SIN(RADIANS(E1457))+COS(RADIANS(G1449))*COS(RADIANS(E1457))*COS(RADIANS(AN1447))))</f>
        <v>#DIV/0!</v>
      </c>
      <c r="AO1449" t="e">
        <f>IF(DEGREES(ACOS(SIN(RADIANS(G1449))*SIN(RADIANS(E1457))+COS(RADIANS(G1449))*COS(RADIANS(E1457))*COS(RADIANS(AO1447))))&gt;90,0,$F$4*$F$5/E1456^2*(SIN(RADIANS(G1449))*SIN(RADIANS(E1457))+COS(RADIANS(G1449))*COS(RADIANS(E1457))*COS(RADIANS(AO1447))))</f>
        <v>#DIV/0!</v>
      </c>
      <c r="AP1449" t="e">
        <f>IF(DEGREES(ACOS(SIN(RADIANS(G1449))*SIN(RADIANS(E1457))+COS(RADIANS(G1449))*COS(RADIANS(E1457))*COS(RADIANS(AP1447))))&gt;90,0,$F$4*$F$5/E1456^2*(SIN(RADIANS(G1449))*SIN(RADIANS(E1457))+COS(RADIANS(G1449))*COS(RADIANS(E1457))*COS(RADIANS(AP1447))))</f>
        <v>#DIV/0!</v>
      </c>
      <c r="AQ1449" t="e">
        <f>IF(DEGREES(ACOS(SIN(RADIANS(G1449))*SIN(RADIANS(E1457))+COS(RADIANS(G1449))*COS(RADIANS(E1457))*COS(RADIANS(AQ1447))))&gt;90,0,$F$4*$F$5/E1456^2*(SIN(RADIANS(G1449))*SIN(RADIANS(E1457))+COS(RADIANS(G1449))*COS(RADIANS(E1457))*COS(RADIANS(AQ1447))))</f>
        <v>#DIV/0!</v>
      </c>
      <c r="AR1449" t="e">
        <f>IF(DEGREES(ACOS(SIN(RADIANS(G1449))*SIN(RADIANS(E1457))+COS(RADIANS(G1449))*COS(RADIANS(E1457))*COS(RADIANS(AR1447))))&gt;90,0,$F$4*$F$5/E1456^2*(SIN(RADIANS(G1449))*SIN(RADIANS(E1457))+COS(RADIANS(G1449))*COS(RADIANS(E1457))*COS(RADIANS(AR1447))))</f>
        <v>#DIV/0!</v>
      </c>
    </row>
    <row r="1450" spans="2:44" x14ac:dyDescent="0.5">
      <c r="B1450" t="s">
        <v>726</v>
      </c>
      <c r="E1450" cm="1">
        <f t="array" ref="E1450">INDEX($D$1751:$AM$1751,0,MATCH(E1449-IF(E1449&lt;360,0,360),$D$1700:$AM$1700,0))+IF(E1449&gt;350,360,0)</f>
        <v>610</v>
      </c>
      <c r="G1450">
        <v>80</v>
      </c>
      <c r="I1450">
        <f>IF(DEGREES(ACOS(SIN(RADIANS(G1450))*SIN(RADIANS(E1457))+COS(RADIANS(G1450))*COS(RADIANS(E1457))*COS(RADIANS(I1447))))&gt;90,0,$F$4*$F$5/E1456^2*(SIN(RADIANS(G1450))*SIN(RADIANS(E1457))+COS(RADIANS(G1450))*COS(RADIANS(E1457))*COS(RADIANS(I1447))))</f>
        <v>0</v>
      </c>
      <c r="J1450">
        <f>IF(DEGREES(ACOS(SIN(RADIANS(G1450))*SIN(RADIANS(E1457))+COS(RADIANS(G1450))*COS(RADIANS(E1457))*COS(RADIANS(J1447))))&gt;90,0,$F$4*$F$5/E1456^2*(SIN(RADIANS(G1450))*SIN(RADIANS(E1457))+COS(RADIANS(G1450))*COS(RADIANS(E1457))*COS(RADIANS(J1447))))</f>
        <v>0</v>
      </c>
      <c r="K1450">
        <f>IF(DEGREES(ACOS(SIN(RADIANS(G1450))*SIN(RADIANS(E1457))+COS(RADIANS(G1450))*COS(RADIANS(E1457))*COS(RADIANS(K1447))))&gt;90,0,$F$4*$F$5/E1456^2*(SIN(RADIANS(G1450))*SIN(RADIANS(E1457))+COS(RADIANS(G1450))*COS(RADIANS(E1457))*COS(RADIANS(K1447))))</f>
        <v>0</v>
      </c>
      <c r="L1450">
        <f>IF(DEGREES(ACOS(SIN(RADIANS(G1450))*SIN(RADIANS(E1457))+COS(RADIANS(G1450))*COS(RADIANS(E1457))*COS(RADIANS(L1447))))&gt;90,0,$F$4*$F$5/E1456^2*(SIN(RADIANS(G1450))*SIN(RADIANS(E1457))+COS(RADIANS(G1450))*COS(RADIANS(E1457))*COS(RADIANS(L1447))))</f>
        <v>0</v>
      </c>
      <c r="M1450">
        <f>IF(DEGREES(ACOS(SIN(RADIANS(G1450))*SIN(RADIANS(E1457))+COS(RADIANS(G1450))*COS(RADIANS(E1457))*COS(RADIANS(M1447))))&gt;90,0,$F$4*$F$5/E1456^2*(SIN(RADIANS(G1450))*SIN(RADIANS(E1457))+COS(RADIANS(G1450))*COS(RADIANS(E1457))*COS(RADIANS(M1447))))</f>
        <v>0</v>
      </c>
      <c r="N1450">
        <f>IF(DEGREES(ACOS(SIN(RADIANS(G1450))*SIN(RADIANS(E1457))+COS(RADIANS(G1450))*COS(RADIANS(E1457))*COS(RADIANS(N1447))))&gt;90,0,$F$4*$F$5/E1456^2*(SIN(RADIANS(G1450))*SIN(RADIANS(E1457))+COS(RADIANS(G1450))*COS(RADIANS(E1457))*COS(RADIANS(N1447))))</f>
        <v>0</v>
      </c>
      <c r="O1450">
        <f>IF(DEGREES(ACOS(SIN(RADIANS(G1450))*SIN(RADIANS(E1457))+COS(RADIANS(G1450))*COS(RADIANS(E1457))*COS(RADIANS(O1447))))&gt;90,0,$F$4*$F$5/E1456^2*(SIN(RADIANS(G1450))*SIN(RADIANS(E1457))+COS(RADIANS(G1450))*COS(RADIANS(E1457))*COS(RADIANS(O1447))))</f>
        <v>0</v>
      </c>
      <c r="P1450">
        <f>IF(DEGREES(ACOS(SIN(RADIANS(G1450))*SIN(RADIANS(E1457))+COS(RADIANS(G1450))*COS(RADIANS(E1457))*COS(RADIANS(P1447))))&gt;90,0,$F$4*$F$5/E1456^2*(SIN(RADIANS(G1450))*SIN(RADIANS(E1457))+COS(RADIANS(G1450))*COS(RADIANS(E1457))*COS(RADIANS(P1447))))</f>
        <v>0</v>
      </c>
      <c r="Q1450">
        <f>IF(DEGREES(ACOS(SIN(RADIANS(G1450))*SIN(RADIANS(E1457))+COS(RADIANS(G1450))*COS(RADIANS(E1457))*COS(RADIANS(Q1447))))&gt;90,0,$F$4*$F$5/E1456^2*(SIN(RADIANS(G1450))*SIN(RADIANS(E1457))+COS(RADIANS(G1450))*COS(RADIANS(E1457))*COS(RADIANS(Q1447))))</f>
        <v>0</v>
      </c>
      <c r="R1450" t="e">
        <f>IF(DEGREES(ACOS(SIN(RADIANS(G1450))*SIN(RADIANS(E1457))+COS(RADIANS(G1450))*COS(RADIANS(E1457))*COS(RADIANS(R1447))))&gt;90,0,$F$4*$F$5/E1456^2*(SIN(RADIANS(G1450))*SIN(RADIANS(E1457))+COS(RADIANS(G1450))*COS(RADIANS(E1457))*COS(RADIANS(R1447))))</f>
        <v>#DIV/0!</v>
      </c>
      <c r="S1450" t="e">
        <f>IF(DEGREES(ACOS(SIN(RADIANS(G1450))*SIN(RADIANS(E1457))+COS(RADIANS(G1450))*COS(RADIANS(E1457))*COS(RADIANS(S1447))))&gt;90,0,$F$4*$F$5/E1456^2*(SIN(RADIANS(G1450))*SIN(RADIANS(E1457))+COS(RADIANS(G1450))*COS(RADIANS(E1457))*COS(RADIANS(S1447))))</f>
        <v>#DIV/0!</v>
      </c>
      <c r="T1450" t="e">
        <f>IF(DEGREES(ACOS(SIN(RADIANS(G1450))*SIN(RADIANS(E1457))+COS(RADIANS(G1450))*COS(RADIANS(E1457))*COS(RADIANS(T1447))))&gt;90,0,$F$4*$F$5/E1456^2*(SIN(RADIANS(G1450))*SIN(RADIANS(E1457))+COS(RADIANS(G1450))*COS(RADIANS(E1457))*COS(RADIANS(T1447))))</f>
        <v>#DIV/0!</v>
      </c>
      <c r="U1450" t="e">
        <f>IF(DEGREES(ACOS(SIN(RADIANS(G1450))*SIN(RADIANS(E1457))+COS(RADIANS(G1450))*COS(RADIANS(E1457))*COS(RADIANS(U1447))))&gt;90,0,$F$4*$F$5/E1456^2*(SIN(RADIANS(G1450))*SIN(RADIANS(E1457))+COS(RADIANS(G1450))*COS(RADIANS(E1457))*COS(RADIANS(U1447))))</f>
        <v>#DIV/0!</v>
      </c>
      <c r="V1450" t="e">
        <f>IF(DEGREES(ACOS(SIN(RADIANS(G1450))*SIN(RADIANS(E1457))+COS(RADIANS(G1450))*COS(RADIANS(E1457))*COS(RADIANS(V1447))))&gt;90,0,$F$4*$F$5/E1456^2*(SIN(RADIANS(G1450))*SIN(RADIANS(E1457))+COS(RADIANS(G1450))*COS(RADIANS(E1457))*COS(RADIANS(V1447))))</f>
        <v>#DIV/0!</v>
      </c>
      <c r="W1450" t="e">
        <f>IF(DEGREES(ACOS(SIN(RADIANS(G1450))*SIN(RADIANS(E1457))+COS(RADIANS(G1450))*COS(RADIANS(E1457))*COS(RADIANS(W1447))))&gt;90,0,$F$4*$F$5/E1456^2*(SIN(RADIANS(G1450))*SIN(RADIANS(E1457))+COS(RADIANS(G1450))*COS(RADIANS(E1457))*COS(RADIANS(W1447))))</f>
        <v>#DIV/0!</v>
      </c>
      <c r="X1450" t="e">
        <f>IF(DEGREES(ACOS(SIN(RADIANS(G1450))*SIN(RADIANS(E1457))+COS(RADIANS(G1450))*COS(RADIANS(E1457))*COS(RADIANS(X1447))))&gt;90,0,$F$4*$F$5/E1456^2*(SIN(RADIANS(G1450))*SIN(RADIANS(E1457))+COS(RADIANS(G1450))*COS(RADIANS(E1457))*COS(RADIANS(X1447))))</f>
        <v>#DIV/0!</v>
      </c>
      <c r="Y1450" t="e">
        <f>IF(DEGREES(ACOS(SIN(RADIANS(G1450))*SIN(RADIANS(E1457))+COS(RADIANS(G1450))*COS(RADIANS(E1457))*COS(RADIANS(Y1447))))&gt;90,0,$F$4*$F$5/E1456^2*(SIN(RADIANS(G1450))*SIN(RADIANS(E1457))+COS(RADIANS(G1450))*COS(RADIANS(E1457))*COS(RADIANS(Y1447))))</f>
        <v>#DIV/0!</v>
      </c>
      <c r="Z1450" t="e">
        <f>IF(DEGREES(ACOS(SIN(RADIANS(G1450))*SIN(RADIANS(E1457))+COS(RADIANS(G1450))*COS(RADIANS(E1457))*COS(RADIANS(Z1447))))&gt;90,0,$F$4*$F$5/E1456^2*(SIN(RADIANS(G1450))*SIN(RADIANS(E1457))+COS(RADIANS(G1450))*COS(RADIANS(E1457))*COS(RADIANS(Z1447))))</f>
        <v>#DIV/0!</v>
      </c>
      <c r="AA1450" t="e">
        <f>IF(DEGREES(ACOS(SIN(RADIANS(G1450))*SIN(RADIANS(E1457))+COS(RADIANS(G1450))*COS(RADIANS(E1457))*COS(RADIANS(AA1447))))&gt;90,0,$F$4*$F$5/E1456^2*(SIN(RADIANS(G1450))*SIN(RADIANS(E1457))+COS(RADIANS(G1450))*COS(RADIANS(E1457))*COS(RADIANS(AA1447))))</f>
        <v>#DIV/0!</v>
      </c>
      <c r="AB1450" t="e">
        <f>IF(DEGREES(ACOS(SIN(RADIANS(G1450))*SIN(RADIANS(E1457))+COS(RADIANS(G1450))*COS(RADIANS(E1457))*COS(RADIANS(AB1447))))&gt;90,0,$F$4*$F$5/E1456^2*(SIN(RADIANS(G1450))*SIN(RADIANS(E1457))+COS(RADIANS(G1450))*COS(RADIANS(E1457))*COS(RADIANS(AB1447))))</f>
        <v>#DIV/0!</v>
      </c>
      <c r="AC1450" t="e">
        <f>IF(DEGREES(ACOS(SIN(RADIANS(G1450))*SIN(RADIANS(E1457))+COS(RADIANS(G1450))*COS(RADIANS(E1457))*COS(RADIANS(AC1447))))&gt;90,0,$F$4*$F$5/E1456^2*(SIN(RADIANS(G1450))*SIN(RADIANS(E1457))+COS(RADIANS(G1450))*COS(RADIANS(E1457))*COS(RADIANS(AC1447))))</f>
        <v>#DIV/0!</v>
      </c>
      <c r="AD1450" t="e">
        <f>IF(DEGREES(ACOS(SIN(RADIANS(G1450))*SIN(RADIANS(E1457))+COS(RADIANS(G1450))*COS(RADIANS(E1457))*COS(RADIANS(AD1447))))&gt;90,0,$F$4*$F$5/E1456^2*(SIN(RADIANS(G1450))*SIN(RADIANS(E1457))+COS(RADIANS(G1450))*COS(RADIANS(E1457))*COS(RADIANS(AD1447))))</f>
        <v>#DIV/0!</v>
      </c>
      <c r="AE1450" t="e">
        <f>IF(DEGREES(ACOS(SIN(RADIANS(G1450))*SIN(RADIANS(E1457))+COS(RADIANS(G1450))*COS(RADIANS(E1457))*COS(RADIANS(AE1447))))&gt;90,0,$F$4*$F$5/E1456^2*(SIN(RADIANS(G1450))*SIN(RADIANS(E1457))+COS(RADIANS(G1450))*COS(RADIANS(E1457))*COS(RADIANS(AE1447))))</f>
        <v>#DIV/0!</v>
      </c>
      <c r="AF1450" t="e">
        <f>IF(DEGREES(ACOS(SIN(RADIANS(G1450))*SIN(RADIANS(E1457))+COS(RADIANS(G1450))*COS(RADIANS(E1457))*COS(RADIANS(AF1447))))&gt;90,0,$F$4*$F$5/E1456^2*(SIN(RADIANS(G1450))*SIN(RADIANS(E1457))+COS(RADIANS(G1450))*COS(RADIANS(E1457))*COS(RADIANS(AF1447))))</f>
        <v>#DIV/0!</v>
      </c>
      <c r="AG1450" t="e">
        <f>IF(DEGREES(ACOS(SIN(RADIANS(G1450))*SIN(RADIANS(E1457))+COS(RADIANS(G1450))*COS(RADIANS(E1457))*COS(RADIANS(AG1447))))&gt;90,0,$F$4*$F$5/E1456^2*(SIN(RADIANS(G1450))*SIN(RADIANS(E1457))+COS(RADIANS(G1450))*COS(RADIANS(E1457))*COS(RADIANS(AG1447))))</f>
        <v>#DIV/0!</v>
      </c>
      <c r="AH1450" t="e">
        <f>IF(DEGREES(ACOS(SIN(RADIANS(G1450))*SIN(RADIANS(E1457))+COS(RADIANS(G1450))*COS(RADIANS(E1457))*COS(RADIANS(AH1447))))&gt;90,0,$F$4*$F$5/E1456^2*(SIN(RADIANS(G1450))*SIN(RADIANS(E1457))+COS(RADIANS(G1450))*COS(RADIANS(E1457))*COS(RADIANS(AH1447))))</f>
        <v>#DIV/0!</v>
      </c>
      <c r="AI1450" t="e">
        <f>IF(DEGREES(ACOS(SIN(RADIANS(G1450))*SIN(RADIANS(E1457))+COS(RADIANS(G1450))*COS(RADIANS(E1457))*COS(RADIANS(AI1447))))&gt;90,0,$F$4*$F$5/E1456^2*(SIN(RADIANS(G1450))*SIN(RADIANS(E1457))+COS(RADIANS(G1450))*COS(RADIANS(E1457))*COS(RADIANS(AI1447))))</f>
        <v>#DIV/0!</v>
      </c>
      <c r="AJ1450" t="e">
        <f>IF(DEGREES(ACOS(SIN(RADIANS(G1450))*SIN(RADIANS(E1457))+COS(RADIANS(G1450))*COS(RADIANS(E1457))*COS(RADIANS(AJ1447))))&gt;90,0,$F$4*$F$5/E1456^2*(SIN(RADIANS(G1450))*SIN(RADIANS(E1457))+COS(RADIANS(G1450))*COS(RADIANS(E1457))*COS(RADIANS(AJ1447))))</f>
        <v>#DIV/0!</v>
      </c>
      <c r="AK1450">
        <f>IF(DEGREES(ACOS(SIN(RADIANS(G1450))*SIN(RADIANS(E1457))+COS(RADIANS(G1450))*COS(RADIANS(E1457))*COS(RADIANS(AK1447))))&gt;90,0,$F$4*$F$5/E1456^2*(SIN(RADIANS(G1450))*SIN(RADIANS(E1457))+COS(RADIANS(G1450))*COS(RADIANS(E1457))*COS(RADIANS(AK1447))))</f>
        <v>0</v>
      </c>
      <c r="AL1450">
        <f>IF(DEGREES(ACOS(SIN(RADIANS(G1450))*SIN(RADIANS(E1457))+COS(RADIANS(G1450))*COS(RADIANS(E1457))*COS(RADIANS(AL1447))))&gt;90,0,$F$4*$F$5/E1456^2*(SIN(RADIANS(G1450))*SIN(RADIANS(E1457))+COS(RADIANS(G1450))*COS(RADIANS(E1457))*COS(RADIANS(AL1447))))</f>
        <v>0</v>
      </c>
      <c r="AM1450">
        <f>IF(DEGREES(ACOS(SIN(RADIANS(G1450))*SIN(RADIANS(E1457))+COS(RADIANS(G1450))*COS(RADIANS(E1457))*COS(RADIANS(AM1447))))&gt;90,0,$F$4*$F$5/E1456^2*(SIN(RADIANS(G1450))*SIN(RADIANS(E1457))+COS(RADIANS(G1450))*COS(RADIANS(E1457))*COS(RADIANS(AM1447))))</f>
        <v>0</v>
      </c>
      <c r="AN1450">
        <f>IF(DEGREES(ACOS(SIN(RADIANS(G1450))*SIN(RADIANS(E1457))+COS(RADIANS(G1450))*COS(RADIANS(E1457))*COS(RADIANS(AN1447))))&gt;90,0,$F$4*$F$5/E1456^2*(SIN(RADIANS(G1450))*SIN(RADIANS(E1457))+COS(RADIANS(G1450))*COS(RADIANS(E1457))*COS(RADIANS(AN1447))))</f>
        <v>0</v>
      </c>
      <c r="AO1450">
        <f>IF(DEGREES(ACOS(SIN(RADIANS(G1450))*SIN(RADIANS(E1457))+COS(RADIANS(G1450))*COS(RADIANS(E1457))*COS(RADIANS(AO1447))))&gt;90,0,$F$4*$F$5/E1456^2*(SIN(RADIANS(G1450))*SIN(RADIANS(E1457))+COS(RADIANS(G1450))*COS(RADIANS(E1457))*COS(RADIANS(AO1447))))</f>
        <v>0</v>
      </c>
      <c r="AP1450">
        <f>IF(DEGREES(ACOS(SIN(RADIANS(G1450))*SIN(RADIANS(E1457))+COS(RADIANS(G1450))*COS(RADIANS(E1457))*COS(RADIANS(AP1447))))&gt;90,0,$F$4*$F$5/E1456^2*(SIN(RADIANS(G1450))*SIN(RADIANS(E1457))+COS(RADIANS(G1450))*COS(RADIANS(E1457))*COS(RADIANS(AP1447))))</f>
        <v>0</v>
      </c>
      <c r="AQ1450">
        <f>IF(DEGREES(ACOS(SIN(RADIANS(G1450))*SIN(RADIANS(E1457))+COS(RADIANS(G1450))*COS(RADIANS(E1457))*COS(RADIANS(AQ1447))))&gt;90,0,$F$4*$F$5/E1456^2*(SIN(RADIANS(G1450))*SIN(RADIANS(E1457))+COS(RADIANS(G1450))*COS(RADIANS(E1457))*COS(RADIANS(AQ1447))))</f>
        <v>0</v>
      </c>
      <c r="AR1450">
        <f>IF(DEGREES(ACOS(SIN(RADIANS(G1450))*SIN(RADIANS(E1457))+COS(RADIANS(G1450))*COS(RADIANS(E1457))*COS(RADIANS(AR1447))))&gt;90,0,$F$4*$F$5/E1456^2*(SIN(RADIANS(G1450))*SIN(RADIANS(E1457))+COS(RADIANS(G1450))*COS(RADIANS(E1457))*COS(RADIANS(AR1447))))</f>
        <v>0</v>
      </c>
    </row>
    <row r="1451" spans="2:44" x14ac:dyDescent="0.5">
      <c r="B1451" s="40" t="s">
        <v>781</v>
      </c>
      <c r="E1451">
        <f>IF(E1450-$F$13&lt;0,E1450-$F$13+360,IF(E1450-$F$13&gt;360,E1450-$F$13-360,E1450-$F$13))</f>
        <v>340</v>
      </c>
      <c r="G1451">
        <v>70</v>
      </c>
      <c r="I1451">
        <f>IF(DEGREES(ACOS(SIN(RADIANS(G1451))*SIN(RADIANS(E1457))+COS(RADIANS(G1451))*COS(RADIANS(E1457))*COS(RADIANS(I1447))))&gt;90,0,$F$4*$F$5/E1456^2*(SIN(RADIANS(G1451))*SIN(RADIANS(E1457))+COS(RADIANS(G1451))*COS(RADIANS(E1457))*COS(RADIANS(I1447))))</f>
        <v>0</v>
      </c>
      <c r="J1451">
        <f>IF(DEGREES(ACOS(SIN(RADIANS(G1451))*SIN(RADIANS(E1457))+COS(RADIANS(G1451))*COS(RADIANS(E1457))*COS(RADIANS(J1447))))&gt;90,0,$F$4*$F$5/E1456^2*(SIN(RADIANS(G1451))*SIN(RADIANS(E1457))+COS(RADIANS(G1451))*COS(RADIANS(E1457))*COS(RADIANS(J1447))))</f>
        <v>0</v>
      </c>
      <c r="K1451">
        <f>IF(DEGREES(ACOS(SIN(RADIANS(G1451))*SIN(RADIANS(E1457))+COS(RADIANS(G1451))*COS(RADIANS(E1457))*COS(RADIANS(K1447))))&gt;90,0,$F$4*$F$5/E1456^2*(SIN(RADIANS(G1451))*SIN(RADIANS(E1457))+COS(RADIANS(G1451))*COS(RADIANS(E1457))*COS(RADIANS(K1447))))</f>
        <v>0</v>
      </c>
      <c r="L1451">
        <f>IF(DEGREES(ACOS(SIN(RADIANS(G1451))*SIN(RADIANS(E1457))+COS(RADIANS(G1451))*COS(RADIANS(E1457))*COS(RADIANS(L1447))))&gt;90,0,$F$4*$F$5/E1456^2*(SIN(RADIANS(G1451))*SIN(RADIANS(E1457))+COS(RADIANS(G1451))*COS(RADIANS(E1457))*COS(RADIANS(L1447))))</f>
        <v>0</v>
      </c>
      <c r="M1451">
        <f>IF(DEGREES(ACOS(SIN(RADIANS(G1451))*SIN(RADIANS(E1457))+COS(RADIANS(G1451))*COS(RADIANS(E1457))*COS(RADIANS(M1447))))&gt;90,0,$F$4*$F$5/E1456^2*(SIN(RADIANS(G1451))*SIN(RADIANS(E1457))+COS(RADIANS(G1451))*COS(RADIANS(E1457))*COS(RADIANS(M1447))))</f>
        <v>0</v>
      </c>
      <c r="N1451">
        <f>IF(DEGREES(ACOS(SIN(RADIANS(G1451))*SIN(RADIANS(E1457))+COS(RADIANS(G1451))*COS(RADIANS(E1457))*COS(RADIANS(N1447))))&gt;90,0,$F$4*$F$5/E1456^2*(SIN(RADIANS(G1451))*SIN(RADIANS(E1457))+COS(RADIANS(G1451))*COS(RADIANS(E1457))*COS(RADIANS(N1447))))</f>
        <v>0</v>
      </c>
      <c r="O1451">
        <f>IF(DEGREES(ACOS(SIN(RADIANS(G1451))*SIN(RADIANS(E1457))+COS(RADIANS(G1451))*COS(RADIANS(E1457))*COS(RADIANS(O1447))))&gt;90,0,$F$4*$F$5/E1456^2*(SIN(RADIANS(G1451))*SIN(RADIANS(E1457))+COS(RADIANS(G1451))*COS(RADIANS(E1457))*COS(RADIANS(O1447))))</f>
        <v>0</v>
      </c>
      <c r="P1451">
        <f>IF(DEGREES(ACOS(SIN(RADIANS(G1451))*SIN(RADIANS(E1457))+COS(RADIANS(G1451))*COS(RADIANS(E1457))*COS(RADIANS(P1447))))&gt;90,0,$F$4*$F$5/E1456^2*(SIN(RADIANS(G1451))*SIN(RADIANS(E1457))+COS(RADIANS(G1451))*COS(RADIANS(E1457))*COS(RADIANS(P1447))))</f>
        <v>0</v>
      </c>
      <c r="Q1451">
        <f>IF(DEGREES(ACOS(SIN(RADIANS(G1451))*SIN(RADIANS(E1457))+COS(RADIANS(G1451))*COS(RADIANS(E1457))*COS(RADIANS(Q1447))))&gt;90,0,$F$4*$F$5/E1456^2*(SIN(RADIANS(G1451))*SIN(RADIANS(E1457))+COS(RADIANS(G1451))*COS(RADIANS(E1457))*COS(RADIANS(Q1447))))</f>
        <v>0</v>
      </c>
      <c r="R1451" t="e">
        <f>IF(DEGREES(ACOS(SIN(RADIANS(G1451))*SIN(RADIANS(E1457))+COS(RADIANS(G1451))*COS(RADIANS(E1457))*COS(RADIANS(R1447))))&gt;90,0,$F$4*$F$5/E1456^2*(SIN(RADIANS(G1451))*SIN(RADIANS(E1457))+COS(RADIANS(G1451))*COS(RADIANS(E1457))*COS(RADIANS(R1447))))</f>
        <v>#DIV/0!</v>
      </c>
      <c r="S1451" t="e">
        <f>IF(DEGREES(ACOS(SIN(RADIANS(G1451))*SIN(RADIANS(E1457))+COS(RADIANS(G1451))*COS(RADIANS(E1457))*COS(RADIANS(S1447))))&gt;90,0,$F$4*$F$5/E1456^2*(SIN(RADIANS(G1451))*SIN(RADIANS(E1457))+COS(RADIANS(G1451))*COS(RADIANS(E1457))*COS(RADIANS(S1447))))</f>
        <v>#DIV/0!</v>
      </c>
      <c r="T1451" t="e">
        <f>IF(DEGREES(ACOS(SIN(RADIANS(G1451))*SIN(RADIANS(E1457))+COS(RADIANS(G1451))*COS(RADIANS(E1457))*COS(RADIANS(T1447))))&gt;90,0,$F$4*$F$5/E1456^2*(SIN(RADIANS(G1451))*SIN(RADIANS(E1457))+COS(RADIANS(G1451))*COS(RADIANS(E1457))*COS(RADIANS(T1447))))</f>
        <v>#DIV/0!</v>
      </c>
      <c r="U1451" t="e">
        <f>IF(DEGREES(ACOS(SIN(RADIANS(G1451))*SIN(RADIANS(E1457))+COS(RADIANS(G1451))*COS(RADIANS(E1457))*COS(RADIANS(U1447))))&gt;90,0,$F$4*$F$5/E1456^2*(SIN(RADIANS(G1451))*SIN(RADIANS(E1457))+COS(RADIANS(G1451))*COS(RADIANS(E1457))*COS(RADIANS(U1447))))</f>
        <v>#DIV/0!</v>
      </c>
      <c r="V1451" t="e">
        <f>IF(DEGREES(ACOS(SIN(RADIANS(G1451))*SIN(RADIANS(E1457))+COS(RADIANS(G1451))*COS(RADIANS(E1457))*COS(RADIANS(V1447))))&gt;90,0,$F$4*$F$5/E1456^2*(SIN(RADIANS(G1451))*SIN(RADIANS(E1457))+COS(RADIANS(G1451))*COS(RADIANS(E1457))*COS(RADIANS(V1447))))</f>
        <v>#DIV/0!</v>
      </c>
      <c r="W1451" t="e">
        <f>IF(DEGREES(ACOS(SIN(RADIANS(G1451))*SIN(RADIANS(E1457))+COS(RADIANS(G1451))*COS(RADIANS(E1457))*COS(RADIANS(W1447))))&gt;90,0,$F$4*$F$5/E1456^2*(SIN(RADIANS(G1451))*SIN(RADIANS(E1457))+COS(RADIANS(G1451))*COS(RADIANS(E1457))*COS(RADIANS(W1447))))</f>
        <v>#DIV/0!</v>
      </c>
      <c r="X1451" t="e">
        <f>IF(DEGREES(ACOS(SIN(RADIANS(G1451))*SIN(RADIANS(E1457))+COS(RADIANS(G1451))*COS(RADIANS(E1457))*COS(RADIANS(X1447))))&gt;90,0,$F$4*$F$5/E1456^2*(SIN(RADIANS(G1451))*SIN(RADIANS(E1457))+COS(RADIANS(G1451))*COS(RADIANS(E1457))*COS(RADIANS(X1447))))</f>
        <v>#DIV/0!</v>
      </c>
      <c r="Y1451" t="e">
        <f>IF(DEGREES(ACOS(SIN(RADIANS(G1451))*SIN(RADIANS(E1457))+COS(RADIANS(G1451))*COS(RADIANS(E1457))*COS(RADIANS(Y1447))))&gt;90,0,$F$4*$F$5/E1456^2*(SIN(RADIANS(G1451))*SIN(RADIANS(E1457))+COS(RADIANS(G1451))*COS(RADIANS(E1457))*COS(RADIANS(Y1447))))</f>
        <v>#DIV/0!</v>
      </c>
      <c r="Z1451" t="e">
        <f>IF(DEGREES(ACOS(SIN(RADIANS(G1451))*SIN(RADIANS(E1457))+COS(RADIANS(G1451))*COS(RADIANS(E1457))*COS(RADIANS(Z1447))))&gt;90,0,$F$4*$F$5/E1456^2*(SIN(RADIANS(G1451))*SIN(RADIANS(E1457))+COS(RADIANS(G1451))*COS(RADIANS(E1457))*COS(RADIANS(Z1447))))</f>
        <v>#DIV/0!</v>
      </c>
      <c r="AA1451" t="e">
        <f>IF(DEGREES(ACOS(SIN(RADIANS(G1451))*SIN(RADIANS(E1457))+COS(RADIANS(G1451))*COS(RADIANS(E1457))*COS(RADIANS(AA1447))))&gt;90,0,$F$4*$F$5/E1456^2*(SIN(RADIANS(G1451))*SIN(RADIANS(E1457))+COS(RADIANS(G1451))*COS(RADIANS(E1457))*COS(RADIANS(AA1447))))</f>
        <v>#DIV/0!</v>
      </c>
      <c r="AB1451" t="e">
        <f>IF(DEGREES(ACOS(SIN(RADIANS(G1451))*SIN(RADIANS(E1457))+COS(RADIANS(G1451))*COS(RADIANS(E1457))*COS(RADIANS(AB1447))))&gt;90,0,$F$4*$F$5/E1456^2*(SIN(RADIANS(G1451))*SIN(RADIANS(E1457))+COS(RADIANS(G1451))*COS(RADIANS(E1457))*COS(RADIANS(AB1447))))</f>
        <v>#DIV/0!</v>
      </c>
      <c r="AC1451" t="e">
        <f>IF(DEGREES(ACOS(SIN(RADIANS(G1451))*SIN(RADIANS(E1457))+COS(RADIANS(G1451))*COS(RADIANS(E1457))*COS(RADIANS(AC1447))))&gt;90,0,$F$4*$F$5/E1456^2*(SIN(RADIANS(G1451))*SIN(RADIANS(E1457))+COS(RADIANS(G1451))*COS(RADIANS(E1457))*COS(RADIANS(AC1447))))</f>
        <v>#DIV/0!</v>
      </c>
      <c r="AD1451" t="e">
        <f>IF(DEGREES(ACOS(SIN(RADIANS(G1451))*SIN(RADIANS(E1457))+COS(RADIANS(G1451))*COS(RADIANS(E1457))*COS(RADIANS(AD1447))))&gt;90,0,$F$4*$F$5/E1456^2*(SIN(RADIANS(G1451))*SIN(RADIANS(E1457))+COS(RADIANS(G1451))*COS(RADIANS(E1457))*COS(RADIANS(AD1447))))</f>
        <v>#DIV/0!</v>
      </c>
      <c r="AE1451" t="e">
        <f>IF(DEGREES(ACOS(SIN(RADIANS(G1451))*SIN(RADIANS(E1457))+COS(RADIANS(G1451))*COS(RADIANS(E1457))*COS(RADIANS(AE1447))))&gt;90,0,$F$4*$F$5/E1456^2*(SIN(RADIANS(G1451))*SIN(RADIANS(E1457))+COS(RADIANS(G1451))*COS(RADIANS(E1457))*COS(RADIANS(AE1447))))</f>
        <v>#DIV/0!</v>
      </c>
      <c r="AF1451" t="e">
        <f>IF(DEGREES(ACOS(SIN(RADIANS(G1451))*SIN(RADIANS(E1457))+COS(RADIANS(G1451))*COS(RADIANS(E1457))*COS(RADIANS(AF1447))))&gt;90,0,$F$4*$F$5/E1456^2*(SIN(RADIANS(G1451))*SIN(RADIANS(E1457))+COS(RADIANS(G1451))*COS(RADIANS(E1457))*COS(RADIANS(AF1447))))</f>
        <v>#DIV/0!</v>
      </c>
      <c r="AG1451" t="e">
        <f>IF(DEGREES(ACOS(SIN(RADIANS(G1451))*SIN(RADIANS(E1457))+COS(RADIANS(G1451))*COS(RADIANS(E1457))*COS(RADIANS(AG1447))))&gt;90,0,$F$4*$F$5/E1456^2*(SIN(RADIANS(G1451))*SIN(RADIANS(E1457))+COS(RADIANS(G1451))*COS(RADIANS(E1457))*COS(RADIANS(AG1447))))</f>
        <v>#DIV/0!</v>
      </c>
      <c r="AH1451" t="e">
        <f>IF(DEGREES(ACOS(SIN(RADIANS(G1451))*SIN(RADIANS(E1457))+COS(RADIANS(G1451))*COS(RADIANS(E1457))*COS(RADIANS(AH1447))))&gt;90,0,$F$4*$F$5/E1456^2*(SIN(RADIANS(G1451))*SIN(RADIANS(E1457))+COS(RADIANS(G1451))*COS(RADIANS(E1457))*COS(RADIANS(AH1447))))</f>
        <v>#DIV/0!</v>
      </c>
      <c r="AI1451" t="e">
        <f>IF(DEGREES(ACOS(SIN(RADIANS(G1451))*SIN(RADIANS(E1457))+COS(RADIANS(G1451))*COS(RADIANS(E1457))*COS(RADIANS(AI1447))))&gt;90,0,$F$4*$F$5/E1456^2*(SIN(RADIANS(G1451))*SIN(RADIANS(E1457))+COS(RADIANS(G1451))*COS(RADIANS(E1457))*COS(RADIANS(AI1447))))</f>
        <v>#DIV/0!</v>
      </c>
      <c r="AJ1451" t="e">
        <f>IF(DEGREES(ACOS(SIN(RADIANS(G1451))*SIN(RADIANS(E1457))+COS(RADIANS(G1451))*COS(RADIANS(E1457))*COS(RADIANS(AJ1447))))&gt;90,0,$F$4*$F$5/E1456^2*(SIN(RADIANS(G1451))*SIN(RADIANS(E1457))+COS(RADIANS(G1451))*COS(RADIANS(E1457))*COS(RADIANS(AJ1447))))</f>
        <v>#DIV/0!</v>
      </c>
      <c r="AK1451">
        <f>IF(DEGREES(ACOS(SIN(RADIANS(G1451))*SIN(RADIANS(E1457))+COS(RADIANS(G1451))*COS(RADIANS(E1457))*COS(RADIANS(AK1447))))&gt;90,0,$F$4*$F$5/E1456^2*(SIN(RADIANS(G1451))*SIN(RADIANS(E1457))+COS(RADIANS(G1451))*COS(RADIANS(E1457))*COS(RADIANS(AK1447))))</f>
        <v>0</v>
      </c>
      <c r="AL1451">
        <f>IF(DEGREES(ACOS(SIN(RADIANS(G1451))*SIN(RADIANS(E1457))+COS(RADIANS(G1451))*COS(RADIANS(E1457))*COS(RADIANS(AL1447))))&gt;90,0,$F$4*$F$5/E1456^2*(SIN(RADIANS(G1451))*SIN(RADIANS(E1457))+COS(RADIANS(G1451))*COS(RADIANS(E1457))*COS(RADIANS(AL1447))))</f>
        <v>0</v>
      </c>
      <c r="AM1451">
        <f>IF(DEGREES(ACOS(SIN(RADIANS(G1451))*SIN(RADIANS(E1457))+COS(RADIANS(G1451))*COS(RADIANS(E1457))*COS(RADIANS(AM1447))))&gt;90,0,$F$4*$F$5/E1456^2*(SIN(RADIANS(G1451))*SIN(RADIANS(E1457))+COS(RADIANS(G1451))*COS(RADIANS(E1457))*COS(RADIANS(AM1447))))</f>
        <v>0</v>
      </c>
      <c r="AN1451">
        <f>IF(DEGREES(ACOS(SIN(RADIANS(G1451))*SIN(RADIANS(E1457))+COS(RADIANS(G1451))*COS(RADIANS(E1457))*COS(RADIANS(AN1447))))&gt;90,0,$F$4*$F$5/E1456^2*(SIN(RADIANS(G1451))*SIN(RADIANS(E1457))+COS(RADIANS(G1451))*COS(RADIANS(E1457))*COS(RADIANS(AN1447))))</f>
        <v>0</v>
      </c>
      <c r="AO1451">
        <f>IF(DEGREES(ACOS(SIN(RADIANS(G1451))*SIN(RADIANS(E1457))+COS(RADIANS(G1451))*COS(RADIANS(E1457))*COS(RADIANS(AO1447))))&gt;90,0,$F$4*$F$5/E1456^2*(SIN(RADIANS(G1451))*SIN(RADIANS(E1457))+COS(RADIANS(G1451))*COS(RADIANS(E1457))*COS(RADIANS(AO1447))))</f>
        <v>0</v>
      </c>
      <c r="AP1451">
        <f>IF(DEGREES(ACOS(SIN(RADIANS(G1451))*SIN(RADIANS(E1457))+COS(RADIANS(G1451))*COS(RADIANS(E1457))*COS(RADIANS(AP1447))))&gt;90,0,$F$4*$F$5/E1456^2*(SIN(RADIANS(G1451))*SIN(RADIANS(E1457))+COS(RADIANS(G1451))*COS(RADIANS(E1457))*COS(RADIANS(AP1447))))</f>
        <v>0</v>
      </c>
      <c r="AQ1451">
        <f>IF(DEGREES(ACOS(SIN(RADIANS(G1451))*SIN(RADIANS(E1457))+COS(RADIANS(G1451))*COS(RADIANS(E1457))*COS(RADIANS(AQ1447))))&gt;90,0,$F$4*$F$5/E1456^2*(SIN(RADIANS(G1451))*SIN(RADIANS(E1457))+COS(RADIANS(G1451))*COS(RADIANS(E1457))*COS(RADIANS(AQ1447))))</f>
        <v>0</v>
      </c>
      <c r="AR1451">
        <f>IF(DEGREES(ACOS(SIN(RADIANS(G1451))*SIN(RADIANS(E1457))+COS(RADIANS(G1451))*COS(RADIANS(E1457))*COS(RADIANS(AR1447))))&gt;90,0,$F$4*$F$5/E1456^2*(SIN(RADIANS(G1451))*SIN(RADIANS(E1457))+COS(RADIANS(G1451))*COS(RADIANS(E1457))*COS(RADIANS(AR1447))))</f>
        <v>0</v>
      </c>
    </row>
    <row r="1452" spans="2:44" x14ac:dyDescent="0.5">
      <c r="B1452" s="40" t="s">
        <v>727</v>
      </c>
      <c r="E1452">
        <f>IF(E1449&lt;360,E1449/360,(E1449-360)/360)</f>
        <v>0.69444444444444442</v>
      </c>
      <c r="G1452">
        <v>60</v>
      </c>
      <c r="I1452">
        <f>IF(DEGREES(ACOS(SIN(RADIANS(G1452))*SIN(RADIANS(E1457))+COS(RADIANS(G1452))*COS(RADIANS(E1457))*COS(RADIANS(I1447))))&gt;90,0,$F$4*$F$5/E1456^2*(SIN(RADIANS(G1452))*SIN(RADIANS(E1457))+COS(RADIANS(G1452))*COS(RADIANS(E1457))*COS(RADIANS(I1447))))</f>
        <v>0</v>
      </c>
      <c r="J1452">
        <f>IF(DEGREES(ACOS(SIN(RADIANS(G1452))*SIN(RADIANS(E1457))+COS(RADIANS(G1452))*COS(RADIANS(E1457))*COS(RADIANS(J1447))))&gt;90,0,$F$4*$F$5/E1456^2*(SIN(RADIANS(G1452))*SIN(RADIANS(E1457))+COS(RADIANS(G1452))*COS(RADIANS(E1457))*COS(RADIANS(J1447))))</f>
        <v>0</v>
      </c>
      <c r="K1452">
        <f>IF(DEGREES(ACOS(SIN(RADIANS(G1452))*SIN(RADIANS(E1457))+COS(RADIANS(G1452))*COS(RADIANS(E1457))*COS(RADIANS(K1447))))&gt;90,0,$F$4*$F$5/E1456^2*(SIN(RADIANS(G1452))*SIN(RADIANS(E1457))+COS(RADIANS(G1452))*COS(RADIANS(E1457))*COS(RADIANS(K1447))))</f>
        <v>0</v>
      </c>
      <c r="L1452">
        <f>IF(DEGREES(ACOS(SIN(RADIANS(G1452))*SIN(RADIANS(E1457))+COS(RADIANS(G1452))*COS(RADIANS(E1457))*COS(RADIANS(L1447))))&gt;90,0,$F$4*$F$5/E1456^2*(SIN(RADIANS(G1452))*SIN(RADIANS(E1457))+COS(RADIANS(G1452))*COS(RADIANS(E1457))*COS(RADIANS(L1447))))</f>
        <v>0</v>
      </c>
      <c r="M1452">
        <f>IF(DEGREES(ACOS(SIN(RADIANS(G1452))*SIN(RADIANS(E1457))+COS(RADIANS(G1452))*COS(RADIANS(E1457))*COS(RADIANS(M1447))))&gt;90,0,$F$4*$F$5/E1456^2*(SIN(RADIANS(G1452))*SIN(RADIANS(E1457))+COS(RADIANS(G1452))*COS(RADIANS(E1457))*COS(RADIANS(M1447))))</f>
        <v>0</v>
      </c>
      <c r="N1452">
        <f>IF(DEGREES(ACOS(SIN(RADIANS(G1452))*SIN(RADIANS(E1457))+COS(RADIANS(G1452))*COS(RADIANS(E1457))*COS(RADIANS(N1447))))&gt;90,0,$F$4*$F$5/E1456^2*(SIN(RADIANS(G1452))*SIN(RADIANS(E1457))+COS(RADIANS(G1452))*COS(RADIANS(E1457))*COS(RADIANS(N1447))))</f>
        <v>0</v>
      </c>
      <c r="O1452">
        <f>IF(DEGREES(ACOS(SIN(RADIANS(G1452))*SIN(RADIANS(E1457))+COS(RADIANS(G1452))*COS(RADIANS(E1457))*COS(RADIANS(O1447))))&gt;90,0,$F$4*$F$5/E1456^2*(SIN(RADIANS(G1452))*SIN(RADIANS(E1457))+COS(RADIANS(G1452))*COS(RADIANS(E1457))*COS(RADIANS(O1447))))</f>
        <v>0</v>
      </c>
      <c r="P1452">
        <f>IF(DEGREES(ACOS(SIN(RADIANS(G1452))*SIN(RADIANS(E1457))+COS(RADIANS(G1452))*COS(RADIANS(E1457))*COS(RADIANS(P1447))))&gt;90,0,$F$4*$F$5/E1456^2*(SIN(RADIANS(G1452))*SIN(RADIANS(E1457))+COS(RADIANS(G1452))*COS(RADIANS(E1457))*COS(RADIANS(P1447))))</f>
        <v>0</v>
      </c>
      <c r="Q1452">
        <f>IF(DEGREES(ACOS(SIN(RADIANS(G1452))*SIN(RADIANS(E1457))+COS(RADIANS(G1452))*COS(RADIANS(E1457))*COS(RADIANS(Q1447))))&gt;90,0,$F$4*$F$5/E1456^2*(SIN(RADIANS(G1452))*SIN(RADIANS(E1457))+COS(RADIANS(G1452))*COS(RADIANS(E1457))*COS(RADIANS(Q1447))))</f>
        <v>0</v>
      </c>
      <c r="R1452" t="e">
        <f>IF(DEGREES(ACOS(SIN(RADIANS(G1452))*SIN(RADIANS(E1457))+COS(RADIANS(G1452))*COS(RADIANS(E1457))*COS(RADIANS(R1447))))&gt;90,0,$F$4*$F$5/E1456^2*(SIN(RADIANS(G1452))*SIN(RADIANS(E1457))+COS(RADIANS(G1452))*COS(RADIANS(E1457))*COS(RADIANS(R1447))))</f>
        <v>#DIV/0!</v>
      </c>
      <c r="S1452" t="e">
        <f>IF(DEGREES(ACOS(SIN(RADIANS(G1452))*SIN(RADIANS(E1457))+COS(RADIANS(G1452))*COS(RADIANS(E1457))*COS(RADIANS(S1447))))&gt;90,0,$F$4*$F$5/E1456^2*(SIN(RADIANS(G1452))*SIN(RADIANS(E1457))+COS(RADIANS(G1452))*COS(RADIANS(E1457))*COS(RADIANS(S1447))))</f>
        <v>#DIV/0!</v>
      </c>
      <c r="T1452" t="e">
        <f>IF(DEGREES(ACOS(SIN(RADIANS(G1452))*SIN(RADIANS(E1457))+COS(RADIANS(G1452))*COS(RADIANS(E1457))*COS(RADIANS(T1447))))&gt;90,0,$F$4*$F$5/E1456^2*(SIN(RADIANS(G1452))*SIN(RADIANS(E1457))+COS(RADIANS(G1452))*COS(RADIANS(E1457))*COS(RADIANS(T1447))))</f>
        <v>#DIV/0!</v>
      </c>
      <c r="U1452" t="e">
        <f>IF(DEGREES(ACOS(SIN(RADIANS(G1452))*SIN(RADIANS(E1457))+COS(RADIANS(G1452))*COS(RADIANS(E1457))*COS(RADIANS(U1447))))&gt;90,0,$F$4*$F$5/E1456^2*(SIN(RADIANS(G1452))*SIN(RADIANS(E1457))+COS(RADIANS(G1452))*COS(RADIANS(E1457))*COS(RADIANS(U1447))))</f>
        <v>#DIV/0!</v>
      </c>
      <c r="V1452" t="e">
        <f>IF(DEGREES(ACOS(SIN(RADIANS(G1452))*SIN(RADIANS(E1457))+COS(RADIANS(G1452))*COS(RADIANS(E1457))*COS(RADIANS(V1447))))&gt;90,0,$F$4*$F$5/E1456^2*(SIN(RADIANS(G1452))*SIN(RADIANS(E1457))+COS(RADIANS(G1452))*COS(RADIANS(E1457))*COS(RADIANS(V1447))))</f>
        <v>#DIV/0!</v>
      </c>
      <c r="W1452" t="e">
        <f>IF(DEGREES(ACOS(SIN(RADIANS(G1452))*SIN(RADIANS(E1457))+COS(RADIANS(G1452))*COS(RADIANS(E1457))*COS(RADIANS(W1447))))&gt;90,0,$F$4*$F$5/E1456^2*(SIN(RADIANS(G1452))*SIN(RADIANS(E1457))+COS(RADIANS(G1452))*COS(RADIANS(E1457))*COS(RADIANS(W1447))))</f>
        <v>#DIV/0!</v>
      </c>
      <c r="X1452" t="e">
        <f>IF(DEGREES(ACOS(SIN(RADIANS(G1452))*SIN(RADIANS(E1457))+COS(RADIANS(G1452))*COS(RADIANS(E1457))*COS(RADIANS(X1447))))&gt;90,0,$F$4*$F$5/E1456^2*(SIN(RADIANS(G1452))*SIN(RADIANS(E1457))+COS(RADIANS(G1452))*COS(RADIANS(E1457))*COS(RADIANS(X1447))))</f>
        <v>#DIV/0!</v>
      </c>
      <c r="Y1452" t="e">
        <f>IF(DEGREES(ACOS(SIN(RADIANS(G1452))*SIN(RADIANS(E1457))+COS(RADIANS(G1452))*COS(RADIANS(E1457))*COS(RADIANS(Y1447))))&gt;90,0,$F$4*$F$5/E1456^2*(SIN(RADIANS(G1452))*SIN(RADIANS(E1457))+COS(RADIANS(G1452))*COS(RADIANS(E1457))*COS(RADIANS(Y1447))))</f>
        <v>#DIV/0!</v>
      </c>
      <c r="Z1452" t="e">
        <f>IF(DEGREES(ACOS(SIN(RADIANS(G1452))*SIN(RADIANS(E1457))+COS(RADIANS(G1452))*COS(RADIANS(E1457))*COS(RADIANS(Z1447))))&gt;90,0,$F$4*$F$5/E1456^2*(SIN(RADIANS(G1452))*SIN(RADIANS(E1457))+COS(RADIANS(G1452))*COS(RADIANS(E1457))*COS(RADIANS(Z1447))))</f>
        <v>#DIV/0!</v>
      </c>
      <c r="AA1452" t="e">
        <f>IF(DEGREES(ACOS(SIN(RADIANS(G1452))*SIN(RADIANS(E1457))+COS(RADIANS(G1452))*COS(RADIANS(E1457))*COS(RADIANS(AA1447))))&gt;90,0,$F$4*$F$5/E1456^2*(SIN(RADIANS(G1452))*SIN(RADIANS(E1457))+COS(RADIANS(G1452))*COS(RADIANS(E1457))*COS(RADIANS(AA1447))))</f>
        <v>#DIV/0!</v>
      </c>
      <c r="AB1452" t="e">
        <f>IF(DEGREES(ACOS(SIN(RADIANS(G1452))*SIN(RADIANS(E1457))+COS(RADIANS(G1452))*COS(RADIANS(E1457))*COS(RADIANS(AB1447))))&gt;90,0,$F$4*$F$5/E1456^2*(SIN(RADIANS(G1452))*SIN(RADIANS(E1457))+COS(RADIANS(G1452))*COS(RADIANS(E1457))*COS(RADIANS(AB1447))))</f>
        <v>#DIV/0!</v>
      </c>
      <c r="AC1452" t="e">
        <f>IF(DEGREES(ACOS(SIN(RADIANS(G1452))*SIN(RADIANS(E1457))+COS(RADIANS(G1452))*COS(RADIANS(E1457))*COS(RADIANS(AC1447))))&gt;90,0,$F$4*$F$5/E1456^2*(SIN(RADIANS(G1452))*SIN(RADIANS(E1457))+COS(RADIANS(G1452))*COS(RADIANS(E1457))*COS(RADIANS(AC1447))))</f>
        <v>#DIV/0!</v>
      </c>
      <c r="AD1452" t="e">
        <f>IF(DEGREES(ACOS(SIN(RADIANS(G1452))*SIN(RADIANS(E1457))+COS(RADIANS(G1452))*COS(RADIANS(E1457))*COS(RADIANS(AD1447))))&gt;90,0,$F$4*$F$5/E1456^2*(SIN(RADIANS(G1452))*SIN(RADIANS(E1457))+COS(RADIANS(G1452))*COS(RADIANS(E1457))*COS(RADIANS(AD1447))))</f>
        <v>#DIV/0!</v>
      </c>
      <c r="AE1452" t="e">
        <f>IF(DEGREES(ACOS(SIN(RADIANS(G1452))*SIN(RADIANS(E1457))+COS(RADIANS(G1452))*COS(RADIANS(E1457))*COS(RADIANS(AE1447))))&gt;90,0,$F$4*$F$5/E1456^2*(SIN(RADIANS(G1452))*SIN(RADIANS(E1457))+COS(RADIANS(G1452))*COS(RADIANS(E1457))*COS(RADIANS(AE1447))))</f>
        <v>#DIV/0!</v>
      </c>
      <c r="AF1452" t="e">
        <f>IF(DEGREES(ACOS(SIN(RADIANS(G1452))*SIN(RADIANS(E1457))+COS(RADIANS(G1452))*COS(RADIANS(E1457))*COS(RADIANS(AF1447))))&gt;90,0,$F$4*$F$5/E1456^2*(SIN(RADIANS(G1452))*SIN(RADIANS(E1457))+COS(RADIANS(G1452))*COS(RADIANS(E1457))*COS(RADIANS(AF1447))))</f>
        <v>#DIV/0!</v>
      </c>
      <c r="AG1452" t="e">
        <f>IF(DEGREES(ACOS(SIN(RADIANS(G1452))*SIN(RADIANS(E1457))+COS(RADIANS(G1452))*COS(RADIANS(E1457))*COS(RADIANS(AG1447))))&gt;90,0,$F$4*$F$5/E1456^2*(SIN(RADIANS(G1452))*SIN(RADIANS(E1457))+COS(RADIANS(G1452))*COS(RADIANS(E1457))*COS(RADIANS(AG1447))))</f>
        <v>#DIV/0!</v>
      </c>
      <c r="AH1452" t="e">
        <f>IF(DEGREES(ACOS(SIN(RADIANS(G1452))*SIN(RADIANS(E1457))+COS(RADIANS(G1452))*COS(RADIANS(E1457))*COS(RADIANS(AH1447))))&gt;90,0,$F$4*$F$5/E1456^2*(SIN(RADIANS(G1452))*SIN(RADIANS(E1457))+COS(RADIANS(G1452))*COS(RADIANS(E1457))*COS(RADIANS(AH1447))))</f>
        <v>#DIV/0!</v>
      </c>
      <c r="AI1452" t="e">
        <f>IF(DEGREES(ACOS(SIN(RADIANS(G1452))*SIN(RADIANS(E1457))+COS(RADIANS(G1452))*COS(RADIANS(E1457))*COS(RADIANS(AI1447))))&gt;90,0,$F$4*$F$5/E1456^2*(SIN(RADIANS(G1452))*SIN(RADIANS(E1457))+COS(RADIANS(G1452))*COS(RADIANS(E1457))*COS(RADIANS(AI1447))))</f>
        <v>#DIV/0!</v>
      </c>
      <c r="AJ1452" t="e">
        <f>IF(DEGREES(ACOS(SIN(RADIANS(G1452))*SIN(RADIANS(E1457))+COS(RADIANS(G1452))*COS(RADIANS(E1457))*COS(RADIANS(AJ1447))))&gt;90,0,$F$4*$F$5/E1456^2*(SIN(RADIANS(G1452))*SIN(RADIANS(E1457))+COS(RADIANS(G1452))*COS(RADIANS(E1457))*COS(RADIANS(AJ1447))))</f>
        <v>#DIV/0!</v>
      </c>
      <c r="AK1452">
        <f>IF(DEGREES(ACOS(SIN(RADIANS(G1452))*SIN(RADIANS(E1457))+COS(RADIANS(G1452))*COS(RADIANS(E1457))*COS(RADIANS(AK1447))))&gt;90,0,$F$4*$F$5/E1456^2*(SIN(RADIANS(G1452))*SIN(RADIANS(E1457))+COS(RADIANS(G1452))*COS(RADIANS(E1457))*COS(RADIANS(AK1447))))</f>
        <v>0</v>
      </c>
      <c r="AL1452">
        <f>IF(DEGREES(ACOS(SIN(RADIANS(G1452))*SIN(RADIANS(E1457))+COS(RADIANS(G1452))*COS(RADIANS(E1457))*COS(RADIANS(AL1447))))&gt;90,0,$F$4*$F$5/E1456^2*(SIN(RADIANS(G1452))*SIN(RADIANS(E1457))+COS(RADIANS(G1452))*COS(RADIANS(E1457))*COS(RADIANS(AL1447))))</f>
        <v>0</v>
      </c>
      <c r="AM1452">
        <f>IF(DEGREES(ACOS(SIN(RADIANS(G1452))*SIN(RADIANS(E1457))+COS(RADIANS(G1452))*COS(RADIANS(E1457))*COS(RADIANS(AM1447))))&gt;90,0,$F$4*$F$5/E1456^2*(SIN(RADIANS(G1452))*SIN(RADIANS(E1457))+COS(RADIANS(G1452))*COS(RADIANS(E1457))*COS(RADIANS(AM1447))))</f>
        <v>0</v>
      </c>
      <c r="AN1452">
        <f>IF(DEGREES(ACOS(SIN(RADIANS(G1452))*SIN(RADIANS(E1457))+COS(RADIANS(G1452))*COS(RADIANS(E1457))*COS(RADIANS(AN1447))))&gt;90,0,$F$4*$F$5/E1456^2*(SIN(RADIANS(G1452))*SIN(RADIANS(E1457))+COS(RADIANS(G1452))*COS(RADIANS(E1457))*COS(RADIANS(AN1447))))</f>
        <v>0</v>
      </c>
      <c r="AO1452">
        <f>IF(DEGREES(ACOS(SIN(RADIANS(G1452))*SIN(RADIANS(E1457))+COS(RADIANS(G1452))*COS(RADIANS(E1457))*COS(RADIANS(AO1447))))&gt;90,0,$F$4*$F$5/E1456^2*(SIN(RADIANS(G1452))*SIN(RADIANS(E1457))+COS(RADIANS(G1452))*COS(RADIANS(E1457))*COS(RADIANS(AO1447))))</f>
        <v>0</v>
      </c>
      <c r="AP1452">
        <f>IF(DEGREES(ACOS(SIN(RADIANS(G1452))*SIN(RADIANS(E1457))+COS(RADIANS(G1452))*COS(RADIANS(E1457))*COS(RADIANS(AP1447))))&gt;90,0,$F$4*$F$5/E1456^2*(SIN(RADIANS(G1452))*SIN(RADIANS(E1457))+COS(RADIANS(G1452))*COS(RADIANS(E1457))*COS(RADIANS(AP1447))))</f>
        <v>0</v>
      </c>
      <c r="AQ1452">
        <f>IF(DEGREES(ACOS(SIN(RADIANS(G1452))*SIN(RADIANS(E1457))+COS(RADIANS(G1452))*COS(RADIANS(E1457))*COS(RADIANS(AQ1447))))&gt;90,0,$F$4*$F$5/E1456^2*(SIN(RADIANS(G1452))*SIN(RADIANS(E1457))+COS(RADIANS(G1452))*COS(RADIANS(E1457))*COS(RADIANS(AQ1447))))</f>
        <v>0</v>
      </c>
      <c r="AR1452">
        <f>IF(DEGREES(ACOS(SIN(RADIANS(G1452))*SIN(RADIANS(E1457))+COS(RADIANS(G1452))*COS(RADIANS(E1457))*COS(RADIANS(AR1447))))&gt;90,0,$F$4*$F$5/E1456^2*(SIN(RADIANS(G1452))*SIN(RADIANS(E1457))+COS(RADIANS(G1452))*COS(RADIANS(E1457))*COS(RADIANS(AR1447))))</f>
        <v>0</v>
      </c>
    </row>
    <row r="1453" spans="2:44" x14ac:dyDescent="0.5">
      <c r="B1453" s="40" t="s">
        <v>782</v>
      </c>
      <c r="E1453">
        <f>E1452*$F$11</f>
        <v>0</v>
      </c>
      <c r="G1453">
        <v>50</v>
      </c>
      <c r="I1453">
        <f>IF(DEGREES(ACOS(SIN(RADIANS(G1453))*SIN(RADIANS(E1457))+COS(RADIANS(G1453))*COS(RADIANS(E1457))*COS(RADIANS(I1447))))&gt;90,0,$F$4*$F$5/E1456^2*(SIN(RADIANS(G1453))*SIN(RADIANS(E1457))+COS(RADIANS(G1453))*COS(RADIANS(E1457))*COS(RADIANS(I1447))))</f>
        <v>0</v>
      </c>
      <c r="J1453">
        <f>IF(DEGREES(ACOS(SIN(RADIANS(G1453))*SIN(RADIANS(E1457))+COS(RADIANS(G1453))*COS(RADIANS(E1457))*COS(RADIANS(J1447))))&gt;90,0,$F$4*$F$5/E1456^2*(SIN(RADIANS(G1453))*SIN(RADIANS(E1457))+COS(RADIANS(G1453))*COS(RADIANS(E1457))*COS(RADIANS(J1447))))</f>
        <v>0</v>
      </c>
      <c r="K1453">
        <f>IF(DEGREES(ACOS(SIN(RADIANS(G1453))*SIN(RADIANS(E1457))+COS(RADIANS(G1453))*COS(RADIANS(E1457))*COS(RADIANS(K1447))))&gt;90,0,$F$4*$F$5/E1456^2*(SIN(RADIANS(G1453))*SIN(RADIANS(E1457))+COS(RADIANS(G1453))*COS(RADIANS(E1457))*COS(RADIANS(K1447))))</f>
        <v>0</v>
      </c>
      <c r="L1453">
        <f>IF(DEGREES(ACOS(SIN(RADIANS(G1453))*SIN(RADIANS(E1457))+COS(RADIANS(G1453))*COS(RADIANS(E1457))*COS(RADIANS(L1447))))&gt;90,0,$F$4*$F$5/E1456^2*(SIN(RADIANS(G1453))*SIN(RADIANS(E1457))+COS(RADIANS(G1453))*COS(RADIANS(E1457))*COS(RADIANS(L1447))))</f>
        <v>0</v>
      </c>
      <c r="M1453">
        <f>IF(DEGREES(ACOS(SIN(RADIANS(G1453))*SIN(RADIANS(E1457))+COS(RADIANS(G1453))*COS(RADIANS(E1457))*COS(RADIANS(M1447))))&gt;90,0,$F$4*$F$5/E1456^2*(SIN(RADIANS(G1453))*SIN(RADIANS(E1457))+COS(RADIANS(G1453))*COS(RADIANS(E1457))*COS(RADIANS(M1447))))</f>
        <v>0</v>
      </c>
      <c r="N1453">
        <f>IF(DEGREES(ACOS(SIN(RADIANS(G1453))*SIN(RADIANS(E1457))+COS(RADIANS(G1453))*COS(RADIANS(E1457))*COS(RADIANS(N1447))))&gt;90,0,$F$4*$F$5/E1456^2*(SIN(RADIANS(G1453))*SIN(RADIANS(E1457))+COS(RADIANS(G1453))*COS(RADIANS(E1457))*COS(RADIANS(N1447))))</f>
        <v>0</v>
      </c>
      <c r="O1453">
        <f>IF(DEGREES(ACOS(SIN(RADIANS(G1453))*SIN(RADIANS(E1457))+COS(RADIANS(G1453))*COS(RADIANS(E1457))*COS(RADIANS(O1447))))&gt;90,0,$F$4*$F$5/E1456^2*(SIN(RADIANS(G1453))*SIN(RADIANS(E1457))+COS(RADIANS(G1453))*COS(RADIANS(E1457))*COS(RADIANS(O1447))))</f>
        <v>0</v>
      </c>
      <c r="P1453">
        <f>IF(DEGREES(ACOS(SIN(RADIANS(G1453))*SIN(RADIANS(E1457))+COS(RADIANS(G1453))*COS(RADIANS(E1457))*COS(RADIANS(P1447))))&gt;90,0,$F$4*$F$5/E1456^2*(SIN(RADIANS(G1453))*SIN(RADIANS(E1457))+COS(RADIANS(G1453))*COS(RADIANS(E1457))*COS(RADIANS(P1447))))</f>
        <v>0</v>
      </c>
      <c r="Q1453">
        <f>IF(DEGREES(ACOS(SIN(RADIANS(G1453))*SIN(RADIANS(E1457))+COS(RADIANS(G1453))*COS(RADIANS(E1457))*COS(RADIANS(Q1447))))&gt;90,0,$F$4*$F$5/E1456^2*(SIN(RADIANS(G1453))*SIN(RADIANS(E1457))+COS(RADIANS(G1453))*COS(RADIANS(E1457))*COS(RADIANS(Q1447))))</f>
        <v>0</v>
      </c>
      <c r="R1453" t="e">
        <f>IF(DEGREES(ACOS(SIN(RADIANS(G1453))*SIN(RADIANS(E1457))+COS(RADIANS(G1453))*COS(RADIANS(E1457))*COS(RADIANS(R1447))))&gt;90,0,$F$4*$F$5/E1456^2*(SIN(RADIANS(G1453))*SIN(RADIANS(E1457))+COS(RADIANS(G1453))*COS(RADIANS(E1457))*COS(RADIANS(R1447))))</f>
        <v>#DIV/0!</v>
      </c>
      <c r="S1453" t="e">
        <f>IF(DEGREES(ACOS(SIN(RADIANS(G1453))*SIN(RADIANS(E1457))+COS(RADIANS(G1453))*COS(RADIANS(E1457))*COS(RADIANS(S1447))))&gt;90,0,$F$4*$F$5/E1456^2*(SIN(RADIANS(G1453))*SIN(RADIANS(E1457))+COS(RADIANS(G1453))*COS(RADIANS(E1457))*COS(RADIANS(S1447))))</f>
        <v>#DIV/0!</v>
      </c>
      <c r="T1453" t="e">
        <f>IF(DEGREES(ACOS(SIN(RADIANS(G1453))*SIN(RADIANS(E1457))+COS(RADIANS(G1453))*COS(RADIANS(E1457))*COS(RADIANS(T1447))))&gt;90,0,$F$4*$F$5/E1456^2*(SIN(RADIANS(G1453))*SIN(RADIANS(E1457))+COS(RADIANS(G1453))*COS(RADIANS(E1457))*COS(RADIANS(T1447))))</f>
        <v>#DIV/0!</v>
      </c>
      <c r="U1453" t="e">
        <f>IF(DEGREES(ACOS(SIN(RADIANS(G1453))*SIN(RADIANS(E1457))+COS(RADIANS(G1453))*COS(RADIANS(E1457))*COS(RADIANS(U1447))))&gt;90,0,$F$4*$F$5/E1456^2*(SIN(RADIANS(G1453))*SIN(RADIANS(E1457))+COS(RADIANS(G1453))*COS(RADIANS(E1457))*COS(RADIANS(U1447))))</f>
        <v>#DIV/0!</v>
      </c>
      <c r="V1453" t="e">
        <f>IF(DEGREES(ACOS(SIN(RADIANS(G1453))*SIN(RADIANS(E1457))+COS(RADIANS(G1453))*COS(RADIANS(E1457))*COS(RADIANS(V1447))))&gt;90,0,$F$4*$F$5/E1456^2*(SIN(RADIANS(G1453))*SIN(RADIANS(E1457))+COS(RADIANS(G1453))*COS(RADIANS(E1457))*COS(RADIANS(V1447))))</f>
        <v>#DIV/0!</v>
      </c>
      <c r="W1453" t="e">
        <f>IF(DEGREES(ACOS(SIN(RADIANS(G1453))*SIN(RADIANS(E1457))+COS(RADIANS(G1453))*COS(RADIANS(E1457))*COS(RADIANS(W1447))))&gt;90,0,$F$4*$F$5/E1456^2*(SIN(RADIANS(G1453))*SIN(RADIANS(E1457))+COS(RADIANS(G1453))*COS(RADIANS(E1457))*COS(RADIANS(W1447))))</f>
        <v>#DIV/0!</v>
      </c>
      <c r="X1453" t="e">
        <f>IF(DEGREES(ACOS(SIN(RADIANS(G1453))*SIN(RADIANS(E1457))+COS(RADIANS(G1453))*COS(RADIANS(E1457))*COS(RADIANS(X1447))))&gt;90,0,$F$4*$F$5/E1456^2*(SIN(RADIANS(G1453))*SIN(RADIANS(E1457))+COS(RADIANS(G1453))*COS(RADIANS(E1457))*COS(RADIANS(X1447))))</f>
        <v>#DIV/0!</v>
      </c>
      <c r="Y1453" t="e">
        <f>IF(DEGREES(ACOS(SIN(RADIANS(G1453))*SIN(RADIANS(E1457))+COS(RADIANS(G1453))*COS(RADIANS(E1457))*COS(RADIANS(Y1447))))&gt;90,0,$F$4*$F$5/E1456^2*(SIN(RADIANS(G1453))*SIN(RADIANS(E1457))+COS(RADIANS(G1453))*COS(RADIANS(E1457))*COS(RADIANS(Y1447))))</f>
        <v>#DIV/0!</v>
      </c>
      <c r="Z1453" t="e">
        <f>IF(DEGREES(ACOS(SIN(RADIANS(G1453))*SIN(RADIANS(E1457))+COS(RADIANS(G1453))*COS(RADIANS(E1457))*COS(RADIANS(Z1447))))&gt;90,0,$F$4*$F$5/E1456^2*(SIN(RADIANS(G1453))*SIN(RADIANS(E1457))+COS(RADIANS(G1453))*COS(RADIANS(E1457))*COS(RADIANS(Z1447))))</f>
        <v>#DIV/0!</v>
      </c>
      <c r="AA1453" t="e">
        <f>IF(DEGREES(ACOS(SIN(RADIANS(G1453))*SIN(RADIANS(E1457))+COS(RADIANS(G1453))*COS(RADIANS(E1457))*COS(RADIANS(AA1447))))&gt;90,0,$F$4*$F$5/E1456^2*(SIN(RADIANS(G1453))*SIN(RADIANS(E1457))+COS(RADIANS(G1453))*COS(RADIANS(E1457))*COS(RADIANS(AA1447))))</f>
        <v>#DIV/0!</v>
      </c>
      <c r="AB1453" t="e">
        <f>IF(DEGREES(ACOS(SIN(RADIANS(G1453))*SIN(RADIANS(E1457))+COS(RADIANS(G1453))*COS(RADIANS(E1457))*COS(RADIANS(AB1447))))&gt;90,0,$F$4*$F$5/E1456^2*(SIN(RADIANS(G1453))*SIN(RADIANS(E1457))+COS(RADIANS(G1453))*COS(RADIANS(E1457))*COS(RADIANS(AB1447))))</f>
        <v>#DIV/0!</v>
      </c>
      <c r="AC1453" t="e">
        <f>IF(DEGREES(ACOS(SIN(RADIANS(G1453))*SIN(RADIANS(E1457))+COS(RADIANS(G1453))*COS(RADIANS(E1457))*COS(RADIANS(AC1447))))&gt;90,0,$F$4*$F$5/E1456^2*(SIN(RADIANS(G1453))*SIN(RADIANS(E1457))+COS(RADIANS(G1453))*COS(RADIANS(E1457))*COS(RADIANS(AC1447))))</f>
        <v>#DIV/0!</v>
      </c>
      <c r="AD1453" t="e">
        <f>IF(DEGREES(ACOS(SIN(RADIANS(G1453))*SIN(RADIANS(E1457))+COS(RADIANS(G1453))*COS(RADIANS(E1457))*COS(RADIANS(AD1447))))&gt;90,0,$F$4*$F$5/E1456^2*(SIN(RADIANS(G1453))*SIN(RADIANS(E1457))+COS(RADIANS(G1453))*COS(RADIANS(E1457))*COS(RADIANS(AD1447))))</f>
        <v>#DIV/0!</v>
      </c>
      <c r="AE1453" t="e">
        <f>IF(DEGREES(ACOS(SIN(RADIANS(G1453))*SIN(RADIANS(E1457))+COS(RADIANS(G1453))*COS(RADIANS(E1457))*COS(RADIANS(AE1447))))&gt;90,0,$F$4*$F$5/E1456^2*(SIN(RADIANS(G1453))*SIN(RADIANS(E1457))+COS(RADIANS(G1453))*COS(RADIANS(E1457))*COS(RADIANS(AE1447))))</f>
        <v>#DIV/0!</v>
      </c>
      <c r="AF1453" t="e">
        <f>IF(DEGREES(ACOS(SIN(RADIANS(G1453))*SIN(RADIANS(E1457))+COS(RADIANS(G1453))*COS(RADIANS(E1457))*COS(RADIANS(AF1447))))&gt;90,0,$F$4*$F$5/E1456^2*(SIN(RADIANS(G1453))*SIN(RADIANS(E1457))+COS(RADIANS(G1453))*COS(RADIANS(E1457))*COS(RADIANS(AF1447))))</f>
        <v>#DIV/0!</v>
      </c>
      <c r="AG1453" t="e">
        <f>IF(DEGREES(ACOS(SIN(RADIANS(G1453))*SIN(RADIANS(E1457))+COS(RADIANS(G1453))*COS(RADIANS(E1457))*COS(RADIANS(AG1447))))&gt;90,0,$F$4*$F$5/E1456^2*(SIN(RADIANS(G1453))*SIN(RADIANS(E1457))+COS(RADIANS(G1453))*COS(RADIANS(E1457))*COS(RADIANS(AG1447))))</f>
        <v>#DIV/0!</v>
      </c>
      <c r="AH1453" t="e">
        <f>IF(DEGREES(ACOS(SIN(RADIANS(G1453))*SIN(RADIANS(E1457))+COS(RADIANS(G1453))*COS(RADIANS(E1457))*COS(RADIANS(AH1447))))&gt;90,0,$F$4*$F$5/E1456^2*(SIN(RADIANS(G1453))*SIN(RADIANS(E1457))+COS(RADIANS(G1453))*COS(RADIANS(E1457))*COS(RADIANS(AH1447))))</f>
        <v>#DIV/0!</v>
      </c>
      <c r="AI1453" t="e">
        <f>IF(DEGREES(ACOS(SIN(RADIANS(G1453))*SIN(RADIANS(E1457))+COS(RADIANS(G1453))*COS(RADIANS(E1457))*COS(RADIANS(AI1447))))&gt;90,0,$F$4*$F$5/E1456^2*(SIN(RADIANS(G1453))*SIN(RADIANS(E1457))+COS(RADIANS(G1453))*COS(RADIANS(E1457))*COS(RADIANS(AI1447))))</f>
        <v>#DIV/0!</v>
      </c>
      <c r="AJ1453" t="e">
        <f>IF(DEGREES(ACOS(SIN(RADIANS(G1453))*SIN(RADIANS(E1457))+COS(RADIANS(G1453))*COS(RADIANS(E1457))*COS(RADIANS(AJ1447))))&gt;90,0,$F$4*$F$5/E1456^2*(SIN(RADIANS(G1453))*SIN(RADIANS(E1457))+COS(RADIANS(G1453))*COS(RADIANS(E1457))*COS(RADIANS(AJ1447))))</f>
        <v>#DIV/0!</v>
      </c>
      <c r="AK1453">
        <f>IF(DEGREES(ACOS(SIN(RADIANS(G1453))*SIN(RADIANS(E1457))+COS(RADIANS(G1453))*COS(RADIANS(E1457))*COS(RADIANS(AK1447))))&gt;90,0,$F$4*$F$5/E1456^2*(SIN(RADIANS(G1453))*SIN(RADIANS(E1457))+COS(RADIANS(G1453))*COS(RADIANS(E1457))*COS(RADIANS(AK1447))))</f>
        <v>0</v>
      </c>
      <c r="AL1453">
        <f>IF(DEGREES(ACOS(SIN(RADIANS(G1453))*SIN(RADIANS(E1457))+COS(RADIANS(G1453))*COS(RADIANS(E1457))*COS(RADIANS(AL1447))))&gt;90,0,$F$4*$F$5/E1456^2*(SIN(RADIANS(G1453))*SIN(RADIANS(E1457))+COS(RADIANS(G1453))*COS(RADIANS(E1457))*COS(RADIANS(AL1447))))</f>
        <v>0</v>
      </c>
      <c r="AM1453">
        <f>IF(DEGREES(ACOS(SIN(RADIANS(G1453))*SIN(RADIANS(E1457))+COS(RADIANS(G1453))*COS(RADIANS(E1457))*COS(RADIANS(AM1447))))&gt;90,0,$F$4*$F$5/E1456^2*(SIN(RADIANS(G1453))*SIN(RADIANS(E1457))+COS(RADIANS(G1453))*COS(RADIANS(E1457))*COS(RADIANS(AM1447))))</f>
        <v>0</v>
      </c>
      <c r="AN1453">
        <f>IF(DEGREES(ACOS(SIN(RADIANS(G1453))*SIN(RADIANS(E1457))+COS(RADIANS(G1453))*COS(RADIANS(E1457))*COS(RADIANS(AN1447))))&gt;90,0,$F$4*$F$5/E1456^2*(SIN(RADIANS(G1453))*SIN(RADIANS(E1457))+COS(RADIANS(G1453))*COS(RADIANS(E1457))*COS(RADIANS(AN1447))))</f>
        <v>0</v>
      </c>
      <c r="AO1453">
        <f>IF(DEGREES(ACOS(SIN(RADIANS(G1453))*SIN(RADIANS(E1457))+COS(RADIANS(G1453))*COS(RADIANS(E1457))*COS(RADIANS(AO1447))))&gt;90,0,$F$4*$F$5/E1456^2*(SIN(RADIANS(G1453))*SIN(RADIANS(E1457))+COS(RADIANS(G1453))*COS(RADIANS(E1457))*COS(RADIANS(AO1447))))</f>
        <v>0</v>
      </c>
      <c r="AP1453">
        <f>IF(DEGREES(ACOS(SIN(RADIANS(G1453))*SIN(RADIANS(E1457))+COS(RADIANS(G1453))*COS(RADIANS(E1457))*COS(RADIANS(AP1447))))&gt;90,0,$F$4*$F$5/E1456^2*(SIN(RADIANS(G1453))*SIN(RADIANS(E1457))+COS(RADIANS(G1453))*COS(RADIANS(E1457))*COS(RADIANS(AP1447))))</f>
        <v>0</v>
      </c>
      <c r="AQ1453">
        <f>IF(DEGREES(ACOS(SIN(RADIANS(G1453))*SIN(RADIANS(E1457))+COS(RADIANS(G1453))*COS(RADIANS(E1457))*COS(RADIANS(AQ1447))))&gt;90,0,$F$4*$F$5/E1456^2*(SIN(RADIANS(G1453))*SIN(RADIANS(E1457))+COS(RADIANS(G1453))*COS(RADIANS(E1457))*COS(RADIANS(AQ1447))))</f>
        <v>0</v>
      </c>
      <c r="AR1453">
        <f>IF(DEGREES(ACOS(SIN(RADIANS(G1453))*SIN(RADIANS(E1457))+COS(RADIANS(G1453))*COS(RADIANS(E1457))*COS(RADIANS(AR1447))))&gt;90,0,$F$4*$F$5/E1456^2*(SIN(RADIANS(G1453))*SIN(RADIANS(E1457))+COS(RADIANS(G1453))*COS(RADIANS(E1457))*COS(RADIANS(AR1447))))</f>
        <v>0</v>
      </c>
    </row>
    <row r="1454" spans="2:44" x14ac:dyDescent="0.5">
      <c r="B1454" s="40" t="s">
        <v>783</v>
      </c>
      <c r="E1454" t="str">
        <f>IF($F$10=0,"N/A",$F$10*(E1449/360)-ROUNDDOWN($F$10*(E1449/360),0))</f>
        <v>N/A</v>
      </c>
      <c r="G1454">
        <v>40</v>
      </c>
      <c r="I1454">
        <f>IF(DEGREES(ACOS(SIN(RADIANS(G1454))*SIN(RADIANS(E1457))+COS(RADIANS(G1454))*COS(RADIANS(E1457))*COS(RADIANS(I1447))))&gt;90,0,$F$4*$F$5/E1456^2*(SIN(RADIANS(G1454))*SIN(RADIANS(E1457))+COS(RADIANS(G1454))*COS(RADIANS(E1457))*COS(RADIANS(I1447))))</f>
        <v>0</v>
      </c>
      <c r="J1454">
        <f>IF(DEGREES(ACOS(SIN(RADIANS(G1454))*SIN(RADIANS(E1457))+COS(RADIANS(G1454))*COS(RADIANS(E1457))*COS(RADIANS(J1447))))&gt;90,0,$F$4*$F$5/E1456^2*(SIN(RADIANS(G1454))*SIN(RADIANS(E1457))+COS(RADIANS(G1454))*COS(RADIANS(E1457))*COS(RADIANS(J1447))))</f>
        <v>0</v>
      </c>
      <c r="K1454">
        <f>IF(DEGREES(ACOS(SIN(RADIANS(G1454))*SIN(RADIANS(E1457))+COS(RADIANS(G1454))*COS(RADIANS(E1457))*COS(RADIANS(K1447))))&gt;90,0,$F$4*$F$5/E1456^2*(SIN(RADIANS(G1454))*SIN(RADIANS(E1457))+COS(RADIANS(G1454))*COS(RADIANS(E1457))*COS(RADIANS(K1447))))</f>
        <v>0</v>
      </c>
      <c r="L1454">
        <f>IF(DEGREES(ACOS(SIN(RADIANS(G1454))*SIN(RADIANS(E1457))+COS(RADIANS(G1454))*COS(RADIANS(E1457))*COS(RADIANS(L1447))))&gt;90,0,$F$4*$F$5/E1456^2*(SIN(RADIANS(G1454))*SIN(RADIANS(E1457))+COS(RADIANS(G1454))*COS(RADIANS(E1457))*COS(RADIANS(L1447))))</f>
        <v>0</v>
      </c>
      <c r="M1454">
        <f>IF(DEGREES(ACOS(SIN(RADIANS(G1454))*SIN(RADIANS(E1457))+COS(RADIANS(G1454))*COS(RADIANS(E1457))*COS(RADIANS(M1447))))&gt;90,0,$F$4*$F$5/E1456^2*(SIN(RADIANS(G1454))*SIN(RADIANS(E1457))+COS(RADIANS(G1454))*COS(RADIANS(E1457))*COS(RADIANS(M1447))))</f>
        <v>0</v>
      </c>
      <c r="N1454">
        <f>IF(DEGREES(ACOS(SIN(RADIANS(G1454))*SIN(RADIANS(E1457))+COS(RADIANS(G1454))*COS(RADIANS(E1457))*COS(RADIANS(N1447))))&gt;90,0,$F$4*$F$5/E1456^2*(SIN(RADIANS(G1454))*SIN(RADIANS(E1457))+COS(RADIANS(G1454))*COS(RADIANS(E1457))*COS(RADIANS(N1447))))</f>
        <v>0</v>
      </c>
      <c r="O1454">
        <f>IF(DEGREES(ACOS(SIN(RADIANS(G1454))*SIN(RADIANS(E1457))+COS(RADIANS(G1454))*COS(RADIANS(E1457))*COS(RADIANS(O1447))))&gt;90,0,$F$4*$F$5/E1456^2*(SIN(RADIANS(G1454))*SIN(RADIANS(E1457))+COS(RADIANS(G1454))*COS(RADIANS(E1457))*COS(RADIANS(O1447))))</f>
        <v>0</v>
      </c>
      <c r="P1454">
        <f>IF(DEGREES(ACOS(SIN(RADIANS(G1454))*SIN(RADIANS(E1457))+COS(RADIANS(G1454))*COS(RADIANS(E1457))*COS(RADIANS(P1447))))&gt;90,0,$F$4*$F$5/E1456^2*(SIN(RADIANS(G1454))*SIN(RADIANS(E1457))+COS(RADIANS(G1454))*COS(RADIANS(E1457))*COS(RADIANS(P1447))))</f>
        <v>0</v>
      </c>
      <c r="Q1454">
        <f>IF(DEGREES(ACOS(SIN(RADIANS(G1454))*SIN(RADIANS(E1457))+COS(RADIANS(G1454))*COS(RADIANS(E1457))*COS(RADIANS(Q1447))))&gt;90,0,$F$4*$F$5/E1456^2*(SIN(RADIANS(G1454))*SIN(RADIANS(E1457))+COS(RADIANS(G1454))*COS(RADIANS(E1457))*COS(RADIANS(Q1447))))</f>
        <v>0</v>
      </c>
      <c r="R1454" t="e">
        <f>IF(DEGREES(ACOS(SIN(RADIANS(G1454))*SIN(RADIANS(E1457))+COS(RADIANS(G1454))*COS(RADIANS(E1457))*COS(RADIANS(R1447))))&gt;90,0,$F$4*$F$5/E1456^2*(SIN(RADIANS(G1454))*SIN(RADIANS(E1457))+COS(RADIANS(G1454))*COS(RADIANS(E1457))*COS(RADIANS(R1447))))</f>
        <v>#DIV/0!</v>
      </c>
      <c r="S1454" t="e">
        <f>IF(DEGREES(ACOS(SIN(RADIANS(G1454))*SIN(RADIANS(E1457))+COS(RADIANS(G1454))*COS(RADIANS(E1457))*COS(RADIANS(S1447))))&gt;90,0,$F$4*$F$5/E1456^2*(SIN(RADIANS(G1454))*SIN(RADIANS(E1457))+COS(RADIANS(G1454))*COS(RADIANS(E1457))*COS(RADIANS(S1447))))</f>
        <v>#DIV/0!</v>
      </c>
      <c r="T1454" t="e">
        <f>IF(DEGREES(ACOS(SIN(RADIANS(G1454))*SIN(RADIANS(E1457))+COS(RADIANS(G1454))*COS(RADIANS(E1457))*COS(RADIANS(T1447))))&gt;90,0,$F$4*$F$5/E1456^2*(SIN(RADIANS(G1454))*SIN(RADIANS(E1457))+COS(RADIANS(G1454))*COS(RADIANS(E1457))*COS(RADIANS(T1447))))</f>
        <v>#DIV/0!</v>
      </c>
      <c r="U1454" t="e">
        <f>IF(DEGREES(ACOS(SIN(RADIANS(G1454))*SIN(RADIANS(E1457))+COS(RADIANS(G1454))*COS(RADIANS(E1457))*COS(RADIANS(U1447))))&gt;90,0,$F$4*$F$5/E1456^2*(SIN(RADIANS(G1454))*SIN(RADIANS(E1457))+COS(RADIANS(G1454))*COS(RADIANS(E1457))*COS(RADIANS(U1447))))</f>
        <v>#DIV/0!</v>
      </c>
      <c r="V1454" t="e">
        <f>IF(DEGREES(ACOS(SIN(RADIANS(G1454))*SIN(RADIANS(E1457))+COS(RADIANS(G1454))*COS(RADIANS(E1457))*COS(RADIANS(V1447))))&gt;90,0,$F$4*$F$5/E1456^2*(SIN(RADIANS(G1454))*SIN(RADIANS(E1457))+COS(RADIANS(G1454))*COS(RADIANS(E1457))*COS(RADIANS(V1447))))</f>
        <v>#DIV/0!</v>
      </c>
      <c r="W1454" t="e">
        <f>IF(DEGREES(ACOS(SIN(RADIANS(G1454))*SIN(RADIANS(E1457))+COS(RADIANS(G1454))*COS(RADIANS(E1457))*COS(RADIANS(W1447))))&gt;90,0,$F$4*$F$5/E1456^2*(SIN(RADIANS(G1454))*SIN(RADIANS(E1457))+COS(RADIANS(G1454))*COS(RADIANS(E1457))*COS(RADIANS(W1447))))</f>
        <v>#DIV/0!</v>
      </c>
      <c r="X1454" t="e">
        <f>IF(DEGREES(ACOS(SIN(RADIANS(G1454))*SIN(RADIANS(E1457))+COS(RADIANS(G1454))*COS(RADIANS(E1457))*COS(RADIANS(X1447))))&gt;90,0,$F$4*$F$5/E1456^2*(SIN(RADIANS(G1454))*SIN(RADIANS(E1457))+COS(RADIANS(G1454))*COS(RADIANS(E1457))*COS(RADIANS(X1447))))</f>
        <v>#DIV/0!</v>
      </c>
      <c r="Y1454" t="e">
        <f>IF(DEGREES(ACOS(SIN(RADIANS(G1454))*SIN(RADIANS(E1457))+COS(RADIANS(G1454))*COS(RADIANS(E1457))*COS(RADIANS(Y1447))))&gt;90,0,$F$4*$F$5/E1456^2*(SIN(RADIANS(G1454))*SIN(RADIANS(E1457))+COS(RADIANS(G1454))*COS(RADIANS(E1457))*COS(RADIANS(Y1447))))</f>
        <v>#DIV/0!</v>
      </c>
      <c r="Z1454" t="e">
        <f>IF(DEGREES(ACOS(SIN(RADIANS(G1454))*SIN(RADIANS(E1457))+COS(RADIANS(G1454))*COS(RADIANS(E1457))*COS(RADIANS(Z1447))))&gt;90,0,$F$4*$F$5/E1456^2*(SIN(RADIANS(G1454))*SIN(RADIANS(E1457))+COS(RADIANS(G1454))*COS(RADIANS(E1457))*COS(RADIANS(Z1447))))</f>
        <v>#DIV/0!</v>
      </c>
      <c r="AA1454" t="e">
        <f>IF(DEGREES(ACOS(SIN(RADIANS(G1454))*SIN(RADIANS(E1457))+COS(RADIANS(G1454))*COS(RADIANS(E1457))*COS(RADIANS(AA1447))))&gt;90,0,$F$4*$F$5/E1456^2*(SIN(RADIANS(G1454))*SIN(RADIANS(E1457))+COS(RADIANS(G1454))*COS(RADIANS(E1457))*COS(RADIANS(AA1447))))</f>
        <v>#DIV/0!</v>
      </c>
      <c r="AB1454" t="e">
        <f>IF(DEGREES(ACOS(SIN(RADIANS(G1454))*SIN(RADIANS(E1457))+COS(RADIANS(G1454))*COS(RADIANS(E1457))*COS(RADIANS(AB1447))))&gt;90,0,$F$4*$F$5/E1456^2*(SIN(RADIANS(G1454))*SIN(RADIANS(E1457))+COS(RADIANS(G1454))*COS(RADIANS(E1457))*COS(RADIANS(AB1447))))</f>
        <v>#DIV/0!</v>
      </c>
      <c r="AC1454" t="e">
        <f>IF(DEGREES(ACOS(SIN(RADIANS(G1454))*SIN(RADIANS(E1457))+COS(RADIANS(G1454))*COS(RADIANS(E1457))*COS(RADIANS(AC1447))))&gt;90,0,$F$4*$F$5/E1456^2*(SIN(RADIANS(G1454))*SIN(RADIANS(E1457))+COS(RADIANS(G1454))*COS(RADIANS(E1457))*COS(RADIANS(AC1447))))</f>
        <v>#DIV/0!</v>
      </c>
      <c r="AD1454" t="e">
        <f>IF(DEGREES(ACOS(SIN(RADIANS(G1454))*SIN(RADIANS(E1457))+COS(RADIANS(G1454))*COS(RADIANS(E1457))*COS(RADIANS(AD1447))))&gt;90,0,$F$4*$F$5/E1456^2*(SIN(RADIANS(G1454))*SIN(RADIANS(E1457))+COS(RADIANS(G1454))*COS(RADIANS(E1457))*COS(RADIANS(AD1447))))</f>
        <v>#DIV/0!</v>
      </c>
      <c r="AE1454" t="e">
        <f>IF(DEGREES(ACOS(SIN(RADIANS(G1454))*SIN(RADIANS(E1457))+COS(RADIANS(G1454))*COS(RADIANS(E1457))*COS(RADIANS(AE1447))))&gt;90,0,$F$4*$F$5/E1456^2*(SIN(RADIANS(G1454))*SIN(RADIANS(E1457))+COS(RADIANS(G1454))*COS(RADIANS(E1457))*COS(RADIANS(AE1447))))</f>
        <v>#DIV/0!</v>
      </c>
      <c r="AF1454" t="e">
        <f>IF(DEGREES(ACOS(SIN(RADIANS(G1454))*SIN(RADIANS(E1457))+COS(RADIANS(G1454))*COS(RADIANS(E1457))*COS(RADIANS(AF1447))))&gt;90,0,$F$4*$F$5/E1456^2*(SIN(RADIANS(G1454))*SIN(RADIANS(E1457))+COS(RADIANS(G1454))*COS(RADIANS(E1457))*COS(RADIANS(AF1447))))</f>
        <v>#DIV/0!</v>
      </c>
      <c r="AG1454" t="e">
        <f>IF(DEGREES(ACOS(SIN(RADIANS(G1454))*SIN(RADIANS(E1457))+COS(RADIANS(G1454))*COS(RADIANS(E1457))*COS(RADIANS(AG1447))))&gt;90,0,$F$4*$F$5/E1456^2*(SIN(RADIANS(G1454))*SIN(RADIANS(E1457))+COS(RADIANS(G1454))*COS(RADIANS(E1457))*COS(RADIANS(AG1447))))</f>
        <v>#DIV/0!</v>
      </c>
      <c r="AH1454" t="e">
        <f>IF(DEGREES(ACOS(SIN(RADIANS(G1454))*SIN(RADIANS(E1457))+COS(RADIANS(G1454))*COS(RADIANS(E1457))*COS(RADIANS(AH1447))))&gt;90,0,$F$4*$F$5/E1456^2*(SIN(RADIANS(G1454))*SIN(RADIANS(E1457))+COS(RADIANS(G1454))*COS(RADIANS(E1457))*COS(RADIANS(AH1447))))</f>
        <v>#DIV/0!</v>
      </c>
      <c r="AI1454" t="e">
        <f>IF(DEGREES(ACOS(SIN(RADIANS(G1454))*SIN(RADIANS(E1457))+COS(RADIANS(G1454))*COS(RADIANS(E1457))*COS(RADIANS(AI1447))))&gt;90,0,$F$4*$F$5/E1456^2*(SIN(RADIANS(G1454))*SIN(RADIANS(E1457))+COS(RADIANS(G1454))*COS(RADIANS(E1457))*COS(RADIANS(AI1447))))</f>
        <v>#DIV/0!</v>
      </c>
      <c r="AJ1454" t="e">
        <f>IF(DEGREES(ACOS(SIN(RADIANS(G1454))*SIN(RADIANS(E1457))+COS(RADIANS(G1454))*COS(RADIANS(E1457))*COS(RADIANS(AJ1447))))&gt;90,0,$F$4*$F$5/E1456^2*(SIN(RADIANS(G1454))*SIN(RADIANS(E1457))+COS(RADIANS(G1454))*COS(RADIANS(E1457))*COS(RADIANS(AJ1447))))</f>
        <v>#DIV/0!</v>
      </c>
      <c r="AK1454">
        <f>IF(DEGREES(ACOS(SIN(RADIANS(G1454))*SIN(RADIANS(E1457))+COS(RADIANS(G1454))*COS(RADIANS(E1457))*COS(RADIANS(AK1447))))&gt;90,0,$F$4*$F$5/E1456^2*(SIN(RADIANS(G1454))*SIN(RADIANS(E1457))+COS(RADIANS(G1454))*COS(RADIANS(E1457))*COS(RADIANS(AK1447))))</f>
        <v>0</v>
      </c>
      <c r="AL1454">
        <f>IF(DEGREES(ACOS(SIN(RADIANS(G1454))*SIN(RADIANS(E1457))+COS(RADIANS(G1454))*COS(RADIANS(E1457))*COS(RADIANS(AL1447))))&gt;90,0,$F$4*$F$5/E1456^2*(SIN(RADIANS(G1454))*SIN(RADIANS(E1457))+COS(RADIANS(G1454))*COS(RADIANS(E1457))*COS(RADIANS(AL1447))))</f>
        <v>0</v>
      </c>
      <c r="AM1454">
        <f>IF(DEGREES(ACOS(SIN(RADIANS(G1454))*SIN(RADIANS(E1457))+COS(RADIANS(G1454))*COS(RADIANS(E1457))*COS(RADIANS(AM1447))))&gt;90,0,$F$4*$F$5/E1456^2*(SIN(RADIANS(G1454))*SIN(RADIANS(E1457))+COS(RADIANS(G1454))*COS(RADIANS(E1457))*COS(RADIANS(AM1447))))</f>
        <v>0</v>
      </c>
      <c r="AN1454">
        <f>IF(DEGREES(ACOS(SIN(RADIANS(G1454))*SIN(RADIANS(E1457))+COS(RADIANS(G1454))*COS(RADIANS(E1457))*COS(RADIANS(AN1447))))&gt;90,0,$F$4*$F$5/E1456^2*(SIN(RADIANS(G1454))*SIN(RADIANS(E1457))+COS(RADIANS(G1454))*COS(RADIANS(E1457))*COS(RADIANS(AN1447))))</f>
        <v>0</v>
      </c>
      <c r="AO1454">
        <f>IF(DEGREES(ACOS(SIN(RADIANS(G1454))*SIN(RADIANS(E1457))+COS(RADIANS(G1454))*COS(RADIANS(E1457))*COS(RADIANS(AO1447))))&gt;90,0,$F$4*$F$5/E1456^2*(SIN(RADIANS(G1454))*SIN(RADIANS(E1457))+COS(RADIANS(G1454))*COS(RADIANS(E1457))*COS(RADIANS(AO1447))))</f>
        <v>0</v>
      </c>
      <c r="AP1454">
        <f>IF(DEGREES(ACOS(SIN(RADIANS(G1454))*SIN(RADIANS(E1457))+COS(RADIANS(G1454))*COS(RADIANS(E1457))*COS(RADIANS(AP1447))))&gt;90,0,$F$4*$F$5/E1456^2*(SIN(RADIANS(G1454))*SIN(RADIANS(E1457))+COS(RADIANS(G1454))*COS(RADIANS(E1457))*COS(RADIANS(AP1447))))</f>
        <v>0</v>
      </c>
      <c r="AQ1454">
        <f>IF(DEGREES(ACOS(SIN(RADIANS(G1454))*SIN(RADIANS(E1457))+COS(RADIANS(G1454))*COS(RADIANS(E1457))*COS(RADIANS(AQ1447))))&gt;90,0,$F$4*$F$5/E1456^2*(SIN(RADIANS(G1454))*SIN(RADIANS(E1457))+COS(RADIANS(G1454))*COS(RADIANS(E1457))*COS(RADIANS(AQ1447))))</f>
        <v>0</v>
      </c>
      <c r="AR1454">
        <f>IF(DEGREES(ACOS(SIN(RADIANS(G1454))*SIN(RADIANS(E1457))+COS(RADIANS(G1454))*COS(RADIANS(E1457))*COS(RADIANS(AR1447))))&gt;90,0,$F$4*$F$5/E1456^2*(SIN(RADIANS(G1454))*SIN(RADIANS(E1457))+COS(RADIANS(G1454))*COS(RADIANS(E1457))*COS(RADIANS(AR1447))))</f>
        <v>0</v>
      </c>
    </row>
    <row r="1455" spans="2:44" x14ac:dyDescent="0.5">
      <c r="B1455" s="40" t="s">
        <v>784</v>
      </c>
      <c r="E1455" t="str">
        <f>IF($F$10=0,"N/A",E1454*$F$11/$F$10)</f>
        <v>N/A</v>
      </c>
      <c r="G1455">
        <v>30</v>
      </c>
      <c r="I1455">
        <f>IF(DEGREES(ACOS(SIN(RADIANS(G1455))*SIN(RADIANS(E1457))+COS(RADIANS(G1455))*COS(RADIANS(E1457))*COS(RADIANS(I1447))))&gt;90,0,$F$4*$F$5/E1456^2*(SIN(RADIANS(G1455))*SIN(RADIANS(E1457))+COS(RADIANS(G1455))*COS(RADIANS(E1457))*COS(RADIANS(I1447))))</f>
        <v>0</v>
      </c>
      <c r="J1455">
        <f>IF(DEGREES(ACOS(SIN(RADIANS(G1455))*SIN(RADIANS(E1457))+COS(RADIANS(G1455))*COS(RADIANS(E1457))*COS(RADIANS(J1447))))&gt;90,0,$F$4*$F$5/E1456^2*(SIN(RADIANS(G1455))*SIN(RADIANS(E1457))+COS(RADIANS(G1455))*COS(RADIANS(E1457))*COS(RADIANS(J1447))))</f>
        <v>0</v>
      </c>
      <c r="K1455">
        <f>IF(DEGREES(ACOS(SIN(RADIANS(G1455))*SIN(RADIANS(E1457))+COS(RADIANS(G1455))*COS(RADIANS(E1457))*COS(RADIANS(K1447))))&gt;90,0,$F$4*$F$5/E1456^2*(SIN(RADIANS(G1455))*SIN(RADIANS(E1457))+COS(RADIANS(G1455))*COS(RADIANS(E1457))*COS(RADIANS(K1447))))</f>
        <v>0</v>
      </c>
      <c r="L1455">
        <f>IF(DEGREES(ACOS(SIN(RADIANS(G1455))*SIN(RADIANS(E1457))+COS(RADIANS(G1455))*COS(RADIANS(E1457))*COS(RADIANS(L1447))))&gt;90,0,$F$4*$F$5/E1456^2*(SIN(RADIANS(G1455))*SIN(RADIANS(E1457))+COS(RADIANS(G1455))*COS(RADIANS(E1457))*COS(RADIANS(L1447))))</f>
        <v>0</v>
      </c>
      <c r="M1455">
        <f>IF(DEGREES(ACOS(SIN(RADIANS(G1455))*SIN(RADIANS(E1457))+COS(RADIANS(G1455))*COS(RADIANS(E1457))*COS(RADIANS(M1447))))&gt;90,0,$F$4*$F$5/E1456^2*(SIN(RADIANS(G1455))*SIN(RADIANS(E1457))+COS(RADIANS(G1455))*COS(RADIANS(E1457))*COS(RADIANS(M1447))))</f>
        <v>0</v>
      </c>
      <c r="N1455">
        <f>IF(DEGREES(ACOS(SIN(RADIANS(G1455))*SIN(RADIANS(E1457))+COS(RADIANS(G1455))*COS(RADIANS(E1457))*COS(RADIANS(N1447))))&gt;90,0,$F$4*$F$5/E1456^2*(SIN(RADIANS(G1455))*SIN(RADIANS(E1457))+COS(RADIANS(G1455))*COS(RADIANS(E1457))*COS(RADIANS(N1447))))</f>
        <v>0</v>
      </c>
      <c r="O1455">
        <f>IF(DEGREES(ACOS(SIN(RADIANS(G1455))*SIN(RADIANS(E1457))+COS(RADIANS(G1455))*COS(RADIANS(E1457))*COS(RADIANS(O1447))))&gt;90,0,$F$4*$F$5/E1456^2*(SIN(RADIANS(G1455))*SIN(RADIANS(E1457))+COS(RADIANS(G1455))*COS(RADIANS(E1457))*COS(RADIANS(O1447))))</f>
        <v>0</v>
      </c>
      <c r="P1455">
        <f>IF(DEGREES(ACOS(SIN(RADIANS(G1455))*SIN(RADIANS(E1457))+COS(RADIANS(G1455))*COS(RADIANS(E1457))*COS(RADIANS(P1447))))&gt;90,0,$F$4*$F$5/E1456^2*(SIN(RADIANS(G1455))*SIN(RADIANS(E1457))+COS(RADIANS(G1455))*COS(RADIANS(E1457))*COS(RADIANS(P1447))))</f>
        <v>0</v>
      </c>
      <c r="Q1455">
        <f>IF(DEGREES(ACOS(SIN(RADIANS(G1455))*SIN(RADIANS(E1457))+COS(RADIANS(G1455))*COS(RADIANS(E1457))*COS(RADIANS(Q1447))))&gt;90,0,$F$4*$F$5/E1456^2*(SIN(RADIANS(G1455))*SIN(RADIANS(E1457))+COS(RADIANS(G1455))*COS(RADIANS(E1457))*COS(RADIANS(Q1447))))</f>
        <v>0</v>
      </c>
      <c r="R1455" t="e">
        <f>IF(DEGREES(ACOS(SIN(RADIANS(G1455))*SIN(RADIANS(E1457))+COS(RADIANS(G1455))*COS(RADIANS(E1457))*COS(RADIANS(R1447))))&gt;90,0,$F$4*$F$5/E1456^2*(SIN(RADIANS(G1455))*SIN(RADIANS(E1457))+COS(RADIANS(G1455))*COS(RADIANS(E1457))*COS(RADIANS(R1447))))</f>
        <v>#DIV/0!</v>
      </c>
      <c r="S1455" t="e">
        <f>IF(DEGREES(ACOS(SIN(RADIANS(G1455))*SIN(RADIANS(E1457))+COS(RADIANS(G1455))*COS(RADIANS(E1457))*COS(RADIANS(S1447))))&gt;90,0,$F$4*$F$5/E1456^2*(SIN(RADIANS(G1455))*SIN(RADIANS(E1457))+COS(RADIANS(G1455))*COS(RADIANS(E1457))*COS(RADIANS(S1447))))</f>
        <v>#DIV/0!</v>
      </c>
      <c r="T1455" t="e">
        <f>IF(DEGREES(ACOS(SIN(RADIANS(G1455))*SIN(RADIANS(E1457))+COS(RADIANS(G1455))*COS(RADIANS(E1457))*COS(RADIANS(T1447))))&gt;90,0,$F$4*$F$5/E1456^2*(SIN(RADIANS(G1455))*SIN(RADIANS(E1457))+COS(RADIANS(G1455))*COS(RADIANS(E1457))*COS(RADIANS(T1447))))</f>
        <v>#DIV/0!</v>
      </c>
      <c r="U1455" t="e">
        <f>IF(DEGREES(ACOS(SIN(RADIANS(G1455))*SIN(RADIANS(E1457))+COS(RADIANS(G1455))*COS(RADIANS(E1457))*COS(RADIANS(U1447))))&gt;90,0,$F$4*$F$5/E1456^2*(SIN(RADIANS(G1455))*SIN(RADIANS(E1457))+COS(RADIANS(G1455))*COS(RADIANS(E1457))*COS(RADIANS(U1447))))</f>
        <v>#DIV/0!</v>
      </c>
      <c r="V1455" t="e">
        <f>IF(DEGREES(ACOS(SIN(RADIANS(G1455))*SIN(RADIANS(E1457))+COS(RADIANS(G1455))*COS(RADIANS(E1457))*COS(RADIANS(V1447))))&gt;90,0,$F$4*$F$5/E1456^2*(SIN(RADIANS(G1455))*SIN(RADIANS(E1457))+COS(RADIANS(G1455))*COS(RADIANS(E1457))*COS(RADIANS(V1447))))</f>
        <v>#DIV/0!</v>
      </c>
      <c r="W1455" t="e">
        <f>IF(DEGREES(ACOS(SIN(RADIANS(G1455))*SIN(RADIANS(E1457))+COS(RADIANS(G1455))*COS(RADIANS(E1457))*COS(RADIANS(W1447))))&gt;90,0,$F$4*$F$5/E1456^2*(SIN(RADIANS(G1455))*SIN(RADIANS(E1457))+COS(RADIANS(G1455))*COS(RADIANS(E1457))*COS(RADIANS(W1447))))</f>
        <v>#DIV/0!</v>
      </c>
      <c r="X1455" t="e">
        <f>IF(DEGREES(ACOS(SIN(RADIANS(G1455))*SIN(RADIANS(E1457))+COS(RADIANS(G1455))*COS(RADIANS(E1457))*COS(RADIANS(X1447))))&gt;90,0,$F$4*$F$5/E1456^2*(SIN(RADIANS(G1455))*SIN(RADIANS(E1457))+COS(RADIANS(G1455))*COS(RADIANS(E1457))*COS(RADIANS(X1447))))</f>
        <v>#DIV/0!</v>
      </c>
      <c r="Y1455" t="e">
        <f>IF(DEGREES(ACOS(SIN(RADIANS(G1455))*SIN(RADIANS(E1457))+COS(RADIANS(G1455))*COS(RADIANS(E1457))*COS(RADIANS(Y1447))))&gt;90,0,$F$4*$F$5/E1456^2*(SIN(RADIANS(G1455))*SIN(RADIANS(E1457))+COS(RADIANS(G1455))*COS(RADIANS(E1457))*COS(RADIANS(Y1447))))</f>
        <v>#DIV/0!</v>
      </c>
      <c r="Z1455" t="e">
        <f>IF(DEGREES(ACOS(SIN(RADIANS(G1455))*SIN(RADIANS(E1457))+COS(RADIANS(G1455))*COS(RADIANS(E1457))*COS(RADIANS(Z1447))))&gt;90,0,$F$4*$F$5/E1456^2*(SIN(RADIANS(G1455))*SIN(RADIANS(E1457))+COS(RADIANS(G1455))*COS(RADIANS(E1457))*COS(RADIANS(Z1447))))</f>
        <v>#DIV/0!</v>
      </c>
      <c r="AA1455" t="e">
        <f>IF(DEGREES(ACOS(SIN(RADIANS(G1455))*SIN(RADIANS(E1457))+COS(RADIANS(G1455))*COS(RADIANS(E1457))*COS(RADIANS(AA1447))))&gt;90,0,$F$4*$F$5/E1456^2*(SIN(RADIANS(G1455))*SIN(RADIANS(E1457))+COS(RADIANS(G1455))*COS(RADIANS(E1457))*COS(RADIANS(AA1447))))</f>
        <v>#DIV/0!</v>
      </c>
      <c r="AB1455" t="e">
        <f>IF(DEGREES(ACOS(SIN(RADIANS(G1455))*SIN(RADIANS(E1457))+COS(RADIANS(G1455))*COS(RADIANS(E1457))*COS(RADIANS(AB1447))))&gt;90,0,$F$4*$F$5/E1456^2*(SIN(RADIANS(G1455))*SIN(RADIANS(E1457))+COS(RADIANS(G1455))*COS(RADIANS(E1457))*COS(RADIANS(AB1447))))</f>
        <v>#DIV/0!</v>
      </c>
      <c r="AC1455" t="e">
        <f>IF(DEGREES(ACOS(SIN(RADIANS(G1455))*SIN(RADIANS(E1457))+COS(RADIANS(G1455))*COS(RADIANS(E1457))*COS(RADIANS(AC1447))))&gt;90,0,$F$4*$F$5/E1456^2*(SIN(RADIANS(G1455))*SIN(RADIANS(E1457))+COS(RADIANS(G1455))*COS(RADIANS(E1457))*COS(RADIANS(AC1447))))</f>
        <v>#DIV/0!</v>
      </c>
      <c r="AD1455" t="e">
        <f>IF(DEGREES(ACOS(SIN(RADIANS(G1455))*SIN(RADIANS(E1457))+COS(RADIANS(G1455))*COS(RADIANS(E1457))*COS(RADIANS(AD1447))))&gt;90,0,$F$4*$F$5/E1456^2*(SIN(RADIANS(G1455))*SIN(RADIANS(E1457))+COS(RADIANS(G1455))*COS(RADIANS(E1457))*COS(RADIANS(AD1447))))</f>
        <v>#DIV/0!</v>
      </c>
      <c r="AE1455" t="e">
        <f>IF(DEGREES(ACOS(SIN(RADIANS(G1455))*SIN(RADIANS(E1457))+COS(RADIANS(G1455))*COS(RADIANS(E1457))*COS(RADIANS(AE1447))))&gt;90,0,$F$4*$F$5/E1456^2*(SIN(RADIANS(G1455))*SIN(RADIANS(E1457))+COS(RADIANS(G1455))*COS(RADIANS(E1457))*COS(RADIANS(AE1447))))</f>
        <v>#DIV/0!</v>
      </c>
      <c r="AF1455" t="e">
        <f>IF(DEGREES(ACOS(SIN(RADIANS(G1455))*SIN(RADIANS(E1457))+COS(RADIANS(G1455))*COS(RADIANS(E1457))*COS(RADIANS(AF1447))))&gt;90,0,$F$4*$F$5/E1456^2*(SIN(RADIANS(G1455))*SIN(RADIANS(E1457))+COS(RADIANS(G1455))*COS(RADIANS(E1457))*COS(RADIANS(AF1447))))</f>
        <v>#DIV/0!</v>
      </c>
      <c r="AG1455" t="e">
        <f>IF(DEGREES(ACOS(SIN(RADIANS(G1455))*SIN(RADIANS(E1457))+COS(RADIANS(G1455))*COS(RADIANS(E1457))*COS(RADIANS(AG1447))))&gt;90,0,$F$4*$F$5/E1456^2*(SIN(RADIANS(G1455))*SIN(RADIANS(E1457))+COS(RADIANS(G1455))*COS(RADIANS(E1457))*COS(RADIANS(AG1447))))</f>
        <v>#DIV/0!</v>
      </c>
      <c r="AH1455" t="e">
        <f>IF(DEGREES(ACOS(SIN(RADIANS(G1455))*SIN(RADIANS(E1457))+COS(RADIANS(G1455))*COS(RADIANS(E1457))*COS(RADIANS(AH1447))))&gt;90,0,$F$4*$F$5/E1456^2*(SIN(RADIANS(G1455))*SIN(RADIANS(E1457))+COS(RADIANS(G1455))*COS(RADIANS(E1457))*COS(RADIANS(AH1447))))</f>
        <v>#DIV/0!</v>
      </c>
      <c r="AI1455" t="e">
        <f>IF(DEGREES(ACOS(SIN(RADIANS(G1455))*SIN(RADIANS(E1457))+COS(RADIANS(G1455))*COS(RADIANS(E1457))*COS(RADIANS(AI1447))))&gt;90,0,$F$4*$F$5/E1456^2*(SIN(RADIANS(G1455))*SIN(RADIANS(E1457))+COS(RADIANS(G1455))*COS(RADIANS(E1457))*COS(RADIANS(AI1447))))</f>
        <v>#DIV/0!</v>
      </c>
      <c r="AJ1455" t="e">
        <f>IF(DEGREES(ACOS(SIN(RADIANS(G1455))*SIN(RADIANS(E1457))+COS(RADIANS(G1455))*COS(RADIANS(E1457))*COS(RADIANS(AJ1447))))&gt;90,0,$F$4*$F$5/E1456^2*(SIN(RADIANS(G1455))*SIN(RADIANS(E1457))+COS(RADIANS(G1455))*COS(RADIANS(E1457))*COS(RADIANS(AJ1447))))</f>
        <v>#DIV/0!</v>
      </c>
      <c r="AK1455">
        <f>IF(DEGREES(ACOS(SIN(RADIANS(G1455))*SIN(RADIANS(E1457))+COS(RADIANS(G1455))*COS(RADIANS(E1457))*COS(RADIANS(AK1447))))&gt;90,0,$F$4*$F$5/E1456^2*(SIN(RADIANS(G1455))*SIN(RADIANS(E1457))+COS(RADIANS(G1455))*COS(RADIANS(E1457))*COS(RADIANS(AK1447))))</f>
        <v>0</v>
      </c>
      <c r="AL1455">
        <f>IF(DEGREES(ACOS(SIN(RADIANS(G1455))*SIN(RADIANS(E1457))+COS(RADIANS(G1455))*COS(RADIANS(E1457))*COS(RADIANS(AL1447))))&gt;90,0,$F$4*$F$5/E1456^2*(SIN(RADIANS(G1455))*SIN(RADIANS(E1457))+COS(RADIANS(G1455))*COS(RADIANS(E1457))*COS(RADIANS(AL1447))))</f>
        <v>0</v>
      </c>
      <c r="AM1455">
        <f>IF(DEGREES(ACOS(SIN(RADIANS(G1455))*SIN(RADIANS(E1457))+COS(RADIANS(G1455))*COS(RADIANS(E1457))*COS(RADIANS(AM1447))))&gt;90,0,$F$4*$F$5/E1456^2*(SIN(RADIANS(G1455))*SIN(RADIANS(E1457))+COS(RADIANS(G1455))*COS(RADIANS(E1457))*COS(RADIANS(AM1447))))</f>
        <v>0</v>
      </c>
      <c r="AN1455">
        <f>IF(DEGREES(ACOS(SIN(RADIANS(G1455))*SIN(RADIANS(E1457))+COS(RADIANS(G1455))*COS(RADIANS(E1457))*COS(RADIANS(AN1447))))&gt;90,0,$F$4*$F$5/E1456^2*(SIN(RADIANS(G1455))*SIN(RADIANS(E1457))+COS(RADIANS(G1455))*COS(RADIANS(E1457))*COS(RADIANS(AN1447))))</f>
        <v>0</v>
      </c>
      <c r="AO1455">
        <f>IF(DEGREES(ACOS(SIN(RADIANS(G1455))*SIN(RADIANS(E1457))+COS(RADIANS(G1455))*COS(RADIANS(E1457))*COS(RADIANS(AO1447))))&gt;90,0,$F$4*$F$5/E1456^2*(SIN(RADIANS(G1455))*SIN(RADIANS(E1457))+COS(RADIANS(G1455))*COS(RADIANS(E1457))*COS(RADIANS(AO1447))))</f>
        <v>0</v>
      </c>
      <c r="AP1455">
        <f>IF(DEGREES(ACOS(SIN(RADIANS(G1455))*SIN(RADIANS(E1457))+COS(RADIANS(G1455))*COS(RADIANS(E1457))*COS(RADIANS(AP1447))))&gt;90,0,$F$4*$F$5/E1456^2*(SIN(RADIANS(G1455))*SIN(RADIANS(E1457))+COS(RADIANS(G1455))*COS(RADIANS(E1457))*COS(RADIANS(AP1447))))</f>
        <v>0</v>
      </c>
      <c r="AQ1455">
        <f>IF(DEGREES(ACOS(SIN(RADIANS(G1455))*SIN(RADIANS(E1457))+COS(RADIANS(G1455))*COS(RADIANS(E1457))*COS(RADIANS(AQ1447))))&gt;90,0,$F$4*$F$5/E1456^2*(SIN(RADIANS(G1455))*SIN(RADIANS(E1457))+COS(RADIANS(G1455))*COS(RADIANS(E1457))*COS(RADIANS(AQ1447))))</f>
        <v>0</v>
      </c>
      <c r="AR1455">
        <f>IF(DEGREES(ACOS(SIN(RADIANS(G1455))*SIN(RADIANS(E1457))+COS(RADIANS(G1455))*COS(RADIANS(E1457))*COS(RADIANS(AR1447))))&gt;90,0,$F$4*$F$5/E1456^2*(SIN(RADIANS(G1455))*SIN(RADIANS(E1457))+COS(RADIANS(G1455))*COS(RADIANS(E1457))*COS(RADIANS(AR1447))))</f>
        <v>0</v>
      </c>
    </row>
    <row r="1456" spans="2:44" x14ac:dyDescent="0.5">
      <c r="B1456" s="40" t="s">
        <v>785</v>
      </c>
      <c r="E1456">
        <f>$F$6*(1-$F$7^2)/(1+$F$7*COS(RADIANS(E1450)))</f>
        <v>0</v>
      </c>
      <c r="G1456">
        <v>20</v>
      </c>
      <c r="I1456">
        <f>IF(DEGREES(ACOS(SIN(RADIANS(G1456))*SIN(RADIANS(E1457))+COS(RADIANS(G1456))*COS(RADIANS(E1457))*COS(RADIANS(I1447))))&gt;90,0,$F$4*$F$5/E1456^2*(SIN(RADIANS(G1456))*SIN(RADIANS(E1457))+COS(RADIANS(G1456))*COS(RADIANS(E1457))*COS(RADIANS(I1447))))</f>
        <v>0</v>
      </c>
      <c r="J1456">
        <f>IF(DEGREES(ACOS(SIN(RADIANS(G1456))*SIN(RADIANS(E1457))+COS(RADIANS(G1456))*COS(RADIANS(E1457))*COS(RADIANS(J1447))))&gt;90,0,$F$4*$F$5/E1456^2*(SIN(RADIANS(G1456))*SIN(RADIANS(E1457))+COS(RADIANS(G1456))*COS(RADIANS(E1457))*COS(RADIANS(J1447))))</f>
        <v>0</v>
      </c>
      <c r="K1456">
        <f>IF(DEGREES(ACOS(SIN(RADIANS(G1456))*SIN(RADIANS(E1457))+COS(RADIANS(G1456))*COS(RADIANS(E1457))*COS(RADIANS(K1447))))&gt;90,0,$F$4*$F$5/E1456^2*(SIN(RADIANS(G1456))*SIN(RADIANS(E1457))+COS(RADIANS(G1456))*COS(RADIANS(E1457))*COS(RADIANS(K1447))))</f>
        <v>0</v>
      </c>
      <c r="L1456">
        <f>IF(DEGREES(ACOS(SIN(RADIANS(G1456))*SIN(RADIANS(E1457))+COS(RADIANS(G1456))*COS(RADIANS(E1457))*COS(RADIANS(L1447))))&gt;90,0,$F$4*$F$5/E1456^2*(SIN(RADIANS(G1456))*SIN(RADIANS(E1457))+COS(RADIANS(G1456))*COS(RADIANS(E1457))*COS(RADIANS(L1447))))</f>
        <v>0</v>
      </c>
      <c r="M1456">
        <f>IF(DEGREES(ACOS(SIN(RADIANS(G1456))*SIN(RADIANS(E1457))+COS(RADIANS(G1456))*COS(RADIANS(E1457))*COS(RADIANS(M1447))))&gt;90,0,$F$4*$F$5/E1456^2*(SIN(RADIANS(G1456))*SIN(RADIANS(E1457))+COS(RADIANS(G1456))*COS(RADIANS(E1457))*COS(RADIANS(M1447))))</f>
        <v>0</v>
      </c>
      <c r="N1456">
        <f>IF(DEGREES(ACOS(SIN(RADIANS(G1456))*SIN(RADIANS(E1457))+COS(RADIANS(G1456))*COS(RADIANS(E1457))*COS(RADIANS(N1447))))&gt;90,0,$F$4*$F$5/E1456^2*(SIN(RADIANS(G1456))*SIN(RADIANS(E1457))+COS(RADIANS(G1456))*COS(RADIANS(E1457))*COS(RADIANS(N1447))))</f>
        <v>0</v>
      </c>
      <c r="O1456">
        <f>IF(DEGREES(ACOS(SIN(RADIANS(G1456))*SIN(RADIANS(E1457))+COS(RADIANS(G1456))*COS(RADIANS(E1457))*COS(RADIANS(O1447))))&gt;90,0,$F$4*$F$5/E1456^2*(SIN(RADIANS(G1456))*SIN(RADIANS(E1457))+COS(RADIANS(G1456))*COS(RADIANS(E1457))*COS(RADIANS(O1447))))</f>
        <v>0</v>
      </c>
      <c r="P1456">
        <f>IF(DEGREES(ACOS(SIN(RADIANS(G1456))*SIN(RADIANS(E1457))+COS(RADIANS(G1456))*COS(RADIANS(E1457))*COS(RADIANS(P1447))))&gt;90,0,$F$4*$F$5/E1456^2*(SIN(RADIANS(G1456))*SIN(RADIANS(E1457))+COS(RADIANS(G1456))*COS(RADIANS(E1457))*COS(RADIANS(P1447))))</f>
        <v>0</v>
      </c>
      <c r="Q1456">
        <f>IF(DEGREES(ACOS(SIN(RADIANS(G1456))*SIN(RADIANS(E1457))+COS(RADIANS(G1456))*COS(RADIANS(E1457))*COS(RADIANS(Q1447))))&gt;90,0,$F$4*$F$5/E1456^2*(SIN(RADIANS(G1456))*SIN(RADIANS(E1457))+COS(RADIANS(G1456))*COS(RADIANS(E1457))*COS(RADIANS(Q1447))))</f>
        <v>0</v>
      </c>
      <c r="R1456" t="e">
        <f>IF(DEGREES(ACOS(SIN(RADIANS(G1456))*SIN(RADIANS(E1457))+COS(RADIANS(G1456))*COS(RADIANS(E1457))*COS(RADIANS(R1447))))&gt;90,0,$F$4*$F$5/E1456^2*(SIN(RADIANS(G1456))*SIN(RADIANS(E1457))+COS(RADIANS(G1456))*COS(RADIANS(E1457))*COS(RADIANS(R1447))))</f>
        <v>#DIV/0!</v>
      </c>
      <c r="S1456" t="e">
        <f>IF(DEGREES(ACOS(SIN(RADIANS(G1456))*SIN(RADIANS(E1457))+COS(RADIANS(G1456))*COS(RADIANS(E1457))*COS(RADIANS(S1447))))&gt;90,0,$F$4*$F$5/E1456^2*(SIN(RADIANS(G1456))*SIN(RADIANS(E1457))+COS(RADIANS(G1456))*COS(RADIANS(E1457))*COS(RADIANS(S1447))))</f>
        <v>#DIV/0!</v>
      </c>
      <c r="T1456" t="e">
        <f>IF(DEGREES(ACOS(SIN(RADIANS(G1456))*SIN(RADIANS(E1457))+COS(RADIANS(G1456))*COS(RADIANS(E1457))*COS(RADIANS(T1447))))&gt;90,0,$F$4*$F$5/E1456^2*(SIN(RADIANS(G1456))*SIN(RADIANS(E1457))+COS(RADIANS(G1456))*COS(RADIANS(E1457))*COS(RADIANS(T1447))))</f>
        <v>#DIV/0!</v>
      </c>
      <c r="U1456" t="e">
        <f>IF(DEGREES(ACOS(SIN(RADIANS(G1456))*SIN(RADIANS(E1457))+COS(RADIANS(G1456))*COS(RADIANS(E1457))*COS(RADIANS(U1447))))&gt;90,0,$F$4*$F$5/E1456^2*(SIN(RADIANS(G1456))*SIN(RADIANS(E1457))+COS(RADIANS(G1456))*COS(RADIANS(E1457))*COS(RADIANS(U1447))))</f>
        <v>#DIV/0!</v>
      </c>
      <c r="V1456" t="e">
        <f>IF(DEGREES(ACOS(SIN(RADIANS(G1456))*SIN(RADIANS(E1457))+COS(RADIANS(G1456))*COS(RADIANS(E1457))*COS(RADIANS(V1447))))&gt;90,0,$F$4*$F$5/E1456^2*(SIN(RADIANS(G1456))*SIN(RADIANS(E1457))+COS(RADIANS(G1456))*COS(RADIANS(E1457))*COS(RADIANS(V1447))))</f>
        <v>#DIV/0!</v>
      </c>
      <c r="W1456" t="e">
        <f>IF(DEGREES(ACOS(SIN(RADIANS(G1456))*SIN(RADIANS(E1457))+COS(RADIANS(G1456))*COS(RADIANS(E1457))*COS(RADIANS(W1447))))&gt;90,0,$F$4*$F$5/E1456^2*(SIN(RADIANS(G1456))*SIN(RADIANS(E1457))+COS(RADIANS(G1456))*COS(RADIANS(E1457))*COS(RADIANS(W1447))))</f>
        <v>#DIV/0!</v>
      </c>
      <c r="X1456" t="e">
        <f>IF(DEGREES(ACOS(SIN(RADIANS(G1456))*SIN(RADIANS(E1457))+COS(RADIANS(G1456))*COS(RADIANS(E1457))*COS(RADIANS(X1447))))&gt;90,0,$F$4*$F$5/E1456^2*(SIN(RADIANS(G1456))*SIN(RADIANS(E1457))+COS(RADIANS(G1456))*COS(RADIANS(E1457))*COS(RADIANS(X1447))))</f>
        <v>#DIV/0!</v>
      </c>
      <c r="Y1456" t="e">
        <f>IF(DEGREES(ACOS(SIN(RADIANS(G1456))*SIN(RADIANS(E1457))+COS(RADIANS(G1456))*COS(RADIANS(E1457))*COS(RADIANS(Y1447))))&gt;90,0,$F$4*$F$5/E1456^2*(SIN(RADIANS(G1456))*SIN(RADIANS(E1457))+COS(RADIANS(G1456))*COS(RADIANS(E1457))*COS(RADIANS(Y1447))))</f>
        <v>#DIV/0!</v>
      </c>
      <c r="Z1456" t="e">
        <f>IF(DEGREES(ACOS(SIN(RADIANS(G1456))*SIN(RADIANS(E1457))+COS(RADIANS(G1456))*COS(RADIANS(E1457))*COS(RADIANS(Z1447))))&gt;90,0,$F$4*$F$5/E1456^2*(SIN(RADIANS(G1456))*SIN(RADIANS(E1457))+COS(RADIANS(G1456))*COS(RADIANS(E1457))*COS(RADIANS(Z1447))))</f>
        <v>#DIV/0!</v>
      </c>
      <c r="AA1456" t="e">
        <f>IF(DEGREES(ACOS(SIN(RADIANS(G1456))*SIN(RADIANS(E1457))+COS(RADIANS(G1456))*COS(RADIANS(E1457))*COS(RADIANS(AA1447))))&gt;90,0,$F$4*$F$5/E1456^2*(SIN(RADIANS(G1456))*SIN(RADIANS(E1457))+COS(RADIANS(G1456))*COS(RADIANS(E1457))*COS(RADIANS(AA1447))))</f>
        <v>#DIV/0!</v>
      </c>
      <c r="AB1456" t="e">
        <f>IF(DEGREES(ACOS(SIN(RADIANS(G1456))*SIN(RADIANS(E1457))+COS(RADIANS(G1456))*COS(RADIANS(E1457))*COS(RADIANS(AB1447))))&gt;90,0,$F$4*$F$5/E1456^2*(SIN(RADIANS(G1456))*SIN(RADIANS(E1457))+COS(RADIANS(G1456))*COS(RADIANS(E1457))*COS(RADIANS(AB1447))))</f>
        <v>#DIV/0!</v>
      </c>
      <c r="AC1456" t="e">
        <f>IF(DEGREES(ACOS(SIN(RADIANS(G1456))*SIN(RADIANS(E1457))+COS(RADIANS(G1456))*COS(RADIANS(E1457))*COS(RADIANS(AC1447))))&gt;90,0,$F$4*$F$5/E1456^2*(SIN(RADIANS(G1456))*SIN(RADIANS(E1457))+COS(RADIANS(G1456))*COS(RADIANS(E1457))*COS(RADIANS(AC1447))))</f>
        <v>#DIV/0!</v>
      </c>
      <c r="AD1456" t="e">
        <f>IF(DEGREES(ACOS(SIN(RADIANS(G1456))*SIN(RADIANS(E1457))+COS(RADIANS(G1456))*COS(RADIANS(E1457))*COS(RADIANS(AD1447))))&gt;90,0,$F$4*$F$5/E1456^2*(SIN(RADIANS(G1456))*SIN(RADIANS(E1457))+COS(RADIANS(G1456))*COS(RADIANS(E1457))*COS(RADIANS(AD1447))))</f>
        <v>#DIV/0!</v>
      </c>
      <c r="AE1456" t="e">
        <f>IF(DEGREES(ACOS(SIN(RADIANS(G1456))*SIN(RADIANS(E1457))+COS(RADIANS(G1456))*COS(RADIANS(E1457))*COS(RADIANS(AE1447))))&gt;90,0,$F$4*$F$5/E1456^2*(SIN(RADIANS(G1456))*SIN(RADIANS(E1457))+COS(RADIANS(G1456))*COS(RADIANS(E1457))*COS(RADIANS(AE1447))))</f>
        <v>#DIV/0!</v>
      </c>
      <c r="AF1456" t="e">
        <f>IF(DEGREES(ACOS(SIN(RADIANS(G1456))*SIN(RADIANS(E1457))+COS(RADIANS(G1456))*COS(RADIANS(E1457))*COS(RADIANS(AF1447))))&gt;90,0,$F$4*$F$5/E1456^2*(SIN(RADIANS(G1456))*SIN(RADIANS(E1457))+COS(RADIANS(G1456))*COS(RADIANS(E1457))*COS(RADIANS(AF1447))))</f>
        <v>#DIV/0!</v>
      </c>
      <c r="AG1456" t="e">
        <f>IF(DEGREES(ACOS(SIN(RADIANS(G1456))*SIN(RADIANS(E1457))+COS(RADIANS(G1456))*COS(RADIANS(E1457))*COS(RADIANS(AG1447))))&gt;90,0,$F$4*$F$5/E1456^2*(SIN(RADIANS(G1456))*SIN(RADIANS(E1457))+COS(RADIANS(G1456))*COS(RADIANS(E1457))*COS(RADIANS(AG1447))))</f>
        <v>#DIV/0!</v>
      </c>
      <c r="AH1456" t="e">
        <f>IF(DEGREES(ACOS(SIN(RADIANS(G1456))*SIN(RADIANS(E1457))+COS(RADIANS(G1456))*COS(RADIANS(E1457))*COS(RADIANS(AH1447))))&gt;90,0,$F$4*$F$5/E1456^2*(SIN(RADIANS(G1456))*SIN(RADIANS(E1457))+COS(RADIANS(G1456))*COS(RADIANS(E1457))*COS(RADIANS(AH1447))))</f>
        <v>#DIV/0!</v>
      </c>
      <c r="AI1456" t="e">
        <f>IF(DEGREES(ACOS(SIN(RADIANS(G1456))*SIN(RADIANS(E1457))+COS(RADIANS(G1456))*COS(RADIANS(E1457))*COS(RADIANS(AI1447))))&gt;90,0,$F$4*$F$5/E1456^2*(SIN(RADIANS(G1456))*SIN(RADIANS(E1457))+COS(RADIANS(G1456))*COS(RADIANS(E1457))*COS(RADIANS(AI1447))))</f>
        <v>#DIV/0!</v>
      </c>
      <c r="AJ1456" t="e">
        <f>IF(DEGREES(ACOS(SIN(RADIANS(G1456))*SIN(RADIANS(E1457))+COS(RADIANS(G1456))*COS(RADIANS(E1457))*COS(RADIANS(AJ1447))))&gt;90,0,$F$4*$F$5/E1456^2*(SIN(RADIANS(G1456))*SIN(RADIANS(E1457))+COS(RADIANS(G1456))*COS(RADIANS(E1457))*COS(RADIANS(AJ1447))))</f>
        <v>#DIV/0!</v>
      </c>
      <c r="AK1456">
        <f>IF(DEGREES(ACOS(SIN(RADIANS(G1456))*SIN(RADIANS(E1457))+COS(RADIANS(G1456))*COS(RADIANS(E1457))*COS(RADIANS(AK1447))))&gt;90,0,$F$4*$F$5/E1456^2*(SIN(RADIANS(G1456))*SIN(RADIANS(E1457))+COS(RADIANS(G1456))*COS(RADIANS(E1457))*COS(RADIANS(AK1447))))</f>
        <v>0</v>
      </c>
      <c r="AL1456">
        <f>IF(DEGREES(ACOS(SIN(RADIANS(G1456))*SIN(RADIANS(E1457))+COS(RADIANS(G1456))*COS(RADIANS(E1457))*COS(RADIANS(AL1447))))&gt;90,0,$F$4*$F$5/E1456^2*(SIN(RADIANS(G1456))*SIN(RADIANS(E1457))+COS(RADIANS(G1456))*COS(RADIANS(E1457))*COS(RADIANS(AL1447))))</f>
        <v>0</v>
      </c>
      <c r="AM1456">
        <f>IF(DEGREES(ACOS(SIN(RADIANS(G1456))*SIN(RADIANS(E1457))+COS(RADIANS(G1456))*COS(RADIANS(E1457))*COS(RADIANS(AM1447))))&gt;90,0,$F$4*$F$5/E1456^2*(SIN(RADIANS(G1456))*SIN(RADIANS(E1457))+COS(RADIANS(G1456))*COS(RADIANS(E1457))*COS(RADIANS(AM1447))))</f>
        <v>0</v>
      </c>
      <c r="AN1456">
        <f>IF(DEGREES(ACOS(SIN(RADIANS(G1456))*SIN(RADIANS(E1457))+COS(RADIANS(G1456))*COS(RADIANS(E1457))*COS(RADIANS(AN1447))))&gt;90,0,$F$4*$F$5/E1456^2*(SIN(RADIANS(G1456))*SIN(RADIANS(E1457))+COS(RADIANS(G1456))*COS(RADIANS(E1457))*COS(RADIANS(AN1447))))</f>
        <v>0</v>
      </c>
      <c r="AO1456">
        <f>IF(DEGREES(ACOS(SIN(RADIANS(G1456))*SIN(RADIANS(E1457))+COS(RADIANS(G1456))*COS(RADIANS(E1457))*COS(RADIANS(AO1447))))&gt;90,0,$F$4*$F$5/E1456^2*(SIN(RADIANS(G1456))*SIN(RADIANS(E1457))+COS(RADIANS(G1456))*COS(RADIANS(E1457))*COS(RADIANS(AO1447))))</f>
        <v>0</v>
      </c>
      <c r="AP1456">
        <f>IF(DEGREES(ACOS(SIN(RADIANS(G1456))*SIN(RADIANS(E1457))+COS(RADIANS(G1456))*COS(RADIANS(E1457))*COS(RADIANS(AP1447))))&gt;90,0,$F$4*$F$5/E1456^2*(SIN(RADIANS(G1456))*SIN(RADIANS(E1457))+COS(RADIANS(G1456))*COS(RADIANS(E1457))*COS(RADIANS(AP1447))))</f>
        <v>0</v>
      </c>
      <c r="AQ1456">
        <f>IF(DEGREES(ACOS(SIN(RADIANS(G1456))*SIN(RADIANS(E1457))+COS(RADIANS(G1456))*COS(RADIANS(E1457))*COS(RADIANS(AQ1447))))&gt;90,0,$F$4*$F$5/E1456^2*(SIN(RADIANS(G1456))*SIN(RADIANS(E1457))+COS(RADIANS(G1456))*COS(RADIANS(E1457))*COS(RADIANS(AQ1447))))</f>
        <v>0</v>
      </c>
      <c r="AR1456">
        <f>IF(DEGREES(ACOS(SIN(RADIANS(G1456))*SIN(RADIANS(E1457))+COS(RADIANS(G1456))*COS(RADIANS(E1457))*COS(RADIANS(AR1447))))&gt;90,0,$F$4*$F$5/E1456^2*(SIN(RADIANS(G1456))*SIN(RADIANS(E1457))+COS(RADIANS(G1456))*COS(RADIANS(E1457))*COS(RADIANS(AR1447))))</f>
        <v>0</v>
      </c>
    </row>
    <row r="1457" spans="2:44" x14ac:dyDescent="0.5">
      <c r="B1457" s="40" t="s">
        <v>735</v>
      </c>
      <c r="E1457">
        <f>IF($F$8&gt;90,180-$F$8,$F$8)*SIN(RADIANS(E1451))</f>
        <v>0</v>
      </c>
      <c r="G1457">
        <v>10</v>
      </c>
      <c r="I1457">
        <f>IF(DEGREES(ACOS(SIN(RADIANS(G1457))*SIN(RADIANS(E1457))+COS(RADIANS(G1457))*COS(RADIANS(E1457))*COS(RADIANS(I1447))))&gt;90,0,$F$4*$F$5/E1456^2*(SIN(RADIANS(G1457))*SIN(RADIANS(E1457))+COS(RADIANS(G1457))*COS(RADIANS(E1457))*COS(RADIANS(I1447))))</f>
        <v>0</v>
      </c>
      <c r="J1457">
        <f>IF(DEGREES(ACOS(SIN(RADIANS(G1457))*SIN(RADIANS(E1457))+COS(RADIANS(G1457))*COS(RADIANS(E1457))*COS(RADIANS(J1447))))&gt;90,0,$F$4*$F$5/E1456^2*(SIN(RADIANS(G1457))*SIN(RADIANS(E1457))+COS(RADIANS(G1457))*COS(RADIANS(E1457))*COS(RADIANS(J1447))))</f>
        <v>0</v>
      </c>
      <c r="K1457">
        <f>IF(DEGREES(ACOS(SIN(RADIANS(G1457))*SIN(RADIANS(E1457))+COS(RADIANS(G1457))*COS(RADIANS(E1457))*COS(RADIANS(K1447))))&gt;90,0,$F$4*$F$5/E1456^2*(SIN(RADIANS(G1457))*SIN(RADIANS(E1457))+COS(RADIANS(G1457))*COS(RADIANS(E1457))*COS(RADIANS(K1447))))</f>
        <v>0</v>
      </c>
      <c r="L1457">
        <f>IF(DEGREES(ACOS(SIN(RADIANS(G1457))*SIN(RADIANS(E1457))+COS(RADIANS(G1457))*COS(RADIANS(E1457))*COS(RADIANS(L1447))))&gt;90,0,$F$4*$F$5/E1456^2*(SIN(RADIANS(G1457))*SIN(RADIANS(E1457))+COS(RADIANS(G1457))*COS(RADIANS(E1457))*COS(RADIANS(L1447))))</f>
        <v>0</v>
      </c>
      <c r="M1457">
        <f>IF(DEGREES(ACOS(SIN(RADIANS(G1457))*SIN(RADIANS(E1457))+COS(RADIANS(G1457))*COS(RADIANS(E1457))*COS(RADIANS(M1447))))&gt;90,0,$F$4*$F$5/E1456^2*(SIN(RADIANS(G1457))*SIN(RADIANS(E1457))+COS(RADIANS(G1457))*COS(RADIANS(E1457))*COS(RADIANS(M1447))))</f>
        <v>0</v>
      </c>
      <c r="N1457">
        <f>IF(DEGREES(ACOS(SIN(RADIANS(G1457))*SIN(RADIANS(E1457))+COS(RADIANS(G1457))*COS(RADIANS(E1457))*COS(RADIANS(N1447))))&gt;90,0,$F$4*$F$5/E1456^2*(SIN(RADIANS(G1457))*SIN(RADIANS(E1457))+COS(RADIANS(G1457))*COS(RADIANS(E1457))*COS(RADIANS(N1447))))</f>
        <v>0</v>
      </c>
      <c r="O1457">
        <f>IF(DEGREES(ACOS(SIN(RADIANS(G1457))*SIN(RADIANS(E1457))+COS(RADIANS(G1457))*COS(RADIANS(E1457))*COS(RADIANS(O1447))))&gt;90,0,$F$4*$F$5/E1456^2*(SIN(RADIANS(G1457))*SIN(RADIANS(E1457))+COS(RADIANS(G1457))*COS(RADIANS(E1457))*COS(RADIANS(O1447))))</f>
        <v>0</v>
      </c>
      <c r="P1457">
        <f>IF(DEGREES(ACOS(SIN(RADIANS(G1457))*SIN(RADIANS(E1457))+COS(RADIANS(G1457))*COS(RADIANS(E1457))*COS(RADIANS(P1447))))&gt;90,0,$F$4*$F$5/E1456^2*(SIN(RADIANS(G1457))*SIN(RADIANS(E1457))+COS(RADIANS(G1457))*COS(RADIANS(E1457))*COS(RADIANS(P1447))))</f>
        <v>0</v>
      </c>
      <c r="Q1457">
        <f>IF(DEGREES(ACOS(SIN(RADIANS(G1457))*SIN(RADIANS(E1457))+COS(RADIANS(G1457))*COS(RADIANS(E1457))*COS(RADIANS(Q1447))))&gt;90,0,$F$4*$F$5/E1456^2*(SIN(RADIANS(G1457))*SIN(RADIANS(E1457))+COS(RADIANS(G1457))*COS(RADIANS(E1457))*COS(RADIANS(Q1447))))</f>
        <v>0</v>
      </c>
      <c r="R1457" t="e">
        <f>IF(DEGREES(ACOS(SIN(RADIANS(G1457))*SIN(RADIANS(E1457))+COS(RADIANS(G1457))*COS(RADIANS(E1457))*COS(RADIANS(R1447))))&gt;90,0,$F$4*$F$5/E1456^2*(SIN(RADIANS(G1457))*SIN(RADIANS(E1457))+COS(RADIANS(G1457))*COS(RADIANS(E1457))*COS(RADIANS(R1447))))</f>
        <v>#DIV/0!</v>
      </c>
      <c r="S1457" t="e">
        <f>IF(DEGREES(ACOS(SIN(RADIANS(G1457))*SIN(RADIANS(E1457))+COS(RADIANS(G1457))*COS(RADIANS(E1457))*COS(RADIANS(S1447))))&gt;90,0,$F$4*$F$5/E1456^2*(SIN(RADIANS(G1457))*SIN(RADIANS(E1457))+COS(RADIANS(G1457))*COS(RADIANS(E1457))*COS(RADIANS(S1447))))</f>
        <v>#DIV/0!</v>
      </c>
      <c r="T1457" t="e">
        <f>IF(DEGREES(ACOS(SIN(RADIANS(G1457))*SIN(RADIANS(E1457))+COS(RADIANS(G1457))*COS(RADIANS(E1457))*COS(RADIANS(T1447))))&gt;90,0,$F$4*$F$5/E1456^2*(SIN(RADIANS(G1457))*SIN(RADIANS(E1457))+COS(RADIANS(G1457))*COS(RADIANS(E1457))*COS(RADIANS(T1447))))</f>
        <v>#DIV/0!</v>
      </c>
      <c r="U1457" t="e">
        <f>IF(DEGREES(ACOS(SIN(RADIANS(G1457))*SIN(RADIANS(E1457))+COS(RADIANS(G1457))*COS(RADIANS(E1457))*COS(RADIANS(U1447))))&gt;90,0,$F$4*$F$5/E1456^2*(SIN(RADIANS(G1457))*SIN(RADIANS(E1457))+COS(RADIANS(G1457))*COS(RADIANS(E1457))*COS(RADIANS(U1447))))</f>
        <v>#DIV/0!</v>
      </c>
      <c r="V1457" t="e">
        <f>IF(DEGREES(ACOS(SIN(RADIANS(G1457))*SIN(RADIANS(E1457))+COS(RADIANS(G1457))*COS(RADIANS(E1457))*COS(RADIANS(V1447))))&gt;90,0,$F$4*$F$5/E1456^2*(SIN(RADIANS(G1457))*SIN(RADIANS(E1457))+COS(RADIANS(G1457))*COS(RADIANS(E1457))*COS(RADIANS(V1447))))</f>
        <v>#DIV/0!</v>
      </c>
      <c r="W1457" t="e">
        <f>IF(DEGREES(ACOS(SIN(RADIANS(G1457))*SIN(RADIANS(E1457))+COS(RADIANS(G1457))*COS(RADIANS(E1457))*COS(RADIANS(W1447))))&gt;90,0,$F$4*$F$5/E1456^2*(SIN(RADIANS(G1457))*SIN(RADIANS(E1457))+COS(RADIANS(G1457))*COS(RADIANS(E1457))*COS(RADIANS(W1447))))</f>
        <v>#DIV/0!</v>
      </c>
      <c r="X1457" t="e">
        <f>IF(DEGREES(ACOS(SIN(RADIANS(G1457))*SIN(RADIANS(E1457))+COS(RADIANS(G1457))*COS(RADIANS(E1457))*COS(RADIANS(X1447))))&gt;90,0,$F$4*$F$5/E1456^2*(SIN(RADIANS(G1457))*SIN(RADIANS(E1457))+COS(RADIANS(G1457))*COS(RADIANS(E1457))*COS(RADIANS(X1447))))</f>
        <v>#DIV/0!</v>
      </c>
      <c r="Y1457" t="e">
        <f>IF(DEGREES(ACOS(SIN(RADIANS(G1457))*SIN(RADIANS(E1457))+COS(RADIANS(G1457))*COS(RADIANS(E1457))*COS(RADIANS(Y1447))))&gt;90,0,$F$4*$F$5/E1456^2*(SIN(RADIANS(G1457))*SIN(RADIANS(E1457))+COS(RADIANS(G1457))*COS(RADIANS(E1457))*COS(RADIANS(Y1447))))</f>
        <v>#DIV/0!</v>
      </c>
      <c r="Z1457" t="e">
        <f>IF(DEGREES(ACOS(SIN(RADIANS(G1457))*SIN(RADIANS(E1457))+COS(RADIANS(G1457))*COS(RADIANS(E1457))*COS(RADIANS(Z1447))))&gt;90,0,$F$4*$F$5/E1456^2*(SIN(RADIANS(G1457))*SIN(RADIANS(E1457))+COS(RADIANS(G1457))*COS(RADIANS(E1457))*COS(RADIANS(Z1447))))</f>
        <v>#DIV/0!</v>
      </c>
      <c r="AA1457" t="e">
        <f>IF(DEGREES(ACOS(SIN(RADIANS(G1457))*SIN(RADIANS(E1457))+COS(RADIANS(G1457))*COS(RADIANS(E1457))*COS(RADIANS(AA1447))))&gt;90,0,$F$4*$F$5/E1456^2*(SIN(RADIANS(G1457))*SIN(RADIANS(E1457))+COS(RADIANS(G1457))*COS(RADIANS(E1457))*COS(RADIANS(AA1447))))</f>
        <v>#DIV/0!</v>
      </c>
      <c r="AB1457" t="e">
        <f>IF(DEGREES(ACOS(SIN(RADIANS(G1457))*SIN(RADIANS(E1457))+COS(RADIANS(G1457))*COS(RADIANS(E1457))*COS(RADIANS(AB1447))))&gt;90,0,$F$4*$F$5/E1456^2*(SIN(RADIANS(G1457))*SIN(RADIANS(E1457))+COS(RADIANS(G1457))*COS(RADIANS(E1457))*COS(RADIANS(AB1447))))</f>
        <v>#DIV/0!</v>
      </c>
      <c r="AC1457" t="e">
        <f>IF(DEGREES(ACOS(SIN(RADIANS(G1457))*SIN(RADIANS(E1457))+COS(RADIANS(G1457))*COS(RADIANS(E1457))*COS(RADIANS(AC1447))))&gt;90,0,$F$4*$F$5/E1456^2*(SIN(RADIANS(G1457))*SIN(RADIANS(E1457))+COS(RADIANS(G1457))*COS(RADIANS(E1457))*COS(RADIANS(AC1447))))</f>
        <v>#DIV/0!</v>
      </c>
      <c r="AD1457" t="e">
        <f>IF(DEGREES(ACOS(SIN(RADIANS(G1457))*SIN(RADIANS(E1457))+COS(RADIANS(G1457))*COS(RADIANS(E1457))*COS(RADIANS(AD1447))))&gt;90,0,$F$4*$F$5/E1456^2*(SIN(RADIANS(G1457))*SIN(RADIANS(E1457))+COS(RADIANS(G1457))*COS(RADIANS(E1457))*COS(RADIANS(AD1447))))</f>
        <v>#DIV/0!</v>
      </c>
      <c r="AE1457" t="e">
        <f>IF(DEGREES(ACOS(SIN(RADIANS(G1457))*SIN(RADIANS(E1457))+COS(RADIANS(G1457))*COS(RADIANS(E1457))*COS(RADIANS(AE1447))))&gt;90,0,$F$4*$F$5/E1456^2*(SIN(RADIANS(G1457))*SIN(RADIANS(E1457))+COS(RADIANS(G1457))*COS(RADIANS(E1457))*COS(RADIANS(AE1447))))</f>
        <v>#DIV/0!</v>
      </c>
      <c r="AF1457" t="e">
        <f>IF(DEGREES(ACOS(SIN(RADIANS(G1457))*SIN(RADIANS(E1457))+COS(RADIANS(G1457))*COS(RADIANS(E1457))*COS(RADIANS(AF1447))))&gt;90,0,$F$4*$F$5/E1456^2*(SIN(RADIANS(G1457))*SIN(RADIANS(E1457))+COS(RADIANS(G1457))*COS(RADIANS(E1457))*COS(RADIANS(AF1447))))</f>
        <v>#DIV/0!</v>
      </c>
      <c r="AG1457" t="e">
        <f>IF(DEGREES(ACOS(SIN(RADIANS(G1457))*SIN(RADIANS(E1457))+COS(RADIANS(G1457))*COS(RADIANS(E1457))*COS(RADIANS(AG1447))))&gt;90,0,$F$4*$F$5/E1456^2*(SIN(RADIANS(G1457))*SIN(RADIANS(E1457))+COS(RADIANS(G1457))*COS(RADIANS(E1457))*COS(RADIANS(AG1447))))</f>
        <v>#DIV/0!</v>
      </c>
      <c r="AH1457" t="e">
        <f>IF(DEGREES(ACOS(SIN(RADIANS(G1457))*SIN(RADIANS(E1457))+COS(RADIANS(G1457))*COS(RADIANS(E1457))*COS(RADIANS(AH1447))))&gt;90,0,$F$4*$F$5/E1456^2*(SIN(RADIANS(G1457))*SIN(RADIANS(E1457))+COS(RADIANS(G1457))*COS(RADIANS(E1457))*COS(RADIANS(AH1447))))</f>
        <v>#DIV/0!</v>
      </c>
      <c r="AI1457" t="e">
        <f>IF(DEGREES(ACOS(SIN(RADIANS(G1457))*SIN(RADIANS(E1457))+COS(RADIANS(G1457))*COS(RADIANS(E1457))*COS(RADIANS(AI1447))))&gt;90,0,$F$4*$F$5/E1456^2*(SIN(RADIANS(G1457))*SIN(RADIANS(E1457))+COS(RADIANS(G1457))*COS(RADIANS(E1457))*COS(RADIANS(AI1447))))</f>
        <v>#DIV/0!</v>
      </c>
      <c r="AJ1457" t="e">
        <f>IF(DEGREES(ACOS(SIN(RADIANS(G1457))*SIN(RADIANS(E1457))+COS(RADIANS(G1457))*COS(RADIANS(E1457))*COS(RADIANS(AJ1447))))&gt;90,0,$F$4*$F$5/E1456^2*(SIN(RADIANS(G1457))*SIN(RADIANS(E1457))+COS(RADIANS(G1457))*COS(RADIANS(E1457))*COS(RADIANS(AJ1447))))</f>
        <v>#DIV/0!</v>
      </c>
      <c r="AK1457">
        <f>IF(DEGREES(ACOS(SIN(RADIANS(G1457))*SIN(RADIANS(E1457))+COS(RADIANS(G1457))*COS(RADIANS(E1457))*COS(RADIANS(AK1447))))&gt;90,0,$F$4*$F$5/E1456^2*(SIN(RADIANS(G1457))*SIN(RADIANS(E1457))+COS(RADIANS(G1457))*COS(RADIANS(E1457))*COS(RADIANS(AK1447))))</f>
        <v>0</v>
      </c>
      <c r="AL1457">
        <f>IF(DEGREES(ACOS(SIN(RADIANS(G1457))*SIN(RADIANS(E1457))+COS(RADIANS(G1457))*COS(RADIANS(E1457))*COS(RADIANS(AL1447))))&gt;90,0,$F$4*$F$5/E1456^2*(SIN(RADIANS(G1457))*SIN(RADIANS(E1457))+COS(RADIANS(G1457))*COS(RADIANS(E1457))*COS(RADIANS(AL1447))))</f>
        <v>0</v>
      </c>
      <c r="AM1457">
        <f>IF(DEGREES(ACOS(SIN(RADIANS(G1457))*SIN(RADIANS(E1457))+COS(RADIANS(G1457))*COS(RADIANS(E1457))*COS(RADIANS(AM1447))))&gt;90,0,$F$4*$F$5/E1456^2*(SIN(RADIANS(G1457))*SIN(RADIANS(E1457))+COS(RADIANS(G1457))*COS(RADIANS(E1457))*COS(RADIANS(AM1447))))</f>
        <v>0</v>
      </c>
      <c r="AN1457">
        <f>IF(DEGREES(ACOS(SIN(RADIANS(G1457))*SIN(RADIANS(E1457))+COS(RADIANS(G1457))*COS(RADIANS(E1457))*COS(RADIANS(AN1447))))&gt;90,0,$F$4*$F$5/E1456^2*(SIN(RADIANS(G1457))*SIN(RADIANS(E1457))+COS(RADIANS(G1457))*COS(RADIANS(E1457))*COS(RADIANS(AN1447))))</f>
        <v>0</v>
      </c>
      <c r="AO1457">
        <f>IF(DEGREES(ACOS(SIN(RADIANS(G1457))*SIN(RADIANS(E1457))+COS(RADIANS(G1457))*COS(RADIANS(E1457))*COS(RADIANS(AO1447))))&gt;90,0,$F$4*$F$5/E1456^2*(SIN(RADIANS(G1457))*SIN(RADIANS(E1457))+COS(RADIANS(G1457))*COS(RADIANS(E1457))*COS(RADIANS(AO1447))))</f>
        <v>0</v>
      </c>
      <c r="AP1457">
        <f>IF(DEGREES(ACOS(SIN(RADIANS(G1457))*SIN(RADIANS(E1457))+COS(RADIANS(G1457))*COS(RADIANS(E1457))*COS(RADIANS(AP1447))))&gt;90,0,$F$4*$F$5/E1456^2*(SIN(RADIANS(G1457))*SIN(RADIANS(E1457))+COS(RADIANS(G1457))*COS(RADIANS(E1457))*COS(RADIANS(AP1447))))</f>
        <v>0</v>
      </c>
      <c r="AQ1457">
        <f>IF(DEGREES(ACOS(SIN(RADIANS(G1457))*SIN(RADIANS(E1457))+COS(RADIANS(G1457))*COS(RADIANS(E1457))*COS(RADIANS(AQ1447))))&gt;90,0,$F$4*$F$5/E1456^2*(SIN(RADIANS(G1457))*SIN(RADIANS(E1457))+COS(RADIANS(G1457))*COS(RADIANS(E1457))*COS(RADIANS(AQ1447))))</f>
        <v>0</v>
      </c>
      <c r="AR1457">
        <f>IF(DEGREES(ACOS(SIN(RADIANS(G1457))*SIN(RADIANS(E1457))+COS(RADIANS(G1457))*COS(RADIANS(E1457))*COS(RADIANS(AR1447))))&gt;90,0,$F$4*$F$5/E1456^2*(SIN(RADIANS(G1457))*SIN(RADIANS(E1457))+COS(RADIANS(G1457))*COS(RADIANS(E1457))*COS(RADIANS(AR1447))))</f>
        <v>0</v>
      </c>
    </row>
    <row r="1458" spans="2:44" x14ac:dyDescent="0.5">
      <c r="B1458" s="40" t="s">
        <v>786</v>
      </c>
      <c r="E1458">
        <f>IF($F$10=0,IF(E1449&lt;360,E1449,E1449-360),($F$10+1)*E1449)</f>
        <v>250</v>
      </c>
      <c r="G1458">
        <v>0</v>
      </c>
      <c r="I1458">
        <f>IF(DEGREES(ACOS(SIN(RADIANS(G1458))*SIN(RADIANS(E1457))+COS(RADIANS(G1458))*COS(RADIANS(E1457))*COS(RADIANS(I1447))))&gt;90,0,$F$4*$F$5/E1456^2*(SIN(RADIANS(G1458))*SIN(RADIANS(E1457))+COS(RADIANS(G1458))*COS(RADIANS(E1457))*COS(RADIANS(I1447))))</f>
        <v>0</v>
      </c>
      <c r="J1458">
        <f>IF(DEGREES(ACOS(SIN(RADIANS(G1458))*SIN(RADIANS(E1457))+COS(RADIANS(G1458))*COS(RADIANS(E1457))*COS(RADIANS(J1447))))&gt;90,0,$F$4*$F$5/E1456^2*(SIN(RADIANS(G1458))*SIN(RADIANS(E1457))+COS(RADIANS(G1458))*COS(RADIANS(E1457))*COS(RADIANS(J1447))))</f>
        <v>0</v>
      </c>
      <c r="K1458">
        <f>IF(DEGREES(ACOS(SIN(RADIANS(G1458))*SIN(RADIANS(E1457))+COS(RADIANS(G1458))*COS(RADIANS(E1457))*COS(RADIANS(K1447))))&gt;90,0,$F$4*$F$5/E1456^2*(SIN(RADIANS(G1458))*SIN(RADIANS(E1457))+COS(RADIANS(G1458))*COS(RADIANS(E1457))*COS(RADIANS(K1447))))</f>
        <v>0</v>
      </c>
      <c r="L1458">
        <f>IF(DEGREES(ACOS(SIN(RADIANS(G1458))*SIN(RADIANS(E1457))+COS(RADIANS(G1458))*COS(RADIANS(E1457))*COS(RADIANS(L1447))))&gt;90,0,$F$4*$F$5/E1456^2*(SIN(RADIANS(G1458))*SIN(RADIANS(E1457))+COS(RADIANS(G1458))*COS(RADIANS(E1457))*COS(RADIANS(L1447))))</f>
        <v>0</v>
      </c>
      <c r="M1458">
        <f>IF(DEGREES(ACOS(SIN(RADIANS(G1458))*SIN(RADIANS(E1457))+COS(RADIANS(G1458))*COS(RADIANS(E1457))*COS(RADIANS(M1447))))&gt;90,0,$F$4*$F$5/E1456^2*(SIN(RADIANS(G1458))*SIN(RADIANS(E1457))+COS(RADIANS(G1458))*COS(RADIANS(E1457))*COS(RADIANS(M1447))))</f>
        <v>0</v>
      </c>
      <c r="N1458">
        <f>IF(DEGREES(ACOS(SIN(RADIANS(G1458))*SIN(RADIANS(E1457))+COS(RADIANS(G1458))*COS(RADIANS(E1457))*COS(RADIANS(N1447))))&gt;90,0,$F$4*$F$5/E1456^2*(SIN(RADIANS(G1458))*SIN(RADIANS(E1457))+COS(RADIANS(G1458))*COS(RADIANS(E1457))*COS(RADIANS(N1447))))</f>
        <v>0</v>
      </c>
      <c r="O1458">
        <f>IF(DEGREES(ACOS(SIN(RADIANS(G1458))*SIN(RADIANS(E1457))+COS(RADIANS(G1458))*COS(RADIANS(E1457))*COS(RADIANS(O1447))))&gt;90,0,$F$4*$F$5/E1456^2*(SIN(RADIANS(G1458))*SIN(RADIANS(E1457))+COS(RADIANS(G1458))*COS(RADIANS(E1457))*COS(RADIANS(O1447))))</f>
        <v>0</v>
      </c>
      <c r="P1458">
        <f>IF(DEGREES(ACOS(SIN(RADIANS(G1458))*SIN(RADIANS(E1457))+COS(RADIANS(G1458))*COS(RADIANS(E1457))*COS(RADIANS(P1447))))&gt;90,0,$F$4*$F$5/E1456^2*(SIN(RADIANS(G1458))*SIN(RADIANS(E1457))+COS(RADIANS(G1458))*COS(RADIANS(E1457))*COS(RADIANS(P1447))))</f>
        <v>0</v>
      </c>
      <c r="Q1458">
        <f>IF(DEGREES(ACOS(SIN(RADIANS(G1458))*SIN(RADIANS(E1457))+COS(RADIANS(G1458))*COS(RADIANS(E1457))*COS(RADIANS(Q1447))))&gt;90,0,$F$4*$F$5/E1456^2*(SIN(RADIANS(G1458))*SIN(RADIANS(E1457))+COS(RADIANS(G1458))*COS(RADIANS(E1457))*COS(RADIANS(Q1447))))</f>
        <v>0</v>
      </c>
      <c r="R1458" t="e">
        <f>IF(DEGREES(ACOS(SIN(RADIANS(G1458))*SIN(RADIANS(E1457))+COS(RADIANS(G1458))*COS(RADIANS(E1457))*COS(RADIANS(R1447))))&gt;90,0,$F$4*$F$5/E1456^2*(SIN(RADIANS(G1458))*SIN(RADIANS(E1457))+COS(RADIANS(G1458))*COS(RADIANS(E1457))*COS(RADIANS(R1447))))</f>
        <v>#DIV/0!</v>
      </c>
      <c r="S1458" t="e">
        <f>IF(DEGREES(ACOS(SIN(RADIANS(G1458))*SIN(RADIANS(E1457))+COS(RADIANS(G1458))*COS(RADIANS(E1457))*COS(RADIANS(S1447))))&gt;90,0,$F$4*$F$5/E1456^2*(SIN(RADIANS(G1458))*SIN(RADIANS(E1457))+COS(RADIANS(G1458))*COS(RADIANS(E1457))*COS(RADIANS(S1447))))</f>
        <v>#DIV/0!</v>
      </c>
      <c r="T1458" t="e">
        <f>IF(DEGREES(ACOS(SIN(RADIANS(G1458))*SIN(RADIANS(E1457))+COS(RADIANS(G1458))*COS(RADIANS(E1457))*COS(RADIANS(T1447))))&gt;90,0,$F$4*$F$5/E1456^2*(SIN(RADIANS(G1458))*SIN(RADIANS(E1457))+COS(RADIANS(G1458))*COS(RADIANS(E1457))*COS(RADIANS(T1447))))</f>
        <v>#DIV/0!</v>
      </c>
      <c r="U1458" t="e">
        <f>IF(DEGREES(ACOS(SIN(RADIANS(G1458))*SIN(RADIANS(E1457))+COS(RADIANS(G1458))*COS(RADIANS(E1457))*COS(RADIANS(U1447))))&gt;90,0,$F$4*$F$5/E1456^2*(SIN(RADIANS(G1458))*SIN(RADIANS(E1457))+COS(RADIANS(G1458))*COS(RADIANS(E1457))*COS(RADIANS(U1447))))</f>
        <v>#DIV/0!</v>
      </c>
      <c r="V1458" t="e">
        <f>IF(DEGREES(ACOS(SIN(RADIANS(G1458))*SIN(RADIANS(E1457))+COS(RADIANS(G1458))*COS(RADIANS(E1457))*COS(RADIANS(V1447))))&gt;90,0,$F$4*$F$5/E1456^2*(SIN(RADIANS(G1458))*SIN(RADIANS(E1457))+COS(RADIANS(G1458))*COS(RADIANS(E1457))*COS(RADIANS(V1447))))</f>
        <v>#DIV/0!</v>
      </c>
      <c r="W1458" t="e">
        <f>IF(DEGREES(ACOS(SIN(RADIANS(G1458))*SIN(RADIANS(E1457))+COS(RADIANS(G1458))*COS(RADIANS(E1457))*COS(RADIANS(W1447))))&gt;90,0,$F$4*$F$5/E1456^2*(SIN(RADIANS(G1458))*SIN(RADIANS(E1457))+COS(RADIANS(G1458))*COS(RADIANS(E1457))*COS(RADIANS(W1447))))</f>
        <v>#DIV/0!</v>
      </c>
      <c r="X1458" t="e">
        <f>IF(DEGREES(ACOS(SIN(RADIANS(G1458))*SIN(RADIANS(E1457))+COS(RADIANS(G1458))*COS(RADIANS(E1457))*COS(RADIANS(X1447))))&gt;90,0,$F$4*$F$5/E1456^2*(SIN(RADIANS(G1458))*SIN(RADIANS(E1457))+COS(RADIANS(G1458))*COS(RADIANS(E1457))*COS(RADIANS(X1447))))</f>
        <v>#DIV/0!</v>
      </c>
      <c r="Y1458" t="e">
        <f>IF(DEGREES(ACOS(SIN(RADIANS(G1458))*SIN(RADIANS(E1457))+COS(RADIANS(G1458))*COS(RADIANS(E1457))*COS(RADIANS(Y1447))))&gt;90,0,$F$4*$F$5/E1456^2*(SIN(RADIANS(G1458))*SIN(RADIANS(E1457))+COS(RADIANS(G1458))*COS(RADIANS(E1457))*COS(RADIANS(Y1447))))</f>
        <v>#DIV/0!</v>
      </c>
      <c r="Z1458" t="e">
        <f>IF(DEGREES(ACOS(SIN(RADIANS(G1458))*SIN(RADIANS(E1457))+COS(RADIANS(G1458))*COS(RADIANS(E1457))*COS(RADIANS(Z1447))))&gt;90,0,$F$4*$F$5/E1456^2*(SIN(RADIANS(G1458))*SIN(RADIANS(E1457))+COS(RADIANS(G1458))*COS(RADIANS(E1457))*COS(RADIANS(Z1447))))</f>
        <v>#DIV/0!</v>
      </c>
      <c r="AA1458" t="e">
        <f>IF(DEGREES(ACOS(SIN(RADIANS(G1458))*SIN(RADIANS(E1457))+COS(RADIANS(G1458))*COS(RADIANS(E1457))*COS(RADIANS(AA1447))))&gt;90,0,$F$4*$F$5/E1456^2*(SIN(RADIANS(G1458))*SIN(RADIANS(E1457))+COS(RADIANS(G1458))*COS(RADIANS(E1457))*COS(RADIANS(AA1447))))</f>
        <v>#DIV/0!</v>
      </c>
      <c r="AB1458" t="e">
        <f>IF(DEGREES(ACOS(SIN(RADIANS(G1458))*SIN(RADIANS(E1457))+COS(RADIANS(G1458))*COS(RADIANS(E1457))*COS(RADIANS(AB1447))))&gt;90,0,$F$4*$F$5/E1456^2*(SIN(RADIANS(G1458))*SIN(RADIANS(E1457))+COS(RADIANS(G1458))*COS(RADIANS(E1457))*COS(RADIANS(AB1447))))</f>
        <v>#DIV/0!</v>
      </c>
      <c r="AC1458" t="e">
        <f>IF(DEGREES(ACOS(SIN(RADIANS(G1458))*SIN(RADIANS(E1457))+COS(RADIANS(G1458))*COS(RADIANS(E1457))*COS(RADIANS(AC1447))))&gt;90,0,$F$4*$F$5/E1456^2*(SIN(RADIANS(G1458))*SIN(RADIANS(E1457))+COS(RADIANS(G1458))*COS(RADIANS(E1457))*COS(RADIANS(AC1447))))</f>
        <v>#DIV/0!</v>
      </c>
      <c r="AD1458" t="e">
        <f>IF(DEGREES(ACOS(SIN(RADIANS(G1458))*SIN(RADIANS(E1457))+COS(RADIANS(G1458))*COS(RADIANS(E1457))*COS(RADIANS(AD1447))))&gt;90,0,$F$4*$F$5/E1456^2*(SIN(RADIANS(G1458))*SIN(RADIANS(E1457))+COS(RADIANS(G1458))*COS(RADIANS(E1457))*COS(RADIANS(AD1447))))</f>
        <v>#DIV/0!</v>
      </c>
      <c r="AE1458" t="e">
        <f>IF(DEGREES(ACOS(SIN(RADIANS(G1458))*SIN(RADIANS(E1457))+COS(RADIANS(G1458))*COS(RADIANS(E1457))*COS(RADIANS(AE1447))))&gt;90,0,$F$4*$F$5/E1456^2*(SIN(RADIANS(G1458))*SIN(RADIANS(E1457))+COS(RADIANS(G1458))*COS(RADIANS(E1457))*COS(RADIANS(AE1447))))</f>
        <v>#DIV/0!</v>
      </c>
      <c r="AF1458" t="e">
        <f>IF(DEGREES(ACOS(SIN(RADIANS(G1458))*SIN(RADIANS(E1457))+COS(RADIANS(G1458))*COS(RADIANS(E1457))*COS(RADIANS(AF1447))))&gt;90,0,$F$4*$F$5/E1456^2*(SIN(RADIANS(G1458))*SIN(RADIANS(E1457))+COS(RADIANS(G1458))*COS(RADIANS(E1457))*COS(RADIANS(AF1447))))</f>
        <v>#DIV/0!</v>
      </c>
      <c r="AG1458" t="e">
        <f>IF(DEGREES(ACOS(SIN(RADIANS(G1458))*SIN(RADIANS(E1457))+COS(RADIANS(G1458))*COS(RADIANS(E1457))*COS(RADIANS(AG1447))))&gt;90,0,$F$4*$F$5/E1456^2*(SIN(RADIANS(G1458))*SIN(RADIANS(E1457))+COS(RADIANS(G1458))*COS(RADIANS(E1457))*COS(RADIANS(AG1447))))</f>
        <v>#DIV/0!</v>
      </c>
      <c r="AH1458" t="e">
        <f>IF(DEGREES(ACOS(SIN(RADIANS(G1458))*SIN(RADIANS(E1457))+COS(RADIANS(G1458))*COS(RADIANS(E1457))*COS(RADIANS(AH1447))))&gt;90,0,$F$4*$F$5/E1456^2*(SIN(RADIANS(G1458))*SIN(RADIANS(E1457))+COS(RADIANS(G1458))*COS(RADIANS(E1457))*COS(RADIANS(AH1447))))</f>
        <v>#DIV/0!</v>
      </c>
      <c r="AI1458" t="e">
        <f>IF(DEGREES(ACOS(SIN(RADIANS(G1458))*SIN(RADIANS(E1457))+COS(RADIANS(G1458))*COS(RADIANS(E1457))*COS(RADIANS(AI1447))))&gt;90,0,$F$4*$F$5/E1456^2*(SIN(RADIANS(G1458))*SIN(RADIANS(E1457))+COS(RADIANS(G1458))*COS(RADIANS(E1457))*COS(RADIANS(AI1447))))</f>
        <v>#DIV/0!</v>
      </c>
      <c r="AJ1458" t="e">
        <f>IF(DEGREES(ACOS(SIN(RADIANS(G1458))*SIN(RADIANS(E1457))+COS(RADIANS(G1458))*COS(RADIANS(E1457))*COS(RADIANS(AJ1447))))&gt;90,0,$F$4*$F$5/E1456^2*(SIN(RADIANS(G1458))*SIN(RADIANS(E1457))+COS(RADIANS(G1458))*COS(RADIANS(E1457))*COS(RADIANS(AJ1447))))</f>
        <v>#DIV/0!</v>
      </c>
      <c r="AK1458">
        <f>IF(DEGREES(ACOS(SIN(RADIANS(G1458))*SIN(RADIANS(E1457))+COS(RADIANS(G1458))*COS(RADIANS(E1457))*COS(RADIANS(AK1447))))&gt;90,0,$F$4*$F$5/E1456^2*(SIN(RADIANS(G1458))*SIN(RADIANS(E1457))+COS(RADIANS(G1458))*COS(RADIANS(E1457))*COS(RADIANS(AK1447))))</f>
        <v>0</v>
      </c>
      <c r="AL1458">
        <f>IF(DEGREES(ACOS(SIN(RADIANS(G1458))*SIN(RADIANS(E1457))+COS(RADIANS(G1458))*COS(RADIANS(E1457))*COS(RADIANS(AL1447))))&gt;90,0,$F$4*$F$5/E1456^2*(SIN(RADIANS(G1458))*SIN(RADIANS(E1457))+COS(RADIANS(G1458))*COS(RADIANS(E1457))*COS(RADIANS(AL1447))))</f>
        <v>0</v>
      </c>
      <c r="AM1458">
        <f>IF(DEGREES(ACOS(SIN(RADIANS(G1458))*SIN(RADIANS(E1457))+COS(RADIANS(G1458))*COS(RADIANS(E1457))*COS(RADIANS(AM1447))))&gt;90,0,$F$4*$F$5/E1456^2*(SIN(RADIANS(G1458))*SIN(RADIANS(E1457))+COS(RADIANS(G1458))*COS(RADIANS(E1457))*COS(RADIANS(AM1447))))</f>
        <v>0</v>
      </c>
      <c r="AN1458">
        <f>IF(DEGREES(ACOS(SIN(RADIANS(G1458))*SIN(RADIANS(E1457))+COS(RADIANS(G1458))*COS(RADIANS(E1457))*COS(RADIANS(AN1447))))&gt;90,0,$F$4*$F$5/E1456^2*(SIN(RADIANS(G1458))*SIN(RADIANS(E1457))+COS(RADIANS(G1458))*COS(RADIANS(E1457))*COS(RADIANS(AN1447))))</f>
        <v>0</v>
      </c>
      <c r="AO1458">
        <f>IF(DEGREES(ACOS(SIN(RADIANS(G1458))*SIN(RADIANS(E1457))+COS(RADIANS(G1458))*COS(RADIANS(E1457))*COS(RADIANS(AO1447))))&gt;90,0,$F$4*$F$5/E1456^2*(SIN(RADIANS(G1458))*SIN(RADIANS(E1457))+COS(RADIANS(G1458))*COS(RADIANS(E1457))*COS(RADIANS(AO1447))))</f>
        <v>0</v>
      </c>
      <c r="AP1458">
        <f>IF(DEGREES(ACOS(SIN(RADIANS(G1458))*SIN(RADIANS(E1457))+COS(RADIANS(G1458))*COS(RADIANS(E1457))*COS(RADIANS(AP1447))))&gt;90,0,$F$4*$F$5/E1456^2*(SIN(RADIANS(G1458))*SIN(RADIANS(E1457))+COS(RADIANS(G1458))*COS(RADIANS(E1457))*COS(RADIANS(AP1447))))</f>
        <v>0</v>
      </c>
      <c r="AQ1458">
        <f>IF(DEGREES(ACOS(SIN(RADIANS(G1458))*SIN(RADIANS(E1457))+COS(RADIANS(G1458))*COS(RADIANS(E1457))*COS(RADIANS(AQ1447))))&gt;90,0,$F$4*$F$5/E1456^2*(SIN(RADIANS(G1458))*SIN(RADIANS(E1457))+COS(RADIANS(G1458))*COS(RADIANS(E1457))*COS(RADIANS(AQ1447))))</f>
        <v>0</v>
      </c>
      <c r="AR1458">
        <f>IF(DEGREES(ACOS(SIN(RADIANS(G1458))*SIN(RADIANS(E1457))+COS(RADIANS(G1458))*COS(RADIANS(E1457))*COS(RADIANS(AR1447))))&gt;90,0,$F$4*$F$5/E1456^2*(SIN(RADIANS(G1458))*SIN(RADIANS(E1457))+COS(RADIANS(G1458))*COS(RADIANS(E1457))*COS(RADIANS(AR1447))))</f>
        <v>0</v>
      </c>
    </row>
    <row r="1459" spans="2:44" x14ac:dyDescent="0.5">
      <c r="B1459" s="40" t="s">
        <v>787</v>
      </c>
      <c r="E1459">
        <f>E1458-E1450-360*ROUNDDOWN((E1458-E1450)/360,0)</f>
        <v>0</v>
      </c>
      <c r="G1459">
        <v>-10</v>
      </c>
      <c r="I1459">
        <f>IF(DEGREES(ACOS(SIN(RADIANS(G1459))*SIN(RADIANS(E1457))+COS(RADIANS(G1459))*COS(RADIANS(E1457))*COS(RADIANS(I1447))))&gt;90,0,$F$4*$F$5/E1456^2*(SIN(RADIANS(G1459))*SIN(RADIANS(E1457))+COS(RADIANS(G1459))*COS(RADIANS(E1457))*COS(RADIANS(I1447))))</f>
        <v>0</v>
      </c>
      <c r="J1459">
        <f>IF(DEGREES(ACOS(SIN(RADIANS(G1459))*SIN(RADIANS(E1457))+COS(RADIANS(G1459))*COS(RADIANS(E1457))*COS(RADIANS(J1447))))&gt;90,0,$F$4*$F$5/E1456^2*(SIN(RADIANS(G1459))*SIN(RADIANS(E1457))+COS(RADIANS(G1459))*COS(RADIANS(E1457))*COS(RADIANS(J1447))))</f>
        <v>0</v>
      </c>
      <c r="K1459">
        <f>IF(DEGREES(ACOS(SIN(RADIANS(G1459))*SIN(RADIANS(E1457))+COS(RADIANS(G1459))*COS(RADIANS(E1457))*COS(RADIANS(K1447))))&gt;90,0,$F$4*$F$5/E1456^2*(SIN(RADIANS(G1459))*SIN(RADIANS(E1457))+COS(RADIANS(G1459))*COS(RADIANS(E1457))*COS(RADIANS(K1447))))</f>
        <v>0</v>
      </c>
      <c r="L1459">
        <f>IF(DEGREES(ACOS(SIN(RADIANS(G1459))*SIN(RADIANS(E1457))+COS(RADIANS(G1459))*COS(RADIANS(E1457))*COS(RADIANS(L1447))))&gt;90,0,$F$4*$F$5/E1456^2*(SIN(RADIANS(G1459))*SIN(RADIANS(E1457))+COS(RADIANS(G1459))*COS(RADIANS(E1457))*COS(RADIANS(L1447))))</f>
        <v>0</v>
      </c>
      <c r="M1459">
        <f>IF(DEGREES(ACOS(SIN(RADIANS(G1459))*SIN(RADIANS(E1457))+COS(RADIANS(G1459))*COS(RADIANS(E1457))*COS(RADIANS(M1447))))&gt;90,0,$F$4*$F$5/E1456^2*(SIN(RADIANS(G1459))*SIN(RADIANS(E1457))+COS(RADIANS(G1459))*COS(RADIANS(E1457))*COS(RADIANS(M1447))))</f>
        <v>0</v>
      </c>
      <c r="N1459">
        <f>IF(DEGREES(ACOS(SIN(RADIANS(G1459))*SIN(RADIANS(E1457))+COS(RADIANS(G1459))*COS(RADIANS(E1457))*COS(RADIANS(N1447))))&gt;90,0,$F$4*$F$5/E1456^2*(SIN(RADIANS(G1459))*SIN(RADIANS(E1457))+COS(RADIANS(G1459))*COS(RADIANS(E1457))*COS(RADIANS(N1447))))</f>
        <v>0</v>
      </c>
      <c r="O1459">
        <f>IF(DEGREES(ACOS(SIN(RADIANS(G1459))*SIN(RADIANS(E1457))+COS(RADIANS(G1459))*COS(RADIANS(E1457))*COS(RADIANS(O1447))))&gt;90,0,$F$4*$F$5/E1456^2*(SIN(RADIANS(G1459))*SIN(RADIANS(E1457))+COS(RADIANS(G1459))*COS(RADIANS(E1457))*COS(RADIANS(O1447))))</f>
        <v>0</v>
      </c>
      <c r="P1459">
        <f>IF(DEGREES(ACOS(SIN(RADIANS(G1459))*SIN(RADIANS(E1457))+COS(RADIANS(G1459))*COS(RADIANS(E1457))*COS(RADIANS(P1447))))&gt;90,0,$F$4*$F$5/E1456^2*(SIN(RADIANS(G1459))*SIN(RADIANS(E1457))+COS(RADIANS(G1459))*COS(RADIANS(E1457))*COS(RADIANS(P1447))))</f>
        <v>0</v>
      </c>
      <c r="Q1459">
        <f>IF(DEGREES(ACOS(SIN(RADIANS(G1459))*SIN(RADIANS(E1457))+COS(RADIANS(G1459))*COS(RADIANS(E1457))*COS(RADIANS(Q1447))))&gt;90,0,$F$4*$F$5/E1456^2*(SIN(RADIANS(G1459))*SIN(RADIANS(E1457))+COS(RADIANS(G1459))*COS(RADIANS(E1457))*COS(RADIANS(Q1447))))</f>
        <v>0</v>
      </c>
      <c r="R1459" t="e">
        <f>IF(DEGREES(ACOS(SIN(RADIANS(G1459))*SIN(RADIANS(E1457))+COS(RADIANS(G1459))*COS(RADIANS(E1457))*COS(RADIANS(R1447))))&gt;90,0,$F$4*$F$5/E1456^2*(SIN(RADIANS(G1459))*SIN(RADIANS(E1457))+COS(RADIANS(G1459))*COS(RADIANS(E1457))*COS(RADIANS(R1447))))</f>
        <v>#DIV/0!</v>
      </c>
      <c r="S1459" t="e">
        <f>IF(DEGREES(ACOS(SIN(RADIANS(G1459))*SIN(RADIANS(E1457))+COS(RADIANS(G1459))*COS(RADIANS(E1457))*COS(RADIANS(S1447))))&gt;90,0,$F$4*$F$5/E1456^2*(SIN(RADIANS(G1459))*SIN(RADIANS(E1457))+COS(RADIANS(G1459))*COS(RADIANS(E1457))*COS(RADIANS(S1447))))</f>
        <v>#DIV/0!</v>
      </c>
      <c r="T1459" t="e">
        <f>IF(DEGREES(ACOS(SIN(RADIANS(G1459))*SIN(RADIANS(E1457))+COS(RADIANS(G1459))*COS(RADIANS(E1457))*COS(RADIANS(T1447))))&gt;90,0,$F$4*$F$5/E1456^2*(SIN(RADIANS(G1459))*SIN(RADIANS(E1457))+COS(RADIANS(G1459))*COS(RADIANS(E1457))*COS(RADIANS(T1447))))</f>
        <v>#DIV/0!</v>
      </c>
      <c r="U1459" t="e">
        <f>IF(DEGREES(ACOS(SIN(RADIANS(G1459))*SIN(RADIANS(E1457))+COS(RADIANS(G1459))*COS(RADIANS(E1457))*COS(RADIANS(U1447))))&gt;90,0,$F$4*$F$5/E1456^2*(SIN(RADIANS(G1459))*SIN(RADIANS(E1457))+COS(RADIANS(G1459))*COS(RADIANS(E1457))*COS(RADIANS(U1447))))</f>
        <v>#DIV/0!</v>
      </c>
      <c r="V1459" t="e">
        <f>IF(DEGREES(ACOS(SIN(RADIANS(G1459))*SIN(RADIANS(E1457))+COS(RADIANS(G1459))*COS(RADIANS(E1457))*COS(RADIANS(V1447))))&gt;90,0,$F$4*$F$5/E1456^2*(SIN(RADIANS(G1459))*SIN(RADIANS(E1457))+COS(RADIANS(G1459))*COS(RADIANS(E1457))*COS(RADIANS(V1447))))</f>
        <v>#DIV/0!</v>
      </c>
      <c r="W1459" t="e">
        <f>IF(DEGREES(ACOS(SIN(RADIANS(G1459))*SIN(RADIANS(E1457))+COS(RADIANS(G1459))*COS(RADIANS(E1457))*COS(RADIANS(W1447))))&gt;90,0,$F$4*$F$5/E1456^2*(SIN(RADIANS(G1459))*SIN(RADIANS(E1457))+COS(RADIANS(G1459))*COS(RADIANS(E1457))*COS(RADIANS(W1447))))</f>
        <v>#DIV/0!</v>
      </c>
      <c r="X1459" t="e">
        <f>IF(DEGREES(ACOS(SIN(RADIANS(G1459))*SIN(RADIANS(E1457))+COS(RADIANS(G1459))*COS(RADIANS(E1457))*COS(RADIANS(X1447))))&gt;90,0,$F$4*$F$5/E1456^2*(SIN(RADIANS(G1459))*SIN(RADIANS(E1457))+COS(RADIANS(G1459))*COS(RADIANS(E1457))*COS(RADIANS(X1447))))</f>
        <v>#DIV/0!</v>
      </c>
      <c r="Y1459" t="e">
        <f>IF(DEGREES(ACOS(SIN(RADIANS(G1459))*SIN(RADIANS(E1457))+COS(RADIANS(G1459))*COS(RADIANS(E1457))*COS(RADIANS(Y1447))))&gt;90,0,$F$4*$F$5/E1456^2*(SIN(RADIANS(G1459))*SIN(RADIANS(E1457))+COS(RADIANS(G1459))*COS(RADIANS(E1457))*COS(RADIANS(Y1447))))</f>
        <v>#DIV/0!</v>
      </c>
      <c r="Z1459" t="e">
        <f>IF(DEGREES(ACOS(SIN(RADIANS(G1459))*SIN(RADIANS(E1457))+COS(RADIANS(G1459))*COS(RADIANS(E1457))*COS(RADIANS(Z1447))))&gt;90,0,$F$4*$F$5/E1456^2*(SIN(RADIANS(G1459))*SIN(RADIANS(E1457))+COS(RADIANS(G1459))*COS(RADIANS(E1457))*COS(RADIANS(Z1447))))</f>
        <v>#DIV/0!</v>
      </c>
      <c r="AA1459" t="e">
        <f>IF(DEGREES(ACOS(SIN(RADIANS(G1459))*SIN(RADIANS(E1457))+COS(RADIANS(G1459))*COS(RADIANS(E1457))*COS(RADIANS(AA1447))))&gt;90,0,$F$4*$F$5/E1456^2*(SIN(RADIANS(G1459))*SIN(RADIANS(E1457))+COS(RADIANS(G1459))*COS(RADIANS(E1457))*COS(RADIANS(AA1447))))</f>
        <v>#DIV/0!</v>
      </c>
      <c r="AB1459" t="e">
        <f>IF(DEGREES(ACOS(SIN(RADIANS(G1459))*SIN(RADIANS(E1457))+COS(RADIANS(G1459))*COS(RADIANS(E1457))*COS(RADIANS(AB1447))))&gt;90,0,$F$4*$F$5/E1456^2*(SIN(RADIANS(G1459))*SIN(RADIANS(E1457))+COS(RADIANS(G1459))*COS(RADIANS(E1457))*COS(RADIANS(AB1447))))</f>
        <v>#DIV/0!</v>
      </c>
      <c r="AC1459" t="e">
        <f>IF(DEGREES(ACOS(SIN(RADIANS(G1459))*SIN(RADIANS(E1457))+COS(RADIANS(G1459))*COS(RADIANS(E1457))*COS(RADIANS(AC1447))))&gt;90,0,$F$4*$F$5/E1456^2*(SIN(RADIANS(G1459))*SIN(RADIANS(E1457))+COS(RADIANS(G1459))*COS(RADIANS(E1457))*COS(RADIANS(AC1447))))</f>
        <v>#DIV/0!</v>
      </c>
      <c r="AD1459" t="e">
        <f>IF(DEGREES(ACOS(SIN(RADIANS(G1459))*SIN(RADIANS(E1457))+COS(RADIANS(G1459))*COS(RADIANS(E1457))*COS(RADIANS(AD1447))))&gt;90,0,$F$4*$F$5/E1456^2*(SIN(RADIANS(G1459))*SIN(RADIANS(E1457))+COS(RADIANS(G1459))*COS(RADIANS(E1457))*COS(RADIANS(AD1447))))</f>
        <v>#DIV/0!</v>
      </c>
      <c r="AE1459" t="e">
        <f>IF(DEGREES(ACOS(SIN(RADIANS(G1459))*SIN(RADIANS(E1457))+COS(RADIANS(G1459))*COS(RADIANS(E1457))*COS(RADIANS(AE1447))))&gt;90,0,$F$4*$F$5/E1456^2*(SIN(RADIANS(G1459))*SIN(RADIANS(E1457))+COS(RADIANS(G1459))*COS(RADIANS(E1457))*COS(RADIANS(AE1447))))</f>
        <v>#DIV/0!</v>
      </c>
      <c r="AF1459" t="e">
        <f>IF(DEGREES(ACOS(SIN(RADIANS(G1459))*SIN(RADIANS(E1457))+COS(RADIANS(G1459))*COS(RADIANS(E1457))*COS(RADIANS(AF1447))))&gt;90,0,$F$4*$F$5/E1456^2*(SIN(RADIANS(G1459))*SIN(RADIANS(E1457))+COS(RADIANS(G1459))*COS(RADIANS(E1457))*COS(RADIANS(AF1447))))</f>
        <v>#DIV/0!</v>
      </c>
      <c r="AG1459" t="e">
        <f>IF(DEGREES(ACOS(SIN(RADIANS(G1459))*SIN(RADIANS(E1457))+COS(RADIANS(G1459))*COS(RADIANS(E1457))*COS(RADIANS(AG1447))))&gt;90,0,$F$4*$F$5/E1456^2*(SIN(RADIANS(G1459))*SIN(RADIANS(E1457))+COS(RADIANS(G1459))*COS(RADIANS(E1457))*COS(RADIANS(AG1447))))</f>
        <v>#DIV/0!</v>
      </c>
      <c r="AH1459" t="e">
        <f>IF(DEGREES(ACOS(SIN(RADIANS(G1459))*SIN(RADIANS(E1457))+COS(RADIANS(G1459))*COS(RADIANS(E1457))*COS(RADIANS(AH1447))))&gt;90,0,$F$4*$F$5/E1456^2*(SIN(RADIANS(G1459))*SIN(RADIANS(E1457))+COS(RADIANS(G1459))*COS(RADIANS(E1457))*COS(RADIANS(AH1447))))</f>
        <v>#DIV/0!</v>
      </c>
      <c r="AI1459" t="e">
        <f>IF(DEGREES(ACOS(SIN(RADIANS(G1459))*SIN(RADIANS(E1457))+COS(RADIANS(G1459))*COS(RADIANS(E1457))*COS(RADIANS(AI1447))))&gt;90,0,$F$4*$F$5/E1456^2*(SIN(RADIANS(G1459))*SIN(RADIANS(E1457))+COS(RADIANS(G1459))*COS(RADIANS(E1457))*COS(RADIANS(AI1447))))</f>
        <v>#DIV/0!</v>
      </c>
      <c r="AJ1459" t="e">
        <f>IF(DEGREES(ACOS(SIN(RADIANS(G1459))*SIN(RADIANS(E1457))+COS(RADIANS(G1459))*COS(RADIANS(E1457))*COS(RADIANS(AJ1447))))&gt;90,0,$F$4*$F$5/E1456^2*(SIN(RADIANS(G1459))*SIN(RADIANS(E1457))+COS(RADIANS(G1459))*COS(RADIANS(E1457))*COS(RADIANS(AJ1447))))</f>
        <v>#DIV/0!</v>
      </c>
      <c r="AK1459">
        <f>IF(DEGREES(ACOS(SIN(RADIANS(G1459))*SIN(RADIANS(E1457))+COS(RADIANS(G1459))*COS(RADIANS(E1457))*COS(RADIANS(AK1447))))&gt;90,0,$F$4*$F$5/E1456^2*(SIN(RADIANS(G1459))*SIN(RADIANS(E1457))+COS(RADIANS(G1459))*COS(RADIANS(E1457))*COS(RADIANS(AK1447))))</f>
        <v>0</v>
      </c>
      <c r="AL1459">
        <f>IF(DEGREES(ACOS(SIN(RADIANS(G1459))*SIN(RADIANS(E1457))+COS(RADIANS(G1459))*COS(RADIANS(E1457))*COS(RADIANS(AL1447))))&gt;90,0,$F$4*$F$5/E1456^2*(SIN(RADIANS(G1459))*SIN(RADIANS(E1457))+COS(RADIANS(G1459))*COS(RADIANS(E1457))*COS(RADIANS(AL1447))))</f>
        <v>0</v>
      </c>
      <c r="AM1459">
        <f>IF(DEGREES(ACOS(SIN(RADIANS(G1459))*SIN(RADIANS(E1457))+COS(RADIANS(G1459))*COS(RADIANS(E1457))*COS(RADIANS(AM1447))))&gt;90,0,$F$4*$F$5/E1456^2*(SIN(RADIANS(G1459))*SIN(RADIANS(E1457))+COS(RADIANS(G1459))*COS(RADIANS(E1457))*COS(RADIANS(AM1447))))</f>
        <v>0</v>
      </c>
      <c r="AN1459">
        <f>IF(DEGREES(ACOS(SIN(RADIANS(G1459))*SIN(RADIANS(E1457))+COS(RADIANS(G1459))*COS(RADIANS(E1457))*COS(RADIANS(AN1447))))&gt;90,0,$F$4*$F$5/E1456^2*(SIN(RADIANS(G1459))*SIN(RADIANS(E1457))+COS(RADIANS(G1459))*COS(RADIANS(E1457))*COS(RADIANS(AN1447))))</f>
        <v>0</v>
      </c>
      <c r="AO1459">
        <f>IF(DEGREES(ACOS(SIN(RADIANS(G1459))*SIN(RADIANS(E1457))+COS(RADIANS(G1459))*COS(RADIANS(E1457))*COS(RADIANS(AO1447))))&gt;90,0,$F$4*$F$5/E1456^2*(SIN(RADIANS(G1459))*SIN(RADIANS(E1457))+COS(RADIANS(G1459))*COS(RADIANS(E1457))*COS(RADIANS(AO1447))))</f>
        <v>0</v>
      </c>
      <c r="AP1459">
        <f>IF(DEGREES(ACOS(SIN(RADIANS(G1459))*SIN(RADIANS(E1457))+COS(RADIANS(G1459))*COS(RADIANS(E1457))*COS(RADIANS(AP1447))))&gt;90,0,$F$4*$F$5/E1456^2*(SIN(RADIANS(G1459))*SIN(RADIANS(E1457))+COS(RADIANS(G1459))*COS(RADIANS(E1457))*COS(RADIANS(AP1447))))</f>
        <v>0</v>
      </c>
      <c r="AQ1459">
        <f>IF(DEGREES(ACOS(SIN(RADIANS(G1459))*SIN(RADIANS(E1457))+COS(RADIANS(G1459))*COS(RADIANS(E1457))*COS(RADIANS(AQ1447))))&gt;90,0,$F$4*$F$5/E1456^2*(SIN(RADIANS(G1459))*SIN(RADIANS(E1457))+COS(RADIANS(G1459))*COS(RADIANS(E1457))*COS(RADIANS(AQ1447))))</f>
        <v>0</v>
      </c>
      <c r="AR1459">
        <f>IF(DEGREES(ACOS(SIN(RADIANS(G1459))*SIN(RADIANS(E1457))+COS(RADIANS(G1459))*COS(RADIANS(E1457))*COS(RADIANS(AR1447))))&gt;90,0,$F$4*$F$5/E1456^2*(SIN(RADIANS(G1459))*SIN(RADIANS(E1457))+COS(RADIANS(G1459))*COS(RADIANS(E1457))*COS(RADIANS(AR1447))))</f>
        <v>0</v>
      </c>
    </row>
    <row r="1460" spans="2:44" x14ac:dyDescent="0.5">
      <c r="G1460">
        <v>-20</v>
      </c>
      <c r="I1460">
        <f>IF(DEGREES(ACOS(SIN(RADIANS(G1460))*SIN(RADIANS(E1457))+COS(RADIANS(G1460))*COS(RADIANS(E1457))*COS(RADIANS(I1447))))&gt;90,0,$F$4*$F$5/E1456^2*(SIN(RADIANS(G1460))*SIN(RADIANS(E1457))+COS(RADIANS(G1460))*COS(RADIANS(E1457))*COS(RADIANS(I1447))))</f>
        <v>0</v>
      </c>
      <c r="J1460">
        <f>IF(DEGREES(ACOS(SIN(RADIANS(G1460))*SIN(RADIANS(E1457))+COS(RADIANS(G1460))*COS(RADIANS(E1457))*COS(RADIANS(J1447))))&gt;90,0,$F$4*$F$5/E1456^2*(SIN(RADIANS(G1460))*SIN(RADIANS(E1457))+COS(RADIANS(G1460))*COS(RADIANS(E1457))*COS(RADIANS(J1447))))</f>
        <v>0</v>
      </c>
      <c r="K1460">
        <f>IF(DEGREES(ACOS(SIN(RADIANS(G1460))*SIN(RADIANS(E1457))+COS(RADIANS(G1460))*COS(RADIANS(E1457))*COS(RADIANS(K1447))))&gt;90,0,$F$4*$F$5/E1456^2*(SIN(RADIANS(G1460))*SIN(RADIANS(E1457))+COS(RADIANS(G1460))*COS(RADIANS(E1457))*COS(RADIANS(K1447))))</f>
        <v>0</v>
      </c>
      <c r="L1460">
        <f>IF(DEGREES(ACOS(SIN(RADIANS(G1460))*SIN(RADIANS(E1457))+COS(RADIANS(G1460))*COS(RADIANS(E1457))*COS(RADIANS(L1447))))&gt;90,0,$F$4*$F$5/E1456^2*(SIN(RADIANS(G1460))*SIN(RADIANS(E1457))+COS(RADIANS(G1460))*COS(RADIANS(E1457))*COS(RADIANS(L1447))))</f>
        <v>0</v>
      </c>
      <c r="M1460">
        <f>IF(DEGREES(ACOS(SIN(RADIANS(G1460))*SIN(RADIANS(E1457))+COS(RADIANS(G1460))*COS(RADIANS(E1457))*COS(RADIANS(M1447))))&gt;90,0,$F$4*$F$5/E1456^2*(SIN(RADIANS(G1460))*SIN(RADIANS(E1457))+COS(RADIANS(G1460))*COS(RADIANS(E1457))*COS(RADIANS(M1447))))</f>
        <v>0</v>
      </c>
      <c r="N1460">
        <f>IF(DEGREES(ACOS(SIN(RADIANS(G1460))*SIN(RADIANS(E1457))+COS(RADIANS(G1460))*COS(RADIANS(E1457))*COS(RADIANS(N1447))))&gt;90,0,$F$4*$F$5/E1456^2*(SIN(RADIANS(G1460))*SIN(RADIANS(E1457))+COS(RADIANS(G1460))*COS(RADIANS(E1457))*COS(RADIANS(N1447))))</f>
        <v>0</v>
      </c>
      <c r="O1460">
        <f>IF(DEGREES(ACOS(SIN(RADIANS(G1460))*SIN(RADIANS(E1457))+COS(RADIANS(G1460))*COS(RADIANS(E1457))*COS(RADIANS(O1447))))&gt;90,0,$F$4*$F$5/E1456^2*(SIN(RADIANS(G1460))*SIN(RADIANS(E1457))+COS(RADIANS(G1460))*COS(RADIANS(E1457))*COS(RADIANS(O1447))))</f>
        <v>0</v>
      </c>
      <c r="P1460">
        <f>IF(DEGREES(ACOS(SIN(RADIANS(G1460))*SIN(RADIANS(E1457))+COS(RADIANS(G1460))*COS(RADIANS(E1457))*COS(RADIANS(P1447))))&gt;90,0,$F$4*$F$5/E1456^2*(SIN(RADIANS(G1460))*SIN(RADIANS(E1457))+COS(RADIANS(G1460))*COS(RADIANS(E1457))*COS(RADIANS(P1447))))</f>
        <v>0</v>
      </c>
      <c r="Q1460">
        <f>IF(DEGREES(ACOS(SIN(RADIANS(G1460))*SIN(RADIANS(E1457))+COS(RADIANS(G1460))*COS(RADIANS(E1457))*COS(RADIANS(Q1447))))&gt;90,0,$F$4*$F$5/E1456^2*(SIN(RADIANS(G1460))*SIN(RADIANS(E1457))+COS(RADIANS(G1460))*COS(RADIANS(E1457))*COS(RADIANS(Q1447))))</f>
        <v>0</v>
      </c>
      <c r="R1460" t="e">
        <f>IF(DEGREES(ACOS(SIN(RADIANS(G1460))*SIN(RADIANS(E1457))+COS(RADIANS(G1460))*COS(RADIANS(E1457))*COS(RADIANS(R1447))))&gt;90,0,$F$4*$F$5/E1456^2*(SIN(RADIANS(G1460))*SIN(RADIANS(E1457))+COS(RADIANS(G1460))*COS(RADIANS(E1457))*COS(RADIANS(R1447))))</f>
        <v>#DIV/0!</v>
      </c>
      <c r="S1460" t="e">
        <f>IF(DEGREES(ACOS(SIN(RADIANS(G1460))*SIN(RADIANS(E1457))+COS(RADIANS(G1460))*COS(RADIANS(E1457))*COS(RADIANS(S1447))))&gt;90,0,$F$4*$F$5/E1456^2*(SIN(RADIANS(G1460))*SIN(RADIANS(E1457))+COS(RADIANS(G1460))*COS(RADIANS(E1457))*COS(RADIANS(S1447))))</f>
        <v>#DIV/0!</v>
      </c>
      <c r="T1460" t="e">
        <f>IF(DEGREES(ACOS(SIN(RADIANS(G1460))*SIN(RADIANS(E1457))+COS(RADIANS(G1460))*COS(RADIANS(E1457))*COS(RADIANS(T1447))))&gt;90,0,$F$4*$F$5/E1456^2*(SIN(RADIANS(G1460))*SIN(RADIANS(E1457))+COS(RADIANS(G1460))*COS(RADIANS(E1457))*COS(RADIANS(T1447))))</f>
        <v>#DIV/0!</v>
      </c>
      <c r="U1460" t="e">
        <f>IF(DEGREES(ACOS(SIN(RADIANS(G1460))*SIN(RADIANS(E1457))+COS(RADIANS(G1460))*COS(RADIANS(E1457))*COS(RADIANS(U1447))))&gt;90,0,$F$4*$F$5/E1456^2*(SIN(RADIANS(G1460))*SIN(RADIANS(E1457))+COS(RADIANS(G1460))*COS(RADIANS(E1457))*COS(RADIANS(U1447))))</f>
        <v>#DIV/0!</v>
      </c>
      <c r="V1460" t="e">
        <f>IF(DEGREES(ACOS(SIN(RADIANS(G1460))*SIN(RADIANS(E1457))+COS(RADIANS(G1460))*COS(RADIANS(E1457))*COS(RADIANS(V1447))))&gt;90,0,$F$4*$F$5/E1456^2*(SIN(RADIANS(G1460))*SIN(RADIANS(E1457))+COS(RADIANS(G1460))*COS(RADIANS(E1457))*COS(RADIANS(V1447))))</f>
        <v>#DIV/0!</v>
      </c>
      <c r="W1460" t="e">
        <f>IF(DEGREES(ACOS(SIN(RADIANS(G1460))*SIN(RADIANS(E1457))+COS(RADIANS(G1460))*COS(RADIANS(E1457))*COS(RADIANS(W1447))))&gt;90,0,$F$4*$F$5/E1456^2*(SIN(RADIANS(G1460))*SIN(RADIANS(E1457))+COS(RADIANS(G1460))*COS(RADIANS(E1457))*COS(RADIANS(W1447))))</f>
        <v>#DIV/0!</v>
      </c>
      <c r="X1460" t="e">
        <f>IF(DEGREES(ACOS(SIN(RADIANS(G1460))*SIN(RADIANS(E1457))+COS(RADIANS(G1460))*COS(RADIANS(E1457))*COS(RADIANS(X1447))))&gt;90,0,$F$4*$F$5/E1456^2*(SIN(RADIANS(G1460))*SIN(RADIANS(E1457))+COS(RADIANS(G1460))*COS(RADIANS(E1457))*COS(RADIANS(X1447))))</f>
        <v>#DIV/0!</v>
      </c>
      <c r="Y1460" t="e">
        <f>IF(DEGREES(ACOS(SIN(RADIANS(G1460))*SIN(RADIANS(E1457))+COS(RADIANS(G1460))*COS(RADIANS(E1457))*COS(RADIANS(Y1447))))&gt;90,0,$F$4*$F$5/E1456^2*(SIN(RADIANS(G1460))*SIN(RADIANS(E1457))+COS(RADIANS(G1460))*COS(RADIANS(E1457))*COS(RADIANS(Y1447))))</f>
        <v>#DIV/0!</v>
      </c>
      <c r="Z1460" t="e">
        <f>IF(DEGREES(ACOS(SIN(RADIANS(G1460))*SIN(RADIANS(E1457))+COS(RADIANS(G1460))*COS(RADIANS(E1457))*COS(RADIANS(Z1447))))&gt;90,0,$F$4*$F$5/E1456^2*(SIN(RADIANS(G1460))*SIN(RADIANS(E1457))+COS(RADIANS(G1460))*COS(RADIANS(E1457))*COS(RADIANS(Z1447))))</f>
        <v>#DIV/0!</v>
      </c>
      <c r="AA1460" t="e">
        <f>IF(DEGREES(ACOS(SIN(RADIANS(G1460))*SIN(RADIANS(E1457))+COS(RADIANS(G1460))*COS(RADIANS(E1457))*COS(RADIANS(AA1447))))&gt;90,0,$F$4*$F$5/E1456^2*(SIN(RADIANS(G1460))*SIN(RADIANS(E1457))+COS(RADIANS(G1460))*COS(RADIANS(E1457))*COS(RADIANS(AA1447))))</f>
        <v>#DIV/0!</v>
      </c>
      <c r="AB1460" t="e">
        <f>IF(DEGREES(ACOS(SIN(RADIANS(G1460))*SIN(RADIANS(E1457))+COS(RADIANS(G1460))*COS(RADIANS(E1457))*COS(RADIANS(AB1447))))&gt;90,0,$F$4*$F$5/E1456^2*(SIN(RADIANS(G1460))*SIN(RADIANS(E1457))+COS(RADIANS(G1460))*COS(RADIANS(E1457))*COS(RADIANS(AB1447))))</f>
        <v>#DIV/0!</v>
      </c>
      <c r="AC1460" t="e">
        <f>IF(DEGREES(ACOS(SIN(RADIANS(G1460))*SIN(RADIANS(E1457))+COS(RADIANS(G1460))*COS(RADIANS(E1457))*COS(RADIANS(AC1447))))&gt;90,0,$F$4*$F$5/E1456^2*(SIN(RADIANS(G1460))*SIN(RADIANS(E1457))+COS(RADIANS(G1460))*COS(RADIANS(E1457))*COS(RADIANS(AC1447))))</f>
        <v>#DIV/0!</v>
      </c>
      <c r="AD1460" t="e">
        <f>IF(DEGREES(ACOS(SIN(RADIANS(G1460))*SIN(RADIANS(E1457))+COS(RADIANS(G1460))*COS(RADIANS(E1457))*COS(RADIANS(AD1447))))&gt;90,0,$F$4*$F$5/E1456^2*(SIN(RADIANS(G1460))*SIN(RADIANS(E1457))+COS(RADIANS(G1460))*COS(RADIANS(E1457))*COS(RADIANS(AD1447))))</f>
        <v>#DIV/0!</v>
      </c>
      <c r="AE1460" t="e">
        <f>IF(DEGREES(ACOS(SIN(RADIANS(G1460))*SIN(RADIANS(E1457))+COS(RADIANS(G1460))*COS(RADIANS(E1457))*COS(RADIANS(AE1447))))&gt;90,0,$F$4*$F$5/E1456^2*(SIN(RADIANS(G1460))*SIN(RADIANS(E1457))+COS(RADIANS(G1460))*COS(RADIANS(E1457))*COS(RADIANS(AE1447))))</f>
        <v>#DIV/0!</v>
      </c>
      <c r="AF1460" t="e">
        <f>IF(DEGREES(ACOS(SIN(RADIANS(G1460))*SIN(RADIANS(E1457))+COS(RADIANS(G1460))*COS(RADIANS(E1457))*COS(RADIANS(AF1447))))&gt;90,0,$F$4*$F$5/E1456^2*(SIN(RADIANS(G1460))*SIN(RADIANS(E1457))+COS(RADIANS(G1460))*COS(RADIANS(E1457))*COS(RADIANS(AF1447))))</f>
        <v>#DIV/0!</v>
      </c>
      <c r="AG1460" t="e">
        <f>IF(DEGREES(ACOS(SIN(RADIANS(G1460))*SIN(RADIANS(E1457))+COS(RADIANS(G1460))*COS(RADIANS(E1457))*COS(RADIANS(AG1447))))&gt;90,0,$F$4*$F$5/E1456^2*(SIN(RADIANS(G1460))*SIN(RADIANS(E1457))+COS(RADIANS(G1460))*COS(RADIANS(E1457))*COS(RADIANS(AG1447))))</f>
        <v>#DIV/0!</v>
      </c>
      <c r="AH1460" t="e">
        <f>IF(DEGREES(ACOS(SIN(RADIANS(G1460))*SIN(RADIANS(E1457))+COS(RADIANS(G1460))*COS(RADIANS(E1457))*COS(RADIANS(AH1447))))&gt;90,0,$F$4*$F$5/E1456^2*(SIN(RADIANS(G1460))*SIN(RADIANS(E1457))+COS(RADIANS(G1460))*COS(RADIANS(E1457))*COS(RADIANS(AH1447))))</f>
        <v>#DIV/0!</v>
      </c>
      <c r="AI1460" t="e">
        <f>IF(DEGREES(ACOS(SIN(RADIANS(G1460))*SIN(RADIANS(E1457))+COS(RADIANS(G1460))*COS(RADIANS(E1457))*COS(RADIANS(AI1447))))&gt;90,0,$F$4*$F$5/E1456^2*(SIN(RADIANS(G1460))*SIN(RADIANS(E1457))+COS(RADIANS(G1460))*COS(RADIANS(E1457))*COS(RADIANS(AI1447))))</f>
        <v>#DIV/0!</v>
      </c>
      <c r="AJ1460" t="e">
        <f>IF(DEGREES(ACOS(SIN(RADIANS(G1460))*SIN(RADIANS(E1457))+COS(RADIANS(G1460))*COS(RADIANS(E1457))*COS(RADIANS(AJ1447))))&gt;90,0,$F$4*$F$5/E1456^2*(SIN(RADIANS(G1460))*SIN(RADIANS(E1457))+COS(RADIANS(G1460))*COS(RADIANS(E1457))*COS(RADIANS(AJ1447))))</f>
        <v>#DIV/0!</v>
      </c>
      <c r="AK1460">
        <f>IF(DEGREES(ACOS(SIN(RADIANS(G1460))*SIN(RADIANS(E1457))+COS(RADIANS(G1460))*COS(RADIANS(E1457))*COS(RADIANS(AK1447))))&gt;90,0,$F$4*$F$5/E1456^2*(SIN(RADIANS(G1460))*SIN(RADIANS(E1457))+COS(RADIANS(G1460))*COS(RADIANS(E1457))*COS(RADIANS(AK1447))))</f>
        <v>0</v>
      </c>
      <c r="AL1460">
        <f>IF(DEGREES(ACOS(SIN(RADIANS(G1460))*SIN(RADIANS(E1457))+COS(RADIANS(G1460))*COS(RADIANS(E1457))*COS(RADIANS(AL1447))))&gt;90,0,$F$4*$F$5/E1456^2*(SIN(RADIANS(G1460))*SIN(RADIANS(E1457))+COS(RADIANS(G1460))*COS(RADIANS(E1457))*COS(RADIANS(AL1447))))</f>
        <v>0</v>
      </c>
      <c r="AM1460">
        <f>IF(DEGREES(ACOS(SIN(RADIANS(G1460))*SIN(RADIANS(E1457))+COS(RADIANS(G1460))*COS(RADIANS(E1457))*COS(RADIANS(AM1447))))&gt;90,0,$F$4*$F$5/E1456^2*(SIN(RADIANS(G1460))*SIN(RADIANS(E1457))+COS(RADIANS(G1460))*COS(RADIANS(E1457))*COS(RADIANS(AM1447))))</f>
        <v>0</v>
      </c>
      <c r="AN1460">
        <f>IF(DEGREES(ACOS(SIN(RADIANS(G1460))*SIN(RADIANS(E1457))+COS(RADIANS(G1460))*COS(RADIANS(E1457))*COS(RADIANS(AN1447))))&gt;90,0,$F$4*$F$5/E1456^2*(SIN(RADIANS(G1460))*SIN(RADIANS(E1457))+COS(RADIANS(G1460))*COS(RADIANS(E1457))*COS(RADIANS(AN1447))))</f>
        <v>0</v>
      </c>
      <c r="AO1460">
        <f>IF(DEGREES(ACOS(SIN(RADIANS(G1460))*SIN(RADIANS(E1457))+COS(RADIANS(G1460))*COS(RADIANS(E1457))*COS(RADIANS(AO1447))))&gt;90,0,$F$4*$F$5/E1456^2*(SIN(RADIANS(G1460))*SIN(RADIANS(E1457))+COS(RADIANS(G1460))*COS(RADIANS(E1457))*COS(RADIANS(AO1447))))</f>
        <v>0</v>
      </c>
      <c r="AP1460">
        <f>IF(DEGREES(ACOS(SIN(RADIANS(G1460))*SIN(RADIANS(E1457))+COS(RADIANS(G1460))*COS(RADIANS(E1457))*COS(RADIANS(AP1447))))&gt;90,0,$F$4*$F$5/E1456^2*(SIN(RADIANS(G1460))*SIN(RADIANS(E1457))+COS(RADIANS(G1460))*COS(RADIANS(E1457))*COS(RADIANS(AP1447))))</f>
        <v>0</v>
      </c>
      <c r="AQ1460">
        <f>IF(DEGREES(ACOS(SIN(RADIANS(G1460))*SIN(RADIANS(E1457))+COS(RADIANS(G1460))*COS(RADIANS(E1457))*COS(RADIANS(AQ1447))))&gt;90,0,$F$4*$F$5/E1456^2*(SIN(RADIANS(G1460))*SIN(RADIANS(E1457))+COS(RADIANS(G1460))*COS(RADIANS(E1457))*COS(RADIANS(AQ1447))))</f>
        <v>0</v>
      </c>
      <c r="AR1460">
        <f>IF(DEGREES(ACOS(SIN(RADIANS(G1460))*SIN(RADIANS(E1457))+COS(RADIANS(G1460))*COS(RADIANS(E1457))*COS(RADIANS(AR1447))))&gt;90,0,$F$4*$F$5/E1456^2*(SIN(RADIANS(G1460))*SIN(RADIANS(E1457))+COS(RADIANS(G1460))*COS(RADIANS(E1457))*COS(RADIANS(AR1447))))</f>
        <v>0</v>
      </c>
    </row>
    <row r="1461" spans="2:44" x14ac:dyDescent="0.5">
      <c r="G1461">
        <v>-30</v>
      </c>
      <c r="I1461">
        <f>IF(DEGREES(ACOS(SIN(RADIANS(G1461))*SIN(RADIANS(E1457))+COS(RADIANS(G1461))*COS(RADIANS(E1457))*COS(RADIANS(I1447))))&gt;90,0,$F$4*$F$5/E1456^2*(SIN(RADIANS(G1461))*SIN(RADIANS(E1457))+COS(RADIANS(G1461))*COS(RADIANS(E1457))*COS(RADIANS(I1447))))</f>
        <v>0</v>
      </c>
      <c r="J1461">
        <f>IF(DEGREES(ACOS(SIN(RADIANS(G1461))*SIN(RADIANS(E1457))+COS(RADIANS(G1461))*COS(RADIANS(E1457))*COS(RADIANS(J1447))))&gt;90,0,$F$4*$F$5/E1456^2*(SIN(RADIANS(G1461))*SIN(RADIANS(E1457))+COS(RADIANS(G1461))*COS(RADIANS(E1457))*COS(RADIANS(J1447))))</f>
        <v>0</v>
      </c>
      <c r="K1461">
        <f>IF(DEGREES(ACOS(SIN(RADIANS(G1461))*SIN(RADIANS(E1457))+COS(RADIANS(G1461))*COS(RADIANS(E1457))*COS(RADIANS(K1447))))&gt;90,0,$F$4*$F$5/E1456^2*(SIN(RADIANS(G1461))*SIN(RADIANS(E1457))+COS(RADIANS(G1461))*COS(RADIANS(E1457))*COS(RADIANS(K1447))))</f>
        <v>0</v>
      </c>
      <c r="L1461">
        <f>IF(DEGREES(ACOS(SIN(RADIANS(G1461))*SIN(RADIANS(E1457))+COS(RADIANS(G1461))*COS(RADIANS(E1457))*COS(RADIANS(L1447))))&gt;90,0,$F$4*$F$5/E1456^2*(SIN(RADIANS(G1461))*SIN(RADIANS(E1457))+COS(RADIANS(G1461))*COS(RADIANS(E1457))*COS(RADIANS(L1447))))</f>
        <v>0</v>
      </c>
      <c r="M1461">
        <f>IF(DEGREES(ACOS(SIN(RADIANS(G1461))*SIN(RADIANS(E1457))+COS(RADIANS(G1461))*COS(RADIANS(E1457))*COS(RADIANS(M1447))))&gt;90,0,$F$4*$F$5/E1456^2*(SIN(RADIANS(G1461))*SIN(RADIANS(E1457))+COS(RADIANS(G1461))*COS(RADIANS(E1457))*COS(RADIANS(M1447))))</f>
        <v>0</v>
      </c>
      <c r="N1461">
        <f>IF(DEGREES(ACOS(SIN(RADIANS(G1461))*SIN(RADIANS(E1457))+COS(RADIANS(G1461))*COS(RADIANS(E1457))*COS(RADIANS(N1447))))&gt;90,0,$F$4*$F$5/E1456^2*(SIN(RADIANS(G1461))*SIN(RADIANS(E1457))+COS(RADIANS(G1461))*COS(RADIANS(E1457))*COS(RADIANS(N1447))))</f>
        <v>0</v>
      </c>
      <c r="O1461">
        <f>IF(DEGREES(ACOS(SIN(RADIANS(G1461))*SIN(RADIANS(E1457))+COS(RADIANS(G1461))*COS(RADIANS(E1457))*COS(RADIANS(O1447))))&gt;90,0,$F$4*$F$5/E1456^2*(SIN(RADIANS(G1461))*SIN(RADIANS(E1457))+COS(RADIANS(G1461))*COS(RADIANS(E1457))*COS(RADIANS(O1447))))</f>
        <v>0</v>
      </c>
      <c r="P1461">
        <f>IF(DEGREES(ACOS(SIN(RADIANS(G1461))*SIN(RADIANS(E1457))+COS(RADIANS(G1461))*COS(RADIANS(E1457))*COS(RADIANS(P1447))))&gt;90,0,$F$4*$F$5/E1456^2*(SIN(RADIANS(G1461))*SIN(RADIANS(E1457))+COS(RADIANS(G1461))*COS(RADIANS(E1457))*COS(RADIANS(P1447))))</f>
        <v>0</v>
      </c>
      <c r="Q1461">
        <f>IF(DEGREES(ACOS(SIN(RADIANS(G1461))*SIN(RADIANS(E1457))+COS(RADIANS(G1461))*COS(RADIANS(E1457))*COS(RADIANS(Q1447))))&gt;90,0,$F$4*$F$5/E1456^2*(SIN(RADIANS(G1461))*SIN(RADIANS(E1457))+COS(RADIANS(G1461))*COS(RADIANS(E1457))*COS(RADIANS(Q1447))))</f>
        <v>0</v>
      </c>
      <c r="R1461" t="e">
        <f>IF(DEGREES(ACOS(SIN(RADIANS(G1461))*SIN(RADIANS(E1457))+COS(RADIANS(G1461))*COS(RADIANS(E1457))*COS(RADIANS(R1447))))&gt;90,0,$F$4*$F$5/E1456^2*(SIN(RADIANS(G1461))*SIN(RADIANS(E1457))+COS(RADIANS(G1461))*COS(RADIANS(E1457))*COS(RADIANS(R1447))))</f>
        <v>#DIV/0!</v>
      </c>
      <c r="S1461" t="e">
        <f>IF(DEGREES(ACOS(SIN(RADIANS(G1461))*SIN(RADIANS(E1457))+COS(RADIANS(G1461))*COS(RADIANS(E1457))*COS(RADIANS(S1447))))&gt;90,0,$F$4*$F$5/E1456^2*(SIN(RADIANS(G1461))*SIN(RADIANS(E1457))+COS(RADIANS(G1461))*COS(RADIANS(E1457))*COS(RADIANS(S1447))))</f>
        <v>#DIV/0!</v>
      </c>
      <c r="T1461" t="e">
        <f>IF(DEGREES(ACOS(SIN(RADIANS(G1461))*SIN(RADIANS(E1457))+COS(RADIANS(G1461))*COS(RADIANS(E1457))*COS(RADIANS(T1447))))&gt;90,0,$F$4*$F$5/E1456^2*(SIN(RADIANS(G1461))*SIN(RADIANS(E1457))+COS(RADIANS(G1461))*COS(RADIANS(E1457))*COS(RADIANS(T1447))))</f>
        <v>#DIV/0!</v>
      </c>
      <c r="U1461" t="e">
        <f>IF(DEGREES(ACOS(SIN(RADIANS(G1461))*SIN(RADIANS(E1457))+COS(RADIANS(G1461))*COS(RADIANS(E1457))*COS(RADIANS(U1447))))&gt;90,0,$F$4*$F$5/E1456^2*(SIN(RADIANS(G1461))*SIN(RADIANS(E1457))+COS(RADIANS(G1461))*COS(RADIANS(E1457))*COS(RADIANS(U1447))))</f>
        <v>#DIV/0!</v>
      </c>
      <c r="V1461" t="e">
        <f>IF(DEGREES(ACOS(SIN(RADIANS(G1461))*SIN(RADIANS(E1457))+COS(RADIANS(G1461))*COS(RADIANS(E1457))*COS(RADIANS(V1447))))&gt;90,0,$F$4*$F$5/E1456^2*(SIN(RADIANS(G1461))*SIN(RADIANS(E1457))+COS(RADIANS(G1461))*COS(RADIANS(E1457))*COS(RADIANS(V1447))))</f>
        <v>#DIV/0!</v>
      </c>
      <c r="W1461" t="e">
        <f>IF(DEGREES(ACOS(SIN(RADIANS(G1461))*SIN(RADIANS(E1457))+COS(RADIANS(G1461))*COS(RADIANS(E1457))*COS(RADIANS(W1447))))&gt;90,0,$F$4*$F$5/E1456^2*(SIN(RADIANS(G1461))*SIN(RADIANS(E1457))+COS(RADIANS(G1461))*COS(RADIANS(E1457))*COS(RADIANS(W1447))))</f>
        <v>#DIV/0!</v>
      </c>
      <c r="X1461" t="e">
        <f>IF(DEGREES(ACOS(SIN(RADIANS(G1461))*SIN(RADIANS(E1457))+COS(RADIANS(G1461))*COS(RADIANS(E1457))*COS(RADIANS(X1447))))&gt;90,0,$F$4*$F$5/E1456^2*(SIN(RADIANS(G1461))*SIN(RADIANS(E1457))+COS(RADIANS(G1461))*COS(RADIANS(E1457))*COS(RADIANS(X1447))))</f>
        <v>#DIV/0!</v>
      </c>
      <c r="Y1461" t="e">
        <f>IF(DEGREES(ACOS(SIN(RADIANS(G1461))*SIN(RADIANS(E1457))+COS(RADIANS(G1461))*COS(RADIANS(E1457))*COS(RADIANS(Y1447))))&gt;90,0,$F$4*$F$5/E1456^2*(SIN(RADIANS(G1461))*SIN(RADIANS(E1457))+COS(RADIANS(G1461))*COS(RADIANS(E1457))*COS(RADIANS(Y1447))))</f>
        <v>#DIV/0!</v>
      </c>
      <c r="Z1461" t="e">
        <f>IF(DEGREES(ACOS(SIN(RADIANS(G1461))*SIN(RADIANS(E1457))+COS(RADIANS(G1461))*COS(RADIANS(E1457))*COS(RADIANS(Z1447))))&gt;90,0,$F$4*$F$5/E1456^2*(SIN(RADIANS(G1461))*SIN(RADIANS(E1457))+COS(RADIANS(G1461))*COS(RADIANS(E1457))*COS(RADIANS(Z1447))))</f>
        <v>#DIV/0!</v>
      </c>
      <c r="AA1461" t="e">
        <f>IF(DEGREES(ACOS(SIN(RADIANS(G1461))*SIN(RADIANS(E1457))+COS(RADIANS(G1461))*COS(RADIANS(E1457))*COS(RADIANS(AA1447))))&gt;90,0,$F$4*$F$5/E1456^2*(SIN(RADIANS(G1461))*SIN(RADIANS(E1457))+COS(RADIANS(G1461))*COS(RADIANS(E1457))*COS(RADIANS(AA1447))))</f>
        <v>#DIV/0!</v>
      </c>
      <c r="AB1461" t="e">
        <f>IF(DEGREES(ACOS(SIN(RADIANS(G1461))*SIN(RADIANS(E1457))+COS(RADIANS(G1461))*COS(RADIANS(E1457))*COS(RADIANS(AB1447))))&gt;90,0,$F$4*$F$5/E1456^2*(SIN(RADIANS(G1461))*SIN(RADIANS(E1457))+COS(RADIANS(G1461))*COS(RADIANS(E1457))*COS(RADIANS(AB1447))))</f>
        <v>#DIV/0!</v>
      </c>
      <c r="AC1461" t="e">
        <f>IF(DEGREES(ACOS(SIN(RADIANS(G1461))*SIN(RADIANS(E1457))+COS(RADIANS(G1461))*COS(RADIANS(E1457))*COS(RADIANS(AC1447))))&gt;90,0,$F$4*$F$5/E1456^2*(SIN(RADIANS(G1461))*SIN(RADIANS(E1457))+COS(RADIANS(G1461))*COS(RADIANS(E1457))*COS(RADIANS(AC1447))))</f>
        <v>#DIV/0!</v>
      </c>
      <c r="AD1461" t="e">
        <f>IF(DEGREES(ACOS(SIN(RADIANS(G1461))*SIN(RADIANS(E1457))+COS(RADIANS(G1461))*COS(RADIANS(E1457))*COS(RADIANS(AD1447))))&gt;90,0,$F$4*$F$5/E1456^2*(SIN(RADIANS(G1461))*SIN(RADIANS(E1457))+COS(RADIANS(G1461))*COS(RADIANS(E1457))*COS(RADIANS(AD1447))))</f>
        <v>#DIV/0!</v>
      </c>
      <c r="AE1461" t="e">
        <f>IF(DEGREES(ACOS(SIN(RADIANS(G1461))*SIN(RADIANS(E1457))+COS(RADIANS(G1461))*COS(RADIANS(E1457))*COS(RADIANS(AE1447))))&gt;90,0,$F$4*$F$5/E1456^2*(SIN(RADIANS(G1461))*SIN(RADIANS(E1457))+COS(RADIANS(G1461))*COS(RADIANS(E1457))*COS(RADIANS(AE1447))))</f>
        <v>#DIV/0!</v>
      </c>
      <c r="AF1461" t="e">
        <f>IF(DEGREES(ACOS(SIN(RADIANS(G1461))*SIN(RADIANS(E1457))+COS(RADIANS(G1461))*COS(RADIANS(E1457))*COS(RADIANS(AF1447))))&gt;90,0,$F$4*$F$5/E1456^2*(SIN(RADIANS(G1461))*SIN(RADIANS(E1457))+COS(RADIANS(G1461))*COS(RADIANS(E1457))*COS(RADIANS(AF1447))))</f>
        <v>#DIV/0!</v>
      </c>
      <c r="AG1461" t="e">
        <f>IF(DEGREES(ACOS(SIN(RADIANS(G1461))*SIN(RADIANS(E1457))+COS(RADIANS(G1461))*COS(RADIANS(E1457))*COS(RADIANS(AG1447))))&gt;90,0,$F$4*$F$5/E1456^2*(SIN(RADIANS(G1461))*SIN(RADIANS(E1457))+COS(RADIANS(G1461))*COS(RADIANS(E1457))*COS(RADIANS(AG1447))))</f>
        <v>#DIV/0!</v>
      </c>
      <c r="AH1461" t="e">
        <f>IF(DEGREES(ACOS(SIN(RADIANS(G1461))*SIN(RADIANS(E1457))+COS(RADIANS(G1461))*COS(RADIANS(E1457))*COS(RADIANS(AH1447))))&gt;90,0,$F$4*$F$5/E1456^2*(SIN(RADIANS(G1461))*SIN(RADIANS(E1457))+COS(RADIANS(G1461))*COS(RADIANS(E1457))*COS(RADIANS(AH1447))))</f>
        <v>#DIV/0!</v>
      </c>
      <c r="AI1461" t="e">
        <f>IF(DEGREES(ACOS(SIN(RADIANS(G1461))*SIN(RADIANS(E1457))+COS(RADIANS(G1461))*COS(RADIANS(E1457))*COS(RADIANS(AI1447))))&gt;90,0,$F$4*$F$5/E1456^2*(SIN(RADIANS(G1461))*SIN(RADIANS(E1457))+COS(RADIANS(G1461))*COS(RADIANS(E1457))*COS(RADIANS(AI1447))))</f>
        <v>#DIV/0!</v>
      </c>
      <c r="AJ1461" t="e">
        <f>IF(DEGREES(ACOS(SIN(RADIANS(G1461))*SIN(RADIANS(E1457))+COS(RADIANS(G1461))*COS(RADIANS(E1457))*COS(RADIANS(AJ1447))))&gt;90,0,$F$4*$F$5/E1456^2*(SIN(RADIANS(G1461))*SIN(RADIANS(E1457))+COS(RADIANS(G1461))*COS(RADIANS(E1457))*COS(RADIANS(AJ1447))))</f>
        <v>#DIV/0!</v>
      </c>
      <c r="AK1461">
        <f>IF(DEGREES(ACOS(SIN(RADIANS(G1461))*SIN(RADIANS(E1457))+COS(RADIANS(G1461))*COS(RADIANS(E1457))*COS(RADIANS(AK1447))))&gt;90,0,$F$4*$F$5/E1456^2*(SIN(RADIANS(G1461))*SIN(RADIANS(E1457))+COS(RADIANS(G1461))*COS(RADIANS(E1457))*COS(RADIANS(AK1447))))</f>
        <v>0</v>
      </c>
      <c r="AL1461">
        <f>IF(DEGREES(ACOS(SIN(RADIANS(G1461))*SIN(RADIANS(E1457))+COS(RADIANS(G1461))*COS(RADIANS(E1457))*COS(RADIANS(AL1447))))&gt;90,0,$F$4*$F$5/E1456^2*(SIN(RADIANS(G1461))*SIN(RADIANS(E1457))+COS(RADIANS(G1461))*COS(RADIANS(E1457))*COS(RADIANS(AL1447))))</f>
        <v>0</v>
      </c>
      <c r="AM1461">
        <f>IF(DEGREES(ACOS(SIN(RADIANS(G1461))*SIN(RADIANS(E1457))+COS(RADIANS(G1461))*COS(RADIANS(E1457))*COS(RADIANS(AM1447))))&gt;90,0,$F$4*$F$5/E1456^2*(SIN(RADIANS(G1461))*SIN(RADIANS(E1457))+COS(RADIANS(G1461))*COS(RADIANS(E1457))*COS(RADIANS(AM1447))))</f>
        <v>0</v>
      </c>
      <c r="AN1461">
        <f>IF(DEGREES(ACOS(SIN(RADIANS(G1461))*SIN(RADIANS(E1457))+COS(RADIANS(G1461))*COS(RADIANS(E1457))*COS(RADIANS(AN1447))))&gt;90,0,$F$4*$F$5/E1456^2*(SIN(RADIANS(G1461))*SIN(RADIANS(E1457))+COS(RADIANS(G1461))*COS(RADIANS(E1457))*COS(RADIANS(AN1447))))</f>
        <v>0</v>
      </c>
      <c r="AO1461">
        <f>IF(DEGREES(ACOS(SIN(RADIANS(G1461))*SIN(RADIANS(E1457))+COS(RADIANS(G1461))*COS(RADIANS(E1457))*COS(RADIANS(AO1447))))&gt;90,0,$F$4*$F$5/E1456^2*(SIN(RADIANS(G1461))*SIN(RADIANS(E1457))+COS(RADIANS(G1461))*COS(RADIANS(E1457))*COS(RADIANS(AO1447))))</f>
        <v>0</v>
      </c>
      <c r="AP1461">
        <f>IF(DEGREES(ACOS(SIN(RADIANS(G1461))*SIN(RADIANS(E1457))+COS(RADIANS(G1461))*COS(RADIANS(E1457))*COS(RADIANS(AP1447))))&gt;90,0,$F$4*$F$5/E1456^2*(SIN(RADIANS(G1461))*SIN(RADIANS(E1457))+COS(RADIANS(G1461))*COS(RADIANS(E1457))*COS(RADIANS(AP1447))))</f>
        <v>0</v>
      </c>
      <c r="AQ1461">
        <f>IF(DEGREES(ACOS(SIN(RADIANS(G1461))*SIN(RADIANS(E1457))+COS(RADIANS(G1461))*COS(RADIANS(E1457))*COS(RADIANS(AQ1447))))&gt;90,0,$F$4*$F$5/E1456^2*(SIN(RADIANS(G1461))*SIN(RADIANS(E1457))+COS(RADIANS(G1461))*COS(RADIANS(E1457))*COS(RADIANS(AQ1447))))</f>
        <v>0</v>
      </c>
      <c r="AR1461">
        <f>IF(DEGREES(ACOS(SIN(RADIANS(G1461))*SIN(RADIANS(E1457))+COS(RADIANS(G1461))*COS(RADIANS(E1457))*COS(RADIANS(AR1447))))&gt;90,0,$F$4*$F$5/E1456^2*(SIN(RADIANS(G1461))*SIN(RADIANS(E1457))+COS(RADIANS(G1461))*COS(RADIANS(E1457))*COS(RADIANS(AR1447))))</f>
        <v>0</v>
      </c>
    </row>
    <row r="1462" spans="2:44" x14ac:dyDescent="0.5">
      <c r="G1462">
        <v>-40</v>
      </c>
      <c r="I1462">
        <f>IF(DEGREES(ACOS(SIN(RADIANS(G1462))*SIN(RADIANS(E1457))+COS(RADIANS(G1462))*COS(RADIANS(E1457))*COS(RADIANS(I1447))))&gt;90,0,$F$4*$F$5/E1456^2*(SIN(RADIANS(G1462))*SIN(RADIANS(E1457))+COS(RADIANS(G1462))*COS(RADIANS(E1457))*COS(RADIANS(I1447))))</f>
        <v>0</v>
      </c>
      <c r="J1462">
        <f>IF(DEGREES(ACOS(SIN(RADIANS(G1462))*SIN(RADIANS(E1457))+COS(RADIANS(G1462))*COS(RADIANS(E1457))*COS(RADIANS(J1447))))&gt;90,0,$F$4*$F$5/E1456^2*(SIN(RADIANS(G1462))*SIN(RADIANS(E1457))+COS(RADIANS(G1462))*COS(RADIANS(E1457))*COS(RADIANS(J1447))))</f>
        <v>0</v>
      </c>
      <c r="K1462">
        <f>IF(DEGREES(ACOS(SIN(RADIANS(G1462))*SIN(RADIANS(E1457))+COS(RADIANS(G1462))*COS(RADIANS(E1457))*COS(RADIANS(K1447))))&gt;90,0,$F$4*$F$5/E1456^2*(SIN(RADIANS(G1462))*SIN(RADIANS(E1457))+COS(RADIANS(G1462))*COS(RADIANS(E1457))*COS(RADIANS(K1447))))</f>
        <v>0</v>
      </c>
      <c r="L1462">
        <f>IF(DEGREES(ACOS(SIN(RADIANS(G1462))*SIN(RADIANS(E1457))+COS(RADIANS(G1462))*COS(RADIANS(E1457))*COS(RADIANS(L1447))))&gt;90,0,$F$4*$F$5/E1456^2*(SIN(RADIANS(G1462))*SIN(RADIANS(E1457))+COS(RADIANS(G1462))*COS(RADIANS(E1457))*COS(RADIANS(L1447))))</f>
        <v>0</v>
      </c>
      <c r="M1462">
        <f>IF(DEGREES(ACOS(SIN(RADIANS(G1462))*SIN(RADIANS(E1457))+COS(RADIANS(G1462))*COS(RADIANS(E1457))*COS(RADIANS(M1447))))&gt;90,0,$F$4*$F$5/E1456^2*(SIN(RADIANS(G1462))*SIN(RADIANS(E1457))+COS(RADIANS(G1462))*COS(RADIANS(E1457))*COS(RADIANS(M1447))))</f>
        <v>0</v>
      </c>
      <c r="N1462">
        <f>IF(DEGREES(ACOS(SIN(RADIANS(G1462))*SIN(RADIANS(E1457))+COS(RADIANS(G1462))*COS(RADIANS(E1457))*COS(RADIANS(N1447))))&gt;90,0,$F$4*$F$5/E1456^2*(SIN(RADIANS(G1462))*SIN(RADIANS(E1457))+COS(RADIANS(G1462))*COS(RADIANS(E1457))*COS(RADIANS(N1447))))</f>
        <v>0</v>
      </c>
      <c r="O1462">
        <f>IF(DEGREES(ACOS(SIN(RADIANS(G1462))*SIN(RADIANS(E1457))+COS(RADIANS(G1462))*COS(RADIANS(E1457))*COS(RADIANS(O1447))))&gt;90,0,$F$4*$F$5/E1456^2*(SIN(RADIANS(G1462))*SIN(RADIANS(E1457))+COS(RADIANS(G1462))*COS(RADIANS(E1457))*COS(RADIANS(O1447))))</f>
        <v>0</v>
      </c>
      <c r="P1462">
        <f>IF(DEGREES(ACOS(SIN(RADIANS(G1462))*SIN(RADIANS(E1457))+COS(RADIANS(G1462))*COS(RADIANS(E1457))*COS(RADIANS(P1447))))&gt;90,0,$F$4*$F$5/E1456^2*(SIN(RADIANS(G1462))*SIN(RADIANS(E1457))+COS(RADIANS(G1462))*COS(RADIANS(E1457))*COS(RADIANS(P1447))))</f>
        <v>0</v>
      </c>
      <c r="Q1462">
        <f>IF(DEGREES(ACOS(SIN(RADIANS(G1462))*SIN(RADIANS(E1457))+COS(RADIANS(G1462))*COS(RADIANS(E1457))*COS(RADIANS(Q1447))))&gt;90,0,$F$4*$F$5/E1456^2*(SIN(RADIANS(G1462))*SIN(RADIANS(E1457))+COS(RADIANS(G1462))*COS(RADIANS(E1457))*COS(RADIANS(Q1447))))</f>
        <v>0</v>
      </c>
      <c r="R1462" t="e">
        <f>IF(DEGREES(ACOS(SIN(RADIANS(G1462))*SIN(RADIANS(E1457))+COS(RADIANS(G1462))*COS(RADIANS(E1457))*COS(RADIANS(R1447))))&gt;90,0,$F$4*$F$5/E1456^2*(SIN(RADIANS(G1462))*SIN(RADIANS(E1457))+COS(RADIANS(G1462))*COS(RADIANS(E1457))*COS(RADIANS(R1447))))</f>
        <v>#DIV/0!</v>
      </c>
      <c r="S1462" t="e">
        <f>IF(DEGREES(ACOS(SIN(RADIANS(G1462))*SIN(RADIANS(E1457))+COS(RADIANS(G1462))*COS(RADIANS(E1457))*COS(RADIANS(S1447))))&gt;90,0,$F$4*$F$5/E1456^2*(SIN(RADIANS(G1462))*SIN(RADIANS(E1457))+COS(RADIANS(G1462))*COS(RADIANS(E1457))*COS(RADIANS(S1447))))</f>
        <v>#DIV/0!</v>
      </c>
      <c r="T1462" t="e">
        <f>IF(DEGREES(ACOS(SIN(RADIANS(G1462))*SIN(RADIANS(E1457))+COS(RADIANS(G1462))*COS(RADIANS(E1457))*COS(RADIANS(T1447))))&gt;90,0,$F$4*$F$5/E1456^2*(SIN(RADIANS(G1462))*SIN(RADIANS(E1457))+COS(RADIANS(G1462))*COS(RADIANS(E1457))*COS(RADIANS(T1447))))</f>
        <v>#DIV/0!</v>
      </c>
      <c r="U1462" t="e">
        <f>IF(DEGREES(ACOS(SIN(RADIANS(G1462))*SIN(RADIANS(E1457))+COS(RADIANS(G1462))*COS(RADIANS(E1457))*COS(RADIANS(U1447))))&gt;90,0,$F$4*$F$5/E1456^2*(SIN(RADIANS(G1462))*SIN(RADIANS(E1457))+COS(RADIANS(G1462))*COS(RADIANS(E1457))*COS(RADIANS(U1447))))</f>
        <v>#DIV/0!</v>
      </c>
      <c r="V1462" t="e">
        <f>IF(DEGREES(ACOS(SIN(RADIANS(G1462))*SIN(RADIANS(E1457))+COS(RADIANS(G1462))*COS(RADIANS(E1457))*COS(RADIANS(V1447))))&gt;90,0,$F$4*$F$5/E1456^2*(SIN(RADIANS(G1462))*SIN(RADIANS(E1457))+COS(RADIANS(G1462))*COS(RADIANS(E1457))*COS(RADIANS(V1447))))</f>
        <v>#DIV/0!</v>
      </c>
      <c r="W1462" t="e">
        <f>IF(DEGREES(ACOS(SIN(RADIANS(G1462))*SIN(RADIANS(E1457))+COS(RADIANS(G1462))*COS(RADIANS(E1457))*COS(RADIANS(W1447))))&gt;90,0,$F$4*$F$5/E1456^2*(SIN(RADIANS(G1462))*SIN(RADIANS(E1457))+COS(RADIANS(G1462))*COS(RADIANS(E1457))*COS(RADIANS(W1447))))</f>
        <v>#DIV/0!</v>
      </c>
      <c r="X1462" t="e">
        <f>IF(DEGREES(ACOS(SIN(RADIANS(G1462))*SIN(RADIANS(E1457))+COS(RADIANS(G1462))*COS(RADIANS(E1457))*COS(RADIANS(X1447))))&gt;90,0,$F$4*$F$5/E1456^2*(SIN(RADIANS(G1462))*SIN(RADIANS(E1457))+COS(RADIANS(G1462))*COS(RADIANS(E1457))*COS(RADIANS(X1447))))</f>
        <v>#DIV/0!</v>
      </c>
      <c r="Y1462" t="e">
        <f>IF(DEGREES(ACOS(SIN(RADIANS(G1462))*SIN(RADIANS(E1457))+COS(RADIANS(G1462))*COS(RADIANS(E1457))*COS(RADIANS(Y1447))))&gt;90,0,$F$4*$F$5/E1456^2*(SIN(RADIANS(G1462))*SIN(RADIANS(E1457))+COS(RADIANS(G1462))*COS(RADIANS(E1457))*COS(RADIANS(Y1447))))</f>
        <v>#DIV/0!</v>
      </c>
      <c r="Z1462" t="e">
        <f>IF(DEGREES(ACOS(SIN(RADIANS(G1462))*SIN(RADIANS(E1457))+COS(RADIANS(G1462))*COS(RADIANS(E1457))*COS(RADIANS(Z1447))))&gt;90,0,$F$4*$F$5/E1456^2*(SIN(RADIANS(G1462))*SIN(RADIANS(E1457))+COS(RADIANS(G1462))*COS(RADIANS(E1457))*COS(RADIANS(Z1447))))</f>
        <v>#DIV/0!</v>
      </c>
      <c r="AA1462" t="e">
        <f>IF(DEGREES(ACOS(SIN(RADIANS(G1462))*SIN(RADIANS(E1457))+COS(RADIANS(G1462))*COS(RADIANS(E1457))*COS(RADIANS(AA1447))))&gt;90,0,$F$4*$F$5/E1456^2*(SIN(RADIANS(G1462))*SIN(RADIANS(E1457))+COS(RADIANS(G1462))*COS(RADIANS(E1457))*COS(RADIANS(AA1447))))</f>
        <v>#DIV/0!</v>
      </c>
      <c r="AB1462" t="e">
        <f>IF(DEGREES(ACOS(SIN(RADIANS(G1462))*SIN(RADIANS(E1457))+COS(RADIANS(G1462))*COS(RADIANS(E1457))*COS(RADIANS(AB1447))))&gt;90,0,$F$4*$F$5/E1456^2*(SIN(RADIANS(G1462))*SIN(RADIANS(E1457))+COS(RADIANS(G1462))*COS(RADIANS(E1457))*COS(RADIANS(AB1447))))</f>
        <v>#DIV/0!</v>
      </c>
      <c r="AC1462" t="e">
        <f>IF(DEGREES(ACOS(SIN(RADIANS(G1462))*SIN(RADIANS(E1457))+COS(RADIANS(G1462))*COS(RADIANS(E1457))*COS(RADIANS(AC1447))))&gt;90,0,$F$4*$F$5/E1456^2*(SIN(RADIANS(G1462))*SIN(RADIANS(E1457))+COS(RADIANS(G1462))*COS(RADIANS(E1457))*COS(RADIANS(AC1447))))</f>
        <v>#DIV/0!</v>
      </c>
      <c r="AD1462" t="e">
        <f>IF(DEGREES(ACOS(SIN(RADIANS(G1462))*SIN(RADIANS(E1457))+COS(RADIANS(G1462))*COS(RADIANS(E1457))*COS(RADIANS(AD1447))))&gt;90,0,$F$4*$F$5/E1456^2*(SIN(RADIANS(G1462))*SIN(RADIANS(E1457))+COS(RADIANS(G1462))*COS(RADIANS(E1457))*COS(RADIANS(AD1447))))</f>
        <v>#DIV/0!</v>
      </c>
      <c r="AE1462" t="e">
        <f>IF(DEGREES(ACOS(SIN(RADIANS(G1462))*SIN(RADIANS(E1457))+COS(RADIANS(G1462))*COS(RADIANS(E1457))*COS(RADIANS(AE1447))))&gt;90,0,$F$4*$F$5/E1456^2*(SIN(RADIANS(G1462))*SIN(RADIANS(E1457))+COS(RADIANS(G1462))*COS(RADIANS(E1457))*COS(RADIANS(AE1447))))</f>
        <v>#DIV/0!</v>
      </c>
      <c r="AF1462" t="e">
        <f>IF(DEGREES(ACOS(SIN(RADIANS(G1462))*SIN(RADIANS(E1457))+COS(RADIANS(G1462))*COS(RADIANS(E1457))*COS(RADIANS(AF1447))))&gt;90,0,$F$4*$F$5/E1456^2*(SIN(RADIANS(G1462))*SIN(RADIANS(E1457))+COS(RADIANS(G1462))*COS(RADIANS(E1457))*COS(RADIANS(AF1447))))</f>
        <v>#DIV/0!</v>
      </c>
      <c r="AG1462" t="e">
        <f>IF(DEGREES(ACOS(SIN(RADIANS(G1462))*SIN(RADIANS(E1457))+COS(RADIANS(G1462))*COS(RADIANS(E1457))*COS(RADIANS(AG1447))))&gt;90,0,$F$4*$F$5/E1456^2*(SIN(RADIANS(G1462))*SIN(RADIANS(E1457))+COS(RADIANS(G1462))*COS(RADIANS(E1457))*COS(RADIANS(AG1447))))</f>
        <v>#DIV/0!</v>
      </c>
      <c r="AH1462" t="e">
        <f>IF(DEGREES(ACOS(SIN(RADIANS(G1462))*SIN(RADIANS(E1457))+COS(RADIANS(G1462))*COS(RADIANS(E1457))*COS(RADIANS(AH1447))))&gt;90,0,$F$4*$F$5/E1456^2*(SIN(RADIANS(G1462))*SIN(RADIANS(E1457))+COS(RADIANS(G1462))*COS(RADIANS(E1457))*COS(RADIANS(AH1447))))</f>
        <v>#DIV/0!</v>
      </c>
      <c r="AI1462" t="e">
        <f>IF(DEGREES(ACOS(SIN(RADIANS(G1462))*SIN(RADIANS(E1457))+COS(RADIANS(G1462))*COS(RADIANS(E1457))*COS(RADIANS(AI1447))))&gt;90,0,$F$4*$F$5/E1456^2*(SIN(RADIANS(G1462))*SIN(RADIANS(E1457))+COS(RADIANS(G1462))*COS(RADIANS(E1457))*COS(RADIANS(AI1447))))</f>
        <v>#DIV/0!</v>
      </c>
      <c r="AJ1462" t="e">
        <f>IF(DEGREES(ACOS(SIN(RADIANS(G1462))*SIN(RADIANS(E1457))+COS(RADIANS(G1462))*COS(RADIANS(E1457))*COS(RADIANS(AJ1447))))&gt;90,0,$F$4*$F$5/E1456^2*(SIN(RADIANS(G1462))*SIN(RADIANS(E1457))+COS(RADIANS(G1462))*COS(RADIANS(E1457))*COS(RADIANS(AJ1447))))</f>
        <v>#DIV/0!</v>
      </c>
      <c r="AK1462">
        <f>IF(DEGREES(ACOS(SIN(RADIANS(G1462))*SIN(RADIANS(E1457))+COS(RADIANS(G1462))*COS(RADIANS(E1457))*COS(RADIANS(AK1447))))&gt;90,0,$F$4*$F$5/E1456^2*(SIN(RADIANS(G1462))*SIN(RADIANS(E1457))+COS(RADIANS(G1462))*COS(RADIANS(E1457))*COS(RADIANS(AK1447))))</f>
        <v>0</v>
      </c>
      <c r="AL1462">
        <f>IF(DEGREES(ACOS(SIN(RADIANS(G1462))*SIN(RADIANS(E1457))+COS(RADIANS(G1462))*COS(RADIANS(E1457))*COS(RADIANS(AL1447))))&gt;90,0,$F$4*$F$5/E1456^2*(SIN(RADIANS(G1462))*SIN(RADIANS(E1457))+COS(RADIANS(G1462))*COS(RADIANS(E1457))*COS(RADIANS(AL1447))))</f>
        <v>0</v>
      </c>
      <c r="AM1462">
        <f>IF(DEGREES(ACOS(SIN(RADIANS(G1462))*SIN(RADIANS(E1457))+COS(RADIANS(G1462))*COS(RADIANS(E1457))*COS(RADIANS(AM1447))))&gt;90,0,$F$4*$F$5/E1456^2*(SIN(RADIANS(G1462))*SIN(RADIANS(E1457))+COS(RADIANS(G1462))*COS(RADIANS(E1457))*COS(RADIANS(AM1447))))</f>
        <v>0</v>
      </c>
      <c r="AN1462">
        <f>IF(DEGREES(ACOS(SIN(RADIANS(G1462))*SIN(RADIANS(E1457))+COS(RADIANS(G1462))*COS(RADIANS(E1457))*COS(RADIANS(AN1447))))&gt;90,0,$F$4*$F$5/E1456^2*(SIN(RADIANS(G1462))*SIN(RADIANS(E1457))+COS(RADIANS(G1462))*COS(RADIANS(E1457))*COS(RADIANS(AN1447))))</f>
        <v>0</v>
      </c>
      <c r="AO1462">
        <f>IF(DEGREES(ACOS(SIN(RADIANS(G1462))*SIN(RADIANS(E1457))+COS(RADIANS(G1462))*COS(RADIANS(E1457))*COS(RADIANS(AO1447))))&gt;90,0,$F$4*$F$5/E1456^2*(SIN(RADIANS(G1462))*SIN(RADIANS(E1457))+COS(RADIANS(G1462))*COS(RADIANS(E1457))*COS(RADIANS(AO1447))))</f>
        <v>0</v>
      </c>
      <c r="AP1462">
        <f>IF(DEGREES(ACOS(SIN(RADIANS(G1462))*SIN(RADIANS(E1457))+COS(RADIANS(G1462))*COS(RADIANS(E1457))*COS(RADIANS(AP1447))))&gt;90,0,$F$4*$F$5/E1456^2*(SIN(RADIANS(G1462))*SIN(RADIANS(E1457))+COS(RADIANS(G1462))*COS(RADIANS(E1457))*COS(RADIANS(AP1447))))</f>
        <v>0</v>
      </c>
      <c r="AQ1462">
        <f>IF(DEGREES(ACOS(SIN(RADIANS(G1462))*SIN(RADIANS(E1457))+COS(RADIANS(G1462))*COS(RADIANS(E1457))*COS(RADIANS(AQ1447))))&gt;90,0,$F$4*$F$5/E1456^2*(SIN(RADIANS(G1462))*SIN(RADIANS(E1457))+COS(RADIANS(G1462))*COS(RADIANS(E1457))*COS(RADIANS(AQ1447))))</f>
        <v>0</v>
      </c>
      <c r="AR1462">
        <f>IF(DEGREES(ACOS(SIN(RADIANS(G1462))*SIN(RADIANS(E1457))+COS(RADIANS(G1462))*COS(RADIANS(E1457))*COS(RADIANS(AR1447))))&gt;90,0,$F$4*$F$5/E1456^2*(SIN(RADIANS(G1462))*SIN(RADIANS(E1457))+COS(RADIANS(G1462))*COS(RADIANS(E1457))*COS(RADIANS(AR1447))))</f>
        <v>0</v>
      </c>
    </row>
    <row r="1463" spans="2:44" x14ac:dyDescent="0.5">
      <c r="G1463">
        <v>-50</v>
      </c>
      <c r="I1463">
        <f>IF(DEGREES(ACOS(SIN(RADIANS(G1463))*SIN(RADIANS(E1457))+COS(RADIANS(G1463))*COS(RADIANS(E1457))*COS(RADIANS(I1447))))&gt;90,0,$F$4*$F$5/E1456^2*(SIN(RADIANS(G1463))*SIN(RADIANS(E1457))+COS(RADIANS(G1463))*COS(RADIANS(E1457))*COS(RADIANS(I1447))))</f>
        <v>0</v>
      </c>
      <c r="J1463">
        <f>IF(DEGREES(ACOS(SIN(RADIANS(G1463))*SIN(RADIANS(E1457))+COS(RADIANS(G1463))*COS(RADIANS(E1457))*COS(RADIANS(J1447))))&gt;90,0,$F$4*$F$5/E1456^2*(SIN(RADIANS(G1463))*SIN(RADIANS(E1457))+COS(RADIANS(G1463))*COS(RADIANS(E1457))*COS(RADIANS(J1447))))</f>
        <v>0</v>
      </c>
      <c r="K1463">
        <f>IF(DEGREES(ACOS(SIN(RADIANS(G1463))*SIN(RADIANS(E1457))+COS(RADIANS(G1463))*COS(RADIANS(E1457))*COS(RADIANS(K1447))))&gt;90,0,$F$4*$F$5/E1456^2*(SIN(RADIANS(G1463))*SIN(RADIANS(E1457))+COS(RADIANS(G1463))*COS(RADIANS(E1457))*COS(RADIANS(K1447))))</f>
        <v>0</v>
      </c>
      <c r="L1463">
        <f>IF(DEGREES(ACOS(SIN(RADIANS(G1463))*SIN(RADIANS(E1457))+COS(RADIANS(G1463))*COS(RADIANS(E1457))*COS(RADIANS(L1447))))&gt;90,0,$F$4*$F$5/E1456^2*(SIN(RADIANS(G1463))*SIN(RADIANS(E1457))+COS(RADIANS(G1463))*COS(RADIANS(E1457))*COS(RADIANS(L1447))))</f>
        <v>0</v>
      </c>
      <c r="M1463">
        <f>IF(DEGREES(ACOS(SIN(RADIANS(G1463))*SIN(RADIANS(E1457))+COS(RADIANS(G1463))*COS(RADIANS(E1457))*COS(RADIANS(M1447))))&gt;90,0,$F$4*$F$5/E1456^2*(SIN(RADIANS(G1463))*SIN(RADIANS(E1457))+COS(RADIANS(G1463))*COS(RADIANS(E1457))*COS(RADIANS(M1447))))</f>
        <v>0</v>
      </c>
      <c r="N1463">
        <f>IF(DEGREES(ACOS(SIN(RADIANS(G1463))*SIN(RADIANS(E1457))+COS(RADIANS(G1463))*COS(RADIANS(E1457))*COS(RADIANS(N1447))))&gt;90,0,$F$4*$F$5/E1456^2*(SIN(RADIANS(G1463))*SIN(RADIANS(E1457))+COS(RADIANS(G1463))*COS(RADIANS(E1457))*COS(RADIANS(N1447))))</f>
        <v>0</v>
      </c>
      <c r="O1463">
        <f>IF(DEGREES(ACOS(SIN(RADIANS(G1463))*SIN(RADIANS(E1457))+COS(RADIANS(G1463))*COS(RADIANS(E1457))*COS(RADIANS(O1447))))&gt;90,0,$F$4*$F$5/E1456^2*(SIN(RADIANS(G1463))*SIN(RADIANS(E1457))+COS(RADIANS(G1463))*COS(RADIANS(E1457))*COS(RADIANS(O1447))))</f>
        <v>0</v>
      </c>
      <c r="P1463">
        <f>IF(DEGREES(ACOS(SIN(RADIANS(G1463))*SIN(RADIANS(E1457))+COS(RADIANS(G1463))*COS(RADIANS(E1457))*COS(RADIANS(P1447))))&gt;90,0,$F$4*$F$5/E1456^2*(SIN(RADIANS(G1463))*SIN(RADIANS(E1457))+COS(RADIANS(G1463))*COS(RADIANS(E1457))*COS(RADIANS(P1447))))</f>
        <v>0</v>
      </c>
      <c r="Q1463">
        <f>IF(DEGREES(ACOS(SIN(RADIANS(G1463))*SIN(RADIANS(E1457))+COS(RADIANS(G1463))*COS(RADIANS(E1457))*COS(RADIANS(Q1447))))&gt;90,0,$F$4*$F$5/E1456^2*(SIN(RADIANS(G1463))*SIN(RADIANS(E1457))+COS(RADIANS(G1463))*COS(RADIANS(E1457))*COS(RADIANS(Q1447))))</f>
        <v>0</v>
      </c>
      <c r="R1463" t="e">
        <f>IF(DEGREES(ACOS(SIN(RADIANS(G1463))*SIN(RADIANS(E1457))+COS(RADIANS(G1463))*COS(RADIANS(E1457))*COS(RADIANS(R1447))))&gt;90,0,$F$4*$F$5/E1456^2*(SIN(RADIANS(G1463))*SIN(RADIANS(E1457))+COS(RADIANS(G1463))*COS(RADIANS(E1457))*COS(RADIANS(R1447))))</f>
        <v>#DIV/0!</v>
      </c>
      <c r="S1463" t="e">
        <f>IF(DEGREES(ACOS(SIN(RADIANS(G1463))*SIN(RADIANS(E1457))+COS(RADIANS(G1463))*COS(RADIANS(E1457))*COS(RADIANS(S1447))))&gt;90,0,$F$4*$F$5/E1456^2*(SIN(RADIANS(G1463))*SIN(RADIANS(E1457))+COS(RADIANS(G1463))*COS(RADIANS(E1457))*COS(RADIANS(S1447))))</f>
        <v>#DIV/0!</v>
      </c>
      <c r="T1463" t="e">
        <f>IF(DEGREES(ACOS(SIN(RADIANS(G1463))*SIN(RADIANS(E1457))+COS(RADIANS(G1463))*COS(RADIANS(E1457))*COS(RADIANS(T1447))))&gt;90,0,$F$4*$F$5/E1456^2*(SIN(RADIANS(G1463))*SIN(RADIANS(E1457))+COS(RADIANS(G1463))*COS(RADIANS(E1457))*COS(RADIANS(T1447))))</f>
        <v>#DIV/0!</v>
      </c>
      <c r="U1463" t="e">
        <f>IF(DEGREES(ACOS(SIN(RADIANS(G1463))*SIN(RADIANS(E1457))+COS(RADIANS(G1463))*COS(RADIANS(E1457))*COS(RADIANS(U1447))))&gt;90,0,$F$4*$F$5/E1456^2*(SIN(RADIANS(G1463))*SIN(RADIANS(E1457))+COS(RADIANS(G1463))*COS(RADIANS(E1457))*COS(RADIANS(U1447))))</f>
        <v>#DIV/0!</v>
      </c>
      <c r="V1463" t="e">
        <f>IF(DEGREES(ACOS(SIN(RADIANS(G1463))*SIN(RADIANS(E1457))+COS(RADIANS(G1463))*COS(RADIANS(E1457))*COS(RADIANS(V1447))))&gt;90,0,$F$4*$F$5/E1456^2*(SIN(RADIANS(G1463))*SIN(RADIANS(E1457))+COS(RADIANS(G1463))*COS(RADIANS(E1457))*COS(RADIANS(V1447))))</f>
        <v>#DIV/0!</v>
      </c>
      <c r="W1463" t="e">
        <f>IF(DEGREES(ACOS(SIN(RADIANS(G1463))*SIN(RADIANS(E1457))+COS(RADIANS(G1463))*COS(RADIANS(E1457))*COS(RADIANS(W1447))))&gt;90,0,$F$4*$F$5/E1456^2*(SIN(RADIANS(G1463))*SIN(RADIANS(E1457))+COS(RADIANS(G1463))*COS(RADIANS(E1457))*COS(RADIANS(W1447))))</f>
        <v>#DIV/0!</v>
      </c>
      <c r="X1463" t="e">
        <f>IF(DEGREES(ACOS(SIN(RADIANS(G1463))*SIN(RADIANS(E1457))+COS(RADIANS(G1463))*COS(RADIANS(E1457))*COS(RADIANS(X1447))))&gt;90,0,$F$4*$F$5/E1456^2*(SIN(RADIANS(G1463))*SIN(RADIANS(E1457))+COS(RADIANS(G1463))*COS(RADIANS(E1457))*COS(RADIANS(X1447))))</f>
        <v>#DIV/0!</v>
      </c>
      <c r="Y1463" t="e">
        <f>IF(DEGREES(ACOS(SIN(RADIANS(G1463))*SIN(RADIANS(E1457))+COS(RADIANS(G1463))*COS(RADIANS(E1457))*COS(RADIANS(Y1447))))&gt;90,0,$F$4*$F$5/E1456^2*(SIN(RADIANS(G1463))*SIN(RADIANS(E1457))+COS(RADIANS(G1463))*COS(RADIANS(E1457))*COS(RADIANS(Y1447))))</f>
        <v>#DIV/0!</v>
      </c>
      <c r="Z1463" t="e">
        <f>IF(DEGREES(ACOS(SIN(RADIANS(G1463))*SIN(RADIANS(E1457))+COS(RADIANS(G1463))*COS(RADIANS(E1457))*COS(RADIANS(Z1447))))&gt;90,0,$F$4*$F$5/E1456^2*(SIN(RADIANS(G1463))*SIN(RADIANS(E1457))+COS(RADIANS(G1463))*COS(RADIANS(E1457))*COS(RADIANS(Z1447))))</f>
        <v>#DIV/0!</v>
      </c>
      <c r="AA1463" t="e">
        <f>IF(DEGREES(ACOS(SIN(RADIANS(G1463))*SIN(RADIANS(E1457))+COS(RADIANS(G1463))*COS(RADIANS(E1457))*COS(RADIANS(AA1447))))&gt;90,0,$F$4*$F$5/E1456^2*(SIN(RADIANS(G1463))*SIN(RADIANS(E1457))+COS(RADIANS(G1463))*COS(RADIANS(E1457))*COS(RADIANS(AA1447))))</f>
        <v>#DIV/0!</v>
      </c>
      <c r="AB1463" t="e">
        <f>IF(DEGREES(ACOS(SIN(RADIANS(G1463))*SIN(RADIANS(E1457))+COS(RADIANS(G1463))*COS(RADIANS(E1457))*COS(RADIANS(AB1447))))&gt;90,0,$F$4*$F$5/E1456^2*(SIN(RADIANS(G1463))*SIN(RADIANS(E1457))+COS(RADIANS(G1463))*COS(RADIANS(E1457))*COS(RADIANS(AB1447))))</f>
        <v>#DIV/0!</v>
      </c>
      <c r="AC1463" t="e">
        <f>IF(DEGREES(ACOS(SIN(RADIANS(G1463))*SIN(RADIANS(E1457))+COS(RADIANS(G1463))*COS(RADIANS(E1457))*COS(RADIANS(AC1447))))&gt;90,0,$F$4*$F$5/E1456^2*(SIN(RADIANS(G1463))*SIN(RADIANS(E1457))+COS(RADIANS(G1463))*COS(RADIANS(E1457))*COS(RADIANS(AC1447))))</f>
        <v>#DIV/0!</v>
      </c>
      <c r="AD1463" t="e">
        <f>IF(DEGREES(ACOS(SIN(RADIANS(G1463))*SIN(RADIANS(E1457))+COS(RADIANS(G1463))*COS(RADIANS(E1457))*COS(RADIANS(AD1447))))&gt;90,0,$F$4*$F$5/E1456^2*(SIN(RADIANS(G1463))*SIN(RADIANS(E1457))+COS(RADIANS(G1463))*COS(RADIANS(E1457))*COS(RADIANS(AD1447))))</f>
        <v>#DIV/0!</v>
      </c>
      <c r="AE1463" t="e">
        <f>IF(DEGREES(ACOS(SIN(RADIANS(G1463))*SIN(RADIANS(E1457))+COS(RADIANS(G1463))*COS(RADIANS(E1457))*COS(RADIANS(AE1447))))&gt;90,0,$F$4*$F$5/E1456^2*(SIN(RADIANS(G1463))*SIN(RADIANS(E1457))+COS(RADIANS(G1463))*COS(RADIANS(E1457))*COS(RADIANS(AE1447))))</f>
        <v>#DIV/0!</v>
      </c>
      <c r="AF1463" t="e">
        <f>IF(DEGREES(ACOS(SIN(RADIANS(G1463))*SIN(RADIANS(E1457))+COS(RADIANS(G1463))*COS(RADIANS(E1457))*COS(RADIANS(AF1447))))&gt;90,0,$F$4*$F$5/E1456^2*(SIN(RADIANS(G1463))*SIN(RADIANS(E1457))+COS(RADIANS(G1463))*COS(RADIANS(E1457))*COS(RADIANS(AF1447))))</f>
        <v>#DIV/0!</v>
      </c>
      <c r="AG1463" t="e">
        <f>IF(DEGREES(ACOS(SIN(RADIANS(G1463))*SIN(RADIANS(E1457))+COS(RADIANS(G1463))*COS(RADIANS(E1457))*COS(RADIANS(AG1447))))&gt;90,0,$F$4*$F$5/E1456^2*(SIN(RADIANS(G1463))*SIN(RADIANS(E1457))+COS(RADIANS(G1463))*COS(RADIANS(E1457))*COS(RADIANS(AG1447))))</f>
        <v>#DIV/0!</v>
      </c>
      <c r="AH1463" t="e">
        <f>IF(DEGREES(ACOS(SIN(RADIANS(G1463))*SIN(RADIANS(E1457))+COS(RADIANS(G1463))*COS(RADIANS(E1457))*COS(RADIANS(AH1447))))&gt;90,0,$F$4*$F$5/E1456^2*(SIN(RADIANS(G1463))*SIN(RADIANS(E1457))+COS(RADIANS(G1463))*COS(RADIANS(E1457))*COS(RADIANS(AH1447))))</f>
        <v>#DIV/0!</v>
      </c>
      <c r="AI1463" t="e">
        <f>IF(DEGREES(ACOS(SIN(RADIANS(G1463))*SIN(RADIANS(E1457))+COS(RADIANS(G1463))*COS(RADIANS(E1457))*COS(RADIANS(AI1447))))&gt;90,0,$F$4*$F$5/E1456^2*(SIN(RADIANS(G1463))*SIN(RADIANS(E1457))+COS(RADIANS(G1463))*COS(RADIANS(E1457))*COS(RADIANS(AI1447))))</f>
        <v>#DIV/0!</v>
      </c>
      <c r="AJ1463" t="e">
        <f>IF(DEGREES(ACOS(SIN(RADIANS(G1463))*SIN(RADIANS(E1457))+COS(RADIANS(G1463))*COS(RADIANS(E1457))*COS(RADIANS(AJ1447))))&gt;90,0,$F$4*$F$5/E1456^2*(SIN(RADIANS(G1463))*SIN(RADIANS(E1457))+COS(RADIANS(G1463))*COS(RADIANS(E1457))*COS(RADIANS(AJ1447))))</f>
        <v>#DIV/0!</v>
      </c>
      <c r="AK1463">
        <f>IF(DEGREES(ACOS(SIN(RADIANS(G1463))*SIN(RADIANS(E1457))+COS(RADIANS(G1463))*COS(RADIANS(E1457))*COS(RADIANS(AK1447))))&gt;90,0,$F$4*$F$5/E1456^2*(SIN(RADIANS(G1463))*SIN(RADIANS(E1457))+COS(RADIANS(G1463))*COS(RADIANS(E1457))*COS(RADIANS(AK1447))))</f>
        <v>0</v>
      </c>
      <c r="AL1463">
        <f>IF(DEGREES(ACOS(SIN(RADIANS(G1463))*SIN(RADIANS(E1457))+COS(RADIANS(G1463))*COS(RADIANS(E1457))*COS(RADIANS(AL1447))))&gt;90,0,$F$4*$F$5/E1456^2*(SIN(RADIANS(G1463))*SIN(RADIANS(E1457))+COS(RADIANS(G1463))*COS(RADIANS(E1457))*COS(RADIANS(AL1447))))</f>
        <v>0</v>
      </c>
      <c r="AM1463">
        <f>IF(DEGREES(ACOS(SIN(RADIANS(G1463))*SIN(RADIANS(E1457))+COS(RADIANS(G1463))*COS(RADIANS(E1457))*COS(RADIANS(AM1447))))&gt;90,0,$F$4*$F$5/E1456^2*(SIN(RADIANS(G1463))*SIN(RADIANS(E1457))+COS(RADIANS(G1463))*COS(RADIANS(E1457))*COS(RADIANS(AM1447))))</f>
        <v>0</v>
      </c>
      <c r="AN1463">
        <f>IF(DEGREES(ACOS(SIN(RADIANS(G1463))*SIN(RADIANS(E1457))+COS(RADIANS(G1463))*COS(RADIANS(E1457))*COS(RADIANS(AN1447))))&gt;90,0,$F$4*$F$5/E1456^2*(SIN(RADIANS(G1463))*SIN(RADIANS(E1457))+COS(RADIANS(G1463))*COS(RADIANS(E1457))*COS(RADIANS(AN1447))))</f>
        <v>0</v>
      </c>
      <c r="AO1463">
        <f>IF(DEGREES(ACOS(SIN(RADIANS(G1463))*SIN(RADIANS(E1457))+COS(RADIANS(G1463))*COS(RADIANS(E1457))*COS(RADIANS(AO1447))))&gt;90,0,$F$4*$F$5/E1456^2*(SIN(RADIANS(G1463))*SIN(RADIANS(E1457))+COS(RADIANS(G1463))*COS(RADIANS(E1457))*COS(RADIANS(AO1447))))</f>
        <v>0</v>
      </c>
      <c r="AP1463">
        <f>IF(DEGREES(ACOS(SIN(RADIANS(G1463))*SIN(RADIANS(E1457))+COS(RADIANS(G1463))*COS(RADIANS(E1457))*COS(RADIANS(AP1447))))&gt;90,0,$F$4*$F$5/E1456^2*(SIN(RADIANS(G1463))*SIN(RADIANS(E1457))+COS(RADIANS(G1463))*COS(RADIANS(E1457))*COS(RADIANS(AP1447))))</f>
        <v>0</v>
      </c>
      <c r="AQ1463">
        <f>IF(DEGREES(ACOS(SIN(RADIANS(G1463))*SIN(RADIANS(E1457))+COS(RADIANS(G1463))*COS(RADIANS(E1457))*COS(RADIANS(AQ1447))))&gt;90,0,$F$4*$F$5/E1456^2*(SIN(RADIANS(G1463))*SIN(RADIANS(E1457))+COS(RADIANS(G1463))*COS(RADIANS(E1457))*COS(RADIANS(AQ1447))))</f>
        <v>0</v>
      </c>
      <c r="AR1463">
        <f>IF(DEGREES(ACOS(SIN(RADIANS(G1463))*SIN(RADIANS(E1457))+COS(RADIANS(G1463))*COS(RADIANS(E1457))*COS(RADIANS(AR1447))))&gt;90,0,$F$4*$F$5/E1456^2*(SIN(RADIANS(G1463))*SIN(RADIANS(E1457))+COS(RADIANS(G1463))*COS(RADIANS(E1457))*COS(RADIANS(AR1447))))</f>
        <v>0</v>
      </c>
    </row>
    <row r="1464" spans="2:44" x14ac:dyDescent="0.5">
      <c r="G1464">
        <v>-60</v>
      </c>
      <c r="I1464">
        <f>IF(DEGREES(ACOS(SIN(RADIANS(G1464))*SIN(RADIANS(E1457))+COS(RADIANS(G1464))*COS(RADIANS(E1457))*COS(RADIANS(I1447))))&gt;90,0,$F$4*$F$5/E1456^2*(SIN(RADIANS(G1464))*SIN(RADIANS(E1457))+COS(RADIANS(G1464))*COS(RADIANS(E1457))*COS(RADIANS(I1447))))</f>
        <v>0</v>
      </c>
      <c r="J1464">
        <f>IF(DEGREES(ACOS(SIN(RADIANS(G1464))*SIN(RADIANS(E1457))+COS(RADIANS(G1464))*COS(RADIANS(E1457))*COS(RADIANS(J1447))))&gt;90,0,$F$4*$F$5/E1456^2*(SIN(RADIANS(G1464))*SIN(RADIANS(E1457))+COS(RADIANS(G1464))*COS(RADIANS(E1457))*COS(RADIANS(J1447))))</f>
        <v>0</v>
      </c>
      <c r="K1464">
        <f>IF(DEGREES(ACOS(SIN(RADIANS(G1464))*SIN(RADIANS(E1457))+COS(RADIANS(G1464))*COS(RADIANS(E1457))*COS(RADIANS(K1447))))&gt;90,0,$F$4*$F$5/E1456^2*(SIN(RADIANS(G1464))*SIN(RADIANS(E1457))+COS(RADIANS(G1464))*COS(RADIANS(E1457))*COS(RADIANS(K1447))))</f>
        <v>0</v>
      </c>
      <c r="L1464">
        <f>IF(DEGREES(ACOS(SIN(RADIANS(G1464))*SIN(RADIANS(E1457))+COS(RADIANS(G1464))*COS(RADIANS(E1457))*COS(RADIANS(L1447))))&gt;90,0,$F$4*$F$5/E1456^2*(SIN(RADIANS(G1464))*SIN(RADIANS(E1457))+COS(RADIANS(G1464))*COS(RADIANS(E1457))*COS(RADIANS(L1447))))</f>
        <v>0</v>
      </c>
      <c r="M1464">
        <f>IF(DEGREES(ACOS(SIN(RADIANS(G1464))*SIN(RADIANS(E1457))+COS(RADIANS(G1464))*COS(RADIANS(E1457))*COS(RADIANS(M1447))))&gt;90,0,$F$4*$F$5/E1456^2*(SIN(RADIANS(G1464))*SIN(RADIANS(E1457))+COS(RADIANS(G1464))*COS(RADIANS(E1457))*COS(RADIANS(M1447))))</f>
        <v>0</v>
      </c>
      <c r="N1464">
        <f>IF(DEGREES(ACOS(SIN(RADIANS(G1464))*SIN(RADIANS(E1457))+COS(RADIANS(G1464))*COS(RADIANS(E1457))*COS(RADIANS(N1447))))&gt;90,0,$F$4*$F$5/E1456^2*(SIN(RADIANS(G1464))*SIN(RADIANS(E1457))+COS(RADIANS(G1464))*COS(RADIANS(E1457))*COS(RADIANS(N1447))))</f>
        <v>0</v>
      </c>
      <c r="O1464">
        <f>IF(DEGREES(ACOS(SIN(RADIANS(G1464))*SIN(RADIANS(E1457))+COS(RADIANS(G1464))*COS(RADIANS(E1457))*COS(RADIANS(O1447))))&gt;90,0,$F$4*$F$5/E1456^2*(SIN(RADIANS(G1464))*SIN(RADIANS(E1457))+COS(RADIANS(G1464))*COS(RADIANS(E1457))*COS(RADIANS(O1447))))</f>
        <v>0</v>
      </c>
      <c r="P1464">
        <f>IF(DEGREES(ACOS(SIN(RADIANS(G1464))*SIN(RADIANS(E1457))+COS(RADIANS(G1464))*COS(RADIANS(E1457))*COS(RADIANS(P1447))))&gt;90,0,$F$4*$F$5/E1456^2*(SIN(RADIANS(G1464))*SIN(RADIANS(E1457))+COS(RADIANS(G1464))*COS(RADIANS(E1457))*COS(RADIANS(P1447))))</f>
        <v>0</v>
      </c>
      <c r="Q1464">
        <f>IF(DEGREES(ACOS(SIN(RADIANS(G1464))*SIN(RADIANS(E1457))+COS(RADIANS(G1464))*COS(RADIANS(E1457))*COS(RADIANS(Q1447))))&gt;90,0,$F$4*$F$5/E1456^2*(SIN(RADIANS(G1464))*SIN(RADIANS(E1457))+COS(RADIANS(G1464))*COS(RADIANS(E1457))*COS(RADIANS(Q1447))))</f>
        <v>0</v>
      </c>
      <c r="R1464" t="e">
        <f>IF(DEGREES(ACOS(SIN(RADIANS(G1464))*SIN(RADIANS(E1457))+COS(RADIANS(G1464))*COS(RADIANS(E1457))*COS(RADIANS(R1447))))&gt;90,0,$F$4*$F$5/E1456^2*(SIN(RADIANS(G1464))*SIN(RADIANS(E1457))+COS(RADIANS(G1464))*COS(RADIANS(E1457))*COS(RADIANS(R1447))))</f>
        <v>#DIV/0!</v>
      </c>
      <c r="S1464" t="e">
        <f>IF(DEGREES(ACOS(SIN(RADIANS(G1464))*SIN(RADIANS(E1457))+COS(RADIANS(G1464))*COS(RADIANS(E1457))*COS(RADIANS(S1447))))&gt;90,0,$F$4*$F$5/E1456^2*(SIN(RADIANS(G1464))*SIN(RADIANS(E1457))+COS(RADIANS(G1464))*COS(RADIANS(E1457))*COS(RADIANS(S1447))))</f>
        <v>#DIV/0!</v>
      </c>
      <c r="T1464" t="e">
        <f>IF(DEGREES(ACOS(SIN(RADIANS(G1464))*SIN(RADIANS(E1457))+COS(RADIANS(G1464))*COS(RADIANS(E1457))*COS(RADIANS(T1447))))&gt;90,0,$F$4*$F$5/E1456^2*(SIN(RADIANS(G1464))*SIN(RADIANS(E1457))+COS(RADIANS(G1464))*COS(RADIANS(E1457))*COS(RADIANS(T1447))))</f>
        <v>#DIV/0!</v>
      </c>
      <c r="U1464" t="e">
        <f>IF(DEGREES(ACOS(SIN(RADIANS(G1464))*SIN(RADIANS(E1457))+COS(RADIANS(G1464))*COS(RADIANS(E1457))*COS(RADIANS(U1447))))&gt;90,0,$F$4*$F$5/E1456^2*(SIN(RADIANS(G1464))*SIN(RADIANS(E1457))+COS(RADIANS(G1464))*COS(RADIANS(E1457))*COS(RADIANS(U1447))))</f>
        <v>#DIV/0!</v>
      </c>
      <c r="V1464" t="e">
        <f>IF(DEGREES(ACOS(SIN(RADIANS(G1464))*SIN(RADIANS(E1457))+COS(RADIANS(G1464))*COS(RADIANS(E1457))*COS(RADIANS(V1447))))&gt;90,0,$F$4*$F$5/E1456^2*(SIN(RADIANS(G1464))*SIN(RADIANS(E1457))+COS(RADIANS(G1464))*COS(RADIANS(E1457))*COS(RADIANS(V1447))))</f>
        <v>#DIV/0!</v>
      </c>
      <c r="W1464" t="e">
        <f>IF(DEGREES(ACOS(SIN(RADIANS(G1464))*SIN(RADIANS(E1457))+COS(RADIANS(G1464))*COS(RADIANS(E1457))*COS(RADIANS(W1447))))&gt;90,0,$F$4*$F$5/E1456^2*(SIN(RADIANS(G1464))*SIN(RADIANS(E1457))+COS(RADIANS(G1464))*COS(RADIANS(E1457))*COS(RADIANS(W1447))))</f>
        <v>#DIV/0!</v>
      </c>
      <c r="X1464" t="e">
        <f>IF(DEGREES(ACOS(SIN(RADIANS(G1464))*SIN(RADIANS(E1457))+COS(RADIANS(G1464))*COS(RADIANS(E1457))*COS(RADIANS(X1447))))&gt;90,0,$F$4*$F$5/E1456^2*(SIN(RADIANS(G1464))*SIN(RADIANS(E1457))+COS(RADIANS(G1464))*COS(RADIANS(E1457))*COS(RADIANS(X1447))))</f>
        <v>#DIV/0!</v>
      </c>
      <c r="Y1464" t="e">
        <f>IF(DEGREES(ACOS(SIN(RADIANS(G1464))*SIN(RADIANS(E1457))+COS(RADIANS(G1464))*COS(RADIANS(E1457))*COS(RADIANS(Y1447))))&gt;90,0,$F$4*$F$5/E1456^2*(SIN(RADIANS(G1464))*SIN(RADIANS(E1457))+COS(RADIANS(G1464))*COS(RADIANS(E1457))*COS(RADIANS(Y1447))))</f>
        <v>#DIV/0!</v>
      </c>
      <c r="Z1464" t="e">
        <f>IF(DEGREES(ACOS(SIN(RADIANS(G1464))*SIN(RADIANS(E1457))+COS(RADIANS(G1464))*COS(RADIANS(E1457))*COS(RADIANS(Z1447))))&gt;90,0,$F$4*$F$5/E1456^2*(SIN(RADIANS(G1464))*SIN(RADIANS(E1457))+COS(RADIANS(G1464))*COS(RADIANS(E1457))*COS(RADIANS(Z1447))))</f>
        <v>#DIV/0!</v>
      </c>
      <c r="AA1464" t="e">
        <f>IF(DEGREES(ACOS(SIN(RADIANS(G1464))*SIN(RADIANS(E1457))+COS(RADIANS(G1464))*COS(RADIANS(E1457))*COS(RADIANS(AA1447))))&gt;90,0,$F$4*$F$5/E1456^2*(SIN(RADIANS(G1464))*SIN(RADIANS(E1457))+COS(RADIANS(G1464))*COS(RADIANS(E1457))*COS(RADIANS(AA1447))))</f>
        <v>#DIV/0!</v>
      </c>
      <c r="AB1464" t="e">
        <f>IF(DEGREES(ACOS(SIN(RADIANS(G1464))*SIN(RADIANS(E1457))+COS(RADIANS(G1464))*COS(RADIANS(E1457))*COS(RADIANS(AB1447))))&gt;90,0,$F$4*$F$5/E1456^2*(SIN(RADIANS(G1464))*SIN(RADIANS(E1457))+COS(RADIANS(G1464))*COS(RADIANS(E1457))*COS(RADIANS(AB1447))))</f>
        <v>#DIV/0!</v>
      </c>
      <c r="AC1464" t="e">
        <f>IF(DEGREES(ACOS(SIN(RADIANS(G1464))*SIN(RADIANS(E1457))+COS(RADIANS(G1464))*COS(RADIANS(E1457))*COS(RADIANS(AC1447))))&gt;90,0,$F$4*$F$5/E1456^2*(SIN(RADIANS(G1464))*SIN(RADIANS(E1457))+COS(RADIANS(G1464))*COS(RADIANS(E1457))*COS(RADIANS(AC1447))))</f>
        <v>#DIV/0!</v>
      </c>
      <c r="AD1464" t="e">
        <f>IF(DEGREES(ACOS(SIN(RADIANS(G1464))*SIN(RADIANS(E1457))+COS(RADIANS(G1464))*COS(RADIANS(E1457))*COS(RADIANS(AD1447))))&gt;90,0,$F$4*$F$5/E1456^2*(SIN(RADIANS(G1464))*SIN(RADIANS(E1457))+COS(RADIANS(G1464))*COS(RADIANS(E1457))*COS(RADIANS(AD1447))))</f>
        <v>#DIV/0!</v>
      </c>
      <c r="AE1464" t="e">
        <f>IF(DEGREES(ACOS(SIN(RADIANS(G1464))*SIN(RADIANS(E1457))+COS(RADIANS(G1464))*COS(RADIANS(E1457))*COS(RADIANS(AE1447))))&gt;90,0,$F$4*$F$5/E1456^2*(SIN(RADIANS(G1464))*SIN(RADIANS(E1457))+COS(RADIANS(G1464))*COS(RADIANS(E1457))*COS(RADIANS(AE1447))))</f>
        <v>#DIV/0!</v>
      </c>
      <c r="AF1464" t="e">
        <f>IF(DEGREES(ACOS(SIN(RADIANS(G1464))*SIN(RADIANS(E1457))+COS(RADIANS(G1464))*COS(RADIANS(E1457))*COS(RADIANS(AF1447))))&gt;90,0,$F$4*$F$5/E1456^2*(SIN(RADIANS(G1464))*SIN(RADIANS(E1457))+COS(RADIANS(G1464))*COS(RADIANS(E1457))*COS(RADIANS(AF1447))))</f>
        <v>#DIV/0!</v>
      </c>
      <c r="AG1464" t="e">
        <f>IF(DEGREES(ACOS(SIN(RADIANS(G1464))*SIN(RADIANS(E1457))+COS(RADIANS(G1464))*COS(RADIANS(E1457))*COS(RADIANS(AG1447))))&gt;90,0,$F$4*$F$5/E1456^2*(SIN(RADIANS(G1464))*SIN(RADIANS(E1457))+COS(RADIANS(G1464))*COS(RADIANS(E1457))*COS(RADIANS(AG1447))))</f>
        <v>#DIV/0!</v>
      </c>
      <c r="AH1464" t="e">
        <f>IF(DEGREES(ACOS(SIN(RADIANS(G1464))*SIN(RADIANS(E1457))+COS(RADIANS(G1464))*COS(RADIANS(E1457))*COS(RADIANS(AH1447))))&gt;90,0,$F$4*$F$5/E1456^2*(SIN(RADIANS(G1464))*SIN(RADIANS(E1457))+COS(RADIANS(G1464))*COS(RADIANS(E1457))*COS(RADIANS(AH1447))))</f>
        <v>#DIV/0!</v>
      </c>
      <c r="AI1464" t="e">
        <f>IF(DEGREES(ACOS(SIN(RADIANS(G1464))*SIN(RADIANS(E1457))+COS(RADIANS(G1464))*COS(RADIANS(E1457))*COS(RADIANS(AI1447))))&gt;90,0,$F$4*$F$5/E1456^2*(SIN(RADIANS(G1464))*SIN(RADIANS(E1457))+COS(RADIANS(G1464))*COS(RADIANS(E1457))*COS(RADIANS(AI1447))))</f>
        <v>#DIV/0!</v>
      </c>
      <c r="AJ1464" t="e">
        <f>IF(DEGREES(ACOS(SIN(RADIANS(G1464))*SIN(RADIANS(E1457))+COS(RADIANS(G1464))*COS(RADIANS(E1457))*COS(RADIANS(AJ1447))))&gt;90,0,$F$4*$F$5/E1456^2*(SIN(RADIANS(G1464))*SIN(RADIANS(E1457))+COS(RADIANS(G1464))*COS(RADIANS(E1457))*COS(RADIANS(AJ1447))))</f>
        <v>#DIV/0!</v>
      </c>
      <c r="AK1464">
        <f>IF(DEGREES(ACOS(SIN(RADIANS(G1464))*SIN(RADIANS(E1457))+COS(RADIANS(G1464))*COS(RADIANS(E1457))*COS(RADIANS(AK1447))))&gt;90,0,$F$4*$F$5/E1456^2*(SIN(RADIANS(G1464))*SIN(RADIANS(E1457))+COS(RADIANS(G1464))*COS(RADIANS(E1457))*COS(RADIANS(AK1447))))</f>
        <v>0</v>
      </c>
      <c r="AL1464">
        <f>IF(DEGREES(ACOS(SIN(RADIANS(G1464))*SIN(RADIANS(E1457))+COS(RADIANS(G1464))*COS(RADIANS(E1457))*COS(RADIANS(AL1447))))&gt;90,0,$F$4*$F$5/E1456^2*(SIN(RADIANS(G1464))*SIN(RADIANS(E1457))+COS(RADIANS(G1464))*COS(RADIANS(E1457))*COS(RADIANS(AL1447))))</f>
        <v>0</v>
      </c>
      <c r="AM1464">
        <f>IF(DEGREES(ACOS(SIN(RADIANS(G1464))*SIN(RADIANS(E1457))+COS(RADIANS(G1464))*COS(RADIANS(E1457))*COS(RADIANS(AM1447))))&gt;90,0,$F$4*$F$5/E1456^2*(SIN(RADIANS(G1464))*SIN(RADIANS(E1457))+COS(RADIANS(G1464))*COS(RADIANS(E1457))*COS(RADIANS(AM1447))))</f>
        <v>0</v>
      </c>
      <c r="AN1464">
        <f>IF(DEGREES(ACOS(SIN(RADIANS(G1464))*SIN(RADIANS(E1457))+COS(RADIANS(G1464))*COS(RADIANS(E1457))*COS(RADIANS(AN1447))))&gt;90,0,$F$4*$F$5/E1456^2*(SIN(RADIANS(G1464))*SIN(RADIANS(E1457))+COS(RADIANS(G1464))*COS(RADIANS(E1457))*COS(RADIANS(AN1447))))</f>
        <v>0</v>
      </c>
      <c r="AO1464">
        <f>IF(DEGREES(ACOS(SIN(RADIANS(G1464))*SIN(RADIANS(E1457))+COS(RADIANS(G1464))*COS(RADIANS(E1457))*COS(RADIANS(AO1447))))&gt;90,0,$F$4*$F$5/E1456^2*(SIN(RADIANS(G1464))*SIN(RADIANS(E1457))+COS(RADIANS(G1464))*COS(RADIANS(E1457))*COS(RADIANS(AO1447))))</f>
        <v>0</v>
      </c>
      <c r="AP1464">
        <f>IF(DEGREES(ACOS(SIN(RADIANS(G1464))*SIN(RADIANS(E1457))+COS(RADIANS(G1464))*COS(RADIANS(E1457))*COS(RADIANS(AP1447))))&gt;90,0,$F$4*$F$5/E1456^2*(SIN(RADIANS(G1464))*SIN(RADIANS(E1457))+COS(RADIANS(G1464))*COS(RADIANS(E1457))*COS(RADIANS(AP1447))))</f>
        <v>0</v>
      </c>
      <c r="AQ1464">
        <f>IF(DEGREES(ACOS(SIN(RADIANS(G1464))*SIN(RADIANS(E1457))+COS(RADIANS(G1464))*COS(RADIANS(E1457))*COS(RADIANS(AQ1447))))&gt;90,0,$F$4*$F$5/E1456^2*(SIN(RADIANS(G1464))*SIN(RADIANS(E1457))+COS(RADIANS(G1464))*COS(RADIANS(E1457))*COS(RADIANS(AQ1447))))</f>
        <v>0</v>
      </c>
      <c r="AR1464">
        <f>IF(DEGREES(ACOS(SIN(RADIANS(G1464))*SIN(RADIANS(E1457))+COS(RADIANS(G1464))*COS(RADIANS(E1457))*COS(RADIANS(AR1447))))&gt;90,0,$F$4*$F$5/E1456^2*(SIN(RADIANS(G1464))*SIN(RADIANS(E1457))+COS(RADIANS(G1464))*COS(RADIANS(E1457))*COS(RADIANS(AR1447))))</f>
        <v>0</v>
      </c>
    </row>
    <row r="1465" spans="2:44" x14ac:dyDescent="0.5">
      <c r="G1465">
        <v>-70</v>
      </c>
      <c r="I1465">
        <f>IF(DEGREES(ACOS(SIN(RADIANS(G1465))*SIN(RADIANS(E1457))+COS(RADIANS(G1465))*COS(RADIANS(E1457))*COS(RADIANS(I1447))))&gt;90,0,$F$4*$F$5/E1456^2*(SIN(RADIANS(G1465))*SIN(RADIANS(E1457))+COS(RADIANS(G1465))*COS(RADIANS(E1457))*COS(RADIANS(I1447))))</f>
        <v>0</v>
      </c>
      <c r="J1465">
        <f>IF(DEGREES(ACOS(SIN(RADIANS(G1465))*SIN(RADIANS(E1457))+COS(RADIANS(G1465))*COS(RADIANS(E1457))*COS(RADIANS(J1447))))&gt;90,0,$F$4*$F$5/E1456^2*(SIN(RADIANS(G1465))*SIN(RADIANS(E1457))+COS(RADIANS(G1465))*COS(RADIANS(E1457))*COS(RADIANS(J1447))))</f>
        <v>0</v>
      </c>
      <c r="K1465">
        <f>IF(DEGREES(ACOS(SIN(RADIANS(G1465))*SIN(RADIANS(E1457))+COS(RADIANS(G1465))*COS(RADIANS(E1457))*COS(RADIANS(K1447))))&gt;90,0,$F$4*$F$5/E1456^2*(SIN(RADIANS(G1465))*SIN(RADIANS(E1457))+COS(RADIANS(G1465))*COS(RADIANS(E1457))*COS(RADIANS(K1447))))</f>
        <v>0</v>
      </c>
      <c r="L1465">
        <f>IF(DEGREES(ACOS(SIN(RADIANS(G1465))*SIN(RADIANS(E1457))+COS(RADIANS(G1465))*COS(RADIANS(E1457))*COS(RADIANS(L1447))))&gt;90,0,$F$4*$F$5/E1456^2*(SIN(RADIANS(G1465))*SIN(RADIANS(E1457))+COS(RADIANS(G1465))*COS(RADIANS(E1457))*COS(RADIANS(L1447))))</f>
        <v>0</v>
      </c>
      <c r="M1465">
        <f>IF(DEGREES(ACOS(SIN(RADIANS(G1465))*SIN(RADIANS(E1457))+COS(RADIANS(G1465))*COS(RADIANS(E1457))*COS(RADIANS(M1447))))&gt;90,0,$F$4*$F$5/E1456^2*(SIN(RADIANS(G1465))*SIN(RADIANS(E1457))+COS(RADIANS(G1465))*COS(RADIANS(E1457))*COS(RADIANS(M1447))))</f>
        <v>0</v>
      </c>
      <c r="N1465">
        <f>IF(DEGREES(ACOS(SIN(RADIANS(G1465))*SIN(RADIANS(E1457))+COS(RADIANS(G1465))*COS(RADIANS(E1457))*COS(RADIANS(N1447))))&gt;90,0,$F$4*$F$5/E1456^2*(SIN(RADIANS(G1465))*SIN(RADIANS(E1457))+COS(RADIANS(G1465))*COS(RADIANS(E1457))*COS(RADIANS(N1447))))</f>
        <v>0</v>
      </c>
      <c r="O1465">
        <f>IF(DEGREES(ACOS(SIN(RADIANS(G1465))*SIN(RADIANS(E1457))+COS(RADIANS(G1465))*COS(RADIANS(E1457))*COS(RADIANS(O1447))))&gt;90,0,$F$4*$F$5/E1456^2*(SIN(RADIANS(G1465))*SIN(RADIANS(E1457))+COS(RADIANS(G1465))*COS(RADIANS(E1457))*COS(RADIANS(O1447))))</f>
        <v>0</v>
      </c>
      <c r="P1465">
        <f>IF(DEGREES(ACOS(SIN(RADIANS(G1465))*SIN(RADIANS(E1457))+COS(RADIANS(G1465))*COS(RADIANS(E1457))*COS(RADIANS(P1447))))&gt;90,0,$F$4*$F$5/E1456^2*(SIN(RADIANS(G1465))*SIN(RADIANS(E1457))+COS(RADIANS(G1465))*COS(RADIANS(E1457))*COS(RADIANS(P1447))))</f>
        <v>0</v>
      </c>
      <c r="Q1465">
        <f>IF(DEGREES(ACOS(SIN(RADIANS(G1465))*SIN(RADIANS(E1457))+COS(RADIANS(G1465))*COS(RADIANS(E1457))*COS(RADIANS(Q1447))))&gt;90,0,$F$4*$F$5/E1456^2*(SIN(RADIANS(G1465))*SIN(RADIANS(E1457))+COS(RADIANS(G1465))*COS(RADIANS(E1457))*COS(RADIANS(Q1447))))</f>
        <v>0</v>
      </c>
      <c r="R1465" t="e">
        <f>IF(DEGREES(ACOS(SIN(RADIANS(G1465))*SIN(RADIANS(E1457))+COS(RADIANS(G1465))*COS(RADIANS(E1457))*COS(RADIANS(R1447))))&gt;90,0,$F$4*$F$5/E1456^2*(SIN(RADIANS(G1465))*SIN(RADIANS(E1457))+COS(RADIANS(G1465))*COS(RADIANS(E1457))*COS(RADIANS(R1447))))</f>
        <v>#DIV/0!</v>
      </c>
      <c r="S1465" t="e">
        <f>IF(DEGREES(ACOS(SIN(RADIANS(G1465))*SIN(RADIANS(E1457))+COS(RADIANS(G1465))*COS(RADIANS(E1457))*COS(RADIANS(S1447))))&gt;90,0,$F$4*$F$5/E1456^2*(SIN(RADIANS(G1465))*SIN(RADIANS(E1457))+COS(RADIANS(G1465))*COS(RADIANS(E1457))*COS(RADIANS(S1447))))</f>
        <v>#DIV/0!</v>
      </c>
      <c r="T1465" t="e">
        <f>IF(DEGREES(ACOS(SIN(RADIANS(G1465))*SIN(RADIANS(E1457))+COS(RADIANS(G1465))*COS(RADIANS(E1457))*COS(RADIANS(T1447))))&gt;90,0,$F$4*$F$5/E1456^2*(SIN(RADIANS(G1465))*SIN(RADIANS(E1457))+COS(RADIANS(G1465))*COS(RADIANS(E1457))*COS(RADIANS(T1447))))</f>
        <v>#DIV/0!</v>
      </c>
      <c r="U1465" t="e">
        <f>IF(DEGREES(ACOS(SIN(RADIANS(G1465))*SIN(RADIANS(E1457))+COS(RADIANS(G1465))*COS(RADIANS(E1457))*COS(RADIANS(U1447))))&gt;90,0,$F$4*$F$5/E1456^2*(SIN(RADIANS(G1465))*SIN(RADIANS(E1457))+COS(RADIANS(G1465))*COS(RADIANS(E1457))*COS(RADIANS(U1447))))</f>
        <v>#DIV/0!</v>
      </c>
      <c r="V1465" t="e">
        <f>IF(DEGREES(ACOS(SIN(RADIANS(G1465))*SIN(RADIANS(E1457))+COS(RADIANS(G1465))*COS(RADIANS(E1457))*COS(RADIANS(V1447))))&gt;90,0,$F$4*$F$5/E1456^2*(SIN(RADIANS(G1465))*SIN(RADIANS(E1457))+COS(RADIANS(G1465))*COS(RADIANS(E1457))*COS(RADIANS(V1447))))</f>
        <v>#DIV/0!</v>
      </c>
      <c r="W1465" t="e">
        <f>IF(DEGREES(ACOS(SIN(RADIANS(G1465))*SIN(RADIANS(E1457))+COS(RADIANS(G1465))*COS(RADIANS(E1457))*COS(RADIANS(W1447))))&gt;90,0,$F$4*$F$5/E1456^2*(SIN(RADIANS(G1465))*SIN(RADIANS(E1457))+COS(RADIANS(G1465))*COS(RADIANS(E1457))*COS(RADIANS(W1447))))</f>
        <v>#DIV/0!</v>
      </c>
      <c r="X1465" t="e">
        <f>IF(DEGREES(ACOS(SIN(RADIANS(G1465))*SIN(RADIANS(E1457))+COS(RADIANS(G1465))*COS(RADIANS(E1457))*COS(RADIANS(X1447))))&gt;90,0,$F$4*$F$5/E1456^2*(SIN(RADIANS(G1465))*SIN(RADIANS(E1457))+COS(RADIANS(G1465))*COS(RADIANS(E1457))*COS(RADIANS(X1447))))</f>
        <v>#DIV/0!</v>
      </c>
      <c r="Y1465" t="e">
        <f>IF(DEGREES(ACOS(SIN(RADIANS(G1465))*SIN(RADIANS(E1457))+COS(RADIANS(G1465))*COS(RADIANS(E1457))*COS(RADIANS(Y1447))))&gt;90,0,$F$4*$F$5/E1456^2*(SIN(RADIANS(G1465))*SIN(RADIANS(E1457))+COS(RADIANS(G1465))*COS(RADIANS(E1457))*COS(RADIANS(Y1447))))</f>
        <v>#DIV/0!</v>
      </c>
      <c r="Z1465" t="e">
        <f>IF(DEGREES(ACOS(SIN(RADIANS(G1465))*SIN(RADIANS(E1457))+COS(RADIANS(G1465))*COS(RADIANS(E1457))*COS(RADIANS(Z1447))))&gt;90,0,$F$4*$F$5/E1456^2*(SIN(RADIANS(G1465))*SIN(RADIANS(E1457))+COS(RADIANS(G1465))*COS(RADIANS(E1457))*COS(RADIANS(Z1447))))</f>
        <v>#DIV/0!</v>
      </c>
      <c r="AA1465" t="e">
        <f>IF(DEGREES(ACOS(SIN(RADIANS(G1465))*SIN(RADIANS(E1457))+COS(RADIANS(G1465))*COS(RADIANS(E1457))*COS(RADIANS(AA1447))))&gt;90,0,$F$4*$F$5/E1456^2*(SIN(RADIANS(G1465))*SIN(RADIANS(E1457))+COS(RADIANS(G1465))*COS(RADIANS(E1457))*COS(RADIANS(AA1447))))</f>
        <v>#DIV/0!</v>
      </c>
      <c r="AB1465" t="e">
        <f>IF(DEGREES(ACOS(SIN(RADIANS(G1465))*SIN(RADIANS(E1457))+COS(RADIANS(G1465))*COS(RADIANS(E1457))*COS(RADIANS(AB1447))))&gt;90,0,$F$4*$F$5/E1456^2*(SIN(RADIANS(G1465))*SIN(RADIANS(E1457))+COS(RADIANS(G1465))*COS(RADIANS(E1457))*COS(RADIANS(AB1447))))</f>
        <v>#DIV/0!</v>
      </c>
      <c r="AC1465" t="e">
        <f>IF(DEGREES(ACOS(SIN(RADIANS(G1465))*SIN(RADIANS(E1457))+COS(RADIANS(G1465))*COS(RADIANS(E1457))*COS(RADIANS(AC1447))))&gt;90,0,$F$4*$F$5/E1456^2*(SIN(RADIANS(G1465))*SIN(RADIANS(E1457))+COS(RADIANS(G1465))*COS(RADIANS(E1457))*COS(RADIANS(AC1447))))</f>
        <v>#DIV/0!</v>
      </c>
      <c r="AD1465" t="e">
        <f>IF(DEGREES(ACOS(SIN(RADIANS(G1465))*SIN(RADIANS(E1457))+COS(RADIANS(G1465))*COS(RADIANS(E1457))*COS(RADIANS(AD1447))))&gt;90,0,$F$4*$F$5/E1456^2*(SIN(RADIANS(G1465))*SIN(RADIANS(E1457))+COS(RADIANS(G1465))*COS(RADIANS(E1457))*COS(RADIANS(AD1447))))</f>
        <v>#DIV/0!</v>
      </c>
      <c r="AE1465" t="e">
        <f>IF(DEGREES(ACOS(SIN(RADIANS(G1465))*SIN(RADIANS(E1457))+COS(RADIANS(G1465))*COS(RADIANS(E1457))*COS(RADIANS(AE1447))))&gt;90,0,$F$4*$F$5/E1456^2*(SIN(RADIANS(G1465))*SIN(RADIANS(E1457))+COS(RADIANS(G1465))*COS(RADIANS(E1457))*COS(RADIANS(AE1447))))</f>
        <v>#DIV/0!</v>
      </c>
      <c r="AF1465" t="e">
        <f>IF(DEGREES(ACOS(SIN(RADIANS(G1465))*SIN(RADIANS(E1457))+COS(RADIANS(G1465))*COS(RADIANS(E1457))*COS(RADIANS(AF1447))))&gt;90,0,$F$4*$F$5/E1456^2*(SIN(RADIANS(G1465))*SIN(RADIANS(E1457))+COS(RADIANS(G1465))*COS(RADIANS(E1457))*COS(RADIANS(AF1447))))</f>
        <v>#DIV/0!</v>
      </c>
      <c r="AG1465" t="e">
        <f>IF(DEGREES(ACOS(SIN(RADIANS(G1465))*SIN(RADIANS(E1457))+COS(RADIANS(G1465))*COS(RADIANS(E1457))*COS(RADIANS(AG1447))))&gt;90,0,$F$4*$F$5/E1456^2*(SIN(RADIANS(G1465))*SIN(RADIANS(E1457))+COS(RADIANS(G1465))*COS(RADIANS(E1457))*COS(RADIANS(AG1447))))</f>
        <v>#DIV/0!</v>
      </c>
      <c r="AH1465" t="e">
        <f>IF(DEGREES(ACOS(SIN(RADIANS(G1465))*SIN(RADIANS(E1457))+COS(RADIANS(G1465))*COS(RADIANS(E1457))*COS(RADIANS(AH1447))))&gt;90,0,$F$4*$F$5/E1456^2*(SIN(RADIANS(G1465))*SIN(RADIANS(E1457))+COS(RADIANS(G1465))*COS(RADIANS(E1457))*COS(RADIANS(AH1447))))</f>
        <v>#DIV/0!</v>
      </c>
      <c r="AI1465" t="e">
        <f>IF(DEGREES(ACOS(SIN(RADIANS(G1465))*SIN(RADIANS(E1457))+COS(RADIANS(G1465))*COS(RADIANS(E1457))*COS(RADIANS(AI1447))))&gt;90,0,$F$4*$F$5/E1456^2*(SIN(RADIANS(G1465))*SIN(RADIANS(E1457))+COS(RADIANS(G1465))*COS(RADIANS(E1457))*COS(RADIANS(AI1447))))</f>
        <v>#DIV/0!</v>
      </c>
      <c r="AJ1465" t="e">
        <f>IF(DEGREES(ACOS(SIN(RADIANS(G1465))*SIN(RADIANS(E1457))+COS(RADIANS(G1465))*COS(RADIANS(E1457))*COS(RADIANS(AJ1447))))&gt;90,0,$F$4*$F$5/E1456^2*(SIN(RADIANS(G1465))*SIN(RADIANS(E1457))+COS(RADIANS(G1465))*COS(RADIANS(E1457))*COS(RADIANS(AJ1447))))</f>
        <v>#DIV/0!</v>
      </c>
      <c r="AK1465">
        <f>IF(DEGREES(ACOS(SIN(RADIANS(G1465))*SIN(RADIANS(E1457))+COS(RADIANS(G1465))*COS(RADIANS(E1457))*COS(RADIANS(AK1447))))&gt;90,0,$F$4*$F$5/E1456^2*(SIN(RADIANS(G1465))*SIN(RADIANS(E1457))+COS(RADIANS(G1465))*COS(RADIANS(E1457))*COS(RADIANS(AK1447))))</f>
        <v>0</v>
      </c>
      <c r="AL1465">
        <f>IF(DEGREES(ACOS(SIN(RADIANS(G1465))*SIN(RADIANS(E1457))+COS(RADIANS(G1465))*COS(RADIANS(E1457))*COS(RADIANS(AL1447))))&gt;90,0,$F$4*$F$5/E1456^2*(SIN(RADIANS(G1465))*SIN(RADIANS(E1457))+COS(RADIANS(G1465))*COS(RADIANS(E1457))*COS(RADIANS(AL1447))))</f>
        <v>0</v>
      </c>
      <c r="AM1465">
        <f>IF(DEGREES(ACOS(SIN(RADIANS(G1465))*SIN(RADIANS(E1457))+COS(RADIANS(G1465))*COS(RADIANS(E1457))*COS(RADIANS(AM1447))))&gt;90,0,$F$4*$F$5/E1456^2*(SIN(RADIANS(G1465))*SIN(RADIANS(E1457))+COS(RADIANS(G1465))*COS(RADIANS(E1457))*COS(RADIANS(AM1447))))</f>
        <v>0</v>
      </c>
      <c r="AN1465">
        <f>IF(DEGREES(ACOS(SIN(RADIANS(G1465))*SIN(RADIANS(E1457))+COS(RADIANS(G1465))*COS(RADIANS(E1457))*COS(RADIANS(AN1447))))&gt;90,0,$F$4*$F$5/E1456^2*(SIN(RADIANS(G1465))*SIN(RADIANS(E1457))+COS(RADIANS(G1465))*COS(RADIANS(E1457))*COS(RADIANS(AN1447))))</f>
        <v>0</v>
      </c>
      <c r="AO1465">
        <f>IF(DEGREES(ACOS(SIN(RADIANS(G1465))*SIN(RADIANS(E1457))+COS(RADIANS(G1465))*COS(RADIANS(E1457))*COS(RADIANS(AO1447))))&gt;90,0,$F$4*$F$5/E1456^2*(SIN(RADIANS(G1465))*SIN(RADIANS(E1457))+COS(RADIANS(G1465))*COS(RADIANS(E1457))*COS(RADIANS(AO1447))))</f>
        <v>0</v>
      </c>
      <c r="AP1465">
        <f>IF(DEGREES(ACOS(SIN(RADIANS(G1465))*SIN(RADIANS(E1457))+COS(RADIANS(G1465))*COS(RADIANS(E1457))*COS(RADIANS(AP1447))))&gt;90,0,$F$4*$F$5/E1456^2*(SIN(RADIANS(G1465))*SIN(RADIANS(E1457))+COS(RADIANS(G1465))*COS(RADIANS(E1457))*COS(RADIANS(AP1447))))</f>
        <v>0</v>
      </c>
      <c r="AQ1465">
        <f>IF(DEGREES(ACOS(SIN(RADIANS(G1465))*SIN(RADIANS(E1457))+COS(RADIANS(G1465))*COS(RADIANS(E1457))*COS(RADIANS(AQ1447))))&gt;90,0,$F$4*$F$5/E1456^2*(SIN(RADIANS(G1465))*SIN(RADIANS(E1457))+COS(RADIANS(G1465))*COS(RADIANS(E1457))*COS(RADIANS(AQ1447))))</f>
        <v>0</v>
      </c>
      <c r="AR1465">
        <f>IF(DEGREES(ACOS(SIN(RADIANS(G1465))*SIN(RADIANS(E1457))+COS(RADIANS(G1465))*COS(RADIANS(E1457))*COS(RADIANS(AR1447))))&gt;90,0,$F$4*$F$5/E1456^2*(SIN(RADIANS(G1465))*SIN(RADIANS(E1457))+COS(RADIANS(G1465))*COS(RADIANS(E1457))*COS(RADIANS(AR1447))))</f>
        <v>0</v>
      </c>
    </row>
    <row r="1466" spans="2:44" x14ac:dyDescent="0.5">
      <c r="G1466">
        <v>-80</v>
      </c>
      <c r="I1466">
        <f>IF(DEGREES(ACOS(SIN(RADIANS(G1466))*SIN(RADIANS(E1457))+COS(RADIANS(G1466))*COS(RADIANS(E1457))*COS(RADIANS(I1447))))&gt;90,0,$F$4*$F$5/E1456^2*(SIN(RADIANS(G1466))*SIN(RADIANS(E1457))+COS(RADIANS(G1466))*COS(RADIANS(E1457))*COS(RADIANS(I1447))))</f>
        <v>0</v>
      </c>
      <c r="J1466">
        <f>IF(DEGREES(ACOS(SIN(RADIANS(G1466))*SIN(RADIANS(E1457))+COS(RADIANS(G1466))*COS(RADIANS(E1457))*COS(RADIANS(J1447))))&gt;90,0,$F$4*$F$5/E1456^2*(SIN(RADIANS(G1466))*SIN(RADIANS(E1457))+COS(RADIANS(G1466))*COS(RADIANS(E1457))*COS(RADIANS(J1447))))</f>
        <v>0</v>
      </c>
      <c r="K1466">
        <f>IF(DEGREES(ACOS(SIN(RADIANS(G1466))*SIN(RADIANS(E1457))+COS(RADIANS(G1466))*COS(RADIANS(E1457))*COS(RADIANS(K1447))))&gt;90,0,$F$4*$F$5/E1456^2*(SIN(RADIANS(G1466))*SIN(RADIANS(E1457))+COS(RADIANS(G1466))*COS(RADIANS(E1457))*COS(RADIANS(K1447))))</f>
        <v>0</v>
      </c>
      <c r="L1466">
        <f>IF(DEGREES(ACOS(SIN(RADIANS(G1466))*SIN(RADIANS(E1457))+COS(RADIANS(G1466))*COS(RADIANS(E1457))*COS(RADIANS(L1447))))&gt;90,0,$F$4*$F$5/E1456^2*(SIN(RADIANS(G1466))*SIN(RADIANS(E1457))+COS(RADIANS(G1466))*COS(RADIANS(E1457))*COS(RADIANS(L1447))))</f>
        <v>0</v>
      </c>
      <c r="M1466">
        <f>IF(DEGREES(ACOS(SIN(RADIANS(G1466))*SIN(RADIANS(E1457))+COS(RADIANS(G1466))*COS(RADIANS(E1457))*COS(RADIANS(M1447))))&gt;90,0,$F$4*$F$5/E1456^2*(SIN(RADIANS(G1466))*SIN(RADIANS(E1457))+COS(RADIANS(G1466))*COS(RADIANS(E1457))*COS(RADIANS(M1447))))</f>
        <v>0</v>
      </c>
      <c r="N1466">
        <f>IF(DEGREES(ACOS(SIN(RADIANS(G1466))*SIN(RADIANS(E1457))+COS(RADIANS(G1466))*COS(RADIANS(E1457))*COS(RADIANS(N1447))))&gt;90,0,$F$4*$F$5/E1456^2*(SIN(RADIANS(G1466))*SIN(RADIANS(E1457))+COS(RADIANS(G1466))*COS(RADIANS(E1457))*COS(RADIANS(N1447))))</f>
        <v>0</v>
      </c>
      <c r="O1466">
        <f>IF(DEGREES(ACOS(SIN(RADIANS(G1466))*SIN(RADIANS(E1457))+COS(RADIANS(G1466))*COS(RADIANS(E1457))*COS(RADIANS(O1447))))&gt;90,0,$F$4*$F$5/E1456^2*(SIN(RADIANS(G1466))*SIN(RADIANS(E1457))+COS(RADIANS(G1466))*COS(RADIANS(E1457))*COS(RADIANS(O1447))))</f>
        <v>0</v>
      </c>
      <c r="P1466">
        <f>IF(DEGREES(ACOS(SIN(RADIANS(G1466))*SIN(RADIANS(E1457))+COS(RADIANS(G1466))*COS(RADIANS(E1457))*COS(RADIANS(P1447))))&gt;90,0,$F$4*$F$5/E1456^2*(SIN(RADIANS(G1466))*SIN(RADIANS(E1457))+COS(RADIANS(G1466))*COS(RADIANS(E1457))*COS(RADIANS(P1447))))</f>
        <v>0</v>
      </c>
      <c r="Q1466">
        <f>IF(DEGREES(ACOS(SIN(RADIANS(G1466))*SIN(RADIANS(E1457))+COS(RADIANS(G1466))*COS(RADIANS(E1457))*COS(RADIANS(Q1447))))&gt;90,0,$F$4*$F$5/E1456^2*(SIN(RADIANS(G1466))*SIN(RADIANS(E1457))+COS(RADIANS(G1466))*COS(RADIANS(E1457))*COS(RADIANS(Q1447))))</f>
        <v>0</v>
      </c>
      <c r="R1466" t="e">
        <f>IF(DEGREES(ACOS(SIN(RADIANS(G1466))*SIN(RADIANS(E1457))+COS(RADIANS(G1466))*COS(RADIANS(E1457))*COS(RADIANS(R1447))))&gt;90,0,$F$4*$F$5/E1456^2*(SIN(RADIANS(G1466))*SIN(RADIANS(E1457))+COS(RADIANS(G1466))*COS(RADIANS(E1457))*COS(RADIANS(R1447))))</f>
        <v>#DIV/0!</v>
      </c>
      <c r="S1466" t="e">
        <f>IF(DEGREES(ACOS(SIN(RADIANS(G1466))*SIN(RADIANS(E1457))+COS(RADIANS(G1466))*COS(RADIANS(E1457))*COS(RADIANS(S1447))))&gt;90,0,$F$4*$F$5/E1456^2*(SIN(RADIANS(G1466))*SIN(RADIANS(E1457))+COS(RADIANS(G1466))*COS(RADIANS(E1457))*COS(RADIANS(S1447))))</f>
        <v>#DIV/0!</v>
      </c>
      <c r="T1466" t="e">
        <f>IF(DEGREES(ACOS(SIN(RADIANS(G1466))*SIN(RADIANS(E1457))+COS(RADIANS(G1466))*COS(RADIANS(E1457))*COS(RADIANS(T1447))))&gt;90,0,$F$4*$F$5/E1456^2*(SIN(RADIANS(G1466))*SIN(RADIANS(E1457))+COS(RADIANS(G1466))*COS(RADIANS(E1457))*COS(RADIANS(T1447))))</f>
        <v>#DIV/0!</v>
      </c>
      <c r="U1466" t="e">
        <f>IF(DEGREES(ACOS(SIN(RADIANS(G1466))*SIN(RADIANS(E1457))+COS(RADIANS(G1466))*COS(RADIANS(E1457))*COS(RADIANS(U1447))))&gt;90,0,$F$4*$F$5/E1456^2*(SIN(RADIANS(G1466))*SIN(RADIANS(E1457))+COS(RADIANS(G1466))*COS(RADIANS(E1457))*COS(RADIANS(U1447))))</f>
        <v>#DIV/0!</v>
      </c>
      <c r="V1466" t="e">
        <f>IF(DEGREES(ACOS(SIN(RADIANS(G1466))*SIN(RADIANS(E1457))+COS(RADIANS(G1466))*COS(RADIANS(E1457))*COS(RADIANS(V1447))))&gt;90,0,$F$4*$F$5/E1456^2*(SIN(RADIANS(G1466))*SIN(RADIANS(E1457))+COS(RADIANS(G1466))*COS(RADIANS(E1457))*COS(RADIANS(V1447))))</f>
        <v>#DIV/0!</v>
      </c>
      <c r="W1466" t="e">
        <f>IF(DEGREES(ACOS(SIN(RADIANS(G1466))*SIN(RADIANS(E1457))+COS(RADIANS(G1466))*COS(RADIANS(E1457))*COS(RADIANS(W1447))))&gt;90,0,$F$4*$F$5/E1456^2*(SIN(RADIANS(G1466))*SIN(RADIANS(E1457))+COS(RADIANS(G1466))*COS(RADIANS(E1457))*COS(RADIANS(W1447))))</f>
        <v>#DIV/0!</v>
      </c>
      <c r="X1466" t="e">
        <f>IF(DEGREES(ACOS(SIN(RADIANS(G1466))*SIN(RADIANS(E1457))+COS(RADIANS(G1466))*COS(RADIANS(E1457))*COS(RADIANS(X1447))))&gt;90,0,$F$4*$F$5/E1456^2*(SIN(RADIANS(G1466))*SIN(RADIANS(E1457))+COS(RADIANS(G1466))*COS(RADIANS(E1457))*COS(RADIANS(X1447))))</f>
        <v>#DIV/0!</v>
      </c>
      <c r="Y1466" t="e">
        <f>IF(DEGREES(ACOS(SIN(RADIANS(G1466))*SIN(RADIANS(E1457))+COS(RADIANS(G1466))*COS(RADIANS(E1457))*COS(RADIANS(Y1447))))&gt;90,0,$F$4*$F$5/E1456^2*(SIN(RADIANS(G1466))*SIN(RADIANS(E1457))+COS(RADIANS(G1466))*COS(RADIANS(E1457))*COS(RADIANS(Y1447))))</f>
        <v>#DIV/0!</v>
      </c>
      <c r="Z1466" t="e">
        <f>IF(DEGREES(ACOS(SIN(RADIANS(G1466))*SIN(RADIANS(E1457))+COS(RADIANS(G1466))*COS(RADIANS(E1457))*COS(RADIANS(Z1447))))&gt;90,0,$F$4*$F$5/E1456^2*(SIN(RADIANS(G1466))*SIN(RADIANS(E1457))+COS(RADIANS(G1466))*COS(RADIANS(E1457))*COS(RADIANS(Z1447))))</f>
        <v>#DIV/0!</v>
      </c>
      <c r="AA1466" t="e">
        <f>IF(DEGREES(ACOS(SIN(RADIANS(G1466))*SIN(RADIANS(E1457))+COS(RADIANS(G1466))*COS(RADIANS(E1457))*COS(RADIANS(AA1447))))&gt;90,0,$F$4*$F$5/E1456^2*(SIN(RADIANS(G1466))*SIN(RADIANS(E1457))+COS(RADIANS(G1466))*COS(RADIANS(E1457))*COS(RADIANS(AA1447))))</f>
        <v>#DIV/0!</v>
      </c>
      <c r="AB1466" t="e">
        <f>IF(DEGREES(ACOS(SIN(RADIANS(G1466))*SIN(RADIANS(E1457))+COS(RADIANS(G1466))*COS(RADIANS(E1457))*COS(RADIANS(AB1447))))&gt;90,0,$F$4*$F$5/E1456^2*(SIN(RADIANS(G1466))*SIN(RADIANS(E1457))+COS(RADIANS(G1466))*COS(RADIANS(E1457))*COS(RADIANS(AB1447))))</f>
        <v>#DIV/0!</v>
      </c>
      <c r="AC1466" t="e">
        <f>IF(DEGREES(ACOS(SIN(RADIANS(G1466))*SIN(RADIANS(E1457))+COS(RADIANS(G1466))*COS(RADIANS(E1457))*COS(RADIANS(AC1447))))&gt;90,0,$F$4*$F$5/E1456^2*(SIN(RADIANS(G1466))*SIN(RADIANS(E1457))+COS(RADIANS(G1466))*COS(RADIANS(E1457))*COS(RADIANS(AC1447))))</f>
        <v>#DIV/0!</v>
      </c>
      <c r="AD1466" t="e">
        <f>IF(DEGREES(ACOS(SIN(RADIANS(G1466))*SIN(RADIANS(E1457))+COS(RADIANS(G1466))*COS(RADIANS(E1457))*COS(RADIANS(AD1447))))&gt;90,0,$F$4*$F$5/E1456^2*(SIN(RADIANS(G1466))*SIN(RADIANS(E1457))+COS(RADIANS(G1466))*COS(RADIANS(E1457))*COS(RADIANS(AD1447))))</f>
        <v>#DIV/0!</v>
      </c>
      <c r="AE1466" t="e">
        <f>IF(DEGREES(ACOS(SIN(RADIANS(G1466))*SIN(RADIANS(E1457))+COS(RADIANS(G1466))*COS(RADIANS(E1457))*COS(RADIANS(AE1447))))&gt;90,0,$F$4*$F$5/E1456^2*(SIN(RADIANS(G1466))*SIN(RADIANS(E1457))+COS(RADIANS(G1466))*COS(RADIANS(E1457))*COS(RADIANS(AE1447))))</f>
        <v>#DIV/0!</v>
      </c>
      <c r="AF1466" t="e">
        <f>IF(DEGREES(ACOS(SIN(RADIANS(G1466))*SIN(RADIANS(E1457))+COS(RADIANS(G1466))*COS(RADIANS(E1457))*COS(RADIANS(AF1447))))&gt;90,0,$F$4*$F$5/E1456^2*(SIN(RADIANS(G1466))*SIN(RADIANS(E1457))+COS(RADIANS(G1466))*COS(RADIANS(E1457))*COS(RADIANS(AF1447))))</f>
        <v>#DIV/0!</v>
      </c>
      <c r="AG1466" t="e">
        <f>IF(DEGREES(ACOS(SIN(RADIANS(G1466))*SIN(RADIANS(E1457))+COS(RADIANS(G1466))*COS(RADIANS(E1457))*COS(RADIANS(AG1447))))&gt;90,0,$F$4*$F$5/E1456^2*(SIN(RADIANS(G1466))*SIN(RADIANS(E1457))+COS(RADIANS(G1466))*COS(RADIANS(E1457))*COS(RADIANS(AG1447))))</f>
        <v>#DIV/0!</v>
      </c>
      <c r="AH1466" t="e">
        <f>IF(DEGREES(ACOS(SIN(RADIANS(G1466))*SIN(RADIANS(E1457))+COS(RADIANS(G1466))*COS(RADIANS(E1457))*COS(RADIANS(AH1447))))&gt;90,0,$F$4*$F$5/E1456^2*(SIN(RADIANS(G1466))*SIN(RADIANS(E1457))+COS(RADIANS(G1466))*COS(RADIANS(E1457))*COS(RADIANS(AH1447))))</f>
        <v>#DIV/0!</v>
      </c>
      <c r="AI1466" t="e">
        <f>IF(DEGREES(ACOS(SIN(RADIANS(G1466))*SIN(RADIANS(E1457))+COS(RADIANS(G1466))*COS(RADIANS(E1457))*COS(RADIANS(AI1447))))&gt;90,0,$F$4*$F$5/E1456^2*(SIN(RADIANS(G1466))*SIN(RADIANS(E1457))+COS(RADIANS(G1466))*COS(RADIANS(E1457))*COS(RADIANS(AI1447))))</f>
        <v>#DIV/0!</v>
      </c>
      <c r="AJ1466" t="e">
        <f>IF(DEGREES(ACOS(SIN(RADIANS(G1466))*SIN(RADIANS(E1457))+COS(RADIANS(G1466))*COS(RADIANS(E1457))*COS(RADIANS(AJ1447))))&gt;90,0,$F$4*$F$5/E1456^2*(SIN(RADIANS(G1466))*SIN(RADIANS(E1457))+COS(RADIANS(G1466))*COS(RADIANS(E1457))*COS(RADIANS(AJ1447))))</f>
        <v>#DIV/0!</v>
      </c>
      <c r="AK1466">
        <f>IF(DEGREES(ACOS(SIN(RADIANS(G1466))*SIN(RADIANS(E1457))+COS(RADIANS(G1466))*COS(RADIANS(E1457))*COS(RADIANS(AK1447))))&gt;90,0,$F$4*$F$5/E1456^2*(SIN(RADIANS(G1466))*SIN(RADIANS(E1457))+COS(RADIANS(G1466))*COS(RADIANS(E1457))*COS(RADIANS(AK1447))))</f>
        <v>0</v>
      </c>
      <c r="AL1466">
        <f>IF(DEGREES(ACOS(SIN(RADIANS(G1466))*SIN(RADIANS(E1457))+COS(RADIANS(G1466))*COS(RADIANS(E1457))*COS(RADIANS(AL1447))))&gt;90,0,$F$4*$F$5/E1456^2*(SIN(RADIANS(G1466))*SIN(RADIANS(E1457))+COS(RADIANS(G1466))*COS(RADIANS(E1457))*COS(RADIANS(AL1447))))</f>
        <v>0</v>
      </c>
      <c r="AM1466">
        <f>IF(DEGREES(ACOS(SIN(RADIANS(G1466))*SIN(RADIANS(E1457))+COS(RADIANS(G1466))*COS(RADIANS(E1457))*COS(RADIANS(AM1447))))&gt;90,0,$F$4*$F$5/E1456^2*(SIN(RADIANS(G1466))*SIN(RADIANS(E1457))+COS(RADIANS(G1466))*COS(RADIANS(E1457))*COS(RADIANS(AM1447))))</f>
        <v>0</v>
      </c>
      <c r="AN1466">
        <f>IF(DEGREES(ACOS(SIN(RADIANS(G1466))*SIN(RADIANS(E1457))+COS(RADIANS(G1466))*COS(RADIANS(E1457))*COS(RADIANS(AN1447))))&gt;90,0,$F$4*$F$5/E1456^2*(SIN(RADIANS(G1466))*SIN(RADIANS(E1457))+COS(RADIANS(G1466))*COS(RADIANS(E1457))*COS(RADIANS(AN1447))))</f>
        <v>0</v>
      </c>
      <c r="AO1466">
        <f>IF(DEGREES(ACOS(SIN(RADIANS(G1466))*SIN(RADIANS(E1457))+COS(RADIANS(G1466))*COS(RADIANS(E1457))*COS(RADIANS(AO1447))))&gt;90,0,$F$4*$F$5/E1456^2*(SIN(RADIANS(G1466))*SIN(RADIANS(E1457))+COS(RADIANS(G1466))*COS(RADIANS(E1457))*COS(RADIANS(AO1447))))</f>
        <v>0</v>
      </c>
      <c r="AP1466">
        <f>IF(DEGREES(ACOS(SIN(RADIANS(G1466))*SIN(RADIANS(E1457))+COS(RADIANS(G1466))*COS(RADIANS(E1457))*COS(RADIANS(AP1447))))&gt;90,0,$F$4*$F$5/E1456^2*(SIN(RADIANS(G1466))*SIN(RADIANS(E1457))+COS(RADIANS(G1466))*COS(RADIANS(E1457))*COS(RADIANS(AP1447))))</f>
        <v>0</v>
      </c>
      <c r="AQ1466">
        <f>IF(DEGREES(ACOS(SIN(RADIANS(G1466))*SIN(RADIANS(E1457))+COS(RADIANS(G1466))*COS(RADIANS(E1457))*COS(RADIANS(AQ1447))))&gt;90,0,$F$4*$F$5/E1456^2*(SIN(RADIANS(G1466))*SIN(RADIANS(E1457))+COS(RADIANS(G1466))*COS(RADIANS(E1457))*COS(RADIANS(AQ1447))))</f>
        <v>0</v>
      </c>
      <c r="AR1466">
        <f>IF(DEGREES(ACOS(SIN(RADIANS(G1466))*SIN(RADIANS(E1457))+COS(RADIANS(G1466))*COS(RADIANS(E1457))*COS(RADIANS(AR1447))))&gt;90,0,$F$4*$F$5/E1456^2*(SIN(RADIANS(G1466))*SIN(RADIANS(E1457))+COS(RADIANS(G1466))*COS(RADIANS(E1457))*COS(RADIANS(AR1447))))</f>
        <v>0</v>
      </c>
    </row>
    <row r="1467" spans="2:44" x14ac:dyDescent="0.5">
      <c r="G1467">
        <v>-90</v>
      </c>
      <c r="I1467" t="e">
        <f>IF(DEGREES(ACOS(SIN(RADIANS(G1467))*SIN(RADIANS(E1457))+COS(RADIANS(G1467))*COS(RADIANS(E1457))*COS(RADIANS(I1447))))&gt;90,0,$F$4*$F$5/E1456^2*(SIN(RADIANS(G1467))*SIN(RADIANS(E1457))+COS(RADIANS(G1467))*COS(RADIANS(E1457))*COS(RADIANS(I1447))))</f>
        <v>#DIV/0!</v>
      </c>
      <c r="J1467" t="e">
        <f>IF(DEGREES(ACOS(SIN(RADIANS(G1467))*SIN(RADIANS(E1457))+COS(RADIANS(G1467))*COS(RADIANS(E1457))*COS(RADIANS(J1447))))&gt;90,0,$F$4*$F$5/E1456^2*(SIN(RADIANS(G1467))*SIN(RADIANS(E1457))+COS(RADIANS(G1467))*COS(RADIANS(E1457))*COS(RADIANS(J1447))))</f>
        <v>#DIV/0!</v>
      </c>
      <c r="K1467" t="e">
        <f>IF(DEGREES(ACOS(SIN(RADIANS(G1467))*SIN(RADIANS(E1457))+COS(RADIANS(G1467))*COS(RADIANS(E1457))*COS(RADIANS(K1447))))&gt;90,0,$F$4*$F$5/E1456^2*(SIN(RADIANS(G1467))*SIN(RADIANS(E1457))+COS(RADIANS(G1467))*COS(RADIANS(E1457))*COS(RADIANS(K1447))))</f>
        <v>#DIV/0!</v>
      </c>
      <c r="L1467" t="e">
        <f>IF(DEGREES(ACOS(SIN(RADIANS(G1467))*SIN(RADIANS(E1457))+COS(RADIANS(G1467))*COS(RADIANS(E1457))*COS(RADIANS(L1447))))&gt;90,0,$F$4*$F$5/E1456^2*(SIN(RADIANS(G1467))*SIN(RADIANS(E1457))+COS(RADIANS(G1467))*COS(RADIANS(E1457))*COS(RADIANS(L1447))))</f>
        <v>#DIV/0!</v>
      </c>
      <c r="M1467" t="e">
        <f>IF(DEGREES(ACOS(SIN(RADIANS(G1467))*SIN(RADIANS(E1457))+COS(RADIANS(G1467))*COS(RADIANS(E1457))*COS(RADIANS(M1447))))&gt;90,0,$F$4*$F$5/E1456^2*(SIN(RADIANS(G1467))*SIN(RADIANS(E1457))+COS(RADIANS(G1467))*COS(RADIANS(E1457))*COS(RADIANS(M1447))))</f>
        <v>#DIV/0!</v>
      </c>
      <c r="N1467" t="e">
        <f>IF(DEGREES(ACOS(SIN(RADIANS(G1467))*SIN(RADIANS(E1457))+COS(RADIANS(G1467))*COS(RADIANS(E1457))*COS(RADIANS(N1447))))&gt;90,0,$F$4*$F$5/E1456^2*(SIN(RADIANS(G1467))*SIN(RADIANS(E1457))+COS(RADIANS(G1467))*COS(RADIANS(E1457))*COS(RADIANS(N1447))))</f>
        <v>#DIV/0!</v>
      </c>
      <c r="O1467" t="e">
        <f>IF(DEGREES(ACOS(SIN(RADIANS(G1467))*SIN(RADIANS(E1457))+COS(RADIANS(G1467))*COS(RADIANS(E1457))*COS(RADIANS(O1447))))&gt;90,0,$F$4*$F$5/E1456^2*(SIN(RADIANS(G1467))*SIN(RADIANS(E1457))+COS(RADIANS(G1467))*COS(RADIANS(E1457))*COS(RADIANS(O1447))))</f>
        <v>#DIV/0!</v>
      </c>
      <c r="P1467" t="e">
        <f>IF(DEGREES(ACOS(SIN(RADIANS(G1467))*SIN(RADIANS(E1457))+COS(RADIANS(G1467))*COS(RADIANS(E1457))*COS(RADIANS(P1447))))&gt;90,0,$F$4*$F$5/E1456^2*(SIN(RADIANS(G1467))*SIN(RADIANS(E1457))+COS(RADIANS(G1467))*COS(RADIANS(E1457))*COS(RADIANS(P1447))))</f>
        <v>#DIV/0!</v>
      </c>
      <c r="Q1467" t="e">
        <f>IF(DEGREES(ACOS(SIN(RADIANS(G1467))*SIN(RADIANS(E1457))+COS(RADIANS(G1467))*COS(RADIANS(E1457))*COS(RADIANS(Q1447))))&gt;90,0,$F$4*$F$5/E1456^2*(SIN(RADIANS(G1467))*SIN(RADIANS(E1457))+COS(RADIANS(G1467))*COS(RADIANS(E1457))*COS(RADIANS(Q1447))))</f>
        <v>#DIV/0!</v>
      </c>
      <c r="R1467" t="e">
        <f>IF(DEGREES(ACOS(SIN(RADIANS(G1467))*SIN(RADIANS(E1457))+COS(RADIANS(G1467))*COS(RADIANS(E1457))*COS(RADIANS(R1447))))&gt;90,0,$F$4*$F$5/E1456^2*(SIN(RADIANS(G1467))*SIN(RADIANS(E1457))+COS(RADIANS(G1467))*COS(RADIANS(E1457))*COS(RADIANS(R1447))))</f>
        <v>#DIV/0!</v>
      </c>
      <c r="S1467" t="e">
        <f>IF(DEGREES(ACOS(SIN(RADIANS(G1467))*SIN(RADIANS(E1457))+COS(RADIANS(G1467))*COS(RADIANS(E1457))*COS(RADIANS(S1447))))&gt;90,0,$F$4*$F$5/E1456^2*(SIN(RADIANS(G1467))*SIN(RADIANS(E1457))+COS(RADIANS(G1467))*COS(RADIANS(E1457))*COS(RADIANS(S1447))))</f>
        <v>#DIV/0!</v>
      </c>
      <c r="T1467" t="e">
        <f>IF(DEGREES(ACOS(SIN(RADIANS(G1467))*SIN(RADIANS(E1457))+COS(RADIANS(G1467))*COS(RADIANS(E1457))*COS(RADIANS(T1447))))&gt;90,0,$F$4*$F$5/E1456^2*(SIN(RADIANS(G1467))*SIN(RADIANS(E1457))+COS(RADIANS(G1467))*COS(RADIANS(E1457))*COS(RADIANS(T1447))))</f>
        <v>#DIV/0!</v>
      </c>
      <c r="U1467" t="e">
        <f>IF(DEGREES(ACOS(SIN(RADIANS(G1467))*SIN(RADIANS(E1457))+COS(RADIANS(G1467))*COS(RADIANS(E1457))*COS(RADIANS(U1447))))&gt;90,0,$F$4*$F$5/E1456^2*(SIN(RADIANS(G1467))*SIN(RADIANS(E1457))+COS(RADIANS(G1467))*COS(RADIANS(E1457))*COS(RADIANS(U1447))))</f>
        <v>#DIV/0!</v>
      </c>
      <c r="V1467" t="e">
        <f>IF(DEGREES(ACOS(SIN(RADIANS(G1467))*SIN(RADIANS(E1457))+COS(RADIANS(G1467))*COS(RADIANS(E1457))*COS(RADIANS(V1447))))&gt;90,0,$F$4*$F$5/E1456^2*(SIN(RADIANS(G1467))*SIN(RADIANS(E1457))+COS(RADIANS(G1467))*COS(RADIANS(E1457))*COS(RADIANS(V1447))))</f>
        <v>#DIV/0!</v>
      </c>
      <c r="W1467" t="e">
        <f>IF(DEGREES(ACOS(SIN(RADIANS(G1467))*SIN(RADIANS(E1457))+COS(RADIANS(G1467))*COS(RADIANS(E1457))*COS(RADIANS(W1447))))&gt;90,0,$F$4*$F$5/E1456^2*(SIN(RADIANS(G1467))*SIN(RADIANS(E1457))+COS(RADIANS(G1467))*COS(RADIANS(E1457))*COS(RADIANS(W1447))))</f>
        <v>#DIV/0!</v>
      </c>
      <c r="X1467" t="e">
        <f>IF(DEGREES(ACOS(SIN(RADIANS(G1467))*SIN(RADIANS(E1457))+COS(RADIANS(G1467))*COS(RADIANS(E1457))*COS(RADIANS(X1447))))&gt;90,0,$F$4*$F$5/E1456^2*(SIN(RADIANS(G1467))*SIN(RADIANS(E1457))+COS(RADIANS(G1467))*COS(RADIANS(E1457))*COS(RADIANS(X1447))))</f>
        <v>#DIV/0!</v>
      </c>
      <c r="Y1467" t="e">
        <f>IF(DEGREES(ACOS(SIN(RADIANS(G1467))*SIN(RADIANS(E1457))+COS(RADIANS(G1467))*COS(RADIANS(E1457))*COS(RADIANS(Y1447))))&gt;90,0,$F$4*$F$5/E1456^2*(SIN(RADIANS(G1467))*SIN(RADIANS(E1457))+COS(RADIANS(G1467))*COS(RADIANS(E1457))*COS(RADIANS(Y1447))))</f>
        <v>#DIV/0!</v>
      </c>
      <c r="Z1467" t="e">
        <f>IF(DEGREES(ACOS(SIN(RADIANS(G1467))*SIN(RADIANS(E1457))+COS(RADIANS(G1467))*COS(RADIANS(E1457))*COS(RADIANS(Z1447))))&gt;90,0,$F$4*$F$5/E1456^2*(SIN(RADIANS(G1467))*SIN(RADIANS(E1457))+COS(RADIANS(G1467))*COS(RADIANS(E1457))*COS(RADIANS(Z1447))))</f>
        <v>#DIV/0!</v>
      </c>
      <c r="AA1467" t="e">
        <f>IF(DEGREES(ACOS(SIN(RADIANS(G1467))*SIN(RADIANS(E1457))+COS(RADIANS(G1467))*COS(RADIANS(E1457))*COS(RADIANS(AA1447))))&gt;90,0,$F$4*$F$5/E1456^2*(SIN(RADIANS(G1467))*SIN(RADIANS(E1457))+COS(RADIANS(G1467))*COS(RADIANS(E1457))*COS(RADIANS(AA1447))))</f>
        <v>#DIV/0!</v>
      </c>
      <c r="AB1467" t="e">
        <f>IF(DEGREES(ACOS(SIN(RADIANS(G1467))*SIN(RADIANS(E1457))+COS(RADIANS(G1467))*COS(RADIANS(E1457))*COS(RADIANS(AB1447))))&gt;90,0,$F$4*$F$5/E1456^2*(SIN(RADIANS(G1467))*SIN(RADIANS(E1457))+COS(RADIANS(G1467))*COS(RADIANS(E1457))*COS(RADIANS(AB1447))))</f>
        <v>#DIV/0!</v>
      </c>
      <c r="AC1467" t="e">
        <f>IF(DEGREES(ACOS(SIN(RADIANS(G1467))*SIN(RADIANS(E1457))+COS(RADIANS(G1467))*COS(RADIANS(E1457))*COS(RADIANS(AC1447))))&gt;90,0,$F$4*$F$5/E1456^2*(SIN(RADIANS(G1467))*SIN(RADIANS(E1457))+COS(RADIANS(G1467))*COS(RADIANS(E1457))*COS(RADIANS(AC1447))))</f>
        <v>#DIV/0!</v>
      </c>
      <c r="AD1467" t="e">
        <f>IF(DEGREES(ACOS(SIN(RADIANS(G1467))*SIN(RADIANS(E1457))+COS(RADIANS(G1467))*COS(RADIANS(E1457))*COS(RADIANS(AD1447))))&gt;90,0,$F$4*$F$5/E1456^2*(SIN(RADIANS(G1467))*SIN(RADIANS(E1457))+COS(RADIANS(G1467))*COS(RADIANS(E1457))*COS(RADIANS(AD1447))))</f>
        <v>#DIV/0!</v>
      </c>
      <c r="AE1467" t="e">
        <f>IF(DEGREES(ACOS(SIN(RADIANS(G1467))*SIN(RADIANS(E1457))+COS(RADIANS(G1467))*COS(RADIANS(E1457))*COS(RADIANS(AE1447))))&gt;90,0,$F$4*$F$5/E1456^2*(SIN(RADIANS(G1467))*SIN(RADIANS(E1457))+COS(RADIANS(G1467))*COS(RADIANS(E1457))*COS(RADIANS(AE1447))))</f>
        <v>#DIV/0!</v>
      </c>
      <c r="AF1467" t="e">
        <f>IF(DEGREES(ACOS(SIN(RADIANS(G1467))*SIN(RADIANS(E1457))+COS(RADIANS(G1467))*COS(RADIANS(E1457))*COS(RADIANS(AF1447))))&gt;90,0,$F$4*$F$5/E1456^2*(SIN(RADIANS(G1467))*SIN(RADIANS(E1457))+COS(RADIANS(G1467))*COS(RADIANS(E1457))*COS(RADIANS(AF1447))))</f>
        <v>#DIV/0!</v>
      </c>
      <c r="AG1467" t="e">
        <f>IF(DEGREES(ACOS(SIN(RADIANS(G1467))*SIN(RADIANS(E1457))+COS(RADIANS(G1467))*COS(RADIANS(E1457))*COS(RADIANS(AG1447))))&gt;90,0,$F$4*$F$5/E1456^2*(SIN(RADIANS(G1467))*SIN(RADIANS(E1457))+COS(RADIANS(G1467))*COS(RADIANS(E1457))*COS(RADIANS(AG1447))))</f>
        <v>#DIV/0!</v>
      </c>
      <c r="AH1467" t="e">
        <f>IF(DEGREES(ACOS(SIN(RADIANS(G1467))*SIN(RADIANS(E1457))+COS(RADIANS(G1467))*COS(RADIANS(E1457))*COS(RADIANS(AH1447))))&gt;90,0,$F$4*$F$5/E1456^2*(SIN(RADIANS(G1467))*SIN(RADIANS(E1457))+COS(RADIANS(G1467))*COS(RADIANS(E1457))*COS(RADIANS(AH1447))))</f>
        <v>#DIV/0!</v>
      </c>
      <c r="AI1467" t="e">
        <f>IF(DEGREES(ACOS(SIN(RADIANS(G1467))*SIN(RADIANS(E1457))+COS(RADIANS(G1467))*COS(RADIANS(E1457))*COS(RADIANS(AI1447))))&gt;90,0,$F$4*$F$5/E1456^2*(SIN(RADIANS(G1467))*SIN(RADIANS(E1457))+COS(RADIANS(G1467))*COS(RADIANS(E1457))*COS(RADIANS(AI1447))))</f>
        <v>#DIV/0!</v>
      </c>
      <c r="AJ1467" t="e">
        <f>IF(DEGREES(ACOS(SIN(RADIANS(G1467))*SIN(RADIANS(E1457))+COS(RADIANS(G1467))*COS(RADIANS(E1457))*COS(RADIANS(AJ1447))))&gt;90,0,$F$4*$F$5/E1456^2*(SIN(RADIANS(G1467))*SIN(RADIANS(E1457))+COS(RADIANS(G1467))*COS(RADIANS(E1457))*COS(RADIANS(AJ1447))))</f>
        <v>#DIV/0!</v>
      </c>
      <c r="AK1467" t="e">
        <f>IF(DEGREES(ACOS(SIN(RADIANS(G1467))*SIN(RADIANS(E1457))+COS(RADIANS(G1467))*COS(RADIANS(E1457))*COS(RADIANS(AK1447))))&gt;90,0,$F$4*$F$5/E1456^2*(SIN(RADIANS(G1467))*SIN(RADIANS(E1457))+COS(RADIANS(G1467))*COS(RADIANS(E1457))*COS(RADIANS(AK1447))))</f>
        <v>#DIV/0!</v>
      </c>
      <c r="AL1467" t="e">
        <f>IF(DEGREES(ACOS(SIN(RADIANS(G1467))*SIN(RADIANS(E1457))+COS(RADIANS(G1467))*COS(RADIANS(E1457))*COS(RADIANS(AL1447))))&gt;90,0,$F$4*$F$5/E1456^2*(SIN(RADIANS(G1467))*SIN(RADIANS(E1457))+COS(RADIANS(G1467))*COS(RADIANS(E1457))*COS(RADIANS(AL1447))))</f>
        <v>#DIV/0!</v>
      </c>
      <c r="AM1467" t="e">
        <f>IF(DEGREES(ACOS(SIN(RADIANS(G1467))*SIN(RADIANS(E1457))+COS(RADIANS(G1467))*COS(RADIANS(E1457))*COS(RADIANS(AM1447))))&gt;90,0,$F$4*$F$5/E1456^2*(SIN(RADIANS(G1467))*SIN(RADIANS(E1457))+COS(RADIANS(G1467))*COS(RADIANS(E1457))*COS(RADIANS(AM1447))))</f>
        <v>#DIV/0!</v>
      </c>
      <c r="AN1467" t="e">
        <f>IF(DEGREES(ACOS(SIN(RADIANS(G1467))*SIN(RADIANS(E1457))+COS(RADIANS(G1467))*COS(RADIANS(E1457))*COS(RADIANS(AN1447))))&gt;90,0,$F$4*$F$5/E1456^2*(SIN(RADIANS(G1467))*SIN(RADIANS(E1457))+COS(RADIANS(G1467))*COS(RADIANS(E1457))*COS(RADIANS(AN1447))))</f>
        <v>#DIV/0!</v>
      </c>
      <c r="AO1467" t="e">
        <f>IF(DEGREES(ACOS(SIN(RADIANS(G1467))*SIN(RADIANS(E1457))+COS(RADIANS(G1467))*COS(RADIANS(E1457))*COS(RADIANS(AO1447))))&gt;90,0,$F$4*$F$5/E1456^2*(SIN(RADIANS(G1467))*SIN(RADIANS(E1457))+COS(RADIANS(G1467))*COS(RADIANS(E1457))*COS(RADIANS(AO1447))))</f>
        <v>#DIV/0!</v>
      </c>
      <c r="AP1467" t="e">
        <f>IF(DEGREES(ACOS(SIN(RADIANS(G1467))*SIN(RADIANS(E1457))+COS(RADIANS(G1467))*COS(RADIANS(E1457))*COS(RADIANS(AP1447))))&gt;90,0,$F$4*$F$5/E1456^2*(SIN(RADIANS(G1467))*SIN(RADIANS(E1457))+COS(RADIANS(G1467))*COS(RADIANS(E1457))*COS(RADIANS(AP1447))))</f>
        <v>#DIV/0!</v>
      </c>
      <c r="AQ1467" t="e">
        <f>IF(DEGREES(ACOS(SIN(RADIANS(G1467))*SIN(RADIANS(E1457))+COS(RADIANS(G1467))*COS(RADIANS(E1457))*COS(RADIANS(AQ1447))))&gt;90,0,$F$4*$F$5/E1456^2*(SIN(RADIANS(G1467))*SIN(RADIANS(E1457))+COS(RADIANS(G1467))*COS(RADIANS(E1457))*COS(RADIANS(AQ1447))))</f>
        <v>#DIV/0!</v>
      </c>
      <c r="AR1467" t="e">
        <f>IF(DEGREES(ACOS(SIN(RADIANS(G1467))*SIN(RADIANS(E1457))+COS(RADIANS(G1467))*COS(RADIANS(E1457))*COS(RADIANS(AR1447))))&gt;90,0,$F$4*$F$5/E1456^2*(SIN(RADIANS(G1467))*SIN(RADIANS(E1457))+COS(RADIANS(G1467))*COS(RADIANS(E1457))*COS(RADIANS(AR1447))))</f>
        <v>#DIV/0!</v>
      </c>
    </row>
    <row r="1469" spans="2:44" x14ac:dyDescent="0.5">
      <c r="H1469" t="s">
        <v>769</v>
      </c>
      <c r="I1469">
        <v>180</v>
      </c>
      <c r="J1469">
        <v>170</v>
      </c>
      <c r="K1469">
        <v>160</v>
      </c>
      <c r="L1469">
        <v>150</v>
      </c>
      <c r="M1469">
        <v>140</v>
      </c>
      <c r="N1469">
        <v>130</v>
      </c>
      <c r="O1469">
        <v>120</v>
      </c>
      <c r="P1469">
        <v>110</v>
      </c>
      <c r="Q1469">
        <v>100</v>
      </c>
      <c r="R1469">
        <v>90</v>
      </c>
      <c r="S1469">
        <v>80</v>
      </c>
      <c r="T1469">
        <v>70</v>
      </c>
      <c r="U1469">
        <v>60</v>
      </c>
      <c r="V1469">
        <v>50</v>
      </c>
      <c r="W1469">
        <v>40</v>
      </c>
      <c r="X1469">
        <v>30</v>
      </c>
      <c r="Y1469">
        <v>20</v>
      </c>
      <c r="Z1469">
        <v>10</v>
      </c>
      <c r="AA1469">
        <v>0</v>
      </c>
      <c r="AB1469">
        <v>-10</v>
      </c>
      <c r="AC1469">
        <v>-20</v>
      </c>
      <c r="AD1469">
        <v>-30</v>
      </c>
      <c r="AE1469">
        <v>-40</v>
      </c>
      <c r="AF1469">
        <v>-50</v>
      </c>
      <c r="AG1469">
        <v>-60</v>
      </c>
      <c r="AH1469">
        <v>-70</v>
      </c>
      <c r="AI1469">
        <v>-80</v>
      </c>
      <c r="AJ1469">
        <v>-90</v>
      </c>
      <c r="AK1469">
        <v>-100</v>
      </c>
      <c r="AL1469">
        <v>-110</v>
      </c>
      <c r="AM1469">
        <v>-120</v>
      </c>
      <c r="AN1469">
        <v>-130</v>
      </c>
      <c r="AO1469">
        <v>-140</v>
      </c>
      <c r="AP1469">
        <v>-150</v>
      </c>
      <c r="AQ1469">
        <v>-160</v>
      </c>
      <c r="AR1469">
        <v>-170</v>
      </c>
    </row>
    <row r="1470" spans="2:44" x14ac:dyDescent="0.5">
      <c r="H1470" t="s">
        <v>779</v>
      </c>
      <c r="I1470">
        <f>IF(ABS(I1469-E1482)&gt;180,IF(ABS(I1469-E1482)&gt;360,ABS(I1469-E1482)-360,360-ABS(I1469-E1482)),ABS(I1469-E1482))</f>
        <v>180</v>
      </c>
      <c r="J1470">
        <f>IF(ABS(J1469-E1482)&gt;180,IF(ABS(J1469-E1482)&gt;360,ABS(J1469-E1482)-360,360-ABS(J1469-E1482)),ABS(J1469-E1482))</f>
        <v>170</v>
      </c>
      <c r="K1470">
        <f>IF(ABS(K1469-E1482)&gt;180,IF(ABS(K1469-E1482)&gt;360,ABS(K1469-E1482)-360,360-ABS(K1469-E1482)),ABS(K1469-E1482))</f>
        <v>160</v>
      </c>
      <c r="L1470">
        <f>IF(ABS(L1469-E1482)&gt;180,IF(ABS(L1469-E1482)&gt;360,ABS(L1469-E1482)-360,360-ABS(L1469-E1482)),ABS(L1469-E1482))</f>
        <v>150</v>
      </c>
      <c r="M1470">
        <f>IF(ABS(M1469-E1482)&gt;180,IF(ABS(M1469-E1482)&gt;360,ABS(M1469-E1482)-360,360-ABS(M1469-E1482)),ABS(M1469-E1482))</f>
        <v>140</v>
      </c>
      <c r="N1470">
        <f>IF(ABS(N1469-E1482)&gt;180,IF(ABS(N1469-E1482)&gt;360,ABS(N1469-E1482)-360,360-ABS(N1469-E1482)),ABS(N1469-E1482))</f>
        <v>130</v>
      </c>
      <c r="O1470">
        <f>IF(ABS(O1469-E1482)&gt;180,IF(ABS(O1469-E1482)&gt;360,ABS(O1469-E1482)-360,360-ABS(O1469-E1482)),ABS(O1469-E1482))</f>
        <v>120</v>
      </c>
      <c r="P1470">
        <f>IF(ABS(P1469-E1482)&gt;180,IF(ABS(P1469-E1482)&gt;360,ABS(P1469-E1482)-360,360-ABS(P1469-E1482)),ABS(P1469-E1482))</f>
        <v>110</v>
      </c>
      <c r="Q1470">
        <f>IF(ABS(Q1469-E1482)&gt;180,IF(ABS(Q1469-E1482)&gt;360,ABS(Q1469-E1482)-360,360-ABS(Q1469-E1482)),ABS(Q1469-E1482))</f>
        <v>100</v>
      </c>
      <c r="R1470">
        <f>IF(ABS(R1469-E1482)&gt;180,IF(ABS(R1469-E1482)&gt;360,ABS(R1469-E1482)-360,360-ABS(R1469-E1482)),ABS(R1469-E1482))</f>
        <v>90</v>
      </c>
      <c r="S1470">
        <f>IF(ABS(S1469-E1482)&gt;180,IF(ABS(S1469-E1482)&gt;360,ABS(S1469-E1482)-360,360-ABS(S1469-E1482)),ABS(S1469-E1482))</f>
        <v>80</v>
      </c>
      <c r="T1470">
        <f>IF(ABS(T1469-E1482)&gt;180,IF(ABS(T1469-E1482)&gt;360,ABS(T1469-E1482)-360,360-ABS(T1469-E1482)),ABS(T1469-E1482))</f>
        <v>70</v>
      </c>
      <c r="U1470">
        <f>IF(ABS(U1469-E1482)&gt;180,IF(ABS(U1469-E1482)&gt;360,ABS(U1469-E1482)-360,360-ABS(U1469-E1482)),ABS(U1469-E1482))</f>
        <v>60</v>
      </c>
      <c r="V1470">
        <f>IF(ABS(V1469-E1482)&gt;180,IF(ABS(V1469-E1482)&gt;360,ABS(V1469-E1482)-360,360-ABS(V1469-E1482)),ABS(V1469-E1482))</f>
        <v>50</v>
      </c>
      <c r="W1470">
        <f>IF(ABS(W1469-E1482)&gt;180,IF(ABS(W1469-E1482)&gt;360,ABS(W1469-E1482)-360,360-ABS(W1469-E1482)),ABS(W1469-E1482))</f>
        <v>40</v>
      </c>
      <c r="X1470">
        <f>IF(ABS(X1469-E1482)&gt;180,IF(ABS(X1469-E1482)&gt;360,ABS(X1469-E1482)-360,360-ABS(X1469-E1482)),ABS(X1469-E1482))</f>
        <v>30</v>
      </c>
      <c r="Y1470">
        <f>IF(ABS(Y1469-E1482)&gt;180,IF(ABS(Y1469-E1482)&gt;360,ABS(Y1469-E1482)-360,360-ABS(Y1469-E1482)),ABS(Y1469-E1482))</f>
        <v>20</v>
      </c>
      <c r="Z1470">
        <f>IF(ABS(Z1469-E1482)&gt;180,IF(ABS(Z1469-E1482)&gt;360,ABS(Z1469-E1482)-360,360-ABS(Z1469-E1482)),ABS(Z1469-E1482))</f>
        <v>10</v>
      </c>
      <c r="AA1470">
        <f>IF(ABS(AA1469-E1482)&gt;180,IF(ABS(AA1469-E1482)&gt;360,ABS(AA1469-E1482)-360,360-ABS(AA1469-E1482)),ABS(AA1469-E1482))</f>
        <v>0</v>
      </c>
      <c r="AB1470">
        <f>IF(ABS(AB1469-E1482)&gt;180,IF(ABS(AB1469-E1482)&gt;360,ABS(AB1469-E1482)-360,360-ABS(AB1469-E1482)),ABS(AB1469-E1482))</f>
        <v>10</v>
      </c>
      <c r="AC1470">
        <f>IF(ABS(AC1469-E1482)&gt;180,IF(ABS(AC1469-E1482)&gt;360,ABS(AC1469-E1482)-360,360-ABS(AC1469-E1482)),ABS(AC1469-E1482))</f>
        <v>20</v>
      </c>
      <c r="AD1470">
        <f>IF(ABS(AD1469-E1482)&gt;180,IF(ABS(AD1469-E1482)&gt;360,ABS(AD1469-E1482)-360,360-ABS(AD1469-E1482)),ABS(AD1469-E1482))</f>
        <v>30</v>
      </c>
      <c r="AE1470">
        <f>IF(ABS(AE1469-E1482)&gt;180,IF(ABS(AE1469-E1482)&gt;360,ABS(AE1469-E1482)-360,360-ABS(AE1469-E1482)),ABS(AE1469-E1482))</f>
        <v>40</v>
      </c>
      <c r="AF1470">
        <f>IF(ABS(AF1469-E1482)&gt;180,IF(ABS(AF1469-E1482)&gt;360,ABS(AF1469-E1482)-360,360-ABS(AF1469-E1482)),ABS(AF1469-E1482))</f>
        <v>50</v>
      </c>
      <c r="AG1470">
        <f>IF(ABS(AG1469-E1482)&gt;180,IF(ABS(AG1469-E1482)&gt;360,ABS(AG1469-E1482)-360,360-ABS(AG1469-E1482)),ABS(AG1469-E1482))</f>
        <v>60</v>
      </c>
      <c r="AH1470">
        <f>IF(ABS(AH1469-E1482)&gt;180,IF(ABS(AH1469-E1482)&gt;360,ABS(AH1469-E1482)-360,360-ABS(AH1469-E1482)),ABS(AH1469-E1482))</f>
        <v>70</v>
      </c>
      <c r="AI1470">
        <f>IF(ABS(AI1469-E1482)&gt;180,IF(ABS(AI1469-E1482)&gt;360,ABS(AI1469-E1482)-360,360-ABS(AI1469-E1482)),ABS(AI1469-E1482))</f>
        <v>80</v>
      </c>
      <c r="AJ1470">
        <f>IF(ABS(AJ1469-E1482)&gt;180,IF(ABS(AJ1469-E1482)&gt;360,ABS(AJ1469-E1482)-360,360-ABS(AJ1469-E1482)),ABS(AJ1469-E1482))</f>
        <v>90</v>
      </c>
      <c r="AK1470">
        <f>IF(ABS(AK1469-E1482)&gt;180,IF(ABS(AK1469-E1482)&gt;360,ABS(AK1469-E1482)-360,360-ABS(AK1469-E1482)),ABS(AK1469-E1482))</f>
        <v>100</v>
      </c>
      <c r="AL1470">
        <f>IF(ABS(AL1469-E1482)&gt;180,IF(ABS(AL1469-E1482)&gt;360,ABS(AL1469-E1482)-360,360-ABS(AL1469-E1482)),ABS(AL1469-E1482))</f>
        <v>110</v>
      </c>
      <c r="AM1470">
        <f>IF(ABS(AM1469-E1482)&gt;180,IF(ABS(AM1469-E1482)&gt;360,ABS(AM1469-E1482)-360,360-ABS(AM1469-E1482)),ABS(AM1469-E1482))</f>
        <v>120</v>
      </c>
      <c r="AN1470">
        <f>IF(ABS(AN1469-E1482)&gt;180,IF(ABS(AN1469-E1482)&gt;360,ABS(AN1469-E1482)-360,360-ABS(AN1469-E1482)),ABS(AN1469-E1482))</f>
        <v>130</v>
      </c>
      <c r="AO1470">
        <f>IF(ABS(AO1469-E1482)&gt;180,IF(ABS(AO1469-E1482)&gt;360,ABS(AO1469-E1482)-360,360-ABS(AO1469-E1482)),ABS(AO1469-E1482))</f>
        <v>140</v>
      </c>
      <c r="AP1470">
        <f>IF(ABS(AP1469-E1482)&gt;180,IF(ABS(AP1469-E1482)&gt;360,ABS(AP1469-E1482)-360,360-ABS(AP1469-E1482)),ABS(AP1469-E1482))</f>
        <v>150</v>
      </c>
      <c r="AQ1470">
        <f>IF(ABS(AQ1469-E1482)&gt;180,IF(ABS(AQ1469-E1482)&gt;360,ABS(AQ1469-E1482)-360,360-ABS(AQ1469-E1482)),ABS(AQ1469-E1482))</f>
        <v>160</v>
      </c>
      <c r="AR1470">
        <f>IF(ABS(AR1469-E1482)&gt;180,IF(ABS(AR1469-E1482)&gt;360,ABS(AR1469-E1482)-360,360-ABS(AR1469-E1482)),ABS(AR1469-E1482))</f>
        <v>170</v>
      </c>
    </row>
    <row r="1471" spans="2:44" x14ac:dyDescent="0.5">
      <c r="G1471" t="s">
        <v>734</v>
      </c>
    </row>
    <row r="1472" spans="2:44" x14ac:dyDescent="0.5">
      <c r="B1472" t="s">
        <v>788</v>
      </c>
      <c r="E1472">
        <v>620</v>
      </c>
      <c r="G1472">
        <v>90</v>
      </c>
      <c r="I1472" t="e">
        <f>IF(DEGREES(ACOS(SIN(RADIANS(G1472))*SIN(RADIANS(E1480))+COS(RADIANS(G1472))*COS(RADIANS(E1480))*COS(RADIANS(I1470))))&gt;90,0,$F$4*$F$5/E1479^2*(SIN(RADIANS(G1472))*SIN(RADIANS(E1480))+COS(RADIANS(G1472))*COS(RADIANS(E1480))*COS(RADIANS(I1470))))</f>
        <v>#DIV/0!</v>
      </c>
      <c r="J1472" t="e">
        <f>IF(DEGREES(ACOS(SIN(RADIANS(G1472))*SIN(RADIANS(E1480))+COS(RADIANS(G1472))*COS(RADIANS(E1480))*COS(RADIANS(J1470))))&gt;90,0,$F$4*$F$5/E1479^2*(SIN(RADIANS(G1472))*SIN(RADIANS(E1480))+COS(RADIANS(G1472))*COS(RADIANS(E1480))*COS(RADIANS(J1470))))</f>
        <v>#DIV/0!</v>
      </c>
      <c r="K1472" t="e">
        <f>IF(DEGREES(ACOS(SIN(RADIANS(G1472))*SIN(RADIANS(E1480))+COS(RADIANS(G1472))*COS(RADIANS(E1480))*COS(RADIANS(K1470))))&gt;90,0,$F$4*$F$5/E1479^2*(SIN(RADIANS(G1472))*SIN(RADIANS(E1480))+COS(RADIANS(G1472))*COS(RADIANS(E1480))*COS(RADIANS(K1470))))</f>
        <v>#DIV/0!</v>
      </c>
      <c r="L1472" t="e">
        <f>IF(DEGREES(ACOS(SIN(RADIANS(G1472))*SIN(RADIANS(E1480))+COS(RADIANS(G1472))*COS(RADIANS(E1480))*COS(RADIANS(L1470))))&gt;90,0,$F$4*$F$5/E1479^2*(SIN(RADIANS(G1472))*SIN(RADIANS(E1480))+COS(RADIANS(G1472))*COS(RADIANS(E1480))*COS(RADIANS(L1470))))</f>
        <v>#DIV/0!</v>
      </c>
      <c r="M1472" t="e">
        <f>IF(DEGREES(ACOS(SIN(RADIANS(G1472))*SIN(RADIANS(E1480))+COS(RADIANS(G1472))*COS(RADIANS(E1480))*COS(RADIANS(M1470))))&gt;90,0,$F$4*$F$5/E1479^2*(SIN(RADIANS(G1472))*SIN(RADIANS(E1480))+COS(RADIANS(G1472))*COS(RADIANS(E1480))*COS(RADIANS(M1470))))</f>
        <v>#DIV/0!</v>
      </c>
      <c r="N1472" t="e">
        <f>IF(DEGREES(ACOS(SIN(RADIANS(G1472))*SIN(RADIANS(E1480))+COS(RADIANS(G1472))*COS(RADIANS(E1480))*COS(RADIANS(N1470))))&gt;90,0,$F$4*$F$5/E1479^2*(SIN(RADIANS(G1472))*SIN(RADIANS(E1480))+COS(RADIANS(G1472))*COS(RADIANS(E1480))*COS(RADIANS(N1470))))</f>
        <v>#DIV/0!</v>
      </c>
      <c r="O1472" t="e">
        <f>IF(DEGREES(ACOS(SIN(RADIANS(G1472))*SIN(RADIANS(E1480))+COS(RADIANS(G1472))*COS(RADIANS(E1480))*COS(RADIANS(O1470))))&gt;90,0,$F$4*$F$5/E1479^2*(SIN(RADIANS(G1472))*SIN(RADIANS(E1480))+COS(RADIANS(G1472))*COS(RADIANS(E1480))*COS(RADIANS(O1470))))</f>
        <v>#DIV/0!</v>
      </c>
      <c r="P1472" t="e">
        <f>IF(DEGREES(ACOS(SIN(RADIANS(G1472))*SIN(RADIANS(E1480))+COS(RADIANS(G1472))*COS(RADIANS(E1480))*COS(RADIANS(P1470))))&gt;90,0,$F$4*$F$5/E1479^2*(SIN(RADIANS(G1472))*SIN(RADIANS(E1480))+COS(RADIANS(G1472))*COS(RADIANS(E1480))*COS(RADIANS(P1470))))</f>
        <v>#DIV/0!</v>
      </c>
      <c r="Q1472" t="e">
        <f>IF(DEGREES(ACOS(SIN(RADIANS(G1472))*SIN(RADIANS(E1480))+COS(RADIANS(G1472))*COS(RADIANS(E1480))*COS(RADIANS(Q1470))))&gt;90,0,$F$4*$F$5/E1479^2*(SIN(RADIANS(G1472))*SIN(RADIANS(E1480))+COS(RADIANS(G1472))*COS(RADIANS(E1480))*COS(RADIANS(Q1470))))</f>
        <v>#DIV/0!</v>
      </c>
      <c r="R1472" t="e">
        <f>IF(DEGREES(ACOS(SIN(RADIANS(G1472))*SIN(RADIANS(E1480))+COS(RADIANS(G1472))*COS(RADIANS(E1480))*COS(RADIANS(R1470))))&gt;90,0,$F$4*$F$5/E1479^2*(SIN(RADIANS(G1472))*SIN(RADIANS(E1480))+COS(RADIANS(G1472))*COS(RADIANS(E1480))*COS(RADIANS(R1470))))</f>
        <v>#DIV/0!</v>
      </c>
      <c r="S1472" t="e">
        <f>IF(DEGREES(ACOS(SIN(RADIANS(G1472))*SIN(RADIANS(E1480))+COS(RADIANS(G1472))*COS(RADIANS(E1480))*COS(RADIANS(S1470))))&gt;90,0,$F$4*$F$5/E1479^2*(SIN(RADIANS(G1472))*SIN(RADIANS(E1480))+COS(RADIANS(G1472))*COS(RADIANS(E1480))*COS(RADIANS(S1470))))</f>
        <v>#DIV/0!</v>
      </c>
      <c r="T1472" t="e">
        <f>IF(DEGREES(ACOS(SIN(RADIANS(G1472))*SIN(RADIANS(E1480))+COS(RADIANS(G1472))*COS(RADIANS(E1480))*COS(RADIANS(T1470))))&gt;90,0,$F$4*$F$5/E1479^2*(SIN(RADIANS(G1472))*SIN(RADIANS(E1480))+COS(RADIANS(G1472))*COS(RADIANS(E1480))*COS(RADIANS(T1470))))</f>
        <v>#DIV/0!</v>
      </c>
      <c r="U1472" t="e">
        <f>IF(DEGREES(ACOS(SIN(RADIANS(G1472))*SIN(RADIANS(E1480))+COS(RADIANS(G1472))*COS(RADIANS(E1480))*COS(RADIANS(U1470))))&gt;90,0,$F$4*$F$5/E1479^2*(SIN(RADIANS(G1472))*SIN(RADIANS(E1480))+COS(RADIANS(G1472))*COS(RADIANS(E1480))*COS(RADIANS(U1470))))</f>
        <v>#DIV/0!</v>
      </c>
      <c r="V1472" t="e">
        <f>IF(DEGREES(ACOS(SIN(RADIANS(G1472))*SIN(RADIANS(E1480))+COS(RADIANS(G1472))*COS(RADIANS(E1480))*COS(RADIANS(V1470))))&gt;90,0,$F$4*$F$5/E1479^2*(SIN(RADIANS(G1472))*SIN(RADIANS(E1480))+COS(RADIANS(G1472))*COS(RADIANS(E1480))*COS(RADIANS(V1470))))</f>
        <v>#DIV/0!</v>
      </c>
      <c r="W1472" t="e">
        <f>IF(DEGREES(ACOS(SIN(RADIANS(G1472))*SIN(RADIANS(E1480))+COS(RADIANS(G1472))*COS(RADIANS(E1480))*COS(RADIANS(W1470))))&gt;90,0,$F$4*$F$5/E1479^2*(SIN(RADIANS(G1472))*SIN(RADIANS(E1480))+COS(RADIANS(G1472))*COS(RADIANS(E1480))*COS(RADIANS(W1470))))</f>
        <v>#DIV/0!</v>
      </c>
      <c r="X1472" t="e">
        <f>IF(DEGREES(ACOS(SIN(RADIANS(G1472))*SIN(RADIANS(E1480))+COS(RADIANS(G1472))*COS(RADIANS(E1480))*COS(RADIANS(X1470))))&gt;90,0,$F$4*$F$5/E1479^2*(SIN(RADIANS(G1472))*SIN(RADIANS(E1480))+COS(RADIANS(G1472))*COS(RADIANS(E1480))*COS(RADIANS(X1470))))</f>
        <v>#DIV/0!</v>
      </c>
      <c r="Y1472" t="e">
        <f>IF(DEGREES(ACOS(SIN(RADIANS(G1472))*SIN(RADIANS(E1480))+COS(RADIANS(G1472))*COS(RADIANS(E1480))*COS(RADIANS(Y1470))))&gt;90,0,$F$4*$F$5/E1479^2*(SIN(RADIANS(G1472))*SIN(RADIANS(E1480))+COS(RADIANS(G1472))*COS(RADIANS(E1480))*COS(RADIANS(Y1470))))</f>
        <v>#DIV/0!</v>
      </c>
      <c r="Z1472" t="e">
        <f>IF(DEGREES(ACOS(SIN(RADIANS(G1472))*SIN(RADIANS(E1480))+COS(RADIANS(G1472))*COS(RADIANS(E1480))*COS(RADIANS(Z1470))))&gt;90,0,$F$4*$F$5/E1479^2*(SIN(RADIANS(G1472))*SIN(RADIANS(E1480))+COS(RADIANS(G1472))*COS(RADIANS(E1480))*COS(RADIANS(Z1470))))</f>
        <v>#DIV/0!</v>
      </c>
      <c r="AA1472" t="e">
        <f>IF(DEGREES(ACOS(SIN(RADIANS(G1472))*SIN(RADIANS(E1480))+COS(RADIANS(G1472))*COS(RADIANS(E1480))*COS(RADIANS(AA1470))))&gt;90,0,$F$4*$F$5/E1479^2*(SIN(RADIANS(G1472))*SIN(RADIANS(E1480))+COS(RADIANS(G1472))*COS(RADIANS(E1480))*COS(RADIANS(AA1470))))</f>
        <v>#DIV/0!</v>
      </c>
      <c r="AB1472" t="e">
        <f>IF(DEGREES(ACOS(SIN(RADIANS(G1472))*SIN(RADIANS(E1480))+COS(RADIANS(G1472))*COS(RADIANS(E1480))*COS(RADIANS(AB1470))))&gt;90,0,$F$4*$F$5/E1479^2*(SIN(RADIANS(G1472))*SIN(RADIANS(E1480))+COS(RADIANS(G1472))*COS(RADIANS(E1480))*COS(RADIANS(AB1470))))</f>
        <v>#DIV/0!</v>
      </c>
      <c r="AC1472" t="e">
        <f>IF(DEGREES(ACOS(SIN(RADIANS(G1472))*SIN(RADIANS(E1480))+COS(RADIANS(G1472))*COS(RADIANS(E1480))*COS(RADIANS(AC1470))))&gt;90,0,$F$4*$F$5/E1479^2*(SIN(RADIANS(G1472))*SIN(RADIANS(E1480))+COS(RADIANS(G1472))*COS(RADIANS(E1480))*COS(RADIANS(AC1470))))</f>
        <v>#DIV/0!</v>
      </c>
      <c r="AD1472" t="e">
        <f>IF(DEGREES(ACOS(SIN(RADIANS(G1472))*SIN(RADIANS(E1480))+COS(RADIANS(G1472))*COS(RADIANS(E1480))*COS(RADIANS(AD1470))))&gt;90,0,$F$4*$F$5/E1479^2*(SIN(RADIANS(G1472))*SIN(RADIANS(E1480))+COS(RADIANS(G1472))*COS(RADIANS(E1480))*COS(RADIANS(AD1470))))</f>
        <v>#DIV/0!</v>
      </c>
      <c r="AE1472" t="e">
        <f>IF(DEGREES(ACOS(SIN(RADIANS(G1472))*SIN(RADIANS(E1480))+COS(RADIANS(G1472))*COS(RADIANS(E1480))*COS(RADIANS(AE1470))))&gt;90,0,$F$4*$F$5/E1479^2*(SIN(RADIANS(G1472))*SIN(RADIANS(E1480))+COS(RADIANS(G1472))*COS(RADIANS(E1480))*COS(RADIANS(AE1470))))</f>
        <v>#DIV/0!</v>
      </c>
      <c r="AF1472" t="e">
        <f>IF(DEGREES(ACOS(SIN(RADIANS(G1472))*SIN(RADIANS(E1480))+COS(RADIANS(G1472))*COS(RADIANS(E1480))*COS(RADIANS(AF1470))))&gt;90,0,$F$4*$F$5/E1479^2*(SIN(RADIANS(G1472))*SIN(RADIANS(E1480))+COS(RADIANS(G1472))*COS(RADIANS(E1480))*COS(RADIANS(AF1470))))</f>
        <v>#DIV/0!</v>
      </c>
      <c r="AG1472" t="e">
        <f>IF(DEGREES(ACOS(SIN(RADIANS(G1472))*SIN(RADIANS(E1480))+COS(RADIANS(G1472))*COS(RADIANS(E1480))*COS(RADIANS(AG1470))))&gt;90,0,$F$4*$F$5/E1479^2*(SIN(RADIANS(G1472))*SIN(RADIANS(E1480))+COS(RADIANS(G1472))*COS(RADIANS(E1480))*COS(RADIANS(AG1470))))</f>
        <v>#DIV/0!</v>
      </c>
      <c r="AH1472" t="e">
        <f>IF(DEGREES(ACOS(SIN(RADIANS(G1472))*SIN(RADIANS(E1480))+COS(RADIANS(G1472))*COS(RADIANS(E1480))*COS(RADIANS(AH1470))))&gt;90,0,$F$4*$F$5/E1479^2*(SIN(RADIANS(G1472))*SIN(RADIANS(E1480))+COS(RADIANS(G1472))*COS(RADIANS(E1480))*COS(RADIANS(AH1470))))</f>
        <v>#DIV/0!</v>
      </c>
      <c r="AI1472" t="e">
        <f>IF(DEGREES(ACOS(SIN(RADIANS(G1472))*SIN(RADIANS(E1480))+COS(RADIANS(G1472))*COS(RADIANS(E1480))*COS(RADIANS(AI1470))))&gt;90,0,$F$4*$F$5/E1479^2*(SIN(RADIANS(G1472))*SIN(RADIANS(E1480))+COS(RADIANS(G1472))*COS(RADIANS(E1480))*COS(RADIANS(AI1470))))</f>
        <v>#DIV/0!</v>
      </c>
      <c r="AJ1472" t="e">
        <f>IF(DEGREES(ACOS(SIN(RADIANS(G1472))*SIN(RADIANS(E1480))+COS(RADIANS(G1472))*COS(RADIANS(E1480))*COS(RADIANS(AJ1470))))&gt;90,0,$F$4*$F$5/E1479^2*(SIN(RADIANS(G1472))*SIN(RADIANS(E1480))+COS(RADIANS(G1472))*COS(RADIANS(E1480))*COS(RADIANS(AJ1470))))</f>
        <v>#DIV/0!</v>
      </c>
      <c r="AK1472" t="e">
        <f>IF(DEGREES(ACOS(SIN(RADIANS(G1472))*SIN(RADIANS(E1480))+COS(RADIANS(G1472))*COS(RADIANS(E1480))*COS(RADIANS(AK1470))))&gt;90,0,$F$4*$F$5/E1479^2*(SIN(RADIANS(G1472))*SIN(RADIANS(E1480))+COS(RADIANS(G1472))*COS(RADIANS(E1480))*COS(RADIANS(AK1470))))</f>
        <v>#DIV/0!</v>
      </c>
      <c r="AL1472" t="e">
        <f>IF(DEGREES(ACOS(SIN(RADIANS(G1472))*SIN(RADIANS(E1480))+COS(RADIANS(G1472))*COS(RADIANS(E1480))*COS(RADIANS(AL1470))))&gt;90,0,$F$4*$F$5/E1479^2*(SIN(RADIANS(G1472))*SIN(RADIANS(E1480))+COS(RADIANS(G1472))*COS(RADIANS(E1480))*COS(RADIANS(AL1470))))</f>
        <v>#DIV/0!</v>
      </c>
      <c r="AM1472" t="e">
        <f>IF(DEGREES(ACOS(SIN(RADIANS(G1472))*SIN(RADIANS(E1480))+COS(RADIANS(G1472))*COS(RADIANS(E1480))*COS(RADIANS(AM1470))))&gt;90,0,$F$4*$F$5/E1479^2*(SIN(RADIANS(G1472))*SIN(RADIANS(E1480))+COS(RADIANS(G1472))*COS(RADIANS(E1480))*COS(RADIANS(AM1470))))</f>
        <v>#DIV/0!</v>
      </c>
      <c r="AN1472" t="e">
        <f>IF(DEGREES(ACOS(SIN(RADIANS(G1472))*SIN(RADIANS(E1480))+COS(RADIANS(G1472))*COS(RADIANS(E1480))*COS(RADIANS(AN1470))))&gt;90,0,$F$4*$F$5/E1479^2*(SIN(RADIANS(G1472))*SIN(RADIANS(E1480))+COS(RADIANS(G1472))*COS(RADIANS(E1480))*COS(RADIANS(AN1470))))</f>
        <v>#DIV/0!</v>
      </c>
      <c r="AO1472" t="e">
        <f>IF(DEGREES(ACOS(SIN(RADIANS(G1472))*SIN(RADIANS(E1480))+COS(RADIANS(G1472))*COS(RADIANS(E1480))*COS(RADIANS(AO1470))))&gt;90,0,$F$4*$F$5/E1479^2*(SIN(RADIANS(G1472))*SIN(RADIANS(E1480))+COS(RADIANS(G1472))*COS(RADIANS(E1480))*COS(RADIANS(AO1470))))</f>
        <v>#DIV/0!</v>
      </c>
      <c r="AP1472" t="e">
        <f>IF(DEGREES(ACOS(SIN(RADIANS(G1472))*SIN(RADIANS(E1480))+COS(RADIANS(G1472))*COS(RADIANS(E1480))*COS(RADIANS(AP1470))))&gt;90,0,$F$4*$F$5/E1479^2*(SIN(RADIANS(G1472))*SIN(RADIANS(E1480))+COS(RADIANS(G1472))*COS(RADIANS(E1480))*COS(RADIANS(AP1470))))</f>
        <v>#DIV/0!</v>
      </c>
      <c r="AQ1472" t="e">
        <f>IF(DEGREES(ACOS(SIN(RADIANS(G1472))*SIN(RADIANS(E1480))+COS(RADIANS(G1472))*COS(RADIANS(E1480))*COS(RADIANS(AQ1470))))&gt;90,0,$F$4*$F$5/E1479^2*(SIN(RADIANS(G1472))*SIN(RADIANS(E1480))+COS(RADIANS(G1472))*COS(RADIANS(E1480))*COS(RADIANS(AQ1470))))</f>
        <v>#DIV/0!</v>
      </c>
      <c r="AR1472" t="e">
        <f>IF(DEGREES(ACOS(SIN(RADIANS(G1472))*SIN(RADIANS(E1480))+COS(RADIANS(G1472))*COS(RADIANS(E1480))*COS(RADIANS(AR1470))))&gt;90,0,$F$4*$F$5/E1479^2*(SIN(RADIANS(G1472))*SIN(RADIANS(E1480))+COS(RADIANS(G1472))*COS(RADIANS(E1480))*COS(RADIANS(AR1470))))</f>
        <v>#DIV/0!</v>
      </c>
    </row>
    <row r="1473" spans="2:44" x14ac:dyDescent="0.5">
      <c r="B1473" t="s">
        <v>726</v>
      </c>
      <c r="E1473" cm="1">
        <f t="array" ref="E1473">INDEX($D$1751:$AM$1751,0,MATCH(E1472-IF(E1472&lt;360,0,360),$D$1700:$AM$1700,0))+IF(E1472&gt;350,360,0)</f>
        <v>620</v>
      </c>
      <c r="G1473">
        <v>80</v>
      </c>
      <c r="I1473">
        <f>IF(DEGREES(ACOS(SIN(RADIANS(G1473))*SIN(RADIANS(E1480))+COS(RADIANS(G1473))*COS(RADIANS(E1480))*COS(RADIANS(I1470))))&gt;90,0,$F$4*$F$5/E1479^2*(SIN(RADIANS(G1473))*SIN(RADIANS(E1480))+COS(RADIANS(G1473))*COS(RADIANS(E1480))*COS(RADIANS(I1470))))</f>
        <v>0</v>
      </c>
      <c r="J1473">
        <f>IF(DEGREES(ACOS(SIN(RADIANS(G1473))*SIN(RADIANS(E1480))+COS(RADIANS(G1473))*COS(RADIANS(E1480))*COS(RADIANS(J1470))))&gt;90,0,$F$4*$F$5/E1479^2*(SIN(RADIANS(G1473))*SIN(RADIANS(E1480))+COS(RADIANS(G1473))*COS(RADIANS(E1480))*COS(RADIANS(J1470))))</f>
        <v>0</v>
      </c>
      <c r="K1473">
        <f>IF(DEGREES(ACOS(SIN(RADIANS(G1473))*SIN(RADIANS(E1480))+COS(RADIANS(G1473))*COS(RADIANS(E1480))*COS(RADIANS(K1470))))&gt;90,0,$F$4*$F$5/E1479^2*(SIN(RADIANS(G1473))*SIN(RADIANS(E1480))+COS(RADIANS(G1473))*COS(RADIANS(E1480))*COS(RADIANS(K1470))))</f>
        <v>0</v>
      </c>
      <c r="L1473">
        <f>IF(DEGREES(ACOS(SIN(RADIANS(G1473))*SIN(RADIANS(E1480))+COS(RADIANS(G1473))*COS(RADIANS(E1480))*COS(RADIANS(L1470))))&gt;90,0,$F$4*$F$5/E1479^2*(SIN(RADIANS(G1473))*SIN(RADIANS(E1480))+COS(RADIANS(G1473))*COS(RADIANS(E1480))*COS(RADIANS(L1470))))</f>
        <v>0</v>
      </c>
      <c r="M1473">
        <f>IF(DEGREES(ACOS(SIN(RADIANS(G1473))*SIN(RADIANS(E1480))+COS(RADIANS(G1473))*COS(RADIANS(E1480))*COS(RADIANS(M1470))))&gt;90,0,$F$4*$F$5/E1479^2*(SIN(RADIANS(G1473))*SIN(RADIANS(E1480))+COS(RADIANS(G1473))*COS(RADIANS(E1480))*COS(RADIANS(M1470))))</f>
        <v>0</v>
      </c>
      <c r="N1473">
        <f>IF(DEGREES(ACOS(SIN(RADIANS(G1473))*SIN(RADIANS(E1480))+COS(RADIANS(G1473))*COS(RADIANS(E1480))*COS(RADIANS(N1470))))&gt;90,0,$F$4*$F$5/E1479^2*(SIN(RADIANS(G1473))*SIN(RADIANS(E1480))+COS(RADIANS(G1473))*COS(RADIANS(E1480))*COS(RADIANS(N1470))))</f>
        <v>0</v>
      </c>
      <c r="O1473">
        <f>IF(DEGREES(ACOS(SIN(RADIANS(G1473))*SIN(RADIANS(E1480))+COS(RADIANS(G1473))*COS(RADIANS(E1480))*COS(RADIANS(O1470))))&gt;90,0,$F$4*$F$5/E1479^2*(SIN(RADIANS(G1473))*SIN(RADIANS(E1480))+COS(RADIANS(G1473))*COS(RADIANS(E1480))*COS(RADIANS(O1470))))</f>
        <v>0</v>
      </c>
      <c r="P1473">
        <f>IF(DEGREES(ACOS(SIN(RADIANS(G1473))*SIN(RADIANS(E1480))+COS(RADIANS(G1473))*COS(RADIANS(E1480))*COS(RADIANS(P1470))))&gt;90,0,$F$4*$F$5/E1479^2*(SIN(RADIANS(G1473))*SIN(RADIANS(E1480))+COS(RADIANS(G1473))*COS(RADIANS(E1480))*COS(RADIANS(P1470))))</f>
        <v>0</v>
      </c>
      <c r="Q1473">
        <f>IF(DEGREES(ACOS(SIN(RADIANS(G1473))*SIN(RADIANS(E1480))+COS(RADIANS(G1473))*COS(RADIANS(E1480))*COS(RADIANS(Q1470))))&gt;90,0,$F$4*$F$5/E1479^2*(SIN(RADIANS(G1473))*SIN(RADIANS(E1480))+COS(RADIANS(G1473))*COS(RADIANS(E1480))*COS(RADIANS(Q1470))))</f>
        <v>0</v>
      </c>
      <c r="R1473" t="e">
        <f>IF(DEGREES(ACOS(SIN(RADIANS(G1473))*SIN(RADIANS(E1480))+COS(RADIANS(G1473))*COS(RADIANS(E1480))*COS(RADIANS(R1470))))&gt;90,0,$F$4*$F$5/E1479^2*(SIN(RADIANS(G1473))*SIN(RADIANS(E1480))+COS(RADIANS(G1473))*COS(RADIANS(E1480))*COS(RADIANS(R1470))))</f>
        <v>#DIV/0!</v>
      </c>
      <c r="S1473" t="e">
        <f>IF(DEGREES(ACOS(SIN(RADIANS(G1473))*SIN(RADIANS(E1480))+COS(RADIANS(G1473))*COS(RADIANS(E1480))*COS(RADIANS(S1470))))&gt;90,0,$F$4*$F$5/E1479^2*(SIN(RADIANS(G1473))*SIN(RADIANS(E1480))+COS(RADIANS(G1473))*COS(RADIANS(E1480))*COS(RADIANS(S1470))))</f>
        <v>#DIV/0!</v>
      </c>
      <c r="T1473" t="e">
        <f>IF(DEGREES(ACOS(SIN(RADIANS(G1473))*SIN(RADIANS(E1480))+COS(RADIANS(G1473))*COS(RADIANS(E1480))*COS(RADIANS(T1470))))&gt;90,0,$F$4*$F$5/E1479^2*(SIN(RADIANS(G1473))*SIN(RADIANS(E1480))+COS(RADIANS(G1473))*COS(RADIANS(E1480))*COS(RADIANS(T1470))))</f>
        <v>#DIV/0!</v>
      </c>
      <c r="U1473" t="e">
        <f>IF(DEGREES(ACOS(SIN(RADIANS(G1473))*SIN(RADIANS(E1480))+COS(RADIANS(G1473))*COS(RADIANS(E1480))*COS(RADIANS(U1470))))&gt;90,0,$F$4*$F$5/E1479^2*(SIN(RADIANS(G1473))*SIN(RADIANS(E1480))+COS(RADIANS(G1473))*COS(RADIANS(E1480))*COS(RADIANS(U1470))))</f>
        <v>#DIV/0!</v>
      </c>
      <c r="V1473" t="e">
        <f>IF(DEGREES(ACOS(SIN(RADIANS(G1473))*SIN(RADIANS(E1480))+COS(RADIANS(G1473))*COS(RADIANS(E1480))*COS(RADIANS(V1470))))&gt;90,0,$F$4*$F$5/E1479^2*(SIN(RADIANS(G1473))*SIN(RADIANS(E1480))+COS(RADIANS(G1473))*COS(RADIANS(E1480))*COS(RADIANS(V1470))))</f>
        <v>#DIV/0!</v>
      </c>
      <c r="W1473" t="e">
        <f>IF(DEGREES(ACOS(SIN(RADIANS(G1473))*SIN(RADIANS(E1480))+COS(RADIANS(G1473))*COS(RADIANS(E1480))*COS(RADIANS(W1470))))&gt;90,0,$F$4*$F$5/E1479^2*(SIN(RADIANS(G1473))*SIN(RADIANS(E1480))+COS(RADIANS(G1473))*COS(RADIANS(E1480))*COS(RADIANS(W1470))))</f>
        <v>#DIV/0!</v>
      </c>
      <c r="X1473" t="e">
        <f>IF(DEGREES(ACOS(SIN(RADIANS(G1473))*SIN(RADIANS(E1480))+COS(RADIANS(G1473))*COS(RADIANS(E1480))*COS(RADIANS(X1470))))&gt;90,0,$F$4*$F$5/E1479^2*(SIN(RADIANS(G1473))*SIN(RADIANS(E1480))+COS(RADIANS(G1473))*COS(RADIANS(E1480))*COS(RADIANS(X1470))))</f>
        <v>#DIV/0!</v>
      </c>
      <c r="Y1473" t="e">
        <f>IF(DEGREES(ACOS(SIN(RADIANS(G1473))*SIN(RADIANS(E1480))+COS(RADIANS(G1473))*COS(RADIANS(E1480))*COS(RADIANS(Y1470))))&gt;90,0,$F$4*$F$5/E1479^2*(SIN(RADIANS(G1473))*SIN(RADIANS(E1480))+COS(RADIANS(G1473))*COS(RADIANS(E1480))*COS(RADIANS(Y1470))))</f>
        <v>#DIV/0!</v>
      </c>
      <c r="Z1473" t="e">
        <f>IF(DEGREES(ACOS(SIN(RADIANS(G1473))*SIN(RADIANS(E1480))+COS(RADIANS(G1473))*COS(RADIANS(E1480))*COS(RADIANS(Z1470))))&gt;90,0,$F$4*$F$5/E1479^2*(SIN(RADIANS(G1473))*SIN(RADIANS(E1480))+COS(RADIANS(G1473))*COS(RADIANS(E1480))*COS(RADIANS(Z1470))))</f>
        <v>#DIV/0!</v>
      </c>
      <c r="AA1473" t="e">
        <f>IF(DEGREES(ACOS(SIN(RADIANS(G1473))*SIN(RADIANS(E1480))+COS(RADIANS(G1473))*COS(RADIANS(E1480))*COS(RADIANS(AA1470))))&gt;90,0,$F$4*$F$5/E1479^2*(SIN(RADIANS(G1473))*SIN(RADIANS(E1480))+COS(RADIANS(G1473))*COS(RADIANS(E1480))*COS(RADIANS(AA1470))))</f>
        <v>#DIV/0!</v>
      </c>
      <c r="AB1473" t="e">
        <f>IF(DEGREES(ACOS(SIN(RADIANS(G1473))*SIN(RADIANS(E1480))+COS(RADIANS(G1473))*COS(RADIANS(E1480))*COS(RADIANS(AB1470))))&gt;90,0,$F$4*$F$5/E1479^2*(SIN(RADIANS(G1473))*SIN(RADIANS(E1480))+COS(RADIANS(G1473))*COS(RADIANS(E1480))*COS(RADIANS(AB1470))))</f>
        <v>#DIV/0!</v>
      </c>
      <c r="AC1473" t="e">
        <f>IF(DEGREES(ACOS(SIN(RADIANS(G1473))*SIN(RADIANS(E1480))+COS(RADIANS(G1473))*COS(RADIANS(E1480))*COS(RADIANS(AC1470))))&gt;90,0,$F$4*$F$5/E1479^2*(SIN(RADIANS(G1473))*SIN(RADIANS(E1480))+COS(RADIANS(G1473))*COS(RADIANS(E1480))*COS(RADIANS(AC1470))))</f>
        <v>#DIV/0!</v>
      </c>
      <c r="AD1473" t="e">
        <f>IF(DEGREES(ACOS(SIN(RADIANS(G1473))*SIN(RADIANS(E1480))+COS(RADIANS(G1473))*COS(RADIANS(E1480))*COS(RADIANS(AD1470))))&gt;90,0,$F$4*$F$5/E1479^2*(SIN(RADIANS(G1473))*SIN(RADIANS(E1480))+COS(RADIANS(G1473))*COS(RADIANS(E1480))*COS(RADIANS(AD1470))))</f>
        <v>#DIV/0!</v>
      </c>
      <c r="AE1473" t="e">
        <f>IF(DEGREES(ACOS(SIN(RADIANS(G1473))*SIN(RADIANS(E1480))+COS(RADIANS(G1473))*COS(RADIANS(E1480))*COS(RADIANS(AE1470))))&gt;90,0,$F$4*$F$5/E1479^2*(SIN(RADIANS(G1473))*SIN(RADIANS(E1480))+COS(RADIANS(G1473))*COS(RADIANS(E1480))*COS(RADIANS(AE1470))))</f>
        <v>#DIV/0!</v>
      </c>
      <c r="AF1473" t="e">
        <f>IF(DEGREES(ACOS(SIN(RADIANS(G1473))*SIN(RADIANS(E1480))+COS(RADIANS(G1473))*COS(RADIANS(E1480))*COS(RADIANS(AF1470))))&gt;90,0,$F$4*$F$5/E1479^2*(SIN(RADIANS(G1473))*SIN(RADIANS(E1480))+COS(RADIANS(G1473))*COS(RADIANS(E1480))*COS(RADIANS(AF1470))))</f>
        <v>#DIV/0!</v>
      </c>
      <c r="AG1473" t="e">
        <f>IF(DEGREES(ACOS(SIN(RADIANS(G1473))*SIN(RADIANS(E1480))+COS(RADIANS(G1473))*COS(RADIANS(E1480))*COS(RADIANS(AG1470))))&gt;90,0,$F$4*$F$5/E1479^2*(SIN(RADIANS(G1473))*SIN(RADIANS(E1480))+COS(RADIANS(G1473))*COS(RADIANS(E1480))*COS(RADIANS(AG1470))))</f>
        <v>#DIV/0!</v>
      </c>
      <c r="AH1473" t="e">
        <f>IF(DEGREES(ACOS(SIN(RADIANS(G1473))*SIN(RADIANS(E1480))+COS(RADIANS(G1473))*COS(RADIANS(E1480))*COS(RADIANS(AH1470))))&gt;90,0,$F$4*$F$5/E1479^2*(SIN(RADIANS(G1473))*SIN(RADIANS(E1480))+COS(RADIANS(G1473))*COS(RADIANS(E1480))*COS(RADIANS(AH1470))))</f>
        <v>#DIV/0!</v>
      </c>
      <c r="AI1473" t="e">
        <f>IF(DEGREES(ACOS(SIN(RADIANS(G1473))*SIN(RADIANS(E1480))+COS(RADIANS(G1473))*COS(RADIANS(E1480))*COS(RADIANS(AI1470))))&gt;90,0,$F$4*$F$5/E1479^2*(SIN(RADIANS(G1473))*SIN(RADIANS(E1480))+COS(RADIANS(G1473))*COS(RADIANS(E1480))*COS(RADIANS(AI1470))))</f>
        <v>#DIV/0!</v>
      </c>
      <c r="AJ1473" t="e">
        <f>IF(DEGREES(ACOS(SIN(RADIANS(G1473))*SIN(RADIANS(E1480))+COS(RADIANS(G1473))*COS(RADIANS(E1480))*COS(RADIANS(AJ1470))))&gt;90,0,$F$4*$F$5/E1479^2*(SIN(RADIANS(G1473))*SIN(RADIANS(E1480))+COS(RADIANS(G1473))*COS(RADIANS(E1480))*COS(RADIANS(AJ1470))))</f>
        <v>#DIV/0!</v>
      </c>
      <c r="AK1473">
        <f>IF(DEGREES(ACOS(SIN(RADIANS(G1473))*SIN(RADIANS(E1480))+COS(RADIANS(G1473))*COS(RADIANS(E1480))*COS(RADIANS(AK1470))))&gt;90,0,$F$4*$F$5/E1479^2*(SIN(RADIANS(G1473))*SIN(RADIANS(E1480))+COS(RADIANS(G1473))*COS(RADIANS(E1480))*COS(RADIANS(AK1470))))</f>
        <v>0</v>
      </c>
      <c r="AL1473">
        <f>IF(DEGREES(ACOS(SIN(RADIANS(G1473))*SIN(RADIANS(E1480))+COS(RADIANS(G1473))*COS(RADIANS(E1480))*COS(RADIANS(AL1470))))&gt;90,0,$F$4*$F$5/E1479^2*(SIN(RADIANS(G1473))*SIN(RADIANS(E1480))+COS(RADIANS(G1473))*COS(RADIANS(E1480))*COS(RADIANS(AL1470))))</f>
        <v>0</v>
      </c>
      <c r="AM1473">
        <f>IF(DEGREES(ACOS(SIN(RADIANS(G1473))*SIN(RADIANS(E1480))+COS(RADIANS(G1473))*COS(RADIANS(E1480))*COS(RADIANS(AM1470))))&gt;90,0,$F$4*$F$5/E1479^2*(SIN(RADIANS(G1473))*SIN(RADIANS(E1480))+COS(RADIANS(G1473))*COS(RADIANS(E1480))*COS(RADIANS(AM1470))))</f>
        <v>0</v>
      </c>
      <c r="AN1473">
        <f>IF(DEGREES(ACOS(SIN(RADIANS(G1473))*SIN(RADIANS(E1480))+COS(RADIANS(G1473))*COS(RADIANS(E1480))*COS(RADIANS(AN1470))))&gt;90,0,$F$4*$F$5/E1479^2*(SIN(RADIANS(G1473))*SIN(RADIANS(E1480))+COS(RADIANS(G1473))*COS(RADIANS(E1480))*COS(RADIANS(AN1470))))</f>
        <v>0</v>
      </c>
      <c r="AO1473">
        <f>IF(DEGREES(ACOS(SIN(RADIANS(G1473))*SIN(RADIANS(E1480))+COS(RADIANS(G1473))*COS(RADIANS(E1480))*COS(RADIANS(AO1470))))&gt;90,0,$F$4*$F$5/E1479^2*(SIN(RADIANS(G1473))*SIN(RADIANS(E1480))+COS(RADIANS(G1473))*COS(RADIANS(E1480))*COS(RADIANS(AO1470))))</f>
        <v>0</v>
      </c>
      <c r="AP1473">
        <f>IF(DEGREES(ACOS(SIN(RADIANS(G1473))*SIN(RADIANS(E1480))+COS(RADIANS(G1473))*COS(RADIANS(E1480))*COS(RADIANS(AP1470))))&gt;90,0,$F$4*$F$5/E1479^2*(SIN(RADIANS(G1473))*SIN(RADIANS(E1480))+COS(RADIANS(G1473))*COS(RADIANS(E1480))*COS(RADIANS(AP1470))))</f>
        <v>0</v>
      </c>
      <c r="AQ1473">
        <f>IF(DEGREES(ACOS(SIN(RADIANS(G1473))*SIN(RADIANS(E1480))+COS(RADIANS(G1473))*COS(RADIANS(E1480))*COS(RADIANS(AQ1470))))&gt;90,0,$F$4*$F$5/E1479^2*(SIN(RADIANS(G1473))*SIN(RADIANS(E1480))+COS(RADIANS(G1473))*COS(RADIANS(E1480))*COS(RADIANS(AQ1470))))</f>
        <v>0</v>
      </c>
      <c r="AR1473">
        <f>IF(DEGREES(ACOS(SIN(RADIANS(G1473))*SIN(RADIANS(E1480))+COS(RADIANS(G1473))*COS(RADIANS(E1480))*COS(RADIANS(AR1470))))&gt;90,0,$F$4*$F$5/E1479^2*(SIN(RADIANS(G1473))*SIN(RADIANS(E1480))+COS(RADIANS(G1473))*COS(RADIANS(E1480))*COS(RADIANS(AR1470))))</f>
        <v>0</v>
      </c>
    </row>
    <row r="1474" spans="2:44" x14ac:dyDescent="0.5">
      <c r="B1474" s="40" t="s">
        <v>781</v>
      </c>
      <c r="E1474">
        <f>IF(E1473-$F$13&lt;0,E1473-$F$13+360,IF(E1473-$F$13&gt;360,E1473-$F$13-360,E1473-$F$13))</f>
        <v>350</v>
      </c>
      <c r="G1474">
        <v>70</v>
      </c>
      <c r="I1474">
        <f>IF(DEGREES(ACOS(SIN(RADIANS(G1474))*SIN(RADIANS(E1480))+COS(RADIANS(G1474))*COS(RADIANS(E1480))*COS(RADIANS(I1470))))&gt;90,0,$F$4*$F$5/E1479^2*(SIN(RADIANS(G1474))*SIN(RADIANS(E1480))+COS(RADIANS(G1474))*COS(RADIANS(E1480))*COS(RADIANS(I1470))))</f>
        <v>0</v>
      </c>
      <c r="J1474">
        <f>IF(DEGREES(ACOS(SIN(RADIANS(G1474))*SIN(RADIANS(E1480))+COS(RADIANS(G1474))*COS(RADIANS(E1480))*COS(RADIANS(J1470))))&gt;90,0,$F$4*$F$5/E1479^2*(SIN(RADIANS(G1474))*SIN(RADIANS(E1480))+COS(RADIANS(G1474))*COS(RADIANS(E1480))*COS(RADIANS(J1470))))</f>
        <v>0</v>
      </c>
      <c r="K1474">
        <f>IF(DEGREES(ACOS(SIN(RADIANS(G1474))*SIN(RADIANS(E1480))+COS(RADIANS(G1474))*COS(RADIANS(E1480))*COS(RADIANS(K1470))))&gt;90,0,$F$4*$F$5/E1479^2*(SIN(RADIANS(G1474))*SIN(RADIANS(E1480))+COS(RADIANS(G1474))*COS(RADIANS(E1480))*COS(RADIANS(K1470))))</f>
        <v>0</v>
      </c>
      <c r="L1474">
        <f>IF(DEGREES(ACOS(SIN(RADIANS(G1474))*SIN(RADIANS(E1480))+COS(RADIANS(G1474))*COS(RADIANS(E1480))*COS(RADIANS(L1470))))&gt;90,0,$F$4*$F$5/E1479^2*(SIN(RADIANS(G1474))*SIN(RADIANS(E1480))+COS(RADIANS(G1474))*COS(RADIANS(E1480))*COS(RADIANS(L1470))))</f>
        <v>0</v>
      </c>
      <c r="M1474">
        <f>IF(DEGREES(ACOS(SIN(RADIANS(G1474))*SIN(RADIANS(E1480))+COS(RADIANS(G1474))*COS(RADIANS(E1480))*COS(RADIANS(M1470))))&gt;90,0,$F$4*$F$5/E1479^2*(SIN(RADIANS(G1474))*SIN(RADIANS(E1480))+COS(RADIANS(G1474))*COS(RADIANS(E1480))*COS(RADIANS(M1470))))</f>
        <v>0</v>
      </c>
      <c r="N1474">
        <f>IF(DEGREES(ACOS(SIN(RADIANS(G1474))*SIN(RADIANS(E1480))+COS(RADIANS(G1474))*COS(RADIANS(E1480))*COS(RADIANS(N1470))))&gt;90,0,$F$4*$F$5/E1479^2*(SIN(RADIANS(G1474))*SIN(RADIANS(E1480))+COS(RADIANS(G1474))*COS(RADIANS(E1480))*COS(RADIANS(N1470))))</f>
        <v>0</v>
      </c>
      <c r="O1474">
        <f>IF(DEGREES(ACOS(SIN(RADIANS(G1474))*SIN(RADIANS(E1480))+COS(RADIANS(G1474))*COS(RADIANS(E1480))*COS(RADIANS(O1470))))&gt;90,0,$F$4*$F$5/E1479^2*(SIN(RADIANS(G1474))*SIN(RADIANS(E1480))+COS(RADIANS(G1474))*COS(RADIANS(E1480))*COS(RADIANS(O1470))))</f>
        <v>0</v>
      </c>
      <c r="P1474">
        <f>IF(DEGREES(ACOS(SIN(RADIANS(G1474))*SIN(RADIANS(E1480))+COS(RADIANS(G1474))*COS(RADIANS(E1480))*COS(RADIANS(P1470))))&gt;90,0,$F$4*$F$5/E1479^2*(SIN(RADIANS(G1474))*SIN(RADIANS(E1480))+COS(RADIANS(G1474))*COS(RADIANS(E1480))*COS(RADIANS(P1470))))</f>
        <v>0</v>
      </c>
      <c r="Q1474">
        <f>IF(DEGREES(ACOS(SIN(RADIANS(G1474))*SIN(RADIANS(E1480))+COS(RADIANS(G1474))*COS(RADIANS(E1480))*COS(RADIANS(Q1470))))&gt;90,0,$F$4*$F$5/E1479^2*(SIN(RADIANS(G1474))*SIN(RADIANS(E1480))+COS(RADIANS(G1474))*COS(RADIANS(E1480))*COS(RADIANS(Q1470))))</f>
        <v>0</v>
      </c>
      <c r="R1474" t="e">
        <f>IF(DEGREES(ACOS(SIN(RADIANS(G1474))*SIN(RADIANS(E1480))+COS(RADIANS(G1474))*COS(RADIANS(E1480))*COS(RADIANS(R1470))))&gt;90,0,$F$4*$F$5/E1479^2*(SIN(RADIANS(G1474))*SIN(RADIANS(E1480))+COS(RADIANS(G1474))*COS(RADIANS(E1480))*COS(RADIANS(R1470))))</f>
        <v>#DIV/0!</v>
      </c>
      <c r="S1474" t="e">
        <f>IF(DEGREES(ACOS(SIN(RADIANS(G1474))*SIN(RADIANS(E1480))+COS(RADIANS(G1474))*COS(RADIANS(E1480))*COS(RADIANS(S1470))))&gt;90,0,$F$4*$F$5/E1479^2*(SIN(RADIANS(G1474))*SIN(RADIANS(E1480))+COS(RADIANS(G1474))*COS(RADIANS(E1480))*COS(RADIANS(S1470))))</f>
        <v>#DIV/0!</v>
      </c>
      <c r="T1474" t="e">
        <f>IF(DEGREES(ACOS(SIN(RADIANS(G1474))*SIN(RADIANS(E1480))+COS(RADIANS(G1474))*COS(RADIANS(E1480))*COS(RADIANS(T1470))))&gt;90,0,$F$4*$F$5/E1479^2*(SIN(RADIANS(G1474))*SIN(RADIANS(E1480))+COS(RADIANS(G1474))*COS(RADIANS(E1480))*COS(RADIANS(T1470))))</f>
        <v>#DIV/0!</v>
      </c>
      <c r="U1474" t="e">
        <f>IF(DEGREES(ACOS(SIN(RADIANS(G1474))*SIN(RADIANS(E1480))+COS(RADIANS(G1474))*COS(RADIANS(E1480))*COS(RADIANS(U1470))))&gt;90,0,$F$4*$F$5/E1479^2*(SIN(RADIANS(G1474))*SIN(RADIANS(E1480))+COS(RADIANS(G1474))*COS(RADIANS(E1480))*COS(RADIANS(U1470))))</f>
        <v>#DIV/0!</v>
      </c>
      <c r="V1474" t="e">
        <f>IF(DEGREES(ACOS(SIN(RADIANS(G1474))*SIN(RADIANS(E1480))+COS(RADIANS(G1474))*COS(RADIANS(E1480))*COS(RADIANS(V1470))))&gt;90,0,$F$4*$F$5/E1479^2*(SIN(RADIANS(G1474))*SIN(RADIANS(E1480))+COS(RADIANS(G1474))*COS(RADIANS(E1480))*COS(RADIANS(V1470))))</f>
        <v>#DIV/0!</v>
      </c>
      <c r="W1474" t="e">
        <f>IF(DEGREES(ACOS(SIN(RADIANS(G1474))*SIN(RADIANS(E1480))+COS(RADIANS(G1474))*COS(RADIANS(E1480))*COS(RADIANS(W1470))))&gt;90,0,$F$4*$F$5/E1479^2*(SIN(RADIANS(G1474))*SIN(RADIANS(E1480))+COS(RADIANS(G1474))*COS(RADIANS(E1480))*COS(RADIANS(W1470))))</f>
        <v>#DIV/0!</v>
      </c>
      <c r="X1474" t="e">
        <f>IF(DEGREES(ACOS(SIN(RADIANS(G1474))*SIN(RADIANS(E1480))+COS(RADIANS(G1474))*COS(RADIANS(E1480))*COS(RADIANS(X1470))))&gt;90,0,$F$4*$F$5/E1479^2*(SIN(RADIANS(G1474))*SIN(RADIANS(E1480))+COS(RADIANS(G1474))*COS(RADIANS(E1480))*COS(RADIANS(X1470))))</f>
        <v>#DIV/0!</v>
      </c>
      <c r="Y1474" t="e">
        <f>IF(DEGREES(ACOS(SIN(RADIANS(G1474))*SIN(RADIANS(E1480))+COS(RADIANS(G1474))*COS(RADIANS(E1480))*COS(RADIANS(Y1470))))&gt;90,0,$F$4*$F$5/E1479^2*(SIN(RADIANS(G1474))*SIN(RADIANS(E1480))+COS(RADIANS(G1474))*COS(RADIANS(E1480))*COS(RADIANS(Y1470))))</f>
        <v>#DIV/0!</v>
      </c>
      <c r="Z1474" t="e">
        <f>IF(DEGREES(ACOS(SIN(RADIANS(G1474))*SIN(RADIANS(E1480))+COS(RADIANS(G1474))*COS(RADIANS(E1480))*COS(RADIANS(Z1470))))&gt;90,0,$F$4*$F$5/E1479^2*(SIN(RADIANS(G1474))*SIN(RADIANS(E1480))+COS(RADIANS(G1474))*COS(RADIANS(E1480))*COS(RADIANS(Z1470))))</f>
        <v>#DIV/0!</v>
      </c>
      <c r="AA1474" t="e">
        <f>IF(DEGREES(ACOS(SIN(RADIANS(G1474))*SIN(RADIANS(E1480))+COS(RADIANS(G1474))*COS(RADIANS(E1480))*COS(RADIANS(AA1470))))&gt;90,0,$F$4*$F$5/E1479^2*(SIN(RADIANS(G1474))*SIN(RADIANS(E1480))+COS(RADIANS(G1474))*COS(RADIANS(E1480))*COS(RADIANS(AA1470))))</f>
        <v>#DIV/0!</v>
      </c>
      <c r="AB1474" t="e">
        <f>IF(DEGREES(ACOS(SIN(RADIANS(G1474))*SIN(RADIANS(E1480))+COS(RADIANS(G1474))*COS(RADIANS(E1480))*COS(RADIANS(AB1470))))&gt;90,0,$F$4*$F$5/E1479^2*(SIN(RADIANS(G1474))*SIN(RADIANS(E1480))+COS(RADIANS(G1474))*COS(RADIANS(E1480))*COS(RADIANS(AB1470))))</f>
        <v>#DIV/0!</v>
      </c>
      <c r="AC1474" t="e">
        <f>IF(DEGREES(ACOS(SIN(RADIANS(G1474))*SIN(RADIANS(E1480))+COS(RADIANS(G1474))*COS(RADIANS(E1480))*COS(RADIANS(AC1470))))&gt;90,0,$F$4*$F$5/E1479^2*(SIN(RADIANS(G1474))*SIN(RADIANS(E1480))+COS(RADIANS(G1474))*COS(RADIANS(E1480))*COS(RADIANS(AC1470))))</f>
        <v>#DIV/0!</v>
      </c>
      <c r="AD1474" t="e">
        <f>IF(DEGREES(ACOS(SIN(RADIANS(G1474))*SIN(RADIANS(E1480))+COS(RADIANS(G1474))*COS(RADIANS(E1480))*COS(RADIANS(AD1470))))&gt;90,0,$F$4*$F$5/E1479^2*(SIN(RADIANS(G1474))*SIN(RADIANS(E1480))+COS(RADIANS(G1474))*COS(RADIANS(E1480))*COS(RADIANS(AD1470))))</f>
        <v>#DIV/0!</v>
      </c>
      <c r="AE1474" t="e">
        <f>IF(DEGREES(ACOS(SIN(RADIANS(G1474))*SIN(RADIANS(E1480))+COS(RADIANS(G1474))*COS(RADIANS(E1480))*COS(RADIANS(AE1470))))&gt;90,0,$F$4*$F$5/E1479^2*(SIN(RADIANS(G1474))*SIN(RADIANS(E1480))+COS(RADIANS(G1474))*COS(RADIANS(E1480))*COS(RADIANS(AE1470))))</f>
        <v>#DIV/0!</v>
      </c>
      <c r="AF1474" t="e">
        <f>IF(DEGREES(ACOS(SIN(RADIANS(G1474))*SIN(RADIANS(E1480))+COS(RADIANS(G1474))*COS(RADIANS(E1480))*COS(RADIANS(AF1470))))&gt;90,0,$F$4*$F$5/E1479^2*(SIN(RADIANS(G1474))*SIN(RADIANS(E1480))+COS(RADIANS(G1474))*COS(RADIANS(E1480))*COS(RADIANS(AF1470))))</f>
        <v>#DIV/0!</v>
      </c>
      <c r="AG1474" t="e">
        <f>IF(DEGREES(ACOS(SIN(RADIANS(G1474))*SIN(RADIANS(E1480))+COS(RADIANS(G1474))*COS(RADIANS(E1480))*COS(RADIANS(AG1470))))&gt;90,0,$F$4*$F$5/E1479^2*(SIN(RADIANS(G1474))*SIN(RADIANS(E1480))+COS(RADIANS(G1474))*COS(RADIANS(E1480))*COS(RADIANS(AG1470))))</f>
        <v>#DIV/0!</v>
      </c>
      <c r="AH1474" t="e">
        <f>IF(DEGREES(ACOS(SIN(RADIANS(G1474))*SIN(RADIANS(E1480))+COS(RADIANS(G1474))*COS(RADIANS(E1480))*COS(RADIANS(AH1470))))&gt;90,0,$F$4*$F$5/E1479^2*(SIN(RADIANS(G1474))*SIN(RADIANS(E1480))+COS(RADIANS(G1474))*COS(RADIANS(E1480))*COS(RADIANS(AH1470))))</f>
        <v>#DIV/0!</v>
      </c>
      <c r="AI1474" t="e">
        <f>IF(DEGREES(ACOS(SIN(RADIANS(G1474))*SIN(RADIANS(E1480))+COS(RADIANS(G1474))*COS(RADIANS(E1480))*COS(RADIANS(AI1470))))&gt;90,0,$F$4*$F$5/E1479^2*(SIN(RADIANS(G1474))*SIN(RADIANS(E1480))+COS(RADIANS(G1474))*COS(RADIANS(E1480))*COS(RADIANS(AI1470))))</f>
        <v>#DIV/0!</v>
      </c>
      <c r="AJ1474" t="e">
        <f>IF(DEGREES(ACOS(SIN(RADIANS(G1474))*SIN(RADIANS(E1480))+COS(RADIANS(G1474))*COS(RADIANS(E1480))*COS(RADIANS(AJ1470))))&gt;90,0,$F$4*$F$5/E1479^2*(SIN(RADIANS(G1474))*SIN(RADIANS(E1480))+COS(RADIANS(G1474))*COS(RADIANS(E1480))*COS(RADIANS(AJ1470))))</f>
        <v>#DIV/0!</v>
      </c>
      <c r="AK1474">
        <f>IF(DEGREES(ACOS(SIN(RADIANS(G1474))*SIN(RADIANS(E1480))+COS(RADIANS(G1474))*COS(RADIANS(E1480))*COS(RADIANS(AK1470))))&gt;90,0,$F$4*$F$5/E1479^2*(SIN(RADIANS(G1474))*SIN(RADIANS(E1480))+COS(RADIANS(G1474))*COS(RADIANS(E1480))*COS(RADIANS(AK1470))))</f>
        <v>0</v>
      </c>
      <c r="AL1474">
        <f>IF(DEGREES(ACOS(SIN(RADIANS(G1474))*SIN(RADIANS(E1480))+COS(RADIANS(G1474))*COS(RADIANS(E1480))*COS(RADIANS(AL1470))))&gt;90,0,$F$4*$F$5/E1479^2*(SIN(RADIANS(G1474))*SIN(RADIANS(E1480))+COS(RADIANS(G1474))*COS(RADIANS(E1480))*COS(RADIANS(AL1470))))</f>
        <v>0</v>
      </c>
      <c r="AM1474">
        <f>IF(DEGREES(ACOS(SIN(RADIANS(G1474))*SIN(RADIANS(E1480))+COS(RADIANS(G1474))*COS(RADIANS(E1480))*COS(RADIANS(AM1470))))&gt;90,0,$F$4*$F$5/E1479^2*(SIN(RADIANS(G1474))*SIN(RADIANS(E1480))+COS(RADIANS(G1474))*COS(RADIANS(E1480))*COS(RADIANS(AM1470))))</f>
        <v>0</v>
      </c>
      <c r="AN1474">
        <f>IF(DEGREES(ACOS(SIN(RADIANS(G1474))*SIN(RADIANS(E1480))+COS(RADIANS(G1474))*COS(RADIANS(E1480))*COS(RADIANS(AN1470))))&gt;90,0,$F$4*$F$5/E1479^2*(SIN(RADIANS(G1474))*SIN(RADIANS(E1480))+COS(RADIANS(G1474))*COS(RADIANS(E1480))*COS(RADIANS(AN1470))))</f>
        <v>0</v>
      </c>
      <c r="AO1474">
        <f>IF(DEGREES(ACOS(SIN(RADIANS(G1474))*SIN(RADIANS(E1480))+COS(RADIANS(G1474))*COS(RADIANS(E1480))*COS(RADIANS(AO1470))))&gt;90,0,$F$4*$F$5/E1479^2*(SIN(RADIANS(G1474))*SIN(RADIANS(E1480))+COS(RADIANS(G1474))*COS(RADIANS(E1480))*COS(RADIANS(AO1470))))</f>
        <v>0</v>
      </c>
      <c r="AP1474">
        <f>IF(DEGREES(ACOS(SIN(RADIANS(G1474))*SIN(RADIANS(E1480))+COS(RADIANS(G1474))*COS(RADIANS(E1480))*COS(RADIANS(AP1470))))&gt;90,0,$F$4*$F$5/E1479^2*(SIN(RADIANS(G1474))*SIN(RADIANS(E1480))+COS(RADIANS(G1474))*COS(RADIANS(E1480))*COS(RADIANS(AP1470))))</f>
        <v>0</v>
      </c>
      <c r="AQ1474">
        <f>IF(DEGREES(ACOS(SIN(RADIANS(G1474))*SIN(RADIANS(E1480))+COS(RADIANS(G1474))*COS(RADIANS(E1480))*COS(RADIANS(AQ1470))))&gt;90,0,$F$4*$F$5/E1479^2*(SIN(RADIANS(G1474))*SIN(RADIANS(E1480))+COS(RADIANS(G1474))*COS(RADIANS(E1480))*COS(RADIANS(AQ1470))))</f>
        <v>0</v>
      </c>
      <c r="AR1474">
        <f>IF(DEGREES(ACOS(SIN(RADIANS(G1474))*SIN(RADIANS(E1480))+COS(RADIANS(G1474))*COS(RADIANS(E1480))*COS(RADIANS(AR1470))))&gt;90,0,$F$4*$F$5/E1479^2*(SIN(RADIANS(G1474))*SIN(RADIANS(E1480))+COS(RADIANS(G1474))*COS(RADIANS(E1480))*COS(RADIANS(AR1470))))</f>
        <v>0</v>
      </c>
    </row>
    <row r="1475" spans="2:44" x14ac:dyDescent="0.5">
      <c r="B1475" s="40" t="s">
        <v>727</v>
      </c>
      <c r="E1475">
        <f>IF(E1472&lt;360,E1472/360,(E1472-360)/360)</f>
        <v>0.72222222222222221</v>
      </c>
      <c r="G1475">
        <v>60</v>
      </c>
      <c r="I1475">
        <f>IF(DEGREES(ACOS(SIN(RADIANS(G1475))*SIN(RADIANS(E1480))+COS(RADIANS(G1475))*COS(RADIANS(E1480))*COS(RADIANS(I1470))))&gt;90,0,$F$4*$F$5/E1479^2*(SIN(RADIANS(G1475))*SIN(RADIANS(E1480))+COS(RADIANS(G1475))*COS(RADIANS(E1480))*COS(RADIANS(I1470))))</f>
        <v>0</v>
      </c>
      <c r="J1475">
        <f>IF(DEGREES(ACOS(SIN(RADIANS(G1475))*SIN(RADIANS(E1480))+COS(RADIANS(G1475))*COS(RADIANS(E1480))*COS(RADIANS(J1470))))&gt;90,0,$F$4*$F$5/E1479^2*(SIN(RADIANS(G1475))*SIN(RADIANS(E1480))+COS(RADIANS(G1475))*COS(RADIANS(E1480))*COS(RADIANS(J1470))))</f>
        <v>0</v>
      </c>
      <c r="K1475">
        <f>IF(DEGREES(ACOS(SIN(RADIANS(G1475))*SIN(RADIANS(E1480))+COS(RADIANS(G1475))*COS(RADIANS(E1480))*COS(RADIANS(K1470))))&gt;90,0,$F$4*$F$5/E1479^2*(SIN(RADIANS(G1475))*SIN(RADIANS(E1480))+COS(RADIANS(G1475))*COS(RADIANS(E1480))*COS(RADIANS(K1470))))</f>
        <v>0</v>
      </c>
      <c r="L1475">
        <f>IF(DEGREES(ACOS(SIN(RADIANS(G1475))*SIN(RADIANS(E1480))+COS(RADIANS(G1475))*COS(RADIANS(E1480))*COS(RADIANS(L1470))))&gt;90,0,$F$4*$F$5/E1479^2*(SIN(RADIANS(G1475))*SIN(RADIANS(E1480))+COS(RADIANS(G1475))*COS(RADIANS(E1480))*COS(RADIANS(L1470))))</f>
        <v>0</v>
      </c>
      <c r="M1475">
        <f>IF(DEGREES(ACOS(SIN(RADIANS(G1475))*SIN(RADIANS(E1480))+COS(RADIANS(G1475))*COS(RADIANS(E1480))*COS(RADIANS(M1470))))&gt;90,0,$F$4*$F$5/E1479^2*(SIN(RADIANS(G1475))*SIN(RADIANS(E1480))+COS(RADIANS(G1475))*COS(RADIANS(E1480))*COS(RADIANS(M1470))))</f>
        <v>0</v>
      </c>
      <c r="N1475">
        <f>IF(DEGREES(ACOS(SIN(RADIANS(G1475))*SIN(RADIANS(E1480))+COS(RADIANS(G1475))*COS(RADIANS(E1480))*COS(RADIANS(N1470))))&gt;90,0,$F$4*$F$5/E1479^2*(SIN(RADIANS(G1475))*SIN(RADIANS(E1480))+COS(RADIANS(G1475))*COS(RADIANS(E1480))*COS(RADIANS(N1470))))</f>
        <v>0</v>
      </c>
      <c r="O1475">
        <f>IF(DEGREES(ACOS(SIN(RADIANS(G1475))*SIN(RADIANS(E1480))+COS(RADIANS(G1475))*COS(RADIANS(E1480))*COS(RADIANS(O1470))))&gt;90,0,$F$4*$F$5/E1479^2*(SIN(RADIANS(G1475))*SIN(RADIANS(E1480))+COS(RADIANS(G1475))*COS(RADIANS(E1480))*COS(RADIANS(O1470))))</f>
        <v>0</v>
      </c>
      <c r="P1475">
        <f>IF(DEGREES(ACOS(SIN(RADIANS(G1475))*SIN(RADIANS(E1480))+COS(RADIANS(G1475))*COS(RADIANS(E1480))*COS(RADIANS(P1470))))&gt;90,0,$F$4*$F$5/E1479^2*(SIN(RADIANS(G1475))*SIN(RADIANS(E1480))+COS(RADIANS(G1475))*COS(RADIANS(E1480))*COS(RADIANS(P1470))))</f>
        <v>0</v>
      </c>
      <c r="Q1475">
        <f>IF(DEGREES(ACOS(SIN(RADIANS(G1475))*SIN(RADIANS(E1480))+COS(RADIANS(G1475))*COS(RADIANS(E1480))*COS(RADIANS(Q1470))))&gt;90,0,$F$4*$F$5/E1479^2*(SIN(RADIANS(G1475))*SIN(RADIANS(E1480))+COS(RADIANS(G1475))*COS(RADIANS(E1480))*COS(RADIANS(Q1470))))</f>
        <v>0</v>
      </c>
      <c r="R1475" t="e">
        <f>IF(DEGREES(ACOS(SIN(RADIANS(G1475))*SIN(RADIANS(E1480))+COS(RADIANS(G1475))*COS(RADIANS(E1480))*COS(RADIANS(R1470))))&gt;90,0,$F$4*$F$5/E1479^2*(SIN(RADIANS(G1475))*SIN(RADIANS(E1480))+COS(RADIANS(G1475))*COS(RADIANS(E1480))*COS(RADIANS(R1470))))</f>
        <v>#DIV/0!</v>
      </c>
      <c r="S1475" t="e">
        <f>IF(DEGREES(ACOS(SIN(RADIANS(G1475))*SIN(RADIANS(E1480))+COS(RADIANS(G1475))*COS(RADIANS(E1480))*COS(RADIANS(S1470))))&gt;90,0,$F$4*$F$5/E1479^2*(SIN(RADIANS(G1475))*SIN(RADIANS(E1480))+COS(RADIANS(G1475))*COS(RADIANS(E1480))*COS(RADIANS(S1470))))</f>
        <v>#DIV/0!</v>
      </c>
      <c r="T1475" t="e">
        <f>IF(DEGREES(ACOS(SIN(RADIANS(G1475))*SIN(RADIANS(E1480))+COS(RADIANS(G1475))*COS(RADIANS(E1480))*COS(RADIANS(T1470))))&gt;90,0,$F$4*$F$5/E1479^2*(SIN(RADIANS(G1475))*SIN(RADIANS(E1480))+COS(RADIANS(G1475))*COS(RADIANS(E1480))*COS(RADIANS(T1470))))</f>
        <v>#DIV/0!</v>
      </c>
      <c r="U1475" t="e">
        <f>IF(DEGREES(ACOS(SIN(RADIANS(G1475))*SIN(RADIANS(E1480))+COS(RADIANS(G1475))*COS(RADIANS(E1480))*COS(RADIANS(U1470))))&gt;90,0,$F$4*$F$5/E1479^2*(SIN(RADIANS(G1475))*SIN(RADIANS(E1480))+COS(RADIANS(G1475))*COS(RADIANS(E1480))*COS(RADIANS(U1470))))</f>
        <v>#DIV/0!</v>
      </c>
      <c r="V1475" t="e">
        <f>IF(DEGREES(ACOS(SIN(RADIANS(G1475))*SIN(RADIANS(E1480))+COS(RADIANS(G1475))*COS(RADIANS(E1480))*COS(RADIANS(V1470))))&gt;90,0,$F$4*$F$5/E1479^2*(SIN(RADIANS(G1475))*SIN(RADIANS(E1480))+COS(RADIANS(G1475))*COS(RADIANS(E1480))*COS(RADIANS(V1470))))</f>
        <v>#DIV/0!</v>
      </c>
      <c r="W1475" t="e">
        <f>IF(DEGREES(ACOS(SIN(RADIANS(G1475))*SIN(RADIANS(E1480))+COS(RADIANS(G1475))*COS(RADIANS(E1480))*COS(RADIANS(W1470))))&gt;90,0,$F$4*$F$5/E1479^2*(SIN(RADIANS(G1475))*SIN(RADIANS(E1480))+COS(RADIANS(G1475))*COS(RADIANS(E1480))*COS(RADIANS(W1470))))</f>
        <v>#DIV/0!</v>
      </c>
      <c r="X1475" t="e">
        <f>IF(DEGREES(ACOS(SIN(RADIANS(G1475))*SIN(RADIANS(E1480))+COS(RADIANS(G1475))*COS(RADIANS(E1480))*COS(RADIANS(X1470))))&gt;90,0,$F$4*$F$5/E1479^2*(SIN(RADIANS(G1475))*SIN(RADIANS(E1480))+COS(RADIANS(G1475))*COS(RADIANS(E1480))*COS(RADIANS(X1470))))</f>
        <v>#DIV/0!</v>
      </c>
      <c r="Y1475" t="e">
        <f>IF(DEGREES(ACOS(SIN(RADIANS(G1475))*SIN(RADIANS(E1480))+COS(RADIANS(G1475))*COS(RADIANS(E1480))*COS(RADIANS(Y1470))))&gt;90,0,$F$4*$F$5/E1479^2*(SIN(RADIANS(G1475))*SIN(RADIANS(E1480))+COS(RADIANS(G1475))*COS(RADIANS(E1480))*COS(RADIANS(Y1470))))</f>
        <v>#DIV/0!</v>
      </c>
      <c r="Z1475" t="e">
        <f>IF(DEGREES(ACOS(SIN(RADIANS(G1475))*SIN(RADIANS(E1480))+COS(RADIANS(G1475))*COS(RADIANS(E1480))*COS(RADIANS(Z1470))))&gt;90,0,$F$4*$F$5/E1479^2*(SIN(RADIANS(G1475))*SIN(RADIANS(E1480))+COS(RADIANS(G1475))*COS(RADIANS(E1480))*COS(RADIANS(Z1470))))</f>
        <v>#DIV/0!</v>
      </c>
      <c r="AA1475" t="e">
        <f>IF(DEGREES(ACOS(SIN(RADIANS(G1475))*SIN(RADIANS(E1480))+COS(RADIANS(G1475))*COS(RADIANS(E1480))*COS(RADIANS(AA1470))))&gt;90,0,$F$4*$F$5/E1479^2*(SIN(RADIANS(G1475))*SIN(RADIANS(E1480))+COS(RADIANS(G1475))*COS(RADIANS(E1480))*COS(RADIANS(AA1470))))</f>
        <v>#DIV/0!</v>
      </c>
      <c r="AB1475" t="e">
        <f>IF(DEGREES(ACOS(SIN(RADIANS(G1475))*SIN(RADIANS(E1480))+COS(RADIANS(G1475))*COS(RADIANS(E1480))*COS(RADIANS(AB1470))))&gt;90,0,$F$4*$F$5/E1479^2*(SIN(RADIANS(G1475))*SIN(RADIANS(E1480))+COS(RADIANS(G1475))*COS(RADIANS(E1480))*COS(RADIANS(AB1470))))</f>
        <v>#DIV/0!</v>
      </c>
      <c r="AC1475" t="e">
        <f>IF(DEGREES(ACOS(SIN(RADIANS(G1475))*SIN(RADIANS(E1480))+COS(RADIANS(G1475))*COS(RADIANS(E1480))*COS(RADIANS(AC1470))))&gt;90,0,$F$4*$F$5/E1479^2*(SIN(RADIANS(G1475))*SIN(RADIANS(E1480))+COS(RADIANS(G1475))*COS(RADIANS(E1480))*COS(RADIANS(AC1470))))</f>
        <v>#DIV/0!</v>
      </c>
      <c r="AD1475" t="e">
        <f>IF(DEGREES(ACOS(SIN(RADIANS(G1475))*SIN(RADIANS(E1480))+COS(RADIANS(G1475))*COS(RADIANS(E1480))*COS(RADIANS(AD1470))))&gt;90,0,$F$4*$F$5/E1479^2*(SIN(RADIANS(G1475))*SIN(RADIANS(E1480))+COS(RADIANS(G1475))*COS(RADIANS(E1480))*COS(RADIANS(AD1470))))</f>
        <v>#DIV/0!</v>
      </c>
      <c r="AE1475" t="e">
        <f>IF(DEGREES(ACOS(SIN(RADIANS(G1475))*SIN(RADIANS(E1480))+COS(RADIANS(G1475))*COS(RADIANS(E1480))*COS(RADIANS(AE1470))))&gt;90,0,$F$4*$F$5/E1479^2*(SIN(RADIANS(G1475))*SIN(RADIANS(E1480))+COS(RADIANS(G1475))*COS(RADIANS(E1480))*COS(RADIANS(AE1470))))</f>
        <v>#DIV/0!</v>
      </c>
      <c r="AF1475" t="e">
        <f>IF(DEGREES(ACOS(SIN(RADIANS(G1475))*SIN(RADIANS(E1480))+COS(RADIANS(G1475))*COS(RADIANS(E1480))*COS(RADIANS(AF1470))))&gt;90,0,$F$4*$F$5/E1479^2*(SIN(RADIANS(G1475))*SIN(RADIANS(E1480))+COS(RADIANS(G1475))*COS(RADIANS(E1480))*COS(RADIANS(AF1470))))</f>
        <v>#DIV/0!</v>
      </c>
      <c r="AG1475" t="e">
        <f>IF(DEGREES(ACOS(SIN(RADIANS(G1475))*SIN(RADIANS(E1480))+COS(RADIANS(G1475))*COS(RADIANS(E1480))*COS(RADIANS(AG1470))))&gt;90,0,$F$4*$F$5/E1479^2*(SIN(RADIANS(G1475))*SIN(RADIANS(E1480))+COS(RADIANS(G1475))*COS(RADIANS(E1480))*COS(RADIANS(AG1470))))</f>
        <v>#DIV/0!</v>
      </c>
      <c r="AH1475" t="e">
        <f>IF(DEGREES(ACOS(SIN(RADIANS(G1475))*SIN(RADIANS(E1480))+COS(RADIANS(G1475))*COS(RADIANS(E1480))*COS(RADIANS(AH1470))))&gt;90,0,$F$4*$F$5/E1479^2*(SIN(RADIANS(G1475))*SIN(RADIANS(E1480))+COS(RADIANS(G1475))*COS(RADIANS(E1480))*COS(RADIANS(AH1470))))</f>
        <v>#DIV/0!</v>
      </c>
      <c r="AI1475" t="e">
        <f>IF(DEGREES(ACOS(SIN(RADIANS(G1475))*SIN(RADIANS(E1480))+COS(RADIANS(G1475))*COS(RADIANS(E1480))*COS(RADIANS(AI1470))))&gt;90,0,$F$4*$F$5/E1479^2*(SIN(RADIANS(G1475))*SIN(RADIANS(E1480))+COS(RADIANS(G1475))*COS(RADIANS(E1480))*COS(RADIANS(AI1470))))</f>
        <v>#DIV/0!</v>
      </c>
      <c r="AJ1475" t="e">
        <f>IF(DEGREES(ACOS(SIN(RADIANS(G1475))*SIN(RADIANS(E1480))+COS(RADIANS(G1475))*COS(RADIANS(E1480))*COS(RADIANS(AJ1470))))&gt;90,0,$F$4*$F$5/E1479^2*(SIN(RADIANS(G1475))*SIN(RADIANS(E1480))+COS(RADIANS(G1475))*COS(RADIANS(E1480))*COS(RADIANS(AJ1470))))</f>
        <v>#DIV/0!</v>
      </c>
      <c r="AK1475">
        <f>IF(DEGREES(ACOS(SIN(RADIANS(G1475))*SIN(RADIANS(E1480))+COS(RADIANS(G1475))*COS(RADIANS(E1480))*COS(RADIANS(AK1470))))&gt;90,0,$F$4*$F$5/E1479^2*(SIN(RADIANS(G1475))*SIN(RADIANS(E1480))+COS(RADIANS(G1475))*COS(RADIANS(E1480))*COS(RADIANS(AK1470))))</f>
        <v>0</v>
      </c>
      <c r="AL1475">
        <f>IF(DEGREES(ACOS(SIN(RADIANS(G1475))*SIN(RADIANS(E1480))+COS(RADIANS(G1475))*COS(RADIANS(E1480))*COS(RADIANS(AL1470))))&gt;90,0,$F$4*$F$5/E1479^2*(SIN(RADIANS(G1475))*SIN(RADIANS(E1480))+COS(RADIANS(G1475))*COS(RADIANS(E1480))*COS(RADIANS(AL1470))))</f>
        <v>0</v>
      </c>
      <c r="AM1475">
        <f>IF(DEGREES(ACOS(SIN(RADIANS(G1475))*SIN(RADIANS(E1480))+COS(RADIANS(G1475))*COS(RADIANS(E1480))*COS(RADIANS(AM1470))))&gt;90,0,$F$4*$F$5/E1479^2*(SIN(RADIANS(G1475))*SIN(RADIANS(E1480))+COS(RADIANS(G1475))*COS(RADIANS(E1480))*COS(RADIANS(AM1470))))</f>
        <v>0</v>
      </c>
      <c r="AN1475">
        <f>IF(DEGREES(ACOS(SIN(RADIANS(G1475))*SIN(RADIANS(E1480))+COS(RADIANS(G1475))*COS(RADIANS(E1480))*COS(RADIANS(AN1470))))&gt;90,0,$F$4*$F$5/E1479^2*(SIN(RADIANS(G1475))*SIN(RADIANS(E1480))+COS(RADIANS(G1475))*COS(RADIANS(E1480))*COS(RADIANS(AN1470))))</f>
        <v>0</v>
      </c>
      <c r="AO1475">
        <f>IF(DEGREES(ACOS(SIN(RADIANS(G1475))*SIN(RADIANS(E1480))+COS(RADIANS(G1475))*COS(RADIANS(E1480))*COS(RADIANS(AO1470))))&gt;90,0,$F$4*$F$5/E1479^2*(SIN(RADIANS(G1475))*SIN(RADIANS(E1480))+COS(RADIANS(G1475))*COS(RADIANS(E1480))*COS(RADIANS(AO1470))))</f>
        <v>0</v>
      </c>
      <c r="AP1475">
        <f>IF(DEGREES(ACOS(SIN(RADIANS(G1475))*SIN(RADIANS(E1480))+COS(RADIANS(G1475))*COS(RADIANS(E1480))*COS(RADIANS(AP1470))))&gt;90,0,$F$4*$F$5/E1479^2*(SIN(RADIANS(G1475))*SIN(RADIANS(E1480))+COS(RADIANS(G1475))*COS(RADIANS(E1480))*COS(RADIANS(AP1470))))</f>
        <v>0</v>
      </c>
      <c r="AQ1475">
        <f>IF(DEGREES(ACOS(SIN(RADIANS(G1475))*SIN(RADIANS(E1480))+COS(RADIANS(G1475))*COS(RADIANS(E1480))*COS(RADIANS(AQ1470))))&gt;90,0,$F$4*$F$5/E1479^2*(SIN(RADIANS(G1475))*SIN(RADIANS(E1480))+COS(RADIANS(G1475))*COS(RADIANS(E1480))*COS(RADIANS(AQ1470))))</f>
        <v>0</v>
      </c>
      <c r="AR1475">
        <f>IF(DEGREES(ACOS(SIN(RADIANS(G1475))*SIN(RADIANS(E1480))+COS(RADIANS(G1475))*COS(RADIANS(E1480))*COS(RADIANS(AR1470))))&gt;90,0,$F$4*$F$5/E1479^2*(SIN(RADIANS(G1475))*SIN(RADIANS(E1480))+COS(RADIANS(G1475))*COS(RADIANS(E1480))*COS(RADIANS(AR1470))))</f>
        <v>0</v>
      </c>
    </row>
    <row r="1476" spans="2:44" x14ac:dyDescent="0.5">
      <c r="B1476" s="40" t="s">
        <v>782</v>
      </c>
      <c r="E1476">
        <f>E1475*$F$11</f>
        <v>0</v>
      </c>
      <c r="G1476">
        <v>50</v>
      </c>
      <c r="I1476">
        <f>IF(DEGREES(ACOS(SIN(RADIANS(G1476))*SIN(RADIANS(E1480))+COS(RADIANS(G1476))*COS(RADIANS(E1480))*COS(RADIANS(I1470))))&gt;90,0,$F$4*$F$5/E1479^2*(SIN(RADIANS(G1476))*SIN(RADIANS(E1480))+COS(RADIANS(G1476))*COS(RADIANS(E1480))*COS(RADIANS(I1470))))</f>
        <v>0</v>
      </c>
      <c r="J1476">
        <f>IF(DEGREES(ACOS(SIN(RADIANS(G1476))*SIN(RADIANS(E1480))+COS(RADIANS(G1476))*COS(RADIANS(E1480))*COS(RADIANS(J1470))))&gt;90,0,$F$4*$F$5/E1479^2*(SIN(RADIANS(G1476))*SIN(RADIANS(E1480))+COS(RADIANS(G1476))*COS(RADIANS(E1480))*COS(RADIANS(J1470))))</f>
        <v>0</v>
      </c>
      <c r="K1476">
        <f>IF(DEGREES(ACOS(SIN(RADIANS(G1476))*SIN(RADIANS(E1480))+COS(RADIANS(G1476))*COS(RADIANS(E1480))*COS(RADIANS(K1470))))&gt;90,0,$F$4*$F$5/E1479^2*(SIN(RADIANS(G1476))*SIN(RADIANS(E1480))+COS(RADIANS(G1476))*COS(RADIANS(E1480))*COS(RADIANS(K1470))))</f>
        <v>0</v>
      </c>
      <c r="L1476">
        <f>IF(DEGREES(ACOS(SIN(RADIANS(G1476))*SIN(RADIANS(E1480))+COS(RADIANS(G1476))*COS(RADIANS(E1480))*COS(RADIANS(L1470))))&gt;90,0,$F$4*$F$5/E1479^2*(SIN(RADIANS(G1476))*SIN(RADIANS(E1480))+COS(RADIANS(G1476))*COS(RADIANS(E1480))*COS(RADIANS(L1470))))</f>
        <v>0</v>
      </c>
      <c r="M1476">
        <f>IF(DEGREES(ACOS(SIN(RADIANS(G1476))*SIN(RADIANS(E1480))+COS(RADIANS(G1476))*COS(RADIANS(E1480))*COS(RADIANS(M1470))))&gt;90,0,$F$4*$F$5/E1479^2*(SIN(RADIANS(G1476))*SIN(RADIANS(E1480))+COS(RADIANS(G1476))*COS(RADIANS(E1480))*COS(RADIANS(M1470))))</f>
        <v>0</v>
      </c>
      <c r="N1476">
        <f>IF(DEGREES(ACOS(SIN(RADIANS(G1476))*SIN(RADIANS(E1480))+COS(RADIANS(G1476))*COS(RADIANS(E1480))*COS(RADIANS(N1470))))&gt;90,0,$F$4*$F$5/E1479^2*(SIN(RADIANS(G1476))*SIN(RADIANS(E1480))+COS(RADIANS(G1476))*COS(RADIANS(E1480))*COS(RADIANS(N1470))))</f>
        <v>0</v>
      </c>
      <c r="O1476">
        <f>IF(DEGREES(ACOS(SIN(RADIANS(G1476))*SIN(RADIANS(E1480))+COS(RADIANS(G1476))*COS(RADIANS(E1480))*COS(RADIANS(O1470))))&gt;90,0,$F$4*$F$5/E1479^2*(SIN(RADIANS(G1476))*SIN(RADIANS(E1480))+COS(RADIANS(G1476))*COS(RADIANS(E1480))*COS(RADIANS(O1470))))</f>
        <v>0</v>
      </c>
      <c r="P1476">
        <f>IF(DEGREES(ACOS(SIN(RADIANS(G1476))*SIN(RADIANS(E1480))+COS(RADIANS(G1476))*COS(RADIANS(E1480))*COS(RADIANS(P1470))))&gt;90,0,$F$4*$F$5/E1479^2*(SIN(RADIANS(G1476))*SIN(RADIANS(E1480))+COS(RADIANS(G1476))*COS(RADIANS(E1480))*COS(RADIANS(P1470))))</f>
        <v>0</v>
      </c>
      <c r="Q1476">
        <f>IF(DEGREES(ACOS(SIN(RADIANS(G1476))*SIN(RADIANS(E1480))+COS(RADIANS(G1476))*COS(RADIANS(E1480))*COS(RADIANS(Q1470))))&gt;90,0,$F$4*$F$5/E1479^2*(SIN(RADIANS(G1476))*SIN(RADIANS(E1480))+COS(RADIANS(G1476))*COS(RADIANS(E1480))*COS(RADIANS(Q1470))))</f>
        <v>0</v>
      </c>
      <c r="R1476" t="e">
        <f>IF(DEGREES(ACOS(SIN(RADIANS(G1476))*SIN(RADIANS(E1480))+COS(RADIANS(G1476))*COS(RADIANS(E1480))*COS(RADIANS(R1470))))&gt;90,0,$F$4*$F$5/E1479^2*(SIN(RADIANS(G1476))*SIN(RADIANS(E1480))+COS(RADIANS(G1476))*COS(RADIANS(E1480))*COS(RADIANS(R1470))))</f>
        <v>#DIV/0!</v>
      </c>
      <c r="S1476" t="e">
        <f>IF(DEGREES(ACOS(SIN(RADIANS(G1476))*SIN(RADIANS(E1480))+COS(RADIANS(G1476))*COS(RADIANS(E1480))*COS(RADIANS(S1470))))&gt;90,0,$F$4*$F$5/E1479^2*(SIN(RADIANS(G1476))*SIN(RADIANS(E1480))+COS(RADIANS(G1476))*COS(RADIANS(E1480))*COS(RADIANS(S1470))))</f>
        <v>#DIV/0!</v>
      </c>
      <c r="T1476" t="e">
        <f>IF(DEGREES(ACOS(SIN(RADIANS(G1476))*SIN(RADIANS(E1480))+COS(RADIANS(G1476))*COS(RADIANS(E1480))*COS(RADIANS(T1470))))&gt;90,0,$F$4*$F$5/E1479^2*(SIN(RADIANS(G1476))*SIN(RADIANS(E1480))+COS(RADIANS(G1476))*COS(RADIANS(E1480))*COS(RADIANS(T1470))))</f>
        <v>#DIV/0!</v>
      </c>
      <c r="U1476" t="e">
        <f>IF(DEGREES(ACOS(SIN(RADIANS(G1476))*SIN(RADIANS(E1480))+COS(RADIANS(G1476))*COS(RADIANS(E1480))*COS(RADIANS(U1470))))&gt;90,0,$F$4*$F$5/E1479^2*(SIN(RADIANS(G1476))*SIN(RADIANS(E1480))+COS(RADIANS(G1476))*COS(RADIANS(E1480))*COS(RADIANS(U1470))))</f>
        <v>#DIV/0!</v>
      </c>
      <c r="V1476" t="e">
        <f>IF(DEGREES(ACOS(SIN(RADIANS(G1476))*SIN(RADIANS(E1480))+COS(RADIANS(G1476))*COS(RADIANS(E1480))*COS(RADIANS(V1470))))&gt;90,0,$F$4*$F$5/E1479^2*(SIN(RADIANS(G1476))*SIN(RADIANS(E1480))+COS(RADIANS(G1476))*COS(RADIANS(E1480))*COS(RADIANS(V1470))))</f>
        <v>#DIV/0!</v>
      </c>
      <c r="W1476" t="e">
        <f>IF(DEGREES(ACOS(SIN(RADIANS(G1476))*SIN(RADIANS(E1480))+COS(RADIANS(G1476))*COS(RADIANS(E1480))*COS(RADIANS(W1470))))&gt;90,0,$F$4*$F$5/E1479^2*(SIN(RADIANS(G1476))*SIN(RADIANS(E1480))+COS(RADIANS(G1476))*COS(RADIANS(E1480))*COS(RADIANS(W1470))))</f>
        <v>#DIV/0!</v>
      </c>
      <c r="X1476" t="e">
        <f>IF(DEGREES(ACOS(SIN(RADIANS(G1476))*SIN(RADIANS(E1480))+COS(RADIANS(G1476))*COS(RADIANS(E1480))*COS(RADIANS(X1470))))&gt;90,0,$F$4*$F$5/E1479^2*(SIN(RADIANS(G1476))*SIN(RADIANS(E1480))+COS(RADIANS(G1476))*COS(RADIANS(E1480))*COS(RADIANS(X1470))))</f>
        <v>#DIV/0!</v>
      </c>
      <c r="Y1476" t="e">
        <f>IF(DEGREES(ACOS(SIN(RADIANS(G1476))*SIN(RADIANS(E1480))+COS(RADIANS(G1476))*COS(RADIANS(E1480))*COS(RADIANS(Y1470))))&gt;90,0,$F$4*$F$5/E1479^2*(SIN(RADIANS(G1476))*SIN(RADIANS(E1480))+COS(RADIANS(G1476))*COS(RADIANS(E1480))*COS(RADIANS(Y1470))))</f>
        <v>#DIV/0!</v>
      </c>
      <c r="Z1476" t="e">
        <f>IF(DEGREES(ACOS(SIN(RADIANS(G1476))*SIN(RADIANS(E1480))+COS(RADIANS(G1476))*COS(RADIANS(E1480))*COS(RADIANS(Z1470))))&gt;90,0,$F$4*$F$5/E1479^2*(SIN(RADIANS(G1476))*SIN(RADIANS(E1480))+COS(RADIANS(G1476))*COS(RADIANS(E1480))*COS(RADIANS(Z1470))))</f>
        <v>#DIV/0!</v>
      </c>
      <c r="AA1476" t="e">
        <f>IF(DEGREES(ACOS(SIN(RADIANS(G1476))*SIN(RADIANS(E1480))+COS(RADIANS(G1476))*COS(RADIANS(E1480))*COS(RADIANS(AA1470))))&gt;90,0,$F$4*$F$5/E1479^2*(SIN(RADIANS(G1476))*SIN(RADIANS(E1480))+COS(RADIANS(G1476))*COS(RADIANS(E1480))*COS(RADIANS(AA1470))))</f>
        <v>#DIV/0!</v>
      </c>
      <c r="AB1476" t="e">
        <f>IF(DEGREES(ACOS(SIN(RADIANS(G1476))*SIN(RADIANS(E1480))+COS(RADIANS(G1476))*COS(RADIANS(E1480))*COS(RADIANS(AB1470))))&gt;90,0,$F$4*$F$5/E1479^2*(SIN(RADIANS(G1476))*SIN(RADIANS(E1480))+COS(RADIANS(G1476))*COS(RADIANS(E1480))*COS(RADIANS(AB1470))))</f>
        <v>#DIV/0!</v>
      </c>
      <c r="AC1476" t="e">
        <f>IF(DEGREES(ACOS(SIN(RADIANS(G1476))*SIN(RADIANS(E1480))+COS(RADIANS(G1476))*COS(RADIANS(E1480))*COS(RADIANS(AC1470))))&gt;90,0,$F$4*$F$5/E1479^2*(SIN(RADIANS(G1476))*SIN(RADIANS(E1480))+COS(RADIANS(G1476))*COS(RADIANS(E1480))*COS(RADIANS(AC1470))))</f>
        <v>#DIV/0!</v>
      </c>
      <c r="AD1476" t="e">
        <f>IF(DEGREES(ACOS(SIN(RADIANS(G1476))*SIN(RADIANS(E1480))+COS(RADIANS(G1476))*COS(RADIANS(E1480))*COS(RADIANS(AD1470))))&gt;90,0,$F$4*$F$5/E1479^2*(SIN(RADIANS(G1476))*SIN(RADIANS(E1480))+COS(RADIANS(G1476))*COS(RADIANS(E1480))*COS(RADIANS(AD1470))))</f>
        <v>#DIV/0!</v>
      </c>
      <c r="AE1476" t="e">
        <f>IF(DEGREES(ACOS(SIN(RADIANS(G1476))*SIN(RADIANS(E1480))+COS(RADIANS(G1476))*COS(RADIANS(E1480))*COS(RADIANS(AE1470))))&gt;90,0,$F$4*$F$5/E1479^2*(SIN(RADIANS(G1476))*SIN(RADIANS(E1480))+COS(RADIANS(G1476))*COS(RADIANS(E1480))*COS(RADIANS(AE1470))))</f>
        <v>#DIV/0!</v>
      </c>
      <c r="AF1476" t="e">
        <f>IF(DEGREES(ACOS(SIN(RADIANS(G1476))*SIN(RADIANS(E1480))+COS(RADIANS(G1476))*COS(RADIANS(E1480))*COS(RADIANS(AF1470))))&gt;90,0,$F$4*$F$5/E1479^2*(SIN(RADIANS(G1476))*SIN(RADIANS(E1480))+COS(RADIANS(G1476))*COS(RADIANS(E1480))*COS(RADIANS(AF1470))))</f>
        <v>#DIV/0!</v>
      </c>
      <c r="AG1476" t="e">
        <f>IF(DEGREES(ACOS(SIN(RADIANS(G1476))*SIN(RADIANS(E1480))+COS(RADIANS(G1476))*COS(RADIANS(E1480))*COS(RADIANS(AG1470))))&gt;90,0,$F$4*$F$5/E1479^2*(SIN(RADIANS(G1476))*SIN(RADIANS(E1480))+COS(RADIANS(G1476))*COS(RADIANS(E1480))*COS(RADIANS(AG1470))))</f>
        <v>#DIV/0!</v>
      </c>
      <c r="AH1476" t="e">
        <f>IF(DEGREES(ACOS(SIN(RADIANS(G1476))*SIN(RADIANS(E1480))+COS(RADIANS(G1476))*COS(RADIANS(E1480))*COS(RADIANS(AH1470))))&gt;90,0,$F$4*$F$5/E1479^2*(SIN(RADIANS(G1476))*SIN(RADIANS(E1480))+COS(RADIANS(G1476))*COS(RADIANS(E1480))*COS(RADIANS(AH1470))))</f>
        <v>#DIV/0!</v>
      </c>
      <c r="AI1476" t="e">
        <f>IF(DEGREES(ACOS(SIN(RADIANS(G1476))*SIN(RADIANS(E1480))+COS(RADIANS(G1476))*COS(RADIANS(E1480))*COS(RADIANS(AI1470))))&gt;90,0,$F$4*$F$5/E1479^2*(SIN(RADIANS(G1476))*SIN(RADIANS(E1480))+COS(RADIANS(G1476))*COS(RADIANS(E1480))*COS(RADIANS(AI1470))))</f>
        <v>#DIV/0!</v>
      </c>
      <c r="AJ1476" t="e">
        <f>IF(DEGREES(ACOS(SIN(RADIANS(G1476))*SIN(RADIANS(E1480))+COS(RADIANS(G1476))*COS(RADIANS(E1480))*COS(RADIANS(AJ1470))))&gt;90,0,$F$4*$F$5/E1479^2*(SIN(RADIANS(G1476))*SIN(RADIANS(E1480))+COS(RADIANS(G1476))*COS(RADIANS(E1480))*COS(RADIANS(AJ1470))))</f>
        <v>#DIV/0!</v>
      </c>
      <c r="AK1476">
        <f>IF(DEGREES(ACOS(SIN(RADIANS(G1476))*SIN(RADIANS(E1480))+COS(RADIANS(G1476))*COS(RADIANS(E1480))*COS(RADIANS(AK1470))))&gt;90,0,$F$4*$F$5/E1479^2*(SIN(RADIANS(G1476))*SIN(RADIANS(E1480))+COS(RADIANS(G1476))*COS(RADIANS(E1480))*COS(RADIANS(AK1470))))</f>
        <v>0</v>
      </c>
      <c r="AL1476">
        <f>IF(DEGREES(ACOS(SIN(RADIANS(G1476))*SIN(RADIANS(E1480))+COS(RADIANS(G1476))*COS(RADIANS(E1480))*COS(RADIANS(AL1470))))&gt;90,0,$F$4*$F$5/E1479^2*(SIN(RADIANS(G1476))*SIN(RADIANS(E1480))+COS(RADIANS(G1476))*COS(RADIANS(E1480))*COS(RADIANS(AL1470))))</f>
        <v>0</v>
      </c>
      <c r="AM1476">
        <f>IF(DEGREES(ACOS(SIN(RADIANS(G1476))*SIN(RADIANS(E1480))+COS(RADIANS(G1476))*COS(RADIANS(E1480))*COS(RADIANS(AM1470))))&gt;90,0,$F$4*$F$5/E1479^2*(SIN(RADIANS(G1476))*SIN(RADIANS(E1480))+COS(RADIANS(G1476))*COS(RADIANS(E1480))*COS(RADIANS(AM1470))))</f>
        <v>0</v>
      </c>
      <c r="AN1476">
        <f>IF(DEGREES(ACOS(SIN(RADIANS(G1476))*SIN(RADIANS(E1480))+COS(RADIANS(G1476))*COS(RADIANS(E1480))*COS(RADIANS(AN1470))))&gt;90,0,$F$4*$F$5/E1479^2*(SIN(RADIANS(G1476))*SIN(RADIANS(E1480))+COS(RADIANS(G1476))*COS(RADIANS(E1480))*COS(RADIANS(AN1470))))</f>
        <v>0</v>
      </c>
      <c r="AO1476">
        <f>IF(DEGREES(ACOS(SIN(RADIANS(G1476))*SIN(RADIANS(E1480))+COS(RADIANS(G1476))*COS(RADIANS(E1480))*COS(RADIANS(AO1470))))&gt;90,0,$F$4*$F$5/E1479^2*(SIN(RADIANS(G1476))*SIN(RADIANS(E1480))+COS(RADIANS(G1476))*COS(RADIANS(E1480))*COS(RADIANS(AO1470))))</f>
        <v>0</v>
      </c>
      <c r="AP1476">
        <f>IF(DEGREES(ACOS(SIN(RADIANS(G1476))*SIN(RADIANS(E1480))+COS(RADIANS(G1476))*COS(RADIANS(E1480))*COS(RADIANS(AP1470))))&gt;90,0,$F$4*$F$5/E1479^2*(SIN(RADIANS(G1476))*SIN(RADIANS(E1480))+COS(RADIANS(G1476))*COS(RADIANS(E1480))*COS(RADIANS(AP1470))))</f>
        <v>0</v>
      </c>
      <c r="AQ1476">
        <f>IF(DEGREES(ACOS(SIN(RADIANS(G1476))*SIN(RADIANS(E1480))+COS(RADIANS(G1476))*COS(RADIANS(E1480))*COS(RADIANS(AQ1470))))&gt;90,0,$F$4*$F$5/E1479^2*(SIN(RADIANS(G1476))*SIN(RADIANS(E1480))+COS(RADIANS(G1476))*COS(RADIANS(E1480))*COS(RADIANS(AQ1470))))</f>
        <v>0</v>
      </c>
      <c r="AR1476">
        <f>IF(DEGREES(ACOS(SIN(RADIANS(G1476))*SIN(RADIANS(E1480))+COS(RADIANS(G1476))*COS(RADIANS(E1480))*COS(RADIANS(AR1470))))&gt;90,0,$F$4*$F$5/E1479^2*(SIN(RADIANS(G1476))*SIN(RADIANS(E1480))+COS(RADIANS(G1476))*COS(RADIANS(E1480))*COS(RADIANS(AR1470))))</f>
        <v>0</v>
      </c>
    </row>
    <row r="1477" spans="2:44" x14ac:dyDescent="0.5">
      <c r="B1477" s="40" t="s">
        <v>783</v>
      </c>
      <c r="E1477" t="str">
        <f>IF($F$10=0,"N/A",$F$10*(E1472/360)-ROUNDDOWN($F$10*(E1472/360),0))</f>
        <v>N/A</v>
      </c>
      <c r="G1477">
        <v>40</v>
      </c>
      <c r="I1477">
        <f>IF(DEGREES(ACOS(SIN(RADIANS(G1477))*SIN(RADIANS(E1480))+COS(RADIANS(G1477))*COS(RADIANS(E1480))*COS(RADIANS(I1470))))&gt;90,0,$F$4*$F$5/E1479^2*(SIN(RADIANS(G1477))*SIN(RADIANS(E1480))+COS(RADIANS(G1477))*COS(RADIANS(E1480))*COS(RADIANS(I1470))))</f>
        <v>0</v>
      </c>
      <c r="J1477">
        <f>IF(DEGREES(ACOS(SIN(RADIANS(G1477))*SIN(RADIANS(E1480))+COS(RADIANS(G1477))*COS(RADIANS(E1480))*COS(RADIANS(J1470))))&gt;90,0,$F$4*$F$5/E1479^2*(SIN(RADIANS(G1477))*SIN(RADIANS(E1480))+COS(RADIANS(G1477))*COS(RADIANS(E1480))*COS(RADIANS(J1470))))</f>
        <v>0</v>
      </c>
      <c r="K1477">
        <f>IF(DEGREES(ACOS(SIN(RADIANS(G1477))*SIN(RADIANS(E1480))+COS(RADIANS(G1477))*COS(RADIANS(E1480))*COS(RADIANS(K1470))))&gt;90,0,$F$4*$F$5/E1479^2*(SIN(RADIANS(G1477))*SIN(RADIANS(E1480))+COS(RADIANS(G1477))*COS(RADIANS(E1480))*COS(RADIANS(K1470))))</f>
        <v>0</v>
      </c>
      <c r="L1477">
        <f>IF(DEGREES(ACOS(SIN(RADIANS(G1477))*SIN(RADIANS(E1480))+COS(RADIANS(G1477))*COS(RADIANS(E1480))*COS(RADIANS(L1470))))&gt;90,0,$F$4*$F$5/E1479^2*(SIN(RADIANS(G1477))*SIN(RADIANS(E1480))+COS(RADIANS(G1477))*COS(RADIANS(E1480))*COS(RADIANS(L1470))))</f>
        <v>0</v>
      </c>
      <c r="M1477">
        <f>IF(DEGREES(ACOS(SIN(RADIANS(G1477))*SIN(RADIANS(E1480))+COS(RADIANS(G1477))*COS(RADIANS(E1480))*COS(RADIANS(M1470))))&gt;90,0,$F$4*$F$5/E1479^2*(SIN(RADIANS(G1477))*SIN(RADIANS(E1480))+COS(RADIANS(G1477))*COS(RADIANS(E1480))*COS(RADIANS(M1470))))</f>
        <v>0</v>
      </c>
      <c r="N1477">
        <f>IF(DEGREES(ACOS(SIN(RADIANS(G1477))*SIN(RADIANS(E1480))+COS(RADIANS(G1477))*COS(RADIANS(E1480))*COS(RADIANS(N1470))))&gt;90,0,$F$4*$F$5/E1479^2*(SIN(RADIANS(G1477))*SIN(RADIANS(E1480))+COS(RADIANS(G1477))*COS(RADIANS(E1480))*COS(RADIANS(N1470))))</f>
        <v>0</v>
      </c>
      <c r="O1477">
        <f>IF(DEGREES(ACOS(SIN(RADIANS(G1477))*SIN(RADIANS(E1480))+COS(RADIANS(G1477))*COS(RADIANS(E1480))*COS(RADIANS(O1470))))&gt;90,0,$F$4*$F$5/E1479^2*(SIN(RADIANS(G1477))*SIN(RADIANS(E1480))+COS(RADIANS(G1477))*COS(RADIANS(E1480))*COS(RADIANS(O1470))))</f>
        <v>0</v>
      </c>
      <c r="P1477">
        <f>IF(DEGREES(ACOS(SIN(RADIANS(G1477))*SIN(RADIANS(E1480))+COS(RADIANS(G1477))*COS(RADIANS(E1480))*COS(RADIANS(P1470))))&gt;90,0,$F$4*$F$5/E1479^2*(SIN(RADIANS(G1477))*SIN(RADIANS(E1480))+COS(RADIANS(G1477))*COS(RADIANS(E1480))*COS(RADIANS(P1470))))</f>
        <v>0</v>
      </c>
      <c r="Q1477">
        <f>IF(DEGREES(ACOS(SIN(RADIANS(G1477))*SIN(RADIANS(E1480))+COS(RADIANS(G1477))*COS(RADIANS(E1480))*COS(RADIANS(Q1470))))&gt;90,0,$F$4*$F$5/E1479^2*(SIN(RADIANS(G1477))*SIN(RADIANS(E1480))+COS(RADIANS(G1477))*COS(RADIANS(E1480))*COS(RADIANS(Q1470))))</f>
        <v>0</v>
      </c>
      <c r="R1477" t="e">
        <f>IF(DEGREES(ACOS(SIN(RADIANS(G1477))*SIN(RADIANS(E1480))+COS(RADIANS(G1477))*COS(RADIANS(E1480))*COS(RADIANS(R1470))))&gt;90,0,$F$4*$F$5/E1479^2*(SIN(RADIANS(G1477))*SIN(RADIANS(E1480))+COS(RADIANS(G1477))*COS(RADIANS(E1480))*COS(RADIANS(R1470))))</f>
        <v>#DIV/0!</v>
      </c>
      <c r="S1477" t="e">
        <f>IF(DEGREES(ACOS(SIN(RADIANS(G1477))*SIN(RADIANS(E1480))+COS(RADIANS(G1477))*COS(RADIANS(E1480))*COS(RADIANS(S1470))))&gt;90,0,$F$4*$F$5/E1479^2*(SIN(RADIANS(G1477))*SIN(RADIANS(E1480))+COS(RADIANS(G1477))*COS(RADIANS(E1480))*COS(RADIANS(S1470))))</f>
        <v>#DIV/0!</v>
      </c>
      <c r="T1477" t="e">
        <f>IF(DEGREES(ACOS(SIN(RADIANS(G1477))*SIN(RADIANS(E1480))+COS(RADIANS(G1477))*COS(RADIANS(E1480))*COS(RADIANS(T1470))))&gt;90,0,$F$4*$F$5/E1479^2*(SIN(RADIANS(G1477))*SIN(RADIANS(E1480))+COS(RADIANS(G1477))*COS(RADIANS(E1480))*COS(RADIANS(T1470))))</f>
        <v>#DIV/0!</v>
      </c>
      <c r="U1477" t="e">
        <f>IF(DEGREES(ACOS(SIN(RADIANS(G1477))*SIN(RADIANS(E1480))+COS(RADIANS(G1477))*COS(RADIANS(E1480))*COS(RADIANS(U1470))))&gt;90,0,$F$4*$F$5/E1479^2*(SIN(RADIANS(G1477))*SIN(RADIANS(E1480))+COS(RADIANS(G1477))*COS(RADIANS(E1480))*COS(RADIANS(U1470))))</f>
        <v>#DIV/0!</v>
      </c>
      <c r="V1477" t="e">
        <f>IF(DEGREES(ACOS(SIN(RADIANS(G1477))*SIN(RADIANS(E1480))+COS(RADIANS(G1477))*COS(RADIANS(E1480))*COS(RADIANS(V1470))))&gt;90,0,$F$4*$F$5/E1479^2*(SIN(RADIANS(G1477))*SIN(RADIANS(E1480))+COS(RADIANS(G1477))*COS(RADIANS(E1480))*COS(RADIANS(V1470))))</f>
        <v>#DIV/0!</v>
      </c>
      <c r="W1477" t="e">
        <f>IF(DEGREES(ACOS(SIN(RADIANS(G1477))*SIN(RADIANS(E1480))+COS(RADIANS(G1477))*COS(RADIANS(E1480))*COS(RADIANS(W1470))))&gt;90,0,$F$4*$F$5/E1479^2*(SIN(RADIANS(G1477))*SIN(RADIANS(E1480))+COS(RADIANS(G1477))*COS(RADIANS(E1480))*COS(RADIANS(W1470))))</f>
        <v>#DIV/0!</v>
      </c>
      <c r="X1477" t="e">
        <f>IF(DEGREES(ACOS(SIN(RADIANS(G1477))*SIN(RADIANS(E1480))+COS(RADIANS(G1477))*COS(RADIANS(E1480))*COS(RADIANS(X1470))))&gt;90,0,$F$4*$F$5/E1479^2*(SIN(RADIANS(G1477))*SIN(RADIANS(E1480))+COS(RADIANS(G1477))*COS(RADIANS(E1480))*COS(RADIANS(X1470))))</f>
        <v>#DIV/0!</v>
      </c>
      <c r="Y1477" t="e">
        <f>IF(DEGREES(ACOS(SIN(RADIANS(G1477))*SIN(RADIANS(E1480))+COS(RADIANS(G1477))*COS(RADIANS(E1480))*COS(RADIANS(Y1470))))&gt;90,0,$F$4*$F$5/E1479^2*(SIN(RADIANS(G1477))*SIN(RADIANS(E1480))+COS(RADIANS(G1477))*COS(RADIANS(E1480))*COS(RADIANS(Y1470))))</f>
        <v>#DIV/0!</v>
      </c>
      <c r="Z1477" t="e">
        <f>IF(DEGREES(ACOS(SIN(RADIANS(G1477))*SIN(RADIANS(E1480))+COS(RADIANS(G1477))*COS(RADIANS(E1480))*COS(RADIANS(Z1470))))&gt;90,0,$F$4*$F$5/E1479^2*(SIN(RADIANS(G1477))*SIN(RADIANS(E1480))+COS(RADIANS(G1477))*COS(RADIANS(E1480))*COS(RADIANS(Z1470))))</f>
        <v>#DIV/0!</v>
      </c>
      <c r="AA1477" t="e">
        <f>IF(DEGREES(ACOS(SIN(RADIANS(G1477))*SIN(RADIANS(E1480))+COS(RADIANS(G1477))*COS(RADIANS(E1480))*COS(RADIANS(AA1470))))&gt;90,0,$F$4*$F$5/E1479^2*(SIN(RADIANS(G1477))*SIN(RADIANS(E1480))+COS(RADIANS(G1477))*COS(RADIANS(E1480))*COS(RADIANS(AA1470))))</f>
        <v>#DIV/0!</v>
      </c>
      <c r="AB1477" t="e">
        <f>IF(DEGREES(ACOS(SIN(RADIANS(G1477))*SIN(RADIANS(E1480))+COS(RADIANS(G1477))*COS(RADIANS(E1480))*COS(RADIANS(AB1470))))&gt;90,0,$F$4*$F$5/E1479^2*(SIN(RADIANS(G1477))*SIN(RADIANS(E1480))+COS(RADIANS(G1477))*COS(RADIANS(E1480))*COS(RADIANS(AB1470))))</f>
        <v>#DIV/0!</v>
      </c>
      <c r="AC1477" t="e">
        <f>IF(DEGREES(ACOS(SIN(RADIANS(G1477))*SIN(RADIANS(E1480))+COS(RADIANS(G1477))*COS(RADIANS(E1480))*COS(RADIANS(AC1470))))&gt;90,0,$F$4*$F$5/E1479^2*(SIN(RADIANS(G1477))*SIN(RADIANS(E1480))+COS(RADIANS(G1477))*COS(RADIANS(E1480))*COS(RADIANS(AC1470))))</f>
        <v>#DIV/0!</v>
      </c>
      <c r="AD1477" t="e">
        <f>IF(DEGREES(ACOS(SIN(RADIANS(G1477))*SIN(RADIANS(E1480))+COS(RADIANS(G1477))*COS(RADIANS(E1480))*COS(RADIANS(AD1470))))&gt;90,0,$F$4*$F$5/E1479^2*(SIN(RADIANS(G1477))*SIN(RADIANS(E1480))+COS(RADIANS(G1477))*COS(RADIANS(E1480))*COS(RADIANS(AD1470))))</f>
        <v>#DIV/0!</v>
      </c>
      <c r="AE1477" t="e">
        <f>IF(DEGREES(ACOS(SIN(RADIANS(G1477))*SIN(RADIANS(E1480))+COS(RADIANS(G1477))*COS(RADIANS(E1480))*COS(RADIANS(AE1470))))&gt;90,0,$F$4*$F$5/E1479^2*(SIN(RADIANS(G1477))*SIN(RADIANS(E1480))+COS(RADIANS(G1477))*COS(RADIANS(E1480))*COS(RADIANS(AE1470))))</f>
        <v>#DIV/0!</v>
      </c>
      <c r="AF1477" t="e">
        <f>IF(DEGREES(ACOS(SIN(RADIANS(G1477))*SIN(RADIANS(E1480))+COS(RADIANS(G1477))*COS(RADIANS(E1480))*COS(RADIANS(AF1470))))&gt;90,0,$F$4*$F$5/E1479^2*(SIN(RADIANS(G1477))*SIN(RADIANS(E1480))+COS(RADIANS(G1477))*COS(RADIANS(E1480))*COS(RADIANS(AF1470))))</f>
        <v>#DIV/0!</v>
      </c>
      <c r="AG1477" t="e">
        <f>IF(DEGREES(ACOS(SIN(RADIANS(G1477))*SIN(RADIANS(E1480))+COS(RADIANS(G1477))*COS(RADIANS(E1480))*COS(RADIANS(AG1470))))&gt;90,0,$F$4*$F$5/E1479^2*(SIN(RADIANS(G1477))*SIN(RADIANS(E1480))+COS(RADIANS(G1477))*COS(RADIANS(E1480))*COS(RADIANS(AG1470))))</f>
        <v>#DIV/0!</v>
      </c>
      <c r="AH1477" t="e">
        <f>IF(DEGREES(ACOS(SIN(RADIANS(G1477))*SIN(RADIANS(E1480))+COS(RADIANS(G1477))*COS(RADIANS(E1480))*COS(RADIANS(AH1470))))&gt;90,0,$F$4*$F$5/E1479^2*(SIN(RADIANS(G1477))*SIN(RADIANS(E1480))+COS(RADIANS(G1477))*COS(RADIANS(E1480))*COS(RADIANS(AH1470))))</f>
        <v>#DIV/0!</v>
      </c>
      <c r="AI1477" t="e">
        <f>IF(DEGREES(ACOS(SIN(RADIANS(G1477))*SIN(RADIANS(E1480))+COS(RADIANS(G1477))*COS(RADIANS(E1480))*COS(RADIANS(AI1470))))&gt;90,0,$F$4*$F$5/E1479^2*(SIN(RADIANS(G1477))*SIN(RADIANS(E1480))+COS(RADIANS(G1477))*COS(RADIANS(E1480))*COS(RADIANS(AI1470))))</f>
        <v>#DIV/0!</v>
      </c>
      <c r="AJ1477" t="e">
        <f>IF(DEGREES(ACOS(SIN(RADIANS(G1477))*SIN(RADIANS(E1480))+COS(RADIANS(G1477))*COS(RADIANS(E1480))*COS(RADIANS(AJ1470))))&gt;90,0,$F$4*$F$5/E1479^2*(SIN(RADIANS(G1477))*SIN(RADIANS(E1480))+COS(RADIANS(G1477))*COS(RADIANS(E1480))*COS(RADIANS(AJ1470))))</f>
        <v>#DIV/0!</v>
      </c>
      <c r="AK1477">
        <f>IF(DEGREES(ACOS(SIN(RADIANS(G1477))*SIN(RADIANS(E1480))+COS(RADIANS(G1477))*COS(RADIANS(E1480))*COS(RADIANS(AK1470))))&gt;90,0,$F$4*$F$5/E1479^2*(SIN(RADIANS(G1477))*SIN(RADIANS(E1480))+COS(RADIANS(G1477))*COS(RADIANS(E1480))*COS(RADIANS(AK1470))))</f>
        <v>0</v>
      </c>
      <c r="AL1477">
        <f>IF(DEGREES(ACOS(SIN(RADIANS(G1477))*SIN(RADIANS(E1480))+COS(RADIANS(G1477))*COS(RADIANS(E1480))*COS(RADIANS(AL1470))))&gt;90,0,$F$4*$F$5/E1479^2*(SIN(RADIANS(G1477))*SIN(RADIANS(E1480))+COS(RADIANS(G1477))*COS(RADIANS(E1480))*COS(RADIANS(AL1470))))</f>
        <v>0</v>
      </c>
      <c r="AM1477">
        <f>IF(DEGREES(ACOS(SIN(RADIANS(G1477))*SIN(RADIANS(E1480))+COS(RADIANS(G1477))*COS(RADIANS(E1480))*COS(RADIANS(AM1470))))&gt;90,0,$F$4*$F$5/E1479^2*(SIN(RADIANS(G1477))*SIN(RADIANS(E1480))+COS(RADIANS(G1477))*COS(RADIANS(E1480))*COS(RADIANS(AM1470))))</f>
        <v>0</v>
      </c>
      <c r="AN1477">
        <f>IF(DEGREES(ACOS(SIN(RADIANS(G1477))*SIN(RADIANS(E1480))+COS(RADIANS(G1477))*COS(RADIANS(E1480))*COS(RADIANS(AN1470))))&gt;90,0,$F$4*$F$5/E1479^2*(SIN(RADIANS(G1477))*SIN(RADIANS(E1480))+COS(RADIANS(G1477))*COS(RADIANS(E1480))*COS(RADIANS(AN1470))))</f>
        <v>0</v>
      </c>
      <c r="AO1477">
        <f>IF(DEGREES(ACOS(SIN(RADIANS(G1477))*SIN(RADIANS(E1480))+COS(RADIANS(G1477))*COS(RADIANS(E1480))*COS(RADIANS(AO1470))))&gt;90,0,$F$4*$F$5/E1479^2*(SIN(RADIANS(G1477))*SIN(RADIANS(E1480))+COS(RADIANS(G1477))*COS(RADIANS(E1480))*COS(RADIANS(AO1470))))</f>
        <v>0</v>
      </c>
      <c r="AP1477">
        <f>IF(DEGREES(ACOS(SIN(RADIANS(G1477))*SIN(RADIANS(E1480))+COS(RADIANS(G1477))*COS(RADIANS(E1480))*COS(RADIANS(AP1470))))&gt;90,0,$F$4*$F$5/E1479^2*(SIN(RADIANS(G1477))*SIN(RADIANS(E1480))+COS(RADIANS(G1477))*COS(RADIANS(E1480))*COS(RADIANS(AP1470))))</f>
        <v>0</v>
      </c>
      <c r="AQ1477">
        <f>IF(DEGREES(ACOS(SIN(RADIANS(G1477))*SIN(RADIANS(E1480))+COS(RADIANS(G1477))*COS(RADIANS(E1480))*COS(RADIANS(AQ1470))))&gt;90,0,$F$4*$F$5/E1479^2*(SIN(RADIANS(G1477))*SIN(RADIANS(E1480))+COS(RADIANS(G1477))*COS(RADIANS(E1480))*COS(RADIANS(AQ1470))))</f>
        <v>0</v>
      </c>
      <c r="AR1477">
        <f>IF(DEGREES(ACOS(SIN(RADIANS(G1477))*SIN(RADIANS(E1480))+COS(RADIANS(G1477))*COS(RADIANS(E1480))*COS(RADIANS(AR1470))))&gt;90,0,$F$4*$F$5/E1479^2*(SIN(RADIANS(G1477))*SIN(RADIANS(E1480))+COS(RADIANS(G1477))*COS(RADIANS(E1480))*COS(RADIANS(AR1470))))</f>
        <v>0</v>
      </c>
    </row>
    <row r="1478" spans="2:44" x14ac:dyDescent="0.5">
      <c r="B1478" s="40" t="s">
        <v>784</v>
      </c>
      <c r="E1478" t="str">
        <f>IF($F$10=0,"N/A",E1477*$F$11/$F$10)</f>
        <v>N/A</v>
      </c>
      <c r="G1478">
        <v>30</v>
      </c>
      <c r="I1478">
        <f>IF(DEGREES(ACOS(SIN(RADIANS(G1478))*SIN(RADIANS(E1480))+COS(RADIANS(G1478))*COS(RADIANS(E1480))*COS(RADIANS(I1470))))&gt;90,0,$F$4*$F$5/E1479^2*(SIN(RADIANS(G1478))*SIN(RADIANS(E1480))+COS(RADIANS(G1478))*COS(RADIANS(E1480))*COS(RADIANS(I1470))))</f>
        <v>0</v>
      </c>
      <c r="J1478">
        <f>IF(DEGREES(ACOS(SIN(RADIANS(G1478))*SIN(RADIANS(E1480))+COS(RADIANS(G1478))*COS(RADIANS(E1480))*COS(RADIANS(J1470))))&gt;90,0,$F$4*$F$5/E1479^2*(SIN(RADIANS(G1478))*SIN(RADIANS(E1480))+COS(RADIANS(G1478))*COS(RADIANS(E1480))*COS(RADIANS(J1470))))</f>
        <v>0</v>
      </c>
      <c r="K1478">
        <f>IF(DEGREES(ACOS(SIN(RADIANS(G1478))*SIN(RADIANS(E1480))+COS(RADIANS(G1478))*COS(RADIANS(E1480))*COS(RADIANS(K1470))))&gt;90,0,$F$4*$F$5/E1479^2*(SIN(RADIANS(G1478))*SIN(RADIANS(E1480))+COS(RADIANS(G1478))*COS(RADIANS(E1480))*COS(RADIANS(K1470))))</f>
        <v>0</v>
      </c>
      <c r="L1478">
        <f>IF(DEGREES(ACOS(SIN(RADIANS(G1478))*SIN(RADIANS(E1480))+COS(RADIANS(G1478))*COS(RADIANS(E1480))*COS(RADIANS(L1470))))&gt;90,0,$F$4*$F$5/E1479^2*(SIN(RADIANS(G1478))*SIN(RADIANS(E1480))+COS(RADIANS(G1478))*COS(RADIANS(E1480))*COS(RADIANS(L1470))))</f>
        <v>0</v>
      </c>
      <c r="M1478">
        <f>IF(DEGREES(ACOS(SIN(RADIANS(G1478))*SIN(RADIANS(E1480))+COS(RADIANS(G1478))*COS(RADIANS(E1480))*COS(RADIANS(M1470))))&gt;90,0,$F$4*$F$5/E1479^2*(SIN(RADIANS(G1478))*SIN(RADIANS(E1480))+COS(RADIANS(G1478))*COS(RADIANS(E1480))*COS(RADIANS(M1470))))</f>
        <v>0</v>
      </c>
      <c r="N1478">
        <f>IF(DEGREES(ACOS(SIN(RADIANS(G1478))*SIN(RADIANS(E1480))+COS(RADIANS(G1478))*COS(RADIANS(E1480))*COS(RADIANS(N1470))))&gt;90,0,$F$4*$F$5/E1479^2*(SIN(RADIANS(G1478))*SIN(RADIANS(E1480))+COS(RADIANS(G1478))*COS(RADIANS(E1480))*COS(RADIANS(N1470))))</f>
        <v>0</v>
      </c>
      <c r="O1478">
        <f>IF(DEGREES(ACOS(SIN(RADIANS(G1478))*SIN(RADIANS(E1480))+COS(RADIANS(G1478))*COS(RADIANS(E1480))*COS(RADIANS(O1470))))&gt;90,0,$F$4*$F$5/E1479^2*(SIN(RADIANS(G1478))*SIN(RADIANS(E1480))+COS(RADIANS(G1478))*COS(RADIANS(E1480))*COS(RADIANS(O1470))))</f>
        <v>0</v>
      </c>
      <c r="P1478">
        <f>IF(DEGREES(ACOS(SIN(RADIANS(G1478))*SIN(RADIANS(E1480))+COS(RADIANS(G1478))*COS(RADIANS(E1480))*COS(RADIANS(P1470))))&gt;90,0,$F$4*$F$5/E1479^2*(SIN(RADIANS(G1478))*SIN(RADIANS(E1480))+COS(RADIANS(G1478))*COS(RADIANS(E1480))*COS(RADIANS(P1470))))</f>
        <v>0</v>
      </c>
      <c r="Q1478">
        <f>IF(DEGREES(ACOS(SIN(RADIANS(G1478))*SIN(RADIANS(E1480))+COS(RADIANS(G1478))*COS(RADIANS(E1480))*COS(RADIANS(Q1470))))&gt;90,0,$F$4*$F$5/E1479^2*(SIN(RADIANS(G1478))*SIN(RADIANS(E1480))+COS(RADIANS(G1478))*COS(RADIANS(E1480))*COS(RADIANS(Q1470))))</f>
        <v>0</v>
      </c>
      <c r="R1478" t="e">
        <f>IF(DEGREES(ACOS(SIN(RADIANS(G1478))*SIN(RADIANS(E1480))+COS(RADIANS(G1478))*COS(RADIANS(E1480))*COS(RADIANS(R1470))))&gt;90,0,$F$4*$F$5/E1479^2*(SIN(RADIANS(G1478))*SIN(RADIANS(E1480))+COS(RADIANS(G1478))*COS(RADIANS(E1480))*COS(RADIANS(R1470))))</f>
        <v>#DIV/0!</v>
      </c>
      <c r="S1478" t="e">
        <f>IF(DEGREES(ACOS(SIN(RADIANS(G1478))*SIN(RADIANS(E1480))+COS(RADIANS(G1478))*COS(RADIANS(E1480))*COS(RADIANS(S1470))))&gt;90,0,$F$4*$F$5/E1479^2*(SIN(RADIANS(G1478))*SIN(RADIANS(E1480))+COS(RADIANS(G1478))*COS(RADIANS(E1480))*COS(RADIANS(S1470))))</f>
        <v>#DIV/0!</v>
      </c>
      <c r="T1478" t="e">
        <f>IF(DEGREES(ACOS(SIN(RADIANS(G1478))*SIN(RADIANS(E1480))+COS(RADIANS(G1478))*COS(RADIANS(E1480))*COS(RADIANS(T1470))))&gt;90,0,$F$4*$F$5/E1479^2*(SIN(RADIANS(G1478))*SIN(RADIANS(E1480))+COS(RADIANS(G1478))*COS(RADIANS(E1480))*COS(RADIANS(T1470))))</f>
        <v>#DIV/0!</v>
      </c>
      <c r="U1478" t="e">
        <f>IF(DEGREES(ACOS(SIN(RADIANS(G1478))*SIN(RADIANS(E1480))+COS(RADIANS(G1478))*COS(RADIANS(E1480))*COS(RADIANS(U1470))))&gt;90,0,$F$4*$F$5/E1479^2*(SIN(RADIANS(G1478))*SIN(RADIANS(E1480))+COS(RADIANS(G1478))*COS(RADIANS(E1480))*COS(RADIANS(U1470))))</f>
        <v>#DIV/0!</v>
      </c>
      <c r="V1478" t="e">
        <f>IF(DEGREES(ACOS(SIN(RADIANS(G1478))*SIN(RADIANS(E1480))+COS(RADIANS(G1478))*COS(RADIANS(E1480))*COS(RADIANS(V1470))))&gt;90,0,$F$4*$F$5/E1479^2*(SIN(RADIANS(G1478))*SIN(RADIANS(E1480))+COS(RADIANS(G1478))*COS(RADIANS(E1480))*COS(RADIANS(V1470))))</f>
        <v>#DIV/0!</v>
      </c>
      <c r="W1478" t="e">
        <f>IF(DEGREES(ACOS(SIN(RADIANS(G1478))*SIN(RADIANS(E1480))+COS(RADIANS(G1478))*COS(RADIANS(E1480))*COS(RADIANS(W1470))))&gt;90,0,$F$4*$F$5/E1479^2*(SIN(RADIANS(G1478))*SIN(RADIANS(E1480))+COS(RADIANS(G1478))*COS(RADIANS(E1480))*COS(RADIANS(W1470))))</f>
        <v>#DIV/0!</v>
      </c>
      <c r="X1478" t="e">
        <f>IF(DEGREES(ACOS(SIN(RADIANS(G1478))*SIN(RADIANS(E1480))+COS(RADIANS(G1478))*COS(RADIANS(E1480))*COS(RADIANS(X1470))))&gt;90,0,$F$4*$F$5/E1479^2*(SIN(RADIANS(G1478))*SIN(RADIANS(E1480))+COS(RADIANS(G1478))*COS(RADIANS(E1480))*COS(RADIANS(X1470))))</f>
        <v>#DIV/0!</v>
      </c>
      <c r="Y1478" t="e">
        <f>IF(DEGREES(ACOS(SIN(RADIANS(G1478))*SIN(RADIANS(E1480))+COS(RADIANS(G1478))*COS(RADIANS(E1480))*COS(RADIANS(Y1470))))&gt;90,0,$F$4*$F$5/E1479^2*(SIN(RADIANS(G1478))*SIN(RADIANS(E1480))+COS(RADIANS(G1478))*COS(RADIANS(E1480))*COS(RADIANS(Y1470))))</f>
        <v>#DIV/0!</v>
      </c>
      <c r="Z1478" t="e">
        <f>IF(DEGREES(ACOS(SIN(RADIANS(G1478))*SIN(RADIANS(E1480))+COS(RADIANS(G1478))*COS(RADIANS(E1480))*COS(RADIANS(Z1470))))&gt;90,0,$F$4*$F$5/E1479^2*(SIN(RADIANS(G1478))*SIN(RADIANS(E1480))+COS(RADIANS(G1478))*COS(RADIANS(E1480))*COS(RADIANS(Z1470))))</f>
        <v>#DIV/0!</v>
      </c>
      <c r="AA1478" t="e">
        <f>IF(DEGREES(ACOS(SIN(RADIANS(G1478))*SIN(RADIANS(E1480))+COS(RADIANS(G1478))*COS(RADIANS(E1480))*COS(RADIANS(AA1470))))&gt;90,0,$F$4*$F$5/E1479^2*(SIN(RADIANS(G1478))*SIN(RADIANS(E1480))+COS(RADIANS(G1478))*COS(RADIANS(E1480))*COS(RADIANS(AA1470))))</f>
        <v>#DIV/0!</v>
      </c>
      <c r="AB1478" t="e">
        <f>IF(DEGREES(ACOS(SIN(RADIANS(G1478))*SIN(RADIANS(E1480))+COS(RADIANS(G1478))*COS(RADIANS(E1480))*COS(RADIANS(AB1470))))&gt;90,0,$F$4*$F$5/E1479^2*(SIN(RADIANS(G1478))*SIN(RADIANS(E1480))+COS(RADIANS(G1478))*COS(RADIANS(E1480))*COS(RADIANS(AB1470))))</f>
        <v>#DIV/0!</v>
      </c>
      <c r="AC1478" t="e">
        <f>IF(DEGREES(ACOS(SIN(RADIANS(G1478))*SIN(RADIANS(E1480))+COS(RADIANS(G1478))*COS(RADIANS(E1480))*COS(RADIANS(AC1470))))&gt;90,0,$F$4*$F$5/E1479^2*(SIN(RADIANS(G1478))*SIN(RADIANS(E1480))+COS(RADIANS(G1478))*COS(RADIANS(E1480))*COS(RADIANS(AC1470))))</f>
        <v>#DIV/0!</v>
      </c>
      <c r="AD1478" t="e">
        <f>IF(DEGREES(ACOS(SIN(RADIANS(G1478))*SIN(RADIANS(E1480))+COS(RADIANS(G1478))*COS(RADIANS(E1480))*COS(RADIANS(AD1470))))&gt;90,0,$F$4*$F$5/E1479^2*(SIN(RADIANS(G1478))*SIN(RADIANS(E1480))+COS(RADIANS(G1478))*COS(RADIANS(E1480))*COS(RADIANS(AD1470))))</f>
        <v>#DIV/0!</v>
      </c>
      <c r="AE1478" t="e">
        <f>IF(DEGREES(ACOS(SIN(RADIANS(G1478))*SIN(RADIANS(E1480))+COS(RADIANS(G1478))*COS(RADIANS(E1480))*COS(RADIANS(AE1470))))&gt;90,0,$F$4*$F$5/E1479^2*(SIN(RADIANS(G1478))*SIN(RADIANS(E1480))+COS(RADIANS(G1478))*COS(RADIANS(E1480))*COS(RADIANS(AE1470))))</f>
        <v>#DIV/0!</v>
      </c>
      <c r="AF1478" t="e">
        <f>IF(DEGREES(ACOS(SIN(RADIANS(G1478))*SIN(RADIANS(E1480))+COS(RADIANS(G1478))*COS(RADIANS(E1480))*COS(RADIANS(AF1470))))&gt;90,0,$F$4*$F$5/E1479^2*(SIN(RADIANS(G1478))*SIN(RADIANS(E1480))+COS(RADIANS(G1478))*COS(RADIANS(E1480))*COS(RADIANS(AF1470))))</f>
        <v>#DIV/0!</v>
      </c>
      <c r="AG1478" t="e">
        <f>IF(DEGREES(ACOS(SIN(RADIANS(G1478))*SIN(RADIANS(E1480))+COS(RADIANS(G1478))*COS(RADIANS(E1480))*COS(RADIANS(AG1470))))&gt;90,0,$F$4*$F$5/E1479^2*(SIN(RADIANS(G1478))*SIN(RADIANS(E1480))+COS(RADIANS(G1478))*COS(RADIANS(E1480))*COS(RADIANS(AG1470))))</f>
        <v>#DIV/0!</v>
      </c>
      <c r="AH1478" t="e">
        <f>IF(DEGREES(ACOS(SIN(RADIANS(G1478))*SIN(RADIANS(E1480))+COS(RADIANS(G1478))*COS(RADIANS(E1480))*COS(RADIANS(AH1470))))&gt;90,0,$F$4*$F$5/E1479^2*(SIN(RADIANS(G1478))*SIN(RADIANS(E1480))+COS(RADIANS(G1478))*COS(RADIANS(E1480))*COS(RADIANS(AH1470))))</f>
        <v>#DIV/0!</v>
      </c>
      <c r="AI1478" t="e">
        <f>IF(DEGREES(ACOS(SIN(RADIANS(G1478))*SIN(RADIANS(E1480))+COS(RADIANS(G1478))*COS(RADIANS(E1480))*COS(RADIANS(AI1470))))&gt;90,0,$F$4*$F$5/E1479^2*(SIN(RADIANS(G1478))*SIN(RADIANS(E1480))+COS(RADIANS(G1478))*COS(RADIANS(E1480))*COS(RADIANS(AI1470))))</f>
        <v>#DIV/0!</v>
      </c>
      <c r="AJ1478" t="e">
        <f>IF(DEGREES(ACOS(SIN(RADIANS(G1478))*SIN(RADIANS(E1480))+COS(RADIANS(G1478))*COS(RADIANS(E1480))*COS(RADIANS(AJ1470))))&gt;90,0,$F$4*$F$5/E1479^2*(SIN(RADIANS(G1478))*SIN(RADIANS(E1480))+COS(RADIANS(G1478))*COS(RADIANS(E1480))*COS(RADIANS(AJ1470))))</f>
        <v>#DIV/0!</v>
      </c>
      <c r="AK1478">
        <f>IF(DEGREES(ACOS(SIN(RADIANS(G1478))*SIN(RADIANS(E1480))+COS(RADIANS(G1478))*COS(RADIANS(E1480))*COS(RADIANS(AK1470))))&gt;90,0,$F$4*$F$5/E1479^2*(SIN(RADIANS(G1478))*SIN(RADIANS(E1480))+COS(RADIANS(G1478))*COS(RADIANS(E1480))*COS(RADIANS(AK1470))))</f>
        <v>0</v>
      </c>
      <c r="AL1478">
        <f>IF(DEGREES(ACOS(SIN(RADIANS(G1478))*SIN(RADIANS(E1480))+COS(RADIANS(G1478))*COS(RADIANS(E1480))*COS(RADIANS(AL1470))))&gt;90,0,$F$4*$F$5/E1479^2*(SIN(RADIANS(G1478))*SIN(RADIANS(E1480))+COS(RADIANS(G1478))*COS(RADIANS(E1480))*COS(RADIANS(AL1470))))</f>
        <v>0</v>
      </c>
      <c r="AM1478">
        <f>IF(DEGREES(ACOS(SIN(RADIANS(G1478))*SIN(RADIANS(E1480))+COS(RADIANS(G1478))*COS(RADIANS(E1480))*COS(RADIANS(AM1470))))&gt;90,0,$F$4*$F$5/E1479^2*(SIN(RADIANS(G1478))*SIN(RADIANS(E1480))+COS(RADIANS(G1478))*COS(RADIANS(E1480))*COS(RADIANS(AM1470))))</f>
        <v>0</v>
      </c>
      <c r="AN1478">
        <f>IF(DEGREES(ACOS(SIN(RADIANS(G1478))*SIN(RADIANS(E1480))+COS(RADIANS(G1478))*COS(RADIANS(E1480))*COS(RADIANS(AN1470))))&gt;90,0,$F$4*$F$5/E1479^2*(SIN(RADIANS(G1478))*SIN(RADIANS(E1480))+COS(RADIANS(G1478))*COS(RADIANS(E1480))*COS(RADIANS(AN1470))))</f>
        <v>0</v>
      </c>
      <c r="AO1478">
        <f>IF(DEGREES(ACOS(SIN(RADIANS(G1478))*SIN(RADIANS(E1480))+COS(RADIANS(G1478))*COS(RADIANS(E1480))*COS(RADIANS(AO1470))))&gt;90,0,$F$4*$F$5/E1479^2*(SIN(RADIANS(G1478))*SIN(RADIANS(E1480))+COS(RADIANS(G1478))*COS(RADIANS(E1480))*COS(RADIANS(AO1470))))</f>
        <v>0</v>
      </c>
      <c r="AP1478">
        <f>IF(DEGREES(ACOS(SIN(RADIANS(G1478))*SIN(RADIANS(E1480))+COS(RADIANS(G1478))*COS(RADIANS(E1480))*COS(RADIANS(AP1470))))&gt;90,0,$F$4*$F$5/E1479^2*(SIN(RADIANS(G1478))*SIN(RADIANS(E1480))+COS(RADIANS(G1478))*COS(RADIANS(E1480))*COS(RADIANS(AP1470))))</f>
        <v>0</v>
      </c>
      <c r="AQ1478">
        <f>IF(DEGREES(ACOS(SIN(RADIANS(G1478))*SIN(RADIANS(E1480))+COS(RADIANS(G1478))*COS(RADIANS(E1480))*COS(RADIANS(AQ1470))))&gt;90,0,$F$4*$F$5/E1479^2*(SIN(RADIANS(G1478))*SIN(RADIANS(E1480))+COS(RADIANS(G1478))*COS(RADIANS(E1480))*COS(RADIANS(AQ1470))))</f>
        <v>0</v>
      </c>
      <c r="AR1478">
        <f>IF(DEGREES(ACOS(SIN(RADIANS(G1478))*SIN(RADIANS(E1480))+COS(RADIANS(G1478))*COS(RADIANS(E1480))*COS(RADIANS(AR1470))))&gt;90,0,$F$4*$F$5/E1479^2*(SIN(RADIANS(G1478))*SIN(RADIANS(E1480))+COS(RADIANS(G1478))*COS(RADIANS(E1480))*COS(RADIANS(AR1470))))</f>
        <v>0</v>
      </c>
    </row>
    <row r="1479" spans="2:44" x14ac:dyDescent="0.5">
      <c r="B1479" s="40" t="s">
        <v>785</v>
      </c>
      <c r="E1479">
        <f>$F$6*(1-$F$7^2)/(1+$F$7*COS(RADIANS(E1473)))</f>
        <v>0</v>
      </c>
      <c r="G1479">
        <v>20</v>
      </c>
      <c r="I1479">
        <f>IF(DEGREES(ACOS(SIN(RADIANS(G1479))*SIN(RADIANS(E1480))+COS(RADIANS(G1479))*COS(RADIANS(E1480))*COS(RADIANS(I1470))))&gt;90,0,$F$4*$F$5/E1479^2*(SIN(RADIANS(G1479))*SIN(RADIANS(E1480))+COS(RADIANS(G1479))*COS(RADIANS(E1480))*COS(RADIANS(I1470))))</f>
        <v>0</v>
      </c>
      <c r="J1479">
        <f>IF(DEGREES(ACOS(SIN(RADIANS(G1479))*SIN(RADIANS(E1480))+COS(RADIANS(G1479))*COS(RADIANS(E1480))*COS(RADIANS(J1470))))&gt;90,0,$F$4*$F$5/E1479^2*(SIN(RADIANS(G1479))*SIN(RADIANS(E1480))+COS(RADIANS(G1479))*COS(RADIANS(E1480))*COS(RADIANS(J1470))))</f>
        <v>0</v>
      </c>
      <c r="K1479">
        <f>IF(DEGREES(ACOS(SIN(RADIANS(G1479))*SIN(RADIANS(E1480))+COS(RADIANS(G1479))*COS(RADIANS(E1480))*COS(RADIANS(K1470))))&gt;90,0,$F$4*$F$5/E1479^2*(SIN(RADIANS(G1479))*SIN(RADIANS(E1480))+COS(RADIANS(G1479))*COS(RADIANS(E1480))*COS(RADIANS(K1470))))</f>
        <v>0</v>
      </c>
      <c r="L1479">
        <f>IF(DEGREES(ACOS(SIN(RADIANS(G1479))*SIN(RADIANS(E1480))+COS(RADIANS(G1479))*COS(RADIANS(E1480))*COS(RADIANS(L1470))))&gt;90,0,$F$4*$F$5/E1479^2*(SIN(RADIANS(G1479))*SIN(RADIANS(E1480))+COS(RADIANS(G1479))*COS(RADIANS(E1480))*COS(RADIANS(L1470))))</f>
        <v>0</v>
      </c>
      <c r="M1479">
        <f>IF(DEGREES(ACOS(SIN(RADIANS(G1479))*SIN(RADIANS(E1480))+COS(RADIANS(G1479))*COS(RADIANS(E1480))*COS(RADIANS(M1470))))&gt;90,0,$F$4*$F$5/E1479^2*(SIN(RADIANS(G1479))*SIN(RADIANS(E1480))+COS(RADIANS(G1479))*COS(RADIANS(E1480))*COS(RADIANS(M1470))))</f>
        <v>0</v>
      </c>
      <c r="N1479">
        <f>IF(DEGREES(ACOS(SIN(RADIANS(G1479))*SIN(RADIANS(E1480))+COS(RADIANS(G1479))*COS(RADIANS(E1480))*COS(RADIANS(N1470))))&gt;90,0,$F$4*$F$5/E1479^2*(SIN(RADIANS(G1479))*SIN(RADIANS(E1480))+COS(RADIANS(G1479))*COS(RADIANS(E1480))*COS(RADIANS(N1470))))</f>
        <v>0</v>
      </c>
      <c r="O1479">
        <f>IF(DEGREES(ACOS(SIN(RADIANS(G1479))*SIN(RADIANS(E1480))+COS(RADIANS(G1479))*COS(RADIANS(E1480))*COS(RADIANS(O1470))))&gt;90,0,$F$4*$F$5/E1479^2*(SIN(RADIANS(G1479))*SIN(RADIANS(E1480))+COS(RADIANS(G1479))*COS(RADIANS(E1480))*COS(RADIANS(O1470))))</f>
        <v>0</v>
      </c>
      <c r="P1479">
        <f>IF(DEGREES(ACOS(SIN(RADIANS(G1479))*SIN(RADIANS(E1480))+COS(RADIANS(G1479))*COS(RADIANS(E1480))*COS(RADIANS(P1470))))&gt;90,0,$F$4*$F$5/E1479^2*(SIN(RADIANS(G1479))*SIN(RADIANS(E1480))+COS(RADIANS(G1479))*COS(RADIANS(E1480))*COS(RADIANS(P1470))))</f>
        <v>0</v>
      </c>
      <c r="Q1479">
        <f>IF(DEGREES(ACOS(SIN(RADIANS(G1479))*SIN(RADIANS(E1480))+COS(RADIANS(G1479))*COS(RADIANS(E1480))*COS(RADIANS(Q1470))))&gt;90,0,$F$4*$F$5/E1479^2*(SIN(RADIANS(G1479))*SIN(RADIANS(E1480))+COS(RADIANS(G1479))*COS(RADIANS(E1480))*COS(RADIANS(Q1470))))</f>
        <v>0</v>
      </c>
      <c r="R1479" t="e">
        <f>IF(DEGREES(ACOS(SIN(RADIANS(G1479))*SIN(RADIANS(E1480))+COS(RADIANS(G1479))*COS(RADIANS(E1480))*COS(RADIANS(R1470))))&gt;90,0,$F$4*$F$5/E1479^2*(SIN(RADIANS(G1479))*SIN(RADIANS(E1480))+COS(RADIANS(G1479))*COS(RADIANS(E1480))*COS(RADIANS(R1470))))</f>
        <v>#DIV/0!</v>
      </c>
      <c r="S1479" t="e">
        <f>IF(DEGREES(ACOS(SIN(RADIANS(G1479))*SIN(RADIANS(E1480))+COS(RADIANS(G1479))*COS(RADIANS(E1480))*COS(RADIANS(S1470))))&gt;90,0,$F$4*$F$5/E1479^2*(SIN(RADIANS(G1479))*SIN(RADIANS(E1480))+COS(RADIANS(G1479))*COS(RADIANS(E1480))*COS(RADIANS(S1470))))</f>
        <v>#DIV/0!</v>
      </c>
      <c r="T1479" t="e">
        <f>IF(DEGREES(ACOS(SIN(RADIANS(G1479))*SIN(RADIANS(E1480))+COS(RADIANS(G1479))*COS(RADIANS(E1480))*COS(RADIANS(T1470))))&gt;90,0,$F$4*$F$5/E1479^2*(SIN(RADIANS(G1479))*SIN(RADIANS(E1480))+COS(RADIANS(G1479))*COS(RADIANS(E1480))*COS(RADIANS(T1470))))</f>
        <v>#DIV/0!</v>
      </c>
      <c r="U1479" t="e">
        <f>IF(DEGREES(ACOS(SIN(RADIANS(G1479))*SIN(RADIANS(E1480))+COS(RADIANS(G1479))*COS(RADIANS(E1480))*COS(RADIANS(U1470))))&gt;90,0,$F$4*$F$5/E1479^2*(SIN(RADIANS(G1479))*SIN(RADIANS(E1480))+COS(RADIANS(G1479))*COS(RADIANS(E1480))*COS(RADIANS(U1470))))</f>
        <v>#DIV/0!</v>
      </c>
      <c r="V1479" t="e">
        <f>IF(DEGREES(ACOS(SIN(RADIANS(G1479))*SIN(RADIANS(E1480))+COS(RADIANS(G1479))*COS(RADIANS(E1480))*COS(RADIANS(V1470))))&gt;90,0,$F$4*$F$5/E1479^2*(SIN(RADIANS(G1479))*SIN(RADIANS(E1480))+COS(RADIANS(G1479))*COS(RADIANS(E1480))*COS(RADIANS(V1470))))</f>
        <v>#DIV/0!</v>
      </c>
      <c r="W1479" t="e">
        <f>IF(DEGREES(ACOS(SIN(RADIANS(G1479))*SIN(RADIANS(E1480))+COS(RADIANS(G1479))*COS(RADIANS(E1480))*COS(RADIANS(W1470))))&gt;90,0,$F$4*$F$5/E1479^2*(SIN(RADIANS(G1479))*SIN(RADIANS(E1480))+COS(RADIANS(G1479))*COS(RADIANS(E1480))*COS(RADIANS(W1470))))</f>
        <v>#DIV/0!</v>
      </c>
      <c r="X1479" t="e">
        <f>IF(DEGREES(ACOS(SIN(RADIANS(G1479))*SIN(RADIANS(E1480))+COS(RADIANS(G1479))*COS(RADIANS(E1480))*COS(RADIANS(X1470))))&gt;90,0,$F$4*$F$5/E1479^2*(SIN(RADIANS(G1479))*SIN(RADIANS(E1480))+COS(RADIANS(G1479))*COS(RADIANS(E1480))*COS(RADIANS(X1470))))</f>
        <v>#DIV/0!</v>
      </c>
      <c r="Y1479" t="e">
        <f>IF(DEGREES(ACOS(SIN(RADIANS(G1479))*SIN(RADIANS(E1480))+COS(RADIANS(G1479))*COS(RADIANS(E1480))*COS(RADIANS(Y1470))))&gt;90,0,$F$4*$F$5/E1479^2*(SIN(RADIANS(G1479))*SIN(RADIANS(E1480))+COS(RADIANS(G1479))*COS(RADIANS(E1480))*COS(RADIANS(Y1470))))</f>
        <v>#DIV/0!</v>
      </c>
      <c r="Z1479" t="e">
        <f>IF(DEGREES(ACOS(SIN(RADIANS(G1479))*SIN(RADIANS(E1480))+COS(RADIANS(G1479))*COS(RADIANS(E1480))*COS(RADIANS(Z1470))))&gt;90,0,$F$4*$F$5/E1479^2*(SIN(RADIANS(G1479))*SIN(RADIANS(E1480))+COS(RADIANS(G1479))*COS(RADIANS(E1480))*COS(RADIANS(Z1470))))</f>
        <v>#DIV/0!</v>
      </c>
      <c r="AA1479" t="e">
        <f>IF(DEGREES(ACOS(SIN(RADIANS(G1479))*SIN(RADIANS(E1480))+COS(RADIANS(G1479))*COS(RADIANS(E1480))*COS(RADIANS(AA1470))))&gt;90,0,$F$4*$F$5/E1479^2*(SIN(RADIANS(G1479))*SIN(RADIANS(E1480))+COS(RADIANS(G1479))*COS(RADIANS(E1480))*COS(RADIANS(AA1470))))</f>
        <v>#DIV/0!</v>
      </c>
      <c r="AB1479" t="e">
        <f>IF(DEGREES(ACOS(SIN(RADIANS(G1479))*SIN(RADIANS(E1480))+COS(RADIANS(G1479))*COS(RADIANS(E1480))*COS(RADIANS(AB1470))))&gt;90,0,$F$4*$F$5/E1479^2*(SIN(RADIANS(G1479))*SIN(RADIANS(E1480))+COS(RADIANS(G1479))*COS(RADIANS(E1480))*COS(RADIANS(AB1470))))</f>
        <v>#DIV/0!</v>
      </c>
      <c r="AC1479" t="e">
        <f>IF(DEGREES(ACOS(SIN(RADIANS(G1479))*SIN(RADIANS(E1480))+COS(RADIANS(G1479))*COS(RADIANS(E1480))*COS(RADIANS(AC1470))))&gt;90,0,$F$4*$F$5/E1479^2*(SIN(RADIANS(G1479))*SIN(RADIANS(E1480))+COS(RADIANS(G1479))*COS(RADIANS(E1480))*COS(RADIANS(AC1470))))</f>
        <v>#DIV/0!</v>
      </c>
      <c r="AD1479" t="e">
        <f>IF(DEGREES(ACOS(SIN(RADIANS(G1479))*SIN(RADIANS(E1480))+COS(RADIANS(G1479))*COS(RADIANS(E1480))*COS(RADIANS(AD1470))))&gt;90,0,$F$4*$F$5/E1479^2*(SIN(RADIANS(G1479))*SIN(RADIANS(E1480))+COS(RADIANS(G1479))*COS(RADIANS(E1480))*COS(RADIANS(AD1470))))</f>
        <v>#DIV/0!</v>
      </c>
      <c r="AE1479" t="e">
        <f>IF(DEGREES(ACOS(SIN(RADIANS(G1479))*SIN(RADIANS(E1480))+COS(RADIANS(G1479))*COS(RADIANS(E1480))*COS(RADIANS(AE1470))))&gt;90,0,$F$4*$F$5/E1479^2*(SIN(RADIANS(G1479))*SIN(RADIANS(E1480))+COS(RADIANS(G1479))*COS(RADIANS(E1480))*COS(RADIANS(AE1470))))</f>
        <v>#DIV/0!</v>
      </c>
      <c r="AF1479" t="e">
        <f>IF(DEGREES(ACOS(SIN(RADIANS(G1479))*SIN(RADIANS(E1480))+COS(RADIANS(G1479))*COS(RADIANS(E1480))*COS(RADIANS(AF1470))))&gt;90,0,$F$4*$F$5/E1479^2*(SIN(RADIANS(G1479))*SIN(RADIANS(E1480))+COS(RADIANS(G1479))*COS(RADIANS(E1480))*COS(RADIANS(AF1470))))</f>
        <v>#DIV/0!</v>
      </c>
      <c r="AG1479" t="e">
        <f>IF(DEGREES(ACOS(SIN(RADIANS(G1479))*SIN(RADIANS(E1480))+COS(RADIANS(G1479))*COS(RADIANS(E1480))*COS(RADIANS(AG1470))))&gt;90,0,$F$4*$F$5/E1479^2*(SIN(RADIANS(G1479))*SIN(RADIANS(E1480))+COS(RADIANS(G1479))*COS(RADIANS(E1480))*COS(RADIANS(AG1470))))</f>
        <v>#DIV/0!</v>
      </c>
      <c r="AH1479" t="e">
        <f>IF(DEGREES(ACOS(SIN(RADIANS(G1479))*SIN(RADIANS(E1480))+COS(RADIANS(G1479))*COS(RADIANS(E1480))*COS(RADIANS(AH1470))))&gt;90,0,$F$4*$F$5/E1479^2*(SIN(RADIANS(G1479))*SIN(RADIANS(E1480))+COS(RADIANS(G1479))*COS(RADIANS(E1480))*COS(RADIANS(AH1470))))</f>
        <v>#DIV/0!</v>
      </c>
      <c r="AI1479" t="e">
        <f>IF(DEGREES(ACOS(SIN(RADIANS(G1479))*SIN(RADIANS(E1480))+COS(RADIANS(G1479))*COS(RADIANS(E1480))*COS(RADIANS(AI1470))))&gt;90,0,$F$4*$F$5/E1479^2*(SIN(RADIANS(G1479))*SIN(RADIANS(E1480))+COS(RADIANS(G1479))*COS(RADIANS(E1480))*COS(RADIANS(AI1470))))</f>
        <v>#DIV/0!</v>
      </c>
      <c r="AJ1479" t="e">
        <f>IF(DEGREES(ACOS(SIN(RADIANS(G1479))*SIN(RADIANS(E1480))+COS(RADIANS(G1479))*COS(RADIANS(E1480))*COS(RADIANS(AJ1470))))&gt;90,0,$F$4*$F$5/E1479^2*(SIN(RADIANS(G1479))*SIN(RADIANS(E1480))+COS(RADIANS(G1479))*COS(RADIANS(E1480))*COS(RADIANS(AJ1470))))</f>
        <v>#DIV/0!</v>
      </c>
      <c r="AK1479">
        <f>IF(DEGREES(ACOS(SIN(RADIANS(G1479))*SIN(RADIANS(E1480))+COS(RADIANS(G1479))*COS(RADIANS(E1480))*COS(RADIANS(AK1470))))&gt;90,0,$F$4*$F$5/E1479^2*(SIN(RADIANS(G1479))*SIN(RADIANS(E1480))+COS(RADIANS(G1479))*COS(RADIANS(E1480))*COS(RADIANS(AK1470))))</f>
        <v>0</v>
      </c>
      <c r="AL1479">
        <f>IF(DEGREES(ACOS(SIN(RADIANS(G1479))*SIN(RADIANS(E1480))+COS(RADIANS(G1479))*COS(RADIANS(E1480))*COS(RADIANS(AL1470))))&gt;90,0,$F$4*$F$5/E1479^2*(SIN(RADIANS(G1479))*SIN(RADIANS(E1480))+COS(RADIANS(G1479))*COS(RADIANS(E1480))*COS(RADIANS(AL1470))))</f>
        <v>0</v>
      </c>
      <c r="AM1479">
        <f>IF(DEGREES(ACOS(SIN(RADIANS(G1479))*SIN(RADIANS(E1480))+COS(RADIANS(G1479))*COS(RADIANS(E1480))*COS(RADIANS(AM1470))))&gt;90,0,$F$4*$F$5/E1479^2*(SIN(RADIANS(G1479))*SIN(RADIANS(E1480))+COS(RADIANS(G1479))*COS(RADIANS(E1480))*COS(RADIANS(AM1470))))</f>
        <v>0</v>
      </c>
      <c r="AN1479">
        <f>IF(DEGREES(ACOS(SIN(RADIANS(G1479))*SIN(RADIANS(E1480))+COS(RADIANS(G1479))*COS(RADIANS(E1480))*COS(RADIANS(AN1470))))&gt;90,0,$F$4*$F$5/E1479^2*(SIN(RADIANS(G1479))*SIN(RADIANS(E1480))+COS(RADIANS(G1479))*COS(RADIANS(E1480))*COS(RADIANS(AN1470))))</f>
        <v>0</v>
      </c>
      <c r="AO1479">
        <f>IF(DEGREES(ACOS(SIN(RADIANS(G1479))*SIN(RADIANS(E1480))+COS(RADIANS(G1479))*COS(RADIANS(E1480))*COS(RADIANS(AO1470))))&gt;90,0,$F$4*$F$5/E1479^2*(SIN(RADIANS(G1479))*SIN(RADIANS(E1480))+COS(RADIANS(G1479))*COS(RADIANS(E1480))*COS(RADIANS(AO1470))))</f>
        <v>0</v>
      </c>
      <c r="AP1479">
        <f>IF(DEGREES(ACOS(SIN(RADIANS(G1479))*SIN(RADIANS(E1480))+COS(RADIANS(G1479))*COS(RADIANS(E1480))*COS(RADIANS(AP1470))))&gt;90,0,$F$4*$F$5/E1479^2*(SIN(RADIANS(G1479))*SIN(RADIANS(E1480))+COS(RADIANS(G1479))*COS(RADIANS(E1480))*COS(RADIANS(AP1470))))</f>
        <v>0</v>
      </c>
      <c r="AQ1479">
        <f>IF(DEGREES(ACOS(SIN(RADIANS(G1479))*SIN(RADIANS(E1480))+COS(RADIANS(G1479))*COS(RADIANS(E1480))*COS(RADIANS(AQ1470))))&gt;90,0,$F$4*$F$5/E1479^2*(SIN(RADIANS(G1479))*SIN(RADIANS(E1480))+COS(RADIANS(G1479))*COS(RADIANS(E1480))*COS(RADIANS(AQ1470))))</f>
        <v>0</v>
      </c>
      <c r="AR1479">
        <f>IF(DEGREES(ACOS(SIN(RADIANS(G1479))*SIN(RADIANS(E1480))+COS(RADIANS(G1479))*COS(RADIANS(E1480))*COS(RADIANS(AR1470))))&gt;90,0,$F$4*$F$5/E1479^2*(SIN(RADIANS(G1479))*SIN(RADIANS(E1480))+COS(RADIANS(G1479))*COS(RADIANS(E1480))*COS(RADIANS(AR1470))))</f>
        <v>0</v>
      </c>
    </row>
    <row r="1480" spans="2:44" x14ac:dyDescent="0.5">
      <c r="B1480" s="40" t="s">
        <v>735</v>
      </c>
      <c r="E1480">
        <f>IF($F$8&gt;90,180-$F$8,$F$8)*SIN(RADIANS(E1474))</f>
        <v>0</v>
      </c>
      <c r="G1480">
        <v>10</v>
      </c>
      <c r="I1480">
        <f>IF(DEGREES(ACOS(SIN(RADIANS(G1480))*SIN(RADIANS(E1480))+COS(RADIANS(G1480))*COS(RADIANS(E1480))*COS(RADIANS(I1470))))&gt;90,0,$F$4*$F$5/E1479^2*(SIN(RADIANS(G1480))*SIN(RADIANS(E1480))+COS(RADIANS(G1480))*COS(RADIANS(E1480))*COS(RADIANS(I1470))))</f>
        <v>0</v>
      </c>
      <c r="J1480">
        <f>IF(DEGREES(ACOS(SIN(RADIANS(G1480))*SIN(RADIANS(E1480))+COS(RADIANS(G1480))*COS(RADIANS(E1480))*COS(RADIANS(J1470))))&gt;90,0,$F$4*$F$5/E1479^2*(SIN(RADIANS(G1480))*SIN(RADIANS(E1480))+COS(RADIANS(G1480))*COS(RADIANS(E1480))*COS(RADIANS(J1470))))</f>
        <v>0</v>
      </c>
      <c r="K1480">
        <f>IF(DEGREES(ACOS(SIN(RADIANS(G1480))*SIN(RADIANS(E1480))+COS(RADIANS(G1480))*COS(RADIANS(E1480))*COS(RADIANS(K1470))))&gt;90,0,$F$4*$F$5/E1479^2*(SIN(RADIANS(G1480))*SIN(RADIANS(E1480))+COS(RADIANS(G1480))*COS(RADIANS(E1480))*COS(RADIANS(K1470))))</f>
        <v>0</v>
      </c>
      <c r="L1480">
        <f>IF(DEGREES(ACOS(SIN(RADIANS(G1480))*SIN(RADIANS(E1480))+COS(RADIANS(G1480))*COS(RADIANS(E1480))*COS(RADIANS(L1470))))&gt;90,0,$F$4*$F$5/E1479^2*(SIN(RADIANS(G1480))*SIN(RADIANS(E1480))+COS(RADIANS(G1480))*COS(RADIANS(E1480))*COS(RADIANS(L1470))))</f>
        <v>0</v>
      </c>
      <c r="M1480">
        <f>IF(DEGREES(ACOS(SIN(RADIANS(G1480))*SIN(RADIANS(E1480))+COS(RADIANS(G1480))*COS(RADIANS(E1480))*COS(RADIANS(M1470))))&gt;90,0,$F$4*$F$5/E1479^2*(SIN(RADIANS(G1480))*SIN(RADIANS(E1480))+COS(RADIANS(G1480))*COS(RADIANS(E1480))*COS(RADIANS(M1470))))</f>
        <v>0</v>
      </c>
      <c r="N1480">
        <f>IF(DEGREES(ACOS(SIN(RADIANS(G1480))*SIN(RADIANS(E1480))+COS(RADIANS(G1480))*COS(RADIANS(E1480))*COS(RADIANS(N1470))))&gt;90,0,$F$4*$F$5/E1479^2*(SIN(RADIANS(G1480))*SIN(RADIANS(E1480))+COS(RADIANS(G1480))*COS(RADIANS(E1480))*COS(RADIANS(N1470))))</f>
        <v>0</v>
      </c>
      <c r="O1480">
        <f>IF(DEGREES(ACOS(SIN(RADIANS(G1480))*SIN(RADIANS(E1480))+COS(RADIANS(G1480))*COS(RADIANS(E1480))*COS(RADIANS(O1470))))&gt;90,0,$F$4*$F$5/E1479^2*(SIN(RADIANS(G1480))*SIN(RADIANS(E1480))+COS(RADIANS(G1480))*COS(RADIANS(E1480))*COS(RADIANS(O1470))))</f>
        <v>0</v>
      </c>
      <c r="P1480">
        <f>IF(DEGREES(ACOS(SIN(RADIANS(G1480))*SIN(RADIANS(E1480))+COS(RADIANS(G1480))*COS(RADIANS(E1480))*COS(RADIANS(P1470))))&gt;90,0,$F$4*$F$5/E1479^2*(SIN(RADIANS(G1480))*SIN(RADIANS(E1480))+COS(RADIANS(G1480))*COS(RADIANS(E1480))*COS(RADIANS(P1470))))</f>
        <v>0</v>
      </c>
      <c r="Q1480">
        <f>IF(DEGREES(ACOS(SIN(RADIANS(G1480))*SIN(RADIANS(E1480))+COS(RADIANS(G1480))*COS(RADIANS(E1480))*COS(RADIANS(Q1470))))&gt;90,0,$F$4*$F$5/E1479^2*(SIN(RADIANS(G1480))*SIN(RADIANS(E1480))+COS(RADIANS(G1480))*COS(RADIANS(E1480))*COS(RADIANS(Q1470))))</f>
        <v>0</v>
      </c>
      <c r="R1480" t="e">
        <f>IF(DEGREES(ACOS(SIN(RADIANS(G1480))*SIN(RADIANS(E1480))+COS(RADIANS(G1480))*COS(RADIANS(E1480))*COS(RADIANS(R1470))))&gt;90,0,$F$4*$F$5/E1479^2*(SIN(RADIANS(G1480))*SIN(RADIANS(E1480))+COS(RADIANS(G1480))*COS(RADIANS(E1480))*COS(RADIANS(R1470))))</f>
        <v>#DIV/0!</v>
      </c>
      <c r="S1480" t="e">
        <f>IF(DEGREES(ACOS(SIN(RADIANS(G1480))*SIN(RADIANS(E1480))+COS(RADIANS(G1480))*COS(RADIANS(E1480))*COS(RADIANS(S1470))))&gt;90,0,$F$4*$F$5/E1479^2*(SIN(RADIANS(G1480))*SIN(RADIANS(E1480))+COS(RADIANS(G1480))*COS(RADIANS(E1480))*COS(RADIANS(S1470))))</f>
        <v>#DIV/0!</v>
      </c>
      <c r="T1480" t="e">
        <f>IF(DEGREES(ACOS(SIN(RADIANS(G1480))*SIN(RADIANS(E1480))+COS(RADIANS(G1480))*COS(RADIANS(E1480))*COS(RADIANS(T1470))))&gt;90,0,$F$4*$F$5/E1479^2*(SIN(RADIANS(G1480))*SIN(RADIANS(E1480))+COS(RADIANS(G1480))*COS(RADIANS(E1480))*COS(RADIANS(T1470))))</f>
        <v>#DIV/0!</v>
      </c>
      <c r="U1480" t="e">
        <f>IF(DEGREES(ACOS(SIN(RADIANS(G1480))*SIN(RADIANS(E1480))+COS(RADIANS(G1480))*COS(RADIANS(E1480))*COS(RADIANS(U1470))))&gt;90,0,$F$4*$F$5/E1479^2*(SIN(RADIANS(G1480))*SIN(RADIANS(E1480))+COS(RADIANS(G1480))*COS(RADIANS(E1480))*COS(RADIANS(U1470))))</f>
        <v>#DIV/0!</v>
      </c>
      <c r="V1480" t="e">
        <f>IF(DEGREES(ACOS(SIN(RADIANS(G1480))*SIN(RADIANS(E1480))+COS(RADIANS(G1480))*COS(RADIANS(E1480))*COS(RADIANS(V1470))))&gt;90,0,$F$4*$F$5/E1479^2*(SIN(RADIANS(G1480))*SIN(RADIANS(E1480))+COS(RADIANS(G1480))*COS(RADIANS(E1480))*COS(RADIANS(V1470))))</f>
        <v>#DIV/0!</v>
      </c>
      <c r="W1480" t="e">
        <f>IF(DEGREES(ACOS(SIN(RADIANS(G1480))*SIN(RADIANS(E1480))+COS(RADIANS(G1480))*COS(RADIANS(E1480))*COS(RADIANS(W1470))))&gt;90,0,$F$4*$F$5/E1479^2*(SIN(RADIANS(G1480))*SIN(RADIANS(E1480))+COS(RADIANS(G1480))*COS(RADIANS(E1480))*COS(RADIANS(W1470))))</f>
        <v>#DIV/0!</v>
      </c>
      <c r="X1480" t="e">
        <f>IF(DEGREES(ACOS(SIN(RADIANS(G1480))*SIN(RADIANS(E1480))+COS(RADIANS(G1480))*COS(RADIANS(E1480))*COS(RADIANS(X1470))))&gt;90,0,$F$4*$F$5/E1479^2*(SIN(RADIANS(G1480))*SIN(RADIANS(E1480))+COS(RADIANS(G1480))*COS(RADIANS(E1480))*COS(RADIANS(X1470))))</f>
        <v>#DIV/0!</v>
      </c>
      <c r="Y1480" t="e">
        <f>IF(DEGREES(ACOS(SIN(RADIANS(G1480))*SIN(RADIANS(E1480))+COS(RADIANS(G1480))*COS(RADIANS(E1480))*COS(RADIANS(Y1470))))&gt;90,0,$F$4*$F$5/E1479^2*(SIN(RADIANS(G1480))*SIN(RADIANS(E1480))+COS(RADIANS(G1480))*COS(RADIANS(E1480))*COS(RADIANS(Y1470))))</f>
        <v>#DIV/0!</v>
      </c>
      <c r="Z1480" t="e">
        <f>IF(DEGREES(ACOS(SIN(RADIANS(G1480))*SIN(RADIANS(E1480))+COS(RADIANS(G1480))*COS(RADIANS(E1480))*COS(RADIANS(Z1470))))&gt;90,0,$F$4*$F$5/E1479^2*(SIN(RADIANS(G1480))*SIN(RADIANS(E1480))+COS(RADIANS(G1480))*COS(RADIANS(E1480))*COS(RADIANS(Z1470))))</f>
        <v>#DIV/0!</v>
      </c>
      <c r="AA1480" t="e">
        <f>IF(DEGREES(ACOS(SIN(RADIANS(G1480))*SIN(RADIANS(E1480))+COS(RADIANS(G1480))*COS(RADIANS(E1480))*COS(RADIANS(AA1470))))&gt;90,0,$F$4*$F$5/E1479^2*(SIN(RADIANS(G1480))*SIN(RADIANS(E1480))+COS(RADIANS(G1480))*COS(RADIANS(E1480))*COS(RADIANS(AA1470))))</f>
        <v>#DIV/0!</v>
      </c>
      <c r="AB1480" t="e">
        <f>IF(DEGREES(ACOS(SIN(RADIANS(G1480))*SIN(RADIANS(E1480))+COS(RADIANS(G1480))*COS(RADIANS(E1480))*COS(RADIANS(AB1470))))&gt;90,0,$F$4*$F$5/E1479^2*(SIN(RADIANS(G1480))*SIN(RADIANS(E1480))+COS(RADIANS(G1480))*COS(RADIANS(E1480))*COS(RADIANS(AB1470))))</f>
        <v>#DIV/0!</v>
      </c>
      <c r="AC1480" t="e">
        <f>IF(DEGREES(ACOS(SIN(RADIANS(G1480))*SIN(RADIANS(E1480))+COS(RADIANS(G1480))*COS(RADIANS(E1480))*COS(RADIANS(AC1470))))&gt;90,0,$F$4*$F$5/E1479^2*(SIN(RADIANS(G1480))*SIN(RADIANS(E1480))+COS(RADIANS(G1480))*COS(RADIANS(E1480))*COS(RADIANS(AC1470))))</f>
        <v>#DIV/0!</v>
      </c>
      <c r="AD1480" t="e">
        <f>IF(DEGREES(ACOS(SIN(RADIANS(G1480))*SIN(RADIANS(E1480))+COS(RADIANS(G1480))*COS(RADIANS(E1480))*COS(RADIANS(AD1470))))&gt;90,0,$F$4*$F$5/E1479^2*(SIN(RADIANS(G1480))*SIN(RADIANS(E1480))+COS(RADIANS(G1480))*COS(RADIANS(E1480))*COS(RADIANS(AD1470))))</f>
        <v>#DIV/0!</v>
      </c>
      <c r="AE1480" t="e">
        <f>IF(DEGREES(ACOS(SIN(RADIANS(G1480))*SIN(RADIANS(E1480))+COS(RADIANS(G1480))*COS(RADIANS(E1480))*COS(RADIANS(AE1470))))&gt;90,0,$F$4*$F$5/E1479^2*(SIN(RADIANS(G1480))*SIN(RADIANS(E1480))+COS(RADIANS(G1480))*COS(RADIANS(E1480))*COS(RADIANS(AE1470))))</f>
        <v>#DIV/0!</v>
      </c>
      <c r="AF1480" t="e">
        <f>IF(DEGREES(ACOS(SIN(RADIANS(G1480))*SIN(RADIANS(E1480))+COS(RADIANS(G1480))*COS(RADIANS(E1480))*COS(RADIANS(AF1470))))&gt;90,0,$F$4*$F$5/E1479^2*(SIN(RADIANS(G1480))*SIN(RADIANS(E1480))+COS(RADIANS(G1480))*COS(RADIANS(E1480))*COS(RADIANS(AF1470))))</f>
        <v>#DIV/0!</v>
      </c>
      <c r="AG1480" t="e">
        <f>IF(DEGREES(ACOS(SIN(RADIANS(G1480))*SIN(RADIANS(E1480))+COS(RADIANS(G1480))*COS(RADIANS(E1480))*COS(RADIANS(AG1470))))&gt;90,0,$F$4*$F$5/E1479^2*(SIN(RADIANS(G1480))*SIN(RADIANS(E1480))+COS(RADIANS(G1480))*COS(RADIANS(E1480))*COS(RADIANS(AG1470))))</f>
        <v>#DIV/0!</v>
      </c>
      <c r="AH1480" t="e">
        <f>IF(DEGREES(ACOS(SIN(RADIANS(G1480))*SIN(RADIANS(E1480))+COS(RADIANS(G1480))*COS(RADIANS(E1480))*COS(RADIANS(AH1470))))&gt;90,0,$F$4*$F$5/E1479^2*(SIN(RADIANS(G1480))*SIN(RADIANS(E1480))+COS(RADIANS(G1480))*COS(RADIANS(E1480))*COS(RADIANS(AH1470))))</f>
        <v>#DIV/0!</v>
      </c>
      <c r="AI1480" t="e">
        <f>IF(DEGREES(ACOS(SIN(RADIANS(G1480))*SIN(RADIANS(E1480))+COS(RADIANS(G1480))*COS(RADIANS(E1480))*COS(RADIANS(AI1470))))&gt;90,0,$F$4*$F$5/E1479^2*(SIN(RADIANS(G1480))*SIN(RADIANS(E1480))+COS(RADIANS(G1480))*COS(RADIANS(E1480))*COS(RADIANS(AI1470))))</f>
        <v>#DIV/0!</v>
      </c>
      <c r="AJ1480" t="e">
        <f>IF(DEGREES(ACOS(SIN(RADIANS(G1480))*SIN(RADIANS(E1480))+COS(RADIANS(G1480))*COS(RADIANS(E1480))*COS(RADIANS(AJ1470))))&gt;90,0,$F$4*$F$5/E1479^2*(SIN(RADIANS(G1480))*SIN(RADIANS(E1480))+COS(RADIANS(G1480))*COS(RADIANS(E1480))*COS(RADIANS(AJ1470))))</f>
        <v>#DIV/0!</v>
      </c>
      <c r="AK1480">
        <f>IF(DEGREES(ACOS(SIN(RADIANS(G1480))*SIN(RADIANS(E1480))+COS(RADIANS(G1480))*COS(RADIANS(E1480))*COS(RADIANS(AK1470))))&gt;90,0,$F$4*$F$5/E1479^2*(SIN(RADIANS(G1480))*SIN(RADIANS(E1480))+COS(RADIANS(G1480))*COS(RADIANS(E1480))*COS(RADIANS(AK1470))))</f>
        <v>0</v>
      </c>
      <c r="AL1480">
        <f>IF(DEGREES(ACOS(SIN(RADIANS(G1480))*SIN(RADIANS(E1480))+COS(RADIANS(G1480))*COS(RADIANS(E1480))*COS(RADIANS(AL1470))))&gt;90,0,$F$4*$F$5/E1479^2*(SIN(RADIANS(G1480))*SIN(RADIANS(E1480))+COS(RADIANS(G1480))*COS(RADIANS(E1480))*COS(RADIANS(AL1470))))</f>
        <v>0</v>
      </c>
      <c r="AM1480">
        <f>IF(DEGREES(ACOS(SIN(RADIANS(G1480))*SIN(RADIANS(E1480))+COS(RADIANS(G1480))*COS(RADIANS(E1480))*COS(RADIANS(AM1470))))&gt;90,0,$F$4*$F$5/E1479^2*(SIN(RADIANS(G1480))*SIN(RADIANS(E1480))+COS(RADIANS(G1480))*COS(RADIANS(E1480))*COS(RADIANS(AM1470))))</f>
        <v>0</v>
      </c>
      <c r="AN1480">
        <f>IF(DEGREES(ACOS(SIN(RADIANS(G1480))*SIN(RADIANS(E1480))+COS(RADIANS(G1480))*COS(RADIANS(E1480))*COS(RADIANS(AN1470))))&gt;90,0,$F$4*$F$5/E1479^2*(SIN(RADIANS(G1480))*SIN(RADIANS(E1480))+COS(RADIANS(G1480))*COS(RADIANS(E1480))*COS(RADIANS(AN1470))))</f>
        <v>0</v>
      </c>
      <c r="AO1480">
        <f>IF(DEGREES(ACOS(SIN(RADIANS(G1480))*SIN(RADIANS(E1480))+COS(RADIANS(G1480))*COS(RADIANS(E1480))*COS(RADIANS(AO1470))))&gt;90,0,$F$4*$F$5/E1479^2*(SIN(RADIANS(G1480))*SIN(RADIANS(E1480))+COS(RADIANS(G1480))*COS(RADIANS(E1480))*COS(RADIANS(AO1470))))</f>
        <v>0</v>
      </c>
      <c r="AP1480">
        <f>IF(DEGREES(ACOS(SIN(RADIANS(G1480))*SIN(RADIANS(E1480))+COS(RADIANS(G1480))*COS(RADIANS(E1480))*COS(RADIANS(AP1470))))&gt;90,0,$F$4*$F$5/E1479^2*(SIN(RADIANS(G1480))*SIN(RADIANS(E1480))+COS(RADIANS(G1480))*COS(RADIANS(E1480))*COS(RADIANS(AP1470))))</f>
        <v>0</v>
      </c>
      <c r="AQ1480">
        <f>IF(DEGREES(ACOS(SIN(RADIANS(G1480))*SIN(RADIANS(E1480))+COS(RADIANS(G1480))*COS(RADIANS(E1480))*COS(RADIANS(AQ1470))))&gt;90,0,$F$4*$F$5/E1479^2*(SIN(RADIANS(G1480))*SIN(RADIANS(E1480))+COS(RADIANS(G1480))*COS(RADIANS(E1480))*COS(RADIANS(AQ1470))))</f>
        <v>0</v>
      </c>
      <c r="AR1480">
        <f>IF(DEGREES(ACOS(SIN(RADIANS(G1480))*SIN(RADIANS(E1480))+COS(RADIANS(G1480))*COS(RADIANS(E1480))*COS(RADIANS(AR1470))))&gt;90,0,$F$4*$F$5/E1479^2*(SIN(RADIANS(G1480))*SIN(RADIANS(E1480))+COS(RADIANS(G1480))*COS(RADIANS(E1480))*COS(RADIANS(AR1470))))</f>
        <v>0</v>
      </c>
    </row>
    <row r="1481" spans="2:44" x14ac:dyDescent="0.5">
      <c r="B1481" s="40" t="s">
        <v>786</v>
      </c>
      <c r="E1481">
        <f>IF($F$10=0,IF(E1472&lt;360,E1472,E1472-360),($F$10+1)*E1472)</f>
        <v>260</v>
      </c>
      <c r="G1481">
        <v>0</v>
      </c>
      <c r="I1481">
        <f>IF(DEGREES(ACOS(SIN(RADIANS(G1481))*SIN(RADIANS(E1480))+COS(RADIANS(G1481))*COS(RADIANS(E1480))*COS(RADIANS(I1470))))&gt;90,0,$F$4*$F$5/E1479^2*(SIN(RADIANS(G1481))*SIN(RADIANS(E1480))+COS(RADIANS(G1481))*COS(RADIANS(E1480))*COS(RADIANS(I1470))))</f>
        <v>0</v>
      </c>
      <c r="J1481">
        <f>IF(DEGREES(ACOS(SIN(RADIANS(G1481))*SIN(RADIANS(E1480))+COS(RADIANS(G1481))*COS(RADIANS(E1480))*COS(RADIANS(J1470))))&gt;90,0,$F$4*$F$5/E1479^2*(SIN(RADIANS(G1481))*SIN(RADIANS(E1480))+COS(RADIANS(G1481))*COS(RADIANS(E1480))*COS(RADIANS(J1470))))</f>
        <v>0</v>
      </c>
      <c r="K1481">
        <f>IF(DEGREES(ACOS(SIN(RADIANS(G1481))*SIN(RADIANS(E1480))+COS(RADIANS(G1481))*COS(RADIANS(E1480))*COS(RADIANS(K1470))))&gt;90,0,$F$4*$F$5/E1479^2*(SIN(RADIANS(G1481))*SIN(RADIANS(E1480))+COS(RADIANS(G1481))*COS(RADIANS(E1480))*COS(RADIANS(K1470))))</f>
        <v>0</v>
      </c>
      <c r="L1481">
        <f>IF(DEGREES(ACOS(SIN(RADIANS(G1481))*SIN(RADIANS(E1480))+COS(RADIANS(G1481))*COS(RADIANS(E1480))*COS(RADIANS(L1470))))&gt;90,0,$F$4*$F$5/E1479^2*(SIN(RADIANS(G1481))*SIN(RADIANS(E1480))+COS(RADIANS(G1481))*COS(RADIANS(E1480))*COS(RADIANS(L1470))))</f>
        <v>0</v>
      </c>
      <c r="M1481">
        <f>IF(DEGREES(ACOS(SIN(RADIANS(G1481))*SIN(RADIANS(E1480))+COS(RADIANS(G1481))*COS(RADIANS(E1480))*COS(RADIANS(M1470))))&gt;90,0,$F$4*$F$5/E1479^2*(SIN(RADIANS(G1481))*SIN(RADIANS(E1480))+COS(RADIANS(G1481))*COS(RADIANS(E1480))*COS(RADIANS(M1470))))</f>
        <v>0</v>
      </c>
      <c r="N1481">
        <f>IF(DEGREES(ACOS(SIN(RADIANS(G1481))*SIN(RADIANS(E1480))+COS(RADIANS(G1481))*COS(RADIANS(E1480))*COS(RADIANS(N1470))))&gt;90,0,$F$4*$F$5/E1479^2*(SIN(RADIANS(G1481))*SIN(RADIANS(E1480))+COS(RADIANS(G1481))*COS(RADIANS(E1480))*COS(RADIANS(N1470))))</f>
        <v>0</v>
      </c>
      <c r="O1481">
        <f>IF(DEGREES(ACOS(SIN(RADIANS(G1481))*SIN(RADIANS(E1480))+COS(RADIANS(G1481))*COS(RADIANS(E1480))*COS(RADIANS(O1470))))&gt;90,0,$F$4*$F$5/E1479^2*(SIN(RADIANS(G1481))*SIN(RADIANS(E1480))+COS(RADIANS(G1481))*COS(RADIANS(E1480))*COS(RADIANS(O1470))))</f>
        <v>0</v>
      </c>
      <c r="P1481">
        <f>IF(DEGREES(ACOS(SIN(RADIANS(G1481))*SIN(RADIANS(E1480))+COS(RADIANS(G1481))*COS(RADIANS(E1480))*COS(RADIANS(P1470))))&gt;90,0,$F$4*$F$5/E1479^2*(SIN(RADIANS(G1481))*SIN(RADIANS(E1480))+COS(RADIANS(G1481))*COS(RADIANS(E1480))*COS(RADIANS(P1470))))</f>
        <v>0</v>
      </c>
      <c r="Q1481">
        <f>IF(DEGREES(ACOS(SIN(RADIANS(G1481))*SIN(RADIANS(E1480))+COS(RADIANS(G1481))*COS(RADIANS(E1480))*COS(RADIANS(Q1470))))&gt;90,0,$F$4*$F$5/E1479^2*(SIN(RADIANS(G1481))*SIN(RADIANS(E1480))+COS(RADIANS(G1481))*COS(RADIANS(E1480))*COS(RADIANS(Q1470))))</f>
        <v>0</v>
      </c>
      <c r="R1481" t="e">
        <f>IF(DEGREES(ACOS(SIN(RADIANS(G1481))*SIN(RADIANS(E1480))+COS(RADIANS(G1481))*COS(RADIANS(E1480))*COS(RADIANS(R1470))))&gt;90,0,$F$4*$F$5/E1479^2*(SIN(RADIANS(G1481))*SIN(RADIANS(E1480))+COS(RADIANS(G1481))*COS(RADIANS(E1480))*COS(RADIANS(R1470))))</f>
        <v>#DIV/0!</v>
      </c>
      <c r="S1481" t="e">
        <f>IF(DEGREES(ACOS(SIN(RADIANS(G1481))*SIN(RADIANS(E1480))+COS(RADIANS(G1481))*COS(RADIANS(E1480))*COS(RADIANS(S1470))))&gt;90,0,$F$4*$F$5/E1479^2*(SIN(RADIANS(G1481))*SIN(RADIANS(E1480))+COS(RADIANS(G1481))*COS(RADIANS(E1480))*COS(RADIANS(S1470))))</f>
        <v>#DIV/0!</v>
      </c>
      <c r="T1481" t="e">
        <f>IF(DEGREES(ACOS(SIN(RADIANS(G1481))*SIN(RADIANS(E1480))+COS(RADIANS(G1481))*COS(RADIANS(E1480))*COS(RADIANS(T1470))))&gt;90,0,$F$4*$F$5/E1479^2*(SIN(RADIANS(G1481))*SIN(RADIANS(E1480))+COS(RADIANS(G1481))*COS(RADIANS(E1480))*COS(RADIANS(T1470))))</f>
        <v>#DIV/0!</v>
      </c>
      <c r="U1481" t="e">
        <f>IF(DEGREES(ACOS(SIN(RADIANS(G1481))*SIN(RADIANS(E1480))+COS(RADIANS(G1481))*COS(RADIANS(E1480))*COS(RADIANS(U1470))))&gt;90,0,$F$4*$F$5/E1479^2*(SIN(RADIANS(G1481))*SIN(RADIANS(E1480))+COS(RADIANS(G1481))*COS(RADIANS(E1480))*COS(RADIANS(U1470))))</f>
        <v>#DIV/0!</v>
      </c>
      <c r="V1481" t="e">
        <f>IF(DEGREES(ACOS(SIN(RADIANS(G1481))*SIN(RADIANS(E1480))+COS(RADIANS(G1481))*COS(RADIANS(E1480))*COS(RADIANS(V1470))))&gt;90,0,$F$4*$F$5/E1479^2*(SIN(RADIANS(G1481))*SIN(RADIANS(E1480))+COS(RADIANS(G1481))*COS(RADIANS(E1480))*COS(RADIANS(V1470))))</f>
        <v>#DIV/0!</v>
      </c>
      <c r="W1481" t="e">
        <f>IF(DEGREES(ACOS(SIN(RADIANS(G1481))*SIN(RADIANS(E1480))+COS(RADIANS(G1481))*COS(RADIANS(E1480))*COS(RADIANS(W1470))))&gt;90,0,$F$4*$F$5/E1479^2*(SIN(RADIANS(G1481))*SIN(RADIANS(E1480))+COS(RADIANS(G1481))*COS(RADIANS(E1480))*COS(RADIANS(W1470))))</f>
        <v>#DIV/0!</v>
      </c>
      <c r="X1481" t="e">
        <f>IF(DEGREES(ACOS(SIN(RADIANS(G1481))*SIN(RADIANS(E1480))+COS(RADIANS(G1481))*COS(RADIANS(E1480))*COS(RADIANS(X1470))))&gt;90,0,$F$4*$F$5/E1479^2*(SIN(RADIANS(G1481))*SIN(RADIANS(E1480))+COS(RADIANS(G1481))*COS(RADIANS(E1480))*COS(RADIANS(X1470))))</f>
        <v>#DIV/0!</v>
      </c>
      <c r="Y1481" t="e">
        <f>IF(DEGREES(ACOS(SIN(RADIANS(G1481))*SIN(RADIANS(E1480))+COS(RADIANS(G1481))*COS(RADIANS(E1480))*COS(RADIANS(Y1470))))&gt;90,0,$F$4*$F$5/E1479^2*(SIN(RADIANS(G1481))*SIN(RADIANS(E1480))+COS(RADIANS(G1481))*COS(RADIANS(E1480))*COS(RADIANS(Y1470))))</f>
        <v>#DIV/0!</v>
      </c>
      <c r="Z1481" t="e">
        <f>IF(DEGREES(ACOS(SIN(RADIANS(G1481))*SIN(RADIANS(E1480))+COS(RADIANS(G1481))*COS(RADIANS(E1480))*COS(RADIANS(Z1470))))&gt;90,0,$F$4*$F$5/E1479^2*(SIN(RADIANS(G1481))*SIN(RADIANS(E1480))+COS(RADIANS(G1481))*COS(RADIANS(E1480))*COS(RADIANS(Z1470))))</f>
        <v>#DIV/0!</v>
      </c>
      <c r="AA1481" t="e">
        <f>IF(DEGREES(ACOS(SIN(RADIANS(G1481))*SIN(RADIANS(E1480))+COS(RADIANS(G1481))*COS(RADIANS(E1480))*COS(RADIANS(AA1470))))&gt;90,0,$F$4*$F$5/E1479^2*(SIN(RADIANS(G1481))*SIN(RADIANS(E1480))+COS(RADIANS(G1481))*COS(RADIANS(E1480))*COS(RADIANS(AA1470))))</f>
        <v>#DIV/0!</v>
      </c>
      <c r="AB1481" t="e">
        <f>IF(DEGREES(ACOS(SIN(RADIANS(G1481))*SIN(RADIANS(E1480))+COS(RADIANS(G1481))*COS(RADIANS(E1480))*COS(RADIANS(AB1470))))&gt;90,0,$F$4*$F$5/E1479^2*(SIN(RADIANS(G1481))*SIN(RADIANS(E1480))+COS(RADIANS(G1481))*COS(RADIANS(E1480))*COS(RADIANS(AB1470))))</f>
        <v>#DIV/0!</v>
      </c>
      <c r="AC1481" t="e">
        <f>IF(DEGREES(ACOS(SIN(RADIANS(G1481))*SIN(RADIANS(E1480))+COS(RADIANS(G1481))*COS(RADIANS(E1480))*COS(RADIANS(AC1470))))&gt;90,0,$F$4*$F$5/E1479^2*(SIN(RADIANS(G1481))*SIN(RADIANS(E1480))+COS(RADIANS(G1481))*COS(RADIANS(E1480))*COS(RADIANS(AC1470))))</f>
        <v>#DIV/0!</v>
      </c>
      <c r="AD1481" t="e">
        <f>IF(DEGREES(ACOS(SIN(RADIANS(G1481))*SIN(RADIANS(E1480))+COS(RADIANS(G1481))*COS(RADIANS(E1480))*COS(RADIANS(AD1470))))&gt;90,0,$F$4*$F$5/E1479^2*(SIN(RADIANS(G1481))*SIN(RADIANS(E1480))+COS(RADIANS(G1481))*COS(RADIANS(E1480))*COS(RADIANS(AD1470))))</f>
        <v>#DIV/0!</v>
      </c>
      <c r="AE1481" t="e">
        <f>IF(DEGREES(ACOS(SIN(RADIANS(G1481))*SIN(RADIANS(E1480))+COS(RADIANS(G1481))*COS(RADIANS(E1480))*COS(RADIANS(AE1470))))&gt;90,0,$F$4*$F$5/E1479^2*(SIN(RADIANS(G1481))*SIN(RADIANS(E1480))+COS(RADIANS(G1481))*COS(RADIANS(E1480))*COS(RADIANS(AE1470))))</f>
        <v>#DIV/0!</v>
      </c>
      <c r="AF1481" t="e">
        <f>IF(DEGREES(ACOS(SIN(RADIANS(G1481))*SIN(RADIANS(E1480))+COS(RADIANS(G1481))*COS(RADIANS(E1480))*COS(RADIANS(AF1470))))&gt;90,0,$F$4*$F$5/E1479^2*(SIN(RADIANS(G1481))*SIN(RADIANS(E1480))+COS(RADIANS(G1481))*COS(RADIANS(E1480))*COS(RADIANS(AF1470))))</f>
        <v>#DIV/0!</v>
      </c>
      <c r="AG1481" t="e">
        <f>IF(DEGREES(ACOS(SIN(RADIANS(G1481))*SIN(RADIANS(E1480))+COS(RADIANS(G1481))*COS(RADIANS(E1480))*COS(RADIANS(AG1470))))&gt;90,0,$F$4*$F$5/E1479^2*(SIN(RADIANS(G1481))*SIN(RADIANS(E1480))+COS(RADIANS(G1481))*COS(RADIANS(E1480))*COS(RADIANS(AG1470))))</f>
        <v>#DIV/0!</v>
      </c>
      <c r="AH1481" t="e">
        <f>IF(DEGREES(ACOS(SIN(RADIANS(G1481))*SIN(RADIANS(E1480))+COS(RADIANS(G1481))*COS(RADIANS(E1480))*COS(RADIANS(AH1470))))&gt;90,0,$F$4*$F$5/E1479^2*(SIN(RADIANS(G1481))*SIN(RADIANS(E1480))+COS(RADIANS(G1481))*COS(RADIANS(E1480))*COS(RADIANS(AH1470))))</f>
        <v>#DIV/0!</v>
      </c>
      <c r="AI1481" t="e">
        <f>IF(DEGREES(ACOS(SIN(RADIANS(G1481))*SIN(RADIANS(E1480))+COS(RADIANS(G1481))*COS(RADIANS(E1480))*COS(RADIANS(AI1470))))&gt;90,0,$F$4*$F$5/E1479^2*(SIN(RADIANS(G1481))*SIN(RADIANS(E1480))+COS(RADIANS(G1481))*COS(RADIANS(E1480))*COS(RADIANS(AI1470))))</f>
        <v>#DIV/0!</v>
      </c>
      <c r="AJ1481" t="e">
        <f>IF(DEGREES(ACOS(SIN(RADIANS(G1481))*SIN(RADIANS(E1480))+COS(RADIANS(G1481))*COS(RADIANS(E1480))*COS(RADIANS(AJ1470))))&gt;90,0,$F$4*$F$5/E1479^2*(SIN(RADIANS(G1481))*SIN(RADIANS(E1480))+COS(RADIANS(G1481))*COS(RADIANS(E1480))*COS(RADIANS(AJ1470))))</f>
        <v>#DIV/0!</v>
      </c>
      <c r="AK1481">
        <f>IF(DEGREES(ACOS(SIN(RADIANS(G1481))*SIN(RADIANS(E1480))+COS(RADIANS(G1481))*COS(RADIANS(E1480))*COS(RADIANS(AK1470))))&gt;90,0,$F$4*$F$5/E1479^2*(SIN(RADIANS(G1481))*SIN(RADIANS(E1480))+COS(RADIANS(G1481))*COS(RADIANS(E1480))*COS(RADIANS(AK1470))))</f>
        <v>0</v>
      </c>
      <c r="AL1481">
        <f>IF(DEGREES(ACOS(SIN(RADIANS(G1481))*SIN(RADIANS(E1480))+COS(RADIANS(G1481))*COS(RADIANS(E1480))*COS(RADIANS(AL1470))))&gt;90,0,$F$4*$F$5/E1479^2*(SIN(RADIANS(G1481))*SIN(RADIANS(E1480))+COS(RADIANS(G1481))*COS(RADIANS(E1480))*COS(RADIANS(AL1470))))</f>
        <v>0</v>
      </c>
      <c r="AM1481">
        <f>IF(DEGREES(ACOS(SIN(RADIANS(G1481))*SIN(RADIANS(E1480))+COS(RADIANS(G1481))*COS(RADIANS(E1480))*COS(RADIANS(AM1470))))&gt;90,0,$F$4*$F$5/E1479^2*(SIN(RADIANS(G1481))*SIN(RADIANS(E1480))+COS(RADIANS(G1481))*COS(RADIANS(E1480))*COS(RADIANS(AM1470))))</f>
        <v>0</v>
      </c>
      <c r="AN1481">
        <f>IF(DEGREES(ACOS(SIN(RADIANS(G1481))*SIN(RADIANS(E1480))+COS(RADIANS(G1481))*COS(RADIANS(E1480))*COS(RADIANS(AN1470))))&gt;90,0,$F$4*$F$5/E1479^2*(SIN(RADIANS(G1481))*SIN(RADIANS(E1480))+COS(RADIANS(G1481))*COS(RADIANS(E1480))*COS(RADIANS(AN1470))))</f>
        <v>0</v>
      </c>
      <c r="AO1481">
        <f>IF(DEGREES(ACOS(SIN(RADIANS(G1481))*SIN(RADIANS(E1480))+COS(RADIANS(G1481))*COS(RADIANS(E1480))*COS(RADIANS(AO1470))))&gt;90,0,$F$4*$F$5/E1479^2*(SIN(RADIANS(G1481))*SIN(RADIANS(E1480))+COS(RADIANS(G1481))*COS(RADIANS(E1480))*COS(RADIANS(AO1470))))</f>
        <v>0</v>
      </c>
      <c r="AP1481">
        <f>IF(DEGREES(ACOS(SIN(RADIANS(G1481))*SIN(RADIANS(E1480))+COS(RADIANS(G1481))*COS(RADIANS(E1480))*COS(RADIANS(AP1470))))&gt;90,0,$F$4*$F$5/E1479^2*(SIN(RADIANS(G1481))*SIN(RADIANS(E1480))+COS(RADIANS(G1481))*COS(RADIANS(E1480))*COS(RADIANS(AP1470))))</f>
        <v>0</v>
      </c>
      <c r="AQ1481">
        <f>IF(DEGREES(ACOS(SIN(RADIANS(G1481))*SIN(RADIANS(E1480))+COS(RADIANS(G1481))*COS(RADIANS(E1480))*COS(RADIANS(AQ1470))))&gt;90,0,$F$4*$F$5/E1479^2*(SIN(RADIANS(G1481))*SIN(RADIANS(E1480))+COS(RADIANS(G1481))*COS(RADIANS(E1480))*COS(RADIANS(AQ1470))))</f>
        <v>0</v>
      </c>
      <c r="AR1481">
        <f>IF(DEGREES(ACOS(SIN(RADIANS(G1481))*SIN(RADIANS(E1480))+COS(RADIANS(G1481))*COS(RADIANS(E1480))*COS(RADIANS(AR1470))))&gt;90,0,$F$4*$F$5/E1479^2*(SIN(RADIANS(G1481))*SIN(RADIANS(E1480))+COS(RADIANS(G1481))*COS(RADIANS(E1480))*COS(RADIANS(AR1470))))</f>
        <v>0</v>
      </c>
    </row>
    <row r="1482" spans="2:44" x14ac:dyDescent="0.5">
      <c r="B1482" s="40" t="s">
        <v>787</v>
      </c>
      <c r="E1482">
        <f>E1481-E1473-360*ROUNDDOWN((E1481-E1473)/360,0)</f>
        <v>0</v>
      </c>
      <c r="G1482">
        <v>-10</v>
      </c>
      <c r="I1482">
        <f>IF(DEGREES(ACOS(SIN(RADIANS(G1482))*SIN(RADIANS(E1480))+COS(RADIANS(G1482))*COS(RADIANS(E1480))*COS(RADIANS(I1470))))&gt;90,0,$F$4*$F$5/E1479^2*(SIN(RADIANS(G1482))*SIN(RADIANS(E1480))+COS(RADIANS(G1482))*COS(RADIANS(E1480))*COS(RADIANS(I1470))))</f>
        <v>0</v>
      </c>
      <c r="J1482">
        <f>IF(DEGREES(ACOS(SIN(RADIANS(G1482))*SIN(RADIANS(E1480))+COS(RADIANS(G1482))*COS(RADIANS(E1480))*COS(RADIANS(J1470))))&gt;90,0,$F$4*$F$5/E1479^2*(SIN(RADIANS(G1482))*SIN(RADIANS(E1480))+COS(RADIANS(G1482))*COS(RADIANS(E1480))*COS(RADIANS(J1470))))</f>
        <v>0</v>
      </c>
      <c r="K1482">
        <f>IF(DEGREES(ACOS(SIN(RADIANS(G1482))*SIN(RADIANS(E1480))+COS(RADIANS(G1482))*COS(RADIANS(E1480))*COS(RADIANS(K1470))))&gt;90,0,$F$4*$F$5/E1479^2*(SIN(RADIANS(G1482))*SIN(RADIANS(E1480))+COS(RADIANS(G1482))*COS(RADIANS(E1480))*COS(RADIANS(K1470))))</f>
        <v>0</v>
      </c>
      <c r="L1482">
        <f>IF(DEGREES(ACOS(SIN(RADIANS(G1482))*SIN(RADIANS(E1480))+COS(RADIANS(G1482))*COS(RADIANS(E1480))*COS(RADIANS(L1470))))&gt;90,0,$F$4*$F$5/E1479^2*(SIN(RADIANS(G1482))*SIN(RADIANS(E1480))+COS(RADIANS(G1482))*COS(RADIANS(E1480))*COS(RADIANS(L1470))))</f>
        <v>0</v>
      </c>
      <c r="M1482">
        <f>IF(DEGREES(ACOS(SIN(RADIANS(G1482))*SIN(RADIANS(E1480))+COS(RADIANS(G1482))*COS(RADIANS(E1480))*COS(RADIANS(M1470))))&gt;90,0,$F$4*$F$5/E1479^2*(SIN(RADIANS(G1482))*SIN(RADIANS(E1480))+COS(RADIANS(G1482))*COS(RADIANS(E1480))*COS(RADIANS(M1470))))</f>
        <v>0</v>
      </c>
      <c r="N1482">
        <f>IF(DEGREES(ACOS(SIN(RADIANS(G1482))*SIN(RADIANS(E1480))+COS(RADIANS(G1482))*COS(RADIANS(E1480))*COS(RADIANS(N1470))))&gt;90,0,$F$4*$F$5/E1479^2*(SIN(RADIANS(G1482))*SIN(RADIANS(E1480))+COS(RADIANS(G1482))*COS(RADIANS(E1480))*COS(RADIANS(N1470))))</f>
        <v>0</v>
      </c>
      <c r="O1482">
        <f>IF(DEGREES(ACOS(SIN(RADIANS(G1482))*SIN(RADIANS(E1480))+COS(RADIANS(G1482))*COS(RADIANS(E1480))*COS(RADIANS(O1470))))&gt;90,0,$F$4*$F$5/E1479^2*(SIN(RADIANS(G1482))*SIN(RADIANS(E1480))+COS(RADIANS(G1482))*COS(RADIANS(E1480))*COS(RADIANS(O1470))))</f>
        <v>0</v>
      </c>
      <c r="P1482">
        <f>IF(DEGREES(ACOS(SIN(RADIANS(G1482))*SIN(RADIANS(E1480))+COS(RADIANS(G1482))*COS(RADIANS(E1480))*COS(RADIANS(P1470))))&gt;90,0,$F$4*$F$5/E1479^2*(SIN(RADIANS(G1482))*SIN(RADIANS(E1480))+COS(RADIANS(G1482))*COS(RADIANS(E1480))*COS(RADIANS(P1470))))</f>
        <v>0</v>
      </c>
      <c r="Q1482">
        <f>IF(DEGREES(ACOS(SIN(RADIANS(G1482))*SIN(RADIANS(E1480))+COS(RADIANS(G1482))*COS(RADIANS(E1480))*COS(RADIANS(Q1470))))&gt;90,0,$F$4*$F$5/E1479^2*(SIN(RADIANS(G1482))*SIN(RADIANS(E1480))+COS(RADIANS(G1482))*COS(RADIANS(E1480))*COS(RADIANS(Q1470))))</f>
        <v>0</v>
      </c>
      <c r="R1482" t="e">
        <f>IF(DEGREES(ACOS(SIN(RADIANS(G1482))*SIN(RADIANS(E1480))+COS(RADIANS(G1482))*COS(RADIANS(E1480))*COS(RADIANS(R1470))))&gt;90,0,$F$4*$F$5/E1479^2*(SIN(RADIANS(G1482))*SIN(RADIANS(E1480))+COS(RADIANS(G1482))*COS(RADIANS(E1480))*COS(RADIANS(R1470))))</f>
        <v>#DIV/0!</v>
      </c>
      <c r="S1482" t="e">
        <f>IF(DEGREES(ACOS(SIN(RADIANS(G1482))*SIN(RADIANS(E1480))+COS(RADIANS(G1482))*COS(RADIANS(E1480))*COS(RADIANS(S1470))))&gt;90,0,$F$4*$F$5/E1479^2*(SIN(RADIANS(G1482))*SIN(RADIANS(E1480))+COS(RADIANS(G1482))*COS(RADIANS(E1480))*COS(RADIANS(S1470))))</f>
        <v>#DIV/0!</v>
      </c>
      <c r="T1482" t="e">
        <f>IF(DEGREES(ACOS(SIN(RADIANS(G1482))*SIN(RADIANS(E1480))+COS(RADIANS(G1482))*COS(RADIANS(E1480))*COS(RADIANS(T1470))))&gt;90,0,$F$4*$F$5/E1479^2*(SIN(RADIANS(G1482))*SIN(RADIANS(E1480))+COS(RADIANS(G1482))*COS(RADIANS(E1480))*COS(RADIANS(T1470))))</f>
        <v>#DIV/0!</v>
      </c>
      <c r="U1482" t="e">
        <f>IF(DEGREES(ACOS(SIN(RADIANS(G1482))*SIN(RADIANS(E1480))+COS(RADIANS(G1482))*COS(RADIANS(E1480))*COS(RADIANS(U1470))))&gt;90,0,$F$4*$F$5/E1479^2*(SIN(RADIANS(G1482))*SIN(RADIANS(E1480))+COS(RADIANS(G1482))*COS(RADIANS(E1480))*COS(RADIANS(U1470))))</f>
        <v>#DIV/0!</v>
      </c>
      <c r="V1482" t="e">
        <f>IF(DEGREES(ACOS(SIN(RADIANS(G1482))*SIN(RADIANS(E1480))+COS(RADIANS(G1482))*COS(RADIANS(E1480))*COS(RADIANS(V1470))))&gt;90,0,$F$4*$F$5/E1479^2*(SIN(RADIANS(G1482))*SIN(RADIANS(E1480))+COS(RADIANS(G1482))*COS(RADIANS(E1480))*COS(RADIANS(V1470))))</f>
        <v>#DIV/0!</v>
      </c>
      <c r="W1482" t="e">
        <f>IF(DEGREES(ACOS(SIN(RADIANS(G1482))*SIN(RADIANS(E1480))+COS(RADIANS(G1482))*COS(RADIANS(E1480))*COS(RADIANS(W1470))))&gt;90,0,$F$4*$F$5/E1479^2*(SIN(RADIANS(G1482))*SIN(RADIANS(E1480))+COS(RADIANS(G1482))*COS(RADIANS(E1480))*COS(RADIANS(W1470))))</f>
        <v>#DIV/0!</v>
      </c>
      <c r="X1482" t="e">
        <f>IF(DEGREES(ACOS(SIN(RADIANS(G1482))*SIN(RADIANS(E1480))+COS(RADIANS(G1482))*COS(RADIANS(E1480))*COS(RADIANS(X1470))))&gt;90,0,$F$4*$F$5/E1479^2*(SIN(RADIANS(G1482))*SIN(RADIANS(E1480))+COS(RADIANS(G1482))*COS(RADIANS(E1480))*COS(RADIANS(X1470))))</f>
        <v>#DIV/0!</v>
      </c>
      <c r="Y1482" t="e">
        <f>IF(DEGREES(ACOS(SIN(RADIANS(G1482))*SIN(RADIANS(E1480))+COS(RADIANS(G1482))*COS(RADIANS(E1480))*COS(RADIANS(Y1470))))&gt;90,0,$F$4*$F$5/E1479^2*(SIN(RADIANS(G1482))*SIN(RADIANS(E1480))+COS(RADIANS(G1482))*COS(RADIANS(E1480))*COS(RADIANS(Y1470))))</f>
        <v>#DIV/0!</v>
      </c>
      <c r="Z1482" t="e">
        <f>IF(DEGREES(ACOS(SIN(RADIANS(G1482))*SIN(RADIANS(E1480))+COS(RADIANS(G1482))*COS(RADIANS(E1480))*COS(RADIANS(Z1470))))&gt;90,0,$F$4*$F$5/E1479^2*(SIN(RADIANS(G1482))*SIN(RADIANS(E1480))+COS(RADIANS(G1482))*COS(RADIANS(E1480))*COS(RADIANS(Z1470))))</f>
        <v>#DIV/0!</v>
      </c>
      <c r="AA1482" t="e">
        <f>IF(DEGREES(ACOS(SIN(RADIANS(G1482))*SIN(RADIANS(E1480))+COS(RADIANS(G1482))*COS(RADIANS(E1480))*COS(RADIANS(AA1470))))&gt;90,0,$F$4*$F$5/E1479^2*(SIN(RADIANS(G1482))*SIN(RADIANS(E1480))+COS(RADIANS(G1482))*COS(RADIANS(E1480))*COS(RADIANS(AA1470))))</f>
        <v>#DIV/0!</v>
      </c>
      <c r="AB1482" t="e">
        <f>IF(DEGREES(ACOS(SIN(RADIANS(G1482))*SIN(RADIANS(E1480))+COS(RADIANS(G1482))*COS(RADIANS(E1480))*COS(RADIANS(AB1470))))&gt;90,0,$F$4*$F$5/E1479^2*(SIN(RADIANS(G1482))*SIN(RADIANS(E1480))+COS(RADIANS(G1482))*COS(RADIANS(E1480))*COS(RADIANS(AB1470))))</f>
        <v>#DIV/0!</v>
      </c>
      <c r="AC1482" t="e">
        <f>IF(DEGREES(ACOS(SIN(RADIANS(G1482))*SIN(RADIANS(E1480))+COS(RADIANS(G1482))*COS(RADIANS(E1480))*COS(RADIANS(AC1470))))&gt;90,0,$F$4*$F$5/E1479^2*(SIN(RADIANS(G1482))*SIN(RADIANS(E1480))+COS(RADIANS(G1482))*COS(RADIANS(E1480))*COS(RADIANS(AC1470))))</f>
        <v>#DIV/0!</v>
      </c>
      <c r="AD1482" t="e">
        <f>IF(DEGREES(ACOS(SIN(RADIANS(G1482))*SIN(RADIANS(E1480))+COS(RADIANS(G1482))*COS(RADIANS(E1480))*COS(RADIANS(AD1470))))&gt;90,0,$F$4*$F$5/E1479^2*(SIN(RADIANS(G1482))*SIN(RADIANS(E1480))+COS(RADIANS(G1482))*COS(RADIANS(E1480))*COS(RADIANS(AD1470))))</f>
        <v>#DIV/0!</v>
      </c>
      <c r="AE1482" t="e">
        <f>IF(DEGREES(ACOS(SIN(RADIANS(G1482))*SIN(RADIANS(E1480))+COS(RADIANS(G1482))*COS(RADIANS(E1480))*COS(RADIANS(AE1470))))&gt;90,0,$F$4*$F$5/E1479^2*(SIN(RADIANS(G1482))*SIN(RADIANS(E1480))+COS(RADIANS(G1482))*COS(RADIANS(E1480))*COS(RADIANS(AE1470))))</f>
        <v>#DIV/0!</v>
      </c>
      <c r="AF1482" t="e">
        <f>IF(DEGREES(ACOS(SIN(RADIANS(G1482))*SIN(RADIANS(E1480))+COS(RADIANS(G1482))*COS(RADIANS(E1480))*COS(RADIANS(AF1470))))&gt;90,0,$F$4*$F$5/E1479^2*(SIN(RADIANS(G1482))*SIN(RADIANS(E1480))+COS(RADIANS(G1482))*COS(RADIANS(E1480))*COS(RADIANS(AF1470))))</f>
        <v>#DIV/0!</v>
      </c>
      <c r="AG1482" t="e">
        <f>IF(DEGREES(ACOS(SIN(RADIANS(G1482))*SIN(RADIANS(E1480))+COS(RADIANS(G1482))*COS(RADIANS(E1480))*COS(RADIANS(AG1470))))&gt;90,0,$F$4*$F$5/E1479^2*(SIN(RADIANS(G1482))*SIN(RADIANS(E1480))+COS(RADIANS(G1482))*COS(RADIANS(E1480))*COS(RADIANS(AG1470))))</f>
        <v>#DIV/0!</v>
      </c>
      <c r="AH1482" t="e">
        <f>IF(DEGREES(ACOS(SIN(RADIANS(G1482))*SIN(RADIANS(E1480))+COS(RADIANS(G1482))*COS(RADIANS(E1480))*COS(RADIANS(AH1470))))&gt;90,0,$F$4*$F$5/E1479^2*(SIN(RADIANS(G1482))*SIN(RADIANS(E1480))+COS(RADIANS(G1482))*COS(RADIANS(E1480))*COS(RADIANS(AH1470))))</f>
        <v>#DIV/0!</v>
      </c>
      <c r="AI1482" t="e">
        <f>IF(DEGREES(ACOS(SIN(RADIANS(G1482))*SIN(RADIANS(E1480))+COS(RADIANS(G1482))*COS(RADIANS(E1480))*COS(RADIANS(AI1470))))&gt;90,0,$F$4*$F$5/E1479^2*(SIN(RADIANS(G1482))*SIN(RADIANS(E1480))+COS(RADIANS(G1482))*COS(RADIANS(E1480))*COS(RADIANS(AI1470))))</f>
        <v>#DIV/0!</v>
      </c>
      <c r="AJ1482" t="e">
        <f>IF(DEGREES(ACOS(SIN(RADIANS(G1482))*SIN(RADIANS(E1480))+COS(RADIANS(G1482))*COS(RADIANS(E1480))*COS(RADIANS(AJ1470))))&gt;90,0,$F$4*$F$5/E1479^2*(SIN(RADIANS(G1482))*SIN(RADIANS(E1480))+COS(RADIANS(G1482))*COS(RADIANS(E1480))*COS(RADIANS(AJ1470))))</f>
        <v>#DIV/0!</v>
      </c>
      <c r="AK1482">
        <f>IF(DEGREES(ACOS(SIN(RADIANS(G1482))*SIN(RADIANS(E1480))+COS(RADIANS(G1482))*COS(RADIANS(E1480))*COS(RADIANS(AK1470))))&gt;90,0,$F$4*$F$5/E1479^2*(SIN(RADIANS(G1482))*SIN(RADIANS(E1480))+COS(RADIANS(G1482))*COS(RADIANS(E1480))*COS(RADIANS(AK1470))))</f>
        <v>0</v>
      </c>
      <c r="AL1482">
        <f>IF(DEGREES(ACOS(SIN(RADIANS(G1482))*SIN(RADIANS(E1480))+COS(RADIANS(G1482))*COS(RADIANS(E1480))*COS(RADIANS(AL1470))))&gt;90,0,$F$4*$F$5/E1479^2*(SIN(RADIANS(G1482))*SIN(RADIANS(E1480))+COS(RADIANS(G1482))*COS(RADIANS(E1480))*COS(RADIANS(AL1470))))</f>
        <v>0</v>
      </c>
      <c r="AM1482">
        <f>IF(DEGREES(ACOS(SIN(RADIANS(G1482))*SIN(RADIANS(E1480))+COS(RADIANS(G1482))*COS(RADIANS(E1480))*COS(RADIANS(AM1470))))&gt;90,0,$F$4*$F$5/E1479^2*(SIN(RADIANS(G1482))*SIN(RADIANS(E1480))+COS(RADIANS(G1482))*COS(RADIANS(E1480))*COS(RADIANS(AM1470))))</f>
        <v>0</v>
      </c>
      <c r="AN1482">
        <f>IF(DEGREES(ACOS(SIN(RADIANS(G1482))*SIN(RADIANS(E1480))+COS(RADIANS(G1482))*COS(RADIANS(E1480))*COS(RADIANS(AN1470))))&gt;90,0,$F$4*$F$5/E1479^2*(SIN(RADIANS(G1482))*SIN(RADIANS(E1480))+COS(RADIANS(G1482))*COS(RADIANS(E1480))*COS(RADIANS(AN1470))))</f>
        <v>0</v>
      </c>
      <c r="AO1482">
        <f>IF(DEGREES(ACOS(SIN(RADIANS(G1482))*SIN(RADIANS(E1480))+COS(RADIANS(G1482))*COS(RADIANS(E1480))*COS(RADIANS(AO1470))))&gt;90,0,$F$4*$F$5/E1479^2*(SIN(RADIANS(G1482))*SIN(RADIANS(E1480))+COS(RADIANS(G1482))*COS(RADIANS(E1480))*COS(RADIANS(AO1470))))</f>
        <v>0</v>
      </c>
      <c r="AP1482">
        <f>IF(DEGREES(ACOS(SIN(RADIANS(G1482))*SIN(RADIANS(E1480))+COS(RADIANS(G1482))*COS(RADIANS(E1480))*COS(RADIANS(AP1470))))&gt;90,0,$F$4*$F$5/E1479^2*(SIN(RADIANS(G1482))*SIN(RADIANS(E1480))+COS(RADIANS(G1482))*COS(RADIANS(E1480))*COS(RADIANS(AP1470))))</f>
        <v>0</v>
      </c>
      <c r="AQ1482">
        <f>IF(DEGREES(ACOS(SIN(RADIANS(G1482))*SIN(RADIANS(E1480))+COS(RADIANS(G1482))*COS(RADIANS(E1480))*COS(RADIANS(AQ1470))))&gt;90,0,$F$4*$F$5/E1479^2*(SIN(RADIANS(G1482))*SIN(RADIANS(E1480))+COS(RADIANS(G1482))*COS(RADIANS(E1480))*COS(RADIANS(AQ1470))))</f>
        <v>0</v>
      </c>
      <c r="AR1482">
        <f>IF(DEGREES(ACOS(SIN(RADIANS(G1482))*SIN(RADIANS(E1480))+COS(RADIANS(G1482))*COS(RADIANS(E1480))*COS(RADIANS(AR1470))))&gt;90,0,$F$4*$F$5/E1479^2*(SIN(RADIANS(G1482))*SIN(RADIANS(E1480))+COS(RADIANS(G1482))*COS(RADIANS(E1480))*COS(RADIANS(AR1470))))</f>
        <v>0</v>
      </c>
    </row>
    <row r="1483" spans="2:44" x14ac:dyDescent="0.5">
      <c r="G1483">
        <v>-20</v>
      </c>
      <c r="I1483">
        <f>IF(DEGREES(ACOS(SIN(RADIANS(G1483))*SIN(RADIANS(E1480))+COS(RADIANS(G1483))*COS(RADIANS(E1480))*COS(RADIANS(I1470))))&gt;90,0,$F$4*$F$5/E1479^2*(SIN(RADIANS(G1483))*SIN(RADIANS(E1480))+COS(RADIANS(G1483))*COS(RADIANS(E1480))*COS(RADIANS(I1470))))</f>
        <v>0</v>
      </c>
      <c r="J1483">
        <f>IF(DEGREES(ACOS(SIN(RADIANS(G1483))*SIN(RADIANS(E1480))+COS(RADIANS(G1483))*COS(RADIANS(E1480))*COS(RADIANS(J1470))))&gt;90,0,$F$4*$F$5/E1479^2*(SIN(RADIANS(G1483))*SIN(RADIANS(E1480))+COS(RADIANS(G1483))*COS(RADIANS(E1480))*COS(RADIANS(J1470))))</f>
        <v>0</v>
      </c>
      <c r="K1483">
        <f>IF(DEGREES(ACOS(SIN(RADIANS(G1483))*SIN(RADIANS(E1480))+COS(RADIANS(G1483))*COS(RADIANS(E1480))*COS(RADIANS(K1470))))&gt;90,0,$F$4*$F$5/E1479^2*(SIN(RADIANS(G1483))*SIN(RADIANS(E1480))+COS(RADIANS(G1483))*COS(RADIANS(E1480))*COS(RADIANS(K1470))))</f>
        <v>0</v>
      </c>
      <c r="L1483">
        <f>IF(DEGREES(ACOS(SIN(RADIANS(G1483))*SIN(RADIANS(E1480))+COS(RADIANS(G1483))*COS(RADIANS(E1480))*COS(RADIANS(L1470))))&gt;90,0,$F$4*$F$5/E1479^2*(SIN(RADIANS(G1483))*SIN(RADIANS(E1480))+COS(RADIANS(G1483))*COS(RADIANS(E1480))*COS(RADIANS(L1470))))</f>
        <v>0</v>
      </c>
      <c r="M1483">
        <f>IF(DEGREES(ACOS(SIN(RADIANS(G1483))*SIN(RADIANS(E1480))+COS(RADIANS(G1483))*COS(RADIANS(E1480))*COS(RADIANS(M1470))))&gt;90,0,$F$4*$F$5/E1479^2*(SIN(RADIANS(G1483))*SIN(RADIANS(E1480))+COS(RADIANS(G1483))*COS(RADIANS(E1480))*COS(RADIANS(M1470))))</f>
        <v>0</v>
      </c>
      <c r="N1483">
        <f>IF(DEGREES(ACOS(SIN(RADIANS(G1483))*SIN(RADIANS(E1480))+COS(RADIANS(G1483))*COS(RADIANS(E1480))*COS(RADIANS(N1470))))&gt;90,0,$F$4*$F$5/E1479^2*(SIN(RADIANS(G1483))*SIN(RADIANS(E1480))+COS(RADIANS(G1483))*COS(RADIANS(E1480))*COS(RADIANS(N1470))))</f>
        <v>0</v>
      </c>
      <c r="O1483">
        <f>IF(DEGREES(ACOS(SIN(RADIANS(G1483))*SIN(RADIANS(E1480))+COS(RADIANS(G1483))*COS(RADIANS(E1480))*COS(RADIANS(O1470))))&gt;90,0,$F$4*$F$5/E1479^2*(SIN(RADIANS(G1483))*SIN(RADIANS(E1480))+COS(RADIANS(G1483))*COS(RADIANS(E1480))*COS(RADIANS(O1470))))</f>
        <v>0</v>
      </c>
      <c r="P1483">
        <f>IF(DEGREES(ACOS(SIN(RADIANS(G1483))*SIN(RADIANS(E1480))+COS(RADIANS(G1483))*COS(RADIANS(E1480))*COS(RADIANS(P1470))))&gt;90,0,$F$4*$F$5/E1479^2*(SIN(RADIANS(G1483))*SIN(RADIANS(E1480))+COS(RADIANS(G1483))*COS(RADIANS(E1480))*COS(RADIANS(P1470))))</f>
        <v>0</v>
      </c>
      <c r="Q1483">
        <f>IF(DEGREES(ACOS(SIN(RADIANS(G1483))*SIN(RADIANS(E1480))+COS(RADIANS(G1483))*COS(RADIANS(E1480))*COS(RADIANS(Q1470))))&gt;90,0,$F$4*$F$5/E1479^2*(SIN(RADIANS(G1483))*SIN(RADIANS(E1480))+COS(RADIANS(G1483))*COS(RADIANS(E1480))*COS(RADIANS(Q1470))))</f>
        <v>0</v>
      </c>
      <c r="R1483" t="e">
        <f>IF(DEGREES(ACOS(SIN(RADIANS(G1483))*SIN(RADIANS(E1480))+COS(RADIANS(G1483))*COS(RADIANS(E1480))*COS(RADIANS(R1470))))&gt;90,0,$F$4*$F$5/E1479^2*(SIN(RADIANS(G1483))*SIN(RADIANS(E1480))+COS(RADIANS(G1483))*COS(RADIANS(E1480))*COS(RADIANS(R1470))))</f>
        <v>#DIV/0!</v>
      </c>
      <c r="S1483" t="e">
        <f>IF(DEGREES(ACOS(SIN(RADIANS(G1483))*SIN(RADIANS(E1480))+COS(RADIANS(G1483))*COS(RADIANS(E1480))*COS(RADIANS(S1470))))&gt;90,0,$F$4*$F$5/E1479^2*(SIN(RADIANS(G1483))*SIN(RADIANS(E1480))+COS(RADIANS(G1483))*COS(RADIANS(E1480))*COS(RADIANS(S1470))))</f>
        <v>#DIV/0!</v>
      </c>
      <c r="T1483" t="e">
        <f>IF(DEGREES(ACOS(SIN(RADIANS(G1483))*SIN(RADIANS(E1480))+COS(RADIANS(G1483))*COS(RADIANS(E1480))*COS(RADIANS(T1470))))&gt;90,0,$F$4*$F$5/E1479^2*(SIN(RADIANS(G1483))*SIN(RADIANS(E1480))+COS(RADIANS(G1483))*COS(RADIANS(E1480))*COS(RADIANS(T1470))))</f>
        <v>#DIV/0!</v>
      </c>
      <c r="U1483" t="e">
        <f>IF(DEGREES(ACOS(SIN(RADIANS(G1483))*SIN(RADIANS(E1480))+COS(RADIANS(G1483))*COS(RADIANS(E1480))*COS(RADIANS(U1470))))&gt;90,0,$F$4*$F$5/E1479^2*(SIN(RADIANS(G1483))*SIN(RADIANS(E1480))+COS(RADIANS(G1483))*COS(RADIANS(E1480))*COS(RADIANS(U1470))))</f>
        <v>#DIV/0!</v>
      </c>
      <c r="V1483" t="e">
        <f>IF(DEGREES(ACOS(SIN(RADIANS(G1483))*SIN(RADIANS(E1480))+COS(RADIANS(G1483))*COS(RADIANS(E1480))*COS(RADIANS(V1470))))&gt;90,0,$F$4*$F$5/E1479^2*(SIN(RADIANS(G1483))*SIN(RADIANS(E1480))+COS(RADIANS(G1483))*COS(RADIANS(E1480))*COS(RADIANS(V1470))))</f>
        <v>#DIV/0!</v>
      </c>
      <c r="W1483" t="e">
        <f>IF(DEGREES(ACOS(SIN(RADIANS(G1483))*SIN(RADIANS(E1480))+COS(RADIANS(G1483))*COS(RADIANS(E1480))*COS(RADIANS(W1470))))&gt;90,0,$F$4*$F$5/E1479^2*(SIN(RADIANS(G1483))*SIN(RADIANS(E1480))+COS(RADIANS(G1483))*COS(RADIANS(E1480))*COS(RADIANS(W1470))))</f>
        <v>#DIV/0!</v>
      </c>
      <c r="X1483" t="e">
        <f>IF(DEGREES(ACOS(SIN(RADIANS(G1483))*SIN(RADIANS(E1480))+COS(RADIANS(G1483))*COS(RADIANS(E1480))*COS(RADIANS(X1470))))&gt;90,0,$F$4*$F$5/E1479^2*(SIN(RADIANS(G1483))*SIN(RADIANS(E1480))+COS(RADIANS(G1483))*COS(RADIANS(E1480))*COS(RADIANS(X1470))))</f>
        <v>#DIV/0!</v>
      </c>
      <c r="Y1483" t="e">
        <f>IF(DEGREES(ACOS(SIN(RADIANS(G1483))*SIN(RADIANS(E1480))+COS(RADIANS(G1483))*COS(RADIANS(E1480))*COS(RADIANS(Y1470))))&gt;90,0,$F$4*$F$5/E1479^2*(SIN(RADIANS(G1483))*SIN(RADIANS(E1480))+COS(RADIANS(G1483))*COS(RADIANS(E1480))*COS(RADIANS(Y1470))))</f>
        <v>#DIV/0!</v>
      </c>
      <c r="Z1483" t="e">
        <f>IF(DEGREES(ACOS(SIN(RADIANS(G1483))*SIN(RADIANS(E1480))+COS(RADIANS(G1483))*COS(RADIANS(E1480))*COS(RADIANS(Z1470))))&gt;90,0,$F$4*$F$5/E1479^2*(SIN(RADIANS(G1483))*SIN(RADIANS(E1480))+COS(RADIANS(G1483))*COS(RADIANS(E1480))*COS(RADIANS(Z1470))))</f>
        <v>#DIV/0!</v>
      </c>
      <c r="AA1483" t="e">
        <f>IF(DEGREES(ACOS(SIN(RADIANS(G1483))*SIN(RADIANS(E1480))+COS(RADIANS(G1483))*COS(RADIANS(E1480))*COS(RADIANS(AA1470))))&gt;90,0,$F$4*$F$5/E1479^2*(SIN(RADIANS(G1483))*SIN(RADIANS(E1480))+COS(RADIANS(G1483))*COS(RADIANS(E1480))*COS(RADIANS(AA1470))))</f>
        <v>#DIV/0!</v>
      </c>
      <c r="AB1483" t="e">
        <f>IF(DEGREES(ACOS(SIN(RADIANS(G1483))*SIN(RADIANS(E1480))+COS(RADIANS(G1483))*COS(RADIANS(E1480))*COS(RADIANS(AB1470))))&gt;90,0,$F$4*$F$5/E1479^2*(SIN(RADIANS(G1483))*SIN(RADIANS(E1480))+COS(RADIANS(G1483))*COS(RADIANS(E1480))*COS(RADIANS(AB1470))))</f>
        <v>#DIV/0!</v>
      </c>
      <c r="AC1483" t="e">
        <f>IF(DEGREES(ACOS(SIN(RADIANS(G1483))*SIN(RADIANS(E1480))+COS(RADIANS(G1483))*COS(RADIANS(E1480))*COS(RADIANS(AC1470))))&gt;90,0,$F$4*$F$5/E1479^2*(SIN(RADIANS(G1483))*SIN(RADIANS(E1480))+COS(RADIANS(G1483))*COS(RADIANS(E1480))*COS(RADIANS(AC1470))))</f>
        <v>#DIV/0!</v>
      </c>
      <c r="AD1483" t="e">
        <f>IF(DEGREES(ACOS(SIN(RADIANS(G1483))*SIN(RADIANS(E1480))+COS(RADIANS(G1483))*COS(RADIANS(E1480))*COS(RADIANS(AD1470))))&gt;90,0,$F$4*$F$5/E1479^2*(SIN(RADIANS(G1483))*SIN(RADIANS(E1480))+COS(RADIANS(G1483))*COS(RADIANS(E1480))*COS(RADIANS(AD1470))))</f>
        <v>#DIV/0!</v>
      </c>
      <c r="AE1483" t="e">
        <f>IF(DEGREES(ACOS(SIN(RADIANS(G1483))*SIN(RADIANS(E1480))+COS(RADIANS(G1483))*COS(RADIANS(E1480))*COS(RADIANS(AE1470))))&gt;90,0,$F$4*$F$5/E1479^2*(SIN(RADIANS(G1483))*SIN(RADIANS(E1480))+COS(RADIANS(G1483))*COS(RADIANS(E1480))*COS(RADIANS(AE1470))))</f>
        <v>#DIV/0!</v>
      </c>
      <c r="AF1483" t="e">
        <f>IF(DEGREES(ACOS(SIN(RADIANS(G1483))*SIN(RADIANS(E1480))+COS(RADIANS(G1483))*COS(RADIANS(E1480))*COS(RADIANS(AF1470))))&gt;90,0,$F$4*$F$5/E1479^2*(SIN(RADIANS(G1483))*SIN(RADIANS(E1480))+COS(RADIANS(G1483))*COS(RADIANS(E1480))*COS(RADIANS(AF1470))))</f>
        <v>#DIV/0!</v>
      </c>
      <c r="AG1483" t="e">
        <f>IF(DEGREES(ACOS(SIN(RADIANS(G1483))*SIN(RADIANS(E1480))+COS(RADIANS(G1483))*COS(RADIANS(E1480))*COS(RADIANS(AG1470))))&gt;90,0,$F$4*$F$5/E1479^2*(SIN(RADIANS(G1483))*SIN(RADIANS(E1480))+COS(RADIANS(G1483))*COS(RADIANS(E1480))*COS(RADIANS(AG1470))))</f>
        <v>#DIV/0!</v>
      </c>
      <c r="AH1483" t="e">
        <f>IF(DEGREES(ACOS(SIN(RADIANS(G1483))*SIN(RADIANS(E1480))+COS(RADIANS(G1483))*COS(RADIANS(E1480))*COS(RADIANS(AH1470))))&gt;90,0,$F$4*$F$5/E1479^2*(SIN(RADIANS(G1483))*SIN(RADIANS(E1480))+COS(RADIANS(G1483))*COS(RADIANS(E1480))*COS(RADIANS(AH1470))))</f>
        <v>#DIV/0!</v>
      </c>
      <c r="AI1483" t="e">
        <f>IF(DEGREES(ACOS(SIN(RADIANS(G1483))*SIN(RADIANS(E1480))+COS(RADIANS(G1483))*COS(RADIANS(E1480))*COS(RADIANS(AI1470))))&gt;90,0,$F$4*$F$5/E1479^2*(SIN(RADIANS(G1483))*SIN(RADIANS(E1480))+COS(RADIANS(G1483))*COS(RADIANS(E1480))*COS(RADIANS(AI1470))))</f>
        <v>#DIV/0!</v>
      </c>
      <c r="AJ1483" t="e">
        <f>IF(DEGREES(ACOS(SIN(RADIANS(G1483))*SIN(RADIANS(E1480))+COS(RADIANS(G1483))*COS(RADIANS(E1480))*COS(RADIANS(AJ1470))))&gt;90,0,$F$4*$F$5/E1479^2*(SIN(RADIANS(G1483))*SIN(RADIANS(E1480))+COS(RADIANS(G1483))*COS(RADIANS(E1480))*COS(RADIANS(AJ1470))))</f>
        <v>#DIV/0!</v>
      </c>
      <c r="AK1483">
        <f>IF(DEGREES(ACOS(SIN(RADIANS(G1483))*SIN(RADIANS(E1480))+COS(RADIANS(G1483))*COS(RADIANS(E1480))*COS(RADIANS(AK1470))))&gt;90,0,$F$4*$F$5/E1479^2*(SIN(RADIANS(G1483))*SIN(RADIANS(E1480))+COS(RADIANS(G1483))*COS(RADIANS(E1480))*COS(RADIANS(AK1470))))</f>
        <v>0</v>
      </c>
      <c r="AL1483">
        <f>IF(DEGREES(ACOS(SIN(RADIANS(G1483))*SIN(RADIANS(E1480))+COS(RADIANS(G1483))*COS(RADIANS(E1480))*COS(RADIANS(AL1470))))&gt;90,0,$F$4*$F$5/E1479^2*(SIN(RADIANS(G1483))*SIN(RADIANS(E1480))+COS(RADIANS(G1483))*COS(RADIANS(E1480))*COS(RADIANS(AL1470))))</f>
        <v>0</v>
      </c>
      <c r="AM1483">
        <f>IF(DEGREES(ACOS(SIN(RADIANS(G1483))*SIN(RADIANS(E1480))+COS(RADIANS(G1483))*COS(RADIANS(E1480))*COS(RADIANS(AM1470))))&gt;90,0,$F$4*$F$5/E1479^2*(SIN(RADIANS(G1483))*SIN(RADIANS(E1480))+COS(RADIANS(G1483))*COS(RADIANS(E1480))*COS(RADIANS(AM1470))))</f>
        <v>0</v>
      </c>
      <c r="AN1483">
        <f>IF(DEGREES(ACOS(SIN(RADIANS(G1483))*SIN(RADIANS(E1480))+COS(RADIANS(G1483))*COS(RADIANS(E1480))*COS(RADIANS(AN1470))))&gt;90,0,$F$4*$F$5/E1479^2*(SIN(RADIANS(G1483))*SIN(RADIANS(E1480))+COS(RADIANS(G1483))*COS(RADIANS(E1480))*COS(RADIANS(AN1470))))</f>
        <v>0</v>
      </c>
      <c r="AO1483">
        <f>IF(DEGREES(ACOS(SIN(RADIANS(G1483))*SIN(RADIANS(E1480))+COS(RADIANS(G1483))*COS(RADIANS(E1480))*COS(RADIANS(AO1470))))&gt;90,0,$F$4*$F$5/E1479^2*(SIN(RADIANS(G1483))*SIN(RADIANS(E1480))+COS(RADIANS(G1483))*COS(RADIANS(E1480))*COS(RADIANS(AO1470))))</f>
        <v>0</v>
      </c>
      <c r="AP1483">
        <f>IF(DEGREES(ACOS(SIN(RADIANS(G1483))*SIN(RADIANS(E1480))+COS(RADIANS(G1483))*COS(RADIANS(E1480))*COS(RADIANS(AP1470))))&gt;90,0,$F$4*$F$5/E1479^2*(SIN(RADIANS(G1483))*SIN(RADIANS(E1480))+COS(RADIANS(G1483))*COS(RADIANS(E1480))*COS(RADIANS(AP1470))))</f>
        <v>0</v>
      </c>
      <c r="AQ1483">
        <f>IF(DEGREES(ACOS(SIN(RADIANS(G1483))*SIN(RADIANS(E1480))+COS(RADIANS(G1483))*COS(RADIANS(E1480))*COS(RADIANS(AQ1470))))&gt;90,0,$F$4*$F$5/E1479^2*(SIN(RADIANS(G1483))*SIN(RADIANS(E1480))+COS(RADIANS(G1483))*COS(RADIANS(E1480))*COS(RADIANS(AQ1470))))</f>
        <v>0</v>
      </c>
      <c r="AR1483">
        <f>IF(DEGREES(ACOS(SIN(RADIANS(G1483))*SIN(RADIANS(E1480))+COS(RADIANS(G1483))*COS(RADIANS(E1480))*COS(RADIANS(AR1470))))&gt;90,0,$F$4*$F$5/E1479^2*(SIN(RADIANS(G1483))*SIN(RADIANS(E1480))+COS(RADIANS(G1483))*COS(RADIANS(E1480))*COS(RADIANS(AR1470))))</f>
        <v>0</v>
      </c>
    </row>
    <row r="1484" spans="2:44" x14ac:dyDescent="0.5">
      <c r="G1484">
        <v>-30</v>
      </c>
      <c r="I1484">
        <f>IF(DEGREES(ACOS(SIN(RADIANS(G1484))*SIN(RADIANS(E1480))+COS(RADIANS(G1484))*COS(RADIANS(E1480))*COS(RADIANS(I1470))))&gt;90,0,$F$4*$F$5/E1479^2*(SIN(RADIANS(G1484))*SIN(RADIANS(E1480))+COS(RADIANS(G1484))*COS(RADIANS(E1480))*COS(RADIANS(I1470))))</f>
        <v>0</v>
      </c>
      <c r="J1484">
        <f>IF(DEGREES(ACOS(SIN(RADIANS(G1484))*SIN(RADIANS(E1480))+COS(RADIANS(G1484))*COS(RADIANS(E1480))*COS(RADIANS(J1470))))&gt;90,0,$F$4*$F$5/E1479^2*(SIN(RADIANS(G1484))*SIN(RADIANS(E1480))+COS(RADIANS(G1484))*COS(RADIANS(E1480))*COS(RADIANS(J1470))))</f>
        <v>0</v>
      </c>
      <c r="K1484">
        <f>IF(DEGREES(ACOS(SIN(RADIANS(G1484))*SIN(RADIANS(E1480))+COS(RADIANS(G1484))*COS(RADIANS(E1480))*COS(RADIANS(K1470))))&gt;90,0,$F$4*$F$5/E1479^2*(SIN(RADIANS(G1484))*SIN(RADIANS(E1480))+COS(RADIANS(G1484))*COS(RADIANS(E1480))*COS(RADIANS(K1470))))</f>
        <v>0</v>
      </c>
      <c r="L1484">
        <f>IF(DEGREES(ACOS(SIN(RADIANS(G1484))*SIN(RADIANS(E1480))+COS(RADIANS(G1484))*COS(RADIANS(E1480))*COS(RADIANS(L1470))))&gt;90,0,$F$4*$F$5/E1479^2*(SIN(RADIANS(G1484))*SIN(RADIANS(E1480))+COS(RADIANS(G1484))*COS(RADIANS(E1480))*COS(RADIANS(L1470))))</f>
        <v>0</v>
      </c>
      <c r="M1484">
        <f>IF(DEGREES(ACOS(SIN(RADIANS(G1484))*SIN(RADIANS(E1480))+COS(RADIANS(G1484))*COS(RADIANS(E1480))*COS(RADIANS(M1470))))&gt;90,0,$F$4*$F$5/E1479^2*(SIN(RADIANS(G1484))*SIN(RADIANS(E1480))+COS(RADIANS(G1484))*COS(RADIANS(E1480))*COS(RADIANS(M1470))))</f>
        <v>0</v>
      </c>
      <c r="N1484">
        <f>IF(DEGREES(ACOS(SIN(RADIANS(G1484))*SIN(RADIANS(E1480))+COS(RADIANS(G1484))*COS(RADIANS(E1480))*COS(RADIANS(N1470))))&gt;90,0,$F$4*$F$5/E1479^2*(SIN(RADIANS(G1484))*SIN(RADIANS(E1480))+COS(RADIANS(G1484))*COS(RADIANS(E1480))*COS(RADIANS(N1470))))</f>
        <v>0</v>
      </c>
      <c r="O1484">
        <f>IF(DEGREES(ACOS(SIN(RADIANS(G1484))*SIN(RADIANS(E1480))+COS(RADIANS(G1484))*COS(RADIANS(E1480))*COS(RADIANS(O1470))))&gt;90,0,$F$4*$F$5/E1479^2*(SIN(RADIANS(G1484))*SIN(RADIANS(E1480))+COS(RADIANS(G1484))*COS(RADIANS(E1480))*COS(RADIANS(O1470))))</f>
        <v>0</v>
      </c>
      <c r="P1484">
        <f>IF(DEGREES(ACOS(SIN(RADIANS(G1484))*SIN(RADIANS(E1480))+COS(RADIANS(G1484))*COS(RADIANS(E1480))*COS(RADIANS(P1470))))&gt;90,0,$F$4*$F$5/E1479^2*(SIN(RADIANS(G1484))*SIN(RADIANS(E1480))+COS(RADIANS(G1484))*COS(RADIANS(E1480))*COS(RADIANS(P1470))))</f>
        <v>0</v>
      </c>
      <c r="Q1484">
        <f>IF(DEGREES(ACOS(SIN(RADIANS(G1484))*SIN(RADIANS(E1480))+COS(RADIANS(G1484))*COS(RADIANS(E1480))*COS(RADIANS(Q1470))))&gt;90,0,$F$4*$F$5/E1479^2*(SIN(RADIANS(G1484))*SIN(RADIANS(E1480))+COS(RADIANS(G1484))*COS(RADIANS(E1480))*COS(RADIANS(Q1470))))</f>
        <v>0</v>
      </c>
      <c r="R1484" t="e">
        <f>IF(DEGREES(ACOS(SIN(RADIANS(G1484))*SIN(RADIANS(E1480))+COS(RADIANS(G1484))*COS(RADIANS(E1480))*COS(RADIANS(R1470))))&gt;90,0,$F$4*$F$5/E1479^2*(SIN(RADIANS(G1484))*SIN(RADIANS(E1480))+COS(RADIANS(G1484))*COS(RADIANS(E1480))*COS(RADIANS(R1470))))</f>
        <v>#DIV/0!</v>
      </c>
      <c r="S1484" t="e">
        <f>IF(DEGREES(ACOS(SIN(RADIANS(G1484))*SIN(RADIANS(E1480))+COS(RADIANS(G1484))*COS(RADIANS(E1480))*COS(RADIANS(S1470))))&gt;90,0,$F$4*$F$5/E1479^2*(SIN(RADIANS(G1484))*SIN(RADIANS(E1480))+COS(RADIANS(G1484))*COS(RADIANS(E1480))*COS(RADIANS(S1470))))</f>
        <v>#DIV/0!</v>
      </c>
      <c r="T1484" t="e">
        <f>IF(DEGREES(ACOS(SIN(RADIANS(G1484))*SIN(RADIANS(E1480))+COS(RADIANS(G1484))*COS(RADIANS(E1480))*COS(RADIANS(T1470))))&gt;90,0,$F$4*$F$5/E1479^2*(SIN(RADIANS(G1484))*SIN(RADIANS(E1480))+COS(RADIANS(G1484))*COS(RADIANS(E1480))*COS(RADIANS(T1470))))</f>
        <v>#DIV/0!</v>
      </c>
      <c r="U1484" t="e">
        <f>IF(DEGREES(ACOS(SIN(RADIANS(G1484))*SIN(RADIANS(E1480))+COS(RADIANS(G1484))*COS(RADIANS(E1480))*COS(RADIANS(U1470))))&gt;90,0,$F$4*$F$5/E1479^2*(SIN(RADIANS(G1484))*SIN(RADIANS(E1480))+COS(RADIANS(G1484))*COS(RADIANS(E1480))*COS(RADIANS(U1470))))</f>
        <v>#DIV/0!</v>
      </c>
      <c r="V1484" t="e">
        <f>IF(DEGREES(ACOS(SIN(RADIANS(G1484))*SIN(RADIANS(E1480))+COS(RADIANS(G1484))*COS(RADIANS(E1480))*COS(RADIANS(V1470))))&gt;90,0,$F$4*$F$5/E1479^2*(SIN(RADIANS(G1484))*SIN(RADIANS(E1480))+COS(RADIANS(G1484))*COS(RADIANS(E1480))*COS(RADIANS(V1470))))</f>
        <v>#DIV/0!</v>
      </c>
      <c r="W1484" t="e">
        <f>IF(DEGREES(ACOS(SIN(RADIANS(G1484))*SIN(RADIANS(E1480))+COS(RADIANS(G1484))*COS(RADIANS(E1480))*COS(RADIANS(W1470))))&gt;90,0,$F$4*$F$5/E1479^2*(SIN(RADIANS(G1484))*SIN(RADIANS(E1480))+COS(RADIANS(G1484))*COS(RADIANS(E1480))*COS(RADIANS(W1470))))</f>
        <v>#DIV/0!</v>
      </c>
      <c r="X1484" t="e">
        <f>IF(DEGREES(ACOS(SIN(RADIANS(G1484))*SIN(RADIANS(E1480))+COS(RADIANS(G1484))*COS(RADIANS(E1480))*COS(RADIANS(X1470))))&gt;90,0,$F$4*$F$5/E1479^2*(SIN(RADIANS(G1484))*SIN(RADIANS(E1480))+COS(RADIANS(G1484))*COS(RADIANS(E1480))*COS(RADIANS(X1470))))</f>
        <v>#DIV/0!</v>
      </c>
      <c r="Y1484" t="e">
        <f>IF(DEGREES(ACOS(SIN(RADIANS(G1484))*SIN(RADIANS(E1480))+COS(RADIANS(G1484))*COS(RADIANS(E1480))*COS(RADIANS(Y1470))))&gt;90,0,$F$4*$F$5/E1479^2*(SIN(RADIANS(G1484))*SIN(RADIANS(E1480))+COS(RADIANS(G1484))*COS(RADIANS(E1480))*COS(RADIANS(Y1470))))</f>
        <v>#DIV/0!</v>
      </c>
      <c r="Z1484" t="e">
        <f>IF(DEGREES(ACOS(SIN(RADIANS(G1484))*SIN(RADIANS(E1480))+COS(RADIANS(G1484))*COS(RADIANS(E1480))*COS(RADIANS(Z1470))))&gt;90,0,$F$4*$F$5/E1479^2*(SIN(RADIANS(G1484))*SIN(RADIANS(E1480))+COS(RADIANS(G1484))*COS(RADIANS(E1480))*COS(RADIANS(Z1470))))</f>
        <v>#DIV/0!</v>
      </c>
      <c r="AA1484" t="e">
        <f>IF(DEGREES(ACOS(SIN(RADIANS(G1484))*SIN(RADIANS(E1480))+COS(RADIANS(G1484))*COS(RADIANS(E1480))*COS(RADIANS(AA1470))))&gt;90,0,$F$4*$F$5/E1479^2*(SIN(RADIANS(G1484))*SIN(RADIANS(E1480))+COS(RADIANS(G1484))*COS(RADIANS(E1480))*COS(RADIANS(AA1470))))</f>
        <v>#DIV/0!</v>
      </c>
      <c r="AB1484" t="e">
        <f>IF(DEGREES(ACOS(SIN(RADIANS(G1484))*SIN(RADIANS(E1480))+COS(RADIANS(G1484))*COS(RADIANS(E1480))*COS(RADIANS(AB1470))))&gt;90,0,$F$4*$F$5/E1479^2*(SIN(RADIANS(G1484))*SIN(RADIANS(E1480))+COS(RADIANS(G1484))*COS(RADIANS(E1480))*COS(RADIANS(AB1470))))</f>
        <v>#DIV/0!</v>
      </c>
      <c r="AC1484" t="e">
        <f>IF(DEGREES(ACOS(SIN(RADIANS(G1484))*SIN(RADIANS(E1480))+COS(RADIANS(G1484))*COS(RADIANS(E1480))*COS(RADIANS(AC1470))))&gt;90,0,$F$4*$F$5/E1479^2*(SIN(RADIANS(G1484))*SIN(RADIANS(E1480))+COS(RADIANS(G1484))*COS(RADIANS(E1480))*COS(RADIANS(AC1470))))</f>
        <v>#DIV/0!</v>
      </c>
      <c r="AD1484" t="e">
        <f>IF(DEGREES(ACOS(SIN(RADIANS(G1484))*SIN(RADIANS(E1480))+COS(RADIANS(G1484))*COS(RADIANS(E1480))*COS(RADIANS(AD1470))))&gt;90,0,$F$4*$F$5/E1479^2*(SIN(RADIANS(G1484))*SIN(RADIANS(E1480))+COS(RADIANS(G1484))*COS(RADIANS(E1480))*COS(RADIANS(AD1470))))</f>
        <v>#DIV/0!</v>
      </c>
      <c r="AE1484" t="e">
        <f>IF(DEGREES(ACOS(SIN(RADIANS(G1484))*SIN(RADIANS(E1480))+COS(RADIANS(G1484))*COS(RADIANS(E1480))*COS(RADIANS(AE1470))))&gt;90,0,$F$4*$F$5/E1479^2*(SIN(RADIANS(G1484))*SIN(RADIANS(E1480))+COS(RADIANS(G1484))*COS(RADIANS(E1480))*COS(RADIANS(AE1470))))</f>
        <v>#DIV/0!</v>
      </c>
      <c r="AF1484" t="e">
        <f>IF(DEGREES(ACOS(SIN(RADIANS(G1484))*SIN(RADIANS(E1480))+COS(RADIANS(G1484))*COS(RADIANS(E1480))*COS(RADIANS(AF1470))))&gt;90,0,$F$4*$F$5/E1479^2*(SIN(RADIANS(G1484))*SIN(RADIANS(E1480))+COS(RADIANS(G1484))*COS(RADIANS(E1480))*COS(RADIANS(AF1470))))</f>
        <v>#DIV/0!</v>
      </c>
      <c r="AG1484" t="e">
        <f>IF(DEGREES(ACOS(SIN(RADIANS(G1484))*SIN(RADIANS(E1480))+COS(RADIANS(G1484))*COS(RADIANS(E1480))*COS(RADIANS(AG1470))))&gt;90,0,$F$4*$F$5/E1479^2*(SIN(RADIANS(G1484))*SIN(RADIANS(E1480))+COS(RADIANS(G1484))*COS(RADIANS(E1480))*COS(RADIANS(AG1470))))</f>
        <v>#DIV/0!</v>
      </c>
      <c r="AH1484" t="e">
        <f>IF(DEGREES(ACOS(SIN(RADIANS(G1484))*SIN(RADIANS(E1480))+COS(RADIANS(G1484))*COS(RADIANS(E1480))*COS(RADIANS(AH1470))))&gt;90,0,$F$4*$F$5/E1479^2*(SIN(RADIANS(G1484))*SIN(RADIANS(E1480))+COS(RADIANS(G1484))*COS(RADIANS(E1480))*COS(RADIANS(AH1470))))</f>
        <v>#DIV/0!</v>
      </c>
      <c r="AI1484" t="e">
        <f>IF(DEGREES(ACOS(SIN(RADIANS(G1484))*SIN(RADIANS(E1480))+COS(RADIANS(G1484))*COS(RADIANS(E1480))*COS(RADIANS(AI1470))))&gt;90,0,$F$4*$F$5/E1479^2*(SIN(RADIANS(G1484))*SIN(RADIANS(E1480))+COS(RADIANS(G1484))*COS(RADIANS(E1480))*COS(RADIANS(AI1470))))</f>
        <v>#DIV/0!</v>
      </c>
      <c r="AJ1484" t="e">
        <f>IF(DEGREES(ACOS(SIN(RADIANS(G1484))*SIN(RADIANS(E1480))+COS(RADIANS(G1484))*COS(RADIANS(E1480))*COS(RADIANS(AJ1470))))&gt;90,0,$F$4*$F$5/E1479^2*(SIN(RADIANS(G1484))*SIN(RADIANS(E1480))+COS(RADIANS(G1484))*COS(RADIANS(E1480))*COS(RADIANS(AJ1470))))</f>
        <v>#DIV/0!</v>
      </c>
      <c r="AK1484">
        <f>IF(DEGREES(ACOS(SIN(RADIANS(G1484))*SIN(RADIANS(E1480))+COS(RADIANS(G1484))*COS(RADIANS(E1480))*COS(RADIANS(AK1470))))&gt;90,0,$F$4*$F$5/E1479^2*(SIN(RADIANS(G1484))*SIN(RADIANS(E1480))+COS(RADIANS(G1484))*COS(RADIANS(E1480))*COS(RADIANS(AK1470))))</f>
        <v>0</v>
      </c>
      <c r="AL1484">
        <f>IF(DEGREES(ACOS(SIN(RADIANS(G1484))*SIN(RADIANS(E1480))+COS(RADIANS(G1484))*COS(RADIANS(E1480))*COS(RADIANS(AL1470))))&gt;90,0,$F$4*$F$5/E1479^2*(SIN(RADIANS(G1484))*SIN(RADIANS(E1480))+COS(RADIANS(G1484))*COS(RADIANS(E1480))*COS(RADIANS(AL1470))))</f>
        <v>0</v>
      </c>
      <c r="AM1484">
        <f>IF(DEGREES(ACOS(SIN(RADIANS(G1484))*SIN(RADIANS(E1480))+COS(RADIANS(G1484))*COS(RADIANS(E1480))*COS(RADIANS(AM1470))))&gt;90,0,$F$4*$F$5/E1479^2*(SIN(RADIANS(G1484))*SIN(RADIANS(E1480))+COS(RADIANS(G1484))*COS(RADIANS(E1480))*COS(RADIANS(AM1470))))</f>
        <v>0</v>
      </c>
      <c r="AN1484">
        <f>IF(DEGREES(ACOS(SIN(RADIANS(G1484))*SIN(RADIANS(E1480))+COS(RADIANS(G1484))*COS(RADIANS(E1480))*COS(RADIANS(AN1470))))&gt;90,0,$F$4*$F$5/E1479^2*(SIN(RADIANS(G1484))*SIN(RADIANS(E1480))+COS(RADIANS(G1484))*COS(RADIANS(E1480))*COS(RADIANS(AN1470))))</f>
        <v>0</v>
      </c>
      <c r="AO1484">
        <f>IF(DEGREES(ACOS(SIN(RADIANS(G1484))*SIN(RADIANS(E1480))+COS(RADIANS(G1484))*COS(RADIANS(E1480))*COS(RADIANS(AO1470))))&gt;90,0,$F$4*$F$5/E1479^2*(SIN(RADIANS(G1484))*SIN(RADIANS(E1480))+COS(RADIANS(G1484))*COS(RADIANS(E1480))*COS(RADIANS(AO1470))))</f>
        <v>0</v>
      </c>
      <c r="AP1484">
        <f>IF(DEGREES(ACOS(SIN(RADIANS(G1484))*SIN(RADIANS(E1480))+COS(RADIANS(G1484))*COS(RADIANS(E1480))*COS(RADIANS(AP1470))))&gt;90,0,$F$4*$F$5/E1479^2*(SIN(RADIANS(G1484))*SIN(RADIANS(E1480))+COS(RADIANS(G1484))*COS(RADIANS(E1480))*COS(RADIANS(AP1470))))</f>
        <v>0</v>
      </c>
      <c r="AQ1484">
        <f>IF(DEGREES(ACOS(SIN(RADIANS(G1484))*SIN(RADIANS(E1480))+COS(RADIANS(G1484))*COS(RADIANS(E1480))*COS(RADIANS(AQ1470))))&gt;90,0,$F$4*$F$5/E1479^2*(SIN(RADIANS(G1484))*SIN(RADIANS(E1480))+COS(RADIANS(G1484))*COS(RADIANS(E1480))*COS(RADIANS(AQ1470))))</f>
        <v>0</v>
      </c>
      <c r="AR1484">
        <f>IF(DEGREES(ACOS(SIN(RADIANS(G1484))*SIN(RADIANS(E1480))+COS(RADIANS(G1484))*COS(RADIANS(E1480))*COS(RADIANS(AR1470))))&gt;90,0,$F$4*$F$5/E1479^2*(SIN(RADIANS(G1484))*SIN(RADIANS(E1480))+COS(RADIANS(G1484))*COS(RADIANS(E1480))*COS(RADIANS(AR1470))))</f>
        <v>0</v>
      </c>
    </row>
    <row r="1485" spans="2:44" x14ac:dyDescent="0.5">
      <c r="G1485">
        <v>-40</v>
      </c>
      <c r="I1485">
        <f>IF(DEGREES(ACOS(SIN(RADIANS(G1485))*SIN(RADIANS(E1480))+COS(RADIANS(G1485))*COS(RADIANS(E1480))*COS(RADIANS(I1470))))&gt;90,0,$F$4*$F$5/E1479^2*(SIN(RADIANS(G1485))*SIN(RADIANS(E1480))+COS(RADIANS(G1485))*COS(RADIANS(E1480))*COS(RADIANS(I1470))))</f>
        <v>0</v>
      </c>
      <c r="J1485">
        <f>IF(DEGREES(ACOS(SIN(RADIANS(G1485))*SIN(RADIANS(E1480))+COS(RADIANS(G1485))*COS(RADIANS(E1480))*COS(RADIANS(J1470))))&gt;90,0,$F$4*$F$5/E1479^2*(SIN(RADIANS(G1485))*SIN(RADIANS(E1480))+COS(RADIANS(G1485))*COS(RADIANS(E1480))*COS(RADIANS(J1470))))</f>
        <v>0</v>
      </c>
      <c r="K1485">
        <f>IF(DEGREES(ACOS(SIN(RADIANS(G1485))*SIN(RADIANS(E1480))+COS(RADIANS(G1485))*COS(RADIANS(E1480))*COS(RADIANS(K1470))))&gt;90,0,$F$4*$F$5/E1479^2*(SIN(RADIANS(G1485))*SIN(RADIANS(E1480))+COS(RADIANS(G1485))*COS(RADIANS(E1480))*COS(RADIANS(K1470))))</f>
        <v>0</v>
      </c>
      <c r="L1485">
        <f>IF(DEGREES(ACOS(SIN(RADIANS(G1485))*SIN(RADIANS(E1480))+COS(RADIANS(G1485))*COS(RADIANS(E1480))*COS(RADIANS(L1470))))&gt;90,0,$F$4*$F$5/E1479^2*(SIN(RADIANS(G1485))*SIN(RADIANS(E1480))+COS(RADIANS(G1485))*COS(RADIANS(E1480))*COS(RADIANS(L1470))))</f>
        <v>0</v>
      </c>
      <c r="M1485">
        <f>IF(DEGREES(ACOS(SIN(RADIANS(G1485))*SIN(RADIANS(E1480))+COS(RADIANS(G1485))*COS(RADIANS(E1480))*COS(RADIANS(M1470))))&gt;90,0,$F$4*$F$5/E1479^2*(SIN(RADIANS(G1485))*SIN(RADIANS(E1480))+COS(RADIANS(G1485))*COS(RADIANS(E1480))*COS(RADIANS(M1470))))</f>
        <v>0</v>
      </c>
      <c r="N1485">
        <f>IF(DEGREES(ACOS(SIN(RADIANS(G1485))*SIN(RADIANS(E1480))+COS(RADIANS(G1485))*COS(RADIANS(E1480))*COS(RADIANS(N1470))))&gt;90,0,$F$4*$F$5/E1479^2*(SIN(RADIANS(G1485))*SIN(RADIANS(E1480))+COS(RADIANS(G1485))*COS(RADIANS(E1480))*COS(RADIANS(N1470))))</f>
        <v>0</v>
      </c>
      <c r="O1485">
        <f>IF(DEGREES(ACOS(SIN(RADIANS(G1485))*SIN(RADIANS(E1480))+COS(RADIANS(G1485))*COS(RADIANS(E1480))*COS(RADIANS(O1470))))&gt;90,0,$F$4*$F$5/E1479^2*(SIN(RADIANS(G1485))*SIN(RADIANS(E1480))+COS(RADIANS(G1485))*COS(RADIANS(E1480))*COS(RADIANS(O1470))))</f>
        <v>0</v>
      </c>
      <c r="P1485">
        <f>IF(DEGREES(ACOS(SIN(RADIANS(G1485))*SIN(RADIANS(E1480))+COS(RADIANS(G1485))*COS(RADIANS(E1480))*COS(RADIANS(P1470))))&gt;90,0,$F$4*$F$5/E1479^2*(SIN(RADIANS(G1485))*SIN(RADIANS(E1480))+COS(RADIANS(G1485))*COS(RADIANS(E1480))*COS(RADIANS(P1470))))</f>
        <v>0</v>
      </c>
      <c r="Q1485">
        <f>IF(DEGREES(ACOS(SIN(RADIANS(G1485))*SIN(RADIANS(E1480))+COS(RADIANS(G1485))*COS(RADIANS(E1480))*COS(RADIANS(Q1470))))&gt;90,0,$F$4*$F$5/E1479^2*(SIN(RADIANS(G1485))*SIN(RADIANS(E1480))+COS(RADIANS(G1485))*COS(RADIANS(E1480))*COS(RADIANS(Q1470))))</f>
        <v>0</v>
      </c>
      <c r="R1485" t="e">
        <f>IF(DEGREES(ACOS(SIN(RADIANS(G1485))*SIN(RADIANS(E1480))+COS(RADIANS(G1485))*COS(RADIANS(E1480))*COS(RADIANS(R1470))))&gt;90,0,$F$4*$F$5/E1479^2*(SIN(RADIANS(G1485))*SIN(RADIANS(E1480))+COS(RADIANS(G1485))*COS(RADIANS(E1480))*COS(RADIANS(R1470))))</f>
        <v>#DIV/0!</v>
      </c>
      <c r="S1485" t="e">
        <f>IF(DEGREES(ACOS(SIN(RADIANS(G1485))*SIN(RADIANS(E1480))+COS(RADIANS(G1485))*COS(RADIANS(E1480))*COS(RADIANS(S1470))))&gt;90,0,$F$4*$F$5/E1479^2*(SIN(RADIANS(G1485))*SIN(RADIANS(E1480))+COS(RADIANS(G1485))*COS(RADIANS(E1480))*COS(RADIANS(S1470))))</f>
        <v>#DIV/0!</v>
      </c>
      <c r="T1485" t="e">
        <f>IF(DEGREES(ACOS(SIN(RADIANS(G1485))*SIN(RADIANS(E1480))+COS(RADIANS(G1485))*COS(RADIANS(E1480))*COS(RADIANS(T1470))))&gt;90,0,$F$4*$F$5/E1479^2*(SIN(RADIANS(G1485))*SIN(RADIANS(E1480))+COS(RADIANS(G1485))*COS(RADIANS(E1480))*COS(RADIANS(T1470))))</f>
        <v>#DIV/0!</v>
      </c>
      <c r="U1485" t="e">
        <f>IF(DEGREES(ACOS(SIN(RADIANS(G1485))*SIN(RADIANS(E1480))+COS(RADIANS(G1485))*COS(RADIANS(E1480))*COS(RADIANS(U1470))))&gt;90,0,$F$4*$F$5/E1479^2*(SIN(RADIANS(G1485))*SIN(RADIANS(E1480))+COS(RADIANS(G1485))*COS(RADIANS(E1480))*COS(RADIANS(U1470))))</f>
        <v>#DIV/0!</v>
      </c>
      <c r="V1485" t="e">
        <f>IF(DEGREES(ACOS(SIN(RADIANS(G1485))*SIN(RADIANS(E1480))+COS(RADIANS(G1485))*COS(RADIANS(E1480))*COS(RADIANS(V1470))))&gt;90,0,$F$4*$F$5/E1479^2*(SIN(RADIANS(G1485))*SIN(RADIANS(E1480))+COS(RADIANS(G1485))*COS(RADIANS(E1480))*COS(RADIANS(V1470))))</f>
        <v>#DIV/0!</v>
      </c>
      <c r="W1485" t="e">
        <f>IF(DEGREES(ACOS(SIN(RADIANS(G1485))*SIN(RADIANS(E1480))+COS(RADIANS(G1485))*COS(RADIANS(E1480))*COS(RADIANS(W1470))))&gt;90,0,$F$4*$F$5/E1479^2*(SIN(RADIANS(G1485))*SIN(RADIANS(E1480))+COS(RADIANS(G1485))*COS(RADIANS(E1480))*COS(RADIANS(W1470))))</f>
        <v>#DIV/0!</v>
      </c>
      <c r="X1485" t="e">
        <f>IF(DEGREES(ACOS(SIN(RADIANS(G1485))*SIN(RADIANS(E1480))+COS(RADIANS(G1485))*COS(RADIANS(E1480))*COS(RADIANS(X1470))))&gt;90,0,$F$4*$F$5/E1479^2*(SIN(RADIANS(G1485))*SIN(RADIANS(E1480))+COS(RADIANS(G1485))*COS(RADIANS(E1480))*COS(RADIANS(X1470))))</f>
        <v>#DIV/0!</v>
      </c>
      <c r="Y1485" t="e">
        <f>IF(DEGREES(ACOS(SIN(RADIANS(G1485))*SIN(RADIANS(E1480))+COS(RADIANS(G1485))*COS(RADIANS(E1480))*COS(RADIANS(Y1470))))&gt;90,0,$F$4*$F$5/E1479^2*(SIN(RADIANS(G1485))*SIN(RADIANS(E1480))+COS(RADIANS(G1485))*COS(RADIANS(E1480))*COS(RADIANS(Y1470))))</f>
        <v>#DIV/0!</v>
      </c>
      <c r="Z1485" t="e">
        <f>IF(DEGREES(ACOS(SIN(RADIANS(G1485))*SIN(RADIANS(E1480))+COS(RADIANS(G1485))*COS(RADIANS(E1480))*COS(RADIANS(Z1470))))&gt;90,0,$F$4*$F$5/E1479^2*(SIN(RADIANS(G1485))*SIN(RADIANS(E1480))+COS(RADIANS(G1485))*COS(RADIANS(E1480))*COS(RADIANS(Z1470))))</f>
        <v>#DIV/0!</v>
      </c>
      <c r="AA1485" t="e">
        <f>IF(DEGREES(ACOS(SIN(RADIANS(G1485))*SIN(RADIANS(E1480))+COS(RADIANS(G1485))*COS(RADIANS(E1480))*COS(RADIANS(AA1470))))&gt;90,0,$F$4*$F$5/E1479^2*(SIN(RADIANS(G1485))*SIN(RADIANS(E1480))+COS(RADIANS(G1485))*COS(RADIANS(E1480))*COS(RADIANS(AA1470))))</f>
        <v>#DIV/0!</v>
      </c>
      <c r="AB1485" t="e">
        <f>IF(DEGREES(ACOS(SIN(RADIANS(G1485))*SIN(RADIANS(E1480))+COS(RADIANS(G1485))*COS(RADIANS(E1480))*COS(RADIANS(AB1470))))&gt;90,0,$F$4*$F$5/E1479^2*(SIN(RADIANS(G1485))*SIN(RADIANS(E1480))+COS(RADIANS(G1485))*COS(RADIANS(E1480))*COS(RADIANS(AB1470))))</f>
        <v>#DIV/0!</v>
      </c>
      <c r="AC1485" t="e">
        <f>IF(DEGREES(ACOS(SIN(RADIANS(G1485))*SIN(RADIANS(E1480))+COS(RADIANS(G1485))*COS(RADIANS(E1480))*COS(RADIANS(AC1470))))&gt;90,0,$F$4*$F$5/E1479^2*(SIN(RADIANS(G1485))*SIN(RADIANS(E1480))+COS(RADIANS(G1485))*COS(RADIANS(E1480))*COS(RADIANS(AC1470))))</f>
        <v>#DIV/0!</v>
      </c>
      <c r="AD1485" t="e">
        <f>IF(DEGREES(ACOS(SIN(RADIANS(G1485))*SIN(RADIANS(E1480))+COS(RADIANS(G1485))*COS(RADIANS(E1480))*COS(RADIANS(AD1470))))&gt;90,0,$F$4*$F$5/E1479^2*(SIN(RADIANS(G1485))*SIN(RADIANS(E1480))+COS(RADIANS(G1485))*COS(RADIANS(E1480))*COS(RADIANS(AD1470))))</f>
        <v>#DIV/0!</v>
      </c>
      <c r="AE1485" t="e">
        <f>IF(DEGREES(ACOS(SIN(RADIANS(G1485))*SIN(RADIANS(E1480))+COS(RADIANS(G1485))*COS(RADIANS(E1480))*COS(RADIANS(AE1470))))&gt;90,0,$F$4*$F$5/E1479^2*(SIN(RADIANS(G1485))*SIN(RADIANS(E1480))+COS(RADIANS(G1485))*COS(RADIANS(E1480))*COS(RADIANS(AE1470))))</f>
        <v>#DIV/0!</v>
      </c>
      <c r="AF1485" t="e">
        <f>IF(DEGREES(ACOS(SIN(RADIANS(G1485))*SIN(RADIANS(E1480))+COS(RADIANS(G1485))*COS(RADIANS(E1480))*COS(RADIANS(AF1470))))&gt;90,0,$F$4*$F$5/E1479^2*(SIN(RADIANS(G1485))*SIN(RADIANS(E1480))+COS(RADIANS(G1485))*COS(RADIANS(E1480))*COS(RADIANS(AF1470))))</f>
        <v>#DIV/0!</v>
      </c>
      <c r="AG1485" t="e">
        <f>IF(DEGREES(ACOS(SIN(RADIANS(G1485))*SIN(RADIANS(E1480))+COS(RADIANS(G1485))*COS(RADIANS(E1480))*COS(RADIANS(AG1470))))&gt;90,0,$F$4*$F$5/E1479^2*(SIN(RADIANS(G1485))*SIN(RADIANS(E1480))+COS(RADIANS(G1485))*COS(RADIANS(E1480))*COS(RADIANS(AG1470))))</f>
        <v>#DIV/0!</v>
      </c>
      <c r="AH1485" t="e">
        <f>IF(DEGREES(ACOS(SIN(RADIANS(G1485))*SIN(RADIANS(E1480))+COS(RADIANS(G1485))*COS(RADIANS(E1480))*COS(RADIANS(AH1470))))&gt;90,0,$F$4*$F$5/E1479^2*(SIN(RADIANS(G1485))*SIN(RADIANS(E1480))+COS(RADIANS(G1485))*COS(RADIANS(E1480))*COS(RADIANS(AH1470))))</f>
        <v>#DIV/0!</v>
      </c>
      <c r="AI1485" t="e">
        <f>IF(DEGREES(ACOS(SIN(RADIANS(G1485))*SIN(RADIANS(E1480))+COS(RADIANS(G1485))*COS(RADIANS(E1480))*COS(RADIANS(AI1470))))&gt;90,0,$F$4*$F$5/E1479^2*(SIN(RADIANS(G1485))*SIN(RADIANS(E1480))+COS(RADIANS(G1485))*COS(RADIANS(E1480))*COS(RADIANS(AI1470))))</f>
        <v>#DIV/0!</v>
      </c>
      <c r="AJ1485" t="e">
        <f>IF(DEGREES(ACOS(SIN(RADIANS(G1485))*SIN(RADIANS(E1480))+COS(RADIANS(G1485))*COS(RADIANS(E1480))*COS(RADIANS(AJ1470))))&gt;90,0,$F$4*$F$5/E1479^2*(SIN(RADIANS(G1485))*SIN(RADIANS(E1480))+COS(RADIANS(G1485))*COS(RADIANS(E1480))*COS(RADIANS(AJ1470))))</f>
        <v>#DIV/0!</v>
      </c>
      <c r="AK1485">
        <f>IF(DEGREES(ACOS(SIN(RADIANS(G1485))*SIN(RADIANS(E1480))+COS(RADIANS(G1485))*COS(RADIANS(E1480))*COS(RADIANS(AK1470))))&gt;90,0,$F$4*$F$5/E1479^2*(SIN(RADIANS(G1485))*SIN(RADIANS(E1480))+COS(RADIANS(G1485))*COS(RADIANS(E1480))*COS(RADIANS(AK1470))))</f>
        <v>0</v>
      </c>
      <c r="AL1485">
        <f>IF(DEGREES(ACOS(SIN(RADIANS(G1485))*SIN(RADIANS(E1480))+COS(RADIANS(G1485))*COS(RADIANS(E1480))*COS(RADIANS(AL1470))))&gt;90,0,$F$4*$F$5/E1479^2*(SIN(RADIANS(G1485))*SIN(RADIANS(E1480))+COS(RADIANS(G1485))*COS(RADIANS(E1480))*COS(RADIANS(AL1470))))</f>
        <v>0</v>
      </c>
      <c r="AM1485">
        <f>IF(DEGREES(ACOS(SIN(RADIANS(G1485))*SIN(RADIANS(E1480))+COS(RADIANS(G1485))*COS(RADIANS(E1480))*COS(RADIANS(AM1470))))&gt;90,0,$F$4*$F$5/E1479^2*(SIN(RADIANS(G1485))*SIN(RADIANS(E1480))+COS(RADIANS(G1485))*COS(RADIANS(E1480))*COS(RADIANS(AM1470))))</f>
        <v>0</v>
      </c>
      <c r="AN1485">
        <f>IF(DEGREES(ACOS(SIN(RADIANS(G1485))*SIN(RADIANS(E1480))+COS(RADIANS(G1485))*COS(RADIANS(E1480))*COS(RADIANS(AN1470))))&gt;90,0,$F$4*$F$5/E1479^2*(SIN(RADIANS(G1485))*SIN(RADIANS(E1480))+COS(RADIANS(G1485))*COS(RADIANS(E1480))*COS(RADIANS(AN1470))))</f>
        <v>0</v>
      </c>
      <c r="AO1485">
        <f>IF(DEGREES(ACOS(SIN(RADIANS(G1485))*SIN(RADIANS(E1480))+COS(RADIANS(G1485))*COS(RADIANS(E1480))*COS(RADIANS(AO1470))))&gt;90,0,$F$4*$F$5/E1479^2*(SIN(RADIANS(G1485))*SIN(RADIANS(E1480))+COS(RADIANS(G1485))*COS(RADIANS(E1480))*COS(RADIANS(AO1470))))</f>
        <v>0</v>
      </c>
      <c r="AP1485">
        <f>IF(DEGREES(ACOS(SIN(RADIANS(G1485))*SIN(RADIANS(E1480))+COS(RADIANS(G1485))*COS(RADIANS(E1480))*COS(RADIANS(AP1470))))&gt;90,0,$F$4*$F$5/E1479^2*(SIN(RADIANS(G1485))*SIN(RADIANS(E1480))+COS(RADIANS(G1485))*COS(RADIANS(E1480))*COS(RADIANS(AP1470))))</f>
        <v>0</v>
      </c>
      <c r="AQ1485">
        <f>IF(DEGREES(ACOS(SIN(RADIANS(G1485))*SIN(RADIANS(E1480))+COS(RADIANS(G1485))*COS(RADIANS(E1480))*COS(RADIANS(AQ1470))))&gt;90,0,$F$4*$F$5/E1479^2*(SIN(RADIANS(G1485))*SIN(RADIANS(E1480))+COS(RADIANS(G1485))*COS(RADIANS(E1480))*COS(RADIANS(AQ1470))))</f>
        <v>0</v>
      </c>
      <c r="AR1485">
        <f>IF(DEGREES(ACOS(SIN(RADIANS(G1485))*SIN(RADIANS(E1480))+COS(RADIANS(G1485))*COS(RADIANS(E1480))*COS(RADIANS(AR1470))))&gt;90,0,$F$4*$F$5/E1479^2*(SIN(RADIANS(G1485))*SIN(RADIANS(E1480))+COS(RADIANS(G1485))*COS(RADIANS(E1480))*COS(RADIANS(AR1470))))</f>
        <v>0</v>
      </c>
    </row>
    <row r="1486" spans="2:44" x14ac:dyDescent="0.5">
      <c r="G1486">
        <v>-50</v>
      </c>
      <c r="I1486">
        <f>IF(DEGREES(ACOS(SIN(RADIANS(G1486))*SIN(RADIANS(E1480))+COS(RADIANS(G1486))*COS(RADIANS(E1480))*COS(RADIANS(I1470))))&gt;90,0,$F$4*$F$5/E1479^2*(SIN(RADIANS(G1486))*SIN(RADIANS(E1480))+COS(RADIANS(G1486))*COS(RADIANS(E1480))*COS(RADIANS(I1470))))</f>
        <v>0</v>
      </c>
      <c r="J1486">
        <f>IF(DEGREES(ACOS(SIN(RADIANS(G1486))*SIN(RADIANS(E1480))+COS(RADIANS(G1486))*COS(RADIANS(E1480))*COS(RADIANS(J1470))))&gt;90,0,$F$4*$F$5/E1479^2*(SIN(RADIANS(G1486))*SIN(RADIANS(E1480))+COS(RADIANS(G1486))*COS(RADIANS(E1480))*COS(RADIANS(J1470))))</f>
        <v>0</v>
      </c>
      <c r="K1486">
        <f>IF(DEGREES(ACOS(SIN(RADIANS(G1486))*SIN(RADIANS(E1480))+COS(RADIANS(G1486))*COS(RADIANS(E1480))*COS(RADIANS(K1470))))&gt;90,0,$F$4*$F$5/E1479^2*(SIN(RADIANS(G1486))*SIN(RADIANS(E1480))+COS(RADIANS(G1486))*COS(RADIANS(E1480))*COS(RADIANS(K1470))))</f>
        <v>0</v>
      </c>
      <c r="L1486">
        <f>IF(DEGREES(ACOS(SIN(RADIANS(G1486))*SIN(RADIANS(E1480))+COS(RADIANS(G1486))*COS(RADIANS(E1480))*COS(RADIANS(L1470))))&gt;90,0,$F$4*$F$5/E1479^2*(SIN(RADIANS(G1486))*SIN(RADIANS(E1480))+COS(RADIANS(G1486))*COS(RADIANS(E1480))*COS(RADIANS(L1470))))</f>
        <v>0</v>
      </c>
      <c r="M1486">
        <f>IF(DEGREES(ACOS(SIN(RADIANS(G1486))*SIN(RADIANS(E1480))+COS(RADIANS(G1486))*COS(RADIANS(E1480))*COS(RADIANS(M1470))))&gt;90,0,$F$4*$F$5/E1479^2*(SIN(RADIANS(G1486))*SIN(RADIANS(E1480))+COS(RADIANS(G1486))*COS(RADIANS(E1480))*COS(RADIANS(M1470))))</f>
        <v>0</v>
      </c>
      <c r="N1486">
        <f>IF(DEGREES(ACOS(SIN(RADIANS(G1486))*SIN(RADIANS(E1480))+COS(RADIANS(G1486))*COS(RADIANS(E1480))*COS(RADIANS(N1470))))&gt;90,0,$F$4*$F$5/E1479^2*(SIN(RADIANS(G1486))*SIN(RADIANS(E1480))+COS(RADIANS(G1486))*COS(RADIANS(E1480))*COS(RADIANS(N1470))))</f>
        <v>0</v>
      </c>
      <c r="O1486">
        <f>IF(DEGREES(ACOS(SIN(RADIANS(G1486))*SIN(RADIANS(E1480))+COS(RADIANS(G1486))*COS(RADIANS(E1480))*COS(RADIANS(O1470))))&gt;90,0,$F$4*$F$5/E1479^2*(SIN(RADIANS(G1486))*SIN(RADIANS(E1480))+COS(RADIANS(G1486))*COS(RADIANS(E1480))*COS(RADIANS(O1470))))</f>
        <v>0</v>
      </c>
      <c r="P1486">
        <f>IF(DEGREES(ACOS(SIN(RADIANS(G1486))*SIN(RADIANS(E1480))+COS(RADIANS(G1486))*COS(RADIANS(E1480))*COS(RADIANS(P1470))))&gt;90,0,$F$4*$F$5/E1479^2*(SIN(RADIANS(G1486))*SIN(RADIANS(E1480))+COS(RADIANS(G1486))*COS(RADIANS(E1480))*COS(RADIANS(P1470))))</f>
        <v>0</v>
      </c>
      <c r="Q1486">
        <f>IF(DEGREES(ACOS(SIN(RADIANS(G1486))*SIN(RADIANS(E1480))+COS(RADIANS(G1486))*COS(RADIANS(E1480))*COS(RADIANS(Q1470))))&gt;90,0,$F$4*$F$5/E1479^2*(SIN(RADIANS(G1486))*SIN(RADIANS(E1480))+COS(RADIANS(G1486))*COS(RADIANS(E1480))*COS(RADIANS(Q1470))))</f>
        <v>0</v>
      </c>
      <c r="R1486" t="e">
        <f>IF(DEGREES(ACOS(SIN(RADIANS(G1486))*SIN(RADIANS(E1480))+COS(RADIANS(G1486))*COS(RADIANS(E1480))*COS(RADIANS(R1470))))&gt;90,0,$F$4*$F$5/E1479^2*(SIN(RADIANS(G1486))*SIN(RADIANS(E1480))+COS(RADIANS(G1486))*COS(RADIANS(E1480))*COS(RADIANS(R1470))))</f>
        <v>#DIV/0!</v>
      </c>
      <c r="S1486" t="e">
        <f>IF(DEGREES(ACOS(SIN(RADIANS(G1486))*SIN(RADIANS(E1480))+COS(RADIANS(G1486))*COS(RADIANS(E1480))*COS(RADIANS(S1470))))&gt;90,0,$F$4*$F$5/E1479^2*(SIN(RADIANS(G1486))*SIN(RADIANS(E1480))+COS(RADIANS(G1486))*COS(RADIANS(E1480))*COS(RADIANS(S1470))))</f>
        <v>#DIV/0!</v>
      </c>
      <c r="T1486" t="e">
        <f>IF(DEGREES(ACOS(SIN(RADIANS(G1486))*SIN(RADIANS(E1480))+COS(RADIANS(G1486))*COS(RADIANS(E1480))*COS(RADIANS(T1470))))&gt;90,0,$F$4*$F$5/E1479^2*(SIN(RADIANS(G1486))*SIN(RADIANS(E1480))+COS(RADIANS(G1486))*COS(RADIANS(E1480))*COS(RADIANS(T1470))))</f>
        <v>#DIV/0!</v>
      </c>
      <c r="U1486" t="e">
        <f>IF(DEGREES(ACOS(SIN(RADIANS(G1486))*SIN(RADIANS(E1480))+COS(RADIANS(G1486))*COS(RADIANS(E1480))*COS(RADIANS(U1470))))&gt;90,0,$F$4*$F$5/E1479^2*(SIN(RADIANS(G1486))*SIN(RADIANS(E1480))+COS(RADIANS(G1486))*COS(RADIANS(E1480))*COS(RADIANS(U1470))))</f>
        <v>#DIV/0!</v>
      </c>
      <c r="V1486" t="e">
        <f>IF(DEGREES(ACOS(SIN(RADIANS(G1486))*SIN(RADIANS(E1480))+COS(RADIANS(G1486))*COS(RADIANS(E1480))*COS(RADIANS(V1470))))&gt;90,0,$F$4*$F$5/E1479^2*(SIN(RADIANS(G1486))*SIN(RADIANS(E1480))+COS(RADIANS(G1486))*COS(RADIANS(E1480))*COS(RADIANS(V1470))))</f>
        <v>#DIV/0!</v>
      </c>
      <c r="W1486" t="e">
        <f>IF(DEGREES(ACOS(SIN(RADIANS(G1486))*SIN(RADIANS(E1480))+COS(RADIANS(G1486))*COS(RADIANS(E1480))*COS(RADIANS(W1470))))&gt;90,0,$F$4*$F$5/E1479^2*(SIN(RADIANS(G1486))*SIN(RADIANS(E1480))+COS(RADIANS(G1486))*COS(RADIANS(E1480))*COS(RADIANS(W1470))))</f>
        <v>#DIV/0!</v>
      </c>
      <c r="X1486" t="e">
        <f>IF(DEGREES(ACOS(SIN(RADIANS(G1486))*SIN(RADIANS(E1480))+COS(RADIANS(G1486))*COS(RADIANS(E1480))*COS(RADIANS(X1470))))&gt;90,0,$F$4*$F$5/E1479^2*(SIN(RADIANS(G1486))*SIN(RADIANS(E1480))+COS(RADIANS(G1486))*COS(RADIANS(E1480))*COS(RADIANS(X1470))))</f>
        <v>#DIV/0!</v>
      </c>
      <c r="Y1486" t="e">
        <f>IF(DEGREES(ACOS(SIN(RADIANS(G1486))*SIN(RADIANS(E1480))+COS(RADIANS(G1486))*COS(RADIANS(E1480))*COS(RADIANS(Y1470))))&gt;90,0,$F$4*$F$5/E1479^2*(SIN(RADIANS(G1486))*SIN(RADIANS(E1480))+COS(RADIANS(G1486))*COS(RADIANS(E1480))*COS(RADIANS(Y1470))))</f>
        <v>#DIV/0!</v>
      </c>
      <c r="Z1486" t="e">
        <f>IF(DEGREES(ACOS(SIN(RADIANS(G1486))*SIN(RADIANS(E1480))+COS(RADIANS(G1486))*COS(RADIANS(E1480))*COS(RADIANS(Z1470))))&gt;90,0,$F$4*$F$5/E1479^2*(SIN(RADIANS(G1486))*SIN(RADIANS(E1480))+COS(RADIANS(G1486))*COS(RADIANS(E1480))*COS(RADIANS(Z1470))))</f>
        <v>#DIV/0!</v>
      </c>
      <c r="AA1486" t="e">
        <f>IF(DEGREES(ACOS(SIN(RADIANS(G1486))*SIN(RADIANS(E1480))+COS(RADIANS(G1486))*COS(RADIANS(E1480))*COS(RADIANS(AA1470))))&gt;90,0,$F$4*$F$5/E1479^2*(SIN(RADIANS(G1486))*SIN(RADIANS(E1480))+COS(RADIANS(G1486))*COS(RADIANS(E1480))*COS(RADIANS(AA1470))))</f>
        <v>#DIV/0!</v>
      </c>
      <c r="AB1486" t="e">
        <f>IF(DEGREES(ACOS(SIN(RADIANS(G1486))*SIN(RADIANS(E1480))+COS(RADIANS(G1486))*COS(RADIANS(E1480))*COS(RADIANS(AB1470))))&gt;90,0,$F$4*$F$5/E1479^2*(SIN(RADIANS(G1486))*SIN(RADIANS(E1480))+COS(RADIANS(G1486))*COS(RADIANS(E1480))*COS(RADIANS(AB1470))))</f>
        <v>#DIV/0!</v>
      </c>
      <c r="AC1486" t="e">
        <f>IF(DEGREES(ACOS(SIN(RADIANS(G1486))*SIN(RADIANS(E1480))+COS(RADIANS(G1486))*COS(RADIANS(E1480))*COS(RADIANS(AC1470))))&gt;90,0,$F$4*$F$5/E1479^2*(SIN(RADIANS(G1486))*SIN(RADIANS(E1480))+COS(RADIANS(G1486))*COS(RADIANS(E1480))*COS(RADIANS(AC1470))))</f>
        <v>#DIV/0!</v>
      </c>
      <c r="AD1486" t="e">
        <f>IF(DEGREES(ACOS(SIN(RADIANS(G1486))*SIN(RADIANS(E1480))+COS(RADIANS(G1486))*COS(RADIANS(E1480))*COS(RADIANS(AD1470))))&gt;90,0,$F$4*$F$5/E1479^2*(SIN(RADIANS(G1486))*SIN(RADIANS(E1480))+COS(RADIANS(G1486))*COS(RADIANS(E1480))*COS(RADIANS(AD1470))))</f>
        <v>#DIV/0!</v>
      </c>
      <c r="AE1486" t="e">
        <f>IF(DEGREES(ACOS(SIN(RADIANS(G1486))*SIN(RADIANS(E1480))+COS(RADIANS(G1486))*COS(RADIANS(E1480))*COS(RADIANS(AE1470))))&gt;90,0,$F$4*$F$5/E1479^2*(SIN(RADIANS(G1486))*SIN(RADIANS(E1480))+COS(RADIANS(G1486))*COS(RADIANS(E1480))*COS(RADIANS(AE1470))))</f>
        <v>#DIV/0!</v>
      </c>
      <c r="AF1486" t="e">
        <f>IF(DEGREES(ACOS(SIN(RADIANS(G1486))*SIN(RADIANS(E1480))+COS(RADIANS(G1486))*COS(RADIANS(E1480))*COS(RADIANS(AF1470))))&gt;90,0,$F$4*$F$5/E1479^2*(SIN(RADIANS(G1486))*SIN(RADIANS(E1480))+COS(RADIANS(G1486))*COS(RADIANS(E1480))*COS(RADIANS(AF1470))))</f>
        <v>#DIV/0!</v>
      </c>
      <c r="AG1486" t="e">
        <f>IF(DEGREES(ACOS(SIN(RADIANS(G1486))*SIN(RADIANS(E1480))+COS(RADIANS(G1486))*COS(RADIANS(E1480))*COS(RADIANS(AG1470))))&gt;90,0,$F$4*$F$5/E1479^2*(SIN(RADIANS(G1486))*SIN(RADIANS(E1480))+COS(RADIANS(G1486))*COS(RADIANS(E1480))*COS(RADIANS(AG1470))))</f>
        <v>#DIV/0!</v>
      </c>
      <c r="AH1486" t="e">
        <f>IF(DEGREES(ACOS(SIN(RADIANS(G1486))*SIN(RADIANS(E1480))+COS(RADIANS(G1486))*COS(RADIANS(E1480))*COS(RADIANS(AH1470))))&gt;90,0,$F$4*$F$5/E1479^2*(SIN(RADIANS(G1486))*SIN(RADIANS(E1480))+COS(RADIANS(G1486))*COS(RADIANS(E1480))*COS(RADIANS(AH1470))))</f>
        <v>#DIV/0!</v>
      </c>
      <c r="AI1486" t="e">
        <f>IF(DEGREES(ACOS(SIN(RADIANS(G1486))*SIN(RADIANS(E1480))+COS(RADIANS(G1486))*COS(RADIANS(E1480))*COS(RADIANS(AI1470))))&gt;90,0,$F$4*$F$5/E1479^2*(SIN(RADIANS(G1486))*SIN(RADIANS(E1480))+COS(RADIANS(G1486))*COS(RADIANS(E1480))*COS(RADIANS(AI1470))))</f>
        <v>#DIV/0!</v>
      </c>
      <c r="AJ1486" t="e">
        <f>IF(DEGREES(ACOS(SIN(RADIANS(G1486))*SIN(RADIANS(E1480))+COS(RADIANS(G1486))*COS(RADIANS(E1480))*COS(RADIANS(AJ1470))))&gt;90,0,$F$4*$F$5/E1479^2*(SIN(RADIANS(G1486))*SIN(RADIANS(E1480))+COS(RADIANS(G1486))*COS(RADIANS(E1480))*COS(RADIANS(AJ1470))))</f>
        <v>#DIV/0!</v>
      </c>
      <c r="AK1486">
        <f>IF(DEGREES(ACOS(SIN(RADIANS(G1486))*SIN(RADIANS(E1480))+COS(RADIANS(G1486))*COS(RADIANS(E1480))*COS(RADIANS(AK1470))))&gt;90,0,$F$4*$F$5/E1479^2*(SIN(RADIANS(G1486))*SIN(RADIANS(E1480))+COS(RADIANS(G1486))*COS(RADIANS(E1480))*COS(RADIANS(AK1470))))</f>
        <v>0</v>
      </c>
      <c r="AL1486">
        <f>IF(DEGREES(ACOS(SIN(RADIANS(G1486))*SIN(RADIANS(E1480))+COS(RADIANS(G1486))*COS(RADIANS(E1480))*COS(RADIANS(AL1470))))&gt;90,0,$F$4*$F$5/E1479^2*(SIN(RADIANS(G1486))*SIN(RADIANS(E1480))+COS(RADIANS(G1486))*COS(RADIANS(E1480))*COS(RADIANS(AL1470))))</f>
        <v>0</v>
      </c>
      <c r="AM1486">
        <f>IF(DEGREES(ACOS(SIN(RADIANS(G1486))*SIN(RADIANS(E1480))+COS(RADIANS(G1486))*COS(RADIANS(E1480))*COS(RADIANS(AM1470))))&gt;90,0,$F$4*$F$5/E1479^2*(SIN(RADIANS(G1486))*SIN(RADIANS(E1480))+COS(RADIANS(G1486))*COS(RADIANS(E1480))*COS(RADIANS(AM1470))))</f>
        <v>0</v>
      </c>
      <c r="AN1486">
        <f>IF(DEGREES(ACOS(SIN(RADIANS(G1486))*SIN(RADIANS(E1480))+COS(RADIANS(G1486))*COS(RADIANS(E1480))*COS(RADIANS(AN1470))))&gt;90,0,$F$4*$F$5/E1479^2*(SIN(RADIANS(G1486))*SIN(RADIANS(E1480))+COS(RADIANS(G1486))*COS(RADIANS(E1480))*COS(RADIANS(AN1470))))</f>
        <v>0</v>
      </c>
      <c r="AO1486">
        <f>IF(DEGREES(ACOS(SIN(RADIANS(G1486))*SIN(RADIANS(E1480))+COS(RADIANS(G1486))*COS(RADIANS(E1480))*COS(RADIANS(AO1470))))&gt;90,0,$F$4*$F$5/E1479^2*(SIN(RADIANS(G1486))*SIN(RADIANS(E1480))+COS(RADIANS(G1486))*COS(RADIANS(E1480))*COS(RADIANS(AO1470))))</f>
        <v>0</v>
      </c>
      <c r="AP1486">
        <f>IF(DEGREES(ACOS(SIN(RADIANS(G1486))*SIN(RADIANS(E1480))+COS(RADIANS(G1486))*COS(RADIANS(E1480))*COS(RADIANS(AP1470))))&gt;90,0,$F$4*$F$5/E1479^2*(SIN(RADIANS(G1486))*SIN(RADIANS(E1480))+COS(RADIANS(G1486))*COS(RADIANS(E1480))*COS(RADIANS(AP1470))))</f>
        <v>0</v>
      </c>
      <c r="AQ1486">
        <f>IF(DEGREES(ACOS(SIN(RADIANS(G1486))*SIN(RADIANS(E1480))+COS(RADIANS(G1486))*COS(RADIANS(E1480))*COS(RADIANS(AQ1470))))&gt;90,0,$F$4*$F$5/E1479^2*(SIN(RADIANS(G1486))*SIN(RADIANS(E1480))+COS(RADIANS(G1486))*COS(RADIANS(E1480))*COS(RADIANS(AQ1470))))</f>
        <v>0</v>
      </c>
      <c r="AR1486">
        <f>IF(DEGREES(ACOS(SIN(RADIANS(G1486))*SIN(RADIANS(E1480))+COS(RADIANS(G1486))*COS(RADIANS(E1480))*COS(RADIANS(AR1470))))&gt;90,0,$F$4*$F$5/E1479^2*(SIN(RADIANS(G1486))*SIN(RADIANS(E1480))+COS(RADIANS(G1486))*COS(RADIANS(E1480))*COS(RADIANS(AR1470))))</f>
        <v>0</v>
      </c>
    </row>
    <row r="1487" spans="2:44" x14ac:dyDescent="0.5">
      <c r="G1487">
        <v>-60</v>
      </c>
      <c r="I1487">
        <f>IF(DEGREES(ACOS(SIN(RADIANS(G1487))*SIN(RADIANS(E1480))+COS(RADIANS(G1487))*COS(RADIANS(E1480))*COS(RADIANS(I1470))))&gt;90,0,$F$4*$F$5/E1479^2*(SIN(RADIANS(G1487))*SIN(RADIANS(E1480))+COS(RADIANS(G1487))*COS(RADIANS(E1480))*COS(RADIANS(I1470))))</f>
        <v>0</v>
      </c>
      <c r="J1487">
        <f>IF(DEGREES(ACOS(SIN(RADIANS(G1487))*SIN(RADIANS(E1480))+COS(RADIANS(G1487))*COS(RADIANS(E1480))*COS(RADIANS(J1470))))&gt;90,0,$F$4*$F$5/E1479^2*(SIN(RADIANS(G1487))*SIN(RADIANS(E1480))+COS(RADIANS(G1487))*COS(RADIANS(E1480))*COS(RADIANS(J1470))))</f>
        <v>0</v>
      </c>
      <c r="K1487">
        <f>IF(DEGREES(ACOS(SIN(RADIANS(G1487))*SIN(RADIANS(E1480))+COS(RADIANS(G1487))*COS(RADIANS(E1480))*COS(RADIANS(K1470))))&gt;90,0,$F$4*$F$5/E1479^2*(SIN(RADIANS(G1487))*SIN(RADIANS(E1480))+COS(RADIANS(G1487))*COS(RADIANS(E1480))*COS(RADIANS(K1470))))</f>
        <v>0</v>
      </c>
      <c r="L1487">
        <f>IF(DEGREES(ACOS(SIN(RADIANS(G1487))*SIN(RADIANS(E1480))+COS(RADIANS(G1487))*COS(RADIANS(E1480))*COS(RADIANS(L1470))))&gt;90,0,$F$4*$F$5/E1479^2*(SIN(RADIANS(G1487))*SIN(RADIANS(E1480))+COS(RADIANS(G1487))*COS(RADIANS(E1480))*COS(RADIANS(L1470))))</f>
        <v>0</v>
      </c>
      <c r="M1487">
        <f>IF(DEGREES(ACOS(SIN(RADIANS(G1487))*SIN(RADIANS(E1480))+COS(RADIANS(G1487))*COS(RADIANS(E1480))*COS(RADIANS(M1470))))&gt;90,0,$F$4*$F$5/E1479^2*(SIN(RADIANS(G1487))*SIN(RADIANS(E1480))+COS(RADIANS(G1487))*COS(RADIANS(E1480))*COS(RADIANS(M1470))))</f>
        <v>0</v>
      </c>
      <c r="N1487">
        <f>IF(DEGREES(ACOS(SIN(RADIANS(G1487))*SIN(RADIANS(E1480))+COS(RADIANS(G1487))*COS(RADIANS(E1480))*COS(RADIANS(N1470))))&gt;90,0,$F$4*$F$5/E1479^2*(SIN(RADIANS(G1487))*SIN(RADIANS(E1480))+COS(RADIANS(G1487))*COS(RADIANS(E1480))*COS(RADIANS(N1470))))</f>
        <v>0</v>
      </c>
      <c r="O1487">
        <f>IF(DEGREES(ACOS(SIN(RADIANS(G1487))*SIN(RADIANS(E1480))+COS(RADIANS(G1487))*COS(RADIANS(E1480))*COS(RADIANS(O1470))))&gt;90,0,$F$4*$F$5/E1479^2*(SIN(RADIANS(G1487))*SIN(RADIANS(E1480))+COS(RADIANS(G1487))*COS(RADIANS(E1480))*COS(RADIANS(O1470))))</f>
        <v>0</v>
      </c>
      <c r="P1487">
        <f>IF(DEGREES(ACOS(SIN(RADIANS(G1487))*SIN(RADIANS(E1480))+COS(RADIANS(G1487))*COS(RADIANS(E1480))*COS(RADIANS(P1470))))&gt;90,0,$F$4*$F$5/E1479^2*(SIN(RADIANS(G1487))*SIN(RADIANS(E1480))+COS(RADIANS(G1487))*COS(RADIANS(E1480))*COS(RADIANS(P1470))))</f>
        <v>0</v>
      </c>
      <c r="Q1487">
        <f>IF(DEGREES(ACOS(SIN(RADIANS(G1487))*SIN(RADIANS(E1480))+COS(RADIANS(G1487))*COS(RADIANS(E1480))*COS(RADIANS(Q1470))))&gt;90,0,$F$4*$F$5/E1479^2*(SIN(RADIANS(G1487))*SIN(RADIANS(E1480))+COS(RADIANS(G1487))*COS(RADIANS(E1480))*COS(RADIANS(Q1470))))</f>
        <v>0</v>
      </c>
      <c r="R1487" t="e">
        <f>IF(DEGREES(ACOS(SIN(RADIANS(G1487))*SIN(RADIANS(E1480))+COS(RADIANS(G1487))*COS(RADIANS(E1480))*COS(RADIANS(R1470))))&gt;90,0,$F$4*$F$5/E1479^2*(SIN(RADIANS(G1487))*SIN(RADIANS(E1480))+COS(RADIANS(G1487))*COS(RADIANS(E1480))*COS(RADIANS(R1470))))</f>
        <v>#DIV/0!</v>
      </c>
      <c r="S1487" t="e">
        <f>IF(DEGREES(ACOS(SIN(RADIANS(G1487))*SIN(RADIANS(E1480))+COS(RADIANS(G1487))*COS(RADIANS(E1480))*COS(RADIANS(S1470))))&gt;90,0,$F$4*$F$5/E1479^2*(SIN(RADIANS(G1487))*SIN(RADIANS(E1480))+COS(RADIANS(G1487))*COS(RADIANS(E1480))*COS(RADIANS(S1470))))</f>
        <v>#DIV/0!</v>
      </c>
      <c r="T1487" t="e">
        <f>IF(DEGREES(ACOS(SIN(RADIANS(G1487))*SIN(RADIANS(E1480))+COS(RADIANS(G1487))*COS(RADIANS(E1480))*COS(RADIANS(T1470))))&gt;90,0,$F$4*$F$5/E1479^2*(SIN(RADIANS(G1487))*SIN(RADIANS(E1480))+COS(RADIANS(G1487))*COS(RADIANS(E1480))*COS(RADIANS(T1470))))</f>
        <v>#DIV/0!</v>
      </c>
      <c r="U1487" t="e">
        <f>IF(DEGREES(ACOS(SIN(RADIANS(G1487))*SIN(RADIANS(E1480))+COS(RADIANS(G1487))*COS(RADIANS(E1480))*COS(RADIANS(U1470))))&gt;90,0,$F$4*$F$5/E1479^2*(SIN(RADIANS(G1487))*SIN(RADIANS(E1480))+COS(RADIANS(G1487))*COS(RADIANS(E1480))*COS(RADIANS(U1470))))</f>
        <v>#DIV/0!</v>
      </c>
      <c r="V1487" t="e">
        <f>IF(DEGREES(ACOS(SIN(RADIANS(G1487))*SIN(RADIANS(E1480))+COS(RADIANS(G1487))*COS(RADIANS(E1480))*COS(RADIANS(V1470))))&gt;90,0,$F$4*$F$5/E1479^2*(SIN(RADIANS(G1487))*SIN(RADIANS(E1480))+COS(RADIANS(G1487))*COS(RADIANS(E1480))*COS(RADIANS(V1470))))</f>
        <v>#DIV/0!</v>
      </c>
      <c r="W1487" t="e">
        <f>IF(DEGREES(ACOS(SIN(RADIANS(G1487))*SIN(RADIANS(E1480))+COS(RADIANS(G1487))*COS(RADIANS(E1480))*COS(RADIANS(W1470))))&gt;90,0,$F$4*$F$5/E1479^2*(SIN(RADIANS(G1487))*SIN(RADIANS(E1480))+COS(RADIANS(G1487))*COS(RADIANS(E1480))*COS(RADIANS(W1470))))</f>
        <v>#DIV/0!</v>
      </c>
      <c r="X1487" t="e">
        <f>IF(DEGREES(ACOS(SIN(RADIANS(G1487))*SIN(RADIANS(E1480))+COS(RADIANS(G1487))*COS(RADIANS(E1480))*COS(RADIANS(X1470))))&gt;90,0,$F$4*$F$5/E1479^2*(SIN(RADIANS(G1487))*SIN(RADIANS(E1480))+COS(RADIANS(G1487))*COS(RADIANS(E1480))*COS(RADIANS(X1470))))</f>
        <v>#DIV/0!</v>
      </c>
      <c r="Y1487" t="e">
        <f>IF(DEGREES(ACOS(SIN(RADIANS(G1487))*SIN(RADIANS(E1480))+COS(RADIANS(G1487))*COS(RADIANS(E1480))*COS(RADIANS(Y1470))))&gt;90,0,$F$4*$F$5/E1479^2*(SIN(RADIANS(G1487))*SIN(RADIANS(E1480))+COS(RADIANS(G1487))*COS(RADIANS(E1480))*COS(RADIANS(Y1470))))</f>
        <v>#DIV/0!</v>
      </c>
      <c r="Z1487" t="e">
        <f>IF(DEGREES(ACOS(SIN(RADIANS(G1487))*SIN(RADIANS(E1480))+COS(RADIANS(G1487))*COS(RADIANS(E1480))*COS(RADIANS(Z1470))))&gt;90,0,$F$4*$F$5/E1479^2*(SIN(RADIANS(G1487))*SIN(RADIANS(E1480))+COS(RADIANS(G1487))*COS(RADIANS(E1480))*COS(RADIANS(Z1470))))</f>
        <v>#DIV/0!</v>
      </c>
      <c r="AA1487" t="e">
        <f>IF(DEGREES(ACOS(SIN(RADIANS(G1487))*SIN(RADIANS(E1480))+COS(RADIANS(G1487))*COS(RADIANS(E1480))*COS(RADIANS(AA1470))))&gt;90,0,$F$4*$F$5/E1479^2*(SIN(RADIANS(G1487))*SIN(RADIANS(E1480))+COS(RADIANS(G1487))*COS(RADIANS(E1480))*COS(RADIANS(AA1470))))</f>
        <v>#DIV/0!</v>
      </c>
      <c r="AB1487" t="e">
        <f>IF(DEGREES(ACOS(SIN(RADIANS(G1487))*SIN(RADIANS(E1480))+COS(RADIANS(G1487))*COS(RADIANS(E1480))*COS(RADIANS(AB1470))))&gt;90,0,$F$4*$F$5/E1479^2*(SIN(RADIANS(G1487))*SIN(RADIANS(E1480))+COS(RADIANS(G1487))*COS(RADIANS(E1480))*COS(RADIANS(AB1470))))</f>
        <v>#DIV/0!</v>
      </c>
      <c r="AC1487" t="e">
        <f>IF(DEGREES(ACOS(SIN(RADIANS(G1487))*SIN(RADIANS(E1480))+COS(RADIANS(G1487))*COS(RADIANS(E1480))*COS(RADIANS(AC1470))))&gt;90,0,$F$4*$F$5/E1479^2*(SIN(RADIANS(G1487))*SIN(RADIANS(E1480))+COS(RADIANS(G1487))*COS(RADIANS(E1480))*COS(RADIANS(AC1470))))</f>
        <v>#DIV/0!</v>
      </c>
      <c r="AD1487" t="e">
        <f>IF(DEGREES(ACOS(SIN(RADIANS(G1487))*SIN(RADIANS(E1480))+COS(RADIANS(G1487))*COS(RADIANS(E1480))*COS(RADIANS(AD1470))))&gt;90,0,$F$4*$F$5/E1479^2*(SIN(RADIANS(G1487))*SIN(RADIANS(E1480))+COS(RADIANS(G1487))*COS(RADIANS(E1480))*COS(RADIANS(AD1470))))</f>
        <v>#DIV/0!</v>
      </c>
      <c r="AE1487" t="e">
        <f>IF(DEGREES(ACOS(SIN(RADIANS(G1487))*SIN(RADIANS(E1480))+COS(RADIANS(G1487))*COS(RADIANS(E1480))*COS(RADIANS(AE1470))))&gt;90,0,$F$4*$F$5/E1479^2*(SIN(RADIANS(G1487))*SIN(RADIANS(E1480))+COS(RADIANS(G1487))*COS(RADIANS(E1480))*COS(RADIANS(AE1470))))</f>
        <v>#DIV/0!</v>
      </c>
      <c r="AF1487" t="e">
        <f>IF(DEGREES(ACOS(SIN(RADIANS(G1487))*SIN(RADIANS(E1480))+COS(RADIANS(G1487))*COS(RADIANS(E1480))*COS(RADIANS(AF1470))))&gt;90,0,$F$4*$F$5/E1479^2*(SIN(RADIANS(G1487))*SIN(RADIANS(E1480))+COS(RADIANS(G1487))*COS(RADIANS(E1480))*COS(RADIANS(AF1470))))</f>
        <v>#DIV/0!</v>
      </c>
      <c r="AG1487" t="e">
        <f>IF(DEGREES(ACOS(SIN(RADIANS(G1487))*SIN(RADIANS(E1480))+COS(RADIANS(G1487))*COS(RADIANS(E1480))*COS(RADIANS(AG1470))))&gt;90,0,$F$4*$F$5/E1479^2*(SIN(RADIANS(G1487))*SIN(RADIANS(E1480))+COS(RADIANS(G1487))*COS(RADIANS(E1480))*COS(RADIANS(AG1470))))</f>
        <v>#DIV/0!</v>
      </c>
      <c r="AH1487" t="e">
        <f>IF(DEGREES(ACOS(SIN(RADIANS(G1487))*SIN(RADIANS(E1480))+COS(RADIANS(G1487))*COS(RADIANS(E1480))*COS(RADIANS(AH1470))))&gt;90,0,$F$4*$F$5/E1479^2*(SIN(RADIANS(G1487))*SIN(RADIANS(E1480))+COS(RADIANS(G1487))*COS(RADIANS(E1480))*COS(RADIANS(AH1470))))</f>
        <v>#DIV/0!</v>
      </c>
      <c r="AI1487" t="e">
        <f>IF(DEGREES(ACOS(SIN(RADIANS(G1487))*SIN(RADIANS(E1480))+COS(RADIANS(G1487))*COS(RADIANS(E1480))*COS(RADIANS(AI1470))))&gt;90,0,$F$4*$F$5/E1479^2*(SIN(RADIANS(G1487))*SIN(RADIANS(E1480))+COS(RADIANS(G1487))*COS(RADIANS(E1480))*COS(RADIANS(AI1470))))</f>
        <v>#DIV/0!</v>
      </c>
      <c r="AJ1487" t="e">
        <f>IF(DEGREES(ACOS(SIN(RADIANS(G1487))*SIN(RADIANS(E1480))+COS(RADIANS(G1487))*COS(RADIANS(E1480))*COS(RADIANS(AJ1470))))&gt;90,0,$F$4*$F$5/E1479^2*(SIN(RADIANS(G1487))*SIN(RADIANS(E1480))+COS(RADIANS(G1487))*COS(RADIANS(E1480))*COS(RADIANS(AJ1470))))</f>
        <v>#DIV/0!</v>
      </c>
      <c r="AK1487">
        <f>IF(DEGREES(ACOS(SIN(RADIANS(G1487))*SIN(RADIANS(E1480))+COS(RADIANS(G1487))*COS(RADIANS(E1480))*COS(RADIANS(AK1470))))&gt;90,0,$F$4*$F$5/E1479^2*(SIN(RADIANS(G1487))*SIN(RADIANS(E1480))+COS(RADIANS(G1487))*COS(RADIANS(E1480))*COS(RADIANS(AK1470))))</f>
        <v>0</v>
      </c>
      <c r="AL1487">
        <f>IF(DEGREES(ACOS(SIN(RADIANS(G1487))*SIN(RADIANS(E1480))+COS(RADIANS(G1487))*COS(RADIANS(E1480))*COS(RADIANS(AL1470))))&gt;90,0,$F$4*$F$5/E1479^2*(SIN(RADIANS(G1487))*SIN(RADIANS(E1480))+COS(RADIANS(G1487))*COS(RADIANS(E1480))*COS(RADIANS(AL1470))))</f>
        <v>0</v>
      </c>
      <c r="AM1487">
        <f>IF(DEGREES(ACOS(SIN(RADIANS(G1487))*SIN(RADIANS(E1480))+COS(RADIANS(G1487))*COS(RADIANS(E1480))*COS(RADIANS(AM1470))))&gt;90,0,$F$4*$F$5/E1479^2*(SIN(RADIANS(G1487))*SIN(RADIANS(E1480))+COS(RADIANS(G1487))*COS(RADIANS(E1480))*COS(RADIANS(AM1470))))</f>
        <v>0</v>
      </c>
      <c r="AN1487">
        <f>IF(DEGREES(ACOS(SIN(RADIANS(G1487))*SIN(RADIANS(E1480))+COS(RADIANS(G1487))*COS(RADIANS(E1480))*COS(RADIANS(AN1470))))&gt;90,0,$F$4*$F$5/E1479^2*(SIN(RADIANS(G1487))*SIN(RADIANS(E1480))+COS(RADIANS(G1487))*COS(RADIANS(E1480))*COS(RADIANS(AN1470))))</f>
        <v>0</v>
      </c>
      <c r="AO1487">
        <f>IF(DEGREES(ACOS(SIN(RADIANS(G1487))*SIN(RADIANS(E1480))+COS(RADIANS(G1487))*COS(RADIANS(E1480))*COS(RADIANS(AO1470))))&gt;90,0,$F$4*$F$5/E1479^2*(SIN(RADIANS(G1487))*SIN(RADIANS(E1480))+COS(RADIANS(G1487))*COS(RADIANS(E1480))*COS(RADIANS(AO1470))))</f>
        <v>0</v>
      </c>
      <c r="AP1487">
        <f>IF(DEGREES(ACOS(SIN(RADIANS(G1487))*SIN(RADIANS(E1480))+COS(RADIANS(G1487))*COS(RADIANS(E1480))*COS(RADIANS(AP1470))))&gt;90,0,$F$4*$F$5/E1479^2*(SIN(RADIANS(G1487))*SIN(RADIANS(E1480))+COS(RADIANS(G1487))*COS(RADIANS(E1480))*COS(RADIANS(AP1470))))</f>
        <v>0</v>
      </c>
      <c r="AQ1487">
        <f>IF(DEGREES(ACOS(SIN(RADIANS(G1487))*SIN(RADIANS(E1480))+COS(RADIANS(G1487))*COS(RADIANS(E1480))*COS(RADIANS(AQ1470))))&gt;90,0,$F$4*$F$5/E1479^2*(SIN(RADIANS(G1487))*SIN(RADIANS(E1480))+COS(RADIANS(G1487))*COS(RADIANS(E1480))*COS(RADIANS(AQ1470))))</f>
        <v>0</v>
      </c>
      <c r="AR1487">
        <f>IF(DEGREES(ACOS(SIN(RADIANS(G1487))*SIN(RADIANS(E1480))+COS(RADIANS(G1487))*COS(RADIANS(E1480))*COS(RADIANS(AR1470))))&gt;90,0,$F$4*$F$5/E1479^2*(SIN(RADIANS(G1487))*SIN(RADIANS(E1480))+COS(RADIANS(G1487))*COS(RADIANS(E1480))*COS(RADIANS(AR1470))))</f>
        <v>0</v>
      </c>
    </row>
    <row r="1488" spans="2:44" x14ac:dyDescent="0.5">
      <c r="G1488">
        <v>-70</v>
      </c>
      <c r="I1488">
        <f>IF(DEGREES(ACOS(SIN(RADIANS(G1488))*SIN(RADIANS(E1480))+COS(RADIANS(G1488))*COS(RADIANS(E1480))*COS(RADIANS(I1470))))&gt;90,0,$F$4*$F$5/E1479^2*(SIN(RADIANS(G1488))*SIN(RADIANS(E1480))+COS(RADIANS(G1488))*COS(RADIANS(E1480))*COS(RADIANS(I1470))))</f>
        <v>0</v>
      </c>
      <c r="J1488">
        <f>IF(DEGREES(ACOS(SIN(RADIANS(G1488))*SIN(RADIANS(E1480))+COS(RADIANS(G1488))*COS(RADIANS(E1480))*COS(RADIANS(J1470))))&gt;90,0,$F$4*$F$5/E1479^2*(SIN(RADIANS(G1488))*SIN(RADIANS(E1480))+COS(RADIANS(G1488))*COS(RADIANS(E1480))*COS(RADIANS(J1470))))</f>
        <v>0</v>
      </c>
      <c r="K1488">
        <f>IF(DEGREES(ACOS(SIN(RADIANS(G1488))*SIN(RADIANS(E1480))+COS(RADIANS(G1488))*COS(RADIANS(E1480))*COS(RADIANS(K1470))))&gt;90,0,$F$4*$F$5/E1479^2*(SIN(RADIANS(G1488))*SIN(RADIANS(E1480))+COS(RADIANS(G1488))*COS(RADIANS(E1480))*COS(RADIANS(K1470))))</f>
        <v>0</v>
      </c>
      <c r="L1488">
        <f>IF(DEGREES(ACOS(SIN(RADIANS(G1488))*SIN(RADIANS(E1480))+COS(RADIANS(G1488))*COS(RADIANS(E1480))*COS(RADIANS(L1470))))&gt;90,0,$F$4*$F$5/E1479^2*(SIN(RADIANS(G1488))*SIN(RADIANS(E1480))+COS(RADIANS(G1488))*COS(RADIANS(E1480))*COS(RADIANS(L1470))))</f>
        <v>0</v>
      </c>
      <c r="M1488">
        <f>IF(DEGREES(ACOS(SIN(RADIANS(G1488))*SIN(RADIANS(E1480))+COS(RADIANS(G1488))*COS(RADIANS(E1480))*COS(RADIANS(M1470))))&gt;90,0,$F$4*$F$5/E1479^2*(SIN(RADIANS(G1488))*SIN(RADIANS(E1480))+COS(RADIANS(G1488))*COS(RADIANS(E1480))*COS(RADIANS(M1470))))</f>
        <v>0</v>
      </c>
      <c r="N1488">
        <f>IF(DEGREES(ACOS(SIN(RADIANS(G1488))*SIN(RADIANS(E1480))+COS(RADIANS(G1488))*COS(RADIANS(E1480))*COS(RADIANS(N1470))))&gt;90,0,$F$4*$F$5/E1479^2*(SIN(RADIANS(G1488))*SIN(RADIANS(E1480))+COS(RADIANS(G1488))*COS(RADIANS(E1480))*COS(RADIANS(N1470))))</f>
        <v>0</v>
      </c>
      <c r="O1488">
        <f>IF(DEGREES(ACOS(SIN(RADIANS(G1488))*SIN(RADIANS(E1480))+COS(RADIANS(G1488))*COS(RADIANS(E1480))*COS(RADIANS(O1470))))&gt;90,0,$F$4*$F$5/E1479^2*(SIN(RADIANS(G1488))*SIN(RADIANS(E1480))+COS(RADIANS(G1488))*COS(RADIANS(E1480))*COS(RADIANS(O1470))))</f>
        <v>0</v>
      </c>
      <c r="P1488">
        <f>IF(DEGREES(ACOS(SIN(RADIANS(G1488))*SIN(RADIANS(E1480))+COS(RADIANS(G1488))*COS(RADIANS(E1480))*COS(RADIANS(P1470))))&gt;90,0,$F$4*$F$5/E1479^2*(SIN(RADIANS(G1488))*SIN(RADIANS(E1480))+COS(RADIANS(G1488))*COS(RADIANS(E1480))*COS(RADIANS(P1470))))</f>
        <v>0</v>
      </c>
      <c r="Q1488">
        <f>IF(DEGREES(ACOS(SIN(RADIANS(G1488))*SIN(RADIANS(E1480))+COS(RADIANS(G1488))*COS(RADIANS(E1480))*COS(RADIANS(Q1470))))&gt;90,0,$F$4*$F$5/E1479^2*(SIN(RADIANS(G1488))*SIN(RADIANS(E1480))+COS(RADIANS(G1488))*COS(RADIANS(E1480))*COS(RADIANS(Q1470))))</f>
        <v>0</v>
      </c>
      <c r="R1488" t="e">
        <f>IF(DEGREES(ACOS(SIN(RADIANS(G1488))*SIN(RADIANS(E1480))+COS(RADIANS(G1488))*COS(RADIANS(E1480))*COS(RADIANS(R1470))))&gt;90,0,$F$4*$F$5/E1479^2*(SIN(RADIANS(G1488))*SIN(RADIANS(E1480))+COS(RADIANS(G1488))*COS(RADIANS(E1480))*COS(RADIANS(R1470))))</f>
        <v>#DIV/0!</v>
      </c>
      <c r="S1488" t="e">
        <f>IF(DEGREES(ACOS(SIN(RADIANS(G1488))*SIN(RADIANS(E1480))+COS(RADIANS(G1488))*COS(RADIANS(E1480))*COS(RADIANS(S1470))))&gt;90,0,$F$4*$F$5/E1479^2*(SIN(RADIANS(G1488))*SIN(RADIANS(E1480))+COS(RADIANS(G1488))*COS(RADIANS(E1480))*COS(RADIANS(S1470))))</f>
        <v>#DIV/0!</v>
      </c>
      <c r="T1488" t="e">
        <f>IF(DEGREES(ACOS(SIN(RADIANS(G1488))*SIN(RADIANS(E1480))+COS(RADIANS(G1488))*COS(RADIANS(E1480))*COS(RADIANS(T1470))))&gt;90,0,$F$4*$F$5/E1479^2*(SIN(RADIANS(G1488))*SIN(RADIANS(E1480))+COS(RADIANS(G1488))*COS(RADIANS(E1480))*COS(RADIANS(T1470))))</f>
        <v>#DIV/0!</v>
      </c>
      <c r="U1488" t="e">
        <f>IF(DEGREES(ACOS(SIN(RADIANS(G1488))*SIN(RADIANS(E1480))+COS(RADIANS(G1488))*COS(RADIANS(E1480))*COS(RADIANS(U1470))))&gt;90,0,$F$4*$F$5/E1479^2*(SIN(RADIANS(G1488))*SIN(RADIANS(E1480))+COS(RADIANS(G1488))*COS(RADIANS(E1480))*COS(RADIANS(U1470))))</f>
        <v>#DIV/0!</v>
      </c>
      <c r="V1488" t="e">
        <f>IF(DEGREES(ACOS(SIN(RADIANS(G1488))*SIN(RADIANS(E1480))+COS(RADIANS(G1488))*COS(RADIANS(E1480))*COS(RADIANS(V1470))))&gt;90,0,$F$4*$F$5/E1479^2*(SIN(RADIANS(G1488))*SIN(RADIANS(E1480))+COS(RADIANS(G1488))*COS(RADIANS(E1480))*COS(RADIANS(V1470))))</f>
        <v>#DIV/0!</v>
      </c>
      <c r="W1488" t="e">
        <f>IF(DEGREES(ACOS(SIN(RADIANS(G1488))*SIN(RADIANS(E1480))+COS(RADIANS(G1488))*COS(RADIANS(E1480))*COS(RADIANS(W1470))))&gt;90,0,$F$4*$F$5/E1479^2*(SIN(RADIANS(G1488))*SIN(RADIANS(E1480))+COS(RADIANS(G1488))*COS(RADIANS(E1480))*COS(RADIANS(W1470))))</f>
        <v>#DIV/0!</v>
      </c>
      <c r="X1488" t="e">
        <f>IF(DEGREES(ACOS(SIN(RADIANS(G1488))*SIN(RADIANS(E1480))+COS(RADIANS(G1488))*COS(RADIANS(E1480))*COS(RADIANS(X1470))))&gt;90,0,$F$4*$F$5/E1479^2*(SIN(RADIANS(G1488))*SIN(RADIANS(E1480))+COS(RADIANS(G1488))*COS(RADIANS(E1480))*COS(RADIANS(X1470))))</f>
        <v>#DIV/0!</v>
      </c>
      <c r="Y1488" t="e">
        <f>IF(DEGREES(ACOS(SIN(RADIANS(G1488))*SIN(RADIANS(E1480))+COS(RADIANS(G1488))*COS(RADIANS(E1480))*COS(RADIANS(Y1470))))&gt;90,0,$F$4*$F$5/E1479^2*(SIN(RADIANS(G1488))*SIN(RADIANS(E1480))+COS(RADIANS(G1488))*COS(RADIANS(E1480))*COS(RADIANS(Y1470))))</f>
        <v>#DIV/0!</v>
      </c>
      <c r="Z1488" t="e">
        <f>IF(DEGREES(ACOS(SIN(RADIANS(G1488))*SIN(RADIANS(E1480))+COS(RADIANS(G1488))*COS(RADIANS(E1480))*COS(RADIANS(Z1470))))&gt;90,0,$F$4*$F$5/E1479^2*(SIN(RADIANS(G1488))*SIN(RADIANS(E1480))+COS(RADIANS(G1488))*COS(RADIANS(E1480))*COS(RADIANS(Z1470))))</f>
        <v>#DIV/0!</v>
      </c>
      <c r="AA1488" t="e">
        <f>IF(DEGREES(ACOS(SIN(RADIANS(G1488))*SIN(RADIANS(E1480))+COS(RADIANS(G1488))*COS(RADIANS(E1480))*COS(RADIANS(AA1470))))&gt;90,0,$F$4*$F$5/E1479^2*(SIN(RADIANS(G1488))*SIN(RADIANS(E1480))+COS(RADIANS(G1488))*COS(RADIANS(E1480))*COS(RADIANS(AA1470))))</f>
        <v>#DIV/0!</v>
      </c>
      <c r="AB1488" t="e">
        <f>IF(DEGREES(ACOS(SIN(RADIANS(G1488))*SIN(RADIANS(E1480))+COS(RADIANS(G1488))*COS(RADIANS(E1480))*COS(RADIANS(AB1470))))&gt;90,0,$F$4*$F$5/E1479^2*(SIN(RADIANS(G1488))*SIN(RADIANS(E1480))+COS(RADIANS(G1488))*COS(RADIANS(E1480))*COS(RADIANS(AB1470))))</f>
        <v>#DIV/0!</v>
      </c>
      <c r="AC1488" t="e">
        <f>IF(DEGREES(ACOS(SIN(RADIANS(G1488))*SIN(RADIANS(E1480))+COS(RADIANS(G1488))*COS(RADIANS(E1480))*COS(RADIANS(AC1470))))&gt;90,0,$F$4*$F$5/E1479^2*(SIN(RADIANS(G1488))*SIN(RADIANS(E1480))+COS(RADIANS(G1488))*COS(RADIANS(E1480))*COS(RADIANS(AC1470))))</f>
        <v>#DIV/0!</v>
      </c>
      <c r="AD1488" t="e">
        <f>IF(DEGREES(ACOS(SIN(RADIANS(G1488))*SIN(RADIANS(E1480))+COS(RADIANS(G1488))*COS(RADIANS(E1480))*COS(RADIANS(AD1470))))&gt;90,0,$F$4*$F$5/E1479^2*(SIN(RADIANS(G1488))*SIN(RADIANS(E1480))+COS(RADIANS(G1488))*COS(RADIANS(E1480))*COS(RADIANS(AD1470))))</f>
        <v>#DIV/0!</v>
      </c>
      <c r="AE1488" t="e">
        <f>IF(DEGREES(ACOS(SIN(RADIANS(G1488))*SIN(RADIANS(E1480))+COS(RADIANS(G1488))*COS(RADIANS(E1480))*COS(RADIANS(AE1470))))&gt;90,0,$F$4*$F$5/E1479^2*(SIN(RADIANS(G1488))*SIN(RADIANS(E1480))+COS(RADIANS(G1488))*COS(RADIANS(E1480))*COS(RADIANS(AE1470))))</f>
        <v>#DIV/0!</v>
      </c>
      <c r="AF1488" t="e">
        <f>IF(DEGREES(ACOS(SIN(RADIANS(G1488))*SIN(RADIANS(E1480))+COS(RADIANS(G1488))*COS(RADIANS(E1480))*COS(RADIANS(AF1470))))&gt;90,0,$F$4*$F$5/E1479^2*(SIN(RADIANS(G1488))*SIN(RADIANS(E1480))+COS(RADIANS(G1488))*COS(RADIANS(E1480))*COS(RADIANS(AF1470))))</f>
        <v>#DIV/0!</v>
      </c>
      <c r="AG1488" t="e">
        <f>IF(DEGREES(ACOS(SIN(RADIANS(G1488))*SIN(RADIANS(E1480))+COS(RADIANS(G1488))*COS(RADIANS(E1480))*COS(RADIANS(AG1470))))&gt;90,0,$F$4*$F$5/E1479^2*(SIN(RADIANS(G1488))*SIN(RADIANS(E1480))+COS(RADIANS(G1488))*COS(RADIANS(E1480))*COS(RADIANS(AG1470))))</f>
        <v>#DIV/0!</v>
      </c>
      <c r="AH1488" t="e">
        <f>IF(DEGREES(ACOS(SIN(RADIANS(G1488))*SIN(RADIANS(E1480))+COS(RADIANS(G1488))*COS(RADIANS(E1480))*COS(RADIANS(AH1470))))&gt;90,0,$F$4*$F$5/E1479^2*(SIN(RADIANS(G1488))*SIN(RADIANS(E1480))+COS(RADIANS(G1488))*COS(RADIANS(E1480))*COS(RADIANS(AH1470))))</f>
        <v>#DIV/0!</v>
      </c>
      <c r="AI1488" t="e">
        <f>IF(DEGREES(ACOS(SIN(RADIANS(G1488))*SIN(RADIANS(E1480))+COS(RADIANS(G1488))*COS(RADIANS(E1480))*COS(RADIANS(AI1470))))&gt;90,0,$F$4*$F$5/E1479^2*(SIN(RADIANS(G1488))*SIN(RADIANS(E1480))+COS(RADIANS(G1488))*COS(RADIANS(E1480))*COS(RADIANS(AI1470))))</f>
        <v>#DIV/0!</v>
      </c>
      <c r="AJ1488" t="e">
        <f>IF(DEGREES(ACOS(SIN(RADIANS(G1488))*SIN(RADIANS(E1480))+COS(RADIANS(G1488))*COS(RADIANS(E1480))*COS(RADIANS(AJ1470))))&gt;90,0,$F$4*$F$5/E1479^2*(SIN(RADIANS(G1488))*SIN(RADIANS(E1480))+COS(RADIANS(G1488))*COS(RADIANS(E1480))*COS(RADIANS(AJ1470))))</f>
        <v>#DIV/0!</v>
      </c>
      <c r="AK1488">
        <f>IF(DEGREES(ACOS(SIN(RADIANS(G1488))*SIN(RADIANS(E1480))+COS(RADIANS(G1488))*COS(RADIANS(E1480))*COS(RADIANS(AK1470))))&gt;90,0,$F$4*$F$5/E1479^2*(SIN(RADIANS(G1488))*SIN(RADIANS(E1480))+COS(RADIANS(G1488))*COS(RADIANS(E1480))*COS(RADIANS(AK1470))))</f>
        <v>0</v>
      </c>
      <c r="AL1488">
        <f>IF(DEGREES(ACOS(SIN(RADIANS(G1488))*SIN(RADIANS(E1480))+COS(RADIANS(G1488))*COS(RADIANS(E1480))*COS(RADIANS(AL1470))))&gt;90,0,$F$4*$F$5/E1479^2*(SIN(RADIANS(G1488))*SIN(RADIANS(E1480))+COS(RADIANS(G1488))*COS(RADIANS(E1480))*COS(RADIANS(AL1470))))</f>
        <v>0</v>
      </c>
      <c r="AM1488">
        <f>IF(DEGREES(ACOS(SIN(RADIANS(G1488))*SIN(RADIANS(E1480))+COS(RADIANS(G1488))*COS(RADIANS(E1480))*COS(RADIANS(AM1470))))&gt;90,0,$F$4*$F$5/E1479^2*(SIN(RADIANS(G1488))*SIN(RADIANS(E1480))+COS(RADIANS(G1488))*COS(RADIANS(E1480))*COS(RADIANS(AM1470))))</f>
        <v>0</v>
      </c>
      <c r="AN1488">
        <f>IF(DEGREES(ACOS(SIN(RADIANS(G1488))*SIN(RADIANS(E1480))+COS(RADIANS(G1488))*COS(RADIANS(E1480))*COS(RADIANS(AN1470))))&gt;90,0,$F$4*$F$5/E1479^2*(SIN(RADIANS(G1488))*SIN(RADIANS(E1480))+COS(RADIANS(G1488))*COS(RADIANS(E1480))*COS(RADIANS(AN1470))))</f>
        <v>0</v>
      </c>
      <c r="AO1488">
        <f>IF(DEGREES(ACOS(SIN(RADIANS(G1488))*SIN(RADIANS(E1480))+COS(RADIANS(G1488))*COS(RADIANS(E1480))*COS(RADIANS(AO1470))))&gt;90,0,$F$4*$F$5/E1479^2*(SIN(RADIANS(G1488))*SIN(RADIANS(E1480))+COS(RADIANS(G1488))*COS(RADIANS(E1480))*COS(RADIANS(AO1470))))</f>
        <v>0</v>
      </c>
      <c r="AP1488">
        <f>IF(DEGREES(ACOS(SIN(RADIANS(G1488))*SIN(RADIANS(E1480))+COS(RADIANS(G1488))*COS(RADIANS(E1480))*COS(RADIANS(AP1470))))&gt;90,0,$F$4*$F$5/E1479^2*(SIN(RADIANS(G1488))*SIN(RADIANS(E1480))+COS(RADIANS(G1488))*COS(RADIANS(E1480))*COS(RADIANS(AP1470))))</f>
        <v>0</v>
      </c>
      <c r="AQ1488">
        <f>IF(DEGREES(ACOS(SIN(RADIANS(G1488))*SIN(RADIANS(E1480))+COS(RADIANS(G1488))*COS(RADIANS(E1480))*COS(RADIANS(AQ1470))))&gt;90,0,$F$4*$F$5/E1479^2*(SIN(RADIANS(G1488))*SIN(RADIANS(E1480))+COS(RADIANS(G1488))*COS(RADIANS(E1480))*COS(RADIANS(AQ1470))))</f>
        <v>0</v>
      </c>
      <c r="AR1488">
        <f>IF(DEGREES(ACOS(SIN(RADIANS(G1488))*SIN(RADIANS(E1480))+COS(RADIANS(G1488))*COS(RADIANS(E1480))*COS(RADIANS(AR1470))))&gt;90,0,$F$4*$F$5/E1479^2*(SIN(RADIANS(G1488))*SIN(RADIANS(E1480))+COS(RADIANS(G1488))*COS(RADIANS(E1480))*COS(RADIANS(AR1470))))</f>
        <v>0</v>
      </c>
    </row>
    <row r="1489" spans="2:44" x14ac:dyDescent="0.5">
      <c r="G1489">
        <v>-80</v>
      </c>
      <c r="I1489">
        <f>IF(DEGREES(ACOS(SIN(RADIANS(G1489))*SIN(RADIANS(E1480))+COS(RADIANS(G1489))*COS(RADIANS(E1480))*COS(RADIANS(I1470))))&gt;90,0,$F$4*$F$5/E1479^2*(SIN(RADIANS(G1489))*SIN(RADIANS(E1480))+COS(RADIANS(G1489))*COS(RADIANS(E1480))*COS(RADIANS(I1470))))</f>
        <v>0</v>
      </c>
      <c r="J1489">
        <f>IF(DEGREES(ACOS(SIN(RADIANS(G1489))*SIN(RADIANS(E1480))+COS(RADIANS(G1489))*COS(RADIANS(E1480))*COS(RADIANS(J1470))))&gt;90,0,$F$4*$F$5/E1479^2*(SIN(RADIANS(G1489))*SIN(RADIANS(E1480))+COS(RADIANS(G1489))*COS(RADIANS(E1480))*COS(RADIANS(J1470))))</f>
        <v>0</v>
      </c>
      <c r="K1489">
        <f>IF(DEGREES(ACOS(SIN(RADIANS(G1489))*SIN(RADIANS(E1480))+COS(RADIANS(G1489))*COS(RADIANS(E1480))*COS(RADIANS(K1470))))&gt;90,0,$F$4*$F$5/E1479^2*(SIN(RADIANS(G1489))*SIN(RADIANS(E1480))+COS(RADIANS(G1489))*COS(RADIANS(E1480))*COS(RADIANS(K1470))))</f>
        <v>0</v>
      </c>
      <c r="L1489">
        <f>IF(DEGREES(ACOS(SIN(RADIANS(G1489))*SIN(RADIANS(E1480))+COS(RADIANS(G1489))*COS(RADIANS(E1480))*COS(RADIANS(L1470))))&gt;90,0,$F$4*$F$5/E1479^2*(SIN(RADIANS(G1489))*SIN(RADIANS(E1480))+COS(RADIANS(G1489))*COS(RADIANS(E1480))*COS(RADIANS(L1470))))</f>
        <v>0</v>
      </c>
      <c r="M1489">
        <f>IF(DEGREES(ACOS(SIN(RADIANS(G1489))*SIN(RADIANS(E1480))+COS(RADIANS(G1489))*COS(RADIANS(E1480))*COS(RADIANS(M1470))))&gt;90,0,$F$4*$F$5/E1479^2*(SIN(RADIANS(G1489))*SIN(RADIANS(E1480))+COS(RADIANS(G1489))*COS(RADIANS(E1480))*COS(RADIANS(M1470))))</f>
        <v>0</v>
      </c>
      <c r="N1489">
        <f>IF(DEGREES(ACOS(SIN(RADIANS(G1489))*SIN(RADIANS(E1480))+COS(RADIANS(G1489))*COS(RADIANS(E1480))*COS(RADIANS(N1470))))&gt;90,0,$F$4*$F$5/E1479^2*(SIN(RADIANS(G1489))*SIN(RADIANS(E1480))+COS(RADIANS(G1489))*COS(RADIANS(E1480))*COS(RADIANS(N1470))))</f>
        <v>0</v>
      </c>
      <c r="O1489">
        <f>IF(DEGREES(ACOS(SIN(RADIANS(G1489))*SIN(RADIANS(E1480))+COS(RADIANS(G1489))*COS(RADIANS(E1480))*COS(RADIANS(O1470))))&gt;90,0,$F$4*$F$5/E1479^2*(SIN(RADIANS(G1489))*SIN(RADIANS(E1480))+COS(RADIANS(G1489))*COS(RADIANS(E1480))*COS(RADIANS(O1470))))</f>
        <v>0</v>
      </c>
      <c r="P1489">
        <f>IF(DEGREES(ACOS(SIN(RADIANS(G1489))*SIN(RADIANS(E1480))+COS(RADIANS(G1489))*COS(RADIANS(E1480))*COS(RADIANS(P1470))))&gt;90,0,$F$4*$F$5/E1479^2*(SIN(RADIANS(G1489))*SIN(RADIANS(E1480))+COS(RADIANS(G1489))*COS(RADIANS(E1480))*COS(RADIANS(P1470))))</f>
        <v>0</v>
      </c>
      <c r="Q1489">
        <f>IF(DEGREES(ACOS(SIN(RADIANS(G1489))*SIN(RADIANS(E1480))+COS(RADIANS(G1489))*COS(RADIANS(E1480))*COS(RADIANS(Q1470))))&gt;90,0,$F$4*$F$5/E1479^2*(SIN(RADIANS(G1489))*SIN(RADIANS(E1480))+COS(RADIANS(G1489))*COS(RADIANS(E1480))*COS(RADIANS(Q1470))))</f>
        <v>0</v>
      </c>
      <c r="R1489" t="e">
        <f>IF(DEGREES(ACOS(SIN(RADIANS(G1489))*SIN(RADIANS(E1480))+COS(RADIANS(G1489))*COS(RADIANS(E1480))*COS(RADIANS(R1470))))&gt;90,0,$F$4*$F$5/E1479^2*(SIN(RADIANS(G1489))*SIN(RADIANS(E1480))+COS(RADIANS(G1489))*COS(RADIANS(E1480))*COS(RADIANS(R1470))))</f>
        <v>#DIV/0!</v>
      </c>
      <c r="S1489" t="e">
        <f>IF(DEGREES(ACOS(SIN(RADIANS(G1489))*SIN(RADIANS(E1480))+COS(RADIANS(G1489))*COS(RADIANS(E1480))*COS(RADIANS(S1470))))&gt;90,0,$F$4*$F$5/E1479^2*(SIN(RADIANS(G1489))*SIN(RADIANS(E1480))+COS(RADIANS(G1489))*COS(RADIANS(E1480))*COS(RADIANS(S1470))))</f>
        <v>#DIV/0!</v>
      </c>
      <c r="T1489" t="e">
        <f>IF(DEGREES(ACOS(SIN(RADIANS(G1489))*SIN(RADIANS(E1480))+COS(RADIANS(G1489))*COS(RADIANS(E1480))*COS(RADIANS(T1470))))&gt;90,0,$F$4*$F$5/E1479^2*(SIN(RADIANS(G1489))*SIN(RADIANS(E1480))+COS(RADIANS(G1489))*COS(RADIANS(E1480))*COS(RADIANS(T1470))))</f>
        <v>#DIV/0!</v>
      </c>
      <c r="U1489" t="e">
        <f>IF(DEGREES(ACOS(SIN(RADIANS(G1489))*SIN(RADIANS(E1480))+COS(RADIANS(G1489))*COS(RADIANS(E1480))*COS(RADIANS(U1470))))&gt;90,0,$F$4*$F$5/E1479^2*(SIN(RADIANS(G1489))*SIN(RADIANS(E1480))+COS(RADIANS(G1489))*COS(RADIANS(E1480))*COS(RADIANS(U1470))))</f>
        <v>#DIV/0!</v>
      </c>
      <c r="V1489" t="e">
        <f>IF(DEGREES(ACOS(SIN(RADIANS(G1489))*SIN(RADIANS(E1480))+COS(RADIANS(G1489))*COS(RADIANS(E1480))*COS(RADIANS(V1470))))&gt;90,0,$F$4*$F$5/E1479^2*(SIN(RADIANS(G1489))*SIN(RADIANS(E1480))+COS(RADIANS(G1489))*COS(RADIANS(E1480))*COS(RADIANS(V1470))))</f>
        <v>#DIV/0!</v>
      </c>
      <c r="W1489" t="e">
        <f>IF(DEGREES(ACOS(SIN(RADIANS(G1489))*SIN(RADIANS(E1480))+COS(RADIANS(G1489))*COS(RADIANS(E1480))*COS(RADIANS(W1470))))&gt;90,0,$F$4*$F$5/E1479^2*(SIN(RADIANS(G1489))*SIN(RADIANS(E1480))+COS(RADIANS(G1489))*COS(RADIANS(E1480))*COS(RADIANS(W1470))))</f>
        <v>#DIV/0!</v>
      </c>
      <c r="X1489" t="e">
        <f>IF(DEGREES(ACOS(SIN(RADIANS(G1489))*SIN(RADIANS(E1480))+COS(RADIANS(G1489))*COS(RADIANS(E1480))*COS(RADIANS(X1470))))&gt;90,0,$F$4*$F$5/E1479^2*(SIN(RADIANS(G1489))*SIN(RADIANS(E1480))+COS(RADIANS(G1489))*COS(RADIANS(E1480))*COS(RADIANS(X1470))))</f>
        <v>#DIV/0!</v>
      </c>
      <c r="Y1489" t="e">
        <f>IF(DEGREES(ACOS(SIN(RADIANS(G1489))*SIN(RADIANS(E1480))+COS(RADIANS(G1489))*COS(RADIANS(E1480))*COS(RADIANS(Y1470))))&gt;90,0,$F$4*$F$5/E1479^2*(SIN(RADIANS(G1489))*SIN(RADIANS(E1480))+COS(RADIANS(G1489))*COS(RADIANS(E1480))*COS(RADIANS(Y1470))))</f>
        <v>#DIV/0!</v>
      </c>
      <c r="Z1489" t="e">
        <f>IF(DEGREES(ACOS(SIN(RADIANS(G1489))*SIN(RADIANS(E1480))+COS(RADIANS(G1489))*COS(RADIANS(E1480))*COS(RADIANS(Z1470))))&gt;90,0,$F$4*$F$5/E1479^2*(SIN(RADIANS(G1489))*SIN(RADIANS(E1480))+COS(RADIANS(G1489))*COS(RADIANS(E1480))*COS(RADIANS(Z1470))))</f>
        <v>#DIV/0!</v>
      </c>
      <c r="AA1489" t="e">
        <f>IF(DEGREES(ACOS(SIN(RADIANS(G1489))*SIN(RADIANS(E1480))+COS(RADIANS(G1489))*COS(RADIANS(E1480))*COS(RADIANS(AA1470))))&gt;90,0,$F$4*$F$5/E1479^2*(SIN(RADIANS(G1489))*SIN(RADIANS(E1480))+COS(RADIANS(G1489))*COS(RADIANS(E1480))*COS(RADIANS(AA1470))))</f>
        <v>#DIV/0!</v>
      </c>
      <c r="AB1489" t="e">
        <f>IF(DEGREES(ACOS(SIN(RADIANS(G1489))*SIN(RADIANS(E1480))+COS(RADIANS(G1489))*COS(RADIANS(E1480))*COS(RADIANS(AB1470))))&gt;90,0,$F$4*$F$5/E1479^2*(SIN(RADIANS(G1489))*SIN(RADIANS(E1480))+COS(RADIANS(G1489))*COS(RADIANS(E1480))*COS(RADIANS(AB1470))))</f>
        <v>#DIV/0!</v>
      </c>
      <c r="AC1489" t="e">
        <f>IF(DEGREES(ACOS(SIN(RADIANS(G1489))*SIN(RADIANS(E1480))+COS(RADIANS(G1489))*COS(RADIANS(E1480))*COS(RADIANS(AC1470))))&gt;90,0,$F$4*$F$5/E1479^2*(SIN(RADIANS(G1489))*SIN(RADIANS(E1480))+COS(RADIANS(G1489))*COS(RADIANS(E1480))*COS(RADIANS(AC1470))))</f>
        <v>#DIV/0!</v>
      </c>
      <c r="AD1489" t="e">
        <f>IF(DEGREES(ACOS(SIN(RADIANS(G1489))*SIN(RADIANS(E1480))+COS(RADIANS(G1489))*COS(RADIANS(E1480))*COS(RADIANS(AD1470))))&gt;90,0,$F$4*$F$5/E1479^2*(SIN(RADIANS(G1489))*SIN(RADIANS(E1480))+COS(RADIANS(G1489))*COS(RADIANS(E1480))*COS(RADIANS(AD1470))))</f>
        <v>#DIV/0!</v>
      </c>
      <c r="AE1489" t="e">
        <f>IF(DEGREES(ACOS(SIN(RADIANS(G1489))*SIN(RADIANS(E1480))+COS(RADIANS(G1489))*COS(RADIANS(E1480))*COS(RADIANS(AE1470))))&gt;90,0,$F$4*$F$5/E1479^2*(SIN(RADIANS(G1489))*SIN(RADIANS(E1480))+COS(RADIANS(G1489))*COS(RADIANS(E1480))*COS(RADIANS(AE1470))))</f>
        <v>#DIV/0!</v>
      </c>
      <c r="AF1489" t="e">
        <f>IF(DEGREES(ACOS(SIN(RADIANS(G1489))*SIN(RADIANS(E1480))+COS(RADIANS(G1489))*COS(RADIANS(E1480))*COS(RADIANS(AF1470))))&gt;90,0,$F$4*$F$5/E1479^2*(SIN(RADIANS(G1489))*SIN(RADIANS(E1480))+COS(RADIANS(G1489))*COS(RADIANS(E1480))*COS(RADIANS(AF1470))))</f>
        <v>#DIV/0!</v>
      </c>
      <c r="AG1489" t="e">
        <f>IF(DEGREES(ACOS(SIN(RADIANS(G1489))*SIN(RADIANS(E1480))+COS(RADIANS(G1489))*COS(RADIANS(E1480))*COS(RADIANS(AG1470))))&gt;90,0,$F$4*$F$5/E1479^2*(SIN(RADIANS(G1489))*SIN(RADIANS(E1480))+COS(RADIANS(G1489))*COS(RADIANS(E1480))*COS(RADIANS(AG1470))))</f>
        <v>#DIV/0!</v>
      </c>
      <c r="AH1489" t="e">
        <f>IF(DEGREES(ACOS(SIN(RADIANS(G1489))*SIN(RADIANS(E1480))+COS(RADIANS(G1489))*COS(RADIANS(E1480))*COS(RADIANS(AH1470))))&gt;90,0,$F$4*$F$5/E1479^2*(SIN(RADIANS(G1489))*SIN(RADIANS(E1480))+COS(RADIANS(G1489))*COS(RADIANS(E1480))*COS(RADIANS(AH1470))))</f>
        <v>#DIV/0!</v>
      </c>
      <c r="AI1489" t="e">
        <f>IF(DEGREES(ACOS(SIN(RADIANS(G1489))*SIN(RADIANS(E1480))+COS(RADIANS(G1489))*COS(RADIANS(E1480))*COS(RADIANS(AI1470))))&gt;90,0,$F$4*$F$5/E1479^2*(SIN(RADIANS(G1489))*SIN(RADIANS(E1480))+COS(RADIANS(G1489))*COS(RADIANS(E1480))*COS(RADIANS(AI1470))))</f>
        <v>#DIV/0!</v>
      </c>
      <c r="AJ1489" t="e">
        <f>IF(DEGREES(ACOS(SIN(RADIANS(G1489))*SIN(RADIANS(E1480))+COS(RADIANS(G1489))*COS(RADIANS(E1480))*COS(RADIANS(AJ1470))))&gt;90,0,$F$4*$F$5/E1479^2*(SIN(RADIANS(G1489))*SIN(RADIANS(E1480))+COS(RADIANS(G1489))*COS(RADIANS(E1480))*COS(RADIANS(AJ1470))))</f>
        <v>#DIV/0!</v>
      </c>
      <c r="AK1489">
        <f>IF(DEGREES(ACOS(SIN(RADIANS(G1489))*SIN(RADIANS(E1480))+COS(RADIANS(G1489))*COS(RADIANS(E1480))*COS(RADIANS(AK1470))))&gt;90,0,$F$4*$F$5/E1479^2*(SIN(RADIANS(G1489))*SIN(RADIANS(E1480))+COS(RADIANS(G1489))*COS(RADIANS(E1480))*COS(RADIANS(AK1470))))</f>
        <v>0</v>
      </c>
      <c r="AL1489">
        <f>IF(DEGREES(ACOS(SIN(RADIANS(G1489))*SIN(RADIANS(E1480))+COS(RADIANS(G1489))*COS(RADIANS(E1480))*COS(RADIANS(AL1470))))&gt;90,0,$F$4*$F$5/E1479^2*(SIN(RADIANS(G1489))*SIN(RADIANS(E1480))+COS(RADIANS(G1489))*COS(RADIANS(E1480))*COS(RADIANS(AL1470))))</f>
        <v>0</v>
      </c>
      <c r="AM1489">
        <f>IF(DEGREES(ACOS(SIN(RADIANS(G1489))*SIN(RADIANS(E1480))+COS(RADIANS(G1489))*COS(RADIANS(E1480))*COS(RADIANS(AM1470))))&gt;90,0,$F$4*$F$5/E1479^2*(SIN(RADIANS(G1489))*SIN(RADIANS(E1480))+COS(RADIANS(G1489))*COS(RADIANS(E1480))*COS(RADIANS(AM1470))))</f>
        <v>0</v>
      </c>
      <c r="AN1489">
        <f>IF(DEGREES(ACOS(SIN(RADIANS(G1489))*SIN(RADIANS(E1480))+COS(RADIANS(G1489))*COS(RADIANS(E1480))*COS(RADIANS(AN1470))))&gt;90,0,$F$4*$F$5/E1479^2*(SIN(RADIANS(G1489))*SIN(RADIANS(E1480))+COS(RADIANS(G1489))*COS(RADIANS(E1480))*COS(RADIANS(AN1470))))</f>
        <v>0</v>
      </c>
      <c r="AO1489">
        <f>IF(DEGREES(ACOS(SIN(RADIANS(G1489))*SIN(RADIANS(E1480))+COS(RADIANS(G1489))*COS(RADIANS(E1480))*COS(RADIANS(AO1470))))&gt;90,0,$F$4*$F$5/E1479^2*(SIN(RADIANS(G1489))*SIN(RADIANS(E1480))+COS(RADIANS(G1489))*COS(RADIANS(E1480))*COS(RADIANS(AO1470))))</f>
        <v>0</v>
      </c>
      <c r="AP1489">
        <f>IF(DEGREES(ACOS(SIN(RADIANS(G1489))*SIN(RADIANS(E1480))+COS(RADIANS(G1489))*COS(RADIANS(E1480))*COS(RADIANS(AP1470))))&gt;90,0,$F$4*$F$5/E1479^2*(SIN(RADIANS(G1489))*SIN(RADIANS(E1480))+COS(RADIANS(G1489))*COS(RADIANS(E1480))*COS(RADIANS(AP1470))))</f>
        <v>0</v>
      </c>
      <c r="AQ1489">
        <f>IF(DEGREES(ACOS(SIN(RADIANS(G1489))*SIN(RADIANS(E1480))+COS(RADIANS(G1489))*COS(RADIANS(E1480))*COS(RADIANS(AQ1470))))&gt;90,0,$F$4*$F$5/E1479^2*(SIN(RADIANS(G1489))*SIN(RADIANS(E1480))+COS(RADIANS(G1489))*COS(RADIANS(E1480))*COS(RADIANS(AQ1470))))</f>
        <v>0</v>
      </c>
      <c r="AR1489">
        <f>IF(DEGREES(ACOS(SIN(RADIANS(G1489))*SIN(RADIANS(E1480))+COS(RADIANS(G1489))*COS(RADIANS(E1480))*COS(RADIANS(AR1470))))&gt;90,0,$F$4*$F$5/E1479^2*(SIN(RADIANS(G1489))*SIN(RADIANS(E1480))+COS(RADIANS(G1489))*COS(RADIANS(E1480))*COS(RADIANS(AR1470))))</f>
        <v>0</v>
      </c>
    </row>
    <row r="1490" spans="2:44" x14ac:dyDescent="0.5">
      <c r="G1490">
        <v>-90</v>
      </c>
      <c r="I1490" t="e">
        <f>IF(DEGREES(ACOS(SIN(RADIANS(G1490))*SIN(RADIANS(E1480))+COS(RADIANS(G1490))*COS(RADIANS(E1480))*COS(RADIANS(I1470))))&gt;90,0,$F$4*$F$5/E1479^2*(SIN(RADIANS(G1490))*SIN(RADIANS(E1480))+COS(RADIANS(G1490))*COS(RADIANS(E1480))*COS(RADIANS(I1470))))</f>
        <v>#DIV/0!</v>
      </c>
      <c r="J1490" t="e">
        <f>IF(DEGREES(ACOS(SIN(RADIANS(G1490))*SIN(RADIANS(E1480))+COS(RADIANS(G1490))*COS(RADIANS(E1480))*COS(RADIANS(J1470))))&gt;90,0,$F$4*$F$5/E1479^2*(SIN(RADIANS(G1490))*SIN(RADIANS(E1480))+COS(RADIANS(G1490))*COS(RADIANS(E1480))*COS(RADIANS(J1470))))</f>
        <v>#DIV/0!</v>
      </c>
      <c r="K1490" t="e">
        <f>IF(DEGREES(ACOS(SIN(RADIANS(G1490))*SIN(RADIANS(E1480))+COS(RADIANS(G1490))*COS(RADIANS(E1480))*COS(RADIANS(K1470))))&gt;90,0,$F$4*$F$5/E1479^2*(SIN(RADIANS(G1490))*SIN(RADIANS(E1480))+COS(RADIANS(G1490))*COS(RADIANS(E1480))*COS(RADIANS(K1470))))</f>
        <v>#DIV/0!</v>
      </c>
      <c r="L1490" t="e">
        <f>IF(DEGREES(ACOS(SIN(RADIANS(G1490))*SIN(RADIANS(E1480))+COS(RADIANS(G1490))*COS(RADIANS(E1480))*COS(RADIANS(L1470))))&gt;90,0,$F$4*$F$5/E1479^2*(SIN(RADIANS(G1490))*SIN(RADIANS(E1480))+COS(RADIANS(G1490))*COS(RADIANS(E1480))*COS(RADIANS(L1470))))</f>
        <v>#DIV/0!</v>
      </c>
      <c r="M1490" t="e">
        <f>IF(DEGREES(ACOS(SIN(RADIANS(G1490))*SIN(RADIANS(E1480))+COS(RADIANS(G1490))*COS(RADIANS(E1480))*COS(RADIANS(M1470))))&gt;90,0,$F$4*$F$5/E1479^2*(SIN(RADIANS(G1490))*SIN(RADIANS(E1480))+COS(RADIANS(G1490))*COS(RADIANS(E1480))*COS(RADIANS(M1470))))</f>
        <v>#DIV/0!</v>
      </c>
      <c r="N1490" t="e">
        <f>IF(DEGREES(ACOS(SIN(RADIANS(G1490))*SIN(RADIANS(E1480))+COS(RADIANS(G1490))*COS(RADIANS(E1480))*COS(RADIANS(N1470))))&gt;90,0,$F$4*$F$5/E1479^2*(SIN(RADIANS(G1490))*SIN(RADIANS(E1480))+COS(RADIANS(G1490))*COS(RADIANS(E1480))*COS(RADIANS(N1470))))</f>
        <v>#DIV/0!</v>
      </c>
      <c r="O1490" t="e">
        <f>IF(DEGREES(ACOS(SIN(RADIANS(G1490))*SIN(RADIANS(E1480))+COS(RADIANS(G1490))*COS(RADIANS(E1480))*COS(RADIANS(O1470))))&gt;90,0,$F$4*$F$5/E1479^2*(SIN(RADIANS(G1490))*SIN(RADIANS(E1480))+COS(RADIANS(G1490))*COS(RADIANS(E1480))*COS(RADIANS(O1470))))</f>
        <v>#DIV/0!</v>
      </c>
      <c r="P1490" t="e">
        <f>IF(DEGREES(ACOS(SIN(RADIANS(G1490))*SIN(RADIANS(E1480))+COS(RADIANS(G1490))*COS(RADIANS(E1480))*COS(RADIANS(P1470))))&gt;90,0,$F$4*$F$5/E1479^2*(SIN(RADIANS(G1490))*SIN(RADIANS(E1480))+COS(RADIANS(G1490))*COS(RADIANS(E1480))*COS(RADIANS(P1470))))</f>
        <v>#DIV/0!</v>
      </c>
      <c r="Q1490" t="e">
        <f>IF(DEGREES(ACOS(SIN(RADIANS(G1490))*SIN(RADIANS(E1480))+COS(RADIANS(G1490))*COS(RADIANS(E1480))*COS(RADIANS(Q1470))))&gt;90,0,$F$4*$F$5/E1479^2*(SIN(RADIANS(G1490))*SIN(RADIANS(E1480))+COS(RADIANS(G1490))*COS(RADIANS(E1480))*COS(RADIANS(Q1470))))</f>
        <v>#DIV/0!</v>
      </c>
      <c r="R1490" t="e">
        <f>IF(DEGREES(ACOS(SIN(RADIANS(G1490))*SIN(RADIANS(E1480))+COS(RADIANS(G1490))*COS(RADIANS(E1480))*COS(RADIANS(R1470))))&gt;90,0,$F$4*$F$5/E1479^2*(SIN(RADIANS(G1490))*SIN(RADIANS(E1480))+COS(RADIANS(G1490))*COS(RADIANS(E1480))*COS(RADIANS(R1470))))</f>
        <v>#DIV/0!</v>
      </c>
      <c r="S1490" t="e">
        <f>IF(DEGREES(ACOS(SIN(RADIANS(G1490))*SIN(RADIANS(E1480))+COS(RADIANS(G1490))*COS(RADIANS(E1480))*COS(RADIANS(S1470))))&gt;90,0,$F$4*$F$5/E1479^2*(SIN(RADIANS(G1490))*SIN(RADIANS(E1480))+COS(RADIANS(G1490))*COS(RADIANS(E1480))*COS(RADIANS(S1470))))</f>
        <v>#DIV/0!</v>
      </c>
      <c r="T1490" t="e">
        <f>IF(DEGREES(ACOS(SIN(RADIANS(G1490))*SIN(RADIANS(E1480))+COS(RADIANS(G1490))*COS(RADIANS(E1480))*COS(RADIANS(T1470))))&gt;90,0,$F$4*$F$5/E1479^2*(SIN(RADIANS(G1490))*SIN(RADIANS(E1480))+COS(RADIANS(G1490))*COS(RADIANS(E1480))*COS(RADIANS(T1470))))</f>
        <v>#DIV/0!</v>
      </c>
      <c r="U1490" t="e">
        <f>IF(DEGREES(ACOS(SIN(RADIANS(G1490))*SIN(RADIANS(E1480))+COS(RADIANS(G1490))*COS(RADIANS(E1480))*COS(RADIANS(U1470))))&gt;90,0,$F$4*$F$5/E1479^2*(SIN(RADIANS(G1490))*SIN(RADIANS(E1480))+COS(RADIANS(G1490))*COS(RADIANS(E1480))*COS(RADIANS(U1470))))</f>
        <v>#DIV/0!</v>
      </c>
      <c r="V1490" t="e">
        <f>IF(DEGREES(ACOS(SIN(RADIANS(G1490))*SIN(RADIANS(E1480))+COS(RADIANS(G1490))*COS(RADIANS(E1480))*COS(RADIANS(V1470))))&gt;90,0,$F$4*$F$5/E1479^2*(SIN(RADIANS(G1490))*SIN(RADIANS(E1480))+COS(RADIANS(G1490))*COS(RADIANS(E1480))*COS(RADIANS(V1470))))</f>
        <v>#DIV/0!</v>
      </c>
      <c r="W1490" t="e">
        <f>IF(DEGREES(ACOS(SIN(RADIANS(G1490))*SIN(RADIANS(E1480))+COS(RADIANS(G1490))*COS(RADIANS(E1480))*COS(RADIANS(W1470))))&gt;90,0,$F$4*$F$5/E1479^2*(SIN(RADIANS(G1490))*SIN(RADIANS(E1480))+COS(RADIANS(G1490))*COS(RADIANS(E1480))*COS(RADIANS(W1470))))</f>
        <v>#DIV/0!</v>
      </c>
      <c r="X1490" t="e">
        <f>IF(DEGREES(ACOS(SIN(RADIANS(G1490))*SIN(RADIANS(E1480))+COS(RADIANS(G1490))*COS(RADIANS(E1480))*COS(RADIANS(X1470))))&gt;90,0,$F$4*$F$5/E1479^2*(SIN(RADIANS(G1490))*SIN(RADIANS(E1480))+COS(RADIANS(G1490))*COS(RADIANS(E1480))*COS(RADIANS(X1470))))</f>
        <v>#DIV/0!</v>
      </c>
      <c r="Y1490" t="e">
        <f>IF(DEGREES(ACOS(SIN(RADIANS(G1490))*SIN(RADIANS(E1480))+COS(RADIANS(G1490))*COS(RADIANS(E1480))*COS(RADIANS(Y1470))))&gt;90,0,$F$4*$F$5/E1479^2*(SIN(RADIANS(G1490))*SIN(RADIANS(E1480))+COS(RADIANS(G1490))*COS(RADIANS(E1480))*COS(RADIANS(Y1470))))</f>
        <v>#DIV/0!</v>
      </c>
      <c r="Z1490" t="e">
        <f>IF(DEGREES(ACOS(SIN(RADIANS(G1490))*SIN(RADIANS(E1480))+COS(RADIANS(G1490))*COS(RADIANS(E1480))*COS(RADIANS(Z1470))))&gt;90,0,$F$4*$F$5/E1479^2*(SIN(RADIANS(G1490))*SIN(RADIANS(E1480))+COS(RADIANS(G1490))*COS(RADIANS(E1480))*COS(RADIANS(Z1470))))</f>
        <v>#DIV/0!</v>
      </c>
      <c r="AA1490" t="e">
        <f>IF(DEGREES(ACOS(SIN(RADIANS(G1490))*SIN(RADIANS(E1480))+COS(RADIANS(G1490))*COS(RADIANS(E1480))*COS(RADIANS(AA1470))))&gt;90,0,$F$4*$F$5/E1479^2*(SIN(RADIANS(G1490))*SIN(RADIANS(E1480))+COS(RADIANS(G1490))*COS(RADIANS(E1480))*COS(RADIANS(AA1470))))</f>
        <v>#DIV/0!</v>
      </c>
      <c r="AB1490" t="e">
        <f>IF(DEGREES(ACOS(SIN(RADIANS(G1490))*SIN(RADIANS(E1480))+COS(RADIANS(G1490))*COS(RADIANS(E1480))*COS(RADIANS(AB1470))))&gt;90,0,$F$4*$F$5/E1479^2*(SIN(RADIANS(G1490))*SIN(RADIANS(E1480))+COS(RADIANS(G1490))*COS(RADIANS(E1480))*COS(RADIANS(AB1470))))</f>
        <v>#DIV/0!</v>
      </c>
      <c r="AC1490" t="e">
        <f>IF(DEGREES(ACOS(SIN(RADIANS(G1490))*SIN(RADIANS(E1480))+COS(RADIANS(G1490))*COS(RADIANS(E1480))*COS(RADIANS(AC1470))))&gt;90,0,$F$4*$F$5/E1479^2*(SIN(RADIANS(G1490))*SIN(RADIANS(E1480))+COS(RADIANS(G1490))*COS(RADIANS(E1480))*COS(RADIANS(AC1470))))</f>
        <v>#DIV/0!</v>
      </c>
      <c r="AD1490" t="e">
        <f>IF(DEGREES(ACOS(SIN(RADIANS(G1490))*SIN(RADIANS(E1480))+COS(RADIANS(G1490))*COS(RADIANS(E1480))*COS(RADIANS(AD1470))))&gt;90,0,$F$4*$F$5/E1479^2*(SIN(RADIANS(G1490))*SIN(RADIANS(E1480))+COS(RADIANS(G1490))*COS(RADIANS(E1480))*COS(RADIANS(AD1470))))</f>
        <v>#DIV/0!</v>
      </c>
      <c r="AE1490" t="e">
        <f>IF(DEGREES(ACOS(SIN(RADIANS(G1490))*SIN(RADIANS(E1480))+COS(RADIANS(G1490))*COS(RADIANS(E1480))*COS(RADIANS(AE1470))))&gt;90,0,$F$4*$F$5/E1479^2*(SIN(RADIANS(G1490))*SIN(RADIANS(E1480))+COS(RADIANS(G1490))*COS(RADIANS(E1480))*COS(RADIANS(AE1470))))</f>
        <v>#DIV/0!</v>
      </c>
      <c r="AF1490" t="e">
        <f>IF(DEGREES(ACOS(SIN(RADIANS(G1490))*SIN(RADIANS(E1480))+COS(RADIANS(G1490))*COS(RADIANS(E1480))*COS(RADIANS(AF1470))))&gt;90,0,$F$4*$F$5/E1479^2*(SIN(RADIANS(G1490))*SIN(RADIANS(E1480))+COS(RADIANS(G1490))*COS(RADIANS(E1480))*COS(RADIANS(AF1470))))</f>
        <v>#DIV/0!</v>
      </c>
      <c r="AG1490" t="e">
        <f>IF(DEGREES(ACOS(SIN(RADIANS(G1490))*SIN(RADIANS(E1480))+COS(RADIANS(G1490))*COS(RADIANS(E1480))*COS(RADIANS(AG1470))))&gt;90,0,$F$4*$F$5/E1479^2*(SIN(RADIANS(G1490))*SIN(RADIANS(E1480))+COS(RADIANS(G1490))*COS(RADIANS(E1480))*COS(RADIANS(AG1470))))</f>
        <v>#DIV/0!</v>
      </c>
      <c r="AH1490" t="e">
        <f>IF(DEGREES(ACOS(SIN(RADIANS(G1490))*SIN(RADIANS(E1480))+COS(RADIANS(G1490))*COS(RADIANS(E1480))*COS(RADIANS(AH1470))))&gt;90,0,$F$4*$F$5/E1479^2*(SIN(RADIANS(G1490))*SIN(RADIANS(E1480))+COS(RADIANS(G1490))*COS(RADIANS(E1480))*COS(RADIANS(AH1470))))</f>
        <v>#DIV/0!</v>
      </c>
      <c r="AI1490" t="e">
        <f>IF(DEGREES(ACOS(SIN(RADIANS(G1490))*SIN(RADIANS(E1480))+COS(RADIANS(G1490))*COS(RADIANS(E1480))*COS(RADIANS(AI1470))))&gt;90,0,$F$4*$F$5/E1479^2*(SIN(RADIANS(G1490))*SIN(RADIANS(E1480))+COS(RADIANS(G1490))*COS(RADIANS(E1480))*COS(RADIANS(AI1470))))</f>
        <v>#DIV/0!</v>
      </c>
      <c r="AJ1490" t="e">
        <f>IF(DEGREES(ACOS(SIN(RADIANS(G1490))*SIN(RADIANS(E1480))+COS(RADIANS(G1490))*COS(RADIANS(E1480))*COS(RADIANS(AJ1470))))&gt;90,0,$F$4*$F$5/E1479^2*(SIN(RADIANS(G1490))*SIN(RADIANS(E1480))+COS(RADIANS(G1490))*COS(RADIANS(E1480))*COS(RADIANS(AJ1470))))</f>
        <v>#DIV/0!</v>
      </c>
      <c r="AK1490" t="e">
        <f>IF(DEGREES(ACOS(SIN(RADIANS(G1490))*SIN(RADIANS(E1480))+COS(RADIANS(G1490))*COS(RADIANS(E1480))*COS(RADIANS(AK1470))))&gt;90,0,$F$4*$F$5/E1479^2*(SIN(RADIANS(G1490))*SIN(RADIANS(E1480))+COS(RADIANS(G1490))*COS(RADIANS(E1480))*COS(RADIANS(AK1470))))</f>
        <v>#DIV/0!</v>
      </c>
      <c r="AL1490" t="e">
        <f>IF(DEGREES(ACOS(SIN(RADIANS(G1490))*SIN(RADIANS(E1480))+COS(RADIANS(G1490))*COS(RADIANS(E1480))*COS(RADIANS(AL1470))))&gt;90,0,$F$4*$F$5/E1479^2*(SIN(RADIANS(G1490))*SIN(RADIANS(E1480))+COS(RADIANS(G1490))*COS(RADIANS(E1480))*COS(RADIANS(AL1470))))</f>
        <v>#DIV/0!</v>
      </c>
      <c r="AM1490" t="e">
        <f>IF(DEGREES(ACOS(SIN(RADIANS(G1490))*SIN(RADIANS(E1480))+COS(RADIANS(G1490))*COS(RADIANS(E1480))*COS(RADIANS(AM1470))))&gt;90,0,$F$4*$F$5/E1479^2*(SIN(RADIANS(G1490))*SIN(RADIANS(E1480))+COS(RADIANS(G1490))*COS(RADIANS(E1480))*COS(RADIANS(AM1470))))</f>
        <v>#DIV/0!</v>
      </c>
      <c r="AN1490" t="e">
        <f>IF(DEGREES(ACOS(SIN(RADIANS(G1490))*SIN(RADIANS(E1480))+COS(RADIANS(G1490))*COS(RADIANS(E1480))*COS(RADIANS(AN1470))))&gt;90,0,$F$4*$F$5/E1479^2*(SIN(RADIANS(G1490))*SIN(RADIANS(E1480))+COS(RADIANS(G1490))*COS(RADIANS(E1480))*COS(RADIANS(AN1470))))</f>
        <v>#DIV/0!</v>
      </c>
      <c r="AO1490" t="e">
        <f>IF(DEGREES(ACOS(SIN(RADIANS(G1490))*SIN(RADIANS(E1480))+COS(RADIANS(G1490))*COS(RADIANS(E1480))*COS(RADIANS(AO1470))))&gt;90,0,$F$4*$F$5/E1479^2*(SIN(RADIANS(G1490))*SIN(RADIANS(E1480))+COS(RADIANS(G1490))*COS(RADIANS(E1480))*COS(RADIANS(AO1470))))</f>
        <v>#DIV/0!</v>
      </c>
      <c r="AP1490" t="e">
        <f>IF(DEGREES(ACOS(SIN(RADIANS(G1490))*SIN(RADIANS(E1480))+COS(RADIANS(G1490))*COS(RADIANS(E1480))*COS(RADIANS(AP1470))))&gt;90,0,$F$4*$F$5/E1479^2*(SIN(RADIANS(G1490))*SIN(RADIANS(E1480))+COS(RADIANS(G1490))*COS(RADIANS(E1480))*COS(RADIANS(AP1470))))</f>
        <v>#DIV/0!</v>
      </c>
      <c r="AQ1490" t="e">
        <f>IF(DEGREES(ACOS(SIN(RADIANS(G1490))*SIN(RADIANS(E1480))+COS(RADIANS(G1490))*COS(RADIANS(E1480))*COS(RADIANS(AQ1470))))&gt;90,0,$F$4*$F$5/E1479^2*(SIN(RADIANS(G1490))*SIN(RADIANS(E1480))+COS(RADIANS(G1490))*COS(RADIANS(E1480))*COS(RADIANS(AQ1470))))</f>
        <v>#DIV/0!</v>
      </c>
      <c r="AR1490" t="e">
        <f>IF(DEGREES(ACOS(SIN(RADIANS(G1490))*SIN(RADIANS(E1480))+COS(RADIANS(G1490))*COS(RADIANS(E1480))*COS(RADIANS(AR1470))))&gt;90,0,$F$4*$F$5/E1479^2*(SIN(RADIANS(G1490))*SIN(RADIANS(E1480))+COS(RADIANS(G1490))*COS(RADIANS(E1480))*COS(RADIANS(AR1470))))</f>
        <v>#DIV/0!</v>
      </c>
    </row>
    <row r="1492" spans="2:44" x14ac:dyDescent="0.5">
      <c r="H1492" t="s">
        <v>769</v>
      </c>
      <c r="I1492">
        <v>180</v>
      </c>
      <c r="J1492">
        <v>170</v>
      </c>
      <c r="K1492">
        <v>160</v>
      </c>
      <c r="L1492">
        <v>150</v>
      </c>
      <c r="M1492">
        <v>140</v>
      </c>
      <c r="N1492">
        <v>130</v>
      </c>
      <c r="O1492">
        <v>120</v>
      </c>
      <c r="P1492">
        <v>110</v>
      </c>
      <c r="Q1492">
        <v>100</v>
      </c>
      <c r="R1492">
        <v>90</v>
      </c>
      <c r="S1492">
        <v>80</v>
      </c>
      <c r="T1492">
        <v>70</v>
      </c>
      <c r="U1492">
        <v>60</v>
      </c>
      <c r="V1492">
        <v>50</v>
      </c>
      <c r="W1492">
        <v>40</v>
      </c>
      <c r="X1492">
        <v>30</v>
      </c>
      <c r="Y1492">
        <v>20</v>
      </c>
      <c r="Z1492">
        <v>10</v>
      </c>
      <c r="AA1492">
        <v>0</v>
      </c>
      <c r="AB1492">
        <v>-10</v>
      </c>
      <c r="AC1492">
        <v>-20</v>
      </c>
      <c r="AD1492">
        <v>-30</v>
      </c>
      <c r="AE1492">
        <v>-40</v>
      </c>
      <c r="AF1492">
        <v>-50</v>
      </c>
      <c r="AG1492">
        <v>-60</v>
      </c>
      <c r="AH1492">
        <v>-70</v>
      </c>
      <c r="AI1492">
        <v>-80</v>
      </c>
      <c r="AJ1492">
        <v>-90</v>
      </c>
      <c r="AK1492">
        <v>-100</v>
      </c>
      <c r="AL1492">
        <v>-110</v>
      </c>
      <c r="AM1492">
        <v>-120</v>
      </c>
      <c r="AN1492">
        <v>-130</v>
      </c>
      <c r="AO1492">
        <v>-140</v>
      </c>
      <c r="AP1492">
        <v>-150</v>
      </c>
      <c r="AQ1492">
        <v>-160</v>
      </c>
      <c r="AR1492">
        <v>-170</v>
      </c>
    </row>
    <row r="1493" spans="2:44" x14ac:dyDescent="0.5">
      <c r="H1493" t="s">
        <v>779</v>
      </c>
      <c r="I1493">
        <f>IF(ABS(I1492-E1505)&gt;180,IF(ABS(I1492-E1505)&gt;360,ABS(I1492-E1505)-360,360-ABS(I1492-E1505)),ABS(I1492-E1505))</f>
        <v>180</v>
      </c>
      <c r="J1493">
        <f>IF(ABS(J1492-E1505)&gt;180,IF(ABS(J1492-E1505)&gt;360,ABS(J1492-E1505)-360,360-ABS(J1492-E1505)),ABS(J1492-E1505))</f>
        <v>170</v>
      </c>
      <c r="K1493">
        <f>IF(ABS(K1492-E1505)&gt;180,IF(ABS(K1492-E1505)&gt;360,ABS(K1492-E1505)-360,360-ABS(K1492-E1505)),ABS(K1492-E1505))</f>
        <v>160</v>
      </c>
      <c r="L1493">
        <f>IF(ABS(L1492-E1505)&gt;180,IF(ABS(L1492-E1505)&gt;360,ABS(L1492-E1505)-360,360-ABS(L1492-E1505)),ABS(L1492-E1505))</f>
        <v>150</v>
      </c>
      <c r="M1493">
        <f>IF(ABS(M1492-E1505)&gt;180,IF(ABS(M1492-E1505)&gt;360,ABS(M1492-E1505)-360,360-ABS(M1492-E1505)),ABS(M1492-E1505))</f>
        <v>140</v>
      </c>
      <c r="N1493">
        <f>IF(ABS(N1492-E1505)&gt;180,IF(ABS(N1492-E1505)&gt;360,ABS(N1492-E1505)-360,360-ABS(N1492-E1505)),ABS(N1492-E1505))</f>
        <v>130</v>
      </c>
      <c r="O1493">
        <f>IF(ABS(O1492-E1505)&gt;180,IF(ABS(O1492-E1505)&gt;360,ABS(O1492-E1505)-360,360-ABS(O1492-E1505)),ABS(O1492-E1505))</f>
        <v>120</v>
      </c>
      <c r="P1493">
        <f>IF(ABS(P1492-E1505)&gt;180,IF(ABS(P1492-E1505)&gt;360,ABS(P1492-E1505)-360,360-ABS(P1492-E1505)),ABS(P1492-E1505))</f>
        <v>110</v>
      </c>
      <c r="Q1493">
        <f>IF(ABS(Q1492-E1505)&gt;180,IF(ABS(Q1492-E1505)&gt;360,ABS(Q1492-E1505)-360,360-ABS(Q1492-E1505)),ABS(Q1492-E1505))</f>
        <v>100</v>
      </c>
      <c r="R1493">
        <f>IF(ABS(R1492-E1505)&gt;180,IF(ABS(R1492-E1505)&gt;360,ABS(R1492-E1505)-360,360-ABS(R1492-E1505)),ABS(R1492-E1505))</f>
        <v>90</v>
      </c>
      <c r="S1493">
        <f>IF(ABS(S1492-E1505)&gt;180,IF(ABS(S1492-E1505)&gt;360,ABS(S1492-E1505)-360,360-ABS(S1492-E1505)),ABS(S1492-E1505))</f>
        <v>80</v>
      </c>
      <c r="T1493">
        <f>IF(ABS(T1492-E1505)&gt;180,IF(ABS(T1492-E1505)&gt;360,ABS(T1492-E1505)-360,360-ABS(T1492-E1505)),ABS(T1492-E1505))</f>
        <v>70</v>
      </c>
      <c r="U1493">
        <f>IF(ABS(U1492-E1505)&gt;180,IF(ABS(U1492-E1505)&gt;360,ABS(U1492-E1505)-360,360-ABS(U1492-E1505)),ABS(U1492-E1505))</f>
        <v>60</v>
      </c>
      <c r="V1493">
        <f>IF(ABS(V1492-E1505)&gt;180,IF(ABS(V1492-E1505)&gt;360,ABS(V1492-E1505)-360,360-ABS(V1492-E1505)),ABS(V1492-E1505))</f>
        <v>50</v>
      </c>
      <c r="W1493">
        <f>IF(ABS(W1492-E1505)&gt;180,IF(ABS(W1492-E1505)&gt;360,ABS(W1492-E1505)-360,360-ABS(W1492-E1505)),ABS(W1492-E1505))</f>
        <v>40</v>
      </c>
      <c r="X1493">
        <f>IF(ABS(X1492-E1505)&gt;180,IF(ABS(X1492-E1505)&gt;360,ABS(X1492-E1505)-360,360-ABS(X1492-E1505)),ABS(X1492-E1505))</f>
        <v>30</v>
      </c>
      <c r="Y1493">
        <f>IF(ABS(Y1492-E1505)&gt;180,IF(ABS(Y1492-E1505)&gt;360,ABS(Y1492-E1505)-360,360-ABS(Y1492-E1505)),ABS(Y1492-E1505))</f>
        <v>20</v>
      </c>
      <c r="Z1493">
        <f>IF(ABS(Z1492-E1505)&gt;180,IF(ABS(Z1492-E1505)&gt;360,ABS(Z1492-E1505)-360,360-ABS(Z1492-E1505)),ABS(Z1492-E1505))</f>
        <v>10</v>
      </c>
      <c r="AA1493">
        <f>IF(ABS(AA1492-E1505)&gt;180,IF(ABS(AA1492-E1505)&gt;360,ABS(AA1492-E1505)-360,360-ABS(AA1492-E1505)),ABS(AA1492-E1505))</f>
        <v>0</v>
      </c>
      <c r="AB1493">
        <f>IF(ABS(AB1492-E1505)&gt;180,IF(ABS(AB1492-E1505)&gt;360,ABS(AB1492-E1505)-360,360-ABS(AB1492-E1505)),ABS(AB1492-E1505))</f>
        <v>10</v>
      </c>
      <c r="AC1493">
        <f>IF(ABS(AC1492-E1505)&gt;180,IF(ABS(AC1492-E1505)&gt;360,ABS(AC1492-E1505)-360,360-ABS(AC1492-E1505)),ABS(AC1492-E1505))</f>
        <v>20</v>
      </c>
      <c r="AD1493">
        <f>IF(ABS(AD1492-E1505)&gt;180,IF(ABS(AD1492-E1505)&gt;360,ABS(AD1492-E1505)-360,360-ABS(AD1492-E1505)),ABS(AD1492-E1505))</f>
        <v>30</v>
      </c>
      <c r="AE1493">
        <f>IF(ABS(AE1492-E1505)&gt;180,IF(ABS(AE1492-E1505)&gt;360,ABS(AE1492-E1505)-360,360-ABS(AE1492-E1505)),ABS(AE1492-E1505))</f>
        <v>40</v>
      </c>
      <c r="AF1493">
        <f>IF(ABS(AF1492-E1505)&gt;180,IF(ABS(AF1492-E1505)&gt;360,ABS(AF1492-E1505)-360,360-ABS(AF1492-E1505)),ABS(AF1492-E1505))</f>
        <v>50</v>
      </c>
      <c r="AG1493">
        <f>IF(ABS(AG1492-E1505)&gt;180,IF(ABS(AG1492-E1505)&gt;360,ABS(AG1492-E1505)-360,360-ABS(AG1492-E1505)),ABS(AG1492-E1505))</f>
        <v>60</v>
      </c>
      <c r="AH1493">
        <f>IF(ABS(AH1492-E1505)&gt;180,IF(ABS(AH1492-E1505)&gt;360,ABS(AH1492-E1505)-360,360-ABS(AH1492-E1505)),ABS(AH1492-E1505))</f>
        <v>70</v>
      </c>
      <c r="AI1493">
        <f>IF(ABS(AI1492-E1505)&gt;180,IF(ABS(AI1492-E1505)&gt;360,ABS(AI1492-E1505)-360,360-ABS(AI1492-E1505)),ABS(AI1492-E1505))</f>
        <v>80</v>
      </c>
      <c r="AJ1493">
        <f>IF(ABS(AJ1492-E1505)&gt;180,IF(ABS(AJ1492-E1505)&gt;360,ABS(AJ1492-E1505)-360,360-ABS(AJ1492-E1505)),ABS(AJ1492-E1505))</f>
        <v>90</v>
      </c>
      <c r="AK1493">
        <f>IF(ABS(AK1492-E1505)&gt;180,IF(ABS(AK1492-E1505)&gt;360,ABS(AK1492-E1505)-360,360-ABS(AK1492-E1505)),ABS(AK1492-E1505))</f>
        <v>100</v>
      </c>
      <c r="AL1493">
        <f>IF(ABS(AL1492-E1505)&gt;180,IF(ABS(AL1492-E1505)&gt;360,ABS(AL1492-E1505)-360,360-ABS(AL1492-E1505)),ABS(AL1492-E1505))</f>
        <v>110</v>
      </c>
      <c r="AM1493">
        <f>IF(ABS(AM1492-E1505)&gt;180,IF(ABS(AM1492-E1505)&gt;360,ABS(AM1492-E1505)-360,360-ABS(AM1492-E1505)),ABS(AM1492-E1505))</f>
        <v>120</v>
      </c>
      <c r="AN1493">
        <f>IF(ABS(AN1492-E1505)&gt;180,IF(ABS(AN1492-E1505)&gt;360,ABS(AN1492-E1505)-360,360-ABS(AN1492-E1505)),ABS(AN1492-E1505))</f>
        <v>130</v>
      </c>
      <c r="AO1493">
        <f>IF(ABS(AO1492-E1505)&gt;180,IF(ABS(AO1492-E1505)&gt;360,ABS(AO1492-E1505)-360,360-ABS(AO1492-E1505)),ABS(AO1492-E1505))</f>
        <v>140</v>
      </c>
      <c r="AP1493">
        <f>IF(ABS(AP1492-E1505)&gt;180,IF(ABS(AP1492-E1505)&gt;360,ABS(AP1492-E1505)-360,360-ABS(AP1492-E1505)),ABS(AP1492-E1505))</f>
        <v>150</v>
      </c>
      <c r="AQ1493">
        <f>IF(ABS(AQ1492-E1505)&gt;180,IF(ABS(AQ1492-E1505)&gt;360,ABS(AQ1492-E1505)-360,360-ABS(AQ1492-E1505)),ABS(AQ1492-E1505))</f>
        <v>160</v>
      </c>
      <c r="AR1493">
        <f>IF(ABS(AR1492-E1505)&gt;180,IF(ABS(AR1492-E1505)&gt;360,ABS(AR1492-E1505)-360,360-ABS(AR1492-E1505)),ABS(AR1492-E1505))</f>
        <v>170</v>
      </c>
    </row>
    <row r="1494" spans="2:44" x14ac:dyDescent="0.5">
      <c r="G1494" t="s">
        <v>734</v>
      </c>
    </row>
    <row r="1495" spans="2:44" x14ac:dyDescent="0.5">
      <c r="B1495" t="s">
        <v>788</v>
      </c>
      <c r="E1495">
        <v>630</v>
      </c>
      <c r="G1495">
        <v>90</v>
      </c>
      <c r="I1495" t="e">
        <f>IF(DEGREES(ACOS(SIN(RADIANS(G1495))*SIN(RADIANS(E1503))+COS(RADIANS(G1495))*COS(RADIANS(E1503))*COS(RADIANS(I1493))))&gt;90,0,$F$4*$F$5/E1502^2*(SIN(RADIANS(G1495))*SIN(RADIANS(E1503))+COS(RADIANS(G1495))*COS(RADIANS(E1503))*COS(RADIANS(I1493))))</f>
        <v>#DIV/0!</v>
      </c>
      <c r="J1495" t="e">
        <f>IF(DEGREES(ACOS(SIN(RADIANS(G1495))*SIN(RADIANS(E1503))+COS(RADIANS(G1495))*COS(RADIANS(E1503))*COS(RADIANS(J1493))))&gt;90,0,$F$4*$F$5/E1502^2*(SIN(RADIANS(G1495))*SIN(RADIANS(E1503))+COS(RADIANS(G1495))*COS(RADIANS(E1503))*COS(RADIANS(J1493))))</f>
        <v>#DIV/0!</v>
      </c>
      <c r="K1495" t="e">
        <f>IF(DEGREES(ACOS(SIN(RADIANS(G1495))*SIN(RADIANS(E1503))+COS(RADIANS(G1495))*COS(RADIANS(E1503))*COS(RADIANS(K1493))))&gt;90,0,$F$4*$F$5/E1502^2*(SIN(RADIANS(G1495))*SIN(RADIANS(E1503))+COS(RADIANS(G1495))*COS(RADIANS(E1503))*COS(RADIANS(K1493))))</f>
        <v>#DIV/0!</v>
      </c>
      <c r="L1495" t="e">
        <f>IF(DEGREES(ACOS(SIN(RADIANS(G1495))*SIN(RADIANS(E1503))+COS(RADIANS(G1495))*COS(RADIANS(E1503))*COS(RADIANS(L1493))))&gt;90,0,$F$4*$F$5/E1502^2*(SIN(RADIANS(G1495))*SIN(RADIANS(E1503))+COS(RADIANS(G1495))*COS(RADIANS(E1503))*COS(RADIANS(L1493))))</f>
        <v>#DIV/0!</v>
      </c>
      <c r="M1495" t="e">
        <f>IF(DEGREES(ACOS(SIN(RADIANS(G1495))*SIN(RADIANS(E1503))+COS(RADIANS(G1495))*COS(RADIANS(E1503))*COS(RADIANS(M1493))))&gt;90,0,$F$4*$F$5/E1502^2*(SIN(RADIANS(G1495))*SIN(RADIANS(E1503))+COS(RADIANS(G1495))*COS(RADIANS(E1503))*COS(RADIANS(M1493))))</f>
        <v>#DIV/0!</v>
      </c>
      <c r="N1495" t="e">
        <f>IF(DEGREES(ACOS(SIN(RADIANS(G1495))*SIN(RADIANS(E1503))+COS(RADIANS(G1495))*COS(RADIANS(E1503))*COS(RADIANS(N1493))))&gt;90,0,$F$4*$F$5/E1502^2*(SIN(RADIANS(G1495))*SIN(RADIANS(E1503))+COS(RADIANS(G1495))*COS(RADIANS(E1503))*COS(RADIANS(N1493))))</f>
        <v>#DIV/0!</v>
      </c>
      <c r="O1495" t="e">
        <f>IF(DEGREES(ACOS(SIN(RADIANS(G1495))*SIN(RADIANS(E1503))+COS(RADIANS(G1495))*COS(RADIANS(E1503))*COS(RADIANS(O1493))))&gt;90,0,$F$4*$F$5/E1502^2*(SIN(RADIANS(G1495))*SIN(RADIANS(E1503))+COS(RADIANS(G1495))*COS(RADIANS(E1503))*COS(RADIANS(O1493))))</f>
        <v>#DIV/0!</v>
      </c>
      <c r="P1495" t="e">
        <f>IF(DEGREES(ACOS(SIN(RADIANS(G1495))*SIN(RADIANS(E1503))+COS(RADIANS(G1495))*COS(RADIANS(E1503))*COS(RADIANS(P1493))))&gt;90,0,$F$4*$F$5/E1502^2*(SIN(RADIANS(G1495))*SIN(RADIANS(E1503))+COS(RADIANS(G1495))*COS(RADIANS(E1503))*COS(RADIANS(P1493))))</f>
        <v>#DIV/0!</v>
      </c>
      <c r="Q1495" t="e">
        <f>IF(DEGREES(ACOS(SIN(RADIANS(G1495))*SIN(RADIANS(E1503))+COS(RADIANS(G1495))*COS(RADIANS(E1503))*COS(RADIANS(Q1493))))&gt;90,0,$F$4*$F$5/E1502^2*(SIN(RADIANS(G1495))*SIN(RADIANS(E1503))+COS(RADIANS(G1495))*COS(RADIANS(E1503))*COS(RADIANS(Q1493))))</f>
        <v>#DIV/0!</v>
      </c>
      <c r="R1495" t="e">
        <f>IF(DEGREES(ACOS(SIN(RADIANS(G1495))*SIN(RADIANS(E1503))+COS(RADIANS(G1495))*COS(RADIANS(E1503))*COS(RADIANS(R1493))))&gt;90,0,$F$4*$F$5/E1502^2*(SIN(RADIANS(G1495))*SIN(RADIANS(E1503))+COS(RADIANS(G1495))*COS(RADIANS(E1503))*COS(RADIANS(R1493))))</f>
        <v>#DIV/0!</v>
      </c>
      <c r="S1495" t="e">
        <f>IF(DEGREES(ACOS(SIN(RADIANS(G1495))*SIN(RADIANS(E1503))+COS(RADIANS(G1495))*COS(RADIANS(E1503))*COS(RADIANS(S1493))))&gt;90,0,$F$4*$F$5/E1502^2*(SIN(RADIANS(G1495))*SIN(RADIANS(E1503))+COS(RADIANS(G1495))*COS(RADIANS(E1503))*COS(RADIANS(S1493))))</f>
        <v>#DIV/0!</v>
      </c>
      <c r="T1495" t="e">
        <f>IF(DEGREES(ACOS(SIN(RADIANS(G1495))*SIN(RADIANS(E1503))+COS(RADIANS(G1495))*COS(RADIANS(E1503))*COS(RADIANS(T1493))))&gt;90,0,$F$4*$F$5/E1502^2*(SIN(RADIANS(G1495))*SIN(RADIANS(E1503))+COS(RADIANS(G1495))*COS(RADIANS(E1503))*COS(RADIANS(T1493))))</f>
        <v>#DIV/0!</v>
      </c>
      <c r="U1495" t="e">
        <f>IF(DEGREES(ACOS(SIN(RADIANS(G1495))*SIN(RADIANS(E1503))+COS(RADIANS(G1495))*COS(RADIANS(E1503))*COS(RADIANS(U1493))))&gt;90,0,$F$4*$F$5/E1502^2*(SIN(RADIANS(G1495))*SIN(RADIANS(E1503))+COS(RADIANS(G1495))*COS(RADIANS(E1503))*COS(RADIANS(U1493))))</f>
        <v>#DIV/0!</v>
      </c>
      <c r="V1495" t="e">
        <f>IF(DEGREES(ACOS(SIN(RADIANS(G1495))*SIN(RADIANS(E1503))+COS(RADIANS(G1495))*COS(RADIANS(E1503))*COS(RADIANS(V1493))))&gt;90,0,$F$4*$F$5/E1502^2*(SIN(RADIANS(G1495))*SIN(RADIANS(E1503))+COS(RADIANS(G1495))*COS(RADIANS(E1503))*COS(RADIANS(V1493))))</f>
        <v>#DIV/0!</v>
      </c>
      <c r="W1495" t="e">
        <f>IF(DEGREES(ACOS(SIN(RADIANS(G1495))*SIN(RADIANS(E1503))+COS(RADIANS(G1495))*COS(RADIANS(E1503))*COS(RADIANS(W1493))))&gt;90,0,$F$4*$F$5/E1502^2*(SIN(RADIANS(G1495))*SIN(RADIANS(E1503))+COS(RADIANS(G1495))*COS(RADIANS(E1503))*COS(RADIANS(W1493))))</f>
        <v>#DIV/0!</v>
      </c>
      <c r="X1495" t="e">
        <f>IF(DEGREES(ACOS(SIN(RADIANS(G1495))*SIN(RADIANS(E1503))+COS(RADIANS(G1495))*COS(RADIANS(E1503))*COS(RADIANS(X1493))))&gt;90,0,$F$4*$F$5/E1502^2*(SIN(RADIANS(G1495))*SIN(RADIANS(E1503))+COS(RADIANS(G1495))*COS(RADIANS(E1503))*COS(RADIANS(X1493))))</f>
        <v>#DIV/0!</v>
      </c>
      <c r="Y1495" t="e">
        <f>IF(DEGREES(ACOS(SIN(RADIANS(G1495))*SIN(RADIANS(E1503))+COS(RADIANS(G1495))*COS(RADIANS(E1503))*COS(RADIANS(Y1493))))&gt;90,0,$F$4*$F$5/E1502^2*(SIN(RADIANS(G1495))*SIN(RADIANS(E1503))+COS(RADIANS(G1495))*COS(RADIANS(E1503))*COS(RADIANS(Y1493))))</f>
        <v>#DIV/0!</v>
      </c>
      <c r="Z1495" t="e">
        <f>IF(DEGREES(ACOS(SIN(RADIANS(G1495))*SIN(RADIANS(E1503))+COS(RADIANS(G1495))*COS(RADIANS(E1503))*COS(RADIANS(Z1493))))&gt;90,0,$F$4*$F$5/E1502^2*(SIN(RADIANS(G1495))*SIN(RADIANS(E1503))+COS(RADIANS(G1495))*COS(RADIANS(E1503))*COS(RADIANS(Z1493))))</f>
        <v>#DIV/0!</v>
      </c>
      <c r="AA1495" t="e">
        <f>IF(DEGREES(ACOS(SIN(RADIANS(G1495))*SIN(RADIANS(E1503))+COS(RADIANS(G1495))*COS(RADIANS(E1503))*COS(RADIANS(AA1493))))&gt;90,0,$F$4*$F$5/E1502^2*(SIN(RADIANS(G1495))*SIN(RADIANS(E1503))+COS(RADIANS(G1495))*COS(RADIANS(E1503))*COS(RADIANS(AA1493))))</f>
        <v>#DIV/0!</v>
      </c>
      <c r="AB1495" t="e">
        <f>IF(DEGREES(ACOS(SIN(RADIANS(G1495))*SIN(RADIANS(E1503))+COS(RADIANS(G1495))*COS(RADIANS(E1503))*COS(RADIANS(AB1493))))&gt;90,0,$F$4*$F$5/E1502^2*(SIN(RADIANS(G1495))*SIN(RADIANS(E1503))+COS(RADIANS(G1495))*COS(RADIANS(E1503))*COS(RADIANS(AB1493))))</f>
        <v>#DIV/0!</v>
      </c>
      <c r="AC1495" t="e">
        <f>IF(DEGREES(ACOS(SIN(RADIANS(G1495))*SIN(RADIANS(E1503))+COS(RADIANS(G1495))*COS(RADIANS(E1503))*COS(RADIANS(AC1493))))&gt;90,0,$F$4*$F$5/E1502^2*(SIN(RADIANS(G1495))*SIN(RADIANS(E1503))+COS(RADIANS(G1495))*COS(RADIANS(E1503))*COS(RADIANS(AC1493))))</f>
        <v>#DIV/0!</v>
      </c>
      <c r="AD1495" t="e">
        <f>IF(DEGREES(ACOS(SIN(RADIANS(G1495))*SIN(RADIANS(E1503))+COS(RADIANS(G1495))*COS(RADIANS(E1503))*COS(RADIANS(AD1493))))&gt;90,0,$F$4*$F$5/E1502^2*(SIN(RADIANS(G1495))*SIN(RADIANS(E1503))+COS(RADIANS(G1495))*COS(RADIANS(E1503))*COS(RADIANS(AD1493))))</f>
        <v>#DIV/0!</v>
      </c>
      <c r="AE1495" t="e">
        <f>IF(DEGREES(ACOS(SIN(RADIANS(G1495))*SIN(RADIANS(E1503))+COS(RADIANS(G1495))*COS(RADIANS(E1503))*COS(RADIANS(AE1493))))&gt;90,0,$F$4*$F$5/E1502^2*(SIN(RADIANS(G1495))*SIN(RADIANS(E1503))+COS(RADIANS(G1495))*COS(RADIANS(E1503))*COS(RADIANS(AE1493))))</f>
        <v>#DIV/0!</v>
      </c>
      <c r="AF1495" t="e">
        <f>IF(DEGREES(ACOS(SIN(RADIANS(G1495))*SIN(RADIANS(E1503))+COS(RADIANS(G1495))*COS(RADIANS(E1503))*COS(RADIANS(AF1493))))&gt;90,0,$F$4*$F$5/E1502^2*(SIN(RADIANS(G1495))*SIN(RADIANS(E1503))+COS(RADIANS(G1495))*COS(RADIANS(E1503))*COS(RADIANS(AF1493))))</f>
        <v>#DIV/0!</v>
      </c>
      <c r="AG1495" t="e">
        <f>IF(DEGREES(ACOS(SIN(RADIANS(G1495))*SIN(RADIANS(E1503))+COS(RADIANS(G1495))*COS(RADIANS(E1503))*COS(RADIANS(AG1493))))&gt;90,0,$F$4*$F$5/E1502^2*(SIN(RADIANS(G1495))*SIN(RADIANS(E1503))+COS(RADIANS(G1495))*COS(RADIANS(E1503))*COS(RADIANS(AG1493))))</f>
        <v>#DIV/0!</v>
      </c>
      <c r="AH1495" t="e">
        <f>IF(DEGREES(ACOS(SIN(RADIANS(G1495))*SIN(RADIANS(E1503))+COS(RADIANS(G1495))*COS(RADIANS(E1503))*COS(RADIANS(AH1493))))&gt;90,0,$F$4*$F$5/E1502^2*(SIN(RADIANS(G1495))*SIN(RADIANS(E1503))+COS(RADIANS(G1495))*COS(RADIANS(E1503))*COS(RADIANS(AH1493))))</f>
        <v>#DIV/0!</v>
      </c>
      <c r="AI1495" t="e">
        <f>IF(DEGREES(ACOS(SIN(RADIANS(G1495))*SIN(RADIANS(E1503))+COS(RADIANS(G1495))*COS(RADIANS(E1503))*COS(RADIANS(AI1493))))&gt;90,0,$F$4*$F$5/E1502^2*(SIN(RADIANS(G1495))*SIN(RADIANS(E1503))+COS(RADIANS(G1495))*COS(RADIANS(E1503))*COS(RADIANS(AI1493))))</f>
        <v>#DIV/0!</v>
      </c>
      <c r="AJ1495" t="e">
        <f>IF(DEGREES(ACOS(SIN(RADIANS(G1495))*SIN(RADIANS(E1503))+COS(RADIANS(G1495))*COS(RADIANS(E1503))*COS(RADIANS(AJ1493))))&gt;90,0,$F$4*$F$5/E1502^2*(SIN(RADIANS(G1495))*SIN(RADIANS(E1503))+COS(RADIANS(G1495))*COS(RADIANS(E1503))*COS(RADIANS(AJ1493))))</f>
        <v>#DIV/0!</v>
      </c>
      <c r="AK1495" t="e">
        <f>IF(DEGREES(ACOS(SIN(RADIANS(G1495))*SIN(RADIANS(E1503))+COS(RADIANS(G1495))*COS(RADIANS(E1503))*COS(RADIANS(AK1493))))&gt;90,0,$F$4*$F$5/E1502^2*(SIN(RADIANS(G1495))*SIN(RADIANS(E1503))+COS(RADIANS(G1495))*COS(RADIANS(E1503))*COS(RADIANS(AK1493))))</f>
        <v>#DIV/0!</v>
      </c>
      <c r="AL1495" t="e">
        <f>IF(DEGREES(ACOS(SIN(RADIANS(G1495))*SIN(RADIANS(E1503))+COS(RADIANS(G1495))*COS(RADIANS(E1503))*COS(RADIANS(AL1493))))&gt;90,0,$F$4*$F$5/E1502^2*(SIN(RADIANS(G1495))*SIN(RADIANS(E1503))+COS(RADIANS(G1495))*COS(RADIANS(E1503))*COS(RADIANS(AL1493))))</f>
        <v>#DIV/0!</v>
      </c>
      <c r="AM1495" t="e">
        <f>IF(DEGREES(ACOS(SIN(RADIANS(G1495))*SIN(RADIANS(E1503))+COS(RADIANS(G1495))*COS(RADIANS(E1503))*COS(RADIANS(AM1493))))&gt;90,0,$F$4*$F$5/E1502^2*(SIN(RADIANS(G1495))*SIN(RADIANS(E1503))+COS(RADIANS(G1495))*COS(RADIANS(E1503))*COS(RADIANS(AM1493))))</f>
        <v>#DIV/0!</v>
      </c>
      <c r="AN1495" t="e">
        <f>IF(DEGREES(ACOS(SIN(RADIANS(G1495))*SIN(RADIANS(E1503))+COS(RADIANS(G1495))*COS(RADIANS(E1503))*COS(RADIANS(AN1493))))&gt;90,0,$F$4*$F$5/E1502^2*(SIN(RADIANS(G1495))*SIN(RADIANS(E1503))+COS(RADIANS(G1495))*COS(RADIANS(E1503))*COS(RADIANS(AN1493))))</f>
        <v>#DIV/0!</v>
      </c>
      <c r="AO1495" t="e">
        <f>IF(DEGREES(ACOS(SIN(RADIANS(G1495))*SIN(RADIANS(E1503))+COS(RADIANS(G1495))*COS(RADIANS(E1503))*COS(RADIANS(AO1493))))&gt;90,0,$F$4*$F$5/E1502^2*(SIN(RADIANS(G1495))*SIN(RADIANS(E1503))+COS(RADIANS(G1495))*COS(RADIANS(E1503))*COS(RADIANS(AO1493))))</f>
        <v>#DIV/0!</v>
      </c>
      <c r="AP1495" t="e">
        <f>IF(DEGREES(ACOS(SIN(RADIANS(G1495))*SIN(RADIANS(E1503))+COS(RADIANS(G1495))*COS(RADIANS(E1503))*COS(RADIANS(AP1493))))&gt;90,0,$F$4*$F$5/E1502^2*(SIN(RADIANS(G1495))*SIN(RADIANS(E1503))+COS(RADIANS(G1495))*COS(RADIANS(E1503))*COS(RADIANS(AP1493))))</f>
        <v>#DIV/0!</v>
      </c>
      <c r="AQ1495" t="e">
        <f>IF(DEGREES(ACOS(SIN(RADIANS(G1495))*SIN(RADIANS(E1503))+COS(RADIANS(G1495))*COS(RADIANS(E1503))*COS(RADIANS(AQ1493))))&gt;90,0,$F$4*$F$5/E1502^2*(SIN(RADIANS(G1495))*SIN(RADIANS(E1503))+COS(RADIANS(G1495))*COS(RADIANS(E1503))*COS(RADIANS(AQ1493))))</f>
        <v>#DIV/0!</v>
      </c>
      <c r="AR1495" t="e">
        <f>IF(DEGREES(ACOS(SIN(RADIANS(G1495))*SIN(RADIANS(E1503))+COS(RADIANS(G1495))*COS(RADIANS(E1503))*COS(RADIANS(AR1493))))&gt;90,0,$F$4*$F$5/E1502^2*(SIN(RADIANS(G1495))*SIN(RADIANS(E1503))+COS(RADIANS(G1495))*COS(RADIANS(E1503))*COS(RADIANS(AR1493))))</f>
        <v>#DIV/0!</v>
      </c>
    </row>
    <row r="1496" spans="2:44" x14ac:dyDescent="0.5">
      <c r="B1496" t="s">
        <v>726</v>
      </c>
      <c r="E1496" cm="1">
        <f t="array" ref="E1496">INDEX($D$1751:$AM$1751,0,MATCH(E1495-IF(E1495&lt;360,0,360),$D$1700:$AM$1700,0))+IF(E1495&gt;350,360,0)</f>
        <v>630</v>
      </c>
      <c r="G1496">
        <v>80</v>
      </c>
      <c r="I1496">
        <f>IF(DEGREES(ACOS(SIN(RADIANS(G1496))*SIN(RADIANS(E1503))+COS(RADIANS(G1496))*COS(RADIANS(E1503))*COS(RADIANS(I1493))))&gt;90,0,$F$4*$F$5/E1502^2*(SIN(RADIANS(G1496))*SIN(RADIANS(E1503))+COS(RADIANS(G1496))*COS(RADIANS(E1503))*COS(RADIANS(I1493))))</f>
        <v>0</v>
      </c>
      <c r="J1496">
        <f>IF(DEGREES(ACOS(SIN(RADIANS(G1496))*SIN(RADIANS(E1503))+COS(RADIANS(G1496))*COS(RADIANS(E1503))*COS(RADIANS(J1493))))&gt;90,0,$F$4*$F$5/E1502^2*(SIN(RADIANS(G1496))*SIN(RADIANS(E1503))+COS(RADIANS(G1496))*COS(RADIANS(E1503))*COS(RADIANS(J1493))))</f>
        <v>0</v>
      </c>
      <c r="K1496">
        <f>IF(DEGREES(ACOS(SIN(RADIANS(G1496))*SIN(RADIANS(E1503))+COS(RADIANS(G1496))*COS(RADIANS(E1503))*COS(RADIANS(K1493))))&gt;90,0,$F$4*$F$5/E1502^2*(SIN(RADIANS(G1496))*SIN(RADIANS(E1503))+COS(RADIANS(G1496))*COS(RADIANS(E1503))*COS(RADIANS(K1493))))</f>
        <v>0</v>
      </c>
      <c r="L1496">
        <f>IF(DEGREES(ACOS(SIN(RADIANS(G1496))*SIN(RADIANS(E1503))+COS(RADIANS(G1496))*COS(RADIANS(E1503))*COS(RADIANS(L1493))))&gt;90,0,$F$4*$F$5/E1502^2*(SIN(RADIANS(G1496))*SIN(RADIANS(E1503))+COS(RADIANS(G1496))*COS(RADIANS(E1503))*COS(RADIANS(L1493))))</f>
        <v>0</v>
      </c>
      <c r="M1496">
        <f>IF(DEGREES(ACOS(SIN(RADIANS(G1496))*SIN(RADIANS(E1503))+COS(RADIANS(G1496))*COS(RADIANS(E1503))*COS(RADIANS(M1493))))&gt;90,0,$F$4*$F$5/E1502^2*(SIN(RADIANS(G1496))*SIN(RADIANS(E1503))+COS(RADIANS(G1496))*COS(RADIANS(E1503))*COS(RADIANS(M1493))))</f>
        <v>0</v>
      </c>
      <c r="N1496">
        <f>IF(DEGREES(ACOS(SIN(RADIANS(G1496))*SIN(RADIANS(E1503))+COS(RADIANS(G1496))*COS(RADIANS(E1503))*COS(RADIANS(N1493))))&gt;90,0,$F$4*$F$5/E1502^2*(SIN(RADIANS(G1496))*SIN(RADIANS(E1503))+COS(RADIANS(G1496))*COS(RADIANS(E1503))*COS(RADIANS(N1493))))</f>
        <v>0</v>
      </c>
      <c r="O1496">
        <f>IF(DEGREES(ACOS(SIN(RADIANS(G1496))*SIN(RADIANS(E1503))+COS(RADIANS(G1496))*COS(RADIANS(E1503))*COS(RADIANS(O1493))))&gt;90,0,$F$4*$F$5/E1502^2*(SIN(RADIANS(G1496))*SIN(RADIANS(E1503))+COS(RADIANS(G1496))*COS(RADIANS(E1503))*COS(RADIANS(O1493))))</f>
        <v>0</v>
      </c>
      <c r="P1496">
        <f>IF(DEGREES(ACOS(SIN(RADIANS(G1496))*SIN(RADIANS(E1503))+COS(RADIANS(G1496))*COS(RADIANS(E1503))*COS(RADIANS(P1493))))&gt;90,0,$F$4*$F$5/E1502^2*(SIN(RADIANS(G1496))*SIN(RADIANS(E1503))+COS(RADIANS(G1496))*COS(RADIANS(E1503))*COS(RADIANS(P1493))))</f>
        <v>0</v>
      </c>
      <c r="Q1496">
        <f>IF(DEGREES(ACOS(SIN(RADIANS(G1496))*SIN(RADIANS(E1503))+COS(RADIANS(G1496))*COS(RADIANS(E1503))*COS(RADIANS(Q1493))))&gt;90,0,$F$4*$F$5/E1502^2*(SIN(RADIANS(G1496))*SIN(RADIANS(E1503))+COS(RADIANS(G1496))*COS(RADIANS(E1503))*COS(RADIANS(Q1493))))</f>
        <v>0</v>
      </c>
      <c r="R1496" t="e">
        <f>IF(DEGREES(ACOS(SIN(RADIANS(G1496))*SIN(RADIANS(E1503))+COS(RADIANS(G1496))*COS(RADIANS(E1503))*COS(RADIANS(R1493))))&gt;90,0,$F$4*$F$5/E1502^2*(SIN(RADIANS(G1496))*SIN(RADIANS(E1503))+COS(RADIANS(G1496))*COS(RADIANS(E1503))*COS(RADIANS(R1493))))</f>
        <v>#DIV/0!</v>
      </c>
      <c r="S1496" t="e">
        <f>IF(DEGREES(ACOS(SIN(RADIANS(G1496))*SIN(RADIANS(E1503))+COS(RADIANS(G1496))*COS(RADIANS(E1503))*COS(RADIANS(S1493))))&gt;90,0,$F$4*$F$5/E1502^2*(SIN(RADIANS(G1496))*SIN(RADIANS(E1503))+COS(RADIANS(G1496))*COS(RADIANS(E1503))*COS(RADIANS(S1493))))</f>
        <v>#DIV/0!</v>
      </c>
      <c r="T1496" t="e">
        <f>IF(DEGREES(ACOS(SIN(RADIANS(G1496))*SIN(RADIANS(E1503))+COS(RADIANS(G1496))*COS(RADIANS(E1503))*COS(RADIANS(T1493))))&gt;90,0,$F$4*$F$5/E1502^2*(SIN(RADIANS(G1496))*SIN(RADIANS(E1503))+COS(RADIANS(G1496))*COS(RADIANS(E1503))*COS(RADIANS(T1493))))</f>
        <v>#DIV/0!</v>
      </c>
      <c r="U1496" t="e">
        <f>IF(DEGREES(ACOS(SIN(RADIANS(G1496))*SIN(RADIANS(E1503))+COS(RADIANS(G1496))*COS(RADIANS(E1503))*COS(RADIANS(U1493))))&gt;90,0,$F$4*$F$5/E1502^2*(SIN(RADIANS(G1496))*SIN(RADIANS(E1503))+COS(RADIANS(G1496))*COS(RADIANS(E1503))*COS(RADIANS(U1493))))</f>
        <v>#DIV/0!</v>
      </c>
      <c r="V1496" t="e">
        <f>IF(DEGREES(ACOS(SIN(RADIANS(G1496))*SIN(RADIANS(E1503))+COS(RADIANS(G1496))*COS(RADIANS(E1503))*COS(RADIANS(V1493))))&gt;90,0,$F$4*$F$5/E1502^2*(SIN(RADIANS(G1496))*SIN(RADIANS(E1503))+COS(RADIANS(G1496))*COS(RADIANS(E1503))*COS(RADIANS(V1493))))</f>
        <v>#DIV/0!</v>
      </c>
      <c r="W1496" t="e">
        <f>IF(DEGREES(ACOS(SIN(RADIANS(G1496))*SIN(RADIANS(E1503))+COS(RADIANS(G1496))*COS(RADIANS(E1503))*COS(RADIANS(W1493))))&gt;90,0,$F$4*$F$5/E1502^2*(SIN(RADIANS(G1496))*SIN(RADIANS(E1503))+COS(RADIANS(G1496))*COS(RADIANS(E1503))*COS(RADIANS(W1493))))</f>
        <v>#DIV/0!</v>
      </c>
      <c r="X1496" t="e">
        <f>IF(DEGREES(ACOS(SIN(RADIANS(G1496))*SIN(RADIANS(E1503))+COS(RADIANS(G1496))*COS(RADIANS(E1503))*COS(RADIANS(X1493))))&gt;90,0,$F$4*$F$5/E1502^2*(SIN(RADIANS(G1496))*SIN(RADIANS(E1503))+COS(RADIANS(G1496))*COS(RADIANS(E1503))*COS(RADIANS(X1493))))</f>
        <v>#DIV/0!</v>
      </c>
      <c r="Y1496" t="e">
        <f>IF(DEGREES(ACOS(SIN(RADIANS(G1496))*SIN(RADIANS(E1503))+COS(RADIANS(G1496))*COS(RADIANS(E1503))*COS(RADIANS(Y1493))))&gt;90,0,$F$4*$F$5/E1502^2*(SIN(RADIANS(G1496))*SIN(RADIANS(E1503))+COS(RADIANS(G1496))*COS(RADIANS(E1503))*COS(RADIANS(Y1493))))</f>
        <v>#DIV/0!</v>
      </c>
      <c r="Z1496" t="e">
        <f>IF(DEGREES(ACOS(SIN(RADIANS(G1496))*SIN(RADIANS(E1503))+COS(RADIANS(G1496))*COS(RADIANS(E1503))*COS(RADIANS(Z1493))))&gt;90,0,$F$4*$F$5/E1502^2*(SIN(RADIANS(G1496))*SIN(RADIANS(E1503))+COS(RADIANS(G1496))*COS(RADIANS(E1503))*COS(RADIANS(Z1493))))</f>
        <v>#DIV/0!</v>
      </c>
      <c r="AA1496" t="e">
        <f>IF(DEGREES(ACOS(SIN(RADIANS(G1496))*SIN(RADIANS(E1503))+COS(RADIANS(G1496))*COS(RADIANS(E1503))*COS(RADIANS(AA1493))))&gt;90,0,$F$4*$F$5/E1502^2*(SIN(RADIANS(G1496))*SIN(RADIANS(E1503))+COS(RADIANS(G1496))*COS(RADIANS(E1503))*COS(RADIANS(AA1493))))</f>
        <v>#DIV/0!</v>
      </c>
      <c r="AB1496" t="e">
        <f>IF(DEGREES(ACOS(SIN(RADIANS(G1496))*SIN(RADIANS(E1503))+COS(RADIANS(G1496))*COS(RADIANS(E1503))*COS(RADIANS(AB1493))))&gt;90,0,$F$4*$F$5/E1502^2*(SIN(RADIANS(G1496))*SIN(RADIANS(E1503))+COS(RADIANS(G1496))*COS(RADIANS(E1503))*COS(RADIANS(AB1493))))</f>
        <v>#DIV/0!</v>
      </c>
      <c r="AC1496" t="e">
        <f>IF(DEGREES(ACOS(SIN(RADIANS(G1496))*SIN(RADIANS(E1503))+COS(RADIANS(G1496))*COS(RADIANS(E1503))*COS(RADIANS(AC1493))))&gt;90,0,$F$4*$F$5/E1502^2*(SIN(RADIANS(G1496))*SIN(RADIANS(E1503))+COS(RADIANS(G1496))*COS(RADIANS(E1503))*COS(RADIANS(AC1493))))</f>
        <v>#DIV/0!</v>
      </c>
      <c r="AD1496" t="e">
        <f>IF(DEGREES(ACOS(SIN(RADIANS(G1496))*SIN(RADIANS(E1503))+COS(RADIANS(G1496))*COS(RADIANS(E1503))*COS(RADIANS(AD1493))))&gt;90,0,$F$4*$F$5/E1502^2*(SIN(RADIANS(G1496))*SIN(RADIANS(E1503))+COS(RADIANS(G1496))*COS(RADIANS(E1503))*COS(RADIANS(AD1493))))</f>
        <v>#DIV/0!</v>
      </c>
      <c r="AE1496" t="e">
        <f>IF(DEGREES(ACOS(SIN(RADIANS(G1496))*SIN(RADIANS(E1503))+COS(RADIANS(G1496))*COS(RADIANS(E1503))*COS(RADIANS(AE1493))))&gt;90,0,$F$4*$F$5/E1502^2*(SIN(RADIANS(G1496))*SIN(RADIANS(E1503))+COS(RADIANS(G1496))*COS(RADIANS(E1503))*COS(RADIANS(AE1493))))</f>
        <v>#DIV/0!</v>
      </c>
      <c r="AF1496" t="e">
        <f>IF(DEGREES(ACOS(SIN(RADIANS(G1496))*SIN(RADIANS(E1503))+COS(RADIANS(G1496))*COS(RADIANS(E1503))*COS(RADIANS(AF1493))))&gt;90,0,$F$4*$F$5/E1502^2*(SIN(RADIANS(G1496))*SIN(RADIANS(E1503))+COS(RADIANS(G1496))*COS(RADIANS(E1503))*COS(RADIANS(AF1493))))</f>
        <v>#DIV/0!</v>
      </c>
      <c r="AG1496" t="e">
        <f>IF(DEGREES(ACOS(SIN(RADIANS(G1496))*SIN(RADIANS(E1503))+COS(RADIANS(G1496))*COS(RADIANS(E1503))*COS(RADIANS(AG1493))))&gt;90,0,$F$4*$F$5/E1502^2*(SIN(RADIANS(G1496))*SIN(RADIANS(E1503))+COS(RADIANS(G1496))*COS(RADIANS(E1503))*COS(RADIANS(AG1493))))</f>
        <v>#DIV/0!</v>
      </c>
      <c r="AH1496" t="e">
        <f>IF(DEGREES(ACOS(SIN(RADIANS(G1496))*SIN(RADIANS(E1503))+COS(RADIANS(G1496))*COS(RADIANS(E1503))*COS(RADIANS(AH1493))))&gt;90,0,$F$4*$F$5/E1502^2*(SIN(RADIANS(G1496))*SIN(RADIANS(E1503))+COS(RADIANS(G1496))*COS(RADIANS(E1503))*COS(RADIANS(AH1493))))</f>
        <v>#DIV/0!</v>
      </c>
      <c r="AI1496" t="e">
        <f>IF(DEGREES(ACOS(SIN(RADIANS(G1496))*SIN(RADIANS(E1503))+COS(RADIANS(G1496))*COS(RADIANS(E1503))*COS(RADIANS(AI1493))))&gt;90,0,$F$4*$F$5/E1502^2*(SIN(RADIANS(G1496))*SIN(RADIANS(E1503))+COS(RADIANS(G1496))*COS(RADIANS(E1503))*COS(RADIANS(AI1493))))</f>
        <v>#DIV/0!</v>
      </c>
      <c r="AJ1496" t="e">
        <f>IF(DEGREES(ACOS(SIN(RADIANS(G1496))*SIN(RADIANS(E1503))+COS(RADIANS(G1496))*COS(RADIANS(E1503))*COS(RADIANS(AJ1493))))&gt;90,0,$F$4*$F$5/E1502^2*(SIN(RADIANS(G1496))*SIN(RADIANS(E1503))+COS(RADIANS(G1496))*COS(RADIANS(E1503))*COS(RADIANS(AJ1493))))</f>
        <v>#DIV/0!</v>
      </c>
      <c r="AK1496">
        <f>IF(DEGREES(ACOS(SIN(RADIANS(G1496))*SIN(RADIANS(E1503))+COS(RADIANS(G1496))*COS(RADIANS(E1503))*COS(RADIANS(AK1493))))&gt;90,0,$F$4*$F$5/E1502^2*(SIN(RADIANS(G1496))*SIN(RADIANS(E1503))+COS(RADIANS(G1496))*COS(RADIANS(E1503))*COS(RADIANS(AK1493))))</f>
        <v>0</v>
      </c>
      <c r="AL1496">
        <f>IF(DEGREES(ACOS(SIN(RADIANS(G1496))*SIN(RADIANS(E1503))+COS(RADIANS(G1496))*COS(RADIANS(E1503))*COS(RADIANS(AL1493))))&gt;90,0,$F$4*$F$5/E1502^2*(SIN(RADIANS(G1496))*SIN(RADIANS(E1503))+COS(RADIANS(G1496))*COS(RADIANS(E1503))*COS(RADIANS(AL1493))))</f>
        <v>0</v>
      </c>
      <c r="AM1496">
        <f>IF(DEGREES(ACOS(SIN(RADIANS(G1496))*SIN(RADIANS(E1503))+COS(RADIANS(G1496))*COS(RADIANS(E1503))*COS(RADIANS(AM1493))))&gt;90,0,$F$4*$F$5/E1502^2*(SIN(RADIANS(G1496))*SIN(RADIANS(E1503))+COS(RADIANS(G1496))*COS(RADIANS(E1503))*COS(RADIANS(AM1493))))</f>
        <v>0</v>
      </c>
      <c r="AN1496">
        <f>IF(DEGREES(ACOS(SIN(RADIANS(G1496))*SIN(RADIANS(E1503))+COS(RADIANS(G1496))*COS(RADIANS(E1503))*COS(RADIANS(AN1493))))&gt;90,0,$F$4*$F$5/E1502^2*(SIN(RADIANS(G1496))*SIN(RADIANS(E1503))+COS(RADIANS(G1496))*COS(RADIANS(E1503))*COS(RADIANS(AN1493))))</f>
        <v>0</v>
      </c>
      <c r="AO1496">
        <f>IF(DEGREES(ACOS(SIN(RADIANS(G1496))*SIN(RADIANS(E1503))+COS(RADIANS(G1496))*COS(RADIANS(E1503))*COS(RADIANS(AO1493))))&gt;90,0,$F$4*$F$5/E1502^2*(SIN(RADIANS(G1496))*SIN(RADIANS(E1503))+COS(RADIANS(G1496))*COS(RADIANS(E1503))*COS(RADIANS(AO1493))))</f>
        <v>0</v>
      </c>
      <c r="AP1496">
        <f>IF(DEGREES(ACOS(SIN(RADIANS(G1496))*SIN(RADIANS(E1503))+COS(RADIANS(G1496))*COS(RADIANS(E1503))*COS(RADIANS(AP1493))))&gt;90,0,$F$4*$F$5/E1502^2*(SIN(RADIANS(G1496))*SIN(RADIANS(E1503))+COS(RADIANS(G1496))*COS(RADIANS(E1503))*COS(RADIANS(AP1493))))</f>
        <v>0</v>
      </c>
      <c r="AQ1496">
        <f>IF(DEGREES(ACOS(SIN(RADIANS(G1496))*SIN(RADIANS(E1503))+COS(RADIANS(G1496))*COS(RADIANS(E1503))*COS(RADIANS(AQ1493))))&gt;90,0,$F$4*$F$5/E1502^2*(SIN(RADIANS(G1496))*SIN(RADIANS(E1503))+COS(RADIANS(G1496))*COS(RADIANS(E1503))*COS(RADIANS(AQ1493))))</f>
        <v>0</v>
      </c>
      <c r="AR1496">
        <f>IF(DEGREES(ACOS(SIN(RADIANS(G1496))*SIN(RADIANS(E1503))+COS(RADIANS(G1496))*COS(RADIANS(E1503))*COS(RADIANS(AR1493))))&gt;90,0,$F$4*$F$5/E1502^2*(SIN(RADIANS(G1496))*SIN(RADIANS(E1503))+COS(RADIANS(G1496))*COS(RADIANS(E1503))*COS(RADIANS(AR1493))))</f>
        <v>0</v>
      </c>
    </row>
    <row r="1497" spans="2:44" x14ac:dyDescent="0.5">
      <c r="B1497" s="40" t="s">
        <v>781</v>
      </c>
      <c r="E1497">
        <f>IF(E1496-$F$13&lt;0,E1496-$F$13+360,IF(E1496-$F$13&gt;360,E1496-$F$13-360,E1496-$F$13))</f>
        <v>360</v>
      </c>
      <c r="G1497">
        <v>70</v>
      </c>
      <c r="I1497">
        <f>IF(DEGREES(ACOS(SIN(RADIANS(G1497))*SIN(RADIANS(E1503))+COS(RADIANS(G1497))*COS(RADIANS(E1503))*COS(RADIANS(I1493))))&gt;90,0,$F$4*$F$5/E1502^2*(SIN(RADIANS(G1497))*SIN(RADIANS(E1503))+COS(RADIANS(G1497))*COS(RADIANS(E1503))*COS(RADIANS(I1493))))</f>
        <v>0</v>
      </c>
      <c r="J1497">
        <f>IF(DEGREES(ACOS(SIN(RADIANS(G1497))*SIN(RADIANS(E1503))+COS(RADIANS(G1497))*COS(RADIANS(E1503))*COS(RADIANS(J1493))))&gt;90,0,$F$4*$F$5/E1502^2*(SIN(RADIANS(G1497))*SIN(RADIANS(E1503))+COS(RADIANS(G1497))*COS(RADIANS(E1503))*COS(RADIANS(J1493))))</f>
        <v>0</v>
      </c>
      <c r="K1497">
        <f>IF(DEGREES(ACOS(SIN(RADIANS(G1497))*SIN(RADIANS(E1503))+COS(RADIANS(G1497))*COS(RADIANS(E1503))*COS(RADIANS(K1493))))&gt;90,0,$F$4*$F$5/E1502^2*(SIN(RADIANS(G1497))*SIN(RADIANS(E1503))+COS(RADIANS(G1497))*COS(RADIANS(E1503))*COS(RADIANS(K1493))))</f>
        <v>0</v>
      </c>
      <c r="L1497">
        <f>IF(DEGREES(ACOS(SIN(RADIANS(G1497))*SIN(RADIANS(E1503))+COS(RADIANS(G1497))*COS(RADIANS(E1503))*COS(RADIANS(L1493))))&gt;90,0,$F$4*$F$5/E1502^2*(SIN(RADIANS(G1497))*SIN(RADIANS(E1503))+COS(RADIANS(G1497))*COS(RADIANS(E1503))*COS(RADIANS(L1493))))</f>
        <v>0</v>
      </c>
      <c r="M1497">
        <f>IF(DEGREES(ACOS(SIN(RADIANS(G1497))*SIN(RADIANS(E1503))+COS(RADIANS(G1497))*COS(RADIANS(E1503))*COS(RADIANS(M1493))))&gt;90,0,$F$4*$F$5/E1502^2*(SIN(RADIANS(G1497))*SIN(RADIANS(E1503))+COS(RADIANS(G1497))*COS(RADIANS(E1503))*COS(RADIANS(M1493))))</f>
        <v>0</v>
      </c>
      <c r="N1497">
        <f>IF(DEGREES(ACOS(SIN(RADIANS(G1497))*SIN(RADIANS(E1503))+COS(RADIANS(G1497))*COS(RADIANS(E1503))*COS(RADIANS(N1493))))&gt;90,0,$F$4*$F$5/E1502^2*(SIN(RADIANS(G1497))*SIN(RADIANS(E1503))+COS(RADIANS(G1497))*COS(RADIANS(E1503))*COS(RADIANS(N1493))))</f>
        <v>0</v>
      </c>
      <c r="O1497">
        <f>IF(DEGREES(ACOS(SIN(RADIANS(G1497))*SIN(RADIANS(E1503))+COS(RADIANS(G1497))*COS(RADIANS(E1503))*COS(RADIANS(O1493))))&gt;90,0,$F$4*$F$5/E1502^2*(SIN(RADIANS(G1497))*SIN(RADIANS(E1503))+COS(RADIANS(G1497))*COS(RADIANS(E1503))*COS(RADIANS(O1493))))</f>
        <v>0</v>
      </c>
      <c r="P1497">
        <f>IF(DEGREES(ACOS(SIN(RADIANS(G1497))*SIN(RADIANS(E1503))+COS(RADIANS(G1497))*COS(RADIANS(E1503))*COS(RADIANS(P1493))))&gt;90,0,$F$4*$F$5/E1502^2*(SIN(RADIANS(G1497))*SIN(RADIANS(E1503))+COS(RADIANS(G1497))*COS(RADIANS(E1503))*COS(RADIANS(P1493))))</f>
        <v>0</v>
      </c>
      <c r="Q1497">
        <f>IF(DEGREES(ACOS(SIN(RADIANS(G1497))*SIN(RADIANS(E1503))+COS(RADIANS(G1497))*COS(RADIANS(E1503))*COS(RADIANS(Q1493))))&gt;90,0,$F$4*$F$5/E1502^2*(SIN(RADIANS(G1497))*SIN(RADIANS(E1503))+COS(RADIANS(G1497))*COS(RADIANS(E1503))*COS(RADIANS(Q1493))))</f>
        <v>0</v>
      </c>
      <c r="R1497" t="e">
        <f>IF(DEGREES(ACOS(SIN(RADIANS(G1497))*SIN(RADIANS(E1503))+COS(RADIANS(G1497))*COS(RADIANS(E1503))*COS(RADIANS(R1493))))&gt;90,0,$F$4*$F$5/E1502^2*(SIN(RADIANS(G1497))*SIN(RADIANS(E1503))+COS(RADIANS(G1497))*COS(RADIANS(E1503))*COS(RADIANS(R1493))))</f>
        <v>#DIV/0!</v>
      </c>
      <c r="S1497" t="e">
        <f>IF(DEGREES(ACOS(SIN(RADIANS(G1497))*SIN(RADIANS(E1503))+COS(RADIANS(G1497))*COS(RADIANS(E1503))*COS(RADIANS(S1493))))&gt;90,0,$F$4*$F$5/E1502^2*(SIN(RADIANS(G1497))*SIN(RADIANS(E1503))+COS(RADIANS(G1497))*COS(RADIANS(E1503))*COS(RADIANS(S1493))))</f>
        <v>#DIV/0!</v>
      </c>
      <c r="T1497" t="e">
        <f>IF(DEGREES(ACOS(SIN(RADIANS(G1497))*SIN(RADIANS(E1503))+COS(RADIANS(G1497))*COS(RADIANS(E1503))*COS(RADIANS(T1493))))&gt;90,0,$F$4*$F$5/E1502^2*(SIN(RADIANS(G1497))*SIN(RADIANS(E1503))+COS(RADIANS(G1497))*COS(RADIANS(E1503))*COS(RADIANS(T1493))))</f>
        <v>#DIV/0!</v>
      </c>
      <c r="U1497" t="e">
        <f>IF(DEGREES(ACOS(SIN(RADIANS(G1497))*SIN(RADIANS(E1503))+COS(RADIANS(G1497))*COS(RADIANS(E1503))*COS(RADIANS(U1493))))&gt;90,0,$F$4*$F$5/E1502^2*(SIN(RADIANS(G1497))*SIN(RADIANS(E1503))+COS(RADIANS(G1497))*COS(RADIANS(E1503))*COS(RADIANS(U1493))))</f>
        <v>#DIV/0!</v>
      </c>
      <c r="V1497" t="e">
        <f>IF(DEGREES(ACOS(SIN(RADIANS(G1497))*SIN(RADIANS(E1503))+COS(RADIANS(G1497))*COS(RADIANS(E1503))*COS(RADIANS(V1493))))&gt;90,0,$F$4*$F$5/E1502^2*(SIN(RADIANS(G1497))*SIN(RADIANS(E1503))+COS(RADIANS(G1497))*COS(RADIANS(E1503))*COS(RADIANS(V1493))))</f>
        <v>#DIV/0!</v>
      </c>
      <c r="W1497" t="e">
        <f>IF(DEGREES(ACOS(SIN(RADIANS(G1497))*SIN(RADIANS(E1503))+COS(RADIANS(G1497))*COS(RADIANS(E1503))*COS(RADIANS(W1493))))&gt;90,0,$F$4*$F$5/E1502^2*(SIN(RADIANS(G1497))*SIN(RADIANS(E1503))+COS(RADIANS(G1497))*COS(RADIANS(E1503))*COS(RADIANS(W1493))))</f>
        <v>#DIV/0!</v>
      </c>
      <c r="X1497" t="e">
        <f>IF(DEGREES(ACOS(SIN(RADIANS(G1497))*SIN(RADIANS(E1503))+COS(RADIANS(G1497))*COS(RADIANS(E1503))*COS(RADIANS(X1493))))&gt;90,0,$F$4*$F$5/E1502^2*(SIN(RADIANS(G1497))*SIN(RADIANS(E1503))+COS(RADIANS(G1497))*COS(RADIANS(E1503))*COS(RADIANS(X1493))))</f>
        <v>#DIV/0!</v>
      </c>
      <c r="Y1497" t="e">
        <f>IF(DEGREES(ACOS(SIN(RADIANS(G1497))*SIN(RADIANS(E1503))+COS(RADIANS(G1497))*COS(RADIANS(E1503))*COS(RADIANS(Y1493))))&gt;90,0,$F$4*$F$5/E1502^2*(SIN(RADIANS(G1497))*SIN(RADIANS(E1503))+COS(RADIANS(G1497))*COS(RADIANS(E1503))*COS(RADIANS(Y1493))))</f>
        <v>#DIV/0!</v>
      </c>
      <c r="Z1497" t="e">
        <f>IF(DEGREES(ACOS(SIN(RADIANS(G1497))*SIN(RADIANS(E1503))+COS(RADIANS(G1497))*COS(RADIANS(E1503))*COS(RADIANS(Z1493))))&gt;90,0,$F$4*$F$5/E1502^2*(SIN(RADIANS(G1497))*SIN(RADIANS(E1503))+COS(RADIANS(G1497))*COS(RADIANS(E1503))*COS(RADIANS(Z1493))))</f>
        <v>#DIV/0!</v>
      </c>
      <c r="AA1497" t="e">
        <f>IF(DEGREES(ACOS(SIN(RADIANS(G1497))*SIN(RADIANS(E1503))+COS(RADIANS(G1497))*COS(RADIANS(E1503))*COS(RADIANS(AA1493))))&gt;90,0,$F$4*$F$5/E1502^2*(SIN(RADIANS(G1497))*SIN(RADIANS(E1503))+COS(RADIANS(G1497))*COS(RADIANS(E1503))*COS(RADIANS(AA1493))))</f>
        <v>#DIV/0!</v>
      </c>
      <c r="AB1497" t="e">
        <f>IF(DEGREES(ACOS(SIN(RADIANS(G1497))*SIN(RADIANS(E1503))+COS(RADIANS(G1497))*COS(RADIANS(E1503))*COS(RADIANS(AB1493))))&gt;90,0,$F$4*$F$5/E1502^2*(SIN(RADIANS(G1497))*SIN(RADIANS(E1503))+COS(RADIANS(G1497))*COS(RADIANS(E1503))*COS(RADIANS(AB1493))))</f>
        <v>#DIV/0!</v>
      </c>
      <c r="AC1497" t="e">
        <f>IF(DEGREES(ACOS(SIN(RADIANS(G1497))*SIN(RADIANS(E1503))+COS(RADIANS(G1497))*COS(RADIANS(E1503))*COS(RADIANS(AC1493))))&gt;90,0,$F$4*$F$5/E1502^2*(SIN(RADIANS(G1497))*SIN(RADIANS(E1503))+COS(RADIANS(G1497))*COS(RADIANS(E1503))*COS(RADIANS(AC1493))))</f>
        <v>#DIV/0!</v>
      </c>
      <c r="AD1497" t="e">
        <f>IF(DEGREES(ACOS(SIN(RADIANS(G1497))*SIN(RADIANS(E1503))+COS(RADIANS(G1497))*COS(RADIANS(E1503))*COS(RADIANS(AD1493))))&gt;90,0,$F$4*$F$5/E1502^2*(SIN(RADIANS(G1497))*SIN(RADIANS(E1503))+COS(RADIANS(G1497))*COS(RADIANS(E1503))*COS(RADIANS(AD1493))))</f>
        <v>#DIV/0!</v>
      </c>
      <c r="AE1497" t="e">
        <f>IF(DEGREES(ACOS(SIN(RADIANS(G1497))*SIN(RADIANS(E1503))+COS(RADIANS(G1497))*COS(RADIANS(E1503))*COS(RADIANS(AE1493))))&gt;90,0,$F$4*$F$5/E1502^2*(SIN(RADIANS(G1497))*SIN(RADIANS(E1503))+COS(RADIANS(G1497))*COS(RADIANS(E1503))*COS(RADIANS(AE1493))))</f>
        <v>#DIV/0!</v>
      </c>
      <c r="AF1497" t="e">
        <f>IF(DEGREES(ACOS(SIN(RADIANS(G1497))*SIN(RADIANS(E1503))+COS(RADIANS(G1497))*COS(RADIANS(E1503))*COS(RADIANS(AF1493))))&gt;90,0,$F$4*$F$5/E1502^2*(SIN(RADIANS(G1497))*SIN(RADIANS(E1503))+COS(RADIANS(G1497))*COS(RADIANS(E1503))*COS(RADIANS(AF1493))))</f>
        <v>#DIV/0!</v>
      </c>
      <c r="AG1497" t="e">
        <f>IF(DEGREES(ACOS(SIN(RADIANS(G1497))*SIN(RADIANS(E1503))+COS(RADIANS(G1497))*COS(RADIANS(E1503))*COS(RADIANS(AG1493))))&gt;90,0,$F$4*$F$5/E1502^2*(SIN(RADIANS(G1497))*SIN(RADIANS(E1503))+COS(RADIANS(G1497))*COS(RADIANS(E1503))*COS(RADIANS(AG1493))))</f>
        <v>#DIV/0!</v>
      </c>
      <c r="AH1497" t="e">
        <f>IF(DEGREES(ACOS(SIN(RADIANS(G1497))*SIN(RADIANS(E1503))+COS(RADIANS(G1497))*COS(RADIANS(E1503))*COS(RADIANS(AH1493))))&gt;90,0,$F$4*$F$5/E1502^2*(SIN(RADIANS(G1497))*SIN(RADIANS(E1503))+COS(RADIANS(G1497))*COS(RADIANS(E1503))*COS(RADIANS(AH1493))))</f>
        <v>#DIV/0!</v>
      </c>
      <c r="AI1497" t="e">
        <f>IF(DEGREES(ACOS(SIN(RADIANS(G1497))*SIN(RADIANS(E1503))+COS(RADIANS(G1497))*COS(RADIANS(E1503))*COS(RADIANS(AI1493))))&gt;90,0,$F$4*$F$5/E1502^2*(SIN(RADIANS(G1497))*SIN(RADIANS(E1503))+COS(RADIANS(G1497))*COS(RADIANS(E1503))*COS(RADIANS(AI1493))))</f>
        <v>#DIV/0!</v>
      </c>
      <c r="AJ1497" t="e">
        <f>IF(DEGREES(ACOS(SIN(RADIANS(G1497))*SIN(RADIANS(E1503))+COS(RADIANS(G1497))*COS(RADIANS(E1503))*COS(RADIANS(AJ1493))))&gt;90,0,$F$4*$F$5/E1502^2*(SIN(RADIANS(G1497))*SIN(RADIANS(E1503))+COS(RADIANS(G1497))*COS(RADIANS(E1503))*COS(RADIANS(AJ1493))))</f>
        <v>#DIV/0!</v>
      </c>
      <c r="AK1497">
        <f>IF(DEGREES(ACOS(SIN(RADIANS(G1497))*SIN(RADIANS(E1503))+COS(RADIANS(G1497))*COS(RADIANS(E1503))*COS(RADIANS(AK1493))))&gt;90,0,$F$4*$F$5/E1502^2*(SIN(RADIANS(G1497))*SIN(RADIANS(E1503))+COS(RADIANS(G1497))*COS(RADIANS(E1503))*COS(RADIANS(AK1493))))</f>
        <v>0</v>
      </c>
      <c r="AL1497">
        <f>IF(DEGREES(ACOS(SIN(RADIANS(G1497))*SIN(RADIANS(E1503))+COS(RADIANS(G1497))*COS(RADIANS(E1503))*COS(RADIANS(AL1493))))&gt;90,0,$F$4*$F$5/E1502^2*(SIN(RADIANS(G1497))*SIN(RADIANS(E1503))+COS(RADIANS(G1497))*COS(RADIANS(E1503))*COS(RADIANS(AL1493))))</f>
        <v>0</v>
      </c>
      <c r="AM1497">
        <f>IF(DEGREES(ACOS(SIN(RADIANS(G1497))*SIN(RADIANS(E1503))+COS(RADIANS(G1497))*COS(RADIANS(E1503))*COS(RADIANS(AM1493))))&gt;90,0,$F$4*$F$5/E1502^2*(SIN(RADIANS(G1497))*SIN(RADIANS(E1503))+COS(RADIANS(G1497))*COS(RADIANS(E1503))*COS(RADIANS(AM1493))))</f>
        <v>0</v>
      </c>
      <c r="AN1497">
        <f>IF(DEGREES(ACOS(SIN(RADIANS(G1497))*SIN(RADIANS(E1503))+COS(RADIANS(G1497))*COS(RADIANS(E1503))*COS(RADIANS(AN1493))))&gt;90,0,$F$4*$F$5/E1502^2*(SIN(RADIANS(G1497))*SIN(RADIANS(E1503))+COS(RADIANS(G1497))*COS(RADIANS(E1503))*COS(RADIANS(AN1493))))</f>
        <v>0</v>
      </c>
      <c r="AO1497">
        <f>IF(DEGREES(ACOS(SIN(RADIANS(G1497))*SIN(RADIANS(E1503))+COS(RADIANS(G1497))*COS(RADIANS(E1503))*COS(RADIANS(AO1493))))&gt;90,0,$F$4*$F$5/E1502^2*(SIN(RADIANS(G1497))*SIN(RADIANS(E1503))+COS(RADIANS(G1497))*COS(RADIANS(E1503))*COS(RADIANS(AO1493))))</f>
        <v>0</v>
      </c>
      <c r="AP1497">
        <f>IF(DEGREES(ACOS(SIN(RADIANS(G1497))*SIN(RADIANS(E1503))+COS(RADIANS(G1497))*COS(RADIANS(E1503))*COS(RADIANS(AP1493))))&gt;90,0,$F$4*$F$5/E1502^2*(SIN(RADIANS(G1497))*SIN(RADIANS(E1503))+COS(RADIANS(G1497))*COS(RADIANS(E1503))*COS(RADIANS(AP1493))))</f>
        <v>0</v>
      </c>
      <c r="AQ1497">
        <f>IF(DEGREES(ACOS(SIN(RADIANS(G1497))*SIN(RADIANS(E1503))+COS(RADIANS(G1497))*COS(RADIANS(E1503))*COS(RADIANS(AQ1493))))&gt;90,0,$F$4*$F$5/E1502^2*(SIN(RADIANS(G1497))*SIN(RADIANS(E1503))+COS(RADIANS(G1497))*COS(RADIANS(E1503))*COS(RADIANS(AQ1493))))</f>
        <v>0</v>
      </c>
      <c r="AR1497">
        <f>IF(DEGREES(ACOS(SIN(RADIANS(G1497))*SIN(RADIANS(E1503))+COS(RADIANS(G1497))*COS(RADIANS(E1503))*COS(RADIANS(AR1493))))&gt;90,0,$F$4*$F$5/E1502^2*(SIN(RADIANS(G1497))*SIN(RADIANS(E1503))+COS(RADIANS(G1497))*COS(RADIANS(E1503))*COS(RADIANS(AR1493))))</f>
        <v>0</v>
      </c>
    </row>
    <row r="1498" spans="2:44" x14ac:dyDescent="0.5">
      <c r="B1498" s="40" t="s">
        <v>727</v>
      </c>
      <c r="E1498">
        <f>IF(E1495&lt;360,E1495/360,(E1495-360)/360)</f>
        <v>0.75</v>
      </c>
      <c r="G1498">
        <v>60</v>
      </c>
      <c r="I1498">
        <f>IF(DEGREES(ACOS(SIN(RADIANS(G1498))*SIN(RADIANS(E1503))+COS(RADIANS(G1498))*COS(RADIANS(E1503))*COS(RADIANS(I1493))))&gt;90,0,$F$4*$F$5/E1502^2*(SIN(RADIANS(G1498))*SIN(RADIANS(E1503))+COS(RADIANS(G1498))*COS(RADIANS(E1503))*COS(RADIANS(I1493))))</f>
        <v>0</v>
      </c>
      <c r="J1498">
        <f>IF(DEGREES(ACOS(SIN(RADIANS(G1498))*SIN(RADIANS(E1503))+COS(RADIANS(G1498))*COS(RADIANS(E1503))*COS(RADIANS(J1493))))&gt;90,0,$F$4*$F$5/E1502^2*(SIN(RADIANS(G1498))*SIN(RADIANS(E1503))+COS(RADIANS(G1498))*COS(RADIANS(E1503))*COS(RADIANS(J1493))))</f>
        <v>0</v>
      </c>
      <c r="K1498">
        <f>IF(DEGREES(ACOS(SIN(RADIANS(G1498))*SIN(RADIANS(E1503))+COS(RADIANS(G1498))*COS(RADIANS(E1503))*COS(RADIANS(K1493))))&gt;90,0,$F$4*$F$5/E1502^2*(SIN(RADIANS(G1498))*SIN(RADIANS(E1503))+COS(RADIANS(G1498))*COS(RADIANS(E1503))*COS(RADIANS(K1493))))</f>
        <v>0</v>
      </c>
      <c r="L1498">
        <f>IF(DEGREES(ACOS(SIN(RADIANS(G1498))*SIN(RADIANS(E1503))+COS(RADIANS(G1498))*COS(RADIANS(E1503))*COS(RADIANS(L1493))))&gt;90,0,$F$4*$F$5/E1502^2*(SIN(RADIANS(G1498))*SIN(RADIANS(E1503))+COS(RADIANS(G1498))*COS(RADIANS(E1503))*COS(RADIANS(L1493))))</f>
        <v>0</v>
      </c>
      <c r="M1498">
        <f>IF(DEGREES(ACOS(SIN(RADIANS(G1498))*SIN(RADIANS(E1503))+COS(RADIANS(G1498))*COS(RADIANS(E1503))*COS(RADIANS(M1493))))&gt;90,0,$F$4*$F$5/E1502^2*(SIN(RADIANS(G1498))*SIN(RADIANS(E1503))+COS(RADIANS(G1498))*COS(RADIANS(E1503))*COS(RADIANS(M1493))))</f>
        <v>0</v>
      </c>
      <c r="N1498">
        <f>IF(DEGREES(ACOS(SIN(RADIANS(G1498))*SIN(RADIANS(E1503))+COS(RADIANS(G1498))*COS(RADIANS(E1503))*COS(RADIANS(N1493))))&gt;90,0,$F$4*$F$5/E1502^2*(SIN(RADIANS(G1498))*SIN(RADIANS(E1503))+COS(RADIANS(G1498))*COS(RADIANS(E1503))*COS(RADIANS(N1493))))</f>
        <v>0</v>
      </c>
      <c r="O1498">
        <f>IF(DEGREES(ACOS(SIN(RADIANS(G1498))*SIN(RADIANS(E1503))+COS(RADIANS(G1498))*COS(RADIANS(E1503))*COS(RADIANS(O1493))))&gt;90,0,$F$4*$F$5/E1502^2*(SIN(RADIANS(G1498))*SIN(RADIANS(E1503))+COS(RADIANS(G1498))*COS(RADIANS(E1503))*COS(RADIANS(O1493))))</f>
        <v>0</v>
      </c>
      <c r="P1498">
        <f>IF(DEGREES(ACOS(SIN(RADIANS(G1498))*SIN(RADIANS(E1503))+COS(RADIANS(G1498))*COS(RADIANS(E1503))*COS(RADIANS(P1493))))&gt;90,0,$F$4*$F$5/E1502^2*(SIN(RADIANS(G1498))*SIN(RADIANS(E1503))+COS(RADIANS(G1498))*COS(RADIANS(E1503))*COS(RADIANS(P1493))))</f>
        <v>0</v>
      </c>
      <c r="Q1498">
        <f>IF(DEGREES(ACOS(SIN(RADIANS(G1498))*SIN(RADIANS(E1503))+COS(RADIANS(G1498))*COS(RADIANS(E1503))*COS(RADIANS(Q1493))))&gt;90,0,$F$4*$F$5/E1502^2*(SIN(RADIANS(G1498))*SIN(RADIANS(E1503))+COS(RADIANS(G1498))*COS(RADIANS(E1503))*COS(RADIANS(Q1493))))</f>
        <v>0</v>
      </c>
      <c r="R1498" t="e">
        <f>IF(DEGREES(ACOS(SIN(RADIANS(G1498))*SIN(RADIANS(E1503))+COS(RADIANS(G1498))*COS(RADIANS(E1503))*COS(RADIANS(R1493))))&gt;90,0,$F$4*$F$5/E1502^2*(SIN(RADIANS(G1498))*SIN(RADIANS(E1503))+COS(RADIANS(G1498))*COS(RADIANS(E1503))*COS(RADIANS(R1493))))</f>
        <v>#DIV/0!</v>
      </c>
      <c r="S1498" t="e">
        <f>IF(DEGREES(ACOS(SIN(RADIANS(G1498))*SIN(RADIANS(E1503))+COS(RADIANS(G1498))*COS(RADIANS(E1503))*COS(RADIANS(S1493))))&gt;90,0,$F$4*$F$5/E1502^2*(SIN(RADIANS(G1498))*SIN(RADIANS(E1503))+COS(RADIANS(G1498))*COS(RADIANS(E1503))*COS(RADIANS(S1493))))</f>
        <v>#DIV/0!</v>
      </c>
      <c r="T1498" t="e">
        <f>IF(DEGREES(ACOS(SIN(RADIANS(G1498))*SIN(RADIANS(E1503))+COS(RADIANS(G1498))*COS(RADIANS(E1503))*COS(RADIANS(T1493))))&gt;90,0,$F$4*$F$5/E1502^2*(SIN(RADIANS(G1498))*SIN(RADIANS(E1503))+COS(RADIANS(G1498))*COS(RADIANS(E1503))*COS(RADIANS(T1493))))</f>
        <v>#DIV/0!</v>
      </c>
      <c r="U1498" t="e">
        <f>IF(DEGREES(ACOS(SIN(RADIANS(G1498))*SIN(RADIANS(E1503))+COS(RADIANS(G1498))*COS(RADIANS(E1503))*COS(RADIANS(U1493))))&gt;90,0,$F$4*$F$5/E1502^2*(SIN(RADIANS(G1498))*SIN(RADIANS(E1503))+COS(RADIANS(G1498))*COS(RADIANS(E1503))*COS(RADIANS(U1493))))</f>
        <v>#DIV/0!</v>
      </c>
      <c r="V1498" t="e">
        <f>IF(DEGREES(ACOS(SIN(RADIANS(G1498))*SIN(RADIANS(E1503))+COS(RADIANS(G1498))*COS(RADIANS(E1503))*COS(RADIANS(V1493))))&gt;90,0,$F$4*$F$5/E1502^2*(SIN(RADIANS(G1498))*SIN(RADIANS(E1503))+COS(RADIANS(G1498))*COS(RADIANS(E1503))*COS(RADIANS(V1493))))</f>
        <v>#DIV/0!</v>
      </c>
      <c r="W1498" t="e">
        <f>IF(DEGREES(ACOS(SIN(RADIANS(G1498))*SIN(RADIANS(E1503))+COS(RADIANS(G1498))*COS(RADIANS(E1503))*COS(RADIANS(W1493))))&gt;90,0,$F$4*$F$5/E1502^2*(SIN(RADIANS(G1498))*SIN(RADIANS(E1503))+COS(RADIANS(G1498))*COS(RADIANS(E1503))*COS(RADIANS(W1493))))</f>
        <v>#DIV/0!</v>
      </c>
      <c r="X1498" t="e">
        <f>IF(DEGREES(ACOS(SIN(RADIANS(G1498))*SIN(RADIANS(E1503))+COS(RADIANS(G1498))*COS(RADIANS(E1503))*COS(RADIANS(X1493))))&gt;90,0,$F$4*$F$5/E1502^2*(SIN(RADIANS(G1498))*SIN(RADIANS(E1503))+COS(RADIANS(G1498))*COS(RADIANS(E1503))*COS(RADIANS(X1493))))</f>
        <v>#DIV/0!</v>
      </c>
      <c r="Y1498" t="e">
        <f>IF(DEGREES(ACOS(SIN(RADIANS(G1498))*SIN(RADIANS(E1503))+COS(RADIANS(G1498))*COS(RADIANS(E1503))*COS(RADIANS(Y1493))))&gt;90,0,$F$4*$F$5/E1502^2*(SIN(RADIANS(G1498))*SIN(RADIANS(E1503))+COS(RADIANS(G1498))*COS(RADIANS(E1503))*COS(RADIANS(Y1493))))</f>
        <v>#DIV/0!</v>
      </c>
      <c r="Z1498" t="e">
        <f>IF(DEGREES(ACOS(SIN(RADIANS(G1498))*SIN(RADIANS(E1503))+COS(RADIANS(G1498))*COS(RADIANS(E1503))*COS(RADIANS(Z1493))))&gt;90,0,$F$4*$F$5/E1502^2*(SIN(RADIANS(G1498))*SIN(RADIANS(E1503))+COS(RADIANS(G1498))*COS(RADIANS(E1503))*COS(RADIANS(Z1493))))</f>
        <v>#DIV/0!</v>
      </c>
      <c r="AA1498" t="e">
        <f>IF(DEGREES(ACOS(SIN(RADIANS(G1498))*SIN(RADIANS(E1503))+COS(RADIANS(G1498))*COS(RADIANS(E1503))*COS(RADIANS(AA1493))))&gt;90,0,$F$4*$F$5/E1502^2*(SIN(RADIANS(G1498))*SIN(RADIANS(E1503))+COS(RADIANS(G1498))*COS(RADIANS(E1503))*COS(RADIANS(AA1493))))</f>
        <v>#DIV/0!</v>
      </c>
      <c r="AB1498" t="e">
        <f>IF(DEGREES(ACOS(SIN(RADIANS(G1498))*SIN(RADIANS(E1503))+COS(RADIANS(G1498))*COS(RADIANS(E1503))*COS(RADIANS(AB1493))))&gt;90,0,$F$4*$F$5/E1502^2*(SIN(RADIANS(G1498))*SIN(RADIANS(E1503))+COS(RADIANS(G1498))*COS(RADIANS(E1503))*COS(RADIANS(AB1493))))</f>
        <v>#DIV/0!</v>
      </c>
      <c r="AC1498" t="e">
        <f>IF(DEGREES(ACOS(SIN(RADIANS(G1498))*SIN(RADIANS(E1503))+COS(RADIANS(G1498))*COS(RADIANS(E1503))*COS(RADIANS(AC1493))))&gt;90,0,$F$4*$F$5/E1502^2*(SIN(RADIANS(G1498))*SIN(RADIANS(E1503))+COS(RADIANS(G1498))*COS(RADIANS(E1503))*COS(RADIANS(AC1493))))</f>
        <v>#DIV/0!</v>
      </c>
      <c r="AD1498" t="e">
        <f>IF(DEGREES(ACOS(SIN(RADIANS(G1498))*SIN(RADIANS(E1503))+COS(RADIANS(G1498))*COS(RADIANS(E1503))*COS(RADIANS(AD1493))))&gt;90,0,$F$4*$F$5/E1502^2*(SIN(RADIANS(G1498))*SIN(RADIANS(E1503))+COS(RADIANS(G1498))*COS(RADIANS(E1503))*COS(RADIANS(AD1493))))</f>
        <v>#DIV/0!</v>
      </c>
      <c r="AE1498" t="e">
        <f>IF(DEGREES(ACOS(SIN(RADIANS(G1498))*SIN(RADIANS(E1503))+COS(RADIANS(G1498))*COS(RADIANS(E1503))*COS(RADIANS(AE1493))))&gt;90,0,$F$4*$F$5/E1502^2*(SIN(RADIANS(G1498))*SIN(RADIANS(E1503))+COS(RADIANS(G1498))*COS(RADIANS(E1503))*COS(RADIANS(AE1493))))</f>
        <v>#DIV/0!</v>
      </c>
      <c r="AF1498" t="e">
        <f>IF(DEGREES(ACOS(SIN(RADIANS(G1498))*SIN(RADIANS(E1503))+COS(RADIANS(G1498))*COS(RADIANS(E1503))*COS(RADIANS(AF1493))))&gt;90,0,$F$4*$F$5/E1502^2*(SIN(RADIANS(G1498))*SIN(RADIANS(E1503))+COS(RADIANS(G1498))*COS(RADIANS(E1503))*COS(RADIANS(AF1493))))</f>
        <v>#DIV/0!</v>
      </c>
      <c r="AG1498" t="e">
        <f>IF(DEGREES(ACOS(SIN(RADIANS(G1498))*SIN(RADIANS(E1503))+COS(RADIANS(G1498))*COS(RADIANS(E1503))*COS(RADIANS(AG1493))))&gt;90,0,$F$4*$F$5/E1502^2*(SIN(RADIANS(G1498))*SIN(RADIANS(E1503))+COS(RADIANS(G1498))*COS(RADIANS(E1503))*COS(RADIANS(AG1493))))</f>
        <v>#DIV/0!</v>
      </c>
      <c r="AH1498" t="e">
        <f>IF(DEGREES(ACOS(SIN(RADIANS(G1498))*SIN(RADIANS(E1503))+COS(RADIANS(G1498))*COS(RADIANS(E1503))*COS(RADIANS(AH1493))))&gt;90,0,$F$4*$F$5/E1502^2*(SIN(RADIANS(G1498))*SIN(RADIANS(E1503))+COS(RADIANS(G1498))*COS(RADIANS(E1503))*COS(RADIANS(AH1493))))</f>
        <v>#DIV/0!</v>
      </c>
      <c r="AI1498" t="e">
        <f>IF(DEGREES(ACOS(SIN(RADIANS(G1498))*SIN(RADIANS(E1503))+COS(RADIANS(G1498))*COS(RADIANS(E1503))*COS(RADIANS(AI1493))))&gt;90,0,$F$4*$F$5/E1502^2*(SIN(RADIANS(G1498))*SIN(RADIANS(E1503))+COS(RADIANS(G1498))*COS(RADIANS(E1503))*COS(RADIANS(AI1493))))</f>
        <v>#DIV/0!</v>
      </c>
      <c r="AJ1498" t="e">
        <f>IF(DEGREES(ACOS(SIN(RADIANS(G1498))*SIN(RADIANS(E1503))+COS(RADIANS(G1498))*COS(RADIANS(E1503))*COS(RADIANS(AJ1493))))&gt;90,0,$F$4*$F$5/E1502^2*(SIN(RADIANS(G1498))*SIN(RADIANS(E1503))+COS(RADIANS(G1498))*COS(RADIANS(E1503))*COS(RADIANS(AJ1493))))</f>
        <v>#DIV/0!</v>
      </c>
      <c r="AK1498">
        <f>IF(DEGREES(ACOS(SIN(RADIANS(G1498))*SIN(RADIANS(E1503))+COS(RADIANS(G1498))*COS(RADIANS(E1503))*COS(RADIANS(AK1493))))&gt;90,0,$F$4*$F$5/E1502^2*(SIN(RADIANS(G1498))*SIN(RADIANS(E1503))+COS(RADIANS(G1498))*COS(RADIANS(E1503))*COS(RADIANS(AK1493))))</f>
        <v>0</v>
      </c>
      <c r="AL1498">
        <f>IF(DEGREES(ACOS(SIN(RADIANS(G1498))*SIN(RADIANS(E1503))+COS(RADIANS(G1498))*COS(RADIANS(E1503))*COS(RADIANS(AL1493))))&gt;90,0,$F$4*$F$5/E1502^2*(SIN(RADIANS(G1498))*SIN(RADIANS(E1503))+COS(RADIANS(G1498))*COS(RADIANS(E1503))*COS(RADIANS(AL1493))))</f>
        <v>0</v>
      </c>
      <c r="AM1498">
        <f>IF(DEGREES(ACOS(SIN(RADIANS(G1498))*SIN(RADIANS(E1503))+COS(RADIANS(G1498))*COS(RADIANS(E1503))*COS(RADIANS(AM1493))))&gt;90,0,$F$4*$F$5/E1502^2*(SIN(RADIANS(G1498))*SIN(RADIANS(E1503))+COS(RADIANS(G1498))*COS(RADIANS(E1503))*COS(RADIANS(AM1493))))</f>
        <v>0</v>
      </c>
      <c r="AN1498">
        <f>IF(DEGREES(ACOS(SIN(RADIANS(G1498))*SIN(RADIANS(E1503))+COS(RADIANS(G1498))*COS(RADIANS(E1503))*COS(RADIANS(AN1493))))&gt;90,0,$F$4*$F$5/E1502^2*(SIN(RADIANS(G1498))*SIN(RADIANS(E1503))+COS(RADIANS(G1498))*COS(RADIANS(E1503))*COS(RADIANS(AN1493))))</f>
        <v>0</v>
      </c>
      <c r="AO1498">
        <f>IF(DEGREES(ACOS(SIN(RADIANS(G1498))*SIN(RADIANS(E1503))+COS(RADIANS(G1498))*COS(RADIANS(E1503))*COS(RADIANS(AO1493))))&gt;90,0,$F$4*$F$5/E1502^2*(SIN(RADIANS(G1498))*SIN(RADIANS(E1503))+COS(RADIANS(G1498))*COS(RADIANS(E1503))*COS(RADIANS(AO1493))))</f>
        <v>0</v>
      </c>
      <c r="AP1498">
        <f>IF(DEGREES(ACOS(SIN(RADIANS(G1498))*SIN(RADIANS(E1503))+COS(RADIANS(G1498))*COS(RADIANS(E1503))*COS(RADIANS(AP1493))))&gt;90,0,$F$4*$F$5/E1502^2*(SIN(RADIANS(G1498))*SIN(RADIANS(E1503))+COS(RADIANS(G1498))*COS(RADIANS(E1503))*COS(RADIANS(AP1493))))</f>
        <v>0</v>
      </c>
      <c r="AQ1498">
        <f>IF(DEGREES(ACOS(SIN(RADIANS(G1498))*SIN(RADIANS(E1503))+COS(RADIANS(G1498))*COS(RADIANS(E1503))*COS(RADIANS(AQ1493))))&gt;90,0,$F$4*$F$5/E1502^2*(SIN(RADIANS(G1498))*SIN(RADIANS(E1503))+COS(RADIANS(G1498))*COS(RADIANS(E1503))*COS(RADIANS(AQ1493))))</f>
        <v>0</v>
      </c>
      <c r="AR1498">
        <f>IF(DEGREES(ACOS(SIN(RADIANS(G1498))*SIN(RADIANS(E1503))+COS(RADIANS(G1498))*COS(RADIANS(E1503))*COS(RADIANS(AR1493))))&gt;90,0,$F$4*$F$5/E1502^2*(SIN(RADIANS(G1498))*SIN(RADIANS(E1503))+COS(RADIANS(G1498))*COS(RADIANS(E1503))*COS(RADIANS(AR1493))))</f>
        <v>0</v>
      </c>
    </row>
    <row r="1499" spans="2:44" x14ac:dyDescent="0.5">
      <c r="B1499" s="40" t="s">
        <v>782</v>
      </c>
      <c r="E1499">
        <f>E1498*$F$11</f>
        <v>0</v>
      </c>
      <c r="G1499">
        <v>50</v>
      </c>
      <c r="I1499">
        <f>IF(DEGREES(ACOS(SIN(RADIANS(G1499))*SIN(RADIANS(E1503))+COS(RADIANS(G1499))*COS(RADIANS(E1503))*COS(RADIANS(I1493))))&gt;90,0,$F$4*$F$5/E1502^2*(SIN(RADIANS(G1499))*SIN(RADIANS(E1503))+COS(RADIANS(G1499))*COS(RADIANS(E1503))*COS(RADIANS(I1493))))</f>
        <v>0</v>
      </c>
      <c r="J1499">
        <f>IF(DEGREES(ACOS(SIN(RADIANS(G1499))*SIN(RADIANS(E1503))+COS(RADIANS(G1499))*COS(RADIANS(E1503))*COS(RADIANS(J1493))))&gt;90,0,$F$4*$F$5/E1502^2*(SIN(RADIANS(G1499))*SIN(RADIANS(E1503))+COS(RADIANS(G1499))*COS(RADIANS(E1503))*COS(RADIANS(J1493))))</f>
        <v>0</v>
      </c>
      <c r="K1499">
        <f>IF(DEGREES(ACOS(SIN(RADIANS(G1499))*SIN(RADIANS(E1503))+COS(RADIANS(G1499))*COS(RADIANS(E1503))*COS(RADIANS(K1493))))&gt;90,0,$F$4*$F$5/E1502^2*(SIN(RADIANS(G1499))*SIN(RADIANS(E1503))+COS(RADIANS(G1499))*COS(RADIANS(E1503))*COS(RADIANS(K1493))))</f>
        <v>0</v>
      </c>
      <c r="L1499">
        <f>IF(DEGREES(ACOS(SIN(RADIANS(G1499))*SIN(RADIANS(E1503))+COS(RADIANS(G1499))*COS(RADIANS(E1503))*COS(RADIANS(L1493))))&gt;90,0,$F$4*$F$5/E1502^2*(SIN(RADIANS(G1499))*SIN(RADIANS(E1503))+COS(RADIANS(G1499))*COS(RADIANS(E1503))*COS(RADIANS(L1493))))</f>
        <v>0</v>
      </c>
      <c r="M1499">
        <f>IF(DEGREES(ACOS(SIN(RADIANS(G1499))*SIN(RADIANS(E1503))+COS(RADIANS(G1499))*COS(RADIANS(E1503))*COS(RADIANS(M1493))))&gt;90,0,$F$4*$F$5/E1502^2*(SIN(RADIANS(G1499))*SIN(RADIANS(E1503))+COS(RADIANS(G1499))*COS(RADIANS(E1503))*COS(RADIANS(M1493))))</f>
        <v>0</v>
      </c>
      <c r="N1499">
        <f>IF(DEGREES(ACOS(SIN(RADIANS(G1499))*SIN(RADIANS(E1503))+COS(RADIANS(G1499))*COS(RADIANS(E1503))*COS(RADIANS(N1493))))&gt;90,0,$F$4*$F$5/E1502^2*(SIN(RADIANS(G1499))*SIN(RADIANS(E1503))+COS(RADIANS(G1499))*COS(RADIANS(E1503))*COS(RADIANS(N1493))))</f>
        <v>0</v>
      </c>
      <c r="O1499">
        <f>IF(DEGREES(ACOS(SIN(RADIANS(G1499))*SIN(RADIANS(E1503))+COS(RADIANS(G1499))*COS(RADIANS(E1503))*COS(RADIANS(O1493))))&gt;90,0,$F$4*$F$5/E1502^2*(SIN(RADIANS(G1499))*SIN(RADIANS(E1503))+COS(RADIANS(G1499))*COS(RADIANS(E1503))*COS(RADIANS(O1493))))</f>
        <v>0</v>
      </c>
      <c r="P1499">
        <f>IF(DEGREES(ACOS(SIN(RADIANS(G1499))*SIN(RADIANS(E1503))+COS(RADIANS(G1499))*COS(RADIANS(E1503))*COS(RADIANS(P1493))))&gt;90,0,$F$4*$F$5/E1502^2*(SIN(RADIANS(G1499))*SIN(RADIANS(E1503))+COS(RADIANS(G1499))*COS(RADIANS(E1503))*COS(RADIANS(P1493))))</f>
        <v>0</v>
      </c>
      <c r="Q1499">
        <f>IF(DEGREES(ACOS(SIN(RADIANS(G1499))*SIN(RADIANS(E1503))+COS(RADIANS(G1499))*COS(RADIANS(E1503))*COS(RADIANS(Q1493))))&gt;90,0,$F$4*$F$5/E1502^2*(SIN(RADIANS(G1499))*SIN(RADIANS(E1503))+COS(RADIANS(G1499))*COS(RADIANS(E1503))*COS(RADIANS(Q1493))))</f>
        <v>0</v>
      </c>
      <c r="R1499" t="e">
        <f>IF(DEGREES(ACOS(SIN(RADIANS(G1499))*SIN(RADIANS(E1503))+COS(RADIANS(G1499))*COS(RADIANS(E1503))*COS(RADIANS(R1493))))&gt;90,0,$F$4*$F$5/E1502^2*(SIN(RADIANS(G1499))*SIN(RADIANS(E1503))+COS(RADIANS(G1499))*COS(RADIANS(E1503))*COS(RADIANS(R1493))))</f>
        <v>#DIV/0!</v>
      </c>
      <c r="S1499" t="e">
        <f>IF(DEGREES(ACOS(SIN(RADIANS(G1499))*SIN(RADIANS(E1503))+COS(RADIANS(G1499))*COS(RADIANS(E1503))*COS(RADIANS(S1493))))&gt;90,0,$F$4*$F$5/E1502^2*(SIN(RADIANS(G1499))*SIN(RADIANS(E1503))+COS(RADIANS(G1499))*COS(RADIANS(E1503))*COS(RADIANS(S1493))))</f>
        <v>#DIV/0!</v>
      </c>
      <c r="T1499" t="e">
        <f>IF(DEGREES(ACOS(SIN(RADIANS(G1499))*SIN(RADIANS(E1503))+COS(RADIANS(G1499))*COS(RADIANS(E1503))*COS(RADIANS(T1493))))&gt;90,0,$F$4*$F$5/E1502^2*(SIN(RADIANS(G1499))*SIN(RADIANS(E1503))+COS(RADIANS(G1499))*COS(RADIANS(E1503))*COS(RADIANS(T1493))))</f>
        <v>#DIV/0!</v>
      </c>
      <c r="U1499" t="e">
        <f>IF(DEGREES(ACOS(SIN(RADIANS(G1499))*SIN(RADIANS(E1503))+COS(RADIANS(G1499))*COS(RADIANS(E1503))*COS(RADIANS(U1493))))&gt;90,0,$F$4*$F$5/E1502^2*(SIN(RADIANS(G1499))*SIN(RADIANS(E1503))+COS(RADIANS(G1499))*COS(RADIANS(E1503))*COS(RADIANS(U1493))))</f>
        <v>#DIV/0!</v>
      </c>
      <c r="V1499" t="e">
        <f>IF(DEGREES(ACOS(SIN(RADIANS(G1499))*SIN(RADIANS(E1503))+COS(RADIANS(G1499))*COS(RADIANS(E1503))*COS(RADIANS(V1493))))&gt;90,0,$F$4*$F$5/E1502^2*(SIN(RADIANS(G1499))*SIN(RADIANS(E1503))+COS(RADIANS(G1499))*COS(RADIANS(E1503))*COS(RADIANS(V1493))))</f>
        <v>#DIV/0!</v>
      </c>
      <c r="W1499" t="e">
        <f>IF(DEGREES(ACOS(SIN(RADIANS(G1499))*SIN(RADIANS(E1503))+COS(RADIANS(G1499))*COS(RADIANS(E1503))*COS(RADIANS(W1493))))&gt;90,0,$F$4*$F$5/E1502^2*(SIN(RADIANS(G1499))*SIN(RADIANS(E1503))+COS(RADIANS(G1499))*COS(RADIANS(E1503))*COS(RADIANS(W1493))))</f>
        <v>#DIV/0!</v>
      </c>
      <c r="X1499" t="e">
        <f>IF(DEGREES(ACOS(SIN(RADIANS(G1499))*SIN(RADIANS(E1503))+COS(RADIANS(G1499))*COS(RADIANS(E1503))*COS(RADIANS(X1493))))&gt;90,0,$F$4*$F$5/E1502^2*(SIN(RADIANS(G1499))*SIN(RADIANS(E1503))+COS(RADIANS(G1499))*COS(RADIANS(E1503))*COS(RADIANS(X1493))))</f>
        <v>#DIV/0!</v>
      </c>
      <c r="Y1499" t="e">
        <f>IF(DEGREES(ACOS(SIN(RADIANS(G1499))*SIN(RADIANS(E1503))+COS(RADIANS(G1499))*COS(RADIANS(E1503))*COS(RADIANS(Y1493))))&gt;90,0,$F$4*$F$5/E1502^2*(SIN(RADIANS(G1499))*SIN(RADIANS(E1503))+COS(RADIANS(G1499))*COS(RADIANS(E1503))*COS(RADIANS(Y1493))))</f>
        <v>#DIV/0!</v>
      </c>
      <c r="Z1499" t="e">
        <f>IF(DEGREES(ACOS(SIN(RADIANS(G1499))*SIN(RADIANS(E1503))+COS(RADIANS(G1499))*COS(RADIANS(E1503))*COS(RADIANS(Z1493))))&gt;90,0,$F$4*$F$5/E1502^2*(SIN(RADIANS(G1499))*SIN(RADIANS(E1503))+COS(RADIANS(G1499))*COS(RADIANS(E1503))*COS(RADIANS(Z1493))))</f>
        <v>#DIV/0!</v>
      </c>
      <c r="AA1499" t="e">
        <f>IF(DEGREES(ACOS(SIN(RADIANS(G1499))*SIN(RADIANS(E1503))+COS(RADIANS(G1499))*COS(RADIANS(E1503))*COS(RADIANS(AA1493))))&gt;90,0,$F$4*$F$5/E1502^2*(SIN(RADIANS(G1499))*SIN(RADIANS(E1503))+COS(RADIANS(G1499))*COS(RADIANS(E1503))*COS(RADIANS(AA1493))))</f>
        <v>#DIV/0!</v>
      </c>
      <c r="AB1499" t="e">
        <f>IF(DEGREES(ACOS(SIN(RADIANS(G1499))*SIN(RADIANS(E1503))+COS(RADIANS(G1499))*COS(RADIANS(E1503))*COS(RADIANS(AB1493))))&gt;90,0,$F$4*$F$5/E1502^2*(SIN(RADIANS(G1499))*SIN(RADIANS(E1503))+COS(RADIANS(G1499))*COS(RADIANS(E1503))*COS(RADIANS(AB1493))))</f>
        <v>#DIV/0!</v>
      </c>
      <c r="AC1499" t="e">
        <f>IF(DEGREES(ACOS(SIN(RADIANS(G1499))*SIN(RADIANS(E1503))+COS(RADIANS(G1499))*COS(RADIANS(E1503))*COS(RADIANS(AC1493))))&gt;90,0,$F$4*$F$5/E1502^2*(SIN(RADIANS(G1499))*SIN(RADIANS(E1503))+COS(RADIANS(G1499))*COS(RADIANS(E1503))*COS(RADIANS(AC1493))))</f>
        <v>#DIV/0!</v>
      </c>
      <c r="AD1499" t="e">
        <f>IF(DEGREES(ACOS(SIN(RADIANS(G1499))*SIN(RADIANS(E1503))+COS(RADIANS(G1499))*COS(RADIANS(E1503))*COS(RADIANS(AD1493))))&gt;90,0,$F$4*$F$5/E1502^2*(SIN(RADIANS(G1499))*SIN(RADIANS(E1503))+COS(RADIANS(G1499))*COS(RADIANS(E1503))*COS(RADIANS(AD1493))))</f>
        <v>#DIV/0!</v>
      </c>
      <c r="AE1499" t="e">
        <f>IF(DEGREES(ACOS(SIN(RADIANS(G1499))*SIN(RADIANS(E1503))+COS(RADIANS(G1499))*COS(RADIANS(E1503))*COS(RADIANS(AE1493))))&gt;90,0,$F$4*$F$5/E1502^2*(SIN(RADIANS(G1499))*SIN(RADIANS(E1503))+COS(RADIANS(G1499))*COS(RADIANS(E1503))*COS(RADIANS(AE1493))))</f>
        <v>#DIV/0!</v>
      </c>
      <c r="AF1499" t="e">
        <f>IF(DEGREES(ACOS(SIN(RADIANS(G1499))*SIN(RADIANS(E1503))+COS(RADIANS(G1499))*COS(RADIANS(E1503))*COS(RADIANS(AF1493))))&gt;90,0,$F$4*$F$5/E1502^2*(SIN(RADIANS(G1499))*SIN(RADIANS(E1503))+COS(RADIANS(G1499))*COS(RADIANS(E1503))*COS(RADIANS(AF1493))))</f>
        <v>#DIV/0!</v>
      </c>
      <c r="AG1499" t="e">
        <f>IF(DEGREES(ACOS(SIN(RADIANS(G1499))*SIN(RADIANS(E1503))+COS(RADIANS(G1499))*COS(RADIANS(E1503))*COS(RADIANS(AG1493))))&gt;90,0,$F$4*$F$5/E1502^2*(SIN(RADIANS(G1499))*SIN(RADIANS(E1503))+COS(RADIANS(G1499))*COS(RADIANS(E1503))*COS(RADIANS(AG1493))))</f>
        <v>#DIV/0!</v>
      </c>
      <c r="AH1499" t="e">
        <f>IF(DEGREES(ACOS(SIN(RADIANS(G1499))*SIN(RADIANS(E1503))+COS(RADIANS(G1499))*COS(RADIANS(E1503))*COS(RADIANS(AH1493))))&gt;90,0,$F$4*$F$5/E1502^2*(SIN(RADIANS(G1499))*SIN(RADIANS(E1503))+COS(RADIANS(G1499))*COS(RADIANS(E1503))*COS(RADIANS(AH1493))))</f>
        <v>#DIV/0!</v>
      </c>
      <c r="AI1499" t="e">
        <f>IF(DEGREES(ACOS(SIN(RADIANS(G1499))*SIN(RADIANS(E1503))+COS(RADIANS(G1499))*COS(RADIANS(E1503))*COS(RADIANS(AI1493))))&gt;90,0,$F$4*$F$5/E1502^2*(SIN(RADIANS(G1499))*SIN(RADIANS(E1503))+COS(RADIANS(G1499))*COS(RADIANS(E1503))*COS(RADIANS(AI1493))))</f>
        <v>#DIV/0!</v>
      </c>
      <c r="AJ1499" t="e">
        <f>IF(DEGREES(ACOS(SIN(RADIANS(G1499))*SIN(RADIANS(E1503))+COS(RADIANS(G1499))*COS(RADIANS(E1503))*COS(RADIANS(AJ1493))))&gt;90,0,$F$4*$F$5/E1502^2*(SIN(RADIANS(G1499))*SIN(RADIANS(E1503))+COS(RADIANS(G1499))*COS(RADIANS(E1503))*COS(RADIANS(AJ1493))))</f>
        <v>#DIV/0!</v>
      </c>
      <c r="AK1499">
        <f>IF(DEGREES(ACOS(SIN(RADIANS(G1499))*SIN(RADIANS(E1503))+COS(RADIANS(G1499))*COS(RADIANS(E1503))*COS(RADIANS(AK1493))))&gt;90,0,$F$4*$F$5/E1502^2*(SIN(RADIANS(G1499))*SIN(RADIANS(E1503))+COS(RADIANS(G1499))*COS(RADIANS(E1503))*COS(RADIANS(AK1493))))</f>
        <v>0</v>
      </c>
      <c r="AL1499">
        <f>IF(DEGREES(ACOS(SIN(RADIANS(G1499))*SIN(RADIANS(E1503))+COS(RADIANS(G1499))*COS(RADIANS(E1503))*COS(RADIANS(AL1493))))&gt;90,0,$F$4*$F$5/E1502^2*(SIN(RADIANS(G1499))*SIN(RADIANS(E1503))+COS(RADIANS(G1499))*COS(RADIANS(E1503))*COS(RADIANS(AL1493))))</f>
        <v>0</v>
      </c>
      <c r="AM1499">
        <f>IF(DEGREES(ACOS(SIN(RADIANS(G1499))*SIN(RADIANS(E1503))+COS(RADIANS(G1499))*COS(RADIANS(E1503))*COS(RADIANS(AM1493))))&gt;90,0,$F$4*$F$5/E1502^2*(SIN(RADIANS(G1499))*SIN(RADIANS(E1503))+COS(RADIANS(G1499))*COS(RADIANS(E1503))*COS(RADIANS(AM1493))))</f>
        <v>0</v>
      </c>
      <c r="AN1499">
        <f>IF(DEGREES(ACOS(SIN(RADIANS(G1499))*SIN(RADIANS(E1503))+COS(RADIANS(G1499))*COS(RADIANS(E1503))*COS(RADIANS(AN1493))))&gt;90,0,$F$4*$F$5/E1502^2*(SIN(RADIANS(G1499))*SIN(RADIANS(E1503))+COS(RADIANS(G1499))*COS(RADIANS(E1503))*COS(RADIANS(AN1493))))</f>
        <v>0</v>
      </c>
      <c r="AO1499">
        <f>IF(DEGREES(ACOS(SIN(RADIANS(G1499))*SIN(RADIANS(E1503))+COS(RADIANS(G1499))*COS(RADIANS(E1503))*COS(RADIANS(AO1493))))&gt;90,0,$F$4*$F$5/E1502^2*(SIN(RADIANS(G1499))*SIN(RADIANS(E1503))+COS(RADIANS(G1499))*COS(RADIANS(E1503))*COS(RADIANS(AO1493))))</f>
        <v>0</v>
      </c>
      <c r="AP1499">
        <f>IF(DEGREES(ACOS(SIN(RADIANS(G1499))*SIN(RADIANS(E1503))+COS(RADIANS(G1499))*COS(RADIANS(E1503))*COS(RADIANS(AP1493))))&gt;90,0,$F$4*$F$5/E1502^2*(SIN(RADIANS(G1499))*SIN(RADIANS(E1503))+COS(RADIANS(G1499))*COS(RADIANS(E1503))*COS(RADIANS(AP1493))))</f>
        <v>0</v>
      </c>
      <c r="AQ1499">
        <f>IF(DEGREES(ACOS(SIN(RADIANS(G1499))*SIN(RADIANS(E1503))+COS(RADIANS(G1499))*COS(RADIANS(E1503))*COS(RADIANS(AQ1493))))&gt;90,0,$F$4*$F$5/E1502^2*(SIN(RADIANS(G1499))*SIN(RADIANS(E1503))+COS(RADIANS(G1499))*COS(RADIANS(E1503))*COS(RADIANS(AQ1493))))</f>
        <v>0</v>
      </c>
      <c r="AR1499">
        <f>IF(DEGREES(ACOS(SIN(RADIANS(G1499))*SIN(RADIANS(E1503))+COS(RADIANS(G1499))*COS(RADIANS(E1503))*COS(RADIANS(AR1493))))&gt;90,0,$F$4*$F$5/E1502^2*(SIN(RADIANS(G1499))*SIN(RADIANS(E1503))+COS(RADIANS(G1499))*COS(RADIANS(E1503))*COS(RADIANS(AR1493))))</f>
        <v>0</v>
      </c>
    </row>
    <row r="1500" spans="2:44" x14ac:dyDescent="0.5">
      <c r="B1500" s="40" t="s">
        <v>783</v>
      </c>
      <c r="E1500" t="str">
        <f>IF($F$10=0,"N/A",$F$10*(E1495/360)-ROUNDDOWN($F$10*(E1495/360),0))</f>
        <v>N/A</v>
      </c>
      <c r="G1500">
        <v>40</v>
      </c>
      <c r="I1500">
        <f>IF(DEGREES(ACOS(SIN(RADIANS(G1500))*SIN(RADIANS(E1503))+COS(RADIANS(G1500))*COS(RADIANS(E1503))*COS(RADIANS(I1493))))&gt;90,0,$F$4*$F$5/E1502^2*(SIN(RADIANS(G1500))*SIN(RADIANS(E1503))+COS(RADIANS(G1500))*COS(RADIANS(E1503))*COS(RADIANS(I1493))))</f>
        <v>0</v>
      </c>
      <c r="J1500">
        <f>IF(DEGREES(ACOS(SIN(RADIANS(G1500))*SIN(RADIANS(E1503))+COS(RADIANS(G1500))*COS(RADIANS(E1503))*COS(RADIANS(J1493))))&gt;90,0,$F$4*$F$5/E1502^2*(SIN(RADIANS(G1500))*SIN(RADIANS(E1503))+COS(RADIANS(G1500))*COS(RADIANS(E1503))*COS(RADIANS(J1493))))</f>
        <v>0</v>
      </c>
      <c r="K1500">
        <f>IF(DEGREES(ACOS(SIN(RADIANS(G1500))*SIN(RADIANS(E1503))+COS(RADIANS(G1500))*COS(RADIANS(E1503))*COS(RADIANS(K1493))))&gt;90,0,$F$4*$F$5/E1502^2*(SIN(RADIANS(G1500))*SIN(RADIANS(E1503))+COS(RADIANS(G1500))*COS(RADIANS(E1503))*COS(RADIANS(K1493))))</f>
        <v>0</v>
      </c>
      <c r="L1500">
        <f>IF(DEGREES(ACOS(SIN(RADIANS(G1500))*SIN(RADIANS(E1503))+COS(RADIANS(G1500))*COS(RADIANS(E1503))*COS(RADIANS(L1493))))&gt;90,0,$F$4*$F$5/E1502^2*(SIN(RADIANS(G1500))*SIN(RADIANS(E1503))+COS(RADIANS(G1500))*COS(RADIANS(E1503))*COS(RADIANS(L1493))))</f>
        <v>0</v>
      </c>
      <c r="M1500">
        <f>IF(DEGREES(ACOS(SIN(RADIANS(G1500))*SIN(RADIANS(E1503))+COS(RADIANS(G1500))*COS(RADIANS(E1503))*COS(RADIANS(M1493))))&gt;90,0,$F$4*$F$5/E1502^2*(SIN(RADIANS(G1500))*SIN(RADIANS(E1503))+COS(RADIANS(G1500))*COS(RADIANS(E1503))*COS(RADIANS(M1493))))</f>
        <v>0</v>
      </c>
      <c r="N1500">
        <f>IF(DEGREES(ACOS(SIN(RADIANS(G1500))*SIN(RADIANS(E1503))+COS(RADIANS(G1500))*COS(RADIANS(E1503))*COS(RADIANS(N1493))))&gt;90,0,$F$4*$F$5/E1502^2*(SIN(RADIANS(G1500))*SIN(RADIANS(E1503))+COS(RADIANS(G1500))*COS(RADIANS(E1503))*COS(RADIANS(N1493))))</f>
        <v>0</v>
      </c>
      <c r="O1500">
        <f>IF(DEGREES(ACOS(SIN(RADIANS(G1500))*SIN(RADIANS(E1503))+COS(RADIANS(G1500))*COS(RADIANS(E1503))*COS(RADIANS(O1493))))&gt;90,0,$F$4*$F$5/E1502^2*(SIN(RADIANS(G1500))*SIN(RADIANS(E1503))+COS(RADIANS(G1500))*COS(RADIANS(E1503))*COS(RADIANS(O1493))))</f>
        <v>0</v>
      </c>
      <c r="P1500">
        <f>IF(DEGREES(ACOS(SIN(RADIANS(G1500))*SIN(RADIANS(E1503))+COS(RADIANS(G1500))*COS(RADIANS(E1503))*COS(RADIANS(P1493))))&gt;90,0,$F$4*$F$5/E1502^2*(SIN(RADIANS(G1500))*SIN(RADIANS(E1503))+COS(RADIANS(G1500))*COS(RADIANS(E1503))*COS(RADIANS(P1493))))</f>
        <v>0</v>
      </c>
      <c r="Q1500">
        <f>IF(DEGREES(ACOS(SIN(RADIANS(G1500))*SIN(RADIANS(E1503))+COS(RADIANS(G1500))*COS(RADIANS(E1503))*COS(RADIANS(Q1493))))&gt;90,0,$F$4*$F$5/E1502^2*(SIN(RADIANS(G1500))*SIN(RADIANS(E1503))+COS(RADIANS(G1500))*COS(RADIANS(E1503))*COS(RADIANS(Q1493))))</f>
        <v>0</v>
      </c>
      <c r="R1500" t="e">
        <f>IF(DEGREES(ACOS(SIN(RADIANS(G1500))*SIN(RADIANS(E1503))+COS(RADIANS(G1500))*COS(RADIANS(E1503))*COS(RADIANS(R1493))))&gt;90,0,$F$4*$F$5/E1502^2*(SIN(RADIANS(G1500))*SIN(RADIANS(E1503))+COS(RADIANS(G1500))*COS(RADIANS(E1503))*COS(RADIANS(R1493))))</f>
        <v>#DIV/0!</v>
      </c>
      <c r="S1500" t="e">
        <f>IF(DEGREES(ACOS(SIN(RADIANS(G1500))*SIN(RADIANS(E1503))+COS(RADIANS(G1500))*COS(RADIANS(E1503))*COS(RADIANS(S1493))))&gt;90,0,$F$4*$F$5/E1502^2*(SIN(RADIANS(G1500))*SIN(RADIANS(E1503))+COS(RADIANS(G1500))*COS(RADIANS(E1503))*COS(RADIANS(S1493))))</f>
        <v>#DIV/0!</v>
      </c>
      <c r="T1500" t="e">
        <f>IF(DEGREES(ACOS(SIN(RADIANS(G1500))*SIN(RADIANS(E1503))+COS(RADIANS(G1500))*COS(RADIANS(E1503))*COS(RADIANS(T1493))))&gt;90,0,$F$4*$F$5/E1502^2*(SIN(RADIANS(G1500))*SIN(RADIANS(E1503))+COS(RADIANS(G1500))*COS(RADIANS(E1503))*COS(RADIANS(T1493))))</f>
        <v>#DIV/0!</v>
      </c>
      <c r="U1500" t="e">
        <f>IF(DEGREES(ACOS(SIN(RADIANS(G1500))*SIN(RADIANS(E1503))+COS(RADIANS(G1500))*COS(RADIANS(E1503))*COS(RADIANS(U1493))))&gt;90,0,$F$4*$F$5/E1502^2*(SIN(RADIANS(G1500))*SIN(RADIANS(E1503))+COS(RADIANS(G1500))*COS(RADIANS(E1503))*COS(RADIANS(U1493))))</f>
        <v>#DIV/0!</v>
      </c>
      <c r="V1500" t="e">
        <f>IF(DEGREES(ACOS(SIN(RADIANS(G1500))*SIN(RADIANS(E1503))+COS(RADIANS(G1500))*COS(RADIANS(E1503))*COS(RADIANS(V1493))))&gt;90,0,$F$4*$F$5/E1502^2*(SIN(RADIANS(G1500))*SIN(RADIANS(E1503))+COS(RADIANS(G1500))*COS(RADIANS(E1503))*COS(RADIANS(V1493))))</f>
        <v>#DIV/0!</v>
      </c>
      <c r="W1500" t="e">
        <f>IF(DEGREES(ACOS(SIN(RADIANS(G1500))*SIN(RADIANS(E1503))+COS(RADIANS(G1500))*COS(RADIANS(E1503))*COS(RADIANS(W1493))))&gt;90,0,$F$4*$F$5/E1502^2*(SIN(RADIANS(G1500))*SIN(RADIANS(E1503))+COS(RADIANS(G1500))*COS(RADIANS(E1503))*COS(RADIANS(W1493))))</f>
        <v>#DIV/0!</v>
      </c>
      <c r="X1500" t="e">
        <f>IF(DEGREES(ACOS(SIN(RADIANS(G1500))*SIN(RADIANS(E1503))+COS(RADIANS(G1500))*COS(RADIANS(E1503))*COS(RADIANS(X1493))))&gt;90,0,$F$4*$F$5/E1502^2*(SIN(RADIANS(G1500))*SIN(RADIANS(E1503))+COS(RADIANS(G1500))*COS(RADIANS(E1503))*COS(RADIANS(X1493))))</f>
        <v>#DIV/0!</v>
      </c>
      <c r="Y1500" t="e">
        <f>IF(DEGREES(ACOS(SIN(RADIANS(G1500))*SIN(RADIANS(E1503))+COS(RADIANS(G1500))*COS(RADIANS(E1503))*COS(RADIANS(Y1493))))&gt;90,0,$F$4*$F$5/E1502^2*(SIN(RADIANS(G1500))*SIN(RADIANS(E1503))+COS(RADIANS(G1500))*COS(RADIANS(E1503))*COS(RADIANS(Y1493))))</f>
        <v>#DIV/0!</v>
      </c>
      <c r="Z1500" t="e">
        <f>IF(DEGREES(ACOS(SIN(RADIANS(G1500))*SIN(RADIANS(E1503))+COS(RADIANS(G1500))*COS(RADIANS(E1503))*COS(RADIANS(Z1493))))&gt;90,0,$F$4*$F$5/E1502^2*(SIN(RADIANS(G1500))*SIN(RADIANS(E1503))+COS(RADIANS(G1500))*COS(RADIANS(E1503))*COS(RADIANS(Z1493))))</f>
        <v>#DIV/0!</v>
      </c>
      <c r="AA1500" t="e">
        <f>IF(DEGREES(ACOS(SIN(RADIANS(G1500))*SIN(RADIANS(E1503))+COS(RADIANS(G1500))*COS(RADIANS(E1503))*COS(RADIANS(AA1493))))&gt;90,0,$F$4*$F$5/E1502^2*(SIN(RADIANS(G1500))*SIN(RADIANS(E1503))+COS(RADIANS(G1500))*COS(RADIANS(E1503))*COS(RADIANS(AA1493))))</f>
        <v>#DIV/0!</v>
      </c>
      <c r="AB1500" t="e">
        <f>IF(DEGREES(ACOS(SIN(RADIANS(G1500))*SIN(RADIANS(E1503))+COS(RADIANS(G1500))*COS(RADIANS(E1503))*COS(RADIANS(AB1493))))&gt;90,0,$F$4*$F$5/E1502^2*(SIN(RADIANS(G1500))*SIN(RADIANS(E1503))+COS(RADIANS(G1500))*COS(RADIANS(E1503))*COS(RADIANS(AB1493))))</f>
        <v>#DIV/0!</v>
      </c>
      <c r="AC1500" t="e">
        <f>IF(DEGREES(ACOS(SIN(RADIANS(G1500))*SIN(RADIANS(E1503))+COS(RADIANS(G1500))*COS(RADIANS(E1503))*COS(RADIANS(AC1493))))&gt;90,0,$F$4*$F$5/E1502^2*(SIN(RADIANS(G1500))*SIN(RADIANS(E1503))+COS(RADIANS(G1500))*COS(RADIANS(E1503))*COS(RADIANS(AC1493))))</f>
        <v>#DIV/0!</v>
      </c>
      <c r="AD1500" t="e">
        <f>IF(DEGREES(ACOS(SIN(RADIANS(G1500))*SIN(RADIANS(E1503))+COS(RADIANS(G1500))*COS(RADIANS(E1503))*COS(RADIANS(AD1493))))&gt;90,0,$F$4*$F$5/E1502^2*(SIN(RADIANS(G1500))*SIN(RADIANS(E1503))+COS(RADIANS(G1500))*COS(RADIANS(E1503))*COS(RADIANS(AD1493))))</f>
        <v>#DIV/0!</v>
      </c>
      <c r="AE1500" t="e">
        <f>IF(DEGREES(ACOS(SIN(RADIANS(G1500))*SIN(RADIANS(E1503))+COS(RADIANS(G1500))*COS(RADIANS(E1503))*COS(RADIANS(AE1493))))&gt;90,0,$F$4*$F$5/E1502^2*(SIN(RADIANS(G1500))*SIN(RADIANS(E1503))+COS(RADIANS(G1500))*COS(RADIANS(E1503))*COS(RADIANS(AE1493))))</f>
        <v>#DIV/0!</v>
      </c>
      <c r="AF1500" t="e">
        <f>IF(DEGREES(ACOS(SIN(RADIANS(G1500))*SIN(RADIANS(E1503))+COS(RADIANS(G1500))*COS(RADIANS(E1503))*COS(RADIANS(AF1493))))&gt;90,0,$F$4*$F$5/E1502^2*(SIN(RADIANS(G1500))*SIN(RADIANS(E1503))+COS(RADIANS(G1500))*COS(RADIANS(E1503))*COS(RADIANS(AF1493))))</f>
        <v>#DIV/0!</v>
      </c>
      <c r="AG1500" t="e">
        <f>IF(DEGREES(ACOS(SIN(RADIANS(G1500))*SIN(RADIANS(E1503))+COS(RADIANS(G1500))*COS(RADIANS(E1503))*COS(RADIANS(AG1493))))&gt;90,0,$F$4*$F$5/E1502^2*(SIN(RADIANS(G1500))*SIN(RADIANS(E1503))+COS(RADIANS(G1500))*COS(RADIANS(E1503))*COS(RADIANS(AG1493))))</f>
        <v>#DIV/0!</v>
      </c>
      <c r="AH1500" t="e">
        <f>IF(DEGREES(ACOS(SIN(RADIANS(G1500))*SIN(RADIANS(E1503))+COS(RADIANS(G1500))*COS(RADIANS(E1503))*COS(RADIANS(AH1493))))&gt;90,0,$F$4*$F$5/E1502^2*(SIN(RADIANS(G1500))*SIN(RADIANS(E1503))+COS(RADIANS(G1500))*COS(RADIANS(E1503))*COS(RADIANS(AH1493))))</f>
        <v>#DIV/0!</v>
      </c>
      <c r="AI1500" t="e">
        <f>IF(DEGREES(ACOS(SIN(RADIANS(G1500))*SIN(RADIANS(E1503))+COS(RADIANS(G1500))*COS(RADIANS(E1503))*COS(RADIANS(AI1493))))&gt;90,0,$F$4*$F$5/E1502^2*(SIN(RADIANS(G1500))*SIN(RADIANS(E1503))+COS(RADIANS(G1500))*COS(RADIANS(E1503))*COS(RADIANS(AI1493))))</f>
        <v>#DIV/0!</v>
      </c>
      <c r="AJ1500" t="e">
        <f>IF(DEGREES(ACOS(SIN(RADIANS(G1500))*SIN(RADIANS(E1503))+COS(RADIANS(G1500))*COS(RADIANS(E1503))*COS(RADIANS(AJ1493))))&gt;90,0,$F$4*$F$5/E1502^2*(SIN(RADIANS(G1500))*SIN(RADIANS(E1503))+COS(RADIANS(G1500))*COS(RADIANS(E1503))*COS(RADIANS(AJ1493))))</f>
        <v>#DIV/0!</v>
      </c>
      <c r="AK1500">
        <f>IF(DEGREES(ACOS(SIN(RADIANS(G1500))*SIN(RADIANS(E1503))+COS(RADIANS(G1500))*COS(RADIANS(E1503))*COS(RADIANS(AK1493))))&gt;90,0,$F$4*$F$5/E1502^2*(SIN(RADIANS(G1500))*SIN(RADIANS(E1503))+COS(RADIANS(G1500))*COS(RADIANS(E1503))*COS(RADIANS(AK1493))))</f>
        <v>0</v>
      </c>
      <c r="AL1500">
        <f>IF(DEGREES(ACOS(SIN(RADIANS(G1500))*SIN(RADIANS(E1503))+COS(RADIANS(G1500))*COS(RADIANS(E1503))*COS(RADIANS(AL1493))))&gt;90,0,$F$4*$F$5/E1502^2*(SIN(RADIANS(G1500))*SIN(RADIANS(E1503))+COS(RADIANS(G1500))*COS(RADIANS(E1503))*COS(RADIANS(AL1493))))</f>
        <v>0</v>
      </c>
      <c r="AM1500">
        <f>IF(DEGREES(ACOS(SIN(RADIANS(G1500))*SIN(RADIANS(E1503))+COS(RADIANS(G1500))*COS(RADIANS(E1503))*COS(RADIANS(AM1493))))&gt;90,0,$F$4*$F$5/E1502^2*(SIN(RADIANS(G1500))*SIN(RADIANS(E1503))+COS(RADIANS(G1500))*COS(RADIANS(E1503))*COS(RADIANS(AM1493))))</f>
        <v>0</v>
      </c>
      <c r="AN1500">
        <f>IF(DEGREES(ACOS(SIN(RADIANS(G1500))*SIN(RADIANS(E1503))+COS(RADIANS(G1500))*COS(RADIANS(E1503))*COS(RADIANS(AN1493))))&gt;90,0,$F$4*$F$5/E1502^2*(SIN(RADIANS(G1500))*SIN(RADIANS(E1503))+COS(RADIANS(G1500))*COS(RADIANS(E1503))*COS(RADIANS(AN1493))))</f>
        <v>0</v>
      </c>
      <c r="AO1500">
        <f>IF(DEGREES(ACOS(SIN(RADIANS(G1500))*SIN(RADIANS(E1503))+COS(RADIANS(G1500))*COS(RADIANS(E1503))*COS(RADIANS(AO1493))))&gt;90,0,$F$4*$F$5/E1502^2*(SIN(RADIANS(G1500))*SIN(RADIANS(E1503))+COS(RADIANS(G1500))*COS(RADIANS(E1503))*COS(RADIANS(AO1493))))</f>
        <v>0</v>
      </c>
      <c r="AP1500">
        <f>IF(DEGREES(ACOS(SIN(RADIANS(G1500))*SIN(RADIANS(E1503))+COS(RADIANS(G1500))*COS(RADIANS(E1503))*COS(RADIANS(AP1493))))&gt;90,0,$F$4*$F$5/E1502^2*(SIN(RADIANS(G1500))*SIN(RADIANS(E1503))+COS(RADIANS(G1500))*COS(RADIANS(E1503))*COS(RADIANS(AP1493))))</f>
        <v>0</v>
      </c>
      <c r="AQ1500">
        <f>IF(DEGREES(ACOS(SIN(RADIANS(G1500))*SIN(RADIANS(E1503))+COS(RADIANS(G1500))*COS(RADIANS(E1503))*COS(RADIANS(AQ1493))))&gt;90,0,$F$4*$F$5/E1502^2*(SIN(RADIANS(G1500))*SIN(RADIANS(E1503))+COS(RADIANS(G1500))*COS(RADIANS(E1503))*COS(RADIANS(AQ1493))))</f>
        <v>0</v>
      </c>
      <c r="AR1500">
        <f>IF(DEGREES(ACOS(SIN(RADIANS(G1500))*SIN(RADIANS(E1503))+COS(RADIANS(G1500))*COS(RADIANS(E1503))*COS(RADIANS(AR1493))))&gt;90,0,$F$4*$F$5/E1502^2*(SIN(RADIANS(G1500))*SIN(RADIANS(E1503))+COS(RADIANS(G1500))*COS(RADIANS(E1503))*COS(RADIANS(AR1493))))</f>
        <v>0</v>
      </c>
    </row>
    <row r="1501" spans="2:44" x14ac:dyDescent="0.5">
      <c r="B1501" s="40" t="s">
        <v>784</v>
      </c>
      <c r="E1501" t="str">
        <f>IF($F$10=0,"N/A",E1500*$F$11/$F$10)</f>
        <v>N/A</v>
      </c>
      <c r="G1501">
        <v>30</v>
      </c>
      <c r="I1501">
        <f>IF(DEGREES(ACOS(SIN(RADIANS(G1501))*SIN(RADIANS(E1503))+COS(RADIANS(G1501))*COS(RADIANS(E1503))*COS(RADIANS(I1493))))&gt;90,0,$F$4*$F$5/E1502^2*(SIN(RADIANS(G1501))*SIN(RADIANS(E1503))+COS(RADIANS(G1501))*COS(RADIANS(E1503))*COS(RADIANS(I1493))))</f>
        <v>0</v>
      </c>
      <c r="J1501">
        <f>IF(DEGREES(ACOS(SIN(RADIANS(G1501))*SIN(RADIANS(E1503))+COS(RADIANS(G1501))*COS(RADIANS(E1503))*COS(RADIANS(J1493))))&gt;90,0,$F$4*$F$5/E1502^2*(SIN(RADIANS(G1501))*SIN(RADIANS(E1503))+COS(RADIANS(G1501))*COS(RADIANS(E1503))*COS(RADIANS(J1493))))</f>
        <v>0</v>
      </c>
      <c r="K1501">
        <f>IF(DEGREES(ACOS(SIN(RADIANS(G1501))*SIN(RADIANS(E1503))+COS(RADIANS(G1501))*COS(RADIANS(E1503))*COS(RADIANS(K1493))))&gt;90,0,$F$4*$F$5/E1502^2*(SIN(RADIANS(G1501))*SIN(RADIANS(E1503))+COS(RADIANS(G1501))*COS(RADIANS(E1503))*COS(RADIANS(K1493))))</f>
        <v>0</v>
      </c>
      <c r="L1501">
        <f>IF(DEGREES(ACOS(SIN(RADIANS(G1501))*SIN(RADIANS(E1503))+COS(RADIANS(G1501))*COS(RADIANS(E1503))*COS(RADIANS(L1493))))&gt;90,0,$F$4*$F$5/E1502^2*(SIN(RADIANS(G1501))*SIN(RADIANS(E1503))+COS(RADIANS(G1501))*COS(RADIANS(E1503))*COS(RADIANS(L1493))))</f>
        <v>0</v>
      </c>
      <c r="M1501">
        <f>IF(DEGREES(ACOS(SIN(RADIANS(G1501))*SIN(RADIANS(E1503))+COS(RADIANS(G1501))*COS(RADIANS(E1503))*COS(RADIANS(M1493))))&gt;90,0,$F$4*$F$5/E1502^2*(SIN(RADIANS(G1501))*SIN(RADIANS(E1503))+COS(RADIANS(G1501))*COS(RADIANS(E1503))*COS(RADIANS(M1493))))</f>
        <v>0</v>
      </c>
      <c r="N1501">
        <f>IF(DEGREES(ACOS(SIN(RADIANS(G1501))*SIN(RADIANS(E1503))+COS(RADIANS(G1501))*COS(RADIANS(E1503))*COS(RADIANS(N1493))))&gt;90,0,$F$4*$F$5/E1502^2*(SIN(RADIANS(G1501))*SIN(RADIANS(E1503))+COS(RADIANS(G1501))*COS(RADIANS(E1503))*COS(RADIANS(N1493))))</f>
        <v>0</v>
      </c>
      <c r="O1501">
        <f>IF(DEGREES(ACOS(SIN(RADIANS(G1501))*SIN(RADIANS(E1503))+COS(RADIANS(G1501))*COS(RADIANS(E1503))*COS(RADIANS(O1493))))&gt;90,0,$F$4*$F$5/E1502^2*(SIN(RADIANS(G1501))*SIN(RADIANS(E1503))+COS(RADIANS(G1501))*COS(RADIANS(E1503))*COS(RADIANS(O1493))))</f>
        <v>0</v>
      </c>
      <c r="P1501">
        <f>IF(DEGREES(ACOS(SIN(RADIANS(G1501))*SIN(RADIANS(E1503))+COS(RADIANS(G1501))*COS(RADIANS(E1503))*COS(RADIANS(P1493))))&gt;90,0,$F$4*$F$5/E1502^2*(SIN(RADIANS(G1501))*SIN(RADIANS(E1503))+COS(RADIANS(G1501))*COS(RADIANS(E1503))*COS(RADIANS(P1493))))</f>
        <v>0</v>
      </c>
      <c r="Q1501">
        <f>IF(DEGREES(ACOS(SIN(RADIANS(G1501))*SIN(RADIANS(E1503))+COS(RADIANS(G1501))*COS(RADIANS(E1503))*COS(RADIANS(Q1493))))&gt;90,0,$F$4*$F$5/E1502^2*(SIN(RADIANS(G1501))*SIN(RADIANS(E1503))+COS(RADIANS(G1501))*COS(RADIANS(E1503))*COS(RADIANS(Q1493))))</f>
        <v>0</v>
      </c>
      <c r="R1501" t="e">
        <f>IF(DEGREES(ACOS(SIN(RADIANS(G1501))*SIN(RADIANS(E1503))+COS(RADIANS(G1501))*COS(RADIANS(E1503))*COS(RADIANS(R1493))))&gt;90,0,$F$4*$F$5/E1502^2*(SIN(RADIANS(G1501))*SIN(RADIANS(E1503))+COS(RADIANS(G1501))*COS(RADIANS(E1503))*COS(RADIANS(R1493))))</f>
        <v>#DIV/0!</v>
      </c>
      <c r="S1501" t="e">
        <f>IF(DEGREES(ACOS(SIN(RADIANS(G1501))*SIN(RADIANS(E1503))+COS(RADIANS(G1501))*COS(RADIANS(E1503))*COS(RADIANS(S1493))))&gt;90,0,$F$4*$F$5/E1502^2*(SIN(RADIANS(G1501))*SIN(RADIANS(E1503))+COS(RADIANS(G1501))*COS(RADIANS(E1503))*COS(RADIANS(S1493))))</f>
        <v>#DIV/0!</v>
      </c>
      <c r="T1501" t="e">
        <f>IF(DEGREES(ACOS(SIN(RADIANS(G1501))*SIN(RADIANS(E1503))+COS(RADIANS(G1501))*COS(RADIANS(E1503))*COS(RADIANS(T1493))))&gt;90,0,$F$4*$F$5/E1502^2*(SIN(RADIANS(G1501))*SIN(RADIANS(E1503))+COS(RADIANS(G1501))*COS(RADIANS(E1503))*COS(RADIANS(T1493))))</f>
        <v>#DIV/0!</v>
      </c>
      <c r="U1501" t="e">
        <f>IF(DEGREES(ACOS(SIN(RADIANS(G1501))*SIN(RADIANS(E1503))+COS(RADIANS(G1501))*COS(RADIANS(E1503))*COS(RADIANS(U1493))))&gt;90,0,$F$4*$F$5/E1502^2*(SIN(RADIANS(G1501))*SIN(RADIANS(E1503))+COS(RADIANS(G1501))*COS(RADIANS(E1503))*COS(RADIANS(U1493))))</f>
        <v>#DIV/0!</v>
      </c>
      <c r="V1501" t="e">
        <f>IF(DEGREES(ACOS(SIN(RADIANS(G1501))*SIN(RADIANS(E1503))+COS(RADIANS(G1501))*COS(RADIANS(E1503))*COS(RADIANS(V1493))))&gt;90,0,$F$4*$F$5/E1502^2*(SIN(RADIANS(G1501))*SIN(RADIANS(E1503))+COS(RADIANS(G1501))*COS(RADIANS(E1503))*COS(RADIANS(V1493))))</f>
        <v>#DIV/0!</v>
      </c>
      <c r="W1501" t="e">
        <f>IF(DEGREES(ACOS(SIN(RADIANS(G1501))*SIN(RADIANS(E1503))+COS(RADIANS(G1501))*COS(RADIANS(E1503))*COS(RADIANS(W1493))))&gt;90,0,$F$4*$F$5/E1502^2*(SIN(RADIANS(G1501))*SIN(RADIANS(E1503))+COS(RADIANS(G1501))*COS(RADIANS(E1503))*COS(RADIANS(W1493))))</f>
        <v>#DIV/0!</v>
      </c>
      <c r="X1501" t="e">
        <f>IF(DEGREES(ACOS(SIN(RADIANS(G1501))*SIN(RADIANS(E1503))+COS(RADIANS(G1501))*COS(RADIANS(E1503))*COS(RADIANS(X1493))))&gt;90,0,$F$4*$F$5/E1502^2*(SIN(RADIANS(G1501))*SIN(RADIANS(E1503))+COS(RADIANS(G1501))*COS(RADIANS(E1503))*COS(RADIANS(X1493))))</f>
        <v>#DIV/0!</v>
      </c>
      <c r="Y1501" t="e">
        <f>IF(DEGREES(ACOS(SIN(RADIANS(G1501))*SIN(RADIANS(E1503))+COS(RADIANS(G1501))*COS(RADIANS(E1503))*COS(RADIANS(Y1493))))&gt;90,0,$F$4*$F$5/E1502^2*(SIN(RADIANS(G1501))*SIN(RADIANS(E1503))+COS(RADIANS(G1501))*COS(RADIANS(E1503))*COS(RADIANS(Y1493))))</f>
        <v>#DIV/0!</v>
      </c>
      <c r="Z1501" t="e">
        <f>IF(DEGREES(ACOS(SIN(RADIANS(G1501))*SIN(RADIANS(E1503))+COS(RADIANS(G1501))*COS(RADIANS(E1503))*COS(RADIANS(Z1493))))&gt;90,0,$F$4*$F$5/E1502^2*(SIN(RADIANS(G1501))*SIN(RADIANS(E1503))+COS(RADIANS(G1501))*COS(RADIANS(E1503))*COS(RADIANS(Z1493))))</f>
        <v>#DIV/0!</v>
      </c>
      <c r="AA1501" t="e">
        <f>IF(DEGREES(ACOS(SIN(RADIANS(G1501))*SIN(RADIANS(E1503))+COS(RADIANS(G1501))*COS(RADIANS(E1503))*COS(RADIANS(AA1493))))&gt;90,0,$F$4*$F$5/E1502^2*(SIN(RADIANS(G1501))*SIN(RADIANS(E1503))+COS(RADIANS(G1501))*COS(RADIANS(E1503))*COS(RADIANS(AA1493))))</f>
        <v>#DIV/0!</v>
      </c>
      <c r="AB1501" t="e">
        <f>IF(DEGREES(ACOS(SIN(RADIANS(G1501))*SIN(RADIANS(E1503))+COS(RADIANS(G1501))*COS(RADIANS(E1503))*COS(RADIANS(AB1493))))&gt;90,0,$F$4*$F$5/E1502^2*(SIN(RADIANS(G1501))*SIN(RADIANS(E1503))+COS(RADIANS(G1501))*COS(RADIANS(E1503))*COS(RADIANS(AB1493))))</f>
        <v>#DIV/0!</v>
      </c>
      <c r="AC1501" t="e">
        <f>IF(DEGREES(ACOS(SIN(RADIANS(G1501))*SIN(RADIANS(E1503))+COS(RADIANS(G1501))*COS(RADIANS(E1503))*COS(RADIANS(AC1493))))&gt;90,0,$F$4*$F$5/E1502^2*(SIN(RADIANS(G1501))*SIN(RADIANS(E1503))+COS(RADIANS(G1501))*COS(RADIANS(E1503))*COS(RADIANS(AC1493))))</f>
        <v>#DIV/0!</v>
      </c>
      <c r="AD1501" t="e">
        <f>IF(DEGREES(ACOS(SIN(RADIANS(G1501))*SIN(RADIANS(E1503))+COS(RADIANS(G1501))*COS(RADIANS(E1503))*COS(RADIANS(AD1493))))&gt;90,0,$F$4*$F$5/E1502^2*(SIN(RADIANS(G1501))*SIN(RADIANS(E1503))+COS(RADIANS(G1501))*COS(RADIANS(E1503))*COS(RADIANS(AD1493))))</f>
        <v>#DIV/0!</v>
      </c>
      <c r="AE1501" t="e">
        <f>IF(DEGREES(ACOS(SIN(RADIANS(G1501))*SIN(RADIANS(E1503))+COS(RADIANS(G1501))*COS(RADIANS(E1503))*COS(RADIANS(AE1493))))&gt;90,0,$F$4*$F$5/E1502^2*(SIN(RADIANS(G1501))*SIN(RADIANS(E1503))+COS(RADIANS(G1501))*COS(RADIANS(E1503))*COS(RADIANS(AE1493))))</f>
        <v>#DIV/0!</v>
      </c>
      <c r="AF1501" t="e">
        <f>IF(DEGREES(ACOS(SIN(RADIANS(G1501))*SIN(RADIANS(E1503))+COS(RADIANS(G1501))*COS(RADIANS(E1503))*COS(RADIANS(AF1493))))&gt;90,0,$F$4*$F$5/E1502^2*(SIN(RADIANS(G1501))*SIN(RADIANS(E1503))+COS(RADIANS(G1501))*COS(RADIANS(E1503))*COS(RADIANS(AF1493))))</f>
        <v>#DIV/0!</v>
      </c>
      <c r="AG1501" t="e">
        <f>IF(DEGREES(ACOS(SIN(RADIANS(G1501))*SIN(RADIANS(E1503))+COS(RADIANS(G1501))*COS(RADIANS(E1503))*COS(RADIANS(AG1493))))&gt;90,0,$F$4*$F$5/E1502^2*(SIN(RADIANS(G1501))*SIN(RADIANS(E1503))+COS(RADIANS(G1501))*COS(RADIANS(E1503))*COS(RADIANS(AG1493))))</f>
        <v>#DIV/0!</v>
      </c>
      <c r="AH1501" t="e">
        <f>IF(DEGREES(ACOS(SIN(RADIANS(G1501))*SIN(RADIANS(E1503))+COS(RADIANS(G1501))*COS(RADIANS(E1503))*COS(RADIANS(AH1493))))&gt;90,0,$F$4*$F$5/E1502^2*(SIN(RADIANS(G1501))*SIN(RADIANS(E1503))+COS(RADIANS(G1501))*COS(RADIANS(E1503))*COS(RADIANS(AH1493))))</f>
        <v>#DIV/0!</v>
      </c>
      <c r="AI1501" t="e">
        <f>IF(DEGREES(ACOS(SIN(RADIANS(G1501))*SIN(RADIANS(E1503))+COS(RADIANS(G1501))*COS(RADIANS(E1503))*COS(RADIANS(AI1493))))&gt;90,0,$F$4*$F$5/E1502^2*(SIN(RADIANS(G1501))*SIN(RADIANS(E1503))+COS(RADIANS(G1501))*COS(RADIANS(E1503))*COS(RADIANS(AI1493))))</f>
        <v>#DIV/0!</v>
      </c>
      <c r="AJ1501" t="e">
        <f>IF(DEGREES(ACOS(SIN(RADIANS(G1501))*SIN(RADIANS(E1503))+COS(RADIANS(G1501))*COS(RADIANS(E1503))*COS(RADIANS(AJ1493))))&gt;90,0,$F$4*$F$5/E1502^2*(SIN(RADIANS(G1501))*SIN(RADIANS(E1503))+COS(RADIANS(G1501))*COS(RADIANS(E1503))*COS(RADIANS(AJ1493))))</f>
        <v>#DIV/0!</v>
      </c>
      <c r="AK1501">
        <f>IF(DEGREES(ACOS(SIN(RADIANS(G1501))*SIN(RADIANS(E1503))+COS(RADIANS(G1501))*COS(RADIANS(E1503))*COS(RADIANS(AK1493))))&gt;90,0,$F$4*$F$5/E1502^2*(SIN(RADIANS(G1501))*SIN(RADIANS(E1503))+COS(RADIANS(G1501))*COS(RADIANS(E1503))*COS(RADIANS(AK1493))))</f>
        <v>0</v>
      </c>
      <c r="AL1501">
        <f>IF(DEGREES(ACOS(SIN(RADIANS(G1501))*SIN(RADIANS(E1503))+COS(RADIANS(G1501))*COS(RADIANS(E1503))*COS(RADIANS(AL1493))))&gt;90,0,$F$4*$F$5/E1502^2*(SIN(RADIANS(G1501))*SIN(RADIANS(E1503))+COS(RADIANS(G1501))*COS(RADIANS(E1503))*COS(RADIANS(AL1493))))</f>
        <v>0</v>
      </c>
      <c r="AM1501">
        <f>IF(DEGREES(ACOS(SIN(RADIANS(G1501))*SIN(RADIANS(E1503))+COS(RADIANS(G1501))*COS(RADIANS(E1503))*COS(RADIANS(AM1493))))&gt;90,0,$F$4*$F$5/E1502^2*(SIN(RADIANS(G1501))*SIN(RADIANS(E1503))+COS(RADIANS(G1501))*COS(RADIANS(E1503))*COS(RADIANS(AM1493))))</f>
        <v>0</v>
      </c>
      <c r="AN1501">
        <f>IF(DEGREES(ACOS(SIN(RADIANS(G1501))*SIN(RADIANS(E1503))+COS(RADIANS(G1501))*COS(RADIANS(E1503))*COS(RADIANS(AN1493))))&gt;90,0,$F$4*$F$5/E1502^2*(SIN(RADIANS(G1501))*SIN(RADIANS(E1503))+COS(RADIANS(G1501))*COS(RADIANS(E1503))*COS(RADIANS(AN1493))))</f>
        <v>0</v>
      </c>
      <c r="AO1501">
        <f>IF(DEGREES(ACOS(SIN(RADIANS(G1501))*SIN(RADIANS(E1503))+COS(RADIANS(G1501))*COS(RADIANS(E1503))*COS(RADIANS(AO1493))))&gt;90,0,$F$4*$F$5/E1502^2*(SIN(RADIANS(G1501))*SIN(RADIANS(E1503))+COS(RADIANS(G1501))*COS(RADIANS(E1503))*COS(RADIANS(AO1493))))</f>
        <v>0</v>
      </c>
      <c r="AP1501">
        <f>IF(DEGREES(ACOS(SIN(RADIANS(G1501))*SIN(RADIANS(E1503))+COS(RADIANS(G1501))*COS(RADIANS(E1503))*COS(RADIANS(AP1493))))&gt;90,0,$F$4*$F$5/E1502^2*(SIN(RADIANS(G1501))*SIN(RADIANS(E1503))+COS(RADIANS(G1501))*COS(RADIANS(E1503))*COS(RADIANS(AP1493))))</f>
        <v>0</v>
      </c>
      <c r="AQ1501">
        <f>IF(DEGREES(ACOS(SIN(RADIANS(G1501))*SIN(RADIANS(E1503))+COS(RADIANS(G1501))*COS(RADIANS(E1503))*COS(RADIANS(AQ1493))))&gt;90,0,$F$4*$F$5/E1502^2*(SIN(RADIANS(G1501))*SIN(RADIANS(E1503))+COS(RADIANS(G1501))*COS(RADIANS(E1503))*COS(RADIANS(AQ1493))))</f>
        <v>0</v>
      </c>
      <c r="AR1501">
        <f>IF(DEGREES(ACOS(SIN(RADIANS(G1501))*SIN(RADIANS(E1503))+COS(RADIANS(G1501))*COS(RADIANS(E1503))*COS(RADIANS(AR1493))))&gt;90,0,$F$4*$F$5/E1502^2*(SIN(RADIANS(G1501))*SIN(RADIANS(E1503))+COS(RADIANS(G1501))*COS(RADIANS(E1503))*COS(RADIANS(AR1493))))</f>
        <v>0</v>
      </c>
    </row>
    <row r="1502" spans="2:44" x14ac:dyDescent="0.5">
      <c r="B1502" s="40" t="s">
        <v>785</v>
      </c>
      <c r="E1502">
        <f>$F$6*(1-$F$7^2)/(1+$F$7*COS(RADIANS(E1496)))</f>
        <v>0</v>
      </c>
      <c r="G1502">
        <v>20</v>
      </c>
      <c r="I1502">
        <f>IF(DEGREES(ACOS(SIN(RADIANS(G1502))*SIN(RADIANS(E1503))+COS(RADIANS(G1502))*COS(RADIANS(E1503))*COS(RADIANS(I1493))))&gt;90,0,$F$4*$F$5/E1502^2*(SIN(RADIANS(G1502))*SIN(RADIANS(E1503))+COS(RADIANS(G1502))*COS(RADIANS(E1503))*COS(RADIANS(I1493))))</f>
        <v>0</v>
      </c>
      <c r="J1502">
        <f>IF(DEGREES(ACOS(SIN(RADIANS(G1502))*SIN(RADIANS(E1503))+COS(RADIANS(G1502))*COS(RADIANS(E1503))*COS(RADIANS(J1493))))&gt;90,0,$F$4*$F$5/E1502^2*(SIN(RADIANS(G1502))*SIN(RADIANS(E1503))+COS(RADIANS(G1502))*COS(RADIANS(E1503))*COS(RADIANS(J1493))))</f>
        <v>0</v>
      </c>
      <c r="K1502">
        <f>IF(DEGREES(ACOS(SIN(RADIANS(G1502))*SIN(RADIANS(E1503))+COS(RADIANS(G1502))*COS(RADIANS(E1503))*COS(RADIANS(K1493))))&gt;90,0,$F$4*$F$5/E1502^2*(SIN(RADIANS(G1502))*SIN(RADIANS(E1503))+COS(RADIANS(G1502))*COS(RADIANS(E1503))*COS(RADIANS(K1493))))</f>
        <v>0</v>
      </c>
      <c r="L1502">
        <f>IF(DEGREES(ACOS(SIN(RADIANS(G1502))*SIN(RADIANS(E1503))+COS(RADIANS(G1502))*COS(RADIANS(E1503))*COS(RADIANS(L1493))))&gt;90,0,$F$4*$F$5/E1502^2*(SIN(RADIANS(G1502))*SIN(RADIANS(E1503))+COS(RADIANS(G1502))*COS(RADIANS(E1503))*COS(RADIANS(L1493))))</f>
        <v>0</v>
      </c>
      <c r="M1502">
        <f>IF(DEGREES(ACOS(SIN(RADIANS(G1502))*SIN(RADIANS(E1503))+COS(RADIANS(G1502))*COS(RADIANS(E1503))*COS(RADIANS(M1493))))&gt;90,0,$F$4*$F$5/E1502^2*(SIN(RADIANS(G1502))*SIN(RADIANS(E1503))+COS(RADIANS(G1502))*COS(RADIANS(E1503))*COS(RADIANS(M1493))))</f>
        <v>0</v>
      </c>
      <c r="N1502">
        <f>IF(DEGREES(ACOS(SIN(RADIANS(G1502))*SIN(RADIANS(E1503))+COS(RADIANS(G1502))*COS(RADIANS(E1503))*COS(RADIANS(N1493))))&gt;90,0,$F$4*$F$5/E1502^2*(SIN(RADIANS(G1502))*SIN(RADIANS(E1503))+COS(RADIANS(G1502))*COS(RADIANS(E1503))*COS(RADIANS(N1493))))</f>
        <v>0</v>
      </c>
      <c r="O1502">
        <f>IF(DEGREES(ACOS(SIN(RADIANS(G1502))*SIN(RADIANS(E1503))+COS(RADIANS(G1502))*COS(RADIANS(E1503))*COS(RADIANS(O1493))))&gt;90,0,$F$4*$F$5/E1502^2*(SIN(RADIANS(G1502))*SIN(RADIANS(E1503))+COS(RADIANS(G1502))*COS(RADIANS(E1503))*COS(RADIANS(O1493))))</f>
        <v>0</v>
      </c>
      <c r="P1502">
        <f>IF(DEGREES(ACOS(SIN(RADIANS(G1502))*SIN(RADIANS(E1503))+COS(RADIANS(G1502))*COS(RADIANS(E1503))*COS(RADIANS(P1493))))&gt;90,0,$F$4*$F$5/E1502^2*(SIN(RADIANS(G1502))*SIN(RADIANS(E1503))+COS(RADIANS(G1502))*COS(RADIANS(E1503))*COS(RADIANS(P1493))))</f>
        <v>0</v>
      </c>
      <c r="Q1502">
        <f>IF(DEGREES(ACOS(SIN(RADIANS(G1502))*SIN(RADIANS(E1503))+COS(RADIANS(G1502))*COS(RADIANS(E1503))*COS(RADIANS(Q1493))))&gt;90,0,$F$4*$F$5/E1502^2*(SIN(RADIANS(G1502))*SIN(RADIANS(E1503))+COS(RADIANS(G1502))*COS(RADIANS(E1503))*COS(RADIANS(Q1493))))</f>
        <v>0</v>
      </c>
      <c r="R1502" t="e">
        <f>IF(DEGREES(ACOS(SIN(RADIANS(G1502))*SIN(RADIANS(E1503))+COS(RADIANS(G1502))*COS(RADIANS(E1503))*COS(RADIANS(R1493))))&gt;90,0,$F$4*$F$5/E1502^2*(SIN(RADIANS(G1502))*SIN(RADIANS(E1503))+COS(RADIANS(G1502))*COS(RADIANS(E1503))*COS(RADIANS(R1493))))</f>
        <v>#DIV/0!</v>
      </c>
      <c r="S1502" t="e">
        <f>IF(DEGREES(ACOS(SIN(RADIANS(G1502))*SIN(RADIANS(E1503))+COS(RADIANS(G1502))*COS(RADIANS(E1503))*COS(RADIANS(S1493))))&gt;90,0,$F$4*$F$5/E1502^2*(SIN(RADIANS(G1502))*SIN(RADIANS(E1503))+COS(RADIANS(G1502))*COS(RADIANS(E1503))*COS(RADIANS(S1493))))</f>
        <v>#DIV/0!</v>
      </c>
      <c r="T1502" t="e">
        <f>IF(DEGREES(ACOS(SIN(RADIANS(G1502))*SIN(RADIANS(E1503))+COS(RADIANS(G1502))*COS(RADIANS(E1503))*COS(RADIANS(T1493))))&gt;90,0,$F$4*$F$5/E1502^2*(SIN(RADIANS(G1502))*SIN(RADIANS(E1503))+COS(RADIANS(G1502))*COS(RADIANS(E1503))*COS(RADIANS(T1493))))</f>
        <v>#DIV/0!</v>
      </c>
      <c r="U1502" t="e">
        <f>IF(DEGREES(ACOS(SIN(RADIANS(G1502))*SIN(RADIANS(E1503))+COS(RADIANS(G1502))*COS(RADIANS(E1503))*COS(RADIANS(U1493))))&gt;90,0,$F$4*$F$5/E1502^2*(SIN(RADIANS(G1502))*SIN(RADIANS(E1503))+COS(RADIANS(G1502))*COS(RADIANS(E1503))*COS(RADIANS(U1493))))</f>
        <v>#DIV/0!</v>
      </c>
      <c r="V1502" t="e">
        <f>IF(DEGREES(ACOS(SIN(RADIANS(G1502))*SIN(RADIANS(E1503))+COS(RADIANS(G1502))*COS(RADIANS(E1503))*COS(RADIANS(V1493))))&gt;90,0,$F$4*$F$5/E1502^2*(SIN(RADIANS(G1502))*SIN(RADIANS(E1503))+COS(RADIANS(G1502))*COS(RADIANS(E1503))*COS(RADIANS(V1493))))</f>
        <v>#DIV/0!</v>
      </c>
      <c r="W1502" t="e">
        <f>IF(DEGREES(ACOS(SIN(RADIANS(G1502))*SIN(RADIANS(E1503))+COS(RADIANS(G1502))*COS(RADIANS(E1503))*COS(RADIANS(W1493))))&gt;90,0,$F$4*$F$5/E1502^2*(SIN(RADIANS(G1502))*SIN(RADIANS(E1503))+COS(RADIANS(G1502))*COS(RADIANS(E1503))*COS(RADIANS(W1493))))</f>
        <v>#DIV/0!</v>
      </c>
      <c r="X1502" t="e">
        <f>IF(DEGREES(ACOS(SIN(RADIANS(G1502))*SIN(RADIANS(E1503))+COS(RADIANS(G1502))*COS(RADIANS(E1503))*COS(RADIANS(X1493))))&gt;90,0,$F$4*$F$5/E1502^2*(SIN(RADIANS(G1502))*SIN(RADIANS(E1503))+COS(RADIANS(G1502))*COS(RADIANS(E1503))*COS(RADIANS(X1493))))</f>
        <v>#DIV/0!</v>
      </c>
      <c r="Y1502" t="e">
        <f>IF(DEGREES(ACOS(SIN(RADIANS(G1502))*SIN(RADIANS(E1503))+COS(RADIANS(G1502))*COS(RADIANS(E1503))*COS(RADIANS(Y1493))))&gt;90,0,$F$4*$F$5/E1502^2*(SIN(RADIANS(G1502))*SIN(RADIANS(E1503))+COS(RADIANS(G1502))*COS(RADIANS(E1503))*COS(RADIANS(Y1493))))</f>
        <v>#DIV/0!</v>
      </c>
      <c r="Z1502" t="e">
        <f>IF(DEGREES(ACOS(SIN(RADIANS(G1502))*SIN(RADIANS(E1503))+COS(RADIANS(G1502))*COS(RADIANS(E1503))*COS(RADIANS(Z1493))))&gt;90,0,$F$4*$F$5/E1502^2*(SIN(RADIANS(G1502))*SIN(RADIANS(E1503))+COS(RADIANS(G1502))*COS(RADIANS(E1503))*COS(RADIANS(Z1493))))</f>
        <v>#DIV/0!</v>
      </c>
      <c r="AA1502" t="e">
        <f>IF(DEGREES(ACOS(SIN(RADIANS(G1502))*SIN(RADIANS(E1503))+COS(RADIANS(G1502))*COS(RADIANS(E1503))*COS(RADIANS(AA1493))))&gt;90,0,$F$4*$F$5/E1502^2*(SIN(RADIANS(G1502))*SIN(RADIANS(E1503))+COS(RADIANS(G1502))*COS(RADIANS(E1503))*COS(RADIANS(AA1493))))</f>
        <v>#DIV/0!</v>
      </c>
      <c r="AB1502" t="e">
        <f>IF(DEGREES(ACOS(SIN(RADIANS(G1502))*SIN(RADIANS(E1503))+COS(RADIANS(G1502))*COS(RADIANS(E1503))*COS(RADIANS(AB1493))))&gt;90,0,$F$4*$F$5/E1502^2*(SIN(RADIANS(G1502))*SIN(RADIANS(E1503))+COS(RADIANS(G1502))*COS(RADIANS(E1503))*COS(RADIANS(AB1493))))</f>
        <v>#DIV/0!</v>
      </c>
      <c r="AC1502" t="e">
        <f>IF(DEGREES(ACOS(SIN(RADIANS(G1502))*SIN(RADIANS(E1503))+COS(RADIANS(G1502))*COS(RADIANS(E1503))*COS(RADIANS(AC1493))))&gt;90,0,$F$4*$F$5/E1502^2*(SIN(RADIANS(G1502))*SIN(RADIANS(E1503))+COS(RADIANS(G1502))*COS(RADIANS(E1503))*COS(RADIANS(AC1493))))</f>
        <v>#DIV/0!</v>
      </c>
      <c r="AD1502" t="e">
        <f>IF(DEGREES(ACOS(SIN(RADIANS(G1502))*SIN(RADIANS(E1503))+COS(RADIANS(G1502))*COS(RADIANS(E1503))*COS(RADIANS(AD1493))))&gt;90,0,$F$4*$F$5/E1502^2*(SIN(RADIANS(G1502))*SIN(RADIANS(E1503))+COS(RADIANS(G1502))*COS(RADIANS(E1503))*COS(RADIANS(AD1493))))</f>
        <v>#DIV/0!</v>
      </c>
      <c r="AE1502" t="e">
        <f>IF(DEGREES(ACOS(SIN(RADIANS(G1502))*SIN(RADIANS(E1503))+COS(RADIANS(G1502))*COS(RADIANS(E1503))*COS(RADIANS(AE1493))))&gt;90,0,$F$4*$F$5/E1502^2*(SIN(RADIANS(G1502))*SIN(RADIANS(E1503))+COS(RADIANS(G1502))*COS(RADIANS(E1503))*COS(RADIANS(AE1493))))</f>
        <v>#DIV/0!</v>
      </c>
      <c r="AF1502" t="e">
        <f>IF(DEGREES(ACOS(SIN(RADIANS(G1502))*SIN(RADIANS(E1503))+COS(RADIANS(G1502))*COS(RADIANS(E1503))*COS(RADIANS(AF1493))))&gt;90,0,$F$4*$F$5/E1502^2*(SIN(RADIANS(G1502))*SIN(RADIANS(E1503))+COS(RADIANS(G1502))*COS(RADIANS(E1503))*COS(RADIANS(AF1493))))</f>
        <v>#DIV/0!</v>
      </c>
      <c r="AG1502" t="e">
        <f>IF(DEGREES(ACOS(SIN(RADIANS(G1502))*SIN(RADIANS(E1503))+COS(RADIANS(G1502))*COS(RADIANS(E1503))*COS(RADIANS(AG1493))))&gt;90,0,$F$4*$F$5/E1502^2*(SIN(RADIANS(G1502))*SIN(RADIANS(E1503))+COS(RADIANS(G1502))*COS(RADIANS(E1503))*COS(RADIANS(AG1493))))</f>
        <v>#DIV/0!</v>
      </c>
      <c r="AH1502" t="e">
        <f>IF(DEGREES(ACOS(SIN(RADIANS(G1502))*SIN(RADIANS(E1503))+COS(RADIANS(G1502))*COS(RADIANS(E1503))*COS(RADIANS(AH1493))))&gt;90,0,$F$4*$F$5/E1502^2*(SIN(RADIANS(G1502))*SIN(RADIANS(E1503))+COS(RADIANS(G1502))*COS(RADIANS(E1503))*COS(RADIANS(AH1493))))</f>
        <v>#DIV/0!</v>
      </c>
      <c r="AI1502" t="e">
        <f>IF(DEGREES(ACOS(SIN(RADIANS(G1502))*SIN(RADIANS(E1503))+COS(RADIANS(G1502))*COS(RADIANS(E1503))*COS(RADIANS(AI1493))))&gt;90,0,$F$4*$F$5/E1502^2*(SIN(RADIANS(G1502))*SIN(RADIANS(E1503))+COS(RADIANS(G1502))*COS(RADIANS(E1503))*COS(RADIANS(AI1493))))</f>
        <v>#DIV/0!</v>
      </c>
      <c r="AJ1502" t="e">
        <f>IF(DEGREES(ACOS(SIN(RADIANS(G1502))*SIN(RADIANS(E1503))+COS(RADIANS(G1502))*COS(RADIANS(E1503))*COS(RADIANS(AJ1493))))&gt;90,0,$F$4*$F$5/E1502^2*(SIN(RADIANS(G1502))*SIN(RADIANS(E1503))+COS(RADIANS(G1502))*COS(RADIANS(E1503))*COS(RADIANS(AJ1493))))</f>
        <v>#DIV/0!</v>
      </c>
      <c r="AK1502">
        <f>IF(DEGREES(ACOS(SIN(RADIANS(G1502))*SIN(RADIANS(E1503))+COS(RADIANS(G1502))*COS(RADIANS(E1503))*COS(RADIANS(AK1493))))&gt;90,0,$F$4*$F$5/E1502^2*(SIN(RADIANS(G1502))*SIN(RADIANS(E1503))+COS(RADIANS(G1502))*COS(RADIANS(E1503))*COS(RADIANS(AK1493))))</f>
        <v>0</v>
      </c>
      <c r="AL1502">
        <f>IF(DEGREES(ACOS(SIN(RADIANS(G1502))*SIN(RADIANS(E1503))+COS(RADIANS(G1502))*COS(RADIANS(E1503))*COS(RADIANS(AL1493))))&gt;90,0,$F$4*$F$5/E1502^2*(SIN(RADIANS(G1502))*SIN(RADIANS(E1503))+COS(RADIANS(G1502))*COS(RADIANS(E1503))*COS(RADIANS(AL1493))))</f>
        <v>0</v>
      </c>
      <c r="AM1502">
        <f>IF(DEGREES(ACOS(SIN(RADIANS(G1502))*SIN(RADIANS(E1503))+COS(RADIANS(G1502))*COS(RADIANS(E1503))*COS(RADIANS(AM1493))))&gt;90,0,$F$4*$F$5/E1502^2*(SIN(RADIANS(G1502))*SIN(RADIANS(E1503))+COS(RADIANS(G1502))*COS(RADIANS(E1503))*COS(RADIANS(AM1493))))</f>
        <v>0</v>
      </c>
      <c r="AN1502">
        <f>IF(DEGREES(ACOS(SIN(RADIANS(G1502))*SIN(RADIANS(E1503))+COS(RADIANS(G1502))*COS(RADIANS(E1503))*COS(RADIANS(AN1493))))&gt;90,0,$F$4*$F$5/E1502^2*(SIN(RADIANS(G1502))*SIN(RADIANS(E1503))+COS(RADIANS(G1502))*COS(RADIANS(E1503))*COS(RADIANS(AN1493))))</f>
        <v>0</v>
      </c>
      <c r="AO1502">
        <f>IF(DEGREES(ACOS(SIN(RADIANS(G1502))*SIN(RADIANS(E1503))+COS(RADIANS(G1502))*COS(RADIANS(E1503))*COS(RADIANS(AO1493))))&gt;90,0,$F$4*$F$5/E1502^2*(SIN(RADIANS(G1502))*SIN(RADIANS(E1503))+COS(RADIANS(G1502))*COS(RADIANS(E1503))*COS(RADIANS(AO1493))))</f>
        <v>0</v>
      </c>
      <c r="AP1502">
        <f>IF(DEGREES(ACOS(SIN(RADIANS(G1502))*SIN(RADIANS(E1503))+COS(RADIANS(G1502))*COS(RADIANS(E1503))*COS(RADIANS(AP1493))))&gt;90,0,$F$4*$F$5/E1502^2*(SIN(RADIANS(G1502))*SIN(RADIANS(E1503))+COS(RADIANS(G1502))*COS(RADIANS(E1503))*COS(RADIANS(AP1493))))</f>
        <v>0</v>
      </c>
      <c r="AQ1502">
        <f>IF(DEGREES(ACOS(SIN(RADIANS(G1502))*SIN(RADIANS(E1503))+COS(RADIANS(G1502))*COS(RADIANS(E1503))*COS(RADIANS(AQ1493))))&gt;90,0,$F$4*$F$5/E1502^2*(SIN(RADIANS(G1502))*SIN(RADIANS(E1503))+COS(RADIANS(G1502))*COS(RADIANS(E1503))*COS(RADIANS(AQ1493))))</f>
        <v>0</v>
      </c>
      <c r="AR1502">
        <f>IF(DEGREES(ACOS(SIN(RADIANS(G1502))*SIN(RADIANS(E1503))+COS(RADIANS(G1502))*COS(RADIANS(E1503))*COS(RADIANS(AR1493))))&gt;90,0,$F$4*$F$5/E1502^2*(SIN(RADIANS(G1502))*SIN(RADIANS(E1503))+COS(RADIANS(G1502))*COS(RADIANS(E1503))*COS(RADIANS(AR1493))))</f>
        <v>0</v>
      </c>
    </row>
    <row r="1503" spans="2:44" x14ac:dyDescent="0.5">
      <c r="B1503" s="40" t="s">
        <v>735</v>
      </c>
      <c r="E1503">
        <f>IF($F$8&gt;90,180-$F$8,$F$8)*SIN(RADIANS(E1497))</f>
        <v>0</v>
      </c>
      <c r="G1503">
        <v>10</v>
      </c>
      <c r="I1503">
        <f>IF(DEGREES(ACOS(SIN(RADIANS(G1503))*SIN(RADIANS(E1503))+COS(RADIANS(G1503))*COS(RADIANS(E1503))*COS(RADIANS(I1493))))&gt;90,0,$F$4*$F$5/E1502^2*(SIN(RADIANS(G1503))*SIN(RADIANS(E1503))+COS(RADIANS(G1503))*COS(RADIANS(E1503))*COS(RADIANS(I1493))))</f>
        <v>0</v>
      </c>
      <c r="J1503">
        <f>IF(DEGREES(ACOS(SIN(RADIANS(G1503))*SIN(RADIANS(E1503))+COS(RADIANS(G1503))*COS(RADIANS(E1503))*COS(RADIANS(J1493))))&gt;90,0,$F$4*$F$5/E1502^2*(SIN(RADIANS(G1503))*SIN(RADIANS(E1503))+COS(RADIANS(G1503))*COS(RADIANS(E1503))*COS(RADIANS(J1493))))</f>
        <v>0</v>
      </c>
      <c r="K1503">
        <f>IF(DEGREES(ACOS(SIN(RADIANS(G1503))*SIN(RADIANS(E1503))+COS(RADIANS(G1503))*COS(RADIANS(E1503))*COS(RADIANS(K1493))))&gt;90,0,$F$4*$F$5/E1502^2*(SIN(RADIANS(G1503))*SIN(RADIANS(E1503))+COS(RADIANS(G1503))*COS(RADIANS(E1503))*COS(RADIANS(K1493))))</f>
        <v>0</v>
      </c>
      <c r="L1503">
        <f>IF(DEGREES(ACOS(SIN(RADIANS(G1503))*SIN(RADIANS(E1503))+COS(RADIANS(G1503))*COS(RADIANS(E1503))*COS(RADIANS(L1493))))&gt;90,0,$F$4*$F$5/E1502^2*(SIN(RADIANS(G1503))*SIN(RADIANS(E1503))+COS(RADIANS(G1503))*COS(RADIANS(E1503))*COS(RADIANS(L1493))))</f>
        <v>0</v>
      </c>
      <c r="M1503">
        <f>IF(DEGREES(ACOS(SIN(RADIANS(G1503))*SIN(RADIANS(E1503))+COS(RADIANS(G1503))*COS(RADIANS(E1503))*COS(RADIANS(M1493))))&gt;90,0,$F$4*$F$5/E1502^2*(SIN(RADIANS(G1503))*SIN(RADIANS(E1503))+COS(RADIANS(G1503))*COS(RADIANS(E1503))*COS(RADIANS(M1493))))</f>
        <v>0</v>
      </c>
      <c r="N1503">
        <f>IF(DEGREES(ACOS(SIN(RADIANS(G1503))*SIN(RADIANS(E1503))+COS(RADIANS(G1503))*COS(RADIANS(E1503))*COS(RADIANS(N1493))))&gt;90,0,$F$4*$F$5/E1502^2*(SIN(RADIANS(G1503))*SIN(RADIANS(E1503))+COS(RADIANS(G1503))*COS(RADIANS(E1503))*COS(RADIANS(N1493))))</f>
        <v>0</v>
      </c>
      <c r="O1503">
        <f>IF(DEGREES(ACOS(SIN(RADIANS(G1503))*SIN(RADIANS(E1503))+COS(RADIANS(G1503))*COS(RADIANS(E1503))*COS(RADIANS(O1493))))&gt;90,0,$F$4*$F$5/E1502^2*(SIN(RADIANS(G1503))*SIN(RADIANS(E1503))+COS(RADIANS(G1503))*COS(RADIANS(E1503))*COS(RADIANS(O1493))))</f>
        <v>0</v>
      </c>
      <c r="P1503">
        <f>IF(DEGREES(ACOS(SIN(RADIANS(G1503))*SIN(RADIANS(E1503))+COS(RADIANS(G1503))*COS(RADIANS(E1503))*COS(RADIANS(P1493))))&gt;90,0,$F$4*$F$5/E1502^2*(SIN(RADIANS(G1503))*SIN(RADIANS(E1503))+COS(RADIANS(G1503))*COS(RADIANS(E1503))*COS(RADIANS(P1493))))</f>
        <v>0</v>
      </c>
      <c r="Q1503">
        <f>IF(DEGREES(ACOS(SIN(RADIANS(G1503))*SIN(RADIANS(E1503))+COS(RADIANS(G1503))*COS(RADIANS(E1503))*COS(RADIANS(Q1493))))&gt;90,0,$F$4*$F$5/E1502^2*(SIN(RADIANS(G1503))*SIN(RADIANS(E1503))+COS(RADIANS(G1503))*COS(RADIANS(E1503))*COS(RADIANS(Q1493))))</f>
        <v>0</v>
      </c>
      <c r="R1503" t="e">
        <f>IF(DEGREES(ACOS(SIN(RADIANS(G1503))*SIN(RADIANS(E1503))+COS(RADIANS(G1503))*COS(RADIANS(E1503))*COS(RADIANS(R1493))))&gt;90,0,$F$4*$F$5/E1502^2*(SIN(RADIANS(G1503))*SIN(RADIANS(E1503))+COS(RADIANS(G1503))*COS(RADIANS(E1503))*COS(RADIANS(R1493))))</f>
        <v>#DIV/0!</v>
      </c>
      <c r="S1503" t="e">
        <f>IF(DEGREES(ACOS(SIN(RADIANS(G1503))*SIN(RADIANS(E1503))+COS(RADIANS(G1503))*COS(RADIANS(E1503))*COS(RADIANS(S1493))))&gt;90,0,$F$4*$F$5/E1502^2*(SIN(RADIANS(G1503))*SIN(RADIANS(E1503))+COS(RADIANS(G1503))*COS(RADIANS(E1503))*COS(RADIANS(S1493))))</f>
        <v>#DIV/0!</v>
      </c>
      <c r="T1503" t="e">
        <f>IF(DEGREES(ACOS(SIN(RADIANS(G1503))*SIN(RADIANS(E1503))+COS(RADIANS(G1503))*COS(RADIANS(E1503))*COS(RADIANS(T1493))))&gt;90,0,$F$4*$F$5/E1502^2*(SIN(RADIANS(G1503))*SIN(RADIANS(E1503))+COS(RADIANS(G1503))*COS(RADIANS(E1503))*COS(RADIANS(T1493))))</f>
        <v>#DIV/0!</v>
      </c>
      <c r="U1503" t="e">
        <f>IF(DEGREES(ACOS(SIN(RADIANS(G1503))*SIN(RADIANS(E1503))+COS(RADIANS(G1503))*COS(RADIANS(E1503))*COS(RADIANS(U1493))))&gt;90,0,$F$4*$F$5/E1502^2*(SIN(RADIANS(G1503))*SIN(RADIANS(E1503))+COS(RADIANS(G1503))*COS(RADIANS(E1503))*COS(RADIANS(U1493))))</f>
        <v>#DIV/0!</v>
      </c>
      <c r="V1503" t="e">
        <f>IF(DEGREES(ACOS(SIN(RADIANS(G1503))*SIN(RADIANS(E1503))+COS(RADIANS(G1503))*COS(RADIANS(E1503))*COS(RADIANS(V1493))))&gt;90,0,$F$4*$F$5/E1502^2*(SIN(RADIANS(G1503))*SIN(RADIANS(E1503))+COS(RADIANS(G1503))*COS(RADIANS(E1503))*COS(RADIANS(V1493))))</f>
        <v>#DIV/0!</v>
      </c>
      <c r="W1503" t="e">
        <f>IF(DEGREES(ACOS(SIN(RADIANS(G1503))*SIN(RADIANS(E1503))+COS(RADIANS(G1503))*COS(RADIANS(E1503))*COS(RADIANS(W1493))))&gt;90,0,$F$4*$F$5/E1502^2*(SIN(RADIANS(G1503))*SIN(RADIANS(E1503))+COS(RADIANS(G1503))*COS(RADIANS(E1503))*COS(RADIANS(W1493))))</f>
        <v>#DIV/0!</v>
      </c>
      <c r="X1503" t="e">
        <f>IF(DEGREES(ACOS(SIN(RADIANS(G1503))*SIN(RADIANS(E1503))+COS(RADIANS(G1503))*COS(RADIANS(E1503))*COS(RADIANS(X1493))))&gt;90,0,$F$4*$F$5/E1502^2*(SIN(RADIANS(G1503))*SIN(RADIANS(E1503))+COS(RADIANS(G1503))*COS(RADIANS(E1503))*COS(RADIANS(X1493))))</f>
        <v>#DIV/0!</v>
      </c>
      <c r="Y1503" t="e">
        <f>IF(DEGREES(ACOS(SIN(RADIANS(G1503))*SIN(RADIANS(E1503))+COS(RADIANS(G1503))*COS(RADIANS(E1503))*COS(RADIANS(Y1493))))&gt;90,0,$F$4*$F$5/E1502^2*(SIN(RADIANS(G1503))*SIN(RADIANS(E1503))+COS(RADIANS(G1503))*COS(RADIANS(E1503))*COS(RADIANS(Y1493))))</f>
        <v>#DIV/0!</v>
      </c>
      <c r="Z1503" t="e">
        <f>IF(DEGREES(ACOS(SIN(RADIANS(G1503))*SIN(RADIANS(E1503))+COS(RADIANS(G1503))*COS(RADIANS(E1503))*COS(RADIANS(Z1493))))&gt;90,0,$F$4*$F$5/E1502^2*(SIN(RADIANS(G1503))*SIN(RADIANS(E1503))+COS(RADIANS(G1503))*COS(RADIANS(E1503))*COS(RADIANS(Z1493))))</f>
        <v>#DIV/0!</v>
      </c>
      <c r="AA1503" t="e">
        <f>IF(DEGREES(ACOS(SIN(RADIANS(G1503))*SIN(RADIANS(E1503))+COS(RADIANS(G1503))*COS(RADIANS(E1503))*COS(RADIANS(AA1493))))&gt;90,0,$F$4*$F$5/E1502^2*(SIN(RADIANS(G1503))*SIN(RADIANS(E1503))+COS(RADIANS(G1503))*COS(RADIANS(E1503))*COS(RADIANS(AA1493))))</f>
        <v>#DIV/0!</v>
      </c>
      <c r="AB1503" t="e">
        <f>IF(DEGREES(ACOS(SIN(RADIANS(G1503))*SIN(RADIANS(E1503))+COS(RADIANS(G1503))*COS(RADIANS(E1503))*COS(RADIANS(AB1493))))&gt;90,0,$F$4*$F$5/E1502^2*(SIN(RADIANS(G1503))*SIN(RADIANS(E1503))+COS(RADIANS(G1503))*COS(RADIANS(E1503))*COS(RADIANS(AB1493))))</f>
        <v>#DIV/0!</v>
      </c>
      <c r="AC1503" t="e">
        <f>IF(DEGREES(ACOS(SIN(RADIANS(G1503))*SIN(RADIANS(E1503))+COS(RADIANS(G1503))*COS(RADIANS(E1503))*COS(RADIANS(AC1493))))&gt;90,0,$F$4*$F$5/E1502^2*(SIN(RADIANS(G1503))*SIN(RADIANS(E1503))+COS(RADIANS(G1503))*COS(RADIANS(E1503))*COS(RADIANS(AC1493))))</f>
        <v>#DIV/0!</v>
      </c>
      <c r="AD1503" t="e">
        <f>IF(DEGREES(ACOS(SIN(RADIANS(G1503))*SIN(RADIANS(E1503))+COS(RADIANS(G1503))*COS(RADIANS(E1503))*COS(RADIANS(AD1493))))&gt;90,0,$F$4*$F$5/E1502^2*(SIN(RADIANS(G1503))*SIN(RADIANS(E1503))+COS(RADIANS(G1503))*COS(RADIANS(E1503))*COS(RADIANS(AD1493))))</f>
        <v>#DIV/0!</v>
      </c>
      <c r="AE1503" t="e">
        <f>IF(DEGREES(ACOS(SIN(RADIANS(G1503))*SIN(RADIANS(E1503))+COS(RADIANS(G1503))*COS(RADIANS(E1503))*COS(RADIANS(AE1493))))&gt;90,0,$F$4*$F$5/E1502^2*(SIN(RADIANS(G1503))*SIN(RADIANS(E1503))+COS(RADIANS(G1503))*COS(RADIANS(E1503))*COS(RADIANS(AE1493))))</f>
        <v>#DIV/0!</v>
      </c>
      <c r="AF1503" t="e">
        <f>IF(DEGREES(ACOS(SIN(RADIANS(G1503))*SIN(RADIANS(E1503))+COS(RADIANS(G1503))*COS(RADIANS(E1503))*COS(RADIANS(AF1493))))&gt;90,0,$F$4*$F$5/E1502^2*(SIN(RADIANS(G1503))*SIN(RADIANS(E1503))+COS(RADIANS(G1503))*COS(RADIANS(E1503))*COS(RADIANS(AF1493))))</f>
        <v>#DIV/0!</v>
      </c>
      <c r="AG1503" t="e">
        <f>IF(DEGREES(ACOS(SIN(RADIANS(G1503))*SIN(RADIANS(E1503))+COS(RADIANS(G1503))*COS(RADIANS(E1503))*COS(RADIANS(AG1493))))&gt;90,0,$F$4*$F$5/E1502^2*(SIN(RADIANS(G1503))*SIN(RADIANS(E1503))+COS(RADIANS(G1503))*COS(RADIANS(E1503))*COS(RADIANS(AG1493))))</f>
        <v>#DIV/0!</v>
      </c>
      <c r="AH1503" t="e">
        <f>IF(DEGREES(ACOS(SIN(RADIANS(G1503))*SIN(RADIANS(E1503))+COS(RADIANS(G1503))*COS(RADIANS(E1503))*COS(RADIANS(AH1493))))&gt;90,0,$F$4*$F$5/E1502^2*(SIN(RADIANS(G1503))*SIN(RADIANS(E1503))+COS(RADIANS(G1503))*COS(RADIANS(E1503))*COS(RADIANS(AH1493))))</f>
        <v>#DIV/0!</v>
      </c>
      <c r="AI1503" t="e">
        <f>IF(DEGREES(ACOS(SIN(RADIANS(G1503))*SIN(RADIANS(E1503))+COS(RADIANS(G1503))*COS(RADIANS(E1503))*COS(RADIANS(AI1493))))&gt;90,0,$F$4*$F$5/E1502^2*(SIN(RADIANS(G1503))*SIN(RADIANS(E1503))+COS(RADIANS(G1503))*COS(RADIANS(E1503))*COS(RADIANS(AI1493))))</f>
        <v>#DIV/0!</v>
      </c>
      <c r="AJ1503" t="e">
        <f>IF(DEGREES(ACOS(SIN(RADIANS(G1503))*SIN(RADIANS(E1503))+COS(RADIANS(G1503))*COS(RADIANS(E1503))*COS(RADIANS(AJ1493))))&gt;90,0,$F$4*$F$5/E1502^2*(SIN(RADIANS(G1503))*SIN(RADIANS(E1503))+COS(RADIANS(G1503))*COS(RADIANS(E1503))*COS(RADIANS(AJ1493))))</f>
        <v>#DIV/0!</v>
      </c>
      <c r="AK1503">
        <f>IF(DEGREES(ACOS(SIN(RADIANS(G1503))*SIN(RADIANS(E1503))+COS(RADIANS(G1503))*COS(RADIANS(E1503))*COS(RADIANS(AK1493))))&gt;90,0,$F$4*$F$5/E1502^2*(SIN(RADIANS(G1503))*SIN(RADIANS(E1503))+COS(RADIANS(G1503))*COS(RADIANS(E1503))*COS(RADIANS(AK1493))))</f>
        <v>0</v>
      </c>
      <c r="AL1503">
        <f>IF(DEGREES(ACOS(SIN(RADIANS(G1503))*SIN(RADIANS(E1503))+COS(RADIANS(G1503))*COS(RADIANS(E1503))*COS(RADIANS(AL1493))))&gt;90,0,$F$4*$F$5/E1502^2*(SIN(RADIANS(G1503))*SIN(RADIANS(E1503))+COS(RADIANS(G1503))*COS(RADIANS(E1503))*COS(RADIANS(AL1493))))</f>
        <v>0</v>
      </c>
      <c r="AM1503">
        <f>IF(DEGREES(ACOS(SIN(RADIANS(G1503))*SIN(RADIANS(E1503))+COS(RADIANS(G1503))*COS(RADIANS(E1503))*COS(RADIANS(AM1493))))&gt;90,0,$F$4*$F$5/E1502^2*(SIN(RADIANS(G1503))*SIN(RADIANS(E1503))+COS(RADIANS(G1503))*COS(RADIANS(E1503))*COS(RADIANS(AM1493))))</f>
        <v>0</v>
      </c>
      <c r="AN1503">
        <f>IF(DEGREES(ACOS(SIN(RADIANS(G1503))*SIN(RADIANS(E1503))+COS(RADIANS(G1503))*COS(RADIANS(E1503))*COS(RADIANS(AN1493))))&gt;90,0,$F$4*$F$5/E1502^2*(SIN(RADIANS(G1503))*SIN(RADIANS(E1503))+COS(RADIANS(G1503))*COS(RADIANS(E1503))*COS(RADIANS(AN1493))))</f>
        <v>0</v>
      </c>
      <c r="AO1503">
        <f>IF(DEGREES(ACOS(SIN(RADIANS(G1503))*SIN(RADIANS(E1503))+COS(RADIANS(G1503))*COS(RADIANS(E1503))*COS(RADIANS(AO1493))))&gt;90,0,$F$4*$F$5/E1502^2*(SIN(RADIANS(G1503))*SIN(RADIANS(E1503))+COS(RADIANS(G1503))*COS(RADIANS(E1503))*COS(RADIANS(AO1493))))</f>
        <v>0</v>
      </c>
      <c r="AP1503">
        <f>IF(DEGREES(ACOS(SIN(RADIANS(G1503))*SIN(RADIANS(E1503))+COS(RADIANS(G1503))*COS(RADIANS(E1503))*COS(RADIANS(AP1493))))&gt;90,0,$F$4*$F$5/E1502^2*(SIN(RADIANS(G1503))*SIN(RADIANS(E1503))+COS(RADIANS(G1503))*COS(RADIANS(E1503))*COS(RADIANS(AP1493))))</f>
        <v>0</v>
      </c>
      <c r="AQ1503">
        <f>IF(DEGREES(ACOS(SIN(RADIANS(G1503))*SIN(RADIANS(E1503))+COS(RADIANS(G1503))*COS(RADIANS(E1503))*COS(RADIANS(AQ1493))))&gt;90,0,$F$4*$F$5/E1502^2*(SIN(RADIANS(G1503))*SIN(RADIANS(E1503))+COS(RADIANS(G1503))*COS(RADIANS(E1503))*COS(RADIANS(AQ1493))))</f>
        <v>0</v>
      </c>
      <c r="AR1503">
        <f>IF(DEGREES(ACOS(SIN(RADIANS(G1503))*SIN(RADIANS(E1503))+COS(RADIANS(G1503))*COS(RADIANS(E1503))*COS(RADIANS(AR1493))))&gt;90,0,$F$4*$F$5/E1502^2*(SIN(RADIANS(G1503))*SIN(RADIANS(E1503))+COS(RADIANS(G1503))*COS(RADIANS(E1503))*COS(RADIANS(AR1493))))</f>
        <v>0</v>
      </c>
    </row>
    <row r="1504" spans="2:44" x14ac:dyDescent="0.5">
      <c r="B1504" s="40" t="s">
        <v>786</v>
      </c>
      <c r="E1504">
        <f>IF($F$10=0,IF(E1495&lt;360,E1495,E1495-360),($F$10+1)*E1495)</f>
        <v>270</v>
      </c>
      <c r="G1504">
        <v>0</v>
      </c>
      <c r="I1504">
        <f>IF(DEGREES(ACOS(SIN(RADIANS(G1504))*SIN(RADIANS(E1503))+COS(RADIANS(G1504))*COS(RADIANS(E1503))*COS(RADIANS(I1493))))&gt;90,0,$F$4*$F$5/E1502^2*(SIN(RADIANS(G1504))*SIN(RADIANS(E1503))+COS(RADIANS(G1504))*COS(RADIANS(E1503))*COS(RADIANS(I1493))))</f>
        <v>0</v>
      </c>
      <c r="J1504">
        <f>IF(DEGREES(ACOS(SIN(RADIANS(G1504))*SIN(RADIANS(E1503))+COS(RADIANS(G1504))*COS(RADIANS(E1503))*COS(RADIANS(J1493))))&gt;90,0,$F$4*$F$5/E1502^2*(SIN(RADIANS(G1504))*SIN(RADIANS(E1503))+COS(RADIANS(G1504))*COS(RADIANS(E1503))*COS(RADIANS(J1493))))</f>
        <v>0</v>
      </c>
      <c r="K1504">
        <f>IF(DEGREES(ACOS(SIN(RADIANS(G1504))*SIN(RADIANS(E1503))+COS(RADIANS(G1504))*COS(RADIANS(E1503))*COS(RADIANS(K1493))))&gt;90,0,$F$4*$F$5/E1502^2*(SIN(RADIANS(G1504))*SIN(RADIANS(E1503))+COS(RADIANS(G1504))*COS(RADIANS(E1503))*COS(RADIANS(K1493))))</f>
        <v>0</v>
      </c>
      <c r="L1504">
        <f>IF(DEGREES(ACOS(SIN(RADIANS(G1504))*SIN(RADIANS(E1503))+COS(RADIANS(G1504))*COS(RADIANS(E1503))*COS(RADIANS(L1493))))&gt;90,0,$F$4*$F$5/E1502^2*(SIN(RADIANS(G1504))*SIN(RADIANS(E1503))+COS(RADIANS(G1504))*COS(RADIANS(E1503))*COS(RADIANS(L1493))))</f>
        <v>0</v>
      </c>
      <c r="M1504">
        <f>IF(DEGREES(ACOS(SIN(RADIANS(G1504))*SIN(RADIANS(E1503))+COS(RADIANS(G1504))*COS(RADIANS(E1503))*COS(RADIANS(M1493))))&gt;90,0,$F$4*$F$5/E1502^2*(SIN(RADIANS(G1504))*SIN(RADIANS(E1503))+COS(RADIANS(G1504))*COS(RADIANS(E1503))*COS(RADIANS(M1493))))</f>
        <v>0</v>
      </c>
      <c r="N1504">
        <f>IF(DEGREES(ACOS(SIN(RADIANS(G1504))*SIN(RADIANS(E1503))+COS(RADIANS(G1504))*COS(RADIANS(E1503))*COS(RADIANS(N1493))))&gt;90,0,$F$4*$F$5/E1502^2*(SIN(RADIANS(G1504))*SIN(RADIANS(E1503))+COS(RADIANS(G1504))*COS(RADIANS(E1503))*COS(RADIANS(N1493))))</f>
        <v>0</v>
      </c>
      <c r="O1504">
        <f>IF(DEGREES(ACOS(SIN(RADIANS(G1504))*SIN(RADIANS(E1503))+COS(RADIANS(G1504))*COS(RADIANS(E1503))*COS(RADIANS(O1493))))&gt;90,0,$F$4*$F$5/E1502^2*(SIN(RADIANS(G1504))*SIN(RADIANS(E1503))+COS(RADIANS(G1504))*COS(RADIANS(E1503))*COS(RADIANS(O1493))))</f>
        <v>0</v>
      </c>
      <c r="P1504">
        <f>IF(DEGREES(ACOS(SIN(RADIANS(G1504))*SIN(RADIANS(E1503))+COS(RADIANS(G1504))*COS(RADIANS(E1503))*COS(RADIANS(P1493))))&gt;90,0,$F$4*$F$5/E1502^2*(SIN(RADIANS(G1504))*SIN(RADIANS(E1503))+COS(RADIANS(G1504))*COS(RADIANS(E1503))*COS(RADIANS(P1493))))</f>
        <v>0</v>
      </c>
      <c r="Q1504">
        <f>IF(DEGREES(ACOS(SIN(RADIANS(G1504))*SIN(RADIANS(E1503))+COS(RADIANS(G1504))*COS(RADIANS(E1503))*COS(RADIANS(Q1493))))&gt;90,0,$F$4*$F$5/E1502^2*(SIN(RADIANS(G1504))*SIN(RADIANS(E1503))+COS(RADIANS(G1504))*COS(RADIANS(E1503))*COS(RADIANS(Q1493))))</f>
        <v>0</v>
      </c>
      <c r="R1504" t="e">
        <f>IF(DEGREES(ACOS(SIN(RADIANS(G1504))*SIN(RADIANS(E1503))+COS(RADIANS(G1504))*COS(RADIANS(E1503))*COS(RADIANS(R1493))))&gt;90,0,$F$4*$F$5/E1502^2*(SIN(RADIANS(G1504))*SIN(RADIANS(E1503))+COS(RADIANS(G1504))*COS(RADIANS(E1503))*COS(RADIANS(R1493))))</f>
        <v>#DIV/0!</v>
      </c>
      <c r="S1504" t="e">
        <f>IF(DEGREES(ACOS(SIN(RADIANS(G1504))*SIN(RADIANS(E1503))+COS(RADIANS(G1504))*COS(RADIANS(E1503))*COS(RADIANS(S1493))))&gt;90,0,$F$4*$F$5/E1502^2*(SIN(RADIANS(G1504))*SIN(RADIANS(E1503))+COS(RADIANS(G1504))*COS(RADIANS(E1503))*COS(RADIANS(S1493))))</f>
        <v>#DIV/0!</v>
      </c>
      <c r="T1504" t="e">
        <f>IF(DEGREES(ACOS(SIN(RADIANS(G1504))*SIN(RADIANS(E1503))+COS(RADIANS(G1504))*COS(RADIANS(E1503))*COS(RADIANS(T1493))))&gt;90,0,$F$4*$F$5/E1502^2*(SIN(RADIANS(G1504))*SIN(RADIANS(E1503))+COS(RADIANS(G1504))*COS(RADIANS(E1503))*COS(RADIANS(T1493))))</f>
        <v>#DIV/0!</v>
      </c>
      <c r="U1504" t="e">
        <f>IF(DEGREES(ACOS(SIN(RADIANS(G1504))*SIN(RADIANS(E1503))+COS(RADIANS(G1504))*COS(RADIANS(E1503))*COS(RADIANS(U1493))))&gt;90,0,$F$4*$F$5/E1502^2*(SIN(RADIANS(G1504))*SIN(RADIANS(E1503))+COS(RADIANS(G1504))*COS(RADIANS(E1503))*COS(RADIANS(U1493))))</f>
        <v>#DIV/0!</v>
      </c>
      <c r="V1504" t="e">
        <f>IF(DEGREES(ACOS(SIN(RADIANS(G1504))*SIN(RADIANS(E1503))+COS(RADIANS(G1504))*COS(RADIANS(E1503))*COS(RADIANS(V1493))))&gt;90,0,$F$4*$F$5/E1502^2*(SIN(RADIANS(G1504))*SIN(RADIANS(E1503))+COS(RADIANS(G1504))*COS(RADIANS(E1503))*COS(RADIANS(V1493))))</f>
        <v>#DIV/0!</v>
      </c>
      <c r="W1504" t="e">
        <f>IF(DEGREES(ACOS(SIN(RADIANS(G1504))*SIN(RADIANS(E1503))+COS(RADIANS(G1504))*COS(RADIANS(E1503))*COS(RADIANS(W1493))))&gt;90,0,$F$4*$F$5/E1502^2*(SIN(RADIANS(G1504))*SIN(RADIANS(E1503))+COS(RADIANS(G1504))*COS(RADIANS(E1503))*COS(RADIANS(W1493))))</f>
        <v>#DIV/0!</v>
      </c>
      <c r="X1504" t="e">
        <f>IF(DEGREES(ACOS(SIN(RADIANS(G1504))*SIN(RADIANS(E1503))+COS(RADIANS(G1504))*COS(RADIANS(E1503))*COS(RADIANS(X1493))))&gt;90,0,$F$4*$F$5/E1502^2*(SIN(RADIANS(G1504))*SIN(RADIANS(E1503))+COS(RADIANS(G1504))*COS(RADIANS(E1503))*COS(RADIANS(X1493))))</f>
        <v>#DIV/0!</v>
      </c>
      <c r="Y1504" t="e">
        <f>IF(DEGREES(ACOS(SIN(RADIANS(G1504))*SIN(RADIANS(E1503))+COS(RADIANS(G1504))*COS(RADIANS(E1503))*COS(RADIANS(Y1493))))&gt;90,0,$F$4*$F$5/E1502^2*(SIN(RADIANS(G1504))*SIN(RADIANS(E1503))+COS(RADIANS(G1504))*COS(RADIANS(E1503))*COS(RADIANS(Y1493))))</f>
        <v>#DIV/0!</v>
      </c>
      <c r="Z1504" t="e">
        <f>IF(DEGREES(ACOS(SIN(RADIANS(G1504))*SIN(RADIANS(E1503))+COS(RADIANS(G1504))*COS(RADIANS(E1503))*COS(RADIANS(Z1493))))&gt;90,0,$F$4*$F$5/E1502^2*(SIN(RADIANS(G1504))*SIN(RADIANS(E1503))+COS(RADIANS(G1504))*COS(RADIANS(E1503))*COS(RADIANS(Z1493))))</f>
        <v>#DIV/0!</v>
      </c>
      <c r="AA1504" t="e">
        <f>IF(DEGREES(ACOS(SIN(RADIANS(G1504))*SIN(RADIANS(E1503))+COS(RADIANS(G1504))*COS(RADIANS(E1503))*COS(RADIANS(AA1493))))&gt;90,0,$F$4*$F$5/E1502^2*(SIN(RADIANS(G1504))*SIN(RADIANS(E1503))+COS(RADIANS(G1504))*COS(RADIANS(E1503))*COS(RADIANS(AA1493))))</f>
        <v>#DIV/0!</v>
      </c>
      <c r="AB1504" t="e">
        <f>IF(DEGREES(ACOS(SIN(RADIANS(G1504))*SIN(RADIANS(E1503))+COS(RADIANS(G1504))*COS(RADIANS(E1503))*COS(RADIANS(AB1493))))&gt;90,0,$F$4*$F$5/E1502^2*(SIN(RADIANS(G1504))*SIN(RADIANS(E1503))+COS(RADIANS(G1504))*COS(RADIANS(E1503))*COS(RADIANS(AB1493))))</f>
        <v>#DIV/0!</v>
      </c>
      <c r="AC1504" t="e">
        <f>IF(DEGREES(ACOS(SIN(RADIANS(G1504))*SIN(RADIANS(E1503))+COS(RADIANS(G1504))*COS(RADIANS(E1503))*COS(RADIANS(AC1493))))&gt;90,0,$F$4*$F$5/E1502^2*(SIN(RADIANS(G1504))*SIN(RADIANS(E1503))+COS(RADIANS(G1504))*COS(RADIANS(E1503))*COS(RADIANS(AC1493))))</f>
        <v>#DIV/0!</v>
      </c>
      <c r="AD1504" t="e">
        <f>IF(DEGREES(ACOS(SIN(RADIANS(G1504))*SIN(RADIANS(E1503))+COS(RADIANS(G1504))*COS(RADIANS(E1503))*COS(RADIANS(AD1493))))&gt;90,0,$F$4*$F$5/E1502^2*(SIN(RADIANS(G1504))*SIN(RADIANS(E1503))+COS(RADIANS(G1504))*COS(RADIANS(E1503))*COS(RADIANS(AD1493))))</f>
        <v>#DIV/0!</v>
      </c>
      <c r="AE1504" t="e">
        <f>IF(DEGREES(ACOS(SIN(RADIANS(G1504))*SIN(RADIANS(E1503))+COS(RADIANS(G1504))*COS(RADIANS(E1503))*COS(RADIANS(AE1493))))&gt;90,0,$F$4*$F$5/E1502^2*(SIN(RADIANS(G1504))*SIN(RADIANS(E1503))+COS(RADIANS(G1504))*COS(RADIANS(E1503))*COS(RADIANS(AE1493))))</f>
        <v>#DIV/0!</v>
      </c>
      <c r="AF1504" t="e">
        <f>IF(DEGREES(ACOS(SIN(RADIANS(G1504))*SIN(RADIANS(E1503))+COS(RADIANS(G1504))*COS(RADIANS(E1503))*COS(RADIANS(AF1493))))&gt;90,0,$F$4*$F$5/E1502^2*(SIN(RADIANS(G1504))*SIN(RADIANS(E1503))+COS(RADIANS(G1504))*COS(RADIANS(E1503))*COS(RADIANS(AF1493))))</f>
        <v>#DIV/0!</v>
      </c>
      <c r="AG1504" t="e">
        <f>IF(DEGREES(ACOS(SIN(RADIANS(G1504))*SIN(RADIANS(E1503))+COS(RADIANS(G1504))*COS(RADIANS(E1503))*COS(RADIANS(AG1493))))&gt;90,0,$F$4*$F$5/E1502^2*(SIN(RADIANS(G1504))*SIN(RADIANS(E1503))+COS(RADIANS(G1504))*COS(RADIANS(E1503))*COS(RADIANS(AG1493))))</f>
        <v>#DIV/0!</v>
      </c>
      <c r="AH1504" t="e">
        <f>IF(DEGREES(ACOS(SIN(RADIANS(G1504))*SIN(RADIANS(E1503))+COS(RADIANS(G1504))*COS(RADIANS(E1503))*COS(RADIANS(AH1493))))&gt;90,0,$F$4*$F$5/E1502^2*(SIN(RADIANS(G1504))*SIN(RADIANS(E1503))+COS(RADIANS(G1504))*COS(RADIANS(E1503))*COS(RADIANS(AH1493))))</f>
        <v>#DIV/0!</v>
      </c>
      <c r="AI1504" t="e">
        <f>IF(DEGREES(ACOS(SIN(RADIANS(G1504))*SIN(RADIANS(E1503))+COS(RADIANS(G1504))*COS(RADIANS(E1503))*COS(RADIANS(AI1493))))&gt;90,0,$F$4*$F$5/E1502^2*(SIN(RADIANS(G1504))*SIN(RADIANS(E1503))+COS(RADIANS(G1504))*COS(RADIANS(E1503))*COS(RADIANS(AI1493))))</f>
        <v>#DIV/0!</v>
      </c>
      <c r="AJ1504" t="e">
        <f>IF(DEGREES(ACOS(SIN(RADIANS(G1504))*SIN(RADIANS(E1503))+COS(RADIANS(G1504))*COS(RADIANS(E1503))*COS(RADIANS(AJ1493))))&gt;90,0,$F$4*$F$5/E1502^2*(SIN(RADIANS(G1504))*SIN(RADIANS(E1503))+COS(RADIANS(G1504))*COS(RADIANS(E1503))*COS(RADIANS(AJ1493))))</f>
        <v>#DIV/0!</v>
      </c>
      <c r="AK1504">
        <f>IF(DEGREES(ACOS(SIN(RADIANS(G1504))*SIN(RADIANS(E1503))+COS(RADIANS(G1504))*COS(RADIANS(E1503))*COS(RADIANS(AK1493))))&gt;90,0,$F$4*$F$5/E1502^2*(SIN(RADIANS(G1504))*SIN(RADIANS(E1503))+COS(RADIANS(G1504))*COS(RADIANS(E1503))*COS(RADIANS(AK1493))))</f>
        <v>0</v>
      </c>
      <c r="AL1504">
        <f>IF(DEGREES(ACOS(SIN(RADIANS(G1504))*SIN(RADIANS(E1503))+COS(RADIANS(G1504))*COS(RADIANS(E1503))*COS(RADIANS(AL1493))))&gt;90,0,$F$4*$F$5/E1502^2*(SIN(RADIANS(G1504))*SIN(RADIANS(E1503))+COS(RADIANS(G1504))*COS(RADIANS(E1503))*COS(RADIANS(AL1493))))</f>
        <v>0</v>
      </c>
      <c r="AM1504">
        <f>IF(DEGREES(ACOS(SIN(RADIANS(G1504))*SIN(RADIANS(E1503))+COS(RADIANS(G1504))*COS(RADIANS(E1503))*COS(RADIANS(AM1493))))&gt;90,0,$F$4*$F$5/E1502^2*(SIN(RADIANS(G1504))*SIN(RADIANS(E1503))+COS(RADIANS(G1504))*COS(RADIANS(E1503))*COS(RADIANS(AM1493))))</f>
        <v>0</v>
      </c>
      <c r="AN1504">
        <f>IF(DEGREES(ACOS(SIN(RADIANS(G1504))*SIN(RADIANS(E1503))+COS(RADIANS(G1504))*COS(RADIANS(E1503))*COS(RADIANS(AN1493))))&gt;90,0,$F$4*$F$5/E1502^2*(SIN(RADIANS(G1504))*SIN(RADIANS(E1503))+COS(RADIANS(G1504))*COS(RADIANS(E1503))*COS(RADIANS(AN1493))))</f>
        <v>0</v>
      </c>
      <c r="AO1504">
        <f>IF(DEGREES(ACOS(SIN(RADIANS(G1504))*SIN(RADIANS(E1503))+COS(RADIANS(G1504))*COS(RADIANS(E1503))*COS(RADIANS(AO1493))))&gt;90,0,$F$4*$F$5/E1502^2*(SIN(RADIANS(G1504))*SIN(RADIANS(E1503))+COS(RADIANS(G1504))*COS(RADIANS(E1503))*COS(RADIANS(AO1493))))</f>
        <v>0</v>
      </c>
      <c r="AP1504">
        <f>IF(DEGREES(ACOS(SIN(RADIANS(G1504))*SIN(RADIANS(E1503))+COS(RADIANS(G1504))*COS(RADIANS(E1503))*COS(RADIANS(AP1493))))&gt;90,0,$F$4*$F$5/E1502^2*(SIN(RADIANS(G1504))*SIN(RADIANS(E1503))+COS(RADIANS(G1504))*COS(RADIANS(E1503))*COS(RADIANS(AP1493))))</f>
        <v>0</v>
      </c>
      <c r="AQ1504">
        <f>IF(DEGREES(ACOS(SIN(RADIANS(G1504))*SIN(RADIANS(E1503))+COS(RADIANS(G1504))*COS(RADIANS(E1503))*COS(RADIANS(AQ1493))))&gt;90,0,$F$4*$F$5/E1502^2*(SIN(RADIANS(G1504))*SIN(RADIANS(E1503))+COS(RADIANS(G1504))*COS(RADIANS(E1503))*COS(RADIANS(AQ1493))))</f>
        <v>0</v>
      </c>
      <c r="AR1504">
        <f>IF(DEGREES(ACOS(SIN(RADIANS(G1504))*SIN(RADIANS(E1503))+COS(RADIANS(G1504))*COS(RADIANS(E1503))*COS(RADIANS(AR1493))))&gt;90,0,$F$4*$F$5/E1502^2*(SIN(RADIANS(G1504))*SIN(RADIANS(E1503))+COS(RADIANS(G1504))*COS(RADIANS(E1503))*COS(RADIANS(AR1493))))</f>
        <v>0</v>
      </c>
    </row>
    <row r="1505" spans="2:44" x14ac:dyDescent="0.5">
      <c r="B1505" s="40" t="s">
        <v>787</v>
      </c>
      <c r="E1505">
        <f>E1504-E1496-360*ROUNDDOWN((E1504-E1496)/360,0)</f>
        <v>0</v>
      </c>
      <c r="G1505">
        <v>-10</v>
      </c>
      <c r="I1505">
        <f>IF(DEGREES(ACOS(SIN(RADIANS(G1505))*SIN(RADIANS(E1503))+COS(RADIANS(G1505))*COS(RADIANS(E1503))*COS(RADIANS(I1493))))&gt;90,0,$F$4*$F$5/E1502^2*(SIN(RADIANS(G1505))*SIN(RADIANS(E1503))+COS(RADIANS(G1505))*COS(RADIANS(E1503))*COS(RADIANS(I1493))))</f>
        <v>0</v>
      </c>
      <c r="J1505">
        <f>IF(DEGREES(ACOS(SIN(RADIANS(G1505))*SIN(RADIANS(E1503))+COS(RADIANS(G1505))*COS(RADIANS(E1503))*COS(RADIANS(J1493))))&gt;90,0,$F$4*$F$5/E1502^2*(SIN(RADIANS(G1505))*SIN(RADIANS(E1503))+COS(RADIANS(G1505))*COS(RADIANS(E1503))*COS(RADIANS(J1493))))</f>
        <v>0</v>
      </c>
      <c r="K1505">
        <f>IF(DEGREES(ACOS(SIN(RADIANS(G1505))*SIN(RADIANS(E1503))+COS(RADIANS(G1505))*COS(RADIANS(E1503))*COS(RADIANS(K1493))))&gt;90,0,$F$4*$F$5/E1502^2*(SIN(RADIANS(G1505))*SIN(RADIANS(E1503))+COS(RADIANS(G1505))*COS(RADIANS(E1503))*COS(RADIANS(K1493))))</f>
        <v>0</v>
      </c>
      <c r="L1505">
        <f>IF(DEGREES(ACOS(SIN(RADIANS(G1505))*SIN(RADIANS(E1503))+COS(RADIANS(G1505))*COS(RADIANS(E1503))*COS(RADIANS(L1493))))&gt;90,0,$F$4*$F$5/E1502^2*(SIN(RADIANS(G1505))*SIN(RADIANS(E1503))+COS(RADIANS(G1505))*COS(RADIANS(E1503))*COS(RADIANS(L1493))))</f>
        <v>0</v>
      </c>
      <c r="M1505">
        <f>IF(DEGREES(ACOS(SIN(RADIANS(G1505))*SIN(RADIANS(E1503))+COS(RADIANS(G1505))*COS(RADIANS(E1503))*COS(RADIANS(M1493))))&gt;90,0,$F$4*$F$5/E1502^2*(SIN(RADIANS(G1505))*SIN(RADIANS(E1503))+COS(RADIANS(G1505))*COS(RADIANS(E1503))*COS(RADIANS(M1493))))</f>
        <v>0</v>
      </c>
      <c r="N1505">
        <f>IF(DEGREES(ACOS(SIN(RADIANS(G1505))*SIN(RADIANS(E1503))+COS(RADIANS(G1505))*COS(RADIANS(E1503))*COS(RADIANS(N1493))))&gt;90,0,$F$4*$F$5/E1502^2*(SIN(RADIANS(G1505))*SIN(RADIANS(E1503))+COS(RADIANS(G1505))*COS(RADIANS(E1503))*COS(RADIANS(N1493))))</f>
        <v>0</v>
      </c>
      <c r="O1505">
        <f>IF(DEGREES(ACOS(SIN(RADIANS(G1505))*SIN(RADIANS(E1503))+COS(RADIANS(G1505))*COS(RADIANS(E1503))*COS(RADIANS(O1493))))&gt;90,0,$F$4*$F$5/E1502^2*(SIN(RADIANS(G1505))*SIN(RADIANS(E1503))+COS(RADIANS(G1505))*COS(RADIANS(E1503))*COS(RADIANS(O1493))))</f>
        <v>0</v>
      </c>
      <c r="P1505">
        <f>IF(DEGREES(ACOS(SIN(RADIANS(G1505))*SIN(RADIANS(E1503))+COS(RADIANS(G1505))*COS(RADIANS(E1503))*COS(RADIANS(P1493))))&gt;90,0,$F$4*$F$5/E1502^2*(SIN(RADIANS(G1505))*SIN(RADIANS(E1503))+COS(RADIANS(G1505))*COS(RADIANS(E1503))*COS(RADIANS(P1493))))</f>
        <v>0</v>
      </c>
      <c r="Q1505">
        <f>IF(DEGREES(ACOS(SIN(RADIANS(G1505))*SIN(RADIANS(E1503))+COS(RADIANS(G1505))*COS(RADIANS(E1503))*COS(RADIANS(Q1493))))&gt;90,0,$F$4*$F$5/E1502^2*(SIN(RADIANS(G1505))*SIN(RADIANS(E1503))+COS(RADIANS(G1505))*COS(RADIANS(E1503))*COS(RADIANS(Q1493))))</f>
        <v>0</v>
      </c>
      <c r="R1505" t="e">
        <f>IF(DEGREES(ACOS(SIN(RADIANS(G1505))*SIN(RADIANS(E1503))+COS(RADIANS(G1505))*COS(RADIANS(E1503))*COS(RADIANS(R1493))))&gt;90,0,$F$4*$F$5/E1502^2*(SIN(RADIANS(G1505))*SIN(RADIANS(E1503))+COS(RADIANS(G1505))*COS(RADIANS(E1503))*COS(RADIANS(R1493))))</f>
        <v>#DIV/0!</v>
      </c>
      <c r="S1505" t="e">
        <f>IF(DEGREES(ACOS(SIN(RADIANS(G1505))*SIN(RADIANS(E1503))+COS(RADIANS(G1505))*COS(RADIANS(E1503))*COS(RADIANS(S1493))))&gt;90,0,$F$4*$F$5/E1502^2*(SIN(RADIANS(G1505))*SIN(RADIANS(E1503))+COS(RADIANS(G1505))*COS(RADIANS(E1503))*COS(RADIANS(S1493))))</f>
        <v>#DIV/0!</v>
      </c>
      <c r="T1505" t="e">
        <f>IF(DEGREES(ACOS(SIN(RADIANS(G1505))*SIN(RADIANS(E1503))+COS(RADIANS(G1505))*COS(RADIANS(E1503))*COS(RADIANS(T1493))))&gt;90,0,$F$4*$F$5/E1502^2*(SIN(RADIANS(G1505))*SIN(RADIANS(E1503))+COS(RADIANS(G1505))*COS(RADIANS(E1503))*COS(RADIANS(T1493))))</f>
        <v>#DIV/0!</v>
      </c>
      <c r="U1505" t="e">
        <f>IF(DEGREES(ACOS(SIN(RADIANS(G1505))*SIN(RADIANS(E1503))+COS(RADIANS(G1505))*COS(RADIANS(E1503))*COS(RADIANS(U1493))))&gt;90,0,$F$4*$F$5/E1502^2*(SIN(RADIANS(G1505))*SIN(RADIANS(E1503))+COS(RADIANS(G1505))*COS(RADIANS(E1503))*COS(RADIANS(U1493))))</f>
        <v>#DIV/0!</v>
      </c>
      <c r="V1505" t="e">
        <f>IF(DEGREES(ACOS(SIN(RADIANS(G1505))*SIN(RADIANS(E1503))+COS(RADIANS(G1505))*COS(RADIANS(E1503))*COS(RADIANS(V1493))))&gt;90,0,$F$4*$F$5/E1502^2*(SIN(RADIANS(G1505))*SIN(RADIANS(E1503))+COS(RADIANS(G1505))*COS(RADIANS(E1503))*COS(RADIANS(V1493))))</f>
        <v>#DIV/0!</v>
      </c>
      <c r="W1505" t="e">
        <f>IF(DEGREES(ACOS(SIN(RADIANS(G1505))*SIN(RADIANS(E1503))+COS(RADIANS(G1505))*COS(RADIANS(E1503))*COS(RADIANS(W1493))))&gt;90,0,$F$4*$F$5/E1502^2*(SIN(RADIANS(G1505))*SIN(RADIANS(E1503))+COS(RADIANS(G1505))*COS(RADIANS(E1503))*COS(RADIANS(W1493))))</f>
        <v>#DIV/0!</v>
      </c>
      <c r="X1505" t="e">
        <f>IF(DEGREES(ACOS(SIN(RADIANS(G1505))*SIN(RADIANS(E1503))+COS(RADIANS(G1505))*COS(RADIANS(E1503))*COS(RADIANS(X1493))))&gt;90,0,$F$4*$F$5/E1502^2*(SIN(RADIANS(G1505))*SIN(RADIANS(E1503))+COS(RADIANS(G1505))*COS(RADIANS(E1503))*COS(RADIANS(X1493))))</f>
        <v>#DIV/0!</v>
      </c>
      <c r="Y1505" t="e">
        <f>IF(DEGREES(ACOS(SIN(RADIANS(G1505))*SIN(RADIANS(E1503))+COS(RADIANS(G1505))*COS(RADIANS(E1503))*COS(RADIANS(Y1493))))&gt;90,0,$F$4*$F$5/E1502^2*(SIN(RADIANS(G1505))*SIN(RADIANS(E1503))+COS(RADIANS(G1505))*COS(RADIANS(E1503))*COS(RADIANS(Y1493))))</f>
        <v>#DIV/0!</v>
      </c>
      <c r="Z1505" t="e">
        <f>IF(DEGREES(ACOS(SIN(RADIANS(G1505))*SIN(RADIANS(E1503))+COS(RADIANS(G1505))*COS(RADIANS(E1503))*COS(RADIANS(Z1493))))&gt;90,0,$F$4*$F$5/E1502^2*(SIN(RADIANS(G1505))*SIN(RADIANS(E1503))+COS(RADIANS(G1505))*COS(RADIANS(E1503))*COS(RADIANS(Z1493))))</f>
        <v>#DIV/0!</v>
      </c>
      <c r="AA1505" t="e">
        <f>IF(DEGREES(ACOS(SIN(RADIANS(G1505))*SIN(RADIANS(E1503))+COS(RADIANS(G1505))*COS(RADIANS(E1503))*COS(RADIANS(AA1493))))&gt;90,0,$F$4*$F$5/E1502^2*(SIN(RADIANS(G1505))*SIN(RADIANS(E1503))+COS(RADIANS(G1505))*COS(RADIANS(E1503))*COS(RADIANS(AA1493))))</f>
        <v>#DIV/0!</v>
      </c>
      <c r="AB1505" t="e">
        <f>IF(DEGREES(ACOS(SIN(RADIANS(G1505))*SIN(RADIANS(E1503))+COS(RADIANS(G1505))*COS(RADIANS(E1503))*COS(RADIANS(AB1493))))&gt;90,0,$F$4*$F$5/E1502^2*(SIN(RADIANS(G1505))*SIN(RADIANS(E1503))+COS(RADIANS(G1505))*COS(RADIANS(E1503))*COS(RADIANS(AB1493))))</f>
        <v>#DIV/0!</v>
      </c>
      <c r="AC1505" t="e">
        <f>IF(DEGREES(ACOS(SIN(RADIANS(G1505))*SIN(RADIANS(E1503))+COS(RADIANS(G1505))*COS(RADIANS(E1503))*COS(RADIANS(AC1493))))&gt;90,0,$F$4*$F$5/E1502^2*(SIN(RADIANS(G1505))*SIN(RADIANS(E1503))+COS(RADIANS(G1505))*COS(RADIANS(E1503))*COS(RADIANS(AC1493))))</f>
        <v>#DIV/0!</v>
      </c>
      <c r="AD1505" t="e">
        <f>IF(DEGREES(ACOS(SIN(RADIANS(G1505))*SIN(RADIANS(E1503))+COS(RADIANS(G1505))*COS(RADIANS(E1503))*COS(RADIANS(AD1493))))&gt;90,0,$F$4*$F$5/E1502^2*(SIN(RADIANS(G1505))*SIN(RADIANS(E1503))+COS(RADIANS(G1505))*COS(RADIANS(E1503))*COS(RADIANS(AD1493))))</f>
        <v>#DIV/0!</v>
      </c>
      <c r="AE1505" t="e">
        <f>IF(DEGREES(ACOS(SIN(RADIANS(G1505))*SIN(RADIANS(E1503))+COS(RADIANS(G1505))*COS(RADIANS(E1503))*COS(RADIANS(AE1493))))&gt;90,0,$F$4*$F$5/E1502^2*(SIN(RADIANS(G1505))*SIN(RADIANS(E1503))+COS(RADIANS(G1505))*COS(RADIANS(E1503))*COS(RADIANS(AE1493))))</f>
        <v>#DIV/0!</v>
      </c>
      <c r="AF1505" t="e">
        <f>IF(DEGREES(ACOS(SIN(RADIANS(G1505))*SIN(RADIANS(E1503))+COS(RADIANS(G1505))*COS(RADIANS(E1503))*COS(RADIANS(AF1493))))&gt;90,0,$F$4*$F$5/E1502^2*(SIN(RADIANS(G1505))*SIN(RADIANS(E1503))+COS(RADIANS(G1505))*COS(RADIANS(E1503))*COS(RADIANS(AF1493))))</f>
        <v>#DIV/0!</v>
      </c>
      <c r="AG1505" t="e">
        <f>IF(DEGREES(ACOS(SIN(RADIANS(G1505))*SIN(RADIANS(E1503))+COS(RADIANS(G1505))*COS(RADIANS(E1503))*COS(RADIANS(AG1493))))&gt;90,0,$F$4*$F$5/E1502^2*(SIN(RADIANS(G1505))*SIN(RADIANS(E1503))+COS(RADIANS(G1505))*COS(RADIANS(E1503))*COS(RADIANS(AG1493))))</f>
        <v>#DIV/0!</v>
      </c>
      <c r="AH1505" t="e">
        <f>IF(DEGREES(ACOS(SIN(RADIANS(G1505))*SIN(RADIANS(E1503))+COS(RADIANS(G1505))*COS(RADIANS(E1503))*COS(RADIANS(AH1493))))&gt;90,0,$F$4*$F$5/E1502^2*(SIN(RADIANS(G1505))*SIN(RADIANS(E1503))+COS(RADIANS(G1505))*COS(RADIANS(E1503))*COS(RADIANS(AH1493))))</f>
        <v>#DIV/0!</v>
      </c>
      <c r="AI1505" t="e">
        <f>IF(DEGREES(ACOS(SIN(RADIANS(G1505))*SIN(RADIANS(E1503))+COS(RADIANS(G1505))*COS(RADIANS(E1503))*COS(RADIANS(AI1493))))&gt;90,0,$F$4*$F$5/E1502^2*(SIN(RADIANS(G1505))*SIN(RADIANS(E1503))+COS(RADIANS(G1505))*COS(RADIANS(E1503))*COS(RADIANS(AI1493))))</f>
        <v>#DIV/0!</v>
      </c>
      <c r="AJ1505" t="e">
        <f>IF(DEGREES(ACOS(SIN(RADIANS(G1505))*SIN(RADIANS(E1503))+COS(RADIANS(G1505))*COS(RADIANS(E1503))*COS(RADIANS(AJ1493))))&gt;90,0,$F$4*$F$5/E1502^2*(SIN(RADIANS(G1505))*SIN(RADIANS(E1503))+COS(RADIANS(G1505))*COS(RADIANS(E1503))*COS(RADIANS(AJ1493))))</f>
        <v>#DIV/0!</v>
      </c>
      <c r="AK1505">
        <f>IF(DEGREES(ACOS(SIN(RADIANS(G1505))*SIN(RADIANS(E1503))+COS(RADIANS(G1505))*COS(RADIANS(E1503))*COS(RADIANS(AK1493))))&gt;90,0,$F$4*$F$5/E1502^2*(SIN(RADIANS(G1505))*SIN(RADIANS(E1503))+COS(RADIANS(G1505))*COS(RADIANS(E1503))*COS(RADIANS(AK1493))))</f>
        <v>0</v>
      </c>
      <c r="AL1505">
        <f>IF(DEGREES(ACOS(SIN(RADIANS(G1505))*SIN(RADIANS(E1503))+COS(RADIANS(G1505))*COS(RADIANS(E1503))*COS(RADIANS(AL1493))))&gt;90,0,$F$4*$F$5/E1502^2*(SIN(RADIANS(G1505))*SIN(RADIANS(E1503))+COS(RADIANS(G1505))*COS(RADIANS(E1503))*COS(RADIANS(AL1493))))</f>
        <v>0</v>
      </c>
      <c r="AM1505">
        <f>IF(DEGREES(ACOS(SIN(RADIANS(G1505))*SIN(RADIANS(E1503))+COS(RADIANS(G1505))*COS(RADIANS(E1503))*COS(RADIANS(AM1493))))&gt;90,0,$F$4*$F$5/E1502^2*(SIN(RADIANS(G1505))*SIN(RADIANS(E1503))+COS(RADIANS(G1505))*COS(RADIANS(E1503))*COS(RADIANS(AM1493))))</f>
        <v>0</v>
      </c>
      <c r="AN1505">
        <f>IF(DEGREES(ACOS(SIN(RADIANS(G1505))*SIN(RADIANS(E1503))+COS(RADIANS(G1505))*COS(RADIANS(E1503))*COS(RADIANS(AN1493))))&gt;90,0,$F$4*$F$5/E1502^2*(SIN(RADIANS(G1505))*SIN(RADIANS(E1503))+COS(RADIANS(G1505))*COS(RADIANS(E1503))*COS(RADIANS(AN1493))))</f>
        <v>0</v>
      </c>
      <c r="AO1505">
        <f>IF(DEGREES(ACOS(SIN(RADIANS(G1505))*SIN(RADIANS(E1503))+COS(RADIANS(G1505))*COS(RADIANS(E1503))*COS(RADIANS(AO1493))))&gt;90,0,$F$4*$F$5/E1502^2*(SIN(RADIANS(G1505))*SIN(RADIANS(E1503))+COS(RADIANS(G1505))*COS(RADIANS(E1503))*COS(RADIANS(AO1493))))</f>
        <v>0</v>
      </c>
      <c r="AP1505">
        <f>IF(DEGREES(ACOS(SIN(RADIANS(G1505))*SIN(RADIANS(E1503))+COS(RADIANS(G1505))*COS(RADIANS(E1503))*COS(RADIANS(AP1493))))&gt;90,0,$F$4*$F$5/E1502^2*(SIN(RADIANS(G1505))*SIN(RADIANS(E1503))+COS(RADIANS(G1505))*COS(RADIANS(E1503))*COS(RADIANS(AP1493))))</f>
        <v>0</v>
      </c>
      <c r="AQ1505">
        <f>IF(DEGREES(ACOS(SIN(RADIANS(G1505))*SIN(RADIANS(E1503))+COS(RADIANS(G1505))*COS(RADIANS(E1503))*COS(RADIANS(AQ1493))))&gt;90,0,$F$4*$F$5/E1502^2*(SIN(RADIANS(G1505))*SIN(RADIANS(E1503))+COS(RADIANS(G1505))*COS(RADIANS(E1503))*COS(RADIANS(AQ1493))))</f>
        <v>0</v>
      </c>
      <c r="AR1505">
        <f>IF(DEGREES(ACOS(SIN(RADIANS(G1505))*SIN(RADIANS(E1503))+COS(RADIANS(G1505))*COS(RADIANS(E1503))*COS(RADIANS(AR1493))))&gt;90,0,$F$4*$F$5/E1502^2*(SIN(RADIANS(G1505))*SIN(RADIANS(E1503))+COS(RADIANS(G1505))*COS(RADIANS(E1503))*COS(RADIANS(AR1493))))</f>
        <v>0</v>
      </c>
    </row>
    <row r="1506" spans="2:44" x14ac:dyDescent="0.5">
      <c r="G1506">
        <v>-20</v>
      </c>
      <c r="I1506">
        <f>IF(DEGREES(ACOS(SIN(RADIANS(G1506))*SIN(RADIANS(E1503))+COS(RADIANS(G1506))*COS(RADIANS(E1503))*COS(RADIANS(I1493))))&gt;90,0,$F$4*$F$5/E1502^2*(SIN(RADIANS(G1506))*SIN(RADIANS(E1503))+COS(RADIANS(G1506))*COS(RADIANS(E1503))*COS(RADIANS(I1493))))</f>
        <v>0</v>
      </c>
      <c r="J1506">
        <f>IF(DEGREES(ACOS(SIN(RADIANS(G1506))*SIN(RADIANS(E1503))+COS(RADIANS(G1506))*COS(RADIANS(E1503))*COS(RADIANS(J1493))))&gt;90,0,$F$4*$F$5/E1502^2*(SIN(RADIANS(G1506))*SIN(RADIANS(E1503))+COS(RADIANS(G1506))*COS(RADIANS(E1503))*COS(RADIANS(J1493))))</f>
        <v>0</v>
      </c>
      <c r="K1506">
        <f>IF(DEGREES(ACOS(SIN(RADIANS(G1506))*SIN(RADIANS(E1503))+COS(RADIANS(G1506))*COS(RADIANS(E1503))*COS(RADIANS(K1493))))&gt;90,0,$F$4*$F$5/E1502^2*(SIN(RADIANS(G1506))*SIN(RADIANS(E1503))+COS(RADIANS(G1506))*COS(RADIANS(E1503))*COS(RADIANS(K1493))))</f>
        <v>0</v>
      </c>
      <c r="L1506">
        <f>IF(DEGREES(ACOS(SIN(RADIANS(G1506))*SIN(RADIANS(E1503))+COS(RADIANS(G1506))*COS(RADIANS(E1503))*COS(RADIANS(L1493))))&gt;90,0,$F$4*$F$5/E1502^2*(SIN(RADIANS(G1506))*SIN(RADIANS(E1503))+COS(RADIANS(G1506))*COS(RADIANS(E1503))*COS(RADIANS(L1493))))</f>
        <v>0</v>
      </c>
      <c r="M1506">
        <f>IF(DEGREES(ACOS(SIN(RADIANS(G1506))*SIN(RADIANS(E1503))+COS(RADIANS(G1506))*COS(RADIANS(E1503))*COS(RADIANS(M1493))))&gt;90,0,$F$4*$F$5/E1502^2*(SIN(RADIANS(G1506))*SIN(RADIANS(E1503))+COS(RADIANS(G1506))*COS(RADIANS(E1503))*COS(RADIANS(M1493))))</f>
        <v>0</v>
      </c>
      <c r="N1506">
        <f>IF(DEGREES(ACOS(SIN(RADIANS(G1506))*SIN(RADIANS(E1503))+COS(RADIANS(G1506))*COS(RADIANS(E1503))*COS(RADIANS(N1493))))&gt;90,0,$F$4*$F$5/E1502^2*(SIN(RADIANS(G1506))*SIN(RADIANS(E1503))+COS(RADIANS(G1506))*COS(RADIANS(E1503))*COS(RADIANS(N1493))))</f>
        <v>0</v>
      </c>
      <c r="O1506">
        <f>IF(DEGREES(ACOS(SIN(RADIANS(G1506))*SIN(RADIANS(E1503))+COS(RADIANS(G1506))*COS(RADIANS(E1503))*COS(RADIANS(O1493))))&gt;90,0,$F$4*$F$5/E1502^2*(SIN(RADIANS(G1506))*SIN(RADIANS(E1503))+COS(RADIANS(G1506))*COS(RADIANS(E1503))*COS(RADIANS(O1493))))</f>
        <v>0</v>
      </c>
      <c r="P1506">
        <f>IF(DEGREES(ACOS(SIN(RADIANS(G1506))*SIN(RADIANS(E1503))+COS(RADIANS(G1506))*COS(RADIANS(E1503))*COS(RADIANS(P1493))))&gt;90,0,$F$4*$F$5/E1502^2*(SIN(RADIANS(G1506))*SIN(RADIANS(E1503))+COS(RADIANS(G1506))*COS(RADIANS(E1503))*COS(RADIANS(P1493))))</f>
        <v>0</v>
      </c>
      <c r="Q1506">
        <f>IF(DEGREES(ACOS(SIN(RADIANS(G1506))*SIN(RADIANS(E1503))+COS(RADIANS(G1506))*COS(RADIANS(E1503))*COS(RADIANS(Q1493))))&gt;90,0,$F$4*$F$5/E1502^2*(SIN(RADIANS(G1506))*SIN(RADIANS(E1503))+COS(RADIANS(G1506))*COS(RADIANS(E1503))*COS(RADIANS(Q1493))))</f>
        <v>0</v>
      </c>
      <c r="R1506" t="e">
        <f>IF(DEGREES(ACOS(SIN(RADIANS(G1506))*SIN(RADIANS(E1503))+COS(RADIANS(G1506))*COS(RADIANS(E1503))*COS(RADIANS(R1493))))&gt;90,0,$F$4*$F$5/E1502^2*(SIN(RADIANS(G1506))*SIN(RADIANS(E1503))+COS(RADIANS(G1506))*COS(RADIANS(E1503))*COS(RADIANS(R1493))))</f>
        <v>#DIV/0!</v>
      </c>
      <c r="S1506" t="e">
        <f>IF(DEGREES(ACOS(SIN(RADIANS(G1506))*SIN(RADIANS(E1503))+COS(RADIANS(G1506))*COS(RADIANS(E1503))*COS(RADIANS(S1493))))&gt;90,0,$F$4*$F$5/E1502^2*(SIN(RADIANS(G1506))*SIN(RADIANS(E1503))+COS(RADIANS(G1506))*COS(RADIANS(E1503))*COS(RADIANS(S1493))))</f>
        <v>#DIV/0!</v>
      </c>
      <c r="T1506" t="e">
        <f>IF(DEGREES(ACOS(SIN(RADIANS(G1506))*SIN(RADIANS(E1503))+COS(RADIANS(G1506))*COS(RADIANS(E1503))*COS(RADIANS(T1493))))&gt;90,0,$F$4*$F$5/E1502^2*(SIN(RADIANS(G1506))*SIN(RADIANS(E1503))+COS(RADIANS(G1506))*COS(RADIANS(E1503))*COS(RADIANS(T1493))))</f>
        <v>#DIV/0!</v>
      </c>
      <c r="U1506" t="e">
        <f>IF(DEGREES(ACOS(SIN(RADIANS(G1506))*SIN(RADIANS(E1503))+COS(RADIANS(G1506))*COS(RADIANS(E1503))*COS(RADIANS(U1493))))&gt;90,0,$F$4*$F$5/E1502^2*(SIN(RADIANS(G1506))*SIN(RADIANS(E1503))+COS(RADIANS(G1506))*COS(RADIANS(E1503))*COS(RADIANS(U1493))))</f>
        <v>#DIV/0!</v>
      </c>
      <c r="V1506" t="e">
        <f>IF(DEGREES(ACOS(SIN(RADIANS(G1506))*SIN(RADIANS(E1503))+COS(RADIANS(G1506))*COS(RADIANS(E1503))*COS(RADIANS(V1493))))&gt;90,0,$F$4*$F$5/E1502^2*(SIN(RADIANS(G1506))*SIN(RADIANS(E1503))+COS(RADIANS(G1506))*COS(RADIANS(E1503))*COS(RADIANS(V1493))))</f>
        <v>#DIV/0!</v>
      </c>
      <c r="W1506" t="e">
        <f>IF(DEGREES(ACOS(SIN(RADIANS(G1506))*SIN(RADIANS(E1503))+COS(RADIANS(G1506))*COS(RADIANS(E1503))*COS(RADIANS(W1493))))&gt;90,0,$F$4*$F$5/E1502^2*(SIN(RADIANS(G1506))*SIN(RADIANS(E1503))+COS(RADIANS(G1506))*COS(RADIANS(E1503))*COS(RADIANS(W1493))))</f>
        <v>#DIV/0!</v>
      </c>
      <c r="X1506" t="e">
        <f>IF(DEGREES(ACOS(SIN(RADIANS(G1506))*SIN(RADIANS(E1503))+COS(RADIANS(G1506))*COS(RADIANS(E1503))*COS(RADIANS(X1493))))&gt;90,0,$F$4*$F$5/E1502^2*(SIN(RADIANS(G1506))*SIN(RADIANS(E1503))+COS(RADIANS(G1506))*COS(RADIANS(E1503))*COS(RADIANS(X1493))))</f>
        <v>#DIV/0!</v>
      </c>
      <c r="Y1506" t="e">
        <f>IF(DEGREES(ACOS(SIN(RADIANS(G1506))*SIN(RADIANS(E1503))+COS(RADIANS(G1506))*COS(RADIANS(E1503))*COS(RADIANS(Y1493))))&gt;90,0,$F$4*$F$5/E1502^2*(SIN(RADIANS(G1506))*SIN(RADIANS(E1503))+COS(RADIANS(G1506))*COS(RADIANS(E1503))*COS(RADIANS(Y1493))))</f>
        <v>#DIV/0!</v>
      </c>
      <c r="Z1506" t="e">
        <f>IF(DEGREES(ACOS(SIN(RADIANS(G1506))*SIN(RADIANS(E1503))+COS(RADIANS(G1506))*COS(RADIANS(E1503))*COS(RADIANS(Z1493))))&gt;90,0,$F$4*$F$5/E1502^2*(SIN(RADIANS(G1506))*SIN(RADIANS(E1503))+COS(RADIANS(G1506))*COS(RADIANS(E1503))*COS(RADIANS(Z1493))))</f>
        <v>#DIV/0!</v>
      </c>
      <c r="AA1506" t="e">
        <f>IF(DEGREES(ACOS(SIN(RADIANS(G1506))*SIN(RADIANS(E1503))+COS(RADIANS(G1506))*COS(RADIANS(E1503))*COS(RADIANS(AA1493))))&gt;90,0,$F$4*$F$5/E1502^2*(SIN(RADIANS(G1506))*SIN(RADIANS(E1503))+COS(RADIANS(G1506))*COS(RADIANS(E1503))*COS(RADIANS(AA1493))))</f>
        <v>#DIV/0!</v>
      </c>
      <c r="AB1506" t="e">
        <f>IF(DEGREES(ACOS(SIN(RADIANS(G1506))*SIN(RADIANS(E1503))+COS(RADIANS(G1506))*COS(RADIANS(E1503))*COS(RADIANS(AB1493))))&gt;90,0,$F$4*$F$5/E1502^2*(SIN(RADIANS(G1506))*SIN(RADIANS(E1503))+COS(RADIANS(G1506))*COS(RADIANS(E1503))*COS(RADIANS(AB1493))))</f>
        <v>#DIV/0!</v>
      </c>
      <c r="AC1506" t="e">
        <f>IF(DEGREES(ACOS(SIN(RADIANS(G1506))*SIN(RADIANS(E1503))+COS(RADIANS(G1506))*COS(RADIANS(E1503))*COS(RADIANS(AC1493))))&gt;90,0,$F$4*$F$5/E1502^2*(SIN(RADIANS(G1506))*SIN(RADIANS(E1503))+COS(RADIANS(G1506))*COS(RADIANS(E1503))*COS(RADIANS(AC1493))))</f>
        <v>#DIV/0!</v>
      </c>
      <c r="AD1506" t="e">
        <f>IF(DEGREES(ACOS(SIN(RADIANS(G1506))*SIN(RADIANS(E1503))+COS(RADIANS(G1506))*COS(RADIANS(E1503))*COS(RADIANS(AD1493))))&gt;90,0,$F$4*$F$5/E1502^2*(SIN(RADIANS(G1506))*SIN(RADIANS(E1503))+COS(RADIANS(G1506))*COS(RADIANS(E1503))*COS(RADIANS(AD1493))))</f>
        <v>#DIV/0!</v>
      </c>
      <c r="AE1506" t="e">
        <f>IF(DEGREES(ACOS(SIN(RADIANS(G1506))*SIN(RADIANS(E1503))+COS(RADIANS(G1506))*COS(RADIANS(E1503))*COS(RADIANS(AE1493))))&gt;90,0,$F$4*$F$5/E1502^2*(SIN(RADIANS(G1506))*SIN(RADIANS(E1503))+COS(RADIANS(G1506))*COS(RADIANS(E1503))*COS(RADIANS(AE1493))))</f>
        <v>#DIV/0!</v>
      </c>
      <c r="AF1506" t="e">
        <f>IF(DEGREES(ACOS(SIN(RADIANS(G1506))*SIN(RADIANS(E1503))+COS(RADIANS(G1506))*COS(RADIANS(E1503))*COS(RADIANS(AF1493))))&gt;90,0,$F$4*$F$5/E1502^2*(SIN(RADIANS(G1506))*SIN(RADIANS(E1503))+COS(RADIANS(G1506))*COS(RADIANS(E1503))*COS(RADIANS(AF1493))))</f>
        <v>#DIV/0!</v>
      </c>
      <c r="AG1506" t="e">
        <f>IF(DEGREES(ACOS(SIN(RADIANS(G1506))*SIN(RADIANS(E1503))+COS(RADIANS(G1506))*COS(RADIANS(E1503))*COS(RADIANS(AG1493))))&gt;90,0,$F$4*$F$5/E1502^2*(SIN(RADIANS(G1506))*SIN(RADIANS(E1503))+COS(RADIANS(G1506))*COS(RADIANS(E1503))*COS(RADIANS(AG1493))))</f>
        <v>#DIV/0!</v>
      </c>
      <c r="AH1506" t="e">
        <f>IF(DEGREES(ACOS(SIN(RADIANS(G1506))*SIN(RADIANS(E1503))+COS(RADIANS(G1506))*COS(RADIANS(E1503))*COS(RADIANS(AH1493))))&gt;90,0,$F$4*$F$5/E1502^2*(SIN(RADIANS(G1506))*SIN(RADIANS(E1503))+COS(RADIANS(G1506))*COS(RADIANS(E1503))*COS(RADIANS(AH1493))))</f>
        <v>#DIV/0!</v>
      </c>
      <c r="AI1506" t="e">
        <f>IF(DEGREES(ACOS(SIN(RADIANS(G1506))*SIN(RADIANS(E1503))+COS(RADIANS(G1506))*COS(RADIANS(E1503))*COS(RADIANS(AI1493))))&gt;90,0,$F$4*$F$5/E1502^2*(SIN(RADIANS(G1506))*SIN(RADIANS(E1503))+COS(RADIANS(G1506))*COS(RADIANS(E1503))*COS(RADIANS(AI1493))))</f>
        <v>#DIV/0!</v>
      </c>
      <c r="AJ1506" t="e">
        <f>IF(DEGREES(ACOS(SIN(RADIANS(G1506))*SIN(RADIANS(E1503))+COS(RADIANS(G1506))*COS(RADIANS(E1503))*COS(RADIANS(AJ1493))))&gt;90,0,$F$4*$F$5/E1502^2*(SIN(RADIANS(G1506))*SIN(RADIANS(E1503))+COS(RADIANS(G1506))*COS(RADIANS(E1503))*COS(RADIANS(AJ1493))))</f>
        <v>#DIV/0!</v>
      </c>
      <c r="AK1506">
        <f>IF(DEGREES(ACOS(SIN(RADIANS(G1506))*SIN(RADIANS(E1503))+COS(RADIANS(G1506))*COS(RADIANS(E1503))*COS(RADIANS(AK1493))))&gt;90,0,$F$4*$F$5/E1502^2*(SIN(RADIANS(G1506))*SIN(RADIANS(E1503))+COS(RADIANS(G1506))*COS(RADIANS(E1503))*COS(RADIANS(AK1493))))</f>
        <v>0</v>
      </c>
      <c r="AL1506">
        <f>IF(DEGREES(ACOS(SIN(RADIANS(G1506))*SIN(RADIANS(E1503))+COS(RADIANS(G1506))*COS(RADIANS(E1503))*COS(RADIANS(AL1493))))&gt;90,0,$F$4*$F$5/E1502^2*(SIN(RADIANS(G1506))*SIN(RADIANS(E1503))+COS(RADIANS(G1506))*COS(RADIANS(E1503))*COS(RADIANS(AL1493))))</f>
        <v>0</v>
      </c>
      <c r="AM1506">
        <f>IF(DEGREES(ACOS(SIN(RADIANS(G1506))*SIN(RADIANS(E1503))+COS(RADIANS(G1506))*COS(RADIANS(E1503))*COS(RADIANS(AM1493))))&gt;90,0,$F$4*$F$5/E1502^2*(SIN(RADIANS(G1506))*SIN(RADIANS(E1503))+COS(RADIANS(G1506))*COS(RADIANS(E1503))*COS(RADIANS(AM1493))))</f>
        <v>0</v>
      </c>
      <c r="AN1506">
        <f>IF(DEGREES(ACOS(SIN(RADIANS(G1506))*SIN(RADIANS(E1503))+COS(RADIANS(G1506))*COS(RADIANS(E1503))*COS(RADIANS(AN1493))))&gt;90,0,$F$4*$F$5/E1502^2*(SIN(RADIANS(G1506))*SIN(RADIANS(E1503))+COS(RADIANS(G1506))*COS(RADIANS(E1503))*COS(RADIANS(AN1493))))</f>
        <v>0</v>
      </c>
      <c r="AO1506">
        <f>IF(DEGREES(ACOS(SIN(RADIANS(G1506))*SIN(RADIANS(E1503))+COS(RADIANS(G1506))*COS(RADIANS(E1503))*COS(RADIANS(AO1493))))&gt;90,0,$F$4*$F$5/E1502^2*(SIN(RADIANS(G1506))*SIN(RADIANS(E1503))+COS(RADIANS(G1506))*COS(RADIANS(E1503))*COS(RADIANS(AO1493))))</f>
        <v>0</v>
      </c>
      <c r="AP1506">
        <f>IF(DEGREES(ACOS(SIN(RADIANS(G1506))*SIN(RADIANS(E1503))+COS(RADIANS(G1506))*COS(RADIANS(E1503))*COS(RADIANS(AP1493))))&gt;90,0,$F$4*$F$5/E1502^2*(SIN(RADIANS(G1506))*SIN(RADIANS(E1503))+COS(RADIANS(G1506))*COS(RADIANS(E1503))*COS(RADIANS(AP1493))))</f>
        <v>0</v>
      </c>
      <c r="AQ1506">
        <f>IF(DEGREES(ACOS(SIN(RADIANS(G1506))*SIN(RADIANS(E1503))+COS(RADIANS(G1506))*COS(RADIANS(E1503))*COS(RADIANS(AQ1493))))&gt;90,0,$F$4*$F$5/E1502^2*(SIN(RADIANS(G1506))*SIN(RADIANS(E1503))+COS(RADIANS(G1506))*COS(RADIANS(E1503))*COS(RADIANS(AQ1493))))</f>
        <v>0</v>
      </c>
      <c r="AR1506">
        <f>IF(DEGREES(ACOS(SIN(RADIANS(G1506))*SIN(RADIANS(E1503))+COS(RADIANS(G1506))*COS(RADIANS(E1503))*COS(RADIANS(AR1493))))&gt;90,0,$F$4*$F$5/E1502^2*(SIN(RADIANS(G1506))*SIN(RADIANS(E1503))+COS(RADIANS(G1506))*COS(RADIANS(E1503))*COS(RADIANS(AR1493))))</f>
        <v>0</v>
      </c>
    </row>
    <row r="1507" spans="2:44" x14ac:dyDescent="0.5">
      <c r="G1507">
        <v>-30</v>
      </c>
      <c r="I1507">
        <f>IF(DEGREES(ACOS(SIN(RADIANS(G1507))*SIN(RADIANS(E1503))+COS(RADIANS(G1507))*COS(RADIANS(E1503))*COS(RADIANS(I1493))))&gt;90,0,$F$4*$F$5/E1502^2*(SIN(RADIANS(G1507))*SIN(RADIANS(E1503))+COS(RADIANS(G1507))*COS(RADIANS(E1503))*COS(RADIANS(I1493))))</f>
        <v>0</v>
      </c>
      <c r="J1507">
        <f>IF(DEGREES(ACOS(SIN(RADIANS(G1507))*SIN(RADIANS(E1503))+COS(RADIANS(G1507))*COS(RADIANS(E1503))*COS(RADIANS(J1493))))&gt;90,0,$F$4*$F$5/E1502^2*(SIN(RADIANS(G1507))*SIN(RADIANS(E1503))+COS(RADIANS(G1507))*COS(RADIANS(E1503))*COS(RADIANS(J1493))))</f>
        <v>0</v>
      </c>
      <c r="K1507">
        <f>IF(DEGREES(ACOS(SIN(RADIANS(G1507))*SIN(RADIANS(E1503))+COS(RADIANS(G1507))*COS(RADIANS(E1503))*COS(RADIANS(K1493))))&gt;90,0,$F$4*$F$5/E1502^2*(SIN(RADIANS(G1507))*SIN(RADIANS(E1503))+COS(RADIANS(G1507))*COS(RADIANS(E1503))*COS(RADIANS(K1493))))</f>
        <v>0</v>
      </c>
      <c r="L1507">
        <f>IF(DEGREES(ACOS(SIN(RADIANS(G1507))*SIN(RADIANS(E1503))+COS(RADIANS(G1507))*COS(RADIANS(E1503))*COS(RADIANS(L1493))))&gt;90,0,$F$4*$F$5/E1502^2*(SIN(RADIANS(G1507))*SIN(RADIANS(E1503))+COS(RADIANS(G1507))*COS(RADIANS(E1503))*COS(RADIANS(L1493))))</f>
        <v>0</v>
      </c>
      <c r="M1507">
        <f>IF(DEGREES(ACOS(SIN(RADIANS(G1507))*SIN(RADIANS(E1503))+COS(RADIANS(G1507))*COS(RADIANS(E1503))*COS(RADIANS(M1493))))&gt;90,0,$F$4*$F$5/E1502^2*(SIN(RADIANS(G1507))*SIN(RADIANS(E1503))+COS(RADIANS(G1507))*COS(RADIANS(E1503))*COS(RADIANS(M1493))))</f>
        <v>0</v>
      </c>
      <c r="N1507">
        <f>IF(DEGREES(ACOS(SIN(RADIANS(G1507))*SIN(RADIANS(E1503))+COS(RADIANS(G1507))*COS(RADIANS(E1503))*COS(RADIANS(N1493))))&gt;90,0,$F$4*$F$5/E1502^2*(SIN(RADIANS(G1507))*SIN(RADIANS(E1503))+COS(RADIANS(G1507))*COS(RADIANS(E1503))*COS(RADIANS(N1493))))</f>
        <v>0</v>
      </c>
      <c r="O1507">
        <f>IF(DEGREES(ACOS(SIN(RADIANS(G1507))*SIN(RADIANS(E1503))+COS(RADIANS(G1507))*COS(RADIANS(E1503))*COS(RADIANS(O1493))))&gt;90,0,$F$4*$F$5/E1502^2*(SIN(RADIANS(G1507))*SIN(RADIANS(E1503))+COS(RADIANS(G1507))*COS(RADIANS(E1503))*COS(RADIANS(O1493))))</f>
        <v>0</v>
      </c>
      <c r="P1507">
        <f>IF(DEGREES(ACOS(SIN(RADIANS(G1507))*SIN(RADIANS(E1503))+COS(RADIANS(G1507))*COS(RADIANS(E1503))*COS(RADIANS(P1493))))&gt;90,0,$F$4*$F$5/E1502^2*(SIN(RADIANS(G1507))*SIN(RADIANS(E1503))+COS(RADIANS(G1507))*COS(RADIANS(E1503))*COS(RADIANS(P1493))))</f>
        <v>0</v>
      </c>
      <c r="Q1507">
        <f>IF(DEGREES(ACOS(SIN(RADIANS(G1507))*SIN(RADIANS(E1503))+COS(RADIANS(G1507))*COS(RADIANS(E1503))*COS(RADIANS(Q1493))))&gt;90,0,$F$4*$F$5/E1502^2*(SIN(RADIANS(G1507))*SIN(RADIANS(E1503))+COS(RADIANS(G1507))*COS(RADIANS(E1503))*COS(RADIANS(Q1493))))</f>
        <v>0</v>
      </c>
      <c r="R1507" t="e">
        <f>IF(DEGREES(ACOS(SIN(RADIANS(G1507))*SIN(RADIANS(E1503))+COS(RADIANS(G1507))*COS(RADIANS(E1503))*COS(RADIANS(R1493))))&gt;90,0,$F$4*$F$5/E1502^2*(SIN(RADIANS(G1507))*SIN(RADIANS(E1503))+COS(RADIANS(G1507))*COS(RADIANS(E1503))*COS(RADIANS(R1493))))</f>
        <v>#DIV/0!</v>
      </c>
      <c r="S1507" t="e">
        <f>IF(DEGREES(ACOS(SIN(RADIANS(G1507))*SIN(RADIANS(E1503))+COS(RADIANS(G1507))*COS(RADIANS(E1503))*COS(RADIANS(S1493))))&gt;90,0,$F$4*$F$5/E1502^2*(SIN(RADIANS(G1507))*SIN(RADIANS(E1503))+COS(RADIANS(G1507))*COS(RADIANS(E1503))*COS(RADIANS(S1493))))</f>
        <v>#DIV/0!</v>
      </c>
      <c r="T1507" t="e">
        <f>IF(DEGREES(ACOS(SIN(RADIANS(G1507))*SIN(RADIANS(E1503))+COS(RADIANS(G1507))*COS(RADIANS(E1503))*COS(RADIANS(T1493))))&gt;90,0,$F$4*$F$5/E1502^2*(SIN(RADIANS(G1507))*SIN(RADIANS(E1503))+COS(RADIANS(G1507))*COS(RADIANS(E1503))*COS(RADIANS(T1493))))</f>
        <v>#DIV/0!</v>
      </c>
      <c r="U1507" t="e">
        <f>IF(DEGREES(ACOS(SIN(RADIANS(G1507))*SIN(RADIANS(E1503))+COS(RADIANS(G1507))*COS(RADIANS(E1503))*COS(RADIANS(U1493))))&gt;90,0,$F$4*$F$5/E1502^2*(SIN(RADIANS(G1507))*SIN(RADIANS(E1503))+COS(RADIANS(G1507))*COS(RADIANS(E1503))*COS(RADIANS(U1493))))</f>
        <v>#DIV/0!</v>
      </c>
      <c r="V1507" t="e">
        <f>IF(DEGREES(ACOS(SIN(RADIANS(G1507))*SIN(RADIANS(E1503))+COS(RADIANS(G1507))*COS(RADIANS(E1503))*COS(RADIANS(V1493))))&gt;90,0,$F$4*$F$5/E1502^2*(SIN(RADIANS(G1507))*SIN(RADIANS(E1503))+COS(RADIANS(G1507))*COS(RADIANS(E1503))*COS(RADIANS(V1493))))</f>
        <v>#DIV/0!</v>
      </c>
      <c r="W1507" t="e">
        <f>IF(DEGREES(ACOS(SIN(RADIANS(G1507))*SIN(RADIANS(E1503))+COS(RADIANS(G1507))*COS(RADIANS(E1503))*COS(RADIANS(W1493))))&gt;90,0,$F$4*$F$5/E1502^2*(SIN(RADIANS(G1507))*SIN(RADIANS(E1503))+COS(RADIANS(G1507))*COS(RADIANS(E1503))*COS(RADIANS(W1493))))</f>
        <v>#DIV/0!</v>
      </c>
      <c r="X1507" t="e">
        <f>IF(DEGREES(ACOS(SIN(RADIANS(G1507))*SIN(RADIANS(E1503))+COS(RADIANS(G1507))*COS(RADIANS(E1503))*COS(RADIANS(X1493))))&gt;90,0,$F$4*$F$5/E1502^2*(SIN(RADIANS(G1507))*SIN(RADIANS(E1503))+COS(RADIANS(G1507))*COS(RADIANS(E1503))*COS(RADIANS(X1493))))</f>
        <v>#DIV/0!</v>
      </c>
      <c r="Y1507" t="e">
        <f>IF(DEGREES(ACOS(SIN(RADIANS(G1507))*SIN(RADIANS(E1503))+COS(RADIANS(G1507))*COS(RADIANS(E1503))*COS(RADIANS(Y1493))))&gt;90,0,$F$4*$F$5/E1502^2*(SIN(RADIANS(G1507))*SIN(RADIANS(E1503))+COS(RADIANS(G1507))*COS(RADIANS(E1503))*COS(RADIANS(Y1493))))</f>
        <v>#DIV/0!</v>
      </c>
      <c r="Z1507" t="e">
        <f>IF(DEGREES(ACOS(SIN(RADIANS(G1507))*SIN(RADIANS(E1503))+COS(RADIANS(G1507))*COS(RADIANS(E1503))*COS(RADIANS(Z1493))))&gt;90,0,$F$4*$F$5/E1502^2*(SIN(RADIANS(G1507))*SIN(RADIANS(E1503))+COS(RADIANS(G1507))*COS(RADIANS(E1503))*COS(RADIANS(Z1493))))</f>
        <v>#DIV/0!</v>
      </c>
      <c r="AA1507" t="e">
        <f>IF(DEGREES(ACOS(SIN(RADIANS(G1507))*SIN(RADIANS(E1503))+COS(RADIANS(G1507))*COS(RADIANS(E1503))*COS(RADIANS(AA1493))))&gt;90,0,$F$4*$F$5/E1502^2*(SIN(RADIANS(G1507))*SIN(RADIANS(E1503))+COS(RADIANS(G1507))*COS(RADIANS(E1503))*COS(RADIANS(AA1493))))</f>
        <v>#DIV/0!</v>
      </c>
      <c r="AB1507" t="e">
        <f>IF(DEGREES(ACOS(SIN(RADIANS(G1507))*SIN(RADIANS(E1503))+COS(RADIANS(G1507))*COS(RADIANS(E1503))*COS(RADIANS(AB1493))))&gt;90,0,$F$4*$F$5/E1502^2*(SIN(RADIANS(G1507))*SIN(RADIANS(E1503))+COS(RADIANS(G1507))*COS(RADIANS(E1503))*COS(RADIANS(AB1493))))</f>
        <v>#DIV/0!</v>
      </c>
      <c r="AC1507" t="e">
        <f>IF(DEGREES(ACOS(SIN(RADIANS(G1507))*SIN(RADIANS(E1503))+COS(RADIANS(G1507))*COS(RADIANS(E1503))*COS(RADIANS(AC1493))))&gt;90,0,$F$4*$F$5/E1502^2*(SIN(RADIANS(G1507))*SIN(RADIANS(E1503))+COS(RADIANS(G1507))*COS(RADIANS(E1503))*COS(RADIANS(AC1493))))</f>
        <v>#DIV/0!</v>
      </c>
      <c r="AD1507" t="e">
        <f>IF(DEGREES(ACOS(SIN(RADIANS(G1507))*SIN(RADIANS(E1503))+COS(RADIANS(G1507))*COS(RADIANS(E1503))*COS(RADIANS(AD1493))))&gt;90,0,$F$4*$F$5/E1502^2*(SIN(RADIANS(G1507))*SIN(RADIANS(E1503))+COS(RADIANS(G1507))*COS(RADIANS(E1503))*COS(RADIANS(AD1493))))</f>
        <v>#DIV/0!</v>
      </c>
      <c r="AE1507" t="e">
        <f>IF(DEGREES(ACOS(SIN(RADIANS(G1507))*SIN(RADIANS(E1503))+COS(RADIANS(G1507))*COS(RADIANS(E1503))*COS(RADIANS(AE1493))))&gt;90,0,$F$4*$F$5/E1502^2*(SIN(RADIANS(G1507))*SIN(RADIANS(E1503))+COS(RADIANS(G1507))*COS(RADIANS(E1503))*COS(RADIANS(AE1493))))</f>
        <v>#DIV/0!</v>
      </c>
      <c r="AF1507" t="e">
        <f>IF(DEGREES(ACOS(SIN(RADIANS(G1507))*SIN(RADIANS(E1503))+COS(RADIANS(G1507))*COS(RADIANS(E1503))*COS(RADIANS(AF1493))))&gt;90,0,$F$4*$F$5/E1502^2*(SIN(RADIANS(G1507))*SIN(RADIANS(E1503))+COS(RADIANS(G1507))*COS(RADIANS(E1503))*COS(RADIANS(AF1493))))</f>
        <v>#DIV/0!</v>
      </c>
      <c r="AG1507" t="e">
        <f>IF(DEGREES(ACOS(SIN(RADIANS(G1507))*SIN(RADIANS(E1503))+COS(RADIANS(G1507))*COS(RADIANS(E1503))*COS(RADIANS(AG1493))))&gt;90,0,$F$4*$F$5/E1502^2*(SIN(RADIANS(G1507))*SIN(RADIANS(E1503))+COS(RADIANS(G1507))*COS(RADIANS(E1503))*COS(RADIANS(AG1493))))</f>
        <v>#DIV/0!</v>
      </c>
      <c r="AH1507" t="e">
        <f>IF(DEGREES(ACOS(SIN(RADIANS(G1507))*SIN(RADIANS(E1503))+COS(RADIANS(G1507))*COS(RADIANS(E1503))*COS(RADIANS(AH1493))))&gt;90,0,$F$4*$F$5/E1502^2*(SIN(RADIANS(G1507))*SIN(RADIANS(E1503))+COS(RADIANS(G1507))*COS(RADIANS(E1503))*COS(RADIANS(AH1493))))</f>
        <v>#DIV/0!</v>
      </c>
      <c r="AI1507" t="e">
        <f>IF(DEGREES(ACOS(SIN(RADIANS(G1507))*SIN(RADIANS(E1503))+COS(RADIANS(G1507))*COS(RADIANS(E1503))*COS(RADIANS(AI1493))))&gt;90,0,$F$4*$F$5/E1502^2*(SIN(RADIANS(G1507))*SIN(RADIANS(E1503))+COS(RADIANS(G1507))*COS(RADIANS(E1503))*COS(RADIANS(AI1493))))</f>
        <v>#DIV/0!</v>
      </c>
      <c r="AJ1507" t="e">
        <f>IF(DEGREES(ACOS(SIN(RADIANS(G1507))*SIN(RADIANS(E1503))+COS(RADIANS(G1507))*COS(RADIANS(E1503))*COS(RADIANS(AJ1493))))&gt;90,0,$F$4*$F$5/E1502^2*(SIN(RADIANS(G1507))*SIN(RADIANS(E1503))+COS(RADIANS(G1507))*COS(RADIANS(E1503))*COS(RADIANS(AJ1493))))</f>
        <v>#DIV/0!</v>
      </c>
      <c r="AK1507">
        <f>IF(DEGREES(ACOS(SIN(RADIANS(G1507))*SIN(RADIANS(E1503))+COS(RADIANS(G1507))*COS(RADIANS(E1503))*COS(RADIANS(AK1493))))&gt;90,0,$F$4*$F$5/E1502^2*(SIN(RADIANS(G1507))*SIN(RADIANS(E1503))+COS(RADIANS(G1507))*COS(RADIANS(E1503))*COS(RADIANS(AK1493))))</f>
        <v>0</v>
      </c>
      <c r="AL1507">
        <f>IF(DEGREES(ACOS(SIN(RADIANS(G1507))*SIN(RADIANS(E1503))+COS(RADIANS(G1507))*COS(RADIANS(E1503))*COS(RADIANS(AL1493))))&gt;90,0,$F$4*$F$5/E1502^2*(SIN(RADIANS(G1507))*SIN(RADIANS(E1503))+COS(RADIANS(G1507))*COS(RADIANS(E1503))*COS(RADIANS(AL1493))))</f>
        <v>0</v>
      </c>
      <c r="AM1507">
        <f>IF(DEGREES(ACOS(SIN(RADIANS(G1507))*SIN(RADIANS(E1503))+COS(RADIANS(G1507))*COS(RADIANS(E1503))*COS(RADIANS(AM1493))))&gt;90,0,$F$4*$F$5/E1502^2*(SIN(RADIANS(G1507))*SIN(RADIANS(E1503))+COS(RADIANS(G1507))*COS(RADIANS(E1503))*COS(RADIANS(AM1493))))</f>
        <v>0</v>
      </c>
      <c r="AN1507">
        <f>IF(DEGREES(ACOS(SIN(RADIANS(G1507))*SIN(RADIANS(E1503))+COS(RADIANS(G1507))*COS(RADIANS(E1503))*COS(RADIANS(AN1493))))&gt;90,0,$F$4*$F$5/E1502^2*(SIN(RADIANS(G1507))*SIN(RADIANS(E1503))+COS(RADIANS(G1507))*COS(RADIANS(E1503))*COS(RADIANS(AN1493))))</f>
        <v>0</v>
      </c>
      <c r="AO1507">
        <f>IF(DEGREES(ACOS(SIN(RADIANS(G1507))*SIN(RADIANS(E1503))+COS(RADIANS(G1507))*COS(RADIANS(E1503))*COS(RADIANS(AO1493))))&gt;90,0,$F$4*$F$5/E1502^2*(SIN(RADIANS(G1507))*SIN(RADIANS(E1503))+COS(RADIANS(G1507))*COS(RADIANS(E1503))*COS(RADIANS(AO1493))))</f>
        <v>0</v>
      </c>
      <c r="AP1507">
        <f>IF(DEGREES(ACOS(SIN(RADIANS(G1507))*SIN(RADIANS(E1503))+COS(RADIANS(G1507))*COS(RADIANS(E1503))*COS(RADIANS(AP1493))))&gt;90,0,$F$4*$F$5/E1502^2*(SIN(RADIANS(G1507))*SIN(RADIANS(E1503))+COS(RADIANS(G1507))*COS(RADIANS(E1503))*COS(RADIANS(AP1493))))</f>
        <v>0</v>
      </c>
      <c r="AQ1507">
        <f>IF(DEGREES(ACOS(SIN(RADIANS(G1507))*SIN(RADIANS(E1503))+COS(RADIANS(G1507))*COS(RADIANS(E1503))*COS(RADIANS(AQ1493))))&gt;90,0,$F$4*$F$5/E1502^2*(SIN(RADIANS(G1507))*SIN(RADIANS(E1503))+COS(RADIANS(G1507))*COS(RADIANS(E1503))*COS(RADIANS(AQ1493))))</f>
        <v>0</v>
      </c>
      <c r="AR1507">
        <f>IF(DEGREES(ACOS(SIN(RADIANS(G1507))*SIN(RADIANS(E1503))+COS(RADIANS(G1507))*COS(RADIANS(E1503))*COS(RADIANS(AR1493))))&gt;90,0,$F$4*$F$5/E1502^2*(SIN(RADIANS(G1507))*SIN(RADIANS(E1503))+COS(RADIANS(G1507))*COS(RADIANS(E1503))*COS(RADIANS(AR1493))))</f>
        <v>0</v>
      </c>
    </row>
    <row r="1508" spans="2:44" x14ac:dyDescent="0.5">
      <c r="G1508">
        <v>-40</v>
      </c>
      <c r="I1508">
        <f>IF(DEGREES(ACOS(SIN(RADIANS(G1508))*SIN(RADIANS(E1503))+COS(RADIANS(G1508))*COS(RADIANS(E1503))*COS(RADIANS(I1493))))&gt;90,0,$F$4*$F$5/E1502^2*(SIN(RADIANS(G1508))*SIN(RADIANS(E1503))+COS(RADIANS(G1508))*COS(RADIANS(E1503))*COS(RADIANS(I1493))))</f>
        <v>0</v>
      </c>
      <c r="J1508">
        <f>IF(DEGREES(ACOS(SIN(RADIANS(G1508))*SIN(RADIANS(E1503))+COS(RADIANS(G1508))*COS(RADIANS(E1503))*COS(RADIANS(J1493))))&gt;90,0,$F$4*$F$5/E1502^2*(SIN(RADIANS(G1508))*SIN(RADIANS(E1503))+COS(RADIANS(G1508))*COS(RADIANS(E1503))*COS(RADIANS(J1493))))</f>
        <v>0</v>
      </c>
      <c r="K1508">
        <f>IF(DEGREES(ACOS(SIN(RADIANS(G1508))*SIN(RADIANS(E1503))+COS(RADIANS(G1508))*COS(RADIANS(E1503))*COS(RADIANS(K1493))))&gt;90,0,$F$4*$F$5/E1502^2*(SIN(RADIANS(G1508))*SIN(RADIANS(E1503))+COS(RADIANS(G1508))*COS(RADIANS(E1503))*COS(RADIANS(K1493))))</f>
        <v>0</v>
      </c>
      <c r="L1508">
        <f>IF(DEGREES(ACOS(SIN(RADIANS(G1508))*SIN(RADIANS(E1503))+COS(RADIANS(G1508))*COS(RADIANS(E1503))*COS(RADIANS(L1493))))&gt;90,0,$F$4*$F$5/E1502^2*(SIN(RADIANS(G1508))*SIN(RADIANS(E1503))+COS(RADIANS(G1508))*COS(RADIANS(E1503))*COS(RADIANS(L1493))))</f>
        <v>0</v>
      </c>
      <c r="M1508">
        <f>IF(DEGREES(ACOS(SIN(RADIANS(G1508))*SIN(RADIANS(E1503))+COS(RADIANS(G1508))*COS(RADIANS(E1503))*COS(RADIANS(M1493))))&gt;90,0,$F$4*$F$5/E1502^2*(SIN(RADIANS(G1508))*SIN(RADIANS(E1503))+COS(RADIANS(G1508))*COS(RADIANS(E1503))*COS(RADIANS(M1493))))</f>
        <v>0</v>
      </c>
      <c r="N1508">
        <f>IF(DEGREES(ACOS(SIN(RADIANS(G1508))*SIN(RADIANS(E1503))+COS(RADIANS(G1508))*COS(RADIANS(E1503))*COS(RADIANS(N1493))))&gt;90,0,$F$4*$F$5/E1502^2*(SIN(RADIANS(G1508))*SIN(RADIANS(E1503))+COS(RADIANS(G1508))*COS(RADIANS(E1503))*COS(RADIANS(N1493))))</f>
        <v>0</v>
      </c>
      <c r="O1508">
        <f>IF(DEGREES(ACOS(SIN(RADIANS(G1508))*SIN(RADIANS(E1503))+COS(RADIANS(G1508))*COS(RADIANS(E1503))*COS(RADIANS(O1493))))&gt;90,0,$F$4*$F$5/E1502^2*(SIN(RADIANS(G1508))*SIN(RADIANS(E1503))+COS(RADIANS(G1508))*COS(RADIANS(E1503))*COS(RADIANS(O1493))))</f>
        <v>0</v>
      </c>
      <c r="P1508">
        <f>IF(DEGREES(ACOS(SIN(RADIANS(G1508))*SIN(RADIANS(E1503))+COS(RADIANS(G1508))*COS(RADIANS(E1503))*COS(RADIANS(P1493))))&gt;90,0,$F$4*$F$5/E1502^2*(SIN(RADIANS(G1508))*SIN(RADIANS(E1503))+COS(RADIANS(G1508))*COS(RADIANS(E1503))*COS(RADIANS(P1493))))</f>
        <v>0</v>
      </c>
      <c r="Q1508">
        <f>IF(DEGREES(ACOS(SIN(RADIANS(G1508))*SIN(RADIANS(E1503))+COS(RADIANS(G1508))*COS(RADIANS(E1503))*COS(RADIANS(Q1493))))&gt;90,0,$F$4*$F$5/E1502^2*(SIN(RADIANS(G1508))*SIN(RADIANS(E1503))+COS(RADIANS(G1508))*COS(RADIANS(E1503))*COS(RADIANS(Q1493))))</f>
        <v>0</v>
      </c>
      <c r="R1508" t="e">
        <f>IF(DEGREES(ACOS(SIN(RADIANS(G1508))*SIN(RADIANS(E1503))+COS(RADIANS(G1508))*COS(RADIANS(E1503))*COS(RADIANS(R1493))))&gt;90,0,$F$4*$F$5/E1502^2*(SIN(RADIANS(G1508))*SIN(RADIANS(E1503))+COS(RADIANS(G1508))*COS(RADIANS(E1503))*COS(RADIANS(R1493))))</f>
        <v>#DIV/0!</v>
      </c>
      <c r="S1508" t="e">
        <f>IF(DEGREES(ACOS(SIN(RADIANS(G1508))*SIN(RADIANS(E1503))+COS(RADIANS(G1508))*COS(RADIANS(E1503))*COS(RADIANS(S1493))))&gt;90,0,$F$4*$F$5/E1502^2*(SIN(RADIANS(G1508))*SIN(RADIANS(E1503))+COS(RADIANS(G1508))*COS(RADIANS(E1503))*COS(RADIANS(S1493))))</f>
        <v>#DIV/0!</v>
      </c>
      <c r="T1508" t="e">
        <f>IF(DEGREES(ACOS(SIN(RADIANS(G1508))*SIN(RADIANS(E1503))+COS(RADIANS(G1508))*COS(RADIANS(E1503))*COS(RADIANS(T1493))))&gt;90,0,$F$4*$F$5/E1502^2*(SIN(RADIANS(G1508))*SIN(RADIANS(E1503))+COS(RADIANS(G1508))*COS(RADIANS(E1503))*COS(RADIANS(T1493))))</f>
        <v>#DIV/0!</v>
      </c>
      <c r="U1508" t="e">
        <f>IF(DEGREES(ACOS(SIN(RADIANS(G1508))*SIN(RADIANS(E1503))+COS(RADIANS(G1508))*COS(RADIANS(E1503))*COS(RADIANS(U1493))))&gt;90,0,$F$4*$F$5/E1502^2*(SIN(RADIANS(G1508))*SIN(RADIANS(E1503))+COS(RADIANS(G1508))*COS(RADIANS(E1503))*COS(RADIANS(U1493))))</f>
        <v>#DIV/0!</v>
      </c>
      <c r="V1508" t="e">
        <f>IF(DEGREES(ACOS(SIN(RADIANS(G1508))*SIN(RADIANS(E1503))+COS(RADIANS(G1508))*COS(RADIANS(E1503))*COS(RADIANS(V1493))))&gt;90,0,$F$4*$F$5/E1502^2*(SIN(RADIANS(G1508))*SIN(RADIANS(E1503))+COS(RADIANS(G1508))*COS(RADIANS(E1503))*COS(RADIANS(V1493))))</f>
        <v>#DIV/0!</v>
      </c>
      <c r="W1508" t="e">
        <f>IF(DEGREES(ACOS(SIN(RADIANS(G1508))*SIN(RADIANS(E1503))+COS(RADIANS(G1508))*COS(RADIANS(E1503))*COS(RADIANS(W1493))))&gt;90,0,$F$4*$F$5/E1502^2*(SIN(RADIANS(G1508))*SIN(RADIANS(E1503))+COS(RADIANS(G1508))*COS(RADIANS(E1503))*COS(RADIANS(W1493))))</f>
        <v>#DIV/0!</v>
      </c>
      <c r="X1508" t="e">
        <f>IF(DEGREES(ACOS(SIN(RADIANS(G1508))*SIN(RADIANS(E1503))+COS(RADIANS(G1508))*COS(RADIANS(E1503))*COS(RADIANS(X1493))))&gt;90,0,$F$4*$F$5/E1502^2*(SIN(RADIANS(G1508))*SIN(RADIANS(E1503))+COS(RADIANS(G1508))*COS(RADIANS(E1503))*COS(RADIANS(X1493))))</f>
        <v>#DIV/0!</v>
      </c>
      <c r="Y1508" t="e">
        <f>IF(DEGREES(ACOS(SIN(RADIANS(G1508))*SIN(RADIANS(E1503))+COS(RADIANS(G1508))*COS(RADIANS(E1503))*COS(RADIANS(Y1493))))&gt;90,0,$F$4*$F$5/E1502^2*(SIN(RADIANS(G1508))*SIN(RADIANS(E1503))+COS(RADIANS(G1508))*COS(RADIANS(E1503))*COS(RADIANS(Y1493))))</f>
        <v>#DIV/0!</v>
      </c>
      <c r="Z1508" t="e">
        <f>IF(DEGREES(ACOS(SIN(RADIANS(G1508))*SIN(RADIANS(E1503))+COS(RADIANS(G1508))*COS(RADIANS(E1503))*COS(RADIANS(Z1493))))&gt;90,0,$F$4*$F$5/E1502^2*(SIN(RADIANS(G1508))*SIN(RADIANS(E1503))+COS(RADIANS(G1508))*COS(RADIANS(E1503))*COS(RADIANS(Z1493))))</f>
        <v>#DIV/0!</v>
      </c>
      <c r="AA1508" t="e">
        <f>IF(DEGREES(ACOS(SIN(RADIANS(G1508))*SIN(RADIANS(E1503))+COS(RADIANS(G1508))*COS(RADIANS(E1503))*COS(RADIANS(AA1493))))&gt;90,0,$F$4*$F$5/E1502^2*(SIN(RADIANS(G1508))*SIN(RADIANS(E1503))+COS(RADIANS(G1508))*COS(RADIANS(E1503))*COS(RADIANS(AA1493))))</f>
        <v>#DIV/0!</v>
      </c>
      <c r="AB1508" t="e">
        <f>IF(DEGREES(ACOS(SIN(RADIANS(G1508))*SIN(RADIANS(E1503))+COS(RADIANS(G1508))*COS(RADIANS(E1503))*COS(RADIANS(AB1493))))&gt;90,0,$F$4*$F$5/E1502^2*(SIN(RADIANS(G1508))*SIN(RADIANS(E1503))+COS(RADIANS(G1508))*COS(RADIANS(E1503))*COS(RADIANS(AB1493))))</f>
        <v>#DIV/0!</v>
      </c>
      <c r="AC1508" t="e">
        <f>IF(DEGREES(ACOS(SIN(RADIANS(G1508))*SIN(RADIANS(E1503))+COS(RADIANS(G1508))*COS(RADIANS(E1503))*COS(RADIANS(AC1493))))&gt;90,0,$F$4*$F$5/E1502^2*(SIN(RADIANS(G1508))*SIN(RADIANS(E1503))+COS(RADIANS(G1508))*COS(RADIANS(E1503))*COS(RADIANS(AC1493))))</f>
        <v>#DIV/0!</v>
      </c>
      <c r="AD1508" t="e">
        <f>IF(DEGREES(ACOS(SIN(RADIANS(G1508))*SIN(RADIANS(E1503))+COS(RADIANS(G1508))*COS(RADIANS(E1503))*COS(RADIANS(AD1493))))&gt;90,0,$F$4*$F$5/E1502^2*(SIN(RADIANS(G1508))*SIN(RADIANS(E1503))+COS(RADIANS(G1508))*COS(RADIANS(E1503))*COS(RADIANS(AD1493))))</f>
        <v>#DIV/0!</v>
      </c>
      <c r="AE1508" t="e">
        <f>IF(DEGREES(ACOS(SIN(RADIANS(G1508))*SIN(RADIANS(E1503))+COS(RADIANS(G1508))*COS(RADIANS(E1503))*COS(RADIANS(AE1493))))&gt;90,0,$F$4*$F$5/E1502^2*(SIN(RADIANS(G1508))*SIN(RADIANS(E1503))+COS(RADIANS(G1508))*COS(RADIANS(E1503))*COS(RADIANS(AE1493))))</f>
        <v>#DIV/0!</v>
      </c>
      <c r="AF1508" t="e">
        <f>IF(DEGREES(ACOS(SIN(RADIANS(G1508))*SIN(RADIANS(E1503))+COS(RADIANS(G1508))*COS(RADIANS(E1503))*COS(RADIANS(AF1493))))&gt;90,0,$F$4*$F$5/E1502^2*(SIN(RADIANS(G1508))*SIN(RADIANS(E1503))+COS(RADIANS(G1508))*COS(RADIANS(E1503))*COS(RADIANS(AF1493))))</f>
        <v>#DIV/0!</v>
      </c>
      <c r="AG1508" t="e">
        <f>IF(DEGREES(ACOS(SIN(RADIANS(G1508))*SIN(RADIANS(E1503))+COS(RADIANS(G1508))*COS(RADIANS(E1503))*COS(RADIANS(AG1493))))&gt;90,0,$F$4*$F$5/E1502^2*(SIN(RADIANS(G1508))*SIN(RADIANS(E1503))+COS(RADIANS(G1508))*COS(RADIANS(E1503))*COS(RADIANS(AG1493))))</f>
        <v>#DIV/0!</v>
      </c>
      <c r="AH1508" t="e">
        <f>IF(DEGREES(ACOS(SIN(RADIANS(G1508))*SIN(RADIANS(E1503))+COS(RADIANS(G1508))*COS(RADIANS(E1503))*COS(RADIANS(AH1493))))&gt;90,0,$F$4*$F$5/E1502^2*(SIN(RADIANS(G1508))*SIN(RADIANS(E1503))+COS(RADIANS(G1508))*COS(RADIANS(E1503))*COS(RADIANS(AH1493))))</f>
        <v>#DIV/0!</v>
      </c>
      <c r="AI1508" t="e">
        <f>IF(DEGREES(ACOS(SIN(RADIANS(G1508))*SIN(RADIANS(E1503))+COS(RADIANS(G1508))*COS(RADIANS(E1503))*COS(RADIANS(AI1493))))&gt;90,0,$F$4*$F$5/E1502^2*(SIN(RADIANS(G1508))*SIN(RADIANS(E1503))+COS(RADIANS(G1508))*COS(RADIANS(E1503))*COS(RADIANS(AI1493))))</f>
        <v>#DIV/0!</v>
      </c>
      <c r="AJ1508" t="e">
        <f>IF(DEGREES(ACOS(SIN(RADIANS(G1508))*SIN(RADIANS(E1503))+COS(RADIANS(G1508))*COS(RADIANS(E1503))*COS(RADIANS(AJ1493))))&gt;90,0,$F$4*$F$5/E1502^2*(SIN(RADIANS(G1508))*SIN(RADIANS(E1503))+COS(RADIANS(G1508))*COS(RADIANS(E1503))*COS(RADIANS(AJ1493))))</f>
        <v>#DIV/0!</v>
      </c>
      <c r="AK1508">
        <f>IF(DEGREES(ACOS(SIN(RADIANS(G1508))*SIN(RADIANS(E1503))+COS(RADIANS(G1508))*COS(RADIANS(E1503))*COS(RADIANS(AK1493))))&gt;90,0,$F$4*$F$5/E1502^2*(SIN(RADIANS(G1508))*SIN(RADIANS(E1503))+COS(RADIANS(G1508))*COS(RADIANS(E1503))*COS(RADIANS(AK1493))))</f>
        <v>0</v>
      </c>
      <c r="AL1508">
        <f>IF(DEGREES(ACOS(SIN(RADIANS(G1508))*SIN(RADIANS(E1503))+COS(RADIANS(G1508))*COS(RADIANS(E1503))*COS(RADIANS(AL1493))))&gt;90,0,$F$4*$F$5/E1502^2*(SIN(RADIANS(G1508))*SIN(RADIANS(E1503))+COS(RADIANS(G1508))*COS(RADIANS(E1503))*COS(RADIANS(AL1493))))</f>
        <v>0</v>
      </c>
      <c r="AM1508">
        <f>IF(DEGREES(ACOS(SIN(RADIANS(G1508))*SIN(RADIANS(E1503))+COS(RADIANS(G1508))*COS(RADIANS(E1503))*COS(RADIANS(AM1493))))&gt;90,0,$F$4*$F$5/E1502^2*(SIN(RADIANS(G1508))*SIN(RADIANS(E1503))+COS(RADIANS(G1508))*COS(RADIANS(E1503))*COS(RADIANS(AM1493))))</f>
        <v>0</v>
      </c>
      <c r="AN1508">
        <f>IF(DEGREES(ACOS(SIN(RADIANS(G1508))*SIN(RADIANS(E1503))+COS(RADIANS(G1508))*COS(RADIANS(E1503))*COS(RADIANS(AN1493))))&gt;90,0,$F$4*$F$5/E1502^2*(SIN(RADIANS(G1508))*SIN(RADIANS(E1503))+COS(RADIANS(G1508))*COS(RADIANS(E1503))*COS(RADIANS(AN1493))))</f>
        <v>0</v>
      </c>
      <c r="AO1508">
        <f>IF(DEGREES(ACOS(SIN(RADIANS(G1508))*SIN(RADIANS(E1503))+COS(RADIANS(G1508))*COS(RADIANS(E1503))*COS(RADIANS(AO1493))))&gt;90,0,$F$4*$F$5/E1502^2*(SIN(RADIANS(G1508))*SIN(RADIANS(E1503))+COS(RADIANS(G1508))*COS(RADIANS(E1503))*COS(RADIANS(AO1493))))</f>
        <v>0</v>
      </c>
      <c r="AP1508">
        <f>IF(DEGREES(ACOS(SIN(RADIANS(G1508))*SIN(RADIANS(E1503))+COS(RADIANS(G1508))*COS(RADIANS(E1503))*COS(RADIANS(AP1493))))&gt;90,0,$F$4*$F$5/E1502^2*(SIN(RADIANS(G1508))*SIN(RADIANS(E1503))+COS(RADIANS(G1508))*COS(RADIANS(E1503))*COS(RADIANS(AP1493))))</f>
        <v>0</v>
      </c>
      <c r="AQ1508">
        <f>IF(DEGREES(ACOS(SIN(RADIANS(G1508))*SIN(RADIANS(E1503))+COS(RADIANS(G1508))*COS(RADIANS(E1503))*COS(RADIANS(AQ1493))))&gt;90,0,$F$4*$F$5/E1502^2*(SIN(RADIANS(G1508))*SIN(RADIANS(E1503))+COS(RADIANS(G1508))*COS(RADIANS(E1503))*COS(RADIANS(AQ1493))))</f>
        <v>0</v>
      </c>
      <c r="AR1508">
        <f>IF(DEGREES(ACOS(SIN(RADIANS(G1508))*SIN(RADIANS(E1503))+COS(RADIANS(G1508))*COS(RADIANS(E1503))*COS(RADIANS(AR1493))))&gt;90,0,$F$4*$F$5/E1502^2*(SIN(RADIANS(G1508))*SIN(RADIANS(E1503))+COS(RADIANS(G1508))*COS(RADIANS(E1503))*COS(RADIANS(AR1493))))</f>
        <v>0</v>
      </c>
    </row>
    <row r="1509" spans="2:44" x14ac:dyDescent="0.5">
      <c r="G1509">
        <v>-50</v>
      </c>
      <c r="I1509">
        <f>IF(DEGREES(ACOS(SIN(RADIANS(G1509))*SIN(RADIANS(E1503))+COS(RADIANS(G1509))*COS(RADIANS(E1503))*COS(RADIANS(I1493))))&gt;90,0,$F$4*$F$5/E1502^2*(SIN(RADIANS(G1509))*SIN(RADIANS(E1503))+COS(RADIANS(G1509))*COS(RADIANS(E1503))*COS(RADIANS(I1493))))</f>
        <v>0</v>
      </c>
      <c r="J1509">
        <f>IF(DEGREES(ACOS(SIN(RADIANS(G1509))*SIN(RADIANS(E1503))+COS(RADIANS(G1509))*COS(RADIANS(E1503))*COS(RADIANS(J1493))))&gt;90,0,$F$4*$F$5/E1502^2*(SIN(RADIANS(G1509))*SIN(RADIANS(E1503))+COS(RADIANS(G1509))*COS(RADIANS(E1503))*COS(RADIANS(J1493))))</f>
        <v>0</v>
      </c>
      <c r="K1509">
        <f>IF(DEGREES(ACOS(SIN(RADIANS(G1509))*SIN(RADIANS(E1503))+COS(RADIANS(G1509))*COS(RADIANS(E1503))*COS(RADIANS(K1493))))&gt;90,0,$F$4*$F$5/E1502^2*(SIN(RADIANS(G1509))*SIN(RADIANS(E1503))+COS(RADIANS(G1509))*COS(RADIANS(E1503))*COS(RADIANS(K1493))))</f>
        <v>0</v>
      </c>
      <c r="L1509">
        <f>IF(DEGREES(ACOS(SIN(RADIANS(G1509))*SIN(RADIANS(E1503))+COS(RADIANS(G1509))*COS(RADIANS(E1503))*COS(RADIANS(L1493))))&gt;90,0,$F$4*$F$5/E1502^2*(SIN(RADIANS(G1509))*SIN(RADIANS(E1503))+COS(RADIANS(G1509))*COS(RADIANS(E1503))*COS(RADIANS(L1493))))</f>
        <v>0</v>
      </c>
      <c r="M1509">
        <f>IF(DEGREES(ACOS(SIN(RADIANS(G1509))*SIN(RADIANS(E1503))+COS(RADIANS(G1509))*COS(RADIANS(E1503))*COS(RADIANS(M1493))))&gt;90,0,$F$4*$F$5/E1502^2*(SIN(RADIANS(G1509))*SIN(RADIANS(E1503))+COS(RADIANS(G1509))*COS(RADIANS(E1503))*COS(RADIANS(M1493))))</f>
        <v>0</v>
      </c>
      <c r="N1509">
        <f>IF(DEGREES(ACOS(SIN(RADIANS(G1509))*SIN(RADIANS(E1503))+COS(RADIANS(G1509))*COS(RADIANS(E1503))*COS(RADIANS(N1493))))&gt;90,0,$F$4*$F$5/E1502^2*(SIN(RADIANS(G1509))*SIN(RADIANS(E1503))+COS(RADIANS(G1509))*COS(RADIANS(E1503))*COS(RADIANS(N1493))))</f>
        <v>0</v>
      </c>
      <c r="O1509">
        <f>IF(DEGREES(ACOS(SIN(RADIANS(G1509))*SIN(RADIANS(E1503))+COS(RADIANS(G1509))*COS(RADIANS(E1503))*COS(RADIANS(O1493))))&gt;90,0,$F$4*$F$5/E1502^2*(SIN(RADIANS(G1509))*SIN(RADIANS(E1503))+COS(RADIANS(G1509))*COS(RADIANS(E1503))*COS(RADIANS(O1493))))</f>
        <v>0</v>
      </c>
      <c r="P1509">
        <f>IF(DEGREES(ACOS(SIN(RADIANS(G1509))*SIN(RADIANS(E1503))+COS(RADIANS(G1509))*COS(RADIANS(E1503))*COS(RADIANS(P1493))))&gt;90,0,$F$4*$F$5/E1502^2*(SIN(RADIANS(G1509))*SIN(RADIANS(E1503))+COS(RADIANS(G1509))*COS(RADIANS(E1503))*COS(RADIANS(P1493))))</f>
        <v>0</v>
      </c>
      <c r="Q1509">
        <f>IF(DEGREES(ACOS(SIN(RADIANS(G1509))*SIN(RADIANS(E1503))+COS(RADIANS(G1509))*COS(RADIANS(E1503))*COS(RADIANS(Q1493))))&gt;90,0,$F$4*$F$5/E1502^2*(SIN(RADIANS(G1509))*SIN(RADIANS(E1503))+COS(RADIANS(G1509))*COS(RADIANS(E1503))*COS(RADIANS(Q1493))))</f>
        <v>0</v>
      </c>
      <c r="R1509" t="e">
        <f>IF(DEGREES(ACOS(SIN(RADIANS(G1509))*SIN(RADIANS(E1503))+COS(RADIANS(G1509))*COS(RADIANS(E1503))*COS(RADIANS(R1493))))&gt;90,0,$F$4*$F$5/E1502^2*(SIN(RADIANS(G1509))*SIN(RADIANS(E1503))+COS(RADIANS(G1509))*COS(RADIANS(E1503))*COS(RADIANS(R1493))))</f>
        <v>#DIV/0!</v>
      </c>
      <c r="S1509" t="e">
        <f>IF(DEGREES(ACOS(SIN(RADIANS(G1509))*SIN(RADIANS(E1503))+COS(RADIANS(G1509))*COS(RADIANS(E1503))*COS(RADIANS(S1493))))&gt;90,0,$F$4*$F$5/E1502^2*(SIN(RADIANS(G1509))*SIN(RADIANS(E1503))+COS(RADIANS(G1509))*COS(RADIANS(E1503))*COS(RADIANS(S1493))))</f>
        <v>#DIV/0!</v>
      </c>
      <c r="T1509" t="e">
        <f>IF(DEGREES(ACOS(SIN(RADIANS(G1509))*SIN(RADIANS(E1503))+COS(RADIANS(G1509))*COS(RADIANS(E1503))*COS(RADIANS(T1493))))&gt;90,0,$F$4*$F$5/E1502^2*(SIN(RADIANS(G1509))*SIN(RADIANS(E1503))+COS(RADIANS(G1509))*COS(RADIANS(E1503))*COS(RADIANS(T1493))))</f>
        <v>#DIV/0!</v>
      </c>
      <c r="U1509" t="e">
        <f>IF(DEGREES(ACOS(SIN(RADIANS(G1509))*SIN(RADIANS(E1503))+COS(RADIANS(G1509))*COS(RADIANS(E1503))*COS(RADIANS(U1493))))&gt;90,0,$F$4*$F$5/E1502^2*(SIN(RADIANS(G1509))*SIN(RADIANS(E1503))+COS(RADIANS(G1509))*COS(RADIANS(E1503))*COS(RADIANS(U1493))))</f>
        <v>#DIV/0!</v>
      </c>
      <c r="V1509" t="e">
        <f>IF(DEGREES(ACOS(SIN(RADIANS(G1509))*SIN(RADIANS(E1503))+COS(RADIANS(G1509))*COS(RADIANS(E1503))*COS(RADIANS(V1493))))&gt;90,0,$F$4*$F$5/E1502^2*(SIN(RADIANS(G1509))*SIN(RADIANS(E1503))+COS(RADIANS(G1509))*COS(RADIANS(E1503))*COS(RADIANS(V1493))))</f>
        <v>#DIV/0!</v>
      </c>
      <c r="W1509" t="e">
        <f>IF(DEGREES(ACOS(SIN(RADIANS(G1509))*SIN(RADIANS(E1503))+COS(RADIANS(G1509))*COS(RADIANS(E1503))*COS(RADIANS(W1493))))&gt;90,0,$F$4*$F$5/E1502^2*(SIN(RADIANS(G1509))*SIN(RADIANS(E1503))+COS(RADIANS(G1509))*COS(RADIANS(E1503))*COS(RADIANS(W1493))))</f>
        <v>#DIV/0!</v>
      </c>
      <c r="X1509" t="e">
        <f>IF(DEGREES(ACOS(SIN(RADIANS(G1509))*SIN(RADIANS(E1503))+COS(RADIANS(G1509))*COS(RADIANS(E1503))*COS(RADIANS(X1493))))&gt;90,0,$F$4*$F$5/E1502^2*(SIN(RADIANS(G1509))*SIN(RADIANS(E1503))+COS(RADIANS(G1509))*COS(RADIANS(E1503))*COS(RADIANS(X1493))))</f>
        <v>#DIV/0!</v>
      </c>
      <c r="Y1509" t="e">
        <f>IF(DEGREES(ACOS(SIN(RADIANS(G1509))*SIN(RADIANS(E1503))+COS(RADIANS(G1509))*COS(RADIANS(E1503))*COS(RADIANS(Y1493))))&gt;90,0,$F$4*$F$5/E1502^2*(SIN(RADIANS(G1509))*SIN(RADIANS(E1503))+COS(RADIANS(G1509))*COS(RADIANS(E1503))*COS(RADIANS(Y1493))))</f>
        <v>#DIV/0!</v>
      </c>
      <c r="Z1509" t="e">
        <f>IF(DEGREES(ACOS(SIN(RADIANS(G1509))*SIN(RADIANS(E1503))+COS(RADIANS(G1509))*COS(RADIANS(E1503))*COS(RADIANS(Z1493))))&gt;90,0,$F$4*$F$5/E1502^2*(SIN(RADIANS(G1509))*SIN(RADIANS(E1503))+COS(RADIANS(G1509))*COS(RADIANS(E1503))*COS(RADIANS(Z1493))))</f>
        <v>#DIV/0!</v>
      </c>
      <c r="AA1509" t="e">
        <f>IF(DEGREES(ACOS(SIN(RADIANS(G1509))*SIN(RADIANS(E1503))+COS(RADIANS(G1509))*COS(RADIANS(E1503))*COS(RADIANS(AA1493))))&gt;90,0,$F$4*$F$5/E1502^2*(SIN(RADIANS(G1509))*SIN(RADIANS(E1503))+COS(RADIANS(G1509))*COS(RADIANS(E1503))*COS(RADIANS(AA1493))))</f>
        <v>#DIV/0!</v>
      </c>
      <c r="AB1509" t="e">
        <f>IF(DEGREES(ACOS(SIN(RADIANS(G1509))*SIN(RADIANS(E1503))+COS(RADIANS(G1509))*COS(RADIANS(E1503))*COS(RADIANS(AB1493))))&gt;90,0,$F$4*$F$5/E1502^2*(SIN(RADIANS(G1509))*SIN(RADIANS(E1503))+COS(RADIANS(G1509))*COS(RADIANS(E1503))*COS(RADIANS(AB1493))))</f>
        <v>#DIV/0!</v>
      </c>
      <c r="AC1509" t="e">
        <f>IF(DEGREES(ACOS(SIN(RADIANS(G1509))*SIN(RADIANS(E1503))+COS(RADIANS(G1509))*COS(RADIANS(E1503))*COS(RADIANS(AC1493))))&gt;90,0,$F$4*$F$5/E1502^2*(SIN(RADIANS(G1509))*SIN(RADIANS(E1503))+COS(RADIANS(G1509))*COS(RADIANS(E1503))*COS(RADIANS(AC1493))))</f>
        <v>#DIV/0!</v>
      </c>
      <c r="AD1509" t="e">
        <f>IF(DEGREES(ACOS(SIN(RADIANS(G1509))*SIN(RADIANS(E1503))+COS(RADIANS(G1509))*COS(RADIANS(E1503))*COS(RADIANS(AD1493))))&gt;90,0,$F$4*$F$5/E1502^2*(SIN(RADIANS(G1509))*SIN(RADIANS(E1503))+COS(RADIANS(G1509))*COS(RADIANS(E1503))*COS(RADIANS(AD1493))))</f>
        <v>#DIV/0!</v>
      </c>
      <c r="AE1509" t="e">
        <f>IF(DEGREES(ACOS(SIN(RADIANS(G1509))*SIN(RADIANS(E1503))+COS(RADIANS(G1509))*COS(RADIANS(E1503))*COS(RADIANS(AE1493))))&gt;90,0,$F$4*$F$5/E1502^2*(SIN(RADIANS(G1509))*SIN(RADIANS(E1503))+COS(RADIANS(G1509))*COS(RADIANS(E1503))*COS(RADIANS(AE1493))))</f>
        <v>#DIV/0!</v>
      </c>
      <c r="AF1509" t="e">
        <f>IF(DEGREES(ACOS(SIN(RADIANS(G1509))*SIN(RADIANS(E1503))+COS(RADIANS(G1509))*COS(RADIANS(E1503))*COS(RADIANS(AF1493))))&gt;90,0,$F$4*$F$5/E1502^2*(SIN(RADIANS(G1509))*SIN(RADIANS(E1503))+COS(RADIANS(G1509))*COS(RADIANS(E1503))*COS(RADIANS(AF1493))))</f>
        <v>#DIV/0!</v>
      </c>
      <c r="AG1509" t="e">
        <f>IF(DEGREES(ACOS(SIN(RADIANS(G1509))*SIN(RADIANS(E1503))+COS(RADIANS(G1509))*COS(RADIANS(E1503))*COS(RADIANS(AG1493))))&gt;90,0,$F$4*$F$5/E1502^2*(SIN(RADIANS(G1509))*SIN(RADIANS(E1503))+COS(RADIANS(G1509))*COS(RADIANS(E1503))*COS(RADIANS(AG1493))))</f>
        <v>#DIV/0!</v>
      </c>
      <c r="AH1509" t="e">
        <f>IF(DEGREES(ACOS(SIN(RADIANS(G1509))*SIN(RADIANS(E1503))+COS(RADIANS(G1509))*COS(RADIANS(E1503))*COS(RADIANS(AH1493))))&gt;90,0,$F$4*$F$5/E1502^2*(SIN(RADIANS(G1509))*SIN(RADIANS(E1503))+COS(RADIANS(G1509))*COS(RADIANS(E1503))*COS(RADIANS(AH1493))))</f>
        <v>#DIV/0!</v>
      </c>
      <c r="AI1509" t="e">
        <f>IF(DEGREES(ACOS(SIN(RADIANS(G1509))*SIN(RADIANS(E1503))+COS(RADIANS(G1509))*COS(RADIANS(E1503))*COS(RADIANS(AI1493))))&gt;90,0,$F$4*$F$5/E1502^2*(SIN(RADIANS(G1509))*SIN(RADIANS(E1503))+COS(RADIANS(G1509))*COS(RADIANS(E1503))*COS(RADIANS(AI1493))))</f>
        <v>#DIV/0!</v>
      </c>
      <c r="AJ1509" t="e">
        <f>IF(DEGREES(ACOS(SIN(RADIANS(G1509))*SIN(RADIANS(E1503))+COS(RADIANS(G1509))*COS(RADIANS(E1503))*COS(RADIANS(AJ1493))))&gt;90,0,$F$4*$F$5/E1502^2*(SIN(RADIANS(G1509))*SIN(RADIANS(E1503))+COS(RADIANS(G1509))*COS(RADIANS(E1503))*COS(RADIANS(AJ1493))))</f>
        <v>#DIV/0!</v>
      </c>
      <c r="AK1509">
        <f>IF(DEGREES(ACOS(SIN(RADIANS(G1509))*SIN(RADIANS(E1503))+COS(RADIANS(G1509))*COS(RADIANS(E1503))*COS(RADIANS(AK1493))))&gt;90,0,$F$4*$F$5/E1502^2*(SIN(RADIANS(G1509))*SIN(RADIANS(E1503))+COS(RADIANS(G1509))*COS(RADIANS(E1503))*COS(RADIANS(AK1493))))</f>
        <v>0</v>
      </c>
      <c r="AL1509">
        <f>IF(DEGREES(ACOS(SIN(RADIANS(G1509))*SIN(RADIANS(E1503))+COS(RADIANS(G1509))*COS(RADIANS(E1503))*COS(RADIANS(AL1493))))&gt;90,0,$F$4*$F$5/E1502^2*(SIN(RADIANS(G1509))*SIN(RADIANS(E1503))+COS(RADIANS(G1509))*COS(RADIANS(E1503))*COS(RADIANS(AL1493))))</f>
        <v>0</v>
      </c>
      <c r="AM1509">
        <f>IF(DEGREES(ACOS(SIN(RADIANS(G1509))*SIN(RADIANS(E1503))+COS(RADIANS(G1509))*COS(RADIANS(E1503))*COS(RADIANS(AM1493))))&gt;90,0,$F$4*$F$5/E1502^2*(SIN(RADIANS(G1509))*SIN(RADIANS(E1503))+COS(RADIANS(G1509))*COS(RADIANS(E1503))*COS(RADIANS(AM1493))))</f>
        <v>0</v>
      </c>
      <c r="AN1509">
        <f>IF(DEGREES(ACOS(SIN(RADIANS(G1509))*SIN(RADIANS(E1503))+COS(RADIANS(G1509))*COS(RADIANS(E1503))*COS(RADIANS(AN1493))))&gt;90,0,$F$4*$F$5/E1502^2*(SIN(RADIANS(G1509))*SIN(RADIANS(E1503))+COS(RADIANS(G1509))*COS(RADIANS(E1503))*COS(RADIANS(AN1493))))</f>
        <v>0</v>
      </c>
      <c r="AO1509">
        <f>IF(DEGREES(ACOS(SIN(RADIANS(G1509))*SIN(RADIANS(E1503))+COS(RADIANS(G1509))*COS(RADIANS(E1503))*COS(RADIANS(AO1493))))&gt;90,0,$F$4*$F$5/E1502^2*(SIN(RADIANS(G1509))*SIN(RADIANS(E1503))+COS(RADIANS(G1509))*COS(RADIANS(E1503))*COS(RADIANS(AO1493))))</f>
        <v>0</v>
      </c>
      <c r="AP1509">
        <f>IF(DEGREES(ACOS(SIN(RADIANS(G1509))*SIN(RADIANS(E1503))+COS(RADIANS(G1509))*COS(RADIANS(E1503))*COS(RADIANS(AP1493))))&gt;90,0,$F$4*$F$5/E1502^2*(SIN(RADIANS(G1509))*SIN(RADIANS(E1503))+COS(RADIANS(G1509))*COS(RADIANS(E1503))*COS(RADIANS(AP1493))))</f>
        <v>0</v>
      </c>
      <c r="AQ1509">
        <f>IF(DEGREES(ACOS(SIN(RADIANS(G1509))*SIN(RADIANS(E1503))+COS(RADIANS(G1509))*COS(RADIANS(E1503))*COS(RADIANS(AQ1493))))&gt;90,0,$F$4*$F$5/E1502^2*(SIN(RADIANS(G1509))*SIN(RADIANS(E1503))+COS(RADIANS(G1509))*COS(RADIANS(E1503))*COS(RADIANS(AQ1493))))</f>
        <v>0</v>
      </c>
      <c r="AR1509">
        <f>IF(DEGREES(ACOS(SIN(RADIANS(G1509))*SIN(RADIANS(E1503))+COS(RADIANS(G1509))*COS(RADIANS(E1503))*COS(RADIANS(AR1493))))&gt;90,0,$F$4*$F$5/E1502^2*(SIN(RADIANS(G1509))*SIN(RADIANS(E1503))+COS(RADIANS(G1509))*COS(RADIANS(E1503))*COS(RADIANS(AR1493))))</f>
        <v>0</v>
      </c>
    </row>
    <row r="1510" spans="2:44" x14ac:dyDescent="0.5">
      <c r="G1510">
        <v>-60</v>
      </c>
      <c r="I1510">
        <f>IF(DEGREES(ACOS(SIN(RADIANS(G1510))*SIN(RADIANS(E1503))+COS(RADIANS(G1510))*COS(RADIANS(E1503))*COS(RADIANS(I1493))))&gt;90,0,$F$4*$F$5/E1502^2*(SIN(RADIANS(G1510))*SIN(RADIANS(E1503))+COS(RADIANS(G1510))*COS(RADIANS(E1503))*COS(RADIANS(I1493))))</f>
        <v>0</v>
      </c>
      <c r="J1510">
        <f>IF(DEGREES(ACOS(SIN(RADIANS(G1510))*SIN(RADIANS(E1503))+COS(RADIANS(G1510))*COS(RADIANS(E1503))*COS(RADIANS(J1493))))&gt;90,0,$F$4*$F$5/E1502^2*(SIN(RADIANS(G1510))*SIN(RADIANS(E1503))+COS(RADIANS(G1510))*COS(RADIANS(E1503))*COS(RADIANS(J1493))))</f>
        <v>0</v>
      </c>
      <c r="K1510">
        <f>IF(DEGREES(ACOS(SIN(RADIANS(G1510))*SIN(RADIANS(E1503))+COS(RADIANS(G1510))*COS(RADIANS(E1503))*COS(RADIANS(K1493))))&gt;90,0,$F$4*$F$5/E1502^2*(SIN(RADIANS(G1510))*SIN(RADIANS(E1503))+COS(RADIANS(G1510))*COS(RADIANS(E1503))*COS(RADIANS(K1493))))</f>
        <v>0</v>
      </c>
      <c r="L1510">
        <f>IF(DEGREES(ACOS(SIN(RADIANS(G1510))*SIN(RADIANS(E1503))+COS(RADIANS(G1510))*COS(RADIANS(E1503))*COS(RADIANS(L1493))))&gt;90,0,$F$4*$F$5/E1502^2*(SIN(RADIANS(G1510))*SIN(RADIANS(E1503))+COS(RADIANS(G1510))*COS(RADIANS(E1503))*COS(RADIANS(L1493))))</f>
        <v>0</v>
      </c>
      <c r="M1510">
        <f>IF(DEGREES(ACOS(SIN(RADIANS(G1510))*SIN(RADIANS(E1503))+COS(RADIANS(G1510))*COS(RADIANS(E1503))*COS(RADIANS(M1493))))&gt;90,0,$F$4*$F$5/E1502^2*(SIN(RADIANS(G1510))*SIN(RADIANS(E1503))+COS(RADIANS(G1510))*COS(RADIANS(E1503))*COS(RADIANS(M1493))))</f>
        <v>0</v>
      </c>
      <c r="N1510">
        <f>IF(DEGREES(ACOS(SIN(RADIANS(G1510))*SIN(RADIANS(E1503))+COS(RADIANS(G1510))*COS(RADIANS(E1503))*COS(RADIANS(N1493))))&gt;90,0,$F$4*$F$5/E1502^2*(SIN(RADIANS(G1510))*SIN(RADIANS(E1503))+COS(RADIANS(G1510))*COS(RADIANS(E1503))*COS(RADIANS(N1493))))</f>
        <v>0</v>
      </c>
      <c r="O1510">
        <f>IF(DEGREES(ACOS(SIN(RADIANS(G1510))*SIN(RADIANS(E1503))+COS(RADIANS(G1510))*COS(RADIANS(E1503))*COS(RADIANS(O1493))))&gt;90,0,$F$4*$F$5/E1502^2*(SIN(RADIANS(G1510))*SIN(RADIANS(E1503))+COS(RADIANS(G1510))*COS(RADIANS(E1503))*COS(RADIANS(O1493))))</f>
        <v>0</v>
      </c>
      <c r="P1510">
        <f>IF(DEGREES(ACOS(SIN(RADIANS(G1510))*SIN(RADIANS(E1503))+COS(RADIANS(G1510))*COS(RADIANS(E1503))*COS(RADIANS(P1493))))&gt;90,0,$F$4*$F$5/E1502^2*(SIN(RADIANS(G1510))*SIN(RADIANS(E1503))+COS(RADIANS(G1510))*COS(RADIANS(E1503))*COS(RADIANS(P1493))))</f>
        <v>0</v>
      </c>
      <c r="Q1510">
        <f>IF(DEGREES(ACOS(SIN(RADIANS(G1510))*SIN(RADIANS(E1503))+COS(RADIANS(G1510))*COS(RADIANS(E1503))*COS(RADIANS(Q1493))))&gt;90,0,$F$4*$F$5/E1502^2*(SIN(RADIANS(G1510))*SIN(RADIANS(E1503))+COS(RADIANS(G1510))*COS(RADIANS(E1503))*COS(RADIANS(Q1493))))</f>
        <v>0</v>
      </c>
      <c r="R1510" t="e">
        <f>IF(DEGREES(ACOS(SIN(RADIANS(G1510))*SIN(RADIANS(E1503))+COS(RADIANS(G1510))*COS(RADIANS(E1503))*COS(RADIANS(R1493))))&gt;90,0,$F$4*$F$5/E1502^2*(SIN(RADIANS(G1510))*SIN(RADIANS(E1503))+COS(RADIANS(G1510))*COS(RADIANS(E1503))*COS(RADIANS(R1493))))</f>
        <v>#DIV/0!</v>
      </c>
      <c r="S1510" t="e">
        <f>IF(DEGREES(ACOS(SIN(RADIANS(G1510))*SIN(RADIANS(E1503))+COS(RADIANS(G1510))*COS(RADIANS(E1503))*COS(RADIANS(S1493))))&gt;90,0,$F$4*$F$5/E1502^2*(SIN(RADIANS(G1510))*SIN(RADIANS(E1503))+COS(RADIANS(G1510))*COS(RADIANS(E1503))*COS(RADIANS(S1493))))</f>
        <v>#DIV/0!</v>
      </c>
      <c r="T1510" t="e">
        <f>IF(DEGREES(ACOS(SIN(RADIANS(G1510))*SIN(RADIANS(E1503))+COS(RADIANS(G1510))*COS(RADIANS(E1503))*COS(RADIANS(T1493))))&gt;90,0,$F$4*$F$5/E1502^2*(SIN(RADIANS(G1510))*SIN(RADIANS(E1503))+COS(RADIANS(G1510))*COS(RADIANS(E1503))*COS(RADIANS(T1493))))</f>
        <v>#DIV/0!</v>
      </c>
      <c r="U1510" t="e">
        <f>IF(DEGREES(ACOS(SIN(RADIANS(G1510))*SIN(RADIANS(E1503))+COS(RADIANS(G1510))*COS(RADIANS(E1503))*COS(RADIANS(U1493))))&gt;90,0,$F$4*$F$5/E1502^2*(SIN(RADIANS(G1510))*SIN(RADIANS(E1503))+COS(RADIANS(G1510))*COS(RADIANS(E1503))*COS(RADIANS(U1493))))</f>
        <v>#DIV/0!</v>
      </c>
      <c r="V1510" t="e">
        <f>IF(DEGREES(ACOS(SIN(RADIANS(G1510))*SIN(RADIANS(E1503))+COS(RADIANS(G1510))*COS(RADIANS(E1503))*COS(RADIANS(V1493))))&gt;90,0,$F$4*$F$5/E1502^2*(SIN(RADIANS(G1510))*SIN(RADIANS(E1503))+COS(RADIANS(G1510))*COS(RADIANS(E1503))*COS(RADIANS(V1493))))</f>
        <v>#DIV/0!</v>
      </c>
      <c r="W1510" t="e">
        <f>IF(DEGREES(ACOS(SIN(RADIANS(G1510))*SIN(RADIANS(E1503))+COS(RADIANS(G1510))*COS(RADIANS(E1503))*COS(RADIANS(W1493))))&gt;90,0,$F$4*$F$5/E1502^2*(SIN(RADIANS(G1510))*SIN(RADIANS(E1503))+COS(RADIANS(G1510))*COS(RADIANS(E1503))*COS(RADIANS(W1493))))</f>
        <v>#DIV/0!</v>
      </c>
      <c r="X1510" t="e">
        <f>IF(DEGREES(ACOS(SIN(RADIANS(G1510))*SIN(RADIANS(E1503))+COS(RADIANS(G1510))*COS(RADIANS(E1503))*COS(RADIANS(X1493))))&gt;90,0,$F$4*$F$5/E1502^2*(SIN(RADIANS(G1510))*SIN(RADIANS(E1503))+COS(RADIANS(G1510))*COS(RADIANS(E1503))*COS(RADIANS(X1493))))</f>
        <v>#DIV/0!</v>
      </c>
      <c r="Y1510" t="e">
        <f>IF(DEGREES(ACOS(SIN(RADIANS(G1510))*SIN(RADIANS(E1503))+COS(RADIANS(G1510))*COS(RADIANS(E1503))*COS(RADIANS(Y1493))))&gt;90,0,$F$4*$F$5/E1502^2*(SIN(RADIANS(G1510))*SIN(RADIANS(E1503))+COS(RADIANS(G1510))*COS(RADIANS(E1503))*COS(RADIANS(Y1493))))</f>
        <v>#DIV/0!</v>
      </c>
      <c r="Z1510" t="e">
        <f>IF(DEGREES(ACOS(SIN(RADIANS(G1510))*SIN(RADIANS(E1503))+COS(RADIANS(G1510))*COS(RADIANS(E1503))*COS(RADIANS(Z1493))))&gt;90,0,$F$4*$F$5/E1502^2*(SIN(RADIANS(G1510))*SIN(RADIANS(E1503))+COS(RADIANS(G1510))*COS(RADIANS(E1503))*COS(RADIANS(Z1493))))</f>
        <v>#DIV/0!</v>
      </c>
      <c r="AA1510" t="e">
        <f>IF(DEGREES(ACOS(SIN(RADIANS(G1510))*SIN(RADIANS(E1503))+COS(RADIANS(G1510))*COS(RADIANS(E1503))*COS(RADIANS(AA1493))))&gt;90,0,$F$4*$F$5/E1502^2*(SIN(RADIANS(G1510))*SIN(RADIANS(E1503))+COS(RADIANS(G1510))*COS(RADIANS(E1503))*COS(RADIANS(AA1493))))</f>
        <v>#DIV/0!</v>
      </c>
      <c r="AB1510" t="e">
        <f>IF(DEGREES(ACOS(SIN(RADIANS(G1510))*SIN(RADIANS(E1503))+COS(RADIANS(G1510))*COS(RADIANS(E1503))*COS(RADIANS(AB1493))))&gt;90,0,$F$4*$F$5/E1502^2*(SIN(RADIANS(G1510))*SIN(RADIANS(E1503))+COS(RADIANS(G1510))*COS(RADIANS(E1503))*COS(RADIANS(AB1493))))</f>
        <v>#DIV/0!</v>
      </c>
      <c r="AC1510" t="e">
        <f>IF(DEGREES(ACOS(SIN(RADIANS(G1510))*SIN(RADIANS(E1503))+COS(RADIANS(G1510))*COS(RADIANS(E1503))*COS(RADIANS(AC1493))))&gt;90,0,$F$4*$F$5/E1502^2*(SIN(RADIANS(G1510))*SIN(RADIANS(E1503))+COS(RADIANS(G1510))*COS(RADIANS(E1503))*COS(RADIANS(AC1493))))</f>
        <v>#DIV/0!</v>
      </c>
      <c r="AD1510" t="e">
        <f>IF(DEGREES(ACOS(SIN(RADIANS(G1510))*SIN(RADIANS(E1503))+COS(RADIANS(G1510))*COS(RADIANS(E1503))*COS(RADIANS(AD1493))))&gt;90,0,$F$4*$F$5/E1502^2*(SIN(RADIANS(G1510))*SIN(RADIANS(E1503))+COS(RADIANS(G1510))*COS(RADIANS(E1503))*COS(RADIANS(AD1493))))</f>
        <v>#DIV/0!</v>
      </c>
      <c r="AE1510" t="e">
        <f>IF(DEGREES(ACOS(SIN(RADIANS(G1510))*SIN(RADIANS(E1503))+COS(RADIANS(G1510))*COS(RADIANS(E1503))*COS(RADIANS(AE1493))))&gt;90,0,$F$4*$F$5/E1502^2*(SIN(RADIANS(G1510))*SIN(RADIANS(E1503))+COS(RADIANS(G1510))*COS(RADIANS(E1503))*COS(RADIANS(AE1493))))</f>
        <v>#DIV/0!</v>
      </c>
      <c r="AF1510" t="e">
        <f>IF(DEGREES(ACOS(SIN(RADIANS(G1510))*SIN(RADIANS(E1503))+COS(RADIANS(G1510))*COS(RADIANS(E1503))*COS(RADIANS(AF1493))))&gt;90,0,$F$4*$F$5/E1502^2*(SIN(RADIANS(G1510))*SIN(RADIANS(E1503))+COS(RADIANS(G1510))*COS(RADIANS(E1503))*COS(RADIANS(AF1493))))</f>
        <v>#DIV/0!</v>
      </c>
      <c r="AG1510" t="e">
        <f>IF(DEGREES(ACOS(SIN(RADIANS(G1510))*SIN(RADIANS(E1503))+COS(RADIANS(G1510))*COS(RADIANS(E1503))*COS(RADIANS(AG1493))))&gt;90,0,$F$4*$F$5/E1502^2*(SIN(RADIANS(G1510))*SIN(RADIANS(E1503))+COS(RADIANS(G1510))*COS(RADIANS(E1503))*COS(RADIANS(AG1493))))</f>
        <v>#DIV/0!</v>
      </c>
      <c r="AH1510" t="e">
        <f>IF(DEGREES(ACOS(SIN(RADIANS(G1510))*SIN(RADIANS(E1503))+COS(RADIANS(G1510))*COS(RADIANS(E1503))*COS(RADIANS(AH1493))))&gt;90,0,$F$4*$F$5/E1502^2*(SIN(RADIANS(G1510))*SIN(RADIANS(E1503))+COS(RADIANS(G1510))*COS(RADIANS(E1503))*COS(RADIANS(AH1493))))</f>
        <v>#DIV/0!</v>
      </c>
      <c r="AI1510" t="e">
        <f>IF(DEGREES(ACOS(SIN(RADIANS(G1510))*SIN(RADIANS(E1503))+COS(RADIANS(G1510))*COS(RADIANS(E1503))*COS(RADIANS(AI1493))))&gt;90,0,$F$4*$F$5/E1502^2*(SIN(RADIANS(G1510))*SIN(RADIANS(E1503))+COS(RADIANS(G1510))*COS(RADIANS(E1503))*COS(RADIANS(AI1493))))</f>
        <v>#DIV/0!</v>
      </c>
      <c r="AJ1510" t="e">
        <f>IF(DEGREES(ACOS(SIN(RADIANS(G1510))*SIN(RADIANS(E1503))+COS(RADIANS(G1510))*COS(RADIANS(E1503))*COS(RADIANS(AJ1493))))&gt;90,0,$F$4*$F$5/E1502^2*(SIN(RADIANS(G1510))*SIN(RADIANS(E1503))+COS(RADIANS(G1510))*COS(RADIANS(E1503))*COS(RADIANS(AJ1493))))</f>
        <v>#DIV/0!</v>
      </c>
      <c r="AK1510">
        <f>IF(DEGREES(ACOS(SIN(RADIANS(G1510))*SIN(RADIANS(E1503))+COS(RADIANS(G1510))*COS(RADIANS(E1503))*COS(RADIANS(AK1493))))&gt;90,0,$F$4*$F$5/E1502^2*(SIN(RADIANS(G1510))*SIN(RADIANS(E1503))+COS(RADIANS(G1510))*COS(RADIANS(E1503))*COS(RADIANS(AK1493))))</f>
        <v>0</v>
      </c>
      <c r="AL1510">
        <f>IF(DEGREES(ACOS(SIN(RADIANS(G1510))*SIN(RADIANS(E1503))+COS(RADIANS(G1510))*COS(RADIANS(E1503))*COS(RADIANS(AL1493))))&gt;90,0,$F$4*$F$5/E1502^2*(SIN(RADIANS(G1510))*SIN(RADIANS(E1503))+COS(RADIANS(G1510))*COS(RADIANS(E1503))*COS(RADIANS(AL1493))))</f>
        <v>0</v>
      </c>
      <c r="AM1510">
        <f>IF(DEGREES(ACOS(SIN(RADIANS(G1510))*SIN(RADIANS(E1503))+COS(RADIANS(G1510))*COS(RADIANS(E1503))*COS(RADIANS(AM1493))))&gt;90,0,$F$4*$F$5/E1502^2*(SIN(RADIANS(G1510))*SIN(RADIANS(E1503))+COS(RADIANS(G1510))*COS(RADIANS(E1503))*COS(RADIANS(AM1493))))</f>
        <v>0</v>
      </c>
      <c r="AN1510">
        <f>IF(DEGREES(ACOS(SIN(RADIANS(G1510))*SIN(RADIANS(E1503))+COS(RADIANS(G1510))*COS(RADIANS(E1503))*COS(RADIANS(AN1493))))&gt;90,0,$F$4*$F$5/E1502^2*(SIN(RADIANS(G1510))*SIN(RADIANS(E1503))+COS(RADIANS(G1510))*COS(RADIANS(E1503))*COS(RADIANS(AN1493))))</f>
        <v>0</v>
      </c>
      <c r="AO1510">
        <f>IF(DEGREES(ACOS(SIN(RADIANS(G1510))*SIN(RADIANS(E1503))+COS(RADIANS(G1510))*COS(RADIANS(E1503))*COS(RADIANS(AO1493))))&gt;90,0,$F$4*$F$5/E1502^2*(SIN(RADIANS(G1510))*SIN(RADIANS(E1503))+COS(RADIANS(G1510))*COS(RADIANS(E1503))*COS(RADIANS(AO1493))))</f>
        <v>0</v>
      </c>
      <c r="AP1510">
        <f>IF(DEGREES(ACOS(SIN(RADIANS(G1510))*SIN(RADIANS(E1503))+COS(RADIANS(G1510))*COS(RADIANS(E1503))*COS(RADIANS(AP1493))))&gt;90,0,$F$4*$F$5/E1502^2*(SIN(RADIANS(G1510))*SIN(RADIANS(E1503))+COS(RADIANS(G1510))*COS(RADIANS(E1503))*COS(RADIANS(AP1493))))</f>
        <v>0</v>
      </c>
      <c r="AQ1510">
        <f>IF(DEGREES(ACOS(SIN(RADIANS(G1510))*SIN(RADIANS(E1503))+COS(RADIANS(G1510))*COS(RADIANS(E1503))*COS(RADIANS(AQ1493))))&gt;90,0,$F$4*$F$5/E1502^2*(SIN(RADIANS(G1510))*SIN(RADIANS(E1503))+COS(RADIANS(G1510))*COS(RADIANS(E1503))*COS(RADIANS(AQ1493))))</f>
        <v>0</v>
      </c>
      <c r="AR1510">
        <f>IF(DEGREES(ACOS(SIN(RADIANS(G1510))*SIN(RADIANS(E1503))+COS(RADIANS(G1510))*COS(RADIANS(E1503))*COS(RADIANS(AR1493))))&gt;90,0,$F$4*$F$5/E1502^2*(SIN(RADIANS(G1510))*SIN(RADIANS(E1503))+COS(RADIANS(G1510))*COS(RADIANS(E1503))*COS(RADIANS(AR1493))))</f>
        <v>0</v>
      </c>
    </row>
    <row r="1511" spans="2:44" x14ac:dyDescent="0.5">
      <c r="G1511">
        <v>-70</v>
      </c>
      <c r="I1511">
        <f>IF(DEGREES(ACOS(SIN(RADIANS(G1511))*SIN(RADIANS(E1503))+COS(RADIANS(G1511))*COS(RADIANS(E1503))*COS(RADIANS(I1493))))&gt;90,0,$F$4*$F$5/E1502^2*(SIN(RADIANS(G1511))*SIN(RADIANS(E1503))+COS(RADIANS(G1511))*COS(RADIANS(E1503))*COS(RADIANS(I1493))))</f>
        <v>0</v>
      </c>
      <c r="J1511">
        <f>IF(DEGREES(ACOS(SIN(RADIANS(G1511))*SIN(RADIANS(E1503))+COS(RADIANS(G1511))*COS(RADIANS(E1503))*COS(RADIANS(J1493))))&gt;90,0,$F$4*$F$5/E1502^2*(SIN(RADIANS(G1511))*SIN(RADIANS(E1503))+COS(RADIANS(G1511))*COS(RADIANS(E1503))*COS(RADIANS(J1493))))</f>
        <v>0</v>
      </c>
      <c r="K1511">
        <f>IF(DEGREES(ACOS(SIN(RADIANS(G1511))*SIN(RADIANS(E1503))+COS(RADIANS(G1511))*COS(RADIANS(E1503))*COS(RADIANS(K1493))))&gt;90,0,$F$4*$F$5/E1502^2*(SIN(RADIANS(G1511))*SIN(RADIANS(E1503))+COS(RADIANS(G1511))*COS(RADIANS(E1503))*COS(RADIANS(K1493))))</f>
        <v>0</v>
      </c>
      <c r="L1511">
        <f>IF(DEGREES(ACOS(SIN(RADIANS(G1511))*SIN(RADIANS(E1503))+COS(RADIANS(G1511))*COS(RADIANS(E1503))*COS(RADIANS(L1493))))&gt;90,0,$F$4*$F$5/E1502^2*(SIN(RADIANS(G1511))*SIN(RADIANS(E1503))+COS(RADIANS(G1511))*COS(RADIANS(E1503))*COS(RADIANS(L1493))))</f>
        <v>0</v>
      </c>
      <c r="M1511">
        <f>IF(DEGREES(ACOS(SIN(RADIANS(G1511))*SIN(RADIANS(E1503))+COS(RADIANS(G1511))*COS(RADIANS(E1503))*COS(RADIANS(M1493))))&gt;90,0,$F$4*$F$5/E1502^2*(SIN(RADIANS(G1511))*SIN(RADIANS(E1503))+COS(RADIANS(G1511))*COS(RADIANS(E1503))*COS(RADIANS(M1493))))</f>
        <v>0</v>
      </c>
      <c r="N1511">
        <f>IF(DEGREES(ACOS(SIN(RADIANS(G1511))*SIN(RADIANS(E1503))+COS(RADIANS(G1511))*COS(RADIANS(E1503))*COS(RADIANS(N1493))))&gt;90,0,$F$4*$F$5/E1502^2*(SIN(RADIANS(G1511))*SIN(RADIANS(E1503))+COS(RADIANS(G1511))*COS(RADIANS(E1503))*COS(RADIANS(N1493))))</f>
        <v>0</v>
      </c>
      <c r="O1511">
        <f>IF(DEGREES(ACOS(SIN(RADIANS(G1511))*SIN(RADIANS(E1503))+COS(RADIANS(G1511))*COS(RADIANS(E1503))*COS(RADIANS(O1493))))&gt;90,0,$F$4*$F$5/E1502^2*(SIN(RADIANS(G1511))*SIN(RADIANS(E1503))+COS(RADIANS(G1511))*COS(RADIANS(E1503))*COS(RADIANS(O1493))))</f>
        <v>0</v>
      </c>
      <c r="P1511">
        <f>IF(DEGREES(ACOS(SIN(RADIANS(G1511))*SIN(RADIANS(E1503))+COS(RADIANS(G1511))*COS(RADIANS(E1503))*COS(RADIANS(P1493))))&gt;90,0,$F$4*$F$5/E1502^2*(SIN(RADIANS(G1511))*SIN(RADIANS(E1503))+COS(RADIANS(G1511))*COS(RADIANS(E1503))*COS(RADIANS(P1493))))</f>
        <v>0</v>
      </c>
      <c r="Q1511">
        <f>IF(DEGREES(ACOS(SIN(RADIANS(G1511))*SIN(RADIANS(E1503))+COS(RADIANS(G1511))*COS(RADIANS(E1503))*COS(RADIANS(Q1493))))&gt;90,0,$F$4*$F$5/E1502^2*(SIN(RADIANS(G1511))*SIN(RADIANS(E1503))+COS(RADIANS(G1511))*COS(RADIANS(E1503))*COS(RADIANS(Q1493))))</f>
        <v>0</v>
      </c>
      <c r="R1511" t="e">
        <f>IF(DEGREES(ACOS(SIN(RADIANS(G1511))*SIN(RADIANS(E1503))+COS(RADIANS(G1511))*COS(RADIANS(E1503))*COS(RADIANS(R1493))))&gt;90,0,$F$4*$F$5/E1502^2*(SIN(RADIANS(G1511))*SIN(RADIANS(E1503))+COS(RADIANS(G1511))*COS(RADIANS(E1503))*COS(RADIANS(R1493))))</f>
        <v>#DIV/0!</v>
      </c>
      <c r="S1511" t="e">
        <f>IF(DEGREES(ACOS(SIN(RADIANS(G1511))*SIN(RADIANS(E1503))+COS(RADIANS(G1511))*COS(RADIANS(E1503))*COS(RADIANS(S1493))))&gt;90,0,$F$4*$F$5/E1502^2*(SIN(RADIANS(G1511))*SIN(RADIANS(E1503))+COS(RADIANS(G1511))*COS(RADIANS(E1503))*COS(RADIANS(S1493))))</f>
        <v>#DIV/0!</v>
      </c>
      <c r="T1511" t="e">
        <f>IF(DEGREES(ACOS(SIN(RADIANS(G1511))*SIN(RADIANS(E1503))+COS(RADIANS(G1511))*COS(RADIANS(E1503))*COS(RADIANS(T1493))))&gt;90,0,$F$4*$F$5/E1502^2*(SIN(RADIANS(G1511))*SIN(RADIANS(E1503))+COS(RADIANS(G1511))*COS(RADIANS(E1503))*COS(RADIANS(T1493))))</f>
        <v>#DIV/0!</v>
      </c>
      <c r="U1511" t="e">
        <f>IF(DEGREES(ACOS(SIN(RADIANS(G1511))*SIN(RADIANS(E1503))+COS(RADIANS(G1511))*COS(RADIANS(E1503))*COS(RADIANS(U1493))))&gt;90,0,$F$4*$F$5/E1502^2*(SIN(RADIANS(G1511))*SIN(RADIANS(E1503))+COS(RADIANS(G1511))*COS(RADIANS(E1503))*COS(RADIANS(U1493))))</f>
        <v>#DIV/0!</v>
      </c>
      <c r="V1511" t="e">
        <f>IF(DEGREES(ACOS(SIN(RADIANS(G1511))*SIN(RADIANS(E1503))+COS(RADIANS(G1511))*COS(RADIANS(E1503))*COS(RADIANS(V1493))))&gt;90,0,$F$4*$F$5/E1502^2*(SIN(RADIANS(G1511))*SIN(RADIANS(E1503))+COS(RADIANS(G1511))*COS(RADIANS(E1503))*COS(RADIANS(V1493))))</f>
        <v>#DIV/0!</v>
      </c>
      <c r="W1511" t="e">
        <f>IF(DEGREES(ACOS(SIN(RADIANS(G1511))*SIN(RADIANS(E1503))+COS(RADIANS(G1511))*COS(RADIANS(E1503))*COS(RADIANS(W1493))))&gt;90,0,$F$4*$F$5/E1502^2*(SIN(RADIANS(G1511))*SIN(RADIANS(E1503))+COS(RADIANS(G1511))*COS(RADIANS(E1503))*COS(RADIANS(W1493))))</f>
        <v>#DIV/0!</v>
      </c>
      <c r="X1511" t="e">
        <f>IF(DEGREES(ACOS(SIN(RADIANS(G1511))*SIN(RADIANS(E1503))+COS(RADIANS(G1511))*COS(RADIANS(E1503))*COS(RADIANS(X1493))))&gt;90,0,$F$4*$F$5/E1502^2*(SIN(RADIANS(G1511))*SIN(RADIANS(E1503))+COS(RADIANS(G1511))*COS(RADIANS(E1503))*COS(RADIANS(X1493))))</f>
        <v>#DIV/0!</v>
      </c>
      <c r="Y1511" t="e">
        <f>IF(DEGREES(ACOS(SIN(RADIANS(G1511))*SIN(RADIANS(E1503))+COS(RADIANS(G1511))*COS(RADIANS(E1503))*COS(RADIANS(Y1493))))&gt;90,0,$F$4*$F$5/E1502^2*(SIN(RADIANS(G1511))*SIN(RADIANS(E1503))+COS(RADIANS(G1511))*COS(RADIANS(E1503))*COS(RADIANS(Y1493))))</f>
        <v>#DIV/0!</v>
      </c>
      <c r="Z1511" t="e">
        <f>IF(DEGREES(ACOS(SIN(RADIANS(G1511))*SIN(RADIANS(E1503))+COS(RADIANS(G1511))*COS(RADIANS(E1503))*COS(RADIANS(Z1493))))&gt;90,0,$F$4*$F$5/E1502^2*(SIN(RADIANS(G1511))*SIN(RADIANS(E1503))+COS(RADIANS(G1511))*COS(RADIANS(E1503))*COS(RADIANS(Z1493))))</f>
        <v>#DIV/0!</v>
      </c>
      <c r="AA1511" t="e">
        <f>IF(DEGREES(ACOS(SIN(RADIANS(G1511))*SIN(RADIANS(E1503))+COS(RADIANS(G1511))*COS(RADIANS(E1503))*COS(RADIANS(AA1493))))&gt;90,0,$F$4*$F$5/E1502^2*(SIN(RADIANS(G1511))*SIN(RADIANS(E1503))+COS(RADIANS(G1511))*COS(RADIANS(E1503))*COS(RADIANS(AA1493))))</f>
        <v>#DIV/0!</v>
      </c>
      <c r="AB1511" t="e">
        <f>IF(DEGREES(ACOS(SIN(RADIANS(G1511))*SIN(RADIANS(E1503))+COS(RADIANS(G1511))*COS(RADIANS(E1503))*COS(RADIANS(AB1493))))&gt;90,0,$F$4*$F$5/E1502^2*(SIN(RADIANS(G1511))*SIN(RADIANS(E1503))+COS(RADIANS(G1511))*COS(RADIANS(E1503))*COS(RADIANS(AB1493))))</f>
        <v>#DIV/0!</v>
      </c>
      <c r="AC1511" t="e">
        <f>IF(DEGREES(ACOS(SIN(RADIANS(G1511))*SIN(RADIANS(E1503))+COS(RADIANS(G1511))*COS(RADIANS(E1503))*COS(RADIANS(AC1493))))&gt;90,0,$F$4*$F$5/E1502^2*(SIN(RADIANS(G1511))*SIN(RADIANS(E1503))+COS(RADIANS(G1511))*COS(RADIANS(E1503))*COS(RADIANS(AC1493))))</f>
        <v>#DIV/0!</v>
      </c>
      <c r="AD1511" t="e">
        <f>IF(DEGREES(ACOS(SIN(RADIANS(G1511))*SIN(RADIANS(E1503))+COS(RADIANS(G1511))*COS(RADIANS(E1503))*COS(RADIANS(AD1493))))&gt;90,0,$F$4*$F$5/E1502^2*(SIN(RADIANS(G1511))*SIN(RADIANS(E1503))+COS(RADIANS(G1511))*COS(RADIANS(E1503))*COS(RADIANS(AD1493))))</f>
        <v>#DIV/0!</v>
      </c>
      <c r="AE1511" t="e">
        <f>IF(DEGREES(ACOS(SIN(RADIANS(G1511))*SIN(RADIANS(E1503))+COS(RADIANS(G1511))*COS(RADIANS(E1503))*COS(RADIANS(AE1493))))&gt;90,0,$F$4*$F$5/E1502^2*(SIN(RADIANS(G1511))*SIN(RADIANS(E1503))+COS(RADIANS(G1511))*COS(RADIANS(E1503))*COS(RADIANS(AE1493))))</f>
        <v>#DIV/0!</v>
      </c>
      <c r="AF1511" t="e">
        <f>IF(DEGREES(ACOS(SIN(RADIANS(G1511))*SIN(RADIANS(E1503))+COS(RADIANS(G1511))*COS(RADIANS(E1503))*COS(RADIANS(AF1493))))&gt;90,0,$F$4*$F$5/E1502^2*(SIN(RADIANS(G1511))*SIN(RADIANS(E1503))+COS(RADIANS(G1511))*COS(RADIANS(E1503))*COS(RADIANS(AF1493))))</f>
        <v>#DIV/0!</v>
      </c>
      <c r="AG1511" t="e">
        <f>IF(DEGREES(ACOS(SIN(RADIANS(G1511))*SIN(RADIANS(E1503))+COS(RADIANS(G1511))*COS(RADIANS(E1503))*COS(RADIANS(AG1493))))&gt;90,0,$F$4*$F$5/E1502^2*(SIN(RADIANS(G1511))*SIN(RADIANS(E1503))+COS(RADIANS(G1511))*COS(RADIANS(E1503))*COS(RADIANS(AG1493))))</f>
        <v>#DIV/0!</v>
      </c>
      <c r="AH1511" t="e">
        <f>IF(DEGREES(ACOS(SIN(RADIANS(G1511))*SIN(RADIANS(E1503))+COS(RADIANS(G1511))*COS(RADIANS(E1503))*COS(RADIANS(AH1493))))&gt;90,0,$F$4*$F$5/E1502^2*(SIN(RADIANS(G1511))*SIN(RADIANS(E1503))+COS(RADIANS(G1511))*COS(RADIANS(E1503))*COS(RADIANS(AH1493))))</f>
        <v>#DIV/0!</v>
      </c>
      <c r="AI1511" t="e">
        <f>IF(DEGREES(ACOS(SIN(RADIANS(G1511))*SIN(RADIANS(E1503))+COS(RADIANS(G1511))*COS(RADIANS(E1503))*COS(RADIANS(AI1493))))&gt;90,0,$F$4*$F$5/E1502^2*(SIN(RADIANS(G1511))*SIN(RADIANS(E1503))+COS(RADIANS(G1511))*COS(RADIANS(E1503))*COS(RADIANS(AI1493))))</f>
        <v>#DIV/0!</v>
      </c>
      <c r="AJ1511" t="e">
        <f>IF(DEGREES(ACOS(SIN(RADIANS(G1511))*SIN(RADIANS(E1503))+COS(RADIANS(G1511))*COS(RADIANS(E1503))*COS(RADIANS(AJ1493))))&gt;90,0,$F$4*$F$5/E1502^2*(SIN(RADIANS(G1511))*SIN(RADIANS(E1503))+COS(RADIANS(G1511))*COS(RADIANS(E1503))*COS(RADIANS(AJ1493))))</f>
        <v>#DIV/0!</v>
      </c>
      <c r="AK1511">
        <f>IF(DEGREES(ACOS(SIN(RADIANS(G1511))*SIN(RADIANS(E1503))+COS(RADIANS(G1511))*COS(RADIANS(E1503))*COS(RADIANS(AK1493))))&gt;90,0,$F$4*$F$5/E1502^2*(SIN(RADIANS(G1511))*SIN(RADIANS(E1503))+COS(RADIANS(G1511))*COS(RADIANS(E1503))*COS(RADIANS(AK1493))))</f>
        <v>0</v>
      </c>
      <c r="AL1511">
        <f>IF(DEGREES(ACOS(SIN(RADIANS(G1511))*SIN(RADIANS(E1503))+COS(RADIANS(G1511))*COS(RADIANS(E1503))*COS(RADIANS(AL1493))))&gt;90,0,$F$4*$F$5/E1502^2*(SIN(RADIANS(G1511))*SIN(RADIANS(E1503))+COS(RADIANS(G1511))*COS(RADIANS(E1503))*COS(RADIANS(AL1493))))</f>
        <v>0</v>
      </c>
      <c r="AM1511">
        <f>IF(DEGREES(ACOS(SIN(RADIANS(G1511))*SIN(RADIANS(E1503))+COS(RADIANS(G1511))*COS(RADIANS(E1503))*COS(RADIANS(AM1493))))&gt;90,0,$F$4*$F$5/E1502^2*(SIN(RADIANS(G1511))*SIN(RADIANS(E1503))+COS(RADIANS(G1511))*COS(RADIANS(E1503))*COS(RADIANS(AM1493))))</f>
        <v>0</v>
      </c>
      <c r="AN1511">
        <f>IF(DEGREES(ACOS(SIN(RADIANS(G1511))*SIN(RADIANS(E1503))+COS(RADIANS(G1511))*COS(RADIANS(E1503))*COS(RADIANS(AN1493))))&gt;90,0,$F$4*$F$5/E1502^2*(SIN(RADIANS(G1511))*SIN(RADIANS(E1503))+COS(RADIANS(G1511))*COS(RADIANS(E1503))*COS(RADIANS(AN1493))))</f>
        <v>0</v>
      </c>
      <c r="AO1511">
        <f>IF(DEGREES(ACOS(SIN(RADIANS(G1511))*SIN(RADIANS(E1503))+COS(RADIANS(G1511))*COS(RADIANS(E1503))*COS(RADIANS(AO1493))))&gt;90,0,$F$4*$F$5/E1502^2*(SIN(RADIANS(G1511))*SIN(RADIANS(E1503))+COS(RADIANS(G1511))*COS(RADIANS(E1503))*COS(RADIANS(AO1493))))</f>
        <v>0</v>
      </c>
      <c r="AP1511">
        <f>IF(DEGREES(ACOS(SIN(RADIANS(G1511))*SIN(RADIANS(E1503))+COS(RADIANS(G1511))*COS(RADIANS(E1503))*COS(RADIANS(AP1493))))&gt;90,0,$F$4*$F$5/E1502^2*(SIN(RADIANS(G1511))*SIN(RADIANS(E1503))+COS(RADIANS(G1511))*COS(RADIANS(E1503))*COS(RADIANS(AP1493))))</f>
        <v>0</v>
      </c>
      <c r="AQ1511">
        <f>IF(DEGREES(ACOS(SIN(RADIANS(G1511))*SIN(RADIANS(E1503))+COS(RADIANS(G1511))*COS(RADIANS(E1503))*COS(RADIANS(AQ1493))))&gt;90,0,$F$4*$F$5/E1502^2*(SIN(RADIANS(G1511))*SIN(RADIANS(E1503))+COS(RADIANS(G1511))*COS(RADIANS(E1503))*COS(RADIANS(AQ1493))))</f>
        <v>0</v>
      </c>
      <c r="AR1511">
        <f>IF(DEGREES(ACOS(SIN(RADIANS(G1511))*SIN(RADIANS(E1503))+COS(RADIANS(G1511))*COS(RADIANS(E1503))*COS(RADIANS(AR1493))))&gt;90,0,$F$4*$F$5/E1502^2*(SIN(RADIANS(G1511))*SIN(RADIANS(E1503))+COS(RADIANS(G1511))*COS(RADIANS(E1503))*COS(RADIANS(AR1493))))</f>
        <v>0</v>
      </c>
    </row>
    <row r="1512" spans="2:44" x14ac:dyDescent="0.5">
      <c r="G1512">
        <v>-80</v>
      </c>
      <c r="I1512">
        <f>IF(DEGREES(ACOS(SIN(RADIANS(G1512))*SIN(RADIANS(E1503))+COS(RADIANS(G1512))*COS(RADIANS(E1503))*COS(RADIANS(I1493))))&gt;90,0,$F$4*$F$5/E1502^2*(SIN(RADIANS(G1512))*SIN(RADIANS(E1503))+COS(RADIANS(G1512))*COS(RADIANS(E1503))*COS(RADIANS(I1493))))</f>
        <v>0</v>
      </c>
      <c r="J1512">
        <f>IF(DEGREES(ACOS(SIN(RADIANS(G1512))*SIN(RADIANS(E1503))+COS(RADIANS(G1512))*COS(RADIANS(E1503))*COS(RADIANS(J1493))))&gt;90,0,$F$4*$F$5/E1502^2*(SIN(RADIANS(G1512))*SIN(RADIANS(E1503))+COS(RADIANS(G1512))*COS(RADIANS(E1503))*COS(RADIANS(J1493))))</f>
        <v>0</v>
      </c>
      <c r="K1512">
        <f>IF(DEGREES(ACOS(SIN(RADIANS(G1512))*SIN(RADIANS(E1503))+COS(RADIANS(G1512))*COS(RADIANS(E1503))*COS(RADIANS(K1493))))&gt;90,0,$F$4*$F$5/E1502^2*(SIN(RADIANS(G1512))*SIN(RADIANS(E1503))+COS(RADIANS(G1512))*COS(RADIANS(E1503))*COS(RADIANS(K1493))))</f>
        <v>0</v>
      </c>
      <c r="L1512">
        <f>IF(DEGREES(ACOS(SIN(RADIANS(G1512))*SIN(RADIANS(E1503))+COS(RADIANS(G1512))*COS(RADIANS(E1503))*COS(RADIANS(L1493))))&gt;90,0,$F$4*$F$5/E1502^2*(SIN(RADIANS(G1512))*SIN(RADIANS(E1503))+COS(RADIANS(G1512))*COS(RADIANS(E1503))*COS(RADIANS(L1493))))</f>
        <v>0</v>
      </c>
      <c r="M1512">
        <f>IF(DEGREES(ACOS(SIN(RADIANS(G1512))*SIN(RADIANS(E1503))+COS(RADIANS(G1512))*COS(RADIANS(E1503))*COS(RADIANS(M1493))))&gt;90,0,$F$4*$F$5/E1502^2*(SIN(RADIANS(G1512))*SIN(RADIANS(E1503))+COS(RADIANS(G1512))*COS(RADIANS(E1503))*COS(RADIANS(M1493))))</f>
        <v>0</v>
      </c>
      <c r="N1512">
        <f>IF(DEGREES(ACOS(SIN(RADIANS(G1512))*SIN(RADIANS(E1503))+COS(RADIANS(G1512))*COS(RADIANS(E1503))*COS(RADIANS(N1493))))&gt;90,0,$F$4*$F$5/E1502^2*(SIN(RADIANS(G1512))*SIN(RADIANS(E1503))+COS(RADIANS(G1512))*COS(RADIANS(E1503))*COS(RADIANS(N1493))))</f>
        <v>0</v>
      </c>
      <c r="O1512">
        <f>IF(DEGREES(ACOS(SIN(RADIANS(G1512))*SIN(RADIANS(E1503))+COS(RADIANS(G1512))*COS(RADIANS(E1503))*COS(RADIANS(O1493))))&gt;90,0,$F$4*$F$5/E1502^2*(SIN(RADIANS(G1512))*SIN(RADIANS(E1503))+COS(RADIANS(G1512))*COS(RADIANS(E1503))*COS(RADIANS(O1493))))</f>
        <v>0</v>
      </c>
      <c r="P1512">
        <f>IF(DEGREES(ACOS(SIN(RADIANS(G1512))*SIN(RADIANS(E1503))+COS(RADIANS(G1512))*COS(RADIANS(E1503))*COS(RADIANS(P1493))))&gt;90,0,$F$4*$F$5/E1502^2*(SIN(RADIANS(G1512))*SIN(RADIANS(E1503))+COS(RADIANS(G1512))*COS(RADIANS(E1503))*COS(RADIANS(P1493))))</f>
        <v>0</v>
      </c>
      <c r="Q1512">
        <f>IF(DEGREES(ACOS(SIN(RADIANS(G1512))*SIN(RADIANS(E1503))+COS(RADIANS(G1512))*COS(RADIANS(E1503))*COS(RADIANS(Q1493))))&gt;90,0,$F$4*$F$5/E1502^2*(SIN(RADIANS(G1512))*SIN(RADIANS(E1503))+COS(RADIANS(G1512))*COS(RADIANS(E1503))*COS(RADIANS(Q1493))))</f>
        <v>0</v>
      </c>
      <c r="R1512" t="e">
        <f>IF(DEGREES(ACOS(SIN(RADIANS(G1512))*SIN(RADIANS(E1503))+COS(RADIANS(G1512))*COS(RADIANS(E1503))*COS(RADIANS(R1493))))&gt;90,0,$F$4*$F$5/E1502^2*(SIN(RADIANS(G1512))*SIN(RADIANS(E1503))+COS(RADIANS(G1512))*COS(RADIANS(E1503))*COS(RADIANS(R1493))))</f>
        <v>#DIV/0!</v>
      </c>
      <c r="S1512" t="e">
        <f>IF(DEGREES(ACOS(SIN(RADIANS(G1512))*SIN(RADIANS(E1503))+COS(RADIANS(G1512))*COS(RADIANS(E1503))*COS(RADIANS(S1493))))&gt;90,0,$F$4*$F$5/E1502^2*(SIN(RADIANS(G1512))*SIN(RADIANS(E1503))+COS(RADIANS(G1512))*COS(RADIANS(E1503))*COS(RADIANS(S1493))))</f>
        <v>#DIV/0!</v>
      </c>
      <c r="T1512" t="e">
        <f>IF(DEGREES(ACOS(SIN(RADIANS(G1512))*SIN(RADIANS(E1503))+COS(RADIANS(G1512))*COS(RADIANS(E1503))*COS(RADIANS(T1493))))&gt;90,0,$F$4*$F$5/E1502^2*(SIN(RADIANS(G1512))*SIN(RADIANS(E1503))+COS(RADIANS(G1512))*COS(RADIANS(E1503))*COS(RADIANS(T1493))))</f>
        <v>#DIV/0!</v>
      </c>
      <c r="U1512" t="e">
        <f>IF(DEGREES(ACOS(SIN(RADIANS(G1512))*SIN(RADIANS(E1503))+COS(RADIANS(G1512))*COS(RADIANS(E1503))*COS(RADIANS(U1493))))&gt;90,0,$F$4*$F$5/E1502^2*(SIN(RADIANS(G1512))*SIN(RADIANS(E1503))+COS(RADIANS(G1512))*COS(RADIANS(E1503))*COS(RADIANS(U1493))))</f>
        <v>#DIV/0!</v>
      </c>
      <c r="V1512" t="e">
        <f>IF(DEGREES(ACOS(SIN(RADIANS(G1512))*SIN(RADIANS(E1503))+COS(RADIANS(G1512))*COS(RADIANS(E1503))*COS(RADIANS(V1493))))&gt;90,0,$F$4*$F$5/E1502^2*(SIN(RADIANS(G1512))*SIN(RADIANS(E1503))+COS(RADIANS(G1512))*COS(RADIANS(E1503))*COS(RADIANS(V1493))))</f>
        <v>#DIV/0!</v>
      </c>
      <c r="W1512" t="e">
        <f>IF(DEGREES(ACOS(SIN(RADIANS(G1512))*SIN(RADIANS(E1503))+COS(RADIANS(G1512))*COS(RADIANS(E1503))*COS(RADIANS(W1493))))&gt;90,0,$F$4*$F$5/E1502^2*(SIN(RADIANS(G1512))*SIN(RADIANS(E1503))+COS(RADIANS(G1512))*COS(RADIANS(E1503))*COS(RADIANS(W1493))))</f>
        <v>#DIV/0!</v>
      </c>
      <c r="X1512" t="e">
        <f>IF(DEGREES(ACOS(SIN(RADIANS(G1512))*SIN(RADIANS(E1503))+COS(RADIANS(G1512))*COS(RADIANS(E1503))*COS(RADIANS(X1493))))&gt;90,0,$F$4*$F$5/E1502^2*(SIN(RADIANS(G1512))*SIN(RADIANS(E1503))+COS(RADIANS(G1512))*COS(RADIANS(E1503))*COS(RADIANS(X1493))))</f>
        <v>#DIV/0!</v>
      </c>
      <c r="Y1512" t="e">
        <f>IF(DEGREES(ACOS(SIN(RADIANS(G1512))*SIN(RADIANS(E1503))+COS(RADIANS(G1512))*COS(RADIANS(E1503))*COS(RADIANS(Y1493))))&gt;90,0,$F$4*$F$5/E1502^2*(SIN(RADIANS(G1512))*SIN(RADIANS(E1503))+COS(RADIANS(G1512))*COS(RADIANS(E1503))*COS(RADIANS(Y1493))))</f>
        <v>#DIV/0!</v>
      </c>
      <c r="Z1512" t="e">
        <f>IF(DEGREES(ACOS(SIN(RADIANS(G1512))*SIN(RADIANS(E1503))+COS(RADIANS(G1512))*COS(RADIANS(E1503))*COS(RADIANS(Z1493))))&gt;90,0,$F$4*$F$5/E1502^2*(SIN(RADIANS(G1512))*SIN(RADIANS(E1503))+COS(RADIANS(G1512))*COS(RADIANS(E1503))*COS(RADIANS(Z1493))))</f>
        <v>#DIV/0!</v>
      </c>
      <c r="AA1512" t="e">
        <f>IF(DEGREES(ACOS(SIN(RADIANS(G1512))*SIN(RADIANS(E1503))+COS(RADIANS(G1512))*COS(RADIANS(E1503))*COS(RADIANS(AA1493))))&gt;90,0,$F$4*$F$5/E1502^2*(SIN(RADIANS(G1512))*SIN(RADIANS(E1503))+COS(RADIANS(G1512))*COS(RADIANS(E1503))*COS(RADIANS(AA1493))))</f>
        <v>#DIV/0!</v>
      </c>
      <c r="AB1512" t="e">
        <f>IF(DEGREES(ACOS(SIN(RADIANS(G1512))*SIN(RADIANS(E1503))+COS(RADIANS(G1512))*COS(RADIANS(E1503))*COS(RADIANS(AB1493))))&gt;90,0,$F$4*$F$5/E1502^2*(SIN(RADIANS(G1512))*SIN(RADIANS(E1503))+COS(RADIANS(G1512))*COS(RADIANS(E1503))*COS(RADIANS(AB1493))))</f>
        <v>#DIV/0!</v>
      </c>
      <c r="AC1512" t="e">
        <f>IF(DEGREES(ACOS(SIN(RADIANS(G1512))*SIN(RADIANS(E1503))+COS(RADIANS(G1512))*COS(RADIANS(E1503))*COS(RADIANS(AC1493))))&gt;90,0,$F$4*$F$5/E1502^2*(SIN(RADIANS(G1512))*SIN(RADIANS(E1503))+COS(RADIANS(G1512))*COS(RADIANS(E1503))*COS(RADIANS(AC1493))))</f>
        <v>#DIV/0!</v>
      </c>
      <c r="AD1512" t="e">
        <f>IF(DEGREES(ACOS(SIN(RADIANS(G1512))*SIN(RADIANS(E1503))+COS(RADIANS(G1512))*COS(RADIANS(E1503))*COS(RADIANS(AD1493))))&gt;90,0,$F$4*$F$5/E1502^2*(SIN(RADIANS(G1512))*SIN(RADIANS(E1503))+COS(RADIANS(G1512))*COS(RADIANS(E1503))*COS(RADIANS(AD1493))))</f>
        <v>#DIV/0!</v>
      </c>
      <c r="AE1512" t="e">
        <f>IF(DEGREES(ACOS(SIN(RADIANS(G1512))*SIN(RADIANS(E1503))+COS(RADIANS(G1512))*COS(RADIANS(E1503))*COS(RADIANS(AE1493))))&gt;90,0,$F$4*$F$5/E1502^2*(SIN(RADIANS(G1512))*SIN(RADIANS(E1503))+COS(RADIANS(G1512))*COS(RADIANS(E1503))*COS(RADIANS(AE1493))))</f>
        <v>#DIV/0!</v>
      </c>
      <c r="AF1512" t="e">
        <f>IF(DEGREES(ACOS(SIN(RADIANS(G1512))*SIN(RADIANS(E1503))+COS(RADIANS(G1512))*COS(RADIANS(E1503))*COS(RADIANS(AF1493))))&gt;90,0,$F$4*$F$5/E1502^2*(SIN(RADIANS(G1512))*SIN(RADIANS(E1503))+COS(RADIANS(G1512))*COS(RADIANS(E1503))*COS(RADIANS(AF1493))))</f>
        <v>#DIV/0!</v>
      </c>
      <c r="AG1512" t="e">
        <f>IF(DEGREES(ACOS(SIN(RADIANS(G1512))*SIN(RADIANS(E1503))+COS(RADIANS(G1512))*COS(RADIANS(E1503))*COS(RADIANS(AG1493))))&gt;90,0,$F$4*$F$5/E1502^2*(SIN(RADIANS(G1512))*SIN(RADIANS(E1503))+COS(RADIANS(G1512))*COS(RADIANS(E1503))*COS(RADIANS(AG1493))))</f>
        <v>#DIV/0!</v>
      </c>
      <c r="AH1512" t="e">
        <f>IF(DEGREES(ACOS(SIN(RADIANS(G1512))*SIN(RADIANS(E1503))+COS(RADIANS(G1512))*COS(RADIANS(E1503))*COS(RADIANS(AH1493))))&gt;90,0,$F$4*$F$5/E1502^2*(SIN(RADIANS(G1512))*SIN(RADIANS(E1503))+COS(RADIANS(G1512))*COS(RADIANS(E1503))*COS(RADIANS(AH1493))))</f>
        <v>#DIV/0!</v>
      </c>
      <c r="AI1512" t="e">
        <f>IF(DEGREES(ACOS(SIN(RADIANS(G1512))*SIN(RADIANS(E1503))+COS(RADIANS(G1512))*COS(RADIANS(E1503))*COS(RADIANS(AI1493))))&gt;90,0,$F$4*$F$5/E1502^2*(SIN(RADIANS(G1512))*SIN(RADIANS(E1503))+COS(RADIANS(G1512))*COS(RADIANS(E1503))*COS(RADIANS(AI1493))))</f>
        <v>#DIV/0!</v>
      </c>
      <c r="AJ1512" t="e">
        <f>IF(DEGREES(ACOS(SIN(RADIANS(G1512))*SIN(RADIANS(E1503))+COS(RADIANS(G1512))*COS(RADIANS(E1503))*COS(RADIANS(AJ1493))))&gt;90,0,$F$4*$F$5/E1502^2*(SIN(RADIANS(G1512))*SIN(RADIANS(E1503))+COS(RADIANS(G1512))*COS(RADIANS(E1503))*COS(RADIANS(AJ1493))))</f>
        <v>#DIV/0!</v>
      </c>
      <c r="AK1512">
        <f>IF(DEGREES(ACOS(SIN(RADIANS(G1512))*SIN(RADIANS(E1503))+COS(RADIANS(G1512))*COS(RADIANS(E1503))*COS(RADIANS(AK1493))))&gt;90,0,$F$4*$F$5/E1502^2*(SIN(RADIANS(G1512))*SIN(RADIANS(E1503))+COS(RADIANS(G1512))*COS(RADIANS(E1503))*COS(RADIANS(AK1493))))</f>
        <v>0</v>
      </c>
      <c r="AL1512">
        <f>IF(DEGREES(ACOS(SIN(RADIANS(G1512))*SIN(RADIANS(E1503))+COS(RADIANS(G1512))*COS(RADIANS(E1503))*COS(RADIANS(AL1493))))&gt;90,0,$F$4*$F$5/E1502^2*(SIN(RADIANS(G1512))*SIN(RADIANS(E1503))+COS(RADIANS(G1512))*COS(RADIANS(E1503))*COS(RADIANS(AL1493))))</f>
        <v>0</v>
      </c>
      <c r="AM1512">
        <f>IF(DEGREES(ACOS(SIN(RADIANS(G1512))*SIN(RADIANS(E1503))+COS(RADIANS(G1512))*COS(RADIANS(E1503))*COS(RADIANS(AM1493))))&gt;90,0,$F$4*$F$5/E1502^2*(SIN(RADIANS(G1512))*SIN(RADIANS(E1503))+COS(RADIANS(G1512))*COS(RADIANS(E1503))*COS(RADIANS(AM1493))))</f>
        <v>0</v>
      </c>
      <c r="AN1512">
        <f>IF(DEGREES(ACOS(SIN(RADIANS(G1512))*SIN(RADIANS(E1503))+COS(RADIANS(G1512))*COS(RADIANS(E1503))*COS(RADIANS(AN1493))))&gt;90,0,$F$4*$F$5/E1502^2*(SIN(RADIANS(G1512))*SIN(RADIANS(E1503))+COS(RADIANS(G1512))*COS(RADIANS(E1503))*COS(RADIANS(AN1493))))</f>
        <v>0</v>
      </c>
      <c r="AO1512">
        <f>IF(DEGREES(ACOS(SIN(RADIANS(G1512))*SIN(RADIANS(E1503))+COS(RADIANS(G1512))*COS(RADIANS(E1503))*COS(RADIANS(AO1493))))&gt;90,0,$F$4*$F$5/E1502^2*(SIN(RADIANS(G1512))*SIN(RADIANS(E1503))+COS(RADIANS(G1512))*COS(RADIANS(E1503))*COS(RADIANS(AO1493))))</f>
        <v>0</v>
      </c>
      <c r="AP1512">
        <f>IF(DEGREES(ACOS(SIN(RADIANS(G1512))*SIN(RADIANS(E1503))+COS(RADIANS(G1512))*COS(RADIANS(E1503))*COS(RADIANS(AP1493))))&gt;90,0,$F$4*$F$5/E1502^2*(SIN(RADIANS(G1512))*SIN(RADIANS(E1503))+COS(RADIANS(G1512))*COS(RADIANS(E1503))*COS(RADIANS(AP1493))))</f>
        <v>0</v>
      </c>
      <c r="AQ1512">
        <f>IF(DEGREES(ACOS(SIN(RADIANS(G1512))*SIN(RADIANS(E1503))+COS(RADIANS(G1512))*COS(RADIANS(E1503))*COS(RADIANS(AQ1493))))&gt;90,0,$F$4*$F$5/E1502^2*(SIN(RADIANS(G1512))*SIN(RADIANS(E1503))+COS(RADIANS(G1512))*COS(RADIANS(E1503))*COS(RADIANS(AQ1493))))</f>
        <v>0</v>
      </c>
      <c r="AR1512">
        <f>IF(DEGREES(ACOS(SIN(RADIANS(G1512))*SIN(RADIANS(E1503))+COS(RADIANS(G1512))*COS(RADIANS(E1503))*COS(RADIANS(AR1493))))&gt;90,0,$F$4*$F$5/E1502^2*(SIN(RADIANS(G1512))*SIN(RADIANS(E1503))+COS(RADIANS(G1512))*COS(RADIANS(E1503))*COS(RADIANS(AR1493))))</f>
        <v>0</v>
      </c>
    </row>
    <row r="1513" spans="2:44" x14ac:dyDescent="0.5">
      <c r="G1513">
        <v>-90</v>
      </c>
      <c r="I1513" t="e">
        <f>IF(DEGREES(ACOS(SIN(RADIANS(G1513))*SIN(RADIANS(E1503))+COS(RADIANS(G1513))*COS(RADIANS(E1503))*COS(RADIANS(I1493))))&gt;90,0,$F$4*$F$5/E1502^2*(SIN(RADIANS(G1513))*SIN(RADIANS(E1503))+COS(RADIANS(G1513))*COS(RADIANS(E1503))*COS(RADIANS(I1493))))</f>
        <v>#DIV/0!</v>
      </c>
      <c r="J1513" t="e">
        <f>IF(DEGREES(ACOS(SIN(RADIANS(G1513))*SIN(RADIANS(E1503))+COS(RADIANS(G1513))*COS(RADIANS(E1503))*COS(RADIANS(J1493))))&gt;90,0,$F$4*$F$5/E1502^2*(SIN(RADIANS(G1513))*SIN(RADIANS(E1503))+COS(RADIANS(G1513))*COS(RADIANS(E1503))*COS(RADIANS(J1493))))</f>
        <v>#DIV/0!</v>
      </c>
      <c r="K1513" t="e">
        <f>IF(DEGREES(ACOS(SIN(RADIANS(G1513))*SIN(RADIANS(E1503))+COS(RADIANS(G1513))*COS(RADIANS(E1503))*COS(RADIANS(K1493))))&gt;90,0,$F$4*$F$5/E1502^2*(SIN(RADIANS(G1513))*SIN(RADIANS(E1503))+COS(RADIANS(G1513))*COS(RADIANS(E1503))*COS(RADIANS(K1493))))</f>
        <v>#DIV/0!</v>
      </c>
      <c r="L1513" t="e">
        <f>IF(DEGREES(ACOS(SIN(RADIANS(G1513))*SIN(RADIANS(E1503))+COS(RADIANS(G1513))*COS(RADIANS(E1503))*COS(RADIANS(L1493))))&gt;90,0,$F$4*$F$5/E1502^2*(SIN(RADIANS(G1513))*SIN(RADIANS(E1503))+COS(RADIANS(G1513))*COS(RADIANS(E1503))*COS(RADIANS(L1493))))</f>
        <v>#DIV/0!</v>
      </c>
      <c r="M1513" t="e">
        <f>IF(DEGREES(ACOS(SIN(RADIANS(G1513))*SIN(RADIANS(E1503))+COS(RADIANS(G1513))*COS(RADIANS(E1503))*COS(RADIANS(M1493))))&gt;90,0,$F$4*$F$5/E1502^2*(SIN(RADIANS(G1513))*SIN(RADIANS(E1503))+COS(RADIANS(G1513))*COS(RADIANS(E1503))*COS(RADIANS(M1493))))</f>
        <v>#DIV/0!</v>
      </c>
      <c r="N1513" t="e">
        <f>IF(DEGREES(ACOS(SIN(RADIANS(G1513))*SIN(RADIANS(E1503))+COS(RADIANS(G1513))*COS(RADIANS(E1503))*COS(RADIANS(N1493))))&gt;90,0,$F$4*$F$5/E1502^2*(SIN(RADIANS(G1513))*SIN(RADIANS(E1503))+COS(RADIANS(G1513))*COS(RADIANS(E1503))*COS(RADIANS(N1493))))</f>
        <v>#DIV/0!</v>
      </c>
      <c r="O1513" t="e">
        <f>IF(DEGREES(ACOS(SIN(RADIANS(G1513))*SIN(RADIANS(E1503))+COS(RADIANS(G1513))*COS(RADIANS(E1503))*COS(RADIANS(O1493))))&gt;90,0,$F$4*$F$5/E1502^2*(SIN(RADIANS(G1513))*SIN(RADIANS(E1503))+COS(RADIANS(G1513))*COS(RADIANS(E1503))*COS(RADIANS(O1493))))</f>
        <v>#DIV/0!</v>
      </c>
      <c r="P1513" t="e">
        <f>IF(DEGREES(ACOS(SIN(RADIANS(G1513))*SIN(RADIANS(E1503))+COS(RADIANS(G1513))*COS(RADIANS(E1503))*COS(RADIANS(P1493))))&gt;90,0,$F$4*$F$5/E1502^2*(SIN(RADIANS(G1513))*SIN(RADIANS(E1503))+COS(RADIANS(G1513))*COS(RADIANS(E1503))*COS(RADIANS(P1493))))</f>
        <v>#DIV/0!</v>
      </c>
      <c r="Q1513" t="e">
        <f>IF(DEGREES(ACOS(SIN(RADIANS(G1513))*SIN(RADIANS(E1503))+COS(RADIANS(G1513))*COS(RADIANS(E1503))*COS(RADIANS(Q1493))))&gt;90,0,$F$4*$F$5/E1502^2*(SIN(RADIANS(G1513))*SIN(RADIANS(E1503))+COS(RADIANS(G1513))*COS(RADIANS(E1503))*COS(RADIANS(Q1493))))</f>
        <v>#DIV/0!</v>
      </c>
      <c r="R1513" t="e">
        <f>IF(DEGREES(ACOS(SIN(RADIANS(G1513))*SIN(RADIANS(E1503))+COS(RADIANS(G1513))*COS(RADIANS(E1503))*COS(RADIANS(R1493))))&gt;90,0,$F$4*$F$5/E1502^2*(SIN(RADIANS(G1513))*SIN(RADIANS(E1503))+COS(RADIANS(G1513))*COS(RADIANS(E1503))*COS(RADIANS(R1493))))</f>
        <v>#DIV/0!</v>
      </c>
      <c r="S1513" t="e">
        <f>IF(DEGREES(ACOS(SIN(RADIANS(G1513))*SIN(RADIANS(E1503))+COS(RADIANS(G1513))*COS(RADIANS(E1503))*COS(RADIANS(S1493))))&gt;90,0,$F$4*$F$5/E1502^2*(SIN(RADIANS(G1513))*SIN(RADIANS(E1503))+COS(RADIANS(G1513))*COS(RADIANS(E1503))*COS(RADIANS(S1493))))</f>
        <v>#DIV/0!</v>
      </c>
      <c r="T1513" t="e">
        <f>IF(DEGREES(ACOS(SIN(RADIANS(G1513))*SIN(RADIANS(E1503))+COS(RADIANS(G1513))*COS(RADIANS(E1503))*COS(RADIANS(T1493))))&gt;90,0,$F$4*$F$5/E1502^2*(SIN(RADIANS(G1513))*SIN(RADIANS(E1503))+COS(RADIANS(G1513))*COS(RADIANS(E1503))*COS(RADIANS(T1493))))</f>
        <v>#DIV/0!</v>
      </c>
      <c r="U1513" t="e">
        <f>IF(DEGREES(ACOS(SIN(RADIANS(G1513))*SIN(RADIANS(E1503))+COS(RADIANS(G1513))*COS(RADIANS(E1503))*COS(RADIANS(U1493))))&gt;90,0,$F$4*$F$5/E1502^2*(SIN(RADIANS(G1513))*SIN(RADIANS(E1503))+COS(RADIANS(G1513))*COS(RADIANS(E1503))*COS(RADIANS(U1493))))</f>
        <v>#DIV/0!</v>
      </c>
      <c r="V1513" t="e">
        <f>IF(DEGREES(ACOS(SIN(RADIANS(G1513))*SIN(RADIANS(E1503))+COS(RADIANS(G1513))*COS(RADIANS(E1503))*COS(RADIANS(V1493))))&gt;90,0,$F$4*$F$5/E1502^2*(SIN(RADIANS(G1513))*SIN(RADIANS(E1503))+COS(RADIANS(G1513))*COS(RADIANS(E1503))*COS(RADIANS(V1493))))</f>
        <v>#DIV/0!</v>
      </c>
      <c r="W1513" t="e">
        <f>IF(DEGREES(ACOS(SIN(RADIANS(G1513))*SIN(RADIANS(E1503))+COS(RADIANS(G1513))*COS(RADIANS(E1503))*COS(RADIANS(W1493))))&gt;90,0,$F$4*$F$5/E1502^2*(SIN(RADIANS(G1513))*SIN(RADIANS(E1503))+COS(RADIANS(G1513))*COS(RADIANS(E1503))*COS(RADIANS(W1493))))</f>
        <v>#DIV/0!</v>
      </c>
      <c r="X1513" t="e">
        <f>IF(DEGREES(ACOS(SIN(RADIANS(G1513))*SIN(RADIANS(E1503))+COS(RADIANS(G1513))*COS(RADIANS(E1503))*COS(RADIANS(X1493))))&gt;90,0,$F$4*$F$5/E1502^2*(SIN(RADIANS(G1513))*SIN(RADIANS(E1503))+COS(RADIANS(G1513))*COS(RADIANS(E1503))*COS(RADIANS(X1493))))</f>
        <v>#DIV/0!</v>
      </c>
      <c r="Y1513" t="e">
        <f>IF(DEGREES(ACOS(SIN(RADIANS(G1513))*SIN(RADIANS(E1503))+COS(RADIANS(G1513))*COS(RADIANS(E1503))*COS(RADIANS(Y1493))))&gt;90,0,$F$4*$F$5/E1502^2*(SIN(RADIANS(G1513))*SIN(RADIANS(E1503))+COS(RADIANS(G1513))*COS(RADIANS(E1503))*COS(RADIANS(Y1493))))</f>
        <v>#DIV/0!</v>
      </c>
      <c r="Z1513" t="e">
        <f>IF(DEGREES(ACOS(SIN(RADIANS(G1513))*SIN(RADIANS(E1503))+COS(RADIANS(G1513))*COS(RADIANS(E1503))*COS(RADIANS(Z1493))))&gt;90,0,$F$4*$F$5/E1502^2*(SIN(RADIANS(G1513))*SIN(RADIANS(E1503))+COS(RADIANS(G1513))*COS(RADIANS(E1503))*COS(RADIANS(Z1493))))</f>
        <v>#DIV/0!</v>
      </c>
      <c r="AA1513" t="e">
        <f>IF(DEGREES(ACOS(SIN(RADIANS(G1513))*SIN(RADIANS(E1503))+COS(RADIANS(G1513))*COS(RADIANS(E1503))*COS(RADIANS(AA1493))))&gt;90,0,$F$4*$F$5/E1502^2*(SIN(RADIANS(G1513))*SIN(RADIANS(E1503))+COS(RADIANS(G1513))*COS(RADIANS(E1503))*COS(RADIANS(AA1493))))</f>
        <v>#DIV/0!</v>
      </c>
      <c r="AB1513" t="e">
        <f>IF(DEGREES(ACOS(SIN(RADIANS(G1513))*SIN(RADIANS(E1503))+COS(RADIANS(G1513))*COS(RADIANS(E1503))*COS(RADIANS(AB1493))))&gt;90,0,$F$4*$F$5/E1502^2*(SIN(RADIANS(G1513))*SIN(RADIANS(E1503))+COS(RADIANS(G1513))*COS(RADIANS(E1503))*COS(RADIANS(AB1493))))</f>
        <v>#DIV/0!</v>
      </c>
      <c r="AC1513" t="e">
        <f>IF(DEGREES(ACOS(SIN(RADIANS(G1513))*SIN(RADIANS(E1503))+COS(RADIANS(G1513))*COS(RADIANS(E1503))*COS(RADIANS(AC1493))))&gt;90,0,$F$4*$F$5/E1502^2*(SIN(RADIANS(G1513))*SIN(RADIANS(E1503))+COS(RADIANS(G1513))*COS(RADIANS(E1503))*COS(RADIANS(AC1493))))</f>
        <v>#DIV/0!</v>
      </c>
      <c r="AD1513" t="e">
        <f>IF(DEGREES(ACOS(SIN(RADIANS(G1513))*SIN(RADIANS(E1503))+COS(RADIANS(G1513))*COS(RADIANS(E1503))*COS(RADIANS(AD1493))))&gt;90,0,$F$4*$F$5/E1502^2*(SIN(RADIANS(G1513))*SIN(RADIANS(E1503))+COS(RADIANS(G1513))*COS(RADIANS(E1503))*COS(RADIANS(AD1493))))</f>
        <v>#DIV/0!</v>
      </c>
      <c r="AE1513" t="e">
        <f>IF(DEGREES(ACOS(SIN(RADIANS(G1513))*SIN(RADIANS(E1503))+COS(RADIANS(G1513))*COS(RADIANS(E1503))*COS(RADIANS(AE1493))))&gt;90,0,$F$4*$F$5/E1502^2*(SIN(RADIANS(G1513))*SIN(RADIANS(E1503))+COS(RADIANS(G1513))*COS(RADIANS(E1503))*COS(RADIANS(AE1493))))</f>
        <v>#DIV/0!</v>
      </c>
      <c r="AF1513" t="e">
        <f>IF(DEGREES(ACOS(SIN(RADIANS(G1513))*SIN(RADIANS(E1503))+COS(RADIANS(G1513))*COS(RADIANS(E1503))*COS(RADIANS(AF1493))))&gt;90,0,$F$4*$F$5/E1502^2*(SIN(RADIANS(G1513))*SIN(RADIANS(E1503))+COS(RADIANS(G1513))*COS(RADIANS(E1503))*COS(RADIANS(AF1493))))</f>
        <v>#DIV/0!</v>
      </c>
      <c r="AG1513" t="e">
        <f>IF(DEGREES(ACOS(SIN(RADIANS(G1513))*SIN(RADIANS(E1503))+COS(RADIANS(G1513))*COS(RADIANS(E1503))*COS(RADIANS(AG1493))))&gt;90,0,$F$4*$F$5/E1502^2*(SIN(RADIANS(G1513))*SIN(RADIANS(E1503))+COS(RADIANS(G1513))*COS(RADIANS(E1503))*COS(RADIANS(AG1493))))</f>
        <v>#DIV/0!</v>
      </c>
      <c r="AH1513" t="e">
        <f>IF(DEGREES(ACOS(SIN(RADIANS(G1513))*SIN(RADIANS(E1503))+COS(RADIANS(G1513))*COS(RADIANS(E1503))*COS(RADIANS(AH1493))))&gt;90,0,$F$4*$F$5/E1502^2*(SIN(RADIANS(G1513))*SIN(RADIANS(E1503))+COS(RADIANS(G1513))*COS(RADIANS(E1503))*COS(RADIANS(AH1493))))</f>
        <v>#DIV/0!</v>
      </c>
      <c r="AI1513" t="e">
        <f>IF(DEGREES(ACOS(SIN(RADIANS(G1513))*SIN(RADIANS(E1503))+COS(RADIANS(G1513))*COS(RADIANS(E1503))*COS(RADIANS(AI1493))))&gt;90,0,$F$4*$F$5/E1502^2*(SIN(RADIANS(G1513))*SIN(RADIANS(E1503))+COS(RADIANS(G1513))*COS(RADIANS(E1503))*COS(RADIANS(AI1493))))</f>
        <v>#DIV/0!</v>
      </c>
      <c r="AJ1513" t="e">
        <f>IF(DEGREES(ACOS(SIN(RADIANS(G1513))*SIN(RADIANS(E1503))+COS(RADIANS(G1513))*COS(RADIANS(E1503))*COS(RADIANS(AJ1493))))&gt;90,0,$F$4*$F$5/E1502^2*(SIN(RADIANS(G1513))*SIN(RADIANS(E1503))+COS(RADIANS(G1513))*COS(RADIANS(E1503))*COS(RADIANS(AJ1493))))</f>
        <v>#DIV/0!</v>
      </c>
      <c r="AK1513" t="e">
        <f>IF(DEGREES(ACOS(SIN(RADIANS(G1513))*SIN(RADIANS(E1503))+COS(RADIANS(G1513))*COS(RADIANS(E1503))*COS(RADIANS(AK1493))))&gt;90,0,$F$4*$F$5/E1502^2*(SIN(RADIANS(G1513))*SIN(RADIANS(E1503))+COS(RADIANS(G1513))*COS(RADIANS(E1503))*COS(RADIANS(AK1493))))</f>
        <v>#DIV/0!</v>
      </c>
      <c r="AL1513" t="e">
        <f>IF(DEGREES(ACOS(SIN(RADIANS(G1513))*SIN(RADIANS(E1503))+COS(RADIANS(G1513))*COS(RADIANS(E1503))*COS(RADIANS(AL1493))))&gt;90,0,$F$4*$F$5/E1502^2*(SIN(RADIANS(G1513))*SIN(RADIANS(E1503))+COS(RADIANS(G1513))*COS(RADIANS(E1503))*COS(RADIANS(AL1493))))</f>
        <v>#DIV/0!</v>
      </c>
      <c r="AM1513" t="e">
        <f>IF(DEGREES(ACOS(SIN(RADIANS(G1513))*SIN(RADIANS(E1503))+COS(RADIANS(G1513))*COS(RADIANS(E1503))*COS(RADIANS(AM1493))))&gt;90,0,$F$4*$F$5/E1502^2*(SIN(RADIANS(G1513))*SIN(RADIANS(E1503))+COS(RADIANS(G1513))*COS(RADIANS(E1503))*COS(RADIANS(AM1493))))</f>
        <v>#DIV/0!</v>
      </c>
      <c r="AN1513" t="e">
        <f>IF(DEGREES(ACOS(SIN(RADIANS(G1513))*SIN(RADIANS(E1503))+COS(RADIANS(G1513))*COS(RADIANS(E1503))*COS(RADIANS(AN1493))))&gt;90,0,$F$4*$F$5/E1502^2*(SIN(RADIANS(G1513))*SIN(RADIANS(E1503))+COS(RADIANS(G1513))*COS(RADIANS(E1503))*COS(RADIANS(AN1493))))</f>
        <v>#DIV/0!</v>
      </c>
      <c r="AO1513" t="e">
        <f>IF(DEGREES(ACOS(SIN(RADIANS(G1513))*SIN(RADIANS(E1503))+COS(RADIANS(G1513))*COS(RADIANS(E1503))*COS(RADIANS(AO1493))))&gt;90,0,$F$4*$F$5/E1502^2*(SIN(RADIANS(G1513))*SIN(RADIANS(E1503))+COS(RADIANS(G1513))*COS(RADIANS(E1503))*COS(RADIANS(AO1493))))</f>
        <v>#DIV/0!</v>
      </c>
      <c r="AP1513" t="e">
        <f>IF(DEGREES(ACOS(SIN(RADIANS(G1513))*SIN(RADIANS(E1503))+COS(RADIANS(G1513))*COS(RADIANS(E1503))*COS(RADIANS(AP1493))))&gt;90,0,$F$4*$F$5/E1502^2*(SIN(RADIANS(G1513))*SIN(RADIANS(E1503))+COS(RADIANS(G1513))*COS(RADIANS(E1503))*COS(RADIANS(AP1493))))</f>
        <v>#DIV/0!</v>
      </c>
      <c r="AQ1513" t="e">
        <f>IF(DEGREES(ACOS(SIN(RADIANS(G1513))*SIN(RADIANS(E1503))+COS(RADIANS(G1513))*COS(RADIANS(E1503))*COS(RADIANS(AQ1493))))&gt;90,0,$F$4*$F$5/E1502^2*(SIN(RADIANS(G1513))*SIN(RADIANS(E1503))+COS(RADIANS(G1513))*COS(RADIANS(E1503))*COS(RADIANS(AQ1493))))</f>
        <v>#DIV/0!</v>
      </c>
      <c r="AR1513" t="e">
        <f>IF(DEGREES(ACOS(SIN(RADIANS(G1513))*SIN(RADIANS(E1503))+COS(RADIANS(G1513))*COS(RADIANS(E1503))*COS(RADIANS(AR1493))))&gt;90,0,$F$4*$F$5/E1502^2*(SIN(RADIANS(G1513))*SIN(RADIANS(E1503))+COS(RADIANS(G1513))*COS(RADIANS(E1503))*COS(RADIANS(AR1493))))</f>
        <v>#DIV/0!</v>
      </c>
    </row>
    <row r="1515" spans="2:44" x14ac:dyDescent="0.5">
      <c r="H1515" t="s">
        <v>769</v>
      </c>
      <c r="I1515">
        <v>180</v>
      </c>
      <c r="J1515">
        <v>170</v>
      </c>
      <c r="K1515">
        <v>160</v>
      </c>
      <c r="L1515">
        <v>150</v>
      </c>
      <c r="M1515">
        <v>140</v>
      </c>
      <c r="N1515">
        <v>130</v>
      </c>
      <c r="O1515">
        <v>120</v>
      </c>
      <c r="P1515">
        <v>110</v>
      </c>
      <c r="Q1515">
        <v>100</v>
      </c>
      <c r="R1515">
        <v>90</v>
      </c>
      <c r="S1515">
        <v>80</v>
      </c>
      <c r="T1515">
        <v>70</v>
      </c>
      <c r="U1515">
        <v>60</v>
      </c>
      <c r="V1515">
        <v>50</v>
      </c>
      <c r="W1515">
        <v>40</v>
      </c>
      <c r="X1515">
        <v>30</v>
      </c>
      <c r="Y1515">
        <v>20</v>
      </c>
      <c r="Z1515">
        <v>10</v>
      </c>
      <c r="AA1515">
        <v>0</v>
      </c>
      <c r="AB1515">
        <v>-10</v>
      </c>
      <c r="AC1515">
        <v>-20</v>
      </c>
      <c r="AD1515">
        <v>-30</v>
      </c>
      <c r="AE1515">
        <v>-40</v>
      </c>
      <c r="AF1515">
        <v>-50</v>
      </c>
      <c r="AG1515">
        <v>-60</v>
      </c>
      <c r="AH1515">
        <v>-70</v>
      </c>
      <c r="AI1515">
        <v>-80</v>
      </c>
      <c r="AJ1515">
        <v>-90</v>
      </c>
      <c r="AK1515">
        <v>-100</v>
      </c>
      <c r="AL1515">
        <v>-110</v>
      </c>
      <c r="AM1515">
        <v>-120</v>
      </c>
      <c r="AN1515">
        <v>-130</v>
      </c>
      <c r="AO1515">
        <v>-140</v>
      </c>
      <c r="AP1515">
        <v>-150</v>
      </c>
      <c r="AQ1515">
        <v>-160</v>
      </c>
      <c r="AR1515">
        <v>-170</v>
      </c>
    </row>
    <row r="1516" spans="2:44" x14ac:dyDescent="0.5">
      <c r="H1516" t="s">
        <v>779</v>
      </c>
      <c r="I1516">
        <f>IF(ABS(I1515-E1528)&gt;180,IF(ABS(I1515-E1528)&gt;360,ABS(I1515-E1528)-360,360-ABS(I1515-E1528)),ABS(I1515-E1528))</f>
        <v>180</v>
      </c>
      <c r="J1516">
        <f>IF(ABS(J1515-E1528)&gt;180,IF(ABS(J1515-E1528)&gt;360,ABS(J1515-E1528)-360,360-ABS(J1515-E1528)),ABS(J1515-E1528))</f>
        <v>170</v>
      </c>
      <c r="K1516">
        <f>IF(ABS(K1515-E1528)&gt;180,IF(ABS(K1515-E1528)&gt;360,ABS(K1515-E1528)-360,360-ABS(K1515-E1528)),ABS(K1515-E1528))</f>
        <v>160</v>
      </c>
      <c r="L1516">
        <f>IF(ABS(L1515-E1528)&gt;180,IF(ABS(L1515-E1528)&gt;360,ABS(L1515-E1528)-360,360-ABS(L1515-E1528)),ABS(L1515-E1528))</f>
        <v>150</v>
      </c>
      <c r="M1516">
        <f>IF(ABS(M1515-E1528)&gt;180,IF(ABS(M1515-E1528)&gt;360,ABS(M1515-E1528)-360,360-ABS(M1515-E1528)),ABS(M1515-E1528))</f>
        <v>140</v>
      </c>
      <c r="N1516">
        <f>IF(ABS(N1515-E1528)&gt;180,IF(ABS(N1515-E1528)&gt;360,ABS(N1515-E1528)-360,360-ABS(N1515-E1528)),ABS(N1515-E1528))</f>
        <v>130</v>
      </c>
      <c r="O1516">
        <f>IF(ABS(O1515-E1528)&gt;180,IF(ABS(O1515-E1528)&gt;360,ABS(O1515-E1528)-360,360-ABS(O1515-E1528)),ABS(O1515-E1528))</f>
        <v>120</v>
      </c>
      <c r="P1516">
        <f>IF(ABS(P1515-E1528)&gt;180,IF(ABS(P1515-E1528)&gt;360,ABS(P1515-E1528)-360,360-ABS(P1515-E1528)),ABS(P1515-E1528))</f>
        <v>110</v>
      </c>
      <c r="Q1516">
        <f>IF(ABS(Q1515-E1528)&gt;180,IF(ABS(Q1515-E1528)&gt;360,ABS(Q1515-E1528)-360,360-ABS(Q1515-E1528)),ABS(Q1515-E1528))</f>
        <v>100</v>
      </c>
      <c r="R1516">
        <f>IF(ABS(R1515-E1528)&gt;180,IF(ABS(R1515-E1528)&gt;360,ABS(R1515-E1528)-360,360-ABS(R1515-E1528)),ABS(R1515-E1528))</f>
        <v>90</v>
      </c>
      <c r="S1516">
        <f>IF(ABS(S1515-E1528)&gt;180,IF(ABS(S1515-E1528)&gt;360,ABS(S1515-E1528)-360,360-ABS(S1515-E1528)),ABS(S1515-E1528))</f>
        <v>80</v>
      </c>
      <c r="T1516">
        <f>IF(ABS(T1515-E1528)&gt;180,IF(ABS(T1515-E1528)&gt;360,ABS(T1515-E1528)-360,360-ABS(T1515-E1528)),ABS(T1515-E1528))</f>
        <v>70</v>
      </c>
      <c r="U1516">
        <f>IF(ABS(U1515-E1528)&gt;180,IF(ABS(U1515-E1528)&gt;360,ABS(U1515-E1528)-360,360-ABS(U1515-E1528)),ABS(U1515-E1528))</f>
        <v>60</v>
      </c>
      <c r="V1516">
        <f>IF(ABS(V1515-E1528)&gt;180,IF(ABS(V1515-E1528)&gt;360,ABS(V1515-E1528)-360,360-ABS(V1515-E1528)),ABS(V1515-E1528))</f>
        <v>50</v>
      </c>
      <c r="W1516">
        <f>IF(ABS(W1515-E1528)&gt;180,IF(ABS(W1515-E1528)&gt;360,ABS(W1515-E1528)-360,360-ABS(W1515-E1528)),ABS(W1515-E1528))</f>
        <v>40</v>
      </c>
      <c r="X1516">
        <f>IF(ABS(X1515-E1528)&gt;180,IF(ABS(X1515-E1528)&gt;360,ABS(X1515-E1528)-360,360-ABS(X1515-E1528)),ABS(X1515-E1528))</f>
        <v>30</v>
      </c>
      <c r="Y1516">
        <f>IF(ABS(Y1515-E1528)&gt;180,IF(ABS(Y1515-E1528)&gt;360,ABS(Y1515-E1528)-360,360-ABS(Y1515-E1528)),ABS(Y1515-E1528))</f>
        <v>20</v>
      </c>
      <c r="Z1516">
        <f>IF(ABS(Z1515-E1528)&gt;180,IF(ABS(Z1515-E1528)&gt;360,ABS(Z1515-E1528)-360,360-ABS(Z1515-E1528)),ABS(Z1515-E1528))</f>
        <v>10</v>
      </c>
      <c r="AA1516">
        <f>IF(ABS(AA1515-E1528)&gt;180,IF(ABS(AA1515-E1528)&gt;360,ABS(AA1515-E1528)-360,360-ABS(AA1515-E1528)),ABS(AA1515-E1528))</f>
        <v>0</v>
      </c>
      <c r="AB1516">
        <f>IF(ABS(AB1515-E1528)&gt;180,IF(ABS(AB1515-E1528)&gt;360,ABS(AB1515-E1528)-360,360-ABS(AB1515-E1528)),ABS(AB1515-E1528))</f>
        <v>10</v>
      </c>
      <c r="AC1516">
        <f>IF(ABS(AC1515-E1528)&gt;180,IF(ABS(AC1515-E1528)&gt;360,ABS(AC1515-E1528)-360,360-ABS(AC1515-E1528)),ABS(AC1515-E1528))</f>
        <v>20</v>
      </c>
      <c r="AD1516">
        <f>IF(ABS(AD1515-E1528)&gt;180,IF(ABS(AD1515-E1528)&gt;360,ABS(AD1515-E1528)-360,360-ABS(AD1515-E1528)),ABS(AD1515-E1528))</f>
        <v>30</v>
      </c>
      <c r="AE1516">
        <f>IF(ABS(AE1515-E1528)&gt;180,IF(ABS(AE1515-E1528)&gt;360,ABS(AE1515-E1528)-360,360-ABS(AE1515-E1528)),ABS(AE1515-E1528))</f>
        <v>40</v>
      </c>
      <c r="AF1516">
        <f>IF(ABS(AF1515-E1528)&gt;180,IF(ABS(AF1515-E1528)&gt;360,ABS(AF1515-E1528)-360,360-ABS(AF1515-E1528)),ABS(AF1515-E1528))</f>
        <v>50</v>
      </c>
      <c r="AG1516">
        <f>IF(ABS(AG1515-E1528)&gt;180,IF(ABS(AG1515-E1528)&gt;360,ABS(AG1515-E1528)-360,360-ABS(AG1515-E1528)),ABS(AG1515-E1528))</f>
        <v>60</v>
      </c>
      <c r="AH1516">
        <f>IF(ABS(AH1515-E1528)&gt;180,IF(ABS(AH1515-E1528)&gt;360,ABS(AH1515-E1528)-360,360-ABS(AH1515-E1528)),ABS(AH1515-E1528))</f>
        <v>70</v>
      </c>
      <c r="AI1516">
        <f>IF(ABS(AI1515-E1528)&gt;180,IF(ABS(AI1515-E1528)&gt;360,ABS(AI1515-E1528)-360,360-ABS(AI1515-E1528)),ABS(AI1515-E1528))</f>
        <v>80</v>
      </c>
      <c r="AJ1516">
        <f>IF(ABS(AJ1515-E1528)&gt;180,IF(ABS(AJ1515-E1528)&gt;360,ABS(AJ1515-E1528)-360,360-ABS(AJ1515-E1528)),ABS(AJ1515-E1528))</f>
        <v>90</v>
      </c>
      <c r="AK1516">
        <f>IF(ABS(AK1515-E1528)&gt;180,IF(ABS(AK1515-E1528)&gt;360,ABS(AK1515-E1528)-360,360-ABS(AK1515-E1528)),ABS(AK1515-E1528))</f>
        <v>100</v>
      </c>
      <c r="AL1516">
        <f>IF(ABS(AL1515-E1528)&gt;180,IF(ABS(AL1515-E1528)&gt;360,ABS(AL1515-E1528)-360,360-ABS(AL1515-E1528)),ABS(AL1515-E1528))</f>
        <v>110</v>
      </c>
      <c r="AM1516">
        <f>IF(ABS(AM1515-E1528)&gt;180,IF(ABS(AM1515-E1528)&gt;360,ABS(AM1515-E1528)-360,360-ABS(AM1515-E1528)),ABS(AM1515-E1528))</f>
        <v>120</v>
      </c>
      <c r="AN1516">
        <f>IF(ABS(AN1515-E1528)&gt;180,IF(ABS(AN1515-E1528)&gt;360,ABS(AN1515-E1528)-360,360-ABS(AN1515-E1528)),ABS(AN1515-E1528))</f>
        <v>130</v>
      </c>
      <c r="AO1516">
        <f>IF(ABS(AO1515-E1528)&gt;180,IF(ABS(AO1515-E1528)&gt;360,ABS(AO1515-E1528)-360,360-ABS(AO1515-E1528)),ABS(AO1515-E1528))</f>
        <v>140</v>
      </c>
      <c r="AP1516">
        <f>IF(ABS(AP1515-E1528)&gt;180,IF(ABS(AP1515-E1528)&gt;360,ABS(AP1515-E1528)-360,360-ABS(AP1515-E1528)),ABS(AP1515-E1528))</f>
        <v>150</v>
      </c>
      <c r="AQ1516">
        <f>IF(ABS(AQ1515-E1528)&gt;180,IF(ABS(AQ1515-E1528)&gt;360,ABS(AQ1515-E1528)-360,360-ABS(AQ1515-E1528)),ABS(AQ1515-E1528))</f>
        <v>160</v>
      </c>
      <c r="AR1516">
        <f>IF(ABS(AR1515-E1528)&gt;180,IF(ABS(AR1515-E1528)&gt;360,ABS(AR1515-E1528)-360,360-ABS(AR1515-E1528)),ABS(AR1515-E1528))</f>
        <v>170</v>
      </c>
    </row>
    <row r="1517" spans="2:44" x14ac:dyDescent="0.5">
      <c r="G1517" t="s">
        <v>734</v>
      </c>
    </row>
    <row r="1518" spans="2:44" x14ac:dyDescent="0.5">
      <c r="B1518" t="s">
        <v>788</v>
      </c>
      <c r="E1518">
        <v>640</v>
      </c>
      <c r="G1518">
        <v>90</v>
      </c>
      <c r="I1518" t="e">
        <f>IF(DEGREES(ACOS(SIN(RADIANS(G1518))*SIN(RADIANS(E1526))+COS(RADIANS(G1518))*COS(RADIANS(E1526))*COS(RADIANS(I1516))))&gt;90,0,$F$4*$F$5/E1525^2*(SIN(RADIANS(G1518))*SIN(RADIANS(E1526))+COS(RADIANS(G1518))*COS(RADIANS(E1526))*COS(RADIANS(I1516))))</f>
        <v>#DIV/0!</v>
      </c>
      <c r="J1518" t="e">
        <f>IF(DEGREES(ACOS(SIN(RADIANS(G1518))*SIN(RADIANS(E1526))+COS(RADIANS(G1518))*COS(RADIANS(E1526))*COS(RADIANS(J1516))))&gt;90,0,$F$4*$F$5/E1525^2*(SIN(RADIANS(G1518))*SIN(RADIANS(E1526))+COS(RADIANS(G1518))*COS(RADIANS(E1526))*COS(RADIANS(J1516))))</f>
        <v>#DIV/0!</v>
      </c>
      <c r="K1518" t="e">
        <f>IF(DEGREES(ACOS(SIN(RADIANS(G1518))*SIN(RADIANS(E1526))+COS(RADIANS(G1518))*COS(RADIANS(E1526))*COS(RADIANS(K1516))))&gt;90,0,$F$4*$F$5/E1525^2*(SIN(RADIANS(G1518))*SIN(RADIANS(E1526))+COS(RADIANS(G1518))*COS(RADIANS(E1526))*COS(RADIANS(K1516))))</f>
        <v>#DIV/0!</v>
      </c>
      <c r="L1518" t="e">
        <f>IF(DEGREES(ACOS(SIN(RADIANS(G1518))*SIN(RADIANS(E1526))+COS(RADIANS(G1518))*COS(RADIANS(E1526))*COS(RADIANS(L1516))))&gt;90,0,$F$4*$F$5/E1525^2*(SIN(RADIANS(G1518))*SIN(RADIANS(E1526))+COS(RADIANS(G1518))*COS(RADIANS(E1526))*COS(RADIANS(L1516))))</f>
        <v>#DIV/0!</v>
      </c>
      <c r="M1518" t="e">
        <f>IF(DEGREES(ACOS(SIN(RADIANS(G1518))*SIN(RADIANS(E1526))+COS(RADIANS(G1518))*COS(RADIANS(E1526))*COS(RADIANS(M1516))))&gt;90,0,$F$4*$F$5/E1525^2*(SIN(RADIANS(G1518))*SIN(RADIANS(E1526))+COS(RADIANS(G1518))*COS(RADIANS(E1526))*COS(RADIANS(M1516))))</f>
        <v>#DIV/0!</v>
      </c>
      <c r="N1518" t="e">
        <f>IF(DEGREES(ACOS(SIN(RADIANS(G1518))*SIN(RADIANS(E1526))+COS(RADIANS(G1518))*COS(RADIANS(E1526))*COS(RADIANS(N1516))))&gt;90,0,$F$4*$F$5/E1525^2*(SIN(RADIANS(G1518))*SIN(RADIANS(E1526))+COS(RADIANS(G1518))*COS(RADIANS(E1526))*COS(RADIANS(N1516))))</f>
        <v>#DIV/0!</v>
      </c>
      <c r="O1518" t="e">
        <f>IF(DEGREES(ACOS(SIN(RADIANS(G1518))*SIN(RADIANS(E1526))+COS(RADIANS(G1518))*COS(RADIANS(E1526))*COS(RADIANS(O1516))))&gt;90,0,$F$4*$F$5/E1525^2*(SIN(RADIANS(G1518))*SIN(RADIANS(E1526))+COS(RADIANS(G1518))*COS(RADIANS(E1526))*COS(RADIANS(O1516))))</f>
        <v>#DIV/0!</v>
      </c>
      <c r="P1518" t="e">
        <f>IF(DEGREES(ACOS(SIN(RADIANS(G1518))*SIN(RADIANS(E1526))+COS(RADIANS(G1518))*COS(RADIANS(E1526))*COS(RADIANS(P1516))))&gt;90,0,$F$4*$F$5/E1525^2*(SIN(RADIANS(G1518))*SIN(RADIANS(E1526))+COS(RADIANS(G1518))*COS(RADIANS(E1526))*COS(RADIANS(P1516))))</f>
        <v>#DIV/0!</v>
      </c>
      <c r="Q1518" t="e">
        <f>IF(DEGREES(ACOS(SIN(RADIANS(G1518))*SIN(RADIANS(E1526))+COS(RADIANS(G1518))*COS(RADIANS(E1526))*COS(RADIANS(Q1516))))&gt;90,0,$F$4*$F$5/E1525^2*(SIN(RADIANS(G1518))*SIN(RADIANS(E1526))+COS(RADIANS(G1518))*COS(RADIANS(E1526))*COS(RADIANS(Q1516))))</f>
        <v>#DIV/0!</v>
      </c>
      <c r="R1518" t="e">
        <f>IF(DEGREES(ACOS(SIN(RADIANS(G1518))*SIN(RADIANS(E1526))+COS(RADIANS(G1518))*COS(RADIANS(E1526))*COS(RADIANS(R1516))))&gt;90,0,$F$4*$F$5/E1525^2*(SIN(RADIANS(G1518))*SIN(RADIANS(E1526))+COS(RADIANS(G1518))*COS(RADIANS(E1526))*COS(RADIANS(R1516))))</f>
        <v>#DIV/0!</v>
      </c>
      <c r="S1518" t="e">
        <f>IF(DEGREES(ACOS(SIN(RADIANS(G1518))*SIN(RADIANS(E1526))+COS(RADIANS(G1518))*COS(RADIANS(E1526))*COS(RADIANS(S1516))))&gt;90,0,$F$4*$F$5/E1525^2*(SIN(RADIANS(G1518))*SIN(RADIANS(E1526))+COS(RADIANS(G1518))*COS(RADIANS(E1526))*COS(RADIANS(S1516))))</f>
        <v>#DIV/0!</v>
      </c>
      <c r="T1518" t="e">
        <f>IF(DEGREES(ACOS(SIN(RADIANS(G1518))*SIN(RADIANS(E1526))+COS(RADIANS(G1518))*COS(RADIANS(E1526))*COS(RADIANS(T1516))))&gt;90,0,$F$4*$F$5/E1525^2*(SIN(RADIANS(G1518))*SIN(RADIANS(E1526))+COS(RADIANS(G1518))*COS(RADIANS(E1526))*COS(RADIANS(T1516))))</f>
        <v>#DIV/0!</v>
      </c>
      <c r="U1518" t="e">
        <f>IF(DEGREES(ACOS(SIN(RADIANS(G1518))*SIN(RADIANS(E1526))+COS(RADIANS(G1518))*COS(RADIANS(E1526))*COS(RADIANS(U1516))))&gt;90,0,$F$4*$F$5/E1525^2*(SIN(RADIANS(G1518))*SIN(RADIANS(E1526))+COS(RADIANS(G1518))*COS(RADIANS(E1526))*COS(RADIANS(U1516))))</f>
        <v>#DIV/0!</v>
      </c>
      <c r="V1518" t="e">
        <f>IF(DEGREES(ACOS(SIN(RADIANS(G1518))*SIN(RADIANS(E1526))+COS(RADIANS(G1518))*COS(RADIANS(E1526))*COS(RADIANS(V1516))))&gt;90,0,$F$4*$F$5/E1525^2*(SIN(RADIANS(G1518))*SIN(RADIANS(E1526))+COS(RADIANS(G1518))*COS(RADIANS(E1526))*COS(RADIANS(V1516))))</f>
        <v>#DIV/0!</v>
      </c>
      <c r="W1518" t="e">
        <f>IF(DEGREES(ACOS(SIN(RADIANS(G1518))*SIN(RADIANS(E1526))+COS(RADIANS(G1518))*COS(RADIANS(E1526))*COS(RADIANS(W1516))))&gt;90,0,$F$4*$F$5/E1525^2*(SIN(RADIANS(G1518))*SIN(RADIANS(E1526))+COS(RADIANS(G1518))*COS(RADIANS(E1526))*COS(RADIANS(W1516))))</f>
        <v>#DIV/0!</v>
      </c>
      <c r="X1518" t="e">
        <f>IF(DEGREES(ACOS(SIN(RADIANS(G1518))*SIN(RADIANS(E1526))+COS(RADIANS(G1518))*COS(RADIANS(E1526))*COS(RADIANS(X1516))))&gt;90,0,$F$4*$F$5/E1525^2*(SIN(RADIANS(G1518))*SIN(RADIANS(E1526))+COS(RADIANS(G1518))*COS(RADIANS(E1526))*COS(RADIANS(X1516))))</f>
        <v>#DIV/0!</v>
      </c>
      <c r="Y1518" t="e">
        <f>IF(DEGREES(ACOS(SIN(RADIANS(G1518))*SIN(RADIANS(E1526))+COS(RADIANS(G1518))*COS(RADIANS(E1526))*COS(RADIANS(Y1516))))&gt;90,0,$F$4*$F$5/E1525^2*(SIN(RADIANS(G1518))*SIN(RADIANS(E1526))+COS(RADIANS(G1518))*COS(RADIANS(E1526))*COS(RADIANS(Y1516))))</f>
        <v>#DIV/0!</v>
      </c>
      <c r="Z1518" t="e">
        <f>IF(DEGREES(ACOS(SIN(RADIANS(G1518))*SIN(RADIANS(E1526))+COS(RADIANS(G1518))*COS(RADIANS(E1526))*COS(RADIANS(Z1516))))&gt;90,0,$F$4*$F$5/E1525^2*(SIN(RADIANS(G1518))*SIN(RADIANS(E1526))+COS(RADIANS(G1518))*COS(RADIANS(E1526))*COS(RADIANS(Z1516))))</f>
        <v>#DIV/0!</v>
      </c>
      <c r="AA1518" t="e">
        <f>IF(DEGREES(ACOS(SIN(RADIANS(G1518))*SIN(RADIANS(E1526))+COS(RADIANS(G1518))*COS(RADIANS(E1526))*COS(RADIANS(AA1516))))&gt;90,0,$F$4*$F$5/E1525^2*(SIN(RADIANS(G1518))*SIN(RADIANS(E1526))+COS(RADIANS(G1518))*COS(RADIANS(E1526))*COS(RADIANS(AA1516))))</f>
        <v>#DIV/0!</v>
      </c>
      <c r="AB1518" t="e">
        <f>IF(DEGREES(ACOS(SIN(RADIANS(G1518))*SIN(RADIANS(E1526))+COS(RADIANS(G1518))*COS(RADIANS(E1526))*COS(RADIANS(AB1516))))&gt;90,0,$F$4*$F$5/E1525^2*(SIN(RADIANS(G1518))*SIN(RADIANS(E1526))+COS(RADIANS(G1518))*COS(RADIANS(E1526))*COS(RADIANS(AB1516))))</f>
        <v>#DIV/0!</v>
      </c>
      <c r="AC1518" t="e">
        <f>IF(DEGREES(ACOS(SIN(RADIANS(G1518))*SIN(RADIANS(E1526))+COS(RADIANS(G1518))*COS(RADIANS(E1526))*COS(RADIANS(AC1516))))&gt;90,0,$F$4*$F$5/E1525^2*(SIN(RADIANS(G1518))*SIN(RADIANS(E1526))+COS(RADIANS(G1518))*COS(RADIANS(E1526))*COS(RADIANS(AC1516))))</f>
        <v>#DIV/0!</v>
      </c>
      <c r="AD1518" t="e">
        <f>IF(DEGREES(ACOS(SIN(RADIANS(G1518))*SIN(RADIANS(E1526))+COS(RADIANS(G1518))*COS(RADIANS(E1526))*COS(RADIANS(AD1516))))&gt;90,0,$F$4*$F$5/E1525^2*(SIN(RADIANS(G1518))*SIN(RADIANS(E1526))+COS(RADIANS(G1518))*COS(RADIANS(E1526))*COS(RADIANS(AD1516))))</f>
        <v>#DIV/0!</v>
      </c>
      <c r="AE1518" t="e">
        <f>IF(DEGREES(ACOS(SIN(RADIANS(G1518))*SIN(RADIANS(E1526))+COS(RADIANS(G1518))*COS(RADIANS(E1526))*COS(RADIANS(AE1516))))&gt;90,0,$F$4*$F$5/E1525^2*(SIN(RADIANS(G1518))*SIN(RADIANS(E1526))+COS(RADIANS(G1518))*COS(RADIANS(E1526))*COS(RADIANS(AE1516))))</f>
        <v>#DIV/0!</v>
      </c>
      <c r="AF1518" t="e">
        <f>IF(DEGREES(ACOS(SIN(RADIANS(G1518))*SIN(RADIANS(E1526))+COS(RADIANS(G1518))*COS(RADIANS(E1526))*COS(RADIANS(AF1516))))&gt;90,0,$F$4*$F$5/E1525^2*(SIN(RADIANS(G1518))*SIN(RADIANS(E1526))+COS(RADIANS(G1518))*COS(RADIANS(E1526))*COS(RADIANS(AF1516))))</f>
        <v>#DIV/0!</v>
      </c>
      <c r="AG1518" t="e">
        <f>IF(DEGREES(ACOS(SIN(RADIANS(G1518))*SIN(RADIANS(E1526))+COS(RADIANS(G1518))*COS(RADIANS(E1526))*COS(RADIANS(AG1516))))&gt;90,0,$F$4*$F$5/E1525^2*(SIN(RADIANS(G1518))*SIN(RADIANS(E1526))+COS(RADIANS(G1518))*COS(RADIANS(E1526))*COS(RADIANS(AG1516))))</f>
        <v>#DIV/0!</v>
      </c>
      <c r="AH1518" t="e">
        <f>IF(DEGREES(ACOS(SIN(RADIANS(G1518))*SIN(RADIANS(E1526))+COS(RADIANS(G1518))*COS(RADIANS(E1526))*COS(RADIANS(AH1516))))&gt;90,0,$F$4*$F$5/E1525^2*(SIN(RADIANS(G1518))*SIN(RADIANS(E1526))+COS(RADIANS(G1518))*COS(RADIANS(E1526))*COS(RADIANS(AH1516))))</f>
        <v>#DIV/0!</v>
      </c>
      <c r="AI1518" t="e">
        <f>IF(DEGREES(ACOS(SIN(RADIANS(G1518))*SIN(RADIANS(E1526))+COS(RADIANS(G1518))*COS(RADIANS(E1526))*COS(RADIANS(AI1516))))&gt;90,0,$F$4*$F$5/E1525^2*(SIN(RADIANS(G1518))*SIN(RADIANS(E1526))+COS(RADIANS(G1518))*COS(RADIANS(E1526))*COS(RADIANS(AI1516))))</f>
        <v>#DIV/0!</v>
      </c>
      <c r="AJ1518" t="e">
        <f>IF(DEGREES(ACOS(SIN(RADIANS(G1518))*SIN(RADIANS(E1526))+COS(RADIANS(G1518))*COS(RADIANS(E1526))*COS(RADIANS(AJ1516))))&gt;90,0,$F$4*$F$5/E1525^2*(SIN(RADIANS(G1518))*SIN(RADIANS(E1526))+COS(RADIANS(G1518))*COS(RADIANS(E1526))*COS(RADIANS(AJ1516))))</f>
        <v>#DIV/0!</v>
      </c>
      <c r="AK1518" t="e">
        <f>IF(DEGREES(ACOS(SIN(RADIANS(G1518))*SIN(RADIANS(E1526))+COS(RADIANS(G1518))*COS(RADIANS(E1526))*COS(RADIANS(AK1516))))&gt;90,0,$F$4*$F$5/E1525^2*(SIN(RADIANS(G1518))*SIN(RADIANS(E1526))+COS(RADIANS(G1518))*COS(RADIANS(E1526))*COS(RADIANS(AK1516))))</f>
        <v>#DIV/0!</v>
      </c>
      <c r="AL1518" t="e">
        <f>IF(DEGREES(ACOS(SIN(RADIANS(G1518))*SIN(RADIANS(E1526))+COS(RADIANS(G1518))*COS(RADIANS(E1526))*COS(RADIANS(AL1516))))&gt;90,0,$F$4*$F$5/E1525^2*(SIN(RADIANS(G1518))*SIN(RADIANS(E1526))+COS(RADIANS(G1518))*COS(RADIANS(E1526))*COS(RADIANS(AL1516))))</f>
        <v>#DIV/0!</v>
      </c>
      <c r="AM1518" t="e">
        <f>IF(DEGREES(ACOS(SIN(RADIANS(G1518))*SIN(RADIANS(E1526))+COS(RADIANS(G1518))*COS(RADIANS(E1526))*COS(RADIANS(AM1516))))&gt;90,0,$F$4*$F$5/E1525^2*(SIN(RADIANS(G1518))*SIN(RADIANS(E1526))+COS(RADIANS(G1518))*COS(RADIANS(E1526))*COS(RADIANS(AM1516))))</f>
        <v>#DIV/0!</v>
      </c>
      <c r="AN1518" t="e">
        <f>IF(DEGREES(ACOS(SIN(RADIANS(G1518))*SIN(RADIANS(E1526))+COS(RADIANS(G1518))*COS(RADIANS(E1526))*COS(RADIANS(AN1516))))&gt;90,0,$F$4*$F$5/E1525^2*(SIN(RADIANS(G1518))*SIN(RADIANS(E1526))+COS(RADIANS(G1518))*COS(RADIANS(E1526))*COS(RADIANS(AN1516))))</f>
        <v>#DIV/0!</v>
      </c>
      <c r="AO1518" t="e">
        <f>IF(DEGREES(ACOS(SIN(RADIANS(G1518))*SIN(RADIANS(E1526))+COS(RADIANS(G1518))*COS(RADIANS(E1526))*COS(RADIANS(AO1516))))&gt;90,0,$F$4*$F$5/E1525^2*(SIN(RADIANS(G1518))*SIN(RADIANS(E1526))+COS(RADIANS(G1518))*COS(RADIANS(E1526))*COS(RADIANS(AO1516))))</f>
        <v>#DIV/0!</v>
      </c>
      <c r="AP1518" t="e">
        <f>IF(DEGREES(ACOS(SIN(RADIANS(G1518))*SIN(RADIANS(E1526))+COS(RADIANS(G1518))*COS(RADIANS(E1526))*COS(RADIANS(AP1516))))&gt;90,0,$F$4*$F$5/E1525^2*(SIN(RADIANS(G1518))*SIN(RADIANS(E1526))+COS(RADIANS(G1518))*COS(RADIANS(E1526))*COS(RADIANS(AP1516))))</f>
        <v>#DIV/0!</v>
      </c>
      <c r="AQ1518" t="e">
        <f>IF(DEGREES(ACOS(SIN(RADIANS(G1518))*SIN(RADIANS(E1526))+COS(RADIANS(G1518))*COS(RADIANS(E1526))*COS(RADIANS(AQ1516))))&gt;90,0,$F$4*$F$5/E1525^2*(SIN(RADIANS(G1518))*SIN(RADIANS(E1526))+COS(RADIANS(G1518))*COS(RADIANS(E1526))*COS(RADIANS(AQ1516))))</f>
        <v>#DIV/0!</v>
      </c>
      <c r="AR1518" t="e">
        <f>IF(DEGREES(ACOS(SIN(RADIANS(G1518))*SIN(RADIANS(E1526))+COS(RADIANS(G1518))*COS(RADIANS(E1526))*COS(RADIANS(AR1516))))&gt;90,0,$F$4*$F$5/E1525^2*(SIN(RADIANS(G1518))*SIN(RADIANS(E1526))+COS(RADIANS(G1518))*COS(RADIANS(E1526))*COS(RADIANS(AR1516))))</f>
        <v>#DIV/0!</v>
      </c>
    </row>
    <row r="1519" spans="2:44" x14ac:dyDescent="0.5">
      <c r="B1519" t="s">
        <v>726</v>
      </c>
      <c r="E1519" cm="1">
        <f t="array" ref="E1519">INDEX($D$1751:$AM$1751,0,MATCH(E1518-IF(E1518&lt;360,0,360),$D$1700:$AM$1700,0))+IF(E1518&gt;350,360,0)</f>
        <v>640</v>
      </c>
      <c r="G1519">
        <v>80</v>
      </c>
      <c r="I1519">
        <f>IF(DEGREES(ACOS(SIN(RADIANS(G1519))*SIN(RADIANS(E1526))+COS(RADIANS(G1519))*COS(RADIANS(E1526))*COS(RADIANS(I1516))))&gt;90,0,$F$4*$F$5/E1525^2*(SIN(RADIANS(G1519))*SIN(RADIANS(E1526))+COS(RADIANS(G1519))*COS(RADIANS(E1526))*COS(RADIANS(I1516))))</f>
        <v>0</v>
      </c>
      <c r="J1519">
        <f>IF(DEGREES(ACOS(SIN(RADIANS(G1519))*SIN(RADIANS(E1526))+COS(RADIANS(G1519))*COS(RADIANS(E1526))*COS(RADIANS(J1516))))&gt;90,0,$F$4*$F$5/E1525^2*(SIN(RADIANS(G1519))*SIN(RADIANS(E1526))+COS(RADIANS(G1519))*COS(RADIANS(E1526))*COS(RADIANS(J1516))))</f>
        <v>0</v>
      </c>
      <c r="K1519">
        <f>IF(DEGREES(ACOS(SIN(RADIANS(G1519))*SIN(RADIANS(E1526))+COS(RADIANS(G1519))*COS(RADIANS(E1526))*COS(RADIANS(K1516))))&gt;90,0,$F$4*$F$5/E1525^2*(SIN(RADIANS(G1519))*SIN(RADIANS(E1526))+COS(RADIANS(G1519))*COS(RADIANS(E1526))*COS(RADIANS(K1516))))</f>
        <v>0</v>
      </c>
      <c r="L1519">
        <f>IF(DEGREES(ACOS(SIN(RADIANS(G1519))*SIN(RADIANS(E1526))+COS(RADIANS(G1519))*COS(RADIANS(E1526))*COS(RADIANS(L1516))))&gt;90,0,$F$4*$F$5/E1525^2*(SIN(RADIANS(G1519))*SIN(RADIANS(E1526))+COS(RADIANS(G1519))*COS(RADIANS(E1526))*COS(RADIANS(L1516))))</f>
        <v>0</v>
      </c>
      <c r="M1519">
        <f>IF(DEGREES(ACOS(SIN(RADIANS(G1519))*SIN(RADIANS(E1526))+COS(RADIANS(G1519))*COS(RADIANS(E1526))*COS(RADIANS(M1516))))&gt;90,0,$F$4*$F$5/E1525^2*(SIN(RADIANS(G1519))*SIN(RADIANS(E1526))+COS(RADIANS(G1519))*COS(RADIANS(E1526))*COS(RADIANS(M1516))))</f>
        <v>0</v>
      </c>
      <c r="N1519">
        <f>IF(DEGREES(ACOS(SIN(RADIANS(G1519))*SIN(RADIANS(E1526))+COS(RADIANS(G1519))*COS(RADIANS(E1526))*COS(RADIANS(N1516))))&gt;90,0,$F$4*$F$5/E1525^2*(SIN(RADIANS(G1519))*SIN(RADIANS(E1526))+COS(RADIANS(G1519))*COS(RADIANS(E1526))*COS(RADIANS(N1516))))</f>
        <v>0</v>
      </c>
      <c r="O1519">
        <f>IF(DEGREES(ACOS(SIN(RADIANS(G1519))*SIN(RADIANS(E1526))+COS(RADIANS(G1519))*COS(RADIANS(E1526))*COS(RADIANS(O1516))))&gt;90,0,$F$4*$F$5/E1525^2*(SIN(RADIANS(G1519))*SIN(RADIANS(E1526))+COS(RADIANS(G1519))*COS(RADIANS(E1526))*COS(RADIANS(O1516))))</f>
        <v>0</v>
      </c>
      <c r="P1519">
        <f>IF(DEGREES(ACOS(SIN(RADIANS(G1519))*SIN(RADIANS(E1526))+COS(RADIANS(G1519))*COS(RADIANS(E1526))*COS(RADIANS(P1516))))&gt;90,0,$F$4*$F$5/E1525^2*(SIN(RADIANS(G1519))*SIN(RADIANS(E1526))+COS(RADIANS(G1519))*COS(RADIANS(E1526))*COS(RADIANS(P1516))))</f>
        <v>0</v>
      </c>
      <c r="Q1519">
        <f>IF(DEGREES(ACOS(SIN(RADIANS(G1519))*SIN(RADIANS(E1526))+COS(RADIANS(G1519))*COS(RADIANS(E1526))*COS(RADIANS(Q1516))))&gt;90,0,$F$4*$F$5/E1525^2*(SIN(RADIANS(G1519))*SIN(RADIANS(E1526))+COS(RADIANS(G1519))*COS(RADIANS(E1526))*COS(RADIANS(Q1516))))</f>
        <v>0</v>
      </c>
      <c r="R1519" t="e">
        <f>IF(DEGREES(ACOS(SIN(RADIANS(G1519))*SIN(RADIANS(E1526))+COS(RADIANS(G1519))*COS(RADIANS(E1526))*COS(RADIANS(R1516))))&gt;90,0,$F$4*$F$5/E1525^2*(SIN(RADIANS(G1519))*SIN(RADIANS(E1526))+COS(RADIANS(G1519))*COS(RADIANS(E1526))*COS(RADIANS(R1516))))</f>
        <v>#DIV/0!</v>
      </c>
      <c r="S1519" t="e">
        <f>IF(DEGREES(ACOS(SIN(RADIANS(G1519))*SIN(RADIANS(E1526))+COS(RADIANS(G1519))*COS(RADIANS(E1526))*COS(RADIANS(S1516))))&gt;90,0,$F$4*$F$5/E1525^2*(SIN(RADIANS(G1519))*SIN(RADIANS(E1526))+COS(RADIANS(G1519))*COS(RADIANS(E1526))*COS(RADIANS(S1516))))</f>
        <v>#DIV/0!</v>
      </c>
      <c r="T1519" t="e">
        <f>IF(DEGREES(ACOS(SIN(RADIANS(G1519))*SIN(RADIANS(E1526))+COS(RADIANS(G1519))*COS(RADIANS(E1526))*COS(RADIANS(T1516))))&gt;90,0,$F$4*$F$5/E1525^2*(SIN(RADIANS(G1519))*SIN(RADIANS(E1526))+COS(RADIANS(G1519))*COS(RADIANS(E1526))*COS(RADIANS(T1516))))</f>
        <v>#DIV/0!</v>
      </c>
      <c r="U1519" t="e">
        <f>IF(DEGREES(ACOS(SIN(RADIANS(G1519))*SIN(RADIANS(E1526))+COS(RADIANS(G1519))*COS(RADIANS(E1526))*COS(RADIANS(U1516))))&gt;90,0,$F$4*$F$5/E1525^2*(SIN(RADIANS(G1519))*SIN(RADIANS(E1526))+COS(RADIANS(G1519))*COS(RADIANS(E1526))*COS(RADIANS(U1516))))</f>
        <v>#DIV/0!</v>
      </c>
      <c r="V1519" t="e">
        <f>IF(DEGREES(ACOS(SIN(RADIANS(G1519))*SIN(RADIANS(E1526))+COS(RADIANS(G1519))*COS(RADIANS(E1526))*COS(RADIANS(V1516))))&gt;90,0,$F$4*$F$5/E1525^2*(SIN(RADIANS(G1519))*SIN(RADIANS(E1526))+COS(RADIANS(G1519))*COS(RADIANS(E1526))*COS(RADIANS(V1516))))</f>
        <v>#DIV/0!</v>
      </c>
      <c r="W1519" t="e">
        <f>IF(DEGREES(ACOS(SIN(RADIANS(G1519))*SIN(RADIANS(E1526))+COS(RADIANS(G1519))*COS(RADIANS(E1526))*COS(RADIANS(W1516))))&gt;90,0,$F$4*$F$5/E1525^2*(SIN(RADIANS(G1519))*SIN(RADIANS(E1526))+COS(RADIANS(G1519))*COS(RADIANS(E1526))*COS(RADIANS(W1516))))</f>
        <v>#DIV/0!</v>
      </c>
      <c r="X1519" t="e">
        <f>IF(DEGREES(ACOS(SIN(RADIANS(G1519))*SIN(RADIANS(E1526))+COS(RADIANS(G1519))*COS(RADIANS(E1526))*COS(RADIANS(X1516))))&gt;90,0,$F$4*$F$5/E1525^2*(SIN(RADIANS(G1519))*SIN(RADIANS(E1526))+COS(RADIANS(G1519))*COS(RADIANS(E1526))*COS(RADIANS(X1516))))</f>
        <v>#DIV/0!</v>
      </c>
      <c r="Y1519" t="e">
        <f>IF(DEGREES(ACOS(SIN(RADIANS(G1519))*SIN(RADIANS(E1526))+COS(RADIANS(G1519))*COS(RADIANS(E1526))*COS(RADIANS(Y1516))))&gt;90,0,$F$4*$F$5/E1525^2*(SIN(RADIANS(G1519))*SIN(RADIANS(E1526))+COS(RADIANS(G1519))*COS(RADIANS(E1526))*COS(RADIANS(Y1516))))</f>
        <v>#DIV/0!</v>
      </c>
      <c r="Z1519" t="e">
        <f>IF(DEGREES(ACOS(SIN(RADIANS(G1519))*SIN(RADIANS(E1526))+COS(RADIANS(G1519))*COS(RADIANS(E1526))*COS(RADIANS(Z1516))))&gt;90,0,$F$4*$F$5/E1525^2*(SIN(RADIANS(G1519))*SIN(RADIANS(E1526))+COS(RADIANS(G1519))*COS(RADIANS(E1526))*COS(RADIANS(Z1516))))</f>
        <v>#DIV/0!</v>
      </c>
      <c r="AA1519" t="e">
        <f>IF(DEGREES(ACOS(SIN(RADIANS(G1519))*SIN(RADIANS(E1526))+COS(RADIANS(G1519))*COS(RADIANS(E1526))*COS(RADIANS(AA1516))))&gt;90,0,$F$4*$F$5/E1525^2*(SIN(RADIANS(G1519))*SIN(RADIANS(E1526))+COS(RADIANS(G1519))*COS(RADIANS(E1526))*COS(RADIANS(AA1516))))</f>
        <v>#DIV/0!</v>
      </c>
      <c r="AB1519" t="e">
        <f>IF(DEGREES(ACOS(SIN(RADIANS(G1519))*SIN(RADIANS(E1526))+COS(RADIANS(G1519))*COS(RADIANS(E1526))*COS(RADIANS(AB1516))))&gt;90,0,$F$4*$F$5/E1525^2*(SIN(RADIANS(G1519))*SIN(RADIANS(E1526))+COS(RADIANS(G1519))*COS(RADIANS(E1526))*COS(RADIANS(AB1516))))</f>
        <v>#DIV/0!</v>
      </c>
      <c r="AC1519" t="e">
        <f>IF(DEGREES(ACOS(SIN(RADIANS(G1519))*SIN(RADIANS(E1526))+COS(RADIANS(G1519))*COS(RADIANS(E1526))*COS(RADIANS(AC1516))))&gt;90,0,$F$4*$F$5/E1525^2*(SIN(RADIANS(G1519))*SIN(RADIANS(E1526))+COS(RADIANS(G1519))*COS(RADIANS(E1526))*COS(RADIANS(AC1516))))</f>
        <v>#DIV/0!</v>
      </c>
      <c r="AD1519" t="e">
        <f>IF(DEGREES(ACOS(SIN(RADIANS(G1519))*SIN(RADIANS(E1526))+COS(RADIANS(G1519))*COS(RADIANS(E1526))*COS(RADIANS(AD1516))))&gt;90,0,$F$4*$F$5/E1525^2*(SIN(RADIANS(G1519))*SIN(RADIANS(E1526))+COS(RADIANS(G1519))*COS(RADIANS(E1526))*COS(RADIANS(AD1516))))</f>
        <v>#DIV/0!</v>
      </c>
      <c r="AE1519" t="e">
        <f>IF(DEGREES(ACOS(SIN(RADIANS(G1519))*SIN(RADIANS(E1526))+COS(RADIANS(G1519))*COS(RADIANS(E1526))*COS(RADIANS(AE1516))))&gt;90,0,$F$4*$F$5/E1525^2*(SIN(RADIANS(G1519))*SIN(RADIANS(E1526))+COS(RADIANS(G1519))*COS(RADIANS(E1526))*COS(RADIANS(AE1516))))</f>
        <v>#DIV/0!</v>
      </c>
      <c r="AF1519" t="e">
        <f>IF(DEGREES(ACOS(SIN(RADIANS(G1519))*SIN(RADIANS(E1526))+COS(RADIANS(G1519))*COS(RADIANS(E1526))*COS(RADIANS(AF1516))))&gt;90,0,$F$4*$F$5/E1525^2*(SIN(RADIANS(G1519))*SIN(RADIANS(E1526))+COS(RADIANS(G1519))*COS(RADIANS(E1526))*COS(RADIANS(AF1516))))</f>
        <v>#DIV/0!</v>
      </c>
      <c r="AG1519" t="e">
        <f>IF(DEGREES(ACOS(SIN(RADIANS(G1519))*SIN(RADIANS(E1526))+COS(RADIANS(G1519))*COS(RADIANS(E1526))*COS(RADIANS(AG1516))))&gt;90,0,$F$4*$F$5/E1525^2*(SIN(RADIANS(G1519))*SIN(RADIANS(E1526))+COS(RADIANS(G1519))*COS(RADIANS(E1526))*COS(RADIANS(AG1516))))</f>
        <v>#DIV/0!</v>
      </c>
      <c r="AH1519" t="e">
        <f>IF(DEGREES(ACOS(SIN(RADIANS(G1519))*SIN(RADIANS(E1526))+COS(RADIANS(G1519))*COS(RADIANS(E1526))*COS(RADIANS(AH1516))))&gt;90,0,$F$4*$F$5/E1525^2*(SIN(RADIANS(G1519))*SIN(RADIANS(E1526))+COS(RADIANS(G1519))*COS(RADIANS(E1526))*COS(RADIANS(AH1516))))</f>
        <v>#DIV/0!</v>
      </c>
      <c r="AI1519" t="e">
        <f>IF(DEGREES(ACOS(SIN(RADIANS(G1519))*SIN(RADIANS(E1526))+COS(RADIANS(G1519))*COS(RADIANS(E1526))*COS(RADIANS(AI1516))))&gt;90,0,$F$4*$F$5/E1525^2*(SIN(RADIANS(G1519))*SIN(RADIANS(E1526))+COS(RADIANS(G1519))*COS(RADIANS(E1526))*COS(RADIANS(AI1516))))</f>
        <v>#DIV/0!</v>
      </c>
      <c r="AJ1519" t="e">
        <f>IF(DEGREES(ACOS(SIN(RADIANS(G1519))*SIN(RADIANS(E1526))+COS(RADIANS(G1519))*COS(RADIANS(E1526))*COS(RADIANS(AJ1516))))&gt;90,0,$F$4*$F$5/E1525^2*(SIN(RADIANS(G1519))*SIN(RADIANS(E1526))+COS(RADIANS(G1519))*COS(RADIANS(E1526))*COS(RADIANS(AJ1516))))</f>
        <v>#DIV/0!</v>
      </c>
      <c r="AK1519">
        <f>IF(DEGREES(ACOS(SIN(RADIANS(G1519))*SIN(RADIANS(E1526))+COS(RADIANS(G1519))*COS(RADIANS(E1526))*COS(RADIANS(AK1516))))&gt;90,0,$F$4*$F$5/E1525^2*(SIN(RADIANS(G1519))*SIN(RADIANS(E1526))+COS(RADIANS(G1519))*COS(RADIANS(E1526))*COS(RADIANS(AK1516))))</f>
        <v>0</v>
      </c>
      <c r="AL1519">
        <f>IF(DEGREES(ACOS(SIN(RADIANS(G1519))*SIN(RADIANS(E1526))+COS(RADIANS(G1519))*COS(RADIANS(E1526))*COS(RADIANS(AL1516))))&gt;90,0,$F$4*$F$5/E1525^2*(SIN(RADIANS(G1519))*SIN(RADIANS(E1526))+COS(RADIANS(G1519))*COS(RADIANS(E1526))*COS(RADIANS(AL1516))))</f>
        <v>0</v>
      </c>
      <c r="AM1519">
        <f>IF(DEGREES(ACOS(SIN(RADIANS(G1519))*SIN(RADIANS(E1526))+COS(RADIANS(G1519))*COS(RADIANS(E1526))*COS(RADIANS(AM1516))))&gt;90,0,$F$4*$F$5/E1525^2*(SIN(RADIANS(G1519))*SIN(RADIANS(E1526))+COS(RADIANS(G1519))*COS(RADIANS(E1526))*COS(RADIANS(AM1516))))</f>
        <v>0</v>
      </c>
      <c r="AN1519">
        <f>IF(DEGREES(ACOS(SIN(RADIANS(G1519))*SIN(RADIANS(E1526))+COS(RADIANS(G1519))*COS(RADIANS(E1526))*COS(RADIANS(AN1516))))&gt;90,0,$F$4*$F$5/E1525^2*(SIN(RADIANS(G1519))*SIN(RADIANS(E1526))+COS(RADIANS(G1519))*COS(RADIANS(E1526))*COS(RADIANS(AN1516))))</f>
        <v>0</v>
      </c>
      <c r="AO1519">
        <f>IF(DEGREES(ACOS(SIN(RADIANS(G1519))*SIN(RADIANS(E1526))+COS(RADIANS(G1519))*COS(RADIANS(E1526))*COS(RADIANS(AO1516))))&gt;90,0,$F$4*$F$5/E1525^2*(SIN(RADIANS(G1519))*SIN(RADIANS(E1526))+COS(RADIANS(G1519))*COS(RADIANS(E1526))*COS(RADIANS(AO1516))))</f>
        <v>0</v>
      </c>
      <c r="AP1519">
        <f>IF(DEGREES(ACOS(SIN(RADIANS(G1519))*SIN(RADIANS(E1526))+COS(RADIANS(G1519))*COS(RADIANS(E1526))*COS(RADIANS(AP1516))))&gt;90,0,$F$4*$F$5/E1525^2*(SIN(RADIANS(G1519))*SIN(RADIANS(E1526))+COS(RADIANS(G1519))*COS(RADIANS(E1526))*COS(RADIANS(AP1516))))</f>
        <v>0</v>
      </c>
      <c r="AQ1519">
        <f>IF(DEGREES(ACOS(SIN(RADIANS(G1519))*SIN(RADIANS(E1526))+COS(RADIANS(G1519))*COS(RADIANS(E1526))*COS(RADIANS(AQ1516))))&gt;90,0,$F$4*$F$5/E1525^2*(SIN(RADIANS(G1519))*SIN(RADIANS(E1526))+COS(RADIANS(G1519))*COS(RADIANS(E1526))*COS(RADIANS(AQ1516))))</f>
        <v>0</v>
      </c>
      <c r="AR1519">
        <f>IF(DEGREES(ACOS(SIN(RADIANS(G1519))*SIN(RADIANS(E1526))+COS(RADIANS(G1519))*COS(RADIANS(E1526))*COS(RADIANS(AR1516))))&gt;90,0,$F$4*$F$5/E1525^2*(SIN(RADIANS(G1519))*SIN(RADIANS(E1526))+COS(RADIANS(G1519))*COS(RADIANS(E1526))*COS(RADIANS(AR1516))))</f>
        <v>0</v>
      </c>
    </row>
    <row r="1520" spans="2:44" x14ac:dyDescent="0.5">
      <c r="B1520" s="40" t="s">
        <v>781</v>
      </c>
      <c r="E1520">
        <f>IF(E1519-$F$13&lt;0,E1519-$F$13+360,IF(E1519-$F$13&gt;360,E1519-$F$13-360,E1519-$F$13))</f>
        <v>10</v>
      </c>
      <c r="G1520">
        <v>70</v>
      </c>
      <c r="I1520">
        <f>IF(DEGREES(ACOS(SIN(RADIANS(G1520))*SIN(RADIANS(E1526))+COS(RADIANS(G1520))*COS(RADIANS(E1526))*COS(RADIANS(I1516))))&gt;90,0,$F$4*$F$5/E1525^2*(SIN(RADIANS(G1520))*SIN(RADIANS(E1526))+COS(RADIANS(G1520))*COS(RADIANS(E1526))*COS(RADIANS(I1516))))</f>
        <v>0</v>
      </c>
      <c r="J1520">
        <f>IF(DEGREES(ACOS(SIN(RADIANS(G1520))*SIN(RADIANS(E1526))+COS(RADIANS(G1520))*COS(RADIANS(E1526))*COS(RADIANS(J1516))))&gt;90,0,$F$4*$F$5/E1525^2*(SIN(RADIANS(G1520))*SIN(RADIANS(E1526))+COS(RADIANS(G1520))*COS(RADIANS(E1526))*COS(RADIANS(J1516))))</f>
        <v>0</v>
      </c>
      <c r="K1520">
        <f>IF(DEGREES(ACOS(SIN(RADIANS(G1520))*SIN(RADIANS(E1526))+COS(RADIANS(G1520))*COS(RADIANS(E1526))*COS(RADIANS(K1516))))&gt;90,0,$F$4*$F$5/E1525^2*(SIN(RADIANS(G1520))*SIN(RADIANS(E1526))+COS(RADIANS(G1520))*COS(RADIANS(E1526))*COS(RADIANS(K1516))))</f>
        <v>0</v>
      </c>
      <c r="L1520">
        <f>IF(DEGREES(ACOS(SIN(RADIANS(G1520))*SIN(RADIANS(E1526))+COS(RADIANS(G1520))*COS(RADIANS(E1526))*COS(RADIANS(L1516))))&gt;90,0,$F$4*$F$5/E1525^2*(SIN(RADIANS(G1520))*SIN(RADIANS(E1526))+COS(RADIANS(G1520))*COS(RADIANS(E1526))*COS(RADIANS(L1516))))</f>
        <v>0</v>
      </c>
      <c r="M1520">
        <f>IF(DEGREES(ACOS(SIN(RADIANS(G1520))*SIN(RADIANS(E1526))+COS(RADIANS(G1520))*COS(RADIANS(E1526))*COS(RADIANS(M1516))))&gt;90,0,$F$4*$F$5/E1525^2*(SIN(RADIANS(G1520))*SIN(RADIANS(E1526))+COS(RADIANS(G1520))*COS(RADIANS(E1526))*COS(RADIANS(M1516))))</f>
        <v>0</v>
      </c>
      <c r="N1520">
        <f>IF(DEGREES(ACOS(SIN(RADIANS(G1520))*SIN(RADIANS(E1526))+COS(RADIANS(G1520))*COS(RADIANS(E1526))*COS(RADIANS(N1516))))&gt;90,0,$F$4*$F$5/E1525^2*(SIN(RADIANS(G1520))*SIN(RADIANS(E1526))+COS(RADIANS(G1520))*COS(RADIANS(E1526))*COS(RADIANS(N1516))))</f>
        <v>0</v>
      </c>
      <c r="O1520">
        <f>IF(DEGREES(ACOS(SIN(RADIANS(G1520))*SIN(RADIANS(E1526))+COS(RADIANS(G1520))*COS(RADIANS(E1526))*COS(RADIANS(O1516))))&gt;90,0,$F$4*$F$5/E1525^2*(SIN(RADIANS(G1520))*SIN(RADIANS(E1526))+COS(RADIANS(G1520))*COS(RADIANS(E1526))*COS(RADIANS(O1516))))</f>
        <v>0</v>
      </c>
      <c r="P1520">
        <f>IF(DEGREES(ACOS(SIN(RADIANS(G1520))*SIN(RADIANS(E1526))+COS(RADIANS(G1520))*COS(RADIANS(E1526))*COS(RADIANS(P1516))))&gt;90,0,$F$4*$F$5/E1525^2*(SIN(RADIANS(G1520))*SIN(RADIANS(E1526))+COS(RADIANS(G1520))*COS(RADIANS(E1526))*COS(RADIANS(P1516))))</f>
        <v>0</v>
      </c>
      <c r="Q1520">
        <f>IF(DEGREES(ACOS(SIN(RADIANS(G1520))*SIN(RADIANS(E1526))+COS(RADIANS(G1520))*COS(RADIANS(E1526))*COS(RADIANS(Q1516))))&gt;90,0,$F$4*$F$5/E1525^2*(SIN(RADIANS(G1520))*SIN(RADIANS(E1526))+COS(RADIANS(G1520))*COS(RADIANS(E1526))*COS(RADIANS(Q1516))))</f>
        <v>0</v>
      </c>
      <c r="R1520" t="e">
        <f>IF(DEGREES(ACOS(SIN(RADIANS(G1520))*SIN(RADIANS(E1526))+COS(RADIANS(G1520))*COS(RADIANS(E1526))*COS(RADIANS(R1516))))&gt;90,0,$F$4*$F$5/E1525^2*(SIN(RADIANS(G1520))*SIN(RADIANS(E1526))+COS(RADIANS(G1520))*COS(RADIANS(E1526))*COS(RADIANS(R1516))))</f>
        <v>#DIV/0!</v>
      </c>
      <c r="S1520" t="e">
        <f>IF(DEGREES(ACOS(SIN(RADIANS(G1520))*SIN(RADIANS(E1526))+COS(RADIANS(G1520))*COS(RADIANS(E1526))*COS(RADIANS(S1516))))&gt;90,0,$F$4*$F$5/E1525^2*(SIN(RADIANS(G1520))*SIN(RADIANS(E1526))+COS(RADIANS(G1520))*COS(RADIANS(E1526))*COS(RADIANS(S1516))))</f>
        <v>#DIV/0!</v>
      </c>
      <c r="T1520" t="e">
        <f>IF(DEGREES(ACOS(SIN(RADIANS(G1520))*SIN(RADIANS(E1526))+COS(RADIANS(G1520))*COS(RADIANS(E1526))*COS(RADIANS(T1516))))&gt;90,0,$F$4*$F$5/E1525^2*(SIN(RADIANS(G1520))*SIN(RADIANS(E1526))+COS(RADIANS(G1520))*COS(RADIANS(E1526))*COS(RADIANS(T1516))))</f>
        <v>#DIV/0!</v>
      </c>
      <c r="U1520" t="e">
        <f>IF(DEGREES(ACOS(SIN(RADIANS(G1520))*SIN(RADIANS(E1526))+COS(RADIANS(G1520))*COS(RADIANS(E1526))*COS(RADIANS(U1516))))&gt;90,0,$F$4*$F$5/E1525^2*(SIN(RADIANS(G1520))*SIN(RADIANS(E1526))+COS(RADIANS(G1520))*COS(RADIANS(E1526))*COS(RADIANS(U1516))))</f>
        <v>#DIV/0!</v>
      </c>
      <c r="V1520" t="e">
        <f>IF(DEGREES(ACOS(SIN(RADIANS(G1520))*SIN(RADIANS(E1526))+COS(RADIANS(G1520))*COS(RADIANS(E1526))*COS(RADIANS(V1516))))&gt;90,0,$F$4*$F$5/E1525^2*(SIN(RADIANS(G1520))*SIN(RADIANS(E1526))+COS(RADIANS(G1520))*COS(RADIANS(E1526))*COS(RADIANS(V1516))))</f>
        <v>#DIV/0!</v>
      </c>
      <c r="W1520" t="e">
        <f>IF(DEGREES(ACOS(SIN(RADIANS(G1520))*SIN(RADIANS(E1526))+COS(RADIANS(G1520))*COS(RADIANS(E1526))*COS(RADIANS(W1516))))&gt;90,0,$F$4*$F$5/E1525^2*(SIN(RADIANS(G1520))*SIN(RADIANS(E1526))+COS(RADIANS(G1520))*COS(RADIANS(E1526))*COS(RADIANS(W1516))))</f>
        <v>#DIV/0!</v>
      </c>
      <c r="X1520" t="e">
        <f>IF(DEGREES(ACOS(SIN(RADIANS(G1520))*SIN(RADIANS(E1526))+COS(RADIANS(G1520))*COS(RADIANS(E1526))*COS(RADIANS(X1516))))&gt;90,0,$F$4*$F$5/E1525^2*(SIN(RADIANS(G1520))*SIN(RADIANS(E1526))+COS(RADIANS(G1520))*COS(RADIANS(E1526))*COS(RADIANS(X1516))))</f>
        <v>#DIV/0!</v>
      </c>
      <c r="Y1520" t="e">
        <f>IF(DEGREES(ACOS(SIN(RADIANS(G1520))*SIN(RADIANS(E1526))+COS(RADIANS(G1520))*COS(RADIANS(E1526))*COS(RADIANS(Y1516))))&gt;90,0,$F$4*$F$5/E1525^2*(SIN(RADIANS(G1520))*SIN(RADIANS(E1526))+COS(RADIANS(G1520))*COS(RADIANS(E1526))*COS(RADIANS(Y1516))))</f>
        <v>#DIV/0!</v>
      </c>
      <c r="Z1520" t="e">
        <f>IF(DEGREES(ACOS(SIN(RADIANS(G1520))*SIN(RADIANS(E1526))+COS(RADIANS(G1520))*COS(RADIANS(E1526))*COS(RADIANS(Z1516))))&gt;90,0,$F$4*$F$5/E1525^2*(SIN(RADIANS(G1520))*SIN(RADIANS(E1526))+COS(RADIANS(G1520))*COS(RADIANS(E1526))*COS(RADIANS(Z1516))))</f>
        <v>#DIV/0!</v>
      </c>
      <c r="AA1520" t="e">
        <f>IF(DEGREES(ACOS(SIN(RADIANS(G1520))*SIN(RADIANS(E1526))+COS(RADIANS(G1520))*COS(RADIANS(E1526))*COS(RADIANS(AA1516))))&gt;90,0,$F$4*$F$5/E1525^2*(SIN(RADIANS(G1520))*SIN(RADIANS(E1526))+COS(RADIANS(G1520))*COS(RADIANS(E1526))*COS(RADIANS(AA1516))))</f>
        <v>#DIV/0!</v>
      </c>
      <c r="AB1520" t="e">
        <f>IF(DEGREES(ACOS(SIN(RADIANS(G1520))*SIN(RADIANS(E1526))+COS(RADIANS(G1520))*COS(RADIANS(E1526))*COS(RADIANS(AB1516))))&gt;90,0,$F$4*$F$5/E1525^2*(SIN(RADIANS(G1520))*SIN(RADIANS(E1526))+COS(RADIANS(G1520))*COS(RADIANS(E1526))*COS(RADIANS(AB1516))))</f>
        <v>#DIV/0!</v>
      </c>
      <c r="AC1520" t="e">
        <f>IF(DEGREES(ACOS(SIN(RADIANS(G1520))*SIN(RADIANS(E1526))+COS(RADIANS(G1520))*COS(RADIANS(E1526))*COS(RADIANS(AC1516))))&gt;90,0,$F$4*$F$5/E1525^2*(SIN(RADIANS(G1520))*SIN(RADIANS(E1526))+COS(RADIANS(G1520))*COS(RADIANS(E1526))*COS(RADIANS(AC1516))))</f>
        <v>#DIV/0!</v>
      </c>
      <c r="AD1520" t="e">
        <f>IF(DEGREES(ACOS(SIN(RADIANS(G1520))*SIN(RADIANS(E1526))+COS(RADIANS(G1520))*COS(RADIANS(E1526))*COS(RADIANS(AD1516))))&gt;90,0,$F$4*$F$5/E1525^2*(SIN(RADIANS(G1520))*SIN(RADIANS(E1526))+COS(RADIANS(G1520))*COS(RADIANS(E1526))*COS(RADIANS(AD1516))))</f>
        <v>#DIV/0!</v>
      </c>
      <c r="AE1520" t="e">
        <f>IF(DEGREES(ACOS(SIN(RADIANS(G1520))*SIN(RADIANS(E1526))+COS(RADIANS(G1520))*COS(RADIANS(E1526))*COS(RADIANS(AE1516))))&gt;90,0,$F$4*$F$5/E1525^2*(SIN(RADIANS(G1520))*SIN(RADIANS(E1526))+COS(RADIANS(G1520))*COS(RADIANS(E1526))*COS(RADIANS(AE1516))))</f>
        <v>#DIV/0!</v>
      </c>
      <c r="AF1520" t="e">
        <f>IF(DEGREES(ACOS(SIN(RADIANS(G1520))*SIN(RADIANS(E1526))+COS(RADIANS(G1520))*COS(RADIANS(E1526))*COS(RADIANS(AF1516))))&gt;90,0,$F$4*$F$5/E1525^2*(SIN(RADIANS(G1520))*SIN(RADIANS(E1526))+COS(RADIANS(G1520))*COS(RADIANS(E1526))*COS(RADIANS(AF1516))))</f>
        <v>#DIV/0!</v>
      </c>
      <c r="AG1520" t="e">
        <f>IF(DEGREES(ACOS(SIN(RADIANS(G1520))*SIN(RADIANS(E1526))+COS(RADIANS(G1520))*COS(RADIANS(E1526))*COS(RADIANS(AG1516))))&gt;90,0,$F$4*$F$5/E1525^2*(SIN(RADIANS(G1520))*SIN(RADIANS(E1526))+COS(RADIANS(G1520))*COS(RADIANS(E1526))*COS(RADIANS(AG1516))))</f>
        <v>#DIV/0!</v>
      </c>
      <c r="AH1520" t="e">
        <f>IF(DEGREES(ACOS(SIN(RADIANS(G1520))*SIN(RADIANS(E1526))+COS(RADIANS(G1520))*COS(RADIANS(E1526))*COS(RADIANS(AH1516))))&gt;90,0,$F$4*$F$5/E1525^2*(SIN(RADIANS(G1520))*SIN(RADIANS(E1526))+COS(RADIANS(G1520))*COS(RADIANS(E1526))*COS(RADIANS(AH1516))))</f>
        <v>#DIV/0!</v>
      </c>
      <c r="AI1520" t="e">
        <f>IF(DEGREES(ACOS(SIN(RADIANS(G1520))*SIN(RADIANS(E1526))+COS(RADIANS(G1520))*COS(RADIANS(E1526))*COS(RADIANS(AI1516))))&gt;90,0,$F$4*$F$5/E1525^2*(SIN(RADIANS(G1520))*SIN(RADIANS(E1526))+COS(RADIANS(G1520))*COS(RADIANS(E1526))*COS(RADIANS(AI1516))))</f>
        <v>#DIV/0!</v>
      </c>
      <c r="AJ1520" t="e">
        <f>IF(DEGREES(ACOS(SIN(RADIANS(G1520))*SIN(RADIANS(E1526))+COS(RADIANS(G1520))*COS(RADIANS(E1526))*COS(RADIANS(AJ1516))))&gt;90,0,$F$4*$F$5/E1525^2*(SIN(RADIANS(G1520))*SIN(RADIANS(E1526))+COS(RADIANS(G1520))*COS(RADIANS(E1526))*COS(RADIANS(AJ1516))))</f>
        <v>#DIV/0!</v>
      </c>
      <c r="AK1520">
        <f>IF(DEGREES(ACOS(SIN(RADIANS(G1520))*SIN(RADIANS(E1526))+COS(RADIANS(G1520))*COS(RADIANS(E1526))*COS(RADIANS(AK1516))))&gt;90,0,$F$4*$F$5/E1525^2*(SIN(RADIANS(G1520))*SIN(RADIANS(E1526))+COS(RADIANS(G1520))*COS(RADIANS(E1526))*COS(RADIANS(AK1516))))</f>
        <v>0</v>
      </c>
      <c r="AL1520">
        <f>IF(DEGREES(ACOS(SIN(RADIANS(G1520))*SIN(RADIANS(E1526))+COS(RADIANS(G1520))*COS(RADIANS(E1526))*COS(RADIANS(AL1516))))&gt;90,0,$F$4*$F$5/E1525^2*(SIN(RADIANS(G1520))*SIN(RADIANS(E1526))+COS(RADIANS(G1520))*COS(RADIANS(E1526))*COS(RADIANS(AL1516))))</f>
        <v>0</v>
      </c>
      <c r="AM1520">
        <f>IF(DEGREES(ACOS(SIN(RADIANS(G1520))*SIN(RADIANS(E1526))+COS(RADIANS(G1520))*COS(RADIANS(E1526))*COS(RADIANS(AM1516))))&gt;90,0,$F$4*$F$5/E1525^2*(SIN(RADIANS(G1520))*SIN(RADIANS(E1526))+COS(RADIANS(G1520))*COS(RADIANS(E1526))*COS(RADIANS(AM1516))))</f>
        <v>0</v>
      </c>
      <c r="AN1520">
        <f>IF(DEGREES(ACOS(SIN(RADIANS(G1520))*SIN(RADIANS(E1526))+COS(RADIANS(G1520))*COS(RADIANS(E1526))*COS(RADIANS(AN1516))))&gt;90,0,$F$4*$F$5/E1525^2*(SIN(RADIANS(G1520))*SIN(RADIANS(E1526))+COS(RADIANS(G1520))*COS(RADIANS(E1526))*COS(RADIANS(AN1516))))</f>
        <v>0</v>
      </c>
      <c r="AO1520">
        <f>IF(DEGREES(ACOS(SIN(RADIANS(G1520))*SIN(RADIANS(E1526))+COS(RADIANS(G1520))*COS(RADIANS(E1526))*COS(RADIANS(AO1516))))&gt;90,0,$F$4*$F$5/E1525^2*(SIN(RADIANS(G1520))*SIN(RADIANS(E1526))+COS(RADIANS(G1520))*COS(RADIANS(E1526))*COS(RADIANS(AO1516))))</f>
        <v>0</v>
      </c>
      <c r="AP1520">
        <f>IF(DEGREES(ACOS(SIN(RADIANS(G1520))*SIN(RADIANS(E1526))+COS(RADIANS(G1520))*COS(RADIANS(E1526))*COS(RADIANS(AP1516))))&gt;90,0,$F$4*$F$5/E1525^2*(SIN(RADIANS(G1520))*SIN(RADIANS(E1526))+COS(RADIANS(G1520))*COS(RADIANS(E1526))*COS(RADIANS(AP1516))))</f>
        <v>0</v>
      </c>
      <c r="AQ1520">
        <f>IF(DEGREES(ACOS(SIN(RADIANS(G1520))*SIN(RADIANS(E1526))+COS(RADIANS(G1520))*COS(RADIANS(E1526))*COS(RADIANS(AQ1516))))&gt;90,0,$F$4*$F$5/E1525^2*(SIN(RADIANS(G1520))*SIN(RADIANS(E1526))+COS(RADIANS(G1520))*COS(RADIANS(E1526))*COS(RADIANS(AQ1516))))</f>
        <v>0</v>
      </c>
      <c r="AR1520">
        <f>IF(DEGREES(ACOS(SIN(RADIANS(G1520))*SIN(RADIANS(E1526))+COS(RADIANS(G1520))*COS(RADIANS(E1526))*COS(RADIANS(AR1516))))&gt;90,0,$F$4*$F$5/E1525^2*(SIN(RADIANS(G1520))*SIN(RADIANS(E1526))+COS(RADIANS(G1520))*COS(RADIANS(E1526))*COS(RADIANS(AR1516))))</f>
        <v>0</v>
      </c>
    </row>
    <row r="1521" spans="2:44" x14ac:dyDescent="0.5">
      <c r="B1521" s="40" t="s">
        <v>727</v>
      </c>
      <c r="E1521">
        <f>IF(E1518&lt;360,E1518/360,(E1518-360)/360)</f>
        <v>0.77777777777777779</v>
      </c>
      <c r="G1521">
        <v>60</v>
      </c>
      <c r="I1521">
        <f>IF(DEGREES(ACOS(SIN(RADIANS(G1521))*SIN(RADIANS(E1526))+COS(RADIANS(G1521))*COS(RADIANS(E1526))*COS(RADIANS(I1516))))&gt;90,0,$F$4*$F$5/E1525^2*(SIN(RADIANS(G1521))*SIN(RADIANS(E1526))+COS(RADIANS(G1521))*COS(RADIANS(E1526))*COS(RADIANS(I1516))))</f>
        <v>0</v>
      </c>
      <c r="J1521">
        <f>IF(DEGREES(ACOS(SIN(RADIANS(G1521))*SIN(RADIANS(E1526))+COS(RADIANS(G1521))*COS(RADIANS(E1526))*COS(RADIANS(J1516))))&gt;90,0,$F$4*$F$5/E1525^2*(SIN(RADIANS(G1521))*SIN(RADIANS(E1526))+COS(RADIANS(G1521))*COS(RADIANS(E1526))*COS(RADIANS(J1516))))</f>
        <v>0</v>
      </c>
      <c r="K1521">
        <f>IF(DEGREES(ACOS(SIN(RADIANS(G1521))*SIN(RADIANS(E1526))+COS(RADIANS(G1521))*COS(RADIANS(E1526))*COS(RADIANS(K1516))))&gt;90,0,$F$4*$F$5/E1525^2*(SIN(RADIANS(G1521))*SIN(RADIANS(E1526))+COS(RADIANS(G1521))*COS(RADIANS(E1526))*COS(RADIANS(K1516))))</f>
        <v>0</v>
      </c>
      <c r="L1521">
        <f>IF(DEGREES(ACOS(SIN(RADIANS(G1521))*SIN(RADIANS(E1526))+COS(RADIANS(G1521))*COS(RADIANS(E1526))*COS(RADIANS(L1516))))&gt;90,0,$F$4*$F$5/E1525^2*(SIN(RADIANS(G1521))*SIN(RADIANS(E1526))+COS(RADIANS(G1521))*COS(RADIANS(E1526))*COS(RADIANS(L1516))))</f>
        <v>0</v>
      </c>
      <c r="M1521">
        <f>IF(DEGREES(ACOS(SIN(RADIANS(G1521))*SIN(RADIANS(E1526))+COS(RADIANS(G1521))*COS(RADIANS(E1526))*COS(RADIANS(M1516))))&gt;90,0,$F$4*$F$5/E1525^2*(SIN(RADIANS(G1521))*SIN(RADIANS(E1526))+COS(RADIANS(G1521))*COS(RADIANS(E1526))*COS(RADIANS(M1516))))</f>
        <v>0</v>
      </c>
      <c r="N1521">
        <f>IF(DEGREES(ACOS(SIN(RADIANS(G1521))*SIN(RADIANS(E1526))+COS(RADIANS(G1521))*COS(RADIANS(E1526))*COS(RADIANS(N1516))))&gt;90,0,$F$4*$F$5/E1525^2*(SIN(RADIANS(G1521))*SIN(RADIANS(E1526))+COS(RADIANS(G1521))*COS(RADIANS(E1526))*COS(RADIANS(N1516))))</f>
        <v>0</v>
      </c>
      <c r="O1521">
        <f>IF(DEGREES(ACOS(SIN(RADIANS(G1521))*SIN(RADIANS(E1526))+COS(RADIANS(G1521))*COS(RADIANS(E1526))*COS(RADIANS(O1516))))&gt;90,0,$F$4*$F$5/E1525^2*(SIN(RADIANS(G1521))*SIN(RADIANS(E1526))+COS(RADIANS(G1521))*COS(RADIANS(E1526))*COS(RADIANS(O1516))))</f>
        <v>0</v>
      </c>
      <c r="P1521">
        <f>IF(DEGREES(ACOS(SIN(RADIANS(G1521))*SIN(RADIANS(E1526))+COS(RADIANS(G1521))*COS(RADIANS(E1526))*COS(RADIANS(P1516))))&gt;90,0,$F$4*$F$5/E1525^2*(SIN(RADIANS(G1521))*SIN(RADIANS(E1526))+COS(RADIANS(G1521))*COS(RADIANS(E1526))*COS(RADIANS(P1516))))</f>
        <v>0</v>
      </c>
      <c r="Q1521">
        <f>IF(DEGREES(ACOS(SIN(RADIANS(G1521))*SIN(RADIANS(E1526))+COS(RADIANS(G1521))*COS(RADIANS(E1526))*COS(RADIANS(Q1516))))&gt;90,0,$F$4*$F$5/E1525^2*(SIN(RADIANS(G1521))*SIN(RADIANS(E1526))+COS(RADIANS(G1521))*COS(RADIANS(E1526))*COS(RADIANS(Q1516))))</f>
        <v>0</v>
      </c>
      <c r="R1521" t="e">
        <f>IF(DEGREES(ACOS(SIN(RADIANS(G1521))*SIN(RADIANS(E1526))+COS(RADIANS(G1521))*COS(RADIANS(E1526))*COS(RADIANS(R1516))))&gt;90,0,$F$4*$F$5/E1525^2*(SIN(RADIANS(G1521))*SIN(RADIANS(E1526))+COS(RADIANS(G1521))*COS(RADIANS(E1526))*COS(RADIANS(R1516))))</f>
        <v>#DIV/0!</v>
      </c>
      <c r="S1521" t="e">
        <f>IF(DEGREES(ACOS(SIN(RADIANS(G1521))*SIN(RADIANS(E1526))+COS(RADIANS(G1521))*COS(RADIANS(E1526))*COS(RADIANS(S1516))))&gt;90,0,$F$4*$F$5/E1525^2*(SIN(RADIANS(G1521))*SIN(RADIANS(E1526))+COS(RADIANS(G1521))*COS(RADIANS(E1526))*COS(RADIANS(S1516))))</f>
        <v>#DIV/0!</v>
      </c>
      <c r="T1521" t="e">
        <f>IF(DEGREES(ACOS(SIN(RADIANS(G1521))*SIN(RADIANS(E1526))+COS(RADIANS(G1521))*COS(RADIANS(E1526))*COS(RADIANS(T1516))))&gt;90,0,$F$4*$F$5/E1525^2*(SIN(RADIANS(G1521))*SIN(RADIANS(E1526))+COS(RADIANS(G1521))*COS(RADIANS(E1526))*COS(RADIANS(T1516))))</f>
        <v>#DIV/0!</v>
      </c>
      <c r="U1521" t="e">
        <f>IF(DEGREES(ACOS(SIN(RADIANS(G1521))*SIN(RADIANS(E1526))+COS(RADIANS(G1521))*COS(RADIANS(E1526))*COS(RADIANS(U1516))))&gt;90,0,$F$4*$F$5/E1525^2*(SIN(RADIANS(G1521))*SIN(RADIANS(E1526))+COS(RADIANS(G1521))*COS(RADIANS(E1526))*COS(RADIANS(U1516))))</f>
        <v>#DIV/0!</v>
      </c>
      <c r="V1521" t="e">
        <f>IF(DEGREES(ACOS(SIN(RADIANS(G1521))*SIN(RADIANS(E1526))+COS(RADIANS(G1521))*COS(RADIANS(E1526))*COS(RADIANS(V1516))))&gt;90,0,$F$4*$F$5/E1525^2*(SIN(RADIANS(G1521))*SIN(RADIANS(E1526))+COS(RADIANS(G1521))*COS(RADIANS(E1526))*COS(RADIANS(V1516))))</f>
        <v>#DIV/0!</v>
      </c>
      <c r="W1521" t="e">
        <f>IF(DEGREES(ACOS(SIN(RADIANS(G1521))*SIN(RADIANS(E1526))+COS(RADIANS(G1521))*COS(RADIANS(E1526))*COS(RADIANS(W1516))))&gt;90,0,$F$4*$F$5/E1525^2*(SIN(RADIANS(G1521))*SIN(RADIANS(E1526))+COS(RADIANS(G1521))*COS(RADIANS(E1526))*COS(RADIANS(W1516))))</f>
        <v>#DIV/0!</v>
      </c>
      <c r="X1521" t="e">
        <f>IF(DEGREES(ACOS(SIN(RADIANS(G1521))*SIN(RADIANS(E1526))+COS(RADIANS(G1521))*COS(RADIANS(E1526))*COS(RADIANS(X1516))))&gt;90,0,$F$4*$F$5/E1525^2*(SIN(RADIANS(G1521))*SIN(RADIANS(E1526))+COS(RADIANS(G1521))*COS(RADIANS(E1526))*COS(RADIANS(X1516))))</f>
        <v>#DIV/0!</v>
      </c>
      <c r="Y1521" t="e">
        <f>IF(DEGREES(ACOS(SIN(RADIANS(G1521))*SIN(RADIANS(E1526))+COS(RADIANS(G1521))*COS(RADIANS(E1526))*COS(RADIANS(Y1516))))&gt;90,0,$F$4*$F$5/E1525^2*(SIN(RADIANS(G1521))*SIN(RADIANS(E1526))+COS(RADIANS(G1521))*COS(RADIANS(E1526))*COS(RADIANS(Y1516))))</f>
        <v>#DIV/0!</v>
      </c>
      <c r="Z1521" t="e">
        <f>IF(DEGREES(ACOS(SIN(RADIANS(G1521))*SIN(RADIANS(E1526))+COS(RADIANS(G1521))*COS(RADIANS(E1526))*COS(RADIANS(Z1516))))&gt;90,0,$F$4*$F$5/E1525^2*(SIN(RADIANS(G1521))*SIN(RADIANS(E1526))+COS(RADIANS(G1521))*COS(RADIANS(E1526))*COS(RADIANS(Z1516))))</f>
        <v>#DIV/0!</v>
      </c>
      <c r="AA1521" t="e">
        <f>IF(DEGREES(ACOS(SIN(RADIANS(G1521))*SIN(RADIANS(E1526))+COS(RADIANS(G1521))*COS(RADIANS(E1526))*COS(RADIANS(AA1516))))&gt;90,0,$F$4*$F$5/E1525^2*(SIN(RADIANS(G1521))*SIN(RADIANS(E1526))+COS(RADIANS(G1521))*COS(RADIANS(E1526))*COS(RADIANS(AA1516))))</f>
        <v>#DIV/0!</v>
      </c>
      <c r="AB1521" t="e">
        <f>IF(DEGREES(ACOS(SIN(RADIANS(G1521))*SIN(RADIANS(E1526))+COS(RADIANS(G1521))*COS(RADIANS(E1526))*COS(RADIANS(AB1516))))&gt;90,0,$F$4*$F$5/E1525^2*(SIN(RADIANS(G1521))*SIN(RADIANS(E1526))+COS(RADIANS(G1521))*COS(RADIANS(E1526))*COS(RADIANS(AB1516))))</f>
        <v>#DIV/0!</v>
      </c>
      <c r="AC1521" t="e">
        <f>IF(DEGREES(ACOS(SIN(RADIANS(G1521))*SIN(RADIANS(E1526))+COS(RADIANS(G1521))*COS(RADIANS(E1526))*COS(RADIANS(AC1516))))&gt;90,0,$F$4*$F$5/E1525^2*(SIN(RADIANS(G1521))*SIN(RADIANS(E1526))+COS(RADIANS(G1521))*COS(RADIANS(E1526))*COS(RADIANS(AC1516))))</f>
        <v>#DIV/0!</v>
      </c>
      <c r="AD1521" t="e">
        <f>IF(DEGREES(ACOS(SIN(RADIANS(G1521))*SIN(RADIANS(E1526))+COS(RADIANS(G1521))*COS(RADIANS(E1526))*COS(RADIANS(AD1516))))&gt;90,0,$F$4*$F$5/E1525^2*(SIN(RADIANS(G1521))*SIN(RADIANS(E1526))+COS(RADIANS(G1521))*COS(RADIANS(E1526))*COS(RADIANS(AD1516))))</f>
        <v>#DIV/0!</v>
      </c>
      <c r="AE1521" t="e">
        <f>IF(DEGREES(ACOS(SIN(RADIANS(G1521))*SIN(RADIANS(E1526))+COS(RADIANS(G1521))*COS(RADIANS(E1526))*COS(RADIANS(AE1516))))&gt;90,0,$F$4*$F$5/E1525^2*(SIN(RADIANS(G1521))*SIN(RADIANS(E1526))+COS(RADIANS(G1521))*COS(RADIANS(E1526))*COS(RADIANS(AE1516))))</f>
        <v>#DIV/0!</v>
      </c>
      <c r="AF1521" t="e">
        <f>IF(DEGREES(ACOS(SIN(RADIANS(G1521))*SIN(RADIANS(E1526))+COS(RADIANS(G1521))*COS(RADIANS(E1526))*COS(RADIANS(AF1516))))&gt;90,0,$F$4*$F$5/E1525^2*(SIN(RADIANS(G1521))*SIN(RADIANS(E1526))+COS(RADIANS(G1521))*COS(RADIANS(E1526))*COS(RADIANS(AF1516))))</f>
        <v>#DIV/0!</v>
      </c>
      <c r="AG1521" t="e">
        <f>IF(DEGREES(ACOS(SIN(RADIANS(G1521))*SIN(RADIANS(E1526))+COS(RADIANS(G1521))*COS(RADIANS(E1526))*COS(RADIANS(AG1516))))&gt;90,0,$F$4*$F$5/E1525^2*(SIN(RADIANS(G1521))*SIN(RADIANS(E1526))+COS(RADIANS(G1521))*COS(RADIANS(E1526))*COS(RADIANS(AG1516))))</f>
        <v>#DIV/0!</v>
      </c>
      <c r="AH1521" t="e">
        <f>IF(DEGREES(ACOS(SIN(RADIANS(G1521))*SIN(RADIANS(E1526))+COS(RADIANS(G1521))*COS(RADIANS(E1526))*COS(RADIANS(AH1516))))&gt;90,0,$F$4*$F$5/E1525^2*(SIN(RADIANS(G1521))*SIN(RADIANS(E1526))+COS(RADIANS(G1521))*COS(RADIANS(E1526))*COS(RADIANS(AH1516))))</f>
        <v>#DIV/0!</v>
      </c>
      <c r="AI1521" t="e">
        <f>IF(DEGREES(ACOS(SIN(RADIANS(G1521))*SIN(RADIANS(E1526))+COS(RADIANS(G1521))*COS(RADIANS(E1526))*COS(RADIANS(AI1516))))&gt;90,0,$F$4*$F$5/E1525^2*(SIN(RADIANS(G1521))*SIN(RADIANS(E1526))+COS(RADIANS(G1521))*COS(RADIANS(E1526))*COS(RADIANS(AI1516))))</f>
        <v>#DIV/0!</v>
      </c>
      <c r="AJ1521" t="e">
        <f>IF(DEGREES(ACOS(SIN(RADIANS(G1521))*SIN(RADIANS(E1526))+COS(RADIANS(G1521))*COS(RADIANS(E1526))*COS(RADIANS(AJ1516))))&gt;90,0,$F$4*$F$5/E1525^2*(SIN(RADIANS(G1521))*SIN(RADIANS(E1526))+COS(RADIANS(G1521))*COS(RADIANS(E1526))*COS(RADIANS(AJ1516))))</f>
        <v>#DIV/0!</v>
      </c>
      <c r="AK1521">
        <f>IF(DEGREES(ACOS(SIN(RADIANS(G1521))*SIN(RADIANS(E1526))+COS(RADIANS(G1521))*COS(RADIANS(E1526))*COS(RADIANS(AK1516))))&gt;90,0,$F$4*$F$5/E1525^2*(SIN(RADIANS(G1521))*SIN(RADIANS(E1526))+COS(RADIANS(G1521))*COS(RADIANS(E1526))*COS(RADIANS(AK1516))))</f>
        <v>0</v>
      </c>
      <c r="AL1521">
        <f>IF(DEGREES(ACOS(SIN(RADIANS(G1521))*SIN(RADIANS(E1526))+COS(RADIANS(G1521))*COS(RADIANS(E1526))*COS(RADIANS(AL1516))))&gt;90,0,$F$4*$F$5/E1525^2*(SIN(RADIANS(G1521))*SIN(RADIANS(E1526))+COS(RADIANS(G1521))*COS(RADIANS(E1526))*COS(RADIANS(AL1516))))</f>
        <v>0</v>
      </c>
      <c r="AM1521">
        <f>IF(DEGREES(ACOS(SIN(RADIANS(G1521))*SIN(RADIANS(E1526))+COS(RADIANS(G1521))*COS(RADIANS(E1526))*COS(RADIANS(AM1516))))&gt;90,0,$F$4*$F$5/E1525^2*(SIN(RADIANS(G1521))*SIN(RADIANS(E1526))+COS(RADIANS(G1521))*COS(RADIANS(E1526))*COS(RADIANS(AM1516))))</f>
        <v>0</v>
      </c>
      <c r="AN1521">
        <f>IF(DEGREES(ACOS(SIN(RADIANS(G1521))*SIN(RADIANS(E1526))+COS(RADIANS(G1521))*COS(RADIANS(E1526))*COS(RADIANS(AN1516))))&gt;90,0,$F$4*$F$5/E1525^2*(SIN(RADIANS(G1521))*SIN(RADIANS(E1526))+COS(RADIANS(G1521))*COS(RADIANS(E1526))*COS(RADIANS(AN1516))))</f>
        <v>0</v>
      </c>
      <c r="AO1521">
        <f>IF(DEGREES(ACOS(SIN(RADIANS(G1521))*SIN(RADIANS(E1526))+COS(RADIANS(G1521))*COS(RADIANS(E1526))*COS(RADIANS(AO1516))))&gt;90,0,$F$4*$F$5/E1525^2*(SIN(RADIANS(G1521))*SIN(RADIANS(E1526))+COS(RADIANS(G1521))*COS(RADIANS(E1526))*COS(RADIANS(AO1516))))</f>
        <v>0</v>
      </c>
      <c r="AP1521">
        <f>IF(DEGREES(ACOS(SIN(RADIANS(G1521))*SIN(RADIANS(E1526))+COS(RADIANS(G1521))*COS(RADIANS(E1526))*COS(RADIANS(AP1516))))&gt;90,0,$F$4*$F$5/E1525^2*(SIN(RADIANS(G1521))*SIN(RADIANS(E1526))+COS(RADIANS(G1521))*COS(RADIANS(E1526))*COS(RADIANS(AP1516))))</f>
        <v>0</v>
      </c>
      <c r="AQ1521">
        <f>IF(DEGREES(ACOS(SIN(RADIANS(G1521))*SIN(RADIANS(E1526))+COS(RADIANS(G1521))*COS(RADIANS(E1526))*COS(RADIANS(AQ1516))))&gt;90,0,$F$4*$F$5/E1525^2*(SIN(RADIANS(G1521))*SIN(RADIANS(E1526))+COS(RADIANS(G1521))*COS(RADIANS(E1526))*COS(RADIANS(AQ1516))))</f>
        <v>0</v>
      </c>
      <c r="AR1521">
        <f>IF(DEGREES(ACOS(SIN(RADIANS(G1521))*SIN(RADIANS(E1526))+COS(RADIANS(G1521))*COS(RADIANS(E1526))*COS(RADIANS(AR1516))))&gt;90,0,$F$4*$F$5/E1525^2*(SIN(RADIANS(G1521))*SIN(RADIANS(E1526))+COS(RADIANS(G1521))*COS(RADIANS(E1526))*COS(RADIANS(AR1516))))</f>
        <v>0</v>
      </c>
    </row>
    <row r="1522" spans="2:44" x14ac:dyDescent="0.5">
      <c r="B1522" s="40" t="s">
        <v>782</v>
      </c>
      <c r="E1522">
        <f>E1521*$F$11</f>
        <v>0</v>
      </c>
      <c r="G1522">
        <v>50</v>
      </c>
      <c r="I1522">
        <f>IF(DEGREES(ACOS(SIN(RADIANS(G1522))*SIN(RADIANS(E1526))+COS(RADIANS(G1522))*COS(RADIANS(E1526))*COS(RADIANS(I1516))))&gt;90,0,$F$4*$F$5/E1525^2*(SIN(RADIANS(G1522))*SIN(RADIANS(E1526))+COS(RADIANS(G1522))*COS(RADIANS(E1526))*COS(RADIANS(I1516))))</f>
        <v>0</v>
      </c>
      <c r="J1522">
        <f>IF(DEGREES(ACOS(SIN(RADIANS(G1522))*SIN(RADIANS(E1526))+COS(RADIANS(G1522))*COS(RADIANS(E1526))*COS(RADIANS(J1516))))&gt;90,0,$F$4*$F$5/E1525^2*(SIN(RADIANS(G1522))*SIN(RADIANS(E1526))+COS(RADIANS(G1522))*COS(RADIANS(E1526))*COS(RADIANS(J1516))))</f>
        <v>0</v>
      </c>
      <c r="K1522">
        <f>IF(DEGREES(ACOS(SIN(RADIANS(G1522))*SIN(RADIANS(E1526))+COS(RADIANS(G1522))*COS(RADIANS(E1526))*COS(RADIANS(K1516))))&gt;90,0,$F$4*$F$5/E1525^2*(SIN(RADIANS(G1522))*SIN(RADIANS(E1526))+COS(RADIANS(G1522))*COS(RADIANS(E1526))*COS(RADIANS(K1516))))</f>
        <v>0</v>
      </c>
      <c r="L1522">
        <f>IF(DEGREES(ACOS(SIN(RADIANS(G1522))*SIN(RADIANS(E1526))+COS(RADIANS(G1522))*COS(RADIANS(E1526))*COS(RADIANS(L1516))))&gt;90,0,$F$4*$F$5/E1525^2*(SIN(RADIANS(G1522))*SIN(RADIANS(E1526))+COS(RADIANS(G1522))*COS(RADIANS(E1526))*COS(RADIANS(L1516))))</f>
        <v>0</v>
      </c>
      <c r="M1522">
        <f>IF(DEGREES(ACOS(SIN(RADIANS(G1522))*SIN(RADIANS(E1526))+COS(RADIANS(G1522))*COS(RADIANS(E1526))*COS(RADIANS(M1516))))&gt;90,0,$F$4*$F$5/E1525^2*(SIN(RADIANS(G1522))*SIN(RADIANS(E1526))+COS(RADIANS(G1522))*COS(RADIANS(E1526))*COS(RADIANS(M1516))))</f>
        <v>0</v>
      </c>
      <c r="N1522">
        <f>IF(DEGREES(ACOS(SIN(RADIANS(G1522))*SIN(RADIANS(E1526))+COS(RADIANS(G1522))*COS(RADIANS(E1526))*COS(RADIANS(N1516))))&gt;90,0,$F$4*$F$5/E1525^2*(SIN(RADIANS(G1522))*SIN(RADIANS(E1526))+COS(RADIANS(G1522))*COS(RADIANS(E1526))*COS(RADIANS(N1516))))</f>
        <v>0</v>
      </c>
      <c r="O1522">
        <f>IF(DEGREES(ACOS(SIN(RADIANS(G1522))*SIN(RADIANS(E1526))+COS(RADIANS(G1522))*COS(RADIANS(E1526))*COS(RADIANS(O1516))))&gt;90,0,$F$4*$F$5/E1525^2*(SIN(RADIANS(G1522))*SIN(RADIANS(E1526))+COS(RADIANS(G1522))*COS(RADIANS(E1526))*COS(RADIANS(O1516))))</f>
        <v>0</v>
      </c>
      <c r="P1522">
        <f>IF(DEGREES(ACOS(SIN(RADIANS(G1522))*SIN(RADIANS(E1526))+COS(RADIANS(G1522))*COS(RADIANS(E1526))*COS(RADIANS(P1516))))&gt;90,0,$F$4*$F$5/E1525^2*(SIN(RADIANS(G1522))*SIN(RADIANS(E1526))+COS(RADIANS(G1522))*COS(RADIANS(E1526))*COS(RADIANS(P1516))))</f>
        <v>0</v>
      </c>
      <c r="Q1522">
        <f>IF(DEGREES(ACOS(SIN(RADIANS(G1522))*SIN(RADIANS(E1526))+COS(RADIANS(G1522))*COS(RADIANS(E1526))*COS(RADIANS(Q1516))))&gt;90,0,$F$4*$F$5/E1525^2*(SIN(RADIANS(G1522))*SIN(RADIANS(E1526))+COS(RADIANS(G1522))*COS(RADIANS(E1526))*COS(RADIANS(Q1516))))</f>
        <v>0</v>
      </c>
      <c r="R1522" t="e">
        <f>IF(DEGREES(ACOS(SIN(RADIANS(G1522))*SIN(RADIANS(E1526))+COS(RADIANS(G1522))*COS(RADIANS(E1526))*COS(RADIANS(R1516))))&gt;90,0,$F$4*$F$5/E1525^2*(SIN(RADIANS(G1522))*SIN(RADIANS(E1526))+COS(RADIANS(G1522))*COS(RADIANS(E1526))*COS(RADIANS(R1516))))</f>
        <v>#DIV/0!</v>
      </c>
      <c r="S1522" t="e">
        <f>IF(DEGREES(ACOS(SIN(RADIANS(G1522))*SIN(RADIANS(E1526))+COS(RADIANS(G1522))*COS(RADIANS(E1526))*COS(RADIANS(S1516))))&gt;90,0,$F$4*$F$5/E1525^2*(SIN(RADIANS(G1522))*SIN(RADIANS(E1526))+COS(RADIANS(G1522))*COS(RADIANS(E1526))*COS(RADIANS(S1516))))</f>
        <v>#DIV/0!</v>
      </c>
      <c r="T1522" t="e">
        <f>IF(DEGREES(ACOS(SIN(RADIANS(G1522))*SIN(RADIANS(E1526))+COS(RADIANS(G1522))*COS(RADIANS(E1526))*COS(RADIANS(T1516))))&gt;90,0,$F$4*$F$5/E1525^2*(SIN(RADIANS(G1522))*SIN(RADIANS(E1526))+COS(RADIANS(G1522))*COS(RADIANS(E1526))*COS(RADIANS(T1516))))</f>
        <v>#DIV/0!</v>
      </c>
      <c r="U1522" t="e">
        <f>IF(DEGREES(ACOS(SIN(RADIANS(G1522))*SIN(RADIANS(E1526))+COS(RADIANS(G1522))*COS(RADIANS(E1526))*COS(RADIANS(U1516))))&gt;90,0,$F$4*$F$5/E1525^2*(SIN(RADIANS(G1522))*SIN(RADIANS(E1526))+COS(RADIANS(G1522))*COS(RADIANS(E1526))*COS(RADIANS(U1516))))</f>
        <v>#DIV/0!</v>
      </c>
      <c r="V1522" t="e">
        <f>IF(DEGREES(ACOS(SIN(RADIANS(G1522))*SIN(RADIANS(E1526))+COS(RADIANS(G1522))*COS(RADIANS(E1526))*COS(RADIANS(V1516))))&gt;90,0,$F$4*$F$5/E1525^2*(SIN(RADIANS(G1522))*SIN(RADIANS(E1526))+COS(RADIANS(G1522))*COS(RADIANS(E1526))*COS(RADIANS(V1516))))</f>
        <v>#DIV/0!</v>
      </c>
      <c r="W1522" t="e">
        <f>IF(DEGREES(ACOS(SIN(RADIANS(G1522))*SIN(RADIANS(E1526))+COS(RADIANS(G1522))*COS(RADIANS(E1526))*COS(RADIANS(W1516))))&gt;90,0,$F$4*$F$5/E1525^2*(SIN(RADIANS(G1522))*SIN(RADIANS(E1526))+COS(RADIANS(G1522))*COS(RADIANS(E1526))*COS(RADIANS(W1516))))</f>
        <v>#DIV/0!</v>
      </c>
      <c r="X1522" t="e">
        <f>IF(DEGREES(ACOS(SIN(RADIANS(G1522))*SIN(RADIANS(E1526))+COS(RADIANS(G1522))*COS(RADIANS(E1526))*COS(RADIANS(X1516))))&gt;90,0,$F$4*$F$5/E1525^2*(SIN(RADIANS(G1522))*SIN(RADIANS(E1526))+COS(RADIANS(G1522))*COS(RADIANS(E1526))*COS(RADIANS(X1516))))</f>
        <v>#DIV/0!</v>
      </c>
      <c r="Y1522" t="e">
        <f>IF(DEGREES(ACOS(SIN(RADIANS(G1522))*SIN(RADIANS(E1526))+COS(RADIANS(G1522))*COS(RADIANS(E1526))*COS(RADIANS(Y1516))))&gt;90,0,$F$4*$F$5/E1525^2*(SIN(RADIANS(G1522))*SIN(RADIANS(E1526))+COS(RADIANS(G1522))*COS(RADIANS(E1526))*COS(RADIANS(Y1516))))</f>
        <v>#DIV/0!</v>
      </c>
      <c r="Z1522" t="e">
        <f>IF(DEGREES(ACOS(SIN(RADIANS(G1522))*SIN(RADIANS(E1526))+COS(RADIANS(G1522))*COS(RADIANS(E1526))*COS(RADIANS(Z1516))))&gt;90,0,$F$4*$F$5/E1525^2*(SIN(RADIANS(G1522))*SIN(RADIANS(E1526))+COS(RADIANS(G1522))*COS(RADIANS(E1526))*COS(RADIANS(Z1516))))</f>
        <v>#DIV/0!</v>
      </c>
      <c r="AA1522" t="e">
        <f>IF(DEGREES(ACOS(SIN(RADIANS(G1522))*SIN(RADIANS(E1526))+COS(RADIANS(G1522))*COS(RADIANS(E1526))*COS(RADIANS(AA1516))))&gt;90,0,$F$4*$F$5/E1525^2*(SIN(RADIANS(G1522))*SIN(RADIANS(E1526))+COS(RADIANS(G1522))*COS(RADIANS(E1526))*COS(RADIANS(AA1516))))</f>
        <v>#DIV/0!</v>
      </c>
      <c r="AB1522" t="e">
        <f>IF(DEGREES(ACOS(SIN(RADIANS(G1522))*SIN(RADIANS(E1526))+COS(RADIANS(G1522))*COS(RADIANS(E1526))*COS(RADIANS(AB1516))))&gt;90,0,$F$4*$F$5/E1525^2*(SIN(RADIANS(G1522))*SIN(RADIANS(E1526))+COS(RADIANS(G1522))*COS(RADIANS(E1526))*COS(RADIANS(AB1516))))</f>
        <v>#DIV/0!</v>
      </c>
      <c r="AC1522" t="e">
        <f>IF(DEGREES(ACOS(SIN(RADIANS(G1522))*SIN(RADIANS(E1526))+COS(RADIANS(G1522))*COS(RADIANS(E1526))*COS(RADIANS(AC1516))))&gt;90,0,$F$4*$F$5/E1525^2*(SIN(RADIANS(G1522))*SIN(RADIANS(E1526))+COS(RADIANS(G1522))*COS(RADIANS(E1526))*COS(RADIANS(AC1516))))</f>
        <v>#DIV/0!</v>
      </c>
      <c r="AD1522" t="e">
        <f>IF(DEGREES(ACOS(SIN(RADIANS(G1522))*SIN(RADIANS(E1526))+COS(RADIANS(G1522))*COS(RADIANS(E1526))*COS(RADIANS(AD1516))))&gt;90,0,$F$4*$F$5/E1525^2*(SIN(RADIANS(G1522))*SIN(RADIANS(E1526))+COS(RADIANS(G1522))*COS(RADIANS(E1526))*COS(RADIANS(AD1516))))</f>
        <v>#DIV/0!</v>
      </c>
      <c r="AE1522" t="e">
        <f>IF(DEGREES(ACOS(SIN(RADIANS(G1522))*SIN(RADIANS(E1526))+COS(RADIANS(G1522))*COS(RADIANS(E1526))*COS(RADIANS(AE1516))))&gt;90,0,$F$4*$F$5/E1525^2*(SIN(RADIANS(G1522))*SIN(RADIANS(E1526))+COS(RADIANS(G1522))*COS(RADIANS(E1526))*COS(RADIANS(AE1516))))</f>
        <v>#DIV/0!</v>
      </c>
      <c r="AF1522" t="e">
        <f>IF(DEGREES(ACOS(SIN(RADIANS(G1522))*SIN(RADIANS(E1526))+COS(RADIANS(G1522))*COS(RADIANS(E1526))*COS(RADIANS(AF1516))))&gt;90,0,$F$4*$F$5/E1525^2*(SIN(RADIANS(G1522))*SIN(RADIANS(E1526))+COS(RADIANS(G1522))*COS(RADIANS(E1526))*COS(RADIANS(AF1516))))</f>
        <v>#DIV/0!</v>
      </c>
      <c r="AG1522" t="e">
        <f>IF(DEGREES(ACOS(SIN(RADIANS(G1522))*SIN(RADIANS(E1526))+COS(RADIANS(G1522))*COS(RADIANS(E1526))*COS(RADIANS(AG1516))))&gt;90,0,$F$4*$F$5/E1525^2*(SIN(RADIANS(G1522))*SIN(RADIANS(E1526))+COS(RADIANS(G1522))*COS(RADIANS(E1526))*COS(RADIANS(AG1516))))</f>
        <v>#DIV/0!</v>
      </c>
      <c r="AH1522" t="e">
        <f>IF(DEGREES(ACOS(SIN(RADIANS(G1522))*SIN(RADIANS(E1526))+COS(RADIANS(G1522))*COS(RADIANS(E1526))*COS(RADIANS(AH1516))))&gt;90,0,$F$4*$F$5/E1525^2*(SIN(RADIANS(G1522))*SIN(RADIANS(E1526))+COS(RADIANS(G1522))*COS(RADIANS(E1526))*COS(RADIANS(AH1516))))</f>
        <v>#DIV/0!</v>
      </c>
      <c r="AI1522" t="e">
        <f>IF(DEGREES(ACOS(SIN(RADIANS(G1522))*SIN(RADIANS(E1526))+COS(RADIANS(G1522))*COS(RADIANS(E1526))*COS(RADIANS(AI1516))))&gt;90,0,$F$4*$F$5/E1525^2*(SIN(RADIANS(G1522))*SIN(RADIANS(E1526))+COS(RADIANS(G1522))*COS(RADIANS(E1526))*COS(RADIANS(AI1516))))</f>
        <v>#DIV/0!</v>
      </c>
      <c r="AJ1522" t="e">
        <f>IF(DEGREES(ACOS(SIN(RADIANS(G1522))*SIN(RADIANS(E1526))+COS(RADIANS(G1522))*COS(RADIANS(E1526))*COS(RADIANS(AJ1516))))&gt;90,0,$F$4*$F$5/E1525^2*(SIN(RADIANS(G1522))*SIN(RADIANS(E1526))+COS(RADIANS(G1522))*COS(RADIANS(E1526))*COS(RADIANS(AJ1516))))</f>
        <v>#DIV/0!</v>
      </c>
      <c r="AK1522">
        <f>IF(DEGREES(ACOS(SIN(RADIANS(G1522))*SIN(RADIANS(E1526))+COS(RADIANS(G1522))*COS(RADIANS(E1526))*COS(RADIANS(AK1516))))&gt;90,0,$F$4*$F$5/E1525^2*(SIN(RADIANS(G1522))*SIN(RADIANS(E1526))+COS(RADIANS(G1522))*COS(RADIANS(E1526))*COS(RADIANS(AK1516))))</f>
        <v>0</v>
      </c>
      <c r="AL1522">
        <f>IF(DEGREES(ACOS(SIN(RADIANS(G1522))*SIN(RADIANS(E1526))+COS(RADIANS(G1522))*COS(RADIANS(E1526))*COS(RADIANS(AL1516))))&gt;90,0,$F$4*$F$5/E1525^2*(SIN(RADIANS(G1522))*SIN(RADIANS(E1526))+COS(RADIANS(G1522))*COS(RADIANS(E1526))*COS(RADIANS(AL1516))))</f>
        <v>0</v>
      </c>
      <c r="AM1522">
        <f>IF(DEGREES(ACOS(SIN(RADIANS(G1522))*SIN(RADIANS(E1526))+COS(RADIANS(G1522))*COS(RADIANS(E1526))*COS(RADIANS(AM1516))))&gt;90,0,$F$4*$F$5/E1525^2*(SIN(RADIANS(G1522))*SIN(RADIANS(E1526))+COS(RADIANS(G1522))*COS(RADIANS(E1526))*COS(RADIANS(AM1516))))</f>
        <v>0</v>
      </c>
      <c r="AN1522">
        <f>IF(DEGREES(ACOS(SIN(RADIANS(G1522))*SIN(RADIANS(E1526))+COS(RADIANS(G1522))*COS(RADIANS(E1526))*COS(RADIANS(AN1516))))&gt;90,0,$F$4*$F$5/E1525^2*(SIN(RADIANS(G1522))*SIN(RADIANS(E1526))+COS(RADIANS(G1522))*COS(RADIANS(E1526))*COS(RADIANS(AN1516))))</f>
        <v>0</v>
      </c>
      <c r="AO1522">
        <f>IF(DEGREES(ACOS(SIN(RADIANS(G1522))*SIN(RADIANS(E1526))+COS(RADIANS(G1522))*COS(RADIANS(E1526))*COS(RADIANS(AO1516))))&gt;90,0,$F$4*$F$5/E1525^2*(SIN(RADIANS(G1522))*SIN(RADIANS(E1526))+COS(RADIANS(G1522))*COS(RADIANS(E1526))*COS(RADIANS(AO1516))))</f>
        <v>0</v>
      </c>
      <c r="AP1522">
        <f>IF(DEGREES(ACOS(SIN(RADIANS(G1522))*SIN(RADIANS(E1526))+COS(RADIANS(G1522))*COS(RADIANS(E1526))*COS(RADIANS(AP1516))))&gt;90,0,$F$4*$F$5/E1525^2*(SIN(RADIANS(G1522))*SIN(RADIANS(E1526))+COS(RADIANS(G1522))*COS(RADIANS(E1526))*COS(RADIANS(AP1516))))</f>
        <v>0</v>
      </c>
      <c r="AQ1522">
        <f>IF(DEGREES(ACOS(SIN(RADIANS(G1522))*SIN(RADIANS(E1526))+COS(RADIANS(G1522))*COS(RADIANS(E1526))*COS(RADIANS(AQ1516))))&gt;90,0,$F$4*$F$5/E1525^2*(SIN(RADIANS(G1522))*SIN(RADIANS(E1526))+COS(RADIANS(G1522))*COS(RADIANS(E1526))*COS(RADIANS(AQ1516))))</f>
        <v>0</v>
      </c>
      <c r="AR1522">
        <f>IF(DEGREES(ACOS(SIN(RADIANS(G1522))*SIN(RADIANS(E1526))+COS(RADIANS(G1522))*COS(RADIANS(E1526))*COS(RADIANS(AR1516))))&gt;90,0,$F$4*$F$5/E1525^2*(SIN(RADIANS(G1522))*SIN(RADIANS(E1526))+COS(RADIANS(G1522))*COS(RADIANS(E1526))*COS(RADIANS(AR1516))))</f>
        <v>0</v>
      </c>
    </row>
    <row r="1523" spans="2:44" x14ac:dyDescent="0.5">
      <c r="B1523" s="40" t="s">
        <v>783</v>
      </c>
      <c r="E1523" t="str">
        <f>IF($F$10=0,"N/A",$F$10*(E1518/360)-ROUNDDOWN($F$10*(E1518/360),0))</f>
        <v>N/A</v>
      </c>
      <c r="G1523">
        <v>40</v>
      </c>
      <c r="I1523">
        <f>IF(DEGREES(ACOS(SIN(RADIANS(G1523))*SIN(RADIANS(E1526))+COS(RADIANS(G1523))*COS(RADIANS(E1526))*COS(RADIANS(I1516))))&gt;90,0,$F$4*$F$5/E1525^2*(SIN(RADIANS(G1523))*SIN(RADIANS(E1526))+COS(RADIANS(G1523))*COS(RADIANS(E1526))*COS(RADIANS(I1516))))</f>
        <v>0</v>
      </c>
      <c r="J1523">
        <f>IF(DEGREES(ACOS(SIN(RADIANS(G1523))*SIN(RADIANS(E1526))+COS(RADIANS(G1523))*COS(RADIANS(E1526))*COS(RADIANS(J1516))))&gt;90,0,$F$4*$F$5/E1525^2*(SIN(RADIANS(G1523))*SIN(RADIANS(E1526))+COS(RADIANS(G1523))*COS(RADIANS(E1526))*COS(RADIANS(J1516))))</f>
        <v>0</v>
      </c>
      <c r="K1523">
        <f>IF(DEGREES(ACOS(SIN(RADIANS(G1523))*SIN(RADIANS(E1526))+COS(RADIANS(G1523))*COS(RADIANS(E1526))*COS(RADIANS(K1516))))&gt;90,0,$F$4*$F$5/E1525^2*(SIN(RADIANS(G1523))*SIN(RADIANS(E1526))+COS(RADIANS(G1523))*COS(RADIANS(E1526))*COS(RADIANS(K1516))))</f>
        <v>0</v>
      </c>
      <c r="L1523">
        <f>IF(DEGREES(ACOS(SIN(RADIANS(G1523))*SIN(RADIANS(E1526))+COS(RADIANS(G1523))*COS(RADIANS(E1526))*COS(RADIANS(L1516))))&gt;90,0,$F$4*$F$5/E1525^2*(SIN(RADIANS(G1523))*SIN(RADIANS(E1526))+COS(RADIANS(G1523))*COS(RADIANS(E1526))*COS(RADIANS(L1516))))</f>
        <v>0</v>
      </c>
      <c r="M1523">
        <f>IF(DEGREES(ACOS(SIN(RADIANS(G1523))*SIN(RADIANS(E1526))+COS(RADIANS(G1523))*COS(RADIANS(E1526))*COS(RADIANS(M1516))))&gt;90,0,$F$4*$F$5/E1525^2*(SIN(RADIANS(G1523))*SIN(RADIANS(E1526))+COS(RADIANS(G1523))*COS(RADIANS(E1526))*COS(RADIANS(M1516))))</f>
        <v>0</v>
      </c>
      <c r="N1523">
        <f>IF(DEGREES(ACOS(SIN(RADIANS(G1523))*SIN(RADIANS(E1526))+COS(RADIANS(G1523))*COS(RADIANS(E1526))*COS(RADIANS(N1516))))&gt;90,0,$F$4*$F$5/E1525^2*(SIN(RADIANS(G1523))*SIN(RADIANS(E1526))+COS(RADIANS(G1523))*COS(RADIANS(E1526))*COS(RADIANS(N1516))))</f>
        <v>0</v>
      </c>
      <c r="O1523">
        <f>IF(DEGREES(ACOS(SIN(RADIANS(G1523))*SIN(RADIANS(E1526))+COS(RADIANS(G1523))*COS(RADIANS(E1526))*COS(RADIANS(O1516))))&gt;90,0,$F$4*$F$5/E1525^2*(SIN(RADIANS(G1523))*SIN(RADIANS(E1526))+COS(RADIANS(G1523))*COS(RADIANS(E1526))*COS(RADIANS(O1516))))</f>
        <v>0</v>
      </c>
      <c r="P1523">
        <f>IF(DEGREES(ACOS(SIN(RADIANS(G1523))*SIN(RADIANS(E1526))+COS(RADIANS(G1523))*COS(RADIANS(E1526))*COS(RADIANS(P1516))))&gt;90,0,$F$4*$F$5/E1525^2*(SIN(RADIANS(G1523))*SIN(RADIANS(E1526))+COS(RADIANS(G1523))*COS(RADIANS(E1526))*COS(RADIANS(P1516))))</f>
        <v>0</v>
      </c>
      <c r="Q1523">
        <f>IF(DEGREES(ACOS(SIN(RADIANS(G1523))*SIN(RADIANS(E1526))+COS(RADIANS(G1523))*COS(RADIANS(E1526))*COS(RADIANS(Q1516))))&gt;90,0,$F$4*$F$5/E1525^2*(SIN(RADIANS(G1523))*SIN(RADIANS(E1526))+COS(RADIANS(G1523))*COS(RADIANS(E1526))*COS(RADIANS(Q1516))))</f>
        <v>0</v>
      </c>
      <c r="R1523" t="e">
        <f>IF(DEGREES(ACOS(SIN(RADIANS(G1523))*SIN(RADIANS(E1526))+COS(RADIANS(G1523))*COS(RADIANS(E1526))*COS(RADIANS(R1516))))&gt;90,0,$F$4*$F$5/E1525^2*(SIN(RADIANS(G1523))*SIN(RADIANS(E1526))+COS(RADIANS(G1523))*COS(RADIANS(E1526))*COS(RADIANS(R1516))))</f>
        <v>#DIV/0!</v>
      </c>
      <c r="S1523" t="e">
        <f>IF(DEGREES(ACOS(SIN(RADIANS(G1523))*SIN(RADIANS(E1526))+COS(RADIANS(G1523))*COS(RADIANS(E1526))*COS(RADIANS(S1516))))&gt;90,0,$F$4*$F$5/E1525^2*(SIN(RADIANS(G1523))*SIN(RADIANS(E1526))+COS(RADIANS(G1523))*COS(RADIANS(E1526))*COS(RADIANS(S1516))))</f>
        <v>#DIV/0!</v>
      </c>
      <c r="T1523" t="e">
        <f>IF(DEGREES(ACOS(SIN(RADIANS(G1523))*SIN(RADIANS(E1526))+COS(RADIANS(G1523))*COS(RADIANS(E1526))*COS(RADIANS(T1516))))&gt;90,0,$F$4*$F$5/E1525^2*(SIN(RADIANS(G1523))*SIN(RADIANS(E1526))+COS(RADIANS(G1523))*COS(RADIANS(E1526))*COS(RADIANS(T1516))))</f>
        <v>#DIV/0!</v>
      </c>
      <c r="U1523" t="e">
        <f>IF(DEGREES(ACOS(SIN(RADIANS(G1523))*SIN(RADIANS(E1526))+COS(RADIANS(G1523))*COS(RADIANS(E1526))*COS(RADIANS(U1516))))&gt;90,0,$F$4*$F$5/E1525^2*(SIN(RADIANS(G1523))*SIN(RADIANS(E1526))+COS(RADIANS(G1523))*COS(RADIANS(E1526))*COS(RADIANS(U1516))))</f>
        <v>#DIV/0!</v>
      </c>
      <c r="V1523" t="e">
        <f>IF(DEGREES(ACOS(SIN(RADIANS(G1523))*SIN(RADIANS(E1526))+COS(RADIANS(G1523))*COS(RADIANS(E1526))*COS(RADIANS(V1516))))&gt;90,0,$F$4*$F$5/E1525^2*(SIN(RADIANS(G1523))*SIN(RADIANS(E1526))+COS(RADIANS(G1523))*COS(RADIANS(E1526))*COS(RADIANS(V1516))))</f>
        <v>#DIV/0!</v>
      </c>
      <c r="W1523" t="e">
        <f>IF(DEGREES(ACOS(SIN(RADIANS(G1523))*SIN(RADIANS(E1526))+COS(RADIANS(G1523))*COS(RADIANS(E1526))*COS(RADIANS(W1516))))&gt;90,0,$F$4*$F$5/E1525^2*(SIN(RADIANS(G1523))*SIN(RADIANS(E1526))+COS(RADIANS(G1523))*COS(RADIANS(E1526))*COS(RADIANS(W1516))))</f>
        <v>#DIV/0!</v>
      </c>
      <c r="X1523" t="e">
        <f>IF(DEGREES(ACOS(SIN(RADIANS(G1523))*SIN(RADIANS(E1526))+COS(RADIANS(G1523))*COS(RADIANS(E1526))*COS(RADIANS(X1516))))&gt;90,0,$F$4*$F$5/E1525^2*(SIN(RADIANS(G1523))*SIN(RADIANS(E1526))+COS(RADIANS(G1523))*COS(RADIANS(E1526))*COS(RADIANS(X1516))))</f>
        <v>#DIV/0!</v>
      </c>
      <c r="Y1523" t="e">
        <f>IF(DEGREES(ACOS(SIN(RADIANS(G1523))*SIN(RADIANS(E1526))+COS(RADIANS(G1523))*COS(RADIANS(E1526))*COS(RADIANS(Y1516))))&gt;90,0,$F$4*$F$5/E1525^2*(SIN(RADIANS(G1523))*SIN(RADIANS(E1526))+COS(RADIANS(G1523))*COS(RADIANS(E1526))*COS(RADIANS(Y1516))))</f>
        <v>#DIV/0!</v>
      </c>
      <c r="Z1523" t="e">
        <f>IF(DEGREES(ACOS(SIN(RADIANS(G1523))*SIN(RADIANS(E1526))+COS(RADIANS(G1523))*COS(RADIANS(E1526))*COS(RADIANS(Z1516))))&gt;90,0,$F$4*$F$5/E1525^2*(SIN(RADIANS(G1523))*SIN(RADIANS(E1526))+COS(RADIANS(G1523))*COS(RADIANS(E1526))*COS(RADIANS(Z1516))))</f>
        <v>#DIV/0!</v>
      </c>
      <c r="AA1523" t="e">
        <f>IF(DEGREES(ACOS(SIN(RADIANS(G1523))*SIN(RADIANS(E1526))+COS(RADIANS(G1523))*COS(RADIANS(E1526))*COS(RADIANS(AA1516))))&gt;90,0,$F$4*$F$5/E1525^2*(SIN(RADIANS(G1523))*SIN(RADIANS(E1526))+COS(RADIANS(G1523))*COS(RADIANS(E1526))*COS(RADIANS(AA1516))))</f>
        <v>#DIV/0!</v>
      </c>
      <c r="AB1523" t="e">
        <f>IF(DEGREES(ACOS(SIN(RADIANS(G1523))*SIN(RADIANS(E1526))+COS(RADIANS(G1523))*COS(RADIANS(E1526))*COS(RADIANS(AB1516))))&gt;90,0,$F$4*$F$5/E1525^2*(SIN(RADIANS(G1523))*SIN(RADIANS(E1526))+COS(RADIANS(G1523))*COS(RADIANS(E1526))*COS(RADIANS(AB1516))))</f>
        <v>#DIV/0!</v>
      </c>
      <c r="AC1523" t="e">
        <f>IF(DEGREES(ACOS(SIN(RADIANS(G1523))*SIN(RADIANS(E1526))+COS(RADIANS(G1523))*COS(RADIANS(E1526))*COS(RADIANS(AC1516))))&gt;90,0,$F$4*$F$5/E1525^2*(SIN(RADIANS(G1523))*SIN(RADIANS(E1526))+COS(RADIANS(G1523))*COS(RADIANS(E1526))*COS(RADIANS(AC1516))))</f>
        <v>#DIV/0!</v>
      </c>
      <c r="AD1523" t="e">
        <f>IF(DEGREES(ACOS(SIN(RADIANS(G1523))*SIN(RADIANS(E1526))+COS(RADIANS(G1523))*COS(RADIANS(E1526))*COS(RADIANS(AD1516))))&gt;90,0,$F$4*$F$5/E1525^2*(SIN(RADIANS(G1523))*SIN(RADIANS(E1526))+COS(RADIANS(G1523))*COS(RADIANS(E1526))*COS(RADIANS(AD1516))))</f>
        <v>#DIV/0!</v>
      </c>
      <c r="AE1523" t="e">
        <f>IF(DEGREES(ACOS(SIN(RADIANS(G1523))*SIN(RADIANS(E1526))+COS(RADIANS(G1523))*COS(RADIANS(E1526))*COS(RADIANS(AE1516))))&gt;90,0,$F$4*$F$5/E1525^2*(SIN(RADIANS(G1523))*SIN(RADIANS(E1526))+COS(RADIANS(G1523))*COS(RADIANS(E1526))*COS(RADIANS(AE1516))))</f>
        <v>#DIV/0!</v>
      </c>
      <c r="AF1523" t="e">
        <f>IF(DEGREES(ACOS(SIN(RADIANS(G1523))*SIN(RADIANS(E1526))+COS(RADIANS(G1523))*COS(RADIANS(E1526))*COS(RADIANS(AF1516))))&gt;90,0,$F$4*$F$5/E1525^2*(SIN(RADIANS(G1523))*SIN(RADIANS(E1526))+COS(RADIANS(G1523))*COS(RADIANS(E1526))*COS(RADIANS(AF1516))))</f>
        <v>#DIV/0!</v>
      </c>
      <c r="AG1523" t="e">
        <f>IF(DEGREES(ACOS(SIN(RADIANS(G1523))*SIN(RADIANS(E1526))+COS(RADIANS(G1523))*COS(RADIANS(E1526))*COS(RADIANS(AG1516))))&gt;90,0,$F$4*$F$5/E1525^2*(SIN(RADIANS(G1523))*SIN(RADIANS(E1526))+COS(RADIANS(G1523))*COS(RADIANS(E1526))*COS(RADIANS(AG1516))))</f>
        <v>#DIV/0!</v>
      </c>
      <c r="AH1523" t="e">
        <f>IF(DEGREES(ACOS(SIN(RADIANS(G1523))*SIN(RADIANS(E1526))+COS(RADIANS(G1523))*COS(RADIANS(E1526))*COS(RADIANS(AH1516))))&gt;90,0,$F$4*$F$5/E1525^2*(SIN(RADIANS(G1523))*SIN(RADIANS(E1526))+COS(RADIANS(G1523))*COS(RADIANS(E1526))*COS(RADIANS(AH1516))))</f>
        <v>#DIV/0!</v>
      </c>
      <c r="AI1523" t="e">
        <f>IF(DEGREES(ACOS(SIN(RADIANS(G1523))*SIN(RADIANS(E1526))+COS(RADIANS(G1523))*COS(RADIANS(E1526))*COS(RADIANS(AI1516))))&gt;90,0,$F$4*$F$5/E1525^2*(SIN(RADIANS(G1523))*SIN(RADIANS(E1526))+COS(RADIANS(G1523))*COS(RADIANS(E1526))*COS(RADIANS(AI1516))))</f>
        <v>#DIV/0!</v>
      </c>
      <c r="AJ1523" t="e">
        <f>IF(DEGREES(ACOS(SIN(RADIANS(G1523))*SIN(RADIANS(E1526))+COS(RADIANS(G1523))*COS(RADIANS(E1526))*COS(RADIANS(AJ1516))))&gt;90,0,$F$4*$F$5/E1525^2*(SIN(RADIANS(G1523))*SIN(RADIANS(E1526))+COS(RADIANS(G1523))*COS(RADIANS(E1526))*COS(RADIANS(AJ1516))))</f>
        <v>#DIV/0!</v>
      </c>
      <c r="AK1523">
        <f>IF(DEGREES(ACOS(SIN(RADIANS(G1523))*SIN(RADIANS(E1526))+COS(RADIANS(G1523))*COS(RADIANS(E1526))*COS(RADIANS(AK1516))))&gt;90,0,$F$4*$F$5/E1525^2*(SIN(RADIANS(G1523))*SIN(RADIANS(E1526))+COS(RADIANS(G1523))*COS(RADIANS(E1526))*COS(RADIANS(AK1516))))</f>
        <v>0</v>
      </c>
      <c r="AL1523">
        <f>IF(DEGREES(ACOS(SIN(RADIANS(G1523))*SIN(RADIANS(E1526))+COS(RADIANS(G1523))*COS(RADIANS(E1526))*COS(RADIANS(AL1516))))&gt;90,0,$F$4*$F$5/E1525^2*(SIN(RADIANS(G1523))*SIN(RADIANS(E1526))+COS(RADIANS(G1523))*COS(RADIANS(E1526))*COS(RADIANS(AL1516))))</f>
        <v>0</v>
      </c>
      <c r="AM1523">
        <f>IF(DEGREES(ACOS(SIN(RADIANS(G1523))*SIN(RADIANS(E1526))+COS(RADIANS(G1523))*COS(RADIANS(E1526))*COS(RADIANS(AM1516))))&gt;90,0,$F$4*$F$5/E1525^2*(SIN(RADIANS(G1523))*SIN(RADIANS(E1526))+COS(RADIANS(G1523))*COS(RADIANS(E1526))*COS(RADIANS(AM1516))))</f>
        <v>0</v>
      </c>
      <c r="AN1523">
        <f>IF(DEGREES(ACOS(SIN(RADIANS(G1523))*SIN(RADIANS(E1526))+COS(RADIANS(G1523))*COS(RADIANS(E1526))*COS(RADIANS(AN1516))))&gt;90,0,$F$4*$F$5/E1525^2*(SIN(RADIANS(G1523))*SIN(RADIANS(E1526))+COS(RADIANS(G1523))*COS(RADIANS(E1526))*COS(RADIANS(AN1516))))</f>
        <v>0</v>
      </c>
      <c r="AO1523">
        <f>IF(DEGREES(ACOS(SIN(RADIANS(G1523))*SIN(RADIANS(E1526))+COS(RADIANS(G1523))*COS(RADIANS(E1526))*COS(RADIANS(AO1516))))&gt;90,0,$F$4*$F$5/E1525^2*(SIN(RADIANS(G1523))*SIN(RADIANS(E1526))+COS(RADIANS(G1523))*COS(RADIANS(E1526))*COS(RADIANS(AO1516))))</f>
        <v>0</v>
      </c>
      <c r="AP1523">
        <f>IF(DEGREES(ACOS(SIN(RADIANS(G1523))*SIN(RADIANS(E1526))+COS(RADIANS(G1523))*COS(RADIANS(E1526))*COS(RADIANS(AP1516))))&gt;90,0,$F$4*$F$5/E1525^2*(SIN(RADIANS(G1523))*SIN(RADIANS(E1526))+COS(RADIANS(G1523))*COS(RADIANS(E1526))*COS(RADIANS(AP1516))))</f>
        <v>0</v>
      </c>
      <c r="AQ1523">
        <f>IF(DEGREES(ACOS(SIN(RADIANS(G1523))*SIN(RADIANS(E1526))+COS(RADIANS(G1523))*COS(RADIANS(E1526))*COS(RADIANS(AQ1516))))&gt;90,0,$F$4*$F$5/E1525^2*(SIN(RADIANS(G1523))*SIN(RADIANS(E1526))+COS(RADIANS(G1523))*COS(RADIANS(E1526))*COS(RADIANS(AQ1516))))</f>
        <v>0</v>
      </c>
      <c r="AR1523">
        <f>IF(DEGREES(ACOS(SIN(RADIANS(G1523))*SIN(RADIANS(E1526))+COS(RADIANS(G1523))*COS(RADIANS(E1526))*COS(RADIANS(AR1516))))&gt;90,0,$F$4*$F$5/E1525^2*(SIN(RADIANS(G1523))*SIN(RADIANS(E1526))+COS(RADIANS(G1523))*COS(RADIANS(E1526))*COS(RADIANS(AR1516))))</f>
        <v>0</v>
      </c>
    </row>
    <row r="1524" spans="2:44" x14ac:dyDescent="0.5">
      <c r="B1524" s="40" t="s">
        <v>784</v>
      </c>
      <c r="E1524" t="str">
        <f>IF($F$10=0,"N/A",E1523*$F$11/$F$10)</f>
        <v>N/A</v>
      </c>
      <c r="G1524">
        <v>30</v>
      </c>
      <c r="I1524">
        <f>IF(DEGREES(ACOS(SIN(RADIANS(G1524))*SIN(RADIANS(E1526))+COS(RADIANS(G1524))*COS(RADIANS(E1526))*COS(RADIANS(I1516))))&gt;90,0,$F$4*$F$5/E1525^2*(SIN(RADIANS(G1524))*SIN(RADIANS(E1526))+COS(RADIANS(G1524))*COS(RADIANS(E1526))*COS(RADIANS(I1516))))</f>
        <v>0</v>
      </c>
      <c r="J1524">
        <f>IF(DEGREES(ACOS(SIN(RADIANS(G1524))*SIN(RADIANS(E1526))+COS(RADIANS(G1524))*COS(RADIANS(E1526))*COS(RADIANS(J1516))))&gt;90,0,$F$4*$F$5/E1525^2*(SIN(RADIANS(G1524))*SIN(RADIANS(E1526))+COS(RADIANS(G1524))*COS(RADIANS(E1526))*COS(RADIANS(J1516))))</f>
        <v>0</v>
      </c>
      <c r="K1524">
        <f>IF(DEGREES(ACOS(SIN(RADIANS(G1524))*SIN(RADIANS(E1526))+COS(RADIANS(G1524))*COS(RADIANS(E1526))*COS(RADIANS(K1516))))&gt;90,0,$F$4*$F$5/E1525^2*(SIN(RADIANS(G1524))*SIN(RADIANS(E1526))+COS(RADIANS(G1524))*COS(RADIANS(E1526))*COS(RADIANS(K1516))))</f>
        <v>0</v>
      </c>
      <c r="L1524">
        <f>IF(DEGREES(ACOS(SIN(RADIANS(G1524))*SIN(RADIANS(E1526))+COS(RADIANS(G1524))*COS(RADIANS(E1526))*COS(RADIANS(L1516))))&gt;90,0,$F$4*$F$5/E1525^2*(SIN(RADIANS(G1524))*SIN(RADIANS(E1526))+COS(RADIANS(G1524))*COS(RADIANS(E1526))*COS(RADIANS(L1516))))</f>
        <v>0</v>
      </c>
      <c r="M1524">
        <f>IF(DEGREES(ACOS(SIN(RADIANS(G1524))*SIN(RADIANS(E1526))+COS(RADIANS(G1524))*COS(RADIANS(E1526))*COS(RADIANS(M1516))))&gt;90,0,$F$4*$F$5/E1525^2*(SIN(RADIANS(G1524))*SIN(RADIANS(E1526))+COS(RADIANS(G1524))*COS(RADIANS(E1526))*COS(RADIANS(M1516))))</f>
        <v>0</v>
      </c>
      <c r="N1524">
        <f>IF(DEGREES(ACOS(SIN(RADIANS(G1524))*SIN(RADIANS(E1526))+COS(RADIANS(G1524))*COS(RADIANS(E1526))*COS(RADIANS(N1516))))&gt;90,0,$F$4*$F$5/E1525^2*(SIN(RADIANS(G1524))*SIN(RADIANS(E1526))+COS(RADIANS(G1524))*COS(RADIANS(E1526))*COS(RADIANS(N1516))))</f>
        <v>0</v>
      </c>
      <c r="O1524">
        <f>IF(DEGREES(ACOS(SIN(RADIANS(G1524))*SIN(RADIANS(E1526))+COS(RADIANS(G1524))*COS(RADIANS(E1526))*COS(RADIANS(O1516))))&gt;90,0,$F$4*$F$5/E1525^2*(SIN(RADIANS(G1524))*SIN(RADIANS(E1526))+COS(RADIANS(G1524))*COS(RADIANS(E1526))*COS(RADIANS(O1516))))</f>
        <v>0</v>
      </c>
      <c r="P1524">
        <f>IF(DEGREES(ACOS(SIN(RADIANS(G1524))*SIN(RADIANS(E1526))+COS(RADIANS(G1524))*COS(RADIANS(E1526))*COS(RADIANS(P1516))))&gt;90,0,$F$4*$F$5/E1525^2*(SIN(RADIANS(G1524))*SIN(RADIANS(E1526))+COS(RADIANS(G1524))*COS(RADIANS(E1526))*COS(RADIANS(P1516))))</f>
        <v>0</v>
      </c>
      <c r="Q1524">
        <f>IF(DEGREES(ACOS(SIN(RADIANS(G1524))*SIN(RADIANS(E1526))+COS(RADIANS(G1524))*COS(RADIANS(E1526))*COS(RADIANS(Q1516))))&gt;90,0,$F$4*$F$5/E1525^2*(SIN(RADIANS(G1524))*SIN(RADIANS(E1526))+COS(RADIANS(G1524))*COS(RADIANS(E1526))*COS(RADIANS(Q1516))))</f>
        <v>0</v>
      </c>
      <c r="R1524" t="e">
        <f>IF(DEGREES(ACOS(SIN(RADIANS(G1524))*SIN(RADIANS(E1526))+COS(RADIANS(G1524))*COS(RADIANS(E1526))*COS(RADIANS(R1516))))&gt;90,0,$F$4*$F$5/E1525^2*(SIN(RADIANS(G1524))*SIN(RADIANS(E1526))+COS(RADIANS(G1524))*COS(RADIANS(E1526))*COS(RADIANS(R1516))))</f>
        <v>#DIV/0!</v>
      </c>
      <c r="S1524" t="e">
        <f>IF(DEGREES(ACOS(SIN(RADIANS(G1524))*SIN(RADIANS(E1526))+COS(RADIANS(G1524))*COS(RADIANS(E1526))*COS(RADIANS(S1516))))&gt;90,0,$F$4*$F$5/E1525^2*(SIN(RADIANS(G1524))*SIN(RADIANS(E1526))+COS(RADIANS(G1524))*COS(RADIANS(E1526))*COS(RADIANS(S1516))))</f>
        <v>#DIV/0!</v>
      </c>
      <c r="T1524" t="e">
        <f>IF(DEGREES(ACOS(SIN(RADIANS(G1524))*SIN(RADIANS(E1526))+COS(RADIANS(G1524))*COS(RADIANS(E1526))*COS(RADIANS(T1516))))&gt;90,0,$F$4*$F$5/E1525^2*(SIN(RADIANS(G1524))*SIN(RADIANS(E1526))+COS(RADIANS(G1524))*COS(RADIANS(E1526))*COS(RADIANS(T1516))))</f>
        <v>#DIV/0!</v>
      </c>
      <c r="U1524" t="e">
        <f>IF(DEGREES(ACOS(SIN(RADIANS(G1524))*SIN(RADIANS(E1526))+COS(RADIANS(G1524))*COS(RADIANS(E1526))*COS(RADIANS(U1516))))&gt;90,0,$F$4*$F$5/E1525^2*(SIN(RADIANS(G1524))*SIN(RADIANS(E1526))+COS(RADIANS(G1524))*COS(RADIANS(E1526))*COS(RADIANS(U1516))))</f>
        <v>#DIV/0!</v>
      </c>
      <c r="V1524" t="e">
        <f>IF(DEGREES(ACOS(SIN(RADIANS(G1524))*SIN(RADIANS(E1526))+COS(RADIANS(G1524))*COS(RADIANS(E1526))*COS(RADIANS(V1516))))&gt;90,0,$F$4*$F$5/E1525^2*(SIN(RADIANS(G1524))*SIN(RADIANS(E1526))+COS(RADIANS(G1524))*COS(RADIANS(E1526))*COS(RADIANS(V1516))))</f>
        <v>#DIV/0!</v>
      </c>
      <c r="W1524" t="e">
        <f>IF(DEGREES(ACOS(SIN(RADIANS(G1524))*SIN(RADIANS(E1526))+COS(RADIANS(G1524))*COS(RADIANS(E1526))*COS(RADIANS(W1516))))&gt;90,0,$F$4*$F$5/E1525^2*(SIN(RADIANS(G1524))*SIN(RADIANS(E1526))+COS(RADIANS(G1524))*COS(RADIANS(E1526))*COS(RADIANS(W1516))))</f>
        <v>#DIV/0!</v>
      </c>
      <c r="X1524" t="e">
        <f>IF(DEGREES(ACOS(SIN(RADIANS(G1524))*SIN(RADIANS(E1526))+COS(RADIANS(G1524))*COS(RADIANS(E1526))*COS(RADIANS(X1516))))&gt;90,0,$F$4*$F$5/E1525^2*(SIN(RADIANS(G1524))*SIN(RADIANS(E1526))+COS(RADIANS(G1524))*COS(RADIANS(E1526))*COS(RADIANS(X1516))))</f>
        <v>#DIV/0!</v>
      </c>
      <c r="Y1524" t="e">
        <f>IF(DEGREES(ACOS(SIN(RADIANS(G1524))*SIN(RADIANS(E1526))+COS(RADIANS(G1524))*COS(RADIANS(E1526))*COS(RADIANS(Y1516))))&gt;90,0,$F$4*$F$5/E1525^2*(SIN(RADIANS(G1524))*SIN(RADIANS(E1526))+COS(RADIANS(G1524))*COS(RADIANS(E1526))*COS(RADIANS(Y1516))))</f>
        <v>#DIV/0!</v>
      </c>
      <c r="Z1524" t="e">
        <f>IF(DEGREES(ACOS(SIN(RADIANS(G1524))*SIN(RADIANS(E1526))+COS(RADIANS(G1524))*COS(RADIANS(E1526))*COS(RADIANS(Z1516))))&gt;90,0,$F$4*$F$5/E1525^2*(SIN(RADIANS(G1524))*SIN(RADIANS(E1526))+COS(RADIANS(G1524))*COS(RADIANS(E1526))*COS(RADIANS(Z1516))))</f>
        <v>#DIV/0!</v>
      </c>
      <c r="AA1524" t="e">
        <f>IF(DEGREES(ACOS(SIN(RADIANS(G1524))*SIN(RADIANS(E1526))+COS(RADIANS(G1524))*COS(RADIANS(E1526))*COS(RADIANS(AA1516))))&gt;90,0,$F$4*$F$5/E1525^2*(SIN(RADIANS(G1524))*SIN(RADIANS(E1526))+COS(RADIANS(G1524))*COS(RADIANS(E1526))*COS(RADIANS(AA1516))))</f>
        <v>#DIV/0!</v>
      </c>
      <c r="AB1524" t="e">
        <f>IF(DEGREES(ACOS(SIN(RADIANS(G1524))*SIN(RADIANS(E1526))+COS(RADIANS(G1524))*COS(RADIANS(E1526))*COS(RADIANS(AB1516))))&gt;90,0,$F$4*$F$5/E1525^2*(SIN(RADIANS(G1524))*SIN(RADIANS(E1526))+COS(RADIANS(G1524))*COS(RADIANS(E1526))*COS(RADIANS(AB1516))))</f>
        <v>#DIV/0!</v>
      </c>
      <c r="AC1524" t="e">
        <f>IF(DEGREES(ACOS(SIN(RADIANS(G1524))*SIN(RADIANS(E1526))+COS(RADIANS(G1524))*COS(RADIANS(E1526))*COS(RADIANS(AC1516))))&gt;90,0,$F$4*$F$5/E1525^2*(SIN(RADIANS(G1524))*SIN(RADIANS(E1526))+COS(RADIANS(G1524))*COS(RADIANS(E1526))*COS(RADIANS(AC1516))))</f>
        <v>#DIV/0!</v>
      </c>
      <c r="AD1524" t="e">
        <f>IF(DEGREES(ACOS(SIN(RADIANS(G1524))*SIN(RADIANS(E1526))+COS(RADIANS(G1524))*COS(RADIANS(E1526))*COS(RADIANS(AD1516))))&gt;90,0,$F$4*$F$5/E1525^2*(SIN(RADIANS(G1524))*SIN(RADIANS(E1526))+COS(RADIANS(G1524))*COS(RADIANS(E1526))*COS(RADIANS(AD1516))))</f>
        <v>#DIV/0!</v>
      </c>
      <c r="AE1524" t="e">
        <f>IF(DEGREES(ACOS(SIN(RADIANS(G1524))*SIN(RADIANS(E1526))+COS(RADIANS(G1524))*COS(RADIANS(E1526))*COS(RADIANS(AE1516))))&gt;90,0,$F$4*$F$5/E1525^2*(SIN(RADIANS(G1524))*SIN(RADIANS(E1526))+COS(RADIANS(G1524))*COS(RADIANS(E1526))*COS(RADIANS(AE1516))))</f>
        <v>#DIV/0!</v>
      </c>
      <c r="AF1524" t="e">
        <f>IF(DEGREES(ACOS(SIN(RADIANS(G1524))*SIN(RADIANS(E1526))+COS(RADIANS(G1524))*COS(RADIANS(E1526))*COS(RADIANS(AF1516))))&gt;90,0,$F$4*$F$5/E1525^2*(SIN(RADIANS(G1524))*SIN(RADIANS(E1526))+COS(RADIANS(G1524))*COS(RADIANS(E1526))*COS(RADIANS(AF1516))))</f>
        <v>#DIV/0!</v>
      </c>
      <c r="AG1524" t="e">
        <f>IF(DEGREES(ACOS(SIN(RADIANS(G1524))*SIN(RADIANS(E1526))+COS(RADIANS(G1524))*COS(RADIANS(E1526))*COS(RADIANS(AG1516))))&gt;90,0,$F$4*$F$5/E1525^2*(SIN(RADIANS(G1524))*SIN(RADIANS(E1526))+COS(RADIANS(G1524))*COS(RADIANS(E1526))*COS(RADIANS(AG1516))))</f>
        <v>#DIV/0!</v>
      </c>
      <c r="AH1524" t="e">
        <f>IF(DEGREES(ACOS(SIN(RADIANS(G1524))*SIN(RADIANS(E1526))+COS(RADIANS(G1524))*COS(RADIANS(E1526))*COS(RADIANS(AH1516))))&gt;90,0,$F$4*$F$5/E1525^2*(SIN(RADIANS(G1524))*SIN(RADIANS(E1526))+COS(RADIANS(G1524))*COS(RADIANS(E1526))*COS(RADIANS(AH1516))))</f>
        <v>#DIV/0!</v>
      </c>
      <c r="AI1524" t="e">
        <f>IF(DEGREES(ACOS(SIN(RADIANS(G1524))*SIN(RADIANS(E1526))+COS(RADIANS(G1524))*COS(RADIANS(E1526))*COS(RADIANS(AI1516))))&gt;90,0,$F$4*$F$5/E1525^2*(SIN(RADIANS(G1524))*SIN(RADIANS(E1526))+COS(RADIANS(G1524))*COS(RADIANS(E1526))*COS(RADIANS(AI1516))))</f>
        <v>#DIV/0!</v>
      </c>
      <c r="AJ1524" t="e">
        <f>IF(DEGREES(ACOS(SIN(RADIANS(G1524))*SIN(RADIANS(E1526))+COS(RADIANS(G1524))*COS(RADIANS(E1526))*COS(RADIANS(AJ1516))))&gt;90,0,$F$4*$F$5/E1525^2*(SIN(RADIANS(G1524))*SIN(RADIANS(E1526))+COS(RADIANS(G1524))*COS(RADIANS(E1526))*COS(RADIANS(AJ1516))))</f>
        <v>#DIV/0!</v>
      </c>
      <c r="AK1524">
        <f>IF(DEGREES(ACOS(SIN(RADIANS(G1524))*SIN(RADIANS(E1526))+COS(RADIANS(G1524))*COS(RADIANS(E1526))*COS(RADIANS(AK1516))))&gt;90,0,$F$4*$F$5/E1525^2*(SIN(RADIANS(G1524))*SIN(RADIANS(E1526))+COS(RADIANS(G1524))*COS(RADIANS(E1526))*COS(RADIANS(AK1516))))</f>
        <v>0</v>
      </c>
      <c r="AL1524">
        <f>IF(DEGREES(ACOS(SIN(RADIANS(G1524))*SIN(RADIANS(E1526))+COS(RADIANS(G1524))*COS(RADIANS(E1526))*COS(RADIANS(AL1516))))&gt;90,0,$F$4*$F$5/E1525^2*(SIN(RADIANS(G1524))*SIN(RADIANS(E1526))+COS(RADIANS(G1524))*COS(RADIANS(E1526))*COS(RADIANS(AL1516))))</f>
        <v>0</v>
      </c>
      <c r="AM1524">
        <f>IF(DEGREES(ACOS(SIN(RADIANS(G1524))*SIN(RADIANS(E1526))+COS(RADIANS(G1524))*COS(RADIANS(E1526))*COS(RADIANS(AM1516))))&gt;90,0,$F$4*$F$5/E1525^2*(SIN(RADIANS(G1524))*SIN(RADIANS(E1526))+COS(RADIANS(G1524))*COS(RADIANS(E1526))*COS(RADIANS(AM1516))))</f>
        <v>0</v>
      </c>
      <c r="AN1524">
        <f>IF(DEGREES(ACOS(SIN(RADIANS(G1524))*SIN(RADIANS(E1526))+COS(RADIANS(G1524))*COS(RADIANS(E1526))*COS(RADIANS(AN1516))))&gt;90,0,$F$4*$F$5/E1525^2*(SIN(RADIANS(G1524))*SIN(RADIANS(E1526))+COS(RADIANS(G1524))*COS(RADIANS(E1526))*COS(RADIANS(AN1516))))</f>
        <v>0</v>
      </c>
      <c r="AO1524">
        <f>IF(DEGREES(ACOS(SIN(RADIANS(G1524))*SIN(RADIANS(E1526))+COS(RADIANS(G1524))*COS(RADIANS(E1526))*COS(RADIANS(AO1516))))&gt;90,0,$F$4*$F$5/E1525^2*(SIN(RADIANS(G1524))*SIN(RADIANS(E1526))+COS(RADIANS(G1524))*COS(RADIANS(E1526))*COS(RADIANS(AO1516))))</f>
        <v>0</v>
      </c>
      <c r="AP1524">
        <f>IF(DEGREES(ACOS(SIN(RADIANS(G1524))*SIN(RADIANS(E1526))+COS(RADIANS(G1524))*COS(RADIANS(E1526))*COS(RADIANS(AP1516))))&gt;90,0,$F$4*$F$5/E1525^2*(SIN(RADIANS(G1524))*SIN(RADIANS(E1526))+COS(RADIANS(G1524))*COS(RADIANS(E1526))*COS(RADIANS(AP1516))))</f>
        <v>0</v>
      </c>
      <c r="AQ1524">
        <f>IF(DEGREES(ACOS(SIN(RADIANS(G1524))*SIN(RADIANS(E1526))+COS(RADIANS(G1524))*COS(RADIANS(E1526))*COS(RADIANS(AQ1516))))&gt;90,0,$F$4*$F$5/E1525^2*(SIN(RADIANS(G1524))*SIN(RADIANS(E1526))+COS(RADIANS(G1524))*COS(RADIANS(E1526))*COS(RADIANS(AQ1516))))</f>
        <v>0</v>
      </c>
      <c r="AR1524">
        <f>IF(DEGREES(ACOS(SIN(RADIANS(G1524))*SIN(RADIANS(E1526))+COS(RADIANS(G1524))*COS(RADIANS(E1526))*COS(RADIANS(AR1516))))&gt;90,0,$F$4*$F$5/E1525^2*(SIN(RADIANS(G1524))*SIN(RADIANS(E1526))+COS(RADIANS(G1524))*COS(RADIANS(E1526))*COS(RADIANS(AR1516))))</f>
        <v>0</v>
      </c>
    </row>
    <row r="1525" spans="2:44" x14ac:dyDescent="0.5">
      <c r="B1525" s="40" t="s">
        <v>785</v>
      </c>
      <c r="E1525">
        <f>$F$6*(1-$F$7^2)/(1+$F$7*COS(RADIANS(E1519)))</f>
        <v>0</v>
      </c>
      <c r="G1525">
        <v>20</v>
      </c>
      <c r="I1525">
        <f>IF(DEGREES(ACOS(SIN(RADIANS(G1525))*SIN(RADIANS(E1526))+COS(RADIANS(G1525))*COS(RADIANS(E1526))*COS(RADIANS(I1516))))&gt;90,0,$F$4*$F$5/E1525^2*(SIN(RADIANS(G1525))*SIN(RADIANS(E1526))+COS(RADIANS(G1525))*COS(RADIANS(E1526))*COS(RADIANS(I1516))))</f>
        <v>0</v>
      </c>
      <c r="J1525">
        <f>IF(DEGREES(ACOS(SIN(RADIANS(G1525))*SIN(RADIANS(E1526))+COS(RADIANS(G1525))*COS(RADIANS(E1526))*COS(RADIANS(J1516))))&gt;90,0,$F$4*$F$5/E1525^2*(SIN(RADIANS(G1525))*SIN(RADIANS(E1526))+COS(RADIANS(G1525))*COS(RADIANS(E1526))*COS(RADIANS(J1516))))</f>
        <v>0</v>
      </c>
      <c r="K1525">
        <f>IF(DEGREES(ACOS(SIN(RADIANS(G1525))*SIN(RADIANS(E1526))+COS(RADIANS(G1525))*COS(RADIANS(E1526))*COS(RADIANS(K1516))))&gt;90,0,$F$4*$F$5/E1525^2*(SIN(RADIANS(G1525))*SIN(RADIANS(E1526))+COS(RADIANS(G1525))*COS(RADIANS(E1526))*COS(RADIANS(K1516))))</f>
        <v>0</v>
      </c>
      <c r="L1525">
        <f>IF(DEGREES(ACOS(SIN(RADIANS(G1525))*SIN(RADIANS(E1526))+COS(RADIANS(G1525))*COS(RADIANS(E1526))*COS(RADIANS(L1516))))&gt;90,0,$F$4*$F$5/E1525^2*(SIN(RADIANS(G1525))*SIN(RADIANS(E1526))+COS(RADIANS(G1525))*COS(RADIANS(E1526))*COS(RADIANS(L1516))))</f>
        <v>0</v>
      </c>
      <c r="M1525">
        <f>IF(DEGREES(ACOS(SIN(RADIANS(G1525))*SIN(RADIANS(E1526))+COS(RADIANS(G1525))*COS(RADIANS(E1526))*COS(RADIANS(M1516))))&gt;90,0,$F$4*$F$5/E1525^2*(SIN(RADIANS(G1525))*SIN(RADIANS(E1526))+COS(RADIANS(G1525))*COS(RADIANS(E1526))*COS(RADIANS(M1516))))</f>
        <v>0</v>
      </c>
      <c r="N1525">
        <f>IF(DEGREES(ACOS(SIN(RADIANS(G1525))*SIN(RADIANS(E1526))+COS(RADIANS(G1525))*COS(RADIANS(E1526))*COS(RADIANS(N1516))))&gt;90,0,$F$4*$F$5/E1525^2*(SIN(RADIANS(G1525))*SIN(RADIANS(E1526))+COS(RADIANS(G1525))*COS(RADIANS(E1526))*COS(RADIANS(N1516))))</f>
        <v>0</v>
      </c>
      <c r="O1525">
        <f>IF(DEGREES(ACOS(SIN(RADIANS(G1525))*SIN(RADIANS(E1526))+COS(RADIANS(G1525))*COS(RADIANS(E1526))*COS(RADIANS(O1516))))&gt;90,0,$F$4*$F$5/E1525^2*(SIN(RADIANS(G1525))*SIN(RADIANS(E1526))+COS(RADIANS(G1525))*COS(RADIANS(E1526))*COS(RADIANS(O1516))))</f>
        <v>0</v>
      </c>
      <c r="P1525">
        <f>IF(DEGREES(ACOS(SIN(RADIANS(G1525))*SIN(RADIANS(E1526))+COS(RADIANS(G1525))*COS(RADIANS(E1526))*COS(RADIANS(P1516))))&gt;90,0,$F$4*$F$5/E1525^2*(SIN(RADIANS(G1525))*SIN(RADIANS(E1526))+COS(RADIANS(G1525))*COS(RADIANS(E1526))*COS(RADIANS(P1516))))</f>
        <v>0</v>
      </c>
      <c r="Q1525">
        <f>IF(DEGREES(ACOS(SIN(RADIANS(G1525))*SIN(RADIANS(E1526))+COS(RADIANS(G1525))*COS(RADIANS(E1526))*COS(RADIANS(Q1516))))&gt;90,0,$F$4*$F$5/E1525^2*(SIN(RADIANS(G1525))*SIN(RADIANS(E1526))+COS(RADIANS(G1525))*COS(RADIANS(E1526))*COS(RADIANS(Q1516))))</f>
        <v>0</v>
      </c>
      <c r="R1525" t="e">
        <f>IF(DEGREES(ACOS(SIN(RADIANS(G1525))*SIN(RADIANS(E1526))+COS(RADIANS(G1525))*COS(RADIANS(E1526))*COS(RADIANS(R1516))))&gt;90,0,$F$4*$F$5/E1525^2*(SIN(RADIANS(G1525))*SIN(RADIANS(E1526))+COS(RADIANS(G1525))*COS(RADIANS(E1526))*COS(RADIANS(R1516))))</f>
        <v>#DIV/0!</v>
      </c>
      <c r="S1525" t="e">
        <f>IF(DEGREES(ACOS(SIN(RADIANS(G1525))*SIN(RADIANS(E1526))+COS(RADIANS(G1525))*COS(RADIANS(E1526))*COS(RADIANS(S1516))))&gt;90,0,$F$4*$F$5/E1525^2*(SIN(RADIANS(G1525))*SIN(RADIANS(E1526))+COS(RADIANS(G1525))*COS(RADIANS(E1526))*COS(RADIANS(S1516))))</f>
        <v>#DIV/0!</v>
      </c>
      <c r="T1525" t="e">
        <f>IF(DEGREES(ACOS(SIN(RADIANS(G1525))*SIN(RADIANS(E1526))+COS(RADIANS(G1525))*COS(RADIANS(E1526))*COS(RADIANS(T1516))))&gt;90,0,$F$4*$F$5/E1525^2*(SIN(RADIANS(G1525))*SIN(RADIANS(E1526))+COS(RADIANS(G1525))*COS(RADIANS(E1526))*COS(RADIANS(T1516))))</f>
        <v>#DIV/0!</v>
      </c>
      <c r="U1525" t="e">
        <f>IF(DEGREES(ACOS(SIN(RADIANS(G1525))*SIN(RADIANS(E1526))+COS(RADIANS(G1525))*COS(RADIANS(E1526))*COS(RADIANS(U1516))))&gt;90,0,$F$4*$F$5/E1525^2*(SIN(RADIANS(G1525))*SIN(RADIANS(E1526))+COS(RADIANS(G1525))*COS(RADIANS(E1526))*COS(RADIANS(U1516))))</f>
        <v>#DIV/0!</v>
      </c>
      <c r="V1525" t="e">
        <f>IF(DEGREES(ACOS(SIN(RADIANS(G1525))*SIN(RADIANS(E1526))+COS(RADIANS(G1525))*COS(RADIANS(E1526))*COS(RADIANS(V1516))))&gt;90,0,$F$4*$F$5/E1525^2*(SIN(RADIANS(G1525))*SIN(RADIANS(E1526))+COS(RADIANS(G1525))*COS(RADIANS(E1526))*COS(RADIANS(V1516))))</f>
        <v>#DIV/0!</v>
      </c>
      <c r="W1525" t="e">
        <f>IF(DEGREES(ACOS(SIN(RADIANS(G1525))*SIN(RADIANS(E1526))+COS(RADIANS(G1525))*COS(RADIANS(E1526))*COS(RADIANS(W1516))))&gt;90,0,$F$4*$F$5/E1525^2*(SIN(RADIANS(G1525))*SIN(RADIANS(E1526))+COS(RADIANS(G1525))*COS(RADIANS(E1526))*COS(RADIANS(W1516))))</f>
        <v>#DIV/0!</v>
      </c>
      <c r="X1525" t="e">
        <f>IF(DEGREES(ACOS(SIN(RADIANS(G1525))*SIN(RADIANS(E1526))+COS(RADIANS(G1525))*COS(RADIANS(E1526))*COS(RADIANS(X1516))))&gt;90,0,$F$4*$F$5/E1525^2*(SIN(RADIANS(G1525))*SIN(RADIANS(E1526))+COS(RADIANS(G1525))*COS(RADIANS(E1526))*COS(RADIANS(X1516))))</f>
        <v>#DIV/0!</v>
      </c>
      <c r="Y1525" t="e">
        <f>IF(DEGREES(ACOS(SIN(RADIANS(G1525))*SIN(RADIANS(E1526))+COS(RADIANS(G1525))*COS(RADIANS(E1526))*COS(RADIANS(Y1516))))&gt;90,0,$F$4*$F$5/E1525^2*(SIN(RADIANS(G1525))*SIN(RADIANS(E1526))+COS(RADIANS(G1525))*COS(RADIANS(E1526))*COS(RADIANS(Y1516))))</f>
        <v>#DIV/0!</v>
      </c>
      <c r="Z1525" t="e">
        <f>IF(DEGREES(ACOS(SIN(RADIANS(G1525))*SIN(RADIANS(E1526))+COS(RADIANS(G1525))*COS(RADIANS(E1526))*COS(RADIANS(Z1516))))&gt;90,0,$F$4*$F$5/E1525^2*(SIN(RADIANS(G1525))*SIN(RADIANS(E1526))+COS(RADIANS(G1525))*COS(RADIANS(E1526))*COS(RADIANS(Z1516))))</f>
        <v>#DIV/0!</v>
      </c>
      <c r="AA1525" t="e">
        <f>IF(DEGREES(ACOS(SIN(RADIANS(G1525))*SIN(RADIANS(E1526))+COS(RADIANS(G1525))*COS(RADIANS(E1526))*COS(RADIANS(AA1516))))&gt;90,0,$F$4*$F$5/E1525^2*(SIN(RADIANS(G1525))*SIN(RADIANS(E1526))+COS(RADIANS(G1525))*COS(RADIANS(E1526))*COS(RADIANS(AA1516))))</f>
        <v>#DIV/0!</v>
      </c>
      <c r="AB1525" t="e">
        <f>IF(DEGREES(ACOS(SIN(RADIANS(G1525))*SIN(RADIANS(E1526))+COS(RADIANS(G1525))*COS(RADIANS(E1526))*COS(RADIANS(AB1516))))&gt;90,0,$F$4*$F$5/E1525^2*(SIN(RADIANS(G1525))*SIN(RADIANS(E1526))+COS(RADIANS(G1525))*COS(RADIANS(E1526))*COS(RADIANS(AB1516))))</f>
        <v>#DIV/0!</v>
      </c>
      <c r="AC1525" t="e">
        <f>IF(DEGREES(ACOS(SIN(RADIANS(G1525))*SIN(RADIANS(E1526))+COS(RADIANS(G1525))*COS(RADIANS(E1526))*COS(RADIANS(AC1516))))&gt;90,0,$F$4*$F$5/E1525^2*(SIN(RADIANS(G1525))*SIN(RADIANS(E1526))+COS(RADIANS(G1525))*COS(RADIANS(E1526))*COS(RADIANS(AC1516))))</f>
        <v>#DIV/0!</v>
      </c>
      <c r="AD1525" t="e">
        <f>IF(DEGREES(ACOS(SIN(RADIANS(G1525))*SIN(RADIANS(E1526))+COS(RADIANS(G1525))*COS(RADIANS(E1526))*COS(RADIANS(AD1516))))&gt;90,0,$F$4*$F$5/E1525^2*(SIN(RADIANS(G1525))*SIN(RADIANS(E1526))+COS(RADIANS(G1525))*COS(RADIANS(E1526))*COS(RADIANS(AD1516))))</f>
        <v>#DIV/0!</v>
      </c>
      <c r="AE1525" t="e">
        <f>IF(DEGREES(ACOS(SIN(RADIANS(G1525))*SIN(RADIANS(E1526))+COS(RADIANS(G1525))*COS(RADIANS(E1526))*COS(RADIANS(AE1516))))&gt;90,0,$F$4*$F$5/E1525^2*(SIN(RADIANS(G1525))*SIN(RADIANS(E1526))+COS(RADIANS(G1525))*COS(RADIANS(E1526))*COS(RADIANS(AE1516))))</f>
        <v>#DIV/0!</v>
      </c>
      <c r="AF1525" t="e">
        <f>IF(DEGREES(ACOS(SIN(RADIANS(G1525))*SIN(RADIANS(E1526))+COS(RADIANS(G1525))*COS(RADIANS(E1526))*COS(RADIANS(AF1516))))&gt;90,0,$F$4*$F$5/E1525^2*(SIN(RADIANS(G1525))*SIN(RADIANS(E1526))+COS(RADIANS(G1525))*COS(RADIANS(E1526))*COS(RADIANS(AF1516))))</f>
        <v>#DIV/0!</v>
      </c>
      <c r="AG1525" t="e">
        <f>IF(DEGREES(ACOS(SIN(RADIANS(G1525))*SIN(RADIANS(E1526))+COS(RADIANS(G1525))*COS(RADIANS(E1526))*COS(RADIANS(AG1516))))&gt;90,0,$F$4*$F$5/E1525^2*(SIN(RADIANS(G1525))*SIN(RADIANS(E1526))+COS(RADIANS(G1525))*COS(RADIANS(E1526))*COS(RADIANS(AG1516))))</f>
        <v>#DIV/0!</v>
      </c>
      <c r="AH1525" t="e">
        <f>IF(DEGREES(ACOS(SIN(RADIANS(G1525))*SIN(RADIANS(E1526))+COS(RADIANS(G1525))*COS(RADIANS(E1526))*COS(RADIANS(AH1516))))&gt;90,0,$F$4*$F$5/E1525^2*(SIN(RADIANS(G1525))*SIN(RADIANS(E1526))+COS(RADIANS(G1525))*COS(RADIANS(E1526))*COS(RADIANS(AH1516))))</f>
        <v>#DIV/0!</v>
      </c>
      <c r="AI1525" t="e">
        <f>IF(DEGREES(ACOS(SIN(RADIANS(G1525))*SIN(RADIANS(E1526))+COS(RADIANS(G1525))*COS(RADIANS(E1526))*COS(RADIANS(AI1516))))&gt;90,0,$F$4*$F$5/E1525^2*(SIN(RADIANS(G1525))*SIN(RADIANS(E1526))+COS(RADIANS(G1525))*COS(RADIANS(E1526))*COS(RADIANS(AI1516))))</f>
        <v>#DIV/0!</v>
      </c>
      <c r="AJ1525" t="e">
        <f>IF(DEGREES(ACOS(SIN(RADIANS(G1525))*SIN(RADIANS(E1526))+COS(RADIANS(G1525))*COS(RADIANS(E1526))*COS(RADIANS(AJ1516))))&gt;90,0,$F$4*$F$5/E1525^2*(SIN(RADIANS(G1525))*SIN(RADIANS(E1526))+COS(RADIANS(G1525))*COS(RADIANS(E1526))*COS(RADIANS(AJ1516))))</f>
        <v>#DIV/0!</v>
      </c>
      <c r="AK1525">
        <f>IF(DEGREES(ACOS(SIN(RADIANS(G1525))*SIN(RADIANS(E1526))+COS(RADIANS(G1525))*COS(RADIANS(E1526))*COS(RADIANS(AK1516))))&gt;90,0,$F$4*$F$5/E1525^2*(SIN(RADIANS(G1525))*SIN(RADIANS(E1526))+COS(RADIANS(G1525))*COS(RADIANS(E1526))*COS(RADIANS(AK1516))))</f>
        <v>0</v>
      </c>
      <c r="AL1525">
        <f>IF(DEGREES(ACOS(SIN(RADIANS(G1525))*SIN(RADIANS(E1526))+COS(RADIANS(G1525))*COS(RADIANS(E1526))*COS(RADIANS(AL1516))))&gt;90,0,$F$4*$F$5/E1525^2*(SIN(RADIANS(G1525))*SIN(RADIANS(E1526))+COS(RADIANS(G1525))*COS(RADIANS(E1526))*COS(RADIANS(AL1516))))</f>
        <v>0</v>
      </c>
      <c r="AM1525">
        <f>IF(DEGREES(ACOS(SIN(RADIANS(G1525))*SIN(RADIANS(E1526))+COS(RADIANS(G1525))*COS(RADIANS(E1526))*COS(RADIANS(AM1516))))&gt;90,0,$F$4*$F$5/E1525^2*(SIN(RADIANS(G1525))*SIN(RADIANS(E1526))+COS(RADIANS(G1525))*COS(RADIANS(E1526))*COS(RADIANS(AM1516))))</f>
        <v>0</v>
      </c>
      <c r="AN1525">
        <f>IF(DEGREES(ACOS(SIN(RADIANS(G1525))*SIN(RADIANS(E1526))+COS(RADIANS(G1525))*COS(RADIANS(E1526))*COS(RADIANS(AN1516))))&gt;90,0,$F$4*$F$5/E1525^2*(SIN(RADIANS(G1525))*SIN(RADIANS(E1526))+COS(RADIANS(G1525))*COS(RADIANS(E1526))*COS(RADIANS(AN1516))))</f>
        <v>0</v>
      </c>
      <c r="AO1525">
        <f>IF(DEGREES(ACOS(SIN(RADIANS(G1525))*SIN(RADIANS(E1526))+COS(RADIANS(G1525))*COS(RADIANS(E1526))*COS(RADIANS(AO1516))))&gt;90,0,$F$4*$F$5/E1525^2*(SIN(RADIANS(G1525))*SIN(RADIANS(E1526))+COS(RADIANS(G1525))*COS(RADIANS(E1526))*COS(RADIANS(AO1516))))</f>
        <v>0</v>
      </c>
      <c r="AP1525">
        <f>IF(DEGREES(ACOS(SIN(RADIANS(G1525))*SIN(RADIANS(E1526))+COS(RADIANS(G1525))*COS(RADIANS(E1526))*COS(RADIANS(AP1516))))&gt;90,0,$F$4*$F$5/E1525^2*(SIN(RADIANS(G1525))*SIN(RADIANS(E1526))+COS(RADIANS(G1525))*COS(RADIANS(E1526))*COS(RADIANS(AP1516))))</f>
        <v>0</v>
      </c>
      <c r="AQ1525">
        <f>IF(DEGREES(ACOS(SIN(RADIANS(G1525))*SIN(RADIANS(E1526))+COS(RADIANS(G1525))*COS(RADIANS(E1526))*COS(RADIANS(AQ1516))))&gt;90,0,$F$4*$F$5/E1525^2*(SIN(RADIANS(G1525))*SIN(RADIANS(E1526))+COS(RADIANS(G1525))*COS(RADIANS(E1526))*COS(RADIANS(AQ1516))))</f>
        <v>0</v>
      </c>
      <c r="AR1525">
        <f>IF(DEGREES(ACOS(SIN(RADIANS(G1525))*SIN(RADIANS(E1526))+COS(RADIANS(G1525))*COS(RADIANS(E1526))*COS(RADIANS(AR1516))))&gt;90,0,$F$4*$F$5/E1525^2*(SIN(RADIANS(G1525))*SIN(RADIANS(E1526))+COS(RADIANS(G1525))*COS(RADIANS(E1526))*COS(RADIANS(AR1516))))</f>
        <v>0</v>
      </c>
    </row>
    <row r="1526" spans="2:44" x14ac:dyDescent="0.5">
      <c r="B1526" s="40" t="s">
        <v>735</v>
      </c>
      <c r="E1526">
        <f>IF($F$8&gt;90,180-$F$8,$F$8)*SIN(RADIANS(E1520))</f>
        <v>0</v>
      </c>
      <c r="G1526">
        <v>10</v>
      </c>
      <c r="I1526">
        <f>IF(DEGREES(ACOS(SIN(RADIANS(G1526))*SIN(RADIANS(E1526))+COS(RADIANS(G1526))*COS(RADIANS(E1526))*COS(RADIANS(I1516))))&gt;90,0,$F$4*$F$5/E1525^2*(SIN(RADIANS(G1526))*SIN(RADIANS(E1526))+COS(RADIANS(G1526))*COS(RADIANS(E1526))*COS(RADIANS(I1516))))</f>
        <v>0</v>
      </c>
      <c r="J1526">
        <f>IF(DEGREES(ACOS(SIN(RADIANS(G1526))*SIN(RADIANS(E1526))+COS(RADIANS(G1526))*COS(RADIANS(E1526))*COS(RADIANS(J1516))))&gt;90,0,$F$4*$F$5/E1525^2*(SIN(RADIANS(G1526))*SIN(RADIANS(E1526))+COS(RADIANS(G1526))*COS(RADIANS(E1526))*COS(RADIANS(J1516))))</f>
        <v>0</v>
      </c>
      <c r="K1526">
        <f>IF(DEGREES(ACOS(SIN(RADIANS(G1526))*SIN(RADIANS(E1526))+COS(RADIANS(G1526))*COS(RADIANS(E1526))*COS(RADIANS(K1516))))&gt;90,0,$F$4*$F$5/E1525^2*(SIN(RADIANS(G1526))*SIN(RADIANS(E1526))+COS(RADIANS(G1526))*COS(RADIANS(E1526))*COS(RADIANS(K1516))))</f>
        <v>0</v>
      </c>
      <c r="L1526">
        <f>IF(DEGREES(ACOS(SIN(RADIANS(G1526))*SIN(RADIANS(E1526))+COS(RADIANS(G1526))*COS(RADIANS(E1526))*COS(RADIANS(L1516))))&gt;90,0,$F$4*$F$5/E1525^2*(SIN(RADIANS(G1526))*SIN(RADIANS(E1526))+COS(RADIANS(G1526))*COS(RADIANS(E1526))*COS(RADIANS(L1516))))</f>
        <v>0</v>
      </c>
      <c r="M1526">
        <f>IF(DEGREES(ACOS(SIN(RADIANS(G1526))*SIN(RADIANS(E1526))+COS(RADIANS(G1526))*COS(RADIANS(E1526))*COS(RADIANS(M1516))))&gt;90,0,$F$4*$F$5/E1525^2*(SIN(RADIANS(G1526))*SIN(RADIANS(E1526))+COS(RADIANS(G1526))*COS(RADIANS(E1526))*COS(RADIANS(M1516))))</f>
        <v>0</v>
      </c>
      <c r="N1526">
        <f>IF(DEGREES(ACOS(SIN(RADIANS(G1526))*SIN(RADIANS(E1526))+COS(RADIANS(G1526))*COS(RADIANS(E1526))*COS(RADIANS(N1516))))&gt;90,0,$F$4*$F$5/E1525^2*(SIN(RADIANS(G1526))*SIN(RADIANS(E1526))+COS(RADIANS(G1526))*COS(RADIANS(E1526))*COS(RADIANS(N1516))))</f>
        <v>0</v>
      </c>
      <c r="O1526">
        <f>IF(DEGREES(ACOS(SIN(RADIANS(G1526))*SIN(RADIANS(E1526))+COS(RADIANS(G1526))*COS(RADIANS(E1526))*COS(RADIANS(O1516))))&gt;90,0,$F$4*$F$5/E1525^2*(SIN(RADIANS(G1526))*SIN(RADIANS(E1526))+COS(RADIANS(G1526))*COS(RADIANS(E1526))*COS(RADIANS(O1516))))</f>
        <v>0</v>
      </c>
      <c r="P1526">
        <f>IF(DEGREES(ACOS(SIN(RADIANS(G1526))*SIN(RADIANS(E1526))+COS(RADIANS(G1526))*COS(RADIANS(E1526))*COS(RADIANS(P1516))))&gt;90,0,$F$4*$F$5/E1525^2*(SIN(RADIANS(G1526))*SIN(RADIANS(E1526))+COS(RADIANS(G1526))*COS(RADIANS(E1526))*COS(RADIANS(P1516))))</f>
        <v>0</v>
      </c>
      <c r="Q1526">
        <f>IF(DEGREES(ACOS(SIN(RADIANS(G1526))*SIN(RADIANS(E1526))+COS(RADIANS(G1526))*COS(RADIANS(E1526))*COS(RADIANS(Q1516))))&gt;90,0,$F$4*$F$5/E1525^2*(SIN(RADIANS(G1526))*SIN(RADIANS(E1526))+COS(RADIANS(G1526))*COS(RADIANS(E1526))*COS(RADIANS(Q1516))))</f>
        <v>0</v>
      </c>
      <c r="R1526" t="e">
        <f>IF(DEGREES(ACOS(SIN(RADIANS(G1526))*SIN(RADIANS(E1526))+COS(RADIANS(G1526))*COS(RADIANS(E1526))*COS(RADIANS(R1516))))&gt;90,0,$F$4*$F$5/E1525^2*(SIN(RADIANS(G1526))*SIN(RADIANS(E1526))+COS(RADIANS(G1526))*COS(RADIANS(E1526))*COS(RADIANS(R1516))))</f>
        <v>#DIV/0!</v>
      </c>
      <c r="S1526" t="e">
        <f>IF(DEGREES(ACOS(SIN(RADIANS(G1526))*SIN(RADIANS(E1526))+COS(RADIANS(G1526))*COS(RADIANS(E1526))*COS(RADIANS(S1516))))&gt;90,0,$F$4*$F$5/E1525^2*(SIN(RADIANS(G1526))*SIN(RADIANS(E1526))+COS(RADIANS(G1526))*COS(RADIANS(E1526))*COS(RADIANS(S1516))))</f>
        <v>#DIV/0!</v>
      </c>
      <c r="T1526" t="e">
        <f>IF(DEGREES(ACOS(SIN(RADIANS(G1526))*SIN(RADIANS(E1526))+COS(RADIANS(G1526))*COS(RADIANS(E1526))*COS(RADIANS(T1516))))&gt;90,0,$F$4*$F$5/E1525^2*(SIN(RADIANS(G1526))*SIN(RADIANS(E1526))+COS(RADIANS(G1526))*COS(RADIANS(E1526))*COS(RADIANS(T1516))))</f>
        <v>#DIV/0!</v>
      </c>
      <c r="U1526" t="e">
        <f>IF(DEGREES(ACOS(SIN(RADIANS(G1526))*SIN(RADIANS(E1526))+COS(RADIANS(G1526))*COS(RADIANS(E1526))*COS(RADIANS(U1516))))&gt;90,0,$F$4*$F$5/E1525^2*(SIN(RADIANS(G1526))*SIN(RADIANS(E1526))+COS(RADIANS(G1526))*COS(RADIANS(E1526))*COS(RADIANS(U1516))))</f>
        <v>#DIV/0!</v>
      </c>
      <c r="V1526" t="e">
        <f>IF(DEGREES(ACOS(SIN(RADIANS(G1526))*SIN(RADIANS(E1526))+COS(RADIANS(G1526))*COS(RADIANS(E1526))*COS(RADIANS(V1516))))&gt;90,0,$F$4*$F$5/E1525^2*(SIN(RADIANS(G1526))*SIN(RADIANS(E1526))+COS(RADIANS(G1526))*COS(RADIANS(E1526))*COS(RADIANS(V1516))))</f>
        <v>#DIV/0!</v>
      </c>
      <c r="W1526" t="e">
        <f>IF(DEGREES(ACOS(SIN(RADIANS(G1526))*SIN(RADIANS(E1526))+COS(RADIANS(G1526))*COS(RADIANS(E1526))*COS(RADIANS(W1516))))&gt;90,0,$F$4*$F$5/E1525^2*(SIN(RADIANS(G1526))*SIN(RADIANS(E1526))+COS(RADIANS(G1526))*COS(RADIANS(E1526))*COS(RADIANS(W1516))))</f>
        <v>#DIV/0!</v>
      </c>
      <c r="X1526" t="e">
        <f>IF(DEGREES(ACOS(SIN(RADIANS(G1526))*SIN(RADIANS(E1526))+COS(RADIANS(G1526))*COS(RADIANS(E1526))*COS(RADIANS(X1516))))&gt;90,0,$F$4*$F$5/E1525^2*(SIN(RADIANS(G1526))*SIN(RADIANS(E1526))+COS(RADIANS(G1526))*COS(RADIANS(E1526))*COS(RADIANS(X1516))))</f>
        <v>#DIV/0!</v>
      </c>
      <c r="Y1526" t="e">
        <f>IF(DEGREES(ACOS(SIN(RADIANS(G1526))*SIN(RADIANS(E1526))+COS(RADIANS(G1526))*COS(RADIANS(E1526))*COS(RADIANS(Y1516))))&gt;90,0,$F$4*$F$5/E1525^2*(SIN(RADIANS(G1526))*SIN(RADIANS(E1526))+COS(RADIANS(G1526))*COS(RADIANS(E1526))*COS(RADIANS(Y1516))))</f>
        <v>#DIV/0!</v>
      </c>
      <c r="Z1526" t="e">
        <f>IF(DEGREES(ACOS(SIN(RADIANS(G1526))*SIN(RADIANS(E1526))+COS(RADIANS(G1526))*COS(RADIANS(E1526))*COS(RADIANS(Z1516))))&gt;90,0,$F$4*$F$5/E1525^2*(SIN(RADIANS(G1526))*SIN(RADIANS(E1526))+COS(RADIANS(G1526))*COS(RADIANS(E1526))*COS(RADIANS(Z1516))))</f>
        <v>#DIV/0!</v>
      </c>
      <c r="AA1526" t="e">
        <f>IF(DEGREES(ACOS(SIN(RADIANS(G1526))*SIN(RADIANS(E1526))+COS(RADIANS(G1526))*COS(RADIANS(E1526))*COS(RADIANS(AA1516))))&gt;90,0,$F$4*$F$5/E1525^2*(SIN(RADIANS(G1526))*SIN(RADIANS(E1526))+COS(RADIANS(G1526))*COS(RADIANS(E1526))*COS(RADIANS(AA1516))))</f>
        <v>#DIV/0!</v>
      </c>
      <c r="AB1526" t="e">
        <f>IF(DEGREES(ACOS(SIN(RADIANS(G1526))*SIN(RADIANS(E1526))+COS(RADIANS(G1526))*COS(RADIANS(E1526))*COS(RADIANS(AB1516))))&gt;90,0,$F$4*$F$5/E1525^2*(SIN(RADIANS(G1526))*SIN(RADIANS(E1526))+COS(RADIANS(G1526))*COS(RADIANS(E1526))*COS(RADIANS(AB1516))))</f>
        <v>#DIV/0!</v>
      </c>
      <c r="AC1526" t="e">
        <f>IF(DEGREES(ACOS(SIN(RADIANS(G1526))*SIN(RADIANS(E1526))+COS(RADIANS(G1526))*COS(RADIANS(E1526))*COS(RADIANS(AC1516))))&gt;90,0,$F$4*$F$5/E1525^2*(SIN(RADIANS(G1526))*SIN(RADIANS(E1526))+COS(RADIANS(G1526))*COS(RADIANS(E1526))*COS(RADIANS(AC1516))))</f>
        <v>#DIV/0!</v>
      </c>
      <c r="AD1526" t="e">
        <f>IF(DEGREES(ACOS(SIN(RADIANS(G1526))*SIN(RADIANS(E1526))+COS(RADIANS(G1526))*COS(RADIANS(E1526))*COS(RADIANS(AD1516))))&gt;90,0,$F$4*$F$5/E1525^2*(SIN(RADIANS(G1526))*SIN(RADIANS(E1526))+COS(RADIANS(G1526))*COS(RADIANS(E1526))*COS(RADIANS(AD1516))))</f>
        <v>#DIV/0!</v>
      </c>
      <c r="AE1526" t="e">
        <f>IF(DEGREES(ACOS(SIN(RADIANS(G1526))*SIN(RADIANS(E1526))+COS(RADIANS(G1526))*COS(RADIANS(E1526))*COS(RADIANS(AE1516))))&gt;90,0,$F$4*$F$5/E1525^2*(SIN(RADIANS(G1526))*SIN(RADIANS(E1526))+COS(RADIANS(G1526))*COS(RADIANS(E1526))*COS(RADIANS(AE1516))))</f>
        <v>#DIV/0!</v>
      </c>
      <c r="AF1526" t="e">
        <f>IF(DEGREES(ACOS(SIN(RADIANS(G1526))*SIN(RADIANS(E1526))+COS(RADIANS(G1526))*COS(RADIANS(E1526))*COS(RADIANS(AF1516))))&gt;90,0,$F$4*$F$5/E1525^2*(SIN(RADIANS(G1526))*SIN(RADIANS(E1526))+COS(RADIANS(G1526))*COS(RADIANS(E1526))*COS(RADIANS(AF1516))))</f>
        <v>#DIV/0!</v>
      </c>
      <c r="AG1526" t="e">
        <f>IF(DEGREES(ACOS(SIN(RADIANS(G1526))*SIN(RADIANS(E1526))+COS(RADIANS(G1526))*COS(RADIANS(E1526))*COS(RADIANS(AG1516))))&gt;90,0,$F$4*$F$5/E1525^2*(SIN(RADIANS(G1526))*SIN(RADIANS(E1526))+COS(RADIANS(G1526))*COS(RADIANS(E1526))*COS(RADIANS(AG1516))))</f>
        <v>#DIV/0!</v>
      </c>
      <c r="AH1526" t="e">
        <f>IF(DEGREES(ACOS(SIN(RADIANS(G1526))*SIN(RADIANS(E1526))+COS(RADIANS(G1526))*COS(RADIANS(E1526))*COS(RADIANS(AH1516))))&gt;90,0,$F$4*$F$5/E1525^2*(SIN(RADIANS(G1526))*SIN(RADIANS(E1526))+COS(RADIANS(G1526))*COS(RADIANS(E1526))*COS(RADIANS(AH1516))))</f>
        <v>#DIV/0!</v>
      </c>
      <c r="AI1526" t="e">
        <f>IF(DEGREES(ACOS(SIN(RADIANS(G1526))*SIN(RADIANS(E1526))+COS(RADIANS(G1526))*COS(RADIANS(E1526))*COS(RADIANS(AI1516))))&gt;90,0,$F$4*$F$5/E1525^2*(SIN(RADIANS(G1526))*SIN(RADIANS(E1526))+COS(RADIANS(G1526))*COS(RADIANS(E1526))*COS(RADIANS(AI1516))))</f>
        <v>#DIV/0!</v>
      </c>
      <c r="AJ1526" t="e">
        <f>IF(DEGREES(ACOS(SIN(RADIANS(G1526))*SIN(RADIANS(E1526))+COS(RADIANS(G1526))*COS(RADIANS(E1526))*COS(RADIANS(AJ1516))))&gt;90,0,$F$4*$F$5/E1525^2*(SIN(RADIANS(G1526))*SIN(RADIANS(E1526))+COS(RADIANS(G1526))*COS(RADIANS(E1526))*COS(RADIANS(AJ1516))))</f>
        <v>#DIV/0!</v>
      </c>
      <c r="AK1526">
        <f>IF(DEGREES(ACOS(SIN(RADIANS(G1526))*SIN(RADIANS(E1526))+COS(RADIANS(G1526))*COS(RADIANS(E1526))*COS(RADIANS(AK1516))))&gt;90,0,$F$4*$F$5/E1525^2*(SIN(RADIANS(G1526))*SIN(RADIANS(E1526))+COS(RADIANS(G1526))*COS(RADIANS(E1526))*COS(RADIANS(AK1516))))</f>
        <v>0</v>
      </c>
      <c r="AL1526">
        <f>IF(DEGREES(ACOS(SIN(RADIANS(G1526))*SIN(RADIANS(E1526))+COS(RADIANS(G1526))*COS(RADIANS(E1526))*COS(RADIANS(AL1516))))&gt;90,0,$F$4*$F$5/E1525^2*(SIN(RADIANS(G1526))*SIN(RADIANS(E1526))+COS(RADIANS(G1526))*COS(RADIANS(E1526))*COS(RADIANS(AL1516))))</f>
        <v>0</v>
      </c>
      <c r="AM1526">
        <f>IF(DEGREES(ACOS(SIN(RADIANS(G1526))*SIN(RADIANS(E1526))+COS(RADIANS(G1526))*COS(RADIANS(E1526))*COS(RADIANS(AM1516))))&gt;90,0,$F$4*$F$5/E1525^2*(SIN(RADIANS(G1526))*SIN(RADIANS(E1526))+COS(RADIANS(G1526))*COS(RADIANS(E1526))*COS(RADIANS(AM1516))))</f>
        <v>0</v>
      </c>
      <c r="AN1526">
        <f>IF(DEGREES(ACOS(SIN(RADIANS(G1526))*SIN(RADIANS(E1526))+COS(RADIANS(G1526))*COS(RADIANS(E1526))*COS(RADIANS(AN1516))))&gt;90,0,$F$4*$F$5/E1525^2*(SIN(RADIANS(G1526))*SIN(RADIANS(E1526))+COS(RADIANS(G1526))*COS(RADIANS(E1526))*COS(RADIANS(AN1516))))</f>
        <v>0</v>
      </c>
      <c r="AO1526">
        <f>IF(DEGREES(ACOS(SIN(RADIANS(G1526))*SIN(RADIANS(E1526))+COS(RADIANS(G1526))*COS(RADIANS(E1526))*COS(RADIANS(AO1516))))&gt;90,0,$F$4*$F$5/E1525^2*(SIN(RADIANS(G1526))*SIN(RADIANS(E1526))+COS(RADIANS(G1526))*COS(RADIANS(E1526))*COS(RADIANS(AO1516))))</f>
        <v>0</v>
      </c>
      <c r="AP1526">
        <f>IF(DEGREES(ACOS(SIN(RADIANS(G1526))*SIN(RADIANS(E1526))+COS(RADIANS(G1526))*COS(RADIANS(E1526))*COS(RADIANS(AP1516))))&gt;90,0,$F$4*$F$5/E1525^2*(SIN(RADIANS(G1526))*SIN(RADIANS(E1526))+COS(RADIANS(G1526))*COS(RADIANS(E1526))*COS(RADIANS(AP1516))))</f>
        <v>0</v>
      </c>
      <c r="AQ1526">
        <f>IF(DEGREES(ACOS(SIN(RADIANS(G1526))*SIN(RADIANS(E1526))+COS(RADIANS(G1526))*COS(RADIANS(E1526))*COS(RADIANS(AQ1516))))&gt;90,0,$F$4*$F$5/E1525^2*(SIN(RADIANS(G1526))*SIN(RADIANS(E1526))+COS(RADIANS(G1526))*COS(RADIANS(E1526))*COS(RADIANS(AQ1516))))</f>
        <v>0</v>
      </c>
      <c r="AR1526">
        <f>IF(DEGREES(ACOS(SIN(RADIANS(G1526))*SIN(RADIANS(E1526))+COS(RADIANS(G1526))*COS(RADIANS(E1526))*COS(RADIANS(AR1516))))&gt;90,0,$F$4*$F$5/E1525^2*(SIN(RADIANS(G1526))*SIN(RADIANS(E1526))+COS(RADIANS(G1526))*COS(RADIANS(E1526))*COS(RADIANS(AR1516))))</f>
        <v>0</v>
      </c>
    </row>
    <row r="1527" spans="2:44" x14ac:dyDescent="0.5">
      <c r="B1527" s="40" t="s">
        <v>786</v>
      </c>
      <c r="E1527">
        <f>IF($F$10=0,IF(E1518&lt;360,E1518,E1518-360),($F$10+1)*E1518)</f>
        <v>280</v>
      </c>
      <c r="G1527">
        <v>0</v>
      </c>
      <c r="I1527">
        <f>IF(DEGREES(ACOS(SIN(RADIANS(G1527))*SIN(RADIANS(E1526))+COS(RADIANS(G1527))*COS(RADIANS(E1526))*COS(RADIANS(I1516))))&gt;90,0,$F$4*$F$5/E1525^2*(SIN(RADIANS(G1527))*SIN(RADIANS(E1526))+COS(RADIANS(G1527))*COS(RADIANS(E1526))*COS(RADIANS(I1516))))</f>
        <v>0</v>
      </c>
      <c r="J1527">
        <f>IF(DEGREES(ACOS(SIN(RADIANS(G1527))*SIN(RADIANS(E1526))+COS(RADIANS(G1527))*COS(RADIANS(E1526))*COS(RADIANS(J1516))))&gt;90,0,$F$4*$F$5/E1525^2*(SIN(RADIANS(G1527))*SIN(RADIANS(E1526))+COS(RADIANS(G1527))*COS(RADIANS(E1526))*COS(RADIANS(J1516))))</f>
        <v>0</v>
      </c>
      <c r="K1527">
        <f>IF(DEGREES(ACOS(SIN(RADIANS(G1527))*SIN(RADIANS(E1526))+COS(RADIANS(G1527))*COS(RADIANS(E1526))*COS(RADIANS(K1516))))&gt;90,0,$F$4*$F$5/E1525^2*(SIN(RADIANS(G1527))*SIN(RADIANS(E1526))+COS(RADIANS(G1527))*COS(RADIANS(E1526))*COS(RADIANS(K1516))))</f>
        <v>0</v>
      </c>
      <c r="L1527">
        <f>IF(DEGREES(ACOS(SIN(RADIANS(G1527))*SIN(RADIANS(E1526))+COS(RADIANS(G1527))*COS(RADIANS(E1526))*COS(RADIANS(L1516))))&gt;90,0,$F$4*$F$5/E1525^2*(SIN(RADIANS(G1527))*SIN(RADIANS(E1526))+COS(RADIANS(G1527))*COS(RADIANS(E1526))*COS(RADIANS(L1516))))</f>
        <v>0</v>
      </c>
      <c r="M1527">
        <f>IF(DEGREES(ACOS(SIN(RADIANS(G1527))*SIN(RADIANS(E1526))+COS(RADIANS(G1527))*COS(RADIANS(E1526))*COS(RADIANS(M1516))))&gt;90,0,$F$4*$F$5/E1525^2*(SIN(RADIANS(G1527))*SIN(RADIANS(E1526))+COS(RADIANS(G1527))*COS(RADIANS(E1526))*COS(RADIANS(M1516))))</f>
        <v>0</v>
      </c>
      <c r="N1527">
        <f>IF(DEGREES(ACOS(SIN(RADIANS(G1527))*SIN(RADIANS(E1526))+COS(RADIANS(G1527))*COS(RADIANS(E1526))*COS(RADIANS(N1516))))&gt;90,0,$F$4*$F$5/E1525^2*(SIN(RADIANS(G1527))*SIN(RADIANS(E1526))+COS(RADIANS(G1527))*COS(RADIANS(E1526))*COS(RADIANS(N1516))))</f>
        <v>0</v>
      </c>
      <c r="O1527">
        <f>IF(DEGREES(ACOS(SIN(RADIANS(G1527))*SIN(RADIANS(E1526))+COS(RADIANS(G1527))*COS(RADIANS(E1526))*COS(RADIANS(O1516))))&gt;90,0,$F$4*$F$5/E1525^2*(SIN(RADIANS(G1527))*SIN(RADIANS(E1526))+COS(RADIANS(G1527))*COS(RADIANS(E1526))*COS(RADIANS(O1516))))</f>
        <v>0</v>
      </c>
      <c r="P1527">
        <f>IF(DEGREES(ACOS(SIN(RADIANS(G1527))*SIN(RADIANS(E1526))+COS(RADIANS(G1527))*COS(RADIANS(E1526))*COS(RADIANS(P1516))))&gt;90,0,$F$4*$F$5/E1525^2*(SIN(RADIANS(G1527))*SIN(RADIANS(E1526))+COS(RADIANS(G1527))*COS(RADIANS(E1526))*COS(RADIANS(P1516))))</f>
        <v>0</v>
      </c>
      <c r="Q1527">
        <f>IF(DEGREES(ACOS(SIN(RADIANS(G1527))*SIN(RADIANS(E1526))+COS(RADIANS(G1527))*COS(RADIANS(E1526))*COS(RADIANS(Q1516))))&gt;90,0,$F$4*$F$5/E1525^2*(SIN(RADIANS(G1527))*SIN(RADIANS(E1526))+COS(RADIANS(G1527))*COS(RADIANS(E1526))*COS(RADIANS(Q1516))))</f>
        <v>0</v>
      </c>
      <c r="R1527" t="e">
        <f>IF(DEGREES(ACOS(SIN(RADIANS(G1527))*SIN(RADIANS(E1526))+COS(RADIANS(G1527))*COS(RADIANS(E1526))*COS(RADIANS(R1516))))&gt;90,0,$F$4*$F$5/E1525^2*(SIN(RADIANS(G1527))*SIN(RADIANS(E1526))+COS(RADIANS(G1527))*COS(RADIANS(E1526))*COS(RADIANS(R1516))))</f>
        <v>#DIV/0!</v>
      </c>
      <c r="S1527" t="e">
        <f>IF(DEGREES(ACOS(SIN(RADIANS(G1527))*SIN(RADIANS(E1526))+COS(RADIANS(G1527))*COS(RADIANS(E1526))*COS(RADIANS(S1516))))&gt;90,0,$F$4*$F$5/E1525^2*(SIN(RADIANS(G1527))*SIN(RADIANS(E1526))+COS(RADIANS(G1527))*COS(RADIANS(E1526))*COS(RADIANS(S1516))))</f>
        <v>#DIV/0!</v>
      </c>
      <c r="T1527" t="e">
        <f>IF(DEGREES(ACOS(SIN(RADIANS(G1527))*SIN(RADIANS(E1526))+COS(RADIANS(G1527))*COS(RADIANS(E1526))*COS(RADIANS(T1516))))&gt;90,0,$F$4*$F$5/E1525^2*(SIN(RADIANS(G1527))*SIN(RADIANS(E1526))+COS(RADIANS(G1527))*COS(RADIANS(E1526))*COS(RADIANS(T1516))))</f>
        <v>#DIV/0!</v>
      </c>
      <c r="U1527" t="e">
        <f>IF(DEGREES(ACOS(SIN(RADIANS(G1527))*SIN(RADIANS(E1526))+COS(RADIANS(G1527))*COS(RADIANS(E1526))*COS(RADIANS(U1516))))&gt;90,0,$F$4*$F$5/E1525^2*(SIN(RADIANS(G1527))*SIN(RADIANS(E1526))+COS(RADIANS(G1527))*COS(RADIANS(E1526))*COS(RADIANS(U1516))))</f>
        <v>#DIV/0!</v>
      </c>
      <c r="V1527" t="e">
        <f>IF(DEGREES(ACOS(SIN(RADIANS(G1527))*SIN(RADIANS(E1526))+COS(RADIANS(G1527))*COS(RADIANS(E1526))*COS(RADIANS(V1516))))&gt;90,0,$F$4*$F$5/E1525^2*(SIN(RADIANS(G1527))*SIN(RADIANS(E1526))+COS(RADIANS(G1527))*COS(RADIANS(E1526))*COS(RADIANS(V1516))))</f>
        <v>#DIV/0!</v>
      </c>
      <c r="W1527" t="e">
        <f>IF(DEGREES(ACOS(SIN(RADIANS(G1527))*SIN(RADIANS(E1526))+COS(RADIANS(G1527))*COS(RADIANS(E1526))*COS(RADIANS(W1516))))&gt;90,0,$F$4*$F$5/E1525^2*(SIN(RADIANS(G1527))*SIN(RADIANS(E1526))+COS(RADIANS(G1527))*COS(RADIANS(E1526))*COS(RADIANS(W1516))))</f>
        <v>#DIV/0!</v>
      </c>
      <c r="X1527" t="e">
        <f>IF(DEGREES(ACOS(SIN(RADIANS(G1527))*SIN(RADIANS(E1526))+COS(RADIANS(G1527))*COS(RADIANS(E1526))*COS(RADIANS(X1516))))&gt;90,0,$F$4*$F$5/E1525^2*(SIN(RADIANS(G1527))*SIN(RADIANS(E1526))+COS(RADIANS(G1527))*COS(RADIANS(E1526))*COS(RADIANS(X1516))))</f>
        <v>#DIV/0!</v>
      </c>
      <c r="Y1527" t="e">
        <f>IF(DEGREES(ACOS(SIN(RADIANS(G1527))*SIN(RADIANS(E1526))+COS(RADIANS(G1527))*COS(RADIANS(E1526))*COS(RADIANS(Y1516))))&gt;90,0,$F$4*$F$5/E1525^2*(SIN(RADIANS(G1527))*SIN(RADIANS(E1526))+COS(RADIANS(G1527))*COS(RADIANS(E1526))*COS(RADIANS(Y1516))))</f>
        <v>#DIV/0!</v>
      </c>
      <c r="Z1527" t="e">
        <f>IF(DEGREES(ACOS(SIN(RADIANS(G1527))*SIN(RADIANS(E1526))+COS(RADIANS(G1527))*COS(RADIANS(E1526))*COS(RADIANS(Z1516))))&gt;90,0,$F$4*$F$5/E1525^2*(SIN(RADIANS(G1527))*SIN(RADIANS(E1526))+COS(RADIANS(G1527))*COS(RADIANS(E1526))*COS(RADIANS(Z1516))))</f>
        <v>#DIV/0!</v>
      </c>
      <c r="AA1527" t="e">
        <f>IF(DEGREES(ACOS(SIN(RADIANS(G1527))*SIN(RADIANS(E1526))+COS(RADIANS(G1527))*COS(RADIANS(E1526))*COS(RADIANS(AA1516))))&gt;90,0,$F$4*$F$5/E1525^2*(SIN(RADIANS(G1527))*SIN(RADIANS(E1526))+COS(RADIANS(G1527))*COS(RADIANS(E1526))*COS(RADIANS(AA1516))))</f>
        <v>#DIV/0!</v>
      </c>
      <c r="AB1527" t="e">
        <f>IF(DEGREES(ACOS(SIN(RADIANS(G1527))*SIN(RADIANS(E1526))+COS(RADIANS(G1527))*COS(RADIANS(E1526))*COS(RADIANS(AB1516))))&gt;90,0,$F$4*$F$5/E1525^2*(SIN(RADIANS(G1527))*SIN(RADIANS(E1526))+COS(RADIANS(G1527))*COS(RADIANS(E1526))*COS(RADIANS(AB1516))))</f>
        <v>#DIV/0!</v>
      </c>
      <c r="AC1527" t="e">
        <f>IF(DEGREES(ACOS(SIN(RADIANS(G1527))*SIN(RADIANS(E1526))+COS(RADIANS(G1527))*COS(RADIANS(E1526))*COS(RADIANS(AC1516))))&gt;90,0,$F$4*$F$5/E1525^2*(SIN(RADIANS(G1527))*SIN(RADIANS(E1526))+COS(RADIANS(G1527))*COS(RADIANS(E1526))*COS(RADIANS(AC1516))))</f>
        <v>#DIV/0!</v>
      </c>
      <c r="AD1527" t="e">
        <f>IF(DEGREES(ACOS(SIN(RADIANS(G1527))*SIN(RADIANS(E1526))+COS(RADIANS(G1527))*COS(RADIANS(E1526))*COS(RADIANS(AD1516))))&gt;90,0,$F$4*$F$5/E1525^2*(SIN(RADIANS(G1527))*SIN(RADIANS(E1526))+COS(RADIANS(G1527))*COS(RADIANS(E1526))*COS(RADIANS(AD1516))))</f>
        <v>#DIV/0!</v>
      </c>
      <c r="AE1527" t="e">
        <f>IF(DEGREES(ACOS(SIN(RADIANS(G1527))*SIN(RADIANS(E1526))+COS(RADIANS(G1527))*COS(RADIANS(E1526))*COS(RADIANS(AE1516))))&gt;90,0,$F$4*$F$5/E1525^2*(SIN(RADIANS(G1527))*SIN(RADIANS(E1526))+COS(RADIANS(G1527))*COS(RADIANS(E1526))*COS(RADIANS(AE1516))))</f>
        <v>#DIV/0!</v>
      </c>
      <c r="AF1527" t="e">
        <f>IF(DEGREES(ACOS(SIN(RADIANS(G1527))*SIN(RADIANS(E1526))+COS(RADIANS(G1527))*COS(RADIANS(E1526))*COS(RADIANS(AF1516))))&gt;90,0,$F$4*$F$5/E1525^2*(SIN(RADIANS(G1527))*SIN(RADIANS(E1526))+COS(RADIANS(G1527))*COS(RADIANS(E1526))*COS(RADIANS(AF1516))))</f>
        <v>#DIV/0!</v>
      </c>
      <c r="AG1527" t="e">
        <f>IF(DEGREES(ACOS(SIN(RADIANS(G1527))*SIN(RADIANS(E1526))+COS(RADIANS(G1527))*COS(RADIANS(E1526))*COS(RADIANS(AG1516))))&gt;90,0,$F$4*$F$5/E1525^2*(SIN(RADIANS(G1527))*SIN(RADIANS(E1526))+COS(RADIANS(G1527))*COS(RADIANS(E1526))*COS(RADIANS(AG1516))))</f>
        <v>#DIV/0!</v>
      </c>
      <c r="AH1527" t="e">
        <f>IF(DEGREES(ACOS(SIN(RADIANS(G1527))*SIN(RADIANS(E1526))+COS(RADIANS(G1527))*COS(RADIANS(E1526))*COS(RADIANS(AH1516))))&gt;90,0,$F$4*$F$5/E1525^2*(SIN(RADIANS(G1527))*SIN(RADIANS(E1526))+COS(RADIANS(G1527))*COS(RADIANS(E1526))*COS(RADIANS(AH1516))))</f>
        <v>#DIV/0!</v>
      </c>
      <c r="AI1527" t="e">
        <f>IF(DEGREES(ACOS(SIN(RADIANS(G1527))*SIN(RADIANS(E1526))+COS(RADIANS(G1527))*COS(RADIANS(E1526))*COS(RADIANS(AI1516))))&gt;90,0,$F$4*$F$5/E1525^2*(SIN(RADIANS(G1527))*SIN(RADIANS(E1526))+COS(RADIANS(G1527))*COS(RADIANS(E1526))*COS(RADIANS(AI1516))))</f>
        <v>#DIV/0!</v>
      </c>
      <c r="AJ1527" t="e">
        <f>IF(DEGREES(ACOS(SIN(RADIANS(G1527))*SIN(RADIANS(E1526))+COS(RADIANS(G1527))*COS(RADIANS(E1526))*COS(RADIANS(AJ1516))))&gt;90,0,$F$4*$F$5/E1525^2*(SIN(RADIANS(G1527))*SIN(RADIANS(E1526))+COS(RADIANS(G1527))*COS(RADIANS(E1526))*COS(RADIANS(AJ1516))))</f>
        <v>#DIV/0!</v>
      </c>
      <c r="AK1527">
        <f>IF(DEGREES(ACOS(SIN(RADIANS(G1527))*SIN(RADIANS(E1526))+COS(RADIANS(G1527))*COS(RADIANS(E1526))*COS(RADIANS(AK1516))))&gt;90,0,$F$4*$F$5/E1525^2*(SIN(RADIANS(G1527))*SIN(RADIANS(E1526))+COS(RADIANS(G1527))*COS(RADIANS(E1526))*COS(RADIANS(AK1516))))</f>
        <v>0</v>
      </c>
      <c r="AL1527">
        <f>IF(DEGREES(ACOS(SIN(RADIANS(G1527))*SIN(RADIANS(E1526))+COS(RADIANS(G1527))*COS(RADIANS(E1526))*COS(RADIANS(AL1516))))&gt;90,0,$F$4*$F$5/E1525^2*(SIN(RADIANS(G1527))*SIN(RADIANS(E1526))+COS(RADIANS(G1527))*COS(RADIANS(E1526))*COS(RADIANS(AL1516))))</f>
        <v>0</v>
      </c>
      <c r="AM1527">
        <f>IF(DEGREES(ACOS(SIN(RADIANS(G1527))*SIN(RADIANS(E1526))+COS(RADIANS(G1527))*COS(RADIANS(E1526))*COS(RADIANS(AM1516))))&gt;90,0,$F$4*$F$5/E1525^2*(SIN(RADIANS(G1527))*SIN(RADIANS(E1526))+COS(RADIANS(G1527))*COS(RADIANS(E1526))*COS(RADIANS(AM1516))))</f>
        <v>0</v>
      </c>
      <c r="AN1527">
        <f>IF(DEGREES(ACOS(SIN(RADIANS(G1527))*SIN(RADIANS(E1526))+COS(RADIANS(G1527))*COS(RADIANS(E1526))*COS(RADIANS(AN1516))))&gt;90,0,$F$4*$F$5/E1525^2*(SIN(RADIANS(G1527))*SIN(RADIANS(E1526))+COS(RADIANS(G1527))*COS(RADIANS(E1526))*COS(RADIANS(AN1516))))</f>
        <v>0</v>
      </c>
      <c r="AO1527">
        <f>IF(DEGREES(ACOS(SIN(RADIANS(G1527))*SIN(RADIANS(E1526))+COS(RADIANS(G1527))*COS(RADIANS(E1526))*COS(RADIANS(AO1516))))&gt;90,0,$F$4*$F$5/E1525^2*(SIN(RADIANS(G1527))*SIN(RADIANS(E1526))+COS(RADIANS(G1527))*COS(RADIANS(E1526))*COS(RADIANS(AO1516))))</f>
        <v>0</v>
      </c>
      <c r="AP1527">
        <f>IF(DEGREES(ACOS(SIN(RADIANS(G1527))*SIN(RADIANS(E1526))+COS(RADIANS(G1527))*COS(RADIANS(E1526))*COS(RADIANS(AP1516))))&gt;90,0,$F$4*$F$5/E1525^2*(SIN(RADIANS(G1527))*SIN(RADIANS(E1526))+COS(RADIANS(G1527))*COS(RADIANS(E1526))*COS(RADIANS(AP1516))))</f>
        <v>0</v>
      </c>
      <c r="AQ1527">
        <f>IF(DEGREES(ACOS(SIN(RADIANS(G1527))*SIN(RADIANS(E1526))+COS(RADIANS(G1527))*COS(RADIANS(E1526))*COS(RADIANS(AQ1516))))&gt;90,0,$F$4*$F$5/E1525^2*(SIN(RADIANS(G1527))*SIN(RADIANS(E1526))+COS(RADIANS(G1527))*COS(RADIANS(E1526))*COS(RADIANS(AQ1516))))</f>
        <v>0</v>
      </c>
      <c r="AR1527">
        <f>IF(DEGREES(ACOS(SIN(RADIANS(G1527))*SIN(RADIANS(E1526))+COS(RADIANS(G1527))*COS(RADIANS(E1526))*COS(RADIANS(AR1516))))&gt;90,0,$F$4*$F$5/E1525^2*(SIN(RADIANS(G1527))*SIN(RADIANS(E1526))+COS(RADIANS(G1527))*COS(RADIANS(E1526))*COS(RADIANS(AR1516))))</f>
        <v>0</v>
      </c>
    </row>
    <row r="1528" spans="2:44" x14ac:dyDescent="0.5">
      <c r="B1528" s="40" t="s">
        <v>787</v>
      </c>
      <c r="E1528">
        <f>E1527-E1519-360*ROUNDDOWN((E1527-E1519)/360,0)</f>
        <v>0</v>
      </c>
      <c r="G1528">
        <v>-10</v>
      </c>
      <c r="I1528">
        <f>IF(DEGREES(ACOS(SIN(RADIANS(G1528))*SIN(RADIANS(E1526))+COS(RADIANS(G1528))*COS(RADIANS(E1526))*COS(RADIANS(I1516))))&gt;90,0,$F$4*$F$5/E1525^2*(SIN(RADIANS(G1528))*SIN(RADIANS(E1526))+COS(RADIANS(G1528))*COS(RADIANS(E1526))*COS(RADIANS(I1516))))</f>
        <v>0</v>
      </c>
      <c r="J1528">
        <f>IF(DEGREES(ACOS(SIN(RADIANS(G1528))*SIN(RADIANS(E1526))+COS(RADIANS(G1528))*COS(RADIANS(E1526))*COS(RADIANS(J1516))))&gt;90,0,$F$4*$F$5/E1525^2*(SIN(RADIANS(G1528))*SIN(RADIANS(E1526))+COS(RADIANS(G1528))*COS(RADIANS(E1526))*COS(RADIANS(J1516))))</f>
        <v>0</v>
      </c>
      <c r="K1528">
        <f>IF(DEGREES(ACOS(SIN(RADIANS(G1528))*SIN(RADIANS(E1526))+COS(RADIANS(G1528))*COS(RADIANS(E1526))*COS(RADIANS(K1516))))&gt;90,0,$F$4*$F$5/E1525^2*(SIN(RADIANS(G1528))*SIN(RADIANS(E1526))+COS(RADIANS(G1528))*COS(RADIANS(E1526))*COS(RADIANS(K1516))))</f>
        <v>0</v>
      </c>
      <c r="L1528">
        <f>IF(DEGREES(ACOS(SIN(RADIANS(G1528))*SIN(RADIANS(E1526))+COS(RADIANS(G1528))*COS(RADIANS(E1526))*COS(RADIANS(L1516))))&gt;90,0,$F$4*$F$5/E1525^2*(SIN(RADIANS(G1528))*SIN(RADIANS(E1526))+COS(RADIANS(G1528))*COS(RADIANS(E1526))*COS(RADIANS(L1516))))</f>
        <v>0</v>
      </c>
      <c r="M1528">
        <f>IF(DEGREES(ACOS(SIN(RADIANS(G1528))*SIN(RADIANS(E1526))+COS(RADIANS(G1528))*COS(RADIANS(E1526))*COS(RADIANS(M1516))))&gt;90,0,$F$4*$F$5/E1525^2*(SIN(RADIANS(G1528))*SIN(RADIANS(E1526))+COS(RADIANS(G1528))*COS(RADIANS(E1526))*COS(RADIANS(M1516))))</f>
        <v>0</v>
      </c>
      <c r="N1528">
        <f>IF(DEGREES(ACOS(SIN(RADIANS(G1528))*SIN(RADIANS(E1526))+COS(RADIANS(G1528))*COS(RADIANS(E1526))*COS(RADIANS(N1516))))&gt;90,0,$F$4*$F$5/E1525^2*(SIN(RADIANS(G1528))*SIN(RADIANS(E1526))+COS(RADIANS(G1528))*COS(RADIANS(E1526))*COS(RADIANS(N1516))))</f>
        <v>0</v>
      </c>
      <c r="O1528">
        <f>IF(DEGREES(ACOS(SIN(RADIANS(G1528))*SIN(RADIANS(E1526))+COS(RADIANS(G1528))*COS(RADIANS(E1526))*COS(RADIANS(O1516))))&gt;90,0,$F$4*$F$5/E1525^2*(SIN(RADIANS(G1528))*SIN(RADIANS(E1526))+COS(RADIANS(G1528))*COS(RADIANS(E1526))*COS(RADIANS(O1516))))</f>
        <v>0</v>
      </c>
      <c r="P1528">
        <f>IF(DEGREES(ACOS(SIN(RADIANS(G1528))*SIN(RADIANS(E1526))+COS(RADIANS(G1528))*COS(RADIANS(E1526))*COS(RADIANS(P1516))))&gt;90,0,$F$4*$F$5/E1525^2*(SIN(RADIANS(G1528))*SIN(RADIANS(E1526))+COS(RADIANS(G1528))*COS(RADIANS(E1526))*COS(RADIANS(P1516))))</f>
        <v>0</v>
      </c>
      <c r="Q1528">
        <f>IF(DEGREES(ACOS(SIN(RADIANS(G1528))*SIN(RADIANS(E1526))+COS(RADIANS(G1528))*COS(RADIANS(E1526))*COS(RADIANS(Q1516))))&gt;90,0,$F$4*$F$5/E1525^2*(SIN(RADIANS(G1528))*SIN(RADIANS(E1526))+COS(RADIANS(G1528))*COS(RADIANS(E1526))*COS(RADIANS(Q1516))))</f>
        <v>0</v>
      </c>
      <c r="R1528" t="e">
        <f>IF(DEGREES(ACOS(SIN(RADIANS(G1528))*SIN(RADIANS(E1526))+COS(RADIANS(G1528))*COS(RADIANS(E1526))*COS(RADIANS(R1516))))&gt;90,0,$F$4*$F$5/E1525^2*(SIN(RADIANS(G1528))*SIN(RADIANS(E1526))+COS(RADIANS(G1528))*COS(RADIANS(E1526))*COS(RADIANS(R1516))))</f>
        <v>#DIV/0!</v>
      </c>
      <c r="S1528" t="e">
        <f>IF(DEGREES(ACOS(SIN(RADIANS(G1528))*SIN(RADIANS(E1526))+COS(RADIANS(G1528))*COS(RADIANS(E1526))*COS(RADIANS(S1516))))&gt;90,0,$F$4*$F$5/E1525^2*(SIN(RADIANS(G1528))*SIN(RADIANS(E1526))+COS(RADIANS(G1528))*COS(RADIANS(E1526))*COS(RADIANS(S1516))))</f>
        <v>#DIV/0!</v>
      </c>
      <c r="T1528" t="e">
        <f>IF(DEGREES(ACOS(SIN(RADIANS(G1528))*SIN(RADIANS(E1526))+COS(RADIANS(G1528))*COS(RADIANS(E1526))*COS(RADIANS(T1516))))&gt;90,0,$F$4*$F$5/E1525^2*(SIN(RADIANS(G1528))*SIN(RADIANS(E1526))+COS(RADIANS(G1528))*COS(RADIANS(E1526))*COS(RADIANS(T1516))))</f>
        <v>#DIV/0!</v>
      </c>
      <c r="U1528" t="e">
        <f>IF(DEGREES(ACOS(SIN(RADIANS(G1528))*SIN(RADIANS(E1526))+COS(RADIANS(G1528))*COS(RADIANS(E1526))*COS(RADIANS(U1516))))&gt;90,0,$F$4*$F$5/E1525^2*(SIN(RADIANS(G1528))*SIN(RADIANS(E1526))+COS(RADIANS(G1528))*COS(RADIANS(E1526))*COS(RADIANS(U1516))))</f>
        <v>#DIV/0!</v>
      </c>
      <c r="V1528" t="e">
        <f>IF(DEGREES(ACOS(SIN(RADIANS(G1528))*SIN(RADIANS(E1526))+COS(RADIANS(G1528))*COS(RADIANS(E1526))*COS(RADIANS(V1516))))&gt;90,0,$F$4*$F$5/E1525^2*(SIN(RADIANS(G1528))*SIN(RADIANS(E1526))+COS(RADIANS(G1528))*COS(RADIANS(E1526))*COS(RADIANS(V1516))))</f>
        <v>#DIV/0!</v>
      </c>
      <c r="W1528" t="e">
        <f>IF(DEGREES(ACOS(SIN(RADIANS(G1528))*SIN(RADIANS(E1526))+COS(RADIANS(G1528))*COS(RADIANS(E1526))*COS(RADIANS(W1516))))&gt;90,0,$F$4*$F$5/E1525^2*(SIN(RADIANS(G1528))*SIN(RADIANS(E1526))+COS(RADIANS(G1528))*COS(RADIANS(E1526))*COS(RADIANS(W1516))))</f>
        <v>#DIV/0!</v>
      </c>
      <c r="X1528" t="e">
        <f>IF(DEGREES(ACOS(SIN(RADIANS(G1528))*SIN(RADIANS(E1526))+COS(RADIANS(G1528))*COS(RADIANS(E1526))*COS(RADIANS(X1516))))&gt;90,0,$F$4*$F$5/E1525^2*(SIN(RADIANS(G1528))*SIN(RADIANS(E1526))+COS(RADIANS(G1528))*COS(RADIANS(E1526))*COS(RADIANS(X1516))))</f>
        <v>#DIV/0!</v>
      </c>
      <c r="Y1528" t="e">
        <f>IF(DEGREES(ACOS(SIN(RADIANS(G1528))*SIN(RADIANS(E1526))+COS(RADIANS(G1528))*COS(RADIANS(E1526))*COS(RADIANS(Y1516))))&gt;90,0,$F$4*$F$5/E1525^2*(SIN(RADIANS(G1528))*SIN(RADIANS(E1526))+COS(RADIANS(G1528))*COS(RADIANS(E1526))*COS(RADIANS(Y1516))))</f>
        <v>#DIV/0!</v>
      </c>
      <c r="Z1528" t="e">
        <f>IF(DEGREES(ACOS(SIN(RADIANS(G1528))*SIN(RADIANS(E1526))+COS(RADIANS(G1528))*COS(RADIANS(E1526))*COS(RADIANS(Z1516))))&gt;90,0,$F$4*$F$5/E1525^2*(SIN(RADIANS(G1528))*SIN(RADIANS(E1526))+COS(RADIANS(G1528))*COS(RADIANS(E1526))*COS(RADIANS(Z1516))))</f>
        <v>#DIV/0!</v>
      </c>
      <c r="AA1528" t="e">
        <f>IF(DEGREES(ACOS(SIN(RADIANS(G1528))*SIN(RADIANS(E1526))+COS(RADIANS(G1528))*COS(RADIANS(E1526))*COS(RADIANS(AA1516))))&gt;90,0,$F$4*$F$5/E1525^2*(SIN(RADIANS(G1528))*SIN(RADIANS(E1526))+COS(RADIANS(G1528))*COS(RADIANS(E1526))*COS(RADIANS(AA1516))))</f>
        <v>#DIV/0!</v>
      </c>
      <c r="AB1528" t="e">
        <f>IF(DEGREES(ACOS(SIN(RADIANS(G1528))*SIN(RADIANS(E1526))+COS(RADIANS(G1528))*COS(RADIANS(E1526))*COS(RADIANS(AB1516))))&gt;90,0,$F$4*$F$5/E1525^2*(SIN(RADIANS(G1528))*SIN(RADIANS(E1526))+COS(RADIANS(G1528))*COS(RADIANS(E1526))*COS(RADIANS(AB1516))))</f>
        <v>#DIV/0!</v>
      </c>
      <c r="AC1528" t="e">
        <f>IF(DEGREES(ACOS(SIN(RADIANS(G1528))*SIN(RADIANS(E1526))+COS(RADIANS(G1528))*COS(RADIANS(E1526))*COS(RADIANS(AC1516))))&gt;90,0,$F$4*$F$5/E1525^2*(SIN(RADIANS(G1528))*SIN(RADIANS(E1526))+COS(RADIANS(G1528))*COS(RADIANS(E1526))*COS(RADIANS(AC1516))))</f>
        <v>#DIV/0!</v>
      </c>
      <c r="AD1528" t="e">
        <f>IF(DEGREES(ACOS(SIN(RADIANS(G1528))*SIN(RADIANS(E1526))+COS(RADIANS(G1528))*COS(RADIANS(E1526))*COS(RADIANS(AD1516))))&gt;90,0,$F$4*$F$5/E1525^2*(SIN(RADIANS(G1528))*SIN(RADIANS(E1526))+COS(RADIANS(G1528))*COS(RADIANS(E1526))*COS(RADIANS(AD1516))))</f>
        <v>#DIV/0!</v>
      </c>
      <c r="AE1528" t="e">
        <f>IF(DEGREES(ACOS(SIN(RADIANS(G1528))*SIN(RADIANS(E1526))+COS(RADIANS(G1528))*COS(RADIANS(E1526))*COS(RADIANS(AE1516))))&gt;90,0,$F$4*$F$5/E1525^2*(SIN(RADIANS(G1528))*SIN(RADIANS(E1526))+COS(RADIANS(G1528))*COS(RADIANS(E1526))*COS(RADIANS(AE1516))))</f>
        <v>#DIV/0!</v>
      </c>
      <c r="AF1528" t="e">
        <f>IF(DEGREES(ACOS(SIN(RADIANS(G1528))*SIN(RADIANS(E1526))+COS(RADIANS(G1528))*COS(RADIANS(E1526))*COS(RADIANS(AF1516))))&gt;90,0,$F$4*$F$5/E1525^2*(SIN(RADIANS(G1528))*SIN(RADIANS(E1526))+COS(RADIANS(G1528))*COS(RADIANS(E1526))*COS(RADIANS(AF1516))))</f>
        <v>#DIV/0!</v>
      </c>
      <c r="AG1528" t="e">
        <f>IF(DEGREES(ACOS(SIN(RADIANS(G1528))*SIN(RADIANS(E1526))+COS(RADIANS(G1528))*COS(RADIANS(E1526))*COS(RADIANS(AG1516))))&gt;90,0,$F$4*$F$5/E1525^2*(SIN(RADIANS(G1528))*SIN(RADIANS(E1526))+COS(RADIANS(G1528))*COS(RADIANS(E1526))*COS(RADIANS(AG1516))))</f>
        <v>#DIV/0!</v>
      </c>
      <c r="AH1528" t="e">
        <f>IF(DEGREES(ACOS(SIN(RADIANS(G1528))*SIN(RADIANS(E1526))+COS(RADIANS(G1528))*COS(RADIANS(E1526))*COS(RADIANS(AH1516))))&gt;90,0,$F$4*$F$5/E1525^2*(SIN(RADIANS(G1528))*SIN(RADIANS(E1526))+COS(RADIANS(G1528))*COS(RADIANS(E1526))*COS(RADIANS(AH1516))))</f>
        <v>#DIV/0!</v>
      </c>
      <c r="AI1528" t="e">
        <f>IF(DEGREES(ACOS(SIN(RADIANS(G1528))*SIN(RADIANS(E1526))+COS(RADIANS(G1528))*COS(RADIANS(E1526))*COS(RADIANS(AI1516))))&gt;90,0,$F$4*$F$5/E1525^2*(SIN(RADIANS(G1528))*SIN(RADIANS(E1526))+COS(RADIANS(G1528))*COS(RADIANS(E1526))*COS(RADIANS(AI1516))))</f>
        <v>#DIV/0!</v>
      </c>
      <c r="AJ1528" t="e">
        <f>IF(DEGREES(ACOS(SIN(RADIANS(G1528))*SIN(RADIANS(E1526))+COS(RADIANS(G1528))*COS(RADIANS(E1526))*COS(RADIANS(AJ1516))))&gt;90,0,$F$4*$F$5/E1525^2*(SIN(RADIANS(G1528))*SIN(RADIANS(E1526))+COS(RADIANS(G1528))*COS(RADIANS(E1526))*COS(RADIANS(AJ1516))))</f>
        <v>#DIV/0!</v>
      </c>
      <c r="AK1528">
        <f>IF(DEGREES(ACOS(SIN(RADIANS(G1528))*SIN(RADIANS(E1526))+COS(RADIANS(G1528))*COS(RADIANS(E1526))*COS(RADIANS(AK1516))))&gt;90,0,$F$4*$F$5/E1525^2*(SIN(RADIANS(G1528))*SIN(RADIANS(E1526))+COS(RADIANS(G1528))*COS(RADIANS(E1526))*COS(RADIANS(AK1516))))</f>
        <v>0</v>
      </c>
      <c r="AL1528">
        <f>IF(DEGREES(ACOS(SIN(RADIANS(G1528))*SIN(RADIANS(E1526))+COS(RADIANS(G1528))*COS(RADIANS(E1526))*COS(RADIANS(AL1516))))&gt;90,0,$F$4*$F$5/E1525^2*(SIN(RADIANS(G1528))*SIN(RADIANS(E1526))+COS(RADIANS(G1528))*COS(RADIANS(E1526))*COS(RADIANS(AL1516))))</f>
        <v>0</v>
      </c>
      <c r="AM1528">
        <f>IF(DEGREES(ACOS(SIN(RADIANS(G1528))*SIN(RADIANS(E1526))+COS(RADIANS(G1528))*COS(RADIANS(E1526))*COS(RADIANS(AM1516))))&gt;90,0,$F$4*$F$5/E1525^2*(SIN(RADIANS(G1528))*SIN(RADIANS(E1526))+COS(RADIANS(G1528))*COS(RADIANS(E1526))*COS(RADIANS(AM1516))))</f>
        <v>0</v>
      </c>
      <c r="AN1528">
        <f>IF(DEGREES(ACOS(SIN(RADIANS(G1528))*SIN(RADIANS(E1526))+COS(RADIANS(G1528))*COS(RADIANS(E1526))*COS(RADIANS(AN1516))))&gt;90,0,$F$4*$F$5/E1525^2*(SIN(RADIANS(G1528))*SIN(RADIANS(E1526))+COS(RADIANS(G1528))*COS(RADIANS(E1526))*COS(RADIANS(AN1516))))</f>
        <v>0</v>
      </c>
      <c r="AO1528">
        <f>IF(DEGREES(ACOS(SIN(RADIANS(G1528))*SIN(RADIANS(E1526))+COS(RADIANS(G1528))*COS(RADIANS(E1526))*COS(RADIANS(AO1516))))&gt;90,0,$F$4*$F$5/E1525^2*(SIN(RADIANS(G1528))*SIN(RADIANS(E1526))+COS(RADIANS(G1528))*COS(RADIANS(E1526))*COS(RADIANS(AO1516))))</f>
        <v>0</v>
      </c>
      <c r="AP1528">
        <f>IF(DEGREES(ACOS(SIN(RADIANS(G1528))*SIN(RADIANS(E1526))+COS(RADIANS(G1528))*COS(RADIANS(E1526))*COS(RADIANS(AP1516))))&gt;90,0,$F$4*$F$5/E1525^2*(SIN(RADIANS(G1528))*SIN(RADIANS(E1526))+COS(RADIANS(G1528))*COS(RADIANS(E1526))*COS(RADIANS(AP1516))))</f>
        <v>0</v>
      </c>
      <c r="AQ1528">
        <f>IF(DEGREES(ACOS(SIN(RADIANS(G1528))*SIN(RADIANS(E1526))+COS(RADIANS(G1528))*COS(RADIANS(E1526))*COS(RADIANS(AQ1516))))&gt;90,0,$F$4*$F$5/E1525^2*(SIN(RADIANS(G1528))*SIN(RADIANS(E1526))+COS(RADIANS(G1528))*COS(RADIANS(E1526))*COS(RADIANS(AQ1516))))</f>
        <v>0</v>
      </c>
      <c r="AR1528">
        <f>IF(DEGREES(ACOS(SIN(RADIANS(G1528))*SIN(RADIANS(E1526))+COS(RADIANS(G1528))*COS(RADIANS(E1526))*COS(RADIANS(AR1516))))&gt;90,0,$F$4*$F$5/E1525^2*(SIN(RADIANS(G1528))*SIN(RADIANS(E1526))+COS(RADIANS(G1528))*COS(RADIANS(E1526))*COS(RADIANS(AR1516))))</f>
        <v>0</v>
      </c>
    </row>
    <row r="1529" spans="2:44" x14ac:dyDescent="0.5">
      <c r="G1529">
        <v>-20</v>
      </c>
      <c r="I1529">
        <f>IF(DEGREES(ACOS(SIN(RADIANS(G1529))*SIN(RADIANS(E1526))+COS(RADIANS(G1529))*COS(RADIANS(E1526))*COS(RADIANS(I1516))))&gt;90,0,$F$4*$F$5/E1525^2*(SIN(RADIANS(G1529))*SIN(RADIANS(E1526))+COS(RADIANS(G1529))*COS(RADIANS(E1526))*COS(RADIANS(I1516))))</f>
        <v>0</v>
      </c>
      <c r="J1529">
        <f>IF(DEGREES(ACOS(SIN(RADIANS(G1529))*SIN(RADIANS(E1526))+COS(RADIANS(G1529))*COS(RADIANS(E1526))*COS(RADIANS(J1516))))&gt;90,0,$F$4*$F$5/E1525^2*(SIN(RADIANS(G1529))*SIN(RADIANS(E1526))+COS(RADIANS(G1529))*COS(RADIANS(E1526))*COS(RADIANS(J1516))))</f>
        <v>0</v>
      </c>
      <c r="K1529">
        <f>IF(DEGREES(ACOS(SIN(RADIANS(G1529))*SIN(RADIANS(E1526))+COS(RADIANS(G1529))*COS(RADIANS(E1526))*COS(RADIANS(K1516))))&gt;90,0,$F$4*$F$5/E1525^2*(SIN(RADIANS(G1529))*SIN(RADIANS(E1526))+COS(RADIANS(G1529))*COS(RADIANS(E1526))*COS(RADIANS(K1516))))</f>
        <v>0</v>
      </c>
      <c r="L1529">
        <f>IF(DEGREES(ACOS(SIN(RADIANS(G1529))*SIN(RADIANS(E1526))+COS(RADIANS(G1529))*COS(RADIANS(E1526))*COS(RADIANS(L1516))))&gt;90,0,$F$4*$F$5/E1525^2*(SIN(RADIANS(G1529))*SIN(RADIANS(E1526))+COS(RADIANS(G1529))*COS(RADIANS(E1526))*COS(RADIANS(L1516))))</f>
        <v>0</v>
      </c>
      <c r="M1529">
        <f>IF(DEGREES(ACOS(SIN(RADIANS(G1529))*SIN(RADIANS(E1526))+COS(RADIANS(G1529))*COS(RADIANS(E1526))*COS(RADIANS(M1516))))&gt;90,0,$F$4*$F$5/E1525^2*(SIN(RADIANS(G1529))*SIN(RADIANS(E1526))+COS(RADIANS(G1529))*COS(RADIANS(E1526))*COS(RADIANS(M1516))))</f>
        <v>0</v>
      </c>
      <c r="N1529">
        <f>IF(DEGREES(ACOS(SIN(RADIANS(G1529))*SIN(RADIANS(E1526))+COS(RADIANS(G1529))*COS(RADIANS(E1526))*COS(RADIANS(N1516))))&gt;90,0,$F$4*$F$5/E1525^2*(SIN(RADIANS(G1529))*SIN(RADIANS(E1526))+COS(RADIANS(G1529))*COS(RADIANS(E1526))*COS(RADIANS(N1516))))</f>
        <v>0</v>
      </c>
      <c r="O1529">
        <f>IF(DEGREES(ACOS(SIN(RADIANS(G1529))*SIN(RADIANS(E1526))+COS(RADIANS(G1529))*COS(RADIANS(E1526))*COS(RADIANS(O1516))))&gt;90,0,$F$4*$F$5/E1525^2*(SIN(RADIANS(G1529))*SIN(RADIANS(E1526))+COS(RADIANS(G1529))*COS(RADIANS(E1526))*COS(RADIANS(O1516))))</f>
        <v>0</v>
      </c>
      <c r="P1529">
        <f>IF(DEGREES(ACOS(SIN(RADIANS(G1529))*SIN(RADIANS(E1526))+COS(RADIANS(G1529))*COS(RADIANS(E1526))*COS(RADIANS(P1516))))&gt;90,0,$F$4*$F$5/E1525^2*(SIN(RADIANS(G1529))*SIN(RADIANS(E1526))+COS(RADIANS(G1529))*COS(RADIANS(E1526))*COS(RADIANS(P1516))))</f>
        <v>0</v>
      </c>
      <c r="Q1529">
        <f>IF(DEGREES(ACOS(SIN(RADIANS(G1529))*SIN(RADIANS(E1526))+COS(RADIANS(G1529))*COS(RADIANS(E1526))*COS(RADIANS(Q1516))))&gt;90,0,$F$4*$F$5/E1525^2*(SIN(RADIANS(G1529))*SIN(RADIANS(E1526))+COS(RADIANS(G1529))*COS(RADIANS(E1526))*COS(RADIANS(Q1516))))</f>
        <v>0</v>
      </c>
      <c r="R1529" t="e">
        <f>IF(DEGREES(ACOS(SIN(RADIANS(G1529))*SIN(RADIANS(E1526))+COS(RADIANS(G1529))*COS(RADIANS(E1526))*COS(RADIANS(R1516))))&gt;90,0,$F$4*$F$5/E1525^2*(SIN(RADIANS(G1529))*SIN(RADIANS(E1526))+COS(RADIANS(G1529))*COS(RADIANS(E1526))*COS(RADIANS(R1516))))</f>
        <v>#DIV/0!</v>
      </c>
      <c r="S1529" t="e">
        <f>IF(DEGREES(ACOS(SIN(RADIANS(G1529))*SIN(RADIANS(E1526))+COS(RADIANS(G1529))*COS(RADIANS(E1526))*COS(RADIANS(S1516))))&gt;90,0,$F$4*$F$5/E1525^2*(SIN(RADIANS(G1529))*SIN(RADIANS(E1526))+COS(RADIANS(G1529))*COS(RADIANS(E1526))*COS(RADIANS(S1516))))</f>
        <v>#DIV/0!</v>
      </c>
      <c r="T1529" t="e">
        <f>IF(DEGREES(ACOS(SIN(RADIANS(G1529))*SIN(RADIANS(E1526))+COS(RADIANS(G1529))*COS(RADIANS(E1526))*COS(RADIANS(T1516))))&gt;90,0,$F$4*$F$5/E1525^2*(SIN(RADIANS(G1529))*SIN(RADIANS(E1526))+COS(RADIANS(G1529))*COS(RADIANS(E1526))*COS(RADIANS(T1516))))</f>
        <v>#DIV/0!</v>
      </c>
      <c r="U1529" t="e">
        <f>IF(DEGREES(ACOS(SIN(RADIANS(G1529))*SIN(RADIANS(E1526))+COS(RADIANS(G1529))*COS(RADIANS(E1526))*COS(RADIANS(U1516))))&gt;90,0,$F$4*$F$5/E1525^2*(SIN(RADIANS(G1529))*SIN(RADIANS(E1526))+COS(RADIANS(G1529))*COS(RADIANS(E1526))*COS(RADIANS(U1516))))</f>
        <v>#DIV/0!</v>
      </c>
      <c r="V1529" t="e">
        <f>IF(DEGREES(ACOS(SIN(RADIANS(G1529))*SIN(RADIANS(E1526))+COS(RADIANS(G1529))*COS(RADIANS(E1526))*COS(RADIANS(V1516))))&gt;90,0,$F$4*$F$5/E1525^2*(SIN(RADIANS(G1529))*SIN(RADIANS(E1526))+COS(RADIANS(G1529))*COS(RADIANS(E1526))*COS(RADIANS(V1516))))</f>
        <v>#DIV/0!</v>
      </c>
      <c r="W1529" t="e">
        <f>IF(DEGREES(ACOS(SIN(RADIANS(G1529))*SIN(RADIANS(E1526))+COS(RADIANS(G1529))*COS(RADIANS(E1526))*COS(RADIANS(W1516))))&gt;90,0,$F$4*$F$5/E1525^2*(SIN(RADIANS(G1529))*SIN(RADIANS(E1526))+COS(RADIANS(G1529))*COS(RADIANS(E1526))*COS(RADIANS(W1516))))</f>
        <v>#DIV/0!</v>
      </c>
      <c r="X1529" t="e">
        <f>IF(DEGREES(ACOS(SIN(RADIANS(G1529))*SIN(RADIANS(E1526))+COS(RADIANS(G1529))*COS(RADIANS(E1526))*COS(RADIANS(X1516))))&gt;90,0,$F$4*$F$5/E1525^2*(SIN(RADIANS(G1529))*SIN(RADIANS(E1526))+COS(RADIANS(G1529))*COS(RADIANS(E1526))*COS(RADIANS(X1516))))</f>
        <v>#DIV/0!</v>
      </c>
      <c r="Y1529" t="e">
        <f>IF(DEGREES(ACOS(SIN(RADIANS(G1529))*SIN(RADIANS(E1526))+COS(RADIANS(G1529))*COS(RADIANS(E1526))*COS(RADIANS(Y1516))))&gt;90,0,$F$4*$F$5/E1525^2*(SIN(RADIANS(G1529))*SIN(RADIANS(E1526))+COS(RADIANS(G1529))*COS(RADIANS(E1526))*COS(RADIANS(Y1516))))</f>
        <v>#DIV/0!</v>
      </c>
      <c r="Z1529" t="e">
        <f>IF(DEGREES(ACOS(SIN(RADIANS(G1529))*SIN(RADIANS(E1526))+COS(RADIANS(G1529))*COS(RADIANS(E1526))*COS(RADIANS(Z1516))))&gt;90,0,$F$4*$F$5/E1525^2*(SIN(RADIANS(G1529))*SIN(RADIANS(E1526))+COS(RADIANS(G1529))*COS(RADIANS(E1526))*COS(RADIANS(Z1516))))</f>
        <v>#DIV/0!</v>
      </c>
      <c r="AA1529" t="e">
        <f>IF(DEGREES(ACOS(SIN(RADIANS(G1529))*SIN(RADIANS(E1526))+COS(RADIANS(G1529))*COS(RADIANS(E1526))*COS(RADIANS(AA1516))))&gt;90,0,$F$4*$F$5/E1525^2*(SIN(RADIANS(G1529))*SIN(RADIANS(E1526))+COS(RADIANS(G1529))*COS(RADIANS(E1526))*COS(RADIANS(AA1516))))</f>
        <v>#DIV/0!</v>
      </c>
      <c r="AB1529" t="e">
        <f>IF(DEGREES(ACOS(SIN(RADIANS(G1529))*SIN(RADIANS(E1526))+COS(RADIANS(G1529))*COS(RADIANS(E1526))*COS(RADIANS(AB1516))))&gt;90,0,$F$4*$F$5/E1525^2*(SIN(RADIANS(G1529))*SIN(RADIANS(E1526))+COS(RADIANS(G1529))*COS(RADIANS(E1526))*COS(RADIANS(AB1516))))</f>
        <v>#DIV/0!</v>
      </c>
      <c r="AC1529" t="e">
        <f>IF(DEGREES(ACOS(SIN(RADIANS(G1529))*SIN(RADIANS(E1526))+COS(RADIANS(G1529))*COS(RADIANS(E1526))*COS(RADIANS(AC1516))))&gt;90,0,$F$4*$F$5/E1525^2*(SIN(RADIANS(G1529))*SIN(RADIANS(E1526))+COS(RADIANS(G1529))*COS(RADIANS(E1526))*COS(RADIANS(AC1516))))</f>
        <v>#DIV/0!</v>
      </c>
      <c r="AD1529" t="e">
        <f>IF(DEGREES(ACOS(SIN(RADIANS(G1529))*SIN(RADIANS(E1526))+COS(RADIANS(G1529))*COS(RADIANS(E1526))*COS(RADIANS(AD1516))))&gt;90,0,$F$4*$F$5/E1525^2*(SIN(RADIANS(G1529))*SIN(RADIANS(E1526))+COS(RADIANS(G1529))*COS(RADIANS(E1526))*COS(RADIANS(AD1516))))</f>
        <v>#DIV/0!</v>
      </c>
      <c r="AE1529" t="e">
        <f>IF(DEGREES(ACOS(SIN(RADIANS(G1529))*SIN(RADIANS(E1526))+COS(RADIANS(G1529))*COS(RADIANS(E1526))*COS(RADIANS(AE1516))))&gt;90,0,$F$4*$F$5/E1525^2*(SIN(RADIANS(G1529))*SIN(RADIANS(E1526))+COS(RADIANS(G1529))*COS(RADIANS(E1526))*COS(RADIANS(AE1516))))</f>
        <v>#DIV/0!</v>
      </c>
      <c r="AF1529" t="e">
        <f>IF(DEGREES(ACOS(SIN(RADIANS(G1529))*SIN(RADIANS(E1526))+COS(RADIANS(G1529))*COS(RADIANS(E1526))*COS(RADIANS(AF1516))))&gt;90,0,$F$4*$F$5/E1525^2*(SIN(RADIANS(G1529))*SIN(RADIANS(E1526))+COS(RADIANS(G1529))*COS(RADIANS(E1526))*COS(RADIANS(AF1516))))</f>
        <v>#DIV/0!</v>
      </c>
      <c r="AG1529" t="e">
        <f>IF(DEGREES(ACOS(SIN(RADIANS(G1529))*SIN(RADIANS(E1526))+COS(RADIANS(G1529))*COS(RADIANS(E1526))*COS(RADIANS(AG1516))))&gt;90,0,$F$4*$F$5/E1525^2*(SIN(RADIANS(G1529))*SIN(RADIANS(E1526))+COS(RADIANS(G1529))*COS(RADIANS(E1526))*COS(RADIANS(AG1516))))</f>
        <v>#DIV/0!</v>
      </c>
      <c r="AH1529" t="e">
        <f>IF(DEGREES(ACOS(SIN(RADIANS(G1529))*SIN(RADIANS(E1526))+COS(RADIANS(G1529))*COS(RADIANS(E1526))*COS(RADIANS(AH1516))))&gt;90,0,$F$4*$F$5/E1525^2*(SIN(RADIANS(G1529))*SIN(RADIANS(E1526))+COS(RADIANS(G1529))*COS(RADIANS(E1526))*COS(RADIANS(AH1516))))</f>
        <v>#DIV/0!</v>
      </c>
      <c r="AI1529" t="e">
        <f>IF(DEGREES(ACOS(SIN(RADIANS(G1529))*SIN(RADIANS(E1526))+COS(RADIANS(G1529))*COS(RADIANS(E1526))*COS(RADIANS(AI1516))))&gt;90,0,$F$4*$F$5/E1525^2*(SIN(RADIANS(G1529))*SIN(RADIANS(E1526))+COS(RADIANS(G1529))*COS(RADIANS(E1526))*COS(RADIANS(AI1516))))</f>
        <v>#DIV/0!</v>
      </c>
      <c r="AJ1529" t="e">
        <f>IF(DEGREES(ACOS(SIN(RADIANS(G1529))*SIN(RADIANS(E1526))+COS(RADIANS(G1529))*COS(RADIANS(E1526))*COS(RADIANS(AJ1516))))&gt;90,0,$F$4*$F$5/E1525^2*(SIN(RADIANS(G1529))*SIN(RADIANS(E1526))+COS(RADIANS(G1529))*COS(RADIANS(E1526))*COS(RADIANS(AJ1516))))</f>
        <v>#DIV/0!</v>
      </c>
      <c r="AK1529">
        <f>IF(DEGREES(ACOS(SIN(RADIANS(G1529))*SIN(RADIANS(E1526))+COS(RADIANS(G1529))*COS(RADIANS(E1526))*COS(RADIANS(AK1516))))&gt;90,0,$F$4*$F$5/E1525^2*(SIN(RADIANS(G1529))*SIN(RADIANS(E1526))+COS(RADIANS(G1529))*COS(RADIANS(E1526))*COS(RADIANS(AK1516))))</f>
        <v>0</v>
      </c>
      <c r="AL1529">
        <f>IF(DEGREES(ACOS(SIN(RADIANS(G1529))*SIN(RADIANS(E1526))+COS(RADIANS(G1529))*COS(RADIANS(E1526))*COS(RADIANS(AL1516))))&gt;90,0,$F$4*$F$5/E1525^2*(SIN(RADIANS(G1529))*SIN(RADIANS(E1526))+COS(RADIANS(G1529))*COS(RADIANS(E1526))*COS(RADIANS(AL1516))))</f>
        <v>0</v>
      </c>
      <c r="AM1529">
        <f>IF(DEGREES(ACOS(SIN(RADIANS(G1529))*SIN(RADIANS(E1526))+COS(RADIANS(G1529))*COS(RADIANS(E1526))*COS(RADIANS(AM1516))))&gt;90,0,$F$4*$F$5/E1525^2*(SIN(RADIANS(G1529))*SIN(RADIANS(E1526))+COS(RADIANS(G1529))*COS(RADIANS(E1526))*COS(RADIANS(AM1516))))</f>
        <v>0</v>
      </c>
      <c r="AN1529">
        <f>IF(DEGREES(ACOS(SIN(RADIANS(G1529))*SIN(RADIANS(E1526))+COS(RADIANS(G1529))*COS(RADIANS(E1526))*COS(RADIANS(AN1516))))&gt;90,0,$F$4*$F$5/E1525^2*(SIN(RADIANS(G1529))*SIN(RADIANS(E1526))+COS(RADIANS(G1529))*COS(RADIANS(E1526))*COS(RADIANS(AN1516))))</f>
        <v>0</v>
      </c>
      <c r="AO1529">
        <f>IF(DEGREES(ACOS(SIN(RADIANS(G1529))*SIN(RADIANS(E1526))+COS(RADIANS(G1529))*COS(RADIANS(E1526))*COS(RADIANS(AO1516))))&gt;90,0,$F$4*$F$5/E1525^2*(SIN(RADIANS(G1529))*SIN(RADIANS(E1526))+COS(RADIANS(G1529))*COS(RADIANS(E1526))*COS(RADIANS(AO1516))))</f>
        <v>0</v>
      </c>
      <c r="AP1529">
        <f>IF(DEGREES(ACOS(SIN(RADIANS(G1529))*SIN(RADIANS(E1526))+COS(RADIANS(G1529))*COS(RADIANS(E1526))*COS(RADIANS(AP1516))))&gt;90,0,$F$4*$F$5/E1525^2*(SIN(RADIANS(G1529))*SIN(RADIANS(E1526))+COS(RADIANS(G1529))*COS(RADIANS(E1526))*COS(RADIANS(AP1516))))</f>
        <v>0</v>
      </c>
      <c r="AQ1529">
        <f>IF(DEGREES(ACOS(SIN(RADIANS(G1529))*SIN(RADIANS(E1526))+COS(RADIANS(G1529))*COS(RADIANS(E1526))*COS(RADIANS(AQ1516))))&gt;90,0,$F$4*$F$5/E1525^2*(SIN(RADIANS(G1529))*SIN(RADIANS(E1526))+COS(RADIANS(G1529))*COS(RADIANS(E1526))*COS(RADIANS(AQ1516))))</f>
        <v>0</v>
      </c>
      <c r="AR1529">
        <f>IF(DEGREES(ACOS(SIN(RADIANS(G1529))*SIN(RADIANS(E1526))+COS(RADIANS(G1529))*COS(RADIANS(E1526))*COS(RADIANS(AR1516))))&gt;90,0,$F$4*$F$5/E1525^2*(SIN(RADIANS(G1529))*SIN(RADIANS(E1526))+COS(RADIANS(G1529))*COS(RADIANS(E1526))*COS(RADIANS(AR1516))))</f>
        <v>0</v>
      </c>
    </row>
    <row r="1530" spans="2:44" x14ac:dyDescent="0.5">
      <c r="G1530">
        <v>-30</v>
      </c>
      <c r="I1530">
        <f>IF(DEGREES(ACOS(SIN(RADIANS(G1530))*SIN(RADIANS(E1526))+COS(RADIANS(G1530))*COS(RADIANS(E1526))*COS(RADIANS(I1516))))&gt;90,0,$F$4*$F$5/E1525^2*(SIN(RADIANS(G1530))*SIN(RADIANS(E1526))+COS(RADIANS(G1530))*COS(RADIANS(E1526))*COS(RADIANS(I1516))))</f>
        <v>0</v>
      </c>
      <c r="J1530">
        <f>IF(DEGREES(ACOS(SIN(RADIANS(G1530))*SIN(RADIANS(E1526))+COS(RADIANS(G1530))*COS(RADIANS(E1526))*COS(RADIANS(J1516))))&gt;90,0,$F$4*$F$5/E1525^2*(SIN(RADIANS(G1530))*SIN(RADIANS(E1526))+COS(RADIANS(G1530))*COS(RADIANS(E1526))*COS(RADIANS(J1516))))</f>
        <v>0</v>
      </c>
      <c r="K1530">
        <f>IF(DEGREES(ACOS(SIN(RADIANS(G1530))*SIN(RADIANS(E1526))+COS(RADIANS(G1530))*COS(RADIANS(E1526))*COS(RADIANS(K1516))))&gt;90,0,$F$4*$F$5/E1525^2*(SIN(RADIANS(G1530))*SIN(RADIANS(E1526))+COS(RADIANS(G1530))*COS(RADIANS(E1526))*COS(RADIANS(K1516))))</f>
        <v>0</v>
      </c>
      <c r="L1530">
        <f>IF(DEGREES(ACOS(SIN(RADIANS(G1530))*SIN(RADIANS(E1526))+COS(RADIANS(G1530))*COS(RADIANS(E1526))*COS(RADIANS(L1516))))&gt;90,0,$F$4*$F$5/E1525^2*(SIN(RADIANS(G1530))*SIN(RADIANS(E1526))+COS(RADIANS(G1530))*COS(RADIANS(E1526))*COS(RADIANS(L1516))))</f>
        <v>0</v>
      </c>
      <c r="M1530">
        <f>IF(DEGREES(ACOS(SIN(RADIANS(G1530))*SIN(RADIANS(E1526))+COS(RADIANS(G1530))*COS(RADIANS(E1526))*COS(RADIANS(M1516))))&gt;90,0,$F$4*$F$5/E1525^2*(SIN(RADIANS(G1530))*SIN(RADIANS(E1526))+COS(RADIANS(G1530))*COS(RADIANS(E1526))*COS(RADIANS(M1516))))</f>
        <v>0</v>
      </c>
      <c r="N1530">
        <f>IF(DEGREES(ACOS(SIN(RADIANS(G1530))*SIN(RADIANS(E1526))+COS(RADIANS(G1530))*COS(RADIANS(E1526))*COS(RADIANS(N1516))))&gt;90,0,$F$4*$F$5/E1525^2*(SIN(RADIANS(G1530))*SIN(RADIANS(E1526))+COS(RADIANS(G1530))*COS(RADIANS(E1526))*COS(RADIANS(N1516))))</f>
        <v>0</v>
      </c>
      <c r="O1530">
        <f>IF(DEGREES(ACOS(SIN(RADIANS(G1530))*SIN(RADIANS(E1526))+COS(RADIANS(G1530))*COS(RADIANS(E1526))*COS(RADIANS(O1516))))&gt;90,0,$F$4*$F$5/E1525^2*(SIN(RADIANS(G1530))*SIN(RADIANS(E1526))+COS(RADIANS(G1530))*COS(RADIANS(E1526))*COS(RADIANS(O1516))))</f>
        <v>0</v>
      </c>
      <c r="P1530">
        <f>IF(DEGREES(ACOS(SIN(RADIANS(G1530))*SIN(RADIANS(E1526))+COS(RADIANS(G1530))*COS(RADIANS(E1526))*COS(RADIANS(P1516))))&gt;90,0,$F$4*$F$5/E1525^2*(SIN(RADIANS(G1530))*SIN(RADIANS(E1526))+COS(RADIANS(G1530))*COS(RADIANS(E1526))*COS(RADIANS(P1516))))</f>
        <v>0</v>
      </c>
      <c r="Q1530">
        <f>IF(DEGREES(ACOS(SIN(RADIANS(G1530))*SIN(RADIANS(E1526))+COS(RADIANS(G1530))*COS(RADIANS(E1526))*COS(RADIANS(Q1516))))&gt;90,0,$F$4*$F$5/E1525^2*(SIN(RADIANS(G1530))*SIN(RADIANS(E1526))+COS(RADIANS(G1530))*COS(RADIANS(E1526))*COS(RADIANS(Q1516))))</f>
        <v>0</v>
      </c>
      <c r="R1530" t="e">
        <f>IF(DEGREES(ACOS(SIN(RADIANS(G1530))*SIN(RADIANS(E1526))+COS(RADIANS(G1530))*COS(RADIANS(E1526))*COS(RADIANS(R1516))))&gt;90,0,$F$4*$F$5/E1525^2*(SIN(RADIANS(G1530))*SIN(RADIANS(E1526))+COS(RADIANS(G1530))*COS(RADIANS(E1526))*COS(RADIANS(R1516))))</f>
        <v>#DIV/0!</v>
      </c>
      <c r="S1530" t="e">
        <f>IF(DEGREES(ACOS(SIN(RADIANS(G1530))*SIN(RADIANS(E1526))+COS(RADIANS(G1530))*COS(RADIANS(E1526))*COS(RADIANS(S1516))))&gt;90,0,$F$4*$F$5/E1525^2*(SIN(RADIANS(G1530))*SIN(RADIANS(E1526))+COS(RADIANS(G1530))*COS(RADIANS(E1526))*COS(RADIANS(S1516))))</f>
        <v>#DIV/0!</v>
      </c>
      <c r="T1530" t="e">
        <f>IF(DEGREES(ACOS(SIN(RADIANS(G1530))*SIN(RADIANS(E1526))+COS(RADIANS(G1530))*COS(RADIANS(E1526))*COS(RADIANS(T1516))))&gt;90,0,$F$4*$F$5/E1525^2*(SIN(RADIANS(G1530))*SIN(RADIANS(E1526))+COS(RADIANS(G1530))*COS(RADIANS(E1526))*COS(RADIANS(T1516))))</f>
        <v>#DIV/0!</v>
      </c>
      <c r="U1530" t="e">
        <f>IF(DEGREES(ACOS(SIN(RADIANS(G1530))*SIN(RADIANS(E1526))+COS(RADIANS(G1530))*COS(RADIANS(E1526))*COS(RADIANS(U1516))))&gt;90,0,$F$4*$F$5/E1525^2*(SIN(RADIANS(G1530))*SIN(RADIANS(E1526))+COS(RADIANS(G1530))*COS(RADIANS(E1526))*COS(RADIANS(U1516))))</f>
        <v>#DIV/0!</v>
      </c>
      <c r="V1530" t="e">
        <f>IF(DEGREES(ACOS(SIN(RADIANS(G1530))*SIN(RADIANS(E1526))+COS(RADIANS(G1530))*COS(RADIANS(E1526))*COS(RADIANS(V1516))))&gt;90,0,$F$4*$F$5/E1525^2*(SIN(RADIANS(G1530))*SIN(RADIANS(E1526))+COS(RADIANS(G1530))*COS(RADIANS(E1526))*COS(RADIANS(V1516))))</f>
        <v>#DIV/0!</v>
      </c>
      <c r="W1530" t="e">
        <f>IF(DEGREES(ACOS(SIN(RADIANS(G1530))*SIN(RADIANS(E1526))+COS(RADIANS(G1530))*COS(RADIANS(E1526))*COS(RADIANS(W1516))))&gt;90,0,$F$4*$F$5/E1525^2*(SIN(RADIANS(G1530))*SIN(RADIANS(E1526))+COS(RADIANS(G1530))*COS(RADIANS(E1526))*COS(RADIANS(W1516))))</f>
        <v>#DIV/0!</v>
      </c>
      <c r="X1530" t="e">
        <f>IF(DEGREES(ACOS(SIN(RADIANS(G1530))*SIN(RADIANS(E1526))+COS(RADIANS(G1530))*COS(RADIANS(E1526))*COS(RADIANS(X1516))))&gt;90,0,$F$4*$F$5/E1525^2*(SIN(RADIANS(G1530))*SIN(RADIANS(E1526))+COS(RADIANS(G1530))*COS(RADIANS(E1526))*COS(RADIANS(X1516))))</f>
        <v>#DIV/0!</v>
      </c>
      <c r="Y1530" t="e">
        <f>IF(DEGREES(ACOS(SIN(RADIANS(G1530))*SIN(RADIANS(E1526))+COS(RADIANS(G1530))*COS(RADIANS(E1526))*COS(RADIANS(Y1516))))&gt;90,0,$F$4*$F$5/E1525^2*(SIN(RADIANS(G1530))*SIN(RADIANS(E1526))+COS(RADIANS(G1530))*COS(RADIANS(E1526))*COS(RADIANS(Y1516))))</f>
        <v>#DIV/0!</v>
      </c>
      <c r="Z1530" t="e">
        <f>IF(DEGREES(ACOS(SIN(RADIANS(G1530))*SIN(RADIANS(E1526))+COS(RADIANS(G1530))*COS(RADIANS(E1526))*COS(RADIANS(Z1516))))&gt;90,0,$F$4*$F$5/E1525^2*(SIN(RADIANS(G1530))*SIN(RADIANS(E1526))+COS(RADIANS(G1530))*COS(RADIANS(E1526))*COS(RADIANS(Z1516))))</f>
        <v>#DIV/0!</v>
      </c>
      <c r="AA1530" t="e">
        <f>IF(DEGREES(ACOS(SIN(RADIANS(G1530))*SIN(RADIANS(E1526))+COS(RADIANS(G1530))*COS(RADIANS(E1526))*COS(RADIANS(AA1516))))&gt;90,0,$F$4*$F$5/E1525^2*(SIN(RADIANS(G1530))*SIN(RADIANS(E1526))+COS(RADIANS(G1530))*COS(RADIANS(E1526))*COS(RADIANS(AA1516))))</f>
        <v>#DIV/0!</v>
      </c>
      <c r="AB1530" t="e">
        <f>IF(DEGREES(ACOS(SIN(RADIANS(G1530))*SIN(RADIANS(E1526))+COS(RADIANS(G1530))*COS(RADIANS(E1526))*COS(RADIANS(AB1516))))&gt;90,0,$F$4*$F$5/E1525^2*(SIN(RADIANS(G1530))*SIN(RADIANS(E1526))+COS(RADIANS(G1530))*COS(RADIANS(E1526))*COS(RADIANS(AB1516))))</f>
        <v>#DIV/0!</v>
      </c>
      <c r="AC1530" t="e">
        <f>IF(DEGREES(ACOS(SIN(RADIANS(G1530))*SIN(RADIANS(E1526))+COS(RADIANS(G1530))*COS(RADIANS(E1526))*COS(RADIANS(AC1516))))&gt;90,0,$F$4*$F$5/E1525^2*(SIN(RADIANS(G1530))*SIN(RADIANS(E1526))+COS(RADIANS(G1530))*COS(RADIANS(E1526))*COS(RADIANS(AC1516))))</f>
        <v>#DIV/0!</v>
      </c>
      <c r="AD1530" t="e">
        <f>IF(DEGREES(ACOS(SIN(RADIANS(G1530))*SIN(RADIANS(E1526))+COS(RADIANS(G1530))*COS(RADIANS(E1526))*COS(RADIANS(AD1516))))&gt;90,0,$F$4*$F$5/E1525^2*(SIN(RADIANS(G1530))*SIN(RADIANS(E1526))+COS(RADIANS(G1530))*COS(RADIANS(E1526))*COS(RADIANS(AD1516))))</f>
        <v>#DIV/0!</v>
      </c>
      <c r="AE1530" t="e">
        <f>IF(DEGREES(ACOS(SIN(RADIANS(G1530))*SIN(RADIANS(E1526))+COS(RADIANS(G1530))*COS(RADIANS(E1526))*COS(RADIANS(AE1516))))&gt;90,0,$F$4*$F$5/E1525^2*(SIN(RADIANS(G1530))*SIN(RADIANS(E1526))+COS(RADIANS(G1530))*COS(RADIANS(E1526))*COS(RADIANS(AE1516))))</f>
        <v>#DIV/0!</v>
      </c>
      <c r="AF1530" t="e">
        <f>IF(DEGREES(ACOS(SIN(RADIANS(G1530))*SIN(RADIANS(E1526))+COS(RADIANS(G1530))*COS(RADIANS(E1526))*COS(RADIANS(AF1516))))&gt;90,0,$F$4*$F$5/E1525^2*(SIN(RADIANS(G1530))*SIN(RADIANS(E1526))+COS(RADIANS(G1530))*COS(RADIANS(E1526))*COS(RADIANS(AF1516))))</f>
        <v>#DIV/0!</v>
      </c>
      <c r="AG1530" t="e">
        <f>IF(DEGREES(ACOS(SIN(RADIANS(G1530))*SIN(RADIANS(E1526))+COS(RADIANS(G1530))*COS(RADIANS(E1526))*COS(RADIANS(AG1516))))&gt;90,0,$F$4*$F$5/E1525^2*(SIN(RADIANS(G1530))*SIN(RADIANS(E1526))+COS(RADIANS(G1530))*COS(RADIANS(E1526))*COS(RADIANS(AG1516))))</f>
        <v>#DIV/0!</v>
      </c>
      <c r="AH1530" t="e">
        <f>IF(DEGREES(ACOS(SIN(RADIANS(G1530))*SIN(RADIANS(E1526))+COS(RADIANS(G1530))*COS(RADIANS(E1526))*COS(RADIANS(AH1516))))&gt;90,0,$F$4*$F$5/E1525^2*(SIN(RADIANS(G1530))*SIN(RADIANS(E1526))+COS(RADIANS(G1530))*COS(RADIANS(E1526))*COS(RADIANS(AH1516))))</f>
        <v>#DIV/0!</v>
      </c>
      <c r="AI1530" t="e">
        <f>IF(DEGREES(ACOS(SIN(RADIANS(G1530))*SIN(RADIANS(E1526))+COS(RADIANS(G1530))*COS(RADIANS(E1526))*COS(RADIANS(AI1516))))&gt;90,0,$F$4*$F$5/E1525^2*(SIN(RADIANS(G1530))*SIN(RADIANS(E1526))+COS(RADIANS(G1530))*COS(RADIANS(E1526))*COS(RADIANS(AI1516))))</f>
        <v>#DIV/0!</v>
      </c>
      <c r="AJ1530" t="e">
        <f>IF(DEGREES(ACOS(SIN(RADIANS(G1530))*SIN(RADIANS(E1526))+COS(RADIANS(G1530))*COS(RADIANS(E1526))*COS(RADIANS(AJ1516))))&gt;90,0,$F$4*$F$5/E1525^2*(SIN(RADIANS(G1530))*SIN(RADIANS(E1526))+COS(RADIANS(G1530))*COS(RADIANS(E1526))*COS(RADIANS(AJ1516))))</f>
        <v>#DIV/0!</v>
      </c>
      <c r="AK1530">
        <f>IF(DEGREES(ACOS(SIN(RADIANS(G1530))*SIN(RADIANS(E1526))+COS(RADIANS(G1530))*COS(RADIANS(E1526))*COS(RADIANS(AK1516))))&gt;90,0,$F$4*$F$5/E1525^2*(SIN(RADIANS(G1530))*SIN(RADIANS(E1526))+COS(RADIANS(G1530))*COS(RADIANS(E1526))*COS(RADIANS(AK1516))))</f>
        <v>0</v>
      </c>
      <c r="AL1530">
        <f>IF(DEGREES(ACOS(SIN(RADIANS(G1530))*SIN(RADIANS(E1526))+COS(RADIANS(G1530))*COS(RADIANS(E1526))*COS(RADIANS(AL1516))))&gt;90,0,$F$4*$F$5/E1525^2*(SIN(RADIANS(G1530))*SIN(RADIANS(E1526))+COS(RADIANS(G1530))*COS(RADIANS(E1526))*COS(RADIANS(AL1516))))</f>
        <v>0</v>
      </c>
      <c r="AM1530">
        <f>IF(DEGREES(ACOS(SIN(RADIANS(G1530))*SIN(RADIANS(E1526))+COS(RADIANS(G1530))*COS(RADIANS(E1526))*COS(RADIANS(AM1516))))&gt;90,0,$F$4*$F$5/E1525^2*(SIN(RADIANS(G1530))*SIN(RADIANS(E1526))+COS(RADIANS(G1530))*COS(RADIANS(E1526))*COS(RADIANS(AM1516))))</f>
        <v>0</v>
      </c>
      <c r="AN1530">
        <f>IF(DEGREES(ACOS(SIN(RADIANS(G1530))*SIN(RADIANS(E1526))+COS(RADIANS(G1530))*COS(RADIANS(E1526))*COS(RADIANS(AN1516))))&gt;90,0,$F$4*$F$5/E1525^2*(SIN(RADIANS(G1530))*SIN(RADIANS(E1526))+COS(RADIANS(G1530))*COS(RADIANS(E1526))*COS(RADIANS(AN1516))))</f>
        <v>0</v>
      </c>
      <c r="AO1530">
        <f>IF(DEGREES(ACOS(SIN(RADIANS(G1530))*SIN(RADIANS(E1526))+COS(RADIANS(G1530))*COS(RADIANS(E1526))*COS(RADIANS(AO1516))))&gt;90,0,$F$4*$F$5/E1525^2*(SIN(RADIANS(G1530))*SIN(RADIANS(E1526))+COS(RADIANS(G1530))*COS(RADIANS(E1526))*COS(RADIANS(AO1516))))</f>
        <v>0</v>
      </c>
      <c r="AP1530">
        <f>IF(DEGREES(ACOS(SIN(RADIANS(G1530))*SIN(RADIANS(E1526))+COS(RADIANS(G1530))*COS(RADIANS(E1526))*COS(RADIANS(AP1516))))&gt;90,0,$F$4*$F$5/E1525^2*(SIN(RADIANS(G1530))*SIN(RADIANS(E1526))+COS(RADIANS(G1530))*COS(RADIANS(E1526))*COS(RADIANS(AP1516))))</f>
        <v>0</v>
      </c>
      <c r="AQ1530">
        <f>IF(DEGREES(ACOS(SIN(RADIANS(G1530))*SIN(RADIANS(E1526))+COS(RADIANS(G1530))*COS(RADIANS(E1526))*COS(RADIANS(AQ1516))))&gt;90,0,$F$4*$F$5/E1525^2*(SIN(RADIANS(G1530))*SIN(RADIANS(E1526))+COS(RADIANS(G1530))*COS(RADIANS(E1526))*COS(RADIANS(AQ1516))))</f>
        <v>0</v>
      </c>
      <c r="AR1530">
        <f>IF(DEGREES(ACOS(SIN(RADIANS(G1530))*SIN(RADIANS(E1526))+COS(RADIANS(G1530))*COS(RADIANS(E1526))*COS(RADIANS(AR1516))))&gt;90,0,$F$4*$F$5/E1525^2*(SIN(RADIANS(G1530))*SIN(RADIANS(E1526))+COS(RADIANS(G1530))*COS(RADIANS(E1526))*COS(RADIANS(AR1516))))</f>
        <v>0</v>
      </c>
    </row>
    <row r="1531" spans="2:44" x14ac:dyDescent="0.5">
      <c r="G1531">
        <v>-40</v>
      </c>
      <c r="I1531">
        <f>IF(DEGREES(ACOS(SIN(RADIANS(G1531))*SIN(RADIANS(E1526))+COS(RADIANS(G1531))*COS(RADIANS(E1526))*COS(RADIANS(I1516))))&gt;90,0,$F$4*$F$5/E1525^2*(SIN(RADIANS(G1531))*SIN(RADIANS(E1526))+COS(RADIANS(G1531))*COS(RADIANS(E1526))*COS(RADIANS(I1516))))</f>
        <v>0</v>
      </c>
      <c r="J1531">
        <f>IF(DEGREES(ACOS(SIN(RADIANS(G1531))*SIN(RADIANS(E1526))+COS(RADIANS(G1531))*COS(RADIANS(E1526))*COS(RADIANS(J1516))))&gt;90,0,$F$4*$F$5/E1525^2*(SIN(RADIANS(G1531))*SIN(RADIANS(E1526))+COS(RADIANS(G1531))*COS(RADIANS(E1526))*COS(RADIANS(J1516))))</f>
        <v>0</v>
      </c>
      <c r="K1531">
        <f>IF(DEGREES(ACOS(SIN(RADIANS(G1531))*SIN(RADIANS(E1526))+COS(RADIANS(G1531))*COS(RADIANS(E1526))*COS(RADIANS(K1516))))&gt;90,0,$F$4*$F$5/E1525^2*(SIN(RADIANS(G1531))*SIN(RADIANS(E1526))+COS(RADIANS(G1531))*COS(RADIANS(E1526))*COS(RADIANS(K1516))))</f>
        <v>0</v>
      </c>
      <c r="L1531">
        <f>IF(DEGREES(ACOS(SIN(RADIANS(G1531))*SIN(RADIANS(E1526))+COS(RADIANS(G1531))*COS(RADIANS(E1526))*COS(RADIANS(L1516))))&gt;90,0,$F$4*$F$5/E1525^2*(SIN(RADIANS(G1531))*SIN(RADIANS(E1526))+COS(RADIANS(G1531))*COS(RADIANS(E1526))*COS(RADIANS(L1516))))</f>
        <v>0</v>
      </c>
      <c r="M1531">
        <f>IF(DEGREES(ACOS(SIN(RADIANS(G1531))*SIN(RADIANS(E1526))+COS(RADIANS(G1531))*COS(RADIANS(E1526))*COS(RADIANS(M1516))))&gt;90,0,$F$4*$F$5/E1525^2*(SIN(RADIANS(G1531))*SIN(RADIANS(E1526))+COS(RADIANS(G1531))*COS(RADIANS(E1526))*COS(RADIANS(M1516))))</f>
        <v>0</v>
      </c>
      <c r="N1531">
        <f>IF(DEGREES(ACOS(SIN(RADIANS(G1531))*SIN(RADIANS(E1526))+COS(RADIANS(G1531))*COS(RADIANS(E1526))*COS(RADIANS(N1516))))&gt;90,0,$F$4*$F$5/E1525^2*(SIN(RADIANS(G1531))*SIN(RADIANS(E1526))+COS(RADIANS(G1531))*COS(RADIANS(E1526))*COS(RADIANS(N1516))))</f>
        <v>0</v>
      </c>
      <c r="O1531">
        <f>IF(DEGREES(ACOS(SIN(RADIANS(G1531))*SIN(RADIANS(E1526))+COS(RADIANS(G1531))*COS(RADIANS(E1526))*COS(RADIANS(O1516))))&gt;90,0,$F$4*$F$5/E1525^2*(SIN(RADIANS(G1531))*SIN(RADIANS(E1526))+COS(RADIANS(G1531))*COS(RADIANS(E1526))*COS(RADIANS(O1516))))</f>
        <v>0</v>
      </c>
      <c r="P1531">
        <f>IF(DEGREES(ACOS(SIN(RADIANS(G1531))*SIN(RADIANS(E1526))+COS(RADIANS(G1531))*COS(RADIANS(E1526))*COS(RADIANS(P1516))))&gt;90,0,$F$4*$F$5/E1525^2*(SIN(RADIANS(G1531))*SIN(RADIANS(E1526))+COS(RADIANS(G1531))*COS(RADIANS(E1526))*COS(RADIANS(P1516))))</f>
        <v>0</v>
      </c>
      <c r="Q1531">
        <f>IF(DEGREES(ACOS(SIN(RADIANS(G1531))*SIN(RADIANS(E1526))+COS(RADIANS(G1531))*COS(RADIANS(E1526))*COS(RADIANS(Q1516))))&gt;90,0,$F$4*$F$5/E1525^2*(SIN(RADIANS(G1531))*SIN(RADIANS(E1526))+COS(RADIANS(G1531))*COS(RADIANS(E1526))*COS(RADIANS(Q1516))))</f>
        <v>0</v>
      </c>
      <c r="R1531" t="e">
        <f>IF(DEGREES(ACOS(SIN(RADIANS(G1531))*SIN(RADIANS(E1526))+COS(RADIANS(G1531))*COS(RADIANS(E1526))*COS(RADIANS(R1516))))&gt;90,0,$F$4*$F$5/E1525^2*(SIN(RADIANS(G1531))*SIN(RADIANS(E1526))+COS(RADIANS(G1531))*COS(RADIANS(E1526))*COS(RADIANS(R1516))))</f>
        <v>#DIV/0!</v>
      </c>
      <c r="S1531" t="e">
        <f>IF(DEGREES(ACOS(SIN(RADIANS(G1531))*SIN(RADIANS(E1526))+COS(RADIANS(G1531))*COS(RADIANS(E1526))*COS(RADIANS(S1516))))&gt;90,0,$F$4*$F$5/E1525^2*(SIN(RADIANS(G1531))*SIN(RADIANS(E1526))+COS(RADIANS(G1531))*COS(RADIANS(E1526))*COS(RADIANS(S1516))))</f>
        <v>#DIV/0!</v>
      </c>
      <c r="T1531" t="e">
        <f>IF(DEGREES(ACOS(SIN(RADIANS(G1531))*SIN(RADIANS(E1526))+COS(RADIANS(G1531))*COS(RADIANS(E1526))*COS(RADIANS(T1516))))&gt;90,0,$F$4*$F$5/E1525^2*(SIN(RADIANS(G1531))*SIN(RADIANS(E1526))+COS(RADIANS(G1531))*COS(RADIANS(E1526))*COS(RADIANS(T1516))))</f>
        <v>#DIV/0!</v>
      </c>
      <c r="U1531" t="e">
        <f>IF(DEGREES(ACOS(SIN(RADIANS(G1531))*SIN(RADIANS(E1526))+COS(RADIANS(G1531))*COS(RADIANS(E1526))*COS(RADIANS(U1516))))&gt;90,0,$F$4*$F$5/E1525^2*(SIN(RADIANS(G1531))*SIN(RADIANS(E1526))+COS(RADIANS(G1531))*COS(RADIANS(E1526))*COS(RADIANS(U1516))))</f>
        <v>#DIV/0!</v>
      </c>
      <c r="V1531" t="e">
        <f>IF(DEGREES(ACOS(SIN(RADIANS(G1531))*SIN(RADIANS(E1526))+COS(RADIANS(G1531))*COS(RADIANS(E1526))*COS(RADIANS(V1516))))&gt;90,0,$F$4*$F$5/E1525^2*(SIN(RADIANS(G1531))*SIN(RADIANS(E1526))+COS(RADIANS(G1531))*COS(RADIANS(E1526))*COS(RADIANS(V1516))))</f>
        <v>#DIV/0!</v>
      </c>
      <c r="W1531" t="e">
        <f>IF(DEGREES(ACOS(SIN(RADIANS(G1531))*SIN(RADIANS(E1526))+COS(RADIANS(G1531))*COS(RADIANS(E1526))*COS(RADIANS(W1516))))&gt;90,0,$F$4*$F$5/E1525^2*(SIN(RADIANS(G1531))*SIN(RADIANS(E1526))+COS(RADIANS(G1531))*COS(RADIANS(E1526))*COS(RADIANS(W1516))))</f>
        <v>#DIV/0!</v>
      </c>
      <c r="X1531" t="e">
        <f>IF(DEGREES(ACOS(SIN(RADIANS(G1531))*SIN(RADIANS(E1526))+COS(RADIANS(G1531))*COS(RADIANS(E1526))*COS(RADIANS(X1516))))&gt;90,0,$F$4*$F$5/E1525^2*(SIN(RADIANS(G1531))*SIN(RADIANS(E1526))+COS(RADIANS(G1531))*COS(RADIANS(E1526))*COS(RADIANS(X1516))))</f>
        <v>#DIV/0!</v>
      </c>
      <c r="Y1531" t="e">
        <f>IF(DEGREES(ACOS(SIN(RADIANS(G1531))*SIN(RADIANS(E1526))+COS(RADIANS(G1531))*COS(RADIANS(E1526))*COS(RADIANS(Y1516))))&gt;90,0,$F$4*$F$5/E1525^2*(SIN(RADIANS(G1531))*SIN(RADIANS(E1526))+COS(RADIANS(G1531))*COS(RADIANS(E1526))*COS(RADIANS(Y1516))))</f>
        <v>#DIV/0!</v>
      </c>
      <c r="Z1531" t="e">
        <f>IF(DEGREES(ACOS(SIN(RADIANS(G1531))*SIN(RADIANS(E1526))+COS(RADIANS(G1531))*COS(RADIANS(E1526))*COS(RADIANS(Z1516))))&gt;90,0,$F$4*$F$5/E1525^2*(SIN(RADIANS(G1531))*SIN(RADIANS(E1526))+COS(RADIANS(G1531))*COS(RADIANS(E1526))*COS(RADIANS(Z1516))))</f>
        <v>#DIV/0!</v>
      </c>
      <c r="AA1531" t="e">
        <f>IF(DEGREES(ACOS(SIN(RADIANS(G1531))*SIN(RADIANS(E1526))+COS(RADIANS(G1531))*COS(RADIANS(E1526))*COS(RADIANS(AA1516))))&gt;90,0,$F$4*$F$5/E1525^2*(SIN(RADIANS(G1531))*SIN(RADIANS(E1526))+COS(RADIANS(G1531))*COS(RADIANS(E1526))*COS(RADIANS(AA1516))))</f>
        <v>#DIV/0!</v>
      </c>
      <c r="AB1531" t="e">
        <f>IF(DEGREES(ACOS(SIN(RADIANS(G1531))*SIN(RADIANS(E1526))+COS(RADIANS(G1531))*COS(RADIANS(E1526))*COS(RADIANS(AB1516))))&gt;90,0,$F$4*$F$5/E1525^2*(SIN(RADIANS(G1531))*SIN(RADIANS(E1526))+COS(RADIANS(G1531))*COS(RADIANS(E1526))*COS(RADIANS(AB1516))))</f>
        <v>#DIV/0!</v>
      </c>
      <c r="AC1531" t="e">
        <f>IF(DEGREES(ACOS(SIN(RADIANS(G1531))*SIN(RADIANS(E1526))+COS(RADIANS(G1531))*COS(RADIANS(E1526))*COS(RADIANS(AC1516))))&gt;90,0,$F$4*$F$5/E1525^2*(SIN(RADIANS(G1531))*SIN(RADIANS(E1526))+COS(RADIANS(G1531))*COS(RADIANS(E1526))*COS(RADIANS(AC1516))))</f>
        <v>#DIV/0!</v>
      </c>
      <c r="AD1531" t="e">
        <f>IF(DEGREES(ACOS(SIN(RADIANS(G1531))*SIN(RADIANS(E1526))+COS(RADIANS(G1531))*COS(RADIANS(E1526))*COS(RADIANS(AD1516))))&gt;90,0,$F$4*$F$5/E1525^2*(SIN(RADIANS(G1531))*SIN(RADIANS(E1526))+COS(RADIANS(G1531))*COS(RADIANS(E1526))*COS(RADIANS(AD1516))))</f>
        <v>#DIV/0!</v>
      </c>
      <c r="AE1531" t="e">
        <f>IF(DEGREES(ACOS(SIN(RADIANS(G1531))*SIN(RADIANS(E1526))+COS(RADIANS(G1531))*COS(RADIANS(E1526))*COS(RADIANS(AE1516))))&gt;90,0,$F$4*$F$5/E1525^2*(SIN(RADIANS(G1531))*SIN(RADIANS(E1526))+COS(RADIANS(G1531))*COS(RADIANS(E1526))*COS(RADIANS(AE1516))))</f>
        <v>#DIV/0!</v>
      </c>
      <c r="AF1531" t="e">
        <f>IF(DEGREES(ACOS(SIN(RADIANS(G1531))*SIN(RADIANS(E1526))+COS(RADIANS(G1531))*COS(RADIANS(E1526))*COS(RADIANS(AF1516))))&gt;90,0,$F$4*$F$5/E1525^2*(SIN(RADIANS(G1531))*SIN(RADIANS(E1526))+COS(RADIANS(G1531))*COS(RADIANS(E1526))*COS(RADIANS(AF1516))))</f>
        <v>#DIV/0!</v>
      </c>
      <c r="AG1531" t="e">
        <f>IF(DEGREES(ACOS(SIN(RADIANS(G1531))*SIN(RADIANS(E1526))+COS(RADIANS(G1531))*COS(RADIANS(E1526))*COS(RADIANS(AG1516))))&gt;90,0,$F$4*$F$5/E1525^2*(SIN(RADIANS(G1531))*SIN(RADIANS(E1526))+COS(RADIANS(G1531))*COS(RADIANS(E1526))*COS(RADIANS(AG1516))))</f>
        <v>#DIV/0!</v>
      </c>
      <c r="AH1531" t="e">
        <f>IF(DEGREES(ACOS(SIN(RADIANS(G1531))*SIN(RADIANS(E1526))+COS(RADIANS(G1531))*COS(RADIANS(E1526))*COS(RADIANS(AH1516))))&gt;90,0,$F$4*$F$5/E1525^2*(SIN(RADIANS(G1531))*SIN(RADIANS(E1526))+COS(RADIANS(G1531))*COS(RADIANS(E1526))*COS(RADIANS(AH1516))))</f>
        <v>#DIV/0!</v>
      </c>
      <c r="AI1531" t="e">
        <f>IF(DEGREES(ACOS(SIN(RADIANS(G1531))*SIN(RADIANS(E1526))+COS(RADIANS(G1531))*COS(RADIANS(E1526))*COS(RADIANS(AI1516))))&gt;90,0,$F$4*$F$5/E1525^2*(SIN(RADIANS(G1531))*SIN(RADIANS(E1526))+COS(RADIANS(G1531))*COS(RADIANS(E1526))*COS(RADIANS(AI1516))))</f>
        <v>#DIV/0!</v>
      </c>
      <c r="AJ1531" t="e">
        <f>IF(DEGREES(ACOS(SIN(RADIANS(G1531))*SIN(RADIANS(E1526))+COS(RADIANS(G1531))*COS(RADIANS(E1526))*COS(RADIANS(AJ1516))))&gt;90,0,$F$4*$F$5/E1525^2*(SIN(RADIANS(G1531))*SIN(RADIANS(E1526))+COS(RADIANS(G1531))*COS(RADIANS(E1526))*COS(RADIANS(AJ1516))))</f>
        <v>#DIV/0!</v>
      </c>
      <c r="AK1531">
        <f>IF(DEGREES(ACOS(SIN(RADIANS(G1531))*SIN(RADIANS(E1526))+COS(RADIANS(G1531))*COS(RADIANS(E1526))*COS(RADIANS(AK1516))))&gt;90,0,$F$4*$F$5/E1525^2*(SIN(RADIANS(G1531))*SIN(RADIANS(E1526))+COS(RADIANS(G1531))*COS(RADIANS(E1526))*COS(RADIANS(AK1516))))</f>
        <v>0</v>
      </c>
      <c r="AL1531">
        <f>IF(DEGREES(ACOS(SIN(RADIANS(G1531))*SIN(RADIANS(E1526))+COS(RADIANS(G1531))*COS(RADIANS(E1526))*COS(RADIANS(AL1516))))&gt;90,0,$F$4*$F$5/E1525^2*(SIN(RADIANS(G1531))*SIN(RADIANS(E1526))+COS(RADIANS(G1531))*COS(RADIANS(E1526))*COS(RADIANS(AL1516))))</f>
        <v>0</v>
      </c>
      <c r="AM1531">
        <f>IF(DEGREES(ACOS(SIN(RADIANS(G1531))*SIN(RADIANS(E1526))+COS(RADIANS(G1531))*COS(RADIANS(E1526))*COS(RADIANS(AM1516))))&gt;90,0,$F$4*$F$5/E1525^2*(SIN(RADIANS(G1531))*SIN(RADIANS(E1526))+COS(RADIANS(G1531))*COS(RADIANS(E1526))*COS(RADIANS(AM1516))))</f>
        <v>0</v>
      </c>
      <c r="AN1531">
        <f>IF(DEGREES(ACOS(SIN(RADIANS(G1531))*SIN(RADIANS(E1526))+COS(RADIANS(G1531))*COS(RADIANS(E1526))*COS(RADIANS(AN1516))))&gt;90,0,$F$4*$F$5/E1525^2*(SIN(RADIANS(G1531))*SIN(RADIANS(E1526))+COS(RADIANS(G1531))*COS(RADIANS(E1526))*COS(RADIANS(AN1516))))</f>
        <v>0</v>
      </c>
      <c r="AO1531">
        <f>IF(DEGREES(ACOS(SIN(RADIANS(G1531))*SIN(RADIANS(E1526))+COS(RADIANS(G1531))*COS(RADIANS(E1526))*COS(RADIANS(AO1516))))&gt;90,0,$F$4*$F$5/E1525^2*(SIN(RADIANS(G1531))*SIN(RADIANS(E1526))+COS(RADIANS(G1531))*COS(RADIANS(E1526))*COS(RADIANS(AO1516))))</f>
        <v>0</v>
      </c>
      <c r="AP1531">
        <f>IF(DEGREES(ACOS(SIN(RADIANS(G1531))*SIN(RADIANS(E1526))+COS(RADIANS(G1531))*COS(RADIANS(E1526))*COS(RADIANS(AP1516))))&gt;90,0,$F$4*$F$5/E1525^2*(SIN(RADIANS(G1531))*SIN(RADIANS(E1526))+COS(RADIANS(G1531))*COS(RADIANS(E1526))*COS(RADIANS(AP1516))))</f>
        <v>0</v>
      </c>
      <c r="AQ1531">
        <f>IF(DEGREES(ACOS(SIN(RADIANS(G1531))*SIN(RADIANS(E1526))+COS(RADIANS(G1531))*COS(RADIANS(E1526))*COS(RADIANS(AQ1516))))&gt;90,0,$F$4*$F$5/E1525^2*(SIN(RADIANS(G1531))*SIN(RADIANS(E1526))+COS(RADIANS(G1531))*COS(RADIANS(E1526))*COS(RADIANS(AQ1516))))</f>
        <v>0</v>
      </c>
      <c r="AR1531">
        <f>IF(DEGREES(ACOS(SIN(RADIANS(G1531))*SIN(RADIANS(E1526))+COS(RADIANS(G1531))*COS(RADIANS(E1526))*COS(RADIANS(AR1516))))&gt;90,0,$F$4*$F$5/E1525^2*(SIN(RADIANS(G1531))*SIN(RADIANS(E1526))+COS(RADIANS(G1531))*COS(RADIANS(E1526))*COS(RADIANS(AR1516))))</f>
        <v>0</v>
      </c>
    </row>
    <row r="1532" spans="2:44" x14ac:dyDescent="0.5">
      <c r="G1532">
        <v>-50</v>
      </c>
      <c r="I1532">
        <f>IF(DEGREES(ACOS(SIN(RADIANS(G1532))*SIN(RADIANS(E1526))+COS(RADIANS(G1532))*COS(RADIANS(E1526))*COS(RADIANS(I1516))))&gt;90,0,$F$4*$F$5/E1525^2*(SIN(RADIANS(G1532))*SIN(RADIANS(E1526))+COS(RADIANS(G1532))*COS(RADIANS(E1526))*COS(RADIANS(I1516))))</f>
        <v>0</v>
      </c>
      <c r="J1532">
        <f>IF(DEGREES(ACOS(SIN(RADIANS(G1532))*SIN(RADIANS(E1526))+COS(RADIANS(G1532))*COS(RADIANS(E1526))*COS(RADIANS(J1516))))&gt;90,0,$F$4*$F$5/E1525^2*(SIN(RADIANS(G1532))*SIN(RADIANS(E1526))+COS(RADIANS(G1532))*COS(RADIANS(E1526))*COS(RADIANS(J1516))))</f>
        <v>0</v>
      </c>
      <c r="K1532">
        <f>IF(DEGREES(ACOS(SIN(RADIANS(G1532))*SIN(RADIANS(E1526))+COS(RADIANS(G1532))*COS(RADIANS(E1526))*COS(RADIANS(K1516))))&gt;90,0,$F$4*$F$5/E1525^2*(SIN(RADIANS(G1532))*SIN(RADIANS(E1526))+COS(RADIANS(G1532))*COS(RADIANS(E1526))*COS(RADIANS(K1516))))</f>
        <v>0</v>
      </c>
      <c r="L1532">
        <f>IF(DEGREES(ACOS(SIN(RADIANS(G1532))*SIN(RADIANS(E1526))+COS(RADIANS(G1532))*COS(RADIANS(E1526))*COS(RADIANS(L1516))))&gt;90,0,$F$4*$F$5/E1525^2*(SIN(RADIANS(G1532))*SIN(RADIANS(E1526))+COS(RADIANS(G1532))*COS(RADIANS(E1526))*COS(RADIANS(L1516))))</f>
        <v>0</v>
      </c>
      <c r="M1532">
        <f>IF(DEGREES(ACOS(SIN(RADIANS(G1532))*SIN(RADIANS(E1526))+COS(RADIANS(G1532))*COS(RADIANS(E1526))*COS(RADIANS(M1516))))&gt;90,0,$F$4*$F$5/E1525^2*(SIN(RADIANS(G1532))*SIN(RADIANS(E1526))+COS(RADIANS(G1532))*COS(RADIANS(E1526))*COS(RADIANS(M1516))))</f>
        <v>0</v>
      </c>
      <c r="N1532">
        <f>IF(DEGREES(ACOS(SIN(RADIANS(G1532))*SIN(RADIANS(E1526))+COS(RADIANS(G1532))*COS(RADIANS(E1526))*COS(RADIANS(N1516))))&gt;90,0,$F$4*$F$5/E1525^2*(SIN(RADIANS(G1532))*SIN(RADIANS(E1526))+COS(RADIANS(G1532))*COS(RADIANS(E1526))*COS(RADIANS(N1516))))</f>
        <v>0</v>
      </c>
      <c r="O1532">
        <f>IF(DEGREES(ACOS(SIN(RADIANS(G1532))*SIN(RADIANS(E1526))+COS(RADIANS(G1532))*COS(RADIANS(E1526))*COS(RADIANS(O1516))))&gt;90,0,$F$4*$F$5/E1525^2*(SIN(RADIANS(G1532))*SIN(RADIANS(E1526))+COS(RADIANS(G1532))*COS(RADIANS(E1526))*COS(RADIANS(O1516))))</f>
        <v>0</v>
      </c>
      <c r="P1532">
        <f>IF(DEGREES(ACOS(SIN(RADIANS(G1532))*SIN(RADIANS(E1526))+COS(RADIANS(G1532))*COS(RADIANS(E1526))*COS(RADIANS(P1516))))&gt;90,0,$F$4*$F$5/E1525^2*(SIN(RADIANS(G1532))*SIN(RADIANS(E1526))+COS(RADIANS(G1532))*COS(RADIANS(E1526))*COS(RADIANS(P1516))))</f>
        <v>0</v>
      </c>
      <c r="Q1532">
        <f>IF(DEGREES(ACOS(SIN(RADIANS(G1532))*SIN(RADIANS(E1526))+COS(RADIANS(G1532))*COS(RADIANS(E1526))*COS(RADIANS(Q1516))))&gt;90,0,$F$4*$F$5/E1525^2*(SIN(RADIANS(G1532))*SIN(RADIANS(E1526))+COS(RADIANS(G1532))*COS(RADIANS(E1526))*COS(RADIANS(Q1516))))</f>
        <v>0</v>
      </c>
      <c r="R1532" t="e">
        <f>IF(DEGREES(ACOS(SIN(RADIANS(G1532))*SIN(RADIANS(E1526))+COS(RADIANS(G1532))*COS(RADIANS(E1526))*COS(RADIANS(R1516))))&gt;90,0,$F$4*$F$5/E1525^2*(SIN(RADIANS(G1532))*SIN(RADIANS(E1526))+COS(RADIANS(G1532))*COS(RADIANS(E1526))*COS(RADIANS(R1516))))</f>
        <v>#DIV/0!</v>
      </c>
      <c r="S1532" t="e">
        <f>IF(DEGREES(ACOS(SIN(RADIANS(G1532))*SIN(RADIANS(E1526))+COS(RADIANS(G1532))*COS(RADIANS(E1526))*COS(RADIANS(S1516))))&gt;90,0,$F$4*$F$5/E1525^2*(SIN(RADIANS(G1532))*SIN(RADIANS(E1526))+COS(RADIANS(G1532))*COS(RADIANS(E1526))*COS(RADIANS(S1516))))</f>
        <v>#DIV/0!</v>
      </c>
      <c r="T1532" t="e">
        <f>IF(DEGREES(ACOS(SIN(RADIANS(G1532))*SIN(RADIANS(E1526))+COS(RADIANS(G1532))*COS(RADIANS(E1526))*COS(RADIANS(T1516))))&gt;90,0,$F$4*$F$5/E1525^2*(SIN(RADIANS(G1532))*SIN(RADIANS(E1526))+COS(RADIANS(G1532))*COS(RADIANS(E1526))*COS(RADIANS(T1516))))</f>
        <v>#DIV/0!</v>
      </c>
      <c r="U1532" t="e">
        <f>IF(DEGREES(ACOS(SIN(RADIANS(G1532))*SIN(RADIANS(E1526))+COS(RADIANS(G1532))*COS(RADIANS(E1526))*COS(RADIANS(U1516))))&gt;90,0,$F$4*$F$5/E1525^2*(SIN(RADIANS(G1532))*SIN(RADIANS(E1526))+COS(RADIANS(G1532))*COS(RADIANS(E1526))*COS(RADIANS(U1516))))</f>
        <v>#DIV/0!</v>
      </c>
      <c r="V1532" t="e">
        <f>IF(DEGREES(ACOS(SIN(RADIANS(G1532))*SIN(RADIANS(E1526))+COS(RADIANS(G1532))*COS(RADIANS(E1526))*COS(RADIANS(V1516))))&gt;90,0,$F$4*$F$5/E1525^2*(SIN(RADIANS(G1532))*SIN(RADIANS(E1526))+COS(RADIANS(G1532))*COS(RADIANS(E1526))*COS(RADIANS(V1516))))</f>
        <v>#DIV/0!</v>
      </c>
      <c r="W1532" t="e">
        <f>IF(DEGREES(ACOS(SIN(RADIANS(G1532))*SIN(RADIANS(E1526))+COS(RADIANS(G1532))*COS(RADIANS(E1526))*COS(RADIANS(W1516))))&gt;90,0,$F$4*$F$5/E1525^2*(SIN(RADIANS(G1532))*SIN(RADIANS(E1526))+COS(RADIANS(G1532))*COS(RADIANS(E1526))*COS(RADIANS(W1516))))</f>
        <v>#DIV/0!</v>
      </c>
      <c r="X1532" t="e">
        <f>IF(DEGREES(ACOS(SIN(RADIANS(G1532))*SIN(RADIANS(E1526))+COS(RADIANS(G1532))*COS(RADIANS(E1526))*COS(RADIANS(X1516))))&gt;90,0,$F$4*$F$5/E1525^2*(SIN(RADIANS(G1532))*SIN(RADIANS(E1526))+COS(RADIANS(G1532))*COS(RADIANS(E1526))*COS(RADIANS(X1516))))</f>
        <v>#DIV/0!</v>
      </c>
      <c r="Y1532" t="e">
        <f>IF(DEGREES(ACOS(SIN(RADIANS(G1532))*SIN(RADIANS(E1526))+COS(RADIANS(G1532))*COS(RADIANS(E1526))*COS(RADIANS(Y1516))))&gt;90,0,$F$4*$F$5/E1525^2*(SIN(RADIANS(G1532))*SIN(RADIANS(E1526))+COS(RADIANS(G1532))*COS(RADIANS(E1526))*COS(RADIANS(Y1516))))</f>
        <v>#DIV/0!</v>
      </c>
      <c r="Z1532" t="e">
        <f>IF(DEGREES(ACOS(SIN(RADIANS(G1532))*SIN(RADIANS(E1526))+COS(RADIANS(G1532))*COS(RADIANS(E1526))*COS(RADIANS(Z1516))))&gt;90,0,$F$4*$F$5/E1525^2*(SIN(RADIANS(G1532))*SIN(RADIANS(E1526))+COS(RADIANS(G1532))*COS(RADIANS(E1526))*COS(RADIANS(Z1516))))</f>
        <v>#DIV/0!</v>
      </c>
      <c r="AA1532" t="e">
        <f>IF(DEGREES(ACOS(SIN(RADIANS(G1532))*SIN(RADIANS(E1526))+COS(RADIANS(G1532))*COS(RADIANS(E1526))*COS(RADIANS(AA1516))))&gt;90,0,$F$4*$F$5/E1525^2*(SIN(RADIANS(G1532))*SIN(RADIANS(E1526))+COS(RADIANS(G1532))*COS(RADIANS(E1526))*COS(RADIANS(AA1516))))</f>
        <v>#DIV/0!</v>
      </c>
      <c r="AB1532" t="e">
        <f>IF(DEGREES(ACOS(SIN(RADIANS(G1532))*SIN(RADIANS(E1526))+COS(RADIANS(G1532))*COS(RADIANS(E1526))*COS(RADIANS(AB1516))))&gt;90,0,$F$4*$F$5/E1525^2*(SIN(RADIANS(G1532))*SIN(RADIANS(E1526))+COS(RADIANS(G1532))*COS(RADIANS(E1526))*COS(RADIANS(AB1516))))</f>
        <v>#DIV/0!</v>
      </c>
      <c r="AC1532" t="e">
        <f>IF(DEGREES(ACOS(SIN(RADIANS(G1532))*SIN(RADIANS(E1526))+COS(RADIANS(G1532))*COS(RADIANS(E1526))*COS(RADIANS(AC1516))))&gt;90,0,$F$4*$F$5/E1525^2*(SIN(RADIANS(G1532))*SIN(RADIANS(E1526))+COS(RADIANS(G1532))*COS(RADIANS(E1526))*COS(RADIANS(AC1516))))</f>
        <v>#DIV/0!</v>
      </c>
      <c r="AD1532" t="e">
        <f>IF(DEGREES(ACOS(SIN(RADIANS(G1532))*SIN(RADIANS(E1526))+COS(RADIANS(G1532))*COS(RADIANS(E1526))*COS(RADIANS(AD1516))))&gt;90,0,$F$4*$F$5/E1525^2*(SIN(RADIANS(G1532))*SIN(RADIANS(E1526))+COS(RADIANS(G1532))*COS(RADIANS(E1526))*COS(RADIANS(AD1516))))</f>
        <v>#DIV/0!</v>
      </c>
      <c r="AE1532" t="e">
        <f>IF(DEGREES(ACOS(SIN(RADIANS(G1532))*SIN(RADIANS(E1526))+COS(RADIANS(G1532))*COS(RADIANS(E1526))*COS(RADIANS(AE1516))))&gt;90,0,$F$4*$F$5/E1525^2*(SIN(RADIANS(G1532))*SIN(RADIANS(E1526))+COS(RADIANS(G1532))*COS(RADIANS(E1526))*COS(RADIANS(AE1516))))</f>
        <v>#DIV/0!</v>
      </c>
      <c r="AF1532" t="e">
        <f>IF(DEGREES(ACOS(SIN(RADIANS(G1532))*SIN(RADIANS(E1526))+COS(RADIANS(G1532))*COS(RADIANS(E1526))*COS(RADIANS(AF1516))))&gt;90,0,$F$4*$F$5/E1525^2*(SIN(RADIANS(G1532))*SIN(RADIANS(E1526))+COS(RADIANS(G1532))*COS(RADIANS(E1526))*COS(RADIANS(AF1516))))</f>
        <v>#DIV/0!</v>
      </c>
      <c r="AG1532" t="e">
        <f>IF(DEGREES(ACOS(SIN(RADIANS(G1532))*SIN(RADIANS(E1526))+COS(RADIANS(G1532))*COS(RADIANS(E1526))*COS(RADIANS(AG1516))))&gt;90,0,$F$4*$F$5/E1525^2*(SIN(RADIANS(G1532))*SIN(RADIANS(E1526))+COS(RADIANS(G1532))*COS(RADIANS(E1526))*COS(RADIANS(AG1516))))</f>
        <v>#DIV/0!</v>
      </c>
      <c r="AH1532" t="e">
        <f>IF(DEGREES(ACOS(SIN(RADIANS(G1532))*SIN(RADIANS(E1526))+COS(RADIANS(G1532))*COS(RADIANS(E1526))*COS(RADIANS(AH1516))))&gt;90,0,$F$4*$F$5/E1525^2*(SIN(RADIANS(G1532))*SIN(RADIANS(E1526))+COS(RADIANS(G1532))*COS(RADIANS(E1526))*COS(RADIANS(AH1516))))</f>
        <v>#DIV/0!</v>
      </c>
      <c r="AI1532" t="e">
        <f>IF(DEGREES(ACOS(SIN(RADIANS(G1532))*SIN(RADIANS(E1526))+COS(RADIANS(G1532))*COS(RADIANS(E1526))*COS(RADIANS(AI1516))))&gt;90,0,$F$4*$F$5/E1525^2*(SIN(RADIANS(G1532))*SIN(RADIANS(E1526))+COS(RADIANS(G1532))*COS(RADIANS(E1526))*COS(RADIANS(AI1516))))</f>
        <v>#DIV/0!</v>
      </c>
      <c r="AJ1532" t="e">
        <f>IF(DEGREES(ACOS(SIN(RADIANS(G1532))*SIN(RADIANS(E1526))+COS(RADIANS(G1532))*COS(RADIANS(E1526))*COS(RADIANS(AJ1516))))&gt;90,0,$F$4*$F$5/E1525^2*(SIN(RADIANS(G1532))*SIN(RADIANS(E1526))+COS(RADIANS(G1532))*COS(RADIANS(E1526))*COS(RADIANS(AJ1516))))</f>
        <v>#DIV/0!</v>
      </c>
      <c r="AK1532">
        <f>IF(DEGREES(ACOS(SIN(RADIANS(G1532))*SIN(RADIANS(E1526))+COS(RADIANS(G1532))*COS(RADIANS(E1526))*COS(RADIANS(AK1516))))&gt;90,0,$F$4*$F$5/E1525^2*(SIN(RADIANS(G1532))*SIN(RADIANS(E1526))+COS(RADIANS(G1532))*COS(RADIANS(E1526))*COS(RADIANS(AK1516))))</f>
        <v>0</v>
      </c>
      <c r="AL1532">
        <f>IF(DEGREES(ACOS(SIN(RADIANS(G1532))*SIN(RADIANS(E1526))+COS(RADIANS(G1532))*COS(RADIANS(E1526))*COS(RADIANS(AL1516))))&gt;90,0,$F$4*$F$5/E1525^2*(SIN(RADIANS(G1532))*SIN(RADIANS(E1526))+COS(RADIANS(G1532))*COS(RADIANS(E1526))*COS(RADIANS(AL1516))))</f>
        <v>0</v>
      </c>
      <c r="AM1532">
        <f>IF(DEGREES(ACOS(SIN(RADIANS(G1532))*SIN(RADIANS(E1526))+COS(RADIANS(G1532))*COS(RADIANS(E1526))*COS(RADIANS(AM1516))))&gt;90,0,$F$4*$F$5/E1525^2*(SIN(RADIANS(G1532))*SIN(RADIANS(E1526))+COS(RADIANS(G1532))*COS(RADIANS(E1526))*COS(RADIANS(AM1516))))</f>
        <v>0</v>
      </c>
      <c r="AN1532">
        <f>IF(DEGREES(ACOS(SIN(RADIANS(G1532))*SIN(RADIANS(E1526))+COS(RADIANS(G1532))*COS(RADIANS(E1526))*COS(RADIANS(AN1516))))&gt;90,0,$F$4*$F$5/E1525^2*(SIN(RADIANS(G1532))*SIN(RADIANS(E1526))+COS(RADIANS(G1532))*COS(RADIANS(E1526))*COS(RADIANS(AN1516))))</f>
        <v>0</v>
      </c>
      <c r="AO1532">
        <f>IF(DEGREES(ACOS(SIN(RADIANS(G1532))*SIN(RADIANS(E1526))+COS(RADIANS(G1532))*COS(RADIANS(E1526))*COS(RADIANS(AO1516))))&gt;90,0,$F$4*$F$5/E1525^2*(SIN(RADIANS(G1532))*SIN(RADIANS(E1526))+COS(RADIANS(G1532))*COS(RADIANS(E1526))*COS(RADIANS(AO1516))))</f>
        <v>0</v>
      </c>
      <c r="AP1532">
        <f>IF(DEGREES(ACOS(SIN(RADIANS(G1532))*SIN(RADIANS(E1526))+COS(RADIANS(G1532))*COS(RADIANS(E1526))*COS(RADIANS(AP1516))))&gt;90,0,$F$4*$F$5/E1525^2*(SIN(RADIANS(G1532))*SIN(RADIANS(E1526))+COS(RADIANS(G1532))*COS(RADIANS(E1526))*COS(RADIANS(AP1516))))</f>
        <v>0</v>
      </c>
      <c r="AQ1532">
        <f>IF(DEGREES(ACOS(SIN(RADIANS(G1532))*SIN(RADIANS(E1526))+COS(RADIANS(G1532))*COS(RADIANS(E1526))*COS(RADIANS(AQ1516))))&gt;90,0,$F$4*$F$5/E1525^2*(SIN(RADIANS(G1532))*SIN(RADIANS(E1526))+COS(RADIANS(G1532))*COS(RADIANS(E1526))*COS(RADIANS(AQ1516))))</f>
        <v>0</v>
      </c>
      <c r="AR1532">
        <f>IF(DEGREES(ACOS(SIN(RADIANS(G1532))*SIN(RADIANS(E1526))+COS(RADIANS(G1532))*COS(RADIANS(E1526))*COS(RADIANS(AR1516))))&gt;90,0,$F$4*$F$5/E1525^2*(SIN(RADIANS(G1532))*SIN(RADIANS(E1526))+COS(RADIANS(G1532))*COS(RADIANS(E1526))*COS(RADIANS(AR1516))))</f>
        <v>0</v>
      </c>
    </row>
    <row r="1533" spans="2:44" x14ac:dyDescent="0.5">
      <c r="G1533">
        <v>-60</v>
      </c>
      <c r="I1533">
        <f>IF(DEGREES(ACOS(SIN(RADIANS(G1533))*SIN(RADIANS(E1526))+COS(RADIANS(G1533))*COS(RADIANS(E1526))*COS(RADIANS(I1516))))&gt;90,0,$F$4*$F$5/E1525^2*(SIN(RADIANS(G1533))*SIN(RADIANS(E1526))+COS(RADIANS(G1533))*COS(RADIANS(E1526))*COS(RADIANS(I1516))))</f>
        <v>0</v>
      </c>
      <c r="J1533">
        <f>IF(DEGREES(ACOS(SIN(RADIANS(G1533))*SIN(RADIANS(E1526))+COS(RADIANS(G1533))*COS(RADIANS(E1526))*COS(RADIANS(J1516))))&gt;90,0,$F$4*$F$5/E1525^2*(SIN(RADIANS(G1533))*SIN(RADIANS(E1526))+COS(RADIANS(G1533))*COS(RADIANS(E1526))*COS(RADIANS(J1516))))</f>
        <v>0</v>
      </c>
      <c r="K1533">
        <f>IF(DEGREES(ACOS(SIN(RADIANS(G1533))*SIN(RADIANS(E1526))+COS(RADIANS(G1533))*COS(RADIANS(E1526))*COS(RADIANS(K1516))))&gt;90,0,$F$4*$F$5/E1525^2*(SIN(RADIANS(G1533))*SIN(RADIANS(E1526))+COS(RADIANS(G1533))*COS(RADIANS(E1526))*COS(RADIANS(K1516))))</f>
        <v>0</v>
      </c>
      <c r="L1533">
        <f>IF(DEGREES(ACOS(SIN(RADIANS(G1533))*SIN(RADIANS(E1526))+COS(RADIANS(G1533))*COS(RADIANS(E1526))*COS(RADIANS(L1516))))&gt;90,0,$F$4*$F$5/E1525^2*(SIN(RADIANS(G1533))*SIN(RADIANS(E1526))+COS(RADIANS(G1533))*COS(RADIANS(E1526))*COS(RADIANS(L1516))))</f>
        <v>0</v>
      </c>
      <c r="M1533">
        <f>IF(DEGREES(ACOS(SIN(RADIANS(G1533))*SIN(RADIANS(E1526))+COS(RADIANS(G1533))*COS(RADIANS(E1526))*COS(RADIANS(M1516))))&gt;90,0,$F$4*$F$5/E1525^2*(SIN(RADIANS(G1533))*SIN(RADIANS(E1526))+COS(RADIANS(G1533))*COS(RADIANS(E1526))*COS(RADIANS(M1516))))</f>
        <v>0</v>
      </c>
      <c r="N1533">
        <f>IF(DEGREES(ACOS(SIN(RADIANS(G1533))*SIN(RADIANS(E1526))+COS(RADIANS(G1533))*COS(RADIANS(E1526))*COS(RADIANS(N1516))))&gt;90,0,$F$4*$F$5/E1525^2*(SIN(RADIANS(G1533))*SIN(RADIANS(E1526))+COS(RADIANS(G1533))*COS(RADIANS(E1526))*COS(RADIANS(N1516))))</f>
        <v>0</v>
      </c>
      <c r="O1533">
        <f>IF(DEGREES(ACOS(SIN(RADIANS(G1533))*SIN(RADIANS(E1526))+COS(RADIANS(G1533))*COS(RADIANS(E1526))*COS(RADIANS(O1516))))&gt;90,0,$F$4*$F$5/E1525^2*(SIN(RADIANS(G1533))*SIN(RADIANS(E1526))+COS(RADIANS(G1533))*COS(RADIANS(E1526))*COS(RADIANS(O1516))))</f>
        <v>0</v>
      </c>
      <c r="P1533">
        <f>IF(DEGREES(ACOS(SIN(RADIANS(G1533))*SIN(RADIANS(E1526))+COS(RADIANS(G1533))*COS(RADIANS(E1526))*COS(RADIANS(P1516))))&gt;90,0,$F$4*$F$5/E1525^2*(SIN(RADIANS(G1533))*SIN(RADIANS(E1526))+COS(RADIANS(G1533))*COS(RADIANS(E1526))*COS(RADIANS(P1516))))</f>
        <v>0</v>
      </c>
      <c r="Q1533">
        <f>IF(DEGREES(ACOS(SIN(RADIANS(G1533))*SIN(RADIANS(E1526))+COS(RADIANS(G1533))*COS(RADIANS(E1526))*COS(RADIANS(Q1516))))&gt;90,0,$F$4*$F$5/E1525^2*(SIN(RADIANS(G1533))*SIN(RADIANS(E1526))+COS(RADIANS(G1533))*COS(RADIANS(E1526))*COS(RADIANS(Q1516))))</f>
        <v>0</v>
      </c>
      <c r="R1533" t="e">
        <f>IF(DEGREES(ACOS(SIN(RADIANS(G1533))*SIN(RADIANS(E1526))+COS(RADIANS(G1533))*COS(RADIANS(E1526))*COS(RADIANS(R1516))))&gt;90,0,$F$4*$F$5/E1525^2*(SIN(RADIANS(G1533))*SIN(RADIANS(E1526))+COS(RADIANS(G1533))*COS(RADIANS(E1526))*COS(RADIANS(R1516))))</f>
        <v>#DIV/0!</v>
      </c>
      <c r="S1533" t="e">
        <f>IF(DEGREES(ACOS(SIN(RADIANS(G1533))*SIN(RADIANS(E1526))+COS(RADIANS(G1533))*COS(RADIANS(E1526))*COS(RADIANS(S1516))))&gt;90,0,$F$4*$F$5/E1525^2*(SIN(RADIANS(G1533))*SIN(RADIANS(E1526))+COS(RADIANS(G1533))*COS(RADIANS(E1526))*COS(RADIANS(S1516))))</f>
        <v>#DIV/0!</v>
      </c>
      <c r="T1533" t="e">
        <f>IF(DEGREES(ACOS(SIN(RADIANS(G1533))*SIN(RADIANS(E1526))+COS(RADIANS(G1533))*COS(RADIANS(E1526))*COS(RADIANS(T1516))))&gt;90,0,$F$4*$F$5/E1525^2*(SIN(RADIANS(G1533))*SIN(RADIANS(E1526))+COS(RADIANS(G1533))*COS(RADIANS(E1526))*COS(RADIANS(T1516))))</f>
        <v>#DIV/0!</v>
      </c>
      <c r="U1533" t="e">
        <f>IF(DEGREES(ACOS(SIN(RADIANS(G1533))*SIN(RADIANS(E1526))+COS(RADIANS(G1533))*COS(RADIANS(E1526))*COS(RADIANS(U1516))))&gt;90,0,$F$4*$F$5/E1525^2*(SIN(RADIANS(G1533))*SIN(RADIANS(E1526))+COS(RADIANS(G1533))*COS(RADIANS(E1526))*COS(RADIANS(U1516))))</f>
        <v>#DIV/0!</v>
      </c>
      <c r="V1533" t="e">
        <f>IF(DEGREES(ACOS(SIN(RADIANS(G1533))*SIN(RADIANS(E1526))+COS(RADIANS(G1533))*COS(RADIANS(E1526))*COS(RADIANS(V1516))))&gt;90,0,$F$4*$F$5/E1525^2*(SIN(RADIANS(G1533))*SIN(RADIANS(E1526))+COS(RADIANS(G1533))*COS(RADIANS(E1526))*COS(RADIANS(V1516))))</f>
        <v>#DIV/0!</v>
      </c>
      <c r="W1533" t="e">
        <f>IF(DEGREES(ACOS(SIN(RADIANS(G1533))*SIN(RADIANS(E1526))+COS(RADIANS(G1533))*COS(RADIANS(E1526))*COS(RADIANS(W1516))))&gt;90,0,$F$4*$F$5/E1525^2*(SIN(RADIANS(G1533))*SIN(RADIANS(E1526))+COS(RADIANS(G1533))*COS(RADIANS(E1526))*COS(RADIANS(W1516))))</f>
        <v>#DIV/0!</v>
      </c>
      <c r="X1533" t="e">
        <f>IF(DEGREES(ACOS(SIN(RADIANS(G1533))*SIN(RADIANS(E1526))+COS(RADIANS(G1533))*COS(RADIANS(E1526))*COS(RADIANS(X1516))))&gt;90,0,$F$4*$F$5/E1525^2*(SIN(RADIANS(G1533))*SIN(RADIANS(E1526))+COS(RADIANS(G1533))*COS(RADIANS(E1526))*COS(RADIANS(X1516))))</f>
        <v>#DIV/0!</v>
      </c>
      <c r="Y1533" t="e">
        <f>IF(DEGREES(ACOS(SIN(RADIANS(G1533))*SIN(RADIANS(E1526))+COS(RADIANS(G1533))*COS(RADIANS(E1526))*COS(RADIANS(Y1516))))&gt;90,0,$F$4*$F$5/E1525^2*(SIN(RADIANS(G1533))*SIN(RADIANS(E1526))+COS(RADIANS(G1533))*COS(RADIANS(E1526))*COS(RADIANS(Y1516))))</f>
        <v>#DIV/0!</v>
      </c>
      <c r="Z1533" t="e">
        <f>IF(DEGREES(ACOS(SIN(RADIANS(G1533))*SIN(RADIANS(E1526))+COS(RADIANS(G1533))*COS(RADIANS(E1526))*COS(RADIANS(Z1516))))&gt;90,0,$F$4*$F$5/E1525^2*(SIN(RADIANS(G1533))*SIN(RADIANS(E1526))+COS(RADIANS(G1533))*COS(RADIANS(E1526))*COS(RADIANS(Z1516))))</f>
        <v>#DIV/0!</v>
      </c>
      <c r="AA1533" t="e">
        <f>IF(DEGREES(ACOS(SIN(RADIANS(G1533))*SIN(RADIANS(E1526))+COS(RADIANS(G1533))*COS(RADIANS(E1526))*COS(RADIANS(AA1516))))&gt;90,0,$F$4*$F$5/E1525^2*(SIN(RADIANS(G1533))*SIN(RADIANS(E1526))+COS(RADIANS(G1533))*COS(RADIANS(E1526))*COS(RADIANS(AA1516))))</f>
        <v>#DIV/0!</v>
      </c>
      <c r="AB1533" t="e">
        <f>IF(DEGREES(ACOS(SIN(RADIANS(G1533))*SIN(RADIANS(E1526))+COS(RADIANS(G1533))*COS(RADIANS(E1526))*COS(RADIANS(AB1516))))&gt;90,0,$F$4*$F$5/E1525^2*(SIN(RADIANS(G1533))*SIN(RADIANS(E1526))+COS(RADIANS(G1533))*COS(RADIANS(E1526))*COS(RADIANS(AB1516))))</f>
        <v>#DIV/0!</v>
      </c>
      <c r="AC1533" t="e">
        <f>IF(DEGREES(ACOS(SIN(RADIANS(G1533))*SIN(RADIANS(E1526))+COS(RADIANS(G1533))*COS(RADIANS(E1526))*COS(RADIANS(AC1516))))&gt;90,0,$F$4*$F$5/E1525^2*(SIN(RADIANS(G1533))*SIN(RADIANS(E1526))+COS(RADIANS(G1533))*COS(RADIANS(E1526))*COS(RADIANS(AC1516))))</f>
        <v>#DIV/0!</v>
      </c>
      <c r="AD1533" t="e">
        <f>IF(DEGREES(ACOS(SIN(RADIANS(G1533))*SIN(RADIANS(E1526))+COS(RADIANS(G1533))*COS(RADIANS(E1526))*COS(RADIANS(AD1516))))&gt;90,0,$F$4*$F$5/E1525^2*(SIN(RADIANS(G1533))*SIN(RADIANS(E1526))+COS(RADIANS(G1533))*COS(RADIANS(E1526))*COS(RADIANS(AD1516))))</f>
        <v>#DIV/0!</v>
      </c>
      <c r="AE1533" t="e">
        <f>IF(DEGREES(ACOS(SIN(RADIANS(G1533))*SIN(RADIANS(E1526))+COS(RADIANS(G1533))*COS(RADIANS(E1526))*COS(RADIANS(AE1516))))&gt;90,0,$F$4*$F$5/E1525^2*(SIN(RADIANS(G1533))*SIN(RADIANS(E1526))+COS(RADIANS(G1533))*COS(RADIANS(E1526))*COS(RADIANS(AE1516))))</f>
        <v>#DIV/0!</v>
      </c>
      <c r="AF1533" t="e">
        <f>IF(DEGREES(ACOS(SIN(RADIANS(G1533))*SIN(RADIANS(E1526))+COS(RADIANS(G1533))*COS(RADIANS(E1526))*COS(RADIANS(AF1516))))&gt;90,0,$F$4*$F$5/E1525^2*(SIN(RADIANS(G1533))*SIN(RADIANS(E1526))+COS(RADIANS(G1533))*COS(RADIANS(E1526))*COS(RADIANS(AF1516))))</f>
        <v>#DIV/0!</v>
      </c>
      <c r="AG1533" t="e">
        <f>IF(DEGREES(ACOS(SIN(RADIANS(G1533))*SIN(RADIANS(E1526))+COS(RADIANS(G1533))*COS(RADIANS(E1526))*COS(RADIANS(AG1516))))&gt;90,0,$F$4*$F$5/E1525^2*(SIN(RADIANS(G1533))*SIN(RADIANS(E1526))+COS(RADIANS(G1533))*COS(RADIANS(E1526))*COS(RADIANS(AG1516))))</f>
        <v>#DIV/0!</v>
      </c>
      <c r="AH1533" t="e">
        <f>IF(DEGREES(ACOS(SIN(RADIANS(G1533))*SIN(RADIANS(E1526))+COS(RADIANS(G1533))*COS(RADIANS(E1526))*COS(RADIANS(AH1516))))&gt;90,0,$F$4*$F$5/E1525^2*(SIN(RADIANS(G1533))*SIN(RADIANS(E1526))+COS(RADIANS(G1533))*COS(RADIANS(E1526))*COS(RADIANS(AH1516))))</f>
        <v>#DIV/0!</v>
      </c>
      <c r="AI1533" t="e">
        <f>IF(DEGREES(ACOS(SIN(RADIANS(G1533))*SIN(RADIANS(E1526))+COS(RADIANS(G1533))*COS(RADIANS(E1526))*COS(RADIANS(AI1516))))&gt;90,0,$F$4*$F$5/E1525^2*(SIN(RADIANS(G1533))*SIN(RADIANS(E1526))+COS(RADIANS(G1533))*COS(RADIANS(E1526))*COS(RADIANS(AI1516))))</f>
        <v>#DIV/0!</v>
      </c>
      <c r="AJ1533" t="e">
        <f>IF(DEGREES(ACOS(SIN(RADIANS(G1533))*SIN(RADIANS(E1526))+COS(RADIANS(G1533))*COS(RADIANS(E1526))*COS(RADIANS(AJ1516))))&gt;90,0,$F$4*$F$5/E1525^2*(SIN(RADIANS(G1533))*SIN(RADIANS(E1526))+COS(RADIANS(G1533))*COS(RADIANS(E1526))*COS(RADIANS(AJ1516))))</f>
        <v>#DIV/0!</v>
      </c>
      <c r="AK1533">
        <f>IF(DEGREES(ACOS(SIN(RADIANS(G1533))*SIN(RADIANS(E1526))+COS(RADIANS(G1533))*COS(RADIANS(E1526))*COS(RADIANS(AK1516))))&gt;90,0,$F$4*$F$5/E1525^2*(SIN(RADIANS(G1533))*SIN(RADIANS(E1526))+COS(RADIANS(G1533))*COS(RADIANS(E1526))*COS(RADIANS(AK1516))))</f>
        <v>0</v>
      </c>
      <c r="AL1533">
        <f>IF(DEGREES(ACOS(SIN(RADIANS(G1533))*SIN(RADIANS(E1526))+COS(RADIANS(G1533))*COS(RADIANS(E1526))*COS(RADIANS(AL1516))))&gt;90,0,$F$4*$F$5/E1525^2*(SIN(RADIANS(G1533))*SIN(RADIANS(E1526))+COS(RADIANS(G1533))*COS(RADIANS(E1526))*COS(RADIANS(AL1516))))</f>
        <v>0</v>
      </c>
      <c r="AM1533">
        <f>IF(DEGREES(ACOS(SIN(RADIANS(G1533))*SIN(RADIANS(E1526))+COS(RADIANS(G1533))*COS(RADIANS(E1526))*COS(RADIANS(AM1516))))&gt;90,0,$F$4*$F$5/E1525^2*(SIN(RADIANS(G1533))*SIN(RADIANS(E1526))+COS(RADIANS(G1533))*COS(RADIANS(E1526))*COS(RADIANS(AM1516))))</f>
        <v>0</v>
      </c>
      <c r="AN1533">
        <f>IF(DEGREES(ACOS(SIN(RADIANS(G1533))*SIN(RADIANS(E1526))+COS(RADIANS(G1533))*COS(RADIANS(E1526))*COS(RADIANS(AN1516))))&gt;90,0,$F$4*$F$5/E1525^2*(SIN(RADIANS(G1533))*SIN(RADIANS(E1526))+COS(RADIANS(G1533))*COS(RADIANS(E1526))*COS(RADIANS(AN1516))))</f>
        <v>0</v>
      </c>
      <c r="AO1533">
        <f>IF(DEGREES(ACOS(SIN(RADIANS(G1533))*SIN(RADIANS(E1526))+COS(RADIANS(G1533))*COS(RADIANS(E1526))*COS(RADIANS(AO1516))))&gt;90,0,$F$4*$F$5/E1525^2*(SIN(RADIANS(G1533))*SIN(RADIANS(E1526))+COS(RADIANS(G1533))*COS(RADIANS(E1526))*COS(RADIANS(AO1516))))</f>
        <v>0</v>
      </c>
      <c r="AP1533">
        <f>IF(DEGREES(ACOS(SIN(RADIANS(G1533))*SIN(RADIANS(E1526))+COS(RADIANS(G1533))*COS(RADIANS(E1526))*COS(RADIANS(AP1516))))&gt;90,0,$F$4*$F$5/E1525^2*(SIN(RADIANS(G1533))*SIN(RADIANS(E1526))+COS(RADIANS(G1533))*COS(RADIANS(E1526))*COS(RADIANS(AP1516))))</f>
        <v>0</v>
      </c>
      <c r="AQ1533">
        <f>IF(DEGREES(ACOS(SIN(RADIANS(G1533))*SIN(RADIANS(E1526))+COS(RADIANS(G1533))*COS(RADIANS(E1526))*COS(RADIANS(AQ1516))))&gt;90,0,$F$4*$F$5/E1525^2*(SIN(RADIANS(G1533))*SIN(RADIANS(E1526))+COS(RADIANS(G1533))*COS(RADIANS(E1526))*COS(RADIANS(AQ1516))))</f>
        <v>0</v>
      </c>
      <c r="AR1533">
        <f>IF(DEGREES(ACOS(SIN(RADIANS(G1533))*SIN(RADIANS(E1526))+COS(RADIANS(G1533))*COS(RADIANS(E1526))*COS(RADIANS(AR1516))))&gt;90,0,$F$4*$F$5/E1525^2*(SIN(RADIANS(G1533))*SIN(RADIANS(E1526))+COS(RADIANS(G1533))*COS(RADIANS(E1526))*COS(RADIANS(AR1516))))</f>
        <v>0</v>
      </c>
    </row>
    <row r="1534" spans="2:44" x14ac:dyDescent="0.5">
      <c r="G1534">
        <v>-70</v>
      </c>
      <c r="I1534">
        <f>IF(DEGREES(ACOS(SIN(RADIANS(G1534))*SIN(RADIANS(E1526))+COS(RADIANS(G1534))*COS(RADIANS(E1526))*COS(RADIANS(I1516))))&gt;90,0,$F$4*$F$5/E1525^2*(SIN(RADIANS(G1534))*SIN(RADIANS(E1526))+COS(RADIANS(G1534))*COS(RADIANS(E1526))*COS(RADIANS(I1516))))</f>
        <v>0</v>
      </c>
      <c r="J1534">
        <f>IF(DEGREES(ACOS(SIN(RADIANS(G1534))*SIN(RADIANS(E1526))+COS(RADIANS(G1534))*COS(RADIANS(E1526))*COS(RADIANS(J1516))))&gt;90,0,$F$4*$F$5/E1525^2*(SIN(RADIANS(G1534))*SIN(RADIANS(E1526))+COS(RADIANS(G1534))*COS(RADIANS(E1526))*COS(RADIANS(J1516))))</f>
        <v>0</v>
      </c>
      <c r="K1534">
        <f>IF(DEGREES(ACOS(SIN(RADIANS(G1534))*SIN(RADIANS(E1526))+COS(RADIANS(G1534))*COS(RADIANS(E1526))*COS(RADIANS(K1516))))&gt;90,0,$F$4*$F$5/E1525^2*(SIN(RADIANS(G1534))*SIN(RADIANS(E1526))+COS(RADIANS(G1534))*COS(RADIANS(E1526))*COS(RADIANS(K1516))))</f>
        <v>0</v>
      </c>
      <c r="L1534">
        <f>IF(DEGREES(ACOS(SIN(RADIANS(G1534))*SIN(RADIANS(E1526))+COS(RADIANS(G1534))*COS(RADIANS(E1526))*COS(RADIANS(L1516))))&gt;90,0,$F$4*$F$5/E1525^2*(SIN(RADIANS(G1534))*SIN(RADIANS(E1526))+COS(RADIANS(G1534))*COS(RADIANS(E1526))*COS(RADIANS(L1516))))</f>
        <v>0</v>
      </c>
      <c r="M1534">
        <f>IF(DEGREES(ACOS(SIN(RADIANS(G1534))*SIN(RADIANS(E1526))+COS(RADIANS(G1534))*COS(RADIANS(E1526))*COS(RADIANS(M1516))))&gt;90,0,$F$4*$F$5/E1525^2*(SIN(RADIANS(G1534))*SIN(RADIANS(E1526))+COS(RADIANS(G1534))*COS(RADIANS(E1526))*COS(RADIANS(M1516))))</f>
        <v>0</v>
      </c>
      <c r="N1534">
        <f>IF(DEGREES(ACOS(SIN(RADIANS(G1534))*SIN(RADIANS(E1526))+COS(RADIANS(G1534))*COS(RADIANS(E1526))*COS(RADIANS(N1516))))&gt;90,0,$F$4*$F$5/E1525^2*(SIN(RADIANS(G1534))*SIN(RADIANS(E1526))+COS(RADIANS(G1534))*COS(RADIANS(E1526))*COS(RADIANS(N1516))))</f>
        <v>0</v>
      </c>
      <c r="O1534">
        <f>IF(DEGREES(ACOS(SIN(RADIANS(G1534))*SIN(RADIANS(E1526))+COS(RADIANS(G1534))*COS(RADIANS(E1526))*COS(RADIANS(O1516))))&gt;90,0,$F$4*$F$5/E1525^2*(SIN(RADIANS(G1534))*SIN(RADIANS(E1526))+COS(RADIANS(G1534))*COS(RADIANS(E1526))*COS(RADIANS(O1516))))</f>
        <v>0</v>
      </c>
      <c r="P1534">
        <f>IF(DEGREES(ACOS(SIN(RADIANS(G1534))*SIN(RADIANS(E1526))+COS(RADIANS(G1534))*COS(RADIANS(E1526))*COS(RADIANS(P1516))))&gt;90,0,$F$4*$F$5/E1525^2*(SIN(RADIANS(G1534))*SIN(RADIANS(E1526))+COS(RADIANS(G1534))*COS(RADIANS(E1526))*COS(RADIANS(P1516))))</f>
        <v>0</v>
      </c>
      <c r="Q1534">
        <f>IF(DEGREES(ACOS(SIN(RADIANS(G1534))*SIN(RADIANS(E1526))+COS(RADIANS(G1534))*COS(RADIANS(E1526))*COS(RADIANS(Q1516))))&gt;90,0,$F$4*$F$5/E1525^2*(SIN(RADIANS(G1534))*SIN(RADIANS(E1526))+COS(RADIANS(G1534))*COS(RADIANS(E1526))*COS(RADIANS(Q1516))))</f>
        <v>0</v>
      </c>
      <c r="R1534" t="e">
        <f>IF(DEGREES(ACOS(SIN(RADIANS(G1534))*SIN(RADIANS(E1526))+COS(RADIANS(G1534))*COS(RADIANS(E1526))*COS(RADIANS(R1516))))&gt;90,0,$F$4*$F$5/E1525^2*(SIN(RADIANS(G1534))*SIN(RADIANS(E1526))+COS(RADIANS(G1534))*COS(RADIANS(E1526))*COS(RADIANS(R1516))))</f>
        <v>#DIV/0!</v>
      </c>
      <c r="S1534" t="e">
        <f>IF(DEGREES(ACOS(SIN(RADIANS(G1534))*SIN(RADIANS(E1526))+COS(RADIANS(G1534))*COS(RADIANS(E1526))*COS(RADIANS(S1516))))&gt;90,0,$F$4*$F$5/E1525^2*(SIN(RADIANS(G1534))*SIN(RADIANS(E1526))+COS(RADIANS(G1534))*COS(RADIANS(E1526))*COS(RADIANS(S1516))))</f>
        <v>#DIV/0!</v>
      </c>
      <c r="T1534" t="e">
        <f>IF(DEGREES(ACOS(SIN(RADIANS(G1534))*SIN(RADIANS(E1526))+COS(RADIANS(G1534))*COS(RADIANS(E1526))*COS(RADIANS(T1516))))&gt;90,0,$F$4*$F$5/E1525^2*(SIN(RADIANS(G1534))*SIN(RADIANS(E1526))+COS(RADIANS(G1534))*COS(RADIANS(E1526))*COS(RADIANS(T1516))))</f>
        <v>#DIV/0!</v>
      </c>
      <c r="U1534" t="e">
        <f>IF(DEGREES(ACOS(SIN(RADIANS(G1534))*SIN(RADIANS(E1526))+COS(RADIANS(G1534))*COS(RADIANS(E1526))*COS(RADIANS(U1516))))&gt;90,0,$F$4*$F$5/E1525^2*(SIN(RADIANS(G1534))*SIN(RADIANS(E1526))+COS(RADIANS(G1534))*COS(RADIANS(E1526))*COS(RADIANS(U1516))))</f>
        <v>#DIV/0!</v>
      </c>
      <c r="V1534" t="e">
        <f>IF(DEGREES(ACOS(SIN(RADIANS(G1534))*SIN(RADIANS(E1526))+COS(RADIANS(G1534))*COS(RADIANS(E1526))*COS(RADIANS(V1516))))&gt;90,0,$F$4*$F$5/E1525^2*(SIN(RADIANS(G1534))*SIN(RADIANS(E1526))+COS(RADIANS(G1534))*COS(RADIANS(E1526))*COS(RADIANS(V1516))))</f>
        <v>#DIV/0!</v>
      </c>
      <c r="W1534" t="e">
        <f>IF(DEGREES(ACOS(SIN(RADIANS(G1534))*SIN(RADIANS(E1526))+COS(RADIANS(G1534))*COS(RADIANS(E1526))*COS(RADIANS(W1516))))&gt;90,0,$F$4*$F$5/E1525^2*(SIN(RADIANS(G1534))*SIN(RADIANS(E1526))+COS(RADIANS(G1534))*COS(RADIANS(E1526))*COS(RADIANS(W1516))))</f>
        <v>#DIV/0!</v>
      </c>
      <c r="X1534" t="e">
        <f>IF(DEGREES(ACOS(SIN(RADIANS(G1534))*SIN(RADIANS(E1526))+COS(RADIANS(G1534))*COS(RADIANS(E1526))*COS(RADIANS(X1516))))&gt;90,0,$F$4*$F$5/E1525^2*(SIN(RADIANS(G1534))*SIN(RADIANS(E1526))+COS(RADIANS(G1534))*COS(RADIANS(E1526))*COS(RADIANS(X1516))))</f>
        <v>#DIV/0!</v>
      </c>
      <c r="Y1534" t="e">
        <f>IF(DEGREES(ACOS(SIN(RADIANS(G1534))*SIN(RADIANS(E1526))+COS(RADIANS(G1534))*COS(RADIANS(E1526))*COS(RADIANS(Y1516))))&gt;90,0,$F$4*$F$5/E1525^2*(SIN(RADIANS(G1534))*SIN(RADIANS(E1526))+COS(RADIANS(G1534))*COS(RADIANS(E1526))*COS(RADIANS(Y1516))))</f>
        <v>#DIV/0!</v>
      </c>
      <c r="Z1534" t="e">
        <f>IF(DEGREES(ACOS(SIN(RADIANS(G1534))*SIN(RADIANS(E1526))+COS(RADIANS(G1534))*COS(RADIANS(E1526))*COS(RADIANS(Z1516))))&gt;90,0,$F$4*$F$5/E1525^2*(SIN(RADIANS(G1534))*SIN(RADIANS(E1526))+COS(RADIANS(G1534))*COS(RADIANS(E1526))*COS(RADIANS(Z1516))))</f>
        <v>#DIV/0!</v>
      </c>
      <c r="AA1534" t="e">
        <f>IF(DEGREES(ACOS(SIN(RADIANS(G1534))*SIN(RADIANS(E1526))+COS(RADIANS(G1534))*COS(RADIANS(E1526))*COS(RADIANS(AA1516))))&gt;90,0,$F$4*$F$5/E1525^2*(SIN(RADIANS(G1534))*SIN(RADIANS(E1526))+COS(RADIANS(G1534))*COS(RADIANS(E1526))*COS(RADIANS(AA1516))))</f>
        <v>#DIV/0!</v>
      </c>
      <c r="AB1534" t="e">
        <f>IF(DEGREES(ACOS(SIN(RADIANS(G1534))*SIN(RADIANS(E1526))+COS(RADIANS(G1534))*COS(RADIANS(E1526))*COS(RADIANS(AB1516))))&gt;90,0,$F$4*$F$5/E1525^2*(SIN(RADIANS(G1534))*SIN(RADIANS(E1526))+COS(RADIANS(G1534))*COS(RADIANS(E1526))*COS(RADIANS(AB1516))))</f>
        <v>#DIV/0!</v>
      </c>
      <c r="AC1534" t="e">
        <f>IF(DEGREES(ACOS(SIN(RADIANS(G1534))*SIN(RADIANS(E1526))+COS(RADIANS(G1534))*COS(RADIANS(E1526))*COS(RADIANS(AC1516))))&gt;90,0,$F$4*$F$5/E1525^2*(SIN(RADIANS(G1534))*SIN(RADIANS(E1526))+COS(RADIANS(G1534))*COS(RADIANS(E1526))*COS(RADIANS(AC1516))))</f>
        <v>#DIV/0!</v>
      </c>
      <c r="AD1534" t="e">
        <f>IF(DEGREES(ACOS(SIN(RADIANS(G1534))*SIN(RADIANS(E1526))+COS(RADIANS(G1534))*COS(RADIANS(E1526))*COS(RADIANS(AD1516))))&gt;90,0,$F$4*$F$5/E1525^2*(SIN(RADIANS(G1534))*SIN(RADIANS(E1526))+COS(RADIANS(G1534))*COS(RADIANS(E1526))*COS(RADIANS(AD1516))))</f>
        <v>#DIV/0!</v>
      </c>
      <c r="AE1534" t="e">
        <f>IF(DEGREES(ACOS(SIN(RADIANS(G1534))*SIN(RADIANS(E1526))+COS(RADIANS(G1534))*COS(RADIANS(E1526))*COS(RADIANS(AE1516))))&gt;90,0,$F$4*$F$5/E1525^2*(SIN(RADIANS(G1534))*SIN(RADIANS(E1526))+COS(RADIANS(G1534))*COS(RADIANS(E1526))*COS(RADIANS(AE1516))))</f>
        <v>#DIV/0!</v>
      </c>
      <c r="AF1534" t="e">
        <f>IF(DEGREES(ACOS(SIN(RADIANS(G1534))*SIN(RADIANS(E1526))+COS(RADIANS(G1534))*COS(RADIANS(E1526))*COS(RADIANS(AF1516))))&gt;90,0,$F$4*$F$5/E1525^2*(SIN(RADIANS(G1534))*SIN(RADIANS(E1526))+COS(RADIANS(G1534))*COS(RADIANS(E1526))*COS(RADIANS(AF1516))))</f>
        <v>#DIV/0!</v>
      </c>
      <c r="AG1534" t="e">
        <f>IF(DEGREES(ACOS(SIN(RADIANS(G1534))*SIN(RADIANS(E1526))+COS(RADIANS(G1534))*COS(RADIANS(E1526))*COS(RADIANS(AG1516))))&gt;90,0,$F$4*$F$5/E1525^2*(SIN(RADIANS(G1534))*SIN(RADIANS(E1526))+COS(RADIANS(G1534))*COS(RADIANS(E1526))*COS(RADIANS(AG1516))))</f>
        <v>#DIV/0!</v>
      </c>
      <c r="AH1534" t="e">
        <f>IF(DEGREES(ACOS(SIN(RADIANS(G1534))*SIN(RADIANS(E1526))+COS(RADIANS(G1534))*COS(RADIANS(E1526))*COS(RADIANS(AH1516))))&gt;90,0,$F$4*$F$5/E1525^2*(SIN(RADIANS(G1534))*SIN(RADIANS(E1526))+COS(RADIANS(G1534))*COS(RADIANS(E1526))*COS(RADIANS(AH1516))))</f>
        <v>#DIV/0!</v>
      </c>
      <c r="AI1534" t="e">
        <f>IF(DEGREES(ACOS(SIN(RADIANS(G1534))*SIN(RADIANS(E1526))+COS(RADIANS(G1534))*COS(RADIANS(E1526))*COS(RADIANS(AI1516))))&gt;90,0,$F$4*$F$5/E1525^2*(SIN(RADIANS(G1534))*SIN(RADIANS(E1526))+COS(RADIANS(G1534))*COS(RADIANS(E1526))*COS(RADIANS(AI1516))))</f>
        <v>#DIV/0!</v>
      </c>
      <c r="AJ1534" t="e">
        <f>IF(DEGREES(ACOS(SIN(RADIANS(G1534))*SIN(RADIANS(E1526))+COS(RADIANS(G1534))*COS(RADIANS(E1526))*COS(RADIANS(AJ1516))))&gt;90,0,$F$4*$F$5/E1525^2*(SIN(RADIANS(G1534))*SIN(RADIANS(E1526))+COS(RADIANS(G1534))*COS(RADIANS(E1526))*COS(RADIANS(AJ1516))))</f>
        <v>#DIV/0!</v>
      </c>
      <c r="AK1534">
        <f>IF(DEGREES(ACOS(SIN(RADIANS(G1534))*SIN(RADIANS(E1526))+COS(RADIANS(G1534))*COS(RADIANS(E1526))*COS(RADIANS(AK1516))))&gt;90,0,$F$4*$F$5/E1525^2*(SIN(RADIANS(G1534))*SIN(RADIANS(E1526))+COS(RADIANS(G1534))*COS(RADIANS(E1526))*COS(RADIANS(AK1516))))</f>
        <v>0</v>
      </c>
      <c r="AL1534">
        <f>IF(DEGREES(ACOS(SIN(RADIANS(G1534))*SIN(RADIANS(E1526))+COS(RADIANS(G1534))*COS(RADIANS(E1526))*COS(RADIANS(AL1516))))&gt;90,0,$F$4*$F$5/E1525^2*(SIN(RADIANS(G1534))*SIN(RADIANS(E1526))+COS(RADIANS(G1534))*COS(RADIANS(E1526))*COS(RADIANS(AL1516))))</f>
        <v>0</v>
      </c>
      <c r="AM1534">
        <f>IF(DEGREES(ACOS(SIN(RADIANS(G1534))*SIN(RADIANS(E1526))+COS(RADIANS(G1534))*COS(RADIANS(E1526))*COS(RADIANS(AM1516))))&gt;90,0,$F$4*$F$5/E1525^2*(SIN(RADIANS(G1534))*SIN(RADIANS(E1526))+COS(RADIANS(G1534))*COS(RADIANS(E1526))*COS(RADIANS(AM1516))))</f>
        <v>0</v>
      </c>
      <c r="AN1534">
        <f>IF(DEGREES(ACOS(SIN(RADIANS(G1534))*SIN(RADIANS(E1526))+COS(RADIANS(G1534))*COS(RADIANS(E1526))*COS(RADIANS(AN1516))))&gt;90,0,$F$4*$F$5/E1525^2*(SIN(RADIANS(G1534))*SIN(RADIANS(E1526))+COS(RADIANS(G1534))*COS(RADIANS(E1526))*COS(RADIANS(AN1516))))</f>
        <v>0</v>
      </c>
      <c r="AO1534">
        <f>IF(DEGREES(ACOS(SIN(RADIANS(G1534))*SIN(RADIANS(E1526))+COS(RADIANS(G1534))*COS(RADIANS(E1526))*COS(RADIANS(AO1516))))&gt;90,0,$F$4*$F$5/E1525^2*(SIN(RADIANS(G1534))*SIN(RADIANS(E1526))+COS(RADIANS(G1534))*COS(RADIANS(E1526))*COS(RADIANS(AO1516))))</f>
        <v>0</v>
      </c>
      <c r="AP1534">
        <f>IF(DEGREES(ACOS(SIN(RADIANS(G1534))*SIN(RADIANS(E1526))+COS(RADIANS(G1534))*COS(RADIANS(E1526))*COS(RADIANS(AP1516))))&gt;90,0,$F$4*$F$5/E1525^2*(SIN(RADIANS(G1534))*SIN(RADIANS(E1526))+COS(RADIANS(G1534))*COS(RADIANS(E1526))*COS(RADIANS(AP1516))))</f>
        <v>0</v>
      </c>
      <c r="AQ1534">
        <f>IF(DEGREES(ACOS(SIN(RADIANS(G1534))*SIN(RADIANS(E1526))+COS(RADIANS(G1534))*COS(RADIANS(E1526))*COS(RADIANS(AQ1516))))&gt;90,0,$F$4*$F$5/E1525^2*(SIN(RADIANS(G1534))*SIN(RADIANS(E1526))+COS(RADIANS(G1534))*COS(RADIANS(E1526))*COS(RADIANS(AQ1516))))</f>
        <v>0</v>
      </c>
      <c r="AR1534">
        <f>IF(DEGREES(ACOS(SIN(RADIANS(G1534))*SIN(RADIANS(E1526))+COS(RADIANS(G1534))*COS(RADIANS(E1526))*COS(RADIANS(AR1516))))&gt;90,0,$F$4*$F$5/E1525^2*(SIN(RADIANS(G1534))*SIN(RADIANS(E1526))+COS(RADIANS(G1534))*COS(RADIANS(E1526))*COS(RADIANS(AR1516))))</f>
        <v>0</v>
      </c>
    </row>
    <row r="1535" spans="2:44" x14ac:dyDescent="0.5">
      <c r="G1535">
        <v>-80</v>
      </c>
      <c r="I1535">
        <f>IF(DEGREES(ACOS(SIN(RADIANS(G1535))*SIN(RADIANS(E1526))+COS(RADIANS(G1535))*COS(RADIANS(E1526))*COS(RADIANS(I1516))))&gt;90,0,$F$4*$F$5/E1525^2*(SIN(RADIANS(G1535))*SIN(RADIANS(E1526))+COS(RADIANS(G1535))*COS(RADIANS(E1526))*COS(RADIANS(I1516))))</f>
        <v>0</v>
      </c>
      <c r="J1535">
        <f>IF(DEGREES(ACOS(SIN(RADIANS(G1535))*SIN(RADIANS(E1526))+COS(RADIANS(G1535))*COS(RADIANS(E1526))*COS(RADIANS(J1516))))&gt;90,0,$F$4*$F$5/E1525^2*(SIN(RADIANS(G1535))*SIN(RADIANS(E1526))+COS(RADIANS(G1535))*COS(RADIANS(E1526))*COS(RADIANS(J1516))))</f>
        <v>0</v>
      </c>
      <c r="K1535">
        <f>IF(DEGREES(ACOS(SIN(RADIANS(G1535))*SIN(RADIANS(E1526))+COS(RADIANS(G1535))*COS(RADIANS(E1526))*COS(RADIANS(K1516))))&gt;90,0,$F$4*$F$5/E1525^2*(SIN(RADIANS(G1535))*SIN(RADIANS(E1526))+COS(RADIANS(G1535))*COS(RADIANS(E1526))*COS(RADIANS(K1516))))</f>
        <v>0</v>
      </c>
      <c r="L1535">
        <f>IF(DEGREES(ACOS(SIN(RADIANS(G1535))*SIN(RADIANS(E1526))+COS(RADIANS(G1535))*COS(RADIANS(E1526))*COS(RADIANS(L1516))))&gt;90,0,$F$4*$F$5/E1525^2*(SIN(RADIANS(G1535))*SIN(RADIANS(E1526))+COS(RADIANS(G1535))*COS(RADIANS(E1526))*COS(RADIANS(L1516))))</f>
        <v>0</v>
      </c>
      <c r="M1535">
        <f>IF(DEGREES(ACOS(SIN(RADIANS(G1535))*SIN(RADIANS(E1526))+COS(RADIANS(G1535))*COS(RADIANS(E1526))*COS(RADIANS(M1516))))&gt;90,0,$F$4*$F$5/E1525^2*(SIN(RADIANS(G1535))*SIN(RADIANS(E1526))+COS(RADIANS(G1535))*COS(RADIANS(E1526))*COS(RADIANS(M1516))))</f>
        <v>0</v>
      </c>
      <c r="N1535">
        <f>IF(DEGREES(ACOS(SIN(RADIANS(G1535))*SIN(RADIANS(E1526))+COS(RADIANS(G1535))*COS(RADIANS(E1526))*COS(RADIANS(N1516))))&gt;90,0,$F$4*$F$5/E1525^2*(SIN(RADIANS(G1535))*SIN(RADIANS(E1526))+COS(RADIANS(G1535))*COS(RADIANS(E1526))*COS(RADIANS(N1516))))</f>
        <v>0</v>
      </c>
      <c r="O1535">
        <f>IF(DEGREES(ACOS(SIN(RADIANS(G1535))*SIN(RADIANS(E1526))+COS(RADIANS(G1535))*COS(RADIANS(E1526))*COS(RADIANS(O1516))))&gt;90,0,$F$4*$F$5/E1525^2*(SIN(RADIANS(G1535))*SIN(RADIANS(E1526))+COS(RADIANS(G1535))*COS(RADIANS(E1526))*COS(RADIANS(O1516))))</f>
        <v>0</v>
      </c>
      <c r="P1535">
        <f>IF(DEGREES(ACOS(SIN(RADIANS(G1535))*SIN(RADIANS(E1526))+COS(RADIANS(G1535))*COS(RADIANS(E1526))*COS(RADIANS(P1516))))&gt;90,0,$F$4*$F$5/E1525^2*(SIN(RADIANS(G1535))*SIN(RADIANS(E1526))+COS(RADIANS(G1535))*COS(RADIANS(E1526))*COS(RADIANS(P1516))))</f>
        <v>0</v>
      </c>
      <c r="Q1535">
        <f>IF(DEGREES(ACOS(SIN(RADIANS(G1535))*SIN(RADIANS(E1526))+COS(RADIANS(G1535))*COS(RADIANS(E1526))*COS(RADIANS(Q1516))))&gt;90,0,$F$4*$F$5/E1525^2*(SIN(RADIANS(G1535))*SIN(RADIANS(E1526))+COS(RADIANS(G1535))*COS(RADIANS(E1526))*COS(RADIANS(Q1516))))</f>
        <v>0</v>
      </c>
      <c r="R1535" t="e">
        <f>IF(DEGREES(ACOS(SIN(RADIANS(G1535))*SIN(RADIANS(E1526))+COS(RADIANS(G1535))*COS(RADIANS(E1526))*COS(RADIANS(R1516))))&gt;90,0,$F$4*$F$5/E1525^2*(SIN(RADIANS(G1535))*SIN(RADIANS(E1526))+COS(RADIANS(G1535))*COS(RADIANS(E1526))*COS(RADIANS(R1516))))</f>
        <v>#DIV/0!</v>
      </c>
      <c r="S1535" t="e">
        <f>IF(DEGREES(ACOS(SIN(RADIANS(G1535))*SIN(RADIANS(E1526))+COS(RADIANS(G1535))*COS(RADIANS(E1526))*COS(RADIANS(S1516))))&gt;90,0,$F$4*$F$5/E1525^2*(SIN(RADIANS(G1535))*SIN(RADIANS(E1526))+COS(RADIANS(G1535))*COS(RADIANS(E1526))*COS(RADIANS(S1516))))</f>
        <v>#DIV/0!</v>
      </c>
      <c r="T1535" t="e">
        <f>IF(DEGREES(ACOS(SIN(RADIANS(G1535))*SIN(RADIANS(E1526))+COS(RADIANS(G1535))*COS(RADIANS(E1526))*COS(RADIANS(T1516))))&gt;90,0,$F$4*$F$5/E1525^2*(SIN(RADIANS(G1535))*SIN(RADIANS(E1526))+COS(RADIANS(G1535))*COS(RADIANS(E1526))*COS(RADIANS(T1516))))</f>
        <v>#DIV/0!</v>
      </c>
      <c r="U1535" t="e">
        <f>IF(DEGREES(ACOS(SIN(RADIANS(G1535))*SIN(RADIANS(E1526))+COS(RADIANS(G1535))*COS(RADIANS(E1526))*COS(RADIANS(U1516))))&gt;90,0,$F$4*$F$5/E1525^2*(SIN(RADIANS(G1535))*SIN(RADIANS(E1526))+COS(RADIANS(G1535))*COS(RADIANS(E1526))*COS(RADIANS(U1516))))</f>
        <v>#DIV/0!</v>
      </c>
      <c r="V1535" t="e">
        <f>IF(DEGREES(ACOS(SIN(RADIANS(G1535))*SIN(RADIANS(E1526))+COS(RADIANS(G1535))*COS(RADIANS(E1526))*COS(RADIANS(V1516))))&gt;90,0,$F$4*$F$5/E1525^2*(SIN(RADIANS(G1535))*SIN(RADIANS(E1526))+COS(RADIANS(G1535))*COS(RADIANS(E1526))*COS(RADIANS(V1516))))</f>
        <v>#DIV/0!</v>
      </c>
      <c r="W1535" t="e">
        <f>IF(DEGREES(ACOS(SIN(RADIANS(G1535))*SIN(RADIANS(E1526))+COS(RADIANS(G1535))*COS(RADIANS(E1526))*COS(RADIANS(W1516))))&gt;90,0,$F$4*$F$5/E1525^2*(SIN(RADIANS(G1535))*SIN(RADIANS(E1526))+COS(RADIANS(G1535))*COS(RADIANS(E1526))*COS(RADIANS(W1516))))</f>
        <v>#DIV/0!</v>
      </c>
      <c r="X1535" t="e">
        <f>IF(DEGREES(ACOS(SIN(RADIANS(G1535))*SIN(RADIANS(E1526))+COS(RADIANS(G1535))*COS(RADIANS(E1526))*COS(RADIANS(X1516))))&gt;90,0,$F$4*$F$5/E1525^2*(SIN(RADIANS(G1535))*SIN(RADIANS(E1526))+COS(RADIANS(G1535))*COS(RADIANS(E1526))*COS(RADIANS(X1516))))</f>
        <v>#DIV/0!</v>
      </c>
      <c r="Y1535" t="e">
        <f>IF(DEGREES(ACOS(SIN(RADIANS(G1535))*SIN(RADIANS(E1526))+COS(RADIANS(G1535))*COS(RADIANS(E1526))*COS(RADIANS(Y1516))))&gt;90,0,$F$4*$F$5/E1525^2*(SIN(RADIANS(G1535))*SIN(RADIANS(E1526))+COS(RADIANS(G1535))*COS(RADIANS(E1526))*COS(RADIANS(Y1516))))</f>
        <v>#DIV/0!</v>
      </c>
      <c r="Z1535" t="e">
        <f>IF(DEGREES(ACOS(SIN(RADIANS(G1535))*SIN(RADIANS(E1526))+COS(RADIANS(G1535))*COS(RADIANS(E1526))*COS(RADIANS(Z1516))))&gt;90,0,$F$4*$F$5/E1525^2*(SIN(RADIANS(G1535))*SIN(RADIANS(E1526))+COS(RADIANS(G1535))*COS(RADIANS(E1526))*COS(RADIANS(Z1516))))</f>
        <v>#DIV/0!</v>
      </c>
      <c r="AA1535" t="e">
        <f>IF(DEGREES(ACOS(SIN(RADIANS(G1535))*SIN(RADIANS(E1526))+COS(RADIANS(G1535))*COS(RADIANS(E1526))*COS(RADIANS(AA1516))))&gt;90,0,$F$4*$F$5/E1525^2*(SIN(RADIANS(G1535))*SIN(RADIANS(E1526))+COS(RADIANS(G1535))*COS(RADIANS(E1526))*COS(RADIANS(AA1516))))</f>
        <v>#DIV/0!</v>
      </c>
      <c r="AB1535" t="e">
        <f>IF(DEGREES(ACOS(SIN(RADIANS(G1535))*SIN(RADIANS(E1526))+COS(RADIANS(G1535))*COS(RADIANS(E1526))*COS(RADIANS(AB1516))))&gt;90,0,$F$4*$F$5/E1525^2*(SIN(RADIANS(G1535))*SIN(RADIANS(E1526))+COS(RADIANS(G1535))*COS(RADIANS(E1526))*COS(RADIANS(AB1516))))</f>
        <v>#DIV/0!</v>
      </c>
      <c r="AC1535" t="e">
        <f>IF(DEGREES(ACOS(SIN(RADIANS(G1535))*SIN(RADIANS(E1526))+COS(RADIANS(G1535))*COS(RADIANS(E1526))*COS(RADIANS(AC1516))))&gt;90,0,$F$4*$F$5/E1525^2*(SIN(RADIANS(G1535))*SIN(RADIANS(E1526))+COS(RADIANS(G1535))*COS(RADIANS(E1526))*COS(RADIANS(AC1516))))</f>
        <v>#DIV/0!</v>
      </c>
      <c r="AD1535" t="e">
        <f>IF(DEGREES(ACOS(SIN(RADIANS(G1535))*SIN(RADIANS(E1526))+COS(RADIANS(G1535))*COS(RADIANS(E1526))*COS(RADIANS(AD1516))))&gt;90,0,$F$4*$F$5/E1525^2*(SIN(RADIANS(G1535))*SIN(RADIANS(E1526))+COS(RADIANS(G1535))*COS(RADIANS(E1526))*COS(RADIANS(AD1516))))</f>
        <v>#DIV/0!</v>
      </c>
      <c r="AE1535" t="e">
        <f>IF(DEGREES(ACOS(SIN(RADIANS(G1535))*SIN(RADIANS(E1526))+COS(RADIANS(G1535))*COS(RADIANS(E1526))*COS(RADIANS(AE1516))))&gt;90,0,$F$4*$F$5/E1525^2*(SIN(RADIANS(G1535))*SIN(RADIANS(E1526))+COS(RADIANS(G1535))*COS(RADIANS(E1526))*COS(RADIANS(AE1516))))</f>
        <v>#DIV/0!</v>
      </c>
      <c r="AF1535" t="e">
        <f>IF(DEGREES(ACOS(SIN(RADIANS(G1535))*SIN(RADIANS(E1526))+COS(RADIANS(G1535))*COS(RADIANS(E1526))*COS(RADIANS(AF1516))))&gt;90,0,$F$4*$F$5/E1525^2*(SIN(RADIANS(G1535))*SIN(RADIANS(E1526))+COS(RADIANS(G1535))*COS(RADIANS(E1526))*COS(RADIANS(AF1516))))</f>
        <v>#DIV/0!</v>
      </c>
      <c r="AG1535" t="e">
        <f>IF(DEGREES(ACOS(SIN(RADIANS(G1535))*SIN(RADIANS(E1526))+COS(RADIANS(G1535))*COS(RADIANS(E1526))*COS(RADIANS(AG1516))))&gt;90,0,$F$4*$F$5/E1525^2*(SIN(RADIANS(G1535))*SIN(RADIANS(E1526))+COS(RADIANS(G1535))*COS(RADIANS(E1526))*COS(RADIANS(AG1516))))</f>
        <v>#DIV/0!</v>
      </c>
      <c r="AH1535" t="e">
        <f>IF(DEGREES(ACOS(SIN(RADIANS(G1535))*SIN(RADIANS(E1526))+COS(RADIANS(G1535))*COS(RADIANS(E1526))*COS(RADIANS(AH1516))))&gt;90,0,$F$4*$F$5/E1525^2*(SIN(RADIANS(G1535))*SIN(RADIANS(E1526))+COS(RADIANS(G1535))*COS(RADIANS(E1526))*COS(RADIANS(AH1516))))</f>
        <v>#DIV/0!</v>
      </c>
      <c r="AI1535" t="e">
        <f>IF(DEGREES(ACOS(SIN(RADIANS(G1535))*SIN(RADIANS(E1526))+COS(RADIANS(G1535))*COS(RADIANS(E1526))*COS(RADIANS(AI1516))))&gt;90,0,$F$4*$F$5/E1525^2*(SIN(RADIANS(G1535))*SIN(RADIANS(E1526))+COS(RADIANS(G1535))*COS(RADIANS(E1526))*COS(RADIANS(AI1516))))</f>
        <v>#DIV/0!</v>
      </c>
      <c r="AJ1535" t="e">
        <f>IF(DEGREES(ACOS(SIN(RADIANS(G1535))*SIN(RADIANS(E1526))+COS(RADIANS(G1535))*COS(RADIANS(E1526))*COS(RADIANS(AJ1516))))&gt;90,0,$F$4*$F$5/E1525^2*(SIN(RADIANS(G1535))*SIN(RADIANS(E1526))+COS(RADIANS(G1535))*COS(RADIANS(E1526))*COS(RADIANS(AJ1516))))</f>
        <v>#DIV/0!</v>
      </c>
      <c r="AK1535">
        <f>IF(DEGREES(ACOS(SIN(RADIANS(G1535))*SIN(RADIANS(E1526))+COS(RADIANS(G1535))*COS(RADIANS(E1526))*COS(RADIANS(AK1516))))&gt;90,0,$F$4*$F$5/E1525^2*(SIN(RADIANS(G1535))*SIN(RADIANS(E1526))+COS(RADIANS(G1535))*COS(RADIANS(E1526))*COS(RADIANS(AK1516))))</f>
        <v>0</v>
      </c>
      <c r="AL1535">
        <f>IF(DEGREES(ACOS(SIN(RADIANS(G1535))*SIN(RADIANS(E1526))+COS(RADIANS(G1535))*COS(RADIANS(E1526))*COS(RADIANS(AL1516))))&gt;90,0,$F$4*$F$5/E1525^2*(SIN(RADIANS(G1535))*SIN(RADIANS(E1526))+COS(RADIANS(G1535))*COS(RADIANS(E1526))*COS(RADIANS(AL1516))))</f>
        <v>0</v>
      </c>
      <c r="AM1535">
        <f>IF(DEGREES(ACOS(SIN(RADIANS(G1535))*SIN(RADIANS(E1526))+COS(RADIANS(G1535))*COS(RADIANS(E1526))*COS(RADIANS(AM1516))))&gt;90,0,$F$4*$F$5/E1525^2*(SIN(RADIANS(G1535))*SIN(RADIANS(E1526))+COS(RADIANS(G1535))*COS(RADIANS(E1526))*COS(RADIANS(AM1516))))</f>
        <v>0</v>
      </c>
      <c r="AN1535">
        <f>IF(DEGREES(ACOS(SIN(RADIANS(G1535))*SIN(RADIANS(E1526))+COS(RADIANS(G1535))*COS(RADIANS(E1526))*COS(RADIANS(AN1516))))&gt;90,0,$F$4*$F$5/E1525^2*(SIN(RADIANS(G1535))*SIN(RADIANS(E1526))+COS(RADIANS(G1535))*COS(RADIANS(E1526))*COS(RADIANS(AN1516))))</f>
        <v>0</v>
      </c>
      <c r="AO1535">
        <f>IF(DEGREES(ACOS(SIN(RADIANS(G1535))*SIN(RADIANS(E1526))+COS(RADIANS(G1535))*COS(RADIANS(E1526))*COS(RADIANS(AO1516))))&gt;90,0,$F$4*$F$5/E1525^2*(SIN(RADIANS(G1535))*SIN(RADIANS(E1526))+COS(RADIANS(G1535))*COS(RADIANS(E1526))*COS(RADIANS(AO1516))))</f>
        <v>0</v>
      </c>
      <c r="AP1535">
        <f>IF(DEGREES(ACOS(SIN(RADIANS(G1535))*SIN(RADIANS(E1526))+COS(RADIANS(G1535))*COS(RADIANS(E1526))*COS(RADIANS(AP1516))))&gt;90,0,$F$4*$F$5/E1525^2*(SIN(RADIANS(G1535))*SIN(RADIANS(E1526))+COS(RADIANS(G1535))*COS(RADIANS(E1526))*COS(RADIANS(AP1516))))</f>
        <v>0</v>
      </c>
      <c r="AQ1535">
        <f>IF(DEGREES(ACOS(SIN(RADIANS(G1535))*SIN(RADIANS(E1526))+COS(RADIANS(G1535))*COS(RADIANS(E1526))*COS(RADIANS(AQ1516))))&gt;90,0,$F$4*$F$5/E1525^2*(SIN(RADIANS(G1535))*SIN(RADIANS(E1526))+COS(RADIANS(G1535))*COS(RADIANS(E1526))*COS(RADIANS(AQ1516))))</f>
        <v>0</v>
      </c>
      <c r="AR1535">
        <f>IF(DEGREES(ACOS(SIN(RADIANS(G1535))*SIN(RADIANS(E1526))+COS(RADIANS(G1535))*COS(RADIANS(E1526))*COS(RADIANS(AR1516))))&gt;90,0,$F$4*$F$5/E1525^2*(SIN(RADIANS(G1535))*SIN(RADIANS(E1526))+COS(RADIANS(G1535))*COS(RADIANS(E1526))*COS(RADIANS(AR1516))))</f>
        <v>0</v>
      </c>
    </row>
    <row r="1536" spans="2:44" x14ac:dyDescent="0.5">
      <c r="G1536">
        <v>-90</v>
      </c>
      <c r="I1536" t="e">
        <f>IF(DEGREES(ACOS(SIN(RADIANS(G1536))*SIN(RADIANS(E1526))+COS(RADIANS(G1536))*COS(RADIANS(E1526))*COS(RADIANS(I1516))))&gt;90,0,$F$4*$F$5/E1525^2*(SIN(RADIANS(G1536))*SIN(RADIANS(E1526))+COS(RADIANS(G1536))*COS(RADIANS(E1526))*COS(RADIANS(I1516))))</f>
        <v>#DIV/0!</v>
      </c>
      <c r="J1536" t="e">
        <f>IF(DEGREES(ACOS(SIN(RADIANS(G1536))*SIN(RADIANS(E1526))+COS(RADIANS(G1536))*COS(RADIANS(E1526))*COS(RADIANS(J1516))))&gt;90,0,$F$4*$F$5/E1525^2*(SIN(RADIANS(G1536))*SIN(RADIANS(E1526))+COS(RADIANS(G1536))*COS(RADIANS(E1526))*COS(RADIANS(J1516))))</f>
        <v>#DIV/0!</v>
      </c>
      <c r="K1536" t="e">
        <f>IF(DEGREES(ACOS(SIN(RADIANS(G1536))*SIN(RADIANS(E1526))+COS(RADIANS(G1536))*COS(RADIANS(E1526))*COS(RADIANS(K1516))))&gt;90,0,$F$4*$F$5/E1525^2*(SIN(RADIANS(G1536))*SIN(RADIANS(E1526))+COS(RADIANS(G1536))*COS(RADIANS(E1526))*COS(RADIANS(K1516))))</f>
        <v>#DIV/0!</v>
      </c>
      <c r="L1536" t="e">
        <f>IF(DEGREES(ACOS(SIN(RADIANS(G1536))*SIN(RADIANS(E1526))+COS(RADIANS(G1536))*COS(RADIANS(E1526))*COS(RADIANS(L1516))))&gt;90,0,$F$4*$F$5/E1525^2*(SIN(RADIANS(G1536))*SIN(RADIANS(E1526))+COS(RADIANS(G1536))*COS(RADIANS(E1526))*COS(RADIANS(L1516))))</f>
        <v>#DIV/0!</v>
      </c>
      <c r="M1536" t="e">
        <f>IF(DEGREES(ACOS(SIN(RADIANS(G1536))*SIN(RADIANS(E1526))+COS(RADIANS(G1536))*COS(RADIANS(E1526))*COS(RADIANS(M1516))))&gt;90,0,$F$4*$F$5/E1525^2*(SIN(RADIANS(G1536))*SIN(RADIANS(E1526))+COS(RADIANS(G1536))*COS(RADIANS(E1526))*COS(RADIANS(M1516))))</f>
        <v>#DIV/0!</v>
      </c>
      <c r="N1536" t="e">
        <f>IF(DEGREES(ACOS(SIN(RADIANS(G1536))*SIN(RADIANS(E1526))+COS(RADIANS(G1536))*COS(RADIANS(E1526))*COS(RADIANS(N1516))))&gt;90,0,$F$4*$F$5/E1525^2*(SIN(RADIANS(G1536))*SIN(RADIANS(E1526))+COS(RADIANS(G1536))*COS(RADIANS(E1526))*COS(RADIANS(N1516))))</f>
        <v>#DIV/0!</v>
      </c>
      <c r="O1536" t="e">
        <f>IF(DEGREES(ACOS(SIN(RADIANS(G1536))*SIN(RADIANS(E1526))+COS(RADIANS(G1536))*COS(RADIANS(E1526))*COS(RADIANS(O1516))))&gt;90,0,$F$4*$F$5/E1525^2*(SIN(RADIANS(G1536))*SIN(RADIANS(E1526))+COS(RADIANS(G1536))*COS(RADIANS(E1526))*COS(RADIANS(O1516))))</f>
        <v>#DIV/0!</v>
      </c>
      <c r="P1536" t="e">
        <f>IF(DEGREES(ACOS(SIN(RADIANS(G1536))*SIN(RADIANS(E1526))+COS(RADIANS(G1536))*COS(RADIANS(E1526))*COS(RADIANS(P1516))))&gt;90,0,$F$4*$F$5/E1525^2*(SIN(RADIANS(G1536))*SIN(RADIANS(E1526))+COS(RADIANS(G1536))*COS(RADIANS(E1526))*COS(RADIANS(P1516))))</f>
        <v>#DIV/0!</v>
      </c>
      <c r="Q1536" t="e">
        <f>IF(DEGREES(ACOS(SIN(RADIANS(G1536))*SIN(RADIANS(E1526))+COS(RADIANS(G1536))*COS(RADIANS(E1526))*COS(RADIANS(Q1516))))&gt;90,0,$F$4*$F$5/E1525^2*(SIN(RADIANS(G1536))*SIN(RADIANS(E1526))+COS(RADIANS(G1536))*COS(RADIANS(E1526))*COS(RADIANS(Q1516))))</f>
        <v>#DIV/0!</v>
      </c>
      <c r="R1536" t="e">
        <f>IF(DEGREES(ACOS(SIN(RADIANS(G1536))*SIN(RADIANS(E1526))+COS(RADIANS(G1536))*COS(RADIANS(E1526))*COS(RADIANS(R1516))))&gt;90,0,$F$4*$F$5/E1525^2*(SIN(RADIANS(G1536))*SIN(RADIANS(E1526))+COS(RADIANS(G1536))*COS(RADIANS(E1526))*COS(RADIANS(R1516))))</f>
        <v>#DIV/0!</v>
      </c>
      <c r="S1536" t="e">
        <f>IF(DEGREES(ACOS(SIN(RADIANS(G1536))*SIN(RADIANS(E1526))+COS(RADIANS(G1536))*COS(RADIANS(E1526))*COS(RADIANS(S1516))))&gt;90,0,$F$4*$F$5/E1525^2*(SIN(RADIANS(G1536))*SIN(RADIANS(E1526))+COS(RADIANS(G1536))*COS(RADIANS(E1526))*COS(RADIANS(S1516))))</f>
        <v>#DIV/0!</v>
      </c>
      <c r="T1536" t="e">
        <f>IF(DEGREES(ACOS(SIN(RADIANS(G1536))*SIN(RADIANS(E1526))+COS(RADIANS(G1536))*COS(RADIANS(E1526))*COS(RADIANS(T1516))))&gt;90,0,$F$4*$F$5/E1525^2*(SIN(RADIANS(G1536))*SIN(RADIANS(E1526))+COS(RADIANS(G1536))*COS(RADIANS(E1526))*COS(RADIANS(T1516))))</f>
        <v>#DIV/0!</v>
      </c>
      <c r="U1536" t="e">
        <f>IF(DEGREES(ACOS(SIN(RADIANS(G1536))*SIN(RADIANS(E1526))+COS(RADIANS(G1536))*COS(RADIANS(E1526))*COS(RADIANS(U1516))))&gt;90,0,$F$4*$F$5/E1525^2*(SIN(RADIANS(G1536))*SIN(RADIANS(E1526))+COS(RADIANS(G1536))*COS(RADIANS(E1526))*COS(RADIANS(U1516))))</f>
        <v>#DIV/0!</v>
      </c>
      <c r="V1536" t="e">
        <f>IF(DEGREES(ACOS(SIN(RADIANS(G1536))*SIN(RADIANS(E1526))+COS(RADIANS(G1536))*COS(RADIANS(E1526))*COS(RADIANS(V1516))))&gt;90,0,$F$4*$F$5/E1525^2*(SIN(RADIANS(G1536))*SIN(RADIANS(E1526))+COS(RADIANS(G1536))*COS(RADIANS(E1526))*COS(RADIANS(V1516))))</f>
        <v>#DIV/0!</v>
      </c>
      <c r="W1536" t="e">
        <f>IF(DEGREES(ACOS(SIN(RADIANS(G1536))*SIN(RADIANS(E1526))+COS(RADIANS(G1536))*COS(RADIANS(E1526))*COS(RADIANS(W1516))))&gt;90,0,$F$4*$F$5/E1525^2*(SIN(RADIANS(G1536))*SIN(RADIANS(E1526))+COS(RADIANS(G1536))*COS(RADIANS(E1526))*COS(RADIANS(W1516))))</f>
        <v>#DIV/0!</v>
      </c>
      <c r="X1536" t="e">
        <f>IF(DEGREES(ACOS(SIN(RADIANS(G1536))*SIN(RADIANS(E1526))+COS(RADIANS(G1536))*COS(RADIANS(E1526))*COS(RADIANS(X1516))))&gt;90,0,$F$4*$F$5/E1525^2*(SIN(RADIANS(G1536))*SIN(RADIANS(E1526))+COS(RADIANS(G1536))*COS(RADIANS(E1526))*COS(RADIANS(X1516))))</f>
        <v>#DIV/0!</v>
      </c>
      <c r="Y1536" t="e">
        <f>IF(DEGREES(ACOS(SIN(RADIANS(G1536))*SIN(RADIANS(E1526))+COS(RADIANS(G1536))*COS(RADIANS(E1526))*COS(RADIANS(Y1516))))&gt;90,0,$F$4*$F$5/E1525^2*(SIN(RADIANS(G1536))*SIN(RADIANS(E1526))+COS(RADIANS(G1536))*COS(RADIANS(E1526))*COS(RADIANS(Y1516))))</f>
        <v>#DIV/0!</v>
      </c>
      <c r="Z1536" t="e">
        <f>IF(DEGREES(ACOS(SIN(RADIANS(G1536))*SIN(RADIANS(E1526))+COS(RADIANS(G1536))*COS(RADIANS(E1526))*COS(RADIANS(Z1516))))&gt;90,0,$F$4*$F$5/E1525^2*(SIN(RADIANS(G1536))*SIN(RADIANS(E1526))+COS(RADIANS(G1536))*COS(RADIANS(E1526))*COS(RADIANS(Z1516))))</f>
        <v>#DIV/0!</v>
      </c>
      <c r="AA1536" t="e">
        <f>IF(DEGREES(ACOS(SIN(RADIANS(G1536))*SIN(RADIANS(E1526))+COS(RADIANS(G1536))*COS(RADIANS(E1526))*COS(RADIANS(AA1516))))&gt;90,0,$F$4*$F$5/E1525^2*(SIN(RADIANS(G1536))*SIN(RADIANS(E1526))+COS(RADIANS(G1536))*COS(RADIANS(E1526))*COS(RADIANS(AA1516))))</f>
        <v>#DIV/0!</v>
      </c>
      <c r="AB1536" t="e">
        <f>IF(DEGREES(ACOS(SIN(RADIANS(G1536))*SIN(RADIANS(E1526))+COS(RADIANS(G1536))*COS(RADIANS(E1526))*COS(RADIANS(AB1516))))&gt;90,0,$F$4*$F$5/E1525^2*(SIN(RADIANS(G1536))*SIN(RADIANS(E1526))+COS(RADIANS(G1536))*COS(RADIANS(E1526))*COS(RADIANS(AB1516))))</f>
        <v>#DIV/0!</v>
      </c>
      <c r="AC1536" t="e">
        <f>IF(DEGREES(ACOS(SIN(RADIANS(G1536))*SIN(RADIANS(E1526))+COS(RADIANS(G1536))*COS(RADIANS(E1526))*COS(RADIANS(AC1516))))&gt;90,0,$F$4*$F$5/E1525^2*(SIN(RADIANS(G1536))*SIN(RADIANS(E1526))+COS(RADIANS(G1536))*COS(RADIANS(E1526))*COS(RADIANS(AC1516))))</f>
        <v>#DIV/0!</v>
      </c>
      <c r="AD1536" t="e">
        <f>IF(DEGREES(ACOS(SIN(RADIANS(G1536))*SIN(RADIANS(E1526))+COS(RADIANS(G1536))*COS(RADIANS(E1526))*COS(RADIANS(AD1516))))&gt;90,0,$F$4*$F$5/E1525^2*(SIN(RADIANS(G1536))*SIN(RADIANS(E1526))+COS(RADIANS(G1536))*COS(RADIANS(E1526))*COS(RADIANS(AD1516))))</f>
        <v>#DIV/0!</v>
      </c>
      <c r="AE1536" t="e">
        <f>IF(DEGREES(ACOS(SIN(RADIANS(G1536))*SIN(RADIANS(E1526))+COS(RADIANS(G1536))*COS(RADIANS(E1526))*COS(RADIANS(AE1516))))&gt;90,0,$F$4*$F$5/E1525^2*(SIN(RADIANS(G1536))*SIN(RADIANS(E1526))+COS(RADIANS(G1536))*COS(RADIANS(E1526))*COS(RADIANS(AE1516))))</f>
        <v>#DIV/0!</v>
      </c>
      <c r="AF1536" t="e">
        <f>IF(DEGREES(ACOS(SIN(RADIANS(G1536))*SIN(RADIANS(E1526))+COS(RADIANS(G1536))*COS(RADIANS(E1526))*COS(RADIANS(AF1516))))&gt;90,0,$F$4*$F$5/E1525^2*(SIN(RADIANS(G1536))*SIN(RADIANS(E1526))+COS(RADIANS(G1536))*COS(RADIANS(E1526))*COS(RADIANS(AF1516))))</f>
        <v>#DIV/0!</v>
      </c>
      <c r="AG1536" t="e">
        <f>IF(DEGREES(ACOS(SIN(RADIANS(G1536))*SIN(RADIANS(E1526))+COS(RADIANS(G1536))*COS(RADIANS(E1526))*COS(RADIANS(AG1516))))&gt;90,0,$F$4*$F$5/E1525^2*(SIN(RADIANS(G1536))*SIN(RADIANS(E1526))+COS(RADIANS(G1536))*COS(RADIANS(E1526))*COS(RADIANS(AG1516))))</f>
        <v>#DIV/0!</v>
      </c>
      <c r="AH1536" t="e">
        <f>IF(DEGREES(ACOS(SIN(RADIANS(G1536))*SIN(RADIANS(E1526))+COS(RADIANS(G1536))*COS(RADIANS(E1526))*COS(RADIANS(AH1516))))&gt;90,0,$F$4*$F$5/E1525^2*(SIN(RADIANS(G1536))*SIN(RADIANS(E1526))+COS(RADIANS(G1536))*COS(RADIANS(E1526))*COS(RADIANS(AH1516))))</f>
        <v>#DIV/0!</v>
      </c>
      <c r="AI1536" t="e">
        <f>IF(DEGREES(ACOS(SIN(RADIANS(G1536))*SIN(RADIANS(E1526))+COS(RADIANS(G1536))*COS(RADIANS(E1526))*COS(RADIANS(AI1516))))&gt;90,0,$F$4*$F$5/E1525^2*(SIN(RADIANS(G1536))*SIN(RADIANS(E1526))+COS(RADIANS(G1536))*COS(RADIANS(E1526))*COS(RADIANS(AI1516))))</f>
        <v>#DIV/0!</v>
      </c>
      <c r="AJ1536" t="e">
        <f>IF(DEGREES(ACOS(SIN(RADIANS(G1536))*SIN(RADIANS(E1526))+COS(RADIANS(G1536))*COS(RADIANS(E1526))*COS(RADIANS(AJ1516))))&gt;90,0,$F$4*$F$5/E1525^2*(SIN(RADIANS(G1536))*SIN(RADIANS(E1526))+COS(RADIANS(G1536))*COS(RADIANS(E1526))*COS(RADIANS(AJ1516))))</f>
        <v>#DIV/0!</v>
      </c>
      <c r="AK1536" t="e">
        <f>IF(DEGREES(ACOS(SIN(RADIANS(G1536))*SIN(RADIANS(E1526))+COS(RADIANS(G1536))*COS(RADIANS(E1526))*COS(RADIANS(AK1516))))&gt;90,0,$F$4*$F$5/E1525^2*(SIN(RADIANS(G1536))*SIN(RADIANS(E1526))+COS(RADIANS(G1536))*COS(RADIANS(E1526))*COS(RADIANS(AK1516))))</f>
        <v>#DIV/0!</v>
      </c>
      <c r="AL1536" t="e">
        <f>IF(DEGREES(ACOS(SIN(RADIANS(G1536))*SIN(RADIANS(E1526))+COS(RADIANS(G1536))*COS(RADIANS(E1526))*COS(RADIANS(AL1516))))&gt;90,0,$F$4*$F$5/E1525^2*(SIN(RADIANS(G1536))*SIN(RADIANS(E1526))+COS(RADIANS(G1536))*COS(RADIANS(E1526))*COS(RADIANS(AL1516))))</f>
        <v>#DIV/0!</v>
      </c>
      <c r="AM1536" t="e">
        <f>IF(DEGREES(ACOS(SIN(RADIANS(G1536))*SIN(RADIANS(E1526))+COS(RADIANS(G1536))*COS(RADIANS(E1526))*COS(RADIANS(AM1516))))&gt;90,0,$F$4*$F$5/E1525^2*(SIN(RADIANS(G1536))*SIN(RADIANS(E1526))+COS(RADIANS(G1536))*COS(RADIANS(E1526))*COS(RADIANS(AM1516))))</f>
        <v>#DIV/0!</v>
      </c>
      <c r="AN1536" t="e">
        <f>IF(DEGREES(ACOS(SIN(RADIANS(G1536))*SIN(RADIANS(E1526))+COS(RADIANS(G1536))*COS(RADIANS(E1526))*COS(RADIANS(AN1516))))&gt;90,0,$F$4*$F$5/E1525^2*(SIN(RADIANS(G1536))*SIN(RADIANS(E1526))+COS(RADIANS(G1536))*COS(RADIANS(E1526))*COS(RADIANS(AN1516))))</f>
        <v>#DIV/0!</v>
      </c>
      <c r="AO1536" t="e">
        <f>IF(DEGREES(ACOS(SIN(RADIANS(G1536))*SIN(RADIANS(E1526))+COS(RADIANS(G1536))*COS(RADIANS(E1526))*COS(RADIANS(AO1516))))&gt;90,0,$F$4*$F$5/E1525^2*(SIN(RADIANS(G1536))*SIN(RADIANS(E1526))+COS(RADIANS(G1536))*COS(RADIANS(E1526))*COS(RADIANS(AO1516))))</f>
        <v>#DIV/0!</v>
      </c>
      <c r="AP1536" t="e">
        <f>IF(DEGREES(ACOS(SIN(RADIANS(G1536))*SIN(RADIANS(E1526))+COS(RADIANS(G1536))*COS(RADIANS(E1526))*COS(RADIANS(AP1516))))&gt;90,0,$F$4*$F$5/E1525^2*(SIN(RADIANS(G1536))*SIN(RADIANS(E1526))+COS(RADIANS(G1536))*COS(RADIANS(E1526))*COS(RADIANS(AP1516))))</f>
        <v>#DIV/0!</v>
      </c>
      <c r="AQ1536" t="e">
        <f>IF(DEGREES(ACOS(SIN(RADIANS(G1536))*SIN(RADIANS(E1526))+COS(RADIANS(G1536))*COS(RADIANS(E1526))*COS(RADIANS(AQ1516))))&gt;90,0,$F$4*$F$5/E1525^2*(SIN(RADIANS(G1536))*SIN(RADIANS(E1526))+COS(RADIANS(G1536))*COS(RADIANS(E1526))*COS(RADIANS(AQ1516))))</f>
        <v>#DIV/0!</v>
      </c>
      <c r="AR1536" t="e">
        <f>IF(DEGREES(ACOS(SIN(RADIANS(G1536))*SIN(RADIANS(E1526))+COS(RADIANS(G1536))*COS(RADIANS(E1526))*COS(RADIANS(AR1516))))&gt;90,0,$F$4*$F$5/E1525^2*(SIN(RADIANS(G1536))*SIN(RADIANS(E1526))+COS(RADIANS(G1536))*COS(RADIANS(E1526))*COS(RADIANS(AR1516))))</f>
        <v>#DIV/0!</v>
      </c>
    </row>
    <row r="1538" spans="2:44" x14ac:dyDescent="0.5">
      <c r="H1538" t="s">
        <v>769</v>
      </c>
      <c r="I1538">
        <v>180</v>
      </c>
      <c r="J1538">
        <v>170</v>
      </c>
      <c r="K1538">
        <v>160</v>
      </c>
      <c r="L1538">
        <v>150</v>
      </c>
      <c r="M1538">
        <v>140</v>
      </c>
      <c r="N1538">
        <v>130</v>
      </c>
      <c r="O1538">
        <v>120</v>
      </c>
      <c r="P1538">
        <v>110</v>
      </c>
      <c r="Q1538">
        <v>100</v>
      </c>
      <c r="R1538">
        <v>90</v>
      </c>
      <c r="S1538">
        <v>80</v>
      </c>
      <c r="T1538">
        <v>70</v>
      </c>
      <c r="U1538">
        <v>60</v>
      </c>
      <c r="V1538">
        <v>50</v>
      </c>
      <c r="W1538">
        <v>40</v>
      </c>
      <c r="X1538">
        <v>30</v>
      </c>
      <c r="Y1538">
        <v>20</v>
      </c>
      <c r="Z1538">
        <v>10</v>
      </c>
      <c r="AA1538">
        <v>0</v>
      </c>
      <c r="AB1538">
        <v>-10</v>
      </c>
      <c r="AC1538">
        <v>-20</v>
      </c>
      <c r="AD1538">
        <v>-30</v>
      </c>
      <c r="AE1538">
        <v>-40</v>
      </c>
      <c r="AF1538">
        <v>-50</v>
      </c>
      <c r="AG1538">
        <v>-60</v>
      </c>
      <c r="AH1538">
        <v>-70</v>
      </c>
      <c r="AI1538">
        <v>-80</v>
      </c>
      <c r="AJ1538">
        <v>-90</v>
      </c>
      <c r="AK1538">
        <v>-100</v>
      </c>
      <c r="AL1538">
        <v>-110</v>
      </c>
      <c r="AM1538">
        <v>-120</v>
      </c>
      <c r="AN1538">
        <v>-130</v>
      </c>
      <c r="AO1538">
        <v>-140</v>
      </c>
      <c r="AP1538">
        <v>-150</v>
      </c>
      <c r="AQ1538">
        <v>-160</v>
      </c>
      <c r="AR1538">
        <v>-170</v>
      </c>
    </row>
    <row r="1539" spans="2:44" x14ac:dyDescent="0.5">
      <c r="H1539" t="s">
        <v>779</v>
      </c>
      <c r="I1539">
        <f>IF(ABS(I1538-E1551)&gt;180,IF(ABS(I1538-E1551)&gt;360,ABS(I1538-E1551)-360,360-ABS(I1538-E1551)),ABS(I1538-E1551))</f>
        <v>180</v>
      </c>
      <c r="J1539">
        <f>IF(ABS(J1538-E1551)&gt;180,IF(ABS(J1538-E1551)&gt;360,ABS(J1538-E1551)-360,360-ABS(J1538-E1551)),ABS(J1538-E1551))</f>
        <v>170</v>
      </c>
      <c r="K1539">
        <f>IF(ABS(K1538-E1551)&gt;180,IF(ABS(K1538-E1551)&gt;360,ABS(K1538-E1551)-360,360-ABS(K1538-E1551)),ABS(K1538-E1551))</f>
        <v>160</v>
      </c>
      <c r="L1539">
        <f>IF(ABS(L1538-E1551)&gt;180,IF(ABS(L1538-E1551)&gt;360,ABS(L1538-E1551)-360,360-ABS(L1538-E1551)),ABS(L1538-E1551))</f>
        <v>150</v>
      </c>
      <c r="M1539">
        <f>IF(ABS(M1538-E1551)&gt;180,IF(ABS(M1538-E1551)&gt;360,ABS(M1538-E1551)-360,360-ABS(M1538-E1551)),ABS(M1538-E1551))</f>
        <v>140</v>
      </c>
      <c r="N1539">
        <f>IF(ABS(N1538-E1551)&gt;180,IF(ABS(N1538-E1551)&gt;360,ABS(N1538-E1551)-360,360-ABS(N1538-E1551)),ABS(N1538-E1551))</f>
        <v>130</v>
      </c>
      <c r="O1539">
        <f>IF(ABS(O1538-E1551)&gt;180,IF(ABS(O1538-E1551)&gt;360,ABS(O1538-E1551)-360,360-ABS(O1538-E1551)),ABS(O1538-E1551))</f>
        <v>120</v>
      </c>
      <c r="P1539">
        <f>IF(ABS(P1538-E1551)&gt;180,IF(ABS(P1538-E1551)&gt;360,ABS(P1538-E1551)-360,360-ABS(P1538-E1551)),ABS(P1538-E1551))</f>
        <v>110</v>
      </c>
      <c r="Q1539">
        <f>IF(ABS(Q1538-E1551)&gt;180,IF(ABS(Q1538-E1551)&gt;360,ABS(Q1538-E1551)-360,360-ABS(Q1538-E1551)),ABS(Q1538-E1551))</f>
        <v>100</v>
      </c>
      <c r="R1539">
        <f>IF(ABS(R1538-E1551)&gt;180,IF(ABS(R1538-E1551)&gt;360,ABS(R1538-E1551)-360,360-ABS(R1538-E1551)),ABS(R1538-E1551))</f>
        <v>90</v>
      </c>
      <c r="S1539">
        <f>IF(ABS(S1538-E1551)&gt;180,IF(ABS(S1538-E1551)&gt;360,ABS(S1538-E1551)-360,360-ABS(S1538-E1551)),ABS(S1538-E1551))</f>
        <v>80</v>
      </c>
      <c r="T1539">
        <f>IF(ABS(T1538-E1551)&gt;180,IF(ABS(T1538-E1551)&gt;360,ABS(T1538-E1551)-360,360-ABS(T1538-E1551)),ABS(T1538-E1551))</f>
        <v>70</v>
      </c>
      <c r="U1539">
        <f>IF(ABS(U1538-E1551)&gt;180,IF(ABS(U1538-E1551)&gt;360,ABS(U1538-E1551)-360,360-ABS(U1538-E1551)),ABS(U1538-E1551))</f>
        <v>60</v>
      </c>
      <c r="V1539">
        <f>IF(ABS(V1538-E1551)&gt;180,IF(ABS(V1538-E1551)&gt;360,ABS(V1538-E1551)-360,360-ABS(V1538-E1551)),ABS(V1538-E1551))</f>
        <v>50</v>
      </c>
      <c r="W1539">
        <f>IF(ABS(W1538-E1551)&gt;180,IF(ABS(W1538-E1551)&gt;360,ABS(W1538-E1551)-360,360-ABS(W1538-E1551)),ABS(W1538-E1551))</f>
        <v>40</v>
      </c>
      <c r="X1539">
        <f>IF(ABS(X1538-E1551)&gt;180,IF(ABS(X1538-E1551)&gt;360,ABS(X1538-E1551)-360,360-ABS(X1538-E1551)),ABS(X1538-E1551))</f>
        <v>30</v>
      </c>
      <c r="Y1539">
        <f>IF(ABS(Y1538-E1551)&gt;180,IF(ABS(Y1538-E1551)&gt;360,ABS(Y1538-E1551)-360,360-ABS(Y1538-E1551)),ABS(Y1538-E1551))</f>
        <v>20</v>
      </c>
      <c r="Z1539">
        <f>IF(ABS(Z1538-E1551)&gt;180,IF(ABS(Z1538-E1551)&gt;360,ABS(Z1538-E1551)-360,360-ABS(Z1538-E1551)),ABS(Z1538-E1551))</f>
        <v>10</v>
      </c>
      <c r="AA1539">
        <f>IF(ABS(AA1538-E1551)&gt;180,IF(ABS(AA1538-E1551)&gt;360,ABS(AA1538-E1551)-360,360-ABS(AA1538-E1551)),ABS(AA1538-E1551))</f>
        <v>0</v>
      </c>
      <c r="AB1539">
        <f>IF(ABS(AB1538-E1551)&gt;180,IF(ABS(AB1538-E1551)&gt;360,ABS(AB1538-E1551)-360,360-ABS(AB1538-E1551)),ABS(AB1538-E1551))</f>
        <v>10</v>
      </c>
      <c r="AC1539">
        <f>IF(ABS(AC1538-E1551)&gt;180,IF(ABS(AC1538-E1551)&gt;360,ABS(AC1538-E1551)-360,360-ABS(AC1538-E1551)),ABS(AC1538-E1551))</f>
        <v>20</v>
      </c>
      <c r="AD1539">
        <f>IF(ABS(AD1538-E1551)&gt;180,IF(ABS(AD1538-E1551)&gt;360,ABS(AD1538-E1551)-360,360-ABS(AD1538-E1551)),ABS(AD1538-E1551))</f>
        <v>30</v>
      </c>
      <c r="AE1539">
        <f>IF(ABS(AE1538-E1551)&gt;180,IF(ABS(AE1538-E1551)&gt;360,ABS(AE1538-E1551)-360,360-ABS(AE1538-E1551)),ABS(AE1538-E1551))</f>
        <v>40</v>
      </c>
      <c r="AF1539">
        <f>IF(ABS(AF1538-E1551)&gt;180,IF(ABS(AF1538-E1551)&gt;360,ABS(AF1538-E1551)-360,360-ABS(AF1538-E1551)),ABS(AF1538-E1551))</f>
        <v>50</v>
      </c>
      <c r="AG1539">
        <f>IF(ABS(AG1538-E1551)&gt;180,IF(ABS(AG1538-E1551)&gt;360,ABS(AG1538-E1551)-360,360-ABS(AG1538-E1551)),ABS(AG1538-E1551))</f>
        <v>60</v>
      </c>
      <c r="AH1539">
        <f>IF(ABS(AH1538-E1551)&gt;180,IF(ABS(AH1538-E1551)&gt;360,ABS(AH1538-E1551)-360,360-ABS(AH1538-E1551)),ABS(AH1538-E1551))</f>
        <v>70</v>
      </c>
      <c r="AI1539">
        <f>IF(ABS(AI1538-E1551)&gt;180,IF(ABS(AI1538-E1551)&gt;360,ABS(AI1538-E1551)-360,360-ABS(AI1538-E1551)),ABS(AI1538-E1551))</f>
        <v>80</v>
      </c>
      <c r="AJ1539">
        <f>IF(ABS(AJ1538-E1551)&gt;180,IF(ABS(AJ1538-E1551)&gt;360,ABS(AJ1538-E1551)-360,360-ABS(AJ1538-E1551)),ABS(AJ1538-E1551))</f>
        <v>90</v>
      </c>
      <c r="AK1539">
        <f>IF(ABS(AK1538-E1551)&gt;180,IF(ABS(AK1538-E1551)&gt;360,ABS(AK1538-E1551)-360,360-ABS(AK1538-E1551)),ABS(AK1538-E1551))</f>
        <v>100</v>
      </c>
      <c r="AL1539">
        <f>IF(ABS(AL1538-E1551)&gt;180,IF(ABS(AL1538-E1551)&gt;360,ABS(AL1538-E1551)-360,360-ABS(AL1538-E1551)),ABS(AL1538-E1551))</f>
        <v>110</v>
      </c>
      <c r="AM1539">
        <f>IF(ABS(AM1538-E1551)&gt;180,IF(ABS(AM1538-E1551)&gt;360,ABS(AM1538-E1551)-360,360-ABS(AM1538-E1551)),ABS(AM1538-E1551))</f>
        <v>120</v>
      </c>
      <c r="AN1539">
        <f>IF(ABS(AN1538-E1551)&gt;180,IF(ABS(AN1538-E1551)&gt;360,ABS(AN1538-E1551)-360,360-ABS(AN1538-E1551)),ABS(AN1538-E1551))</f>
        <v>130</v>
      </c>
      <c r="AO1539">
        <f>IF(ABS(AO1538-E1551)&gt;180,IF(ABS(AO1538-E1551)&gt;360,ABS(AO1538-E1551)-360,360-ABS(AO1538-E1551)),ABS(AO1538-E1551))</f>
        <v>140</v>
      </c>
      <c r="AP1539">
        <f>IF(ABS(AP1538-E1551)&gt;180,IF(ABS(AP1538-E1551)&gt;360,ABS(AP1538-E1551)-360,360-ABS(AP1538-E1551)),ABS(AP1538-E1551))</f>
        <v>150</v>
      </c>
      <c r="AQ1539">
        <f>IF(ABS(AQ1538-E1551)&gt;180,IF(ABS(AQ1538-E1551)&gt;360,ABS(AQ1538-E1551)-360,360-ABS(AQ1538-E1551)),ABS(AQ1538-E1551))</f>
        <v>160</v>
      </c>
      <c r="AR1539">
        <f>IF(ABS(AR1538-E1551)&gt;180,IF(ABS(AR1538-E1551)&gt;360,ABS(AR1538-E1551)-360,360-ABS(AR1538-E1551)),ABS(AR1538-E1551))</f>
        <v>170</v>
      </c>
    </row>
    <row r="1540" spans="2:44" x14ac:dyDescent="0.5">
      <c r="G1540" t="s">
        <v>734</v>
      </c>
    </row>
    <row r="1541" spans="2:44" x14ac:dyDescent="0.5">
      <c r="B1541" t="s">
        <v>788</v>
      </c>
      <c r="E1541">
        <v>650</v>
      </c>
      <c r="G1541">
        <v>90</v>
      </c>
      <c r="I1541" t="e">
        <f>IF(DEGREES(ACOS(SIN(RADIANS(G1541))*SIN(RADIANS(E1549))+COS(RADIANS(G1541))*COS(RADIANS(E1549))*COS(RADIANS(I1539))))&gt;90,0,$F$4*$F$5/E1548^2*(SIN(RADIANS(G1541))*SIN(RADIANS(E1549))+COS(RADIANS(G1541))*COS(RADIANS(E1549))*COS(RADIANS(I1539))))</f>
        <v>#DIV/0!</v>
      </c>
      <c r="J1541" t="e">
        <f>IF(DEGREES(ACOS(SIN(RADIANS(G1541))*SIN(RADIANS(E1549))+COS(RADIANS(G1541))*COS(RADIANS(E1549))*COS(RADIANS(J1539))))&gt;90,0,$F$4*$F$5/E1548^2*(SIN(RADIANS(G1541))*SIN(RADIANS(E1549))+COS(RADIANS(G1541))*COS(RADIANS(E1549))*COS(RADIANS(J1539))))</f>
        <v>#DIV/0!</v>
      </c>
      <c r="K1541" t="e">
        <f>IF(DEGREES(ACOS(SIN(RADIANS(G1541))*SIN(RADIANS(E1549))+COS(RADIANS(G1541))*COS(RADIANS(E1549))*COS(RADIANS(K1539))))&gt;90,0,$F$4*$F$5/E1548^2*(SIN(RADIANS(G1541))*SIN(RADIANS(E1549))+COS(RADIANS(G1541))*COS(RADIANS(E1549))*COS(RADIANS(K1539))))</f>
        <v>#DIV/0!</v>
      </c>
      <c r="L1541" t="e">
        <f>IF(DEGREES(ACOS(SIN(RADIANS(G1541))*SIN(RADIANS(E1549))+COS(RADIANS(G1541))*COS(RADIANS(E1549))*COS(RADIANS(L1539))))&gt;90,0,$F$4*$F$5/E1548^2*(SIN(RADIANS(G1541))*SIN(RADIANS(E1549))+COS(RADIANS(G1541))*COS(RADIANS(E1549))*COS(RADIANS(L1539))))</f>
        <v>#DIV/0!</v>
      </c>
      <c r="M1541" t="e">
        <f>IF(DEGREES(ACOS(SIN(RADIANS(G1541))*SIN(RADIANS(E1549))+COS(RADIANS(G1541))*COS(RADIANS(E1549))*COS(RADIANS(M1539))))&gt;90,0,$F$4*$F$5/E1548^2*(SIN(RADIANS(G1541))*SIN(RADIANS(E1549))+COS(RADIANS(G1541))*COS(RADIANS(E1549))*COS(RADIANS(M1539))))</f>
        <v>#DIV/0!</v>
      </c>
      <c r="N1541" t="e">
        <f>IF(DEGREES(ACOS(SIN(RADIANS(G1541))*SIN(RADIANS(E1549))+COS(RADIANS(G1541))*COS(RADIANS(E1549))*COS(RADIANS(N1539))))&gt;90,0,$F$4*$F$5/E1548^2*(SIN(RADIANS(G1541))*SIN(RADIANS(E1549))+COS(RADIANS(G1541))*COS(RADIANS(E1549))*COS(RADIANS(N1539))))</f>
        <v>#DIV/0!</v>
      </c>
      <c r="O1541" t="e">
        <f>IF(DEGREES(ACOS(SIN(RADIANS(G1541))*SIN(RADIANS(E1549))+COS(RADIANS(G1541))*COS(RADIANS(E1549))*COS(RADIANS(O1539))))&gt;90,0,$F$4*$F$5/E1548^2*(SIN(RADIANS(G1541))*SIN(RADIANS(E1549))+COS(RADIANS(G1541))*COS(RADIANS(E1549))*COS(RADIANS(O1539))))</f>
        <v>#DIV/0!</v>
      </c>
      <c r="P1541" t="e">
        <f>IF(DEGREES(ACOS(SIN(RADIANS(G1541))*SIN(RADIANS(E1549))+COS(RADIANS(G1541))*COS(RADIANS(E1549))*COS(RADIANS(P1539))))&gt;90,0,$F$4*$F$5/E1548^2*(SIN(RADIANS(G1541))*SIN(RADIANS(E1549))+COS(RADIANS(G1541))*COS(RADIANS(E1549))*COS(RADIANS(P1539))))</f>
        <v>#DIV/0!</v>
      </c>
      <c r="Q1541" t="e">
        <f>IF(DEGREES(ACOS(SIN(RADIANS(G1541))*SIN(RADIANS(E1549))+COS(RADIANS(G1541))*COS(RADIANS(E1549))*COS(RADIANS(Q1539))))&gt;90,0,$F$4*$F$5/E1548^2*(SIN(RADIANS(G1541))*SIN(RADIANS(E1549))+COS(RADIANS(G1541))*COS(RADIANS(E1549))*COS(RADIANS(Q1539))))</f>
        <v>#DIV/0!</v>
      </c>
      <c r="R1541" t="e">
        <f>IF(DEGREES(ACOS(SIN(RADIANS(G1541))*SIN(RADIANS(E1549))+COS(RADIANS(G1541))*COS(RADIANS(E1549))*COS(RADIANS(R1539))))&gt;90,0,$F$4*$F$5/E1548^2*(SIN(RADIANS(G1541))*SIN(RADIANS(E1549))+COS(RADIANS(G1541))*COS(RADIANS(E1549))*COS(RADIANS(R1539))))</f>
        <v>#DIV/0!</v>
      </c>
      <c r="S1541" t="e">
        <f>IF(DEGREES(ACOS(SIN(RADIANS(G1541))*SIN(RADIANS(E1549))+COS(RADIANS(G1541))*COS(RADIANS(E1549))*COS(RADIANS(S1539))))&gt;90,0,$F$4*$F$5/E1548^2*(SIN(RADIANS(G1541))*SIN(RADIANS(E1549))+COS(RADIANS(G1541))*COS(RADIANS(E1549))*COS(RADIANS(S1539))))</f>
        <v>#DIV/0!</v>
      </c>
      <c r="T1541" t="e">
        <f>IF(DEGREES(ACOS(SIN(RADIANS(G1541))*SIN(RADIANS(E1549))+COS(RADIANS(G1541))*COS(RADIANS(E1549))*COS(RADIANS(T1539))))&gt;90,0,$F$4*$F$5/E1548^2*(SIN(RADIANS(G1541))*SIN(RADIANS(E1549))+COS(RADIANS(G1541))*COS(RADIANS(E1549))*COS(RADIANS(T1539))))</f>
        <v>#DIV/0!</v>
      </c>
      <c r="U1541" t="e">
        <f>IF(DEGREES(ACOS(SIN(RADIANS(G1541))*SIN(RADIANS(E1549))+COS(RADIANS(G1541))*COS(RADIANS(E1549))*COS(RADIANS(U1539))))&gt;90,0,$F$4*$F$5/E1548^2*(SIN(RADIANS(G1541))*SIN(RADIANS(E1549))+COS(RADIANS(G1541))*COS(RADIANS(E1549))*COS(RADIANS(U1539))))</f>
        <v>#DIV/0!</v>
      </c>
      <c r="V1541" t="e">
        <f>IF(DEGREES(ACOS(SIN(RADIANS(G1541))*SIN(RADIANS(E1549))+COS(RADIANS(G1541))*COS(RADIANS(E1549))*COS(RADIANS(V1539))))&gt;90,0,$F$4*$F$5/E1548^2*(SIN(RADIANS(G1541))*SIN(RADIANS(E1549))+COS(RADIANS(G1541))*COS(RADIANS(E1549))*COS(RADIANS(V1539))))</f>
        <v>#DIV/0!</v>
      </c>
      <c r="W1541" t="e">
        <f>IF(DEGREES(ACOS(SIN(RADIANS(G1541))*SIN(RADIANS(E1549))+COS(RADIANS(G1541))*COS(RADIANS(E1549))*COS(RADIANS(W1539))))&gt;90,0,$F$4*$F$5/E1548^2*(SIN(RADIANS(G1541))*SIN(RADIANS(E1549))+COS(RADIANS(G1541))*COS(RADIANS(E1549))*COS(RADIANS(W1539))))</f>
        <v>#DIV/0!</v>
      </c>
      <c r="X1541" t="e">
        <f>IF(DEGREES(ACOS(SIN(RADIANS(G1541))*SIN(RADIANS(E1549))+COS(RADIANS(G1541))*COS(RADIANS(E1549))*COS(RADIANS(X1539))))&gt;90,0,$F$4*$F$5/E1548^2*(SIN(RADIANS(G1541))*SIN(RADIANS(E1549))+COS(RADIANS(G1541))*COS(RADIANS(E1549))*COS(RADIANS(X1539))))</f>
        <v>#DIV/0!</v>
      </c>
      <c r="Y1541" t="e">
        <f>IF(DEGREES(ACOS(SIN(RADIANS(G1541))*SIN(RADIANS(E1549))+COS(RADIANS(G1541))*COS(RADIANS(E1549))*COS(RADIANS(Y1539))))&gt;90,0,$F$4*$F$5/E1548^2*(SIN(RADIANS(G1541))*SIN(RADIANS(E1549))+COS(RADIANS(G1541))*COS(RADIANS(E1549))*COS(RADIANS(Y1539))))</f>
        <v>#DIV/0!</v>
      </c>
      <c r="Z1541" t="e">
        <f>IF(DEGREES(ACOS(SIN(RADIANS(G1541))*SIN(RADIANS(E1549))+COS(RADIANS(G1541))*COS(RADIANS(E1549))*COS(RADIANS(Z1539))))&gt;90,0,$F$4*$F$5/E1548^2*(SIN(RADIANS(G1541))*SIN(RADIANS(E1549))+COS(RADIANS(G1541))*COS(RADIANS(E1549))*COS(RADIANS(Z1539))))</f>
        <v>#DIV/0!</v>
      </c>
      <c r="AA1541" t="e">
        <f>IF(DEGREES(ACOS(SIN(RADIANS(G1541))*SIN(RADIANS(E1549))+COS(RADIANS(G1541))*COS(RADIANS(E1549))*COS(RADIANS(AA1539))))&gt;90,0,$F$4*$F$5/E1548^2*(SIN(RADIANS(G1541))*SIN(RADIANS(E1549))+COS(RADIANS(G1541))*COS(RADIANS(E1549))*COS(RADIANS(AA1539))))</f>
        <v>#DIV/0!</v>
      </c>
      <c r="AB1541" t="e">
        <f>IF(DEGREES(ACOS(SIN(RADIANS(G1541))*SIN(RADIANS(E1549))+COS(RADIANS(G1541))*COS(RADIANS(E1549))*COS(RADIANS(AB1539))))&gt;90,0,$F$4*$F$5/E1548^2*(SIN(RADIANS(G1541))*SIN(RADIANS(E1549))+COS(RADIANS(G1541))*COS(RADIANS(E1549))*COS(RADIANS(AB1539))))</f>
        <v>#DIV/0!</v>
      </c>
      <c r="AC1541" t="e">
        <f>IF(DEGREES(ACOS(SIN(RADIANS(G1541))*SIN(RADIANS(E1549))+COS(RADIANS(G1541))*COS(RADIANS(E1549))*COS(RADIANS(AC1539))))&gt;90,0,$F$4*$F$5/E1548^2*(SIN(RADIANS(G1541))*SIN(RADIANS(E1549))+COS(RADIANS(G1541))*COS(RADIANS(E1549))*COS(RADIANS(AC1539))))</f>
        <v>#DIV/0!</v>
      </c>
      <c r="AD1541" t="e">
        <f>IF(DEGREES(ACOS(SIN(RADIANS(G1541))*SIN(RADIANS(E1549))+COS(RADIANS(G1541))*COS(RADIANS(E1549))*COS(RADIANS(AD1539))))&gt;90,0,$F$4*$F$5/E1548^2*(SIN(RADIANS(G1541))*SIN(RADIANS(E1549))+COS(RADIANS(G1541))*COS(RADIANS(E1549))*COS(RADIANS(AD1539))))</f>
        <v>#DIV/0!</v>
      </c>
      <c r="AE1541" t="e">
        <f>IF(DEGREES(ACOS(SIN(RADIANS(G1541))*SIN(RADIANS(E1549))+COS(RADIANS(G1541))*COS(RADIANS(E1549))*COS(RADIANS(AE1539))))&gt;90,0,$F$4*$F$5/E1548^2*(SIN(RADIANS(G1541))*SIN(RADIANS(E1549))+COS(RADIANS(G1541))*COS(RADIANS(E1549))*COS(RADIANS(AE1539))))</f>
        <v>#DIV/0!</v>
      </c>
      <c r="AF1541" t="e">
        <f>IF(DEGREES(ACOS(SIN(RADIANS(G1541))*SIN(RADIANS(E1549))+COS(RADIANS(G1541))*COS(RADIANS(E1549))*COS(RADIANS(AF1539))))&gt;90,0,$F$4*$F$5/E1548^2*(SIN(RADIANS(G1541))*SIN(RADIANS(E1549))+COS(RADIANS(G1541))*COS(RADIANS(E1549))*COS(RADIANS(AF1539))))</f>
        <v>#DIV/0!</v>
      </c>
      <c r="AG1541" t="e">
        <f>IF(DEGREES(ACOS(SIN(RADIANS(G1541))*SIN(RADIANS(E1549))+COS(RADIANS(G1541))*COS(RADIANS(E1549))*COS(RADIANS(AG1539))))&gt;90,0,$F$4*$F$5/E1548^2*(SIN(RADIANS(G1541))*SIN(RADIANS(E1549))+COS(RADIANS(G1541))*COS(RADIANS(E1549))*COS(RADIANS(AG1539))))</f>
        <v>#DIV/0!</v>
      </c>
      <c r="AH1541" t="e">
        <f>IF(DEGREES(ACOS(SIN(RADIANS(G1541))*SIN(RADIANS(E1549))+COS(RADIANS(G1541))*COS(RADIANS(E1549))*COS(RADIANS(AH1539))))&gt;90,0,$F$4*$F$5/E1548^2*(SIN(RADIANS(G1541))*SIN(RADIANS(E1549))+COS(RADIANS(G1541))*COS(RADIANS(E1549))*COS(RADIANS(AH1539))))</f>
        <v>#DIV/0!</v>
      </c>
      <c r="AI1541" t="e">
        <f>IF(DEGREES(ACOS(SIN(RADIANS(G1541))*SIN(RADIANS(E1549))+COS(RADIANS(G1541))*COS(RADIANS(E1549))*COS(RADIANS(AI1539))))&gt;90,0,$F$4*$F$5/E1548^2*(SIN(RADIANS(G1541))*SIN(RADIANS(E1549))+COS(RADIANS(G1541))*COS(RADIANS(E1549))*COS(RADIANS(AI1539))))</f>
        <v>#DIV/0!</v>
      </c>
      <c r="AJ1541" t="e">
        <f>IF(DEGREES(ACOS(SIN(RADIANS(G1541))*SIN(RADIANS(E1549))+COS(RADIANS(G1541))*COS(RADIANS(E1549))*COS(RADIANS(AJ1539))))&gt;90,0,$F$4*$F$5/E1548^2*(SIN(RADIANS(G1541))*SIN(RADIANS(E1549))+COS(RADIANS(G1541))*COS(RADIANS(E1549))*COS(RADIANS(AJ1539))))</f>
        <v>#DIV/0!</v>
      </c>
      <c r="AK1541" t="e">
        <f>IF(DEGREES(ACOS(SIN(RADIANS(G1541))*SIN(RADIANS(E1549))+COS(RADIANS(G1541))*COS(RADIANS(E1549))*COS(RADIANS(AK1539))))&gt;90,0,$F$4*$F$5/E1548^2*(SIN(RADIANS(G1541))*SIN(RADIANS(E1549))+COS(RADIANS(G1541))*COS(RADIANS(E1549))*COS(RADIANS(AK1539))))</f>
        <v>#DIV/0!</v>
      </c>
      <c r="AL1541" t="e">
        <f>IF(DEGREES(ACOS(SIN(RADIANS(G1541))*SIN(RADIANS(E1549))+COS(RADIANS(G1541))*COS(RADIANS(E1549))*COS(RADIANS(AL1539))))&gt;90,0,$F$4*$F$5/E1548^2*(SIN(RADIANS(G1541))*SIN(RADIANS(E1549))+COS(RADIANS(G1541))*COS(RADIANS(E1549))*COS(RADIANS(AL1539))))</f>
        <v>#DIV/0!</v>
      </c>
      <c r="AM1541" t="e">
        <f>IF(DEGREES(ACOS(SIN(RADIANS(G1541))*SIN(RADIANS(E1549))+COS(RADIANS(G1541))*COS(RADIANS(E1549))*COS(RADIANS(AM1539))))&gt;90,0,$F$4*$F$5/E1548^2*(SIN(RADIANS(G1541))*SIN(RADIANS(E1549))+COS(RADIANS(G1541))*COS(RADIANS(E1549))*COS(RADIANS(AM1539))))</f>
        <v>#DIV/0!</v>
      </c>
      <c r="AN1541" t="e">
        <f>IF(DEGREES(ACOS(SIN(RADIANS(G1541))*SIN(RADIANS(E1549))+COS(RADIANS(G1541))*COS(RADIANS(E1549))*COS(RADIANS(AN1539))))&gt;90,0,$F$4*$F$5/E1548^2*(SIN(RADIANS(G1541))*SIN(RADIANS(E1549))+COS(RADIANS(G1541))*COS(RADIANS(E1549))*COS(RADIANS(AN1539))))</f>
        <v>#DIV/0!</v>
      </c>
      <c r="AO1541" t="e">
        <f>IF(DEGREES(ACOS(SIN(RADIANS(G1541))*SIN(RADIANS(E1549))+COS(RADIANS(G1541))*COS(RADIANS(E1549))*COS(RADIANS(AO1539))))&gt;90,0,$F$4*$F$5/E1548^2*(SIN(RADIANS(G1541))*SIN(RADIANS(E1549))+COS(RADIANS(G1541))*COS(RADIANS(E1549))*COS(RADIANS(AO1539))))</f>
        <v>#DIV/0!</v>
      </c>
      <c r="AP1541" t="e">
        <f>IF(DEGREES(ACOS(SIN(RADIANS(G1541))*SIN(RADIANS(E1549))+COS(RADIANS(G1541))*COS(RADIANS(E1549))*COS(RADIANS(AP1539))))&gt;90,0,$F$4*$F$5/E1548^2*(SIN(RADIANS(G1541))*SIN(RADIANS(E1549))+COS(RADIANS(G1541))*COS(RADIANS(E1549))*COS(RADIANS(AP1539))))</f>
        <v>#DIV/0!</v>
      </c>
      <c r="AQ1541" t="e">
        <f>IF(DEGREES(ACOS(SIN(RADIANS(G1541))*SIN(RADIANS(E1549))+COS(RADIANS(G1541))*COS(RADIANS(E1549))*COS(RADIANS(AQ1539))))&gt;90,0,$F$4*$F$5/E1548^2*(SIN(RADIANS(G1541))*SIN(RADIANS(E1549))+COS(RADIANS(G1541))*COS(RADIANS(E1549))*COS(RADIANS(AQ1539))))</f>
        <v>#DIV/0!</v>
      </c>
      <c r="AR1541" t="e">
        <f>IF(DEGREES(ACOS(SIN(RADIANS(G1541))*SIN(RADIANS(E1549))+COS(RADIANS(G1541))*COS(RADIANS(E1549))*COS(RADIANS(AR1539))))&gt;90,0,$F$4*$F$5/E1548^2*(SIN(RADIANS(G1541))*SIN(RADIANS(E1549))+COS(RADIANS(G1541))*COS(RADIANS(E1549))*COS(RADIANS(AR1539))))</f>
        <v>#DIV/0!</v>
      </c>
    </row>
    <row r="1542" spans="2:44" x14ac:dyDescent="0.5">
      <c r="B1542" t="s">
        <v>726</v>
      </c>
      <c r="E1542" cm="1">
        <f t="array" ref="E1542">INDEX($D$1751:$AM$1751,0,MATCH(E1541-IF(E1541&lt;360,0,360),$D$1700:$AM$1700,0))+IF(E1541&gt;350,360,0)</f>
        <v>650</v>
      </c>
      <c r="G1542">
        <v>80</v>
      </c>
      <c r="I1542">
        <f>IF(DEGREES(ACOS(SIN(RADIANS(G1542))*SIN(RADIANS(E1549))+COS(RADIANS(G1542))*COS(RADIANS(E1549))*COS(RADIANS(I1539))))&gt;90,0,$F$4*$F$5/E1548^2*(SIN(RADIANS(G1542))*SIN(RADIANS(E1549))+COS(RADIANS(G1542))*COS(RADIANS(E1549))*COS(RADIANS(I1539))))</f>
        <v>0</v>
      </c>
      <c r="J1542">
        <f>IF(DEGREES(ACOS(SIN(RADIANS(G1542))*SIN(RADIANS(E1549))+COS(RADIANS(G1542))*COS(RADIANS(E1549))*COS(RADIANS(J1539))))&gt;90,0,$F$4*$F$5/E1548^2*(SIN(RADIANS(G1542))*SIN(RADIANS(E1549))+COS(RADIANS(G1542))*COS(RADIANS(E1549))*COS(RADIANS(J1539))))</f>
        <v>0</v>
      </c>
      <c r="K1542">
        <f>IF(DEGREES(ACOS(SIN(RADIANS(G1542))*SIN(RADIANS(E1549))+COS(RADIANS(G1542))*COS(RADIANS(E1549))*COS(RADIANS(K1539))))&gt;90,0,$F$4*$F$5/E1548^2*(SIN(RADIANS(G1542))*SIN(RADIANS(E1549))+COS(RADIANS(G1542))*COS(RADIANS(E1549))*COS(RADIANS(K1539))))</f>
        <v>0</v>
      </c>
      <c r="L1542">
        <f>IF(DEGREES(ACOS(SIN(RADIANS(G1542))*SIN(RADIANS(E1549))+COS(RADIANS(G1542))*COS(RADIANS(E1549))*COS(RADIANS(L1539))))&gt;90,0,$F$4*$F$5/E1548^2*(SIN(RADIANS(G1542))*SIN(RADIANS(E1549))+COS(RADIANS(G1542))*COS(RADIANS(E1549))*COS(RADIANS(L1539))))</f>
        <v>0</v>
      </c>
      <c r="M1542">
        <f>IF(DEGREES(ACOS(SIN(RADIANS(G1542))*SIN(RADIANS(E1549))+COS(RADIANS(G1542))*COS(RADIANS(E1549))*COS(RADIANS(M1539))))&gt;90,0,$F$4*$F$5/E1548^2*(SIN(RADIANS(G1542))*SIN(RADIANS(E1549))+COS(RADIANS(G1542))*COS(RADIANS(E1549))*COS(RADIANS(M1539))))</f>
        <v>0</v>
      </c>
      <c r="N1542">
        <f>IF(DEGREES(ACOS(SIN(RADIANS(G1542))*SIN(RADIANS(E1549))+COS(RADIANS(G1542))*COS(RADIANS(E1549))*COS(RADIANS(N1539))))&gt;90,0,$F$4*$F$5/E1548^2*(SIN(RADIANS(G1542))*SIN(RADIANS(E1549))+COS(RADIANS(G1542))*COS(RADIANS(E1549))*COS(RADIANS(N1539))))</f>
        <v>0</v>
      </c>
      <c r="O1542">
        <f>IF(DEGREES(ACOS(SIN(RADIANS(G1542))*SIN(RADIANS(E1549))+COS(RADIANS(G1542))*COS(RADIANS(E1549))*COS(RADIANS(O1539))))&gt;90,0,$F$4*$F$5/E1548^2*(SIN(RADIANS(G1542))*SIN(RADIANS(E1549))+COS(RADIANS(G1542))*COS(RADIANS(E1549))*COS(RADIANS(O1539))))</f>
        <v>0</v>
      </c>
      <c r="P1542">
        <f>IF(DEGREES(ACOS(SIN(RADIANS(G1542))*SIN(RADIANS(E1549))+COS(RADIANS(G1542))*COS(RADIANS(E1549))*COS(RADIANS(P1539))))&gt;90,0,$F$4*$F$5/E1548^2*(SIN(RADIANS(G1542))*SIN(RADIANS(E1549))+COS(RADIANS(G1542))*COS(RADIANS(E1549))*COS(RADIANS(P1539))))</f>
        <v>0</v>
      </c>
      <c r="Q1542">
        <f>IF(DEGREES(ACOS(SIN(RADIANS(G1542))*SIN(RADIANS(E1549))+COS(RADIANS(G1542))*COS(RADIANS(E1549))*COS(RADIANS(Q1539))))&gt;90,0,$F$4*$F$5/E1548^2*(SIN(RADIANS(G1542))*SIN(RADIANS(E1549))+COS(RADIANS(G1542))*COS(RADIANS(E1549))*COS(RADIANS(Q1539))))</f>
        <v>0</v>
      </c>
      <c r="R1542" t="e">
        <f>IF(DEGREES(ACOS(SIN(RADIANS(G1542))*SIN(RADIANS(E1549))+COS(RADIANS(G1542))*COS(RADIANS(E1549))*COS(RADIANS(R1539))))&gt;90,0,$F$4*$F$5/E1548^2*(SIN(RADIANS(G1542))*SIN(RADIANS(E1549))+COS(RADIANS(G1542))*COS(RADIANS(E1549))*COS(RADIANS(R1539))))</f>
        <v>#DIV/0!</v>
      </c>
      <c r="S1542" t="e">
        <f>IF(DEGREES(ACOS(SIN(RADIANS(G1542))*SIN(RADIANS(E1549))+COS(RADIANS(G1542))*COS(RADIANS(E1549))*COS(RADIANS(S1539))))&gt;90,0,$F$4*$F$5/E1548^2*(SIN(RADIANS(G1542))*SIN(RADIANS(E1549))+COS(RADIANS(G1542))*COS(RADIANS(E1549))*COS(RADIANS(S1539))))</f>
        <v>#DIV/0!</v>
      </c>
      <c r="T1542" t="e">
        <f>IF(DEGREES(ACOS(SIN(RADIANS(G1542))*SIN(RADIANS(E1549))+COS(RADIANS(G1542))*COS(RADIANS(E1549))*COS(RADIANS(T1539))))&gt;90,0,$F$4*$F$5/E1548^2*(SIN(RADIANS(G1542))*SIN(RADIANS(E1549))+COS(RADIANS(G1542))*COS(RADIANS(E1549))*COS(RADIANS(T1539))))</f>
        <v>#DIV/0!</v>
      </c>
      <c r="U1542" t="e">
        <f>IF(DEGREES(ACOS(SIN(RADIANS(G1542))*SIN(RADIANS(E1549))+COS(RADIANS(G1542))*COS(RADIANS(E1549))*COS(RADIANS(U1539))))&gt;90,0,$F$4*$F$5/E1548^2*(SIN(RADIANS(G1542))*SIN(RADIANS(E1549))+COS(RADIANS(G1542))*COS(RADIANS(E1549))*COS(RADIANS(U1539))))</f>
        <v>#DIV/0!</v>
      </c>
      <c r="V1542" t="e">
        <f>IF(DEGREES(ACOS(SIN(RADIANS(G1542))*SIN(RADIANS(E1549))+COS(RADIANS(G1542))*COS(RADIANS(E1549))*COS(RADIANS(V1539))))&gt;90,0,$F$4*$F$5/E1548^2*(SIN(RADIANS(G1542))*SIN(RADIANS(E1549))+COS(RADIANS(G1542))*COS(RADIANS(E1549))*COS(RADIANS(V1539))))</f>
        <v>#DIV/0!</v>
      </c>
      <c r="W1542" t="e">
        <f>IF(DEGREES(ACOS(SIN(RADIANS(G1542))*SIN(RADIANS(E1549))+COS(RADIANS(G1542))*COS(RADIANS(E1549))*COS(RADIANS(W1539))))&gt;90,0,$F$4*$F$5/E1548^2*(SIN(RADIANS(G1542))*SIN(RADIANS(E1549))+COS(RADIANS(G1542))*COS(RADIANS(E1549))*COS(RADIANS(W1539))))</f>
        <v>#DIV/0!</v>
      </c>
      <c r="X1542" t="e">
        <f>IF(DEGREES(ACOS(SIN(RADIANS(G1542))*SIN(RADIANS(E1549))+COS(RADIANS(G1542))*COS(RADIANS(E1549))*COS(RADIANS(X1539))))&gt;90,0,$F$4*$F$5/E1548^2*(SIN(RADIANS(G1542))*SIN(RADIANS(E1549))+COS(RADIANS(G1542))*COS(RADIANS(E1549))*COS(RADIANS(X1539))))</f>
        <v>#DIV/0!</v>
      </c>
      <c r="Y1542" t="e">
        <f>IF(DEGREES(ACOS(SIN(RADIANS(G1542))*SIN(RADIANS(E1549))+COS(RADIANS(G1542))*COS(RADIANS(E1549))*COS(RADIANS(Y1539))))&gt;90,0,$F$4*$F$5/E1548^2*(SIN(RADIANS(G1542))*SIN(RADIANS(E1549))+COS(RADIANS(G1542))*COS(RADIANS(E1549))*COS(RADIANS(Y1539))))</f>
        <v>#DIV/0!</v>
      </c>
      <c r="Z1542" t="e">
        <f>IF(DEGREES(ACOS(SIN(RADIANS(G1542))*SIN(RADIANS(E1549))+COS(RADIANS(G1542))*COS(RADIANS(E1549))*COS(RADIANS(Z1539))))&gt;90,0,$F$4*$F$5/E1548^2*(SIN(RADIANS(G1542))*SIN(RADIANS(E1549))+COS(RADIANS(G1542))*COS(RADIANS(E1549))*COS(RADIANS(Z1539))))</f>
        <v>#DIV/0!</v>
      </c>
      <c r="AA1542" t="e">
        <f>IF(DEGREES(ACOS(SIN(RADIANS(G1542))*SIN(RADIANS(E1549))+COS(RADIANS(G1542))*COS(RADIANS(E1549))*COS(RADIANS(AA1539))))&gt;90,0,$F$4*$F$5/E1548^2*(SIN(RADIANS(G1542))*SIN(RADIANS(E1549))+COS(RADIANS(G1542))*COS(RADIANS(E1549))*COS(RADIANS(AA1539))))</f>
        <v>#DIV/0!</v>
      </c>
      <c r="AB1542" t="e">
        <f>IF(DEGREES(ACOS(SIN(RADIANS(G1542))*SIN(RADIANS(E1549))+COS(RADIANS(G1542))*COS(RADIANS(E1549))*COS(RADIANS(AB1539))))&gt;90,0,$F$4*$F$5/E1548^2*(SIN(RADIANS(G1542))*SIN(RADIANS(E1549))+COS(RADIANS(G1542))*COS(RADIANS(E1549))*COS(RADIANS(AB1539))))</f>
        <v>#DIV/0!</v>
      </c>
      <c r="AC1542" t="e">
        <f>IF(DEGREES(ACOS(SIN(RADIANS(G1542))*SIN(RADIANS(E1549))+COS(RADIANS(G1542))*COS(RADIANS(E1549))*COS(RADIANS(AC1539))))&gt;90,0,$F$4*$F$5/E1548^2*(SIN(RADIANS(G1542))*SIN(RADIANS(E1549))+COS(RADIANS(G1542))*COS(RADIANS(E1549))*COS(RADIANS(AC1539))))</f>
        <v>#DIV/0!</v>
      </c>
      <c r="AD1542" t="e">
        <f>IF(DEGREES(ACOS(SIN(RADIANS(G1542))*SIN(RADIANS(E1549))+COS(RADIANS(G1542))*COS(RADIANS(E1549))*COS(RADIANS(AD1539))))&gt;90,0,$F$4*$F$5/E1548^2*(SIN(RADIANS(G1542))*SIN(RADIANS(E1549))+COS(RADIANS(G1542))*COS(RADIANS(E1549))*COS(RADIANS(AD1539))))</f>
        <v>#DIV/0!</v>
      </c>
      <c r="AE1542" t="e">
        <f>IF(DEGREES(ACOS(SIN(RADIANS(G1542))*SIN(RADIANS(E1549))+COS(RADIANS(G1542))*COS(RADIANS(E1549))*COS(RADIANS(AE1539))))&gt;90,0,$F$4*$F$5/E1548^2*(SIN(RADIANS(G1542))*SIN(RADIANS(E1549))+COS(RADIANS(G1542))*COS(RADIANS(E1549))*COS(RADIANS(AE1539))))</f>
        <v>#DIV/0!</v>
      </c>
      <c r="AF1542" t="e">
        <f>IF(DEGREES(ACOS(SIN(RADIANS(G1542))*SIN(RADIANS(E1549))+COS(RADIANS(G1542))*COS(RADIANS(E1549))*COS(RADIANS(AF1539))))&gt;90,0,$F$4*$F$5/E1548^2*(SIN(RADIANS(G1542))*SIN(RADIANS(E1549))+COS(RADIANS(G1542))*COS(RADIANS(E1549))*COS(RADIANS(AF1539))))</f>
        <v>#DIV/0!</v>
      </c>
      <c r="AG1542" t="e">
        <f>IF(DEGREES(ACOS(SIN(RADIANS(G1542))*SIN(RADIANS(E1549))+COS(RADIANS(G1542))*COS(RADIANS(E1549))*COS(RADIANS(AG1539))))&gt;90,0,$F$4*$F$5/E1548^2*(SIN(RADIANS(G1542))*SIN(RADIANS(E1549))+COS(RADIANS(G1542))*COS(RADIANS(E1549))*COS(RADIANS(AG1539))))</f>
        <v>#DIV/0!</v>
      </c>
      <c r="AH1542" t="e">
        <f>IF(DEGREES(ACOS(SIN(RADIANS(G1542))*SIN(RADIANS(E1549))+COS(RADIANS(G1542))*COS(RADIANS(E1549))*COS(RADIANS(AH1539))))&gt;90,0,$F$4*$F$5/E1548^2*(SIN(RADIANS(G1542))*SIN(RADIANS(E1549))+COS(RADIANS(G1542))*COS(RADIANS(E1549))*COS(RADIANS(AH1539))))</f>
        <v>#DIV/0!</v>
      </c>
      <c r="AI1542" t="e">
        <f>IF(DEGREES(ACOS(SIN(RADIANS(G1542))*SIN(RADIANS(E1549))+COS(RADIANS(G1542))*COS(RADIANS(E1549))*COS(RADIANS(AI1539))))&gt;90,0,$F$4*$F$5/E1548^2*(SIN(RADIANS(G1542))*SIN(RADIANS(E1549))+COS(RADIANS(G1542))*COS(RADIANS(E1549))*COS(RADIANS(AI1539))))</f>
        <v>#DIV/0!</v>
      </c>
      <c r="AJ1542" t="e">
        <f>IF(DEGREES(ACOS(SIN(RADIANS(G1542))*SIN(RADIANS(E1549))+COS(RADIANS(G1542))*COS(RADIANS(E1549))*COS(RADIANS(AJ1539))))&gt;90,0,$F$4*$F$5/E1548^2*(SIN(RADIANS(G1542))*SIN(RADIANS(E1549))+COS(RADIANS(G1542))*COS(RADIANS(E1549))*COS(RADIANS(AJ1539))))</f>
        <v>#DIV/0!</v>
      </c>
      <c r="AK1542">
        <f>IF(DEGREES(ACOS(SIN(RADIANS(G1542))*SIN(RADIANS(E1549))+COS(RADIANS(G1542))*COS(RADIANS(E1549))*COS(RADIANS(AK1539))))&gt;90,0,$F$4*$F$5/E1548^2*(SIN(RADIANS(G1542))*SIN(RADIANS(E1549))+COS(RADIANS(G1542))*COS(RADIANS(E1549))*COS(RADIANS(AK1539))))</f>
        <v>0</v>
      </c>
      <c r="AL1542">
        <f>IF(DEGREES(ACOS(SIN(RADIANS(G1542))*SIN(RADIANS(E1549))+COS(RADIANS(G1542))*COS(RADIANS(E1549))*COS(RADIANS(AL1539))))&gt;90,0,$F$4*$F$5/E1548^2*(SIN(RADIANS(G1542))*SIN(RADIANS(E1549))+COS(RADIANS(G1542))*COS(RADIANS(E1549))*COS(RADIANS(AL1539))))</f>
        <v>0</v>
      </c>
      <c r="AM1542">
        <f>IF(DEGREES(ACOS(SIN(RADIANS(G1542))*SIN(RADIANS(E1549))+COS(RADIANS(G1542))*COS(RADIANS(E1549))*COS(RADIANS(AM1539))))&gt;90,0,$F$4*$F$5/E1548^2*(SIN(RADIANS(G1542))*SIN(RADIANS(E1549))+COS(RADIANS(G1542))*COS(RADIANS(E1549))*COS(RADIANS(AM1539))))</f>
        <v>0</v>
      </c>
      <c r="AN1542">
        <f>IF(DEGREES(ACOS(SIN(RADIANS(G1542))*SIN(RADIANS(E1549))+COS(RADIANS(G1542))*COS(RADIANS(E1549))*COS(RADIANS(AN1539))))&gt;90,0,$F$4*$F$5/E1548^2*(SIN(RADIANS(G1542))*SIN(RADIANS(E1549))+COS(RADIANS(G1542))*COS(RADIANS(E1549))*COS(RADIANS(AN1539))))</f>
        <v>0</v>
      </c>
      <c r="AO1542">
        <f>IF(DEGREES(ACOS(SIN(RADIANS(G1542))*SIN(RADIANS(E1549))+COS(RADIANS(G1542))*COS(RADIANS(E1549))*COS(RADIANS(AO1539))))&gt;90,0,$F$4*$F$5/E1548^2*(SIN(RADIANS(G1542))*SIN(RADIANS(E1549))+COS(RADIANS(G1542))*COS(RADIANS(E1549))*COS(RADIANS(AO1539))))</f>
        <v>0</v>
      </c>
      <c r="AP1542">
        <f>IF(DEGREES(ACOS(SIN(RADIANS(G1542))*SIN(RADIANS(E1549))+COS(RADIANS(G1542))*COS(RADIANS(E1549))*COS(RADIANS(AP1539))))&gt;90,0,$F$4*$F$5/E1548^2*(SIN(RADIANS(G1542))*SIN(RADIANS(E1549))+COS(RADIANS(G1542))*COS(RADIANS(E1549))*COS(RADIANS(AP1539))))</f>
        <v>0</v>
      </c>
      <c r="AQ1542">
        <f>IF(DEGREES(ACOS(SIN(RADIANS(G1542))*SIN(RADIANS(E1549))+COS(RADIANS(G1542))*COS(RADIANS(E1549))*COS(RADIANS(AQ1539))))&gt;90,0,$F$4*$F$5/E1548^2*(SIN(RADIANS(G1542))*SIN(RADIANS(E1549))+COS(RADIANS(G1542))*COS(RADIANS(E1549))*COS(RADIANS(AQ1539))))</f>
        <v>0</v>
      </c>
      <c r="AR1542">
        <f>IF(DEGREES(ACOS(SIN(RADIANS(G1542))*SIN(RADIANS(E1549))+COS(RADIANS(G1542))*COS(RADIANS(E1549))*COS(RADIANS(AR1539))))&gt;90,0,$F$4*$F$5/E1548^2*(SIN(RADIANS(G1542))*SIN(RADIANS(E1549))+COS(RADIANS(G1542))*COS(RADIANS(E1549))*COS(RADIANS(AR1539))))</f>
        <v>0</v>
      </c>
    </row>
    <row r="1543" spans="2:44" x14ac:dyDescent="0.5">
      <c r="B1543" s="40" t="s">
        <v>781</v>
      </c>
      <c r="E1543">
        <f>IF(E1542-$F$13&lt;0,E1542-$F$13+360,IF(E1542-$F$13&gt;360,E1542-$F$13-360,E1542-$F$13))</f>
        <v>20</v>
      </c>
      <c r="G1543">
        <v>70</v>
      </c>
      <c r="I1543">
        <f>IF(DEGREES(ACOS(SIN(RADIANS(G1543))*SIN(RADIANS(E1549))+COS(RADIANS(G1543))*COS(RADIANS(E1549))*COS(RADIANS(I1539))))&gt;90,0,$F$4*$F$5/E1548^2*(SIN(RADIANS(G1543))*SIN(RADIANS(E1549))+COS(RADIANS(G1543))*COS(RADIANS(E1549))*COS(RADIANS(I1539))))</f>
        <v>0</v>
      </c>
      <c r="J1543">
        <f>IF(DEGREES(ACOS(SIN(RADIANS(G1543))*SIN(RADIANS(E1549))+COS(RADIANS(G1543))*COS(RADIANS(E1549))*COS(RADIANS(J1539))))&gt;90,0,$F$4*$F$5/E1548^2*(SIN(RADIANS(G1543))*SIN(RADIANS(E1549))+COS(RADIANS(G1543))*COS(RADIANS(E1549))*COS(RADIANS(J1539))))</f>
        <v>0</v>
      </c>
      <c r="K1543">
        <f>IF(DEGREES(ACOS(SIN(RADIANS(G1543))*SIN(RADIANS(E1549))+COS(RADIANS(G1543))*COS(RADIANS(E1549))*COS(RADIANS(K1539))))&gt;90,0,$F$4*$F$5/E1548^2*(SIN(RADIANS(G1543))*SIN(RADIANS(E1549))+COS(RADIANS(G1543))*COS(RADIANS(E1549))*COS(RADIANS(K1539))))</f>
        <v>0</v>
      </c>
      <c r="L1543">
        <f>IF(DEGREES(ACOS(SIN(RADIANS(G1543))*SIN(RADIANS(E1549))+COS(RADIANS(G1543))*COS(RADIANS(E1549))*COS(RADIANS(L1539))))&gt;90,0,$F$4*$F$5/E1548^2*(SIN(RADIANS(G1543))*SIN(RADIANS(E1549))+COS(RADIANS(G1543))*COS(RADIANS(E1549))*COS(RADIANS(L1539))))</f>
        <v>0</v>
      </c>
      <c r="M1543">
        <f>IF(DEGREES(ACOS(SIN(RADIANS(G1543))*SIN(RADIANS(E1549))+COS(RADIANS(G1543))*COS(RADIANS(E1549))*COS(RADIANS(M1539))))&gt;90,0,$F$4*$F$5/E1548^2*(SIN(RADIANS(G1543))*SIN(RADIANS(E1549))+COS(RADIANS(G1543))*COS(RADIANS(E1549))*COS(RADIANS(M1539))))</f>
        <v>0</v>
      </c>
      <c r="N1543">
        <f>IF(DEGREES(ACOS(SIN(RADIANS(G1543))*SIN(RADIANS(E1549))+COS(RADIANS(G1543))*COS(RADIANS(E1549))*COS(RADIANS(N1539))))&gt;90,0,$F$4*$F$5/E1548^2*(SIN(RADIANS(G1543))*SIN(RADIANS(E1549))+COS(RADIANS(G1543))*COS(RADIANS(E1549))*COS(RADIANS(N1539))))</f>
        <v>0</v>
      </c>
      <c r="O1543">
        <f>IF(DEGREES(ACOS(SIN(RADIANS(G1543))*SIN(RADIANS(E1549))+COS(RADIANS(G1543))*COS(RADIANS(E1549))*COS(RADIANS(O1539))))&gt;90,0,$F$4*$F$5/E1548^2*(SIN(RADIANS(G1543))*SIN(RADIANS(E1549))+COS(RADIANS(G1543))*COS(RADIANS(E1549))*COS(RADIANS(O1539))))</f>
        <v>0</v>
      </c>
      <c r="P1543">
        <f>IF(DEGREES(ACOS(SIN(RADIANS(G1543))*SIN(RADIANS(E1549))+COS(RADIANS(G1543))*COS(RADIANS(E1549))*COS(RADIANS(P1539))))&gt;90,0,$F$4*$F$5/E1548^2*(SIN(RADIANS(G1543))*SIN(RADIANS(E1549))+COS(RADIANS(G1543))*COS(RADIANS(E1549))*COS(RADIANS(P1539))))</f>
        <v>0</v>
      </c>
      <c r="Q1543">
        <f>IF(DEGREES(ACOS(SIN(RADIANS(G1543))*SIN(RADIANS(E1549))+COS(RADIANS(G1543))*COS(RADIANS(E1549))*COS(RADIANS(Q1539))))&gt;90,0,$F$4*$F$5/E1548^2*(SIN(RADIANS(G1543))*SIN(RADIANS(E1549))+COS(RADIANS(G1543))*COS(RADIANS(E1549))*COS(RADIANS(Q1539))))</f>
        <v>0</v>
      </c>
      <c r="R1543" t="e">
        <f>IF(DEGREES(ACOS(SIN(RADIANS(G1543))*SIN(RADIANS(E1549))+COS(RADIANS(G1543))*COS(RADIANS(E1549))*COS(RADIANS(R1539))))&gt;90,0,$F$4*$F$5/E1548^2*(SIN(RADIANS(G1543))*SIN(RADIANS(E1549))+COS(RADIANS(G1543))*COS(RADIANS(E1549))*COS(RADIANS(R1539))))</f>
        <v>#DIV/0!</v>
      </c>
      <c r="S1543" t="e">
        <f>IF(DEGREES(ACOS(SIN(RADIANS(G1543))*SIN(RADIANS(E1549))+COS(RADIANS(G1543))*COS(RADIANS(E1549))*COS(RADIANS(S1539))))&gt;90,0,$F$4*$F$5/E1548^2*(SIN(RADIANS(G1543))*SIN(RADIANS(E1549))+COS(RADIANS(G1543))*COS(RADIANS(E1549))*COS(RADIANS(S1539))))</f>
        <v>#DIV/0!</v>
      </c>
      <c r="T1543" t="e">
        <f>IF(DEGREES(ACOS(SIN(RADIANS(G1543))*SIN(RADIANS(E1549))+COS(RADIANS(G1543))*COS(RADIANS(E1549))*COS(RADIANS(T1539))))&gt;90,0,$F$4*$F$5/E1548^2*(SIN(RADIANS(G1543))*SIN(RADIANS(E1549))+COS(RADIANS(G1543))*COS(RADIANS(E1549))*COS(RADIANS(T1539))))</f>
        <v>#DIV/0!</v>
      </c>
      <c r="U1543" t="e">
        <f>IF(DEGREES(ACOS(SIN(RADIANS(G1543))*SIN(RADIANS(E1549))+COS(RADIANS(G1543))*COS(RADIANS(E1549))*COS(RADIANS(U1539))))&gt;90,0,$F$4*$F$5/E1548^2*(SIN(RADIANS(G1543))*SIN(RADIANS(E1549))+COS(RADIANS(G1543))*COS(RADIANS(E1549))*COS(RADIANS(U1539))))</f>
        <v>#DIV/0!</v>
      </c>
      <c r="V1543" t="e">
        <f>IF(DEGREES(ACOS(SIN(RADIANS(G1543))*SIN(RADIANS(E1549))+COS(RADIANS(G1543))*COS(RADIANS(E1549))*COS(RADIANS(V1539))))&gt;90,0,$F$4*$F$5/E1548^2*(SIN(RADIANS(G1543))*SIN(RADIANS(E1549))+COS(RADIANS(G1543))*COS(RADIANS(E1549))*COS(RADIANS(V1539))))</f>
        <v>#DIV/0!</v>
      </c>
      <c r="W1543" t="e">
        <f>IF(DEGREES(ACOS(SIN(RADIANS(G1543))*SIN(RADIANS(E1549))+COS(RADIANS(G1543))*COS(RADIANS(E1549))*COS(RADIANS(W1539))))&gt;90,0,$F$4*$F$5/E1548^2*(SIN(RADIANS(G1543))*SIN(RADIANS(E1549))+COS(RADIANS(G1543))*COS(RADIANS(E1549))*COS(RADIANS(W1539))))</f>
        <v>#DIV/0!</v>
      </c>
      <c r="X1543" t="e">
        <f>IF(DEGREES(ACOS(SIN(RADIANS(G1543))*SIN(RADIANS(E1549))+COS(RADIANS(G1543))*COS(RADIANS(E1549))*COS(RADIANS(X1539))))&gt;90,0,$F$4*$F$5/E1548^2*(SIN(RADIANS(G1543))*SIN(RADIANS(E1549))+COS(RADIANS(G1543))*COS(RADIANS(E1549))*COS(RADIANS(X1539))))</f>
        <v>#DIV/0!</v>
      </c>
      <c r="Y1543" t="e">
        <f>IF(DEGREES(ACOS(SIN(RADIANS(G1543))*SIN(RADIANS(E1549))+COS(RADIANS(G1543))*COS(RADIANS(E1549))*COS(RADIANS(Y1539))))&gt;90,0,$F$4*$F$5/E1548^2*(SIN(RADIANS(G1543))*SIN(RADIANS(E1549))+COS(RADIANS(G1543))*COS(RADIANS(E1549))*COS(RADIANS(Y1539))))</f>
        <v>#DIV/0!</v>
      </c>
      <c r="Z1543" t="e">
        <f>IF(DEGREES(ACOS(SIN(RADIANS(G1543))*SIN(RADIANS(E1549))+COS(RADIANS(G1543))*COS(RADIANS(E1549))*COS(RADIANS(Z1539))))&gt;90,0,$F$4*$F$5/E1548^2*(SIN(RADIANS(G1543))*SIN(RADIANS(E1549))+COS(RADIANS(G1543))*COS(RADIANS(E1549))*COS(RADIANS(Z1539))))</f>
        <v>#DIV/0!</v>
      </c>
      <c r="AA1543" t="e">
        <f>IF(DEGREES(ACOS(SIN(RADIANS(G1543))*SIN(RADIANS(E1549))+COS(RADIANS(G1543))*COS(RADIANS(E1549))*COS(RADIANS(AA1539))))&gt;90,0,$F$4*$F$5/E1548^2*(SIN(RADIANS(G1543))*SIN(RADIANS(E1549))+COS(RADIANS(G1543))*COS(RADIANS(E1549))*COS(RADIANS(AA1539))))</f>
        <v>#DIV/0!</v>
      </c>
      <c r="AB1543" t="e">
        <f>IF(DEGREES(ACOS(SIN(RADIANS(G1543))*SIN(RADIANS(E1549))+COS(RADIANS(G1543))*COS(RADIANS(E1549))*COS(RADIANS(AB1539))))&gt;90,0,$F$4*$F$5/E1548^2*(SIN(RADIANS(G1543))*SIN(RADIANS(E1549))+COS(RADIANS(G1543))*COS(RADIANS(E1549))*COS(RADIANS(AB1539))))</f>
        <v>#DIV/0!</v>
      </c>
      <c r="AC1543" t="e">
        <f>IF(DEGREES(ACOS(SIN(RADIANS(G1543))*SIN(RADIANS(E1549))+COS(RADIANS(G1543))*COS(RADIANS(E1549))*COS(RADIANS(AC1539))))&gt;90,0,$F$4*$F$5/E1548^2*(SIN(RADIANS(G1543))*SIN(RADIANS(E1549))+COS(RADIANS(G1543))*COS(RADIANS(E1549))*COS(RADIANS(AC1539))))</f>
        <v>#DIV/0!</v>
      </c>
      <c r="AD1543" t="e">
        <f>IF(DEGREES(ACOS(SIN(RADIANS(G1543))*SIN(RADIANS(E1549))+COS(RADIANS(G1543))*COS(RADIANS(E1549))*COS(RADIANS(AD1539))))&gt;90,0,$F$4*$F$5/E1548^2*(SIN(RADIANS(G1543))*SIN(RADIANS(E1549))+COS(RADIANS(G1543))*COS(RADIANS(E1549))*COS(RADIANS(AD1539))))</f>
        <v>#DIV/0!</v>
      </c>
      <c r="AE1543" t="e">
        <f>IF(DEGREES(ACOS(SIN(RADIANS(G1543))*SIN(RADIANS(E1549))+COS(RADIANS(G1543))*COS(RADIANS(E1549))*COS(RADIANS(AE1539))))&gt;90,0,$F$4*$F$5/E1548^2*(SIN(RADIANS(G1543))*SIN(RADIANS(E1549))+COS(RADIANS(G1543))*COS(RADIANS(E1549))*COS(RADIANS(AE1539))))</f>
        <v>#DIV/0!</v>
      </c>
      <c r="AF1543" t="e">
        <f>IF(DEGREES(ACOS(SIN(RADIANS(G1543))*SIN(RADIANS(E1549))+COS(RADIANS(G1543))*COS(RADIANS(E1549))*COS(RADIANS(AF1539))))&gt;90,0,$F$4*$F$5/E1548^2*(SIN(RADIANS(G1543))*SIN(RADIANS(E1549))+COS(RADIANS(G1543))*COS(RADIANS(E1549))*COS(RADIANS(AF1539))))</f>
        <v>#DIV/0!</v>
      </c>
      <c r="AG1543" t="e">
        <f>IF(DEGREES(ACOS(SIN(RADIANS(G1543))*SIN(RADIANS(E1549))+COS(RADIANS(G1543))*COS(RADIANS(E1549))*COS(RADIANS(AG1539))))&gt;90,0,$F$4*$F$5/E1548^2*(SIN(RADIANS(G1543))*SIN(RADIANS(E1549))+COS(RADIANS(G1543))*COS(RADIANS(E1549))*COS(RADIANS(AG1539))))</f>
        <v>#DIV/0!</v>
      </c>
      <c r="AH1543" t="e">
        <f>IF(DEGREES(ACOS(SIN(RADIANS(G1543))*SIN(RADIANS(E1549))+COS(RADIANS(G1543))*COS(RADIANS(E1549))*COS(RADIANS(AH1539))))&gt;90,0,$F$4*$F$5/E1548^2*(SIN(RADIANS(G1543))*SIN(RADIANS(E1549))+COS(RADIANS(G1543))*COS(RADIANS(E1549))*COS(RADIANS(AH1539))))</f>
        <v>#DIV/0!</v>
      </c>
      <c r="AI1543" t="e">
        <f>IF(DEGREES(ACOS(SIN(RADIANS(G1543))*SIN(RADIANS(E1549))+COS(RADIANS(G1543))*COS(RADIANS(E1549))*COS(RADIANS(AI1539))))&gt;90,0,$F$4*$F$5/E1548^2*(SIN(RADIANS(G1543))*SIN(RADIANS(E1549))+COS(RADIANS(G1543))*COS(RADIANS(E1549))*COS(RADIANS(AI1539))))</f>
        <v>#DIV/0!</v>
      </c>
      <c r="AJ1543" t="e">
        <f>IF(DEGREES(ACOS(SIN(RADIANS(G1543))*SIN(RADIANS(E1549))+COS(RADIANS(G1543))*COS(RADIANS(E1549))*COS(RADIANS(AJ1539))))&gt;90,0,$F$4*$F$5/E1548^2*(SIN(RADIANS(G1543))*SIN(RADIANS(E1549))+COS(RADIANS(G1543))*COS(RADIANS(E1549))*COS(RADIANS(AJ1539))))</f>
        <v>#DIV/0!</v>
      </c>
      <c r="AK1543">
        <f>IF(DEGREES(ACOS(SIN(RADIANS(G1543))*SIN(RADIANS(E1549))+COS(RADIANS(G1543))*COS(RADIANS(E1549))*COS(RADIANS(AK1539))))&gt;90,0,$F$4*$F$5/E1548^2*(SIN(RADIANS(G1543))*SIN(RADIANS(E1549))+COS(RADIANS(G1543))*COS(RADIANS(E1549))*COS(RADIANS(AK1539))))</f>
        <v>0</v>
      </c>
      <c r="AL1543">
        <f>IF(DEGREES(ACOS(SIN(RADIANS(G1543))*SIN(RADIANS(E1549))+COS(RADIANS(G1543))*COS(RADIANS(E1549))*COS(RADIANS(AL1539))))&gt;90,0,$F$4*$F$5/E1548^2*(SIN(RADIANS(G1543))*SIN(RADIANS(E1549))+COS(RADIANS(G1543))*COS(RADIANS(E1549))*COS(RADIANS(AL1539))))</f>
        <v>0</v>
      </c>
      <c r="AM1543">
        <f>IF(DEGREES(ACOS(SIN(RADIANS(G1543))*SIN(RADIANS(E1549))+COS(RADIANS(G1543))*COS(RADIANS(E1549))*COS(RADIANS(AM1539))))&gt;90,0,$F$4*$F$5/E1548^2*(SIN(RADIANS(G1543))*SIN(RADIANS(E1549))+COS(RADIANS(G1543))*COS(RADIANS(E1549))*COS(RADIANS(AM1539))))</f>
        <v>0</v>
      </c>
      <c r="AN1543">
        <f>IF(DEGREES(ACOS(SIN(RADIANS(G1543))*SIN(RADIANS(E1549))+COS(RADIANS(G1543))*COS(RADIANS(E1549))*COS(RADIANS(AN1539))))&gt;90,0,$F$4*$F$5/E1548^2*(SIN(RADIANS(G1543))*SIN(RADIANS(E1549))+COS(RADIANS(G1543))*COS(RADIANS(E1549))*COS(RADIANS(AN1539))))</f>
        <v>0</v>
      </c>
      <c r="AO1543">
        <f>IF(DEGREES(ACOS(SIN(RADIANS(G1543))*SIN(RADIANS(E1549))+COS(RADIANS(G1543))*COS(RADIANS(E1549))*COS(RADIANS(AO1539))))&gt;90,0,$F$4*$F$5/E1548^2*(SIN(RADIANS(G1543))*SIN(RADIANS(E1549))+COS(RADIANS(G1543))*COS(RADIANS(E1549))*COS(RADIANS(AO1539))))</f>
        <v>0</v>
      </c>
      <c r="AP1543">
        <f>IF(DEGREES(ACOS(SIN(RADIANS(G1543))*SIN(RADIANS(E1549))+COS(RADIANS(G1543))*COS(RADIANS(E1549))*COS(RADIANS(AP1539))))&gt;90,0,$F$4*$F$5/E1548^2*(SIN(RADIANS(G1543))*SIN(RADIANS(E1549))+COS(RADIANS(G1543))*COS(RADIANS(E1549))*COS(RADIANS(AP1539))))</f>
        <v>0</v>
      </c>
      <c r="AQ1543">
        <f>IF(DEGREES(ACOS(SIN(RADIANS(G1543))*SIN(RADIANS(E1549))+COS(RADIANS(G1543))*COS(RADIANS(E1549))*COS(RADIANS(AQ1539))))&gt;90,0,$F$4*$F$5/E1548^2*(SIN(RADIANS(G1543))*SIN(RADIANS(E1549))+COS(RADIANS(G1543))*COS(RADIANS(E1549))*COS(RADIANS(AQ1539))))</f>
        <v>0</v>
      </c>
      <c r="AR1543">
        <f>IF(DEGREES(ACOS(SIN(RADIANS(G1543))*SIN(RADIANS(E1549))+COS(RADIANS(G1543))*COS(RADIANS(E1549))*COS(RADIANS(AR1539))))&gt;90,0,$F$4*$F$5/E1548^2*(SIN(RADIANS(G1543))*SIN(RADIANS(E1549))+COS(RADIANS(G1543))*COS(RADIANS(E1549))*COS(RADIANS(AR1539))))</f>
        <v>0</v>
      </c>
    </row>
    <row r="1544" spans="2:44" x14ac:dyDescent="0.5">
      <c r="B1544" s="40" t="s">
        <v>727</v>
      </c>
      <c r="E1544">
        <f>IF(E1541&lt;360,E1541/360,(E1541-360)/360)</f>
        <v>0.80555555555555558</v>
      </c>
      <c r="G1544">
        <v>60</v>
      </c>
      <c r="I1544">
        <f>IF(DEGREES(ACOS(SIN(RADIANS(G1544))*SIN(RADIANS(E1549))+COS(RADIANS(G1544))*COS(RADIANS(E1549))*COS(RADIANS(I1539))))&gt;90,0,$F$4*$F$5/E1548^2*(SIN(RADIANS(G1544))*SIN(RADIANS(E1549))+COS(RADIANS(G1544))*COS(RADIANS(E1549))*COS(RADIANS(I1539))))</f>
        <v>0</v>
      </c>
      <c r="J1544">
        <f>IF(DEGREES(ACOS(SIN(RADIANS(G1544))*SIN(RADIANS(E1549))+COS(RADIANS(G1544))*COS(RADIANS(E1549))*COS(RADIANS(J1539))))&gt;90,0,$F$4*$F$5/E1548^2*(SIN(RADIANS(G1544))*SIN(RADIANS(E1549))+COS(RADIANS(G1544))*COS(RADIANS(E1549))*COS(RADIANS(J1539))))</f>
        <v>0</v>
      </c>
      <c r="K1544">
        <f>IF(DEGREES(ACOS(SIN(RADIANS(G1544))*SIN(RADIANS(E1549))+COS(RADIANS(G1544))*COS(RADIANS(E1549))*COS(RADIANS(K1539))))&gt;90,0,$F$4*$F$5/E1548^2*(SIN(RADIANS(G1544))*SIN(RADIANS(E1549))+COS(RADIANS(G1544))*COS(RADIANS(E1549))*COS(RADIANS(K1539))))</f>
        <v>0</v>
      </c>
      <c r="L1544">
        <f>IF(DEGREES(ACOS(SIN(RADIANS(G1544))*SIN(RADIANS(E1549))+COS(RADIANS(G1544))*COS(RADIANS(E1549))*COS(RADIANS(L1539))))&gt;90,0,$F$4*$F$5/E1548^2*(SIN(RADIANS(G1544))*SIN(RADIANS(E1549))+COS(RADIANS(G1544))*COS(RADIANS(E1549))*COS(RADIANS(L1539))))</f>
        <v>0</v>
      </c>
      <c r="M1544">
        <f>IF(DEGREES(ACOS(SIN(RADIANS(G1544))*SIN(RADIANS(E1549))+COS(RADIANS(G1544))*COS(RADIANS(E1549))*COS(RADIANS(M1539))))&gt;90,0,$F$4*$F$5/E1548^2*(SIN(RADIANS(G1544))*SIN(RADIANS(E1549))+COS(RADIANS(G1544))*COS(RADIANS(E1549))*COS(RADIANS(M1539))))</f>
        <v>0</v>
      </c>
      <c r="N1544">
        <f>IF(DEGREES(ACOS(SIN(RADIANS(G1544))*SIN(RADIANS(E1549))+COS(RADIANS(G1544))*COS(RADIANS(E1549))*COS(RADIANS(N1539))))&gt;90,0,$F$4*$F$5/E1548^2*(SIN(RADIANS(G1544))*SIN(RADIANS(E1549))+COS(RADIANS(G1544))*COS(RADIANS(E1549))*COS(RADIANS(N1539))))</f>
        <v>0</v>
      </c>
      <c r="O1544">
        <f>IF(DEGREES(ACOS(SIN(RADIANS(G1544))*SIN(RADIANS(E1549))+COS(RADIANS(G1544))*COS(RADIANS(E1549))*COS(RADIANS(O1539))))&gt;90,0,$F$4*$F$5/E1548^2*(SIN(RADIANS(G1544))*SIN(RADIANS(E1549))+COS(RADIANS(G1544))*COS(RADIANS(E1549))*COS(RADIANS(O1539))))</f>
        <v>0</v>
      </c>
      <c r="P1544">
        <f>IF(DEGREES(ACOS(SIN(RADIANS(G1544))*SIN(RADIANS(E1549))+COS(RADIANS(G1544))*COS(RADIANS(E1549))*COS(RADIANS(P1539))))&gt;90,0,$F$4*$F$5/E1548^2*(SIN(RADIANS(G1544))*SIN(RADIANS(E1549))+COS(RADIANS(G1544))*COS(RADIANS(E1549))*COS(RADIANS(P1539))))</f>
        <v>0</v>
      </c>
      <c r="Q1544">
        <f>IF(DEGREES(ACOS(SIN(RADIANS(G1544))*SIN(RADIANS(E1549))+COS(RADIANS(G1544))*COS(RADIANS(E1549))*COS(RADIANS(Q1539))))&gt;90,0,$F$4*$F$5/E1548^2*(SIN(RADIANS(G1544))*SIN(RADIANS(E1549))+COS(RADIANS(G1544))*COS(RADIANS(E1549))*COS(RADIANS(Q1539))))</f>
        <v>0</v>
      </c>
      <c r="R1544" t="e">
        <f>IF(DEGREES(ACOS(SIN(RADIANS(G1544))*SIN(RADIANS(E1549))+COS(RADIANS(G1544))*COS(RADIANS(E1549))*COS(RADIANS(R1539))))&gt;90,0,$F$4*$F$5/E1548^2*(SIN(RADIANS(G1544))*SIN(RADIANS(E1549))+COS(RADIANS(G1544))*COS(RADIANS(E1549))*COS(RADIANS(R1539))))</f>
        <v>#DIV/0!</v>
      </c>
      <c r="S1544" t="e">
        <f>IF(DEGREES(ACOS(SIN(RADIANS(G1544))*SIN(RADIANS(E1549))+COS(RADIANS(G1544))*COS(RADIANS(E1549))*COS(RADIANS(S1539))))&gt;90,0,$F$4*$F$5/E1548^2*(SIN(RADIANS(G1544))*SIN(RADIANS(E1549))+COS(RADIANS(G1544))*COS(RADIANS(E1549))*COS(RADIANS(S1539))))</f>
        <v>#DIV/0!</v>
      </c>
      <c r="T1544" t="e">
        <f>IF(DEGREES(ACOS(SIN(RADIANS(G1544))*SIN(RADIANS(E1549))+COS(RADIANS(G1544))*COS(RADIANS(E1549))*COS(RADIANS(T1539))))&gt;90,0,$F$4*$F$5/E1548^2*(SIN(RADIANS(G1544))*SIN(RADIANS(E1549))+COS(RADIANS(G1544))*COS(RADIANS(E1549))*COS(RADIANS(T1539))))</f>
        <v>#DIV/0!</v>
      </c>
      <c r="U1544" t="e">
        <f>IF(DEGREES(ACOS(SIN(RADIANS(G1544))*SIN(RADIANS(E1549))+COS(RADIANS(G1544))*COS(RADIANS(E1549))*COS(RADIANS(U1539))))&gt;90,0,$F$4*$F$5/E1548^2*(SIN(RADIANS(G1544))*SIN(RADIANS(E1549))+COS(RADIANS(G1544))*COS(RADIANS(E1549))*COS(RADIANS(U1539))))</f>
        <v>#DIV/0!</v>
      </c>
      <c r="V1544" t="e">
        <f>IF(DEGREES(ACOS(SIN(RADIANS(G1544))*SIN(RADIANS(E1549))+COS(RADIANS(G1544))*COS(RADIANS(E1549))*COS(RADIANS(V1539))))&gt;90,0,$F$4*$F$5/E1548^2*(SIN(RADIANS(G1544))*SIN(RADIANS(E1549))+COS(RADIANS(G1544))*COS(RADIANS(E1549))*COS(RADIANS(V1539))))</f>
        <v>#DIV/0!</v>
      </c>
      <c r="W1544" t="e">
        <f>IF(DEGREES(ACOS(SIN(RADIANS(G1544))*SIN(RADIANS(E1549))+COS(RADIANS(G1544))*COS(RADIANS(E1549))*COS(RADIANS(W1539))))&gt;90,0,$F$4*$F$5/E1548^2*(SIN(RADIANS(G1544))*SIN(RADIANS(E1549))+COS(RADIANS(G1544))*COS(RADIANS(E1549))*COS(RADIANS(W1539))))</f>
        <v>#DIV/0!</v>
      </c>
      <c r="X1544" t="e">
        <f>IF(DEGREES(ACOS(SIN(RADIANS(G1544))*SIN(RADIANS(E1549))+COS(RADIANS(G1544))*COS(RADIANS(E1549))*COS(RADIANS(X1539))))&gt;90,0,$F$4*$F$5/E1548^2*(SIN(RADIANS(G1544))*SIN(RADIANS(E1549))+COS(RADIANS(G1544))*COS(RADIANS(E1549))*COS(RADIANS(X1539))))</f>
        <v>#DIV/0!</v>
      </c>
      <c r="Y1544" t="e">
        <f>IF(DEGREES(ACOS(SIN(RADIANS(G1544))*SIN(RADIANS(E1549))+COS(RADIANS(G1544))*COS(RADIANS(E1549))*COS(RADIANS(Y1539))))&gt;90,0,$F$4*$F$5/E1548^2*(SIN(RADIANS(G1544))*SIN(RADIANS(E1549))+COS(RADIANS(G1544))*COS(RADIANS(E1549))*COS(RADIANS(Y1539))))</f>
        <v>#DIV/0!</v>
      </c>
      <c r="Z1544" t="e">
        <f>IF(DEGREES(ACOS(SIN(RADIANS(G1544))*SIN(RADIANS(E1549))+COS(RADIANS(G1544))*COS(RADIANS(E1549))*COS(RADIANS(Z1539))))&gt;90,0,$F$4*$F$5/E1548^2*(SIN(RADIANS(G1544))*SIN(RADIANS(E1549))+COS(RADIANS(G1544))*COS(RADIANS(E1549))*COS(RADIANS(Z1539))))</f>
        <v>#DIV/0!</v>
      </c>
      <c r="AA1544" t="e">
        <f>IF(DEGREES(ACOS(SIN(RADIANS(G1544))*SIN(RADIANS(E1549))+COS(RADIANS(G1544))*COS(RADIANS(E1549))*COS(RADIANS(AA1539))))&gt;90,0,$F$4*$F$5/E1548^2*(SIN(RADIANS(G1544))*SIN(RADIANS(E1549))+COS(RADIANS(G1544))*COS(RADIANS(E1549))*COS(RADIANS(AA1539))))</f>
        <v>#DIV/0!</v>
      </c>
      <c r="AB1544" t="e">
        <f>IF(DEGREES(ACOS(SIN(RADIANS(G1544))*SIN(RADIANS(E1549))+COS(RADIANS(G1544))*COS(RADIANS(E1549))*COS(RADIANS(AB1539))))&gt;90,0,$F$4*$F$5/E1548^2*(SIN(RADIANS(G1544))*SIN(RADIANS(E1549))+COS(RADIANS(G1544))*COS(RADIANS(E1549))*COS(RADIANS(AB1539))))</f>
        <v>#DIV/0!</v>
      </c>
      <c r="AC1544" t="e">
        <f>IF(DEGREES(ACOS(SIN(RADIANS(G1544))*SIN(RADIANS(E1549))+COS(RADIANS(G1544))*COS(RADIANS(E1549))*COS(RADIANS(AC1539))))&gt;90,0,$F$4*$F$5/E1548^2*(SIN(RADIANS(G1544))*SIN(RADIANS(E1549))+COS(RADIANS(G1544))*COS(RADIANS(E1549))*COS(RADIANS(AC1539))))</f>
        <v>#DIV/0!</v>
      </c>
      <c r="AD1544" t="e">
        <f>IF(DEGREES(ACOS(SIN(RADIANS(G1544))*SIN(RADIANS(E1549))+COS(RADIANS(G1544))*COS(RADIANS(E1549))*COS(RADIANS(AD1539))))&gt;90,0,$F$4*$F$5/E1548^2*(SIN(RADIANS(G1544))*SIN(RADIANS(E1549))+COS(RADIANS(G1544))*COS(RADIANS(E1549))*COS(RADIANS(AD1539))))</f>
        <v>#DIV/0!</v>
      </c>
      <c r="AE1544" t="e">
        <f>IF(DEGREES(ACOS(SIN(RADIANS(G1544))*SIN(RADIANS(E1549))+COS(RADIANS(G1544))*COS(RADIANS(E1549))*COS(RADIANS(AE1539))))&gt;90,0,$F$4*$F$5/E1548^2*(SIN(RADIANS(G1544))*SIN(RADIANS(E1549))+COS(RADIANS(G1544))*COS(RADIANS(E1549))*COS(RADIANS(AE1539))))</f>
        <v>#DIV/0!</v>
      </c>
      <c r="AF1544" t="e">
        <f>IF(DEGREES(ACOS(SIN(RADIANS(G1544))*SIN(RADIANS(E1549))+COS(RADIANS(G1544))*COS(RADIANS(E1549))*COS(RADIANS(AF1539))))&gt;90,0,$F$4*$F$5/E1548^2*(SIN(RADIANS(G1544))*SIN(RADIANS(E1549))+COS(RADIANS(G1544))*COS(RADIANS(E1549))*COS(RADIANS(AF1539))))</f>
        <v>#DIV/0!</v>
      </c>
      <c r="AG1544" t="e">
        <f>IF(DEGREES(ACOS(SIN(RADIANS(G1544))*SIN(RADIANS(E1549))+COS(RADIANS(G1544))*COS(RADIANS(E1549))*COS(RADIANS(AG1539))))&gt;90,0,$F$4*$F$5/E1548^2*(SIN(RADIANS(G1544))*SIN(RADIANS(E1549))+COS(RADIANS(G1544))*COS(RADIANS(E1549))*COS(RADIANS(AG1539))))</f>
        <v>#DIV/0!</v>
      </c>
      <c r="AH1544" t="e">
        <f>IF(DEGREES(ACOS(SIN(RADIANS(G1544))*SIN(RADIANS(E1549))+COS(RADIANS(G1544))*COS(RADIANS(E1549))*COS(RADIANS(AH1539))))&gt;90,0,$F$4*$F$5/E1548^2*(SIN(RADIANS(G1544))*SIN(RADIANS(E1549))+COS(RADIANS(G1544))*COS(RADIANS(E1549))*COS(RADIANS(AH1539))))</f>
        <v>#DIV/0!</v>
      </c>
      <c r="AI1544" t="e">
        <f>IF(DEGREES(ACOS(SIN(RADIANS(G1544))*SIN(RADIANS(E1549))+COS(RADIANS(G1544))*COS(RADIANS(E1549))*COS(RADIANS(AI1539))))&gt;90,0,$F$4*$F$5/E1548^2*(SIN(RADIANS(G1544))*SIN(RADIANS(E1549))+COS(RADIANS(G1544))*COS(RADIANS(E1549))*COS(RADIANS(AI1539))))</f>
        <v>#DIV/0!</v>
      </c>
      <c r="AJ1544" t="e">
        <f>IF(DEGREES(ACOS(SIN(RADIANS(G1544))*SIN(RADIANS(E1549))+COS(RADIANS(G1544))*COS(RADIANS(E1549))*COS(RADIANS(AJ1539))))&gt;90,0,$F$4*$F$5/E1548^2*(SIN(RADIANS(G1544))*SIN(RADIANS(E1549))+COS(RADIANS(G1544))*COS(RADIANS(E1549))*COS(RADIANS(AJ1539))))</f>
        <v>#DIV/0!</v>
      </c>
      <c r="AK1544">
        <f>IF(DEGREES(ACOS(SIN(RADIANS(G1544))*SIN(RADIANS(E1549))+COS(RADIANS(G1544))*COS(RADIANS(E1549))*COS(RADIANS(AK1539))))&gt;90,0,$F$4*$F$5/E1548^2*(SIN(RADIANS(G1544))*SIN(RADIANS(E1549))+COS(RADIANS(G1544))*COS(RADIANS(E1549))*COS(RADIANS(AK1539))))</f>
        <v>0</v>
      </c>
      <c r="AL1544">
        <f>IF(DEGREES(ACOS(SIN(RADIANS(G1544))*SIN(RADIANS(E1549))+COS(RADIANS(G1544))*COS(RADIANS(E1549))*COS(RADIANS(AL1539))))&gt;90,0,$F$4*$F$5/E1548^2*(SIN(RADIANS(G1544))*SIN(RADIANS(E1549))+COS(RADIANS(G1544))*COS(RADIANS(E1549))*COS(RADIANS(AL1539))))</f>
        <v>0</v>
      </c>
      <c r="AM1544">
        <f>IF(DEGREES(ACOS(SIN(RADIANS(G1544))*SIN(RADIANS(E1549))+COS(RADIANS(G1544))*COS(RADIANS(E1549))*COS(RADIANS(AM1539))))&gt;90,0,$F$4*$F$5/E1548^2*(SIN(RADIANS(G1544))*SIN(RADIANS(E1549))+COS(RADIANS(G1544))*COS(RADIANS(E1549))*COS(RADIANS(AM1539))))</f>
        <v>0</v>
      </c>
      <c r="AN1544">
        <f>IF(DEGREES(ACOS(SIN(RADIANS(G1544))*SIN(RADIANS(E1549))+COS(RADIANS(G1544))*COS(RADIANS(E1549))*COS(RADIANS(AN1539))))&gt;90,0,$F$4*$F$5/E1548^2*(SIN(RADIANS(G1544))*SIN(RADIANS(E1549))+COS(RADIANS(G1544))*COS(RADIANS(E1549))*COS(RADIANS(AN1539))))</f>
        <v>0</v>
      </c>
      <c r="AO1544">
        <f>IF(DEGREES(ACOS(SIN(RADIANS(G1544))*SIN(RADIANS(E1549))+COS(RADIANS(G1544))*COS(RADIANS(E1549))*COS(RADIANS(AO1539))))&gt;90,0,$F$4*$F$5/E1548^2*(SIN(RADIANS(G1544))*SIN(RADIANS(E1549))+COS(RADIANS(G1544))*COS(RADIANS(E1549))*COS(RADIANS(AO1539))))</f>
        <v>0</v>
      </c>
      <c r="AP1544">
        <f>IF(DEGREES(ACOS(SIN(RADIANS(G1544))*SIN(RADIANS(E1549))+COS(RADIANS(G1544))*COS(RADIANS(E1549))*COS(RADIANS(AP1539))))&gt;90,0,$F$4*$F$5/E1548^2*(SIN(RADIANS(G1544))*SIN(RADIANS(E1549))+COS(RADIANS(G1544))*COS(RADIANS(E1549))*COS(RADIANS(AP1539))))</f>
        <v>0</v>
      </c>
      <c r="AQ1544">
        <f>IF(DEGREES(ACOS(SIN(RADIANS(G1544))*SIN(RADIANS(E1549))+COS(RADIANS(G1544))*COS(RADIANS(E1549))*COS(RADIANS(AQ1539))))&gt;90,0,$F$4*$F$5/E1548^2*(SIN(RADIANS(G1544))*SIN(RADIANS(E1549))+COS(RADIANS(G1544))*COS(RADIANS(E1549))*COS(RADIANS(AQ1539))))</f>
        <v>0</v>
      </c>
      <c r="AR1544">
        <f>IF(DEGREES(ACOS(SIN(RADIANS(G1544))*SIN(RADIANS(E1549))+COS(RADIANS(G1544))*COS(RADIANS(E1549))*COS(RADIANS(AR1539))))&gt;90,0,$F$4*$F$5/E1548^2*(SIN(RADIANS(G1544))*SIN(RADIANS(E1549))+COS(RADIANS(G1544))*COS(RADIANS(E1549))*COS(RADIANS(AR1539))))</f>
        <v>0</v>
      </c>
    </row>
    <row r="1545" spans="2:44" x14ac:dyDescent="0.5">
      <c r="B1545" s="40" t="s">
        <v>782</v>
      </c>
      <c r="E1545">
        <f>E1544*$F$11</f>
        <v>0</v>
      </c>
      <c r="G1545">
        <v>50</v>
      </c>
      <c r="I1545">
        <f>IF(DEGREES(ACOS(SIN(RADIANS(G1545))*SIN(RADIANS(E1549))+COS(RADIANS(G1545))*COS(RADIANS(E1549))*COS(RADIANS(I1539))))&gt;90,0,$F$4*$F$5/E1548^2*(SIN(RADIANS(G1545))*SIN(RADIANS(E1549))+COS(RADIANS(G1545))*COS(RADIANS(E1549))*COS(RADIANS(I1539))))</f>
        <v>0</v>
      </c>
      <c r="J1545">
        <f>IF(DEGREES(ACOS(SIN(RADIANS(G1545))*SIN(RADIANS(E1549))+COS(RADIANS(G1545))*COS(RADIANS(E1549))*COS(RADIANS(J1539))))&gt;90,0,$F$4*$F$5/E1548^2*(SIN(RADIANS(G1545))*SIN(RADIANS(E1549))+COS(RADIANS(G1545))*COS(RADIANS(E1549))*COS(RADIANS(J1539))))</f>
        <v>0</v>
      </c>
      <c r="K1545">
        <f>IF(DEGREES(ACOS(SIN(RADIANS(G1545))*SIN(RADIANS(E1549))+COS(RADIANS(G1545))*COS(RADIANS(E1549))*COS(RADIANS(K1539))))&gt;90,0,$F$4*$F$5/E1548^2*(SIN(RADIANS(G1545))*SIN(RADIANS(E1549))+COS(RADIANS(G1545))*COS(RADIANS(E1549))*COS(RADIANS(K1539))))</f>
        <v>0</v>
      </c>
      <c r="L1545">
        <f>IF(DEGREES(ACOS(SIN(RADIANS(G1545))*SIN(RADIANS(E1549))+COS(RADIANS(G1545))*COS(RADIANS(E1549))*COS(RADIANS(L1539))))&gt;90,0,$F$4*$F$5/E1548^2*(SIN(RADIANS(G1545))*SIN(RADIANS(E1549))+COS(RADIANS(G1545))*COS(RADIANS(E1549))*COS(RADIANS(L1539))))</f>
        <v>0</v>
      </c>
      <c r="M1545">
        <f>IF(DEGREES(ACOS(SIN(RADIANS(G1545))*SIN(RADIANS(E1549))+COS(RADIANS(G1545))*COS(RADIANS(E1549))*COS(RADIANS(M1539))))&gt;90,0,$F$4*$F$5/E1548^2*(SIN(RADIANS(G1545))*SIN(RADIANS(E1549))+COS(RADIANS(G1545))*COS(RADIANS(E1549))*COS(RADIANS(M1539))))</f>
        <v>0</v>
      </c>
      <c r="N1545">
        <f>IF(DEGREES(ACOS(SIN(RADIANS(G1545))*SIN(RADIANS(E1549))+COS(RADIANS(G1545))*COS(RADIANS(E1549))*COS(RADIANS(N1539))))&gt;90,0,$F$4*$F$5/E1548^2*(SIN(RADIANS(G1545))*SIN(RADIANS(E1549))+COS(RADIANS(G1545))*COS(RADIANS(E1549))*COS(RADIANS(N1539))))</f>
        <v>0</v>
      </c>
      <c r="O1545">
        <f>IF(DEGREES(ACOS(SIN(RADIANS(G1545))*SIN(RADIANS(E1549))+COS(RADIANS(G1545))*COS(RADIANS(E1549))*COS(RADIANS(O1539))))&gt;90,0,$F$4*$F$5/E1548^2*(SIN(RADIANS(G1545))*SIN(RADIANS(E1549))+COS(RADIANS(G1545))*COS(RADIANS(E1549))*COS(RADIANS(O1539))))</f>
        <v>0</v>
      </c>
      <c r="P1545">
        <f>IF(DEGREES(ACOS(SIN(RADIANS(G1545))*SIN(RADIANS(E1549))+COS(RADIANS(G1545))*COS(RADIANS(E1549))*COS(RADIANS(P1539))))&gt;90,0,$F$4*$F$5/E1548^2*(SIN(RADIANS(G1545))*SIN(RADIANS(E1549))+COS(RADIANS(G1545))*COS(RADIANS(E1549))*COS(RADIANS(P1539))))</f>
        <v>0</v>
      </c>
      <c r="Q1545">
        <f>IF(DEGREES(ACOS(SIN(RADIANS(G1545))*SIN(RADIANS(E1549))+COS(RADIANS(G1545))*COS(RADIANS(E1549))*COS(RADIANS(Q1539))))&gt;90,0,$F$4*$F$5/E1548^2*(SIN(RADIANS(G1545))*SIN(RADIANS(E1549))+COS(RADIANS(G1545))*COS(RADIANS(E1549))*COS(RADIANS(Q1539))))</f>
        <v>0</v>
      </c>
      <c r="R1545" t="e">
        <f>IF(DEGREES(ACOS(SIN(RADIANS(G1545))*SIN(RADIANS(E1549))+COS(RADIANS(G1545))*COS(RADIANS(E1549))*COS(RADIANS(R1539))))&gt;90,0,$F$4*$F$5/E1548^2*(SIN(RADIANS(G1545))*SIN(RADIANS(E1549))+COS(RADIANS(G1545))*COS(RADIANS(E1549))*COS(RADIANS(R1539))))</f>
        <v>#DIV/0!</v>
      </c>
      <c r="S1545" t="e">
        <f>IF(DEGREES(ACOS(SIN(RADIANS(G1545))*SIN(RADIANS(E1549))+COS(RADIANS(G1545))*COS(RADIANS(E1549))*COS(RADIANS(S1539))))&gt;90,0,$F$4*$F$5/E1548^2*(SIN(RADIANS(G1545))*SIN(RADIANS(E1549))+COS(RADIANS(G1545))*COS(RADIANS(E1549))*COS(RADIANS(S1539))))</f>
        <v>#DIV/0!</v>
      </c>
      <c r="T1545" t="e">
        <f>IF(DEGREES(ACOS(SIN(RADIANS(G1545))*SIN(RADIANS(E1549))+COS(RADIANS(G1545))*COS(RADIANS(E1549))*COS(RADIANS(T1539))))&gt;90,0,$F$4*$F$5/E1548^2*(SIN(RADIANS(G1545))*SIN(RADIANS(E1549))+COS(RADIANS(G1545))*COS(RADIANS(E1549))*COS(RADIANS(T1539))))</f>
        <v>#DIV/0!</v>
      </c>
      <c r="U1545" t="e">
        <f>IF(DEGREES(ACOS(SIN(RADIANS(G1545))*SIN(RADIANS(E1549))+COS(RADIANS(G1545))*COS(RADIANS(E1549))*COS(RADIANS(U1539))))&gt;90,0,$F$4*$F$5/E1548^2*(SIN(RADIANS(G1545))*SIN(RADIANS(E1549))+COS(RADIANS(G1545))*COS(RADIANS(E1549))*COS(RADIANS(U1539))))</f>
        <v>#DIV/0!</v>
      </c>
      <c r="V1545" t="e">
        <f>IF(DEGREES(ACOS(SIN(RADIANS(G1545))*SIN(RADIANS(E1549))+COS(RADIANS(G1545))*COS(RADIANS(E1549))*COS(RADIANS(V1539))))&gt;90,0,$F$4*$F$5/E1548^2*(SIN(RADIANS(G1545))*SIN(RADIANS(E1549))+COS(RADIANS(G1545))*COS(RADIANS(E1549))*COS(RADIANS(V1539))))</f>
        <v>#DIV/0!</v>
      </c>
      <c r="W1545" t="e">
        <f>IF(DEGREES(ACOS(SIN(RADIANS(G1545))*SIN(RADIANS(E1549))+COS(RADIANS(G1545))*COS(RADIANS(E1549))*COS(RADIANS(W1539))))&gt;90,0,$F$4*$F$5/E1548^2*(SIN(RADIANS(G1545))*SIN(RADIANS(E1549))+COS(RADIANS(G1545))*COS(RADIANS(E1549))*COS(RADIANS(W1539))))</f>
        <v>#DIV/0!</v>
      </c>
      <c r="X1545" t="e">
        <f>IF(DEGREES(ACOS(SIN(RADIANS(G1545))*SIN(RADIANS(E1549))+COS(RADIANS(G1545))*COS(RADIANS(E1549))*COS(RADIANS(X1539))))&gt;90,0,$F$4*$F$5/E1548^2*(SIN(RADIANS(G1545))*SIN(RADIANS(E1549))+COS(RADIANS(G1545))*COS(RADIANS(E1549))*COS(RADIANS(X1539))))</f>
        <v>#DIV/0!</v>
      </c>
      <c r="Y1545" t="e">
        <f>IF(DEGREES(ACOS(SIN(RADIANS(G1545))*SIN(RADIANS(E1549))+COS(RADIANS(G1545))*COS(RADIANS(E1549))*COS(RADIANS(Y1539))))&gt;90,0,$F$4*$F$5/E1548^2*(SIN(RADIANS(G1545))*SIN(RADIANS(E1549))+COS(RADIANS(G1545))*COS(RADIANS(E1549))*COS(RADIANS(Y1539))))</f>
        <v>#DIV/0!</v>
      </c>
      <c r="Z1545" t="e">
        <f>IF(DEGREES(ACOS(SIN(RADIANS(G1545))*SIN(RADIANS(E1549))+COS(RADIANS(G1545))*COS(RADIANS(E1549))*COS(RADIANS(Z1539))))&gt;90,0,$F$4*$F$5/E1548^2*(SIN(RADIANS(G1545))*SIN(RADIANS(E1549))+COS(RADIANS(G1545))*COS(RADIANS(E1549))*COS(RADIANS(Z1539))))</f>
        <v>#DIV/0!</v>
      </c>
      <c r="AA1545" t="e">
        <f>IF(DEGREES(ACOS(SIN(RADIANS(G1545))*SIN(RADIANS(E1549))+COS(RADIANS(G1545))*COS(RADIANS(E1549))*COS(RADIANS(AA1539))))&gt;90,0,$F$4*$F$5/E1548^2*(SIN(RADIANS(G1545))*SIN(RADIANS(E1549))+COS(RADIANS(G1545))*COS(RADIANS(E1549))*COS(RADIANS(AA1539))))</f>
        <v>#DIV/0!</v>
      </c>
      <c r="AB1545" t="e">
        <f>IF(DEGREES(ACOS(SIN(RADIANS(G1545))*SIN(RADIANS(E1549))+COS(RADIANS(G1545))*COS(RADIANS(E1549))*COS(RADIANS(AB1539))))&gt;90,0,$F$4*$F$5/E1548^2*(SIN(RADIANS(G1545))*SIN(RADIANS(E1549))+COS(RADIANS(G1545))*COS(RADIANS(E1549))*COS(RADIANS(AB1539))))</f>
        <v>#DIV/0!</v>
      </c>
      <c r="AC1545" t="e">
        <f>IF(DEGREES(ACOS(SIN(RADIANS(G1545))*SIN(RADIANS(E1549))+COS(RADIANS(G1545))*COS(RADIANS(E1549))*COS(RADIANS(AC1539))))&gt;90,0,$F$4*$F$5/E1548^2*(SIN(RADIANS(G1545))*SIN(RADIANS(E1549))+COS(RADIANS(G1545))*COS(RADIANS(E1549))*COS(RADIANS(AC1539))))</f>
        <v>#DIV/0!</v>
      </c>
      <c r="AD1545" t="e">
        <f>IF(DEGREES(ACOS(SIN(RADIANS(G1545))*SIN(RADIANS(E1549))+COS(RADIANS(G1545))*COS(RADIANS(E1549))*COS(RADIANS(AD1539))))&gt;90,0,$F$4*$F$5/E1548^2*(SIN(RADIANS(G1545))*SIN(RADIANS(E1549))+COS(RADIANS(G1545))*COS(RADIANS(E1549))*COS(RADIANS(AD1539))))</f>
        <v>#DIV/0!</v>
      </c>
      <c r="AE1545" t="e">
        <f>IF(DEGREES(ACOS(SIN(RADIANS(G1545))*SIN(RADIANS(E1549))+COS(RADIANS(G1545))*COS(RADIANS(E1549))*COS(RADIANS(AE1539))))&gt;90,0,$F$4*$F$5/E1548^2*(SIN(RADIANS(G1545))*SIN(RADIANS(E1549))+COS(RADIANS(G1545))*COS(RADIANS(E1549))*COS(RADIANS(AE1539))))</f>
        <v>#DIV/0!</v>
      </c>
      <c r="AF1545" t="e">
        <f>IF(DEGREES(ACOS(SIN(RADIANS(G1545))*SIN(RADIANS(E1549))+COS(RADIANS(G1545))*COS(RADIANS(E1549))*COS(RADIANS(AF1539))))&gt;90,0,$F$4*$F$5/E1548^2*(SIN(RADIANS(G1545))*SIN(RADIANS(E1549))+COS(RADIANS(G1545))*COS(RADIANS(E1549))*COS(RADIANS(AF1539))))</f>
        <v>#DIV/0!</v>
      </c>
      <c r="AG1545" t="e">
        <f>IF(DEGREES(ACOS(SIN(RADIANS(G1545))*SIN(RADIANS(E1549))+COS(RADIANS(G1545))*COS(RADIANS(E1549))*COS(RADIANS(AG1539))))&gt;90,0,$F$4*$F$5/E1548^2*(SIN(RADIANS(G1545))*SIN(RADIANS(E1549))+COS(RADIANS(G1545))*COS(RADIANS(E1549))*COS(RADIANS(AG1539))))</f>
        <v>#DIV/0!</v>
      </c>
      <c r="AH1545" t="e">
        <f>IF(DEGREES(ACOS(SIN(RADIANS(G1545))*SIN(RADIANS(E1549))+COS(RADIANS(G1545))*COS(RADIANS(E1549))*COS(RADIANS(AH1539))))&gt;90,0,$F$4*$F$5/E1548^2*(SIN(RADIANS(G1545))*SIN(RADIANS(E1549))+COS(RADIANS(G1545))*COS(RADIANS(E1549))*COS(RADIANS(AH1539))))</f>
        <v>#DIV/0!</v>
      </c>
      <c r="AI1545" t="e">
        <f>IF(DEGREES(ACOS(SIN(RADIANS(G1545))*SIN(RADIANS(E1549))+COS(RADIANS(G1545))*COS(RADIANS(E1549))*COS(RADIANS(AI1539))))&gt;90,0,$F$4*$F$5/E1548^2*(SIN(RADIANS(G1545))*SIN(RADIANS(E1549))+COS(RADIANS(G1545))*COS(RADIANS(E1549))*COS(RADIANS(AI1539))))</f>
        <v>#DIV/0!</v>
      </c>
      <c r="AJ1545" t="e">
        <f>IF(DEGREES(ACOS(SIN(RADIANS(G1545))*SIN(RADIANS(E1549))+COS(RADIANS(G1545))*COS(RADIANS(E1549))*COS(RADIANS(AJ1539))))&gt;90,0,$F$4*$F$5/E1548^2*(SIN(RADIANS(G1545))*SIN(RADIANS(E1549))+COS(RADIANS(G1545))*COS(RADIANS(E1549))*COS(RADIANS(AJ1539))))</f>
        <v>#DIV/0!</v>
      </c>
      <c r="AK1545">
        <f>IF(DEGREES(ACOS(SIN(RADIANS(G1545))*SIN(RADIANS(E1549))+COS(RADIANS(G1545))*COS(RADIANS(E1549))*COS(RADIANS(AK1539))))&gt;90,0,$F$4*$F$5/E1548^2*(SIN(RADIANS(G1545))*SIN(RADIANS(E1549))+COS(RADIANS(G1545))*COS(RADIANS(E1549))*COS(RADIANS(AK1539))))</f>
        <v>0</v>
      </c>
      <c r="AL1545">
        <f>IF(DEGREES(ACOS(SIN(RADIANS(G1545))*SIN(RADIANS(E1549))+COS(RADIANS(G1545))*COS(RADIANS(E1549))*COS(RADIANS(AL1539))))&gt;90,0,$F$4*$F$5/E1548^2*(SIN(RADIANS(G1545))*SIN(RADIANS(E1549))+COS(RADIANS(G1545))*COS(RADIANS(E1549))*COS(RADIANS(AL1539))))</f>
        <v>0</v>
      </c>
      <c r="AM1545">
        <f>IF(DEGREES(ACOS(SIN(RADIANS(G1545))*SIN(RADIANS(E1549))+COS(RADIANS(G1545))*COS(RADIANS(E1549))*COS(RADIANS(AM1539))))&gt;90,0,$F$4*$F$5/E1548^2*(SIN(RADIANS(G1545))*SIN(RADIANS(E1549))+COS(RADIANS(G1545))*COS(RADIANS(E1549))*COS(RADIANS(AM1539))))</f>
        <v>0</v>
      </c>
      <c r="AN1545">
        <f>IF(DEGREES(ACOS(SIN(RADIANS(G1545))*SIN(RADIANS(E1549))+COS(RADIANS(G1545))*COS(RADIANS(E1549))*COS(RADIANS(AN1539))))&gt;90,0,$F$4*$F$5/E1548^2*(SIN(RADIANS(G1545))*SIN(RADIANS(E1549))+COS(RADIANS(G1545))*COS(RADIANS(E1549))*COS(RADIANS(AN1539))))</f>
        <v>0</v>
      </c>
      <c r="AO1545">
        <f>IF(DEGREES(ACOS(SIN(RADIANS(G1545))*SIN(RADIANS(E1549))+COS(RADIANS(G1545))*COS(RADIANS(E1549))*COS(RADIANS(AO1539))))&gt;90,0,$F$4*$F$5/E1548^2*(SIN(RADIANS(G1545))*SIN(RADIANS(E1549))+COS(RADIANS(G1545))*COS(RADIANS(E1549))*COS(RADIANS(AO1539))))</f>
        <v>0</v>
      </c>
      <c r="AP1545">
        <f>IF(DEGREES(ACOS(SIN(RADIANS(G1545))*SIN(RADIANS(E1549))+COS(RADIANS(G1545))*COS(RADIANS(E1549))*COS(RADIANS(AP1539))))&gt;90,0,$F$4*$F$5/E1548^2*(SIN(RADIANS(G1545))*SIN(RADIANS(E1549))+COS(RADIANS(G1545))*COS(RADIANS(E1549))*COS(RADIANS(AP1539))))</f>
        <v>0</v>
      </c>
      <c r="AQ1545">
        <f>IF(DEGREES(ACOS(SIN(RADIANS(G1545))*SIN(RADIANS(E1549))+COS(RADIANS(G1545))*COS(RADIANS(E1549))*COS(RADIANS(AQ1539))))&gt;90,0,$F$4*$F$5/E1548^2*(SIN(RADIANS(G1545))*SIN(RADIANS(E1549))+COS(RADIANS(G1545))*COS(RADIANS(E1549))*COS(RADIANS(AQ1539))))</f>
        <v>0</v>
      </c>
      <c r="AR1545">
        <f>IF(DEGREES(ACOS(SIN(RADIANS(G1545))*SIN(RADIANS(E1549))+COS(RADIANS(G1545))*COS(RADIANS(E1549))*COS(RADIANS(AR1539))))&gt;90,0,$F$4*$F$5/E1548^2*(SIN(RADIANS(G1545))*SIN(RADIANS(E1549))+COS(RADIANS(G1545))*COS(RADIANS(E1549))*COS(RADIANS(AR1539))))</f>
        <v>0</v>
      </c>
    </row>
    <row r="1546" spans="2:44" x14ac:dyDescent="0.5">
      <c r="B1546" s="40" t="s">
        <v>783</v>
      </c>
      <c r="E1546" t="str">
        <f>IF($F$10=0,"N/A",$F$10*(E1541/360)-ROUNDDOWN($F$10*(E1541/360),0))</f>
        <v>N/A</v>
      </c>
      <c r="G1546">
        <v>40</v>
      </c>
      <c r="I1546">
        <f>IF(DEGREES(ACOS(SIN(RADIANS(G1546))*SIN(RADIANS(E1549))+COS(RADIANS(G1546))*COS(RADIANS(E1549))*COS(RADIANS(I1539))))&gt;90,0,$F$4*$F$5/E1548^2*(SIN(RADIANS(G1546))*SIN(RADIANS(E1549))+COS(RADIANS(G1546))*COS(RADIANS(E1549))*COS(RADIANS(I1539))))</f>
        <v>0</v>
      </c>
      <c r="J1546">
        <f>IF(DEGREES(ACOS(SIN(RADIANS(G1546))*SIN(RADIANS(E1549))+COS(RADIANS(G1546))*COS(RADIANS(E1549))*COS(RADIANS(J1539))))&gt;90,0,$F$4*$F$5/E1548^2*(SIN(RADIANS(G1546))*SIN(RADIANS(E1549))+COS(RADIANS(G1546))*COS(RADIANS(E1549))*COS(RADIANS(J1539))))</f>
        <v>0</v>
      </c>
      <c r="K1546">
        <f>IF(DEGREES(ACOS(SIN(RADIANS(G1546))*SIN(RADIANS(E1549))+COS(RADIANS(G1546))*COS(RADIANS(E1549))*COS(RADIANS(K1539))))&gt;90,0,$F$4*$F$5/E1548^2*(SIN(RADIANS(G1546))*SIN(RADIANS(E1549))+COS(RADIANS(G1546))*COS(RADIANS(E1549))*COS(RADIANS(K1539))))</f>
        <v>0</v>
      </c>
      <c r="L1546">
        <f>IF(DEGREES(ACOS(SIN(RADIANS(G1546))*SIN(RADIANS(E1549))+COS(RADIANS(G1546))*COS(RADIANS(E1549))*COS(RADIANS(L1539))))&gt;90,0,$F$4*$F$5/E1548^2*(SIN(RADIANS(G1546))*SIN(RADIANS(E1549))+COS(RADIANS(G1546))*COS(RADIANS(E1549))*COS(RADIANS(L1539))))</f>
        <v>0</v>
      </c>
      <c r="M1546">
        <f>IF(DEGREES(ACOS(SIN(RADIANS(G1546))*SIN(RADIANS(E1549))+COS(RADIANS(G1546))*COS(RADIANS(E1549))*COS(RADIANS(M1539))))&gt;90,0,$F$4*$F$5/E1548^2*(SIN(RADIANS(G1546))*SIN(RADIANS(E1549))+COS(RADIANS(G1546))*COS(RADIANS(E1549))*COS(RADIANS(M1539))))</f>
        <v>0</v>
      </c>
      <c r="N1546">
        <f>IF(DEGREES(ACOS(SIN(RADIANS(G1546))*SIN(RADIANS(E1549))+COS(RADIANS(G1546))*COS(RADIANS(E1549))*COS(RADIANS(N1539))))&gt;90,0,$F$4*$F$5/E1548^2*(SIN(RADIANS(G1546))*SIN(RADIANS(E1549))+COS(RADIANS(G1546))*COS(RADIANS(E1549))*COS(RADIANS(N1539))))</f>
        <v>0</v>
      </c>
      <c r="O1546">
        <f>IF(DEGREES(ACOS(SIN(RADIANS(G1546))*SIN(RADIANS(E1549))+COS(RADIANS(G1546))*COS(RADIANS(E1549))*COS(RADIANS(O1539))))&gt;90,0,$F$4*$F$5/E1548^2*(SIN(RADIANS(G1546))*SIN(RADIANS(E1549))+COS(RADIANS(G1546))*COS(RADIANS(E1549))*COS(RADIANS(O1539))))</f>
        <v>0</v>
      </c>
      <c r="P1546">
        <f>IF(DEGREES(ACOS(SIN(RADIANS(G1546))*SIN(RADIANS(E1549))+COS(RADIANS(G1546))*COS(RADIANS(E1549))*COS(RADIANS(P1539))))&gt;90,0,$F$4*$F$5/E1548^2*(SIN(RADIANS(G1546))*SIN(RADIANS(E1549))+COS(RADIANS(G1546))*COS(RADIANS(E1549))*COS(RADIANS(P1539))))</f>
        <v>0</v>
      </c>
      <c r="Q1546">
        <f>IF(DEGREES(ACOS(SIN(RADIANS(G1546))*SIN(RADIANS(E1549))+COS(RADIANS(G1546))*COS(RADIANS(E1549))*COS(RADIANS(Q1539))))&gt;90,0,$F$4*$F$5/E1548^2*(SIN(RADIANS(G1546))*SIN(RADIANS(E1549))+COS(RADIANS(G1546))*COS(RADIANS(E1549))*COS(RADIANS(Q1539))))</f>
        <v>0</v>
      </c>
      <c r="R1546" t="e">
        <f>IF(DEGREES(ACOS(SIN(RADIANS(G1546))*SIN(RADIANS(E1549))+COS(RADIANS(G1546))*COS(RADIANS(E1549))*COS(RADIANS(R1539))))&gt;90,0,$F$4*$F$5/E1548^2*(SIN(RADIANS(G1546))*SIN(RADIANS(E1549))+COS(RADIANS(G1546))*COS(RADIANS(E1549))*COS(RADIANS(R1539))))</f>
        <v>#DIV/0!</v>
      </c>
      <c r="S1546" t="e">
        <f>IF(DEGREES(ACOS(SIN(RADIANS(G1546))*SIN(RADIANS(E1549))+COS(RADIANS(G1546))*COS(RADIANS(E1549))*COS(RADIANS(S1539))))&gt;90,0,$F$4*$F$5/E1548^2*(SIN(RADIANS(G1546))*SIN(RADIANS(E1549))+COS(RADIANS(G1546))*COS(RADIANS(E1549))*COS(RADIANS(S1539))))</f>
        <v>#DIV/0!</v>
      </c>
      <c r="T1546" t="e">
        <f>IF(DEGREES(ACOS(SIN(RADIANS(G1546))*SIN(RADIANS(E1549))+COS(RADIANS(G1546))*COS(RADIANS(E1549))*COS(RADIANS(T1539))))&gt;90,0,$F$4*$F$5/E1548^2*(SIN(RADIANS(G1546))*SIN(RADIANS(E1549))+COS(RADIANS(G1546))*COS(RADIANS(E1549))*COS(RADIANS(T1539))))</f>
        <v>#DIV/0!</v>
      </c>
      <c r="U1546" t="e">
        <f>IF(DEGREES(ACOS(SIN(RADIANS(G1546))*SIN(RADIANS(E1549))+COS(RADIANS(G1546))*COS(RADIANS(E1549))*COS(RADIANS(U1539))))&gt;90,0,$F$4*$F$5/E1548^2*(SIN(RADIANS(G1546))*SIN(RADIANS(E1549))+COS(RADIANS(G1546))*COS(RADIANS(E1549))*COS(RADIANS(U1539))))</f>
        <v>#DIV/0!</v>
      </c>
      <c r="V1546" t="e">
        <f>IF(DEGREES(ACOS(SIN(RADIANS(G1546))*SIN(RADIANS(E1549))+COS(RADIANS(G1546))*COS(RADIANS(E1549))*COS(RADIANS(V1539))))&gt;90,0,$F$4*$F$5/E1548^2*(SIN(RADIANS(G1546))*SIN(RADIANS(E1549))+COS(RADIANS(G1546))*COS(RADIANS(E1549))*COS(RADIANS(V1539))))</f>
        <v>#DIV/0!</v>
      </c>
      <c r="W1546" t="e">
        <f>IF(DEGREES(ACOS(SIN(RADIANS(G1546))*SIN(RADIANS(E1549))+COS(RADIANS(G1546))*COS(RADIANS(E1549))*COS(RADIANS(W1539))))&gt;90,0,$F$4*$F$5/E1548^2*(SIN(RADIANS(G1546))*SIN(RADIANS(E1549))+COS(RADIANS(G1546))*COS(RADIANS(E1549))*COS(RADIANS(W1539))))</f>
        <v>#DIV/0!</v>
      </c>
      <c r="X1546" t="e">
        <f>IF(DEGREES(ACOS(SIN(RADIANS(G1546))*SIN(RADIANS(E1549))+COS(RADIANS(G1546))*COS(RADIANS(E1549))*COS(RADIANS(X1539))))&gt;90,0,$F$4*$F$5/E1548^2*(SIN(RADIANS(G1546))*SIN(RADIANS(E1549))+COS(RADIANS(G1546))*COS(RADIANS(E1549))*COS(RADIANS(X1539))))</f>
        <v>#DIV/0!</v>
      </c>
      <c r="Y1546" t="e">
        <f>IF(DEGREES(ACOS(SIN(RADIANS(G1546))*SIN(RADIANS(E1549))+COS(RADIANS(G1546))*COS(RADIANS(E1549))*COS(RADIANS(Y1539))))&gt;90,0,$F$4*$F$5/E1548^2*(SIN(RADIANS(G1546))*SIN(RADIANS(E1549))+COS(RADIANS(G1546))*COS(RADIANS(E1549))*COS(RADIANS(Y1539))))</f>
        <v>#DIV/0!</v>
      </c>
      <c r="Z1546" t="e">
        <f>IF(DEGREES(ACOS(SIN(RADIANS(G1546))*SIN(RADIANS(E1549))+COS(RADIANS(G1546))*COS(RADIANS(E1549))*COS(RADIANS(Z1539))))&gt;90,0,$F$4*$F$5/E1548^2*(SIN(RADIANS(G1546))*SIN(RADIANS(E1549))+COS(RADIANS(G1546))*COS(RADIANS(E1549))*COS(RADIANS(Z1539))))</f>
        <v>#DIV/0!</v>
      </c>
      <c r="AA1546" t="e">
        <f>IF(DEGREES(ACOS(SIN(RADIANS(G1546))*SIN(RADIANS(E1549))+COS(RADIANS(G1546))*COS(RADIANS(E1549))*COS(RADIANS(AA1539))))&gt;90,0,$F$4*$F$5/E1548^2*(SIN(RADIANS(G1546))*SIN(RADIANS(E1549))+COS(RADIANS(G1546))*COS(RADIANS(E1549))*COS(RADIANS(AA1539))))</f>
        <v>#DIV/0!</v>
      </c>
      <c r="AB1546" t="e">
        <f>IF(DEGREES(ACOS(SIN(RADIANS(G1546))*SIN(RADIANS(E1549))+COS(RADIANS(G1546))*COS(RADIANS(E1549))*COS(RADIANS(AB1539))))&gt;90,0,$F$4*$F$5/E1548^2*(SIN(RADIANS(G1546))*SIN(RADIANS(E1549))+COS(RADIANS(G1546))*COS(RADIANS(E1549))*COS(RADIANS(AB1539))))</f>
        <v>#DIV/0!</v>
      </c>
      <c r="AC1546" t="e">
        <f>IF(DEGREES(ACOS(SIN(RADIANS(G1546))*SIN(RADIANS(E1549))+COS(RADIANS(G1546))*COS(RADIANS(E1549))*COS(RADIANS(AC1539))))&gt;90,0,$F$4*$F$5/E1548^2*(SIN(RADIANS(G1546))*SIN(RADIANS(E1549))+COS(RADIANS(G1546))*COS(RADIANS(E1549))*COS(RADIANS(AC1539))))</f>
        <v>#DIV/0!</v>
      </c>
      <c r="AD1546" t="e">
        <f>IF(DEGREES(ACOS(SIN(RADIANS(G1546))*SIN(RADIANS(E1549))+COS(RADIANS(G1546))*COS(RADIANS(E1549))*COS(RADIANS(AD1539))))&gt;90,0,$F$4*$F$5/E1548^2*(SIN(RADIANS(G1546))*SIN(RADIANS(E1549))+COS(RADIANS(G1546))*COS(RADIANS(E1549))*COS(RADIANS(AD1539))))</f>
        <v>#DIV/0!</v>
      </c>
      <c r="AE1546" t="e">
        <f>IF(DEGREES(ACOS(SIN(RADIANS(G1546))*SIN(RADIANS(E1549))+COS(RADIANS(G1546))*COS(RADIANS(E1549))*COS(RADIANS(AE1539))))&gt;90,0,$F$4*$F$5/E1548^2*(SIN(RADIANS(G1546))*SIN(RADIANS(E1549))+COS(RADIANS(G1546))*COS(RADIANS(E1549))*COS(RADIANS(AE1539))))</f>
        <v>#DIV/0!</v>
      </c>
      <c r="AF1546" t="e">
        <f>IF(DEGREES(ACOS(SIN(RADIANS(G1546))*SIN(RADIANS(E1549))+COS(RADIANS(G1546))*COS(RADIANS(E1549))*COS(RADIANS(AF1539))))&gt;90,0,$F$4*$F$5/E1548^2*(SIN(RADIANS(G1546))*SIN(RADIANS(E1549))+COS(RADIANS(G1546))*COS(RADIANS(E1549))*COS(RADIANS(AF1539))))</f>
        <v>#DIV/0!</v>
      </c>
      <c r="AG1546" t="e">
        <f>IF(DEGREES(ACOS(SIN(RADIANS(G1546))*SIN(RADIANS(E1549))+COS(RADIANS(G1546))*COS(RADIANS(E1549))*COS(RADIANS(AG1539))))&gt;90,0,$F$4*$F$5/E1548^2*(SIN(RADIANS(G1546))*SIN(RADIANS(E1549))+COS(RADIANS(G1546))*COS(RADIANS(E1549))*COS(RADIANS(AG1539))))</f>
        <v>#DIV/0!</v>
      </c>
      <c r="AH1546" t="e">
        <f>IF(DEGREES(ACOS(SIN(RADIANS(G1546))*SIN(RADIANS(E1549))+COS(RADIANS(G1546))*COS(RADIANS(E1549))*COS(RADIANS(AH1539))))&gt;90,0,$F$4*$F$5/E1548^2*(SIN(RADIANS(G1546))*SIN(RADIANS(E1549))+COS(RADIANS(G1546))*COS(RADIANS(E1549))*COS(RADIANS(AH1539))))</f>
        <v>#DIV/0!</v>
      </c>
      <c r="AI1546" t="e">
        <f>IF(DEGREES(ACOS(SIN(RADIANS(G1546))*SIN(RADIANS(E1549))+COS(RADIANS(G1546))*COS(RADIANS(E1549))*COS(RADIANS(AI1539))))&gt;90,0,$F$4*$F$5/E1548^2*(SIN(RADIANS(G1546))*SIN(RADIANS(E1549))+COS(RADIANS(G1546))*COS(RADIANS(E1549))*COS(RADIANS(AI1539))))</f>
        <v>#DIV/0!</v>
      </c>
      <c r="AJ1546" t="e">
        <f>IF(DEGREES(ACOS(SIN(RADIANS(G1546))*SIN(RADIANS(E1549))+COS(RADIANS(G1546))*COS(RADIANS(E1549))*COS(RADIANS(AJ1539))))&gt;90,0,$F$4*$F$5/E1548^2*(SIN(RADIANS(G1546))*SIN(RADIANS(E1549))+COS(RADIANS(G1546))*COS(RADIANS(E1549))*COS(RADIANS(AJ1539))))</f>
        <v>#DIV/0!</v>
      </c>
      <c r="AK1546">
        <f>IF(DEGREES(ACOS(SIN(RADIANS(G1546))*SIN(RADIANS(E1549))+COS(RADIANS(G1546))*COS(RADIANS(E1549))*COS(RADIANS(AK1539))))&gt;90,0,$F$4*$F$5/E1548^2*(SIN(RADIANS(G1546))*SIN(RADIANS(E1549))+COS(RADIANS(G1546))*COS(RADIANS(E1549))*COS(RADIANS(AK1539))))</f>
        <v>0</v>
      </c>
      <c r="AL1546">
        <f>IF(DEGREES(ACOS(SIN(RADIANS(G1546))*SIN(RADIANS(E1549))+COS(RADIANS(G1546))*COS(RADIANS(E1549))*COS(RADIANS(AL1539))))&gt;90,0,$F$4*$F$5/E1548^2*(SIN(RADIANS(G1546))*SIN(RADIANS(E1549))+COS(RADIANS(G1546))*COS(RADIANS(E1549))*COS(RADIANS(AL1539))))</f>
        <v>0</v>
      </c>
      <c r="AM1546">
        <f>IF(DEGREES(ACOS(SIN(RADIANS(G1546))*SIN(RADIANS(E1549))+COS(RADIANS(G1546))*COS(RADIANS(E1549))*COS(RADIANS(AM1539))))&gt;90,0,$F$4*$F$5/E1548^2*(SIN(RADIANS(G1546))*SIN(RADIANS(E1549))+COS(RADIANS(G1546))*COS(RADIANS(E1549))*COS(RADIANS(AM1539))))</f>
        <v>0</v>
      </c>
      <c r="AN1546">
        <f>IF(DEGREES(ACOS(SIN(RADIANS(G1546))*SIN(RADIANS(E1549))+COS(RADIANS(G1546))*COS(RADIANS(E1549))*COS(RADIANS(AN1539))))&gt;90,0,$F$4*$F$5/E1548^2*(SIN(RADIANS(G1546))*SIN(RADIANS(E1549))+COS(RADIANS(G1546))*COS(RADIANS(E1549))*COS(RADIANS(AN1539))))</f>
        <v>0</v>
      </c>
      <c r="AO1546">
        <f>IF(DEGREES(ACOS(SIN(RADIANS(G1546))*SIN(RADIANS(E1549))+COS(RADIANS(G1546))*COS(RADIANS(E1549))*COS(RADIANS(AO1539))))&gt;90,0,$F$4*$F$5/E1548^2*(SIN(RADIANS(G1546))*SIN(RADIANS(E1549))+COS(RADIANS(G1546))*COS(RADIANS(E1549))*COS(RADIANS(AO1539))))</f>
        <v>0</v>
      </c>
      <c r="AP1546">
        <f>IF(DEGREES(ACOS(SIN(RADIANS(G1546))*SIN(RADIANS(E1549))+COS(RADIANS(G1546))*COS(RADIANS(E1549))*COS(RADIANS(AP1539))))&gt;90,0,$F$4*$F$5/E1548^2*(SIN(RADIANS(G1546))*SIN(RADIANS(E1549))+COS(RADIANS(G1546))*COS(RADIANS(E1549))*COS(RADIANS(AP1539))))</f>
        <v>0</v>
      </c>
      <c r="AQ1546">
        <f>IF(DEGREES(ACOS(SIN(RADIANS(G1546))*SIN(RADIANS(E1549))+COS(RADIANS(G1546))*COS(RADIANS(E1549))*COS(RADIANS(AQ1539))))&gt;90,0,$F$4*$F$5/E1548^2*(SIN(RADIANS(G1546))*SIN(RADIANS(E1549))+COS(RADIANS(G1546))*COS(RADIANS(E1549))*COS(RADIANS(AQ1539))))</f>
        <v>0</v>
      </c>
      <c r="AR1546">
        <f>IF(DEGREES(ACOS(SIN(RADIANS(G1546))*SIN(RADIANS(E1549))+COS(RADIANS(G1546))*COS(RADIANS(E1549))*COS(RADIANS(AR1539))))&gt;90,0,$F$4*$F$5/E1548^2*(SIN(RADIANS(G1546))*SIN(RADIANS(E1549))+COS(RADIANS(G1546))*COS(RADIANS(E1549))*COS(RADIANS(AR1539))))</f>
        <v>0</v>
      </c>
    </row>
    <row r="1547" spans="2:44" x14ac:dyDescent="0.5">
      <c r="B1547" s="40" t="s">
        <v>784</v>
      </c>
      <c r="E1547" t="str">
        <f>IF($F$10=0,"N/A",E1546*$F$11/$F$10)</f>
        <v>N/A</v>
      </c>
      <c r="G1547">
        <v>30</v>
      </c>
      <c r="I1547">
        <f>IF(DEGREES(ACOS(SIN(RADIANS(G1547))*SIN(RADIANS(E1549))+COS(RADIANS(G1547))*COS(RADIANS(E1549))*COS(RADIANS(I1539))))&gt;90,0,$F$4*$F$5/E1548^2*(SIN(RADIANS(G1547))*SIN(RADIANS(E1549))+COS(RADIANS(G1547))*COS(RADIANS(E1549))*COS(RADIANS(I1539))))</f>
        <v>0</v>
      </c>
      <c r="J1547">
        <f>IF(DEGREES(ACOS(SIN(RADIANS(G1547))*SIN(RADIANS(E1549))+COS(RADIANS(G1547))*COS(RADIANS(E1549))*COS(RADIANS(J1539))))&gt;90,0,$F$4*$F$5/E1548^2*(SIN(RADIANS(G1547))*SIN(RADIANS(E1549))+COS(RADIANS(G1547))*COS(RADIANS(E1549))*COS(RADIANS(J1539))))</f>
        <v>0</v>
      </c>
      <c r="K1547">
        <f>IF(DEGREES(ACOS(SIN(RADIANS(G1547))*SIN(RADIANS(E1549))+COS(RADIANS(G1547))*COS(RADIANS(E1549))*COS(RADIANS(K1539))))&gt;90,0,$F$4*$F$5/E1548^2*(SIN(RADIANS(G1547))*SIN(RADIANS(E1549))+COS(RADIANS(G1547))*COS(RADIANS(E1549))*COS(RADIANS(K1539))))</f>
        <v>0</v>
      </c>
      <c r="L1547">
        <f>IF(DEGREES(ACOS(SIN(RADIANS(G1547))*SIN(RADIANS(E1549))+COS(RADIANS(G1547))*COS(RADIANS(E1549))*COS(RADIANS(L1539))))&gt;90,0,$F$4*$F$5/E1548^2*(SIN(RADIANS(G1547))*SIN(RADIANS(E1549))+COS(RADIANS(G1547))*COS(RADIANS(E1549))*COS(RADIANS(L1539))))</f>
        <v>0</v>
      </c>
      <c r="M1547">
        <f>IF(DEGREES(ACOS(SIN(RADIANS(G1547))*SIN(RADIANS(E1549))+COS(RADIANS(G1547))*COS(RADIANS(E1549))*COS(RADIANS(M1539))))&gt;90,0,$F$4*$F$5/E1548^2*(SIN(RADIANS(G1547))*SIN(RADIANS(E1549))+COS(RADIANS(G1547))*COS(RADIANS(E1549))*COS(RADIANS(M1539))))</f>
        <v>0</v>
      </c>
      <c r="N1547">
        <f>IF(DEGREES(ACOS(SIN(RADIANS(G1547))*SIN(RADIANS(E1549))+COS(RADIANS(G1547))*COS(RADIANS(E1549))*COS(RADIANS(N1539))))&gt;90,0,$F$4*$F$5/E1548^2*(SIN(RADIANS(G1547))*SIN(RADIANS(E1549))+COS(RADIANS(G1547))*COS(RADIANS(E1549))*COS(RADIANS(N1539))))</f>
        <v>0</v>
      </c>
      <c r="O1547">
        <f>IF(DEGREES(ACOS(SIN(RADIANS(G1547))*SIN(RADIANS(E1549))+COS(RADIANS(G1547))*COS(RADIANS(E1549))*COS(RADIANS(O1539))))&gt;90,0,$F$4*$F$5/E1548^2*(SIN(RADIANS(G1547))*SIN(RADIANS(E1549))+COS(RADIANS(G1547))*COS(RADIANS(E1549))*COS(RADIANS(O1539))))</f>
        <v>0</v>
      </c>
      <c r="P1547">
        <f>IF(DEGREES(ACOS(SIN(RADIANS(G1547))*SIN(RADIANS(E1549))+COS(RADIANS(G1547))*COS(RADIANS(E1549))*COS(RADIANS(P1539))))&gt;90,0,$F$4*$F$5/E1548^2*(SIN(RADIANS(G1547))*SIN(RADIANS(E1549))+COS(RADIANS(G1547))*COS(RADIANS(E1549))*COS(RADIANS(P1539))))</f>
        <v>0</v>
      </c>
      <c r="Q1547">
        <f>IF(DEGREES(ACOS(SIN(RADIANS(G1547))*SIN(RADIANS(E1549))+COS(RADIANS(G1547))*COS(RADIANS(E1549))*COS(RADIANS(Q1539))))&gt;90,0,$F$4*$F$5/E1548^2*(SIN(RADIANS(G1547))*SIN(RADIANS(E1549))+COS(RADIANS(G1547))*COS(RADIANS(E1549))*COS(RADIANS(Q1539))))</f>
        <v>0</v>
      </c>
      <c r="R1547" t="e">
        <f>IF(DEGREES(ACOS(SIN(RADIANS(G1547))*SIN(RADIANS(E1549))+COS(RADIANS(G1547))*COS(RADIANS(E1549))*COS(RADIANS(R1539))))&gt;90,0,$F$4*$F$5/E1548^2*(SIN(RADIANS(G1547))*SIN(RADIANS(E1549))+COS(RADIANS(G1547))*COS(RADIANS(E1549))*COS(RADIANS(R1539))))</f>
        <v>#DIV/0!</v>
      </c>
      <c r="S1547" t="e">
        <f>IF(DEGREES(ACOS(SIN(RADIANS(G1547))*SIN(RADIANS(E1549))+COS(RADIANS(G1547))*COS(RADIANS(E1549))*COS(RADIANS(S1539))))&gt;90,0,$F$4*$F$5/E1548^2*(SIN(RADIANS(G1547))*SIN(RADIANS(E1549))+COS(RADIANS(G1547))*COS(RADIANS(E1549))*COS(RADIANS(S1539))))</f>
        <v>#DIV/0!</v>
      </c>
      <c r="T1547" t="e">
        <f>IF(DEGREES(ACOS(SIN(RADIANS(G1547))*SIN(RADIANS(E1549))+COS(RADIANS(G1547))*COS(RADIANS(E1549))*COS(RADIANS(T1539))))&gt;90,0,$F$4*$F$5/E1548^2*(SIN(RADIANS(G1547))*SIN(RADIANS(E1549))+COS(RADIANS(G1547))*COS(RADIANS(E1549))*COS(RADIANS(T1539))))</f>
        <v>#DIV/0!</v>
      </c>
      <c r="U1547" t="e">
        <f>IF(DEGREES(ACOS(SIN(RADIANS(G1547))*SIN(RADIANS(E1549))+COS(RADIANS(G1547))*COS(RADIANS(E1549))*COS(RADIANS(U1539))))&gt;90,0,$F$4*$F$5/E1548^2*(SIN(RADIANS(G1547))*SIN(RADIANS(E1549))+COS(RADIANS(G1547))*COS(RADIANS(E1549))*COS(RADIANS(U1539))))</f>
        <v>#DIV/0!</v>
      </c>
      <c r="V1547" t="e">
        <f>IF(DEGREES(ACOS(SIN(RADIANS(G1547))*SIN(RADIANS(E1549))+COS(RADIANS(G1547))*COS(RADIANS(E1549))*COS(RADIANS(V1539))))&gt;90,0,$F$4*$F$5/E1548^2*(SIN(RADIANS(G1547))*SIN(RADIANS(E1549))+COS(RADIANS(G1547))*COS(RADIANS(E1549))*COS(RADIANS(V1539))))</f>
        <v>#DIV/0!</v>
      </c>
      <c r="W1547" t="e">
        <f>IF(DEGREES(ACOS(SIN(RADIANS(G1547))*SIN(RADIANS(E1549))+COS(RADIANS(G1547))*COS(RADIANS(E1549))*COS(RADIANS(W1539))))&gt;90,0,$F$4*$F$5/E1548^2*(SIN(RADIANS(G1547))*SIN(RADIANS(E1549))+COS(RADIANS(G1547))*COS(RADIANS(E1549))*COS(RADIANS(W1539))))</f>
        <v>#DIV/0!</v>
      </c>
      <c r="X1547" t="e">
        <f>IF(DEGREES(ACOS(SIN(RADIANS(G1547))*SIN(RADIANS(E1549))+COS(RADIANS(G1547))*COS(RADIANS(E1549))*COS(RADIANS(X1539))))&gt;90,0,$F$4*$F$5/E1548^2*(SIN(RADIANS(G1547))*SIN(RADIANS(E1549))+COS(RADIANS(G1547))*COS(RADIANS(E1549))*COS(RADIANS(X1539))))</f>
        <v>#DIV/0!</v>
      </c>
      <c r="Y1547" t="e">
        <f>IF(DEGREES(ACOS(SIN(RADIANS(G1547))*SIN(RADIANS(E1549))+COS(RADIANS(G1547))*COS(RADIANS(E1549))*COS(RADIANS(Y1539))))&gt;90,0,$F$4*$F$5/E1548^2*(SIN(RADIANS(G1547))*SIN(RADIANS(E1549))+COS(RADIANS(G1547))*COS(RADIANS(E1549))*COS(RADIANS(Y1539))))</f>
        <v>#DIV/0!</v>
      </c>
      <c r="Z1547" t="e">
        <f>IF(DEGREES(ACOS(SIN(RADIANS(G1547))*SIN(RADIANS(E1549))+COS(RADIANS(G1547))*COS(RADIANS(E1549))*COS(RADIANS(Z1539))))&gt;90,0,$F$4*$F$5/E1548^2*(SIN(RADIANS(G1547))*SIN(RADIANS(E1549))+COS(RADIANS(G1547))*COS(RADIANS(E1549))*COS(RADIANS(Z1539))))</f>
        <v>#DIV/0!</v>
      </c>
      <c r="AA1547" t="e">
        <f>IF(DEGREES(ACOS(SIN(RADIANS(G1547))*SIN(RADIANS(E1549))+COS(RADIANS(G1547))*COS(RADIANS(E1549))*COS(RADIANS(AA1539))))&gt;90,0,$F$4*$F$5/E1548^2*(SIN(RADIANS(G1547))*SIN(RADIANS(E1549))+COS(RADIANS(G1547))*COS(RADIANS(E1549))*COS(RADIANS(AA1539))))</f>
        <v>#DIV/0!</v>
      </c>
      <c r="AB1547" t="e">
        <f>IF(DEGREES(ACOS(SIN(RADIANS(G1547))*SIN(RADIANS(E1549))+COS(RADIANS(G1547))*COS(RADIANS(E1549))*COS(RADIANS(AB1539))))&gt;90,0,$F$4*$F$5/E1548^2*(SIN(RADIANS(G1547))*SIN(RADIANS(E1549))+COS(RADIANS(G1547))*COS(RADIANS(E1549))*COS(RADIANS(AB1539))))</f>
        <v>#DIV/0!</v>
      </c>
      <c r="AC1547" t="e">
        <f>IF(DEGREES(ACOS(SIN(RADIANS(G1547))*SIN(RADIANS(E1549))+COS(RADIANS(G1547))*COS(RADIANS(E1549))*COS(RADIANS(AC1539))))&gt;90,0,$F$4*$F$5/E1548^2*(SIN(RADIANS(G1547))*SIN(RADIANS(E1549))+COS(RADIANS(G1547))*COS(RADIANS(E1549))*COS(RADIANS(AC1539))))</f>
        <v>#DIV/0!</v>
      </c>
      <c r="AD1547" t="e">
        <f>IF(DEGREES(ACOS(SIN(RADIANS(G1547))*SIN(RADIANS(E1549))+COS(RADIANS(G1547))*COS(RADIANS(E1549))*COS(RADIANS(AD1539))))&gt;90,0,$F$4*$F$5/E1548^2*(SIN(RADIANS(G1547))*SIN(RADIANS(E1549))+COS(RADIANS(G1547))*COS(RADIANS(E1549))*COS(RADIANS(AD1539))))</f>
        <v>#DIV/0!</v>
      </c>
      <c r="AE1547" t="e">
        <f>IF(DEGREES(ACOS(SIN(RADIANS(G1547))*SIN(RADIANS(E1549))+COS(RADIANS(G1547))*COS(RADIANS(E1549))*COS(RADIANS(AE1539))))&gt;90,0,$F$4*$F$5/E1548^2*(SIN(RADIANS(G1547))*SIN(RADIANS(E1549))+COS(RADIANS(G1547))*COS(RADIANS(E1549))*COS(RADIANS(AE1539))))</f>
        <v>#DIV/0!</v>
      </c>
      <c r="AF1547" t="e">
        <f>IF(DEGREES(ACOS(SIN(RADIANS(G1547))*SIN(RADIANS(E1549))+COS(RADIANS(G1547))*COS(RADIANS(E1549))*COS(RADIANS(AF1539))))&gt;90,0,$F$4*$F$5/E1548^2*(SIN(RADIANS(G1547))*SIN(RADIANS(E1549))+COS(RADIANS(G1547))*COS(RADIANS(E1549))*COS(RADIANS(AF1539))))</f>
        <v>#DIV/0!</v>
      </c>
      <c r="AG1547" t="e">
        <f>IF(DEGREES(ACOS(SIN(RADIANS(G1547))*SIN(RADIANS(E1549))+COS(RADIANS(G1547))*COS(RADIANS(E1549))*COS(RADIANS(AG1539))))&gt;90,0,$F$4*$F$5/E1548^2*(SIN(RADIANS(G1547))*SIN(RADIANS(E1549))+COS(RADIANS(G1547))*COS(RADIANS(E1549))*COS(RADIANS(AG1539))))</f>
        <v>#DIV/0!</v>
      </c>
      <c r="AH1547" t="e">
        <f>IF(DEGREES(ACOS(SIN(RADIANS(G1547))*SIN(RADIANS(E1549))+COS(RADIANS(G1547))*COS(RADIANS(E1549))*COS(RADIANS(AH1539))))&gt;90,0,$F$4*$F$5/E1548^2*(SIN(RADIANS(G1547))*SIN(RADIANS(E1549))+COS(RADIANS(G1547))*COS(RADIANS(E1549))*COS(RADIANS(AH1539))))</f>
        <v>#DIV/0!</v>
      </c>
      <c r="AI1547" t="e">
        <f>IF(DEGREES(ACOS(SIN(RADIANS(G1547))*SIN(RADIANS(E1549))+COS(RADIANS(G1547))*COS(RADIANS(E1549))*COS(RADIANS(AI1539))))&gt;90,0,$F$4*$F$5/E1548^2*(SIN(RADIANS(G1547))*SIN(RADIANS(E1549))+COS(RADIANS(G1547))*COS(RADIANS(E1549))*COS(RADIANS(AI1539))))</f>
        <v>#DIV/0!</v>
      </c>
      <c r="AJ1547" t="e">
        <f>IF(DEGREES(ACOS(SIN(RADIANS(G1547))*SIN(RADIANS(E1549))+COS(RADIANS(G1547))*COS(RADIANS(E1549))*COS(RADIANS(AJ1539))))&gt;90,0,$F$4*$F$5/E1548^2*(SIN(RADIANS(G1547))*SIN(RADIANS(E1549))+COS(RADIANS(G1547))*COS(RADIANS(E1549))*COS(RADIANS(AJ1539))))</f>
        <v>#DIV/0!</v>
      </c>
      <c r="AK1547">
        <f>IF(DEGREES(ACOS(SIN(RADIANS(G1547))*SIN(RADIANS(E1549))+COS(RADIANS(G1547))*COS(RADIANS(E1549))*COS(RADIANS(AK1539))))&gt;90,0,$F$4*$F$5/E1548^2*(SIN(RADIANS(G1547))*SIN(RADIANS(E1549))+COS(RADIANS(G1547))*COS(RADIANS(E1549))*COS(RADIANS(AK1539))))</f>
        <v>0</v>
      </c>
      <c r="AL1547">
        <f>IF(DEGREES(ACOS(SIN(RADIANS(G1547))*SIN(RADIANS(E1549))+COS(RADIANS(G1547))*COS(RADIANS(E1549))*COS(RADIANS(AL1539))))&gt;90,0,$F$4*$F$5/E1548^2*(SIN(RADIANS(G1547))*SIN(RADIANS(E1549))+COS(RADIANS(G1547))*COS(RADIANS(E1549))*COS(RADIANS(AL1539))))</f>
        <v>0</v>
      </c>
      <c r="AM1547">
        <f>IF(DEGREES(ACOS(SIN(RADIANS(G1547))*SIN(RADIANS(E1549))+COS(RADIANS(G1547))*COS(RADIANS(E1549))*COS(RADIANS(AM1539))))&gt;90,0,$F$4*$F$5/E1548^2*(SIN(RADIANS(G1547))*SIN(RADIANS(E1549))+COS(RADIANS(G1547))*COS(RADIANS(E1549))*COS(RADIANS(AM1539))))</f>
        <v>0</v>
      </c>
      <c r="AN1547">
        <f>IF(DEGREES(ACOS(SIN(RADIANS(G1547))*SIN(RADIANS(E1549))+COS(RADIANS(G1547))*COS(RADIANS(E1549))*COS(RADIANS(AN1539))))&gt;90,0,$F$4*$F$5/E1548^2*(SIN(RADIANS(G1547))*SIN(RADIANS(E1549))+COS(RADIANS(G1547))*COS(RADIANS(E1549))*COS(RADIANS(AN1539))))</f>
        <v>0</v>
      </c>
      <c r="AO1547">
        <f>IF(DEGREES(ACOS(SIN(RADIANS(G1547))*SIN(RADIANS(E1549))+COS(RADIANS(G1547))*COS(RADIANS(E1549))*COS(RADIANS(AO1539))))&gt;90,0,$F$4*$F$5/E1548^2*(SIN(RADIANS(G1547))*SIN(RADIANS(E1549))+COS(RADIANS(G1547))*COS(RADIANS(E1549))*COS(RADIANS(AO1539))))</f>
        <v>0</v>
      </c>
      <c r="AP1547">
        <f>IF(DEGREES(ACOS(SIN(RADIANS(G1547))*SIN(RADIANS(E1549))+COS(RADIANS(G1547))*COS(RADIANS(E1549))*COS(RADIANS(AP1539))))&gt;90,0,$F$4*$F$5/E1548^2*(SIN(RADIANS(G1547))*SIN(RADIANS(E1549))+COS(RADIANS(G1547))*COS(RADIANS(E1549))*COS(RADIANS(AP1539))))</f>
        <v>0</v>
      </c>
      <c r="AQ1547">
        <f>IF(DEGREES(ACOS(SIN(RADIANS(G1547))*SIN(RADIANS(E1549))+COS(RADIANS(G1547))*COS(RADIANS(E1549))*COS(RADIANS(AQ1539))))&gt;90,0,$F$4*$F$5/E1548^2*(SIN(RADIANS(G1547))*SIN(RADIANS(E1549))+COS(RADIANS(G1547))*COS(RADIANS(E1549))*COS(RADIANS(AQ1539))))</f>
        <v>0</v>
      </c>
      <c r="AR1547">
        <f>IF(DEGREES(ACOS(SIN(RADIANS(G1547))*SIN(RADIANS(E1549))+COS(RADIANS(G1547))*COS(RADIANS(E1549))*COS(RADIANS(AR1539))))&gt;90,0,$F$4*$F$5/E1548^2*(SIN(RADIANS(G1547))*SIN(RADIANS(E1549))+COS(RADIANS(G1547))*COS(RADIANS(E1549))*COS(RADIANS(AR1539))))</f>
        <v>0</v>
      </c>
    </row>
    <row r="1548" spans="2:44" x14ac:dyDescent="0.5">
      <c r="B1548" s="40" t="s">
        <v>785</v>
      </c>
      <c r="E1548">
        <f>$F$6*(1-$F$7^2)/(1+$F$7*COS(RADIANS(E1542)))</f>
        <v>0</v>
      </c>
      <c r="G1548">
        <v>20</v>
      </c>
      <c r="I1548">
        <f>IF(DEGREES(ACOS(SIN(RADIANS(G1548))*SIN(RADIANS(E1549))+COS(RADIANS(G1548))*COS(RADIANS(E1549))*COS(RADIANS(I1539))))&gt;90,0,$F$4*$F$5/E1548^2*(SIN(RADIANS(G1548))*SIN(RADIANS(E1549))+COS(RADIANS(G1548))*COS(RADIANS(E1549))*COS(RADIANS(I1539))))</f>
        <v>0</v>
      </c>
      <c r="J1548">
        <f>IF(DEGREES(ACOS(SIN(RADIANS(G1548))*SIN(RADIANS(E1549))+COS(RADIANS(G1548))*COS(RADIANS(E1549))*COS(RADIANS(J1539))))&gt;90,0,$F$4*$F$5/E1548^2*(SIN(RADIANS(G1548))*SIN(RADIANS(E1549))+COS(RADIANS(G1548))*COS(RADIANS(E1549))*COS(RADIANS(J1539))))</f>
        <v>0</v>
      </c>
      <c r="K1548">
        <f>IF(DEGREES(ACOS(SIN(RADIANS(G1548))*SIN(RADIANS(E1549))+COS(RADIANS(G1548))*COS(RADIANS(E1549))*COS(RADIANS(K1539))))&gt;90,0,$F$4*$F$5/E1548^2*(SIN(RADIANS(G1548))*SIN(RADIANS(E1549))+COS(RADIANS(G1548))*COS(RADIANS(E1549))*COS(RADIANS(K1539))))</f>
        <v>0</v>
      </c>
      <c r="L1548">
        <f>IF(DEGREES(ACOS(SIN(RADIANS(G1548))*SIN(RADIANS(E1549))+COS(RADIANS(G1548))*COS(RADIANS(E1549))*COS(RADIANS(L1539))))&gt;90,0,$F$4*$F$5/E1548^2*(SIN(RADIANS(G1548))*SIN(RADIANS(E1549))+COS(RADIANS(G1548))*COS(RADIANS(E1549))*COS(RADIANS(L1539))))</f>
        <v>0</v>
      </c>
      <c r="M1548">
        <f>IF(DEGREES(ACOS(SIN(RADIANS(G1548))*SIN(RADIANS(E1549))+COS(RADIANS(G1548))*COS(RADIANS(E1549))*COS(RADIANS(M1539))))&gt;90,0,$F$4*$F$5/E1548^2*(SIN(RADIANS(G1548))*SIN(RADIANS(E1549))+COS(RADIANS(G1548))*COS(RADIANS(E1549))*COS(RADIANS(M1539))))</f>
        <v>0</v>
      </c>
      <c r="N1548">
        <f>IF(DEGREES(ACOS(SIN(RADIANS(G1548))*SIN(RADIANS(E1549))+COS(RADIANS(G1548))*COS(RADIANS(E1549))*COS(RADIANS(N1539))))&gt;90,0,$F$4*$F$5/E1548^2*(SIN(RADIANS(G1548))*SIN(RADIANS(E1549))+COS(RADIANS(G1548))*COS(RADIANS(E1549))*COS(RADIANS(N1539))))</f>
        <v>0</v>
      </c>
      <c r="O1548">
        <f>IF(DEGREES(ACOS(SIN(RADIANS(G1548))*SIN(RADIANS(E1549))+COS(RADIANS(G1548))*COS(RADIANS(E1549))*COS(RADIANS(O1539))))&gt;90,0,$F$4*$F$5/E1548^2*(SIN(RADIANS(G1548))*SIN(RADIANS(E1549))+COS(RADIANS(G1548))*COS(RADIANS(E1549))*COS(RADIANS(O1539))))</f>
        <v>0</v>
      </c>
      <c r="P1548">
        <f>IF(DEGREES(ACOS(SIN(RADIANS(G1548))*SIN(RADIANS(E1549))+COS(RADIANS(G1548))*COS(RADIANS(E1549))*COS(RADIANS(P1539))))&gt;90,0,$F$4*$F$5/E1548^2*(SIN(RADIANS(G1548))*SIN(RADIANS(E1549))+COS(RADIANS(G1548))*COS(RADIANS(E1549))*COS(RADIANS(P1539))))</f>
        <v>0</v>
      </c>
      <c r="Q1548">
        <f>IF(DEGREES(ACOS(SIN(RADIANS(G1548))*SIN(RADIANS(E1549))+COS(RADIANS(G1548))*COS(RADIANS(E1549))*COS(RADIANS(Q1539))))&gt;90,0,$F$4*$F$5/E1548^2*(SIN(RADIANS(G1548))*SIN(RADIANS(E1549))+COS(RADIANS(G1548))*COS(RADIANS(E1549))*COS(RADIANS(Q1539))))</f>
        <v>0</v>
      </c>
      <c r="R1548" t="e">
        <f>IF(DEGREES(ACOS(SIN(RADIANS(G1548))*SIN(RADIANS(E1549))+COS(RADIANS(G1548))*COS(RADIANS(E1549))*COS(RADIANS(R1539))))&gt;90,0,$F$4*$F$5/E1548^2*(SIN(RADIANS(G1548))*SIN(RADIANS(E1549))+COS(RADIANS(G1548))*COS(RADIANS(E1549))*COS(RADIANS(R1539))))</f>
        <v>#DIV/0!</v>
      </c>
      <c r="S1548" t="e">
        <f>IF(DEGREES(ACOS(SIN(RADIANS(G1548))*SIN(RADIANS(E1549))+COS(RADIANS(G1548))*COS(RADIANS(E1549))*COS(RADIANS(S1539))))&gt;90,0,$F$4*$F$5/E1548^2*(SIN(RADIANS(G1548))*SIN(RADIANS(E1549))+COS(RADIANS(G1548))*COS(RADIANS(E1549))*COS(RADIANS(S1539))))</f>
        <v>#DIV/0!</v>
      </c>
      <c r="T1548" t="e">
        <f>IF(DEGREES(ACOS(SIN(RADIANS(G1548))*SIN(RADIANS(E1549))+COS(RADIANS(G1548))*COS(RADIANS(E1549))*COS(RADIANS(T1539))))&gt;90,0,$F$4*$F$5/E1548^2*(SIN(RADIANS(G1548))*SIN(RADIANS(E1549))+COS(RADIANS(G1548))*COS(RADIANS(E1549))*COS(RADIANS(T1539))))</f>
        <v>#DIV/0!</v>
      </c>
      <c r="U1548" t="e">
        <f>IF(DEGREES(ACOS(SIN(RADIANS(G1548))*SIN(RADIANS(E1549))+COS(RADIANS(G1548))*COS(RADIANS(E1549))*COS(RADIANS(U1539))))&gt;90,0,$F$4*$F$5/E1548^2*(SIN(RADIANS(G1548))*SIN(RADIANS(E1549))+COS(RADIANS(G1548))*COS(RADIANS(E1549))*COS(RADIANS(U1539))))</f>
        <v>#DIV/0!</v>
      </c>
      <c r="V1548" t="e">
        <f>IF(DEGREES(ACOS(SIN(RADIANS(G1548))*SIN(RADIANS(E1549))+COS(RADIANS(G1548))*COS(RADIANS(E1549))*COS(RADIANS(V1539))))&gt;90,0,$F$4*$F$5/E1548^2*(SIN(RADIANS(G1548))*SIN(RADIANS(E1549))+COS(RADIANS(G1548))*COS(RADIANS(E1549))*COS(RADIANS(V1539))))</f>
        <v>#DIV/0!</v>
      </c>
      <c r="W1548" t="e">
        <f>IF(DEGREES(ACOS(SIN(RADIANS(G1548))*SIN(RADIANS(E1549))+COS(RADIANS(G1548))*COS(RADIANS(E1549))*COS(RADIANS(W1539))))&gt;90,0,$F$4*$F$5/E1548^2*(SIN(RADIANS(G1548))*SIN(RADIANS(E1549))+COS(RADIANS(G1548))*COS(RADIANS(E1549))*COS(RADIANS(W1539))))</f>
        <v>#DIV/0!</v>
      </c>
      <c r="X1548" t="e">
        <f>IF(DEGREES(ACOS(SIN(RADIANS(G1548))*SIN(RADIANS(E1549))+COS(RADIANS(G1548))*COS(RADIANS(E1549))*COS(RADIANS(X1539))))&gt;90,0,$F$4*$F$5/E1548^2*(SIN(RADIANS(G1548))*SIN(RADIANS(E1549))+COS(RADIANS(G1548))*COS(RADIANS(E1549))*COS(RADIANS(X1539))))</f>
        <v>#DIV/0!</v>
      </c>
      <c r="Y1548" t="e">
        <f>IF(DEGREES(ACOS(SIN(RADIANS(G1548))*SIN(RADIANS(E1549))+COS(RADIANS(G1548))*COS(RADIANS(E1549))*COS(RADIANS(Y1539))))&gt;90,0,$F$4*$F$5/E1548^2*(SIN(RADIANS(G1548))*SIN(RADIANS(E1549))+COS(RADIANS(G1548))*COS(RADIANS(E1549))*COS(RADIANS(Y1539))))</f>
        <v>#DIV/0!</v>
      </c>
      <c r="Z1548" t="e">
        <f>IF(DEGREES(ACOS(SIN(RADIANS(G1548))*SIN(RADIANS(E1549))+COS(RADIANS(G1548))*COS(RADIANS(E1549))*COS(RADIANS(Z1539))))&gt;90,0,$F$4*$F$5/E1548^2*(SIN(RADIANS(G1548))*SIN(RADIANS(E1549))+COS(RADIANS(G1548))*COS(RADIANS(E1549))*COS(RADIANS(Z1539))))</f>
        <v>#DIV/0!</v>
      </c>
      <c r="AA1548" t="e">
        <f>IF(DEGREES(ACOS(SIN(RADIANS(G1548))*SIN(RADIANS(E1549))+COS(RADIANS(G1548))*COS(RADIANS(E1549))*COS(RADIANS(AA1539))))&gt;90,0,$F$4*$F$5/E1548^2*(SIN(RADIANS(G1548))*SIN(RADIANS(E1549))+COS(RADIANS(G1548))*COS(RADIANS(E1549))*COS(RADIANS(AA1539))))</f>
        <v>#DIV/0!</v>
      </c>
      <c r="AB1548" t="e">
        <f>IF(DEGREES(ACOS(SIN(RADIANS(G1548))*SIN(RADIANS(E1549))+COS(RADIANS(G1548))*COS(RADIANS(E1549))*COS(RADIANS(AB1539))))&gt;90,0,$F$4*$F$5/E1548^2*(SIN(RADIANS(G1548))*SIN(RADIANS(E1549))+COS(RADIANS(G1548))*COS(RADIANS(E1549))*COS(RADIANS(AB1539))))</f>
        <v>#DIV/0!</v>
      </c>
      <c r="AC1548" t="e">
        <f>IF(DEGREES(ACOS(SIN(RADIANS(G1548))*SIN(RADIANS(E1549))+COS(RADIANS(G1548))*COS(RADIANS(E1549))*COS(RADIANS(AC1539))))&gt;90,0,$F$4*$F$5/E1548^2*(SIN(RADIANS(G1548))*SIN(RADIANS(E1549))+COS(RADIANS(G1548))*COS(RADIANS(E1549))*COS(RADIANS(AC1539))))</f>
        <v>#DIV/0!</v>
      </c>
      <c r="AD1548" t="e">
        <f>IF(DEGREES(ACOS(SIN(RADIANS(G1548))*SIN(RADIANS(E1549))+COS(RADIANS(G1548))*COS(RADIANS(E1549))*COS(RADIANS(AD1539))))&gt;90,0,$F$4*$F$5/E1548^2*(SIN(RADIANS(G1548))*SIN(RADIANS(E1549))+COS(RADIANS(G1548))*COS(RADIANS(E1549))*COS(RADIANS(AD1539))))</f>
        <v>#DIV/0!</v>
      </c>
      <c r="AE1548" t="e">
        <f>IF(DEGREES(ACOS(SIN(RADIANS(G1548))*SIN(RADIANS(E1549))+COS(RADIANS(G1548))*COS(RADIANS(E1549))*COS(RADIANS(AE1539))))&gt;90,0,$F$4*$F$5/E1548^2*(SIN(RADIANS(G1548))*SIN(RADIANS(E1549))+COS(RADIANS(G1548))*COS(RADIANS(E1549))*COS(RADIANS(AE1539))))</f>
        <v>#DIV/0!</v>
      </c>
      <c r="AF1548" t="e">
        <f>IF(DEGREES(ACOS(SIN(RADIANS(G1548))*SIN(RADIANS(E1549))+COS(RADIANS(G1548))*COS(RADIANS(E1549))*COS(RADIANS(AF1539))))&gt;90,0,$F$4*$F$5/E1548^2*(SIN(RADIANS(G1548))*SIN(RADIANS(E1549))+COS(RADIANS(G1548))*COS(RADIANS(E1549))*COS(RADIANS(AF1539))))</f>
        <v>#DIV/0!</v>
      </c>
      <c r="AG1548" t="e">
        <f>IF(DEGREES(ACOS(SIN(RADIANS(G1548))*SIN(RADIANS(E1549))+COS(RADIANS(G1548))*COS(RADIANS(E1549))*COS(RADIANS(AG1539))))&gt;90,0,$F$4*$F$5/E1548^2*(SIN(RADIANS(G1548))*SIN(RADIANS(E1549))+COS(RADIANS(G1548))*COS(RADIANS(E1549))*COS(RADIANS(AG1539))))</f>
        <v>#DIV/0!</v>
      </c>
      <c r="AH1548" t="e">
        <f>IF(DEGREES(ACOS(SIN(RADIANS(G1548))*SIN(RADIANS(E1549))+COS(RADIANS(G1548))*COS(RADIANS(E1549))*COS(RADIANS(AH1539))))&gt;90,0,$F$4*$F$5/E1548^2*(SIN(RADIANS(G1548))*SIN(RADIANS(E1549))+COS(RADIANS(G1548))*COS(RADIANS(E1549))*COS(RADIANS(AH1539))))</f>
        <v>#DIV/0!</v>
      </c>
      <c r="AI1548" t="e">
        <f>IF(DEGREES(ACOS(SIN(RADIANS(G1548))*SIN(RADIANS(E1549))+COS(RADIANS(G1548))*COS(RADIANS(E1549))*COS(RADIANS(AI1539))))&gt;90,0,$F$4*$F$5/E1548^2*(SIN(RADIANS(G1548))*SIN(RADIANS(E1549))+COS(RADIANS(G1548))*COS(RADIANS(E1549))*COS(RADIANS(AI1539))))</f>
        <v>#DIV/0!</v>
      </c>
      <c r="AJ1548" t="e">
        <f>IF(DEGREES(ACOS(SIN(RADIANS(G1548))*SIN(RADIANS(E1549))+COS(RADIANS(G1548))*COS(RADIANS(E1549))*COS(RADIANS(AJ1539))))&gt;90,0,$F$4*$F$5/E1548^2*(SIN(RADIANS(G1548))*SIN(RADIANS(E1549))+COS(RADIANS(G1548))*COS(RADIANS(E1549))*COS(RADIANS(AJ1539))))</f>
        <v>#DIV/0!</v>
      </c>
      <c r="AK1548">
        <f>IF(DEGREES(ACOS(SIN(RADIANS(G1548))*SIN(RADIANS(E1549))+COS(RADIANS(G1548))*COS(RADIANS(E1549))*COS(RADIANS(AK1539))))&gt;90,0,$F$4*$F$5/E1548^2*(SIN(RADIANS(G1548))*SIN(RADIANS(E1549))+COS(RADIANS(G1548))*COS(RADIANS(E1549))*COS(RADIANS(AK1539))))</f>
        <v>0</v>
      </c>
      <c r="AL1548">
        <f>IF(DEGREES(ACOS(SIN(RADIANS(G1548))*SIN(RADIANS(E1549))+COS(RADIANS(G1548))*COS(RADIANS(E1549))*COS(RADIANS(AL1539))))&gt;90,0,$F$4*$F$5/E1548^2*(SIN(RADIANS(G1548))*SIN(RADIANS(E1549))+COS(RADIANS(G1548))*COS(RADIANS(E1549))*COS(RADIANS(AL1539))))</f>
        <v>0</v>
      </c>
      <c r="AM1548">
        <f>IF(DEGREES(ACOS(SIN(RADIANS(G1548))*SIN(RADIANS(E1549))+COS(RADIANS(G1548))*COS(RADIANS(E1549))*COS(RADIANS(AM1539))))&gt;90,0,$F$4*$F$5/E1548^2*(SIN(RADIANS(G1548))*SIN(RADIANS(E1549))+COS(RADIANS(G1548))*COS(RADIANS(E1549))*COS(RADIANS(AM1539))))</f>
        <v>0</v>
      </c>
      <c r="AN1548">
        <f>IF(DEGREES(ACOS(SIN(RADIANS(G1548))*SIN(RADIANS(E1549))+COS(RADIANS(G1548))*COS(RADIANS(E1549))*COS(RADIANS(AN1539))))&gt;90,0,$F$4*$F$5/E1548^2*(SIN(RADIANS(G1548))*SIN(RADIANS(E1549))+COS(RADIANS(G1548))*COS(RADIANS(E1549))*COS(RADIANS(AN1539))))</f>
        <v>0</v>
      </c>
      <c r="AO1548">
        <f>IF(DEGREES(ACOS(SIN(RADIANS(G1548))*SIN(RADIANS(E1549))+COS(RADIANS(G1548))*COS(RADIANS(E1549))*COS(RADIANS(AO1539))))&gt;90,0,$F$4*$F$5/E1548^2*(SIN(RADIANS(G1548))*SIN(RADIANS(E1549))+COS(RADIANS(G1548))*COS(RADIANS(E1549))*COS(RADIANS(AO1539))))</f>
        <v>0</v>
      </c>
      <c r="AP1548">
        <f>IF(DEGREES(ACOS(SIN(RADIANS(G1548))*SIN(RADIANS(E1549))+COS(RADIANS(G1548))*COS(RADIANS(E1549))*COS(RADIANS(AP1539))))&gt;90,0,$F$4*$F$5/E1548^2*(SIN(RADIANS(G1548))*SIN(RADIANS(E1549))+COS(RADIANS(G1548))*COS(RADIANS(E1549))*COS(RADIANS(AP1539))))</f>
        <v>0</v>
      </c>
      <c r="AQ1548">
        <f>IF(DEGREES(ACOS(SIN(RADIANS(G1548))*SIN(RADIANS(E1549))+COS(RADIANS(G1548))*COS(RADIANS(E1549))*COS(RADIANS(AQ1539))))&gt;90,0,$F$4*$F$5/E1548^2*(SIN(RADIANS(G1548))*SIN(RADIANS(E1549))+COS(RADIANS(G1548))*COS(RADIANS(E1549))*COS(RADIANS(AQ1539))))</f>
        <v>0</v>
      </c>
      <c r="AR1548">
        <f>IF(DEGREES(ACOS(SIN(RADIANS(G1548))*SIN(RADIANS(E1549))+COS(RADIANS(G1548))*COS(RADIANS(E1549))*COS(RADIANS(AR1539))))&gt;90,0,$F$4*$F$5/E1548^2*(SIN(RADIANS(G1548))*SIN(RADIANS(E1549))+COS(RADIANS(G1548))*COS(RADIANS(E1549))*COS(RADIANS(AR1539))))</f>
        <v>0</v>
      </c>
    </row>
    <row r="1549" spans="2:44" x14ac:dyDescent="0.5">
      <c r="B1549" s="40" t="s">
        <v>735</v>
      </c>
      <c r="E1549">
        <f>IF($F$8&gt;90,180-$F$8,$F$8)*SIN(RADIANS(E1543))</f>
        <v>0</v>
      </c>
      <c r="G1549">
        <v>10</v>
      </c>
      <c r="I1549">
        <f>IF(DEGREES(ACOS(SIN(RADIANS(G1549))*SIN(RADIANS(E1549))+COS(RADIANS(G1549))*COS(RADIANS(E1549))*COS(RADIANS(I1539))))&gt;90,0,$F$4*$F$5/E1548^2*(SIN(RADIANS(G1549))*SIN(RADIANS(E1549))+COS(RADIANS(G1549))*COS(RADIANS(E1549))*COS(RADIANS(I1539))))</f>
        <v>0</v>
      </c>
      <c r="J1549">
        <f>IF(DEGREES(ACOS(SIN(RADIANS(G1549))*SIN(RADIANS(E1549))+COS(RADIANS(G1549))*COS(RADIANS(E1549))*COS(RADIANS(J1539))))&gt;90,0,$F$4*$F$5/E1548^2*(SIN(RADIANS(G1549))*SIN(RADIANS(E1549))+COS(RADIANS(G1549))*COS(RADIANS(E1549))*COS(RADIANS(J1539))))</f>
        <v>0</v>
      </c>
      <c r="K1549">
        <f>IF(DEGREES(ACOS(SIN(RADIANS(G1549))*SIN(RADIANS(E1549))+COS(RADIANS(G1549))*COS(RADIANS(E1549))*COS(RADIANS(K1539))))&gt;90,0,$F$4*$F$5/E1548^2*(SIN(RADIANS(G1549))*SIN(RADIANS(E1549))+COS(RADIANS(G1549))*COS(RADIANS(E1549))*COS(RADIANS(K1539))))</f>
        <v>0</v>
      </c>
      <c r="L1549">
        <f>IF(DEGREES(ACOS(SIN(RADIANS(G1549))*SIN(RADIANS(E1549))+COS(RADIANS(G1549))*COS(RADIANS(E1549))*COS(RADIANS(L1539))))&gt;90,0,$F$4*$F$5/E1548^2*(SIN(RADIANS(G1549))*SIN(RADIANS(E1549))+COS(RADIANS(G1549))*COS(RADIANS(E1549))*COS(RADIANS(L1539))))</f>
        <v>0</v>
      </c>
      <c r="M1549">
        <f>IF(DEGREES(ACOS(SIN(RADIANS(G1549))*SIN(RADIANS(E1549))+COS(RADIANS(G1549))*COS(RADIANS(E1549))*COS(RADIANS(M1539))))&gt;90,0,$F$4*$F$5/E1548^2*(SIN(RADIANS(G1549))*SIN(RADIANS(E1549))+COS(RADIANS(G1549))*COS(RADIANS(E1549))*COS(RADIANS(M1539))))</f>
        <v>0</v>
      </c>
      <c r="N1549">
        <f>IF(DEGREES(ACOS(SIN(RADIANS(G1549))*SIN(RADIANS(E1549))+COS(RADIANS(G1549))*COS(RADIANS(E1549))*COS(RADIANS(N1539))))&gt;90,0,$F$4*$F$5/E1548^2*(SIN(RADIANS(G1549))*SIN(RADIANS(E1549))+COS(RADIANS(G1549))*COS(RADIANS(E1549))*COS(RADIANS(N1539))))</f>
        <v>0</v>
      </c>
      <c r="O1549">
        <f>IF(DEGREES(ACOS(SIN(RADIANS(G1549))*SIN(RADIANS(E1549))+COS(RADIANS(G1549))*COS(RADIANS(E1549))*COS(RADIANS(O1539))))&gt;90,0,$F$4*$F$5/E1548^2*(SIN(RADIANS(G1549))*SIN(RADIANS(E1549))+COS(RADIANS(G1549))*COS(RADIANS(E1549))*COS(RADIANS(O1539))))</f>
        <v>0</v>
      </c>
      <c r="P1549">
        <f>IF(DEGREES(ACOS(SIN(RADIANS(G1549))*SIN(RADIANS(E1549))+COS(RADIANS(G1549))*COS(RADIANS(E1549))*COS(RADIANS(P1539))))&gt;90,0,$F$4*$F$5/E1548^2*(SIN(RADIANS(G1549))*SIN(RADIANS(E1549))+COS(RADIANS(G1549))*COS(RADIANS(E1549))*COS(RADIANS(P1539))))</f>
        <v>0</v>
      </c>
      <c r="Q1549">
        <f>IF(DEGREES(ACOS(SIN(RADIANS(G1549))*SIN(RADIANS(E1549))+COS(RADIANS(G1549))*COS(RADIANS(E1549))*COS(RADIANS(Q1539))))&gt;90,0,$F$4*$F$5/E1548^2*(SIN(RADIANS(G1549))*SIN(RADIANS(E1549))+COS(RADIANS(G1549))*COS(RADIANS(E1549))*COS(RADIANS(Q1539))))</f>
        <v>0</v>
      </c>
      <c r="R1549" t="e">
        <f>IF(DEGREES(ACOS(SIN(RADIANS(G1549))*SIN(RADIANS(E1549))+COS(RADIANS(G1549))*COS(RADIANS(E1549))*COS(RADIANS(R1539))))&gt;90,0,$F$4*$F$5/E1548^2*(SIN(RADIANS(G1549))*SIN(RADIANS(E1549))+COS(RADIANS(G1549))*COS(RADIANS(E1549))*COS(RADIANS(R1539))))</f>
        <v>#DIV/0!</v>
      </c>
      <c r="S1549" t="e">
        <f>IF(DEGREES(ACOS(SIN(RADIANS(G1549))*SIN(RADIANS(E1549))+COS(RADIANS(G1549))*COS(RADIANS(E1549))*COS(RADIANS(S1539))))&gt;90,0,$F$4*$F$5/E1548^2*(SIN(RADIANS(G1549))*SIN(RADIANS(E1549))+COS(RADIANS(G1549))*COS(RADIANS(E1549))*COS(RADIANS(S1539))))</f>
        <v>#DIV/0!</v>
      </c>
      <c r="T1549" t="e">
        <f>IF(DEGREES(ACOS(SIN(RADIANS(G1549))*SIN(RADIANS(E1549))+COS(RADIANS(G1549))*COS(RADIANS(E1549))*COS(RADIANS(T1539))))&gt;90,0,$F$4*$F$5/E1548^2*(SIN(RADIANS(G1549))*SIN(RADIANS(E1549))+COS(RADIANS(G1549))*COS(RADIANS(E1549))*COS(RADIANS(T1539))))</f>
        <v>#DIV/0!</v>
      </c>
      <c r="U1549" t="e">
        <f>IF(DEGREES(ACOS(SIN(RADIANS(G1549))*SIN(RADIANS(E1549))+COS(RADIANS(G1549))*COS(RADIANS(E1549))*COS(RADIANS(U1539))))&gt;90,0,$F$4*$F$5/E1548^2*(SIN(RADIANS(G1549))*SIN(RADIANS(E1549))+COS(RADIANS(G1549))*COS(RADIANS(E1549))*COS(RADIANS(U1539))))</f>
        <v>#DIV/0!</v>
      </c>
      <c r="V1549" t="e">
        <f>IF(DEGREES(ACOS(SIN(RADIANS(G1549))*SIN(RADIANS(E1549))+COS(RADIANS(G1549))*COS(RADIANS(E1549))*COS(RADIANS(V1539))))&gt;90,0,$F$4*$F$5/E1548^2*(SIN(RADIANS(G1549))*SIN(RADIANS(E1549))+COS(RADIANS(G1549))*COS(RADIANS(E1549))*COS(RADIANS(V1539))))</f>
        <v>#DIV/0!</v>
      </c>
      <c r="W1549" t="e">
        <f>IF(DEGREES(ACOS(SIN(RADIANS(G1549))*SIN(RADIANS(E1549))+COS(RADIANS(G1549))*COS(RADIANS(E1549))*COS(RADIANS(W1539))))&gt;90,0,$F$4*$F$5/E1548^2*(SIN(RADIANS(G1549))*SIN(RADIANS(E1549))+COS(RADIANS(G1549))*COS(RADIANS(E1549))*COS(RADIANS(W1539))))</f>
        <v>#DIV/0!</v>
      </c>
      <c r="X1549" t="e">
        <f>IF(DEGREES(ACOS(SIN(RADIANS(G1549))*SIN(RADIANS(E1549))+COS(RADIANS(G1549))*COS(RADIANS(E1549))*COS(RADIANS(X1539))))&gt;90,0,$F$4*$F$5/E1548^2*(SIN(RADIANS(G1549))*SIN(RADIANS(E1549))+COS(RADIANS(G1549))*COS(RADIANS(E1549))*COS(RADIANS(X1539))))</f>
        <v>#DIV/0!</v>
      </c>
      <c r="Y1549" t="e">
        <f>IF(DEGREES(ACOS(SIN(RADIANS(G1549))*SIN(RADIANS(E1549))+COS(RADIANS(G1549))*COS(RADIANS(E1549))*COS(RADIANS(Y1539))))&gt;90,0,$F$4*$F$5/E1548^2*(SIN(RADIANS(G1549))*SIN(RADIANS(E1549))+COS(RADIANS(G1549))*COS(RADIANS(E1549))*COS(RADIANS(Y1539))))</f>
        <v>#DIV/0!</v>
      </c>
      <c r="Z1549" t="e">
        <f>IF(DEGREES(ACOS(SIN(RADIANS(G1549))*SIN(RADIANS(E1549))+COS(RADIANS(G1549))*COS(RADIANS(E1549))*COS(RADIANS(Z1539))))&gt;90,0,$F$4*$F$5/E1548^2*(SIN(RADIANS(G1549))*SIN(RADIANS(E1549))+COS(RADIANS(G1549))*COS(RADIANS(E1549))*COS(RADIANS(Z1539))))</f>
        <v>#DIV/0!</v>
      </c>
      <c r="AA1549" t="e">
        <f>IF(DEGREES(ACOS(SIN(RADIANS(G1549))*SIN(RADIANS(E1549))+COS(RADIANS(G1549))*COS(RADIANS(E1549))*COS(RADIANS(AA1539))))&gt;90,0,$F$4*$F$5/E1548^2*(SIN(RADIANS(G1549))*SIN(RADIANS(E1549))+COS(RADIANS(G1549))*COS(RADIANS(E1549))*COS(RADIANS(AA1539))))</f>
        <v>#DIV/0!</v>
      </c>
      <c r="AB1549" t="e">
        <f>IF(DEGREES(ACOS(SIN(RADIANS(G1549))*SIN(RADIANS(E1549))+COS(RADIANS(G1549))*COS(RADIANS(E1549))*COS(RADIANS(AB1539))))&gt;90,0,$F$4*$F$5/E1548^2*(SIN(RADIANS(G1549))*SIN(RADIANS(E1549))+COS(RADIANS(G1549))*COS(RADIANS(E1549))*COS(RADIANS(AB1539))))</f>
        <v>#DIV/0!</v>
      </c>
      <c r="AC1549" t="e">
        <f>IF(DEGREES(ACOS(SIN(RADIANS(G1549))*SIN(RADIANS(E1549))+COS(RADIANS(G1549))*COS(RADIANS(E1549))*COS(RADIANS(AC1539))))&gt;90,0,$F$4*$F$5/E1548^2*(SIN(RADIANS(G1549))*SIN(RADIANS(E1549))+COS(RADIANS(G1549))*COS(RADIANS(E1549))*COS(RADIANS(AC1539))))</f>
        <v>#DIV/0!</v>
      </c>
      <c r="AD1549" t="e">
        <f>IF(DEGREES(ACOS(SIN(RADIANS(G1549))*SIN(RADIANS(E1549))+COS(RADIANS(G1549))*COS(RADIANS(E1549))*COS(RADIANS(AD1539))))&gt;90,0,$F$4*$F$5/E1548^2*(SIN(RADIANS(G1549))*SIN(RADIANS(E1549))+COS(RADIANS(G1549))*COS(RADIANS(E1549))*COS(RADIANS(AD1539))))</f>
        <v>#DIV/0!</v>
      </c>
      <c r="AE1549" t="e">
        <f>IF(DEGREES(ACOS(SIN(RADIANS(G1549))*SIN(RADIANS(E1549))+COS(RADIANS(G1549))*COS(RADIANS(E1549))*COS(RADIANS(AE1539))))&gt;90,0,$F$4*$F$5/E1548^2*(SIN(RADIANS(G1549))*SIN(RADIANS(E1549))+COS(RADIANS(G1549))*COS(RADIANS(E1549))*COS(RADIANS(AE1539))))</f>
        <v>#DIV/0!</v>
      </c>
      <c r="AF1549" t="e">
        <f>IF(DEGREES(ACOS(SIN(RADIANS(G1549))*SIN(RADIANS(E1549))+COS(RADIANS(G1549))*COS(RADIANS(E1549))*COS(RADIANS(AF1539))))&gt;90,0,$F$4*$F$5/E1548^2*(SIN(RADIANS(G1549))*SIN(RADIANS(E1549))+COS(RADIANS(G1549))*COS(RADIANS(E1549))*COS(RADIANS(AF1539))))</f>
        <v>#DIV/0!</v>
      </c>
      <c r="AG1549" t="e">
        <f>IF(DEGREES(ACOS(SIN(RADIANS(G1549))*SIN(RADIANS(E1549))+COS(RADIANS(G1549))*COS(RADIANS(E1549))*COS(RADIANS(AG1539))))&gt;90,0,$F$4*$F$5/E1548^2*(SIN(RADIANS(G1549))*SIN(RADIANS(E1549))+COS(RADIANS(G1549))*COS(RADIANS(E1549))*COS(RADIANS(AG1539))))</f>
        <v>#DIV/0!</v>
      </c>
      <c r="AH1549" t="e">
        <f>IF(DEGREES(ACOS(SIN(RADIANS(G1549))*SIN(RADIANS(E1549))+COS(RADIANS(G1549))*COS(RADIANS(E1549))*COS(RADIANS(AH1539))))&gt;90,0,$F$4*$F$5/E1548^2*(SIN(RADIANS(G1549))*SIN(RADIANS(E1549))+COS(RADIANS(G1549))*COS(RADIANS(E1549))*COS(RADIANS(AH1539))))</f>
        <v>#DIV/0!</v>
      </c>
      <c r="AI1549" t="e">
        <f>IF(DEGREES(ACOS(SIN(RADIANS(G1549))*SIN(RADIANS(E1549))+COS(RADIANS(G1549))*COS(RADIANS(E1549))*COS(RADIANS(AI1539))))&gt;90,0,$F$4*$F$5/E1548^2*(SIN(RADIANS(G1549))*SIN(RADIANS(E1549))+COS(RADIANS(G1549))*COS(RADIANS(E1549))*COS(RADIANS(AI1539))))</f>
        <v>#DIV/0!</v>
      </c>
      <c r="AJ1549" t="e">
        <f>IF(DEGREES(ACOS(SIN(RADIANS(G1549))*SIN(RADIANS(E1549))+COS(RADIANS(G1549))*COS(RADIANS(E1549))*COS(RADIANS(AJ1539))))&gt;90,0,$F$4*$F$5/E1548^2*(SIN(RADIANS(G1549))*SIN(RADIANS(E1549))+COS(RADIANS(G1549))*COS(RADIANS(E1549))*COS(RADIANS(AJ1539))))</f>
        <v>#DIV/0!</v>
      </c>
      <c r="AK1549">
        <f>IF(DEGREES(ACOS(SIN(RADIANS(G1549))*SIN(RADIANS(E1549))+COS(RADIANS(G1549))*COS(RADIANS(E1549))*COS(RADIANS(AK1539))))&gt;90,0,$F$4*$F$5/E1548^2*(SIN(RADIANS(G1549))*SIN(RADIANS(E1549))+COS(RADIANS(G1549))*COS(RADIANS(E1549))*COS(RADIANS(AK1539))))</f>
        <v>0</v>
      </c>
      <c r="AL1549">
        <f>IF(DEGREES(ACOS(SIN(RADIANS(G1549))*SIN(RADIANS(E1549))+COS(RADIANS(G1549))*COS(RADIANS(E1549))*COS(RADIANS(AL1539))))&gt;90,0,$F$4*$F$5/E1548^2*(SIN(RADIANS(G1549))*SIN(RADIANS(E1549))+COS(RADIANS(G1549))*COS(RADIANS(E1549))*COS(RADIANS(AL1539))))</f>
        <v>0</v>
      </c>
      <c r="AM1549">
        <f>IF(DEGREES(ACOS(SIN(RADIANS(G1549))*SIN(RADIANS(E1549))+COS(RADIANS(G1549))*COS(RADIANS(E1549))*COS(RADIANS(AM1539))))&gt;90,0,$F$4*$F$5/E1548^2*(SIN(RADIANS(G1549))*SIN(RADIANS(E1549))+COS(RADIANS(G1549))*COS(RADIANS(E1549))*COS(RADIANS(AM1539))))</f>
        <v>0</v>
      </c>
      <c r="AN1549">
        <f>IF(DEGREES(ACOS(SIN(RADIANS(G1549))*SIN(RADIANS(E1549))+COS(RADIANS(G1549))*COS(RADIANS(E1549))*COS(RADIANS(AN1539))))&gt;90,0,$F$4*$F$5/E1548^2*(SIN(RADIANS(G1549))*SIN(RADIANS(E1549))+COS(RADIANS(G1549))*COS(RADIANS(E1549))*COS(RADIANS(AN1539))))</f>
        <v>0</v>
      </c>
      <c r="AO1549">
        <f>IF(DEGREES(ACOS(SIN(RADIANS(G1549))*SIN(RADIANS(E1549))+COS(RADIANS(G1549))*COS(RADIANS(E1549))*COS(RADIANS(AO1539))))&gt;90,0,$F$4*$F$5/E1548^2*(SIN(RADIANS(G1549))*SIN(RADIANS(E1549))+COS(RADIANS(G1549))*COS(RADIANS(E1549))*COS(RADIANS(AO1539))))</f>
        <v>0</v>
      </c>
      <c r="AP1549">
        <f>IF(DEGREES(ACOS(SIN(RADIANS(G1549))*SIN(RADIANS(E1549))+COS(RADIANS(G1549))*COS(RADIANS(E1549))*COS(RADIANS(AP1539))))&gt;90,0,$F$4*$F$5/E1548^2*(SIN(RADIANS(G1549))*SIN(RADIANS(E1549))+COS(RADIANS(G1549))*COS(RADIANS(E1549))*COS(RADIANS(AP1539))))</f>
        <v>0</v>
      </c>
      <c r="AQ1549">
        <f>IF(DEGREES(ACOS(SIN(RADIANS(G1549))*SIN(RADIANS(E1549))+COS(RADIANS(G1549))*COS(RADIANS(E1549))*COS(RADIANS(AQ1539))))&gt;90,0,$F$4*$F$5/E1548^2*(SIN(RADIANS(G1549))*SIN(RADIANS(E1549))+COS(RADIANS(G1549))*COS(RADIANS(E1549))*COS(RADIANS(AQ1539))))</f>
        <v>0</v>
      </c>
      <c r="AR1549">
        <f>IF(DEGREES(ACOS(SIN(RADIANS(G1549))*SIN(RADIANS(E1549))+COS(RADIANS(G1549))*COS(RADIANS(E1549))*COS(RADIANS(AR1539))))&gt;90,0,$F$4*$F$5/E1548^2*(SIN(RADIANS(G1549))*SIN(RADIANS(E1549))+COS(RADIANS(G1549))*COS(RADIANS(E1549))*COS(RADIANS(AR1539))))</f>
        <v>0</v>
      </c>
    </row>
    <row r="1550" spans="2:44" x14ac:dyDescent="0.5">
      <c r="B1550" s="40" t="s">
        <v>786</v>
      </c>
      <c r="E1550">
        <f>IF($F$10=0,IF(E1541&lt;360,E1541,E1541-360),($F$10+1)*E1541)</f>
        <v>290</v>
      </c>
      <c r="G1550">
        <v>0</v>
      </c>
      <c r="I1550">
        <f>IF(DEGREES(ACOS(SIN(RADIANS(G1550))*SIN(RADIANS(E1549))+COS(RADIANS(G1550))*COS(RADIANS(E1549))*COS(RADIANS(I1539))))&gt;90,0,$F$4*$F$5/E1548^2*(SIN(RADIANS(G1550))*SIN(RADIANS(E1549))+COS(RADIANS(G1550))*COS(RADIANS(E1549))*COS(RADIANS(I1539))))</f>
        <v>0</v>
      </c>
      <c r="J1550">
        <f>IF(DEGREES(ACOS(SIN(RADIANS(G1550))*SIN(RADIANS(E1549))+COS(RADIANS(G1550))*COS(RADIANS(E1549))*COS(RADIANS(J1539))))&gt;90,0,$F$4*$F$5/E1548^2*(SIN(RADIANS(G1550))*SIN(RADIANS(E1549))+COS(RADIANS(G1550))*COS(RADIANS(E1549))*COS(RADIANS(J1539))))</f>
        <v>0</v>
      </c>
      <c r="K1550">
        <f>IF(DEGREES(ACOS(SIN(RADIANS(G1550))*SIN(RADIANS(E1549))+COS(RADIANS(G1550))*COS(RADIANS(E1549))*COS(RADIANS(K1539))))&gt;90,0,$F$4*$F$5/E1548^2*(SIN(RADIANS(G1550))*SIN(RADIANS(E1549))+COS(RADIANS(G1550))*COS(RADIANS(E1549))*COS(RADIANS(K1539))))</f>
        <v>0</v>
      </c>
      <c r="L1550">
        <f>IF(DEGREES(ACOS(SIN(RADIANS(G1550))*SIN(RADIANS(E1549))+COS(RADIANS(G1550))*COS(RADIANS(E1549))*COS(RADIANS(L1539))))&gt;90,0,$F$4*$F$5/E1548^2*(SIN(RADIANS(G1550))*SIN(RADIANS(E1549))+COS(RADIANS(G1550))*COS(RADIANS(E1549))*COS(RADIANS(L1539))))</f>
        <v>0</v>
      </c>
      <c r="M1550">
        <f>IF(DEGREES(ACOS(SIN(RADIANS(G1550))*SIN(RADIANS(E1549))+COS(RADIANS(G1550))*COS(RADIANS(E1549))*COS(RADIANS(M1539))))&gt;90,0,$F$4*$F$5/E1548^2*(SIN(RADIANS(G1550))*SIN(RADIANS(E1549))+COS(RADIANS(G1550))*COS(RADIANS(E1549))*COS(RADIANS(M1539))))</f>
        <v>0</v>
      </c>
      <c r="N1550">
        <f>IF(DEGREES(ACOS(SIN(RADIANS(G1550))*SIN(RADIANS(E1549))+COS(RADIANS(G1550))*COS(RADIANS(E1549))*COS(RADIANS(N1539))))&gt;90,0,$F$4*$F$5/E1548^2*(SIN(RADIANS(G1550))*SIN(RADIANS(E1549))+COS(RADIANS(G1550))*COS(RADIANS(E1549))*COS(RADIANS(N1539))))</f>
        <v>0</v>
      </c>
      <c r="O1550">
        <f>IF(DEGREES(ACOS(SIN(RADIANS(G1550))*SIN(RADIANS(E1549))+COS(RADIANS(G1550))*COS(RADIANS(E1549))*COS(RADIANS(O1539))))&gt;90,0,$F$4*$F$5/E1548^2*(SIN(RADIANS(G1550))*SIN(RADIANS(E1549))+COS(RADIANS(G1550))*COS(RADIANS(E1549))*COS(RADIANS(O1539))))</f>
        <v>0</v>
      </c>
      <c r="P1550">
        <f>IF(DEGREES(ACOS(SIN(RADIANS(G1550))*SIN(RADIANS(E1549))+COS(RADIANS(G1550))*COS(RADIANS(E1549))*COS(RADIANS(P1539))))&gt;90,0,$F$4*$F$5/E1548^2*(SIN(RADIANS(G1550))*SIN(RADIANS(E1549))+COS(RADIANS(G1550))*COS(RADIANS(E1549))*COS(RADIANS(P1539))))</f>
        <v>0</v>
      </c>
      <c r="Q1550">
        <f>IF(DEGREES(ACOS(SIN(RADIANS(G1550))*SIN(RADIANS(E1549))+COS(RADIANS(G1550))*COS(RADIANS(E1549))*COS(RADIANS(Q1539))))&gt;90,0,$F$4*$F$5/E1548^2*(SIN(RADIANS(G1550))*SIN(RADIANS(E1549))+COS(RADIANS(G1550))*COS(RADIANS(E1549))*COS(RADIANS(Q1539))))</f>
        <v>0</v>
      </c>
      <c r="R1550" t="e">
        <f>IF(DEGREES(ACOS(SIN(RADIANS(G1550))*SIN(RADIANS(E1549))+COS(RADIANS(G1550))*COS(RADIANS(E1549))*COS(RADIANS(R1539))))&gt;90,0,$F$4*$F$5/E1548^2*(SIN(RADIANS(G1550))*SIN(RADIANS(E1549))+COS(RADIANS(G1550))*COS(RADIANS(E1549))*COS(RADIANS(R1539))))</f>
        <v>#DIV/0!</v>
      </c>
      <c r="S1550" t="e">
        <f>IF(DEGREES(ACOS(SIN(RADIANS(G1550))*SIN(RADIANS(E1549))+COS(RADIANS(G1550))*COS(RADIANS(E1549))*COS(RADIANS(S1539))))&gt;90,0,$F$4*$F$5/E1548^2*(SIN(RADIANS(G1550))*SIN(RADIANS(E1549))+COS(RADIANS(G1550))*COS(RADIANS(E1549))*COS(RADIANS(S1539))))</f>
        <v>#DIV/0!</v>
      </c>
      <c r="T1550" t="e">
        <f>IF(DEGREES(ACOS(SIN(RADIANS(G1550))*SIN(RADIANS(E1549))+COS(RADIANS(G1550))*COS(RADIANS(E1549))*COS(RADIANS(T1539))))&gt;90,0,$F$4*$F$5/E1548^2*(SIN(RADIANS(G1550))*SIN(RADIANS(E1549))+COS(RADIANS(G1550))*COS(RADIANS(E1549))*COS(RADIANS(T1539))))</f>
        <v>#DIV/0!</v>
      </c>
      <c r="U1550" t="e">
        <f>IF(DEGREES(ACOS(SIN(RADIANS(G1550))*SIN(RADIANS(E1549))+COS(RADIANS(G1550))*COS(RADIANS(E1549))*COS(RADIANS(U1539))))&gt;90,0,$F$4*$F$5/E1548^2*(SIN(RADIANS(G1550))*SIN(RADIANS(E1549))+COS(RADIANS(G1550))*COS(RADIANS(E1549))*COS(RADIANS(U1539))))</f>
        <v>#DIV/0!</v>
      </c>
      <c r="V1550" t="e">
        <f>IF(DEGREES(ACOS(SIN(RADIANS(G1550))*SIN(RADIANS(E1549))+COS(RADIANS(G1550))*COS(RADIANS(E1549))*COS(RADIANS(V1539))))&gt;90,0,$F$4*$F$5/E1548^2*(SIN(RADIANS(G1550))*SIN(RADIANS(E1549))+COS(RADIANS(G1550))*COS(RADIANS(E1549))*COS(RADIANS(V1539))))</f>
        <v>#DIV/0!</v>
      </c>
      <c r="W1550" t="e">
        <f>IF(DEGREES(ACOS(SIN(RADIANS(G1550))*SIN(RADIANS(E1549))+COS(RADIANS(G1550))*COS(RADIANS(E1549))*COS(RADIANS(W1539))))&gt;90,0,$F$4*$F$5/E1548^2*(SIN(RADIANS(G1550))*SIN(RADIANS(E1549))+COS(RADIANS(G1550))*COS(RADIANS(E1549))*COS(RADIANS(W1539))))</f>
        <v>#DIV/0!</v>
      </c>
      <c r="X1550" t="e">
        <f>IF(DEGREES(ACOS(SIN(RADIANS(G1550))*SIN(RADIANS(E1549))+COS(RADIANS(G1550))*COS(RADIANS(E1549))*COS(RADIANS(X1539))))&gt;90,0,$F$4*$F$5/E1548^2*(SIN(RADIANS(G1550))*SIN(RADIANS(E1549))+COS(RADIANS(G1550))*COS(RADIANS(E1549))*COS(RADIANS(X1539))))</f>
        <v>#DIV/0!</v>
      </c>
      <c r="Y1550" t="e">
        <f>IF(DEGREES(ACOS(SIN(RADIANS(G1550))*SIN(RADIANS(E1549))+COS(RADIANS(G1550))*COS(RADIANS(E1549))*COS(RADIANS(Y1539))))&gt;90,0,$F$4*$F$5/E1548^2*(SIN(RADIANS(G1550))*SIN(RADIANS(E1549))+COS(RADIANS(G1550))*COS(RADIANS(E1549))*COS(RADIANS(Y1539))))</f>
        <v>#DIV/0!</v>
      </c>
      <c r="Z1550" t="e">
        <f>IF(DEGREES(ACOS(SIN(RADIANS(G1550))*SIN(RADIANS(E1549))+COS(RADIANS(G1550))*COS(RADIANS(E1549))*COS(RADIANS(Z1539))))&gt;90,0,$F$4*$F$5/E1548^2*(SIN(RADIANS(G1550))*SIN(RADIANS(E1549))+COS(RADIANS(G1550))*COS(RADIANS(E1549))*COS(RADIANS(Z1539))))</f>
        <v>#DIV/0!</v>
      </c>
      <c r="AA1550" t="e">
        <f>IF(DEGREES(ACOS(SIN(RADIANS(G1550))*SIN(RADIANS(E1549))+COS(RADIANS(G1550))*COS(RADIANS(E1549))*COS(RADIANS(AA1539))))&gt;90,0,$F$4*$F$5/E1548^2*(SIN(RADIANS(G1550))*SIN(RADIANS(E1549))+COS(RADIANS(G1550))*COS(RADIANS(E1549))*COS(RADIANS(AA1539))))</f>
        <v>#DIV/0!</v>
      </c>
      <c r="AB1550" t="e">
        <f>IF(DEGREES(ACOS(SIN(RADIANS(G1550))*SIN(RADIANS(E1549))+COS(RADIANS(G1550))*COS(RADIANS(E1549))*COS(RADIANS(AB1539))))&gt;90,0,$F$4*$F$5/E1548^2*(SIN(RADIANS(G1550))*SIN(RADIANS(E1549))+COS(RADIANS(G1550))*COS(RADIANS(E1549))*COS(RADIANS(AB1539))))</f>
        <v>#DIV/0!</v>
      </c>
      <c r="AC1550" t="e">
        <f>IF(DEGREES(ACOS(SIN(RADIANS(G1550))*SIN(RADIANS(E1549))+COS(RADIANS(G1550))*COS(RADIANS(E1549))*COS(RADIANS(AC1539))))&gt;90,0,$F$4*$F$5/E1548^2*(SIN(RADIANS(G1550))*SIN(RADIANS(E1549))+COS(RADIANS(G1550))*COS(RADIANS(E1549))*COS(RADIANS(AC1539))))</f>
        <v>#DIV/0!</v>
      </c>
      <c r="AD1550" t="e">
        <f>IF(DEGREES(ACOS(SIN(RADIANS(G1550))*SIN(RADIANS(E1549))+COS(RADIANS(G1550))*COS(RADIANS(E1549))*COS(RADIANS(AD1539))))&gt;90,0,$F$4*$F$5/E1548^2*(SIN(RADIANS(G1550))*SIN(RADIANS(E1549))+COS(RADIANS(G1550))*COS(RADIANS(E1549))*COS(RADIANS(AD1539))))</f>
        <v>#DIV/0!</v>
      </c>
      <c r="AE1550" t="e">
        <f>IF(DEGREES(ACOS(SIN(RADIANS(G1550))*SIN(RADIANS(E1549))+COS(RADIANS(G1550))*COS(RADIANS(E1549))*COS(RADIANS(AE1539))))&gt;90,0,$F$4*$F$5/E1548^2*(SIN(RADIANS(G1550))*SIN(RADIANS(E1549))+COS(RADIANS(G1550))*COS(RADIANS(E1549))*COS(RADIANS(AE1539))))</f>
        <v>#DIV/0!</v>
      </c>
      <c r="AF1550" t="e">
        <f>IF(DEGREES(ACOS(SIN(RADIANS(G1550))*SIN(RADIANS(E1549))+COS(RADIANS(G1550))*COS(RADIANS(E1549))*COS(RADIANS(AF1539))))&gt;90,0,$F$4*$F$5/E1548^2*(SIN(RADIANS(G1550))*SIN(RADIANS(E1549))+COS(RADIANS(G1550))*COS(RADIANS(E1549))*COS(RADIANS(AF1539))))</f>
        <v>#DIV/0!</v>
      </c>
      <c r="AG1550" t="e">
        <f>IF(DEGREES(ACOS(SIN(RADIANS(G1550))*SIN(RADIANS(E1549))+COS(RADIANS(G1550))*COS(RADIANS(E1549))*COS(RADIANS(AG1539))))&gt;90,0,$F$4*$F$5/E1548^2*(SIN(RADIANS(G1550))*SIN(RADIANS(E1549))+COS(RADIANS(G1550))*COS(RADIANS(E1549))*COS(RADIANS(AG1539))))</f>
        <v>#DIV/0!</v>
      </c>
      <c r="AH1550" t="e">
        <f>IF(DEGREES(ACOS(SIN(RADIANS(G1550))*SIN(RADIANS(E1549))+COS(RADIANS(G1550))*COS(RADIANS(E1549))*COS(RADIANS(AH1539))))&gt;90,0,$F$4*$F$5/E1548^2*(SIN(RADIANS(G1550))*SIN(RADIANS(E1549))+COS(RADIANS(G1550))*COS(RADIANS(E1549))*COS(RADIANS(AH1539))))</f>
        <v>#DIV/0!</v>
      </c>
      <c r="AI1550" t="e">
        <f>IF(DEGREES(ACOS(SIN(RADIANS(G1550))*SIN(RADIANS(E1549))+COS(RADIANS(G1550))*COS(RADIANS(E1549))*COS(RADIANS(AI1539))))&gt;90,0,$F$4*$F$5/E1548^2*(SIN(RADIANS(G1550))*SIN(RADIANS(E1549))+COS(RADIANS(G1550))*COS(RADIANS(E1549))*COS(RADIANS(AI1539))))</f>
        <v>#DIV/0!</v>
      </c>
      <c r="AJ1550" t="e">
        <f>IF(DEGREES(ACOS(SIN(RADIANS(G1550))*SIN(RADIANS(E1549))+COS(RADIANS(G1550))*COS(RADIANS(E1549))*COS(RADIANS(AJ1539))))&gt;90,0,$F$4*$F$5/E1548^2*(SIN(RADIANS(G1550))*SIN(RADIANS(E1549))+COS(RADIANS(G1550))*COS(RADIANS(E1549))*COS(RADIANS(AJ1539))))</f>
        <v>#DIV/0!</v>
      </c>
      <c r="AK1550">
        <f>IF(DEGREES(ACOS(SIN(RADIANS(G1550))*SIN(RADIANS(E1549))+COS(RADIANS(G1550))*COS(RADIANS(E1549))*COS(RADIANS(AK1539))))&gt;90,0,$F$4*$F$5/E1548^2*(SIN(RADIANS(G1550))*SIN(RADIANS(E1549))+COS(RADIANS(G1550))*COS(RADIANS(E1549))*COS(RADIANS(AK1539))))</f>
        <v>0</v>
      </c>
      <c r="AL1550">
        <f>IF(DEGREES(ACOS(SIN(RADIANS(G1550))*SIN(RADIANS(E1549))+COS(RADIANS(G1550))*COS(RADIANS(E1549))*COS(RADIANS(AL1539))))&gt;90,0,$F$4*$F$5/E1548^2*(SIN(RADIANS(G1550))*SIN(RADIANS(E1549))+COS(RADIANS(G1550))*COS(RADIANS(E1549))*COS(RADIANS(AL1539))))</f>
        <v>0</v>
      </c>
      <c r="AM1550">
        <f>IF(DEGREES(ACOS(SIN(RADIANS(G1550))*SIN(RADIANS(E1549))+COS(RADIANS(G1550))*COS(RADIANS(E1549))*COS(RADIANS(AM1539))))&gt;90,0,$F$4*$F$5/E1548^2*(SIN(RADIANS(G1550))*SIN(RADIANS(E1549))+COS(RADIANS(G1550))*COS(RADIANS(E1549))*COS(RADIANS(AM1539))))</f>
        <v>0</v>
      </c>
      <c r="AN1550">
        <f>IF(DEGREES(ACOS(SIN(RADIANS(G1550))*SIN(RADIANS(E1549))+COS(RADIANS(G1550))*COS(RADIANS(E1549))*COS(RADIANS(AN1539))))&gt;90,0,$F$4*$F$5/E1548^2*(SIN(RADIANS(G1550))*SIN(RADIANS(E1549))+COS(RADIANS(G1550))*COS(RADIANS(E1549))*COS(RADIANS(AN1539))))</f>
        <v>0</v>
      </c>
      <c r="AO1550">
        <f>IF(DEGREES(ACOS(SIN(RADIANS(G1550))*SIN(RADIANS(E1549))+COS(RADIANS(G1550))*COS(RADIANS(E1549))*COS(RADIANS(AO1539))))&gt;90,0,$F$4*$F$5/E1548^2*(SIN(RADIANS(G1550))*SIN(RADIANS(E1549))+COS(RADIANS(G1550))*COS(RADIANS(E1549))*COS(RADIANS(AO1539))))</f>
        <v>0</v>
      </c>
      <c r="AP1550">
        <f>IF(DEGREES(ACOS(SIN(RADIANS(G1550))*SIN(RADIANS(E1549))+COS(RADIANS(G1550))*COS(RADIANS(E1549))*COS(RADIANS(AP1539))))&gt;90,0,$F$4*$F$5/E1548^2*(SIN(RADIANS(G1550))*SIN(RADIANS(E1549))+COS(RADIANS(G1550))*COS(RADIANS(E1549))*COS(RADIANS(AP1539))))</f>
        <v>0</v>
      </c>
      <c r="AQ1550">
        <f>IF(DEGREES(ACOS(SIN(RADIANS(G1550))*SIN(RADIANS(E1549))+COS(RADIANS(G1550))*COS(RADIANS(E1549))*COS(RADIANS(AQ1539))))&gt;90,0,$F$4*$F$5/E1548^2*(SIN(RADIANS(G1550))*SIN(RADIANS(E1549))+COS(RADIANS(G1550))*COS(RADIANS(E1549))*COS(RADIANS(AQ1539))))</f>
        <v>0</v>
      </c>
      <c r="AR1550">
        <f>IF(DEGREES(ACOS(SIN(RADIANS(G1550))*SIN(RADIANS(E1549))+COS(RADIANS(G1550))*COS(RADIANS(E1549))*COS(RADIANS(AR1539))))&gt;90,0,$F$4*$F$5/E1548^2*(SIN(RADIANS(G1550))*SIN(RADIANS(E1549))+COS(RADIANS(G1550))*COS(RADIANS(E1549))*COS(RADIANS(AR1539))))</f>
        <v>0</v>
      </c>
    </row>
    <row r="1551" spans="2:44" x14ac:dyDescent="0.5">
      <c r="B1551" s="40" t="s">
        <v>787</v>
      </c>
      <c r="E1551">
        <f>E1550-E1542-360*ROUNDDOWN((E1550-E1542)/360,0)</f>
        <v>0</v>
      </c>
      <c r="G1551">
        <v>-10</v>
      </c>
      <c r="I1551">
        <f>IF(DEGREES(ACOS(SIN(RADIANS(G1551))*SIN(RADIANS(E1549))+COS(RADIANS(G1551))*COS(RADIANS(E1549))*COS(RADIANS(I1539))))&gt;90,0,$F$4*$F$5/E1548^2*(SIN(RADIANS(G1551))*SIN(RADIANS(E1549))+COS(RADIANS(G1551))*COS(RADIANS(E1549))*COS(RADIANS(I1539))))</f>
        <v>0</v>
      </c>
      <c r="J1551">
        <f>IF(DEGREES(ACOS(SIN(RADIANS(G1551))*SIN(RADIANS(E1549))+COS(RADIANS(G1551))*COS(RADIANS(E1549))*COS(RADIANS(J1539))))&gt;90,0,$F$4*$F$5/E1548^2*(SIN(RADIANS(G1551))*SIN(RADIANS(E1549))+COS(RADIANS(G1551))*COS(RADIANS(E1549))*COS(RADIANS(J1539))))</f>
        <v>0</v>
      </c>
      <c r="K1551">
        <f>IF(DEGREES(ACOS(SIN(RADIANS(G1551))*SIN(RADIANS(E1549))+COS(RADIANS(G1551))*COS(RADIANS(E1549))*COS(RADIANS(K1539))))&gt;90,0,$F$4*$F$5/E1548^2*(SIN(RADIANS(G1551))*SIN(RADIANS(E1549))+COS(RADIANS(G1551))*COS(RADIANS(E1549))*COS(RADIANS(K1539))))</f>
        <v>0</v>
      </c>
      <c r="L1551">
        <f>IF(DEGREES(ACOS(SIN(RADIANS(G1551))*SIN(RADIANS(E1549))+COS(RADIANS(G1551))*COS(RADIANS(E1549))*COS(RADIANS(L1539))))&gt;90,0,$F$4*$F$5/E1548^2*(SIN(RADIANS(G1551))*SIN(RADIANS(E1549))+COS(RADIANS(G1551))*COS(RADIANS(E1549))*COS(RADIANS(L1539))))</f>
        <v>0</v>
      </c>
      <c r="M1551">
        <f>IF(DEGREES(ACOS(SIN(RADIANS(G1551))*SIN(RADIANS(E1549))+COS(RADIANS(G1551))*COS(RADIANS(E1549))*COS(RADIANS(M1539))))&gt;90,0,$F$4*$F$5/E1548^2*(SIN(RADIANS(G1551))*SIN(RADIANS(E1549))+COS(RADIANS(G1551))*COS(RADIANS(E1549))*COS(RADIANS(M1539))))</f>
        <v>0</v>
      </c>
      <c r="N1551">
        <f>IF(DEGREES(ACOS(SIN(RADIANS(G1551))*SIN(RADIANS(E1549))+COS(RADIANS(G1551))*COS(RADIANS(E1549))*COS(RADIANS(N1539))))&gt;90,0,$F$4*$F$5/E1548^2*(SIN(RADIANS(G1551))*SIN(RADIANS(E1549))+COS(RADIANS(G1551))*COS(RADIANS(E1549))*COS(RADIANS(N1539))))</f>
        <v>0</v>
      </c>
      <c r="O1551">
        <f>IF(DEGREES(ACOS(SIN(RADIANS(G1551))*SIN(RADIANS(E1549))+COS(RADIANS(G1551))*COS(RADIANS(E1549))*COS(RADIANS(O1539))))&gt;90,0,$F$4*$F$5/E1548^2*(SIN(RADIANS(G1551))*SIN(RADIANS(E1549))+COS(RADIANS(G1551))*COS(RADIANS(E1549))*COS(RADIANS(O1539))))</f>
        <v>0</v>
      </c>
      <c r="P1551">
        <f>IF(DEGREES(ACOS(SIN(RADIANS(G1551))*SIN(RADIANS(E1549))+COS(RADIANS(G1551))*COS(RADIANS(E1549))*COS(RADIANS(P1539))))&gt;90,0,$F$4*$F$5/E1548^2*(SIN(RADIANS(G1551))*SIN(RADIANS(E1549))+COS(RADIANS(G1551))*COS(RADIANS(E1549))*COS(RADIANS(P1539))))</f>
        <v>0</v>
      </c>
      <c r="Q1551">
        <f>IF(DEGREES(ACOS(SIN(RADIANS(G1551))*SIN(RADIANS(E1549))+COS(RADIANS(G1551))*COS(RADIANS(E1549))*COS(RADIANS(Q1539))))&gt;90,0,$F$4*$F$5/E1548^2*(SIN(RADIANS(G1551))*SIN(RADIANS(E1549))+COS(RADIANS(G1551))*COS(RADIANS(E1549))*COS(RADIANS(Q1539))))</f>
        <v>0</v>
      </c>
      <c r="R1551" t="e">
        <f>IF(DEGREES(ACOS(SIN(RADIANS(G1551))*SIN(RADIANS(E1549))+COS(RADIANS(G1551))*COS(RADIANS(E1549))*COS(RADIANS(R1539))))&gt;90,0,$F$4*$F$5/E1548^2*(SIN(RADIANS(G1551))*SIN(RADIANS(E1549))+COS(RADIANS(G1551))*COS(RADIANS(E1549))*COS(RADIANS(R1539))))</f>
        <v>#DIV/0!</v>
      </c>
      <c r="S1551" t="e">
        <f>IF(DEGREES(ACOS(SIN(RADIANS(G1551))*SIN(RADIANS(E1549))+COS(RADIANS(G1551))*COS(RADIANS(E1549))*COS(RADIANS(S1539))))&gt;90,0,$F$4*$F$5/E1548^2*(SIN(RADIANS(G1551))*SIN(RADIANS(E1549))+COS(RADIANS(G1551))*COS(RADIANS(E1549))*COS(RADIANS(S1539))))</f>
        <v>#DIV/0!</v>
      </c>
      <c r="T1551" t="e">
        <f>IF(DEGREES(ACOS(SIN(RADIANS(G1551))*SIN(RADIANS(E1549))+COS(RADIANS(G1551))*COS(RADIANS(E1549))*COS(RADIANS(T1539))))&gt;90,0,$F$4*$F$5/E1548^2*(SIN(RADIANS(G1551))*SIN(RADIANS(E1549))+COS(RADIANS(G1551))*COS(RADIANS(E1549))*COS(RADIANS(T1539))))</f>
        <v>#DIV/0!</v>
      </c>
      <c r="U1551" t="e">
        <f>IF(DEGREES(ACOS(SIN(RADIANS(G1551))*SIN(RADIANS(E1549))+COS(RADIANS(G1551))*COS(RADIANS(E1549))*COS(RADIANS(U1539))))&gt;90,0,$F$4*$F$5/E1548^2*(SIN(RADIANS(G1551))*SIN(RADIANS(E1549))+COS(RADIANS(G1551))*COS(RADIANS(E1549))*COS(RADIANS(U1539))))</f>
        <v>#DIV/0!</v>
      </c>
      <c r="V1551" t="e">
        <f>IF(DEGREES(ACOS(SIN(RADIANS(G1551))*SIN(RADIANS(E1549))+COS(RADIANS(G1551))*COS(RADIANS(E1549))*COS(RADIANS(V1539))))&gt;90,0,$F$4*$F$5/E1548^2*(SIN(RADIANS(G1551))*SIN(RADIANS(E1549))+COS(RADIANS(G1551))*COS(RADIANS(E1549))*COS(RADIANS(V1539))))</f>
        <v>#DIV/0!</v>
      </c>
      <c r="W1551" t="e">
        <f>IF(DEGREES(ACOS(SIN(RADIANS(G1551))*SIN(RADIANS(E1549))+COS(RADIANS(G1551))*COS(RADIANS(E1549))*COS(RADIANS(W1539))))&gt;90,0,$F$4*$F$5/E1548^2*(SIN(RADIANS(G1551))*SIN(RADIANS(E1549))+COS(RADIANS(G1551))*COS(RADIANS(E1549))*COS(RADIANS(W1539))))</f>
        <v>#DIV/0!</v>
      </c>
      <c r="X1551" t="e">
        <f>IF(DEGREES(ACOS(SIN(RADIANS(G1551))*SIN(RADIANS(E1549))+COS(RADIANS(G1551))*COS(RADIANS(E1549))*COS(RADIANS(X1539))))&gt;90,0,$F$4*$F$5/E1548^2*(SIN(RADIANS(G1551))*SIN(RADIANS(E1549))+COS(RADIANS(G1551))*COS(RADIANS(E1549))*COS(RADIANS(X1539))))</f>
        <v>#DIV/0!</v>
      </c>
      <c r="Y1551" t="e">
        <f>IF(DEGREES(ACOS(SIN(RADIANS(G1551))*SIN(RADIANS(E1549))+COS(RADIANS(G1551))*COS(RADIANS(E1549))*COS(RADIANS(Y1539))))&gt;90,0,$F$4*$F$5/E1548^2*(SIN(RADIANS(G1551))*SIN(RADIANS(E1549))+COS(RADIANS(G1551))*COS(RADIANS(E1549))*COS(RADIANS(Y1539))))</f>
        <v>#DIV/0!</v>
      </c>
      <c r="Z1551" t="e">
        <f>IF(DEGREES(ACOS(SIN(RADIANS(G1551))*SIN(RADIANS(E1549))+COS(RADIANS(G1551))*COS(RADIANS(E1549))*COS(RADIANS(Z1539))))&gt;90,0,$F$4*$F$5/E1548^2*(SIN(RADIANS(G1551))*SIN(RADIANS(E1549))+COS(RADIANS(G1551))*COS(RADIANS(E1549))*COS(RADIANS(Z1539))))</f>
        <v>#DIV/0!</v>
      </c>
      <c r="AA1551" t="e">
        <f>IF(DEGREES(ACOS(SIN(RADIANS(G1551))*SIN(RADIANS(E1549))+COS(RADIANS(G1551))*COS(RADIANS(E1549))*COS(RADIANS(AA1539))))&gt;90,0,$F$4*$F$5/E1548^2*(SIN(RADIANS(G1551))*SIN(RADIANS(E1549))+COS(RADIANS(G1551))*COS(RADIANS(E1549))*COS(RADIANS(AA1539))))</f>
        <v>#DIV/0!</v>
      </c>
      <c r="AB1551" t="e">
        <f>IF(DEGREES(ACOS(SIN(RADIANS(G1551))*SIN(RADIANS(E1549))+COS(RADIANS(G1551))*COS(RADIANS(E1549))*COS(RADIANS(AB1539))))&gt;90,0,$F$4*$F$5/E1548^2*(SIN(RADIANS(G1551))*SIN(RADIANS(E1549))+COS(RADIANS(G1551))*COS(RADIANS(E1549))*COS(RADIANS(AB1539))))</f>
        <v>#DIV/0!</v>
      </c>
      <c r="AC1551" t="e">
        <f>IF(DEGREES(ACOS(SIN(RADIANS(G1551))*SIN(RADIANS(E1549))+COS(RADIANS(G1551))*COS(RADIANS(E1549))*COS(RADIANS(AC1539))))&gt;90,0,$F$4*$F$5/E1548^2*(SIN(RADIANS(G1551))*SIN(RADIANS(E1549))+COS(RADIANS(G1551))*COS(RADIANS(E1549))*COS(RADIANS(AC1539))))</f>
        <v>#DIV/0!</v>
      </c>
      <c r="AD1551" t="e">
        <f>IF(DEGREES(ACOS(SIN(RADIANS(G1551))*SIN(RADIANS(E1549))+COS(RADIANS(G1551))*COS(RADIANS(E1549))*COS(RADIANS(AD1539))))&gt;90,0,$F$4*$F$5/E1548^2*(SIN(RADIANS(G1551))*SIN(RADIANS(E1549))+COS(RADIANS(G1551))*COS(RADIANS(E1549))*COS(RADIANS(AD1539))))</f>
        <v>#DIV/0!</v>
      </c>
      <c r="AE1551" t="e">
        <f>IF(DEGREES(ACOS(SIN(RADIANS(G1551))*SIN(RADIANS(E1549))+COS(RADIANS(G1551))*COS(RADIANS(E1549))*COS(RADIANS(AE1539))))&gt;90,0,$F$4*$F$5/E1548^2*(SIN(RADIANS(G1551))*SIN(RADIANS(E1549))+COS(RADIANS(G1551))*COS(RADIANS(E1549))*COS(RADIANS(AE1539))))</f>
        <v>#DIV/0!</v>
      </c>
      <c r="AF1551" t="e">
        <f>IF(DEGREES(ACOS(SIN(RADIANS(G1551))*SIN(RADIANS(E1549))+COS(RADIANS(G1551))*COS(RADIANS(E1549))*COS(RADIANS(AF1539))))&gt;90,0,$F$4*$F$5/E1548^2*(SIN(RADIANS(G1551))*SIN(RADIANS(E1549))+COS(RADIANS(G1551))*COS(RADIANS(E1549))*COS(RADIANS(AF1539))))</f>
        <v>#DIV/0!</v>
      </c>
      <c r="AG1551" t="e">
        <f>IF(DEGREES(ACOS(SIN(RADIANS(G1551))*SIN(RADIANS(E1549))+COS(RADIANS(G1551))*COS(RADIANS(E1549))*COS(RADIANS(AG1539))))&gt;90,0,$F$4*$F$5/E1548^2*(SIN(RADIANS(G1551))*SIN(RADIANS(E1549))+COS(RADIANS(G1551))*COS(RADIANS(E1549))*COS(RADIANS(AG1539))))</f>
        <v>#DIV/0!</v>
      </c>
      <c r="AH1551" t="e">
        <f>IF(DEGREES(ACOS(SIN(RADIANS(G1551))*SIN(RADIANS(E1549))+COS(RADIANS(G1551))*COS(RADIANS(E1549))*COS(RADIANS(AH1539))))&gt;90,0,$F$4*$F$5/E1548^2*(SIN(RADIANS(G1551))*SIN(RADIANS(E1549))+COS(RADIANS(G1551))*COS(RADIANS(E1549))*COS(RADIANS(AH1539))))</f>
        <v>#DIV/0!</v>
      </c>
      <c r="AI1551" t="e">
        <f>IF(DEGREES(ACOS(SIN(RADIANS(G1551))*SIN(RADIANS(E1549))+COS(RADIANS(G1551))*COS(RADIANS(E1549))*COS(RADIANS(AI1539))))&gt;90,0,$F$4*$F$5/E1548^2*(SIN(RADIANS(G1551))*SIN(RADIANS(E1549))+COS(RADIANS(G1551))*COS(RADIANS(E1549))*COS(RADIANS(AI1539))))</f>
        <v>#DIV/0!</v>
      </c>
      <c r="AJ1551" t="e">
        <f>IF(DEGREES(ACOS(SIN(RADIANS(G1551))*SIN(RADIANS(E1549))+COS(RADIANS(G1551))*COS(RADIANS(E1549))*COS(RADIANS(AJ1539))))&gt;90,0,$F$4*$F$5/E1548^2*(SIN(RADIANS(G1551))*SIN(RADIANS(E1549))+COS(RADIANS(G1551))*COS(RADIANS(E1549))*COS(RADIANS(AJ1539))))</f>
        <v>#DIV/0!</v>
      </c>
      <c r="AK1551">
        <f>IF(DEGREES(ACOS(SIN(RADIANS(G1551))*SIN(RADIANS(E1549))+COS(RADIANS(G1551))*COS(RADIANS(E1549))*COS(RADIANS(AK1539))))&gt;90,0,$F$4*$F$5/E1548^2*(SIN(RADIANS(G1551))*SIN(RADIANS(E1549))+COS(RADIANS(G1551))*COS(RADIANS(E1549))*COS(RADIANS(AK1539))))</f>
        <v>0</v>
      </c>
      <c r="AL1551">
        <f>IF(DEGREES(ACOS(SIN(RADIANS(G1551))*SIN(RADIANS(E1549))+COS(RADIANS(G1551))*COS(RADIANS(E1549))*COS(RADIANS(AL1539))))&gt;90,0,$F$4*$F$5/E1548^2*(SIN(RADIANS(G1551))*SIN(RADIANS(E1549))+COS(RADIANS(G1551))*COS(RADIANS(E1549))*COS(RADIANS(AL1539))))</f>
        <v>0</v>
      </c>
      <c r="AM1551">
        <f>IF(DEGREES(ACOS(SIN(RADIANS(G1551))*SIN(RADIANS(E1549))+COS(RADIANS(G1551))*COS(RADIANS(E1549))*COS(RADIANS(AM1539))))&gt;90,0,$F$4*$F$5/E1548^2*(SIN(RADIANS(G1551))*SIN(RADIANS(E1549))+COS(RADIANS(G1551))*COS(RADIANS(E1549))*COS(RADIANS(AM1539))))</f>
        <v>0</v>
      </c>
      <c r="AN1551">
        <f>IF(DEGREES(ACOS(SIN(RADIANS(G1551))*SIN(RADIANS(E1549))+COS(RADIANS(G1551))*COS(RADIANS(E1549))*COS(RADIANS(AN1539))))&gt;90,0,$F$4*$F$5/E1548^2*(SIN(RADIANS(G1551))*SIN(RADIANS(E1549))+COS(RADIANS(G1551))*COS(RADIANS(E1549))*COS(RADIANS(AN1539))))</f>
        <v>0</v>
      </c>
      <c r="AO1551">
        <f>IF(DEGREES(ACOS(SIN(RADIANS(G1551))*SIN(RADIANS(E1549))+COS(RADIANS(G1551))*COS(RADIANS(E1549))*COS(RADIANS(AO1539))))&gt;90,0,$F$4*$F$5/E1548^2*(SIN(RADIANS(G1551))*SIN(RADIANS(E1549))+COS(RADIANS(G1551))*COS(RADIANS(E1549))*COS(RADIANS(AO1539))))</f>
        <v>0</v>
      </c>
      <c r="AP1551">
        <f>IF(DEGREES(ACOS(SIN(RADIANS(G1551))*SIN(RADIANS(E1549))+COS(RADIANS(G1551))*COS(RADIANS(E1549))*COS(RADIANS(AP1539))))&gt;90,0,$F$4*$F$5/E1548^2*(SIN(RADIANS(G1551))*SIN(RADIANS(E1549))+COS(RADIANS(G1551))*COS(RADIANS(E1549))*COS(RADIANS(AP1539))))</f>
        <v>0</v>
      </c>
      <c r="AQ1551">
        <f>IF(DEGREES(ACOS(SIN(RADIANS(G1551))*SIN(RADIANS(E1549))+COS(RADIANS(G1551))*COS(RADIANS(E1549))*COS(RADIANS(AQ1539))))&gt;90,0,$F$4*$F$5/E1548^2*(SIN(RADIANS(G1551))*SIN(RADIANS(E1549))+COS(RADIANS(G1551))*COS(RADIANS(E1549))*COS(RADIANS(AQ1539))))</f>
        <v>0</v>
      </c>
      <c r="AR1551">
        <f>IF(DEGREES(ACOS(SIN(RADIANS(G1551))*SIN(RADIANS(E1549))+COS(RADIANS(G1551))*COS(RADIANS(E1549))*COS(RADIANS(AR1539))))&gt;90,0,$F$4*$F$5/E1548^2*(SIN(RADIANS(G1551))*SIN(RADIANS(E1549))+COS(RADIANS(G1551))*COS(RADIANS(E1549))*COS(RADIANS(AR1539))))</f>
        <v>0</v>
      </c>
    </row>
    <row r="1552" spans="2:44" x14ac:dyDescent="0.5">
      <c r="G1552">
        <v>-20</v>
      </c>
      <c r="I1552">
        <f>IF(DEGREES(ACOS(SIN(RADIANS(G1552))*SIN(RADIANS(E1549))+COS(RADIANS(G1552))*COS(RADIANS(E1549))*COS(RADIANS(I1539))))&gt;90,0,$F$4*$F$5/E1548^2*(SIN(RADIANS(G1552))*SIN(RADIANS(E1549))+COS(RADIANS(G1552))*COS(RADIANS(E1549))*COS(RADIANS(I1539))))</f>
        <v>0</v>
      </c>
      <c r="J1552">
        <f>IF(DEGREES(ACOS(SIN(RADIANS(G1552))*SIN(RADIANS(E1549))+COS(RADIANS(G1552))*COS(RADIANS(E1549))*COS(RADIANS(J1539))))&gt;90,0,$F$4*$F$5/E1548^2*(SIN(RADIANS(G1552))*SIN(RADIANS(E1549))+COS(RADIANS(G1552))*COS(RADIANS(E1549))*COS(RADIANS(J1539))))</f>
        <v>0</v>
      </c>
      <c r="K1552">
        <f>IF(DEGREES(ACOS(SIN(RADIANS(G1552))*SIN(RADIANS(E1549))+COS(RADIANS(G1552))*COS(RADIANS(E1549))*COS(RADIANS(K1539))))&gt;90,0,$F$4*$F$5/E1548^2*(SIN(RADIANS(G1552))*SIN(RADIANS(E1549))+COS(RADIANS(G1552))*COS(RADIANS(E1549))*COS(RADIANS(K1539))))</f>
        <v>0</v>
      </c>
      <c r="L1552">
        <f>IF(DEGREES(ACOS(SIN(RADIANS(G1552))*SIN(RADIANS(E1549))+COS(RADIANS(G1552))*COS(RADIANS(E1549))*COS(RADIANS(L1539))))&gt;90,0,$F$4*$F$5/E1548^2*(SIN(RADIANS(G1552))*SIN(RADIANS(E1549))+COS(RADIANS(G1552))*COS(RADIANS(E1549))*COS(RADIANS(L1539))))</f>
        <v>0</v>
      </c>
      <c r="M1552">
        <f>IF(DEGREES(ACOS(SIN(RADIANS(G1552))*SIN(RADIANS(E1549))+COS(RADIANS(G1552))*COS(RADIANS(E1549))*COS(RADIANS(M1539))))&gt;90,0,$F$4*$F$5/E1548^2*(SIN(RADIANS(G1552))*SIN(RADIANS(E1549))+COS(RADIANS(G1552))*COS(RADIANS(E1549))*COS(RADIANS(M1539))))</f>
        <v>0</v>
      </c>
      <c r="N1552">
        <f>IF(DEGREES(ACOS(SIN(RADIANS(G1552))*SIN(RADIANS(E1549))+COS(RADIANS(G1552))*COS(RADIANS(E1549))*COS(RADIANS(N1539))))&gt;90,0,$F$4*$F$5/E1548^2*(SIN(RADIANS(G1552))*SIN(RADIANS(E1549))+COS(RADIANS(G1552))*COS(RADIANS(E1549))*COS(RADIANS(N1539))))</f>
        <v>0</v>
      </c>
      <c r="O1552">
        <f>IF(DEGREES(ACOS(SIN(RADIANS(G1552))*SIN(RADIANS(E1549))+COS(RADIANS(G1552))*COS(RADIANS(E1549))*COS(RADIANS(O1539))))&gt;90,0,$F$4*$F$5/E1548^2*(SIN(RADIANS(G1552))*SIN(RADIANS(E1549))+COS(RADIANS(G1552))*COS(RADIANS(E1549))*COS(RADIANS(O1539))))</f>
        <v>0</v>
      </c>
      <c r="P1552">
        <f>IF(DEGREES(ACOS(SIN(RADIANS(G1552))*SIN(RADIANS(E1549))+COS(RADIANS(G1552))*COS(RADIANS(E1549))*COS(RADIANS(P1539))))&gt;90,0,$F$4*$F$5/E1548^2*(SIN(RADIANS(G1552))*SIN(RADIANS(E1549))+COS(RADIANS(G1552))*COS(RADIANS(E1549))*COS(RADIANS(P1539))))</f>
        <v>0</v>
      </c>
      <c r="Q1552">
        <f>IF(DEGREES(ACOS(SIN(RADIANS(G1552))*SIN(RADIANS(E1549))+COS(RADIANS(G1552))*COS(RADIANS(E1549))*COS(RADIANS(Q1539))))&gt;90,0,$F$4*$F$5/E1548^2*(SIN(RADIANS(G1552))*SIN(RADIANS(E1549))+COS(RADIANS(G1552))*COS(RADIANS(E1549))*COS(RADIANS(Q1539))))</f>
        <v>0</v>
      </c>
      <c r="R1552" t="e">
        <f>IF(DEGREES(ACOS(SIN(RADIANS(G1552))*SIN(RADIANS(E1549))+COS(RADIANS(G1552))*COS(RADIANS(E1549))*COS(RADIANS(R1539))))&gt;90,0,$F$4*$F$5/E1548^2*(SIN(RADIANS(G1552))*SIN(RADIANS(E1549))+COS(RADIANS(G1552))*COS(RADIANS(E1549))*COS(RADIANS(R1539))))</f>
        <v>#DIV/0!</v>
      </c>
      <c r="S1552" t="e">
        <f>IF(DEGREES(ACOS(SIN(RADIANS(G1552))*SIN(RADIANS(E1549))+COS(RADIANS(G1552))*COS(RADIANS(E1549))*COS(RADIANS(S1539))))&gt;90,0,$F$4*$F$5/E1548^2*(SIN(RADIANS(G1552))*SIN(RADIANS(E1549))+COS(RADIANS(G1552))*COS(RADIANS(E1549))*COS(RADIANS(S1539))))</f>
        <v>#DIV/0!</v>
      </c>
      <c r="T1552" t="e">
        <f>IF(DEGREES(ACOS(SIN(RADIANS(G1552))*SIN(RADIANS(E1549))+COS(RADIANS(G1552))*COS(RADIANS(E1549))*COS(RADIANS(T1539))))&gt;90,0,$F$4*$F$5/E1548^2*(SIN(RADIANS(G1552))*SIN(RADIANS(E1549))+COS(RADIANS(G1552))*COS(RADIANS(E1549))*COS(RADIANS(T1539))))</f>
        <v>#DIV/0!</v>
      </c>
      <c r="U1552" t="e">
        <f>IF(DEGREES(ACOS(SIN(RADIANS(G1552))*SIN(RADIANS(E1549))+COS(RADIANS(G1552))*COS(RADIANS(E1549))*COS(RADIANS(U1539))))&gt;90,0,$F$4*$F$5/E1548^2*(SIN(RADIANS(G1552))*SIN(RADIANS(E1549))+COS(RADIANS(G1552))*COS(RADIANS(E1549))*COS(RADIANS(U1539))))</f>
        <v>#DIV/0!</v>
      </c>
      <c r="V1552" t="e">
        <f>IF(DEGREES(ACOS(SIN(RADIANS(G1552))*SIN(RADIANS(E1549))+COS(RADIANS(G1552))*COS(RADIANS(E1549))*COS(RADIANS(V1539))))&gt;90,0,$F$4*$F$5/E1548^2*(SIN(RADIANS(G1552))*SIN(RADIANS(E1549))+COS(RADIANS(G1552))*COS(RADIANS(E1549))*COS(RADIANS(V1539))))</f>
        <v>#DIV/0!</v>
      </c>
      <c r="W1552" t="e">
        <f>IF(DEGREES(ACOS(SIN(RADIANS(G1552))*SIN(RADIANS(E1549))+COS(RADIANS(G1552))*COS(RADIANS(E1549))*COS(RADIANS(W1539))))&gt;90,0,$F$4*$F$5/E1548^2*(SIN(RADIANS(G1552))*SIN(RADIANS(E1549))+COS(RADIANS(G1552))*COS(RADIANS(E1549))*COS(RADIANS(W1539))))</f>
        <v>#DIV/0!</v>
      </c>
      <c r="X1552" t="e">
        <f>IF(DEGREES(ACOS(SIN(RADIANS(G1552))*SIN(RADIANS(E1549))+COS(RADIANS(G1552))*COS(RADIANS(E1549))*COS(RADIANS(X1539))))&gt;90,0,$F$4*$F$5/E1548^2*(SIN(RADIANS(G1552))*SIN(RADIANS(E1549))+COS(RADIANS(G1552))*COS(RADIANS(E1549))*COS(RADIANS(X1539))))</f>
        <v>#DIV/0!</v>
      </c>
      <c r="Y1552" t="e">
        <f>IF(DEGREES(ACOS(SIN(RADIANS(G1552))*SIN(RADIANS(E1549))+COS(RADIANS(G1552))*COS(RADIANS(E1549))*COS(RADIANS(Y1539))))&gt;90,0,$F$4*$F$5/E1548^2*(SIN(RADIANS(G1552))*SIN(RADIANS(E1549))+COS(RADIANS(G1552))*COS(RADIANS(E1549))*COS(RADIANS(Y1539))))</f>
        <v>#DIV/0!</v>
      </c>
      <c r="Z1552" t="e">
        <f>IF(DEGREES(ACOS(SIN(RADIANS(G1552))*SIN(RADIANS(E1549))+COS(RADIANS(G1552))*COS(RADIANS(E1549))*COS(RADIANS(Z1539))))&gt;90,0,$F$4*$F$5/E1548^2*(SIN(RADIANS(G1552))*SIN(RADIANS(E1549))+COS(RADIANS(G1552))*COS(RADIANS(E1549))*COS(RADIANS(Z1539))))</f>
        <v>#DIV/0!</v>
      </c>
      <c r="AA1552" t="e">
        <f>IF(DEGREES(ACOS(SIN(RADIANS(G1552))*SIN(RADIANS(E1549))+COS(RADIANS(G1552))*COS(RADIANS(E1549))*COS(RADIANS(AA1539))))&gt;90,0,$F$4*$F$5/E1548^2*(SIN(RADIANS(G1552))*SIN(RADIANS(E1549))+COS(RADIANS(G1552))*COS(RADIANS(E1549))*COS(RADIANS(AA1539))))</f>
        <v>#DIV/0!</v>
      </c>
      <c r="AB1552" t="e">
        <f>IF(DEGREES(ACOS(SIN(RADIANS(G1552))*SIN(RADIANS(E1549))+COS(RADIANS(G1552))*COS(RADIANS(E1549))*COS(RADIANS(AB1539))))&gt;90,0,$F$4*$F$5/E1548^2*(SIN(RADIANS(G1552))*SIN(RADIANS(E1549))+COS(RADIANS(G1552))*COS(RADIANS(E1549))*COS(RADIANS(AB1539))))</f>
        <v>#DIV/0!</v>
      </c>
      <c r="AC1552" t="e">
        <f>IF(DEGREES(ACOS(SIN(RADIANS(G1552))*SIN(RADIANS(E1549))+COS(RADIANS(G1552))*COS(RADIANS(E1549))*COS(RADIANS(AC1539))))&gt;90,0,$F$4*$F$5/E1548^2*(SIN(RADIANS(G1552))*SIN(RADIANS(E1549))+COS(RADIANS(G1552))*COS(RADIANS(E1549))*COS(RADIANS(AC1539))))</f>
        <v>#DIV/0!</v>
      </c>
      <c r="AD1552" t="e">
        <f>IF(DEGREES(ACOS(SIN(RADIANS(G1552))*SIN(RADIANS(E1549))+COS(RADIANS(G1552))*COS(RADIANS(E1549))*COS(RADIANS(AD1539))))&gt;90,0,$F$4*$F$5/E1548^2*(SIN(RADIANS(G1552))*SIN(RADIANS(E1549))+COS(RADIANS(G1552))*COS(RADIANS(E1549))*COS(RADIANS(AD1539))))</f>
        <v>#DIV/0!</v>
      </c>
      <c r="AE1552" t="e">
        <f>IF(DEGREES(ACOS(SIN(RADIANS(G1552))*SIN(RADIANS(E1549))+COS(RADIANS(G1552))*COS(RADIANS(E1549))*COS(RADIANS(AE1539))))&gt;90,0,$F$4*$F$5/E1548^2*(SIN(RADIANS(G1552))*SIN(RADIANS(E1549))+COS(RADIANS(G1552))*COS(RADIANS(E1549))*COS(RADIANS(AE1539))))</f>
        <v>#DIV/0!</v>
      </c>
      <c r="AF1552" t="e">
        <f>IF(DEGREES(ACOS(SIN(RADIANS(G1552))*SIN(RADIANS(E1549))+COS(RADIANS(G1552))*COS(RADIANS(E1549))*COS(RADIANS(AF1539))))&gt;90,0,$F$4*$F$5/E1548^2*(SIN(RADIANS(G1552))*SIN(RADIANS(E1549))+COS(RADIANS(G1552))*COS(RADIANS(E1549))*COS(RADIANS(AF1539))))</f>
        <v>#DIV/0!</v>
      </c>
      <c r="AG1552" t="e">
        <f>IF(DEGREES(ACOS(SIN(RADIANS(G1552))*SIN(RADIANS(E1549))+COS(RADIANS(G1552))*COS(RADIANS(E1549))*COS(RADIANS(AG1539))))&gt;90,0,$F$4*$F$5/E1548^2*(SIN(RADIANS(G1552))*SIN(RADIANS(E1549))+COS(RADIANS(G1552))*COS(RADIANS(E1549))*COS(RADIANS(AG1539))))</f>
        <v>#DIV/0!</v>
      </c>
      <c r="AH1552" t="e">
        <f>IF(DEGREES(ACOS(SIN(RADIANS(G1552))*SIN(RADIANS(E1549))+COS(RADIANS(G1552))*COS(RADIANS(E1549))*COS(RADIANS(AH1539))))&gt;90,0,$F$4*$F$5/E1548^2*(SIN(RADIANS(G1552))*SIN(RADIANS(E1549))+COS(RADIANS(G1552))*COS(RADIANS(E1549))*COS(RADIANS(AH1539))))</f>
        <v>#DIV/0!</v>
      </c>
      <c r="AI1552" t="e">
        <f>IF(DEGREES(ACOS(SIN(RADIANS(G1552))*SIN(RADIANS(E1549))+COS(RADIANS(G1552))*COS(RADIANS(E1549))*COS(RADIANS(AI1539))))&gt;90,0,$F$4*$F$5/E1548^2*(SIN(RADIANS(G1552))*SIN(RADIANS(E1549))+COS(RADIANS(G1552))*COS(RADIANS(E1549))*COS(RADIANS(AI1539))))</f>
        <v>#DIV/0!</v>
      </c>
      <c r="AJ1552" t="e">
        <f>IF(DEGREES(ACOS(SIN(RADIANS(G1552))*SIN(RADIANS(E1549))+COS(RADIANS(G1552))*COS(RADIANS(E1549))*COS(RADIANS(AJ1539))))&gt;90,0,$F$4*$F$5/E1548^2*(SIN(RADIANS(G1552))*SIN(RADIANS(E1549))+COS(RADIANS(G1552))*COS(RADIANS(E1549))*COS(RADIANS(AJ1539))))</f>
        <v>#DIV/0!</v>
      </c>
      <c r="AK1552">
        <f>IF(DEGREES(ACOS(SIN(RADIANS(G1552))*SIN(RADIANS(E1549))+COS(RADIANS(G1552))*COS(RADIANS(E1549))*COS(RADIANS(AK1539))))&gt;90,0,$F$4*$F$5/E1548^2*(SIN(RADIANS(G1552))*SIN(RADIANS(E1549))+COS(RADIANS(G1552))*COS(RADIANS(E1549))*COS(RADIANS(AK1539))))</f>
        <v>0</v>
      </c>
      <c r="AL1552">
        <f>IF(DEGREES(ACOS(SIN(RADIANS(G1552))*SIN(RADIANS(E1549))+COS(RADIANS(G1552))*COS(RADIANS(E1549))*COS(RADIANS(AL1539))))&gt;90,0,$F$4*$F$5/E1548^2*(SIN(RADIANS(G1552))*SIN(RADIANS(E1549))+COS(RADIANS(G1552))*COS(RADIANS(E1549))*COS(RADIANS(AL1539))))</f>
        <v>0</v>
      </c>
      <c r="AM1552">
        <f>IF(DEGREES(ACOS(SIN(RADIANS(G1552))*SIN(RADIANS(E1549))+COS(RADIANS(G1552))*COS(RADIANS(E1549))*COS(RADIANS(AM1539))))&gt;90,0,$F$4*$F$5/E1548^2*(SIN(RADIANS(G1552))*SIN(RADIANS(E1549))+COS(RADIANS(G1552))*COS(RADIANS(E1549))*COS(RADIANS(AM1539))))</f>
        <v>0</v>
      </c>
      <c r="AN1552">
        <f>IF(DEGREES(ACOS(SIN(RADIANS(G1552))*SIN(RADIANS(E1549))+COS(RADIANS(G1552))*COS(RADIANS(E1549))*COS(RADIANS(AN1539))))&gt;90,0,$F$4*$F$5/E1548^2*(SIN(RADIANS(G1552))*SIN(RADIANS(E1549))+COS(RADIANS(G1552))*COS(RADIANS(E1549))*COS(RADIANS(AN1539))))</f>
        <v>0</v>
      </c>
      <c r="AO1552">
        <f>IF(DEGREES(ACOS(SIN(RADIANS(G1552))*SIN(RADIANS(E1549))+COS(RADIANS(G1552))*COS(RADIANS(E1549))*COS(RADIANS(AO1539))))&gt;90,0,$F$4*$F$5/E1548^2*(SIN(RADIANS(G1552))*SIN(RADIANS(E1549))+COS(RADIANS(G1552))*COS(RADIANS(E1549))*COS(RADIANS(AO1539))))</f>
        <v>0</v>
      </c>
      <c r="AP1552">
        <f>IF(DEGREES(ACOS(SIN(RADIANS(G1552))*SIN(RADIANS(E1549))+COS(RADIANS(G1552))*COS(RADIANS(E1549))*COS(RADIANS(AP1539))))&gt;90,0,$F$4*$F$5/E1548^2*(SIN(RADIANS(G1552))*SIN(RADIANS(E1549))+COS(RADIANS(G1552))*COS(RADIANS(E1549))*COS(RADIANS(AP1539))))</f>
        <v>0</v>
      </c>
      <c r="AQ1552">
        <f>IF(DEGREES(ACOS(SIN(RADIANS(G1552))*SIN(RADIANS(E1549))+COS(RADIANS(G1552))*COS(RADIANS(E1549))*COS(RADIANS(AQ1539))))&gt;90,0,$F$4*$F$5/E1548^2*(SIN(RADIANS(G1552))*SIN(RADIANS(E1549))+COS(RADIANS(G1552))*COS(RADIANS(E1549))*COS(RADIANS(AQ1539))))</f>
        <v>0</v>
      </c>
      <c r="AR1552">
        <f>IF(DEGREES(ACOS(SIN(RADIANS(G1552))*SIN(RADIANS(E1549))+COS(RADIANS(G1552))*COS(RADIANS(E1549))*COS(RADIANS(AR1539))))&gt;90,0,$F$4*$F$5/E1548^2*(SIN(RADIANS(G1552))*SIN(RADIANS(E1549))+COS(RADIANS(G1552))*COS(RADIANS(E1549))*COS(RADIANS(AR1539))))</f>
        <v>0</v>
      </c>
    </row>
    <row r="1553" spans="2:44" x14ac:dyDescent="0.5">
      <c r="G1553">
        <v>-30</v>
      </c>
      <c r="I1553">
        <f>IF(DEGREES(ACOS(SIN(RADIANS(G1553))*SIN(RADIANS(E1549))+COS(RADIANS(G1553))*COS(RADIANS(E1549))*COS(RADIANS(I1539))))&gt;90,0,$F$4*$F$5/E1548^2*(SIN(RADIANS(G1553))*SIN(RADIANS(E1549))+COS(RADIANS(G1553))*COS(RADIANS(E1549))*COS(RADIANS(I1539))))</f>
        <v>0</v>
      </c>
      <c r="J1553">
        <f>IF(DEGREES(ACOS(SIN(RADIANS(G1553))*SIN(RADIANS(E1549))+COS(RADIANS(G1553))*COS(RADIANS(E1549))*COS(RADIANS(J1539))))&gt;90,0,$F$4*$F$5/E1548^2*(SIN(RADIANS(G1553))*SIN(RADIANS(E1549))+COS(RADIANS(G1553))*COS(RADIANS(E1549))*COS(RADIANS(J1539))))</f>
        <v>0</v>
      </c>
      <c r="K1553">
        <f>IF(DEGREES(ACOS(SIN(RADIANS(G1553))*SIN(RADIANS(E1549))+COS(RADIANS(G1553))*COS(RADIANS(E1549))*COS(RADIANS(K1539))))&gt;90,0,$F$4*$F$5/E1548^2*(SIN(RADIANS(G1553))*SIN(RADIANS(E1549))+COS(RADIANS(G1553))*COS(RADIANS(E1549))*COS(RADIANS(K1539))))</f>
        <v>0</v>
      </c>
      <c r="L1553">
        <f>IF(DEGREES(ACOS(SIN(RADIANS(G1553))*SIN(RADIANS(E1549))+COS(RADIANS(G1553))*COS(RADIANS(E1549))*COS(RADIANS(L1539))))&gt;90,0,$F$4*$F$5/E1548^2*(SIN(RADIANS(G1553))*SIN(RADIANS(E1549))+COS(RADIANS(G1553))*COS(RADIANS(E1549))*COS(RADIANS(L1539))))</f>
        <v>0</v>
      </c>
      <c r="M1553">
        <f>IF(DEGREES(ACOS(SIN(RADIANS(G1553))*SIN(RADIANS(E1549))+COS(RADIANS(G1553))*COS(RADIANS(E1549))*COS(RADIANS(M1539))))&gt;90,0,$F$4*$F$5/E1548^2*(SIN(RADIANS(G1553))*SIN(RADIANS(E1549))+COS(RADIANS(G1553))*COS(RADIANS(E1549))*COS(RADIANS(M1539))))</f>
        <v>0</v>
      </c>
      <c r="N1553">
        <f>IF(DEGREES(ACOS(SIN(RADIANS(G1553))*SIN(RADIANS(E1549))+COS(RADIANS(G1553))*COS(RADIANS(E1549))*COS(RADIANS(N1539))))&gt;90,0,$F$4*$F$5/E1548^2*(SIN(RADIANS(G1553))*SIN(RADIANS(E1549))+COS(RADIANS(G1553))*COS(RADIANS(E1549))*COS(RADIANS(N1539))))</f>
        <v>0</v>
      </c>
      <c r="O1553">
        <f>IF(DEGREES(ACOS(SIN(RADIANS(G1553))*SIN(RADIANS(E1549))+COS(RADIANS(G1553))*COS(RADIANS(E1549))*COS(RADIANS(O1539))))&gt;90,0,$F$4*$F$5/E1548^2*(SIN(RADIANS(G1553))*SIN(RADIANS(E1549))+COS(RADIANS(G1553))*COS(RADIANS(E1549))*COS(RADIANS(O1539))))</f>
        <v>0</v>
      </c>
      <c r="P1553">
        <f>IF(DEGREES(ACOS(SIN(RADIANS(G1553))*SIN(RADIANS(E1549))+COS(RADIANS(G1553))*COS(RADIANS(E1549))*COS(RADIANS(P1539))))&gt;90,0,$F$4*$F$5/E1548^2*(SIN(RADIANS(G1553))*SIN(RADIANS(E1549))+COS(RADIANS(G1553))*COS(RADIANS(E1549))*COS(RADIANS(P1539))))</f>
        <v>0</v>
      </c>
      <c r="Q1553">
        <f>IF(DEGREES(ACOS(SIN(RADIANS(G1553))*SIN(RADIANS(E1549))+COS(RADIANS(G1553))*COS(RADIANS(E1549))*COS(RADIANS(Q1539))))&gt;90,0,$F$4*$F$5/E1548^2*(SIN(RADIANS(G1553))*SIN(RADIANS(E1549))+COS(RADIANS(G1553))*COS(RADIANS(E1549))*COS(RADIANS(Q1539))))</f>
        <v>0</v>
      </c>
      <c r="R1553" t="e">
        <f>IF(DEGREES(ACOS(SIN(RADIANS(G1553))*SIN(RADIANS(E1549))+COS(RADIANS(G1553))*COS(RADIANS(E1549))*COS(RADIANS(R1539))))&gt;90,0,$F$4*$F$5/E1548^2*(SIN(RADIANS(G1553))*SIN(RADIANS(E1549))+COS(RADIANS(G1553))*COS(RADIANS(E1549))*COS(RADIANS(R1539))))</f>
        <v>#DIV/0!</v>
      </c>
      <c r="S1553" t="e">
        <f>IF(DEGREES(ACOS(SIN(RADIANS(G1553))*SIN(RADIANS(E1549))+COS(RADIANS(G1553))*COS(RADIANS(E1549))*COS(RADIANS(S1539))))&gt;90,0,$F$4*$F$5/E1548^2*(SIN(RADIANS(G1553))*SIN(RADIANS(E1549))+COS(RADIANS(G1553))*COS(RADIANS(E1549))*COS(RADIANS(S1539))))</f>
        <v>#DIV/0!</v>
      </c>
      <c r="T1553" t="e">
        <f>IF(DEGREES(ACOS(SIN(RADIANS(G1553))*SIN(RADIANS(E1549))+COS(RADIANS(G1553))*COS(RADIANS(E1549))*COS(RADIANS(T1539))))&gt;90,0,$F$4*$F$5/E1548^2*(SIN(RADIANS(G1553))*SIN(RADIANS(E1549))+COS(RADIANS(G1553))*COS(RADIANS(E1549))*COS(RADIANS(T1539))))</f>
        <v>#DIV/0!</v>
      </c>
      <c r="U1553" t="e">
        <f>IF(DEGREES(ACOS(SIN(RADIANS(G1553))*SIN(RADIANS(E1549))+COS(RADIANS(G1553))*COS(RADIANS(E1549))*COS(RADIANS(U1539))))&gt;90,0,$F$4*$F$5/E1548^2*(SIN(RADIANS(G1553))*SIN(RADIANS(E1549))+COS(RADIANS(G1553))*COS(RADIANS(E1549))*COS(RADIANS(U1539))))</f>
        <v>#DIV/0!</v>
      </c>
      <c r="V1553" t="e">
        <f>IF(DEGREES(ACOS(SIN(RADIANS(G1553))*SIN(RADIANS(E1549))+COS(RADIANS(G1553))*COS(RADIANS(E1549))*COS(RADIANS(V1539))))&gt;90,0,$F$4*$F$5/E1548^2*(SIN(RADIANS(G1553))*SIN(RADIANS(E1549))+COS(RADIANS(G1553))*COS(RADIANS(E1549))*COS(RADIANS(V1539))))</f>
        <v>#DIV/0!</v>
      </c>
      <c r="W1553" t="e">
        <f>IF(DEGREES(ACOS(SIN(RADIANS(G1553))*SIN(RADIANS(E1549))+COS(RADIANS(G1553))*COS(RADIANS(E1549))*COS(RADIANS(W1539))))&gt;90,0,$F$4*$F$5/E1548^2*(SIN(RADIANS(G1553))*SIN(RADIANS(E1549))+COS(RADIANS(G1553))*COS(RADIANS(E1549))*COS(RADIANS(W1539))))</f>
        <v>#DIV/0!</v>
      </c>
      <c r="X1553" t="e">
        <f>IF(DEGREES(ACOS(SIN(RADIANS(G1553))*SIN(RADIANS(E1549))+COS(RADIANS(G1553))*COS(RADIANS(E1549))*COS(RADIANS(X1539))))&gt;90,0,$F$4*$F$5/E1548^2*(SIN(RADIANS(G1553))*SIN(RADIANS(E1549))+COS(RADIANS(G1553))*COS(RADIANS(E1549))*COS(RADIANS(X1539))))</f>
        <v>#DIV/0!</v>
      </c>
      <c r="Y1553" t="e">
        <f>IF(DEGREES(ACOS(SIN(RADIANS(G1553))*SIN(RADIANS(E1549))+COS(RADIANS(G1553))*COS(RADIANS(E1549))*COS(RADIANS(Y1539))))&gt;90,0,$F$4*$F$5/E1548^2*(SIN(RADIANS(G1553))*SIN(RADIANS(E1549))+COS(RADIANS(G1553))*COS(RADIANS(E1549))*COS(RADIANS(Y1539))))</f>
        <v>#DIV/0!</v>
      </c>
      <c r="Z1553" t="e">
        <f>IF(DEGREES(ACOS(SIN(RADIANS(G1553))*SIN(RADIANS(E1549))+COS(RADIANS(G1553))*COS(RADIANS(E1549))*COS(RADIANS(Z1539))))&gt;90,0,$F$4*$F$5/E1548^2*(SIN(RADIANS(G1553))*SIN(RADIANS(E1549))+COS(RADIANS(G1553))*COS(RADIANS(E1549))*COS(RADIANS(Z1539))))</f>
        <v>#DIV/0!</v>
      </c>
      <c r="AA1553" t="e">
        <f>IF(DEGREES(ACOS(SIN(RADIANS(G1553))*SIN(RADIANS(E1549))+COS(RADIANS(G1553))*COS(RADIANS(E1549))*COS(RADIANS(AA1539))))&gt;90,0,$F$4*$F$5/E1548^2*(SIN(RADIANS(G1553))*SIN(RADIANS(E1549))+COS(RADIANS(G1553))*COS(RADIANS(E1549))*COS(RADIANS(AA1539))))</f>
        <v>#DIV/0!</v>
      </c>
      <c r="AB1553" t="e">
        <f>IF(DEGREES(ACOS(SIN(RADIANS(G1553))*SIN(RADIANS(E1549))+COS(RADIANS(G1553))*COS(RADIANS(E1549))*COS(RADIANS(AB1539))))&gt;90,0,$F$4*$F$5/E1548^2*(SIN(RADIANS(G1553))*SIN(RADIANS(E1549))+COS(RADIANS(G1553))*COS(RADIANS(E1549))*COS(RADIANS(AB1539))))</f>
        <v>#DIV/0!</v>
      </c>
      <c r="AC1553" t="e">
        <f>IF(DEGREES(ACOS(SIN(RADIANS(G1553))*SIN(RADIANS(E1549))+COS(RADIANS(G1553))*COS(RADIANS(E1549))*COS(RADIANS(AC1539))))&gt;90,0,$F$4*$F$5/E1548^2*(SIN(RADIANS(G1553))*SIN(RADIANS(E1549))+COS(RADIANS(G1553))*COS(RADIANS(E1549))*COS(RADIANS(AC1539))))</f>
        <v>#DIV/0!</v>
      </c>
      <c r="AD1553" t="e">
        <f>IF(DEGREES(ACOS(SIN(RADIANS(G1553))*SIN(RADIANS(E1549))+COS(RADIANS(G1553))*COS(RADIANS(E1549))*COS(RADIANS(AD1539))))&gt;90,0,$F$4*$F$5/E1548^2*(SIN(RADIANS(G1553))*SIN(RADIANS(E1549))+COS(RADIANS(G1553))*COS(RADIANS(E1549))*COS(RADIANS(AD1539))))</f>
        <v>#DIV/0!</v>
      </c>
      <c r="AE1553" t="e">
        <f>IF(DEGREES(ACOS(SIN(RADIANS(G1553))*SIN(RADIANS(E1549))+COS(RADIANS(G1553))*COS(RADIANS(E1549))*COS(RADIANS(AE1539))))&gt;90,0,$F$4*$F$5/E1548^2*(SIN(RADIANS(G1553))*SIN(RADIANS(E1549))+COS(RADIANS(G1553))*COS(RADIANS(E1549))*COS(RADIANS(AE1539))))</f>
        <v>#DIV/0!</v>
      </c>
      <c r="AF1553" t="e">
        <f>IF(DEGREES(ACOS(SIN(RADIANS(G1553))*SIN(RADIANS(E1549))+COS(RADIANS(G1553))*COS(RADIANS(E1549))*COS(RADIANS(AF1539))))&gt;90,0,$F$4*$F$5/E1548^2*(SIN(RADIANS(G1553))*SIN(RADIANS(E1549))+COS(RADIANS(G1553))*COS(RADIANS(E1549))*COS(RADIANS(AF1539))))</f>
        <v>#DIV/0!</v>
      </c>
      <c r="AG1553" t="e">
        <f>IF(DEGREES(ACOS(SIN(RADIANS(G1553))*SIN(RADIANS(E1549))+COS(RADIANS(G1553))*COS(RADIANS(E1549))*COS(RADIANS(AG1539))))&gt;90,0,$F$4*$F$5/E1548^2*(SIN(RADIANS(G1553))*SIN(RADIANS(E1549))+COS(RADIANS(G1553))*COS(RADIANS(E1549))*COS(RADIANS(AG1539))))</f>
        <v>#DIV/0!</v>
      </c>
      <c r="AH1553" t="e">
        <f>IF(DEGREES(ACOS(SIN(RADIANS(G1553))*SIN(RADIANS(E1549))+COS(RADIANS(G1553))*COS(RADIANS(E1549))*COS(RADIANS(AH1539))))&gt;90,0,$F$4*$F$5/E1548^2*(SIN(RADIANS(G1553))*SIN(RADIANS(E1549))+COS(RADIANS(G1553))*COS(RADIANS(E1549))*COS(RADIANS(AH1539))))</f>
        <v>#DIV/0!</v>
      </c>
      <c r="AI1553" t="e">
        <f>IF(DEGREES(ACOS(SIN(RADIANS(G1553))*SIN(RADIANS(E1549))+COS(RADIANS(G1553))*COS(RADIANS(E1549))*COS(RADIANS(AI1539))))&gt;90,0,$F$4*$F$5/E1548^2*(SIN(RADIANS(G1553))*SIN(RADIANS(E1549))+COS(RADIANS(G1553))*COS(RADIANS(E1549))*COS(RADIANS(AI1539))))</f>
        <v>#DIV/0!</v>
      </c>
      <c r="AJ1553" t="e">
        <f>IF(DEGREES(ACOS(SIN(RADIANS(G1553))*SIN(RADIANS(E1549))+COS(RADIANS(G1553))*COS(RADIANS(E1549))*COS(RADIANS(AJ1539))))&gt;90,0,$F$4*$F$5/E1548^2*(SIN(RADIANS(G1553))*SIN(RADIANS(E1549))+COS(RADIANS(G1553))*COS(RADIANS(E1549))*COS(RADIANS(AJ1539))))</f>
        <v>#DIV/0!</v>
      </c>
      <c r="AK1553">
        <f>IF(DEGREES(ACOS(SIN(RADIANS(G1553))*SIN(RADIANS(E1549))+COS(RADIANS(G1553))*COS(RADIANS(E1549))*COS(RADIANS(AK1539))))&gt;90,0,$F$4*$F$5/E1548^2*(SIN(RADIANS(G1553))*SIN(RADIANS(E1549))+COS(RADIANS(G1553))*COS(RADIANS(E1549))*COS(RADIANS(AK1539))))</f>
        <v>0</v>
      </c>
      <c r="AL1553">
        <f>IF(DEGREES(ACOS(SIN(RADIANS(G1553))*SIN(RADIANS(E1549))+COS(RADIANS(G1553))*COS(RADIANS(E1549))*COS(RADIANS(AL1539))))&gt;90,0,$F$4*$F$5/E1548^2*(SIN(RADIANS(G1553))*SIN(RADIANS(E1549))+COS(RADIANS(G1553))*COS(RADIANS(E1549))*COS(RADIANS(AL1539))))</f>
        <v>0</v>
      </c>
      <c r="AM1553">
        <f>IF(DEGREES(ACOS(SIN(RADIANS(G1553))*SIN(RADIANS(E1549))+COS(RADIANS(G1553))*COS(RADIANS(E1549))*COS(RADIANS(AM1539))))&gt;90,0,$F$4*$F$5/E1548^2*(SIN(RADIANS(G1553))*SIN(RADIANS(E1549))+COS(RADIANS(G1553))*COS(RADIANS(E1549))*COS(RADIANS(AM1539))))</f>
        <v>0</v>
      </c>
      <c r="AN1553">
        <f>IF(DEGREES(ACOS(SIN(RADIANS(G1553))*SIN(RADIANS(E1549))+COS(RADIANS(G1553))*COS(RADIANS(E1549))*COS(RADIANS(AN1539))))&gt;90,0,$F$4*$F$5/E1548^2*(SIN(RADIANS(G1553))*SIN(RADIANS(E1549))+COS(RADIANS(G1553))*COS(RADIANS(E1549))*COS(RADIANS(AN1539))))</f>
        <v>0</v>
      </c>
      <c r="AO1553">
        <f>IF(DEGREES(ACOS(SIN(RADIANS(G1553))*SIN(RADIANS(E1549))+COS(RADIANS(G1553))*COS(RADIANS(E1549))*COS(RADIANS(AO1539))))&gt;90,0,$F$4*$F$5/E1548^2*(SIN(RADIANS(G1553))*SIN(RADIANS(E1549))+COS(RADIANS(G1553))*COS(RADIANS(E1549))*COS(RADIANS(AO1539))))</f>
        <v>0</v>
      </c>
      <c r="AP1553">
        <f>IF(DEGREES(ACOS(SIN(RADIANS(G1553))*SIN(RADIANS(E1549))+COS(RADIANS(G1553))*COS(RADIANS(E1549))*COS(RADIANS(AP1539))))&gt;90,0,$F$4*$F$5/E1548^2*(SIN(RADIANS(G1553))*SIN(RADIANS(E1549))+COS(RADIANS(G1553))*COS(RADIANS(E1549))*COS(RADIANS(AP1539))))</f>
        <v>0</v>
      </c>
      <c r="AQ1553">
        <f>IF(DEGREES(ACOS(SIN(RADIANS(G1553))*SIN(RADIANS(E1549))+COS(RADIANS(G1553))*COS(RADIANS(E1549))*COS(RADIANS(AQ1539))))&gt;90,0,$F$4*$F$5/E1548^2*(SIN(RADIANS(G1553))*SIN(RADIANS(E1549))+COS(RADIANS(G1553))*COS(RADIANS(E1549))*COS(RADIANS(AQ1539))))</f>
        <v>0</v>
      </c>
      <c r="AR1553">
        <f>IF(DEGREES(ACOS(SIN(RADIANS(G1553))*SIN(RADIANS(E1549))+COS(RADIANS(G1553))*COS(RADIANS(E1549))*COS(RADIANS(AR1539))))&gt;90,0,$F$4*$F$5/E1548^2*(SIN(RADIANS(G1553))*SIN(RADIANS(E1549))+COS(RADIANS(G1553))*COS(RADIANS(E1549))*COS(RADIANS(AR1539))))</f>
        <v>0</v>
      </c>
    </row>
    <row r="1554" spans="2:44" x14ac:dyDescent="0.5">
      <c r="G1554">
        <v>-40</v>
      </c>
      <c r="I1554">
        <f>IF(DEGREES(ACOS(SIN(RADIANS(G1554))*SIN(RADIANS(E1549))+COS(RADIANS(G1554))*COS(RADIANS(E1549))*COS(RADIANS(I1539))))&gt;90,0,$F$4*$F$5/E1548^2*(SIN(RADIANS(G1554))*SIN(RADIANS(E1549))+COS(RADIANS(G1554))*COS(RADIANS(E1549))*COS(RADIANS(I1539))))</f>
        <v>0</v>
      </c>
      <c r="J1554">
        <f>IF(DEGREES(ACOS(SIN(RADIANS(G1554))*SIN(RADIANS(E1549))+COS(RADIANS(G1554))*COS(RADIANS(E1549))*COS(RADIANS(J1539))))&gt;90,0,$F$4*$F$5/E1548^2*(SIN(RADIANS(G1554))*SIN(RADIANS(E1549))+COS(RADIANS(G1554))*COS(RADIANS(E1549))*COS(RADIANS(J1539))))</f>
        <v>0</v>
      </c>
      <c r="K1554">
        <f>IF(DEGREES(ACOS(SIN(RADIANS(G1554))*SIN(RADIANS(E1549))+COS(RADIANS(G1554))*COS(RADIANS(E1549))*COS(RADIANS(K1539))))&gt;90,0,$F$4*$F$5/E1548^2*(SIN(RADIANS(G1554))*SIN(RADIANS(E1549))+COS(RADIANS(G1554))*COS(RADIANS(E1549))*COS(RADIANS(K1539))))</f>
        <v>0</v>
      </c>
      <c r="L1554">
        <f>IF(DEGREES(ACOS(SIN(RADIANS(G1554))*SIN(RADIANS(E1549))+COS(RADIANS(G1554))*COS(RADIANS(E1549))*COS(RADIANS(L1539))))&gt;90,0,$F$4*$F$5/E1548^2*(SIN(RADIANS(G1554))*SIN(RADIANS(E1549))+COS(RADIANS(G1554))*COS(RADIANS(E1549))*COS(RADIANS(L1539))))</f>
        <v>0</v>
      </c>
      <c r="M1554">
        <f>IF(DEGREES(ACOS(SIN(RADIANS(G1554))*SIN(RADIANS(E1549))+COS(RADIANS(G1554))*COS(RADIANS(E1549))*COS(RADIANS(M1539))))&gt;90,0,$F$4*$F$5/E1548^2*(SIN(RADIANS(G1554))*SIN(RADIANS(E1549))+COS(RADIANS(G1554))*COS(RADIANS(E1549))*COS(RADIANS(M1539))))</f>
        <v>0</v>
      </c>
      <c r="N1554">
        <f>IF(DEGREES(ACOS(SIN(RADIANS(G1554))*SIN(RADIANS(E1549))+COS(RADIANS(G1554))*COS(RADIANS(E1549))*COS(RADIANS(N1539))))&gt;90,0,$F$4*$F$5/E1548^2*(SIN(RADIANS(G1554))*SIN(RADIANS(E1549))+COS(RADIANS(G1554))*COS(RADIANS(E1549))*COS(RADIANS(N1539))))</f>
        <v>0</v>
      </c>
      <c r="O1554">
        <f>IF(DEGREES(ACOS(SIN(RADIANS(G1554))*SIN(RADIANS(E1549))+COS(RADIANS(G1554))*COS(RADIANS(E1549))*COS(RADIANS(O1539))))&gt;90,0,$F$4*$F$5/E1548^2*(SIN(RADIANS(G1554))*SIN(RADIANS(E1549))+COS(RADIANS(G1554))*COS(RADIANS(E1549))*COS(RADIANS(O1539))))</f>
        <v>0</v>
      </c>
      <c r="P1554">
        <f>IF(DEGREES(ACOS(SIN(RADIANS(G1554))*SIN(RADIANS(E1549))+COS(RADIANS(G1554))*COS(RADIANS(E1549))*COS(RADIANS(P1539))))&gt;90,0,$F$4*$F$5/E1548^2*(SIN(RADIANS(G1554))*SIN(RADIANS(E1549))+COS(RADIANS(G1554))*COS(RADIANS(E1549))*COS(RADIANS(P1539))))</f>
        <v>0</v>
      </c>
      <c r="Q1554">
        <f>IF(DEGREES(ACOS(SIN(RADIANS(G1554))*SIN(RADIANS(E1549))+COS(RADIANS(G1554))*COS(RADIANS(E1549))*COS(RADIANS(Q1539))))&gt;90,0,$F$4*$F$5/E1548^2*(SIN(RADIANS(G1554))*SIN(RADIANS(E1549))+COS(RADIANS(G1554))*COS(RADIANS(E1549))*COS(RADIANS(Q1539))))</f>
        <v>0</v>
      </c>
      <c r="R1554" t="e">
        <f>IF(DEGREES(ACOS(SIN(RADIANS(G1554))*SIN(RADIANS(E1549))+COS(RADIANS(G1554))*COS(RADIANS(E1549))*COS(RADIANS(R1539))))&gt;90,0,$F$4*$F$5/E1548^2*(SIN(RADIANS(G1554))*SIN(RADIANS(E1549))+COS(RADIANS(G1554))*COS(RADIANS(E1549))*COS(RADIANS(R1539))))</f>
        <v>#DIV/0!</v>
      </c>
      <c r="S1554" t="e">
        <f>IF(DEGREES(ACOS(SIN(RADIANS(G1554))*SIN(RADIANS(E1549))+COS(RADIANS(G1554))*COS(RADIANS(E1549))*COS(RADIANS(S1539))))&gt;90,0,$F$4*$F$5/E1548^2*(SIN(RADIANS(G1554))*SIN(RADIANS(E1549))+COS(RADIANS(G1554))*COS(RADIANS(E1549))*COS(RADIANS(S1539))))</f>
        <v>#DIV/0!</v>
      </c>
      <c r="T1554" t="e">
        <f>IF(DEGREES(ACOS(SIN(RADIANS(G1554))*SIN(RADIANS(E1549))+COS(RADIANS(G1554))*COS(RADIANS(E1549))*COS(RADIANS(T1539))))&gt;90,0,$F$4*$F$5/E1548^2*(SIN(RADIANS(G1554))*SIN(RADIANS(E1549))+COS(RADIANS(G1554))*COS(RADIANS(E1549))*COS(RADIANS(T1539))))</f>
        <v>#DIV/0!</v>
      </c>
      <c r="U1554" t="e">
        <f>IF(DEGREES(ACOS(SIN(RADIANS(G1554))*SIN(RADIANS(E1549))+COS(RADIANS(G1554))*COS(RADIANS(E1549))*COS(RADIANS(U1539))))&gt;90,0,$F$4*$F$5/E1548^2*(SIN(RADIANS(G1554))*SIN(RADIANS(E1549))+COS(RADIANS(G1554))*COS(RADIANS(E1549))*COS(RADIANS(U1539))))</f>
        <v>#DIV/0!</v>
      </c>
      <c r="V1554" t="e">
        <f>IF(DEGREES(ACOS(SIN(RADIANS(G1554))*SIN(RADIANS(E1549))+COS(RADIANS(G1554))*COS(RADIANS(E1549))*COS(RADIANS(V1539))))&gt;90,0,$F$4*$F$5/E1548^2*(SIN(RADIANS(G1554))*SIN(RADIANS(E1549))+COS(RADIANS(G1554))*COS(RADIANS(E1549))*COS(RADIANS(V1539))))</f>
        <v>#DIV/0!</v>
      </c>
      <c r="W1554" t="e">
        <f>IF(DEGREES(ACOS(SIN(RADIANS(G1554))*SIN(RADIANS(E1549))+COS(RADIANS(G1554))*COS(RADIANS(E1549))*COS(RADIANS(W1539))))&gt;90,0,$F$4*$F$5/E1548^2*(SIN(RADIANS(G1554))*SIN(RADIANS(E1549))+COS(RADIANS(G1554))*COS(RADIANS(E1549))*COS(RADIANS(W1539))))</f>
        <v>#DIV/0!</v>
      </c>
      <c r="X1554" t="e">
        <f>IF(DEGREES(ACOS(SIN(RADIANS(G1554))*SIN(RADIANS(E1549))+COS(RADIANS(G1554))*COS(RADIANS(E1549))*COS(RADIANS(X1539))))&gt;90,0,$F$4*$F$5/E1548^2*(SIN(RADIANS(G1554))*SIN(RADIANS(E1549))+COS(RADIANS(G1554))*COS(RADIANS(E1549))*COS(RADIANS(X1539))))</f>
        <v>#DIV/0!</v>
      </c>
      <c r="Y1554" t="e">
        <f>IF(DEGREES(ACOS(SIN(RADIANS(G1554))*SIN(RADIANS(E1549))+COS(RADIANS(G1554))*COS(RADIANS(E1549))*COS(RADIANS(Y1539))))&gt;90,0,$F$4*$F$5/E1548^2*(SIN(RADIANS(G1554))*SIN(RADIANS(E1549))+COS(RADIANS(G1554))*COS(RADIANS(E1549))*COS(RADIANS(Y1539))))</f>
        <v>#DIV/0!</v>
      </c>
      <c r="Z1554" t="e">
        <f>IF(DEGREES(ACOS(SIN(RADIANS(G1554))*SIN(RADIANS(E1549))+COS(RADIANS(G1554))*COS(RADIANS(E1549))*COS(RADIANS(Z1539))))&gt;90,0,$F$4*$F$5/E1548^2*(SIN(RADIANS(G1554))*SIN(RADIANS(E1549))+COS(RADIANS(G1554))*COS(RADIANS(E1549))*COS(RADIANS(Z1539))))</f>
        <v>#DIV/0!</v>
      </c>
      <c r="AA1554" t="e">
        <f>IF(DEGREES(ACOS(SIN(RADIANS(G1554))*SIN(RADIANS(E1549))+COS(RADIANS(G1554))*COS(RADIANS(E1549))*COS(RADIANS(AA1539))))&gt;90,0,$F$4*$F$5/E1548^2*(SIN(RADIANS(G1554))*SIN(RADIANS(E1549))+COS(RADIANS(G1554))*COS(RADIANS(E1549))*COS(RADIANS(AA1539))))</f>
        <v>#DIV/0!</v>
      </c>
      <c r="AB1554" t="e">
        <f>IF(DEGREES(ACOS(SIN(RADIANS(G1554))*SIN(RADIANS(E1549))+COS(RADIANS(G1554))*COS(RADIANS(E1549))*COS(RADIANS(AB1539))))&gt;90,0,$F$4*$F$5/E1548^2*(SIN(RADIANS(G1554))*SIN(RADIANS(E1549))+COS(RADIANS(G1554))*COS(RADIANS(E1549))*COS(RADIANS(AB1539))))</f>
        <v>#DIV/0!</v>
      </c>
      <c r="AC1554" t="e">
        <f>IF(DEGREES(ACOS(SIN(RADIANS(G1554))*SIN(RADIANS(E1549))+COS(RADIANS(G1554))*COS(RADIANS(E1549))*COS(RADIANS(AC1539))))&gt;90,0,$F$4*$F$5/E1548^2*(SIN(RADIANS(G1554))*SIN(RADIANS(E1549))+COS(RADIANS(G1554))*COS(RADIANS(E1549))*COS(RADIANS(AC1539))))</f>
        <v>#DIV/0!</v>
      </c>
      <c r="AD1554" t="e">
        <f>IF(DEGREES(ACOS(SIN(RADIANS(G1554))*SIN(RADIANS(E1549))+COS(RADIANS(G1554))*COS(RADIANS(E1549))*COS(RADIANS(AD1539))))&gt;90,0,$F$4*$F$5/E1548^2*(SIN(RADIANS(G1554))*SIN(RADIANS(E1549))+COS(RADIANS(G1554))*COS(RADIANS(E1549))*COS(RADIANS(AD1539))))</f>
        <v>#DIV/0!</v>
      </c>
      <c r="AE1554" t="e">
        <f>IF(DEGREES(ACOS(SIN(RADIANS(G1554))*SIN(RADIANS(E1549))+COS(RADIANS(G1554))*COS(RADIANS(E1549))*COS(RADIANS(AE1539))))&gt;90,0,$F$4*$F$5/E1548^2*(SIN(RADIANS(G1554))*SIN(RADIANS(E1549))+COS(RADIANS(G1554))*COS(RADIANS(E1549))*COS(RADIANS(AE1539))))</f>
        <v>#DIV/0!</v>
      </c>
      <c r="AF1554" t="e">
        <f>IF(DEGREES(ACOS(SIN(RADIANS(G1554))*SIN(RADIANS(E1549))+COS(RADIANS(G1554))*COS(RADIANS(E1549))*COS(RADIANS(AF1539))))&gt;90,0,$F$4*$F$5/E1548^2*(SIN(RADIANS(G1554))*SIN(RADIANS(E1549))+COS(RADIANS(G1554))*COS(RADIANS(E1549))*COS(RADIANS(AF1539))))</f>
        <v>#DIV/0!</v>
      </c>
      <c r="AG1554" t="e">
        <f>IF(DEGREES(ACOS(SIN(RADIANS(G1554))*SIN(RADIANS(E1549))+COS(RADIANS(G1554))*COS(RADIANS(E1549))*COS(RADIANS(AG1539))))&gt;90,0,$F$4*$F$5/E1548^2*(SIN(RADIANS(G1554))*SIN(RADIANS(E1549))+COS(RADIANS(G1554))*COS(RADIANS(E1549))*COS(RADIANS(AG1539))))</f>
        <v>#DIV/0!</v>
      </c>
      <c r="AH1554" t="e">
        <f>IF(DEGREES(ACOS(SIN(RADIANS(G1554))*SIN(RADIANS(E1549))+COS(RADIANS(G1554))*COS(RADIANS(E1549))*COS(RADIANS(AH1539))))&gt;90,0,$F$4*$F$5/E1548^2*(SIN(RADIANS(G1554))*SIN(RADIANS(E1549))+COS(RADIANS(G1554))*COS(RADIANS(E1549))*COS(RADIANS(AH1539))))</f>
        <v>#DIV/0!</v>
      </c>
      <c r="AI1554" t="e">
        <f>IF(DEGREES(ACOS(SIN(RADIANS(G1554))*SIN(RADIANS(E1549))+COS(RADIANS(G1554))*COS(RADIANS(E1549))*COS(RADIANS(AI1539))))&gt;90,0,$F$4*$F$5/E1548^2*(SIN(RADIANS(G1554))*SIN(RADIANS(E1549))+COS(RADIANS(G1554))*COS(RADIANS(E1549))*COS(RADIANS(AI1539))))</f>
        <v>#DIV/0!</v>
      </c>
      <c r="AJ1554" t="e">
        <f>IF(DEGREES(ACOS(SIN(RADIANS(G1554))*SIN(RADIANS(E1549))+COS(RADIANS(G1554))*COS(RADIANS(E1549))*COS(RADIANS(AJ1539))))&gt;90,0,$F$4*$F$5/E1548^2*(SIN(RADIANS(G1554))*SIN(RADIANS(E1549))+COS(RADIANS(G1554))*COS(RADIANS(E1549))*COS(RADIANS(AJ1539))))</f>
        <v>#DIV/0!</v>
      </c>
      <c r="AK1554">
        <f>IF(DEGREES(ACOS(SIN(RADIANS(G1554))*SIN(RADIANS(E1549))+COS(RADIANS(G1554))*COS(RADIANS(E1549))*COS(RADIANS(AK1539))))&gt;90,0,$F$4*$F$5/E1548^2*(SIN(RADIANS(G1554))*SIN(RADIANS(E1549))+COS(RADIANS(G1554))*COS(RADIANS(E1549))*COS(RADIANS(AK1539))))</f>
        <v>0</v>
      </c>
      <c r="AL1554">
        <f>IF(DEGREES(ACOS(SIN(RADIANS(G1554))*SIN(RADIANS(E1549))+COS(RADIANS(G1554))*COS(RADIANS(E1549))*COS(RADIANS(AL1539))))&gt;90,0,$F$4*$F$5/E1548^2*(SIN(RADIANS(G1554))*SIN(RADIANS(E1549))+COS(RADIANS(G1554))*COS(RADIANS(E1549))*COS(RADIANS(AL1539))))</f>
        <v>0</v>
      </c>
      <c r="AM1554">
        <f>IF(DEGREES(ACOS(SIN(RADIANS(G1554))*SIN(RADIANS(E1549))+COS(RADIANS(G1554))*COS(RADIANS(E1549))*COS(RADIANS(AM1539))))&gt;90,0,$F$4*$F$5/E1548^2*(SIN(RADIANS(G1554))*SIN(RADIANS(E1549))+COS(RADIANS(G1554))*COS(RADIANS(E1549))*COS(RADIANS(AM1539))))</f>
        <v>0</v>
      </c>
      <c r="AN1554">
        <f>IF(DEGREES(ACOS(SIN(RADIANS(G1554))*SIN(RADIANS(E1549))+COS(RADIANS(G1554))*COS(RADIANS(E1549))*COS(RADIANS(AN1539))))&gt;90,0,$F$4*$F$5/E1548^2*(SIN(RADIANS(G1554))*SIN(RADIANS(E1549))+COS(RADIANS(G1554))*COS(RADIANS(E1549))*COS(RADIANS(AN1539))))</f>
        <v>0</v>
      </c>
      <c r="AO1554">
        <f>IF(DEGREES(ACOS(SIN(RADIANS(G1554))*SIN(RADIANS(E1549))+COS(RADIANS(G1554))*COS(RADIANS(E1549))*COS(RADIANS(AO1539))))&gt;90,0,$F$4*$F$5/E1548^2*(SIN(RADIANS(G1554))*SIN(RADIANS(E1549))+COS(RADIANS(G1554))*COS(RADIANS(E1549))*COS(RADIANS(AO1539))))</f>
        <v>0</v>
      </c>
      <c r="AP1554">
        <f>IF(DEGREES(ACOS(SIN(RADIANS(G1554))*SIN(RADIANS(E1549))+COS(RADIANS(G1554))*COS(RADIANS(E1549))*COS(RADIANS(AP1539))))&gt;90,0,$F$4*$F$5/E1548^2*(SIN(RADIANS(G1554))*SIN(RADIANS(E1549))+COS(RADIANS(G1554))*COS(RADIANS(E1549))*COS(RADIANS(AP1539))))</f>
        <v>0</v>
      </c>
      <c r="AQ1554">
        <f>IF(DEGREES(ACOS(SIN(RADIANS(G1554))*SIN(RADIANS(E1549))+COS(RADIANS(G1554))*COS(RADIANS(E1549))*COS(RADIANS(AQ1539))))&gt;90,0,$F$4*$F$5/E1548^2*(SIN(RADIANS(G1554))*SIN(RADIANS(E1549))+COS(RADIANS(G1554))*COS(RADIANS(E1549))*COS(RADIANS(AQ1539))))</f>
        <v>0</v>
      </c>
      <c r="AR1554">
        <f>IF(DEGREES(ACOS(SIN(RADIANS(G1554))*SIN(RADIANS(E1549))+COS(RADIANS(G1554))*COS(RADIANS(E1549))*COS(RADIANS(AR1539))))&gt;90,0,$F$4*$F$5/E1548^2*(SIN(RADIANS(G1554))*SIN(RADIANS(E1549))+COS(RADIANS(G1554))*COS(RADIANS(E1549))*COS(RADIANS(AR1539))))</f>
        <v>0</v>
      </c>
    </row>
    <row r="1555" spans="2:44" x14ac:dyDescent="0.5">
      <c r="G1555">
        <v>-50</v>
      </c>
      <c r="I1555">
        <f>IF(DEGREES(ACOS(SIN(RADIANS(G1555))*SIN(RADIANS(E1549))+COS(RADIANS(G1555))*COS(RADIANS(E1549))*COS(RADIANS(I1539))))&gt;90,0,$F$4*$F$5/E1548^2*(SIN(RADIANS(G1555))*SIN(RADIANS(E1549))+COS(RADIANS(G1555))*COS(RADIANS(E1549))*COS(RADIANS(I1539))))</f>
        <v>0</v>
      </c>
      <c r="J1555">
        <f>IF(DEGREES(ACOS(SIN(RADIANS(G1555))*SIN(RADIANS(E1549))+COS(RADIANS(G1555))*COS(RADIANS(E1549))*COS(RADIANS(J1539))))&gt;90,0,$F$4*$F$5/E1548^2*(SIN(RADIANS(G1555))*SIN(RADIANS(E1549))+COS(RADIANS(G1555))*COS(RADIANS(E1549))*COS(RADIANS(J1539))))</f>
        <v>0</v>
      </c>
      <c r="K1555">
        <f>IF(DEGREES(ACOS(SIN(RADIANS(G1555))*SIN(RADIANS(E1549))+COS(RADIANS(G1555))*COS(RADIANS(E1549))*COS(RADIANS(K1539))))&gt;90,0,$F$4*$F$5/E1548^2*(SIN(RADIANS(G1555))*SIN(RADIANS(E1549))+COS(RADIANS(G1555))*COS(RADIANS(E1549))*COS(RADIANS(K1539))))</f>
        <v>0</v>
      </c>
      <c r="L1555">
        <f>IF(DEGREES(ACOS(SIN(RADIANS(G1555))*SIN(RADIANS(E1549))+COS(RADIANS(G1555))*COS(RADIANS(E1549))*COS(RADIANS(L1539))))&gt;90,0,$F$4*$F$5/E1548^2*(SIN(RADIANS(G1555))*SIN(RADIANS(E1549))+COS(RADIANS(G1555))*COS(RADIANS(E1549))*COS(RADIANS(L1539))))</f>
        <v>0</v>
      </c>
      <c r="M1555">
        <f>IF(DEGREES(ACOS(SIN(RADIANS(G1555))*SIN(RADIANS(E1549))+COS(RADIANS(G1555))*COS(RADIANS(E1549))*COS(RADIANS(M1539))))&gt;90,0,$F$4*$F$5/E1548^2*(SIN(RADIANS(G1555))*SIN(RADIANS(E1549))+COS(RADIANS(G1555))*COS(RADIANS(E1549))*COS(RADIANS(M1539))))</f>
        <v>0</v>
      </c>
      <c r="N1555">
        <f>IF(DEGREES(ACOS(SIN(RADIANS(G1555))*SIN(RADIANS(E1549))+COS(RADIANS(G1555))*COS(RADIANS(E1549))*COS(RADIANS(N1539))))&gt;90,0,$F$4*$F$5/E1548^2*(SIN(RADIANS(G1555))*SIN(RADIANS(E1549))+COS(RADIANS(G1555))*COS(RADIANS(E1549))*COS(RADIANS(N1539))))</f>
        <v>0</v>
      </c>
      <c r="O1555">
        <f>IF(DEGREES(ACOS(SIN(RADIANS(G1555))*SIN(RADIANS(E1549))+COS(RADIANS(G1555))*COS(RADIANS(E1549))*COS(RADIANS(O1539))))&gt;90,0,$F$4*$F$5/E1548^2*(SIN(RADIANS(G1555))*SIN(RADIANS(E1549))+COS(RADIANS(G1555))*COS(RADIANS(E1549))*COS(RADIANS(O1539))))</f>
        <v>0</v>
      </c>
      <c r="P1555">
        <f>IF(DEGREES(ACOS(SIN(RADIANS(G1555))*SIN(RADIANS(E1549))+COS(RADIANS(G1555))*COS(RADIANS(E1549))*COS(RADIANS(P1539))))&gt;90,0,$F$4*$F$5/E1548^2*(SIN(RADIANS(G1555))*SIN(RADIANS(E1549))+COS(RADIANS(G1555))*COS(RADIANS(E1549))*COS(RADIANS(P1539))))</f>
        <v>0</v>
      </c>
      <c r="Q1555">
        <f>IF(DEGREES(ACOS(SIN(RADIANS(G1555))*SIN(RADIANS(E1549))+COS(RADIANS(G1555))*COS(RADIANS(E1549))*COS(RADIANS(Q1539))))&gt;90,0,$F$4*$F$5/E1548^2*(SIN(RADIANS(G1555))*SIN(RADIANS(E1549))+COS(RADIANS(G1555))*COS(RADIANS(E1549))*COS(RADIANS(Q1539))))</f>
        <v>0</v>
      </c>
      <c r="R1555" t="e">
        <f>IF(DEGREES(ACOS(SIN(RADIANS(G1555))*SIN(RADIANS(E1549))+COS(RADIANS(G1555))*COS(RADIANS(E1549))*COS(RADIANS(R1539))))&gt;90,0,$F$4*$F$5/E1548^2*(SIN(RADIANS(G1555))*SIN(RADIANS(E1549))+COS(RADIANS(G1555))*COS(RADIANS(E1549))*COS(RADIANS(R1539))))</f>
        <v>#DIV/0!</v>
      </c>
      <c r="S1555" t="e">
        <f>IF(DEGREES(ACOS(SIN(RADIANS(G1555))*SIN(RADIANS(E1549))+COS(RADIANS(G1555))*COS(RADIANS(E1549))*COS(RADIANS(S1539))))&gt;90,0,$F$4*$F$5/E1548^2*(SIN(RADIANS(G1555))*SIN(RADIANS(E1549))+COS(RADIANS(G1555))*COS(RADIANS(E1549))*COS(RADIANS(S1539))))</f>
        <v>#DIV/0!</v>
      </c>
      <c r="T1555" t="e">
        <f>IF(DEGREES(ACOS(SIN(RADIANS(G1555))*SIN(RADIANS(E1549))+COS(RADIANS(G1555))*COS(RADIANS(E1549))*COS(RADIANS(T1539))))&gt;90,0,$F$4*$F$5/E1548^2*(SIN(RADIANS(G1555))*SIN(RADIANS(E1549))+COS(RADIANS(G1555))*COS(RADIANS(E1549))*COS(RADIANS(T1539))))</f>
        <v>#DIV/0!</v>
      </c>
      <c r="U1555" t="e">
        <f>IF(DEGREES(ACOS(SIN(RADIANS(G1555))*SIN(RADIANS(E1549))+COS(RADIANS(G1555))*COS(RADIANS(E1549))*COS(RADIANS(U1539))))&gt;90,0,$F$4*$F$5/E1548^2*(SIN(RADIANS(G1555))*SIN(RADIANS(E1549))+COS(RADIANS(G1555))*COS(RADIANS(E1549))*COS(RADIANS(U1539))))</f>
        <v>#DIV/0!</v>
      </c>
      <c r="V1555" t="e">
        <f>IF(DEGREES(ACOS(SIN(RADIANS(G1555))*SIN(RADIANS(E1549))+COS(RADIANS(G1555))*COS(RADIANS(E1549))*COS(RADIANS(V1539))))&gt;90,0,$F$4*$F$5/E1548^2*(SIN(RADIANS(G1555))*SIN(RADIANS(E1549))+COS(RADIANS(G1555))*COS(RADIANS(E1549))*COS(RADIANS(V1539))))</f>
        <v>#DIV/0!</v>
      </c>
      <c r="W1555" t="e">
        <f>IF(DEGREES(ACOS(SIN(RADIANS(G1555))*SIN(RADIANS(E1549))+COS(RADIANS(G1555))*COS(RADIANS(E1549))*COS(RADIANS(W1539))))&gt;90,0,$F$4*$F$5/E1548^2*(SIN(RADIANS(G1555))*SIN(RADIANS(E1549))+COS(RADIANS(G1555))*COS(RADIANS(E1549))*COS(RADIANS(W1539))))</f>
        <v>#DIV/0!</v>
      </c>
      <c r="X1555" t="e">
        <f>IF(DEGREES(ACOS(SIN(RADIANS(G1555))*SIN(RADIANS(E1549))+COS(RADIANS(G1555))*COS(RADIANS(E1549))*COS(RADIANS(X1539))))&gt;90,0,$F$4*$F$5/E1548^2*(SIN(RADIANS(G1555))*SIN(RADIANS(E1549))+COS(RADIANS(G1555))*COS(RADIANS(E1549))*COS(RADIANS(X1539))))</f>
        <v>#DIV/0!</v>
      </c>
      <c r="Y1555" t="e">
        <f>IF(DEGREES(ACOS(SIN(RADIANS(G1555))*SIN(RADIANS(E1549))+COS(RADIANS(G1555))*COS(RADIANS(E1549))*COS(RADIANS(Y1539))))&gt;90,0,$F$4*$F$5/E1548^2*(SIN(RADIANS(G1555))*SIN(RADIANS(E1549))+COS(RADIANS(G1555))*COS(RADIANS(E1549))*COS(RADIANS(Y1539))))</f>
        <v>#DIV/0!</v>
      </c>
      <c r="Z1555" t="e">
        <f>IF(DEGREES(ACOS(SIN(RADIANS(G1555))*SIN(RADIANS(E1549))+COS(RADIANS(G1555))*COS(RADIANS(E1549))*COS(RADIANS(Z1539))))&gt;90,0,$F$4*$F$5/E1548^2*(SIN(RADIANS(G1555))*SIN(RADIANS(E1549))+COS(RADIANS(G1555))*COS(RADIANS(E1549))*COS(RADIANS(Z1539))))</f>
        <v>#DIV/0!</v>
      </c>
      <c r="AA1555" t="e">
        <f>IF(DEGREES(ACOS(SIN(RADIANS(G1555))*SIN(RADIANS(E1549))+COS(RADIANS(G1555))*COS(RADIANS(E1549))*COS(RADIANS(AA1539))))&gt;90,0,$F$4*$F$5/E1548^2*(SIN(RADIANS(G1555))*SIN(RADIANS(E1549))+COS(RADIANS(G1555))*COS(RADIANS(E1549))*COS(RADIANS(AA1539))))</f>
        <v>#DIV/0!</v>
      </c>
      <c r="AB1555" t="e">
        <f>IF(DEGREES(ACOS(SIN(RADIANS(G1555))*SIN(RADIANS(E1549))+COS(RADIANS(G1555))*COS(RADIANS(E1549))*COS(RADIANS(AB1539))))&gt;90,0,$F$4*$F$5/E1548^2*(SIN(RADIANS(G1555))*SIN(RADIANS(E1549))+COS(RADIANS(G1555))*COS(RADIANS(E1549))*COS(RADIANS(AB1539))))</f>
        <v>#DIV/0!</v>
      </c>
      <c r="AC1555" t="e">
        <f>IF(DEGREES(ACOS(SIN(RADIANS(G1555))*SIN(RADIANS(E1549))+COS(RADIANS(G1555))*COS(RADIANS(E1549))*COS(RADIANS(AC1539))))&gt;90,0,$F$4*$F$5/E1548^2*(SIN(RADIANS(G1555))*SIN(RADIANS(E1549))+COS(RADIANS(G1555))*COS(RADIANS(E1549))*COS(RADIANS(AC1539))))</f>
        <v>#DIV/0!</v>
      </c>
      <c r="AD1555" t="e">
        <f>IF(DEGREES(ACOS(SIN(RADIANS(G1555))*SIN(RADIANS(E1549))+COS(RADIANS(G1555))*COS(RADIANS(E1549))*COS(RADIANS(AD1539))))&gt;90,0,$F$4*$F$5/E1548^2*(SIN(RADIANS(G1555))*SIN(RADIANS(E1549))+COS(RADIANS(G1555))*COS(RADIANS(E1549))*COS(RADIANS(AD1539))))</f>
        <v>#DIV/0!</v>
      </c>
      <c r="AE1555" t="e">
        <f>IF(DEGREES(ACOS(SIN(RADIANS(G1555))*SIN(RADIANS(E1549))+COS(RADIANS(G1555))*COS(RADIANS(E1549))*COS(RADIANS(AE1539))))&gt;90,0,$F$4*$F$5/E1548^2*(SIN(RADIANS(G1555))*SIN(RADIANS(E1549))+COS(RADIANS(G1555))*COS(RADIANS(E1549))*COS(RADIANS(AE1539))))</f>
        <v>#DIV/0!</v>
      </c>
      <c r="AF1555" t="e">
        <f>IF(DEGREES(ACOS(SIN(RADIANS(G1555))*SIN(RADIANS(E1549))+COS(RADIANS(G1555))*COS(RADIANS(E1549))*COS(RADIANS(AF1539))))&gt;90,0,$F$4*$F$5/E1548^2*(SIN(RADIANS(G1555))*SIN(RADIANS(E1549))+COS(RADIANS(G1555))*COS(RADIANS(E1549))*COS(RADIANS(AF1539))))</f>
        <v>#DIV/0!</v>
      </c>
      <c r="AG1555" t="e">
        <f>IF(DEGREES(ACOS(SIN(RADIANS(G1555))*SIN(RADIANS(E1549))+COS(RADIANS(G1555))*COS(RADIANS(E1549))*COS(RADIANS(AG1539))))&gt;90,0,$F$4*$F$5/E1548^2*(SIN(RADIANS(G1555))*SIN(RADIANS(E1549))+COS(RADIANS(G1555))*COS(RADIANS(E1549))*COS(RADIANS(AG1539))))</f>
        <v>#DIV/0!</v>
      </c>
      <c r="AH1555" t="e">
        <f>IF(DEGREES(ACOS(SIN(RADIANS(G1555))*SIN(RADIANS(E1549))+COS(RADIANS(G1555))*COS(RADIANS(E1549))*COS(RADIANS(AH1539))))&gt;90,0,$F$4*$F$5/E1548^2*(SIN(RADIANS(G1555))*SIN(RADIANS(E1549))+COS(RADIANS(G1555))*COS(RADIANS(E1549))*COS(RADIANS(AH1539))))</f>
        <v>#DIV/0!</v>
      </c>
      <c r="AI1555" t="e">
        <f>IF(DEGREES(ACOS(SIN(RADIANS(G1555))*SIN(RADIANS(E1549))+COS(RADIANS(G1555))*COS(RADIANS(E1549))*COS(RADIANS(AI1539))))&gt;90,0,$F$4*$F$5/E1548^2*(SIN(RADIANS(G1555))*SIN(RADIANS(E1549))+COS(RADIANS(G1555))*COS(RADIANS(E1549))*COS(RADIANS(AI1539))))</f>
        <v>#DIV/0!</v>
      </c>
      <c r="AJ1555" t="e">
        <f>IF(DEGREES(ACOS(SIN(RADIANS(G1555))*SIN(RADIANS(E1549))+COS(RADIANS(G1555))*COS(RADIANS(E1549))*COS(RADIANS(AJ1539))))&gt;90,0,$F$4*$F$5/E1548^2*(SIN(RADIANS(G1555))*SIN(RADIANS(E1549))+COS(RADIANS(G1555))*COS(RADIANS(E1549))*COS(RADIANS(AJ1539))))</f>
        <v>#DIV/0!</v>
      </c>
      <c r="AK1555">
        <f>IF(DEGREES(ACOS(SIN(RADIANS(G1555))*SIN(RADIANS(E1549))+COS(RADIANS(G1555))*COS(RADIANS(E1549))*COS(RADIANS(AK1539))))&gt;90,0,$F$4*$F$5/E1548^2*(SIN(RADIANS(G1555))*SIN(RADIANS(E1549))+COS(RADIANS(G1555))*COS(RADIANS(E1549))*COS(RADIANS(AK1539))))</f>
        <v>0</v>
      </c>
      <c r="AL1555">
        <f>IF(DEGREES(ACOS(SIN(RADIANS(G1555))*SIN(RADIANS(E1549))+COS(RADIANS(G1555))*COS(RADIANS(E1549))*COS(RADIANS(AL1539))))&gt;90,0,$F$4*$F$5/E1548^2*(SIN(RADIANS(G1555))*SIN(RADIANS(E1549))+COS(RADIANS(G1555))*COS(RADIANS(E1549))*COS(RADIANS(AL1539))))</f>
        <v>0</v>
      </c>
      <c r="AM1555">
        <f>IF(DEGREES(ACOS(SIN(RADIANS(G1555))*SIN(RADIANS(E1549))+COS(RADIANS(G1555))*COS(RADIANS(E1549))*COS(RADIANS(AM1539))))&gt;90,0,$F$4*$F$5/E1548^2*(SIN(RADIANS(G1555))*SIN(RADIANS(E1549))+COS(RADIANS(G1555))*COS(RADIANS(E1549))*COS(RADIANS(AM1539))))</f>
        <v>0</v>
      </c>
      <c r="AN1555">
        <f>IF(DEGREES(ACOS(SIN(RADIANS(G1555))*SIN(RADIANS(E1549))+COS(RADIANS(G1555))*COS(RADIANS(E1549))*COS(RADIANS(AN1539))))&gt;90,0,$F$4*$F$5/E1548^2*(SIN(RADIANS(G1555))*SIN(RADIANS(E1549))+COS(RADIANS(G1555))*COS(RADIANS(E1549))*COS(RADIANS(AN1539))))</f>
        <v>0</v>
      </c>
      <c r="AO1555">
        <f>IF(DEGREES(ACOS(SIN(RADIANS(G1555))*SIN(RADIANS(E1549))+COS(RADIANS(G1555))*COS(RADIANS(E1549))*COS(RADIANS(AO1539))))&gt;90,0,$F$4*$F$5/E1548^2*(SIN(RADIANS(G1555))*SIN(RADIANS(E1549))+COS(RADIANS(G1555))*COS(RADIANS(E1549))*COS(RADIANS(AO1539))))</f>
        <v>0</v>
      </c>
      <c r="AP1555">
        <f>IF(DEGREES(ACOS(SIN(RADIANS(G1555))*SIN(RADIANS(E1549))+COS(RADIANS(G1555))*COS(RADIANS(E1549))*COS(RADIANS(AP1539))))&gt;90,0,$F$4*$F$5/E1548^2*(SIN(RADIANS(G1555))*SIN(RADIANS(E1549))+COS(RADIANS(G1555))*COS(RADIANS(E1549))*COS(RADIANS(AP1539))))</f>
        <v>0</v>
      </c>
      <c r="AQ1555">
        <f>IF(DEGREES(ACOS(SIN(RADIANS(G1555))*SIN(RADIANS(E1549))+COS(RADIANS(G1555))*COS(RADIANS(E1549))*COS(RADIANS(AQ1539))))&gt;90,0,$F$4*$F$5/E1548^2*(SIN(RADIANS(G1555))*SIN(RADIANS(E1549))+COS(RADIANS(G1555))*COS(RADIANS(E1549))*COS(RADIANS(AQ1539))))</f>
        <v>0</v>
      </c>
      <c r="AR1555">
        <f>IF(DEGREES(ACOS(SIN(RADIANS(G1555))*SIN(RADIANS(E1549))+COS(RADIANS(G1555))*COS(RADIANS(E1549))*COS(RADIANS(AR1539))))&gt;90,0,$F$4*$F$5/E1548^2*(SIN(RADIANS(G1555))*SIN(RADIANS(E1549))+COS(RADIANS(G1555))*COS(RADIANS(E1549))*COS(RADIANS(AR1539))))</f>
        <v>0</v>
      </c>
    </row>
    <row r="1556" spans="2:44" x14ac:dyDescent="0.5">
      <c r="G1556">
        <v>-60</v>
      </c>
      <c r="I1556">
        <f>IF(DEGREES(ACOS(SIN(RADIANS(G1556))*SIN(RADIANS(E1549))+COS(RADIANS(G1556))*COS(RADIANS(E1549))*COS(RADIANS(I1539))))&gt;90,0,$F$4*$F$5/E1548^2*(SIN(RADIANS(G1556))*SIN(RADIANS(E1549))+COS(RADIANS(G1556))*COS(RADIANS(E1549))*COS(RADIANS(I1539))))</f>
        <v>0</v>
      </c>
      <c r="J1556">
        <f>IF(DEGREES(ACOS(SIN(RADIANS(G1556))*SIN(RADIANS(E1549))+COS(RADIANS(G1556))*COS(RADIANS(E1549))*COS(RADIANS(J1539))))&gt;90,0,$F$4*$F$5/E1548^2*(SIN(RADIANS(G1556))*SIN(RADIANS(E1549))+COS(RADIANS(G1556))*COS(RADIANS(E1549))*COS(RADIANS(J1539))))</f>
        <v>0</v>
      </c>
      <c r="K1556">
        <f>IF(DEGREES(ACOS(SIN(RADIANS(G1556))*SIN(RADIANS(E1549))+COS(RADIANS(G1556))*COS(RADIANS(E1549))*COS(RADIANS(K1539))))&gt;90,0,$F$4*$F$5/E1548^2*(SIN(RADIANS(G1556))*SIN(RADIANS(E1549))+COS(RADIANS(G1556))*COS(RADIANS(E1549))*COS(RADIANS(K1539))))</f>
        <v>0</v>
      </c>
      <c r="L1556">
        <f>IF(DEGREES(ACOS(SIN(RADIANS(G1556))*SIN(RADIANS(E1549))+COS(RADIANS(G1556))*COS(RADIANS(E1549))*COS(RADIANS(L1539))))&gt;90,0,$F$4*$F$5/E1548^2*(SIN(RADIANS(G1556))*SIN(RADIANS(E1549))+COS(RADIANS(G1556))*COS(RADIANS(E1549))*COS(RADIANS(L1539))))</f>
        <v>0</v>
      </c>
      <c r="M1556">
        <f>IF(DEGREES(ACOS(SIN(RADIANS(G1556))*SIN(RADIANS(E1549))+COS(RADIANS(G1556))*COS(RADIANS(E1549))*COS(RADIANS(M1539))))&gt;90,0,$F$4*$F$5/E1548^2*(SIN(RADIANS(G1556))*SIN(RADIANS(E1549))+COS(RADIANS(G1556))*COS(RADIANS(E1549))*COS(RADIANS(M1539))))</f>
        <v>0</v>
      </c>
      <c r="N1556">
        <f>IF(DEGREES(ACOS(SIN(RADIANS(G1556))*SIN(RADIANS(E1549))+COS(RADIANS(G1556))*COS(RADIANS(E1549))*COS(RADIANS(N1539))))&gt;90,0,$F$4*$F$5/E1548^2*(SIN(RADIANS(G1556))*SIN(RADIANS(E1549))+COS(RADIANS(G1556))*COS(RADIANS(E1549))*COS(RADIANS(N1539))))</f>
        <v>0</v>
      </c>
      <c r="O1556">
        <f>IF(DEGREES(ACOS(SIN(RADIANS(G1556))*SIN(RADIANS(E1549))+COS(RADIANS(G1556))*COS(RADIANS(E1549))*COS(RADIANS(O1539))))&gt;90,0,$F$4*$F$5/E1548^2*(SIN(RADIANS(G1556))*SIN(RADIANS(E1549))+COS(RADIANS(G1556))*COS(RADIANS(E1549))*COS(RADIANS(O1539))))</f>
        <v>0</v>
      </c>
      <c r="P1556">
        <f>IF(DEGREES(ACOS(SIN(RADIANS(G1556))*SIN(RADIANS(E1549))+COS(RADIANS(G1556))*COS(RADIANS(E1549))*COS(RADIANS(P1539))))&gt;90,0,$F$4*$F$5/E1548^2*(SIN(RADIANS(G1556))*SIN(RADIANS(E1549))+COS(RADIANS(G1556))*COS(RADIANS(E1549))*COS(RADIANS(P1539))))</f>
        <v>0</v>
      </c>
      <c r="Q1556">
        <f>IF(DEGREES(ACOS(SIN(RADIANS(G1556))*SIN(RADIANS(E1549))+COS(RADIANS(G1556))*COS(RADIANS(E1549))*COS(RADIANS(Q1539))))&gt;90,0,$F$4*$F$5/E1548^2*(SIN(RADIANS(G1556))*SIN(RADIANS(E1549))+COS(RADIANS(G1556))*COS(RADIANS(E1549))*COS(RADIANS(Q1539))))</f>
        <v>0</v>
      </c>
      <c r="R1556" t="e">
        <f>IF(DEGREES(ACOS(SIN(RADIANS(G1556))*SIN(RADIANS(E1549))+COS(RADIANS(G1556))*COS(RADIANS(E1549))*COS(RADIANS(R1539))))&gt;90,0,$F$4*$F$5/E1548^2*(SIN(RADIANS(G1556))*SIN(RADIANS(E1549))+COS(RADIANS(G1556))*COS(RADIANS(E1549))*COS(RADIANS(R1539))))</f>
        <v>#DIV/0!</v>
      </c>
      <c r="S1556" t="e">
        <f>IF(DEGREES(ACOS(SIN(RADIANS(G1556))*SIN(RADIANS(E1549))+COS(RADIANS(G1556))*COS(RADIANS(E1549))*COS(RADIANS(S1539))))&gt;90,0,$F$4*$F$5/E1548^2*(SIN(RADIANS(G1556))*SIN(RADIANS(E1549))+COS(RADIANS(G1556))*COS(RADIANS(E1549))*COS(RADIANS(S1539))))</f>
        <v>#DIV/0!</v>
      </c>
      <c r="T1556" t="e">
        <f>IF(DEGREES(ACOS(SIN(RADIANS(G1556))*SIN(RADIANS(E1549))+COS(RADIANS(G1556))*COS(RADIANS(E1549))*COS(RADIANS(T1539))))&gt;90,0,$F$4*$F$5/E1548^2*(SIN(RADIANS(G1556))*SIN(RADIANS(E1549))+COS(RADIANS(G1556))*COS(RADIANS(E1549))*COS(RADIANS(T1539))))</f>
        <v>#DIV/0!</v>
      </c>
      <c r="U1556" t="e">
        <f>IF(DEGREES(ACOS(SIN(RADIANS(G1556))*SIN(RADIANS(E1549))+COS(RADIANS(G1556))*COS(RADIANS(E1549))*COS(RADIANS(U1539))))&gt;90,0,$F$4*$F$5/E1548^2*(SIN(RADIANS(G1556))*SIN(RADIANS(E1549))+COS(RADIANS(G1556))*COS(RADIANS(E1549))*COS(RADIANS(U1539))))</f>
        <v>#DIV/0!</v>
      </c>
      <c r="V1556" t="e">
        <f>IF(DEGREES(ACOS(SIN(RADIANS(G1556))*SIN(RADIANS(E1549))+COS(RADIANS(G1556))*COS(RADIANS(E1549))*COS(RADIANS(V1539))))&gt;90,0,$F$4*$F$5/E1548^2*(SIN(RADIANS(G1556))*SIN(RADIANS(E1549))+COS(RADIANS(G1556))*COS(RADIANS(E1549))*COS(RADIANS(V1539))))</f>
        <v>#DIV/0!</v>
      </c>
      <c r="W1556" t="e">
        <f>IF(DEGREES(ACOS(SIN(RADIANS(G1556))*SIN(RADIANS(E1549))+COS(RADIANS(G1556))*COS(RADIANS(E1549))*COS(RADIANS(W1539))))&gt;90,0,$F$4*$F$5/E1548^2*(SIN(RADIANS(G1556))*SIN(RADIANS(E1549))+COS(RADIANS(G1556))*COS(RADIANS(E1549))*COS(RADIANS(W1539))))</f>
        <v>#DIV/0!</v>
      </c>
      <c r="X1556" t="e">
        <f>IF(DEGREES(ACOS(SIN(RADIANS(G1556))*SIN(RADIANS(E1549))+COS(RADIANS(G1556))*COS(RADIANS(E1549))*COS(RADIANS(X1539))))&gt;90,0,$F$4*$F$5/E1548^2*(SIN(RADIANS(G1556))*SIN(RADIANS(E1549))+COS(RADIANS(G1556))*COS(RADIANS(E1549))*COS(RADIANS(X1539))))</f>
        <v>#DIV/0!</v>
      </c>
      <c r="Y1556" t="e">
        <f>IF(DEGREES(ACOS(SIN(RADIANS(G1556))*SIN(RADIANS(E1549))+COS(RADIANS(G1556))*COS(RADIANS(E1549))*COS(RADIANS(Y1539))))&gt;90,0,$F$4*$F$5/E1548^2*(SIN(RADIANS(G1556))*SIN(RADIANS(E1549))+COS(RADIANS(G1556))*COS(RADIANS(E1549))*COS(RADIANS(Y1539))))</f>
        <v>#DIV/0!</v>
      </c>
      <c r="Z1556" t="e">
        <f>IF(DEGREES(ACOS(SIN(RADIANS(G1556))*SIN(RADIANS(E1549))+COS(RADIANS(G1556))*COS(RADIANS(E1549))*COS(RADIANS(Z1539))))&gt;90,0,$F$4*$F$5/E1548^2*(SIN(RADIANS(G1556))*SIN(RADIANS(E1549))+COS(RADIANS(G1556))*COS(RADIANS(E1549))*COS(RADIANS(Z1539))))</f>
        <v>#DIV/0!</v>
      </c>
      <c r="AA1556" t="e">
        <f>IF(DEGREES(ACOS(SIN(RADIANS(G1556))*SIN(RADIANS(E1549))+COS(RADIANS(G1556))*COS(RADIANS(E1549))*COS(RADIANS(AA1539))))&gt;90,0,$F$4*$F$5/E1548^2*(SIN(RADIANS(G1556))*SIN(RADIANS(E1549))+COS(RADIANS(G1556))*COS(RADIANS(E1549))*COS(RADIANS(AA1539))))</f>
        <v>#DIV/0!</v>
      </c>
      <c r="AB1556" t="e">
        <f>IF(DEGREES(ACOS(SIN(RADIANS(G1556))*SIN(RADIANS(E1549))+COS(RADIANS(G1556))*COS(RADIANS(E1549))*COS(RADIANS(AB1539))))&gt;90,0,$F$4*$F$5/E1548^2*(SIN(RADIANS(G1556))*SIN(RADIANS(E1549))+COS(RADIANS(G1556))*COS(RADIANS(E1549))*COS(RADIANS(AB1539))))</f>
        <v>#DIV/0!</v>
      </c>
      <c r="AC1556" t="e">
        <f>IF(DEGREES(ACOS(SIN(RADIANS(G1556))*SIN(RADIANS(E1549))+COS(RADIANS(G1556))*COS(RADIANS(E1549))*COS(RADIANS(AC1539))))&gt;90,0,$F$4*$F$5/E1548^2*(SIN(RADIANS(G1556))*SIN(RADIANS(E1549))+COS(RADIANS(G1556))*COS(RADIANS(E1549))*COS(RADIANS(AC1539))))</f>
        <v>#DIV/0!</v>
      </c>
      <c r="AD1556" t="e">
        <f>IF(DEGREES(ACOS(SIN(RADIANS(G1556))*SIN(RADIANS(E1549))+COS(RADIANS(G1556))*COS(RADIANS(E1549))*COS(RADIANS(AD1539))))&gt;90,0,$F$4*$F$5/E1548^2*(SIN(RADIANS(G1556))*SIN(RADIANS(E1549))+COS(RADIANS(G1556))*COS(RADIANS(E1549))*COS(RADIANS(AD1539))))</f>
        <v>#DIV/0!</v>
      </c>
      <c r="AE1556" t="e">
        <f>IF(DEGREES(ACOS(SIN(RADIANS(G1556))*SIN(RADIANS(E1549))+COS(RADIANS(G1556))*COS(RADIANS(E1549))*COS(RADIANS(AE1539))))&gt;90,0,$F$4*$F$5/E1548^2*(SIN(RADIANS(G1556))*SIN(RADIANS(E1549))+COS(RADIANS(G1556))*COS(RADIANS(E1549))*COS(RADIANS(AE1539))))</f>
        <v>#DIV/0!</v>
      </c>
      <c r="AF1556" t="e">
        <f>IF(DEGREES(ACOS(SIN(RADIANS(G1556))*SIN(RADIANS(E1549))+COS(RADIANS(G1556))*COS(RADIANS(E1549))*COS(RADIANS(AF1539))))&gt;90,0,$F$4*$F$5/E1548^2*(SIN(RADIANS(G1556))*SIN(RADIANS(E1549))+COS(RADIANS(G1556))*COS(RADIANS(E1549))*COS(RADIANS(AF1539))))</f>
        <v>#DIV/0!</v>
      </c>
      <c r="AG1556" t="e">
        <f>IF(DEGREES(ACOS(SIN(RADIANS(G1556))*SIN(RADIANS(E1549))+COS(RADIANS(G1556))*COS(RADIANS(E1549))*COS(RADIANS(AG1539))))&gt;90,0,$F$4*$F$5/E1548^2*(SIN(RADIANS(G1556))*SIN(RADIANS(E1549))+COS(RADIANS(G1556))*COS(RADIANS(E1549))*COS(RADIANS(AG1539))))</f>
        <v>#DIV/0!</v>
      </c>
      <c r="AH1556" t="e">
        <f>IF(DEGREES(ACOS(SIN(RADIANS(G1556))*SIN(RADIANS(E1549))+COS(RADIANS(G1556))*COS(RADIANS(E1549))*COS(RADIANS(AH1539))))&gt;90,0,$F$4*$F$5/E1548^2*(SIN(RADIANS(G1556))*SIN(RADIANS(E1549))+COS(RADIANS(G1556))*COS(RADIANS(E1549))*COS(RADIANS(AH1539))))</f>
        <v>#DIV/0!</v>
      </c>
      <c r="AI1556" t="e">
        <f>IF(DEGREES(ACOS(SIN(RADIANS(G1556))*SIN(RADIANS(E1549))+COS(RADIANS(G1556))*COS(RADIANS(E1549))*COS(RADIANS(AI1539))))&gt;90,0,$F$4*$F$5/E1548^2*(SIN(RADIANS(G1556))*SIN(RADIANS(E1549))+COS(RADIANS(G1556))*COS(RADIANS(E1549))*COS(RADIANS(AI1539))))</f>
        <v>#DIV/0!</v>
      </c>
      <c r="AJ1556" t="e">
        <f>IF(DEGREES(ACOS(SIN(RADIANS(G1556))*SIN(RADIANS(E1549))+COS(RADIANS(G1556))*COS(RADIANS(E1549))*COS(RADIANS(AJ1539))))&gt;90,0,$F$4*$F$5/E1548^2*(SIN(RADIANS(G1556))*SIN(RADIANS(E1549))+COS(RADIANS(G1556))*COS(RADIANS(E1549))*COS(RADIANS(AJ1539))))</f>
        <v>#DIV/0!</v>
      </c>
      <c r="AK1556">
        <f>IF(DEGREES(ACOS(SIN(RADIANS(G1556))*SIN(RADIANS(E1549))+COS(RADIANS(G1556))*COS(RADIANS(E1549))*COS(RADIANS(AK1539))))&gt;90,0,$F$4*$F$5/E1548^2*(SIN(RADIANS(G1556))*SIN(RADIANS(E1549))+COS(RADIANS(G1556))*COS(RADIANS(E1549))*COS(RADIANS(AK1539))))</f>
        <v>0</v>
      </c>
      <c r="AL1556">
        <f>IF(DEGREES(ACOS(SIN(RADIANS(G1556))*SIN(RADIANS(E1549))+COS(RADIANS(G1556))*COS(RADIANS(E1549))*COS(RADIANS(AL1539))))&gt;90,0,$F$4*$F$5/E1548^2*(SIN(RADIANS(G1556))*SIN(RADIANS(E1549))+COS(RADIANS(G1556))*COS(RADIANS(E1549))*COS(RADIANS(AL1539))))</f>
        <v>0</v>
      </c>
      <c r="AM1556">
        <f>IF(DEGREES(ACOS(SIN(RADIANS(G1556))*SIN(RADIANS(E1549))+COS(RADIANS(G1556))*COS(RADIANS(E1549))*COS(RADIANS(AM1539))))&gt;90,0,$F$4*$F$5/E1548^2*(SIN(RADIANS(G1556))*SIN(RADIANS(E1549))+COS(RADIANS(G1556))*COS(RADIANS(E1549))*COS(RADIANS(AM1539))))</f>
        <v>0</v>
      </c>
      <c r="AN1556">
        <f>IF(DEGREES(ACOS(SIN(RADIANS(G1556))*SIN(RADIANS(E1549))+COS(RADIANS(G1556))*COS(RADIANS(E1549))*COS(RADIANS(AN1539))))&gt;90,0,$F$4*$F$5/E1548^2*(SIN(RADIANS(G1556))*SIN(RADIANS(E1549))+COS(RADIANS(G1556))*COS(RADIANS(E1549))*COS(RADIANS(AN1539))))</f>
        <v>0</v>
      </c>
      <c r="AO1556">
        <f>IF(DEGREES(ACOS(SIN(RADIANS(G1556))*SIN(RADIANS(E1549))+COS(RADIANS(G1556))*COS(RADIANS(E1549))*COS(RADIANS(AO1539))))&gt;90,0,$F$4*$F$5/E1548^2*(SIN(RADIANS(G1556))*SIN(RADIANS(E1549))+COS(RADIANS(G1556))*COS(RADIANS(E1549))*COS(RADIANS(AO1539))))</f>
        <v>0</v>
      </c>
      <c r="AP1556">
        <f>IF(DEGREES(ACOS(SIN(RADIANS(G1556))*SIN(RADIANS(E1549))+COS(RADIANS(G1556))*COS(RADIANS(E1549))*COS(RADIANS(AP1539))))&gt;90,0,$F$4*$F$5/E1548^2*(SIN(RADIANS(G1556))*SIN(RADIANS(E1549))+COS(RADIANS(G1556))*COS(RADIANS(E1549))*COS(RADIANS(AP1539))))</f>
        <v>0</v>
      </c>
      <c r="AQ1556">
        <f>IF(DEGREES(ACOS(SIN(RADIANS(G1556))*SIN(RADIANS(E1549))+COS(RADIANS(G1556))*COS(RADIANS(E1549))*COS(RADIANS(AQ1539))))&gt;90,0,$F$4*$F$5/E1548^2*(SIN(RADIANS(G1556))*SIN(RADIANS(E1549))+COS(RADIANS(G1556))*COS(RADIANS(E1549))*COS(RADIANS(AQ1539))))</f>
        <v>0</v>
      </c>
      <c r="AR1556">
        <f>IF(DEGREES(ACOS(SIN(RADIANS(G1556))*SIN(RADIANS(E1549))+COS(RADIANS(G1556))*COS(RADIANS(E1549))*COS(RADIANS(AR1539))))&gt;90,0,$F$4*$F$5/E1548^2*(SIN(RADIANS(G1556))*SIN(RADIANS(E1549))+COS(RADIANS(G1556))*COS(RADIANS(E1549))*COS(RADIANS(AR1539))))</f>
        <v>0</v>
      </c>
    </row>
    <row r="1557" spans="2:44" x14ac:dyDescent="0.5">
      <c r="G1557">
        <v>-70</v>
      </c>
      <c r="I1557">
        <f>IF(DEGREES(ACOS(SIN(RADIANS(G1557))*SIN(RADIANS(E1549))+COS(RADIANS(G1557))*COS(RADIANS(E1549))*COS(RADIANS(I1539))))&gt;90,0,$F$4*$F$5/E1548^2*(SIN(RADIANS(G1557))*SIN(RADIANS(E1549))+COS(RADIANS(G1557))*COS(RADIANS(E1549))*COS(RADIANS(I1539))))</f>
        <v>0</v>
      </c>
      <c r="J1557">
        <f>IF(DEGREES(ACOS(SIN(RADIANS(G1557))*SIN(RADIANS(E1549))+COS(RADIANS(G1557))*COS(RADIANS(E1549))*COS(RADIANS(J1539))))&gt;90,0,$F$4*$F$5/E1548^2*(SIN(RADIANS(G1557))*SIN(RADIANS(E1549))+COS(RADIANS(G1557))*COS(RADIANS(E1549))*COS(RADIANS(J1539))))</f>
        <v>0</v>
      </c>
      <c r="K1557">
        <f>IF(DEGREES(ACOS(SIN(RADIANS(G1557))*SIN(RADIANS(E1549))+COS(RADIANS(G1557))*COS(RADIANS(E1549))*COS(RADIANS(K1539))))&gt;90,0,$F$4*$F$5/E1548^2*(SIN(RADIANS(G1557))*SIN(RADIANS(E1549))+COS(RADIANS(G1557))*COS(RADIANS(E1549))*COS(RADIANS(K1539))))</f>
        <v>0</v>
      </c>
      <c r="L1557">
        <f>IF(DEGREES(ACOS(SIN(RADIANS(G1557))*SIN(RADIANS(E1549))+COS(RADIANS(G1557))*COS(RADIANS(E1549))*COS(RADIANS(L1539))))&gt;90,0,$F$4*$F$5/E1548^2*(SIN(RADIANS(G1557))*SIN(RADIANS(E1549))+COS(RADIANS(G1557))*COS(RADIANS(E1549))*COS(RADIANS(L1539))))</f>
        <v>0</v>
      </c>
      <c r="M1557">
        <f>IF(DEGREES(ACOS(SIN(RADIANS(G1557))*SIN(RADIANS(E1549))+COS(RADIANS(G1557))*COS(RADIANS(E1549))*COS(RADIANS(M1539))))&gt;90,0,$F$4*$F$5/E1548^2*(SIN(RADIANS(G1557))*SIN(RADIANS(E1549))+COS(RADIANS(G1557))*COS(RADIANS(E1549))*COS(RADIANS(M1539))))</f>
        <v>0</v>
      </c>
      <c r="N1557">
        <f>IF(DEGREES(ACOS(SIN(RADIANS(G1557))*SIN(RADIANS(E1549))+COS(RADIANS(G1557))*COS(RADIANS(E1549))*COS(RADIANS(N1539))))&gt;90,0,$F$4*$F$5/E1548^2*(SIN(RADIANS(G1557))*SIN(RADIANS(E1549))+COS(RADIANS(G1557))*COS(RADIANS(E1549))*COS(RADIANS(N1539))))</f>
        <v>0</v>
      </c>
      <c r="O1557">
        <f>IF(DEGREES(ACOS(SIN(RADIANS(G1557))*SIN(RADIANS(E1549))+COS(RADIANS(G1557))*COS(RADIANS(E1549))*COS(RADIANS(O1539))))&gt;90,0,$F$4*$F$5/E1548^2*(SIN(RADIANS(G1557))*SIN(RADIANS(E1549))+COS(RADIANS(G1557))*COS(RADIANS(E1549))*COS(RADIANS(O1539))))</f>
        <v>0</v>
      </c>
      <c r="P1557">
        <f>IF(DEGREES(ACOS(SIN(RADIANS(G1557))*SIN(RADIANS(E1549))+COS(RADIANS(G1557))*COS(RADIANS(E1549))*COS(RADIANS(P1539))))&gt;90,0,$F$4*$F$5/E1548^2*(SIN(RADIANS(G1557))*SIN(RADIANS(E1549))+COS(RADIANS(G1557))*COS(RADIANS(E1549))*COS(RADIANS(P1539))))</f>
        <v>0</v>
      </c>
      <c r="Q1557">
        <f>IF(DEGREES(ACOS(SIN(RADIANS(G1557))*SIN(RADIANS(E1549))+COS(RADIANS(G1557))*COS(RADIANS(E1549))*COS(RADIANS(Q1539))))&gt;90,0,$F$4*$F$5/E1548^2*(SIN(RADIANS(G1557))*SIN(RADIANS(E1549))+COS(RADIANS(G1557))*COS(RADIANS(E1549))*COS(RADIANS(Q1539))))</f>
        <v>0</v>
      </c>
      <c r="R1557" t="e">
        <f>IF(DEGREES(ACOS(SIN(RADIANS(G1557))*SIN(RADIANS(E1549))+COS(RADIANS(G1557))*COS(RADIANS(E1549))*COS(RADIANS(R1539))))&gt;90,0,$F$4*$F$5/E1548^2*(SIN(RADIANS(G1557))*SIN(RADIANS(E1549))+COS(RADIANS(G1557))*COS(RADIANS(E1549))*COS(RADIANS(R1539))))</f>
        <v>#DIV/0!</v>
      </c>
      <c r="S1557" t="e">
        <f>IF(DEGREES(ACOS(SIN(RADIANS(G1557))*SIN(RADIANS(E1549))+COS(RADIANS(G1557))*COS(RADIANS(E1549))*COS(RADIANS(S1539))))&gt;90,0,$F$4*$F$5/E1548^2*(SIN(RADIANS(G1557))*SIN(RADIANS(E1549))+COS(RADIANS(G1557))*COS(RADIANS(E1549))*COS(RADIANS(S1539))))</f>
        <v>#DIV/0!</v>
      </c>
      <c r="T1557" t="e">
        <f>IF(DEGREES(ACOS(SIN(RADIANS(G1557))*SIN(RADIANS(E1549))+COS(RADIANS(G1557))*COS(RADIANS(E1549))*COS(RADIANS(T1539))))&gt;90,0,$F$4*$F$5/E1548^2*(SIN(RADIANS(G1557))*SIN(RADIANS(E1549))+COS(RADIANS(G1557))*COS(RADIANS(E1549))*COS(RADIANS(T1539))))</f>
        <v>#DIV/0!</v>
      </c>
      <c r="U1557" t="e">
        <f>IF(DEGREES(ACOS(SIN(RADIANS(G1557))*SIN(RADIANS(E1549))+COS(RADIANS(G1557))*COS(RADIANS(E1549))*COS(RADIANS(U1539))))&gt;90,0,$F$4*$F$5/E1548^2*(SIN(RADIANS(G1557))*SIN(RADIANS(E1549))+COS(RADIANS(G1557))*COS(RADIANS(E1549))*COS(RADIANS(U1539))))</f>
        <v>#DIV/0!</v>
      </c>
      <c r="V1557" t="e">
        <f>IF(DEGREES(ACOS(SIN(RADIANS(G1557))*SIN(RADIANS(E1549))+COS(RADIANS(G1557))*COS(RADIANS(E1549))*COS(RADIANS(V1539))))&gt;90,0,$F$4*$F$5/E1548^2*(SIN(RADIANS(G1557))*SIN(RADIANS(E1549))+COS(RADIANS(G1557))*COS(RADIANS(E1549))*COS(RADIANS(V1539))))</f>
        <v>#DIV/0!</v>
      </c>
      <c r="W1557" t="e">
        <f>IF(DEGREES(ACOS(SIN(RADIANS(G1557))*SIN(RADIANS(E1549))+COS(RADIANS(G1557))*COS(RADIANS(E1549))*COS(RADIANS(W1539))))&gt;90,0,$F$4*$F$5/E1548^2*(SIN(RADIANS(G1557))*SIN(RADIANS(E1549))+COS(RADIANS(G1557))*COS(RADIANS(E1549))*COS(RADIANS(W1539))))</f>
        <v>#DIV/0!</v>
      </c>
      <c r="X1557" t="e">
        <f>IF(DEGREES(ACOS(SIN(RADIANS(G1557))*SIN(RADIANS(E1549))+COS(RADIANS(G1557))*COS(RADIANS(E1549))*COS(RADIANS(X1539))))&gt;90,0,$F$4*$F$5/E1548^2*(SIN(RADIANS(G1557))*SIN(RADIANS(E1549))+COS(RADIANS(G1557))*COS(RADIANS(E1549))*COS(RADIANS(X1539))))</f>
        <v>#DIV/0!</v>
      </c>
      <c r="Y1557" t="e">
        <f>IF(DEGREES(ACOS(SIN(RADIANS(G1557))*SIN(RADIANS(E1549))+COS(RADIANS(G1557))*COS(RADIANS(E1549))*COS(RADIANS(Y1539))))&gt;90,0,$F$4*$F$5/E1548^2*(SIN(RADIANS(G1557))*SIN(RADIANS(E1549))+COS(RADIANS(G1557))*COS(RADIANS(E1549))*COS(RADIANS(Y1539))))</f>
        <v>#DIV/0!</v>
      </c>
      <c r="Z1557" t="e">
        <f>IF(DEGREES(ACOS(SIN(RADIANS(G1557))*SIN(RADIANS(E1549))+COS(RADIANS(G1557))*COS(RADIANS(E1549))*COS(RADIANS(Z1539))))&gt;90,0,$F$4*$F$5/E1548^2*(SIN(RADIANS(G1557))*SIN(RADIANS(E1549))+COS(RADIANS(G1557))*COS(RADIANS(E1549))*COS(RADIANS(Z1539))))</f>
        <v>#DIV/0!</v>
      </c>
      <c r="AA1557" t="e">
        <f>IF(DEGREES(ACOS(SIN(RADIANS(G1557))*SIN(RADIANS(E1549))+COS(RADIANS(G1557))*COS(RADIANS(E1549))*COS(RADIANS(AA1539))))&gt;90,0,$F$4*$F$5/E1548^2*(SIN(RADIANS(G1557))*SIN(RADIANS(E1549))+COS(RADIANS(G1557))*COS(RADIANS(E1549))*COS(RADIANS(AA1539))))</f>
        <v>#DIV/0!</v>
      </c>
      <c r="AB1557" t="e">
        <f>IF(DEGREES(ACOS(SIN(RADIANS(G1557))*SIN(RADIANS(E1549))+COS(RADIANS(G1557))*COS(RADIANS(E1549))*COS(RADIANS(AB1539))))&gt;90,0,$F$4*$F$5/E1548^2*(SIN(RADIANS(G1557))*SIN(RADIANS(E1549))+COS(RADIANS(G1557))*COS(RADIANS(E1549))*COS(RADIANS(AB1539))))</f>
        <v>#DIV/0!</v>
      </c>
      <c r="AC1557" t="e">
        <f>IF(DEGREES(ACOS(SIN(RADIANS(G1557))*SIN(RADIANS(E1549))+COS(RADIANS(G1557))*COS(RADIANS(E1549))*COS(RADIANS(AC1539))))&gt;90,0,$F$4*$F$5/E1548^2*(SIN(RADIANS(G1557))*SIN(RADIANS(E1549))+COS(RADIANS(G1557))*COS(RADIANS(E1549))*COS(RADIANS(AC1539))))</f>
        <v>#DIV/0!</v>
      </c>
      <c r="AD1557" t="e">
        <f>IF(DEGREES(ACOS(SIN(RADIANS(G1557))*SIN(RADIANS(E1549))+COS(RADIANS(G1557))*COS(RADIANS(E1549))*COS(RADIANS(AD1539))))&gt;90,0,$F$4*$F$5/E1548^2*(SIN(RADIANS(G1557))*SIN(RADIANS(E1549))+COS(RADIANS(G1557))*COS(RADIANS(E1549))*COS(RADIANS(AD1539))))</f>
        <v>#DIV/0!</v>
      </c>
      <c r="AE1557" t="e">
        <f>IF(DEGREES(ACOS(SIN(RADIANS(G1557))*SIN(RADIANS(E1549))+COS(RADIANS(G1557))*COS(RADIANS(E1549))*COS(RADIANS(AE1539))))&gt;90,0,$F$4*$F$5/E1548^2*(SIN(RADIANS(G1557))*SIN(RADIANS(E1549))+COS(RADIANS(G1557))*COS(RADIANS(E1549))*COS(RADIANS(AE1539))))</f>
        <v>#DIV/0!</v>
      </c>
      <c r="AF1557" t="e">
        <f>IF(DEGREES(ACOS(SIN(RADIANS(G1557))*SIN(RADIANS(E1549))+COS(RADIANS(G1557))*COS(RADIANS(E1549))*COS(RADIANS(AF1539))))&gt;90,0,$F$4*$F$5/E1548^2*(SIN(RADIANS(G1557))*SIN(RADIANS(E1549))+COS(RADIANS(G1557))*COS(RADIANS(E1549))*COS(RADIANS(AF1539))))</f>
        <v>#DIV/0!</v>
      </c>
      <c r="AG1557" t="e">
        <f>IF(DEGREES(ACOS(SIN(RADIANS(G1557))*SIN(RADIANS(E1549))+COS(RADIANS(G1557))*COS(RADIANS(E1549))*COS(RADIANS(AG1539))))&gt;90,0,$F$4*$F$5/E1548^2*(SIN(RADIANS(G1557))*SIN(RADIANS(E1549))+COS(RADIANS(G1557))*COS(RADIANS(E1549))*COS(RADIANS(AG1539))))</f>
        <v>#DIV/0!</v>
      </c>
      <c r="AH1557" t="e">
        <f>IF(DEGREES(ACOS(SIN(RADIANS(G1557))*SIN(RADIANS(E1549))+COS(RADIANS(G1557))*COS(RADIANS(E1549))*COS(RADIANS(AH1539))))&gt;90,0,$F$4*$F$5/E1548^2*(SIN(RADIANS(G1557))*SIN(RADIANS(E1549))+COS(RADIANS(G1557))*COS(RADIANS(E1549))*COS(RADIANS(AH1539))))</f>
        <v>#DIV/0!</v>
      </c>
      <c r="AI1557" t="e">
        <f>IF(DEGREES(ACOS(SIN(RADIANS(G1557))*SIN(RADIANS(E1549))+COS(RADIANS(G1557))*COS(RADIANS(E1549))*COS(RADIANS(AI1539))))&gt;90,0,$F$4*$F$5/E1548^2*(SIN(RADIANS(G1557))*SIN(RADIANS(E1549))+COS(RADIANS(G1557))*COS(RADIANS(E1549))*COS(RADIANS(AI1539))))</f>
        <v>#DIV/0!</v>
      </c>
      <c r="AJ1557" t="e">
        <f>IF(DEGREES(ACOS(SIN(RADIANS(G1557))*SIN(RADIANS(E1549))+COS(RADIANS(G1557))*COS(RADIANS(E1549))*COS(RADIANS(AJ1539))))&gt;90,0,$F$4*$F$5/E1548^2*(SIN(RADIANS(G1557))*SIN(RADIANS(E1549))+COS(RADIANS(G1557))*COS(RADIANS(E1549))*COS(RADIANS(AJ1539))))</f>
        <v>#DIV/0!</v>
      </c>
      <c r="AK1557">
        <f>IF(DEGREES(ACOS(SIN(RADIANS(G1557))*SIN(RADIANS(E1549))+COS(RADIANS(G1557))*COS(RADIANS(E1549))*COS(RADIANS(AK1539))))&gt;90,0,$F$4*$F$5/E1548^2*(SIN(RADIANS(G1557))*SIN(RADIANS(E1549))+COS(RADIANS(G1557))*COS(RADIANS(E1549))*COS(RADIANS(AK1539))))</f>
        <v>0</v>
      </c>
      <c r="AL1557">
        <f>IF(DEGREES(ACOS(SIN(RADIANS(G1557))*SIN(RADIANS(E1549))+COS(RADIANS(G1557))*COS(RADIANS(E1549))*COS(RADIANS(AL1539))))&gt;90,0,$F$4*$F$5/E1548^2*(SIN(RADIANS(G1557))*SIN(RADIANS(E1549))+COS(RADIANS(G1557))*COS(RADIANS(E1549))*COS(RADIANS(AL1539))))</f>
        <v>0</v>
      </c>
      <c r="AM1557">
        <f>IF(DEGREES(ACOS(SIN(RADIANS(G1557))*SIN(RADIANS(E1549))+COS(RADIANS(G1557))*COS(RADIANS(E1549))*COS(RADIANS(AM1539))))&gt;90,0,$F$4*$F$5/E1548^2*(SIN(RADIANS(G1557))*SIN(RADIANS(E1549))+COS(RADIANS(G1557))*COS(RADIANS(E1549))*COS(RADIANS(AM1539))))</f>
        <v>0</v>
      </c>
      <c r="AN1557">
        <f>IF(DEGREES(ACOS(SIN(RADIANS(G1557))*SIN(RADIANS(E1549))+COS(RADIANS(G1557))*COS(RADIANS(E1549))*COS(RADIANS(AN1539))))&gt;90,0,$F$4*$F$5/E1548^2*(SIN(RADIANS(G1557))*SIN(RADIANS(E1549))+COS(RADIANS(G1557))*COS(RADIANS(E1549))*COS(RADIANS(AN1539))))</f>
        <v>0</v>
      </c>
      <c r="AO1557">
        <f>IF(DEGREES(ACOS(SIN(RADIANS(G1557))*SIN(RADIANS(E1549))+COS(RADIANS(G1557))*COS(RADIANS(E1549))*COS(RADIANS(AO1539))))&gt;90,0,$F$4*$F$5/E1548^2*(SIN(RADIANS(G1557))*SIN(RADIANS(E1549))+COS(RADIANS(G1557))*COS(RADIANS(E1549))*COS(RADIANS(AO1539))))</f>
        <v>0</v>
      </c>
      <c r="AP1557">
        <f>IF(DEGREES(ACOS(SIN(RADIANS(G1557))*SIN(RADIANS(E1549))+COS(RADIANS(G1557))*COS(RADIANS(E1549))*COS(RADIANS(AP1539))))&gt;90,0,$F$4*$F$5/E1548^2*(SIN(RADIANS(G1557))*SIN(RADIANS(E1549))+COS(RADIANS(G1557))*COS(RADIANS(E1549))*COS(RADIANS(AP1539))))</f>
        <v>0</v>
      </c>
      <c r="AQ1557">
        <f>IF(DEGREES(ACOS(SIN(RADIANS(G1557))*SIN(RADIANS(E1549))+COS(RADIANS(G1557))*COS(RADIANS(E1549))*COS(RADIANS(AQ1539))))&gt;90,0,$F$4*$F$5/E1548^2*(SIN(RADIANS(G1557))*SIN(RADIANS(E1549))+COS(RADIANS(G1557))*COS(RADIANS(E1549))*COS(RADIANS(AQ1539))))</f>
        <v>0</v>
      </c>
      <c r="AR1557">
        <f>IF(DEGREES(ACOS(SIN(RADIANS(G1557))*SIN(RADIANS(E1549))+COS(RADIANS(G1557))*COS(RADIANS(E1549))*COS(RADIANS(AR1539))))&gt;90,0,$F$4*$F$5/E1548^2*(SIN(RADIANS(G1557))*SIN(RADIANS(E1549))+COS(RADIANS(G1557))*COS(RADIANS(E1549))*COS(RADIANS(AR1539))))</f>
        <v>0</v>
      </c>
    </row>
    <row r="1558" spans="2:44" x14ac:dyDescent="0.5">
      <c r="G1558">
        <v>-80</v>
      </c>
      <c r="I1558">
        <f>IF(DEGREES(ACOS(SIN(RADIANS(G1558))*SIN(RADIANS(E1549))+COS(RADIANS(G1558))*COS(RADIANS(E1549))*COS(RADIANS(I1539))))&gt;90,0,$F$4*$F$5/E1548^2*(SIN(RADIANS(G1558))*SIN(RADIANS(E1549))+COS(RADIANS(G1558))*COS(RADIANS(E1549))*COS(RADIANS(I1539))))</f>
        <v>0</v>
      </c>
      <c r="J1558">
        <f>IF(DEGREES(ACOS(SIN(RADIANS(G1558))*SIN(RADIANS(E1549))+COS(RADIANS(G1558))*COS(RADIANS(E1549))*COS(RADIANS(J1539))))&gt;90,0,$F$4*$F$5/E1548^2*(SIN(RADIANS(G1558))*SIN(RADIANS(E1549))+COS(RADIANS(G1558))*COS(RADIANS(E1549))*COS(RADIANS(J1539))))</f>
        <v>0</v>
      </c>
      <c r="K1558">
        <f>IF(DEGREES(ACOS(SIN(RADIANS(G1558))*SIN(RADIANS(E1549))+COS(RADIANS(G1558))*COS(RADIANS(E1549))*COS(RADIANS(K1539))))&gt;90,0,$F$4*$F$5/E1548^2*(SIN(RADIANS(G1558))*SIN(RADIANS(E1549))+COS(RADIANS(G1558))*COS(RADIANS(E1549))*COS(RADIANS(K1539))))</f>
        <v>0</v>
      </c>
      <c r="L1558">
        <f>IF(DEGREES(ACOS(SIN(RADIANS(G1558))*SIN(RADIANS(E1549))+COS(RADIANS(G1558))*COS(RADIANS(E1549))*COS(RADIANS(L1539))))&gt;90,0,$F$4*$F$5/E1548^2*(SIN(RADIANS(G1558))*SIN(RADIANS(E1549))+COS(RADIANS(G1558))*COS(RADIANS(E1549))*COS(RADIANS(L1539))))</f>
        <v>0</v>
      </c>
      <c r="M1558">
        <f>IF(DEGREES(ACOS(SIN(RADIANS(G1558))*SIN(RADIANS(E1549))+COS(RADIANS(G1558))*COS(RADIANS(E1549))*COS(RADIANS(M1539))))&gt;90,0,$F$4*$F$5/E1548^2*(SIN(RADIANS(G1558))*SIN(RADIANS(E1549))+COS(RADIANS(G1558))*COS(RADIANS(E1549))*COS(RADIANS(M1539))))</f>
        <v>0</v>
      </c>
      <c r="N1558">
        <f>IF(DEGREES(ACOS(SIN(RADIANS(G1558))*SIN(RADIANS(E1549))+COS(RADIANS(G1558))*COS(RADIANS(E1549))*COS(RADIANS(N1539))))&gt;90,0,$F$4*$F$5/E1548^2*(SIN(RADIANS(G1558))*SIN(RADIANS(E1549))+COS(RADIANS(G1558))*COS(RADIANS(E1549))*COS(RADIANS(N1539))))</f>
        <v>0</v>
      </c>
      <c r="O1558">
        <f>IF(DEGREES(ACOS(SIN(RADIANS(G1558))*SIN(RADIANS(E1549))+COS(RADIANS(G1558))*COS(RADIANS(E1549))*COS(RADIANS(O1539))))&gt;90,0,$F$4*$F$5/E1548^2*(SIN(RADIANS(G1558))*SIN(RADIANS(E1549))+COS(RADIANS(G1558))*COS(RADIANS(E1549))*COS(RADIANS(O1539))))</f>
        <v>0</v>
      </c>
      <c r="P1558">
        <f>IF(DEGREES(ACOS(SIN(RADIANS(G1558))*SIN(RADIANS(E1549))+COS(RADIANS(G1558))*COS(RADIANS(E1549))*COS(RADIANS(P1539))))&gt;90,0,$F$4*$F$5/E1548^2*(SIN(RADIANS(G1558))*SIN(RADIANS(E1549))+COS(RADIANS(G1558))*COS(RADIANS(E1549))*COS(RADIANS(P1539))))</f>
        <v>0</v>
      </c>
      <c r="Q1558">
        <f>IF(DEGREES(ACOS(SIN(RADIANS(G1558))*SIN(RADIANS(E1549))+COS(RADIANS(G1558))*COS(RADIANS(E1549))*COS(RADIANS(Q1539))))&gt;90,0,$F$4*$F$5/E1548^2*(SIN(RADIANS(G1558))*SIN(RADIANS(E1549))+COS(RADIANS(G1558))*COS(RADIANS(E1549))*COS(RADIANS(Q1539))))</f>
        <v>0</v>
      </c>
      <c r="R1558" t="e">
        <f>IF(DEGREES(ACOS(SIN(RADIANS(G1558))*SIN(RADIANS(E1549))+COS(RADIANS(G1558))*COS(RADIANS(E1549))*COS(RADIANS(R1539))))&gt;90,0,$F$4*$F$5/E1548^2*(SIN(RADIANS(G1558))*SIN(RADIANS(E1549))+COS(RADIANS(G1558))*COS(RADIANS(E1549))*COS(RADIANS(R1539))))</f>
        <v>#DIV/0!</v>
      </c>
      <c r="S1558" t="e">
        <f>IF(DEGREES(ACOS(SIN(RADIANS(G1558))*SIN(RADIANS(E1549))+COS(RADIANS(G1558))*COS(RADIANS(E1549))*COS(RADIANS(S1539))))&gt;90,0,$F$4*$F$5/E1548^2*(SIN(RADIANS(G1558))*SIN(RADIANS(E1549))+COS(RADIANS(G1558))*COS(RADIANS(E1549))*COS(RADIANS(S1539))))</f>
        <v>#DIV/0!</v>
      </c>
      <c r="T1558" t="e">
        <f>IF(DEGREES(ACOS(SIN(RADIANS(G1558))*SIN(RADIANS(E1549))+COS(RADIANS(G1558))*COS(RADIANS(E1549))*COS(RADIANS(T1539))))&gt;90,0,$F$4*$F$5/E1548^2*(SIN(RADIANS(G1558))*SIN(RADIANS(E1549))+COS(RADIANS(G1558))*COS(RADIANS(E1549))*COS(RADIANS(T1539))))</f>
        <v>#DIV/0!</v>
      </c>
      <c r="U1558" t="e">
        <f>IF(DEGREES(ACOS(SIN(RADIANS(G1558))*SIN(RADIANS(E1549))+COS(RADIANS(G1558))*COS(RADIANS(E1549))*COS(RADIANS(U1539))))&gt;90,0,$F$4*$F$5/E1548^2*(SIN(RADIANS(G1558))*SIN(RADIANS(E1549))+COS(RADIANS(G1558))*COS(RADIANS(E1549))*COS(RADIANS(U1539))))</f>
        <v>#DIV/0!</v>
      </c>
      <c r="V1558" t="e">
        <f>IF(DEGREES(ACOS(SIN(RADIANS(G1558))*SIN(RADIANS(E1549))+COS(RADIANS(G1558))*COS(RADIANS(E1549))*COS(RADIANS(V1539))))&gt;90,0,$F$4*$F$5/E1548^2*(SIN(RADIANS(G1558))*SIN(RADIANS(E1549))+COS(RADIANS(G1558))*COS(RADIANS(E1549))*COS(RADIANS(V1539))))</f>
        <v>#DIV/0!</v>
      </c>
      <c r="W1558" t="e">
        <f>IF(DEGREES(ACOS(SIN(RADIANS(G1558))*SIN(RADIANS(E1549))+COS(RADIANS(G1558))*COS(RADIANS(E1549))*COS(RADIANS(W1539))))&gt;90,0,$F$4*$F$5/E1548^2*(SIN(RADIANS(G1558))*SIN(RADIANS(E1549))+COS(RADIANS(G1558))*COS(RADIANS(E1549))*COS(RADIANS(W1539))))</f>
        <v>#DIV/0!</v>
      </c>
      <c r="X1558" t="e">
        <f>IF(DEGREES(ACOS(SIN(RADIANS(G1558))*SIN(RADIANS(E1549))+COS(RADIANS(G1558))*COS(RADIANS(E1549))*COS(RADIANS(X1539))))&gt;90,0,$F$4*$F$5/E1548^2*(SIN(RADIANS(G1558))*SIN(RADIANS(E1549))+COS(RADIANS(G1558))*COS(RADIANS(E1549))*COS(RADIANS(X1539))))</f>
        <v>#DIV/0!</v>
      </c>
      <c r="Y1558" t="e">
        <f>IF(DEGREES(ACOS(SIN(RADIANS(G1558))*SIN(RADIANS(E1549))+COS(RADIANS(G1558))*COS(RADIANS(E1549))*COS(RADIANS(Y1539))))&gt;90,0,$F$4*$F$5/E1548^2*(SIN(RADIANS(G1558))*SIN(RADIANS(E1549))+COS(RADIANS(G1558))*COS(RADIANS(E1549))*COS(RADIANS(Y1539))))</f>
        <v>#DIV/0!</v>
      </c>
      <c r="Z1558" t="e">
        <f>IF(DEGREES(ACOS(SIN(RADIANS(G1558))*SIN(RADIANS(E1549))+COS(RADIANS(G1558))*COS(RADIANS(E1549))*COS(RADIANS(Z1539))))&gt;90,0,$F$4*$F$5/E1548^2*(SIN(RADIANS(G1558))*SIN(RADIANS(E1549))+COS(RADIANS(G1558))*COS(RADIANS(E1549))*COS(RADIANS(Z1539))))</f>
        <v>#DIV/0!</v>
      </c>
      <c r="AA1558" t="e">
        <f>IF(DEGREES(ACOS(SIN(RADIANS(G1558))*SIN(RADIANS(E1549))+COS(RADIANS(G1558))*COS(RADIANS(E1549))*COS(RADIANS(AA1539))))&gt;90,0,$F$4*$F$5/E1548^2*(SIN(RADIANS(G1558))*SIN(RADIANS(E1549))+COS(RADIANS(G1558))*COS(RADIANS(E1549))*COS(RADIANS(AA1539))))</f>
        <v>#DIV/0!</v>
      </c>
      <c r="AB1558" t="e">
        <f>IF(DEGREES(ACOS(SIN(RADIANS(G1558))*SIN(RADIANS(E1549))+COS(RADIANS(G1558))*COS(RADIANS(E1549))*COS(RADIANS(AB1539))))&gt;90,0,$F$4*$F$5/E1548^2*(SIN(RADIANS(G1558))*SIN(RADIANS(E1549))+COS(RADIANS(G1558))*COS(RADIANS(E1549))*COS(RADIANS(AB1539))))</f>
        <v>#DIV/0!</v>
      </c>
      <c r="AC1558" t="e">
        <f>IF(DEGREES(ACOS(SIN(RADIANS(G1558))*SIN(RADIANS(E1549))+COS(RADIANS(G1558))*COS(RADIANS(E1549))*COS(RADIANS(AC1539))))&gt;90,0,$F$4*$F$5/E1548^2*(SIN(RADIANS(G1558))*SIN(RADIANS(E1549))+COS(RADIANS(G1558))*COS(RADIANS(E1549))*COS(RADIANS(AC1539))))</f>
        <v>#DIV/0!</v>
      </c>
      <c r="AD1558" t="e">
        <f>IF(DEGREES(ACOS(SIN(RADIANS(G1558))*SIN(RADIANS(E1549))+COS(RADIANS(G1558))*COS(RADIANS(E1549))*COS(RADIANS(AD1539))))&gt;90,0,$F$4*$F$5/E1548^2*(SIN(RADIANS(G1558))*SIN(RADIANS(E1549))+COS(RADIANS(G1558))*COS(RADIANS(E1549))*COS(RADIANS(AD1539))))</f>
        <v>#DIV/0!</v>
      </c>
      <c r="AE1558" t="e">
        <f>IF(DEGREES(ACOS(SIN(RADIANS(G1558))*SIN(RADIANS(E1549))+COS(RADIANS(G1558))*COS(RADIANS(E1549))*COS(RADIANS(AE1539))))&gt;90,0,$F$4*$F$5/E1548^2*(SIN(RADIANS(G1558))*SIN(RADIANS(E1549))+COS(RADIANS(G1558))*COS(RADIANS(E1549))*COS(RADIANS(AE1539))))</f>
        <v>#DIV/0!</v>
      </c>
      <c r="AF1558" t="e">
        <f>IF(DEGREES(ACOS(SIN(RADIANS(G1558))*SIN(RADIANS(E1549))+COS(RADIANS(G1558))*COS(RADIANS(E1549))*COS(RADIANS(AF1539))))&gt;90,0,$F$4*$F$5/E1548^2*(SIN(RADIANS(G1558))*SIN(RADIANS(E1549))+COS(RADIANS(G1558))*COS(RADIANS(E1549))*COS(RADIANS(AF1539))))</f>
        <v>#DIV/0!</v>
      </c>
      <c r="AG1558" t="e">
        <f>IF(DEGREES(ACOS(SIN(RADIANS(G1558))*SIN(RADIANS(E1549))+COS(RADIANS(G1558))*COS(RADIANS(E1549))*COS(RADIANS(AG1539))))&gt;90,0,$F$4*$F$5/E1548^2*(SIN(RADIANS(G1558))*SIN(RADIANS(E1549))+COS(RADIANS(G1558))*COS(RADIANS(E1549))*COS(RADIANS(AG1539))))</f>
        <v>#DIV/0!</v>
      </c>
      <c r="AH1558" t="e">
        <f>IF(DEGREES(ACOS(SIN(RADIANS(G1558))*SIN(RADIANS(E1549))+COS(RADIANS(G1558))*COS(RADIANS(E1549))*COS(RADIANS(AH1539))))&gt;90,0,$F$4*$F$5/E1548^2*(SIN(RADIANS(G1558))*SIN(RADIANS(E1549))+COS(RADIANS(G1558))*COS(RADIANS(E1549))*COS(RADIANS(AH1539))))</f>
        <v>#DIV/0!</v>
      </c>
      <c r="AI1558" t="e">
        <f>IF(DEGREES(ACOS(SIN(RADIANS(G1558))*SIN(RADIANS(E1549))+COS(RADIANS(G1558))*COS(RADIANS(E1549))*COS(RADIANS(AI1539))))&gt;90,0,$F$4*$F$5/E1548^2*(SIN(RADIANS(G1558))*SIN(RADIANS(E1549))+COS(RADIANS(G1558))*COS(RADIANS(E1549))*COS(RADIANS(AI1539))))</f>
        <v>#DIV/0!</v>
      </c>
      <c r="AJ1558" t="e">
        <f>IF(DEGREES(ACOS(SIN(RADIANS(G1558))*SIN(RADIANS(E1549))+COS(RADIANS(G1558))*COS(RADIANS(E1549))*COS(RADIANS(AJ1539))))&gt;90,0,$F$4*$F$5/E1548^2*(SIN(RADIANS(G1558))*SIN(RADIANS(E1549))+COS(RADIANS(G1558))*COS(RADIANS(E1549))*COS(RADIANS(AJ1539))))</f>
        <v>#DIV/0!</v>
      </c>
      <c r="AK1558">
        <f>IF(DEGREES(ACOS(SIN(RADIANS(G1558))*SIN(RADIANS(E1549))+COS(RADIANS(G1558))*COS(RADIANS(E1549))*COS(RADIANS(AK1539))))&gt;90,0,$F$4*$F$5/E1548^2*(SIN(RADIANS(G1558))*SIN(RADIANS(E1549))+COS(RADIANS(G1558))*COS(RADIANS(E1549))*COS(RADIANS(AK1539))))</f>
        <v>0</v>
      </c>
      <c r="AL1558">
        <f>IF(DEGREES(ACOS(SIN(RADIANS(G1558))*SIN(RADIANS(E1549))+COS(RADIANS(G1558))*COS(RADIANS(E1549))*COS(RADIANS(AL1539))))&gt;90,0,$F$4*$F$5/E1548^2*(SIN(RADIANS(G1558))*SIN(RADIANS(E1549))+COS(RADIANS(G1558))*COS(RADIANS(E1549))*COS(RADIANS(AL1539))))</f>
        <v>0</v>
      </c>
      <c r="AM1558">
        <f>IF(DEGREES(ACOS(SIN(RADIANS(G1558))*SIN(RADIANS(E1549))+COS(RADIANS(G1558))*COS(RADIANS(E1549))*COS(RADIANS(AM1539))))&gt;90,0,$F$4*$F$5/E1548^2*(SIN(RADIANS(G1558))*SIN(RADIANS(E1549))+COS(RADIANS(G1558))*COS(RADIANS(E1549))*COS(RADIANS(AM1539))))</f>
        <v>0</v>
      </c>
      <c r="AN1558">
        <f>IF(DEGREES(ACOS(SIN(RADIANS(G1558))*SIN(RADIANS(E1549))+COS(RADIANS(G1558))*COS(RADIANS(E1549))*COS(RADIANS(AN1539))))&gt;90,0,$F$4*$F$5/E1548^2*(SIN(RADIANS(G1558))*SIN(RADIANS(E1549))+COS(RADIANS(G1558))*COS(RADIANS(E1549))*COS(RADIANS(AN1539))))</f>
        <v>0</v>
      </c>
      <c r="AO1558">
        <f>IF(DEGREES(ACOS(SIN(RADIANS(G1558))*SIN(RADIANS(E1549))+COS(RADIANS(G1558))*COS(RADIANS(E1549))*COS(RADIANS(AO1539))))&gt;90,0,$F$4*$F$5/E1548^2*(SIN(RADIANS(G1558))*SIN(RADIANS(E1549))+COS(RADIANS(G1558))*COS(RADIANS(E1549))*COS(RADIANS(AO1539))))</f>
        <v>0</v>
      </c>
      <c r="AP1558">
        <f>IF(DEGREES(ACOS(SIN(RADIANS(G1558))*SIN(RADIANS(E1549))+COS(RADIANS(G1558))*COS(RADIANS(E1549))*COS(RADIANS(AP1539))))&gt;90,0,$F$4*$F$5/E1548^2*(SIN(RADIANS(G1558))*SIN(RADIANS(E1549))+COS(RADIANS(G1558))*COS(RADIANS(E1549))*COS(RADIANS(AP1539))))</f>
        <v>0</v>
      </c>
      <c r="AQ1558">
        <f>IF(DEGREES(ACOS(SIN(RADIANS(G1558))*SIN(RADIANS(E1549))+COS(RADIANS(G1558))*COS(RADIANS(E1549))*COS(RADIANS(AQ1539))))&gt;90,0,$F$4*$F$5/E1548^2*(SIN(RADIANS(G1558))*SIN(RADIANS(E1549))+COS(RADIANS(G1558))*COS(RADIANS(E1549))*COS(RADIANS(AQ1539))))</f>
        <v>0</v>
      </c>
      <c r="AR1558">
        <f>IF(DEGREES(ACOS(SIN(RADIANS(G1558))*SIN(RADIANS(E1549))+COS(RADIANS(G1558))*COS(RADIANS(E1549))*COS(RADIANS(AR1539))))&gt;90,0,$F$4*$F$5/E1548^2*(SIN(RADIANS(G1558))*SIN(RADIANS(E1549))+COS(RADIANS(G1558))*COS(RADIANS(E1549))*COS(RADIANS(AR1539))))</f>
        <v>0</v>
      </c>
    </row>
    <row r="1559" spans="2:44" x14ac:dyDescent="0.5">
      <c r="G1559">
        <v>-90</v>
      </c>
      <c r="I1559" t="e">
        <f>IF(DEGREES(ACOS(SIN(RADIANS(G1559))*SIN(RADIANS(E1549))+COS(RADIANS(G1559))*COS(RADIANS(E1549))*COS(RADIANS(I1539))))&gt;90,0,$F$4*$F$5/E1548^2*(SIN(RADIANS(G1559))*SIN(RADIANS(E1549))+COS(RADIANS(G1559))*COS(RADIANS(E1549))*COS(RADIANS(I1539))))</f>
        <v>#DIV/0!</v>
      </c>
      <c r="J1559" t="e">
        <f>IF(DEGREES(ACOS(SIN(RADIANS(G1559))*SIN(RADIANS(E1549))+COS(RADIANS(G1559))*COS(RADIANS(E1549))*COS(RADIANS(J1539))))&gt;90,0,$F$4*$F$5/E1548^2*(SIN(RADIANS(G1559))*SIN(RADIANS(E1549))+COS(RADIANS(G1559))*COS(RADIANS(E1549))*COS(RADIANS(J1539))))</f>
        <v>#DIV/0!</v>
      </c>
      <c r="K1559" t="e">
        <f>IF(DEGREES(ACOS(SIN(RADIANS(G1559))*SIN(RADIANS(E1549))+COS(RADIANS(G1559))*COS(RADIANS(E1549))*COS(RADIANS(K1539))))&gt;90,0,$F$4*$F$5/E1548^2*(SIN(RADIANS(G1559))*SIN(RADIANS(E1549))+COS(RADIANS(G1559))*COS(RADIANS(E1549))*COS(RADIANS(K1539))))</f>
        <v>#DIV/0!</v>
      </c>
      <c r="L1559" t="e">
        <f>IF(DEGREES(ACOS(SIN(RADIANS(G1559))*SIN(RADIANS(E1549))+COS(RADIANS(G1559))*COS(RADIANS(E1549))*COS(RADIANS(L1539))))&gt;90,0,$F$4*$F$5/E1548^2*(SIN(RADIANS(G1559))*SIN(RADIANS(E1549))+COS(RADIANS(G1559))*COS(RADIANS(E1549))*COS(RADIANS(L1539))))</f>
        <v>#DIV/0!</v>
      </c>
      <c r="M1559" t="e">
        <f>IF(DEGREES(ACOS(SIN(RADIANS(G1559))*SIN(RADIANS(E1549))+COS(RADIANS(G1559))*COS(RADIANS(E1549))*COS(RADIANS(M1539))))&gt;90,0,$F$4*$F$5/E1548^2*(SIN(RADIANS(G1559))*SIN(RADIANS(E1549))+COS(RADIANS(G1559))*COS(RADIANS(E1549))*COS(RADIANS(M1539))))</f>
        <v>#DIV/0!</v>
      </c>
      <c r="N1559" t="e">
        <f>IF(DEGREES(ACOS(SIN(RADIANS(G1559))*SIN(RADIANS(E1549))+COS(RADIANS(G1559))*COS(RADIANS(E1549))*COS(RADIANS(N1539))))&gt;90,0,$F$4*$F$5/E1548^2*(SIN(RADIANS(G1559))*SIN(RADIANS(E1549))+COS(RADIANS(G1559))*COS(RADIANS(E1549))*COS(RADIANS(N1539))))</f>
        <v>#DIV/0!</v>
      </c>
      <c r="O1559" t="e">
        <f>IF(DEGREES(ACOS(SIN(RADIANS(G1559))*SIN(RADIANS(E1549))+COS(RADIANS(G1559))*COS(RADIANS(E1549))*COS(RADIANS(O1539))))&gt;90,0,$F$4*$F$5/E1548^2*(SIN(RADIANS(G1559))*SIN(RADIANS(E1549))+COS(RADIANS(G1559))*COS(RADIANS(E1549))*COS(RADIANS(O1539))))</f>
        <v>#DIV/0!</v>
      </c>
      <c r="P1559" t="e">
        <f>IF(DEGREES(ACOS(SIN(RADIANS(G1559))*SIN(RADIANS(E1549))+COS(RADIANS(G1559))*COS(RADIANS(E1549))*COS(RADIANS(P1539))))&gt;90,0,$F$4*$F$5/E1548^2*(SIN(RADIANS(G1559))*SIN(RADIANS(E1549))+COS(RADIANS(G1559))*COS(RADIANS(E1549))*COS(RADIANS(P1539))))</f>
        <v>#DIV/0!</v>
      </c>
      <c r="Q1559" t="e">
        <f>IF(DEGREES(ACOS(SIN(RADIANS(G1559))*SIN(RADIANS(E1549))+COS(RADIANS(G1559))*COS(RADIANS(E1549))*COS(RADIANS(Q1539))))&gt;90,0,$F$4*$F$5/E1548^2*(SIN(RADIANS(G1559))*SIN(RADIANS(E1549))+COS(RADIANS(G1559))*COS(RADIANS(E1549))*COS(RADIANS(Q1539))))</f>
        <v>#DIV/0!</v>
      </c>
      <c r="R1559" t="e">
        <f>IF(DEGREES(ACOS(SIN(RADIANS(G1559))*SIN(RADIANS(E1549))+COS(RADIANS(G1559))*COS(RADIANS(E1549))*COS(RADIANS(R1539))))&gt;90,0,$F$4*$F$5/E1548^2*(SIN(RADIANS(G1559))*SIN(RADIANS(E1549))+COS(RADIANS(G1559))*COS(RADIANS(E1549))*COS(RADIANS(R1539))))</f>
        <v>#DIV/0!</v>
      </c>
      <c r="S1559" t="e">
        <f>IF(DEGREES(ACOS(SIN(RADIANS(G1559))*SIN(RADIANS(E1549))+COS(RADIANS(G1559))*COS(RADIANS(E1549))*COS(RADIANS(S1539))))&gt;90,0,$F$4*$F$5/E1548^2*(SIN(RADIANS(G1559))*SIN(RADIANS(E1549))+COS(RADIANS(G1559))*COS(RADIANS(E1549))*COS(RADIANS(S1539))))</f>
        <v>#DIV/0!</v>
      </c>
      <c r="T1559" t="e">
        <f>IF(DEGREES(ACOS(SIN(RADIANS(G1559))*SIN(RADIANS(E1549))+COS(RADIANS(G1559))*COS(RADIANS(E1549))*COS(RADIANS(T1539))))&gt;90,0,$F$4*$F$5/E1548^2*(SIN(RADIANS(G1559))*SIN(RADIANS(E1549))+COS(RADIANS(G1559))*COS(RADIANS(E1549))*COS(RADIANS(T1539))))</f>
        <v>#DIV/0!</v>
      </c>
      <c r="U1559" t="e">
        <f>IF(DEGREES(ACOS(SIN(RADIANS(G1559))*SIN(RADIANS(E1549))+COS(RADIANS(G1559))*COS(RADIANS(E1549))*COS(RADIANS(U1539))))&gt;90,0,$F$4*$F$5/E1548^2*(SIN(RADIANS(G1559))*SIN(RADIANS(E1549))+COS(RADIANS(G1559))*COS(RADIANS(E1549))*COS(RADIANS(U1539))))</f>
        <v>#DIV/0!</v>
      </c>
      <c r="V1559" t="e">
        <f>IF(DEGREES(ACOS(SIN(RADIANS(G1559))*SIN(RADIANS(E1549))+COS(RADIANS(G1559))*COS(RADIANS(E1549))*COS(RADIANS(V1539))))&gt;90,0,$F$4*$F$5/E1548^2*(SIN(RADIANS(G1559))*SIN(RADIANS(E1549))+COS(RADIANS(G1559))*COS(RADIANS(E1549))*COS(RADIANS(V1539))))</f>
        <v>#DIV/0!</v>
      </c>
      <c r="W1559" t="e">
        <f>IF(DEGREES(ACOS(SIN(RADIANS(G1559))*SIN(RADIANS(E1549))+COS(RADIANS(G1559))*COS(RADIANS(E1549))*COS(RADIANS(W1539))))&gt;90,0,$F$4*$F$5/E1548^2*(SIN(RADIANS(G1559))*SIN(RADIANS(E1549))+COS(RADIANS(G1559))*COS(RADIANS(E1549))*COS(RADIANS(W1539))))</f>
        <v>#DIV/0!</v>
      </c>
      <c r="X1559" t="e">
        <f>IF(DEGREES(ACOS(SIN(RADIANS(G1559))*SIN(RADIANS(E1549))+COS(RADIANS(G1559))*COS(RADIANS(E1549))*COS(RADIANS(X1539))))&gt;90,0,$F$4*$F$5/E1548^2*(SIN(RADIANS(G1559))*SIN(RADIANS(E1549))+COS(RADIANS(G1559))*COS(RADIANS(E1549))*COS(RADIANS(X1539))))</f>
        <v>#DIV/0!</v>
      </c>
      <c r="Y1559" t="e">
        <f>IF(DEGREES(ACOS(SIN(RADIANS(G1559))*SIN(RADIANS(E1549))+COS(RADIANS(G1559))*COS(RADIANS(E1549))*COS(RADIANS(Y1539))))&gt;90,0,$F$4*$F$5/E1548^2*(SIN(RADIANS(G1559))*SIN(RADIANS(E1549))+COS(RADIANS(G1559))*COS(RADIANS(E1549))*COS(RADIANS(Y1539))))</f>
        <v>#DIV/0!</v>
      </c>
      <c r="Z1559" t="e">
        <f>IF(DEGREES(ACOS(SIN(RADIANS(G1559))*SIN(RADIANS(E1549))+COS(RADIANS(G1559))*COS(RADIANS(E1549))*COS(RADIANS(Z1539))))&gt;90,0,$F$4*$F$5/E1548^2*(SIN(RADIANS(G1559))*SIN(RADIANS(E1549))+COS(RADIANS(G1559))*COS(RADIANS(E1549))*COS(RADIANS(Z1539))))</f>
        <v>#DIV/0!</v>
      </c>
      <c r="AA1559" t="e">
        <f>IF(DEGREES(ACOS(SIN(RADIANS(G1559))*SIN(RADIANS(E1549))+COS(RADIANS(G1559))*COS(RADIANS(E1549))*COS(RADIANS(AA1539))))&gt;90,0,$F$4*$F$5/E1548^2*(SIN(RADIANS(G1559))*SIN(RADIANS(E1549))+COS(RADIANS(G1559))*COS(RADIANS(E1549))*COS(RADIANS(AA1539))))</f>
        <v>#DIV/0!</v>
      </c>
      <c r="AB1559" t="e">
        <f>IF(DEGREES(ACOS(SIN(RADIANS(G1559))*SIN(RADIANS(E1549))+COS(RADIANS(G1559))*COS(RADIANS(E1549))*COS(RADIANS(AB1539))))&gt;90,0,$F$4*$F$5/E1548^2*(SIN(RADIANS(G1559))*SIN(RADIANS(E1549))+COS(RADIANS(G1559))*COS(RADIANS(E1549))*COS(RADIANS(AB1539))))</f>
        <v>#DIV/0!</v>
      </c>
      <c r="AC1559" t="e">
        <f>IF(DEGREES(ACOS(SIN(RADIANS(G1559))*SIN(RADIANS(E1549))+COS(RADIANS(G1559))*COS(RADIANS(E1549))*COS(RADIANS(AC1539))))&gt;90,0,$F$4*$F$5/E1548^2*(SIN(RADIANS(G1559))*SIN(RADIANS(E1549))+COS(RADIANS(G1559))*COS(RADIANS(E1549))*COS(RADIANS(AC1539))))</f>
        <v>#DIV/0!</v>
      </c>
      <c r="AD1559" t="e">
        <f>IF(DEGREES(ACOS(SIN(RADIANS(G1559))*SIN(RADIANS(E1549))+COS(RADIANS(G1559))*COS(RADIANS(E1549))*COS(RADIANS(AD1539))))&gt;90,0,$F$4*$F$5/E1548^2*(SIN(RADIANS(G1559))*SIN(RADIANS(E1549))+COS(RADIANS(G1559))*COS(RADIANS(E1549))*COS(RADIANS(AD1539))))</f>
        <v>#DIV/0!</v>
      </c>
      <c r="AE1559" t="e">
        <f>IF(DEGREES(ACOS(SIN(RADIANS(G1559))*SIN(RADIANS(E1549))+COS(RADIANS(G1559))*COS(RADIANS(E1549))*COS(RADIANS(AE1539))))&gt;90,0,$F$4*$F$5/E1548^2*(SIN(RADIANS(G1559))*SIN(RADIANS(E1549))+COS(RADIANS(G1559))*COS(RADIANS(E1549))*COS(RADIANS(AE1539))))</f>
        <v>#DIV/0!</v>
      </c>
      <c r="AF1559" t="e">
        <f>IF(DEGREES(ACOS(SIN(RADIANS(G1559))*SIN(RADIANS(E1549))+COS(RADIANS(G1559))*COS(RADIANS(E1549))*COS(RADIANS(AF1539))))&gt;90,0,$F$4*$F$5/E1548^2*(SIN(RADIANS(G1559))*SIN(RADIANS(E1549))+COS(RADIANS(G1559))*COS(RADIANS(E1549))*COS(RADIANS(AF1539))))</f>
        <v>#DIV/0!</v>
      </c>
      <c r="AG1559" t="e">
        <f>IF(DEGREES(ACOS(SIN(RADIANS(G1559))*SIN(RADIANS(E1549))+COS(RADIANS(G1559))*COS(RADIANS(E1549))*COS(RADIANS(AG1539))))&gt;90,0,$F$4*$F$5/E1548^2*(SIN(RADIANS(G1559))*SIN(RADIANS(E1549))+COS(RADIANS(G1559))*COS(RADIANS(E1549))*COS(RADIANS(AG1539))))</f>
        <v>#DIV/0!</v>
      </c>
      <c r="AH1559" t="e">
        <f>IF(DEGREES(ACOS(SIN(RADIANS(G1559))*SIN(RADIANS(E1549))+COS(RADIANS(G1559))*COS(RADIANS(E1549))*COS(RADIANS(AH1539))))&gt;90,0,$F$4*$F$5/E1548^2*(SIN(RADIANS(G1559))*SIN(RADIANS(E1549))+COS(RADIANS(G1559))*COS(RADIANS(E1549))*COS(RADIANS(AH1539))))</f>
        <v>#DIV/0!</v>
      </c>
      <c r="AI1559" t="e">
        <f>IF(DEGREES(ACOS(SIN(RADIANS(G1559))*SIN(RADIANS(E1549))+COS(RADIANS(G1559))*COS(RADIANS(E1549))*COS(RADIANS(AI1539))))&gt;90,0,$F$4*$F$5/E1548^2*(SIN(RADIANS(G1559))*SIN(RADIANS(E1549))+COS(RADIANS(G1559))*COS(RADIANS(E1549))*COS(RADIANS(AI1539))))</f>
        <v>#DIV/0!</v>
      </c>
      <c r="AJ1559" t="e">
        <f>IF(DEGREES(ACOS(SIN(RADIANS(G1559))*SIN(RADIANS(E1549))+COS(RADIANS(G1559))*COS(RADIANS(E1549))*COS(RADIANS(AJ1539))))&gt;90,0,$F$4*$F$5/E1548^2*(SIN(RADIANS(G1559))*SIN(RADIANS(E1549))+COS(RADIANS(G1559))*COS(RADIANS(E1549))*COS(RADIANS(AJ1539))))</f>
        <v>#DIV/0!</v>
      </c>
      <c r="AK1559" t="e">
        <f>IF(DEGREES(ACOS(SIN(RADIANS(G1559))*SIN(RADIANS(E1549))+COS(RADIANS(G1559))*COS(RADIANS(E1549))*COS(RADIANS(AK1539))))&gt;90,0,$F$4*$F$5/E1548^2*(SIN(RADIANS(G1559))*SIN(RADIANS(E1549))+COS(RADIANS(G1559))*COS(RADIANS(E1549))*COS(RADIANS(AK1539))))</f>
        <v>#DIV/0!</v>
      </c>
      <c r="AL1559" t="e">
        <f>IF(DEGREES(ACOS(SIN(RADIANS(G1559))*SIN(RADIANS(E1549))+COS(RADIANS(G1559))*COS(RADIANS(E1549))*COS(RADIANS(AL1539))))&gt;90,0,$F$4*$F$5/E1548^2*(SIN(RADIANS(G1559))*SIN(RADIANS(E1549))+COS(RADIANS(G1559))*COS(RADIANS(E1549))*COS(RADIANS(AL1539))))</f>
        <v>#DIV/0!</v>
      </c>
      <c r="AM1559" t="e">
        <f>IF(DEGREES(ACOS(SIN(RADIANS(G1559))*SIN(RADIANS(E1549))+COS(RADIANS(G1559))*COS(RADIANS(E1549))*COS(RADIANS(AM1539))))&gt;90,0,$F$4*$F$5/E1548^2*(SIN(RADIANS(G1559))*SIN(RADIANS(E1549))+COS(RADIANS(G1559))*COS(RADIANS(E1549))*COS(RADIANS(AM1539))))</f>
        <v>#DIV/0!</v>
      </c>
      <c r="AN1559" t="e">
        <f>IF(DEGREES(ACOS(SIN(RADIANS(G1559))*SIN(RADIANS(E1549))+COS(RADIANS(G1559))*COS(RADIANS(E1549))*COS(RADIANS(AN1539))))&gt;90,0,$F$4*$F$5/E1548^2*(SIN(RADIANS(G1559))*SIN(RADIANS(E1549))+COS(RADIANS(G1559))*COS(RADIANS(E1549))*COS(RADIANS(AN1539))))</f>
        <v>#DIV/0!</v>
      </c>
      <c r="AO1559" t="e">
        <f>IF(DEGREES(ACOS(SIN(RADIANS(G1559))*SIN(RADIANS(E1549))+COS(RADIANS(G1559))*COS(RADIANS(E1549))*COS(RADIANS(AO1539))))&gt;90,0,$F$4*$F$5/E1548^2*(SIN(RADIANS(G1559))*SIN(RADIANS(E1549))+COS(RADIANS(G1559))*COS(RADIANS(E1549))*COS(RADIANS(AO1539))))</f>
        <v>#DIV/0!</v>
      </c>
      <c r="AP1559" t="e">
        <f>IF(DEGREES(ACOS(SIN(RADIANS(G1559))*SIN(RADIANS(E1549))+COS(RADIANS(G1559))*COS(RADIANS(E1549))*COS(RADIANS(AP1539))))&gt;90,0,$F$4*$F$5/E1548^2*(SIN(RADIANS(G1559))*SIN(RADIANS(E1549))+COS(RADIANS(G1559))*COS(RADIANS(E1549))*COS(RADIANS(AP1539))))</f>
        <v>#DIV/0!</v>
      </c>
      <c r="AQ1559" t="e">
        <f>IF(DEGREES(ACOS(SIN(RADIANS(G1559))*SIN(RADIANS(E1549))+COS(RADIANS(G1559))*COS(RADIANS(E1549))*COS(RADIANS(AQ1539))))&gt;90,0,$F$4*$F$5/E1548^2*(SIN(RADIANS(G1559))*SIN(RADIANS(E1549))+COS(RADIANS(G1559))*COS(RADIANS(E1549))*COS(RADIANS(AQ1539))))</f>
        <v>#DIV/0!</v>
      </c>
      <c r="AR1559" t="e">
        <f>IF(DEGREES(ACOS(SIN(RADIANS(G1559))*SIN(RADIANS(E1549))+COS(RADIANS(G1559))*COS(RADIANS(E1549))*COS(RADIANS(AR1539))))&gt;90,0,$F$4*$F$5/E1548^2*(SIN(RADIANS(G1559))*SIN(RADIANS(E1549))+COS(RADIANS(G1559))*COS(RADIANS(E1549))*COS(RADIANS(AR1539))))</f>
        <v>#DIV/0!</v>
      </c>
    </row>
    <row r="1561" spans="2:44" x14ac:dyDescent="0.5">
      <c r="H1561" t="s">
        <v>769</v>
      </c>
      <c r="I1561">
        <v>180</v>
      </c>
      <c r="J1561">
        <v>170</v>
      </c>
      <c r="K1561">
        <v>160</v>
      </c>
      <c r="L1561">
        <v>150</v>
      </c>
      <c r="M1561">
        <v>140</v>
      </c>
      <c r="N1561">
        <v>130</v>
      </c>
      <c r="O1561">
        <v>120</v>
      </c>
      <c r="P1561">
        <v>110</v>
      </c>
      <c r="Q1561">
        <v>100</v>
      </c>
      <c r="R1561">
        <v>90</v>
      </c>
      <c r="S1561">
        <v>80</v>
      </c>
      <c r="T1561">
        <v>70</v>
      </c>
      <c r="U1561">
        <v>60</v>
      </c>
      <c r="V1561">
        <v>50</v>
      </c>
      <c r="W1561">
        <v>40</v>
      </c>
      <c r="X1561">
        <v>30</v>
      </c>
      <c r="Y1561">
        <v>20</v>
      </c>
      <c r="Z1561">
        <v>10</v>
      </c>
      <c r="AA1561">
        <v>0</v>
      </c>
      <c r="AB1561">
        <v>-10</v>
      </c>
      <c r="AC1561">
        <v>-20</v>
      </c>
      <c r="AD1561">
        <v>-30</v>
      </c>
      <c r="AE1561">
        <v>-40</v>
      </c>
      <c r="AF1561">
        <v>-50</v>
      </c>
      <c r="AG1561">
        <v>-60</v>
      </c>
      <c r="AH1561">
        <v>-70</v>
      </c>
      <c r="AI1561">
        <v>-80</v>
      </c>
      <c r="AJ1561">
        <v>-90</v>
      </c>
      <c r="AK1561">
        <v>-100</v>
      </c>
      <c r="AL1561">
        <v>-110</v>
      </c>
      <c r="AM1561">
        <v>-120</v>
      </c>
      <c r="AN1561">
        <v>-130</v>
      </c>
      <c r="AO1561">
        <v>-140</v>
      </c>
      <c r="AP1561">
        <v>-150</v>
      </c>
      <c r="AQ1561">
        <v>-160</v>
      </c>
      <c r="AR1561">
        <v>-170</v>
      </c>
    </row>
    <row r="1562" spans="2:44" x14ac:dyDescent="0.5">
      <c r="H1562" t="s">
        <v>779</v>
      </c>
      <c r="I1562">
        <f>IF(ABS(I1561-E1574)&gt;180,IF(ABS(I1561-E1574)&gt;360,ABS(I1561-E1574)-360,360-ABS(I1561-E1574)),ABS(I1561-E1574))</f>
        <v>180</v>
      </c>
      <c r="J1562">
        <f>IF(ABS(J1561-E1574)&gt;180,IF(ABS(J1561-E1574)&gt;360,ABS(J1561-E1574)-360,360-ABS(J1561-E1574)),ABS(J1561-E1574))</f>
        <v>170</v>
      </c>
      <c r="K1562">
        <f>IF(ABS(K1561-E1574)&gt;180,IF(ABS(K1561-E1574)&gt;360,ABS(K1561-E1574)-360,360-ABS(K1561-E1574)),ABS(K1561-E1574))</f>
        <v>160</v>
      </c>
      <c r="L1562">
        <f>IF(ABS(L1561-E1574)&gt;180,IF(ABS(L1561-E1574)&gt;360,ABS(L1561-E1574)-360,360-ABS(L1561-E1574)),ABS(L1561-E1574))</f>
        <v>150</v>
      </c>
      <c r="M1562">
        <f>IF(ABS(M1561-E1574)&gt;180,IF(ABS(M1561-E1574)&gt;360,ABS(M1561-E1574)-360,360-ABS(M1561-E1574)),ABS(M1561-E1574))</f>
        <v>140</v>
      </c>
      <c r="N1562">
        <f>IF(ABS(N1561-E1574)&gt;180,IF(ABS(N1561-E1574)&gt;360,ABS(N1561-E1574)-360,360-ABS(N1561-E1574)),ABS(N1561-E1574))</f>
        <v>130</v>
      </c>
      <c r="O1562">
        <f>IF(ABS(O1561-E1574)&gt;180,IF(ABS(O1561-E1574)&gt;360,ABS(O1561-E1574)-360,360-ABS(O1561-E1574)),ABS(O1561-E1574))</f>
        <v>120</v>
      </c>
      <c r="P1562">
        <f>IF(ABS(P1561-E1574)&gt;180,IF(ABS(P1561-E1574)&gt;360,ABS(P1561-E1574)-360,360-ABS(P1561-E1574)),ABS(P1561-E1574))</f>
        <v>110</v>
      </c>
      <c r="Q1562">
        <f>IF(ABS(Q1561-E1574)&gt;180,IF(ABS(Q1561-E1574)&gt;360,ABS(Q1561-E1574)-360,360-ABS(Q1561-E1574)),ABS(Q1561-E1574))</f>
        <v>100</v>
      </c>
      <c r="R1562">
        <f>IF(ABS(R1561-E1574)&gt;180,IF(ABS(R1561-E1574)&gt;360,ABS(R1561-E1574)-360,360-ABS(R1561-E1574)),ABS(R1561-E1574))</f>
        <v>90</v>
      </c>
      <c r="S1562">
        <f>IF(ABS(S1561-E1574)&gt;180,IF(ABS(S1561-E1574)&gt;360,ABS(S1561-E1574)-360,360-ABS(S1561-E1574)),ABS(S1561-E1574))</f>
        <v>80</v>
      </c>
      <c r="T1562">
        <f>IF(ABS(T1561-E1574)&gt;180,IF(ABS(T1561-E1574)&gt;360,ABS(T1561-E1574)-360,360-ABS(T1561-E1574)),ABS(T1561-E1574))</f>
        <v>70</v>
      </c>
      <c r="U1562">
        <f>IF(ABS(U1561-E1574)&gt;180,IF(ABS(U1561-E1574)&gt;360,ABS(U1561-E1574)-360,360-ABS(U1561-E1574)),ABS(U1561-E1574))</f>
        <v>60</v>
      </c>
      <c r="V1562">
        <f>IF(ABS(V1561-E1574)&gt;180,IF(ABS(V1561-E1574)&gt;360,ABS(V1561-E1574)-360,360-ABS(V1561-E1574)),ABS(V1561-E1574))</f>
        <v>50</v>
      </c>
      <c r="W1562">
        <f>IF(ABS(W1561-E1574)&gt;180,IF(ABS(W1561-E1574)&gt;360,ABS(W1561-E1574)-360,360-ABS(W1561-E1574)),ABS(W1561-E1574))</f>
        <v>40</v>
      </c>
      <c r="X1562">
        <f>IF(ABS(X1561-E1574)&gt;180,IF(ABS(X1561-E1574)&gt;360,ABS(X1561-E1574)-360,360-ABS(X1561-E1574)),ABS(X1561-E1574))</f>
        <v>30</v>
      </c>
      <c r="Y1562">
        <f>IF(ABS(Y1561-E1574)&gt;180,IF(ABS(Y1561-E1574)&gt;360,ABS(Y1561-E1574)-360,360-ABS(Y1561-E1574)),ABS(Y1561-E1574))</f>
        <v>20</v>
      </c>
      <c r="Z1562">
        <f>IF(ABS(Z1561-E1574)&gt;180,IF(ABS(Z1561-E1574)&gt;360,ABS(Z1561-E1574)-360,360-ABS(Z1561-E1574)),ABS(Z1561-E1574))</f>
        <v>10</v>
      </c>
      <c r="AA1562">
        <f>IF(ABS(AA1561-E1574)&gt;180,IF(ABS(AA1561-E1574)&gt;360,ABS(AA1561-E1574)-360,360-ABS(AA1561-E1574)),ABS(AA1561-E1574))</f>
        <v>0</v>
      </c>
      <c r="AB1562">
        <f>IF(ABS(AB1561-E1574)&gt;180,IF(ABS(AB1561-E1574)&gt;360,ABS(AB1561-E1574)-360,360-ABS(AB1561-E1574)),ABS(AB1561-E1574))</f>
        <v>10</v>
      </c>
      <c r="AC1562">
        <f>IF(ABS(AC1561-E1574)&gt;180,IF(ABS(AC1561-E1574)&gt;360,ABS(AC1561-E1574)-360,360-ABS(AC1561-E1574)),ABS(AC1561-E1574))</f>
        <v>20</v>
      </c>
      <c r="AD1562">
        <f>IF(ABS(AD1561-E1574)&gt;180,IF(ABS(AD1561-E1574)&gt;360,ABS(AD1561-E1574)-360,360-ABS(AD1561-E1574)),ABS(AD1561-E1574))</f>
        <v>30</v>
      </c>
      <c r="AE1562">
        <f>IF(ABS(AE1561-E1574)&gt;180,IF(ABS(AE1561-E1574)&gt;360,ABS(AE1561-E1574)-360,360-ABS(AE1561-E1574)),ABS(AE1561-E1574))</f>
        <v>40</v>
      </c>
      <c r="AF1562">
        <f>IF(ABS(AF1561-E1574)&gt;180,IF(ABS(AF1561-E1574)&gt;360,ABS(AF1561-E1574)-360,360-ABS(AF1561-E1574)),ABS(AF1561-E1574))</f>
        <v>50</v>
      </c>
      <c r="AG1562">
        <f>IF(ABS(AG1561-E1574)&gt;180,IF(ABS(AG1561-E1574)&gt;360,ABS(AG1561-E1574)-360,360-ABS(AG1561-E1574)),ABS(AG1561-E1574))</f>
        <v>60</v>
      </c>
      <c r="AH1562">
        <f>IF(ABS(AH1561-E1574)&gt;180,IF(ABS(AH1561-E1574)&gt;360,ABS(AH1561-E1574)-360,360-ABS(AH1561-E1574)),ABS(AH1561-E1574))</f>
        <v>70</v>
      </c>
      <c r="AI1562">
        <f>IF(ABS(AI1561-E1574)&gt;180,IF(ABS(AI1561-E1574)&gt;360,ABS(AI1561-E1574)-360,360-ABS(AI1561-E1574)),ABS(AI1561-E1574))</f>
        <v>80</v>
      </c>
      <c r="AJ1562">
        <f>IF(ABS(AJ1561-E1574)&gt;180,IF(ABS(AJ1561-E1574)&gt;360,ABS(AJ1561-E1574)-360,360-ABS(AJ1561-E1574)),ABS(AJ1561-E1574))</f>
        <v>90</v>
      </c>
      <c r="AK1562">
        <f>IF(ABS(AK1561-E1574)&gt;180,IF(ABS(AK1561-E1574)&gt;360,ABS(AK1561-E1574)-360,360-ABS(AK1561-E1574)),ABS(AK1561-E1574))</f>
        <v>100</v>
      </c>
      <c r="AL1562">
        <f>IF(ABS(AL1561-E1574)&gt;180,IF(ABS(AL1561-E1574)&gt;360,ABS(AL1561-E1574)-360,360-ABS(AL1561-E1574)),ABS(AL1561-E1574))</f>
        <v>110</v>
      </c>
      <c r="AM1562">
        <f>IF(ABS(AM1561-E1574)&gt;180,IF(ABS(AM1561-E1574)&gt;360,ABS(AM1561-E1574)-360,360-ABS(AM1561-E1574)),ABS(AM1561-E1574))</f>
        <v>120</v>
      </c>
      <c r="AN1562">
        <f>IF(ABS(AN1561-E1574)&gt;180,IF(ABS(AN1561-E1574)&gt;360,ABS(AN1561-E1574)-360,360-ABS(AN1561-E1574)),ABS(AN1561-E1574))</f>
        <v>130</v>
      </c>
      <c r="AO1562">
        <f>IF(ABS(AO1561-E1574)&gt;180,IF(ABS(AO1561-E1574)&gt;360,ABS(AO1561-E1574)-360,360-ABS(AO1561-E1574)),ABS(AO1561-E1574))</f>
        <v>140</v>
      </c>
      <c r="AP1562">
        <f>IF(ABS(AP1561-E1574)&gt;180,IF(ABS(AP1561-E1574)&gt;360,ABS(AP1561-E1574)-360,360-ABS(AP1561-E1574)),ABS(AP1561-E1574))</f>
        <v>150</v>
      </c>
      <c r="AQ1562">
        <f>IF(ABS(AQ1561-E1574)&gt;180,IF(ABS(AQ1561-E1574)&gt;360,ABS(AQ1561-E1574)-360,360-ABS(AQ1561-E1574)),ABS(AQ1561-E1574))</f>
        <v>160</v>
      </c>
      <c r="AR1562">
        <f>IF(ABS(AR1561-E1574)&gt;180,IF(ABS(AR1561-E1574)&gt;360,ABS(AR1561-E1574)-360,360-ABS(AR1561-E1574)),ABS(AR1561-E1574))</f>
        <v>170</v>
      </c>
    </row>
    <row r="1563" spans="2:44" x14ac:dyDescent="0.5">
      <c r="G1563" t="s">
        <v>734</v>
      </c>
    </row>
    <row r="1564" spans="2:44" x14ac:dyDescent="0.5">
      <c r="B1564" t="s">
        <v>788</v>
      </c>
      <c r="E1564">
        <v>660</v>
      </c>
      <c r="G1564">
        <v>90</v>
      </c>
      <c r="I1564" t="e">
        <f>IF(DEGREES(ACOS(SIN(RADIANS(G1564))*SIN(RADIANS(E1572))+COS(RADIANS(G1564))*COS(RADIANS(E1572))*COS(RADIANS(I1562))))&gt;90,0,$F$4*$F$5/E1571^2*(SIN(RADIANS(G1564))*SIN(RADIANS(E1572))+COS(RADIANS(G1564))*COS(RADIANS(E1572))*COS(RADIANS(I1562))))</f>
        <v>#DIV/0!</v>
      </c>
      <c r="J1564" t="e">
        <f>IF(DEGREES(ACOS(SIN(RADIANS(G1564))*SIN(RADIANS(E1572))+COS(RADIANS(G1564))*COS(RADIANS(E1572))*COS(RADIANS(J1562))))&gt;90,0,$F$4*$F$5/E1571^2*(SIN(RADIANS(G1564))*SIN(RADIANS(E1572))+COS(RADIANS(G1564))*COS(RADIANS(E1572))*COS(RADIANS(J1562))))</f>
        <v>#DIV/0!</v>
      </c>
      <c r="K1564" t="e">
        <f>IF(DEGREES(ACOS(SIN(RADIANS(G1564))*SIN(RADIANS(E1572))+COS(RADIANS(G1564))*COS(RADIANS(E1572))*COS(RADIANS(K1562))))&gt;90,0,$F$4*$F$5/E1571^2*(SIN(RADIANS(G1564))*SIN(RADIANS(E1572))+COS(RADIANS(G1564))*COS(RADIANS(E1572))*COS(RADIANS(K1562))))</f>
        <v>#DIV/0!</v>
      </c>
      <c r="L1564" t="e">
        <f>IF(DEGREES(ACOS(SIN(RADIANS(G1564))*SIN(RADIANS(E1572))+COS(RADIANS(G1564))*COS(RADIANS(E1572))*COS(RADIANS(L1562))))&gt;90,0,$F$4*$F$5/E1571^2*(SIN(RADIANS(G1564))*SIN(RADIANS(E1572))+COS(RADIANS(G1564))*COS(RADIANS(E1572))*COS(RADIANS(L1562))))</f>
        <v>#DIV/0!</v>
      </c>
      <c r="M1564" t="e">
        <f>IF(DEGREES(ACOS(SIN(RADIANS(G1564))*SIN(RADIANS(E1572))+COS(RADIANS(G1564))*COS(RADIANS(E1572))*COS(RADIANS(M1562))))&gt;90,0,$F$4*$F$5/E1571^2*(SIN(RADIANS(G1564))*SIN(RADIANS(E1572))+COS(RADIANS(G1564))*COS(RADIANS(E1572))*COS(RADIANS(M1562))))</f>
        <v>#DIV/0!</v>
      </c>
      <c r="N1564" t="e">
        <f>IF(DEGREES(ACOS(SIN(RADIANS(G1564))*SIN(RADIANS(E1572))+COS(RADIANS(G1564))*COS(RADIANS(E1572))*COS(RADIANS(N1562))))&gt;90,0,$F$4*$F$5/E1571^2*(SIN(RADIANS(G1564))*SIN(RADIANS(E1572))+COS(RADIANS(G1564))*COS(RADIANS(E1572))*COS(RADIANS(N1562))))</f>
        <v>#DIV/0!</v>
      </c>
      <c r="O1564" t="e">
        <f>IF(DEGREES(ACOS(SIN(RADIANS(G1564))*SIN(RADIANS(E1572))+COS(RADIANS(G1564))*COS(RADIANS(E1572))*COS(RADIANS(O1562))))&gt;90,0,$F$4*$F$5/E1571^2*(SIN(RADIANS(G1564))*SIN(RADIANS(E1572))+COS(RADIANS(G1564))*COS(RADIANS(E1572))*COS(RADIANS(O1562))))</f>
        <v>#DIV/0!</v>
      </c>
      <c r="P1564" t="e">
        <f>IF(DEGREES(ACOS(SIN(RADIANS(G1564))*SIN(RADIANS(E1572))+COS(RADIANS(G1564))*COS(RADIANS(E1572))*COS(RADIANS(P1562))))&gt;90,0,$F$4*$F$5/E1571^2*(SIN(RADIANS(G1564))*SIN(RADIANS(E1572))+COS(RADIANS(G1564))*COS(RADIANS(E1572))*COS(RADIANS(P1562))))</f>
        <v>#DIV/0!</v>
      </c>
      <c r="Q1564" t="e">
        <f>IF(DEGREES(ACOS(SIN(RADIANS(G1564))*SIN(RADIANS(E1572))+COS(RADIANS(G1564))*COS(RADIANS(E1572))*COS(RADIANS(Q1562))))&gt;90,0,$F$4*$F$5/E1571^2*(SIN(RADIANS(G1564))*SIN(RADIANS(E1572))+COS(RADIANS(G1564))*COS(RADIANS(E1572))*COS(RADIANS(Q1562))))</f>
        <v>#DIV/0!</v>
      </c>
      <c r="R1564" t="e">
        <f>IF(DEGREES(ACOS(SIN(RADIANS(G1564))*SIN(RADIANS(E1572))+COS(RADIANS(G1564))*COS(RADIANS(E1572))*COS(RADIANS(R1562))))&gt;90,0,$F$4*$F$5/E1571^2*(SIN(RADIANS(G1564))*SIN(RADIANS(E1572))+COS(RADIANS(G1564))*COS(RADIANS(E1572))*COS(RADIANS(R1562))))</f>
        <v>#DIV/0!</v>
      </c>
      <c r="S1564" t="e">
        <f>IF(DEGREES(ACOS(SIN(RADIANS(G1564))*SIN(RADIANS(E1572))+COS(RADIANS(G1564))*COS(RADIANS(E1572))*COS(RADIANS(S1562))))&gt;90,0,$F$4*$F$5/E1571^2*(SIN(RADIANS(G1564))*SIN(RADIANS(E1572))+COS(RADIANS(G1564))*COS(RADIANS(E1572))*COS(RADIANS(S1562))))</f>
        <v>#DIV/0!</v>
      </c>
      <c r="T1564" t="e">
        <f>IF(DEGREES(ACOS(SIN(RADIANS(G1564))*SIN(RADIANS(E1572))+COS(RADIANS(G1564))*COS(RADIANS(E1572))*COS(RADIANS(T1562))))&gt;90,0,$F$4*$F$5/E1571^2*(SIN(RADIANS(G1564))*SIN(RADIANS(E1572))+COS(RADIANS(G1564))*COS(RADIANS(E1572))*COS(RADIANS(T1562))))</f>
        <v>#DIV/0!</v>
      </c>
      <c r="U1564" t="e">
        <f>IF(DEGREES(ACOS(SIN(RADIANS(G1564))*SIN(RADIANS(E1572))+COS(RADIANS(G1564))*COS(RADIANS(E1572))*COS(RADIANS(U1562))))&gt;90,0,$F$4*$F$5/E1571^2*(SIN(RADIANS(G1564))*SIN(RADIANS(E1572))+COS(RADIANS(G1564))*COS(RADIANS(E1572))*COS(RADIANS(U1562))))</f>
        <v>#DIV/0!</v>
      </c>
      <c r="V1564" t="e">
        <f>IF(DEGREES(ACOS(SIN(RADIANS(G1564))*SIN(RADIANS(E1572))+COS(RADIANS(G1564))*COS(RADIANS(E1572))*COS(RADIANS(V1562))))&gt;90,0,$F$4*$F$5/E1571^2*(SIN(RADIANS(G1564))*SIN(RADIANS(E1572))+COS(RADIANS(G1564))*COS(RADIANS(E1572))*COS(RADIANS(V1562))))</f>
        <v>#DIV/0!</v>
      </c>
      <c r="W1564" t="e">
        <f>IF(DEGREES(ACOS(SIN(RADIANS(G1564))*SIN(RADIANS(E1572))+COS(RADIANS(G1564))*COS(RADIANS(E1572))*COS(RADIANS(W1562))))&gt;90,0,$F$4*$F$5/E1571^2*(SIN(RADIANS(G1564))*SIN(RADIANS(E1572))+COS(RADIANS(G1564))*COS(RADIANS(E1572))*COS(RADIANS(W1562))))</f>
        <v>#DIV/0!</v>
      </c>
      <c r="X1564" t="e">
        <f>IF(DEGREES(ACOS(SIN(RADIANS(G1564))*SIN(RADIANS(E1572))+COS(RADIANS(G1564))*COS(RADIANS(E1572))*COS(RADIANS(X1562))))&gt;90,0,$F$4*$F$5/E1571^2*(SIN(RADIANS(G1564))*SIN(RADIANS(E1572))+COS(RADIANS(G1564))*COS(RADIANS(E1572))*COS(RADIANS(X1562))))</f>
        <v>#DIV/0!</v>
      </c>
      <c r="Y1564" t="e">
        <f>IF(DEGREES(ACOS(SIN(RADIANS(G1564))*SIN(RADIANS(E1572))+COS(RADIANS(G1564))*COS(RADIANS(E1572))*COS(RADIANS(Y1562))))&gt;90,0,$F$4*$F$5/E1571^2*(SIN(RADIANS(G1564))*SIN(RADIANS(E1572))+COS(RADIANS(G1564))*COS(RADIANS(E1572))*COS(RADIANS(Y1562))))</f>
        <v>#DIV/0!</v>
      </c>
      <c r="Z1564" t="e">
        <f>IF(DEGREES(ACOS(SIN(RADIANS(G1564))*SIN(RADIANS(E1572))+COS(RADIANS(G1564))*COS(RADIANS(E1572))*COS(RADIANS(Z1562))))&gt;90,0,$F$4*$F$5/E1571^2*(SIN(RADIANS(G1564))*SIN(RADIANS(E1572))+COS(RADIANS(G1564))*COS(RADIANS(E1572))*COS(RADIANS(Z1562))))</f>
        <v>#DIV/0!</v>
      </c>
      <c r="AA1564" t="e">
        <f>IF(DEGREES(ACOS(SIN(RADIANS(G1564))*SIN(RADIANS(E1572))+COS(RADIANS(G1564))*COS(RADIANS(E1572))*COS(RADIANS(AA1562))))&gt;90,0,$F$4*$F$5/E1571^2*(SIN(RADIANS(G1564))*SIN(RADIANS(E1572))+COS(RADIANS(G1564))*COS(RADIANS(E1572))*COS(RADIANS(AA1562))))</f>
        <v>#DIV/0!</v>
      </c>
      <c r="AB1564" t="e">
        <f>IF(DEGREES(ACOS(SIN(RADIANS(G1564))*SIN(RADIANS(E1572))+COS(RADIANS(G1564))*COS(RADIANS(E1572))*COS(RADIANS(AB1562))))&gt;90,0,$F$4*$F$5/E1571^2*(SIN(RADIANS(G1564))*SIN(RADIANS(E1572))+COS(RADIANS(G1564))*COS(RADIANS(E1572))*COS(RADIANS(AB1562))))</f>
        <v>#DIV/0!</v>
      </c>
      <c r="AC1564" t="e">
        <f>IF(DEGREES(ACOS(SIN(RADIANS(G1564))*SIN(RADIANS(E1572))+COS(RADIANS(G1564))*COS(RADIANS(E1572))*COS(RADIANS(AC1562))))&gt;90,0,$F$4*$F$5/E1571^2*(SIN(RADIANS(G1564))*SIN(RADIANS(E1572))+COS(RADIANS(G1564))*COS(RADIANS(E1572))*COS(RADIANS(AC1562))))</f>
        <v>#DIV/0!</v>
      </c>
      <c r="AD1564" t="e">
        <f>IF(DEGREES(ACOS(SIN(RADIANS(G1564))*SIN(RADIANS(E1572))+COS(RADIANS(G1564))*COS(RADIANS(E1572))*COS(RADIANS(AD1562))))&gt;90,0,$F$4*$F$5/E1571^2*(SIN(RADIANS(G1564))*SIN(RADIANS(E1572))+COS(RADIANS(G1564))*COS(RADIANS(E1572))*COS(RADIANS(AD1562))))</f>
        <v>#DIV/0!</v>
      </c>
      <c r="AE1564" t="e">
        <f>IF(DEGREES(ACOS(SIN(RADIANS(G1564))*SIN(RADIANS(E1572))+COS(RADIANS(G1564))*COS(RADIANS(E1572))*COS(RADIANS(AE1562))))&gt;90,0,$F$4*$F$5/E1571^2*(SIN(RADIANS(G1564))*SIN(RADIANS(E1572))+COS(RADIANS(G1564))*COS(RADIANS(E1572))*COS(RADIANS(AE1562))))</f>
        <v>#DIV/0!</v>
      </c>
      <c r="AF1564" t="e">
        <f>IF(DEGREES(ACOS(SIN(RADIANS(G1564))*SIN(RADIANS(E1572))+COS(RADIANS(G1564))*COS(RADIANS(E1572))*COS(RADIANS(AF1562))))&gt;90,0,$F$4*$F$5/E1571^2*(SIN(RADIANS(G1564))*SIN(RADIANS(E1572))+COS(RADIANS(G1564))*COS(RADIANS(E1572))*COS(RADIANS(AF1562))))</f>
        <v>#DIV/0!</v>
      </c>
      <c r="AG1564" t="e">
        <f>IF(DEGREES(ACOS(SIN(RADIANS(G1564))*SIN(RADIANS(E1572))+COS(RADIANS(G1564))*COS(RADIANS(E1572))*COS(RADIANS(AG1562))))&gt;90,0,$F$4*$F$5/E1571^2*(SIN(RADIANS(G1564))*SIN(RADIANS(E1572))+COS(RADIANS(G1564))*COS(RADIANS(E1572))*COS(RADIANS(AG1562))))</f>
        <v>#DIV/0!</v>
      </c>
      <c r="AH1564" t="e">
        <f>IF(DEGREES(ACOS(SIN(RADIANS(G1564))*SIN(RADIANS(E1572))+COS(RADIANS(G1564))*COS(RADIANS(E1572))*COS(RADIANS(AH1562))))&gt;90,0,$F$4*$F$5/E1571^2*(SIN(RADIANS(G1564))*SIN(RADIANS(E1572))+COS(RADIANS(G1564))*COS(RADIANS(E1572))*COS(RADIANS(AH1562))))</f>
        <v>#DIV/0!</v>
      </c>
      <c r="AI1564" t="e">
        <f>IF(DEGREES(ACOS(SIN(RADIANS(G1564))*SIN(RADIANS(E1572))+COS(RADIANS(G1564))*COS(RADIANS(E1572))*COS(RADIANS(AI1562))))&gt;90,0,$F$4*$F$5/E1571^2*(SIN(RADIANS(G1564))*SIN(RADIANS(E1572))+COS(RADIANS(G1564))*COS(RADIANS(E1572))*COS(RADIANS(AI1562))))</f>
        <v>#DIV/0!</v>
      </c>
      <c r="AJ1564" t="e">
        <f>IF(DEGREES(ACOS(SIN(RADIANS(G1564))*SIN(RADIANS(E1572))+COS(RADIANS(G1564))*COS(RADIANS(E1572))*COS(RADIANS(AJ1562))))&gt;90,0,$F$4*$F$5/E1571^2*(SIN(RADIANS(G1564))*SIN(RADIANS(E1572))+COS(RADIANS(G1564))*COS(RADIANS(E1572))*COS(RADIANS(AJ1562))))</f>
        <v>#DIV/0!</v>
      </c>
      <c r="AK1564" t="e">
        <f>IF(DEGREES(ACOS(SIN(RADIANS(G1564))*SIN(RADIANS(E1572))+COS(RADIANS(G1564))*COS(RADIANS(E1572))*COS(RADIANS(AK1562))))&gt;90,0,$F$4*$F$5/E1571^2*(SIN(RADIANS(G1564))*SIN(RADIANS(E1572))+COS(RADIANS(G1564))*COS(RADIANS(E1572))*COS(RADIANS(AK1562))))</f>
        <v>#DIV/0!</v>
      </c>
      <c r="AL1564" t="e">
        <f>IF(DEGREES(ACOS(SIN(RADIANS(G1564))*SIN(RADIANS(E1572))+COS(RADIANS(G1564))*COS(RADIANS(E1572))*COS(RADIANS(AL1562))))&gt;90,0,$F$4*$F$5/E1571^2*(SIN(RADIANS(G1564))*SIN(RADIANS(E1572))+COS(RADIANS(G1564))*COS(RADIANS(E1572))*COS(RADIANS(AL1562))))</f>
        <v>#DIV/0!</v>
      </c>
      <c r="AM1564" t="e">
        <f>IF(DEGREES(ACOS(SIN(RADIANS(G1564))*SIN(RADIANS(E1572))+COS(RADIANS(G1564))*COS(RADIANS(E1572))*COS(RADIANS(AM1562))))&gt;90,0,$F$4*$F$5/E1571^2*(SIN(RADIANS(G1564))*SIN(RADIANS(E1572))+COS(RADIANS(G1564))*COS(RADIANS(E1572))*COS(RADIANS(AM1562))))</f>
        <v>#DIV/0!</v>
      </c>
      <c r="AN1564" t="e">
        <f>IF(DEGREES(ACOS(SIN(RADIANS(G1564))*SIN(RADIANS(E1572))+COS(RADIANS(G1564))*COS(RADIANS(E1572))*COS(RADIANS(AN1562))))&gt;90,0,$F$4*$F$5/E1571^2*(SIN(RADIANS(G1564))*SIN(RADIANS(E1572))+COS(RADIANS(G1564))*COS(RADIANS(E1572))*COS(RADIANS(AN1562))))</f>
        <v>#DIV/0!</v>
      </c>
      <c r="AO1564" t="e">
        <f>IF(DEGREES(ACOS(SIN(RADIANS(G1564))*SIN(RADIANS(E1572))+COS(RADIANS(G1564))*COS(RADIANS(E1572))*COS(RADIANS(AO1562))))&gt;90,0,$F$4*$F$5/E1571^2*(SIN(RADIANS(G1564))*SIN(RADIANS(E1572))+COS(RADIANS(G1564))*COS(RADIANS(E1572))*COS(RADIANS(AO1562))))</f>
        <v>#DIV/0!</v>
      </c>
      <c r="AP1564" t="e">
        <f>IF(DEGREES(ACOS(SIN(RADIANS(G1564))*SIN(RADIANS(E1572))+COS(RADIANS(G1564))*COS(RADIANS(E1572))*COS(RADIANS(AP1562))))&gt;90,0,$F$4*$F$5/E1571^2*(SIN(RADIANS(G1564))*SIN(RADIANS(E1572))+COS(RADIANS(G1564))*COS(RADIANS(E1572))*COS(RADIANS(AP1562))))</f>
        <v>#DIV/0!</v>
      </c>
      <c r="AQ1564" t="e">
        <f>IF(DEGREES(ACOS(SIN(RADIANS(G1564))*SIN(RADIANS(E1572))+COS(RADIANS(G1564))*COS(RADIANS(E1572))*COS(RADIANS(AQ1562))))&gt;90,0,$F$4*$F$5/E1571^2*(SIN(RADIANS(G1564))*SIN(RADIANS(E1572))+COS(RADIANS(G1564))*COS(RADIANS(E1572))*COS(RADIANS(AQ1562))))</f>
        <v>#DIV/0!</v>
      </c>
      <c r="AR1564" t="e">
        <f>IF(DEGREES(ACOS(SIN(RADIANS(G1564))*SIN(RADIANS(E1572))+COS(RADIANS(G1564))*COS(RADIANS(E1572))*COS(RADIANS(AR1562))))&gt;90,0,$F$4*$F$5/E1571^2*(SIN(RADIANS(G1564))*SIN(RADIANS(E1572))+COS(RADIANS(G1564))*COS(RADIANS(E1572))*COS(RADIANS(AR1562))))</f>
        <v>#DIV/0!</v>
      </c>
    </row>
    <row r="1565" spans="2:44" x14ac:dyDescent="0.5">
      <c r="B1565" t="s">
        <v>726</v>
      </c>
      <c r="E1565" cm="1">
        <f t="array" ref="E1565">INDEX($D$1751:$AM$1751,0,MATCH(E1564-IF(E1564&lt;360,0,360),$D$1700:$AM$1700,0))+IF(E1564&gt;350,360,0)</f>
        <v>660</v>
      </c>
      <c r="G1565">
        <v>80</v>
      </c>
      <c r="I1565">
        <f>IF(DEGREES(ACOS(SIN(RADIANS(G1565))*SIN(RADIANS(E1572))+COS(RADIANS(G1565))*COS(RADIANS(E1572))*COS(RADIANS(I1562))))&gt;90,0,$F$4*$F$5/E1571^2*(SIN(RADIANS(G1565))*SIN(RADIANS(E1572))+COS(RADIANS(G1565))*COS(RADIANS(E1572))*COS(RADIANS(I1562))))</f>
        <v>0</v>
      </c>
      <c r="J1565">
        <f>IF(DEGREES(ACOS(SIN(RADIANS(G1565))*SIN(RADIANS(E1572))+COS(RADIANS(G1565))*COS(RADIANS(E1572))*COS(RADIANS(J1562))))&gt;90,0,$F$4*$F$5/E1571^2*(SIN(RADIANS(G1565))*SIN(RADIANS(E1572))+COS(RADIANS(G1565))*COS(RADIANS(E1572))*COS(RADIANS(J1562))))</f>
        <v>0</v>
      </c>
      <c r="K1565">
        <f>IF(DEGREES(ACOS(SIN(RADIANS(G1565))*SIN(RADIANS(E1572))+COS(RADIANS(G1565))*COS(RADIANS(E1572))*COS(RADIANS(K1562))))&gt;90,0,$F$4*$F$5/E1571^2*(SIN(RADIANS(G1565))*SIN(RADIANS(E1572))+COS(RADIANS(G1565))*COS(RADIANS(E1572))*COS(RADIANS(K1562))))</f>
        <v>0</v>
      </c>
      <c r="L1565">
        <f>IF(DEGREES(ACOS(SIN(RADIANS(G1565))*SIN(RADIANS(E1572))+COS(RADIANS(G1565))*COS(RADIANS(E1572))*COS(RADIANS(L1562))))&gt;90,0,$F$4*$F$5/E1571^2*(SIN(RADIANS(G1565))*SIN(RADIANS(E1572))+COS(RADIANS(G1565))*COS(RADIANS(E1572))*COS(RADIANS(L1562))))</f>
        <v>0</v>
      </c>
      <c r="M1565">
        <f>IF(DEGREES(ACOS(SIN(RADIANS(G1565))*SIN(RADIANS(E1572))+COS(RADIANS(G1565))*COS(RADIANS(E1572))*COS(RADIANS(M1562))))&gt;90,0,$F$4*$F$5/E1571^2*(SIN(RADIANS(G1565))*SIN(RADIANS(E1572))+COS(RADIANS(G1565))*COS(RADIANS(E1572))*COS(RADIANS(M1562))))</f>
        <v>0</v>
      </c>
      <c r="N1565">
        <f>IF(DEGREES(ACOS(SIN(RADIANS(G1565))*SIN(RADIANS(E1572))+COS(RADIANS(G1565))*COS(RADIANS(E1572))*COS(RADIANS(N1562))))&gt;90,0,$F$4*$F$5/E1571^2*(SIN(RADIANS(G1565))*SIN(RADIANS(E1572))+COS(RADIANS(G1565))*COS(RADIANS(E1572))*COS(RADIANS(N1562))))</f>
        <v>0</v>
      </c>
      <c r="O1565">
        <f>IF(DEGREES(ACOS(SIN(RADIANS(G1565))*SIN(RADIANS(E1572))+COS(RADIANS(G1565))*COS(RADIANS(E1572))*COS(RADIANS(O1562))))&gt;90,0,$F$4*$F$5/E1571^2*(SIN(RADIANS(G1565))*SIN(RADIANS(E1572))+COS(RADIANS(G1565))*COS(RADIANS(E1572))*COS(RADIANS(O1562))))</f>
        <v>0</v>
      </c>
      <c r="P1565">
        <f>IF(DEGREES(ACOS(SIN(RADIANS(G1565))*SIN(RADIANS(E1572))+COS(RADIANS(G1565))*COS(RADIANS(E1572))*COS(RADIANS(P1562))))&gt;90,0,$F$4*$F$5/E1571^2*(SIN(RADIANS(G1565))*SIN(RADIANS(E1572))+COS(RADIANS(G1565))*COS(RADIANS(E1572))*COS(RADIANS(P1562))))</f>
        <v>0</v>
      </c>
      <c r="Q1565">
        <f>IF(DEGREES(ACOS(SIN(RADIANS(G1565))*SIN(RADIANS(E1572))+COS(RADIANS(G1565))*COS(RADIANS(E1572))*COS(RADIANS(Q1562))))&gt;90,0,$F$4*$F$5/E1571^2*(SIN(RADIANS(G1565))*SIN(RADIANS(E1572))+COS(RADIANS(G1565))*COS(RADIANS(E1572))*COS(RADIANS(Q1562))))</f>
        <v>0</v>
      </c>
      <c r="R1565" t="e">
        <f>IF(DEGREES(ACOS(SIN(RADIANS(G1565))*SIN(RADIANS(E1572))+COS(RADIANS(G1565))*COS(RADIANS(E1572))*COS(RADIANS(R1562))))&gt;90,0,$F$4*$F$5/E1571^2*(SIN(RADIANS(G1565))*SIN(RADIANS(E1572))+COS(RADIANS(G1565))*COS(RADIANS(E1572))*COS(RADIANS(R1562))))</f>
        <v>#DIV/0!</v>
      </c>
      <c r="S1565" t="e">
        <f>IF(DEGREES(ACOS(SIN(RADIANS(G1565))*SIN(RADIANS(E1572))+COS(RADIANS(G1565))*COS(RADIANS(E1572))*COS(RADIANS(S1562))))&gt;90,0,$F$4*$F$5/E1571^2*(SIN(RADIANS(G1565))*SIN(RADIANS(E1572))+COS(RADIANS(G1565))*COS(RADIANS(E1572))*COS(RADIANS(S1562))))</f>
        <v>#DIV/0!</v>
      </c>
      <c r="T1565" t="e">
        <f>IF(DEGREES(ACOS(SIN(RADIANS(G1565))*SIN(RADIANS(E1572))+COS(RADIANS(G1565))*COS(RADIANS(E1572))*COS(RADIANS(T1562))))&gt;90,0,$F$4*$F$5/E1571^2*(SIN(RADIANS(G1565))*SIN(RADIANS(E1572))+COS(RADIANS(G1565))*COS(RADIANS(E1572))*COS(RADIANS(T1562))))</f>
        <v>#DIV/0!</v>
      </c>
      <c r="U1565" t="e">
        <f>IF(DEGREES(ACOS(SIN(RADIANS(G1565))*SIN(RADIANS(E1572))+COS(RADIANS(G1565))*COS(RADIANS(E1572))*COS(RADIANS(U1562))))&gt;90,0,$F$4*$F$5/E1571^2*(SIN(RADIANS(G1565))*SIN(RADIANS(E1572))+COS(RADIANS(G1565))*COS(RADIANS(E1572))*COS(RADIANS(U1562))))</f>
        <v>#DIV/0!</v>
      </c>
      <c r="V1565" t="e">
        <f>IF(DEGREES(ACOS(SIN(RADIANS(G1565))*SIN(RADIANS(E1572))+COS(RADIANS(G1565))*COS(RADIANS(E1572))*COS(RADIANS(V1562))))&gt;90,0,$F$4*$F$5/E1571^2*(SIN(RADIANS(G1565))*SIN(RADIANS(E1572))+COS(RADIANS(G1565))*COS(RADIANS(E1572))*COS(RADIANS(V1562))))</f>
        <v>#DIV/0!</v>
      </c>
      <c r="W1565" t="e">
        <f>IF(DEGREES(ACOS(SIN(RADIANS(G1565))*SIN(RADIANS(E1572))+COS(RADIANS(G1565))*COS(RADIANS(E1572))*COS(RADIANS(W1562))))&gt;90,0,$F$4*$F$5/E1571^2*(SIN(RADIANS(G1565))*SIN(RADIANS(E1572))+COS(RADIANS(G1565))*COS(RADIANS(E1572))*COS(RADIANS(W1562))))</f>
        <v>#DIV/0!</v>
      </c>
      <c r="X1565" t="e">
        <f>IF(DEGREES(ACOS(SIN(RADIANS(G1565))*SIN(RADIANS(E1572))+COS(RADIANS(G1565))*COS(RADIANS(E1572))*COS(RADIANS(X1562))))&gt;90,0,$F$4*$F$5/E1571^2*(SIN(RADIANS(G1565))*SIN(RADIANS(E1572))+COS(RADIANS(G1565))*COS(RADIANS(E1572))*COS(RADIANS(X1562))))</f>
        <v>#DIV/0!</v>
      </c>
      <c r="Y1565" t="e">
        <f>IF(DEGREES(ACOS(SIN(RADIANS(G1565))*SIN(RADIANS(E1572))+COS(RADIANS(G1565))*COS(RADIANS(E1572))*COS(RADIANS(Y1562))))&gt;90,0,$F$4*$F$5/E1571^2*(SIN(RADIANS(G1565))*SIN(RADIANS(E1572))+COS(RADIANS(G1565))*COS(RADIANS(E1572))*COS(RADIANS(Y1562))))</f>
        <v>#DIV/0!</v>
      </c>
      <c r="Z1565" t="e">
        <f>IF(DEGREES(ACOS(SIN(RADIANS(G1565))*SIN(RADIANS(E1572))+COS(RADIANS(G1565))*COS(RADIANS(E1572))*COS(RADIANS(Z1562))))&gt;90,0,$F$4*$F$5/E1571^2*(SIN(RADIANS(G1565))*SIN(RADIANS(E1572))+COS(RADIANS(G1565))*COS(RADIANS(E1572))*COS(RADIANS(Z1562))))</f>
        <v>#DIV/0!</v>
      </c>
      <c r="AA1565" t="e">
        <f>IF(DEGREES(ACOS(SIN(RADIANS(G1565))*SIN(RADIANS(E1572))+COS(RADIANS(G1565))*COS(RADIANS(E1572))*COS(RADIANS(AA1562))))&gt;90,0,$F$4*$F$5/E1571^2*(SIN(RADIANS(G1565))*SIN(RADIANS(E1572))+COS(RADIANS(G1565))*COS(RADIANS(E1572))*COS(RADIANS(AA1562))))</f>
        <v>#DIV/0!</v>
      </c>
      <c r="AB1565" t="e">
        <f>IF(DEGREES(ACOS(SIN(RADIANS(G1565))*SIN(RADIANS(E1572))+COS(RADIANS(G1565))*COS(RADIANS(E1572))*COS(RADIANS(AB1562))))&gt;90,0,$F$4*$F$5/E1571^2*(SIN(RADIANS(G1565))*SIN(RADIANS(E1572))+COS(RADIANS(G1565))*COS(RADIANS(E1572))*COS(RADIANS(AB1562))))</f>
        <v>#DIV/0!</v>
      </c>
      <c r="AC1565" t="e">
        <f>IF(DEGREES(ACOS(SIN(RADIANS(G1565))*SIN(RADIANS(E1572))+COS(RADIANS(G1565))*COS(RADIANS(E1572))*COS(RADIANS(AC1562))))&gt;90,0,$F$4*$F$5/E1571^2*(SIN(RADIANS(G1565))*SIN(RADIANS(E1572))+COS(RADIANS(G1565))*COS(RADIANS(E1572))*COS(RADIANS(AC1562))))</f>
        <v>#DIV/0!</v>
      </c>
      <c r="AD1565" t="e">
        <f>IF(DEGREES(ACOS(SIN(RADIANS(G1565))*SIN(RADIANS(E1572))+COS(RADIANS(G1565))*COS(RADIANS(E1572))*COS(RADIANS(AD1562))))&gt;90,0,$F$4*$F$5/E1571^2*(SIN(RADIANS(G1565))*SIN(RADIANS(E1572))+COS(RADIANS(G1565))*COS(RADIANS(E1572))*COS(RADIANS(AD1562))))</f>
        <v>#DIV/0!</v>
      </c>
      <c r="AE1565" t="e">
        <f>IF(DEGREES(ACOS(SIN(RADIANS(G1565))*SIN(RADIANS(E1572))+COS(RADIANS(G1565))*COS(RADIANS(E1572))*COS(RADIANS(AE1562))))&gt;90,0,$F$4*$F$5/E1571^2*(SIN(RADIANS(G1565))*SIN(RADIANS(E1572))+COS(RADIANS(G1565))*COS(RADIANS(E1572))*COS(RADIANS(AE1562))))</f>
        <v>#DIV/0!</v>
      </c>
      <c r="AF1565" t="e">
        <f>IF(DEGREES(ACOS(SIN(RADIANS(G1565))*SIN(RADIANS(E1572))+COS(RADIANS(G1565))*COS(RADIANS(E1572))*COS(RADIANS(AF1562))))&gt;90,0,$F$4*$F$5/E1571^2*(SIN(RADIANS(G1565))*SIN(RADIANS(E1572))+COS(RADIANS(G1565))*COS(RADIANS(E1572))*COS(RADIANS(AF1562))))</f>
        <v>#DIV/0!</v>
      </c>
      <c r="AG1565" t="e">
        <f>IF(DEGREES(ACOS(SIN(RADIANS(G1565))*SIN(RADIANS(E1572))+COS(RADIANS(G1565))*COS(RADIANS(E1572))*COS(RADIANS(AG1562))))&gt;90,0,$F$4*$F$5/E1571^2*(SIN(RADIANS(G1565))*SIN(RADIANS(E1572))+COS(RADIANS(G1565))*COS(RADIANS(E1572))*COS(RADIANS(AG1562))))</f>
        <v>#DIV/0!</v>
      </c>
      <c r="AH1565" t="e">
        <f>IF(DEGREES(ACOS(SIN(RADIANS(G1565))*SIN(RADIANS(E1572))+COS(RADIANS(G1565))*COS(RADIANS(E1572))*COS(RADIANS(AH1562))))&gt;90,0,$F$4*$F$5/E1571^2*(SIN(RADIANS(G1565))*SIN(RADIANS(E1572))+COS(RADIANS(G1565))*COS(RADIANS(E1572))*COS(RADIANS(AH1562))))</f>
        <v>#DIV/0!</v>
      </c>
      <c r="AI1565" t="e">
        <f>IF(DEGREES(ACOS(SIN(RADIANS(G1565))*SIN(RADIANS(E1572))+COS(RADIANS(G1565))*COS(RADIANS(E1572))*COS(RADIANS(AI1562))))&gt;90,0,$F$4*$F$5/E1571^2*(SIN(RADIANS(G1565))*SIN(RADIANS(E1572))+COS(RADIANS(G1565))*COS(RADIANS(E1572))*COS(RADIANS(AI1562))))</f>
        <v>#DIV/0!</v>
      </c>
      <c r="AJ1565" t="e">
        <f>IF(DEGREES(ACOS(SIN(RADIANS(G1565))*SIN(RADIANS(E1572))+COS(RADIANS(G1565))*COS(RADIANS(E1572))*COS(RADIANS(AJ1562))))&gt;90,0,$F$4*$F$5/E1571^2*(SIN(RADIANS(G1565))*SIN(RADIANS(E1572))+COS(RADIANS(G1565))*COS(RADIANS(E1572))*COS(RADIANS(AJ1562))))</f>
        <v>#DIV/0!</v>
      </c>
      <c r="AK1565">
        <f>IF(DEGREES(ACOS(SIN(RADIANS(G1565))*SIN(RADIANS(E1572))+COS(RADIANS(G1565))*COS(RADIANS(E1572))*COS(RADIANS(AK1562))))&gt;90,0,$F$4*$F$5/E1571^2*(SIN(RADIANS(G1565))*SIN(RADIANS(E1572))+COS(RADIANS(G1565))*COS(RADIANS(E1572))*COS(RADIANS(AK1562))))</f>
        <v>0</v>
      </c>
      <c r="AL1565">
        <f>IF(DEGREES(ACOS(SIN(RADIANS(G1565))*SIN(RADIANS(E1572))+COS(RADIANS(G1565))*COS(RADIANS(E1572))*COS(RADIANS(AL1562))))&gt;90,0,$F$4*$F$5/E1571^2*(SIN(RADIANS(G1565))*SIN(RADIANS(E1572))+COS(RADIANS(G1565))*COS(RADIANS(E1572))*COS(RADIANS(AL1562))))</f>
        <v>0</v>
      </c>
      <c r="AM1565">
        <f>IF(DEGREES(ACOS(SIN(RADIANS(G1565))*SIN(RADIANS(E1572))+COS(RADIANS(G1565))*COS(RADIANS(E1572))*COS(RADIANS(AM1562))))&gt;90,0,$F$4*$F$5/E1571^2*(SIN(RADIANS(G1565))*SIN(RADIANS(E1572))+COS(RADIANS(G1565))*COS(RADIANS(E1572))*COS(RADIANS(AM1562))))</f>
        <v>0</v>
      </c>
      <c r="AN1565">
        <f>IF(DEGREES(ACOS(SIN(RADIANS(G1565))*SIN(RADIANS(E1572))+COS(RADIANS(G1565))*COS(RADIANS(E1572))*COS(RADIANS(AN1562))))&gt;90,0,$F$4*$F$5/E1571^2*(SIN(RADIANS(G1565))*SIN(RADIANS(E1572))+COS(RADIANS(G1565))*COS(RADIANS(E1572))*COS(RADIANS(AN1562))))</f>
        <v>0</v>
      </c>
      <c r="AO1565">
        <f>IF(DEGREES(ACOS(SIN(RADIANS(G1565))*SIN(RADIANS(E1572))+COS(RADIANS(G1565))*COS(RADIANS(E1572))*COS(RADIANS(AO1562))))&gt;90,0,$F$4*$F$5/E1571^2*(SIN(RADIANS(G1565))*SIN(RADIANS(E1572))+COS(RADIANS(G1565))*COS(RADIANS(E1572))*COS(RADIANS(AO1562))))</f>
        <v>0</v>
      </c>
      <c r="AP1565">
        <f>IF(DEGREES(ACOS(SIN(RADIANS(G1565))*SIN(RADIANS(E1572))+COS(RADIANS(G1565))*COS(RADIANS(E1572))*COS(RADIANS(AP1562))))&gt;90,0,$F$4*$F$5/E1571^2*(SIN(RADIANS(G1565))*SIN(RADIANS(E1572))+COS(RADIANS(G1565))*COS(RADIANS(E1572))*COS(RADIANS(AP1562))))</f>
        <v>0</v>
      </c>
      <c r="AQ1565">
        <f>IF(DEGREES(ACOS(SIN(RADIANS(G1565))*SIN(RADIANS(E1572))+COS(RADIANS(G1565))*COS(RADIANS(E1572))*COS(RADIANS(AQ1562))))&gt;90,0,$F$4*$F$5/E1571^2*(SIN(RADIANS(G1565))*SIN(RADIANS(E1572))+COS(RADIANS(G1565))*COS(RADIANS(E1572))*COS(RADIANS(AQ1562))))</f>
        <v>0</v>
      </c>
      <c r="AR1565">
        <f>IF(DEGREES(ACOS(SIN(RADIANS(G1565))*SIN(RADIANS(E1572))+COS(RADIANS(G1565))*COS(RADIANS(E1572))*COS(RADIANS(AR1562))))&gt;90,0,$F$4*$F$5/E1571^2*(SIN(RADIANS(G1565))*SIN(RADIANS(E1572))+COS(RADIANS(G1565))*COS(RADIANS(E1572))*COS(RADIANS(AR1562))))</f>
        <v>0</v>
      </c>
    </row>
    <row r="1566" spans="2:44" x14ac:dyDescent="0.5">
      <c r="B1566" s="40" t="s">
        <v>781</v>
      </c>
      <c r="E1566">
        <f>IF(E1565-$F$13&lt;0,E1565-$F$13+360,IF(E1565-$F$13&gt;360,E1565-$F$13-360,E1565-$F$13))</f>
        <v>30</v>
      </c>
      <c r="G1566">
        <v>70</v>
      </c>
      <c r="I1566">
        <f>IF(DEGREES(ACOS(SIN(RADIANS(G1566))*SIN(RADIANS(E1572))+COS(RADIANS(G1566))*COS(RADIANS(E1572))*COS(RADIANS(I1562))))&gt;90,0,$F$4*$F$5/E1571^2*(SIN(RADIANS(G1566))*SIN(RADIANS(E1572))+COS(RADIANS(G1566))*COS(RADIANS(E1572))*COS(RADIANS(I1562))))</f>
        <v>0</v>
      </c>
      <c r="J1566">
        <f>IF(DEGREES(ACOS(SIN(RADIANS(G1566))*SIN(RADIANS(E1572))+COS(RADIANS(G1566))*COS(RADIANS(E1572))*COS(RADIANS(J1562))))&gt;90,0,$F$4*$F$5/E1571^2*(SIN(RADIANS(G1566))*SIN(RADIANS(E1572))+COS(RADIANS(G1566))*COS(RADIANS(E1572))*COS(RADIANS(J1562))))</f>
        <v>0</v>
      </c>
      <c r="K1566">
        <f>IF(DEGREES(ACOS(SIN(RADIANS(G1566))*SIN(RADIANS(E1572))+COS(RADIANS(G1566))*COS(RADIANS(E1572))*COS(RADIANS(K1562))))&gt;90,0,$F$4*$F$5/E1571^2*(SIN(RADIANS(G1566))*SIN(RADIANS(E1572))+COS(RADIANS(G1566))*COS(RADIANS(E1572))*COS(RADIANS(K1562))))</f>
        <v>0</v>
      </c>
      <c r="L1566">
        <f>IF(DEGREES(ACOS(SIN(RADIANS(G1566))*SIN(RADIANS(E1572))+COS(RADIANS(G1566))*COS(RADIANS(E1572))*COS(RADIANS(L1562))))&gt;90,0,$F$4*$F$5/E1571^2*(SIN(RADIANS(G1566))*SIN(RADIANS(E1572))+COS(RADIANS(G1566))*COS(RADIANS(E1572))*COS(RADIANS(L1562))))</f>
        <v>0</v>
      </c>
      <c r="M1566">
        <f>IF(DEGREES(ACOS(SIN(RADIANS(G1566))*SIN(RADIANS(E1572))+COS(RADIANS(G1566))*COS(RADIANS(E1572))*COS(RADIANS(M1562))))&gt;90,0,$F$4*$F$5/E1571^2*(SIN(RADIANS(G1566))*SIN(RADIANS(E1572))+COS(RADIANS(G1566))*COS(RADIANS(E1572))*COS(RADIANS(M1562))))</f>
        <v>0</v>
      </c>
      <c r="N1566">
        <f>IF(DEGREES(ACOS(SIN(RADIANS(G1566))*SIN(RADIANS(E1572))+COS(RADIANS(G1566))*COS(RADIANS(E1572))*COS(RADIANS(N1562))))&gt;90,0,$F$4*$F$5/E1571^2*(SIN(RADIANS(G1566))*SIN(RADIANS(E1572))+COS(RADIANS(G1566))*COS(RADIANS(E1572))*COS(RADIANS(N1562))))</f>
        <v>0</v>
      </c>
      <c r="O1566">
        <f>IF(DEGREES(ACOS(SIN(RADIANS(G1566))*SIN(RADIANS(E1572))+COS(RADIANS(G1566))*COS(RADIANS(E1572))*COS(RADIANS(O1562))))&gt;90,0,$F$4*$F$5/E1571^2*(SIN(RADIANS(G1566))*SIN(RADIANS(E1572))+COS(RADIANS(G1566))*COS(RADIANS(E1572))*COS(RADIANS(O1562))))</f>
        <v>0</v>
      </c>
      <c r="P1566">
        <f>IF(DEGREES(ACOS(SIN(RADIANS(G1566))*SIN(RADIANS(E1572))+COS(RADIANS(G1566))*COS(RADIANS(E1572))*COS(RADIANS(P1562))))&gt;90,0,$F$4*$F$5/E1571^2*(SIN(RADIANS(G1566))*SIN(RADIANS(E1572))+COS(RADIANS(G1566))*COS(RADIANS(E1572))*COS(RADIANS(P1562))))</f>
        <v>0</v>
      </c>
      <c r="Q1566">
        <f>IF(DEGREES(ACOS(SIN(RADIANS(G1566))*SIN(RADIANS(E1572))+COS(RADIANS(G1566))*COS(RADIANS(E1572))*COS(RADIANS(Q1562))))&gt;90,0,$F$4*$F$5/E1571^2*(SIN(RADIANS(G1566))*SIN(RADIANS(E1572))+COS(RADIANS(G1566))*COS(RADIANS(E1572))*COS(RADIANS(Q1562))))</f>
        <v>0</v>
      </c>
      <c r="R1566" t="e">
        <f>IF(DEGREES(ACOS(SIN(RADIANS(G1566))*SIN(RADIANS(E1572))+COS(RADIANS(G1566))*COS(RADIANS(E1572))*COS(RADIANS(R1562))))&gt;90,0,$F$4*$F$5/E1571^2*(SIN(RADIANS(G1566))*SIN(RADIANS(E1572))+COS(RADIANS(G1566))*COS(RADIANS(E1572))*COS(RADIANS(R1562))))</f>
        <v>#DIV/0!</v>
      </c>
      <c r="S1566" t="e">
        <f>IF(DEGREES(ACOS(SIN(RADIANS(G1566))*SIN(RADIANS(E1572))+COS(RADIANS(G1566))*COS(RADIANS(E1572))*COS(RADIANS(S1562))))&gt;90,0,$F$4*$F$5/E1571^2*(SIN(RADIANS(G1566))*SIN(RADIANS(E1572))+COS(RADIANS(G1566))*COS(RADIANS(E1572))*COS(RADIANS(S1562))))</f>
        <v>#DIV/0!</v>
      </c>
      <c r="T1566" t="e">
        <f>IF(DEGREES(ACOS(SIN(RADIANS(G1566))*SIN(RADIANS(E1572))+COS(RADIANS(G1566))*COS(RADIANS(E1572))*COS(RADIANS(T1562))))&gt;90,0,$F$4*$F$5/E1571^2*(SIN(RADIANS(G1566))*SIN(RADIANS(E1572))+COS(RADIANS(G1566))*COS(RADIANS(E1572))*COS(RADIANS(T1562))))</f>
        <v>#DIV/0!</v>
      </c>
      <c r="U1566" t="e">
        <f>IF(DEGREES(ACOS(SIN(RADIANS(G1566))*SIN(RADIANS(E1572))+COS(RADIANS(G1566))*COS(RADIANS(E1572))*COS(RADIANS(U1562))))&gt;90,0,$F$4*$F$5/E1571^2*(SIN(RADIANS(G1566))*SIN(RADIANS(E1572))+COS(RADIANS(G1566))*COS(RADIANS(E1572))*COS(RADIANS(U1562))))</f>
        <v>#DIV/0!</v>
      </c>
      <c r="V1566" t="e">
        <f>IF(DEGREES(ACOS(SIN(RADIANS(G1566))*SIN(RADIANS(E1572))+COS(RADIANS(G1566))*COS(RADIANS(E1572))*COS(RADIANS(V1562))))&gt;90,0,$F$4*$F$5/E1571^2*(SIN(RADIANS(G1566))*SIN(RADIANS(E1572))+COS(RADIANS(G1566))*COS(RADIANS(E1572))*COS(RADIANS(V1562))))</f>
        <v>#DIV/0!</v>
      </c>
      <c r="W1566" t="e">
        <f>IF(DEGREES(ACOS(SIN(RADIANS(G1566))*SIN(RADIANS(E1572))+COS(RADIANS(G1566))*COS(RADIANS(E1572))*COS(RADIANS(W1562))))&gt;90,0,$F$4*$F$5/E1571^2*(SIN(RADIANS(G1566))*SIN(RADIANS(E1572))+COS(RADIANS(G1566))*COS(RADIANS(E1572))*COS(RADIANS(W1562))))</f>
        <v>#DIV/0!</v>
      </c>
      <c r="X1566" t="e">
        <f>IF(DEGREES(ACOS(SIN(RADIANS(G1566))*SIN(RADIANS(E1572))+COS(RADIANS(G1566))*COS(RADIANS(E1572))*COS(RADIANS(X1562))))&gt;90,0,$F$4*$F$5/E1571^2*(SIN(RADIANS(G1566))*SIN(RADIANS(E1572))+COS(RADIANS(G1566))*COS(RADIANS(E1572))*COS(RADIANS(X1562))))</f>
        <v>#DIV/0!</v>
      </c>
      <c r="Y1566" t="e">
        <f>IF(DEGREES(ACOS(SIN(RADIANS(G1566))*SIN(RADIANS(E1572))+COS(RADIANS(G1566))*COS(RADIANS(E1572))*COS(RADIANS(Y1562))))&gt;90,0,$F$4*$F$5/E1571^2*(SIN(RADIANS(G1566))*SIN(RADIANS(E1572))+COS(RADIANS(G1566))*COS(RADIANS(E1572))*COS(RADIANS(Y1562))))</f>
        <v>#DIV/0!</v>
      </c>
      <c r="Z1566" t="e">
        <f>IF(DEGREES(ACOS(SIN(RADIANS(G1566))*SIN(RADIANS(E1572))+COS(RADIANS(G1566))*COS(RADIANS(E1572))*COS(RADIANS(Z1562))))&gt;90,0,$F$4*$F$5/E1571^2*(SIN(RADIANS(G1566))*SIN(RADIANS(E1572))+COS(RADIANS(G1566))*COS(RADIANS(E1572))*COS(RADIANS(Z1562))))</f>
        <v>#DIV/0!</v>
      </c>
      <c r="AA1566" t="e">
        <f>IF(DEGREES(ACOS(SIN(RADIANS(G1566))*SIN(RADIANS(E1572))+COS(RADIANS(G1566))*COS(RADIANS(E1572))*COS(RADIANS(AA1562))))&gt;90,0,$F$4*$F$5/E1571^2*(SIN(RADIANS(G1566))*SIN(RADIANS(E1572))+COS(RADIANS(G1566))*COS(RADIANS(E1572))*COS(RADIANS(AA1562))))</f>
        <v>#DIV/0!</v>
      </c>
      <c r="AB1566" t="e">
        <f>IF(DEGREES(ACOS(SIN(RADIANS(G1566))*SIN(RADIANS(E1572))+COS(RADIANS(G1566))*COS(RADIANS(E1572))*COS(RADIANS(AB1562))))&gt;90,0,$F$4*$F$5/E1571^2*(SIN(RADIANS(G1566))*SIN(RADIANS(E1572))+COS(RADIANS(G1566))*COS(RADIANS(E1572))*COS(RADIANS(AB1562))))</f>
        <v>#DIV/0!</v>
      </c>
      <c r="AC1566" t="e">
        <f>IF(DEGREES(ACOS(SIN(RADIANS(G1566))*SIN(RADIANS(E1572))+COS(RADIANS(G1566))*COS(RADIANS(E1572))*COS(RADIANS(AC1562))))&gt;90,0,$F$4*$F$5/E1571^2*(SIN(RADIANS(G1566))*SIN(RADIANS(E1572))+COS(RADIANS(G1566))*COS(RADIANS(E1572))*COS(RADIANS(AC1562))))</f>
        <v>#DIV/0!</v>
      </c>
      <c r="AD1566" t="e">
        <f>IF(DEGREES(ACOS(SIN(RADIANS(G1566))*SIN(RADIANS(E1572))+COS(RADIANS(G1566))*COS(RADIANS(E1572))*COS(RADIANS(AD1562))))&gt;90,0,$F$4*$F$5/E1571^2*(SIN(RADIANS(G1566))*SIN(RADIANS(E1572))+COS(RADIANS(G1566))*COS(RADIANS(E1572))*COS(RADIANS(AD1562))))</f>
        <v>#DIV/0!</v>
      </c>
      <c r="AE1566" t="e">
        <f>IF(DEGREES(ACOS(SIN(RADIANS(G1566))*SIN(RADIANS(E1572))+COS(RADIANS(G1566))*COS(RADIANS(E1572))*COS(RADIANS(AE1562))))&gt;90,0,$F$4*$F$5/E1571^2*(SIN(RADIANS(G1566))*SIN(RADIANS(E1572))+COS(RADIANS(G1566))*COS(RADIANS(E1572))*COS(RADIANS(AE1562))))</f>
        <v>#DIV/0!</v>
      </c>
      <c r="AF1566" t="e">
        <f>IF(DEGREES(ACOS(SIN(RADIANS(G1566))*SIN(RADIANS(E1572))+COS(RADIANS(G1566))*COS(RADIANS(E1572))*COS(RADIANS(AF1562))))&gt;90,0,$F$4*$F$5/E1571^2*(SIN(RADIANS(G1566))*SIN(RADIANS(E1572))+COS(RADIANS(G1566))*COS(RADIANS(E1572))*COS(RADIANS(AF1562))))</f>
        <v>#DIV/0!</v>
      </c>
      <c r="AG1566" t="e">
        <f>IF(DEGREES(ACOS(SIN(RADIANS(G1566))*SIN(RADIANS(E1572))+COS(RADIANS(G1566))*COS(RADIANS(E1572))*COS(RADIANS(AG1562))))&gt;90,0,$F$4*$F$5/E1571^2*(SIN(RADIANS(G1566))*SIN(RADIANS(E1572))+COS(RADIANS(G1566))*COS(RADIANS(E1572))*COS(RADIANS(AG1562))))</f>
        <v>#DIV/0!</v>
      </c>
      <c r="AH1566" t="e">
        <f>IF(DEGREES(ACOS(SIN(RADIANS(G1566))*SIN(RADIANS(E1572))+COS(RADIANS(G1566))*COS(RADIANS(E1572))*COS(RADIANS(AH1562))))&gt;90,0,$F$4*$F$5/E1571^2*(SIN(RADIANS(G1566))*SIN(RADIANS(E1572))+COS(RADIANS(G1566))*COS(RADIANS(E1572))*COS(RADIANS(AH1562))))</f>
        <v>#DIV/0!</v>
      </c>
      <c r="AI1566" t="e">
        <f>IF(DEGREES(ACOS(SIN(RADIANS(G1566))*SIN(RADIANS(E1572))+COS(RADIANS(G1566))*COS(RADIANS(E1572))*COS(RADIANS(AI1562))))&gt;90,0,$F$4*$F$5/E1571^2*(SIN(RADIANS(G1566))*SIN(RADIANS(E1572))+COS(RADIANS(G1566))*COS(RADIANS(E1572))*COS(RADIANS(AI1562))))</f>
        <v>#DIV/0!</v>
      </c>
      <c r="AJ1566" t="e">
        <f>IF(DEGREES(ACOS(SIN(RADIANS(G1566))*SIN(RADIANS(E1572))+COS(RADIANS(G1566))*COS(RADIANS(E1572))*COS(RADIANS(AJ1562))))&gt;90,0,$F$4*$F$5/E1571^2*(SIN(RADIANS(G1566))*SIN(RADIANS(E1572))+COS(RADIANS(G1566))*COS(RADIANS(E1572))*COS(RADIANS(AJ1562))))</f>
        <v>#DIV/0!</v>
      </c>
      <c r="AK1566">
        <f>IF(DEGREES(ACOS(SIN(RADIANS(G1566))*SIN(RADIANS(E1572))+COS(RADIANS(G1566))*COS(RADIANS(E1572))*COS(RADIANS(AK1562))))&gt;90,0,$F$4*$F$5/E1571^2*(SIN(RADIANS(G1566))*SIN(RADIANS(E1572))+COS(RADIANS(G1566))*COS(RADIANS(E1572))*COS(RADIANS(AK1562))))</f>
        <v>0</v>
      </c>
      <c r="AL1566">
        <f>IF(DEGREES(ACOS(SIN(RADIANS(G1566))*SIN(RADIANS(E1572))+COS(RADIANS(G1566))*COS(RADIANS(E1572))*COS(RADIANS(AL1562))))&gt;90,0,$F$4*$F$5/E1571^2*(SIN(RADIANS(G1566))*SIN(RADIANS(E1572))+COS(RADIANS(G1566))*COS(RADIANS(E1572))*COS(RADIANS(AL1562))))</f>
        <v>0</v>
      </c>
      <c r="AM1566">
        <f>IF(DEGREES(ACOS(SIN(RADIANS(G1566))*SIN(RADIANS(E1572))+COS(RADIANS(G1566))*COS(RADIANS(E1572))*COS(RADIANS(AM1562))))&gt;90,0,$F$4*$F$5/E1571^2*(SIN(RADIANS(G1566))*SIN(RADIANS(E1572))+COS(RADIANS(G1566))*COS(RADIANS(E1572))*COS(RADIANS(AM1562))))</f>
        <v>0</v>
      </c>
      <c r="AN1566">
        <f>IF(DEGREES(ACOS(SIN(RADIANS(G1566))*SIN(RADIANS(E1572))+COS(RADIANS(G1566))*COS(RADIANS(E1572))*COS(RADIANS(AN1562))))&gt;90,0,$F$4*$F$5/E1571^2*(SIN(RADIANS(G1566))*SIN(RADIANS(E1572))+COS(RADIANS(G1566))*COS(RADIANS(E1572))*COS(RADIANS(AN1562))))</f>
        <v>0</v>
      </c>
      <c r="AO1566">
        <f>IF(DEGREES(ACOS(SIN(RADIANS(G1566))*SIN(RADIANS(E1572))+COS(RADIANS(G1566))*COS(RADIANS(E1572))*COS(RADIANS(AO1562))))&gt;90,0,$F$4*$F$5/E1571^2*(SIN(RADIANS(G1566))*SIN(RADIANS(E1572))+COS(RADIANS(G1566))*COS(RADIANS(E1572))*COS(RADIANS(AO1562))))</f>
        <v>0</v>
      </c>
      <c r="AP1566">
        <f>IF(DEGREES(ACOS(SIN(RADIANS(G1566))*SIN(RADIANS(E1572))+COS(RADIANS(G1566))*COS(RADIANS(E1572))*COS(RADIANS(AP1562))))&gt;90,0,$F$4*$F$5/E1571^2*(SIN(RADIANS(G1566))*SIN(RADIANS(E1572))+COS(RADIANS(G1566))*COS(RADIANS(E1572))*COS(RADIANS(AP1562))))</f>
        <v>0</v>
      </c>
      <c r="AQ1566">
        <f>IF(DEGREES(ACOS(SIN(RADIANS(G1566))*SIN(RADIANS(E1572))+COS(RADIANS(G1566))*COS(RADIANS(E1572))*COS(RADIANS(AQ1562))))&gt;90,0,$F$4*$F$5/E1571^2*(SIN(RADIANS(G1566))*SIN(RADIANS(E1572))+COS(RADIANS(G1566))*COS(RADIANS(E1572))*COS(RADIANS(AQ1562))))</f>
        <v>0</v>
      </c>
      <c r="AR1566">
        <f>IF(DEGREES(ACOS(SIN(RADIANS(G1566))*SIN(RADIANS(E1572))+COS(RADIANS(G1566))*COS(RADIANS(E1572))*COS(RADIANS(AR1562))))&gt;90,0,$F$4*$F$5/E1571^2*(SIN(RADIANS(G1566))*SIN(RADIANS(E1572))+COS(RADIANS(G1566))*COS(RADIANS(E1572))*COS(RADIANS(AR1562))))</f>
        <v>0</v>
      </c>
    </row>
    <row r="1567" spans="2:44" x14ac:dyDescent="0.5">
      <c r="B1567" s="40" t="s">
        <v>727</v>
      </c>
      <c r="E1567">
        <f>IF(E1564&lt;360,E1564/360,(E1564-360)/360)</f>
        <v>0.83333333333333337</v>
      </c>
      <c r="G1567">
        <v>60</v>
      </c>
      <c r="I1567">
        <f>IF(DEGREES(ACOS(SIN(RADIANS(G1567))*SIN(RADIANS(E1572))+COS(RADIANS(G1567))*COS(RADIANS(E1572))*COS(RADIANS(I1562))))&gt;90,0,$F$4*$F$5/E1571^2*(SIN(RADIANS(G1567))*SIN(RADIANS(E1572))+COS(RADIANS(G1567))*COS(RADIANS(E1572))*COS(RADIANS(I1562))))</f>
        <v>0</v>
      </c>
      <c r="J1567">
        <f>IF(DEGREES(ACOS(SIN(RADIANS(G1567))*SIN(RADIANS(E1572))+COS(RADIANS(G1567))*COS(RADIANS(E1572))*COS(RADIANS(J1562))))&gt;90,0,$F$4*$F$5/E1571^2*(SIN(RADIANS(G1567))*SIN(RADIANS(E1572))+COS(RADIANS(G1567))*COS(RADIANS(E1572))*COS(RADIANS(J1562))))</f>
        <v>0</v>
      </c>
      <c r="K1567">
        <f>IF(DEGREES(ACOS(SIN(RADIANS(G1567))*SIN(RADIANS(E1572))+COS(RADIANS(G1567))*COS(RADIANS(E1572))*COS(RADIANS(K1562))))&gt;90,0,$F$4*$F$5/E1571^2*(SIN(RADIANS(G1567))*SIN(RADIANS(E1572))+COS(RADIANS(G1567))*COS(RADIANS(E1572))*COS(RADIANS(K1562))))</f>
        <v>0</v>
      </c>
      <c r="L1567">
        <f>IF(DEGREES(ACOS(SIN(RADIANS(G1567))*SIN(RADIANS(E1572))+COS(RADIANS(G1567))*COS(RADIANS(E1572))*COS(RADIANS(L1562))))&gt;90,0,$F$4*$F$5/E1571^2*(SIN(RADIANS(G1567))*SIN(RADIANS(E1572))+COS(RADIANS(G1567))*COS(RADIANS(E1572))*COS(RADIANS(L1562))))</f>
        <v>0</v>
      </c>
      <c r="M1567">
        <f>IF(DEGREES(ACOS(SIN(RADIANS(G1567))*SIN(RADIANS(E1572))+COS(RADIANS(G1567))*COS(RADIANS(E1572))*COS(RADIANS(M1562))))&gt;90,0,$F$4*$F$5/E1571^2*(SIN(RADIANS(G1567))*SIN(RADIANS(E1572))+COS(RADIANS(G1567))*COS(RADIANS(E1572))*COS(RADIANS(M1562))))</f>
        <v>0</v>
      </c>
      <c r="N1567">
        <f>IF(DEGREES(ACOS(SIN(RADIANS(G1567))*SIN(RADIANS(E1572))+COS(RADIANS(G1567))*COS(RADIANS(E1572))*COS(RADIANS(N1562))))&gt;90,0,$F$4*$F$5/E1571^2*(SIN(RADIANS(G1567))*SIN(RADIANS(E1572))+COS(RADIANS(G1567))*COS(RADIANS(E1572))*COS(RADIANS(N1562))))</f>
        <v>0</v>
      </c>
      <c r="O1567">
        <f>IF(DEGREES(ACOS(SIN(RADIANS(G1567))*SIN(RADIANS(E1572))+COS(RADIANS(G1567))*COS(RADIANS(E1572))*COS(RADIANS(O1562))))&gt;90,0,$F$4*$F$5/E1571^2*(SIN(RADIANS(G1567))*SIN(RADIANS(E1572))+COS(RADIANS(G1567))*COS(RADIANS(E1572))*COS(RADIANS(O1562))))</f>
        <v>0</v>
      </c>
      <c r="P1567">
        <f>IF(DEGREES(ACOS(SIN(RADIANS(G1567))*SIN(RADIANS(E1572))+COS(RADIANS(G1567))*COS(RADIANS(E1572))*COS(RADIANS(P1562))))&gt;90,0,$F$4*$F$5/E1571^2*(SIN(RADIANS(G1567))*SIN(RADIANS(E1572))+COS(RADIANS(G1567))*COS(RADIANS(E1572))*COS(RADIANS(P1562))))</f>
        <v>0</v>
      </c>
      <c r="Q1567">
        <f>IF(DEGREES(ACOS(SIN(RADIANS(G1567))*SIN(RADIANS(E1572))+COS(RADIANS(G1567))*COS(RADIANS(E1572))*COS(RADIANS(Q1562))))&gt;90,0,$F$4*$F$5/E1571^2*(SIN(RADIANS(G1567))*SIN(RADIANS(E1572))+COS(RADIANS(G1567))*COS(RADIANS(E1572))*COS(RADIANS(Q1562))))</f>
        <v>0</v>
      </c>
      <c r="R1567" t="e">
        <f>IF(DEGREES(ACOS(SIN(RADIANS(G1567))*SIN(RADIANS(E1572))+COS(RADIANS(G1567))*COS(RADIANS(E1572))*COS(RADIANS(R1562))))&gt;90,0,$F$4*$F$5/E1571^2*(SIN(RADIANS(G1567))*SIN(RADIANS(E1572))+COS(RADIANS(G1567))*COS(RADIANS(E1572))*COS(RADIANS(R1562))))</f>
        <v>#DIV/0!</v>
      </c>
      <c r="S1567" t="e">
        <f>IF(DEGREES(ACOS(SIN(RADIANS(G1567))*SIN(RADIANS(E1572))+COS(RADIANS(G1567))*COS(RADIANS(E1572))*COS(RADIANS(S1562))))&gt;90,0,$F$4*$F$5/E1571^2*(SIN(RADIANS(G1567))*SIN(RADIANS(E1572))+COS(RADIANS(G1567))*COS(RADIANS(E1572))*COS(RADIANS(S1562))))</f>
        <v>#DIV/0!</v>
      </c>
      <c r="T1567" t="e">
        <f>IF(DEGREES(ACOS(SIN(RADIANS(G1567))*SIN(RADIANS(E1572))+COS(RADIANS(G1567))*COS(RADIANS(E1572))*COS(RADIANS(T1562))))&gt;90,0,$F$4*$F$5/E1571^2*(SIN(RADIANS(G1567))*SIN(RADIANS(E1572))+COS(RADIANS(G1567))*COS(RADIANS(E1572))*COS(RADIANS(T1562))))</f>
        <v>#DIV/0!</v>
      </c>
      <c r="U1567" t="e">
        <f>IF(DEGREES(ACOS(SIN(RADIANS(G1567))*SIN(RADIANS(E1572))+COS(RADIANS(G1567))*COS(RADIANS(E1572))*COS(RADIANS(U1562))))&gt;90,0,$F$4*$F$5/E1571^2*(SIN(RADIANS(G1567))*SIN(RADIANS(E1572))+COS(RADIANS(G1567))*COS(RADIANS(E1572))*COS(RADIANS(U1562))))</f>
        <v>#DIV/0!</v>
      </c>
      <c r="V1567" t="e">
        <f>IF(DEGREES(ACOS(SIN(RADIANS(G1567))*SIN(RADIANS(E1572))+COS(RADIANS(G1567))*COS(RADIANS(E1572))*COS(RADIANS(V1562))))&gt;90,0,$F$4*$F$5/E1571^2*(SIN(RADIANS(G1567))*SIN(RADIANS(E1572))+COS(RADIANS(G1567))*COS(RADIANS(E1572))*COS(RADIANS(V1562))))</f>
        <v>#DIV/0!</v>
      </c>
      <c r="W1567" t="e">
        <f>IF(DEGREES(ACOS(SIN(RADIANS(G1567))*SIN(RADIANS(E1572))+COS(RADIANS(G1567))*COS(RADIANS(E1572))*COS(RADIANS(W1562))))&gt;90,0,$F$4*$F$5/E1571^2*(SIN(RADIANS(G1567))*SIN(RADIANS(E1572))+COS(RADIANS(G1567))*COS(RADIANS(E1572))*COS(RADIANS(W1562))))</f>
        <v>#DIV/0!</v>
      </c>
      <c r="X1567" t="e">
        <f>IF(DEGREES(ACOS(SIN(RADIANS(G1567))*SIN(RADIANS(E1572))+COS(RADIANS(G1567))*COS(RADIANS(E1572))*COS(RADIANS(X1562))))&gt;90,0,$F$4*$F$5/E1571^2*(SIN(RADIANS(G1567))*SIN(RADIANS(E1572))+COS(RADIANS(G1567))*COS(RADIANS(E1572))*COS(RADIANS(X1562))))</f>
        <v>#DIV/0!</v>
      </c>
      <c r="Y1567" t="e">
        <f>IF(DEGREES(ACOS(SIN(RADIANS(G1567))*SIN(RADIANS(E1572))+COS(RADIANS(G1567))*COS(RADIANS(E1572))*COS(RADIANS(Y1562))))&gt;90,0,$F$4*$F$5/E1571^2*(SIN(RADIANS(G1567))*SIN(RADIANS(E1572))+COS(RADIANS(G1567))*COS(RADIANS(E1572))*COS(RADIANS(Y1562))))</f>
        <v>#DIV/0!</v>
      </c>
      <c r="Z1567" t="e">
        <f>IF(DEGREES(ACOS(SIN(RADIANS(G1567))*SIN(RADIANS(E1572))+COS(RADIANS(G1567))*COS(RADIANS(E1572))*COS(RADIANS(Z1562))))&gt;90,0,$F$4*$F$5/E1571^2*(SIN(RADIANS(G1567))*SIN(RADIANS(E1572))+COS(RADIANS(G1567))*COS(RADIANS(E1572))*COS(RADIANS(Z1562))))</f>
        <v>#DIV/0!</v>
      </c>
      <c r="AA1567" t="e">
        <f>IF(DEGREES(ACOS(SIN(RADIANS(G1567))*SIN(RADIANS(E1572))+COS(RADIANS(G1567))*COS(RADIANS(E1572))*COS(RADIANS(AA1562))))&gt;90,0,$F$4*$F$5/E1571^2*(SIN(RADIANS(G1567))*SIN(RADIANS(E1572))+COS(RADIANS(G1567))*COS(RADIANS(E1572))*COS(RADIANS(AA1562))))</f>
        <v>#DIV/0!</v>
      </c>
      <c r="AB1567" t="e">
        <f>IF(DEGREES(ACOS(SIN(RADIANS(G1567))*SIN(RADIANS(E1572))+COS(RADIANS(G1567))*COS(RADIANS(E1572))*COS(RADIANS(AB1562))))&gt;90,0,$F$4*$F$5/E1571^2*(SIN(RADIANS(G1567))*SIN(RADIANS(E1572))+COS(RADIANS(G1567))*COS(RADIANS(E1572))*COS(RADIANS(AB1562))))</f>
        <v>#DIV/0!</v>
      </c>
      <c r="AC1567" t="e">
        <f>IF(DEGREES(ACOS(SIN(RADIANS(G1567))*SIN(RADIANS(E1572))+COS(RADIANS(G1567))*COS(RADIANS(E1572))*COS(RADIANS(AC1562))))&gt;90,0,$F$4*$F$5/E1571^2*(SIN(RADIANS(G1567))*SIN(RADIANS(E1572))+COS(RADIANS(G1567))*COS(RADIANS(E1572))*COS(RADIANS(AC1562))))</f>
        <v>#DIV/0!</v>
      </c>
      <c r="AD1567" t="e">
        <f>IF(DEGREES(ACOS(SIN(RADIANS(G1567))*SIN(RADIANS(E1572))+COS(RADIANS(G1567))*COS(RADIANS(E1572))*COS(RADIANS(AD1562))))&gt;90,0,$F$4*$F$5/E1571^2*(SIN(RADIANS(G1567))*SIN(RADIANS(E1572))+COS(RADIANS(G1567))*COS(RADIANS(E1572))*COS(RADIANS(AD1562))))</f>
        <v>#DIV/0!</v>
      </c>
      <c r="AE1567" t="e">
        <f>IF(DEGREES(ACOS(SIN(RADIANS(G1567))*SIN(RADIANS(E1572))+COS(RADIANS(G1567))*COS(RADIANS(E1572))*COS(RADIANS(AE1562))))&gt;90,0,$F$4*$F$5/E1571^2*(SIN(RADIANS(G1567))*SIN(RADIANS(E1572))+COS(RADIANS(G1567))*COS(RADIANS(E1572))*COS(RADIANS(AE1562))))</f>
        <v>#DIV/0!</v>
      </c>
      <c r="AF1567" t="e">
        <f>IF(DEGREES(ACOS(SIN(RADIANS(G1567))*SIN(RADIANS(E1572))+COS(RADIANS(G1567))*COS(RADIANS(E1572))*COS(RADIANS(AF1562))))&gt;90,0,$F$4*$F$5/E1571^2*(SIN(RADIANS(G1567))*SIN(RADIANS(E1572))+COS(RADIANS(G1567))*COS(RADIANS(E1572))*COS(RADIANS(AF1562))))</f>
        <v>#DIV/0!</v>
      </c>
      <c r="AG1567" t="e">
        <f>IF(DEGREES(ACOS(SIN(RADIANS(G1567))*SIN(RADIANS(E1572))+COS(RADIANS(G1567))*COS(RADIANS(E1572))*COS(RADIANS(AG1562))))&gt;90,0,$F$4*$F$5/E1571^2*(SIN(RADIANS(G1567))*SIN(RADIANS(E1572))+COS(RADIANS(G1567))*COS(RADIANS(E1572))*COS(RADIANS(AG1562))))</f>
        <v>#DIV/0!</v>
      </c>
      <c r="AH1567" t="e">
        <f>IF(DEGREES(ACOS(SIN(RADIANS(G1567))*SIN(RADIANS(E1572))+COS(RADIANS(G1567))*COS(RADIANS(E1572))*COS(RADIANS(AH1562))))&gt;90,0,$F$4*$F$5/E1571^2*(SIN(RADIANS(G1567))*SIN(RADIANS(E1572))+COS(RADIANS(G1567))*COS(RADIANS(E1572))*COS(RADIANS(AH1562))))</f>
        <v>#DIV/0!</v>
      </c>
      <c r="AI1567" t="e">
        <f>IF(DEGREES(ACOS(SIN(RADIANS(G1567))*SIN(RADIANS(E1572))+COS(RADIANS(G1567))*COS(RADIANS(E1572))*COS(RADIANS(AI1562))))&gt;90,0,$F$4*$F$5/E1571^2*(SIN(RADIANS(G1567))*SIN(RADIANS(E1572))+COS(RADIANS(G1567))*COS(RADIANS(E1572))*COS(RADIANS(AI1562))))</f>
        <v>#DIV/0!</v>
      </c>
      <c r="AJ1567" t="e">
        <f>IF(DEGREES(ACOS(SIN(RADIANS(G1567))*SIN(RADIANS(E1572))+COS(RADIANS(G1567))*COS(RADIANS(E1572))*COS(RADIANS(AJ1562))))&gt;90,0,$F$4*$F$5/E1571^2*(SIN(RADIANS(G1567))*SIN(RADIANS(E1572))+COS(RADIANS(G1567))*COS(RADIANS(E1572))*COS(RADIANS(AJ1562))))</f>
        <v>#DIV/0!</v>
      </c>
      <c r="AK1567">
        <f>IF(DEGREES(ACOS(SIN(RADIANS(G1567))*SIN(RADIANS(E1572))+COS(RADIANS(G1567))*COS(RADIANS(E1572))*COS(RADIANS(AK1562))))&gt;90,0,$F$4*$F$5/E1571^2*(SIN(RADIANS(G1567))*SIN(RADIANS(E1572))+COS(RADIANS(G1567))*COS(RADIANS(E1572))*COS(RADIANS(AK1562))))</f>
        <v>0</v>
      </c>
      <c r="AL1567">
        <f>IF(DEGREES(ACOS(SIN(RADIANS(G1567))*SIN(RADIANS(E1572))+COS(RADIANS(G1567))*COS(RADIANS(E1572))*COS(RADIANS(AL1562))))&gt;90,0,$F$4*$F$5/E1571^2*(SIN(RADIANS(G1567))*SIN(RADIANS(E1572))+COS(RADIANS(G1567))*COS(RADIANS(E1572))*COS(RADIANS(AL1562))))</f>
        <v>0</v>
      </c>
      <c r="AM1567">
        <f>IF(DEGREES(ACOS(SIN(RADIANS(G1567))*SIN(RADIANS(E1572))+COS(RADIANS(G1567))*COS(RADIANS(E1572))*COS(RADIANS(AM1562))))&gt;90,0,$F$4*$F$5/E1571^2*(SIN(RADIANS(G1567))*SIN(RADIANS(E1572))+COS(RADIANS(G1567))*COS(RADIANS(E1572))*COS(RADIANS(AM1562))))</f>
        <v>0</v>
      </c>
      <c r="AN1567">
        <f>IF(DEGREES(ACOS(SIN(RADIANS(G1567))*SIN(RADIANS(E1572))+COS(RADIANS(G1567))*COS(RADIANS(E1572))*COS(RADIANS(AN1562))))&gt;90,0,$F$4*$F$5/E1571^2*(SIN(RADIANS(G1567))*SIN(RADIANS(E1572))+COS(RADIANS(G1567))*COS(RADIANS(E1572))*COS(RADIANS(AN1562))))</f>
        <v>0</v>
      </c>
      <c r="AO1567">
        <f>IF(DEGREES(ACOS(SIN(RADIANS(G1567))*SIN(RADIANS(E1572))+COS(RADIANS(G1567))*COS(RADIANS(E1572))*COS(RADIANS(AO1562))))&gt;90,0,$F$4*$F$5/E1571^2*(SIN(RADIANS(G1567))*SIN(RADIANS(E1572))+COS(RADIANS(G1567))*COS(RADIANS(E1572))*COS(RADIANS(AO1562))))</f>
        <v>0</v>
      </c>
      <c r="AP1567">
        <f>IF(DEGREES(ACOS(SIN(RADIANS(G1567))*SIN(RADIANS(E1572))+COS(RADIANS(G1567))*COS(RADIANS(E1572))*COS(RADIANS(AP1562))))&gt;90,0,$F$4*$F$5/E1571^2*(SIN(RADIANS(G1567))*SIN(RADIANS(E1572))+COS(RADIANS(G1567))*COS(RADIANS(E1572))*COS(RADIANS(AP1562))))</f>
        <v>0</v>
      </c>
      <c r="AQ1567">
        <f>IF(DEGREES(ACOS(SIN(RADIANS(G1567))*SIN(RADIANS(E1572))+COS(RADIANS(G1567))*COS(RADIANS(E1572))*COS(RADIANS(AQ1562))))&gt;90,0,$F$4*$F$5/E1571^2*(SIN(RADIANS(G1567))*SIN(RADIANS(E1572))+COS(RADIANS(G1567))*COS(RADIANS(E1572))*COS(RADIANS(AQ1562))))</f>
        <v>0</v>
      </c>
      <c r="AR1567">
        <f>IF(DEGREES(ACOS(SIN(RADIANS(G1567))*SIN(RADIANS(E1572))+COS(RADIANS(G1567))*COS(RADIANS(E1572))*COS(RADIANS(AR1562))))&gt;90,0,$F$4*$F$5/E1571^2*(SIN(RADIANS(G1567))*SIN(RADIANS(E1572))+COS(RADIANS(G1567))*COS(RADIANS(E1572))*COS(RADIANS(AR1562))))</f>
        <v>0</v>
      </c>
    </row>
    <row r="1568" spans="2:44" x14ac:dyDescent="0.5">
      <c r="B1568" s="40" t="s">
        <v>782</v>
      </c>
      <c r="E1568">
        <f>E1567*$F$11</f>
        <v>0</v>
      </c>
      <c r="G1568">
        <v>50</v>
      </c>
      <c r="I1568">
        <f>IF(DEGREES(ACOS(SIN(RADIANS(G1568))*SIN(RADIANS(E1572))+COS(RADIANS(G1568))*COS(RADIANS(E1572))*COS(RADIANS(I1562))))&gt;90,0,$F$4*$F$5/E1571^2*(SIN(RADIANS(G1568))*SIN(RADIANS(E1572))+COS(RADIANS(G1568))*COS(RADIANS(E1572))*COS(RADIANS(I1562))))</f>
        <v>0</v>
      </c>
      <c r="J1568">
        <f>IF(DEGREES(ACOS(SIN(RADIANS(G1568))*SIN(RADIANS(E1572))+COS(RADIANS(G1568))*COS(RADIANS(E1572))*COS(RADIANS(J1562))))&gt;90,0,$F$4*$F$5/E1571^2*(SIN(RADIANS(G1568))*SIN(RADIANS(E1572))+COS(RADIANS(G1568))*COS(RADIANS(E1572))*COS(RADIANS(J1562))))</f>
        <v>0</v>
      </c>
      <c r="K1568">
        <f>IF(DEGREES(ACOS(SIN(RADIANS(G1568))*SIN(RADIANS(E1572))+COS(RADIANS(G1568))*COS(RADIANS(E1572))*COS(RADIANS(K1562))))&gt;90,0,$F$4*$F$5/E1571^2*(SIN(RADIANS(G1568))*SIN(RADIANS(E1572))+COS(RADIANS(G1568))*COS(RADIANS(E1572))*COS(RADIANS(K1562))))</f>
        <v>0</v>
      </c>
      <c r="L1568">
        <f>IF(DEGREES(ACOS(SIN(RADIANS(G1568))*SIN(RADIANS(E1572))+COS(RADIANS(G1568))*COS(RADIANS(E1572))*COS(RADIANS(L1562))))&gt;90,0,$F$4*$F$5/E1571^2*(SIN(RADIANS(G1568))*SIN(RADIANS(E1572))+COS(RADIANS(G1568))*COS(RADIANS(E1572))*COS(RADIANS(L1562))))</f>
        <v>0</v>
      </c>
      <c r="M1568">
        <f>IF(DEGREES(ACOS(SIN(RADIANS(G1568))*SIN(RADIANS(E1572))+COS(RADIANS(G1568))*COS(RADIANS(E1572))*COS(RADIANS(M1562))))&gt;90,0,$F$4*$F$5/E1571^2*(SIN(RADIANS(G1568))*SIN(RADIANS(E1572))+COS(RADIANS(G1568))*COS(RADIANS(E1572))*COS(RADIANS(M1562))))</f>
        <v>0</v>
      </c>
      <c r="N1568">
        <f>IF(DEGREES(ACOS(SIN(RADIANS(G1568))*SIN(RADIANS(E1572))+COS(RADIANS(G1568))*COS(RADIANS(E1572))*COS(RADIANS(N1562))))&gt;90,0,$F$4*$F$5/E1571^2*(SIN(RADIANS(G1568))*SIN(RADIANS(E1572))+COS(RADIANS(G1568))*COS(RADIANS(E1572))*COS(RADIANS(N1562))))</f>
        <v>0</v>
      </c>
      <c r="O1568">
        <f>IF(DEGREES(ACOS(SIN(RADIANS(G1568))*SIN(RADIANS(E1572))+COS(RADIANS(G1568))*COS(RADIANS(E1572))*COS(RADIANS(O1562))))&gt;90,0,$F$4*$F$5/E1571^2*(SIN(RADIANS(G1568))*SIN(RADIANS(E1572))+COS(RADIANS(G1568))*COS(RADIANS(E1572))*COS(RADIANS(O1562))))</f>
        <v>0</v>
      </c>
      <c r="P1568">
        <f>IF(DEGREES(ACOS(SIN(RADIANS(G1568))*SIN(RADIANS(E1572))+COS(RADIANS(G1568))*COS(RADIANS(E1572))*COS(RADIANS(P1562))))&gt;90,0,$F$4*$F$5/E1571^2*(SIN(RADIANS(G1568))*SIN(RADIANS(E1572))+COS(RADIANS(G1568))*COS(RADIANS(E1572))*COS(RADIANS(P1562))))</f>
        <v>0</v>
      </c>
      <c r="Q1568">
        <f>IF(DEGREES(ACOS(SIN(RADIANS(G1568))*SIN(RADIANS(E1572))+COS(RADIANS(G1568))*COS(RADIANS(E1572))*COS(RADIANS(Q1562))))&gt;90,0,$F$4*$F$5/E1571^2*(SIN(RADIANS(G1568))*SIN(RADIANS(E1572))+COS(RADIANS(G1568))*COS(RADIANS(E1572))*COS(RADIANS(Q1562))))</f>
        <v>0</v>
      </c>
      <c r="R1568" t="e">
        <f>IF(DEGREES(ACOS(SIN(RADIANS(G1568))*SIN(RADIANS(E1572))+COS(RADIANS(G1568))*COS(RADIANS(E1572))*COS(RADIANS(R1562))))&gt;90,0,$F$4*$F$5/E1571^2*(SIN(RADIANS(G1568))*SIN(RADIANS(E1572))+COS(RADIANS(G1568))*COS(RADIANS(E1572))*COS(RADIANS(R1562))))</f>
        <v>#DIV/0!</v>
      </c>
      <c r="S1568" t="e">
        <f>IF(DEGREES(ACOS(SIN(RADIANS(G1568))*SIN(RADIANS(E1572))+COS(RADIANS(G1568))*COS(RADIANS(E1572))*COS(RADIANS(S1562))))&gt;90,0,$F$4*$F$5/E1571^2*(SIN(RADIANS(G1568))*SIN(RADIANS(E1572))+COS(RADIANS(G1568))*COS(RADIANS(E1572))*COS(RADIANS(S1562))))</f>
        <v>#DIV/0!</v>
      </c>
      <c r="T1568" t="e">
        <f>IF(DEGREES(ACOS(SIN(RADIANS(G1568))*SIN(RADIANS(E1572))+COS(RADIANS(G1568))*COS(RADIANS(E1572))*COS(RADIANS(T1562))))&gt;90,0,$F$4*$F$5/E1571^2*(SIN(RADIANS(G1568))*SIN(RADIANS(E1572))+COS(RADIANS(G1568))*COS(RADIANS(E1572))*COS(RADIANS(T1562))))</f>
        <v>#DIV/0!</v>
      </c>
      <c r="U1568" t="e">
        <f>IF(DEGREES(ACOS(SIN(RADIANS(G1568))*SIN(RADIANS(E1572))+COS(RADIANS(G1568))*COS(RADIANS(E1572))*COS(RADIANS(U1562))))&gt;90,0,$F$4*$F$5/E1571^2*(SIN(RADIANS(G1568))*SIN(RADIANS(E1572))+COS(RADIANS(G1568))*COS(RADIANS(E1572))*COS(RADIANS(U1562))))</f>
        <v>#DIV/0!</v>
      </c>
      <c r="V1568" t="e">
        <f>IF(DEGREES(ACOS(SIN(RADIANS(G1568))*SIN(RADIANS(E1572))+COS(RADIANS(G1568))*COS(RADIANS(E1572))*COS(RADIANS(V1562))))&gt;90,0,$F$4*$F$5/E1571^2*(SIN(RADIANS(G1568))*SIN(RADIANS(E1572))+COS(RADIANS(G1568))*COS(RADIANS(E1572))*COS(RADIANS(V1562))))</f>
        <v>#DIV/0!</v>
      </c>
      <c r="W1568" t="e">
        <f>IF(DEGREES(ACOS(SIN(RADIANS(G1568))*SIN(RADIANS(E1572))+COS(RADIANS(G1568))*COS(RADIANS(E1572))*COS(RADIANS(W1562))))&gt;90,0,$F$4*$F$5/E1571^2*(SIN(RADIANS(G1568))*SIN(RADIANS(E1572))+COS(RADIANS(G1568))*COS(RADIANS(E1572))*COS(RADIANS(W1562))))</f>
        <v>#DIV/0!</v>
      </c>
      <c r="X1568" t="e">
        <f>IF(DEGREES(ACOS(SIN(RADIANS(G1568))*SIN(RADIANS(E1572))+COS(RADIANS(G1568))*COS(RADIANS(E1572))*COS(RADIANS(X1562))))&gt;90,0,$F$4*$F$5/E1571^2*(SIN(RADIANS(G1568))*SIN(RADIANS(E1572))+COS(RADIANS(G1568))*COS(RADIANS(E1572))*COS(RADIANS(X1562))))</f>
        <v>#DIV/0!</v>
      </c>
      <c r="Y1568" t="e">
        <f>IF(DEGREES(ACOS(SIN(RADIANS(G1568))*SIN(RADIANS(E1572))+COS(RADIANS(G1568))*COS(RADIANS(E1572))*COS(RADIANS(Y1562))))&gt;90,0,$F$4*$F$5/E1571^2*(SIN(RADIANS(G1568))*SIN(RADIANS(E1572))+COS(RADIANS(G1568))*COS(RADIANS(E1572))*COS(RADIANS(Y1562))))</f>
        <v>#DIV/0!</v>
      </c>
      <c r="Z1568" t="e">
        <f>IF(DEGREES(ACOS(SIN(RADIANS(G1568))*SIN(RADIANS(E1572))+COS(RADIANS(G1568))*COS(RADIANS(E1572))*COS(RADIANS(Z1562))))&gt;90,0,$F$4*$F$5/E1571^2*(SIN(RADIANS(G1568))*SIN(RADIANS(E1572))+COS(RADIANS(G1568))*COS(RADIANS(E1572))*COS(RADIANS(Z1562))))</f>
        <v>#DIV/0!</v>
      </c>
      <c r="AA1568" t="e">
        <f>IF(DEGREES(ACOS(SIN(RADIANS(G1568))*SIN(RADIANS(E1572))+COS(RADIANS(G1568))*COS(RADIANS(E1572))*COS(RADIANS(AA1562))))&gt;90,0,$F$4*$F$5/E1571^2*(SIN(RADIANS(G1568))*SIN(RADIANS(E1572))+COS(RADIANS(G1568))*COS(RADIANS(E1572))*COS(RADIANS(AA1562))))</f>
        <v>#DIV/0!</v>
      </c>
      <c r="AB1568" t="e">
        <f>IF(DEGREES(ACOS(SIN(RADIANS(G1568))*SIN(RADIANS(E1572))+COS(RADIANS(G1568))*COS(RADIANS(E1572))*COS(RADIANS(AB1562))))&gt;90,0,$F$4*$F$5/E1571^2*(SIN(RADIANS(G1568))*SIN(RADIANS(E1572))+COS(RADIANS(G1568))*COS(RADIANS(E1572))*COS(RADIANS(AB1562))))</f>
        <v>#DIV/0!</v>
      </c>
      <c r="AC1568" t="e">
        <f>IF(DEGREES(ACOS(SIN(RADIANS(G1568))*SIN(RADIANS(E1572))+COS(RADIANS(G1568))*COS(RADIANS(E1572))*COS(RADIANS(AC1562))))&gt;90,0,$F$4*$F$5/E1571^2*(SIN(RADIANS(G1568))*SIN(RADIANS(E1572))+COS(RADIANS(G1568))*COS(RADIANS(E1572))*COS(RADIANS(AC1562))))</f>
        <v>#DIV/0!</v>
      </c>
      <c r="AD1568" t="e">
        <f>IF(DEGREES(ACOS(SIN(RADIANS(G1568))*SIN(RADIANS(E1572))+COS(RADIANS(G1568))*COS(RADIANS(E1572))*COS(RADIANS(AD1562))))&gt;90,0,$F$4*$F$5/E1571^2*(SIN(RADIANS(G1568))*SIN(RADIANS(E1572))+COS(RADIANS(G1568))*COS(RADIANS(E1572))*COS(RADIANS(AD1562))))</f>
        <v>#DIV/0!</v>
      </c>
      <c r="AE1568" t="e">
        <f>IF(DEGREES(ACOS(SIN(RADIANS(G1568))*SIN(RADIANS(E1572))+COS(RADIANS(G1568))*COS(RADIANS(E1572))*COS(RADIANS(AE1562))))&gt;90,0,$F$4*$F$5/E1571^2*(SIN(RADIANS(G1568))*SIN(RADIANS(E1572))+COS(RADIANS(G1568))*COS(RADIANS(E1572))*COS(RADIANS(AE1562))))</f>
        <v>#DIV/0!</v>
      </c>
      <c r="AF1568" t="e">
        <f>IF(DEGREES(ACOS(SIN(RADIANS(G1568))*SIN(RADIANS(E1572))+COS(RADIANS(G1568))*COS(RADIANS(E1572))*COS(RADIANS(AF1562))))&gt;90,0,$F$4*$F$5/E1571^2*(SIN(RADIANS(G1568))*SIN(RADIANS(E1572))+COS(RADIANS(G1568))*COS(RADIANS(E1572))*COS(RADIANS(AF1562))))</f>
        <v>#DIV/0!</v>
      </c>
      <c r="AG1568" t="e">
        <f>IF(DEGREES(ACOS(SIN(RADIANS(G1568))*SIN(RADIANS(E1572))+COS(RADIANS(G1568))*COS(RADIANS(E1572))*COS(RADIANS(AG1562))))&gt;90,0,$F$4*$F$5/E1571^2*(SIN(RADIANS(G1568))*SIN(RADIANS(E1572))+COS(RADIANS(G1568))*COS(RADIANS(E1572))*COS(RADIANS(AG1562))))</f>
        <v>#DIV/0!</v>
      </c>
      <c r="AH1568" t="e">
        <f>IF(DEGREES(ACOS(SIN(RADIANS(G1568))*SIN(RADIANS(E1572))+COS(RADIANS(G1568))*COS(RADIANS(E1572))*COS(RADIANS(AH1562))))&gt;90,0,$F$4*$F$5/E1571^2*(SIN(RADIANS(G1568))*SIN(RADIANS(E1572))+COS(RADIANS(G1568))*COS(RADIANS(E1572))*COS(RADIANS(AH1562))))</f>
        <v>#DIV/0!</v>
      </c>
      <c r="AI1568" t="e">
        <f>IF(DEGREES(ACOS(SIN(RADIANS(G1568))*SIN(RADIANS(E1572))+COS(RADIANS(G1568))*COS(RADIANS(E1572))*COS(RADIANS(AI1562))))&gt;90,0,$F$4*$F$5/E1571^2*(SIN(RADIANS(G1568))*SIN(RADIANS(E1572))+COS(RADIANS(G1568))*COS(RADIANS(E1572))*COS(RADIANS(AI1562))))</f>
        <v>#DIV/0!</v>
      </c>
      <c r="AJ1568" t="e">
        <f>IF(DEGREES(ACOS(SIN(RADIANS(G1568))*SIN(RADIANS(E1572))+COS(RADIANS(G1568))*COS(RADIANS(E1572))*COS(RADIANS(AJ1562))))&gt;90,0,$F$4*$F$5/E1571^2*(SIN(RADIANS(G1568))*SIN(RADIANS(E1572))+COS(RADIANS(G1568))*COS(RADIANS(E1572))*COS(RADIANS(AJ1562))))</f>
        <v>#DIV/0!</v>
      </c>
      <c r="AK1568">
        <f>IF(DEGREES(ACOS(SIN(RADIANS(G1568))*SIN(RADIANS(E1572))+COS(RADIANS(G1568))*COS(RADIANS(E1572))*COS(RADIANS(AK1562))))&gt;90,0,$F$4*$F$5/E1571^2*(SIN(RADIANS(G1568))*SIN(RADIANS(E1572))+COS(RADIANS(G1568))*COS(RADIANS(E1572))*COS(RADIANS(AK1562))))</f>
        <v>0</v>
      </c>
      <c r="AL1568">
        <f>IF(DEGREES(ACOS(SIN(RADIANS(G1568))*SIN(RADIANS(E1572))+COS(RADIANS(G1568))*COS(RADIANS(E1572))*COS(RADIANS(AL1562))))&gt;90,0,$F$4*$F$5/E1571^2*(SIN(RADIANS(G1568))*SIN(RADIANS(E1572))+COS(RADIANS(G1568))*COS(RADIANS(E1572))*COS(RADIANS(AL1562))))</f>
        <v>0</v>
      </c>
      <c r="AM1568">
        <f>IF(DEGREES(ACOS(SIN(RADIANS(G1568))*SIN(RADIANS(E1572))+COS(RADIANS(G1568))*COS(RADIANS(E1572))*COS(RADIANS(AM1562))))&gt;90,0,$F$4*$F$5/E1571^2*(SIN(RADIANS(G1568))*SIN(RADIANS(E1572))+COS(RADIANS(G1568))*COS(RADIANS(E1572))*COS(RADIANS(AM1562))))</f>
        <v>0</v>
      </c>
      <c r="AN1568">
        <f>IF(DEGREES(ACOS(SIN(RADIANS(G1568))*SIN(RADIANS(E1572))+COS(RADIANS(G1568))*COS(RADIANS(E1572))*COS(RADIANS(AN1562))))&gt;90,0,$F$4*$F$5/E1571^2*(SIN(RADIANS(G1568))*SIN(RADIANS(E1572))+COS(RADIANS(G1568))*COS(RADIANS(E1572))*COS(RADIANS(AN1562))))</f>
        <v>0</v>
      </c>
      <c r="AO1568">
        <f>IF(DEGREES(ACOS(SIN(RADIANS(G1568))*SIN(RADIANS(E1572))+COS(RADIANS(G1568))*COS(RADIANS(E1572))*COS(RADIANS(AO1562))))&gt;90,0,$F$4*$F$5/E1571^2*(SIN(RADIANS(G1568))*SIN(RADIANS(E1572))+COS(RADIANS(G1568))*COS(RADIANS(E1572))*COS(RADIANS(AO1562))))</f>
        <v>0</v>
      </c>
      <c r="AP1568">
        <f>IF(DEGREES(ACOS(SIN(RADIANS(G1568))*SIN(RADIANS(E1572))+COS(RADIANS(G1568))*COS(RADIANS(E1572))*COS(RADIANS(AP1562))))&gt;90,0,$F$4*$F$5/E1571^2*(SIN(RADIANS(G1568))*SIN(RADIANS(E1572))+COS(RADIANS(G1568))*COS(RADIANS(E1572))*COS(RADIANS(AP1562))))</f>
        <v>0</v>
      </c>
      <c r="AQ1568">
        <f>IF(DEGREES(ACOS(SIN(RADIANS(G1568))*SIN(RADIANS(E1572))+COS(RADIANS(G1568))*COS(RADIANS(E1572))*COS(RADIANS(AQ1562))))&gt;90,0,$F$4*$F$5/E1571^2*(SIN(RADIANS(G1568))*SIN(RADIANS(E1572))+COS(RADIANS(G1568))*COS(RADIANS(E1572))*COS(RADIANS(AQ1562))))</f>
        <v>0</v>
      </c>
      <c r="AR1568">
        <f>IF(DEGREES(ACOS(SIN(RADIANS(G1568))*SIN(RADIANS(E1572))+COS(RADIANS(G1568))*COS(RADIANS(E1572))*COS(RADIANS(AR1562))))&gt;90,0,$F$4*$F$5/E1571^2*(SIN(RADIANS(G1568))*SIN(RADIANS(E1572))+COS(RADIANS(G1568))*COS(RADIANS(E1572))*COS(RADIANS(AR1562))))</f>
        <v>0</v>
      </c>
    </row>
    <row r="1569" spans="2:44" x14ac:dyDescent="0.5">
      <c r="B1569" s="40" t="s">
        <v>783</v>
      </c>
      <c r="E1569" t="str">
        <f>IF($F$10=0,"N/A",$F$10*(E1564/360)-ROUNDDOWN($F$10*(E1564/360),0))</f>
        <v>N/A</v>
      </c>
      <c r="G1569">
        <v>40</v>
      </c>
      <c r="I1569">
        <f>IF(DEGREES(ACOS(SIN(RADIANS(G1569))*SIN(RADIANS(E1572))+COS(RADIANS(G1569))*COS(RADIANS(E1572))*COS(RADIANS(I1562))))&gt;90,0,$F$4*$F$5/E1571^2*(SIN(RADIANS(G1569))*SIN(RADIANS(E1572))+COS(RADIANS(G1569))*COS(RADIANS(E1572))*COS(RADIANS(I1562))))</f>
        <v>0</v>
      </c>
      <c r="J1569">
        <f>IF(DEGREES(ACOS(SIN(RADIANS(G1569))*SIN(RADIANS(E1572))+COS(RADIANS(G1569))*COS(RADIANS(E1572))*COS(RADIANS(J1562))))&gt;90,0,$F$4*$F$5/E1571^2*(SIN(RADIANS(G1569))*SIN(RADIANS(E1572))+COS(RADIANS(G1569))*COS(RADIANS(E1572))*COS(RADIANS(J1562))))</f>
        <v>0</v>
      </c>
      <c r="K1569">
        <f>IF(DEGREES(ACOS(SIN(RADIANS(G1569))*SIN(RADIANS(E1572))+COS(RADIANS(G1569))*COS(RADIANS(E1572))*COS(RADIANS(K1562))))&gt;90,0,$F$4*$F$5/E1571^2*(SIN(RADIANS(G1569))*SIN(RADIANS(E1572))+COS(RADIANS(G1569))*COS(RADIANS(E1572))*COS(RADIANS(K1562))))</f>
        <v>0</v>
      </c>
      <c r="L1569">
        <f>IF(DEGREES(ACOS(SIN(RADIANS(G1569))*SIN(RADIANS(E1572))+COS(RADIANS(G1569))*COS(RADIANS(E1572))*COS(RADIANS(L1562))))&gt;90,0,$F$4*$F$5/E1571^2*(SIN(RADIANS(G1569))*SIN(RADIANS(E1572))+COS(RADIANS(G1569))*COS(RADIANS(E1572))*COS(RADIANS(L1562))))</f>
        <v>0</v>
      </c>
      <c r="M1569">
        <f>IF(DEGREES(ACOS(SIN(RADIANS(G1569))*SIN(RADIANS(E1572))+COS(RADIANS(G1569))*COS(RADIANS(E1572))*COS(RADIANS(M1562))))&gt;90,0,$F$4*$F$5/E1571^2*(SIN(RADIANS(G1569))*SIN(RADIANS(E1572))+COS(RADIANS(G1569))*COS(RADIANS(E1572))*COS(RADIANS(M1562))))</f>
        <v>0</v>
      </c>
      <c r="N1569">
        <f>IF(DEGREES(ACOS(SIN(RADIANS(G1569))*SIN(RADIANS(E1572))+COS(RADIANS(G1569))*COS(RADIANS(E1572))*COS(RADIANS(N1562))))&gt;90,0,$F$4*$F$5/E1571^2*(SIN(RADIANS(G1569))*SIN(RADIANS(E1572))+COS(RADIANS(G1569))*COS(RADIANS(E1572))*COS(RADIANS(N1562))))</f>
        <v>0</v>
      </c>
      <c r="O1569">
        <f>IF(DEGREES(ACOS(SIN(RADIANS(G1569))*SIN(RADIANS(E1572))+COS(RADIANS(G1569))*COS(RADIANS(E1572))*COS(RADIANS(O1562))))&gt;90,0,$F$4*$F$5/E1571^2*(SIN(RADIANS(G1569))*SIN(RADIANS(E1572))+COS(RADIANS(G1569))*COS(RADIANS(E1572))*COS(RADIANS(O1562))))</f>
        <v>0</v>
      </c>
      <c r="P1569">
        <f>IF(DEGREES(ACOS(SIN(RADIANS(G1569))*SIN(RADIANS(E1572))+COS(RADIANS(G1569))*COS(RADIANS(E1572))*COS(RADIANS(P1562))))&gt;90,0,$F$4*$F$5/E1571^2*(SIN(RADIANS(G1569))*SIN(RADIANS(E1572))+COS(RADIANS(G1569))*COS(RADIANS(E1572))*COS(RADIANS(P1562))))</f>
        <v>0</v>
      </c>
      <c r="Q1569">
        <f>IF(DEGREES(ACOS(SIN(RADIANS(G1569))*SIN(RADIANS(E1572))+COS(RADIANS(G1569))*COS(RADIANS(E1572))*COS(RADIANS(Q1562))))&gt;90,0,$F$4*$F$5/E1571^2*(SIN(RADIANS(G1569))*SIN(RADIANS(E1572))+COS(RADIANS(G1569))*COS(RADIANS(E1572))*COS(RADIANS(Q1562))))</f>
        <v>0</v>
      </c>
      <c r="R1569" t="e">
        <f>IF(DEGREES(ACOS(SIN(RADIANS(G1569))*SIN(RADIANS(E1572))+COS(RADIANS(G1569))*COS(RADIANS(E1572))*COS(RADIANS(R1562))))&gt;90,0,$F$4*$F$5/E1571^2*(SIN(RADIANS(G1569))*SIN(RADIANS(E1572))+COS(RADIANS(G1569))*COS(RADIANS(E1572))*COS(RADIANS(R1562))))</f>
        <v>#DIV/0!</v>
      </c>
      <c r="S1569" t="e">
        <f>IF(DEGREES(ACOS(SIN(RADIANS(G1569))*SIN(RADIANS(E1572))+COS(RADIANS(G1569))*COS(RADIANS(E1572))*COS(RADIANS(S1562))))&gt;90,0,$F$4*$F$5/E1571^2*(SIN(RADIANS(G1569))*SIN(RADIANS(E1572))+COS(RADIANS(G1569))*COS(RADIANS(E1572))*COS(RADIANS(S1562))))</f>
        <v>#DIV/0!</v>
      </c>
      <c r="T1569" t="e">
        <f>IF(DEGREES(ACOS(SIN(RADIANS(G1569))*SIN(RADIANS(E1572))+COS(RADIANS(G1569))*COS(RADIANS(E1572))*COS(RADIANS(T1562))))&gt;90,0,$F$4*$F$5/E1571^2*(SIN(RADIANS(G1569))*SIN(RADIANS(E1572))+COS(RADIANS(G1569))*COS(RADIANS(E1572))*COS(RADIANS(T1562))))</f>
        <v>#DIV/0!</v>
      </c>
      <c r="U1569" t="e">
        <f>IF(DEGREES(ACOS(SIN(RADIANS(G1569))*SIN(RADIANS(E1572))+COS(RADIANS(G1569))*COS(RADIANS(E1572))*COS(RADIANS(U1562))))&gt;90,0,$F$4*$F$5/E1571^2*(SIN(RADIANS(G1569))*SIN(RADIANS(E1572))+COS(RADIANS(G1569))*COS(RADIANS(E1572))*COS(RADIANS(U1562))))</f>
        <v>#DIV/0!</v>
      </c>
      <c r="V1569" t="e">
        <f>IF(DEGREES(ACOS(SIN(RADIANS(G1569))*SIN(RADIANS(E1572))+COS(RADIANS(G1569))*COS(RADIANS(E1572))*COS(RADIANS(V1562))))&gt;90,0,$F$4*$F$5/E1571^2*(SIN(RADIANS(G1569))*SIN(RADIANS(E1572))+COS(RADIANS(G1569))*COS(RADIANS(E1572))*COS(RADIANS(V1562))))</f>
        <v>#DIV/0!</v>
      </c>
      <c r="W1569" t="e">
        <f>IF(DEGREES(ACOS(SIN(RADIANS(G1569))*SIN(RADIANS(E1572))+COS(RADIANS(G1569))*COS(RADIANS(E1572))*COS(RADIANS(W1562))))&gt;90,0,$F$4*$F$5/E1571^2*(SIN(RADIANS(G1569))*SIN(RADIANS(E1572))+COS(RADIANS(G1569))*COS(RADIANS(E1572))*COS(RADIANS(W1562))))</f>
        <v>#DIV/0!</v>
      </c>
      <c r="X1569" t="e">
        <f>IF(DEGREES(ACOS(SIN(RADIANS(G1569))*SIN(RADIANS(E1572))+COS(RADIANS(G1569))*COS(RADIANS(E1572))*COS(RADIANS(X1562))))&gt;90,0,$F$4*$F$5/E1571^2*(SIN(RADIANS(G1569))*SIN(RADIANS(E1572))+COS(RADIANS(G1569))*COS(RADIANS(E1572))*COS(RADIANS(X1562))))</f>
        <v>#DIV/0!</v>
      </c>
      <c r="Y1569" t="e">
        <f>IF(DEGREES(ACOS(SIN(RADIANS(G1569))*SIN(RADIANS(E1572))+COS(RADIANS(G1569))*COS(RADIANS(E1572))*COS(RADIANS(Y1562))))&gt;90,0,$F$4*$F$5/E1571^2*(SIN(RADIANS(G1569))*SIN(RADIANS(E1572))+COS(RADIANS(G1569))*COS(RADIANS(E1572))*COS(RADIANS(Y1562))))</f>
        <v>#DIV/0!</v>
      </c>
      <c r="Z1569" t="e">
        <f>IF(DEGREES(ACOS(SIN(RADIANS(G1569))*SIN(RADIANS(E1572))+COS(RADIANS(G1569))*COS(RADIANS(E1572))*COS(RADIANS(Z1562))))&gt;90,0,$F$4*$F$5/E1571^2*(SIN(RADIANS(G1569))*SIN(RADIANS(E1572))+COS(RADIANS(G1569))*COS(RADIANS(E1572))*COS(RADIANS(Z1562))))</f>
        <v>#DIV/0!</v>
      </c>
      <c r="AA1569" t="e">
        <f>IF(DEGREES(ACOS(SIN(RADIANS(G1569))*SIN(RADIANS(E1572))+COS(RADIANS(G1569))*COS(RADIANS(E1572))*COS(RADIANS(AA1562))))&gt;90,0,$F$4*$F$5/E1571^2*(SIN(RADIANS(G1569))*SIN(RADIANS(E1572))+COS(RADIANS(G1569))*COS(RADIANS(E1572))*COS(RADIANS(AA1562))))</f>
        <v>#DIV/0!</v>
      </c>
      <c r="AB1569" t="e">
        <f>IF(DEGREES(ACOS(SIN(RADIANS(G1569))*SIN(RADIANS(E1572))+COS(RADIANS(G1569))*COS(RADIANS(E1572))*COS(RADIANS(AB1562))))&gt;90,0,$F$4*$F$5/E1571^2*(SIN(RADIANS(G1569))*SIN(RADIANS(E1572))+COS(RADIANS(G1569))*COS(RADIANS(E1572))*COS(RADIANS(AB1562))))</f>
        <v>#DIV/0!</v>
      </c>
      <c r="AC1569" t="e">
        <f>IF(DEGREES(ACOS(SIN(RADIANS(G1569))*SIN(RADIANS(E1572))+COS(RADIANS(G1569))*COS(RADIANS(E1572))*COS(RADIANS(AC1562))))&gt;90,0,$F$4*$F$5/E1571^2*(SIN(RADIANS(G1569))*SIN(RADIANS(E1572))+COS(RADIANS(G1569))*COS(RADIANS(E1572))*COS(RADIANS(AC1562))))</f>
        <v>#DIV/0!</v>
      </c>
      <c r="AD1569" t="e">
        <f>IF(DEGREES(ACOS(SIN(RADIANS(G1569))*SIN(RADIANS(E1572))+COS(RADIANS(G1569))*COS(RADIANS(E1572))*COS(RADIANS(AD1562))))&gt;90,0,$F$4*$F$5/E1571^2*(SIN(RADIANS(G1569))*SIN(RADIANS(E1572))+COS(RADIANS(G1569))*COS(RADIANS(E1572))*COS(RADIANS(AD1562))))</f>
        <v>#DIV/0!</v>
      </c>
      <c r="AE1569" t="e">
        <f>IF(DEGREES(ACOS(SIN(RADIANS(G1569))*SIN(RADIANS(E1572))+COS(RADIANS(G1569))*COS(RADIANS(E1572))*COS(RADIANS(AE1562))))&gt;90,0,$F$4*$F$5/E1571^2*(SIN(RADIANS(G1569))*SIN(RADIANS(E1572))+COS(RADIANS(G1569))*COS(RADIANS(E1572))*COS(RADIANS(AE1562))))</f>
        <v>#DIV/0!</v>
      </c>
      <c r="AF1569" t="e">
        <f>IF(DEGREES(ACOS(SIN(RADIANS(G1569))*SIN(RADIANS(E1572))+COS(RADIANS(G1569))*COS(RADIANS(E1572))*COS(RADIANS(AF1562))))&gt;90,0,$F$4*$F$5/E1571^2*(SIN(RADIANS(G1569))*SIN(RADIANS(E1572))+COS(RADIANS(G1569))*COS(RADIANS(E1572))*COS(RADIANS(AF1562))))</f>
        <v>#DIV/0!</v>
      </c>
      <c r="AG1569" t="e">
        <f>IF(DEGREES(ACOS(SIN(RADIANS(G1569))*SIN(RADIANS(E1572))+COS(RADIANS(G1569))*COS(RADIANS(E1572))*COS(RADIANS(AG1562))))&gt;90,0,$F$4*$F$5/E1571^2*(SIN(RADIANS(G1569))*SIN(RADIANS(E1572))+COS(RADIANS(G1569))*COS(RADIANS(E1572))*COS(RADIANS(AG1562))))</f>
        <v>#DIV/0!</v>
      </c>
      <c r="AH1569" t="e">
        <f>IF(DEGREES(ACOS(SIN(RADIANS(G1569))*SIN(RADIANS(E1572))+COS(RADIANS(G1569))*COS(RADIANS(E1572))*COS(RADIANS(AH1562))))&gt;90,0,$F$4*$F$5/E1571^2*(SIN(RADIANS(G1569))*SIN(RADIANS(E1572))+COS(RADIANS(G1569))*COS(RADIANS(E1572))*COS(RADIANS(AH1562))))</f>
        <v>#DIV/0!</v>
      </c>
      <c r="AI1569" t="e">
        <f>IF(DEGREES(ACOS(SIN(RADIANS(G1569))*SIN(RADIANS(E1572))+COS(RADIANS(G1569))*COS(RADIANS(E1572))*COS(RADIANS(AI1562))))&gt;90,0,$F$4*$F$5/E1571^2*(SIN(RADIANS(G1569))*SIN(RADIANS(E1572))+COS(RADIANS(G1569))*COS(RADIANS(E1572))*COS(RADIANS(AI1562))))</f>
        <v>#DIV/0!</v>
      </c>
      <c r="AJ1569" t="e">
        <f>IF(DEGREES(ACOS(SIN(RADIANS(G1569))*SIN(RADIANS(E1572))+COS(RADIANS(G1569))*COS(RADIANS(E1572))*COS(RADIANS(AJ1562))))&gt;90,0,$F$4*$F$5/E1571^2*(SIN(RADIANS(G1569))*SIN(RADIANS(E1572))+COS(RADIANS(G1569))*COS(RADIANS(E1572))*COS(RADIANS(AJ1562))))</f>
        <v>#DIV/0!</v>
      </c>
      <c r="AK1569">
        <f>IF(DEGREES(ACOS(SIN(RADIANS(G1569))*SIN(RADIANS(E1572))+COS(RADIANS(G1569))*COS(RADIANS(E1572))*COS(RADIANS(AK1562))))&gt;90,0,$F$4*$F$5/E1571^2*(SIN(RADIANS(G1569))*SIN(RADIANS(E1572))+COS(RADIANS(G1569))*COS(RADIANS(E1572))*COS(RADIANS(AK1562))))</f>
        <v>0</v>
      </c>
      <c r="AL1569">
        <f>IF(DEGREES(ACOS(SIN(RADIANS(G1569))*SIN(RADIANS(E1572))+COS(RADIANS(G1569))*COS(RADIANS(E1572))*COS(RADIANS(AL1562))))&gt;90,0,$F$4*$F$5/E1571^2*(SIN(RADIANS(G1569))*SIN(RADIANS(E1572))+COS(RADIANS(G1569))*COS(RADIANS(E1572))*COS(RADIANS(AL1562))))</f>
        <v>0</v>
      </c>
      <c r="AM1569">
        <f>IF(DEGREES(ACOS(SIN(RADIANS(G1569))*SIN(RADIANS(E1572))+COS(RADIANS(G1569))*COS(RADIANS(E1572))*COS(RADIANS(AM1562))))&gt;90,0,$F$4*$F$5/E1571^2*(SIN(RADIANS(G1569))*SIN(RADIANS(E1572))+COS(RADIANS(G1569))*COS(RADIANS(E1572))*COS(RADIANS(AM1562))))</f>
        <v>0</v>
      </c>
      <c r="AN1569">
        <f>IF(DEGREES(ACOS(SIN(RADIANS(G1569))*SIN(RADIANS(E1572))+COS(RADIANS(G1569))*COS(RADIANS(E1572))*COS(RADIANS(AN1562))))&gt;90,0,$F$4*$F$5/E1571^2*(SIN(RADIANS(G1569))*SIN(RADIANS(E1572))+COS(RADIANS(G1569))*COS(RADIANS(E1572))*COS(RADIANS(AN1562))))</f>
        <v>0</v>
      </c>
      <c r="AO1569">
        <f>IF(DEGREES(ACOS(SIN(RADIANS(G1569))*SIN(RADIANS(E1572))+COS(RADIANS(G1569))*COS(RADIANS(E1572))*COS(RADIANS(AO1562))))&gt;90,0,$F$4*$F$5/E1571^2*(SIN(RADIANS(G1569))*SIN(RADIANS(E1572))+COS(RADIANS(G1569))*COS(RADIANS(E1572))*COS(RADIANS(AO1562))))</f>
        <v>0</v>
      </c>
      <c r="AP1569">
        <f>IF(DEGREES(ACOS(SIN(RADIANS(G1569))*SIN(RADIANS(E1572))+COS(RADIANS(G1569))*COS(RADIANS(E1572))*COS(RADIANS(AP1562))))&gt;90,0,$F$4*$F$5/E1571^2*(SIN(RADIANS(G1569))*SIN(RADIANS(E1572))+COS(RADIANS(G1569))*COS(RADIANS(E1572))*COS(RADIANS(AP1562))))</f>
        <v>0</v>
      </c>
      <c r="AQ1569">
        <f>IF(DEGREES(ACOS(SIN(RADIANS(G1569))*SIN(RADIANS(E1572))+COS(RADIANS(G1569))*COS(RADIANS(E1572))*COS(RADIANS(AQ1562))))&gt;90,0,$F$4*$F$5/E1571^2*(SIN(RADIANS(G1569))*SIN(RADIANS(E1572))+COS(RADIANS(G1569))*COS(RADIANS(E1572))*COS(RADIANS(AQ1562))))</f>
        <v>0</v>
      </c>
      <c r="AR1569">
        <f>IF(DEGREES(ACOS(SIN(RADIANS(G1569))*SIN(RADIANS(E1572))+COS(RADIANS(G1569))*COS(RADIANS(E1572))*COS(RADIANS(AR1562))))&gt;90,0,$F$4*$F$5/E1571^2*(SIN(RADIANS(G1569))*SIN(RADIANS(E1572))+COS(RADIANS(G1569))*COS(RADIANS(E1572))*COS(RADIANS(AR1562))))</f>
        <v>0</v>
      </c>
    </row>
    <row r="1570" spans="2:44" x14ac:dyDescent="0.5">
      <c r="B1570" s="40" t="s">
        <v>784</v>
      </c>
      <c r="E1570" t="str">
        <f>IF($F$10=0,"N/A",E1569*$F$11/$F$10)</f>
        <v>N/A</v>
      </c>
      <c r="G1570">
        <v>30</v>
      </c>
      <c r="I1570">
        <f>IF(DEGREES(ACOS(SIN(RADIANS(G1570))*SIN(RADIANS(E1572))+COS(RADIANS(G1570))*COS(RADIANS(E1572))*COS(RADIANS(I1562))))&gt;90,0,$F$4*$F$5/E1571^2*(SIN(RADIANS(G1570))*SIN(RADIANS(E1572))+COS(RADIANS(G1570))*COS(RADIANS(E1572))*COS(RADIANS(I1562))))</f>
        <v>0</v>
      </c>
      <c r="J1570">
        <f>IF(DEGREES(ACOS(SIN(RADIANS(G1570))*SIN(RADIANS(E1572))+COS(RADIANS(G1570))*COS(RADIANS(E1572))*COS(RADIANS(J1562))))&gt;90,0,$F$4*$F$5/E1571^2*(SIN(RADIANS(G1570))*SIN(RADIANS(E1572))+COS(RADIANS(G1570))*COS(RADIANS(E1572))*COS(RADIANS(J1562))))</f>
        <v>0</v>
      </c>
      <c r="K1570">
        <f>IF(DEGREES(ACOS(SIN(RADIANS(G1570))*SIN(RADIANS(E1572))+COS(RADIANS(G1570))*COS(RADIANS(E1572))*COS(RADIANS(K1562))))&gt;90,0,$F$4*$F$5/E1571^2*(SIN(RADIANS(G1570))*SIN(RADIANS(E1572))+COS(RADIANS(G1570))*COS(RADIANS(E1572))*COS(RADIANS(K1562))))</f>
        <v>0</v>
      </c>
      <c r="L1570">
        <f>IF(DEGREES(ACOS(SIN(RADIANS(G1570))*SIN(RADIANS(E1572))+COS(RADIANS(G1570))*COS(RADIANS(E1572))*COS(RADIANS(L1562))))&gt;90,0,$F$4*$F$5/E1571^2*(SIN(RADIANS(G1570))*SIN(RADIANS(E1572))+COS(RADIANS(G1570))*COS(RADIANS(E1572))*COS(RADIANS(L1562))))</f>
        <v>0</v>
      </c>
      <c r="M1570">
        <f>IF(DEGREES(ACOS(SIN(RADIANS(G1570))*SIN(RADIANS(E1572))+COS(RADIANS(G1570))*COS(RADIANS(E1572))*COS(RADIANS(M1562))))&gt;90,0,$F$4*$F$5/E1571^2*(SIN(RADIANS(G1570))*SIN(RADIANS(E1572))+COS(RADIANS(G1570))*COS(RADIANS(E1572))*COS(RADIANS(M1562))))</f>
        <v>0</v>
      </c>
      <c r="N1570">
        <f>IF(DEGREES(ACOS(SIN(RADIANS(G1570))*SIN(RADIANS(E1572))+COS(RADIANS(G1570))*COS(RADIANS(E1572))*COS(RADIANS(N1562))))&gt;90,0,$F$4*$F$5/E1571^2*(SIN(RADIANS(G1570))*SIN(RADIANS(E1572))+COS(RADIANS(G1570))*COS(RADIANS(E1572))*COS(RADIANS(N1562))))</f>
        <v>0</v>
      </c>
      <c r="O1570">
        <f>IF(DEGREES(ACOS(SIN(RADIANS(G1570))*SIN(RADIANS(E1572))+COS(RADIANS(G1570))*COS(RADIANS(E1572))*COS(RADIANS(O1562))))&gt;90,0,$F$4*$F$5/E1571^2*(SIN(RADIANS(G1570))*SIN(RADIANS(E1572))+COS(RADIANS(G1570))*COS(RADIANS(E1572))*COS(RADIANS(O1562))))</f>
        <v>0</v>
      </c>
      <c r="P1570">
        <f>IF(DEGREES(ACOS(SIN(RADIANS(G1570))*SIN(RADIANS(E1572))+COS(RADIANS(G1570))*COS(RADIANS(E1572))*COS(RADIANS(P1562))))&gt;90,0,$F$4*$F$5/E1571^2*(SIN(RADIANS(G1570))*SIN(RADIANS(E1572))+COS(RADIANS(G1570))*COS(RADIANS(E1572))*COS(RADIANS(P1562))))</f>
        <v>0</v>
      </c>
      <c r="Q1570">
        <f>IF(DEGREES(ACOS(SIN(RADIANS(G1570))*SIN(RADIANS(E1572))+COS(RADIANS(G1570))*COS(RADIANS(E1572))*COS(RADIANS(Q1562))))&gt;90,0,$F$4*$F$5/E1571^2*(SIN(RADIANS(G1570))*SIN(RADIANS(E1572))+COS(RADIANS(G1570))*COS(RADIANS(E1572))*COS(RADIANS(Q1562))))</f>
        <v>0</v>
      </c>
      <c r="R1570" t="e">
        <f>IF(DEGREES(ACOS(SIN(RADIANS(G1570))*SIN(RADIANS(E1572))+COS(RADIANS(G1570))*COS(RADIANS(E1572))*COS(RADIANS(R1562))))&gt;90,0,$F$4*$F$5/E1571^2*(SIN(RADIANS(G1570))*SIN(RADIANS(E1572))+COS(RADIANS(G1570))*COS(RADIANS(E1572))*COS(RADIANS(R1562))))</f>
        <v>#DIV/0!</v>
      </c>
      <c r="S1570" t="e">
        <f>IF(DEGREES(ACOS(SIN(RADIANS(G1570))*SIN(RADIANS(E1572))+COS(RADIANS(G1570))*COS(RADIANS(E1572))*COS(RADIANS(S1562))))&gt;90,0,$F$4*$F$5/E1571^2*(SIN(RADIANS(G1570))*SIN(RADIANS(E1572))+COS(RADIANS(G1570))*COS(RADIANS(E1572))*COS(RADIANS(S1562))))</f>
        <v>#DIV/0!</v>
      </c>
      <c r="T1570" t="e">
        <f>IF(DEGREES(ACOS(SIN(RADIANS(G1570))*SIN(RADIANS(E1572))+COS(RADIANS(G1570))*COS(RADIANS(E1572))*COS(RADIANS(T1562))))&gt;90,0,$F$4*$F$5/E1571^2*(SIN(RADIANS(G1570))*SIN(RADIANS(E1572))+COS(RADIANS(G1570))*COS(RADIANS(E1572))*COS(RADIANS(T1562))))</f>
        <v>#DIV/0!</v>
      </c>
      <c r="U1570" t="e">
        <f>IF(DEGREES(ACOS(SIN(RADIANS(G1570))*SIN(RADIANS(E1572))+COS(RADIANS(G1570))*COS(RADIANS(E1572))*COS(RADIANS(U1562))))&gt;90,0,$F$4*$F$5/E1571^2*(SIN(RADIANS(G1570))*SIN(RADIANS(E1572))+COS(RADIANS(G1570))*COS(RADIANS(E1572))*COS(RADIANS(U1562))))</f>
        <v>#DIV/0!</v>
      </c>
      <c r="V1570" t="e">
        <f>IF(DEGREES(ACOS(SIN(RADIANS(G1570))*SIN(RADIANS(E1572))+COS(RADIANS(G1570))*COS(RADIANS(E1572))*COS(RADIANS(V1562))))&gt;90,0,$F$4*$F$5/E1571^2*(SIN(RADIANS(G1570))*SIN(RADIANS(E1572))+COS(RADIANS(G1570))*COS(RADIANS(E1572))*COS(RADIANS(V1562))))</f>
        <v>#DIV/0!</v>
      </c>
      <c r="W1570" t="e">
        <f>IF(DEGREES(ACOS(SIN(RADIANS(G1570))*SIN(RADIANS(E1572))+COS(RADIANS(G1570))*COS(RADIANS(E1572))*COS(RADIANS(W1562))))&gt;90,0,$F$4*$F$5/E1571^2*(SIN(RADIANS(G1570))*SIN(RADIANS(E1572))+COS(RADIANS(G1570))*COS(RADIANS(E1572))*COS(RADIANS(W1562))))</f>
        <v>#DIV/0!</v>
      </c>
      <c r="X1570" t="e">
        <f>IF(DEGREES(ACOS(SIN(RADIANS(G1570))*SIN(RADIANS(E1572))+COS(RADIANS(G1570))*COS(RADIANS(E1572))*COS(RADIANS(X1562))))&gt;90,0,$F$4*$F$5/E1571^2*(SIN(RADIANS(G1570))*SIN(RADIANS(E1572))+COS(RADIANS(G1570))*COS(RADIANS(E1572))*COS(RADIANS(X1562))))</f>
        <v>#DIV/0!</v>
      </c>
      <c r="Y1570" t="e">
        <f>IF(DEGREES(ACOS(SIN(RADIANS(G1570))*SIN(RADIANS(E1572))+COS(RADIANS(G1570))*COS(RADIANS(E1572))*COS(RADIANS(Y1562))))&gt;90,0,$F$4*$F$5/E1571^2*(SIN(RADIANS(G1570))*SIN(RADIANS(E1572))+COS(RADIANS(G1570))*COS(RADIANS(E1572))*COS(RADIANS(Y1562))))</f>
        <v>#DIV/0!</v>
      </c>
      <c r="Z1570" t="e">
        <f>IF(DEGREES(ACOS(SIN(RADIANS(G1570))*SIN(RADIANS(E1572))+COS(RADIANS(G1570))*COS(RADIANS(E1572))*COS(RADIANS(Z1562))))&gt;90,0,$F$4*$F$5/E1571^2*(SIN(RADIANS(G1570))*SIN(RADIANS(E1572))+COS(RADIANS(G1570))*COS(RADIANS(E1572))*COS(RADIANS(Z1562))))</f>
        <v>#DIV/0!</v>
      </c>
      <c r="AA1570" t="e">
        <f>IF(DEGREES(ACOS(SIN(RADIANS(G1570))*SIN(RADIANS(E1572))+COS(RADIANS(G1570))*COS(RADIANS(E1572))*COS(RADIANS(AA1562))))&gt;90,0,$F$4*$F$5/E1571^2*(SIN(RADIANS(G1570))*SIN(RADIANS(E1572))+COS(RADIANS(G1570))*COS(RADIANS(E1572))*COS(RADIANS(AA1562))))</f>
        <v>#DIV/0!</v>
      </c>
      <c r="AB1570" t="e">
        <f>IF(DEGREES(ACOS(SIN(RADIANS(G1570))*SIN(RADIANS(E1572))+COS(RADIANS(G1570))*COS(RADIANS(E1572))*COS(RADIANS(AB1562))))&gt;90,0,$F$4*$F$5/E1571^2*(SIN(RADIANS(G1570))*SIN(RADIANS(E1572))+COS(RADIANS(G1570))*COS(RADIANS(E1572))*COS(RADIANS(AB1562))))</f>
        <v>#DIV/0!</v>
      </c>
      <c r="AC1570" t="e">
        <f>IF(DEGREES(ACOS(SIN(RADIANS(G1570))*SIN(RADIANS(E1572))+COS(RADIANS(G1570))*COS(RADIANS(E1572))*COS(RADIANS(AC1562))))&gt;90,0,$F$4*$F$5/E1571^2*(SIN(RADIANS(G1570))*SIN(RADIANS(E1572))+COS(RADIANS(G1570))*COS(RADIANS(E1572))*COS(RADIANS(AC1562))))</f>
        <v>#DIV/0!</v>
      </c>
      <c r="AD1570" t="e">
        <f>IF(DEGREES(ACOS(SIN(RADIANS(G1570))*SIN(RADIANS(E1572))+COS(RADIANS(G1570))*COS(RADIANS(E1572))*COS(RADIANS(AD1562))))&gt;90,0,$F$4*$F$5/E1571^2*(SIN(RADIANS(G1570))*SIN(RADIANS(E1572))+COS(RADIANS(G1570))*COS(RADIANS(E1572))*COS(RADIANS(AD1562))))</f>
        <v>#DIV/0!</v>
      </c>
      <c r="AE1570" t="e">
        <f>IF(DEGREES(ACOS(SIN(RADIANS(G1570))*SIN(RADIANS(E1572))+COS(RADIANS(G1570))*COS(RADIANS(E1572))*COS(RADIANS(AE1562))))&gt;90,0,$F$4*$F$5/E1571^2*(SIN(RADIANS(G1570))*SIN(RADIANS(E1572))+COS(RADIANS(G1570))*COS(RADIANS(E1572))*COS(RADIANS(AE1562))))</f>
        <v>#DIV/0!</v>
      </c>
      <c r="AF1570" t="e">
        <f>IF(DEGREES(ACOS(SIN(RADIANS(G1570))*SIN(RADIANS(E1572))+COS(RADIANS(G1570))*COS(RADIANS(E1572))*COS(RADIANS(AF1562))))&gt;90,0,$F$4*$F$5/E1571^2*(SIN(RADIANS(G1570))*SIN(RADIANS(E1572))+COS(RADIANS(G1570))*COS(RADIANS(E1572))*COS(RADIANS(AF1562))))</f>
        <v>#DIV/0!</v>
      </c>
      <c r="AG1570" t="e">
        <f>IF(DEGREES(ACOS(SIN(RADIANS(G1570))*SIN(RADIANS(E1572))+COS(RADIANS(G1570))*COS(RADIANS(E1572))*COS(RADIANS(AG1562))))&gt;90,0,$F$4*$F$5/E1571^2*(SIN(RADIANS(G1570))*SIN(RADIANS(E1572))+COS(RADIANS(G1570))*COS(RADIANS(E1572))*COS(RADIANS(AG1562))))</f>
        <v>#DIV/0!</v>
      </c>
      <c r="AH1570" t="e">
        <f>IF(DEGREES(ACOS(SIN(RADIANS(G1570))*SIN(RADIANS(E1572))+COS(RADIANS(G1570))*COS(RADIANS(E1572))*COS(RADIANS(AH1562))))&gt;90,0,$F$4*$F$5/E1571^2*(SIN(RADIANS(G1570))*SIN(RADIANS(E1572))+COS(RADIANS(G1570))*COS(RADIANS(E1572))*COS(RADIANS(AH1562))))</f>
        <v>#DIV/0!</v>
      </c>
      <c r="AI1570" t="e">
        <f>IF(DEGREES(ACOS(SIN(RADIANS(G1570))*SIN(RADIANS(E1572))+COS(RADIANS(G1570))*COS(RADIANS(E1572))*COS(RADIANS(AI1562))))&gt;90,0,$F$4*$F$5/E1571^2*(SIN(RADIANS(G1570))*SIN(RADIANS(E1572))+COS(RADIANS(G1570))*COS(RADIANS(E1572))*COS(RADIANS(AI1562))))</f>
        <v>#DIV/0!</v>
      </c>
      <c r="AJ1570" t="e">
        <f>IF(DEGREES(ACOS(SIN(RADIANS(G1570))*SIN(RADIANS(E1572))+COS(RADIANS(G1570))*COS(RADIANS(E1572))*COS(RADIANS(AJ1562))))&gt;90,0,$F$4*$F$5/E1571^2*(SIN(RADIANS(G1570))*SIN(RADIANS(E1572))+COS(RADIANS(G1570))*COS(RADIANS(E1572))*COS(RADIANS(AJ1562))))</f>
        <v>#DIV/0!</v>
      </c>
      <c r="AK1570">
        <f>IF(DEGREES(ACOS(SIN(RADIANS(G1570))*SIN(RADIANS(E1572))+COS(RADIANS(G1570))*COS(RADIANS(E1572))*COS(RADIANS(AK1562))))&gt;90,0,$F$4*$F$5/E1571^2*(SIN(RADIANS(G1570))*SIN(RADIANS(E1572))+COS(RADIANS(G1570))*COS(RADIANS(E1572))*COS(RADIANS(AK1562))))</f>
        <v>0</v>
      </c>
      <c r="AL1570">
        <f>IF(DEGREES(ACOS(SIN(RADIANS(G1570))*SIN(RADIANS(E1572))+COS(RADIANS(G1570))*COS(RADIANS(E1572))*COS(RADIANS(AL1562))))&gt;90,0,$F$4*$F$5/E1571^2*(SIN(RADIANS(G1570))*SIN(RADIANS(E1572))+COS(RADIANS(G1570))*COS(RADIANS(E1572))*COS(RADIANS(AL1562))))</f>
        <v>0</v>
      </c>
      <c r="AM1570">
        <f>IF(DEGREES(ACOS(SIN(RADIANS(G1570))*SIN(RADIANS(E1572))+COS(RADIANS(G1570))*COS(RADIANS(E1572))*COS(RADIANS(AM1562))))&gt;90,0,$F$4*$F$5/E1571^2*(SIN(RADIANS(G1570))*SIN(RADIANS(E1572))+COS(RADIANS(G1570))*COS(RADIANS(E1572))*COS(RADIANS(AM1562))))</f>
        <v>0</v>
      </c>
      <c r="AN1570">
        <f>IF(DEGREES(ACOS(SIN(RADIANS(G1570))*SIN(RADIANS(E1572))+COS(RADIANS(G1570))*COS(RADIANS(E1572))*COS(RADIANS(AN1562))))&gt;90,0,$F$4*$F$5/E1571^2*(SIN(RADIANS(G1570))*SIN(RADIANS(E1572))+COS(RADIANS(G1570))*COS(RADIANS(E1572))*COS(RADIANS(AN1562))))</f>
        <v>0</v>
      </c>
      <c r="AO1570">
        <f>IF(DEGREES(ACOS(SIN(RADIANS(G1570))*SIN(RADIANS(E1572))+COS(RADIANS(G1570))*COS(RADIANS(E1572))*COS(RADIANS(AO1562))))&gt;90,0,$F$4*$F$5/E1571^2*(SIN(RADIANS(G1570))*SIN(RADIANS(E1572))+COS(RADIANS(G1570))*COS(RADIANS(E1572))*COS(RADIANS(AO1562))))</f>
        <v>0</v>
      </c>
      <c r="AP1570">
        <f>IF(DEGREES(ACOS(SIN(RADIANS(G1570))*SIN(RADIANS(E1572))+COS(RADIANS(G1570))*COS(RADIANS(E1572))*COS(RADIANS(AP1562))))&gt;90,0,$F$4*$F$5/E1571^2*(SIN(RADIANS(G1570))*SIN(RADIANS(E1572))+COS(RADIANS(G1570))*COS(RADIANS(E1572))*COS(RADIANS(AP1562))))</f>
        <v>0</v>
      </c>
      <c r="AQ1570">
        <f>IF(DEGREES(ACOS(SIN(RADIANS(G1570))*SIN(RADIANS(E1572))+COS(RADIANS(G1570))*COS(RADIANS(E1572))*COS(RADIANS(AQ1562))))&gt;90,0,$F$4*$F$5/E1571^2*(SIN(RADIANS(G1570))*SIN(RADIANS(E1572))+COS(RADIANS(G1570))*COS(RADIANS(E1572))*COS(RADIANS(AQ1562))))</f>
        <v>0</v>
      </c>
      <c r="AR1570">
        <f>IF(DEGREES(ACOS(SIN(RADIANS(G1570))*SIN(RADIANS(E1572))+COS(RADIANS(G1570))*COS(RADIANS(E1572))*COS(RADIANS(AR1562))))&gt;90,0,$F$4*$F$5/E1571^2*(SIN(RADIANS(G1570))*SIN(RADIANS(E1572))+COS(RADIANS(G1570))*COS(RADIANS(E1572))*COS(RADIANS(AR1562))))</f>
        <v>0</v>
      </c>
    </row>
    <row r="1571" spans="2:44" x14ac:dyDescent="0.5">
      <c r="B1571" s="40" t="s">
        <v>785</v>
      </c>
      <c r="E1571">
        <f>$F$6*(1-$F$7^2)/(1+$F$7*COS(RADIANS(E1565)))</f>
        <v>0</v>
      </c>
      <c r="G1571">
        <v>20</v>
      </c>
      <c r="I1571">
        <f>IF(DEGREES(ACOS(SIN(RADIANS(G1571))*SIN(RADIANS(E1572))+COS(RADIANS(G1571))*COS(RADIANS(E1572))*COS(RADIANS(I1562))))&gt;90,0,$F$4*$F$5/E1571^2*(SIN(RADIANS(G1571))*SIN(RADIANS(E1572))+COS(RADIANS(G1571))*COS(RADIANS(E1572))*COS(RADIANS(I1562))))</f>
        <v>0</v>
      </c>
      <c r="J1571">
        <f>IF(DEGREES(ACOS(SIN(RADIANS(G1571))*SIN(RADIANS(E1572))+COS(RADIANS(G1571))*COS(RADIANS(E1572))*COS(RADIANS(J1562))))&gt;90,0,$F$4*$F$5/E1571^2*(SIN(RADIANS(G1571))*SIN(RADIANS(E1572))+COS(RADIANS(G1571))*COS(RADIANS(E1572))*COS(RADIANS(J1562))))</f>
        <v>0</v>
      </c>
      <c r="K1571">
        <f>IF(DEGREES(ACOS(SIN(RADIANS(G1571))*SIN(RADIANS(E1572))+COS(RADIANS(G1571))*COS(RADIANS(E1572))*COS(RADIANS(K1562))))&gt;90,0,$F$4*$F$5/E1571^2*(SIN(RADIANS(G1571))*SIN(RADIANS(E1572))+COS(RADIANS(G1571))*COS(RADIANS(E1572))*COS(RADIANS(K1562))))</f>
        <v>0</v>
      </c>
      <c r="L1571">
        <f>IF(DEGREES(ACOS(SIN(RADIANS(G1571))*SIN(RADIANS(E1572))+COS(RADIANS(G1571))*COS(RADIANS(E1572))*COS(RADIANS(L1562))))&gt;90,0,$F$4*$F$5/E1571^2*(SIN(RADIANS(G1571))*SIN(RADIANS(E1572))+COS(RADIANS(G1571))*COS(RADIANS(E1572))*COS(RADIANS(L1562))))</f>
        <v>0</v>
      </c>
      <c r="M1571">
        <f>IF(DEGREES(ACOS(SIN(RADIANS(G1571))*SIN(RADIANS(E1572))+COS(RADIANS(G1571))*COS(RADIANS(E1572))*COS(RADIANS(M1562))))&gt;90,0,$F$4*$F$5/E1571^2*(SIN(RADIANS(G1571))*SIN(RADIANS(E1572))+COS(RADIANS(G1571))*COS(RADIANS(E1572))*COS(RADIANS(M1562))))</f>
        <v>0</v>
      </c>
      <c r="N1571">
        <f>IF(DEGREES(ACOS(SIN(RADIANS(G1571))*SIN(RADIANS(E1572))+COS(RADIANS(G1571))*COS(RADIANS(E1572))*COS(RADIANS(N1562))))&gt;90,0,$F$4*$F$5/E1571^2*(SIN(RADIANS(G1571))*SIN(RADIANS(E1572))+COS(RADIANS(G1571))*COS(RADIANS(E1572))*COS(RADIANS(N1562))))</f>
        <v>0</v>
      </c>
      <c r="O1571">
        <f>IF(DEGREES(ACOS(SIN(RADIANS(G1571))*SIN(RADIANS(E1572))+COS(RADIANS(G1571))*COS(RADIANS(E1572))*COS(RADIANS(O1562))))&gt;90,0,$F$4*$F$5/E1571^2*(SIN(RADIANS(G1571))*SIN(RADIANS(E1572))+COS(RADIANS(G1571))*COS(RADIANS(E1572))*COS(RADIANS(O1562))))</f>
        <v>0</v>
      </c>
      <c r="P1571">
        <f>IF(DEGREES(ACOS(SIN(RADIANS(G1571))*SIN(RADIANS(E1572))+COS(RADIANS(G1571))*COS(RADIANS(E1572))*COS(RADIANS(P1562))))&gt;90,0,$F$4*$F$5/E1571^2*(SIN(RADIANS(G1571))*SIN(RADIANS(E1572))+COS(RADIANS(G1571))*COS(RADIANS(E1572))*COS(RADIANS(P1562))))</f>
        <v>0</v>
      </c>
      <c r="Q1571">
        <f>IF(DEGREES(ACOS(SIN(RADIANS(G1571))*SIN(RADIANS(E1572))+COS(RADIANS(G1571))*COS(RADIANS(E1572))*COS(RADIANS(Q1562))))&gt;90,0,$F$4*$F$5/E1571^2*(SIN(RADIANS(G1571))*SIN(RADIANS(E1572))+COS(RADIANS(G1571))*COS(RADIANS(E1572))*COS(RADIANS(Q1562))))</f>
        <v>0</v>
      </c>
      <c r="R1571" t="e">
        <f>IF(DEGREES(ACOS(SIN(RADIANS(G1571))*SIN(RADIANS(E1572))+COS(RADIANS(G1571))*COS(RADIANS(E1572))*COS(RADIANS(R1562))))&gt;90,0,$F$4*$F$5/E1571^2*(SIN(RADIANS(G1571))*SIN(RADIANS(E1572))+COS(RADIANS(G1571))*COS(RADIANS(E1572))*COS(RADIANS(R1562))))</f>
        <v>#DIV/0!</v>
      </c>
      <c r="S1571" t="e">
        <f>IF(DEGREES(ACOS(SIN(RADIANS(G1571))*SIN(RADIANS(E1572))+COS(RADIANS(G1571))*COS(RADIANS(E1572))*COS(RADIANS(S1562))))&gt;90,0,$F$4*$F$5/E1571^2*(SIN(RADIANS(G1571))*SIN(RADIANS(E1572))+COS(RADIANS(G1571))*COS(RADIANS(E1572))*COS(RADIANS(S1562))))</f>
        <v>#DIV/0!</v>
      </c>
      <c r="T1571" t="e">
        <f>IF(DEGREES(ACOS(SIN(RADIANS(G1571))*SIN(RADIANS(E1572))+COS(RADIANS(G1571))*COS(RADIANS(E1572))*COS(RADIANS(T1562))))&gt;90,0,$F$4*$F$5/E1571^2*(SIN(RADIANS(G1571))*SIN(RADIANS(E1572))+COS(RADIANS(G1571))*COS(RADIANS(E1572))*COS(RADIANS(T1562))))</f>
        <v>#DIV/0!</v>
      </c>
      <c r="U1571" t="e">
        <f>IF(DEGREES(ACOS(SIN(RADIANS(G1571))*SIN(RADIANS(E1572))+COS(RADIANS(G1571))*COS(RADIANS(E1572))*COS(RADIANS(U1562))))&gt;90,0,$F$4*$F$5/E1571^2*(SIN(RADIANS(G1571))*SIN(RADIANS(E1572))+COS(RADIANS(G1571))*COS(RADIANS(E1572))*COS(RADIANS(U1562))))</f>
        <v>#DIV/0!</v>
      </c>
      <c r="V1571" t="e">
        <f>IF(DEGREES(ACOS(SIN(RADIANS(G1571))*SIN(RADIANS(E1572))+COS(RADIANS(G1571))*COS(RADIANS(E1572))*COS(RADIANS(V1562))))&gt;90,0,$F$4*$F$5/E1571^2*(SIN(RADIANS(G1571))*SIN(RADIANS(E1572))+COS(RADIANS(G1571))*COS(RADIANS(E1572))*COS(RADIANS(V1562))))</f>
        <v>#DIV/0!</v>
      </c>
      <c r="W1571" t="e">
        <f>IF(DEGREES(ACOS(SIN(RADIANS(G1571))*SIN(RADIANS(E1572))+COS(RADIANS(G1571))*COS(RADIANS(E1572))*COS(RADIANS(W1562))))&gt;90,0,$F$4*$F$5/E1571^2*(SIN(RADIANS(G1571))*SIN(RADIANS(E1572))+COS(RADIANS(G1571))*COS(RADIANS(E1572))*COS(RADIANS(W1562))))</f>
        <v>#DIV/0!</v>
      </c>
      <c r="X1571" t="e">
        <f>IF(DEGREES(ACOS(SIN(RADIANS(G1571))*SIN(RADIANS(E1572))+COS(RADIANS(G1571))*COS(RADIANS(E1572))*COS(RADIANS(X1562))))&gt;90,0,$F$4*$F$5/E1571^2*(SIN(RADIANS(G1571))*SIN(RADIANS(E1572))+COS(RADIANS(G1571))*COS(RADIANS(E1572))*COS(RADIANS(X1562))))</f>
        <v>#DIV/0!</v>
      </c>
      <c r="Y1571" t="e">
        <f>IF(DEGREES(ACOS(SIN(RADIANS(G1571))*SIN(RADIANS(E1572))+COS(RADIANS(G1571))*COS(RADIANS(E1572))*COS(RADIANS(Y1562))))&gt;90,0,$F$4*$F$5/E1571^2*(SIN(RADIANS(G1571))*SIN(RADIANS(E1572))+COS(RADIANS(G1571))*COS(RADIANS(E1572))*COS(RADIANS(Y1562))))</f>
        <v>#DIV/0!</v>
      </c>
      <c r="Z1571" t="e">
        <f>IF(DEGREES(ACOS(SIN(RADIANS(G1571))*SIN(RADIANS(E1572))+COS(RADIANS(G1571))*COS(RADIANS(E1572))*COS(RADIANS(Z1562))))&gt;90,0,$F$4*$F$5/E1571^2*(SIN(RADIANS(G1571))*SIN(RADIANS(E1572))+COS(RADIANS(G1571))*COS(RADIANS(E1572))*COS(RADIANS(Z1562))))</f>
        <v>#DIV/0!</v>
      </c>
      <c r="AA1571" t="e">
        <f>IF(DEGREES(ACOS(SIN(RADIANS(G1571))*SIN(RADIANS(E1572))+COS(RADIANS(G1571))*COS(RADIANS(E1572))*COS(RADIANS(AA1562))))&gt;90,0,$F$4*$F$5/E1571^2*(SIN(RADIANS(G1571))*SIN(RADIANS(E1572))+COS(RADIANS(G1571))*COS(RADIANS(E1572))*COS(RADIANS(AA1562))))</f>
        <v>#DIV/0!</v>
      </c>
      <c r="AB1571" t="e">
        <f>IF(DEGREES(ACOS(SIN(RADIANS(G1571))*SIN(RADIANS(E1572))+COS(RADIANS(G1571))*COS(RADIANS(E1572))*COS(RADIANS(AB1562))))&gt;90,0,$F$4*$F$5/E1571^2*(SIN(RADIANS(G1571))*SIN(RADIANS(E1572))+COS(RADIANS(G1571))*COS(RADIANS(E1572))*COS(RADIANS(AB1562))))</f>
        <v>#DIV/0!</v>
      </c>
      <c r="AC1571" t="e">
        <f>IF(DEGREES(ACOS(SIN(RADIANS(G1571))*SIN(RADIANS(E1572))+COS(RADIANS(G1571))*COS(RADIANS(E1572))*COS(RADIANS(AC1562))))&gt;90,0,$F$4*$F$5/E1571^2*(SIN(RADIANS(G1571))*SIN(RADIANS(E1572))+COS(RADIANS(G1571))*COS(RADIANS(E1572))*COS(RADIANS(AC1562))))</f>
        <v>#DIV/0!</v>
      </c>
      <c r="AD1571" t="e">
        <f>IF(DEGREES(ACOS(SIN(RADIANS(G1571))*SIN(RADIANS(E1572))+COS(RADIANS(G1571))*COS(RADIANS(E1572))*COS(RADIANS(AD1562))))&gt;90,0,$F$4*$F$5/E1571^2*(SIN(RADIANS(G1571))*SIN(RADIANS(E1572))+COS(RADIANS(G1571))*COS(RADIANS(E1572))*COS(RADIANS(AD1562))))</f>
        <v>#DIV/0!</v>
      </c>
      <c r="AE1571" t="e">
        <f>IF(DEGREES(ACOS(SIN(RADIANS(G1571))*SIN(RADIANS(E1572))+COS(RADIANS(G1571))*COS(RADIANS(E1572))*COS(RADIANS(AE1562))))&gt;90,0,$F$4*$F$5/E1571^2*(SIN(RADIANS(G1571))*SIN(RADIANS(E1572))+COS(RADIANS(G1571))*COS(RADIANS(E1572))*COS(RADIANS(AE1562))))</f>
        <v>#DIV/0!</v>
      </c>
      <c r="AF1571" t="e">
        <f>IF(DEGREES(ACOS(SIN(RADIANS(G1571))*SIN(RADIANS(E1572))+COS(RADIANS(G1571))*COS(RADIANS(E1572))*COS(RADIANS(AF1562))))&gt;90,0,$F$4*$F$5/E1571^2*(SIN(RADIANS(G1571))*SIN(RADIANS(E1572))+COS(RADIANS(G1571))*COS(RADIANS(E1572))*COS(RADIANS(AF1562))))</f>
        <v>#DIV/0!</v>
      </c>
      <c r="AG1571" t="e">
        <f>IF(DEGREES(ACOS(SIN(RADIANS(G1571))*SIN(RADIANS(E1572))+COS(RADIANS(G1571))*COS(RADIANS(E1572))*COS(RADIANS(AG1562))))&gt;90,0,$F$4*$F$5/E1571^2*(SIN(RADIANS(G1571))*SIN(RADIANS(E1572))+COS(RADIANS(G1571))*COS(RADIANS(E1572))*COS(RADIANS(AG1562))))</f>
        <v>#DIV/0!</v>
      </c>
      <c r="AH1571" t="e">
        <f>IF(DEGREES(ACOS(SIN(RADIANS(G1571))*SIN(RADIANS(E1572))+COS(RADIANS(G1571))*COS(RADIANS(E1572))*COS(RADIANS(AH1562))))&gt;90,0,$F$4*$F$5/E1571^2*(SIN(RADIANS(G1571))*SIN(RADIANS(E1572))+COS(RADIANS(G1571))*COS(RADIANS(E1572))*COS(RADIANS(AH1562))))</f>
        <v>#DIV/0!</v>
      </c>
      <c r="AI1571" t="e">
        <f>IF(DEGREES(ACOS(SIN(RADIANS(G1571))*SIN(RADIANS(E1572))+COS(RADIANS(G1571))*COS(RADIANS(E1572))*COS(RADIANS(AI1562))))&gt;90,0,$F$4*$F$5/E1571^2*(SIN(RADIANS(G1571))*SIN(RADIANS(E1572))+COS(RADIANS(G1571))*COS(RADIANS(E1572))*COS(RADIANS(AI1562))))</f>
        <v>#DIV/0!</v>
      </c>
      <c r="AJ1571" t="e">
        <f>IF(DEGREES(ACOS(SIN(RADIANS(G1571))*SIN(RADIANS(E1572))+COS(RADIANS(G1571))*COS(RADIANS(E1572))*COS(RADIANS(AJ1562))))&gt;90,0,$F$4*$F$5/E1571^2*(SIN(RADIANS(G1571))*SIN(RADIANS(E1572))+COS(RADIANS(G1571))*COS(RADIANS(E1572))*COS(RADIANS(AJ1562))))</f>
        <v>#DIV/0!</v>
      </c>
      <c r="AK1571">
        <f>IF(DEGREES(ACOS(SIN(RADIANS(G1571))*SIN(RADIANS(E1572))+COS(RADIANS(G1571))*COS(RADIANS(E1572))*COS(RADIANS(AK1562))))&gt;90,0,$F$4*$F$5/E1571^2*(SIN(RADIANS(G1571))*SIN(RADIANS(E1572))+COS(RADIANS(G1571))*COS(RADIANS(E1572))*COS(RADIANS(AK1562))))</f>
        <v>0</v>
      </c>
      <c r="AL1571">
        <f>IF(DEGREES(ACOS(SIN(RADIANS(G1571))*SIN(RADIANS(E1572))+COS(RADIANS(G1571))*COS(RADIANS(E1572))*COS(RADIANS(AL1562))))&gt;90,0,$F$4*$F$5/E1571^2*(SIN(RADIANS(G1571))*SIN(RADIANS(E1572))+COS(RADIANS(G1571))*COS(RADIANS(E1572))*COS(RADIANS(AL1562))))</f>
        <v>0</v>
      </c>
      <c r="AM1571">
        <f>IF(DEGREES(ACOS(SIN(RADIANS(G1571))*SIN(RADIANS(E1572))+COS(RADIANS(G1571))*COS(RADIANS(E1572))*COS(RADIANS(AM1562))))&gt;90,0,$F$4*$F$5/E1571^2*(SIN(RADIANS(G1571))*SIN(RADIANS(E1572))+COS(RADIANS(G1571))*COS(RADIANS(E1572))*COS(RADIANS(AM1562))))</f>
        <v>0</v>
      </c>
      <c r="AN1571">
        <f>IF(DEGREES(ACOS(SIN(RADIANS(G1571))*SIN(RADIANS(E1572))+COS(RADIANS(G1571))*COS(RADIANS(E1572))*COS(RADIANS(AN1562))))&gt;90,0,$F$4*$F$5/E1571^2*(SIN(RADIANS(G1571))*SIN(RADIANS(E1572))+COS(RADIANS(G1571))*COS(RADIANS(E1572))*COS(RADIANS(AN1562))))</f>
        <v>0</v>
      </c>
      <c r="AO1571">
        <f>IF(DEGREES(ACOS(SIN(RADIANS(G1571))*SIN(RADIANS(E1572))+COS(RADIANS(G1571))*COS(RADIANS(E1572))*COS(RADIANS(AO1562))))&gt;90,0,$F$4*$F$5/E1571^2*(SIN(RADIANS(G1571))*SIN(RADIANS(E1572))+COS(RADIANS(G1571))*COS(RADIANS(E1572))*COS(RADIANS(AO1562))))</f>
        <v>0</v>
      </c>
      <c r="AP1571">
        <f>IF(DEGREES(ACOS(SIN(RADIANS(G1571))*SIN(RADIANS(E1572))+COS(RADIANS(G1571))*COS(RADIANS(E1572))*COS(RADIANS(AP1562))))&gt;90,0,$F$4*$F$5/E1571^2*(SIN(RADIANS(G1571))*SIN(RADIANS(E1572))+COS(RADIANS(G1571))*COS(RADIANS(E1572))*COS(RADIANS(AP1562))))</f>
        <v>0</v>
      </c>
      <c r="AQ1571">
        <f>IF(DEGREES(ACOS(SIN(RADIANS(G1571))*SIN(RADIANS(E1572))+COS(RADIANS(G1571))*COS(RADIANS(E1572))*COS(RADIANS(AQ1562))))&gt;90,0,$F$4*$F$5/E1571^2*(SIN(RADIANS(G1571))*SIN(RADIANS(E1572))+COS(RADIANS(G1571))*COS(RADIANS(E1572))*COS(RADIANS(AQ1562))))</f>
        <v>0</v>
      </c>
      <c r="AR1571">
        <f>IF(DEGREES(ACOS(SIN(RADIANS(G1571))*SIN(RADIANS(E1572))+COS(RADIANS(G1571))*COS(RADIANS(E1572))*COS(RADIANS(AR1562))))&gt;90,0,$F$4*$F$5/E1571^2*(SIN(RADIANS(G1571))*SIN(RADIANS(E1572))+COS(RADIANS(G1571))*COS(RADIANS(E1572))*COS(RADIANS(AR1562))))</f>
        <v>0</v>
      </c>
    </row>
    <row r="1572" spans="2:44" x14ac:dyDescent="0.5">
      <c r="B1572" s="40" t="s">
        <v>735</v>
      </c>
      <c r="E1572">
        <f>IF($F$8&gt;90,180-$F$8,$F$8)*SIN(RADIANS(E1566))</f>
        <v>0</v>
      </c>
      <c r="G1572">
        <v>10</v>
      </c>
      <c r="I1572">
        <f>IF(DEGREES(ACOS(SIN(RADIANS(G1572))*SIN(RADIANS(E1572))+COS(RADIANS(G1572))*COS(RADIANS(E1572))*COS(RADIANS(I1562))))&gt;90,0,$F$4*$F$5/E1571^2*(SIN(RADIANS(G1572))*SIN(RADIANS(E1572))+COS(RADIANS(G1572))*COS(RADIANS(E1572))*COS(RADIANS(I1562))))</f>
        <v>0</v>
      </c>
      <c r="J1572">
        <f>IF(DEGREES(ACOS(SIN(RADIANS(G1572))*SIN(RADIANS(E1572))+COS(RADIANS(G1572))*COS(RADIANS(E1572))*COS(RADIANS(J1562))))&gt;90,0,$F$4*$F$5/E1571^2*(SIN(RADIANS(G1572))*SIN(RADIANS(E1572))+COS(RADIANS(G1572))*COS(RADIANS(E1572))*COS(RADIANS(J1562))))</f>
        <v>0</v>
      </c>
      <c r="K1572">
        <f>IF(DEGREES(ACOS(SIN(RADIANS(G1572))*SIN(RADIANS(E1572))+COS(RADIANS(G1572))*COS(RADIANS(E1572))*COS(RADIANS(K1562))))&gt;90,0,$F$4*$F$5/E1571^2*(SIN(RADIANS(G1572))*SIN(RADIANS(E1572))+COS(RADIANS(G1572))*COS(RADIANS(E1572))*COS(RADIANS(K1562))))</f>
        <v>0</v>
      </c>
      <c r="L1572">
        <f>IF(DEGREES(ACOS(SIN(RADIANS(G1572))*SIN(RADIANS(E1572))+COS(RADIANS(G1572))*COS(RADIANS(E1572))*COS(RADIANS(L1562))))&gt;90,0,$F$4*$F$5/E1571^2*(SIN(RADIANS(G1572))*SIN(RADIANS(E1572))+COS(RADIANS(G1572))*COS(RADIANS(E1572))*COS(RADIANS(L1562))))</f>
        <v>0</v>
      </c>
      <c r="M1572">
        <f>IF(DEGREES(ACOS(SIN(RADIANS(G1572))*SIN(RADIANS(E1572))+COS(RADIANS(G1572))*COS(RADIANS(E1572))*COS(RADIANS(M1562))))&gt;90,0,$F$4*$F$5/E1571^2*(SIN(RADIANS(G1572))*SIN(RADIANS(E1572))+COS(RADIANS(G1572))*COS(RADIANS(E1572))*COS(RADIANS(M1562))))</f>
        <v>0</v>
      </c>
      <c r="N1572">
        <f>IF(DEGREES(ACOS(SIN(RADIANS(G1572))*SIN(RADIANS(E1572))+COS(RADIANS(G1572))*COS(RADIANS(E1572))*COS(RADIANS(N1562))))&gt;90,0,$F$4*$F$5/E1571^2*(SIN(RADIANS(G1572))*SIN(RADIANS(E1572))+COS(RADIANS(G1572))*COS(RADIANS(E1572))*COS(RADIANS(N1562))))</f>
        <v>0</v>
      </c>
      <c r="O1572">
        <f>IF(DEGREES(ACOS(SIN(RADIANS(G1572))*SIN(RADIANS(E1572))+COS(RADIANS(G1572))*COS(RADIANS(E1572))*COS(RADIANS(O1562))))&gt;90,0,$F$4*$F$5/E1571^2*(SIN(RADIANS(G1572))*SIN(RADIANS(E1572))+COS(RADIANS(G1572))*COS(RADIANS(E1572))*COS(RADIANS(O1562))))</f>
        <v>0</v>
      </c>
      <c r="P1572">
        <f>IF(DEGREES(ACOS(SIN(RADIANS(G1572))*SIN(RADIANS(E1572))+COS(RADIANS(G1572))*COS(RADIANS(E1572))*COS(RADIANS(P1562))))&gt;90,0,$F$4*$F$5/E1571^2*(SIN(RADIANS(G1572))*SIN(RADIANS(E1572))+COS(RADIANS(G1572))*COS(RADIANS(E1572))*COS(RADIANS(P1562))))</f>
        <v>0</v>
      </c>
      <c r="Q1572">
        <f>IF(DEGREES(ACOS(SIN(RADIANS(G1572))*SIN(RADIANS(E1572))+COS(RADIANS(G1572))*COS(RADIANS(E1572))*COS(RADIANS(Q1562))))&gt;90,0,$F$4*$F$5/E1571^2*(SIN(RADIANS(G1572))*SIN(RADIANS(E1572))+COS(RADIANS(G1572))*COS(RADIANS(E1572))*COS(RADIANS(Q1562))))</f>
        <v>0</v>
      </c>
      <c r="R1572" t="e">
        <f>IF(DEGREES(ACOS(SIN(RADIANS(G1572))*SIN(RADIANS(E1572))+COS(RADIANS(G1572))*COS(RADIANS(E1572))*COS(RADIANS(R1562))))&gt;90,0,$F$4*$F$5/E1571^2*(SIN(RADIANS(G1572))*SIN(RADIANS(E1572))+COS(RADIANS(G1572))*COS(RADIANS(E1572))*COS(RADIANS(R1562))))</f>
        <v>#DIV/0!</v>
      </c>
      <c r="S1572" t="e">
        <f>IF(DEGREES(ACOS(SIN(RADIANS(G1572))*SIN(RADIANS(E1572))+COS(RADIANS(G1572))*COS(RADIANS(E1572))*COS(RADIANS(S1562))))&gt;90,0,$F$4*$F$5/E1571^2*(SIN(RADIANS(G1572))*SIN(RADIANS(E1572))+COS(RADIANS(G1572))*COS(RADIANS(E1572))*COS(RADIANS(S1562))))</f>
        <v>#DIV/0!</v>
      </c>
      <c r="T1572" t="e">
        <f>IF(DEGREES(ACOS(SIN(RADIANS(G1572))*SIN(RADIANS(E1572))+COS(RADIANS(G1572))*COS(RADIANS(E1572))*COS(RADIANS(T1562))))&gt;90,0,$F$4*$F$5/E1571^2*(SIN(RADIANS(G1572))*SIN(RADIANS(E1572))+COS(RADIANS(G1572))*COS(RADIANS(E1572))*COS(RADIANS(T1562))))</f>
        <v>#DIV/0!</v>
      </c>
      <c r="U1572" t="e">
        <f>IF(DEGREES(ACOS(SIN(RADIANS(G1572))*SIN(RADIANS(E1572))+COS(RADIANS(G1572))*COS(RADIANS(E1572))*COS(RADIANS(U1562))))&gt;90,0,$F$4*$F$5/E1571^2*(SIN(RADIANS(G1572))*SIN(RADIANS(E1572))+COS(RADIANS(G1572))*COS(RADIANS(E1572))*COS(RADIANS(U1562))))</f>
        <v>#DIV/0!</v>
      </c>
      <c r="V1572" t="e">
        <f>IF(DEGREES(ACOS(SIN(RADIANS(G1572))*SIN(RADIANS(E1572))+COS(RADIANS(G1572))*COS(RADIANS(E1572))*COS(RADIANS(V1562))))&gt;90,0,$F$4*$F$5/E1571^2*(SIN(RADIANS(G1572))*SIN(RADIANS(E1572))+COS(RADIANS(G1572))*COS(RADIANS(E1572))*COS(RADIANS(V1562))))</f>
        <v>#DIV/0!</v>
      </c>
      <c r="W1572" t="e">
        <f>IF(DEGREES(ACOS(SIN(RADIANS(G1572))*SIN(RADIANS(E1572))+COS(RADIANS(G1572))*COS(RADIANS(E1572))*COS(RADIANS(W1562))))&gt;90,0,$F$4*$F$5/E1571^2*(SIN(RADIANS(G1572))*SIN(RADIANS(E1572))+COS(RADIANS(G1572))*COS(RADIANS(E1572))*COS(RADIANS(W1562))))</f>
        <v>#DIV/0!</v>
      </c>
      <c r="X1572" t="e">
        <f>IF(DEGREES(ACOS(SIN(RADIANS(G1572))*SIN(RADIANS(E1572))+COS(RADIANS(G1572))*COS(RADIANS(E1572))*COS(RADIANS(X1562))))&gt;90,0,$F$4*$F$5/E1571^2*(SIN(RADIANS(G1572))*SIN(RADIANS(E1572))+COS(RADIANS(G1572))*COS(RADIANS(E1572))*COS(RADIANS(X1562))))</f>
        <v>#DIV/0!</v>
      </c>
      <c r="Y1572" t="e">
        <f>IF(DEGREES(ACOS(SIN(RADIANS(G1572))*SIN(RADIANS(E1572))+COS(RADIANS(G1572))*COS(RADIANS(E1572))*COS(RADIANS(Y1562))))&gt;90,0,$F$4*$F$5/E1571^2*(SIN(RADIANS(G1572))*SIN(RADIANS(E1572))+COS(RADIANS(G1572))*COS(RADIANS(E1572))*COS(RADIANS(Y1562))))</f>
        <v>#DIV/0!</v>
      </c>
      <c r="Z1572" t="e">
        <f>IF(DEGREES(ACOS(SIN(RADIANS(G1572))*SIN(RADIANS(E1572))+COS(RADIANS(G1572))*COS(RADIANS(E1572))*COS(RADIANS(Z1562))))&gt;90,0,$F$4*$F$5/E1571^2*(SIN(RADIANS(G1572))*SIN(RADIANS(E1572))+COS(RADIANS(G1572))*COS(RADIANS(E1572))*COS(RADIANS(Z1562))))</f>
        <v>#DIV/0!</v>
      </c>
      <c r="AA1572" t="e">
        <f>IF(DEGREES(ACOS(SIN(RADIANS(G1572))*SIN(RADIANS(E1572))+COS(RADIANS(G1572))*COS(RADIANS(E1572))*COS(RADIANS(AA1562))))&gt;90,0,$F$4*$F$5/E1571^2*(SIN(RADIANS(G1572))*SIN(RADIANS(E1572))+COS(RADIANS(G1572))*COS(RADIANS(E1572))*COS(RADIANS(AA1562))))</f>
        <v>#DIV/0!</v>
      </c>
      <c r="AB1572" t="e">
        <f>IF(DEGREES(ACOS(SIN(RADIANS(G1572))*SIN(RADIANS(E1572))+COS(RADIANS(G1572))*COS(RADIANS(E1572))*COS(RADIANS(AB1562))))&gt;90,0,$F$4*$F$5/E1571^2*(SIN(RADIANS(G1572))*SIN(RADIANS(E1572))+COS(RADIANS(G1572))*COS(RADIANS(E1572))*COS(RADIANS(AB1562))))</f>
        <v>#DIV/0!</v>
      </c>
      <c r="AC1572" t="e">
        <f>IF(DEGREES(ACOS(SIN(RADIANS(G1572))*SIN(RADIANS(E1572))+COS(RADIANS(G1572))*COS(RADIANS(E1572))*COS(RADIANS(AC1562))))&gt;90,0,$F$4*$F$5/E1571^2*(SIN(RADIANS(G1572))*SIN(RADIANS(E1572))+COS(RADIANS(G1572))*COS(RADIANS(E1572))*COS(RADIANS(AC1562))))</f>
        <v>#DIV/0!</v>
      </c>
      <c r="AD1572" t="e">
        <f>IF(DEGREES(ACOS(SIN(RADIANS(G1572))*SIN(RADIANS(E1572))+COS(RADIANS(G1572))*COS(RADIANS(E1572))*COS(RADIANS(AD1562))))&gt;90,0,$F$4*$F$5/E1571^2*(SIN(RADIANS(G1572))*SIN(RADIANS(E1572))+COS(RADIANS(G1572))*COS(RADIANS(E1572))*COS(RADIANS(AD1562))))</f>
        <v>#DIV/0!</v>
      </c>
      <c r="AE1572" t="e">
        <f>IF(DEGREES(ACOS(SIN(RADIANS(G1572))*SIN(RADIANS(E1572))+COS(RADIANS(G1572))*COS(RADIANS(E1572))*COS(RADIANS(AE1562))))&gt;90,0,$F$4*$F$5/E1571^2*(SIN(RADIANS(G1572))*SIN(RADIANS(E1572))+COS(RADIANS(G1572))*COS(RADIANS(E1572))*COS(RADIANS(AE1562))))</f>
        <v>#DIV/0!</v>
      </c>
      <c r="AF1572" t="e">
        <f>IF(DEGREES(ACOS(SIN(RADIANS(G1572))*SIN(RADIANS(E1572))+COS(RADIANS(G1572))*COS(RADIANS(E1572))*COS(RADIANS(AF1562))))&gt;90,0,$F$4*$F$5/E1571^2*(SIN(RADIANS(G1572))*SIN(RADIANS(E1572))+COS(RADIANS(G1572))*COS(RADIANS(E1572))*COS(RADIANS(AF1562))))</f>
        <v>#DIV/0!</v>
      </c>
      <c r="AG1572" t="e">
        <f>IF(DEGREES(ACOS(SIN(RADIANS(G1572))*SIN(RADIANS(E1572))+COS(RADIANS(G1572))*COS(RADIANS(E1572))*COS(RADIANS(AG1562))))&gt;90,0,$F$4*$F$5/E1571^2*(SIN(RADIANS(G1572))*SIN(RADIANS(E1572))+COS(RADIANS(G1572))*COS(RADIANS(E1572))*COS(RADIANS(AG1562))))</f>
        <v>#DIV/0!</v>
      </c>
      <c r="AH1572" t="e">
        <f>IF(DEGREES(ACOS(SIN(RADIANS(G1572))*SIN(RADIANS(E1572))+COS(RADIANS(G1572))*COS(RADIANS(E1572))*COS(RADIANS(AH1562))))&gt;90,0,$F$4*$F$5/E1571^2*(SIN(RADIANS(G1572))*SIN(RADIANS(E1572))+COS(RADIANS(G1572))*COS(RADIANS(E1572))*COS(RADIANS(AH1562))))</f>
        <v>#DIV/0!</v>
      </c>
      <c r="AI1572" t="e">
        <f>IF(DEGREES(ACOS(SIN(RADIANS(G1572))*SIN(RADIANS(E1572))+COS(RADIANS(G1572))*COS(RADIANS(E1572))*COS(RADIANS(AI1562))))&gt;90,0,$F$4*$F$5/E1571^2*(SIN(RADIANS(G1572))*SIN(RADIANS(E1572))+COS(RADIANS(G1572))*COS(RADIANS(E1572))*COS(RADIANS(AI1562))))</f>
        <v>#DIV/0!</v>
      </c>
      <c r="AJ1572" t="e">
        <f>IF(DEGREES(ACOS(SIN(RADIANS(G1572))*SIN(RADIANS(E1572))+COS(RADIANS(G1572))*COS(RADIANS(E1572))*COS(RADIANS(AJ1562))))&gt;90,0,$F$4*$F$5/E1571^2*(SIN(RADIANS(G1572))*SIN(RADIANS(E1572))+COS(RADIANS(G1572))*COS(RADIANS(E1572))*COS(RADIANS(AJ1562))))</f>
        <v>#DIV/0!</v>
      </c>
      <c r="AK1572">
        <f>IF(DEGREES(ACOS(SIN(RADIANS(G1572))*SIN(RADIANS(E1572))+COS(RADIANS(G1572))*COS(RADIANS(E1572))*COS(RADIANS(AK1562))))&gt;90,0,$F$4*$F$5/E1571^2*(SIN(RADIANS(G1572))*SIN(RADIANS(E1572))+COS(RADIANS(G1572))*COS(RADIANS(E1572))*COS(RADIANS(AK1562))))</f>
        <v>0</v>
      </c>
      <c r="AL1572">
        <f>IF(DEGREES(ACOS(SIN(RADIANS(G1572))*SIN(RADIANS(E1572))+COS(RADIANS(G1572))*COS(RADIANS(E1572))*COS(RADIANS(AL1562))))&gt;90,0,$F$4*$F$5/E1571^2*(SIN(RADIANS(G1572))*SIN(RADIANS(E1572))+COS(RADIANS(G1572))*COS(RADIANS(E1572))*COS(RADIANS(AL1562))))</f>
        <v>0</v>
      </c>
      <c r="AM1572">
        <f>IF(DEGREES(ACOS(SIN(RADIANS(G1572))*SIN(RADIANS(E1572))+COS(RADIANS(G1572))*COS(RADIANS(E1572))*COS(RADIANS(AM1562))))&gt;90,0,$F$4*$F$5/E1571^2*(SIN(RADIANS(G1572))*SIN(RADIANS(E1572))+COS(RADIANS(G1572))*COS(RADIANS(E1572))*COS(RADIANS(AM1562))))</f>
        <v>0</v>
      </c>
      <c r="AN1572">
        <f>IF(DEGREES(ACOS(SIN(RADIANS(G1572))*SIN(RADIANS(E1572))+COS(RADIANS(G1572))*COS(RADIANS(E1572))*COS(RADIANS(AN1562))))&gt;90,0,$F$4*$F$5/E1571^2*(SIN(RADIANS(G1572))*SIN(RADIANS(E1572))+COS(RADIANS(G1572))*COS(RADIANS(E1572))*COS(RADIANS(AN1562))))</f>
        <v>0</v>
      </c>
      <c r="AO1572">
        <f>IF(DEGREES(ACOS(SIN(RADIANS(G1572))*SIN(RADIANS(E1572))+COS(RADIANS(G1572))*COS(RADIANS(E1572))*COS(RADIANS(AO1562))))&gt;90,0,$F$4*$F$5/E1571^2*(SIN(RADIANS(G1572))*SIN(RADIANS(E1572))+COS(RADIANS(G1572))*COS(RADIANS(E1572))*COS(RADIANS(AO1562))))</f>
        <v>0</v>
      </c>
      <c r="AP1572">
        <f>IF(DEGREES(ACOS(SIN(RADIANS(G1572))*SIN(RADIANS(E1572))+COS(RADIANS(G1572))*COS(RADIANS(E1572))*COS(RADIANS(AP1562))))&gt;90,0,$F$4*$F$5/E1571^2*(SIN(RADIANS(G1572))*SIN(RADIANS(E1572))+COS(RADIANS(G1572))*COS(RADIANS(E1572))*COS(RADIANS(AP1562))))</f>
        <v>0</v>
      </c>
      <c r="AQ1572">
        <f>IF(DEGREES(ACOS(SIN(RADIANS(G1572))*SIN(RADIANS(E1572))+COS(RADIANS(G1572))*COS(RADIANS(E1572))*COS(RADIANS(AQ1562))))&gt;90,0,$F$4*$F$5/E1571^2*(SIN(RADIANS(G1572))*SIN(RADIANS(E1572))+COS(RADIANS(G1572))*COS(RADIANS(E1572))*COS(RADIANS(AQ1562))))</f>
        <v>0</v>
      </c>
      <c r="AR1572">
        <f>IF(DEGREES(ACOS(SIN(RADIANS(G1572))*SIN(RADIANS(E1572))+COS(RADIANS(G1572))*COS(RADIANS(E1572))*COS(RADIANS(AR1562))))&gt;90,0,$F$4*$F$5/E1571^2*(SIN(RADIANS(G1572))*SIN(RADIANS(E1572))+COS(RADIANS(G1572))*COS(RADIANS(E1572))*COS(RADIANS(AR1562))))</f>
        <v>0</v>
      </c>
    </row>
    <row r="1573" spans="2:44" x14ac:dyDescent="0.5">
      <c r="B1573" s="40" t="s">
        <v>786</v>
      </c>
      <c r="E1573">
        <f>IF($F$10=0,IF(E1564&lt;360,E1564,E1564-360),($F$10+1)*E1564)</f>
        <v>300</v>
      </c>
      <c r="G1573">
        <v>0</v>
      </c>
      <c r="I1573">
        <f>IF(DEGREES(ACOS(SIN(RADIANS(G1573))*SIN(RADIANS(E1572))+COS(RADIANS(G1573))*COS(RADIANS(E1572))*COS(RADIANS(I1562))))&gt;90,0,$F$4*$F$5/E1571^2*(SIN(RADIANS(G1573))*SIN(RADIANS(E1572))+COS(RADIANS(G1573))*COS(RADIANS(E1572))*COS(RADIANS(I1562))))</f>
        <v>0</v>
      </c>
      <c r="J1573">
        <f>IF(DEGREES(ACOS(SIN(RADIANS(G1573))*SIN(RADIANS(E1572))+COS(RADIANS(G1573))*COS(RADIANS(E1572))*COS(RADIANS(J1562))))&gt;90,0,$F$4*$F$5/E1571^2*(SIN(RADIANS(G1573))*SIN(RADIANS(E1572))+COS(RADIANS(G1573))*COS(RADIANS(E1572))*COS(RADIANS(J1562))))</f>
        <v>0</v>
      </c>
      <c r="K1573">
        <f>IF(DEGREES(ACOS(SIN(RADIANS(G1573))*SIN(RADIANS(E1572))+COS(RADIANS(G1573))*COS(RADIANS(E1572))*COS(RADIANS(K1562))))&gt;90,0,$F$4*$F$5/E1571^2*(SIN(RADIANS(G1573))*SIN(RADIANS(E1572))+COS(RADIANS(G1573))*COS(RADIANS(E1572))*COS(RADIANS(K1562))))</f>
        <v>0</v>
      </c>
      <c r="L1573">
        <f>IF(DEGREES(ACOS(SIN(RADIANS(G1573))*SIN(RADIANS(E1572))+COS(RADIANS(G1573))*COS(RADIANS(E1572))*COS(RADIANS(L1562))))&gt;90,0,$F$4*$F$5/E1571^2*(SIN(RADIANS(G1573))*SIN(RADIANS(E1572))+COS(RADIANS(G1573))*COS(RADIANS(E1572))*COS(RADIANS(L1562))))</f>
        <v>0</v>
      </c>
      <c r="M1573">
        <f>IF(DEGREES(ACOS(SIN(RADIANS(G1573))*SIN(RADIANS(E1572))+COS(RADIANS(G1573))*COS(RADIANS(E1572))*COS(RADIANS(M1562))))&gt;90,0,$F$4*$F$5/E1571^2*(SIN(RADIANS(G1573))*SIN(RADIANS(E1572))+COS(RADIANS(G1573))*COS(RADIANS(E1572))*COS(RADIANS(M1562))))</f>
        <v>0</v>
      </c>
      <c r="N1573">
        <f>IF(DEGREES(ACOS(SIN(RADIANS(G1573))*SIN(RADIANS(E1572))+COS(RADIANS(G1573))*COS(RADIANS(E1572))*COS(RADIANS(N1562))))&gt;90,0,$F$4*$F$5/E1571^2*(SIN(RADIANS(G1573))*SIN(RADIANS(E1572))+COS(RADIANS(G1573))*COS(RADIANS(E1572))*COS(RADIANS(N1562))))</f>
        <v>0</v>
      </c>
      <c r="O1573">
        <f>IF(DEGREES(ACOS(SIN(RADIANS(G1573))*SIN(RADIANS(E1572))+COS(RADIANS(G1573))*COS(RADIANS(E1572))*COS(RADIANS(O1562))))&gt;90,0,$F$4*$F$5/E1571^2*(SIN(RADIANS(G1573))*SIN(RADIANS(E1572))+COS(RADIANS(G1573))*COS(RADIANS(E1572))*COS(RADIANS(O1562))))</f>
        <v>0</v>
      </c>
      <c r="P1573">
        <f>IF(DEGREES(ACOS(SIN(RADIANS(G1573))*SIN(RADIANS(E1572))+COS(RADIANS(G1573))*COS(RADIANS(E1572))*COS(RADIANS(P1562))))&gt;90,0,$F$4*$F$5/E1571^2*(SIN(RADIANS(G1573))*SIN(RADIANS(E1572))+COS(RADIANS(G1573))*COS(RADIANS(E1572))*COS(RADIANS(P1562))))</f>
        <v>0</v>
      </c>
      <c r="Q1573">
        <f>IF(DEGREES(ACOS(SIN(RADIANS(G1573))*SIN(RADIANS(E1572))+COS(RADIANS(G1573))*COS(RADIANS(E1572))*COS(RADIANS(Q1562))))&gt;90,0,$F$4*$F$5/E1571^2*(SIN(RADIANS(G1573))*SIN(RADIANS(E1572))+COS(RADIANS(G1573))*COS(RADIANS(E1572))*COS(RADIANS(Q1562))))</f>
        <v>0</v>
      </c>
      <c r="R1573" t="e">
        <f>IF(DEGREES(ACOS(SIN(RADIANS(G1573))*SIN(RADIANS(E1572))+COS(RADIANS(G1573))*COS(RADIANS(E1572))*COS(RADIANS(R1562))))&gt;90,0,$F$4*$F$5/E1571^2*(SIN(RADIANS(G1573))*SIN(RADIANS(E1572))+COS(RADIANS(G1573))*COS(RADIANS(E1572))*COS(RADIANS(R1562))))</f>
        <v>#DIV/0!</v>
      </c>
      <c r="S1573" t="e">
        <f>IF(DEGREES(ACOS(SIN(RADIANS(G1573))*SIN(RADIANS(E1572))+COS(RADIANS(G1573))*COS(RADIANS(E1572))*COS(RADIANS(S1562))))&gt;90,0,$F$4*$F$5/E1571^2*(SIN(RADIANS(G1573))*SIN(RADIANS(E1572))+COS(RADIANS(G1573))*COS(RADIANS(E1572))*COS(RADIANS(S1562))))</f>
        <v>#DIV/0!</v>
      </c>
      <c r="T1573" t="e">
        <f>IF(DEGREES(ACOS(SIN(RADIANS(G1573))*SIN(RADIANS(E1572))+COS(RADIANS(G1573))*COS(RADIANS(E1572))*COS(RADIANS(T1562))))&gt;90,0,$F$4*$F$5/E1571^2*(SIN(RADIANS(G1573))*SIN(RADIANS(E1572))+COS(RADIANS(G1573))*COS(RADIANS(E1572))*COS(RADIANS(T1562))))</f>
        <v>#DIV/0!</v>
      </c>
      <c r="U1573" t="e">
        <f>IF(DEGREES(ACOS(SIN(RADIANS(G1573))*SIN(RADIANS(E1572))+COS(RADIANS(G1573))*COS(RADIANS(E1572))*COS(RADIANS(U1562))))&gt;90,0,$F$4*$F$5/E1571^2*(SIN(RADIANS(G1573))*SIN(RADIANS(E1572))+COS(RADIANS(G1573))*COS(RADIANS(E1572))*COS(RADIANS(U1562))))</f>
        <v>#DIV/0!</v>
      </c>
      <c r="V1573" t="e">
        <f>IF(DEGREES(ACOS(SIN(RADIANS(G1573))*SIN(RADIANS(E1572))+COS(RADIANS(G1573))*COS(RADIANS(E1572))*COS(RADIANS(V1562))))&gt;90,0,$F$4*$F$5/E1571^2*(SIN(RADIANS(G1573))*SIN(RADIANS(E1572))+COS(RADIANS(G1573))*COS(RADIANS(E1572))*COS(RADIANS(V1562))))</f>
        <v>#DIV/0!</v>
      </c>
      <c r="W1573" t="e">
        <f>IF(DEGREES(ACOS(SIN(RADIANS(G1573))*SIN(RADIANS(E1572))+COS(RADIANS(G1573))*COS(RADIANS(E1572))*COS(RADIANS(W1562))))&gt;90,0,$F$4*$F$5/E1571^2*(SIN(RADIANS(G1573))*SIN(RADIANS(E1572))+COS(RADIANS(G1573))*COS(RADIANS(E1572))*COS(RADIANS(W1562))))</f>
        <v>#DIV/0!</v>
      </c>
      <c r="X1573" t="e">
        <f>IF(DEGREES(ACOS(SIN(RADIANS(G1573))*SIN(RADIANS(E1572))+COS(RADIANS(G1573))*COS(RADIANS(E1572))*COS(RADIANS(X1562))))&gt;90,0,$F$4*$F$5/E1571^2*(SIN(RADIANS(G1573))*SIN(RADIANS(E1572))+COS(RADIANS(G1573))*COS(RADIANS(E1572))*COS(RADIANS(X1562))))</f>
        <v>#DIV/0!</v>
      </c>
      <c r="Y1573" t="e">
        <f>IF(DEGREES(ACOS(SIN(RADIANS(G1573))*SIN(RADIANS(E1572))+COS(RADIANS(G1573))*COS(RADIANS(E1572))*COS(RADIANS(Y1562))))&gt;90,0,$F$4*$F$5/E1571^2*(SIN(RADIANS(G1573))*SIN(RADIANS(E1572))+COS(RADIANS(G1573))*COS(RADIANS(E1572))*COS(RADIANS(Y1562))))</f>
        <v>#DIV/0!</v>
      </c>
      <c r="Z1573" t="e">
        <f>IF(DEGREES(ACOS(SIN(RADIANS(G1573))*SIN(RADIANS(E1572))+COS(RADIANS(G1573))*COS(RADIANS(E1572))*COS(RADIANS(Z1562))))&gt;90,0,$F$4*$F$5/E1571^2*(SIN(RADIANS(G1573))*SIN(RADIANS(E1572))+COS(RADIANS(G1573))*COS(RADIANS(E1572))*COS(RADIANS(Z1562))))</f>
        <v>#DIV/0!</v>
      </c>
      <c r="AA1573" t="e">
        <f>IF(DEGREES(ACOS(SIN(RADIANS(G1573))*SIN(RADIANS(E1572))+COS(RADIANS(G1573))*COS(RADIANS(E1572))*COS(RADIANS(AA1562))))&gt;90,0,$F$4*$F$5/E1571^2*(SIN(RADIANS(G1573))*SIN(RADIANS(E1572))+COS(RADIANS(G1573))*COS(RADIANS(E1572))*COS(RADIANS(AA1562))))</f>
        <v>#DIV/0!</v>
      </c>
      <c r="AB1573" t="e">
        <f>IF(DEGREES(ACOS(SIN(RADIANS(G1573))*SIN(RADIANS(E1572))+COS(RADIANS(G1573))*COS(RADIANS(E1572))*COS(RADIANS(AB1562))))&gt;90,0,$F$4*$F$5/E1571^2*(SIN(RADIANS(G1573))*SIN(RADIANS(E1572))+COS(RADIANS(G1573))*COS(RADIANS(E1572))*COS(RADIANS(AB1562))))</f>
        <v>#DIV/0!</v>
      </c>
      <c r="AC1573" t="e">
        <f>IF(DEGREES(ACOS(SIN(RADIANS(G1573))*SIN(RADIANS(E1572))+COS(RADIANS(G1573))*COS(RADIANS(E1572))*COS(RADIANS(AC1562))))&gt;90,0,$F$4*$F$5/E1571^2*(SIN(RADIANS(G1573))*SIN(RADIANS(E1572))+COS(RADIANS(G1573))*COS(RADIANS(E1572))*COS(RADIANS(AC1562))))</f>
        <v>#DIV/0!</v>
      </c>
      <c r="AD1573" t="e">
        <f>IF(DEGREES(ACOS(SIN(RADIANS(G1573))*SIN(RADIANS(E1572))+COS(RADIANS(G1573))*COS(RADIANS(E1572))*COS(RADIANS(AD1562))))&gt;90,0,$F$4*$F$5/E1571^2*(SIN(RADIANS(G1573))*SIN(RADIANS(E1572))+COS(RADIANS(G1573))*COS(RADIANS(E1572))*COS(RADIANS(AD1562))))</f>
        <v>#DIV/0!</v>
      </c>
      <c r="AE1573" t="e">
        <f>IF(DEGREES(ACOS(SIN(RADIANS(G1573))*SIN(RADIANS(E1572))+COS(RADIANS(G1573))*COS(RADIANS(E1572))*COS(RADIANS(AE1562))))&gt;90,0,$F$4*$F$5/E1571^2*(SIN(RADIANS(G1573))*SIN(RADIANS(E1572))+COS(RADIANS(G1573))*COS(RADIANS(E1572))*COS(RADIANS(AE1562))))</f>
        <v>#DIV/0!</v>
      </c>
      <c r="AF1573" t="e">
        <f>IF(DEGREES(ACOS(SIN(RADIANS(G1573))*SIN(RADIANS(E1572))+COS(RADIANS(G1573))*COS(RADIANS(E1572))*COS(RADIANS(AF1562))))&gt;90,0,$F$4*$F$5/E1571^2*(SIN(RADIANS(G1573))*SIN(RADIANS(E1572))+COS(RADIANS(G1573))*COS(RADIANS(E1572))*COS(RADIANS(AF1562))))</f>
        <v>#DIV/0!</v>
      </c>
      <c r="AG1573" t="e">
        <f>IF(DEGREES(ACOS(SIN(RADIANS(G1573))*SIN(RADIANS(E1572))+COS(RADIANS(G1573))*COS(RADIANS(E1572))*COS(RADIANS(AG1562))))&gt;90,0,$F$4*$F$5/E1571^2*(SIN(RADIANS(G1573))*SIN(RADIANS(E1572))+COS(RADIANS(G1573))*COS(RADIANS(E1572))*COS(RADIANS(AG1562))))</f>
        <v>#DIV/0!</v>
      </c>
      <c r="AH1573" t="e">
        <f>IF(DEGREES(ACOS(SIN(RADIANS(G1573))*SIN(RADIANS(E1572))+COS(RADIANS(G1573))*COS(RADIANS(E1572))*COS(RADIANS(AH1562))))&gt;90,0,$F$4*$F$5/E1571^2*(SIN(RADIANS(G1573))*SIN(RADIANS(E1572))+COS(RADIANS(G1573))*COS(RADIANS(E1572))*COS(RADIANS(AH1562))))</f>
        <v>#DIV/0!</v>
      </c>
      <c r="AI1573" t="e">
        <f>IF(DEGREES(ACOS(SIN(RADIANS(G1573))*SIN(RADIANS(E1572))+COS(RADIANS(G1573))*COS(RADIANS(E1572))*COS(RADIANS(AI1562))))&gt;90,0,$F$4*$F$5/E1571^2*(SIN(RADIANS(G1573))*SIN(RADIANS(E1572))+COS(RADIANS(G1573))*COS(RADIANS(E1572))*COS(RADIANS(AI1562))))</f>
        <v>#DIV/0!</v>
      </c>
      <c r="AJ1573" t="e">
        <f>IF(DEGREES(ACOS(SIN(RADIANS(G1573))*SIN(RADIANS(E1572))+COS(RADIANS(G1573))*COS(RADIANS(E1572))*COS(RADIANS(AJ1562))))&gt;90,0,$F$4*$F$5/E1571^2*(SIN(RADIANS(G1573))*SIN(RADIANS(E1572))+COS(RADIANS(G1573))*COS(RADIANS(E1572))*COS(RADIANS(AJ1562))))</f>
        <v>#DIV/0!</v>
      </c>
      <c r="AK1573">
        <f>IF(DEGREES(ACOS(SIN(RADIANS(G1573))*SIN(RADIANS(E1572))+COS(RADIANS(G1573))*COS(RADIANS(E1572))*COS(RADIANS(AK1562))))&gt;90,0,$F$4*$F$5/E1571^2*(SIN(RADIANS(G1573))*SIN(RADIANS(E1572))+COS(RADIANS(G1573))*COS(RADIANS(E1572))*COS(RADIANS(AK1562))))</f>
        <v>0</v>
      </c>
      <c r="AL1573">
        <f>IF(DEGREES(ACOS(SIN(RADIANS(G1573))*SIN(RADIANS(E1572))+COS(RADIANS(G1573))*COS(RADIANS(E1572))*COS(RADIANS(AL1562))))&gt;90,0,$F$4*$F$5/E1571^2*(SIN(RADIANS(G1573))*SIN(RADIANS(E1572))+COS(RADIANS(G1573))*COS(RADIANS(E1572))*COS(RADIANS(AL1562))))</f>
        <v>0</v>
      </c>
      <c r="AM1573">
        <f>IF(DEGREES(ACOS(SIN(RADIANS(G1573))*SIN(RADIANS(E1572))+COS(RADIANS(G1573))*COS(RADIANS(E1572))*COS(RADIANS(AM1562))))&gt;90,0,$F$4*$F$5/E1571^2*(SIN(RADIANS(G1573))*SIN(RADIANS(E1572))+COS(RADIANS(G1573))*COS(RADIANS(E1572))*COS(RADIANS(AM1562))))</f>
        <v>0</v>
      </c>
      <c r="AN1573">
        <f>IF(DEGREES(ACOS(SIN(RADIANS(G1573))*SIN(RADIANS(E1572))+COS(RADIANS(G1573))*COS(RADIANS(E1572))*COS(RADIANS(AN1562))))&gt;90,0,$F$4*$F$5/E1571^2*(SIN(RADIANS(G1573))*SIN(RADIANS(E1572))+COS(RADIANS(G1573))*COS(RADIANS(E1572))*COS(RADIANS(AN1562))))</f>
        <v>0</v>
      </c>
      <c r="AO1573">
        <f>IF(DEGREES(ACOS(SIN(RADIANS(G1573))*SIN(RADIANS(E1572))+COS(RADIANS(G1573))*COS(RADIANS(E1572))*COS(RADIANS(AO1562))))&gt;90,0,$F$4*$F$5/E1571^2*(SIN(RADIANS(G1573))*SIN(RADIANS(E1572))+COS(RADIANS(G1573))*COS(RADIANS(E1572))*COS(RADIANS(AO1562))))</f>
        <v>0</v>
      </c>
      <c r="AP1573">
        <f>IF(DEGREES(ACOS(SIN(RADIANS(G1573))*SIN(RADIANS(E1572))+COS(RADIANS(G1573))*COS(RADIANS(E1572))*COS(RADIANS(AP1562))))&gt;90,0,$F$4*$F$5/E1571^2*(SIN(RADIANS(G1573))*SIN(RADIANS(E1572))+COS(RADIANS(G1573))*COS(RADIANS(E1572))*COS(RADIANS(AP1562))))</f>
        <v>0</v>
      </c>
      <c r="AQ1573">
        <f>IF(DEGREES(ACOS(SIN(RADIANS(G1573))*SIN(RADIANS(E1572))+COS(RADIANS(G1573))*COS(RADIANS(E1572))*COS(RADIANS(AQ1562))))&gt;90,0,$F$4*$F$5/E1571^2*(SIN(RADIANS(G1573))*SIN(RADIANS(E1572))+COS(RADIANS(G1573))*COS(RADIANS(E1572))*COS(RADIANS(AQ1562))))</f>
        <v>0</v>
      </c>
      <c r="AR1573">
        <f>IF(DEGREES(ACOS(SIN(RADIANS(G1573))*SIN(RADIANS(E1572))+COS(RADIANS(G1573))*COS(RADIANS(E1572))*COS(RADIANS(AR1562))))&gt;90,0,$F$4*$F$5/E1571^2*(SIN(RADIANS(G1573))*SIN(RADIANS(E1572))+COS(RADIANS(G1573))*COS(RADIANS(E1572))*COS(RADIANS(AR1562))))</f>
        <v>0</v>
      </c>
    </row>
    <row r="1574" spans="2:44" x14ac:dyDescent="0.5">
      <c r="B1574" s="40" t="s">
        <v>787</v>
      </c>
      <c r="E1574">
        <f>E1573-E1565-360*ROUNDDOWN((E1573-E1565)/360,0)</f>
        <v>0</v>
      </c>
      <c r="G1574">
        <v>-10</v>
      </c>
      <c r="I1574">
        <f>IF(DEGREES(ACOS(SIN(RADIANS(G1574))*SIN(RADIANS(E1572))+COS(RADIANS(G1574))*COS(RADIANS(E1572))*COS(RADIANS(I1562))))&gt;90,0,$F$4*$F$5/E1571^2*(SIN(RADIANS(G1574))*SIN(RADIANS(E1572))+COS(RADIANS(G1574))*COS(RADIANS(E1572))*COS(RADIANS(I1562))))</f>
        <v>0</v>
      </c>
      <c r="J1574">
        <f>IF(DEGREES(ACOS(SIN(RADIANS(G1574))*SIN(RADIANS(E1572))+COS(RADIANS(G1574))*COS(RADIANS(E1572))*COS(RADIANS(J1562))))&gt;90,0,$F$4*$F$5/E1571^2*(SIN(RADIANS(G1574))*SIN(RADIANS(E1572))+COS(RADIANS(G1574))*COS(RADIANS(E1572))*COS(RADIANS(J1562))))</f>
        <v>0</v>
      </c>
      <c r="K1574">
        <f>IF(DEGREES(ACOS(SIN(RADIANS(G1574))*SIN(RADIANS(E1572))+COS(RADIANS(G1574))*COS(RADIANS(E1572))*COS(RADIANS(K1562))))&gt;90,0,$F$4*$F$5/E1571^2*(SIN(RADIANS(G1574))*SIN(RADIANS(E1572))+COS(RADIANS(G1574))*COS(RADIANS(E1572))*COS(RADIANS(K1562))))</f>
        <v>0</v>
      </c>
      <c r="L1574">
        <f>IF(DEGREES(ACOS(SIN(RADIANS(G1574))*SIN(RADIANS(E1572))+COS(RADIANS(G1574))*COS(RADIANS(E1572))*COS(RADIANS(L1562))))&gt;90,0,$F$4*$F$5/E1571^2*(SIN(RADIANS(G1574))*SIN(RADIANS(E1572))+COS(RADIANS(G1574))*COS(RADIANS(E1572))*COS(RADIANS(L1562))))</f>
        <v>0</v>
      </c>
      <c r="M1574">
        <f>IF(DEGREES(ACOS(SIN(RADIANS(G1574))*SIN(RADIANS(E1572))+COS(RADIANS(G1574))*COS(RADIANS(E1572))*COS(RADIANS(M1562))))&gt;90,0,$F$4*$F$5/E1571^2*(SIN(RADIANS(G1574))*SIN(RADIANS(E1572))+COS(RADIANS(G1574))*COS(RADIANS(E1572))*COS(RADIANS(M1562))))</f>
        <v>0</v>
      </c>
      <c r="N1574">
        <f>IF(DEGREES(ACOS(SIN(RADIANS(G1574))*SIN(RADIANS(E1572))+COS(RADIANS(G1574))*COS(RADIANS(E1572))*COS(RADIANS(N1562))))&gt;90,0,$F$4*$F$5/E1571^2*(SIN(RADIANS(G1574))*SIN(RADIANS(E1572))+COS(RADIANS(G1574))*COS(RADIANS(E1572))*COS(RADIANS(N1562))))</f>
        <v>0</v>
      </c>
      <c r="O1574">
        <f>IF(DEGREES(ACOS(SIN(RADIANS(G1574))*SIN(RADIANS(E1572))+COS(RADIANS(G1574))*COS(RADIANS(E1572))*COS(RADIANS(O1562))))&gt;90,0,$F$4*$F$5/E1571^2*(SIN(RADIANS(G1574))*SIN(RADIANS(E1572))+COS(RADIANS(G1574))*COS(RADIANS(E1572))*COS(RADIANS(O1562))))</f>
        <v>0</v>
      </c>
      <c r="P1574">
        <f>IF(DEGREES(ACOS(SIN(RADIANS(G1574))*SIN(RADIANS(E1572))+COS(RADIANS(G1574))*COS(RADIANS(E1572))*COS(RADIANS(P1562))))&gt;90,0,$F$4*$F$5/E1571^2*(SIN(RADIANS(G1574))*SIN(RADIANS(E1572))+COS(RADIANS(G1574))*COS(RADIANS(E1572))*COS(RADIANS(P1562))))</f>
        <v>0</v>
      </c>
      <c r="Q1574">
        <f>IF(DEGREES(ACOS(SIN(RADIANS(G1574))*SIN(RADIANS(E1572))+COS(RADIANS(G1574))*COS(RADIANS(E1572))*COS(RADIANS(Q1562))))&gt;90,0,$F$4*$F$5/E1571^2*(SIN(RADIANS(G1574))*SIN(RADIANS(E1572))+COS(RADIANS(G1574))*COS(RADIANS(E1572))*COS(RADIANS(Q1562))))</f>
        <v>0</v>
      </c>
      <c r="R1574" t="e">
        <f>IF(DEGREES(ACOS(SIN(RADIANS(G1574))*SIN(RADIANS(E1572))+COS(RADIANS(G1574))*COS(RADIANS(E1572))*COS(RADIANS(R1562))))&gt;90,0,$F$4*$F$5/E1571^2*(SIN(RADIANS(G1574))*SIN(RADIANS(E1572))+COS(RADIANS(G1574))*COS(RADIANS(E1572))*COS(RADIANS(R1562))))</f>
        <v>#DIV/0!</v>
      </c>
      <c r="S1574" t="e">
        <f>IF(DEGREES(ACOS(SIN(RADIANS(G1574))*SIN(RADIANS(E1572))+COS(RADIANS(G1574))*COS(RADIANS(E1572))*COS(RADIANS(S1562))))&gt;90,0,$F$4*$F$5/E1571^2*(SIN(RADIANS(G1574))*SIN(RADIANS(E1572))+COS(RADIANS(G1574))*COS(RADIANS(E1572))*COS(RADIANS(S1562))))</f>
        <v>#DIV/0!</v>
      </c>
      <c r="T1574" t="e">
        <f>IF(DEGREES(ACOS(SIN(RADIANS(G1574))*SIN(RADIANS(E1572))+COS(RADIANS(G1574))*COS(RADIANS(E1572))*COS(RADIANS(T1562))))&gt;90,0,$F$4*$F$5/E1571^2*(SIN(RADIANS(G1574))*SIN(RADIANS(E1572))+COS(RADIANS(G1574))*COS(RADIANS(E1572))*COS(RADIANS(T1562))))</f>
        <v>#DIV/0!</v>
      </c>
      <c r="U1574" t="e">
        <f>IF(DEGREES(ACOS(SIN(RADIANS(G1574))*SIN(RADIANS(E1572))+COS(RADIANS(G1574))*COS(RADIANS(E1572))*COS(RADIANS(U1562))))&gt;90,0,$F$4*$F$5/E1571^2*(SIN(RADIANS(G1574))*SIN(RADIANS(E1572))+COS(RADIANS(G1574))*COS(RADIANS(E1572))*COS(RADIANS(U1562))))</f>
        <v>#DIV/0!</v>
      </c>
      <c r="V1574" t="e">
        <f>IF(DEGREES(ACOS(SIN(RADIANS(G1574))*SIN(RADIANS(E1572))+COS(RADIANS(G1574))*COS(RADIANS(E1572))*COS(RADIANS(V1562))))&gt;90,0,$F$4*$F$5/E1571^2*(SIN(RADIANS(G1574))*SIN(RADIANS(E1572))+COS(RADIANS(G1574))*COS(RADIANS(E1572))*COS(RADIANS(V1562))))</f>
        <v>#DIV/0!</v>
      </c>
      <c r="W1574" t="e">
        <f>IF(DEGREES(ACOS(SIN(RADIANS(G1574))*SIN(RADIANS(E1572))+COS(RADIANS(G1574))*COS(RADIANS(E1572))*COS(RADIANS(W1562))))&gt;90,0,$F$4*$F$5/E1571^2*(SIN(RADIANS(G1574))*SIN(RADIANS(E1572))+COS(RADIANS(G1574))*COS(RADIANS(E1572))*COS(RADIANS(W1562))))</f>
        <v>#DIV/0!</v>
      </c>
      <c r="X1574" t="e">
        <f>IF(DEGREES(ACOS(SIN(RADIANS(G1574))*SIN(RADIANS(E1572))+COS(RADIANS(G1574))*COS(RADIANS(E1572))*COS(RADIANS(X1562))))&gt;90,0,$F$4*$F$5/E1571^2*(SIN(RADIANS(G1574))*SIN(RADIANS(E1572))+COS(RADIANS(G1574))*COS(RADIANS(E1572))*COS(RADIANS(X1562))))</f>
        <v>#DIV/0!</v>
      </c>
      <c r="Y1574" t="e">
        <f>IF(DEGREES(ACOS(SIN(RADIANS(G1574))*SIN(RADIANS(E1572))+COS(RADIANS(G1574))*COS(RADIANS(E1572))*COS(RADIANS(Y1562))))&gt;90,0,$F$4*$F$5/E1571^2*(SIN(RADIANS(G1574))*SIN(RADIANS(E1572))+COS(RADIANS(G1574))*COS(RADIANS(E1572))*COS(RADIANS(Y1562))))</f>
        <v>#DIV/0!</v>
      </c>
      <c r="Z1574" t="e">
        <f>IF(DEGREES(ACOS(SIN(RADIANS(G1574))*SIN(RADIANS(E1572))+COS(RADIANS(G1574))*COS(RADIANS(E1572))*COS(RADIANS(Z1562))))&gt;90,0,$F$4*$F$5/E1571^2*(SIN(RADIANS(G1574))*SIN(RADIANS(E1572))+COS(RADIANS(G1574))*COS(RADIANS(E1572))*COS(RADIANS(Z1562))))</f>
        <v>#DIV/0!</v>
      </c>
      <c r="AA1574" t="e">
        <f>IF(DEGREES(ACOS(SIN(RADIANS(G1574))*SIN(RADIANS(E1572))+COS(RADIANS(G1574))*COS(RADIANS(E1572))*COS(RADIANS(AA1562))))&gt;90,0,$F$4*$F$5/E1571^2*(SIN(RADIANS(G1574))*SIN(RADIANS(E1572))+COS(RADIANS(G1574))*COS(RADIANS(E1572))*COS(RADIANS(AA1562))))</f>
        <v>#DIV/0!</v>
      </c>
      <c r="AB1574" t="e">
        <f>IF(DEGREES(ACOS(SIN(RADIANS(G1574))*SIN(RADIANS(E1572))+COS(RADIANS(G1574))*COS(RADIANS(E1572))*COS(RADIANS(AB1562))))&gt;90,0,$F$4*$F$5/E1571^2*(SIN(RADIANS(G1574))*SIN(RADIANS(E1572))+COS(RADIANS(G1574))*COS(RADIANS(E1572))*COS(RADIANS(AB1562))))</f>
        <v>#DIV/0!</v>
      </c>
      <c r="AC1574" t="e">
        <f>IF(DEGREES(ACOS(SIN(RADIANS(G1574))*SIN(RADIANS(E1572))+COS(RADIANS(G1574))*COS(RADIANS(E1572))*COS(RADIANS(AC1562))))&gt;90,0,$F$4*$F$5/E1571^2*(SIN(RADIANS(G1574))*SIN(RADIANS(E1572))+COS(RADIANS(G1574))*COS(RADIANS(E1572))*COS(RADIANS(AC1562))))</f>
        <v>#DIV/0!</v>
      </c>
      <c r="AD1574" t="e">
        <f>IF(DEGREES(ACOS(SIN(RADIANS(G1574))*SIN(RADIANS(E1572))+COS(RADIANS(G1574))*COS(RADIANS(E1572))*COS(RADIANS(AD1562))))&gt;90,0,$F$4*$F$5/E1571^2*(SIN(RADIANS(G1574))*SIN(RADIANS(E1572))+COS(RADIANS(G1574))*COS(RADIANS(E1572))*COS(RADIANS(AD1562))))</f>
        <v>#DIV/0!</v>
      </c>
      <c r="AE1574" t="e">
        <f>IF(DEGREES(ACOS(SIN(RADIANS(G1574))*SIN(RADIANS(E1572))+COS(RADIANS(G1574))*COS(RADIANS(E1572))*COS(RADIANS(AE1562))))&gt;90,0,$F$4*$F$5/E1571^2*(SIN(RADIANS(G1574))*SIN(RADIANS(E1572))+COS(RADIANS(G1574))*COS(RADIANS(E1572))*COS(RADIANS(AE1562))))</f>
        <v>#DIV/0!</v>
      </c>
      <c r="AF1574" t="e">
        <f>IF(DEGREES(ACOS(SIN(RADIANS(G1574))*SIN(RADIANS(E1572))+COS(RADIANS(G1574))*COS(RADIANS(E1572))*COS(RADIANS(AF1562))))&gt;90,0,$F$4*$F$5/E1571^2*(SIN(RADIANS(G1574))*SIN(RADIANS(E1572))+COS(RADIANS(G1574))*COS(RADIANS(E1572))*COS(RADIANS(AF1562))))</f>
        <v>#DIV/0!</v>
      </c>
      <c r="AG1574" t="e">
        <f>IF(DEGREES(ACOS(SIN(RADIANS(G1574))*SIN(RADIANS(E1572))+COS(RADIANS(G1574))*COS(RADIANS(E1572))*COS(RADIANS(AG1562))))&gt;90,0,$F$4*$F$5/E1571^2*(SIN(RADIANS(G1574))*SIN(RADIANS(E1572))+COS(RADIANS(G1574))*COS(RADIANS(E1572))*COS(RADIANS(AG1562))))</f>
        <v>#DIV/0!</v>
      </c>
      <c r="AH1574" t="e">
        <f>IF(DEGREES(ACOS(SIN(RADIANS(G1574))*SIN(RADIANS(E1572))+COS(RADIANS(G1574))*COS(RADIANS(E1572))*COS(RADIANS(AH1562))))&gt;90,0,$F$4*$F$5/E1571^2*(SIN(RADIANS(G1574))*SIN(RADIANS(E1572))+COS(RADIANS(G1574))*COS(RADIANS(E1572))*COS(RADIANS(AH1562))))</f>
        <v>#DIV/0!</v>
      </c>
      <c r="AI1574" t="e">
        <f>IF(DEGREES(ACOS(SIN(RADIANS(G1574))*SIN(RADIANS(E1572))+COS(RADIANS(G1574))*COS(RADIANS(E1572))*COS(RADIANS(AI1562))))&gt;90,0,$F$4*$F$5/E1571^2*(SIN(RADIANS(G1574))*SIN(RADIANS(E1572))+COS(RADIANS(G1574))*COS(RADIANS(E1572))*COS(RADIANS(AI1562))))</f>
        <v>#DIV/0!</v>
      </c>
      <c r="AJ1574" t="e">
        <f>IF(DEGREES(ACOS(SIN(RADIANS(G1574))*SIN(RADIANS(E1572))+COS(RADIANS(G1574))*COS(RADIANS(E1572))*COS(RADIANS(AJ1562))))&gt;90,0,$F$4*$F$5/E1571^2*(SIN(RADIANS(G1574))*SIN(RADIANS(E1572))+COS(RADIANS(G1574))*COS(RADIANS(E1572))*COS(RADIANS(AJ1562))))</f>
        <v>#DIV/0!</v>
      </c>
      <c r="AK1574">
        <f>IF(DEGREES(ACOS(SIN(RADIANS(G1574))*SIN(RADIANS(E1572))+COS(RADIANS(G1574))*COS(RADIANS(E1572))*COS(RADIANS(AK1562))))&gt;90,0,$F$4*$F$5/E1571^2*(SIN(RADIANS(G1574))*SIN(RADIANS(E1572))+COS(RADIANS(G1574))*COS(RADIANS(E1572))*COS(RADIANS(AK1562))))</f>
        <v>0</v>
      </c>
      <c r="AL1574">
        <f>IF(DEGREES(ACOS(SIN(RADIANS(G1574))*SIN(RADIANS(E1572))+COS(RADIANS(G1574))*COS(RADIANS(E1572))*COS(RADIANS(AL1562))))&gt;90,0,$F$4*$F$5/E1571^2*(SIN(RADIANS(G1574))*SIN(RADIANS(E1572))+COS(RADIANS(G1574))*COS(RADIANS(E1572))*COS(RADIANS(AL1562))))</f>
        <v>0</v>
      </c>
      <c r="AM1574">
        <f>IF(DEGREES(ACOS(SIN(RADIANS(G1574))*SIN(RADIANS(E1572))+COS(RADIANS(G1574))*COS(RADIANS(E1572))*COS(RADIANS(AM1562))))&gt;90,0,$F$4*$F$5/E1571^2*(SIN(RADIANS(G1574))*SIN(RADIANS(E1572))+COS(RADIANS(G1574))*COS(RADIANS(E1572))*COS(RADIANS(AM1562))))</f>
        <v>0</v>
      </c>
      <c r="AN1574">
        <f>IF(DEGREES(ACOS(SIN(RADIANS(G1574))*SIN(RADIANS(E1572))+COS(RADIANS(G1574))*COS(RADIANS(E1572))*COS(RADIANS(AN1562))))&gt;90,0,$F$4*$F$5/E1571^2*(SIN(RADIANS(G1574))*SIN(RADIANS(E1572))+COS(RADIANS(G1574))*COS(RADIANS(E1572))*COS(RADIANS(AN1562))))</f>
        <v>0</v>
      </c>
      <c r="AO1574">
        <f>IF(DEGREES(ACOS(SIN(RADIANS(G1574))*SIN(RADIANS(E1572))+COS(RADIANS(G1574))*COS(RADIANS(E1572))*COS(RADIANS(AO1562))))&gt;90,0,$F$4*$F$5/E1571^2*(SIN(RADIANS(G1574))*SIN(RADIANS(E1572))+COS(RADIANS(G1574))*COS(RADIANS(E1572))*COS(RADIANS(AO1562))))</f>
        <v>0</v>
      </c>
      <c r="AP1574">
        <f>IF(DEGREES(ACOS(SIN(RADIANS(G1574))*SIN(RADIANS(E1572))+COS(RADIANS(G1574))*COS(RADIANS(E1572))*COS(RADIANS(AP1562))))&gt;90,0,$F$4*$F$5/E1571^2*(SIN(RADIANS(G1574))*SIN(RADIANS(E1572))+COS(RADIANS(G1574))*COS(RADIANS(E1572))*COS(RADIANS(AP1562))))</f>
        <v>0</v>
      </c>
      <c r="AQ1574">
        <f>IF(DEGREES(ACOS(SIN(RADIANS(G1574))*SIN(RADIANS(E1572))+COS(RADIANS(G1574))*COS(RADIANS(E1572))*COS(RADIANS(AQ1562))))&gt;90,0,$F$4*$F$5/E1571^2*(SIN(RADIANS(G1574))*SIN(RADIANS(E1572))+COS(RADIANS(G1574))*COS(RADIANS(E1572))*COS(RADIANS(AQ1562))))</f>
        <v>0</v>
      </c>
      <c r="AR1574">
        <f>IF(DEGREES(ACOS(SIN(RADIANS(G1574))*SIN(RADIANS(E1572))+COS(RADIANS(G1574))*COS(RADIANS(E1572))*COS(RADIANS(AR1562))))&gt;90,0,$F$4*$F$5/E1571^2*(SIN(RADIANS(G1574))*SIN(RADIANS(E1572))+COS(RADIANS(G1574))*COS(RADIANS(E1572))*COS(RADIANS(AR1562))))</f>
        <v>0</v>
      </c>
    </row>
    <row r="1575" spans="2:44" x14ac:dyDescent="0.5">
      <c r="G1575">
        <v>-20</v>
      </c>
      <c r="I1575">
        <f>IF(DEGREES(ACOS(SIN(RADIANS(G1575))*SIN(RADIANS(E1572))+COS(RADIANS(G1575))*COS(RADIANS(E1572))*COS(RADIANS(I1562))))&gt;90,0,$F$4*$F$5/E1571^2*(SIN(RADIANS(G1575))*SIN(RADIANS(E1572))+COS(RADIANS(G1575))*COS(RADIANS(E1572))*COS(RADIANS(I1562))))</f>
        <v>0</v>
      </c>
      <c r="J1575">
        <f>IF(DEGREES(ACOS(SIN(RADIANS(G1575))*SIN(RADIANS(E1572))+COS(RADIANS(G1575))*COS(RADIANS(E1572))*COS(RADIANS(J1562))))&gt;90,0,$F$4*$F$5/E1571^2*(SIN(RADIANS(G1575))*SIN(RADIANS(E1572))+COS(RADIANS(G1575))*COS(RADIANS(E1572))*COS(RADIANS(J1562))))</f>
        <v>0</v>
      </c>
      <c r="K1575">
        <f>IF(DEGREES(ACOS(SIN(RADIANS(G1575))*SIN(RADIANS(E1572))+COS(RADIANS(G1575))*COS(RADIANS(E1572))*COS(RADIANS(K1562))))&gt;90,0,$F$4*$F$5/E1571^2*(SIN(RADIANS(G1575))*SIN(RADIANS(E1572))+COS(RADIANS(G1575))*COS(RADIANS(E1572))*COS(RADIANS(K1562))))</f>
        <v>0</v>
      </c>
      <c r="L1575">
        <f>IF(DEGREES(ACOS(SIN(RADIANS(G1575))*SIN(RADIANS(E1572))+COS(RADIANS(G1575))*COS(RADIANS(E1572))*COS(RADIANS(L1562))))&gt;90,0,$F$4*$F$5/E1571^2*(SIN(RADIANS(G1575))*SIN(RADIANS(E1572))+COS(RADIANS(G1575))*COS(RADIANS(E1572))*COS(RADIANS(L1562))))</f>
        <v>0</v>
      </c>
      <c r="M1575">
        <f>IF(DEGREES(ACOS(SIN(RADIANS(G1575))*SIN(RADIANS(E1572))+COS(RADIANS(G1575))*COS(RADIANS(E1572))*COS(RADIANS(M1562))))&gt;90,0,$F$4*$F$5/E1571^2*(SIN(RADIANS(G1575))*SIN(RADIANS(E1572))+COS(RADIANS(G1575))*COS(RADIANS(E1572))*COS(RADIANS(M1562))))</f>
        <v>0</v>
      </c>
      <c r="N1575">
        <f>IF(DEGREES(ACOS(SIN(RADIANS(G1575))*SIN(RADIANS(E1572))+COS(RADIANS(G1575))*COS(RADIANS(E1572))*COS(RADIANS(N1562))))&gt;90,0,$F$4*$F$5/E1571^2*(SIN(RADIANS(G1575))*SIN(RADIANS(E1572))+COS(RADIANS(G1575))*COS(RADIANS(E1572))*COS(RADIANS(N1562))))</f>
        <v>0</v>
      </c>
      <c r="O1575">
        <f>IF(DEGREES(ACOS(SIN(RADIANS(G1575))*SIN(RADIANS(E1572))+COS(RADIANS(G1575))*COS(RADIANS(E1572))*COS(RADIANS(O1562))))&gt;90,0,$F$4*$F$5/E1571^2*(SIN(RADIANS(G1575))*SIN(RADIANS(E1572))+COS(RADIANS(G1575))*COS(RADIANS(E1572))*COS(RADIANS(O1562))))</f>
        <v>0</v>
      </c>
      <c r="P1575">
        <f>IF(DEGREES(ACOS(SIN(RADIANS(G1575))*SIN(RADIANS(E1572))+COS(RADIANS(G1575))*COS(RADIANS(E1572))*COS(RADIANS(P1562))))&gt;90,0,$F$4*$F$5/E1571^2*(SIN(RADIANS(G1575))*SIN(RADIANS(E1572))+COS(RADIANS(G1575))*COS(RADIANS(E1572))*COS(RADIANS(P1562))))</f>
        <v>0</v>
      </c>
      <c r="Q1575">
        <f>IF(DEGREES(ACOS(SIN(RADIANS(G1575))*SIN(RADIANS(E1572))+COS(RADIANS(G1575))*COS(RADIANS(E1572))*COS(RADIANS(Q1562))))&gt;90,0,$F$4*$F$5/E1571^2*(SIN(RADIANS(G1575))*SIN(RADIANS(E1572))+COS(RADIANS(G1575))*COS(RADIANS(E1572))*COS(RADIANS(Q1562))))</f>
        <v>0</v>
      </c>
      <c r="R1575" t="e">
        <f>IF(DEGREES(ACOS(SIN(RADIANS(G1575))*SIN(RADIANS(E1572))+COS(RADIANS(G1575))*COS(RADIANS(E1572))*COS(RADIANS(R1562))))&gt;90,0,$F$4*$F$5/E1571^2*(SIN(RADIANS(G1575))*SIN(RADIANS(E1572))+COS(RADIANS(G1575))*COS(RADIANS(E1572))*COS(RADIANS(R1562))))</f>
        <v>#DIV/0!</v>
      </c>
      <c r="S1575" t="e">
        <f>IF(DEGREES(ACOS(SIN(RADIANS(G1575))*SIN(RADIANS(E1572))+COS(RADIANS(G1575))*COS(RADIANS(E1572))*COS(RADIANS(S1562))))&gt;90,0,$F$4*$F$5/E1571^2*(SIN(RADIANS(G1575))*SIN(RADIANS(E1572))+COS(RADIANS(G1575))*COS(RADIANS(E1572))*COS(RADIANS(S1562))))</f>
        <v>#DIV/0!</v>
      </c>
      <c r="T1575" t="e">
        <f>IF(DEGREES(ACOS(SIN(RADIANS(G1575))*SIN(RADIANS(E1572))+COS(RADIANS(G1575))*COS(RADIANS(E1572))*COS(RADIANS(T1562))))&gt;90,0,$F$4*$F$5/E1571^2*(SIN(RADIANS(G1575))*SIN(RADIANS(E1572))+COS(RADIANS(G1575))*COS(RADIANS(E1572))*COS(RADIANS(T1562))))</f>
        <v>#DIV/0!</v>
      </c>
      <c r="U1575" t="e">
        <f>IF(DEGREES(ACOS(SIN(RADIANS(G1575))*SIN(RADIANS(E1572))+COS(RADIANS(G1575))*COS(RADIANS(E1572))*COS(RADIANS(U1562))))&gt;90,0,$F$4*$F$5/E1571^2*(SIN(RADIANS(G1575))*SIN(RADIANS(E1572))+COS(RADIANS(G1575))*COS(RADIANS(E1572))*COS(RADIANS(U1562))))</f>
        <v>#DIV/0!</v>
      </c>
      <c r="V1575" t="e">
        <f>IF(DEGREES(ACOS(SIN(RADIANS(G1575))*SIN(RADIANS(E1572))+COS(RADIANS(G1575))*COS(RADIANS(E1572))*COS(RADIANS(V1562))))&gt;90,0,$F$4*$F$5/E1571^2*(SIN(RADIANS(G1575))*SIN(RADIANS(E1572))+COS(RADIANS(G1575))*COS(RADIANS(E1572))*COS(RADIANS(V1562))))</f>
        <v>#DIV/0!</v>
      </c>
      <c r="W1575" t="e">
        <f>IF(DEGREES(ACOS(SIN(RADIANS(G1575))*SIN(RADIANS(E1572))+COS(RADIANS(G1575))*COS(RADIANS(E1572))*COS(RADIANS(W1562))))&gt;90,0,$F$4*$F$5/E1571^2*(SIN(RADIANS(G1575))*SIN(RADIANS(E1572))+COS(RADIANS(G1575))*COS(RADIANS(E1572))*COS(RADIANS(W1562))))</f>
        <v>#DIV/0!</v>
      </c>
      <c r="X1575" t="e">
        <f>IF(DEGREES(ACOS(SIN(RADIANS(G1575))*SIN(RADIANS(E1572))+COS(RADIANS(G1575))*COS(RADIANS(E1572))*COS(RADIANS(X1562))))&gt;90,0,$F$4*$F$5/E1571^2*(SIN(RADIANS(G1575))*SIN(RADIANS(E1572))+COS(RADIANS(G1575))*COS(RADIANS(E1572))*COS(RADIANS(X1562))))</f>
        <v>#DIV/0!</v>
      </c>
      <c r="Y1575" t="e">
        <f>IF(DEGREES(ACOS(SIN(RADIANS(G1575))*SIN(RADIANS(E1572))+COS(RADIANS(G1575))*COS(RADIANS(E1572))*COS(RADIANS(Y1562))))&gt;90,0,$F$4*$F$5/E1571^2*(SIN(RADIANS(G1575))*SIN(RADIANS(E1572))+COS(RADIANS(G1575))*COS(RADIANS(E1572))*COS(RADIANS(Y1562))))</f>
        <v>#DIV/0!</v>
      </c>
      <c r="Z1575" t="e">
        <f>IF(DEGREES(ACOS(SIN(RADIANS(G1575))*SIN(RADIANS(E1572))+COS(RADIANS(G1575))*COS(RADIANS(E1572))*COS(RADIANS(Z1562))))&gt;90,0,$F$4*$F$5/E1571^2*(SIN(RADIANS(G1575))*SIN(RADIANS(E1572))+COS(RADIANS(G1575))*COS(RADIANS(E1572))*COS(RADIANS(Z1562))))</f>
        <v>#DIV/0!</v>
      </c>
      <c r="AA1575" t="e">
        <f>IF(DEGREES(ACOS(SIN(RADIANS(G1575))*SIN(RADIANS(E1572))+COS(RADIANS(G1575))*COS(RADIANS(E1572))*COS(RADIANS(AA1562))))&gt;90,0,$F$4*$F$5/E1571^2*(SIN(RADIANS(G1575))*SIN(RADIANS(E1572))+COS(RADIANS(G1575))*COS(RADIANS(E1572))*COS(RADIANS(AA1562))))</f>
        <v>#DIV/0!</v>
      </c>
      <c r="AB1575" t="e">
        <f>IF(DEGREES(ACOS(SIN(RADIANS(G1575))*SIN(RADIANS(E1572))+COS(RADIANS(G1575))*COS(RADIANS(E1572))*COS(RADIANS(AB1562))))&gt;90,0,$F$4*$F$5/E1571^2*(SIN(RADIANS(G1575))*SIN(RADIANS(E1572))+COS(RADIANS(G1575))*COS(RADIANS(E1572))*COS(RADIANS(AB1562))))</f>
        <v>#DIV/0!</v>
      </c>
      <c r="AC1575" t="e">
        <f>IF(DEGREES(ACOS(SIN(RADIANS(G1575))*SIN(RADIANS(E1572))+COS(RADIANS(G1575))*COS(RADIANS(E1572))*COS(RADIANS(AC1562))))&gt;90,0,$F$4*$F$5/E1571^2*(SIN(RADIANS(G1575))*SIN(RADIANS(E1572))+COS(RADIANS(G1575))*COS(RADIANS(E1572))*COS(RADIANS(AC1562))))</f>
        <v>#DIV/0!</v>
      </c>
      <c r="AD1575" t="e">
        <f>IF(DEGREES(ACOS(SIN(RADIANS(G1575))*SIN(RADIANS(E1572))+COS(RADIANS(G1575))*COS(RADIANS(E1572))*COS(RADIANS(AD1562))))&gt;90,0,$F$4*$F$5/E1571^2*(SIN(RADIANS(G1575))*SIN(RADIANS(E1572))+COS(RADIANS(G1575))*COS(RADIANS(E1572))*COS(RADIANS(AD1562))))</f>
        <v>#DIV/0!</v>
      </c>
      <c r="AE1575" t="e">
        <f>IF(DEGREES(ACOS(SIN(RADIANS(G1575))*SIN(RADIANS(E1572))+COS(RADIANS(G1575))*COS(RADIANS(E1572))*COS(RADIANS(AE1562))))&gt;90,0,$F$4*$F$5/E1571^2*(SIN(RADIANS(G1575))*SIN(RADIANS(E1572))+COS(RADIANS(G1575))*COS(RADIANS(E1572))*COS(RADIANS(AE1562))))</f>
        <v>#DIV/0!</v>
      </c>
      <c r="AF1575" t="e">
        <f>IF(DEGREES(ACOS(SIN(RADIANS(G1575))*SIN(RADIANS(E1572))+COS(RADIANS(G1575))*COS(RADIANS(E1572))*COS(RADIANS(AF1562))))&gt;90,0,$F$4*$F$5/E1571^2*(SIN(RADIANS(G1575))*SIN(RADIANS(E1572))+COS(RADIANS(G1575))*COS(RADIANS(E1572))*COS(RADIANS(AF1562))))</f>
        <v>#DIV/0!</v>
      </c>
      <c r="AG1575" t="e">
        <f>IF(DEGREES(ACOS(SIN(RADIANS(G1575))*SIN(RADIANS(E1572))+COS(RADIANS(G1575))*COS(RADIANS(E1572))*COS(RADIANS(AG1562))))&gt;90,0,$F$4*$F$5/E1571^2*(SIN(RADIANS(G1575))*SIN(RADIANS(E1572))+COS(RADIANS(G1575))*COS(RADIANS(E1572))*COS(RADIANS(AG1562))))</f>
        <v>#DIV/0!</v>
      </c>
      <c r="AH1575" t="e">
        <f>IF(DEGREES(ACOS(SIN(RADIANS(G1575))*SIN(RADIANS(E1572))+COS(RADIANS(G1575))*COS(RADIANS(E1572))*COS(RADIANS(AH1562))))&gt;90,0,$F$4*$F$5/E1571^2*(SIN(RADIANS(G1575))*SIN(RADIANS(E1572))+COS(RADIANS(G1575))*COS(RADIANS(E1572))*COS(RADIANS(AH1562))))</f>
        <v>#DIV/0!</v>
      </c>
      <c r="AI1575" t="e">
        <f>IF(DEGREES(ACOS(SIN(RADIANS(G1575))*SIN(RADIANS(E1572))+COS(RADIANS(G1575))*COS(RADIANS(E1572))*COS(RADIANS(AI1562))))&gt;90,0,$F$4*$F$5/E1571^2*(SIN(RADIANS(G1575))*SIN(RADIANS(E1572))+COS(RADIANS(G1575))*COS(RADIANS(E1572))*COS(RADIANS(AI1562))))</f>
        <v>#DIV/0!</v>
      </c>
      <c r="AJ1575" t="e">
        <f>IF(DEGREES(ACOS(SIN(RADIANS(G1575))*SIN(RADIANS(E1572))+COS(RADIANS(G1575))*COS(RADIANS(E1572))*COS(RADIANS(AJ1562))))&gt;90,0,$F$4*$F$5/E1571^2*(SIN(RADIANS(G1575))*SIN(RADIANS(E1572))+COS(RADIANS(G1575))*COS(RADIANS(E1572))*COS(RADIANS(AJ1562))))</f>
        <v>#DIV/0!</v>
      </c>
      <c r="AK1575">
        <f>IF(DEGREES(ACOS(SIN(RADIANS(G1575))*SIN(RADIANS(E1572))+COS(RADIANS(G1575))*COS(RADIANS(E1572))*COS(RADIANS(AK1562))))&gt;90,0,$F$4*$F$5/E1571^2*(SIN(RADIANS(G1575))*SIN(RADIANS(E1572))+COS(RADIANS(G1575))*COS(RADIANS(E1572))*COS(RADIANS(AK1562))))</f>
        <v>0</v>
      </c>
      <c r="AL1575">
        <f>IF(DEGREES(ACOS(SIN(RADIANS(G1575))*SIN(RADIANS(E1572))+COS(RADIANS(G1575))*COS(RADIANS(E1572))*COS(RADIANS(AL1562))))&gt;90,0,$F$4*$F$5/E1571^2*(SIN(RADIANS(G1575))*SIN(RADIANS(E1572))+COS(RADIANS(G1575))*COS(RADIANS(E1572))*COS(RADIANS(AL1562))))</f>
        <v>0</v>
      </c>
      <c r="AM1575">
        <f>IF(DEGREES(ACOS(SIN(RADIANS(G1575))*SIN(RADIANS(E1572))+COS(RADIANS(G1575))*COS(RADIANS(E1572))*COS(RADIANS(AM1562))))&gt;90,0,$F$4*$F$5/E1571^2*(SIN(RADIANS(G1575))*SIN(RADIANS(E1572))+COS(RADIANS(G1575))*COS(RADIANS(E1572))*COS(RADIANS(AM1562))))</f>
        <v>0</v>
      </c>
      <c r="AN1575">
        <f>IF(DEGREES(ACOS(SIN(RADIANS(G1575))*SIN(RADIANS(E1572))+COS(RADIANS(G1575))*COS(RADIANS(E1572))*COS(RADIANS(AN1562))))&gt;90,0,$F$4*$F$5/E1571^2*(SIN(RADIANS(G1575))*SIN(RADIANS(E1572))+COS(RADIANS(G1575))*COS(RADIANS(E1572))*COS(RADIANS(AN1562))))</f>
        <v>0</v>
      </c>
      <c r="AO1575">
        <f>IF(DEGREES(ACOS(SIN(RADIANS(G1575))*SIN(RADIANS(E1572))+COS(RADIANS(G1575))*COS(RADIANS(E1572))*COS(RADIANS(AO1562))))&gt;90,0,$F$4*$F$5/E1571^2*(SIN(RADIANS(G1575))*SIN(RADIANS(E1572))+COS(RADIANS(G1575))*COS(RADIANS(E1572))*COS(RADIANS(AO1562))))</f>
        <v>0</v>
      </c>
      <c r="AP1575">
        <f>IF(DEGREES(ACOS(SIN(RADIANS(G1575))*SIN(RADIANS(E1572))+COS(RADIANS(G1575))*COS(RADIANS(E1572))*COS(RADIANS(AP1562))))&gt;90,0,$F$4*$F$5/E1571^2*(SIN(RADIANS(G1575))*SIN(RADIANS(E1572))+COS(RADIANS(G1575))*COS(RADIANS(E1572))*COS(RADIANS(AP1562))))</f>
        <v>0</v>
      </c>
      <c r="AQ1575">
        <f>IF(DEGREES(ACOS(SIN(RADIANS(G1575))*SIN(RADIANS(E1572))+COS(RADIANS(G1575))*COS(RADIANS(E1572))*COS(RADIANS(AQ1562))))&gt;90,0,$F$4*$F$5/E1571^2*(SIN(RADIANS(G1575))*SIN(RADIANS(E1572))+COS(RADIANS(G1575))*COS(RADIANS(E1572))*COS(RADIANS(AQ1562))))</f>
        <v>0</v>
      </c>
      <c r="AR1575">
        <f>IF(DEGREES(ACOS(SIN(RADIANS(G1575))*SIN(RADIANS(E1572))+COS(RADIANS(G1575))*COS(RADIANS(E1572))*COS(RADIANS(AR1562))))&gt;90,0,$F$4*$F$5/E1571^2*(SIN(RADIANS(G1575))*SIN(RADIANS(E1572))+COS(RADIANS(G1575))*COS(RADIANS(E1572))*COS(RADIANS(AR1562))))</f>
        <v>0</v>
      </c>
    </row>
    <row r="1576" spans="2:44" x14ac:dyDescent="0.5">
      <c r="G1576">
        <v>-30</v>
      </c>
      <c r="I1576">
        <f>IF(DEGREES(ACOS(SIN(RADIANS(G1576))*SIN(RADIANS(E1572))+COS(RADIANS(G1576))*COS(RADIANS(E1572))*COS(RADIANS(I1562))))&gt;90,0,$F$4*$F$5/E1571^2*(SIN(RADIANS(G1576))*SIN(RADIANS(E1572))+COS(RADIANS(G1576))*COS(RADIANS(E1572))*COS(RADIANS(I1562))))</f>
        <v>0</v>
      </c>
      <c r="J1576">
        <f>IF(DEGREES(ACOS(SIN(RADIANS(G1576))*SIN(RADIANS(E1572))+COS(RADIANS(G1576))*COS(RADIANS(E1572))*COS(RADIANS(J1562))))&gt;90,0,$F$4*$F$5/E1571^2*(SIN(RADIANS(G1576))*SIN(RADIANS(E1572))+COS(RADIANS(G1576))*COS(RADIANS(E1572))*COS(RADIANS(J1562))))</f>
        <v>0</v>
      </c>
      <c r="K1576">
        <f>IF(DEGREES(ACOS(SIN(RADIANS(G1576))*SIN(RADIANS(E1572))+COS(RADIANS(G1576))*COS(RADIANS(E1572))*COS(RADIANS(K1562))))&gt;90,0,$F$4*$F$5/E1571^2*(SIN(RADIANS(G1576))*SIN(RADIANS(E1572))+COS(RADIANS(G1576))*COS(RADIANS(E1572))*COS(RADIANS(K1562))))</f>
        <v>0</v>
      </c>
      <c r="L1576">
        <f>IF(DEGREES(ACOS(SIN(RADIANS(G1576))*SIN(RADIANS(E1572))+COS(RADIANS(G1576))*COS(RADIANS(E1572))*COS(RADIANS(L1562))))&gt;90,0,$F$4*$F$5/E1571^2*(SIN(RADIANS(G1576))*SIN(RADIANS(E1572))+COS(RADIANS(G1576))*COS(RADIANS(E1572))*COS(RADIANS(L1562))))</f>
        <v>0</v>
      </c>
      <c r="M1576">
        <f>IF(DEGREES(ACOS(SIN(RADIANS(G1576))*SIN(RADIANS(E1572))+COS(RADIANS(G1576))*COS(RADIANS(E1572))*COS(RADIANS(M1562))))&gt;90,0,$F$4*$F$5/E1571^2*(SIN(RADIANS(G1576))*SIN(RADIANS(E1572))+COS(RADIANS(G1576))*COS(RADIANS(E1572))*COS(RADIANS(M1562))))</f>
        <v>0</v>
      </c>
      <c r="N1576">
        <f>IF(DEGREES(ACOS(SIN(RADIANS(G1576))*SIN(RADIANS(E1572))+COS(RADIANS(G1576))*COS(RADIANS(E1572))*COS(RADIANS(N1562))))&gt;90,0,$F$4*$F$5/E1571^2*(SIN(RADIANS(G1576))*SIN(RADIANS(E1572))+COS(RADIANS(G1576))*COS(RADIANS(E1572))*COS(RADIANS(N1562))))</f>
        <v>0</v>
      </c>
      <c r="O1576">
        <f>IF(DEGREES(ACOS(SIN(RADIANS(G1576))*SIN(RADIANS(E1572))+COS(RADIANS(G1576))*COS(RADIANS(E1572))*COS(RADIANS(O1562))))&gt;90,0,$F$4*$F$5/E1571^2*(SIN(RADIANS(G1576))*SIN(RADIANS(E1572))+COS(RADIANS(G1576))*COS(RADIANS(E1572))*COS(RADIANS(O1562))))</f>
        <v>0</v>
      </c>
      <c r="P1576">
        <f>IF(DEGREES(ACOS(SIN(RADIANS(G1576))*SIN(RADIANS(E1572))+COS(RADIANS(G1576))*COS(RADIANS(E1572))*COS(RADIANS(P1562))))&gt;90,0,$F$4*$F$5/E1571^2*(SIN(RADIANS(G1576))*SIN(RADIANS(E1572))+COS(RADIANS(G1576))*COS(RADIANS(E1572))*COS(RADIANS(P1562))))</f>
        <v>0</v>
      </c>
      <c r="Q1576">
        <f>IF(DEGREES(ACOS(SIN(RADIANS(G1576))*SIN(RADIANS(E1572))+COS(RADIANS(G1576))*COS(RADIANS(E1572))*COS(RADIANS(Q1562))))&gt;90,0,$F$4*$F$5/E1571^2*(SIN(RADIANS(G1576))*SIN(RADIANS(E1572))+COS(RADIANS(G1576))*COS(RADIANS(E1572))*COS(RADIANS(Q1562))))</f>
        <v>0</v>
      </c>
      <c r="R1576" t="e">
        <f>IF(DEGREES(ACOS(SIN(RADIANS(G1576))*SIN(RADIANS(E1572))+COS(RADIANS(G1576))*COS(RADIANS(E1572))*COS(RADIANS(R1562))))&gt;90,0,$F$4*$F$5/E1571^2*(SIN(RADIANS(G1576))*SIN(RADIANS(E1572))+COS(RADIANS(G1576))*COS(RADIANS(E1572))*COS(RADIANS(R1562))))</f>
        <v>#DIV/0!</v>
      </c>
      <c r="S1576" t="e">
        <f>IF(DEGREES(ACOS(SIN(RADIANS(G1576))*SIN(RADIANS(E1572))+COS(RADIANS(G1576))*COS(RADIANS(E1572))*COS(RADIANS(S1562))))&gt;90,0,$F$4*$F$5/E1571^2*(SIN(RADIANS(G1576))*SIN(RADIANS(E1572))+COS(RADIANS(G1576))*COS(RADIANS(E1572))*COS(RADIANS(S1562))))</f>
        <v>#DIV/0!</v>
      </c>
      <c r="T1576" t="e">
        <f>IF(DEGREES(ACOS(SIN(RADIANS(G1576))*SIN(RADIANS(E1572))+COS(RADIANS(G1576))*COS(RADIANS(E1572))*COS(RADIANS(T1562))))&gt;90,0,$F$4*$F$5/E1571^2*(SIN(RADIANS(G1576))*SIN(RADIANS(E1572))+COS(RADIANS(G1576))*COS(RADIANS(E1572))*COS(RADIANS(T1562))))</f>
        <v>#DIV/0!</v>
      </c>
      <c r="U1576" t="e">
        <f>IF(DEGREES(ACOS(SIN(RADIANS(G1576))*SIN(RADIANS(E1572))+COS(RADIANS(G1576))*COS(RADIANS(E1572))*COS(RADIANS(U1562))))&gt;90,0,$F$4*$F$5/E1571^2*(SIN(RADIANS(G1576))*SIN(RADIANS(E1572))+COS(RADIANS(G1576))*COS(RADIANS(E1572))*COS(RADIANS(U1562))))</f>
        <v>#DIV/0!</v>
      </c>
      <c r="V1576" t="e">
        <f>IF(DEGREES(ACOS(SIN(RADIANS(G1576))*SIN(RADIANS(E1572))+COS(RADIANS(G1576))*COS(RADIANS(E1572))*COS(RADIANS(V1562))))&gt;90,0,$F$4*$F$5/E1571^2*(SIN(RADIANS(G1576))*SIN(RADIANS(E1572))+COS(RADIANS(G1576))*COS(RADIANS(E1572))*COS(RADIANS(V1562))))</f>
        <v>#DIV/0!</v>
      </c>
      <c r="W1576" t="e">
        <f>IF(DEGREES(ACOS(SIN(RADIANS(G1576))*SIN(RADIANS(E1572))+COS(RADIANS(G1576))*COS(RADIANS(E1572))*COS(RADIANS(W1562))))&gt;90,0,$F$4*$F$5/E1571^2*(SIN(RADIANS(G1576))*SIN(RADIANS(E1572))+COS(RADIANS(G1576))*COS(RADIANS(E1572))*COS(RADIANS(W1562))))</f>
        <v>#DIV/0!</v>
      </c>
      <c r="X1576" t="e">
        <f>IF(DEGREES(ACOS(SIN(RADIANS(G1576))*SIN(RADIANS(E1572))+COS(RADIANS(G1576))*COS(RADIANS(E1572))*COS(RADIANS(X1562))))&gt;90,0,$F$4*$F$5/E1571^2*(SIN(RADIANS(G1576))*SIN(RADIANS(E1572))+COS(RADIANS(G1576))*COS(RADIANS(E1572))*COS(RADIANS(X1562))))</f>
        <v>#DIV/0!</v>
      </c>
      <c r="Y1576" t="e">
        <f>IF(DEGREES(ACOS(SIN(RADIANS(G1576))*SIN(RADIANS(E1572))+COS(RADIANS(G1576))*COS(RADIANS(E1572))*COS(RADIANS(Y1562))))&gt;90,0,$F$4*$F$5/E1571^2*(SIN(RADIANS(G1576))*SIN(RADIANS(E1572))+COS(RADIANS(G1576))*COS(RADIANS(E1572))*COS(RADIANS(Y1562))))</f>
        <v>#DIV/0!</v>
      </c>
      <c r="Z1576" t="e">
        <f>IF(DEGREES(ACOS(SIN(RADIANS(G1576))*SIN(RADIANS(E1572))+COS(RADIANS(G1576))*COS(RADIANS(E1572))*COS(RADIANS(Z1562))))&gt;90,0,$F$4*$F$5/E1571^2*(SIN(RADIANS(G1576))*SIN(RADIANS(E1572))+COS(RADIANS(G1576))*COS(RADIANS(E1572))*COS(RADIANS(Z1562))))</f>
        <v>#DIV/0!</v>
      </c>
      <c r="AA1576" t="e">
        <f>IF(DEGREES(ACOS(SIN(RADIANS(G1576))*SIN(RADIANS(E1572))+COS(RADIANS(G1576))*COS(RADIANS(E1572))*COS(RADIANS(AA1562))))&gt;90,0,$F$4*$F$5/E1571^2*(SIN(RADIANS(G1576))*SIN(RADIANS(E1572))+COS(RADIANS(G1576))*COS(RADIANS(E1572))*COS(RADIANS(AA1562))))</f>
        <v>#DIV/0!</v>
      </c>
      <c r="AB1576" t="e">
        <f>IF(DEGREES(ACOS(SIN(RADIANS(G1576))*SIN(RADIANS(E1572))+COS(RADIANS(G1576))*COS(RADIANS(E1572))*COS(RADIANS(AB1562))))&gt;90,0,$F$4*$F$5/E1571^2*(SIN(RADIANS(G1576))*SIN(RADIANS(E1572))+COS(RADIANS(G1576))*COS(RADIANS(E1572))*COS(RADIANS(AB1562))))</f>
        <v>#DIV/0!</v>
      </c>
      <c r="AC1576" t="e">
        <f>IF(DEGREES(ACOS(SIN(RADIANS(G1576))*SIN(RADIANS(E1572))+COS(RADIANS(G1576))*COS(RADIANS(E1572))*COS(RADIANS(AC1562))))&gt;90,0,$F$4*$F$5/E1571^2*(SIN(RADIANS(G1576))*SIN(RADIANS(E1572))+COS(RADIANS(G1576))*COS(RADIANS(E1572))*COS(RADIANS(AC1562))))</f>
        <v>#DIV/0!</v>
      </c>
      <c r="AD1576" t="e">
        <f>IF(DEGREES(ACOS(SIN(RADIANS(G1576))*SIN(RADIANS(E1572))+COS(RADIANS(G1576))*COS(RADIANS(E1572))*COS(RADIANS(AD1562))))&gt;90,0,$F$4*$F$5/E1571^2*(SIN(RADIANS(G1576))*SIN(RADIANS(E1572))+COS(RADIANS(G1576))*COS(RADIANS(E1572))*COS(RADIANS(AD1562))))</f>
        <v>#DIV/0!</v>
      </c>
      <c r="AE1576" t="e">
        <f>IF(DEGREES(ACOS(SIN(RADIANS(G1576))*SIN(RADIANS(E1572))+COS(RADIANS(G1576))*COS(RADIANS(E1572))*COS(RADIANS(AE1562))))&gt;90,0,$F$4*$F$5/E1571^2*(SIN(RADIANS(G1576))*SIN(RADIANS(E1572))+COS(RADIANS(G1576))*COS(RADIANS(E1572))*COS(RADIANS(AE1562))))</f>
        <v>#DIV/0!</v>
      </c>
      <c r="AF1576" t="e">
        <f>IF(DEGREES(ACOS(SIN(RADIANS(G1576))*SIN(RADIANS(E1572))+COS(RADIANS(G1576))*COS(RADIANS(E1572))*COS(RADIANS(AF1562))))&gt;90,0,$F$4*$F$5/E1571^2*(SIN(RADIANS(G1576))*SIN(RADIANS(E1572))+COS(RADIANS(G1576))*COS(RADIANS(E1572))*COS(RADIANS(AF1562))))</f>
        <v>#DIV/0!</v>
      </c>
      <c r="AG1576" t="e">
        <f>IF(DEGREES(ACOS(SIN(RADIANS(G1576))*SIN(RADIANS(E1572))+COS(RADIANS(G1576))*COS(RADIANS(E1572))*COS(RADIANS(AG1562))))&gt;90,0,$F$4*$F$5/E1571^2*(SIN(RADIANS(G1576))*SIN(RADIANS(E1572))+COS(RADIANS(G1576))*COS(RADIANS(E1572))*COS(RADIANS(AG1562))))</f>
        <v>#DIV/0!</v>
      </c>
      <c r="AH1576" t="e">
        <f>IF(DEGREES(ACOS(SIN(RADIANS(G1576))*SIN(RADIANS(E1572))+COS(RADIANS(G1576))*COS(RADIANS(E1572))*COS(RADIANS(AH1562))))&gt;90,0,$F$4*$F$5/E1571^2*(SIN(RADIANS(G1576))*SIN(RADIANS(E1572))+COS(RADIANS(G1576))*COS(RADIANS(E1572))*COS(RADIANS(AH1562))))</f>
        <v>#DIV/0!</v>
      </c>
      <c r="AI1576" t="e">
        <f>IF(DEGREES(ACOS(SIN(RADIANS(G1576))*SIN(RADIANS(E1572))+COS(RADIANS(G1576))*COS(RADIANS(E1572))*COS(RADIANS(AI1562))))&gt;90,0,$F$4*$F$5/E1571^2*(SIN(RADIANS(G1576))*SIN(RADIANS(E1572))+COS(RADIANS(G1576))*COS(RADIANS(E1572))*COS(RADIANS(AI1562))))</f>
        <v>#DIV/0!</v>
      </c>
      <c r="AJ1576" t="e">
        <f>IF(DEGREES(ACOS(SIN(RADIANS(G1576))*SIN(RADIANS(E1572))+COS(RADIANS(G1576))*COS(RADIANS(E1572))*COS(RADIANS(AJ1562))))&gt;90,0,$F$4*$F$5/E1571^2*(SIN(RADIANS(G1576))*SIN(RADIANS(E1572))+COS(RADIANS(G1576))*COS(RADIANS(E1572))*COS(RADIANS(AJ1562))))</f>
        <v>#DIV/0!</v>
      </c>
      <c r="AK1576">
        <f>IF(DEGREES(ACOS(SIN(RADIANS(G1576))*SIN(RADIANS(E1572))+COS(RADIANS(G1576))*COS(RADIANS(E1572))*COS(RADIANS(AK1562))))&gt;90,0,$F$4*$F$5/E1571^2*(SIN(RADIANS(G1576))*SIN(RADIANS(E1572))+COS(RADIANS(G1576))*COS(RADIANS(E1572))*COS(RADIANS(AK1562))))</f>
        <v>0</v>
      </c>
      <c r="AL1576">
        <f>IF(DEGREES(ACOS(SIN(RADIANS(G1576))*SIN(RADIANS(E1572))+COS(RADIANS(G1576))*COS(RADIANS(E1572))*COS(RADIANS(AL1562))))&gt;90,0,$F$4*$F$5/E1571^2*(SIN(RADIANS(G1576))*SIN(RADIANS(E1572))+COS(RADIANS(G1576))*COS(RADIANS(E1572))*COS(RADIANS(AL1562))))</f>
        <v>0</v>
      </c>
      <c r="AM1576">
        <f>IF(DEGREES(ACOS(SIN(RADIANS(G1576))*SIN(RADIANS(E1572))+COS(RADIANS(G1576))*COS(RADIANS(E1572))*COS(RADIANS(AM1562))))&gt;90,0,$F$4*$F$5/E1571^2*(SIN(RADIANS(G1576))*SIN(RADIANS(E1572))+COS(RADIANS(G1576))*COS(RADIANS(E1572))*COS(RADIANS(AM1562))))</f>
        <v>0</v>
      </c>
      <c r="AN1576">
        <f>IF(DEGREES(ACOS(SIN(RADIANS(G1576))*SIN(RADIANS(E1572))+COS(RADIANS(G1576))*COS(RADIANS(E1572))*COS(RADIANS(AN1562))))&gt;90,0,$F$4*$F$5/E1571^2*(SIN(RADIANS(G1576))*SIN(RADIANS(E1572))+COS(RADIANS(G1576))*COS(RADIANS(E1572))*COS(RADIANS(AN1562))))</f>
        <v>0</v>
      </c>
      <c r="AO1576">
        <f>IF(DEGREES(ACOS(SIN(RADIANS(G1576))*SIN(RADIANS(E1572))+COS(RADIANS(G1576))*COS(RADIANS(E1572))*COS(RADIANS(AO1562))))&gt;90,0,$F$4*$F$5/E1571^2*(SIN(RADIANS(G1576))*SIN(RADIANS(E1572))+COS(RADIANS(G1576))*COS(RADIANS(E1572))*COS(RADIANS(AO1562))))</f>
        <v>0</v>
      </c>
      <c r="AP1576">
        <f>IF(DEGREES(ACOS(SIN(RADIANS(G1576))*SIN(RADIANS(E1572))+COS(RADIANS(G1576))*COS(RADIANS(E1572))*COS(RADIANS(AP1562))))&gt;90,0,$F$4*$F$5/E1571^2*(SIN(RADIANS(G1576))*SIN(RADIANS(E1572))+COS(RADIANS(G1576))*COS(RADIANS(E1572))*COS(RADIANS(AP1562))))</f>
        <v>0</v>
      </c>
      <c r="AQ1576">
        <f>IF(DEGREES(ACOS(SIN(RADIANS(G1576))*SIN(RADIANS(E1572))+COS(RADIANS(G1576))*COS(RADIANS(E1572))*COS(RADIANS(AQ1562))))&gt;90,0,$F$4*$F$5/E1571^2*(SIN(RADIANS(G1576))*SIN(RADIANS(E1572))+COS(RADIANS(G1576))*COS(RADIANS(E1572))*COS(RADIANS(AQ1562))))</f>
        <v>0</v>
      </c>
      <c r="AR1576">
        <f>IF(DEGREES(ACOS(SIN(RADIANS(G1576))*SIN(RADIANS(E1572))+COS(RADIANS(G1576))*COS(RADIANS(E1572))*COS(RADIANS(AR1562))))&gt;90,0,$F$4*$F$5/E1571^2*(SIN(RADIANS(G1576))*SIN(RADIANS(E1572))+COS(RADIANS(G1576))*COS(RADIANS(E1572))*COS(RADIANS(AR1562))))</f>
        <v>0</v>
      </c>
    </row>
    <row r="1577" spans="2:44" x14ac:dyDescent="0.5">
      <c r="G1577">
        <v>-40</v>
      </c>
      <c r="I1577">
        <f>IF(DEGREES(ACOS(SIN(RADIANS(G1577))*SIN(RADIANS(E1572))+COS(RADIANS(G1577))*COS(RADIANS(E1572))*COS(RADIANS(I1562))))&gt;90,0,$F$4*$F$5/E1571^2*(SIN(RADIANS(G1577))*SIN(RADIANS(E1572))+COS(RADIANS(G1577))*COS(RADIANS(E1572))*COS(RADIANS(I1562))))</f>
        <v>0</v>
      </c>
      <c r="J1577">
        <f>IF(DEGREES(ACOS(SIN(RADIANS(G1577))*SIN(RADIANS(E1572))+COS(RADIANS(G1577))*COS(RADIANS(E1572))*COS(RADIANS(J1562))))&gt;90,0,$F$4*$F$5/E1571^2*(SIN(RADIANS(G1577))*SIN(RADIANS(E1572))+COS(RADIANS(G1577))*COS(RADIANS(E1572))*COS(RADIANS(J1562))))</f>
        <v>0</v>
      </c>
      <c r="K1577">
        <f>IF(DEGREES(ACOS(SIN(RADIANS(G1577))*SIN(RADIANS(E1572))+COS(RADIANS(G1577))*COS(RADIANS(E1572))*COS(RADIANS(K1562))))&gt;90,0,$F$4*$F$5/E1571^2*(SIN(RADIANS(G1577))*SIN(RADIANS(E1572))+COS(RADIANS(G1577))*COS(RADIANS(E1572))*COS(RADIANS(K1562))))</f>
        <v>0</v>
      </c>
      <c r="L1577">
        <f>IF(DEGREES(ACOS(SIN(RADIANS(G1577))*SIN(RADIANS(E1572))+COS(RADIANS(G1577))*COS(RADIANS(E1572))*COS(RADIANS(L1562))))&gt;90,0,$F$4*$F$5/E1571^2*(SIN(RADIANS(G1577))*SIN(RADIANS(E1572))+COS(RADIANS(G1577))*COS(RADIANS(E1572))*COS(RADIANS(L1562))))</f>
        <v>0</v>
      </c>
      <c r="M1577">
        <f>IF(DEGREES(ACOS(SIN(RADIANS(G1577))*SIN(RADIANS(E1572))+COS(RADIANS(G1577))*COS(RADIANS(E1572))*COS(RADIANS(M1562))))&gt;90,0,$F$4*$F$5/E1571^2*(SIN(RADIANS(G1577))*SIN(RADIANS(E1572))+COS(RADIANS(G1577))*COS(RADIANS(E1572))*COS(RADIANS(M1562))))</f>
        <v>0</v>
      </c>
      <c r="N1577">
        <f>IF(DEGREES(ACOS(SIN(RADIANS(G1577))*SIN(RADIANS(E1572))+COS(RADIANS(G1577))*COS(RADIANS(E1572))*COS(RADIANS(N1562))))&gt;90,0,$F$4*$F$5/E1571^2*(SIN(RADIANS(G1577))*SIN(RADIANS(E1572))+COS(RADIANS(G1577))*COS(RADIANS(E1572))*COS(RADIANS(N1562))))</f>
        <v>0</v>
      </c>
      <c r="O1577">
        <f>IF(DEGREES(ACOS(SIN(RADIANS(G1577))*SIN(RADIANS(E1572))+COS(RADIANS(G1577))*COS(RADIANS(E1572))*COS(RADIANS(O1562))))&gt;90,0,$F$4*$F$5/E1571^2*(SIN(RADIANS(G1577))*SIN(RADIANS(E1572))+COS(RADIANS(G1577))*COS(RADIANS(E1572))*COS(RADIANS(O1562))))</f>
        <v>0</v>
      </c>
      <c r="P1577">
        <f>IF(DEGREES(ACOS(SIN(RADIANS(G1577))*SIN(RADIANS(E1572))+COS(RADIANS(G1577))*COS(RADIANS(E1572))*COS(RADIANS(P1562))))&gt;90,0,$F$4*$F$5/E1571^2*(SIN(RADIANS(G1577))*SIN(RADIANS(E1572))+COS(RADIANS(G1577))*COS(RADIANS(E1572))*COS(RADIANS(P1562))))</f>
        <v>0</v>
      </c>
      <c r="Q1577">
        <f>IF(DEGREES(ACOS(SIN(RADIANS(G1577))*SIN(RADIANS(E1572))+COS(RADIANS(G1577))*COS(RADIANS(E1572))*COS(RADIANS(Q1562))))&gt;90,0,$F$4*$F$5/E1571^2*(SIN(RADIANS(G1577))*SIN(RADIANS(E1572))+COS(RADIANS(G1577))*COS(RADIANS(E1572))*COS(RADIANS(Q1562))))</f>
        <v>0</v>
      </c>
      <c r="R1577" t="e">
        <f>IF(DEGREES(ACOS(SIN(RADIANS(G1577))*SIN(RADIANS(E1572))+COS(RADIANS(G1577))*COS(RADIANS(E1572))*COS(RADIANS(R1562))))&gt;90,0,$F$4*$F$5/E1571^2*(SIN(RADIANS(G1577))*SIN(RADIANS(E1572))+COS(RADIANS(G1577))*COS(RADIANS(E1572))*COS(RADIANS(R1562))))</f>
        <v>#DIV/0!</v>
      </c>
      <c r="S1577" t="e">
        <f>IF(DEGREES(ACOS(SIN(RADIANS(G1577))*SIN(RADIANS(E1572))+COS(RADIANS(G1577))*COS(RADIANS(E1572))*COS(RADIANS(S1562))))&gt;90,0,$F$4*$F$5/E1571^2*(SIN(RADIANS(G1577))*SIN(RADIANS(E1572))+COS(RADIANS(G1577))*COS(RADIANS(E1572))*COS(RADIANS(S1562))))</f>
        <v>#DIV/0!</v>
      </c>
      <c r="T1577" t="e">
        <f>IF(DEGREES(ACOS(SIN(RADIANS(G1577))*SIN(RADIANS(E1572))+COS(RADIANS(G1577))*COS(RADIANS(E1572))*COS(RADIANS(T1562))))&gt;90,0,$F$4*$F$5/E1571^2*(SIN(RADIANS(G1577))*SIN(RADIANS(E1572))+COS(RADIANS(G1577))*COS(RADIANS(E1572))*COS(RADIANS(T1562))))</f>
        <v>#DIV/0!</v>
      </c>
      <c r="U1577" t="e">
        <f>IF(DEGREES(ACOS(SIN(RADIANS(G1577))*SIN(RADIANS(E1572))+COS(RADIANS(G1577))*COS(RADIANS(E1572))*COS(RADIANS(U1562))))&gt;90,0,$F$4*$F$5/E1571^2*(SIN(RADIANS(G1577))*SIN(RADIANS(E1572))+COS(RADIANS(G1577))*COS(RADIANS(E1572))*COS(RADIANS(U1562))))</f>
        <v>#DIV/0!</v>
      </c>
      <c r="V1577" t="e">
        <f>IF(DEGREES(ACOS(SIN(RADIANS(G1577))*SIN(RADIANS(E1572))+COS(RADIANS(G1577))*COS(RADIANS(E1572))*COS(RADIANS(V1562))))&gt;90,0,$F$4*$F$5/E1571^2*(SIN(RADIANS(G1577))*SIN(RADIANS(E1572))+COS(RADIANS(G1577))*COS(RADIANS(E1572))*COS(RADIANS(V1562))))</f>
        <v>#DIV/0!</v>
      </c>
      <c r="W1577" t="e">
        <f>IF(DEGREES(ACOS(SIN(RADIANS(G1577))*SIN(RADIANS(E1572))+COS(RADIANS(G1577))*COS(RADIANS(E1572))*COS(RADIANS(W1562))))&gt;90,0,$F$4*$F$5/E1571^2*(SIN(RADIANS(G1577))*SIN(RADIANS(E1572))+COS(RADIANS(G1577))*COS(RADIANS(E1572))*COS(RADIANS(W1562))))</f>
        <v>#DIV/0!</v>
      </c>
      <c r="X1577" t="e">
        <f>IF(DEGREES(ACOS(SIN(RADIANS(G1577))*SIN(RADIANS(E1572))+COS(RADIANS(G1577))*COS(RADIANS(E1572))*COS(RADIANS(X1562))))&gt;90,0,$F$4*$F$5/E1571^2*(SIN(RADIANS(G1577))*SIN(RADIANS(E1572))+COS(RADIANS(G1577))*COS(RADIANS(E1572))*COS(RADIANS(X1562))))</f>
        <v>#DIV/0!</v>
      </c>
      <c r="Y1577" t="e">
        <f>IF(DEGREES(ACOS(SIN(RADIANS(G1577))*SIN(RADIANS(E1572))+COS(RADIANS(G1577))*COS(RADIANS(E1572))*COS(RADIANS(Y1562))))&gt;90,0,$F$4*$F$5/E1571^2*(SIN(RADIANS(G1577))*SIN(RADIANS(E1572))+COS(RADIANS(G1577))*COS(RADIANS(E1572))*COS(RADIANS(Y1562))))</f>
        <v>#DIV/0!</v>
      </c>
      <c r="Z1577" t="e">
        <f>IF(DEGREES(ACOS(SIN(RADIANS(G1577))*SIN(RADIANS(E1572))+COS(RADIANS(G1577))*COS(RADIANS(E1572))*COS(RADIANS(Z1562))))&gt;90,0,$F$4*$F$5/E1571^2*(SIN(RADIANS(G1577))*SIN(RADIANS(E1572))+COS(RADIANS(G1577))*COS(RADIANS(E1572))*COS(RADIANS(Z1562))))</f>
        <v>#DIV/0!</v>
      </c>
      <c r="AA1577" t="e">
        <f>IF(DEGREES(ACOS(SIN(RADIANS(G1577))*SIN(RADIANS(E1572))+COS(RADIANS(G1577))*COS(RADIANS(E1572))*COS(RADIANS(AA1562))))&gt;90,0,$F$4*$F$5/E1571^2*(SIN(RADIANS(G1577))*SIN(RADIANS(E1572))+COS(RADIANS(G1577))*COS(RADIANS(E1572))*COS(RADIANS(AA1562))))</f>
        <v>#DIV/0!</v>
      </c>
      <c r="AB1577" t="e">
        <f>IF(DEGREES(ACOS(SIN(RADIANS(G1577))*SIN(RADIANS(E1572))+COS(RADIANS(G1577))*COS(RADIANS(E1572))*COS(RADIANS(AB1562))))&gt;90,0,$F$4*$F$5/E1571^2*(SIN(RADIANS(G1577))*SIN(RADIANS(E1572))+COS(RADIANS(G1577))*COS(RADIANS(E1572))*COS(RADIANS(AB1562))))</f>
        <v>#DIV/0!</v>
      </c>
      <c r="AC1577" t="e">
        <f>IF(DEGREES(ACOS(SIN(RADIANS(G1577))*SIN(RADIANS(E1572))+COS(RADIANS(G1577))*COS(RADIANS(E1572))*COS(RADIANS(AC1562))))&gt;90,0,$F$4*$F$5/E1571^2*(SIN(RADIANS(G1577))*SIN(RADIANS(E1572))+COS(RADIANS(G1577))*COS(RADIANS(E1572))*COS(RADIANS(AC1562))))</f>
        <v>#DIV/0!</v>
      </c>
      <c r="AD1577" t="e">
        <f>IF(DEGREES(ACOS(SIN(RADIANS(G1577))*SIN(RADIANS(E1572))+COS(RADIANS(G1577))*COS(RADIANS(E1572))*COS(RADIANS(AD1562))))&gt;90,0,$F$4*$F$5/E1571^2*(SIN(RADIANS(G1577))*SIN(RADIANS(E1572))+COS(RADIANS(G1577))*COS(RADIANS(E1572))*COS(RADIANS(AD1562))))</f>
        <v>#DIV/0!</v>
      </c>
      <c r="AE1577" t="e">
        <f>IF(DEGREES(ACOS(SIN(RADIANS(G1577))*SIN(RADIANS(E1572))+COS(RADIANS(G1577))*COS(RADIANS(E1572))*COS(RADIANS(AE1562))))&gt;90,0,$F$4*$F$5/E1571^2*(SIN(RADIANS(G1577))*SIN(RADIANS(E1572))+COS(RADIANS(G1577))*COS(RADIANS(E1572))*COS(RADIANS(AE1562))))</f>
        <v>#DIV/0!</v>
      </c>
      <c r="AF1577" t="e">
        <f>IF(DEGREES(ACOS(SIN(RADIANS(G1577))*SIN(RADIANS(E1572))+COS(RADIANS(G1577))*COS(RADIANS(E1572))*COS(RADIANS(AF1562))))&gt;90,0,$F$4*$F$5/E1571^2*(SIN(RADIANS(G1577))*SIN(RADIANS(E1572))+COS(RADIANS(G1577))*COS(RADIANS(E1572))*COS(RADIANS(AF1562))))</f>
        <v>#DIV/0!</v>
      </c>
      <c r="AG1577" t="e">
        <f>IF(DEGREES(ACOS(SIN(RADIANS(G1577))*SIN(RADIANS(E1572))+COS(RADIANS(G1577))*COS(RADIANS(E1572))*COS(RADIANS(AG1562))))&gt;90,0,$F$4*$F$5/E1571^2*(SIN(RADIANS(G1577))*SIN(RADIANS(E1572))+COS(RADIANS(G1577))*COS(RADIANS(E1572))*COS(RADIANS(AG1562))))</f>
        <v>#DIV/0!</v>
      </c>
      <c r="AH1577" t="e">
        <f>IF(DEGREES(ACOS(SIN(RADIANS(G1577))*SIN(RADIANS(E1572))+COS(RADIANS(G1577))*COS(RADIANS(E1572))*COS(RADIANS(AH1562))))&gt;90,0,$F$4*$F$5/E1571^2*(SIN(RADIANS(G1577))*SIN(RADIANS(E1572))+COS(RADIANS(G1577))*COS(RADIANS(E1572))*COS(RADIANS(AH1562))))</f>
        <v>#DIV/0!</v>
      </c>
      <c r="AI1577" t="e">
        <f>IF(DEGREES(ACOS(SIN(RADIANS(G1577))*SIN(RADIANS(E1572))+COS(RADIANS(G1577))*COS(RADIANS(E1572))*COS(RADIANS(AI1562))))&gt;90,0,$F$4*$F$5/E1571^2*(SIN(RADIANS(G1577))*SIN(RADIANS(E1572))+COS(RADIANS(G1577))*COS(RADIANS(E1572))*COS(RADIANS(AI1562))))</f>
        <v>#DIV/0!</v>
      </c>
      <c r="AJ1577" t="e">
        <f>IF(DEGREES(ACOS(SIN(RADIANS(G1577))*SIN(RADIANS(E1572))+COS(RADIANS(G1577))*COS(RADIANS(E1572))*COS(RADIANS(AJ1562))))&gt;90,0,$F$4*$F$5/E1571^2*(SIN(RADIANS(G1577))*SIN(RADIANS(E1572))+COS(RADIANS(G1577))*COS(RADIANS(E1572))*COS(RADIANS(AJ1562))))</f>
        <v>#DIV/0!</v>
      </c>
      <c r="AK1577">
        <f>IF(DEGREES(ACOS(SIN(RADIANS(G1577))*SIN(RADIANS(E1572))+COS(RADIANS(G1577))*COS(RADIANS(E1572))*COS(RADIANS(AK1562))))&gt;90,0,$F$4*$F$5/E1571^2*(SIN(RADIANS(G1577))*SIN(RADIANS(E1572))+COS(RADIANS(G1577))*COS(RADIANS(E1572))*COS(RADIANS(AK1562))))</f>
        <v>0</v>
      </c>
      <c r="AL1577">
        <f>IF(DEGREES(ACOS(SIN(RADIANS(G1577))*SIN(RADIANS(E1572))+COS(RADIANS(G1577))*COS(RADIANS(E1572))*COS(RADIANS(AL1562))))&gt;90,0,$F$4*$F$5/E1571^2*(SIN(RADIANS(G1577))*SIN(RADIANS(E1572))+COS(RADIANS(G1577))*COS(RADIANS(E1572))*COS(RADIANS(AL1562))))</f>
        <v>0</v>
      </c>
      <c r="AM1577">
        <f>IF(DEGREES(ACOS(SIN(RADIANS(G1577))*SIN(RADIANS(E1572))+COS(RADIANS(G1577))*COS(RADIANS(E1572))*COS(RADIANS(AM1562))))&gt;90,0,$F$4*$F$5/E1571^2*(SIN(RADIANS(G1577))*SIN(RADIANS(E1572))+COS(RADIANS(G1577))*COS(RADIANS(E1572))*COS(RADIANS(AM1562))))</f>
        <v>0</v>
      </c>
      <c r="AN1577">
        <f>IF(DEGREES(ACOS(SIN(RADIANS(G1577))*SIN(RADIANS(E1572))+COS(RADIANS(G1577))*COS(RADIANS(E1572))*COS(RADIANS(AN1562))))&gt;90,0,$F$4*$F$5/E1571^2*(SIN(RADIANS(G1577))*SIN(RADIANS(E1572))+COS(RADIANS(G1577))*COS(RADIANS(E1572))*COS(RADIANS(AN1562))))</f>
        <v>0</v>
      </c>
      <c r="AO1577">
        <f>IF(DEGREES(ACOS(SIN(RADIANS(G1577))*SIN(RADIANS(E1572))+COS(RADIANS(G1577))*COS(RADIANS(E1572))*COS(RADIANS(AO1562))))&gt;90,0,$F$4*$F$5/E1571^2*(SIN(RADIANS(G1577))*SIN(RADIANS(E1572))+COS(RADIANS(G1577))*COS(RADIANS(E1572))*COS(RADIANS(AO1562))))</f>
        <v>0</v>
      </c>
      <c r="AP1577">
        <f>IF(DEGREES(ACOS(SIN(RADIANS(G1577))*SIN(RADIANS(E1572))+COS(RADIANS(G1577))*COS(RADIANS(E1572))*COS(RADIANS(AP1562))))&gt;90,0,$F$4*$F$5/E1571^2*(SIN(RADIANS(G1577))*SIN(RADIANS(E1572))+COS(RADIANS(G1577))*COS(RADIANS(E1572))*COS(RADIANS(AP1562))))</f>
        <v>0</v>
      </c>
      <c r="AQ1577">
        <f>IF(DEGREES(ACOS(SIN(RADIANS(G1577))*SIN(RADIANS(E1572))+COS(RADIANS(G1577))*COS(RADIANS(E1572))*COS(RADIANS(AQ1562))))&gt;90,0,$F$4*$F$5/E1571^2*(SIN(RADIANS(G1577))*SIN(RADIANS(E1572))+COS(RADIANS(G1577))*COS(RADIANS(E1572))*COS(RADIANS(AQ1562))))</f>
        <v>0</v>
      </c>
      <c r="AR1577">
        <f>IF(DEGREES(ACOS(SIN(RADIANS(G1577))*SIN(RADIANS(E1572))+COS(RADIANS(G1577))*COS(RADIANS(E1572))*COS(RADIANS(AR1562))))&gt;90,0,$F$4*$F$5/E1571^2*(SIN(RADIANS(G1577))*SIN(RADIANS(E1572))+COS(RADIANS(G1577))*COS(RADIANS(E1572))*COS(RADIANS(AR1562))))</f>
        <v>0</v>
      </c>
    </row>
    <row r="1578" spans="2:44" x14ac:dyDescent="0.5">
      <c r="G1578">
        <v>-50</v>
      </c>
      <c r="I1578">
        <f>IF(DEGREES(ACOS(SIN(RADIANS(G1578))*SIN(RADIANS(E1572))+COS(RADIANS(G1578))*COS(RADIANS(E1572))*COS(RADIANS(I1562))))&gt;90,0,$F$4*$F$5/E1571^2*(SIN(RADIANS(G1578))*SIN(RADIANS(E1572))+COS(RADIANS(G1578))*COS(RADIANS(E1572))*COS(RADIANS(I1562))))</f>
        <v>0</v>
      </c>
      <c r="J1578">
        <f>IF(DEGREES(ACOS(SIN(RADIANS(G1578))*SIN(RADIANS(E1572))+COS(RADIANS(G1578))*COS(RADIANS(E1572))*COS(RADIANS(J1562))))&gt;90,0,$F$4*$F$5/E1571^2*(SIN(RADIANS(G1578))*SIN(RADIANS(E1572))+COS(RADIANS(G1578))*COS(RADIANS(E1572))*COS(RADIANS(J1562))))</f>
        <v>0</v>
      </c>
      <c r="K1578">
        <f>IF(DEGREES(ACOS(SIN(RADIANS(G1578))*SIN(RADIANS(E1572))+COS(RADIANS(G1578))*COS(RADIANS(E1572))*COS(RADIANS(K1562))))&gt;90,0,$F$4*$F$5/E1571^2*(SIN(RADIANS(G1578))*SIN(RADIANS(E1572))+COS(RADIANS(G1578))*COS(RADIANS(E1572))*COS(RADIANS(K1562))))</f>
        <v>0</v>
      </c>
      <c r="L1578">
        <f>IF(DEGREES(ACOS(SIN(RADIANS(G1578))*SIN(RADIANS(E1572))+COS(RADIANS(G1578))*COS(RADIANS(E1572))*COS(RADIANS(L1562))))&gt;90,0,$F$4*$F$5/E1571^2*(SIN(RADIANS(G1578))*SIN(RADIANS(E1572))+COS(RADIANS(G1578))*COS(RADIANS(E1572))*COS(RADIANS(L1562))))</f>
        <v>0</v>
      </c>
      <c r="M1578">
        <f>IF(DEGREES(ACOS(SIN(RADIANS(G1578))*SIN(RADIANS(E1572))+COS(RADIANS(G1578))*COS(RADIANS(E1572))*COS(RADIANS(M1562))))&gt;90,0,$F$4*$F$5/E1571^2*(SIN(RADIANS(G1578))*SIN(RADIANS(E1572))+COS(RADIANS(G1578))*COS(RADIANS(E1572))*COS(RADIANS(M1562))))</f>
        <v>0</v>
      </c>
      <c r="N1578">
        <f>IF(DEGREES(ACOS(SIN(RADIANS(G1578))*SIN(RADIANS(E1572))+COS(RADIANS(G1578))*COS(RADIANS(E1572))*COS(RADIANS(N1562))))&gt;90,0,$F$4*$F$5/E1571^2*(SIN(RADIANS(G1578))*SIN(RADIANS(E1572))+COS(RADIANS(G1578))*COS(RADIANS(E1572))*COS(RADIANS(N1562))))</f>
        <v>0</v>
      </c>
      <c r="O1578">
        <f>IF(DEGREES(ACOS(SIN(RADIANS(G1578))*SIN(RADIANS(E1572))+COS(RADIANS(G1578))*COS(RADIANS(E1572))*COS(RADIANS(O1562))))&gt;90,0,$F$4*$F$5/E1571^2*(SIN(RADIANS(G1578))*SIN(RADIANS(E1572))+COS(RADIANS(G1578))*COS(RADIANS(E1572))*COS(RADIANS(O1562))))</f>
        <v>0</v>
      </c>
      <c r="P1578">
        <f>IF(DEGREES(ACOS(SIN(RADIANS(G1578))*SIN(RADIANS(E1572))+COS(RADIANS(G1578))*COS(RADIANS(E1572))*COS(RADIANS(P1562))))&gt;90,0,$F$4*$F$5/E1571^2*(SIN(RADIANS(G1578))*SIN(RADIANS(E1572))+COS(RADIANS(G1578))*COS(RADIANS(E1572))*COS(RADIANS(P1562))))</f>
        <v>0</v>
      </c>
      <c r="Q1578">
        <f>IF(DEGREES(ACOS(SIN(RADIANS(G1578))*SIN(RADIANS(E1572))+COS(RADIANS(G1578))*COS(RADIANS(E1572))*COS(RADIANS(Q1562))))&gt;90,0,$F$4*$F$5/E1571^2*(SIN(RADIANS(G1578))*SIN(RADIANS(E1572))+COS(RADIANS(G1578))*COS(RADIANS(E1572))*COS(RADIANS(Q1562))))</f>
        <v>0</v>
      </c>
      <c r="R1578" t="e">
        <f>IF(DEGREES(ACOS(SIN(RADIANS(G1578))*SIN(RADIANS(E1572))+COS(RADIANS(G1578))*COS(RADIANS(E1572))*COS(RADIANS(R1562))))&gt;90,0,$F$4*$F$5/E1571^2*(SIN(RADIANS(G1578))*SIN(RADIANS(E1572))+COS(RADIANS(G1578))*COS(RADIANS(E1572))*COS(RADIANS(R1562))))</f>
        <v>#DIV/0!</v>
      </c>
      <c r="S1578" t="e">
        <f>IF(DEGREES(ACOS(SIN(RADIANS(G1578))*SIN(RADIANS(E1572))+COS(RADIANS(G1578))*COS(RADIANS(E1572))*COS(RADIANS(S1562))))&gt;90,0,$F$4*$F$5/E1571^2*(SIN(RADIANS(G1578))*SIN(RADIANS(E1572))+COS(RADIANS(G1578))*COS(RADIANS(E1572))*COS(RADIANS(S1562))))</f>
        <v>#DIV/0!</v>
      </c>
      <c r="T1578" t="e">
        <f>IF(DEGREES(ACOS(SIN(RADIANS(G1578))*SIN(RADIANS(E1572))+COS(RADIANS(G1578))*COS(RADIANS(E1572))*COS(RADIANS(T1562))))&gt;90,0,$F$4*$F$5/E1571^2*(SIN(RADIANS(G1578))*SIN(RADIANS(E1572))+COS(RADIANS(G1578))*COS(RADIANS(E1572))*COS(RADIANS(T1562))))</f>
        <v>#DIV/0!</v>
      </c>
      <c r="U1578" t="e">
        <f>IF(DEGREES(ACOS(SIN(RADIANS(G1578))*SIN(RADIANS(E1572))+COS(RADIANS(G1578))*COS(RADIANS(E1572))*COS(RADIANS(U1562))))&gt;90,0,$F$4*$F$5/E1571^2*(SIN(RADIANS(G1578))*SIN(RADIANS(E1572))+COS(RADIANS(G1578))*COS(RADIANS(E1572))*COS(RADIANS(U1562))))</f>
        <v>#DIV/0!</v>
      </c>
      <c r="V1578" t="e">
        <f>IF(DEGREES(ACOS(SIN(RADIANS(G1578))*SIN(RADIANS(E1572))+COS(RADIANS(G1578))*COS(RADIANS(E1572))*COS(RADIANS(V1562))))&gt;90,0,$F$4*$F$5/E1571^2*(SIN(RADIANS(G1578))*SIN(RADIANS(E1572))+COS(RADIANS(G1578))*COS(RADIANS(E1572))*COS(RADIANS(V1562))))</f>
        <v>#DIV/0!</v>
      </c>
      <c r="W1578" t="e">
        <f>IF(DEGREES(ACOS(SIN(RADIANS(G1578))*SIN(RADIANS(E1572))+COS(RADIANS(G1578))*COS(RADIANS(E1572))*COS(RADIANS(W1562))))&gt;90,0,$F$4*$F$5/E1571^2*(SIN(RADIANS(G1578))*SIN(RADIANS(E1572))+COS(RADIANS(G1578))*COS(RADIANS(E1572))*COS(RADIANS(W1562))))</f>
        <v>#DIV/0!</v>
      </c>
      <c r="X1578" t="e">
        <f>IF(DEGREES(ACOS(SIN(RADIANS(G1578))*SIN(RADIANS(E1572))+COS(RADIANS(G1578))*COS(RADIANS(E1572))*COS(RADIANS(X1562))))&gt;90,0,$F$4*$F$5/E1571^2*(SIN(RADIANS(G1578))*SIN(RADIANS(E1572))+COS(RADIANS(G1578))*COS(RADIANS(E1572))*COS(RADIANS(X1562))))</f>
        <v>#DIV/0!</v>
      </c>
      <c r="Y1578" t="e">
        <f>IF(DEGREES(ACOS(SIN(RADIANS(G1578))*SIN(RADIANS(E1572))+COS(RADIANS(G1578))*COS(RADIANS(E1572))*COS(RADIANS(Y1562))))&gt;90,0,$F$4*$F$5/E1571^2*(SIN(RADIANS(G1578))*SIN(RADIANS(E1572))+COS(RADIANS(G1578))*COS(RADIANS(E1572))*COS(RADIANS(Y1562))))</f>
        <v>#DIV/0!</v>
      </c>
      <c r="Z1578" t="e">
        <f>IF(DEGREES(ACOS(SIN(RADIANS(G1578))*SIN(RADIANS(E1572))+COS(RADIANS(G1578))*COS(RADIANS(E1572))*COS(RADIANS(Z1562))))&gt;90,0,$F$4*$F$5/E1571^2*(SIN(RADIANS(G1578))*SIN(RADIANS(E1572))+COS(RADIANS(G1578))*COS(RADIANS(E1572))*COS(RADIANS(Z1562))))</f>
        <v>#DIV/0!</v>
      </c>
      <c r="AA1578" t="e">
        <f>IF(DEGREES(ACOS(SIN(RADIANS(G1578))*SIN(RADIANS(E1572))+COS(RADIANS(G1578))*COS(RADIANS(E1572))*COS(RADIANS(AA1562))))&gt;90,0,$F$4*$F$5/E1571^2*(SIN(RADIANS(G1578))*SIN(RADIANS(E1572))+COS(RADIANS(G1578))*COS(RADIANS(E1572))*COS(RADIANS(AA1562))))</f>
        <v>#DIV/0!</v>
      </c>
      <c r="AB1578" t="e">
        <f>IF(DEGREES(ACOS(SIN(RADIANS(G1578))*SIN(RADIANS(E1572))+COS(RADIANS(G1578))*COS(RADIANS(E1572))*COS(RADIANS(AB1562))))&gt;90,0,$F$4*$F$5/E1571^2*(SIN(RADIANS(G1578))*SIN(RADIANS(E1572))+COS(RADIANS(G1578))*COS(RADIANS(E1572))*COS(RADIANS(AB1562))))</f>
        <v>#DIV/0!</v>
      </c>
      <c r="AC1578" t="e">
        <f>IF(DEGREES(ACOS(SIN(RADIANS(G1578))*SIN(RADIANS(E1572))+COS(RADIANS(G1578))*COS(RADIANS(E1572))*COS(RADIANS(AC1562))))&gt;90,0,$F$4*$F$5/E1571^2*(SIN(RADIANS(G1578))*SIN(RADIANS(E1572))+COS(RADIANS(G1578))*COS(RADIANS(E1572))*COS(RADIANS(AC1562))))</f>
        <v>#DIV/0!</v>
      </c>
      <c r="AD1578" t="e">
        <f>IF(DEGREES(ACOS(SIN(RADIANS(G1578))*SIN(RADIANS(E1572))+COS(RADIANS(G1578))*COS(RADIANS(E1572))*COS(RADIANS(AD1562))))&gt;90,0,$F$4*$F$5/E1571^2*(SIN(RADIANS(G1578))*SIN(RADIANS(E1572))+COS(RADIANS(G1578))*COS(RADIANS(E1572))*COS(RADIANS(AD1562))))</f>
        <v>#DIV/0!</v>
      </c>
      <c r="AE1578" t="e">
        <f>IF(DEGREES(ACOS(SIN(RADIANS(G1578))*SIN(RADIANS(E1572))+COS(RADIANS(G1578))*COS(RADIANS(E1572))*COS(RADIANS(AE1562))))&gt;90,0,$F$4*$F$5/E1571^2*(SIN(RADIANS(G1578))*SIN(RADIANS(E1572))+COS(RADIANS(G1578))*COS(RADIANS(E1572))*COS(RADIANS(AE1562))))</f>
        <v>#DIV/0!</v>
      </c>
      <c r="AF1578" t="e">
        <f>IF(DEGREES(ACOS(SIN(RADIANS(G1578))*SIN(RADIANS(E1572))+COS(RADIANS(G1578))*COS(RADIANS(E1572))*COS(RADIANS(AF1562))))&gt;90,0,$F$4*$F$5/E1571^2*(SIN(RADIANS(G1578))*SIN(RADIANS(E1572))+COS(RADIANS(G1578))*COS(RADIANS(E1572))*COS(RADIANS(AF1562))))</f>
        <v>#DIV/0!</v>
      </c>
      <c r="AG1578" t="e">
        <f>IF(DEGREES(ACOS(SIN(RADIANS(G1578))*SIN(RADIANS(E1572))+COS(RADIANS(G1578))*COS(RADIANS(E1572))*COS(RADIANS(AG1562))))&gt;90,0,$F$4*$F$5/E1571^2*(SIN(RADIANS(G1578))*SIN(RADIANS(E1572))+COS(RADIANS(G1578))*COS(RADIANS(E1572))*COS(RADIANS(AG1562))))</f>
        <v>#DIV/0!</v>
      </c>
      <c r="AH1578" t="e">
        <f>IF(DEGREES(ACOS(SIN(RADIANS(G1578))*SIN(RADIANS(E1572))+COS(RADIANS(G1578))*COS(RADIANS(E1572))*COS(RADIANS(AH1562))))&gt;90,0,$F$4*$F$5/E1571^2*(SIN(RADIANS(G1578))*SIN(RADIANS(E1572))+COS(RADIANS(G1578))*COS(RADIANS(E1572))*COS(RADIANS(AH1562))))</f>
        <v>#DIV/0!</v>
      </c>
      <c r="AI1578" t="e">
        <f>IF(DEGREES(ACOS(SIN(RADIANS(G1578))*SIN(RADIANS(E1572))+COS(RADIANS(G1578))*COS(RADIANS(E1572))*COS(RADIANS(AI1562))))&gt;90,0,$F$4*$F$5/E1571^2*(SIN(RADIANS(G1578))*SIN(RADIANS(E1572))+COS(RADIANS(G1578))*COS(RADIANS(E1572))*COS(RADIANS(AI1562))))</f>
        <v>#DIV/0!</v>
      </c>
      <c r="AJ1578" t="e">
        <f>IF(DEGREES(ACOS(SIN(RADIANS(G1578))*SIN(RADIANS(E1572))+COS(RADIANS(G1578))*COS(RADIANS(E1572))*COS(RADIANS(AJ1562))))&gt;90,0,$F$4*$F$5/E1571^2*(SIN(RADIANS(G1578))*SIN(RADIANS(E1572))+COS(RADIANS(G1578))*COS(RADIANS(E1572))*COS(RADIANS(AJ1562))))</f>
        <v>#DIV/0!</v>
      </c>
      <c r="AK1578">
        <f>IF(DEGREES(ACOS(SIN(RADIANS(G1578))*SIN(RADIANS(E1572))+COS(RADIANS(G1578))*COS(RADIANS(E1572))*COS(RADIANS(AK1562))))&gt;90,0,$F$4*$F$5/E1571^2*(SIN(RADIANS(G1578))*SIN(RADIANS(E1572))+COS(RADIANS(G1578))*COS(RADIANS(E1572))*COS(RADIANS(AK1562))))</f>
        <v>0</v>
      </c>
      <c r="AL1578">
        <f>IF(DEGREES(ACOS(SIN(RADIANS(G1578))*SIN(RADIANS(E1572))+COS(RADIANS(G1578))*COS(RADIANS(E1572))*COS(RADIANS(AL1562))))&gt;90,0,$F$4*$F$5/E1571^2*(SIN(RADIANS(G1578))*SIN(RADIANS(E1572))+COS(RADIANS(G1578))*COS(RADIANS(E1572))*COS(RADIANS(AL1562))))</f>
        <v>0</v>
      </c>
      <c r="AM1578">
        <f>IF(DEGREES(ACOS(SIN(RADIANS(G1578))*SIN(RADIANS(E1572))+COS(RADIANS(G1578))*COS(RADIANS(E1572))*COS(RADIANS(AM1562))))&gt;90,0,$F$4*$F$5/E1571^2*(SIN(RADIANS(G1578))*SIN(RADIANS(E1572))+COS(RADIANS(G1578))*COS(RADIANS(E1572))*COS(RADIANS(AM1562))))</f>
        <v>0</v>
      </c>
      <c r="AN1578">
        <f>IF(DEGREES(ACOS(SIN(RADIANS(G1578))*SIN(RADIANS(E1572))+COS(RADIANS(G1578))*COS(RADIANS(E1572))*COS(RADIANS(AN1562))))&gt;90,0,$F$4*$F$5/E1571^2*(SIN(RADIANS(G1578))*SIN(RADIANS(E1572))+COS(RADIANS(G1578))*COS(RADIANS(E1572))*COS(RADIANS(AN1562))))</f>
        <v>0</v>
      </c>
      <c r="AO1578">
        <f>IF(DEGREES(ACOS(SIN(RADIANS(G1578))*SIN(RADIANS(E1572))+COS(RADIANS(G1578))*COS(RADIANS(E1572))*COS(RADIANS(AO1562))))&gt;90,0,$F$4*$F$5/E1571^2*(SIN(RADIANS(G1578))*SIN(RADIANS(E1572))+COS(RADIANS(G1578))*COS(RADIANS(E1572))*COS(RADIANS(AO1562))))</f>
        <v>0</v>
      </c>
      <c r="AP1578">
        <f>IF(DEGREES(ACOS(SIN(RADIANS(G1578))*SIN(RADIANS(E1572))+COS(RADIANS(G1578))*COS(RADIANS(E1572))*COS(RADIANS(AP1562))))&gt;90,0,$F$4*$F$5/E1571^2*(SIN(RADIANS(G1578))*SIN(RADIANS(E1572))+COS(RADIANS(G1578))*COS(RADIANS(E1572))*COS(RADIANS(AP1562))))</f>
        <v>0</v>
      </c>
      <c r="AQ1578">
        <f>IF(DEGREES(ACOS(SIN(RADIANS(G1578))*SIN(RADIANS(E1572))+COS(RADIANS(G1578))*COS(RADIANS(E1572))*COS(RADIANS(AQ1562))))&gt;90,0,$F$4*$F$5/E1571^2*(SIN(RADIANS(G1578))*SIN(RADIANS(E1572))+COS(RADIANS(G1578))*COS(RADIANS(E1572))*COS(RADIANS(AQ1562))))</f>
        <v>0</v>
      </c>
      <c r="AR1578">
        <f>IF(DEGREES(ACOS(SIN(RADIANS(G1578))*SIN(RADIANS(E1572))+COS(RADIANS(G1578))*COS(RADIANS(E1572))*COS(RADIANS(AR1562))))&gt;90,0,$F$4*$F$5/E1571^2*(SIN(RADIANS(G1578))*SIN(RADIANS(E1572))+COS(RADIANS(G1578))*COS(RADIANS(E1572))*COS(RADIANS(AR1562))))</f>
        <v>0</v>
      </c>
    </row>
    <row r="1579" spans="2:44" x14ac:dyDescent="0.5">
      <c r="G1579">
        <v>-60</v>
      </c>
      <c r="I1579">
        <f>IF(DEGREES(ACOS(SIN(RADIANS(G1579))*SIN(RADIANS(E1572))+COS(RADIANS(G1579))*COS(RADIANS(E1572))*COS(RADIANS(I1562))))&gt;90,0,$F$4*$F$5/E1571^2*(SIN(RADIANS(G1579))*SIN(RADIANS(E1572))+COS(RADIANS(G1579))*COS(RADIANS(E1572))*COS(RADIANS(I1562))))</f>
        <v>0</v>
      </c>
      <c r="J1579">
        <f>IF(DEGREES(ACOS(SIN(RADIANS(G1579))*SIN(RADIANS(E1572))+COS(RADIANS(G1579))*COS(RADIANS(E1572))*COS(RADIANS(J1562))))&gt;90,0,$F$4*$F$5/E1571^2*(SIN(RADIANS(G1579))*SIN(RADIANS(E1572))+COS(RADIANS(G1579))*COS(RADIANS(E1572))*COS(RADIANS(J1562))))</f>
        <v>0</v>
      </c>
      <c r="K1579">
        <f>IF(DEGREES(ACOS(SIN(RADIANS(G1579))*SIN(RADIANS(E1572))+COS(RADIANS(G1579))*COS(RADIANS(E1572))*COS(RADIANS(K1562))))&gt;90,0,$F$4*$F$5/E1571^2*(SIN(RADIANS(G1579))*SIN(RADIANS(E1572))+COS(RADIANS(G1579))*COS(RADIANS(E1572))*COS(RADIANS(K1562))))</f>
        <v>0</v>
      </c>
      <c r="L1579">
        <f>IF(DEGREES(ACOS(SIN(RADIANS(G1579))*SIN(RADIANS(E1572))+COS(RADIANS(G1579))*COS(RADIANS(E1572))*COS(RADIANS(L1562))))&gt;90,0,$F$4*$F$5/E1571^2*(SIN(RADIANS(G1579))*SIN(RADIANS(E1572))+COS(RADIANS(G1579))*COS(RADIANS(E1572))*COS(RADIANS(L1562))))</f>
        <v>0</v>
      </c>
      <c r="M1579">
        <f>IF(DEGREES(ACOS(SIN(RADIANS(G1579))*SIN(RADIANS(E1572))+COS(RADIANS(G1579))*COS(RADIANS(E1572))*COS(RADIANS(M1562))))&gt;90,0,$F$4*$F$5/E1571^2*(SIN(RADIANS(G1579))*SIN(RADIANS(E1572))+COS(RADIANS(G1579))*COS(RADIANS(E1572))*COS(RADIANS(M1562))))</f>
        <v>0</v>
      </c>
      <c r="N1579">
        <f>IF(DEGREES(ACOS(SIN(RADIANS(G1579))*SIN(RADIANS(E1572))+COS(RADIANS(G1579))*COS(RADIANS(E1572))*COS(RADIANS(N1562))))&gt;90,0,$F$4*$F$5/E1571^2*(SIN(RADIANS(G1579))*SIN(RADIANS(E1572))+COS(RADIANS(G1579))*COS(RADIANS(E1572))*COS(RADIANS(N1562))))</f>
        <v>0</v>
      </c>
      <c r="O1579">
        <f>IF(DEGREES(ACOS(SIN(RADIANS(G1579))*SIN(RADIANS(E1572))+COS(RADIANS(G1579))*COS(RADIANS(E1572))*COS(RADIANS(O1562))))&gt;90,0,$F$4*$F$5/E1571^2*(SIN(RADIANS(G1579))*SIN(RADIANS(E1572))+COS(RADIANS(G1579))*COS(RADIANS(E1572))*COS(RADIANS(O1562))))</f>
        <v>0</v>
      </c>
      <c r="P1579">
        <f>IF(DEGREES(ACOS(SIN(RADIANS(G1579))*SIN(RADIANS(E1572))+COS(RADIANS(G1579))*COS(RADIANS(E1572))*COS(RADIANS(P1562))))&gt;90,0,$F$4*$F$5/E1571^2*(SIN(RADIANS(G1579))*SIN(RADIANS(E1572))+COS(RADIANS(G1579))*COS(RADIANS(E1572))*COS(RADIANS(P1562))))</f>
        <v>0</v>
      </c>
      <c r="Q1579">
        <f>IF(DEGREES(ACOS(SIN(RADIANS(G1579))*SIN(RADIANS(E1572))+COS(RADIANS(G1579))*COS(RADIANS(E1572))*COS(RADIANS(Q1562))))&gt;90,0,$F$4*$F$5/E1571^2*(SIN(RADIANS(G1579))*SIN(RADIANS(E1572))+COS(RADIANS(G1579))*COS(RADIANS(E1572))*COS(RADIANS(Q1562))))</f>
        <v>0</v>
      </c>
      <c r="R1579" t="e">
        <f>IF(DEGREES(ACOS(SIN(RADIANS(G1579))*SIN(RADIANS(E1572))+COS(RADIANS(G1579))*COS(RADIANS(E1572))*COS(RADIANS(R1562))))&gt;90,0,$F$4*$F$5/E1571^2*(SIN(RADIANS(G1579))*SIN(RADIANS(E1572))+COS(RADIANS(G1579))*COS(RADIANS(E1572))*COS(RADIANS(R1562))))</f>
        <v>#DIV/0!</v>
      </c>
      <c r="S1579" t="e">
        <f>IF(DEGREES(ACOS(SIN(RADIANS(G1579))*SIN(RADIANS(E1572))+COS(RADIANS(G1579))*COS(RADIANS(E1572))*COS(RADIANS(S1562))))&gt;90,0,$F$4*$F$5/E1571^2*(SIN(RADIANS(G1579))*SIN(RADIANS(E1572))+COS(RADIANS(G1579))*COS(RADIANS(E1572))*COS(RADIANS(S1562))))</f>
        <v>#DIV/0!</v>
      </c>
      <c r="T1579" t="e">
        <f>IF(DEGREES(ACOS(SIN(RADIANS(G1579))*SIN(RADIANS(E1572))+COS(RADIANS(G1579))*COS(RADIANS(E1572))*COS(RADIANS(T1562))))&gt;90,0,$F$4*$F$5/E1571^2*(SIN(RADIANS(G1579))*SIN(RADIANS(E1572))+COS(RADIANS(G1579))*COS(RADIANS(E1572))*COS(RADIANS(T1562))))</f>
        <v>#DIV/0!</v>
      </c>
      <c r="U1579" t="e">
        <f>IF(DEGREES(ACOS(SIN(RADIANS(G1579))*SIN(RADIANS(E1572))+COS(RADIANS(G1579))*COS(RADIANS(E1572))*COS(RADIANS(U1562))))&gt;90,0,$F$4*$F$5/E1571^2*(SIN(RADIANS(G1579))*SIN(RADIANS(E1572))+COS(RADIANS(G1579))*COS(RADIANS(E1572))*COS(RADIANS(U1562))))</f>
        <v>#DIV/0!</v>
      </c>
      <c r="V1579" t="e">
        <f>IF(DEGREES(ACOS(SIN(RADIANS(G1579))*SIN(RADIANS(E1572))+COS(RADIANS(G1579))*COS(RADIANS(E1572))*COS(RADIANS(V1562))))&gt;90,0,$F$4*$F$5/E1571^2*(SIN(RADIANS(G1579))*SIN(RADIANS(E1572))+COS(RADIANS(G1579))*COS(RADIANS(E1572))*COS(RADIANS(V1562))))</f>
        <v>#DIV/0!</v>
      </c>
      <c r="W1579" t="e">
        <f>IF(DEGREES(ACOS(SIN(RADIANS(G1579))*SIN(RADIANS(E1572))+COS(RADIANS(G1579))*COS(RADIANS(E1572))*COS(RADIANS(W1562))))&gt;90,0,$F$4*$F$5/E1571^2*(SIN(RADIANS(G1579))*SIN(RADIANS(E1572))+COS(RADIANS(G1579))*COS(RADIANS(E1572))*COS(RADIANS(W1562))))</f>
        <v>#DIV/0!</v>
      </c>
      <c r="X1579" t="e">
        <f>IF(DEGREES(ACOS(SIN(RADIANS(G1579))*SIN(RADIANS(E1572))+COS(RADIANS(G1579))*COS(RADIANS(E1572))*COS(RADIANS(X1562))))&gt;90,0,$F$4*$F$5/E1571^2*(SIN(RADIANS(G1579))*SIN(RADIANS(E1572))+COS(RADIANS(G1579))*COS(RADIANS(E1572))*COS(RADIANS(X1562))))</f>
        <v>#DIV/0!</v>
      </c>
      <c r="Y1579" t="e">
        <f>IF(DEGREES(ACOS(SIN(RADIANS(G1579))*SIN(RADIANS(E1572))+COS(RADIANS(G1579))*COS(RADIANS(E1572))*COS(RADIANS(Y1562))))&gt;90,0,$F$4*$F$5/E1571^2*(SIN(RADIANS(G1579))*SIN(RADIANS(E1572))+COS(RADIANS(G1579))*COS(RADIANS(E1572))*COS(RADIANS(Y1562))))</f>
        <v>#DIV/0!</v>
      </c>
      <c r="Z1579" t="e">
        <f>IF(DEGREES(ACOS(SIN(RADIANS(G1579))*SIN(RADIANS(E1572))+COS(RADIANS(G1579))*COS(RADIANS(E1572))*COS(RADIANS(Z1562))))&gt;90,0,$F$4*$F$5/E1571^2*(SIN(RADIANS(G1579))*SIN(RADIANS(E1572))+COS(RADIANS(G1579))*COS(RADIANS(E1572))*COS(RADIANS(Z1562))))</f>
        <v>#DIV/0!</v>
      </c>
      <c r="AA1579" t="e">
        <f>IF(DEGREES(ACOS(SIN(RADIANS(G1579))*SIN(RADIANS(E1572))+COS(RADIANS(G1579))*COS(RADIANS(E1572))*COS(RADIANS(AA1562))))&gt;90,0,$F$4*$F$5/E1571^2*(SIN(RADIANS(G1579))*SIN(RADIANS(E1572))+COS(RADIANS(G1579))*COS(RADIANS(E1572))*COS(RADIANS(AA1562))))</f>
        <v>#DIV/0!</v>
      </c>
      <c r="AB1579" t="e">
        <f>IF(DEGREES(ACOS(SIN(RADIANS(G1579))*SIN(RADIANS(E1572))+COS(RADIANS(G1579))*COS(RADIANS(E1572))*COS(RADIANS(AB1562))))&gt;90,0,$F$4*$F$5/E1571^2*(SIN(RADIANS(G1579))*SIN(RADIANS(E1572))+COS(RADIANS(G1579))*COS(RADIANS(E1572))*COS(RADIANS(AB1562))))</f>
        <v>#DIV/0!</v>
      </c>
      <c r="AC1579" t="e">
        <f>IF(DEGREES(ACOS(SIN(RADIANS(G1579))*SIN(RADIANS(E1572))+COS(RADIANS(G1579))*COS(RADIANS(E1572))*COS(RADIANS(AC1562))))&gt;90,0,$F$4*$F$5/E1571^2*(SIN(RADIANS(G1579))*SIN(RADIANS(E1572))+COS(RADIANS(G1579))*COS(RADIANS(E1572))*COS(RADIANS(AC1562))))</f>
        <v>#DIV/0!</v>
      </c>
      <c r="AD1579" t="e">
        <f>IF(DEGREES(ACOS(SIN(RADIANS(G1579))*SIN(RADIANS(E1572))+COS(RADIANS(G1579))*COS(RADIANS(E1572))*COS(RADIANS(AD1562))))&gt;90,0,$F$4*$F$5/E1571^2*(SIN(RADIANS(G1579))*SIN(RADIANS(E1572))+COS(RADIANS(G1579))*COS(RADIANS(E1572))*COS(RADIANS(AD1562))))</f>
        <v>#DIV/0!</v>
      </c>
      <c r="AE1579" t="e">
        <f>IF(DEGREES(ACOS(SIN(RADIANS(G1579))*SIN(RADIANS(E1572))+COS(RADIANS(G1579))*COS(RADIANS(E1572))*COS(RADIANS(AE1562))))&gt;90,0,$F$4*$F$5/E1571^2*(SIN(RADIANS(G1579))*SIN(RADIANS(E1572))+COS(RADIANS(G1579))*COS(RADIANS(E1572))*COS(RADIANS(AE1562))))</f>
        <v>#DIV/0!</v>
      </c>
      <c r="AF1579" t="e">
        <f>IF(DEGREES(ACOS(SIN(RADIANS(G1579))*SIN(RADIANS(E1572))+COS(RADIANS(G1579))*COS(RADIANS(E1572))*COS(RADIANS(AF1562))))&gt;90,0,$F$4*$F$5/E1571^2*(SIN(RADIANS(G1579))*SIN(RADIANS(E1572))+COS(RADIANS(G1579))*COS(RADIANS(E1572))*COS(RADIANS(AF1562))))</f>
        <v>#DIV/0!</v>
      </c>
      <c r="AG1579" t="e">
        <f>IF(DEGREES(ACOS(SIN(RADIANS(G1579))*SIN(RADIANS(E1572))+COS(RADIANS(G1579))*COS(RADIANS(E1572))*COS(RADIANS(AG1562))))&gt;90,0,$F$4*$F$5/E1571^2*(SIN(RADIANS(G1579))*SIN(RADIANS(E1572))+COS(RADIANS(G1579))*COS(RADIANS(E1572))*COS(RADIANS(AG1562))))</f>
        <v>#DIV/0!</v>
      </c>
      <c r="AH1579" t="e">
        <f>IF(DEGREES(ACOS(SIN(RADIANS(G1579))*SIN(RADIANS(E1572))+COS(RADIANS(G1579))*COS(RADIANS(E1572))*COS(RADIANS(AH1562))))&gt;90,0,$F$4*$F$5/E1571^2*(SIN(RADIANS(G1579))*SIN(RADIANS(E1572))+COS(RADIANS(G1579))*COS(RADIANS(E1572))*COS(RADIANS(AH1562))))</f>
        <v>#DIV/0!</v>
      </c>
      <c r="AI1579" t="e">
        <f>IF(DEGREES(ACOS(SIN(RADIANS(G1579))*SIN(RADIANS(E1572))+COS(RADIANS(G1579))*COS(RADIANS(E1572))*COS(RADIANS(AI1562))))&gt;90,0,$F$4*$F$5/E1571^2*(SIN(RADIANS(G1579))*SIN(RADIANS(E1572))+COS(RADIANS(G1579))*COS(RADIANS(E1572))*COS(RADIANS(AI1562))))</f>
        <v>#DIV/0!</v>
      </c>
      <c r="AJ1579" t="e">
        <f>IF(DEGREES(ACOS(SIN(RADIANS(G1579))*SIN(RADIANS(E1572))+COS(RADIANS(G1579))*COS(RADIANS(E1572))*COS(RADIANS(AJ1562))))&gt;90,0,$F$4*$F$5/E1571^2*(SIN(RADIANS(G1579))*SIN(RADIANS(E1572))+COS(RADIANS(G1579))*COS(RADIANS(E1572))*COS(RADIANS(AJ1562))))</f>
        <v>#DIV/0!</v>
      </c>
      <c r="AK1579">
        <f>IF(DEGREES(ACOS(SIN(RADIANS(G1579))*SIN(RADIANS(E1572))+COS(RADIANS(G1579))*COS(RADIANS(E1572))*COS(RADIANS(AK1562))))&gt;90,0,$F$4*$F$5/E1571^2*(SIN(RADIANS(G1579))*SIN(RADIANS(E1572))+COS(RADIANS(G1579))*COS(RADIANS(E1572))*COS(RADIANS(AK1562))))</f>
        <v>0</v>
      </c>
      <c r="AL1579">
        <f>IF(DEGREES(ACOS(SIN(RADIANS(G1579))*SIN(RADIANS(E1572))+COS(RADIANS(G1579))*COS(RADIANS(E1572))*COS(RADIANS(AL1562))))&gt;90,0,$F$4*$F$5/E1571^2*(SIN(RADIANS(G1579))*SIN(RADIANS(E1572))+COS(RADIANS(G1579))*COS(RADIANS(E1572))*COS(RADIANS(AL1562))))</f>
        <v>0</v>
      </c>
      <c r="AM1579">
        <f>IF(DEGREES(ACOS(SIN(RADIANS(G1579))*SIN(RADIANS(E1572))+COS(RADIANS(G1579))*COS(RADIANS(E1572))*COS(RADIANS(AM1562))))&gt;90,0,$F$4*$F$5/E1571^2*(SIN(RADIANS(G1579))*SIN(RADIANS(E1572))+COS(RADIANS(G1579))*COS(RADIANS(E1572))*COS(RADIANS(AM1562))))</f>
        <v>0</v>
      </c>
      <c r="AN1579">
        <f>IF(DEGREES(ACOS(SIN(RADIANS(G1579))*SIN(RADIANS(E1572))+COS(RADIANS(G1579))*COS(RADIANS(E1572))*COS(RADIANS(AN1562))))&gt;90,0,$F$4*$F$5/E1571^2*(SIN(RADIANS(G1579))*SIN(RADIANS(E1572))+COS(RADIANS(G1579))*COS(RADIANS(E1572))*COS(RADIANS(AN1562))))</f>
        <v>0</v>
      </c>
      <c r="AO1579">
        <f>IF(DEGREES(ACOS(SIN(RADIANS(G1579))*SIN(RADIANS(E1572))+COS(RADIANS(G1579))*COS(RADIANS(E1572))*COS(RADIANS(AO1562))))&gt;90,0,$F$4*$F$5/E1571^2*(SIN(RADIANS(G1579))*SIN(RADIANS(E1572))+COS(RADIANS(G1579))*COS(RADIANS(E1572))*COS(RADIANS(AO1562))))</f>
        <v>0</v>
      </c>
      <c r="AP1579">
        <f>IF(DEGREES(ACOS(SIN(RADIANS(G1579))*SIN(RADIANS(E1572))+COS(RADIANS(G1579))*COS(RADIANS(E1572))*COS(RADIANS(AP1562))))&gt;90,0,$F$4*$F$5/E1571^2*(SIN(RADIANS(G1579))*SIN(RADIANS(E1572))+COS(RADIANS(G1579))*COS(RADIANS(E1572))*COS(RADIANS(AP1562))))</f>
        <v>0</v>
      </c>
      <c r="AQ1579">
        <f>IF(DEGREES(ACOS(SIN(RADIANS(G1579))*SIN(RADIANS(E1572))+COS(RADIANS(G1579))*COS(RADIANS(E1572))*COS(RADIANS(AQ1562))))&gt;90,0,$F$4*$F$5/E1571^2*(SIN(RADIANS(G1579))*SIN(RADIANS(E1572))+COS(RADIANS(G1579))*COS(RADIANS(E1572))*COS(RADIANS(AQ1562))))</f>
        <v>0</v>
      </c>
      <c r="AR1579">
        <f>IF(DEGREES(ACOS(SIN(RADIANS(G1579))*SIN(RADIANS(E1572))+COS(RADIANS(G1579))*COS(RADIANS(E1572))*COS(RADIANS(AR1562))))&gt;90,0,$F$4*$F$5/E1571^2*(SIN(RADIANS(G1579))*SIN(RADIANS(E1572))+COS(RADIANS(G1579))*COS(RADIANS(E1572))*COS(RADIANS(AR1562))))</f>
        <v>0</v>
      </c>
    </row>
    <row r="1580" spans="2:44" x14ac:dyDescent="0.5">
      <c r="G1580">
        <v>-70</v>
      </c>
      <c r="I1580">
        <f>IF(DEGREES(ACOS(SIN(RADIANS(G1580))*SIN(RADIANS(E1572))+COS(RADIANS(G1580))*COS(RADIANS(E1572))*COS(RADIANS(I1562))))&gt;90,0,$F$4*$F$5/E1571^2*(SIN(RADIANS(G1580))*SIN(RADIANS(E1572))+COS(RADIANS(G1580))*COS(RADIANS(E1572))*COS(RADIANS(I1562))))</f>
        <v>0</v>
      </c>
      <c r="J1580">
        <f>IF(DEGREES(ACOS(SIN(RADIANS(G1580))*SIN(RADIANS(E1572))+COS(RADIANS(G1580))*COS(RADIANS(E1572))*COS(RADIANS(J1562))))&gt;90,0,$F$4*$F$5/E1571^2*(SIN(RADIANS(G1580))*SIN(RADIANS(E1572))+COS(RADIANS(G1580))*COS(RADIANS(E1572))*COS(RADIANS(J1562))))</f>
        <v>0</v>
      </c>
      <c r="K1580">
        <f>IF(DEGREES(ACOS(SIN(RADIANS(G1580))*SIN(RADIANS(E1572))+COS(RADIANS(G1580))*COS(RADIANS(E1572))*COS(RADIANS(K1562))))&gt;90,0,$F$4*$F$5/E1571^2*(SIN(RADIANS(G1580))*SIN(RADIANS(E1572))+COS(RADIANS(G1580))*COS(RADIANS(E1572))*COS(RADIANS(K1562))))</f>
        <v>0</v>
      </c>
      <c r="L1580">
        <f>IF(DEGREES(ACOS(SIN(RADIANS(G1580))*SIN(RADIANS(E1572))+COS(RADIANS(G1580))*COS(RADIANS(E1572))*COS(RADIANS(L1562))))&gt;90,0,$F$4*$F$5/E1571^2*(SIN(RADIANS(G1580))*SIN(RADIANS(E1572))+COS(RADIANS(G1580))*COS(RADIANS(E1572))*COS(RADIANS(L1562))))</f>
        <v>0</v>
      </c>
      <c r="M1580">
        <f>IF(DEGREES(ACOS(SIN(RADIANS(G1580))*SIN(RADIANS(E1572))+COS(RADIANS(G1580))*COS(RADIANS(E1572))*COS(RADIANS(M1562))))&gt;90,0,$F$4*$F$5/E1571^2*(SIN(RADIANS(G1580))*SIN(RADIANS(E1572))+COS(RADIANS(G1580))*COS(RADIANS(E1572))*COS(RADIANS(M1562))))</f>
        <v>0</v>
      </c>
      <c r="N1580">
        <f>IF(DEGREES(ACOS(SIN(RADIANS(G1580))*SIN(RADIANS(E1572))+COS(RADIANS(G1580))*COS(RADIANS(E1572))*COS(RADIANS(N1562))))&gt;90,0,$F$4*$F$5/E1571^2*(SIN(RADIANS(G1580))*SIN(RADIANS(E1572))+COS(RADIANS(G1580))*COS(RADIANS(E1572))*COS(RADIANS(N1562))))</f>
        <v>0</v>
      </c>
      <c r="O1580">
        <f>IF(DEGREES(ACOS(SIN(RADIANS(G1580))*SIN(RADIANS(E1572))+COS(RADIANS(G1580))*COS(RADIANS(E1572))*COS(RADIANS(O1562))))&gt;90,0,$F$4*$F$5/E1571^2*(SIN(RADIANS(G1580))*SIN(RADIANS(E1572))+COS(RADIANS(G1580))*COS(RADIANS(E1572))*COS(RADIANS(O1562))))</f>
        <v>0</v>
      </c>
      <c r="P1580">
        <f>IF(DEGREES(ACOS(SIN(RADIANS(G1580))*SIN(RADIANS(E1572))+COS(RADIANS(G1580))*COS(RADIANS(E1572))*COS(RADIANS(P1562))))&gt;90,0,$F$4*$F$5/E1571^2*(SIN(RADIANS(G1580))*SIN(RADIANS(E1572))+COS(RADIANS(G1580))*COS(RADIANS(E1572))*COS(RADIANS(P1562))))</f>
        <v>0</v>
      </c>
      <c r="Q1580">
        <f>IF(DEGREES(ACOS(SIN(RADIANS(G1580))*SIN(RADIANS(E1572))+COS(RADIANS(G1580))*COS(RADIANS(E1572))*COS(RADIANS(Q1562))))&gt;90,0,$F$4*$F$5/E1571^2*(SIN(RADIANS(G1580))*SIN(RADIANS(E1572))+COS(RADIANS(G1580))*COS(RADIANS(E1572))*COS(RADIANS(Q1562))))</f>
        <v>0</v>
      </c>
      <c r="R1580" t="e">
        <f>IF(DEGREES(ACOS(SIN(RADIANS(G1580))*SIN(RADIANS(E1572))+COS(RADIANS(G1580))*COS(RADIANS(E1572))*COS(RADIANS(R1562))))&gt;90,0,$F$4*$F$5/E1571^2*(SIN(RADIANS(G1580))*SIN(RADIANS(E1572))+COS(RADIANS(G1580))*COS(RADIANS(E1572))*COS(RADIANS(R1562))))</f>
        <v>#DIV/0!</v>
      </c>
      <c r="S1580" t="e">
        <f>IF(DEGREES(ACOS(SIN(RADIANS(G1580))*SIN(RADIANS(E1572))+COS(RADIANS(G1580))*COS(RADIANS(E1572))*COS(RADIANS(S1562))))&gt;90,0,$F$4*$F$5/E1571^2*(SIN(RADIANS(G1580))*SIN(RADIANS(E1572))+COS(RADIANS(G1580))*COS(RADIANS(E1572))*COS(RADIANS(S1562))))</f>
        <v>#DIV/0!</v>
      </c>
      <c r="T1580" t="e">
        <f>IF(DEGREES(ACOS(SIN(RADIANS(G1580))*SIN(RADIANS(E1572))+COS(RADIANS(G1580))*COS(RADIANS(E1572))*COS(RADIANS(T1562))))&gt;90,0,$F$4*$F$5/E1571^2*(SIN(RADIANS(G1580))*SIN(RADIANS(E1572))+COS(RADIANS(G1580))*COS(RADIANS(E1572))*COS(RADIANS(T1562))))</f>
        <v>#DIV/0!</v>
      </c>
      <c r="U1580" t="e">
        <f>IF(DEGREES(ACOS(SIN(RADIANS(G1580))*SIN(RADIANS(E1572))+COS(RADIANS(G1580))*COS(RADIANS(E1572))*COS(RADIANS(U1562))))&gt;90,0,$F$4*$F$5/E1571^2*(SIN(RADIANS(G1580))*SIN(RADIANS(E1572))+COS(RADIANS(G1580))*COS(RADIANS(E1572))*COS(RADIANS(U1562))))</f>
        <v>#DIV/0!</v>
      </c>
      <c r="V1580" t="e">
        <f>IF(DEGREES(ACOS(SIN(RADIANS(G1580))*SIN(RADIANS(E1572))+COS(RADIANS(G1580))*COS(RADIANS(E1572))*COS(RADIANS(V1562))))&gt;90,0,$F$4*$F$5/E1571^2*(SIN(RADIANS(G1580))*SIN(RADIANS(E1572))+COS(RADIANS(G1580))*COS(RADIANS(E1572))*COS(RADIANS(V1562))))</f>
        <v>#DIV/0!</v>
      </c>
      <c r="W1580" t="e">
        <f>IF(DEGREES(ACOS(SIN(RADIANS(G1580))*SIN(RADIANS(E1572))+COS(RADIANS(G1580))*COS(RADIANS(E1572))*COS(RADIANS(W1562))))&gt;90,0,$F$4*$F$5/E1571^2*(SIN(RADIANS(G1580))*SIN(RADIANS(E1572))+COS(RADIANS(G1580))*COS(RADIANS(E1572))*COS(RADIANS(W1562))))</f>
        <v>#DIV/0!</v>
      </c>
      <c r="X1580" t="e">
        <f>IF(DEGREES(ACOS(SIN(RADIANS(G1580))*SIN(RADIANS(E1572))+COS(RADIANS(G1580))*COS(RADIANS(E1572))*COS(RADIANS(X1562))))&gt;90,0,$F$4*$F$5/E1571^2*(SIN(RADIANS(G1580))*SIN(RADIANS(E1572))+COS(RADIANS(G1580))*COS(RADIANS(E1572))*COS(RADIANS(X1562))))</f>
        <v>#DIV/0!</v>
      </c>
      <c r="Y1580" t="e">
        <f>IF(DEGREES(ACOS(SIN(RADIANS(G1580))*SIN(RADIANS(E1572))+COS(RADIANS(G1580))*COS(RADIANS(E1572))*COS(RADIANS(Y1562))))&gt;90,0,$F$4*$F$5/E1571^2*(SIN(RADIANS(G1580))*SIN(RADIANS(E1572))+COS(RADIANS(G1580))*COS(RADIANS(E1572))*COS(RADIANS(Y1562))))</f>
        <v>#DIV/0!</v>
      </c>
      <c r="Z1580" t="e">
        <f>IF(DEGREES(ACOS(SIN(RADIANS(G1580))*SIN(RADIANS(E1572))+COS(RADIANS(G1580))*COS(RADIANS(E1572))*COS(RADIANS(Z1562))))&gt;90,0,$F$4*$F$5/E1571^2*(SIN(RADIANS(G1580))*SIN(RADIANS(E1572))+COS(RADIANS(G1580))*COS(RADIANS(E1572))*COS(RADIANS(Z1562))))</f>
        <v>#DIV/0!</v>
      </c>
      <c r="AA1580" t="e">
        <f>IF(DEGREES(ACOS(SIN(RADIANS(G1580))*SIN(RADIANS(E1572))+COS(RADIANS(G1580))*COS(RADIANS(E1572))*COS(RADIANS(AA1562))))&gt;90,0,$F$4*$F$5/E1571^2*(SIN(RADIANS(G1580))*SIN(RADIANS(E1572))+COS(RADIANS(G1580))*COS(RADIANS(E1572))*COS(RADIANS(AA1562))))</f>
        <v>#DIV/0!</v>
      </c>
      <c r="AB1580" t="e">
        <f>IF(DEGREES(ACOS(SIN(RADIANS(G1580))*SIN(RADIANS(E1572))+COS(RADIANS(G1580))*COS(RADIANS(E1572))*COS(RADIANS(AB1562))))&gt;90,0,$F$4*$F$5/E1571^2*(SIN(RADIANS(G1580))*SIN(RADIANS(E1572))+COS(RADIANS(G1580))*COS(RADIANS(E1572))*COS(RADIANS(AB1562))))</f>
        <v>#DIV/0!</v>
      </c>
      <c r="AC1580" t="e">
        <f>IF(DEGREES(ACOS(SIN(RADIANS(G1580))*SIN(RADIANS(E1572))+COS(RADIANS(G1580))*COS(RADIANS(E1572))*COS(RADIANS(AC1562))))&gt;90,0,$F$4*$F$5/E1571^2*(SIN(RADIANS(G1580))*SIN(RADIANS(E1572))+COS(RADIANS(G1580))*COS(RADIANS(E1572))*COS(RADIANS(AC1562))))</f>
        <v>#DIV/0!</v>
      </c>
      <c r="AD1580" t="e">
        <f>IF(DEGREES(ACOS(SIN(RADIANS(G1580))*SIN(RADIANS(E1572))+COS(RADIANS(G1580))*COS(RADIANS(E1572))*COS(RADIANS(AD1562))))&gt;90,0,$F$4*$F$5/E1571^2*(SIN(RADIANS(G1580))*SIN(RADIANS(E1572))+COS(RADIANS(G1580))*COS(RADIANS(E1572))*COS(RADIANS(AD1562))))</f>
        <v>#DIV/0!</v>
      </c>
      <c r="AE1580" t="e">
        <f>IF(DEGREES(ACOS(SIN(RADIANS(G1580))*SIN(RADIANS(E1572))+COS(RADIANS(G1580))*COS(RADIANS(E1572))*COS(RADIANS(AE1562))))&gt;90,0,$F$4*$F$5/E1571^2*(SIN(RADIANS(G1580))*SIN(RADIANS(E1572))+COS(RADIANS(G1580))*COS(RADIANS(E1572))*COS(RADIANS(AE1562))))</f>
        <v>#DIV/0!</v>
      </c>
      <c r="AF1580" t="e">
        <f>IF(DEGREES(ACOS(SIN(RADIANS(G1580))*SIN(RADIANS(E1572))+COS(RADIANS(G1580))*COS(RADIANS(E1572))*COS(RADIANS(AF1562))))&gt;90,0,$F$4*$F$5/E1571^2*(SIN(RADIANS(G1580))*SIN(RADIANS(E1572))+COS(RADIANS(G1580))*COS(RADIANS(E1572))*COS(RADIANS(AF1562))))</f>
        <v>#DIV/0!</v>
      </c>
      <c r="AG1580" t="e">
        <f>IF(DEGREES(ACOS(SIN(RADIANS(G1580))*SIN(RADIANS(E1572))+COS(RADIANS(G1580))*COS(RADIANS(E1572))*COS(RADIANS(AG1562))))&gt;90,0,$F$4*$F$5/E1571^2*(SIN(RADIANS(G1580))*SIN(RADIANS(E1572))+COS(RADIANS(G1580))*COS(RADIANS(E1572))*COS(RADIANS(AG1562))))</f>
        <v>#DIV/0!</v>
      </c>
      <c r="AH1580" t="e">
        <f>IF(DEGREES(ACOS(SIN(RADIANS(G1580))*SIN(RADIANS(E1572))+COS(RADIANS(G1580))*COS(RADIANS(E1572))*COS(RADIANS(AH1562))))&gt;90,0,$F$4*$F$5/E1571^2*(SIN(RADIANS(G1580))*SIN(RADIANS(E1572))+COS(RADIANS(G1580))*COS(RADIANS(E1572))*COS(RADIANS(AH1562))))</f>
        <v>#DIV/0!</v>
      </c>
      <c r="AI1580" t="e">
        <f>IF(DEGREES(ACOS(SIN(RADIANS(G1580))*SIN(RADIANS(E1572))+COS(RADIANS(G1580))*COS(RADIANS(E1572))*COS(RADIANS(AI1562))))&gt;90,0,$F$4*$F$5/E1571^2*(SIN(RADIANS(G1580))*SIN(RADIANS(E1572))+COS(RADIANS(G1580))*COS(RADIANS(E1572))*COS(RADIANS(AI1562))))</f>
        <v>#DIV/0!</v>
      </c>
      <c r="AJ1580" t="e">
        <f>IF(DEGREES(ACOS(SIN(RADIANS(G1580))*SIN(RADIANS(E1572))+COS(RADIANS(G1580))*COS(RADIANS(E1572))*COS(RADIANS(AJ1562))))&gt;90,0,$F$4*$F$5/E1571^2*(SIN(RADIANS(G1580))*SIN(RADIANS(E1572))+COS(RADIANS(G1580))*COS(RADIANS(E1572))*COS(RADIANS(AJ1562))))</f>
        <v>#DIV/0!</v>
      </c>
      <c r="AK1580">
        <f>IF(DEGREES(ACOS(SIN(RADIANS(G1580))*SIN(RADIANS(E1572))+COS(RADIANS(G1580))*COS(RADIANS(E1572))*COS(RADIANS(AK1562))))&gt;90,0,$F$4*$F$5/E1571^2*(SIN(RADIANS(G1580))*SIN(RADIANS(E1572))+COS(RADIANS(G1580))*COS(RADIANS(E1572))*COS(RADIANS(AK1562))))</f>
        <v>0</v>
      </c>
      <c r="AL1580">
        <f>IF(DEGREES(ACOS(SIN(RADIANS(G1580))*SIN(RADIANS(E1572))+COS(RADIANS(G1580))*COS(RADIANS(E1572))*COS(RADIANS(AL1562))))&gt;90,0,$F$4*$F$5/E1571^2*(SIN(RADIANS(G1580))*SIN(RADIANS(E1572))+COS(RADIANS(G1580))*COS(RADIANS(E1572))*COS(RADIANS(AL1562))))</f>
        <v>0</v>
      </c>
      <c r="AM1580">
        <f>IF(DEGREES(ACOS(SIN(RADIANS(G1580))*SIN(RADIANS(E1572))+COS(RADIANS(G1580))*COS(RADIANS(E1572))*COS(RADIANS(AM1562))))&gt;90,0,$F$4*$F$5/E1571^2*(SIN(RADIANS(G1580))*SIN(RADIANS(E1572))+COS(RADIANS(G1580))*COS(RADIANS(E1572))*COS(RADIANS(AM1562))))</f>
        <v>0</v>
      </c>
      <c r="AN1580">
        <f>IF(DEGREES(ACOS(SIN(RADIANS(G1580))*SIN(RADIANS(E1572))+COS(RADIANS(G1580))*COS(RADIANS(E1572))*COS(RADIANS(AN1562))))&gt;90,0,$F$4*$F$5/E1571^2*(SIN(RADIANS(G1580))*SIN(RADIANS(E1572))+COS(RADIANS(G1580))*COS(RADIANS(E1572))*COS(RADIANS(AN1562))))</f>
        <v>0</v>
      </c>
      <c r="AO1580">
        <f>IF(DEGREES(ACOS(SIN(RADIANS(G1580))*SIN(RADIANS(E1572))+COS(RADIANS(G1580))*COS(RADIANS(E1572))*COS(RADIANS(AO1562))))&gt;90,0,$F$4*$F$5/E1571^2*(SIN(RADIANS(G1580))*SIN(RADIANS(E1572))+COS(RADIANS(G1580))*COS(RADIANS(E1572))*COS(RADIANS(AO1562))))</f>
        <v>0</v>
      </c>
      <c r="AP1580">
        <f>IF(DEGREES(ACOS(SIN(RADIANS(G1580))*SIN(RADIANS(E1572))+COS(RADIANS(G1580))*COS(RADIANS(E1572))*COS(RADIANS(AP1562))))&gt;90,0,$F$4*$F$5/E1571^2*(SIN(RADIANS(G1580))*SIN(RADIANS(E1572))+COS(RADIANS(G1580))*COS(RADIANS(E1572))*COS(RADIANS(AP1562))))</f>
        <v>0</v>
      </c>
      <c r="AQ1580">
        <f>IF(DEGREES(ACOS(SIN(RADIANS(G1580))*SIN(RADIANS(E1572))+COS(RADIANS(G1580))*COS(RADIANS(E1572))*COS(RADIANS(AQ1562))))&gt;90,0,$F$4*$F$5/E1571^2*(SIN(RADIANS(G1580))*SIN(RADIANS(E1572))+COS(RADIANS(G1580))*COS(RADIANS(E1572))*COS(RADIANS(AQ1562))))</f>
        <v>0</v>
      </c>
      <c r="AR1580">
        <f>IF(DEGREES(ACOS(SIN(RADIANS(G1580))*SIN(RADIANS(E1572))+COS(RADIANS(G1580))*COS(RADIANS(E1572))*COS(RADIANS(AR1562))))&gt;90,0,$F$4*$F$5/E1571^2*(SIN(RADIANS(G1580))*SIN(RADIANS(E1572))+COS(RADIANS(G1580))*COS(RADIANS(E1572))*COS(RADIANS(AR1562))))</f>
        <v>0</v>
      </c>
    </row>
    <row r="1581" spans="2:44" x14ac:dyDescent="0.5">
      <c r="G1581">
        <v>-80</v>
      </c>
      <c r="I1581">
        <f>IF(DEGREES(ACOS(SIN(RADIANS(G1581))*SIN(RADIANS(E1572))+COS(RADIANS(G1581))*COS(RADIANS(E1572))*COS(RADIANS(I1562))))&gt;90,0,$F$4*$F$5/E1571^2*(SIN(RADIANS(G1581))*SIN(RADIANS(E1572))+COS(RADIANS(G1581))*COS(RADIANS(E1572))*COS(RADIANS(I1562))))</f>
        <v>0</v>
      </c>
      <c r="J1581">
        <f>IF(DEGREES(ACOS(SIN(RADIANS(G1581))*SIN(RADIANS(E1572))+COS(RADIANS(G1581))*COS(RADIANS(E1572))*COS(RADIANS(J1562))))&gt;90,0,$F$4*$F$5/E1571^2*(SIN(RADIANS(G1581))*SIN(RADIANS(E1572))+COS(RADIANS(G1581))*COS(RADIANS(E1572))*COS(RADIANS(J1562))))</f>
        <v>0</v>
      </c>
      <c r="K1581">
        <f>IF(DEGREES(ACOS(SIN(RADIANS(G1581))*SIN(RADIANS(E1572))+COS(RADIANS(G1581))*COS(RADIANS(E1572))*COS(RADIANS(K1562))))&gt;90,0,$F$4*$F$5/E1571^2*(SIN(RADIANS(G1581))*SIN(RADIANS(E1572))+COS(RADIANS(G1581))*COS(RADIANS(E1572))*COS(RADIANS(K1562))))</f>
        <v>0</v>
      </c>
      <c r="L1581">
        <f>IF(DEGREES(ACOS(SIN(RADIANS(G1581))*SIN(RADIANS(E1572))+COS(RADIANS(G1581))*COS(RADIANS(E1572))*COS(RADIANS(L1562))))&gt;90,0,$F$4*$F$5/E1571^2*(SIN(RADIANS(G1581))*SIN(RADIANS(E1572))+COS(RADIANS(G1581))*COS(RADIANS(E1572))*COS(RADIANS(L1562))))</f>
        <v>0</v>
      </c>
      <c r="M1581">
        <f>IF(DEGREES(ACOS(SIN(RADIANS(G1581))*SIN(RADIANS(E1572))+COS(RADIANS(G1581))*COS(RADIANS(E1572))*COS(RADIANS(M1562))))&gt;90,0,$F$4*$F$5/E1571^2*(SIN(RADIANS(G1581))*SIN(RADIANS(E1572))+COS(RADIANS(G1581))*COS(RADIANS(E1572))*COS(RADIANS(M1562))))</f>
        <v>0</v>
      </c>
      <c r="N1581">
        <f>IF(DEGREES(ACOS(SIN(RADIANS(G1581))*SIN(RADIANS(E1572))+COS(RADIANS(G1581))*COS(RADIANS(E1572))*COS(RADIANS(N1562))))&gt;90,0,$F$4*$F$5/E1571^2*(SIN(RADIANS(G1581))*SIN(RADIANS(E1572))+COS(RADIANS(G1581))*COS(RADIANS(E1572))*COS(RADIANS(N1562))))</f>
        <v>0</v>
      </c>
      <c r="O1581">
        <f>IF(DEGREES(ACOS(SIN(RADIANS(G1581))*SIN(RADIANS(E1572))+COS(RADIANS(G1581))*COS(RADIANS(E1572))*COS(RADIANS(O1562))))&gt;90,0,$F$4*$F$5/E1571^2*(SIN(RADIANS(G1581))*SIN(RADIANS(E1572))+COS(RADIANS(G1581))*COS(RADIANS(E1572))*COS(RADIANS(O1562))))</f>
        <v>0</v>
      </c>
      <c r="P1581">
        <f>IF(DEGREES(ACOS(SIN(RADIANS(G1581))*SIN(RADIANS(E1572))+COS(RADIANS(G1581))*COS(RADIANS(E1572))*COS(RADIANS(P1562))))&gt;90,0,$F$4*$F$5/E1571^2*(SIN(RADIANS(G1581))*SIN(RADIANS(E1572))+COS(RADIANS(G1581))*COS(RADIANS(E1572))*COS(RADIANS(P1562))))</f>
        <v>0</v>
      </c>
      <c r="Q1581">
        <f>IF(DEGREES(ACOS(SIN(RADIANS(G1581))*SIN(RADIANS(E1572))+COS(RADIANS(G1581))*COS(RADIANS(E1572))*COS(RADIANS(Q1562))))&gt;90,0,$F$4*$F$5/E1571^2*(SIN(RADIANS(G1581))*SIN(RADIANS(E1572))+COS(RADIANS(G1581))*COS(RADIANS(E1572))*COS(RADIANS(Q1562))))</f>
        <v>0</v>
      </c>
      <c r="R1581" t="e">
        <f>IF(DEGREES(ACOS(SIN(RADIANS(G1581))*SIN(RADIANS(E1572))+COS(RADIANS(G1581))*COS(RADIANS(E1572))*COS(RADIANS(R1562))))&gt;90,0,$F$4*$F$5/E1571^2*(SIN(RADIANS(G1581))*SIN(RADIANS(E1572))+COS(RADIANS(G1581))*COS(RADIANS(E1572))*COS(RADIANS(R1562))))</f>
        <v>#DIV/0!</v>
      </c>
      <c r="S1581" t="e">
        <f>IF(DEGREES(ACOS(SIN(RADIANS(G1581))*SIN(RADIANS(E1572))+COS(RADIANS(G1581))*COS(RADIANS(E1572))*COS(RADIANS(S1562))))&gt;90,0,$F$4*$F$5/E1571^2*(SIN(RADIANS(G1581))*SIN(RADIANS(E1572))+COS(RADIANS(G1581))*COS(RADIANS(E1572))*COS(RADIANS(S1562))))</f>
        <v>#DIV/0!</v>
      </c>
      <c r="T1581" t="e">
        <f>IF(DEGREES(ACOS(SIN(RADIANS(G1581))*SIN(RADIANS(E1572))+COS(RADIANS(G1581))*COS(RADIANS(E1572))*COS(RADIANS(T1562))))&gt;90,0,$F$4*$F$5/E1571^2*(SIN(RADIANS(G1581))*SIN(RADIANS(E1572))+COS(RADIANS(G1581))*COS(RADIANS(E1572))*COS(RADIANS(T1562))))</f>
        <v>#DIV/0!</v>
      </c>
      <c r="U1581" t="e">
        <f>IF(DEGREES(ACOS(SIN(RADIANS(G1581))*SIN(RADIANS(E1572))+COS(RADIANS(G1581))*COS(RADIANS(E1572))*COS(RADIANS(U1562))))&gt;90,0,$F$4*$F$5/E1571^2*(SIN(RADIANS(G1581))*SIN(RADIANS(E1572))+COS(RADIANS(G1581))*COS(RADIANS(E1572))*COS(RADIANS(U1562))))</f>
        <v>#DIV/0!</v>
      </c>
      <c r="V1581" t="e">
        <f>IF(DEGREES(ACOS(SIN(RADIANS(G1581))*SIN(RADIANS(E1572))+COS(RADIANS(G1581))*COS(RADIANS(E1572))*COS(RADIANS(V1562))))&gt;90,0,$F$4*$F$5/E1571^2*(SIN(RADIANS(G1581))*SIN(RADIANS(E1572))+COS(RADIANS(G1581))*COS(RADIANS(E1572))*COS(RADIANS(V1562))))</f>
        <v>#DIV/0!</v>
      </c>
      <c r="W1581" t="e">
        <f>IF(DEGREES(ACOS(SIN(RADIANS(G1581))*SIN(RADIANS(E1572))+COS(RADIANS(G1581))*COS(RADIANS(E1572))*COS(RADIANS(W1562))))&gt;90,0,$F$4*$F$5/E1571^2*(SIN(RADIANS(G1581))*SIN(RADIANS(E1572))+COS(RADIANS(G1581))*COS(RADIANS(E1572))*COS(RADIANS(W1562))))</f>
        <v>#DIV/0!</v>
      </c>
      <c r="X1581" t="e">
        <f>IF(DEGREES(ACOS(SIN(RADIANS(G1581))*SIN(RADIANS(E1572))+COS(RADIANS(G1581))*COS(RADIANS(E1572))*COS(RADIANS(X1562))))&gt;90,0,$F$4*$F$5/E1571^2*(SIN(RADIANS(G1581))*SIN(RADIANS(E1572))+COS(RADIANS(G1581))*COS(RADIANS(E1572))*COS(RADIANS(X1562))))</f>
        <v>#DIV/0!</v>
      </c>
      <c r="Y1581" t="e">
        <f>IF(DEGREES(ACOS(SIN(RADIANS(G1581))*SIN(RADIANS(E1572))+COS(RADIANS(G1581))*COS(RADIANS(E1572))*COS(RADIANS(Y1562))))&gt;90,0,$F$4*$F$5/E1571^2*(SIN(RADIANS(G1581))*SIN(RADIANS(E1572))+COS(RADIANS(G1581))*COS(RADIANS(E1572))*COS(RADIANS(Y1562))))</f>
        <v>#DIV/0!</v>
      </c>
      <c r="Z1581" t="e">
        <f>IF(DEGREES(ACOS(SIN(RADIANS(G1581))*SIN(RADIANS(E1572))+COS(RADIANS(G1581))*COS(RADIANS(E1572))*COS(RADIANS(Z1562))))&gt;90,0,$F$4*$F$5/E1571^2*(SIN(RADIANS(G1581))*SIN(RADIANS(E1572))+COS(RADIANS(G1581))*COS(RADIANS(E1572))*COS(RADIANS(Z1562))))</f>
        <v>#DIV/0!</v>
      </c>
      <c r="AA1581" t="e">
        <f>IF(DEGREES(ACOS(SIN(RADIANS(G1581))*SIN(RADIANS(E1572))+COS(RADIANS(G1581))*COS(RADIANS(E1572))*COS(RADIANS(AA1562))))&gt;90,0,$F$4*$F$5/E1571^2*(SIN(RADIANS(G1581))*SIN(RADIANS(E1572))+COS(RADIANS(G1581))*COS(RADIANS(E1572))*COS(RADIANS(AA1562))))</f>
        <v>#DIV/0!</v>
      </c>
      <c r="AB1581" t="e">
        <f>IF(DEGREES(ACOS(SIN(RADIANS(G1581))*SIN(RADIANS(E1572))+COS(RADIANS(G1581))*COS(RADIANS(E1572))*COS(RADIANS(AB1562))))&gt;90,0,$F$4*$F$5/E1571^2*(SIN(RADIANS(G1581))*SIN(RADIANS(E1572))+COS(RADIANS(G1581))*COS(RADIANS(E1572))*COS(RADIANS(AB1562))))</f>
        <v>#DIV/0!</v>
      </c>
      <c r="AC1581" t="e">
        <f>IF(DEGREES(ACOS(SIN(RADIANS(G1581))*SIN(RADIANS(E1572))+COS(RADIANS(G1581))*COS(RADIANS(E1572))*COS(RADIANS(AC1562))))&gt;90,0,$F$4*$F$5/E1571^2*(SIN(RADIANS(G1581))*SIN(RADIANS(E1572))+COS(RADIANS(G1581))*COS(RADIANS(E1572))*COS(RADIANS(AC1562))))</f>
        <v>#DIV/0!</v>
      </c>
      <c r="AD1581" t="e">
        <f>IF(DEGREES(ACOS(SIN(RADIANS(G1581))*SIN(RADIANS(E1572))+COS(RADIANS(G1581))*COS(RADIANS(E1572))*COS(RADIANS(AD1562))))&gt;90,0,$F$4*$F$5/E1571^2*(SIN(RADIANS(G1581))*SIN(RADIANS(E1572))+COS(RADIANS(G1581))*COS(RADIANS(E1572))*COS(RADIANS(AD1562))))</f>
        <v>#DIV/0!</v>
      </c>
      <c r="AE1581" t="e">
        <f>IF(DEGREES(ACOS(SIN(RADIANS(G1581))*SIN(RADIANS(E1572))+COS(RADIANS(G1581))*COS(RADIANS(E1572))*COS(RADIANS(AE1562))))&gt;90,0,$F$4*$F$5/E1571^2*(SIN(RADIANS(G1581))*SIN(RADIANS(E1572))+COS(RADIANS(G1581))*COS(RADIANS(E1572))*COS(RADIANS(AE1562))))</f>
        <v>#DIV/0!</v>
      </c>
      <c r="AF1581" t="e">
        <f>IF(DEGREES(ACOS(SIN(RADIANS(G1581))*SIN(RADIANS(E1572))+COS(RADIANS(G1581))*COS(RADIANS(E1572))*COS(RADIANS(AF1562))))&gt;90,0,$F$4*$F$5/E1571^2*(SIN(RADIANS(G1581))*SIN(RADIANS(E1572))+COS(RADIANS(G1581))*COS(RADIANS(E1572))*COS(RADIANS(AF1562))))</f>
        <v>#DIV/0!</v>
      </c>
      <c r="AG1581" t="e">
        <f>IF(DEGREES(ACOS(SIN(RADIANS(G1581))*SIN(RADIANS(E1572))+COS(RADIANS(G1581))*COS(RADIANS(E1572))*COS(RADIANS(AG1562))))&gt;90,0,$F$4*$F$5/E1571^2*(SIN(RADIANS(G1581))*SIN(RADIANS(E1572))+COS(RADIANS(G1581))*COS(RADIANS(E1572))*COS(RADIANS(AG1562))))</f>
        <v>#DIV/0!</v>
      </c>
      <c r="AH1581" t="e">
        <f>IF(DEGREES(ACOS(SIN(RADIANS(G1581))*SIN(RADIANS(E1572))+COS(RADIANS(G1581))*COS(RADIANS(E1572))*COS(RADIANS(AH1562))))&gt;90,0,$F$4*$F$5/E1571^2*(SIN(RADIANS(G1581))*SIN(RADIANS(E1572))+COS(RADIANS(G1581))*COS(RADIANS(E1572))*COS(RADIANS(AH1562))))</f>
        <v>#DIV/0!</v>
      </c>
      <c r="AI1581" t="e">
        <f>IF(DEGREES(ACOS(SIN(RADIANS(G1581))*SIN(RADIANS(E1572))+COS(RADIANS(G1581))*COS(RADIANS(E1572))*COS(RADIANS(AI1562))))&gt;90,0,$F$4*$F$5/E1571^2*(SIN(RADIANS(G1581))*SIN(RADIANS(E1572))+COS(RADIANS(G1581))*COS(RADIANS(E1572))*COS(RADIANS(AI1562))))</f>
        <v>#DIV/0!</v>
      </c>
      <c r="AJ1581" t="e">
        <f>IF(DEGREES(ACOS(SIN(RADIANS(G1581))*SIN(RADIANS(E1572))+COS(RADIANS(G1581))*COS(RADIANS(E1572))*COS(RADIANS(AJ1562))))&gt;90,0,$F$4*$F$5/E1571^2*(SIN(RADIANS(G1581))*SIN(RADIANS(E1572))+COS(RADIANS(G1581))*COS(RADIANS(E1572))*COS(RADIANS(AJ1562))))</f>
        <v>#DIV/0!</v>
      </c>
      <c r="AK1581">
        <f>IF(DEGREES(ACOS(SIN(RADIANS(G1581))*SIN(RADIANS(E1572))+COS(RADIANS(G1581))*COS(RADIANS(E1572))*COS(RADIANS(AK1562))))&gt;90,0,$F$4*$F$5/E1571^2*(SIN(RADIANS(G1581))*SIN(RADIANS(E1572))+COS(RADIANS(G1581))*COS(RADIANS(E1572))*COS(RADIANS(AK1562))))</f>
        <v>0</v>
      </c>
      <c r="AL1581">
        <f>IF(DEGREES(ACOS(SIN(RADIANS(G1581))*SIN(RADIANS(E1572))+COS(RADIANS(G1581))*COS(RADIANS(E1572))*COS(RADIANS(AL1562))))&gt;90,0,$F$4*$F$5/E1571^2*(SIN(RADIANS(G1581))*SIN(RADIANS(E1572))+COS(RADIANS(G1581))*COS(RADIANS(E1572))*COS(RADIANS(AL1562))))</f>
        <v>0</v>
      </c>
      <c r="AM1581">
        <f>IF(DEGREES(ACOS(SIN(RADIANS(G1581))*SIN(RADIANS(E1572))+COS(RADIANS(G1581))*COS(RADIANS(E1572))*COS(RADIANS(AM1562))))&gt;90,0,$F$4*$F$5/E1571^2*(SIN(RADIANS(G1581))*SIN(RADIANS(E1572))+COS(RADIANS(G1581))*COS(RADIANS(E1572))*COS(RADIANS(AM1562))))</f>
        <v>0</v>
      </c>
      <c r="AN1581">
        <f>IF(DEGREES(ACOS(SIN(RADIANS(G1581))*SIN(RADIANS(E1572))+COS(RADIANS(G1581))*COS(RADIANS(E1572))*COS(RADIANS(AN1562))))&gt;90,0,$F$4*$F$5/E1571^2*(SIN(RADIANS(G1581))*SIN(RADIANS(E1572))+COS(RADIANS(G1581))*COS(RADIANS(E1572))*COS(RADIANS(AN1562))))</f>
        <v>0</v>
      </c>
      <c r="AO1581">
        <f>IF(DEGREES(ACOS(SIN(RADIANS(G1581))*SIN(RADIANS(E1572))+COS(RADIANS(G1581))*COS(RADIANS(E1572))*COS(RADIANS(AO1562))))&gt;90,0,$F$4*$F$5/E1571^2*(SIN(RADIANS(G1581))*SIN(RADIANS(E1572))+COS(RADIANS(G1581))*COS(RADIANS(E1572))*COS(RADIANS(AO1562))))</f>
        <v>0</v>
      </c>
      <c r="AP1581">
        <f>IF(DEGREES(ACOS(SIN(RADIANS(G1581))*SIN(RADIANS(E1572))+COS(RADIANS(G1581))*COS(RADIANS(E1572))*COS(RADIANS(AP1562))))&gt;90,0,$F$4*$F$5/E1571^2*(SIN(RADIANS(G1581))*SIN(RADIANS(E1572))+COS(RADIANS(G1581))*COS(RADIANS(E1572))*COS(RADIANS(AP1562))))</f>
        <v>0</v>
      </c>
      <c r="AQ1581">
        <f>IF(DEGREES(ACOS(SIN(RADIANS(G1581))*SIN(RADIANS(E1572))+COS(RADIANS(G1581))*COS(RADIANS(E1572))*COS(RADIANS(AQ1562))))&gt;90,0,$F$4*$F$5/E1571^2*(SIN(RADIANS(G1581))*SIN(RADIANS(E1572))+COS(RADIANS(G1581))*COS(RADIANS(E1572))*COS(RADIANS(AQ1562))))</f>
        <v>0</v>
      </c>
      <c r="AR1581">
        <f>IF(DEGREES(ACOS(SIN(RADIANS(G1581))*SIN(RADIANS(E1572))+COS(RADIANS(G1581))*COS(RADIANS(E1572))*COS(RADIANS(AR1562))))&gt;90,0,$F$4*$F$5/E1571^2*(SIN(RADIANS(G1581))*SIN(RADIANS(E1572))+COS(RADIANS(G1581))*COS(RADIANS(E1572))*COS(RADIANS(AR1562))))</f>
        <v>0</v>
      </c>
    </row>
    <row r="1582" spans="2:44" x14ac:dyDescent="0.5">
      <c r="G1582">
        <v>-90</v>
      </c>
      <c r="I1582" t="e">
        <f>IF(DEGREES(ACOS(SIN(RADIANS(G1582))*SIN(RADIANS(E1572))+COS(RADIANS(G1582))*COS(RADIANS(E1572))*COS(RADIANS(I1562))))&gt;90,0,$F$4*$F$5/E1571^2*(SIN(RADIANS(G1582))*SIN(RADIANS(E1572))+COS(RADIANS(G1582))*COS(RADIANS(E1572))*COS(RADIANS(I1562))))</f>
        <v>#DIV/0!</v>
      </c>
      <c r="J1582" t="e">
        <f>IF(DEGREES(ACOS(SIN(RADIANS(G1582))*SIN(RADIANS(E1572))+COS(RADIANS(G1582))*COS(RADIANS(E1572))*COS(RADIANS(J1562))))&gt;90,0,$F$4*$F$5/E1571^2*(SIN(RADIANS(G1582))*SIN(RADIANS(E1572))+COS(RADIANS(G1582))*COS(RADIANS(E1572))*COS(RADIANS(J1562))))</f>
        <v>#DIV/0!</v>
      </c>
      <c r="K1582" t="e">
        <f>IF(DEGREES(ACOS(SIN(RADIANS(G1582))*SIN(RADIANS(E1572))+COS(RADIANS(G1582))*COS(RADIANS(E1572))*COS(RADIANS(K1562))))&gt;90,0,$F$4*$F$5/E1571^2*(SIN(RADIANS(G1582))*SIN(RADIANS(E1572))+COS(RADIANS(G1582))*COS(RADIANS(E1572))*COS(RADIANS(K1562))))</f>
        <v>#DIV/0!</v>
      </c>
      <c r="L1582" t="e">
        <f>IF(DEGREES(ACOS(SIN(RADIANS(G1582))*SIN(RADIANS(E1572))+COS(RADIANS(G1582))*COS(RADIANS(E1572))*COS(RADIANS(L1562))))&gt;90,0,$F$4*$F$5/E1571^2*(SIN(RADIANS(G1582))*SIN(RADIANS(E1572))+COS(RADIANS(G1582))*COS(RADIANS(E1572))*COS(RADIANS(L1562))))</f>
        <v>#DIV/0!</v>
      </c>
      <c r="M1582" t="e">
        <f>IF(DEGREES(ACOS(SIN(RADIANS(G1582))*SIN(RADIANS(E1572))+COS(RADIANS(G1582))*COS(RADIANS(E1572))*COS(RADIANS(M1562))))&gt;90,0,$F$4*$F$5/E1571^2*(SIN(RADIANS(G1582))*SIN(RADIANS(E1572))+COS(RADIANS(G1582))*COS(RADIANS(E1572))*COS(RADIANS(M1562))))</f>
        <v>#DIV/0!</v>
      </c>
      <c r="N1582" t="e">
        <f>IF(DEGREES(ACOS(SIN(RADIANS(G1582))*SIN(RADIANS(E1572))+COS(RADIANS(G1582))*COS(RADIANS(E1572))*COS(RADIANS(N1562))))&gt;90,0,$F$4*$F$5/E1571^2*(SIN(RADIANS(G1582))*SIN(RADIANS(E1572))+COS(RADIANS(G1582))*COS(RADIANS(E1572))*COS(RADIANS(N1562))))</f>
        <v>#DIV/0!</v>
      </c>
      <c r="O1582" t="e">
        <f>IF(DEGREES(ACOS(SIN(RADIANS(G1582))*SIN(RADIANS(E1572))+COS(RADIANS(G1582))*COS(RADIANS(E1572))*COS(RADIANS(O1562))))&gt;90,0,$F$4*$F$5/E1571^2*(SIN(RADIANS(G1582))*SIN(RADIANS(E1572))+COS(RADIANS(G1582))*COS(RADIANS(E1572))*COS(RADIANS(O1562))))</f>
        <v>#DIV/0!</v>
      </c>
      <c r="P1582" t="e">
        <f>IF(DEGREES(ACOS(SIN(RADIANS(G1582))*SIN(RADIANS(E1572))+COS(RADIANS(G1582))*COS(RADIANS(E1572))*COS(RADIANS(P1562))))&gt;90,0,$F$4*$F$5/E1571^2*(SIN(RADIANS(G1582))*SIN(RADIANS(E1572))+COS(RADIANS(G1582))*COS(RADIANS(E1572))*COS(RADIANS(P1562))))</f>
        <v>#DIV/0!</v>
      </c>
      <c r="Q1582" t="e">
        <f>IF(DEGREES(ACOS(SIN(RADIANS(G1582))*SIN(RADIANS(E1572))+COS(RADIANS(G1582))*COS(RADIANS(E1572))*COS(RADIANS(Q1562))))&gt;90,0,$F$4*$F$5/E1571^2*(SIN(RADIANS(G1582))*SIN(RADIANS(E1572))+COS(RADIANS(G1582))*COS(RADIANS(E1572))*COS(RADIANS(Q1562))))</f>
        <v>#DIV/0!</v>
      </c>
      <c r="R1582" t="e">
        <f>IF(DEGREES(ACOS(SIN(RADIANS(G1582))*SIN(RADIANS(E1572))+COS(RADIANS(G1582))*COS(RADIANS(E1572))*COS(RADIANS(R1562))))&gt;90,0,$F$4*$F$5/E1571^2*(SIN(RADIANS(G1582))*SIN(RADIANS(E1572))+COS(RADIANS(G1582))*COS(RADIANS(E1572))*COS(RADIANS(R1562))))</f>
        <v>#DIV/0!</v>
      </c>
      <c r="S1582" t="e">
        <f>IF(DEGREES(ACOS(SIN(RADIANS(G1582))*SIN(RADIANS(E1572))+COS(RADIANS(G1582))*COS(RADIANS(E1572))*COS(RADIANS(S1562))))&gt;90,0,$F$4*$F$5/E1571^2*(SIN(RADIANS(G1582))*SIN(RADIANS(E1572))+COS(RADIANS(G1582))*COS(RADIANS(E1572))*COS(RADIANS(S1562))))</f>
        <v>#DIV/0!</v>
      </c>
      <c r="T1582" t="e">
        <f>IF(DEGREES(ACOS(SIN(RADIANS(G1582))*SIN(RADIANS(E1572))+COS(RADIANS(G1582))*COS(RADIANS(E1572))*COS(RADIANS(T1562))))&gt;90,0,$F$4*$F$5/E1571^2*(SIN(RADIANS(G1582))*SIN(RADIANS(E1572))+COS(RADIANS(G1582))*COS(RADIANS(E1572))*COS(RADIANS(T1562))))</f>
        <v>#DIV/0!</v>
      </c>
      <c r="U1582" t="e">
        <f>IF(DEGREES(ACOS(SIN(RADIANS(G1582))*SIN(RADIANS(E1572))+COS(RADIANS(G1582))*COS(RADIANS(E1572))*COS(RADIANS(U1562))))&gt;90,0,$F$4*$F$5/E1571^2*(SIN(RADIANS(G1582))*SIN(RADIANS(E1572))+COS(RADIANS(G1582))*COS(RADIANS(E1572))*COS(RADIANS(U1562))))</f>
        <v>#DIV/0!</v>
      </c>
      <c r="V1582" t="e">
        <f>IF(DEGREES(ACOS(SIN(RADIANS(G1582))*SIN(RADIANS(E1572))+COS(RADIANS(G1582))*COS(RADIANS(E1572))*COS(RADIANS(V1562))))&gt;90,0,$F$4*$F$5/E1571^2*(SIN(RADIANS(G1582))*SIN(RADIANS(E1572))+COS(RADIANS(G1582))*COS(RADIANS(E1572))*COS(RADIANS(V1562))))</f>
        <v>#DIV/0!</v>
      </c>
      <c r="W1582" t="e">
        <f>IF(DEGREES(ACOS(SIN(RADIANS(G1582))*SIN(RADIANS(E1572))+COS(RADIANS(G1582))*COS(RADIANS(E1572))*COS(RADIANS(W1562))))&gt;90,0,$F$4*$F$5/E1571^2*(SIN(RADIANS(G1582))*SIN(RADIANS(E1572))+COS(RADIANS(G1582))*COS(RADIANS(E1572))*COS(RADIANS(W1562))))</f>
        <v>#DIV/0!</v>
      </c>
      <c r="X1582" t="e">
        <f>IF(DEGREES(ACOS(SIN(RADIANS(G1582))*SIN(RADIANS(E1572))+COS(RADIANS(G1582))*COS(RADIANS(E1572))*COS(RADIANS(X1562))))&gt;90,0,$F$4*$F$5/E1571^2*(SIN(RADIANS(G1582))*SIN(RADIANS(E1572))+COS(RADIANS(G1582))*COS(RADIANS(E1572))*COS(RADIANS(X1562))))</f>
        <v>#DIV/0!</v>
      </c>
      <c r="Y1582" t="e">
        <f>IF(DEGREES(ACOS(SIN(RADIANS(G1582))*SIN(RADIANS(E1572))+COS(RADIANS(G1582))*COS(RADIANS(E1572))*COS(RADIANS(Y1562))))&gt;90,0,$F$4*$F$5/E1571^2*(SIN(RADIANS(G1582))*SIN(RADIANS(E1572))+COS(RADIANS(G1582))*COS(RADIANS(E1572))*COS(RADIANS(Y1562))))</f>
        <v>#DIV/0!</v>
      </c>
      <c r="Z1582" t="e">
        <f>IF(DEGREES(ACOS(SIN(RADIANS(G1582))*SIN(RADIANS(E1572))+COS(RADIANS(G1582))*COS(RADIANS(E1572))*COS(RADIANS(Z1562))))&gt;90,0,$F$4*$F$5/E1571^2*(SIN(RADIANS(G1582))*SIN(RADIANS(E1572))+COS(RADIANS(G1582))*COS(RADIANS(E1572))*COS(RADIANS(Z1562))))</f>
        <v>#DIV/0!</v>
      </c>
      <c r="AA1582" t="e">
        <f>IF(DEGREES(ACOS(SIN(RADIANS(G1582))*SIN(RADIANS(E1572))+COS(RADIANS(G1582))*COS(RADIANS(E1572))*COS(RADIANS(AA1562))))&gt;90,0,$F$4*$F$5/E1571^2*(SIN(RADIANS(G1582))*SIN(RADIANS(E1572))+COS(RADIANS(G1582))*COS(RADIANS(E1572))*COS(RADIANS(AA1562))))</f>
        <v>#DIV/0!</v>
      </c>
      <c r="AB1582" t="e">
        <f>IF(DEGREES(ACOS(SIN(RADIANS(G1582))*SIN(RADIANS(E1572))+COS(RADIANS(G1582))*COS(RADIANS(E1572))*COS(RADIANS(AB1562))))&gt;90,0,$F$4*$F$5/E1571^2*(SIN(RADIANS(G1582))*SIN(RADIANS(E1572))+COS(RADIANS(G1582))*COS(RADIANS(E1572))*COS(RADIANS(AB1562))))</f>
        <v>#DIV/0!</v>
      </c>
      <c r="AC1582" t="e">
        <f>IF(DEGREES(ACOS(SIN(RADIANS(G1582))*SIN(RADIANS(E1572))+COS(RADIANS(G1582))*COS(RADIANS(E1572))*COS(RADIANS(AC1562))))&gt;90,0,$F$4*$F$5/E1571^2*(SIN(RADIANS(G1582))*SIN(RADIANS(E1572))+COS(RADIANS(G1582))*COS(RADIANS(E1572))*COS(RADIANS(AC1562))))</f>
        <v>#DIV/0!</v>
      </c>
      <c r="AD1582" t="e">
        <f>IF(DEGREES(ACOS(SIN(RADIANS(G1582))*SIN(RADIANS(E1572))+COS(RADIANS(G1582))*COS(RADIANS(E1572))*COS(RADIANS(AD1562))))&gt;90,0,$F$4*$F$5/E1571^2*(SIN(RADIANS(G1582))*SIN(RADIANS(E1572))+COS(RADIANS(G1582))*COS(RADIANS(E1572))*COS(RADIANS(AD1562))))</f>
        <v>#DIV/0!</v>
      </c>
      <c r="AE1582" t="e">
        <f>IF(DEGREES(ACOS(SIN(RADIANS(G1582))*SIN(RADIANS(E1572))+COS(RADIANS(G1582))*COS(RADIANS(E1572))*COS(RADIANS(AE1562))))&gt;90,0,$F$4*$F$5/E1571^2*(SIN(RADIANS(G1582))*SIN(RADIANS(E1572))+COS(RADIANS(G1582))*COS(RADIANS(E1572))*COS(RADIANS(AE1562))))</f>
        <v>#DIV/0!</v>
      </c>
      <c r="AF1582" t="e">
        <f>IF(DEGREES(ACOS(SIN(RADIANS(G1582))*SIN(RADIANS(E1572))+COS(RADIANS(G1582))*COS(RADIANS(E1572))*COS(RADIANS(AF1562))))&gt;90,0,$F$4*$F$5/E1571^2*(SIN(RADIANS(G1582))*SIN(RADIANS(E1572))+COS(RADIANS(G1582))*COS(RADIANS(E1572))*COS(RADIANS(AF1562))))</f>
        <v>#DIV/0!</v>
      </c>
      <c r="AG1582" t="e">
        <f>IF(DEGREES(ACOS(SIN(RADIANS(G1582))*SIN(RADIANS(E1572))+COS(RADIANS(G1582))*COS(RADIANS(E1572))*COS(RADIANS(AG1562))))&gt;90,0,$F$4*$F$5/E1571^2*(SIN(RADIANS(G1582))*SIN(RADIANS(E1572))+COS(RADIANS(G1582))*COS(RADIANS(E1572))*COS(RADIANS(AG1562))))</f>
        <v>#DIV/0!</v>
      </c>
      <c r="AH1582" t="e">
        <f>IF(DEGREES(ACOS(SIN(RADIANS(G1582))*SIN(RADIANS(E1572))+COS(RADIANS(G1582))*COS(RADIANS(E1572))*COS(RADIANS(AH1562))))&gt;90,0,$F$4*$F$5/E1571^2*(SIN(RADIANS(G1582))*SIN(RADIANS(E1572))+COS(RADIANS(G1582))*COS(RADIANS(E1572))*COS(RADIANS(AH1562))))</f>
        <v>#DIV/0!</v>
      </c>
      <c r="AI1582" t="e">
        <f>IF(DEGREES(ACOS(SIN(RADIANS(G1582))*SIN(RADIANS(E1572))+COS(RADIANS(G1582))*COS(RADIANS(E1572))*COS(RADIANS(AI1562))))&gt;90,0,$F$4*$F$5/E1571^2*(SIN(RADIANS(G1582))*SIN(RADIANS(E1572))+COS(RADIANS(G1582))*COS(RADIANS(E1572))*COS(RADIANS(AI1562))))</f>
        <v>#DIV/0!</v>
      </c>
      <c r="AJ1582" t="e">
        <f>IF(DEGREES(ACOS(SIN(RADIANS(G1582))*SIN(RADIANS(E1572))+COS(RADIANS(G1582))*COS(RADIANS(E1572))*COS(RADIANS(AJ1562))))&gt;90,0,$F$4*$F$5/E1571^2*(SIN(RADIANS(G1582))*SIN(RADIANS(E1572))+COS(RADIANS(G1582))*COS(RADIANS(E1572))*COS(RADIANS(AJ1562))))</f>
        <v>#DIV/0!</v>
      </c>
      <c r="AK1582" t="e">
        <f>IF(DEGREES(ACOS(SIN(RADIANS(G1582))*SIN(RADIANS(E1572))+COS(RADIANS(G1582))*COS(RADIANS(E1572))*COS(RADIANS(AK1562))))&gt;90,0,$F$4*$F$5/E1571^2*(SIN(RADIANS(G1582))*SIN(RADIANS(E1572))+COS(RADIANS(G1582))*COS(RADIANS(E1572))*COS(RADIANS(AK1562))))</f>
        <v>#DIV/0!</v>
      </c>
      <c r="AL1582" t="e">
        <f>IF(DEGREES(ACOS(SIN(RADIANS(G1582))*SIN(RADIANS(E1572))+COS(RADIANS(G1582))*COS(RADIANS(E1572))*COS(RADIANS(AL1562))))&gt;90,0,$F$4*$F$5/E1571^2*(SIN(RADIANS(G1582))*SIN(RADIANS(E1572))+COS(RADIANS(G1582))*COS(RADIANS(E1572))*COS(RADIANS(AL1562))))</f>
        <v>#DIV/0!</v>
      </c>
      <c r="AM1582" t="e">
        <f>IF(DEGREES(ACOS(SIN(RADIANS(G1582))*SIN(RADIANS(E1572))+COS(RADIANS(G1582))*COS(RADIANS(E1572))*COS(RADIANS(AM1562))))&gt;90,0,$F$4*$F$5/E1571^2*(SIN(RADIANS(G1582))*SIN(RADIANS(E1572))+COS(RADIANS(G1582))*COS(RADIANS(E1572))*COS(RADIANS(AM1562))))</f>
        <v>#DIV/0!</v>
      </c>
      <c r="AN1582" t="e">
        <f>IF(DEGREES(ACOS(SIN(RADIANS(G1582))*SIN(RADIANS(E1572))+COS(RADIANS(G1582))*COS(RADIANS(E1572))*COS(RADIANS(AN1562))))&gt;90,0,$F$4*$F$5/E1571^2*(SIN(RADIANS(G1582))*SIN(RADIANS(E1572))+COS(RADIANS(G1582))*COS(RADIANS(E1572))*COS(RADIANS(AN1562))))</f>
        <v>#DIV/0!</v>
      </c>
      <c r="AO1582" t="e">
        <f>IF(DEGREES(ACOS(SIN(RADIANS(G1582))*SIN(RADIANS(E1572))+COS(RADIANS(G1582))*COS(RADIANS(E1572))*COS(RADIANS(AO1562))))&gt;90,0,$F$4*$F$5/E1571^2*(SIN(RADIANS(G1582))*SIN(RADIANS(E1572))+COS(RADIANS(G1582))*COS(RADIANS(E1572))*COS(RADIANS(AO1562))))</f>
        <v>#DIV/0!</v>
      </c>
      <c r="AP1582" t="e">
        <f>IF(DEGREES(ACOS(SIN(RADIANS(G1582))*SIN(RADIANS(E1572))+COS(RADIANS(G1582))*COS(RADIANS(E1572))*COS(RADIANS(AP1562))))&gt;90,0,$F$4*$F$5/E1571^2*(SIN(RADIANS(G1582))*SIN(RADIANS(E1572))+COS(RADIANS(G1582))*COS(RADIANS(E1572))*COS(RADIANS(AP1562))))</f>
        <v>#DIV/0!</v>
      </c>
      <c r="AQ1582" t="e">
        <f>IF(DEGREES(ACOS(SIN(RADIANS(G1582))*SIN(RADIANS(E1572))+COS(RADIANS(G1582))*COS(RADIANS(E1572))*COS(RADIANS(AQ1562))))&gt;90,0,$F$4*$F$5/E1571^2*(SIN(RADIANS(G1582))*SIN(RADIANS(E1572))+COS(RADIANS(G1582))*COS(RADIANS(E1572))*COS(RADIANS(AQ1562))))</f>
        <v>#DIV/0!</v>
      </c>
      <c r="AR1582" t="e">
        <f>IF(DEGREES(ACOS(SIN(RADIANS(G1582))*SIN(RADIANS(E1572))+COS(RADIANS(G1582))*COS(RADIANS(E1572))*COS(RADIANS(AR1562))))&gt;90,0,$F$4*$F$5/E1571^2*(SIN(RADIANS(G1582))*SIN(RADIANS(E1572))+COS(RADIANS(G1582))*COS(RADIANS(E1572))*COS(RADIANS(AR1562))))</f>
        <v>#DIV/0!</v>
      </c>
    </row>
    <row r="1584" spans="2:44" x14ac:dyDescent="0.5">
      <c r="H1584" t="s">
        <v>769</v>
      </c>
      <c r="I1584">
        <v>180</v>
      </c>
      <c r="J1584">
        <v>170</v>
      </c>
      <c r="K1584">
        <v>160</v>
      </c>
      <c r="L1584">
        <v>150</v>
      </c>
      <c r="M1584">
        <v>140</v>
      </c>
      <c r="N1584">
        <v>130</v>
      </c>
      <c r="O1584">
        <v>120</v>
      </c>
      <c r="P1584">
        <v>110</v>
      </c>
      <c r="Q1584">
        <v>100</v>
      </c>
      <c r="R1584">
        <v>90</v>
      </c>
      <c r="S1584">
        <v>80</v>
      </c>
      <c r="T1584">
        <v>70</v>
      </c>
      <c r="U1584">
        <v>60</v>
      </c>
      <c r="V1584">
        <v>50</v>
      </c>
      <c r="W1584">
        <v>40</v>
      </c>
      <c r="X1584">
        <v>30</v>
      </c>
      <c r="Y1584">
        <v>20</v>
      </c>
      <c r="Z1584">
        <v>10</v>
      </c>
      <c r="AA1584">
        <v>0</v>
      </c>
      <c r="AB1584">
        <v>-10</v>
      </c>
      <c r="AC1584">
        <v>-20</v>
      </c>
      <c r="AD1584">
        <v>-30</v>
      </c>
      <c r="AE1584">
        <v>-40</v>
      </c>
      <c r="AF1584">
        <v>-50</v>
      </c>
      <c r="AG1584">
        <v>-60</v>
      </c>
      <c r="AH1584">
        <v>-70</v>
      </c>
      <c r="AI1584">
        <v>-80</v>
      </c>
      <c r="AJ1584">
        <v>-90</v>
      </c>
      <c r="AK1584">
        <v>-100</v>
      </c>
      <c r="AL1584">
        <v>-110</v>
      </c>
      <c r="AM1584">
        <v>-120</v>
      </c>
      <c r="AN1584">
        <v>-130</v>
      </c>
      <c r="AO1584">
        <v>-140</v>
      </c>
      <c r="AP1584">
        <v>-150</v>
      </c>
      <c r="AQ1584">
        <v>-160</v>
      </c>
      <c r="AR1584">
        <v>-170</v>
      </c>
    </row>
    <row r="1585" spans="2:44" x14ac:dyDescent="0.5">
      <c r="H1585" t="s">
        <v>779</v>
      </c>
      <c r="I1585">
        <f>IF(ABS(I1584-E1597)&gt;180,IF(ABS(I1584-E1597)&gt;360,ABS(I1584-E1597)-360,360-ABS(I1584-E1597)),ABS(I1584-E1597))</f>
        <v>180</v>
      </c>
      <c r="J1585">
        <f>IF(ABS(J1584-E1597)&gt;180,IF(ABS(J1584-E1597)&gt;360,ABS(J1584-E1597)-360,360-ABS(J1584-E1597)),ABS(J1584-E1597))</f>
        <v>170</v>
      </c>
      <c r="K1585">
        <f>IF(ABS(K1584-E1597)&gt;180,IF(ABS(K1584-E1597)&gt;360,ABS(K1584-E1597)-360,360-ABS(K1584-E1597)),ABS(K1584-E1597))</f>
        <v>160</v>
      </c>
      <c r="L1585">
        <f>IF(ABS(L1584-E1597)&gt;180,IF(ABS(L1584-E1597)&gt;360,ABS(L1584-E1597)-360,360-ABS(L1584-E1597)),ABS(L1584-E1597))</f>
        <v>150</v>
      </c>
      <c r="M1585">
        <f>IF(ABS(M1584-E1597)&gt;180,IF(ABS(M1584-E1597)&gt;360,ABS(M1584-E1597)-360,360-ABS(M1584-E1597)),ABS(M1584-E1597))</f>
        <v>140</v>
      </c>
      <c r="N1585">
        <f>IF(ABS(N1584-E1597)&gt;180,IF(ABS(N1584-E1597)&gt;360,ABS(N1584-E1597)-360,360-ABS(N1584-E1597)),ABS(N1584-E1597))</f>
        <v>130</v>
      </c>
      <c r="O1585">
        <f>IF(ABS(O1584-E1597)&gt;180,IF(ABS(O1584-E1597)&gt;360,ABS(O1584-E1597)-360,360-ABS(O1584-E1597)),ABS(O1584-E1597))</f>
        <v>120</v>
      </c>
      <c r="P1585">
        <f>IF(ABS(P1584-E1597)&gt;180,IF(ABS(P1584-E1597)&gt;360,ABS(P1584-E1597)-360,360-ABS(P1584-E1597)),ABS(P1584-E1597))</f>
        <v>110</v>
      </c>
      <c r="Q1585">
        <f>IF(ABS(Q1584-E1597)&gt;180,IF(ABS(Q1584-E1597)&gt;360,ABS(Q1584-E1597)-360,360-ABS(Q1584-E1597)),ABS(Q1584-E1597))</f>
        <v>100</v>
      </c>
      <c r="R1585">
        <f>IF(ABS(R1584-E1597)&gt;180,IF(ABS(R1584-E1597)&gt;360,ABS(R1584-E1597)-360,360-ABS(R1584-E1597)),ABS(R1584-E1597))</f>
        <v>90</v>
      </c>
      <c r="S1585">
        <f>IF(ABS(S1584-E1597)&gt;180,IF(ABS(S1584-E1597)&gt;360,ABS(S1584-E1597)-360,360-ABS(S1584-E1597)),ABS(S1584-E1597))</f>
        <v>80</v>
      </c>
      <c r="T1585">
        <f>IF(ABS(T1584-E1597)&gt;180,IF(ABS(T1584-E1597)&gt;360,ABS(T1584-E1597)-360,360-ABS(T1584-E1597)),ABS(T1584-E1597))</f>
        <v>70</v>
      </c>
      <c r="U1585">
        <f>IF(ABS(U1584-E1597)&gt;180,IF(ABS(U1584-E1597)&gt;360,ABS(U1584-E1597)-360,360-ABS(U1584-E1597)),ABS(U1584-E1597))</f>
        <v>60</v>
      </c>
      <c r="V1585">
        <f>IF(ABS(V1584-E1597)&gt;180,IF(ABS(V1584-E1597)&gt;360,ABS(V1584-E1597)-360,360-ABS(V1584-E1597)),ABS(V1584-E1597))</f>
        <v>50</v>
      </c>
      <c r="W1585">
        <f>IF(ABS(W1584-E1597)&gt;180,IF(ABS(W1584-E1597)&gt;360,ABS(W1584-E1597)-360,360-ABS(W1584-E1597)),ABS(W1584-E1597))</f>
        <v>40</v>
      </c>
      <c r="X1585">
        <f>IF(ABS(X1584-E1597)&gt;180,IF(ABS(X1584-E1597)&gt;360,ABS(X1584-E1597)-360,360-ABS(X1584-E1597)),ABS(X1584-E1597))</f>
        <v>30</v>
      </c>
      <c r="Y1585">
        <f>IF(ABS(Y1584-E1597)&gt;180,IF(ABS(Y1584-E1597)&gt;360,ABS(Y1584-E1597)-360,360-ABS(Y1584-E1597)),ABS(Y1584-E1597))</f>
        <v>20</v>
      </c>
      <c r="Z1585">
        <f>IF(ABS(Z1584-E1597)&gt;180,IF(ABS(Z1584-E1597)&gt;360,ABS(Z1584-E1597)-360,360-ABS(Z1584-E1597)),ABS(Z1584-E1597))</f>
        <v>10</v>
      </c>
      <c r="AA1585">
        <f>IF(ABS(AA1584-E1597)&gt;180,IF(ABS(AA1584-E1597)&gt;360,ABS(AA1584-E1597)-360,360-ABS(AA1584-E1597)),ABS(AA1584-E1597))</f>
        <v>0</v>
      </c>
      <c r="AB1585">
        <f>IF(ABS(AB1584-E1597)&gt;180,IF(ABS(AB1584-E1597)&gt;360,ABS(AB1584-E1597)-360,360-ABS(AB1584-E1597)),ABS(AB1584-E1597))</f>
        <v>10</v>
      </c>
      <c r="AC1585">
        <f>IF(ABS(AC1584-E1597)&gt;180,IF(ABS(AC1584-E1597)&gt;360,ABS(AC1584-E1597)-360,360-ABS(AC1584-E1597)),ABS(AC1584-E1597))</f>
        <v>20</v>
      </c>
      <c r="AD1585">
        <f>IF(ABS(AD1584-E1597)&gt;180,IF(ABS(AD1584-E1597)&gt;360,ABS(AD1584-E1597)-360,360-ABS(AD1584-E1597)),ABS(AD1584-E1597))</f>
        <v>30</v>
      </c>
      <c r="AE1585">
        <f>IF(ABS(AE1584-E1597)&gt;180,IF(ABS(AE1584-E1597)&gt;360,ABS(AE1584-E1597)-360,360-ABS(AE1584-E1597)),ABS(AE1584-E1597))</f>
        <v>40</v>
      </c>
      <c r="AF1585">
        <f>IF(ABS(AF1584-E1597)&gt;180,IF(ABS(AF1584-E1597)&gt;360,ABS(AF1584-E1597)-360,360-ABS(AF1584-E1597)),ABS(AF1584-E1597))</f>
        <v>50</v>
      </c>
      <c r="AG1585">
        <f>IF(ABS(AG1584-E1597)&gt;180,IF(ABS(AG1584-E1597)&gt;360,ABS(AG1584-E1597)-360,360-ABS(AG1584-E1597)),ABS(AG1584-E1597))</f>
        <v>60</v>
      </c>
      <c r="AH1585">
        <f>IF(ABS(AH1584-E1597)&gt;180,IF(ABS(AH1584-E1597)&gt;360,ABS(AH1584-E1597)-360,360-ABS(AH1584-E1597)),ABS(AH1584-E1597))</f>
        <v>70</v>
      </c>
      <c r="AI1585">
        <f>IF(ABS(AI1584-E1597)&gt;180,IF(ABS(AI1584-E1597)&gt;360,ABS(AI1584-E1597)-360,360-ABS(AI1584-E1597)),ABS(AI1584-E1597))</f>
        <v>80</v>
      </c>
      <c r="AJ1585">
        <f>IF(ABS(AJ1584-E1597)&gt;180,IF(ABS(AJ1584-E1597)&gt;360,ABS(AJ1584-E1597)-360,360-ABS(AJ1584-E1597)),ABS(AJ1584-E1597))</f>
        <v>90</v>
      </c>
      <c r="AK1585">
        <f>IF(ABS(AK1584-E1597)&gt;180,IF(ABS(AK1584-E1597)&gt;360,ABS(AK1584-E1597)-360,360-ABS(AK1584-E1597)),ABS(AK1584-E1597))</f>
        <v>100</v>
      </c>
      <c r="AL1585">
        <f>IF(ABS(AL1584-E1597)&gt;180,IF(ABS(AL1584-E1597)&gt;360,ABS(AL1584-E1597)-360,360-ABS(AL1584-E1597)),ABS(AL1584-E1597))</f>
        <v>110</v>
      </c>
      <c r="AM1585">
        <f>IF(ABS(AM1584-E1597)&gt;180,IF(ABS(AM1584-E1597)&gt;360,ABS(AM1584-E1597)-360,360-ABS(AM1584-E1597)),ABS(AM1584-E1597))</f>
        <v>120</v>
      </c>
      <c r="AN1585">
        <f>IF(ABS(AN1584-E1597)&gt;180,IF(ABS(AN1584-E1597)&gt;360,ABS(AN1584-E1597)-360,360-ABS(AN1584-E1597)),ABS(AN1584-E1597))</f>
        <v>130</v>
      </c>
      <c r="AO1585">
        <f>IF(ABS(AO1584-E1597)&gt;180,IF(ABS(AO1584-E1597)&gt;360,ABS(AO1584-E1597)-360,360-ABS(AO1584-E1597)),ABS(AO1584-E1597))</f>
        <v>140</v>
      </c>
      <c r="AP1585">
        <f>IF(ABS(AP1584-E1597)&gt;180,IF(ABS(AP1584-E1597)&gt;360,ABS(AP1584-E1597)-360,360-ABS(AP1584-E1597)),ABS(AP1584-E1597))</f>
        <v>150</v>
      </c>
      <c r="AQ1585">
        <f>IF(ABS(AQ1584-E1597)&gt;180,IF(ABS(AQ1584-E1597)&gt;360,ABS(AQ1584-E1597)-360,360-ABS(AQ1584-E1597)),ABS(AQ1584-E1597))</f>
        <v>160</v>
      </c>
      <c r="AR1585">
        <f>IF(ABS(AR1584-E1597)&gt;180,IF(ABS(AR1584-E1597)&gt;360,ABS(AR1584-E1597)-360,360-ABS(AR1584-E1597)),ABS(AR1584-E1597))</f>
        <v>170</v>
      </c>
    </row>
    <row r="1586" spans="2:44" x14ac:dyDescent="0.5">
      <c r="G1586" t="s">
        <v>734</v>
      </c>
    </row>
    <row r="1587" spans="2:44" x14ac:dyDescent="0.5">
      <c r="B1587" t="s">
        <v>788</v>
      </c>
      <c r="E1587">
        <v>670</v>
      </c>
      <c r="G1587">
        <v>90</v>
      </c>
      <c r="I1587" t="e">
        <f>IF(DEGREES(ACOS(SIN(RADIANS(G1587))*SIN(RADIANS(E1595))+COS(RADIANS(G1587))*COS(RADIANS(E1595))*COS(RADIANS(I1585))))&gt;90,0,$F$4*$F$5/E1594^2*(SIN(RADIANS(G1587))*SIN(RADIANS(E1595))+COS(RADIANS(G1587))*COS(RADIANS(E1595))*COS(RADIANS(I1585))))</f>
        <v>#DIV/0!</v>
      </c>
      <c r="J1587" t="e">
        <f>IF(DEGREES(ACOS(SIN(RADIANS(G1587))*SIN(RADIANS(E1595))+COS(RADIANS(G1587))*COS(RADIANS(E1595))*COS(RADIANS(J1585))))&gt;90,0,$F$4*$F$5/E1594^2*(SIN(RADIANS(G1587))*SIN(RADIANS(E1595))+COS(RADIANS(G1587))*COS(RADIANS(E1595))*COS(RADIANS(J1585))))</f>
        <v>#DIV/0!</v>
      </c>
      <c r="K1587" t="e">
        <f>IF(DEGREES(ACOS(SIN(RADIANS(G1587))*SIN(RADIANS(E1595))+COS(RADIANS(G1587))*COS(RADIANS(E1595))*COS(RADIANS(K1585))))&gt;90,0,$F$4*$F$5/E1594^2*(SIN(RADIANS(G1587))*SIN(RADIANS(E1595))+COS(RADIANS(G1587))*COS(RADIANS(E1595))*COS(RADIANS(K1585))))</f>
        <v>#DIV/0!</v>
      </c>
      <c r="L1587" t="e">
        <f>IF(DEGREES(ACOS(SIN(RADIANS(G1587))*SIN(RADIANS(E1595))+COS(RADIANS(G1587))*COS(RADIANS(E1595))*COS(RADIANS(L1585))))&gt;90,0,$F$4*$F$5/E1594^2*(SIN(RADIANS(G1587))*SIN(RADIANS(E1595))+COS(RADIANS(G1587))*COS(RADIANS(E1595))*COS(RADIANS(L1585))))</f>
        <v>#DIV/0!</v>
      </c>
      <c r="M1587" t="e">
        <f>IF(DEGREES(ACOS(SIN(RADIANS(G1587))*SIN(RADIANS(E1595))+COS(RADIANS(G1587))*COS(RADIANS(E1595))*COS(RADIANS(M1585))))&gt;90,0,$F$4*$F$5/E1594^2*(SIN(RADIANS(G1587))*SIN(RADIANS(E1595))+COS(RADIANS(G1587))*COS(RADIANS(E1595))*COS(RADIANS(M1585))))</f>
        <v>#DIV/0!</v>
      </c>
      <c r="N1587" t="e">
        <f>IF(DEGREES(ACOS(SIN(RADIANS(G1587))*SIN(RADIANS(E1595))+COS(RADIANS(G1587))*COS(RADIANS(E1595))*COS(RADIANS(N1585))))&gt;90,0,$F$4*$F$5/E1594^2*(SIN(RADIANS(G1587))*SIN(RADIANS(E1595))+COS(RADIANS(G1587))*COS(RADIANS(E1595))*COS(RADIANS(N1585))))</f>
        <v>#DIV/0!</v>
      </c>
      <c r="O1587" t="e">
        <f>IF(DEGREES(ACOS(SIN(RADIANS(G1587))*SIN(RADIANS(E1595))+COS(RADIANS(G1587))*COS(RADIANS(E1595))*COS(RADIANS(O1585))))&gt;90,0,$F$4*$F$5/E1594^2*(SIN(RADIANS(G1587))*SIN(RADIANS(E1595))+COS(RADIANS(G1587))*COS(RADIANS(E1595))*COS(RADIANS(O1585))))</f>
        <v>#DIV/0!</v>
      </c>
      <c r="P1587" t="e">
        <f>IF(DEGREES(ACOS(SIN(RADIANS(G1587))*SIN(RADIANS(E1595))+COS(RADIANS(G1587))*COS(RADIANS(E1595))*COS(RADIANS(P1585))))&gt;90,0,$F$4*$F$5/E1594^2*(SIN(RADIANS(G1587))*SIN(RADIANS(E1595))+COS(RADIANS(G1587))*COS(RADIANS(E1595))*COS(RADIANS(P1585))))</f>
        <v>#DIV/0!</v>
      </c>
      <c r="Q1587" t="e">
        <f>IF(DEGREES(ACOS(SIN(RADIANS(G1587))*SIN(RADIANS(E1595))+COS(RADIANS(G1587))*COS(RADIANS(E1595))*COS(RADIANS(Q1585))))&gt;90,0,$F$4*$F$5/E1594^2*(SIN(RADIANS(G1587))*SIN(RADIANS(E1595))+COS(RADIANS(G1587))*COS(RADIANS(E1595))*COS(RADIANS(Q1585))))</f>
        <v>#DIV/0!</v>
      </c>
      <c r="R1587" t="e">
        <f>IF(DEGREES(ACOS(SIN(RADIANS(G1587))*SIN(RADIANS(E1595))+COS(RADIANS(G1587))*COS(RADIANS(E1595))*COS(RADIANS(R1585))))&gt;90,0,$F$4*$F$5/E1594^2*(SIN(RADIANS(G1587))*SIN(RADIANS(E1595))+COS(RADIANS(G1587))*COS(RADIANS(E1595))*COS(RADIANS(R1585))))</f>
        <v>#DIV/0!</v>
      </c>
      <c r="S1587" t="e">
        <f>IF(DEGREES(ACOS(SIN(RADIANS(G1587))*SIN(RADIANS(E1595))+COS(RADIANS(G1587))*COS(RADIANS(E1595))*COS(RADIANS(S1585))))&gt;90,0,$F$4*$F$5/E1594^2*(SIN(RADIANS(G1587))*SIN(RADIANS(E1595))+COS(RADIANS(G1587))*COS(RADIANS(E1595))*COS(RADIANS(S1585))))</f>
        <v>#DIV/0!</v>
      </c>
      <c r="T1587" t="e">
        <f>IF(DEGREES(ACOS(SIN(RADIANS(G1587))*SIN(RADIANS(E1595))+COS(RADIANS(G1587))*COS(RADIANS(E1595))*COS(RADIANS(T1585))))&gt;90,0,$F$4*$F$5/E1594^2*(SIN(RADIANS(G1587))*SIN(RADIANS(E1595))+COS(RADIANS(G1587))*COS(RADIANS(E1595))*COS(RADIANS(T1585))))</f>
        <v>#DIV/0!</v>
      </c>
      <c r="U1587" t="e">
        <f>IF(DEGREES(ACOS(SIN(RADIANS(G1587))*SIN(RADIANS(E1595))+COS(RADIANS(G1587))*COS(RADIANS(E1595))*COS(RADIANS(U1585))))&gt;90,0,$F$4*$F$5/E1594^2*(SIN(RADIANS(G1587))*SIN(RADIANS(E1595))+COS(RADIANS(G1587))*COS(RADIANS(E1595))*COS(RADIANS(U1585))))</f>
        <v>#DIV/0!</v>
      </c>
      <c r="V1587" t="e">
        <f>IF(DEGREES(ACOS(SIN(RADIANS(G1587))*SIN(RADIANS(E1595))+COS(RADIANS(G1587))*COS(RADIANS(E1595))*COS(RADIANS(V1585))))&gt;90,0,$F$4*$F$5/E1594^2*(SIN(RADIANS(G1587))*SIN(RADIANS(E1595))+COS(RADIANS(G1587))*COS(RADIANS(E1595))*COS(RADIANS(V1585))))</f>
        <v>#DIV/0!</v>
      </c>
      <c r="W1587" t="e">
        <f>IF(DEGREES(ACOS(SIN(RADIANS(G1587))*SIN(RADIANS(E1595))+COS(RADIANS(G1587))*COS(RADIANS(E1595))*COS(RADIANS(W1585))))&gt;90,0,$F$4*$F$5/E1594^2*(SIN(RADIANS(G1587))*SIN(RADIANS(E1595))+COS(RADIANS(G1587))*COS(RADIANS(E1595))*COS(RADIANS(W1585))))</f>
        <v>#DIV/0!</v>
      </c>
      <c r="X1587" t="e">
        <f>IF(DEGREES(ACOS(SIN(RADIANS(G1587))*SIN(RADIANS(E1595))+COS(RADIANS(G1587))*COS(RADIANS(E1595))*COS(RADIANS(X1585))))&gt;90,0,$F$4*$F$5/E1594^2*(SIN(RADIANS(G1587))*SIN(RADIANS(E1595))+COS(RADIANS(G1587))*COS(RADIANS(E1595))*COS(RADIANS(X1585))))</f>
        <v>#DIV/0!</v>
      </c>
      <c r="Y1587" t="e">
        <f>IF(DEGREES(ACOS(SIN(RADIANS(G1587))*SIN(RADIANS(E1595))+COS(RADIANS(G1587))*COS(RADIANS(E1595))*COS(RADIANS(Y1585))))&gt;90,0,$F$4*$F$5/E1594^2*(SIN(RADIANS(G1587))*SIN(RADIANS(E1595))+COS(RADIANS(G1587))*COS(RADIANS(E1595))*COS(RADIANS(Y1585))))</f>
        <v>#DIV/0!</v>
      </c>
      <c r="Z1587" t="e">
        <f>IF(DEGREES(ACOS(SIN(RADIANS(G1587))*SIN(RADIANS(E1595))+COS(RADIANS(G1587))*COS(RADIANS(E1595))*COS(RADIANS(Z1585))))&gt;90,0,$F$4*$F$5/E1594^2*(SIN(RADIANS(G1587))*SIN(RADIANS(E1595))+COS(RADIANS(G1587))*COS(RADIANS(E1595))*COS(RADIANS(Z1585))))</f>
        <v>#DIV/0!</v>
      </c>
      <c r="AA1587" t="e">
        <f>IF(DEGREES(ACOS(SIN(RADIANS(G1587))*SIN(RADIANS(E1595))+COS(RADIANS(G1587))*COS(RADIANS(E1595))*COS(RADIANS(AA1585))))&gt;90,0,$F$4*$F$5/E1594^2*(SIN(RADIANS(G1587))*SIN(RADIANS(E1595))+COS(RADIANS(G1587))*COS(RADIANS(E1595))*COS(RADIANS(AA1585))))</f>
        <v>#DIV/0!</v>
      </c>
      <c r="AB1587" t="e">
        <f>IF(DEGREES(ACOS(SIN(RADIANS(G1587))*SIN(RADIANS(E1595))+COS(RADIANS(G1587))*COS(RADIANS(E1595))*COS(RADIANS(AB1585))))&gt;90,0,$F$4*$F$5/E1594^2*(SIN(RADIANS(G1587))*SIN(RADIANS(E1595))+COS(RADIANS(G1587))*COS(RADIANS(E1595))*COS(RADIANS(AB1585))))</f>
        <v>#DIV/0!</v>
      </c>
      <c r="AC1587" t="e">
        <f>IF(DEGREES(ACOS(SIN(RADIANS(G1587))*SIN(RADIANS(E1595))+COS(RADIANS(G1587))*COS(RADIANS(E1595))*COS(RADIANS(AC1585))))&gt;90,0,$F$4*$F$5/E1594^2*(SIN(RADIANS(G1587))*SIN(RADIANS(E1595))+COS(RADIANS(G1587))*COS(RADIANS(E1595))*COS(RADIANS(AC1585))))</f>
        <v>#DIV/0!</v>
      </c>
      <c r="AD1587" t="e">
        <f>IF(DEGREES(ACOS(SIN(RADIANS(G1587))*SIN(RADIANS(E1595))+COS(RADIANS(G1587))*COS(RADIANS(E1595))*COS(RADIANS(AD1585))))&gt;90,0,$F$4*$F$5/E1594^2*(SIN(RADIANS(G1587))*SIN(RADIANS(E1595))+COS(RADIANS(G1587))*COS(RADIANS(E1595))*COS(RADIANS(AD1585))))</f>
        <v>#DIV/0!</v>
      </c>
      <c r="AE1587" t="e">
        <f>IF(DEGREES(ACOS(SIN(RADIANS(G1587))*SIN(RADIANS(E1595))+COS(RADIANS(G1587))*COS(RADIANS(E1595))*COS(RADIANS(AE1585))))&gt;90,0,$F$4*$F$5/E1594^2*(SIN(RADIANS(G1587))*SIN(RADIANS(E1595))+COS(RADIANS(G1587))*COS(RADIANS(E1595))*COS(RADIANS(AE1585))))</f>
        <v>#DIV/0!</v>
      </c>
      <c r="AF1587" t="e">
        <f>IF(DEGREES(ACOS(SIN(RADIANS(G1587))*SIN(RADIANS(E1595))+COS(RADIANS(G1587))*COS(RADIANS(E1595))*COS(RADIANS(AF1585))))&gt;90,0,$F$4*$F$5/E1594^2*(SIN(RADIANS(G1587))*SIN(RADIANS(E1595))+COS(RADIANS(G1587))*COS(RADIANS(E1595))*COS(RADIANS(AF1585))))</f>
        <v>#DIV/0!</v>
      </c>
      <c r="AG1587" t="e">
        <f>IF(DEGREES(ACOS(SIN(RADIANS(G1587))*SIN(RADIANS(E1595))+COS(RADIANS(G1587))*COS(RADIANS(E1595))*COS(RADIANS(AG1585))))&gt;90,0,$F$4*$F$5/E1594^2*(SIN(RADIANS(G1587))*SIN(RADIANS(E1595))+COS(RADIANS(G1587))*COS(RADIANS(E1595))*COS(RADIANS(AG1585))))</f>
        <v>#DIV/0!</v>
      </c>
      <c r="AH1587" t="e">
        <f>IF(DEGREES(ACOS(SIN(RADIANS(G1587))*SIN(RADIANS(E1595))+COS(RADIANS(G1587))*COS(RADIANS(E1595))*COS(RADIANS(AH1585))))&gt;90,0,$F$4*$F$5/E1594^2*(SIN(RADIANS(G1587))*SIN(RADIANS(E1595))+COS(RADIANS(G1587))*COS(RADIANS(E1595))*COS(RADIANS(AH1585))))</f>
        <v>#DIV/0!</v>
      </c>
      <c r="AI1587" t="e">
        <f>IF(DEGREES(ACOS(SIN(RADIANS(G1587))*SIN(RADIANS(E1595))+COS(RADIANS(G1587))*COS(RADIANS(E1595))*COS(RADIANS(AI1585))))&gt;90,0,$F$4*$F$5/E1594^2*(SIN(RADIANS(G1587))*SIN(RADIANS(E1595))+COS(RADIANS(G1587))*COS(RADIANS(E1595))*COS(RADIANS(AI1585))))</f>
        <v>#DIV/0!</v>
      </c>
      <c r="AJ1587" t="e">
        <f>IF(DEGREES(ACOS(SIN(RADIANS(G1587))*SIN(RADIANS(E1595))+COS(RADIANS(G1587))*COS(RADIANS(E1595))*COS(RADIANS(AJ1585))))&gt;90,0,$F$4*$F$5/E1594^2*(SIN(RADIANS(G1587))*SIN(RADIANS(E1595))+COS(RADIANS(G1587))*COS(RADIANS(E1595))*COS(RADIANS(AJ1585))))</f>
        <v>#DIV/0!</v>
      </c>
      <c r="AK1587" t="e">
        <f>IF(DEGREES(ACOS(SIN(RADIANS(G1587))*SIN(RADIANS(E1595))+COS(RADIANS(G1587))*COS(RADIANS(E1595))*COS(RADIANS(AK1585))))&gt;90,0,$F$4*$F$5/E1594^2*(SIN(RADIANS(G1587))*SIN(RADIANS(E1595))+COS(RADIANS(G1587))*COS(RADIANS(E1595))*COS(RADIANS(AK1585))))</f>
        <v>#DIV/0!</v>
      </c>
      <c r="AL1587" t="e">
        <f>IF(DEGREES(ACOS(SIN(RADIANS(G1587))*SIN(RADIANS(E1595))+COS(RADIANS(G1587))*COS(RADIANS(E1595))*COS(RADIANS(AL1585))))&gt;90,0,$F$4*$F$5/E1594^2*(SIN(RADIANS(G1587))*SIN(RADIANS(E1595))+COS(RADIANS(G1587))*COS(RADIANS(E1595))*COS(RADIANS(AL1585))))</f>
        <v>#DIV/0!</v>
      </c>
      <c r="AM1587" t="e">
        <f>IF(DEGREES(ACOS(SIN(RADIANS(G1587))*SIN(RADIANS(E1595))+COS(RADIANS(G1587))*COS(RADIANS(E1595))*COS(RADIANS(AM1585))))&gt;90,0,$F$4*$F$5/E1594^2*(SIN(RADIANS(G1587))*SIN(RADIANS(E1595))+COS(RADIANS(G1587))*COS(RADIANS(E1595))*COS(RADIANS(AM1585))))</f>
        <v>#DIV/0!</v>
      </c>
      <c r="AN1587" t="e">
        <f>IF(DEGREES(ACOS(SIN(RADIANS(G1587))*SIN(RADIANS(E1595))+COS(RADIANS(G1587))*COS(RADIANS(E1595))*COS(RADIANS(AN1585))))&gt;90,0,$F$4*$F$5/E1594^2*(SIN(RADIANS(G1587))*SIN(RADIANS(E1595))+COS(RADIANS(G1587))*COS(RADIANS(E1595))*COS(RADIANS(AN1585))))</f>
        <v>#DIV/0!</v>
      </c>
      <c r="AO1587" t="e">
        <f>IF(DEGREES(ACOS(SIN(RADIANS(G1587))*SIN(RADIANS(E1595))+COS(RADIANS(G1587))*COS(RADIANS(E1595))*COS(RADIANS(AO1585))))&gt;90,0,$F$4*$F$5/E1594^2*(SIN(RADIANS(G1587))*SIN(RADIANS(E1595))+COS(RADIANS(G1587))*COS(RADIANS(E1595))*COS(RADIANS(AO1585))))</f>
        <v>#DIV/0!</v>
      </c>
      <c r="AP1587" t="e">
        <f>IF(DEGREES(ACOS(SIN(RADIANS(G1587))*SIN(RADIANS(E1595))+COS(RADIANS(G1587))*COS(RADIANS(E1595))*COS(RADIANS(AP1585))))&gt;90,0,$F$4*$F$5/E1594^2*(SIN(RADIANS(G1587))*SIN(RADIANS(E1595))+COS(RADIANS(G1587))*COS(RADIANS(E1595))*COS(RADIANS(AP1585))))</f>
        <v>#DIV/0!</v>
      </c>
      <c r="AQ1587" t="e">
        <f>IF(DEGREES(ACOS(SIN(RADIANS(G1587))*SIN(RADIANS(E1595))+COS(RADIANS(G1587))*COS(RADIANS(E1595))*COS(RADIANS(AQ1585))))&gt;90,0,$F$4*$F$5/E1594^2*(SIN(RADIANS(G1587))*SIN(RADIANS(E1595))+COS(RADIANS(G1587))*COS(RADIANS(E1595))*COS(RADIANS(AQ1585))))</f>
        <v>#DIV/0!</v>
      </c>
      <c r="AR1587" t="e">
        <f>IF(DEGREES(ACOS(SIN(RADIANS(G1587))*SIN(RADIANS(E1595))+COS(RADIANS(G1587))*COS(RADIANS(E1595))*COS(RADIANS(AR1585))))&gt;90,0,$F$4*$F$5/E1594^2*(SIN(RADIANS(G1587))*SIN(RADIANS(E1595))+COS(RADIANS(G1587))*COS(RADIANS(E1595))*COS(RADIANS(AR1585))))</f>
        <v>#DIV/0!</v>
      </c>
    </row>
    <row r="1588" spans="2:44" x14ac:dyDescent="0.5">
      <c r="B1588" t="s">
        <v>726</v>
      </c>
      <c r="E1588" cm="1">
        <f t="array" ref="E1588">INDEX($D$1751:$AM$1751,0,MATCH(E1587-IF(E1587&lt;360,0,360),$D$1700:$AM$1700,0))+IF(E1587&gt;350,360,0)</f>
        <v>670</v>
      </c>
      <c r="G1588">
        <v>80</v>
      </c>
      <c r="I1588">
        <f>IF(DEGREES(ACOS(SIN(RADIANS(G1588))*SIN(RADIANS(E1595))+COS(RADIANS(G1588))*COS(RADIANS(E1595))*COS(RADIANS(I1585))))&gt;90,0,$F$4*$F$5/E1594^2*(SIN(RADIANS(G1588))*SIN(RADIANS(E1595))+COS(RADIANS(G1588))*COS(RADIANS(E1595))*COS(RADIANS(I1585))))</f>
        <v>0</v>
      </c>
      <c r="J1588">
        <f>IF(DEGREES(ACOS(SIN(RADIANS(G1588))*SIN(RADIANS(E1595))+COS(RADIANS(G1588))*COS(RADIANS(E1595))*COS(RADIANS(J1585))))&gt;90,0,$F$4*$F$5/E1594^2*(SIN(RADIANS(G1588))*SIN(RADIANS(E1595))+COS(RADIANS(G1588))*COS(RADIANS(E1595))*COS(RADIANS(J1585))))</f>
        <v>0</v>
      </c>
      <c r="K1588">
        <f>IF(DEGREES(ACOS(SIN(RADIANS(G1588))*SIN(RADIANS(E1595))+COS(RADIANS(G1588))*COS(RADIANS(E1595))*COS(RADIANS(K1585))))&gt;90,0,$F$4*$F$5/E1594^2*(SIN(RADIANS(G1588))*SIN(RADIANS(E1595))+COS(RADIANS(G1588))*COS(RADIANS(E1595))*COS(RADIANS(K1585))))</f>
        <v>0</v>
      </c>
      <c r="L1588">
        <f>IF(DEGREES(ACOS(SIN(RADIANS(G1588))*SIN(RADIANS(E1595))+COS(RADIANS(G1588))*COS(RADIANS(E1595))*COS(RADIANS(L1585))))&gt;90,0,$F$4*$F$5/E1594^2*(SIN(RADIANS(G1588))*SIN(RADIANS(E1595))+COS(RADIANS(G1588))*COS(RADIANS(E1595))*COS(RADIANS(L1585))))</f>
        <v>0</v>
      </c>
      <c r="M1588">
        <f>IF(DEGREES(ACOS(SIN(RADIANS(G1588))*SIN(RADIANS(E1595))+COS(RADIANS(G1588))*COS(RADIANS(E1595))*COS(RADIANS(M1585))))&gt;90,0,$F$4*$F$5/E1594^2*(SIN(RADIANS(G1588))*SIN(RADIANS(E1595))+COS(RADIANS(G1588))*COS(RADIANS(E1595))*COS(RADIANS(M1585))))</f>
        <v>0</v>
      </c>
      <c r="N1588">
        <f>IF(DEGREES(ACOS(SIN(RADIANS(G1588))*SIN(RADIANS(E1595))+COS(RADIANS(G1588))*COS(RADIANS(E1595))*COS(RADIANS(N1585))))&gt;90,0,$F$4*$F$5/E1594^2*(SIN(RADIANS(G1588))*SIN(RADIANS(E1595))+COS(RADIANS(G1588))*COS(RADIANS(E1595))*COS(RADIANS(N1585))))</f>
        <v>0</v>
      </c>
      <c r="O1588">
        <f>IF(DEGREES(ACOS(SIN(RADIANS(G1588))*SIN(RADIANS(E1595))+COS(RADIANS(G1588))*COS(RADIANS(E1595))*COS(RADIANS(O1585))))&gt;90,0,$F$4*$F$5/E1594^2*(SIN(RADIANS(G1588))*SIN(RADIANS(E1595))+COS(RADIANS(G1588))*COS(RADIANS(E1595))*COS(RADIANS(O1585))))</f>
        <v>0</v>
      </c>
      <c r="P1588">
        <f>IF(DEGREES(ACOS(SIN(RADIANS(G1588))*SIN(RADIANS(E1595))+COS(RADIANS(G1588))*COS(RADIANS(E1595))*COS(RADIANS(P1585))))&gt;90,0,$F$4*$F$5/E1594^2*(SIN(RADIANS(G1588))*SIN(RADIANS(E1595))+COS(RADIANS(G1588))*COS(RADIANS(E1595))*COS(RADIANS(P1585))))</f>
        <v>0</v>
      </c>
      <c r="Q1588">
        <f>IF(DEGREES(ACOS(SIN(RADIANS(G1588))*SIN(RADIANS(E1595))+COS(RADIANS(G1588))*COS(RADIANS(E1595))*COS(RADIANS(Q1585))))&gt;90,0,$F$4*$F$5/E1594^2*(SIN(RADIANS(G1588))*SIN(RADIANS(E1595))+COS(RADIANS(G1588))*COS(RADIANS(E1595))*COS(RADIANS(Q1585))))</f>
        <v>0</v>
      </c>
      <c r="R1588" t="e">
        <f>IF(DEGREES(ACOS(SIN(RADIANS(G1588))*SIN(RADIANS(E1595))+COS(RADIANS(G1588))*COS(RADIANS(E1595))*COS(RADIANS(R1585))))&gt;90,0,$F$4*$F$5/E1594^2*(SIN(RADIANS(G1588))*SIN(RADIANS(E1595))+COS(RADIANS(G1588))*COS(RADIANS(E1595))*COS(RADIANS(R1585))))</f>
        <v>#DIV/0!</v>
      </c>
      <c r="S1588" t="e">
        <f>IF(DEGREES(ACOS(SIN(RADIANS(G1588))*SIN(RADIANS(E1595))+COS(RADIANS(G1588))*COS(RADIANS(E1595))*COS(RADIANS(S1585))))&gt;90,0,$F$4*$F$5/E1594^2*(SIN(RADIANS(G1588))*SIN(RADIANS(E1595))+COS(RADIANS(G1588))*COS(RADIANS(E1595))*COS(RADIANS(S1585))))</f>
        <v>#DIV/0!</v>
      </c>
      <c r="T1588" t="e">
        <f>IF(DEGREES(ACOS(SIN(RADIANS(G1588))*SIN(RADIANS(E1595))+COS(RADIANS(G1588))*COS(RADIANS(E1595))*COS(RADIANS(T1585))))&gt;90,0,$F$4*$F$5/E1594^2*(SIN(RADIANS(G1588))*SIN(RADIANS(E1595))+COS(RADIANS(G1588))*COS(RADIANS(E1595))*COS(RADIANS(T1585))))</f>
        <v>#DIV/0!</v>
      </c>
      <c r="U1588" t="e">
        <f>IF(DEGREES(ACOS(SIN(RADIANS(G1588))*SIN(RADIANS(E1595))+COS(RADIANS(G1588))*COS(RADIANS(E1595))*COS(RADIANS(U1585))))&gt;90,0,$F$4*$F$5/E1594^2*(SIN(RADIANS(G1588))*SIN(RADIANS(E1595))+COS(RADIANS(G1588))*COS(RADIANS(E1595))*COS(RADIANS(U1585))))</f>
        <v>#DIV/0!</v>
      </c>
      <c r="V1588" t="e">
        <f>IF(DEGREES(ACOS(SIN(RADIANS(G1588))*SIN(RADIANS(E1595))+COS(RADIANS(G1588))*COS(RADIANS(E1595))*COS(RADIANS(V1585))))&gt;90,0,$F$4*$F$5/E1594^2*(SIN(RADIANS(G1588))*SIN(RADIANS(E1595))+COS(RADIANS(G1588))*COS(RADIANS(E1595))*COS(RADIANS(V1585))))</f>
        <v>#DIV/0!</v>
      </c>
      <c r="W1588" t="e">
        <f>IF(DEGREES(ACOS(SIN(RADIANS(G1588))*SIN(RADIANS(E1595))+COS(RADIANS(G1588))*COS(RADIANS(E1595))*COS(RADIANS(W1585))))&gt;90,0,$F$4*$F$5/E1594^2*(SIN(RADIANS(G1588))*SIN(RADIANS(E1595))+COS(RADIANS(G1588))*COS(RADIANS(E1595))*COS(RADIANS(W1585))))</f>
        <v>#DIV/0!</v>
      </c>
      <c r="X1588" t="e">
        <f>IF(DEGREES(ACOS(SIN(RADIANS(G1588))*SIN(RADIANS(E1595))+COS(RADIANS(G1588))*COS(RADIANS(E1595))*COS(RADIANS(X1585))))&gt;90,0,$F$4*$F$5/E1594^2*(SIN(RADIANS(G1588))*SIN(RADIANS(E1595))+COS(RADIANS(G1588))*COS(RADIANS(E1595))*COS(RADIANS(X1585))))</f>
        <v>#DIV/0!</v>
      </c>
      <c r="Y1588" t="e">
        <f>IF(DEGREES(ACOS(SIN(RADIANS(G1588))*SIN(RADIANS(E1595))+COS(RADIANS(G1588))*COS(RADIANS(E1595))*COS(RADIANS(Y1585))))&gt;90,0,$F$4*$F$5/E1594^2*(SIN(RADIANS(G1588))*SIN(RADIANS(E1595))+COS(RADIANS(G1588))*COS(RADIANS(E1595))*COS(RADIANS(Y1585))))</f>
        <v>#DIV/0!</v>
      </c>
      <c r="Z1588" t="e">
        <f>IF(DEGREES(ACOS(SIN(RADIANS(G1588))*SIN(RADIANS(E1595))+COS(RADIANS(G1588))*COS(RADIANS(E1595))*COS(RADIANS(Z1585))))&gt;90,0,$F$4*$F$5/E1594^2*(SIN(RADIANS(G1588))*SIN(RADIANS(E1595))+COS(RADIANS(G1588))*COS(RADIANS(E1595))*COS(RADIANS(Z1585))))</f>
        <v>#DIV/0!</v>
      </c>
      <c r="AA1588" t="e">
        <f>IF(DEGREES(ACOS(SIN(RADIANS(G1588))*SIN(RADIANS(E1595))+COS(RADIANS(G1588))*COS(RADIANS(E1595))*COS(RADIANS(AA1585))))&gt;90,0,$F$4*$F$5/E1594^2*(SIN(RADIANS(G1588))*SIN(RADIANS(E1595))+COS(RADIANS(G1588))*COS(RADIANS(E1595))*COS(RADIANS(AA1585))))</f>
        <v>#DIV/0!</v>
      </c>
      <c r="AB1588" t="e">
        <f>IF(DEGREES(ACOS(SIN(RADIANS(G1588))*SIN(RADIANS(E1595))+COS(RADIANS(G1588))*COS(RADIANS(E1595))*COS(RADIANS(AB1585))))&gt;90,0,$F$4*$F$5/E1594^2*(SIN(RADIANS(G1588))*SIN(RADIANS(E1595))+COS(RADIANS(G1588))*COS(RADIANS(E1595))*COS(RADIANS(AB1585))))</f>
        <v>#DIV/0!</v>
      </c>
      <c r="AC1588" t="e">
        <f>IF(DEGREES(ACOS(SIN(RADIANS(G1588))*SIN(RADIANS(E1595))+COS(RADIANS(G1588))*COS(RADIANS(E1595))*COS(RADIANS(AC1585))))&gt;90,0,$F$4*$F$5/E1594^2*(SIN(RADIANS(G1588))*SIN(RADIANS(E1595))+COS(RADIANS(G1588))*COS(RADIANS(E1595))*COS(RADIANS(AC1585))))</f>
        <v>#DIV/0!</v>
      </c>
      <c r="AD1588" t="e">
        <f>IF(DEGREES(ACOS(SIN(RADIANS(G1588))*SIN(RADIANS(E1595))+COS(RADIANS(G1588))*COS(RADIANS(E1595))*COS(RADIANS(AD1585))))&gt;90,0,$F$4*$F$5/E1594^2*(SIN(RADIANS(G1588))*SIN(RADIANS(E1595))+COS(RADIANS(G1588))*COS(RADIANS(E1595))*COS(RADIANS(AD1585))))</f>
        <v>#DIV/0!</v>
      </c>
      <c r="AE1588" t="e">
        <f>IF(DEGREES(ACOS(SIN(RADIANS(G1588))*SIN(RADIANS(E1595))+COS(RADIANS(G1588))*COS(RADIANS(E1595))*COS(RADIANS(AE1585))))&gt;90,0,$F$4*$F$5/E1594^2*(SIN(RADIANS(G1588))*SIN(RADIANS(E1595))+COS(RADIANS(G1588))*COS(RADIANS(E1595))*COS(RADIANS(AE1585))))</f>
        <v>#DIV/0!</v>
      </c>
      <c r="AF1588" t="e">
        <f>IF(DEGREES(ACOS(SIN(RADIANS(G1588))*SIN(RADIANS(E1595))+COS(RADIANS(G1588))*COS(RADIANS(E1595))*COS(RADIANS(AF1585))))&gt;90,0,$F$4*$F$5/E1594^2*(SIN(RADIANS(G1588))*SIN(RADIANS(E1595))+COS(RADIANS(G1588))*COS(RADIANS(E1595))*COS(RADIANS(AF1585))))</f>
        <v>#DIV/0!</v>
      </c>
      <c r="AG1588" t="e">
        <f>IF(DEGREES(ACOS(SIN(RADIANS(G1588))*SIN(RADIANS(E1595))+COS(RADIANS(G1588))*COS(RADIANS(E1595))*COS(RADIANS(AG1585))))&gt;90,0,$F$4*$F$5/E1594^2*(SIN(RADIANS(G1588))*SIN(RADIANS(E1595))+COS(RADIANS(G1588))*COS(RADIANS(E1595))*COS(RADIANS(AG1585))))</f>
        <v>#DIV/0!</v>
      </c>
      <c r="AH1588" t="e">
        <f>IF(DEGREES(ACOS(SIN(RADIANS(G1588))*SIN(RADIANS(E1595))+COS(RADIANS(G1588))*COS(RADIANS(E1595))*COS(RADIANS(AH1585))))&gt;90,0,$F$4*$F$5/E1594^2*(SIN(RADIANS(G1588))*SIN(RADIANS(E1595))+COS(RADIANS(G1588))*COS(RADIANS(E1595))*COS(RADIANS(AH1585))))</f>
        <v>#DIV/0!</v>
      </c>
      <c r="AI1588" t="e">
        <f>IF(DEGREES(ACOS(SIN(RADIANS(G1588))*SIN(RADIANS(E1595))+COS(RADIANS(G1588))*COS(RADIANS(E1595))*COS(RADIANS(AI1585))))&gt;90,0,$F$4*$F$5/E1594^2*(SIN(RADIANS(G1588))*SIN(RADIANS(E1595))+COS(RADIANS(G1588))*COS(RADIANS(E1595))*COS(RADIANS(AI1585))))</f>
        <v>#DIV/0!</v>
      </c>
      <c r="AJ1588" t="e">
        <f>IF(DEGREES(ACOS(SIN(RADIANS(G1588))*SIN(RADIANS(E1595))+COS(RADIANS(G1588))*COS(RADIANS(E1595))*COS(RADIANS(AJ1585))))&gt;90,0,$F$4*$F$5/E1594^2*(SIN(RADIANS(G1588))*SIN(RADIANS(E1595))+COS(RADIANS(G1588))*COS(RADIANS(E1595))*COS(RADIANS(AJ1585))))</f>
        <v>#DIV/0!</v>
      </c>
      <c r="AK1588">
        <f>IF(DEGREES(ACOS(SIN(RADIANS(G1588))*SIN(RADIANS(E1595))+COS(RADIANS(G1588))*COS(RADIANS(E1595))*COS(RADIANS(AK1585))))&gt;90,0,$F$4*$F$5/E1594^2*(SIN(RADIANS(G1588))*SIN(RADIANS(E1595))+COS(RADIANS(G1588))*COS(RADIANS(E1595))*COS(RADIANS(AK1585))))</f>
        <v>0</v>
      </c>
      <c r="AL1588">
        <f>IF(DEGREES(ACOS(SIN(RADIANS(G1588))*SIN(RADIANS(E1595))+COS(RADIANS(G1588))*COS(RADIANS(E1595))*COS(RADIANS(AL1585))))&gt;90,0,$F$4*$F$5/E1594^2*(SIN(RADIANS(G1588))*SIN(RADIANS(E1595))+COS(RADIANS(G1588))*COS(RADIANS(E1595))*COS(RADIANS(AL1585))))</f>
        <v>0</v>
      </c>
      <c r="AM1588">
        <f>IF(DEGREES(ACOS(SIN(RADIANS(G1588))*SIN(RADIANS(E1595))+COS(RADIANS(G1588))*COS(RADIANS(E1595))*COS(RADIANS(AM1585))))&gt;90,0,$F$4*$F$5/E1594^2*(SIN(RADIANS(G1588))*SIN(RADIANS(E1595))+COS(RADIANS(G1588))*COS(RADIANS(E1595))*COS(RADIANS(AM1585))))</f>
        <v>0</v>
      </c>
      <c r="AN1588">
        <f>IF(DEGREES(ACOS(SIN(RADIANS(G1588))*SIN(RADIANS(E1595))+COS(RADIANS(G1588))*COS(RADIANS(E1595))*COS(RADIANS(AN1585))))&gt;90,0,$F$4*$F$5/E1594^2*(SIN(RADIANS(G1588))*SIN(RADIANS(E1595))+COS(RADIANS(G1588))*COS(RADIANS(E1595))*COS(RADIANS(AN1585))))</f>
        <v>0</v>
      </c>
      <c r="AO1588">
        <f>IF(DEGREES(ACOS(SIN(RADIANS(G1588))*SIN(RADIANS(E1595))+COS(RADIANS(G1588))*COS(RADIANS(E1595))*COS(RADIANS(AO1585))))&gt;90,0,$F$4*$F$5/E1594^2*(SIN(RADIANS(G1588))*SIN(RADIANS(E1595))+COS(RADIANS(G1588))*COS(RADIANS(E1595))*COS(RADIANS(AO1585))))</f>
        <v>0</v>
      </c>
      <c r="AP1588">
        <f>IF(DEGREES(ACOS(SIN(RADIANS(G1588))*SIN(RADIANS(E1595))+COS(RADIANS(G1588))*COS(RADIANS(E1595))*COS(RADIANS(AP1585))))&gt;90,0,$F$4*$F$5/E1594^2*(SIN(RADIANS(G1588))*SIN(RADIANS(E1595))+COS(RADIANS(G1588))*COS(RADIANS(E1595))*COS(RADIANS(AP1585))))</f>
        <v>0</v>
      </c>
      <c r="AQ1588">
        <f>IF(DEGREES(ACOS(SIN(RADIANS(G1588))*SIN(RADIANS(E1595))+COS(RADIANS(G1588))*COS(RADIANS(E1595))*COS(RADIANS(AQ1585))))&gt;90,0,$F$4*$F$5/E1594^2*(SIN(RADIANS(G1588))*SIN(RADIANS(E1595))+COS(RADIANS(G1588))*COS(RADIANS(E1595))*COS(RADIANS(AQ1585))))</f>
        <v>0</v>
      </c>
      <c r="AR1588">
        <f>IF(DEGREES(ACOS(SIN(RADIANS(G1588))*SIN(RADIANS(E1595))+COS(RADIANS(G1588))*COS(RADIANS(E1595))*COS(RADIANS(AR1585))))&gt;90,0,$F$4*$F$5/E1594^2*(SIN(RADIANS(G1588))*SIN(RADIANS(E1595))+COS(RADIANS(G1588))*COS(RADIANS(E1595))*COS(RADIANS(AR1585))))</f>
        <v>0</v>
      </c>
    </row>
    <row r="1589" spans="2:44" x14ac:dyDescent="0.5">
      <c r="B1589" s="40" t="s">
        <v>781</v>
      </c>
      <c r="E1589">
        <f>IF(E1588-$F$13&lt;0,E1588-$F$13+360,IF(E1588-$F$13&gt;360,E1588-$F$13-360,E1588-$F$13))</f>
        <v>40</v>
      </c>
      <c r="G1589">
        <v>70</v>
      </c>
      <c r="I1589">
        <f>IF(DEGREES(ACOS(SIN(RADIANS(G1589))*SIN(RADIANS(E1595))+COS(RADIANS(G1589))*COS(RADIANS(E1595))*COS(RADIANS(I1585))))&gt;90,0,$F$4*$F$5/E1594^2*(SIN(RADIANS(G1589))*SIN(RADIANS(E1595))+COS(RADIANS(G1589))*COS(RADIANS(E1595))*COS(RADIANS(I1585))))</f>
        <v>0</v>
      </c>
      <c r="J1589">
        <f>IF(DEGREES(ACOS(SIN(RADIANS(G1589))*SIN(RADIANS(E1595))+COS(RADIANS(G1589))*COS(RADIANS(E1595))*COS(RADIANS(J1585))))&gt;90,0,$F$4*$F$5/E1594^2*(SIN(RADIANS(G1589))*SIN(RADIANS(E1595))+COS(RADIANS(G1589))*COS(RADIANS(E1595))*COS(RADIANS(J1585))))</f>
        <v>0</v>
      </c>
      <c r="K1589">
        <f>IF(DEGREES(ACOS(SIN(RADIANS(G1589))*SIN(RADIANS(E1595))+COS(RADIANS(G1589))*COS(RADIANS(E1595))*COS(RADIANS(K1585))))&gt;90,0,$F$4*$F$5/E1594^2*(SIN(RADIANS(G1589))*SIN(RADIANS(E1595))+COS(RADIANS(G1589))*COS(RADIANS(E1595))*COS(RADIANS(K1585))))</f>
        <v>0</v>
      </c>
      <c r="L1589">
        <f>IF(DEGREES(ACOS(SIN(RADIANS(G1589))*SIN(RADIANS(E1595))+COS(RADIANS(G1589))*COS(RADIANS(E1595))*COS(RADIANS(L1585))))&gt;90,0,$F$4*$F$5/E1594^2*(SIN(RADIANS(G1589))*SIN(RADIANS(E1595))+COS(RADIANS(G1589))*COS(RADIANS(E1595))*COS(RADIANS(L1585))))</f>
        <v>0</v>
      </c>
      <c r="M1589">
        <f>IF(DEGREES(ACOS(SIN(RADIANS(G1589))*SIN(RADIANS(E1595))+COS(RADIANS(G1589))*COS(RADIANS(E1595))*COS(RADIANS(M1585))))&gt;90,0,$F$4*$F$5/E1594^2*(SIN(RADIANS(G1589))*SIN(RADIANS(E1595))+COS(RADIANS(G1589))*COS(RADIANS(E1595))*COS(RADIANS(M1585))))</f>
        <v>0</v>
      </c>
      <c r="N1589">
        <f>IF(DEGREES(ACOS(SIN(RADIANS(G1589))*SIN(RADIANS(E1595))+COS(RADIANS(G1589))*COS(RADIANS(E1595))*COS(RADIANS(N1585))))&gt;90,0,$F$4*$F$5/E1594^2*(SIN(RADIANS(G1589))*SIN(RADIANS(E1595))+COS(RADIANS(G1589))*COS(RADIANS(E1595))*COS(RADIANS(N1585))))</f>
        <v>0</v>
      </c>
      <c r="O1589">
        <f>IF(DEGREES(ACOS(SIN(RADIANS(G1589))*SIN(RADIANS(E1595))+COS(RADIANS(G1589))*COS(RADIANS(E1595))*COS(RADIANS(O1585))))&gt;90,0,$F$4*$F$5/E1594^2*(SIN(RADIANS(G1589))*SIN(RADIANS(E1595))+COS(RADIANS(G1589))*COS(RADIANS(E1595))*COS(RADIANS(O1585))))</f>
        <v>0</v>
      </c>
      <c r="P1589">
        <f>IF(DEGREES(ACOS(SIN(RADIANS(G1589))*SIN(RADIANS(E1595))+COS(RADIANS(G1589))*COS(RADIANS(E1595))*COS(RADIANS(P1585))))&gt;90,0,$F$4*$F$5/E1594^2*(SIN(RADIANS(G1589))*SIN(RADIANS(E1595))+COS(RADIANS(G1589))*COS(RADIANS(E1595))*COS(RADIANS(P1585))))</f>
        <v>0</v>
      </c>
      <c r="Q1589">
        <f>IF(DEGREES(ACOS(SIN(RADIANS(G1589))*SIN(RADIANS(E1595))+COS(RADIANS(G1589))*COS(RADIANS(E1595))*COS(RADIANS(Q1585))))&gt;90,0,$F$4*$F$5/E1594^2*(SIN(RADIANS(G1589))*SIN(RADIANS(E1595))+COS(RADIANS(G1589))*COS(RADIANS(E1595))*COS(RADIANS(Q1585))))</f>
        <v>0</v>
      </c>
      <c r="R1589" t="e">
        <f>IF(DEGREES(ACOS(SIN(RADIANS(G1589))*SIN(RADIANS(E1595))+COS(RADIANS(G1589))*COS(RADIANS(E1595))*COS(RADIANS(R1585))))&gt;90,0,$F$4*$F$5/E1594^2*(SIN(RADIANS(G1589))*SIN(RADIANS(E1595))+COS(RADIANS(G1589))*COS(RADIANS(E1595))*COS(RADIANS(R1585))))</f>
        <v>#DIV/0!</v>
      </c>
      <c r="S1589" t="e">
        <f>IF(DEGREES(ACOS(SIN(RADIANS(G1589))*SIN(RADIANS(E1595))+COS(RADIANS(G1589))*COS(RADIANS(E1595))*COS(RADIANS(S1585))))&gt;90,0,$F$4*$F$5/E1594^2*(SIN(RADIANS(G1589))*SIN(RADIANS(E1595))+COS(RADIANS(G1589))*COS(RADIANS(E1595))*COS(RADIANS(S1585))))</f>
        <v>#DIV/0!</v>
      </c>
      <c r="T1589" t="e">
        <f>IF(DEGREES(ACOS(SIN(RADIANS(G1589))*SIN(RADIANS(E1595))+COS(RADIANS(G1589))*COS(RADIANS(E1595))*COS(RADIANS(T1585))))&gt;90,0,$F$4*$F$5/E1594^2*(SIN(RADIANS(G1589))*SIN(RADIANS(E1595))+COS(RADIANS(G1589))*COS(RADIANS(E1595))*COS(RADIANS(T1585))))</f>
        <v>#DIV/0!</v>
      </c>
      <c r="U1589" t="e">
        <f>IF(DEGREES(ACOS(SIN(RADIANS(G1589))*SIN(RADIANS(E1595))+COS(RADIANS(G1589))*COS(RADIANS(E1595))*COS(RADIANS(U1585))))&gt;90,0,$F$4*$F$5/E1594^2*(SIN(RADIANS(G1589))*SIN(RADIANS(E1595))+COS(RADIANS(G1589))*COS(RADIANS(E1595))*COS(RADIANS(U1585))))</f>
        <v>#DIV/0!</v>
      </c>
      <c r="V1589" t="e">
        <f>IF(DEGREES(ACOS(SIN(RADIANS(G1589))*SIN(RADIANS(E1595))+COS(RADIANS(G1589))*COS(RADIANS(E1595))*COS(RADIANS(V1585))))&gt;90,0,$F$4*$F$5/E1594^2*(SIN(RADIANS(G1589))*SIN(RADIANS(E1595))+COS(RADIANS(G1589))*COS(RADIANS(E1595))*COS(RADIANS(V1585))))</f>
        <v>#DIV/0!</v>
      </c>
      <c r="W1589" t="e">
        <f>IF(DEGREES(ACOS(SIN(RADIANS(G1589))*SIN(RADIANS(E1595))+COS(RADIANS(G1589))*COS(RADIANS(E1595))*COS(RADIANS(W1585))))&gt;90,0,$F$4*$F$5/E1594^2*(SIN(RADIANS(G1589))*SIN(RADIANS(E1595))+COS(RADIANS(G1589))*COS(RADIANS(E1595))*COS(RADIANS(W1585))))</f>
        <v>#DIV/0!</v>
      </c>
      <c r="X1589" t="e">
        <f>IF(DEGREES(ACOS(SIN(RADIANS(G1589))*SIN(RADIANS(E1595))+COS(RADIANS(G1589))*COS(RADIANS(E1595))*COS(RADIANS(X1585))))&gt;90,0,$F$4*$F$5/E1594^2*(SIN(RADIANS(G1589))*SIN(RADIANS(E1595))+COS(RADIANS(G1589))*COS(RADIANS(E1595))*COS(RADIANS(X1585))))</f>
        <v>#DIV/0!</v>
      </c>
      <c r="Y1589" t="e">
        <f>IF(DEGREES(ACOS(SIN(RADIANS(G1589))*SIN(RADIANS(E1595))+COS(RADIANS(G1589))*COS(RADIANS(E1595))*COS(RADIANS(Y1585))))&gt;90,0,$F$4*$F$5/E1594^2*(SIN(RADIANS(G1589))*SIN(RADIANS(E1595))+COS(RADIANS(G1589))*COS(RADIANS(E1595))*COS(RADIANS(Y1585))))</f>
        <v>#DIV/0!</v>
      </c>
      <c r="Z1589" t="e">
        <f>IF(DEGREES(ACOS(SIN(RADIANS(G1589))*SIN(RADIANS(E1595))+COS(RADIANS(G1589))*COS(RADIANS(E1595))*COS(RADIANS(Z1585))))&gt;90,0,$F$4*$F$5/E1594^2*(SIN(RADIANS(G1589))*SIN(RADIANS(E1595))+COS(RADIANS(G1589))*COS(RADIANS(E1595))*COS(RADIANS(Z1585))))</f>
        <v>#DIV/0!</v>
      </c>
      <c r="AA1589" t="e">
        <f>IF(DEGREES(ACOS(SIN(RADIANS(G1589))*SIN(RADIANS(E1595))+COS(RADIANS(G1589))*COS(RADIANS(E1595))*COS(RADIANS(AA1585))))&gt;90,0,$F$4*$F$5/E1594^2*(SIN(RADIANS(G1589))*SIN(RADIANS(E1595))+COS(RADIANS(G1589))*COS(RADIANS(E1595))*COS(RADIANS(AA1585))))</f>
        <v>#DIV/0!</v>
      </c>
      <c r="AB1589" t="e">
        <f>IF(DEGREES(ACOS(SIN(RADIANS(G1589))*SIN(RADIANS(E1595))+COS(RADIANS(G1589))*COS(RADIANS(E1595))*COS(RADIANS(AB1585))))&gt;90,0,$F$4*$F$5/E1594^2*(SIN(RADIANS(G1589))*SIN(RADIANS(E1595))+COS(RADIANS(G1589))*COS(RADIANS(E1595))*COS(RADIANS(AB1585))))</f>
        <v>#DIV/0!</v>
      </c>
      <c r="AC1589" t="e">
        <f>IF(DEGREES(ACOS(SIN(RADIANS(G1589))*SIN(RADIANS(E1595))+COS(RADIANS(G1589))*COS(RADIANS(E1595))*COS(RADIANS(AC1585))))&gt;90,0,$F$4*$F$5/E1594^2*(SIN(RADIANS(G1589))*SIN(RADIANS(E1595))+COS(RADIANS(G1589))*COS(RADIANS(E1595))*COS(RADIANS(AC1585))))</f>
        <v>#DIV/0!</v>
      </c>
      <c r="AD1589" t="e">
        <f>IF(DEGREES(ACOS(SIN(RADIANS(G1589))*SIN(RADIANS(E1595))+COS(RADIANS(G1589))*COS(RADIANS(E1595))*COS(RADIANS(AD1585))))&gt;90,0,$F$4*$F$5/E1594^2*(SIN(RADIANS(G1589))*SIN(RADIANS(E1595))+COS(RADIANS(G1589))*COS(RADIANS(E1595))*COS(RADIANS(AD1585))))</f>
        <v>#DIV/0!</v>
      </c>
      <c r="AE1589" t="e">
        <f>IF(DEGREES(ACOS(SIN(RADIANS(G1589))*SIN(RADIANS(E1595))+COS(RADIANS(G1589))*COS(RADIANS(E1595))*COS(RADIANS(AE1585))))&gt;90,0,$F$4*$F$5/E1594^2*(SIN(RADIANS(G1589))*SIN(RADIANS(E1595))+COS(RADIANS(G1589))*COS(RADIANS(E1595))*COS(RADIANS(AE1585))))</f>
        <v>#DIV/0!</v>
      </c>
      <c r="AF1589" t="e">
        <f>IF(DEGREES(ACOS(SIN(RADIANS(G1589))*SIN(RADIANS(E1595))+COS(RADIANS(G1589))*COS(RADIANS(E1595))*COS(RADIANS(AF1585))))&gt;90,0,$F$4*$F$5/E1594^2*(SIN(RADIANS(G1589))*SIN(RADIANS(E1595))+COS(RADIANS(G1589))*COS(RADIANS(E1595))*COS(RADIANS(AF1585))))</f>
        <v>#DIV/0!</v>
      </c>
      <c r="AG1589" t="e">
        <f>IF(DEGREES(ACOS(SIN(RADIANS(G1589))*SIN(RADIANS(E1595))+COS(RADIANS(G1589))*COS(RADIANS(E1595))*COS(RADIANS(AG1585))))&gt;90,0,$F$4*$F$5/E1594^2*(SIN(RADIANS(G1589))*SIN(RADIANS(E1595))+COS(RADIANS(G1589))*COS(RADIANS(E1595))*COS(RADIANS(AG1585))))</f>
        <v>#DIV/0!</v>
      </c>
      <c r="AH1589" t="e">
        <f>IF(DEGREES(ACOS(SIN(RADIANS(G1589))*SIN(RADIANS(E1595))+COS(RADIANS(G1589))*COS(RADIANS(E1595))*COS(RADIANS(AH1585))))&gt;90,0,$F$4*$F$5/E1594^2*(SIN(RADIANS(G1589))*SIN(RADIANS(E1595))+COS(RADIANS(G1589))*COS(RADIANS(E1595))*COS(RADIANS(AH1585))))</f>
        <v>#DIV/0!</v>
      </c>
      <c r="AI1589" t="e">
        <f>IF(DEGREES(ACOS(SIN(RADIANS(G1589))*SIN(RADIANS(E1595))+COS(RADIANS(G1589))*COS(RADIANS(E1595))*COS(RADIANS(AI1585))))&gt;90,0,$F$4*$F$5/E1594^2*(SIN(RADIANS(G1589))*SIN(RADIANS(E1595))+COS(RADIANS(G1589))*COS(RADIANS(E1595))*COS(RADIANS(AI1585))))</f>
        <v>#DIV/0!</v>
      </c>
      <c r="AJ1589" t="e">
        <f>IF(DEGREES(ACOS(SIN(RADIANS(G1589))*SIN(RADIANS(E1595))+COS(RADIANS(G1589))*COS(RADIANS(E1595))*COS(RADIANS(AJ1585))))&gt;90,0,$F$4*$F$5/E1594^2*(SIN(RADIANS(G1589))*SIN(RADIANS(E1595))+COS(RADIANS(G1589))*COS(RADIANS(E1595))*COS(RADIANS(AJ1585))))</f>
        <v>#DIV/0!</v>
      </c>
      <c r="AK1589">
        <f>IF(DEGREES(ACOS(SIN(RADIANS(G1589))*SIN(RADIANS(E1595))+COS(RADIANS(G1589))*COS(RADIANS(E1595))*COS(RADIANS(AK1585))))&gt;90,0,$F$4*$F$5/E1594^2*(SIN(RADIANS(G1589))*SIN(RADIANS(E1595))+COS(RADIANS(G1589))*COS(RADIANS(E1595))*COS(RADIANS(AK1585))))</f>
        <v>0</v>
      </c>
      <c r="AL1589">
        <f>IF(DEGREES(ACOS(SIN(RADIANS(G1589))*SIN(RADIANS(E1595))+COS(RADIANS(G1589))*COS(RADIANS(E1595))*COS(RADIANS(AL1585))))&gt;90,0,$F$4*$F$5/E1594^2*(SIN(RADIANS(G1589))*SIN(RADIANS(E1595))+COS(RADIANS(G1589))*COS(RADIANS(E1595))*COS(RADIANS(AL1585))))</f>
        <v>0</v>
      </c>
      <c r="AM1589">
        <f>IF(DEGREES(ACOS(SIN(RADIANS(G1589))*SIN(RADIANS(E1595))+COS(RADIANS(G1589))*COS(RADIANS(E1595))*COS(RADIANS(AM1585))))&gt;90,0,$F$4*$F$5/E1594^2*(SIN(RADIANS(G1589))*SIN(RADIANS(E1595))+COS(RADIANS(G1589))*COS(RADIANS(E1595))*COS(RADIANS(AM1585))))</f>
        <v>0</v>
      </c>
      <c r="AN1589">
        <f>IF(DEGREES(ACOS(SIN(RADIANS(G1589))*SIN(RADIANS(E1595))+COS(RADIANS(G1589))*COS(RADIANS(E1595))*COS(RADIANS(AN1585))))&gt;90,0,$F$4*$F$5/E1594^2*(SIN(RADIANS(G1589))*SIN(RADIANS(E1595))+COS(RADIANS(G1589))*COS(RADIANS(E1595))*COS(RADIANS(AN1585))))</f>
        <v>0</v>
      </c>
      <c r="AO1589">
        <f>IF(DEGREES(ACOS(SIN(RADIANS(G1589))*SIN(RADIANS(E1595))+COS(RADIANS(G1589))*COS(RADIANS(E1595))*COS(RADIANS(AO1585))))&gt;90,0,$F$4*$F$5/E1594^2*(SIN(RADIANS(G1589))*SIN(RADIANS(E1595))+COS(RADIANS(G1589))*COS(RADIANS(E1595))*COS(RADIANS(AO1585))))</f>
        <v>0</v>
      </c>
      <c r="AP1589">
        <f>IF(DEGREES(ACOS(SIN(RADIANS(G1589))*SIN(RADIANS(E1595))+COS(RADIANS(G1589))*COS(RADIANS(E1595))*COS(RADIANS(AP1585))))&gt;90,0,$F$4*$F$5/E1594^2*(SIN(RADIANS(G1589))*SIN(RADIANS(E1595))+COS(RADIANS(G1589))*COS(RADIANS(E1595))*COS(RADIANS(AP1585))))</f>
        <v>0</v>
      </c>
      <c r="AQ1589">
        <f>IF(DEGREES(ACOS(SIN(RADIANS(G1589))*SIN(RADIANS(E1595))+COS(RADIANS(G1589))*COS(RADIANS(E1595))*COS(RADIANS(AQ1585))))&gt;90,0,$F$4*$F$5/E1594^2*(SIN(RADIANS(G1589))*SIN(RADIANS(E1595))+COS(RADIANS(G1589))*COS(RADIANS(E1595))*COS(RADIANS(AQ1585))))</f>
        <v>0</v>
      </c>
      <c r="AR1589">
        <f>IF(DEGREES(ACOS(SIN(RADIANS(G1589))*SIN(RADIANS(E1595))+COS(RADIANS(G1589))*COS(RADIANS(E1595))*COS(RADIANS(AR1585))))&gt;90,0,$F$4*$F$5/E1594^2*(SIN(RADIANS(G1589))*SIN(RADIANS(E1595))+COS(RADIANS(G1589))*COS(RADIANS(E1595))*COS(RADIANS(AR1585))))</f>
        <v>0</v>
      </c>
    </row>
    <row r="1590" spans="2:44" x14ac:dyDescent="0.5">
      <c r="B1590" s="40" t="s">
        <v>727</v>
      </c>
      <c r="E1590">
        <f>IF(E1587&lt;360,E1587/360,(E1587-360)/360)</f>
        <v>0.86111111111111116</v>
      </c>
      <c r="G1590">
        <v>60</v>
      </c>
      <c r="I1590">
        <f>IF(DEGREES(ACOS(SIN(RADIANS(G1590))*SIN(RADIANS(E1595))+COS(RADIANS(G1590))*COS(RADIANS(E1595))*COS(RADIANS(I1585))))&gt;90,0,$F$4*$F$5/E1594^2*(SIN(RADIANS(G1590))*SIN(RADIANS(E1595))+COS(RADIANS(G1590))*COS(RADIANS(E1595))*COS(RADIANS(I1585))))</f>
        <v>0</v>
      </c>
      <c r="J1590">
        <f>IF(DEGREES(ACOS(SIN(RADIANS(G1590))*SIN(RADIANS(E1595))+COS(RADIANS(G1590))*COS(RADIANS(E1595))*COS(RADIANS(J1585))))&gt;90,0,$F$4*$F$5/E1594^2*(SIN(RADIANS(G1590))*SIN(RADIANS(E1595))+COS(RADIANS(G1590))*COS(RADIANS(E1595))*COS(RADIANS(J1585))))</f>
        <v>0</v>
      </c>
      <c r="K1590">
        <f>IF(DEGREES(ACOS(SIN(RADIANS(G1590))*SIN(RADIANS(E1595))+COS(RADIANS(G1590))*COS(RADIANS(E1595))*COS(RADIANS(K1585))))&gt;90,0,$F$4*$F$5/E1594^2*(SIN(RADIANS(G1590))*SIN(RADIANS(E1595))+COS(RADIANS(G1590))*COS(RADIANS(E1595))*COS(RADIANS(K1585))))</f>
        <v>0</v>
      </c>
      <c r="L1590">
        <f>IF(DEGREES(ACOS(SIN(RADIANS(G1590))*SIN(RADIANS(E1595))+COS(RADIANS(G1590))*COS(RADIANS(E1595))*COS(RADIANS(L1585))))&gt;90,0,$F$4*$F$5/E1594^2*(SIN(RADIANS(G1590))*SIN(RADIANS(E1595))+COS(RADIANS(G1590))*COS(RADIANS(E1595))*COS(RADIANS(L1585))))</f>
        <v>0</v>
      </c>
      <c r="M1590">
        <f>IF(DEGREES(ACOS(SIN(RADIANS(G1590))*SIN(RADIANS(E1595))+COS(RADIANS(G1590))*COS(RADIANS(E1595))*COS(RADIANS(M1585))))&gt;90,0,$F$4*$F$5/E1594^2*(SIN(RADIANS(G1590))*SIN(RADIANS(E1595))+COS(RADIANS(G1590))*COS(RADIANS(E1595))*COS(RADIANS(M1585))))</f>
        <v>0</v>
      </c>
      <c r="N1590">
        <f>IF(DEGREES(ACOS(SIN(RADIANS(G1590))*SIN(RADIANS(E1595))+COS(RADIANS(G1590))*COS(RADIANS(E1595))*COS(RADIANS(N1585))))&gt;90,0,$F$4*$F$5/E1594^2*(SIN(RADIANS(G1590))*SIN(RADIANS(E1595))+COS(RADIANS(G1590))*COS(RADIANS(E1595))*COS(RADIANS(N1585))))</f>
        <v>0</v>
      </c>
      <c r="O1590">
        <f>IF(DEGREES(ACOS(SIN(RADIANS(G1590))*SIN(RADIANS(E1595))+COS(RADIANS(G1590))*COS(RADIANS(E1595))*COS(RADIANS(O1585))))&gt;90,0,$F$4*$F$5/E1594^2*(SIN(RADIANS(G1590))*SIN(RADIANS(E1595))+COS(RADIANS(G1590))*COS(RADIANS(E1595))*COS(RADIANS(O1585))))</f>
        <v>0</v>
      </c>
      <c r="P1590">
        <f>IF(DEGREES(ACOS(SIN(RADIANS(G1590))*SIN(RADIANS(E1595))+COS(RADIANS(G1590))*COS(RADIANS(E1595))*COS(RADIANS(P1585))))&gt;90,0,$F$4*$F$5/E1594^2*(SIN(RADIANS(G1590))*SIN(RADIANS(E1595))+COS(RADIANS(G1590))*COS(RADIANS(E1595))*COS(RADIANS(P1585))))</f>
        <v>0</v>
      </c>
      <c r="Q1590">
        <f>IF(DEGREES(ACOS(SIN(RADIANS(G1590))*SIN(RADIANS(E1595))+COS(RADIANS(G1590))*COS(RADIANS(E1595))*COS(RADIANS(Q1585))))&gt;90,0,$F$4*$F$5/E1594^2*(SIN(RADIANS(G1590))*SIN(RADIANS(E1595))+COS(RADIANS(G1590))*COS(RADIANS(E1595))*COS(RADIANS(Q1585))))</f>
        <v>0</v>
      </c>
      <c r="R1590" t="e">
        <f>IF(DEGREES(ACOS(SIN(RADIANS(G1590))*SIN(RADIANS(E1595))+COS(RADIANS(G1590))*COS(RADIANS(E1595))*COS(RADIANS(R1585))))&gt;90,0,$F$4*$F$5/E1594^2*(SIN(RADIANS(G1590))*SIN(RADIANS(E1595))+COS(RADIANS(G1590))*COS(RADIANS(E1595))*COS(RADIANS(R1585))))</f>
        <v>#DIV/0!</v>
      </c>
      <c r="S1590" t="e">
        <f>IF(DEGREES(ACOS(SIN(RADIANS(G1590))*SIN(RADIANS(E1595))+COS(RADIANS(G1590))*COS(RADIANS(E1595))*COS(RADIANS(S1585))))&gt;90,0,$F$4*$F$5/E1594^2*(SIN(RADIANS(G1590))*SIN(RADIANS(E1595))+COS(RADIANS(G1590))*COS(RADIANS(E1595))*COS(RADIANS(S1585))))</f>
        <v>#DIV/0!</v>
      </c>
      <c r="T1590" t="e">
        <f>IF(DEGREES(ACOS(SIN(RADIANS(G1590))*SIN(RADIANS(E1595))+COS(RADIANS(G1590))*COS(RADIANS(E1595))*COS(RADIANS(T1585))))&gt;90,0,$F$4*$F$5/E1594^2*(SIN(RADIANS(G1590))*SIN(RADIANS(E1595))+COS(RADIANS(G1590))*COS(RADIANS(E1595))*COS(RADIANS(T1585))))</f>
        <v>#DIV/0!</v>
      </c>
      <c r="U1590" t="e">
        <f>IF(DEGREES(ACOS(SIN(RADIANS(G1590))*SIN(RADIANS(E1595))+COS(RADIANS(G1590))*COS(RADIANS(E1595))*COS(RADIANS(U1585))))&gt;90,0,$F$4*$F$5/E1594^2*(SIN(RADIANS(G1590))*SIN(RADIANS(E1595))+COS(RADIANS(G1590))*COS(RADIANS(E1595))*COS(RADIANS(U1585))))</f>
        <v>#DIV/0!</v>
      </c>
      <c r="V1590" t="e">
        <f>IF(DEGREES(ACOS(SIN(RADIANS(G1590))*SIN(RADIANS(E1595))+COS(RADIANS(G1590))*COS(RADIANS(E1595))*COS(RADIANS(V1585))))&gt;90,0,$F$4*$F$5/E1594^2*(SIN(RADIANS(G1590))*SIN(RADIANS(E1595))+COS(RADIANS(G1590))*COS(RADIANS(E1595))*COS(RADIANS(V1585))))</f>
        <v>#DIV/0!</v>
      </c>
      <c r="W1590" t="e">
        <f>IF(DEGREES(ACOS(SIN(RADIANS(G1590))*SIN(RADIANS(E1595))+COS(RADIANS(G1590))*COS(RADIANS(E1595))*COS(RADIANS(W1585))))&gt;90,0,$F$4*$F$5/E1594^2*(SIN(RADIANS(G1590))*SIN(RADIANS(E1595))+COS(RADIANS(G1590))*COS(RADIANS(E1595))*COS(RADIANS(W1585))))</f>
        <v>#DIV/0!</v>
      </c>
      <c r="X1590" t="e">
        <f>IF(DEGREES(ACOS(SIN(RADIANS(G1590))*SIN(RADIANS(E1595))+COS(RADIANS(G1590))*COS(RADIANS(E1595))*COS(RADIANS(X1585))))&gt;90,0,$F$4*$F$5/E1594^2*(SIN(RADIANS(G1590))*SIN(RADIANS(E1595))+COS(RADIANS(G1590))*COS(RADIANS(E1595))*COS(RADIANS(X1585))))</f>
        <v>#DIV/0!</v>
      </c>
      <c r="Y1590" t="e">
        <f>IF(DEGREES(ACOS(SIN(RADIANS(G1590))*SIN(RADIANS(E1595))+COS(RADIANS(G1590))*COS(RADIANS(E1595))*COS(RADIANS(Y1585))))&gt;90,0,$F$4*$F$5/E1594^2*(SIN(RADIANS(G1590))*SIN(RADIANS(E1595))+COS(RADIANS(G1590))*COS(RADIANS(E1595))*COS(RADIANS(Y1585))))</f>
        <v>#DIV/0!</v>
      </c>
      <c r="Z1590" t="e">
        <f>IF(DEGREES(ACOS(SIN(RADIANS(G1590))*SIN(RADIANS(E1595))+COS(RADIANS(G1590))*COS(RADIANS(E1595))*COS(RADIANS(Z1585))))&gt;90,0,$F$4*$F$5/E1594^2*(SIN(RADIANS(G1590))*SIN(RADIANS(E1595))+COS(RADIANS(G1590))*COS(RADIANS(E1595))*COS(RADIANS(Z1585))))</f>
        <v>#DIV/0!</v>
      </c>
      <c r="AA1590" t="e">
        <f>IF(DEGREES(ACOS(SIN(RADIANS(G1590))*SIN(RADIANS(E1595))+COS(RADIANS(G1590))*COS(RADIANS(E1595))*COS(RADIANS(AA1585))))&gt;90,0,$F$4*$F$5/E1594^2*(SIN(RADIANS(G1590))*SIN(RADIANS(E1595))+COS(RADIANS(G1590))*COS(RADIANS(E1595))*COS(RADIANS(AA1585))))</f>
        <v>#DIV/0!</v>
      </c>
      <c r="AB1590" t="e">
        <f>IF(DEGREES(ACOS(SIN(RADIANS(G1590))*SIN(RADIANS(E1595))+COS(RADIANS(G1590))*COS(RADIANS(E1595))*COS(RADIANS(AB1585))))&gt;90,0,$F$4*$F$5/E1594^2*(SIN(RADIANS(G1590))*SIN(RADIANS(E1595))+COS(RADIANS(G1590))*COS(RADIANS(E1595))*COS(RADIANS(AB1585))))</f>
        <v>#DIV/0!</v>
      </c>
      <c r="AC1590" t="e">
        <f>IF(DEGREES(ACOS(SIN(RADIANS(G1590))*SIN(RADIANS(E1595))+COS(RADIANS(G1590))*COS(RADIANS(E1595))*COS(RADIANS(AC1585))))&gt;90,0,$F$4*$F$5/E1594^2*(SIN(RADIANS(G1590))*SIN(RADIANS(E1595))+COS(RADIANS(G1590))*COS(RADIANS(E1595))*COS(RADIANS(AC1585))))</f>
        <v>#DIV/0!</v>
      </c>
      <c r="AD1590" t="e">
        <f>IF(DEGREES(ACOS(SIN(RADIANS(G1590))*SIN(RADIANS(E1595))+COS(RADIANS(G1590))*COS(RADIANS(E1595))*COS(RADIANS(AD1585))))&gt;90,0,$F$4*$F$5/E1594^2*(SIN(RADIANS(G1590))*SIN(RADIANS(E1595))+COS(RADIANS(G1590))*COS(RADIANS(E1595))*COS(RADIANS(AD1585))))</f>
        <v>#DIV/0!</v>
      </c>
      <c r="AE1590" t="e">
        <f>IF(DEGREES(ACOS(SIN(RADIANS(G1590))*SIN(RADIANS(E1595))+COS(RADIANS(G1590))*COS(RADIANS(E1595))*COS(RADIANS(AE1585))))&gt;90,0,$F$4*$F$5/E1594^2*(SIN(RADIANS(G1590))*SIN(RADIANS(E1595))+COS(RADIANS(G1590))*COS(RADIANS(E1595))*COS(RADIANS(AE1585))))</f>
        <v>#DIV/0!</v>
      </c>
      <c r="AF1590" t="e">
        <f>IF(DEGREES(ACOS(SIN(RADIANS(G1590))*SIN(RADIANS(E1595))+COS(RADIANS(G1590))*COS(RADIANS(E1595))*COS(RADIANS(AF1585))))&gt;90,0,$F$4*$F$5/E1594^2*(SIN(RADIANS(G1590))*SIN(RADIANS(E1595))+COS(RADIANS(G1590))*COS(RADIANS(E1595))*COS(RADIANS(AF1585))))</f>
        <v>#DIV/0!</v>
      </c>
      <c r="AG1590" t="e">
        <f>IF(DEGREES(ACOS(SIN(RADIANS(G1590))*SIN(RADIANS(E1595))+COS(RADIANS(G1590))*COS(RADIANS(E1595))*COS(RADIANS(AG1585))))&gt;90,0,$F$4*$F$5/E1594^2*(SIN(RADIANS(G1590))*SIN(RADIANS(E1595))+COS(RADIANS(G1590))*COS(RADIANS(E1595))*COS(RADIANS(AG1585))))</f>
        <v>#DIV/0!</v>
      </c>
      <c r="AH1590" t="e">
        <f>IF(DEGREES(ACOS(SIN(RADIANS(G1590))*SIN(RADIANS(E1595))+COS(RADIANS(G1590))*COS(RADIANS(E1595))*COS(RADIANS(AH1585))))&gt;90,0,$F$4*$F$5/E1594^2*(SIN(RADIANS(G1590))*SIN(RADIANS(E1595))+COS(RADIANS(G1590))*COS(RADIANS(E1595))*COS(RADIANS(AH1585))))</f>
        <v>#DIV/0!</v>
      </c>
      <c r="AI1590" t="e">
        <f>IF(DEGREES(ACOS(SIN(RADIANS(G1590))*SIN(RADIANS(E1595))+COS(RADIANS(G1590))*COS(RADIANS(E1595))*COS(RADIANS(AI1585))))&gt;90,0,$F$4*$F$5/E1594^2*(SIN(RADIANS(G1590))*SIN(RADIANS(E1595))+COS(RADIANS(G1590))*COS(RADIANS(E1595))*COS(RADIANS(AI1585))))</f>
        <v>#DIV/0!</v>
      </c>
      <c r="AJ1590" t="e">
        <f>IF(DEGREES(ACOS(SIN(RADIANS(G1590))*SIN(RADIANS(E1595))+COS(RADIANS(G1590))*COS(RADIANS(E1595))*COS(RADIANS(AJ1585))))&gt;90,0,$F$4*$F$5/E1594^2*(SIN(RADIANS(G1590))*SIN(RADIANS(E1595))+COS(RADIANS(G1590))*COS(RADIANS(E1595))*COS(RADIANS(AJ1585))))</f>
        <v>#DIV/0!</v>
      </c>
      <c r="AK1590">
        <f>IF(DEGREES(ACOS(SIN(RADIANS(G1590))*SIN(RADIANS(E1595))+COS(RADIANS(G1590))*COS(RADIANS(E1595))*COS(RADIANS(AK1585))))&gt;90,0,$F$4*$F$5/E1594^2*(SIN(RADIANS(G1590))*SIN(RADIANS(E1595))+COS(RADIANS(G1590))*COS(RADIANS(E1595))*COS(RADIANS(AK1585))))</f>
        <v>0</v>
      </c>
      <c r="AL1590">
        <f>IF(DEGREES(ACOS(SIN(RADIANS(G1590))*SIN(RADIANS(E1595))+COS(RADIANS(G1590))*COS(RADIANS(E1595))*COS(RADIANS(AL1585))))&gt;90,0,$F$4*$F$5/E1594^2*(SIN(RADIANS(G1590))*SIN(RADIANS(E1595))+COS(RADIANS(G1590))*COS(RADIANS(E1595))*COS(RADIANS(AL1585))))</f>
        <v>0</v>
      </c>
      <c r="AM1590">
        <f>IF(DEGREES(ACOS(SIN(RADIANS(G1590))*SIN(RADIANS(E1595))+COS(RADIANS(G1590))*COS(RADIANS(E1595))*COS(RADIANS(AM1585))))&gt;90,0,$F$4*$F$5/E1594^2*(SIN(RADIANS(G1590))*SIN(RADIANS(E1595))+COS(RADIANS(G1590))*COS(RADIANS(E1595))*COS(RADIANS(AM1585))))</f>
        <v>0</v>
      </c>
      <c r="AN1590">
        <f>IF(DEGREES(ACOS(SIN(RADIANS(G1590))*SIN(RADIANS(E1595))+COS(RADIANS(G1590))*COS(RADIANS(E1595))*COS(RADIANS(AN1585))))&gt;90,0,$F$4*$F$5/E1594^2*(SIN(RADIANS(G1590))*SIN(RADIANS(E1595))+COS(RADIANS(G1590))*COS(RADIANS(E1595))*COS(RADIANS(AN1585))))</f>
        <v>0</v>
      </c>
      <c r="AO1590">
        <f>IF(DEGREES(ACOS(SIN(RADIANS(G1590))*SIN(RADIANS(E1595))+COS(RADIANS(G1590))*COS(RADIANS(E1595))*COS(RADIANS(AO1585))))&gt;90,0,$F$4*$F$5/E1594^2*(SIN(RADIANS(G1590))*SIN(RADIANS(E1595))+COS(RADIANS(G1590))*COS(RADIANS(E1595))*COS(RADIANS(AO1585))))</f>
        <v>0</v>
      </c>
      <c r="AP1590">
        <f>IF(DEGREES(ACOS(SIN(RADIANS(G1590))*SIN(RADIANS(E1595))+COS(RADIANS(G1590))*COS(RADIANS(E1595))*COS(RADIANS(AP1585))))&gt;90,0,$F$4*$F$5/E1594^2*(SIN(RADIANS(G1590))*SIN(RADIANS(E1595))+COS(RADIANS(G1590))*COS(RADIANS(E1595))*COS(RADIANS(AP1585))))</f>
        <v>0</v>
      </c>
      <c r="AQ1590">
        <f>IF(DEGREES(ACOS(SIN(RADIANS(G1590))*SIN(RADIANS(E1595))+COS(RADIANS(G1590))*COS(RADIANS(E1595))*COS(RADIANS(AQ1585))))&gt;90,0,$F$4*$F$5/E1594^2*(SIN(RADIANS(G1590))*SIN(RADIANS(E1595))+COS(RADIANS(G1590))*COS(RADIANS(E1595))*COS(RADIANS(AQ1585))))</f>
        <v>0</v>
      </c>
      <c r="AR1590">
        <f>IF(DEGREES(ACOS(SIN(RADIANS(G1590))*SIN(RADIANS(E1595))+COS(RADIANS(G1590))*COS(RADIANS(E1595))*COS(RADIANS(AR1585))))&gt;90,0,$F$4*$F$5/E1594^2*(SIN(RADIANS(G1590))*SIN(RADIANS(E1595))+COS(RADIANS(G1590))*COS(RADIANS(E1595))*COS(RADIANS(AR1585))))</f>
        <v>0</v>
      </c>
    </row>
    <row r="1591" spans="2:44" x14ac:dyDescent="0.5">
      <c r="B1591" s="40" t="s">
        <v>782</v>
      </c>
      <c r="E1591">
        <f>E1590*$F$11</f>
        <v>0</v>
      </c>
      <c r="G1591">
        <v>50</v>
      </c>
      <c r="I1591">
        <f>IF(DEGREES(ACOS(SIN(RADIANS(G1591))*SIN(RADIANS(E1595))+COS(RADIANS(G1591))*COS(RADIANS(E1595))*COS(RADIANS(I1585))))&gt;90,0,$F$4*$F$5/E1594^2*(SIN(RADIANS(G1591))*SIN(RADIANS(E1595))+COS(RADIANS(G1591))*COS(RADIANS(E1595))*COS(RADIANS(I1585))))</f>
        <v>0</v>
      </c>
      <c r="J1591">
        <f>IF(DEGREES(ACOS(SIN(RADIANS(G1591))*SIN(RADIANS(E1595))+COS(RADIANS(G1591))*COS(RADIANS(E1595))*COS(RADIANS(J1585))))&gt;90,0,$F$4*$F$5/E1594^2*(SIN(RADIANS(G1591))*SIN(RADIANS(E1595))+COS(RADIANS(G1591))*COS(RADIANS(E1595))*COS(RADIANS(J1585))))</f>
        <v>0</v>
      </c>
      <c r="K1591">
        <f>IF(DEGREES(ACOS(SIN(RADIANS(G1591))*SIN(RADIANS(E1595))+COS(RADIANS(G1591))*COS(RADIANS(E1595))*COS(RADIANS(K1585))))&gt;90,0,$F$4*$F$5/E1594^2*(SIN(RADIANS(G1591))*SIN(RADIANS(E1595))+COS(RADIANS(G1591))*COS(RADIANS(E1595))*COS(RADIANS(K1585))))</f>
        <v>0</v>
      </c>
      <c r="L1591">
        <f>IF(DEGREES(ACOS(SIN(RADIANS(G1591))*SIN(RADIANS(E1595))+COS(RADIANS(G1591))*COS(RADIANS(E1595))*COS(RADIANS(L1585))))&gt;90,0,$F$4*$F$5/E1594^2*(SIN(RADIANS(G1591))*SIN(RADIANS(E1595))+COS(RADIANS(G1591))*COS(RADIANS(E1595))*COS(RADIANS(L1585))))</f>
        <v>0</v>
      </c>
      <c r="M1591">
        <f>IF(DEGREES(ACOS(SIN(RADIANS(G1591))*SIN(RADIANS(E1595))+COS(RADIANS(G1591))*COS(RADIANS(E1595))*COS(RADIANS(M1585))))&gt;90,0,$F$4*$F$5/E1594^2*(SIN(RADIANS(G1591))*SIN(RADIANS(E1595))+COS(RADIANS(G1591))*COS(RADIANS(E1595))*COS(RADIANS(M1585))))</f>
        <v>0</v>
      </c>
      <c r="N1591">
        <f>IF(DEGREES(ACOS(SIN(RADIANS(G1591))*SIN(RADIANS(E1595))+COS(RADIANS(G1591))*COS(RADIANS(E1595))*COS(RADIANS(N1585))))&gt;90,0,$F$4*$F$5/E1594^2*(SIN(RADIANS(G1591))*SIN(RADIANS(E1595))+COS(RADIANS(G1591))*COS(RADIANS(E1595))*COS(RADIANS(N1585))))</f>
        <v>0</v>
      </c>
      <c r="O1591">
        <f>IF(DEGREES(ACOS(SIN(RADIANS(G1591))*SIN(RADIANS(E1595))+COS(RADIANS(G1591))*COS(RADIANS(E1595))*COS(RADIANS(O1585))))&gt;90,0,$F$4*$F$5/E1594^2*(SIN(RADIANS(G1591))*SIN(RADIANS(E1595))+COS(RADIANS(G1591))*COS(RADIANS(E1595))*COS(RADIANS(O1585))))</f>
        <v>0</v>
      </c>
      <c r="P1591">
        <f>IF(DEGREES(ACOS(SIN(RADIANS(G1591))*SIN(RADIANS(E1595))+COS(RADIANS(G1591))*COS(RADIANS(E1595))*COS(RADIANS(P1585))))&gt;90,0,$F$4*$F$5/E1594^2*(SIN(RADIANS(G1591))*SIN(RADIANS(E1595))+COS(RADIANS(G1591))*COS(RADIANS(E1595))*COS(RADIANS(P1585))))</f>
        <v>0</v>
      </c>
      <c r="Q1591">
        <f>IF(DEGREES(ACOS(SIN(RADIANS(G1591))*SIN(RADIANS(E1595))+COS(RADIANS(G1591))*COS(RADIANS(E1595))*COS(RADIANS(Q1585))))&gt;90,0,$F$4*$F$5/E1594^2*(SIN(RADIANS(G1591))*SIN(RADIANS(E1595))+COS(RADIANS(G1591))*COS(RADIANS(E1595))*COS(RADIANS(Q1585))))</f>
        <v>0</v>
      </c>
      <c r="R1591" t="e">
        <f>IF(DEGREES(ACOS(SIN(RADIANS(G1591))*SIN(RADIANS(E1595))+COS(RADIANS(G1591))*COS(RADIANS(E1595))*COS(RADIANS(R1585))))&gt;90,0,$F$4*$F$5/E1594^2*(SIN(RADIANS(G1591))*SIN(RADIANS(E1595))+COS(RADIANS(G1591))*COS(RADIANS(E1595))*COS(RADIANS(R1585))))</f>
        <v>#DIV/0!</v>
      </c>
      <c r="S1591" t="e">
        <f>IF(DEGREES(ACOS(SIN(RADIANS(G1591))*SIN(RADIANS(E1595))+COS(RADIANS(G1591))*COS(RADIANS(E1595))*COS(RADIANS(S1585))))&gt;90,0,$F$4*$F$5/E1594^2*(SIN(RADIANS(G1591))*SIN(RADIANS(E1595))+COS(RADIANS(G1591))*COS(RADIANS(E1595))*COS(RADIANS(S1585))))</f>
        <v>#DIV/0!</v>
      </c>
      <c r="T1591" t="e">
        <f>IF(DEGREES(ACOS(SIN(RADIANS(G1591))*SIN(RADIANS(E1595))+COS(RADIANS(G1591))*COS(RADIANS(E1595))*COS(RADIANS(T1585))))&gt;90,0,$F$4*$F$5/E1594^2*(SIN(RADIANS(G1591))*SIN(RADIANS(E1595))+COS(RADIANS(G1591))*COS(RADIANS(E1595))*COS(RADIANS(T1585))))</f>
        <v>#DIV/0!</v>
      </c>
      <c r="U1591" t="e">
        <f>IF(DEGREES(ACOS(SIN(RADIANS(G1591))*SIN(RADIANS(E1595))+COS(RADIANS(G1591))*COS(RADIANS(E1595))*COS(RADIANS(U1585))))&gt;90,0,$F$4*$F$5/E1594^2*(SIN(RADIANS(G1591))*SIN(RADIANS(E1595))+COS(RADIANS(G1591))*COS(RADIANS(E1595))*COS(RADIANS(U1585))))</f>
        <v>#DIV/0!</v>
      </c>
      <c r="V1591" t="e">
        <f>IF(DEGREES(ACOS(SIN(RADIANS(G1591))*SIN(RADIANS(E1595))+COS(RADIANS(G1591))*COS(RADIANS(E1595))*COS(RADIANS(V1585))))&gt;90,0,$F$4*$F$5/E1594^2*(SIN(RADIANS(G1591))*SIN(RADIANS(E1595))+COS(RADIANS(G1591))*COS(RADIANS(E1595))*COS(RADIANS(V1585))))</f>
        <v>#DIV/0!</v>
      </c>
      <c r="W1591" t="e">
        <f>IF(DEGREES(ACOS(SIN(RADIANS(G1591))*SIN(RADIANS(E1595))+COS(RADIANS(G1591))*COS(RADIANS(E1595))*COS(RADIANS(W1585))))&gt;90,0,$F$4*$F$5/E1594^2*(SIN(RADIANS(G1591))*SIN(RADIANS(E1595))+COS(RADIANS(G1591))*COS(RADIANS(E1595))*COS(RADIANS(W1585))))</f>
        <v>#DIV/0!</v>
      </c>
      <c r="X1591" t="e">
        <f>IF(DEGREES(ACOS(SIN(RADIANS(G1591))*SIN(RADIANS(E1595))+COS(RADIANS(G1591))*COS(RADIANS(E1595))*COS(RADIANS(X1585))))&gt;90,0,$F$4*$F$5/E1594^2*(SIN(RADIANS(G1591))*SIN(RADIANS(E1595))+COS(RADIANS(G1591))*COS(RADIANS(E1595))*COS(RADIANS(X1585))))</f>
        <v>#DIV/0!</v>
      </c>
      <c r="Y1591" t="e">
        <f>IF(DEGREES(ACOS(SIN(RADIANS(G1591))*SIN(RADIANS(E1595))+COS(RADIANS(G1591))*COS(RADIANS(E1595))*COS(RADIANS(Y1585))))&gt;90,0,$F$4*$F$5/E1594^2*(SIN(RADIANS(G1591))*SIN(RADIANS(E1595))+COS(RADIANS(G1591))*COS(RADIANS(E1595))*COS(RADIANS(Y1585))))</f>
        <v>#DIV/0!</v>
      </c>
      <c r="Z1591" t="e">
        <f>IF(DEGREES(ACOS(SIN(RADIANS(G1591))*SIN(RADIANS(E1595))+COS(RADIANS(G1591))*COS(RADIANS(E1595))*COS(RADIANS(Z1585))))&gt;90,0,$F$4*$F$5/E1594^2*(SIN(RADIANS(G1591))*SIN(RADIANS(E1595))+COS(RADIANS(G1591))*COS(RADIANS(E1595))*COS(RADIANS(Z1585))))</f>
        <v>#DIV/0!</v>
      </c>
      <c r="AA1591" t="e">
        <f>IF(DEGREES(ACOS(SIN(RADIANS(G1591))*SIN(RADIANS(E1595))+COS(RADIANS(G1591))*COS(RADIANS(E1595))*COS(RADIANS(AA1585))))&gt;90,0,$F$4*$F$5/E1594^2*(SIN(RADIANS(G1591))*SIN(RADIANS(E1595))+COS(RADIANS(G1591))*COS(RADIANS(E1595))*COS(RADIANS(AA1585))))</f>
        <v>#DIV/0!</v>
      </c>
      <c r="AB1591" t="e">
        <f>IF(DEGREES(ACOS(SIN(RADIANS(G1591))*SIN(RADIANS(E1595))+COS(RADIANS(G1591))*COS(RADIANS(E1595))*COS(RADIANS(AB1585))))&gt;90,0,$F$4*$F$5/E1594^2*(SIN(RADIANS(G1591))*SIN(RADIANS(E1595))+COS(RADIANS(G1591))*COS(RADIANS(E1595))*COS(RADIANS(AB1585))))</f>
        <v>#DIV/0!</v>
      </c>
      <c r="AC1591" t="e">
        <f>IF(DEGREES(ACOS(SIN(RADIANS(G1591))*SIN(RADIANS(E1595))+COS(RADIANS(G1591))*COS(RADIANS(E1595))*COS(RADIANS(AC1585))))&gt;90,0,$F$4*$F$5/E1594^2*(SIN(RADIANS(G1591))*SIN(RADIANS(E1595))+COS(RADIANS(G1591))*COS(RADIANS(E1595))*COS(RADIANS(AC1585))))</f>
        <v>#DIV/0!</v>
      </c>
      <c r="AD1591" t="e">
        <f>IF(DEGREES(ACOS(SIN(RADIANS(G1591))*SIN(RADIANS(E1595))+COS(RADIANS(G1591))*COS(RADIANS(E1595))*COS(RADIANS(AD1585))))&gt;90,0,$F$4*$F$5/E1594^2*(SIN(RADIANS(G1591))*SIN(RADIANS(E1595))+COS(RADIANS(G1591))*COS(RADIANS(E1595))*COS(RADIANS(AD1585))))</f>
        <v>#DIV/0!</v>
      </c>
      <c r="AE1591" t="e">
        <f>IF(DEGREES(ACOS(SIN(RADIANS(G1591))*SIN(RADIANS(E1595))+COS(RADIANS(G1591))*COS(RADIANS(E1595))*COS(RADIANS(AE1585))))&gt;90,0,$F$4*$F$5/E1594^2*(SIN(RADIANS(G1591))*SIN(RADIANS(E1595))+COS(RADIANS(G1591))*COS(RADIANS(E1595))*COS(RADIANS(AE1585))))</f>
        <v>#DIV/0!</v>
      </c>
      <c r="AF1591" t="e">
        <f>IF(DEGREES(ACOS(SIN(RADIANS(G1591))*SIN(RADIANS(E1595))+COS(RADIANS(G1591))*COS(RADIANS(E1595))*COS(RADIANS(AF1585))))&gt;90,0,$F$4*$F$5/E1594^2*(SIN(RADIANS(G1591))*SIN(RADIANS(E1595))+COS(RADIANS(G1591))*COS(RADIANS(E1595))*COS(RADIANS(AF1585))))</f>
        <v>#DIV/0!</v>
      </c>
      <c r="AG1591" t="e">
        <f>IF(DEGREES(ACOS(SIN(RADIANS(G1591))*SIN(RADIANS(E1595))+COS(RADIANS(G1591))*COS(RADIANS(E1595))*COS(RADIANS(AG1585))))&gt;90,0,$F$4*$F$5/E1594^2*(SIN(RADIANS(G1591))*SIN(RADIANS(E1595))+COS(RADIANS(G1591))*COS(RADIANS(E1595))*COS(RADIANS(AG1585))))</f>
        <v>#DIV/0!</v>
      </c>
      <c r="AH1591" t="e">
        <f>IF(DEGREES(ACOS(SIN(RADIANS(G1591))*SIN(RADIANS(E1595))+COS(RADIANS(G1591))*COS(RADIANS(E1595))*COS(RADIANS(AH1585))))&gt;90,0,$F$4*$F$5/E1594^2*(SIN(RADIANS(G1591))*SIN(RADIANS(E1595))+COS(RADIANS(G1591))*COS(RADIANS(E1595))*COS(RADIANS(AH1585))))</f>
        <v>#DIV/0!</v>
      </c>
      <c r="AI1591" t="e">
        <f>IF(DEGREES(ACOS(SIN(RADIANS(G1591))*SIN(RADIANS(E1595))+COS(RADIANS(G1591))*COS(RADIANS(E1595))*COS(RADIANS(AI1585))))&gt;90,0,$F$4*$F$5/E1594^2*(SIN(RADIANS(G1591))*SIN(RADIANS(E1595))+COS(RADIANS(G1591))*COS(RADIANS(E1595))*COS(RADIANS(AI1585))))</f>
        <v>#DIV/0!</v>
      </c>
      <c r="AJ1591" t="e">
        <f>IF(DEGREES(ACOS(SIN(RADIANS(G1591))*SIN(RADIANS(E1595))+COS(RADIANS(G1591))*COS(RADIANS(E1595))*COS(RADIANS(AJ1585))))&gt;90,0,$F$4*$F$5/E1594^2*(SIN(RADIANS(G1591))*SIN(RADIANS(E1595))+COS(RADIANS(G1591))*COS(RADIANS(E1595))*COS(RADIANS(AJ1585))))</f>
        <v>#DIV/0!</v>
      </c>
      <c r="AK1591">
        <f>IF(DEGREES(ACOS(SIN(RADIANS(G1591))*SIN(RADIANS(E1595))+COS(RADIANS(G1591))*COS(RADIANS(E1595))*COS(RADIANS(AK1585))))&gt;90,0,$F$4*$F$5/E1594^2*(SIN(RADIANS(G1591))*SIN(RADIANS(E1595))+COS(RADIANS(G1591))*COS(RADIANS(E1595))*COS(RADIANS(AK1585))))</f>
        <v>0</v>
      </c>
      <c r="AL1591">
        <f>IF(DEGREES(ACOS(SIN(RADIANS(G1591))*SIN(RADIANS(E1595))+COS(RADIANS(G1591))*COS(RADIANS(E1595))*COS(RADIANS(AL1585))))&gt;90,0,$F$4*$F$5/E1594^2*(SIN(RADIANS(G1591))*SIN(RADIANS(E1595))+COS(RADIANS(G1591))*COS(RADIANS(E1595))*COS(RADIANS(AL1585))))</f>
        <v>0</v>
      </c>
      <c r="AM1591">
        <f>IF(DEGREES(ACOS(SIN(RADIANS(G1591))*SIN(RADIANS(E1595))+COS(RADIANS(G1591))*COS(RADIANS(E1595))*COS(RADIANS(AM1585))))&gt;90,0,$F$4*$F$5/E1594^2*(SIN(RADIANS(G1591))*SIN(RADIANS(E1595))+COS(RADIANS(G1591))*COS(RADIANS(E1595))*COS(RADIANS(AM1585))))</f>
        <v>0</v>
      </c>
      <c r="AN1591">
        <f>IF(DEGREES(ACOS(SIN(RADIANS(G1591))*SIN(RADIANS(E1595))+COS(RADIANS(G1591))*COS(RADIANS(E1595))*COS(RADIANS(AN1585))))&gt;90,0,$F$4*$F$5/E1594^2*(SIN(RADIANS(G1591))*SIN(RADIANS(E1595))+COS(RADIANS(G1591))*COS(RADIANS(E1595))*COS(RADIANS(AN1585))))</f>
        <v>0</v>
      </c>
      <c r="AO1591">
        <f>IF(DEGREES(ACOS(SIN(RADIANS(G1591))*SIN(RADIANS(E1595))+COS(RADIANS(G1591))*COS(RADIANS(E1595))*COS(RADIANS(AO1585))))&gt;90,0,$F$4*$F$5/E1594^2*(SIN(RADIANS(G1591))*SIN(RADIANS(E1595))+COS(RADIANS(G1591))*COS(RADIANS(E1595))*COS(RADIANS(AO1585))))</f>
        <v>0</v>
      </c>
      <c r="AP1591">
        <f>IF(DEGREES(ACOS(SIN(RADIANS(G1591))*SIN(RADIANS(E1595))+COS(RADIANS(G1591))*COS(RADIANS(E1595))*COS(RADIANS(AP1585))))&gt;90,0,$F$4*$F$5/E1594^2*(SIN(RADIANS(G1591))*SIN(RADIANS(E1595))+COS(RADIANS(G1591))*COS(RADIANS(E1595))*COS(RADIANS(AP1585))))</f>
        <v>0</v>
      </c>
      <c r="AQ1591">
        <f>IF(DEGREES(ACOS(SIN(RADIANS(G1591))*SIN(RADIANS(E1595))+COS(RADIANS(G1591))*COS(RADIANS(E1595))*COS(RADIANS(AQ1585))))&gt;90,0,$F$4*$F$5/E1594^2*(SIN(RADIANS(G1591))*SIN(RADIANS(E1595))+COS(RADIANS(G1591))*COS(RADIANS(E1595))*COS(RADIANS(AQ1585))))</f>
        <v>0</v>
      </c>
      <c r="AR1591">
        <f>IF(DEGREES(ACOS(SIN(RADIANS(G1591))*SIN(RADIANS(E1595))+COS(RADIANS(G1591))*COS(RADIANS(E1595))*COS(RADIANS(AR1585))))&gt;90,0,$F$4*$F$5/E1594^2*(SIN(RADIANS(G1591))*SIN(RADIANS(E1595))+COS(RADIANS(G1591))*COS(RADIANS(E1595))*COS(RADIANS(AR1585))))</f>
        <v>0</v>
      </c>
    </row>
    <row r="1592" spans="2:44" x14ac:dyDescent="0.5">
      <c r="B1592" s="40" t="s">
        <v>783</v>
      </c>
      <c r="E1592" t="str">
        <f>IF($F$10=0,"N/A",$F$10*(E1587/360)-ROUNDDOWN($F$10*(E1587/360),0))</f>
        <v>N/A</v>
      </c>
      <c r="G1592">
        <v>40</v>
      </c>
      <c r="I1592">
        <f>IF(DEGREES(ACOS(SIN(RADIANS(G1592))*SIN(RADIANS(E1595))+COS(RADIANS(G1592))*COS(RADIANS(E1595))*COS(RADIANS(I1585))))&gt;90,0,$F$4*$F$5/E1594^2*(SIN(RADIANS(G1592))*SIN(RADIANS(E1595))+COS(RADIANS(G1592))*COS(RADIANS(E1595))*COS(RADIANS(I1585))))</f>
        <v>0</v>
      </c>
      <c r="J1592">
        <f>IF(DEGREES(ACOS(SIN(RADIANS(G1592))*SIN(RADIANS(E1595))+COS(RADIANS(G1592))*COS(RADIANS(E1595))*COS(RADIANS(J1585))))&gt;90,0,$F$4*$F$5/E1594^2*(SIN(RADIANS(G1592))*SIN(RADIANS(E1595))+COS(RADIANS(G1592))*COS(RADIANS(E1595))*COS(RADIANS(J1585))))</f>
        <v>0</v>
      </c>
      <c r="K1592">
        <f>IF(DEGREES(ACOS(SIN(RADIANS(G1592))*SIN(RADIANS(E1595))+COS(RADIANS(G1592))*COS(RADIANS(E1595))*COS(RADIANS(K1585))))&gt;90,0,$F$4*$F$5/E1594^2*(SIN(RADIANS(G1592))*SIN(RADIANS(E1595))+COS(RADIANS(G1592))*COS(RADIANS(E1595))*COS(RADIANS(K1585))))</f>
        <v>0</v>
      </c>
      <c r="L1592">
        <f>IF(DEGREES(ACOS(SIN(RADIANS(G1592))*SIN(RADIANS(E1595))+COS(RADIANS(G1592))*COS(RADIANS(E1595))*COS(RADIANS(L1585))))&gt;90,0,$F$4*$F$5/E1594^2*(SIN(RADIANS(G1592))*SIN(RADIANS(E1595))+COS(RADIANS(G1592))*COS(RADIANS(E1595))*COS(RADIANS(L1585))))</f>
        <v>0</v>
      </c>
      <c r="M1592">
        <f>IF(DEGREES(ACOS(SIN(RADIANS(G1592))*SIN(RADIANS(E1595))+COS(RADIANS(G1592))*COS(RADIANS(E1595))*COS(RADIANS(M1585))))&gt;90,0,$F$4*$F$5/E1594^2*(SIN(RADIANS(G1592))*SIN(RADIANS(E1595))+COS(RADIANS(G1592))*COS(RADIANS(E1595))*COS(RADIANS(M1585))))</f>
        <v>0</v>
      </c>
      <c r="N1592">
        <f>IF(DEGREES(ACOS(SIN(RADIANS(G1592))*SIN(RADIANS(E1595))+COS(RADIANS(G1592))*COS(RADIANS(E1595))*COS(RADIANS(N1585))))&gt;90,0,$F$4*$F$5/E1594^2*(SIN(RADIANS(G1592))*SIN(RADIANS(E1595))+COS(RADIANS(G1592))*COS(RADIANS(E1595))*COS(RADIANS(N1585))))</f>
        <v>0</v>
      </c>
      <c r="O1592">
        <f>IF(DEGREES(ACOS(SIN(RADIANS(G1592))*SIN(RADIANS(E1595))+COS(RADIANS(G1592))*COS(RADIANS(E1595))*COS(RADIANS(O1585))))&gt;90,0,$F$4*$F$5/E1594^2*(SIN(RADIANS(G1592))*SIN(RADIANS(E1595))+COS(RADIANS(G1592))*COS(RADIANS(E1595))*COS(RADIANS(O1585))))</f>
        <v>0</v>
      </c>
      <c r="P1592">
        <f>IF(DEGREES(ACOS(SIN(RADIANS(G1592))*SIN(RADIANS(E1595))+COS(RADIANS(G1592))*COS(RADIANS(E1595))*COS(RADIANS(P1585))))&gt;90,0,$F$4*$F$5/E1594^2*(SIN(RADIANS(G1592))*SIN(RADIANS(E1595))+COS(RADIANS(G1592))*COS(RADIANS(E1595))*COS(RADIANS(P1585))))</f>
        <v>0</v>
      </c>
      <c r="Q1592">
        <f>IF(DEGREES(ACOS(SIN(RADIANS(G1592))*SIN(RADIANS(E1595))+COS(RADIANS(G1592))*COS(RADIANS(E1595))*COS(RADIANS(Q1585))))&gt;90,0,$F$4*$F$5/E1594^2*(SIN(RADIANS(G1592))*SIN(RADIANS(E1595))+COS(RADIANS(G1592))*COS(RADIANS(E1595))*COS(RADIANS(Q1585))))</f>
        <v>0</v>
      </c>
      <c r="R1592" t="e">
        <f>IF(DEGREES(ACOS(SIN(RADIANS(G1592))*SIN(RADIANS(E1595))+COS(RADIANS(G1592))*COS(RADIANS(E1595))*COS(RADIANS(R1585))))&gt;90,0,$F$4*$F$5/E1594^2*(SIN(RADIANS(G1592))*SIN(RADIANS(E1595))+COS(RADIANS(G1592))*COS(RADIANS(E1595))*COS(RADIANS(R1585))))</f>
        <v>#DIV/0!</v>
      </c>
      <c r="S1592" t="e">
        <f>IF(DEGREES(ACOS(SIN(RADIANS(G1592))*SIN(RADIANS(E1595))+COS(RADIANS(G1592))*COS(RADIANS(E1595))*COS(RADIANS(S1585))))&gt;90,0,$F$4*$F$5/E1594^2*(SIN(RADIANS(G1592))*SIN(RADIANS(E1595))+COS(RADIANS(G1592))*COS(RADIANS(E1595))*COS(RADIANS(S1585))))</f>
        <v>#DIV/0!</v>
      </c>
      <c r="T1592" t="e">
        <f>IF(DEGREES(ACOS(SIN(RADIANS(G1592))*SIN(RADIANS(E1595))+COS(RADIANS(G1592))*COS(RADIANS(E1595))*COS(RADIANS(T1585))))&gt;90,0,$F$4*$F$5/E1594^2*(SIN(RADIANS(G1592))*SIN(RADIANS(E1595))+COS(RADIANS(G1592))*COS(RADIANS(E1595))*COS(RADIANS(T1585))))</f>
        <v>#DIV/0!</v>
      </c>
      <c r="U1592" t="e">
        <f>IF(DEGREES(ACOS(SIN(RADIANS(G1592))*SIN(RADIANS(E1595))+COS(RADIANS(G1592))*COS(RADIANS(E1595))*COS(RADIANS(U1585))))&gt;90,0,$F$4*$F$5/E1594^2*(SIN(RADIANS(G1592))*SIN(RADIANS(E1595))+COS(RADIANS(G1592))*COS(RADIANS(E1595))*COS(RADIANS(U1585))))</f>
        <v>#DIV/0!</v>
      </c>
      <c r="V1592" t="e">
        <f>IF(DEGREES(ACOS(SIN(RADIANS(G1592))*SIN(RADIANS(E1595))+COS(RADIANS(G1592))*COS(RADIANS(E1595))*COS(RADIANS(V1585))))&gt;90,0,$F$4*$F$5/E1594^2*(SIN(RADIANS(G1592))*SIN(RADIANS(E1595))+COS(RADIANS(G1592))*COS(RADIANS(E1595))*COS(RADIANS(V1585))))</f>
        <v>#DIV/0!</v>
      </c>
      <c r="W1592" t="e">
        <f>IF(DEGREES(ACOS(SIN(RADIANS(G1592))*SIN(RADIANS(E1595))+COS(RADIANS(G1592))*COS(RADIANS(E1595))*COS(RADIANS(W1585))))&gt;90,0,$F$4*$F$5/E1594^2*(SIN(RADIANS(G1592))*SIN(RADIANS(E1595))+COS(RADIANS(G1592))*COS(RADIANS(E1595))*COS(RADIANS(W1585))))</f>
        <v>#DIV/0!</v>
      </c>
      <c r="X1592" t="e">
        <f>IF(DEGREES(ACOS(SIN(RADIANS(G1592))*SIN(RADIANS(E1595))+COS(RADIANS(G1592))*COS(RADIANS(E1595))*COS(RADIANS(X1585))))&gt;90,0,$F$4*$F$5/E1594^2*(SIN(RADIANS(G1592))*SIN(RADIANS(E1595))+COS(RADIANS(G1592))*COS(RADIANS(E1595))*COS(RADIANS(X1585))))</f>
        <v>#DIV/0!</v>
      </c>
      <c r="Y1592" t="e">
        <f>IF(DEGREES(ACOS(SIN(RADIANS(G1592))*SIN(RADIANS(E1595))+COS(RADIANS(G1592))*COS(RADIANS(E1595))*COS(RADIANS(Y1585))))&gt;90,0,$F$4*$F$5/E1594^2*(SIN(RADIANS(G1592))*SIN(RADIANS(E1595))+COS(RADIANS(G1592))*COS(RADIANS(E1595))*COS(RADIANS(Y1585))))</f>
        <v>#DIV/0!</v>
      </c>
      <c r="Z1592" t="e">
        <f>IF(DEGREES(ACOS(SIN(RADIANS(G1592))*SIN(RADIANS(E1595))+COS(RADIANS(G1592))*COS(RADIANS(E1595))*COS(RADIANS(Z1585))))&gt;90,0,$F$4*$F$5/E1594^2*(SIN(RADIANS(G1592))*SIN(RADIANS(E1595))+COS(RADIANS(G1592))*COS(RADIANS(E1595))*COS(RADIANS(Z1585))))</f>
        <v>#DIV/0!</v>
      </c>
      <c r="AA1592" t="e">
        <f>IF(DEGREES(ACOS(SIN(RADIANS(G1592))*SIN(RADIANS(E1595))+COS(RADIANS(G1592))*COS(RADIANS(E1595))*COS(RADIANS(AA1585))))&gt;90,0,$F$4*$F$5/E1594^2*(SIN(RADIANS(G1592))*SIN(RADIANS(E1595))+COS(RADIANS(G1592))*COS(RADIANS(E1595))*COS(RADIANS(AA1585))))</f>
        <v>#DIV/0!</v>
      </c>
      <c r="AB1592" t="e">
        <f>IF(DEGREES(ACOS(SIN(RADIANS(G1592))*SIN(RADIANS(E1595))+COS(RADIANS(G1592))*COS(RADIANS(E1595))*COS(RADIANS(AB1585))))&gt;90,0,$F$4*$F$5/E1594^2*(SIN(RADIANS(G1592))*SIN(RADIANS(E1595))+COS(RADIANS(G1592))*COS(RADIANS(E1595))*COS(RADIANS(AB1585))))</f>
        <v>#DIV/0!</v>
      </c>
      <c r="AC1592" t="e">
        <f>IF(DEGREES(ACOS(SIN(RADIANS(G1592))*SIN(RADIANS(E1595))+COS(RADIANS(G1592))*COS(RADIANS(E1595))*COS(RADIANS(AC1585))))&gt;90,0,$F$4*$F$5/E1594^2*(SIN(RADIANS(G1592))*SIN(RADIANS(E1595))+COS(RADIANS(G1592))*COS(RADIANS(E1595))*COS(RADIANS(AC1585))))</f>
        <v>#DIV/0!</v>
      </c>
      <c r="AD1592" t="e">
        <f>IF(DEGREES(ACOS(SIN(RADIANS(G1592))*SIN(RADIANS(E1595))+COS(RADIANS(G1592))*COS(RADIANS(E1595))*COS(RADIANS(AD1585))))&gt;90,0,$F$4*$F$5/E1594^2*(SIN(RADIANS(G1592))*SIN(RADIANS(E1595))+COS(RADIANS(G1592))*COS(RADIANS(E1595))*COS(RADIANS(AD1585))))</f>
        <v>#DIV/0!</v>
      </c>
      <c r="AE1592" t="e">
        <f>IF(DEGREES(ACOS(SIN(RADIANS(G1592))*SIN(RADIANS(E1595))+COS(RADIANS(G1592))*COS(RADIANS(E1595))*COS(RADIANS(AE1585))))&gt;90,0,$F$4*$F$5/E1594^2*(SIN(RADIANS(G1592))*SIN(RADIANS(E1595))+COS(RADIANS(G1592))*COS(RADIANS(E1595))*COS(RADIANS(AE1585))))</f>
        <v>#DIV/0!</v>
      </c>
      <c r="AF1592" t="e">
        <f>IF(DEGREES(ACOS(SIN(RADIANS(G1592))*SIN(RADIANS(E1595))+COS(RADIANS(G1592))*COS(RADIANS(E1595))*COS(RADIANS(AF1585))))&gt;90,0,$F$4*$F$5/E1594^2*(SIN(RADIANS(G1592))*SIN(RADIANS(E1595))+COS(RADIANS(G1592))*COS(RADIANS(E1595))*COS(RADIANS(AF1585))))</f>
        <v>#DIV/0!</v>
      </c>
      <c r="AG1592" t="e">
        <f>IF(DEGREES(ACOS(SIN(RADIANS(G1592))*SIN(RADIANS(E1595))+COS(RADIANS(G1592))*COS(RADIANS(E1595))*COS(RADIANS(AG1585))))&gt;90,0,$F$4*$F$5/E1594^2*(SIN(RADIANS(G1592))*SIN(RADIANS(E1595))+COS(RADIANS(G1592))*COS(RADIANS(E1595))*COS(RADIANS(AG1585))))</f>
        <v>#DIV/0!</v>
      </c>
      <c r="AH1592" t="e">
        <f>IF(DEGREES(ACOS(SIN(RADIANS(G1592))*SIN(RADIANS(E1595))+COS(RADIANS(G1592))*COS(RADIANS(E1595))*COS(RADIANS(AH1585))))&gt;90,0,$F$4*$F$5/E1594^2*(SIN(RADIANS(G1592))*SIN(RADIANS(E1595))+COS(RADIANS(G1592))*COS(RADIANS(E1595))*COS(RADIANS(AH1585))))</f>
        <v>#DIV/0!</v>
      </c>
      <c r="AI1592" t="e">
        <f>IF(DEGREES(ACOS(SIN(RADIANS(G1592))*SIN(RADIANS(E1595))+COS(RADIANS(G1592))*COS(RADIANS(E1595))*COS(RADIANS(AI1585))))&gt;90,0,$F$4*$F$5/E1594^2*(SIN(RADIANS(G1592))*SIN(RADIANS(E1595))+COS(RADIANS(G1592))*COS(RADIANS(E1595))*COS(RADIANS(AI1585))))</f>
        <v>#DIV/0!</v>
      </c>
      <c r="AJ1592" t="e">
        <f>IF(DEGREES(ACOS(SIN(RADIANS(G1592))*SIN(RADIANS(E1595))+COS(RADIANS(G1592))*COS(RADIANS(E1595))*COS(RADIANS(AJ1585))))&gt;90,0,$F$4*$F$5/E1594^2*(SIN(RADIANS(G1592))*SIN(RADIANS(E1595))+COS(RADIANS(G1592))*COS(RADIANS(E1595))*COS(RADIANS(AJ1585))))</f>
        <v>#DIV/0!</v>
      </c>
      <c r="AK1592">
        <f>IF(DEGREES(ACOS(SIN(RADIANS(G1592))*SIN(RADIANS(E1595))+COS(RADIANS(G1592))*COS(RADIANS(E1595))*COS(RADIANS(AK1585))))&gt;90,0,$F$4*$F$5/E1594^2*(SIN(RADIANS(G1592))*SIN(RADIANS(E1595))+COS(RADIANS(G1592))*COS(RADIANS(E1595))*COS(RADIANS(AK1585))))</f>
        <v>0</v>
      </c>
      <c r="AL1592">
        <f>IF(DEGREES(ACOS(SIN(RADIANS(G1592))*SIN(RADIANS(E1595))+COS(RADIANS(G1592))*COS(RADIANS(E1595))*COS(RADIANS(AL1585))))&gt;90,0,$F$4*$F$5/E1594^2*(SIN(RADIANS(G1592))*SIN(RADIANS(E1595))+COS(RADIANS(G1592))*COS(RADIANS(E1595))*COS(RADIANS(AL1585))))</f>
        <v>0</v>
      </c>
      <c r="AM1592">
        <f>IF(DEGREES(ACOS(SIN(RADIANS(G1592))*SIN(RADIANS(E1595))+COS(RADIANS(G1592))*COS(RADIANS(E1595))*COS(RADIANS(AM1585))))&gt;90,0,$F$4*$F$5/E1594^2*(SIN(RADIANS(G1592))*SIN(RADIANS(E1595))+COS(RADIANS(G1592))*COS(RADIANS(E1595))*COS(RADIANS(AM1585))))</f>
        <v>0</v>
      </c>
      <c r="AN1592">
        <f>IF(DEGREES(ACOS(SIN(RADIANS(G1592))*SIN(RADIANS(E1595))+COS(RADIANS(G1592))*COS(RADIANS(E1595))*COS(RADIANS(AN1585))))&gt;90,0,$F$4*$F$5/E1594^2*(SIN(RADIANS(G1592))*SIN(RADIANS(E1595))+COS(RADIANS(G1592))*COS(RADIANS(E1595))*COS(RADIANS(AN1585))))</f>
        <v>0</v>
      </c>
      <c r="AO1592">
        <f>IF(DEGREES(ACOS(SIN(RADIANS(G1592))*SIN(RADIANS(E1595))+COS(RADIANS(G1592))*COS(RADIANS(E1595))*COS(RADIANS(AO1585))))&gt;90,0,$F$4*$F$5/E1594^2*(SIN(RADIANS(G1592))*SIN(RADIANS(E1595))+COS(RADIANS(G1592))*COS(RADIANS(E1595))*COS(RADIANS(AO1585))))</f>
        <v>0</v>
      </c>
      <c r="AP1592">
        <f>IF(DEGREES(ACOS(SIN(RADIANS(G1592))*SIN(RADIANS(E1595))+COS(RADIANS(G1592))*COS(RADIANS(E1595))*COS(RADIANS(AP1585))))&gt;90,0,$F$4*$F$5/E1594^2*(SIN(RADIANS(G1592))*SIN(RADIANS(E1595))+COS(RADIANS(G1592))*COS(RADIANS(E1595))*COS(RADIANS(AP1585))))</f>
        <v>0</v>
      </c>
      <c r="AQ1592">
        <f>IF(DEGREES(ACOS(SIN(RADIANS(G1592))*SIN(RADIANS(E1595))+COS(RADIANS(G1592))*COS(RADIANS(E1595))*COS(RADIANS(AQ1585))))&gt;90,0,$F$4*$F$5/E1594^2*(SIN(RADIANS(G1592))*SIN(RADIANS(E1595))+COS(RADIANS(G1592))*COS(RADIANS(E1595))*COS(RADIANS(AQ1585))))</f>
        <v>0</v>
      </c>
      <c r="AR1592">
        <f>IF(DEGREES(ACOS(SIN(RADIANS(G1592))*SIN(RADIANS(E1595))+COS(RADIANS(G1592))*COS(RADIANS(E1595))*COS(RADIANS(AR1585))))&gt;90,0,$F$4*$F$5/E1594^2*(SIN(RADIANS(G1592))*SIN(RADIANS(E1595))+COS(RADIANS(G1592))*COS(RADIANS(E1595))*COS(RADIANS(AR1585))))</f>
        <v>0</v>
      </c>
    </row>
    <row r="1593" spans="2:44" x14ac:dyDescent="0.5">
      <c r="B1593" s="40" t="s">
        <v>784</v>
      </c>
      <c r="E1593" t="str">
        <f>IF($F$10=0,"N/A",E1592*$F$11/$F$10)</f>
        <v>N/A</v>
      </c>
      <c r="G1593">
        <v>30</v>
      </c>
      <c r="I1593">
        <f>IF(DEGREES(ACOS(SIN(RADIANS(G1593))*SIN(RADIANS(E1595))+COS(RADIANS(G1593))*COS(RADIANS(E1595))*COS(RADIANS(I1585))))&gt;90,0,$F$4*$F$5/E1594^2*(SIN(RADIANS(G1593))*SIN(RADIANS(E1595))+COS(RADIANS(G1593))*COS(RADIANS(E1595))*COS(RADIANS(I1585))))</f>
        <v>0</v>
      </c>
      <c r="J1593">
        <f>IF(DEGREES(ACOS(SIN(RADIANS(G1593))*SIN(RADIANS(E1595))+COS(RADIANS(G1593))*COS(RADIANS(E1595))*COS(RADIANS(J1585))))&gt;90,0,$F$4*$F$5/E1594^2*(SIN(RADIANS(G1593))*SIN(RADIANS(E1595))+COS(RADIANS(G1593))*COS(RADIANS(E1595))*COS(RADIANS(J1585))))</f>
        <v>0</v>
      </c>
      <c r="K1593">
        <f>IF(DEGREES(ACOS(SIN(RADIANS(G1593))*SIN(RADIANS(E1595))+COS(RADIANS(G1593))*COS(RADIANS(E1595))*COS(RADIANS(K1585))))&gt;90,0,$F$4*$F$5/E1594^2*(SIN(RADIANS(G1593))*SIN(RADIANS(E1595))+COS(RADIANS(G1593))*COS(RADIANS(E1595))*COS(RADIANS(K1585))))</f>
        <v>0</v>
      </c>
      <c r="L1593">
        <f>IF(DEGREES(ACOS(SIN(RADIANS(G1593))*SIN(RADIANS(E1595))+COS(RADIANS(G1593))*COS(RADIANS(E1595))*COS(RADIANS(L1585))))&gt;90,0,$F$4*$F$5/E1594^2*(SIN(RADIANS(G1593))*SIN(RADIANS(E1595))+COS(RADIANS(G1593))*COS(RADIANS(E1595))*COS(RADIANS(L1585))))</f>
        <v>0</v>
      </c>
      <c r="M1593">
        <f>IF(DEGREES(ACOS(SIN(RADIANS(G1593))*SIN(RADIANS(E1595))+COS(RADIANS(G1593))*COS(RADIANS(E1595))*COS(RADIANS(M1585))))&gt;90,0,$F$4*$F$5/E1594^2*(SIN(RADIANS(G1593))*SIN(RADIANS(E1595))+COS(RADIANS(G1593))*COS(RADIANS(E1595))*COS(RADIANS(M1585))))</f>
        <v>0</v>
      </c>
      <c r="N1593">
        <f>IF(DEGREES(ACOS(SIN(RADIANS(G1593))*SIN(RADIANS(E1595))+COS(RADIANS(G1593))*COS(RADIANS(E1595))*COS(RADIANS(N1585))))&gt;90,0,$F$4*$F$5/E1594^2*(SIN(RADIANS(G1593))*SIN(RADIANS(E1595))+COS(RADIANS(G1593))*COS(RADIANS(E1595))*COS(RADIANS(N1585))))</f>
        <v>0</v>
      </c>
      <c r="O1593">
        <f>IF(DEGREES(ACOS(SIN(RADIANS(G1593))*SIN(RADIANS(E1595))+COS(RADIANS(G1593))*COS(RADIANS(E1595))*COS(RADIANS(O1585))))&gt;90,0,$F$4*$F$5/E1594^2*(SIN(RADIANS(G1593))*SIN(RADIANS(E1595))+COS(RADIANS(G1593))*COS(RADIANS(E1595))*COS(RADIANS(O1585))))</f>
        <v>0</v>
      </c>
      <c r="P1593">
        <f>IF(DEGREES(ACOS(SIN(RADIANS(G1593))*SIN(RADIANS(E1595))+COS(RADIANS(G1593))*COS(RADIANS(E1595))*COS(RADIANS(P1585))))&gt;90,0,$F$4*$F$5/E1594^2*(SIN(RADIANS(G1593))*SIN(RADIANS(E1595))+COS(RADIANS(G1593))*COS(RADIANS(E1595))*COS(RADIANS(P1585))))</f>
        <v>0</v>
      </c>
      <c r="Q1593">
        <f>IF(DEGREES(ACOS(SIN(RADIANS(G1593))*SIN(RADIANS(E1595))+COS(RADIANS(G1593))*COS(RADIANS(E1595))*COS(RADIANS(Q1585))))&gt;90,0,$F$4*$F$5/E1594^2*(SIN(RADIANS(G1593))*SIN(RADIANS(E1595))+COS(RADIANS(G1593))*COS(RADIANS(E1595))*COS(RADIANS(Q1585))))</f>
        <v>0</v>
      </c>
      <c r="R1593" t="e">
        <f>IF(DEGREES(ACOS(SIN(RADIANS(G1593))*SIN(RADIANS(E1595))+COS(RADIANS(G1593))*COS(RADIANS(E1595))*COS(RADIANS(R1585))))&gt;90,0,$F$4*$F$5/E1594^2*(SIN(RADIANS(G1593))*SIN(RADIANS(E1595))+COS(RADIANS(G1593))*COS(RADIANS(E1595))*COS(RADIANS(R1585))))</f>
        <v>#DIV/0!</v>
      </c>
      <c r="S1593" t="e">
        <f>IF(DEGREES(ACOS(SIN(RADIANS(G1593))*SIN(RADIANS(E1595))+COS(RADIANS(G1593))*COS(RADIANS(E1595))*COS(RADIANS(S1585))))&gt;90,0,$F$4*$F$5/E1594^2*(SIN(RADIANS(G1593))*SIN(RADIANS(E1595))+COS(RADIANS(G1593))*COS(RADIANS(E1595))*COS(RADIANS(S1585))))</f>
        <v>#DIV/0!</v>
      </c>
      <c r="T1593" t="e">
        <f>IF(DEGREES(ACOS(SIN(RADIANS(G1593))*SIN(RADIANS(E1595))+COS(RADIANS(G1593))*COS(RADIANS(E1595))*COS(RADIANS(T1585))))&gt;90,0,$F$4*$F$5/E1594^2*(SIN(RADIANS(G1593))*SIN(RADIANS(E1595))+COS(RADIANS(G1593))*COS(RADIANS(E1595))*COS(RADIANS(T1585))))</f>
        <v>#DIV/0!</v>
      </c>
      <c r="U1593" t="e">
        <f>IF(DEGREES(ACOS(SIN(RADIANS(G1593))*SIN(RADIANS(E1595))+COS(RADIANS(G1593))*COS(RADIANS(E1595))*COS(RADIANS(U1585))))&gt;90,0,$F$4*$F$5/E1594^2*(SIN(RADIANS(G1593))*SIN(RADIANS(E1595))+COS(RADIANS(G1593))*COS(RADIANS(E1595))*COS(RADIANS(U1585))))</f>
        <v>#DIV/0!</v>
      </c>
      <c r="V1593" t="e">
        <f>IF(DEGREES(ACOS(SIN(RADIANS(G1593))*SIN(RADIANS(E1595))+COS(RADIANS(G1593))*COS(RADIANS(E1595))*COS(RADIANS(V1585))))&gt;90,0,$F$4*$F$5/E1594^2*(SIN(RADIANS(G1593))*SIN(RADIANS(E1595))+COS(RADIANS(G1593))*COS(RADIANS(E1595))*COS(RADIANS(V1585))))</f>
        <v>#DIV/0!</v>
      </c>
      <c r="W1593" t="e">
        <f>IF(DEGREES(ACOS(SIN(RADIANS(G1593))*SIN(RADIANS(E1595))+COS(RADIANS(G1593))*COS(RADIANS(E1595))*COS(RADIANS(W1585))))&gt;90,0,$F$4*$F$5/E1594^2*(SIN(RADIANS(G1593))*SIN(RADIANS(E1595))+COS(RADIANS(G1593))*COS(RADIANS(E1595))*COS(RADIANS(W1585))))</f>
        <v>#DIV/0!</v>
      </c>
      <c r="X1593" t="e">
        <f>IF(DEGREES(ACOS(SIN(RADIANS(G1593))*SIN(RADIANS(E1595))+COS(RADIANS(G1593))*COS(RADIANS(E1595))*COS(RADIANS(X1585))))&gt;90,0,$F$4*$F$5/E1594^2*(SIN(RADIANS(G1593))*SIN(RADIANS(E1595))+COS(RADIANS(G1593))*COS(RADIANS(E1595))*COS(RADIANS(X1585))))</f>
        <v>#DIV/0!</v>
      </c>
      <c r="Y1593" t="e">
        <f>IF(DEGREES(ACOS(SIN(RADIANS(G1593))*SIN(RADIANS(E1595))+COS(RADIANS(G1593))*COS(RADIANS(E1595))*COS(RADIANS(Y1585))))&gt;90,0,$F$4*$F$5/E1594^2*(SIN(RADIANS(G1593))*SIN(RADIANS(E1595))+COS(RADIANS(G1593))*COS(RADIANS(E1595))*COS(RADIANS(Y1585))))</f>
        <v>#DIV/0!</v>
      </c>
      <c r="Z1593" t="e">
        <f>IF(DEGREES(ACOS(SIN(RADIANS(G1593))*SIN(RADIANS(E1595))+COS(RADIANS(G1593))*COS(RADIANS(E1595))*COS(RADIANS(Z1585))))&gt;90,0,$F$4*$F$5/E1594^2*(SIN(RADIANS(G1593))*SIN(RADIANS(E1595))+COS(RADIANS(G1593))*COS(RADIANS(E1595))*COS(RADIANS(Z1585))))</f>
        <v>#DIV/0!</v>
      </c>
      <c r="AA1593" t="e">
        <f>IF(DEGREES(ACOS(SIN(RADIANS(G1593))*SIN(RADIANS(E1595))+COS(RADIANS(G1593))*COS(RADIANS(E1595))*COS(RADIANS(AA1585))))&gt;90,0,$F$4*$F$5/E1594^2*(SIN(RADIANS(G1593))*SIN(RADIANS(E1595))+COS(RADIANS(G1593))*COS(RADIANS(E1595))*COS(RADIANS(AA1585))))</f>
        <v>#DIV/0!</v>
      </c>
      <c r="AB1593" t="e">
        <f>IF(DEGREES(ACOS(SIN(RADIANS(G1593))*SIN(RADIANS(E1595))+COS(RADIANS(G1593))*COS(RADIANS(E1595))*COS(RADIANS(AB1585))))&gt;90,0,$F$4*$F$5/E1594^2*(SIN(RADIANS(G1593))*SIN(RADIANS(E1595))+COS(RADIANS(G1593))*COS(RADIANS(E1595))*COS(RADIANS(AB1585))))</f>
        <v>#DIV/0!</v>
      </c>
      <c r="AC1593" t="e">
        <f>IF(DEGREES(ACOS(SIN(RADIANS(G1593))*SIN(RADIANS(E1595))+COS(RADIANS(G1593))*COS(RADIANS(E1595))*COS(RADIANS(AC1585))))&gt;90,0,$F$4*$F$5/E1594^2*(SIN(RADIANS(G1593))*SIN(RADIANS(E1595))+COS(RADIANS(G1593))*COS(RADIANS(E1595))*COS(RADIANS(AC1585))))</f>
        <v>#DIV/0!</v>
      </c>
      <c r="AD1593" t="e">
        <f>IF(DEGREES(ACOS(SIN(RADIANS(G1593))*SIN(RADIANS(E1595))+COS(RADIANS(G1593))*COS(RADIANS(E1595))*COS(RADIANS(AD1585))))&gt;90,0,$F$4*$F$5/E1594^2*(SIN(RADIANS(G1593))*SIN(RADIANS(E1595))+COS(RADIANS(G1593))*COS(RADIANS(E1595))*COS(RADIANS(AD1585))))</f>
        <v>#DIV/0!</v>
      </c>
      <c r="AE1593" t="e">
        <f>IF(DEGREES(ACOS(SIN(RADIANS(G1593))*SIN(RADIANS(E1595))+COS(RADIANS(G1593))*COS(RADIANS(E1595))*COS(RADIANS(AE1585))))&gt;90,0,$F$4*$F$5/E1594^2*(SIN(RADIANS(G1593))*SIN(RADIANS(E1595))+COS(RADIANS(G1593))*COS(RADIANS(E1595))*COS(RADIANS(AE1585))))</f>
        <v>#DIV/0!</v>
      </c>
      <c r="AF1593" t="e">
        <f>IF(DEGREES(ACOS(SIN(RADIANS(G1593))*SIN(RADIANS(E1595))+COS(RADIANS(G1593))*COS(RADIANS(E1595))*COS(RADIANS(AF1585))))&gt;90,0,$F$4*$F$5/E1594^2*(SIN(RADIANS(G1593))*SIN(RADIANS(E1595))+COS(RADIANS(G1593))*COS(RADIANS(E1595))*COS(RADIANS(AF1585))))</f>
        <v>#DIV/0!</v>
      </c>
      <c r="AG1593" t="e">
        <f>IF(DEGREES(ACOS(SIN(RADIANS(G1593))*SIN(RADIANS(E1595))+COS(RADIANS(G1593))*COS(RADIANS(E1595))*COS(RADIANS(AG1585))))&gt;90,0,$F$4*$F$5/E1594^2*(SIN(RADIANS(G1593))*SIN(RADIANS(E1595))+COS(RADIANS(G1593))*COS(RADIANS(E1595))*COS(RADIANS(AG1585))))</f>
        <v>#DIV/0!</v>
      </c>
      <c r="AH1593" t="e">
        <f>IF(DEGREES(ACOS(SIN(RADIANS(G1593))*SIN(RADIANS(E1595))+COS(RADIANS(G1593))*COS(RADIANS(E1595))*COS(RADIANS(AH1585))))&gt;90,0,$F$4*$F$5/E1594^2*(SIN(RADIANS(G1593))*SIN(RADIANS(E1595))+COS(RADIANS(G1593))*COS(RADIANS(E1595))*COS(RADIANS(AH1585))))</f>
        <v>#DIV/0!</v>
      </c>
      <c r="AI1593" t="e">
        <f>IF(DEGREES(ACOS(SIN(RADIANS(G1593))*SIN(RADIANS(E1595))+COS(RADIANS(G1593))*COS(RADIANS(E1595))*COS(RADIANS(AI1585))))&gt;90,0,$F$4*$F$5/E1594^2*(SIN(RADIANS(G1593))*SIN(RADIANS(E1595))+COS(RADIANS(G1593))*COS(RADIANS(E1595))*COS(RADIANS(AI1585))))</f>
        <v>#DIV/0!</v>
      </c>
      <c r="AJ1593" t="e">
        <f>IF(DEGREES(ACOS(SIN(RADIANS(G1593))*SIN(RADIANS(E1595))+COS(RADIANS(G1593))*COS(RADIANS(E1595))*COS(RADIANS(AJ1585))))&gt;90,0,$F$4*$F$5/E1594^2*(SIN(RADIANS(G1593))*SIN(RADIANS(E1595))+COS(RADIANS(G1593))*COS(RADIANS(E1595))*COS(RADIANS(AJ1585))))</f>
        <v>#DIV/0!</v>
      </c>
      <c r="AK1593">
        <f>IF(DEGREES(ACOS(SIN(RADIANS(G1593))*SIN(RADIANS(E1595))+COS(RADIANS(G1593))*COS(RADIANS(E1595))*COS(RADIANS(AK1585))))&gt;90,0,$F$4*$F$5/E1594^2*(SIN(RADIANS(G1593))*SIN(RADIANS(E1595))+COS(RADIANS(G1593))*COS(RADIANS(E1595))*COS(RADIANS(AK1585))))</f>
        <v>0</v>
      </c>
      <c r="AL1593">
        <f>IF(DEGREES(ACOS(SIN(RADIANS(G1593))*SIN(RADIANS(E1595))+COS(RADIANS(G1593))*COS(RADIANS(E1595))*COS(RADIANS(AL1585))))&gt;90,0,$F$4*$F$5/E1594^2*(SIN(RADIANS(G1593))*SIN(RADIANS(E1595))+COS(RADIANS(G1593))*COS(RADIANS(E1595))*COS(RADIANS(AL1585))))</f>
        <v>0</v>
      </c>
      <c r="AM1593">
        <f>IF(DEGREES(ACOS(SIN(RADIANS(G1593))*SIN(RADIANS(E1595))+COS(RADIANS(G1593))*COS(RADIANS(E1595))*COS(RADIANS(AM1585))))&gt;90,0,$F$4*$F$5/E1594^2*(SIN(RADIANS(G1593))*SIN(RADIANS(E1595))+COS(RADIANS(G1593))*COS(RADIANS(E1595))*COS(RADIANS(AM1585))))</f>
        <v>0</v>
      </c>
      <c r="AN1593">
        <f>IF(DEGREES(ACOS(SIN(RADIANS(G1593))*SIN(RADIANS(E1595))+COS(RADIANS(G1593))*COS(RADIANS(E1595))*COS(RADIANS(AN1585))))&gt;90,0,$F$4*$F$5/E1594^2*(SIN(RADIANS(G1593))*SIN(RADIANS(E1595))+COS(RADIANS(G1593))*COS(RADIANS(E1595))*COS(RADIANS(AN1585))))</f>
        <v>0</v>
      </c>
      <c r="AO1593">
        <f>IF(DEGREES(ACOS(SIN(RADIANS(G1593))*SIN(RADIANS(E1595))+COS(RADIANS(G1593))*COS(RADIANS(E1595))*COS(RADIANS(AO1585))))&gt;90,0,$F$4*$F$5/E1594^2*(SIN(RADIANS(G1593))*SIN(RADIANS(E1595))+COS(RADIANS(G1593))*COS(RADIANS(E1595))*COS(RADIANS(AO1585))))</f>
        <v>0</v>
      </c>
      <c r="AP1593">
        <f>IF(DEGREES(ACOS(SIN(RADIANS(G1593))*SIN(RADIANS(E1595))+COS(RADIANS(G1593))*COS(RADIANS(E1595))*COS(RADIANS(AP1585))))&gt;90,0,$F$4*$F$5/E1594^2*(SIN(RADIANS(G1593))*SIN(RADIANS(E1595))+COS(RADIANS(G1593))*COS(RADIANS(E1595))*COS(RADIANS(AP1585))))</f>
        <v>0</v>
      </c>
      <c r="AQ1593">
        <f>IF(DEGREES(ACOS(SIN(RADIANS(G1593))*SIN(RADIANS(E1595))+COS(RADIANS(G1593))*COS(RADIANS(E1595))*COS(RADIANS(AQ1585))))&gt;90,0,$F$4*$F$5/E1594^2*(SIN(RADIANS(G1593))*SIN(RADIANS(E1595))+COS(RADIANS(G1593))*COS(RADIANS(E1595))*COS(RADIANS(AQ1585))))</f>
        <v>0</v>
      </c>
      <c r="AR1593">
        <f>IF(DEGREES(ACOS(SIN(RADIANS(G1593))*SIN(RADIANS(E1595))+COS(RADIANS(G1593))*COS(RADIANS(E1595))*COS(RADIANS(AR1585))))&gt;90,0,$F$4*$F$5/E1594^2*(SIN(RADIANS(G1593))*SIN(RADIANS(E1595))+COS(RADIANS(G1593))*COS(RADIANS(E1595))*COS(RADIANS(AR1585))))</f>
        <v>0</v>
      </c>
    </row>
    <row r="1594" spans="2:44" x14ac:dyDescent="0.5">
      <c r="B1594" s="40" t="s">
        <v>785</v>
      </c>
      <c r="E1594">
        <f>$F$6*(1-$F$7^2)/(1+$F$7*COS(RADIANS(E1588)))</f>
        <v>0</v>
      </c>
      <c r="G1594">
        <v>20</v>
      </c>
      <c r="I1594">
        <f>IF(DEGREES(ACOS(SIN(RADIANS(G1594))*SIN(RADIANS(E1595))+COS(RADIANS(G1594))*COS(RADIANS(E1595))*COS(RADIANS(I1585))))&gt;90,0,$F$4*$F$5/E1594^2*(SIN(RADIANS(G1594))*SIN(RADIANS(E1595))+COS(RADIANS(G1594))*COS(RADIANS(E1595))*COS(RADIANS(I1585))))</f>
        <v>0</v>
      </c>
      <c r="J1594">
        <f>IF(DEGREES(ACOS(SIN(RADIANS(G1594))*SIN(RADIANS(E1595))+COS(RADIANS(G1594))*COS(RADIANS(E1595))*COS(RADIANS(J1585))))&gt;90,0,$F$4*$F$5/E1594^2*(SIN(RADIANS(G1594))*SIN(RADIANS(E1595))+COS(RADIANS(G1594))*COS(RADIANS(E1595))*COS(RADIANS(J1585))))</f>
        <v>0</v>
      </c>
      <c r="K1594">
        <f>IF(DEGREES(ACOS(SIN(RADIANS(G1594))*SIN(RADIANS(E1595))+COS(RADIANS(G1594))*COS(RADIANS(E1595))*COS(RADIANS(K1585))))&gt;90,0,$F$4*$F$5/E1594^2*(SIN(RADIANS(G1594))*SIN(RADIANS(E1595))+COS(RADIANS(G1594))*COS(RADIANS(E1595))*COS(RADIANS(K1585))))</f>
        <v>0</v>
      </c>
      <c r="L1594">
        <f>IF(DEGREES(ACOS(SIN(RADIANS(G1594))*SIN(RADIANS(E1595))+COS(RADIANS(G1594))*COS(RADIANS(E1595))*COS(RADIANS(L1585))))&gt;90,0,$F$4*$F$5/E1594^2*(SIN(RADIANS(G1594))*SIN(RADIANS(E1595))+COS(RADIANS(G1594))*COS(RADIANS(E1595))*COS(RADIANS(L1585))))</f>
        <v>0</v>
      </c>
      <c r="M1594">
        <f>IF(DEGREES(ACOS(SIN(RADIANS(G1594))*SIN(RADIANS(E1595))+COS(RADIANS(G1594))*COS(RADIANS(E1595))*COS(RADIANS(M1585))))&gt;90,0,$F$4*$F$5/E1594^2*(SIN(RADIANS(G1594))*SIN(RADIANS(E1595))+COS(RADIANS(G1594))*COS(RADIANS(E1595))*COS(RADIANS(M1585))))</f>
        <v>0</v>
      </c>
      <c r="N1594">
        <f>IF(DEGREES(ACOS(SIN(RADIANS(G1594))*SIN(RADIANS(E1595))+COS(RADIANS(G1594))*COS(RADIANS(E1595))*COS(RADIANS(N1585))))&gt;90,0,$F$4*$F$5/E1594^2*(SIN(RADIANS(G1594))*SIN(RADIANS(E1595))+COS(RADIANS(G1594))*COS(RADIANS(E1595))*COS(RADIANS(N1585))))</f>
        <v>0</v>
      </c>
      <c r="O1594">
        <f>IF(DEGREES(ACOS(SIN(RADIANS(G1594))*SIN(RADIANS(E1595))+COS(RADIANS(G1594))*COS(RADIANS(E1595))*COS(RADIANS(O1585))))&gt;90,0,$F$4*$F$5/E1594^2*(SIN(RADIANS(G1594))*SIN(RADIANS(E1595))+COS(RADIANS(G1594))*COS(RADIANS(E1595))*COS(RADIANS(O1585))))</f>
        <v>0</v>
      </c>
      <c r="P1594">
        <f>IF(DEGREES(ACOS(SIN(RADIANS(G1594))*SIN(RADIANS(E1595))+COS(RADIANS(G1594))*COS(RADIANS(E1595))*COS(RADIANS(P1585))))&gt;90,0,$F$4*$F$5/E1594^2*(SIN(RADIANS(G1594))*SIN(RADIANS(E1595))+COS(RADIANS(G1594))*COS(RADIANS(E1595))*COS(RADIANS(P1585))))</f>
        <v>0</v>
      </c>
      <c r="Q1594">
        <f>IF(DEGREES(ACOS(SIN(RADIANS(G1594))*SIN(RADIANS(E1595))+COS(RADIANS(G1594))*COS(RADIANS(E1595))*COS(RADIANS(Q1585))))&gt;90,0,$F$4*$F$5/E1594^2*(SIN(RADIANS(G1594))*SIN(RADIANS(E1595))+COS(RADIANS(G1594))*COS(RADIANS(E1595))*COS(RADIANS(Q1585))))</f>
        <v>0</v>
      </c>
      <c r="R1594" t="e">
        <f>IF(DEGREES(ACOS(SIN(RADIANS(G1594))*SIN(RADIANS(E1595))+COS(RADIANS(G1594))*COS(RADIANS(E1595))*COS(RADIANS(R1585))))&gt;90,0,$F$4*$F$5/E1594^2*(SIN(RADIANS(G1594))*SIN(RADIANS(E1595))+COS(RADIANS(G1594))*COS(RADIANS(E1595))*COS(RADIANS(R1585))))</f>
        <v>#DIV/0!</v>
      </c>
      <c r="S1594" t="e">
        <f>IF(DEGREES(ACOS(SIN(RADIANS(G1594))*SIN(RADIANS(E1595))+COS(RADIANS(G1594))*COS(RADIANS(E1595))*COS(RADIANS(S1585))))&gt;90,0,$F$4*$F$5/E1594^2*(SIN(RADIANS(G1594))*SIN(RADIANS(E1595))+COS(RADIANS(G1594))*COS(RADIANS(E1595))*COS(RADIANS(S1585))))</f>
        <v>#DIV/0!</v>
      </c>
      <c r="T1594" t="e">
        <f>IF(DEGREES(ACOS(SIN(RADIANS(G1594))*SIN(RADIANS(E1595))+COS(RADIANS(G1594))*COS(RADIANS(E1595))*COS(RADIANS(T1585))))&gt;90,0,$F$4*$F$5/E1594^2*(SIN(RADIANS(G1594))*SIN(RADIANS(E1595))+COS(RADIANS(G1594))*COS(RADIANS(E1595))*COS(RADIANS(T1585))))</f>
        <v>#DIV/0!</v>
      </c>
      <c r="U1594" t="e">
        <f>IF(DEGREES(ACOS(SIN(RADIANS(G1594))*SIN(RADIANS(E1595))+COS(RADIANS(G1594))*COS(RADIANS(E1595))*COS(RADIANS(U1585))))&gt;90,0,$F$4*$F$5/E1594^2*(SIN(RADIANS(G1594))*SIN(RADIANS(E1595))+COS(RADIANS(G1594))*COS(RADIANS(E1595))*COS(RADIANS(U1585))))</f>
        <v>#DIV/0!</v>
      </c>
      <c r="V1594" t="e">
        <f>IF(DEGREES(ACOS(SIN(RADIANS(G1594))*SIN(RADIANS(E1595))+COS(RADIANS(G1594))*COS(RADIANS(E1595))*COS(RADIANS(V1585))))&gt;90,0,$F$4*$F$5/E1594^2*(SIN(RADIANS(G1594))*SIN(RADIANS(E1595))+COS(RADIANS(G1594))*COS(RADIANS(E1595))*COS(RADIANS(V1585))))</f>
        <v>#DIV/0!</v>
      </c>
      <c r="W1594" t="e">
        <f>IF(DEGREES(ACOS(SIN(RADIANS(G1594))*SIN(RADIANS(E1595))+COS(RADIANS(G1594))*COS(RADIANS(E1595))*COS(RADIANS(W1585))))&gt;90,0,$F$4*$F$5/E1594^2*(SIN(RADIANS(G1594))*SIN(RADIANS(E1595))+COS(RADIANS(G1594))*COS(RADIANS(E1595))*COS(RADIANS(W1585))))</f>
        <v>#DIV/0!</v>
      </c>
      <c r="X1594" t="e">
        <f>IF(DEGREES(ACOS(SIN(RADIANS(G1594))*SIN(RADIANS(E1595))+COS(RADIANS(G1594))*COS(RADIANS(E1595))*COS(RADIANS(X1585))))&gt;90,0,$F$4*$F$5/E1594^2*(SIN(RADIANS(G1594))*SIN(RADIANS(E1595))+COS(RADIANS(G1594))*COS(RADIANS(E1595))*COS(RADIANS(X1585))))</f>
        <v>#DIV/0!</v>
      </c>
      <c r="Y1594" t="e">
        <f>IF(DEGREES(ACOS(SIN(RADIANS(G1594))*SIN(RADIANS(E1595))+COS(RADIANS(G1594))*COS(RADIANS(E1595))*COS(RADIANS(Y1585))))&gt;90,0,$F$4*$F$5/E1594^2*(SIN(RADIANS(G1594))*SIN(RADIANS(E1595))+COS(RADIANS(G1594))*COS(RADIANS(E1595))*COS(RADIANS(Y1585))))</f>
        <v>#DIV/0!</v>
      </c>
      <c r="Z1594" t="e">
        <f>IF(DEGREES(ACOS(SIN(RADIANS(G1594))*SIN(RADIANS(E1595))+COS(RADIANS(G1594))*COS(RADIANS(E1595))*COS(RADIANS(Z1585))))&gt;90,0,$F$4*$F$5/E1594^2*(SIN(RADIANS(G1594))*SIN(RADIANS(E1595))+COS(RADIANS(G1594))*COS(RADIANS(E1595))*COS(RADIANS(Z1585))))</f>
        <v>#DIV/0!</v>
      </c>
      <c r="AA1594" t="e">
        <f>IF(DEGREES(ACOS(SIN(RADIANS(G1594))*SIN(RADIANS(E1595))+COS(RADIANS(G1594))*COS(RADIANS(E1595))*COS(RADIANS(AA1585))))&gt;90,0,$F$4*$F$5/E1594^2*(SIN(RADIANS(G1594))*SIN(RADIANS(E1595))+COS(RADIANS(G1594))*COS(RADIANS(E1595))*COS(RADIANS(AA1585))))</f>
        <v>#DIV/0!</v>
      </c>
      <c r="AB1594" t="e">
        <f>IF(DEGREES(ACOS(SIN(RADIANS(G1594))*SIN(RADIANS(E1595))+COS(RADIANS(G1594))*COS(RADIANS(E1595))*COS(RADIANS(AB1585))))&gt;90,0,$F$4*$F$5/E1594^2*(SIN(RADIANS(G1594))*SIN(RADIANS(E1595))+COS(RADIANS(G1594))*COS(RADIANS(E1595))*COS(RADIANS(AB1585))))</f>
        <v>#DIV/0!</v>
      </c>
      <c r="AC1594" t="e">
        <f>IF(DEGREES(ACOS(SIN(RADIANS(G1594))*SIN(RADIANS(E1595))+COS(RADIANS(G1594))*COS(RADIANS(E1595))*COS(RADIANS(AC1585))))&gt;90,0,$F$4*$F$5/E1594^2*(SIN(RADIANS(G1594))*SIN(RADIANS(E1595))+COS(RADIANS(G1594))*COS(RADIANS(E1595))*COS(RADIANS(AC1585))))</f>
        <v>#DIV/0!</v>
      </c>
      <c r="AD1594" t="e">
        <f>IF(DEGREES(ACOS(SIN(RADIANS(G1594))*SIN(RADIANS(E1595))+COS(RADIANS(G1594))*COS(RADIANS(E1595))*COS(RADIANS(AD1585))))&gt;90,0,$F$4*$F$5/E1594^2*(SIN(RADIANS(G1594))*SIN(RADIANS(E1595))+COS(RADIANS(G1594))*COS(RADIANS(E1595))*COS(RADIANS(AD1585))))</f>
        <v>#DIV/0!</v>
      </c>
      <c r="AE1594" t="e">
        <f>IF(DEGREES(ACOS(SIN(RADIANS(G1594))*SIN(RADIANS(E1595))+COS(RADIANS(G1594))*COS(RADIANS(E1595))*COS(RADIANS(AE1585))))&gt;90,0,$F$4*$F$5/E1594^2*(SIN(RADIANS(G1594))*SIN(RADIANS(E1595))+COS(RADIANS(G1594))*COS(RADIANS(E1595))*COS(RADIANS(AE1585))))</f>
        <v>#DIV/0!</v>
      </c>
      <c r="AF1594" t="e">
        <f>IF(DEGREES(ACOS(SIN(RADIANS(G1594))*SIN(RADIANS(E1595))+COS(RADIANS(G1594))*COS(RADIANS(E1595))*COS(RADIANS(AF1585))))&gt;90,0,$F$4*$F$5/E1594^2*(SIN(RADIANS(G1594))*SIN(RADIANS(E1595))+COS(RADIANS(G1594))*COS(RADIANS(E1595))*COS(RADIANS(AF1585))))</f>
        <v>#DIV/0!</v>
      </c>
      <c r="AG1594" t="e">
        <f>IF(DEGREES(ACOS(SIN(RADIANS(G1594))*SIN(RADIANS(E1595))+COS(RADIANS(G1594))*COS(RADIANS(E1595))*COS(RADIANS(AG1585))))&gt;90,0,$F$4*$F$5/E1594^2*(SIN(RADIANS(G1594))*SIN(RADIANS(E1595))+COS(RADIANS(G1594))*COS(RADIANS(E1595))*COS(RADIANS(AG1585))))</f>
        <v>#DIV/0!</v>
      </c>
      <c r="AH1594" t="e">
        <f>IF(DEGREES(ACOS(SIN(RADIANS(G1594))*SIN(RADIANS(E1595))+COS(RADIANS(G1594))*COS(RADIANS(E1595))*COS(RADIANS(AH1585))))&gt;90,0,$F$4*$F$5/E1594^2*(SIN(RADIANS(G1594))*SIN(RADIANS(E1595))+COS(RADIANS(G1594))*COS(RADIANS(E1595))*COS(RADIANS(AH1585))))</f>
        <v>#DIV/0!</v>
      </c>
      <c r="AI1594" t="e">
        <f>IF(DEGREES(ACOS(SIN(RADIANS(G1594))*SIN(RADIANS(E1595))+COS(RADIANS(G1594))*COS(RADIANS(E1595))*COS(RADIANS(AI1585))))&gt;90,0,$F$4*$F$5/E1594^2*(SIN(RADIANS(G1594))*SIN(RADIANS(E1595))+COS(RADIANS(G1594))*COS(RADIANS(E1595))*COS(RADIANS(AI1585))))</f>
        <v>#DIV/0!</v>
      </c>
      <c r="AJ1594" t="e">
        <f>IF(DEGREES(ACOS(SIN(RADIANS(G1594))*SIN(RADIANS(E1595))+COS(RADIANS(G1594))*COS(RADIANS(E1595))*COS(RADIANS(AJ1585))))&gt;90,0,$F$4*$F$5/E1594^2*(SIN(RADIANS(G1594))*SIN(RADIANS(E1595))+COS(RADIANS(G1594))*COS(RADIANS(E1595))*COS(RADIANS(AJ1585))))</f>
        <v>#DIV/0!</v>
      </c>
      <c r="AK1594">
        <f>IF(DEGREES(ACOS(SIN(RADIANS(G1594))*SIN(RADIANS(E1595))+COS(RADIANS(G1594))*COS(RADIANS(E1595))*COS(RADIANS(AK1585))))&gt;90,0,$F$4*$F$5/E1594^2*(SIN(RADIANS(G1594))*SIN(RADIANS(E1595))+COS(RADIANS(G1594))*COS(RADIANS(E1595))*COS(RADIANS(AK1585))))</f>
        <v>0</v>
      </c>
      <c r="AL1594">
        <f>IF(DEGREES(ACOS(SIN(RADIANS(G1594))*SIN(RADIANS(E1595))+COS(RADIANS(G1594))*COS(RADIANS(E1595))*COS(RADIANS(AL1585))))&gt;90,0,$F$4*$F$5/E1594^2*(SIN(RADIANS(G1594))*SIN(RADIANS(E1595))+COS(RADIANS(G1594))*COS(RADIANS(E1595))*COS(RADIANS(AL1585))))</f>
        <v>0</v>
      </c>
      <c r="AM1594">
        <f>IF(DEGREES(ACOS(SIN(RADIANS(G1594))*SIN(RADIANS(E1595))+COS(RADIANS(G1594))*COS(RADIANS(E1595))*COS(RADIANS(AM1585))))&gt;90,0,$F$4*$F$5/E1594^2*(SIN(RADIANS(G1594))*SIN(RADIANS(E1595))+COS(RADIANS(G1594))*COS(RADIANS(E1595))*COS(RADIANS(AM1585))))</f>
        <v>0</v>
      </c>
      <c r="AN1594">
        <f>IF(DEGREES(ACOS(SIN(RADIANS(G1594))*SIN(RADIANS(E1595))+COS(RADIANS(G1594))*COS(RADIANS(E1595))*COS(RADIANS(AN1585))))&gt;90,0,$F$4*$F$5/E1594^2*(SIN(RADIANS(G1594))*SIN(RADIANS(E1595))+COS(RADIANS(G1594))*COS(RADIANS(E1595))*COS(RADIANS(AN1585))))</f>
        <v>0</v>
      </c>
      <c r="AO1594">
        <f>IF(DEGREES(ACOS(SIN(RADIANS(G1594))*SIN(RADIANS(E1595))+COS(RADIANS(G1594))*COS(RADIANS(E1595))*COS(RADIANS(AO1585))))&gt;90,0,$F$4*$F$5/E1594^2*(SIN(RADIANS(G1594))*SIN(RADIANS(E1595))+COS(RADIANS(G1594))*COS(RADIANS(E1595))*COS(RADIANS(AO1585))))</f>
        <v>0</v>
      </c>
      <c r="AP1594">
        <f>IF(DEGREES(ACOS(SIN(RADIANS(G1594))*SIN(RADIANS(E1595))+COS(RADIANS(G1594))*COS(RADIANS(E1595))*COS(RADIANS(AP1585))))&gt;90,0,$F$4*$F$5/E1594^2*(SIN(RADIANS(G1594))*SIN(RADIANS(E1595))+COS(RADIANS(G1594))*COS(RADIANS(E1595))*COS(RADIANS(AP1585))))</f>
        <v>0</v>
      </c>
      <c r="AQ1594">
        <f>IF(DEGREES(ACOS(SIN(RADIANS(G1594))*SIN(RADIANS(E1595))+COS(RADIANS(G1594))*COS(RADIANS(E1595))*COS(RADIANS(AQ1585))))&gt;90,0,$F$4*$F$5/E1594^2*(SIN(RADIANS(G1594))*SIN(RADIANS(E1595))+COS(RADIANS(G1594))*COS(RADIANS(E1595))*COS(RADIANS(AQ1585))))</f>
        <v>0</v>
      </c>
      <c r="AR1594">
        <f>IF(DEGREES(ACOS(SIN(RADIANS(G1594))*SIN(RADIANS(E1595))+COS(RADIANS(G1594))*COS(RADIANS(E1595))*COS(RADIANS(AR1585))))&gt;90,0,$F$4*$F$5/E1594^2*(SIN(RADIANS(G1594))*SIN(RADIANS(E1595))+COS(RADIANS(G1594))*COS(RADIANS(E1595))*COS(RADIANS(AR1585))))</f>
        <v>0</v>
      </c>
    </row>
    <row r="1595" spans="2:44" x14ac:dyDescent="0.5">
      <c r="B1595" s="40" t="s">
        <v>735</v>
      </c>
      <c r="E1595">
        <f>IF($F$8&gt;90,180-$F$8,$F$8)*SIN(RADIANS(E1589))</f>
        <v>0</v>
      </c>
      <c r="G1595">
        <v>10</v>
      </c>
      <c r="I1595">
        <f>IF(DEGREES(ACOS(SIN(RADIANS(G1595))*SIN(RADIANS(E1595))+COS(RADIANS(G1595))*COS(RADIANS(E1595))*COS(RADIANS(I1585))))&gt;90,0,$F$4*$F$5/E1594^2*(SIN(RADIANS(G1595))*SIN(RADIANS(E1595))+COS(RADIANS(G1595))*COS(RADIANS(E1595))*COS(RADIANS(I1585))))</f>
        <v>0</v>
      </c>
      <c r="J1595">
        <f>IF(DEGREES(ACOS(SIN(RADIANS(G1595))*SIN(RADIANS(E1595))+COS(RADIANS(G1595))*COS(RADIANS(E1595))*COS(RADIANS(J1585))))&gt;90,0,$F$4*$F$5/E1594^2*(SIN(RADIANS(G1595))*SIN(RADIANS(E1595))+COS(RADIANS(G1595))*COS(RADIANS(E1595))*COS(RADIANS(J1585))))</f>
        <v>0</v>
      </c>
      <c r="K1595">
        <f>IF(DEGREES(ACOS(SIN(RADIANS(G1595))*SIN(RADIANS(E1595))+COS(RADIANS(G1595))*COS(RADIANS(E1595))*COS(RADIANS(K1585))))&gt;90,0,$F$4*$F$5/E1594^2*(SIN(RADIANS(G1595))*SIN(RADIANS(E1595))+COS(RADIANS(G1595))*COS(RADIANS(E1595))*COS(RADIANS(K1585))))</f>
        <v>0</v>
      </c>
      <c r="L1595">
        <f>IF(DEGREES(ACOS(SIN(RADIANS(G1595))*SIN(RADIANS(E1595))+COS(RADIANS(G1595))*COS(RADIANS(E1595))*COS(RADIANS(L1585))))&gt;90,0,$F$4*$F$5/E1594^2*(SIN(RADIANS(G1595))*SIN(RADIANS(E1595))+COS(RADIANS(G1595))*COS(RADIANS(E1595))*COS(RADIANS(L1585))))</f>
        <v>0</v>
      </c>
      <c r="M1595">
        <f>IF(DEGREES(ACOS(SIN(RADIANS(G1595))*SIN(RADIANS(E1595))+COS(RADIANS(G1595))*COS(RADIANS(E1595))*COS(RADIANS(M1585))))&gt;90,0,$F$4*$F$5/E1594^2*(SIN(RADIANS(G1595))*SIN(RADIANS(E1595))+COS(RADIANS(G1595))*COS(RADIANS(E1595))*COS(RADIANS(M1585))))</f>
        <v>0</v>
      </c>
      <c r="N1595">
        <f>IF(DEGREES(ACOS(SIN(RADIANS(G1595))*SIN(RADIANS(E1595))+COS(RADIANS(G1595))*COS(RADIANS(E1595))*COS(RADIANS(N1585))))&gt;90,0,$F$4*$F$5/E1594^2*(SIN(RADIANS(G1595))*SIN(RADIANS(E1595))+COS(RADIANS(G1595))*COS(RADIANS(E1595))*COS(RADIANS(N1585))))</f>
        <v>0</v>
      </c>
      <c r="O1595">
        <f>IF(DEGREES(ACOS(SIN(RADIANS(G1595))*SIN(RADIANS(E1595))+COS(RADIANS(G1595))*COS(RADIANS(E1595))*COS(RADIANS(O1585))))&gt;90,0,$F$4*$F$5/E1594^2*(SIN(RADIANS(G1595))*SIN(RADIANS(E1595))+COS(RADIANS(G1595))*COS(RADIANS(E1595))*COS(RADIANS(O1585))))</f>
        <v>0</v>
      </c>
      <c r="P1595">
        <f>IF(DEGREES(ACOS(SIN(RADIANS(G1595))*SIN(RADIANS(E1595))+COS(RADIANS(G1595))*COS(RADIANS(E1595))*COS(RADIANS(P1585))))&gt;90,0,$F$4*$F$5/E1594^2*(SIN(RADIANS(G1595))*SIN(RADIANS(E1595))+COS(RADIANS(G1595))*COS(RADIANS(E1595))*COS(RADIANS(P1585))))</f>
        <v>0</v>
      </c>
      <c r="Q1595">
        <f>IF(DEGREES(ACOS(SIN(RADIANS(G1595))*SIN(RADIANS(E1595))+COS(RADIANS(G1595))*COS(RADIANS(E1595))*COS(RADIANS(Q1585))))&gt;90,0,$F$4*$F$5/E1594^2*(SIN(RADIANS(G1595))*SIN(RADIANS(E1595))+COS(RADIANS(G1595))*COS(RADIANS(E1595))*COS(RADIANS(Q1585))))</f>
        <v>0</v>
      </c>
      <c r="R1595" t="e">
        <f>IF(DEGREES(ACOS(SIN(RADIANS(G1595))*SIN(RADIANS(E1595))+COS(RADIANS(G1595))*COS(RADIANS(E1595))*COS(RADIANS(R1585))))&gt;90,0,$F$4*$F$5/E1594^2*(SIN(RADIANS(G1595))*SIN(RADIANS(E1595))+COS(RADIANS(G1595))*COS(RADIANS(E1595))*COS(RADIANS(R1585))))</f>
        <v>#DIV/0!</v>
      </c>
      <c r="S1595" t="e">
        <f>IF(DEGREES(ACOS(SIN(RADIANS(G1595))*SIN(RADIANS(E1595))+COS(RADIANS(G1595))*COS(RADIANS(E1595))*COS(RADIANS(S1585))))&gt;90,0,$F$4*$F$5/E1594^2*(SIN(RADIANS(G1595))*SIN(RADIANS(E1595))+COS(RADIANS(G1595))*COS(RADIANS(E1595))*COS(RADIANS(S1585))))</f>
        <v>#DIV/0!</v>
      </c>
      <c r="T1595" t="e">
        <f>IF(DEGREES(ACOS(SIN(RADIANS(G1595))*SIN(RADIANS(E1595))+COS(RADIANS(G1595))*COS(RADIANS(E1595))*COS(RADIANS(T1585))))&gt;90,0,$F$4*$F$5/E1594^2*(SIN(RADIANS(G1595))*SIN(RADIANS(E1595))+COS(RADIANS(G1595))*COS(RADIANS(E1595))*COS(RADIANS(T1585))))</f>
        <v>#DIV/0!</v>
      </c>
      <c r="U1595" t="e">
        <f>IF(DEGREES(ACOS(SIN(RADIANS(G1595))*SIN(RADIANS(E1595))+COS(RADIANS(G1595))*COS(RADIANS(E1595))*COS(RADIANS(U1585))))&gt;90,0,$F$4*$F$5/E1594^2*(SIN(RADIANS(G1595))*SIN(RADIANS(E1595))+COS(RADIANS(G1595))*COS(RADIANS(E1595))*COS(RADIANS(U1585))))</f>
        <v>#DIV/0!</v>
      </c>
      <c r="V1595" t="e">
        <f>IF(DEGREES(ACOS(SIN(RADIANS(G1595))*SIN(RADIANS(E1595))+COS(RADIANS(G1595))*COS(RADIANS(E1595))*COS(RADIANS(V1585))))&gt;90,0,$F$4*$F$5/E1594^2*(SIN(RADIANS(G1595))*SIN(RADIANS(E1595))+COS(RADIANS(G1595))*COS(RADIANS(E1595))*COS(RADIANS(V1585))))</f>
        <v>#DIV/0!</v>
      </c>
      <c r="W1595" t="e">
        <f>IF(DEGREES(ACOS(SIN(RADIANS(G1595))*SIN(RADIANS(E1595))+COS(RADIANS(G1595))*COS(RADIANS(E1595))*COS(RADIANS(W1585))))&gt;90,0,$F$4*$F$5/E1594^2*(SIN(RADIANS(G1595))*SIN(RADIANS(E1595))+COS(RADIANS(G1595))*COS(RADIANS(E1595))*COS(RADIANS(W1585))))</f>
        <v>#DIV/0!</v>
      </c>
      <c r="X1595" t="e">
        <f>IF(DEGREES(ACOS(SIN(RADIANS(G1595))*SIN(RADIANS(E1595))+COS(RADIANS(G1595))*COS(RADIANS(E1595))*COS(RADIANS(X1585))))&gt;90,0,$F$4*$F$5/E1594^2*(SIN(RADIANS(G1595))*SIN(RADIANS(E1595))+COS(RADIANS(G1595))*COS(RADIANS(E1595))*COS(RADIANS(X1585))))</f>
        <v>#DIV/0!</v>
      </c>
      <c r="Y1595" t="e">
        <f>IF(DEGREES(ACOS(SIN(RADIANS(G1595))*SIN(RADIANS(E1595))+COS(RADIANS(G1595))*COS(RADIANS(E1595))*COS(RADIANS(Y1585))))&gt;90,0,$F$4*$F$5/E1594^2*(SIN(RADIANS(G1595))*SIN(RADIANS(E1595))+COS(RADIANS(G1595))*COS(RADIANS(E1595))*COS(RADIANS(Y1585))))</f>
        <v>#DIV/0!</v>
      </c>
      <c r="Z1595" t="e">
        <f>IF(DEGREES(ACOS(SIN(RADIANS(G1595))*SIN(RADIANS(E1595))+COS(RADIANS(G1595))*COS(RADIANS(E1595))*COS(RADIANS(Z1585))))&gt;90,0,$F$4*$F$5/E1594^2*(SIN(RADIANS(G1595))*SIN(RADIANS(E1595))+COS(RADIANS(G1595))*COS(RADIANS(E1595))*COS(RADIANS(Z1585))))</f>
        <v>#DIV/0!</v>
      </c>
      <c r="AA1595" t="e">
        <f>IF(DEGREES(ACOS(SIN(RADIANS(G1595))*SIN(RADIANS(E1595))+COS(RADIANS(G1595))*COS(RADIANS(E1595))*COS(RADIANS(AA1585))))&gt;90,0,$F$4*$F$5/E1594^2*(SIN(RADIANS(G1595))*SIN(RADIANS(E1595))+COS(RADIANS(G1595))*COS(RADIANS(E1595))*COS(RADIANS(AA1585))))</f>
        <v>#DIV/0!</v>
      </c>
      <c r="AB1595" t="e">
        <f>IF(DEGREES(ACOS(SIN(RADIANS(G1595))*SIN(RADIANS(E1595))+COS(RADIANS(G1595))*COS(RADIANS(E1595))*COS(RADIANS(AB1585))))&gt;90,0,$F$4*$F$5/E1594^2*(SIN(RADIANS(G1595))*SIN(RADIANS(E1595))+COS(RADIANS(G1595))*COS(RADIANS(E1595))*COS(RADIANS(AB1585))))</f>
        <v>#DIV/0!</v>
      </c>
      <c r="AC1595" t="e">
        <f>IF(DEGREES(ACOS(SIN(RADIANS(G1595))*SIN(RADIANS(E1595))+COS(RADIANS(G1595))*COS(RADIANS(E1595))*COS(RADIANS(AC1585))))&gt;90,0,$F$4*$F$5/E1594^2*(SIN(RADIANS(G1595))*SIN(RADIANS(E1595))+COS(RADIANS(G1595))*COS(RADIANS(E1595))*COS(RADIANS(AC1585))))</f>
        <v>#DIV/0!</v>
      </c>
      <c r="AD1595" t="e">
        <f>IF(DEGREES(ACOS(SIN(RADIANS(G1595))*SIN(RADIANS(E1595))+COS(RADIANS(G1595))*COS(RADIANS(E1595))*COS(RADIANS(AD1585))))&gt;90,0,$F$4*$F$5/E1594^2*(SIN(RADIANS(G1595))*SIN(RADIANS(E1595))+COS(RADIANS(G1595))*COS(RADIANS(E1595))*COS(RADIANS(AD1585))))</f>
        <v>#DIV/0!</v>
      </c>
      <c r="AE1595" t="e">
        <f>IF(DEGREES(ACOS(SIN(RADIANS(G1595))*SIN(RADIANS(E1595))+COS(RADIANS(G1595))*COS(RADIANS(E1595))*COS(RADIANS(AE1585))))&gt;90,0,$F$4*$F$5/E1594^2*(SIN(RADIANS(G1595))*SIN(RADIANS(E1595))+COS(RADIANS(G1595))*COS(RADIANS(E1595))*COS(RADIANS(AE1585))))</f>
        <v>#DIV/0!</v>
      </c>
      <c r="AF1595" t="e">
        <f>IF(DEGREES(ACOS(SIN(RADIANS(G1595))*SIN(RADIANS(E1595))+COS(RADIANS(G1595))*COS(RADIANS(E1595))*COS(RADIANS(AF1585))))&gt;90,0,$F$4*$F$5/E1594^2*(SIN(RADIANS(G1595))*SIN(RADIANS(E1595))+COS(RADIANS(G1595))*COS(RADIANS(E1595))*COS(RADIANS(AF1585))))</f>
        <v>#DIV/0!</v>
      </c>
      <c r="AG1595" t="e">
        <f>IF(DEGREES(ACOS(SIN(RADIANS(G1595))*SIN(RADIANS(E1595))+COS(RADIANS(G1595))*COS(RADIANS(E1595))*COS(RADIANS(AG1585))))&gt;90,0,$F$4*$F$5/E1594^2*(SIN(RADIANS(G1595))*SIN(RADIANS(E1595))+COS(RADIANS(G1595))*COS(RADIANS(E1595))*COS(RADIANS(AG1585))))</f>
        <v>#DIV/0!</v>
      </c>
      <c r="AH1595" t="e">
        <f>IF(DEGREES(ACOS(SIN(RADIANS(G1595))*SIN(RADIANS(E1595))+COS(RADIANS(G1595))*COS(RADIANS(E1595))*COS(RADIANS(AH1585))))&gt;90,0,$F$4*$F$5/E1594^2*(SIN(RADIANS(G1595))*SIN(RADIANS(E1595))+COS(RADIANS(G1595))*COS(RADIANS(E1595))*COS(RADIANS(AH1585))))</f>
        <v>#DIV/0!</v>
      </c>
      <c r="AI1595" t="e">
        <f>IF(DEGREES(ACOS(SIN(RADIANS(G1595))*SIN(RADIANS(E1595))+COS(RADIANS(G1595))*COS(RADIANS(E1595))*COS(RADIANS(AI1585))))&gt;90,0,$F$4*$F$5/E1594^2*(SIN(RADIANS(G1595))*SIN(RADIANS(E1595))+COS(RADIANS(G1595))*COS(RADIANS(E1595))*COS(RADIANS(AI1585))))</f>
        <v>#DIV/0!</v>
      </c>
      <c r="AJ1595" t="e">
        <f>IF(DEGREES(ACOS(SIN(RADIANS(G1595))*SIN(RADIANS(E1595))+COS(RADIANS(G1595))*COS(RADIANS(E1595))*COS(RADIANS(AJ1585))))&gt;90,0,$F$4*$F$5/E1594^2*(SIN(RADIANS(G1595))*SIN(RADIANS(E1595))+COS(RADIANS(G1595))*COS(RADIANS(E1595))*COS(RADIANS(AJ1585))))</f>
        <v>#DIV/0!</v>
      </c>
      <c r="AK1595">
        <f>IF(DEGREES(ACOS(SIN(RADIANS(G1595))*SIN(RADIANS(E1595))+COS(RADIANS(G1595))*COS(RADIANS(E1595))*COS(RADIANS(AK1585))))&gt;90,0,$F$4*$F$5/E1594^2*(SIN(RADIANS(G1595))*SIN(RADIANS(E1595))+COS(RADIANS(G1595))*COS(RADIANS(E1595))*COS(RADIANS(AK1585))))</f>
        <v>0</v>
      </c>
      <c r="AL1595">
        <f>IF(DEGREES(ACOS(SIN(RADIANS(G1595))*SIN(RADIANS(E1595))+COS(RADIANS(G1595))*COS(RADIANS(E1595))*COS(RADIANS(AL1585))))&gt;90,0,$F$4*$F$5/E1594^2*(SIN(RADIANS(G1595))*SIN(RADIANS(E1595))+COS(RADIANS(G1595))*COS(RADIANS(E1595))*COS(RADIANS(AL1585))))</f>
        <v>0</v>
      </c>
      <c r="AM1595">
        <f>IF(DEGREES(ACOS(SIN(RADIANS(G1595))*SIN(RADIANS(E1595))+COS(RADIANS(G1595))*COS(RADIANS(E1595))*COS(RADIANS(AM1585))))&gt;90,0,$F$4*$F$5/E1594^2*(SIN(RADIANS(G1595))*SIN(RADIANS(E1595))+COS(RADIANS(G1595))*COS(RADIANS(E1595))*COS(RADIANS(AM1585))))</f>
        <v>0</v>
      </c>
      <c r="AN1595">
        <f>IF(DEGREES(ACOS(SIN(RADIANS(G1595))*SIN(RADIANS(E1595))+COS(RADIANS(G1595))*COS(RADIANS(E1595))*COS(RADIANS(AN1585))))&gt;90,0,$F$4*$F$5/E1594^2*(SIN(RADIANS(G1595))*SIN(RADIANS(E1595))+COS(RADIANS(G1595))*COS(RADIANS(E1595))*COS(RADIANS(AN1585))))</f>
        <v>0</v>
      </c>
      <c r="AO1595">
        <f>IF(DEGREES(ACOS(SIN(RADIANS(G1595))*SIN(RADIANS(E1595))+COS(RADIANS(G1595))*COS(RADIANS(E1595))*COS(RADIANS(AO1585))))&gt;90,0,$F$4*$F$5/E1594^2*(SIN(RADIANS(G1595))*SIN(RADIANS(E1595))+COS(RADIANS(G1595))*COS(RADIANS(E1595))*COS(RADIANS(AO1585))))</f>
        <v>0</v>
      </c>
      <c r="AP1595">
        <f>IF(DEGREES(ACOS(SIN(RADIANS(G1595))*SIN(RADIANS(E1595))+COS(RADIANS(G1595))*COS(RADIANS(E1595))*COS(RADIANS(AP1585))))&gt;90,0,$F$4*$F$5/E1594^2*(SIN(RADIANS(G1595))*SIN(RADIANS(E1595))+COS(RADIANS(G1595))*COS(RADIANS(E1595))*COS(RADIANS(AP1585))))</f>
        <v>0</v>
      </c>
      <c r="AQ1595">
        <f>IF(DEGREES(ACOS(SIN(RADIANS(G1595))*SIN(RADIANS(E1595))+COS(RADIANS(G1595))*COS(RADIANS(E1595))*COS(RADIANS(AQ1585))))&gt;90,0,$F$4*$F$5/E1594^2*(SIN(RADIANS(G1595))*SIN(RADIANS(E1595))+COS(RADIANS(G1595))*COS(RADIANS(E1595))*COS(RADIANS(AQ1585))))</f>
        <v>0</v>
      </c>
      <c r="AR1595">
        <f>IF(DEGREES(ACOS(SIN(RADIANS(G1595))*SIN(RADIANS(E1595))+COS(RADIANS(G1595))*COS(RADIANS(E1595))*COS(RADIANS(AR1585))))&gt;90,0,$F$4*$F$5/E1594^2*(SIN(RADIANS(G1595))*SIN(RADIANS(E1595))+COS(RADIANS(G1595))*COS(RADIANS(E1595))*COS(RADIANS(AR1585))))</f>
        <v>0</v>
      </c>
    </row>
    <row r="1596" spans="2:44" x14ac:dyDescent="0.5">
      <c r="B1596" s="40" t="s">
        <v>786</v>
      </c>
      <c r="E1596">
        <f>IF($F$10=0,IF(E1587&lt;360,E1587,E1587-360),($F$10+1)*E1587)</f>
        <v>310</v>
      </c>
      <c r="G1596">
        <v>0</v>
      </c>
      <c r="I1596">
        <f>IF(DEGREES(ACOS(SIN(RADIANS(G1596))*SIN(RADIANS(E1595))+COS(RADIANS(G1596))*COS(RADIANS(E1595))*COS(RADIANS(I1585))))&gt;90,0,$F$4*$F$5/E1594^2*(SIN(RADIANS(G1596))*SIN(RADIANS(E1595))+COS(RADIANS(G1596))*COS(RADIANS(E1595))*COS(RADIANS(I1585))))</f>
        <v>0</v>
      </c>
      <c r="J1596">
        <f>IF(DEGREES(ACOS(SIN(RADIANS(G1596))*SIN(RADIANS(E1595))+COS(RADIANS(G1596))*COS(RADIANS(E1595))*COS(RADIANS(J1585))))&gt;90,0,$F$4*$F$5/E1594^2*(SIN(RADIANS(G1596))*SIN(RADIANS(E1595))+COS(RADIANS(G1596))*COS(RADIANS(E1595))*COS(RADIANS(J1585))))</f>
        <v>0</v>
      </c>
      <c r="K1596">
        <f>IF(DEGREES(ACOS(SIN(RADIANS(G1596))*SIN(RADIANS(E1595))+COS(RADIANS(G1596))*COS(RADIANS(E1595))*COS(RADIANS(K1585))))&gt;90,0,$F$4*$F$5/E1594^2*(SIN(RADIANS(G1596))*SIN(RADIANS(E1595))+COS(RADIANS(G1596))*COS(RADIANS(E1595))*COS(RADIANS(K1585))))</f>
        <v>0</v>
      </c>
      <c r="L1596">
        <f>IF(DEGREES(ACOS(SIN(RADIANS(G1596))*SIN(RADIANS(E1595))+COS(RADIANS(G1596))*COS(RADIANS(E1595))*COS(RADIANS(L1585))))&gt;90,0,$F$4*$F$5/E1594^2*(SIN(RADIANS(G1596))*SIN(RADIANS(E1595))+COS(RADIANS(G1596))*COS(RADIANS(E1595))*COS(RADIANS(L1585))))</f>
        <v>0</v>
      </c>
      <c r="M1596">
        <f>IF(DEGREES(ACOS(SIN(RADIANS(G1596))*SIN(RADIANS(E1595))+COS(RADIANS(G1596))*COS(RADIANS(E1595))*COS(RADIANS(M1585))))&gt;90,0,$F$4*$F$5/E1594^2*(SIN(RADIANS(G1596))*SIN(RADIANS(E1595))+COS(RADIANS(G1596))*COS(RADIANS(E1595))*COS(RADIANS(M1585))))</f>
        <v>0</v>
      </c>
      <c r="N1596">
        <f>IF(DEGREES(ACOS(SIN(RADIANS(G1596))*SIN(RADIANS(E1595))+COS(RADIANS(G1596))*COS(RADIANS(E1595))*COS(RADIANS(N1585))))&gt;90,0,$F$4*$F$5/E1594^2*(SIN(RADIANS(G1596))*SIN(RADIANS(E1595))+COS(RADIANS(G1596))*COS(RADIANS(E1595))*COS(RADIANS(N1585))))</f>
        <v>0</v>
      </c>
      <c r="O1596">
        <f>IF(DEGREES(ACOS(SIN(RADIANS(G1596))*SIN(RADIANS(E1595))+COS(RADIANS(G1596))*COS(RADIANS(E1595))*COS(RADIANS(O1585))))&gt;90,0,$F$4*$F$5/E1594^2*(SIN(RADIANS(G1596))*SIN(RADIANS(E1595))+COS(RADIANS(G1596))*COS(RADIANS(E1595))*COS(RADIANS(O1585))))</f>
        <v>0</v>
      </c>
      <c r="P1596">
        <f>IF(DEGREES(ACOS(SIN(RADIANS(G1596))*SIN(RADIANS(E1595))+COS(RADIANS(G1596))*COS(RADIANS(E1595))*COS(RADIANS(P1585))))&gt;90,0,$F$4*$F$5/E1594^2*(SIN(RADIANS(G1596))*SIN(RADIANS(E1595))+COS(RADIANS(G1596))*COS(RADIANS(E1595))*COS(RADIANS(P1585))))</f>
        <v>0</v>
      </c>
      <c r="Q1596">
        <f>IF(DEGREES(ACOS(SIN(RADIANS(G1596))*SIN(RADIANS(E1595))+COS(RADIANS(G1596))*COS(RADIANS(E1595))*COS(RADIANS(Q1585))))&gt;90,0,$F$4*$F$5/E1594^2*(SIN(RADIANS(G1596))*SIN(RADIANS(E1595))+COS(RADIANS(G1596))*COS(RADIANS(E1595))*COS(RADIANS(Q1585))))</f>
        <v>0</v>
      </c>
      <c r="R1596" t="e">
        <f>IF(DEGREES(ACOS(SIN(RADIANS(G1596))*SIN(RADIANS(E1595))+COS(RADIANS(G1596))*COS(RADIANS(E1595))*COS(RADIANS(R1585))))&gt;90,0,$F$4*$F$5/E1594^2*(SIN(RADIANS(G1596))*SIN(RADIANS(E1595))+COS(RADIANS(G1596))*COS(RADIANS(E1595))*COS(RADIANS(R1585))))</f>
        <v>#DIV/0!</v>
      </c>
      <c r="S1596" t="e">
        <f>IF(DEGREES(ACOS(SIN(RADIANS(G1596))*SIN(RADIANS(E1595))+COS(RADIANS(G1596))*COS(RADIANS(E1595))*COS(RADIANS(S1585))))&gt;90,0,$F$4*$F$5/E1594^2*(SIN(RADIANS(G1596))*SIN(RADIANS(E1595))+COS(RADIANS(G1596))*COS(RADIANS(E1595))*COS(RADIANS(S1585))))</f>
        <v>#DIV/0!</v>
      </c>
      <c r="T1596" t="e">
        <f>IF(DEGREES(ACOS(SIN(RADIANS(G1596))*SIN(RADIANS(E1595))+COS(RADIANS(G1596))*COS(RADIANS(E1595))*COS(RADIANS(T1585))))&gt;90,0,$F$4*$F$5/E1594^2*(SIN(RADIANS(G1596))*SIN(RADIANS(E1595))+COS(RADIANS(G1596))*COS(RADIANS(E1595))*COS(RADIANS(T1585))))</f>
        <v>#DIV/0!</v>
      </c>
      <c r="U1596" t="e">
        <f>IF(DEGREES(ACOS(SIN(RADIANS(G1596))*SIN(RADIANS(E1595))+COS(RADIANS(G1596))*COS(RADIANS(E1595))*COS(RADIANS(U1585))))&gt;90,0,$F$4*$F$5/E1594^2*(SIN(RADIANS(G1596))*SIN(RADIANS(E1595))+COS(RADIANS(G1596))*COS(RADIANS(E1595))*COS(RADIANS(U1585))))</f>
        <v>#DIV/0!</v>
      </c>
      <c r="V1596" t="e">
        <f>IF(DEGREES(ACOS(SIN(RADIANS(G1596))*SIN(RADIANS(E1595))+COS(RADIANS(G1596))*COS(RADIANS(E1595))*COS(RADIANS(V1585))))&gt;90,0,$F$4*$F$5/E1594^2*(SIN(RADIANS(G1596))*SIN(RADIANS(E1595))+COS(RADIANS(G1596))*COS(RADIANS(E1595))*COS(RADIANS(V1585))))</f>
        <v>#DIV/0!</v>
      </c>
      <c r="W1596" t="e">
        <f>IF(DEGREES(ACOS(SIN(RADIANS(G1596))*SIN(RADIANS(E1595))+COS(RADIANS(G1596))*COS(RADIANS(E1595))*COS(RADIANS(W1585))))&gt;90,0,$F$4*$F$5/E1594^2*(SIN(RADIANS(G1596))*SIN(RADIANS(E1595))+COS(RADIANS(G1596))*COS(RADIANS(E1595))*COS(RADIANS(W1585))))</f>
        <v>#DIV/0!</v>
      </c>
      <c r="X1596" t="e">
        <f>IF(DEGREES(ACOS(SIN(RADIANS(G1596))*SIN(RADIANS(E1595))+COS(RADIANS(G1596))*COS(RADIANS(E1595))*COS(RADIANS(X1585))))&gt;90,0,$F$4*$F$5/E1594^2*(SIN(RADIANS(G1596))*SIN(RADIANS(E1595))+COS(RADIANS(G1596))*COS(RADIANS(E1595))*COS(RADIANS(X1585))))</f>
        <v>#DIV/0!</v>
      </c>
      <c r="Y1596" t="e">
        <f>IF(DEGREES(ACOS(SIN(RADIANS(G1596))*SIN(RADIANS(E1595))+COS(RADIANS(G1596))*COS(RADIANS(E1595))*COS(RADIANS(Y1585))))&gt;90,0,$F$4*$F$5/E1594^2*(SIN(RADIANS(G1596))*SIN(RADIANS(E1595))+COS(RADIANS(G1596))*COS(RADIANS(E1595))*COS(RADIANS(Y1585))))</f>
        <v>#DIV/0!</v>
      </c>
      <c r="Z1596" t="e">
        <f>IF(DEGREES(ACOS(SIN(RADIANS(G1596))*SIN(RADIANS(E1595))+COS(RADIANS(G1596))*COS(RADIANS(E1595))*COS(RADIANS(Z1585))))&gt;90,0,$F$4*$F$5/E1594^2*(SIN(RADIANS(G1596))*SIN(RADIANS(E1595))+COS(RADIANS(G1596))*COS(RADIANS(E1595))*COS(RADIANS(Z1585))))</f>
        <v>#DIV/0!</v>
      </c>
      <c r="AA1596" t="e">
        <f>IF(DEGREES(ACOS(SIN(RADIANS(G1596))*SIN(RADIANS(E1595))+COS(RADIANS(G1596))*COS(RADIANS(E1595))*COS(RADIANS(AA1585))))&gt;90,0,$F$4*$F$5/E1594^2*(SIN(RADIANS(G1596))*SIN(RADIANS(E1595))+COS(RADIANS(G1596))*COS(RADIANS(E1595))*COS(RADIANS(AA1585))))</f>
        <v>#DIV/0!</v>
      </c>
      <c r="AB1596" t="e">
        <f>IF(DEGREES(ACOS(SIN(RADIANS(G1596))*SIN(RADIANS(E1595))+COS(RADIANS(G1596))*COS(RADIANS(E1595))*COS(RADIANS(AB1585))))&gt;90,0,$F$4*$F$5/E1594^2*(SIN(RADIANS(G1596))*SIN(RADIANS(E1595))+COS(RADIANS(G1596))*COS(RADIANS(E1595))*COS(RADIANS(AB1585))))</f>
        <v>#DIV/0!</v>
      </c>
      <c r="AC1596" t="e">
        <f>IF(DEGREES(ACOS(SIN(RADIANS(G1596))*SIN(RADIANS(E1595))+COS(RADIANS(G1596))*COS(RADIANS(E1595))*COS(RADIANS(AC1585))))&gt;90,0,$F$4*$F$5/E1594^2*(SIN(RADIANS(G1596))*SIN(RADIANS(E1595))+COS(RADIANS(G1596))*COS(RADIANS(E1595))*COS(RADIANS(AC1585))))</f>
        <v>#DIV/0!</v>
      </c>
      <c r="AD1596" t="e">
        <f>IF(DEGREES(ACOS(SIN(RADIANS(G1596))*SIN(RADIANS(E1595))+COS(RADIANS(G1596))*COS(RADIANS(E1595))*COS(RADIANS(AD1585))))&gt;90,0,$F$4*$F$5/E1594^2*(SIN(RADIANS(G1596))*SIN(RADIANS(E1595))+COS(RADIANS(G1596))*COS(RADIANS(E1595))*COS(RADIANS(AD1585))))</f>
        <v>#DIV/0!</v>
      </c>
      <c r="AE1596" t="e">
        <f>IF(DEGREES(ACOS(SIN(RADIANS(G1596))*SIN(RADIANS(E1595))+COS(RADIANS(G1596))*COS(RADIANS(E1595))*COS(RADIANS(AE1585))))&gt;90,0,$F$4*$F$5/E1594^2*(SIN(RADIANS(G1596))*SIN(RADIANS(E1595))+COS(RADIANS(G1596))*COS(RADIANS(E1595))*COS(RADIANS(AE1585))))</f>
        <v>#DIV/0!</v>
      </c>
      <c r="AF1596" t="e">
        <f>IF(DEGREES(ACOS(SIN(RADIANS(G1596))*SIN(RADIANS(E1595))+COS(RADIANS(G1596))*COS(RADIANS(E1595))*COS(RADIANS(AF1585))))&gt;90,0,$F$4*$F$5/E1594^2*(SIN(RADIANS(G1596))*SIN(RADIANS(E1595))+COS(RADIANS(G1596))*COS(RADIANS(E1595))*COS(RADIANS(AF1585))))</f>
        <v>#DIV/0!</v>
      </c>
      <c r="AG1596" t="e">
        <f>IF(DEGREES(ACOS(SIN(RADIANS(G1596))*SIN(RADIANS(E1595))+COS(RADIANS(G1596))*COS(RADIANS(E1595))*COS(RADIANS(AG1585))))&gt;90,0,$F$4*$F$5/E1594^2*(SIN(RADIANS(G1596))*SIN(RADIANS(E1595))+COS(RADIANS(G1596))*COS(RADIANS(E1595))*COS(RADIANS(AG1585))))</f>
        <v>#DIV/0!</v>
      </c>
      <c r="AH1596" t="e">
        <f>IF(DEGREES(ACOS(SIN(RADIANS(G1596))*SIN(RADIANS(E1595))+COS(RADIANS(G1596))*COS(RADIANS(E1595))*COS(RADIANS(AH1585))))&gt;90,0,$F$4*$F$5/E1594^2*(SIN(RADIANS(G1596))*SIN(RADIANS(E1595))+COS(RADIANS(G1596))*COS(RADIANS(E1595))*COS(RADIANS(AH1585))))</f>
        <v>#DIV/0!</v>
      </c>
      <c r="AI1596" t="e">
        <f>IF(DEGREES(ACOS(SIN(RADIANS(G1596))*SIN(RADIANS(E1595))+COS(RADIANS(G1596))*COS(RADIANS(E1595))*COS(RADIANS(AI1585))))&gt;90,0,$F$4*$F$5/E1594^2*(SIN(RADIANS(G1596))*SIN(RADIANS(E1595))+COS(RADIANS(G1596))*COS(RADIANS(E1595))*COS(RADIANS(AI1585))))</f>
        <v>#DIV/0!</v>
      </c>
      <c r="AJ1596" t="e">
        <f>IF(DEGREES(ACOS(SIN(RADIANS(G1596))*SIN(RADIANS(E1595))+COS(RADIANS(G1596))*COS(RADIANS(E1595))*COS(RADIANS(AJ1585))))&gt;90,0,$F$4*$F$5/E1594^2*(SIN(RADIANS(G1596))*SIN(RADIANS(E1595))+COS(RADIANS(G1596))*COS(RADIANS(E1595))*COS(RADIANS(AJ1585))))</f>
        <v>#DIV/0!</v>
      </c>
      <c r="AK1596">
        <f>IF(DEGREES(ACOS(SIN(RADIANS(G1596))*SIN(RADIANS(E1595))+COS(RADIANS(G1596))*COS(RADIANS(E1595))*COS(RADIANS(AK1585))))&gt;90,0,$F$4*$F$5/E1594^2*(SIN(RADIANS(G1596))*SIN(RADIANS(E1595))+COS(RADIANS(G1596))*COS(RADIANS(E1595))*COS(RADIANS(AK1585))))</f>
        <v>0</v>
      </c>
      <c r="AL1596">
        <f>IF(DEGREES(ACOS(SIN(RADIANS(G1596))*SIN(RADIANS(E1595))+COS(RADIANS(G1596))*COS(RADIANS(E1595))*COS(RADIANS(AL1585))))&gt;90,0,$F$4*$F$5/E1594^2*(SIN(RADIANS(G1596))*SIN(RADIANS(E1595))+COS(RADIANS(G1596))*COS(RADIANS(E1595))*COS(RADIANS(AL1585))))</f>
        <v>0</v>
      </c>
      <c r="AM1596">
        <f>IF(DEGREES(ACOS(SIN(RADIANS(G1596))*SIN(RADIANS(E1595))+COS(RADIANS(G1596))*COS(RADIANS(E1595))*COS(RADIANS(AM1585))))&gt;90,0,$F$4*$F$5/E1594^2*(SIN(RADIANS(G1596))*SIN(RADIANS(E1595))+COS(RADIANS(G1596))*COS(RADIANS(E1595))*COS(RADIANS(AM1585))))</f>
        <v>0</v>
      </c>
      <c r="AN1596">
        <f>IF(DEGREES(ACOS(SIN(RADIANS(G1596))*SIN(RADIANS(E1595))+COS(RADIANS(G1596))*COS(RADIANS(E1595))*COS(RADIANS(AN1585))))&gt;90,0,$F$4*$F$5/E1594^2*(SIN(RADIANS(G1596))*SIN(RADIANS(E1595))+COS(RADIANS(G1596))*COS(RADIANS(E1595))*COS(RADIANS(AN1585))))</f>
        <v>0</v>
      </c>
      <c r="AO1596">
        <f>IF(DEGREES(ACOS(SIN(RADIANS(G1596))*SIN(RADIANS(E1595))+COS(RADIANS(G1596))*COS(RADIANS(E1595))*COS(RADIANS(AO1585))))&gt;90,0,$F$4*$F$5/E1594^2*(SIN(RADIANS(G1596))*SIN(RADIANS(E1595))+COS(RADIANS(G1596))*COS(RADIANS(E1595))*COS(RADIANS(AO1585))))</f>
        <v>0</v>
      </c>
      <c r="AP1596">
        <f>IF(DEGREES(ACOS(SIN(RADIANS(G1596))*SIN(RADIANS(E1595))+COS(RADIANS(G1596))*COS(RADIANS(E1595))*COS(RADIANS(AP1585))))&gt;90,0,$F$4*$F$5/E1594^2*(SIN(RADIANS(G1596))*SIN(RADIANS(E1595))+COS(RADIANS(G1596))*COS(RADIANS(E1595))*COS(RADIANS(AP1585))))</f>
        <v>0</v>
      </c>
      <c r="AQ1596">
        <f>IF(DEGREES(ACOS(SIN(RADIANS(G1596))*SIN(RADIANS(E1595))+COS(RADIANS(G1596))*COS(RADIANS(E1595))*COS(RADIANS(AQ1585))))&gt;90,0,$F$4*$F$5/E1594^2*(SIN(RADIANS(G1596))*SIN(RADIANS(E1595))+COS(RADIANS(G1596))*COS(RADIANS(E1595))*COS(RADIANS(AQ1585))))</f>
        <v>0</v>
      </c>
      <c r="AR1596">
        <f>IF(DEGREES(ACOS(SIN(RADIANS(G1596))*SIN(RADIANS(E1595))+COS(RADIANS(G1596))*COS(RADIANS(E1595))*COS(RADIANS(AR1585))))&gt;90,0,$F$4*$F$5/E1594^2*(SIN(RADIANS(G1596))*SIN(RADIANS(E1595))+COS(RADIANS(G1596))*COS(RADIANS(E1595))*COS(RADIANS(AR1585))))</f>
        <v>0</v>
      </c>
    </row>
    <row r="1597" spans="2:44" x14ac:dyDescent="0.5">
      <c r="B1597" s="40" t="s">
        <v>787</v>
      </c>
      <c r="E1597">
        <f>E1596-E1588-360*ROUNDDOWN((E1596-E1588)/360,0)</f>
        <v>0</v>
      </c>
      <c r="G1597">
        <v>-10</v>
      </c>
      <c r="I1597">
        <f>IF(DEGREES(ACOS(SIN(RADIANS(G1597))*SIN(RADIANS(E1595))+COS(RADIANS(G1597))*COS(RADIANS(E1595))*COS(RADIANS(I1585))))&gt;90,0,$F$4*$F$5/E1594^2*(SIN(RADIANS(G1597))*SIN(RADIANS(E1595))+COS(RADIANS(G1597))*COS(RADIANS(E1595))*COS(RADIANS(I1585))))</f>
        <v>0</v>
      </c>
      <c r="J1597">
        <f>IF(DEGREES(ACOS(SIN(RADIANS(G1597))*SIN(RADIANS(E1595))+COS(RADIANS(G1597))*COS(RADIANS(E1595))*COS(RADIANS(J1585))))&gt;90,0,$F$4*$F$5/E1594^2*(SIN(RADIANS(G1597))*SIN(RADIANS(E1595))+COS(RADIANS(G1597))*COS(RADIANS(E1595))*COS(RADIANS(J1585))))</f>
        <v>0</v>
      </c>
      <c r="K1597">
        <f>IF(DEGREES(ACOS(SIN(RADIANS(G1597))*SIN(RADIANS(E1595))+COS(RADIANS(G1597))*COS(RADIANS(E1595))*COS(RADIANS(K1585))))&gt;90,0,$F$4*$F$5/E1594^2*(SIN(RADIANS(G1597))*SIN(RADIANS(E1595))+COS(RADIANS(G1597))*COS(RADIANS(E1595))*COS(RADIANS(K1585))))</f>
        <v>0</v>
      </c>
      <c r="L1597">
        <f>IF(DEGREES(ACOS(SIN(RADIANS(G1597))*SIN(RADIANS(E1595))+COS(RADIANS(G1597))*COS(RADIANS(E1595))*COS(RADIANS(L1585))))&gt;90,0,$F$4*$F$5/E1594^2*(SIN(RADIANS(G1597))*SIN(RADIANS(E1595))+COS(RADIANS(G1597))*COS(RADIANS(E1595))*COS(RADIANS(L1585))))</f>
        <v>0</v>
      </c>
      <c r="M1597">
        <f>IF(DEGREES(ACOS(SIN(RADIANS(G1597))*SIN(RADIANS(E1595))+COS(RADIANS(G1597))*COS(RADIANS(E1595))*COS(RADIANS(M1585))))&gt;90,0,$F$4*$F$5/E1594^2*(SIN(RADIANS(G1597))*SIN(RADIANS(E1595))+COS(RADIANS(G1597))*COS(RADIANS(E1595))*COS(RADIANS(M1585))))</f>
        <v>0</v>
      </c>
      <c r="N1597">
        <f>IF(DEGREES(ACOS(SIN(RADIANS(G1597))*SIN(RADIANS(E1595))+COS(RADIANS(G1597))*COS(RADIANS(E1595))*COS(RADIANS(N1585))))&gt;90,0,$F$4*$F$5/E1594^2*(SIN(RADIANS(G1597))*SIN(RADIANS(E1595))+COS(RADIANS(G1597))*COS(RADIANS(E1595))*COS(RADIANS(N1585))))</f>
        <v>0</v>
      </c>
      <c r="O1597">
        <f>IF(DEGREES(ACOS(SIN(RADIANS(G1597))*SIN(RADIANS(E1595))+COS(RADIANS(G1597))*COS(RADIANS(E1595))*COS(RADIANS(O1585))))&gt;90,0,$F$4*$F$5/E1594^2*(SIN(RADIANS(G1597))*SIN(RADIANS(E1595))+COS(RADIANS(G1597))*COS(RADIANS(E1595))*COS(RADIANS(O1585))))</f>
        <v>0</v>
      </c>
      <c r="P1597">
        <f>IF(DEGREES(ACOS(SIN(RADIANS(G1597))*SIN(RADIANS(E1595))+COS(RADIANS(G1597))*COS(RADIANS(E1595))*COS(RADIANS(P1585))))&gt;90,0,$F$4*$F$5/E1594^2*(SIN(RADIANS(G1597))*SIN(RADIANS(E1595))+COS(RADIANS(G1597))*COS(RADIANS(E1595))*COS(RADIANS(P1585))))</f>
        <v>0</v>
      </c>
      <c r="Q1597">
        <f>IF(DEGREES(ACOS(SIN(RADIANS(G1597))*SIN(RADIANS(E1595))+COS(RADIANS(G1597))*COS(RADIANS(E1595))*COS(RADIANS(Q1585))))&gt;90,0,$F$4*$F$5/E1594^2*(SIN(RADIANS(G1597))*SIN(RADIANS(E1595))+COS(RADIANS(G1597))*COS(RADIANS(E1595))*COS(RADIANS(Q1585))))</f>
        <v>0</v>
      </c>
      <c r="R1597" t="e">
        <f>IF(DEGREES(ACOS(SIN(RADIANS(G1597))*SIN(RADIANS(E1595))+COS(RADIANS(G1597))*COS(RADIANS(E1595))*COS(RADIANS(R1585))))&gt;90,0,$F$4*$F$5/E1594^2*(SIN(RADIANS(G1597))*SIN(RADIANS(E1595))+COS(RADIANS(G1597))*COS(RADIANS(E1595))*COS(RADIANS(R1585))))</f>
        <v>#DIV/0!</v>
      </c>
      <c r="S1597" t="e">
        <f>IF(DEGREES(ACOS(SIN(RADIANS(G1597))*SIN(RADIANS(E1595))+COS(RADIANS(G1597))*COS(RADIANS(E1595))*COS(RADIANS(S1585))))&gt;90,0,$F$4*$F$5/E1594^2*(SIN(RADIANS(G1597))*SIN(RADIANS(E1595))+COS(RADIANS(G1597))*COS(RADIANS(E1595))*COS(RADIANS(S1585))))</f>
        <v>#DIV/0!</v>
      </c>
      <c r="T1597" t="e">
        <f>IF(DEGREES(ACOS(SIN(RADIANS(G1597))*SIN(RADIANS(E1595))+COS(RADIANS(G1597))*COS(RADIANS(E1595))*COS(RADIANS(T1585))))&gt;90,0,$F$4*$F$5/E1594^2*(SIN(RADIANS(G1597))*SIN(RADIANS(E1595))+COS(RADIANS(G1597))*COS(RADIANS(E1595))*COS(RADIANS(T1585))))</f>
        <v>#DIV/0!</v>
      </c>
      <c r="U1597" t="e">
        <f>IF(DEGREES(ACOS(SIN(RADIANS(G1597))*SIN(RADIANS(E1595))+COS(RADIANS(G1597))*COS(RADIANS(E1595))*COS(RADIANS(U1585))))&gt;90,0,$F$4*$F$5/E1594^2*(SIN(RADIANS(G1597))*SIN(RADIANS(E1595))+COS(RADIANS(G1597))*COS(RADIANS(E1595))*COS(RADIANS(U1585))))</f>
        <v>#DIV/0!</v>
      </c>
      <c r="V1597" t="e">
        <f>IF(DEGREES(ACOS(SIN(RADIANS(G1597))*SIN(RADIANS(E1595))+COS(RADIANS(G1597))*COS(RADIANS(E1595))*COS(RADIANS(V1585))))&gt;90,0,$F$4*$F$5/E1594^2*(SIN(RADIANS(G1597))*SIN(RADIANS(E1595))+COS(RADIANS(G1597))*COS(RADIANS(E1595))*COS(RADIANS(V1585))))</f>
        <v>#DIV/0!</v>
      </c>
      <c r="W1597" t="e">
        <f>IF(DEGREES(ACOS(SIN(RADIANS(G1597))*SIN(RADIANS(E1595))+COS(RADIANS(G1597))*COS(RADIANS(E1595))*COS(RADIANS(W1585))))&gt;90,0,$F$4*$F$5/E1594^2*(SIN(RADIANS(G1597))*SIN(RADIANS(E1595))+COS(RADIANS(G1597))*COS(RADIANS(E1595))*COS(RADIANS(W1585))))</f>
        <v>#DIV/0!</v>
      </c>
      <c r="X1597" t="e">
        <f>IF(DEGREES(ACOS(SIN(RADIANS(G1597))*SIN(RADIANS(E1595))+COS(RADIANS(G1597))*COS(RADIANS(E1595))*COS(RADIANS(X1585))))&gt;90,0,$F$4*$F$5/E1594^2*(SIN(RADIANS(G1597))*SIN(RADIANS(E1595))+COS(RADIANS(G1597))*COS(RADIANS(E1595))*COS(RADIANS(X1585))))</f>
        <v>#DIV/0!</v>
      </c>
      <c r="Y1597" t="e">
        <f>IF(DEGREES(ACOS(SIN(RADIANS(G1597))*SIN(RADIANS(E1595))+COS(RADIANS(G1597))*COS(RADIANS(E1595))*COS(RADIANS(Y1585))))&gt;90,0,$F$4*$F$5/E1594^2*(SIN(RADIANS(G1597))*SIN(RADIANS(E1595))+COS(RADIANS(G1597))*COS(RADIANS(E1595))*COS(RADIANS(Y1585))))</f>
        <v>#DIV/0!</v>
      </c>
      <c r="Z1597" t="e">
        <f>IF(DEGREES(ACOS(SIN(RADIANS(G1597))*SIN(RADIANS(E1595))+COS(RADIANS(G1597))*COS(RADIANS(E1595))*COS(RADIANS(Z1585))))&gt;90,0,$F$4*$F$5/E1594^2*(SIN(RADIANS(G1597))*SIN(RADIANS(E1595))+COS(RADIANS(G1597))*COS(RADIANS(E1595))*COS(RADIANS(Z1585))))</f>
        <v>#DIV/0!</v>
      </c>
      <c r="AA1597" t="e">
        <f>IF(DEGREES(ACOS(SIN(RADIANS(G1597))*SIN(RADIANS(E1595))+COS(RADIANS(G1597))*COS(RADIANS(E1595))*COS(RADIANS(AA1585))))&gt;90,0,$F$4*$F$5/E1594^2*(SIN(RADIANS(G1597))*SIN(RADIANS(E1595))+COS(RADIANS(G1597))*COS(RADIANS(E1595))*COS(RADIANS(AA1585))))</f>
        <v>#DIV/0!</v>
      </c>
      <c r="AB1597" t="e">
        <f>IF(DEGREES(ACOS(SIN(RADIANS(G1597))*SIN(RADIANS(E1595))+COS(RADIANS(G1597))*COS(RADIANS(E1595))*COS(RADIANS(AB1585))))&gt;90,0,$F$4*$F$5/E1594^2*(SIN(RADIANS(G1597))*SIN(RADIANS(E1595))+COS(RADIANS(G1597))*COS(RADIANS(E1595))*COS(RADIANS(AB1585))))</f>
        <v>#DIV/0!</v>
      </c>
      <c r="AC1597" t="e">
        <f>IF(DEGREES(ACOS(SIN(RADIANS(G1597))*SIN(RADIANS(E1595))+COS(RADIANS(G1597))*COS(RADIANS(E1595))*COS(RADIANS(AC1585))))&gt;90,0,$F$4*$F$5/E1594^2*(SIN(RADIANS(G1597))*SIN(RADIANS(E1595))+COS(RADIANS(G1597))*COS(RADIANS(E1595))*COS(RADIANS(AC1585))))</f>
        <v>#DIV/0!</v>
      </c>
      <c r="AD1597" t="e">
        <f>IF(DEGREES(ACOS(SIN(RADIANS(G1597))*SIN(RADIANS(E1595))+COS(RADIANS(G1597))*COS(RADIANS(E1595))*COS(RADIANS(AD1585))))&gt;90,0,$F$4*$F$5/E1594^2*(SIN(RADIANS(G1597))*SIN(RADIANS(E1595))+COS(RADIANS(G1597))*COS(RADIANS(E1595))*COS(RADIANS(AD1585))))</f>
        <v>#DIV/0!</v>
      </c>
      <c r="AE1597" t="e">
        <f>IF(DEGREES(ACOS(SIN(RADIANS(G1597))*SIN(RADIANS(E1595))+COS(RADIANS(G1597))*COS(RADIANS(E1595))*COS(RADIANS(AE1585))))&gt;90,0,$F$4*$F$5/E1594^2*(SIN(RADIANS(G1597))*SIN(RADIANS(E1595))+COS(RADIANS(G1597))*COS(RADIANS(E1595))*COS(RADIANS(AE1585))))</f>
        <v>#DIV/0!</v>
      </c>
      <c r="AF1597" t="e">
        <f>IF(DEGREES(ACOS(SIN(RADIANS(G1597))*SIN(RADIANS(E1595))+COS(RADIANS(G1597))*COS(RADIANS(E1595))*COS(RADIANS(AF1585))))&gt;90,0,$F$4*$F$5/E1594^2*(SIN(RADIANS(G1597))*SIN(RADIANS(E1595))+COS(RADIANS(G1597))*COS(RADIANS(E1595))*COS(RADIANS(AF1585))))</f>
        <v>#DIV/0!</v>
      </c>
      <c r="AG1597" t="e">
        <f>IF(DEGREES(ACOS(SIN(RADIANS(G1597))*SIN(RADIANS(E1595))+COS(RADIANS(G1597))*COS(RADIANS(E1595))*COS(RADIANS(AG1585))))&gt;90,0,$F$4*$F$5/E1594^2*(SIN(RADIANS(G1597))*SIN(RADIANS(E1595))+COS(RADIANS(G1597))*COS(RADIANS(E1595))*COS(RADIANS(AG1585))))</f>
        <v>#DIV/0!</v>
      </c>
      <c r="AH1597" t="e">
        <f>IF(DEGREES(ACOS(SIN(RADIANS(G1597))*SIN(RADIANS(E1595))+COS(RADIANS(G1597))*COS(RADIANS(E1595))*COS(RADIANS(AH1585))))&gt;90,0,$F$4*$F$5/E1594^2*(SIN(RADIANS(G1597))*SIN(RADIANS(E1595))+COS(RADIANS(G1597))*COS(RADIANS(E1595))*COS(RADIANS(AH1585))))</f>
        <v>#DIV/0!</v>
      </c>
      <c r="AI1597" t="e">
        <f>IF(DEGREES(ACOS(SIN(RADIANS(G1597))*SIN(RADIANS(E1595))+COS(RADIANS(G1597))*COS(RADIANS(E1595))*COS(RADIANS(AI1585))))&gt;90,0,$F$4*$F$5/E1594^2*(SIN(RADIANS(G1597))*SIN(RADIANS(E1595))+COS(RADIANS(G1597))*COS(RADIANS(E1595))*COS(RADIANS(AI1585))))</f>
        <v>#DIV/0!</v>
      </c>
      <c r="AJ1597" t="e">
        <f>IF(DEGREES(ACOS(SIN(RADIANS(G1597))*SIN(RADIANS(E1595))+COS(RADIANS(G1597))*COS(RADIANS(E1595))*COS(RADIANS(AJ1585))))&gt;90,0,$F$4*$F$5/E1594^2*(SIN(RADIANS(G1597))*SIN(RADIANS(E1595))+COS(RADIANS(G1597))*COS(RADIANS(E1595))*COS(RADIANS(AJ1585))))</f>
        <v>#DIV/0!</v>
      </c>
      <c r="AK1597">
        <f>IF(DEGREES(ACOS(SIN(RADIANS(G1597))*SIN(RADIANS(E1595))+COS(RADIANS(G1597))*COS(RADIANS(E1595))*COS(RADIANS(AK1585))))&gt;90,0,$F$4*$F$5/E1594^2*(SIN(RADIANS(G1597))*SIN(RADIANS(E1595))+COS(RADIANS(G1597))*COS(RADIANS(E1595))*COS(RADIANS(AK1585))))</f>
        <v>0</v>
      </c>
      <c r="AL1597">
        <f>IF(DEGREES(ACOS(SIN(RADIANS(G1597))*SIN(RADIANS(E1595))+COS(RADIANS(G1597))*COS(RADIANS(E1595))*COS(RADIANS(AL1585))))&gt;90,0,$F$4*$F$5/E1594^2*(SIN(RADIANS(G1597))*SIN(RADIANS(E1595))+COS(RADIANS(G1597))*COS(RADIANS(E1595))*COS(RADIANS(AL1585))))</f>
        <v>0</v>
      </c>
      <c r="AM1597">
        <f>IF(DEGREES(ACOS(SIN(RADIANS(G1597))*SIN(RADIANS(E1595))+COS(RADIANS(G1597))*COS(RADIANS(E1595))*COS(RADIANS(AM1585))))&gt;90,0,$F$4*$F$5/E1594^2*(SIN(RADIANS(G1597))*SIN(RADIANS(E1595))+COS(RADIANS(G1597))*COS(RADIANS(E1595))*COS(RADIANS(AM1585))))</f>
        <v>0</v>
      </c>
      <c r="AN1597">
        <f>IF(DEGREES(ACOS(SIN(RADIANS(G1597))*SIN(RADIANS(E1595))+COS(RADIANS(G1597))*COS(RADIANS(E1595))*COS(RADIANS(AN1585))))&gt;90,0,$F$4*$F$5/E1594^2*(SIN(RADIANS(G1597))*SIN(RADIANS(E1595))+COS(RADIANS(G1597))*COS(RADIANS(E1595))*COS(RADIANS(AN1585))))</f>
        <v>0</v>
      </c>
      <c r="AO1597">
        <f>IF(DEGREES(ACOS(SIN(RADIANS(G1597))*SIN(RADIANS(E1595))+COS(RADIANS(G1597))*COS(RADIANS(E1595))*COS(RADIANS(AO1585))))&gt;90,0,$F$4*$F$5/E1594^2*(SIN(RADIANS(G1597))*SIN(RADIANS(E1595))+COS(RADIANS(G1597))*COS(RADIANS(E1595))*COS(RADIANS(AO1585))))</f>
        <v>0</v>
      </c>
      <c r="AP1597">
        <f>IF(DEGREES(ACOS(SIN(RADIANS(G1597))*SIN(RADIANS(E1595))+COS(RADIANS(G1597))*COS(RADIANS(E1595))*COS(RADIANS(AP1585))))&gt;90,0,$F$4*$F$5/E1594^2*(SIN(RADIANS(G1597))*SIN(RADIANS(E1595))+COS(RADIANS(G1597))*COS(RADIANS(E1595))*COS(RADIANS(AP1585))))</f>
        <v>0</v>
      </c>
      <c r="AQ1597">
        <f>IF(DEGREES(ACOS(SIN(RADIANS(G1597))*SIN(RADIANS(E1595))+COS(RADIANS(G1597))*COS(RADIANS(E1595))*COS(RADIANS(AQ1585))))&gt;90,0,$F$4*$F$5/E1594^2*(SIN(RADIANS(G1597))*SIN(RADIANS(E1595))+COS(RADIANS(G1597))*COS(RADIANS(E1595))*COS(RADIANS(AQ1585))))</f>
        <v>0</v>
      </c>
      <c r="AR1597">
        <f>IF(DEGREES(ACOS(SIN(RADIANS(G1597))*SIN(RADIANS(E1595))+COS(RADIANS(G1597))*COS(RADIANS(E1595))*COS(RADIANS(AR1585))))&gt;90,0,$F$4*$F$5/E1594^2*(SIN(RADIANS(G1597))*SIN(RADIANS(E1595))+COS(RADIANS(G1597))*COS(RADIANS(E1595))*COS(RADIANS(AR1585))))</f>
        <v>0</v>
      </c>
    </row>
    <row r="1598" spans="2:44" x14ac:dyDescent="0.5">
      <c r="G1598">
        <v>-20</v>
      </c>
      <c r="I1598">
        <f>IF(DEGREES(ACOS(SIN(RADIANS(G1598))*SIN(RADIANS(E1595))+COS(RADIANS(G1598))*COS(RADIANS(E1595))*COS(RADIANS(I1585))))&gt;90,0,$F$4*$F$5/E1594^2*(SIN(RADIANS(G1598))*SIN(RADIANS(E1595))+COS(RADIANS(G1598))*COS(RADIANS(E1595))*COS(RADIANS(I1585))))</f>
        <v>0</v>
      </c>
      <c r="J1598">
        <f>IF(DEGREES(ACOS(SIN(RADIANS(G1598))*SIN(RADIANS(E1595))+COS(RADIANS(G1598))*COS(RADIANS(E1595))*COS(RADIANS(J1585))))&gt;90,0,$F$4*$F$5/E1594^2*(SIN(RADIANS(G1598))*SIN(RADIANS(E1595))+COS(RADIANS(G1598))*COS(RADIANS(E1595))*COS(RADIANS(J1585))))</f>
        <v>0</v>
      </c>
      <c r="K1598">
        <f>IF(DEGREES(ACOS(SIN(RADIANS(G1598))*SIN(RADIANS(E1595))+COS(RADIANS(G1598))*COS(RADIANS(E1595))*COS(RADIANS(K1585))))&gt;90,0,$F$4*$F$5/E1594^2*(SIN(RADIANS(G1598))*SIN(RADIANS(E1595))+COS(RADIANS(G1598))*COS(RADIANS(E1595))*COS(RADIANS(K1585))))</f>
        <v>0</v>
      </c>
      <c r="L1598">
        <f>IF(DEGREES(ACOS(SIN(RADIANS(G1598))*SIN(RADIANS(E1595))+COS(RADIANS(G1598))*COS(RADIANS(E1595))*COS(RADIANS(L1585))))&gt;90,0,$F$4*$F$5/E1594^2*(SIN(RADIANS(G1598))*SIN(RADIANS(E1595))+COS(RADIANS(G1598))*COS(RADIANS(E1595))*COS(RADIANS(L1585))))</f>
        <v>0</v>
      </c>
      <c r="M1598">
        <f>IF(DEGREES(ACOS(SIN(RADIANS(G1598))*SIN(RADIANS(E1595))+COS(RADIANS(G1598))*COS(RADIANS(E1595))*COS(RADIANS(M1585))))&gt;90,0,$F$4*$F$5/E1594^2*(SIN(RADIANS(G1598))*SIN(RADIANS(E1595))+COS(RADIANS(G1598))*COS(RADIANS(E1595))*COS(RADIANS(M1585))))</f>
        <v>0</v>
      </c>
      <c r="N1598">
        <f>IF(DEGREES(ACOS(SIN(RADIANS(G1598))*SIN(RADIANS(E1595))+COS(RADIANS(G1598))*COS(RADIANS(E1595))*COS(RADIANS(N1585))))&gt;90,0,$F$4*$F$5/E1594^2*(SIN(RADIANS(G1598))*SIN(RADIANS(E1595))+COS(RADIANS(G1598))*COS(RADIANS(E1595))*COS(RADIANS(N1585))))</f>
        <v>0</v>
      </c>
      <c r="O1598">
        <f>IF(DEGREES(ACOS(SIN(RADIANS(G1598))*SIN(RADIANS(E1595))+COS(RADIANS(G1598))*COS(RADIANS(E1595))*COS(RADIANS(O1585))))&gt;90,0,$F$4*$F$5/E1594^2*(SIN(RADIANS(G1598))*SIN(RADIANS(E1595))+COS(RADIANS(G1598))*COS(RADIANS(E1595))*COS(RADIANS(O1585))))</f>
        <v>0</v>
      </c>
      <c r="P1598">
        <f>IF(DEGREES(ACOS(SIN(RADIANS(G1598))*SIN(RADIANS(E1595))+COS(RADIANS(G1598))*COS(RADIANS(E1595))*COS(RADIANS(P1585))))&gt;90,0,$F$4*$F$5/E1594^2*(SIN(RADIANS(G1598))*SIN(RADIANS(E1595))+COS(RADIANS(G1598))*COS(RADIANS(E1595))*COS(RADIANS(P1585))))</f>
        <v>0</v>
      </c>
      <c r="Q1598">
        <f>IF(DEGREES(ACOS(SIN(RADIANS(G1598))*SIN(RADIANS(E1595))+COS(RADIANS(G1598))*COS(RADIANS(E1595))*COS(RADIANS(Q1585))))&gt;90,0,$F$4*$F$5/E1594^2*(SIN(RADIANS(G1598))*SIN(RADIANS(E1595))+COS(RADIANS(G1598))*COS(RADIANS(E1595))*COS(RADIANS(Q1585))))</f>
        <v>0</v>
      </c>
      <c r="R1598" t="e">
        <f>IF(DEGREES(ACOS(SIN(RADIANS(G1598))*SIN(RADIANS(E1595))+COS(RADIANS(G1598))*COS(RADIANS(E1595))*COS(RADIANS(R1585))))&gt;90,0,$F$4*$F$5/E1594^2*(SIN(RADIANS(G1598))*SIN(RADIANS(E1595))+COS(RADIANS(G1598))*COS(RADIANS(E1595))*COS(RADIANS(R1585))))</f>
        <v>#DIV/0!</v>
      </c>
      <c r="S1598" t="e">
        <f>IF(DEGREES(ACOS(SIN(RADIANS(G1598))*SIN(RADIANS(E1595))+COS(RADIANS(G1598))*COS(RADIANS(E1595))*COS(RADIANS(S1585))))&gt;90,0,$F$4*$F$5/E1594^2*(SIN(RADIANS(G1598))*SIN(RADIANS(E1595))+COS(RADIANS(G1598))*COS(RADIANS(E1595))*COS(RADIANS(S1585))))</f>
        <v>#DIV/0!</v>
      </c>
      <c r="T1598" t="e">
        <f>IF(DEGREES(ACOS(SIN(RADIANS(G1598))*SIN(RADIANS(E1595))+COS(RADIANS(G1598))*COS(RADIANS(E1595))*COS(RADIANS(T1585))))&gt;90,0,$F$4*$F$5/E1594^2*(SIN(RADIANS(G1598))*SIN(RADIANS(E1595))+COS(RADIANS(G1598))*COS(RADIANS(E1595))*COS(RADIANS(T1585))))</f>
        <v>#DIV/0!</v>
      </c>
      <c r="U1598" t="e">
        <f>IF(DEGREES(ACOS(SIN(RADIANS(G1598))*SIN(RADIANS(E1595))+COS(RADIANS(G1598))*COS(RADIANS(E1595))*COS(RADIANS(U1585))))&gt;90,0,$F$4*$F$5/E1594^2*(SIN(RADIANS(G1598))*SIN(RADIANS(E1595))+COS(RADIANS(G1598))*COS(RADIANS(E1595))*COS(RADIANS(U1585))))</f>
        <v>#DIV/0!</v>
      </c>
      <c r="V1598" t="e">
        <f>IF(DEGREES(ACOS(SIN(RADIANS(G1598))*SIN(RADIANS(E1595))+COS(RADIANS(G1598))*COS(RADIANS(E1595))*COS(RADIANS(V1585))))&gt;90,0,$F$4*$F$5/E1594^2*(SIN(RADIANS(G1598))*SIN(RADIANS(E1595))+COS(RADIANS(G1598))*COS(RADIANS(E1595))*COS(RADIANS(V1585))))</f>
        <v>#DIV/0!</v>
      </c>
      <c r="W1598" t="e">
        <f>IF(DEGREES(ACOS(SIN(RADIANS(G1598))*SIN(RADIANS(E1595))+COS(RADIANS(G1598))*COS(RADIANS(E1595))*COS(RADIANS(W1585))))&gt;90,0,$F$4*$F$5/E1594^2*(SIN(RADIANS(G1598))*SIN(RADIANS(E1595))+COS(RADIANS(G1598))*COS(RADIANS(E1595))*COS(RADIANS(W1585))))</f>
        <v>#DIV/0!</v>
      </c>
      <c r="X1598" t="e">
        <f>IF(DEGREES(ACOS(SIN(RADIANS(G1598))*SIN(RADIANS(E1595))+COS(RADIANS(G1598))*COS(RADIANS(E1595))*COS(RADIANS(X1585))))&gt;90,0,$F$4*$F$5/E1594^2*(SIN(RADIANS(G1598))*SIN(RADIANS(E1595))+COS(RADIANS(G1598))*COS(RADIANS(E1595))*COS(RADIANS(X1585))))</f>
        <v>#DIV/0!</v>
      </c>
      <c r="Y1598" t="e">
        <f>IF(DEGREES(ACOS(SIN(RADIANS(G1598))*SIN(RADIANS(E1595))+COS(RADIANS(G1598))*COS(RADIANS(E1595))*COS(RADIANS(Y1585))))&gt;90,0,$F$4*$F$5/E1594^2*(SIN(RADIANS(G1598))*SIN(RADIANS(E1595))+COS(RADIANS(G1598))*COS(RADIANS(E1595))*COS(RADIANS(Y1585))))</f>
        <v>#DIV/0!</v>
      </c>
      <c r="Z1598" t="e">
        <f>IF(DEGREES(ACOS(SIN(RADIANS(G1598))*SIN(RADIANS(E1595))+COS(RADIANS(G1598))*COS(RADIANS(E1595))*COS(RADIANS(Z1585))))&gt;90,0,$F$4*$F$5/E1594^2*(SIN(RADIANS(G1598))*SIN(RADIANS(E1595))+COS(RADIANS(G1598))*COS(RADIANS(E1595))*COS(RADIANS(Z1585))))</f>
        <v>#DIV/0!</v>
      </c>
      <c r="AA1598" t="e">
        <f>IF(DEGREES(ACOS(SIN(RADIANS(G1598))*SIN(RADIANS(E1595))+COS(RADIANS(G1598))*COS(RADIANS(E1595))*COS(RADIANS(AA1585))))&gt;90,0,$F$4*$F$5/E1594^2*(SIN(RADIANS(G1598))*SIN(RADIANS(E1595))+COS(RADIANS(G1598))*COS(RADIANS(E1595))*COS(RADIANS(AA1585))))</f>
        <v>#DIV/0!</v>
      </c>
      <c r="AB1598" t="e">
        <f>IF(DEGREES(ACOS(SIN(RADIANS(G1598))*SIN(RADIANS(E1595))+COS(RADIANS(G1598))*COS(RADIANS(E1595))*COS(RADIANS(AB1585))))&gt;90,0,$F$4*$F$5/E1594^2*(SIN(RADIANS(G1598))*SIN(RADIANS(E1595))+COS(RADIANS(G1598))*COS(RADIANS(E1595))*COS(RADIANS(AB1585))))</f>
        <v>#DIV/0!</v>
      </c>
      <c r="AC1598" t="e">
        <f>IF(DEGREES(ACOS(SIN(RADIANS(G1598))*SIN(RADIANS(E1595))+COS(RADIANS(G1598))*COS(RADIANS(E1595))*COS(RADIANS(AC1585))))&gt;90,0,$F$4*$F$5/E1594^2*(SIN(RADIANS(G1598))*SIN(RADIANS(E1595))+COS(RADIANS(G1598))*COS(RADIANS(E1595))*COS(RADIANS(AC1585))))</f>
        <v>#DIV/0!</v>
      </c>
      <c r="AD1598" t="e">
        <f>IF(DEGREES(ACOS(SIN(RADIANS(G1598))*SIN(RADIANS(E1595))+COS(RADIANS(G1598))*COS(RADIANS(E1595))*COS(RADIANS(AD1585))))&gt;90,0,$F$4*$F$5/E1594^2*(SIN(RADIANS(G1598))*SIN(RADIANS(E1595))+COS(RADIANS(G1598))*COS(RADIANS(E1595))*COS(RADIANS(AD1585))))</f>
        <v>#DIV/0!</v>
      </c>
      <c r="AE1598" t="e">
        <f>IF(DEGREES(ACOS(SIN(RADIANS(G1598))*SIN(RADIANS(E1595))+COS(RADIANS(G1598))*COS(RADIANS(E1595))*COS(RADIANS(AE1585))))&gt;90,0,$F$4*$F$5/E1594^2*(SIN(RADIANS(G1598))*SIN(RADIANS(E1595))+COS(RADIANS(G1598))*COS(RADIANS(E1595))*COS(RADIANS(AE1585))))</f>
        <v>#DIV/0!</v>
      </c>
      <c r="AF1598" t="e">
        <f>IF(DEGREES(ACOS(SIN(RADIANS(G1598))*SIN(RADIANS(E1595))+COS(RADIANS(G1598))*COS(RADIANS(E1595))*COS(RADIANS(AF1585))))&gt;90,0,$F$4*$F$5/E1594^2*(SIN(RADIANS(G1598))*SIN(RADIANS(E1595))+COS(RADIANS(G1598))*COS(RADIANS(E1595))*COS(RADIANS(AF1585))))</f>
        <v>#DIV/0!</v>
      </c>
      <c r="AG1598" t="e">
        <f>IF(DEGREES(ACOS(SIN(RADIANS(G1598))*SIN(RADIANS(E1595))+COS(RADIANS(G1598))*COS(RADIANS(E1595))*COS(RADIANS(AG1585))))&gt;90,0,$F$4*$F$5/E1594^2*(SIN(RADIANS(G1598))*SIN(RADIANS(E1595))+COS(RADIANS(G1598))*COS(RADIANS(E1595))*COS(RADIANS(AG1585))))</f>
        <v>#DIV/0!</v>
      </c>
      <c r="AH1598" t="e">
        <f>IF(DEGREES(ACOS(SIN(RADIANS(G1598))*SIN(RADIANS(E1595))+COS(RADIANS(G1598))*COS(RADIANS(E1595))*COS(RADIANS(AH1585))))&gt;90,0,$F$4*$F$5/E1594^2*(SIN(RADIANS(G1598))*SIN(RADIANS(E1595))+COS(RADIANS(G1598))*COS(RADIANS(E1595))*COS(RADIANS(AH1585))))</f>
        <v>#DIV/0!</v>
      </c>
      <c r="AI1598" t="e">
        <f>IF(DEGREES(ACOS(SIN(RADIANS(G1598))*SIN(RADIANS(E1595))+COS(RADIANS(G1598))*COS(RADIANS(E1595))*COS(RADIANS(AI1585))))&gt;90,0,$F$4*$F$5/E1594^2*(SIN(RADIANS(G1598))*SIN(RADIANS(E1595))+COS(RADIANS(G1598))*COS(RADIANS(E1595))*COS(RADIANS(AI1585))))</f>
        <v>#DIV/0!</v>
      </c>
      <c r="AJ1598" t="e">
        <f>IF(DEGREES(ACOS(SIN(RADIANS(G1598))*SIN(RADIANS(E1595))+COS(RADIANS(G1598))*COS(RADIANS(E1595))*COS(RADIANS(AJ1585))))&gt;90,0,$F$4*$F$5/E1594^2*(SIN(RADIANS(G1598))*SIN(RADIANS(E1595))+COS(RADIANS(G1598))*COS(RADIANS(E1595))*COS(RADIANS(AJ1585))))</f>
        <v>#DIV/0!</v>
      </c>
      <c r="AK1598">
        <f>IF(DEGREES(ACOS(SIN(RADIANS(G1598))*SIN(RADIANS(E1595))+COS(RADIANS(G1598))*COS(RADIANS(E1595))*COS(RADIANS(AK1585))))&gt;90,0,$F$4*$F$5/E1594^2*(SIN(RADIANS(G1598))*SIN(RADIANS(E1595))+COS(RADIANS(G1598))*COS(RADIANS(E1595))*COS(RADIANS(AK1585))))</f>
        <v>0</v>
      </c>
      <c r="AL1598">
        <f>IF(DEGREES(ACOS(SIN(RADIANS(G1598))*SIN(RADIANS(E1595))+COS(RADIANS(G1598))*COS(RADIANS(E1595))*COS(RADIANS(AL1585))))&gt;90,0,$F$4*$F$5/E1594^2*(SIN(RADIANS(G1598))*SIN(RADIANS(E1595))+COS(RADIANS(G1598))*COS(RADIANS(E1595))*COS(RADIANS(AL1585))))</f>
        <v>0</v>
      </c>
      <c r="AM1598">
        <f>IF(DEGREES(ACOS(SIN(RADIANS(G1598))*SIN(RADIANS(E1595))+COS(RADIANS(G1598))*COS(RADIANS(E1595))*COS(RADIANS(AM1585))))&gt;90,0,$F$4*$F$5/E1594^2*(SIN(RADIANS(G1598))*SIN(RADIANS(E1595))+COS(RADIANS(G1598))*COS(RADIANS(E1595))*COS(RADIANS(AM1585))))</f>
        <v>0</v>
      </c>
      <c r="AN1598">
        <f>IF(DEGREES(ACOS(SIN(RADIANS(G1598))*SIN(RADIANS(E1595))+COS(RADIANS(G1598))*COS(RADIANS(E1595))*COS(RADIANS(AN1585))))&gt;90,0,$F$4*$F$5/E1594^2*(SIN(RADIANS(G1598))*SIN(RADIANS(E1595))+COS(RADIANS(G1598))*COS(RADIANS(E1595))*COS(RADIANS(AN1585))))</f>
        <v>0</v>
      </c>
      <c r="AO1598">
        <f>IF(DEGREES(ACOS(SIN(RADIANS(G1598))*SIN(RADIANS(E1595))+COS(RADIANS(G1598))*COS(RADIANS(E1595))*COS(RADIANS(AO1585))))&gt;90,0,$F$4*$F$5/E1594^2*(SIN(RADIANS(G1598))*SIN(RADIANS(E1595))+COS(RADIANS(G1598))*COS(RADIANS(E1595))*COS(RADIANS(AO1585))))</f>
        <v>0</v>
      </c>
      <c r="AP1598">
        <f>IF(DEGREES(ACOS(SIN(RADIANS(G1598))*SIN(RADIANS(E1595))+COS(RADIANS(G1598))*COS(RADIANS(E1595))*COS(RADIANS(AP1585))))&gt;90,0,$F$4*$F$5/E1594^2*(SIN(RADIANS(G1598))*SIN(RADIANS(E1595))+COS(RADIANS(G1598))*COS(RADIANS(E1595))*COS(RADIANS(AP1585))))</f>
        <v>0</v>
      </c>
      <c r="AQ1598">
        <f>IF(DEGREES(ACOS(SIN(RADIANS(G1598))*SIN(RADIANS(E1595))+COS(RADIANS(G1598))*COS(RADIANS(E1595))*COS(RADIANS(AQ1585))))&gt;90,0,$F$4*$F$5/E1594^2*(SIN(RADIANS(G1598))*SIN(RADIANS(E1595))+COS(RADIANS(G1598))*COS(RADIANS(E1595))*COS(RADIANS(AQ1585))))</f>
        <v>0</v>
      </c>
      <c r="AR1598">
        <f>IF(DEGREES(ACOS(SIN(RADIANS(G1598))*SIN(RADIANS(E1595))+COS(RADIANS(G1598))*COS(RADIANS(E1595))*COS(RADIANS(AR1585))))&gt;90,0,$F$4*$F$5/E1594^2*(SIN(RADIANS(G1598))*SIN(RADIANS(E1595))+COS(RADIANS(G1598))*COS(RADIANS(E1595))*COS(RADIANS(AR1585))))</f>
        <v>0</v>
      </c>
    </row>
    <row r="1599" spans="2:44" x14ac:dyDescent="0.5">
      <c r="G1599">
        <v>-30</v>
      </c>
      <c r="I1599">
        <f>IF(DEGREES(ACOS(SIN(RADIANS(G1599))*SIN(RADIANS(E1595))+COS(RADIANS(G1599))*COS(RADIANS(E1595))*COS(RADIANS(I1585))))&gt;90,0,$F$4*$F$5/E1594^2*(SIN(RADIANS(G1599))*SIN(RADIANS(E1595))+COS(RADIANS(G1599))*COS(RADIANS(E1595))*COS(RADIANS(I1585))))</f>
        <v>0</v>
      </c>
      <c r="J1599">
        <f>IF(DEGREES(ACOS(SIN(RADIANS(G1599))*SIN(RADIANS(E1595))+COS(RADIANS(G1599))*COS(RADIANS(E1595))*COS(RADIANS(J1585))))&gt;90,0,$F$4*$F$5/E1594^2*(SIN(RADIANS(G1599))*SIN(RADIANS(E1595))+COS(RADIANS(G1599))*COS(RADIANS(E1595))*COS(RADIANS(J1585))))</f>
        <v>0</v>
      </c>
      <c r="K1599">
        <f>IF(DEGREES(ACOS(SIN(RADIANS(G1599))*SIN(RADIANS(E1595))+COS(RADIANS(G1599))*COS(RADIANS(E1595))*COS(RADIANS(K1585))))&gt;90,0,$F$4*$F$5/E1594^2*(SIN(RADIANS(G1599))*SIN(RADIANS(E1595))+COS(RADIANS(G1599))*COS(RADIANS(E1595))*COS(RADIANS(K1585))))</f>
        <v>0</v>
      </c>
      <c r="L1599">
        <f>IF(DEGREES(ACOS(SIN(RADIANS(G1599))*SIN(RADIANS(E1595))+COS(RADIANS(G1599))*COS(RADIANS(E1595))*COS(RADIANS(L1585))))&gt;90,0,$F$4*$F$5/E1594^2*(SIN(RADIANS(G1599))*SIN(RADIANS(E1595))+COS(RADIANS(G1599))*COS(RADIANS(E1595))*COS(RADIANS(L1585))))</f>
        <v>0</v>
      </c>
      <c r="M1599">
        <f>IF(DEGREES(ACOS(SIN(RADIANS(G1599))*SIN(RADIANS(E1595))+COS(RADIANS(G1599))*COS(RADIANS(E1595))*COS(RADIANS(M1585))))&gt;90,0,$F$4*$F$5/E1594^2*(SIN(RADIANS(G1599))*SIN(RADIANS(E1595))+COS(RADIANS(G1599))*COS(RADIANS(E1595))*COS(RADIANS(M1585))))</f>
        <v>0</v>
      </c>
      <c r="N1599">
        <f>IF(DEGREES(ACOS(SIN(RADIANS(G1599))*SIN(RADIANS(E1595))+COS(RADIANS(G1599))*COS(RADIANS(E1595))*COS(RADIANS(N1585))))&gt;90,0,$F$4*$F$5/E1594^2*(SIN(RADIANS(G1599))*SIN(RADIANS(E1595))+COS(RADIANS(G1599))*COS(RADIANS(E1595))*COS(RADIANS(N1585))))</f>
        <v>0</v>
      </c>
      <c r="O1599">
        <f>IF(DEGREES(ACOS(SIN(RADIANS(G1599))*SIN(RADIANS(E1595))+COS(RADIANS(G1599))*COS(RADIANS(E1595))*COS(RADIANS(O1585))))&gt;90,0,$F$4*$F$5/E1594^2*(SIN(RADIANS(G1599))*SIN(RADIANS(E1595))+COS(RADIANS(G1599))*COS(RADIANS(E1595))*COS(RADIANS(O1585))))</f>
        <v>0</v>
      </c>
      <c r="P1599">
        <f>IF(DEGREES(ACOS(SIN(RADIANS(G1599))*SIN(RADIANS(E1595))+COS(RADIANS(G1599))*COS(RADIANS(E1595))*COS(RADIANS(P1585))))&gt;90,0,$F$4*$F$5/E1594^2*(SIN(RADIANS(G1599))*SIN(RADIANS(E1595))+COS(RADIANS(G1599))*COS(RADIANS(E1595))*COS(RADIANS(P1585))))</f>
        <v>0</v>
      </c>
      <c r="Q1599">
        <f>IF(DEGREES(ACOS(SIN(RADIANS(G1599))*SIN(RADIANS(E1595))+COS(RADIANS(G1599))*COS(RADIANS(E1595))*COS(RADIANS(Q1585))))&gt;90,0,$F$4*$F$5/E1594^2*(SIN(RADIANS(G1599))*SIN(RADIANS(E1595))+COS(RADIANS(G1599))*COS(RADIANS(E1595))*COS(RADIANS(Q1585))))</f>
        <v>0</v>
      </c>
      <c r="R1599" t="e">
        <f>IF(DEGREES(ACOS(SIN(RADIANS(G1599))*SIN(RADIANS(E1595))+COS(RADIANS(G1599))*COS(RADIANS(E1595))*COS(RADIANS(R1585))))&gt;90,0,$F$4*$F$5/E1594^2*(SIN(RADIANS(G1599))*SIN(RADIANS(E1595))+COS(RADIANS(G1599))*COS(RADIANS(E1595))*COS(RADIANS(R1585))))</f>
        <v>#DIV/0!</v>
      </c>
      <c r="S1599" t="e">
        <f>IF(DEGREES(ACOS(SIN(RADIANS(G1599))*SIN(RADIANS(E1595))+COS(RADIANS(G1599))*COS(RADIANS(E1595))*COS(RADIANS(S1585))))&gt;90,0,$F$4*$F$5/E1594^2*(SIN(RADIANS(G1599))*SIN(RADIANS(E1595))+COS(RADIANS(G1599))*COS(RADIANS(E1595))*COS(RADIANS(S1585))))</f>
        <v>#DIV/0!</v>
      </c>
      <c r="T1599" t="e">
        <f>IF(DEGREES(ACOS(SIN(RADIANS(G1599))*SIN(RADIANS(E1595))+COS(RADIANS(G1599))*COS(RADIANS(E1595))*COS(RADIANS(T1585))))&gt;90,0,$F$4*$F$5/E1594^2*(SIN(RADIANS(G1599))*SIN(RADIANS(E1595))+COS(RADIANS(G1599))*COS(RADIANS(E1595))*COS(RADIANS(T1585))))</f>
        <v>#DIV/0!</v>
      </c>
      <c r="U1599" t="e">
        <f>IF(DEGREES(ACOS(SIN(RADIANS(G1599))*SIN(RADIANS(E1595))+COS(RADIANS(G1599))*COS(RADIANS(E1595))*COS(RADIANS(U1585))))&gt;90,0,$F$4*$F$5/E1594^2*(SIN(RADIANS(G1599))*SIN(RADIANS(E1595))+COS(RADIANS(G1599))*COS(RADIANS(E1595))*COS(RADIANS(U1585))))</f>
        <v>#DIV/0!</v>
      </c>
      <c r="V1599" t="e">
        <f>IF(DEGREES(ACOS(SIN(RADIANS(G1599))*SIN(RADIANS(E1595))+COS(RADIANS(G1599))*COS(RADIANS(E1595))*COS(RADIANS(V1585))))&gt;90,0,$F$4*$F$5/E1594^2*(SIN(RADIANS(G1599))*SIN(RADIANS(E1595))+COS(RADIANS(G1599))*COS(RADIANS(E1595))*COS(RADIANS(V1585))))</f>
        <v>#DIV/0!</v>
      </c>
      <c r="W1599" t="e">
        <f>IF(DEGREES(ACOS(SIN(RADIANS(G1599))*SIN(RADIANS(E1595))+COS(RADIANS(G1599))*COS(RADIANS(E1595))*COS(RADIANS(W1585))))&gt;90,0,$F$4*$F$5/E1594^2*(SIN(RADIANS(G1599))*SIN(RADIANS(E1595))+COS(RADIANS(G1599))*COS(RADIANS(E1595))*COS(RADIANS(W1585))))</f>
        <v>#DIV/0!</v>
      </c>
      <c r="X1599" t="e">
        <f>IF(DEGREES(ACOS(SIN(RADIANS(G1599))*SIN(RADIANS(E1595))+COS(RADIANS(G1599))*COS(RADIANS(E1595))*COS(RADIANS(X1585))))&gt;90,0,$F$4*$F$5/E1594^2*(SIN(RADIANS(G1599))*SIN(RADIANS(E1595))+COS(RADIANS(G1599))*COS(RADIANS(E1595))*COS(RADIANS(X1585))))</f>
        <v>#DIV/0!</v>
      </c>
      <c r="Y1599" t="e">
        <f>IF(DEGREES(ACOS(SIN(RADIANS(G1599))*SIN(RADIANS(E1595))+COS(RADIANS(G1599))*COS(RADIANS(E1595))*COS(RADIANS(Y1585))))&gt;90,0,$F$4*$F$5/E1594^2*(SIN(RADIANS(G1599))*SIN(RADIANS(E1595))+COS(RADIANS(G1599))*COS(RADIANS(E1595))*COS(RADIANS(Y1585))))</f>
        <v>#DIV/0!</v>
      </c>
      <c r="Z1599" t="e">
        <f>IF(DEGREES(ACOS(SIN(RADIANS(G1599))*SIN(RADIANS(E1595))+COS(RADIANS(G1599))*COS(RADIANS(E1595))*COS(RADIANS(Z1585))))&gt;90,0,$F$4*$F$5/E1594^2*(SIN(RADIANS(G1599))*SIN(RADIANS(E1595))+COS(RADIANS(G1599))*COS(RADIANS(E1595))*COS(RADIANS(Z1585))))</f>
        <v>#DIV/0!</v>
      </c>
      <c r="AA1599" t="e">
        <f>IF(DEGREES(ACOS(SIN(RADIANS(G1599))*SIN(RADIANS(E1595))+COS(RADIANS(G1599))*COS(RADIANS(E1595))*COS(RADIANS(AA1585))))&gt;90,0,$F$4*$F$5/E1594^2*(SIN(RADIANS(G1599))*SIN(RADIANS(E1595))+COS(RADIANS(G1599))*COS(RADIANS(E1595))*COS(RADIANS(AA1585))))</f>
        <v>#DIV/0!</v>
      </c>
      <c r="AB1599" t="e">
        <f>IF(DEGREES(ACOS(SIN(RADIANS(G1599))*SIN(RADIANS(E1595))+COS(RADIANS(G1599))*COS(RADIANS(E1595))*COS(RADIANS(AB1585))))&gt;90,0,$F$4*$F$5/E1594^2*(SIN(RADIANS(G1599))*SIN(RADIANS(E1595))+COS(RADIANS(G1599))*COS(RADIANS(E1595))*COS(RADIANS(AB1585))))</f>
        <v>#DIV/0!</v>
      </c>
      <c r="AC1599" t="e">
        <f>IF(DEGREES(ACOS(SIN(RADIANS(G1599))*SIN(RADIANS(E1595))+COS(RADIANS(G1599))*COS(RADIANS(E1595))*COS(RADIANS(AC1585))))&gt;90,0,$F$4*$F$5/E1594^2*(SIN(RADIANS(G1599))*SIN(RADIANS(E1595))+COS(RADIANS(G1599))*COS(RADIANS(E1595))*COS(RADIANS(AC1585))))</f>
        <v>#DIV/0!</v>
      </c>
      <c r="AD1599" t="e">
        <f>IF(DEGREES(ACOS(SIN(RADIANS(G1599))*SIN(RADIANS(E1595))+COS(RADIANS(G1599))*COS(RADIANS(E1595))*COS(RADIANS(AD1585))))&gt;90,0,$F$4*$F$5/E1594^2*(SIN(RADIANS(G1599))*SIN(RADIANS(E1595))+COS(RADIANS(G1599))*COS(RADIANS(E1595))*COS(RADIANS(AD1585))))</f>
        <v>#DIV/0!</v>
      </c>
      <c r="AE1599" t="e">
        <f>IF(DEGREES(ACOS(SIN(RADIANS(G1599))*SIN(RADIANS(E1595))+COS(RADIANS(G1599))*COS(RADIANS(E1595))*COS(RADIANS(AE1585))))&gt;90,0,$F$4*$F$5/E1594^2*(SIN(RADIANS(G1599))*SIN(RADIANS(E1595))+COS(RADIANS(G1599))*COS(RADIANS(E1595))*COS(RADIANS(AE1585))))</f>
        <v>#DIV/0!</v>
      </c>
      <c r="AF1599" t="e">
        <f>IF(DEGREES(ACOS(SIN(RADIANS(G1599))*SIN(RADIANS(E1595))+COS(RADIANS(G1599))*COS(RADIANS(E1595))*COS(RADIANS(AF1585))))&gt;90,0,$F$4*$F$5/E1594^2*(SIN(RADIANS(G1599))*SIN(RADIANS(E1595))+COS(RADIANS(G1599))*COS(RADIANS(E1595))*COS(RADIANS(AF1585))))</f>
        <v>#DIV/0!</v>
      </c>
      <c r="AG1599" t="e">
        <f>IF(DEGREES(ACOS(SIN(RADIANS(G1599))*SIN(RADIANS(E1595))+COS(RADIANS(G1599))*COS(RADIANS(E1595))*COS(RADIANS(AG1585))))&gt;90,0,$F$4*$F$5/E1594^2*(SIN(RADIANS(G1599))*SIN(RADIANS(E1595))+COS(RADIANS(G1599))*COS(RADIANS(E1595))*COS(RADIANS(AG1585))))</f>
        <v>#DIV/0!</v>
      </c>
      <c r="AH1599" t="e">
        <f>IF(DEGREES(ACOS(SIN(RADIANS(G1599))*SIN(RADIANS(E1595))+COS(RADIANS(G1599))*COS(RADIANS(E1595))*COS(RADIANS(AH1585))))&gt;90,0,$F$4*$F$5/E1594^2*(SIN(RADIANS(G1599))*SIN(RADIANS(E1595))+COS(RADIANS(G1599))*COS(RADIANS(E1595))*COS(RADIANS(AH1585))))</f>
        <v>#DIV/0!</v>
      </c>
      <c r="AI1599" t="e">
        <f>IF(DEGREES(ACOS(SIN(RADIANS(G1599))*SIN(RADIANS(E1595))+COS(RADIANS(G1599))*COS(RADIANS(E1595))*COS(RADIANS(AI1585))))&gt;90,0,$F$4*$F$5/E1594^2*(SIN(RADIANS(G1599))*SIN(RADIANS(E1595))+COS(RADIANS(G1599))*COS(RADIANS(E1595))*COS(RADIANS(AI1585))))</f>
        <v>#DIV/0!</v>
      </c>
      <c r="AJ1599" t="e">
        <f>IF(DEGREES(ACOS(SIN(RADIANS(G1599))*SIN(RADIANS(E1595))+COS(RADIANS(G1599))*COS(RADIANS(E1595))*COS(RADIANS(AJ1585))))&gt;90,0,$F$4*$F$5/E1594^2*(SIN(RADIANS(G1599))*SIN(RADIANS(E1595))+COS(RADIANS(G1599))*COS(RADIANS(E1595))*COS(RADIANS(AJ1585))))</f>
        <v>#DIV/0!</v>
      </c>
      <c r="AK1599">
        <f>IF(DEGREES(ACOS(SIN(RADIANS(G1599))*SIN(RADIANS(E1595))+COS(RADIANS(G1599))*COS(RADIANS(E1595))*COS(RADIANS(AK1585))))&gt;90,0,$F$4*$F$5/E1594^2*(SIN(RADIANS(G1599))*SIN(RADIANS(E1595))+COS(RADIANS(G1599))*COS(RADIANS(E1595))*COS(RADIANS(AK1585))))</f>
        <v>0</v>
      </c>
      <c r="AL1599">
        <f>IF(DEGREES(ACOS(SIN(RADIANS(G1599))*SIN(RADIANS(E1595))+COS(RADIANS(G1599))*COS(RADIANS(E1595))*COS(RADIANS(AL1585))))&gt;90,0,$F$4*$F$5/E1594^2*(SIN(RADIANS(G1599))*SIN(RADIANS(E1595))+COS(RADIANS(G1599))*COS(RADIANS(E1595))*COS(RADIANS(AL1585))))</f>
        <v>0</v>
      </c>
      <c r="AM1599">
        <f>IF(DEGREES(ACOS(SIN(RADIANS(G1599))*SIN(RADIANS(E1595))+COS(RADIANS(G1599))*COS(RADIANS(E1595))*COS(RADIANS(AM1585))))&gt;90,0,$F$4*$F$5/E1594^2*(SIN(RADIANS(G1599))*SIN(RADIANS(E1595))+COS(RADIANS(G1599))*COS(RADIANS(E1595))*COS(RADIANS(AM1585))))</f>
        <v>0</v>
      </c>
      <c r="AN1599">
        <f>IF(DEGREES(ACOS(SIN(RADIANS(G1599))*SIN(RADIANS(E1595))+COS(RADIANS(G1599))*COS(RADIANS(E1595))*COS(RADIANS(AN1585))))&gt;90,0,$F$4*$F$5/E1594^2*(SIN(RADIANS(G1599))*SIN(RADIANS(E1595))+COS(RADIANS(G1599))*COS(RADIANS(E1595))*COS(RADIANS(AN1585))))</f>
        <v>0</v>
      </c>
      <c r="AO1599">
        <f>IF(DEGREES(ACOS(SIN(RADIANS(G1599))*SIN(RADIANS(E1595))+COS(RADIANS(G1599))*COS(RADIANS(E1595))*COS(RADIANS(AO1585))))&gt;90,0,$F$4*$F$5/E1594^2*(SIN(RADIANS(G1599))*SIN(RADIANS(E1595))+COS(RADIANS(G1599))*COS(RADIANS(E1595))*COS(RADIANS(AO1585))))</f>
        <v>0</v>
      </c>
      <c r="AP1599">
        <f>IF(DEGREES(ACOS(SIN(RADIANS(G1599))*SIN(RADIANS(E1595))+COS(RADIANS(G1599))*COS(RADIANS(E1595))*COS(RADIANS(AP1585))))&gt;90,0,$F$4*$F$5/E1594^2*(SIN(RADIANS(G1599))*SIN(RADIANS(E1595))+COS(RADIANS(G1599))*COS(RADIANS(E1595))*COS(RADIANS(AP1585))))</f>
        <v>0</v>
      </c>
      <c r="AQ1599">
        <f>IF(DEGREES(ACOS(SIN(RADIANS(G1599))*SIN(RADIANS(E1595))+COS(RADIANS(G1599))*COS(RADIANS(E1595))*COS(RADIANS(AQ1585))))&gt;90,0,$F$4*$F$5/E1594^2*(SIN(RADIANS(G1599))*SIN(RADIANS(E1595))+COS(RADIANS(G1599))*COS(RADIANS(E1595))*COS(RADIANS(AQ1585))))</f>
        <v>0</v>
      </c>
      <c r="AR1599">
        <f>IF(DEGREES(ACOS(SIN(RADIANS(G1599))*SIN(RADIANS(E1595))+COS(RADIANS(G1599))*COS(RADIANS(E1595))*COS(RADIANS(AR1585))))&gt;90,0,$F$4*$F$5/E1594^2*(SIN(RADIANS(G1599))*SIN(RADIANS(E1595))+COS(RADIANS(G1599))*COS(RADIANS(E1595))*COS(RADIANS(AR1585))))</f>
        <v>0</v>
      </c>
    </row>
    <row r="1600" spans="2:44" x14ac:dyDescent="0.5">
      <c r="G1600">
        <v>-40</v>
      </c>
      <c r="I1600">
        <f>IF(DEGREES(ACOS(SIN(RADIANS(G1600))*SIN(RADIANS(E1595))+COS(RADIANS(G1600))*COS(RADIANS(E1595))*COS(RADIANS(I1585))))&gt;90,0,$F$4*$F$5/E1594^2*(SIN(RADIANS(G1600))*SIN(RADIANS(E1595))+COS(RADIANS(G1600))*COS(RADIANS(E1595))*COS(RADIANS(I1585))))</f>
        <v>0</v>
      </c>
      <c r="J1600">
        <f>IF(DEGREES(ACOS(SIN(RADIANS(G1600))*SIN(RADIANS(E1595))+COS(RADIANS(G1600))*COS(RADIANS(E1595))*COS(RADIANS(J1585))))&gt;90,0,$F$4*$F$5/E1594^2*(SIN(RADIANS(G1600))*SIN(RADIANS(E1595))+COS(RADIANS(G1600))*COS(RADIANS(E1595))*COS(RADIANS(J1585))))</f>
        <v>0</v>
      </c>
      <c r="K1600">
        <f>IF(DEGREES(ACOS(SIN(RADIANS(G1600))*SIN(RADIANS(E1595))+COS(RADIANS(G1600))*COS(RADIANS(E1595))*COS(RADIANS(K1585))))&gt;90,0,$F$4*$F$5/E1594^2*(SIN(RADIANS(G1600))*SIN(RADIANS(E1595))+COS(RADIANS(G1600))*COS(RADIANS(E1595))*COS(RADIANS(K1585))))</f>
        <v>0</v>
      </c>
      <c r="L1600">
        <f>IF(DEGREES(ACOS(SIN(RADIANS(G1600))*SIN(RADIANS(E1595))+COS(RADIANS(G1600))*COS(RADIANS(E1595))*COS(RADIANS(L1585))))&gt;90,0,$F$4*$F$5/E1594^2*(SIN(RADIANS(G1600))*SIN(RADIANS(E1595))+COS(RADIANS(G1600))*COS(RADIANS(E1595))*COS(RADIANS(L1585))))</f>
        <v>0</v>
      </c>
      <c r="M1600">
        <f>IF(DEGREES(ACOS(SIN(RADIANS(G1600))*SIN(RADIANS(E1595))+COS(RADIANS(G1600))*COS(RADIANS(E1595))*COS(RADIANS(M1585))))&gt;90,0,$F$4*$F$5/E1594^2*(SIN(RADIANS(G1600))*SIN(RADIANS(E1595))+COS(RADIANS(G1600))*COS(RADIANS(E1595))*COS(RADIANS(M1585))))</f>
        <v>0</v>
      </c>
      <c r="N1600">
        <f>IF(DEGREES(ACOS(SIN(RADIANS(G1600))*SIN(RADIANS(E1595))+COS(RADIANS(G1600))*COS(RADIANS(E1595))*COS(RADIANS(N1585))))&gt;90,0,$F$4*$F$5/E1594^2*(SIN(RADIANS(G1600))*SIN(RADIANS(E1595))+COS(RADIANS(G1600))*COS(RADIANS(E1595))*COS(RADIANS(N1585))))</f>
        <v>0</v>
      </c>
      <c r="O1600">
        <f>IF(DEGREES(ACOS(SIN(RADIANS(G1600))*SIN(RADIANS(E1595))+COS(RADIANS(G1600))*COS(RADIANS(E1595))*COS(RADIANS(O1585))))&gt;90,0,$F$4*$F$5/E1594^2*(SIN(RADIANS(G1600))*SIN(RADIANS(E1595))+COS(RADIANS(G1600))*COS(RADIANS(E1595))*COS(RADIANS(O1585))))</f>
        <v>0</v>
      </c>
      <c r="P1600">
        <f>IF(DEGREES(ACOS(SIN(RADIANS(G1600))*SIN(RADIANS(E1595))+COS(RADIANS(G1600))*COS(RADIANS(E1595))*COS(RADIANS(P1585))))&gt;90,0,$F$4*$F$5/E1594^2*(SIN(RADIANS(G1600))*SIN(RADIANS(E1595))+COS(RADIANS(G1600))*COS(RADIANS(E1595))*COS(RADIANS(P1585))))</f>
        <v>0</v>
      </c>
      <c r="Q1600">
        <f>IF(DEGREES(ACOS(SIN(RADIANS(G1600))*SIN(RADIANS(E1595))+COS(RADIANS(G1600))*COS(RADIANS(E1595))*COS(RADIANS(Q1585))))&gt;90,0,$F$4*$F$5/E1594^2*(SIN(RADIANS(G1600))*SIN(RADIANS(E1595))+COS(RADIANS(G1600))*COS(RADIANS(E1595))*COS(RADIANS(Q1585))))</f>
        <v>0</v>
      </c>
      <c r="R1600" t="e">
        <f>IF(DEGREES(ACOS(SIN(RADIANS(G1600))*SIN(RADIANS(E1595))+COS(RADIANS(G1600))*COS(RADIANS(E1595))*COS(RADIANS(R1585))))&gt;90,0,$F$4*$F$5/E1594^2*(SIN(RADIANS(G1600))*SIN(RADIANS(E1595))+COS(RADIANS(G1600))*COS(RADIANS(E1595))*COS(RADIANS(R1585))))</f>
        <v>#DIV/0!</v>
      </c>
      <c r="S1600" t="e">
        <f>IF(DEGREES(ACOS(SIN(RADIANS(G1600))*SIN(RADIANS(E1595))+COS(RADIANS(G1600))*COS(RADIANS(E1595))*COS(RADIANS(S1585))))&gt;90,0,$F$4*$F$5/E1594^2*(SIN(RADIANS(G1600))*SIN(RADIANS(E1595))+COS(RADIANS(G1600))*COS(RADIANS(E1595))*COS(RADIANS(S1585))))</f>
        <v>#DIV/0!</v>
      </c>
      <c r="T1600" t="e">
        <f>IF(DEGREES(ACOS(SIN(RADIANS(G1600))*SIN(RADIANS(E1595))+COS(RADIANS(G1600))*COS(RADIANS(E1595))*COS(RADIANS(T1585))))&gt;90,0,$F$4*$F$5/E1594^2*(SIN(RADIANS(G1600))*SIN(RADIANS(E1595))+COS(RADIANS(G1600))*COS(RADIANS(E1595))*COS(RADIANS(T1585))))</f>
        <v>#DIV/0!</v>
      </c>
      <c r="U1600" t="e">
        <f>IF(DEGREES(ACOS(SIN(RADIANS(G1600))*SIN(RADIANS(E1595))+COS(RADIANS(G1600))*COS(RADIANS(E1595))*COS(RADIANS(U1585))))&gt;90,0,$F$4*$F$5/E1594^2*(SIN(RADIANS(G1600))*SIN(RADIANS(E1595))+COS(RADIANS(G1600))*COS(RADIANS(E1595))*COS(RADIANS(U1585))))</f>
        <v>#DIV/0!</v>
      </c>
      <c r="V1600" t="e">
        <f>IF(DEGREES(ACOS(SIN(RADIANS(G1600))*SIN(RADIANS(E1595))+COS(RADIANS(G1600))*COS(RADIANS(E1595))*COS(RADIANS(V1585))))&gt;90,0,$F$4*$F$5/E1594^2*(SIN(RADIANS(G1600))*SIN(RADIANS(E1595))+COS(RADIANS(G1600))*COS(RADIANS(E1595))*COS(RADIANS(V1585))))</f>
        <v>#DIV/0!</v>
      </c>
      <c r="W1600" t="e">
        <f>IF(DEGREES(ACOS(SIN(RADIANS(G1600))*SIN(RADIANS(E1595))+COS(RADIANS(G1600))*COS(RADIANS(E1595))*COS(RADIANS(W1585))))&gt;90,0,$F$4*$F$5/E1594^2*(SIN(RADIANS(G1600))*SIN(RADIANS(E1595))+COS(RADIANS(G1600))*COS(RADIANS(E1595))*COS(RADIANS(W1585))))</f>
        <v>#DIV/0!</v>
      </c>
      <c r="X1600" t="e">
        <f>IF(DEGREES(ACOS(SIN(RADIANS(G1600))*SIN(RADIANS(E1595))+COS(RADIANS(G1600))*COS(RADIANS(E1595))*COS(RADIANS(X1585))))&gt;90,0,$F$4*$F$5/E1594^2*(SIN(RADIANS(G1600))*SIN(RADIANS(E1595))+COS(RADIANS(G1600))*COS(RADIANS(E1595))*COS(RADIANS(X1585))))</f>
        <v>#DIV/0!</v>
      </c>
      <c r="Y1600" t="e">
        <f>IF(DEGREES(ACOS(SIN(RADIANS(G1600))*SIN(RADIANS(E1595))+COS(RADIANS(G1600))*COS(RADIANS(E1595))*COS(RADIANS(Y1585))))&gt;90,0,$F$4*$F$5/E1594^2*(SIN(RADIANS(G1600))*SIN(RADIANS(E1595))+COS(RADIANS(G1600))*COS(RADIANS(E1595))*COS(RADIANS(Y1585))))</f>
        <v>#DIV/0!</v>
      </c>
      <c r="Z1600" t="e">
        <f>IF(DEGREES(ACOS(SIN(RADIANS(G1600))*SIN(RADIANS(E1595))+COS(RADIANS(G1600))*COS(RADIANS(E1595))*COS(RADIANS(Z1585))))&gt;90,0,$F$4*$F$5/E1594^2*(SIN(RADIANS(G1600))*SIN(RADIANS(E1595))+COS(RADIANS(G1600))*COS(RADIANS(E1595))*COS(RADIANS(Z1585))))</f>
        <v>#DIV/0!</v>
      </c>
      <c r="AA1600" t="e">
        <f>IF(DEGREES(ACOS(SIN(RADIANS(G1600))*SIN(RADIANS(E1595))+COS(RADIANS(G1600))*COS(RADIANS(E1595))*COS(RADIANS(AA1585))))&gt;90,0,$F$4*$F$5/E1594^2*(SIN(RADIANS(G1600))*SIN(RADIANS(E1595))+COS(RADIANS(G1600))*COS(RADIANS(E1595))*COS(RADIANS(AA1585))))</f>
        <v>#DIV/0!</v>
      </c>
      <c r="AB1600" t="e">
        <f>IF(DEGREES(ACOS(SIN(RADIANS(G1600))*SIN(RADIANS(E1595))+COS(RADIANS(G1600))*COS(RADIANS(E1595))*COS(RADIANS(AB1585))))&gt;90,0,$F$4*$F$5/E1594^2*(SIN(RADIANS(G1600))*SIN(RADIANS(E1595))+COS(RADIANS(G1600))*COS(RADIANS(E1595))*COS(RADIANS(AB1585))))</f>
        <v>#DIV/0!</v>
      </c>
      <c r="AC1600" t="e">
        <f>IF(DEGREES(ACOS(SIN(RADIANS(G1600))*SIN(RADIANS(E1595))+COS(RADIANS(G1600))*COS(RADIANS(E1595))*COS(RADIANS(AC1585))))&gt;90,0,$F$4*$F$5/E1594^2*(SIN(RADIANS(G1600))*SIN(RADIANS(E1595))+COS(RADIANS(G1600))*COS(RADIANS(E1595))*COS(RADIANS(AC1585))))</f>
        <v>#DIV/0!</v>
      </c>
      <c r="AD1600" t="e">
        <f>IF(DEGREES(ACOS(SIN(RADIANS(G1600))*SIN(RADIANS(E1595))+COS(RADIANS(G1600))*COS(RADIANS(E1595))*COS(RADIANS(AD1585))))&gt;90,0,$F$4*$F$5/E1594^2*(SIN(RADIANS(G1600))*SIN(RADIANS(E1595))+COS(RADIANS(G1600))*COS(RADIANS(E1595))*COS(RADIANS(AD1585))))</f>
        <v>#DIV/0!</v>
      </c>
      <c r="AE1600" t="e">
        <f>IF(DEGREES(ACOS(SIN(RADIANS(G1600))*SIN(RADIANS(E1595))+COS(RADIANS(G1600))*COS(RADIANS(E1595))*COS(RADIANS(AE1585))))&gt;90,0,$F$4*$F$5/E1594^2*(SIN(RADIANS(G1600))*SIN(RADIANS(E1595))+COS(RADIANS(G1600))*COS(RADIANS(E1595))*COS(RADIANS(AE1585))))</f>
        <v>#DIV/0!</v>
      </c>
      <c r="AF1600" t="e">
        <f>IF(DEGREES(ACOS(SIN(RADIANS(G1600))*SIN(RADIANS(E1595))+COS(RADIANS(G1600))*COS(RADIANS(E1595))*COS(RADIANS(AF1585))))&gt;90,0,$F$4*$F$5/E1594^2*(SIN(RADIANS(G1600))*SIN(RADIANS(E1595))+COS(RADIANS(G1600))*COS(RADIANS(E1595))*COS(RADIANS(AF1585))))</f>
        <v>#DIV/0!</v>
      </c>
      <c r="AG1600" t="e">
        <f>IF(DEGREES(ACOS(SIN(RADIANS(G1600))*SIN(RADIANS(E1595))+COS(RADIANS(G1600))*COS(RADIANS(E1595))*COS(RADIANS(AG1585))))&gt;90,0,$F$4*$F$5/E1594^2*(SIN(RADIANS(G1600))*SIN(RADIANS(E1595))+COS(RADIANS(G1600))*COS(RADIANS(E1595))*COS(RADIANS(AG1585))))</f>
        <v>#DIV/0!</v>
      </c>
      <c r="AH1600" t="e">
        <f>IF(DEGREES(ACOS(SIN(RADIANS(G1600))*SIN(RADIANS(E1595))+COS(RADIANS(G1600))*COS(RADIANS(E1595))*COS(RADIANS(AH1585))))&gt;90,0,$F$4*$F$5/E1594^2*(SIN(RADIANS(G1600))*SIN(RADIANS(E1595))+COS(RADIANS(G1600))*COS(RADIANS(E1595))*COS(RADIANS(AH1585))))</f>
        <v>#DIV/0!</v>
      </c>
      <c r="AI1600" t="e">
        <f>IF(DEGREES(ACOS(SIN(RADIANS(G1600))*SIN(RADIANS(E1595))+COS(RADIANS(G1600))*COS(RADIANS(E1595))*COS(RADIANS(AI1585))))&gt;90,0,$F$4*$F$5/E1594^2*(SIN(RADIANS(G1600))*SIN(RADIANS(E1595))+COS(RADIANS(G1600))*COS(RADIANS(E1595))*COS(RADIANS(AI1585))))</f>
        <v>#DIV/0!</v>
      </c>
      <c r="AJ1600" t="e">
        <f>IF(DEGREES(ACOS(SIN(RADIANS(G1600))*SIN(RADIANS(E1595))+COS(RADIANS(G1600))*COS(RADIANS(E1595))*COS(RADIANS(AJ1585))))&gt;90,0,$F$4*$F$5/E1594^2*(SIN(RADIANS(G1600))*SIN(RADIANS(E1595))+COS(RADIANS(G1600))*COS(RADIANS(E1595))*COS(RADIANS(AJ1585))))</f>
        <v>#DIV/0!</v>
      </c>
      <c r="AK1600">
        <f>IF(DEGREES(ACOS(SIN(RADIANS(G1600))*SIN(RADIANS(E1595))+COS(RADIANS(G1600))*COS(RADIANS(E1595))*COS(RADIANS(AK1585))))&gt;90,0,$F$4*$F$5/E1594^2*(SIN(RADIANS(G1600))*SIN(RADIANS(E1595))+COS(RADIANS(G1600))*COS(RADIANS(E1595))*COS(RADIANS(AK1585))))</f>
        <v>0</v>
      </c>
      <c r="AL1600">
        <f>IF(DEGREES(ACOS(SIN(RADIANS(G1600))*SIN(RADIANS(E1595))+COS(RADIANS(G1600))*COS(RADIANS(E1595))*COS(RADIANS(AL1585))))&gt;90,0,$F$4*$F$5/E1594^2*(SIN(RADIANS(G1600))*SIN(RADIANS(E1595))+COS(RADIANS(G1600))*COS(RADIANS(E1595))*COS(RADIANS(AL1585))))</f>
        <v>0</v>
      </c>
      <c r="AM1600">
        <f>IF(DEGREES(ACOS(SIN(RADIANS(G1600))*SIN(RADIANS(E1595))+COS(RADIANS(G1600))*COS(RADIANS(E1595))*COS(RADIANS(AM1585))))&gt;90,0,$F$4*$F$5/E1594^2*(SIN(RADIANS(G1600))*SIN(RADIANS(E1595))+COS(RADIANS(G1600))*COS(RADIANS(E1595))*COS(RADIANS(AM1585))))</f>
        <v>0</v>
      </c>
      <c r="AN1600">
        <f>IF(DEGREES(ACOS(SIN(RADIANS(G1600))*SIN(RADIANS(E1595))+COS(RADIANS(G1600))*COS(RADIANS(E1595))*COS(RADIANS(AN1585))))&gt;90,0,$F$4*$F$5/E1594^2*(SIN(RADIANS(G1600))*SIN(RADIANS(E1595))+COS(RADIANS(G1600))*COS(RADIANS(E1595))*COS(RADIANS(AN1585))))</f>
        <v>0</v>
      </c>
      <c r="AO1600">
        <f>IF(DEGREES(ACOS(SIN(RADIANS(G1600))*SIN(RADIANS(E1595))+COS(RADIANS(G1600))*COS(RADIANS(E1595))*COS(RADIANS(AO1585))))&gt;90,0,$F$4*$F$5/E1594^2*(SIN(RADIANS(G1600))*SIN(RADIANS(E1595))+COS(RADIANS(G1600))*COS(RADIANS(E1595))*COS(RADIANS(AO1585))))</f>
        <v>0</v>
      </c>
      <c r="AP1600">
        <f>IF(DEGREES(ACOS(SIN(RADIANS(G1600))*SIN(RADIANS(E1595))+COS(RADIANS(G1600))*COS(RADIANS(E1595))*COS(RADIANS(AP1585))))&gt;90,0,$F$4*$F$5/E1594^2*(SIN(RADIANS(G1600))*SIN(RADIANS(E1595))+COS(RADIANS(G1600))*COS(RADIANS(E1595))*COS(RADIANS(AP1585))))</f>
        <v>0</v>
      </c>
      <c r="AQ1600">
        <f>IF(DEGREES(ACOS(SIN(RADIANS(G1600))*SIN(RADIANS(E1595))+COS(RADIANS(G1600))*COS(RADIANS(E1595))*COS(RADIANS(AQ1585))))&gt;90,0,$F$4*$F$5/E1594^2*(SIN(RADIANS(G1600))*SIN(RADIANS(E1595))+COS(RADIANS(G1600))*COS(RADIANS(E1595))*COS(RADIANS(AQ1585))))</f>
        <v>0</v>
      </c>
      <c r="AR1600">
        <f>IF(DEGREES(ACOS(SIN(RADIANS(G1600))*SIN(RADIANS(E1595))+COS(RADIANS(G1600))*COS(RADIANS(E1595))*COS(RADIANS(AR1585))))&gt;90,0,$F$4*$F$5/E1594^2*(SIN(RADIANS(G1600))*SIN(RADIANS(E1595))+COS(RADIANS(G1600))*COS(RADIANS(E1595))*COS(RADIANS(AR1585))))</f>
        <v>0</v>
      </c>
    </row>
    <row r="1601" spans="2:44" x14ac:dyDescent="0.5">
      <c r="G1601">
        <v>-50</v>
      </c>
      <c r="I1601">
        <f>IF(DEGREES(ACOS(SIN(RADIANS(G1601))*SIN(RADIANS(E1595))+COS(RADIANS(G1601))*COS(RADIANS(E1595))*COS(RADIANS(I1585))))&gt;90,0,$F$4*$F$5/E1594^2*(SIN(RADIANS(G1601))*SIN(RADIANS(E1595))+COS(RADIANS(G1601))*COS(RADIANS(E1595))*COS(RADIANS(I1585))))</f>
        <v>0</v>
      </c>
      <c r="J1601">
        <f>IF(DEGREES(ACOS(SIN(RADIANS(G1601))*SIN(RADIANS(E1595))+COS(RADIANS(G1601))*COS(RADIANS(E1595))*COS(RADIANS(J1585))))&gt;90,0,$F$4*$F$5/E1594^2*(SIN(RADIANS(G1601))*SIN(RADIANS(E1595))+COS(RADIANS(G1601))*COS(RADIANS(E1595))*COS(RADIANS(J1585))))</f>
        <v>0</v>
      </c>
      <c r="K1601">
        <f>IF(DEGREES(ACOS(SIN(RADIANS(G1601))*SIN(RADIANS(E1595))+COS(RADIANS(G1601))*COS(RADIANS(E1595))*COS(RADIANS(K1585))))&gt;90,0,$F$4*$F$5/E1594^2*(SIN(RADIANS(G1601))*SIN(RADIANS(E1595))+COS(RADIANS(G1601))*COS(RADIANS(E1595))*COS(RADIANS(K1585))))</f>
        <v>0</v>
      </c>
      <c r="L1601">
        <f>IF(DEGREES(ACOS(SIN(RADIANS(G1601))*SIN(RADIANS(E1595))+COS(RADIANS(G1601))*COS(RADIANS(E1595))*COS(RADIANS(L1585))))&gt;90,0,$F$4*$F$5/E1594^2*(SIN(RADIANS(G1601))*SIN(RADIANS(E1595))+COS(RADIANS(G1601))*COS(RADIANS(E1595))*COS(RADIANS(L1585))))</f>
        <v>0</v>
      </c>
      <c r="M1601">
        <f>IF(DEGREES(ACOS(SIN(RADIANS(G1601))*SIN(RADIANS(E1595))+COS(RADIANS(G1601))*COS(RADIANS(E1595))*COS(RADIANS(M1585))))&gt;90,0,$F$4*$F$5/E1594^2*(SIN(RADIANS(G1601))*SIN(RADIANS(E1595))+COS(RADIANS(G1601))*COS(RADIANS(E1595))*COS(RADIANS(M1585))))</f>
        <v>0</v>
      </c>
      <c r="N1601">
        <f>IF(DEGREES(ACOS(SIN(RADIANS(G1601))*SIN(RADIANS(E1595))+COS(RADIANS(G1601))*COS(RADIANS(E1595))*COS(RADIANS(N1585))))&gt;90,0,$F$4*$F$5/E1594^2*(SIN(RADIANS(G1601))*SIN(RADIANS(E1595))+COS(RADIANS(G1601))*COS(RADIANS(E1595))*COS(RADIANS(N1585))))</f>
        <v>0</v>
      </c>
      <c r="O1601">
        <f>IF(DEGREES(ACOS(SIN(RADIANS(G1601))*SIN(RADIANS(E1595))+COS(RADIANS(G1601))*COS(RADIANS(E1595))*COS(RADIANS(O1585))))&gt;90,0,$F$4*$F$5/E1594^2*(SIN(RADIANS(G1601))*SIN(RADIANS(E1595))+COS(RADIANS(G1601))*COS(RADIANS(E1595))*COS(RADIANS(O1585))))</f>
        <v>0</v>
      </c>
      <c r="P1601">
        <f>IF(DEGREES(ACOS(SIN(RADIANS(G1601))*SIN(RADIANS(E1595))+COS(RADIANS(G1601))*COS(RADIANS(E1595))*COS(RADIANS(P1585))))&gt;90,0,$F$4*$F$5/E1594^2*(SIN(RADIANS(G1601))*SIN(RADIANS(E1595))+COS(RADIANS(G1601))*COS(RADIANS(E1595))*COS(RADIANS(P1585))))</f>
        <v>0</v>
      </c>
      <c r="Q1601">
        <f>IF(DEGREES(ACOS(SIN(RADIANS(G1601))*SIN(RADIANS(E1595))+COS(RADIANS(G1601))*COS(RADIANS(E1595))*COS(RADIANS(Q1585))))&gt;90,0,$F$4*$F$5/E1594^2*(SIN(RADIANS(G1601))*SIN(RADIANS(E1595))+COS(RADIANS(G1601))*COS(RADIANS(E1595))*COS(RADIANS(Q1585))))</f>
        <v>0</v>
      </c>
      <c r="R1601" t="e">
        <f>IF(DEGREES(ACOS(SIN(RADIANS(G1601))*SIN(RADIANS(E1595))+COS(RADIANS(G1601))*COS(RADIANS(E1595))*COS(RADIANS(R1585))))&gt;90,0,$F$4*$F$5/E1594^2*(SIN(RADIANS(G1601))*SIN(RADIANS(E1595))+COS(RADIANS(G1601))*COS(RADIANS(E1595))*COS(RADIANS(R1585))))</f>
        <v>#DIV/0!</v>
      </c>
      <c r="S1601" t="e">
        <f>IF(DEGREES(ACOS(SIN(RADIANS(G1601))*SIN(RADIANS(E1595))+COS(RADIANS(G1601))*COS(RADIANS(E1595))*COS(RADIANS(S1585))))&gt;90,0,$F$4*$F$5/E1594^2*(SIN(RADIANS(G1601))*SIN(RADIANS(E1595))+COS(RADIANS(G1601))*COS(RADIANS(E1595))*COS(RADIANS(S1585))))</f>
        <v>#DIV/0!</v>
      </c>
      <c r="T1601" t="e">
        <f>IF(DEGREES(ACOS(SIN(RADIANS(G1601))*SIN(RADIANS(E1595))+COS(RADIANS(G1601))*COS(RADIANS(E1595))*COS(RADIANS(T1585))))&gt;90,0,$F$4*$F$5/E1594^2*(SIN(RADIANS(G1601))*SIN(RADIANS(E1595))+COS(RADIANS(G1601))*COS(RADIANS(E1595))*COS(RADIANS(T1585))))</f>
        <v>#DIV/0!</v>
      </c>
      <c r="U1601" t="e">
        <f>IF(DEGREES(ACOS(SIN(RADIANS(G1601))*SIN(RADIANS(E1595))+COS(RADIANS(G1601))*COS(RADIANS(E1595))*COS(RADIANS(U1585))))&gt;90,0,$F$4*$F$5/E1594^2*(SIN(RADIANS(G1601))*SIN(RADIANS(E1595))+COS(RADIANS(G1601))*COS(RADIANS(E1595))*COS(RADIANS(U1585))))</f>
        <v>#DIV/0!</v>
      </c>
      <c r="V1601" t="e">
        <f>IF(DEGREES(ACOS(SIN(RADIANS(G1601))*SIN(RADIANS(E1595))+COS(RADIANS(G1601))*COS(RADIANS(E1595))*COS(RADIANS(V1585))))&gt;90,0,$F$4*$F$5/E1594^2*(SIN(RADIANS(G1601))*SIN(RADIANS(E1595))+COS(RADIANS(G1601))*COS(RADIANS(E1595))*COS(RADIANS(V1585))))</f>
        <v>#DIV/0!</v>
      </c>
      <c r="W1601" t="e">
        <f>IF(DEGREES(ACOS(SIN(RADIANS(G1601))*SIN(RADIANS(E1595))+COS(RADIANS(G1601))*COS(RADIANS(E1595))*COS(RADIANS(W1585))))&gt;90,0,$F$4*$F$5/E1594^2*(SIN(RADIANS(G1601))*SIN(RADIANS(E1595))+COS(RADIANS(G1601))*COS(RADIANS(E1595))*COS(RADIANS(W1585))))</f>
        <v>#DIV/0!</v>
      </c>
      <c r="X1601" t="e">
        <f>IF(DEGREES(ACOS(SIN(RADIANS(G1601))*SIN(RADIANS(E1595))+COS(RADIANS(G1601))*COS(RADIANS(E1595))*COS(RADIANS(X1585))))&gt;90,0,$F$4*$F$5/E1594^2*(SIN(RADIANS(G1601))*SIN(RADIANS(E1595))+COS(RADIANS(G1601))*COS(RADIANS(E1595))*COS(RADIANS(X1585))))</f>
        <v>#DIV/0!</v>
      </c>
      <c r="Y1601" t="e">
        <f>IF(DEGREES(ACOS(SIN(RADIANS(G1601))*SIN(RADIANS(E1595))+COS(RADIANS(G1601))*COS(RADIANS(E1595))*COS(RADIANS(Y1585))))&gt;90,0,$F$4*$F$5/E1594^2*(SIN(RADIANS(G1601))*SIN(RADIANS(E1595))+COS(RADIANS(G1601))*COS(RADIANS(E1595))*COS(RADIANS(Y1585))))</f>
        <v>#DIV/0!</v>
      </c>
      <c r="Z1601" t="e">
        <f>IF(DEGREES(ACOS(SIN(RADIANS(G1601))*SIN(RADIANS(E1595))+COS(RADIANS(G1601))*COS(RADIANS(E1595))*COS(RADIANS(Z1585))))&gt;90,0,$F$4*$F$5/E1594^2*(SIN(RADIANS(G1601))*SIN(RADIANS(E1595))+COS(RADIANS(G1601))*COS(RADIANS(E1595))*COS(RADIANS(Z1585))))</f>
        <v>#DIV/0!</v>
      </c>
      <c r="AA1601" t="e">
        <f>IF(DEGREES(ACOS(SIN(RADIANS(G1601))*SIN(RADIANS(E1595))+COS(RADIANS(G1601))*COS(RADIANS(E1595))*COS(RADIANS(AA1585))))&gt;90,0,$F$4*$F$5/E1594^2*(SIN(RADIANS(G1601))*SIN(RADIANS(E1595))+COS(RADIANS(G1601))*COS(RADIANS(E1595))*COS(RADIANS(AA1585))))</f>
        <v>#DIV/0!</v>
      </c>
      <c r="AB1601" t="e">
        <f>IF(DEGREES(ACOS(SIN(RADIANS(G1601))*SIN(RADIANS(E1595))+COS(RADIANS(G1601))*COS(RADIANS(E1595))*COS(RADIANS(AB1585))))&gt;90,0,$F$4*$F$5/E1594^2*(SIN(RADIANS(G1601))*SIN(RADIANS(E1595))+COS(RADIANS(G1601))*COS(RADIANS(E1595))*COS(RADIANS(AB1585))))</f>
        <v>#DIV/0!</v>
      </c>
      <c r="AC1601" t="e">
        <f>IF(DEGREES(ACOS(SIN(RADIANS(G1601))*SIN(RADIANS(E1595))+COS(RADIANS(G1601))*COS(RADIANS(E1595))*COS(RADIANS(AC1585))))&gt;90,0,$F$4*$F$5/E1594^2*(SIN(RADIANS(G1601))*SIN(RADIANS(E1595))+COS(RADIANS(G1601))*COS(RADIANS(E1595))*COS(RADIANS(AC1585))))</f>
        <v>#DIV/0!</v>
      </c>
      <c r="AD1601" t="e">
        <f>IF(DEGREES(ACOS(SIN(RADIANS(G1601))*SIN(RADIANS(E1595))+COS(RADIANS(G1601))*COS(RADIANS(E1595))*COS(RADIANS(AD1585))))&gt;90,0,$F$4*$F$5/E1594^2*(SIN(RADIANS(G1601))*SIN(RADIANS(E1595))+COS(RADIANS(G1601))*COS(RADIANS(E1595))*COS(RADIANS(AD1585))))</f>
        <v>#DIV/0!</v>
      </c>
      <c r="AE1601" t="e">
        <f>IF(DEGREES(ACOS(SIN(RADIANS(G1601))*SIN(RADIANS(E1595))+COS(RADIANS(G1601))*COS(RADIANS(E1595))*COS(RADIANS(AE1585))))&gt;90,0,$F$4*$F$5/E1594^2*(SIN(RADIANS(G1601))*SIN(RADIANS(E1595))+COS(RADIANS(G1601))*COS(RADIANS(E1595))*COS(RADIANS(AE1585))))</f>
        <v>#DIV/0!</v>
      </c>
      <c r="AF1601" t="e">
        <f>IF(DEGREES(ACOS(SIN(RADIANS(G1601))*SIN(RADIANS(E1595))+COS(RADIANS(G1601))*COS(RADIANS(E1595))*COS(RADIANS(AF1585))))&gt;90,0,$F$4*$F$5/E1594^2*(SIN(RADIANS(G1601))*SIN(RADIANS(E1595))+COS(RADIANS(G1601))*COS(RADIANS(E1595))*COS(RADIANS(AF1585))))</f>
        <v>#DIV/0!</v>
      </c>
      <c r="AG1601" t="e">
        <f>IF(DEGREES(ACOS(SIN(RADIANS(G1601))*SIN(RADIANS(E1595))+COS(RADIANS(G1601))*COS(RADIANS(E1595))*COS(RADIANS(AG1585))))&gt;90,0,$F$4*$F$5/E1594^2*(SIN(RADIANS(G1601))*SIN(RADIANS(E1595))+COS(RADIANS(G1601))*COS(RADIANS(E1595))*COS(RADIANS(AG1585))))</f>
        <v>#DIV/0!</v>
      </c>
      <c r="AH1601" t="e">
        <f>IF(DEGREES(ACOS(SIN(RADIANS(G1601))*SIN(RADIANS(E1595))+COS(RADIANS(G1601))*COS(RADIANS(E1595))*COS(RADIANS(AH1585))))&gt;90,0,$F$4*$F$5/E1594^2*(SIN(RADIANS(G1601))*SIN(RADIANS(E1595))+COS(RADIANS(G1601))*COS(RADIANS(E1595))*COS(RADIANS(AH1585))))</f>
        <v>#DIV/0!</v>
      </c>
      <c r="AI1601" t="e">
        <f>IF(DEGREES(ACOS(SIN(RADIANS(G1601))*SIN(RADIANS(E1595))+COS(RADIANS(G1601))*COS(RADIANS(E1595))*COS(RADIANS(AI1585))))&gt;90,0,$F$4*$F$5/E1594^2*(SIN(RADIANS(G1601))*SIN(RADIANS(E1595))+COS(RADIANS(G1601))*COS(RADIANS(E1595))*COS(RADIANS(AI1585))))</f>
        <v>#DIV/0!</v>
      </c>
      <c r="AJ1601" t="e">
        <f>IF(DEGREES(ACOS(SIN(RADIANS(G1601))*SIN(RADIANS(E1595))+COS(RADIANS(G1601))*COS(RADIANS(E1595))*COS(RADIANS(AJ1585))))&gt;90,0,$F$4*$F$5/E1594^2*(SIN(RADIANS(G1601))*SIN(RADIANS(E1595))+COS(RADIANS(G1601))*COS(RADIANS(E1595))*COS(RADIANS(AJ1585))))</f>
        <v>#DIV/0!</v>
      </c>
      <c r="AK1601">
        <f>IF(DEGREES(ACOS(SIN(RADIANS(G1601))*SIN(RADIANS(E1595))+COS(RADIANS(G1601))*COS(RADIANS(E1595))*COS(RADIANS(AK1585))))&gt;90,0,$F$4*$F$5/E1594^2*(SIN(RADIANS(G1601))*SIN(RADIANS(E1595))+COS(RADIANS(G1601))*COS(RADIANS(E1595))*COS(RADIANS(AK1585))))</f>
        <v>0</v>
      </c>
      <c r="AL1601">
        <f>IF(DEGREES(ACOS(SIN(RADIANS(G1601))*SIN(RADIANS(E1595))+COS(RADIANS(G1601))*COS(RADIANS(E1595))*COS(RADIANS(AL1585))))&gt;90,0,$F$4*$F$5/E1594^2*(SIN(RADIANS(G1601))*SIN(RADIANS(E1595))+COS(RADIANS(G1601))*COS(RADIANS(E1595))*COS(RADIANS(AL1585))))</f>
        <v>0</v>
      </c>
      <c r="AM1601">
        <f>IF(DEGREES(ACOS(SIN(RADIANS(G1601))*SIN(RADIANS(E1595))+COS(RADIANS(G1601))*COS(RADIANS(E1595))*COS(RADIANS(AM1585))))&gt;90,0,$F$4*$F$5/E1594^2*(SIN(RADIANS(G1601))*SIN(RADIANS(E1595))+COS(RADIANS(G1601))*COS(RADIANS(E1595))*COS(RADIANS(AM1585))))</f>
        <v>0</v>
      </c>
      <c r="AN1601">
        <f>IF(DEGREES(ACOS(SIN(RADIANS(G1601))*SIN(RADIANS(E1595))+COS(RADIANS(G1601))*COS(RADIANS(E1595))*COS(RADIANS(AN1585))))&gt;90,0,$F$4*$F$5/E1594^2*(SIN(RADIANS(G1601))*SIN(RADIANS(E1595))+COS(RADIANS(G1601))*COS(RADIANS(E1595))*COS(RADIANS(AN1585))))</f>
        <v>0</v>
      </c>
      <c r="AO1601">
        <f>IF(DEGREES(ACOS(SIN(RADIANS(G1601))*SIN(RADIANS(E1595))+COS(RADIANS(G1601))*COS(RADIANS(E1595))*COS(RADIANS(AO1585))))&gt;90,0,$F$4*$F$5/E1594^2*(SIN(RADIANS(G1601))*SIN(RADIANS(E1595))+COS(RADIANS(G1601))*COS(RADIANS(E1595))*COS(RADIANS(AO1585))))</f>
        <v>0</v>
      </c>
      <c r="AP1601">
        <f>IF(DEGREES(ACOS(SIN(RADIANS(G1601))*SIN(RADIANS(E1595))+COS(RADIANS(G1601))*COS(RADIANS(E1595))*COS(RADIANS(AP1585))))&gt;90,0,$F$4*$F$5/E1594^2*(SIN(RADIANS(G1601))*SIN(RADIANS(E1595))+COS(RADIANS(G1601))*COS(RADIANS(E1595))*COS(RADIANS(AP1585))))</f>
        <v>0</v>
      </c>
      <c r="AQ1601">
        <f>IF(DEGREES(ACOS(SIN(RADIANS(G1601))*SIN(RADIANS(E1595))+COS(RADIANS(G1601))*COS(RADIANS(E1595))*COS(RADIANS(AQ1585))))&gt;90,0,$F$4*$F$5/E1594^2*(SIN(RADIANS(G1601))*SIN(RADIANS(E1595))+COS(RADIANS(G1601))*COS(RADIANS(E1595))*COS(RADIANS(AQ1585))))</f>
        <v>0</v>
      </c>
      <c r="AR1601">
        <f>IF(DEGREES(ACOS(SIN(RADIANS(G1601))*SIN(RADIANS(E1595))+COS(RADIANS(G1601))*COS(RADIANS(E1595))*COS(RADIANS(AR1585))))&gt;90,0,$F$4*$F$5/E1594^2*(SIN(RADIANS(G1601))*SIN(RADIANS(E1595))+COS(RADIANS(G1601))*COS(RADIANS(E1595))*COS(RADIANS(AR1585))))</f>
        <v>0</v>
      </c>
    </row>
    <row r="1602" spans="2:44" x14ac:dyDescent="0.5">
      <c r="G1602">
        <v>-60</v>
      </c>
      <c r="I1602">
        <f>IF(DEGREES(ACOS(SIN(RADIANS(G1602))*SIN(RADIANS(E1595))+COS(RADIANS(G1602))*COS(RADIANS(E1595))*COS(RADIANS(I1585))))&gt;90,0,$F$4*$F$5/E1594^2*(SIN(RADIANS(G1602))*SIN(RADIANS(E1595))+COS(RADIANS(G1602))*COS(RADIANS(E1595))*COS(RADIANS(I1585))))</f>
        <v>0</v>
      </c>
      <c r="J1602">
        <f>IF(DEGREES(ACOS(SIN(RADIANS(G1602))*SIN(RADIANS(E1595))+COS(RADIANS(G1602))*COS(RADIANS(E1595))*COS(RADIANS(J1585))))&gt;90,0,$F$4*$F$5/E1594^2*(SIN(RADIANS(G1602))*SIN(RADIANS(E1595))+COS(RADIANS(G1602))*COS(RADIANS(E1595))*COS(RADIANS(J1585))))</f>
        <v>0</v>
      </c>
      <c r="K1602">
        <f>IF(DEGREES(ACOS(SIN(RADIANS(G1602))*SIN(RADIANS(E1595))+COS(RADIANS(G1602))*COS(RADIANS(E1595))*COS(RADIANS(K1585))))&gt;90,0,$F$4*$F$5/E1594^2*(SIN(RADIANS(G1602))*SIN(RADIANS(E1595))+COS(RADIANS(G1602))*COS(RADIANS(E1595))*COS(RADIANS(K1585))))</f>
        <v>0</v>
      </c>
      <c r="L1602">
        <f>IF(DEGREES(ACOS(SIN(RADIANS(G1602))*SIN(RADIANS(E1595))+COS(RADIANS(G1602))*COS(RADIANS(E1595))*COS(RADIANS(L1585))))&gt;90,0,$F$4*$F$5/E1594^2*(SIN(RADIANS(G1602))*SIN(RADIANS(E1595))+COS(RADIANS(G1602))*COS(RADIANS(E1595))*COS(RADIANS(L1585))))</f>
        <v>0</v>
      </c>
      <c r="M1602">
        <f>IF(DEGREES(ACOS(SIN(RADIANS(G1602))*SIN(RADIANS(E1595))+COS(RADIANS(G1602))*COS(RADIANS(E1595))*COS(RADIANS(M1585))))&gt;90,0,$F$4*$F$5/E1594^2*(SIN(RADIANS(G1602))*SIN(RADIANS(E1595))+COS(RADIANS(G1602))*COS(RADIANS(E1595))*COS(RADIANS(M1585))))</f>
        <v>0</v>
      </c>
      <c r="N1602">
        <f>IF(DEGREES(ACOS(SIN(RADIANS(G1602))*SIN(RADIANS(E1595))+COS(RADIANS(G1602))*COS(RADIANS(E1595))*COS(RADIANS(N1585))))&gt;90,0,$F$4*$F$5/E1594^2*(SIN(RADIANS(G1602))*SIN(RADIANS(E1595))+COS(RADIANS(G1602))*COS(RADIANS(E1595))*COS(RADIANS(N1585))))</f>
        <v>0</v>
      </c>
      <c r="O1602">
        <f>IF(DEGREES(ACOS(SIN(RADIANS(G1602))*SIN(RADIANS(E1595))+COS(RADIANS(G1602))*COS(RADIANS(E1595))*COS(RADIANS(O1585))))&gt;90,0,$F$4*$F$5/E1594^2*(SIN(RADIANS(G1602))*SIN(RADIANS(E1595))+COS(RADIANS(G1602))*COS(RADIANS(E1595))*COS(RADIANS(O1585))))</f>
        <v>0</v>
      </c>
      <c r="P1602">
        <f>IF(DEGREES(ACOS(SIN(RADIANS(G1602))*SIN(RADIANS(E1595))+COS(RADIANS(G1602))*COS(RADIANS(E1595))*COS(RADIANS(P1585))))&gt;90,0,$F$4*$F$5/E1594^2*(SIN(RADIANS(G1602))*SIN(RADIANS(E1595))+COS(RADIANS(G1602))*COS(RADIANS(E1595))*COS(RADIANS(P1585))))</f>
        <v>0</v>
      </c>
      <c r="Q1602">
        <f>IF(DEGREES(ACOS(SIN(RADIANS(G1602))*SIN(RADIANS(E1595))+COS(RADIANS(G1602))*COS(RADIANS(E1595))*COS(RADIANS(Q1585))))&gt;90,0,$F$4*$F$5/E1594^2*(SIN(RADIANS(G1602))*SIN(RADIANS(E1595))+COS(RADIANS(G1602))*COS(RADIANS(E1595))*COS(RADIANS(Q1585))))</f>
        <v>0</v>
      </c>
      <c r="R1602" t="e">
        <f>IF(DEGREES(ACOS(SIN(RADIANS(G1602))*SIN(RADIANS(E1595))+COS(RADIANS(G1602))*COS(RADIANS(E1595))*COS(RADIANS(R1585))))&gt;90,0,$F$4*$F$5/E1594^2*(SIN(RADIANS(G1602))*SIN(RADIANS(E1595))+COS(RADIANS(G1602))*COS(RADIANS(E1595))*COS(RADIANS(R1585))))</f>
        <v>#DIV/0!</v>
      </c>
      <c r="S1602" t="e">
        <f>IF(DEGREES(ACOS(SIN(RADIANS(G1602))*SIN(RADIANS(E1595))+COS(RADIANS(G1602))*COS(RADIANS(E1595))*COS(RADIANS(S1585))))&gt;90,0,$F$4*$F$5/E1594^2*(SIN(RADIANS(G1602))*SIN(RADIANS(E1595))+COS(RADIANS(G1602))*COS(RADIANS(E1595))*COS(RADIANS(S1585))))</f>
        <v>#DIV/0!</v>
      </c>
      <c r="T1602" t="e">
        <f>IF(DEGREES(ACOS(SIN(RADIANS(G1602))*SIN(RADIANS(E1595))+COS(RADIANS(G1602))*COS(RADIANS(E1595))*COS(RADIANS(T1585))))&gt;90,0,$F$4*$F$5/E1594^2*(SIN(RADIANS(G1602))*SIN(RADIANS(E1595))+COS(RADIANS(G1602))*COS(RADIANS(E1595))*COS(RADIANS(T1585))))</f>
        <v>#DIV/0!</v>
      </c>
      <c r="U1602" t="e">
        <f>IF(DEGREES(ACOS(SIN(RADIANS(G1602))*SIN(RADIANS(E1595))+COS(RADIANS(G1602))*COS(RADIANS(E1595))*COS(RADIANS(U1585))))&gt;90,0,$F$4*$F$5/E1594^2*(SIN(RADIANS(G1602))*SIN(RADIANS(E1595))+COS(RADIANS(G1602))*COS(RADIANS(E1595))*COS(RADIANS(U1585))))</f>
        <v>#DIV/0!</v>
      </c>
      <c r="V1602" t="e">
        <f>IF(DEGREES(ACOS(SIN(RADIANS(G1602))*SIN(RADIANS(E1595))+COS(RADIANS(G1602))*COS(RADIANS(E1595))*COS(RADIANS(V1585))))&gt;90,0,$F$4*$F$5/E1594^2*(SIN(RADIANS(G1602))*SIN(RADIANS(E1595))+COS(RADIANS(G1602))*COS(RADIANS(E1595))*COS(RADIANS(V1585))))</f>
        <v>#DIV/0!</v>
      </c>
      <c r="W1602" t="e">
        <f>IF(DEGREES(ACOS(SIN(RADIANS(G1602))*SIN(RADIANS(E1595))+COS(RADIANS(G1602))*COS(RADIANS(E1595))*COS(RADIANS(W1585))))&gt;90,0,$F$4*$F$5/E1594^2*(SIN(RADIANS(G1602))*SIN(RADIANS(E1595))+COS(RADIANS(G1602))*COS(RADIANS(E1595))*COS(RADIANS(W1585))))</f>
        <v>#DIV/0!</v>
      </c>
      <c r="X1602" t="e">
        <f>IF(DEGREES(ACOS(SIN(RADIANS(G1602))*SIN(RADIANS(E1595))+COS(RADIANS(G1602))*COS(RADIANS(E1595))*COS(RADIANS(X1585))))&gt;90,0,$F$4*$F$5/E1594^2*(SIN(RADIANS(G1602))*SIN(RADIANS(E1595))+COS(RADIANS(G1602))*COS(RADIANS(E1595))*COS(RADIANS(X1585))))</f>
        <v>#DIV/0!</v>
      </c>
      <c r="Y1602" t="e">
        <f>IF(DEGREES(ACOS(SIN(RADIANS(G1602))*SIN(RADIANS(E1595))+COS(RADIANS(G1602))*COS(RADIANS(E1595))*COS(RADIANS(Y1585))))&gt;90,0,$F$4*$F$5/E1594^2*(SIN(RADIANS(G1602))*SIN(RADIANS(E1595))+COS(RADIANS(G1602))*COS(RADIANS(E1595))*COS(RADIANS(Y1585))))</f>
        <v>#DIV/0!</v>
      </c>
      <c r="Z1602" t="e">
        <f>IF(DEGREES(ACOS(SIN(RADIANS(G1602))*SIN(RADIANS(E1595))+COS(RADIANS(G1602))*COS(RADIANS(E1595))*COS(RADIANS(Z1585))))&gt;90,0,$F$4*$F$5/E1594^2*(SIN(RADIANS(G1602))*SIN(RADIANS(E1595))+COS(RADIANS(G1602))*COS(RADIANS(E1595))*COS(RADIANS(Z1585))))</f>
        <v>#DIV/0!</v>
      </c>
      <c r="AA1602" t="e">
        <f>IF(DEGREES(ACOS(SIN(RADIANS(G1602))*SIN(RADIANS(E1595))+COS(RADIANS(G1602))*COS(RADIANS(E1595))*COS(RADIANS(AA1585))))&gt;90,0,$F$4*$F$5/E1594^2*(SIN(RADIANS(G1602))*SIN(RADIANS(E1595))+COS(RADIANS(G1602))*COS(RADIANS(E1595))*COS(RADIANS(AA1585))))</f>
        <v>#DIV/0!</v>
      </c>
      <c r="AB1602" t="e">
        <f>IF(DEGREES(ACOS(SIN(RADIANS(G1602))*SIN(RADIANS(E1595))+COS(RADIANS(G1602))*COS(RADIANS(E1595))*COS(RADIANS(AB1585))))&gt;90,0,$F$4*$F$5/E1594^2*(SIN(RADIANS(G1602))*SIN(RADIANS(E1595))+COS(RADIANS(G1602))*COS(RADIANS(E1595))*COS(RADIANS(AB1585))))</f>
        <v>#DIV/0!</v>
      </c>
      <c r="AC1602" t="e">
        <f>IF(DEGREES(ACOS(SIN(RADIANS(G1602))*SIN(RADIANS(E1595))+COS(RADIANS(G1602))*COS(RADIANS(E1595))*COS(RADIANS(AC1585))))&gt;90,0,$F$4*$F$5/E1594^2*(SIN(RADIANS(G1602))*SIN(RADIANS(E1595))+COS(RADIANS(G1602))*COS(RADIANS(E1595))*COS(RADIANS(AC1585))))</f>
        <v>#DIV/0!</v>
      </c>
      <c r="AD1602" t="e">
        <f>IF(DEGREES(ACOS(SIN(RADIANS(G1602))*SIN(RADIANS(E1595))+COS(RADIANS(G1602))*COS(RADIANS(E1595))*COS(RADIANS(AD1585))))&gt;90,0,$F$4*$F$5/E1594^2*(SIN(RADIANS(G1602))*SIN(RADIANS(E1595))+COS(RADIANS(G1602))*COS(RADIANS(E1595))*COS(RADIANS(AD1585))))</f>
        <v>#DIV/0!</v>
      </c>
      <c r="AE1602" t="e">
        <f>IF(DEGREES(ACOS(SIN(RADIANS(G1602))*SIN(RADIANS(E1595))+COS(RADIANS(G1602))*COS(RADIANS(E1595))*COS(RADIANS(AE1585))))&gt;90,0,$F$4*$F$5/E1594^2*(SIN(RADIANS(G1602))*SIN(RADIANS(E1595))+COS(RADIANS(G1602))*COS(RADIANS(E1595))*COS(RADIANS(AE1585))))</f>
        <v>#DIV/0!</v>
      </c>
      <c r="AF1602" t="e">
        <f>IF(DEGREES(ACOS(SIN(RADIANS(G1602))*SIN(RADIANS(E1595))+COS(RADIANS(G1602))*COS(RADIANS(E1595))*COS(RADIANS(AF1585))))&gt;90,0,$F$4*$F$5/E1594^2*(SIN(RADIANS(G1602))*SIN(RADIANS(E1595))+COS(RADIANS(G1602))*COS(RADIANS(E1595))*COS(RADIANS(AF1585))))</f>
        <v>#DIV/0!</v>
      </c>
      <c r="AG1602" t="e">
        <f>IF(DEGREES(ACOS(SIN(RADIANS(G1602))*SIN(RADIANS(E1595))+COS(RADIANS(G1602))*COS(RADIANS(E1595))*COS(RADIANS(AG1585))))&gt;90,0,$F$4*$F$5/E1594^2*(SIN(RADIANS(G1602))*SIN(RADIANS(E1595))+COS(RADIANS(G1602))*COS(RADIANS(E1595))*COS(RADIANS(AG1585))))</f>
        <v>#DIV/0!</v>
      </c>
      <c r="AH1602" t="e">
        <f>IF(DEGREES(ACOS(SIN(RADIANS(G1602))*SIN(RADIANS(E1595))+COS(RADIANS(G1602))*COS(RADIANS(E1595))*COS(RADIANS(AH1585))))&gt;90,0,$F$4*$F$5/E1594^2*(SIN(RADIANS(G1602))*SIN(RADIANS(E1595))+COS(RADIANS(G1602))*COS(RADIANS(E1595))*COS(RADIANS(AH1585))))</f>
        <v>#DIV/0!</v>
      </c>
      <c r="AI1602" t="e">
        <f>IF(DEGREES(ACOS(SIN(RADIANS(G1602))*SIN(RADIANS(E1595))+COS(RADIANS(G1602))*COS(RADIANS(E1595))*COS(RADIANS(AI1585))))&gt;90,0,$F$4*$F$5/E1594^2*(SIN(RADIANS(G1602))*SIN(RADIANS(E1595))+COS(RADIANS(G1602))*COS(RADIANS(E1595))*COS(RADIANS(AI1585))))</f>
        <v>#DIV/0!</v>
      </c>
      <c r="AJ1602" t="e">
        <f>IF(DEGREES(ACOS(SIN(RADIANS(G1602))*SIN(RADIANS(E1595))+COS(RADIANS(G1602))*COS(RADIANS(E1595))*COS(RADIANS(AJ1585))))&gt;90,0,$F$4*$F$5/E1594^2*(SIN(RADIANS(G1602))*SIN(RADIANS(E1595))+COS(RADIANS(G1602))*COS(RADIANS(E1595))*COS(RADIANS(AJ1585))))</f>
        <v>#DIV/0!</v>
      </c>
      <c r="AK1602">
        <f>IF(DEGREES(ACOS(SIN(RADIANS(G1602))*SIN(RADIANS(E1595))+COS(RADIANS(G1602))*COS(RADIANS(E1595))*COS(RADIANS(AK1585))))&gt;90,0,$F$4*$F$5/E1594^2*(SIN(RADIANS(G1602))*SIN(RADIANS(E1595))+COS(RADIANS(G1602))*COS(RADIANS(E1595))*COS(RADIANS(AK1585))))</f>
        <v>0</v>
      </c>
      <c r="AL1602">
        <f>IF(DEGREES(ACOS(SIN(RADIANS(G1602))*SIN(RADIANS(E1595))+COS(RADIANS(G1602))*COS(RADIANS(E1595))*COS(RADIANS(AL1585))))&gt;90,0,$F$4*$F$5/E1594^2*(SIN(RADIANS(G1602))*SIN(RADIANS(E1595))+COS(RADIANS(G1602))*COS(RADIANS(E1595))*COS(RADIANS(AL1585))))</f>
        <v>0</v>
      </c>
      <c r="AM1602">
        <f>IF(DEGREES(ACOS(SIN(RADIANS(G1602))*SIN(RADIANS(E1595))+COS(RADIANS(G1602))*COS(RADIANS(E1595))*COS(RADIANS(AM1585))))&gt;90,0,$F$4*$F$5/E1594^2*(SIN(RADIANS(G1602))*SIN(RADIANS(E1595))+COS(RADIANS(G1602))*COS(RADIANS(E1595))*COS(RADIANS(AM1585))))</f>
        <v>0</v>
      </c>
      <c r="AN1602">
        <f>IF(DEGREES(ACOS(SIN(RADIANS(G1602))*SIN(RADIANS(E1595))+COS(RADIANS(G1602))*COS(RADIANS(E1595))*COS(RADIANS(AN1585))))&gt;90,0,$F$4*$F$5/E1594^2*(SIN(RADIANS(G1602))*SIN(RADIANS(E1595))+COS(RADIANS(G1602))*COS(RADIANS(E1595))*COS(RADIANS(AN1585))))</f>
        <v>0</v>
      </c>
      <c r="AO1602">
        <f>IF(DEGREES(ACOS(SIN(RADIANS(G1602))*SIN(RADIANS(E1595))+COS(RADIANS(G1602))*COS(RADIANS(E1595))*COS(RADIANS(AO1585))))&gt;90,0,$F$4*$F$5/E1594^2*(SIN(RADIANS(G1602))*SIN(RADIANS(E1595))+COS(RADIANS(G1602))*COS(RADIANS(E1595))*COS(RADIANS(AO1585))))</f>
        <v>0</v>
      </c>
      <c r="AP1602">
        <f>IF(DEGREES(ACOS(SIN(RADIANS(G1602))*SIN(RADIANS(E1595))+COS(RADIANS(G1602))*COS(RADIANS(E1595))*COS(RADIANS(AP1585))))&gt;90,0,$F$4*$F$5/E1594^2*(SIN(RADIANS(G1602))*SIN(RADIANS(E1595))+COS(RADIANS(G1602))*COS(RADIANS(E1595))*COS(RADIANS(AP1585))))</f>
        <v>0</v>
      </c>
      <c r="AQ1602">
        <f>IF(DEGREES(ACOS(SIN(RADIANS(G1602))*SIN(RADIANS(E1595))+COS(RADIANS(G1602))*COS(RADIANS(E1595))*COS(RADIANS(AQ1585))))&gt;90,0,$F$4*$F$5/E1594^2*(SIN(RADIANS(G1602))*SIN(RADIANS(E1595))+COS(RADIANS(G1602))*COS(RADIANS(E1595))*COS(RADIANS(AQ1585))))</f>
        <v>0</v>
      </c>
      <c r="AR1602">
        <f>IF(DEGREES(ACOS(SIN(RADIANS(G1602))*SIN(RADIANS(E1595))+COS(RADIANS(G1602))*COS(RADIANS(E1595))*COS(RADIANS(AR1585))))&gt;90,0,$F$4*$F$5/E1594^2*(SIN(RADIANS(G1602))*SIN(RADIANS(E1595))+COS(RADIANS(G1602))*COS(RADIANS(E1595))*COS(RADIANS(AR1585))))</f>
        <v>0</v>
      </c>
    </row>
    <row r="1603" spans="2:44" x14ac:dyDescent="0.5">
      <c r="G1603">
        <v>-70</v>
      </c>
      <c r="I1603">
        <f>IF(DEGREES(ACOS(SIN(RADIANS(G1603))*SIN(RADIANS(E1595))+COS(RADIANS(G1603))*COS(RADIANS(E1595))*COS(RADIANS(I1585))))&gt;90,0,$F$4*$F$5/E1594^2*(SIN(RADIANS(G1603))*SIN(RADIANS(E1595))+COS(RADIANS(G1603))*COS(RADIANS(E1595))*COS(RADIANS(I1585))))</f>
        <v>0</v>
      </c>
      <c r="J1603">
        <f>IF(DEGREES(ACOS(SIN(RADIANS(G1603))*SIN(RADIANS(E1595))+COS(RADIANS(G1603))*COS(RADIANS(E1595))*COS(RADIANS(J1585))))&gt;90,0,$F$4*$F$5/E1594^2*(SIN(RADIANS(G1603))*SIN(RADIANS(E1595))+COS(RADIANS(G1603))*COS(RADIANS(E1595))*COS(RADIANS(J1585))))</f>
        <v>0</v>
      </c>
      <c r="K1603">
        <f>IF(DEGREES(ACOS(SIN(RADIANS(G1603))*SIN(RADIANS(E1595))+COS(RADIANS(G1603))*COS(RADIANS(E1595))*COS(RADIANS(K1585))))&gt;90,0,$F$4*$F$5/E1594^2*(SIN(RADIANS(G1603))*SIN(RADIANS(E1595))+COS(RADIANS(G1603))*COS(RADIANS(E1595))*COS(RADIANS(K1585))))</f>
        <v>0</v>
      </c>
      <c r="L1603">
        <f>IF(DEGREES(ACOS(SIN(RADIANS(G1603))*SIN(RADIANS(E1595))+COS(RADIANS(G1603))*COS(RADIANS(E1595))*COS(RADIANS(L1585))))&gt;90,0,$F$4*$F$5/E1594^2*(SIN(RADIANS(G1603))*SIN(RADIANS(E1595))+COS(RADIANS(G1603))*COS(RADIANS(E1595))*COS(RADIANS(L1585))))</f>
        <v>0</v>
      </c>
      <c r="M1603">
        <f>IF(DEGREES(ACOS(SIN(RADIANS(G1603))*SIN(RADIANS(E1595))+COS(RADIANS(G1603))*COS(RADIANS(E1595))*COS(RADIANS(M1585))))&gt;90,0,$F$4*$F$5/E1594^2*(SIN(RADIANS(G1603))*SIN(RADIANS(E1595))+COS(RADIANS(G1603))*COS(RADIANS(E1595))*COS(RADIANS(M1585))))</f>
        <v>0</v>
      </c>
      <c r="N1603">
        <f>IF(DEGREES(ACOS(SIN(RADIANS(G1603))*SIN(RADIANS(E1595))+COS(RADIANS(G1603))*COS(RADIANS(E1595))*COS(RADIANS(N1585))))&gt;90,0,$F$4*$F$5/E1594^2*(SIN(RADIANS(G1603))*SIN(RADIANS(E1595))+COS(RADIANS(G1603))*COS(RADIANS(E1595))*COS(RADIANS(N1585))))</f>
        <v>0</v>
      </c>
      <c r="O1603">
        <f>IF(DEGREES(ACOS(SIN(RADIANS(G1603))*SIN(RADIANS(E1595))+COS(RADIANS(G1603))*COS(RADIANS(E1595))*COS(RADIANS(O1585))))&gt;90,0,$F$4*$F$5/E1594^2*(SIN(RADIANS(G1603))*SIN(RADIANS(E1595))+COS(RADIANS(G1603))*COS(RADIANS(E1595))*COS(RADIANS(O1585))))</f>
        <v>0</v>
      </c>
      <c r="P1603">
        <f>IF(DEGREES(ACOS(SIN(RADIANS(G1603))*SIN(RADIANS(E1595))+COS(RADIANS(G1603))*COS(RADIANS(E1595))*COS(RADIANS(P1585))))&gt;90,0,$F$4*$F$5/E1594^2*(SIN(RADIANS(G1603))*SIN(RADIANS(E1595))+COS(RADIANS(G1603))*COS(RADIANS(E1595))*COS(RADIANS(P1585))))</f>
        <v>0</v>
      </c>
      <c r="Q1603">
        <f>IF(DEGREES(ACOS(SIN(RADIANS(G1603))*SIN(RADIANS(E1595))+COS(RADIANS(G1603))*COS(RADIANS(E1595))*COS(RADIANS(Q1585))))&gt;90,0,$F$4*$F$5/E1594^2*(SIN(RADIANS(G1603))*SIN(RADIANS(E1595))+COS(RADIANS(G1603))*COS(RADIANS(E1595))*COS(RADIANS(Q1585))))</f>
        <v>0</v>
      </c>
      <c r="R1603" t="e">
        <f>IF(DEGREES(ACOS(SIN(RADIANS(G1603))*SIN(RADIANS(E1595))+COS(RADIANS(G1603))*COS(RADIANS(E1595))*COS(RADIANS(R1585))))&gt;90,0,$F$4*$F$5/E1594^2*(SIN(RADIANS(G1603))*SIN(RADIANS(E1595))+COS(RADIANS(G1603))*COS(RADIANS(E1595))*COS(RADIANS(R1585))))</f>
        <v>#DIV/0!</v>
      </c>
      <c r="S1603" t="e">
        <f>IF(DEGREES(ACOS(SIN(RADIANS(G1603))*SIN(RADIANS(E1595))+COS(RADIANS(G1603))*COS(RADIANS(E1595))*COS(RADIANS(S1585))))&gt;90,0,$F$4*$F$5/E1594^2*(SIN(RADIANS(G1603))*SIN(RADIANS(E1595))+COS(RADIANS(G1603))*COS(RADIANS(E1595))*COS(RADIANS(S1585))))</f>
        <v>#DIV/0!</v>
      </c>
      <c r="T1603" t="e">
        <f>IF(DEGREES(ACOS(SIN(RADIANS(G1603))*SIN(RADIANS(E1595))+COS(RADIANS(G1603))*COS(RADIANS(E1595))*COS(RADIANS(T1585))))&gt;90,0,$F$4*$F$5/E1594^2*(SIN(RADIANS(G1603))*SIN(RADIANS(E1595))+COS(RADIANS(G1603))*COS(RADIANS(E1595))*COS(RADIANS(T1585))))</f>
        <v>#DIV/0!</v>
      </c>
      <c r="U1603" t="e">
        <f>IF(DEGREES(ACOS(SIN(RADIANS(G1603))*SIN(RADIANS(E1595))+COS(RADIANS(G1603))*COS(RADIANS(E1595))*COS(RADIANS(U1585))))&gt;90,0,$F$4*$F$5/E1594^2*(SIN(RADIANS(G1603))*SIN(RADIANS(E1595))+COS(RADIANS(G1603))*COS(RADIANS(E1595))*COS(RADIANS(U1585))))</f>
        <v>#DIV/0!</v>
      </c>
      <c r="V1603" t="e">
        <f>IF(DEGREES(ACOS(SIN(RADIANS(G1603))*SIN(RADIANS(E1595))+COS(RADIANS(G1603))*COS(RADIANS(E1595))*COS(RADIANS(V1585))))&gt;90,0,$F$4*$F$5/E1594^2*(SIN(RADIANS(G1603))*SIN(RADIANS(E1595))+COS(RADIANS(G1603))*COS(RADIANS(E1595))*COS(RADIANS(V1585))))</f>
        <v>#DIV/0!</v>
      </c>
      <c r="W1603" t="e">
        <f>IF(DEGREES(ACOS(SIN(RADIANS(G1603))*SIN(RADIANS(E1595))+COS(RADIANS(G1603))*COS(RADIANS(E1595))*COS(RADIANS(W1585))))&gt;90,0,$F$4*$F$5/E1594^2*(SIN(RADIANS(G1603))*SIN(RADIANS(E1595))+COS(RADIANS(G1603))*COS(RADIANS(E1595))*COS(RADIANS(W1585))))</f>
        <v>#DIV/0!</v>
      </c>
      <c r="X1603" t="e">
        <f>IF(DEGREES(ACOS(SIN(RADIANS(G1603))*SIN(RADIANS(E1595))+COS(RADIANS(G1603))*COS(RADIANS(E1595))*COS(RADIANS(X1585))))&gt;90,0,$F$4*$F$5/E1594^2*(SIN(RADIANS(G1603))*SIN(RADIANS(E1595))+COS(RADIANS(G1603))*COS(RADIANS(E1595))*COS(RADIANS(X1585))))</f>
        <v>#DIV/0!</v>
      </c>
      <c r="Y1603" t="e">
        <f>IF(DEGREES(ACOS(SIN(RADIANS(G1603))*SIN(RADIANS(E1595))+COS(RADIANS(G1603))*COS(RADIANS(E1595))*COS(RADIANS(Y1585))))&gt;90,0,$F$4*$F$5/E1594^2*(SIN(RADIANS(G1603))*SIN(RADIANS(E1595))+COS(RADIANS(G1603))*COS(RADIANS(E1595))*COS(RADIANS(Y1585))))</f>
        <v>#DIV/0!</v>
      </c>
      <c r="Z1603" t="e">
        <f>IF(DEGREES(ACOS(SIN(RADIANS(G1603))*SIN(RADIANS(E1595))+COS(RADIANS(G1603))*COS(RADIANS(E1595))*COS(RADIANS(Z1585))))&gt;90,0,$F$4*$F$5/E1594^2*(SIN(RADIANS(G1603))*SIN(RADIANS(E1595))+COS(RADIANS(G1603))*COS(RADIANS(E1595))*COS(RADIANS(Z1585))))</f>
        <v>#DIV/0!</v>
      </c>
      <c r="AA1603" t="e">
        <f>IF(DEGREES(ACOS(SIN(RADIANS(G1603))*SIN(RADIANS(E1595))+COS(RADIANS(G1603))*COS(RADIANS(E1595))*COS(RADIANS(AA1585))))&gt;90,0,$F$4*$F$5/E1594^2*(SIN(RADIANS(G1603))*SIN(RADIANS(E1595))+COS(RADIANS(G1603))*COS(RADIANS(E1595))*COS(RADIANS(AA1585))))</f>
        <v>#DIV/0!</v>
      </c>
      <c r="AB1603" t="e">
        <f>IF(DEGREES(ACOS(SIN(RADIANS(G1603))*SIN(RADIANS(E1595))+COS(RADIANS(G1603))*COS(RADIANS(E1595))*COS(RADIANS(AB1585))))&gt;90,0,$F$4*$F$5/E1594^2*(SIN(RADIANS(G1603))*SIN(RADIANS(E1595))+COS(RADIANS(G1603))*COS(RADIANS(E1595))*COS(RADIANS(AB1585))))</f>
        <v>#DIV/0!</v>
      </c>
      <c r="AC1603" t="e">
        <f>IF(DEGREES(ACOS(SIN(RADIANS(G1603))*SIN(RADIANS(E1595))+COS(RADIANS(G1603))*COS(RADIANS(E1595))*COS(RADIANS(AC1585))))&gt;90,0,$F$4*$F$5/E1594^2*(SIN(RADIANS(G1603))*SIN(RADIANS(E1595))+COS(RADIANS(G1603))*COS(RADIANS(E1595))*COS(RADIANS(AC1585))))</f>
        <v>#DIV/0!</v>
      </c>
      <c r="AD1603" t="e">
        <f>IF(DEGREES(ACOS(SIN(RADIANS(G1603))*SIN(RADIANS(E1595))+COS(RADIANS(G1603))*COS(RADIANS(E1595))*COS(RADIANS(AD1585))))&gt;90,0,$F$4*$F$5/E1594^2*(SIN(RADIANS(G1603))*SIN(RADIANS(E1595))+COS(RADIANS(G1603))*COS(RADIANS(E1595))*COS(RADIANS(AD1585))))</f>
        <v>#DIV/0!</v>
      </c>
      <c r="AE1603" t="e">
        <f>IF(DEGREES(ACOS(SIN(RADIANS(G1603))*SIN(RADIANS(E1595))+COS(RADIANS(G1603))*COS(RADIANS(E1595))*COS(RADIANS(AE1585))))&gt;90,0,$F$4*$F$5/E1594^2*(SIN(RADIANS(G1603))*SIN(RADIANS(E1595))+COS(RADIANS(G1603))*COS(RADIANS(E1595))*COS(RADIANS(AE1585))))</f>
        <v>#DIV/0!</v>
      </c>
      <c r="AF1603" t="e">
        <f>IF(DEGREES(ACOS(SIN(RADIANS(G1603))*SIN(RADIANS(E1595))+COS(RADIANS(G1603))*COS(RADIANS(E1595))*COS(RADIANS(AF1585))))&gt;90,0,$F$4*$F$5/E1594^2*(SIN(RADIANS(G1603))*SIN(RADIANS(E1595))+COS(RADIANS(G1603))*COS(RADIANS(E1595))*COS(RADIANS(AF1585))))</f>
        <v>#DIV/0!</v>
      </c>
      <c r="AG1603" t="e">
        <f>IF(DEGREES(ACOS(SIN(RADIANS(G1603))*SIN(RADIANS(E1595))+COS(RADIANS(G1603))*COS(RADIANS(E1595))*COS(RADIANS(AG1585))))&gt;90,0,$F$4*$F$5/E1594^2*(SIN(RADIANS(G1603))*SIN(RADIANS(E1595))+COS(RADIANS(G1603))*COS(RADIANS(E1595))*COS(RADIANS(AG1585))))</f>
        <v>#DIV/0!</v>
      </c>
      <c r="AH1603" t="e">
        <f>IF(DEGREES(ACOS(SIN(RADIANS(G1603))*SIN(RADIANS(E1595))+COS(RADIANS(G1603))*COS(RADIANS(E1595))*COS(RADIANS(AH1585))))&gt;90,0,$F$4*$F$5/E1594^2*(SIN(RADIANS(G1603))*SIN(RADIANS(E1595))+COS(RADIANS(G1603))*COS(RADIANS(E1595))*COS(RADIANS(AH1585))))</f>
        <v>#DIV/0!</v>
      </c>
      <c r="AI1603" t="e">
        <f>IF(DEGREES(ACOS(SIN(RADIANS(G1603))*SIN(RADIANS(E1595))+COS(RADIANS(G1603))*COS(RADIANS(E1595))*COS(RADIANS(AI1585))))&gt;90,0,$F$4*$F$5/E1594^2*(SIN(RADIANS(G1603))*SIN(RADIANS(E1595))+COS(RADIANS(G1603))*COS(RADIANS(E1595))*COS(RADIANS(AI1585))))</f>
        <v>#DIV/0!</v>
      </c>
      <c r="AJ1603" t="e">
        <f>IF(DEGREES(ACOS(SIN(RADIANS(G1603))*SIN(RADIANS(E1595))+COS(RADIANS(G1603))*COS(RADIANS(E1595))*COS(RADIANS(AJ1585))))&gt;90,0,$F$4*$F$5/E1594^2*(SIN(RADIANS(G1603))*SIN(RADIANS(E1595))+COS(RADIANS(G1603))*COS(RADIANS(E1595))*COS(RADIANS(AJ1585))))</f>
        <v>#DIV/0!</v>
      </c>
      <c r="AK1603">
        <f>IF(DEGREES(ACOS(SIN(RADIANS(G1603))*SIN(RADIANS(E1595))+COS(RADIANS(G1603))*COS(RADIANS(E1595))*COS(RADIANS(AK1585))))&gt;90,0,$F$4*$F$5/E1594^2*(SIN(RADIANS(G1603))*SIN(RADIANS(E1595))+COS(RADIANS(G1603))*COS(RADIANS(E1595))*COS(RADIANS(AK1585))))</f>
        <v>0</v>
      </c>
      <c r="AL1603">
        <f>IF(DEGREES(ACOS(SIN(RADIANS(G1603))*SIN(RADIANS(E1595))+COS(RADIANS(G1603))*COS(RADIANS(E1595))*COS(RADIANS(AL1585))))&gt;90,0,$F$4*$F$5/E1594^2*(SIN(RADIANS(G1603))*SIN(RADIANS(E1595))+COS(RADIANS(G1603))*COS(RADIANS(E1595))*COS(RADIANS(AL1585))))</f>
        <v>0</v>
      </c>
      <c r="AM1603">
        <f>IF(DEGREES(ACOS(SIN(RADIANS(G1603))*SIN(RADIANS(E1595))+COS(RADIANS(G1603))*COS(RADIANS(E1595))*COS(RADIANS(AM1585))))&gt;90,0,$F$4*$F$5/E1594^2*(SIN(RADIANS(G1603))*SIN(RADIANS(E1595))+COS(RADIANS(G1603))*COS(RADIANS(E1595))*COS(RADIANS(AM1585))))</f>
        <v>0</v>
      </c>
      <c r="AN1603">
        <f>IF(DEGREES(ACOS(SIN(RADIANS(G1603))*SIN(RADIANS(E1595))+COS(RADIANS(G1603))*COS(RADIANS(E1595))*COS(RADIANS(AN1585))))&gt;90,0,$F$4*$F$5/E1594^2*(SIN(RADIANS(G1603))*SIN(RADIANS(E1595))+COS(RADIANS(G1603))*COS(RADIANS(E1595))*COS(RADIANS(AN1585))))</f>
        <v>0</v>
      </c>
      <c r="AO1603">
        <f>IF(DEGREES(ACOS(SIN(RADIANS(G1603))*SIN(RADIANS(E1595))+COS(RADIANS(G1603))*COS(RADIANS(E1595))*COS(RADIANS(AO1585))))&gt;90,0,$F$4*$F$5/E1594^2*(SIN(RADIANS(G1603))*SIN(RADIANS(E1595))+COS(RADIANS(G1603))*COS(RADIANS(E1595))*COS(RADIANS(AO1585))))</f>
        <v>0</v>
      </c>
      <c r="AP1603">
        <f>IF(DEGREES(ACOS(SIN(RADIANS(G1603))*SIN(RADIANS(E1595))+COS(RADIANS(G1603))*COS(RADIANS(E1595))*COS(RADIANS(AP1585))))&gt;90,0,$F$4*$F$5/E1594^2*(SIN(RADIANS(G1603))*SIN(RADIANS(E1595))+COS(RADIANS(G1603))*COS(RADIANS(E1595))*COS(RADIANS(AP1585))))</f>
        <v>0</v>
      </c>
      <c r="AQ1603">
        <f>IF(DEGREES(ACOS(SIN(RADIANS(G1603))*SIN(RADIANS(E1595))+COS(RADIANS(G1603))*COS(RADIANS(E1595))*COS(RADIANS(AQ1585))))&gt;90,0,$F$4*$F$5/E1594^2*(SIN(RADIANS(G1603))*SIN(RADIANS(E1595))+COS(RADIANS(G1603))*COS(RADIANS(E1595))*COS(RADIANS(AQ1585))))</f>
        <v>0</v>
      </c>
      <c r="AR1603">
        <f>IF(DEGREES(ACOS(SIN(RADIANS(G1603))*SIN(RADIANS(E1595))+COS(RADIANS(G1603))*COS(RADIANS(E1595))*COS(RADIANS(AR1585))))&gt;90,0,$F$4*$F$5/E1594^2*(SIN(RADIANS(G1603))*SIN(RADIANS(E1595))+COS(RADIANS(G1603))*COS(RADIANS(E1595))*COS(RADIANS(AR1585))))</f>
        <v>0</v>
      </c>
    </row>
    <row r="1604" spans="2:44" x14ac:dyDescent="0.5">
      <c r="G1604">
        <v>-80</v>
      </c>
      <c r="I1604">
        <f>IF(DEGREES(ACOS(SIN(RADIANS(G1604))*SIN(RADIANS(E1595))+COS(RADIANS(G1604))*COS(RADIANS(E1595))*COS(RADIANS(I1585))))&gt;90,0,$F$4*$F$5/E1594^2*(SIN(RADIANS(G1604))*SIN(RADIANS(E1595))+COS(RADIANS(G1604))*COS(RADIANS(E1595))*COS(RADIANS(I1585))))</f>
        <v>0</v>
      </c>
      <c r="J1604">
        <f>IF(DEGREES(ACOS(SIN(RADIANS(G1604))*SIN(RADIANS(E1595))+COS(RADIANS(G1604))*COS(RADIANS(E1595))*COS(RADIANS(J1585))))&gt;90,0,$F$4*$F$5/E1594^2*(SIN(RADIANS(G1604))*SIN(RADIANS(E1595))+COS(RADIANS(G1604))*COS(RADIANS(E1595))*COS(RADIANS(J1585))))</f>
        <v>0</v>
      </c>
      <c r="K1604">
        <f>IF(DEGREES(ACOS(SIN(RADIANS(G1604))*SIN(RADIANS(E1595))+COS(RADIANS(G1604))*COS(RADIANS(E1595))*COS(RADIANS(K1585))))&gt;90,0,$F$4*$F$5/E1594^2*(SIN(RADIANS(G1604))*SIN(RADIANS(E1595))+COS(RADIANS(G1604))*COS(RADIANS(E1595))*COS(RADIANS(K1585))))</f>
        <v>0</v>
      </c>
      <c r="L1604">
        <f>IF(DEGREES(ACOS(SIN(RADIANS(G1604))*SIN(RADIANS(E1595))+COS(RADIANS(G1604))*COS(RADIANS(E1595))*COS(RADIANS(L1585))))&gt;90,0,$F$4*$F$5/E1594^2*(SIN(RADIANS(G1604))*SIN(RADIANS(E1595))+COS(RADIANS(G1604))*COS(RADIANS(E1595))*COS(RADIANS(L1585))))</f>
        <v>0</v>
      </c>
      <c r="M1604">
        <f>IF(DEGREES(ACOS(SIN(RADIANS(G1604))*SIN(RADIANS(E1595))+COS(RADIANS(G1604))*COS(RADIANS(E1595))*COS(RADIANS(M1585))))&gt;90,0,$F$4*$F$5/E1594^2*(SIN(RADIANS(G1604))*SIN(RADIANS(E1595))+COS(RADIANS(G1604))*COS(RADIANS(E1595))*COS(RADIANS(M1585))))</f>
        <v>0</v>
      </c>
      <c r="N1604">
        <f>IF(DEGREES(ACOS(SIN(RADIANS(G1604))*SIN(RADIANS(E1595))+COS(RADIANS(G1604))*COS(RADIANS(E1595))*COS(RADIANS(N1585))))&gt;90,0,$F$4*$F$5/E1594^2*(SIN(RADIANS(G1604))*SIN(RADIANS(E1595))+COS(RADIANS(G1604))*COS(RADIANS(E1595))*COS(RADIANS(N1585))))</f>
        <v>0</v>
      </c>
      <c r="O1604">
        <f>IF(DEGREES(ACOS(SIN(RADIANS(G1604))*SIN(RADIANS(E1595))+COS(RADIANS(G1604))*COS(RADIANS(E1595))*COS(RADIANS(O1585))))&gt;90,0,$F$4*$F$5/E1594^2*(SIN(RADIANS(G1604))*SIN(RADIANS(E1595))+COS(RADIANS(G1604))*COS(RADIANS(E1595))*COS(RADIANS(O1585))))</f>
        <v>0</v>
      </c>
      <c r="P1604">
        <f>IF(DEGREES(ACOS(SIN(RADIANS(G1604))*SIN(RADIANS(E1595))+COS(RADIANS(G1604))*COS(RADIANS(E1595))*COS(RADIANS(P1585))))&gt;90,0,$F$4*$F$5/E1594^2*(SIN(RADIANS(G1604))*SIN(RADIANS(E1595))+COS(RADIANS(G1604))*COS(RADIANS(E1595))*COS(RADIANS(P1585))))</f>
        <v>0</v>
      </c>
      <c r="Q1604">
        <f>IF(DEGREES(ACOS(SIN(RADIANS(G1604))*SIN(RADIANS(E1595))+COS(RADIANS(G1604))*COS(RADIANS(E1595))*COS(RADIANS(Q1585))))&gt;90,0,$F$4*$F$5/E1594^2*(SIN(RADIANS(G1604))*SIN(RADIANS(E1595))+COS(RADIANS(G1604))*COS(RADIANS(E1595))*COS(RADIANS(Q1585))))</f>
        <v>0</v>
      </c>
      <c r="R1604" t="e">
        <f>IF(DEGREES(ACOS(SIN(RADIANS(G1604))*SIN(RADIANS(E1595))+COS(RADIANS(G1604))*COS(RADIANS(E1595))*COS(RADIANS(R1585))))&gt;90,0,$F$4*$F$5/E1594^2*(SIN(RADIANS(G1604))*SIN(RADIANS(E1595))+COS(RADIANS(G1604))*COS(RADIANS(E1595))*COS(RADIANS(R1585))))</f>
        <v>#DIV/0!</v>
      </c>
      <c r="S1604" t="e">
        <f>IF(DEGREES(ACOS(SIN(RADIANS(G1604))*SIN(RADIANS(E1595))+COS(RADIANS(G1604))*COS(RADIANS(E1595))*COS(RADIANS(S1585))))&gt;90,0,$F$4*$F$5/E1594^2*(SIN(RADIANS(G1604))*SIN(RADIANS(E1595))+COS(RADIANS(G1604))*COS(RADIANS(E1595))*COS(RADIANS(S1585))))</f>
        <v>#DIV/0!</v>
      </c>
      <c r="T1604" t="e">
        <f>IF(DEGREES(ACOS(SIN(RADIANS(G1604))*SIN(RADIANS(E1595))+COS(RADIANS(G1604))*COS(RADIANS(E1595))*COS(RADIANS(T1585))))&gt;90,0,$F$4*$F$5/E1594^2*(SIN(RADIANS(G1604))*SIN(RADIANS(E1595))+COS(RADIANS(G1604))*COS(RADIANS(E1595))*COS(RADIANS(T1585))))</f>
        <v>#DIV/0!</v>
      </c>
      <c r="U1604" t="e">
        <f>IF(DEGREES(ACOS(SIN(RADIANS(G1604))*SIN(RADIANS(E1595))+COS(RADIANS(G1604))*COS(RADIANS(E1595))*COS(RADIANS(U1585))))&gt;90,0,$F$4*$F$5/E1594^2*(SIN(RADIANS(G1604))*SIN(RADIANS(E1595))+COS(RADIANS(G1604))*COS(RADIANS(E1595))*COS(RADIANS(U1585))))</f>
        <v>#DIV/0!</v>
      </c>
      <c r="V1604" t="e">
        <f>IF(DEGREES(ACOS(SIN(RADIANS(G1604))*SIN(RADIANS(E1595))+COS(RADIANS(G1604))*COS(RADIANS(E1595))*COS(RADIANS(V1585))))&gt;90,0,$F$4*$F$5/E1594^2*(SIN(RADIANS(G1604))*SIN(RADIANS(E1595))+COS(RADIANS(G1604))*COS(RADIANS(E1595))*COS(RADIANS(V1585))))</f>
        <v>#DIV/0!</v>
      </c>
      <c r="W1604" t="e">
        <f>IF(DEGREES(ACOS(SIN(RADIANS(G1604))*SIN(RADIANS(E1595))+COS(RADIANS(G1604))*COS(RADIANS(E1595))*COS(RADIANS(W1585))))&gt;90,0,$F$4*$F$5/E1594^2*(SIN(RADIANS(G1604))*SIN(RADIANS(E1595))+COS(RADIANS(G1604))*COS(RADIANS(E1595))*COS(RADIANS(W1585))))</f>
        <v>#DIV/0!</v>
      </c>
      <c r="X1604" t="e">
        <f>IF(DEGREES(ACOS(SIN(RADIANS(G1604))*SIN(RADIANS(E1595))+COS(RADIANS(G1604))*COS(RADIANS(E1595))*COS(RADIANS(X1585))))&gt;90,0,$F$4*$F$5/E1594^2*(SIN(RADIANS(G1604))*SIN(RADIANS(E1595))+COS(RADIANS(G1604))*COS(RADIANS(E1595))*COS(RADIANS(X1585))))</f>
        <v>#DIV/0!</v>
      </c>
      <c r="Y1604" t="e">
        <f>IF(DEGREES(ACOS(SIN(RADIANS(G1604))*SIN(RADIANS(E1595))+COS(RADIANS(G1604))*COS(RADIANS(E1595))*COS(RADIANS(Y1585))))&gt;90,0,$F$4*$F$5/E1594^2*(SIN(RADIANS(G1604))*SIN(RADIANS(E1595))+COS(RADIANS(G1604))*COS(RADIANS(E1595))*COS(RADIANS(Y1585))))</f>
        <v>#DIV/0!</v>
      </c>
      <c r="Z1604" t="e">
        <f>IF(DEGREES(ACOS(SIN(RADIANS(G1604))*SIN(RADIANS(E1595))+COS(RADIANS(G1604))*COS(RADIANS(E1595))*COS(RADIANS(Z1585))))&gt;90,0,$F$4*$F$5/E1594^2*(SIN(RADIANS(G1604))*SIN(RADIANS(E1595))+COS(RADIANS(G1604))*COS(RADIANS(E1595))*COS(RADIANS(Z1585))))</f>
        <v>#DIV/0!</v>
      </c>
      <c r="AA1604" t="e">
        <f>IF(DEGREES(ACOS(SIN(RADIANS(G1604))*SIN(RADIANS(E1595))+COS(RADIANS(G1604))*COS(RADIANS(E1595))*COS(RADIANS(AA1585))))&gt;90,0,$F$4*$F$5/E1594^2*(SIN(RADIANS(G1604))*SIN(RADIANS(E1595))+COS(RADIANS(G1604))*COS(RADIANS(E1595))*COS(RADIANS(AA1585))))</f>
        <v>#DIV/0!</v>
      </c>
      <c r="AB1604" t="e">
        <f>IF(DEGREES(ACOS(SIN(RADIANS(G1604))*SIN(RADIANS(E1595))+COS(RADIANS(G1604))*COS(RADIANS(E1595))*COS(RADIANS(AB1585))))&gt;90,0,$F$4*$F$5/E1594^2*(SIN(RADIANS(G1604))*SIN(RADIANS(E1595))+COS(RADIANS(G1604))*COS(RADIANS(E1595))*COS(RADIANS(AB1585))))</f>
        <v>#DIV/0!</v>
      </c>
      <c r="AC1604" t="e">
        <f>IF(DEGREES(ACOS(SIN(RADIANS(G1604))*SIN(RADIANS(E1595))+COS(RADIANS(G1604))*COS(RADIANS(E1595))*COS(RADIANS(AC1585))))&gt;90,0,$F$4*$F$5/E1594^2*(SIN(RADIANS(G1604))*SIN(RADIANS(E1595))+COS(RADIANS(G1604))*COS(RADIANS(E1595))*COS(RADIANS(AC1585))))</f>
        <v>#DIV/0!</v>
      </c>
      <c r="AD1604" t="e">
        <f>IF(DEGREES(ACOS(SIN(RADIANS(G1604))*SIN(RADIANS(E1595))+COS(RADIANS(G1604))*COS(RADIANS(E1595))*COS(RADIANS(AD1585))))&gt;90,0,$F$4*$F$5/E1594^2*(SIN(RADIANS(G1604))*SIN(RADIANS(E1595))+COS(RADIANS(G1604))*COS(RADIANS(E1595))*COS(RADIANS(AD1585))))</f>
        <v>#DIV/0!</v>
      </c>
      <c r="AE1604" t="e">
        <f>IF(DEGREES(ACOS(SIN(RADIANS(G1604))*SIN(RADIANS(E1595))+COS(RADIANS(G1604))*COS(RADIANS(E1595))*COS(RADIANS(AE1585))))&gt;90,0,$F$4*$F$5/E1594^2*(SIN(RADIANS(G1604))*SIN(RADIANS(E1595))+COS(RADIANS(G1604))*COS(RADIANS(E1595))*COS(RADIANS(AE1585))))</f>
        <v>#DIV/0!</v>
      </c>
      <c r="AF1604" t="e">
        <f>IF(DEGREES(ACOS(SIN(RADIANS(G1604))*SIN(RADIANS(E1595))+COS(RADIANS(G1604))*COS(RADIANS(E1595))*COS(RADIANS(AF1585))))&gt;90,0,$F$4*$F$5/E1594^2*(SIN(RADIANS(G1604))*SIN(RADIANS(E1595))+COS(RADIANS(G1604))*COS(RADIANS(E1595))*COS(RADIANS(AF1585))))</f>
        <v>#DIV/0!</v>
      </c>
      <c r="AG1604" t="e">
        <f>IF(DEGREES(ACOS(SIN(RADIANS(G1604))*SIN(RADIANS(E1595))+COS(RADIANS(G1604))*COS(RADIANS(E1595))*COS(RADIANS(AG1585))))&gt;90,0,$F$4*$F$5/E1594^2*(SIN(RADIANS(G1604))*SIN(RADIANS(E1595))+COS(RADIANS(G1604))*COS(RADIANS(E1595))*COS(RADIANS(AG1585))))</f>
        <v>#DIV/0!</v>
      </c>
      <c r="AH1604" t="e">
        <f>IF(DEGREES(ACOS(SIN(RADIANS(G1604))*SIN(RADIANS(E1595))+COS(RADIANS(G1604))*COS(RADIANS(E1595))*COS(RADIANS(AH1585))))&gt;90,0,$F$4*$F$5/E1594^2*(SIN(RADIANS(G1604))*SIN(RADIANS(E1595))+COS(RADIANS(G1604))*COS(RADIANS(E1595))*COS(RADIANS(AH1585))))</f>
        <v>#DIV/0!</v>
      </c>
      <c r="AI1604" t="e">
        <f>IF(DEGREES(ACOS(SIN(RADIANS(G1604))*SIN(RADIANS(E1595))+COS(RADIANS(G1604))*COS(RADIANS(E1595))*COS(RADIANS(AI1585))))&gt;90,0,$F$4*$F$5/E1594^2*(SIN(RADIANS(G1604))*SIN(RADIANS(E1595))+COS(RADIANS(G1604))*COS(RADIANS(E1595))*COS(RADIANS(AI1585))))</f>
        <v>#DIV/0!</v>
      </c>
      <c r="AJ1604" t="e">
        <f>IF(DEGREES(ACOS(SIN(RADIANS(G1604))*SIN(RADIANS(E1595))+COS(RADIANS(G1604))*COS(RADIANS(E1595))*COS(RADIANS(AJ1585))))&gt;90,0,$F$4*$F$5/E1594^2*(SIN(RADIANS(G1604))*SIN(RADIANS(E1595))+COS(RADIANS(G1604))*COS(RADIANS(E1595))*COS(RADIANS(AJ1585))))</f>
        <v>#DIV/0!</v>
      </c>
      <c r="AK1604">
        <f>IF(DEGREES(ACOS(SIN(RADIANS(G1604))*SIN(RADIANS(E1595))+COS(RADIANS(G1604))*COS(RADIANS(E1595))*COS(RADIANS(AK1585))))&gt;90,0,$F$4*$F$5/E1594^2*(SIN(RADIANS(G1604))*SIN(RADIANS(E1595))+COS(RADIANS(G1604))*COS(RADIANS(E1595))*COS(RADIANS(AK1585))))</f>
        <v>0</v>
      </c>
      <c r="AL1604">
        <f>IF(DEGREES(ACOS(SIN(RADIANS(G1604))*SIN(RADIANS(E1595))+COS(RADIANS(G1604))*COS(RADIANS(E1595))*COS(RADIANS(AL1585))))&gt;90,0,$F$4*$F$5/E1594^2*(SIN(RADIANS(G1604))*SIN(RADIANS(E1595))+COS(RADIANS(G1604))*COS(RADIANS(E1595))*COS(RADIANS(AL1585))))</f>
        <v>0</v>
      </c>
      <c r="AM1604">
        <f>IF(DEGREES(ACOS(SIN(RADIANS(G1604))*SIN(RADIANS(E1595))+COS(RADIANS(G1604))*COS(RADIANS(E1595))*COS(RADIANS(AM1585))))&gt;90,0,$F$4*$F$5/E1594^2*(SIN(RADIANS(G1604))*SIN(RADIANS(E1595))+COS(RADIANS(G1604))*COS(RADIANS(E1595))*COS(RADIANS(AM1585))))</f>
        <v>0</v>
      </c>
      <c r="AN1604">
        <f>IF(DEGREES(ACOS(SIN(RADIANS(G1604))*SIN(RADIANS(E1595))+COS(RADIANS(G1604))*COS(RADIANS(E1595))*COS(RADIANS(AN1585))))&gt;90,0,$F$4*$F$5/E1594^2*(SIN(RADIANS(G1604))*SIN(RADIANS(E1595))+COS(RADIANS(G1604))*COS(RADIANS(E1595))*COS(RADIANS(AN1585))))</f>
        <v>0</v>
      </c>
      <c r="AO1604">
        <f>IF(DEGREES(ACOS(SIN(RADIANS(G1604))*SIN(RADIANS(E1595))+COS(RADIANS(G1604))*COS(RADIANS(E1595))*COS(RADIANS(AO1585))))&gt;90,0,$F$4*$F$5/E1594^2*(SIN(RADIANS(G1604))*SIN(RADIANS(E1595))+COS(RADIANS(G1604))*COS(RADIANS(E1595))*COS(RADIANS(AO1585))))</f>
        <v>0</v>
      </c>
      <c r="AP1604">
        <f>IF(DEGREES(ACOS(SIN(RADIANS(G1604))*SIN(RADIANS(E1595))+COS(RADIANS(G1604))*COS(RADIANS(E1595))*COS(RADIANS(AP1585))))&gt;90,0,$F$4*$F$5/E1594^2*(SIN(RADIANS(G1604))*SIN(RADIANS(E1595))+COS(RADIANS(G1604))*COS(RADIANS(E1595))*COS(RADIANS(AP1585))))</f>
        <v>0</v>
      </c>
      <c r="AQ1604">
        <f>IF(DEGREES(ACOS(SIN(RADIANS(G1604))*SIN(RADIANS(E1595))+COS(RADIANS(G1604))*COS(RADIANS(E1595))*COS(RADIANS(AQ1585))))&gt;90,0,$F$4*$F$5/E1594^2*(SIN(RADIANS(G1604))*SIN(RADIANS(E1595))+COS(RADIANS(G1604))*COS(RADIANS(E1595))*COS(RADIANS(AQ1585))))</f>
        <v>0</v>
      </c>
      <c r="AR1604">
        <f>IF(DEGREES(ACOS(SIN(RADIANS(G1604))*SIN(RADIANS(E1595))+COS(RADIANS(G1604))*COS(RADIANS(E1595))*COS(RADIANS(AR1585))))&gt;90,0,$F$4*$F$5/E1594^2*(SIN(RADIANS(G1604))*SIN(RADIANS(E1595))+COS(RADIANS(G1604))*COS(RADIANS(E1595))*COS(RADIANS(AR1585))))</f>
        <v>0</v>
      </c>
    </row>
    <row r="1605" spans="2:44" x14ac:dyDescent="0.5">
      <c r="G1605">
        <v>-90</v>
      </c>
      <c r="I1605" t="e">
        <f>IF(DEGREES(ACOS(SIN(RADIANS(G1605))*SIN(RADIANS(E1595))+COS(RADIANS(G1605))*COS(RADIANS(E1595))*COS(RADIANS(I1585))))&gt;90,0,$F$4*$F$5/E1594^2*(SIN(RADIANS(G1605))*SIN(RADIANS(E1595))+COS(RADIANS(G1605))*COS(RADIANS(E1595))*COS(RADIANS(I1585))))</f>
        <v>#DIV/0!</v>
      </c>
      <c r="J1605" t="e">
        <f>IF(DEGREES(ACOS(SIN(RADIANS(G1605))*SIN(RADIANS(E1595))+COS(RADIANS(G1605))*COS(RADIANS(E1595))*COS(RADIANS(J1585))))&gt;90,0,$F$4*$F$5/E1594^2*(SIN(RADIANS(G1605))*SIN(RADIANS(E1595))+COS(RADIANS(G1605))*COS(RADIANS(E1595))*COS(RADIANS(J1585))))</f>
        <v>#DIV/0!</v>
      </c>
      <c r="K1605" t="e">
        <f>IF(DEGREES(ACOS(SIN(RADIANS(G1605))*SIN(RADIANS(E1595))+COS(RADIANS(G1605))*COS(RADIANS(E1595))*COS(RADIANS(K1585))))&gt;90,0,$F$4*$F$5/E1594^2*(SIN(RADIANS(G1605))*SIN(RADIANS(E1595))+COS(RADIANS(G1605))*COS(RADIANS(E1595))*COS(RADIANS(K1585))))</f>
        <v>#DIV/0!</v>
      </c>
      <c r="L1605" t="e">
        <f>IF(DEGREES(ACOS(SIN(RADIANS(G1605))*SIN(RADIANS(E1595))+COS(RADIANS(G1605))*COS(RADIANS(E1595))*COS(RADIANS(L1585))))&gt;90,0,$F$4*$F$5/E1594^2*(SIN(RADIANS(G1605))*SIN(RADIANS(E1595))+COS(RADIANS(G1605))*COS(RADIANS(E1595))*COS(RADIANS(L1585))))</f>
        <v>#DIV/0!</v>
      </c>
      <c r="M1605" t="e">
        <f>IF(DEGREES(ACOS(SIN(RADIANS(G1605))*SIN(RADIANS(E1595))+COS(RADIANS(G1605))*COS(RADIANS(E1595))*COS(RADIANS(M1585))))&gt;90,0,$F$4*$F$5/E1594^2*(SIN(RADIANS(G1605))*SIN(RADIANS(E1595))+COS(RADIANS(G1605))*COS(RADIANS(E1595))*COS(RADIANS(M1585))))</f>
        <v>#DIV/0!</v>
      </c>
      <c r="N1605" t="e">
        <f>IF(DEGREES(ACOS(SIN(RADIANS(G1605))*SIN(RADIANS(E1595))+COS(RADIANS(G1605))*COS(RADIANS(E1595))*COS(RADIANS(N1585))))&gt;90,0,$F$4*$F$5/E1594^2*(SIN(RADIANS(G1605))*SIN(RADIANS(E1595))+COS(RADIANS(G1605))*COS(RADIANS(E1595))*COS(RADIANS(N1585))))</f>
        <v>#DIV/0!</v>
      </c>
      <c r="O1605" t="e">
        <f>IF(DEGREES(ACOS(SIN(RADIANS(G1605))*SIN(RADIANS(E1595))+COS(RADIANS(G1605))*COS(RADIANS(E1595))*COS(RADIANS(O1585))))&gt;90,0,$F$4*$F$5/E1594^2*(SIN(RADIANS(G1605))*SIN(RADIANS(E1595))+COS(RADIANS(G1605))*COS(RADIANS(E1595))*COS(RADIANS(O1585))))</f>
        <v>#DIV/0!</v>
      </c>
      <c r="P1605" t="e">
        <f>IF(DEGREES(ACOS(SIN(RADIANS(G1605))*SIN(RADIANS(E1595))+COS(RADIANS(G1605))*COS(RADIANS(E1595))*COS(RADIANS(P1585))))&gt;90,0,$F$4*$F$5/E1594^2*(SIN(RADIANS(G1605))*SIN(RADIANS(E1595))+COS(RADIANS(G1605))*COS(RADIANS(E1595))*COS(RADIANS(P1585))))</f>
        <v>#DIV/0!</v>
      </c>
      <c r="Q1605" t="e">
        <f>IF(DEGREES(ACOS(SIN(RADIANS(G1605))*SIN(RADIANS(E1595))+COS(RADIANS(G1605))*COS(RADIANS(E1595))*COS(RADIANS(Q1585))))&gt;90,0,$F$4*$F$5/E1594^2*(SIN(RADIANS(G1605))*SIN(RADIANS(E1595))+COS(RADIANS(G1605))*COS(RADIANS(E1595))*COS(RADIANS(Q1585))))</f>
        <v>#DIV/0!</v>
      </c>
      <c r="R1605" t="e">
        <f>IF(DEGREES(ACOS(SIN(RADIANS(G1605))*SIN(RADIANS(E1595))+COS(RADIANS(G1605))*COS(RADIANS(E1595))*COS(RADIANS(R1585))))&gt;90,0,$F$4*$F$5/E1594^2*(SIN(RADIANS(G1605))*SIN(RADIANS(E1595))+COS(RADIANS(G1605))*COS(RADIANS(E1595))*COS(RADIANS(R1585))))</f>
        <v>#DIV/0!</v>
      </c>
      <c r="S1605" t="e">
        <f>IF(DEGREES(ACOS(SIN(RADIANS(G1605))*SIN(RADIANS(E1595))+COS(RADIANS(G1605))*COS(RADIANS(E1595))*COS(RADIANS(S1585))))&gt;90,0,$F$4*$F$5/E1594^2*(SIN(RADIANS(G1605))*SIN(RADIANS(E1595))+COS(RADIANS(G1605))*COS(RADIANS(E1595))*COS(RADIANS(S1585))))</f>
        <v>#DIV/0!</v>
      </c>
      <c r="T1605" t="e">
        <f>IF(DEGREES(ACOS(SIN(RADIANS(G1605))*SIN(RADIANS(E1595))+COS(RADIANS(G1605))*COS(RADIANS(E1595))*COS(RADIANS(T1585))))&gt;90,0,$F$4*$F$5/E1594^2*(SIN(RADIANS(G1605))*SIN(RADIANS(E1595))+COS(RADIANS(G1605))*COS(RADIANS(E1595))*COS(RADIANS(T1585))))</f>
        <v>#DIV/0!</v>
      </c>
      <c r="U1605" t="e">
        <f>IF(DEGREES(ACOS(SIN(RADIANS(G1605))*SIN(RADIANS(E1595))+COS(RADIANS(G1605))*COS(RADIANS(E1595))*COS(RADIANS(U1585))))&gt;90,0,$F$4*$F$5/E1594^2*(SIN(RADIANS(G1605))*SIN(RADIANS(E1595))+COS(RADIANS(G1605))*COS(RADIANS(E1595))*COS(RADIANS(U1585))))</f>
        <v>#DIV/0!</v>
      </c>
      <c r="V1605" t="e">
        <f>IF(DEGREES(ACOS(SIN(RADIANS(G1605))*SIN(RADIANS(E1595))+COS(RADIANS(G1605))*COS(RADIANS(E1595))*COS(RADIANS(V1585))))&gt;90,0,$F$4*$F$5/E1594^2*(SIN(RADIANS(G1605))*SIN(RADIANS(E1595))+COS(RADIANS(G1605))*COS(RADIANS(E1595))*COS(RADIANS(V1585))))</f>
        <v>#DIV/0!</v>
      </c>
      <c r="W1605" t="e">
        <f>IF(DEGREES(ACOS(SIN(RADIANS(G1605))*SIN(RADIANS(E1595))+COS(RADIANS(G1605))*COS(RADIANS(E1595))*COS(RADIANS(W1585))))&gt;90,0,$F$4*$F$5/E1594^2*(SIN(RADIANS(G1605))*SIN(RADIANS(E1595))+COS(RADIANS(G1605))*COS(RADIANS(E1595))*COS(RADIANS(W1585))))</f>
        <v>#DIV/0!</v>
      </c>
      <c r="X1605" t="e">
        <f>IF(DEGREES(ACOS(SIN(RADIANS(G1605))*SIN(RADIANS(E1595))+COS(RADIANS(G1605))*COS(RADIANS(E1595))*COS(RADIANS(X1585))))&gt;90,0,$F$4*$F$5/E1594^2*(SIN(RADIANS(G1605))*SIN(RADIANS(E1595))+COS(RADIANS(G1605))*COS(RADIANS(E1595))*COS(RADIANS(X1585))))</f>
        <v>#DIV/0!</v>
      </c>
      <c r="Y1605" t="e">
        <f>IF(DEGREES(ACOS(SIN(RADIANS(G1605))*SIN(RADIANS(E1595))+COS(RADIANS(G1605))*COS(RADIANS(E1595))*COS(RADIANS(Y1585))))&gt;90,0,$F$4*$F$5/E1594^2*(SIN(RADIANS(G1605))*SIN(RADIANS(E1595))+COS(RADIANS(G1605))*COS(RADIANS(E1595))*COS(RADIANS(Y1585))))</f>
        <v>#DIV/0!</v>
      </c>
      <c r="Z1605" t="e">
        <f>IF(DEGREES(ACOS(SIN(RADIANS(G1605))*SIN(RADIANS(E1595))+COS(RADIANS(G1605))*COS(RADIANS(E1595))*COS(RADIANS(Z1585))))&gt;90,0,$F$4*$F$5/E1594^2*(SIN(RADIANS(G1605))*SIN(RADIANS(E1595))+COS(RADIANS(G1605))*COS(RADIANS(E1595))*COS(RADIANS(Z1585))))</f>
        <v>#DIV/0!</v>
      </c>
      <c r="AA1605" t="e">
        <f>IF(DEGREES(ACOS(SIN(RADIANS(G1605))*SIN(RADIANS(E1595))+COS(RADIANS(G1605))*COS(RADIANS(E1595))*COS(RADIANS(AA1585))))&gt;90,0,$F$4*$F$5/E1594^2*(SIN(RADIANS(G1605))*SIN(RADIANS(E1595))+COS(RADIANS(G1605))*COS(RADIANS(E1595))*COS(RADIANS(AA1585))))</f>
        <v>#DIV/0!</v>
      </c>
      <c r="AB1605" t="e">
        <f>IF(DEGREES(ACOS(SIN(RADIANS(G1605))*SIN(RADIANS(E1595))+COS(RADIANS(G1605))*COS(RADIANS(E1595))*COS(RADIANS(AB1585))))&gt;90,0,$F$4*$F$5/E1594^2*(SIN(RADIANS(G1605))*SIN(RADIANS(E1595))+COS(RADIANS(G1605))*COS(RADIANS(E1595))*COS(RADIANS(AB1585))))</f>
        <v>#DIV/0!</v>
      </c>
      <c r="AC1605" t="e">
        <f>IF(DEGREES(ACOS(SIN(RADIANS(G1605))*SIN(RADIANS(E1595))+COS(RADIANS(G1605))*COS(RADIANS(E1595))*COS(RADIANS(AC1585))))&gt;90,0,$F$4*$F$5/E1594^2*(SIN(RADIANS(G1605))*SIN(RADIANS(E1595))+COS(RADIANS(G1605))*COS(RADIANS(E1595))*COS(RADIANS(AC1585))))</f>
        <v>#DIV/0!</v>
      </c>
      <c r="AD1605" t="e">
        <f>IF(DEGREES(ACOS(SIN(RADIANS(G1605))*SIN(RADIANS(E1595))+COS(RADIANS(G1605))*COS(RADIANS(E1595))*COS(RADIANS(AD1585))))&gt;90,0,$F$4*$F$5/E1594^2*(SIN(RADIANS(G1605))*SIN(RADIANS(E1595))+COS(RADIANS(G1605))*COS(RADIANS(E1595))*COS(RADIANS(AD1585))))</f>
        <v>#DIV/0!</v>
      </c>
      <c r="AE1605" t="e">
        <f>IF(DEGREES(ACOS(SIN(RADIANS(G1605))*SIN(RADIANS(E1595))+COS(RADIANS(G1605))*COS(RADIANS(E1595))*COS(RADIANS(AE1585))))&gt;90,0,$F$4*$F$5/E1594^2*(SIN(RADIANS(G1605))*SIN(RADIANS(E1595))+COS(RADIANS(G1605))*COS(RADIANS(E1595))*COS(RADIANS(AE1585))))</f>
        <v>#DIV/0!</v>
      </c>
      <c r="AF1605" t="e">
        <f>IF(DEGREES(ACOS(SIN(RADIANS(G1605))*SIN(RADIANS(E1595))+COS(RADIANS(G1605))*COS(RADIANS(E1595))*COS(RADIANS(AF1585))))&gt;90,0,$F$4*$F$5/E1594^2*(SIN(RADIANS(G1605))*SIN(RADIANS(E1595))+COS(RADIANS(G1605))*COS(RADIANS(E1595))*COS(RADIANS(AF1585))))</f>
        <v>#DIV/0!</v>
      </c>
      <c r="AG1605" t="e">
        <f>IF(DEGREES(ACOS(SIN(RADIANS(G1605))*SIN(RADIANS(E1595))+COS(RADIANS(G1605))*COS(RADIANS(E1595))*COS(RADIANS(AG1585))))&gt;90,0,$F$4*$F$5/E1594^2*(SIN(RADIANS(G1605))*SIN(RADIANS(E1595))+COS(RADIANS(G1605))*COS(RADIANS(E1595))*COS(RADIANS(AG1585))))</f>
        <v>#DIV/0!</v>
      </c>
      <c r="AH1605" t="e">
        <f>IF(DEGREES(ACOS(SIN(RADIANS(G1605))*SIN(RADIANS(E1595))+COS(RADIANS(G1605))*COS(RADIANS(E1595))*COS(RADIANS(AH1585))))&gt;90,0,$F$4*$F$5/E1594^2*(SIN(RADIANS(G1605))*SIN(RADIANS(E1595))+COS(RADIANS(G1605))*COS(RADIANS(E1595))*COS(RADIANS(AH1585))))</f>
        <v>#DIV/0!</v>
      </c>
      <c r="AI1605" t="e">
        <f>IF(DEGREES(ACOS(SIN(RADIANS(G1605))*SIN(RADIANS(E1595))+COS(RADIANS(G1605))*COS(RADIANS(E1595))*COS(RADIANS(AI1585))))&gt;90,0,$F$4*$F$5/E1594^2*(SIN(RADIANS(G1605))*SIN(RADIANS(E1595))+COS(RADIANS(G1605))*COS(RADIANS(E1595))*COS(RADIANS(AI1585))))</f>
        <v>#DIV/0!</v>
      </c>
      <c r="AJ1605" t="e">
        <f>IF(DEGREES(ACOS(SIN(RADIANS(G1605))*SIN(RADIANS(E1595))+COS(RADIANS(G1605))*COS(RADIANS(E1595))*COS(RADIANS(AJ1585))))&gt;90,0,$F$4*$F$5/E1594^2*(SIN(RADIANS(G1605))*SIN(RADIANS(E1595))+COS(RADIANS(G1605))*COS(RADIANS(E1595))*COS(RADIANS(AJ1585))))</f>
        <v>#DIV/0!</v>
      </c>
      <c r="AK1605" t="e">
        <f>IF(DEGREES(ACOS(SIN(RADIANS(G1605))*SIN(RADIANS(E1595))+COS(RADIANS(G1605))*COS(RADIANS(E1595))*COS(RADIANS(AK1585))))&gt;90,0,$F$4*$F$5/E1594^2*(SIN(RADIANS(G1605))*SIN(RADIANS(E1595))+COS(RADIANS(G1605))*COS(RADIANS(E1595))*COS(RADIANS(AK1585))))</f>
        <v>#DIV/0!</v>
      </c>
      <c r="AL1605" t="e">
        <f>IF(DEGREES(ACOS(SIN(RADIANS(G1605))*SIN(RADIANS(E1595))+COS(RADIANS(G1605))*COS(RADIANS(E1595))*COS(RADIANS(AL1585))))&gt;90,0,$F$4*$F$5/E1594^2*(SIN(RADIANS(G1605))*SIN(RADIANS(E1595))+COS(RADIANS(G1605))*COS(RADIANS(E1595))*COS(RADIANS(AL1585))))</f>
        <v>#DIV/0!</v>
      </c>
      <c r="AM1605" t="e">
        <f>IF(DEGREES(ACOS(SIN(RADIANS(G1605))*SIN(RADIANS(E1595))+COS(RADIANS(G1605))*COS(RADIANS(E1595))*COS(RADIANS(AM1585))))&gt;90,0,$F$4*$F$5/E1594^2*(SIN(RADIANS(G1605))*SIN(RADIANS(E1595))+COS(RADIANS(G1605))*COS(RADIANS(E1595))*COS(RADIANS(AM1585))))</f>
        <v>#DIV/0!</v>
      </c>
      <c r="AN1605" t="e">
        <f>IF(DEGREES(ACOS(SIN(RADIANS(G1605))*SIN(RADIANS(E1595))+COS(RADIANS(G1605))*COS(RADIANS(E1595))*COS(RADIANS(AN1585))))&gt;90,0,$F$4*$F$5/E1594^2*(SIN(RADIANS(G1605))*SIN(RADIANS(E1595))+COS(RADIANS(G1605))*COS(RADIANS(E1595))*COS(RADIANS(AN1585))))</f>
        <v>#DIV/0!</v>
      </c>
      <c r="AO1605" t="e">
        <f>IF(DEGREES(ACOS(SIN(RADIANS(G1605))*SIN(RADIANS(E1595))+COS(RADIANS(G1605))*COS(RADIANS(E1595))*COS(RADIANS(AO1585))))&gt;90,0,$F$4*$F$5/E1594^2*(SIN(RADIANS(G1605))*SIN(RADIANS(E1595))+COS(RADIANS(G1605))*COS(RADIANS(E1595))*COS(RADIANS(AO1585))))</f>
        <v>#DIV/0!</v>
      </c>
      <c r="AP1605" t="e">
        <f>IF(DEGREES(ACOS(SIN(RADIANS(G1605))*SIN(RADIANS(E1595))+COS(RADIANS(G1605))*COS(RADIANS(E1595))*COS(RADIANS(AP1585))))&gt;90,0,$F$4*$F$5/E1594^2*(SIN(RADIANS(G1605))*SIN(RADIANS(E1595))+COS(RADIANS(G1605))*COS(RADIANS(E1595))*COS(RADIANS(AP1585))))</f>
        <v>#DIV/0!</v>
      </c>
      <c r="AQ1605" t="e">
        <f>IF(DEGREES(ACOS(SIN(RADIANS(G1605))*SIN(RADIANS(E1595))+COS(RADIANS(G1605))*COS(RADIANS(E1595))*COS(RADIANS(AQ1585))))&gt;90,0,$F$4*$F$5/E1594^2*(SIN(RADIANS(G1605))*SIN(RADIANS(E1595))+COS(RADIANS(G1605))*COS(RADIANS(E1595))*COS(RADIANS(AQ1585))))</f>
        <v>#DIV/0!</v>
      </c>
      <c r="AR1605" t="e">
        <f>IF(DEGREES(ACOS(SIN(RADIANS(G1605))*SIN(RADIANS(E1595))+COS(RADIANS(G1605))*COS(RADIANS(E1595))*COS(RADIANS(AR1585))))&gt;90,0,$F$4*$F$5/E1594^2*(SIN(RADIANS(G1605))*SIN(RADIANS(E1595))+COS(RADIANS(G1605))*COS(RADIANS(E1595))*COS(RADIANS(AR1585))))</f>
        <v>#DIV/0!</v>
      </c>
    </row>
    <row r="1607" spans="2:44" x14ac:dyDescent="0.5">
      <c r="H1607" t="s">
        <v>769</v>
      </c>
      <c r="I1607">
        <v>180</v>
      </c>
      <c r="J1607">
        <v>170</v>
      </c>
      <c r="K1607">
        <v>160</v>
      </c>
      <c r="L1607">
        <v>150</v>
      </c>
      <c r="M1607">
        <v>140</v>
      </c>
      <c r="N1607">
        <v>130</v>
      </c>
      <c r="O1607">
        <v>120</v>
      </c>
      <c r="P1607">
        <v>110</v>
      </c>
      <c r="Q1607">
        <v>100</v>
      </c>
      <c r="R1607">
        <v>90</v>
      </c>
      <c r="S1607">
        <v>80</v>
      </c>
      <c r="T1607">
        <v>70</v>
      </c>
      <c r="U1607">
        <v>60</v>
      </c>
      <c r="V1607">
        <v>50</v>
      </c>
      <c r="W1607">
        <v>40</v>
      </c>
      <c r="X1607">
        <v>30</v>
      </c>
      <c r="Y1607">
        <v>20</v>
      </c>
      <c r="Z1607">
        <v>10</v>
      </c>
      <c r="AA1607">
        <v>0</v>
      </c>
      <c r="AB1607">
        <v>-10</v>
      </c>
      <c r="AC1607">
        <v>-20</v>
      </c>
      <c r="AD1607">
        <v>-30</v>
      </c>
      <c r="AE1607">
        <v>-40</v>
      </c>
      <c r="AF1607">
        <v>-50</v>
      </c>
      <c r="AG1607">
        <v>-60</v>
      </c>
      <c r="AH1607">
        <v>-70</v>
      </c>
      <c r="AI1607">
        <v>-80</v>
      </c>
      <c r="AJ1607">
        <v>-90</v>
      </c>
      <c r="AK1607">
        <v>-100</v>
      </c>
      <c r="AL1607">
        <v>-110</v>
      </c>
      <c r="AM1607">
        <v>-120</v>
      </c>
      <c r="AN1607">
        <v>-130</v>
      </c>
      <c r="AO1607">
        <v>-140</v>
      </c>
      <c r="AP1607">
        <v>-150</v>
      </c>
      <c r="AQ1607">
        <v>-160</v>
      </c>
      <c r="AR1607">
        <v>-170</v>
      </c>
    </row>
    <row r="1608" spans="2:44" x14ac:dyDescent="0.5">
      <c r="H1608" t="s">
        <v>779</v>
      </c>
      <c r="I1608">
        <f>IF(ABS(I1607-E1620)&gt;180,IF(ABS(I1607-E1620)&gt;360,ABS(I1607-E1620)-360,360-ABS(I1607-E1620)),ABS(I1607-E1620))</f>
        <v>180</v>
      </c>
      <c r="J1608">
        <f>IF(ABS(J1607-E1620)&gt;180,IF(ABS(J1607-E1620)&gt;360,ABS(J1607-E1620)-360,360-ABS(J1607-E1620)),ABS(J1607-E1620))</f>
        <v>170</v>
      </c>
      <c r="K1608">
        <f>IF(ABS(K1607-E1620)&gt;180,IF(ABS(K1607-E1620)&gt;360,ABS(K1607-E1620)-360,360-ABS(K1607-E1620)),ABS(K1607-E1620))</f>
        <v>160</v>
      </c>
      <c r="L1608">
        <f>IF(ABS(L1607-E1620)&gt;180,IF(ABS(L1607-E1620)&gt;360,ABS(L1607-E1620)-360,360-ABS(L1607-E1620)),ABS(L1607-E1620))</f>
        <v>150</v>
      </c>
      <c r="M1608">
        <f>IF(ABS(M1607-E1620)&gt;180,IF(ABS(M1607-E1620)&gt;360,ABS(M1607-E1620)-360,360-ABS(M1607-E1620)),ABS(M1607-E1620))</f>
        <v>140</v>
      </c>
      <c r="N1608">
        <f>IF(ABS(N1607-E1620)&gt;180,IF(ABS(N1607-E1620)&gt;360,ABS(N1607-E1620)-360,360-ABS(N1607-E1620)),ABS(N1607-E1620))</f>
        <v>130</v>
      </c>
      <c r="O1608">
        <f>IF(ABS(O1607-E1620)&gt;180,IF(ABS(O1607-E1620)&gt;360,ABS(O1607-E1620)-360,360-ABS(O1607-E1620)),ABS(O1607-E1620))</f>
        <v>120</v>
      </c>
      <c r="P1608">
        <f>IF(ABS(P1607-E1620)&gt;180,IF(ABS(P1607-E1620)&gt;360,ABS(P1607-E1620)-360,360-ABS(P1607-E1620)),ABS(P1607-E1620))</f>
        <v>110</v>
      </c>
      <c r="Q1608">
        <f>IF(ABS(Q1607-E1620)&gt;180,IF(ABS(Q1607-E1620)&gt;360,ABS(Q1607-E1620)-360,360-ABS(Q1607-E1620)),ABS(Q1607-E1620))</f>
        <v>100</v>
      </c>
      <c r="R1608">
        <f>IF(ABS(R1607-E1620)&gt;180,IF(ABS(R1607-E1620)&gt;360,ABS(R1607-E1620)-360,360-ABS(R1607-E1620)),ABS(R1607-E1620))</f>
        <v>90</v>
      </c>
      <c r="S1608">
        <f>IF(ABS(S1607-E1620)&gt;180,IF(ABS(S1607-E1620)&gt;360,ABS(S1607-E1620)-360,360-ABS(S1607-E1620)),ABS(S1607-E1620))</f>
        <v>80</v>
      </c>
      <c r="T1608">
        <f>IF(ABS(T1607-E1620)&gt;180,IF(ABS(T1607-E1620)&gt;360,ABS(T1607-E1620)-360,360-ABS(T1607-E1620)),ABS(T1607-E1620))</f>
        <v>70</v>
      </c>
      <c r="U1608">
        <f>IF(ABS(U1607-E1620)&gt;180,IF(ABS(U1607-E1620)&gt;360,ABS(U1607-E1620)-360,360-ABS(U1607-E1620)),ABS(U1607-E1620))</f>
        <v>60</v>
      </c>
      <c r="V1608">
        <f>IF(ABS(V1607-E1620)&gt;180,IF(ABS(V1607-E1620)&gt;360,ABS(V1607-E1620)-360,360-ABS(V1607-E1620)),ABS(V1607-E1620))</f>
        <v>50</v>
      </c>
      <c r="W1608">
        <f>IF(ABS(W1607-E1620)&gt;180,IF(ABS(W1607-E1620)&gt;360,ABS(W1607-E1620)-360,360-ABS(W1607-E1620)),ABS(W1607-E1620))</f>
        <v>40</v>
      </c>
      <c r="X1608">
        <f>IF(ABS(X1607-E1620)&gt;180,IF(ABS(X1607-E1620)&gt;360,ABS(X1607-E1620)-360,360-ABS(X1607-E1620)),ABS(X1607-E1620))</f>
        <v>30</v>
      </c>
      <c r="Y1608">
        <f>IF(ABS(Y1607-E1620)&gt;180,IF(ABS(Y1607-E1620)&gt;360,ABS(Y1607-E1620)-360,360-ABS(Y1607-E1620)),ABS(Y1607-E1620))</f>
        <v>20</v>
      </c>
      <c r="Z1608">
        <f>IF(ABS(Z1607-E1620)&gt;180,IF(ABS(Z1607-E1620)&gt;360,ABS(Z1607-E1620)-360,360-ABS(Z1607-E1620)),ABS(Z1607-E1620))</f>
        <v>10</v>
      </c>
      <c r="AA1608">
        <f>IF(ABS(AA1607-E1620)&gt;180,IF(ABS(AA1607-E1620)&gt;360,ABS(AA1607-E1620)-360,360-ABS(AA1607-E1620)),ABS(AA1607-E1620))</f>
        <v>0</v>
      </c>
      <c r="AB1608">
        <f>IF(ABS(AB1607-E1620)&gt;180,IF(ABS(AB1607-E1620)&gt;360,ABS(AB1607-E1620)-360,360-ABS(AB1607-E1620)),ABS(AB1607-E1620))</f>
        <v>10</v>
      </c>
      <c r="AC1608">
        <f>IF(ABS(AC1607-E1620)&gt;180,IF(ABS(AC1607-E1620)&gt;360,ABS(AC1607-E1620)-360,360-ABS(AC1607-E1620)),ABS(AC1607-E1620))</f>
        <v>20</v>
      </c>
      <c r="AD1608">
        <f>IF(ABS(AD1607-E1620)&gt;180,IF(ABS(AD1607-E1620)&gt;360,ABS(AD1607-E1620)-360,360-ABS(AD1607-E1620)),ABS(AD1607-E1620))</f>
        <v>30</v>
      </c>
      <c r="AE1608">
        <f>IF(ABS(AE1607-E1620)&gt;180,IF(ABS(AE1607-E1620)&gt;360,ABS(AE1607-E1620)-360,360-ABS(AE1607-E1620)),ABS(AE1607-E1620))</f>
        <v>40</v>
      </c>
      <c r="AF1608">
        <f>IF(ABS(AF1607-E1620)&gt;180,IF(ABS(AF1607-E1620)&gt;360,ABS(AF1607-E1620)-360,360-ABS(AF1607-E1620)),ABS(AF1607-E1620))</f>
        <v>50</v>
      </c>
      <c r="AG1608">
        <f>IF(ABS(AG1607-E1620)&gt;180,IF(ABS(AG1607-E1620)&gt;360,ABS(AG1607-E1620)-360,360-ABS(AG1607-E1620)),ABS(AG1607-E1620))</f>
        <v>60</v>
      </c>
      <c r="AH1608">
        <f>IF(ABS(AH1607-E1620)&gt;180,IF(ABS(AH1607-E1620)&gt;360,ABS(AH1607-E1620)-360,360-ABS(AH1607-E1620)),ABS(AH1607-E1620))</f>
        <v>70</v>
      </c>
      <c r="AI1608">
        <f>IF(ABS(AI1607-E1620)&gt;180,IF(ABS(AI1607-E1620)&gt;360,ABS(AI1607-E1620)-360,360-ABS(AI1607-E1620)),ABS(AI1607-E1620))</f>
        <v>80</v>
      </c>
      <c r="AJ1608">
        <f>IF(ABS(AJ1607-E1620)&gt;180,IF(ABS(AJ1607-E1620)&gt;360,ABS(AJ1607-E1620)-360,360-ABS(AJ1607-E1620)),ABS(AJ1607-E1620))</f>
        <v>90</v>
      </c>
      <c r="AK1608">
        <f>IF(ABS(AK1607-E1620)&gt;180,IF(ABS(AK1607-E1620)&gt;360,ABS(AK1607-E1620)-360,360-ABS(AK1607-E1620)),ABS(AK1607-E1620))</f>
        <v>100</v>
      </c>
      <c r="AL1608">
        <f>IF(ABS(AL1607-E1620)&gt;180,IF(ABS(AL1607-E1620)&gt;360,ABS(AL1607-E1620)-360,360-ABS(AL1607-E1620)),ABS(AL1607-E1620))</f>
        <v>110</v>
      </c>
      <c r="AM1608">
        <f>IF(ABS(AM1607-E1620)&gt;180,IF(ABS(AM1607-E1620)&gt;360,ABS(AM1607-E1620)-360,360-ABS(AM1607-E1620)),ABS(AM1607-E1620))</f>
        <v>120</v>
      </c>
      <c r="AN1608">
        <f>IF(ABS(AN1607-E1620)&gt;180,IF(ABS(AN1607-E1620)&gt;360,ABS(AN1607-E1620)-360,360-ABS(AN1607-E1620)),ABS(AN1607-E1620))</f>
        <v>130</v>
      </c>
      <c r="AO1608">
        <f>IF(ABS(AO1607-E1620)&gt;180,IF(ABS(AO1607-E1620)&gt;360,ABS(AO1607-E1620)-360,360-ABS(AO1607-E1620)),ABS(AO1607-E1620))</f>
        <v>140</v>
      </c>
      <c r="AP1608">
        <f>IF(ABS(AP1607-E1620)&gt;180,IF(ABS(AP1607-E1620)&gt;360,ABS(AP1607-E1620)-360,360-ABS(AP1607-E1620)),ABS(AP1607-E1620))</f>
        <v>150</v>
      </c>
      <c r="AQ1608">
        <f>IF(ABS(AQ1607-E1620)&gt;180,IF(ABS(AQ1607-E1620)&gt;360,ABS(AQ1607-E1620)-360,360-ABS(AQ1607-E1620)),ABS(AQ1607-E1620))</f>
        <v>160</v>
      </c>
      <c r="AR1608">
        <f>IF(ABS(AR1607-E1620)&gt;180,IF(ABS(AR1607-E1620)&gt;360,ABS(AR1607-E1620)-360,360-ABS(AR1607-E1620)),ABS(AR1607-E1620))</f>
        <v>170</v>
      </c>
    </row>
    <row r="1609" spans="2:44" x14ac:dyDescent="0.5">
      <c r="G1609" t="s">
        <v>734</v>
      </c>
    </row>
    <row r="1610" spans="2:44" x14ac:dyDescent="0.5">
      <c r="B1610" t="s">
        <v>788</v>
      </c>
      <c r="E1610">
        <v>680</v>
      </c>
      <c r="G1610">
        <v>90</v>
      </c>
      <c r="I1610" t="e">
        <f>IF(DEGREES(ACOS(SIN(RADIANS(G1610))*SIN(RADIANS(E1618))+COS(RADIANS(G1610))*COS(RADIANS(E1618))*COS(RADIANS(I1608))))&gt;90,0,$F$4*$F$5/E1617^2*(SIN(RADIANS(G1610))*SIN(RADIANS(E1618))+COS(RADIANS(G1610))*COS(RADIANS(E1618))*COS(RADIANS(I1608))))</f>
        <v>#DIV/0!</v>
      </c>
      <c r="J1610" t="e">
        <f>IF(DEGREES(ACOS(SIN(RADIANS(G1610))*SIN(RADIANS(E1618))+COS(RADIANS(G1610))*COS(RADIANS(E1618))*COS(RADIANS(J1608))))&gt;90,0,$F$4*$F$5/E1617^2*(SIN(RADIANS(G1610))*SIN(RADIANS(E1618))+COS(RADIANS(G1610))*COS(RADIANS(E1618))*COS(RADIANS(J1608))))</f>
        <v>#DIV/0!</v>
      </c>
      <c r="K1610" t="e">
        <f>IF(DEGREES(ACOS(SIN(RADIANS(G1610))*SIN(RADIANS(E1618))+COS(RADIANS(G1610))*COS(RADIANS(E1618))*COS(RADIANS(K1608))))&gt;90,0,$F$4*$F$5/E1617^2*(SIN(RADIANS(G1610))*SIN(RADIANS(E1618))+COS(RADIANS(G1610))*COS(RADIANS(E1618))*COS(RADIANS(K1608))))</f>
        <v>#DIV/0!</v>
      </c>
      <c r="L1610" t="e">
        <f>IF(DEGREES(ACOS(SIN(RADIANS(G1610))*SIN(RADIANS(E1618))+COS(RADIANS(G1610))*COS(RADIANS(E1618))*COS(RADIANS(L1608))))&gt;90,0,$F$4*$F$5/E1617^2*(SIN(RADIANS(G1610))*SIN(RADIANS(E1618))+COS(RADIANS(G1610))*COS(RADIANS(E1618))*COS(RADIANS(L1608))))</f>
        <v>#DIV/0!</v>
      </c>
      <c r="M1610" t="e">
        <f>IF(DEGREES(ACOS(SIN(RADIANS(G1610))*SIN(RADIANS(E1618))+COS(RADIANS(G1610))*COS(RADIANS(E1618))*COS(RADIANS(M1608))))&gt;90,0,$F$4*$F$5/E1617^2*(SIN(RADIANS(G1610))*SIN(RADIANS(E1618))+COS(RADIANS(G1610))*COS(RADIANS(E1618))*COS(RADIANS(M1608))))</f>
        <v>#DIV/0!</v>
      </c>
      <c r="N1610" t="e">
        <f>IF(DEGREES(ACOS(SIN(RADIANS(G1610))*SIN(RADIANS(E1618))+COS(RADIANS(G1610))*COS(RADIANS(E1618))*COS(RADIANS(N1608))))&gt;90,0,$F$4*$F$5/E1617^2*(SIN(RADIANS(G1610))*SIN(RADIANS(E1618))+COS(RADIANS(G1610))*COS(RADIANS(E1618))*COS(RADIANS(N1608))))</f>
        <v>#DIV/0!</v>
      </c>
      <c r="O1610" t="e">
        <f>IF(DEGREES(ACOS(SIN(RADIANS(G1610))*SIN(RADIANS(E1618))+COS(RADIANS(G1610))*COS(RADIANS(E1618))*COS(RADIANS(O1608))))&gt;90,0,$F$4*$F$5/E1617^2*(SIN(RADIANS(G1610))*SIN(RADIANS(E1618))+COS(RADIANS(G1610))*COS(RADIANS(E1618))*COS(RADIANS(O1608))))</f>
        <v>#DIV/0!</v>
      </c>
      <c r="P1610" t="e">
        <f>IF(DEGREES(ACOS(SIN(RADIANS(G1610))*SIN(RADIANS(E1618))+COS(RADIANS(G1610))*COS(RADIANS(E1618))*COS(RADIANS(P1608))))&gt;90,0,$F$4*$F$5/E1617^2*(SIN(RADIANS(G1610))*SIN(RADIANS(E1618))+COS(RADIANS(G1610))*COS(RADIANS(E1618))*COS(RADIANS(P1608))))</f>
        <v>#DIV/0!</v>
      </c>
      <c r="Q1610" t="e">
        <f>IF(DEGREES(ACOS(SIN(RADIANS(G1610))*SIN(RADIANS(E1618))+COS(RADIANS(G1610))*COS(RADIANS(E1618))*COS(RADIANS(Q1608))))&gt;90,0,$F$4*$F$5/E1617^2*(SIN(RADIANS(G1610))*SIN(RADIANS(E1618))+COS(RADIANS(G1610))*COS(RADIANS(E1618))*COS(RADIANS(Q1608))))</f>
        <v>#DIV/0!</v>
      </c>
      <c r="R1610" t="e">
        <f>IF(DEGREES(ACOS(SIN(RADIANS(G1610))*SIN(RADIANS(E1618))+COS(RADIANS(G1610))*COS(RADIANS(E1618))*COS(RADIANS(R1608))))&gt;90,0,$F$4*$F$5/E1617^2*(SIN(RADIANS(G1610))*SIN(RADIANS(E1618))+COS(RADIANS(G1610))*COS(RADIANS(E1618))*COS(RADIANS(R1608))))</f>
        <v>#DIV/0!</v>
      </c>
      <c r="S1610" t="e">
        <f>IF(DEGREES(ACOS(SIN(RADIANS(G1610))*SIN(RADIANS(E1618))+COS(RADIANS(G1610))*COS(RADIANS(E1618))*COS(RADIANS(S1608))))&gt;90,0,$F$4*$F$5/E1617^2*(SIN(RADIANS(G1610))*SIN(RADIANS(E1618))+COS(RADIANS(G1610))*COS(RADIANS(E1618))*COS(RADIANS(S1608))))</f>
        <v>#DIV/0!</v>
      </c>
      <c r="T1610" t="e">
        <f>IF(DEGREES(ACOS(SIN(RADIANS(G1610))*SIN(RADIANS(E1618))+COS(RADIANS(G1610))*COS(RADIANS(E1618))*COS(RADIANS(T1608))))&gt;90,0,$F$4*$F$5/E1617^2*(SIN(RADIANS(G1610))*SIN(RADIANS(E1618))+COS(RADIANS(G1610))*COS(RADIANS(E1618))*COS(RADIANS(T1608))))</f>
        <v>#DIV/0!</v>
      </c>
      <c r="U1610" t="e">
        <f>IF(DEGREES(ACOS(SIN(RADIANS(G1610))*SIN(RADIANS(E1618))+COS(RADIANS(G1610))*COS(RADIANS(E1618))*COS(RADIANS(U1608))))&gt;90,0,$F$4*$F$5/E1617^2*(SIN(RADIANS(G1610))*SIN(RADIANS(E1618))+COS(RADIANS(G1610))*COS(RADIANS(E1618))*COS(RADIANS(U1608))))</f>
        <v>#DIV/0!</v>
      </c>
      <c r="V1610" t="e">
        <f>IF(DEGREES(ACOS(SIN(RADIANS(G1610))*SIN(RADIANS(E1618))+COS(RADIANS(G1610))*COS(RADIANS(E1618))*COS(RADIANS(V1608))))&gt;90,0,$F$4*$F$5/E1617^2*(SIN(RADIANS(G1610))*SIN(RADIANS(E1618))+COS(RADIANS(G1610))*COS(RADIANS(E1618))*COS(RADIANS(V1608))))</f>
        <v>#DIV/0!</v>
      </c>
      <c r="W1610" t="e">
        <f>IF(DEGREES(ACOS(SIN(RADIANS(G1610))*SIN(RADIANS(E1618))+COS(RADIANS(G1610))*COS(RADIANS(E1618))*COS(RADIANS(W1608))))&gt;90,0,$F$4*$F$5/E1617^2*(SIN(RADIANS(G1610))*SIN(RADIANS(E1618))+COS(RADIANS(G1610))*COS(RADIANS(E1618))*COS(RADIANS(W1608))))</f>
        <v>#DIV/0!</v>
      </c>
      <c r="X1610" t="e">
        <f>IF(DEGREES(ACOS(SIN(RADIANS(G1610))*SIN(RADIANS(E1618))+COS(RADIANS(G1610))*COS(RADIANS(E1618))*COS(RADIANS(X1608))))&gt;90,0,$F$4*$F$5/E1617^2*(SIN(RADIANS(G1610))*SIN(RADIANS(E1618))+COS(RADIANS(G1610))*COS(RADIANS(E1618))*COS(RADIANS(X1608))))</f>
        <v>#DIV/0!</v>
      </c>
      <c r="Y1610" t="e">
        <f>IF(DEGREES(ACOS(SIN(RADIANS(G1610))*SIN(RADIANS(E1618))+COS(RADIANS(G1610))*COS(RADIANS(E1618))*COS(RADIANS(Y1608))))&gt;90,0,$F$4*$F$5/E1617^2*(SIN(RADIANS(G1610))*SIN(RADIANS(E1618))+COS(RADIANS(G1610))*COS(RADIANS(E1618))*COS(RADIANS(Y1608))))</f>
        <v>#DIV/0!</v>
      </c>
      <c r="Z1610" t="e">
        <f>IF(DEGREES(ACOS(SIN(RADIANS(G1610))*SIN(RADIANS(E1618))+COS(RADIANS(G1610))*COS(RADIANS(E1618))*COS(RADIANS(Z1608))))&gt;90,0,$F$4*$F$5/E1617^2*(SIN(RADIANS(G1610))*SIN(RADIANS(E1618))+COS(RADIANS(G1610))*COS(RADIANS(E1618))*COS(RADIANS(Z1608))))</f>
        <v>#DIV/0!</v>
      </c>
      <c r="AA1610" t="e">
        <f>IF(DEGREES(ACOS(SIN(RADIANS(G1610))*SIN(RADIANS(E1618))+COS(RADIANS(G1610))*COS(RADIANS(E1618))*COS(RADIANS(AA1608))))&gt;90,0,$F$4*$F$5/E1617^2*(SIN(RADIANS(G1610))*SIN(RADIANS(E1618))+COS(RADIANS(G1610))*COS(RADIANS(E1618))*COS(RADIANS(AA1608))))</f>
        <v>#DIV/0!</v>
      </c>
      <c r="AB1610" t="e">
        <f>IF(DEGREES(ACOS(SIN(RADIANS(G1610))*SIN(RADIANS(E1618))+COS(RADIANS(G1610))*COS(RADIANS(E1618))*COS(RADIANS(AB1608))))&gt;90,0,$F$4*$F$5/E1617^2*(SIN(RADIANS(G1610))*SIN(RADIANS(E1618))+COS(RADIANS(G1610))*COS(RADIANS(E1618))*COS(RADIANS(AB1608))))</f>
        <v>#DIV/0!</v>
      </c>
      <c r="AC1610" t="e">
        <f>IF(DEGREES(ACOS(SIN(RADIANS(G1610))*SIN(RADIANS(E1618))+COS(RADIANS(G1610))*COS(RADIANS(E1618))*COS(RADIANS(AC1608))))&gt;90,0,$F$4*$F$5/E1617^2*(SIN(RADIANS(G1610))*SIN(RADIANS(E1618))+COS(RADIANS(G1610))*COS(RADIANS(E1618))*COS(RADIANS(AC1608))))</f>
        <v>#DIV/0!</v>
      </c>
      <c r="AD1610" t="e">
        <f>IF(DEGREES(ACOS(SIN(RADIANS(G1610))*SIN(RADIANS(E1618))+COS(RADIANS(G1610))*COS(RADIANS(E1618))*COS(RADIANS(AD1608))))&gt;90,0,$F$4*$F$5/E1617^2*(SIN(RADIANS(G1610))*SIN(RADIANS(E1618))+COS(RADIANS(G1610))*COS(RADIANS(E1618))*COS(RADIANS(AD1608))))</f>
        <v>#DIV/0!</v>
      </c>
      <c r="AE1610" t="e">
        <f>IF(DEGREES(ACOS(SIN(RADIANS(G1610))*SIN(RADIANS(E1618))+COS(RADIANS(G1610))*COS(RADIANS(E1618))*COS(RADIANS(AE1608))))&gt;90,0,$F$4*$F$5/E1617^2*(SIN(RADIANS(G1610))*SIN(RADIANS(E1618))+COS(RADIANS(G1610))*COS(RADIANS(E1618))*COS(RADIANS(AE1608))))</f>
        <v>#DIV/0!</v>
      </c>
      <c r="AF1610" t="e">
        <f>IF(DEGREES(ACOS(SIN(RADIANS(G1610))*SIN(RADIANS(E1618))+COS(RADIANS(G1610))*COS(RADIANS(E1618))*COS(RADIANS(AF1608))))&gt;90,0,$F$4*$F$5/E1617^2*(SIN(RADIANS(G1610))*SIN(RADIANS(E1618))+COS(RADIANS(G1610))*COS(RADIANS(E1618))*COS(RADIANS(AF1608))))</f>
        <v>#DIV/0!</v>
      </c>
      <c r="AG1610" t="e">
        <f>IF(DEGREES(ACOS(SIN(RADIANS(G1610))*SIN(RADIANS(E1618))+COS(RADIANS(G1610))*COS(RADIANS(E1618))*COS(RADIANS(AG1608))))&gt;90,0,$F$4*$F$5/E1617^2*(SIN(RADIANS(G1610))*SIN(RADIANS(E1618))+COS(RADIANS(G1610))*COS(RADIANS(E1618))*COS(RADIANS(AG1608))))</f>
        <v>#DIV/0!</v>
      </c>
      <c r="AH1610" t="e">
        <f>IF(DEGREES(ACOS(SIN(RADIANS(G1610))*SIN(RADIANS(E1618))+COS(RADIANS(G1610))*COS(RADIANS(E1618))*COS(RADIANS(AH1608))))&gt;90,0,$F$4*$F$5/E1617^2*(SIN(RADIANS(G1610))*SIN(RADIANS(E1618))+COS(RADIANS(G1610))*COS(RADIANS(E1618))*COS(RADIANS(AH1608))))</f>
        <v>#DIV/0!</v>
      </c>
      <c r="AI1610" t="e">
        <f>IF(DEGREES(ACOS(SIN(RADIANS(G1610))*SIN(RADIANS(E1618))+COS(RADIANS(G1610))*COS(RADIANS(E1618))*COS(RADIANS(AI1608))))&gt;90,0,$F$4*$F$5/E1617^2*(SIN(RADIANS(G1610))*SIN(RADIANS(E1618))+COS(RADIANS(G1610))*COS(RADIANS(E1618))*COS(RADIANS(AI1608))))</f>
        <v>#DIV/0!</v>
      </c>
      <c r="AJ1610" t="e">
        <f>IF(DEGREES(ACOS(SIN(RADIANS(G1610))*SIN(RADIANS(E1618))+COS(RADIANS(G1610))*COS(RADIANS(E1618))*COS(RADIANS(AJ1608))))&gt;90,0,$F$4*$F$5/E1617^2*(SIN(RADIANS(G1610))*SIN(RADIANS(E1618))+COS(RADIANS(G1610))*COS(RADIANS(E1618))*COS(RADIANS(AJ1608))))</f>
        <v>#DIV/0!</v>
      </c>
      <c r="AK1610" t="e">
        <f>IF(DEGREES(ACOS(SIN(RADIANS(G1610))*SIN(RADIANS(E1618))+COS(RADIANS(G1610))*COS(RADIANS(E1618))*COS(RADIANS(AK1608))))&gt;90,0,$F$4*$F$5/E1617^2*(SIN(RADIANS(G1610))*SIN(RADIANS(E1618))+COS(RADIANS(G1610))*COS(RADIANS(E1618))*COS(RADIANS(AK1608))))</f>
        <v>#DIV/0!</v>
      </c>
      <c r="AL1610" t="e">
        <f>IF(DEGREES(ACOS(SIN(RADIANS(G1610))*SIN(RADIANS(E1618))+COS(RADIANS(G1610))*COS(RADIANS(E1618))*COS(RADIANS(AL1608))))&gt;90,0,$F$4*$F$5/E1617^2*(SIN(RADIANS(G1610))*SIN(RADIANS(E1618))+COS(RADIANS(G1610))*COS(RADIANS(E1618))*COS(RADIANS(AL1608))))</f>
        <v>#DIV/0!</v>
      </c>
      <c r="AM1610" t="e">
        <f>IF(DEGREES(ACOS(SIN(RADIANS(G1610))*SIN(RADIANS(E1618))+COS(RADIANS(G1610))*COS(RADIANS(E1618))*COS(RADIANS(AM1608))))&gt;90,0,$F$4*$F$5/E1617^2*(SIN(RADIANS(G1610))*SIN(RADIANS(E1618))+COS(RADIANS(G1610))*COS(RADIANS(E1618))*COS(RADIANS(AM1608))))</f>
        <v>#DIV/0!</v>
      </c>
      <c r="AN1610" t="e">
        <f>IF(DEGREES(ACOS(SIN(RADIANS(G1610))*SIN(RADIANS(E1618))+COS(RADIANS(G1610))*COS(RADIANS(E1618))*COS(RADIANS(AN1608))))&gt;90,0,$F$4*$F$5/E1617^2*(SIN(RADIANS(G1610))*SIN(RADIANS(E1618))+COS(RADIANS(G1610))*COS(RADIANS(E1618))*COS(RADIANS(AN1608))))</f>
        <v>#DIV/0!</v>
      </c>
      <c r="AO1610" t="e">
        <f>IF(DEGREES(ACOS(SIN(RADIANS(G1610))*SIN(RADIANS(E1618))+COS(RADIANS(G1610))*COS(RADIANS(E1618))*COS(RADIANS(AO1608))))&gt;90,0,$F$4*$F$5/E1617^2*(SIN(RADIANS(G1610))*SIN(RADIANS(E1618))+COS(RADIANS(G1610))*COS(RADIANS(E1618))*COS(RADIANS(AO1608))))</f>
        <v>#DIV/0!</v>
      </c>
      <c r="AP1610" t="e">
        <f>IF(DEGREES(ACOS(SIN(RADIANS(G1610))*SIN(RADIANS(E1618))+COS(RADIANS(G1610))*COS(RADIANS(E1618))*COS(RADIANS(AP1608))))&gt;90,0,$F$4*$F$5/E1617^2*(SIN(RADIANS(G1610))*SIN(RADIANS(E1618))+COS(RADIANS(G1610))*COS(RADIANS(E1618))*COS(RADIANS(AP1608))))</f>
        <v>#DIV/0!</v>
      </c>
      <c r="AQ1610" t="e">
        <f>IF(DEGREES(ACOS(SIN(RADIANS(G1610))*SIN(RADIANS(E1618))+COS(RADIANS(G1610))*COS(RADIANS(E1618))*COS(RADIANS(AQ1608))))&gt;90,0,$F$4*$F$5/E1617^2*(SIN(RADIANS(G1610))*SIN(RADIANS(E1618))+COS(RADIANS(G1610))*COS(RADIANS(E1618))*COS(RADIANS(AQ1608))))</f>
        <v>#DIV/0!</v>
      </c>
      <c r="AR1610" t="e">
        <f>IF(DEGREES(ACOS(SIN(RADIANS(G1610))*SIN(RADIANS(E1618))+COS(RADIANS(G1610))*COS(RADIANS(E1618))*COS(RADIANS(AR1608))))&gt;90,0,$F$4*$F$5/E1617^2*(SIN(RADIANS(G1610))*SIN(RADIANS(E1618))+COS(RADIANS(G1610))*COS(RADIANS(E1618))*COS(RADIANS(AR1608))))</f>
        <v>#DIV/0!</v>
      </c>
    </row>
    <row r="1611" spans="2:44" x14ac:dyDescent="0.5">
      <c r="B1611" t="s">
        <v>726</v>
      </c>
      <c r="E1611" cm="1">
        <f t="array" ref="E1611">INDEX($D$1751:$AM$1751,0,MATCH(E1610-IF(E1610&lt;360,0,360),$D$1700:$AM$1700,0))+IF(E1610&gt;350,360,0)</f>
        <v>680</v>
      </c>
      <c r="G1611">
        <v>80</v>
      </c>
      <c r="I1611">
        <f>IF(DEGREES(ACOS(SIN(RADIANS(G1611))*SIN(RADIANS(E1618))+COS(RADIANS(G1611))*COS(RADIANS(E1618))*COS(RADIANS(I1608))))&gt;90,0,$F$4*$F$5/E1617^2*(SIN(RADIANS(G1611))*SIN(RADIANS(E1618))+COS(RADIANS(G1611))*COS(RADIANS(E1618))*COS(RADIANS(I1608))))</f>
        <v>0</v>
      </c>
      <c r="J1611">
        <f>IF(DEGREES(ACOS(SIN(RADIANS(G1611))*SIN(RADIANS(E1618))+COS(RADIANS(G1611))*COS(RADIANS(E1618))*COS(RADIANS(J1608))))&gt;90,0,$F$4*$F$5/E1617^2*(SIN(RADIANS(G1611))*SIN(RADIANS(E1618))+COS(RADIANS(G1611))*COS(RADIANS(E1618))*COS(RADIANS(J1608))))</f>
        <v>0</v>
      </c>
      <c r="K1611">
        <f>IF(DEGREES(ACOS(SIN(RADIANS(G1611))*SIN(RADIANS(E1618))+COS(RADIANS(G1611))*COS(RADIANS(E1618))*COS(RADIANS(K1608))))&gt;90,0,$F$4*$F$5/E1617^2*(SIN(RADIANS(G1611))*SIN(RADIANS(E1618))+COS(RADIANS(G1611))*COS(RADIANS(E1618))*COS(RADIANS(K1608))))</f>
        <v>0</v>
      </c>
      <c r="L1611">
        <f>IF(DEGREES(ACOS(SIN(RADIANS(G1611))*SIN(RADIANS(E1618))+COS(RADIANS(G1611))*COS(RADIANS(E1618))*COS(RADIANS(L1608))))&gt;90,0,$F$4*$F$5/E1617^2*(SIN(RADIANS(G1611))*SIN(RADIANS(E1618))+COS(RADIANS(G1611))*COS(RADIANS(E1618))*COS(RADIANS(L1608))))</f>
        <v>0</v>
      </c>
      <c r="M1611">
        <f>IF(DEGREES(ACOS(SIN(RADIANS(G1611))*SIN(RADIANS(E1618))+COS(RADIANS(G1611))*COS(RADIANS(E1618))*COS(RADIANS(M1608))))&gt;90,0,$F$4*$F$5/E1617^2*(SIN(RADIANS(G1611))*SIN(RADIANS(E1618))+COS(RADIANS(G1611))*COS(RADIANS(E1618))*COS(RADIANS(M1608))))</f>
        <v>0</v>
      </c>
      <c r="N1611">
        <f>IF(DEGREES(ACOS(SIN(RADIANS(G1611))*SIN(RADIANS(E1618))+COS(RADIANS(G1611))*COS(RADIANS(E1618))*COS(RADIANS(N1608))))&gt;90,0,$F$4*$F$5/E1617^2*(SIN(RADIANS(G1611))*SIN(RADIANS(E1618))+COS(RADIANS(G1611))*COS(RADIANS(E1618))*COS(RADIANS(N1608))))</f>
        <v>0</v>
      </c>
      <c r="O1611">
        <f>IF(DEGREES(ACOS(SIN(RADIANS(G1611))*SIN(RADIANS(E1618))+COS(RADIANS(G1611))*COS(RADIANS(E1618))*COS(RADIANS(O1608))))&gt;90,0,$F$4*$F$5/E1617^2*(SIN(RADIANS(G1611))*SIN(RADIANS(E1618))+COS(RADIANS(G1611))*COS(RADIANS(E1618))*COS(RADIANS(O1608))))</f>
        <v>0</v>
      </c>
      <c r="P1611">
        <f>IF(DEGREES(ACOS(SIN(RADIANS(G1611))*SIN(RADIANS(E1618))+COS(RADIANS(G1611))*COS(RADIANS(E1618))*COS(RADIANS(P1608))))&gt;90,0,$F$4*$F$5/E1617^2*(SIN(RADIANS(G1611))*SIN(RADIANS(E1618))+COS(RADIANS(G1611))*COS(RADIANS(E1618))*COS(RADIANS(P1608))))</f>
        <v>0</v>
      </c>
      <c r="Q1611">
        <f>IF(DEGREES(ACOS(SIN(RADIANS(G1611))*SIN(RADIANS(E1618))+COS(RADIANS(G1611))*COS(RADIANS(E1618))*COS(RADIANS(Q1608))))&gt;90,0,$F$4*$F$5/E1617^2*(SIN(RADIANS(G1611))*SIN(RADIANS(E1618))+COS(RADIANS(G1611))*COS(RADIANS(E1618))*COS(RADIANS(Q1608))))</f>
        <v>0</v>
      </c>
      <c r="R1611" t="e">
        <f>IF(DEGREES(ACOS(SIN(RADIANS(G1611))*SIN(RADIANS(E1618))+COS(RADIANS(G1611))*COS(RADIANS(E1618))*COS(RADIANS(R1608))))&gt;90,0,$F$4*$F$5/E1617^2*(SIN(RADIANS(G1611))*SIN(RADIANS(E1618))+COS(RADIANS(G1611))*COS(RADIANS(E1618))*COS(RADIANS(R1608))))</f>
        <v>#DIV/0!</v>
      </c>
      <c r="S1611" t="e">
        <f>IF(DEGREES(ACOS(SIN(RADIANS(G1611))*SIN(RADIANS(E1618))+COS(RADIANS(G1611))*COS(RADIANS(E1618))*COS(RADIANS(S1608))))&gt;90,0,$F$4*$F$5/E1617^2*(SIN(RADIANS(G1611))*SIN(RADIANS(E1618))+COS(RADIANS(G1611))*COS(RADIANS(E1618))*COS(RADIANS(S1608))))</f>
        <v>#DIV/0!</v>
      </c>
      <c r="T1611" t="e">
        <f>IF(DEGREES(ACOS(SIN(RADIANS(G1611))*SIN(RADIANS(E1618))+COS(RADIANS(G1611))*COS(RADIANS(E1618))*COS(RADIANS(T1608))))&gt;90,0,$F$4*$F$5/E1617^2*(SIN(RADIANS(G1611))*SIN(RADIANS(E1618))+COS(RADIANS(G1611))*COS(RADIANS(E1618))*COS(RADIANS(T1608))))</f>
        <v>#DIV/0!</v>
      </c>
      <c r="U1611" t="e">
        <f>IF(DEGREES(ACOS(SIN(RADIANS(G1611))*SIN(RADIANS(E1618))+COS(RADIANS(G1611))*COS(RADIANS(E1618))*COS(RADIANS(U1608))))&gt;90,0,$F$4*$F$5/E1617^2*(SIN(RADIANS(G1611))*SIN(RADIANS(E1618))+COS(RADIANS(G1611))*COS(RADIANS(E1618))*COS(RADIANS(U1608))))</f>
        <v>#DIV/0!</v>
      </c>
      <c r="V1611" t="e">
        <f>IF(DEGREES(ACOS(SIN(RADIANS(G1611))*SIN(RADIANS(E1618))+COS(RADIANS(G1611))*COS(RADIANS(E1618))*COS(RADIANS(V1608))))&gt;90,0,$F$4*$F$5/E1617^2*(SIN(RADIANS(G1611))*SIN(RADIANS(E1618))+COS(RADIANS(G1611))*COS(RADIANS(E1618))*COS(RADIANS(V1608))))</f>
        <v>#DIV/0!</v>
      </c>
      <c r="W1611" t="e">
        <f>IF(DEGREES(ACOS(SIN(RADIANS(G1611))*SIN(RADIANS(E1618))+COS(RADIANS(G1611))*COS(RADIANS(E1618))*COS(RADIANS(W1608))))&gt;90,0,$F$4*$F$5/E1617^2*(SIN(RADIANS(G1611))*SIN(RADIANS(E1618))+COS(RADIANS(G1611))*COS(RADIANS(E1618))*COS(RADIANS(W1608))))</f>
        <v>#DIV/0!</v>
      </c>
      <c r="X1611" t="e">
        <f>IF(DEGREES(ACOS(SIN(RADIANS(G1611))*SIN(RADIANS(E1618))+COS(RADIANS(G1611))*COS(RADIANS(E1618))*COS(RADIANS(X1608))))&gt;90,0,$F$4*$F$5/E1617^2*(SIN(RADIANS(G1611))*SIN(RADIANS(E1618))+COS(RADIANS(G1611))*COS(RADIANS(E1618))*COS(RADIANS(X1608))))</f>
        <v>#DIV/0!</v>
      </c>
      <c r="Y1611" t="e">
        <f>IF(DEGREES(ACOS(SIN(RADIANS(G1611))*SIN(RADIANS(E1618))+COS(RADIANS(G1611))*COS(RADIANS(E1618))*COS(RADIANS(Y1608))))&gt;90,0,$F$4*$F$5/E1617^2*(SIN(RADIANS(G1611))*SIN(RADIANS(E1618))+COS(RADIANS(G1611))*COS(RADIANS(E1618))*COS(RADIANS(Y1608))))</f>
        <v>#DIV/0!</v>
      </c>
      <c r="Z1611" t="e">
        <f>IF(DEGREES(ACOS(SIN(RADIANS(G1611))*SIN(RADIANS(E1618))+COS(RADIANS(G1611))*COS(RADIANS(E1618))*COS(RADIANS(Z1608))))&gt;90,0,$F$4*$F$5/E1617^2*(SIN(RADIANS(G1611))*SIN(RADIANS(E1618))+COS(RADIANS(G1611))*COS(RADIANS(E1618))*COS(RADIANS(Z1608))))</f>
        <v>#DIV/0!</v>
      </c>
      <c r="AA1611" t="e">
        <f>IF(DEGREES(ACOS(SIN(RADIANS(G1611))*SIN(RADIANS(E1618))+COS(RADIANS(G1611))*COS(RADIANS(E1618))*COS(RADIANS(AA1608))))&gt;90,0,$F$4*$F$5/E1617^2*(SIN(RADIANS(G1611))*SIN(RADIANS(E1618))+COS(RADIANS(G1611))*COS(RADIANS(E1618))*COS(RADIANS(AA1608))))</f>
        <v>#DIV/0!</v>
      </c>
      <c r="AB1611" t="e">
        <f>IF(DEGREES(ACOS(SIN(RADIANS(G1611))*SIN(RADIANS(E1618))+COS(RADIANS(G1611))*COS(RADIANS(E1618))*COS(RADIANS(AB1608))))&gt;90,0,$F$4*$F$5/E1617^2*(SIN(RADIANS(G1611))*SIN(RADIANS(E1618))+COS(RADIANS(G1611))*COS(RADIANS(E1618))*COS(RADIANS(AB1608))))</f>
        <v>#DIV/0!</v>
      </c>
      <c r="AC1611" t="e">
        <f>IF(DEGREES(ACOS(SIN(RADIANS(G1611))*SIN(RADIANS(E1618))+COS(RADIANS(G1611))*COS(RADIANS(E1618))*COS(RADIANS(AC1608))))&gt;90,0,$F$4*$F$5/E1617^2*(SIN(RADIANS(G1611))*SIN(RADIANS(E1618))+COS(RADIANS(G1611))*COS(RADIANS(E1618))*COS(RADIANS(AC1608))))</f>
        <v>#DIV/0!</v>
      </c>
      <c r="AD1611" t="e">
        <f>IF(DEGREES(ACOS(SIN(RADIANS(G1611))*SIN(RADIANS(E1618))+COS(RADIANS(G1611))*COS(RADIANS(E1618))*COS(RADIANS(AD1608))))&gt;90,0,$F$4*$F$5/E1617^2*(SIN(RADIANS(G1611))*SIN(RADIANS(E1618))+COS(RADIANS(G1611))*COS(RADIANS(E1618))*COS(RADIANS(AD1608))))</f>
        <v>#DIV/0!</v>
      </c>
      <c r="AE1611" t="e">
        <f>IF(DEGREES(ACOS(SIN(RADIANS(G1611))*SIN(RADIANS(E1618))+COS(RADIANS(G1611))*COS(RADIANS(E1618))*COS(RADIANS(AE1608))))&gt;90,0,$F$4*$F$5/E1617^2*(SIN(RADIANS(G1611))*SIN(RADIANS(E1618))+COS(RADIANS(G1611))*COS(RADIANS(E1618))*COS(RADIANS(AE1608))))</f>
        <v>#DIV/0!</v>
      </c>
      <c r="AF1611" t="e">
        <f>IF(DEGREES(ACOS(SIN(RADIANS(G1611))*SIN(RADIANS(E1618))+COS(RADIANS(G1611))*COS(RADIANS(E1618))*COS(RADIANS(AF1608))))&gt;90,0,$F$4*$F$5/E1617^2*(SIN(RADIANS(G1611))*SIN(RADIANS(E1618))+COS(RADIANS(G1611))*COS(RADIANS(E1618))*COS(RADIANS(AF1608))))</f>
        <v>#DIV/0!</v>
      </c>
      <c r="AG1611" t="e">
        <f>IF(DEGREES(ACOS(SIN(RADIANS(G1611))*SIN(RADIANS(E1618))+COS(RADIANS(G1611))*COS(RADIANS(E1618))*COS(RADIANS(AG1608))))&gt;90,0,$F$4*$F$5/E1617^2*(SIN(RADIANS(G1611))*SIN(RADIANS(E1618))+COS(RADIANS(G1611))*COS(RADIANS(E1618))*COS(RADIANS(AG1608))))</f>
        <v>#DIV/0!</v>
      </c>
      <c r="AH1611" t="e">
        <f>IF(DEGREES(ACOS(SIN(RADIANS(G1611))*SIN(RADIANS(E1618))+COS(RADIANS(G1611))*COS(RADIANS(E1618))*COS(RADIANS(AH1608))))&gt;90,0,$F$4*$F$5/E1617^2*(SIN(RADIANS(G1611))*SIN(RADIANS(E1618))+COS(RADIANS(G1611))*COS(RADIANS(E1618))*COS(RADIANS(AH1608))))</f>
        <v>#DIV/0!</v>
      </c>
      <c r="AI1611" t="e">
        <f>IF(DEGREES(ACOS(SIN(RADIANS(G1611))*SIN(RADIANS(E1618))+COS(RADIANS(G1611))*COS(RADIANS(E1618))*COS(RADIANS(AI1608))))&gt;90,0,$F$4*$F$5/E1617^2*(SIN(RADIANS(G1611))*SIN(RADIANS(E1618))+COS(RADIANS(G1611))*COS(RADIANS(E1618))*COS(RADIANS(AI1608))))</f>
        <v>#DIV/0!</v>
      </c>
      <c r="AJ1611" t="e">
        <f>IF(DEGREES(ACOS(SIN(RADIANS(G1611))*SIN(RADIANS(E1618))+COS(RADIANS(G1611))*COS(RADIANS(E1618))*COS(RADIANS(AJ1608))))&gt;90,0,$F$4*$F$5/E1617^2*(SIN(RADIANS(G1611))*SIN(RADIANS(E1618))+COS(RADIANS(G1611))*COS(RADIANS(E1618))*COS(RADIANS(AJ1608))))</f>
        <v>#DIV/0!</v>
      </c>
      <c r="AK1611">
        <f>IF(DEGREES(ACOS(SIN(RADIANS(G1611))*SIN(RADIANS(E1618))+COS(RADIANS(G1611))*COS(RADIANS(E1618))*COS(RADIANS(AK1608))))&gt;90,0,$F$4*$F$5/E1617^2*(SIN(RADIANS(G1611))*SIN(RADIANS(E1618))+COS(RADIANS(G1611))*COS(RADIANS(E1618))*COS(RADIANS(AK1608))))</f>
        <v>0</v>
      </c>
      <c r="AL1611">
        <f>IF(DEGREES(ACOS(SIN(RADIANS(G1611))*SIN(RADIANS(E1618))+COS(RADIANS(G1611))*COS(RADIANS(E1618))*COS(RADIANS(AL1608))))&gt;90,0,$F$4*$F$5/E1617^2*(SIN(RADIANS(G1611))*SIN(RADIANS(E1618))+COS(RADIANS(G1611))*COS(RADIANS(E1618))*COS(RADIANS(AL1608))))</f>
        <v>0</v>
      </c>
      <c r="AM1611">
        <f>IF(DEGREES(ACOS(SIN(RADIANS(G1611))*SIN(RADIANS(E1618))+COS(RADIANS(G1611))*COS(RADIANS(E1618))*COS(RADIANS(AM1608))))&gt;90,0,$F$4*$F$5/E1617^2*(SIN(RADIANS(G1611))*SIN(RADIANS(E1618))+COS(RADIANS(G1611))*COS(RADIANS(E1618))*COS(RADIANS(AM1608))))</f>
        <v>0</v>
      </c>
      <c r="AN1611">
        <f>IF(DEGREES(ACOS(SIN(RADIANS(G1611))*SIN(RADIANS(E1618))+COS(RADIANS(G1611))*COS(RADIANS(E1618))*COS(RADIANS(AN1608))))&gt;90,0,$F$4*$F$5/E1617^2*(SIN(RADIANS(G1611))*SIN(RADIANS(E1618))+COS(RADIANS(G1611))*COS(RADIANS(E1618))*COS(RADIANS(AN1608))))</f>
        <v>0</v>
      </c>
      <c r="AO1611">
        <f>IF(DEGREES(ACOS(SIN(RADIANS(G1611))*SIN(RADIANS(E1618))+COS(RADIANS(G1611))*COS(RADIANS(E1618))*COS(RADIANS(AO1608))))&gt;90,0,$F$4*$F$5/E1617^2*(SIN(RADIANS(G1611))*SIN(RADIANS(E1618))+COS(RADIANS(G1611))*COS(RADIANS(E1618))*COS(RADIANS(AO1608))))</f>
        <v>0</v>
      </c>
      <c r="AP1611">
        <f>IF(DEGREES(ACOS(SIN(RADIANS(G1611))*SIN(RADIANS(E1618))+COS(RADIANS(G1611))*COS(RADIANS(E1618))*COS(RADIANS(AP1608))))&gt;90,0,$F$4*$F$5/E1617^2*(SIN(RADIANS(G1611))*SIN(RADIANS(E1618))+COS(RADIANS(G1611))*COS(RADIANS(E1618))*COS(RADIANS(AP1608))))</f>
        <v>0</v>
      </c>
      <c r="AQ1611">
        <f>IF(DEGREES(ACOS(SIN(RADIANS(G1611))*SIN(RADIANS(E1618))+COS(RADIANS(G1611))*COS(RADIANS(E1618))*COS(RADIANS(AQ1608))))&gt;90,0,$F$4*$F$5/E1617^2*(SIN(RADIANS(G1611))*SIN(RADIANS(E1618))+COS(RADIANS(G1611))*COS(RADIANS(E1618))*COS(RADIANS(AQ1608))))</f>
        <v>0</v>
      </c>
      <c r="AR1611">
        <f>IF(DEGREES(ACOS(SIN(RADIANS(G1611))*SIN(RADIANS(E1618))+COS(RADIANS(G1611))*COS(RADIANS(E1618))*COS(RADIANS(AR1608))))&gt;90,0,$F$4*$F$5/E1617^2*(SIN(RADIANS(G1611))*SIN(RADIANS(E1618))+COS(RADIANS(G1611))*COS(RADIANS(E1618))*COS(RADIANS(AR1608))))</f>
        <v>0</v>
      </c>
    </row>
    <row r="1612" spans="2:44" x14ac:dyDescent="0.5">
      <c r="B1612" s="40" t="s">
        <v>781</v>
      </c>
      <c r="E1612">
        <f>IF(E1611-$F$13&lt;0,E1611-$F$13+360,IF(E1611-$F$13&gt;360,E1611-$F$13-360,E1611-$F$13))</f>
        <v>50</v>
      </c>
      <c r="G1612">
        <v>70</v>
      </c>
      <c r="I1612">
        <f>IF(DEGREES(ACOS(SIN(RADIANS(G1612))*SIN(RADIANS(E1618))+COS(RADIANS(G1612))*COS(RADIANS(E1618))*COS(RADIANS(I1608))))&gt;90,0,$F$4*$F$5/E1617^2*(SIN(RADIANS(G1612))*SIN(RADIANS(E1618))+COS(RADIANS(G1612))*COS(RADIANS(E1618))*COS(RADIANS(I1608))))</f>
        <v>0</v>
      </c>
      <c r="J1612">
        <f>IF(DEGREES(ACOS(SIN(RADIANS(G1612))*SIN(RADIANS(E1618))+COS(RADIANS(G1612))*COS(RADIANS(E1618))*COS(RADIANS(J1608))))&gt;90,0,$F$4*$F$5/E1617^2*(SIN(RADIANS(G1612))*SIN(RADIANS(E1618))+COS(RADIANS(G1612))*COS(RADIANS(E1618))*COS(RADIANS(J1608))))</f>
        <v>0</v>
      </c>
      <c r="K1612">
        <f>IF(DEGREES(ACOS(SIN(RADIANS(G1612))*SIN(RADIANS(E1618))+COS(RADIANS(G1612))*COS(RADIANS(E1618))*COS(RADIANS(K1608))))&gt;90,0,$F$4*$F$5/E1617^2*(SIN(RADIANS(G1612))*SIN(RADIANS(E1618))+COS(RADIANS(G1612))*COS(RADIANS(E1618))*COS(RADIANS(K1608))))</f>
        <v>0</v>
      </c>
      <c r="L1612">
        <f>IF(DEGREES(ACOS(SIN(RADIANS(G1612))*SIN(RADIANS(E1618))+COS(RADIANS(G1612))*COS(RADIANS(E1618))*COS(RADIANS(L1608))))&gt;90,0,$F$4*$F$5/E1617^2*(SIN(RADIANS(G1612))*SIN(RADIANS(E1618))+COS(RADIANS(G1612))*COS(RADIANS(E1618))*COS(RADIANS(L1608))))</f>
        <v>0</v>
      </c>
      <c r="M1612">
        <f>IF(DEGREES(ACOS(SIN(RADIANS(G1612))*SIN(RADIANS(E1618))+COS(RADIANS(G1612))*COS(RADIANS(E1618))*COS(RADIANS(M1608))))&gt;90,0,$F$4*$F$5/E1617^2*(SIN(RADIANS(G1612))*SIN(RADIANS(E1618))+COS(RADIANS(G1612))*COS(RADIANS(E1618))*COS(RADIANS(M1608))))</f>
        <v>0</v>
      </c>
      <c r="N1612">
        <f>IF(DEGREES(ACOS(SIN(RADIANS(G1612))*SIN(RADIANS(E1618))+COS(RADIANS(G1612))*COS(RADIANS(E1618))*COS(RADIANS(N1608))))&gt;90,0,$F$4*$F$5/E1617^2*(SIN(RADIANS(G1612))*SIN(RADIANS(E1618))+COS(RADIANS(G1612))*COS(RADIANS(E1618))*COS(RADIANS(N1608))))</f>
        <v>0</v>
      </c>
      <c r="O1612">
        <f>IF(DEGREES(ACOS(SIN(RADIANS(G1612))*SIN(RADIANS(E1618))+COS(RADIANS(G1612))*COS(RADIANS(E1618))*COS(RADIANS(O1608))))&gt;90,0,$F$4*$F$5/E1617^2*(SIN(RADIANS(G1612))*SIN(RADIANS(E1618))+COS(RADIANS(G1612))*COS(RADIANS(E1618))*COS(RADIANS(O1608))))</f>
        <v>0</v>
      </c>
      <c r="P1612">
        <f>IF(DEGREES(ACOS(SIN(RADIANS(G1612))*SIN(RADIANS(E1618))+COS(RADIANS(G1612))*COS(RADIANS(E1618))*COS(RADIANS(P1608))))&gt;90,0,$F$4*$F$5/E1617^2*(SIN(RADIANS(G1612))*SIN(RADIANS(E1618))+COS(RADIANS(G1612))*COS(RADIANS(E1618))*COS(RADIANS(P1608))))</f>
        <v>0</v>
      </c>
      <c r="Q1612">
        <f>IF(DEGREES(ACOS(SIN(RADIANS(G1612))*SIN(RADIANS(E1618))+COS(RADIANS(G1612))*COS(RADIANS(E1618))*COS(RADIANS(Q1608))))&gt;90,0,$F$4*$F$5/E1617^2*(SIN(RADIANS(G1612))*SIN(RADIANS(E1618))+COS(RADIANS(G1612))*COS(RADIANS(E1618))*COS(RADIANS(Q1608))))</f>
        <v>0</v>
      </c>
      <c r="R1612" t="e">
        <f>IF(DEGREES(ACOS(SIN(RADIANS(G1612))*SIN(RADIANS(E1618))+COS(RADIANS(G1612))*COS(RADIANS(E1618))*COS(RADIANS(R1608))))&gt;90,0,$F$4*$F$5/E1617^2*(SIN(RADIANS(G1612))*SIN(RADIANS(E1618))+COS(RADIANS(G1612))*COS(RADIANS(E1618))*COS(RADIANS(R1608))))</f>
        <v>#DIV/0!</v>
      </c>
      <c r="S1612" t="e">
        <f>IF(DEGREES(ACOS(SIN(RADIANS(G1612))*SIN(RADIANS(E1618))+COS(RADIANS(G1612))*COS(RADIANS(E1618))*COS(RADIANS(S1608))))&gt;90,0,$F$4*$F$5/E1617^2*(SIN(RADIANS(G1612))*SIN(RADIANS(E1618))+COS(RADIANS(G1612))*COS(RADIANS(E1618))*COS(RADIANS(S1608))))</f>
        <v>#DIV/0!</v>
      </c>
      <c r="T1612" t="e">
        <f>IF(DEGREES(ACOS(SIN(RADIANS(G1612))*SIN(RADIANS(E1618))+COS(RADIANS(G1612))*COS(RADIANS(E1618))*COS(RADIANS(T1608))))&gt;90,0,$F$4*$F$5/E1617^2*(SIN(RADIANS(G1612))*SIN(RADIANS(E1618))+COS(RADIANS(G1612))*COS(RADIANS(E1618))*COS(RADIANS(T1608))))</f>
        <v>#DIV/0!</v>
      </c>
      <c r="U1612" t="e">
        <f>IF(DEGREES(ACOS(SIN(RADIANS(G1612))*SIN(RADIANS(E1618))+COS(RADIANS(G1612))*COS(RADIANS(E1618))*COS(RADIANS(U1608))))&gt;90,0,$F$4*$F$5/E1617^2*(SIN(RADIANS(G1612))*SIN(RADIANS(E1618))+COS(RADIANS(G1612))*COS(RADIANS(E1618))*COS(RADIANS(U1608))))</f>
        <v>#DIV/0!</v>
      </c>
      <c r="V1612" t="e">
        <f>IF(DEGREES(ACOS(SIN(RADIANS(G1612))*SIN(RADIANS(E1618))+COS(RADIANS(G1612))*COS(RADIANS(E1618))*COS(RADIANS(V1608))))&gt;90,0,$F$4*$F$5/E1617^2*(SIN(RADIANS(G1612))*SIN(RADIANS(E1618))+COS(RADIANS(G1612))*COS(RADIANS(E1618))*COS(RADIANS(V1608))))</f>
        <v>#DIV/0!</v>
      </c>
      <c r="W1612" t="e">
        <f>IF(DEGREES(ACOS(SIN(RADIANS(G1612))*SIN(RADIANS(E1618))+COS(RADIANS(G1612))*COS(RADIANS(E1618))*COS(RADIANS(W1608))))&gt;90,0,$F$4*$F$5/E1617^2*(SIN(RADIANS(G1612))*SIN(RADIANS(E1618))+COS(RADIANS(G1612))*COS(RADIANS(E1618))*COS(RADIANS(W1608))))</f>
        <v>#DIV/0!</v>
      </c>
      <c r="X1612" t="e">
        <f>IF(DEGREES(ACOS(SIN(RADIANS(G1612))*SIN(RADIANS(E1618))+COS(RADIANS(G1612))*COS(RADIANS(E1618))*COS(RADIANS(X1608))))&gt;90,0,$F$4*$F$5/E1617^2*(SIN(RADIANS(G1612))*SIN(RADIANS(E1618))+COS(RADIANS(G1612))*COS(RADIANS(E1618))*COS(RADIANS(X1608))))</f>
        <v>#DIV/0!</v>
      </c>
      <c r="Y1612" t="e">
        <f>IF(DEGREES(ACOS(SIN(RADIANS(G1612))*SIN(RADIANS(E1618))+COS(RADIANS(G1612))*COS(RADIANS(E1618))*COS(RADIANS(Y1608))))&gt;90,0,$F$4*$F$5/E1617^2*(SIN(RADIANS(G1612))*SIN(RADIANS(E1618))+COS(RADIANS(G1612))*COS(RADIANS(E1618))*COS(RADIANS(Y1608))))</f>
        <v>#DIV/0!</v>
      </c>
      <c r="Z1612" t="e">
        <f>IF(DEGREES(ACOS(SIN(RADIANS(G1612))*SIN(RADIANS(E1618))+COS(RADIANS(G1612))*COS(RADIANS(E1618))*COS(RADIANS(Z1608))))&gt;90,0,$F$4*$F$5/E1617^2*(SIN(RADIANS(G1612))*SIN(RADIANS(E1618))+COS(RADIANS(G1612))*COS(RADIANS(E1618))*COS(RADIANS(Z1608))))</f>
        <v>#DIV/0!</v>
      </c>
      <c r="AA1612" t="e">
        <f>IF(DEGREES(ACOS(SIN(RADIANS(G1612))*SIN(RADIANS(E1618))+COS(RADIANS(G1612))*COS(RADIANS(E1618))*COS(RADIANS(AA1608))))&gt;90,0,$F$4*$F$5/E1617^2*(SIN(RADIANS(G1612))*SIN(RADIANS(E1618))+COS(RADIANS(G1612))*COS(RADIANS(E1618))*COS(RADIANS(AA1608))))</f>
        <v>#DIV/0!</v>
      </c>
      <c r="AB1612" t="e">
        <f>IF(DEGREES(ACOS(SIN(RADIANS(G1612))*SIN(RADIANS(E1618))+COS(RADIANS(G1612))*COS(RADIANS(E1618))*COS(RADIANS(AB1608))))&gt;90,0,$F$4*$F$5/E1617^2*(SIN(RADIANS(G1612))*SIN(RADIANS(E1618))+COS(RADIANS(G1612))*COS(RADIANS(E1618))*COS(RADIANS(AB1608))))</f>
        <v>#DIV/0!</v>
      </c>
      <c r="AC1612" t="e">
        <f>IF(DEGREES(ACOS(SIN(RADIANS(G1612))*SIN(RADIANS(E1618))+COS(RADIANS(G1612))*COS(RADIANS(E1618))*COS(RADIANS(AC1608))))&gt;90,0,$F$4*$F$5/E1617^2*(SIN(RADIANS(G1612))*SIN(RADIANS(E1618))+COS(RADIANS(G1612))*COS(RADIANS(E1618))*COS(RADIANS(AC1608))))</f>
        <v>#DIV/0!</v>
      </c>
      <c r="AD1612" t="e">
        <f>IF(DEGREES(ACOS(SIN(RADIANS(G1612))*SIN(RADIANS(E1618))+COS(RADIANS(G1612))*COS(RADIANS(E1618))*COS(RADIANS(AD1608))))&gt;90,0,$F$4*$F$5/E1617^2*(SIN(RADIANS(G1612))*SIN(RADIANS(E1618))+COS(RADIANS(G1612))*COS(RADIANS(E1618))*COS(RADIANS(AD1608))))</f>
        <v>#DIV/0!</v>
      </c>
      <c r="AE1612" t="e">
        <f>IF(DEGREES(ACOS(SIN(RADIANS(G1612))*SIN(RADIANS(E1618))+COS(RADIANS(G1612))*COS(RADIANS(E1618))*COS(RADIANS(AE1608))))&gt;90,0,$F$4*$F$5/E1617^2*(SIN(RADIANS(G1612))*SIN(RADIANS(E1618))+COS(RADIANS(G1612))*COS(RADIANS(E1618))*COS(RADIANS(AE1608))))</f>
        <v>#DIV/0!</v>
      </c>
      <c r="AF1612" t="e">
        <f>IF(DEGREES(ACOS(SIN(RADIANS(G1612))*SIN(RADIANS(E1618))+COS(RADIANS(G1612))*COS(RADIANS(E1618))*COS(RADIANS(AF1608))))&gt;90,0,$F$4*$F$5/E1617^2*(SIN(RADIANS(G1612))*SIN(RADIANS(E1618))+COS(RADIANS(G1612))*COS(RADIANS(E1618))*COS(RADIANS(AF1608))))</f>
        <v>#DIV/0!</v>
      </c>
      <c r="AG1612" t="e">
        <f>IF(DEGREES(ACOS(SIN(RADIANS(G1612))*SIN(RADIANS(E1618))+COS(RADIANS(G1612))*COS(RADIANS(E1618))*COS(RADIANS(AG1608))))&gt;90,0,$F$4*$F$5/E1617^2*(SIN(RADIANS(G1612))*SIN(RADIANS(E1618))+COS(RADIANS(G1612))*COS(RADIANS(E1618))*COS(RADIANS(AG1608))))</f>
        <v>#DIV/0!</v>
      </c>
      <c r="AH1612" t="e">
        <f>IF(DEGREES(ACOS(SIN(RADIANS(G1612))*SIN(RADIANS(E1618))+COS(RADIANS(G1612))*COS(RADIANS(E1618))*COS(RADIANS(AH1608))))&gt;90,0,$F$4*$F$5/E1617^2*(SIN(RADIANS(G1612))*SIN(RADIANS(E1618))+COS(RADIANS(G1612))*COS(RADIANS(E1618))*COS(RADIANS(AH1608))))</f>
        <v>#DIV/0!</v>
      </c>
      <c r="AI1612" t="e">
        <f>IF(DEGREES(ACOS(SIN(RADIANS(G1612))*SIN(RADIANS(E1618))+COS(RADIANS(G1612))*COS(RADIANS(E1618))*COS(RADIANS(AI1608))))&gt;90,0,$F$4*$F$5/E1617^2*(SIN(RADIANS(G1612))*SIN(RADIANS(E1618))+COS(RADIANS(G1612))*COS(RADIANS(E1618))*COS(RADIANS(AI1608))))</f>
        <v>#DIV/0!</v>
      </c>
      <c r="AJ1612" t="e">
        <f>IF(DEGREES(ACOS(SIN(RADIANS(G1612))*SIN(RADIANS(E1618))+COS(RADIANS(G1612))*COS(RADIANS(E1618))*COS(RADIANS(AJ1608))))&gt;90,0,$F$4*$F$5/E1617^2*(SIN(RADIANS(G1612))*SIN(RADIANS(E1618))+COS(RADIANS(G1612))*COS(RADIANS(E1618))*COS(RADIANS(AJ1608))))</f>
        <v>#DIV/0!</v>
      </c>
      <c r="AK1612">
        <f>IF(DEGREES(ACOS(SIN(RADIANS(G1612))*SIN(RADIANS(E1618))+COS(RADIANS(G1612))*COS(RADIANS(E1618))*COS(RADIANS(AK1608))))&gt;90,0,$F$4*$F$5/E1617^2*(SIN(RADIANS(G1612))*SIN(RADIANS(E1618))+COS(RADIANS(G1612))*COS(RADIANS(E1618))*COS(RADIANS(AK1608))))</f>
        <v>0</v>
      </c>
      <c r="AL1612">
        <f>IF(DEGREES(ACOS(SIN(RADIANS(G1612))*SIN(RADIANS(E1618))+COS(RADIANS(G1612))*COS(RADIANS(E1618))*COS(RADIANS(AL1608))))&gt;90,0,$F$4*$F$5/E1617^2*(SIN(RADIANS(G1612))*SIN(RADIANS(E1618))+COS(RADIANS(G1612))*COS(RADIANS(E1618))*COS(RADIANS(AL1608))))</f>
        <v>0</v>
      </c>
      <c r="AM1612">
        <f>IF(DEGREES(ACOS(SIN(RADIANS(G1612))*SIN(RADIANS(E1618))+COS(RADIANS(G1612))*COS(RADIANS(E1618))*COS(RADIANS(AM1608))))&gt;90,0,$F$4*$F$5/E1617^2*(SIN(RADIANS(G1612))*SIN(RADIANS(E1618))+COS(RADIANS(G1612))*COS(RADIANS(E1618))*COS(RADIANS(AM1608))))</f>
        <v>0</v>
      </c>
      <c r="AN1612">
        <f>IF(DEGREES(ACOS(SIN(RADIANS(G1612))*SIN(RADIANS(E1618))+COS(RADIANS(G1612))*COS(RADIANS(E1618))*COS(RADIANS(AN1608))))&gt;90,0,$F$4*$F$5/E1617^2*(SIN(RADIANS(G1612))*SIN(RADIANS(E1618))+COS(RADIANS(G1612))*COS(RADIANS(E1618))*COS(RADIANS(AN1608))))</f>
        <v>0</v>
      </c>
      <c r="AO1612">
        <f>IF(DEGREES(ACOS(SIN(RADIANS(G1612))*SIN(RADIANS(E1618))+COS(RADIANS(G1612))*COS(RADIANS(E1618))*COS(RADIANS(AO1608))))&gt;90,0,$F$4*$F$5/E1617^2*(SIN(RADIANS(G1612))*SIN(RADIANS(E1618))+COS(RADIANS(G1612))*COS(RADIANS(E1618))*COS(RADIANS(AO1608))))</f>
        <v>0</v>
      </c>
      <c r="AP1612">
        <f>IF(DEGREES(ACOS(SIN(RADIANS(G1612))*SIN(RADIANS(E1618))+COS(RADIANS(G1612))*COS(RADIANS(E1618))*COS(RADIANS(AP1608))))&gt;90,0,$F$4*$F$5/E1617^2*(SIN(RADIANS(G1612))*SIN(RADIANS(E1618))+COS(RADIANS(G1612))*COS(RADIANS(E1618))*COS(RADIANS(AP1608))))</f>
        <v>0</v>
      </c>
      <c r="AQ1612">
        <f>IF(DEGREES(ACOS(SIN(RADIANS(G1612))*SIN(RADIANS(E1618))+COS(RADIANS(G1612))*COS(RADIANS(E1618))*COS(RADIANS(AQ1608))))&gt;90,0,$F$4*$F$5/E1617^2*(SIN(RADIANS(G1612))*SIN(RADIANS(E1618))+COS(RADIANS(G1612))*COS(RADIANS(E1618))*COS(RADIANS(AQ1608))))</f>
        <v>0</v>
      </c>
      <c r="AR1612">
        <f>IF(DEGREES(ACOS(SIN(RADIANS(G1612))*SIN(RADIANS(E1618))+COS(RADIANS(G1612))*COS(RADIANS(E1618))*COS(RADIANS(AR1608))))&gt;90,0,$F$4*$F$5/E1617^2*(SIN(RADIANS(G1612))*SIN(RADIANS(E1618))+COS(RADIANS(G1612))*COS(RADIANS(E1618))*COS(RADIANS(AR1608))))</f>
        <v>0</v>
      </c>
    </row>
    <row r="1613" spans="2:44" x14ac:dyDescent="0.5">
      <c r="B1613" s="40" t="s">
        <v>727</v>
      </c>
      <c r="E1613">
        <f>IF(E1610&lt;360,E1610/360,(E1610-360)/360)</f>
        <v>0.88888888888888884</v>
      </c>
      <c r="G1613">
        <v>60</v>
      </c>
      <c r="I1613">
        <f>IF(DEGREES(ACOS(SIN(RADIANS(G1613))*SIN(RADIANS(E1618))+COS(RADIANS(G1613))*COS(RADIANS(E1618))*COS(RADIANS(I1608))))&gt;90,0,$F$4*$F$5/E1617^2*(SIN(RADIANS(G1613))*SIN(RADIANS(E1618))+COS(RADIANS(G1613))*COS(RADIANS(E1618))*COS(RADIANS(I1608))))</f>
        <v>0</v>
      </c>
      <c r="J1613">
        <f>IF(DEGREES(ACOS(SIN(RADIANS(G1613))*SIN(RADIANS(E1618))+COS(RADIANS(G1613))*COS(RADIANS(E1618))*COS(RADIANS(J1608))))&gt;90,0,$F$4*$F$5/E1617^2*(SIN(RADIANS(G1613))*SIN(RADIANS(E1618))+COS(RADIANS(G1613))*COS(RADIANS(E1618))*COS(RADIANS(J1608))))</f>
        <v>0</v>
      </c>
      <c r="K1613">
        <f>IF(DEGREES(ACOS(SIN(RADIANS(G1613))*SIN(RADIANS(E1618))+COS(RADIANS(G1613))*COS(RADIANS(E1618))*COS(RADIANS(K1608))))&gt;90,0,$F$4*$F$5/E1617^2*(SIN(RADIANS(G1613))*SIN(RADIANS(E1618))+COS(RADIANS(G1613))*COS(RADIANS(E1618))*COS(RADIANS(K1608))))</f>
        <v>0</v>
      </c>
      <c r="L1613">
        <f>IF(DEGREES(ACOS(SIN(RADIANS(G1613))*SIN(RADIANS(E1618))+COS(RADIANS(G1613))*COS(RADIANS(E1618))*COS(RADIANS(L1608))))&gt;90,0,$F$4*$F$5/E1617^2*(SIN(RADIANS(G1613))*SIN(RADIANS(E1618))+COS(RADIANS(G1613))*COS(RADIANS(E1618))*COS(RADIANS(L1608))))</f>
        <v>0</v>
      </c>
      <c r="M1613">
        <f>IF(DEGREES(ACOS(SIN(RADIANS(G1613))*SIN(RADIANS(E1618))+COS(RADIANS(G1613))*COS(RADIANS(E1618))*COS(RADIANS(M1608))))&gt;90,0,$F$4*$F$5/E1617^2*(SIN(RADIANS(G1613))*SIN(RADIANS(E1618))+COS(RADIANS(G1613))*COS(RADIANS(E1618))*COS(RADIANS(M1608))))</f>
        <v>0</v>
      </c>
      <c r="N1613">
        <f>IF(DEGREES(ACOS(SIN(RADIANS(G1613))*SIN(RADIANS(E1618))+COS(RADIANS(G1613))*COS(RADIANS(E1618))*COS(RADIANS(N1608))))&gt;90,0,$F$4*$F$5/E1617^2*(SIN(RADIANS(G1613))*SIN(RADIANS(E1618))+COS(RADIANS(G1613))*COS(RADIANS(E1618))*COS(RADIANS(N1608))))</f>
        <v>0</v>
      </c>
      <c r="O1613">
        <f>IF(DEGREES(ACOS(SIN(RADIANS(G1613))*SIN(RADIANS(E1618))+COS(RADIANS(G1613))*COS(RADIANS(E1618))*COS(RADIANS(O1608))))&gt;90,0,$F$4*$F$5/E1617^2*(SIN(RADIANS(G1613))*SIN(RADIANS(E1618))+COS(RADIANS(G1613))*COS(RADIANS(E1618))*COS(RADIANS(O1608))))</f>
        <v>0</v>
      </c>
      <c r="P1613">
        <f>IF(DEGREES(ACOS(SIN(RADIANS(G1613))*SIN(RADIANS(E1618))+COS(RADIANS(G1613))*COS(RADIANS(E1618))*COS(RADIANS(P1608))))&gt;90,0,$F$4*$F$5/E1617^2*(SIN(RADIANS(G1613))*SIN(RADIANS(E1618))+COS(RADIANS(G1613))*COS(RADIANS(E1618))*COS(RADIANS(P1608))))</f>
        <v>0</v>
      </c>
      <c r="Q1613">
        <f>IF(DEGREES(ACOS(SIN(RADIANS(G1613))*SIN(RADIANS(E1618))+COS(RADIANS(G1613))*COS(RADIANS(E1618))*COS(RADIANS(Q1608))))&gt;90,0,$F$4*$F$5/E1617^2*(SIN(RADIANS(G1613))*SIN(RADIANS(E1618))+COS(RADIANS(G1613))*COS(RADIANS(E1618))*COS(RADIANS(Q1608))))</f>
        <v>0</v>
      </c>
      <c r="R1613" t="e">
        <f>IF(DEGREES(ACOS(SIN(RADIANS(G1613))*SIN(RADIANS(E1618))+COS(RADIANS(G1613))*COS(RADIANS(E1618))*COS(RADIANS(R1608))))&gt;90,0,$F$4*$F$5/E1617^2*(SIN(RADIANS(G1613))*SIN(RADIANS(E1618))+COS(RADIANS(G1613))*COS(RADIANS(E1618))*COS(RADIANS(R1608))))</f>
        <v>#DIV/0!</v>
      </c>
      <c r="S1613" t="e">
        <f>IF(DEGREES(ACOS(SIN(RADIANS(G1613))*SIN(RADIANS(E1618))+COS(RADIANS(G1613))*COS(RADIANS(E1618))*COS(RADIANS(S1608))))&gt;90,0,$F$4*$F$5/E1617^2*(SIN(RADIANS(G1613))*SIN(RADIANS(E1618))+COS(RADIANS(G1613))*COS(RADIANS(E1618))*COS(RADIANS(S1608))))</f>
        <v>#DIV/0!</v>
      </c>
      <c r="T1613" t="e">
        <f>IF(DEGREES(ACOS(SIN(RADIANS(G1613))*SIN(RADIANS(E1618))+COS(RADIANS(G1613))*COS(RADIANS(E1618))*COS(RADIANS(T1608))))&gt;90,0,$F$4*$F$5/E1617^2*(SIN(RADIANS(G1613))*SIN(RADIANS(E1618))+COS(RADIANS(G1613))*COS(RADIANS(E1618))*COS(RADIANS(T1608))))</f>
        <v>#DIV/0!</v>
      </c>
      <c r="U1613" t="e">
        <f>IF(DEGREES(ACOS(SIN(RADIANS(G1613))*SIN(RADIANS(E1618))+COS(RADIANS(G1613))*COS(RADIANS(E1618))*COS(RADIANS(U1608))))&gt;90,0,$F$4*$F$5/E1617^2*(SIN(RADIANS(G1613))*SIN(RADIANS(E1618))+COS(RADIANS(G1613))*COS(RADIANS(E1618))*COS(RADIANS(U1608))))</f>
        <v>#DIV/0!</v>
      </c>
      <c r="V1613" t="e">
        <f>IF(DEGREES(ACOS(SIN(RADIANS(G1613))*SIN(RADIANS(E1618))+COS(RADIANS(G1613))*COS(RADIANS(E1618))*COS(RADIANS(V1608))))&gt;90,0,$F$4*$F$5/E1617^2*(SIN(RADIANS(G1613))*SIN(RADIANS(E1618))+COS(RADIANS(G1613))*COS(RADIANS(E1618))*COS(RADIANS(V1608))))</f>
        <v>#DIV/0!</v>
      </c>
      <c r="W1613" t="e">
        <f>IF(DEGREES(ACOS(SIN(RADIANS(G1613))*SIN(RADIANS(E1618))+COS(RADIANS(G1613))*COS(RADIANS(E1618))*COS(RADIANS(W1608))))&gt;90,0,$F$4*$F$5/E1617^2*(SIN(RADIANS(G1613))*SIN(RADIANS(E1618))+COS(RADIANS(G1613))*COS(RADIANS(E1618))*COS(RADIANS(W1608))))</f>
        <v>#DIV/0!</v>
      </c>
      <c r="X1613" t="e">
        <f>IF(DEGREES(ACOS(SIN(RADIANS(G1613))*SIN(RADIANS(E1618))+COS(RADIANS(G1613))*COS(RADIANS(E1618))*COS(RADIANS(X1608))))&gt;90,0,$F$4*$F$5/E1617^2*(SIN(RADIANS(G1613))*SIN(RADIANS(E1618))+COS(RADIANS(G1613))*COS(RADIANS(E1618))*COS(RADIANS(X1608))))</f>
        <v>#DIV/0!</v>
      </c>
      <c r="Y1613" t="e">
        <f>IF(DEGREES(ACOS(SIN(RADIANS(G1613))*SIN(RADIANS(E1618))+COS(RADIANS(G1613))*COS(RADIANS(E1618))*COS(RADIANS(Y1608))))&gt;90,0,$F$4*$F$5/E1617^2*(SIN(RADIANS(G1613))*SIN(RADIANS(E1618))+COS(RADIANS(G1613))*COS(RADIANS(E1618))*COS(RADIANS(Y1608))))</f>
        <v>#DIV/0!</v>
      </c>
      <c r="Z1613" t="e">
        <f>IF(DEGREES(ACOS(SIN(RADIANS(G1613))*SIN(RADIANS(E1618))+COS(RADIANS(G1613))*COS(RADIANS(E1618))*COS(RADIANS(Z1608))))&gt;90,0,$F$4*$F$5/E1617^2*(SIN(RADIANS(G1613))*SIN(RADIANS(E1618))+COS(RADIANS(G1613))*COS(RADIANS(E1618))*COS(RADIANS(Z1608))))</f>
        <v>#DIV/0!</v>
      </c>
      <c r="AA1613" t="e">
        <f>IF(DEGREES(ACOS(SIN(RADIANS(G1613))*SIN(RADIANS(E1618))+COS(RADIANS(G1613))*COS(RADIANS(E1618))*COS(RADIANS(AA1608))))&gt;90,0,$F$4*$F$5/E1617^2*(SIN(RADIANS(G1613))*SIN(RADIANS(E1618))+COS(RADIANS(G1613))*COS(RADIANS(E1618))*COS(RADIANS(AA1608))))</f>
        <v>#DIV/0!</v>
      </c>
      <c r="AB1613" t="e">
        <f>IF(DEGREES(ACOS(SIN(RADIANS(G1613))*SIN(RADIANS(E1618))+COS(RADIANS(G1613))*COS(RADIANS(E1618))*COS(RADIANS(AB1608))))&gt;90,0,$F$4*$F$5/E1617^2*(SIN(RADIANS(G1613))*SIN(RADIANS(E1618))+COS(RADIANS(G1613))*COS(RADIANS(E1618))*COS(RADIANS(AB1608))))</f>
        <v>#DIV/0!</v>
      </c>
      <c r="AC1613" t="e">
        <f>IF(DEGREES(ACOS(SIN(RADIANS(G1613))*SIN(RADIANS(E1618))+COS(RADIANS(G1613))*COS(RADIANS(E1618))*COS(RADIANS(AC1608))))&gt;90,0,$F$4*$F$5/E1617^2*(SIN(RADIANS(G1613))*SIN(RADIANS(E1618))+COS(RADIANS(G1613))*COS(RADIANS(E1618))*COS(RADIANS(AC1608))))</f>
        <v>#DIV/0!</v>
      </c>
      <c r="AD1613" t="e">
        <f>IF(DEGREES(ACOS(SIN(RADIANS(G1613))*SIN(RADIANS(E1618))+COS(RADIANS(G1613))*COS(RADIANS(E1618))*COS(RADIANS(AD1608))))&gt;90,0,$F$4*$F$5/E1617^2*(SIN(RADIANS(G1613))*SIN(RADIANS(E1618))+COS(RADIANS(G1613))*COS(RADIANS(E1618))*COS(RADIANS(AD1608))))</f>
        <v>#DIV/0!</v>
      </c>
      <c r="AE1613" t="e">
        <f>IF(DEGREES(ACOS(SIN(RADIANS(G1613))*SIN(RADIANS(E1618))+COS(RADIANS(G1613))*COS(RADIANS(E1618))*COS(RADIANS(AE1608))))&gt;90,0,$F$4*$F$5/E1617^2*(SIN(RADIANS(G1613))*SIN(RADIANS(E1618))+COS(RADIANS(G1613))*COS(RADIANS(E1618))*COS(RADIANS(AE1608))))</f>
        <v>#DIV/0!</v>
      </c>
      <c r="AF1613" t="e">
        <f>IF(DEGREES(ACOS(SIN(RADIANS(G1613))*SIN(RADIANS(E1618))+COS(RADIANS(G1613))*COS(RADIANS(E1618))*COS(RADIANS(AF1608))))&gt;90,0,$F$4*$F$5/E1617^2*(SIN(RADIANS(G1613))*SIN(RADIANS(E1618))+COS(RADIANS(G1613))*COS(RADIANS(E1618))*COS(RADIANS(AF1608))))</f>
        <v>#DIV/0!</v>
      </c>
      <c r="AG1613" t="e">
        <f>IF(DEGREES(ACOS(SIN(RADIANS(G1613))*SIN(RADIANS(E1618))+COS(RADIANS(G1613))*COS(RADIANS(E1618))*COS(RADIANS(AG1608))))&gt;90,0,$F$4*$F$5/E1617^2*(SIN(RADIANS(G1613))*SIN(RADIANS(E1618))+COS(RADIANS(G1613))*COS(RADIANS(E1618))*COS(RADIANS(AG1608))))</f>
        <v>#DIV/0!</v>
      </c>
      <c r="AH1613" t="e">
        <f>IF(DEGREES(ACOS(SIN(RADIANS(G1613))*SIN(RADIANS(E1618))+COS(RADIANS(G1613))*COS(RADIANS(E1618))*COS(RADIANS(AH1608))))&gt;90,0,$F$4*$F$5/E1617^2*(SIN(RADIANS(G1613))*SIN(RADIANS(E1618))+COS(RADIANS(G1613))*COS(RADIANS(E1618))*COS(RADIANS(AH1608))))</f>
        <v>#DIV/0!</v>
      </c>
      <c r="AI1613" t="e">
        <f>IF(DEGREES(ACOS(SIN(RADIANS(G1613))*SIN(RADIANS(E1618))+COS(RADIANS(G1613))*COS(RADIANS(E1618))*COS(RADIANS(AI1608))))&gt;90,0,$F$4*$F$5/E1617^2*(SIN(RADIANS(G1613))*SIN(RADIANS(E1618))+COS(RADIANS(G1613))*COS(RADIANS(E1618))*COS(RADIANS(AI1608))))</f>
        <v>#DIV/0!</v>
      </c>
      <c r="AJ1613" t="e">
        <f>IF(DEGREES(ACOS(SIN(RADIANS(G1613))*SIN(RADIANS(E1618))+COS(RADIANS(G1613))*COS(RADIANS(E1618))*COS(RADIANS(AJ1608))))&gt;90,0,$F$4*$F$5/E1617^2*(SIN(RADIANS(G1613))*SIN(RADIANS(E1618))+COS(RADIANS(G1613))*COS(RADIANS(E1618))*COS(RADIANS(AJ1608))))</f>
        <v>#DIV/0!</v>
      </c>
      <c r="AK1613">
        <f>IF(DEGREES(ACOS(SIN(RADIANS(G1613))*SIN(RADIANS(E1618))+COS(RADIANS(G1613))*COS(RADIANS(E1618))*COS(RADIANS(AK1608))))&gt;90,0,$F$4*$F$5/E1617^2*(SIN(RADIANS(G1613))*SIN(RADIANS(E1618))+COS(RADIANS(G1613))*COS(RADIANS(E1618))*COS(RADIANS(AK1608))))</f>
        <v>0</v>
      </c>
      <c r="AL1613">
        <f>IF(DEGREES(ACOS(SIN(RADIANS(G1613))*SIN(RADIANS(E1618))+COS(RADIANS(G1613))*COS(RADIANS(E1618))*COS(RADIANS(AL1608))))&gt;90,0,$F$4*$F$5/E1617^2*(SIN(RADIANS(G1613))*SIN(RADIANS(E1618))+COS(RADIANS(G1613))*COS(RADIANS(E1618))*COS(RADIANS(AL1608))))</f>
        <v>0</v>
      </c>
      <c r="AM1613">
        <f>IF(DEGREES(ACOS(SIN(RADIANS(G1613))*SIN(RADIANS(E1618))+COS(RADIANS(G1613))*COS(RADIANS(E1618))*COS(RADIANS(AM1608))))&gt;90,0,$F$4*$F$5/E1617^2*(SIN(RADIANS(G1613))*SIN(RADIANS(E1618))+COS(RADIANS(G1613))*COS(RADIANS(E1618))*COS(RADIANS(AM1608))))</f>
        <v>0</v>
      </c>
      <c r="AN1613">
        <f>IF(DEGREES(ACOS(SIN(RADIANS(G1613))*SIN(RADIANS(E1618))+COS(RADIANS(G1613))*COS(RADIANS(E1618))*COS(RADIANS(AN1608))))&gt;90,0,$F$4*$F$5/E1617^2*(SIN(RADIANS(G1613))*SIN(RADIANS(E1618))+COS(RADIANS(G1613))*COS(RADIANS(E1618))*COS(RADIANS(AN1608))))</f>
        <v>0</v>
      </c>
      <c r="AO1613">
        <f>IF(DEGREES(ACOS(SIN(RADIANS(G1613))*SIN(RADIANS(E1618))+COS(RADIANS(G1613))*COS(RADIANS(E1618))*COS(RADIANS(AO1608))))&gt;90,0,$F$4*$F$5/E1617^2*(SIN(RADIANS(G1613))*SIN(RADIANS(E1618))+COS(RADIANS(G1613))*COS(RADIANS(E1618))*COS(RADIANS(AO1608))))</f>
        <v>0</v>
      </c>
      <c r="AP1613">
        <f>IF(DEGREES(ACOS(SIN(RADIANS(G1613))*SIN(RADIANS(E1618))+COS(RADIANS(G1613))*COS(RADIANS(E1618))*COS(RADIANS(AP1608))))&gt;90,0,$F$4*$F$5/E1617^2*(SIN(RADIANS(G1613))*SIN(RADIANS(E1618))+COS(RADIANS(G1613))*COS(RADIANS(E1618))*COS(RADIANS(AP1608))))</f>
        <v>0</v>
      </c>
      <c r="AQ1613">
        <f>IF(DEGREES(ACOS(SIN(RADIANS(G1613))*SIN(RADIANS(E1618))+COS(RADIANS(G1613))*COS(RADIANS(E1618))*COS(RADIANS(AQ1608))))&gt;90,0,$F$4*$F$5/E1617^2*(SIN(RADIANS(G1613))*SIN(RADIANS(E1618))+COS(RADIANS(G1613))*COS(RADIANS(E1618))*COS(RADIANS(AQ1608))))</f>
        <v>0</v>
      </c>
      <c r="AR1613">
        <f>IF(DEGREES(ACOS(SIN(RADIANS(G1613))*SIN(RADIANS(E1618))+COS(RADIANS(G1613))*COS(RADIANS(E1618))*COS(RADIANS(AR1608))))&gt;90,0,$F$4*$F$5/E1617^2*(SIN(RADIANS(G1613))*SIN(RADIANS(E1618))+COS(RADIANS(G1613))*COS(RADIANS(E1618))*COS(RADIANS(AR1608))))</f>
        <v>0</v>
      </c>
    </row>
    <row r="1614" spans="2:44" x14ac:dyDescent="0.5">
      <c r="B1614" s="40" t="s">
        <v>782</v>
      </c>
      <c r="E1614">
        <f>E1613*$F$11</f>
        <v>0</v>
      </c>
      <c r="G1614">
        <v>50</v>
      </c>
      <c r="I1614">
        <f>IF(DEGREES(ACOS(SIN(RADIANS(G1614))*SIN(RADIANS(E1618))+COS(RADIANS(G1614))*COS(RADIANS(E1618))*COS(RADIANS(I1608))))&gt;90,0,$F$4*$F$5/E1617^2*(SIN(RADIANS(G1614))*SIN(RADIANS(E1618))+COS(RADIANS(G1614))*COS(RADIANS(E1618))*COS(RADIANS(I1608))))</f>
        <v>0</v>
      </c>
      <c r="J1614">
        <f>IF(DEGREES(ACOS(SIN(RADIANS(G1614))*SIN(RADIANS(E1618))+COS(RADIANS(G1614))*COS(RADIANS(E1618))*COS(RADIANS(J1608))))&gt;90,0,$F$4*$F$5/E1617^2*(SIN(RADIANS(G1614))*SIN(RADIANS(E1618))+COS(RADIANS(G1614))*COS(RADIANS(E1618))*COS(RADIANS(J1608))))</f>
        <v>0</v>
      </c>
      <c r="K1614">
        <f>IF(DEGREES(ACOS(SIN(RADIANS(G1614))*SIN(RADIANS(E1618))+COS(RADIANS(G1614))*COS(RADIANS(E1618))*COS(RADIANS(K1608))))&gt;90,0,$F$4*$F$5/E1617^2*(SIN(RADIANS(G1614))*SIN(RADIANS(E1618))+COS(RADIANS(G1614))*COS(RADIANS(E1618))*COS(RADIANS(K1608))))</f>
        <v>0</v>
      </c>
      <c r="L1614">
        <f>IF(DEGREES(ACOS(SIN(RADIANS(G1614))*SIN(RADIANS(E1618))+COS(RADIANS(G1614))*COS(RADIANS(E1618))*COS(RADIANS(L1608))))&gt;90,0,$F$4*$F$5/E1617^2*(SIN(RADIANS(G1614))*SIN(RADIANS(E1618))+COS(RADIANS(G1614))*COS(RADIANS(E1618))*COS(RADIANS(L1608))))</f>
        <v>0</v>
      </c>
      <c r="M1614">
        <f>IF(DEGREES(ACOS(SIN(RADIANS(G1614))*SIN(RADIANS(E1618))+COS(RADIANS(G1614))*COS(RADIANS(E1618))*COS(RADIANS(M1608))))&gt;90,0,$F$4*$F$5/E1617^2*(SIN(RADIANS(G1614))*SIN(RADIANS(E1618))+COS(RADIANS(G1614))*COS(RADIANS(E1618))*COS(RADIANS(M1608))))</f>
        <v>0</v>
      </c>
      <c r="N1614">
        <f>IF(DEGREES(ACOS(SIN(RADIANS(G1614))*SIN(RADIANS(E1618))+COS(RADIANS(G1614))*COS(RADIANS(E1618))*COS(RADIANS(N1608))))&gt;90,0,$F$4*$F$5/E1617^2*(SIN(RADIANS(G1614))*SIN(RADIANS(E1618))+COS(RADIANS(G1614))*COS(RADIANS(E1618))*COS(RADIANS(N1608))))</f>
        <v>0</v>
      </c>
      <c r="O1614">
        <f>IF(DEGREES(ACOS(SIN(RADIANS(G1614))*SIN(RADIANS(E1618))+COS(RADIANS(G1614))*COS(RADIANS(E1618))*COS(RADIANS(O1608))))&gt;90,0,$F$4*$F$5/E1617^2*(SIN(RADIANS(G1614))*SIN(RADIANS(E1618))+COS(RADIANS(G1614))*COS(RADIANS(E1618))*COS(RADIANS(O1608))))</f>
        <v>0</v>
      </c>
      <c r="P1614">
        <f>IF(DEGREES(ACOS(SIN(RADIANS(G1614))*SIN(RADIANS(E1618))+COS(RADIANS(G1614))*COS(RADIANS(E1618))*COS(RADIANS(P1608))))&gt;90,0,$F$4*$F$5/E1617^2*(SIN(RADIANS(G1614))*SIN(RADIANS(E1618))+COS(RADIANS(G1614))*COS(RADIANS(E1618))*COS(RADIANS(P1608))))</f>
        <v>0</v>
      </c>
      <c r="Q1614">
        <f>IF(DEGREES(ACOS(SIN(RADIANS(G1614))*SIN(RADIANS(E1618))+COS(RADIANS(G1614))*COS(RADIANS(E1618))*COS(RADIANS(Q1608))))&gt;90,0,$F$4*$F$5/E1617^2*(SIN(RADIANS(G1614))*SIN(RADIANS(E1618))+COS(RADIANS(G1614))*COS(RADIANS(E1618))*COS(RADIANS(Q1608))))</f>
        <v>0</v>
      </c>
      <c r="R1614" t="e">
        <f>IF(DEGREES(ACOS(SIN(RADIANS(G1614))*SIN(RADIANS(E1618))+COS(RADIANS(G1614))*COS(RADIANS(E1618))*COS(RADIANS(R1608))))&gt;90,0,$F$4*$F$5/E1617^2*(SIN(RADIANS(G1614))*SIN(RADIANS(E1618))+COS(RADIANS(G1614))*COS(RADIANS(E1618))*COS(RADIANS(R1608))))</f>
        <v>#DIV/0!</v>
      </c>
      <c r="S1614" t="e">
        <f>IF(DEGREES(ACOS(SIN(RADIANS(G1614))*SIN(RADIANS(E1618))+COS(RADIANS(G1614))*COS(RADIANS(E1618))*COS(RADIANS(S1608))))&gt;90,0,$F$4*$F$5/E1617^2*(SIN(RADIANS(G1614))*SIN(RADIANS(E1618))+COS(RADIANS(G1614))*COS(RADIANS(E1618))*COS(RADIANS(S1608))))</f>
        <v>#DIV/0!</v>
      </c>
      <c r="T1614" t="e">
        <f>IF(DEGREES(ACOS(SIN(RADIANS(G1614))*SIN(RADIANS(E1618))+COS(RADIANS(G1614))*COS(RADIANS(E1618))*COS(RADIANS(T1608))))&gt;90,0,$F$4*$F$5/E1617^2*(SIN(RADIANS(G1614))*SIN(RADIANS(E1618))+COS(RADIANS(G1614))*COS(RADIANS(E1618))*COS(RADIANS(T1608))))</f>
        <v>#DIV/0!</v>
      </c>
      <c r="U1614" t="e">
        <f>IF(DEGREES(ACOS(SIN(RADIANS(G1614))*SIN(RADIANS(E1618))+COS(RADIANS(G1614))*COS(RADIANS(E1618))*COS(RADIANS(U1608))))&gt;90,0,$F$4*$F$5/E1617^2*(SIN(RADIANS(G1614))*SIN(RADIANS(E1618))+COS(RADIANS(G1614))*COS(RADIANS(E1618))*COS(RADIANS(U1608))))</f>
        <v>#DIV/0!</v>
      </c>
      <c r="V1614" t="e">
        <f>IF(DEGREES(ACOS(SIN(RADIANS(G1614))*SIN(RADIANS(E1618))+COS(RADIANS(G1614))*COS(RADIANS(E1618))*COS(RADIANS(V1608))))&gt;90,0,$F$4*$F$5/E1617^2*(SIN(RADIANS(G1614))*SIN(RADIANS(E1618))+COS(RADIANS(G1614))*COS(RADIANS(E1618))*COS(RADIANS(V1608))))</f>
        <v>#DIV/0!</v>
      </c>
      <c r="W1614" t="e">
        <f>IF(DEGREES(ACOS(SIN(RADIANS(G1614))*SIN(RADIANS(E1618))+COS(RADIANS(G1614))*COS(RADIANS(E1618))*COS(RADIANS(W1608))))&gt;90,0,$F$4*$F$5/E1617^2*(SIN(RADIANS(G1614))*SIN(RADIANS(E1618))+COS(RADIANS(G1614))*COS(RADIANS(E1618))*COS(RADIANS(W1608))))</f>
        <v>#DIV/0!</v>
      </c>
      <c r="X1614" t="e">
        <f>IF(DEGREES(ACOS(SIN(RADIANS(G1614))*SIN(RADIANS(E1618))+COS(RADIANS(G1614))*COS(RADIANS(E1618))*COS(RADIANS(X1608))))&gt;90,0,$F$4*$F$5/E1617^2*(SIN(RADIANS(G1614))*SIN(RADIANS(E1618))+COS(RADIANS(G1614))*COS(RADIANS(E1618))*COS(RADIANS(X1608))))</f>
        <v>#DIV/0!</v>
      </c>
      <c r="Y1614" t="e">
        <f>IF(DEGREES(ACOS(SIN(RADIANS(G1614))*SIN(RADIANS(E1618))+COS(RADIANS(G1614))*COS(RADIANS(E1618))*COS(RADIANS(Y1608))))&gt;90,0,$F$4*$F$5/E1617^2*(SIN(RADIANS(G1614))*SIN(RADIANS(E1618))+COS(RADIANS(G1614))*COS(RADIANS(E1618))*COS(RADIANS(Y1608))))</f>
        <v>#DIV/0!</v>
      </c>
      <c r="Z1614" t="e">
        <f>IF(DEGREES(ACOS(SIN(RADIANS(G1614))*SIN(RADIANS(E1618))+COS(RADIANS(G1614))*COS(RADIANS(E1618))*COS(RADIANS(Z1608))))&gt;90,0,$F$4*$F$5/E1617^2*(SIN(RADIANS(G1614))*SIN(RADIANS(E1618))+COS(RADIANS(G1614))*COS(RADIANS(E1618))*COS(RADIANS(Z1608))))</f>
        <v>#DIV/0!</v>
      </c>
      <c r="AA1614" t="e">
        <f>IF(DEGREES(ACOS(SIN(RADIANS(G1614))*SIN(RADIANS(E1618))+COS(RADIANS(G1614))*COS(RADIANS(E1618))*COS(RADIANS(AA1608))))&gt;90,0,$F$4*$F$5/E1617^2*(SIN(RADIANS(G1614))*SIN(RADIANS(E1618))+COS(RADIANS(G1614))*COS(RADIANS(E1618))*COS(RADIANS(AA1608))))</f>
        <v>#DIV/0!</v>
      </c>
      <c r="AB1614" t="e">
        <f>IF(DEGREES(ACOS(SIN(RADIANS(G1614))*SIN(RADIANS(E1618))+COS(RADIANS(G1614))*COS(RADIANS(E1618))*COS(RADIANS(AB1608))))&gt;90,0,$F$4*$F$5/E1617^2*(SIN(RADIANS(G1614))*SIN(RADIANS(E1618))+COS(RADIANS(G1614))*COS(RADIANS(E1618))*COS(RADIANS(AB1608))))</f>
        <v>#DIV/0!</v>
      </c>
      <c r="AC1614" t="e">
        <f>IF(DEGREES(ACOS(SIN(RADIANS(G1614))*SIN(RADIANS(E1618))+COS(RADIANS(G1614))*COS(RADIANS(E1618))*COS(RADIANS(AC1608))))&gt;90,0,$F$4*$F$5/E1617^2*(SIN(RADIANS(G1614))*SIN(RADIANS(E1618))+COS(RADIANS(G1614))*COS(RADIANS(E1618))*COS(RADIANS(AC1608))))</f>
        <v>#DIV/0!</v>
      </c>
      <c r="AD1614" t="e">
        <f>IF(DEGREES(ACOS(SIN(RADIANS(G1614))*SIN(RADIANS(E1618))+COS(RADIANS(G1614))*COS(RADIANS(E1618))*COS(RADIANS(AD1608))))&gt;90,0,$F$4*$F$5/E1617^2*(SIN(RADIANS(G1614))*SIN(RADIANS(E1618))+COS(RADIANS(G1614))*COS(RADIANS(E1618))*COS(RADIANS(AD1608))))</f>
        <v>#DIV/0!</v>
      </c>
      <c r="AE1614" t="e">
        <f>IF(DEGREES(ACOS(SIN(RADIANS(G1614))*SIN(RADIANS(E1618))+COS(RADIANS(G1614))*COS(RADIANS(E1618))*COS(RADIANS(AE1608))))&gt;90,0,$F$4*$F$5/E1617^2*(SIN(RADIANS(G1614))*SIN(RADIANS(E1618))+COS(RADIANS(G1614))*COS(RADIANS(E1618))*COS(RADIANS(AE1608))))</f>
        <v>#DIV/0!</v>
      </c>
      <c r="AF1614" t="e">
        <f>IF(DEGREES(ACOS(SIN(RADIANS(G1614))*SIN(RADIANS(E1618))+COS(RADIANS(G1614))*COS(RADIANS(E1618))*COS(RADIANS(AF1608))))&gt;90,0,$F$4*$F$5/E1617^2*(SIN(RADIANS(G1614))*SIN(RADIANS(E1618))+COS(RADIANS(G1614))*COS(RADIANS(E1618))*COS(RADIANS(AF1608))))</f>
        <v>#DIV/0!</v>
      </c>
      <c r="AG1614" t="e">
        <f>IF(DEGREES(ACOS(SIN(RADIANS(G1614))*SIN(RADIANS(E1618))+COS(RADIANS(G1614))*COS(RADIANS(E1618))*COS(RADIANS(AG1608))))&gt;90,0,$F$4*$F$5/E1617^2*(SIN(RADIANS(G1614))*SIN(RADIANS(E1618))+COS(RADIANS(G1614))*COS(RADIANS(E1618))*COS(RADIANS(AG1608))))</f>
        <v>#DIV/0!</v>
      </c>
      <c r="AH1614" t="e">
        <f>IF(DEGREES(ACOS(SIN(RADIANS(G1614))*SIN(RADIANS(E1618))+COS(RADIANS(G1614))*COS(RADIANS(E1618))*COS(RADIANS(AH1608))))&gt;90,0,$F$4*$F$5/E1617^2*(SIN(RADIANS(G1614))*SIN(RADIANS(E1618))+COS(RADIANS(G1614))*COS(RADIANS(E1618))*COS(RADIANS(AH1608))))</f>
        <v>#DIV/0!</v>
      </c>
      <c r="AI1614" t="e">
        <f>IF(DEGREES(ACOS(SIN(RADIANS(G1614))*SIN(RADIANS(E1618))+COS(RADIANS(G1614))*COS(RADIANS(E1618))*COS(RADIANS(AI1608))))&gt;90,0,$F$4*$F$5/E1617^2*(SIN(RADIANS(G1614))*SIN(RADIANS(E1618))+COS(RADIANS(G1614))*COS(RADIANS(E1618))*COS(RADIANS(AI1608))))</f>
        <v>#DIV/0!</v>
      </c>
      <c r="AJ1614" t="e">
        <f>IF(DEGREES(ACOS(SIN(RADIANS(G1614))*SIN(RADIANS(E1618))+COS(RADIANS(G1614))*COS(RADIANS(E1618))*COS(RADIANS(AJ1608))))&gt;90,0,$F$4*$F$5/E1617^2*(SIN(RADIANS(G1614))*SIN(RADIANS(E1618))+COS(RADIANS(G1614))*COS(RADIANS(E1618))*COS(RADIANS(AJ1608))))</f>
        <v>#DIV/0!</v>
      </c>
      <c r="AK1614">
        <f>IF(DEGREES(ACOS(SIN(RADIANS(G1614))*SIN(RADIANS(E1618))+COS(RADIANS(G1614))*COS(RADIANS(E1618))*COS(RADIANS(AK1608))))&gt;90,0,$F$4*$F$5/E1617^2*(SIN(RADIANS(G1614))*SIN(RADIANS(E1618))+COS(RADIANS(G1614))*COS(RADIANS(E1618))*COS(RADIANS(AK1608))))</f>
        <v>0</v>
      </c>
      <c r="AL1614">
        <f>IF(DEGREES(ACOS(SIN(RADIANS(G1614))*SIN(RADIANS(E1618))+COS(RADIANS(G1614))*COS(RADIANS(E1618))*COS(RADIANS(AL1608))))&gt;90,0,$F$4*$F$5/E1617^2*(SIN(RADIANS(G1614))*SIN(RADIANS(E1618))+COS(RADIANS(G1614))*COS(RADIANS(E1618))*COS(RADIANS(AL1608))))</f>
        <v>0</v>
      </c>
      <c r="AM1614">
        <f>IF(DEGREES(ACOS(SIN(RADIANS(G1614))*SIN(RADIANS(E1618))+COS(RADIANS(G1614))*COS(RADIANS(E1618))*COS(RADIANS(AM1608))))&gt;90,0,$F$4*$F$5/E1617^2*(SIN(RADIANS(G1614))*SIN(RADIANS(E1618))+COS(RADIANS(G1614))*COS(RADIANS(E1618))*COS(RADIANS(AM1608))))</f>
        <v>0</v>
      </c>
      <c r="AN1614">
        <f>IF(DEGREES(ACOS(SIN(RADIANS(G1614))*SIN(RADIANS(E1618))+COS(RADIANS(G1614))*COS(RADIANS(E1618))*COS(RADIANS(AN1608))))&gt;90,0,$F$4*$F$5/E1617^2*(SIN(RADIANS(G1614))*SIN(RADIANS(E1618))+COS(RADIANS(G1614))*COS(RADIANS(E1618))*COS(RADIANS(AN1608))))</f>
        <v>0</v>
      </c>
      <c r="AO1614">
        <f>IF(DEGREES(ACOS(SIN(RADIANS(G1614))*SIN(RADIANS(E1618))+COS(RADIANS(G1614))*COS(RADIANS(E1618))*COS(RADIANS(AO1608))))&gt;90,0,$F$4*$F$5/E1617^2*(SIN(RADIANS(G1614))*SIN(RADIANS(E1618))+COS(RADIANS(G1614))*COS(RADIANS(E1618))*COS(RADIANS(AO1608))))</f>
        <v>0</v>
      </c>
      <c r="AP1614">
        <f>IF(DEGREES(ACOS(SIN(RADIANS(G1614))*SIN(RADIANS(E1618))+COS(RADIANS(G1614))*COS(RADIANS(E1618))*COS(RADIANS(AP1608))))&gt;90,0,$F$4*$F$5/E1617^2*(SIN(RADIANS(G1614))*SIN(RADIANS(E1618))+COS(RADIANS(G1614))*COS(RADIANS(E1618))*COS(RADIANS(AP1608))))</f>
        <v>0</v>
      </c>
      <c r="AQ1614">
        <f>IF(DEGREES(ACOS(SIN(RADIANS(G1614))*SIN(RADIANS(E1618))+COS(RADIANS(G1614))*COS(RADIANS(E1618))*COS(RADIANS(AQ1608))))&gt;90,0,$F$4*$F$5/E1617^2*(SIN(RADIANS(G1614))*SIN(RADIANS(E1618))+COS(RADIANS(G1614))*COS(RADIANS(E1618))*COS(RADIANS(AQ1608))))</f>
        <v>0</v>
      </c>
      <c r="AR1614">
        <f>IF(DEGREES(ACOS(SIN(RADIANS(G1614))*SIN(RADIANS(E1618))+COS(RADIANS(G1614))*COS(RADIANS(E1618))*COS(RADIANS(AR1608))))&gt;90,0,$F$4*$F$5/E1617^2*(SIN(RADIANS(G1614))*SIN(RADIANS(E1618))+COS(RADIANS(G1614))*COS(RADIANS(E1618))*COS(RADIANS(AR1608))))</f>
        <v>0</v>
      </c>
    </row>
    <row r="1615" spans="2:44" x14ac:dyDescent="0.5">
      <c r="B1615" s="40" t="s">
        <v>783</v>
      </c>
      <c r="E1615" t="str">
        <f>IF($F$10=0,"N/A",$F$10*(E1610/360)-ROUNDDOWN($F$10*(E1610/360),0))</f>
        <v>N/A</v>
      </c>
      <c r="G1615">
        <v>40</v>
      </c>
      <c r="I1615">
        <f>IF(DEGREES(ACOS(SIN(RADIANS(G1615))*SIN(RADIANS(E1618))+COS(RADIANS(G1615))*COS(RADIANS(E1618))*COS(RADIANS(I1608))))&gt;90,0,$F$4*$F$5/E1617^2*(SIN(RADIANS(G1615))*SIN(RADIANS(E1618))+COS(RADIANS(G1615))*COS(RADIANS(E1618))*COS(RADIANS(I1608))))</f>
        <v>0</v>
      </c>
      <c r="J1615">
        <f>IF(DEGREES(ACOS(SIN(RADIANS(G1615))*SIN(RADIANS(E1618))+COS(RADIANS(G1615))*COS(RADIANS(E1618))*COS(RADIANS(J1608))))&gt;90,0,$F$4*$F$5/E1617^2*(SIN(RADIANS(G1615))*SIN(RADIANS(E1618))+COS(RADIANS(G1615))*COS(RADIANS(E1618))*COS(RADIANS(J1608))))</f>
        <v>0</v>
      </c>
      <c r="K1615">
        <f>IF(DEGREES(ACOS(SIN(RADIANS(G1615))*SIN(RADIANS(E1618))+COS(RADIANS(G1615))*COS(RADIANS(E1618))*COS(RADIANS(K1608))))&gt;90,0,$F$4*$F$5/E1617^2*(SIN(RADIANS(G1615))*SIN(RADIANS(E1618))+COS(RADIANS(G1615))*COS(RADIANS(E1618))*COS(RADIANS(K1608))))</f>
        <v>0</v>
      </c>
      <c r="L1615">
        <f>IF(DEGREES(ACOS(SIN(RADIANS(G1615))*SIN(RADIANS(E1618))+COS(RADIANS(G1615))*COS(RADIANS(E1618))*COS(RADIANS(L1608))))&gt;90,0,$F$4*$F$5/E1617^2*(SIN(RADIANS(G1615))*SIN(RADIANS(E1618))+COS(RADIANS(G1615))*COS(RADIANS(E1618))*COS(RADIANS(L1608))))</f>
        <v>0</v>
      </c>
      <c r="M1615">
        <f>IF(DEGREES(ACOS(SIN(RADIANS(G1615))*SIN(RADIANS(E1618))+COS(RADIANS(G1615))*COS(RADIANS(E1618))*COS(RADIANS(M1608))))&gt;90,0,$F$4*$F$5/E1617^2*(SIN(RADIANS(G1615))*SIN(RADIANS(E1618))+COS(RADIANS(G1615))*COS(RADIANS(E1618))*COS(RADIANS(M1608))))</f>
        <v>0</v>
      </c>
      <c r="N1615">
        <f>IF(DEGREES(ACOS(SIN(RADIANS(G1615))*SIN(RADIANS(E1618))+COS(RADIANS(G1615))*COS(RADIANS(E1618))*COS(RADIANS(N1608))))&gt;90,0,$F$4*$F$5/E1617^2*(SIN(RADIANS(G1615))*SIN(RADIANS(E1618))+COS(RADIANS(G1615))*COS(RADIANS(E1618))*COS(RADIANS(N1608))))</f>
        <v>0</v>
      </c>
      <c r="O1615">
        <f>IF(DEGREES(ACOS(SIN(RADIANS(G1615))*SIN(RADIANS(E1618))+COS(RADIANS(G1615))*COS(RADIANS(E1618))*COS(RADIANS(O1608))))&gt;90,0,$F$4*$F$5/E1617^2*(SIN(RADIANS(G1615))*SIN(RADIANS(E1618))+COS(RADIANS(G1615))*COS(RADIANS(E1618))*COS(RADIANS(O1608))))</f>
        <v>0</v>
      </c>
      <c r="P1615">
        <f>IF(DEGREES(ACOS(SIN(RADIANS(G1615))*SIN(RADIANS(E1618))+COS(RADIANS(G1615))*COS(RADIANS(E1618))*COS(RADIANS(P1608))))&gt;90,0,$F$4*$F$5/E1617^2*(SIN(RADIANS(G1615))*SIN(RADIANS(E1618))+COS(RADIANS(G1615))*COS(RADIANS(E1618))*COS(RADIANS(P1608))))</f>
        <v>0</v>
      </c>
      <c r="Q1615">
        <f>IF(DEGREES(ACOS(SIN(RADIANS(G1615))*SIN(RADIANS(E1618))+COS(RADIANS(G1615))*COS(RADIANS(E1618))*COS(RADIANS(Q1608))))&gt;90,0,$F$4*$F$5/E1617^2*(SIN(RADIANS(G1615))*SIN(RADIANS(E1618))+COS(RADIANS(G1615))*COS(RADIANS(E1618))*COS(RADIANS(Q1608))))</f>
        <v>0</v>
      </c>
      <c r="R1615" t="e">
        <f>IF(DEGREES(ACOS(SIN(RADIANS(G1615))*SIN(RADIANS(E1618))+COS(RADIANS(G1615))*COS(RADIANS(E1618))*COS(RADIANS(R1608))))&gt;90,0,$F$4*$F$5/E1617^2*(SIN(RADIANS(G1615))*SIN(RADIANS(E1618))+COS(RADIANS(G1615))*COS(RADIANS(E1618))*COS(RADIANS(R1608))))</f>
        <v>#DIV/0!</v>
      </c>
      <c r="S1615" t="e">
        <f>IF(DEGREES(ACOS(SIN(RADIANS(G1615))*SIN(RADIANS(E1618))+COS(RADIANS(G1615))*COS(RADIANS(E1618))*COS(RADIANS(S1608))))&gt;90,0,$F$4*$F$5/E1617^2*(SIN(RADIANS(G1615))*SIN(RADIANS(E1618))+COS(RADIANS(G1615))*COS(RADIANS(E1618))*COS(RADIANS(S1608))))</f>
        <v>#DIV/0!</v>
      </c>
      <c r="T1615" t="e">
        <f>IF(DEGREES(ACOS(SIN(RADIANS(G1615))*SIN(RADIANS(E1618))+COS(RADIANS(G1615))*COS(RADIANS(E1618))*COS(RADIANS(T1608))))&gt;90,0,$F$4*$F$5/E1617^2*(SIN(RADIANS(G1615))*SIN(RADIANS(E1618))+COS(RADIANS(G1615))*COS(RADIANS(E1618))*COS(RADIANS(T1608))))</f>
        <v>#DIV/0!</v>
      </c>
      <c r="U1615" t="e">
        <f>IF(DEGREES(ACOS(SIN(RADIANS(G1615))*SIN(RADIANS(E1618))+COS(RADIANS(G1615))*COS(RADIANS(E1618))*COS(RADIANS(U1608))))&gt;90,0,$F$4*$F$5/E1617^2*(SIN(RADIANS(G1615))*SIN(RADIANS(E1618))+COS(RADIANS(G1615))*COS(RADIANS(E1618))*COS(RADIANS(U1608))))</f>
        <v>#DIV/0!</v>
      </c>
      <c r="V1615" t="e">
        <f>IF(DEGREES(ACOS(SIN(RADIANS(G1615))*SIN(RADIANS(E1618))+COS(RADIANS(G1615))*COS(RADIANS(E1618))*COS(RADIANS(V1608))))&gt;90,0,$F$4*$F$5/E1617^2*(SIN(RADIANS(G1615))*SIN(RADIANS(E1618))+COS(RADIANS(G1615))*COS(RADIANS(E1618))*COS(RADIANS(V1608))))</f>
        <v>#DIV/0!</v>
      </c>
      <c r="W1615" t="e">
        <f>IF(DEGREES(ACOS(SIN(RADIANS(G1615))*SIN(RADIANS(E1618))+COS(RADIANS(G1615))*COS(RADIANS(E1618))*COS(RADIANS(W1608))))&gt;90,0,$F$4*$F$5/E1617^2*(SIN(RADIANS(G1615))*SIN(RADIANS(E1618))+COS(RADIANS(G1615))*COS(RADIANS(E1618))*COS(RADIANS(W1608))))</f>
        <v>#DIV/0!</v>
      </c>
      <c r="X1615" t="e">
        <f>IF(DEGREES(ACOS(SIN(RADIANS(G1615))*SIN(RADIANS(E1618))+COS(RADIANS(G1615))*COS(RADIANS(E1618))*COS(RADIANS(X1608))))&gt;90,0,$F$4*$F$5/E1617^2*(SIN(RADIANS(G1615))*SIN(RADIANS(E1618))+COS(RADIANS(G1615))*COS(RADIANS(E1618))*COS(RADIANS(X1608))))</f>
        <v>#DIV/0!</v>
      </c>
      <c r="Y1615" t="e">
        <f>IF(DEGREES(ACOS(SIN(RADIANS(G1615))*SIN(RADIANS(E1618))+COS(RADIANS(G1615))*COS(RADIANS(E1618))*COS(RADIANS(Y1608))))&gt;90,0,$F$4*$F$5/E1617^2*(SIN(RADIANS(G1615))*SIN(RADIANS(E1618))+COS(RADIANS(G1615))*COS(RADIANS(E1618))*COS(RADIANS(Y1608))))</f>
        <v>#DIV/0!</v>
      </c>
      <c r="Z1615" t="e">
        <f>IF(DEGREES(ACOS(SIN(RADIANS(G1615))*SIN(RADIANS(E1618))+COS(RADIANS(G1615))*COS(RADIANS(E1618))*COS(RADIANS(Z1608))))&gt;90,0,$F$4*$F$5/E1617^2*(SIN(RADIANS(G1615))*SIN(RADIANS(E1618))+COS(RADIANS(G1615))*COS(RADIANS(E1618))*COS(RADIANS(Z1608))))</f>
        <v>#DIV/0!</v>
      </c>
      <c r="AA1615" t="e">
        <f>IF(DEGREES(ACOS(SIN(RADIANS(G1615))*SIN(RADIANS(E1618))+COS(RADIANS(G1615))*COS(RADIANS(E1618))*COS(RADIANS(AA1608))))&gt;90,0,$F$4*$F$5/E1617^2*(SIN(RADIANS(G1615))*SIN(RADIANS(E1618))+COS(RADIANS(G1615))*COS(RADIANS(E1618))*COS(RADIANS(AA1608))))</f>
        <v>#DIV/0!</v>
      </c>
      <c r="AB1615" t="e">
        <f>IF(DEGREES(ACOS(SIN(RADIANS(G1615))*SIN(RADIANS(E1618))+COS(RADIANS(G1615))*COS(RADIANS(E1618))*COS(RADIANS(AB1608))))&gt;90,0,$F$4*$F$5/E1617^2*(SIN(RADIANS(G1615))*SIN(RADIANS(E1618))+COS(RADIANS(G1615))*COS(RADIANS(E1618))*COS(RADIANS(AB1608))))</f>
        <v>#DIV/0!</v>
      </c>
      <c r="AC1615" t="e">
        <f>IF(DEGREES(ACOS(SIN(RADIANS(G1615))*SIN(RADIANS(E1618))+COS(RADIANS(G1615))*COS(RADIANS(E1618))*COS(RADIANS(AC1608))))&gt;90,0,$F$4*$F$5/E1617^2*(SIN(RADIANS(G1615))*SIN(RADIANS(E1618))+COS(RADIANS(G1615))*COS(RADIANS(E1618))*COS(RADIANS(AC1608))))</f>
        <v>#DIV/0!</v>
      </c>
      <c r="AD1615" t="e">
        <f>IF(DEGREES(ACOS(SIN(RADIANS(G1615))*SIN(RADIANS(E1618))+COS(RADIANS(G1615))*COS(RADIANS(E1618))*COS(RADIANS(AD1608))))&gt;90,0,$F$4*$F$5/E1617^2*(SIN(RADIANS(G1615))*SIN(RADIANS(E1618))+COS(RADIANS(G1615))*COS(RADIANS(E1618))*COS(RADIANS(AD1608))))</f>
        <v>#DIV/0!</v>
      </c>
      <c r="AE1615" t="e">
        <f>IF(DEGREES(ACOS(SIN(RADIANS(G1615))*SIN(RADIANS(E1618))+COS(RADIANS(G1615))*COS(RADIANS(E1618))*COS(RADIANS(AE1608))))&gt;90,0,$F$4*$F$5/E1617^2*(SIN(RADIANS(G1615))*SIN(RADIANS(E1618))+COS(RADIANS(G1615))*COS(RADIANS(E1618))*COS(RADIANS(AE1608))))</f>
        <v>#DIV/0!</v>
      </c>
      <c r="AF1615" t="e">
        <f>IF(DEGREES(ACOS(SIN(RADIANS(G1615))*SIN(RADIANS(E1618))+COS(RADIANS(G1615))*COS(RADIANS(E1618))*COS(RADIANS(AF1608))))&gt;90,0,$F$4*$F$5/E1617^2*(SIN(RADIANS(G1615))*SIN(RADIANS(E1618))+COS(RADIANS(G1615))*COS(RADIANS(E1618))*COS(RADIANS(AF1608))))</f>
        <v>#DIV/0!</v>
      </c>
      <c r="AG1615" t="e">
        <f>IF(DEGREES(ACOS(SIN(RADIANS(G1615))*SIN(RADIANS(E1618))+COS(RADIANS(G1615))*COS(RADIANS(E1618))*COS(RADIANS(AG1608))))&gt;90,0,$F$4*$F$5/E1617^2*(SIN(RADIANS(G1615))*SIN(RADIANS(E1618))+COS(RADIANS(G1615))*COS(RADIANS(E1618))*COS(RADIANS(AG1608))))</f>
        <v>#DIV/0!</v>
      </c>
      <c r="AH1615" t="e">
        <f>IF(DEGREES(ACOS(SIN(RADIANS(G1615))*SIN(RADIANS(E1618))+COS(RADIANS(G1615))*COS(RADIANS(E1618))*COS(RADIANS(AH1608))))&gt;90,0,$F$4*$F$5/E1617^2*(SIN(RADIANS(G1615))*SIN(RADIANS(E1618))+COS(RADIANS(G1615))*COS(RADIANS(E1618))*COS(RADIANS(AH1608))))</f>
        <v>#DIV/0!</v>
      </c>
      <c r="AI1615" t="e">
        <f>IF(DEGREES(ACOS(SIN(RADIANS(G1615))*SIN(RADIANS(E1618))+COS(RADIANS(G1615))*COS(RADIANS(E1618))*COS(RADIANS(AI1608))))&gt;90,0,$F$4*$F$5/E1617^2*(SIN(RADIANS(G1615))*SIN(RADIANS(E1618))+COS(RADIANS(G1615))*COS(RADIANS(E1618))*COS(RADIANS(AI1608))))</f>
        <v>#DIV/0!</v>
      </c>
      <c r="AJ1615" t="e">
        <f>IF(DEGREES(ACOS(SIN(RADIANS(G1615))*SIN(RADIANS(E1618))+COS(RADIANS(G1615))*COS(RADIANS(E1618))*COS(RADIANS(AJ1608))))&gt;90,0,$F$4*$F$5/E1617^2*(SIN(RADIANS(G1615))*SIN(RADIANS(E1618))+COS(RADIANS(G1615))*COS(RADIANS(E1618))*COS(RADIANS(AJ1608))))</f>
        <v>#DIV/0!</v>
      </c>
      <c r="AK1615">
        <f>IF(DEGREES(ACOS(SIN(RADIANS(G1615))*SIN(RADIANS(E1618))+COS(RADIANS(G1615))*COS(RADIANS(E1618))*COS(RADIANS(AK1608))))&gt;90,0,$F$4*$F$5/E1617^2*(SIN(RADIANS(G1615))*SIN(RADIANS(E1618))+COS(RADIANS(G1615))*COS(RADIANS(E1618))*COS(RADIANS(AK1608))))</f>
        <v>0</v>
      </c>
      <c r="AL1615">
        <f>IF(DEGREES(ACOS(SIN(RADIANS(G1615))*SIN(RADIANS(E1618))+COS(RADIANS(G1615))*COS(RADIANS(E1618))*COS(RADIANS(AL1608))))&gt;90,0,$F$4*$F$5/E1617^2*(SIN(RADIANS(G1615))*SIN(RADIANS(E1618))+COS(RADIANS(G1615))*COS(RADIANS(E1618))*COS(RADIANS(AL1608))))</f>
        <v>0</v>
      </c>
      <c r="AM1615">
        <f>IF(DEGREES(ACOS(SIN(RADIANS(G1615))*SIN(RADIANS(E1618))+COS(RADIANS(G1615))*COS(RADIANS(E1618))*COS(RADIANS(AM1608))))&gt;90,0,$F$4*$F$5/E1617^2*(SIN(RADIANS(G1615))*SIN(RADIANS(E1618))+COS(RADIANS(G1615))*COS(RADIANS(E1618))*COS(RADIANS(AM1608))))</f>
        <v>0</v>
      </c>
      <c r="AN1615">
        <f>IF(DEGREES(ACOS(SIN(RADIANS(G1615))*SIN(RADIANS(E1618))+COS(RADIANS(G1615))*COS(RADIANS(E1618))*COS(RADIANS(AN1608))))&gt;90,0,$F$4*$F$5/E1617^2*(SIN(RADIANS(G1615))*SIN(RADIANS(E1618))+COS(RADIANS(G1615))*COS(RADIANS(E1618))*COS(RADIANS(AN1608))))</f>
        <v>0</v>
      </c>
      <c r="AO1615">
        <f>IF(DEGREES(ACOS(SIN(RADIANS(G1615))*SIN(RADIANS(E1618))+COS(RADIANS(G1615))*COS(RADIANS(E1618))*COS(RADIANS(AO1608))))&gt;90,0,$F$4*$F$5/E1617^2*(SIN(RADIANS(G1615))*SIN(RADIANS(E1618))+COS(RADIANS(G1615))*COS(RADIANS(E1618))*COS(RADIANS(AO1608))))</f>
        <v>0</v>
      </c>
      <c r="AP1615">
        <f>IF(DEGREES(ACOS(SIN(RADIANS(G1615))*SIN(RADIANS(E1618))+COS(RADIANS(G1615))*COS(RADIANS(E1618))*COS(RADIANS(AP1608))))&gt;90,0,$F$4*$F$5/E1617^2*(SIN(RADIANS(G1615))*SIN(RADIANS(E1618))+COS(RADIANS(G1615))*COS(RADIANS(E1618))*COS(RADIANS(AP1608))))</f>
        <v>0</v>
      </c>
      <c r="AQ1615">
        <f>IF(DEGREES(ACOS(SIN(RADIANS(G1615))*SIN(RADIANS(E1618))+COS(RADIANS(G1615))*COS(RADIANS(E1618))*COS(RADIANS(AQ1608))))&gt;90,0,$F$4*$F$5/E1617^2*(SIN(RADIANS(G1615))*SIN(RADIANS(E1618))+COS(RADIANS(G1615))*COS(RADIANS(E1618))*COS(RADIANS(AQ1608))))</f>
        <v>0</v>
      </c>
      <c r="AR1615">
        <f>IF(DEGREES(ACOS(SIN(RADIANS(G1615))*SIN(RADIANS(E1618))+COS(RADIANS(G1615))*COS(RADIANS(E1618))*COS(RADIANS(AR1608))))&gt;90,0,$F$4*$F$5/E1617^2*(SIN(RADIANS(G1615))*SIN(RADIANS(E1618))+COS(RADIANS(G1615))*COS(RADIANS(E1618))*COS(RADIANS(AR1608))))</f>
        <v>0</v>
      </c>
    </row>
    <row r="1616" spans="2:44" x14ac:dyDescent="0.5">
      <c r="B1616" s="40" t="s">
        <v>784</v>
      </c>
      <c r="E1616" t="str">
        <f>IF($F$10=0,"N/A",E1615*$F$11/$F$10)</f>
        <v>N/A</v>
      </c>
      <c r="G1616">
        <v>30</v>
      </c>
      <c r="I1616">
        <f>IF(DEGREES(ACOS(SIN(RADIANS(G1616))*SIN(RADIANS(E1618))+COS(RADIANS(G1616))*COS(RADIANS(E1618))*COS(RADIANS(I1608))))&gt;90,0,$F$4*$F$5/E1617^2*(SIN(RADIANS(G1616))*SIN(RADIANS(E1618))+COS(RADIANS(G1616))*COS(RADIANS(E1618))*COS(RADIANS(I1608))))</f>
        <v>0</v>
      </c>
      <c r="J1616">
        <f>IF(DEGREES(ACOS(SIN(RADIANS(G1616))*SIN(RADIANS(E1618))+COS(RADIANS(G1616))*COS(RADIANS(E1618))*COS(RADIANS(J1608))))&gt;90,0,$F$4*$F$5/E1617^2*(SIN(RADIANS(G1616))*SIN(RADIANS(E1618))+COS(RADIANS(G1616))*COS(RADIANS(E1618))*COS(RADIANS(J1608))))</f>
        <v>0</v>
      </c>
      <c r="K1616">
        <f>IF(DEGREES(ACOS(SIN(RADIANS(G1616))*SIN(RADIANS(E1618))+COS(RADIANS(G1616))*COS(RADIANS(E1618))*COS(RADIANS(K1608))))&gt;90,0,$F$4*$F$5/E1617^2*(SIN(RADIANS(G1616))*SIN(RADIANS(E1618))+COS(RADIANS(G1616))*COS(RADIANS(E1618))*COS(RADIANS(K1608))))</f>
        <v>0</v>
      </c>
      <c r="L1616">
        <f>IF(DEGREES(ACOS(SIN(RADIANS(G1616))*SIN(RADIANS(E1618))+COS(RADIANS(G1616))*COS(RADIANS(E1618))*COS(RADIANS(L1608))))&gt;90,0,$F$4*$F$5/E1617^2*(SIN(RADIANS(G1616))*SIN(RADIANS(E1618))+COS(RADIANS(G1616))*COS(RADIANS(E1618))*COS(RADIANS(L1608))))</f>
        <v>0</v>
      </c>
      <c r="M1616">
        <f>IF(DEGREES(ACOS(SIN(RADIANS(G1616))*SIN(RADIANS(E1618))+COS(RADIANS(G1616))*COS(RADIANS(E1618))*COS(RADIANS(M1608))))&gt;90,0,$F$4*$F$5/E1617^2*(SIN(RADIANS(G1616))*SIN(RADIANS(E1618))+COS(RADIANS(G1616))*COS(RADIANS(E1618))*COS(RADIANS(M1608))))</f>
        <v>0</v>
      </c>
      <c r="N1616">
        <f>IF(DEGREES(ACOS(SIN(RADIANS(G1616))*SIN(RADIANS(E1618))+COS(RADIANS(G1616))*COS(RADIANS(E1618))*COS(RADIANS(N1608))))&gt;90,0,$F$4*$F$5/E1617^2*(SIN(RADIANS(G1616))*SIN(RADIANS(E1618))+COS(RADIANS(G1616))*COS(RADIANS(E1618))*COS(RADIANS(N1608))))</f>
        <v>0</v>
      </c>
      <c r="O1616">
        <f>IF(DEGREES(ACOS(SIN(RADIANS(G1616))*SIN(RADIANS(E1618))+COS(RADIANS(G1616))*COS(RADIANS(E1618))*COS(RADIANS(O1608))))&gt;90,0,$F$4*$F$5/E1617^2*(SIN(RADIANS(G1616))*SIN(RADIANS(E1618))+COS(RADIANS(G1616))*COS(RADIANS(E1618))*COS(RADIANS(O1608))))</f>
        <v>0</v>
      </c>
      <c r="P1616">
        <f>IF(DEGREES(ACOS(SIN(RADIANS(G1616))*SIN(RADIANS(E1618))+COS(RADIANS(G1616))*COS(RADIANS(E1618))*COS(RADIANS(P1608))))&gt;90,0,$F$4*$F$5/E1617^2*(SIN(RADIANS(G1616))*SIN(RADIANS(E1618))+COS(RADIANS(G1616))*COS(RADIANS(E1618))*COS(RADIANS(P1608))))</f>
        <v>0</v>
      </c>
      <c r="Q1616">
        <f>IF(DEGREES(ACOS(SIN(RADIANS(G1616))*SIN(RADIANS(E1618))+COS(RADIANS(G1616))*COS(RADIANS(E1618))*COS(RADIANS(Q1608))))&gt;90,0,$F$4*$F$5/E1617^2*(SIN(RADIANS(G1616))*SIN(RADIANS(E1618))+COS(RADIANS(G1616))*COS(RADIANS(E1618))*COS(RADIANS(Q1608))))</f>
        <v>0</v>
      </c>
      <c r="R1616" t="e">
        <f>IF(DEGREES(ACOS(SIN(RADIANS(G1616))*SIN(RADIANS(E1618))+COS(RADIANS(G1616))*COS(RADIANS(E1618))*COS(RADIANS(R1608))))&gt;90,0,$F$4*$F$5/E1617^2*(SIN(RADIANS(G1616))*SIN(RADIANS(E1618))+COS(RADIANS(G1616))*COS(RADIANS(E1618))*COS(RADIANS(R1608))))</f>
        <v>#DIV/0!</v>
      </c>
      <c r="S1616" t="e">
        <f>IF(DEGREES(ACOS(SIN(RADIANS(G1616))*SIN(RADIANS(E1618))+COS(RADIANS(G1616))*COS(RADIANS(E1618))*COS(RADIANS(S1608))))&gt;90,0,$F$4*$F$5/E1617^2*(SIN(RADIANS(G1616))*SIN(RADIANS(E1618))+COS(RADIANS(G1616))*COS(RADIANS(E1618))*COS(RADIANS(S1608))))</f>
        <v>#DIV/0!</v>
      </c>
      <c r="T1616" t="e">
        <f>IF(DEGREES(ACOS(SIN(RADIANS(G1616))*SIN(RADIANS(E1618))+COS(RADIANS(G1616))*COS(RADIANS(E1618))*COS(RADIANS(T1608))))&gt;90,0,$F$4*$F$5/E1617^2*(SIN(RADIANS(G1616))*SIN(RADIANS(E1618))+COS(RADIANS(G1616))*COS(RADIANS(E1618))*COS(RADIANS(T1608))))</f>
        <v>#DIV/0!</v>
      </c>
      <c r="U1616" t="e">
        <f>IF(DEGREES(ACOS(SIN(RADIANS(G1616))*SIN(RADIANS(E1618))+COS(RADIANS(G1616))*COS(RADIANS(E1618))*COS(RADIANS(U1608))))&gt;90,0,$F$4*$F$5/E1617^2*(SIN(RADIANS(G1616))*SIN(RADIANS(E1618))+COS(RADIANS(G1616))*COS(RADIANS(E1618))*COS(RADIANS(U1608))))</f>
        <v>#DIV/0!</v>
      </c>
      <c r="V1616" t="e">
        <f>IF(DEGREES(ACOS(SIN(RADIANS(G1616))*SIN(RADIANS(E1618))+COS(RADIANS(G1616))*COS(RADIANS(E1618))*COS(RADIANS(V1608))))&gt;90,0,$F$4*$F$5/E1617^2*(SIN(RADIANS(G1616))*SIN(RADIANS(E1618))+COS(RADIANS(G1616))*COS(RADIANS(E1618))*COS(RADIANS(V1608))))</f>
        <v>#DIV/0!</v>
      </c>
      <c r="W1616" t="e">
        <f>IF(DEGREES(ACOS(SIN(RADIANS(G1616))*SIN(RADIANS(E1618))+COS(RADIANS(G1616))*COS(RADIANS(E1618))*COS(RADIANS(W1608))))&gt;90,0,$F$4*$F$5/E1617^2*(SIN(RADIANS(G1616))*SIN(RADIANS(E1618))+COS(RADIANS(G1616))*COS(RADIANS(E1618))*COS(RADIANS(W1608))))</f>
        <v>#DIV/0!</v>
      </c>
      <c r="X1616" t="e">
        <f>IF(DEGREES(ACOS(SIN(RADIANS(G1616))*SIN(RADIANS(E1618))+COS(RADIANS(G1616))*COS(RADIANS(E1618))*COS(RADIANS(X1608))))&gt;90,0,$F$4*$F$5/E1617^2*(SIN(RADIANS(G1616))*SIN(RADIANS(E1618))+COS(RADIANS(G1616))*COS(RADIANS(E1618))*COS(RADIANS(X1608))))</f>
        <v>#DIV/0!</v>
      </c>
      <c r="Y1616" t="e">
        <f>IF(DEGREES(ACOS(SIN(RADIANS(G1616))*SIN(RADIANS(E1618))+COS(RADIANS(G1616))*COS(RADIANS(E1618))*COS(RADIANS(Y1608))))&gt;90,0,$F$4*$F$5/E1617^2*(SIN(RADIANS(G1616))*SIN(RADIANS(E1618))+COS(RADIANS(G1616))*COS(RADIANS(E1618))*COS(RADIANS(Y1608))))</f>
        <v>#DIV/0!</v>
      </c>
      <c r="Z1616" t="e">
        <f>IF(DEGREES(ACOS(SIN(RADIANS(G1616))*SIN(RADIANS(E1618))+COS(RADIANS(G1616))*COS(RADIANS(E1618))*COS(RADIANS(Z1608))))&gt;90,0,$F$4*$F$5/E1617^2*(SIN(RADIANS(G1616))*SIN(RADIANS(E1618))+COS(RADIANS(G1616))*COS(RADIANS(E1618))*COS(RADIANS(Z1608))))</f>
        <v>#DIV/0!</v>
      </c>
      <c r="AA1616" t="e">
        <f>IF(DEGREES(ACOS(SIN(RADIANS(G1616))*SIN(RADIANS(E1618))+COS(RADIANS(G1616))*COS(RADIANS(E1618))*COS(RADIANS(AA1608))))&gt;90,0,$F$4*$F$5/E1617^2*(SIN(RADIANS(G1616))*SIN(RADIANS(E1618))+COS(RADIANS(G1616))*COS(RADIANS(E1618))*COS(RADIANS(AA1608))))</f>
        <v>#DIV/0!</v>
      </c>
      <c r="AB1616" t="e">
        <f>IF(DEGREES(ACOS(SIN(RADIANS(G1616))*SIN(RADIANS(E1618))+COS(RADIANS(G1616))*COS(RADIANS(E1618))*COS(RADIANS(AB1608))))&gt;90,0,$F$4*$F$5/E1617^2*(SIN(RADIANS(G1616))*SIN(RADIANS(E1618))+COS(RADIANS(G1616))*COS(RADIANS(E1618))*COS(RADIANS(AB1608))))</f>
        <v>#DIV/0!</v>
      </c>
      <c r="AC1616" t="e">
        <f>IF(DEGREES(ACOS(SIN(RADIANS(G1616))*SIN(RADIANS(E1618))+COS(RADIANS(G1616))*COS(RADIANS(E1618))*COS(RADIANS(AC1608))))&gt;90,0,$F$4*$F$5/E1617^2*(SIN(RADIANS(G1616))*SIN(RADIANS(E1618))+COS(RADIANS(G1616))*COS(RADIANS(E1618))*COS(RADIANS(AC1608))))</f>
        <v>#DIV/0!</v>
      </c>
      <c r="AD1616" t="e">
        <f>IF(DEGREES(ACOS(SIN(RADIANS(G1616))*SIN(RADIANS(E1618))+COS(RADIANS(G1616))*COS(RADIANS(E1618))*COS(RADIANS(AD1608))))&gt;90,0,$F$4*$F$5/E1617^2*(SIN(RADIANS(G1616))*SIN(RADIANS(E1618))+COS(RADIANS(G1616))*COS(RADIANS(E1618))*COS(RADIANS(AD1608))))</f>
        <v>#DIV/0!</v>
      </c>
      <c r="AE1616" t="e">
        <f>IF(DEGREES(ACOS(SIN(RADIANS(G1616))*SIN(RADIANS(E1618))+COS(RADIANS(G1616))*COS(RADIANS(E1618))*COS(RADIANS(AE1608))))&gt;90,0,$F$4*$F$5/E1617^2*(SIN(RADIANS(G1616))*SIN(RADIANS(E1618))+COS(RADIANS(G1616))*COS(RADIANS(E1618))*COS(RADIANS(AE1608))))</f>
        <v>#DIV/0!</v>
      </c>
      <c r="AF1616" t="e">
        <f>IF(DEGREES(ACOS(SIN(RADIANS(G1616))*SIN(RADIANS(E1618))+COS(RADIANS(G1616))*COS(RADIANS(E1618))*COS(RADIANS(AF1608))))&gt;90,0,$F$4*$F$5/E1617^2*(SIN(RADIANS(G1616))*SIN(RADIANS(E1618))+COS(RADIANS(G1616))*COS(RADIANS(E1618))*COS(RADIANS(AF1608))))</f>
        <v>#DIV/0!</v>
      </c>
      <c r="AG1616" t="e">
        <f>IF(DEGREES(ACOS(SIN(RADIANS(G1616))*SIN(RADIANS(E1618))+COS(RADIANS(G1616))*COS(RADIANS(E1618))*COS(RADIANS(AG1608))))&gt;90,0,$F$4*$F$5/E1617^2*(SIN(RADIANS(G1616))*SIN(RADIANS(E1618))+COS(RADIANS(G1616))*COS(RADIANS(E1618))*COS(RADIANS(AG1608))))</f>
        <v>#DIV/0!</v>
      </c>
      <c r="AH1616" t="e">
        <f>IF(DEGREES(ACOS(SIN(RADIANS(G1616))*SIN(RADIANS(E1618))+COS(RADIANS(G1616))*COS(RADIANS(E1618))*COS(RADIANS(AH1608))))&gt;90,0,$F$4*$F$5/E1617^2*(SIN(RADIANS(G1616))*SIN(RADIANS(E1618))+COS(RADIANS(G1616))*COS(RADIANS(E1618))*COS(RADIANS(AH1608))))</f>
        <v>#DIV/0!</v>
      </c>
      <c r="AI1616" t="e">
        <f>IF(DEGREES(ACOS(SIN(RADIANS(G1616))*SIN(RADIANS(E1618))+COS(RADIANS(G1616))*COS(RADIANS(E1618))*COS(RADIANS(AI1608))))&gt;90,0,$F$4*$F$5/E1617^2*(SIN(RADIANS(G1616))*SIN(RADIANS(E1618))+COS(RADIANS(G1616))*COS(RADIANS(E1618))*COS(RADIANS(AI1608))))</f>
        <v>#DIV/0!</v>
      </c>
      <c r="AJ1616" t="e">
        <f>IF(DEGREES(ACOS(SIN(RADIANS(G1616))*SIN(RADIANS(E1618))+COS(RADIANS(G1616))*COS(RADIANS(E1618))*COS(RADIANS(AJ1608))))&gt;90,0,$F$4*$F$5/E1617^2*(SIN(RADIANS(G1616))*SIN(RADIANS(E1618))+COS(RADIANS(G1616))*COS(RADIANS(E1618))*COS(RADIANS(AJ1608))))</f>
        <v>#DIV/0!</v>
      </c>
      <c r="AK1616">
        <f>IF(DEGREES(ACOS(SIN(RADIANS(G1616))*SIN(RADIANS(E1618))+COS(RADIANS(G1616))*COS(RADIANS(E1618))*COS(RADIANS(AK1608))))&gt;90,0,$F$4*$F$5/E1617^2*(SIN(RADIANS(G1616))*SIN(RADIANS(E1618))+COS(RADIANS(G1616))*COS(RADIANS(E1618))*COS(RADIANS(AK1608))))</f>
        <v>0</v>
      </c>
      <c r="AL1616">
        <f>IF(DEGREES(ACOS(SIN(RADIANS(G1616))*SIN(RADIANS(E1618))+COS(RADIANS(G1616))*COS(RADIANS(E1618))*COS(RADIANS(AL1608))))&gt;90,0,$F$4*$F$5/E1617^2*(SIN(RADIANS(G1616))*SIN(RADIANS(E1618))+COS(RADIANS(G1616))*COS(RADIANS(E1618))*COS(RADIANS(AL1608))))</f>
        <v>0</v>
      </c>
      <c r="AM1616">
        <f>IF(DEGREES(ACOS(SIN(RADIANS(G1616))*SIN(RADIANS(E1618))+COS(RADIANS(G1616))*COS(RADIANS(E1618))*COS(RADIANS(AM1608))))&gt;90,0,$F$4*$F$5/E1617^2*(SIN(RADIANS(G1616))*SIN(RADIANS(E1618))+COS(RADIANS(G1616))*COS(RADIANS(E1618))*COS(RADIANS(AM1608))))</f>
        <v>0</v>
      </c>
      <c r="AN1616">
        <f>IF(DEGREES(ACOS(SIN(RADIANS(G1616))*SIN(RADIANS(E1618))+COS(RADIANS(G1616))*COS(RADIANS(E1618))*COS(RADIANS(AN1608))))&gt;90,0,$F$4*$F$5/E1617^2*(SIN(RADIANS(G1616))*SIN(RADIANS(E1618))+COS(RADIANS(G1616))*COS(RADIANS(E1618))*COS(RADIANS(AN1608))))</f>
        <v>0</v>
      </c>
      <c r="AO1616">
        <f>IF(DEGREES(ACOS(SIN(RADIANS(G1616))*SIN(RADIANS(E1618))+COS(RADIANS(G1616))*COS(RADIANS(E1618))*COS(RADIANS(AO1608))))&gt;90,0,$F$4*$F$5/E1617^2*(SIN(RADIANS(G1616))*SIN(RADIANS(E1618))+COS(RADIANS(G1616))*COS(RADIANS(E1618))*COS(RADIANS(AO1608))))</f>
        <v>0</v>
      </c>
      <c r="AP1616">
        <f>IF(DEGREES(ACOS(SIN(RADIANS(G1616))*SIN(RADIANS(E1618))+COS(RADIANS(G1616))*COS(RADIANS(E1618))*COS(RADIANS(AP1608))))&gt;90,0,$F$4*$F$5/E1617^2*(SIN(RADIANS(G1616))*SIN(RADIANS(E1618))+COS(RADIANS(G1616))*COS(RADIANS(E1618))*COS(RADIANS(AP1608))))</f>
        <v>0</v>
      </c>
      <c r="AQ1616">
        <f>IF(DEGREES(ACOS(SIN(RADIANS(G1616))*SIN(RADIANS(E1618))+COS(RADIANS(G1616))*COS(RADIANS(E1618))*COS(RADIANS(AQ1608))))&gt;90,0,$F$4*$F$5/E1617^2*(SIN(RADIANS(G1616))*SIN(RADIANS(E1618))+COS(RADIANS(G1616))*COS(RADIANS(E1618))*COS(RADIANS(AQ1608))))</f>
        <v>0</v>
      </c>
      <c r="AR1616">
        <f>IF(DEGREES(ACOS(SIN(RADIANS(G1616))*SIN(RADIANS(E1618))+COS(RADIANS(G1616))*COS(RADIANS(E1618))*COS(RADIANS(AR1608))))&gt;90,0,$F$4*$F$5/E1617^2*(SIN(RADIANS(G1616))*SIN(RADIANS(E1618))+COS(RADIANS(G1616))*COS(RADIANS(E1618))*COS(RADIANS(AR1608))))</f>
        <v>0</v>
      </c>
    </row>
    <row r="1617" spans="2:44" x14ac:dyDescent="0.5">
      <c r="B1617" s="40" t="s">
        <v>785</v>
      </c>
      <c r="E1617">
        <f>$F$6*(1-$F$7^2)/(1+$F$7*COS(RADIANS(E1611)))</f>
        <v>0</v>
      </c>
      <c r="G1617">
        <v>20</v>
      </c>
      <c r="I1617">
        <f>IF(DEGREES(ACOS(SIN(RADIANS(G1617))*SIN(RADIANS(E1618))+COS(RADIANS(G1617))*COS(RADIANS(E1618))*COS(RADIANS(I1608))))&gt;90,0,$F$4*$F$5/E1617^2*(SIN(RADIANS(G1617))*SIN(RADIANS(E1618))+COS(RADIANS(G1617))*COS(RADIANS(E1618))*COS(RADIANS(I1608))))</f>
        <v>0</v>
      </c>
      <c r="J1617">
        <f>IF(DEGREES(ACOS(SIN(RADIANS(G1617))*SIN(RADIANS(E1618))+COS(RADIANS(G1617))*COS(RADIANS(E1618))*COS(RADIANS(J1608))))&gt;90,0,$F$4*$F$5/E1617^2*(SIN(RADIANS(G1617))*SIN(RADIANS(E1618))+COS(RADIANS(G1617))*COS(RADIANS(E1618))*COS(RADIANS(J1608))))</f>
        <v>0</v>
      </c>
      <c r="K1617">
        <f>IF(DEGREES(ACOS(SIN(RADIANS(G1617))*SIN(RADIANS(E1618))+COS(RADIANS(G1617))*COS(RADIANS(E1618))*COS(RADIANS(K1608))))&gt;90,0,$F$4*$F$5/E1617^2*(SIN(RADIANS(G1617))*SIN(RADIANS(E1618))+COS(RADIANS(G1617))*COS(RADIANS(E1618))*COS(RADIANS(K1608))))</f>
        <v>0</v>
      </c>
      <c r="L1617">
        <f>IF(DEGREES(ACOS(SIN(RADIANS(G1617))*SIN(RADIANS(E1618))+COS(RADIANS(G1617))*COS(RADIANS(E1618))*COS(RADIANS(L1608))))&gt;90,0,$F$4*$F$5/E1617^2*(SIN(RADIANS(G1617))*SIN(RADIANS(E1618))+COS(RADIANS(G1617))*COS(RADIANS(E1618))*COS(RADIANS(L1608))))</f>
        <v>0</v>
      </c>
      <c r="M1617">
        <f>IF(DEGREES(ACOS(SIN(RADIANS(G1617))*SIN(RADIANS(E1618))+COS(RADIANS(G1617))*COS(RADIANS(E1618))*COS(RADIANS(M1608))))&gt;90,0,$F$4*$F$5/E1617^2*(SIN(RADIANS(G1617))*SIN(RADIANS(E1618))+COS(RADIANS(G1617))*COS(RADIANS(E1618))*COS(RADIANS(M1608))))</f>
        <v>0</v>
      </c>
      <c r="N1617">
        <f>IF(DEGREES(ACOS(SIN(RADIANS(G1617))*SIN(RADIANS(E1618))+COS(RADIANS(G1617))*COS(RADIANS(E1618))*COS(RADIANS(N1608))))&gt;90,0,$F$4*$F$5/E1617^2*(SIN(RADIANS(G1617))*SIN(RADIANS(E1618))+COS(RADIANS(G1617))*COS(RADIANS(E1618))*COS(RADIANS(N1608))))</f>
        <v>0</v>
      </c>
      <c r="O1617">
        <f>IF(DEGREES(ACOS(SIN(RADIANS(G1617))*SIN(RADIANS(E1618))+COS(RADIANS(G1617))*COS(RADIANS(E1618))*COS(RADIANS(O1608))))&gt;90,0,$F$4*$F$5/E1617^2*(SIN(RADIANS(G1617))*SIN(RADIANS(E1618))+COS(RADIANS(G1617))*COS(RADIANS(E1618))*COS(RADIANS(O1608))))</f>
        <v>0</v>
      </c>
      <c r="P1617">
        <f>IF(DEGREES(ACOS(SIN(RADIANS(G1617))*SIN(RADIANS(E1618))+COS(RADIANS(G1617))*COS(RADIANS(E1618))*COS(RADIANS(P1608))))&gt;90,0,$F$4*$F$5/E1617^2*(SIN(RADIANS(G1617))*SIN(RADIANS(E1618))+COS(RADIANS(G1617))*COS(RADIANS(E1618))*COS(RADIANS(P1608))))</f>
        <v>0</v>
      </c>
      <c r="Q1617">
        <f>IF(DEGREES(ACOS(SIN(RADIANS(G1617))*SIN(RADIANS(E1618))+COS(RADIANS(G1617))*COS(RADIANS(E1618))*COS(RADIANS(Q1608))))&gt;90,0,$F$4*$F$5/E1617^2*(SIN(RADIANS(G1617))*SIN(RADIANS(E1618))+COS(RADIANS(G1617))*COS(RADIANS(E1618))*COS(RADIANS(Q1608))))</f>
        <v>0</v>
      </c>
      <c r="R1617" t="e">
        <f>IF(DEGREES(ACOS(SIN(RADIANS(G1617))*SIN(RADIANS(E1618))+COS(RADIANS(G1617))*COS(RADIANS(E1618))*COS(RADIANS(R1608))))&gt;90,0,$F$4*$F$5/E1617^2*(SIN(RADIANS(G1617))*SIN(RADIANS(E1618))+COS(RADIANS(G1617))*COS(RADIANS(E1618))*COS(RADIANS(R1608))))</f>
        <v>#DIV/0!</v>
      </c>
      <c r="S1617" t="e">
        <f>IF(DEGREES(ACOS(SIN(RADIANS(G1617))*SIN(RADIANS(E1618))+COS(RADIANS(G1617))*COS(RADIANS(E1618))*COS(RADIANS(S1608))))&gt;90,0,$F$4*$F$5/E1617^2*(SIN(RADIANS(G1617))*SIN(RADIANS(E1618))+COS(RADIANS(G1617))*COS(RADIANS(E1618))*COS(RADIANS(S1608))))</f>
        <v>#DIV/0!</v>
      </c>
      <c r="T1617" t="e">
        <f>IF(DEGREES(ACOS(SIN(RADIANS(G1617))*SIN(RADIANS(E1618))+COS(RADIANS(G1617))*COS(RADIANS(E1618))*COS(RADIANS(T1608))))&gt;90,0,$F$4*$F$5/E1617^2*(SIN(RADIANS(G1617))*SIN(RADIANS(E1618))+COS(RADIANS(G1617))*COS(RADIANS(E1618))*COS(RADIANS(T1608))))</f>
        <v>#DIV/0!</v>
      </c>
      <c r="U1617" t="e">
        <f>IF(DEGREES(ACOS(SIN(RADIANS(G1617))*SIN(RADIANS(E1618))+COS(RADIANS(G1617))*COS(RADIANS(E1618))*COS(RADIANS(U1608))))&gt;90,0,$F$4*$F$5/E1617^2*(SIN(RADIANS(G1617))*SIN(RADIANS(E1618))+COS(RADIANS(G1617))*COS(RADIANS(E1618))*COS(RADIANS(U1608))))</f>
        <v>#DIV/0!</v>
      </c>
      <c r="V1617" t="e">
        <f>IF(DEGREES(ACOS(SIN(RADIANS(G1617))*SIN(RADIANS(E1618))+COS(RADIANS(G1617))*COS(RADIANS(E1618))*COS(RADIANS(V1608))))&gt;90,0,$F$4*$F$5/E1617^2*(SIN(RADIANS(G1617))*SIN(RADIANS(E1618))+COS(RADIANS(G1617))*COS(RADIANS(E1618))*COS(RADIANS(V1608))))</f>
        <v>#DIV/0!</v>
      </c>
      <c r="W1617" t="e">
        <f>IF(DEGREES(ACOS(SIN(RADIANS(G1617))*SIN(RADIANS(E1618))+COS(RADIANS(G1617))*COS(RADIANS(E1618))*COS(RADIANS(W1608))))&gt;90,0,$F$4*$F$5/E1617^2*(SIN(RADIANS(G1617))*SIN(RADIANS(E1618))+COS(RADIANS(G1617))*COS(RADIANS(E1618))*COS(RADIANS(W1608))))</f>
        <v>#DIV/0!</v>
      </c>
      <c r="X1617" t="e">
        <f>IF(DEGREES(ACOS(SIN(RADIANS(G1617))*SIN(RADIANS(E1618))+COS(RADIANS(G1617))*COS(RADIANS(E1618))*COS(RADIANS(X1608))))&gt;90,0,$F$4*$F$5/E1617^2*(SIN(RADIANS(G1617))*SIN(RADIANS(E1618))+COS(RADIANS(G1617))*COS(RADIANS(E1618))*COS(RADIANS(X1608))))</f>
        <v>#DIV/0!</v>
      </c>
      <c r="Y1617" t="e">
        <f>IF(DEGREES(ACOS(SIN(RADIANS(G1617))*SIN(RADIANS(E1618))+COS(RADIANS(G1617))*COS(RADIANS(E1618))*COS(RADIANS(Y1608))))&gt;90,0,$F$4*$F$5/E1617^2*(SIN(RADIANS(G1617))*SIN(RADIANS(E1618))+COS(RADIANS(G1617))*COS(RADIANS(E1618))*COS(RADIANS(Y1608))))</f>
        <v>#DIV/0!</v>
      </c>
      <c r="Z1617" t="e">
        <f>IF(DEGREES(ACOS(SIN(RADIANS(G1617))*SIN(RADIANS(E1618))+COS(RADIANS(G1617))*COS(RADIANS(E1618))*COS(RADIANS(Z1608))))&gt;90,0,$F$4*$F$5/E1617^2*(SIN(RADIANS(G1617))*SIN(RADIANS(E1618))+COS(RADIANS(G1617))*COS(RADIANS(E1618))*COS(RADIANS(Z1608))))</f>
        <v>#DIV/0!</v>
      </c>
      <c r="AA1617" t="e">
        <f>IF(DEGREES(ACOS(SIN(RADIANS(G1617))*SIN(RADIANS(E1618))+COS(RADIANS(G1617))*COS(RADIANS(E1618))*COS(RADIANS(AA1608))))&gt;90,0,$F$4*$F$5/E1617^2*(SIN(RADIANS(G1617))*SIN(RADIANS(E1618))+COS(RADIANS(G1617))*COS(RADIANS(E1618))*COS(RADIANS(AA1608))))</f>
        <v>#DIV/0!</v>
      </c>
      <c r="AB1617" t="e">
        <f>IF(DEGREES(ACOS(SIN(RADIANS(G1617))*SIN(RADIANS(E1618))+COS(RADIANS(G1617))*COS(RADIANS(E1618))*COS(RADIANS(AB1608))))&gt;90,0,$F$4*$F$5/E1617^2*(SIN(RADIANS(G1617))*SIN(RADIANS(E1618))+COS(RADIANS(G1617))*COS(RADIANS(E1618))*COS(RADIANS(AB1608))))</f>
        <v>#DIV/0!</v>
      </c>
      <c r="AC1617" t="e">
        <f>IF(DEGREES(ACOS(SIN(RADIANS(G1617))*SIN(RADIANS(E1618))+COS(RADIANS(G1617))*COS(RADIANS(E1618))*COS(RADIANS(AC1608))))&gt;90,0,$F$4*$F$5/E1617^2*(SIN(RADIANS(G1617))*SIN(RADIANS(E1618))+COS(RADIANS(G1617))*COS(RADIANS(E1618))*COS(RADIANS(AC1608))))</f>
        <v>#DIV/0!</v>
      </c>
      <c r="AD1617" t="e">
        <f>IF(DEGREES(ACOS(SIN(RADIANS(G1617))*SIN(RADIANS(E1618))+COS(RADIANS(G1617))*COS(RADIANS(E1618))*COS(RADIANS(AD1608))))&gt;90,0,$F$4*$F$5/E1617^2*(SIN(RADIANS(G1617))*SIN(RADIANS(E1618))+COS(RADIANS(G1617))*COS(RADIANS(E1618))*COS(RADIANS(AD1608))))</f>
        <v>#DIV/0!</v>
      </c>
      <c r="AE1617" t="e">
        <f>IF(DEGREES(ACOS(SIN(RADIANS(G1617))*SIN(RADIANS(E1618))+COS(RADIANS(G1617))*COS(RADIANS(E1618))*COS(RADIANS(AE1608))))&gt;90,0,$F$4*$F$5/E1617^2*(SIN(RADIANS(G1617))*SIN(RADIANS(E1618))+COS(RADIANS(G1617))*COS(RADIANS(E1618))*COS(RADIANS(AE1608))))</f>
        <v>#DIV/0!</v>
      </c>
      <c r="AF1617" t="e">
        <f>IF(DEGREES(ACOS(SIN(RADIANS(G1617))*SIN(RADIANS(E1618))+COS(RADIANS(G1617))*COS(RADIANS(E1618))*COS(RADIANS(AF1608))))&gt;90,0,$F$4*$F$5/E1617^2*(SIN(RADIANS(G1617))*SIN(RADIANS(E1618))+COS(RADIANS(G1617))*COS(RADIANS(E1618))*COS(RADIANS(AF1608))))</f>
        <v>#DIV/0!</v>
      </c>
      <c r="AG1617" t="e">
        <f>IF(DEGREES(ACOS(SIN(RADIANS(G1617))*SIN(RADIANS(E1618))+COS(RADIANS(G1617))*COS(RADIANS(E1618))*COS(RADIANS(AG1608))))&gt;90,0,$F$4*$F$5/E1617^2*(SIN(RADIANS(G1617))*SIN(RADIANS(E1618))+COS(RADIANS(G1617))*COS(RADIANS(E1618))*COS(RADIANS(AG1608))))</f>
        <v>#DIV/0!</v>
      </c>
      <c r="AH1617" t="e">
        <f>IF(DEGREES(ACOS(SIN(RADIANS(G1617))*SIN(RADIANS(E1618))+COS(RADIANS(G1617))*COS(RADIANS(E1618))*COS(RADIANS(AH1608))))&gt;90,0,$F$4*$F$5/E1617^2*(SIN(RADIANS(G1617))*SIN(RADIANS(E1618))+COS(RADIANS(G1617))*COS(RADIANS(E1618))*COS(RADIANS(AH1608))))</f>
        <v>#DIV/0!</v>
      </c>
      <c r="AI1617" t="e">
        <f>IF(DEGREES(ACOS(SIN(RADIANS(G1617))*SIN(RADIANS(E1618))+COS(RADIANS(G1617))*COS(RADIANS(E1618))*COS(RADIANS(AI1608))))&gt;90,0,$F$4*$F$5/E1617^2*(SIN(RADIANS(G1617))*SIN(RADIANS(E1618))+COS(RADIANS(G1617))*COS(RADIANS(E1618))*COS(RADIANS(AI1608))))</f>
        <v>#DIV/0!</v>
      </c>
      <c r="AJ1617" t="e">
        <f>IF(DEGREES(ACOS(SIN(RADIANS(G1617))*SIN(RADIANS(E1618))+COS(RADIANS(G1617))*COS(RADIANS(E1618))*COS(RADIANS(AJ1608))))&gt;90,0,$F$4*$F$5/E1617^2*(SIN(RADIANS(G1617))*SIN(RADIANS(E1618))+COS(RADIANS(G1617))*COS(RADIANS(E1618))*COS(RADIANS(AJ1608))))</f>
        <v>#DIV/0!</v>
      </c>
      <c r="AK1617">
        <f>IF(DEGREES(ACOS(SIN(RADIANS(G1617))*SIN(RADIANS(E1618))+COS(RADIANS(G1617))*COS(RADIANS(E1618))*COS(RADIANS(AK1608))))&gt;90,0,$F$4*$F$5/E1617^2*(SIN(RADIANS(G1617))*SIN(RADIANS(E1618))+COS(RADIANS(G1617))*COS(RADIANS(E1618))*COS(RADIANS(AK1608))))</f>
        <v>0</v>
      </c>
      <c r="AL1617">
        <f>IF(DEGREES(ACOS(SIN(RADIANS(G1617))*SIN(RADIANS(E1618))+COS(RADIANS(G1617))*COS(RADIANS(E1618))*COS(RADIANS(AL1608))))&gt;90,0,$F$4*$F$5/E1617^2*(SIN(RADIANS(G1617))*SIN(RADIANS(E1618))+COS(RADIANS(G1617))*COS(RADIANS(E1618))*COS(RADIANS(AL1608))))</f>
        <v>0</v>
      </c>
      <c r="AM1617">
        <f>IF(DEGREES(ACOS(SIN(RADIANS(G1617))*SIN(RADIANS(E1618))+COS(RADIANS(G1617))*COS(RADIANS(E1618))*COS(RADIANS(AM1608))))&gt;90,0,$F$4*$F$5/E1617^2*(SIN(RADIANS(G1617))*SIN(RADIANS(E1618))+COS(RADIANS(G1617))*COS(RADIANS(E1618))*COS(RADIANS(AM1608))))</f>
        <v>0</v>
      </c>
      <c r="AN1617">
        <f>IF(DEGREES(ACOS(SIN(RADIANS(G1617))*SIN(RADIANS(E1618))+COS(RADIANS(G1617))*COS(RADIANS(E1618))*COS(RADIANS(AN1608))))&gt;90,0,$F$4*$F$5/E1617^2*(SIN(RADIANS(G1617))*SIN(RADIANS(E1618))+COS(RADIANS(G1617))*COS(RADIANS(E1618))*COS(RADIANS(AN1608))))</f>
        <v>0</v>
      </c>
      <c r="AO1617">
        <f>IF(DEGREES(ACOS(SIN(RADIANS(G1617))*SIN(RADIANS(E1618))+COS(RADIANS(G1617))*COS(RADIANS(E1618))*COS(RADIANS(AO1608))))&gt;90,0,$F$4*$F$5/E1617^2*(SIN(RADIANS(G1617))*SIN(RADIANS(E1618))+COS(RADIANS(G1617))*COS(RADIANS(E1618))*COS(RADIANS(AO1608))))</f>
        <v>0</v>
      </c>
      <c r="AP1617">
        <f>IF(DEGREES(ACOS(SIN(RADIANS(G1617))*SIN(RADIANS(E1618))+COS(RADIANS(G1617))*COS(RADIANS(E1618))*COS(RADIANS(AP1608))))&gt;90,0,$F$4*$F$5/E1617^2*(SIN(RADIANS(G1617))*SIN(RADIANS(E1618))+COS(RADIANS(G1617))*COS(RADIANS(E1618))*COS(RADIANS(AP1608))))</f>
        <v>0</v>
      </c>
      <c r="AQ1617">
        <f>IF(DEGREES(ACOS(SIN(RADIANS(G1617))*SIN(RADIANS(E1618))+COS(RADIANS(G1617))*COS(RADIANS(E1618))*COS(RADIANS(AQ1608))))&gt;90,0,$F$4*$F$5/E1617^2*(SIN(RADIANS(G1617))*SIN(RADIANS(E1618))+COS(RADIANS(G1617))*COS(RADIANS(E1618))*COS(RADIANS(AQ1608))))</f>
        <v>0</v>
      </c>
      <c r="AR1617">
        <f>IF(DEGREES(ACOS(SIN(RADIANS(G1617))*SIN(RADIANS(E1618))+COS(RADIANS(G1617))*COS(RADIANS(E1618))*COS(RADIANS(AR1608))))&gt;90,0,$F$4*$F$5/E1617^2*(SIN(RADIANS(G1617))*SIN(RADIANS(E1618))+COS(RADIANS(G1617))*COS(RADIANS(E1618))*COS(RADIANS(AR1608))))</f>
        <v>0</v>
      </c>
    </row>
    <row r="1618" spans="2:44" x14ac:dyDescent="0.5">
      <c r="B1618" s="40" t="s">
        <v>735</v>
      </c>
      <c r="E1618">
        <f>IF($F$8&gt;90,180-$F$8,$F$8)*SIN(RADIANS(E1612))</f>
        <v>0</v>
      </c>
      <c r="G1618">
        <v>10</v>
      </c>
      <c r="I1618">
        <f>IF(DEGREES(ACOS(SIN(RADIANS(G1618))*SIN(RADIANS(E1618))+COS(RADIANS(G1618))*COS(RADIANS(E1618))*COS(RADIANS(I1608))))&gt;90,0,$F$4*$F$5/E1617^2*(SIN(RADIANS(G1618))*SIN(RADIANS(E1618))+COS(RADIANS(G1618))*COS(RADIANS(E1618))*COS(RADIANS(I1608))))</f>
        <v>0</v>
      </c>
      <c r="J1618">
        <f>IF(DEGREES(ACOS(SIN(RADIANS(G1618))*SIN(RADIANS(E1618))+COS(RADIANS(G1618))*COS(RADIANS(E1618))*COS(RADIANS(J1608))))&gt;90,0,$F$4*$F$5/E1617^2*(SIN(RADIANS(G1618))*SIN(RADIANS(E1618))+COS(RADIANS(G1618))*COS(RADIANS(E1618))*COS(RADIANS(J1608))))</f>
        <v>0</v>
      </c>
      <c r="K1618">
        <f>IF(DEGREES(ACOS(SIN(RADIANS(G1618))*SIN(RADIANS(E1618))+COS(RADIANS(G1618))*COS(RADIANS(E1618))*COS(RADIANS(K1608))))&gt;90,0,$F$4*$F$5/E1617^2*(SIN(RADIANS(G1618))*SIN(RADIANS(E1618))+COS(RADIANS(G1618))*COS(RADIANS(E1618))*COS(RADIANS(K1608))))</f>
        <v>0</v>
      </c>
      <c r="L1618">
        <f>IF(DEGREES(ACOS(SIN(RADIANS(G1618))*SIN(RADIANS(E1618))+COS(RADIANS(G1618))*COS(RADIANS(E1618))*COS(RADIANS(L1608))))&gt;90,0,$F$4*$F$5/E1617^2*(SIN(RADIANS(G1618))*SIN(RADIANS(E1618))+COS(RADIANS(G1618))*COS(RADIANS(E1618))*COS(RADIANS(L1608))))</f>
        <v>0</v>
      </c>
      <c r="M1618">
        <f>IF(DEGREES(ACOS(SIN(RADIANS(G1618))*SIN(RADIANS(E1618))+COS(RADIANS(G1618))*COS(RADIANS(E1618))*COS(RADIANS(M1608))))&gt;90,0,$F$4*$F$5/E1617^2*(SIN(RADIANS(G1618))*SIN(RADIANS(E1618))+COS(RADIANS(G1618))*COS(RADIANS(E1618))*COS(RADIANS(M1608))))</f>
        <v>0</v>
      </c>
      <c r="N1618">
        <f>IF(DEGREES(ACOS(SIN(RADIANS(G1618))*SIN(RADIANS(E1618))+COS(RADIANS(G1618))*COS(RADIANS(E1618))*COS(RADIANS(N1608))))&gt;90,0,$F$4*$F$5/E1617^2*(SIN(RADIANS(G1618))*SIN(RADIANS(E1618))+COS(RADIANS(G1618))*COS(RADIANS(E1618))*COS(RADIANS(N1608))))</f>
        <v>0</v>
      </c>
      <c r="O1618">
        <f>IF(DEGREES(ACOS(SIN(RADIANS(G1618))*SIN(RADIANS(E1618))+COS(RADIANS(G1618))*COS(RADIANS(E1618))*COS(RADIANS(O1608))))&gt;90,0,$F$4*$F$5/E1617^2*(SIN(RADIANS(G1618))*SIN(RADIANS(E1618))+COS(RADIANS(G1618))*COS(RADIANS(E1618))*COS(RADIANS(O1608))))</f>
        <v>0</v>
      </c>
      <c r="P1618">
        <f>IF(DEGREES(ACOS(SIN(RADIANS(G1618))*SIN(RADIANS(E1618))+COS(RADIANS(G1618))*COS(RADIANS(E1618))*COS(RADIANS(P1608))))&gt;90,0,$F$4*$F$5/E1617^2*(SIN(RADIANS(G1618))*SIN(RADIANS(E1618))+COS(RADIANS(G1618))*COS(RADIANS(E1618))*COS(RADIANS(P1608))))</f>
        <v>0</v>
      </c>
      <c r="Q1618">
        <f>IF(DEGREES(ACOS(SIN(RADIANS(G1618))*SIN(RADIANS(E1618))+COS(RADIANS(G1618))*COS(RADIANS(E1618))*COS(RADIANS(Q1608))))&gt;90,0,$F$4*$F$5/E1617^2*(SIN(RADIANS(G1618))*SIN(RADIANS(E1618))+COS(RADIANS(G1618))*COS(RADIANS(E1618))*COS(RADIANS(Q1608))))</f>
        <v>0</v>
      </c>
      <c r="R1618" t="e">
        <f>IF(DEGREES(ACOS(SIN(RADIANS(G1618))*SIN(RADIANS(E1618))+COS(RADIANS(G1618))*COS(RADIANS(E1618))*COS(RADIANS(R1608))))&gt;90,0,$F$4*$F$5/E1617^2*(SIN(RADIANS(G1618))*SIN(RADIANS(E1618))+COS(RADIANS(G1618))*COS(RADIANS(E1618))*COS(RADIANS(R1608))))</f>
        <v>#DIV/0!</v>
      </c>
      <c r="S1618" t="e">
        <f>IF(DEGREES(ACOS(SIN(RADIANS(G1618))*SIN(RADIANS(E1618))+COS(RADIANS(G1618))*COS(RADIANS(E1618))*COS(RADIANS(S1608))))&gt;90,0,$F$4*$F$5/E1617^2*(SIN(RADIANS(G1618))*SIN(RADIANS(E1618))+COS(RADIANS(G1618))*COS(RADIANS(E1618))*COS(RADIANS(S1608))))</f>
        <v>#DIV/0!</v>
      </c>
      <c r="T1618" t="e">
        <f>IF(DEGREES(ACOS(SIN(RADIANS(G1618))*SIN(RADIANS(E1618))+COS(RADIANS(G1618))*COS(RADIANS(E1618))*COS(RADIANS(T1608))))&gt;90,0,$F$4*$F$5/E1617^2*(SIN(RADIANS(G1618))*SIN(RADIANS(E1618))+COS(RADIANS(G1618))*COS(RADIANS(E1618))*COS(RADIANS(T1608))))</f>
        <v>#DIV/0!</v>
      </c>
      <c r="U1618" t="e">
        <f>IF(DEGREES(ACOS(SIN(RADIANS(G1618))*SIN(RADIANS(E1618))+COS(RADIANS(G1618))*COS(RADIANS(E1618))*COS(RADIANS(U1608))))&gt;90,0,$F$4*$F$5/E1617^2*(SIN(RADIANS(G1618))*SIN(RADIANS(E1618))+COS(RADIANS(G1618))*COS(RADIANS(E1618))*COS(RADIANS(U1608))))</f>
        <v>#DIV/0!</v>
      </c>
      <c r="V1618" t="e">
        <f>IF(DEGREES(ACOS(SIN(RADIANS(G1618))*SIN(RADIANS(E1618))+COS(RADIANS(G1618))*COS(RADIANS(E1618))*COS(RADIANS(V1608))))&gt;90,0,$F$4*$F$5/E1617^2*(SIN(RADIANS(G1618))*SIN(RADIANS(E1618))+COS(RADIANS(G1618))*COS(RADIANS(E1618))*COS(RADIANS(V1608))))</f>
        <v>#DIV/0!</v>
      </c>
      <c r="W1618" t="e">
        <f>IF(DEGREES(ACOS(SIN(RADIANS(G1618))*SIN(RADIANS(E1618))+COS(RADIANS(G1618))*COS(RADIANS(E1618))*COS(RADIANS(W1608))))&gt;90,0,$F$4*$F$5/E1617^2*(SIN(RADIANS(G1618))*SIN(RADIANS(E1618))+COS(RADIANS(G1618))*COS(RADIANS(E1618))*COS(RADIANS(W1608))))</f>
        <v>#DIV/0!</v>
      </c>
      <c r="X1618" t="e">
        <f>IF(DEGREES(ACOS(SIN(RADIANS(G1618))*SIN(RADIANS(E1618))+COS(RADIANS(G1618))*COS(RADIANS(E1618))*COS(RADIANS(X1608))))&gt;90,0,$F$4*$F$5/E1617^2*(SIN(RADIANS(G1618))*SIN(RADIANS(E1618))+COS(RADIANS(G1618))*COS(RADIANS(E1618))*COS(RADIANS(X1608))))</f>
        <v>#DIV/0!</v>
      </c>
      <c r="Y1618" t="e">
        <f>IF(DEGREES(ACOS(SIN(RADIANS(G1618))*SIN(RADIANS(E1618))+COS(RADIANS(G1618))*COS(RADIANS(E1618))*COS(RADIANS(Y1608))))&gt;90,0,$F$4*$F$5/E1617^2*(SIN(RADIANS(G1618))*SIN(RADIANS(E1618))+COS(RADIANS(G1618))*COS(RADIANS(E1618))*COS(RADIANS(Y1608))))</f>
        <v>#DIV/0!</v>
      </c>
      <c r="Z1618" t="e">
        <f>IF(DEGREES(ACOS(SIN(RADIANS(G1618))*SIN(RADIANS(E1618))+COS(RADIANS(G1618))*COS(RADIANS(E1618))*COS(RADIANS(Z1608))))&gt;90,0,$F$4*$F$5/E1617^2*(SIN(RADIANS(G1618))*SIN(RADIANS(E1618))+COS(RADIANS(G1618))*COS(RADIANS(E1618))*COS(RADIANS(Z1608))))</f>
        <v>#DIV/0!</v>
      </c>
      <c r="AA1618" t="e">
        <f>IF(DEGREES(ACOS(SIN(RADIANS(G1618))*SIN(RADIANS(E1618))+COS(RADIANS(G1618))*COS(RADIANS(E1618))*COS(RADIANS(AA1608))))&gt;90,0,$F$4*$F$5/E1617^2*(SIN(RADIANS(G1618))*SIN(RADIANS(E1618))+COS(RADIANS(G1618))*COS(RADIANS(E1618))*COS(RADIANS(AA1608))))</f>
        <v>#DIV/0!</v>
      </c>
      <c r="AB1618" t="e">
        <f>IF(DEGREES(ACOS(SIN(RADIANS(G1618))*SIN(RADIANS(E1618))+COS(RADIANS(G1618))*COS(RADIANS(E1618))*COS(RADIANS(AB1608))))&gt;90,0,$F$4*$F$5/E1617^2*(SIN(RADIANS(G1618))*SIN(RADIANS(E1618))+COS(RADIANS(G1618))*COS(RADIANS(E1618))*COS(RADIANS(AB1608))))</f>
        <v>#DIV/0!</v>
      </c>
      <c r="AC1618" t="e">
        <f>IF(DEGREES(ACOS(SIN(RADIANS(G1618))*SIN(RADIANS(E1618))+COS(RADIANS(G1618))*COS(RADIANS(E1618))*COS(RADIANS(AC1608))))&gt;90,0,$F$4*$F$5/E1617^2*(SIN(RADIANS(G1618))*SIN(RADIANS(E1618))+COS(RADIANS(G1618))*COS(RADIANS(E1618))*COS(RADIANS(AC1608))))</f>
        <v>#DIV/0!</v>
      </c>
      <c r="AD1618" t="e">
        <f>IF(DEGREES(ACOS(SIN(RADIANS(G1618))*SIN(RADIANS(E1618))+COS(RADIANS(G1618))*COS(RADIANS(E1618))*COS(RADIANS(AD1608))))&gt;90,0,$F$4*$F$5/E1617^2*(SIN(RADIANS(G1618))*SIN(RADIANS(E1618))+COS(RADIANS(G1618))*COS(RADIANS(E1618))*COS(RADIANS(AD1608))))</f>
        <v>#DIV/0!</v>
      </c>
      <c r="AE1618" t="e">
        <f>IF(DEGREES(ACOS(SIN(RADIANS(G1618))*SIN(RADIANS(E1618))+COS(RADIANS(G1618))*COS(RADIANS(E1618))*COS(RADIANS(AE1608))))&gt;90,0,$F$4*$F$5/E1617^2*(SIN(RADIANS(G1618))*SIN(RADIANS(E1618))+COS(RADIANS(G1618))*COS(RADIANS(E1618))*COS(RADIANS(AE1608))))</f>
        <v>#DIV/0!</v>
      </c>
      <c r="AF1618" t="e">
        <f>IF(DEGREES(ACOS(SIN(RADIANS(G1618))*SIN(RADIANS(E1618))+COS(RADIANS(G1618))*COS(RADIANS(E1618))*COS(RADIANS(AF1608))))&gt;90,0,$F$4*$F$5/E1617^2*(SIN(RADIANS(G1618))*SIN(RADIANS(E1618))+COS(RADIANS(G1618))*COS(RADIANS(E1618))*COS(RADIANS(AF1608))))</f>
        <v>#DIV/0!</v>
      </c>
      <c r="AG1618" t="e">
        <f>IF(DEGREES(ACOS(SIN(RADIANS(G1618))*SIN(RADIANS(E1618))+COS(RADIANS(G1618))*COS(RADIANS(E1618))*COS(RADIANS(AG1608))))&gt;90,0,$F$4*$F$5/E1617^2*(SIN(RADIANS(G1618))*SIN(RADIANS(E1618))+COS(RADIANS(G1618))*COS(RADIANS(E1618))*COS(RADIANS(AG1608))))</f>
        <v>#DIV/0!</v>
      </c>
      <c r="AH1618" t="e">
        <f>IF(DEGREES(ACOS(SIN(RADIANS(G1618))*SIN(RADIANS(E1618))+COS(RADIANS(G1618))*COS(RADIANS(E1618))*COS(RADIANS(AH1608))))&gt;90,0,$F$4*$F$5/E1617^2*(SIN(RADIANS(G1618))*SIN(RADIANS(E1618))+COS(RADIANS(G1618))*COS(RADIANS(E1618))*COS(RADIANS(AH1608))))</f>
        <v>#DIV/0!</v>
      </c>
      <c r="AI1618" t="e">
        <f>IF(DEGREES(ACOS(SIN(RADIANS(G1618))*SIN(RADIANS(E1618))+COS(RADIANS(G1618))*COS(RADIANS(E1618))*COS(RADIANS(AI1608))))&gt;90,0,$F$4*$F$5/E1617^2*(SIN(RADIANS(G1618))*SIN(RADIANS(E1618))+COS(RADIANS(G1618))*COS(RADIANS(E1618))*COS(RADIANS(AI1608))))</f>
        <v>#DIV/0!</v>
      </c>
      <c r="AJ1618" t="e">
        <f>IF(DEGREES(ACOS(SIN(RADIANS(G1618))*SIN(RADIANS(E1618))+COS(RADIANS(G1618))*COS(RADIANS(E1618))*COS(RADIANS(AJ1608))))&gt;90,0,$F$4*$F$5/E1617^2*(SIN(RADIANS(G1618))*SIN(RADIANS(E1618))+COS(RADIANS(G1618))*COS(RADIANS(E1618))*COS(RADIANS(AJ1608))))</f>
        <v>#DIV/0!</v>
      </c>
      <c r="AK1618">
        <f>IF(DEGREES(ACOS(SIN(RADIANS(G1618))*SIN(RADIANS(E1618))+COS(RADIANS(G1618))*COS(RADIANS(E1618))*COS(RADIANS(AK1608))))&gt;90,0,$F$4*$F$5/E1617^2*(SIN(RADIANS(G1618))*SIN(RADIANS(E1618))+COS(RADIANS(G1618))*COS(RADIANS(E1618))*COS(RADIANS(AK1608))))</f>
        <v>0</v>
      </c>
      <c r="AL1618">
        <f>IF(DEGREES(ACOS(SIN(RADIANS(G1618))*SIN(RADIANS(E1618))+COS(RADIANS(G1618))*COS(RADIANS(E1618))*COS(RADIANS(AL1608))))&gt;90,0,$F$4*$F$5/E1617^2*(SIN(RADIANS(G1618))*SIN(RADIANS(E1618))+COS(RADIANS(G1618))*COS(RADIANS(E1618))*COS(RADIANS(AL1608))))</f>
        <v>0</v>
      </c>
      <c r="AM1618">
        <f>IF(DEGREES(ACOS(SIN(RADIANS(G1618))*SIN(RADIANS(E1618))+COS(RADIANS(G1618))*COS(RADIANS(E1618))*COS(RADIANS(AM1608))))&gt;90,0,$F$4*$F$5/E1617^2*(SIN(RADIANS(G1618))*SIN(RADIANS(E1618))+COS(RADIANS(G1618))*COS(RADIANS(E1618))*COS(RADIANS(AM1608))))</f>
        <v>0</v>
      </c>
      <c r="AN1618">
        <f>IF(DEGREES(ACOS(SIN(RADIANS(G1618))*SIN(RADIANS(E1618))+COS(RADIANS(G1618))*COS(RADIANS(E1618))*COS(RADIANS(AN1608))))&gt;90,0,$F$4*$F$5/E1617^2*(SIN(RADIANS(G1618))*SIN(RADIANS(E1618))+COS(RADIANS(G1618))*COS(RADIANS(E1618))*COS(RADIANS(AN1608))))</f>
        <v>0</v>
      </c>
      <c r="AO1618">
        <f>IF(DEGREES(ACOS(SIN(RADIANS(G1618))*SIN(RADIANS(E1618))+COS(RADIANS(G1618))*COS(RADIANS(E1618))*COS(RADIANS(AO1608))))&gt;90,0,$F$4*$F$5/E1617^2*(SIN(RADIANS(G1618))*SIN(RADIANS(E1618))+COS(RADIANS(G1618))*COS(RADIANS(E1618))*COS(RADIANS(AO1608))))</f>
        <v>0</v>
      </c>
      <c r="AP1618">
        <f>IF(DEGREES(ACOS(SIN(RADIANS(G1618))*SIN(RADIANS(E1618))+COS(RADIANS(G1618))*COS(RADIANS(E1618))*COS(RADIANS(AP1608))))&gt;90,0,$F$4*$F$5/E1617^2*(SIN(RADIANS(G1618))*SIN(RADIANS(E1618))+COS(RADIANS(G1618))*COS(RADIANS(E1618))*COS(RADIANS(AP1608))))</f>
        <v>0</v>
      </c>
      <c r="AQ1618">
        <f>IF(DEGREES(ACOS(SIN(RADIANS(G1618))*SIN(RADIANS(E1618))+COS(RADIANS(G1618))*COS(RADIANS(E1618))*COS(RADIANS(AQ1608))))&gt;90,0,$F$4*$F$5/E1617^2*(SIN(RADIANS(G1618))*SIN(RADIANS(E1618))+COS(RADIANS(G1618))*COS(RADIANS(E1618))*COS(RADIANS(AQ1608))))</f>
        <v>0</v>
      </c>
      <c r="AR1618">
        <f>IF(DEGREES(ACOS(SIN(RADIANS(G1618))*SIN(RADIANS(E1618))+COS(RADIANS(G1618))*COS(RADIANS(E1618))*COS(RADIANS(AR1608))))&gt;90,0,$F$4*$F$5/E1617^2*(SIN(RADIANS(G1618))*SIN(RADIANS(E1618))+COS(RADIANS(G1618))*COS(RADIANS(E1618))*COS(RADIANS(AR1608))))</f>
        <v>0</v>
      </c>
    </row>
    <row r="1619" spans="2:44" x14ac:dyDescent="0.5">
      <c r="B1619" s="40" t="s">
        <v>786</v>
      </c>
      <c r="E1619">
        <f>IF($F$10=0,IF(E1610&lt;360,E1610,E1610-360),($F$10+1)*E1610)</f>
        <v>320</v>
      </c>
      <c r="G1619">
        <v>0</v>
      </c>
      <c r="I1619">
        <f>IF(DEGREES(ACOS(SIN(RADIANS(G1619))*SIN(RADIANS(E1618))+COS(RADIANS(G1619))*COS(RADIANS(E1618))*COS(RADIANS(I1608))))&gt;90,0,$F$4*$F$5/E1617^2*(SIN(RADIANS(G1619))*SIN(RADIANS(E1618))+COS(RADIANS(G1619))*COS(RADIANS(E1618))*COS(RADIANS(I1608))))</f>
        <v>0</v>
      </c>
      <c r="J1619">
        <f>IF(DEGREES(ACOS(SIN(RADIANS(G1619))*SIN(RADIANS(E1618))+COS(RADIANS(G1619))*COS(RADIANS(E1618))*COS(RADIANS(J1608))))&gt;90,0,$F$4*$F$5/E1617^2*(SIN(RADIANS(G1619))*SIN(RADIANS(E1618))+COS(RADIANS(G1619))*COS(RADIANS(E1618))*COS(RADIANS(J1608))))</f>
        <v>0</v>
      </c>
      <c r="K1619">
        <f>IF(DEGREES(ACOS(SIN(RADIANS(G1619))*SIN(RADIANS(E1618))+COS(RADIANS(G1619))*COS(RADIANS(E1618))*COS(RADIANS(K1608))))&gt;90,0,$F$4*$F$5/E1617^2*(SIN(RADIANS(G1619))*SIN(RADIANS(E1618))+COS(RADIANS(G1619))*COS(RADIANS(E1618))*COS(RADIANS(K1608))))</f>
        <v>0</v>
      </c>
      <c r="L1619">
        <f>IF(DEGREES(ACOS(SIN(RADIANS(G1619))*SIN(RADIANS(E1618))+COS(RADIANS(G1619))*COS(RADIANS(E1618))*COS(RADIANS(L1608))))&gt;90,0,$F$4*$F$5/E1617^2*(SIN(RADIANS(G1619))*SIN(RADIANS(E1618))+COS(RADIANS(G1619))*COS(RADIANS(E1618))*COS(RADIANS(L1608))))</f>
        <v>0</v>
      </c>
      <c r="M1619">
        <f>IF(DEGREES(ACOS(SIN(RADIANS(G1619))*SIN(RADIANS(E1618))+COS(RADIANS(G1619))*COS(RADIANS(E1618))*COS(RADIANS(M1608))))&gt;90,0,$F$4*$F$5/E1617^2*(SIN(RADIANS(G1619))*SIN(RADIANS(E1618))+COS(RADIANS(G1619))*COS(RADIANS(E1618))*COS(RADIANS(M1608))))</f>
        <v>0</v>
      </c>
      <c r="N1619">
        <f>IF(DEGREES(ACOS(SIN(RADIANS(G1619))*SIN(RADIANS(E1618))+COS(RADIANS(G1619))*COS(RADIANS(E1618))*COS(RADIANS(N1608))))&gt;90,0,$F$4*$F$5/E1617^2*(SIN(RADIANS(G1619))*SIN(RADIANS(E1618))+COS(RADIANS(G1619))*COS(RADIANS(E1618))*COS(RADIANS(N1608))))</f>
        <v>0</v>
      </c>
      <c r="O1619">
        <f>IF(DEGREES(ACOS(SIN(RADIANS(G1619))*SIN(RADIANS(E1618))+COS(RADIANS(G1619))*COS(RADIANS(E1618))*COS(RADIANS(O1608))))&gt;90,0,$F$4*$F$5/E1617^2*(SIN(RADIANS(G1619))*SIN(RADIANS(E1618))+COS(RADIANS(G1619))*COS(RADIANS(E1618))*COS(RADIANS(O1608))))</f>
        <v>0</v>
      </c>
      <c r="P1619">
        <f>IF(DEGREES(ACOS(SIN(RADIANS(G1619))*SIN(RADIANS(E1618))+COS(RADIANS(G1619))*COS(RADIANS(E1618))*COS(RADIANS(P1608))))&gt;90,0,$F$4*$F$5/E1617^2*(SIN(RADIANS(G1619))*SIN(RADIANS(E1618))+COS(RADIANS(G1619))*COS(RADIANS(E1618))*COS(RADIANS(P1608))))</f>
        <v>0</v>
      </c>
      <c r="Q1619">
        <f>IF(DEGREES(ACOS(SIN(RADIANS(G1619))*SIN(RADIANS(E1618))+COS(RADIANS(G1619))*COS(RADIANS(E1618))*COS(RADIANS(Q1608))))&gt;90,0,$F$4*$F$5/E1617^2*(SIN(RADIANS(G1619))*SIN(RADIANS(E1618))+COS(RADIANS(G1619))*COS(RADIANS(E1618))*COS(RADIANS(Q1608))))</f>
        <v>0</v>
      </c>
      <c r="R1619" t="e">
        <f>IF(DEGREES(ACOS(SIN(RADIANS(G1619))*SIN(RADIANS(E1618))+COS(RADIANS(G1619))*COS(RADIANS(E1618))*COS(RADIANS(R1608))))&gt;90,0,$F$4*$F$5/E1617^2*(SIN(RADIANS(G1619))*SIN(RADIANS(E1618))+COS(RADIANS(G1619))*COS(RADIANS(E1618))*COS(RADIANS(R1608))))</f>
        <v>#DIV/0!</v>
      </c>
      <c r="S1619" t="e">
        <f>IF(DEGREES(ACOS(SIN(RADIANS(G1619))*SIN(RADIANS(E1618))+COS(RADIANS(G1619))*COS(RADIANS(E1618))*COS(RADIANS(S1608))))&gt;90,0,$F$4*$F$5/E1617^2*(SIN(RADIANS(G1619))*SIN(RADIANS(E1618))+COS(RADIANS(G1619))*COS(RADIANS(E1618))*COS(RADIANS(S1608))))</f>
        <v>#DIV/0!</v>
      </c>
      <c r="T1619" t="e">
        <f>IF(DEGREES(ACOS(SIN(RADIANS(G1619))*SIN(RADIANS(E1618))+COS(RADIANS(G1619))*COS(RADIANS(E1618))*COS(RADIANS(T1608))))&gt;90,0,$F$4*$F$5/E1617^2*(SIN(RADIANS(G1619))*SIN(RADIANS(E1618))+COS(RADIANS(G1619))*COS(RADIANS(E1618))*COS(RADIANS(T1608))))</f>
        <v>#DIV/0!</v>
      </c>
      <c r="U1619" t="e">
        <f>IF(DEGREES(ACOS(SIN(RADIANS(G1619))*SIN(RADIANS(E1618))+COS(RADIANS(G1619))*COS(RADIANS(E1618))*COS(RADIANS(U1608))))&gt;90,0,$F$4*$F$5/E1617^2*(SIN(RADIANS(G1619))*SIN(RADIANS(E1618))+COS(RADIANS(G1619))*COS(RADIANS(E1618))*COS(RADIANS(U1608))))</f>
        <v>#DIV/0!</v>
      </c>
      <c r="V1619" t="e">
        <f>IF(DEGREES(ACOS(SIN(RADIANS(G1619))*SIN(RADIANS(E1618))+COS(RADIANS(G1619))*COS(RADIANS(E1618))*COS(RADIANS(V1608))))&gt;90,0,$F$4*$F$5/E1617^2*(SIN(RADIANS(G1619))*SIN(RADIANS(E1618))+COS(RADIANS(G1619))*COS(RADIANS(E1618))*COS(RADIANS(V1608))))</f>
        <v>#DIV/0!</v>
      </c>
      <c r="W1619" t="e">
        <f>IF(DEGREES(ACOS(SIN(RADIANS(G1619))*SIN(RADIANS(E1618))+COS(RADIANS(G1619))*COS(RADIANS(E1618))*COS(RADIANS(W1608))))&gt;90,0,$F$4*$F$5/E1617^2*(SIN(RADIANS(G1619))*SIN(RADIANS(E1618))+COS(RADIANS(G1619))*COS(RADIANS(E1618))*COS(RADIANS(W1608))))</f>
        <v>#DIV/0!</v>
      </c>
      <c r="X1619" t="e">
        <f>IF(DEGREES(ACOS(SIN(RADIANS(G1619))*SIN(RADIANS(E1618))+COS(RADIANS(G1619))*COS(RADIANS(E1618))*COS(RADIANS(X1608))))&gt;90,0,$F$4*$F$5/E1617^2*(SIN(RADIANS(G1619))*SIN(RADIANS(E1618))+COS(RADIANS(G1619))*COS(RADIANS(E1618))*COS(RADIANS(X1608))))</f>
        <v>#DIV/0!</v>
      </c>
      <c r="Y1619" t="e">
        <f>IF(DEGREES(ACOS(SIN(RADIANS(G1619))*SIN(RADIANS(E1618))+COS(RADIANS(G1619))*COS(RADIANS(E1618))*COS(RADIANS(Y1608))))&gt;90,0,$F$4*$F$5/E1617^2*(SIN(RADIANS(G1619))*SIN(RADIANS(E1618))+COS(RADIANS(G1619))*COS(RADIANS(E1618))*COS(RADIANS(Y1608))))</f>
        <v>#DIV/0!</v>
      </c>
      <c r="Z1619" t="e">
        <f>IF(DEGREES(ACOS(SIN(RADIANS(G1619))*SIN(RADIANS(E1618))+COS(RADIANS(G1619))*COS(RADIANS(E1618))*COS(RADIANS(Z1608))))&gt;90,0,$F$4*$F$5/E1617^2*(SIN(RADIANS(G1619))*SIN(RADIANS(E1618))+COS(RADIANS(G1619))*COS(RADIANS(E1618))*COS(RADIANS(Z1608))))</f>
        <v>#DIV/0!</v>
      </c>
      <c r="AA1619" t="e">
        <f>IF(DEGREES(ACOS(SIN(RADIANS(G1619))*SIN(RADIANS(E1618))+COS(RADIANS(G1619))*COS(RADIANS(E1618))*COS(RADIANS(AA1608))))&gt;90,0,$F$4*$F$5/E1617^2*(SIN(RADIANS(G1619))*SIN(RADIANS(E1618))+COS(RADIANS(G1619))*COS(RADIANS(E1618))*COS(RADIANS(AA1608))))</f>
        <v>#DIV/0!</v>
      </c>
      <c r="AB1619" t="e">
        <f>IF(DEGREES(ACOS(SIN(RADIANS(G1619))*SIN(RADIANS(E1618))+COS(RADIANS(G1619))*COS(RADIANS(E1618))*COS(RADIANS(AB1608))))&gt;90,0,$F$4*$F$5/E1617^2*(SIN(RADIANS(G1619))*SIN(RADIANS(E1618))+COS(RADIANS(G1619))*COS(RADIANS(E1618))*COS(RADIANS(AB1608))))</f>
        <v>#DIV/0!</v>
      </c>
      <c r="AC1619" t="e">
        <f>IF(DEGREES(ACOS(SIN(RADIANS(G1619))*SIN(RADIANS(E1618))+COS(RADIANS(G1619))*COS(RADIANS(E1618))*COS(RADIANS(AC1608))))&gt;90,0,$F$4*$F$5/E1617^2*(SIN(RADIANS(G1619))*SIN(RADIANS(E1618))+COS(RADIANS(G1619))*COS(RADIANS(E1618))*COS(RADIANS(AC1608))))</f>
        <v>#DIV/0!</v>
      </c>
      <c r="AD1619" t="e">
        <f>IF(DEGREES(ACOS(SIN(RADIANS(G1619))*SIN(RADIANS(E1618))+COS(RADIANS(G1619))*COS(RADIANS(E1618))*COS(RADIANS(AD1608))))&gt;90,0,$F$4*$F$5/E1617^2*(SIN(RADIANS(G1619))*SIN(RADIANS(E1618))+COS(RADIANS(G1619))*COS(RADIANS(E1618))*COS(RADIANS(AD1608))))</f>
        <v>#DIV/0!</v>
      </c>
      <c r="AE1619" t="e">
        <f>IF(DEGREES(ACOS(SIN(RADIANS(G1619))*SIN(RADIANS(E1618))+COS(RADIANS(G1619))*COS(RADIANS(E1618))*COS(RADIANS(AE1608))))&gt;90,0,$F$4*$F$5/E1617^2*(SIN(RADIANS(G1619))*SIN(RADIANS(E1618))+COS(RADIANS(G1619))*COS(RADIANS(E1618))*COS(RADIANS(AE1608))))</f>
        <v>#DIV/0!</v>
      </c>
      <c r="AF1619" t="e">
        <f>IF(DEGREES(ACOS(SIN(RADIANS(G1619))*SIN(RADIANS(E1618))+COS(RADIANS(G1619))*COS(RADIANS(E1618))*COS(RADIANS(AF1608))))&gt;90,0,$F$4*$F$5/E1617^2*(SIN(RADIANS(G1619))*SIN(RADIANS(E1618))+COS(RADIANS(G1619))*COS(RADIANS(E1618))*COS(RADIANS(AF1608))))</f>
        <v>#DIV/0!</v>
      </c>
      <c r="AG1619" t="e">
        <f>IF(DEGREES(ACOS(SIN(RADIANS(G1619))*SIN(RADIANS(E1618))+COS(RADIANS(G1619))*COS(RADIANS(E1618))*COS(RADIANS(AG1608))))&gt;90,0,$F$4*$F$5/E1617^2*(SIN(RADIANS(G1619))*SIN(RADIANS(E1618))+COS(RADIANS(G1619))*COS(RADIANS(E1618))*COS(RADIANS(AG1608))))</f>
        <v>#DIV/0!</v>
      </c>
      <c r="AH1619" t="e">
        <f>IF(DEGREES(ACOS(SIN(RADIANS(G1619))*SIN(RADIANS(E1618))+COS(RADIANS(G1619))*COS(RADIANS(E1618))*COS(RADIANS(AH1608))))&gt;90,0,$F$4*$F$5/E1617^2*(SIN(RADIANS(G1619))*SIN(RADIANS(E1618))+COS(RADIANS(G1619))*COS(RADIANS(E1618))*COS(RADIANS(AH1608))))</f>
        <v>#DIV/0!</v>
      </c>
      <c r="AI1619" t="e">
        <f>IF(DEGREES(ACOS(SIN(RADIANS(G1619))*SIN(RADIANS(E1618))+COS(RADIANS(G1619))*COS(RADIANS(E1618))*COS(RADIANS(AI1608))))&gt;90,0,$F$4*$F$5/E1617^2*(SIN(RADIANS(G1619))*SIN(RADIANS(E1618))+COS(RADIANS(G1619))*COS(RADIANS(E1618))*COS(RADIANS(AI1608))))</f>
        <v>#DIV/0!</v>
      </c>
      <c r="AJ1619" t="e">
        <f>IF(DEGREES(ACOS(SIN(RADIANS(G1619))*SIN(RADIANS(E1618))+COS(RADIANS(G1619))*COS(RADIANS(E1618))*COS(RADIANS(AJ1608))))&gt;90,0,$F$4*$F$5/E1617^2*(SIN(RADIANS(G1619))*SIN(RADIANS(E1618))+COS(RADIANS(G1619))*COS(RADIANS(E1618))*COS(RADIANS(AJ1608))))</f>
        <v>#DIV/0!</v>
      </c>
      <c r="AK1619">
        <f>IF(DEGREES(ACOS(SIN(RADIANS(G1619))*SIN(RADIANS(E1618))+COS(RADIANS(G1619))*COS(RADIANS(E1618))*COS(RADIANS(AK1608))))&gt;90,0,$F$4*$F$5/E1617^2*(SIN(RADIANS(G1619))*SIN(RADIANS(E1618))+COS(RADIANS(G1619))*COS(RADIANS(E1618))*COS(RADIANS(AK1608))))</f>
        <v>0</v>
      </c>
      <c r="AL1619">
        <f>IF(DEGREES(ACOS(SIN(RADIANS(G1619))*SIN(RADIANS(E1618))+COS(RADIANS(G1619))*COS(RADIANS(E1618))*COS(RADIANS(AL1608))))&gt;90,0,$F$4*$F$5/E1617^2*(SIN(RADIANS(G1619))*SIN(RADIANS(E1618))+COS(RADIANS(G1619))*COS(RADIANS(E1618))*COS(RADIANS(AL1608))))</f>
        <v>0</v>
      </c>
      <c r="AM1619">
        <f>IF(DEGREES(ACOS(SIN(RADIANS(G1619))*SIN(RADIANS(E1618))+COS(RADIANS(G1619))*COS(RADIANS(E1618))*COS(RADIANS(AM1608))))&gt;90,0,$F$4*$F$5/E1617^2*(SIN(RADIANS(G1619))*SIN(RADIANS(E1618))+COS(RADIANS(G1619))*COS(RADIANS(E1618))*COS(RADIANS(AM1608))))</f>
        <v>0</v>
      </c>
      <c r="AN1619">
        <f>IF(DEGREES(ACOS(SIN(RADIANS(G1619))*SIN(RADIANS(E1618))+COS(RADIANS(G1619))*COS(RADIANS(E1618))*COS(RADIANS(AN1608))))&gt;90,0,$F$4*$F$5/E1617^2*(SIN(RADIANS(G1619))*SIN(RADIANS(E1618))+COS(RADIANS(G1619))*COS(RADIANS(E1618))*COS(RADIANS(AN1608))))</f>
        <v>0</v>
      </c>
      <c r="AO1619">
        <f>IF(DEGREES(ACOS(SIN(RADIANS(G1619))*SIN(RADIANS(E1618))+COS(RADIANS(G1619))*COS(RADIANS(E1618))*COS(RADIANS(AO1608))))&gt;90,0,$F$4*$F$5/E1617^2*(SIN(RADIANS(G1619))*SIN(RADIANS(E1618))+COS(RADIANS(G1619))*COS(RADIANS(E1618))*COS(RADIANS(AO1608))))</f>
        <v>0</v>
      </c>
      <c r="AP1619">
        <f>IF(DEGREES(ACOS(SIN(RADIANS(G1619))*SIN(RADIANS(E1618))+COS(RADIANS(G1619))*COS(RADIANS(E1618))*COS(RADIANS(AP1608))))&gt;90,0,$F$4*$F$5/E1617^2*(SIN(RADIANS(G1619))*SIN(RADIANS(E1618))+COS(RADIANS(G1619))*COS(RADIANS(E1618))*COS(RADIANS(AP1608))))</f>
        <v>0</v>
      </c>
      <c r="AQ1619">
        <f>IF(DEGREES(ACOS(SIN(RADIANS(G1619))*SIN(RADIANS(E1618))+COS(RADIANS(G1619))*COS(RADIANS(E1618))*COS(RADIANS(AQ1608))))&gt;90,0,$F$4*$F$5/E1617^2*(SIN(RADIANS(G1619))*SIN(RADIANS(E1618))+COS(RADIANS(G1619))*COS(RADIANS(E1618))*COS(RADIANS(AQ1608))))</f>
        <v>0</v>
      </c>
      <c r="AR1619">
        <f>IF(DEGREES(ACOS(SIN(RADIANS(G1619))*SIN(RADIANS(E1618))+COS(RADIANS(G1619))*COS(RADIANS(E1618))*COS(RADIANS(AR1608))))&gt;90,0,$F$4*$F$5/E1617^2*(SIN(RADIANS(G1619))*SIN(RADIANS(E1618))+COS(RADIANS(G1619))*COS(RADIANS(E1618))*COS(RADIANS(AR1608))))</f>
        <v>0</v>
      </c>
    </row>
    <row r="1620" spans="2:44" x14ac:dyDescent="0.5">
      <c r="B1620" s="40" t="s">
        <v>787</v>
      </c>
      <c r="E1620">
        <f>E1619-E1611-360*ROUNDDOWN((E1619-E1611)/360,0)</f>
        <v>0</v>
      </c>
      <c r="G1620">
        <v>-10</v>
      </c>
      <c r="I1620">
        <f>IF(DEGREES(ACOS(SIN(RADIANS(G1620))*SIN(RADIANS(E1618))+COS(RADIANS(G1620))*COS(RADIANS(E1618))*COS(RADIANS(I1608))))&gt;90,0,$F$4*$F$5/E1617^2*(SIN(RADIANS(G1620))*SIN(RADIANS(E1618))+COS(RADIANS(G1620))*COS(RADIANS(E1618))*COS(RADIANS(I1608))))</f>
        <v>0</v>
      </c>
      <c r="J1620">
        <f>IF(DEGREES(ACOS(SIN(RADIANS(G1620))*SIN(RADIANS(E1618))+COS(RADIANS(G1620))*COS(RADIANS(E1618))*COS(RADIANS(J1608))))&gt;90,0,$F$4*$F$5/E1617^2*(SIN(RADIANS(G1620))*SIN(RADIANS(E1618))+COS(RADIANS(G1620))*COS(RADIANS(E1618))*COS(RADIANS(J1608))))</f>
        <v>0</v>
      </c>
      <c r="K1620">
        <f>IF(DEGREES(ACOS(SIN(RADIANS(G1620))*SIN(RADIANS(E1618))+COS(RADIANS(G1620))*COS(RADIANS(E1618))*COS(RADIANS(K1608))))&gt;90,0,$F$4*$F$5/E1617^2*(SIN(RADIANS(G1620))*SIN(RADIANS(E1618))+COS(RADIANS(G1620))*COS(RADIANS(E1618))*COS(RADIANS(K1608))))</f>
        <v>0</v>
      </c>
      <c r="L1620">
        <f>IF(DEGREES(ACOS(SIN(RADIANS(G1620))*SIN(RADIANS(E1618))+COS(RADIANS(G1620))*COS(RADIANS(E1618))*COS(RADIANS(L1608))))&gt;90,0,$F$4*$F$5/E1617^2*(SIN(RADIANS(G1620))*SIN(RADIANS(E1618))+COS(RADIANS(G1620))*COS(RADIANS(E1618))*COS(RADIANS(L1608))))</f>
        <v>0</v>
      </c>
      <c r="M1620">
        <f>IF(DEGREES(ACOS(SIN(RADIANS(G1620))*SIN(RADIANS(E1618))+COS(RADIANS(G1620))*COS(RADIANS(E1618))*COS(RADIANS(M1608))))&gt;90,0,$F$4*$F$5/E1617^2*(SIN(RADIANS(G1620))*SIN(RADIANS(E1618))+COS(RADIANS(G1620))*COS(RADIANS(E1618))*COS(RADIANS(M1608))))</f>
        <v>0</v>
      </c>
      <c r="N1620">
        <f>IF(DEGREES(ACOS(SIN(RADIANS(G1620))*SIN(RADIANS(E1618))+COS(RADIANS(G1620))*COS(RADIANS(E1618))*COS(RADIANS(N1608))))&gt;90,0,$F$4*$F$5/E1617^2*(SIN(RADIANS(G1620))*SIN(RADIANS(E1618))+COS(RADIANS(G1620))*COS(RADIANS(E1618))*COS(RADIANS(N1608))))</f>
        <v>0</v>
      </c>
      <c r="O1620">
        <f>IF(DEGREES(ACOS(SIN(RADIANS(G1620))*SIN(RADIANS(E1618))+COS(RADIANS(G1620))*COS(RADIANS(E1618))*COS(RADIANS(O1608))))&gt;90,0,$F$4*$F$5/E1617^2*(SIN(RADIANS(G1620))*SIN(RADIANS(E1618))+COS(RADIANS(G1620))*COS(RADIANS(E1618))*COS(RADIANS(O1608))))</f>
        <v>0</v>
      </c>
      <c r="P1620">
        <f>IF(DEGREES(ACOS(SIN(RADIANS(G1620))*SIN(RADIANS(E1618))+COS(RADIANS(G1620))*COS(RADIANS(E1618))*COS(RADIANS(P1608))))&gt;90,0,$F$4*$F$5/E1617^2*(SIN(RADIANS(G1620))*SIN(RADIANS(E1618))+COS(RADIANS(G1620))*COS(RADIANS(E1618))*COS(RADIANS(P1608))))</f>
        <v>0</v>
      </c>
      <c r="Q1620">
        <f>IF(DEGREES(ACOS(SIN(RADIANS(G1620))*SIN(RADIANS(E1618))+COS(RADIANS(G1620))*COS(RADIANS(E1618))*COS(RADIANS(Q1608))))&gt;90,0,$F$4*$F$5/E1617^2*(SIN(RADIANS(G1620))*SIN(RADIANS(E1618))+COS(RADIANS(G1620))*COS(RADIANS(E1618))*COS(RADIANS(Q1608))))</f>
        <v>0</v>
      </c>
      <c r="R1620" t="e">
        <f>IF(DEGREES(ACOS(SIN(RADIANS(G1620))*SIN(RADIANS(E1618))+COS(RADIANS(G1620))*COS(RADIANS(E1618))*COS(RADIANS(R1608))))&gt;90,0,$F$4*$F$5/E1617^2*(SIN(RADIANS(G1620))*SIN(RADIANS(E1618))+COS(RADIANS(G1620))*COS(RADIANS(E1618))*COS(RADIANS(R1608))))</f>
        <v>#DIV/0!</v>
      </c>
      <c r="S1620" t="e">
        <f>IF(DEGREES(ACOS(SIN(RADIANS(G1620))*SIN(RADIANS(E1618))+COS(RADIANS(G1620))*COS(RADIANS(E1618))*COS(RADIANS(S1608))))&gt;90,0,$F$4*$F$5/E1617^2*(SIN(RADIANS(G1620))*SIN(RADIANS(E1618))+COS(RADIANS(G1620))*COS(RADIANS(E1618))*COS(RADIANS(S1608))))</f>
        <v>#DIV/0!</v>
      </c>
      <c r="T1620" t="e">
        <f>IF(DEGREES(ACOS(SIN(RADIANS(G1620))*SIN(RADIANS(E1618))+COS(RADIANS(G1620))*COS(RADIANS(E1618))*COS(RADIANS(T1608))))&gt;90,0,$F$4*$F$5/E1617^2*(SIN(RADIANS(G1620))*SIN(RADIANS(E1618))+COS(RADIANS(G1620))*COS(RADIANS(E1618))*COS(RADIANS(T1608))))</f>
        <v>#DIV/0!</v>
      </c>
      <c r="U1620" t="e">
        <f>IF(DEGREES(ACOS(SIN(RADIANS(G1620))*SIN(RADIANS(E1618))+COS(RADIANS(G1620))*COS(RADIANS(E1618))*COS(RADIANS(U1608))))&gt;90,0,$F$4*$F$5/E1617^2*(SIN(RADIANS(G1620))*SIN(RADIANS(E1618))+COS(RADIANS(G1620))*COS(RADIANS(E1618))*COS(RADIANS(U1608))))</f>
        <v>#DIV/0!</v>
      </c>
      <c r="V1620" t="e">
        <f>IF(DEGREES(ACOS(SIN(RADIANS(G1620))*SIN(RADIANS(E1618))+COS(RADIANS(G1620))*COS(RADIANS(E1618))*COS(RADIANS(V1608))))&gt;90,0,$F$4*$F$5/E1617^2*(SIN(RADIANS(G1620))*SIN(RADIANS(E1618))+COS(RADIANS(G1620))*COS(RADIANS(E1618))*COS(RADIANS(V1608))))</f>
        <v>#DIV/0!</v>
      </c>
      <c r="W1620" t="e">
        <f>IF(DEGREES(ACOS(SIN(RADIANS(G1620))*SIN(RADIANS(E1618))+COS(RADIANS(G1620))*COS(RADIANS(E1618))*COS(RADIANS(W1608))))&gt;90,0,$F$4*$F$5/E1617^2*(SIN(RADIANS(G1620))*SIN(RADIANS(E1618))+COS(RADIANS(G1620))*COS(RADIANS(E1618))*COS(RADIANS(W1608))))</f>
        <v>#DIV/0!</v>
      </c>
      <c r="X1620" t="e">
        <f>IF(DEGREES(ACOS(SIN(RADIANS(G1620))*SIN(RADIANS(E1618))+COS(RADIANS(G1620))*COS(RADIANS(E1618))*COS(RADIANS(X1608))))&gt;90,0,$F$4*$F$5/E1617^2*(SIN(RADIANS(G1620))*SIN(RADIANS(E1618))+COS(RADIANS(G1620))*COS(RADIANS(E1618))*COS(RADIANS(X1608))))</f>
        <v>#DIV/0!</v>
      </c>
      <c r="Y1620" t="e">
        <f>IF(DEGREES(ACOS(SIN(RADIANS(G1620))*SIN(RADIANS(E1618))+COS(RADIANS(G1620))*COS(RADIANS(E1618))*COS(RADIANS(Y1608))))&gt;90,0,$F$4*$F$5/E1617^2*(SIN(RADIANS(G1620))*SIN(RADIANS(E1618))+COS(RADIANS(G1620))*COS(RADIANS(E1618))*COS(RADIANS(Y1608))))</f>
        <v>#DIV/0!</v>
      </c>
      <c r="Z1620" t="e">
        <f>IF(DEGREES(ACOS(SIN(RADIANS(G1620))*SIN(RADIANS(E1618))+COS(RADIANS(G1620))*COS(RADIANS(E1618))*COS(RADIANS(Z1608))))&gt;90,0,$F$4*$F$5/E1617^2*(SIN(RADIANS(G1620))*SIN(RADIANS(E1618))+COS(RADIANS(G1620))*COS(RADIANS(E1618))*COS(RADIANS(Z1608))))</f>
        <v>#DIV/0!</v>
      </c>
      <c r="AA1620" t="e">
        <f>IF(DEGREES(ACOS(SIN(RADIANS(G1620))*SIN(RADIANS(E1618))+COS(RADIANS(G1620))*COS(RADIANS(E1618))*COS(RADIANS(AA1608))))&gt;90,0,$F$4*$F$5/E1617^2*(SIN(RADIANS(G1620))*SIN(RADIANS(E1618))+COS(RADIANS(G1620))*COS(RADIANS(E1618))*COS(RADIANS(AA1608))))</f>
        <v>#DIV/0!</v>
      </c>
      <c r="AB1620" t="e">
        <f>IF(DEGREES(ACOS(SIN(RADIANS(G1620))*SIN(RADIANS(E1618))+COS(RADIANS(G1620))*COS(RADIANS(E1618))*COS(RADIANS(AB1608))))&gt;90,0,$F$4*$F$5/E1617^2*(SIN(RADIANS(G1620))*SIN(RADIANS(E1618))+COS(RADIANS(G1620))*COS(RADIANS(E1618))*COS(RADIANS(AB1608))))</f>
        <v>#DIV/0!</v>
      </c>
      <c r="AC1620" t="e">
        <f>IF(DEGREES(ACOS(SIN(RADIANS(G1620))*SIN(RADIANS(E1618))+COS(RADIANS(G1620))*COS(RADIANS(E1618))*COS(RADIANS(AC1608))))&gt;90,0,$F$4*$F$5/E1617^2*(SIN(RADIANS(G1620))*SIN(RADIANS(E1618))+COS(RADIANS(G1620))*COS(RADIANS(E1618))*COS(RADIANS(AC1608))))</f>
        <v>#DIV/0!</v>
      </c>
      <c r="AD1620" t="e">
        <f>IF(DEGREES(ACOS(SIN(RADIANS(G1620))*SIN(RADIANS(E1618))+COS(RADIANS(G1620))*COS(RADIANS(E1618))*COS(RADIANS(AD1608))))&gt;90,0,$F$4*$F$5/E1617^2*(SIN(RADIANS(G1620))*SIN(RADIANS(E1618))+COS(RADIANS(G1620))*COS(RADIANS(E1618))*COS(RADIANS(AD1608))))</f>
        <v>#DIV/0!</v>
      </c>
      <c r="AE1620" t="e">
        <f>IF(DEGREES(ACOS(SIN(RADIANS(G1620))*SIN(RADIANS(E1618))+COS(RADIANS(G1620))*COS(RADIANS(E1618))*COS(RADIANS(AE1608))))&gt;90,0,$F$4*$F$5/E1617^2*(SIN(RADIANS(G1620))*SIN(RADIANS(E1618))+COS(RADIANS(G1620))*COS(RADIANS(E1618))*COS(RADIANS(AE1608))))</f>
        <v>#DIV/0!</v>
      </c>
      <c r="AF1620" t="e">
        <f>IF(DEGREES(ACOS(SIN(RADIANS(G1620))*SIN(RADIANS(E1618))+COS(RADIANS(G1620))*COS(RADIANS(E1618))*COS(RADIANS(AF1608))))&gt;90,0,$F$4*$F$5/E1617^2*(SIN(RADIANS(G1620))*SIN(RADIANS(E1618))+COS(RADIANS(G1620))*COS(RADIANS(E1618))*COS(RADIANS(AF1608))))</f>
        <v>#DIV/0!</v>
      </c>
      <c r="AG1620" t="e">
        <f>IF(DEGREES(ACOS(SIN(RADIANS(G1620))*SIN(RADIANS(E1618))+COS(RADIANS(G1620))*COS(RADIANS(E1618))*COS(RADIANS(AG1608))))&gt;90,0,$F$4*$F$5/E1617^2*(SIN(RADIANS(G1620))*SIN(RADIANS(E1618))+COS(RADIANS(G1620))*COS(RADIANS(E1618))*COS(RADIANS(AG1608))))</f>
        <v>#DIV/0!</v>
      </c>
      <c r="AH1620" t="e">
        <f>IF(DEGREES(ACOS(SIN(RADIANS(G1620))*SIN(RADIANS(E1618))+COS(RADIANS(G1620))*COS(RADIANS(E1618))*COS(RADIANS(AH1608))))&gt;90,0,$F$4*$F$5/E1617^2*(SIN(RADIANS(G1620))*SIN(RADIANS(E1618))+COS(RADIANS(G1620))*COS(RADIANS(E1618))*COS(RADIANS(AH1608))))</f>
        <v>#DIV/0!</v>
      </c>
      <c r="AI1620" t="e">
        <f>IF(DEGREES(ACOS(SIN(RADIANS(G1620))*SIN(RADIANS(E1618))+COS(RADIANS(G1620))*COS(RADIANS(E1618))*COS(RADIANS(AI1608))))&gt;90,0,$F$4*$F$5/E1617^2*(SIN(RADIANS(G1620))*SIN(RADIANS(E1618))+COS(RADIANS(G1620))*COS(RADIANS(E1618))*COS(RADIANS(AI1608))))</f>
        <v>#DIV/0!</v>
      </c>
      <c r="AJ1620" t="e">
        <f>IF(DEGREES(ACOS(SIN(RADIANS(G1620))*SIN(RADIANS(E1618))+COS(RADIANS(G1620))*COS(RADIANS(E1618))*COS(RADIANS(AJ1608))))&gt;90,0,$F$4*$F$5/E1617^2*(SIN(RADIANS(G1620))*SIN(RADIANS(E1618))+COS(RADIANS(G1620))*COS(RADIANS(E1618))*COS(RADIANS(AJ1608))))</f>
        <v>#DIV/0!</v>
      </c>
      <c r="AK1620">
        <f>IF(DEGREES(ACOS(SIN(RADIANS(G1620))*SIN(RADIANS(E1618))+COS(RADIANS(G1620))*COS(RADIANS(E1618))*COS(RADIANS(AK1608))))&gt;90,0,$F$4*$F$5/E1617^2*(SIN(RADIANS(G1620))*SIN(RADIANS(E1618))+COS(RADIANS(G1620))*COS(RADIANS(E1618))*COS(RADIANS(AK1608))))</f>
        <v>0</v>
      </c>
      <c r="AL1620">
        <f>IF(DEGREES(ACOS(SIN(RADIANS(G1620))*SIN(RADIANS(E1618))+COS(RADIANS(G1620))*COS(RADIANS(E1618))*COS(RADIANS(AL1608))))&gt;90,0,$F$4*$F$5/E1617^2*(SIN(RADIANS(G1620))*SIN(RADIANS(E1618))+COS(RADIANS(G1620))*COS(RADIANS(E1618))*COS(RADIANS(AL1608))))</f>
        <v>0</v>
      </c>
      <c r="AM1620">
        <f>IF(DEGREES(ACOS(SIN(RADIANS(G1620))*SIN(RADIANS(E1618))+COS(RADIANS(G1620))*COS(RADIANS(E1618))*COS(RADIANS(AM1608))))&gt;90,0,$F$4*$F$5/E1617^2*(SIN(RADIANS(G1620))*SIN(RADIANS(E1618))+COS(RADIANS(G1620))*COS(RADIANS(E1618))*COS(RADIANS(AM1608))))</f>
        <v>0</v>
      </c>
      <c r="AN1620">
        <f>IF(DEGREES(ACOS(SIN(RADIANS(G1620))*SIN(RADIANS(E1618))+COS(RADIANS(G1620))*COS(RADIANS(E1618))*COS(RADIANS(AN1608))))&gt;90,0,$F$4*$F$5/E1617^2*(SIN(RADIANS(G1620))*SIN(RADIANS(E1618))+COS(RADIANS(G1620))*COS(RADIANS(E1618))*COS(RADIANS(AN1608))))</f>
        <v>0</v>
      </c>
      <c r="AO1620">
        <f>IF(DEGREES(ACOS(SIN(RADIANS(G1620))*SIN(RADIANS(E1618))+COS(RADIANS(G1620))*COS(RADIANS(E1618))*COS(RADIANS(AO1608))))&gt;90,0,$F$4*$F$5/E1617^2*(SIN(RADIANS(G1620))*SIN(RADIANS(E1618))+COS(RADIANS(G1620))*COS(RADIANS(E1618))*COS(RADIANS(AO1608))))</f>
        <v>0</v>
      </c>
      <c r="AP1620">
        <f>IF(DEGREES(ACOS(SIN(RADIANS(G1620))*SIN(RADIANS(E1618))+COS(RADIANS(G1620))*COS(RADIANS(E1618))*COS(RADIANS(AP1608))))&gt;90,0,$F$4*$F$5/E1617^2*(SIN(RADIANS(G1620))*SIN(RADIANS(E1618))+COS(RADIANS(G1620))*COS(RADIANS(E1618))*COS(RADIANS(AP1608))))</f>
        <v>0</v>
      </c>
      <c r="AQ1620">
        <f>IF(DEGREES(ACOS(SIN(RADIANS(G1620))*SIN(RADIANS(E1618))+COS(RADIANS(G1620))*COS(RADIANS(E1618))*COS(RADIANS(AQ1608))))&gt;90,0,$F$4*$F$5/E1617^2*(SIN(RADIANS(G1620))*SIN(RADIANS(E1618))+COS(RADIANS(G1620))*COS(RADIANS(E1618))*COS(RADIANS(AQ1608))))</f>
        <v>0</v>
      </c>
      <c r="AR1620">
        <f>IF(DEGREES(ACOS(SIN(RADIANS(G1620))*SIN(RADIANS(E1618))+COS(RADIANS(G1620))*COS(RADIANS(E1618))*COS(RADIANS(AR1608))))&gt;90,0,$F$4*$F$5/E1617^2*(SIN(RADIANS(G1620))*SIN(RADIANS(E1618))+COS(RADIANS(G1620))*COS(RADIANS(E1618))*COS(RADIANS(AR1608))))</f>
        <v>0</v>
      </c>
    </row>
    <row r="1621" spans="2:44" x14ac:dyDescent="0.5">
      <c r="G1621">
        <v>-20</v>
      </c>
      <c r="I1621">
        <f>IF(DEGREES(ACOS(SIN(RADIANS(G1621))*SIN(RADIANS(E1618))+COS(RADIANS(G1621))*COS(RADIANS(E1618))*COS(RADIANS(I1608))))&gt;90,0,$F$4*$F$5/E1617^2*(SIN(RADIANS(G1621))*SIN(RADIANS(E1618))+COS(RADIANS(G1621))*COS(RADIANS(E1618))*COS(RADIANS(I1608))))</f>
        <v>0</v>
      </c>
      <c r="J1621">
        <f>IF(DEGREES(ACOS(SIN(RADIANS(G1621))*SIN(RADIANS(E1618))+COS(RADIANS(G1621))*COS(RADIANS(E1618))*COS(RADIANS(J1608))))&gt;90,0,$F$4*$F$5/E1617^2*(SIN(RADIANS(G1621))*SIN(RADIANS(E1618))+COS(RADIANS(G1621))*COS(RADIANS(E1618))*COS(RADIANS(J1608))))</f>
        <v>0</v>
      </c>
      <c r="K1621">
        <f>IF(DEGREES(ACOS(SIN(RADIANS(G1621))*SIN(RADIANS(E1618))+COS(RADIANS(G1621))*COS(RADIANS(E1618))*COS(RADIANS(K1608))))&gt;90,0,$F$4*$F$5/E1617^2*(SIN(RADIANS(G1621))*SIN(RADIANS(E1618))+COS(RADIANS(G1621))*COS(RADIANS(E1618))*COS(RADIANS(K1608))))</f>
        <v>0</v>
      </c>
      <c r="L1621">
        <f>IF(DEGREES(ACOS(SIN(RADIANS(G1621))*SIN(RADIANS(E1618))+COS(RADIANS(G1621))*COS(RADIANS(E1618))*COS(RADIANS(L1608))))&gt;90,0,$F$4*$F$5/E1617^2*(SIN(RADIANS(G1621))*SIN(RADIANS(E1618))+COS(RADIANS(G1621))*COS(RADIANS(E1618))*COS(RADIANS(L1608))))</f>
        <v>0</v>
      </c>
      <c r="M1621">
        <f>IF(DEGREES(ACOS(SIN(RADIANS(G1621))*SIN(RADIANS(E1618))+COS(RADIANS(G1621))*COS(RADIANS(E1618))*COS(RADIANS(M1608))))&gt;90,0,$F$4*$F$5/E1617^2*(SIN(RADIANS(G1621))*SIN(RADIANS(E1618))+COS(RADIANS(G1621))*COS(RADIANS(E1618))*COS(RADIANS(M1608))))</f>
        <v>0</v>
      </c>
      <c r="N1621">
        <f>IF(DEGREES(ACOS(SIN(RADIANS(G1621))*SIN(RADIANS(E1618))+COS(RADIANS(G1621))*COS(RADIANS(E1618))*COS(RADIANS(N1608))))&gt;90,0,$F$4*$F$5/E1617^2*(SIN(RADIANS(G1621))*SIN(RADIANS(E1618))+COS(RADIANS(G1621))*COS(RADIANS(E1618))*COS(RADIANS(N1608))))</f>
        <v>0</v>
      </c>
      <c r="O1621">
        <f>IF(DEGREES(ACOS(SIN(RADIANS(G1621))*SIN(RADIANS(E1618))+COS(RADIANS(G1621))*COS(RADIANS(E1618))*COS(RADIANS(O1608))))&gt;90,0,$F$4*$F$5/E1617^2*(SIN(RADIANS(G1621))*SIN(RADIANS(E1618))+COS(RADIANS(G1621))*COS(RADIANS(E1618))*COS(RADIANS(O1608))))</f>
        <v>0</v>
      </c>
      <c r="P1621">
        <f>IF(DEGREES(ACOS(SIN(RADIANS(G1621))*SIN(RADIANS(E1618))+COS(RADIANS(G1621))*COS(RADIANS(E1618))*COS(RADIANS(P1608))))&gt;90,0,$F$4*$F$5/E1617^2*(SIN(RADIANS(G1621))*SIN(RADIANS(E1618))+COS(RADIANS(G1621))*COS(RADIANS(E1618))*COS(RADIANS(P1608))))</f>
        <v>0</v>
      </c>
      <c r="Q1621">
        <f>IF(DEGREES(ACOS(SIN(RADIANS(G1621))*SIN(RADIANS(E1618))+COS(RADIANS(G1621))*COS(RADIANS(E1618))*COS(RADIANS(Q1608))))&gt;90,0,$F$4*$F$5/E1617^2*(SIN(RADIANS(G1621))*SIN(RADIANS(E1618))+COS(RADIANS(G1621))*COS(RADIANS(E1618))*COS(RADIANS(Q1608))))</f>
        <v>0</v>
      </c>
      <c r="R1621" t="e">
        <f>IF(DEGREES(ACOS(SIN(RADIANS(G1621))*SIN(RADIANS(E1618))+COS(RADIANS(G1621))*COS(RADIANS(E1618))*COS(RADIANS(R1608))))&gt;90,0,$F$4*$F$5/E1617^2*(SIN(RADIANS(G1621))*SIN(RADIANS(E1618))+COS(RADIANS(G1621))*COS(RADIANS(E1618))*COS(RADIANS(R1608))))</f>
        <v>#DIV/0!</v>
      </c>
      <c r="S1621" t="e">
        <f>IF(DEGREES(ACOS(SIN(RADIANS(G1621))*SIN(RADIANS(E1618))+COS(RADIANS(G1621))*COS(RADIANS(E1618))*COS(RADIANS(S1608))))&gt;90,0,$F$4*$F$5/E1617^2*(SIN(RADIANS(G1621))*SIN(RADIANS(E1618))+COS(RADIANS(G1621))*COS(RADIANS(E1618))*COS(RADIANS(S1608))))</f>
        <v>#DIV/0!</v>
      </c>
      <c r="T1621" t="e">
        <f>IF(DEGREES(ACOS(SIN(RADIANS(G1621))*SIN(RADIANS(E1618))+COS(RADIANS(G1621))*COS(RADIANS(E1618))*COS(RADIANS(T1608))))&gt;90,0,$F$4*$F$5/E1617^2*(SIN(RADIANS(G1621))*SIN(RADIANS(E1618))+COS(RADIANS(G1621))*COS(RADIANS(E1618))*COS(RADIANS(T1608))))</f>
        <v>#DIV/0!</v>
      </c>
      <c r="U1621" t="e">
        <f>IF(DEGREES(ACOS(SIN(RADIANS(G1621))*SIN(RADIANS(E1618))+COS(RADIANS(G1621))*COS(RADIANS(E1618))*COS(RADIANS(U1608))))&gt;90,0,$F$4*$F$5/E1617^2*(SIN(RADIANS(G1621))*SIN(RADIANS(E1618))+COS(RADIANS(G1621))*COS(RADIANS(E1618))*COS(RADIANS(U1608))))</f>
        <v>#DIV/0!</v>
      </c>
      <c r="V1621" t="e">
        <f>IF(DEGREES(ACOS(SIN(RADIANS(G1621))*SIN(RADIANS(E1618))+COS(RADIANS(G1621))*COS(RADIANS(E1618))*COS(RADIANS(V1608))))&gt;90,0,$F$4*$F$5/E1617^2*(SIN(RADIANS(G1621))*SIN(RADIANS(E1618))+COS(RADIANS(G1621))*COS(RADIANS(E1618))*COS(RADIANS(V1608))))</f>
        <v>#DIV/0!</v>
      </c>
      <c r="W1621" t="e">
        <f>IF(DEGREES(ACOS(SIN(RADIANS(G1621))*SIN(RADIANS(E1618))+COS(RADIANS(G1621))*COS(RADIANS(E1618))*COS(RADIANS(W1608))))&gt;90,0,$F$4*$F$5/E1617^2*(SIN(RADIANS(G1621))*SIN(RADIANS(E1618))+COS(RADIANS(G1621))*COS(RADIANS(E1618))*COS(RADIANS(W1608))))</f>
        <v>#DIV/0!</v>
      </c>
      <c r="X1621" t="e">
        <f>IF(DEGREES(ACOS(SIN(RADIANS(G1621))*SIN(RADIANS(E1618))+COS(RADIANS(G1621))*COS(RADIANS(E1618))*COS(RADIANS(X1608))))&gt;90,0,$F$4*$F$5/E1617^2*(SIN(RADIANS(G1621))*SIN(RADIANS(E1618))+COS(RADIANS(G1621))*COS(RADIANS(E1618))*COS(RADIANS(X1608))))</f>
        <v>#DIV/0!</v>
      </c>
      <c r="Y1621" t="e">
        <f>IF(DEGREES(ACOS(SIN(RADIANS(G1621))*SIN(RADIANS(E1618))+COS(RADIANS(G1621))*COS(RADIANS(E1618))*COS(RADIANS(Y1608))))&gt;90,0,$F$4*$F$5/E1617^2*(SIN(RADIANS(G1621))*SIN(RADIANS(E1618))+COS(RADIANS(G1621))*COS(RADIANS(E1618))*COS(RADIANS(Y1608))))</f>
        <v>#DIV/0!</v>
      </c>
      <c r="Z1621" t="e">
        <f>IF(DEGREES(ACOS(SIN(RADIANS(G1621))*SIN(RADIANS(E1618))+COS(RADIANS(G1621))*COS(RADIANS(E1618))*COS(RADIANS(Z1608))))&gt;90,0,$F$4*$F$5/E1617^2*(SIN(RADIANS(G1621))*SIN(RADIANS(E1618))+COS(RADIANS(G1621))*COS(RADIANS(E1618))*COS(RADIANS(Z1608))))</f>
        <v>#DIV/0!</v>
      </c>
      <c r="AA1621" t="e">
        <f>IF(DEGREES(ACOS(SIN(RADIANS(G1621))*SIN(RADIANS(E1618))+COS(RADIANS(G1621))*COS(RADIANS(E1618))*COS(RADIANS(AA1608))))&gt;90,0,$F$4*$F$5/E1617^2*(SIN(RADIANS(G1621))*SIN(RADIANS(E1618))+COS(RADIANS(G1621))*COS(RADIANS(E1618))*COS(RADIANS(AA1608))))</f>
        <v>#DIV/0!</v>
      </c>
      <c r="AB1621" t="e">
        <f>IF(DEGREES(ACOS(SIN(RADIANS(G1621))*SIN(RADIANS(E1618))+COS(RADIANS(G1621))*COS(RADIANS(E1618))*COS(RADIANS(AB1608))))&gt;90,0,$F$4*$F$5/E1617^2*(SIN(RADIANS(G1621))*SIN(RADIANS(E1618))+COS(RADIANS(G1621))*COS(RADIANS(E1618))*COS(RADIANS(AB1608))))</f>
        <v>#DIV/0!</v>
      </c>
      <c r="AC1621" t="e">
        <f>IF(DEGREES(ACOS(SIN(RADIANS(G1621))*SIN(RADIANS(E1618))+COS(RADIANS(G1621))*COS(RADIANS(E1618))*COS(RADIANS(AC1608))))&gt;90,0,$F$4*$F$5/E1617^2*(SIN(RADIANS(G1621))*SIN(RADIANS(E1618))+COS(RADIANS(G1621))*COS(RADIANS(E1618))*COS(RADIANS(AC1608))))</f>
        <v>#DIV/0!</v>
      </c>
      <c r="AD1621" t="e">
        <f>IF(DEGREES(ACOS(SIN(RADIANS(G1621))*SIN(RADIANS(E1618))+COS(RADIANS(G1621))*COS(RADIANS(E1618))*COS(RADIANS(AD1608))))&gt;90,0,$F$4*$F$5/E1617^2*(SIN(RADIANS(G1621))*SIN(RADIANS(E1618))+COS(RADIANS(G1621))*COS(RADIANS(E1618))*COS(RADIANS(AD1608))))</f>
        <v>#DIV/0!</v>
      </c>
      <c r="AE1621" t="e">
        <f>IF(DEGREES(ACOS(SIN(RADIANS(G1621))*SIN(RADIANS(E1618))+COS(RADIANS(G1621))*COS(RADIANS(E1618))*COS(RADIANS(AE1608))))&gt;90,0,$F$4*$F$5/E1617^2*(SIN(RADIANS(G1621))*SIN(RADIANS(E1618))+COS(RADIANS(G1621))*COS(RADIANS(E1618))*COS(RADIANS(AE1608))))</f>
        <v>#DIV/0!</v>
      </c>
      <c r="AF1621" t="e">
        <f>IF(DEGREES(ACOS(SIN(RADIANS(G1621))*SIN(RADIANS(E1618))+COS(RADIANS(G1621))*COS(RADIANS(E1618))*COS(RADIANS(AF1608))))&gt;90,0,$F$4*$F$5/E1617^2*(SIN(RADIANS(G1621))*SIN(RADIANS(E1618))+COS(RADIANS(G1621))*COS(RADIANS(E1618))*COS(RADIANS(AF1608))))</f>
        <v>#DIV/0!</v>
      </c>
      <c r="AG1621" t="e">
        <f>IF(DEGREES(ACOS(SIN(RADIANS(G1621))*SIN(RADIANS(E1618))+COS(RADIANS(G1621))*COS(RADIANS(E1618))*COS(RADIANS(AG1608))))&gt;90,0,$F$4*$F$5/E1617^2*(SIN(RADIANS(G1621))*SIN(RADIANS(E1618))+COS(RADIANS(G1621))*COS(RADIANS(E1618))*COS(RADIANS(AG1608))))</f>
        <v>#DIV/0!</v>
      </c>
      <c r="AH1621" t="e">
        <f>IF(DEGREES(ACOS(SIN(RADIANS(G1621))*SIN(RADIANS(E1618))+COS(RADIANS(G1621))*COS(RADIANS(E1618))*COS(RADIANS(AH1608))))&gt;90,0,$F$4*$F$5/E1617^2*(SIN(RADIANS(G1621))*SIN(RADIANS(E1618))+COS(RADIANS(G1621))*COS(RADIANS(E1618))*COS(RADIANS(AH1608))))</f>
        <v>#DIV/0!</v>
      </c>
      <c r="AI1621" t="e">
        <f>IF(DEGREES(ACOS(SIN(RADIANS(G1621))*SIN(RADIANS(E1618))+COS(RADIANS(G1621))*COS(RADIANS(E1618))*COS(RADIANS(AI1608))))&gt;90,0,$F$4*$F$5/E1617^2*(SIN(RADIANS(G1621))*SIN(RADIANS(E1618))+COS(RADIANS(G1621))*COS(RADIANS(E1618))*COS(RADIANS(AI1608))))</f>
        <v>#DIV/0!</v>
      </c>
      <c r="AJ1621" t="e">
        <f>IF(DEGREES(ACOS(SIN(RADIANS(G1621))*SIN(RADIANS(E1618))+COS(RADIANS(G1621))*COS(RADIANS(E1618))*COS(RADIANS(AJ1608))))&gt;90,0,$F$4*$F$5/E1617^2*(SIN(RADIANS(G1621))*SIN(RADIANS(E1618))+COS(RADIANS(G1621))*COS(RADIANS(E1618))*COS(RADIANS(AJ1608))))</f>
        <v>#DIV/0!</v>
      </c>
      <c r="AK1621">
        <f>IF(DEGREES(ACOS(SIN(RADIANS(G1621))*SIN(RADIANS(E1618))+COS(RADIANS(G1621))*COS(RADIANS(E1618))*COS(RADIANS(AK1608))))&gt;90,0,$F$4*$F$5/E1617^2*(SIN(RADIANS(G1621))*SIN(RADIANS(E1618))+COS(RADIANS(G1621))*COS(RADIANS(E1618))*COS(RADIANS(AK1608))))</f>
        <v>0</v>
      </c>
      <c r="AL1621">
        <f>IF(DEGREES(ACOS(SIN(RADIANS(G1621))*SIN(RADIANS(E1618))+COS(RADIANS(G1621))*COS(RADIANS(E1618))*COS(RADIANS(AL1608))))&gt;90,0,$F$4*$F$5/E1617^2*(SIN(RADIANS(G1621))*SIN(RADIANS(E1618))+COS(RADIANS(G1621))*COS(RADIANS(E1618))*COS(RADIANS(AL1608))))</f>
        <v>0</v>
      </c>
      <c r="AM1621">
        <f>IF(DEGREES(ACOS(SIN(RADIANS(G1621))*SIN(RADIANS(E1618))+COS(RADIANS(G1621))*COS(RADIANS(E1618))*COS(RADIANS(AM1608))))&gt;90,0,$F$4*$F$5/E1617^2*(SIN(RADIANS(G1621))*SIN(RADIANS(E1618))+COS(RADIANS(G1621))*COS(RADIANS(E1618))*COS(RADIANS(AM1608))))</f>
        <v>0</v>
      </c>
      <c r="AN1621">
        <f>IF(DEGREES(ACOS(SIN(RADIANS(G1621))*SIN(RADIANS(E1618))+COS(RADIANS(G1621))*COS(RADIANS(E1618))*COS(RADIANS(AN1608))))&gt;90,0,$F$4*$F$5/E1617^2*(SIN(RADIANS(G1621))*SIN(RADIANS(E1618))+COS(RADIANS(G1621))*COS(RADIANS(E1618))*COS(RADIANS(AN1608))))</f>
        <v>0</v>
      </c>
      <c r="AO1621">
        <f>IF(DEGREES(ACOS(SIN(RADIANS(G1621))*SIN(RADIANS(E1618))+COS(RADIANS(G1621))*COS(RADIANS(E1618))*COS(RADIANS(AO1608))))&gt;90,0,$F$4*$F$5/E1617^2*(SIN(RADIANS(G1621))*SIN(RADIANS(E1618))+COS(RADIANS(G1621))*COS(RADIANS(E1618))*COS(RADIANS(AO1608))))</f>
        <v>0</v>
      </c>
      <c r="AP1621">
        <f>IF(DEGREES(ACOS(SIN(RADIANS(G1621))*SIN(RADIANS(E1618))+COS(RADIANS(G1621))*COS(RADIANS(E1618))*COS(RADIANS(AP1608))))&gt;90,0,$F$4*$F$5/E1617^2*(SIN(RADIANS(G1621))*SIN(RADIANS(E1618))+COS(RADIANS(G1621))*COS(RADIANS(E1618))*COS(RADIANS(AP1608))))</f>
        <v>0</v>
      </c>
      <c r="AQ1621">
        <f>IF(DEGREES(ACOS(SIN(RADIANS(G1621))*SIN(RADIANS(E1618))+COS(RADIANS(G1621))*COS(RADIANS(E1618))*COS(RADIANS(AQ1608))))&gt;90,0,$F$4*$F$5/E1617^2*(SIN(RADIANS(G1621))*SIN(RADIANS(E1618))+COS(RADIANS(G1621))*COS(RADIANS(E1618))*COS(RADIANS(AQ1608))))</f>
        <v>0</v>
      </c>
      <c r="AR1621">
        <f>IF(DEGREES(ACOS(SIN(RADIANS(G1621))*SIN(RADIANS(E1618))+COS(RADIANS(G1621))*COS(RADIANS(E1618))*COS(RADIANS(AR1608))))&gt;90,0,$F$4*$F$5/E1617^2*(SIN(RADIANS(G1621))*SIN(RADIANS(E1618))+COS(RADIANS(G1621))*COS(RADIANS(E1618))*COS(RADIANS(AR1608))))</f>
        <v>0</v>
      </c>
    </row>
    <row r="1622" spans="2:44" x14ac:dyDescent="0.5">
      <c r="G1622">
        <v>-30</v>
      </c>
      <c r="I1622">
        <f>IF(DEGREES(ACOS(SIN(RADIANS(G1622))*SIN(RADIANS(E1618))+COS(RADIANS(G1622))*COS(RADIANS(E1618))*COS(RADIANS(I1608))))&gt;90,0,$F$4*$F$5/E1617^2*(SIN(RADIANS(G1622))*SIN(RADIANS(E1618))+COS(RADIANS(G1622))*COS(RADIANS(E1618))*COS(RADIANS(I1608))))</f>
        <v>0</v>
      </c>
      <c r="J1622">
        <f>IF(DEGREES(ACOS(SIN(RADIANS(G1622))*SIN(RADIANS(E1618))+COS(RADIANS(G1622))*COS(RADIANS(E1618))*COS(RADIANS(J1608))))&gt;90,0,$F$4*$F$5/E1617^2*(SIN(RADIANS(G1622))*SIN(RADIANS(E1618))+COS(RADIANS(G1622))*COS(RADIANS(E1618))*COS(RADIANS(J1608))))</f>
        <v>0</v>
      </c>
      <c r="K1622">
        <f>IF(DEGREES(ACOS(SIN(RADIANS(G1622))*SIN(RADIANS(E1618))+COS(RADIANS(G1622))*COS(RADIANS(E1618))*COS(RADIANS(K1608))))&gt;90,0,$F$4*$F$5/E1617^2*(SIN(RADIANS(G1622))*SIN(RADIANS(E1618))+COS(RADIANS(G1622))*COS(RADIANS(E1618))*COS(RADIANS(K1608))))</f>
        <v>0</v>
      </c>
      <c r="L1622">
        <f>IF(DEGREES(ACOS(SIN(RADIANS(G1622))*SIN(RADIANS(E1618))+COS(RADIANS(G1622))*COS(RADIANS(E1618))*COS(RADIANS(L1608))))&gt;90,0,$F$4*$F$5/E1617^2*(SIN(RADIANS(G1622))*SIN(RADIANS(E1618))+COS(RADIANS(G1622))*COS(RADIANS(E1618))*COS(RADIANS(L1608))))</f>
        <v>0</v>
      </c>
      <c r="M1622">
        <f>IF(DEGREES(ACOS(SIN(RADIANS(G1622))*SIN(RADIANS(E1618))+COS(RADIANS(G1622))*COS(RADIANS(E1618))*COS(RADIANS(M1608))))&gt;90,0,$F$4*$F$5/E1617^2*(SIN(RADIANS(G1622))*SIN(RADIANS(E1618))+COS(RADIANS(G1622))*COS(RADIANS(E1618))*COS(RADIANS(M1608))))</f>
        <v>0</v>
      </c>
      <c r="N1622">
        <f>IF(DEGREES(ACOS(SIN(RADIANS(G1622))*SIN(RADIANS(E1618))+COS(RADIANS(G1622))*COS(RADIANS(E1618))*COS(RADIANS(N1608))))&gt;90,0,$F$4*$F$5/E1617^2*(SIN(RADIANS(G1622))*SIN(RADIANS(E1618))+COS(RADIANS(G1622))*COS(RADIANS(E1618))*COS(RADIANS(N1608))))</f>
        <v>0</v>
      </c>
      <c r="O1622">
        <f>IF(DEGREES(ACOS(SIN(RADIANS(G1622))*SIN(RADIANS(E1618))+COS(RADIANS(G1622))*COS(RADIANS(E1618))*COS(RADIANS(O1608))))&gt;90,0,$F$4*$F$5/E1617^2*(SIN(RADIANS(G1622))*SIN(RADIANS(E1618))+COS(RADIANS(G1622))*COS(RADIANS(E1618))*COS(RADIANS(O1608))))</f>
        <v>0</v>
      </c>
      <c r="P1622">
        <f>IF(DEGREES(ACOS(SIN(RADIANS(G1622))*SIN(RADIANS(E1618))+COS(RADIANS(G1622))*COS(RADIANS(E1618))*COS(RADIANS(P1608))))&gt;90,0,$F$4*$F$5/E1617^2*(SIN(RADIANS(G1622))*SIN(RADIANS(E1618))+COS(RADIANS(G1622))*COS(RADIANS(E1618))*COS(RADIANS(P1608))))</f>
        <v>0</v>
      </c>
      <c r="Q1622">
        <f>IF(DEGREES(ACOS(SIN(RADIANS(G1622))*SIN(RADIANS(E1618))+COS(RADIANS(G1622))*COS(RADIANS(E1618))*COS(RADIANS(Q1608))))&gt;90,0,$F$4*$F$5/E1617^2*(SIN(RADIANS(G1622))*SIN(RADIANS(E1618))+COS(RADIANS(G1622))*COS(RADIANS(E1618))*COS(RADIANS(Q1608))))</f>
        <v>0</v>
      </c>
      <c r="R1622" t="e">
        <f>IF(DEGREES(ACOS(SIN(RADIANS(G1622))*SIN(RADIANS(E1618))+COS(RADIANS(G1622))*COS(RADIANS(E1618))*COS(RADIANS(R1608))))&gt;90,0,$F$4*$F$5/E1617^2*(SIN(RADIANS(G1622))*SIN(RADIANS(E1618))+COS(RADIANS(G1622))*COS(RADIANS(E1618))*COS(RADIANS(R1608))))</f>
        <v>#DIV/0!</v>
      </c>
      <c r="S1622" t="e">
        <f>IF(DEGREES(ACOS(SIN(RADIANS(G1622))*SIN(RADIANS(E1618))+COS(RADIANS(G1622))*COS(RADIANS(E1618))*COS(RADIANS(S1608))))&gt;90,0,$F$4*$F$5/E1617^2*(SIN(RADIANS(G1622))*SIN(RADIANS(E1618))+COS(RADIANS(G1622))*COS(RADIANS(E1618))*COS(RADIANS(S1608))))</f>
        <v>#DIV/0!</v>
      </c>
      <c r="T1622" t="e">
        <f>IF(DEGREES(ACOS(SIN(RADIANS(G1622))*SIN(RADIANS(E1618))+COS(RADIANS(G1622))*COS(RADIANS(E1618))*COS(RADIANS(T1608))))&gt;90,0,$F$4*$F$5/E1617^2*(SIN(RADIANS(G1622))*SIN(RADIANS(E1618))+COS(RADIANS(G1622))*COS(RADIANS(E1618))*COS(RADIANS(T1608))))</f>
        <v>#DIV/0!</v>
      </c>
      <c r="U1622" t="e">
        <f>IF(DEGREES(ACOS(SIN(RADIANS(G1622))*SIN(RADIANS(E1618))+COS(RADIANS(G1622))*COS(RADIANS(E1618))*COS(RADIANS(U1608))))&gt;90,0,$F$4*$F$5/E1617^2*(SIN(RADIANS(G1622))*SIN(RADIANS(E1618))+COS(RADIANS(G1622))*COS(RADIANS(E1618))*COS(RADIANS(U1608))))</f>
        <v>#DIV/0!</v>
      </c>
      <c r="V1622" t="e">
        <f>IF(DEGREES(ACOS(SIN(RADIANS(G1622))*SIN(RADIANS(E1618))+COS(RADIANS(G1622))*COS(RADIANS(E1618))*COS(RADIANS(V1608))))&gt;90,0,$F$4*$F$5/E1617^2*(SIN(RADIANS(G1622))*SIN(RADIANS(E1618))+COS(RADIANS(G1622))*COS(RADIANS(E1618))*COS(RADIANS(V1608))))</f>
        <v>#DIV/0!</v>
      </c>
      <c r="W1622" t="e">
        <f>IF(DEGREES(ACOS(SIN(RADIANS(G1622))*SIN(RADIANS(E1618))+COS(RADIANS(G1622))*COS(RADIANS(E1618))*COS(RADIANS(W1608))))&gt;90,0,$F$4*$F$5/E1617^2*(SIN(RADIANS(G1622))*SIN(RADIANS(E1618))+COS(RADIANS(G1622))*COS(RADIANS(E1618))*COS(RADIANS(W1608))))</f>
        <v>#DIV/0!</v>
      </c>
      <c r="X1622" t="e">
        <f>IF(DEGREES(ACOS(SIN(RADIANS(G1622))*SIN(RADIANS(E1618))+COS(RADIANS(G1622))*COS(RADIANS(E1618))*COS(RADIANS(X1608))))&gt;90,0,$F$4*$F$5/E1617^2*(SIN(RADIANS(G1622))*SIN(RADIANS(E1618))+COS(RADIANS(G1622))*COS(RADIANS(E1618))*COS(RADIANS(X1608))))</f>
        <v>#DIV/0!</v>
      </c>
      <c r="Y1622" t="e">
        <f>IF(DEGREES(ACOS(SIN(RADIANS(G1622))*SIN(RADIANS(E1618))+COS(RADIANS(G1622))*COS(RADIANS(E1618))*COS(RADIANS(Y1608))))&gt;90,0,$F$4*$F$5/E1617^2*(SIN(RADIANS(G1622))*SIN(RADIANS(E1618))+COS(RADIANS(G1622))*COS(RADIANS(E1618))*COS(RADIANS(Y1608))))</f>
        <v>#DIV/0!</v>
      </c>
      <c r="Z1622" t="e">
        <f>IF(DEGREES(ACOS(SIN(RADIANS(G1622))*SIN(RADIANS(E1618))+COS(RADIANS(G1622))*COS(RADIANS(E1618))*COS(RADIANS(Z1608))))&gt;90,0,$F$4*$F$5/E1617^2*(SIN(RADIANS(G1622))*SIN(RADIANS(E1618))+COS(RADIANS(G1622))*COS(RADIANS(E1618))*COS(RADIANS(Z1608))))</f>
        <v>#DIV/0!</v>
      </c>
      <c r="AA1622" t="e">
        <f>IF(DEGREES(ACOS(SIN(RADIANS(G1622))*SIN(RADIANS(E1618))+COS(RADIANS(G1622))*COS(RADIANS(E1618))*COS(RADIANS(AA1608))))&gt;90,0,$F$4*$F$5/E1617^2*(SIN(RADIANS(G1622))*SIN(RADIANS(E1618))+COS(RADIANS(G1622))*COS(RADIANS(E1618))*COS(RADIANS(AA1608))))</f>
        <v>#DIV/0!</v>
      </c>
      <c r="AB1622" t="e">
        <f>IF(DEGREES(ACOS(SIN(RADIANS(G1622))*SIN(RADIANS(E1618))+COS(RADIANS(G1622))*COS(RADIANS(E1618))*COS(RADIANS(AB1608))))&gt;90,0,$F$4*$F$5/E1617^2*(SIN(RADIANS(G1622))*SIN(RADIANS(E1618))+COS(RADIANS(G1622))*COS(RADIANS(E1618))*COS(RADIANS(AB1608))))</f>
        <v>#DIV/0!</v>
      </c>
      <c r="AC1622" t="e">
        <f>IF(DEGREES(ACOS(SIN(RADIANS(G1622))*SIN(RADIANS(E1618))+COS(RADIANS(G1622))*COS(RADIANS(E1618))*COS(RADIANS(AC1608))))&gt;90,0,$F$4*$F$5/E1617^2*(SIN(RADIANS(G1622))*SIN(RADIANS(E1618))+COS(RADIANS(G1622))*COS(RADIANS(E1618))*COS(RADIANS(AC1608))))</f>
        <v>#DIV/0!</v>
      </c>
      <c r="AD1622" t="e">
        <f>IF(DEGREES(ACOS(SIN(RADIANS(G1622))*SIN(RADIANS(E1618))+COS(RADIANS(G1622))*COS(RADIANS(E1618))*COS(RADIANS(AD1608))))&gt;90,0,$F$4*$F$5/E1617^2*(SIN(RADIANS(G1622))*SIN(RADIANS(E1618))+COS(RADIANS(G1622))*COS(RADIANS(E1618))*COS(RADIANS(AD1608))))</f>
        <v>#DIV/0!</v>
      </c>
      <c r="AE1622" t="e">
        <f>IF(DEGREES(ACOS(SIN(RADIANS(G1622))*SIN(RADIANS(E1618))+COS(RADIANS(G1622))*COS(RADIANS(E1618))*COS(RADIANS(AE1608))))&gt;90,0,$F$4*$F$5/E1617^2*(SIN(RADIANS(G1622))*SIN(RADIANS(E1618))+COS(RADIANS(G1622))*COS(RADIANS(E1618))*COS(RADIANS(AE1608))))</f>
        <v>#DIV/0!</v>
      </c>
      <c r="AF1622" t="e">
        <f>IF(DEGREES(ACOS(SIN(RADIANS(G1622))*SIN(RADIANS(E1618))+COS(RADIANS(G1622))*COS(RADIANS(E1618))*COS(RADIANS(AF1608))))&gt;90,0,$F$4*$F$5/E1617^2*(SIN(RADIANS(G1622))*SIN(RADIANS(E1618))+COS(RADIANS(G1622))*COS(RADIANS(E1618))*COS(RADIANS(AF1608))))</f>
        <v>#DIV/0!</v>
      </c>
      <c r="AG1622" t="e">
        <f>IF(DEGREES(ACOS(SIN(RADIANS(G1622))*SIN(RADIANS(E1618))+COS(RADIANS(G1622))*COS(RADIANS(E1618))*COS(RADIANS(AG1608))))&gt;90,0,$F$4*$F$5/E1617^2*(SIN(RADIANS(G1622))*SIN(RADIANS(E1618))+COS(RADIANS(G1622))*COS(RADIANS(E1618))*COS(RADIANS(AG1608))))</f>
        <v>#DIV/0!</v>
      </c>
      <c r="AH1622" t="e">
        <f>IF(DEGREES(ACOS(SIN(RADIANS(G1622))*SIN(RADIANS(E1618))+COS(RADIANS(G1622))*COS(RADIANS(E1618))*COS(RADIANS(AH1608))))&gt;90,0,$F$4*$F$5/E1617^2*(SIN(RADIANS(G1622))*SIN(RADIANS(E1618))+COS(RADIANS(G1622))*COS(RADIANS(E1618))*COS(RADIANS(AH1608))))</f>
        <v>#DIV/0!</v>
      </c>
      <c r="AI1622" t="e">
        <f>IF(DEGREES(ACOS(SIN(RADIANS(G1622))*SIN(RADIANS(E1618))+COS(RADIANS(G1622))*COS(RADIANS(E1618))*COS(RADIANS(AI1608))))&gt;90,0,$F$4*$F$5/E1617^2*(SIN(RADIANS(G1622))*SIN(RADIANS(E1618))+COS(RADIANS(G1622))*COS(RADIANS(E1618))*COS(RADIANS(AI1608))))</f>
        <v>#DIV/0!</v>
      </c>
      <c r="AJ1622" t="e">
        <f>IF(DEGREES(ACOS(SIN(RADIANS(G1622))*SIN(RADIANS(E1618))+COS(RADIANS(G1622))*COS(RADIANS(E1618))*COS(RADIANS(AJ1608))))&gt;90,0,$F$4*$F$5/E1617^2*(SIN(RADIANS(G1622))*SIN(RADIANS(E1618))+COS(RADIANS(G1622))*COS(RADIANS(E1618))*COS(RADIANS(AJ1608))))</f>
        <v>#DIV/0!</v>
      </c>
      <c r="AK1622">
        <f>IF(DEGREES(ACOS(SIN(RADIANS(G1622))*SIN(RADIANS(E1618))+COS(RADIANS(G1622))*COS(RADIANS(E1618))*COS(RADIANS(AK1608))))&gt;90,0,$F$4*$F$5/E1617^2*(SIN(RADIANS(G1622))*SIN(RADIANS(E1618))+COS(RADIANS(G1622))*COS(RADIANS(E1618))*COS(RADIANS(AK1608))))</f>
        <v>0</v>
      </c>
      <c r="AL1622">
        <f>IF(DEGREES(ACOS(SIN(RADIANS(G1622))*SIN(RADIANS(E1618))+COS(RADIANS(G1622))*COS(RADIANS(E1618))*COS(RADIANS(AL1608))))&gt;90,0,$F$4*$F$5/E1617^2*(SIN(RADIANS(G1622))*SIN(RADIANS(E1618))+COS(RADIANS(G1622))*COS(RADIANS(E1618))*COS(RADIANS(AL1608))))</f>
        <v>0</v>
      </c>
      <c r="AM1622">
        <f>IF(DEGREES(ACOS(SIN(RADIANS(G1622))*SIN(RADIANS(E1618))+COS(RADIANS(G1622))*COS(RADIANS(E1618))*COS(RADIANS(AM1608))))&gt;90,0,$F$4*$F$5/E1617^2*(SIN(RADIANS(G1622))*SIN(RADIANS(E1618))+COS(RADIANS(G1622))*COS(RADIANS(E1618))*COS(RADIANS(AM1608))))</f>
        <v>0</v>
      </c>
      <c r="AN1622">
        <f>IF(DEGREES(ACOS(SIN(RADIANS(G1622))*SIN(RADIANS(E1618))+COS(RADIANS(G1622))*COS(RADIANS(E1618))*COS(RADIANS(AN1608))))&gt;90,0,$F$4*$F$5/E1617^2*(SIN(RADIANS(G1622))*SIN(RADIANS(E1618))+COS(RADIANS(G1622))*COS(RADIANS(E1618))*COS(RADIANS(AN1608))))</f>
        <v>0</v>
      </c>
      <c r="AO1622">
        <f>IF(DEGREES(ACOS(SIN(RADIANS(G1622))*SIN(RADIANS(E1618))+COS(RADIANS(G1622))*COS(RADIANS(E1618))*COS(RADIANS(AO1608))))&gt;90,0,$F$4*$F$5/E1617^2*(SIN(RADIANS(G1622))*SIN(RADIANS(E1618))+COS(RADIANS(G1622))*COS(RADIANS(E1618))*COS(RADIANS(AO1608))))</f>
        <v>0</v>
      </c>
      <c r="AP1622">
        <f>IF(DEGREES(ACOS(SIN(RADIANS(G1622))*SIN(RADIANS(E1618))+COS(RADIANS(G1622))*COS(RADIANS(E1618))*COS(RADIANS(AP1608))))&gt;90,0,$F$4*$F$5/E1617^2*(SIN(RADIANS(G1622))*SIN(RADIANS(E1618))+COS(RADIANS(G1622))*COS(RADIANS(E1618))*COS(RADIANS(AP1608))))</f>
        <v>0</v>
      </c>
      <c r="AQ1622">
        <f>IF(DEGREES(ACOS(SIN(RADIANS(G1622))*SIN(RADIANS(E1618))+COS(RADIANS(G1622))*COS(RADIANS(E1618))*COS(RADIANS(AQ1608))))&gt;90,0,$F$4*$F$5/E1617^2*(SIN(RADIANS(G1622))*SIN(RADIANS(E1618))+COS(RADIANS(G1622))*COS(RADIANS(E1618))*COS(RADIANS(AQ1608))))</f>
        <v>0</v>
      </c>
      <c r="AR1622">
        <f>IF(DEGREES(ACOS(SIN(RADIANS(G1622))*SIN(RADIANS(E1618))+COS(RADIANS(G1622))*COS(RADIANS(E1618))*COS(RADIANS(AR1608))))&gt;90,0,$F$4*$F$5/E1617^2*(SIN(RADIANS(G1622))*SIN(RADIANS(E1618))+COS(RADIANS(G1622))*COS(RADIANS(E1618))*COS(RADIANS(AR1608))))</f>
        <v>0</v>
      </c>
    </row>
    <row r="1623" spans="2:44" x14ac:dyDescent="0.5">
      <c r="G1623">
        <v>-40</v>
      </c>
      <c r="I1623">
        <f>IF(DEGREES(ACOS(SIN(RADIANS(G1623))*SIN(RADIANS(E1618))+COS(RADIANS(G1623))*COS(RADIANS(E1618))*COS(RADIANS(I1608))))&gt;90,0,$F$4*$F$5/E1617^2*(SIN(RADIANS(G1623))*SIN(RADIANS(E1618))+COS(RADIANS(G1623))*COS(RADIANS(E1618))*COS(RADIANS(I1608))))</f>
        <v>0</v>
      </c>
      <c r="J1623">
        <f>IF(DEGREES(ACOS(SIN(RADIANS(G1623))*SIN(RADIANS(E1618))+COS(RADIANS(G1623))*COS(RADIANS(E1618))*COS(RADIANS(J1608))))&gt;90,0,$F$4*$F$5/E1617^2*(SIN(RADIANS(G1623))*SIN(RADIANS(E1618))+COS(RADIANS(G1623))*COS(RADIANS(E1618))*COS(RADIANS(J1608))))</f>
        <v>0</v>
      </c>
      <c r="K1623">
        <f>IF(DEGREES(ACOS(SIN(RADIANS(G1623))*SIN(RADIANS(E1618))+COS(RADIANS(G1623))*COS(RADIANS(E1618))*COS(RADIANS(K1608))))&gt;90,0,$F$4*$F$5/E1617^2*(SIN(RADIANS(G1623))*SIN(RADIANS(E1618))+COS(RADIANS(G1623))*COS(RADIANS(E1618))*COS(RADIANS(K1608))))</f>
        <v>0</v>
      </c>
      <c r="L1623">
        <f>IF(DEGREES(ACOS(SIN(RADIANS(G1623))*SIN(RADIANS(E1618))+COS(RADIANS(G1623))*COS(RADIANS(E1618))*COS(RADIANS(L1608))))&gt;90,0,$F$4*$F$5/E1617^2*(SIN(RADIANS(G1623))*SIN(RADIANS(E1618))+COS(RADIANS(G1623))*COS(RADIANS(E1618))*COS(RADIANS(L1608))))</f>
        <v>0</v>
      </c>
      <c r="M1623">
        <f>IF(DEGREES(ACOS(SIN(RADIANS(G1623))*SIN(RADIANS(E1618))+COS(RADIANS(G1623))*COS(RADIANS(E1618))*COS(RADIANS(M1608))))&gt;90,0,$F$4*$F$5/E1617^2*(SIN(RADIANS(G1623))*SIN(RADIANS(E1618))+COS(RADIANS(G1623))*COS(RADIANS(E1618))*COS(RADIANS(M1608))))</f>
        <v>0</v>
      </c>
      <c r="N1623">
        <f>IF(DEGREES(ACOS(SIN(RADIANS(G1623))*SIN(RADIANS(E1618))+COS(RADIANS(G1623))*COS(RADIANS(E1618))*COS(RADIANS(N1608))))&gt;90,0,$F$4*$F$5/E1617^2*(SIN(RADIANS(G1623))*SIN(RADIANS(E1618))+COS(RADIANS(G1623))*COS(RADIANS(E1618))*COS(RADIANS(N1608))))</f>
        <v>0</v>
      </c>
      <c r="O1623">
        <f>IF(DEGREES(ACOS(SIN(RADIANS(G1623))*SIN(RADIANS(E1618))+COS(RADIANS(G1623))*COS(RADIANS(E1618))*COS(RADIANS(O1608))))&gt;90,0,$F$4*$F$5/E1617^2*(SIN(RADIANS(G1623))*SIN(RADIANS(E1618))+COS(RADIANS(G1623))*COS(RADIANS(E1618))*COS(RADIANS(O1608))))</f>
        <v>0</v>
      </c>
      <c r="P1623">
        <f>IF(DEGREES(ACOS(SIN(RADIANS(G1623))*SIN(RADIANS(E1618))+COS(RADIANS(G1623))*COS(RADIANS(E1618))*COS(RADIANS(P1608))))&gt;90,0,$F$4*$F$5/E1617^2*(SIN(RADIANS(G1623))*SIN(RADIANS(E1618))+COS(RADIANS(G1623))*COS(RADIANS(E1618))*COS(RADIANS(P1608))))</f>
        <v>0</v>
      </c>
      <c r="Q1623">
        <f>IF(DEGREES(ACOS(SIN(RADIANS(G1623))*SIN(RADIANS(E1618))+COS(RADIANS(G1623))*COS(RADIANS(E1618))*COS(RADIANS(Q1608))))&gt;90,0,$F$4*$F$5/E1617^2*(SIN(RADIANS(G1623))*SIN(RADIANS(E1618))+COS(RADIANS(G1623))*COS(RADIANS(E1618))*COS(RADIANS(Q1608))))</f>
        <v>0</v>
      </c>
      <c r="R1623" t="e">
        <f>IF(DEGREES(ACOS(SIN(RADIANS(G1623))*SIN(RADIANS(E1618))+COS(RADIANS(G1623))*COS(RADIANS(E1618))*COS(RADIANS(R1608))))&gt;90,0,$F$4*$F$5/E1617^2*(SIN(RADIANS(G1623))*SIN(RADIANS(E1618))+COS(RADIANS(G1623))*COS(RADIANS(E1618))*COS(RADIANS(R1608))))</f>
        <v>#DIV/0!</v>
      </c>
      <c r="S1623" t="e">
        <f>IF(DEGREES(ACOS(SIN(RADIANS(G1623))*SIN(RADIANS(E1618))+COS(RADIANS(G1623))*COS(RADIANS(E1618))*COS(RADIANS(S1608))))&gt;90,0,$F$4*$F$5/E1617^2*(SIN(RADIANS(G1623))*SIN(RADIANS(E1618))+COS(RADIANS(G1623))*COS(RADIANS(E1618))*COS(RADIANS(S1608))))</f>
        <v>#DIV/0!</v>
      </c>
      <c r="T1623" t="e">
        <f>IF(DEGREES(ACOS(SIN(RADIANS(G1623))*SIN(RADIANS(E1618))+COS(RADIANS(G1623))*COS(RADIANS(E1618))*COS(RADIANS(T1608))))&gt;90,0,$F$4*$F$5/E1617^2*(SIN(RADIANS(G1623))*SIN(RADIANS(E1618))+COS(RADIANS(G1623))*COS(RADIANS(E1618))*COS(RADIANS(T1608))))</f>
        <v>#DIV/0!</v>
      </c>
      <c r="U1623" t="e">
        <f>IF(DEGREES(ACOS(SIN(RADIANS(G1623))*SIN(RADIANS(E1618))+COS(RADIANS(G1623))*COS(RADIANS(E1618))*COS(RADIANS(U1608))))&gt;90,0,$F$4*$F$5/E1617^2*(SIN(RADIANS(G1623))*SIN(RADIANS(E1618))+COS(RADIANS(G1623))*COS(RADIANS(E1618))*COS(RADIANS(U1608))))</f>
        <v>#DIV/0!</v>
      </c>
      <c r="V1623" t="e">
        <f>IF(DEGREES(ACOS(SIN(RADIANS(G1623))*SIN(RADIANS(E1618))+COS(RADIANS(G1623))*COS(RADIANS(E1618))*COS(RADIANS(V1608))))&gt;90,0,$F$4*$F$5/E1617^2*(SIN(RADIANS(G1623))*SIN(RADIANS(E1618))+COS(RADIANS(G1623))*COS(RADIANS(E1618))*COS(RADIANS(V1608))))</f>
        <v>#DIV/0!</v>
      </c>
      <c r="W1623" t="e">
        <f>IF(DEGREES(ACOS(SIN(RADIANS(G1623))*SIN(RADIANS(E1618))+COS(RADIANS(G1623))*COS(RADIANS(E1618))*COS(RADIANS(W1608))))&gt;90,0,$F$4*$F$5/E1617^2*(SIN(RADIANS(G1623))*SIN(RADIANS(E1618))+COS(RADIANS(G1623))*COS(RADIANS(E1618))*COS(RADIANS(W1608))))</f>
        <v>#DIV/0!</v>
      </c>
      <c r="X1623" t="e">
        <f>IF(DEGREES(ACOS(SIN(RADIANS(G1623))*SIN(RADIANS(E1618))+COS(RADIANS(G1623))*COS(RADIANS(E1618))*COS(RADIANS(X1608))))&gt;90,0,$F$4*$F$5/E1617^2*(SIN(RADIANS(G1623))*SIN(RADIANS(E1618))+COS(RADIANS(G1623))*COS(RADIANS(E1618))*COS(RADIANS(X1608))))</f>
        <v>#DIV/0!</v>
      </c>
      <c r="Y1623" t="e">
        <f>IF(DEGREES(ACOS(SIN(RADIANS(G1623))*SIN(RADIANS(E1618))+COS(RADIANS(G1623))*COS(RADIANS(E1618))*COS(RADIANS(Y1608))))&gt;90,0,$F$4*$F$5/E1617^2*(SIN(RADIANS(G1623))*SIN(RADIANS(E1618))+COS(RADIANS(G1623))*COS(RADIANS(E1618))*COS(RADIANS(Y1608))))</f>
        <v>#DIV/0!</v>
      </c>
      <c r="Z1623" t="e">
        <f>IF(DEGREES(ACOS(SIN(RADIANS(G1623))*SIN(RADIANS(E1618))+COS(RADIANS(G1623))*COS(RADIANS(E1618))*COS(RADIANS(Z1608))))&gt;90,0,$F$4*$F$5/E1617^2*(SIN(RADIANS(G1623))*SIN(RADIANS(E1618))+COS(RADIANS(G1623))*COS(RADIANS(E1618))*COS(RADIANS(Z1608))))</f>
        <v>#DIV/0!</v>
      </c>
      <c r="AA1623" t="e">
        <f>IF(DEGREES(ACOS(SIN(RADIANS(G1623))*SIN(RADIANS(E1618))+COS(RADIANS(G1623))*COS(RADIANS(E1618))*COS(RADIANS(AA1608))))&gt;90,0,$F$4*$F$5/E1617^2*(SIN(RADIANS(G1623))*SIN(RADIANS(E1618))+COS(RADIANS(G1623))*COS(RADIANS(E1618))*COS(RADIANS(AA1608))))</f>
        <v>#DIV/0!</v>
      </c>
      <c r="AB1623" t="e">
        <f>IF(DEGREES(ACOS(SIN(RADIANS(G1623))*SIN(RADIANS(E1618))+COS(RADIANS(G1623))*COS(RADIANS(E1618))*COS(RADIANS(AB1608))))&gt;90,0,$F$4*$F$5/E1617^2*(SIN(RADIANS(G1623))*SIN(RADIANS(E1618))+COS(RADIANS(G1623))*COS(RADIANS(E1618))*COS(RADIANS(AB1608))))</f>
        <v>#DIV/0!</v>
      </c>
      <c r="AC1623" t="e">
        <f>IF(DEGREES(ACOS(SIN(RADIANS(G1623))*SIN(RADIANS(E1618))+COS(RADIANS(G1623))*COS(RADIANS(E1618))*COS(RADIANS(AC1608))))&gt;90,0,$F$4*$F$5/E1617^2*(SIN(RADIANS(G1623))*SIN(RADIANS(E1618))+COS(RADIANS(G1623))*COS(RADIANS(E1618))*COS(RADIANS(AC1608))))</f>
        <v>#DIV/0!</v>
      </c>
      <c r="AD1623" t="e">
        <f>IF(DEGREES(ACOS(SIN(RADIANS(G1623))*SIN(RADIANS(E1618))+COS(RADIANS(G1623))*COS(RADIANS(E1618))*COS(RADIANS(AD1608))))&gt;90,0,$F$4*$F$5/E1617^2*(SIN(RADIANS(G1623))*SIN(RADIANS(E1618))+COS(RADIANS(G1623))*COS(RADIANS(E1618))*COS(RADIANS(AD1608))))</f>
        <v>#DIV/0!</v>
      </c>
      <c r="AE1623" t="e">
        <f>IF(DEGREES(ACOS(SIN(RADIANS(G1623))*SIN(RADIANS(E1618))+COS(RADIANS(G1623))*COS(RADIANS(E1618))*COS(RADIANS(AE1608))))&gt;90,0,$F$4*$F$5/E1617^2*(SIN(RADIANS(G1623))*SIN(RADIANS(E1618))+COS(RADIANS(G1623))*COS(RADIANS(E1618))*COS(RADIANS(AE1608))))</f>
        <v>#DIV/0!</v>
      </c>
      <c r="AF1623" t="e">
        <f>IF(DEGREES(ACOS(SIN(RADIANS(G1623))*SIN(RADIANS(E1618))+COS(RADIANS(G1623))*COS(RADIANS(E1618))*COS(RADIANS(AF1608))))&gt;90,0,$F$4*$F$5/E1617^2*(SIN(RADIANS(G1623))*SIN(RADIANS(E1618))+COS(RADIANS(G1623))*COS(RADIANS(E1618))*COS(RADIANS(AF1608))))</f>
        <v>#DIV/0!</v>
      </c>
      <c r="AG1623" t="e">
        <f>IF(DEGREES(ACOS(SIN(RADIANS(G1623))*SIN(RADIANS(E1618))+COS(RADIANS(G1623))*COS(RADIANS(E1618))*COS(RADIANS(AG1608))))&gt;90,0,$F$4*$F$5/E1617^2*(SIN(RADIANS(G1623))*SIN(RADIANS(E1618))+COS(RADIANS(G1623))*COS(RADIANS(E1618))*COS(RADIANS(AG1608))))</f>
        <v>#DIV/0!</v>
      </c>
      <c r="AH1623" t="e">
        <f>IF(DEGREES(ACOS(SIN(RADIANS(G1623))*SIN(RADIANS(E1618))+COS(RADIANS(G1623))*COS(RADIANS(E1618))*COS(RADIANS(AH1608))))&gt;90,0,$F$4*$F$5/E1617^2*(SIN(RADIANS(G1623))*SIN(RADIANS(E1618))+COS(RADIANS(G1623))*COS(RADIANS(E1618))*COS(RADIANS(AH1608))))</f>
        <v>#DIV/0!</v>
      </c>
      <c r="AI1623" t="e">
        <f>IF(DEGREES(ACOS(SIN(RADIANS(G1623))*SIN(RADIANS(E1618))+COS(RADIANS(G1623))*COS(RADIANS(E1618))*COS(RADIANS(AI1608))))&gt;90,0,$F$4*$F$5/E1617^2*(SIN(RADIANS(G1623))*SIN(RADIANS(E1618))+COS(RADIANS(G1623))*COS(RADIANS(E1618))*COS(RADIANS(AI1608))))</f>
        <v>#DIV/0!</v>
      </c>
      <c r="AJ1623" t="e">
        <f>IF(DEGREES(ACOS(SIN(RADIANS(G1623))*SIN(RADIANS(E1618))+COS(RADIANS(G1623))*COS(RADIANS(E1618))*COS(RADIANS(AJ1608))))&gt;90,0,$F$4*$F$5/E1617^2*(SIN(RADIANS(G1623))*SIN(RADIANS(E1618))+COS(RADIANS(G1623))*COS(RADIANS(E1618))*COS(RADIANS(AJ1608))))</f>
        <v>#DIV/0!</v>
      </c>
      <c r="AK1623">
        <f>IF(DEGREES(ACOS(SIN(RADIANS(G1623))*SIN(RADIANS(E1618))+COS(RADIANS(G1623))*COS(RADIANS(E1618))*COS(RADIANS(AK1608))))&gt;90,0,$F$4*$F$5/E1617^2*(SIN(RADIANS(G1623))*SIN(RADIANS(E1618))+COS(RADIANS(G1623))*COS(RADIANS(E1618))*COS(RADIANS(AK1608))))</f>
        <v>0</v>
      </c>
      <c r="AL1623">
        <f>IF(DEGREES(ACOS(SIN(RADIANS(G1623))*SIN(RADIANS(E1618))+COS(RADIANS(G1623))*COS(RADIANS(E1618))*COS(RADIANS(AL1608))))&gt;90,0,$F$4*$F$5/E1617^2*(SIN(RADIANS(G1623))*SIN(RADIANS(E1618))+COS(RADIANS(G1623))*COS(RADIANS(E1618))*COS(RADIANS(AL1608))))</f>
        <v>0</v>
      </c>
      <c r="AM1623">
        <f>IF(DEGREES(ACOS(SIN(RADIANS(G1623))*SIN(RADIANS(E1618))+COS(RADIANS(G1623))*COS(RADIANS(E1618))*COS(RADIANS(AM1608))))&gt;90,0,$F$4*$F$5/E1617^2*(SIN(RADIANS(G1623))*SIN(RADIANS(E1618))+COS(RADIANS(G1623))*COS(RADIANS(E1618))*COS(RADIANS(AM1608))))</f>
        <v>0</v>
      </c>
      <c r="AN1623">
        <f>IF(DEGREES(ACOS(SIN(RADIANS(G1623))*SIN(RADIANS(E1618))+COS(RADIANS(G1623))*COS(RADIANS(E1618))*COS(RADIANS(AN1608))))&gt;90,0,$F$4*$F$5/E1617^2*(SIN(RADIANS(G1623))*SIN(RADIANS(E1618))+COS(RADIANS(G1623))*COS(RADIANS(E1618))*COS(RADIANS(AN1608))))</f>
        <v>0</v>
      </c>
      <c r="AO1623">
        <f>IF(DEGREES(ACOS(SIN(RADIANS(G1623))*SIN(RADIANS(E1618))+COS(RADIANS(G1623))*COS(RADIANS(E1618))*COS(RADIANS(AO1608))))&gt;90,0,$F$4*$F$5/E1617^2*(SIN(RADIANS(G1623))*SIN(RADIANS(E1618))+COS(RADIANS(G1623))*COS(RADIANS(E1618))*COS(RADIANS(AO1608))))</f>
        <v>0</v>
      </c>
      <c r="AP1623">
        <f>IF(DEGREES(ACOS(SIN(RADIANS(G1623))*SIN(RADIANS(E1618))+COS(RADIANS(G1623))*COS(RADIANS(E1618))*COS(RADIANS(AP1608))))&gt;90,0,$F$4*$F$5/E1617^2*(SIN(RADIANS(G1623))*SIN(RADIANS(E1618))+COS(RADIANS(G1623))*COS(RADIANS(E1618))*COS(RADIANS(AP1608))))</f>
        <v>0</v>
      </c>
      <c r="AQ1623">
        <f>IF(DEGREES(ACOS(SIN(RADIANS(G1623))*SIN(RADIANS(E1618))+COS(RADIANS(G1623))*COS(RADIANS(E1618))*COS(RADIANS(AQ1608))))&gt;90,0,$F$4*$F$5/E1617^2*(SIN(RADIANS(G1623))*SIN(RADIANS(E1618))+COS(RADIANS(G1623))*COS(RADIANS(E1618))*COS(RADIANS(AQ1608))))</f>
        <v>0</v>
      </c>
      <c r="AR1623">
        <f>IF(DEGREES(ACOS(SIN(RADIANS(G1623))*SIN(RADIANS(E1618))+COS(RADIANS(G1623))*COS(RADIANS(E1618))*COS(RADIANS(AR1608))))&gt;90,0,$F$4*$F$5/E1617^2*(SIN(RADIANS(G1623))*SIN(RADIANS(E1618))+COS(RADIANS(G1623))*COS(RADIANS(E1618))*COS(RADIANS(AR1608))))</f>
        <v>0</v>
      </c>
    </row>
    <row r="1624" spans="2:44" x14ac:dyDescent="0.5">
      <c r="G1624">
        <v>-50</v>
      </c>
      <c r="I1624">
        <f>IF(DEGREES(ACOS(SIN(RADIANS(G1624))*SIN(RADIANS(E1618))+COS(RADIANS(G1624))*COS(RADIANS(E1618))*COS(RADIANS(I1608))))&gt;90,0,$F$4*$F$5/E1617^2*(SIN(RADIANS(G1624))*SIN(RADIANS(E1618))+COS(RADIANS(G1624))*COS(RADIANS(E1618))*COS(RADIANS(I1608))))</f>
        <v>0</v>
      </c>
      <c r="J1624">
        <f>IF(DEGREES(ACOS(SIN(RADIANS(G1624))*SIN(RADIANS(E1618))+COS(RADIANS(G1624))*COS(RADIANS(E1618))*COS(RADIANS(J1608))))&gt;90,0,$F$4*$F$5/E1617^2*(SIN(RADIANS(G1624))*SIN(RADIANS(E1618))+COS(RADIANS(G1624))*COS(RADIANS(E1618))*COS(RADIANS(J1608))))</f>
        <v>0</v>
      </c>
      <c r="K1624">
        <f>IF(DEGREES(ACOS(SIN(RADIANS(G1624))*SIN(RADIANS(E1618))+COS(RADIANS(G1624))*COS(RADIANS(E1618))*COS(RADIANS(K1608))))&gt;90,0,$F$4*$F$5/E1617^2*(SIN(RADIANS(G1624))*SIN(RADIANS(E1618))+COS(RADIANS(G1624))*COS(RADIANS(E1618))*COS(RADIANS(K1608))))</f>
        <v>0</v>
      </c>
      <c r="L1624">
        <f>IF(DEGREES(ACOS(SIN(RADIANS(G1624))*SIN(RADIANS(E1618))+COS(RADIANS(G1624))*COS(RADIANS(E1618))*COS(RADIANS(L1608))))&gt;90,0,$F$4*$F$5/E1617^2*(SIN(RADIANS(G1624))*SIN(RADIANS(E1618))+COS(RADIANS(G1624))*COS(RADIANS(E1618))*COS(RADIANS(L1608))))</f>
        <v>0</v>
      </c>
      <c r="M1624">
        <f>IF(DEGREES(ACOS(SIN(RADIANS(G1624))*SIN(RADIANS(E1618))+COS(RADIANS(G1624))*COS(RADIANS(E1618))*COS(RADIANS(M1608))))&gt;90,0,$F$4*$F$5/E1617^2*(SIN(RADIANS(G1624))*SIN(RADIANS(E1618))+COS(RADIANS(G1624))*COS(RADIANS(E1618))*COS(RADIANS(M1608))))</f>
        <v>0</v>
      </c>
      <c r="N1624">
        <f>IF(DEGREES(ACOS(SIN(RADIANS(G1624))*SIN(RADIANS(E1618))+COS(RADIANS(G1624))*COS(RADIANS(E1618))*COS(RADIANS(N1608))))&gt;90,0,$F$4*$F$5/E1617^2*(SIN(RADIANS(G1624))*SIN(RADIANS(E1618))+COS(RADIANS(G1624))*COS(RADIANS(E1618))*COS(RADIANS(N1608))))</f>
        <v>0</v>
      </c>
      <c r="O1624">
        <f>IF(DEGREES(ACOS(SIN(RADIANS(G1624))*SIN(RADIANS(E1618))+COS(RADIANS(G1624))*COS(RADIANS(E1618))*COS(RADIANS(O1608))))&gt;90,0,$F$4*$F$5/E1617^2*(SIN(RADIANS(G1624))*SIN(RADIANS(E1618))+COS(RADIANS(G1624))*COS(RADIANS(E1618))*COS(RADIANS(O1608))))</f>
        <v>0</v>
      </c>
      <c r="P1624">
        <f>IF(DEGREES(ACOS(SIN(RADIANS(G1624))*SIN(RADIANS(E1618))+COS(RADIANS(G1624))*COS(RADIANS(E1618))*COS(RADIANS(P1608))))&gt;90,0,$F$4*$F$5/E1617^2*(SIN(RADIANS(G1624))*SIN(RADIANS(E1618))+COS(RADIANS(G1624))*COS(RADIANS(E1618))*COS(RADIANS(P1608))))</f>
        <v>0</v>
      </c>
      <c r="Q1624">
        <f>IF(DEGREES(ACOS(SIN(RADIANS(G1624))*SIN(RADIANS(E1618))+COS(RADIANS(G1624))*COS(RADIANS(E1618))*COS(RADIANS(Q1608))))&gt;90,0,$F$4*$F$5/E1617^2*(SIN(RADIANS(G1624))*SIN(RADIANS(E1618))+COS(RADIANS(G1624))*COS(RADIANS(E1618))*COS(RADIANS(Q1608))))</f>
        <v>0</v>
      </c>
      <c r="R1624" t="e">
        <f>IF(DEGREES(ACOS(SIN(RADIANS(G1624))*SIN(RADIANS(E1618))+COS(RADIANS(G1624))*COS(RADIANS(E1618))*COS(RADIANS(R1608))))&gt;90,0,$F$4*$F$5/E1617^2*(SIN(RADIANS(G1624))*SIN(RADIANS(E1618))+COS(RADIANS(G1624))*COS(RADIANS(E1618))*COS(RADIANS(R1608))))</f>
        <v>#DIV/0!</v>
      </c>
      <c r="S1624" t="e">
        <f>IF(DEGREES(ACOS(SIN(RADIANS(G1624))*SIN(RADIANS(E1618))+COS(RADIANS(G1624))*COS(RADIANS(E1618))*COS(RADIANS(S1608))))&gt;90,0,$F$4*$F$5/E1617^2*(SIN(RADIANS(G1624))*SIN(RADIANS(E1618))+COS(RADIANS(G1624))*COS(RADIANS(E1618))*COS(RADIANS(S1608))))</f>
        <v>#DIV/0!</v>
      </c>
      <c r="T1624" t="e">
        <f>IF(DEGREES(ACOS(SIN(RADIANS(G1624))*SIN(RADIANS(E1618))+COS(RADIANS(G1624))*COS(RADIANS(E1618))*COS(RADIANS(T1608))))&gt;90,0,$F$4*$F$5/E1617^2*(SIN(RADIANS(G1624))*SIN(RADIANS(E1618))+COS(RADIANS(G1624))*COS(RADIANS(E1618))*COS(RADIANS(T1608))))</f>
        <v>#DIV/0!</v>
      </c>
      <c r="U1624" t="e">
        <f>IF(DEGREES(ACOS(SIN(RADIANS(G1624))*SIN(RADIANS(E1618))+COS(RADIANS(G1624))*COS(RADIANS(E1618))*COS(RADIANS(U1608))))&gt;90,0,$F$4*$F$5/E1617^2*(SIN(RADIANS(G1624))*SIN(RADIANS(E1618))+COS(RADIANS(G1624))*COS(RADIANS(E1618))*COS(RADIANS(U1608))))</f>
        <v>#DIV/0!</v>
      </c>
      <c r="V1624" t="e">
        <f>IF(DEGREES(ACOS(SIN(RADIANS(G1624))*SIN(RADIANS(E1618))+COS(RADIANS(G1624))*COS(RADIANS(E1618))*COS(RADIANS(V1608))))&gt;90,0,$F$4*$F$5/E1617^2*(SIN(RADIANS(G1624))*SIN(RADIANS(E1618))+COS(RADIANS(G1624))*COS(RADIANS(E1618))*COS(RADIANS(V1608))))</f>
        <v>#DIV/0!</v>
      </c>
      <c r="W1624" t="e">
        <f>IF(DEGREES(ACOS(SIN(RADIANS(G1624))*SIN(RADIANS(E1618))+COS(RADIANS(G1624))*COS(RADIANS(E1618))*COS(RADIANS(W1608))))&gt;90,0,$F$4*$F$5/E1617^2*(SIN(RADIANS(G1624))*SIN(RADIANS(E1618))+COS(RADIANS(G1624))*COS(RADIANS(E1618))*COS(RADIANS(W1608))))</f>
        <v>#DIV/0!</v>
      </c>
      <c r="X1624" t="e">
        <f>IF(DEGREES(ACOS(SIN(RADIANS(G1624))*SIN(RADIANS(E1618))+COS(RADIANS(G1624))*COS(RADIANS(E1618))*COS(RADIANS(X1608))))&gt;90,0,$F$4*$F$5/E1617^2*(SIN(RADIANS(G1624))*SIN(RADIANS(E1618))+COS(RADIANS(G1624))*COS(RADIANS(E1618))*COS(RADIANS(X1608))))</f>
        <v>#DIV/0!</v>
      </c>
      <c r="Y1624" t="e">
        <f>IF(DEGREES(ACOS(SIN(RADIANS(G1624))*SIN(RADIANS(E1618))+COS(RADIANS(G1624))*COS(RADIANS(E1618))*COS(RADIANS(Y1608))))&gt;90,0,$F$4*$F$5/E1617^2*(SIN(RADIANS(G1624))*SIN(RADIANS(E1618))+COS(RADIANS(G1624))*COS(RADIANS(E1618))*COS(RADIANS(Y1608))))</f>
        <v>#DIV/0!</v>
      </c>
      <c r="Z1624" t="e">
        <f>IF(DEGREES(ACOS(SIN(RADIANS(G1624))*SIN(RADIANS(E1618))+COS(RADIANS(G1624))*COS(RADIANS(E1618))*COS(RADIANS(Z1608))))&gt;90,0,$F$4*$F$5/E1617^2*(SIN(RADIANS(G1624))*SIN(RADIANS(E1618))+COS(RADIANS(G1624))*COS(RADIANS(E1618))*COS(RADIANS(Z1608))))</f>
        <v>#DIV/0!</v>
      </c>
      <c r="AA1624" t="e">
        <f>IF(DEGREES(ACOS(SIN(RADIANS(G1624))*SIN(RADIANS(E1618))+COS(RADIANS(G1624))*COS(RADIANS(E1618))*COS(RADIANS(AA1608))))&gt;90,0,$F$4*$F$5/E1617^2*(SIN(RADIANS(G1624))*SIN(RADIANS(E1618))+COS(RADIANS(G1624))*COS(RADIANS(E1618))*COS(RADIANS(AA1608))))</f>
        <v>#DIV/0!</v>
      </c>
      <c r="AB1624" t="e">
        <f>IF(DEGREES(ACOS(SIN(RADIANS(G1624))*SIN(RADIANS(E1618))+COS(RADIANS(G1624))*COS(RADIANS(E1618))*COS(RADIANS(AB1608))))&gt;90,0,$F$4*$F$5/E1617^2*(SIN(RADIANS(G1624))*SIN(RADIANS(E1618))+COS(RADIANS(G1624))*COS(RADIANS(E1618))*COS(RADIANS(AB1608))))</f>
        <v>#DIV/0!</v>
      </c>
      <c r="AC1624" t="e">
        <f>IF(DEGREES(ACOS(SIN(RADIANS(G1624))*SIN(RADIANS(E1618))+COS(RADIANS(G1624))*COS(RADIANS(E1618))*COS(RADIANS(AC1608))))&gt;90,0,$F$4*$F$5/E1617^2*(SIN(RADIANS(G1624))*SIN(RADIANS(E1618))+COS(RADIANS(G1624))*COS(RADIANS(E1618))*COS(RADIANS(AC1608))))</f>
        <v>#DIV/0!</v>
      </c>
      <c r="AD1624" t="e">
        <f>IF(DEGREES(ACOS(SIN(RADIANS(G1624))*SIN(RADIANS(E1618))+COS(RADIANS(G1624))*COS(RADIANS(E1618))*COS(RADIANS(AD1608))))&gt;90,0,$F$4*$F$5/E1617^2*(SIN(RADIANS(G1624))*SIN(RADIANS(E1618))+COS(RADIANS(G1624))*COS(RADIANS(E1618))*COS(RADIANS(AD1608))))</f>
        <v>#DIV/0!</v>
      </c>
      <c r="AE1624" t="e">
        <f>IF(DEGREES(ACOS(SIN(RADIANS(G1624))*SIN(RADIANS(E1618))+COS(RADIANS(G1624))*COS(RADIANS(E1618))*COS(RADIANS(AE1608))))&gt;90,0,$F$4*$F$5/E1617^2*(SIN(RADIANS(G1624))*SIN(RADIANS(E1618))+COS(RADIANS(G1624))*COS(RADIANS(E1618))*COS(RADIANS(AE1608))))</f>
        <v>#DIV/0!</v>
      </c>
      <c r="AF1624" t="e">
        <f>IF(DEGREES(ACOS(SIN(RADIANS(G1624))*SIN(RADIANS(E1618))+COS(RADIANS(G1624))*COS(RADIANS(E1618))*COS(RADIANS(AF1608))))&gt;90,0,$F$4*$F$5/E1617^2*(SIN(RADIANS(G1624))*SIN(RADIANS(E1618))+COS(RADIANS(G1624))*COS(RADIANS(E1618))*COS(RADIANS(AF1608))))</f>
        <v>#DIV/0!</v>
      </c>
      <c r="AG1624" t="e">
        <f>IF(DEGREES(ACOS(SIN(RADIANS(G1624))*SIN(RADIANS(E1618))+COS(RADIANS(G1624))*COS(RADIANS(E1618))*COS(RADIANS(AG1608))))&gt;90,0,$F$4*$F$5/E1617^2*(SIN(RADIANS(G1624))*SIN(RADIANS(E1618))+COS(RADIANS(G1624))*COS(RADIANS(E1618))*COS(RADIANS(AG1608))))</f>
        <v>#DIV/0!</v>
      </c>
      <c r="AH1624" t="e">
        <f>IF(DEGREES(ACOS(SIN(RADIANS(G1624))*SIN(RADIANS(E1618))+COS(RADIANS(G1624))*COS(RADIANS(E1618))*COS(RADIANS(AH1608))))&gt;90,0,$F$4*$F$5/E1617^2*(SIN(RADIANS(G1624))*SIN(RADIANS(E1618))+COS(RADIANS(G1624))*COS(RADIANS(E1618))*COS(RADIANS(AH1608))))</f>
        <v>#DIV/0!</v>
      </c>
      <c r="AI1624" t="e">
        <f>IF(DEGREES(ACOS(SIN(RADIANS(G1624))*SIN(RADIANS(E1618))+COS(RADIANS(G1624))*COS(RADIANS(E1618))*COS(RADIANS(AI1608))))&gt;90,0,$F$4*$F$5/E1617^2*(SIN(RADIANS(G1624))*SIN(RADIANS(E1618))+COS(RADIANS(G1624))*COS(RADIANS(E1618))*COS(RADIANS(AI1608))))</f>
        <v>#DIV/0!</v>
      </c>
      <c r="AJ1624" t="e">
        <f>IF(DEGREES(ACOS(SIN(RADIANS(G1624))*SIN(RADIANS(E1618))+COS(RADIANS(G1624))*COS(RADIANS(E1618))*COS(RADIANS(AJ1608))))&gt;90,0,$F$4*$F$5/E1617^2*(SIN(RADIANS(G1624))*SIN(RADIANS(E1618))+COS(RADIANS(G1624))*COS(RADIANS(E1618))*COS(RADIANS(AJ1608))))</f>
        <v>#DIV/0!</v>
      </c>
      <c r="AK1624">
        <f>IF(DEGREES(ACOS(SIN(RADIANS(G1624))*SIN(RADIANS(E1618))+COS(RADIANS(G1624))*COS(RADIANS(E1618))*COS(RADIANS(AK1608))))&gt;90,0,$F$4*$F$5/E1617^2*(SIN(RADIANS(G1624))*SIN(RADIANS(E1618))+COS(RADIANS(G1624))*COS(RADIANS(E1618))*COS(RADIANS(AK1608))))</f>
        <v>0</v>
      </c>
      <c r="AL1624">
        <f>IF(DEGREES(ACOS(SIN(RADIANS(G1624))*SIN(RADIANS(E1618))+COS(RADIANS(G1624))*COS(RADIANS(E1618))*COS(RADIANS(AL1608))))&gt;90,0,$F$4*$F$5/E1617^2*(SIN(RADIANS(G1624))*SIN(RADIANS(E1618))+COS(RADIANS(G1624))*COS(RADIANS(E1618))*COS(RADIANS(AL1608))))</f>
        <v>0</v>
      </c>
      <c r="AM1624">
        <f>IF(DEGREES(ACOS(SIN(RADIANS(G1624))*SIN(RADIANS(E1618))+COS(RADIANS(G1624))*COS(RADIANS(E1618))*COS(RADIANS(AM1608))))&gt;90,0,$F$4*$F$5/E1617^2*(SIN(RADIANS(G1624))*SIN(RADIANS(E1618))+COS(RADIANS(G1624))*COS(RADIANS(E1618))*COS(RADIANS(AM1608))))</f>
        <v>0</v>
      </c>
      <c r="AN1624">
        <f>IF(DEGREES(ACOS(SIN(RADIANS(G1624))*SIN(RADIANS(E1618))+COS(RADIANS(G1624))*COS(RADIANS(E1618))*COS(RADIANS(AN1608))))&gt;90,0,$F$4*$F$5/E1617^2*(SIN(RADIANS(G1624))*SIN(RADIANS(E1618))+COS(RADIANS(G1624))*COS(RADIANS(E1618))*COS(RADIANS(AN1608))))</f>
        <v>0</v>
      </c>
      <c r="AO1624">
        <f>IF(DEGREES(ACOS(SIN(RADIANS(G1624))*SIN(RADIANS(E1618))+COS(RADIANS(G1624))*COS(RADIANS(E1618))*COS(RADIANS(AO1608))))&gt;90,0,$F$4*$F$5/E1617^2*(SIN(RADIANS(G1624))*SIN(RADIANS(E1618))+COS(RADIANS(G1624))*COS(RADIANS(E1618))*COS(RADIANS(AO1608))))</f>
        <v>0</v>
      </c>
      <c r="AP1624">
        <f>IF(DEGREES(ACOS(SIN(RADIANS(G1624))*SIN(RADIANS(E1618))+COS(RADIANS(G1624))*COS(RADIANS(E1618))*COS(RADIANS(AP1608))))&gt;90,0,$F$4*$F$5/E1617^2*(SIN(RADIANS(G1624))*SIN(RADIANS(E1618))+COS(RADIANS(G1624))*COS(RADIANS(E1618))*COS(RADIANS(AP1608))))</f>
        <v>0</v>
      </c>
      <c r="AQ1624">
        <f>IF(DEGREES(ACOS(SIN(RADIANS(G1624))*SIN(RADIANS(E1618))+COS(RADIANS(G1624))*COS(RADIANS(E1618))*COS(RADIANS(AQ1608))))&gt;90,0,$F$4*$F$5/E1617^2*(SIN(RADIANS(G1624))*SIN(RADIANS(E1618))+COS(RADIANS(G1624))*COS(RADIANS(E1618))*COS(RADIANS(AQ1608))))</f>
        <v>0</v>
      </c>
      <c r="AR1624">
        <f>IF(DEGREES(ACOS(SIN(RADIANS(G1624))*SIN(RADIANS(E1618))+COS(RADIANS(G1624))*COS(RADIANS(E1618))*COS(RADIANS(AR1608))))&gt;90,0,$F$4*$F$5/E1617^2*(SIN(RADIANS(G1624))*SIN(RADIANS(E1618))+COS(RADIANS(G1624))*COS(RADIANS(E1618))*COS(RADIANS(AR1608))))</f>
        <v>0</v>
      </c>
    </row>
    <row r="1625" spans="2:44" x14ac:dyDescent="0.5">
      <c r="G1625">
        <v>-60</v>
      </c>
      <c r="I1625">
        <f>IF(DEGREES(ACOS(SIN(RADIANS(G1625))*SIN(RADIANS(E1618))+COS(RADIANS(G1625))*COS(RADIANS(E1618))*COS(RADIANS(I1608))))&gt;90,0,$F$4*$F$5/E1617^2*(SIN(RADIANS(G1625))*SIN(RADIANS(E1618))+COS(RADIANS(G1625))*COS(RADIANS(E1618))*COS(RADIANS(I1608))))</f>
        <v>0</v>
      </c>
      <c r="J1625">
        <f>IF(DEGREES(ACOS(SIN(RADIANS(G1625))*SIN(RADIANS(E1618))+COS(RADIANS(G1625))*COS(RADIANS(E1618))*COS(RADIANS(J1608))))&gt;90,0,$F$4*$F$5/E1617^2*(SIN(RADIANS(G1625))*SIN(RADIANS(E1618))+COS(RADIANS(G1625))*COS(RADIANS(E1618))*COS(RADIANS(J1608))))</f>
        <v>0</v>
      </c>
      <c r="K1625">
        <f>IF(DEGREES(ACOS(SIN(RADIANS(G1625))*SIN(RADIANS(E1618))+COS(RADIANS(G1625))*COS(RADIANS(E1618))*COS(RADIANS(K1608))))&gt;90,0,$F$4*$F$5/E1617^2*(SIN(RADIANS(G1625))*SIN(RADIANS(E1618))+COS(RADIANS(G1625))*COS(RADIANS(E1618))*COS(RADIANS(K1608))))</f>
        <v>0</v>
      </c>
      <c r="L1625">
        <f>IF(DEGREES(ACOS(SIN(RADIANS(G1625))*SIN(RADIANS(E1618))+COS(RADIANS(G1625))*COS(RADIANS(E1618))*COS(RADIANS(L1608))))&gt;90,0,$F$4*$F$5/E1617^2*(SIN(RADIANS(G1625))*SIN(RADIANS(E1618))+COS(RADIANS(G1625))*COS(RADIANS(E1618))*COS(RADIANS(L1608))))</f>
        <v>0</v>
      </c>
      <c r="M1625">
        <f>IF(DEGREES(ACOS(SIN(RADIANS(G1625))*SIN(RADIANS(E1618))+COS(RADIANS(G1625))*COS(RADIANS(E1618))*COS(RADIANS(M1608))))&gt;90,0,$F$4*$F$5/E1617^2*(SIN(RADIANS(G1625))*SIN(RADIANS(E1618))+COS(RADIANS(G1625))*COS(RADIANS(E1618))*COS(RADIANS(M1608))))</f>
        <v>0</v>
      </c>
      <c r="N1625">
        <f>IF(DEGREES(ACOS(SIN(RADIANS(G1625))*SIN(RADIANS(E1618))+COS(RADIANS(G1625))*COS(RADIANS(E1618))*COS(RADIANS(N1608))))&gt;90,0,$F$4*$F$5/E1617^2*(SIN(RADIANS(G1625))*SIN(RADIANS(E1618))+COS(RADIANS(G1625))*COS(RADIANS(E1618))*COS(RADIANS(N1608))))</f>
        <v>0</v>
      </c>
      <c r="O1625">
        <f>IF(DEGREES(ACOS(SIN(RADIANS(G1625))*SIN(RADIANS(E1618))+COS(RADIANS(G1625))*COS(RADIANS(E1618))*COS(RADIANS(O1608))))&gt;90,0,$F$4*$F$5/E1617^2*(SIN(RADIANS(G1625))*SIN(RADIANS(E1618))+COS(RADIANS(G1625))*COS(RADIANS(E1618))*COS(RADIANS(O1608))))</f>
        <v>0</v>
      </c>
      <c r="P1625">
        <f>IF(DEGREES(ACOS(SIN(RADIANS(G1625))*SIN(RADIANS(E1618))+COS(RADIANS(G1625))*COS(RADIANS(E1618))*COS(RADIANS(P1608))))&gt;90,0,$F$4*$F$5/E1617^2*(SIN(RADIANS(G1625))*SIN(RADIANS(E1618))+COS(RADIANS(G1625))*COS(RADIANS(E1618))*COS(RADIANS(P1608))))</f>
        <v>0</v>
      </c>
      <c r="Q1625">
        <f>IF(DEGREES(ACOS(SIN(RADIANS(G1625))*SIN(RADIANS(E1618))+COS(RADIANS(G1625))*COS(RADIANS(E1618))*COS(RADIANS(Q1608))))&gt;90,0,$F$4*$F$5/E1617^2*(SIN(RADIANS(G1625))*SIN(RADIANS(E1618))+COS(RADIANS(G1625))*COS(RADIANS(E1618))*COS(RADIANS(Q1608))))</f>
        <v>0</v>
      </c>
      <c r="R1625" t="e">
        <f>IF(DEGREES(ACOS(SIN(RADIANS(G1625))*SIN(RADIANS(E1618))+COS(RADIANS(G1625))*COS(RADIANS(E1618))*COS(RADIANS(R1608))))&gt;90,0,$F$4*$F$5/E1617^2*(SIN(RADIANS(G1625))*SIN(RADIANS(E1618))+COS(RADIANS(G1625))*COS(RADIANS(E1618))*COS(RADIANS(R1608))))</f>
        <v>#DIV/0!</v>
      </c>
      <c r="S1625" t="e">
        <f>IF(DEGREES(ACOS(SIN(RADIANS(G1625))*SIN(RADIANS(E1618))+COS(RADIANS(G1625))*COS(RADIANS(E1618))*COS(RADIANS(S1608))))&gt;90,0,$F$4*$F$5/E1617^2*(SIN(RADIANS(G1625))*SIN(RADIANS(E1618))+COS(RADIANS(G1625))*COS(RADIANS(E1618))*COS(RADIANS(S1608))))</f>
        <v>#DIV/0!</v>
      </c>
      <c r="T1625" t="e">
        <f>IF(DEGREES(ACOS(SIN(RADIANS(G1625))*SIN(RADIANS(E1618))+COS(RADIANS(G1625))*COS(RADIANS(E1618))*COS(RADIANS(T1608))))&gt;90,0,$F$4*$F$5/E1617^2*(SIN(RADIANS(G1625))*SIN(RADIANS(E1618))+COS(RADIANS(G1625))*COS(RADIANS(E1618))*COS(RADIANS(T1608))))</f>
        <v>#DIV/0!</v>
      </c>
      <c r="U1625" t="e">
        <f>IF(DEGREES(ACOS(SIN(RADIANS(G1625))*SIN(RADIANS(E1618))+COS(RADIANS(G1625))*COS(RADIANS(E1618))*COS(RADIANS(U1608))))&gt;90,0,$F$4*$F$5/E1617^2*(SIN(RADIANS(G1625))*SIN(RADIANS(E1618))+COS(RADIANS(G1625))*COS(RADIANS(E1618))*COS(RADIANS(U1608))))</f>
        <v>#DIV/0!</v>
      </c>
      <c r="V1625" t="e">
        <f>IF(DEGREES(ACOS(SIN(RADIANS(G1625))*SIN(RADIANS(E1618))+COS(RADIANS(G1625))*COS(RADIANS(E1618))*COS(RADIANS(V1608))))&gt;90,0,$F$4*$F$5/E1617^2*(SIN(RADIANS(G1625))*SIN(RADIANS(E1618))+COS(RADIANS(G1625))*COS(RADIANS(E1618))*COS(RADIANS(V1608))))</f>
        <v>#DIV/0!</v>
      </c>
      <c r="W1625" t="e">
        <f>IF(DEGREES(ACOS(SIN(RADIANS(G1625))*SIN(RADIANS(E1618))+COS(RADIANS(G1625))*COS(RADIANS(E1618))*COS(RADIANS(W1608))))&gt;90,0,$F$4*$F$5/E1617^2*(SIN(RADIANS(G1625))*SIN(RADIANS(E1618))+COS(RADIANS(G1625))*COS(RADIANS(E1618))*COS(RADIANS(W1608))))</f>
        <v>#DIV/0!</v>
      </c>
      <c r="X1625" t="e">
        <f>IF(DEGREES(ACOS(SIN(RADIANS(G1625))*SIN(RADIANS(E1618))+COS(RADIANS(G1625))*COS(RADIANS(E1618))*COS(RADIANS(X1608))))&gt;90,0,$F$4*$F$5/E1617^2*(SIN(RADIANS(G1625))*SIN(RADIANS(E1618))+COS(RADIANS(G1625))*COS(RADIANS(E1618))*COS(RADIANS(X1608))))</f>
        <v>#DIV/0!</v>
      </c>
      <c r="Y1625" t="e">
        <f>IF(DEGREES(ACOS(SIN(RADIANS(G1625))*SIN(RADIANS(E1618))+COS(RADIANS(G1625))*COS(RADIANS(E1618))*COS(RADIANS(Y1608))))&gt;90,0,$F$4*$F$5/E1617^2*(SIN(RADIANS(G1625))*SIN(RADIANS(E1618))+COS(RADIANS(G1625))*COS(RADIANS(E1618))*COS(RADIANS(Y1608))))</f>
        <v>#DIV/0!</v>
      </c>
      <c r="Z1625" t="e">
        <f>IF(DEGREES(ACOS(SIN(RADIANS(G1625))*SIN(RADIANS(E1618))+COS(RADIANS(G1625))*COS(RADIANS(E1618))*COS(RADIANS(Z1608))))&gt;90,0,$F$4*$F$5/E1617^2*(SIN(RADIANS(G1625))*SIN(RADIANS(E1618))+COS(RADIANS(G1625))*COS(RADIANS(E1618))*COS(RADIANS(Z1608))))</f>
        <v>#DIV/0!</v>
      </c>
      <c r="AA1625" t="e">
        <f>IF(DEGREES(ACOS(SIN(RADIANS(G1625))*SIN(RADIANS(E1618))+COS(RADIANS(G1625))*COS(RADIANS(E1618))*COS(RADIANS(AA1608))))&gt;90,0,$F$4*$F$5/E1617^2*(SIN(RADIANS(G1625))*SIN(RADIANS(E1618))+COS(RADIANS(G1625))*COS(RADIANS(E1618))*COS(RADIANS(AA1608))))</f>
        <v>#DIV/0!</v>
      </c>
      <c r="AB1625" t="e">
        <f>IF(DEGREES(ACOS(SIN(RADIANS(G1625))*SIN(RADIANS(E1618))+COS(RADIANS(G1625))*COS(RADIANS(E1618))*COS(RADIANS(AB1608))))&gt;90,0,$F$4*$F$5/E1617^2*(SIN(RADIANS(G1625))*SIN(RADIANS(E1618))+COS(RADIANS(G1625))*COS(RADIANS(E1618))*COS(RADIANS(AB1608))))</f>
        <v>#DIV/0!</v>
      </c>
      <c r="AC1625" t="e">
        <f>IF(DEGREES(ACOS(SIN(RADIANS(G1625))*SIN(RADIANS(E1618))+COS(RADIANS(G1625))*COS(RADIANS(E1618))*COS(RADIANS(AC1608))))&gt;90,0,$F$4*$F$5/E1617^2*(SIN(RADIANS(G1625))*SIN(RADIANS(E1618))+COS(RADIANS(G1625))*COS(RADIANS(E1618))*COS(RADIANS(AC1608))))</f>
        <v>#DIV/0!</v>
      </c>
      <c r="AD1625" t="e">
        <f>IF(DEGREES(ACOS(SIN(RADIANS(G1625))*SIN(RADIANS(E1618))+COS(RADIANS(G1625))*COS(RADIANS(E1618))*COS(RADIANS(AD1608))))&gt;90,0,$F$4*$F$5/E1617^2*(SIN(RADIANS(G1625))*SIN(RADIANS(E1618))+COS(RADIANS(G1625))*COS(RADIANS(E1618))*COS(RADIANS(AD1608))))</f>
        <v>#DIV/0!</v>
      </c>
      <c r="AE1625" t="e">
        <f>IF(DEGREES(ACOS(SIN(RADIANS(G1625))*SIN(RADIANS(E1618))+COS(RADIANS(G1625))*COS(RADIANS(E1618))*COS(RADIANS(AE1608))))&gt;90,0,$F$4*$F$5/E1617^2*(SIN(RADIANS(G1625))*SIN(RADIANS(E1618))+COS(RADIANS(G1625))*COS(RADIANS(E1618))*COS(RADIANS(AE1608))))</f>
        <v>#DIV/0!</v>
      </c>
      <c r="AF1625" t="e">
        <f>IF(DEGREES(ACOS(SIN(RADIANS(G1625))*SIN(RADIANS(E1618))+COS(RADIANS(G1625))*COS(RADIANS(E1618))*COS(RADIANS(AF1608))))&gt;90,0,$F$4*$F$5/E1617^2*(SIN(RADIANS(G1625))*SIN(RADIANS(E1618))+COS(RADIANS(G1625))*COS(RADIANS(E1618))*COS(RADIANS(AF1608))))</f>
        <v>#DIV/0!</v>
      </c>
      <c r="AG1625" t="e">
        <f>IF(DEGREES(ACOS(SIN(RADIANS(G1625))*SIN(RADIANS(E1618))+COS(RADIANS(G1625))*COS(RADIANS(E1618))*COS(RADIANS(AG1608))))&gt;90,0,$F$4*$F$5/E1617^2*(SIN(RADIANS(G1625))*SIN(RADIANS(E1618))+COS(RADIANS(G1625))*COS(RADIANS(E1618))*COS(RADIANS(AG1608))))</f>
        <v>#DIV/0!</v>
      </c>
      <c r="AH1625" t="e">
        <f>IF(DEGREES(ACOS(SIN(RADIANS(G1625))*SIN(RADIANS(E1618))+COS(RADIANS(G1625))*COS(RADIANS(E1618))*COS(RADIANS(AH1608))))&gt;90,0,$F$4*$F$5/E1617^2*(SIN(RADIANS(G1625))*SIN(RADIANS(E1618))+COS(RADIANS(G1625))*COS(RADIANS(E1618))*COS(RADIANS(AH1608))))</f>
        <v>#DIV/0!</v>
      </c>
      <c r="AI1625" t="e">
        <f>IF(DEGREES(ACOS(SIN(RADIANS(G1625))*SIN(RADIANS(E1618))+COS(RADIANS(G1625))*COS(RADIANS(E1618))*COS(RADIANS(AI1608))))&gt;90,0,$F$4*$F$5/E1617^2*(SIN(RADIANS(G1625))*SIN(RADIANS(E1618))+COS(RADIANS(G1625))*COS(RADIANS(E1618))*COS(RADIANS(AI1608))))</f>
        <v>#DIV/0!</v>
      </c>
      <c r="AJ1625" t="e">
        <f>IF(DEGREES(ACOS(SIN(RADIANS(G1625))*SIN(RADIANS(E1618))+COS(RADIANS(G1625))*COS(RADIANS(E1618))*COS(RADIANS(AJ1608))))&gt;90,0,$F$4*$F$5/E1617^2*(SIN(RADIANS(G1625))*SIN(RADIANS(E1618))+COS(RADIANS(G1625))*COS(RADIANS(E1618))*COS(RADIANS(AJ1608))))</f>
        <v>#DIV/0!</v>
      </c>
      <c r="AK1625">
        <f>IF(DEGREES(ACOS(SIN(RADIANS(G1625))*SIN(RADIANS(E1618))+COS(RADIANS(G1625))*COS(RADIANS(E1618))*COS(RADIANS(AK1608))))&gt;90,0,$F$4*$F$5/E1617^2*(SIN(RADIANS(G1625))*SIN(RADIANS(E1618))+COS(RADIANS(G1625))*COS(RADIANS(E1618))*COS(RADIANS(AK1608))))</f>
        <v>0</v>
      </c>
      <c r="AL1625">
        <f>IF(DEGREES(ACOS(SIN(RADIANS(G1625))*SIN(RADIANS(E1618))+COS(RADIANS(G1625))*COS(RADIANS(E1618))*COS(RADIANS(AL1608))))&gt;90,0,$F$4*$F$5/E1617^2*(SIN(RADIANS(G1625))*SIN(RADIANS(E1618))+COS(RADIANS(G1625))*COS(RADIANS(E1618))*COS(RADIANS(AL1608))))</f>
        <v>0</v>
      </c>
      <c r="AM1625">
        <f>IF(DEGREES(ACOS(SIN(RADIANS(G1625))*SIN(RADIANS(E1618))+COS(RADIANS(G1625))*COS(RADIANS(E1618))*COS(RADIANS(AM1608))))&gt;90,0,$F$4*$F$5/E1617^2*(SIN(RADIANS(G1625))*SIN(RADIANS(E1618))+COS(RADIANS(G1625))*COS(RADIANS(E1618))*COS(RADIANS(AM1608))))</f>
        <v>0</v>
      </c>
      <c r="AN1625">
        <f>IF(DEGREES(ACOS(SIN(RADIANS(G1625))*SIN(RADIANS(E1618))+COS(RADIANS(G1625))*COS(RADIANS(E1618))*COS(RADIANS(AN1608))))&gt;90,0,$F$4*$F$5/E1617^2*(SIN(RADIANS(G1625))*SIN(RADIANS(E1618))+COS(RADIANS(G1625))*COS(RADIANS(E1618))*COS(RADIANS(AN1608))))</f>
        <v>0</v>
      </c>
      <c r="AO1625">
        <f>IF(DEGREES(ACOS(SIN(RADIANS(G1625))*SIN(RADIANS(E1618))+COS(RADIANS(G1625))*COS(RADIANS(E1618))*COS(RADIANS(AO1608))))&gt;90,0,$F$4*$F$5/E1617^2*(SIN(RADIANS(G1625))*SIN(RADIANS(E1618))+COS(RADIANS(G1625))*COS(RADIANS(E1618))*COS(RADIANS(AO1608))))</f>
        <v>0</v>
      </c>
      <c r="AP1625">
        <f>IF(DEGREES(ACOS(SIN(RADIANS(G1625))*SIN(RADIANS(E1618))+COS(RADIANS(G1625))*COS(RADIANS(E1618))*COS(RADIANS(AP1608))))&gt;90,0,$F$4*$F$5/E1617^2*(SIN(RADIANS(G1625))*SIN(RADIANS(E1618))+COS(RADIANS(G1625))*COS(RADIANS(E1618))*COS(RADIANS(AP1608))))</f>
        <v>0</v>
      </c>
      <c r="AQ1625">
        <f>IF(DEGREES(ACOS(SIN(RADIANS(G1625))*SIN(RADIANS(E1618))+COS(RADIANS(G1625))*COS(RADIANS(E1618))*COS(RADIANS(AQ1608))))&gt;90,0,$F$4*$F$5/E1617^2*(SIN(RADIANS(G1625))*SIN(RADIANS(E1618))+COS(RADIANS(G1625))*COS(RADIANS(E1618))*COS(RADIANS(AQ1608))))</f>
        <v>0</v>
      </c>
      <c r="AR1625">
        <f>IF(DEGREES(ACOS(SIN(RADIANS(G1625))*SIN(RADIANS(E1618))+COS(RADIANS(G1625))*COS(RADIANS(E1618))*COS(RADIANS(AR1608))))&gt;90,0,$F$4*$F$5/E1617^2*(SIN(RADIANS(G1625))*SIN(RADIANS(E1618))+COS(RADIANS(G1625))*COS(RADIANS(E1618))*COS(RADIANS(AR1608))))</f>
        <v>0</v>
      </c>
    </row>
    <row r="1626" spans="2:44" x14ac:dyDescent="0.5">
      <c r="G1626">
        <v>-70</v>
      </c>
      <c r="I1626">
        <f>IF(DEGREES(ACOS(SIN(RADIANS(G1626))*SIN(RADIANS(E1618))+COS(RADIANS(G1626))*COS(RADIANS(E1618))*COS(RADIANS(I1608))))&gt;90,0,$F$4*$F$5/E1617^2*(SIN(RADIANS(G1626))*SIN(RADIANS(E1618))+COS(RADIANS(G1626))*COS(RADIANS(E1618))*COS(RADIANS(I1608))))</f>
        <v>0</v>
      </c>
      <c r="J1626">
        <f>IF(DEGREES(ACOS(SIN(RADIANS(G1626))*SIN(RADIANS(E1618))+COS(RADIANS(G1626))*COS(RADIANS(E1618))*COS(RADIANS(J1608))))&gt;90,0,$F$4*$F$5/E1617^2*(SIN(RADIANS(G1626))*SIN(RADIANS(E1618))+COS(RADIANS(G1626))*COS(RADIANS(E1618))*COS(RADIANS(J1608))))</f>
        <v>0</v>
      </c>
      <c r="K1626">
        <f>IF(DEGREES(ACOS(SIN(RADIANS(G1626))*SIN(RADIANS(E1618))+COS(RADIANS(G1626))*COS(RADIANS(E1618))*COS(RADIANS(K1608))))&gt;90,0,$F$4*$F$5/E1617^2*(SIN(RADIANS(G1626))*SIN(RADIANS(E1618))+COS(RADIANS(G1626))*COS(RADIANS(E1618))*COS(RADIANS(K1608))))</f>
        <v>0</v>
      </c>
      <c r="L1626">
        <f>IF(DEGREES(ACOS(SIN(RADIANS(G1626))*SIN(RADIANS(E1618))+COS(RADIANS(G1626))*COS(RADIANS(E1618))*COS(RADIANS(L1608))))&gt;90,0,$F$4*$F$5/E1617^2*(SIN(RADIANS(G1626))*SIN(RADIANS(E1618))+COS(RADIANS(G1626))*COS(RADIANS(E1618))*COS(RADIANS(L1608))))</f>
        <v>0</v>
      </c>
      <c r="M1626">
        <f>IF(DEGREES(ACOS(SIN(RADIANS(G1626))*SIN(RADIANS(E1618))+COS(RADIANS(G1626))*COS(RADIANS(E1618))*COS(RADIANS(M1608))))&gt;90,0,$F$4*$F$5/E1617^2*(SIN(RADIANS(G1626))*SIN(RADIANS(E1618))+COS(RADIANS(G1626))*COS(RADIANS(E1618))*COS(RADIANS(M1608))))</f>
        <v>0</v>
      </c>
      <c r="N1626">
        <f>IF(DEGREES(ACOS(SIN(RADIANS(G1626))*SIN(RADIANS(E1618))+COS(RADIANS(G1626))*COS(RADIANS(E1618))*COS(RADIANS(N1608))))&gt;90,0,$F$4*$F$5/E1617^2*(SIN(RADIANS(G1626))*SIN(RADIANS(E1618))+COS(RADIANS(G1626))*COS(RADIANS(E1618))*COS(RADIANS(N1608))))</f>
        <v>0</v>
      </c>
      <c r="O1626">
        <f>IF(DEGREES(ACOS(SIN(RADIANS(G1626))*SIN(RADIANS(E1618))+COS(RADIANS(G1626))*COS(RADIANS(E1618))*COS(RADIANS(O1608))))&gt;90,0,$F$4*$F$5/E1617^2*(SIN(RADIANS(G1626))*SIN(RADIANS(E1618))+COS(RADIANS(G1626))*COS(RADIANS(E1618))*COS(RADIANS(O1608))))</f>
        <v>0</v>
      </c>
      <c r="P1626">
        <f>IF(DEGREES(ACOS(SIN(RADIANS(G1626))*SIN(RADIANS(E1618))+COS(RADIANS(G1626))*COS(RADIANS(E1618))*COS(RADIANS(P1608))))&gt;90,0,$F$4*$F$5/E1617^2*(SIN(RADIANS(G1626))*SIN(RADIANS(E1618))+COS(RADIANS(G1626))*COS(RADIANS(E1618))*COS(RADIANS(P1608))))</f>
        <v>0</v>
      </c>
      <c r="Q1626">
        <f>IF(DEGREES(ACOS(SIN(RADIANS(G1626))*SIN(RADIANS(E1618))+COS(RADIANS(G1626))*COS(RADIANS(E1618))*COS(RADIANS(Q1608))))&gt;90,0,$F$4*$F$5/E1617^2*(SIN(RADIANS(G1626))*SIN(RADIANS(E1618))+COS(RADIANS(G1626))*COS(RADIANS(E1618))*COS(RADIANS(Q1608))))</f>
        <v>0</v>
      </c>
      <c r="R1626" t="e">
        <f>IF(DEGREES(ACOS(SIN(RADIANS(G1626))*SIN(RADIANS(E1618))+COS(RADIANS(G1626))*COS(RADIANS(E1618))*COS(RADIANS(R1608))))&gt;90,0,$F$4*$F$5/E1617^2*(SIN(RADIANS(G1626))*SIN(RADIANS(E1618))+COS(RADIANS(G1626))*COS(RADIANS(E1618))*COS(RADIANS(R1608))))</f>
        <v>#DIV/0!</v>
      </c>
      <c r="S1626" t="e">
        <f>IF(DEGREES(ACOS(SIN(RADIANS(G1626))*SIN(RADIANS(E1618))+COS(RADIANS(G1626))*COS(RADIANS(E1618))*COS(RADIANS(S1608))))&gt;90,0,$F$4*$F$5/E1617^2*(SIN(RADIANS(G1626))*SIN(RADIANS(E1618))+COS(RADIANS(G1626))*COS(RADIANS(E1618))*COS(RADIANS(S1608))))</f>
        <v>#DIV/0!</v>
      </c>
      <c r="T1626" t="e">
        <f>IF(DEGREES(ACOS(SIN(RADIANS(G1626))*SIN(RADIANS(E1618))+COS(RADIANS(G1626))*COS(RADIANS(E1618))*COS(RADIANS(T1608))))&gt;90,0,$F$4*$F$5/E1617^2*(SIN(RADIANS(G1626))*SIN(RADIANS(E1618))+COS(RADIANS(G1626))*COS(RADIANS(E1618))*COS(RADIANS(T1608))))</f>
        <v>#DIV/0!</v>
      </c>
      <c r="U1626" t="e">
        <f>IF(DEGREES(ACOS(SIN(RADIANS(G1626))*SIN(RADIANS(E1618))+COS(RADIANS(G1626))*COS(RADIANS(E1618))*COS(RADIANS(U1608))))&gt;90,0,$F$4*$F$5/E1617^2*(SIN(RADIANS(G1626))*SIN(RADIANS(E1618))+COS(RADIANS(G1626))*COS(RADIANS(E1618))*COS(RADIANS(U1608))))</f>
        <v>#DIV/0!</v>
      </c>
      <c r="V1626" t="e">
        <f>IF(DEGREES(ACOS(SIN(RADIANS(G1626))*SIN(RADIANS(E1618))+COS(RADIANS(G1626))*COS(RADIANS(E1618))*COS(RADIANS(V1608))))&gt;90,0,$F$4*$F$5/E1617^2*(SIN(RADIANS(G1626))*SIN(RADIANS(E1618))+COS(RADIANS(G1626))*COS(RADIANS(E1618))*COS(RADIANS(V1608))))</f>
        <v>#DIV/0!</v>
      </c>
      <c r="W1626" t="e">
        <f>IF(DEGREES(ACOS(SIN(RADIANS(G1626))*SIN(RADIANS(E1618))+COS(RADIANS(G1626))*COS(RADIANS(E1618))*COS(RADIANS(W1608))))&gt;90,0,$F$4*$F$5/E1617^2*(SIN(RADIANS(G1626))*SIN(RADIANS(E1618))+COS(RADIANS(G1626))*COS(RADIANS(E1618))*COS(RADIANS(W1608))))</f>
        <v>#DIV/0!</v>
      </c>
      <c r="X1626" t="e">
        <f>IF(DEGREES(ACOS(SIN(RADIANS(G1626))*SIN(RADIANS(E1618))+COS(RADIANS(G1626))*COS(RADIANS(E1618))*COS(RADIANS(X1608))))&gt;90,0,$F$4*$F$5/E1617^2*(SIN(RADIANS(G1626))*SIN(RADIANS(E1618))+COS(RADIANS(G1626))*COS(RADIANS(E1618))*COS(RADIANS(X1608))))</f>
        <v>#DIV/0!</v>
      </c>
      <c r="Y1626" t="e">
        <f>IF(DEGREES(ACOS(SIN(RADIANS(G1626))*SIN(RADIANS(E1618))+COS(RADIANS(G1626))*COS(RADIANS(E1618))*COS(RADIANS(Y1608))))&gt;90,0,$F$4*$F$5/E1617^2*(SIN(RADIANS(G1626))*SIN(RADIANS(E1618))+COS(RADIANS(G1626))*COS(RADIANS(E1618))*COS(RADIANS(Y1608))))</f>
        <v>#DIV/0!</v>
      </c>
      <c r="Z1626" t="e">
        <f>IF(DEGREES(ACOS(SIN(RADIANS(G1626))*SIN(RADIANS(E1618))+COS(RADIANS(G1626))*COS(RADIANS(E1618))*COS(RADIANS(Z1608))))&gt;90,0,$F$4*$F$5/E1617^2*(SIN(RADIANS(G1626))*SIN(RADIANS(E1618))+COS(RADIANS(G1626))*COS(RADIANS(E1618))*COS(RADIANS(Z1608))))</f>
        <v>#DIV/0!</v>
      </c>
      <c r="AA1626" t="e">
        <f>IF(DEGREES(ACOS(SIN(RADIANS(G1626))*SIN(RADIANS(E1618))+COS(RADIANS(G1626))*COS(RADIANS(E1618))*COS(RADIANS(AA1608))))&gt;90,0,$F$4*$F$5/E1617^2*(SIN(RADIANS(G1626))*SIN(RADIANS(E1618))+COS(RADIANS(G1626))*COS(RADIANS(E1618))*COS(RADIANS(AA1608))))</f>
        <v>#DIV/0!</v>
      </c>
      <c r="AB1626" t="e">
        <f>IF(DEGREES(ACOS(SIN(RADIANS(G1626))*SIN(RADIANS(E1618))+COS(RADIANS(G1626))*COS(RADIANS(E1618))*COS(RADIANS(AB1608))))&gt;90,0,$F$4*$F$5/E1617^2*(SIN(RADIANS(G1626))*SIN(RADIANS(E1618))+COS(RADIANS(G1626))*COS(RADIANS(E1618))*COS(RADIANS(AB1608))))</f>
        <v>#DIV/0!</v>
      </c>
      <c r="AC1626" t="e">
        <f>IF(DEGREES(ACOS(SIN(RADIANS(G1626))*SIN(RADIANS(E1618))+COS(RADIANS(G1626))*COS(RADIANS(E1618))*COS(RADIANS(AC1608))))&gt;90,0,$F$4*$F$5/E1617^2*(SIN(RADIANS(G1626))*SIN(RADIANS(E1618))+COS(RADIANS(G1626))*COS(RADIANS(E1618))*COS(RADIANS(AC1608))))</f>
        <v>#DIV/0!</v>
      </c>
      <c r="AD1626" t="e">
        <f>IF(DEGREES(ACOS(SIN(RADIANS(G1626))*SIN(RADIANS(E1618))+COS(RADIANS(G1626))*COS(RADIANS(E1618))*COS(RADIANS(AD1608))))&gt;90,0,$F$4*$F$5/E1617^2*(SIN(RADIANS(G1626))*SIN(RADIANS(E1618))+COS(RADIANS(G1626))*COS(RADIANS(E1618))*COS(RADIANS(AD1608))))</f>
        <v>#DIV/0!</v>
      </c>
      <c r="AE1626" t="e">
        <f>IF(DEGREES(ACOS(SIN(RADIANS(G1626))*SIN(RADIANS(E1618))+COS(RADIANS(G1626))*COS(RADIANS(E1618))*COS(RADIANS(AE1608))))&gt;90,0,$F$4*$F$5/E1617^2*(SIN(RADIANS(G1626))*SIN(RADIANS(E1618))+COS(RADIANS(G1626))*COS(RADIANS(E1618))*COS(RADIANS(AE1608))))</f>
        <v>#DIV/0!</v>
      </c>
      <c r="AF1626" t="e">
        <f>IF(DEGREES(ACOS(SIN(RADIANS(G1626))*SIN(RADIANS(E1618))+COS(RADIANS(G1626))*COS(RADIANS(E1618))*COS(RADIANS(AF1608))))&gt;90,0,$F$4*$F$5/E1617^2*(SIN(RADIANS(G1626))*SIN(RADIANS(E1618))+COS(RADIANS(G1626))*COS(RADIANS(E1618))*COS(RADIANS(AF1608))))</f>
        <v>#DIV/0!</v>
      </c>
      <c r="AG1626" t="e">
        <f>IF(DEGREES(ACOS(SIN(RADIANS(G1626))*SIN(RADIANS(E1618))+COS(RADIANS(G1626))*COS(RADIANS(E1618))*COS(RADIANS(AG1608))))&gt;90,0,$F$4*$F$5/E1617^2*(SIN(RADIANS(G1626))*SIN(RADIANS(E1618))+COS(RADIANS(G1626))*COS(RADIANS(E1618))*COS(RADIANS(AG1608))))</f>
        <v>#DIV/0!</v>
      </c>
      <c r="AH1626" t="e">
        <f>IF(DEGREES(ACOS(SIN(RADIANS(G1626))*SIN(RADIANS(E1618))+COS(RADIANS(G1626))*COS(RADIANS(E1618))*COS(RADIANS(AH1608))))&gt;90,0,$F$4*$F$5/E1617^2*(SIN(RADIANS(G1626))*SIN(RADIANS(E1618))+COS(RADIANS(G1626))*COS(RADIANS(E1618))*COS(RADIANS(AH1608))))</f>
        <v>#DIV/0!</v>
      </c>
      <c r="AI1626" t="e">
        <f>IF(DEGREES(ACOS(SIN(RADIANS(G1626))*SIN(RADIANS(E1618))+COS(RADIANS(G1626))*COS(RADIANS(E1618))*COS(RADIANS(AI1608))))&gt;90,0,$F$4*$F$5/E1617^2*(SIN(RADIANS(G1626))*SIN(RADIANS(E1618))+COS(RADIANS(G1626))*COS(RADIANS(E1618))*COS(RADIANS(AI1608))))</f>
        <v>#DIV/0!</v>
      </c>
      <c r="AJ1626" t="e">
        <f>IF(DEGREES(ACOS(SIN(RADIANS(G1626))*SIN(RADIANS(E1618))+COS(RADIANS(G1626))*COS(RADIANS(E1618))*COS(RADIANS(AJ1608))))&gt;90,0,$F$4*$F$5/E1617^2*(SIN(RADIANS(G1626))*SIN(RADIANS(E1618))+COS(RADIANS(G1626))*COS(RADIANS(E1618))*COS(RADIANS(AJ1608))))</f>
        <v>#DIV/0!</v>
      </c>
      <c r="AK1626">
        <f>IF(DEGREES(ACOS(SIN(RADIANS(G1626))*SIN(RADIANS(E1618))+COS(RADIANS(G1626))*COS(RADIANS(E1618))*COS(RADIANS(AK1608))))&gt;90,0,$F$4*$F$5/E1617^2*(SIN(RADIANS(G1626))*SIN(RADIANS(E1618))+COS(RADIANS(G1626))*COS(RADIANS(E1618))*COS(RADIANS(AK1608))))</f>
        <v>0</v>
      </c>
      <c r="AL1626">
        <f>IF(DEGREES(ACOS(SIN(RADIANS(G1626))*SIN(RADIANS(E1618))+COS(RADIANS(G1626))*COS(RADIANS(E1618))*COS(RADIANS(AL1608))))&gt;90,0,$F$4*$F$5/E1617^2*(SIN(RADIANS(G1626))*SIN(RADIANS(E1618))+COS(RADIANS(G1626))*COS(RADIANS(E1618))*COS(RADIANS(AL1608))))</f>
        <v>0</v>
      </c>
      <c r="AM1626">
        <f>IF(DEGREES(ACOS(SIN(RADIANS(G1626))*SIN(RADIANS(E1618))+COS(RADIANS(G1626))*COS(RADIANS(E1618))*COS(RADIANS(AM1608))))&gt;90,0,$F$4*$F$5/E1617^2*(SIN(RADIANS(G1626))*SIN(RADIANS(E1618))+COS(RADIANS(G1626))*COS(RADIANS(E1618))*COS(RADIANS(AM1608))))</f>
        <v>0</v>
      </c>
      <c r="AN1626">
        <f>IF(DEGREES(ACOS(SIN(RADIANS(G1626))*SIN(RADIANS(E1618))+COS(RADIANS(G1626))*COS(RADIANS(E1618))*COS(RADIANS(AN1608))))&gt;90,0,$F$4*$F$5/E1617^2*(SIN(RADIANS(G1626))*SIN(RADIANS(E1618))+COS(RADIANS(G1626))*COS(RADIANS(E1618))*COS(RADIANS(AN1608))))</f>
        <v>0</v>
      </c>
      <c r="AO1626">
        <f>IF(DEGREES(ACOS(SIN(RADIANS(G1626))*SIN(RADIANS(E1618))+COS(RADIANS(G1626))*COS(RADIANS(E1618))*COS(RADIANS(AO1608))))&gt;90,0,$F$4*$F$5/E1617^2*(SIN(RADIANS(G1626))*SIN(RADIANS(E1618))+COS(RADIANS(G1626))*COS(RADIANS(E1618))*COS(RADIANS(AO1608))))</f>
        <v>0</v>
      </c>
      <c r="AP1626">
        <f>IF(DEGREES(ACOS(SIN(RADIANS(G1626))*SIN(RADIANS(E1618))+COS(RADIANS(G1626))*COS(RADIANS(E1618))*COS(RADIANS(AP1608))))&gt;90,0,$F$4*$F$5/E1617^2*(SIN(RADIANS(G1626))*SIN(RADIANS(E1618))+COS(RADIANS(G1626))*COS(RADIANS(E1618))*COS(RADIANS(AP1608))))</f>
        <v>0</v>
      </c>
      <c r="AQ1626">
        <f>IF(DEGREES(ACOS(SIN(RADIANS(G1626))*SIN(RADIANS(E1618))+COS(RADIANS(G1626))*COS(RADIANS(E1618))*COS(RADIANS(AQ1608))))&gt;90,0,$F$4*$F$5/E1617^2*(SIN(RADIANS(G1626))*SIN(RADIANS(E1618))+COS(RADIANS(G1626))*COS(RADIANS(E1618))*COS(RADIANS(AQ1608))))</f>
        <v>0</v>
      </c>
      <c r="AR1626">
        <f>IF(DEGREES(ACOS(SIN(RADIANS(G1626))*SIN(RADIANS(E1618))+COS(RADIANS(G1626))*COS(RADIANS(E1618))*COS(RADIANS(AR1608))))&gt;90,0,$F$4*$F$5/E1617^2*(SIN(RADIANS(G1626))*SIN(RADIANS(E1618))+COS(RADIANS(G1626))*COS(RADIANS(E1618))*COS(RADIANS(AR1608))))</f>
        <v>0</v>
      </c>
    </row>
    <row r="1627" spans="2:44" x14ac:dyDescent="0.5">
      <c r="G1627">
        <v>-80</v>
      </c>
      <c r="I1627">
        <f>IF(DEGREES(ACOS(SIN(RADIANS(G1627))*SIN(RADIANS(E1618))+COS(RADIANS(G1627))*COS(RADIANS(E1618))*COS(RADIANS(I1608))))&gt;90,0,$F$4*$F$5/E1617^2*(SIN(RADIANS(G1627))*SIN(RADIANS(E1618))+COS(RADIANS(G1627))*COS(RADIANS(E1618))*COS(RADIANS(I1608))))</f>
        <v>0</v>
      </c>
      <c r="J1627">
        <f>IF(DEGREES(ACOS(SIN(RADIANS(G1627))*SIN(RADIANS(E1618))+COS(RADIANS(G1627))*COS(RADIANS(E1618))*COS(RADIANS(J1608))))&gt;90,0,$F$4*$F$5/E1617^2*(SIN(RADIANS(G1627))*SIN(RADIANS(E1618))+COS(RADIANS(G1627))*COS(RADIANS(E1618))*COS(RADIANS(J1608))))</f>
        <v>0</v>
      </c>
      <c r="K1627">
        <f>IF(DEGREES(ACOS(SIN(RADIANS(G1627))*SIN(RADIANS(E1618))+COS(RADIANS(G1627))*COS(RADIANS(E1618))*COS(RADIANS(K1608))))&gt;90,0,$F$4*$F$5/E1617^2*(SIN(RADIANS(G1627))*SIN(RADIANS(E1618))+COS(RADIANS(G1627))*COS(RADIANS(E1618))*COS(RADIANS(K1608))))</f>
        <v>0</v>
      </c>
      <c r="L1627">
        <f>IF(DEGREES(ACOS(SIN(RADIANS(G1627))*SIN(RADIANS(E1618))+COS(RADIANS(G1627))*COS(RADIANS(E1618))*COS(RADIANS(L1608))))&gt;90,0,$F$4*$F$5/E1617^2*(SIN(RADIANS(G1627))*SIN(RADIANS(E1618))+COS(RADIANS(G1627))*COS(RADIANS(E1618))*COS(RADIANS(L1608))))</f>
        <v>0</v>
      </c>
      <c r="M1627">
        <f>IF(DEGREES(ACOS(SIN(RADIANS(G1627))*SIN(RADIANS(E1618))+COS(RADIANS(G1627))*COS(RADIANS(E1618))*COS(RADIANS(M1608))))&gt;90,0,$F$4*$F$5/E1617^2*(SIN(RADIANS(G1627))*SIN(RADIANS(E1618))+COS(RADIANS(G1627))*COS(RADIANS(E1618))*COS(RADIANS(M1608))))</f>
        <v>0</v>
      </c>
      <c r="N1627">
        <f>IF(DEGREES(ACOS(SIN(RADIANS(G1627))*SIN(RADIANS(E1618))+COS(RADIANS(G1627))*COS(RADIANS(E1618))*COS(RADIANS(N1608))))&gt;90,0,$F$4*$F$5/E1617^2*(SIN(RADIANS(G1627))*SIN(RADIANS(E1618))+COS(RADIANS(G1627))*COS(RADIANS(E1618))*COS(RADIANS(N1608))))</f>
        <v>0</v>
      </c>
      <c r="O1627">
        <f>IF(DEGREES(ACOS(SIN(RADIANS(G1627))*SIN(RADIANS(E1618))+COS(RADIANS(G1627))*COS(RADIANS(E1618))*COS(RADIANS(O1608))))&gt;90,0,$F$4*$F$5/E1617^2*(SIN(RADIANS(G1627))*SIN(RADIANS(E1618))+COS(RADIANS(G1627))*COS(RADIANS(E1618))*COS(RADIANS(O1608))))</f>
        <v>0</v>
      </c>
      <c r="P1627">
        <f>IF(DEGREES(ACOS(SIN(RADIANS(G1627))*SIN(RADIANS(E1618))+COS(RADIANS(G1627))*COS(RADIANS(E1618))*COS(RADIANS(P1608))))&gt;90,0,$F$4*$F$5/E1617^2*(SIN(RADIANS(G1627))*SIN(RADIANS(E1618))+COS(RADIANS(G1627))*COS(RADIANS(E1618))*COS(RADIANS(P1608))))</f>
        <v>0</v>
      </c>
      <c r="Q1627">
        <f>IF(DEGREES(ACOS(SIN(RADIANS(G1627))*SIN(RADIANS(E1618))+COS(RADIANS(G1627))*COS(RADIANS(E1618))*COS(RADIANS(Q1608))))&gt;90,0,$F$4*$F$5/E1617^2*(SIN(RADIANS(G1627))*SIN(RADIANS(E1618))+COS(RADIANS(G1627))*COS(RADIANS(E1618))*COS(RADIANS(Q1608))))</f>
        <v>0</v>
      </c>
      <c r="R1627" t="e">
        <f>IF(DEGREES(ACOS(SIN(RADIANS(G1627))*SIN(RADIANS(E1618))+COS(RADIANS(G1627))*COS(RADIANS(E1618))*COS(RADIANS(R1608))))&gt;90,0,$F$4*$F$5/E1617^2*(SIN(RADIANS(G1627))*SIN(RADIANS(E1618))+COS(RADIANS(G1627))*COS(RADIANS(E1618))*COS(RADIANS(R1608))))</f>
        <v>#DIV/0!</v>
      </c>
      <c r="S1627" t="e">
        <f>IF(DEGREES(ACOS(SIN(RADIANS(G1627))*SIN(RADIANS(E1618))+COS(RADIANS(G1627))*COS(RADIANS(E1618))*COS(RADIANS(S1608))))&gt;90,0,$F$4*$F$5/E1617^2*(SIN(RADIANS(G1627))*SIN(RADIANS(E1618))+COS(RADIANS(G1627))*COS(RADIANS(E1618))*COS(RADIANS(S1608))))</f>
        <v>#DIV/0!</v>
      </c>
      <c r="T1627" t="e">
        <f>IF(DEGREES(ACOS(SIN(RADIANS(G1627))*SIN(RADIANS(E1618))+COS(RADIANS(G1627))*COS(RADIANS(E1618))*COS(RADIANS(T1608))))&gt;90,0,$F$4*$F$5/E1617^2*(SIN(RADIANS(G1627))*SIN(RADIANS(E1618))+COS(RADIANS(G1627))*COS(RADIANS(E1618))*COS(RADIANS(T1608))))</f>
        <v>#DIV/0!</v>
      </c>
      <c r="U1627" t="e">
        <f>IF(DEGREES(ACOS(SIN(RADIANS(G1627))*SIN(RADIANS(E1618))+COS(RADIANS(G1627))*COS(RADIANS(E1618))*COS(RADIANS(U1608))))&gt;90,0,$F$4*$F$5/E1617^2*(SIN(RADIANS(G1627))*SIN(RADIANS(E1618))+COS(RADIANS(G1627))*COS(RADIANS(E1618))*COS(RADIANS(U1608))))</f>
        <v>#DIV/0!</v>
      </c>
      <c r="V1627" t="e">
        <f>IF(DEGREES(ACOS(SIN(RADIANS(G1627))*SIN(RADIANS(E1618))+COS(RADIANS(G1627))*COS(RADIANS(E1618))*COS(RADIANS(V1608))))&gt;90,0,$F$4*$F$5/E1617^2*(SIN(RADIANS(G1627))*SIN(RADIANS(E1618))+COS(RADIANS(G1627))*COS(RADIANS(E1618))*COS(RADIANS(V1608))))</f>
        <v>#DIV/0!</v>
      </c>
      <c r="W1627" t="e">
        <f>IF(DEGREES(ACOS(SIN(RADIANS(G1627))*SIN(RADIANS(E1618))+COS(RADIANS(G1627))*COS(RADIANS(E1618))*COS(RADIANS(W1608))))&gt;90,0,$F$4*$F$5/E1617^2*(SIN(RADIANS(G1627))*SIN(RADIANS(E1618))+COS(RADIANS(G1627))*COS(RADIANS(E1618))*COS(RADIANS(W1608))))</f>
        <v>#DIV/0!</v>
      </c>
      <c r="X1627" t="e">
        <f>IF(DEGREES(ACOS(SIN(RADIANS(G1627))*SIN(RADIANS(E1618))+COS(RADIANS(G1627))*COS(RADIANS(E1618))*COS(RADIANS(X1608))))&gt;90,0,$F$4*$F$5/E1617^2*(SIN(RADIANS(G1627))*SIN(RADIANS(E1618))+COS(RADIANS(G1627))*COS(RADIANS(E1618))*COS(RADIANS(X1608))))</f>
        <v>#DIV/0!</v>
      </c>
      <c r="Y1627" t="e">
        <f>IF(DEGREES(ACOS(SIN(RADIANS(G1627))*SIN(RADIANS(E1618))+COS(RADIANS(G1627))*COS(RADIANS(E1618))*COS(RADIANS(Y1608))))&gt;90,0,$F$4*$F$5/E1617^2*(SIN(RADIANS(G1627))*SIN(RADIANS(E1618))+COS(RADIANS(G1627))*COS(RADIANS(E1618))*COS(RADIANS(Y1608))))</f>
        <v>#DIV/0!</v>
      </c>
      <c r="Z1627" t="e">
        <f>IF(DEGREES(ACOS(SIN(RADIANS(G1627))*SIN(RADIANS(E1618))+COS(RADIANS(G1627))*COS(RADIANS(E1618))*COS(RADIANS(Z1608))))&gt;90,0,$F$4*$F$5/E1617^2*(SIN(RADIANS(G1627))*SIN(RADIANS(E1618))+COS(RADIANS(G1627))*COS(RADIANS(E1618))*COS(RADIANS(Z1608))))</f>
        <v>#DIV/0!</v>
      </c>
      <c r="AA1627" t="e">
        <f>IF(DEGREES(ACOS(SIN(RADIANS(G1627))*SIN(RADIANS(E1618))+COS(RADIANS(G1627))*COS(RADIANS(E1618))*COS(RADIANS(AA1608))))&gt;90,0,$F$4*$F$5/E1617^2*(SIN(RADIANS(G1627))*SIN(RADIANS(E1618))+COS(RADIANS(G1627))*COS(RADIANS(E1618))*COS(RADIANS(AA1608))))</f>
        <v>#DIV/0!</v>
      </c>
      <c r="AB1627" t="e">
        <f>IF(DEGREES(ACOS(SIN(RADIANS(G1627))*SIN(RADIANS(E1618))+COS(RADIANS(G1627))*COS(RADIANS(E1618))*COS(RADIANS(AB1608))))&gt;90,0,$F$4*$F$5/E1617^2*(SIN(RADIANS(G1627))*SIN(RADIANS(E1618))+COS(RADIANS(G1627))*COS(RADIANS(E1618))*COS(RADIANS(AB1608))))</f>
        <v>#DIV/0!</v>
      </c>
      <c r="AC1627" t="e">
        <f>IF(DEGREES(ACOS(SIN(RADIANS(G1627))*SIN(RADIANS(E1618))+COS(RADIANS(G1627))*COS(RADIANS(E1618))*COS(RADIANS(AC1608))))&gt;90,0,$F$4*$F$5/E1617^2*(SIN(RADIANS(G1627))*SIN(RADIANS(E1618))+COS(RADIANS(G1627))*COS(RADIANS(E1618))*COS(RADIANS(AC1608))))</f>
        <v>#DIV/0!</v>
      </c>
      <c r="AD1627" t="e">
        <f>IF(DEGREES(ACOS(SIN(RADIANS(G1627))*SIN(RADIANS(E1618))+COS(RADIANS(G1627))*COS(RADIANS(E1618))*COS(RADIANS(AD1608))))&gt;90,0,$F$4*$F$5/E1617^2*(SIN(RADIANS(G1627))*SIN(RADIANS(E1618))+COS(RADIANS(G1627))*COS(RADIANS(E1618))*COS(RADIANS(AD1608))))</f>
        <v>#DIV/0!</v>
      </c>
      <c r="AE1627" t="e">
        <f>IF(DEGREES(ACOS(SIN(RADIANS(G1627))*SIN(RADIANS(E1618))+COS(RADIANS(G1627))*COS(RADIANS(E1618))*COS(RADIANS(AE1608))))&gt;90,0,$F$4*$F$5/E1617^2*(SIN(RADIANS(G1627))*SIN(RADIANS(E1618))+COS(RADIANS(G1627))*COS(RADIANS(E1618))*COS(RADIANS(AE1608))))</f>
        <v>#DIV/0!</v>
      </c>
      <c r="AF1627" t="e">
        <f>IF(DEGREES(ACOS(SIN(RADIANS(G1627))*SIN(RADIANS(E1618))+COS(RADIANS(G1627))*COS(RADIANS(E1618))*COS(RADIANS(AF1608))))&gt;90,0,$F$4*$F$5/E1617^2*(SIN(RADIANS(G1627))*SIN(RADIANS(E1618))+COS(RADIANS(G1627))*COS(RADIANS(E1618))*COS(RADIANS(AF1608))))</f>
        <v>#DIV/0!</v>
      </c>
      <c r="AG1627" t="e">
        <f>IF(DEGREES(ACOS(SIN(RADIANS(G1627))*SIN(RADIANS(E1618))+COS(RADIANS(G1627))*COS(RADIANS(E1618))*COS(RADIANS(AG1608))))&gt;90,0,$F$4*$F$5/E1617^2*(SIN(RADIANS(G1627))*SIN(RADIANS(E1618))+COS(RADIANS(G1627))*COS(RADIANS(E1618))*COS(RADIANS(AG1608))))</f>
        <v>#DIV/0!</v>
      </c>
      <c r="AH1627" t="e">
        <f>IF(DEGREES(ACOS(SIN(RADIANS(G1627))*SIN(RADIANS(E1618))+COS(RADIANS(G1627))*COS(RADIANS(E1618))*COS(RADIANS(AH1608))))&gt;90,0,$F$4*$F$5/E1617^2*(SIN(RADIANS(G1627))*SIN(RADIANS(E1618))+COS(RADIANS(G1627))*COS(RADIANS(E1618))*COS(RADIANS(AH1608))))</f>
        <v>#DIV/0!</v>
      </c>
      <c r="AI1627" t="e">
        <f>IF(DEGREES(ACOS(SIN(RADIANS(G1627))*SIN(RADIANS(E1618))+COS(RADIANS(G1627))*COS(RADIANS(E1618))*COS(RADIANS(AI1608))))&gt;90,0,$F$4*$F$5/E1617^2*(SIN(RADIANS(G1627))*SIN(RADIANS(E1618))+COS(RADIANS(G1627))*COS(RADIANS(E1618))*COS(RADIANS(AI1608))))</f>
        <v>#DIV/0!</v>
      </c>
      <c r="AJ1627" t="e">
        <f>IF(DEGREES(ACOS(SIN(RADIANS(G1627))*SIN(RADIANS(E1618))+COS(RADIANS(G1627))*COS(RADIANS(E1618))*COS(RADIANS(AJ1608))))&gt;90,0,$F$4*$F$5/E1617^2*(SIN(RADIANS(G1627))*SIN(RADIANS(E1618))+COS(RADIANS(G1627))*COS(RADIANS(E1618))*COS(RADIANS(AJ1608))))</f>
        <v>#DIV/0!</v>
      </c>
      <c r="AK1627">
        <f>IF(DEGREES(ACOS(SIN(RADIANS(G1627))*SIN(RADIANS(E1618))+COS(RADIANS(G1627))*COS(RADIANS(E1618))*COS(RADIANS(AK1608))))&gt;90,0,$F$4*$F$5/E1617^2*(SIN(RADIANS(G1627))*SIN(RADIANS(E1618))+COS(RADIANS(G1627))*COS(RADIANS(E1618))*COS(RADIANS(AK1608))))</f>
        <v>0</v>
      </c>
      <c r="AL1627">
        <f>IF(DEGREES(ACOS(SIN(RADIANS(G1627))*SIN(RADIANS(E1618))+COS(RADIANS(G1627))*COS(RADIANS(E1618))*COS(RADIANS(AL1608))))&gt;90,0,$F$4*$F$5/E1617^2*(SIN(RADIANS(G1627))*SIN(RADIANS(E1618))+COS(RADIANS(G1627))*COS(RADIANS(E1618))*COS(RADIANS(AL1608))))</f>
        <v>0</v>
      </c>
      <c r="AM1627">
        <f>IF(DEGREES(ACOS(SIN(RADIANS(G1627))*SIN(RADIANS(E1618))+COS(RADIANS(G1627))*COS(RADIANS(E1618))*COS(RADIANS(AM1608))))&gt;90,0,$F$4*$F$5/E1617^2*(SIN(RADIANS(G1627))*SIN(RADIANS(E1618))+COS(RADIANS(G1627))*COS(RADIANS(E1618))*COS(RADIANS(AM1608))))</f>
        <v>0</v>
      </c>
      <c r="AN1627">
        <f>IF(DEGREES(ACOS(SIN(RADIANS(G1627))*SIN(RADIANS(E1618))+COS(RADIANS(G1627))*COS(RADIANS(E1618))*COS(RADIANS(AN1608))))&gt;90,0,$F$4*$F$5/E1617^2*(SIN(RADIANS(G1627))*SIN(RADIANS(E1618))+COS(RADIANS(G1627))*COS(RADIANS(E1618))*COS(RADIANS(AN1608))))</f>
        <v>0</v>
      </c>
      <c r="AO1627">
        <f>IF(DEGREES(ACOS(SIN(RADIANS(G1627))*SIN(RADIANS(E1618))+COS(RADIANS(G1627))*COS(RADIANS(E1618))*COS(RADIANS(AO1608))))&gt;90,0,$F$4*$F$5/E1617^2*(SIN(RADIANS(G1627))*SIN(RADIANS(E1618))+COS(RADIANS(G1627))*COS(RADIANS(E1618))*COS(RADIANS(AO1608))))</f>
        <v>0</v>
      </c>
      <c r="AP1627">
        <f>IF(DEGREES(ACOS(SIN(RADIANS(G1627))*SIN(RADIANS(E1618))+COS(RADIANS(G1627))*COS(RADIANS(E1618))*COS(RADIANS(AP1608))))&gt;90,0,$F$4*$F$5/E1617^2*(SIN(RADIANS(G1627))*SIN(RADIANS(E1618))+COS(RADIANS(G1627))*COS(RADIANS(E1618))*COS(RADIANS(AP1608))))</f>
        <v>0</v>
      </c>
      <c r="AQ1627">
        <f>IF(DEGREES(ACOS(SIN(RADIANS(G1627))*SIN(RADIANS(E1618))+COS(RADIANS(G1627))*COS(RADIANS(E1618))*COS(RADIANS(AQ1608))))&gt;90,0,$F$4*$F$5/E1617^2*(SIN(RADIANS(G1627))*SIN(RADIANS(E1618))+COS(RADIANS(G1627))*COS(RADIANS(E1618))*COS(RADIANS(AQ1608))))</f>
        <v>0</v>
      </c>
      <c r="AR1627">
        <f>IF(DEGREES(ACOS(SIN(RADIANS(G1627))*SIN(RADIANS(E1618))+COS(RADIANS(G1627))*COS(RADIANS(E1618))*COS(RADIANS(AR1608))))&gt;90,0,$F$4*$F$5/E1617^2*(SIN(RADIANS(G1627))*SIN(RADIANS(E1618))+COS(RADIANS(G1627))*COS(RADIANS(E1618))*COS(RADIANS(AR1608))))</f>
        <v>0</v>
      </c>
    </row>
    <row r="1628" spans="2:44" x14ac:dyDescent="0.5">
      <c r="G1628">
        <v>-90</v>
      </c>
      <c r="I1628" t="e">
        <f>IF(DEGREES(ACOS(SIN(RADIANS(G1628))*SIN(RADIANS(E1618))+COS(RADIANS(G1628))*COS(RADIANS(E1618))*COS(RADIANS(I1608))))&gt;90,0,$F$4*$F$5/E1617^2*(SIN(RADIANS(G1628))*SIN(RADIANS(E1618))+COS(RADIANS(G1628))*COS(RADIANS(E1618))*COS(RADIANS(I1608))))</f>
        <v>#DIV/0!</v>
      </c>
      <c r="J1628" t="e">
        <f>IF(DEGREES(ACOS(SIN(RADIANS(G1628))*SIN(RADIANS(E1618))+COS(RADIANS(G1628))*COS(RADIANS(E1618))*COS(RADIANS(J1608))))&gt;90,0,$F$4*$F$5/E1617^2*(SIN(RADIANS(G1628))*SIN(RADIANS(E1618))+COS(RADIANS(G1628))*COS(RADIANS(E1618))*COS(RADIANS(J1608))))</f>
        <v>#DIV/0!</v>
      </c>
      <c r="K1628" t="e">
        <f>IF(DEGREES(ACOS(SIN(RADIANS(G1628))*SIN(RADIANS(E1618))+COS(RADIANS(G1628))*COS(RADIANS(E1618))*COS(RADIANS(K1608))))&gt;90,0,$F$4*$F$5/E1617^2*(SIN(RADIANS(G1628))*SIN(RADIANS(E1618))+COS(RADIANS(G1628))*COS(RADIANS(E1618))*COS(RADIANS(K1608))))</f>
        <v>#DIV/0!</v>
      </c>
      <c r="L1628" t="e">
        <f>IF(DEGREES(ACOS(SIN(RADIANS(G1628))*SIN(RADIANS(E1618))+COS(RADIANS(G1628))*COS(RADIANS(E1618))*COS(RADIANS(L1608))))&gt;90,0,$F$4*$F$5/E1617^2*(SIN(RADIANS(G1628))*SIN(RADIANS(E1618))+COS(RADIANS(G1628))*COS(RADIANS(E1618))*COS(RADIANS(L1608))))</f>
        <v>#DIV/0!</v>
      </c>
      <c r="M1628" t="e">
        <f>IF(DEGREES(ACOS(SIN(RADIANS(G1628))*SIN(RADIANS(E1618))+COS(RADIANS(G1628))*COS(RADIANS(E1618))*COS(RADIANS(M1608))))&gt;90,0,$F$4*$F$5/E1617^2*(SIN(RADIANS(G1628))*SIN(RADIANS(E1618))+COS(RADIANS(G1628))*COS(RADIANS(E1618))*COS(RADIANS(M1608))))</f>
        <v>#DIV/0!</v>
      </c>
      <c r="N1628" t="e">
        <f>IF(DEGREES(ACOS(SIN(RADIANS(G1628))*SIN(RADIANS(E1618))+COS(RADIANS(G1628))*COS(RADIANS(E1618))*COS(RADIANS(N1608))))&gt;90,0,$F$4*$F$5/E1617^2*(SIN(RADIANS(G1628))*SIN(RADIANS(E1618))+COS(RADIANS(G1628))*COS(RADIANS(E1618))*COS(RADIANS(N1608))))</f>
        <v>#DIV/0!</v>
      </c>
      <c r="O1628" t="e">
        <f>IF(DEGREES(ACOS(SIN(RADIANS(G1628))*SIN(RADIANS(E1618))+COS(RADIANS(G1628))*COS(RADIANS(E1618))*COS(RADIANS(O1608))))&gt;90,0,$F$4*$F$5/E1617^2*(SIN(RADIANS(G1628))*SIN(RADIANS(E1618))+COS(RADIANS(G1628))*COS(RADIANS(E1618))*COS(RADIANS(O1608))))</f>
        <v>#DIV/0!</v>
      </c>
      <c r="P1628" t="e">
        <f>IF(DEGREES(ACOS(SIN(RADIANS(G1628))*SIN(RADIANS(E1618))+COS(RADIANS(G1628))*COS(RADIANS(E1618))*COS(RADIANS(P1608))))&gt;90,0,$F$4*$F$5/E1617^2*(SIN(RADIANS(G1628))*SIN(RADIANS(E1618))+COS(RADIANS(G1628))*COS(RADIANS(E1618))*COS(RADIANS(P1608))))</f>
        <v>#DIV/0!</v>
      </c>
      <c r="Q1628" t="e">
        <f>IF(DEGREES(ACOS(SIN(RADIANS(G1628))*SIN(RADIANS(E1618))+COS(RADIANS(G1628))*COS(RADIANS(E1618))*COS(RADIANS(Q1608))))&gt;90,0,$F$4*$F$5/E1617^2*(SIN(RADIANS(G1628))*SIN(RADIANS(E1618))+COS(RADIANS(G1628))*COS(RADIANS(E1618))*COS(RADIANS(Q1608))))</f>
        <v>#DIV/0!</v>
      </c>
      <c r="R1628" t="e">
        <f>IF(DEGREES(ACOS(SIN(RADIANS(G1628))*SIN(RADIANS(E1618))+COS(RADIANS(G1628))*COS(RADIANS(E1618))*COS(RADIANS(R1608))))&gt;90,0,$F$4*$F$5/E1617^2*(SIN(RADIANS(G1628))*SIN(RADIANS(E1618))+COS(RADIANS(G1628))*COS(RADIANS(E1618))*COS(RADIANS(R1608))))</f>
        <v>#DIV/0!</v>
      </c>
      <c r="S1628" t="e">
        <f>IF(DEGREES(ACOS(SIN(RADIANS(G1628))*SIN(RADIANS(E1618))+COS(RADIANS(G1628))*COS(RADIANS(E1618))*COS(RADIANS(S1608))))&gt;90,0,$F$4*$F$5/E1617^2*(SIN(RADIANS(G1628))*SIN(RADIANS(E1618))+COS(RADIANS(G1628))*COS(RADIANS(E1618))*COS(RADIANS(S1608))))</f>
        <v>#DIV/0!</v>
      </c>
      <c r="T1628" t="e">
        <f>IF(DEGREES(ACOS(SIN(RADIANS(G1628))*SIN(RADIANS(E1618))+COS(RADIANS(G1628))*COS(RADIANS(E1618))*COS(RADIANS(T1608))))&gt;90,0,$F$4*$F$5/E1617^2*(SIN(RADIANS(G1628))*SIN(RADIANS(E1618))+COS(RADIANS(G1628))*COS(RADIANS(E1618))*COS(RADIANS(T1608))))</f>
        <v>#DIV/0!</v>
      </c>
      <c r="U1628" t="e">
        <f>IF(DEGREES(ACOS(SIN(RADIANS(G1628))*SIN(RADIANS(E1618))+COS(RADIANS(G1628))*COS(RADIANS(E1618))*COS(RADIANS(U1608))))&gt;90,0,$F$4*$F$5/E1617^2*(SIN(RADIANS(G1628))*SIN(RADIANS(E1618))+COS(RADIANS(G1628))*COS(RADIANS(E1618))*COS(RADIANS(U1608))))</f>
        <v>#DIV/0!</v>
      </c>
      <c r="V1628" t="e">
        <f>IF(DEGREES(ACOS(SIN(RADIANS(G1628))*SIN(RADIANS(E1618))+COS(RADIANS(G1628))*COS(RADIANS(E1618))*COS(RADIANS(V1608))))&gt;90,0,$F$4*$F$5/E1617^2*(SIN(RADIANS(G1628))*SIN(RADIANS(E1618))+COS(RADIANS(G1628))*COS(RADIANS(E1618))*COS(RADIANS(V1608))))</f>
        <v>#DIV/0!</v>
      </c>
      <c r="W1628" t="e">
        <f>IF(DEGREES(ACOS(SIN(RADIANS(G1628))*SIN(RADIANS(E1618))+COS(RADIANS(G1628))*COS(RADIANS(E1618))*COS(RADIANS(W1608))))&gt;90,0,$F$4*$F$5/E1617^2*(SIN(RADIANS(G1628))*SIN(RADIANS(E1618))+COS(RADIANS(G1628))*COS(RADIANS(E1618))*COS(RADIANS(W1608))))</f>
        <v>#DIV/0!</v>
      </c>
      <c r="X1628" t="e">
        <f>IF(DEGREES(ACOS(SIN(RADIANS(G1628))*SIN(RADIANS(E1618))+COS(RADIANS(G1628))*COS(RADIANS(E1618))*COS(RADIANS(X1608))))&gt;90,0,$F$4*$F$5/E1617^2*(SIN(RADIANS(G1628))*SIN(RADIANS(E1618))+COS(RADIANS(G1628))*COS(RADIANS(E1618))*COS(RADIANS(X1608))))</f>
        <v>#DIV/0!</v>
      </c>
      <c r="Y1628" t="e">
        <f>IF(DEGREES(ACOS(SIN(RADIANS(G1628))*SIN(RADIANS(E1618))+COS(RADIANS(G1628))*COS(RADIANS(E1618))*COS(RADIANS(Y1608))))&gt;90,0,$F$4*$F$5/E1617^2*(SIN(RADIANS(G1628))*SIN(RADIANS(E1618))+COS(RADIANS(G1628))*COS(RADIANS(E1618))*COS(RADIANS(Y1608))))</f>
        <v>#DIV/0!</v>
      </c>
      <c r="Z1628" t="e">
        <f>IF(DEGREES(ACOS(SIN(RADIANS(G1628))*SIN(RADIANS(E1618))+COS(RADIANS(G1628))*COS(RADIANS(E1618))*COS(RADIANS(Z1608))))&gt;90,0,$F$4*$F$5/E1617^2*(SIN(RADIANS(G1628))*SIN(RADIANS(E1618))+COS(RADIANS(G1628))*COS(RADIANS(E1618))*COS(RADIANS(Z1608))))</f>
        <v>#DIV/0!</v>
      </c>
      <c r="AA1628" t="e">
        <f>IF(DEGREES(ACOS(SIN(RADIANS(G1628))*SIN(RADIANS(E1618))+COS(RADIANS(G1628))*COS(RADIANS(E1618))*COS(RADIANS(AA1608))))&gt;90,0,$F$4*$F$5/E1617^2*(SIN(RADIANS(G1628))*SIN(RADIANS(E1618))+COS(RADIANS(G1628))*COS(RADIANS(E1618))*COS(RADIANS(AA1608))))</f>
        <v>#DIV/0!</v>
      </c>
      <c r="AB1628" t="e">
        <f>IF(DEGREES(ACOS(SIN(RADIANS(G1628))*SIN(RADIANS(E1618))+COS(RADIANS(G1628))*COS(RADIANS(E1618))*COS(RADIANS(AB1608))))&gt;90,0,$F$4*$F$5/E1617^2*(SIN(RADIANS(G1628))*SIN(RADIANS(E1618))+COS(RADIANS(G1628))*COS(RADIANS(E1618))*COS(RADIANS(AB1608))))</f>
        <v>#DIV/0!</v>
      </c>
      <c r="AC1628" t="e">
        <f>IF(DEGREES(ACOS(SIN(RADIANS(G1628))*SIN(RADIANS(E1618))+COS(RADIANS(G1628))*COS(RADIANS(E1618))*COS(RADIANS(AC1608))))&gt;90,0,$F$4*$F$5/E1617^2*(SIN(RADIANS(G1628))*SIN(RADIANS(E1618))+COS(RADIANS(G1628))*COS(RADIANS(E1618))*COS(RADIANS(AC1608))))</f>
        <v>#DIV/0!</v>
      </c>
      <c r="AD1628" t="e">
        <f>IF(DEGREES(ACOS(SIN(RADIANS(G1628))*SIN(RADIANS(E1618))+COS(RADIANS(G1628))*COS(RADIANS(E1618))*COS(RADIANS(AD1608))))&gt;90,0,$F$4*$F$5/E1617^2*(SIN(RADIANS(G1628))*SIN(RADIANS(E1618))+COS(RADIANS(G1628))*COS(RADIANS(E1618))*COS(RADIANS(AD1608))))</f>
        <v>#DIV/0!</v>
      </c>
      <c r="AE1628" t="e">
        <f>IF(DEGREES(ACOS(SIN(RADIANS(G1628))*SIN(RADIANS(E1618))+COS(RADIANS(G1628))*COS(RADIANS(E1618))*COS(RADIANS(AE1608))))&gt;90,0,$F$4*$F$5/E1617^2*(SIN(RADIANS(G1628))*SIN(RADIANS(E1618))+COS(RADIANS(G1628))*COS(RADIANS(E1618))*COS(RADIANS(AE1608))))</f>
        <v>#DIV/0!</v>
      </c>
      <c r="AF1628" t="e">
        <f>IF(DEGREES(ACOS(SIN(RADIANS(G1628))*SIN(RADIANS(E1618))+COS(RADIANS(G1628))*COS(RADIANS(E1618))*COS(RADIANS(AF1608))))&gt;90,0,$F$4*$F$5/E1617^2*(SIN(RADIANS(G1628))*SIN(RADIANS(E1618))+COS(RADIANS(G1628))*COS(RADIANS(E1618))*COS(RADIANS(AF1608))))</f>
        <v>#DIV/0!</v>
      </c>
      <c r="AG1628" t="e">
        <f>IF(DEGREES(ACOS(SIN(RADIANS(G1628))*SIN(RADIANS(E1618))+COS(RADIANS(G1628))*COS(RADIANS(E1618))*COS(RADIANS(AG1608))))&gt;90,0,$F$4*$F$5/E1617^2*(SIN(RADIANS(G1628))*SIN(RADIANS(E1618))+COS(RADIANS(G1628))*COS(RADIANS(E1618))*COS(RADIANS(AG1608))))</f>
        <v>#DIV/0!</v>
      </c>
      <c r="AH1628" t="e">
        <f>IF(DEGREES(ACOS(SIN(RADIANS(G1628))*SIN(RADIANS(E1618))+COS(RADIANS(G1628))*COS(RADIANS(E1618))*COS(RADIANS(AH1608))))&gt;90,0,$F$4*$F$5/E1617^2*(SIN(RADIANS(G1628))*SIN(RADIANS(E1618))+COS(RADIANS(G1628))*COS(RADIANS(E1618))*COS(RADIANS(AH1608))))</f>
        <v>#DIV/0!</v>
      </c>
      <c r="AI1628" t="e">
        <f>IF(DEGREES(ACOS(SIN(RADIANS(G1628))*SIN(RADIANS(E1618))+COS(RADIANS(G1628))*COS(RADIANS(E1618))*COS(RADIANS(AI1608))))&gt;90,0,$F$4*$F$5/E1617^2*(SIN(RADIANS(G1628))*SIN(RADIANS(E1618))+COS(RADIANS(G1628))*COS(RADIANS(E1618))*COS(RADIANS(AI1608))))</f>
        <v>#DIV/0!</v>
      </c>
      <c r="AJ1628" t="e">
        <f>IF(DEGREES(ACOS(SIN(RADIANS(G1628))*SIN(RADIANS(E1618))+COS(RADIANS(G1628))*COS(RADIANS(E1618))*COS(RADIANS(AJ1608))))&gt;90,0,$F$4*$F$5/E1617^2*(SIN(RADIANS(G1628))*SIN(RADIANS(E1618))+COS(RADIANS(G1628))*COS(RADIANS(E1618))*COS(RADIANS(AJ1608))))</f>
        <v>#DIV/0!</v>
      </c>
      <c r="AK1628" t="e">
        <f>IF(DEGREES(ACOS(SIN(RADIANS(G1628))*SIN(RADIANS(E1618))+COS(RADIANS(G1628))*COS(RADIANS(E1618))*COS(RADIANS(AK1608))))&gt;90,0,$F$4*$F$5/E1617^2*(SIN(RADIANS(G1628))*SIN(RADIANS(E1618))+COS(RADIANS(G1628))*COS(RADIANS(E1618))*COS(RADIANS(AK1608))))</f>
        <v>#DIV/0!</v>
      </c>
      <c r="AL1628" t="e">
        <f>IF(DEGREES(ACOS(SIN(RADIANS(G1628))*SIN(RADIANS(E1618))+COS(RADIANS(G1628))*COS(RADIANS(E1618))*COS(RADIANS(AL1608))))&gt;90,0,$F$4*$F$5/E1617^2*(SIN(RADIANS(G1628))*SIN(RADIANS(E1618))+COS(RADIANS(G1628))*COS(RADIANS(E1618))*COS(RADIANS(AL1608))))</f>
        <v>#DIV/0!</v>
      </c>
      <c r="AM1628" t="e">
        <f>IF(DEGREES(ACOS(SIN(RADIANS(G1628))*SIN(RADIANS(E1618))+COS(RADIANS(G1628))*COS(RADIANS(E1618))*COS(RADIANS(AM1608))))&gt;90,0,$F$4*$F$5/E1617^2*(SIN(RADIANS(G1628))*SIN(RADIANS(E1618))+COS(RADIANS(G1628))*COS(RADIANS(E1618))*COS(RADIANS(AM1608))))</f>
        <v>#DIV/0!</v>
      </c>
      <c r="AN1628" t="e">
        <f>IF(DEGREES(ACOS(SIN(RADIANS(G1628))*SIN(RADIANS(E1618))+COS(RADIANS(G1628))*COS(RADIANS(E1618))*COS(RADIANS(AN1608))))&gt;90,0,$F$4*$F$5/E1617^2*(SIN(RADIANS(G1628))*SIN(RADIANS(E1618))+COS(RADIANS(G1628))*COS(RADIANS(E1618))*COS(RADIANS(AN1608))))</f>
        <v>#DIV/0!</v>
      </c>
      <c r="AO1628" t="e">
        <f>IF(DEGREES(ACOS(SIN(RADIANS(G1628))*SIN(RADIANS(E1618))+COS(RADIANS(G1628))*COS(RADIANS(E1618))*COS(RADIANS(AO1608))))&gt;90,0,$F$4*$F$5/E1617^2*(SIN(RADIANS(G1628))*SIN(RADIANS(E1618))+COS(RADIANS(G1628))*COS(RADIANS(E1618))*COS(RADIANS(AO1608))))</f>
        <v>#DIV/0!</v>
      </c>
      <c r="AP1628" t="e">
        <f>IF(DEGREES(ACOS(SIN(RADIANS(G1628))*SIN(RADIANS(E1618))+COS(RADIANS(G1628))*COS(RADIANS(E1618))*COS(RADIANS(AP1608))))&gt;90,0,$F$4*$F$5/E1617^2*(SIN(RADIANS(G1628))*SIN(RADIANS(E1618))+COS(RADIANS(G1628))*COS(RADIANS(E1618))*COS(RADIANS(AP1608))))</f>
        <v>#DIV/0!</v>
      </c>
      <c r="AQ1628" t="e">
        <f>IF(DEGREES(ACOS(SIN(RADIANS(G1628))*SIN(RADIANS(E1618))+COS(RADIANS(G1628))*COS(RADIANS(E1618))*COS(RADIANS(AQ1608))))&gt;90,0,$F$4*$F$5/E1617^2*(SIN(RADIANS(G1628))*SIN(RADIANS(E1618))+COS(RADIANS(G1628))*COS(RADIANS(E1618))*COS(RADIANS(AQ1608))))</f>
        <v>#DIV/0!</v>
      </c>
      <c r="AR1628" t="e">
        <f>IF(DEGREES(ACOS(SIN(RADIANS(G1628))*SIN(RADIANS(E1618))+COS(RADIANS(G1628))*COS(RADIANS(E1618))*COS(RADIANS(AR1608))))&gt;90,0,$F$4*$F$5/E1617^2*(SIN(RADIANS(G1628))*SIN(RADIANS(E1618))+COS(RADIANS(G1628))*COS(RADIANS(E1618))*COS(RADIANS(AR1608))))</f>
        <v>#DIV/0!</v>
      </c>
    </row>
    <row r="1630" spans="2:44" x14ac:dyDescent="0.5">
      <c r="H1630" t="s">
        <v>769</v>
      </c>
      <c r="I1630">
        <v>180</v>
      </c>
      <c r="J1630">
        <v>170</v>
      </c>
      <c r="K1630">
        <v>160</v>
      </c>
      <c r="L1630">
        <v>150</v>
      </c>
      <c r="M1630">
        <v>140</v>
      </c>
      <c r="N1630">
        <v>130</v>
      </c>
      <c r="O1630">
        <v>120</v>
      </c>
      <c r="P1630">
        <v>110</v>
      </c>
      <c r="Q1630">
        <v>100</v>
      </c>
      <c r="R1630">
        <v>90</v>
      </c>
      <c r="S1630">
        <v>80</v>
      </c>
      <c r="T1630">
        <v>70</v>
      </c>
      <c r="U1630">
        <v>60</v>
      </c>
      <c r="V1630">
        <v>50</v>
      </c>
      <c r="W1630">
        <v>40</v>
      </c>
      <c r="X1630">
        <v>30</v>
      </c>
      <c r="Y1630">
        <v>20</v>
      </c>
      <c r="Z1630">
        <v>10</v>
      </c>
      <c r="AA1630">
        <v>0</v>
      </c>
      <c r="AB1630">
        <v>-10</v>
      </c>
      <c r="AC1630">
        <v>-20</v>
      </c>
      <c r="AD1630">
        <v>-30</v>
      </c>
      <c r="AE1630">
        <v>-40</v>
      </c>
      <c r="AF1630">
        <v>-50</v>
      </c>
      <c r="AG1630">
        <v>-60</v>
      </c>
      <c r="AH1630">
        <v>-70</v>
      </c>
      <c r="AI1630">
        <v>-80</v>
      </c>
      <c r="AJ1630">
        <v>-90</v>
      </c>
      <c r="AK1630">
        <v>-100</v>
      </c>
      <c r="AL1630">
        <v>-110</v>
      </c>
      <c r="AM1630">
        <v>-120</v>
      </c>
      <c r="AN1630">
        <v>-130</v>
      </c>
      <c r="AO1630">
        <v>-140</v>
      </c>
      <c r="AP1630">
        <v>-150</v>
      </c>
      <c r="AQ1630">
        <v>-160</v>
      </c>
      <c r="AR1630">
        <v>-170</v>
      </c>
    </row>
    <row r="1631" spans="2:44" x14ac:dyDescent="0.5">
      <c r="H1631" t="s">
        <v>779</v>
      </c>
      <c r="I1631">
        <f>IF(ABS(I1630-E1643)&gt;180,IF(ABS(I1630-E1643)&gt;360,ABS(I1630-E1643)-360,360-ABS(I1630-E1643)),ABS(I1630-E1643))</f>
        <v>180</v>
      </c>
      <c r="J1631">
        <f>IF(ABS(J1630-E1643)&gt;180,IF(ABS(J1630-E1643)&gt;360,ABS(J1630-E1643)-360,360-ABS(J1630-E1643)),ABS(J1630-E1643))</f>
        <v>170</v>
      </c>
      <c r="K1631">
        <f>IF(ABS(K1630-E1643)&gt;180,IF(ABS(K1630-E1643)&gt;360,ABS(K1630-E1643)-360,360-ABS(K1630-E1643)),ABS(K1630-E1643))</f>
        <v>160</v>
      </c>
      <c r="L1631">
        <f>IF(ABS(L1630-E1643)&gt;180,IF(ABS(L1630-E1643)&gt;360,ABS(L1630-E1643)-360,360-ABS(L1630-E1643)),ABS(L1630-E1643))</f>
        <v>150</v>
      </c>
      <c r="M1631">
        <f>IF(ABS(M1630-E1643)&gt;180,IF(ABS(M1630-E1643)&gt;360,ABS(M1630-E1643)-360,360-ABS(M1630-E1643)),ABS(M1630-E1643))</f>
        <v>140</v>
      </c>
      <c r="N1631">
        <f>IF(ABS(N1630-E1643)&gt;180,IF(ABS(N1630-E1643)&gt;360,ABS(N1630-E1643)-360,360-ABS(N1630-E1643)),ABS(N1630-E1643))</f>
        <v>130</v>
      </c>
      <c r="O1631">
        <f>IF(ABS(O1630-E1643)&gt;180,IF(ABS(O1630-E1643)&gt;360,ABS(O1630-E1643)-360,360-ABS(O1630-E1643)),ABS(O1630-E1643))</f>
        <v>120</v>
      </c>
      <c r="P1631">
        <f>IF(ABS(P1630-E1643)&gt;180,IF(ABS(P1630-E1643)&gt;360,ABS(P1630-E1643)-360,360-ABS(P1630-E1643)),ABS(P1630-E1643))</f>
        <v>110</v>
      </c>
      <c r="Q1631">
        <f>IF(ABS(Q1630-E1643)&gt;180,IF(ABS(Q1630-E1643)&gt;360,ABS(Q1630-E1643)-360,360-ABS(Q1630-E1643)),ABS(Q1630-E1643))</f>
        <v>100</v>
      </c>
      <c r="R1631">
        <f>IF(ABS(R1630-E1643)&gt;180,IF(ABS(R1630-E1643)&gt;360,ABS(R1630-E1643)-360,360-ABS(R1630-E1643)),ABS(R1630-E1643))</f>
        <v>90</v>
      </c>
      <c r="S1631">
        <f>IF(ABS(S1630-E1643)&gt;180,IF(ABS(S1630-E1643)&gt;360,ABS(S1630-E1643)-360,360-ABS(S1630-E1643)),ABS(S1630-E1643))</f>
        <v>80</v>
      </c>
      <c r="T1631">
        <f>IF(ABS(T1630-E1643)&gt;180,IF(ABS(T1630-E1643)&gt;360,ABS(T1630-E1643)-360,360-ABS(T1630-E1643)),ABS(T1630-E1643))</f>
        <v>70</v>
      </c>
      <c r="U1631">
        <f>IF(ABS(U1630-E1643)&gt;180,IF(ABS(U1630-E1643)&gt;360,ABS(U1630-E1643)-360,360-ABS(U1630-E1643)),ABS(U1630-E1643))</f>
        <v>60</v>
      </c>
      <c r="V1631">
        <f>IF(ABS(V1630-E1643)&gt;180,IF(ABS(V1630-E1643)&gt;360,ABS(V1630-E1643)-360,360-ABS(V1630-E1643)),ABS(V1630-E1643))</f>
        <v>50</v>
      </c>
      <c r="W1631">
        <f>IF(ABS(W1630-E1643)&gt;180,IF(ABS(W1630-E1643)&gt;360,ABS(W1630-E1643)-360,360-ABS(W1630-E1643)),ABS(W1630-E1643))</f>
        <v>40</v>
      </c>
      <c r="X1631">
        <f>IF(ABS(X1630-E1643)&gt;180,IF(ABS(X1630-E1643)&gt;360,ABS(X1630-E1643)-360,360-ABS(X1630-E1643)),ABS(X1630-E1643))</f>
        <v>30</v>
      </c>
      <c r="Y1631">
        <f>IF(ABS(Y1630-E1643)&gt;180,IF(ABS(Y1630-E1643)&gt;360,ABS(Y1630-E1643)-360,360-ABS(Y1630-E1643)),ABS(Y1630-E1643))</f>
        <v>20</v>
      </c>
      <c r="Z1631">
        <f>IF(ABS(Z1630-E1643)&gt;180,IF(ABS(Z1630-E1643)&gt;360,ABS(Z1630-E1643)-360,360-ABS(Z1630-E1643)),ABS(Z1630-E1643))</f>
        <v>10</v>
      </c>
      <c r="AA1631">
        <f>IF(ABS(AA1630-E1643)&gt;180,IF(ABS(AA1630-E1643)&gt;360,ABS(AA1630-E1643)-360,360-ABS(AA1630-E1643)),ABS(AA1630-E1643))</f>
        <v>0</v>
      </c>
      <c r="AB1631">
        <f>IF(ABS(AB1630-E1643)&gt;180,IF(ABS(AB1630-E1643)&gt;360,ABS(AB1630-E1643)-360,360-ABS(AB1630-E1643)),ABS(AB1630-E1643))</f>
        <v>10</v>
      </c>
      <c r="AC1631">
        <f>IF(ABS(AC1630-E1643)&gt;180,IF(ABS(AC1630-E1643)&gt;360,ABS(AC1630-E1643)-360,360-ABS(AC1630-E1643)),ABS(AC1630-E1643))</f>
        <v>20</v>
      </c>
      <c r="AD1631">
        <f>IF(ABS(AD1630-E1643)&gt;180,IF(ABS(AD1630-E1643)&gt;360,ABS(AD1630-E1643)-360,360-ABS(AD1630-E1643)),ABS(AD1630-E1643))</f>
        <v>30</v>
      </c>
      <c r="AE1631">
        <f>IF(ABS(AE1630-E1643)&gt;180,IF(ABS(AE1630-E1643)&gt;360,ABS(AE1630-E1643)-360,360-ABS(AE1630-E1643)),ABS(AE1630-E1643))</f>
        <v>40</v>
      </c>
      <c r="AF1631">
        <f>IF(ABS(AF1630-E1643)&gt;180,IF(ABS(AF1630-E1643)&gt;360,ABS(AF1630-E1643)-360,360-ABS(AF1630-E1643)),ABS(AF1630-E1643))</f>
        <v>50</v>
      </c>
      <c r="AG1631">
        <f>IF(ABS(AG1630-E1643)&gt;180,IF(ABS(AG1630-E1643)&gt;360,ABS(AG1630-E1643)-360,360-ABS(AG1630-E1643)),ABS(AG1630-E1643))</f>
        <v>60</v>
      </c>
      <c r="AH1631">
        <f>IF(ABS(AH1630-E1643)&gt;180,IF(ABS(AH1630-E1643)&gt;360,ABS(AH1630-E1643)-360,360-ABS(AH1630-E1643)),ABS(AH1630-E1643))</f>
        <v>70</v>
      </c>
      <c r="AI1631">
        <f>IF(ABS(AI1630-E1643)&gt;180,IF(ABS(AI1630-E1643)&gt;360,ABS(AI1630-E1643)-360,360-ABS(AI1630-E1643)),ABS(AI1630-E1643))</f>
        <v>80</v>
      </c>
      <c r="AJ1631">
        <f>IF(ABS(AJ1630-E1643)&gt;180,IF(ABS(AJ1630-E1643)&gt;360,ABS(AJ1630-E1643)-360,360-ABS(AJ1630-E1643)),ABS(AJ1630-E1643))</f>
        <v>90</v>
      </c>
      <c r="AK1631">
        <f>IF(ABS(AK1630-E1643)&gt;180,IF(ABS(AK1630-E1643)&gt;360,ABS(AK1630-E1643)-360,360-ABS(AK1630-E1643)),ABS(AK1630-E1643))</f>
        <v>100</v>
      </c>
      <c r="AL1631">
        <f>IF(ABS(AL1630-E1643)&gt;180,IF(ABS(AL1630-E1643)&gt;360,ABS(AL1630-E1643)-360,360-ABS(AL1630-E1643)),ABS(AL1630-E1643))</f>
        <v>110</v>
      </c>
      <c r="AM1631">
        <f>IF(ABS(AM1630-E1643)&gt;180,IF(ABS(AM1630-E1643)&gt;360,ABS(AM1630-E1643)-360,360-ABS(AM1630-E1643)),ABS(AM1630-E1643))</f>
        <v>120</v>
      </c>
      <c r="AN1631">
        <f>IF(ABS(AN1630-E1643)&gt;180,IF(ABS(AN1630-E1643)&gt;360,ABS(AN1630-E1643)-360,360-ABS(AN1630-E1643)),ABS(AN1630-E1643))</f>
        <v>130</v>
      </c>
      <c r="AO1631">
        <f>IF(ABS(AO1630-E1643)&gt;180,IF(ABS(AO1630-E1643)&gt;360,ABS(AO1630-E1643)-360,360-ABS(AO1630-E1643)),ABS(AO1630-E1643))</f>
        <v>140</v>
      </c>
      <c r="AP1631">
        <f>IF(ABS(AP1630-E1643)&gt;180,IF(ABS(AP1630-E1643)&gt;360,ABS(AP1630-E1643)-360,360-ABS(AP1630-E1643)),ABS(AP1630-E1643))</f>
        <v>150</v>
      </c>
      <c r="AQ1631">
        <f>IF(ABS(AQ1630-E1643)&gt;180,IF(ABS(AQ1630-E1643)&gt;360,ABS(AQ1630-E1643)-360,360-ABS(AQ1630-E1643)),ABS(AQ1630-E1643))</f>
        <v>160</v>
      </c>
      <c r="AR1631">
        <f>IF(ABS(AR1630-E1643)&gt;180,IF(ABS(AR1630-E1643)&gt;360,ABS(AR1630-E1643)-360,360-ABS(AR1630-E1643)),ABS(AR1630-E1643))</f>
        <v>170</v>
      </c>
    </row>
    <row r="1632" spans="2:44" x14ac:dyDescent="0.5">
      <c r="G1632" t="s">
        <v>734</v>
      </c>
    </row>
    <row r="1633" spans="2:44" x14ac:dyDescent="0.5">
      <c r="B1633" t="s">
        <v>788</v>
      </c>
      <c r="E1633">
        <v>690</v>
      </c>
      <c r="G1633">
        <v>90</v>
      </c>
      <c r="I1633" t="e">
        <f>IF(DEGREES(ACOS(SIN(RADIANS(G1633))*SIN(RADIANS(E1641))+COS(RADIANS(G1633))*COS(RADIANS(E1641))*COS(RADIANS(I1631))))&gt;90,0,$F$4*$F$5/E1640^2*(SIN(RADIANS(G1633))*SIN(RADIANS(E1641))+COS(RADIANS(G1633))*COS(RADIANS(E1641))*COS(RADIANS(I1631))))</f>
        <v>#DIV/0!</v>
      </c>
      <c r="J1633" t="e">
        <f>IF(DEGREES(ACOS(SIN(RADIANS(G1633))*SIN(RADIANS(E1641))+COS(RADIANS(G1633))*COS(RADIANS(E1641))*COS(RADIANS(J1631))))&gt;90,0,$F$4*$F$5/E1640^2*(SIN(RADIANS(G1633))*SIN(RADIANS(E1641))+COS(RADIANS(G1633))*COS(RADIANS(E1641))*COS(RADIANS(J1631))))</f>
        <v>#DIV/0!</v>
      </c>
      <c r="K1633" t="e">
        <f>IF(DEGREES(ACOS(SIN(RADIANS(G1633))*SIN(RADIANS(E1641))+COS(RADIANS(G1633))*COS(RADIANS(E1641))*COS(RADIANS(K1631))))&gt;90,0,$F$4*$F$5/E1640^2*(SIN(RADIANS(G1633))*SIN(RADIANS(E1641))+COS(RADIANS(G1633))*COS(RADIANS(E1641))*COS(RADIANS(K1631))))</f>
        <v>#DIV/0!</v>
      </c>
      <c r="L1633" t="e">
        <f>IF(DEGREES(ACOS(SIN(RADIANS(G1633))*SIN(RADIANS(E1641))+COS(RADIANS(G1633))*COS(RADIANS(E1641))*COS(RADIANS(L1631))))&gt;90,0,$F$4*$F$5/E1640^2*(SIN(RADIANS(G1633))*SIN(RADIANS(E1641))+COS(RADIANS(G1633))*COS(RADIANS(E1641))*COS(RADIANS(L1631))))</f>
        <v>#DIV/0!</v>
      </c>
      <c r="M1633" t="e">
        <f>IF(DEGREES(ACOS(SIN(RADIANS(G1633))*SIN(RADIANS(E1641))+COS(RADIANS(G1633))*COS(RADIANS(E1641))*COS(RADIANS(M1631))))&gt;90,0,$F$4*$F$5/E1640^2*(SIN(RADIANS(G1633))*SIN(RADIANS(E1641))+COS(RADIANS(G1633))*COS(RADIANS(E1641))*COS(RADIANS(M1631))))</f>
        <v>#DIV/0!</v>
      </c>
      <c r="N1633" t="e">
        <f>IF(DEGREES(ACOS(SIN(RADIANS(G1633))*SIN(RADIANS(E1641))+COS(RADIANS(G1633))*COS(RADIANS(E1641))*COS(RADIANS(N1631))))&gt;90,0,$F$4*$F$5/E1640^2*(SIN(RADIANS(G1633))*SIN(RADIANS(E1641))+COS(RADIANS(G1633))*COS(RADIANS(E1641))*COS(RADIANS(N1631))))</f>
        <v>#DIV/0!</v>
      </c>
      <c r="O1633" t="e">
        <f>IF(DEGREES(ACOS(SIN(RADIANS(G1633))*SIN(RADIANS(E1641))+COS(RADIANS(G1633))*COS(RADIANS(E1641))*COS(RADIANS(O1631))))&gt;90,0,$F$4*$F$5/E1640^2*(SIN(RADIANS(G1633))*SIN(RADIANS(E1641))+COS(RADIANS(G1633))*COS(RADIANS(E1641))*COS(RADIANS(O1631))))</f>
        <v>#DIV/0!</v>
      </c>
      <c r="P1633" t="e">
        <f>IF(DEGREES(ACOS(SIN(RADIANS(G1633))*SIN(RADIANS(E1641))+COS(RADIANS(G1633))*COS(RADIANS(E1641))*COS(RADIANS(P1631))))&gt;90,0,$F$4*$F$5/E1640^2*(SIN(RADIANS(G1633))*SIN(RADIANS(E1641))+COS(RADIANS(G1633))*COS(RADIANS(E1641))*COS(RADIANS(P1631))))</f>
        <v>#DIV/0!</v>
      </c>
      <c r="Q1633" t="e">
        <f>IF(DEGREES(ACOS(SIN(RADIANS(G1633))*SIN(RADIANS(E1641))+COS(RADIANS(G1633))*COS(RADIANS(E1641))*COS(RADIANS(Q1631))))&gt;90,0,$F$4*$F$5/E1640^2*(SIN(RADIANS(G1633))*SIN(RADIANS(E1641))+COS(RADIANS(G1633))*COS(RADIANS(E1641))*COS(RADIANS(Q1631))))</f>
        <v>#DIV/0!</v>
      </c>
      <c r="R1633" t="e">
        <f>IF(DEGREES(ACOS(SIN(RADIANS(G1633))*SIN(RADIANS(E1641))+COS(RADIANS(G1633))*COS(RADIANS(E1641))*COS(RADIANS(R1631))))&gt;90,0,$F$4*$F$5/E1640^2*(SIN(RADIANS(G1633))*SIN(RADIANS(E1641))+COS(RADIANS(G1633))*COS(RADIANS(E1641))*COS(RADIANS(R1631))))</f>
        <v>#DIV/0!</v>
      </c>
      <c r="S1633" t="e">
        <f>IF(DEGREES(ACOS(SIN(RADIANS(G1633))*SIN(RADIANS(E1641))+COS(RADIANS(G1633))*COS(RADIANS(E1641))*COS(RADIANS(S1631))))&gt;90,0,$F$4*$F$5/E1640^2*(SIN(RADIANS(G1633))*SIN(RADIANS(E1641))+COS(RADIANS(G1633))*COS(RADIANS(E1641))*COS(RADIANS(S1631))))</f>
        <v>#DIV/0!</v>
      </c>
      <c r="T1633" t="e">
        <f>IF(DEGREES(ACOS(SIN(RADIANS(G1633))*SIN(RADIANS(E1641))+COS(RADIANS(G1633))*COS(RADIANS(E1641))*COS(RADIANS(T1631))))&gt;90,0,$F$4*$F$5/E1640^2*(SIN(RADIANS(G1633))*SIN(RADIANS(E1641))+COS(RADIANS(G1633))*COS(RADIANS(E1641))*COS(RADIANS(T1631))))</f>
        <v>#DIV/0!</v>
      </c>
      <c r="U1633" t="e">
        <f>IF(DEGREES(ACOS(SIN(RADIANS(G1633))*SIN(RADIANS(E1641))+COS(RADIANS(G1633))*COS(RADIANS(E1641))*COS(RADIANS(U1631))))&gt;90,0,$F$4*$F$5/E1640^2*(SIN(RADIANS(G1633))*SIN(RADIANS(E1641))+COS(RADIANS(G1633))*COS(RADIANS(E1641))*COS(RADIANS(U1631))))</f>
        <v>#DIV/0!</v>
      </c>
      <c r="V1633" t="e">
        <f>IF(DEGREES(ACOS(SIN(RADIANS(G1633))*SIN(RADIANS(E1641))+COS(RADIANS(G1633))*COS(RADIANS(E1641))*COS(RADIANS(V1631))))&gt;90,0,$F$4*$F$5/E1640^2*(SIN(RADIANS(G1633))*SIN(RADIANS(E1641))+COS(RADIANS(G1633))*COS(RADIANS(E1641))*COS(RADIANS(V1631))))</f>
        <v>#DIV/0!</v>
      </c>
      <c r="W1633" t="e">
        <f>IF(DEGREES(ACOS(SIN(RADIANS(G1633))*SIN(RADIANS(E1641))+COS(RADIANS(G1633))*COS(RADIANS(E1641))*COS(RADIANS(W1631))))&gt;90,0,$F$4*$F$5/E1640^2*(SIN(RADIANS(G1633))*SIN(RADIANS(E1641))+COS(RADIANS(G1633))*COS(RADIANS(E1641))*COS(RADIANS(W1631))))</f>
        <v>#DIV/0!</v>
      </c>
      <c r="X1633" t="e">
        <f>IF(DEGREES(ACOS(SIN(RADIANS(G1633))*SIN(RADIANS(E1641))+COS(RADIANS(G1633))*COS(RADIANS(E1641))*COS(RADIANS(X1631))))&gt;90,0,$F$4*$F$5/E1640^2*(SIN(RADIANS(G1633))*SIN(RADIANS(E1641))+COS(RADIANS(G1633))*COS(RADIANS(E1641))*COS(RADIANS(X1631))))</f>
        <v>#DIV/0!</v>
      </c>
      <c r="Y1633" t="e">
        <f>IF(DEGREES(ACOS(SIN(RADIANS(G1633))*SIN(RADIANS(E1641))+COS(RADIANS(G1633))*COS(RADIANS(E1641))*COS(RADIANS(Y1631))))&gt;90,0,$F$4*$F$5/E1640^2*(SIN(RADIANS(G1633))*SIN(RADIANS(E1641))+COS(RADIANS(G1633))*COS(RADIANS(E1641))*COS(RADIANS(Y1631))))</f>
        <v>#DIV/0!</v>
      </c>
      <c r="Z1633" t="e">
        <f>IF(DEGREES(ACOS(SIN(RADIANS(G1633))*SIN(RADIANS(E1641))+COS(RADIANS(G1633))*COS(RADIANS(E1641))*COS(RADIANS(Z1631))))&gt;90,0,$F$4*$F$5/E1640^2*(SIN(RADIANS(G1633))*SIN(RADIANS(E1641))+COS(RADIANS(G1633))*COS(RADIANS(E1641))*COS(RADIANS(Z1631))))</f>
        <v>#DIV/0!</v>
      </c>
      <c r="AA1633" t="e">
        <f>IF(DEGREES(ACOS(SIN(RADIANS(G1633))*SIN(RADIANS(E1641))+COS(RADIANS(G1633))*COS(RADIANS(E1641))*COS(RADIANS(AA1631))))&gt;90,0,$F$4*$F$5/E1640^2*(SIN(RADIANS(G1633))*SIN(RADIANS(E1641))+COS(RADIANS(G1633))*COS(RADIANS(E1641))*COS(RADIANS(AA1631))))</f>
        <v>#DIV/0!</v>
      </c>
      <c r="AB1633" t="e">
        <f>IF(DEGREES(ACOS(SIN(RADIANS(G1633))*SIN(RADIANS(E1641))+COS(RADIANS(G1633))*COS(RADIANS(E1641))*COS(RADIANS(AB1631))))&gt;90,0,$F$4*$F$5/E1640^2*(SIN(RADIANS(G1633))*SIN(RADIANS(E1641))+COS(RADIANS(G1633))*COS(RADIANS(E1641))*COS(RADIANS(AB1631))))</f>
        <v>#DIV/0!</v>
      </c>
      <c r="AC1633" t="e">
        <f>IF(DEGREES(ACOS(SIN(RADIANS(G1633))*SIN(RADIANS(E1641))+COS(RADIANS(G1633))*COS(RADIANS(E1641))*COS(RADIANS(AC1631))))&gt;90,0,$F$4*$F$5/E1640^2*(SIN(RADIANS(G1633))*SIN(RADIANS(E1641))+COS(RADIANS(G1633))*COS(RADIANS(E1641))*COS(RADIANS(AC1631))))</f>
        <v>#DIV/0!</v>
      </c>
      <c r="AD1633" t="e">
        <f>IF(DEGREES(ACOS(SIN(RADIANS(G1633))*SIN(RADIANS(E1641))+COS(RADIANS(G1633))*COS(RADIANS(E1641))*COS(RADIANS(AD1631))))&gt;90,0,$F$4*$F$5/E1640^2*(SIN(RADIANS(G1633))*SIN(RADIANS(E1641))+COS(RADIANS(G1633))*COS(RADIANS(E1641))*COS(RADIANS(AD1631))))</f>
        <v>#DIV/0!</v>
      </c>
      <c r="AE1633" t="e">
        <f>IF(DEGREES(ACOS(SIN(RADIANS(G1633))*SIN(RADIANS(E1641))+COS(RADIANS(G1633))*COS(RADIANS(E1641))*COS(RADIANS(AE1631))))&gt;90,0,$F$4*$F$5/E1640^2*(SIN(RADIANS(G1633))*SIN(RADIANS(E1641))+COS(RADIANS(G1633))*COS(RADIANS(E1641))*COS(RADIANS(AE1631))))</f>
        <v>#DIV/0!</v>
      </c>
      <c r="AF1633" t="e">
        <f>IF(DEGREES(ACOS(SIN(RADIANS(G1633))*SIN(RADIANS(E1641))+COS(RADIANS(G1633))*COS(RADIANS(E1641))*COS(RADIANS(AF1631))))&gt;90,0,$F$4*$F$5/E1640^2*(SIN(RADIANS(G1633))*SIN(RADIANS(E1641))+COS(RADIANS(G1633))*COS(RADIANS(E1641))*COS(RADIANS(AF1631))))</f>
        <v>#DIV/0!</v>
      </c>
      <c r="AG1633" t="e">
        <f>IF(DEGREES(ACOS(SIN(RADIANS(G1633))*SIN(RADIANS(E1641))+COS(RADIANS(G1633))*COS(RADIANS(E1641))*COS(RADIANS(AG1631))))&gt;90,0,$F$4*$F$5/E1640^2*(SIN(RADIANS(G1633))*SIN(RADIANS(E1641))+COS(RADIANS(G1633))*COS(RADIANS(E1641))*COS(RADIANS(AG1631))))</f>
        <v>#DIV/0!</v>
      </c>
      <c r="AH1633" t="e">
        <f>IF(DEGREES(ACOS(SIN(RADIANS(G1633))*SIN(RADIANS(E1641))+COS(RADIANS(G1633))*COS(RADIANS(E1641))*COS(RADIANS(AH1631))))&gt;90,0,$F$4*$F$5/E1640^2*(SIN(RADIANS(G1633))*SIN(RADIANS(E1641))+COS(RADIANS(G1633))*COS(RADIANS(E1641))*COS(RADIANS(AH1631))))</f>
        <v>#DIV/0!</v>
      </c>
      <c r="AI1633" t="e">
        <f>IF(DEGREES(ACOS(SIN(RADIANS(G1633))*SIN(RADIANS(E1641))+COS(RADIANS(G1633))*COS(RADIANS(E1641))*COS(RADIANS(AI1631))))&gt;90,0,$F$4*$F$5/E1640^2*(SIN(RADIANS(G1633))*SIN(RADIANS(E1641))+COS(RADIANS(G1633))*COS(RADIANS(E1641))*COS(RADIANS(AI1631))))</f>
        <v>#DIV/0!</v>
      </c>
      <c r="AJ1633" t="e">
        <f>IF(DEGREES(ACOS(SIN(RADIANS(G1633))*SIN(RADIANS(E1641))+COS(RADIANS(G1633))*COS(RADIANS(E1641))*COS(RADIANS(AJ1631))))&gt;90,0,$F$4*$F$5/E1640^2*(SIN(RADIANS(G1633))*SIN(RADIANS(E1641))+COS(RADIANS(G1633))*COS(RADIANS(E1641))*COS(RADIANS(AJ1631))))</f>
        <v>#DIV/0!</v>
      </c>
      <c r="AK1633" t="e">
        <f>IF(DEGREES(ACOS(SIN(RADIANS(G1633))*SIN(RADIANS(E1641))+COS(RADIANS(G1633))*COS(RADIANS(E1641))*COS(RADIANS(AK1631))))&gt;90,0,$F$4*$F$5/E1640^2*(SIN(RADIANS(G1633))*SIN(RADIANS(E1641))+COS(RADIANS(G1633))*COS(RADIANS(E1641))*COS(RADIANS(AK1631))))</f>
        <v>#DIV/0!</v>
      </c>
      <c r="AL1633" t="e">
        <f>IF(DEGREES(ACOS(SIN(RADIANS(G1633))*SIN(RADIANS(E1641))+COS(RADIANS(G1633))*COS(RADIANS(E1641))*COS(RADIANS(AL1631))))&gt;90,0,$F$4*$F$5/E1640^2*(SIN(RADIANS(G1633))*SIN(RADIANS(E1641))+COS(RADIANS(G1633))*COS(RADIANS(E1641))*COS(RADIANS(AL1631))))</f>
        <v>#DIV/0!</v>
      </c>
      <c r="AM1633" t="e">
        <f>IF(DEGREES(ACOS(SIN(RADIANS(G1633))*SIN(RADIANS(E1641))+COS(RADIANS(G1633))*COS(RADIANS(E1641))*COS(RADIANS(AM1631))))&gt;90,0,$F$4*$F$5/E1640^2*(SIN(RADIANS(G1633))*SIN(RADIANS(E1641))+COS(RADIANS(G1633))*COS(RADIANS(E1641))*COS(RADIANS(AM1631))))</f>
        <v>#DIV/0!</v>
      </c>
      <c r="AN1633" t="e">
        <f>IF(DEGREES(ACOS(SIN(RADIANS(G1633))*SIN(RADIANS(E1641))+COS(RADIANS(G1633))*COS(RADIANS(E1641))*COS(RADIANS(AN1631))))&gt;90,0,$F$4*$F$5/E1640^2*(SIN(RADIANS(G1633))*SIN(RADIANS(E1641))+COS(RADIANS(G1633))*COS(RADIANS(E1641))*COS(RADIANS(AN1631))))</f>
        <v>#DIV/0!</v>
      </c>
      <c r="AO1633" t="e">
        <f>IF(DEGREES(ACOS(SIN(RADIANS(G1633))*SIN(RADIANS(E1641))+COS(RADIANS(G1633))*COS(RADIANS(E1641))*COS(RADIANS(AO1631))))&gt;90,0,$F$4*$F$5/E1640^2*(SIN(RADIANS(G1633))*SIN(RADIANS(E1641))+COS(RADIANS(G1633))*COS(RADIANS(E1641))*COS(RADIANS(AO1631))))</f>
        <v>#DIV/0!</v>
      </c>
      <c r="AP1633" t="e">
        <f>IF(DEGREES(ACOS(SIN(RADIANS(G1633))*SIN(RADIANS(E1641))+COS(RADIANS(G1633))*COS(RADIANS(E1641))*COS(RADIANS(AP1631))))&gt;90,0,$F$4*$F$5/E1640^2*(SIN(RADIANS(G1633))*SIN(RADIANS(E1641))+COS(RADIANS(G1633))*COS(RADIANS(E1641))*COS(RADIANS(AP1631))))</f>
        <v>#DIV/0!</v>
      </c>
      <c r="AQ1633" t="e">
        <f>IF(DEGREES(ACOS(SIN(RADIANS(G1633))*SIN(RADIANS(E1641))+COS(RADIANS(G1633))*COS(RADIANS(E1641))*COS(RADIANS(AQ1631))))&gt;90,0,$F$4*$F$5/E1640^2*(SIN(RADIANS(G1633))*SIN(RADIANS(E1641))+COS(RADIANS(G1633))*COS(RADIANS(E1641))*COS(RADIANS(AQ1631))))</f>
        <v>#DIV/0!</v>
      </c>
      <c r="AR1633" t="e">
        <f>IF(DEGREES(ACOS(SIN(RADIANS(G1633))*SIN(RADIANS(E1641))+COS(RADIANS(G1633))*COS(RADIANS(E1641))*COS(RADIANS(AR1631))))&gt;90,0,$F$4*$F$5/E1640^2*(SIN(RADIANS(G1633))*SIN(RADIANS(E1641))+COS(RADIANS(G1633))*COS(RADIANS(E1641))*COS(RADIANS(AR1631))))</f>
        <v>#DIV/0!</v>
      </c>
    </row>
    <row r="1634" spans="2:44" x14ac:dyDescent="0.5">
      <c r="B1634" t="s">
        <v>726</v>
      </c>
      <c r="E1634" cm="1">
        <f t="array" ref="E1634">INDEX($D$1751:$AM$1751,0,MATCH(E1633-IF(E1633&lt;360,0,360),$D$1700:$AM$1700,0))+IF(E1633&gt;350,360,0)</f>
        <v>690</v>
      </c>
      <c r="G1634">
        <v>80</v>
      </c>
      <c r="I1634">
        <f>IF(DEGREES(ACOS(SIN(RADIANS(G1634))*SIN(RADIANS(E1641))+COS(RADIANS(G1634))*COS(RADIANS(E1641))*COS(RADIANS(I1631))))&gt;90,0,$F$4*$F$5/E1640^2*(SIN(RADIANS(G1634))*SIN(RADIANS(E1641))+COS(RADIANS(G1634))*COS(RADIANS(E1641))*COS(RADIANS(I1631))))</f>
        <v>0</v>
      </c>
      <c r="J1634">
        <f>IF(DEGREES(ACOS(SIN(RADIANS(G1634))*SIN(RADIANS(E1641))+COS(RADIANS(G1634))*COS(RADIANS(E1641))*COS(RADIANS(J1631))))&gt;90,0,$F$4*$F$5/E1640^2*(SIN(RADIANS(G1634))*SIN(RADIANS(E1641))+COS(RADIANS(G1634))*COS(RADIANS(E1641))*COS(RADIANS(J1631))))</f>
        <v>0</v>
      </c>
      <c r="K1634">
        <f>IF(DEGREES(ACOS(SIN(RADIANS(G1634))*SIN(RADIANS(E1641))+COS(RADIANS(G1634))*COS(RADIANS(E1641))*COS(RADIANS(K1631))))&gt;90,0,$F$4*$F$5/E1640^2*(SIN(RADIANS(G1634))*SIN(RADIANS(E1641))+COS(RADIANS(G1634))*COS(RADIANS(E1641))*COS(RADIANS(K1631))))</f>
        <v>0</v>
      </c>
      <c r="L1634">
        <f>IF(DEGREES(ACOS(SIN(RADIANS(G1634))*SIN(RADIANS(E1641))+COS(RADIANS(G1634))*COS(RADIANS(E1641))*COS(RADIANS(L1631))))&gt;90,0,$F$4*$F$5/E1640^2*(SIN(RADIANS(G1634))*SIN(RADIANS(E1641))+COS(RADIANS(G1634))*COS(RADIANS(E1641))*COS(RADIANS(L1631))))</f>
        <v>0</v>
      </c>
      <c r="M1634">
        <f>IF(DEGREES(ACOS(SIN(RADIANS(G1634))*SIN(RADIANS(E1641))+COS(RADIANS(G1634))*COS(RADIANS(E1641))*COS(RADIANS(M1631))))&gt;90,0,$F$4*$F$5/E1640^2*(SIN(RADIANS(G1634))*SIN(RADIANS(E1641))+COS(RADIANS(G1634))*COS(RADIANS(E1641))*COS(RADIANS(M1631))))</f>
        <v>0</v>
      </c>
      <c r="N1634">
        <f>IF(DEGREES(ACOS(SIN(RADIANS(G1634))*SIN(RADIANS(E1641))+COS(RADIANS(G1634))*COS(RADIANS(E1641))*COS(RADIANS(N1631))))&gt;90,0,$F$4*$F$5/E1640^2*(SIN(RADIANS(G1634))*SIN(RADIANS(E1641))+COS(RADIANS(G1634))*COS(RADIANS(E1641))*COS(RADIANS(N1631))))</f>
        <v>0</v>
      </c>
      <c r="O1634">
        <f>IF(DEGREES(ACOS(SIN(RADIANS(G1634))*SIN(RADIANS(E1641))+COS(RADIANS(G1634))*COS(RADIANS(E1641))*COS(RADIANS(O1631))))&gt;90,0,$F$4*$F$5/E1640^2*(SIN(RADIANS(G1634))*SIN(RADIANS(E1641))+COS(RADIANS(G1634))*COS(RADIANS(E1641))*COS(RADIANS(O1631))))</f>
        <v>0</v>
      </c>
      <c r="P1634">
        <f>IF(DEGREES(ACOS(SIN(RADIANS(G1634))*SIN(RADIANS(E1641))+COS(RADIANS(G1634))*COS(RADIANS(E1641))*COS(RADIANS(P1631))))&gt;90,0,$F$4*$F$5/E1640^2*(SIN(RADIANS(G1634))*SIN(RADIANS(E1641))+COS(RADIANS(G1634))*COS(RADIANS(E1641))*COS(RADIANS(P1631))))</f>
        <v>0</v>
      </c>
      <c r="Q1634">
        <f>IF(DEGREES(ACOS(SIN(RADIANS(G1634))*SIN(RADIANS(E1641))+COS(RADIANS(G1634))*COS(RADIANS(E1641))*COS(RADIANS(Q1631))))&gt;90,0,$F$4*$F$5/E1640^2*(SIN(RADIANS(G1634))*SIN(RADIANS(E1641))+COS(RADIANS(G1634))*COS(RADIANS(E1641))*COS(RADIANS(Q1631))))</f>
        <v>0</v>
      </c>
      <c r="R1634" t="e">
        <f>IF(DEGREES(ACOS(SIN(RADIANS(G1634))*SIN(RADIANS(E1641))+COS(RADIANS(G1634))*COS(RADIANS(E1641))*COS(RADIANS(R1631))))&gt;90,0,$F$4*$F$5/E1640^2*(SIN(RADIANS(G1634))*SIN(RADIANS(E1641))+COS(RADIANS(G1634))*COS(RADIANS(E1641))*COS(RADIANS(R1631))))</f>
        <v>#DIV/0!</v>
      </c>
      <c r="S1634" t="e">
        <f>IF(DEGREES(ACOS(SIN(RADIANS(G1634))*SIN(RADIANS(E1641))+COS(RADIANS(G1634))*COS(RADIANS(E1641))*COS(RADIANS(S1631))))&gt;90,0,$F$4*$F$5/E1640^2*(SIN(RADIANS(G1634))*SIN(RADIANS(E1641))+COS(RADIANS(G1634))*COS(RADIANS(E1641))*COS(RADIANS(S1631))))</f>
        <v>#DIV/0!</v>
      </c>
      <c r="T1634" t="e">
        <f>IF(DEGREES(ACOS(SIN(RADIANS(G1634))*SIN(RADIANS(E1641))+COS(RADIANS(G1634))*COS(RADIANS(E1641))*COS(RADIANS(T1631))))&gt;90,0,$F$4*$F$5/E1640^2*(SIN(RADIANS(G1634))*SIN(RADIANS(E1641))+COS(RADIANS(G1634))*COS(RADIANS(E1641))*COS(RADIANS(T1631))))</f>
        <v>#DIV/0!</v>
      </c>
      <c r="U1634" t="e">
        <f>IF(DEGREES(ACOS(SIN(RADIANS(G1634))*SIN(RADIANS(E1641))+COS(RADIANS(G1634))*COS(RADIANS(E1641))*COS(RADIANS(U1631))))&gt;90,0,$F$4*$F$5/E1640^2*(SIN(RADIANS(G1634))*SIN(RADIANS(E1641))+COS(RADIANS(G1634))*COS(RADIANS(E1641))*COS(RADIANS(U1631))))</f>
        <v>#DIV/0!</v>
      </c>
      <c r="V1634" t="e">
        <f>IF(DEGREES(ACOS(SIN(RADIANS(G1634))*SIN(RADIANS(E1641))+COS(RADIANS(G1634))*COS(RADIANS(E1641))*COS(RADIANS(V1631))))&gt;90,0,$F$4*$F$5/E1640^2*(SIN(RADIANS(G1634))*SIN(RADIANS(E1641))+COS(RADIANS(G1634))*COS(RADIANS(E1641))*COS(RADIANS(V1631))))</f>
        <v>#DIV/0!</v>
      </c>
      <c r="W1634" t="e">
        <f>IF(DEGREES(ACOS(SIN(RADIANS(G1634))*SIN(RADIANS(E1641))+COS(RADIANS(G1634))*COS(RADIANS(E1641))*COS(RADIANS(W1631))))&gt;90,0,$F$4*$F$5/E1640^2*(SIN(RADIANS(G1634))*SIN(RADIANS(E1641))+COS(RADIANS(G1634))*COS(RADIANS(E1641))*COS(RADIANS(W1631))))</f>
        <v>#DIV/0!</v>
      </c>
      <c r="X1634" t="e">
        <f>IF(DEGREES(ACOS(SIN(RADIANS(G1634))*SIN(RADIANS(E1641))+COS(RADIANS(G1634))*COS(RADIANS(E1641))*COS(RADIANS(X1631))))&gt;90,0,$F$4*$F$5/E1640^2*(SIN(RADIANS(G1634))*SIN(RADIANS(E1641))+COS(RADIANS(G1634))*COS(RADIANS(E1641))*COS(RADIANS(X1631))))</f>
        <v>#DIV/0!</v>
      </c>
      <c r="Y1634" t="e">
        <f>IF(DEGREES(ACOS(SIN(RADIANS(G1634))*SIN(RADIANS(E1641))+COS(RADIANS(G1634))*COS(RADIANS(E1641))*COS(RADIANS(Y1631))))&gt;90,0,$F$4*$F$5/E1640^2*(SIN(RADIANS(G1634))*SIN(RADIANS(E1641))+COS(RADIANS(G1634))*COS(RADIANS(E1641))*COS(RADIANS(Y1631))))</f>
        <v>#DIV/0!</v>
      </c>
      <c r="Z1634" t="e">
        <f>IF(DEGREES(ACOS(SIN(RADIANS(G1634))*SIN(RADIANS(E1641))+COS(RADIANS(G1634))*COS(RADIANS(E1641))*COS(RADIANS(Z1631))))&gt;90,0,$F$4*$F$5/E1640^2*(SIN(RADIANS(G1634))*SIN(RADIANS(E1641))+COS(RADIANS(G1634))*COS(RADIANS(E1641))*COS(RADIANS(Z1631))))</f>
        <v>#DIV/0!</v>
      </c>
      <c r="AA1634" t="e">
        <f>IF(DEGREES(ACOS(SIN(RADIANS(G1634))*SIN(RADIANS(E1641))+COS(RADIANS(G1634))*COS(RADIANS(E1641))*COS(RADIANS(AA1631))))&gt;90,0,$F$4*$F$5/E1640^2*(SIN(RADIANS(G1634))*SIN(RADIANS(E1641))+COS(RADIANS(G1634))*COS(RADIANS(E1641))*COS(RADIANS(AA1631))))</f>
        <v>#DIV/0!</v>
      </c>
      <c r="AB1634" t="e">
        <f>IF(DEGREES(ACOS(SIN(RADIANS(G1634))*SIN(RADIANS(E1641))+COS(RADIANS(G1634))*COS(RADIANS(E1641))*COS(RADIANS(AB1631))))&gt;90,0,$F$4*$F$5/E1640^2*(SIN(RADIANS(G1634))*SIN(RADIANS(E1641))+COS(RADIANS(G1634))*COS(RADIANS(E1641))*COS(RADIANS(AB1631))))</f>
        <v>#DIV/0!</v>
      </c>
      <c r="AC1634" t="e">
        <f>IF(DEGREES(ACOS(SIN(RADIANS(G1634))*SIN(RADIANS(E1641))+COS(RADIANS(G1634))*COS(RADIANS(E1641))*COS(RADIANS(AC1631))))&gt;90,0,$F$4*$F$5/E1640^2*(SIN(RADIANS(G1634))*SIN(RADIANS(E1641))+COS(RADIANS(G1634))*COS(RADIANS(E1641))*COS(RADIANS(AC1631))))</f>
        <v>#DIV/0!</v>
      </c>
      <c r="AD1634" t="e">
        <f>IF(DEGREES(ACOS(SIN(RADIANS(G1634))*SIN(RADIANS(E1641))+COS(RADIANS(G1634))*COS(RADIANS(E1641))*COS(RADIANS(AD1631))))&gt;90,0,$F$4*$F$5/E1640^2*(SIN(RADIANS(G1634))*SIN(RADIANS(E1641))+COS(RADIANS(G1634))*COS(RADIANS(E1641))*COS(RADIANS(AD1631))))</f>
        <v>#DIV/0!</v>
      </c>
      <c r="AE1634" t="e">
        <f>IF(DEGREES(ACOS(SIN(RADIANS(G1634))*SIN(RADIANS(E1641))+COS(RADIANS(G1634))*COS(RADIANS(E1641))*COS(RADIANS(AE1631))))&gt;90,0,$F$4*$F$5/E1640^2*(SIN(RADIANS(G1634))*SIN(RADIANS(E1641))+COS(RADIANS(G1634))*COS(RADIANS(E1641))*COS(RADIANS(AE1631))))</f>
        <v>#DIV/0!</v>
      </c>
      <c r="AF1634" t="e">
        <f>IF(DEGREES(ACOS(SIN(RADIANS(G1634))*SIN(RADIANS(E1641))+COS(RADIANS(G1634))*COS(RADIANS(E1641))*COS(RADIANS(AF1631))))&gt;90,0,$F$4*$F$5/E1640^2*(SIN(RADIANS(G1634))*SIN(RADIANS(E1641))+COS(RADIANS(G1634))*COS(RADIANS(E1641))*COS(RADIANS(AF1631))))</f>
        <v>#DIV/0!</v>
      </c>
      <c r="AG1634" t="e">
        <f>IF(DEGREES(ACOS(SIN(RADIANS(G1634))*SIN(RADIANS(E1641))+COS(RADIANS(G1634))*COS(RADIANS(E1641))*COS(RADIANS(AG1631))))&gt;90,0,$F$4*$F$5/E1640^2*(SIN(RADIANS(G1634))*SIN(RADIANS(E1641))+COS(RADIANS(G1634))*COS(RADIANS(E1641))*COS(RADIANS(AG1631))))</f>
        <v>#DIV/0!</v>
      </c>
      <c r="AH1634" t="e">
        <f>IF(DEGREES(ACOS(SIN(RADIANS(G1634))*SIN(RADIANS(E1641))+COS(RADIANS(G1634))*COS(RADIANS(E1641))*COS(RADIANS(AH1631))))&gt;90,0,$F$4*$F$5/E1640^2*(SIN(RADIANS(G1634))*SIN(RADIANS(E1641))+COS(RADIANS(G1634))*COS(RADIANS(E1641))*COS(RADIANS(AH1631))))</f>
        <v>#DIV/0!</v>
      </c>
      <c r="AI1634" t="e">
        <f>IF(DEGREES(ACOS(SIN(RADIANS(G1634))*SIN(RADIANS(E1641))+COS(RADIANS(G1634))*COS(RADIANS(E1641))*COS(RADIANS(AI1631))))&gt;90,0,$F$4*$F$5/E1640^2*(SIN(RADIANS(G1634))*SIN(RADIANS(E1641))+COS(RADIANS(G1634))*COS(RADIANS(E1641))*COS(RADIANS(AI1631))))</f>
        <v>#DIV/0!</v>
      </c>
      <c r="AJ1634" t="e">
        <f>IF(DEGREES(ACOS(SIN(RADIANS(G1634))*SIN(RADIANS(E1641))+COS(RADIANS(G1634))*COS(RADIANS(E1641))*COS(RADIANS(AJ1631))))&gt;90,0,$F$4*$F$5/E1640^2*(SIN(RADIANS(G1634))*SIN(RADIANS(E1641))+COS(RADIANS(G1634))*COS(RADIANS(E1641))*COS(RADIANS(AJ1631))))</f>
        <v>#DIV/0!</v>
      </c>
      <c r="AK1634">
        <f>IF(DEGREES(ACOS(SIN(RADIANS(G1634))*SIN(RADIANS(E1641))+COS(RADIANS(G1634))*COS(RADIANS(E1641))*COS(RADIANS(AK1631))))&gt;90,0,$F$4*$F$5/E1640^2*(SIN(RADIANS(G1634))*SIN(RADIANS(E1641))+COS(RADIANS(G1634))*COS(RADIANS(E1641))*COS(RADIANS(AK1631))))</f>
        <v>0</v>
      </c>
      <c r="AL1634">
        <f>IF(DEGREES(ACOS(SIN(RADIANS(G1634))*SIN(RADIANS(E1641))+COS(RADIANS(G1634))*COS(RADIANS(E1641))*COS(RADIANS(AL1631))))&gt;90,0,$F$4*$F$5/E1640^2*(SIN(RADIANS(G1634))*SIN(RADIANS(E1641))+COS(RADIANS(G1634))*COS(RADIANS(E1641))*COS(RADIANS(AL1631))))</f>
        <v>0</v>
      </c>
      <c r="AM1634">
        <f>IF(DEGREES(ACOS(SIN(RADIANS(G1634))*SIN(RADIANS(E1641))+COS(RADIANS(G1634))*COS(RADIANS(E1641))*COS(RADIANS(AM1631))))&gt;90,0,$F$4*$F$5/E1640^2*(SIN(RADIANS(G1634))*SIN(RADIANS(E1641))+COS(RADIANS(G1634))*COS(RADIANS(E1641))*COS(RADIANS(AM1631))))</f>
        <v>0</v>
      </c>
      <c r="AN1634">
        <f>IF(DEGREES(ACOS(SIN(RADIANS(G1634))*SIN(RADIANS(E1641))+COS(RADIANS(G1634))*COS(RADIANS(E1641))*COS(RADIANS(AN1631))))&gt;90,0,$F$4*$F$5/E1640^2*(SIN(RADIANS(G1634))*SIN(RADIANS(E1641))+COS(RADIANS(G1634))*COS(RADIANS(E1641))*COS(RADIANS(AN1631))))</f>
        <v>0</v>
      </c>
      <c r="AO1634">
        <f>IF(DEGREES(ACOS(SIN(RADIANS(G1634))*SIN(RADIANS(E1641))+COS(RADIANS(G1634))*COS(RADIANS(E1641))*COS(RADIANS(AO1631))))&gt;90,0,$F$4*$F$5/E1640^2*(SIN(RADIANS(G1634))*SIN(RADIANS(E1641))+COS(RADIANS(G1634))*COS(RADIANS(E1641))*COS(RADIANS(AO1631))))</f>
        <v>0</v>
      </c>
      <c r="AP1634">
        <f>IF(DEGREES(ACOS(SIN(RADIANS(G1634))*SIN(RADIANS(E1641))+COS(RADIANS(G1634))*COS(RADIANS(E1641))*COS(RADIANS(AP1631))))&gt;90,0,$F$4*$F$5/E1640^2*(SIN(RADIANS(G1634))*SIN(RADIANS(E1641))+COS(RADIANS(G1634))*COS(RADIANS(E1641))*COS(RADIANS(AP1631))))</f>
        <v>0</v>
      </c>
      <c r="AQ1634">
        <f>IF(DEGREES(ACOS(SIN(RADIANS(G1634))*SIN(RADIANS(E1641))+COS(RADIANS(G1634))*COS(RADIANS(E1641))*COS(RADIANS(AQ1631))))&gt;90,0,$F$4*$F$5/E1640^2*(SIN(RADIANS(G1634))*SIN(RADIANS(E1641))+COS(RADIANS(G1634))*COS(RADIANS(E1641))*COS(RADIANS(AQ1631))))</f>
        <v>0</v>
      </c>
      <c r="AR1634">
        <f>IF(DEGREES(ACOS(SIN(RADIANS(G1634))*SIN(RADIANS(E1641))+COS(RADIANS(G1634))*COS(RADIANS(E1641))*COS(RADIANS(AR1631))))&gt;90,0,$F$4*$F$5/E1640^2*(SIN(RADIANS(G1634))*SIN(RADIANS(E1641))+COS(RADIANS(G1634))*COS(RADIANS(E1641))*COS(RADIANS(AR1631))))</f>
        <v>0</v>
      </c>
    </row>
    <row r="1635" spans="2:44" x14ac:dyDescent="0.5">
      <c r="B1635" s="40" t="s">
        <v>781</v>
      </c>
      <c r="E1635">
        <f>IF(E1634-$F$13&lt;0,E1634-$F$13+360,IF(E1634-$F$13&gt;360,E1634-$F$13-360,E1634-$F$13))</f>
        <v>60</v>
      </c>
      <c r="G1635">
        <v>70</v>
      </c>
      <c r="I1635">
        <f>IF(DEGREES(ACOS(SIN(RADIANS(G1635))*SIN(RADIANS(E1641))+COS(RADIANS(G1635))*COS(RADIANS(E1641))*COS(RADIANS(I1631))))&gt;90,0,$F$4*$F$5/E1640^2*(SIN(RADIANS(G1635))*SIN(RADIANS(E1641))+COS(RADIANS(G1635))*COS(RADIANS(E1641))*COS(RADIANS(I1631))))</f>
        <v>0</v>
      </c>
      <c r="J1635">
        <f>IF(DEGREES(ACOS(SIN(RADIANS(G1635))*SIN(RADIANS(E1641))+COS(RADIANS(G1635))*COS(RADIANS(E1641))*COS(RADIANS(J1631))))&gt;90,0,$F$4*$F$5/E1640^2*(SIN(RADIANS(G1635))*SIN(RADIANS(E1641))+COS(RADIANS(G1635))*COS(RADIANS(E1641))*COS(RADIANS(J1631))))</f>
        <v>0</v>
      </c>
      <c r="K1635">
        <f>IF(DEGREES(ACOS(SIN(RADIANS(G1635))*SIN(RADIANS(E1641))+COS(RADIANS(G1635))*COS(RADIANS(E1641))*COS(RADIANS(K1631))))&gt;90,0,$F$4*$F$5/E1640^2*(SIN(RADIANS(G1635))*SIN(RADIANS(E1641))+COS(RADIANS(G1635))*COS(RADIANS(E1641))*COS(RADIANS(K1631))))</f>
        <v>0</v>
      </c>
      <c r="L1635">
        <f>IF(DEGREES(ACOS(SIN(RADIANS(G1635))*SIN(RADIANS(E1641))+COS(RADIANS(G1635))*COS(RADIANS(E1641))*COS(RADIANS(L1631))))&gt;90,0,$F$4*$F$5/E1640^2*(SIN(RADIANS(G1635))*SIN(RADIANS(E1641))+COS(RADIANS(G1635))*COS(RADIANS(E1641))*COS(RADIANS(L1631))))</f>
        <v>0</v>
      </c>
      <c r="M1635">
        <f>IF(DEGREES(ACOS(SIN(RADIANS(G1635))*SIN(RADIANS(E1641))+COS(RADIANS(G1635))*COS(RADIANS(E1641))*COS(RADIANS(M1631))))&gt;90,0,$F$4*$F$5/E1640^2*(SIN(RADIANS(G1635))*SIN(RADIANS(E1641))+COS(RADIANS(G1635))*COS(RADIANS(E1641))*COS(RADIANS(M1631))))</f>
        <v>0</v>
      </c>
      <c r="N1635">
        <f>IF(DEGREES(ACOS(SIN(RADIANS(G1635))*SIN(RADIANS(E1641))+COS(RADIANS(G1635))*COS(RADIANS(E1641))*COS(RADIANS(N1631))))&gt;90,0,$F$4*$F$5/E1640^2*(SIN(RADIANS(G1635))*SIN(RADIANS(E1641))+COS(RADIANS(G1635))*COS(RADIANS(E1641))*COS(RADIANS(N1631))))</f>
        <v>0</v>
      </c>
      <c r="O1635">
        <f>IF(DEGREES(ACOS(SIN(RADIANS(G1635))*SIN(RADIANS(E1641))+COS(RADIANS(G1635))*COS(RADIANS(E1641))*COS(RADIANS(O1631))))&gt;90,0,$F$4*$F$5/E1640^2*(SIN(RADIANS(G1635))*SIN(RADIANS(E1641))+COS(RADIANS(G1635))*COS(RADIANS(E1641))*COS(RADIANS(O1631))))</f>
        <v>0</v>
      </c>
      <c r="P1635">
        <f>IF(DEGREES(ACOS(SIN(RADIANS(G1635))*SIN(RADIANS(E1641))+COS(RADIANS(G1635))*COS(RADIANS(E1641))*COS(RADIANS(P1631))))&gt;90,0,$F$4*$F$5/E1640^2*(SIN(RADIANS(G1635))*SIN(RADIANS(E1641))+COS(RADIANS(G1635))*COS(RADIANS(E1641))*COS(RADIANS(P1631))))</f>
        <v>0</v>
      </c>
      <c r="Q1635">
        <f>IF(DEGREES(ACOS(SIN(RADIANS(G1635))*SIN(RADIANS(E1641))+COS(RADIANS(G1635))*COS(RADIANS(E1641))*COS(RADIANS(Q1631))))&gt;90,0,$F$4*$F$5/E1640^2*(SIN(RADIANS(G1635))*SIN(RADIANS(E1641))+COS(RADIANS(G1635))*COS(RADIANS(E1641))*COS(RADIANS(Q1631))))</f>
        <v>0</v>
      </c>
      <c r="R1635" t="e">
        <f>IF(DEGREES(ACOS(SIN(RADIANS(G1635))*SIN(RADIANS(E1641))+COS(RADIANS(G1635))*COS(RADIANS(E1641))*COS(RADIANS(R1631))))&gt;90,0,$F$4*$F$5/E1640^2*(SIN(RADIANS(G1635))*SIN(RADIANS(E1641))+COS(RADIANS(G1635))*COS(RADIANS(E1641))*COS(RADIANS(R1631))))</f>
        <v>#DIV/0!</v>
      </c>
      <c r="S1635" t="e">
        <f>IF(DEGREES(ACOS(SIN(RADIANS(G1635))*SIN(RADIANS(E1641))+COS(RADIANS(G1635))*COS(RADIANS(E1641))*COS(RADIANS(S1631))))&gt;90,0,$F$4*$F$5/E1640^2*(SIN(RADIANS(G1635))*SIN(RADIANS(E1641))+COS(RADIANS(G1635))*COS(RADIANS(E1641))*COS(RADIANS(S1631))))</f>
        <v>#DIV/0!</v>
      </c>
      <c r="T1635" t="e">
        <f>IF(DEGREES(ACOS(SIN(RADIANS(G1635))*SIN(RADIANS(E1641))+COS(RADIANS(G1635))*COS(RADIANS(E1641))*COS(RADIANS(T1631))))&gt;90,0,$F$4*$F$5/E1640^2*(SIN(RADIANS(G1635))*SIN(RADIANS(E1641))+COS(RADIANS(G1635))*COS(RADIANS(E1641))*COS(RADIANS(T1631))))</f>
        <v>#DIV/0!</v>
      </c>
      <c r="U1635" t="e">
        <f>IF(DEGREES(ACOS(SIN(RADIANS(G1635))*SIN(RADIANS(E1641))+COS(RADIANS(G1635))*COS(RADIANS(E1641))*COS(RADIANS(U1631))))&gt;90,0,$F$4*$F$5/E1640^2*(SIN(RADIANS(G1635))*SIN(RADIANS(E1641))+COS(RADIANS(G1635))*COS(RADIANS(E1641))*COS(RADIANS(U1631))))</f>
        <v>#DIV/0!</v>
      </c>
      <c r="V1635" t="e">
        <f>IF(DEGREES(ACOS(SIN(RADIANS(G1635))*SIN(RADIANS(E1641))+COS(RADIANS(G1635))*COS(RADIANS(E1641))*COS(RADIANS(V1631))))&gt;90,0,$F$4*$F$5/E1640^2*(SIN(RADIANS(G1635))*SIN(RADIANS(E1641))+COS(RADIANS(G1635))*COS(RADIANS(E1641))*COS(RADIANS(V1631))))</f>
        <v>#DIV/0!</v>
      </c>
      <c r="W1635" t="e">
        <f>IF(DEGREES(ACOS(SIN(RADIANS(G1635))*SIN(RADIANS(E1641))+COS(RADIANS(G1635))*COS(RADIANS(E1641))*COS(RADIANS(W1631))))&gt;90,0,$F$4*$F$5/E1640^2*(SIN(RADIANS(G1635))*SIN(RADIANS(E1641))+COS(RADIANS(G1635))*COS(RADIANS(E1641))*COS(RADIANS(W1631))))</f>
        <v>#DIV/0!</v>
      </c>
      <c r="X1635" t="e">
        <f>IF(DEGREES(ACOS(SIN(RADIANS(G1635))*SIN(RADIANS(E1641))+COS(RADIANS(G1635))*COS(RADIANS(E1641))*COS(RADIANS(X1631))))&gt;90,0,$F$4*$F$5/E1640^2*(SIN(RADIANS(G1635))*SIN(RADIANS(E1641))+COS(RADIANS(G1635))*COS(RADIANS(E1641))*COS(RADIANS(X1631))))</f>
        <v>#DIV/0!</v>
      </c>
      <c r="Y1635" t="e">
        <f>IF(DEGREES(ACOS(SIN(RADIANS(G1635))*SIN(RADIANS(E1641))+COS(RADIANS(G1635))*COS(RADIANS(E1641))*COS(RADIANS(Y1631))))&gt;90,0,$F$4*$F$5/E1640^2*(SIN(RADIANS(G1635))*SIN(RADIANS(E1641))+COS(RADIANS(G1635))*COS(RADIANS(E1641))*COS(RADIANS(Y1631))))</f>
        <v>#DIV/0!</v>
      </c>
      <c r="Z1635" t="e">
        <f>IF(DEGREES(ACOS(SIN(RADIANS(G1635))*SIN(RADIANS(E1641))+COS(RADIANS(G1635))*COS(RADIANS(E1641))*COS(RADIANS(Z1631))))&gt;90,0,$F$4*$F$5/E1640^2*(SIN(RADIANS(G1635))*SIN(RADIANS(E1641))+COS(RADIANS(G1635))*COS(RADIANS(E1641))*COS(RADIANS(Z1631))))</f>
        <v>#DIV/0!</v>
      </c>
      <c r="AA1635" t="e">
        <f>IF(DEGREES(ACOS(SIN(RADIANS(G1635))*SIN(RADIANS(E1641))+COS(RADIANS(G1635))*COS(RADIANS(E1641))*COS(RADIANS(AA1631))))&gt;90,0,$F$4*$F$5/E1640^2*(SIN(RADIANS(G1635))*SIN(RADIANS(E1641))+COS(RADIANS(G1635))*COS(RADIANS(E1641))*COS(RADIANS(AA1631))))</f>
        <v>#DIV/0!</v>
      </c>
      <c r="AB1635" t="e">
        <f>IF(DEGREES(ACOS(SIN(RADIANS(G1635))*SIN(RADIANS(E1641))+COS(RADIANS(G1635))*COS(RADIANS(E1641))*COS(RADIANS(AB1631))))&gt;90,0,$F$4*$F$5/E1640^2*(SIN(RADIANS(G1635))*SIN(RADIANS(E1641))+COS(RADIANS(G1635))*COS(RADIANS(E1641))*COS(RADIANS(AB1631))))</f>
        <v>#DIV/0!</v>
      </c>
      <c r="AC1635" t="e">
        <f>IF(DEGREES(ACOS(SIN(RADIANS(G1635))*SIN(RADIANS(E1641))+COS(RADIANS(G1635))*COS(RADIANS(E1641))*COS(RADIANS(AC1631))))&gt;90,0,$F$4*$F$5/E1640^2*(SIN(RADIANS(G1635))*SIN(RADIANS(E1641))+COS(RADIANS(G1635))*COS(RADIANS(E1641))*COS(RADIANS(AC1631))))</f>
        <v>#DIV/0!</v>
      </c>
      <c r="AD1635" t="e">
        <f>IF(DEGREES(ACOS(SIN(RADIANS(G1635))*SIN(RADIANS(E1641))+COS(RADIANS(G1635))*COS(RADIANS(E1641))*COS(RADIANS(AD1631))))&gt;90,0,$F$4*$F$5/E1640^2*(SIN(RADIANS(G1635))*SIN(RADIANS(E1641))+COS(RADIANS(G1635))*COS(RADIANS(E1641))*COS(RADIANS(AD1631))))</f>
        <v>#DIV/0!</v>
      </c>
      <c r="AE1635" t="e">
        <f>IF(DEGREES(ACOS(SIN(RADIANS(G1635))*SIN(RADIANS(E1641))+COS(RADIANS(G1635))*COS(RADIANS(E1641))*COS(RADIANS(AE1631))))&gt;90,0,$F$4*$F$5/E1640^2*(SIN(RADIANS(G1635))*SIN(RADIANS(E1641))+COS(RADIANS(G1635))*COS(RADIANS(E1641))*COS(RADIANS(AE1631))))</f>
        <v>#DIV/0!</v>
      </c>
      <c r="AF1635" t="e">
        <f>IF(DEGREES(ACOS(SIN(RADIANS(G1635))*SIN(RADIANS(E1641))+COS(RADIANS(G1635))*COS(RADIANS(E1641))*COS(RADIANS(AF1631))))&gt;90,0,$F$4*$F$5/E1640^2*(SIN(RADIANS(G1635))*SIN(RADIANS(E1641))+COS(RADIANS(G1635))*COS(RADIANS(E1641))*COS(RADIANS(AF1631))))</f>
        <v>#DIV/0!</v>
      </c>
      <c r="AG1635" t="e">
        <f>IF(DEGREES(ACOS(SIN(RADIANS(G1635))*SIN(RADIANS(E1641))+COS(RADIANS(G1635))*COS(RADIANS(E1641))*COS(RADIANS(AG1631))))&gt;90,0,$F$4*$F$5/E1640^2*(SIN(RADIANS(G1635))*SIN(RADIANS(E1641))+COS(RADIANS(G1635))*COS(RADIANS(E1641))*COS(RADIANS(AG1631))))</f>
        <v>#DIV/0!</v>
      </c>
      <c r="AH1635" t="e">
        <f>IF(DEGREES(ACOS(SIN(RADIANS(G1635))*SIN(RADIANS(E1641))+COS(RADIANS(G1635))*COS(RADIANS(E1641))*COS(RADIANS(AH1631))))&gt;90,0,$F$4*$F$5/E1640^2*(SIN(RADIANS(G1635))*SIN(RADIANS(E1641))+COS(RADIANS(G1635))*COS(RADIANS(E1641))*COS(RADIANS(AH1631))))</f>
        <v>#DIV/0!</v>
      </c>
      <c r="AI1635" t="e">
        <f>IF(DEGREES(ACOS(SIN(RADIANS(G1635))*SIN(RADIANS(E1641))+COS(RADIANS(G1635))*COS(RADIANS(E1641))*COS(RADIANS(AI1631))))&gt;90,0,$F$4*$F$5/E1640^2*(SIN(RADIANS(G1635))*SIN(RADIANS(E1641))+COS(RADIANS(G1635))*COS(RADIANS(E1641))*COS(RADIANS(AI1631))))</f>
        <v>#DIV/0!</v>
      </c>
      <c r="AJ1635" t="e">
        <f>IF(DEGREES(ACOS(SIN(RADIANS(G1635))*SIN(RADIANS(E1641))+COS(RADIANS(G1635))*COS(RADIANS(E1641))*COS(RADIANS(AJ1631))))&gt;90,0,$F$4*$F$5/E1640^2*(SIN(RADIANS(G1635))*SIN(RADIANS(E1641))+COS(RADIANS(G1635))*COS(RADIANS(E1641))*COS(RADIANS(AJ1631))))</f>
        <v>#DIV/0!</v>
      </c>
      <c r="AK1635">
        <f>IF(DEGREES(ACOS(SIN(RADIANS(G1635))*SIN(RADIANS(E1641))+COS(RADIANS(G1635))*COS(RADIANS(E1641))*COS(RADIANS(AK1631))))&gt;90,0,$F$4*$F$5/E1640^2*(SIN(RADIANS(G1635))*SIN(RADIANS(E1641))+COS(RADIANS(G1635))*COS(RADIANS(E1641))*COS(RADIANS(AK1631))))</f>
        <v>0</v>
      </c>
      <c r="AL1635">
        <f>IF(DEGREES(ACOS(SIN(RADIANS(G1635))*SIN(RADIANS(E1641))+COS(RADIANS(G1635))*COS(RADIANS(E1641))*COS(RADIANS(AL1631))))&gt;90,0,$F$4*$F$5/E1640^2*(SIN(RADIANS(G1635))*SIN(RADIANS(E1641))+COS(RADIANS(G1635))*COS(RADIANS(E1641))*COS(RADIANS(AL1631))))</f>
        <v>0</v>
      </c>
      <c r="AM1635">
        <f>IF(DEGREES(ACOS(SIN(RADIANS(G1635))*SIN(RADIANS(E1641))+COS(RADIANS(G1635))*COS(RADIANS(E1641))*COS(RADIANS(AM1631))))&gt;90,0,$F$4*$F$5/E1640^2*(SIN(RADIANS(G1635))*SIN(RADIANS(E1641))+COS(RADIANS(G1635))*COS(RADIANS(E1641))*COS(RADIANS(AM1631))))</f>
        <v>0</v>
      </c>
      <c r="AN1635">
        <f>IF(DEGREES(ACOS(SIN(RADIANS(G1635))*SIN(RADIANS(E1641))+COS(RADIANS(G1635))*COS(RADIANS(E1641))*COS(RADIANS(AN1631))))&gt;90,0,$F$4*$F$5/E1640^2*(SIN(RADIANS(G1635))*SIN(RADIANS(E1641))+COS(RADIANS(G1635))*COS(RADIANS(E1641))*COS(RADIANS(AN1631))))</f>
        <v>0</v>
      </c>
      <c r="AO1635">
        <f>IF(DEGREES(ACOS(SIN(RADIANS(G1635))*SIN(RADIANS(E1641))+COS(RADIANS(G1635))*COS(RADIANS(E1641))*COS(RADIANS(AO1631))))&gt;90,0,$F$4*$F$5/E1640^2*(SIN(RADIANS(G1635))*SIN(RADIANS(E1641))+COS(RADIANS(G1635))*COS(RADIANS(E1641))*COS(RADIANS(AO1631))))</f>
        <v>0</v>
      </c>
      <c r="AP1635">
        <f>IF(DEGREES(ACOS(SIN(RADIANS(G1635))*SIN(RADIANS(E1641))+COS(RADIANS(G1635))*COS(RADIANS(E1641))*COS(RADIANS(AP1631))))&gt;90,0,$F$4*$F$5/E1640^2*(SIN(RADIANS(G1635))*SIN(RADIANS(E1641))+COS(RADIANS(G1635))*COS(RADIANS(E1641))*COS(RADIANS(AP1631))))</f>
        <v>0</v>
      </c>
      <c r="AQ1635">
        <f>IF(DEGREES(ACOS(SIN(RADIANS(G1635))*SIN(RADIANS(E1641))+COS(RADIANS(G1635))*COS(RADIANS(E1641))*COS(RADIANS(AQ1631))))&gt;90,0,$F$4*$F$5/E1640^2*(SIN(RADIANS(G1635))*SIN(RADIANS(E1641))+COS(RADIANS(G1635))*COS(RADIANS(E1641))*COS(RADIANS(AQ1631))))</f>
        <v>0</v>
      </c>
      <c r="AR1635">
        <f>IF(DEGREES(ACOS(SIN(RADIANS(G1635))*SIN(RADIANS(E1641))+COS(RADIANS(G1635))*COS(RADIANS(E1641))*COS(RADIANS(AR1631))))&gt;90,0,$F$4*$F$5/E1640^2*(SIN(RADIANS(G1635))*SIN(RADIANS(E1641))+COS(RADIANS(G1635))*COS(RADIANS(E1641))*COS(RADIANS(AR1631))))</f>
        <v>0</v>
      </c>
    </row>
    <row r="1636" spans="2:44" x14ac:dyDescent="0.5">
      <c r="B1636" s="40" t="s">
        <v>727</v>
      </c>
      <c r="E1636">
        <f>IF(E1633&lt;360,E1633/360,(E1633-360)/360)</f>
        <v>0.91666666666666663</v>
      </c>
      <c r="G1636">
        <v>60</v>
      </c>
      <c r="I1636">
        <f>IF(DEGREES(ACOS(SIN(RADIANS(G1636))*SIN(RADIANS(E1641))+COS(RADIANS(G1636))*COS(RADIANS(E1641))*COS(RADIANS(I1631))))&gt;90,0,$F$4*$F$5/E1640^2*(SIN(RADIANS(G1636))*SIN(RADIANS(E1641))+COS(RADIANS(G1636))*COS(RADIANS(E1641))*COS(RADIANS(I1631))))</f>
        <v>0</v>
      </c>
      <c r="J1636">
        <f>IF(DEGREES(ACOS(SIN(RADIANS(G1636))*SIN(RADIANS(E1641))+COS(RADIANS(G1636))*COS(RADIANS(E1641))*COS(RADIANS(J1631))))&gt;90,0,$F$4*$F$5/E1640^2*(SIN(RADIANS(G1636))*SIN(RADIANS(E1641))+COS(RADIANS(G1636))*COS(RADIANS(E1641))*COS(RADIANS(J1631))))</f>
        <v>0</v>
      </c>
      <c r="K1636">
        <f>IF(DEGREES(ACOS(SIN(RADIANS(G1636))*SIN(RADIANS(E1641))+COS(RADIANS(G1636))*COS(RADIANS(E1641))*COS(RADIANS(K1631))))&gt;90,0,$F$4*$F$5/E1640^2*(SIN(RADIANS(G1636))*SIN(RADIANS(E1641))+COS(RADIANS(G1636))*COS(RADIANS(E1641))*COS(RADIANS(K1631))))</f>
        <v>0</v>
      </c>
      <c r="L1636">
        <f>IF(DEGREES(ACOS(SIN(RADIANS(G1636))*SIN(RADIANS(E1641))+COS(RADIANS(G1636))*COS(RADIANS(E1641))*COS(RADIANS(L1631))))&gt;90,0,$F$4*$F$5/E1640^2*(SIN(RADIANS(G1636))*SIN(RADIANS(E1641))+COS(RADIANS(G1636))*COS(RADIANS(E1641))*COS(RADIANS(L1631))))</f>
        <v>0</v>
      </c>
      <c r="M1636">
        <f>IF(DEGREES(ACOS(SIN(RADIANS(G1636))*SIN(RADIANS(E1641))+COS(RADIANS(G1636))*COS(RADIANS(E1641))*COS(RADIANS(M1631))))&gt;90,0,$F$4*$F$5/E1640^2*(SIN(RADIANS(G1636))*SIN(RADIANS(E1641))+COS(RADIANS(G1636))*COS(RADIANS(E1641))*COS(RADIANS(M1631))))</f>
        <v>0</v>
      </c>
      <c r="N1636">
        <f>IF(DEGREES(ACOS(SIN(RADIANS(G1636))*SIN(RADIANS(E1641))+COS(RADIANS(G1636))*COS(RADIANS(E1641))*COS(RADIANS(N1631))))&gt;90,0,$F$4*$F$5/E1640^2*(SIN(RADIANS(G1636))*SIN(RADIANS(E1641))+COS(RADIANS(G1636))*COS(RADIANS(E1641))*COS(RADIANS(N1631))))</f>
        <v>0</v>
      </c>
      <c r="O1636">
        <f>IF(DEGREES(ACOS(SIN(RADIANS(G1636))*SIN(RADIANS(E1641))+COS(RADIANS(G1636))*COS(RADIANS(E1641))*COS(RADIANS(O1631))))&gt;90,0,$F$4*$F$5/E1640^2*(SIN(RADIANS(G1636))*SIN(RADIANS(E1641))+COS(RADIANS(G1636))*COS(RADIANS(E1641))*COS(RADIANS(O1631))))</f>
        <v>0</v>
      </c>
      <c r="P1636">
        <f>IF(DEGREES(ACOS(SIN(RADIANS(G1636))*SIN(RADIANS(E1641))+COS(RADIANS(G1636))*COS(RADIANS(E1641))*COS(RADIANS(P1631))))&gt;90,0,$F$4*$F$5/E1640^2*(SIN(RADIANS(G1636))*SIN(RADIANS(E1641))+COS(RADIANS(G1636))*COS(RADIANS(E1641))*COS(RADIANS(P1631))))</f>
        <v>0</v>
      </c>
      <c r="Q1636">
        <f>IF(DEGREES(ACOS(SIN(RADIANS(G1636))*SIN(RADIANS(E1641))+COS(RADIANS(G1636))*COS(RADIANS(E1641))*COS(RADIANS(Q1631))))&gt;90,0,$F$4*$F$5/E1640^2*(SIN(RADIANS(G1636))*SIN(RADIANS(E1641))+COS(RADIANS(G1636))*COS(RADIANS(E1641))*COS(RADIANS(Q1631))))</f>
        <v>0</v>
      </c>
      <c r="R1636" t="e">
        <f>IF(DEGREES(ACOS(SIN(RADIANS(G1636))*SIN(RADIANS(E1641))+COS(RADIANS(G1636))*COS(RADIANS(E1641))*COS(RADIANS(R1631))))&gt;90,0,$F$4*$F$5/E1640^2*(SIN(RADIANS(G1636))*SIN(RADIANS(E1641))+COS(RADIANS(G1636))*COS(RADIANS(E1641))*COS(RADIANS(R1631))))</f>
        <v>#DIV/0!</v>
      </c>
      <c r="S1636" t="e">
        <f>IF(DEGREES(ACOS(SIN(RADIANS(G1636))*SIN(RADIANS(E1641))+COS(RADIANS(G1636))*COS(RADIANS(E1641))*COS(RADIANS(S1631))))&gt;90,0,$F$4*$F$5/E1640^2*(SIN(RADIANS(G1636))*SIN(RADIANS(E1641))+COS(RADIANS(G1636))*COS(RADIANS(E1641))*COS(RADIANS(S1631))))</f>
        <v>#DIV/0!</v>
      </c>
      <c r="T1636" t="e">
        <f>IF(DEGREES(ACOS(SIN(RADIANS(G1636))*SIN(RADIANS(E1641))+COS(RADIANS(G1636))*COS(RADIANS(E1641))*COS(RADIANS(T1631))))&gt;90,0,$F$4*$F$5/E1640^2*(SIN(RADIANS(G1636))*SIN(RADIANS(E1641))+COS(RADIANS(G1636))*COS(RADIANS(E1641))*COS(RADIANS(T1631))))</f>
        <v>#DIV/0!</v>
      </c>
      <c r="U1636" t="e">
        <f>IF(DEGREES(ACOS(SIN(RADIANS(G1636))*SIN(RADIANS(E1641))+COS(RADIANS(G1636))*COS(RADIANS(E1641))*COS(RADIANS(U1631))))&gt;90,0,$F$4*$F$5/E1640^2*(SIN(RADIANS(G1636))*SIN(RADIANS(E1641))+COS(RADIANS(G1636))*COS(RADIANS(E1641))*COS(RADIANS(U1631))))</f>
        <v>#DIV/0!</v>
      </c>
      <c r="V1636" t="e">
        <f>IF(DEGREES(ACOS(SIN(RADIANS(G1636))*SIN(RADIANS(E1641))+COS(RADIANS(G1636))*COS(RADIANS(E1641))*COS(RADIANS(V1631))))&gt;90,0,$F$4*$F$5/E1640^2*(SIN(RADIANS(G1636))*SIN(RADIANS(E1641))+COS(RADIANS(G1636))*COS(RADIANS(E1641))*COS(RADIANS(V1631))))</f>
        <v>#DIV/0!</v>
      </c>
      <c r="W1636" t="e">
        <f>IF(DEGREES(ACOS(SIN(RADIANS(G1636))*SIN(RADIANS(E1641))+COS(RADIANS(G1636))*COS(RADIANS(E1641))*COS(RADIANS(W1631))))&gt;90,0,$F$4*$F$5/E1640^2*(SIN(RADIANS(G1636))*SIN(RADIANS(E1641))+COS(RADIANS(G1636))*COS(RADIANS(E1641))*COS(RADIANS(W1631))))</f>
        <v>#DIV/0!</v>
      </c>
      <c r="X1636" t="e">
        <f>IF(DEGREES(ACOS(SIN(RADIANS(G1636))*SIN(RADIANS(E1641))+COS(RADIANS(G1636))*COS(RADIANS(E1641))*COS(RADIANS(X1631))))&gt;90,0,$F$4*$F$5/E1640^2*(SIN(RADIANS(G1636))*SIN(RADIANS(E1641))+COS(RADIANS(G1636))*COS(RADIANS(E1641))*COS(RADIANS(X1631))))</f>
        <v>#DIV/0!</v>
      </c>
      <c r="Y1636" t="e">
        <f>IF(DEGREES(ACOS(SIN(RADIANS(G1636))*SIN(RADIANS(E1641))+COS(RADIANS(G1636))*COS(RADIANS(E1641))*COS(RADIANS(Y1631))))&gt;90,0,$F$4*$F$5/E1640^2*(SIN(RADIANS(G1636))*SIN(RADIANS(E1641))+COS(RADIANS(G1636))*COS(RADIANS(E1641))*COS(RADIANS(Y1631))))</f>
        <v>#DIV/0!</v>
      </c>
      <c r="Z1636" t="e">
        <f>IF(DEGREES(ACOS(SIN(RADIANS(G1636))*SIN(RADIANS(E1641))+COS(RADIANS(G1636))*COS(RADIANS(E1641))*COS(RADIANS(Z1631))))&gt;90,0,$F$4*$F$5/E1640^2*(SIN(RADIANS(G1636))*SIN(RADIANS(E1641))+COS(RADIANS(G1636))*COS(RADIANS(E1641))*COS(RADIANS(Z1631))))</f>
        <v>#DIV/0!</v>
      </c>
      <c r="AA1636" t="e">
        <f>IF(DEGREES(ACOS(SIN(RADIANS(G1636))*SIN(RADIANS(E1641))+COS(RADIANS(G1636))*COS(RADIANS(E1641))*COS(RADIANS(AA1631))))&gt;90,0,$F$4*$F$5/E1640^2*(SIN(RADIANS(G1636))*SIN(RADIANS(E1641))+COS(RADIANS(G1636))*COS(RADIANS(E1641))*COS(RADIANS(AA1631))))</f>
        <v>#DIV/0!</v>
      </c>
      <c r="AB1636" t="e">
        <f>IF(DEGREES(ACOS(SIN(RADIANS(G1636))*SIN(RADIANS(E1641))+COS(RADIANS(G1636))*COS(RADIANS(E1641))*COS(RADIANS(AB1631))))&gt;90,0,$F$4*$F$5/E1640^2*(SIN(RADIANS(G1636))*SIN(RADIANS(E1641))+COS(RADIANS(G1636))*COS(RADIANS(E1641))*COS(RADIANS(AB1631))))</f>
        <v>#DIV/0!</v>
      </c>
      <c r="AC1636" t="e">
        <f>IF(DEGREES(ACOS(SIN(RADIANS(G1636))*SIN(RADIANS(E1641))+COS(RADIANS(G1636))*COS(RADIANS(E1641))*COS(RADIANS(AC1631))))&gt;90,0,$F$4*$F$5/E1640^2*(SIN(RADIANS(G1636))*SIN(RADIANS(E1641))+COS(RADIANS(G1636))*COS(RADIANS(E1641))*COS(RADIANS(AC1631))))</f>
        <v>#DIV/0!</v>
      </c>
      <c r="AD1636" t="e">
        <f>IF(DEGREES(ACOS(SIN(RADIANS(G1636))*SIN(RADIANS(E1641))+COS(RADIANS(G1636))*COS(RADIANS(E1641))*COS(RADIANS(AD1631))))&gt;90,0,$F$4*$F$5/E1640^2*(SIN(RADIANS(G1636))*SIN(RADIANS(E1641))+COS(RADIANS(G1636))*COS(RADIANS(E1641))*COS(RADIANS(AD1631))))</f>
        <v>#DIV/0!</v>
      </c>
      <c r="AE1636" t="e">
        <f>IF(DEGREES(ACOS(SIN(RADIANS(G1636))*SIN(RADIANS(E1641))+COS(RADIANS(G1636))*COS(RADIANS(E1641))*COS(RADIANS(AE1631))))&gt;90,0,$F$4*$F$5/E1640^2*(SIN(RADIANS(G1636))*SIN(RADIANS(E1641))+COS(RADIANS(G1636))*COS(RADIANS(E1641))*COS(RADIANS(AE1631))))</f>
        <v>#DIV/0!</v>
      </c>
      <c r="AF1636" t="e">
        <f>IF(DEGREES(ACOS(SIN(RADIANS(G1636))*SIN(RADIANS(E1641))+COS(RADIANS(G1636))*COS(RADIANS(E1641))*COS(RADIANS(AF1631))))&gt;90,0,$F$4*$F$5/E1640^2*(SIN(RADIANS(G1636))*SIN(RADIANS(E1641))+COS(RADIANS(G1636))*COS(RADIANS(E1641))*COS(RADIANS(AF1631))))</f>
        <v>#DIV/0!</v>
      </c>
      <c r="AG1636" t="e">
        <f>IF(DEGREES(ACOS(SIN(RADIANS(G1636))*SIN(RADIANS(E1641))+COS(RADIANS(G1636))*COS(RADIANS(E1641))*COS(RADIANS(AG1631))))&gt;90,0,$F$4*$F$5/E1640^2*(SIN(RADIANS(G1636))*SIN(RADIANS(E1641))+COS(RADIANS(G1636))*COS(RADIANS(E1641))*COS(RADIANS(AG1631))))</f>
        <v>#DIV/0!</v>
      </c>
      <c r="AH1636" t="e">
        <f>IF(DEGREES(ACOS(SIN(RADIANS(G1636))*SIN(RADIANS(E1641))+COS(RADIANS(G1636))*COS(RADIANS(E1641))*COS(RADIANS(AH1631))))&gt;90,0,$F$4*$F$5/E1640^2*(SIN(RADIANS(G1636))*SIN(RADIANS(E1641))+COS(RADIANS(G1636))*COS(RADIANS(E1641))*COS(RADIANS(AH1631))))</f>
        <v>#DIV/0!</v>
      </c>
      <c r="AI1636" t="e">
        <f>IF(DEGREES(ACOS(SIN(RADIANS(G1636))*SIN(RADIANS(E1641))+COS(RADIANS(G1636))*COS(RADIANS(E1641))*COS(RADIANS(AI1631))))&gt;90,0,$F$4*$F$5/E1640^2*(SIN(RADIANS(G1636))*SIN(RADIANS(E1641))+COS(RADIANS(G1636))*COS(RADIANS(E1641))*COS(RADIANS(AI1631))))</f>
        <v>#DIV/0!</v>
      </c>
      <c r="AJ1636" t="e">
        <f>IF(DEGREES(ACOS(SIN(RADIANS(G1636))*SIN(RADIANS(E1641))+COS(RADIANS(G1636))*COS(RADIANS(E1641))*COS(RADIANS(AJ1631))))&gt;90,0,$F$4*$F$5/E1640^2*(SIN(RADIANS(G1636))*SIN(RADIANS(E1641))+COS(RADIANS(G1636))*COS(RADIANS(E1641))*COS(RADIANS(AJ1631))))</f>
        <v>#DIV/0!</v>
      </c>
      <c r="AK1636">
        <f>IF(DEGREES(ACOS(SIN(RADIANS(G1636))*SIN(RADIANS(E1641))+COS(RADIANS(G1636))*COS(RADIANS(E1641))*COS(RADIANS(AK1631))))&gt;90,0,$F$4*$F$5/E1640^2*(SIN(RADIANS(G1636))*SIN(RADIANS(E1641))+COS(RADIANS(G1636))*COS(RADIANS(E1641))*COS(RADIANS(AK1631))))</f>
        <v>0</v>
      </c>
      <c r="AL1636">
        <f>IF(DEGREES(ACOS(SIN(RADIANS(G1636))*SIN(RADIANS(E1641))+COS(RADIANS(G1636))*COS(RADIANS(E1641))*COS(RADIANS(AL1631))))&gt;90,0,$F$4*$F$5/E1640^2*(SIN(RADIANS(G1636))*SIN(RADIANS(E1641))+COS(RADIANS(G1636))*COS(RADIANS(E1641))*COS(RADIANS(AL1631))))</f>
        <v>0</v>
      </c>
      <c r="AM1636">
        <f>IF(DEGREES(ACOS(SIN(RADIANS(G1636))*SIN(RADIANS(E1641))+COS(RADIANS(G1636))*COS(RADIANS(E1641))*COS(RADIANS(AM1631))))&gt;90,0,$F$4*$F$5/E1640^2*(SIN(RADIANS(G1636))*SIN(RADIANS(E1641))+COS(RADIANS(G1636))*COS(RADIANS(E1641))*COS(RADIANS(AM1631))))</f>
        <v>0</v>
      </c>
      <c r="AN1636">
        <f>IF(DEGREES(ACOS(SIN(RADIANS(G1636))*SIN(RADIANS(E1641))+COS(RADIANS(G1636))*COS(RADIANS(E1641))*COS(RADIANS(AN1631))))&gt;90,0,$F$4*$F$5/E1640^2*(SIN(RADIANS(G1636))*SIN(RADIANS(E1641))+COS(RADIANS(G1636))*COS(RADIANS(E1641))*COS(RADIANS(AN1631))))</f>
        <v>0</v>
      </c>
      <c r="AO1636">
        <f>IF(DEGREES(ACOS(SIN(RADIANS(G1636))*SIN(RADIANS(E1641))+COS(RADIANS(G1636))*COS(RADIANS(E1641))*COS(RADIANS(AO1631))))&gt;90,0,$F$4*$F$5/E1640^2*(SIN(RADIANS(G1636))*SIN(RADIANS(E1641))+COS(RADIANS(G1636))*COS(RADIANS(E1641))*COS(RADIANS(AO1631))))</f>
        <v>0</v>
      </c>
      <c r="AP1636">
        <f>IF(DEGREES(ACOS(SIN(RADIANS(G1636))*SIN(RADIANS(E1641))+COS(RADIANS(G1636))*COS(RADIANS(E1641))*COS(RADIANS(AP1631))))&gt;90,0,$F$4*$F$5/E1640^2*(SIN(RADIANS(G1636))*SIN(RADIANS(E1641))+COS(RADIANS(G1636))*COS(RADIANS(E1641))*COS(RADIANS(AP1631))))</f>
        <v>0</v>
      </c>
      <c r="AQ1636">
        <f>IF(DEGREES(ACOS(SIN(RADIANS(G1636))*SIN(RADIANS(E1641))+COS(RADIANS(G1636))*COS(RADIANS(E1641))*COS(RADIANS(AQ1631))))&gt;90,0,$F$4*$F$5/E1640^2*(SIN(RADIANS(G1636))*SIN(RADIANS(E1641))+COS(RADIANS(G1636))*COS(RADIANS(E1641))*COS(RADIANS(AQ1631))))</f>
        <v>0</v>
      </c>
      <c r="AR1636">
        <f>IF(DEGREES(ACOS(SIN(RADIANS(G1636))*SIN(RADIANS(E1641))+COS(RADIANS(G1636))*COS(RADIANS(E1641))*COS(RADIANS(AR1631))))&gt;90,0,$F$4*$F$5/E1640^2*(SIN(RADIANS(G1636))*SIN(RADIANS(E1641))+COS(RADIANS(G1636))*COS(RADIANS(E1641))*COS(RADIANS(AR1631))))</f>
        <v>0</v>
      </c>
    </row>
    <row r="1637" spans="2:44" x14ac:dyDescent="0.5">
      <c r="B1637" s="40" t="s">
        <v>782</v>
      </c>
      <c r="E1637">
        <f>E1636*$F$11</f>
        <v>0</v>
      </c>
      <c r="G1637">
        <v>50</v>
      </c>
      <c r="I1637">
        <f>IF(DEGREES(ACOS(SIN(RADIANS(G1637))*SIN(RADIANS(E1641))+COS(RADIANS(G1637))*COS(RADIANS(E1641))*COS(RADIANS(I1631))))&gt;90,0,$F$4*$F$5/E1640^2*(SIN(RADIANS(G1637))*SIN(RADIANS(E1641))+COS(RADIANS(G1637))*COS(RADIANS(E1641))*COS(RADIANS(I1631))))</f>
        <v>0</v>
      </c>
      <c r="J1637">
        <f>IF(DEGREES(ACOS(SIN(RADIANS(G1637))*SIN(RADIANS(E1641))+COS(RADIANS(G1637))*COS(RADIANS(E1641))*COS(RADIANS(J1631))))&gt;90,0,$F$4*$F$5/E1640^2*(SIN(RADIANS(G1637))*SIN(RADIANS(E1641))+COS(RADIANS(G1637))*COS(RADIANS(E1641))*COS(RADIANS(J1631))))</f>
        <v>0</v>
      </c>
      <c r="K1637">
        <f>IF(DEGREES(ACOS(SIN(RADIANS(G1637))*SIN(RADIANS(E1641))+COS(RADIANS(G1637))*COS(RADIANS(E1641))*COS(RADIANS(K1631))))&gt;90,0,$F$4*$F$5/E1640^2*(SIN(RADIANS(G1637))*SIN(RADIANS(E1641))+COS(RADIANS(G1637))*COS(RADIANS(E1641))*COS(RADIANS(K1631))))</f>
        <v>0</v>
      </c>
      <c r="L1637">
        <f>IF(DEGREES(ACOS(SIN(RADIANS(G1637))*SIN(RADIANS(E1641))+COS(RADIANS(G1637))*COS(RADIANS(E1641))*COS(RADIANS(L1631))))&gt;90,0,$F$4*$F$5/E1640^2*(SIN(RADIANS(G1637))*SIN(RADIANS(E1641))+COS(RADIANS(G1637))*COS(RADIANS(E1641))*COS(RADIANS(L1631))))</f>
        <v>0</v>
      </c>
      <c r="M1637">
        <f>IF(DEGREES(ACOS(SIN(RADIANS(G1637))*SIN(RADIANS(E1641))+COS(RADIANS(G1637))*COS(RADIANS(E1641))*COS(RADIANS(M1631))))&gt;90,0,$F$4*$F$5/E1640^2*(SIN(RADIANS(G1637))*SIN(RADIANS(E1641))+COS(RADIANS(G1637))*COS(RADIANS(E1641))*COS(RADIANS(M1631))))</f>
        <v>0</v>
      </c>
      <c r="N1637">
        <f>IF(DEGREES(ACOS(SIN(RADIANS(G1637))*SIN(RADIANS(E1641))+COS(RADIANS(G1637))*COS(RADIANS(E1641))*COS(RADIANS(N1631))))&gt;90,0,$F$4*$F$5/E1640^2*(SIN(RADIANS(G1637))*SIN(RADIANS(E1641))+COS(RADIANS(G1637))*COS(RADIANS(E1641))*COS(RADIANS(N1631))))</f>
        <v>0</v>
      </c>
      <c r="O1637">
        <f>IF(DEGREES(ACOS(SIN(RADIANS(G1637))*SIN(RADIANS(E1641))+COS(RADIANS(G1637))*COS(RADIANS(E1641))*COS(RADIANS(O1631))))&gt;90,0,$F$4*$F$5/E1640^2*(SIN(RADIANS(G1637))*SIN(RADIANS(E1641))+COS(RADIANS(G1637))*COS(RADIANS(E1641))*COS(RADIANS(O1631))))</f>
        <v>0</v>
      </c>
      <c r="P1637">
        <f>IF(DEGREES(ACOS(SIN(RADIANS(G1637))*SIN(RADIANS(E1641))+COS(RADIANS(G1637))*COS(RADIANS(E1641))*COS(RADIANS(P1631))))&gt;90,0,$F$4*$F$5/E1640^2*(SIN(RADIANS(G1637))*SIN(RADIANS(E1641))+COS(RADIANS(G1637))*COS(RADIANS(E1641))*COS(RADIANS(P1631))))</f>
        <v>0</v>
      </c>
      <c r="Q1637">
        <f>IF(DEGREES(ACOS(SIN(RADIANS(G1637))*SIN(RADIANS(E1641))+COS(RADIANS(G1637))*COS(RADIANS(E1641))*COS(RADIANS(Q1631))))&gt;90,0,$F$4*$F$5/E1640^2*(SIN(RADIANS(G1637))*SIN(RADIANS(E1641))+COS(RADIANS(G1637))*COS(RADIANS(E1641))*COS(RADIANS(Q1631))))</f>
        <v>0</v>
      </c>
      <c r="R1637" t="e">
        <f>IF(DEGREES(ACOS(SIN(RADIANS(G1637))*SIN(RADIANS(E1641))+COS(RADIANS(G1637))*COS(RADIANS(E1641))*COS(RADIANS(R1631))))&gt;90,0,$F$4*$F$5/E1640^2*(SIN(RADIANS(G1637))*SIN(RADIANS(E1641))+COS(RADIANS(G1637))*COS(RADIANS(E1641))*COS(RADIANS(R1631))))</f>
        <v>#DIV/0!</v>
      </c>
      <c r="S1637" t="e">
        <f>IF(DEGREES(ACOS(SIN(RADIANS(G1637))*SIN(RADIANS(E1641))+COS(RADIANS(G1637))*COS(RADIANS(E1641))*COS(RADIANS(S1631))))&gt;90,0,$F$4*$F$5/E1640^2*(SIN(RADIANS(G1637))*SIN(RADIANS(E1641))+COS(RADIANS(G1637))*COS(RADIANS(E1641))*COS(RADIANS(S1631))))</f>
        <v>#DIV/0!</v>
      </c>
      <c r="T1637" t="e">
        <f>IF(DEGREES(ACOS(SIN(RADIANS(G1637))*SIN(RADIANS(E1641))+COS(RADIANS(G1637))*COS(RADIANS(E1641))*COS(RADIANS(T1631))))&gt;90,0,$F$4*$F$5/E1640^2*(SIN(RADIANS(G1637))*SIN(RADIANS(E1641))+COS(RADIANS(G1637))*COS(RADIANS(E1641))*COS(RADIANS(T1631))))</f>
        <v>#DIV/0!</v>
      </c>
      <c r="U1637" t="e">
        <f>IF(DEGREES(ACOS(SIN(RADIANS(G1637))*SIN(RADIANS(E1641))+COS(RADIANS(G1637))*COS(RADIANS(E1641))*COS(RADIANS(U1631))))&gt;90,0,$F$4*$F$5/E1640^2*(SIN(RADIANS(G1637))*SIN(RADIANS(E1641))+COS(RADIANS(G1637))*COS(RADIANS(E1641))*COS(RADIANS(U1631))))</f>
        <v>#DIV/0!</v>
      </c>
      <c r="V1637" t="e">
        <f>IF(DEGREES(ACOS(SIN(RADIANS(G1637))*SIN(RADIANS(E1641))+COS(RADIANS(G1637))*COS(RADIANS(E1641))*COS(RADIANS(V1631))))&gt;90,0,$F$4*$F$5/E1640^2*(SIN(RADIANS(G1637))*SIN(RADIANS(E1641))+COS(RADIANS(G1637))*COS(RADIANS(E1641))*COS(RADIANS(V1631))))</f>
        <v>#DIV/0!</v>
      </c>
      <c r="W1637" t="e">
        <f>IF(DEGREES(ACOS(SIN(RADIANS(G1637))*SIN(RADIANS(E1641))+COS(RADIANS(G1637))*COS(RADIANS(E1641))*COS(RADIANS(W1631))))&gt;90,0,$F$4*$F$5/E1640^2*(SIN(RADIANS(G1637))*SIN(RADIANS(E1641))+COS(RADIANS(G1637))*COS(RADIANS(E1641))*COS(RADIANS(W1631))))</f>
        <v>#DIV/0!</v>
      </c>
      <c r="X1637" t="e">
        <f>IF(DEGREES(ACOS(SIN(RADIANS(G1637))*SIN(RADIANS(E1641))+COS(RADIANS(G1637))*COS(RADIANS(E1641))*COS(RADIANS(X1631))))&gt;90,0,$F$4*$F$5/E1640^2*(SIN(RADIANS(G1637))*SIN(RADIANS(E1641))+COS(RADIANS(G1637))*COS(RADIANS(E1641))*COS(RADIANS(X1631))))</f>
        <v>#DIV/0!</v>
      </c>
      <c r="Y1637" t="e">
        <f>IF(DEGREES(ACOS(SIN(RADIANS(G1637))*SIN(RADIANS(E1641))+COS(RADIANS(G1637))*COS(RADIANS(E1641))*COS(RADIANS(Y1631))))&gt;90,0,$F$4*$F$5/E1640^2*(SIN(RADIANS(G1637))*SIN(RADIANS(E1641))+COS(RADIANS(G1637))*COS(RADIANS(E1641))*COS(RADIANS(Y1631))))</f>
        <v>#DIV/0!</v>
      </c>
      <c r="Z1637" t="e">
        <f>IF(DEGREES(ACOS(SIN(RADIANS(G1637))*SIN(RADIANS(E1641))+COS(RADIANS(G1637))*COS(RADIANS(E1641))*COS(RADIANS(Z1631))))&gt;90,0,$F$4*$F$5/E1640^2*(SIN(RADIANS(G1637))*SIN(RADIANS(E1641))+COS(RADIANS(G1637))*COS(RADIANS(E1641))*COS(RADIANS(Z1631))))</f>
        <v>#DIV/0!</v>
      </c>
      <c r="AA1637" t="e">
        <f>IF(DEGREES(ACOS(SIN(RADIANS(G1637))*SIN(RADIANS(E1641))+COS(RADIANS(G1637))*COS(RADIANS(E1641))*COS(RADIANS(AA1631))))&gt;90,0,$F$4*$F$5/E1640^2*(SIN(RADIANS(G1637))*SIN(RADIANS(E1641))+COS(RADIANS(G1637))*COS(RADIANS(E1641))*COS(RADIANS(AA1631))))</f>
        <v>#DIV/0!</v>
      </c>
      <c r="AB1637" t="e">
        <f>IF(DEGREES(ACOS(SIN(RADIANS(G1637))*SIN(RADIANS(E1641))+COS(RADIANS(G1637))*COS(RADIANS(E1641))*COS(RADIANS(AB1631))))&gt;90,0,$F$4*$F$5/E1640^2*(SIN(RADIANS(G1637))*SIN(RADIANS(E1641))+COS(RADIANS(G1637))*COS(RADIANS(E1641))*COS(RADIANS(AB1631))))</f>
        <v>#DIV/0!</v>
      </c>
      <c r="AC1637" t="e">
        <f>IF(DEGREES(ACOS(SIN(RADIANS(G1637))*SIN(RADIANS(E1641))+COS(RADIANS(G1637))*COS(RADIANS(E1641))*COS(RADIANS(AC1631))))&gt;90,0,$F$4*$F$5/E1640^2*(SIN(RADIANS(G1637))*SIN(RADIANS(E1641))+COS(RADIANS(G1637))*COS(RADIANS(E1641))*COS(RADIANS(AC1631))))</f>
        <v>#DIV/0!</v>
      </c>
      <c r="AD1637" t="e">
        <f>IF(DEGREES(ACOS(SIN(RADIANS(G1637))*SIN(RADIANS(E1641))+COS(RADIANS(G1637))*COS(RADIANS(E1641))*COS(RADIANS(AD1631))))&gt;90,0,$F$4*$F$5/E1640^2*(SIN(RADIANS(G1637))*SIN(RADIANS(E1641))+COS(RADIANS(G1637))*COS(RADIANS(E1641))*COS(RADIANS(AD1631))))</f>
        <v>#DIV/0!</v>
      </c>
      <c r="AE1637" t="e">
        <f>IF(DEGREES(ACOS(SIN(RADIANS(G1637))*SIN(RADIANS(E1641))+COS(RADIANS(G1637))*COS(RADIANS(E1641))*COS(RADIANS(AE1631))))&gt;90,0,$F$4*$F$5/E1640^2*(SIN(RADIANS(G1637))*SIN(RADIANS(E1641))+COS(RADIANS(G1637))*COS(RADIANS(E1641))*COS(RADIANS(AE1631))))</f>
        <v>#DIV/0!</v>
      </c>
      <c r="AF1637" t="e">
        <f>IF(DEGREES(ACOS(SIN(RADIANS(G1637))*SIN(RADIANS(E1641))+COS(RADIANS(G1637))*COS(RADIANS(E1641))*COS(RADIANS(AF1631))))&gt;90,0,$F$4*$F$5/E1640^2*(SIN(RADIANS(G1637))*SIN(RADIANS(E1641))+COS(RADIANS(G1637))*COS(RADIANS(E1641))*COS(RADIANS(AF1631))))</f>
        <v>#DIV/0!</v>
      </c>
      <c r="AG1637" t="e">
        <f>IF(DEGREES(ACOS(SIN(RADIANS(G1637))*SIN(RADIANS(E1641))+COS(RADIANS(G1637))*COS(RADIANS(E1641))*COS(RADIANS(AG1631))))&gt;90,0,$F$4*$F$5/E1640^2*(SIN(RADIANS(G1637))*SIN(RADIANS(E1641))+COS(RADIANS(G1637))*COS(RADIANS(E1641))*COS(RADIANS(AG1631))))</f>
        <v>#DIV/0!</v>
      </c>
      <c r="AH1637" t="e">
        <f>IF(DEGREES(ACOS(SIN(RADIANS(G1637))*SIN(RADIANS(E1641))+COS(RADIANS(G1637))*COS(RADIANS(E1641))*COS(RADIANS(AH1631))))&gt;90,0,$F$4*$F$5/E1640^2*(SIN(RADIANS(G1637))*SIN(RADIANS(E1641))+COS(RADIANS(G1637))*COS(RADIANS(E1641))*COS(RADIANS(AH1631))))</f>
        <v>#DIV/0!</v>
      </c>
      <c r="AI1637" t="e">
        <f>IF(DEGREES(ACOS(SIN(RADIANS(G1637))*SIN(RADIANS(E1641))+COS(RADIANS(G1637))*COS(RADIANS(E1641))*COS(RADIANS(AI1631))))&gt;90,0,$F$4*$F$5/E1640^2*(SIN(RADIANS(G1637))*SIN(RADIANS(E1641))+COS(RADIANS(G1637))*COS(RADIANS(E1641))*COS(RADIANS(AI1631))))</f>
        <v>#DIV/0!</v>
      </c>
      <c r="AJ1637" t="e">
        <f>IF(DEGREES(ACOS(SIN(RADIANS(G1637))*SIN(RADIANS(E1641))+COS(RADIANS(G1637))*COS(RADIANS(E1641))*COS(RADIANS(AJ1631))))&gt;90,0,$F$4*$F$5/E1640^2*(SIN(RADIANS(G1637))*SIN(RADIANS(E1641))+COS(RADIANS(G1637))*COS(RADIANS(E1641))*COS(RADIANS(AJ1631))))</f>
        <v>#DIV/0!</v>
      </c>
      <c r="AK1637">
        <f>IF(DEGREES(ACOS(SIN(RADIANS(G1637))*SIN(RADIANS(E1641))+COS(RADIANS(G1637))*COS(RADIANS(E1641))*COS(RADIANS(AK1631))))&gt;90,0,$F$4*$F$5/E1640^2*(SIN(RADIANS(G1637))*SIN(RADIANS(E1641))+COS(RADIANS(G1637))*COS(RADIANS(E1641))*COS(RADIANS(AK1631))))</f>
        <v>0</v>
      </c>
      <c r="AL1637">
        <f>IF(DEGREES(ACOS(SIN(RADIANS(G1637))*SIN(RADIANS(E1641))+COS(RADIANS(G1637))*COS(RADIANS(E1641))*COS(RADIANS(AL1631))))&gt;90,0,$F$4*$F$5/E1640^2*(SIN(RADIANS(G1637))*SIN(RADIANS(E1641))+COS(RADIANS(G1637))*COS(RADIANS(E1641))*COS(RADIANS(AL1631))))</f>
        <v>0</v>
      </c>
      <c r="AM1637">
        <f>IF(DEGREES(ACOS(SIN(RADIANS(G1637))*SIN(RADIANS(E1641))+COS(RADIANS(G1637))*COS(RADIANS(E1641))*COS(RADIANS(AM1631))))&gt;90,0,$F$4*$F$5/E1640^2*(SIN(RADIANS(G1637))*SIN(RADIANS(E1641))+COS(RADIANS(G1637))*COS(RADIANS(E1641))*COS(RADIANS(AM1631))))</f>
        <v>0</v>
      </c>
      <c r="AN1637">
        <f>IF(DEGREES(ACOS(SIN(RADIANS(G1637))*SIN(RADIANS(E1641))+COS(RADIANS(G1637))*COS(RADIANS(E1641))*COS(RADIANS(AN1631))))&gt;90,0,$F$4*$F$5/E1640^2*(SIN(RADIANS(G1637))*SIN(RADIANS(E1641))+COS(RADIANS(G1637))*COS(RADIANS(E1641))*COS(RADIANS(AN1631))))</f>
        <v>0</v>
      </c>
      <c r="AO1637">
        <f>IF(DEGREES(ACOS(SIN(RADIANS(G1637))*SIN(RADIANS(E1641))+COS(RADIANS(G1637))*COS(RADIANS(E1641))*COS(RADIANS(AO1631))))&gt;90,0,$F$4*$F$5/E1640^2*(SIN(RADIANS(G1637))*SIN(RADIANS(E1641))+COS(RADIANS(G1637))*COS(RADIANS(E1641))*COS(RADIANS(AO1631))))</f>
        <v>0</v>
      </c>
      <c r="AP1637">
        <f>IF(DEGREES(ACOS(SIN(RADIANS(G1637))*SIN(RADIANS(E1641))+COS(RADIANS(G1637))*COS(RADIANS(E1641))*COS(RADIANS(AP1631))))&gt;90,0,$F$4*$F$5/E1640^2*(SIN(RADIANS(G1637))*SIN(RADIANS(E1641))+COS(RADIANS(G1637))*COS(RADIANS(E1641))*COS(RADIANS(AP1631))))</f>
        <v>0</v>
      </c>
      <c r="AQ1637">
        <f>IF(DEGREES(ACOS(SIN(RADIANS(G1637))*SIN(RADIANS(E1641))+COS(RADIANS(G1637))*COS(RADIANS(E1641))*COS(RADIANS(AQ1631))))&gt;90,0,$F$4*$F$5/E1640^2*(SIN(RADIANS(G1637))*SIN(RADIANS(E1641))+COS(RADIANS(G1637))*COS(RADIANS(E1641))*COS(RADIANS(AQ1631))))</f>
        <v>0</v>
      </c>
      <c r="AR1637">
        <f>IF(DEGREES(ACOS(SIN(RADIANS(G1637))*SIN(RADIANS(E1641))+COS(RADIANS(G1637))*COS(RADIANS(E1641))*COS(RADIANS(AR1631))))&gt;90,0,$F$4*$F$5/E1640^2*(SIN(RADIANS(G1637))*SIN(RADIANS(E1641))+COS(RADIANS(G1637))*COS(RADIANS(E1641))*COS(RADIANS(AR1631))))</f>
        <v>0</v>
      </c>
    </row>
    <row r="1638" spans="2:44" x14ac:dyDescent="0.5">
      <c r="B1638" s="40" t="s">
        <v>783</v>
      </c>
      <c r="E1638" t="str">
        <f>IF($F$10=0,"N/A",$F$10*(E1633/360)-ROUNDDOWN($F$10*(E1633/360),0))</f>
        <v>N/A</v>
      </c>
      <c r="G1638">
        <v>40</v>
      </c>
      <c r="I1638">
        <f>IF(DEGREES(ACOS(SIN(RADIANS(G1638))*SIN(RADIANS(E1641))+COS(RADIANS(G1638))*COS(RADIANS(E1641))*COS(RADIANS(I1631))))&gt;90,0,$F$4*$F$5/E1640^2*(SIN(RADIANS(G1638))*SIN(RADIANS(E1641))+COS(RADIANS(G1638))*COS(RADIANS(E1641))*COS(RADIANS(I1631))))</f>
        <v>0</v>
      </c>
      <c r="J1638">
        <f>IF(DEGREES(ACOS(SIN(RADIANS(G1638))*SIN(RADIANS(E1641))+COS(RADIANS(G1638))*COS(RADIANS(E1641))*COS(RADIANS(J1631))))&gt;90,0,$F$4*$F$5/E1640^2*(SIN(RADIANS(G1638))*SIN(RADIANS(E1641))+COS(RADIANS(G1638))*COS(RADIANS(E1641))*COS(RADIANS(J1631))))</f>
        <v>0</v>
      </c>
      <c r="K1638">
        <f>IF(DEGREES(ACOS(SIN(RADIANS(G1638))*SIN(RADIANS(E1641))+COS(RADIANS(G1638))*COS(RADIANS(E1641))*COS(RADIANS(K1631))))&gt;90,0,$F$4*$F$5/E1640^2*(SIN(RADIANS(G1638))*SIN(RADIANS(E1641))+COS(RADIANS(G1638))*COS(RADIANS(E1641))*COS(RADIANS(K1631))))</f>
        <v>0</v>
      </c>
      <c r="L1638">
        <f>IF(DEGREES(ACOS(SIN(RADIANS(G1638))*SIN(RADIANS(E1641))+COS(RADIANS(G1638))*COS(RADIANS(E1641))*COS(RADIANS(L1631))))&gt;90,0,$F$4*$F$5/E1640^2*(SIN(RADIANS(G1638))*SIN(RADIANS(E1641))+COS(RADIANS(G1638))*COS(RADIANS(E1641))*COS(RADIANS(L1631))))</f>
        <v>0</v>
      </c>
      <c r="M1638">
        <f>IF(DEGREES(ACOS(SIN(RADIANS(G1638))*SIN(RADIANS(E1641))+COS(RADIANS(G1638))*COS(RADIANS(E1641))*COS(RADIANS(M1631))))&gt;90,0,$F$4*$F$5/E1640^2*(SIN(RADIANS(G1638))*SIN(RADIANS(E1641))+COS(RADIANS(G1638))*COS(RADIANS(E1641))*COS(RADIANS(M1631))))</f>
        <v>0</v>
      </c>
      <c r="N1638">
        <f>IF(DEGREES(ACOS(SIN(RADIANS(G1638))*SIN(RADIANS(E1641))+COS(RADIANS(G1638))*COS(RADIANS(E1641))*COS(RADIANS(N1631))))&gt;90,0,$F$4*$F$5/E1640^2*(SIN(RADIANS(G1638))*SIN(RADIANS(E1641))+COS(RADIANS(G1638))*COS(RADIANS(E1641))*COS(RADIANS(N1631))))</f>
        <v>0</v>
      </c>
      <c r="O1638">
        <f>IF(DEGREES(ACOS(SIN(RADIANS(G1638))*SIN(RADIANS(E1641))+COS(RADIANS(G1638))*COS(RADIANS(E1641))*COS(RADIANS(O1631))))&gt;90,0,$F$4*$F$5/E1640^2*(SIN(RADIANS(G1638))*SIN(RADIANS(E1641))+COS(RADIANS(G1638))*COS(RADIANS(E1641))*COS(RADIANS(O1631))))</f>
        <v>0</v>
      </c>
      <c r="P1638">
        <f>IF(DEGREES(ACOS(SIN(RADIANS(G1638))*SIN(RADIANS(E1641))+COS(RADIANS(G1638))*COS(RADIANS(E1641))*COS(RADIANS(P1631))))&gt;90,0,$F$4*$F$5/E1640^2*(SIN(RADIANS(G1638))*SIN(RADIANS(E1641))+COS(RADIANS(G1638))*COS(RADIANS(E1641))*COS(RADIANS(P1631))))</f>
        <v>0</v>
      </c>
      <c r="Q1638">
        <f>IF(DEGREES(ACOS(SIN(RADIANS(G1638))*SIN(RADIANS(E1641))+COS(RADIANS(G1638))*COS(RADIANS(E1641))*COS(RADIANS(Q1631))))&gt;90,0,$F$4*$F$5/E1640^2*(SIN(RADIANS(G1638))*SIN(RADIANS(E1641))+COS(RADIANS(G1638))*COS(RADIANS(E1641))*COS(RADIANS(Q1631))))</f>
        <v>0</v>
      </c>
      <c r="R1638" t="e">
        <f>IF(DEGREES(ACOS(SIN(RADIANS(G1638))*SIN(RADIANS(E1641))+COS(RADIANS(G1638))*COS(RADIANS(E1641))*COS(RADIANS(R1631))))&gt;90,0,$F$4*$F$5/E1640^2*(SIN(RADIANS(G1638))*SIN(RADIANS(E1641))+COS(RADIANS(G1638))*COS(RADIANS(E1641))*COS(RADIANS(R1631))))</f>
        <v>#DIV/0!</v>
      </c>
      <c r="S1638" t="e">
        <f>IF(DEGREES(ACOS(SIN(RADIANS(G1638))*SIN(RADIANS(E1641))+COS(RADIANS(G1638))*COS(RADIANS(E1641))*COS(RADIANS(S1631))))&gt;90,0,$F$4*$F$5/E1640^2*(SIN(RADIANS(G1638))*SIN(RADIANS(E1641))+COS(RADIANS(G1638))*COS(RADIANS(E1641))*COS(RADIANS(S1631))))</f>
        <v>#DIV/0!</v>
      </c>
      <c r="T1638" t="e">
        <f>IF(DEGREES(ACOS(SIN(RADIANS(G1638))*SIN(RADIANS(E1641))+COS(RADIANS(G1638))*COS(RADIANS(E1641))*COS(RADIANS(T1631))))&gt;90,0,$F$4*$F$5/E1640^2*(SIN(RADIANS(G1638))*SIN(RADIANS(E1641))+COS(RADIANS(G1638))*COS(RADIANS(E1641))*COS(RADIANS(T1631))))</f>
        <v>#DIV/0!</v>
      </c>
      <c r="U1638" t="e">
        <f>IF(DEGREES(ACOS(SIN(RADIANS(G1638))*SIN(RADIANS(E1641))+COS(RADIANS(G1638))*COS(RADIANS(E1641))*COS(RADIANS(U1631))))&gt;90,0,$F$4*$F$5/E1640^2*(SIN(RADIANS(G1638))*SIN(RADIANS(E1641))+COS(RADIANS(G1638))*COS(RADIANS(E1641))*COS(RADIANS(U1631))))</f>
        <v>#DIV/0!</v>
      </c>
      <c r="V1638" t="e">
        <f>IF(DEGREES(ACOS(SIN(RADIANS(G1638))*SIN(RADIANS(E1641))+COS(RADIANS(G1638))*COS(RADIANS(E1641))*COS(RADIANS(V1631))))&gt;90,0,$F$4*$F$5/E1640^2*(SIN(RADIANS(G1638))*SIN(RADIANS(E1641))+COS(RADIANS(G1638))*COS(RADIANS(E1641))*COS(RADIANS(V1631))))</f>
        <v>#DIV/0!</v>
      </c>
      <c r="W1638" t="e">
        <f>IF(DEGREES(ACOS(SIN(RADIANS(G1638))*SIN(RADIANS(E1641))+COS(RADIANS(G1638))*COS(RADIANS(E1641))*COS(RADIANS(W1631))))&gt;90,0,$F$4*$F$5/E1640^2*(SIN(RADIANS(G1638))*SIN(RADIANS(E1641))+COS(RADIANS(G1638))*COS(RADIANS(E1641))*COS(RADIANS(W1631))))</f>
        <v>#DIV/0!</v>
      </c>
      <c r="X1638" t="e">
        <f>IF(DEGREES(ACOS(SIN(RADIANS(G1638))*SIN(RADIANS(E1641))+COS(RADIANS(G1638))*COS(RADIANS(E1641))*COS(RADIANS(X1631))))&gt;90,0,$F$4*$F$5/E1640^2*(SIN(RADIANS(G1638))*SIN(RADIANS(E1641))+COS(RADIANS(G1638))*COS(RADIANS(E1641))*COS(RADIANS(X1631))))</f>
        <v>#DIV/0!</v>
      </c>
      <c r="Y1638" t="e">
        <f>IF(DEGREES(ACOS(SIN(RADIANS(G1638))*SIN(RADIANS(E1641))+COS(RADIANS(G1638))*COS(RADIANS(E1641))*COS(RADIANS(Y1631))))&gt;90,0,$F$4*$F$5/E1640^2*(SIN(RADIANS(G1638))*SIN(RADIANS(E1641))+COS(RADIANS(G1638))*COS(RADIANS(E1641))*COS(RADIANS(Y1631))))</f>
        <v>#DIV/0!</v>
      </c>
      <c r="Z1638" t="e">
        <f>IF(DEGREES(ACOS(SIN(RADIANS(G1638))*SIN(RADIANS(E1641))+COS(RADIANS(G1638))*COS(RADIANS(E1641))*COS(RADIANS(Z1631))))&gt;90,0,$F$4*$F$5/E1640^2*(SIN(RADIANS(G1638))*SIN(RADIANS(E1641))+COS(RADIANS(G1638))*COS(RADIANS(E1641))*COS(RADIANS(Z1631))))</f>
        <v>#DIV/0!</v>
      </c>
      <c r="AA1638" t="e">
        <f>IF(DEGREES(ACOS(SIN(RADIANS(G1638))*SIN(RADIANS(E1641))+COS(RADIANS(G1638))*COS(RADIANS(E1641))*COS(RADIANS(AA1631))))&gt;90,0,$F$4*$F$5/E1640^2*(SIN(RADIANS(G1638))*SIN(RADIANS(E1641))+COS(RADIANS(G1638))*COS(RADIANS(E1641))*COS(RADIANS(AA1631))))</f>
        <v>#DIV/0!</v>
      </c>
      <c r="AB1638" t="e">
        <f>IF(DEGREES(ACOS(SIN(RADIANS(G1638))*SIN(RADIANS(E1641))+COS(RADIANS(G1638))*COS(RADIANS(E1641))*COS(RADIANS(AB1631))))&gt;90,0,$F$4*$F$5/E1640^2*(SIN(RADIANS(G1638))*SIN(RADIANS(E1641))+COS(RADIANS(G1638))*COS(RADIANS(E1641))*COS(RADIANS(AB1631))))</f>
        <v>#DIV/0!</v>
      </c>
      <c r="AC1638" t="e">
        <f>IF(DEGREES(ACOS(SIN(RADIANS(G1638))*SIN(RADIANS(E1641))+COS(RADIANS(G1638))*COS(RADIANS(E1641))*COS(RADIANS(AC1631))))&gt;90,0,$F$4*$F$5/E1640^2*(SIN(RADIANS(G1638))*SIN(RADIANS(E1641))+COS(RADIANS(G1638))*COS(RADIANS(E1641))*COS(RADIANS(AC1631))))</f>
        <v>#DIV/0!</v>
      </c>
      <c r="AD1638" t="e">
        <f>IF(DEGREES(ACOS(SIN(RADIANS(G1638))*SIN(RADIANS(E1641))+COS(RADIANS(G1638))*COS(RADIANS(E1641))*COS(RADIANS(AD1631))))&gt;90,0,$F$4*$F$5/E1640^2*(SIN(RADIANS(G1638))*SIN(RADIANS(E1641))+COS(RADIANS(G1638))*COS(RADIANS(E1641))*COS(RADIANS(AD1631))))</f>
        <v>#DIV/0!</v>
      </c>
      <c r="AE1638" t="e">
        <f>IF(DEGREES(ACOS(SIN(RADIANS(G1638))*SIN(RADIANS(E1641))+COS(RADIANS(G1638))*COS(RADIANS(E1641))*COS(RADIANS(AE1631))))&gt;90,0,$F$4*$F$5/E1640^2*(SIN(RADIANS(G1638))*SIN(RADIANS(E1641))+COS(RADIANS(G1638))*COS(RADIANS(E1641))*COS(RADIANS(AE1631))))</f>
        <v>#DIV/0!</v>
      </c>
      <c r="AF1638" t="e">
        <f>IF(DEGREES(ACOS(SIN(RADIANS(G1638))*SIN(RADIANS(E1641))+COS(RADIANS(G1638))*COS(RADIANS(E1641))*COS(RADIANS(AF1631))))&gt;90,0,$F$4*$F$5/E1640^2*(SIN(RADIANS(G1638))*SIN(RADIANS(E1641))+COS(RADIANS(G1638))*COS(RADIANS(E1641))*COS(RADIANS(AF1631))))</f>
        <v>#DIV/0!</v>
      </c>
      <c r="AG1638" t="e">
        <f>IF(DEGREES(ACOS(SIN(RADIANS(G1638))*SIN(RADIANS(E1641))+COS(RADIANS(G1638))*COS(RADIANS(E1641))*COS(RADIANS(AG1631))))&gt;90,0,$F$4*$F$5/E1640^2*(SIN(RADIANS(G1638))*SIN(RADIANS(E1641))+COS(RADIANS(G1638))*COS(RADIANS(E1641))*COS(RADIANS(AG1631))))</f>
        <v>#DIV/0!</v>
      </c>
      <c r="AH1638" t="e">
        <f>IF(DEGREES(ACOS(SIN(RADIANS(G1638))*SIN(RADIANS(E1641))+COS(RADIANS(G1638))*COS(RADIANS(E1641))*COS(RADIANS(AH1631))))&gt;90,0,$F$4*$F$5/E1640^2*(SIN(RADIANS(G1638))*SIN(RADIANS(E1641))+COS(RADIANS(G1638))*COS(RADIANS(E1641))*COS(RADIANS(AH1631))))</f>
        <v>#DIV/0!</v>
      </c>
      <c r="AI1638" t="e">
        <f>IF(DEGREES(ACOS(SIN(RADIANS(G1638))*SIN(RADIANS(E1641))+COS(RADIANS(G1638))*COS(RADIANS(E1641))*COS(RADIANS(AI1631))))&gt;90,0,$F$4*$F$5/E1640^2*(SIN(RADIANS(G1638))*SIN(RADIANS(E1641))+COS(RADIANS(G1638))*COS(RADIANS(E1641))*COS(RADIANS(AI1631))))</f>
        <v>#DIV/0!</v>
      </c>
      <c r="AJ1638" t="e">
        <f>IF(DEGREES(ACOS(SIN(RADIANS(G1638))*SIN(RADIANS(E1641))+COS(RADIANS(G1638))*COS(RADIANS(E1641))*COS(RADIANS(AJ1631))))&gt;90,0,$F$4*$F$5/E1640^2*(SIN(RADIANS(G1638))*SIN(RADIANS(E1641))+COS(RADIANS(G1638))*COS(RADIANS(E1641))*COS(RADIANS(AJ1631))))</f>
        <v>#DIV/0!</v>
      </c>
      <c r="AK1638">
        <f>IF(DEGREES(ACOS(SIN(RADIANS(G1638))*SIN(RADIANS(E1641))+COS(RADIANS(G1638))*COS(RADIANS(E1641))*COS(RADIANS(AK1631))))&gt;90,0,$F$4*$F$5/E1640^2*(SIN(RADIANS(G1638))*SIN(RADIANS(E1641))+COS(RADIANS(G1638))*COS(RADIANS(E1641))*COS(RADIANS(AK1631))))</f>
        <v>0</v>
      </c>
      <c r="AL1638">
        <f>IF(DEGREES(ACOS(SIN(RADIANS(G1638))*SIN(RADIANS(E1641))+COS(RADIANS(G1638))*COS(RADIANS(E1641))*COS(RADIANS(AL1631))))&gt;90,0,$F$4*$F$5/E1640^2*(SIN(RADIANS(G1638))*SIN(RADIANS(E1641))+COS(RADIANS(G1638))*COS(RADIANS(E1641))*COS(RADIANS(AL1631))))</f>
        <v>0</v>
      </c>
      <c r="AM1638">
        <f>IF(DEGREES(ACOS(SIN(RADIANS(G1638))*SIN(RADIANS(E1641))+COS(RADIANS(G1638))*COS(RADIANS(E1641))*COS(RADIANS(AM1631))))&gt;90,0,$F$4*$F$5/E1640^2*(SIN(RADIANS(G1638))*SIN(RADIANS(E1641))+COS(RADIANS(G1638))*COS(RADIANS(E1641))*COS(RADIANS(AM1631))))</f>
        <v>0</v>
      </c>
      <c r="AN1638">
        <f>IF(DEGREES(ACOS(SIN(RADIANS(G1638))*SIN(RADIANS(E1641))+COS(RADIANS(G1638))*COS(RADIANS(E1641))*COS(RADIANS(AN1631))))&gt;90,0,$F$4*$F$5/E1640^2*(SIN(RADIANS(G1638))*SIN(RADIANS(E1641))+COS(RADIANS(G1638))*COS(RADIANS(E1641))*COS(RADIANS(AN1631))))</f>
        <v>0</v>
      </c>
      <c r="AO1638">
        <f>IF(DEGREES(ACOS(SIN(RADIANS(G1638))*SIN(RADIANS(E1641))+COS(RADIANS(G1638))*COS(RADIANS(E1641))*COS(RADIANS(AO1631))))&gt;90,0,$F$4*$F$5/E1640^2*(SIN(RADIANS(G1638))*SIN(RADIANS(E1641))+COS(RADIANS(G1638))*COS(RADIANS(E1641))*COS(RADIANS(AO1631))))</f>
        <v>0</v>
      </c>
      <c r="AP1638">
        <f>IF(DEGREES(ACOS(SIN(RADIANS(G1638))*SIN(RADIANS(E1641))+COS(RADIANS(G1638))*COS(RADIANS(E1641))*COS(RADIANS(AP1631))))&gt;90,0,$F$4*$F$5/E1640^2*(SIN(RADIANS(G1638))*SIN(RADIANS(E1641))+COS(RADIANS(G1638))*COS(RADIANS(E1641))*COS(RADIANS(AP1631))))</f>
        <v>0</v>
      </c>
      <c r="AQ1638">
        <f>IF(DEGREES(ACOS(SIN(RADIANS(G1638))*SIN(RADIANS(E1641))+COS(RADIANS(G1638))*COS(RADIANS(E1641))*COS(RADIANS(AQ1631))))&gt;90,0,$F$4*$F$5/E1640^2*(SIN(RADIANS(G1638))*SIN(RADIANS(E1641))+COS(RADIANS(G1638))*COS(RADIANS(E1641))*COS(RADIANS(AQ1631))))</f>
        <v>0</v>
      </c>
      <c r="AR1638">
        <f>IF(DEGREES(ACOS(SIN(RADIANS(G1638))*SIN(RADIANS(E1641))+COS(RADIANS(G1638))*COS(RADIANS(E1641))*COS(RADIANS(AR1631))))&gt;90,0,$F$4*$F$5/E1640^2*(SIN(RADIANS(G1638))*SIN(RADIANS(E1641))+COS(RADIANS(G1638))*COS(RADIANS(E1641))*COS(RADIANS(AR1631))))</f>
        <v>0</v>
      </c>
    </row>
    <row r="1639" spans="2:44" x14ac:dyDescent="0.5">
      <c r="B1639" s="40" t="s">
        <v>784</v>
      </c>
      <c r="E1639" t="str">
        <f>IF($F$10=0,"N/A",E1638*$F$11/$F$10)</f>
        <v>N/A</v>
      </c>
      <c r="G1639">
        <v>30</v>
      </c>
      <c r="I1639">
        <f>IF(DEGREES(ACOS(SIN(RADIANS(G1639))*SIN(RADIANS(E1641))+COS(RADIANS(G1639))*COS(RADIANS(E1641))*COS(RADIANS(I1631))))&gt;90,0,$F$4*$F$5/E1640^2*(SIN(RADIANS(G1639))*SIN(RADIANS(E1641))+COS(RADIANS(G1639))*COS(RADIANS(E1641))*COS(RADIANS(I1631))))</f>
        <v>0</v>
      </c>
      <c r="J1639">
        <f>IF(DEGREES(ACOS(SIN(RADIANS(G1639))*SIN(RADIANS(E1641))+COS(RADIANS(G1639))*COS(RADIANS(E1641))*COS(RADIANS(J1631))))&gt;90,0,$F$4*$F$5/E1640^2*(SIN(RADIANS(G1639))*SIN(RADIANS(E1641))+COS(RADIANS(G1639))*COS(RADIANS(E1641))*COS(RADIANS(J1631))))</f>
        <v>0</v>
      </c>
      <c r="K1639">
        <f>IF(DEGREES(ACOS(SIN(RADIANS(G1639))*SIN(RADIANS(E1641))+COS(RADIANS(G1639))*COS(RADIANS(E1641))*COS(RADIANS(K1631))))&gt;90,0,$F$4*$F$5/E1640^2*(SIN(RADIANS(G1639))*SIN(RADIANS(E1641))+COS(RADIANS(G1639))*COS(RADIANS(E1641))*COS(RADIANS(K1631))))</f>
        <v>0</v>
      </c>
      <c r="L1639">
        <f>IF(DEGREES(ACOS(SIN(RADIANS(G1639))*SIN(RADIANS(E1641))+COS(RADIANS(G1639))*COS(RADIANS(E1641))*COS(RADIANS(L1631))))&gt;90,0,$F$4*$F$5/E1640^2*(SIN(RADIANS(G1639))*SIN(RADIANS(E1641))+COS(RADIANS(G1639))*COS(RADIANS(E1641))*COS(RADIANS(L1631))))</f>
        <v>0</v>
      </c>
      <c r="M1639">
        <f>IF(DEGREES(ACOS(SIN(RADIANS(G1639))*SIN(RADIANS(E1641))+COS(RADIANS(G1639))*COS(RADIANS(E1641))*COS(RADIANS(M1631))))&gt;90,0,$F$4*$F$5/E1640^2*(SIN(RADIANS(G1639))*SIN(RADIANS(E1641))+COS(RADIANS(G1639))*COS(RADIANS(E1641))*COS(RADIANS(M1631))))</f>
        <v>0</v>
      </c>
      <c r="N1639">
        <f>IF(DEGREES(ACOS(SIN(RADIANS(G1639))*SIN(RADIANS(E1641))+COS(RADIANS(G1639))*COS(RADIANS(E1641))*COS(RADIANS(N1631))))&gt;90,0,$F$4*$F$5/E1640^2*(SIN(RADIANS(G1639))*SIN(RADIANS(E1641))+COS(RADIANS(G1639))*COS(RADIANS(E1641))*COS(RADIANS(N1631))))</f>
        <v>0</v>
      </c>
      <c r="O1639">
        <f>IF(DEGREES(ACOS(SIN(RADIANS(G1639))*SIN(RADIANS(E1641))+COS(RADIANS(G1639))*COS(RADIANS(E1641))*COS(RADIANS(O1631))))&gt;90,0,$F$4*$F$5/E1640^2*(SIN(RADIANS(G1639))*SIN(RADIANS(E1641))+COS(RADIANS(G1639))*COS(RADIANS(E1641))*COS(RADIANS(O1631))))</f>
        <v>0</v>
      </c>
      <c r="P1639">
        <f>IF(DEGREES(ACOS(SIN(RADIANS(G1639))*SIN(RADIANS(E1641))+COS(RADIANS(G1639))*COS(RADIANS(E1641))*COS(RADIANS(P1631))))&gt;90,0,$F$4*$F$5/E1640^2*(SIN(RADIANS(G1639))*SIN(RADIANS(E1641))+COS(RADIANS(G1639))*COS(RADIANS(E1641))*COS(RADIANS(P1631))))</f>
        <v>0</v>
      </c>
      <c r="Q1639">
        <f>IF(DEGREES(ACOS(SIN(RADIANS(G1639))*SIN(RADIANS(E1641))+COS(RADIANS(G1639))*COS(RADIANS(E1641))*COS(RADIANS(Q1631))))&gt;90,0,$F$4*$F$5/E1640^2*(SIN(RADIANS(G1639))*SIN(RADIANS(E1641))+COS(RADIANS(G1639))*COS(RADIANS(E1641))*COS(RADIANS(Q1631))))</f>
        <v>0</v>
      </c>
      <c r="R1639" t="e">
        <f>IF(DEGREES(ACOS(SIN(RADIANS(G1639))*SIN(RADIANS(E1641))+COS(RADIANS(G1639))*COS(RADIANS(E1641))*COS(RADIANS(R1631))))&gt;90,0,$F$4*$F$5/E1640^2*(SIN(RADIANS(G1639))*SIN(RADIANS(E1641))+COS(RADIANS(G1639))*COS(RADIANS(E1641))*COS(RADIANS(R1631))))</f>
        <v>#DIV/0!</v>
      </c>
      <c r="S1639" t="e">
        <f>IF(DEGREES(ACOS(SIN(RADIANS(G1639))*SIN(RADIANS(E1641))+COS(RADIANS(G1639))*COS(RADIANS(E1641))*COS(RADIANS(S1631))))&gt;90,0,$F$4*$F$5/E1640^2*(SIN(RADIANS(G1639))*SIN(RADIANS(E1641))+COS(RADIANS(G1639))*COS(RADIANS(E1641))*COS(RADIANS(S1631))))</f>
        <v>#DIV/0!</v>
      </c>
      <c r="T1639" t="e">
        <f>IF(DEGREES(ACOS(SIN(RADIANS(G1639))*SIN(RADIANS(E1641))+COS(RADIANS(G1639))*COS(RADIANS(E1641))*COS(RADIANS(T1631))))&gt;90,0,$F$4*$F$5/E1640^2*(SIN(RADIANS(G1639))*SIN(RADIANS(E1641))+COS(RADIANS(G1639))*COS(RADIANS(E1641))*COS(RADIANS(T1631))))</f>
        <v>#DIV/0!</v>
      </c>
      <c r="U1639" t="e">
        <f>IF(DEGREES(ACOS(SIN(RADIANS(G1639))*SIN(RADIANS(E1641))+COS(RADIANS(G1639))*COS(RADIANS(E1641))*COS(RADIANS(U1631))))&gt;90,0,$F$4*$F$5/E1640^2*(SIN(RADIANS(G1639))*SIN(RADIANS(E1641))+COS(RADIANS(G1639))*COS(RADIANS(E1641))*COS(RADIANS(U1631))))</f>
        <v>#DIV/0!</v>
      </c>
      <c r="V1639" t="e">
        <f>IF(DEGREES(ACOS(SIN(RADIANS(G1639))*SIN(RADIANS(E1641))+COS(RADIANS(G1639))*COS(RADIANS(E1641))*COS(RADIANS(V1631))))&gt;90,0,$F$4*$F$5/E1640^2*(SIN(RADIANS(G1639))*SIN(RADIANS(E1641))+COS(RADIANS(G1639))*COS(RADIANS(E1641))*COS(RADIANS(V1631))))</f>
        <v>#DIV/0!</v>
      </c>
      <c r="W1639" t="e">
        <f>IF(DEGREES(ACOS(SIN(RADIANS(G1639))*SIN(RADIANS(E1641))+COS(RADIANS(G1639))*COS(RADIANS(E1641))*COS(RADIANS(W1631))))&gt;90,0,$F$4*$F$5/E1640^2*(SIN(RADIANS(G1639))*SIN(RADIANS(E1641))+COS(RADIANS(G1639))*COS(RADIANS(E1641))*COS(RADIANS(W1631))))</f>
        <v>#DIV/0!</v>
      </c>
      <c r="X1639" t="e">
        <f>IF(DEGREES(ACOS(SIN(RADIANS(G1639))*SIN(RADIANS(E1641))+COS(RADIANS(G1639))*COS(RADIANS(E1641))*COS(RADIANS(X1631))))&gt;90,0,$F$4*$F$5/E1640^2*(SIN(RADIANS(G1639))*SIN(RADIANS(E1641))+COS(RADIANS(G1639))*COS(RADIANS(E1641))*COS(RADIANS(X1631))))</f>
        <v>#DIV/0!</v>
      </c>
      <c r="Y1639" t="e">
        <f>IF(DEGREES(ACOS(SIN(RADIANS(G1639))*SIN(RADIANS(E1641))+COS(RADIANS(G1639))*COS(RADIANS(E1641))*COS(RADIANS(Y1631))))&gt;90,0,$F$4*$F$5/E1640^2*(SIN(RADIANS(G1639))*SIN(RADIANS(E1641))+COS(RADIANS(G1639))*COS(RADIANS(E1641))*COS(RADIANS(Y1631))))</f>
        <v>#DIV/0!</v>
      </c>
      <c r="Z1639" t="e">
        <f>IF(DEGREES(ACOS(SIN(RADIANS(G1639))*SIN(RADIANS(E1641))+COS(RADIANS(G1639))*COS(RADIANS(E1641))*COS(RADIANS(Z1631))))&gt;90,0,$F$4*$F$5/E1640^2*(SIN(RADIANS(G1639))*SIN(RADIANS(E1641))+COS(RADIANS(G1639))*COS(RADIANS(E1641))*COS(RADIANS(Z1631))))</f>
        <v>#DIV/0!</v>
      </c>
      <c r="AA1639" t="e">
        <f>IF(DEGREES(ACOS(SIN(RADIANS(G1639))*SIN(RADIANS(E1641))+COS(RADIANS(G1639))*COS(RADIANS(E1641))*COS(RADIANS(AA1631))))&gt;90,0,$F$4*$F$5/E1640^2*(SIN(RADIANS(G1639))*SIN(RADIANS(E1641))+COS(RADIANS(G1639))*COS(RADIANS(E1641))*COS(RADIANS(AA1631))))</f>
        <v>#DIV/0!</v>
      </c>
      <c r="AB1639" t="e">
        <f>IF(DEGREES(ACOS(SIN(RADIANS(G1639))*SIN(RADIANS(E1641))+COS(RADIANS(G1639))*COS(RADIANS(E1641))*COS(RADIANS(AB1631))))&gt;90,0,$F$4*$F$5/E1640^2*(SIN(RADIANS(G1639))*SIN(RADIANS(E1641))+COS(RADIANS(G1639))*COS(RADIANS(E1641))*COS(RADIANS(AB1631))))</f>
        <v>#DIV/0!</v>
      </c>
      <c r="AC1639" t="e">
        <f>IF(DEGREES(ACOS(SIN(RADIANS(G1639))*SIN(RADIANS(E1641))+COS(RADIANS(G1639))*COS(RADIANS(E1641))*COS(RADIANS(AC1631))))&gt;90,0,$F$4*$F$5/E1640^2*(SIN(RADIANS(G1639))*SIN(RADIANS(E1641))+COS(RADIANS(G1639))*COS(RADIANS(E1641))*COS(RADIANS(AC1631))))</f>
        <v>#DIV/0!</v>
      </c>
      <c r="AD1639" t="e">
        <f>IF(DEGREES(ACOS(SIN(RADIANS(G1639))*SIN(RADIANS(E1641))+COS(RADIANS(G1639))*COS(RADIANS(E1641))*COS(RADIANS(AD1631))))&gt;90,0,$F$4*$F$5/E1640^2*(SIN(RADIANS(G1639))*SIN(RADIANS(E1641))+COS(RADIANS(G1639))*COS(RADIANS(E1641))*COS(RADIANS(AD1631))))</f>
        <v>#DIV/0!</v>
      </c>
      <c r="AE1639" t="e">
        <f>IF(DEGREES(ACOS(SIN(RADIANS(G1639))*SIN(RADIANS(E1641))+COS(RADIANS(G1639))*COS(RADIANS(E1641))*COS(RADIANS(AE1631))))&gt;90,0,$F$4*$F$5/E1640^2*(SIN(RADIANS(G1639))*SIN(RADIANS(E1641))+COS(RADIANS(G1639))*COS(RADIANS(E1641))*COS(RADIANS(AE1631))))</f>
        <v>#DIV/0!</v>
      </c>
      <c r="AF1639" t="e">
        <f>IF(DEGREES(ACOS(SIN(RADIANS(G1639))*SIN(RADIANS(E1641))+COS(RADIANS(G1639))*COS(RADIANS(E1641))*COS(RADIANS(AF1631))))&gt;90,0,$F$4*$F$5/E1640^2*(SIN(RADIANS(G1639))*SIN(RADIANS(E1641))+COS(RADIANS(G1639))*COS(RADIANS(E1641))*COS(RADIANS(AF1631))))</f>
        <v>#DIV/0!</v>
      </c>
      <c r="AG1639" t="e">
        <f>IF(DEGREES(ACOS(SIN(RADIANS(G1639))*SIN(RADIANS(E1641))+COS(RADIANS(G1639))*COS(RADIANS(E1641))*COS(RADIANS(AG1631))))&gt;90,0,$F$4*$F$5/E1640^2*(SIN(RADIANS(G1639))*SIN(RADIANS(E1641))+COS(RADIANS(G1639))*COS(RADIANS(E1641))*COS(RADIANS(AG1631))))</f>
        <v>#DIV/0!</v>
      </c>
      <c r="AH1639" t="e">
        <f>IF(DEGREES(ACOS(SIN(RADIANS(G1639))*SIN(RADIANS(E1641))+COS(RADIANS(G1639))*COS(RADIANS(E1641))*COS(RADIANS(AH1631))))&gt;90,0,$F$4*$F$5/E1640^2*(SIN(RADIANS(G1639))*SIN(RADIANS(E1641))+COS(RADIANS(G1639))*COS(RADIANS(E1641))*COS(RADIANS(AH1631))))</f>
        <v>#DIV/0!</v>
      </c>
      <c r="AI1639" t="e">
        <f>IF(DEGREES(ACOS(SIN(RADIANS(G1639))*SIN(RADIANS(E1641))+COS(RADIANS(G1639))*COS(RADIANS(E1641))*COS(RADIANS(AI1631))))&gt;90,0,$F$4*$F$5/E1640^2*(SIN(RADIANS(G1639))*SIN(RADIANS(E1641))+COS(RADIANS(G1639))*COS(RADIANS(E1641))*COS(RADIANS(AI1631))))</f>
        <v>#DIV/0!</v>
      </c>
      <c r="AJ1639" t="e">
        <f>IF(DEGREES(ACOS(SIN(RADIANS(G1639))*SIN(RADIANS(E1641))+COS(RADIANS(G1639))*COS(RADIANS(E1641))*COS(RADIANS(AJ1631))))&gt;90,0,$F$4*$F$5/E1640^2*(SIN(RADIANS(G1639))*SIN(RADIANS(E1641))+COS(RADIANS(G1639))*COS(RADIANS(E1641))*COS(RADIANS(AJ1631))))</f>
        <v>#DIV/0!</v>
      </c>
      <c r="AK1639">
        <f>IF(DEGREES(ACOS(SIN(RADIANS(G1639))*SIN(RADIANS(E1641))+COS(RADIANS(G1639))*COS(RADIANS(E1641))*COS(RADIANS(AK1631))))&gt;90,0,$F$4*$F$5/E1640^2*(SIN(RADIANS(G1639))*SIN(RADIANS(E1641))+COS(RADIANS(G1639))*COS(RADIANS(E1641))*COS(RADIANS(AK1631))))</f>
        <v>0</v>
      </c>
      <c r="AL1639">
        <f>IF(DEGREES(ACOS(SIN(RADIANS(G1639))*SIN(RADIANS(E1641))+COS(RADIANS(G1639))*COS(RADIANS(E1641))*COS(RADIANS(AL1631))))&gt;90,0,$F$4*$F$5/E1640^2*(SIN(RADIANS(G1639))*SIN(RADIANS(E1641))+COS(RADIANS(G1639))*COS(RADIANS(E1641))*COS(RADIANS(AL1631))))</f>
        <v>0</v>
      </c>
      <c r="AM1639">
        <f>IF(DEGREES(ACOS(SIN(RADIANS(G1639))*SIN(RADIANS(E1641))+COS(RADIANS(G1639))*COS(RADIANS(E1641))*COS(RADIANS(AM1631))))&gt;90,0,$F$4*$F$5/E1640^2*(SIN(RADIANS(G1639))*SIN(RADIANS(E1641))+COS(RADIANS(G1639))*COS(RADIANS(E1641))*COS(RADIANS(AM1631))))</f>
        <v>0</v>
      </c>
      <c r="AN1639">
        <f>IF(DEGREES(ACOS(SIN(RADIANS(G1639))*SIN(RADIANS(E1641))+COS(RADIANS(G1639))*COS(RADIANS(E1641))*COS(RADIANS(AN1631))))&gt;90,0,$F$4*$F$5/E1640^2*(SIN(RADIANS(G1639))*SIN(RADIANS(E1641))+COS(RADIANS(G1639))*COS(RADIANS(E1641))*COS(RADIANS(AN1631))))</f>
        <v>0</v>
      </c>
      <c r="AO1639">
        <f>IF(DEGREES(ACOS(SIN(RADIANS(G1639))*SIN(RADIANS(E1641))+COS(RADIANS(G1639))*COS(RADIANS(E1641))*COS(RADIANS(AO1631))))&gt;90,0,$F$4*$F$5/E1640^2*(SIN(RADIANS(G1639))*SIN(RADIANS(E1641))+COS(RADIANS(G1639))*COS(RADIANS(E1641))*COS(RADIANS(AO1631))))</f>
        <v>0</v>
      </c>
      <c r="AP1639">
        <f>IF(DEGREES(ACOS(SIN(RADIANS(G1639))*SIN(RADIANS(E1641))+COS(RADIANS(G1639))*COS(RADIANS(E1641))*COS(RADIANS(AP1631))))&gt;90,0,$F$4*$F$5/E1640^2*(SIN(RADIANS(G1639))*SIN(RADIANS(E1641))+COS(RADIANS(G1639))*COS(RADIANS(E1641))*COS(RADIANS(AP1631))))</f>
        <v>0</v>
      </c>
      <c r="AQ1639">
        <f>IF(DEGREES(ACOS(SIN(RADIANS(G1639))*SIN(RADIANS(E1641))+COS(RADIANS(G1639))*COS(RADIANS(E1641))*COS(RADIANS(AQ1631))))&gt;90,0,$F$4*$F$5/E1640^2*(SIN(RADIANS(G1639))*SIN(RADIANS(E1641))+COS(RADIANS(G1639))*COS(RADIANS(E1641))*COS(RADIANS(AQ1631))))</f>
        <v>0</v>
      </c>
      <c r="AR1639">
        <f>IF(DEGREES(ACOS(SIN(RADIANS(G1639))*SIN(RADIANS(E1641))+COS(RADIANS(G1639))*COS(RADIANS(E1641))*COS(RADIANS(AR1631))))&gt;90,0,$F$4*$F$5/E1640^2*(SIN(RADIANS(G1639))*SIN(RADIANS(E1641))+COS(RADIANS(G1639))*COS(RADIANS(E1641))*COS(RADIANS(AR1631))))</f>
        <v>0</v>
      </c>
    </row>
    <row r="1640" spans="2:44" x14ac:dyDescent="0.5">
      <c r="B1640" s="40" t="s">
        <v>785</v>
      </c>
      <c r="E1640">
        <f>$F$6*(1-$F$7^2)/(1+$F$7*COS(RADIANS(E1634)))</f>
        <v>0</v>
      </c>
      <c r="G1640">
        <v>20</v>
      </c>
      <c r="I1640">
        <f>IF(DEGREES(ACOS(SIN(RADIANS(G1640))*SIN(RADIANS(E1641))+COS(RADIANS(G1640))*COS(RADIANS(E1641))*COS(RADIANS(I1631))))&gt;90,0,$F$4*$F$5/E1640^2*(SIN(RADIANS(G1640))*SIN(RADIANS(E1641))+COS(RADIANS(G1640))*COS(RADIANS(E1641))*COS(RADIANS(I1631))))</f>
        <v>0</v>
      </c>
      <c r="J1640">
        <f>IF(DEGREES(ACOS(SIN(RADIANS(G1640))*SIN(RADIANS(E1641))+COS(RADIANS(G1640))*COS(RADIANS(E1641))*COS(RADIANS(J1631))))&gt;90,0,$F$4*$F$5/E1640^2*(SIN(RADIANS(G1640))*SIN(RADIANS(E1641))+COS(RADIANS(G1640))*COS(RADIANS(E1641))*COS(RADIANS(J1631))))</f>
        <v>0</v>
      </c>
      <c r="K1640">
        <f>IF(DEGREES(ACOS(SIN(RADIANS(G1640))*SIN(RADIANS(E1641))+COS(RADIANS(G1640))*COS(RADIANS(E1641))*COS(RADIANS(K1631))))&gt;90,0,$F$4*$F$5/E1640^2*(SIN(RADIANS(G1640))*SIN(RADIANS(E1641))+COS(RADIANS(G1640))*COS(RADIANS(E1641))*COS(RADIANS(K1631))))</f>
        <v>0</v>
      </c>
      <c r="L1640">
        <f>IF(DEGREES(ACOS(SIN(RADIANS(G1640))*SIN(RADIANS(E1641))+COS(RADIANS(G1640))*COS(RADIANS(E1641))*COS(RADIANS(L1631))))&gt;90,0,$F$4*$F$5/E1640^2*(SIN(RADIANS(G1640))*SIN(RADIANS(E1641))+COS(RADIANS(G1640))*COS(RADIANS(E1641))*COS(RADIANS(L1631))))</f>
        <v>0</v>
      </c>
      <c r="M1640">
        <f>IF(DEGREES(ACOS(SIN(RADIANS(G1640))*SIN(RADIANS(E1641))+COS(RADIANS(G1640))*COS(RADIANS(E1641))*COS(RADIANS(M1631))))&gt;90,0,$F$4*$F$5/E1640^2*(SIN(RADIANS(G1640))*SIN(RADIANS(E1641))+COS(RADIANS(G1640))*COS(RADIANS(E1641))*COS(RADIANS(M1631))))</f>
        <v>0</v>
      </c>
      <c r="N1640">
        <f>IF(DEGREES(ACOS(SIN(RADIANS(G1640))*SIN(RADIANS(E1641))+COS(RADIANS(G1640))*COS(RADIANS(E1641))*COS(RADIANS(N1631))))&gt;90,0,$F$4*$F$5/E1640^2*(SIN(RADIANS(G1640))*SIN(RADIANS(E1641))+COS(RADIANS(G1640))*COS(RADIANS(E1641))*COS(RADIANS(N1631))))</f>
        <v>0</v>
      </c>
      <c r="O1640">
        <f>IF(DEGREES(ACOS(SIN(RADIANS(G1640))*SIN(RADIANS(E1641))+COS(RADIANS(G1640))*COS(RADIANS(E1641))*COS(RADIANS(O1631))))&gt;90,0,$F$4*$F$5/E1640^2*(SIN(RADIANS(G1640))*SIN(RADIANS(E1641))+COS(RADIANS(G1640))*COS(RADIANS(E1641))*COS(RADIANS(O1631))))</f>
        <v>0</v>
      </c>
      <c r="P1640">
        <f>IF(DEGREES(ACOS(SIN(RADIANS(G1640))*SIN(RADIANS(E1641))+COS(RADIANS(G1640))*COS(RADIANS(E1641))*COS(RADIANS(P1631))))&gt;90,0,$F$4*$F$5/E1640^2*(SIN(RADIANS(G1640))*SIN(RADIANS(E1641))+COS(RADIANS(G1640))*COS(RADIANS(E1641))*COS(RADIANS(P1631))))</f>
        <v>0</v>
      </c>
      <c r="Q1640">
        <f>IF(DEGREES(ACOS(SIN(RADIANS(G1640))*SIN(RADIANS(E1641))+COS(RADIANS(G1640))*COS(RADIANS(E1641))*COS(RADIANS(Q1631))))&gt;90,0,$F$4*$F$5/E1640^2*(SIN(RADIANS(G1640))*SIN(RADIANS(E1641))+COS(RADIANS(G1640))*COS(RADIANS(E1641))*COS(RADIANS(Q1631))))</f>
        <v>0</v>
      </c>
      <c r="R1640" t="e">
        <f>IF(DEGREES(ACOS(SIN(RADIANS(G1640))*SIN(RADIANS(E1641))+COS(RADIANS(G1640))*COS(RADIANS(E1641))*COS(RADIANS(R1631))))&gt;90,0,$F$4*$F$5/E1640^2*(SIN(RADIANS(G1640))*SIN(RADIANS(E1641))+COS(RADIANS(G1640))*COS(RADIANS(E1641))*COS(RADIANS(R1631))))</f>
        <v>#DIV/0!</v>
      </c>
      <c r="S1640" t="e">
        <f>IF(DEGREES(ACOS(SIN(RADIANS(G1640))*SIN(RADIANS(E1641))+COS(RADIANS(G1640))*COS(RADIANS(E1641))*COS(RADIANS(S1631))))&gt;90,0,$F$4*$F$5/E1640^2*(SIN(RADIANS(G1640))*SIN(RADIANS(E1641))+COS(RADIANS(G1640))*COS(RADIANS(E1641))*COS(RADIANS(S1631))))</f>
        <v>#DIV/0!</v>
      </c>
      <c r="T1640" t="e">
        <f>IF(DEGREES(ACOS(SIN(RADIANS(G1640))*SIN(RADIANS(E1641))+COS(RADIANS(G1640))*COS(RADIANS(E1641))*COS(RADIANS(T1631))))&gt;90,0,$F$4*$F$5/E1640^2*(SIN(RADIANS(G1640))*SIN(RADIANS(E1641))+COS(RADIANS(G1640))*COS(RADIANS(E1641))*COS(RADIANS(T1631))))</f>
        <v>#DIV/0!</v>
      </c>
      <c r="U1640" t="e">
        <f>IF(DEGREES(ACOS(SIN(RADIANS(G1640))*SIN(RADIANS(E1641))+COS(RADIANS(G1640))*COS(RADIANS(E1641))*COS(RADIANS(U1631))))&gt;90,0,$F$4*$F$5/E1640^2*(SIN(RADIANS(G1640))*SIN(RADIANS(E1641))+COS(RADIANS(G1640))*COS(RADIANS(E1641))*COS(RADIANS(U1631))))</f>
        <v>#DIV/0!</v>
      </c>
      <c r="V1640" t="e">
        <f>IF(DEGREES(ACOS(SIN(RADIANS(G1640))*SIN(RADIANS(E1641))+COS(RADIANS(G1640))*COS(RADIANS(E1641))*COS(RADIANS(V1631))))&gt;90,0,$F$4*$F$5/E1640^2*(SIN(RADIANS(G1640))*SIN(RADIANS(E1641))+COS(RADIANS(G1640))*COS(RADIANS(E1641))*COS(RADIANS(V1631))))</f>
        <v>#DIV/0!</v>
      </c>
      <c r="W1640" t="e">
        <f>IF(DEGREES(ACOS(SIN(RADIANS(G1640))*SIN(RADIANS(E1641))+COS(RADIANS(G1640))*COS(RADIANS(E1641))*COS(RADIANS(W1631))))&gt;90,0,$F$4*$F$5/E1640^2*(SIN(RADIANS(G1640))*SIN(RADIANS(E1641))+COS(RADIANS(G1640))*COS(RADIANS(E1641))*COS(RADIANS(W1631))))</f>
        <v>#DIV/0!</v>
      </c>
      <c r="X1640" t="e">
        <f>IF(DEGREES(ACOS(SIN(RADIANS(G1640))*SIN(RADIANS(E1641))+COS(RADIANS(G1640))*COS(RADIANS(E1641))*COS(RADIANS(X1631))))&gt;90,0,$F$4*$F$5/E1640^2*(SIN(RADIANS(G1640))*SIN(RADIANS(E1641))+COS(RADIANS(G1640))*COS(RADIANS(E1641))*COS(RADIANS(X1631))))</f>
        <v>#DIV/0!</v>
      </c>
      <c r="Y1640" t="e">
        <f>IF(DEGREES(ACOS(SIN(RADIANS(G1640))*SIN(RADIANS(E1641))+COS(RADIANS(G1640))*COS(RADIANS(E1641))*COS(RADIANS(Y1631))))&gt;90,0,$F$4*$F$5/E1640^2*(SIN(RADIANS(G1640))*SIN(RADIANS(E1641))+COS(RADIANS(G1640))*COS(RADIANS(E1641))*COS(RADIANS(Y1631))))</f>
        <v>#DIV/0!</v>
      </c>
      <c r="Z1640" t="e">
        <f>IF(DEGREES(ACOS(SIN(RADIANS(G1640))*SIN(RADIANS(E1641))+COS(RADIANS(G1640))*COS(RADIANS(E1641))*COS(RADIANS(Z1631))))&gt;90,0,$F$4*$F$5/E1640^2*(SIN(RADIANS(G1640))*SIN(RADIANS(E1641))+COS(RADIANS(G1640))*COS(RADIANS(E1641))*COS(RADIANS(Z1631))))</f>
        <v>#DIV/0!</v>
      </c>
      <c r="AA1640" t="e">
        <f>IF(DEGREES(ACOS(SIN(RADIANS(G1640))*SIN(RADIANS(E1641))+COS(RADIANS(G1640))*COS(RADIANS(E1641))*COS(RADIANS(AA1631))))&gt;90,0,$F$4*$F$5/E1640^2*(SIN(RADIANS(G1640))*SIN(RADIANS(E1641))+COS(RADIANS(G1640))*COS(RADIANS(E1641))*COS(RADIANS(AA1631))))</f>
        <v>#DIV/0!</v>
      </c>
      <c r="AB1640" t="e">
        <f>IF(DEGREES(ACOS(SIN(RADIANS(G1640))*SIN(RADIANS(E1641))+COS(RADIANS(G1640))*COS(RADIANS(E1641))*COS(RADIANS(AB1631))))&gt;90,0,$F$4*$F$5/E1640^2*(SIN(RADIANS(G1640))*SIN(RADIANS(E1641))+COS(RADIANS(G1640))*COS(RADIANS(E1641))*COS(RADIANS(AB1631))))</f>
        <v>#DIV/0!</v>
      </c>
      <c r="AC1640" t="e">
        <f>IF(DEGREES(ACOS(SIN(RADIANS(G1640))*SIN(RADIANS(E1641))+COS(RADIANS(G1640))*COS(RADIANS(E1641))*COS(RADIANS(AC1631))))&gt;90,0,$F$4*$F$5/E1640^2*(SIN(RADIANS(G1640))*SIN(RADIANS(E1641))+COS(RADIANS(G1640))*COS(RADIANS(E1641))*COS(RADIANS(AC1631))))</f>
        <v>#DIV/0!</v>
      </c>
      <c r="AD1640" t="e">
        <f>IF(DEGREES(ACOS(SIN(RADIANS(G1640))*SIN(RADIANS(E1641))+COS(RADIANS(G1640))*COS(RADIANS(E1641))*COS(RADIANS(AD1631))))&gt;90,0,$F$4*$F$5/E1640^2*(SIN(RADIANS(G1640))*SIN(RADIANS(E1641))+COS(RADIANS(G1640))*COS(RADIANS(E1641))*COS(RADIANS(AD1631))))</f>
        <v>#DIV/0!</v>
      </c>
      <c r="AE1640" t="e">
        <f>IF(DEGREES(ACOS(SIN(RADIANS(G1640))*SIN(RADIANS(E1641))+COS(RADIANS(G1640))*COS(RADIANS(E1641))*COS(RADIANS(AE1631))))&gt;90,0,$F$4*$F$5/E1640^2*(SIN(RADIANS(G1640))*SIN(RADIANS(E1641))+COS(RADIANS(G1640))*COS(RADIANS(E1641))*COS(RADIANS(AE1631))))</f>
        <v>#DIV/0!</v>
      </c>
      <c r="AF1640" t="e">
        <f>IF(DEGREES(ACOS(SIN(RADIANS(G1640))*SIN(RADIANS(E1641))+COS(RADIANS(G1640))*COS(RADIANS(E1641))*COS(RADIANS(AF1631))))&gt;90,0,$F$4*$F$5/E1640^2*(SIN(RADIANS(G1640))*SIN(RADIANS(E1641))+COS(RADIANS(G1640))*COS(RADIANS(E1641))*COS(RADIANS(AF1631))))</f>
        <v>#DIV/0!</v>
      </c>
      <c r="AG1640" t="e">
        <f>IF(DEGREES(ACOS(SIN(RADIANS(G1640))*SIN(RADIANS(E1641))+COS(RADIANS(G1640))*COS(RADIANS(E1641))*COS(RADIANS(AG1631))))&gt;90,0,$F$4*$F$5/E1640^2*(SIN(RADIANS(G1640))*SIN(RADIANS(E1641))+COS(RADIANS(G1640))*COS(RADIANS(E1641))*COS(RADIANS(AG1631))))</f>
        <v>#DIV/0!</v>
      </c>
      <c r="AH1640" t="e">
        <f>IF(DEGREES(ACOS(SIN(RADIANS(G1640))*SIN(RADIANS(E1641))+COS(RADIANS(G1640))*COS(RADIANS(E1641))*COS(RADIANS(AH1631))))&gt;90,0,$F$4*$F$5/E1640^2*(SIN(RADIANS(G1640))*SIN(RADIANS(E1641))+COS(RADIANS(G1640))*COS(RADIANS(E1641))*COS(RADIANS(AH1631))))</f>
        <v>#DIV/0!</v>
      </c>
      <c r="AI1640" t="e">
        <f>IF(DEGREES(ACOS(SIN(RADIANS(G1640))*SIN(RADIANS(E1641))+COS(RADIANS(G1640))*COS(RADIANS(E1641))*COS(RADIANS(AI1631))))&gt;90,0,$F$4*$F$5/E1640^2*(SIN(RADIANS(G1640))*SIN(RADIANS(E1641))+COS(RADIANS(G1640))*COS(RADIANS(E1641))*COS(RADIANS(AI1631))))</f>
        <v>#DIV/0!</v>
      </c>
      <c r="AJ1640" t="e">
        <f>IF(DEGREES(ACOS(SIN(RADIANS(G1640))*SIN(RADIANS(E1641))+COS(RADIANS(G1640))*COS(RADIANS(E1641))*COS(RADIANS(AJ1631))))&gt;90,0,$F$4*$F$5/E1640^2*(SIN(RADIANS(G1640))*SIN(RADIANS(E1641))+COS(RADIANS(G1640))*COS(RADIANS(E1641))*COS(RADIANS(AJ1631))))</f>
        <v>#DIV/0!</v>
      </c>
      <c r="AK1640">
        <f>IF(DEGREES(ACOS(SIN(RADIANS(G1640))*SIN(RADIANS(E1641))+COS(RADIANS(G1640))*COS(RADIANS(E1641))*COS(RADIANS(AK1631))))&gt;90,0,$F$4*$F$5/E1640^2*(SIN(RADIANS(G1640))*SIN(RADIANS(E1641))+COS(RADIANS(G1640))*COS(RADIANS(E1641))*COS(RADIANS(AK1631))))</f>
        <v>0</v>
      </c>
      <c r="AL1640">
        <f>IF(DEGREES(ACOS(SIN(RADIANS(G1640))*SIN(RADIANS(E1641))+COS(RADIANS(G1640))*COS(RADIANS(E1641))*COS(RADIANS(AL1631))))&gt;90,0,$F$4*$F$5/E1640^2*(SIN(RADIANS(G1640))*SIN(RADIANS(E1641))+COS(RADIANS(G1640))*COS(RADIANS(E1641))*COS(RADIANS(AL1631))))</f>
        <v>0</v>
      </c>
      <c r="AM1640">
        <f>IF(DEGREES(ACOS(SIN(RADIANS(G1640))*SIN(RADIANS(E1641))+COS(RADIANS(G1640))*COS(RADIANS(E1641))*COS(RADIANS(AM1631))))&gt;90,0,$F$4*$F$5/E1640^2*(SIN(RADIANS(G1640))*SIN(RADIANS(E1641))+COS(RADIANS(G1640))*COS(RADIANS(E1641))*COS(RADIANS(AM1631))))</f>
        <v>0</v>
      </c>
      <c r="AN1640">
        <f>IF(DEGREES(ACOS(SIN(RADIANS(G1640))*SIN(RADIANS(E1641))+COS(RADIANS(G1640))*COS(RADIANS(E1641))*COS(RADIANS(AN1631))))&gt;90,0,$F$4*$F$5/E1640^2*(SIN(RADIANS(G1640))*SIN(RADIANS(E1641))+COS(RADIANS(G1640))*COS(RADIANS(E1641))*COS(RADIANS(AN1631))))</f>
        <v>0</v>
      </c>
      <c r="AO1640">
        <f>IF(DEGREES(ACOS(SIN(RADIANS(G1640))*SIN(RADIANS(E1641))+COS(RADIANS(G1640))*COS(RADIANS(E1641))*COS(RADIANS(AO1631))))&gt;90,0,$F$4*$F$5/E1640^2*(SIN(RADIANS(G1640))*SIN(RADIANS(E1641))+COS(RADIANS(G1640))*COS(RADIANS(E1641))*COS(RADIANS(AO1631))))</f>
        <v>0</v>
      </c>
      <c r="AP1640">
        <f>IF(DEGREES(ACOS(SIN(RADIANS(G1640))*SIN(RADIANS(E1641))+COS(RADIANS(G1640))*COS(RADIANS(E1641))*COS(RADIANS(AP1631))))&gt;90,0,$F$4*$F$5/E1640^2*(SIN(RADIANS(G1640))*SIN(RADIANS(E1641))+COS(RADIANS(G1640))*COS(RADIANS(E1641))*COS(RADIANS(AP1631))))</f>
        <v>0</v>
      </c>
      <c r="AQ1640">
        <f>IF(DEGREES(ACOS(SIN(RADIANS(G1640))*SIN(RADIANS(E1641))+COS(RADIANS(G1640))*COS(RADIANS(E1641))*COS(RADIANS(AQ1631))))&gt;90,0,$F$4*$F$5/E1640^2*(SIN(RADIANS(G1640))*SIN(RADIANS(E1641))+COS(RADIANS(G1640))*COS(RADIANS(E1641))*COS(RADIANS(AQ1631))))</f>
        <v>0</v>
      </c>
      <c r="AR1640">
        <f>IF(DEGREES(ACOS(SIN(RADIANS(G1640))*SIN(RADIANS(E1641))+COS(RADIANS(G1640))*COS(RADIANS(E1641))*COS(RADIANS(AR1631))))&gt;90,0,$F$4*$F$5/E1640^2*(SIN(RADIANS(G1640))*SIN(RADIANS(E1641))+COS(RADIANS(G1640))*COS(RADIANS(E1641))*COS(RADIANS(AR1631))))</f>
        <v>0</v>
      </c>
    </row>
    <row r="1641" spans="2:44" x14ac:dyDescent="0.5">
      <c r="B1641" s="40" t="s">
        <v>735</v>
      </c>
      <c r="E1641">
        <f>IF($F$8&gt;90,180-$F$8,$F$8)*SIN(RADIANS(E1635))</f>
        <v>0</v>
      </c>
      <c r="G1641">
        <v>10</v>
      </c>
      <c r="I1641">
        <f>IF(DEGREES(ACOS(SIN(RADIANS(G1641))*SIN(RADIANS(E1641))+COS(RADIANS(G1641))*COS(RADIANS(E1641))*COS(RADIANS(I1631))))&gt;90,0,$F$4*$F$5/E1640^2*(SIN(RADIANS(G1641))*SIN(RADIANS(E1641))+COS(RADIANS(G1641))*COS(RADIANS(E1641))*COS(RADIANS(I1631))))</f>
        <v>0</v>
      </c>
      <c r="J1641">
        <f>IF(DEGREES(ACOS(SIN(RADIANS(G1641))*SIN(RADIANS(E1641))+COS(RADIANS(G1641))*COS(RADIANS(E1641))*COS(RADIANS(J1631))))&gt;90,0,$F$4*$F$5/E1640^2*(SIN(RADIANS(G1641))*SIN(RADIANS(E1641))+COS(RADIANS(G1641))*COS(RADIANS(E1641))*COS(RADIANS(J1631))))</f>
        <v>0</v>
      </c>
      <c r="K1641">
        <f>IF(DEGREES(ACOS(SIN(RADIANS(G1641))*SIN(RADIANS(E1641))+COS(RADIANS(G1641))*COS(RADIANS(E1641))*COS(RADIANS(K1631))))&gt;90,0,$F$4*$F$5/E1640^2*(SIN(RADIANS(G1641))*SIN(RADIANS(E1641))+COS(RADIANS(G1641))*COS(RADIANS(E1641))*COS(RADIANS(K1631))))</f>
        <v>0</v>
      </c>
      <c r="L1641">
        <f>IF(DEGREES(ACOS(SIN(RADIANS(G1641))*SIN(RADIANS(E1641))+COS(RADIANS(G1641))*COS(RADIANS(E1641))*COS(RADIANS(L1631))))&gt;90,0,$F$4*$F$5/E1640^2*(SIN(RADIANS(G1641))*SIN(RADIANS(E1641))+COS(RADIANS(G1641))*COS(RADIANS(E1641))*COS(RADIANS(L1631))))</f>
        <v>0</v>
      </c>
      <c r="M1641">
        <f>IF(DEGREES(ACOS(SIN(RADIANS(G1641))*SIN(RADIANS(E1641))+COS(RADIANS(G1641))*COS(RADIANS(E1641))*COS(RADIANS(M1631))))&gt;90,0,$F$4*$F$5/E1640^2*(SIN(RADIANS(G1641))*SIN(RADIANS(E1641))+COS(RADIANS(G1641))*COS(RADIANS(E1641))*COS(RADIANS(M1631))))</f>
        <v>0</v>
      </c>
      <c r="N1641">
        <f>IF(DEGREES(ACOS(SIN(RADIANS(G1641))*SIN(RADIANS(E1641))+COS(RADIANS(G1641))*COS(RADIANS(E1641))*COS(RADIANS(N1631))))&gt;90,0,$F$4*$F$5/E1640^2*(SIN(RADIANS(G1641))*SIN(RADIANS(E1641))+COS(RADIANS(G1641))*COS(RADIANS(E1641))*COS(RADIANS(N1631))))</f>
        <v>0</v>
      </c>
      <c r="O1641">
        <f>IF(DEGREES(ACOS(SIN(RADIANS(G1641))*SIN(RADIANS(E1641))+COS(RADIANS(G1641))*COS(RADIANS(E1641))*COS(RADIANS(O1631))))&gt;90,0,$F$4*$F$5/E1640^2*(SIN(RADIANS(G1641))*SIN(RADIANS(E1641))+COS(RADIANS(G1641))*COS(RADIANS(E1641))*COS(RADIANS(O1631))))</f>
        <v>0</v>
      </c>
      <c r="P1641">
        <f>IF(DEGREES(ACOS(SIN(RADIANS(G1641))*SIN(RADIANS(E1641))+COS(RADIANS(G1641))*COS(RADIANS(E1641))*COS(RADIANS(P1631))))&gt;90,0,$F$4*$F$5/E1640^2*(SIN(RADIANS(G1641))*SIN(RADIANS(E1641))+COS(RADIANS(G1641))*COS(RADIANS(E1641))*COS(RADIANS(P1631))))</f>
        <v>0</v>
      </c>
      <c r="Q1641">
        <f>IF(DEGREES(ACOS(SIN(RADIANS(G1641))*SIN(RADIANS(E1641))+COS(RADIANS(G1641))*COS(RADIANS(E1641))*COS(RADIANS(Q1631))))&gt;90,0,$F$4*$F$5/E1640^2*(SIN(RADIANS(G1641))*SIN(RADIANS(E1641))+COS(RADIANS(G1641))*COS(RADIANS(E1641))*COS(RADIANS(Q1631))))</f>
        <v>0</v>
      </c>
      <c r="R1641" t="e">
        <f>IF(DEGREES(ACOS(SIN(RADIANS(G1641))*SIN(RADIANS(E1641))+COS(RADIANS(G1641))*COS(RADIANS(E1641))*COS(RADIANS(R1631))))&gt;90,0,$F$4*$F$5/E1640^2*(SIN(RADIANS(G1641))*SIN(RADIANS(E1641))+COS(RADIANS(G1641))*COS(RADIANS(E1641))*COS(RADIANS(R1631))))</f>
        <v>#DIV/0!</v>
      </c>
      <c r="S1641" t="e">
        <f>IF(DEGREES(ACOS(SIN(RADIANS(G1641))*SIN(RADIANS(E1641))+COS(RADIANS(G1641))*COS(RADIANS(E1641))*COS(RADIANS(S1631))))&gt;90,0,$F$4*$F$5/E1640^2*(SIN(RADIANS(G1641))*SIN(RADIANS(E1641))+COS(RADIANS(G1641))*COS(RADIANS(E1641))*COS(RADIANS(S1631))))</f>
        <v>#DIV/0!</v>
      </c>
      <c r="T1641" t="e">
        <f>IF(DEGREES(ACOS(SIN(RADIANS(G1641))*SIN(RADIANS(E1641))+COS(RADIANS(G1641))*COS(RADIANS(E1641))*COS(RADIANS(T1631))))&gt;90,0,$F$4*$F$5/E1640^2*(SIN(RADIANS(G1641))*SIN(RADIANS(E1641))+COS(RADIANS(G1641))*COS(RADIANS(E1641))*COS(RADIANS(T1631))))</f>
        <v>#DIV/0!</v>
      </c>
      <c r="U1641" t="e">
        <f>IF(DEGREES(ACOS(SIN(RADIANS(G1641))*SIN(RADIANS(E1641))+COS(RADIANS(G1641))*COS(RADIANS(E1641))*COS(RADIANS(U1631))))&gt;90,0,$F$4*$F$5/E1640^2*(SIN(RADIANS(G1641))*SIN(RADIANS(E1641))+COS(RADIANS(G1641))*COS(RADIANS(E1641))*COS(RADIANS(U1631))))</f>
        <v>#DIV/0!</v>
      </c>
      <c r="V1641" t="e">
        <f>IF(DEGREES(ACOS(SIN(RADIANS(G1641))*SIN(RADIANS(E1641))+COS(RADIANS(G1641))*COS(RADIANS(E1641))*COS(RADIANS(V1631))))&gt;90,0,$F$4*$F$5/E1640^2*(SIN(RADIANS(G1641))*SIN(RADIANS(E1641))+COS(RADIANS(G1641))*COS(RADIANS(E1641))*COS(RADIANS(V1631))))</f>
        <v>#DIV/0!</v>
      </c>
      <c r="W1641" t="e">
        <f>IF(DEGREES(ACOS(SIN(RADIANS(G1641))*SIN(RADIANS(E1641))+COS(RADIANS(G1641))*COS(RADIANS(E1641))*COS(RADIANS(W1631))))&gt;90,0,$F$4*$F$5/E1640^2*(SIN(RADIANS(G1641))*SIN(RADIANS(E1641))+COS(RADIANS(G1641))*COS(RADIANS(E1641))*COS(RADIANS(W1631))))</f>
        <v>#DIV/0!</v>
      </c>
      <c r="X1641" t="e">
        <f>IF(DEGREES(ACOS(SIN(RADIANS(G1641))*SIN(RADIANS(E1641))+COS(RADIANS(G1641))*COS(RADIANS(E1641))*COS(RADIANS(X1631))))&gt;90,0,$F$4*$F$5/E1640^2*(SIN(RADIANS(G1641))*SIN(RADIANS(E1641))+COS(RADIANS(G1641))*COS(RADIANS(E1641))*COS(RADIANS(X1631))))</f>
        <v>#DIV/0!</v>
      </c>
      <c r="Y1641" t="e">
        <f>IF(DEGREES(ACOS(SIN(RADIANS(G1641))*SIN(RADIANS(E1641))+COS(RADIANS(G1641))*COS(RADIANS(E1641))*COS(RADIANS(Y1631))))&gt;90,0,$F$4*$F$5/E1640^2*(SIN(RADIANS(G1641))*SIN(RADIANS(E1641))+COS(RADIANS(G1641))*COS(RADIANS(E1641))*COS(RADIANS(Y1631))))</f>
        <v>#DIV/0!</v>
      </c>
      <c r="Z1641" t="e">
        <f>IF(DEGREES(ACOS(SIN(RADIANS(G1641))*SIN(RADIANS(E1641))+COS(RADIANS(G1641))*COS(RADIANS(E1641))*COS(RADIANS(Z1631))))&gt;90,0,$F$4*$F$5/E1640^2*(SIN(RADIANS(G1641))*SIN(RADIANS(E1641))+COS(RADIANS(G1641))*COS(RADIANS(E1641))*COS(RADIANS(Z1631))))</f>
        <v>#DIV/0!</v>
      </c>
      <c r="AA1641" t="e">
        <f>IF(DEGREES(ACOS(SIN(RADIANS(G1641))*SIN(RADIANS(E1641))+COS(RADIANS(G1641))*COS(RADIANS(E1641))*COS(RADIANS(AA1631))))&gt;90,0,$F$4*$F$5/E1640^2*(SIN(RADIANS(G1641))*SIN(RADIANS(E1641))+COS(RADIANS(G1641))*COS(RADIANS(E1641))*COS(RADIANS(AA1631))))</f>
        <v>#DIV/0!</v>
      </c>
      <c r="AB1641" t="e">
        <f>IF(DEGREES(ACOS(SIN(RADIANS(G1641))*SIN(RADIANS(E1641))+COS(RADIANS(G1641))*COS(RADIANS(E1641))*COS(RADIANS(AB1631))))&gt;90,0,$F$4*$F$5/E1640^2*(SIN(RADIANS(G1641))*SIN(RADIANS(E1641))+COS(RADIANS(G1641))*COS(RADIANS(E1641))*COS(RADIANS(AB1631))))</f>
        <v>#DIV/0!</v>
      </c>
      <c r="AC1641" t="e">
        <f>IF(DEGREES(ACOS(SIN(RADIANS(G1641))*SIN(RADIANS(E1641))+COS(RADIANS(G1641))*COS(RADIANS(E1641))*COS(RADIANS(AC1631))))&gt;90,0,$F$4*$F$5/E1640^2*(SIN(RADIANS(G1641))*SIN(RADIANS(E1641))+COS(RADIANS(G1641))*COS(RADIANS(E1641))*COS(RADIANS(AC1631))))</f>
        <v>#DIV/0!</v>
      </c>
      <c r="AD1641" t="e">
        <f>IF(DEGREES(ACOS(SIN(RADIANS(G1641))*SIN(RADIANS(E1641))+COS(RADIANS(G1641))*COS(RADIANS(E1641))*COS(RADIANS(AD1631))))&gt;90,0,$F$4*$F$5/E1640^2*(SIN(RADIANS(G1641))*SIN(RADIANS(E1641))+COS(RADIANS(G1641))*COS(RADIANS(E1641))*COS(RADIANS(AD1631))))</f>
        <v>#DIV/0!</v>
      </c>
      <c r="AE1641" t="e">
        <f>IF(DEGREES(ACOS(SIN(RADIANS(G1641))*SIN(RADIANS(E1641))+COS(RADIANS(G1641))*COS(RADIANS(E1641))*COS(RADIANS(AE1631))))&gt;90,0,$F$4*$F$5/E1640^2*(SIN(RADIANS(G1641))*SIN(RADIANS(E1641))+COS(RADIANS(G1641))*COS(RADIANS(E1641))*COS(RADIANS(AE1631))))</f>
        <v>#DIV/0!</v>
      </c>
      <c r="AF1641" t="e">
        <f>IF(DEGREES(ACOS(SIN(RADIANS(G1641))*SIN(RADIANS(E1641))+COS(RADIANS(G1641))*COS(RADIANS(E1641))*COS(RADIANS(AF1631))))&gt;90,0,$F$4*$F$5/E1640^2*(SIN(RADIANS(G1641))*SIN(RADIANS(E1641))+COS(RADIANS(G1641))*COS(RADIANS(E1641))*COS(RADIANS(AF1631))))</f>
        <v>#DIV/0!</v>
      </c>
      <c r="AG1641" t="e">
        <f>IF(DEGREES(ACOS(SIN(RADIANS(G1641))*SIN(RADIANS(E1641))+COS(RADIANS(G1641))*COS(RADIANS(E1641))*COS(RADIANS(AG1631))))&gt;90,0,$F$4*$F$5/E1640^2*(SIN(RADIANS(G1641))*SIN(RADIANS(E1641))+COS(RADIANS(G1641))*COS(RADIANS(E1641))*COS(RADIANS(AG1631))))</f>
        <v>#DIV/0!</v>
      </c>
      <c r="AH1641" t="e">
        <f>IF(DEGREES(ACOS(SIN(RADIANS(G1641))*SIN(RADIANS(E1641))+COS(RADIANS(G1641))*COS(RADIANS(E1641))*COS(RADIANS(AH1631))))&gt;90,0,$F$4*$F$5/E1640^2*(SIN(RADIANS(G1641))*SIN(RADIANS(E1641))+COS(RADIANS(G1641))*COS(RADIANS(E1641))*COS(RADIANS(AH1631))))</f>
        <v>#DIV/0!</v>
      </c>
      <c r="AI1641" t="e">
        <f>IF(DEGREES(ACOS(SIN(RADIANS(G1641))*SIN(RADIANS(E1641))+COS(RADIANS(G1641))*COS(RADIANS(E1641))*COS(RADIANS(AI1631))))&gt;90,0,$F$4*$F$5/E1640^2*(SIN(RADIANS(G1641))*SIN(RADIANS(E1641))+COS(RADIANS(G1641))*COS(RADIANS(E1641))*COS(RADIANS(AI1631))))</f>
        <v>#DIV/0!</v>
      </c>
      <c r="AJ1641" t="e">
        <f>IF(DEGREES(ACOS(SIN(RADIANS(G1641))*SIN(RADIANS(E1641))+COS(RADIANS(G1641))*COS(RADIANS(E1641))*COS(RADIANS(AJ1631))))&gt;90,0,$F$4*$F$5/E1640^2*(SIN(RADIANS(G1641))*SIN(RADIANS(E1641))+COS(RADIANS(G1641))*COS(RADIANS(E1641))*COS(RADIANS(AJ1631))))</f>
        <v>#DIV/0!</v>
      </c>
      <c r="AK1641">
        <f>IF(DEGREES(ACOS(SIN(RADIANS(G1641))*SIN(RADIANS(E1641))+COS(RADIANS(G1641))*COS(RADIANS(E1641))*COS(RADIANS(AK1631))))&gt;90,0,$F$4*$F$5/E1640^2*(SIN(RADIANS(G1641))*SIN(RADIANS(E1641))+COS(RADIANS(G1641))*COS(RADIANS(E1641))*COS(RADIANS(AK1631))))</f>
        <v>0</v>
      </c>
      <c r="AL1641">
        <f>IF(DEGREES(ACOS(SIN(RADIANS(G1641))*SIN(RADIANS(E1641))+COS(RADIANS(G1641))*COS(RADIANS(E1641))*COS(RADIANS(AL1631))))&gt;90,0,$F$4*$F$5/E1640^2*(SIN(RADIANS(G1641))*SIN(RADIANS(E1641))+COS(RADIANS(G1641))*COS(RADIANS(E1641))*COS(RADIANS(AL1631))))</f>
        <v>0</v>
      </c>
      <c r="AM1641">
        <f>IF(DEGREES(ACOS(SIN(RADIANS(G1641))*SIN(RADIANS(E1641))+COS(RADIANS(G1641))*COS(RADIANS(E1641))*COS(RADIANS(AM1631))))&gt;90,0,$F$4*$F$5/E1640^2*(SIN(RADIANS(G1641))*SIN(RADIANS(E1641))+COS(RADIANS(G1641))*COS(RADIANS(E1641))*COS(RADIANS(AM1631))))</f>
        <v>0</v>
      </c>
      <c r="AN1641">
        <f>IF(DEGREES(ACOS(SIN(RADIANS(G1641))*SIN(RADIANS(E1641))+COS(RADIANS(G1641))*COS(RADIANS(E1641))*COS(RADIANS(AN1631))))&gt;90,0,$F$4*$F$5/E1640^2*(SIN(RADIANS(G1641))*SIN(RADIANS(E1641))+COS(RADIANS(G1641))*COS(RADIANS(E1641))*COS(RADIANS(AN1631))))</f>
        <v>0</v>
      </c>
      <c r="AO1641">
        <f>IF(DEGREES(ACOS(SIN(RADIANS(G1641))*SIN(RADIANS(E1641))+COS(RADIANS(G1641))*COS(RADIANS(E1641))*COS(RADIANS(AO1631))))&gt;90,0,$F$4*$F$5/E1640^2*(SIN(RADIANS(G1641))*SIN(RADIANS(E1641))+COS(RADIANS(G1641))*COS(RADIANS(E1641))*COS(RADIANS(AO1631))))</f>
        <v>0</v>
      </c>
      <c r="AP1641">
        <f>IF(DEGREES(ACOS(SIN(RADIANS(G1641))*SIN(RADIANS(E1641))+COS(RADIANS(G1641))*COS(RADIANS(E1641))*COS(RADIANS(AP1631))))&gt;90,0,$F$4*$F$5/E1640^2*(SIN(RADIANS(G1641))*SIN(RADIANS(E1641))+COS(RADIANS(G1641))*COS(RADIANS(E1641))*COS(RADIANS(AP1631))))</f>
        <v>0</v>
      </c>
      <c r="AQ1641">
        <f>IF(DEGREES(ACOS(SIN(RADIANS(G1641))*SIN(RADIANS(E1641))+COS(RADIANS(G1641))*COS(RADIANS(E1641))*COS(RADIANS(AQ1631))))&gt;90,0,$F$4*$F$5/E1640^2*(SIN(RADIANS(G1641))*SIN(RADIANS(E1641))+COS(RADIANS(G1641))*COS(RADIANS(E1641))*COS(RADIANS(AQ1631))))</f>
        <v>0</v>
      </c>
      <c r="AR1641">
        <f>IF(DEGREES(ACOS(SIN(RADIANS(G1641))*SIN(RADIANS(E1641))+COS(RADIANS(G1641))*COS(RADIANS(E1641))*COS(RADIANS(AR1631))))&gt;90,0,$F$4*$F$5/E1640^2*(SIN(RADIANS(G1641))*SIN(RADIANS(E1641))+COS(RADIANS(G1641))*COS(RADIANS(E1641))*COS(RADIANS(AR1631))))</f>
        <v>0</v>
      </c>
    </row>
    <row r="1642" spans="2:44" x14ac:dyDescent="0.5">
      <c r="B1642" s="40" t="s">
        <v>786</v>
      </c>
      <c r="E1642">
        <f>IF($F$10=0,IF(E1633&lt;360,E1633,E1633-360),($F$10+1)*E1633)</f>
        <v>330</v>
      </c>
      <c r="G1642">
        <v>0</v>
      </c>
      <c r="I1642">
        <f>IF(DEGREES(ACOS(SIN(RADIANS(G1642))*SIN(RADIANS(E1641))+COS(RADIANS(G1642))*COS(RADIANS(E1641))*COS(RADIANS(I1631))))&gt;90,0,$F$4*$F$5/E1640^2*(SIN(RADIANS(G1642))*SIN(RADIANS(E1641))+COS(RADIANS(G1642))*COS(RADIANS(E1641))*COS(RADIANS(I1631))))</f>
        <v>0</v>
      </c>
      <c r="J1642">
        <f>IF(DEGREES(ACOS(SIN(RADIANS(G1642))*SIN(RADIANS(E1641))+COS(RADIANS(G1642))*COS(RADIANS(E1641))*COS(RADIANS(J1631))))&gt;90,0,$F$4*$F$5/E1640^2*(SIN(RADIANS(G1642))*SIN(RADIANS(E1641))+COS(RADIANS(G1642))*COS(RADIANS(E1641))*COS(RADIANS(J1631))))</f>
        <v>0</v>
      </c>
      <c r="K1642">
        <f>IF(DEGREES(ACOS(SIN(RADIANS(G1642))*SIN(RADIANS(E1641))+COS(RADIANS(G1642))*COS(RADIANS(E1641))*COS(RADIANS(K1631))))&gt;90,0,$F$4*$F$5/E1640^2*(SIN(RADIANS(G1642))*SIN(RADIANS(E1641))+COS(RADIANS(G1642))*COS(RADIANS(E1641))*COS(RADIANS(K1631))))</f>
        <v>0</v>
      </c>
      <c r="L1642">
        <f>IF(DEGREES(ACOS(SIN(RADIANS(G1642))*SIN(RADIANS(E1641))+COS(RADIANS(G1642))*COS(RADIANS(E1641))*COS(RADIANS(L1631))))&gt;90,0,$F$4*$F$5/E1640^2*(SIN(RADIANS(G1642))*SIN(RADIANS(E1641))+COS(RADIANS(G1642))*COS(RADIANS(E1641))*COS(RADIANS(L1631))))</f>
        <v>0</v>
      </c>
      <c r="M1642">
        <f>IF(DEGREES(ACOS(SIN(RADIANS(G1642))*SIN(RADIANS(E1641))+COS(RADIANS(G1642))*COS(RADIANS(E1641))*COS(RADIANS(M1631))))&gt;90,0,$F$4*$F$5/E1640^2*(SIN(RADIANS(G1642))*SIN(RADIANS(E1641))+COS(RADIANS(G1642))*COS(RADIANS(E1641))*COS(RADIANS(M1631))))</f>
        <v>0</v>
      </c>
      <c r="N1642">
        <f>IF(DEGREES(ACOS(SIN(RADIANS(G1642))*SIN(RADIANS(E1641))+COS(RADIANS(G1642))*COS(RADIANS(E1641))*COS(RADIANS(N1631))))&gt;90,0,$F$4*$F$5/E1640^2*(SIN(RADIANS(G1642))*SIN(RADIANS(E1641))+COS(RADIANS(G1642))*COS(RADIANS(E1641))*COS(RADIANS(N1631))))</f>
        <v>0</v>
      </c>
      <c r="O1642">
        <f>IF(DEGREES(ACOS(SIN(RADIANS(G1642))*SIN(RADIANS(E1641))+COS(RADIANS(G1642))*COS(RADIANS(E1641))*COS(RADIANS(O1631))))&gt;90,0,$F$4*$F$5/E1640^2*(SIN(RADIANS(G1642))*SIN(RADIANS(E1641))+COS(RADIANS(G1642))*COS(RADIANS(E1641))*COS(RADIANS(O1631))))</f>
        <v>0</v>
      </c>
      <c r="P1642">
        <f>IF(DEGREES(ACOS(SIN(RADIANS(G1642))*SIN(RADIANS(E1641))+COS(RADIANS(G1642))*COS(RADIANS(E1641))*COS(RADIANS(P1631))))&gt;90,0,$F$4*$F$5/E1640^2*(SIN(RADIANS(G1642))*SIN(RADIANS(E1641))+COS(RADIANS(G1642))*COS(RADIANS(E1641))*COS(RADIANS(P1631))))</f>
        <v>0</v>
      </c>
      <c r="Q1642">
        <f>IF(DEGREES(ACOS(SIN(RADIANS(G1642))*SIN(RADIANS(E1641))+COS(RADIANS(G1642))*COS(RADIANS(E1641))*COS(RADIANS(Q1631))))&gt;90,0,$F$4*$F$5/E1640^2*(SIN(RADIANS(G1642))*SIN(RADIANS(E1641))+COS(RADIANS(G1642))*COS(RADIANS(E1641))*COS(RADIANS(Q1631))))</f>
        <v>0</v>
      </c>
      <c r="R1642" t="e">
        <f>IF(DEGREES(ACOS(SIN(RADIANS(G1642))*SIN(RADIANS(E1641))+COS(RADIANS(G1642))*COS(RADIANS(E1641))*COS(RADIANS(R1631))))&gt;90,0,$F$4*$F$5/E1640^2*(SIN(RADIANS(G1642))*SIN(RADIANS(E1641))+COS(RADIANS(G1642))*COS(RADIANS(E1641))*COS(RADIANS(R1631))))</f>
        <v>#DIV/0!</v>
      </c>
      <c r="S1642" t="e">
        <f>IF(DEGREES(ACOS(SIN(RADIANS(G1642))*SIN(RADIANS(E1641))+COS(RADIANS(G1642))*COS(RADIANS(E1641))*COS(RADIANS(S1631))))&gt;90,0,$F$4*$F$5/E1640^2*(SIN(RADIANS(G1642))*SIN(RADIANS(E1641))+COS(RADIANS(G1642))*COS(RADIANS(E1641))*COS(RADIANS(S1631))))</f>
        <v>#DIV/0!</v>
      </c>
      <c r="T1642" t="e">
        <f>IF(DEGREES(ACOS(SIN(RADIANS(G1642))*SIN(RADIANS(E1641))+COS(RADIANS(G1642))*COS(RADIANS(E1641))*COS(RADIANS(T1631))))&gt;90,0,$F$4*$F$5/E1640^2*(SIN(RADIANS(G1642))*SIN(RADIANS(E1641))+COS(RADIANS(G1642))*COS(RADIANS(E1641))*COS(RADIANS(T1631))))</f>
        <v>#DIV/0!</v>
      </c>
      <c r="U1642" t="e">
        <f>IF(DEGREES(ACOS(SIN(RADIANS(G1642))*SIN(RADIANS(E1641))+COS(RADIANS(G1642))*COS(RADIANS(E1641))*COS(RADIANS(U1631))))&gt;90,0,$F$4*$F$5/E1640^2*(SIN(RADIANS(G1642))*SIN(RADIANS(E1641))+COS(RADIANS(G1642))*COS(RADIANS(E1641))*COS(RADIANS(U1631))))</f>
        <v>#DIV/0!</v>
      </c>
      <c r="V1642" t="e">
        <f>IF(DEGREES(ACOS(SIN(RADIANS(G1642))*SIN(RADIANS(E1641))+COS(RADIANS(G1642))*COS(RADIANS(E1641))*COS(RADIANS(V1631))))&gt;90,0,$F$4*$F$5/E1640^2*(SIN(RADIANS(G1642))*SIN(RADIANS(E1641))+COS(RADIANS(G1642))*COS(RADIANS(E1641))*COS(RADIANS(V1631))))</f>
        <v>#DIV/0!</v>
      </c>
      <c r="W1642" t="e">
        <f>IF(DEGREES(ACOS(SIN(RADIANS(G1642))*SIN(RADIANS(E1641))+COS(RADIANS(G1642))*COS(RADIANS(E1641))*COS(RADIANS(W1631))))&gt;90,0,$F$4*$F$5/E1640^2*(SIN(RADIANS(G1642))*SIN(RADIANS(E1641))+COS(RADIANS(G1642))*COS(RADIANS(E1641))*COS(RADIANS(W1631))))</f>
        <v>#DIV/0!</v>
      </c>
      <c r="X1642" t="e">
        <f>IF(DEGREES(ACOS(SIN(RADIANS(G1642))*SIN(RADIANS(E1641))+COS(RADIANS(G1642))*COS(RADIANS(E1641))*COS(RADIANS(X1631))))&gt;90,0,$F$4*$F$5/E1640^2*(SIN(RADIANS(G1642))*SIN(RADIANS(E1641))+COS(RADIANS(G1642))*COS(RADIANS(E1641))*COS(RADIANS(X1631))))</f>
        <v>#DIV/0!</v>
      </c>
      <c r="Y1642" t="e">
        <f>IF(DEGREES(ACOS(SIN(RADIANS(G1642))*SIN(RADIANS(E1641))+COS(RADIANS(G1642))*COS(RADIANS(E1641))*COS(RADIANS(Y1631))))&gt;90,0,$F$4*$F$5/E1640^2*(SIN(RADIANS(G1642))*SIN(RADIANS(E1641))+COS(RADIANS(G1642))*COS(RADIANS(E1641))*COS(RADIANS(Y1631))))</f>
        <v>#DIV/0!</v>
      </c>
      <c r="Z1642" t="e">
        <f>IF(DEGREES(ACOS(SIN(RADIANS(G1642))*SIN(RADIANS(E1641))+COS(RADIANS(G1642))*COS(RADIANS(E1641))*COS(RADIANS(Z1631))))&gt;90,0,$F$4*$F$5/E1640^2*(SIN(RADIANS(G1642))*SIN(RADIANS(E1641))+COS(RADIANS(G1642))*COS(RADIANS(E1641))*COS(RADIANS(Z1631))))</f>
        <v>#DIV/0!</v>
      </c>
      <c r="AA1642" t="e">
        <f>IF(DEGREES(ACOS(SIN(RADIANS(G1642))*SIN(RADIANS(E1641))+COS(RADIANS(G1642))*COS(RADIANS(E1641))*COS(RADIANS(AA1631))))&gt;90,0,$F$4*$F$5/E1640^2*(SIN(RADIANS(G1642))*SIN(RADIANS(E1641))+COS(RADIANS(G1642))*COS(RADIANS(E1641))*COS(RADIANS(AA1631))))</f>
        <v>#DIV/0!</v>
      </c>
      <c r="AB1642" t="e">
        <f>IF(DEGREES(ACOS(SIN(RADIANS(G1642))*SIN(RADIANS(E1641))+COS(RADIANS(G1642))*COS(RADIANS(E1641))*COS(RADIANS(AB1631))))&gt;90,0,$F$4*$F$5/E1640^2*(SIN(RADIANS(G1642))*SIN(RADIANS(E1641))+COS(RADIANS(G1642))*COS(RADIANS(E1641))*COS(RADIANS(AB1631))))</f>
        <v>#DIV/0!</v>
      </c>
      <c r="AC1642" t="e">
        <f>IF(DEGREES(ACOS(SIN(RADIANS(G1642))*SIN(RADIANS(E1641))+COS(RADIANS(G1642))*COS(RADIANS(E1641))*COS(RADIANS(AC1631))))&gt;90,0,$F$4*$F$5/E1640^2*(SIN(RADIANS(G1642))*SIN(RADIANS(E1641))+COS(RADIANS(G1642))*COS(RADIANS(E1641))*COS(RADIANS(AC1631))))</f>
        <v>#DIV/0!</v>
      </c>
      <c r="AD1642" t="e">
        <f>IF(DEGREES(ACOS(SIN(RADIANS(G1642))*SIN(RADIANS(E1641))+COS(RADIANS(G1642))*COS(RADIANS(E1641))*COS(RADIANS(AD1631))))&gt;90,0,$F$4*$F$5/E1640^2*(SIN(RADIANS(G1642))*SIN(RADIANS(E1641))+COS(RADIANS(G1642))*COS(RADIANS(E1641))*COS(RADIANS(AD1631))))</f>
        <v>#DIV/0!</v>
      </c>
      <c r="AE1642" t="e">
        <f>IF(DEGREES(ACOS(SIN(RADIANS(G1642))*SIN(RADIANS(E1641))+COS(RADIANS(G1642))*COS(RADIANS(E1641))*COS(RADIANS(AE1631))))&gt;90,0,$F$4*$F$5/E1640^2*(SIN(RADIANS(G1642))*SIN(RADIANS(E1641))+COS(RADIANS(G1642))*COS(RADIANS(E1641))*COS(RADIANS(AE1631))))</f>
        <v>#DIV/0!</v>
      </c>
      <c r="AF1642" t="e">
        <f>IF(DEGREES(ACOS(SIN(RADIANS(G1642))*SIN(RADIANS(E1641))+COS(RADIANS(G1642))*COS(RADIANS(E1641))*COS(RADIANS(AF1631))))&gt;90,0,$F$4*$F$5/E1640^2*(SIN(RADIANS(G1642))*SIN(RADIANS(E1641))+COS(RADIANS(G1642))*COS(RADIANS(E1641))*COS(RADIANS(AF1631))))</f>
        <v>#DIV/0!</v>
      </c>
      <c r="AG1642" t="e">
        <f>IF(DEGREES(ACOS(SIN(RADIANS(G1642))*SIN(RADIANS(E1641))+COS(RADIANS(G1642))*COS(RADIANS(E1641))*COS(RADIANS(AG1631))))&gt;90,0,$F$4*$F$5/E1640^2*(SIN(RADIANS(G1642))*SIN(RADIANS(E1641))+COS(RADIANS(G1642))*COS(RADIANS(E1641))*COS(RADIANS(AG1631))))</f>
        <v>#DIV/0!</v>
      </c>
      <c r="AH1642" t="e">
        <f>IF(DEGREES(ACOS(SIN(RADIANS(G1642))*SIN(RADIANS(E1641))+COS(RADIANS(G1642))*COS(RADIANS(E1641))*COS(RADIANS(AH1631))))&gt;90,0,$F$4*$F$5/E1640^2*(SIN(RADIANS(G1642))*SIN(RADIANS(E1641))+COS(RADIANS(G1642))*COS(RADIANS(E1641))*COS(RADIANS(AH1631))))</f>
        <v>#DIV/0!</v>
      </c>
      <c r="AI1642" t="e">
        <f>IF(DEGREES(ACOS(SIN(RADIANS(G1642))*SIN(RADIANS(E1641))+COS(RADIANS(G1642))*COS(RADIANS(E1641))*COS(RADIANS(AI1631))))&gt;90,0,$F$4*$F$5/E1640^2*(SIN(RADIANS(G1642))*SIN(RADIANS(E1641))+COS(RADIANS(G1642))*COS(RADIANS(E1641))*COS(RADIANS(AI1631))))</f>
        <v>#DIV/0!</v>
      </c>
      <c r="AJ1642" t="e">
        <f>IF(DEGREES(ACOS(SIN(RADIANS(G1642))*SIN(RADIANS(E1641))+COS(RADIANS(G1642))*COS(RADIANS(E1641))*COS(RADIANS(AJ1631))))&gt;90,0,$F$4*$F$5/E1640^2*(SIN(RADIANS(G1642))*SIN(RADIANS(E1641))+COS(RADIANS(G1642))*COS(RADIANS(E1641))*COS(RADIANS(AJ1631))))</f>
        <v>#DIV/0!</v>
      </c>
      <c r="AK1642">
        <f>IF(DEGREES(ACOS(SIN(RADIANS(G1642))*SIN(RADIANS(E1641))+COS(RADIANS(G1642))*COS(RADIANS(E1641))*COS(RADIANS(AK1631))))&gt;90,0,$F$4*$F$5/E1640^2*(SIN(RADIANS(G1642))*SIN(RADIANS(E1641))+COS(RADIANS(G1642))*COS(RADIANS(E1641))*COS(RADIANS(AK1631))))</f>
        <v>0</v>
      </c>
      <c r="AL1642">
        <f>IF(DEGREES(ACOS(SIN(RADIANS(G1642))*SIN(RADIANS(E1641))+COS(RADIANS(G1642))*COS(RADIANS(E1641))*COS(RADIANS(AL1631))))&gt;90,0,$F$4*$F$5/E1640^2*(SIN(RADIANS(G1642))*SIN(RADIANS(E1641))+COS(RADIANS(G1642))*COS(RADIANS(E1641))*COS(RADIANS(AL1631))))</f>
        <v>0</v>
      </c>
      <c r="AM1642">
        <f>IF(DEGREES(ACOS(SIN(RADIANS(G1642))*SIN(RADIANS(E1641))+COS(RADIANS(G1642))*COS(RADIANS(E1641))*COS(RADIANS(AM1631))))&gt;90,0,$F$4*$F$5/E1640^2*(SIN(RADIANS(G1642))*SIN(RADIANS(E1641))+COS(RADIANS(G1642))*COS(RADIANS(E1641))*COS(RADIANS(AM1631))))</f>
        <v>0</v>
      </c>
      <c r="AN1642">
        <f>IF(DEGREES(ACOS(SIN(RADIANS(G1642))*SIN(RADIANS(E1641))+COS(RADIANS(G1642))*COS(RADIANS(E1641))*COS(RADIANS(AN1631))))&gt;90,0,$F$4*$F$5/E1640^2*(SIN(RADIANS(G1642))*SIN(RADIANS(E1641))+COS(RADIANS(G1642))*COS(RADIANS(E1641))*COS(RADIANS(AN1631))))</f>
        <v>0</v>
      </c>
      <c r="AO1642">
        <f>IF(DEGREES(ACOS(SIN(RADIANS(G1642))*SIN(RADIANS(E1641))+COS(RADIANS(G1642))*COS(RADIANS(E1641))*COS(RADIANS(AO1631))))&gt;90,0,$F$4*$F$5/E1640^2*(SIN(RADIANS(G1642))*SIN(RADIANS(E1641))+COS(RADIANS(G1642))*COS(RADIANS(E1641))*COS(RADIANS(AO1631))))</f>
        <v>0</v>
      </c>
      <c r="AP1642">
        <f>IF(DEGREES(ACOS(SIN(RADIANS(G1642))*SIN(RADIANS(E1641))+COS(RADIANS(G1642))*COS(RADIANS(E1641))*COS(RADIANS(AP1631))))&gt;90,0,$F$4*$F$5/E1640^2*(SIN(RADIANS(G1642))*SIN(RADIANS(E1641))+COS(RADIANS(G1642))*COS(RADIANS(E1641))*COS(RADIANS(AP1631))))</f>
        <v>0</v>
      </c>
      <c r="AQ1642">
        <f>IF(DEGREES(ACOS(SIN(RADIANS(G1642))*SIN(RADIANS(E1641))+COS(RADIANS(G1642))*COS(RADIANS(E1641))*COS(RADIANS(AQ1631))))&gt;90,0,$F$4*$F$5/E1640^2*(SIN(RADIANS(G1642))*SIN(RADIANS(E1641))+COS(RADIANS(G1642))*COS(RADIANS(E1641))*COS(RADIANS(AQ1631))))</f>
        <v>0</v>
      </c>
      <c r="AR1642">
        <f>IF(DEGREES(ACOS(SIN(RADIANS(G1642))*SIN(RADIANS(E1641))+COS(RADIANS(G1642))*COS(RADIANS(E1641))*COS(RADIANS(AR1631))))&gt;90,0,$F$4*$F$5/E1640^2*(SIN(RADIANS(G1642))*SIN(RADIANS(E1641))+COS(RADIANS(G1642))*COS(RADIANS(E1641))*COS(RADIANS(AR1631))))</f>
        <v>0</v>
      </c>
    </row>
    <row r="1643" spans="2:44" x14ac:dyDescent="0.5">
      <c r="B1643" s="40" t="s">
        <v>787</v>
      </c>
      <c r="E1643">
        <f>E1642-E1634-360*ROUNDDOWN((E1642-E1634)/360,0)</f>
        <v>0</v>
      </c>
      <c r="G1643">
        <v>-10</v>
      </c>
      <c r="I1643">
        <f>IF(DEGREES(ACOS(SIN(RADIANS(G1643))*SIN(RADIANS(E1641))+COS(RADIANS(G1643))*COS(RADIANS(E1641))*COS(RADIANS(I1631))))&gt;90,0,$F$4*$F$5/E1640^2*(SIN(RADIANS(G1643))*SIN(RADIANS(E1641))+COS(RADIANS(G1643))*COS(RADIANS(E1641))*COS(RADIANS(I1631))))</f>
        <v>0</v>
      </c>
      <c r="J1643">
        <f>IF(DEGREES(ACOS(SIN(RADIANS(G1643))*SIN(RADIANS(E1641))+COS(RADIANS(G1643))*COS(RADIANS(E1641))*COS(RADIANS(J1631))))&gt;90,0,$F$4*$F$5/E1640^2*(SIN(RADIANS(G1643))*SIN(RADIANS(E1641))+COS(RADIANS(G1643))*COS(RADIANS(E1641))*COS(RADIANS(J1631))))</f>
        <v>0</v>
      </c>
      <c r="K1643">
        <f>IF(DEGREES(ACOS(SIN(RADIANS(G1643))*SIN(RADIANS(E1641))+COS(RADIANS(G1643))*COS(RADIANS(E1641))*COS(RADIANS(K1631))))&gt;90,0,$F$4*$F$5/E1640^2*(SIN(RADIANS(G1643))*SIN(RADIANS(E1641))+COS(RADIANS(G1643))*COS(RADIANS(E1641))*COS(RADIANS(K1631))))</f>
        <v>0</v>
      </c>
      <c r="L1643">
        <f>IF(DEGREES(ACOS(SIN(RADIANS(G1643))*SIN(RADIANS(E1641))+COS(RADIANS(G1643))*COS(RADIANS(E1641))*COS(RADIANS(L1631))))&gt;90,0,$F$4*$F$5/E1640^2*(SIN(RADIANS(G1643))*SIN(RADIANS(E1641))+COS(RADIANS(G1643))*COS(RADIANS(E1641))*COS(RADIANS(L1631))))</f>
        <v>0</v>
      </c>
      <c r="M1643">
        <f>IF(DEGREES(ACOS(SIN(RADIANS(G1643))*SIN(RADIANS(E1641))+COS(RADIANS(G1643))*COS(RADIANS(E1641))*COS(RADIANS(M1631))))&gt;90,0,$F$4*$F$5/E1640^2*(SIN(RADIANS(G1643))*SIN(RADIANS(E1641))+COS(RADIANS(G1643))*COS(RADIANS(E1641))*COS(RADIANS(M1631))))</f>
        <v>0</v>
      </c>
      <c r="N1643">
        <f>IF(DEGREES(ACOS(SIN(RADIANS(G1643))*SIN(RADIANS(E1641))+COS(RADIANS(G1643))*COS(RADIANS(E1641))*COS(RADIANS(N1631))))&gt;90,0,$F$4*$F$5/E1640^2*(SIN(RADIANS(G1643))*SIN(RADIANS(E1641))+COS(RADIANS(G1643))*COS(RADIANS(E1641))*COS(RADIANS(N1631))))</f>
        <v>0</v>
      </c>
      <c r="O1643">
        <f>IF(DEGREES(ACOS(SIN(RADIANS(G1643))*SIN(RADIANS(E1641))+COS(RADIANS(G1643))*COS(RADIANS(E1641))*COS(RADIANS(O1631))))&gt;90,0,$F$4*$F$5/E1640^2*(SIN(RADIANS(G1643))*SIN(RADIANS(E1641))+COS(RADIANS(G1643))*COS(RADIANS(E1641))*COS(RADIANS(O1631))))</f>
        <v>0</v>
      </c>
      <c r="P1643">
        <f>IF(DEGREES(ACOS(SIN(RADIANS(G1643))*SIN(RADIANS(E1641))+COS(RADIANS(G1643))*COS(RADIANS(E1641))*COS(RADIANS(P1631))))&gt;90,0,$F$4*$F$5/E1640^2*(SIN(RADIANS(G1643))*SIN(RADIANS(E1641))+COS(RADIANS(G1643))*COS(RADIANS(E1641))*COS(RADIANS(P1631))))</f>
        <v>0</v>
      </c>
      <c r="Q1643">
        <f>IF(DEGREES(ACOS(SIN(RADIANS(G1643))*SIN(RADIANS(E1641))+COS(RADIANS(G1643))*COS(RADIANS(E1641))*COS(RADIANS(Q1631))))&gt;90,0,$F$4*$F$5/E1640^2*(SIN(RADIANS(G1643))*SIN(RADIANS(E1641))+COS(RADIANS(G1643))*COS(RADIANS(E1641))*COS(RADIANS(Q1631))))</f>
        <v>0</v>
      </c>
      <c r="R1643" t="e">
        <f>IF(DEGREES(ACOS(SIN(RADIANS(G1643))*SIN(RADIANS(E1641))+COS(RADIANS(G1643))*COS(RADIANS(E1641))*COS(RADIANS(R1631))))&gt;90,0,$F$4*$F$5/E1640^2*(SIN(RADIANS(G1643))*SIN(RADIANS(E1641))+COS(RADIANS(G1643))*COS(RADIANS(E1641))*COS(RADIANS(R1631))))</f>
        <v>#DIV/0!</v>
      </c>
      <c r="S1643" t="e">
        <f>IF(DEGREES(ACOS(SIN(RADIANS(G1643))*SIN(RADIANS(E1641))+COS(RADIANS(G1643))*COS(RADIANS(E1641))*COS(RADIANS(S1631))))&gt;90,0,$F$4*$F$5/E1640^2*(SIN(RADIANS(G1643))*SIN(RADIANS(E1641))+COS(RADIANS(G1643))*COS(RADIANS(E1641))*COS(RADIANS(S1631))))</f>
        <v>#DIV/0!</v>
      </c>
      <c r="T1643" t="e">
        <f>IF(DEGREES(ACOS(SIN(RADIANS(G1643))*SIN(RADIANS(E1641))+COS(RADIANS(G1643))*COS(RADIANS(E1641))*COS(RADIANS(T1631))))&gt;90,0,$F$4*$F$5/E1640^2*(SIN(RADIANS(G1643))*SIN(RADIANS(E1641))+COS(RADIANS(G1643))*COS(RADIANS(E1641))*COS(RADIANS(T1631))))</f>
        <v>#DIV/0!</v>
      </c>
      <c r="U1643" t="e">
        <f>IF(DEGREES(ACOS(SIN(RADIANS(G1643))*SIN(RADIANS(E1641))+COS(RADIANS(G1643))*COS(RADIANS(E1641))*COS(RADIANS(U1631))))&gt;90,0,$F$4*$F$5/E1640^2*(SIN(RADIANS(G1643))*SIN(RADIANS(E1641))+COS(RADIANS(G1643))*COS(RADIANS(E1641))*COS(RADIANS(U1631))))</f>
        <v>#DIV/0!</v>
      </c>
      <c r="V1643" t="e">
        <f>IF(DEGREES(ACOS(SIN(RADIANS(G1643))*SIN(RADIANS(E1641))+COS(RADIANS(G1643))*COS(RADIANS(E1641))*COS(RADIANS(V1631))))&gt;90,0,$F$4*$F$5/E1640^2*(SIN(RADIANS(G1643))*SIN(RADIANS(E1641))+COS(RADIANS(G1643))*COS(RADIANS(E1641))*COS(RADIANS(V1631))))</f>
        <v>#DIV/0!</v>
      </c>
      <c r="W1643" t="e">
        <f>IF(DEGREES(ACOS(SIN(RADIANS(G1643))*SIN(RADIANS(E1641))+COS(RADIANS(G1643))*COS(RADIANS(E1641))*COS(RADIANS(W1631))))&gt;90,0,$F$4*$F$5/E1640^2*(SIN(RADIANS(G1643))*SIN(RADIANS(E1641))+COS(RADIANS(G1643))*COS(RADIANS(E1641))*COS(RADIANS(W1631))))</f>
        <v>#DIV/0!</v>
      </c>
      <c r="X1643" t="e">
        <f>IF(DEGREES(ACOS(SIN(RADIANS(G1643))*SIN(RADIANS(E1641))+COS(RADIANS(G1643))*COS(RADIANS(E1641))*COS(RADIANS(X1631))))&gt;90,0,$F$4*$F$5/E1640^2*(SIN(RADIANS(G1643))*SIN(RADIANS(E1641))+COS(RADIANS(G1643))*COS(RADIANS(E1641))*COS(RADIANS(X1631))))</f>
        <v>#DIV/0!</v>
      </c>
      <c r="Y1643" t="e">
        <f>IF(DEGREES(ACOS(SIN(RADIANS(G1643))*SIN(RADIANS(E1641))+COS(RADIANS(G1643))*COS(RADIANS(E1641))*COS(RADIANS(Y1631))))&gt;90,0,$F$4*$F$5/E1640^2*(SIN(RADIANS(G1643))*SIN(RADIANS(E1641))+COS(RADIANS(G1643))*COS(RADIANS(E1641))*COS(RADIANS(Y1631))))</f>
        <v>#DIV/0!</v>
      </c>
      <c r="Z1643" t="e">
        <f>IF(DEGREES(ACOS(SIN(RADIANS(G1643))*SIN(RADIANS(E1641))+COS(RADIANS(G1643))*COS(RADIANS(E1641))*COS(RADIANS(Z1631))))&gt;90,0,$F$4*$F$5/E1640^2*(SIN(RADIANS(G1643))*SIN(RADIANS(E1641))+COS(RADIANS(G1643))*COS(RADIANS(E1641))*COS(RADIANS(Z1631))))</f>
        <v>#DIV/0!</v>
      </c>
      <c r="AA1643" t="e">
        <f>IF(DEGREES(ACOS(SIN(RADIANS(G1643))*SIN(RADIANS(E1641))+COS(RADIANS(G1643))*COS(RADIANS(E1641))*COS(RADIANS(AA1631))))&gt;90,0,$F$4*$F$5/E1640^2*(SIN(RADIANS(G1643))*SIN(RADIANS(E1641))+COS(RADIANS(G1643))*COS(RADIANS(E1641))*COS(RADIANS(AA1631))))</f>
        <v>#DIV/0!</v>
      </c>
      <c r="AB1643" t="e">
        <f>IF(DEGREES(ACOS(SIN(RADIANS(G1643))*SIN(RADIANS(E1641))+COS(RADIANS(G1643))*COS(RADIANS(E1641))*COS(RADIANS(AB1631))))&gt;90,0,$F$4*$F$5/E1640^2*(SIN(RADIANS(G1643))*SIN(RADIANS(E1641))+COS(RADIANS(G1643))*COS(RADIANS(E1641))*COS(RADIANS(AB1631))))</f>
        <v>#DIV/0!</v>
      </c>
      <c r="AC1643" t="e">
        <f>IF(DEGREES(ACOS(SIN(RADIANS(G1643))*SIN(RADIANS(E1641))+COS(RADIANS(G1643))*COS(RADIANS(E1641))*COS(RADIANS(AC1631))))&gt;90,0,$F$4*$F$5/E1640^2*(SIN(RADIANS(G1643))*SIN(RADIANS(E1641))+COS(RADIANS(G1643))*COS(RADIANS(E1641))*COS(RADIANS(AC1631))))</f>
        <v>#DIV/0!</v>
      </c>
      <c r="AD1643" t="e">
        <f>IF(DEGREES(ACOS(SIN(RADIANS(G1643))*SIN(RADIANS(E1641))+COS(RADIANS(G1643))*COS(RADIANS(E1641))*COS(RADIANS(AD1631))))&gt;90,0,$F$4*$F$5/E1640^2*(SIN(RADIANS(G1643))*SIN(RADIANS(E1641))+COS(RADIANS(G1643))*COS(RADIANS(E1641))*COS(RADIANS(AD1631))))</f>
        <v>#DIV/0!</v>
      </c>
      <c r="AE1643" t="e">
        <f>IF(DEGREES(ACOS(SIN(RADIANS(G1643))*SIN(RADIANS(E1641))+COS(RADIANS(G1643))*COS(RADIANS(E1641))*COS(RADIANS(AE1631))))&gt;90,0,$F$4*$F$5/E1640^2*(SIN(RADIANS(G1643))*SIN(RADIANS(E1641))+COS(RADIANS(G1643))*COS(RADIANS(E1641))*COS(RADIANS(AE1631))))</f>
        <v>#DIV/0!</v>
      </c>
      <c r="AF1643" t="e">
        <f>IF(DEGREES(ACOS(SIN(RADIANS(G1643))*SIN(RADIANS(E1641))+COS(RADIANS(G1643))*COS(RADIANS(E1641))*COS(RADIANS(AF1631))))&gt;90,0,$F$4*$F$5/E1640^2*(SIN(RADIANS(G1643))*SIN(RADIANS(E1641))+COS(RADIANS(G1643))*COS(RADIANS(E1641))*COS(RADIANS(AF1631))))</f>
        <v>#DIV/0!</v>
      </c>
      <c r="AG1643" t="e">
        <f>IF(DEGREES(ACOS(SIN(RADIANS(G1643))*SIN(RADIANS(E1641))+COS(RADIANS(G1643))*COS(RADIANS(E1641))*COS(RADIANS(AG1631))))&gt;90,0,$F$4*$F$5/E1640^2*(SIN(RADIANS(G1643))*SIN(RADIANS(E1641))+COS(RADIANS(G1643))*COS(RADIANS(E1641))*COS(RADIANS(AG1631))))</f>
        <v>#DIV/0!</v>
      </c>
      <c r="AH1643" t="e">
        <f>IF(DEGREES(ACOS(SIN(RADIANS(G1643))*SIN(RADIANS(E1641))+COS(RADIANS(G1643))*COS(RADIANS(E1641))*COS(RADIANS(AH1631))))&gt;90,0,$F$4*$F$5/E1640^2*(SIN(RADIANS(G1643))*SIN(RADIANS(E1641))+COS(RADIANS(G1643))*COS(RADIANS(E1641))*COS(RADIANS(AH1631))))</f>
        <v>#DIV/0!</v>
      </c>
      <c r="AI1643" t="e">
        <f>IF(DEGREES(ACOS(SIN(RADIANS(G1643))*SIN(RADIANS(E1641))+COS(RADIANS(G1643))*COS(RADIANS(E1641))*COS(RADIANS(AI1631))))&gt;90,0,$F$4*$F$5/E1640^2*(SIN(RADIANS(G1643))*SIN(RADIANS(E1641))+COS(RADIANS(G1643))*COS(RADIANS(E1641))*COS(RADIANS(AI1631))))</f>
        <v>#DIV/0!</v>
      </c>
      <c r="AJ1643" t="e">
        <f>IF(DEGREES(ACOS(SIN(RADIANS(G1643))*SIN(RADIANS(E1641))+COS(RADIANS(G1643))*COS(RADIANS(E1641))*COS(RADIANS(AJ1631))))&gt;90,0,$F$4*$F$5/E1640^2*(SIN(RADIANS(G1643))*SIN(RADIANS(E1641))+COS(RADIANS(G1643))*COS(RADIANS(E1641))*COS(RADIANS(AJ1631))))</f>
        <v>#DIV/0!</v>
      </c>
      <c r="AK1643">
        <f>IF(DEGREES(ACOS(SIN(RADIANS(G1643))*SIN(RADIANS(E1641))+COS(RADIANS(G1643))*COS(RADIANS(E1641))*COS(RADIANS(AK1631))))&gt;90,0,$F$4*$F$5/E1640^2*(SIN(RADIANS(G1643))*SIN(RADIANS(E1641))+COS(RADIANS(G1643))*COS(RADIANS(E1641))*COS(RADIANS(AK1631))))</f>
        <v>0</v>
      </c>
      <c r="AL1643">
        <f>IF(DEGREES(ACOS(SIN(RADIANS(G1643))*SIN(RADIANS(E1641))+COS(RADIANS(G1643))*COS(RADIANS(E1641))*COS(RADIANS(AL1631))))&gt;90,0,$F$4*$F$5/E1640^2*(SIN(RADIANS(G1643))*SIN(RADIANS(E1641))+COS(RADIANS(G1643))*COS(RADIANS(E1641))*COS(RADIANS(AL1631))))</f>
        <v>0</v>
      </c>
      <c r="AM1643">
        <f>IF(DEGREES(ACOS(SIN(RADIANS(G1643))*SIN(RADIANS(E1641))+COS(RADIANS(G1643))*COS(RADIANS(E1641))*COS(RADIANS(AM1631))))&gt;90,0,$F$4*$F$5/E1640^2*(SIN(RADIANS(G1643))*SIN(RADIANS(E1641))+COS(RADIANS(G1643))*COS(RADIANS(E1641))*COS(RADIANS(AM1631))))</f>
        <v>0</v>
      </c>
      <c r="AN1643">
        <f>IF(DEGREES(ACOS(SIN(RADIANS(G1643))*SIN(RADIANS(E1641))+COS(RADIANS(G1643))*COS(RADIANS(E1641))*COS(RADIANS(AN1631))))&gt;90,0,$F$4*$F$5/E1640^2*(SIN(RADIANS(G1643))*SIN(RADIANS(E1641))+COS(RADIANS(G1643))*COS(RADIANS(E1641))*COS(RADIANS(AN1631))))</f>
        <v>0</v>
      </c>
      <c r="AO1643">
        <f>IF(DEGREES(ACOS(SIN(RADIANS(G1643))*SIN(RADIANS(E1641))+COS(RADIANS(G1643))*COS(RADIANS(E1641))*COS(RADIANS(AO1631))))&gt;90,0,$F$4*$F$5/E1640^2*(SIN(RADIANS(G1643))*SIN(RADIANS(E1641))+COS(RADIANS(G1643))*COS(RADIANS(E1641))*COS(RADIANS(AO1631))))</f>
        <v>0</v>
      </c>
      <c r="AP1643">
        <f>IF(DEGREES(ACOS(SIN(RADIANS(G1643))*SIN(RADIANS(E1641))+COS(RADIANS(G1643))*COS(RADIANS(E1641))*COS(RADIANS(AP1631))))&gt;90,0,$F$4*$F$5/E1640^2*(SIN(RADIANS(G1643))*SIN(RADIANS(E1641))+COS(RADIANS(G1643))*COS(RADIANS(E1641))*COS(RADIANS(AP1631))))</f>
        <v>0</v>
      </c>
      <c r="AQ1643">
        <f>IF(DEGREES(ACOS(SIN(RADIANS(G1643))*SIN(RADIANS(E1641))+COS(RADIANS(G1643))*COS(RADIANS(E1641))*COS(RADIANS(AQ1631))))&gt;90,0,$F$4*$F$5/E1640^2*(SIN(RADIANS(G1643))*SIN(RADIANS(E1641))+COS(RADIANS(G1643))*COS(RADIANS(E1641))*COS(RADIANS(AQ1631))))</f>
        <v>0</v>
      </c>
      <c r="AR1643">
        <f>IF(DEGREES(ACOS(SIN(RADIANS(G1643))*SIN(RADIANS(E1641))+COS(RADIANS(G1643))*COS(RADIANS(E1641))*COS(RADIANS(AR1631))))&gt;90,0,$F$4*$F$5/E1640^2*(SIN(RADIANS(G1643))*SIN(RADIANS(E1641))+COS(RADIANS(G1643))*COS(RADIANS(E1641))*COS(RADIANS(AR1631))))</f>
        <v>0</v>
      </c>
    </row>
    <row r="1644" spans="2:44" x14ac:dyDescent="0.5">
      <c r="G1644">
        <v>-20</v>
      </c>
      <c r="I1644">
        <f>IF(DEGREES(ACOS(SIN(RADIANS(G1644))*SIN(RADIANS(E1641))+COS(RADIANS(G1644))*COS(RADIANS(E1641))*COS(RADIANS(I1631))))&gt;90,0,$F$4*$F$5/E1640^2*(SIN(RADIANS(G1644))*SIN(RADIANS(E1641))+COS(RADIANS(G1644))*COS(RADIANS(E1641))*COS(RADIANS(I1631))))</f>
        <v>0</v>
      </c>
      <c r="J1644">
        <f>IF(DEGREES(ACOS(SIN(RADIANS(G1644))*SIN(RADIANS(E1641))+COS(RADIANS(G1644))*COS(RADIANS(E1641))*COS(RADIANS(J1631))))&gt;90,0,$F$4*$F$5/E1640^2*(SIN(RADIANS(G1644))*SIN(RADIANS(E1641))+COS(RADIANS(G1644))*COS(RADIANS(E1641))*COS(RADIANS(J1631))))</f>
        <v>0</v>
      </c>
      <c r="K1644">
        <f>IF(DEGREES(ACOS(SIN(RADIANS(G1644))*SIN(RADIANS(E1641))+COS(RADIANS(G1644))*COS(RADIANS(E1641))*COS(RADIANS(K1631))))&gt;90,0,$F$4*$F$5/E1640^2*(SIN(RADIANS(G1644))*SIN(RADIANS(E1641))+COS(RADIANS(G1644))*COS(RADIANS(E1641))*COS(RADIANS(K1631))))</f>
        <v>0</v>
      </c>
      <c r="L1644">
        <f>IF(DEGREES(ACOS(SIN(RADIANS(G1644))*SIN(RADIANS(E1641))+COS(RADIANS(G1644))*COS(RADIANS(E1641))*COS(RADIANS(L1631))))&gt;90,0,$F$4*$F$5/E1640^2*(SIN(RADIANS(G1644))*SIN(RADIANS(E1641))+COS(RADIANS(G1644))*COS(RADIANS(E1641))*COS(RADIANS(L1631))))</f>
        <v>0</v>
      </c>
      <c r="M1644">
        <f>IF(DEGREES(ACOS(SIN(RADIANS(G1644))*SIN(RADIANS(E1641))+COS(RADIANS(G1644))*COS(RADIANS(E1641))*COS(RADIANS(M1631))))&gt;90,0,$F$4*$F$5/E1640^2*(SIN(RADIANS(G1644))*SIN(RADIANS(E1641))+COS(RADIANS(G1644))*COS(RADIANS(E1641))*COS(RADIANS(M1631))))</f>
        <v>0</v>
      </c>
      <c r="N1644">
        <f>IF(DEGREES(ACOS(SIN(RADIANS(G1644))*SIN(RADIANS(E1641))+COS(RADIANS(G1644))*COS(RADIANS(E1641))*COS(RADIANS(N1631))))&gt;90,0,$F$4*$F$5/E1640^2*(SIN(RADIANS(G1644))*SIN(RADIANS(E1641))+COS(RADIANS(G1644))*COS(RADIANS(E1641))*COS(RADIANS(N1631))))</f>
        <v>0</v>
      </c>
      <c r="O1644">
        <f>IF(DEGREES(ACOS(SIN(RADIANS(G1644))*SIN(RADIANS(E1641))+COS(RADIANS(G1644))*COS(RADIANS(E1641))*COS(RADIANS(O1631))))&gt;90,0,$F$4*$F$5/E1640^2*(SIN(RADIANS(G1644))*SIN(RADIANS(E1641))+COS(RADIANS(G1644))*COS(RADIANS(E1641))*COS(RADIANS(O1631))))</f>
        <v>0</v>
      </c>
      <c r="P1644">
        <f>IF(DEGREES(ACOS(SIN(RADIANS(G1644))*SIN(RADIANS(E1641))+COS(RADIANS(G1644))*COS(RADIANS(E1641))*COS(RADIANS(P1631))))&gt;90,0,$F$4*$F$5/E1640^2*(SIN(RADIANS(G1644))*SIN(RADIANS(E1641))+COS(RADIANS(G1644))*COS(RADIANS(E1641))*COS(RADIANS(P1631))))</f>
        <v>0</v>
      </c>
      <c r="Q1644">
        <f>IF(DEGREES(ACOS(SIN(RADIANS(G1644))*SIN(RADIANS(E1641))+COS(RADIANS(G1644))*COS(RADIANS(E1641))*COS(RADIANS(Q1631))))&gt;90,0,$F$4*$F$5/E1640^2*(SIN(RADIANS(G1644))*SIN(RADIANS(E1641))+COS(RADIANS(G1644))*COS(RADIANS(E1641))*COS(RADIANS(Q1631))))</f>
        <v>0</v>
      </c>
      <c r="R1644" t="e">
        <f>IF(DEGREES(ACOS(SIN(RADIANS(G1644))*SIN(RADIANS(E1641))+COS(RADIANS(G1644))*COS(RADIANS(E1641))*COS(RADIANS(R1631))))&gt;90,0,$F$4*$F$5/E1640^2*(SIN(RADIANS(G1644))*SIN(RADIANS(E1641))+COS(RADIANS(G1644))*COS(RADIANS(E1641))*COS(RADIANS(R1631))))</f>
        <v>#DIV/0!</v>
      </c>
      <c r="S1644" t="e">
        <f>IF(DEGREES(ACOS(SIN(RADIANS(G1644))*SIN(RADIANS(E1641))+COS(RADIANS(G1644))*COS(RADIANS(E1641))*COS(RADIANS(S1631))))&gt;90,0,$F$4*$F$5/E1640^2*(SIN(RADIANS(G1644))*SIN(RADIANS(E1641))+COS(RADIANS(G1644))*COS(RADIANS(E1641))*COS(RADIANS(S1631))))</f>
        <v>#DIV/0!</v>
      </c>
      <c r="T1644" t="e">
        <f>IF(DEGREES(ACOS(SIN(RADIANS(G1644))*SIN(RADIANS(E1641))+COS(RADIANS(G1644))*COS(RADIANS(E1641))*COS(RADIANS(T1631))))&gt;90,0,$F$4*$F$5/E1640^2*(SIN(RADIANS(G1644))*SIN(RADIANS(E1641))+COS(RADIANS(G1644))*COS(RADIANS(E1641))*COS(RADIANS(T1631))))</f>
        <v>#DIV/0!</v>
      </c>
      <c r="U1644" t="e">
        <f>IF(DEGREES(ACOS(SIN(RADIANS(G1644))*SIN(RADIANS(E1641))+COS(RADIANS(G1644))*COS(RADIANS(E1641))*COS(RADIANS(U1631))))&gt;90,0,$F$4*$F$5/E1640^2*(SIN(RADIANS(G1644))*SIN(RADIANS(E1641))+COS(RADIANS(G1644))*COS(RADIANS(E1641))*COS(RADIANS(U1631))))</f>
        <v>#DIV/0!</v>
      </c>
      <c r="V1644" t="e">
        <f>IF(DEGREES(ACOS(SIN(RADIANS(G1644))*SIN(RADIANS(E1641))+COS(RADIANS(G1644))*COS(RADIANS(E1641))*COS(RADIANS(V1631))))&gt;90,0,$F$4*$F$5/E1640^2*(SIN(RADIANS(G1644))*SIN(RADIANS(E1641))+COS(RADIANS(G1644))*COS(RADIANS(E1641))*COS(RADIANS(V1631))))</f>
        <v>#DIV/0!</v>
      </c>
      <c r="W1644" t="e">
        <f>IF(DEGREES(ACOS(SIN(RADIANS(G1644))*SIN(RADIANS(E1641))+COS(RADIANS(G1644))*COS(RADIANS(E1641))*COS(RADIANS(W1631))))&gt;90,0,$F$4*$F$5/E1640^2*(SIN(RADIANS(G1644))*SIN(RADIANS(E1641))+COS(RADIANS(G1644))*COS(RADIANS(E1641))*COS(RADIANS(W1631))))</f>
        <v>#DIV/0!</v>
      </c>
      <c r="X1644" t="e">
        <f>IF(DEGREES(ACOS(SIN(RADIANS(G1644))*SIN(RADIANS(E1641))+COS(RADIANS(G1644))*COS(RADIANS(E1641))*COS(RADIANS(X1631))))&gt;90,0,$F$4*$F$5/E1640^2*(SIN(RADIANS(G1644))*SIN(RADIANS(E1641))+COS(RADIANS(G1644))*COS(RADIANS(E1641))*COS(RADIANS(X1631))))</f>
        <v>#DIV/0!</v>
      </c>
      <c r="Y1644" t="e">
        <f>IF(DEGREES(ACOS(SIN(RADIANS(G1644))*SIN(RADIANS(E1641))+COS(RADIANS(G1644))*COS(RADIANS(E1641))*COS(RADIANS(Y1631))))&gt;90,0,$F$4*$F$5/E1640^2*(SIN(RADIANS(G1644))*SIN(RADIANS(E1641))+COS(RADIANS(G1644))*COS(RADIANS(E1641))*COS(RADIANS(Y1631))))</f>
        <v>#DIV/0!</v>
      </c>
      <c r="Z1644" t="e">
        <f>IF(DEGREES(ACOS(SIN(RADIANS(G1644))*SIN(RADIANS(E1641))+COS(RADIANS(G1644))*COS(RADIANS(E1641))*COS(RADIANS(Z1631))))&gt;90,0,$F$4*$F$5/E1640^2*(SIN(RADIANS(G1644))*SIN(RADIANS(E1641))+COS(RADIANS(G1644))*COS(RADIANS(E1641))*COS(RADIANS(Z1631))))</f>
        <v>#DIV/0!</v>
      </c>
      <c r="AA1644" t="e">
        <f>IF(DEGREES(ACOS(SIN(RADIANS(G1644))*SIN(RADIANS(E1641))+COS(RADIANS(G1644))*COS(RADIANS(E1641))*COS(RADIANS(AA1631))))&gt;90,0,$F$4*$F$5/E1640^2*(SIN(RADIANS(G1644))*SIN(RADIANS(E1641))+COS(RADIANS(G1644))*COS(RADIANS(E1641))*COS(RADIANS(AA1631))))</f>
        <v>#DIV/0!</v>
      </c>
      <c r="AB1644" t="e">
        <f>IF(DEGREES(ACOS(SIN(RADIANS(G1644))*SIN(RADIANS(E1641))+COS(RADIANS(G1644))*COS(RADIANS(E1641))*COS(RADIANS(AB1631))))&gt;90,0,$F$4*$F$5/E1640^2*(SIN(RADIANS(G1644))*SIN(RADIANS(E1641))+COS(RADIANS(G1644))*COS(RADIANS(E1641))*COS(RADIANS(AB1631))))</f>
        <v>#DIV/0!</v>
      </c>
      <c r="AC1644" t="e">
        <f>IF(DEGREES(ACOS(SIN(RADIANS(G1644))*SIN(RADIANS(E1641))+COS(RADIANS(G1644))*COS(RADIANS(E1641))*COS(RADIANS(AC1631))))&gt;90,0,$F$4*$F$5/E1640^2*(SIN(RADIANS(G1644))*SIN(RADIANS(E1641))+COS(RADIANS(G1644))*COS(RADIANS(E1641))*COS(RADIANS(AC1631))))</f>
        <v>#DIV/0!</v>
      </c>
      <c r="AD1644" t="e">
        <f>IF(DEGREES(ACOS(SIN(RADIANS(G1644))*SIN(RADIANS(E1641))+COS(RADIANS(G1644))*COS(RADIANS(E1641))*COS(RADIANS(AD1631))))&gt;90,0,$F$4*$F$5/E1640^2*(SIN(RADIANS(G1644))*SIN(RADIANS(E1641))+COS(RADIANS(G1644))*COS(RADIANS(E1641))*COS(RADIANS(AD1631))))</f>
        <v>#DIV/0!</v>
      </c>
      <c r="AE1644" t="e">
        <f>IF(DEGREES(ACOS(SIN(RADIANS(G1644))*SIN(RADIANS(E1641))+COS(RADIANS(G1644))*COS(RADIANS(E1641))*COS(RADIANS(AE1631))))&gt;90,0,$F$4*$F$5/E1640^2*(SIN(RADIANS(G1644))*SIN(RADIANS(E1641))+COS(RADIANS(G1644))*COS(RADIANS(E1641))*COS(RADIANS(AE1631))))</f>
        <v>#DIV/0!</v>
      </c>
      <c r="AF1644" t="e">
        <f>IF(DEGREES(ACOS(SIN(RADIANS(G1644))*SIN(RADIANS(E1641))+COS(RADIANS(G1644))*COS(RADIANS(E1641))*COS(RADIANS(AF1631))))&gt;90,0,$F$4*$F$5/E1640^2*(SIN(RADIANS(G1644))*SIN(RADIANS(E1641))+COS(RADIANS(G1644))*COS(RADIANS(E1641))*COS(RADIANS(AF1631))))</f>
        <v>#DIV/0!</v>
      </c>
      <c r="AG1644" t="e">
        <f>IF(DEGREES(ACOS(SIN(RADIANS(G1644))*SIN(RADIANS(E1641))+COS(RADIANS(G1644))*COS(RADIANS(E1641))*COS(RADIANS(AG1631))))&gt;90,0,$F$4*$F$5/E1640^2*(SIN(RADIANS(G1644))*SIN(RADIANS(E1641))+COS(RADIANS(G1644))*COS(RADIANS(E1641))*COS(RADIANS(AG1631))))</f>
        <v>#DIV/0!</v>
      </c>
      <c r="AH1644" t="e">
        <f>IF(DEGREES(ACOS(SIN(RADIANS(G1644))*SIN(RADIANS(E1641))+COS(RADIANS(G1644))*COS(RADIANS(E1641))*COS(RADIANS(AH1631))))&gt;90,0,$F$4*$F$5/E1640^2*(SIN(RADIANS(G1644))*SIN(RADIANS(E1641))+COS(RADIANS(G1644))*COS(RADIANS(E1641))*COS(RADIANS(AH1631))))</f>
        <v>#DIV/0!</v>
      </c>
      <c r="AI1644" t="e">
        <f>IF(DEGREES(ACOS(SIN(RADIANS(G1644))*SIN(RADIANS(E1641))+COS(RADIANS(G1644))*COS(RADIANS(E1641))*COS(RADIANS(AI1631))))&gt;90,0,$F$4*$F$5/E1640^2*(SIN(RADIANS(G1644))*SIN(RADIANS(E1641))+COS(RADIANS(G1644))*COS(RADIANS(E1641))*COS(RADIANS(AI1631))))</f>
        <v>#DIV/0!</v>
      </c>
      <c r="AJ1644" t="e">
        <f>IF(DEGREES(ACOS(SIN(RADIANS(G1644))*SIN(RADIANS(E1641))+COS(RADIANS(G1644))*COS(RADIANS(E1641))*COS(RADIANS(AJ1631))))&gt;90,0,$F$4*$F$5/E1640^2*(SIN(RADIANS(G1644))*SIN(RADIANS(E1641))+COS(RADIANS(G1644))*COS(RADIANS(E1641))*COS(RADIANS(AJ1631))))</f>
        <v>#DIV/0!</v>
      </c>
      <c r="AK1644">
        <f>IF(DEGREES(ACOS(SIN(RADIANS(G1644))*SIN(RADIANS(E1641))+COS(RADIANS(G1644))*COS(RADIANS(E1641))*COS(RADIANS(AK1631))))&gt;90,0,$F$4*$F$5/E1640^2*(SIN(RADIANS(G1644))*SIN(RADIANS(E1641))+COS(RADIANS(G1644))*COS(RADIANS(E1641))*COS(RADIANS(AK1631))))</f>
        <v>0</v>
      </c>
      <c r="AL1644">
        <f>IF(DEGREES(ACOS(SIN(RADIANS(G1644))*SIN(RADIANS(E1641))+COS(RADIANS(G1644))*COS(RADIANS(E1641))*COS(RADIANS(AL1631))))&gt;90,0,$F$4*$F$5/E1640^2*(SIN(RADIANS(G1644))*SIN(RADIANS(E1641))+COS(RADIANS(G1644))*COS(RADIANS(E1641))*COS(RADIANS(AL1631))))</f>
        <v>0</v>
      </c>
      <c r="AM1644">
        <f>IF(DEGREES(ACOS(SIN(RADIANS(G1644))*SIN(RADIANS(E1641))+COS(RADIANS(G1644))*COS(RADIANS(E1641))*COS(RADIANS(AM1631))))&gt;90,0,$F$4*$F$5/E1640^2*(SIN(RADIANS(G1644))*SIN(RADIANS(E1641))+COS(RADIANS(G1644))*COS(RADIANS(E1641))*COS(RADIANS(AM1631))))</f>
        <v>0</v>
      </c>
      <c r="AN1644">
        <f>IF(DEGREES(ACOS(SIN(RADIANS(G1644))*SIN(RADIANS(E1641))+COS(RADIANS(G1644))*COS(RADIANS(E1641))*COS(RADIANS(AN1631))))&gt;90,0,$F$4*$F$5/E1640^2*(SIN(RADIANS(G1644))*SIN(RADIANS(E1641))+COS(RADIANS(G1644))*COS(RADIANS(E1641))*COS(RADIANS(AN1631))))</f>
        <v>0</v>
      </c>
      <c r="AO1644">
        <f>IF(DEGREES(ACOS(SIN(RADIANS(G1644))*SIN(RADIANS(E1641))+COS(RADIANS(G1644))*COS(RADIANS(E1641))*COS(RADIANS(AO1631))))&gt;90,0,$F$4*$F$5/E1640^2*(SIN(RADIANS(G1644))*SIN(RADIANS(E1641))+COS(RADIANS(G1644))*COS(RADIANS(E1641))*COS(RADIANS(AO1631))))</f>
        <v>0</v>
      </c>
      <c r="AP1644">
        <f>IF(DEGREES(ACOS(SIN(RADIANS(G1644))*SIN(RADIANS(E1641))+COS(RADIANS(G1644))*COS(RADIANS(E1641))*COS(RADIANS(AP1631))))&gt;90,0,$F$4*$F$5/E1640^2*(SIN(RADIANS(G1644))*SIN(RADIANS(E1641))+COS(RADIANS(G1644))*COS(RADIANS(E1641))*COS(RADIANS(AP1631))))</f>
        <v>0</v>
      </c>
      <c r="AQ1644">
        <f>IF(DEGREES(ACOS(SIN(RADIANS(G1644))*SIN(RADIANS(E1641))+COS(RADIANS(G1644))*COS(RADIANS(E1641))*COS(RADIANS(AQ1631))))&gt;90,0,$F$4*$F$5/E1640^2*(SIN(RADIANS(G1644))*SIN(RADIANS(E1641))+COS(RADIANS(G1644))*COS(RADIANS(E1641))*COS(RADIANS(AQ1631))))</f>
        <v>0</v>
      </c>
      <c r="AR1644">
        <f>IF(DEGREES(ACOS(SIN(RADIANS(G1644))*SIN(RADIANS(E1641))+COS(RADIANS(G1644))*COS(RADIANS(E1641))*COS(RADIANS(AR1631))))&gt;90,0,$F$4*$F$5/E1640^2*(SIN(RADIANS(G1644))*SIN(RADIANS(E1641))+COS(RADIANS(G1644))*COS(RADIANS(E1641))*COS(RADIANS(AR1631))))</f>
        <v>0</v>
      </c>
    </row>
    <row r="1645" spans="2:44" x14ac:dyDescent="0.5">
      <c r="G1645">
        <v>-30</v>
      </c>
      <c r="I1645">
        <f>IF(DEGREES(ACOS(SIN(RADIANS(G1645))*SIN(RADIANS(E1641))+COS(RADIANS(G1645))*COS(RADIANS(E1641))*COS(RADIANS(I1631))))&gt;90,0,$F$4*$F$5/E1640^2*(SIN(RADIANS(G1645))*SIN(RADIANS(E1641))+COS(RADIANS(G1645))*COS(RADIANS(E1641))*COS(RADIANS(I1631))))</f>
        <v>0</v>
      </c>
      <c r="J1645">
        <f>IF(DEGREES(ACOS(SIN(RADIANS(G1645))*SIN(RADIANS(E1641))+COS(RADIANS(G1645))*COS(RADIANS(E1641))*COS(RADIANS(J1631))))&gt;90,0,$F$4*$F$5/E1640^2*(SIN(RADIANS(G1645))*SIN(RADIANS(E1641))+COS(RADIANS(G1645))*COS(RADIANS(E1641))*COS(RADIANS(J1631))))</f>
        <v>0</v>
      </c>
      <c r="K1645">
        <f>IF(DEGREES(ACOS(SIN(RADIANS(G1645))*SIN(RADIANS(E1641))+COS(RADIANS(G1645))*COS(RADIANS(E1641))*COS(RADIANS(K1631))))&gt;90,0,$F$4*$F$5/E1640^2*(SIN(RADIANS(G1645))*SIN(RADIANS(E1641))+COS(RADIANS(G1645))*COS(RADIANS(E1641))*COS(RADIANS(K1631))))</f>
        <v>0</v>
      </c>
      <c r="L1645">
        <f>IF(DEGREES(ACOS(SIN(RADIANS(G1645))*SIN(RADIANS(E1641))+COS(RADIANS(G1645))*COS(RADIANS(E1641))*COS(RADIANS(L1631))))&gt;90,0,$F$4*$F$5/E1640^2*(SIN(RADIANS(G1645))*SIN(RADIANS(E1641))+COS(RADIANS(G1645))*COS(RADIANS(E1641))*COS(RADIANS(L1631))))</f>
        <v>0</v>
      </c>
      <c r="M1645">
        <f>IF(DEGREES(ACOS(SIN(RADIANS(G1645))*SIN(RADIANS(E1641))+COS(RADIANS(G1645))*COS(RADIANS(E1641))*COS(RADIANS(M1631))))&gt;90,0,$F$4*$F$5/E1640^2*(SIN(RADIANS(G1645))*SIN(RADIANS(E1641))+COS(RADIANS(G1645))*COS(RADIANS(E1641))*COS(RADIANS(M1631))))</f>
        <v>0</v>
      </c>
      <c r="N1645">
        <f>IF(DEGREES(ACOS(SIN(RADIANS(G1645))*SIN(RADIANS(E1641))+COS(RADIANS(G1645))*COS(RADIANS(E1641))*COS(RADIANS(N1631))))&gt;90,0,$F$4*$F$5/E1640^2*(SIN(RADIANS(G1645))*SIN(RADIANS(E1641))+COS(RADIANS(G1645))*COS(RADIANS(E1641))*COS(RADIANS(N1631))))</f>
        <v>0</v>
      </c>
      <c r="O1645">
        <f>IF(DEGREES(ACOS(SIN(RADIANS(G1645))*SIN(RADIANS(E1641))+COS(RADIANS(G1645))*COS(RADIANS(E1641))*COS(RADIANS(O1631))))&gt;90,0,$F$4*$F$5/E1640^2*(SIN(RADIANS(G1645))*SIN(RADIANS(E1641))+COS(RADIANS(G1645))*COS(RADIANS(E1641))*COS(RADIANS(O1631))))</f>
        <v>0</v>
      </c>
      <c r="P1645">
        <f>IF(DEGREES(ACOS(SIN(RADIANS(G1645))*SIN(RADIANS(E1641))+COS(RADIANS(G1645))*COS(RADIANS(E1641))*COS(RADIANS(P1631))))&gt;90,0,$F$4*$F$5/E1640^2*(SIN(RADIANS(G1645))*SIN(RADIANS(E1641))+COS(RADIANS(G1645))*COS(RADIANS(E1641))*COS(RADIANS(P1631))))</f>
        <v>0</v>
      </c>
      <c r="Q1645">
        <f>IF(DEGREES(ACOS(SIN(RADIANS(G1645))*SIN(RADIANS(E1641))+COS(RADIANS(G1645))*COS(RADIANS(E1641))*COS(RADIANS(Q1631))))&gt;90,0,$F$4*$F$5/E1640^2*(SIN(RADIANS(G1645))*SIN(RADIANS(E1641))+COS(RADIANS(G1645))*COS(RADIANS(E1641))*COS(RADIANS(Q1631))))</f>
        <v>0</v>
      </c>
      <c r="R1645" t="e">
        <f>IF(DEGREES(ACOS(SIN(RADIANS(G1645))*SIN(RADIANS(E1641))+COS(RADIANS(G1645))*COS(RADIANS(E1641))*COS(RADIANS(R1631))))&gt;90,0,$F$4*$F$5/E1640^2*(SIN(RADIANS(G1645))*SIN(RADIANS(E1641))+COS(RADIANS(G1645))*COS(RADIANS(E1641))*COS(RADIANS(R1631))))</f>
        <v>#DIV/0!</v>
      </c>
      <c r="S1645" t="e">
        <f>IF(DEGREES(ACOS(SIN(RADIANS(G1645))*SIN(RADIANS(E1641))+COS(RADIANS(G1645))*COS(RADIANS(E1641))*COS(RADIANS(S1631))))&gt;90,0,$F$4*$F$5/E1640^2*(SIN(RADIANS(G1645))*SIN(RADIANS(E1641))+COS(RADIANS(G1645))*COS(RADIANS(E1641))*COS(RADIANS(S1631))))</f>
        <v>#DIV/0!</v>
      </c>
      <c r="T1645" t="e">
        <f>IF(DEGREES(ACOS(SIN(RADIANS(G1645))*SIN(RADIANS(E1641))+COS(RADIANS(G1645))*COS(RADIANS(E1641))*COS(RADIANS(T1631))))&gt;90,0,$F$4*$F$5/E1640^2*(SIN(RADIANS(G1645))*SIN(RADIANS(E1641))+COS(RADIANS(G1645))*COS(RADIANS(E1641))*COS(RADIANS(T1631))))</f>
        <v>#DIV/0!</v>
      </c>
      <c r="U1645" t="e">
        <f>IF(DEGREES(ACOS(SIN(RADIANS(G1645))*SIN(RADIANS(E1641))+COS(RADIANS(G1645))*COS(RADIANS(E1641))*COS(RADIANS(U1631))))&gt;90,0,$F$4*$F$5/E1640^2*(SIN(RADIANS(G1645))*SIN(RADIANS(E1641))+COS(RADIANS(G1645))*COS(RADIANS(E1641))*COS(RADIANS(U1631))))</f>
        <v>#DIV/0!</v>
      </c>
      <c r="V1645" t="e">
        <f>IF(DEGREES(ACOS(SIN(RADIANS(G1645))*SIN(RADIANS(E1641))+COS(RADIANS(G1645))*COS(RADIANS(E1641))*COS(RADIANS(V1631))))&gt;90,0,$F$4*$F$5/E1640^2*(SIN(RADIANS(G1645))*SIN(RADIANS(E1641))+COS(RADIANS(G1645))*COS(RADIANS(E1641))*COS(RADIANS(V1631))))</f>
        <v>#DIV/0!</v>
      </c>
      <c r="W1645" t="e">
        <f>IF(DEGREES(ACOS(SIN(RADIANS(G1645))*SIN(RADIANS(E1641))+COS(RADIANS(G1645))*COS(RADIANS(E1641))*COS(RADIANS(W1631))))&gt;90,0,$F$4*$F$5/E1640^2*(SIN(RADIANS(G1645))*SIN(RADIANS(E1641))+COS(RADIANS(G1645))*COS(RADIANS(E1641))*COS(RADIANS(W1631))))</f>
        <v>#DIV/0!</v>
      </c>
      <c r="X1645" t="e">
        <f>IF(DEGREES(ACOS(SIN(RADIANS(G1645))*SIN(RADIANS(E1641))+COS(RADIANS(G1645))*COS(RADIANS(E1641))*COS(RADIANS(X1631))))&gt;90,0,$F$4*$F$5/E1640^2*(SIN(RADIANS(G1645))*SIN(RADIANS(E1641))+COS(RADIANS(G1645))*COS(RADIANS(E1641))*COS(RADIANS(X1631))))</f>
        <v>#DIV/0!</v>
      </c>
      <c r="Y1645" t="e">
        <f>IF(DEGREES(ACOS(SIN(RADIANS(G1645))*SIN(RADIANS(E1641))+COS(RADIANS(G1645))*COS(RADIANS(E1641))*COS(RADIANS(Y1631))))&gt;90,0,$F$4*$F$5/E1640^2*(SIN(RADIANS(G1645))*SIN(RADIANS(E1641))+COS(RADIANS(G1645))*COS(RADIANS(E1641))*COS(RADIANS(Y1631))))</f>
        <v>#DIV/0!</v>
      </c>
      <c r="Z1645" t="e">
        <f>IF(DEGREES(ACOS(SIN(RADIANS(G1645))*SIN(RADIANS(E1641))+COS(RADIANS(G1645))*COS(RADIANS(E1641))*COS(RADIANS(Z1631))))&gt;90,0,$F$4*$F$5/E1640^2*(SIN(RADIANS(G1645))*SIN(RADIANS(E1641))+COS(RADIANS(G1645))*COS(RADIANS(E1641))*COS(RADIANS(Z1631))))</f>
        <v>#DIV/0!</v>
      </c>
      <c r="AA1645" t="e">
        <f>IF(DEGREES(ACOS(SIN(RADIANS(G1645))*SIN(RADIANS(E1641))+COS(RADIANS(G1645))*COS(RADIANS(E1641))*COS(RADIANS(AA1631))))&gt;90,0,$F$4*$F$5/E1640^2*(SIN(RADIANS(G1645))*SIN(RADIANS(E1641))+COS(RADIANS(G1645))*COS(RADIANS(E1641))*COS(RADIANS(AA1631))))</f>
        <v>#DIV/0!</v>
      </c>
      <c r="AB1645" t="e">
        <f>IF(DEGREES(ACOS(SIN(RADIANS(G1645))*SIN(RADIANS(E1641))+COS(RADIANS(G1645))*COS(RADIANS(E1641))*COS(RADIANS(AB1631))))&gt;90,0,$F$4*$F$5/E1640^2*(SIN(RADIANS(G1645))*SIN(RADIANS(E1641))+COS(RADIANS(G1645))*COS(RADIANS(E1641))*COS(RADIANS(AB1631))))</f>
        <v>#DIV/0!</v>
      </c>
      <c r="AC1645" t="e">
        <f>IF(DEGREES(ACOS(SIN(RADIANS(G1645))*SIN(RADIANS(E1641))+COS(RADIANS(G1645))*COS(RADIANS(E1641))*COS(RADIANS(AC1631))))&gt;90,0,$F$4*$F$5/E1640^2*(SIN(RADIANS(G1645))*SIN(RADIANS(E1641))+COS(RADIANS(G1645))*COS(RADIANS(E1641))*COS(RADIANS(AC1631))))</f>
        <v>#DIV/0!</v>
      </c>
      <c r="AD1645" t="e">
        <f>IF(DEGREES(ACOS(SIN(RADIANS(G1645))*SIN(RADIANS(E1641))+COS(RADIANS(G1645))*COS(RADIANS(E1641))*COS(RADIANS(AD1631))))&gt;90,0,$F$4*$F$5/E1640^2*(SIN(RADIANS(G1645))*SIN(RADIANS(E1641))+COS(RADIANS(G1645))*COS(RADIANS(E1641))*COS(RADIANS(AD1631))))</f>
        <v>#DIV/0!</v>
      </c>
      <c r="AE1645" t="e">
        <f>IF(DEGREES(ACOS(SIN(RADIANS(G1645))*SIN(RADIANS(E1641))+COS(RADIANS(G1645))*COS(RADIANS(E1641))*COS(RADIANS(AE1631))))&gt;90,0,$F$4*$F$5/E1640^2*(SIN(RADIANS(G1645))*SIN(RADIANS(E1641))+COS(RADIANS(G1645))*COS(RADIANS(E1641))*COS(RADIANS(AE1631))))</f>
        <v>#DIV/0!</v>
      </c>
      <c r="AF1645" t="e">
        <f>IF(DEGREES(ACOS(SIN(RADIANS(G1645))*SIN(RADIANS(E1641))+COS(RADIANS(G1645))*COS(RADIANS(E1641))*COS(RADIANS(AF1631))))&gt;90,0,$F$4*$F$5/E1640^2*(SIN(RADIANS(G1645))*SIN(RADIANS(E1641))+COS(RADIANS(G1645))*COS(RADIANS(E1641))*COS(RADIANS(AF1631))))</f>
        <v>#DIV/0!</v>
      </c>
      <c r="AG1645" t="e">
        <f>IF(DEGREES(ACOS(SIN(RADIANS(G1645))*SIN(RADIANS(E1641))+COS(RADIANS(G1645))*COS(RADIANS(E1641))*COS(RADIANS(AG1631))))&gt;90,0,$F$4*$F$5/E1640^2*(SIN(RADIANS(G1645))*SIN(RADIANS(E1641))+COS(RADIANS(G1645))*COS(RADIANS(E1641))*COS(RADIANS(AG1631))))</f>
        <v>#DIV/0!</v>
      </c>
      <c r="AH1645" t="e">
        <f>IF(DEGREES(ACOS(SIN(RADIANS(G1645))*SIN(RADIANS(E1641))+COS(RADIANS(G1645))*COS(RADIANS(E1641))*COS(RADIANS(AH1631))))&gt;90,0,$F$4*$F$5/E1640^2*(SIN(RADIANS(G1645))*SIN(RADIANS(E1641))+COS(RADIANS(G1645))*COS(RADIANS(E1641))*COS(RADIANS(AH1631))))</f>
        <v>#DIV/0!</v>
      </c>
      <c r="AI1645" t="e">
        <f>IF(DEGREES(ACOS(SIN(RADIANS(G1645))*SIN(RADIANS(E1641))+COS(RADIANS(G1645))*COS(RADIANS(E1641))*COS(RADIANS(AI1631))))&gt;90,0,$F$4*$F$5/E1640^2*(SIN(RADIANS(G1645))*SIN(RADIANS(E1641))+COS(RADIANS(G1645))*COS(RADIANS(E1641))*COS(RADIANS(AI1631))))</f>
        <v>#DIV/0!</v>
      </c>
      <c r="AJ1645" t="e">
        <f>IF(DEGREES(ACOS(SIN(RADIANS(G1645))*SIN(RADIANS(E1641))+COS(RADIANS(G1645))*COS(RADIANS(E1641))*COS(RADIANS(AJ1631))))&gt;90,0,$F$4*$F$5/E1640^2*(SIN(RADIANS(G1645))*SIN(RADIANS(E1641))+COS(RADIANS(G1645))*COS(RADIANS(E1641))*COS(RADIANS(AJ1631))))</f>
        <v>#DIV/0!</v>
      </c>
      <c r="AK1645">
        <f>IF(DEGREES(ACOS(SIN(RADIANS(G1645))*SIN(RADIANS(E1641))+COS(RADIANS(G1645))*COS(RADIANS(E1641))*COS(RADIANS(AK1631))))&gt;90,0,$F$4*$F$5/E1640^2*(SIN(RADIANS(G1645))*SIN(RADIANS(E1641))+COS(RADIANS(G1645))*COS(RADIANS(E1641))*COS(RADIANS(AK1631))))</f>
        <v>0</v>
      </c>
      <c r="AL1645">
        <f>IF(DEGREES(ACOS(SIN(RADIANS(G1645))*SIN(RADIANS(E1641))+COS(RADIANS(G1645))*COS(RADIANS(E1641))*COS(RADIANS(AL1631))))&gt;90,0,$F$4*$F$5/E1640^2*(SIN(RADIANS(G1645))*SIN(RADIANS(E1641))+COS(RADIANS(G1645))*COS(RADIANS(E1641))*COS(RADIANS(AL1631))))</f>
        <v>0</v>
      </c>
      <c r="AM1645">
        <f>IF(DEGREES(ACOS(SIN(RADIANS(G1645))*SIN(RADIANS(E1641))+COS(RADIANS(G1645))*COS(RADIANS(E1641))*COS(RADIANS(AM1631))))&gt;90,0,$F$4*$F$5/E1640^2*(SIN(RADIANS(G1645))*SIN(RADIANS(E1641))+COS(RADIANS(G1645))*COS(RADIANS(E1641))*COS(RADIANS(AM1631))))</f>
        <v>0</v>
      </c>
      <c r="AN1645">
        <f>IF(DEGREES(ACOS(SIN(RADIANS(G1645))*SIN(RADIANS(E1641))+COS(RADIANS(G1645))*COS(RADIANS(E1641))*COS(RADIANS(AN1631))))&gt;90,0,$F$4*$F$5/E1640^2*(SIN(RADIANS(G1645))*SIN(RADIANS(E1641))+COS(RADIANS(G1645))*COS(RADIANS(E1641))*COS(RADIANS(AN1631))))</f>
        <v>0</v>
      </c>
      <c r="AO1645">
        <f>IF(DEGREES(ACOS(SIN(RADIANS(G1645))*SIN(RADIANS(E1641))+COS(RADIANS(G1645))*COS(RADIANS(E1641))*COS(RADIANS(AO1631))))&gt;90,0,$F$4*$F$5/E1640^2*(SIN(RADIANS(G1645))*SIN(RADIANS(E1641))+COS(RADIANS(G1645))*COS(RADIANS(E1641))*COS(RADIANS(AO1631))))</f>
        <v>0</v>
      </c>
      <c r="AP1645">
        <f>IF(DEGREES(ACOS(SIN(RADIANS(G1645))*SIN(RADIANS(E1641))+COS(RADIANS(G1645))*COS(RADIANS(E1641))*COS(RADIANS(AP1631))))&gt;90,0,$F$4*$F$5/E1640^2*(SIN(RADIANS(G1645))*SIN(RADIANS(E1641))+COS(RADIANS(G1645))*COS(RADIANS(E1641))*COS(RADIANS(AP1631))))</f>
        <v>0</v>
      </c>
      <c r="AQ1645">
        <f>IF(DEGREES(ACOS(SIN(RADIANS(G1645))*SIN(RADIANS(E1641))+COS(RADIANS(G1645))*COS(RADIANS(E1641))*COS(RADIANS(AQ1631))))&gt;90,0,$F$4*$F$5/E1640^2*(SIN(RADIANS(G1645))*SIN(RADIANS(E1641))+COS(RADIANS(G1645))*COS(RADIANS(E1641))*COS(RADIANS(AQ1631))))</f>
        <v>0</v>
      </c>
      <c r="AR1645">
        <f>IF(DEGREES(ACOS(SIN(RADIANS(G1645))*SIN(RADIANS(E1641))+COS(RADIANS(G1645))*COS(RADIANS(E1641))*COS(RADIANS(AR1631))))&gt;90,0,$F$4*$F$5/E1640^2*(SIN(RADIANS(G1645))*SIN(RADIANS(E1641))+COS(RADIANS(G1645))*COS(RADIANS(E1641))*COS(RADIANS(AR1631))))</f>
        <v>0</v>
      </c>
    </row>
    <row r="1646" spans="2:44" x14ac:dyDescent="0.5">
      <c r="G1646">
        <v>-40</v>
      </c>
      <c r="I1646">
        <f>IF(DEGREES(ACOS(SIN(RADIANS(G1646))*SIN(RADIANS(E1641))+COS(RADIANS(G1646))*COS(RADIANS(E1641))*COS(RADIANS(I1631))))&gt;90,0,$F$4*$F$5/E1640^2*(SIN(RADIANS(G1646))*SIN(RADIANS(E1641))+COS(RADIANS(G1646))*COS(RADIANS(E1641))*COS(RADIANS(I1631))))</f>
        <v>0</v>
      </c>
      <c r="J1646">
        <f>IF(DEGREES(ACOS(SIN(RADIANS(G1646))*SIN(RADIANS(E1641))+COS(RADIANS(G1646))*COS(RADIANS(E1641))*COS(RADIANS(J1631))))&gt;90,0,$F$4*$F$5/E1640^2*(SIN(RADIANS(G1646))*SIN(RADIANS(E1641))+COS(RADIANS(G1646))*COS(RADIANS(E1641))*COS(RADIANS(J1631))))</f>
        <v>0</v>
      </c>
      <c r="K1646">
        <f>IF(DEGREES(ACOS(SIN(RADIANS(G1646))*SIN(RADIANS(E1641))+COS(RADIANS(G1646))*COS(RADIANS(E1641))*COS(RADIANS(K1631))))&gt;90,0,$F$4*$F$5/E1640^2*(SIN(RADIANS(G1646))*SIN(RADIANS(E1641))+COS(RADIANS(G1646))*COS(RADIANS(E1641))*COS(RADIANS(K1631))))</f>
        <v>0</v>
      </c>
      <c r="L1646">
        <f>IF(DEGREES(ACOS(SIN(RADIANS(G1646))*SIN(RADIANS(E1641))+COS(RADIANS(G1646))*COS(RADIANS(E1641))*COS(RADIANS(L1631))))&gt;90,0,$F$4*$F$5/E1640^2*(SIN(RADIANS(G1646))*SIN(RADIANS(E1641))+COS(RADIANS(G1646))*COS(RADIANS(E1641))*COS(RADIANS(L1631))))</f>
        <v>0</v>
      </c>
      <c r="M1646">
        <f>IF(DEGREES(ACOS(SIN(RADIANS(G1646))*SIN(RADIANS(E1641))+COS(RADIANS(G1646))*COS(RADIANS(E1641))*COS(RADIANS(M1631))))&gt;90,0,$F$4*$F$5/E1640^2*(SIN(RADIANS(G1646))*SIN(RADIANS(E1641))+COS(RADIANS(G1646))*COS(RADIANS(E1641))*COS(RADIANS(M1631))))</f>
        <v>0</v>
      </c>
      <c r="N1646">
        <f>IF(DEGREES(ACOS(SIN(RADIANS(G1646))*SIN(RADIANS(E1641))+COS(RADIANS(G1646))*COS(RADIANS(E1641))*COS(RADIANS(N1631))))&gt;90,0,$F$4*$F$5/E1640^2*(SIN(RADIANS(G1646))*SIN(RADIANS(E1641))+COS(RADIANS(G1646))*COS(RADIANS(E1641))*COS(RADIANS(N1631))))</f>
        <v>0</v>
      </c>
      <c r="O1646">
        <f>IF(DEGREES(ACOS(SIN(RADIANS(G1646))*SIN(RADIANS(E1641))+COS(RADIANS(G1646))*COS(RADIANS(E1641))*COS(RADIANS(O1631))))&gt;90,0,$F$4*$F$5/E1640^2*(SIN(RADIANS(G1646))*SIN(RADIANS(E1641))+COS(RADIANS(G1646))*COS(RADIANS(E1641))*COS(RADIANS(O1631))))</f>
        <v>0</v>
      </c>
      <c r="P1646">
        <f>IF(DEGREES(ACOS(SIN(RADIANS(G1646))*SIN(RADIANS(E1641))+COS(RADIANS(G1646))*COS(RADIANS(E1641))*COS(RADIANS(P1631))))&gt;90,0,$F$4*$F$5/E1640^2*(SIN(RADIANS(G1646))*SIN(RADIANS(E1641))+COS(RADIANS(G1646))*COS(RADIANS(E1641))*COS(RADIANS(P1631))))</f>
        <v>0</v>
      </c>
      <c r="Q1646">
        <f>IF(DEGREES(ACOS(SIN(RADIANS(G1646))*SIN(RADIANS(E1641))+COS(RADIANS(G1646))*COS(RADIANS(E1641))*COS(RADIANS(Q1631))))&gt;90,0,$F$4*$F$5/E1640^2*(SIN(RADIANS(G1646))*SIN(RADIANS(E1641))+COS(RADIANS(G1646))*COS(RADIANS(E1641))*COS(RADIANS(Q1631))))</f>
        <v>0</v>
      </c>
      <c r="R1646" t="e">
        <f>IF(DEGREES(ACOS(SIN(RADIANS(G1646))*SIN(RADIANS(E1641))+COS(RADIANS(G1646))*COS(RADIANS(E1641))*COS(RADIANS(R1631))))&gt;90,0,$F$4*$F$5/E1640^2*(SIN(RADIANS(G1646))*SIN(RADIANS(E1641))+COS(RADIANS(G1646))*COS(RADIANS(E1641))*COS(RADIANS(R1631))))</f>
        <v>#DIV/0!</v>
      </c>
      <c r="S1646" t="e">
        <f>IF(DEGREES(ACOS(SIN(RADIANS(G1646))*SIN(RADIANS(E1641))+COS(RADIANS(G1646))*COS(RADIANS(E1641))*COS(RADIANS(S1631))))&gt;90,0,$F$4*$F$5/E1640^2*(SIN(RADIANS(G1646))*SIN(RADIANS(E1641))+COS(RADIANS(G1646))*COS(RADIANS(E1641))*COS(RADIANS(S1631))))</f>
        <v>#DIV/0!</v>
      </c>
      <c r="T1646" t="e">
        <f>IF(DEGREES(ACOS(SIN(RADIANS(G1646))*SIN(RADIANS(E1641))+COS(RADIANS(G1646))*COS(RADIANS(E1641))*COS(RADIANS(T1631))))&gt;90,0,$F$4*$F$5/E1640^2*(SIN(RADIANS(G1646))*SIN(RADIANS(E1641))+COS(RADIANS(G1646))*COS(RADIANS(E1641))*COS(RADIANS(T1631))))</f>
        <v>#DIV/0!</v>
      </c>
      <c r="U1646" t="e">
        <f>IF(DEGREES(ACOS(SIN(RADIANS(G1646))*SIN(RADIANS(E1641))+COS(RADIANS(G1646))*COS(RADIANS(E1641))*COS(RADIANS(U1631))))&gt;90,0,$F$4*$F$5/E1640^2*(SIN(RADIANS(G1646))*SIN(RADIANS(E1641))+COS(RADIANS(G1646))*COS(RADIANS(E1641))*COS(RADIANS(U1631))))</f>
        <v>#DIV/0!</v>
      </c>
      <c r="V1646" t="e">
        <f>IF(DEGREES(ACOS(SIN(RADIANS(G1646))*SIN(RADIANS(E1641))+COS(RADIANS(G1646))*COS(RADIANS(E1641))*COS(RADIANS(V1631))))&gt;90,0,$F$4*$F$5/E1640^2*(SIN(RADIANS(G1646))*SIN(RADIANS(E1641))+COS(RADIANS(G1646))*COS(RADIANS(E1641))*COS(RADIANS(V1631))))</f>
        <v>#DIV/0!</v>
      </c>
      <c r="W1646" t="e">
        <f>IF(DEGREES(ACOS(SIN(RADIANS(G1646))*SIN(RADIANS(E1641))+COS(RADIANS(G1646))*COS(RADIANS(E1641))*COS(RADIANS(W1631))))&gt;90,0,$F$4*$F$5/E1640^2*(SIN(RADIANS(G1646))*SIN(RADIANS(E1641))+COS(RADIANS(G1646))*COS(RADIANS(E1641))*COS(RADIANS(W1631))))</f>
        <v>#DIV/0!</v>
      </c>
      <c r="X1646" t="e">
        <f>IF(DEGREES(ACOS(SIN(RADIANS(G1646))*SIN(RADIANS(E1641))+COS(RADIANS(G1646))*COS(RADIANS(E1641))*COS(RADIANS(X1631))))&gt;90,0,$F$4*$F$5/E1640^2*(SIN(RADIANS(G1646))*SIN(RADIANS(E1641))+COS(RADIANS(G1646))*COS(RADIANS(E1641))*COS(RADIANS(X1631))))</f>
        <v>#DIV/0!</v>
      </c>
      <c r="Y1646" t="e">
        <f>IF(DEGREES(ACOS(SIN(RADIANS(G1646))*SIN(RADIANS(E1641))+COS(RADIANS(G1646))*COS(RADIANS(E1641))*COS(RADIANS(Y1631))))&gt;90,0,$F$4*$F$5/E1640^2*(SIN(RADIANS(G1646))*SIN(RADIANS(E1641))+COS(RADIANS(G1646))*COS(RADIANS(E1641))*COS(RADIANS(Y1631))))</f>
        <v>#DIV/0!</v>
      </c>
      <c r="Z1646" t="e">
        <f>IF(DEGREES(ACOS(SIN(RADIANS(G1646))*SIN(RADIANS(E1641))+COS(RADIANS(G1646))*COS(RADIANS(E1641))*COS(RADIANS(Z1631))))&gt;90,0,$F$4*$F$5/E1640^2*(SIN(RADIANS(G1646))*SIN(RADIANS(E1641))+COS(RADIANS(G1646))*COS(RADIANS(E1641))*COS(RADIANS(Z1631))))</f>
        <v>#DIV/0!</v>
      </c>
      <c r="AA1646" t="e">
        <f>IF(DEGREES(ACOS(SIN(RADIANS(G1646))*SIN(RADIANS(E1641))+COS(RADIANS(G1646))*COS(RADIANS(E1641))*COS(RADIANS(AA1631))))&gt;90,0,$F$4*$F$5/E1640^2*(SIN(RADIANS(G1646))*SIN(RADIANS(E1641))+COS(RADIANS(G1646))*COS(RADIANS(E1641))*COS(RADIANS(AA1631))))</f>
        <v>#DIV/0!</v>
      </c>
      <c r="AB1646" t="e">
        <f>IF(DEGREES(ACOS(SIN(RADIANS(G1646))*SIN(RADIANS(E1641))+COS(RADIANS(G1646))*COS(RADIANS(E1641))*COS(RADIANS(AB1631))))&gt;90,0,$F$4*$F$5/E1640^2*(SIN(RADIANS(G1646))*SIN(RADIANS(E1641))+COS(RADIANS(G1646))*COS(RADIANS(E1641))*COS(RADIANS(AB1631))))</f>
        <v>#DIV/0!</v>
      </c>
      <c r="AC1646" t="e">
        <f>IF(DEGREES(ACOS(SIN(RADIANS(G1646))*SIN(RADIANS(E1641))+COS(RADIANS(G1646))*COS(RADIANS(E1641))*COS(RADIANS(AC1631))))&gt;90,0,$F$4*$F$5/E1640^2*(SIN(RADIANS(G1646))*SIN(RADIANS(E1641))+COS(RADIANS(G1646))*COS(RADIANS(E1641))*COS(RADIANS(AC1631))))</f>
        <v>#DIV/0!</v>
      </c>
      <c r="AD1646" t="e">
        <f>IF(DEGREES(ACOS(SIN(RADIANS(G1646))*SIN(RADIANS(E1641))+COS(RADIANS(G1646))*COS(RADIANS(E1641))*COS(RADIANS(AD1631))))&gt;90,0,$F$4*$F$5/E1640^2*(SIN(RADIANS(G1646))*SIN(RADIANS(E1641))+COS(RADIANS(G1646))*COS(RADIANS(E1641))*COS(RADIANS(AD1631))))</f>
        <v>#DIV/0!</v>
      </c>
      <c r="AE1646" t="e">
        <f>IF(DEGREES(ACOS(SIN(RADIANS(G1646))*SIN(RADIANS(E1641))+COS(RADIANS(G1646))*COS(RADIANS(E1641))*COS(RADIANS(AE1631))))&gt;90,0,$F$4*$F$5/E1640^2*(SIN(RADIANS(G1646))*SIN(RADIANS(E1641))+COS(RADIANS(G1646))*COS(RADIANS(E1641))*COS(RADIANS(AE1631))))</f>
        <v>#DIV/0!</v>
      </c>
      <c r="AF1646" t="e">
        <f>IF(DEGREES(ACOS(SIN(RADIANS(G1646))*SIN(RADIANS(E1641))+COS(RADIANS(G1646))*COS(RADIANS(E1641))*COS(RADIANS(AF1631))))&gt;90,0,$F$4*$F$5/E1640^2*(SIN(RADIANS(G1646))*SIN(RADIANS(E1641))+COS(RADIANS(G1646))*COS(RADIANS(E1641))*COS(RADIANS(AF1631))))</f>
        <v>#DIV/0!</v>
      </c>
      <c r="AG1646" t="e">
        <f>IF(DEGREES(ACOS(SIN(RADIANS(G1646))*SIN(RADIANS(E1641))+COS(RADIANS(G1646))*COS(RADIANS(E1641))*COS(RADIANS(AG1631))))&gt;90,0,$F$4*$F$5/E1640^2*(SIN(RADIANS(G1646))*SIN(RADIANS(E1641))+COS(RADIANS(G1646))*COS(RADIANS(E1641))*COS(RADIANS(AG1631))))</f>
        <v>#DIV/0!</v>
      </c>
      <c r="AH1646" t="e">
        <f>IF(DEGREES(ACOS(SIN(RADIANS(G1646))*SIN(RADIANS(E1641))+COS(RADIANS(G1646))*COS(RADIANS(E1641))*COS(RADIANS(AH1631))))&gt;90,0,$F$4*$F$5/E1640^2*(SIN(RADIANS(G1646))*SIN(RADIANS(E1641))+COS(RADIANS(G1646))*COS(RADIANS(E1641))*COS(RADIANS(AH1631))))</f>
        <v>#DIV/0!</v>
      </c>
      <c r="AI1646" t="e">
        <f>IF(DEGREES(ACOS(SIN(RADIANS(G1646))*SIN(RADIANS(E1641))+COS(RADIANS(G1646))*COS(RADIANS(E1641))*COS(RADIANS(AI1631))))&gt;90,0,$F$4*$F$5/E1640^2*(SIN(RADIANS(G1646))*SIN(RADIANS(E1641))+COS(RADIANS(G1646))*COS(RADIANS(E1641))*COS(RADIANS(AI1631))))</f>
        <v>#DIV/0!</v>
      </c>
      <c r="AJ1646" t="e">
        <f>IF(DEGREES(ACOS(SIN(RADIANS(G1646))*SIN(RADIANS(E1641))+COS(RADIANS(G1646))*COS(RADIANS(E1641))*COS(RADIANS(AJ1631))))&gt;90,0,$F$4*$F$5/E1640^2*(SIN(RADIANS(G1646))*SIN(RADIANS(E1641))+COS(RADIANS(G1646))*COS(RADIANS(E1641))*COS(RADIANS(AJ1631))))</f>
        <v>#DIV/0!</v>
      </c>
      <c r="AK1646">
        <f>IF(DEGREES(ACOS(SIN(RADIANS(G1646))*SIN(RADIANS(E1641))+COS(RADIANS(G1646))*COS(RADIANS(E1641))*COS(RADIANS(AK1631))))&gt;90,0,$F$4*$F$5/E1640^2*(SIN(RADIANS(G1646))*SIN(RADIANS(E1641))+COS(RADIANS(G1646))*COS(RADIANS(E1641))*COS(RADIANS(AK1631))))</f>
        <v>0</v>
      </c>
      <c r="AL1646">
        <f>IF(DEGREES(ACOS(SIN(RADIANS(G1646))*SIN(RADIANS(E1641))+COS(RADIANS(G1646))*COS(RADIANS(E1641))*COS(RADIANS(AL1631))))&gt;90,0,$F$4*$F$5/E1640^2*(SIN(RADIANS(G1646))*SIN(RADIANS(E1641))+COS(RADIANS(G1646))*COS(RADIANS(E1641))*COS(RADIANS(AL1631))))</f>
        <v>0</v>
      </c>
      <c r="AM1646">
        <f>IF(DEGREES(ACOS(SIN(RADIANS(G1646))*SIN(RADIANS(E1641))+COS(RADIANS(G1646))*COS(RADIANS(E1641))*COS(RADIANS(AM1631))))&gt;90,0,$F$4*$F$5/E1640^2*(SIN(RADIANS(G1646))*SIN(RADIANS(E1641))+COS(RADIANS(G1646))*COS(RADIANS(E1641))*COS(RADIANS(AM1631))))</f>
        <v>0</v>
      </c>
      <c r="AN1646">
        <f>IF(DEGREES(ACOS(SIN(RADIANS(G1646))*SIN(RADIANS(E1641))+COS(RADIANS(G1646))*COS(RADIANS(E1641))*COS(RADIANS(AN1631))))&gt;90,0,$F$4*$F$5/E1640^2*(SIN(RADIANS(G1646))*SIN(RADIANS(E1641))+COS(RADIANS(G1646))*COS(RADIANS(E1641))*COS(RADIANS(AN1631))))</f>
        <v>0</v>
      </c>
      <c r="AO1646">
        <f>IF(DEGREES(ACOS(SIN(RADIANS(G1646))*SIN(RADIANS(E1641))+COS(RADIANS(G1646))*COS(RADIANS(E1641))*COS(RADIANS(AO1631))))&gt;90,0,$F$4*$F$5/E1640^2*(SIN(RADIANS(G1646))*SIN(RADIANS(E1641))+COS(RADIANS(G1646))*COS(RADIANS(E1641))*COS(RADIANS(AO1631))))</f>
        <v>0</v>
      </c>
      <c r="AP1646">
        <f>IF(DEGREES(ACOS(SIN(RADIANS(G1646))*SIN(RADIANS(E1641))+COS(RADIANS(G1646))*COS(RADIANS(E1641))*COS(RADIANS(AP1631))))&gt;90,0,$F$4*$F$5/E1640^2*(SIN(RADIANS(G1646))*SIN(RADIANS(E1641))+COS(RADIANS(G1646))*COS(RADIANS(E1641))*COS(RADIANS(AP1631))))</f>
        <v>0</v>
      </c>
      <c r="AQ1646">
        <f>IF(DEGREES(ACOS(SIN(RADIANS(G1646))*SIN(RADIANS(E1641))+COS(RADIANS(G1646))*COS(RADIANS(E1641))*COS(RADIANS(AQ1631))))&gt;90,0,$F$4*$F$5/E1640^2*(SIN(RADIANS(G1646))*SIN(RADIANS(E1641))+COS(RADIANS(G1646))*COS(RADIANS(E1641))*COS(RADIANS(AQ1631))))</f>
        <v>0</v>
      </c>
      <c r="AR1646">
        <f>IF(DEGREES(ACOS(SIN(RADIANS(G1646))*SIN(RADIANS(E1641))+COS(RADIANS(G1646))*COS(RADIANS(E1641))*COS(RADIANS(AR1631))))&gt;90,0,$F$4*$F$5/E1640^2*(SIN(RADIANS(G1646))*SIN(RADIANS(E1641))+COS(RADIANS(G1646))*COS(RADIANS(E1641))*COS(RADIANS(AR1631))))</f>
        <v>0</v>
      </c>
    </row>
    <row r="1647" spans="2:44" x14ac:dyDescent="0.5">
      <c r="G1647">
        <v>-50</v>
      </c>
      <c r="I1647">
        <f>IF(DEGREES(ACOS(SIN(RADIANS(G1647))*SIN(RADIANS(E1641))+COS(RADIANS(G1647))*COS(RADIANS(E1641))*COS(RADIANS(I1631))))&gt;90,0,$F$4*$F$5/E1640^2*(SIN(RADIANS(G1647))*SIN(RADIANS(E1641))+COS(RADIANS(G1647))*COS(RADIANS(E1641))*COS(RADIANS(I1631))))</f>
        <v>0</v>
      </c>
      <c r="J1647">
        <f>IF(DEGREES(ACOS(SIN(RADIANS(G1647))*SIN(RADIANS(E1641))+COS(RADIANS(G1647))*COS(RADIANS(E1641))*COS(RADIANS(J1631))))&gt;90,0,$F$4*$F$5/E1640^2*(SIN(RADIANS(G1647))*SIN(RADIANS(E1641))+COS(RADIANS(G1647))*COS(RADIANS(E1641))*COS(RADIANS(J1631))))</f>
        <v>0</v>
      </c>
      <c r="K1647">
        <f>IF(DEGREES(ACOS(SIN(RADIANS(G1647))*SIN(RADIANS(E1641))+COS(RADIANS(G1647))*COS(RADIANS(E1641))*COS(RADIANS(K1631))))&gt;90,0,$F$4*$F$5/E1640^2*(SIN(RADIANS(G1647))*SIN(RADIANS(E1641))+COS(RADIANS(G1647))*COS(RADIANS(E1641))*COS(RADIANS(K1631))))</f>
        <v>0</v>
      </c>
      <c r="L1647">
        <f>IF(DEGREES(ACOS(SIN(RADIANS(G1647))*SIN(RADIANS(E1641))+COS(RADIANS(G1647))*COS(RADIANS(E1641))*COS(RADIANS(L1631))))&gt;90,0,$F$4*$F$5/E1640^2*(SIN(RADIANS(G1647))*SIN(RADIANS(E1641))+COS(RADIANS(G1647))*COS(RADIANS(E1641))*COS(RADIANS(L1631))))</f>
        <v>0</v>
      </c>
      <c r="M1647">
        <f>IF(DEGREES(ACOS(SIN(RADIANS(G1647))*SIN(RADIANS(E1641))+COS(RADIANS(G1647))*COS(RADIANS(E1641))*COS(RADIANS(M1631))))&gt;90,0,$F$4*$F$5/E1640^2*(SIN(RADIANS(G1647))*SIN(RADIANS(E1641))+COS(RADIANS(G1647))*COS(RADIANS(E1641))*COS(RADIANS(M1631))))</f>
        <v>0</v>
      </c>
      <c r="N1647">
        <f>IF(DEGREES(ACOS(SIN(RADIANS(G1647))*SIN(RADIANS(E1641))+COS(RADIANS(G1647))*COS(RADIANS(E1641))*COS(RADIANS(N1631))))&gt;90,0,$F$4*$F$5/E1640^2*(SIN(RADIANS(G1647))*SIN(RADIANS(E1641))+COS(RADIANS(G1647))*COS(RADIANS(E1641))*COS(RADIANS(N1631))))</f>
        <v>0</v>
      </c>
      <c r="O1647">
        <f>IF(DEGREES(ACOS(SIN(RADIANS(G1647))*SIN(RADIANS(E1641))+COS(RADIANS(G1647))*COS(RADIANS(E1641))*COS(RADIANS(O1631))))&gt;90,0,$F$4*$F$5/E1640^2*(SIN(RADIANS(G1647))*SIN(RADIANS(E1641))+COS(RADIANS(G1647))*COS(RADIANS(E1641))*COS(RADIANS(O1631))))</f>
        <v>0</v>
      </c>
      <c r="P1647">
        <f>IF(DEGREES(ACOS(SIN(RADIANS(G1647))*SIN(RADIANS(E1641))+COS(RADIANS(G1647))*COS(RADIANS(E1641))*COS(RADIANS(P1631))))&gt;90,0,$F$4*$F$5/E1640^2*(SIN(RADIANS(G1647))*SIN(RADIANS(E1641))+COS(RADIANS(G1647))*COS(RADIANS(E1641))*COS(RADIANS(P1631))))</f>
        <v>0</v>
      </c>
      <c r="Q1647">
        <f>IF(DEGREES(ACOS(SIN(RADIANS(G1647))*SIN(RADIANS(E1641))+COS(RADIANS(G1647))*COS(RADIANS(E1641))*COS(RADIANS(Q1631))))&gt;90,0,$F$4*$F$5/E1640^2*(SIN(RADIANS(G1647))*SIN(RADIANS(E1641))+COS(RADIANS(G1647))*COS(RADIANS(E1641))*COS(RADIANS(Q1631))))</f>
        <v>0</v>
      </c>
      <c r="R1647" t="e">
        <f>IF(DEGREES(ACOS(SIN(RADIANS(G1647))*SIN(RADIANS(E1641))+COS(RADIANS(G1647))*COS(RADIANS(E1641))*COS(RADIANS(R1631))))&gt;90,0,$F$4*$F$5/E1640^2*(SIN(RADIANS(G1647))*SIN(RADIANS(E1641))+COS(RADIANS(G1647))*COS(RADIANS(E1641))*COS(RADIANS(R1631))))</f>
        <v>#DIV/0!</v>
      </c>
      <c r="S1647" t="e">
        <f>IF(DEGREES(ACOS(SIN(RADIANS(G1647))*SIN(RADIANS(E1641))+COS(RADIANS(G1647))*COS(RADIANS(E1641))*COS(RADIANS(S1631))))&gt;90,0,$F$4*$F$5/E1640^2*(SIN(RADIANS(G1647))*SIN(RADIANS(E1641))+COS(RADIANS(G1647))*COS(RADIANS(E1641))*COS(RADIANS(S1631))))</f>
        <v>#DIV/0!</v>
      </c>
      <c r="T1647" t="e">
        <f>IF(DEGREES(ACOS(SIN(RADIANS(G1647))*SIN(RADIANS(E1641))+COS(RADIANS(G1647))*COS(RADIANS(E1641))*COS(RADIANS(T1631))))&gt;90,0,$F$4*$F$5/E1640^2*(SIN(RADIANS(G1647))*SIN(RADIANS(E1641))+COS(RADIANS(G1647))*COS(RADIANS(E1641))*COS(RADIANS(T1631))))</f>
        <v>#DIV/0!</v>
      </c>
      <c r="U1647" t="e">
        <f>IF(DEGREES(ACOS(SIN(RADIANS(G1647))*SIN(RADIANS(E1641))+COS(RADIANS(G1647))*COS(RADIANS(E1641))*COS(RADIANS(U1631))))&gt;90,0,$F$4*$F$5/E1640^2*(SIN(RADIANS(G1647))*SIN(RADIANS(E1641))+COS(RADIANS(G1647))*COS(RADIANS(E1641))*COS(RADIANS(U1631))))</f>
        <v>#DIV/0!</v>
      </c>
      <c r="V1647" t="e">
        <f>IF(DEGREES(ACOS(SIN(RADIANS(G1647))*SIN(RADIANS(E1641))+COS(RADIANS(G1647))*COS(RADIANS(E1641))*COS(RADIANS(V1631))))&gt;90,0,$F$4*$F$5/E1640^2*(SIN(RADIANS(G1647))*SIN(RADIANS(E1641))+COS(RADIANS(G1647))*COS(RADIANS(E1641))*COS(RADIANS(V1631))))</f>
        <v>#DIV/0!</v>
      </c>
      <c r="W1647" t="e">
        <f>IF(DEGREES(ACOS(SIN(RADIANS(G1647))*SIN(RADIANS(E1641))+COS(RADIANS(G1647))*COS(RADIANS(E1641))*COS(RADIANS(W1631))))&gt;90,0,$F$4*$F$5/E1640^2*(SIN(RADIANS(G1647))*SIN(RADIANS(E1641))+COS(RADIANS(G1647))*COS(RADIANS(E1641))*COS(RADIANS(W1631))))</f>
        <v>#DIV/0!</v>
      </c>
      <c r="X1647" t="e">
        <f>IF(DEGREES(ACOS(SIN(RADIANS(G1647))*SIN(RADIANS(E1641))+COS(RADIANS(G1647))*COS(RADIANS(E1641))*COS(RADIANS(X1631))))&gt;90,0,$F$4*$F$5/E1640^2*(SIN(RADIANS(G1647))*SIN(RADIANS(E1641))+COS(RADIANS(G1647))*COS(RADIANS(E1641))*COS(RADIANS(X1631))))</f>
        <v>#DIV/0!</v>
      </c>
      <c r="Y1647" t="e">
        <f>IF(DEGREES(ACOS(SIN(RADIANS(G1647))*SIN(RADIANS(E1641))+COS(RADIANS(G1647))*COS(RADIANS(E1641))*COS(RADIANS(Y1631))))&gt;90,0,$F$4*$F$5/E1640^2*(SIN(RADIANS(G1647))*SIN(RADIANS(E1641))+COS(RADIANS(G1647))*COS(RADIANS(E1641))*COS(RADIANS(Y1631))))</f>
        <v>#DIV/0!</v>
      </c>
      <c r="Z1647" t="e">
        <f>IF(DEGREES(ACOS(SIN(RADIANS(G1647))*SIN(RADIANS(E1641))+COS(RADIANS(G1647))*COS(RADIANS(E1641))*COS(RADIANS(Z1631))))&gt;90,0,$F$4*$F$5/E1640^2*(SIN(RADIANS(G1647))*SIN(RADIANS(E1641))+COS(RADIANS(G1647))*COS(RADIANS(E1641))*COS(RADIANS(Z1631))))</f>
        <v>#DIV/0!</v>
      </c>
      <c r="AA1647" t="e">
        <f>IF(DEGREES(ACOS(SIN(RADIANS(G1647))*SIN(RADIANS(E1641))+COS(RADIANS(G1647))*COS(RADIANS(E1641))*COS(RADIANS(AA1631))))&gt;90,0,$F$4*$F$5/E1640^2*(SIN(RADIANS(G1647))*SIN(RADIANS(E1641))+COS(RADIANS(G1647))*COS(RADIANS(E1641))*COS(RADIANS(AA1631))))</f>
        <v>#DIV/0!</v>
      </c>
      <c r="AB1647" t="e">
        <f>IF(DEGREES(ACOS(SIN(RADIANS(G1647))*SIN(RADIANS(E1641))+COS(RADIANS(G1647))*COS(RADIANS(E1641))*COS(RADIANS(AB1631))))&gt;90,0,$F$4*$F$5/E1640^2*(SIN(RADIANS(G1647))*SIN(RADIANS(E1641))+COS(RADIANS(G1647))*COS(RADIANS(E1641))*COS(RADIANS(AB1631))))</f>
        <v>#DIV/0!</v>
      </c>
      <c r="AC1647" t="e">
        <f>IF(DEGREES(ACOS(SIN(RADIANS(G1647))*SIN(RADIANS(E1641))+COS(RADIANS(G1647))*COS(RADIANS(E1641))*COS(RADIANS(AC1631))))&gt;90,0,$F$4*$F$5/E1640^2*(SIN(RADIANS(G1647))*SIN(RADIANS(E1641))+COS(RADIANS(G1647))*COS(RADIANS(E1641))*COS(RADIANS(AC1631))))</f>
        <v>#DIV/0!</v>
      </c>
      <c r="AD1647" t="e">
        <f>IF(DEGREES(ACOS(SIN(RADIANS(G1647))*SIN(RADIANS(E1641))+COS(RADIANS(G1647))*COS(RADIANS(E1641))*COS(RADIANS(AD1631))))&gt;90,0,$F$4*$F$5/E1640^2*(SIN(RADIANS(G1647))*SIN(RADIANS(E1641))+COS(RADIANS(G1647))*COS(RADIANS(E1641))*COS(RADIANS(AD1631))))</f>
        <v>#DIV/0!</v>
      </c>
      <c r="AE1647" t="e">
        <f>IF(DEGREES(ACOS(SIN(RADIANS(G1647))*SIN(RADIANS(E1641))+COS(RADIANS(G1647))*COS(RADIANS(E1641))*COS(RADIANS(AE1631))))&gt;90,0,$F$4*$F$5/E1640^2*(SIN(RADIANS(G1647))*SIN(RADIANS(E1641))+COS(RADIANS(G1647))*COS(RADIANS(E1641))*COS(RADIANS(AE1631))))</f>
        <v>#DIV/0!</v>
      </c>
      <c r="AF1647" t="e">
        <f>IF(DEGREES(ACOS(SIN(RADIANS(G1647))*SIN(RADIANS(E1641))+COS(RADIANS(G1647))*COS(RADIANS(E1641))*COS(RADIANS(AF1631))))&gt;90,0,$F$4*$F$5/E1640^2*(SIN(RADIANS(G1647))*SIN(RADIANS(E1641))+COS(RADIANS(G1647))*COS(RADIANS(E1641))*COS(RADIANS(AF1631))))</f>
        <v>#DIV/0!</v>
      </c>
      <c r="AG1647" t="e">
        <f>IF(DEGREES(ACOS(SIN(RADIANS(G1647))*SIN(RADIANS(E1641))+COS(RADIANS(G1647))*COS(RADIANS(E1641))*COS(RADIANS(AG1631))))&gt;90,0,$F$4*$F$5/E1640^2*(SIN(RADIANS(G1647))*SIN(RADIANS(E1641))+COS(RADIANS(G1647))*COS(RADIANS(E1641))*COS(RADIANS(AG1631))))</f>
        <v>#DIV/0!</v>
      </c>
      <c r="AH1647" t="e">
        <f>IF(DEGREES(ACOS(SIN(RADIANS(G1647))*SIN(RADIANS(E1641))+COS(RADIANS(G1647))*COS(RADIANS(E1641))*COS(RADIANS(AH1631))))&gt;90,0,$F$4*$F$5/E1640^2*(SIN(RADIANS(G1647))*SIN(RADIANS(E1641))+COS(RADIANS(G1647))*COS(RADIANS(E1641))*COS(RADIANS(AH1631))))</f>
        <v>#DIV/0!</v>
      </c>
      <c r="AI1647" t="e">
        <f>IF(DEGREES(ACOS(SIN(RADIANS(G1647))*SIN(RADIANS(E1641))+COS(RADIANS(G1647))*COS(RADIANS(E1641))*COS(RADIANS(AI1631))))&gt;90,0,$F$4*$F$5/E1640^2*(SIN(RADIANS(G1647))*SIN(RADIANS(E1641))+COS(RADIANS(G1647))*COS(RADIANS(E1641))*COS(RADIANS(AI1631))))</f>
        <v>#DIV/0!</v>
      </c>
      <c r="AJ1647" t="e">
        <f>IF(DEGREES(ACOS(SIN(RADIANS(G1647))*SIN(RADIANS(E1641))+COS(RADIANS(G1647))*COS(RADIANS(E1641))*COS(RADIANS(AJ1631))))&gt;90,0,$F$4*$F$5/E1640^2*(SIN(RADIANS(G1647))*SIN(RADIANS(E1641))+COS(RADIANS(G1647))*COS(RADIANS(E1641))*COS(RADIANS(AJ1631))))</f>
        <v>#DIV/0!</v>
      </c>
      <c r="AK1647">
        <f>IF(DEGREES(ACOS(SIN(RADIANS(G1647))*SIN(RADIANS(E1641))+COS(RADIANS(G1647))*COS(RADIANS(E1641))*COS(RADIANS(AK1631))))&gt;90,0,$F$4*$F$5/E1640^2*(SIN(RADIANS(G1647))*SIN(RADIANS(E1641))+COS(RADIANS(G1647))*COS(RADIANS(E1641))*COS(RADIANS(AK1631))))</f>
        <v>0</v>
      </c>
      <c r="AL1647">
        <f>IF(DEGREES(ACOS(SIN(RADIANS(G1647))*SIN(RADIANS(E1641))+COS(RADIANS(G1647))*COS(RADIANS(E1641))*COS(RADIANS(AL1631))))&gt;90,0,$F$4*$F$5/E1640^2*(SIN(RADIANS(G1647))*SIN(RADIANS(E1641))+COS(RADIANS(G1647))*COS(RADIANS(E1641))*COS(RADIANS(AL1631))))</f>
        <v>0</v>
      </c>
      <c r="AM1647">
        <f>IF(DEGREES(ACOS(SIN(RADIANS(G1647))*SIN(RADIANS(E1641))+COS(RADIANS(G1647))*COS(RADIANS(E1641))*COS(RADIANS(AM1631))))&gt;90,0,$F$4*$F$5/E1640^2*(SIN(RADIANS(G1647))*SIN(RADIANS(E1641))+COS(RADIANS(G1647))*COS(RADIANS(E1641))*COS(RADIANS(AM1631))))</f>
        <v>0</v>
      </c>
      <c r="AN1647">
        <f>IF(DEGREES(ACOS(SIN(RADIANS(G1647))*SIN(RADIANS(E1641))+COS(RADIANS(G1647))*COS(RADIANS(E1641))*COS(RADIANS(AN1631))))&gt;90,0,$F$4*$F$5/E1640^2*(SIN(RADIANS(G1647))*SIN(RADIANS(E1641))+COS(RADIANS(G1647))*COS(RADIANS(E1641))*COS(RADIANS(AN1631))))</f>
        <v>0</v>
      </c>
      <c r="AO1647">
        <f>IF(DEGREES(ACOS(SIN(RADIANS(G1647))*SIN(RADIANS(E1641))+COS(RADIANS(G1647))*COS(RADIANS(E1641))*COS(RADIANS(AO1631))))&gt;90,0,$F$4*$F$5/E1640^2*(SIN(RADIANS(G1647))*SIN(RADIANS(E1641))+COS(RADIANS(G1647))*COS(RADIANS(E1641))*COS(RADIANS(AO1631))))</f>
        <v>0</v>
      </c>
      <c r="AP1647">
        <f>IF(DEGREES(ACOS(SIN(RADIANS(G1647))*SIN(RADIANS(E1641))+COS(RADIANS(G1647))*COS(RADIANS(E1641))*COS(RADIANS(AP1631))))&gt;90,0,$F$4*$F$5/E1640^2*(SIN(RADIANS(G1647))*SIN(RADIANS(E1641))+COS(RADIANS(G1647))*COS(RADIANS(E1641))*COS(RADIANS(AP1631))))</f>
        <v>0</v>
      </c>
      <c r="AQ1647">
        <f>IF(DEGREES(ACOS(SIN(RADIANS(G1647))*SIN(RADIANS(E1641))+COS(RADIANS(G1647))*COS(RADIANS(E1641))*COS(RADIANS(AQ1631))))&gt;90,0,$F$4*$F$5/E1640^2*(SIN(RADIANS(G1647))*SIN(RADIANS(E1641))+COS(RADIANS(G1647))*COS(RADIANS(E1641))*COS(RADIANS(AQ1631))))</f>
        <v>0</v>
      </c>
      <c r="AR1647">
        <f>IF(DEGREES(ACOS(SIN(RADIANS(G1647))*SIN(RADIANS(E1641))+COS(RADIANS(G1647))*COS(RADIANS(E1641))*COS(RADIANS(AR1631))))&gt;90,0,$F$4*$F$5/E1640^2*(SIN(RADIANS(G1647))*SIN(RADIANS(E1641))+COS(RADIANS(G1647))*COS(RADIANS(E1641))*COS(RADIANS(AR1631))))</f>
        <v>0</v>
      </c>
    </row>
    <row r="1648" spans="2:44" x14ac:dyDescent="0.5">
      <c r="G1648">
        <v>-60</v>
      </c>
      <c r="I1648">
        <f>IF(DEGREES(ACOS(SIN(RADIANS(G1648))*SIN(RADIANS(E1641))+COS(RADIANS(G1648))*COS(RADIANS(E1641))*COS(RADIANS(I1631))))&gt;90,0,$F$4*$F$5/E1640^2*(SIN(RADIANS(G1648))*SIN(RADIANS(E1641))+COS(RADIANS(G1648))*COS(RADIANS(E1641))*COS(RADIANS(I1631))))</f>
        <v>0</v>
      </c>
      <c r="J1648">
        <f>IF(DEGREES(ACOS(SIN(RADIANS(G1648))*SIN(RADIANS(E1641))+COS(RADIANS(G1648))*COS(RADIANS(E1641))*COS(RADIANS(J1631))))&gt;90,0,$F$4*$F$5/E1640^2*(SIN(RADIANS(G1648))*SIN(RADIANS(E1641))+COS(RADIANS(G1648))*COS(RADIANS(E1641))*COS(RADIANS(J1631))))</f>
        <v>0</v>
      </c>
      <c r="K1648">
        <f>IF(DEGREES(ACOS(SIN(RADIANS(G1648))*SIN(RADIANS(E1641))+COS(RADIANS(G1648))*COS(RADIANS(E1641))*COS(RADIANS(K1631))))&gt;90,0,$F$4*$F$5/E1640^2*(SIN(RADIANS(G1648))*SIN(RADIANS(E1641))+COS(RADIANS(G1648))*COS(RADIANS(E1641))*COS(RADIANS(K1631))))</f>
        <v>0</v>
      </c>
      <c r="L1648">
        <f>IF(DEGREES(ACOS(SIN(RADIANS(G1648))*SIN(RADIANS(E1641))+COS(RADIANS(G1648))*COS(RADIANS(E1641))*COS(RADIANS(L1631))))&gt;90,0,$F$4*$F$5/E1640^2*(SIN(RADIANS(G1648))*SIN(RADIANS(E1641))+COS(RADIANS(G1648))*COS(RADIANS(E1641))*COS(RADIANS(L1631))))</f>
        <v>0</v>
      </c>
      <c r="M1648">
        <f>IF(DEGREES(ACOS(SIN(RADIANS(G1648))*SIN(RADIANS(E1641))+COS(RADIANS(G1648))*COS(RADIANS(E1641))*COS(RADIANS(M1631))))&gt;90,0,$F$4*$F$5/E1640^2*(SIN(RADIANS(G1648))*SIN(RADIANS(E1641))+COS(RADIANS(G1648))*COS(RADIANS(E1641))*COS(RADIANS(M1631))))</f>
        <v>0</v>
      </c>
      <c r="N1648">
        <f>IF(DEGREES(ACOS(SIN(RADIANS(G1648))*SIN(RADIANS(E1641))+COS(RADIANS(G1648))*COS(RADIANS(E1641))*COS(RADIANS(N1631))))&gt;90,0,$F$4*$F$5/E1640^2*(SIN(RADIANS(G1648))*SIN(RADIANS(E1641))+COS(RADIANS(G1648))*COS(RADIANS(E1641))*COS(RADIANS(N1631))))</f>
        <v>0</v>
      </c>
      <c r="O1648">
        <f>IF(DEGREES(ACOS(SIN(RADIANS(G1648))*SIN(RADIANS(E1641))+COS(RADIANS(G1648))*COS(RADIANS(E1641))*COS(RADIANS(O1631))))&gt;90,0,$F$4*$F$5/E1640^2*(SIN(RADIANS(G1648))*SIN(RADIANS(E1641))+COS(RADIANS(G1648))*COS(RADIANS(E1641))*COS(RADIANS(O1631))))</f>
        <v>0</v>
      </c>
      <c r="P1648">
        <f>IF(DEGREES(ACOS(SIN(RADIANS(G1648))*SIN(RADIANS(E1641))+COS(RADIANS(G1648))*COS(RADIANS(E1641))*COS(RADIANS(P1631))))&gt;90,0,$F$4*$F$5/E1640^2*(SIN(RADIANS(G1648))*SIN(RADIANS(E1641))+COS(RADIANS(G1648))*COS(RADIANS(E1641))*COS(RADIANS(P1631))))</f>
        <v>0</v>
      </c>
      <c r="Q1648">
        <f>IF(DEGREES(ACOS(SIN(RADIANS(G1648))*SIN(RADIANS(E1641))+COS(RADIANS(G1648))*COS(RADIANS(E1641))*COS(RADIANS(Q1631))))&gt;90,0,$F$4*$F$5/E1640^2*(SIN(RADIANS(G1648))*SIN(RADIANS(E1641))+COS(RADIANS(G1648))*COS(RADIANS(E1641))*COS(RADIANS(Q1631))))</f>
        <v>0</v>
      </c>
      <c r="R1648" t="e">
        <f>IF(DEGREES(ACOS(SIN(RADIANS(G1648))*SIN(RADIANS(E1641))+COS(RADIANS(G1648))*COS(RADIANS(E1641))*COS(RADIANS(R1631))))&gt;90,0,$F$4*$F$5/E1640^2*(SIN(RADIANS(G1648))*SIN(RADIANS(E1641))+COS(RADIANS(G1648))*COS(RADIANS(E1641))*COS(RADIANS(R1631))))</f>
        <v>#DIV/0!</v>
      </c>
      <c r="S1648" t="e">
        <f>IF(DEGREES(ACOS(SIN(RADIANS(G1648))*SIN(RADIANS(E1641))+COS(RADIANS(G1648))*COS(RADIANS(E1641))*COS(RADIANS(S1631))))&gt;90,0,$F$4*$F$5/E1640^2*(SIN(RADIANS(G1648))*SIN(RADIANS(E1641))+COS(RADIANS(G1648))*COS(RADIANS(E1641))*COS(RADIANS(S1631))))</f>
        <v>#DIV/0!</v>
      </c>
      <c r="T1648" t="e">
        <f>IF(DEGREES(ACOS(SIN(RADIANS(G1648))*SIN(RADIANS(E1641))+COS(RADIANS(G1648))*COS(RADIANS(E1641))*COS(RADIANS(T1631))))&gt;90,0,$F$4*$F$5/E1640^2*(SIN(RADIANS(G1648))*SIN(RADIANS(E1641))+COS(RADIANS(G1648))*COS(RADIANS(E1641))*COS(RADIANS(T1631))))</f>
        <v>#DIV/0!</v>
      </c>
      <c r="U1648" t="e">
        <f>IF(DEGREES(ACOS(SIN(RADIANS(G1648))*SIN(RADIANS(E1641))+COS(RADIANS(G1648))*COS(RADIANS(E1641))*COS(RADIANS(U1631))))&gt;90,0,$F$4*$F$5/E1640^2*(SIN(RADIANS(G1648))*SIN(RADIANS(E1641))+COS(RADIANS(G1648))*COS(RADIANS(E1641))*COS(RADIANS(U1631))))</f>
        <v>#DIV/0!</v>
      </c>
      <c r="V1648" t="e">
        <f>IF(DEGREES(ACOS(SIN(RADIANS(G1648))*SIN(RADIANS(E1641))+COS(RADIANS(G1648))*COS(RADIANS(E1641))*COS(RADIANS(V1631))))&gt;90,0,$F$4*$F$5/E1640^2*(SIN(RADIANS(G1648))*SIN(RADIANS(E1641))+COS(RADIANS(G1648))*COS(RADIANS(E1641))*COS(RADIANS(V1631))))</f>
        <v>#DIV/0!</v>
      </c>
      <c r="W1648" t="e">
        <f>IF(DEGREES(ACOS(SIN(RADIANS(G1648))*SIN(RADIANS(E1641))+COS(RADIANS(G1648))*COS(RADIANS(E1641))*COS(RADIANS(W1631))))&gt;90,0,$F$4*$F$5/E1640^2*(SIN(RADIANS(G1648))*SIN(RADIANS(E1641))+COS(RADIANS(G1648))*COS(RADIANS(E1641))*COS(RADIANS(W1631))))</f>
        <v>#DIV/0!</v>
      </c>
      <c r="X1648" t="e">
        <f>IF(DEGREES(ACOS(SIN(RADIANS(G1648))*SIN(RADIANS(E1641))+COS(RADIANS(G1648))*COS(RADIANS(E1641))*COS(RADIANS(X1631))))&gt;90,0,$F$4*$F$5/E1640^2*(SIN(RADIANS(G1648))*SIN(RADIANS(E1641))+COS(RADIANS(G1648))*COS(RADIANS(E1641))*COS(RADIANS(X1631))))</f>
        <v>#DIV/0!</v>
      </c>
      <c r="Y1648" t="e">
        <f>IF(DEGREES(ACOS(SIN(RADIANS(G1648))*SIN(RADIANS(E1641))+COS(RADIANS(G1648))*COS(RADIANS(E1641))*COS(RADIANS(Y1631))))&gt;90,0,$F$4*$F$5/E1640^2*(SIN(RADIANS(G1648))*SIN(RADIANS(E1641))+COS(RADIANS(G1648))*COS(RADIANS(E1641))*COS(RADIANS(Y1631))))</f>
        <v>#DIV/0!</v>
      </c>
      <c r="Z1648" t="e">
        <f>IF(DEGREES(ACOS(SIN(RADIANS(G1648))*SIN(RADIANS(E1641))+COS(RADIANS(G1648))*COS(RADIANS(E1641))*COS(RADIANS(Z1631))))&gt;90,0,$F$4*$F$5/E1640^2*(SIN(RADIANS(G1648))*SIN(RADIANS(E1641))+COS(RADIANS(G1648))*COS(RADIANS(E1641))*COS(RADIANS(Z1631))))</f>
        <v>#DIV/0!</v>
      </c>
      <c r="AA1648" t="e">
        <f>IF(DEGREES(ACOS(SIN(RADIANS(G1648))*SIN(RADIANS(E1641))+COS(RADIANS(G1648))*COS(RADIANS(E1641))*COS(RADIANS(AA1631))))&gt;90,0,$F$4*$F$5/E1640^2*(SIN(RADIANS(G1648))*SIN(RADIANS(E1641))+COS(RADIANS(G1648))*COS(RADIANS(E1641))*COS(RADIANS(AA1631))))</f>
        <v>#DIV/0!</v>
      </c>
      <c r="AB1648" t="e">
        <f>IF(DEGREES(ACOS(SIN(RADIANS(G1648))*SIN(RADIANS(E1641))+COS(RADIANS(G1648))*COS(RADIANS(E1641))*COS(RADIANS(AB1631))))&gt;90,0,$F$4*$F$5/E1640^2*(SIN(RADIANS(G1648))*SIN(RADIANS(E1641))+COS(RADIANS(G1648))*COS(RADIANS(E1641))*COS(RADIANS(AB1631))))</f>
        <v>#DIV/0!</v>
      </c>
      <c r="AC1648" t="e">
        <f>IF(DEGREES(ACOS(SIN(RADIANS(G1648))*SIN(RADIANS(E1641))+COS(RADIANS(G1648))*COS(RADIANS(E1641))*COS(RADIANS(AC1631))))&gt;90,0,$F$4*$F$5/E1640^2*(SIN(RADIANS(G1648))*SIN(RADIANS(E1641))+COS(RADIANS(G1648))*COS(RADIANS(E1641))*COS(RADIANS(AC1631))))</f>
        <v>#DIV/0!</v>
      </c>
      <c r="AD1648" t="e">
        <f>IF(DEGREES(ACOS(SIN(RADIANS(G1648))*SIN(RADIANS(E1641))+COS(RADIANS(G1648))*COS(RADIANS(E1641))*COS(RADIANS(AD1631))))&gt;90,0,$F$4*$F$5/E1640^2*(SIN(RADIANS(G1648))*SIN(RADIANS(E1641))+COS(RADIANS(G1648))*COS(RADIANS(E1641))*COS(RADIANS(AD1631))))</f>
        <v>#DIV/0!</v>
      </c>
      <c r="AE1648" t="e">
        <f>IF(DEGREES(ACOS(SIN(RADIANS(G1648))*SIN(RADIANS(E1641))+COS(RADIANS(G1648))*COS(RADIANS(E1641))*COS(RADIANS(AE1631))))&gt;90,0,$F$4*$F$5/E1640^2*(SIN(RADIANS(G1648))*SIN(RADIANS(E1641))+COS(RADIANS(G1648))*COS(RADIANS(E1641))*COS(RADIANS(AE1631))))</f>
        <v>#DIV/0!</v>
      </c>
      <c r="AF1648" t="e">
        <f>IF(DEGREES(ACOS(SIN(RADIANS(G1648))*SIN(RADIANS(E1641))+COS(RADIANS(G1648))*COS(RADIANS(E1641))*COS(RADIANS(AF1631))))&gt;90,0,$F$4*$F$5/E1640^2*(SIN(RADIANS(G1648))*SIN(RADIANS(E1641))+COS(RADIANS(G1648))*COS(RADIANS(E1641))*COS(RADIANS(AF1631))))</f>
        <v>#DIV/0!</v>
      </c>
      <c r="AG1648" t="e">
        <f>IF(DEGREES(ACOS(SIN(RADIANS(G1648))*SIN(RADIANS(E1641))+COS(RADIANS(G1648))*COS(RADIANS(E1641))*COS(RADIANS(AG1631))))&gt;90,0,$F$4*$F$5/E1640^2*(SIN(RADIANS(G1648))*SIN(RADIANS(E1641))+COS(RADIANS(G1648))*COS(RADIANS(E1641))*COS(RADIANS(AG1631))))</f>
        <v>#DIV/0!</v>
      </c>
      <c r="AH1648" t="e">
        <f>IF(DEGREES(ACOS(SIN(RADIANS(G1648))*SIN(RADIANS(E1641))+COS(RADIANS(G1648))*COS(RADIANS(E1641))*COS(RADIANS(AH1631))))&gt;90,0,$F$4*$F$5/E1640^2*(SIN(RADIANS(G1648))*SIN(RADIANS(E1641))+COS(RADIANS(G1648))*COS(RADIANS(E1641))*COS(RADIANS(AH1631))))</f>
        <v>#DIV/0!</v>
      </c>
      <c r="AI1648" t="e">
        <f>IF(DEGREES(ACOS(SIN(RADIANS(G1648))*SIN(RADIANS(E1641))+COS(RADIANS(G1648))*COS(RADIANS(E1641))*COS(RADIANS(AI1631))))&gt;90,0,$F$4*$F$5/E1640^2*(SIN(RADIANS(G1648))*SIN(RADIANS(E1641))+COS(RADIANS(G1648))*COS(RADIANS(E1641))*COS(RADIANS(AI1631))))</f>
        <v>#DIV/0!</v>
      </c>
      <c r="AJ1648" t="e">
        <f>IF(DEGREES(ACOS(SIN(RADIANS(G1648))*SIN(RADIANS(E1641))+COS(RADIANS(G1648))*COS(RADIANS(E1641))*COS(RADIANS(AJ1631))))&gt;90,0,$F$4*$F$5/E1640^2*(SIN(RADIANS(G1648))*SIN(RADIANS(E1641))+COS(RADIANS(G1648))*COS(RADIANS(E1641))*COS(RADIANS(AJ1631))))</f>
        <v>#DIV/0!</v>
      </c>
      <c r="AK1648">
        <f>IF(DEGREES(ACOS(SIN(RADIANS(G1648))*SIN(RADIANS(E1641))+COS(RADIANS(G1648))*COS(RADIANS(E1641))*COS(RADIANS(AK1631))))&gt;90,0,$F$4*$F$5/E1640^2*(SIN(RADIANS(G1648))*SIN(RADIANS(E1641))+COS(RADIANS(G1648))*COS(RADIANS(E1641))*COS(RADIANS(AK1631))))</f>
        <v>0</v>
      </c>
      <c r="AL1648">
        <f>IF(DEGREES(ACOS(SIN(RADIANS(G1648))*SIN(RADIANS(E1641))+COS(RADIANS(G1648))*COS(RADIANS(E1641))*COS(RADIANS(AL1631))))&gt;90,0,$F$4*$F$5/E1640^2*(SIN(RADIANS(G1648))*SIN(RADIANS(E1641))+COS(RADIANS(G1648))*COS(RADIANS(E1641))*COS(RADIANS(AL1631))))</f>
        <v>0</v>
      </c>
      <c r="AM1648">
        <f>IF(DEGREES(ACOS(SIN(RADIANS(G1648))*SIN(RADIANS(E1641))+COS(RADIANS(G1648))*COS(RADIANS(E1641))*COS(RADIANS(AM1631))))&gt;90,0,$F$4*$F$5/E1640^2*(SIN(RADIANS(G1648))*SIN(RADIANS(E1641))+COS(RADIANS(G1648))*COS(RADIANS(E1641))*COS(RADIANS(AM1631))))</f>
        <v>0</v>
      </c>
      <c r="AN1648">
        <f>IF(DEGREES(ACOS(SIN(RADIANS(G1648))*SIN(RADIANS(E1641))+COS(RADIANS(G1648))*COS(RADIANS(E1641))*COS(RADIANS(AN1631))))&gt;90,0,$F$4*$F$5/E1640^2*(SIN(RADIANS(G1648))*SIN(RADIANS(E1641))+COS(RADIANS(G1648))*COS(RADIANS(E1641))*COS(RADIANS(AN1631))))</f>
        <v>0</v>
      </c>
      <c r="AO1648">
        <f>IF(DEGREES(ACOS(SIN(RADIANS(G1648))*SIN(RADIANS(E1641))+COS(RADIANS(G1648))*COS(RADIANS(E1641))*COS(RADIANS(AO1631))))&gt;90,0,$F$4*$F$5/E1640^2*(SIN(RADIANS(G1648))*SIN(RADIANS(E1641))+COS(RADIANS(G1648))*COS(RADIANS(E1641))*COS(RADIANS(AO1631))))</f>
        <v>0</v>
      </c>
      <c r="AP1648">
        <f>IF(DEGREES(ACOS(SIN(RADIANS(G1648))*SIN(RADIANS(E1641))+COS(RADIANS(G1648))*COS(RADIANS(E1641))*COS(RADIANS(AP1631))))&gt;90,0,$F$4*$F$5/E1640^2*(SIN(RADIANS(G1648))*SIN(RADIANS(E1641))+COS(RADIANS(G1648))*COS(RADIANS(E1641))*COS(RADIANS(AP1631))))</f>
        <v>0</v>
      </c>
      <c r="AQ1648">
        <f>IF(DEGREES(ACOS(SIN(RADIANS(G1648))*SIN(RADIANS(E1641))+COS(RADIANS(G1648))*COS(RADIANS(E1641))*COS(RADIANS(AQ1631))))&gt;90,0,$F$4*$F$5/E1640^2*(SIN(RADIANS(G1648))*SIN(RADIANS(E1641))+COS(RADIANS(G1648))*COS(RADIANS(E1641))*COS(RADIANS(AQ1631))))</f>
        <v>0</v>
      </c>
      <c r="AR1648">
        <f>IF(DEGREES(ACOS(SIN(RADIANS(G1648))*SIN(RADIANS(E1641))+COS(RADIANS(G1648))*COS(RADIANS(E1641))*COS(RADIANS(AR1631))))&gt;90,0,$F$4*$F$5/E1640^2*(SIN(RADIANS(G1648))*SIN(RADIANS(E1641))+COS(RADIANS(G1648))*COS(RADIANS(E1641))*COS(RADIANS(AR1631))))</f>
        <v>0</v>
      </c>
    </row>
    <row r="1649" spans="2:44" x14ac:dyDescent="0.5">
      <c r="G1649">
        <v>-70</v>
      </c>
      <c r="I1649">
        <f>IF(DEGREES(ACOS(SIN(RADIANS(G1649))*SIN(RADIANS(E1641))+COS(RADIANS(G1649))*COS(RADIANS(E1641))*COS(RADIANS(I1631))))&gt;90,0,$F$4*$F$5/E1640^2*(SIN(RADIANS(G1649))*SIN(RADIANS(E1641))+COS(RADIANS(G1649))*COS(RADIANS(E1641))*COS(RADIANS(I1631))))</f>
        <v>0</v>
      </c>
      <c r="J1649">
        <f>IF(DEGREES(ACOS(SIN(RADIANS(G1649))*SIN(RADIANS(E1641))+COS(RADIANS(G1649))*COS(RADIANS(E1641))*COS(RADIANS(J1631))))&gt;90,0,$F$4*$F$5/E1640^2*(SIN(RADIANS(G1649))*SIN(RADIANS(E1641))+COS(RADIANS(G1649))*COS(RADIANS(E1641))*COS(RADIANS(J1631))))</f>
        <v>0</v>
      </c>
      <c r="K1649">
        <f>IF(DEGREES(ACOS(SIN(RADIANS(G1649))*SIN(RADIANS(E1641))+COS(RADIANS(G1649))*COS(RADIANS(E1641))*COS(RADIANS(K1631))))&gt;90,0,$F$4*$F$5/E1640^2*(SIN(RADIANS(G1649))*SIN(RADIANS(E1641))+COS(RADIANS(G1649))*COS(RADIANS(E1641))*COS(RADIANS(K1631))))</f>
        <v>0</v>
      </c>
      <c r="L1649">
        <f>IF(DEGREES(ACOS(SIN(RADIANS(G1649))*SIN(RADIANS(E1641))+COS(RADIANS(G1649))*COS(RADIANS(E1641))*COS(RADIANS(L1631))))&gt;90,0,$F$4*$F$5/E1640^2*(SIN(RADIANS(G1649))*SIN(RADIANS(E1641))+COS(RADIANS(G1649))*COS(RADIANS(E1641))*COS(RADIANS(L1631))))</f>
        <v>0</v>
      </c>
      <c r="M1649">
        <f>IF(DEGREES(ACOS(SIN(RADIANS(G1649))*SIN(RADIANS(E1641))+COS(RADIANS(G1649))*COS(RADIANS(E1641))*COS(RADIANS(M1631))))&gt;90,0,$F$4*$F$5/E1640^2*(SIN(RADIANS(G1649))*SIN(RADIANS(E1641))+COS(RADIANS(G1649))*COS(RADIANS(E1641))*COS(RADIANS(M1631))))</f>
        <v>0</v>
      </c>
      <c r="N1649">
        <f>IF(DEGREES(ACOS(SIN(RADIANS(G1649))*SIN(RADIANS(E1641))+COS(RADIANS(G1649))*COS(RADIANS(E1641))*COS(RADIANS(N1631))))&gt;90,0,$F$4*$F$5/E1640^2*(SIN(RADIANS(G1649))*SIN(RADIANS(E1641))+COS(RADIANS(G1649))*COS(RADIANS(E1641))*COS(RADIANS(N1631))))</f>
        <v>0</v>
      </c>
      <c r="O1649">
        <f>IF(DEGREES(ACOS(SIN(RADIANS(G1649))*SIN(RADIANS(E1641))+COS(RADIANS(G1649))*COS(RADIANS(E1641))*COS(RADIANS(O1631))))&gt;90,0,$F$4*$F$5/E1640^2*(SIN(RADIANS(G1649))*SIN(RADIANS(E1641))+COS(RADIANS(G1649))*COS(RADIANS(E1641))*COS(RADIANS(O1631))))</f>
        <v>0</v>
      </c>
      <c r="P1649">
        <f>IF(DEGREES(ACOS(SIN(RADIANS(G1649))*SIN(RADIANS(E1641))+COS(RADIANS(G1649))*COS(RADIANS(E1641))*COS(RADIANS(P1631))))&gt;90,0,$F$4*$F$5/E1640^2*(SIN(RADIANS(G1649))*SIN(RADIANS(E1641))+COS(RADIANS(G1649))*COS(RADIANS(E1641))*COS(RADIANS(P1631))))</f>
        <v>0</v>
      </c>
      <c r="Q1649">
        <f>IF(DEGREES(ACOS(SIN(RADIANS(G1649))*SIN(RADIANS(E1641))+COS(RADIANS(G1649))*COS(RADIANS(E1641))*COS(RADIANS(Q1631))))&gt;90,0,$F$4*$F$5/E1640^2*(SIN(RADIANS(G1649))*SIN(RADIANS(E1641))+COS(RADIANS(G1649))*COS(RADIANS(E1641))*COS(RADIANS(Q1631))))</f>
        <v>0</v>
      </c>
      <c r="R1649" t="e">
        <f>IF(DEGREES(ACOS(SIN(RADIANS(G1649))*SIN(RADIANS(E1641))+COS(RADIANS(G1649))*COS(RADIANS(E1641))*COS(RADIANS(R1631))))&gt;90,0,$F$4*$F$5/E1640^2*(SIN(RADIANS(G1649))*SIN(RADIANS(E1641))+COS(RADIANS(G1649))*COS(RADIANS(E1641))*COS(RADIANS(R1631))))</f>
        <v>#DIV/0!</v>
      </c>
      <c r="S1649" t="e">
        <f>IF(DEGREES(ACOS(SIN(RADIANS(G1649))*SIN(RADIANS(E1641))+COS(RADIANS(G1649))*COS(RADIANS(E1641))*COS(RADIANS(S1631))))&gt;90,0,$F$4*$F$5/E1640^2*(SIN(RADIANS(G1649))*SIN(RADIANS(E1641))+COS(RADIANS(G1649))*COS(RADIANS(E1641))*COS(RADIANS(S1631))))</f>
        <v>#DIV/0!</v>
      </c>
      <c r="T1649" t="e">
        <f>IF(DEGREES(ACOS(SIN(RADIANS(G1649))*SIN(RADIANS(E1641))+COS(RADIANS(G1649))*COS(RADIANS(E1641))*COS(RADIANS(T1631))))&gt;90,0,$F$4*$F$5/E1640^2*(SIN(RADIANS(G1649))*SIN(RADIANS(E1641))+COS(RADIANS(G1649))*COS(RADIANS(E1641))*COS(RADIANS(T1631))))</f>
        <v>#DIV/0!</v>
      </c>
      <c r="U1649" t="e">
        <f>IF(DEGREES(ACOS(SIN(RADIANS(G1649))*SIN(RADIANS(E1641))+COS(RADIANS(G1649))*COS(RADIANS(E1641))*COS(RADIANS(U1631))))&gt;90,0,$F$4*$F$5/E1640^2*(SIN(RADIANS(G1649))*SIN(RADIANS(E1641))+COS(RADIANS(G1649))*COS(RADIANS(E1641))*COS(RADIANS(U1631))))</f>
        <v>#DIV/0!</v>
      </c>
      <c r="V1649" t="e">
        <f>IF(DEGREES(ACOS(SIN(RADIANS(G1649))*SIN(RADIANS(E1641))+COS(RADIANS(G1649))*COS(RADIANS(E1641))*COS(RADIANS(V1631))))&gt;90,0,$F$4*$F$5/E1640^2*(SIN(RADIANS(G1649))*SIN(RADIANS(E1641))+COS(RADIANS(G1649))*COS(RADIANS(E1641))*COS(RADIANS(V1631))))</f>
        <v>#DIV/0!</v>
      </c>
      <c r="W1649" t="e">
        <f>IF(DEGREES(ACOS(SIN(RADIANS(G1649))*SIN(RADIANS(E1641))+COS(RADIANS(G1649))*COS(RADIANS(E1641))*COS(RADIANS(W1631))))&gt;90,0,$F$4*$F$5/E1640^2*(SIN(RADIANS(G1649))*SIN(RADIANS(E1641))+COS(RADIANS(G1649))*COS(RADIANS(E1641))*COS(RADIANS(W1631))))</f>
        <v>#DIV/0!</v>
      </c>
      <c r="X1649" t="e">
        <f>IF(DEGREES(ACOS(SIN(RADIANS(G1649))*SIN(RADIANS(E1641))+COS(RADIANS(G1649))*COS(RADIANS(E1641))*COS(RADIANS(X1631))))&gt;90,0,$F$4*$F$5/E1640^2*(SIN(RADIANS(G1649))*SIN(RADIANS(E1641))+COS(RADIANS(G1649))*COS(RADIANS(E1641))*COS(RADIANS(X1631))))</f>
        <v>#DIV/0!</v>
      </c>
      <c r="Y1649" t="e">
        <f>IF(DEGREES(ACOS(SIN(RADIANS(G1649))*SIN(RADIANS(E1641))+COS(RADIANS(G1649))*COS(RADIANS(E1641))*COS(RADIANS(Y1631))))&gt;90,0,$F$4*$F$5/E1640^2*(SIN(RADIANS(G1649))*SIN(RADIANS(E1641))+COS(RADIANS(G1649))*COS(RADIANS(E1641))*COS(RADIANS(Y1631))))</f>
        <v>#DIV/0!</v>
      </c>
      <c r="Z1649" t="e">
        <f>IF(DEGREES(ACOS(SIN(RADIANS(G1649))*SIN(RADIANS(E1641))+COS(RADIANS(G1649))*COS(RADIANS(E1641))*COS(RADIANS(Z1631))))&gt;90,0,$F$4*$F$5/E1640^2*(SIN(RADIANS(G1649))*SIN(RADIANS(E1641))+COS(RADIANS(G1649))*COS(RADIANS(E1641))*COS(RADIANS(Z1631))))</f>
        <v>#DIV/0!</v>
      </c>
      <c r="AA1649" t="e">
        <f>IF(DEGREES(ACOS(SIN(RADIANS(G1649))*SIN(RADIANS(E1641))+COS(RADIANS(G1649))*COS(RADIANS(E1641))*COS(RADIANS(AA1631))))&gt;90,0,$F$4*$F$5/E1640^2*(SIN(RADIANS(G1649))*SIN(RADIANS(E1641))+COS(RADIANS(G1649))*COS(RADIANS(E1641))*COS(RADIANS(AA1631))))</f>
        <v>#DIV/0!</v>
      </c>
      <c r="AB1649" t="e">
        <f>IF(DEGREES(ACOS(SIN(RADIANS(G1649))*SIN(RADIANS(E1641))+COS(RADIANS(G1649))*COS(RADIANS(E1641))*COS(RADIANS(AB1631))))&gt;90,0,$F$4*$F$5/E1640^2*(SIN(RADIANS(G1649))*SIN(RADIANS(E1641))+COS(RADIANS(G1649))*COS(RADIANS(E1641))*COS(RADIANS(AB1631))))</f>
        <v>#DIV/0!</v>
      </c>
      <c r="AC1649" t="e">
        <f>IF(DEGREES(ACOS(SIN(RADIANS(G1649))*SIN(RADIANS(E1641))+COS(RADIANS(G1649))*COS(RADIANS(E1641))*COS(RADIANS(AC1631))))&gt;90,0,$F$4*$F$5/E1640^2*(SIN(RADIANS(G1649))*SIN(RADIANS(E1641))+COS(RADIANS(G1649))*COS(RADIANS(E1641))*COS(RADIANS(AC1631))))</f>
        <v>#DIV/0!</v>
      </c>
      <c r="AD1649" t="e">
        <f>IF(DEGREES(ACOS(SIN(RADIANS(G1649))*SIN(RADIANS(E1641))+COS(RADIANS(G1649))*COS(RADIANS(E1641))*COS(RADIANS(AD1631))))&gt;90,0,$F$4*$F$5/E1640^2*(SIN(RADIANS(G1649))*SIN(RADIANS(E1641))+COS(RADIANS(G1649))*COS(RADIANS(E1641))*COS(RADIANS(AD1631))))</f>
        <v>#DIV/0!</v>
      </c>
      <c r="AE1649" t="e">
        <f>IF(DEGREES(ACOS(SIN(RADIANS(G1649))*SIN(RADIANS(E1641))+COS(RADIANS(G1649))*COS(RADIANS(E1641))*COS(RADIANS(AE1631))))&gt;90,0,$F$4*$F$5/E1640^2*(SIN(RADIANS(G1649))*SIN(RADIANS(E1641))+COS(RADIANS(G1649))*COS(RADIANS(E1641))*COS(RADIANS(AE1631))))</f>
        <v>#DIV/0!</v>
      </c>
      <c r="AF1649" t="e">
        <f>IF(DEGREES(ACOS(SIN(RADIANS(G1649))*SIN(RADIANS(E1641))+COS(RADIANS(G1649))*COS(RADIANS(E1641))*COS(RADIANS(AF1631))))&gt;90,0,$F$4*$F$5/E1640^2*(SIN(RADIANS(G1649))*SIN(RADIANS(E1641))+COS(RADIANS(G1649))*COS(RADIANS(E1641))*COS(RADIANS(AF1631))))</f>
        <v>#DIV/0!</v>
      </c>
      <c r="AG1649" t="e">
        <f>IF(DEGREES(ACOS(SIN(RADIANS(G1649))*SIN(RADIANS(E1641))+COS(RADIANS(G1649))*COS(RADIANS(E1641))*COS(RADIANS(AG1631))))&gt;90,0,$F$4*$F$5/E1640^2*(SIN(RADIANS(G1649))*SIN(RADIANS(E1641))+COS(RADIANS(G1649))*COS(RADIANS(E1641))*COS(RADIANS(AG1631))))</f>
        <v>#DIV/0!</v>
      </c>
      <c r="AH1649" t="e">
        <f>IF(DEGREES(ACOS(SIN(RADIANS(G1649))*SIN(RADIANS(E1641))+COS(RADIANS(G1649))*COS(RADIANS(E1641))*COS(RADIANS(AH1631))))&gt;90,0,$F$4*$F$5/E1640^2*(SIN(RADIANS(G1649))*SIN(RADIANS(E1641))+COS(RADIANS(G1649))*COS(RADIANS(E1641))*COS(RADIANS(AH1631))))</f>
        <v>#DIV/0!</v>
      </c>
      <c r="AI1649" t="e">
        <f>IF(DEGREES(ACOS(SIN(RADIANS(G1649))*SIN(RADIANS(E1641))+COS(RADIANS(G1649))*COS(RADIANS(E1641))*COS(RADIANS(AI1631))))&gt;90,0,$F$4*$F$5/E1640^2*(SIN(RADIANS(G1649))*SIN(RADIANS(E1641))+COS(RADIANS(G1649))*COS(RADIANS(E1641))*COS(RADIANS(AI1631))))</f>
        <v>#DIV/0!</v>
      </c>
      <c r="AJ1649" t="e">
        <f>IF(DEGREES(ACOS(SIN(RADIANS(G1649))*SIN(RADIANS(E1641))+COS(RADIANS(G1649))*COS(RADIANS(E1641))*COS(RADIANS(AJ1631))))&gt;90,0,$F$4*$F$5/E1640^2*(SIN(RADIANS(G1649))*SIN(RADIANS(E1641))+COS(RADIANS(G1649))*COS(RADIANS(E1641))*COS(RADIANS(AJ1631))))</f>
        <v>#DIV/0!</v>
      </c>
      <c r="AK1649">
        <f>IF(DEGREES(ACOS(SIN(RADIANS(G1649))*SIN(RADIANS(E1641))+COS(RADIANS(G1649))*COS(RADIANS(E1641))*COS(RADIANS(AK1631))))&gt;90,0,$F$4*$F$5/E1640^2*(SIN(RADIANS(G1649))*SIN(RADIANS(E1641))+COS(RADIANS(G1649))*COS(RADIANS(E1641))*COS(RADIANS(AK1631))))</f>
        <v>0</v>
      </c>
      <c r="AL1649">
        <f>IF(DEGREES(ACOS(SIN(RADIANS(G1649))*SIN(RADIANS(E1641))+COS(RADIANS(G1649))*COS(RADIANS(E1641))*COS(RADIANS(AL1631))))&gt;90,0,$F$4*$F$5/E1640^2*(SIN(RADIANS(G1649))*SIN(RADIANS(E1641))+COS(RADIANS(G1649))*COS(RADIANS(E1641))*COS(RADIANS(AL1631))))</f>
        <v>0</v>
      </c>
      <c r="AM1649">
        <f>IF(DEGREES(ACOS(SIN(RADIANS(G1649))*SIN(RADIANS(E1641))+COS(RADIANS(G1649))*COS(RADIANS(E1641))*COS(RADIANS(AM1631))))&gt;90,0,$F$4*$F$5/E1640^2*(SIN(RADIANS(G1649))*SIN(RADIANS(E1641))+COS(RADIANS(G1649))*COS(RADIANS(E1641))*COS(RADIANS(AM1631))))</f>
        <v>0</v>
      </c>
      <c r="AN1649">
        <f>IF(DEGREES(ACOS(SIN(RADIANS(G1649))*SIN(RADIANS(E1641))+COS(RADIANS(G1649))*COS(RADIANS(E1641))*COS(RADIANS(AN1631))))&gt;90,0,$F$4*$F$5/E1640^2*(SIN(RADIANS(G1649))*SIN(RADIANS(E1641))+COS(RADIANS(G1649))*COS(RADIANS(E1641))*COS(RADIANS(AN1631))))</f>
        <v>0</v>
      </c>
      <c r="AO1649">
        <f>IF(DEGREES(ACOS(SIN(RADIANS(G1649))*SIN(RADIANS(E1641))+COS(RADIANS(G1649))*COS(RADIANS(E1641))*COS(RADIANS(AO1631))))&gt;90,0,$F$4*$F$5/E1640^2*(SIN(RADIANS(G1649))*SIN(RADIANS(E1641))+COS(RADIANS(G1649))*COS(RADIANS(E1641))*COS(RADIANS(AO1631))))</f>
        <v>0</v>
      </c>
      <c r="AP1649">
        <f>IF(DEGREES(ACOS(SIN(RADIANS(G1649))*SIN(RADIANS(E1641))+COS(RADIANS(G1649))*COS(RADIANS(E1641))*COS(RADIANS(AP1631))))&gt;90,0,$F$4*$F$5/E1640^2*(SIN(RADIANS(G1649))*SIN(RADIANS(E1641))+COS(RADIANS(G1649))*COS(RADIANS(E1641))*COS(RADIANS(AP1631))))</f>
        <v>0</v>
      </c>
      <c r="AQ1649">
        <f>IF(DEGREES(ACOS(SIN(RADIANS(G1649))*SIN(RADIANS(E1641))+COS(RADIANS(G1649))*COS(RADIANS(E1641))*COS(RADIANS(AQ1631))))&gt;90,0,$F$4*$F$5/E1640^2*(SIN(RADIANS(G1649))*SIN(RADIANS(E1641))+COS(RADIANS(G1649))*COS(RADIANS(E1641))*COS(RADIANS(AQ1631))))</f>
        <v>0</v>
      </c>
      <c r="AR1649">
        <f>IF(DEGREES(ACOS(SIN(RADIANS(G1649))*SIN(RADIANS(E1641))+COS(RADIANS(G1649))*COS(RADIANS(E1641))*COS(RADIANS(AR1631))))&gt;90,0,$F$4*$F$5/E1640^2*(SIN(RADIANS(G1649))*SIN(RADIANS(E1641))+COS(RADIANS(G1649))*COS(RADIANS(E1641))*COS(RADIANS(AR1631))))</f>
        <v>0</v>
      </c>
    </row>
    <row r="1650" spans="2:44" x14ac:dyDescent="0.5">
      <c r="G1650">
        <v>-80</v>
      </c>
      <c r="I1650">
        <f>IF(DEGREES(ACOS(SIN(RADIANS(G1650))*SIN(RADIANS(E1641))+COS(RADIANS(G1650))*COS(RADIANS(E1641))*COS(RADIANS(I1631))))&gt;90,0,$F$4*$F$5/E1640^2*(SIN(RADIANS(G1650))*SIN(RADIANS(E1641))+COS(RADIANS(G1650))*COS(RADIANS(E1641))*COS(RADIANS(I1631))))</f>
        <v>0</v>
      </c>
      <c r="J1650">
        <f>IF(DEGREES(ACOS(SIN(RADIANS(G1650))*SIN(RADIANS(E1641))+COS(RADIANS(G1650))*COS(RADIANS(E1641))*COS(RADIANS(J1631))))&gt;90,0,$F$4*$F$5/E1640^2*(SIN(RADIANS(G1650))*SIN(RADIANS(E1641))+COS(RADIANS(G1650))*COS(RADIANS(E1641))*COS(RADIANS(J1631))))</f>
        <v>0</v>
      </c>
      <c r="K1650">
        <f>IF(DEGREES(ACOS(SIN(RADIANS(G1650))*SIN(RADIANS(E1641))+COS(RADIANS(G1650))*COS(RADIANS(E1641))*COS(RADIANS(K1631))))&gt;90,0,$F$4*$F$5/E1640^2*(SIN(RADIANS(G1650))*SIN(RADIANS(E1641))+COS(RADIANS(G1650))*COS(RADIANS(E1641))*COS(RADIANS(K1631))))</f>
        <v>0</v>
      </c>
      <c r="L1650">
        <f>IF(DEGREES(ACOS(SIN(RADIANS(G1650))*SIN(RADIANS(E1641))+COS(RADIANS(G1650))*COS(RADIANS(E1641))*COS(RADIANS(L1631))))&gt;90,0,$F$4*$F$5/E1640^2*(SIN(RADIANS(G1650))*SIN(RADIANS(E1641))+COS(RADIANS(G1650))*COS(RADIANS(E1641))*COS(RADIANS(L1631))))</f>
        <v>0</v>
      </c>
      <c r="M1650">
        <f>IF(DEGREES(ACOS(SIN(RADIANS(G1650))*SIN(RADIANS(E1641))+COS(RADIANS(G1650))*COS(RADIANS(E1641))*COS(RADIANS(M1631))))&gt;90,0,$F$4*$F$5/E1640^2*(SIN(RADIANS(G1650))*SIN(RADIANS(E1641))+COS(RADIANS(G1650))*COS(RADIANS(E1641))*COS(RADIANS(M1631))))</f>
        <v>0</v>
      </c>
      <c r="N1650">
        <f>IF(DEGREES(ACOS(SIN(RADIANS(G1650))*SIN(RADIANS(E1641))+COS(RADIANS(G1650))*COS(RADIANS(E1641))*COS(RADIANS(N1631))))&gt;90,0,$F$4*$F$5/E1640^2*(SIN(RADIANS(G1650))*SIN(RADIANS(E1641))+COS(RADIANS(G1650))*COS(RADIANS(E1641))*COS(RADIANS(N1631))))</f>
        <v>0</v>
      </c>
      <c r="O1650">
        <f>IF(DEGREES(ACOS(SIN(RADIANS(G1650))*SIN(RADIANS(E1641))+COS(RADIANS(G1650))*COS(RADIANS(E1641))*COS(RADIANS(O1631))))&gt;90,0,$F$4*$F$5/E1640^2*(SIN(RADIANS(G1650))*SIN(RADIANS(E1641))+COS(RADIANS(G1650))*COS(RADIANS(E1641))*COS(RADIANS(O1631))))</f>
        <v>0</v>
      </c>
      <c r="P1650">
        <f>IF(DEGREES(ACOS(SIN(RADIANS(G1650))*SIN(RADIANS(E1641))+COS(RADIANS(G1650))*COS(RADIANS(E1641))*COS(RADIANS(P1631))))&gt;90,0,$F$4*$F$5/E1640^2*(SIN(RADIANS(G1650))*SIN(RADIANS(E1641))+COS(RADIANS(G1650))*COS(RADIANS(E1641))*COS(RADIANS(P1631))))</f>
        <v>0</v>
      </c>
      <c r="Q1650">
        <f>IF(DEGREES(ACOS(SIN(RADIANS(G1650))*SIN(RADIANS(E1641))+COS(RADIANS(G1650))*COS(RADIANS(E1641))*COS(RADIANS(Q1631))))&gt;90,0,$F$4*$F$5/E1640^2*(SIN(RADIANS(G1650))*SIN(RADIANS(E1641))+COS(RADIANS(G1650))*COS(RADIANS(E1641))*COS(RADIANS(Q1631))))</f>
        <v>0</v>
      </c>
      <c r="R1650" t="e">
        <f>IF(DEGREES(ACOS(SIN(RADIANS(G1650))*SIN(RADIANS(E1641))+COS(RADIANS(G1650))*COS(RADIANS(E1641))*COS(RADIANS(R1631))))&gt;90,0,$F$4*$F$5/E1640^2*(SIN(RADIANS(G1650))*SIN(RADIANS(E1641))+COS(RADIANS(G1650))*COS(RADIANS(E1641))*COS(RADIANS(R1631))))</f>
        <v>#DIV/0!</v>
      </c>
      <c r="S1650" t="e">
        <f>IF(DEGREES(ACOS(SIN(RADIANS(G1650))*SIN(RADIANS(E1641))+COS(RADIANS(G1650))*COS(RADIANS(E1641))*COS(RADIANS(S1631))))&gt;90,0,$F$4*$F$5/E1640^2*(SIN(RADIANS(G1650))*SIN(RADIANS(E1641))+COS(RADIANS(G1650))*COS(RADIANS(E1641))*COS(RADIANS(S1631))))</f>
        <v>#DIV/0!</v>
      </c>
      <c r="T1650" t="e">
        <f>IF(DEGREES(ACOS(SIN(RADIANS(G1650))*SIN(RADIANS(E1641))+COS(RADIANS(G1650))*COS(RADIANS(E1641))*COS(RADIANS(T1631))))&gt;90,0,$F$4*$F$5/E1640^2*(SIN(RADIANS(G1650))*SIN(RADIANS(E1641))+COS(RADIANS(G1650))*COS(RADIANS(E1641))*COS(RADIANS(T1631))))</f>
        <v>#DIV/0!</v>
      </c>
      <c r="U1650" t="e">
        <f>IF(DEGREES(ACOS(SIN(RADIANS(G1650))*SIN(RADIANS(E1641))+COS(RADIANS(G1650))*COS(RADIANS(E1641))*COS(RADIANS(U1631))))&gt;90,0,$F$4*$F$5/E1640^2*(SIN(RADIANS(G1650))*SIN(RADIANS(E1641))+COS(RADIANS(G1650))*COS(RADIANS(E1641))*COS(RADIANS(U1631))))</f>
        <v>#DIV/0!</v>
      </c>
      <c r="V1650" t="e">
        <f>IF(DEGREES(ACOS(SIN(RADIANS(G1650))*SIN(RADIANS(E1641))+COS(RADIANS(G1650))*COS(RADIANS(E1641))*COS(RADIANS(V1631))))&gt;90,0,$F$4*$F$5/E1640^2*(SIN(RADIANS(G1650))*SIN(RADIANS(E1641))+COS(RADIANS(G1650))*COS(RADIANS(E1641))*COS(RADIANS(V1631))))</f>
        <v>#DIV/0!</v>
      </c>
      <c r="W1650" t="e">
        <f>IF(DEGREES(ACOS(SIN(RADIANS(G1650))*SIN(RADIANS(E1641))+COS(RADIANS(G1650))*COS(RADIANS(E1641))*COS(RADIANS(W1631))))&gt;90,0,$F$4*$F$5/E1640^2*(SIN(RADIANS(G1650))*SIN(RADIANS(E1641))+COS(RADIANS(G1650))*COS(RADIANS(E1641))*COS(RADIANS(W1631))))</f>
        <v>#DIV/0!</v>
      </c>
      <c r="X1650" t="e">
        <f>IF(DEGREES(ACOS(SIN(RADIANS(G1650))*SIN(RADIANS(E1641))+COS(RADIANS(G1650))*COS(RADIANS(E1641))*COS(RADIANS(X1631))))&gt;90,0,$F$4*$F$5/E1640^2*(SIN(RADIANS(G1650))*SIN(RADIANS(E1641))+COS(RADIANS(G1650))*COS(RADIANS(E1641))*COS(RADIANS(X1631))))</f>
        <v>#DIV/0!</v>
      </c>
      <c r="Y1650" t="e">
        <f>IF(DEGREES(ACOS(SIN(RADIANS(G1650))*SIN(RADIANS(E1641))+COS(RADIANS(G1650))*COS(RADIANS(E1641))*COS(RADIANS(Y1631))))&gt;90,0,$F$4*$F$5/E1640^2*(SIN(RADIANS(G1650))*SIN(RADIANS(E1641))+COS(RADIANS(G1650))*COS(RADIANS(E1641))*COS(RADIANS(Y1631))))</f>
        <v>#DIV/0!</v>
      </c>
      <c r="Z1650" t="e">
        <f>IF(DEGREES(ACOS(SIN(RADIANS(G1650))*SIN(RADIANS(E1641))+COS(RADIANS(G1650))*COS(RADIANS(E1641))*COS(RADIANS(Z1631))))&gt;90,0,$F$4*$F$5/E1640^2*(SIN(RADIANS(G1650))*SIN(RADIANS(E1641))+COS(RADIANS(G1650))*COS(RADIANS(E1641))*COS(RADIANS(Z1631))))</f>
        <v>#DIV/0!</v>
      </c>
      <c r="AA1650" t="e">
        <f>IF(DEGREES(ACOS(SIN(RADIANS(G1650))*SIN(RADIANS(E1641))+COS(RADIANS(G1650))*COS(RADIANS(E1641))*COS(RADIANS(AA1631))))&gt;90,0,$F$4*$F$5/E1640^2*(SIN(RADIANS(G1650))*SIN(RADIANS(E1641))+COS(RADIANS(G1650))*COS(RADIANS(E1641))*COS(RADIANS(AA1631))))</f>
        <v>#DIV/0!</v>
      </c>
      <c r="AB1650" t="e">
        <f>IF(DEGREES(ACOS(SIN(RADIANS(G1650))*SIN(RADIANS(E1641))+COS(RADIANS(G1650))*COS(RADIANS(E1641))*COS(RADIANS(AB1631))))&gt;90,0,$F$4*$F$5/E1640^2*(SIN(RADIANS(G1650))*SIN(RADIANS(E1641))+COS(RADIANS(G1650))*COS(RADIANS(E1641))*COS(RADIANS(AB1631))))</f>
        <v>#DIV/0!</v>
      </c>
      <c r="AC1650" t="e">
        <f>IF(DEGREES(ACOS(SIN(RADIANS(G1650))*SIN(RADIANS(E1641))+COS(RADIANS(G1650))*COS(RADIANS(E1641))*COS(RADIANS(AC1631))))&gt;90,0,$F$4*$F$5/E1640^2*(SIN(RADIANS(G1650))*SIN(RADIANS(E1641))+COS(RADIANS(G1650))*COS(RADIANS(E1641))*COS(RADIANS(AC1631))))</f>
        <v>#DIV/0!</v>
      </c>
      <c r="AD1650" t="e">
        <f>IF(DEGREES(ACOS(SIN(RADIANS(G1650))*SIN(RADIANS(E1641))+COS(RADIANS(G1650))*COS(RADIANS(E1641))*COS(RADIANS(AD1631))))&gt;90,0,$F$4*$F$5/E1640^2*(SIN(RADIANS(G1650))*SIN(RADIANS(E1641))+COS(RADIANS(G1650))*COS(RADIANS(E1641))*COS(RADIANS(AD1631))))</f>
        <v>#DIV/0!</v>
      </c>
      <c r="AE1650" t="e">
        <f>IF(DEGREES(ACOS(SIN(RADIANS(G1650))*SIN(RADIANS(E1641))+COS(RADIANS(G1650))*COS(RADIANS(E1641))*COS(RADIANS(AE1631))))&gt;90,0,$F$4*$F$5/E1640^2*(SIN(RADIANS(G1650))*SIN(RADIANS(E1641))+COS(RADIANS(G1650))*COS(RADIANS(E1641))*COS(RADIANS(AE1631))))</f>
        <v>#DIV/0!</v>
      </c>
      <c r="AF1650" t="e">
        <f>IF(DEGREES(ACOS(SIN(RADIANS(G1650))*SIN(RADIANS(E1641))+COS(RADIANS(G1650))*COS(RADIANS(E1641))*COS(RADIANS(AF1631))))&gt;90,0,$F$4*$F$5/E1640^2*(SIN(RADIANS(G1650))*SIN(RADIANS(E1641))+COS(RADIANS(G1650))*COS(RADIANS(E1641))*COS(RADIANS(AF1631))))</f>
        <v>#DIV/0!</v>
      </c>
      <c r="AG1650" t="e">
        <f>IF(DEGREES(ACOS(SIN(RADIANS(G1650))*SIN(RADIANS(E1641))+COS(RADIANS(G1650))*COS(RADIANS(E1641))*COS(RADIANS(AG1631))))&gt;90,0,$F$4*$F$5/E1640^2*(SIN(RADIANS(G1650))*SIN(RADIANS(E1641))+COS(RADIANS(G1650))*COS(RADIANS(E1641))*COS(RADIANS(AG1631))))</f>
        <v>#DIV/0!</v>
      </c>
      <c r="AH1650" t="e">
        <f>IF(DEGREES(ACOS(SIN(RADIANS(G1650))*SIN(RADIANS(E1641))+COS(RADIANS(G1650))*COS(RADIANS(E1641))*COS(RADIANS(AH1631))))&gt;90,0,$F$4*$F$5/E1640^2*(SIN(RADIANS(G1650))*SIN(RADIANS(E1641))+COS(RADIANS(G1650))*COS(RADIANS(E1641))*COS(RADIANS(AH1631))))</f>
        <v>#DIV/0!</v>
      </c>
      <c r="AI1650" t="e">
        <f>IF(DEGREES(ACOS(SIN(RADIANS(G1650))*SIN(RADIANS(E1641))+COS(RADIANS(G1650))*COS(RADIANS(E1641))*COS(RADIANS(AI1631))))&gt;90,0,$F$4*$F$5/E1640^2*(SIN(RADIANS(G1650))*SIN(RADIANS(E1641))+COS(RADIANS(G1650))*COS(RADIANS(E1641))*COS(RADIANS(AI1631))))</f>
        <v>#DIV/0!</v>
      </c>
      <c r="AJ1650" t="e">
        <f>IF(DEGREES(ACOS(SIN(RADIANS(G1650))*SIN(RADIANS(E1641))+COS(RADIANS(G1650))*COS(RADIANS(E1641))*COS(RADIANS(AJ1631))))&gt;90,0,$F$4*$F$5/E1640^2*(SIN(RADIANS(G1650))*SIN(RADIANS(E1641))+COS(RADIANS(G1650))*COS(RADIANS(E1641))*COS(RADIANS(AJ1631))))</f>
        <v>#DIV/0!</v>
      </c>
      <c r="AK1650">
        <f>IF(DEGREES(ACOS(SIN(RADIANS(G1650))*SIN(RADIANS(E1641))+COS(RADIANS(G1650))*COS(RADIANS(E1641))*COS(RADIANS(AK1631))))&gt;90,0,$F$4*$F$5/E1640^2*(SIN(RADIANS(G1650))*SIN(RADIANS(E1641))+COS(RADIANS(G1650))*COS(RADIANS(E1641))*COS(RADIANS(AK1631))))</f>
        <v>0</v>
      </c>
      <c r="AL1650">
        <f>IF(DEGREES(ACOS(SIN(RADIANS(G1650))*SIN(RADIANS(E1641))+COS(RADIANS(G1650))*COS(RADIANS(E1641))*COS(RADIANS(AL1631))))&gt;90,0,$F$4*$F$5/E1640^2*(SIN(RADIANS(G1650))*SIN(RADIANS(E1641))+COS(RADIANS(G1650))*COS(RADIANS(E1641))*COS(RADIANS(AL1631))))</f>
        <v>0</v>
      </c>
      <c r="AM1650">
        <f>IF(DEGREES(ACOS(SIN(RADIANS(G1650))*SIN(RADIANS(E1641))+COS(RADIANS(G1650))*COS(RADIANS(E1641))*COS(RADIANS(AM1631))))&gt;90,0,$F$4*$F$5/E1640^2*(SIN(RADIANS(G1650))*SIN(RADIANS(E1641))+COS(RADIANS(G1650))*COS(RADIANS(E1641))*COS(RADIANS(AM1631))))</f>
        <v>0</v>
      </c>
      <c r="AN1650">
        <f>IF(DEGREES(ACOS(SIN(RADIANS(G1650))*SIN(RADIANS(E1641))+COS(RADIANS(G1650))*COS(RADIANS(E1641))*COS(RADIANS(AN1631))))&gt;90,0,$F$4*$F$5/E1640^2*(SIN(RADIANS(G1650))*SIN(RADIANS(E1641))+COS(RADIANS(G1650))*COS(RADIANS(E1641))*COS(RADIANS(AN1631))))</f>
        <v>0</v>
      </c>
      <c r="AO1650">
        <f>IF(DEGREES(ACOS(SIN(RADIANS(G1650))*SIN(RADIANS(E1641))+COS(RADIANS(G1650))*COS(RADIANS(E1641))*COS(RADIANS(AO1631))))&gt;90,0,$F$4*$F$5/E1640^2*(SIN(RADIANS(G1650))*SIN(RADIANS(E1641))+COS(RADIANS(G1650))*COS(RADIANS(E1641))*COS(RADIANS(AO1631))))</f>
        <v>0</v>
      </c>
      <c r="AP1650">
        <f>IF(DEGREES(ACOS(SIN(RADIANS(G1650))*SIN(RADIANS(E1641))+COS(RADIANS(G1650))*COS(RADIANS(E1641))*COS(RADIANS(AP1631))))&gt;90,0,$F$4*$F$5/E1640^2*(SIN(RADIANS(G1650))*SIN(RADIANS(E1641))+COS(RADIANS(G1650))*COS(RADIANS(E1641))*COS(RADIANS(AP1631))))</f>
        <v>0</v>
      </c>
      <c r="AQ1650">
        <f>IF(DEGREES(ACOS(SIN(RADIANS(G1650))*SIN(RADIANS(E1641))+COS(RADIANS(G1650))*COS(RADIANS(E1641))*COS(RADIANS(AQ1631))))&gt;90,0,$F$4*$F$5/E1640^2*(SIN(RADIANS(G1650))*SIN(RADIANS(E1641))+COS(RADIANS(G1650))*COS(RADIANS(E1641))*COS(RADIANS(AQ1631))))</f>
        <v>0</v>
      </c>
      <c r="AR1650">
        <f>IF(DEGREES(ACOS(SIN(RADIANS(G1650))*SIN(RADIANS(E1641))+COS(RADIANS(G1650))*COS(RADIANS(E1641))*COS(RADIANS(AR1631))))&gt;90,0,$F$4*$F$5/E1640^2*(SIN(RADIANS(G1650))*SIN(RADIANS(E1641))+COS(RADIANS(G1650))*COS(RADIANS(E1641))*COS(RADIANS(AR1631))))</f>
        <v>0</v>
      </c>
    </row>
    <row r="1651" spans="2:44" x14ac:dyDescent="0.5">
      <c r="G1651">
        <v>-90</v>
      </c>
      <c r="I1651" t="e">
        <f>IF(DEGREES(ACOS(SIN(RADIANS(G1651))*SIN(RADIANS(E1641))+COS(RADIANS(G1651))*COS(RADIANS(E1641))*COS(RADIANS(I1631))))&gt;90,0,$F$4*$F$5/E1640^2*(SIN(RADIANS(G1651))*SIN(RADIANS(E1641))+COS(RADIANS(G1651))*COS(RADIANS(E1641))*COS(RADIANS(I1631))))</f>
        <v>#DIV/0!</v>
      </c>
      <c r="J1651" t="e">
        <f>IF(DEGREES(ACOS(SIN(RADIANS(G1651))*SIN(RADIANS(E1641))+COS(RADIANS(G1651))*COS(RADIANS(E1641))*COS(RADIANS(J1631))))&gt;90,0,$F$4*$F$5/E1640^2*(SIN(RADIANS(G1651))*SIN(RADIANS(E1641))+COS(RADIANS(G1651))*COS(RADIANS(E1641))*COS(RADIANS(J1631))))</f>
        <v>#DIV/0!</v>
      </c>
      <c r="K1651" t="e">
        <f>IF(DEGREES(ACOS(SIN(RADIANS(G1651))*SIN(RADIANS(E1641))+COS(RADIANS(G1651))*COS(RADIANS(E1641))*COS(RADIANS(K1631))))&gt;90,0,$F$4*$F$5/E1640^2*(SIN(RADIANS(G1651))*SIN(RADIANS(E1641))+COS(RADIANS(G1651))*COS(RADIANS(E1641))*COS(RADIANS(K1631))))</f>
        <v>#DIV/0!</v>
      </c>
      <c r="L1651" t="e">
        <f>IF(DEGREES(ACOS(SIN(RADIANS(G1651))*SIN(RADIANS(E1641))+COS(RADIANS(G1651))*COS(RADIANS(E1641))*COS(RADIANS(L1631))))&gt;90,0,$F$4*$F$5/E1640^2*(SIN(RADIANS(G1651))*SIN(RADIANS(E1641))+COS(RADIANS(G1651))*COS(RADIANS(E1641))*COS(RADIANS(L1631))))</f>
        <v>#DIV/0!</v>
      </c>
      <c r="M1651" t="e">
        <f>IF(DEGREES(ACOS(SIN(RADIANS(G1651))*SIN(RADIANS(E1641))+COS(RADIANS(G1651))*COS(RADIANS(E1641))*COS(RADIANS(M1631))))&gt;90,0,$F$4*$F$5/E1640^2*(SIN(RADIANS(G1651))*SIN(RADIANS(E1641))+COS(RADIANS(G1651))*COS(RADIANS(E1641))*COS(RADIANS(M1631))))</f>
        <v>#DIV/0!</v>
      </c>
      <c r="N1651" t="e">
        <f>IF(DEGREES(ACOS(SIN(RADIANS(G1651))*SIN(RADIANS(E1641))+COS(RADIANS(G1651))*COS(RADIANS(E1641))*COS(RADIANS(N1631))))&gt;90,0,$F$4*$F$5/E1640^2*(SIN(RADIANS(G1651))*SIN(RADIANS(E1641))+COS(RADIANS(G1651))*COS(RADIANS(E1641))*COS(RADIANS(N1631))))</f>
        <v>#DIV/0!</v>
      </c>
      <c r="O1651" t="e">
        <f>IF(DEGREES(ACOS(SIN(RADIANS(G1651))*SIN(RADIANS(E1641))+COS(RADIANS(G1651))*COS(RADIANS(E1641))*COS(RADIANS(O1631))))&gt;90,0,$F$4*$F$5/E1640^2*(SIN(RADIANS(G1651))*SIN(RADIANS(E1641))+COS(RADIANS(G1651))*COS(RADIANS(E1641))*COS(RADIANS(O1631))))</f>
        <v>#DIV/0!</v>
      </c>
      <c r="P1651" t="e">
        <f>IF(DEGREES(ACOS(SIN(RADIANS(G1651))*SIN(RADIANS(E1641))+COS(RADIANS(G1651))*COS(RADIANS(E1641))*COS(RADIANS(P1631))))&gt;90,0,$F$4*$F$5/E1640^2*(SIN(RADIANS(G1651))*SIN(RADIANS(E1641))+COS(RADIANS(G1651))*COS(RADIANS(E1641))*COS(RADIANS(P1631))))</f>
        <v>#DIV/0!</v>
      </c>
      <c r="Q1651" t="e">
        <f>IF(DEGREES(ACOS(SIN(RADIANS(G1651))*SIN(RADIANS(E1641))+COS(RADIANS(G1651))*COS(RADIANS(E1641))*COS(RADIANS(Q1631))))&gt;90,0,$F$4*$F$5/E1640^2*(SIN(RADIANS(G1651))*SIN(RADIANS(E1641))+COS(RADIANS(G1651))*COS(RADIANS(E1641))*COS(RADIANS(Q1631))))</f>
        <v>#DIV/0!</v>
      </c>
      <c r="R1651" t="e">
        <f>IF(DEGREES(ACOS(SIN(RADIANS(G1651))*SIN(RADIANS(E1641))+COS(RADIANS(G1651))*COS(RADIANS(E1641))*COS(RADIANS(R1631))))&gt;90,0,$F$4*$F$5/E1640^2*(SIN(RADIANS(G1651))*SIN(RADIANS(E1641))+COS(RADIANS(G1651))*COS(RADIANS(E1641))*COS(RADIANS(R1631))))</f>
        <v>#DIV/0!</v>
      </c>
      <c r="S1651" t="e">
        <f>IF(DEGREES(ACOS(SIN(RADIANS(G1651))*SIN(RADIANS(E1641))+COS(RADIANS(G1651))*COS(RADIANS(E1641))*COS(RADIANS(S1631))))&gt;90,0,$F$4*$F$5/E1640^2*(SIN(RADIANS(G1651))*SIN(RADIANS(E1641))+COS(RADIANS(G1651))*COS(RADIANS(E1641))*COS(RADIANS(S1631))))</f>
        <v>#DIV/0!</v>
      </c>
      <c r="T1651" t="e">
        <f>IF(DEGREES(ACOS(SIN(RADIANS(G1651))*SIN(RADIANS(E1641))+COS(RADIANS(G1651))*COS(RADIANS(E1641))*COS(RADIANS(T1631))))&gt;90,0,$F$4*$F$5/E1640^2*(SIN(RADIANS(G1651))*SIN(RADIANS(E1641))+COS(RADIANS(G1651))*COS(RADIANS(E1641))*COS(RADIANS(T1631))))</f>
        <v>#DIV/0!</v>
      </c>
      <c r="U1651" t="e">
        <f>IF(DEGREES(ACOS(SIN(RADIANS(G1651))*SIN(RADIANS(E1641))+COS(RADIANS(G1651))*COS(RADIANS(E1641))*COS(RADIANS(U1631))))&gt;90,0,$F$4*$F$5/E1640^2*(SIN(RADIANS(G1651))*SIN(RADIANS(E1641))+COS(RADIANS(G1651))*COS(RADIANS(E1641))*COS(RADIANS(U1631))))</f>
        <v>#DIV/0!</v>
      </c>
      <c r="V1651" t="e">
        <f>IF(DEGREES(ACOS(SIN(RADIANS(G1651))*SIN(RADIANS(E1641))+COS(RADIANS(G1651))*COS(RADIANS(E1641))*COS(RADIANS(V1631))))&gt;90,0,$F$4*$F$5/E1640^2*(SIN(RADIANS(G1651))*SIN(RADIANS(E1641))+COS(RADIANS(G1651))*COS(RADIANS(E1641))*COS(RADIANS(V1631))))</f>
        <v>#DIV/0!</v>
      </c>
      <c r="W1651" t="e">
        <f>IF(DEGREES(ACOS(SIN(RADIANS(G1651))*SIN(RADIANS(E1641))+COS(RADIANS(G1651))*COS(RADIANS(E1641))*COS(RADIANS(W1631))))&gt;90,0,$F$4*$F$5/E1640^2*(SIN(RADIANS(G1651))*SIN(RADIANS(E1641))+COS(RADIANS(G1651))*COS(RADIANS(E1641))*COS(RADIANS(W1631))))</f>
        <v>#DIV/0!</v>
      </c>
      <c r="X1651" t="e">
        <f>IF(DEGREES(ACOS(SIN(RADIANS(G1651))*SIN(RADIANS(E1641))+COS(RADIANS(G1651))*COS(RADIANS(E1641))*COS(RADIANS(X1631))))&gt;90,0,$F$4*$F$5/E1640^2*(SIN(RADIANS(G1651))*SIN(RADIANS(E1641))+COS(RADIANS(G1651))*COS(RADIANS(E1641))*COS(RADIANS(X1631))))</f>
        <v>#DIV/0!</v>
      </c>
      <c r="Y1651" t="e">
        <f>IF(DEGREES(ACOS(SIN(RADIANS(G1651))*SIN(RADIANS(E1641))+COS(RADIANS(G1651))*COS(RADIANS(E1641))*COS(RADIANS(Y1631))))&gt;90,0,$F$4*$F$5/E1640^2*(SIN(RADIANS(G1651))*SIN(RADIANS(E1641))+COS(RADIANS(G1651))*COS(RADIANS(E1641))*COS(RADIANS(Y1631))))</f>
        <v>#DIV/0!</v>
      </c>
      <c r="Z1651" t="e">
        <f>IF(DEGREES(ACOS(SIN(RADIANS(G1651))*SIN(RADIANS(E1641))+COS(RADIANS(G1651))*COS(RADIANS(E1641))*COS(RADIANS(Z1631))))&gt;90,0,$F$4*$F$5/E1640^2*(SIN(RADIANS(G1651))*SIN(RADIANS(E1641))+COS(RADIANS(G1651))*COS(RADIANS(E1641))*COS(RADIANS(Z1631))))</f>
        <v>#DIV/0!</v>
      </c>
      <c r="AA1651" t="e">
        <f>IF(DEGREES(ACOS(SIN(RADIANS(G1651))*SIN(RADIANS(E1641))+COS(RADIANS(G1651))*COS(RADIANS(E1641))*COS(RADIANS(AA1631))))&gt;90,0,$F$4*$F$5/E1640^2*(SIN(RADIANS(G1651))*SIN(RADIANS(E1641))+COS(RADIANS(G1651))*COS(RADIANS(E1641))*COS(RADIANS(AA1631))))</f>
        <v>#DIV/0!</v>
      </c>
      <c r="AB1651" t="e">
        <f>IF(DEGREES(ACOS(SIN(RADIANS(G1651))*SIN(RADIANS(E1641))+COS(RADIANS(G1651))*COS(RADIANS(E1641))*COS(RADIANS(AB1631))))&gt;90,0,$F$4*$F$5/E1640^2*(SIN(RADIANS(G1651))*SIN(RADIANS(E1641))+COS(RADIANS(G1651))*COS(RADIANS(E1641))*COS(RADIANS(AB1631))))</f>
        <v>#DIV/0!</v>
      </c>
      <c r="AC1651" t="e">
        <f>IF(DEGREES(ACOS(SIN(RADIANS(G1651))*SIN(RADIANS(E1641))+COS(RADIANS(G1651))*COS(RADIANS(E1641))*COS(RADIANS(AC1631))))&gt;90,0,$F$4*$F$5/E1640^2*(SIN(RADIANS(G1651))*SIN(RADIANS(E1641))+COS(RADIANS(G1651))*COS(RADIANS(E1641))*COS(RADIANS(AC1631))))</f>
        <v>#DIV/0!</v>
      </c>
      <c r="AD1651" t="e">
        <f>IF(DEGREES(ACOS(SIN(RADIANS(G1651))*SIN(RADIANS(E1641))+COS(RADIANS(G1651))*COS(RADIANS(E1641))*COS(RADIANS(AD1631))))&gt;90,0,$F$4*$F$5/E1640^2*(SIN(RADIANS(G1651))*SIN(RADIANS(E1641))+COS(RADIANS(G1651))*COS(RADIANS(E1641))*COS(RADIANS(AD1631))))</f>
        <v>#DIV/0!</v>
      </c>
      <c r="AE1651" t="e">
        <f>IF(DEGREES(ACOS(SIN(RADIANS(G1651))*SIN(RADIANS(E1641))+COS(RADIANS(G1651))*COS(RADIANS(E1641))*COS(RADIANS(AE1631))))&gt;90,0,$F$4*$F$5/E1640^2*(SIN(RADIANS(G1651))*SIN(RADIANS(E1641))+COS(RADIANS(G1651))*COS(RADIANS(E1641))*COS(RADIANS(AE1631))))</f>
        <v>#DIV/0!</v>
      </c>
      <c r="AF1651" t="e">
        <f>IF(DEGREES(ACOS(SIN(RADIANS(G1651))*SIN(RADIANS(E1641))+COS(RADIANS(G1651))*COS(RADIANS(E1641))*COS(RADIANS(AF1631))))&gt;90,0,$F$4*$F$5/E1640^2*(SIN(RADIANS(G1651))*SIN(RADIANS(E1641))+COS(RADIANS(G1651))*COS(RADIANS(E1641))*COS(RADIANS(AF1631))))</f>
        <v>#DIV/0!</v>
      </c>
      <c r="AG1651" t="e">
        <f>IF(DEGREES(ACOS(SIN(RADIANS(G1651))*SIN(RADIANS(E1641))+COS(RADIANS(G1651))*COS(RADIANS(E1641))*COS(RADIANS(AG1631))))&gt;90,0,$F$4*$F$5/E1640^2*(SIN(RADIANS(G1651))*SIN(RADIANS(E1641))+COS(RADIANS(G1651))*COS(RADIANS(E1641))*COS(RADIANS(AG1631))))</f>
        <v>#DIV/0!</v>
      </c>
      <c r="AH1651" t="e">
        <f>IF(DEGREES(ACOS(SIN(RADIANS(G1651))*SIN(RADIANS(E1641))+COS(RADIANS(G1651))*COS(RADIANS(E1641))*COS(RADIANS(AH1631))))&gt;90,0,$F$4*$F$5/E1640^2*(SIN(RADIANS(G1651))*SIN(RADIANS(E1641))+COS(RADIANS(G1651))*COS(RADIANS(E1641))*COS(RADIANS(AH1631))))</f>
        <v>#DIV/0!</v>
      </c>
      <c r="AI1651" t="e">
        <f>IF(DEGREES(ACOS(SIN(RADIANS(G1651))*SIN(RADIANS(E1641))+COS(RADIANS(G1651))*COS(RADIANS(E1641))*COS(RADIANS(AI1631))))&gt;90,0,$F$4*$F$5/E1640^2*(SIN(RADIANS(G1651))*SIN(RADIANS(E1641))+COS(RADIANS(G1651))*COS(RADIANS(E1641))*COS(RADIANS(AI1631))))</f>
        <v>#DIV/0!</v>
      </c>
      <c r="AJ1651" t="e">
        <f>IF(DEGREES(ACOS(SIN(RADIANS(G1651))*SIN(RADIANS(E1641))+COS(RADIANS(G1651))*COS(RADIANS(E1641))*COS(RADIANS(AJ1631))))&gt;90,0,$F$4*$F$5/E1640^2*(SIN(RADIANS(G1651))*SIN(RADIANS(E1641))+COS(RADIANS(G1651))*COS(RADIANS(E1641))*COS(RADIANS(AJ1631))))</f>
        <v>#DIV/0!</v>
      </c>
      <c r="AK1651" t="e">
        <f>IF(DEGREES(ACOS(SIN(RADIANS(G1651))*SIN(RADIANS(E1641))+COS(RADIANS(G1651))*COS(RADIANS(E1641))*COS(RADIANS(AK1631))))&gt;90,0,$F$4*$F$5/E1640^2*(SIN(RADIANS(G1651))*SIN(RADIANS(E1641))+COS(RADIANS(G1651))*COS(RADIANS(E1641))*COS(RADIANS(AK1631))))</f>
        <v>#DIV/0!</v>
      </c>
      <c r="AL1651" t="e">
        <f>IF(DEGREES(ACOS(SIN(RADIANS(G1651))*SIN(RADIANS(E1641))+COS(RADIANS(G1651))*COS(RADIANS(E1641))*COS(RADIANS(AL1631))))&gt;90,0,$F$4*$F$5/E1640^2*(SIN(RADIANS(G1651))*SIN(RADIANS(E1641))+COS(RADIANS(G1651))*COS(RADIANS(E1641))*COS(RADIANS(AL1631))))</f>
        <v>#DIV/0!</v>
      </c>
      <c r="AM1651" t="e">
        <f>IF(DEGREES(ACOS(SIN(RADIANS(G1651))*SIN(RADIANS(E1641))+COS(RADIANS(G1651))*COS(RADIANS(E1641))*COS(RADIANS(AM1631))))&gt;90,0,$F$4*$F$5/E1640^2*(SIN(RADIANS(G1651))*SIN(RADIANS(E1641))+COS(RADIANS(G1651))*COS(RADIANS(E1641))*COS(RADIANS(AM1631))))</f>
        <v>#DIV/0!</v>
      </c>
      <c r="AN1651" t="e">
        <f>IF(DEGREES(ACOS(SIN(RADIANS(G1651))*SIN(RADIANS(E1641))+COS(RADIANS(G1651))*COS(RADIANS(E1641))*COS(RADIANS(AN1631))))&gt;90,0,$F$4*$F$5/E1640^2*(SIN(RADIANS(G1651))*SIN(RADIANS(E1641))+COS(RADIANS(G1651))*COS(RADIANS(E1641))*COS(RADIANS(AN1631))))</f>
        <v>#DIV/0!</v>
      </c>
      <c r="AO1651" t="e">
        <f>IF(DEGREES(ACOS(SIN(RADIANS(G1651))*SIN(RADIANS(E1641))+COS(RADIANS(G1651))*COS(RADIANS(E1641))*COS(RADIANS(AO1631))))&gt;90,0,$F$4*$F$5/E1640^2*(SIN(RADIANS(G1651))*SIN(RADIANS(E1641))+COS(RADIANS(G1651))*COS(RADIANS(E1641))*COS(RADIANS(AO1631))))</f>
        <v>#DIV/0!</v>
      </c>
      <c r="AP1651" t="e">
        <f>IF(DEGREES(ACOS(SIN(RADIANS(G1651))*SIN(RADIANS(E1641))+COS(RADIANS(G1651))*COS(RADIANS(E1641))*COS(RADIANS(AP1631))))&gt;90,0,$F$4*$F$5/E1640^2*(SIN(RADIANS(G1651))*SIN(RADIANS(E1641))+COS(RADIANS(G1651))*COS(RADIANS(E1641))*COS(RADIANS(AP1631))))</f>
        <v>#DIV/0!</v>
      </c>
      <c r="AQ1651" t="e">
        <f>IF(DEGREES(ACOS(SIN(RADIANS(G1651))*SIN(RADIANS(E1641))+COS(RADIANS(G1651))*COS(RADIANS(E1641))*COS(RADIANS(AQ1631))))&gt;90,0,$F$4*$F$5/E1640^2*(SIN(RADIANS(G1651))*SIN(RADIANS(E1641))+COS(RADIANS(G1651))*COS(RADIANS(E1641))*COS(RADIANS(AQ1631))))</f>
        <v>#DIV/0!</v>
      </c>
      <c r="AR1651" t="e">
        <f>IF(DEGREES(ACOS(SIN(RADIANS(G1651))*SIN(RADIANS(E1641))+COS(RADIANS(G1651))*COS(RADIANS(E1641))*COS(RADIANS(AR1631))))&gt;90,0,$F$4*$F$5/E1640^2*(SIN(RADIANS(G1651))*SIN(RADIANS(E1641))+COS(RADIANS(G1651))*COS(RADIANS(E1641))*COS(RADIANS(AR1631))))</f>
        <v>#DIV/0!</v>
      </c>
    </row>
    <row r="1653" spans="2:44" x14ac:dyDescent="0.5">
      <c r="H1653" t="s">
        <v>769</v>
      </c>
      <c r="I1653">
        <v>180</v>
      </c>
      <c r="J1653">
        <v>170</v>
      </c>
      <c r="K1653">
        <v>160</v>
      </c>
      <c r="L1653">
        <v>150</v>
      </c>
      <c r="M1653">
        <v>140</v>
      </c>
      <c r="N1653">
        <v>130</v>
      </c>
      <c r="O1653">
        <v>120</v>
      </c>
      <c r="P1653">
        <v>110</v>
      </c>
      <c r="Q1653">
        <v>100</v>
      </c>
      <c r="R1653">
        <v>90</v>
      </c>
      <c r="S1653">
        <v>80</v>
      </c>
      <c r="T1653">
        <v>70</v>
      </c>
      <c r="U1653">
        <v>60</v>
      </c>
      <c r="V1653">
        <v>50</v>
      </c>
      <c r="W1653">
        <v>40</v>
      </c>
      <c r="X1653">
        <v>30</v>
      </c>
      <c r="Y1653">
        <v>20</v>
      </c>
      <c r="Z1653">
        <v>10</v>
      </c>
      <c r="AA1653">
        <v>0</v>
      </c>
      <c r="AB1653">
        <v>-10</v>
      </c>
      <c r="AC1653">
        <v>-20</v>
      </c>
      <c r="AD1653">
        <v>-30</v>
      </c>
      <c r="AE1653">
        <v>-40</v>
      </c>
      <c r="AF1653">
        <v>-50</v>
      </c>
      <c r="AG1653">
        <v>-60</v>
      </c>
      <c r="AH1653">
        <v>-70</v>
      </c>
      <c r="AI1653">
        <v>-80</v>
      </c>
      <c r="AJ1653">
        <v>-90</v>
      </c>
      <c r="AK1653">
        <v>-100</v>
      </c>
      <c r="AL1653">
        <v>-110</v>
      </c>
      <c r="AM1653">
        <v>-120</v>
      </c>
      <c r="AN1653">
        <v>-130</v>
      </c>
      <c r="AO1653">
        <v>-140</v>
      </c>
      <c r="AP1653">
        <v>-150</v>
      </c>
      <c r="AQ1653">
        <v>-160</v>
      </c>
      <c r="AR1653">
        <v>-170</v>
      </c>
    </row>
    <row r="1654" spans="2:44" x14ac:dyDescent="0.5">
      <c r="H1654" t="s">
        <v>779</v>
      </c>
      <c r="I1654">
        <f>IF(ABS(I1653-E1666)&gt;180,IF(ABS(I1653-E1666)&gt;360,ABS(I1653-E1666)-360,360-ABS(I1653-E1666)),ABS(I1653-E1666))</f>
        <v>180</v>
      </c>
      <c r="J1654">
        <f>IF(ABS(J1653-E1666)&gt;180,IF(ABS(J1653-E1666)&gt;360,ABS(J1653-E1666)-360,360-ABS(J1653-E1666)),ABS(J1653-E1666))</f>
        <v>170</v>
      </c>
      <c r="K1654">
        <f>IF(ABS(K1653-E1666)&gt;180,IF(ABS(K1653-E1666)&gt;360,ABS(K1653-E1666)-360,360-ABS(K1653-E1666)),ABS(K1653-E1666))</f>
        <v>160</v>
      </c>
      <c r="L1654">
        <f>IF(ABS(L1653-E1666)&gt;180,IF(ABS(L1653-E1666)&gt;360,ABS(L1653-E1666)-360,360-ABS(L1653-E1666)),ABS(L1653-E1666))</f>
        <v>150</v>
      </c>
      <c r="M1654">
        <f>IF(ABS(M1653-E1666)&gt;180,IF(ABS(M1653-E1666)&gt;360,ABS(M1653-E1666)-360,360-ABS(M1653-E1666)),ABS(M1653-E1666))</f>
        <v>140</v>
      </c>
      <c r="N1654">
        <f>IF(ABS(N1653-E1666)&gt;180,IF(ABS(N1653-E1666)&gt;360,ABS(N1653-E1666)-360,360-ABS(N1653-E1666)),ABS(N1653-E1666))</f>
        <v>130</v>
      </c>
      <c r="O1654">
        <f>IF(ABS(O1653-E1666)&gt;180,IF(ABS(O1653-E1666)&gt;360,ABS(O1653-E1666)-360,360-ABS(O1653-E1666)),ABS(O1653-E1666))</f>
        <v>120</v>
      </c>
      <c r="P1654">
        <f>IF(ABS(P1653-E1666)&gt;180,IF(ABS(P1653-E1666)&gt;360,ABS(P1653-E1666)-360,360-ABS(P1653-E1666)),ABS(P1653-E1666))</f>
        <v>110</v>
      </c>
      <c r="Q1654">
        <f>IF(ABS(Q1653-E1666)&gt;180,IF(ABS(Q1653-E1666)&gt;360,ABS(Q1653-E1666)-360,360-ABS(Q1653-E1666)),ABS(Q1653-E1666))</f>
        <v>100</v>
      </c>
      <c r="R1654">
        <f>IF(ABS(R1653-E1666)&gt;180,IF(ABS(R1653-E1666)&gt;360,ABS(R1653-E1666)-360,360-ABS(R1653-E1666)),ABS(R1653-E1666))</f>
        <v>90</v>
      </c>
      <c r="S1654">
        <f>IF(ABS(S1653-E1666)&gt;180,IF(ABS(S1653-E1666)&gt;360,ABS(S1653-E1666)-360,360-ABS(S1653-E1666)),ABS(S1653-E1666))</f>
        <v>80</v>
      </c>
      <c r="T1654">
        <f>IF(ABS(T1653-E1666)&gt;180,IF(ABS(T1653-E1666)&gt;360,ABS(T1653-E1666)-360,360-ABS(T1653-E1666)),ABS(T1653-E1666))</f>
        <v>70</v>
      </c>
      <c r="U1654">
        <f>IF(ABS(U1653-E1666)&gt;180,IF(ABS(U1653-E1666)&gt;360,ABS(U1653-E1666)-360,360-ABS(U1653-E1666)),ABS(U1653-E1666))</f>
        <v>60</v>
      </c>
      <c r="V1654">
        <f>IF(ABS(V1653-E1666)&gt;180,IF(ABS(V1653-E1666)&gt;360,ABS(V1653-E1666)-360,360-ABS(V1653-E1666)),ABS(V1653-E1666))</f>
        <v>50</v>
      </c>
      <c r="W1654">
        <f>IF(ABS(W1653-E1666)&gt;180,IF(ABS(W1653-E1666)&gt;360,ABS(W1653-E1666)-360,360-ABS(W1653-E1666)),ABS(W1653-E1666))</f>
        <v>40</v>
      </c>
      <c r="X1654">
        <f>IF(ABS(X1653-E1666)&gt;180,IF(ABS(X1653-E1666)&gt;360,ABS(X1653-E1666)-360,360-ABS(X1653-E1666)),ABS(X1653-E1666))</f>
        <v>30</v>
      </c>
      <c r="Y1654">
        <f>IF(ABS(Y1653-E1666)&gt;180,IF(ABS(Y1653-E1666)&gt;360,ABS(Y1653-E1666)-360,360-ABS(Y1653-E1666)),ABS(Y1653-E1666))</f>
        <v>20</v>
      </c>
      <c r="Z1654">
        <f>IF(ABS(Z1653-E1666)&gt;180,IF(ABS(Z1653-E1666)&gt;360,ABS(Z1653-E1666)-360,360-ABS(Z1653-E1666)),ABS(Z1653-E1666))</f>
        <v>10</v>
      </c>
      <c r="AA1654">
        <f>IF(ABS(AA1653-E1666)&gt;180,IF(ABS(AA1653-E1666)&gt;360,ABS(AA1653-E1666)-360,360-ABS(AA1653-E1666)),ABS(AA1653-E1666))</f>
        <v>0</v>
      </c>
      <c r="AB1654">
        <f>IF(ABS(AB1653-E1666)&gt;180,IF(ABS(AB1653-E1666)&gt;360,ABS(AB1653-E1666)-360,360-ABS(AB1653-E1666)),ABS(AB1653-E1666))</f>
        <v>10</v>
      </c>
      <c r="AC1654">
        <f>IF(ABS(AC1653-E1666)&gt;180,IF(ABS(AC1653-E1666)&gt;360,ABS(AC1653-E1666)-360,360-ABS(AC1653-E1666)),ABS(AC1653-E1666))</f>
        <v>20</v>
      </c>
      <c r="AD1654">
        <f>IF(ABS(AD1653-E1666)&gt;180,IF(ABS(AD1653-E1666)&gt;360,ABS(AD1653-E1666)-360,360-ABS(AD1653-E1666)),ABS(AD1653-E1666))</f>
        <v>30</v>
      </c>
      <c r="AE1654">
        <f>IF(ABS(AE1653-E1666)&gt;180,IF(ABS(AE1653-E1666)&gt;360,ABS(AE1653-E1666)-360,360-ABS(AE1653-E1666)),ABS(AE1653-E1666))</f>
        <v>40</v>
      </c>
      <c r="AF1654">
        <f>IF(ABS(AF1653-E1666)&gt;180,IF(ABS(AF1653-E1666)&gt;360,ABS(AF1653-E1666)-360,360-ABS(AF1653-E1666)),ABS(AF1653-E1666))</f>
        <v>50</v>
      </c>
      <c r="AG1654">
        <f>IF(ABS(AG1653-E1666)&gt;180,IF(ABS(AG1653-E1666)&gt;360,ABS(AG1653-E1666)-360,360-ABS(AG1653-E1666)),ABS(AG1653-E1666))</f>
        <v>60</v>
      </c>
      <c r="AH1654">
        <f>IF(ABS(AH1653-E1666)&gt;180,IF(ABS(AH1653-E1666)&gt;360,ABS(AH1653-E1666)-360,360-ABS(AH1653-E1666)),ABS(AH1653-E1666))</f>
        <v>70</v>
      </c>
      <c r="AI1654">
        <f>IF(ABS(AI1653-E1666)&gt;180,IF(ABS(AI1653-E1666)&gt;360,ABS(AI1653-E1666)-360,360-ABS(AI1653-E1666)),ABS(AI1653-E1666))</f>
        <v>80</v>
      </c>
      <c r="AJ1654">
        <f>IF(ABS(AJ1653-E1666)&gt;180,IF(ABS(AJ1653-E1666)&gt;360,ABS(AJ1653-E1666)-360,360-ABS(AJ1653-E1666)),ABS(AJ1653-E1666))</f>
        <v>90</v>
      </c>
      <c r="AK1654">
        <f>IF(ABS(AK1653-E1666)&gt;180,IF(ABS(AK1653-E1666)&gt;360,ABS(AK1653-E1666)-360,360-ABS(AK1653-E1666)),ABS(AK1653-E1666))</f>
        <v>100</v>
      </c>
      <c r="AL1654">
        <f>IF(ABS(AL1653-E1666)&gt;180,IF(ABS(AL1653-E1666)&gt;360,ABS(AL1653-E1666)-360,360-ABS(AL1653-E1666)),ABS(AL1653-E1666))</f>
        <v>110</v>
      </c>
      <c r="AM1654">
        <f>IF(ABS(AM1653-E1666)&gt;180,IF(ABS(AM1653-E1666)&gt;360,ABS(AM1653-E1666)-360,360-ABS(AM1653-E1666)),ABS(AM1653-E1666))</f>
        <v>120</v>
      </c>
      <c r="AN1654">
        <f>IF(ABS(AN1653-E1666)&gt;180,IF(ABS(AN1653-E1666)&gt;360,ABS(AN1653-E1666)-360,360-ABS(AN1653-E1666)),ABS(AN1653-E1666))</f>
        <v>130</v>
      </c>
      <c r="AO1654">
        <f>IF(ABS(AO1653-E1666)&gt;180,IF(ABS(AO1653-E1666)&gt;360,ABS(AO1653-E1666)-360,360-ABS(AO1653-E1666)),ABS(AO1653-E1666))</f>
        <v>140</v>
      </c>
      <c r="AP1654">
        <f>IF(ABS(AP1653-E1666)&gt;180,IF(ABS(AP1653-E1666)&gt;360,ABS(AP1653-E1666)-360,360-ABS(AP1653-E1666)),ABS(AP1653-E1666))</f>
        <v>150</v>
      </c>
      <c r="AQ1654">
        <f>IF(ABS(AQ1653-E1666)&gt;180,IF(ABS(AQ1653-E1666)&gt;360,ABS(AQ1653-E1666)-360,360-ABS(AQ1653-E1666)),ABS(AQ1653-E1666))</f>
        <v>160</v>
      </c>
      <c r="AR1654">
        <f>IF(ABS(AR1653-E1666)&gt;180,IF(ABS(AR1653-E1666)&gt;360,ABS(AR1653-E1666)-360,360-ABS(AR1653-E1666)),ABS(AR1653-E1666))</f>
        <v>170</v>
      </c>
    </row>
    <row r="1655" spans="2:44" x14ac:dyDescent="0.5">
      <c r="G1655" t="s">
        <v>734</v>
      </c>
    </row>
    <row r="1656" spans="2:44" x14ac:dyDescent="0.5">
      <c r="B1656" t="s">
        <v>788</v>
      </c>
      <c r="E1656">
        <v>700</v>
      </c>
      <c r="G1656">
        <v>90</v>
      </c>
      <c r="I1656" t="e">
        <f>IF(DEGREES(ACOS(SIN(RADIANS(G1656))*SIN(RADIANS(E1664))+COS(RADIANS(G1656))*COS(RADIANS(E1664))*COS(RADIANS(I1654))))&gt;90,0,$F$4*$F$5/E1663^2*(SIN(RADIANS(G1656))*SIN(RADIANS(E1664))+COS(RADIANS(G1656))*COS(RADIANS(E1664))*COS(RADIANS(I1654))))</f>
        <v>#DIV/0!</v>
      </c>
      <c r="J1656" t="e">
        <f>IF(DEGREES(ACOS(SIN(RADIANS(G1656))*SIN(RADIANS(E1664))+COS(RADIANS(G1656))*COS(RADIANS(E1664))*COS(RADIANS(J1654))))&gt;90,0,$F$4*$F$5/E1663^2*(SIN(RADIANS(G1656))*SIN(RADIANS(E1664))+COS(RADIANS(G1656))*COS(RADIANS(E1664))*COS(RADIANS(J1654))))</f>
        <v>#DIV/0!</v>
      </c>
      <c r="K1656" t="e">
        <f>IF(DEGREES(ACOS(SIN(RADIANS(G1656))*SIN(RADIANS(E1664))+COS(RADIANS(G1656))*COS(RADIANS(E1664))*COS(RADIANS(K1654))))&gt;90,0,$F$4*$F$5/E1663^2*(SIN(RADIANS(G1656))*SIN(RADIANS(E1664))+COS(RADIANS(G1656))*COS(RADIANS(E1664))*COS(RADIANS(K1654))))</f>
        <v>#DIV/0!</v>
      </c>
      <c r="L1656" t="e">
        <f>IF(DEGREES(ACOS(SIN(RADIANS(G1656))*SIN(RADIANS(E1664))+COS(RADIANS(G1656))*COS(RADIANS(E1664))*COS(RADIANS(L1654))))&gt;90,0,$F$4*$F$5/E1663^2*(SIN(RADIANS(G1656))*SIN(RADIANS(E1664))+COS(RADIANS(G1656))*COS(RADIANS(E1664))*COS(RADIANS(L1654))))</f>
        <v>#DIV/0!</v>
      </c>
      <c r="M1656" t="e">
        <f>IF(DEGREES(ACOS(SIN(RADIANS(G1656))*SIN(RADIANS(E1664))+COS(RADIANS(G1656))*COS(RADIANS(E1664))*COS(RADIANS(M1654))))&gt;90,0,$F$4*$F$5/E1663^2*(SIN(RADIANS(G1656))*SIN(RADIANS(E1664))+COS(RADIANS(G1656))*COS(RADIANS(E1664))*COS(RADIANS(M1654))))</f>
        <v>#DIV/0!</v>
      </c>
      <c r="N1656" t="e">
        <f>IF(DEGREES(ACOS(SIN(RADIANS(G1656))*SIN(RADIANS(E1664))+COS(RADIANS(G1656))*COS(RADIANS(E1664))*COS(RADIANS(N1654))))&gt;90,0,$F$4*$F$5/E1663^2*(SIN(RADIANS(G1656))*SIN(RADIANS(E1664))+COS(RADIANS(G1656))*COS(RADIANS(E1664))*COS(RADIANS(N1654))))</f>
        <v>#DIV/0!</v>
      </c>
      <c r="O1656" t="e">
        <f>IF(DEGREES(ACOS(SIN(RADIANS(G1656))*SIN(RADIANS(E1664))+COS(RADIANS(G1656))*COS(RADIANS(E1664))*COS(RADIANS(O1654))))&gt;90,0,$F$4*$F$5/E1663^2*(SIN(RADIANS(G1656))*SIN(RADIANS(E1664))+COS(RADIANS(G1656))*COS(RADIANS(E1664))*COS(RADIANS(O1654))))</f>
        <v>#DIV/0!</v>
      </c>
      <c r="P1656" t="e">
        <f>IF(DEGREES(ACOS(SIN(RADIANS(G1656))*SIN(RADIANS(E1664))+COS(RADIANS(G1656))*COS(RADIANS(E1664))*COS(RADIANS(P1654))))&gt;90,0,$F$4*$F$5/E1663^2*(SIN(RADIANS(G1656))*SIN(RADIANS(E1664))+COS(RADIANS(G1656))*COS(RADIANS(E1664))*COS(RADIANS(P1654))))</f>
        <v>#DIV/0!</v>
      </c>
      <c r="Q1656" t="e">
        <f>IF(DEGREES(ACOS(SIN(RADIANS(G1656))*SIN(RADIANS(E1664))+COS(RADIANS(G1656))*COS(RADIANS(E1664))*COS(RADIANS(Q1654))))&gt;90,0,$F$4*$F$5/E1663^2*(SIN(RADIANS(G1656))*SIN(RADIANS(E1664))+COS(RADIANS(G1656))*COS(RADIANS(E1664))*COS(RADIANS(Q1654))))</f>
        <v>#DIV/0!</v>
      </c>
      <c r="R1656" t="e">
        <f>IF(DEGREES(ACOS(SIN(RADIANS(G1656))*SIN(RADIANS(E1664))+COS(RADIANS(G1656))*COS(RADIANS(E1664))*COS(RADIANS(R1654))))&gt;90,0,$F$4*$F$5/E1663^2*(SIN(RADIANS(G1656))*SIN(RADIANS(E1664))+COS(RADIANS(G1656))*COS(RADIANS(E1664))*COS(RADIANS(R1654))))</f>
        <v>#DIV/0!</v>
      </c>
      <c r="S1656" t="e">
        <f>IF(DEGREES(ACOS(SIN(RADIANS(G1656))*SIN(RADIANS(E1664))+COS(RADIANS(G1656))*COS(RADIANS(E1664))*COS(RADIANS(S1654))))&gt;90,0,$F$4*$F$5/E1663^2*(SIN(RADIANS(G1656))*SIN(RADIANS(E1664))+COS(RADIANS(G1656))*COS(RADIANS(E1664))*COS(RADIANS(S1654))))</f>
        <v>#DIV/0!</v>
      </c>
      <c r="T1656" t="e">
        <f>IF(DEGREES(ACOS(SIN(RADIANS(G1656))*SIN(RADIANS(E1664))+COS(RADIANS(G1656))*COS(RADIANS(E1664))*COS(RADIANS(T1654))))&gt;90,0,$F$4*$F$5/E1663^2*(SIN(RADIANS(G1656))*SIN(RADIANS(E1664))+COS(RADIANS(G1656))*COS(RADIANS(E1664))*COS(RADIANS(T1654))))</f>
        <v>#DIV/0!</v>
      </c>
      <c r="U1656" t="e">
        <f>IF(DEGREES(ACOS(SIN(RADIANS(G1656))*SIN(RADIANS(E1664))+COS(RADIANS(G1656))*COS(RADIANS(E1664))*COS(RADIANS(U1654))))&gt;90,0,$F$4*$F$5/E1663^2*(SIN(RADIANS(G1656))*SIN(RADIANS(E1664))+COS(RADIANS(G1656))*COS(RADIANS(E1664))*COS(RADIANS(U1654))))</f>
        <v>#DIV/0!</v>
      </c>
      <c r="V1656" t="e">
        <f>IF(DEGREES(ACOS(SIN(RADIANS(G1656))*SIN(RADIANS(E1664))+COS(RADIANS(G1656))*COS(RADIANS(E1664))*COS(RADIANS(V1654))))&gt;90,0,$F$4*$F$5/E1663^2*(SIN(RADIANS(G1656))*SIN(RADIANS(E1664))+COS(RADIANS(G1656))*COS(RADIANS(E1664))*COS(RADIANS(V1654))))</f>
        <v>#DIV/0!</v>
      </c>
      <c r="W1656" t="e">
        <f>IF(DEGREES(ACOS(SIN(RADIANS(G1656))*SIN(RADIANS(E1664))+COS(RADIANS(G1656))*COS(RADIANS(E1664))*COS(RADIANS(W1654))))&gt;90,0,$F$4*$F$5/E1663^2*(SIN(RADIANS(G1656))*SIN(RADIANS(E1664))+COS(RADIANS(G1656))*COS(RADIANS(E1664))*COS(RADIANS(W1654))))</f>
        <v>#DIV/0!</v>
      </c>
      <c r="X1656" t="e">
        <f>IF(DEGREES(ACOS(SIN(RADIANS(G1656))*SIN(RADIANS(E1664))+COS(RADIANS(G1656))*COS(RADIANS(E1664))*COS(RADIANS(X1654))))&gt;90,0,$F$4*$F$5/E1663^2*(SIN(RADIANS(G1656))*SIN(RADIANS(E1664))+COS(RADIANS(G1656))*COS(RADIANS(E1664))*COS(RADIANS(X1654))))</f>
        <v>#DIV/0!</v>
      </c>
      <c r="Y1656" t="e">
        <f>IF(DEGREES(ACOS(SIN(RADIANS(G1656))*SIN(RADIANS(E1664))+COS(RADIANS(G1656))*COS(RADIANS(E1664))*COS(RADIANS(Y1654))))&gt;90,0,$F$4*$F$5/E1663^2*(SIN(RADIANS(G1656))*SIN(RADIANS(E1664))+COS(RADIANS(G1656))*COS(RADIANS(E1664))*COS(RADIANS(Y1654))))</f>
        <v>#DIV/0!</v>
      </c>
      <c r="Z1656" t="e">
        <f>IF(DEGREES(ACOS(SIN(RADIANS(G1656))*SIN(RADIANS(E1664))+COS(RADIANS(G1656))*COS(RADIANS(E1664))*COS(RADIANS(Z1654))))&gt;90,0,$F$4*$F$5/E1663^2*(SIN(RADIANS(G1656))*SIN(RADIANS(E1664))+COS(RADIANS(G1656))*COS(RADIANS(E1664))*COS(RADIANS(Z1654))))</f>
        <v>#DIV/0!</v>
      </c>
      <c r="AA1656" t="e">
        <f>IF(DEGREES(ACOS(SIN(RADIANS(G1656))*SIN(RADIANS(E1664))+COS(RADIANS(G1656))*COS(RADIANS(E1664))*COS(RADIANS(AA1654))))&gt;90,0,$F$4*$F$5/E1663^2*(SIN(RADIANS(G1656))*SIN(RADIANS(E1664))+COS(RADIANS(G1656))*COS(RADIANS(E1664))*COS(RADIANS(AA1654))))</f>
        <v>#DIV/0!</v>
      </c>
      <c r="AB1656" t="e">
        <f>IF(DEGREES(ACOS(SIN(RADIANS(G1656))*SIN(RADIANS(E1664))+COS(RADIANS(G1656))*COS(RADIANS(E1664))*COS(RADIANS(AB1654))))&gt;90,0,$F$4*$F$5/E1663^2*(SIN(RADIANS(G1656))*SIN(RADIANS(E1664))+COS(RADIANS(G1656))*COS(RADIANS(E1664))*COS(RADIANS(AB1654))))</f>
        <v>#DIV/0!</v>
      </c>
      <c r="AC1656" t="e">
        <f>IF(DEGREES(ACOS(SIN(RADIANS(G1656))*SIN(RADIANS(E1664))+COS(RADIANS(G1656))*COS(RADIANS(E1664))*COS(RADIANS(AC1654))))&gt;90,0,$F$4*$F$5/E1663^2*(SIN(RADIANS(G1656))*SIN(RADIANS(E1664))+COS(RADIANS(G1656))*COS(RADIANS(E1664))*COS(RADIANS(AC1654))))</f>
        <v>#DIV/0!</v>
      </c>
      <c r="AD1656" t="e">
        <f>IF(DEGREES(ACOS(SIN(RADIANS(G1656))*SIN(RADIANS(E1664))+COS(RADIANS(G1656))*COS(RADIANS(E1664))*COS(RADIANS(AD1654))))&gt;90,0,$F$4*$F$5/E1663^2*(SIN(RADIANS(G1656))*SIN(RADIANS(E1664))+COS(RADIANS(G1656))*COS(RADIANS(E1664))*COS(RADIANS(AD1654))))</f>
        <v>#DIV/0!</v>
      </c>
      <c r="AE1656" t="e">
        <f>IF(DEGREES(ACOS(SIN(RADIANS(G1656))*SIN(RADIANS(E1664))+COS(RADIANS(G1656))*COS(RADIANS(E1664))*COS(RADIANS(AE1654))))&gt;90,0,$F$4*$F$5/E1663^2*(SIN(RADIANS(G1656))*SIN(RADIANS(E1664))+COS(RADIANS(G1656))*COS(RADIANS(E1664))*COS(RADIANS(AE1654))))</f>
        <v>#DIV/0!</v>
      </c>
      <c r="AF1656" t="e">
        <f>IF(DEGREES(ACOS(SIN(RADIANS(G1656))*SIN(RADIANS(E1664))+COS(RADIANS(G1656))*COS(RADIANS(E1664))*COS(RADIANS(AF1654))))&gt;90,0,$F$4*$F$5/E1663^2*(SIN(RADIANS(G1656))*SIN(RADIANS(E1664))+COS(RADIANS(G1656))*COS(RADIANS(E1664))*COS(RADIANS(AF1654))))</f>
        <v>#DIV/0!</v>
      </c>
      <c r="AG1656" t="e">
        <f>IF(DEGREES(ACOS(SIN(RADIANS(G1656))*SIN(RADIANS(E1664))+COS(RADIANS(G1656))*COS(RADIANS(E1664))*COS(RADIANS(AG1654))))&gt;90,0,$F$4*$F$5/E1663^2*(SIN(RADIANS(G1656))*SIN(RADIANS(E1664))+COS(RADIANS(G1656))*COS(RADIANS(E1664))*COS(RADIANS(AG1654))))</f>
        <v>#DIV/0!</v>
      </c>
      <c r="AH1656" t="e">
        <f>IF(DEGREES(ACOS(SIN(RADIANS(G1656))*SIN(RADIANS(E1664))+COS(RADIANS(G1656))*COS(RADIANS(E1664))*COS(RADIANS(AH1654))))&gt;90,0,$F$4*$F$5/E1663^2*(SIN(RADIANS(G1656))*SIN(RADIANS(E1664))+COS(RADIANS(G1656))*COS(RADIANS(E1664))*COS(RADIANS(AH1654))))</f>
        <v>#DIV/0!</v>
      </c>
      <c r="AI1656" t="e">
        <f>IF(DEGREES(ACOS(SIN(RADIANS(G1656))*SIN(RADIANS(E1664))+COS(RADIANS(G1656))*COS(RADIANS(E1664))*COS(RADIANS(AI1654))))&gt;90,0,$F$4*$F$5/E1663^2*(SIN(RADIANS(G1656))*SIN(RADIANS(E1664))+COS(RADIANS(G1656))*COS(RADIANS(E1664))*COS(RADIANS(AI1654))))</f>
        <v>#DIV/0!</v>
      </c>
      <c r="AJ1656" t="e">
        <f>IF(DEGREES(ACOS(SIN(RADIANS(G1656))*SIN(RADIANS(E1664))+COS(RADIANS(G1656))*COS(RADIANS(E1664))*COS(RADIANS(AJ1654))))&gt;90,0,$F$4*$F$5/E1663^2*(SIN(RADIANS(G1656))*SIN(RADIANS(E1664))+COS(RADIANS(G1656))*COS(RADIANS(E1664))*COS(RADIANS(AJ1654))))</f>
        <v>#DIV/0!</v>
      </c>
      <c r="AK1656" t="e">
        <f>IF(DEGREES(ACOS(SIN(RADIANS(G1656))*SIN(RADIANS(E1664))+COS(RADIANS(G1656))*COS(RADIANS(E1664))*COS(RADIANS(AK1654))))&gt;90,0,$F$4*$F$5/E1663^2*(SIN(RADIANS(G1656))*SIN(RADIANS(E1664))+COS(RADIANS(G1656))*COS(RADIANS(E1664))*COS(RADIANS(AK1654))))</f>
        <v>#DIV/0!</v>
      </c>
      <c r="AL1656" t="e">
        <f>IF(DEGREES(ACOS(SIN(RADIANS(G1656))*SIN(RADIANS(E1664))+COS(RADIANS(G1656))*COS(RADIANS(E1664))*COS(RADIANS(AL1654))))&gt;90,0,$F$4*$F$5/E1663^2*(SIN(RADIANS(G1656))*SIN(RADIANS(E1664))+COS(RADIANS(G1656))*COS(RADIANS(E1664))*COS(RADIANS(AL1654))))</f>
        <v>#DIV/0!</v>
      </c>
      <c r="AM1656" t="e">
        <f>IF(DEGREES(ACOS(SIN(RADIANS(G1656))*SIN(RADIANS(E1664))+COS(RADIANS(G1656))*COS(RADIANS(E1664))*COS(RADIANS(AM1654))))&gt;90,0,$F$4*$F$5/E1663^2*(SIN(RADIANS(G1656))*SIN(RADIANS(E1664))+COS(RADIANS(G1656))*COS(RADIANS(E1664))*COS(RADIANS(AM1654))))</f>
        <v>#DIV/0!</v>
      </c>
      <c r="AN1656" t="e">
        <f>IF(DEGREES(ACOS(SIN(RADIANS(G1656))*SIN(RADIANS(E1664))+COS(RADIANS(G1656))*COS(RADIANS(E1664))*COS(RADIANS(AN1654))))&gt;90,0,$F$4*$F$5/E1663^2*(SIN(RADIANS(G1656))*SIN(RADIANS(E1664))+COS(RADIANS(G1656))*COS(RADIANS(E1664))*COS(RADIANS(AN1654))))</f>
        <v>#DIV/0!</v>
      </c>
      <c r="AO1656" t="e">
        <f>IF(DEGREES(ACOS(SIN(RADIANS(G1656))*SIN(RADIANS(E1664))+COS(RADIANS(G1656))*COS(RADIANS(E1664))*COS(RADIANS(AO1654))))&gt;90,0,$F$4*$F$5/E1663^2*(SIN(RADIANS(G1656))*SIN(RADIANS(E1664))+COS(RADIANS(G1656))*COS(RADIANS(E1664))*COS(RADIANS(AO1654))))</f>
        <v>#DIV/0!</v>
      </c>
      <c r="AP1656" t="e">
        <f>IF(DEGREES(ACOS(SIN(RADIANS(G1656))*SIN(RADIANS(E1664))+COS(RADIANS(G1656))*COS(RADIANS(E1664))*COS(RADIANS(AP1654))))&gt;90,0,$F$4*$F$5/E1663^2*(SIN(RADIANS(G1656))*SIN(RADIANS(E1664))+COS(RADIANS(G1656))*COS(RADIANS(E1664))*COS(RADIANS(AP1654))))</f>
        <v>#DIV/0!</v>
      </c>
      <c r="AQ1656" t="e">
        <f>IF(DEGREES(ACOS(SIN(RADIANS(G1656))*SIN(RADIANS(E1664))+COS(RADIANS(G1656))*COS(RADIANS(E1664))*COS(RADIANS(AQ1654))))&gt;90,0,$F$4*$F$5/E1663^2*(SIN(RADIANS(G1656))*SIN(RADIANS(E1664))+COS(RADIANS(G1656))*COS(RADIANS(E1664))*COS(RADIANS(AQ1654))))</f>
        <v>#DIV/0!</v>
      </c>
      <c r="AR1656" t="e">
        <f>IF(DEGREES(ACOS(SIN(RADIANS(G1656))*SIN(RADIANS(E1664))+COS(RADIANS(G1656))*COS(RADIANS(E1664))*COS(RADIANS(AR1654))))&gt;90,0,$F$4*$F$5/E1663^2*(SIN(RADIANS(G1656))*SIN(RADIANS(E1664))+COS(RADIANS(G1656))*COS(RADIANS(E1664))*COS(RADIANS(AR1654))))</f>
        <v>#DIV/0!</v>
      </c>
    </row>
    <row r="1657" spans="2:44" x14ac:dyDescent="0.5">
      <c r="B1657" t="s">
        <v>726</v>
      </c>
      <c r="E1657" cm="1">
        <f t="array" ref="E1657">INDEX($D$1751:$AM$1751,0,MATCH(E1656-IF(E1656&lt;360,0,360),$D$1700:$AM$1700,0))+IF(E1656&gt;350,360,0)</f>
        <v>700</v>
      </c>
      <c r="G1657">
        <v>80</v>
      </c>
      <c r="I1657">
        <f>IF(DEGREES(ACOS(SIN(RADIANS(G1657))*SIN(RADIANS(E1664))+COS(RADIANS(G1657))*COS(RADIANS(E1664))*COS(RADIANS(I1654))))&gt;90,0,$F$4*$F$5/E1663^2*(SIN(RADIANS(G1657))*SIN(RADIANS(E1664))+COS(RADIANS(G1657))*COS(RADIANS(E1664))*COS(RADIANS(I1654))))</f>
        <v>0</v>
      </c>
      <c r="J1657">
        <f>IF(DEGREES(ACOS(SIN(RADIANS(G1657))*SIN(RADIANS(E1664))+COS(RADIANS(G1657))*COS(RADIANS(E1664))*COS(RADIANS(J1654))))&gt;90,0,$F$4*$F$5/E1663^2*(SIN(RADIANS(G1657))*SIN(RADIANS(E1664))+COS(RADIANS(G1657))*COS(RADIANS(E1664))*COS(RADIANS(J1654))))</f>
        <v>0</v>
      </c>
      <c r="K1657">
        <f>IF(DEGREES(ACOS(SIN(RADIANS(G1657))*SIN(RADIANS(E1664))+COS(RADIANS(G1657))*COS(RADIANS(E1664))*COS(RADIANS(K1654))))&gt;90,0,$F$4*$F$5/E1663^2*(SIN(RADIANS(G1657))*SIN(RADIANS(E1664))+COS(RADIANS(G1657))*COS(RADIANS(E1664))*COS(RADIANS(K1654))))</f>
        <v>0</v>
      </c>
      <c r="L1657">
        <f>IF(DEGREES(ACOS(SIN(RADIANS(G1657))*SIN(RADIANS(E1664))+COS(RADIANS(G1657))*COS(RADIANS(E1664))*COS(RADIANS(L1654))))&gt;90,0,$F$4*$F$5/E1663^2*(SIN(RADIANS(G1657))*SIN(RADIANS(E1664))+COS(RADIANS(G1657))*COS(RADIANS(E1664))*COS(RADIANS(L1654))))</f>
        <v>0</v>
      </c>
      <c r="M1657">
        <f>IF(DEGREES(ACOS(SIN(RADIANS(G1657))*SIN(RADIANS(E1664))+COS(RADIANS(G1657))*COS(RADIANS(E1664))*COS(RADIANS(M1654))))&gt;90,0,$F$4*$F$5/E1663^2*(SIN(RADIANS(G1657))*SIN(RADIANS(E1664))+COS(RADIANS(G1657))*COS(RADIANS(E1664))*COS(RADIANS(M1654))))</f>
        <v>0</v>
      </c>
      <c r="N1657">
        <f>IF(DEGREES(ACOS(SIN(RADIANS(G1657))*SIN(RADIANS(E1664))+COS(RADIANS(G1657))*COS(RADIANS(E1664))*COS(RADIANS(N1654))))&gt;90,0,$F$4*$F$5/E1663^2*(SIN(RADIANS(G1657))*SIN(RADIANS(E1664))+COS(RADIANS(G1657))*COS(RADIANS(E1664))*COS(RADIANS(N1654))))</f>
        <v>0</v>
      </c>
      <c r="O1657">
        <f>IF(DEGREES(ACOS(SIN(RADIANS(G1657))*SIN(RADIANS(E1664))+COS(RADIANS(G1657))*COS(RADIANS(E1664))*COS(RADIANS(O1654))))&gt;90,0,$F$4*$F$5/E1663^2*(SIN(RADIANS(G1657))*SIN(RADIANS(E1664))+COS(RADIANS(G1657))*COS(RADIANS(E1664))*COS(RADIANS(O1654))))</f>
        <v>0</v>
      </c>
      <c r="P1657">
        <f>IF(DEGREES(ACOS(SIN(RADIANS(G1657))*SIN(RADIANS(E1664))+COS(RADIANS(G1657))*COS(RADIANS(E1664))*COS(RADIANS(P1654))))&gt;90,0,$F$4*$F$5/E1663^2*(SIN(RADIANS(G1657))*SIN(RADIANS(E1664))+COS(RADIANS(G1657))*COS(RADIANS(E1664))*COS(RADIANS(P1654))))</f>
        <v>0</v>
      </c>
      <c r="Q1657">
        <f>IF(DEGREES(ACOS(SIN(RADIANS(G1657))*SIN(RADIANS(E1664))+COS(RADIANS(G1657))*COS(RADIANS(E1664))*COS(RADIANS(Q1654))))&gt;90,0,$F$4*$F$5/E1663^2*(SIN(RADIANS(G1657))*SIN(RADIANS(E1664))+COS(RADIANS(G1657))*COS(RADIANS(E1664))*COS(RADIANS(Q1654))))</f>
        <v>0</v>
      </c>
      <c r="R1657" t="e">
        <f>IF(DEGREES(ACOS(SIN(RADIANS(G1657))*SIN(RADIANS(E1664))+COS(RADIANS(G1657))*COS(RADIANS(E1664))*COS(RADIANS(R1654))))&gt;90,0,$F$4*$F$5/E1663^2*(SIN(RADIANS(G1657))*SIN(RADIANS(E1664))+COS(RADIANS(G1657))*COS(RADIANS(E1664))*COS(RADIANS(R1654))))</f>
        <v>#DIV/0!</v>
      </c>
      <c r="S1657" t="e">
        <f>IF(DEGREES(ACOS(SIN(RADIANS(G1657))*SIN(RADIANS(E1664))+COS(RADIANS(G1657))*COS(RADIANS(E1664))*COS(RADIANS(S1654))))&gt;90,0,$F$4*$F$5/E1663^2*(SIN(RADIANS(G1657))*SIN(RADIANS(E1664))+COS(RADIANS(G1657))*COS(RADIANS(E1664))*COS(RADIANS(S1654))))</f>
        <v>#DIV/0!</v>
      </c>
      <c r="T1657" t="e">
        <f>IF(DEGREES(ACOS(SIN(RADIANS(G1657))*SIN(RADIANS(E1664))+COS(RADIANS(G1657))*COS(RADIANS(E1664))*COS(RADIANS(T1654))))&gt;90,0,$F$4*$F$5/E1663^2*(SIN(RADIANS(G1657))*SIN(RADIANS(E1664))+COS(RADIANS(G1657))*COS(RADIANS(E1664))*COS(RADIANS(T1654))))</f>
        <v>#DIV/0!</v>
      </c>
      <c r="U1657" t="e">
        <f>IF(DEGREES(ACOS(SIN(RADIANS(G1657))*SIN(RADIANS(E1664))+COS(RADIANS(G1657))*COS(RADIANS(E1664))*COS(RADIANS(U1654))))&gt;90,0,$F$4*$F$5/E1663^2*(SIN(RADIANS(G1657))*SIN(RADIANS(E1664))+COS(RADIANS(G1657))*COS(RADIANS(E1664))*COS(RADIANS(U1654))))</f>
        <v>#DIV/0!</v>
      </c>
      <c r="V1657" t="e">
        <f>IF(DEGREES(ACOS(SIN(RADIANS(G1657))*SIN(RADIANS(E1664))+COS(RADIANS(G1657))*COS(RADIANS(E1664))*COS(RADIANS(V1654))))&gt;90,0,$F$4*$F$5/E1663^2*(SIN(RADIANS(G1657))*SIN(RADIANS(E1664))+COS(RADIANS(G1657))*COS(RADIANS(E1664))*COS(RADIANS(V1654))))</f>
        <v>#DIV/0!</v>
      </c>
      <c r="W1657" t="e">
        <f>IF(DEGREES(ACOS(SIN(RADIANS(G1657))*SIN(RADIANS(E1664))+COS(RADIANS(G1657))*COS(RADIANS(E1664))*COS(RADIANS(W1654))))&gt;90,0,$F$4*$F$5/E1663^2*(SIN(RADIANS(G1657))*SIN(RADIANS(E1664))+COS(RADIANS(G1657))*COS(RADIANS(E1664))*COS(RADIANS(W1654))))</f>
        <v>#DIV/0!</v>
      </c>
      <c r="X1657" t="e">
        <f>IF(DEGREES(ACOS(SIN(RADIANS(G1657))*SIN(RADIANS(E1664))+COS(RADIANS(G1657))*COS(RADIANS(E1664))*COS(RADIANS(X1654))))&gt;90,0,$F$4*$F$5/E1663^2*(SIN(RADIANS(G1657))*SIN(RADIANS(E1664))+COS(RADIANS(G1657))*COS(RADIANS(E1664))*COS(RADIANS(X1654))))</f>
        <v>#DIV/0!</v>
      </c>
      <c r="Y1657" t="e">
        <f>IF(DEGREES(ACOS(SIN(RADIANS(G1657))*SIN(RADIANS(E1664))+COS(RADIANS(G1657))*COS(RADIANS(E1664))*COS(RADIANS(Y1654))))&gt;90,0,$F$4*$F$5/E1663^2*(SIN(RADIANS(G1657))*SIN(RADIANS(E1664))+COS(RADIANS(G1657))*COS(RADIANS(E1664))*COS(RADIANS(Y1654))))</f>
        <v>#DIV/0!</v>
      </c>
      <c r="Z1657" t="e">
        <f>IF(DEGREES(ACOS(SIN(RADIANS(G1657))*SIN(RADIANS(E1664))+COS(RADIANS(G1657))*COS(RADIANS(E1664))*COS(RADIANS(Z1654))))&gt;90,0,$F$4*$F$5/E1663^2*(SIN(RADIANS(G1657))*SIN(RADIANS(E1664))+COS(RADIANS(G1657))*COS(RADIANS(E1664))*COS(RADIANS(Z1654))))</f>
        <v>#DIV/0!</v>
      </c>
      <c r="AA1657" t="e">
        <f>IF(DEGREES(ACOS(SIN(RADIANS(G1657))*SIN(RADIANS(E1664))+COS(RADIANS(G1657))*COS(RADIANS(E1664))*COS(RADIANS(AA1654))))&gt;90,0,$F$4*$F$5/E1663^2*(SIN(RADIANS(G1657))*SIN(RADIANS(E1664))+COS(RADIANS(G1657))*COS(RADIANS(E1664))*COS(RADIANS(AA1654))))</f>
        <v>#DIV/0!</v>
      </c>
      <c r="AB1657" t="e">
        <f>IF(DEGREES(ACOS(SIN(RADIANS(G1657))*SIN(RADIANS(E1664))+COS(RADIANS(G1657))*COS(RADIANS(E1664))*COS(RADIANS(AB1654))))&gt;90,0,$F$4*$F$5/E1663^2*(SIN(RADIANS(G1657))*SIN(RADIANS(E1664))+COS(RADIANS(G1657))*COS(RADIANS(E1664))*COS(RADIANS(AB1654))))</f>
        <v>#DIV/0!</v>
      </c>
      <c r="AC1657" t="e">
        <f>IF(DEGREES(ACOS(SIN(RADIANS(G1657))*SIN(RADIANS(E1664))+COS(RADIANS(G1657))*COS(RADIANS(E1664))*COS(RADIANS(AC1654))))&gt;90,0,$F$4*$F$5/E1663^2*(SIN(RADIANS(G1657))*SIN(RADIANS(E1664))+COS(RADIANS(G1657))*COS(RADIANS(E1664))*COS(RADIANS(AC1654))))</f>
        <v>#DIV/0!</v>
      </c>
      <c r="AD1657" t="e">
        <f>IF(DEGREES(ACOS(SIN(RADIANS(G1657))*SIN(RADIANS(E1664))+COS(RADIANS(G1657))*COS(RADIANS(E1664))*COS(RADIANS(AD1654))))&gt;90,0,$F$4*$F$5/E1663^2*(SIN(RADIANS(G1657))*SIN(RADIANS(E1664))+COS(RADIANS(G1657))*COS(RADIANS(E1664))*COS(RADIANS(AD1654))))</f>
        <v>#DIV/0!</v>
      </c>
      <c r="AE1657" t="e">
        <f>IF(DEGREES(ACOS(SIN(RADIANS(G1657))*SIN(RADIANS(E1664))+COS(RADIANS(G1657))*COS(RADIANS(E1664))*COS(RADIANS(AE1654))))&gt;90,0,$F$4*$F$5/E1663^2*(SIN(RADIANS(G1657))*SIN(RADIANS(E1664))+COS(RADIANS(G1657))*COS(RADIANS(E1664))*COS(RADIANS(AE1654))))</f>
        <v>#DIV/0!</v>
      </c>
      <c r="AF1657" t="e">
        <f>IF(DEGREES(ACOS(SIN(RADIANS(G1657))*SIN(RADIANS(E1664))+COS(RADIANS(G1657))*COS(RADIANS(E1664))*COS(RADIANS(AF1654))))&gt;90,0,$F$4*$F$5/E1663^2*(SIN(RADIANS(G1657))*SIN(RADIANS(E1664))+COS(RADIANS(G1657))*COS(RADIANS(E1664))*COS(RADIANS(AF1654))))</f>
        <v>#DIV/0!</v>
      </c>
      <c r="AG1657" t="e">
        <f>IF(DEGREES(ACOS(SIN(RADIANS(G1657))*SIN(RADIANS(E1664))+COS(RADIANS(G1657))*COS(RADIANS(E1664))*COS(RADIANS(AG1654))))&gt;90,0,$F$4*$F$5/E1663^2*(SIN(RADIANS(G1657))*SIN(RADIANS(E1664))+COS(RADIANS(G1657))*COS(RADIANS(E1664))*COS(RADIANS(AG1654))))</f>
        <v>#DIV/0!</v>
      </c>
      <c r="AH1657" t="e">
        <f>IF(DEGREES(ACOS(SIN(RADIANS(G1657))*SIN(RADIANS(E1664))+COS(RADIANS(G1657))*COS(RADIANS(E1664))*COS(RADIANS(AH1654))))&gt;90,0,$F$4*$F$5/E1663^2*(SIN(RADIANS(G1657))*SIN(RADIANS(E1664))+COS(RADIANS(G1657))*COS(RADIANS(E1664))*COS(RADIANS(AH1654))))</f>
        <v>#DIV/0!</v>
      </c>
      <c r="AI1657" t="e">
        <f>IF(DEGREES(ACOS(SIN(RADIANS(G1657))*SIN(RADIANS(E1664))+COS(RADIANS(G1657))*COS(RADIANS(E1664))*COS(RADIANS(AI1654))))&gt;90,0,$F$4*$F$5/E1663^2*(SIN(RADIANS(G1657))*SIN(RADIANS(E1664))+COS(RADIANS(G1657))*COS(RADIANS(E1664))*COS(RADIANS(AI1654))))</f>
        <v>#DIV/0!</v>
      </c>
      <c r="AJ1657" t="e">
        <f>IF(DEGREES(ACOS(SIN(RADIANS(G1657))*SIN(RADIANS(E1664))+COS(RADIANS(G1657))*COS(RADIANS(E1664))*COS(RADIANS(AJ1654))))&gt;90,0,$F$4*$F$5/E1663^2*(SIN(RADIANS(G1657))*SIN(RADIANS(E1664))+COS(RADIANS(G1657))*COS(RADIANS(E1664))*COS(RADIANS(AJ1654))))</f>
        <v>#DIV/0!</v>
      </c>
      <c r="AK1657">
        <f>IF(DEGREES(ACOS(SIN(RADIANS(G1657))*SIN(RADIANS(E1664))+COS(RADIANS(G1657))*COS(RADIANS(E1664))*COS(RADIANS(AK1654))))&gt;90,0,$F$4*$F$5/E1663^2*(SIN(RADIANS(G1657))*SIN(RADIANS(E1664))+COS(RADIANS(G1657))*COS(RADIANS(E1664))*COS(RADIANS(AK1654))))</f>
        <v>0</v>
      </c>
      <c r="AL1657">
        <f>IF(DEGREES(ACOS(SIN(RADIANS(G1657))*SIN(RADIANS(E1664))+COS(RADIANS(G1657))*COS(RADIANS(E1664))*COS(RADIANS(AL1654))))&gt;90,0,$F$4*$F$5/E1663^2*(SIN(RADIANS(G1657))*SIN(RADIANS(E1664))+COS(RADIANS(G1657))*COS(RADIANS(E1664))*COS(RADIANS(AL1654))))</f>
        <v>0</v>
      </c>
      <c r="AM1657">
        <f>IF(DEGREES(ACOS(SIN(RADIANS(G1657))*SIN(RADIANS(E1664))+COS(RADIANS(G1657))*COS(RADIANS(E1664))*COS(RADIANS(AM1654))))&gt;90,0,$F$4*$F$5/E1663^2*(SIN(RADIANS(G1657))*SIN(RADIANS(E1664))+COS(RADIANS(G1657))*COS(RADIANS(E1664))*COS(RADIANS(AM1654))))</f>
        <v>0</v>
      </c>
      <c r="AN1657">
        <f>IF(DEGREES(ACOS(SIN(RADIANS(G1657))*SIN(RADIANS(E1664))+COS(RADIANS(G1657))*COS(RADIANS(E1664))*COS(RADIANS(AN1654))))&gt;90,0,$F$4*$F$5/E1663^2*(SIN(RADIANS(G1657))*SIN(RADIANS(E1664))+COS(RADIANS(G1657))*COS(RADIANS(E1664))*COS(RADIANS(AN1654))))</f>
        <v>0</v>
      </c>
      <c r="AO1657">
        <f>IF(DEGREES(ACOS(SIN(RADIANS(G1657))*SIN(RADIANS(E1664))+COS(RADIANS(G1657))*COS(RADIANS(E1664))*COS(RADIANS(AO1654))))&gt;90,0,$F$4*$F$5/E1663^2*(SIN(RADIANS(G1657))*SIN(RADIANS(E1664))+COS(RADIANS(G1657))*COS(RADIANS(E1664))*COS(RADIANS(AO1654))))</f>
        <v>0</v>
      </c>
      <c r="AP1657">
        <f>IF(DEGREES(ACOS(SIN(RADIANS(G1657))*SIN(RADIANS(E1664))+COS(RADIANS(G1657))*COS(RADIANS(E1664))*COS(RADIANS(AP1654))))&gt;90,0,$F$4*$F$5/E1663^2*(SIN(RADIANS(G1657))*SIN(RADIANS(E1664))+COS(RADIANS(G1657))*COS(RADIANS(E1664))*COS(RADIANS(AP1654))))</f>
        <v>0</v>
      </c>
      <c r="AQ1657">
        <f>IF(DEGREES(ACOS(SIN(RADIANS(G1657))*SIN(RADIANS(E1664))+COS(RADIANS(G1657))*COS(RADIANS(E1664))*COS(RADIANS(AQ1654))))&gt;90,0,$F$4*$F$5/E1663^2*(SIN(RADIANS(G1657))*SIN(RADIANS(E1664))+COS(RADIANS(G1657))*COS(RADIANS(E1664))*COS(RADIANS(AQ1654))))</f>
        <v>0</v>
      </c>
      <c r="AR1657">
        <f>IF(DEGREES(ACOS(SIN(RADIANS(G1657))*SIN(RADIANS(E1664))+COS(RADIANS(G1657))*COS(RADIANS(E1664))*COS(RADIANS(AR1654))))&gt;90,0,$F$4*$F$5/E1663^2*(SIN(RADIANS(G1657))*SIN(RADIANS(E1664))+COS(RADIANS(G1657))*COS(RADIANS(E1664))*COS(RADIANS(AR1654))))</f>
        <v>0</v>
      </c>
    </row>
    <row r="1658" spans="2:44" x14ac:dyDescent="0.5">
      <c r="B1658" s="40" t="s">
        <v>781</v>
      </c>
      <c r="E1658">
        <f>IF(E1657-$F$13&lt;0,E1657-$F$13+360,IF(E1657-$F$13&gt;360,E1657-$F$13-360,E1657-$F$13))</f>
        <v>70</v>
      </c>
      <c r="G1658">
        <v>70</v>
      </c>
      <c r="I1658">
        <f>IF(DEGREES(ACOS(SIN(RADIANS(G1658))*SIN(RADIANS(E1664))+COS(RADIANS(G1658))*COS(RADIANS(E1664))*COS(RADIANS(I1654))))&gt;90,0,$F$4*$F$5/E1663^2*(SIN(RADIANS(G1658))*SIN(RADIANS(E1664))+COS(RADIANS(G1658))*COS(RADIANS(E1664))*COS(RADIANS(I1654))))</f>
        <v>0</v>
      </c>
      <c r="J1658">
        <f>IF(DEGREES(ACOS(SIN(RADIANS(G1658))*SIN(RADIANS(E1664))+COS(RADIANS(G1658))*COS(RADIANS(E1664))*COS(RADIANS(J1654))))&gt;90,0,$F$4*$F$5/E1663^2*(SIN(RADIANS(G1658))*SIN(RADIANS(E1664))+COS(RADIANS(G1658))*COS(RADIANS(E1664))*COS(RADIANS(J1654))))</f>
        <v>0</v>
      </c>
      <c r="K1658">
        <f>IF(DEGREES(ACOS(SIN(RADIANS(G1658))*SIN(RADIANS(E1664))+COS(RADIANS(G1658))*COS(RADIANS(E1664))*COS(RADIANS(K1654))))&gt;90,0,$F$4*$F$5/E1663^2*(SIN(RADIANS(G1658))*SIN(RADIANS(E1664))+COS(RADIANS(G1658))*COS(RADIANS(E1664))*COS(RADIANS(K1654))))</f>
        <v>0</v>
      </c>
      <c r="L1658">
        <f>IF(DEGREES(ACOS(SIN(RADIANS(G1658))*SIN(RADIANS(E1664))+COS(RADIANS(G1658))*COS(RADIANS(E1664))*COS(RADIANS(L1654))))&gt;90,0,$F$4*$F$5/E1663^2*(SIN(RADIANS(G1658))*SIN(RADIANS(E1664))+COS(RADIANS(G1658))*COS(RADIANS(E1664))*COS(RADIANS(L1654))))</f>
        <v>0</v>
      </c>
      <c r="M1658">
        <f>IF(DEGREES(ACOS(SIN(RADIANS(G1658))*SIN(RADIANS(E1664))+COS(RADIANS(G1658))*COS(RADIANS(E1664))*COS(RADIANS(M1654))))&gt;90,0,$F$4*$F$5/E1663^2*(SIN(RADIANS(G1658))*SIN(RADIANS(E1664))+COS(RADIANS(G1658))*COS(RADIANS(E1664))*COS(RADIANS(M1654))))</f>
        <v>0</v>
      </c>
      <c r="N1658">
        <f>IF(DEGREES(ACOS(SIN(RADIANS(G1658))*SIN(RADIANS(E1664))+COS(RADIANS(G1658))*COS(RADIANS(E1664))*COS(RADIANS(N1654))))&gt;90,0,$F$4*$F$5/E1663^2*(SIN(RADIANS(G1658))*SIN(RADIANS(E1664))+COS(RADIANS(G1658))*COS(RADIANS(E1664))*COS(RADIANS(N1654))))</f>
        <v>0</v>
      </c>
      <c r="O1658">
        <f>IF(DEGREES(ACOS(SIN(RADIANS(G1658))*SIN(RADIANS(E1664))+COS(RADIANS(G1658))*COS(RADIANS(E1664))*COS(RADIANS(O1654))))&gt;90,0,$F$4*$F$5/E1663^2*(SIN(RADIANS(G1658))*SIN(RADIANS(E1664))+COS(RADIANS(G1658))*COS(RADIANS(E1664))*COS(RADIANS(O1654))))</f>
        <v>0</v>
      </c>
      <c r="P1658">
        <f>IF(DEGREES(ACOS(SIN(RADIANS(G1658))*SIN(RADIANS(E1664))+COS(RADIANS(G1658))*COS(RADIANS(E1664))*COS(RADIANS(P1654))))&gt;90,0,$F$4*$F$5/E1663^2*(SIN(RADIANS(G1658))*SIN(RADIANS(E1664))+COS(RADIANS(G1658))*COS(RADIANS(E1664))*COS(RADIANS(P1654))))</f>
        <v>0</v>
      </c>
      <c r="Q1658">
        <f>IF(DEGREES(ACOS(SIN(RADIANS(G1658))*SIN(RADIANS(E1664))+COS(RADIANS(G1658))*COS(RADIANS(E1664))*COS(RADIANS(Q1654))))&gt;90,0,$F$4*$F$5/E1663^2*(SIN(RADIANS(G1658))*SIN(RADIANS(E1664))+COS(RADIANS(G1658))*COS(RADIANS(E1664))*COS(RADIANS(Q1654))))</f>
        <v>0</v>
      </c>
      <c r="R1658" t="e">
        <f>IF(DEGREES(ACOS(SIN(RADIANS(G1658))*SIN(RADIANS(E1664))+COS(RADIANS(G1658))*COS(RADIANS(E1664))*COS(RADIANS(R1654))))&gt;90,0,$F$4*$F$5/E1663^2*(SIN(RADIANS(G1658))*SIN(RADIANS(E1664))+COS(RADIANS(G1658))*COS(RADIANS(E1664))*COS(RADIANS(R1654))))</f>
        <v>#DIV/0!</v>
      </c>
      <c r="S1658" t="e">
        <f>IF(DEGREES(ACOS(SIN(RADIANS(G1658))*SIN(RADIANS(E1664))+COS(RADIANS(G1658))*COS(RADIANS(E1664))*COS(RADIANS(S1654))))&gt;90,0,$F$4*$F$5/E1663^2*(SIN(RADIANS(G1658))*SIN(RADIANS(E1664))+COS(RADIANS(G1658))*COS(RADIANS(E1664))*COS(RADIANS(S1654))))</f>
        <v>#DIV/0!</v>
      </c>
      <c r="T1658" t="e">
        <f>IF(DEGREES(ACOS(SIN(RADIANS(G1658))*SIN(RADIANS(E1664))+COS(RADIANS(G1658))*COS(RADIANS(E1664))*COS(RADIANS(T1654))))&gt;90,0,$F$4*$F$5/E1663^2*(SIN(RADIANS(G1658))*SIN(RADIANS(E1664))+COS(RADIANS(G1658))*COS(RADIANS(E1664))*COS(RADIANS(T1654))))</f>
        <v>#DIV/0!</v>
      </c>
      <c r="U1658" t="e">
        <f>IF(DEGREES(ACOS(SIN(RADIANS(G1658))*SIN(RADIANS(E1664))+COS(RADIANS(G1658))*COS(RADIANS(E1664))*COS(RADIANS(U1654))))&gt;90,0,$F$4*$F$5/E1663^2*(SIN(RADIANS(G1658))*SIN(RADIANS(E1664))+COS(RADIANS(G1658))*COS(RADIANS(E1664))*COS(RADIANS(U1654))))</f>
        <v>#DIV/0!</v>
      </c>
      <c r="V1658" t="e">
        <f>IF(DEGREES(ACOS(SIN(RADIANS(G1658))*SIN(RADIANS(E1664))+COS(RADIANS(G1658))*COS(RADIANS(E1664))*COS(RADIANS(V1654))))&gt;90,0,$F$4*$F$5/E1663^2*(SIN(RADIANS(G1658))*SIN(RADIANS(E1664))+COS(RADIANS(G1658))*COS(RADIANS(E1664))*COS(RADIANS(V1654))))</f>
        <v>#DIV/0!</v>
      </c>
      <c r="W1658" t="e">
        <f>IF(DEGREES(ACOS(SIN(RADIANS(G1658))*SIN(RADIANS(E1664))+COS(RADIANS(G1658))*COS(RADIANS(E1664))*COS(RADIANS(W1654))))&gt;90,0,$F$4*$F$5/E1663^2*(SIN(RADIANS(G1658))*SIN(RADIANS(E1664))+COS(RADIANS(G1658))*COS(RADIANS(E1664))*COS(RADIANS(W1654))))</f>
        <v>#DIV/0!</v>
      </c>
      <c r="X1658" t="e">
        <f>IF(DEGREES(ACOS(SIN(RADIANS(G1658))*SIN(RADIANS(E1664))+COS(RADIANS(G1658))*COS(RADIANS(E1664))*COS(RADIANS(X1654))))&gt;90,0,$F$4*$F$5/E1663^2*(SIN(RADIANS(G1658))*SIN(RADIANS(E1664))+COS(RADIANS(G1658))*COS(RADIANS(E1664))*COS(RADIANS(X1654))))</f>
        <v>#DIV/0!</v>
      </c>
      <c r="Y1658" t="e">
        <f>IF(DEGREES(ACOS(SIN(RADIANS(G1658))*SIN(RADIANS(E1664))+COS(RADIANS(G1658))*COS(RADIANS(E1664))*COS(RADIANS(Y1654))))&gt;90,0,$F$4*$F$5/E1663^2*(SIN(RADIANS(G1658))*SIN(RADIANS(E1664))+COS(RADIANS(G1658))*COS(RADIANS(E1664))*COS(RADIANS(Y1654))))</f>
        <v>#DIV/0!</v>
      </c>
      <c r="Z1658" t="e">
        <f>IF(DEGREES(ACOS(SIN(RADIANS(G1658))*SIN(RADIANS(E1664))+COS(RADIANS(G1658))*COS(RADIANS(E1664))*COS(RADIANS(Z1654))))&gt;90,0,$F$4*$F$5/E1663^2*(SIN(RADIANS(G1658))*SIN(RADIANS(E1664))+COS(RADIANS(G1658))*COS(RADIANS(E1664))*COS(RADIANS(Z1654))))</f>
        <v>#DIV/0!</v>
      </c>
      <c r="AA1658" t="e">
        <f>IF(DEGREES(ACOS(SIN(RADIANS(G1658))*SIN(RADIANS(E1664))+COS(RADIANS(G1658))*COS(RADIANS(E1664))*COS(RADIANS(AA1654))))&gt;90,0,$F$4*$F$5/E1663^2*(SIN(RADIANS(G1658))*SIN(RADIANS(E1664))+COS(RADIANS(G1658))*COS(RADIANS(E1664))*COS(RADIANS(AA1654))))</f>
        <v>#DIV/0!</v>
      </c>
      <c r="AB1658" t="e">
        <f>IF(DEGREES(ACOS(SIN(RADIANS(G1658))*SIN(RADIANS(E1664))+COS(RADIANS(G1658))*COS(RADIANS(E1664))*COS(RADIANS(AB1654))))&gt;90,0,$F$4*$F$5/E1663^2*(SIN(RADIANS(G1658))*SIN(RADIANS(E1664))+COS(RADIANS(G1658))*COS(RADIANS(E1664))*COS(RADIANS(AB1654))))</f>
        <v>#DIV/0!</v>
      </c>
      <c r="AC1658" t="e">
        <f>IF(DEGREES(ACOS(SIN(RADIANS(G1658))*SIN(RADIANS(E1664))+COS(RADIANS(G1658))*COS(RADIANS(E1664))*COS(RADIANS(AC1654))))&gt;90,0,$F$4*$F$5/E1663^2*(SIN(RADIANS(G1658))*SIN(RADIANS(E1664))+COS(RADIANS(G1658))*COS(RADIANS(E1664))*COS(RADIANS(AC1654))))</f>
        <v>#DIV/0!</v>
      </c>
      <c r="AD1658" t="e">
        <f>IF(DEGREES(ACOS(SIN(RADIANS(G1658))*SIN(RADIANS(E1664))+COS(RADIANS(G1658))*COS(RADIANS(E1664))*COS(RADIANS(AD1654))))&gt;90,0,$F$4*$F$5/E1663^2*(SIN(RADIANS(G1658))*SIN(RADIANS(E1664))+COS(RADIANS(G1658))*COS(RADIANS(E1664))*COS(RADIANS(AD1654))))</f>
        <v>#DIV/0!</v>
      </c>
      <c r="AE1658" t="e">
        <f>IF(DEGREES(ACOS(SIN(RADIANS(G1658))*SIN(RADIANS(E1664))+COS(RADIANS(G1658))*COS(RADIANS(E1664))*COS(RADIANS(AE1654))))&gt;90,0,$F$4*$F$5/E1663^2*(SIN(RADIANS(G1658))*SIN(RADIANS(E1664))+COS(RADIANS(G1658))*COS(RADIANS(E1664))*COS(RADIANS(AE1654))))</f>
        <v>#DIV/0!</v>
      </c>
      <c r="AF1658" t="e">
        <f>IF(DEGREES(ACOS(SIN(RADIANS(G1658))*SIN(RADIANS(E1664))+COS(RADIANS(G1658))*COS(RADIANS(E1664))*COS(RADIANS(AF1654))))&gt;90,0,$F$4*$F$5/E1663^2*(SIN(RADIANS(G1658))*SIN(RADIANS(E1664))+COS(RADIANS(G1658))*COS(RADIANS(E1664))*COS(RADIANS(AF1654))))</f>
        <v>#DIV/0!</v>
      </c>
      <c r="AG1658" t="e">
        <f>IF(DEGREES(ACOS(SIN(RADIANS(G1658))*SIN(RADIANS(E1664))+COS(RADIANS(G1658))*COS(RADIANS(E1664))*COS(RADIANS(AG1654))))&gt;90,0,$F$4*$F$5/E1663^2*(SIN(RADIANS(G1658))*SIN(RADIANS(E1664))+COS(RADIANS(G1658))*COS(RADIANS(E1664))*COS(RADIANS(AG1654))))</f>
        <v>#DIV/0!</v>
      </c>
      <c r="AH1658" t="e">
        <f>IF(DEGREES(ACOS(SIN(RADIANS(G1658))*SIN(RADIANS(E1664))+COS(RADIANS(G1658))*COS(RADIANS(E1664))*COS(RADIANS(AH1654))))&gt;90,0,$F$4*$F$5/E1663^2*(SIN(RADIANS(G1658))*SIN(RADIANS(E1664))+COS(RADIANS(G1658))*COS(RADIANS(E1664))*COS(RADIANS(AH1654))))</f>
        <v>#DIV/0!</v>
      </c>
      <c r="AI1658" t="e">
        <f>IF(DEGREES(ACOS(SIN(RADIANS(G1658))*SIN(RADIANS(E1664))+COS(RADIANS(G1658))*COS(RADIANS(E1664))*COS(RADIANS(AI1654))))&gt;90,0,$F$4*$F$5/E1663^2*(SIN(RADIANS(G1658))*SIN(RADIANS(E1664))+COS(RADIANS(G1658))*COS(RADIANS(E1664))*COS(RADIANS(AI1654))))</f>
        <v>#DIV/0!</v>
      </c>
      <c r="AJ1658" t="e">
        <f>IF(DEGREES(ACOS(SIN(RADIANS(G1658))*SIN(RADIANS(E1664))+COS(RADIANS(G1658))*COS(RADIANS(E1664))*COS(RADIANS(AJ1654))))&gt;90,0,$F$4*$F$5/E1663^2*(SIN(RADIANS(G1658))*SIN(RADIANS(E1664))+COS(RADIANS(G1658))*COS(RADIANS(E1664))*COS(RADIANS(AJ1654))))</f>
        <v>#DIV/0!</v>
      </c>
      <c r="AK1658">
        <f>IF(DEGREES(ACOS(SIN(RADIANS(G1658))*SIN(RADIANS(E1664))+COS(RADIANS(G1658))*COS(RADIANS(E1664))*COS(RADIANS(AK1654))))&gt;90,0,$F$4*$F$5/E1663^2*(SIN(RADIANS(G1658))*SIN(RADIANS(E1664))+COS(RADIANS(G1658))*COS(RADIANS(E1664))*COS(RADIANS(AK1654))))</f>
        <v>0</v>
      </c>
      <c r="AL1658">
        <f>IF(DEGREES(ACOS(SIN(RADIANS(G1658))*SIN(RADIANS(E1664))+COS(RADIANS(G1658))*COS(RADIANS(E1664))*COS(RADIANS(AL1654))))&gt;90,0,$F$4*$F$5/E1663^2*(SIN(RADIANS(G1658))*SIN(RADIANS(E1664))+COS(RADIANS(G1658))*COS(RADIANS(E1664))*COS(RADIANS(AL1654))))</f>
        <v>0</v>
      </c>
      <c r="AM1658">
        <f>IF(DEGREES(ACOS(SIN(RADIANS(G1658))*SIN(RADIANS(E1664))+COS(RADIANS(G1658))*COS(RADIANS(E1664))*COS(RADIANS(AM1654))))&gt;90,0,$F$4*$F$5/E1663^2*(SIN(RADIANS(G1658))*SIN(RADIANS(E1664))+COS(RADIANS(G1658))*COS(RADIANS(E1664))*COS(RADIANS(AM1654))))</f>
        <v>0</v>
      </c>
      <c r="AN1658">
        <f>IF(DEGREES(ACOS(SIN(RADIANS(G1658))*SIN(RADIANS(E1664))+COS(RADIANS(G1658))*COS(RADIANS(E1664))*COS(RADIANS(AN1654))))&gt;90,0,$F$4*$F$5/E1663^2*(SIN(RADIANS(G1658))*SIN(RADIANS(E1664))+COS(RADIANS(G1658))*COS(RADIANS(E1664))*COS(RADIANS(AN1654))))</f>
        <v>0</v>
      </c>
      <c r="AO1658">
        <f>IF(DEGREES(ACOS(SIN(RADIANS(G1658))*SIN(RADIANS(E1664))+COS(RADIANS(G1658))*COS(RADIANS(E1664))*COS(RADIANS(AO1654))))&gt;90,0,$F$4*$F$5/E1663^2*(SIN(RADIANS(G1658))*SIN(RADIANS(E1664))+COS(RADIANS(G1658))*COS(RADIANS(E1664))*COS(RADIANS(AO1654))))</f>
        <v>0</v>
      </c>
      <c r="AP1658">
        <f>IF(DEGREES(ACOS(SIN(RADIANS(G1658))*SIN(RADIANS(E1664))+COS(RADIANS(G1658))*COS(RADIANS(E1664))*COS(RADIANS(AP1654))))&gt;90,0,$F$4*$F$5/E1663^2*(SIN(RADIANS(G1658))*SIN(RADIANS(E1664))+COS(RADIANS(G1658))*COS(RADIANS(E1664))*COS(RADIANS(AP1654))))</f>
        <v>0</v>
      </c>
      <c r="AQ1658">
        <f>IF(DEGREES(ACOS(SIN(RADIANS(G1658))*SIN(RADIANS(E1664))+COS(RADIANS(G1658))*COS(RADIANS(E1664))*COS(RADIANS(AQ1654))))&gt;90,0,$F$4*$F$5/E1663^2*(SIN(RADIANS(G1658))*SIN(RADIANS(E1664))+COS(RADIANS(G1658))*COS(RADIANS(E1664))*COS(RADIANS(AQ1654))))</f>
        <v>0</v>
      </c>
      <c r="AR1658">
        <f>IF(DEGREES(ACOS(SIN(RADIANS(G1658))*SIN(RADIANS(E1664))+COS(RADIANS(G1658))*COS(RADIANS(E1664))*COS(RADIANS(AR1654))))&gt;90,0,$F$4*$F$5/E1663^2*(SIN(RADIANS(G1658))*SIN(RADIANS(E1664))+COS(RADIANS(G1658))*COS(RADIANS(E1664))*COS(RADIANS(AR1654))))</f>
        <v>0</v>
      </c>
    </row>
    <row r="1659" spans="2:44" x14ac:dyDescent="0.5">
      <c r="B1659" s="40" t="s">
        <v>727</v>
      </c>
      <c r="E1659">
        <f>IF(E1656&lt;360,E1656/360,(E1656-360)/360)</f>
        <v>0.94444444444444442</v>
      </c>
      <c r="G1659">
        <v>60</v>
      </c>
      <c r="I1659">
        <f>IF(DEGREES(ACOS(SIN(RADIANS(G1659))*SIN(RADIANS(E1664))+COS(RADIANS(G1659))*COS(RADIANS(E1664))*COS(RADIANS(I1654))))&gt;90,0,$F$4*$F$5/E1663^2*(SIN(RADIANS(G1659))*SIN(RADIANS(E1664))+COS(RADIANS(G1659))*COS(RADIANS(E1664))*COS(RADIANS(I1654))))</f>
        <v>0</v>
      </c>
      <c r="J1659">
        <f>IF(DEGREES(ACOS(SIN(RADIANS(G1659))*SIN(RADIANS(E1664))+COS(RADIANS(G1659))*COS(RADIANS(E1664))*COS(RADIANS(J1654))))&gt;90,0,$F$4*$F$5/E1663^2*(SIN(RADIANS(G1659))*SIN(RADIANS(E1664))+COS(RADIANS(G1659))*COS(RADIANS(E1664))*COS(RADIANS(J1654))))</f>
        <v>0</v>
      </c>
      <c r="K1659">
        <f>IF(DEGREES(ACOS(SIN(RADIANS(G1659))*SIN(RADIANS(E1664))+COS(RADIANS(G1659))*COS(RADIANS(E1664))*COS(RADIANS(K1654))))&gt;90,0,$F$4*$F$5/E1663^2*(SIN(RADIANS(G1659))*SIN(RADIANS(E1664))+COS(RADIANS(G1659))*COS(RADIANS(E1664))*COS(RADIANS(K1654))))</f>
        <v>0</v>
      </c>
      <c r="L1659">
        <f>IF(DEGREES(ACOS(SIN(RADIANS(G1659))*SIN(RADIANS(E1664))+COS(RADIANS(G1659))*COS(RADIANS(E1664))*COS(RADIANS(L1654))))&gt;90,0,$F$4*$F$5/E1663^2*(SIN(RADIANS(G1659))*SIN(RADIANS(E1664))+COS(RADIANS(G1659))*COS(RADIANS(E1664))*COS(RADIANS(L1654))))</f>
        <v>0</v>
      </c>
      <c r="M1659">
        <f>IF(DEGREES(ACOS(SIN(RADIANS(G1659))*SIN(RADIANS(E1664))+COS(RADIANS(G1659))*COS(RADIANS(E1664))*COS(RADIANS(M1654))))&gt;90,0,$F$4*$F$5/E1663^2*(SIN(RADIANS(G1659))*SIN(RADIANS(E1664))+COS(RADIANS(G1659))*COS(RADIANS(E1664))*COS(RADIANS(M1654))))</f>
        <v>0</v>
      </c>
      <c r="N1659">
        <f>IF(DEGREES(ACOS(SIN(RADIANS(G1659))*SIN(RADIANS(E1664))+COS(RADIANS(G1659))*COS(RADIANS(E1664))*COS(RADIANS(N1654))))&gt;90,0,$F$4*$F$5/E1663^2*(SIN(RADIANS(G1659))*SIN(RADIANS(E1664))+COS(RADIANS(G1659))*COS(RADIANS(E1664))*COS(RADIANS(N1654))))</f>
        <v>0</v>
      </c>
      <c r="O1659">
        <f>IF(DEGREES(ACOS(SIN(RADIANS(G1659))*SIN(RADIANS(E1664))+COS(RADIANS(G1659))*COS(RADIANS(E1664))*COS(RADIANS(O1654))))&gt;90,0,$F$4*$F$5/E1663^2*(SIN(RADIANS(G1659))*SIN(RADIANS(E1664))+COS(RADIANS(G1659))*COS(RADIANS(E1664))*COS(RADIANS(O1654))))</f>
        <v>0</v>
      </c>
      <c r="P1659">
        <f>IF(DEGREES(ACOS(SIN(RADIANS(G1659))*SIN(RADIANS(E1664))+COS(RADIANS(G1659))*COS(RADIANS(E1664))*COS(RADIANS(P1654))))&gt;90,0,$F$4*$F$5/E1663^2*(SIN(RADIANS(G1659))*SIN(RADIANS(E1664))+COS(RADIANS(G1659))*COS(RADIANS(E1664))*COS(RADIANS(P1654))))</f>
        <v>0</v>
      </c>
      <c r="Q1659">
        <f>IF(DEGREES(ACOS(SIN(RADIANS(G1659))*SIN(RADIANS(E1664))+COS(RADIANS(G1659))*COS(RADIANS(E1664))*COS(RADIANS(Q1654))))&gt;90,0,$F$4*$F$5/E1663^2*(SIN(RADIANS(G1659))*SIN(RADIANS(E1664))+COS(RADIANS(G1659))*COS(RADIANS(E1664))*COS(RADIANS(Q1654))))</f>
        <v>0</v>
      </c>
      <c r="R1659" t="e">
        <f>IF(DEGREES(ACOS(SIN(RADIANS(G1659))*SIN(RADIANS(E1664))+COS(RADIANS(G1659))*COS(RADIANS(E1664))*COS(RADIANS(R1654))))&gt;90,0,$F$4*$F$5/E1663^2*(SIN(RADIANS(G1659))*SIN(RADIANS(E1664))+COS(RADIANS(G1659))*COS(RADIANS(E1664))*COS(RADIANS(R1654))))</f>
        <v>#DIV/0!</v>
      </c>
      <c r="S1659" t="e">
        <f>IF(DEGREES(ACOS(SIN(RADIANS(G1659))*SIN(RADIANS(E1664))+COS(RADIANS(G1659))*COS(RADIANS(E1664))*COS(RADIANS(S1654))))&gt;90,0,$F$4*$F$5/E1663^2*(SIN(RADIANS(G1659))*SIN(RADIANS(E1664))+COS(RADIANS(G1659))*COS(RADIANS(E1664))*COS(RADIANS(S1654))))</f>
        <v>#DIV/0!</v>
      </c>
      <c r="T1659" t="e">
        <f>IF(DEGREES(ACOS(SIN(RADIANS(G1659))*SIN(RADIANS(E1664))+COS(RADIANS(G1659))*COS(RADIANS(E1664))*COS(RADIANS(T1654))))&gt;90,0,$F$4*$F$5/E1663^2*(SIN(RADIANS(G1659))*SIN(RADIANS(E1664))+COS(RADIANS(G1659))*COS(RADIANS(E1664))*COS(RADIANS(T1654))))</f>
        <v>#DIV/0!</v>
      </c>
      <c r="U1659" t="e">
        <f>IF(DEGREES(ACOS(SIN(RADIANS(G1659))*SIN(RADIANS(E1664))+COS(RADIANS(G1659))*COS(RADIANS(E1664))*COS(RADIANS(U1654))))&gt;90,0,$F$4*$F$5/E1663^2*(SIN(RADIANS(G1659))*SIN(RADIANS(E1664))+COS(RADIANS(G1659))*COS(RADIANS(E1664))*COS(RADIANS(U1654))))</f>
        <v>#DIV/0!</v>
      </c>
      <c r="V1659" t="e">
        <f>IF(DEGREES(ACOS(SIN(RADIANS(G1659))*SIN(RADIANS(E1664))+COS(RADIANS(G1659))*COS(RADIANS(E1664))*COS(RADIANS(V1654))))&gt;90,0,$F$4*$F$5/E1663^2*(SIN(RADIANS(G1659))*SIN(RADIANS(E1664))+COS(RADIANS(G1659))*COS(RADIANS(E1664))*COS(RADIANS(V1654))))</f>
        <v>#DIV/0!</v>
      </c>
      <c r="W1659" t="e">
        <f>IF(DEGREES(ACOS(SIN(RADIANS(G1659))*SIN(RADIANS(E1664))+COS(RADIANS(G1659))*COS(RADIANS(E1664))*COS(RADIANS(W1654))))&gt;90,0,$F$4*$F$5/E1663^2*(SIN(RADIANS(G1659))*SIN(RADIANS(E1664))+COS(RADIANS(G1659))*COS(RADIANS(E1664))*COS(RADIANS(W1654))))</f>
        <v>#DIV/0!</v>
      </c>
      <c r="X1659" t="e">
        <f>IF(DEGREES(ACOS(SIN(RADIANS(G1659))*SIN(RADIANS(E1664))+COS(RADIANS(G1659))*COS(RADIANS(E1664))*COS(RADIANS(X1654))))&gt;90,0,$F$4*$F$5/E1663^2*(SIN(RADIANS(G1659))*SIN(RADIANS(E1664))+COS(RADIANS(G1659))*COS(RADIANS(E1664))*COS(RADIANS(X1654))))</f>
        <v>#DIV/0!</v>
      </c>
      <c r="Y1659" t="e">
        <f>IF(DEGREES(ACOS(SIN(RADIANS(G1659))*SIN(RADIANS(E1664))+COS(RADIANS(G1659))*COS(RADIANS(E1664))*COS(RADIANS(Y1654))))&gt;90,0,$F$4*$F$5/E1663^2*(SIN(RADIANS(G1659))*SIN(RADIANS(E1664))+COS(RADIANS(G1659))*COS(RADIANS(E1664))*COS(RADIANS(Y1654))))</f>
        <v>#DIV/0!</v>
      </c>
      <c r="Z1659" t="e">
        <f>IF(DEGREES(ACOS(SIN(RADIANS(G1659))*SIN(RADIANS(E1664))+COS(RADIANS(G1659))*COS(RADIANS(E1664))*COS(RADIANS(Z1654))))&gt;90,0,$F$4*$F$5/E1663^2*(SIN(RADIANS(G1659))*SIN(RADIANS(E1664))+COS(RADIANS(G1659))*COS(RADIANS(E1664))*COS(RADIANS(Z1654))))</f>
        <v>#DIV/0!</v>
      </c>
      <c r="AA1659" t="e">
        <f>IF(DEGREES(ACOS(SIN(RADIANS(G1659))*SIN(RADIANS(E1664))+COS(RADIANS(G1659))*COS(RADIANS(E1664))*COS(RADIANS(AA1654))))&gt;90,0,$F$4*$F$5/E1663^2*(SIN(RADIANS(G1659))*SIN(RADIANS(E1664))+COS(RADIANS(G1659))*COS(RADIANS(E1664))*COS(RADIANS(AA1654))))</f>
        <v>#DIV/0!</v>
      </c>
      <c r="AB1659" t="e">
        <f>IF(DEGREES(ACOS(SIN(RADIANS(G1659))*SIN(RADIANS(E1664))+COS(RADIANS(G1659))*COS(RADIANS(E1664))*COS(RADIANS(AB1654))))&gt;90,0,$F$4*$F$5/E1663^2*(SIN(RADIANS(G1659))*SIN(RADIANS(E1664))+COS(RADIANS(G1659))*COS(RADIANS(E1664))*COS(RADIANS(AB1654))))</f>
        <v>#DIV/0!</v>
      </c>
      <c r="AC1659" t="e">
        <f>IF(DEGREES(ACOS(SIN(RADIANS(G1659))*SIN(RADIANS(E1664))+COS(RADIANS(G1659))*COS(RADIANS(E1664))*COS(RADIANS(AC1654))))&gt;90,0,$F$4*$F$5/E1663^2*(SIN(RADIANS(G1659))*SIN(RADIANS(E1664))+COS(RADIANS(G1659))*COS(RADIANS(E1664))*COS(RADIANS(AC1654))))</f>
        <v>#DIV/0!</v>
      </c>
      <c r="AD1659" t="e">
        <f>IF(DEGREES(ACOS(SIN(RADIANS(G1659))*SIN(RADIANS(E1664))+COS(RADIANS(G1659))*COS(RADIANS(E1664))*COS(RADIANS(AD1654))))&gt;90,0,$F$4*$F$5/E1663^2*(SIN(RADIANS(G1659))*SIN(RADIANS(E1664))+COS(RADIANS(G1659))*COS(RADIANS(E1664))*COS(RADIANS(AD1654))))</f>
        <v>#DIV/0!</v>
      </c>
      <c r="AE1659" t="e">
        <f>IF(DEGREES(ACOS(SIN(RADIANS(G1659))*SIN(RADIANS(E1664))+COS(RADIANS(G1659))*COS(RADIANS(E1664))*COS(RADIANS(AE1654))))&gt;90,0,$F$4*$F$5/E1663^2*(SIN(RADIANS(G1659))*SIN(RADIANS(E1664))+COS(RADIANS(G1659))*COS(RADIANS(E1664))*COS(RADIANS(AE1654))))</f>
        <v>#DIV/0!</v>
      </c>
      <c r="AF1659" t="e">
        <f>IF(DEGREES(ACOS(SIN(RADIANS(G1659))*SIN(RADIANS(E1664))+COS(RADIANS(G1659))*COS(RADIANS(E1664))*COS(RADIANS(AF1654))))&gt;90,0,$F$4*$F$5/E1663^2*(SIN(RADIANS(G1659))*SIN(RADIANS(E1664))+COS(RADIANS(G1659))*COS(RADIANS(E1664))*COS(RADIANS(AF1654))))</f>
        <v>#DIV/0!</v>
      </c>
      <c r="AG1659" t="e">
        <f>IF(DEGREES(ACOS(SIN(RADIANS(G1659))*SIN(RADIANS(E1664))+COS(RADIANS(G1659))*COS(RADIANS(E1664))*COS(RADIANS(AG1654))))&gt;90,0,$F$4*$F$5/E1663^2*(SIN(RADIANS(G1659))*SIN(RADIANS(E1664))+COS(RADIANS(G1659))*COS(RADIANS(E1664))*COS(RADIANS(AG1654))))</f>
        <v>#DIV/0!</v>
      </c>
      <c r="AH1659" t="e">
        <f>IF(DEGREES(ACOS(SIN(RADIANS(G1659))*SIN(RADIANS(E1664))+COS(RADIANS(G1659))*COS(RADIANS(E1664))*COS(RADIANS(AH1654))))&gt;90,0,$F$4*$F$5/E1663^2*(SIN(RADIANS(G1659))*SIN(RADIANS(E1664))+COS(RADIANS(G1659))*COS(RADIANS(E1664))*COS(RADIANS(AH1654))))</f>
        <v>#DIV/0!</v>
      </c>
      <c r="AI1659" t="e">
        <f>IF(DEGREES(ACOS(SIN(RADIANS(G1659))*SIN(RADIANS(E1664))+COS(RADIANS(G1659))*COS(RADIANS(E1664))*COS(RADIANS(AI1654))))&gt;90,0,$F$4*$F$5/E1663^2*(SIN(RADIANS(G1659))*SIN(RADIANS(E1664))+COS(RADIANS(G1659))*COS(RADIANS(E1664))*COS(RADIANS(AI1654))))</f>
        <v>#DIV/0!</v>
      </c>
      <c r="AJ1659" t="e">
        <f>IF(DEGREES(ACOS(SIN(RADIANS(G1659))*SIN(RADIANS(E1664))+COS(RADIANS(G1659))*COS(RADIANS(E1664))*COS(RADIANS(AJ1654))))&gt;90,0,$F$4*$F$5/E1663^2*(SIN(RADIANS(G1659))*SIN(RADIANS(E1664))+COS(RADIANS(G1659))*COS(RADIANS(E1664))*COS(RADIANS(AJ1654))))</f>
        <v>#DIV/0!</v>
      </c>
      <c r="AK1659">
        <f>IF(DEGREES(ACOS(SIN(RADIANS(G1659))*SIN(RADIANS(E1664))+COS(RADIANS(G1659))*COS(RADIANS(E1664))*COS(RADIANS(AK1654))))&gt;90,0,$F$4*$F$5/E1663^2*(SIN(RADIANS(G1659))*SIN(RADIANS(E1664))+COS(RADIANS(G1659))*COS(RADIANS(E1664))*COS(RADIANS(AK1654))))</f>
        <v>0</v>
      </c>
      <c r="AL1659">
        <f>IF(DEGREES(ACOS(SIN(RADIANS(G1659))*SIN(RADIANS(E1664))+COS(RADIANS(G1659))*COS(RADIANS(E1664))*COS(RADIANS(AL1654))))&gt;90,0,$F$4*$F$5/E1663^2*(SIN(RADIANS(G1659))*SIN(RADIANS(E1664))+COS(RADIANS(G1659))*COS(RADIANS(E1664))*COS(RADIANS(AL1654))))</f>
        <v>0</v>
      </c>
      <c r="AM1659">
        <f>IF(DEGREES(ACOS(SIN(RADIANS(G1659))*SIN(RADIANS(E1664))+COS(RADIANS(G1659))*COS(RADIANS(E1664))*COS(RADIANS(AM1654))))&gt;90,0,$F$4*$F$5/E1663^2*(SIN(RADIANS(G1659))*SIN(RADIANS(E1664))+COS(RADIANS(G1659))*COS(RADIANS(E1664))*COS(RADIANS(AM1654))))</f>
        <v>0</v>
      </c>
      <c r="AN1659">
        <f>IF(DEGREES(ACOS(SIN(RADIANS(G1659))*SIN(RADIANS(E1664))+COS(RADIANS(G1659))*COS(RADIANS(E1664))*COS(RADIANS(AN1654))))&gt;90,0,$F$4*$F$5/E1663^2*(SIN(RADIANS(G1659))*SIN(RADIANS(E1664))+COS(RADIANS(G1659))*COS(RADIANS(E1664))*COS(RADIANS(AN1654))))</f>
        <v>0</v>
      </c>
      <c r="AO1659">
        <f>IF(DEGREES(ACOS(SIN(RADIANS(G1659))*SIN(RADIANS(E1664))+COS(RADIANS(G1659))*COS(RADIANS(E1664))*COS(RADIANS(AO1654))))&gt;90,0,$F$4*$F$5/E1663^2*(SIN(RADIANS(G1659))*SIN(RADIANS(E1664))+COS(RADIANS(G1659))*COS(RADIANS(E1664))*COS(RADIANS(AO1654))))</f>
        <v>0</v>
      </c>
      <c r="AP1659">
        <f>IF(DEGREES(ACOS(SIN(RADIANS(G1659))*SIN(RADIANS(E1664))+COS(RADIANS(G1659))*COS(RADIANS(E1664))*COS(RADIANS(AP1654))))&gt;90,0,$F$4*$F$5/E1663^2*(SIN(RADIANS(G1659))*SIN(RADIANS(E1664))+COS(RADIANS(G1659))*COS(RADIANS(E1664))*COS(RADIANS(AP1654))))</f>
        <v>0</v>
      </c>
      <c r="AQ1659">
        <f>IF(DEGREES(ACOS(SIN(RADIANS(G1659))*SIN(RADIANS(E1664))+COS(RADIANS(G1659))*COS(RADIANS(E1664))*COS(RADIANS(AQ1654))))&gt;90,0,$F$4*$F$5/E1663^2*(SIN(RADIANS(G1659))*SIN(RADIANS(E1664))+COS(RADIANS(G1659))*COS(RADIANS(E1664))*COS(RADIANS(AQ1654))))</f>
        <v>0</v>
      </c>
      <c r="AR1659">
        <f>IF(DEGREES(ACOS(SIN(RADIANS(G1659))*SIN(RADIANS(E1664))+COS(RADIANS(G1659))*COS(RADIANS(E1664))*COS(RADIANS(AR1654))))&gt;90,0,$F$4*$F$5/E1663^2*(SIN(RADIANS(G1659))*SIN(RADIANS(E1664))+COS(RADIANS(G1659))*COS(RADIANS(E1664))*COS(RADIANS(AR1654))))</f>
        <v>0</v>
      </c>
    </row>
    <row r="1660" spans="2:44" x14ac:dyDescent="0.5">
      <c r="B1660" s="40" t="s">
        <v>782</v>
      </c>
      <c r="E1660">
        <f>E1659*$F$11</f>
        <v>0</v>
      </c>
      <c r="G1660">
        <v>50</v>
      </c>
      <c r="I1660">
        <f>IF(DEGREES(ACOS(SIN(RADIANS(G1660))*SIN(RADIANS(E1664))+COS(RADIANS(G1660))*COS(RADIANS(E1664))*COS(RADIANS(I1654))))&gt;90,0,$F$4*$F$5/E1663^2*(SIN(RADIANS(G1660))*SIN(RADIANS(E1664))+COS(RADIANS(G1660))*COS(RADIANS(E1664))*COS(RADIANS(I1654))))</f>
        <v>0</v>
      </c>
      <c r="J1660">
        <f>IF(DEGREES(ACOS(SIN(RADIANS(G1660))*SIN(RADIANS(E1664))+COS(RADIANS(G1660))*COS(RADIANS(E1664))*COS(RADIANS(J1654))))&gt;90,0,$F$4*$F$5/E1663^2*(SIN(RADIANS(G1660))*SIN(RADIANS(E1664))+COS(RADIANS(G1660))*COS(RADIANS(E1664))*COS(RADIANS(J1654))))</f>
        <v>0</v>
      </c>
      <c r="K1660">
        <f>IF(DEGREES(ACOS(SIN(RADIANS(G1660))*SIN(RADIANS(E1664))+COS(RADIANS(G1660))*COS(RADIANS(E1664))*COS(RADIANS(K1654))))&gt;90,0,$F$4*$F$5/E1663^2*(SIN(RADIANS(G1660))*SIN(RADIANS(E1664))+COS(RADIANS(G1660))*COS(RADIANS(E1664))*COS(RADIANS(K1654))))</f>
        <v>0</v>
      </c>
      <c r="L1660">
        <f>IF(DEGREES(ACOS(SIN(RADIANS(G1660))*SIN(RADIANS(E1664))+COS(RADIANS(G1660))*COS(RADIANS(E1664))*COS(RADIANS(L1654))))&gt;90,0,$F$4*$F$5/E1663^2*(SIN(RADIANS(G1660))*SIN(RADIANS(E1664))+COS(RADIANS(G1660))*COS(RADIANS(E1664))*COS(RADIANS(L1654))))</f>
        <v>0</v>
      </c>
      <c r="M1660">
        <f>IF(DEGREES(ACOS(SIN(RADIANS(G1660))*SIN(RADIANS(E1664))+COS(RADIANS(G1660))*COS(RADIANS(E1664))*COS(RADIANS(M1654))))&gt;90,0,$F$4*$F$5/E1663^2*(SIN(RADIANS(G1660))*SIN(RADIANS(E1664))+COS(RADIANS(G1660))*COS(RADIANS(E1664))*COS(RADIANS(M1654))))</f>
        <v>0</v>
      </c>
      <c r="N1660">
        <f>IF(DEGREES(ACOS(SIN(RADIANS(G1660))*SIN(RADIANS(E1664))+COS(RADIANS(G1660))*COS(RADIANS(E1664))*COS(RADIANS(N1654))))&gt;90,0,$F$4*$F$5/E1663^2*(SIN(RADIANS(G1660))*SIN(RADIANS(E1664))+COS(RADIANS(G1660))*COS(RADIANS(E1664))*COS(RADIANS(N1654))))</f>
        <v>0</v>
      </c>
      <c r="O1660">
        <f>IF(DEGREES(ACOS(SIN(RADIANS(G1660))*SIN(RADIANS(E1664))+COS(RADIANS(G1660))*COS(RADIANS(E1664))*COS(RADIANS(O1654))))&gt;90,0,$F$4*$F$5/E1663^2*(SIN(RADIANS(G1660))*SIN(RADIANS(E1664))+COS(RADIANS(G1660))*COS(RADIANS(E1664))*COS(RADIANS(O1654))))</f>
        <v>0</v>
      </c>
      <c r="P1660">
        <f>IF(DEGREES(ACOS(SIN(RADIANS(G1660))*SIN(RADIANS(E1664))+COS(RADIANS(G1660))*COS(RADIANS(E1664))*COS(RADIANS(P1654))))&gt;90,0,$F$4*$F$5/E1663^2*(SIN(RADIANS(G1660))*SIN(RADIANS(E1664))+COS(RADIANS(G1660))*COS(RADIANS(E1664))*COS(RADIANS(P1654))))</f>
        <v>0</v>
      </c>
      <c r="Q1660">
        <f>IF(DEGREES(ACOS(SIN(RADIANS(G1660))*SIN(RADIANS(E1664))+COS(RADIANS(G1660))*COS(RADIANS(E1664))*COS(RADIANS(Q1654))))&gt;90,0,$F$4*$F$5/E1663^2*(SIN(RADIANS(G1660))*SIN(RADIANS(E1664))+COS(RADIANS(G1660))*COS(RADIANS(E1664))*COS(RADIANS(Q1654))))</f>
        <v>0</v>
      </c>
      <c r="R1660" t="e">
        <f>IF(DEGREES(ACOS(SIN(RADIANS(G1660))*SIN(RADIANS(E1664))+COS(RADIANS(G1660))*COS(RADIANS(E1664))*COS(RADIANS(R1654))))&gt;90,0,$F$4*$F$5/E1663^2*(SIN(RADIANS(G1660))*SIN(RADIANS(E1664))+COS(RADIANS(G1660))*COS(RADIANS(E1664))*COS(RADIANS(R1654))))</f>
        <v>#DIV/0!</v>
      </c>
      <c r="S1660" t="e">
        <f>IF(DEGREES(ACOS(SIN(RADIANS(G1660))*SIN(RADIANS(E1664))+COS(RADIANS(G1660))*COS(RADIANS(E1664))*COS(RADIANS(S1654))))&gt;90,0,$F$4*$F$5/E1663^2*(SIN(RADIANS(G1660))*SIN(RADIANS(E1664))+COS(RADIANS(G1660))*COS(RADIANS(E1664))*COS(RADIANS(S1654))))</f>
        <v>#DIV/0!</v>
      </c>
      <c r="T1660" t="e">
        <f>IF(DEGREES(ACOS(SIN(RADIANS(G1660))*SIN(RADIANS(E1664))+COS(RADIANS(G1660))*COS(RADIANS(E1664))*COS(RADIANS(T1654))))&gt;90,0,$F$4*$F$5/E1663^2*(SIN(RADIANS(G1660))*SIN(RADIANS(E1664))+COS(RADIANS(G1660))*COS(RADIANS(E1664))*COS(RADIANS(T1654))))</f>
        <v>#DIV/0!</v>
      </c>
      <c r="U1660" t="e">
        <f>IF(DEGREES(ACOS(SIN(RADIANS(G1660))*SIN(RADIANS(E1664))+COS(RADIANS(G1660))*COS(RADIANS(E1664))*COS(RADIANS(U1654))))&gt;90,0,$F$4*$F$5/E1663^2*(SIN(RADIANS(G1660))*SIN(RADIANS(E1664))+COS(RADIANS(G1660))*COS(RADIANS(E1664))*COS(RADIANS(U1654))))</f>
        <v>#DIV/0!</v>
      </c>
      <c r="V1660" t="e">
        <f>IF(DEGREES(ACOS(SIN(RADIANS(G1660))*SIN(RADIANS(E1664))+COS(RADIANS(G1660))*COS(RADIANS(E1664))*COS(RADIANS(V1654))))&gt;90,0,$F$4*$F$5/E1663^2*(SIN(RADIANS(G1660))*SIN(RADIANS(E1664))+COS(RADIANS(G1660))*COS(RADIANS(E1664))*COS(RADIANS(V1654))))</f>
        <v>#DIV/0!</v>
      </c>
      <c r="W1660" t="e">
        <f>IF(DEGREES(ACOS(SIN(RADIANS(G1660))*SIN(RADIANS(E1664))+COS(RADIANS(G1660))*COS(RADIANS(E1664))*COS(RADIANS(W1654))))&gt;90,0,$F$4*$F$5/E1663^2*(SIN(RADIANS(G1660))*SIN(RADIANS(E1664))+COS(RADIANS(G1660))*COS(RADIANS(E1664))*COS(RADIANS(W1654))))</f>
        <v>#DIV/0!</v>
      </c>
      <c r="X1660" t="e">
        <f>IF(DEGREES(ACOS(SIN(RADIANS(G1660))*SIN(RADIANS(E1664))+COS(RADIANS(G1660))*COS(RADIANS(E1664))*COS(RADIANS(X1654))))&gt;90,0,$F$4*$F$5/E1663^2*(SIN(RADIANS(G1660))*SIN(RADIANS(E1664))+COS(RADIANS(G1660))*COS(RADIANS(E1664))*COS(RADIANS(X1654))))</f>
        <v>#DIV/0!</v>
      </c>
      <c r="Y1660" t="e">
        <f>IF(DEGREES(ACOS(SIN(RADIANS(G1660))*SIN(RADIANS(E1664))+COS(RADIANS(G1660))*COS(RADIANS(E1664))*COS(RADIANS(Y1654))))&gt;90,0,$F$4*$F$5/E1663^2*(SIN(RADIANS(G1660))*SIN(RADIANS(E1664))+COS(RADIANS(G1660))*COS(RADIANS(E1664))*COS(RADIANS(Y1654))))</f>
        <v>#DIV/0!</v>
      </c>
      <c r="Z1660" t="e">
        <f>IF(DEGREES(ACOS(SIN(RADIANS(G1660))*SIN(RADIANS(E1664))+COS(RADIANS(G1660))*COS(RADIANS(E1664))*COS(RADIANS(Z1654))))&gt;90,0,$F$4*$F$5/E1663^2*(SIN(RADIANS(G1660))*SIN(RADIANS(E1664))+COS(RADIANS(G1660))*COS(RADIANS(E1664))*COS(RADIANS(Z1654))))</f>
        <v>#DIV/0!</v>
      </c>
      <c r="AA1660" t="e">
        <f>IF(DEGREES(ACOS(SIN(RADIANS(G1660))*SIN(RADIANS(E1664))+COS(RADIANS(G1660))*COS(RADIANS(E1664))*COS(RADIANS(AA1654))))&gt;90,0,$F$4*$F$5/E1663^2*(SIN(RADIANS(G1660))*SIN(RADIANS(E1664))+COS(RADIANS(G1660))*COS(RADIANS(E1664))*COS(RADIANS(AA1654))))</f>
        <v>#DIV/0!</v>
      </c>
      <c r="AB1660" t="e">
        <f>IF(DEGREES(ACOS(SIN(RADIANS(G1660))*SIN(RADIANS(E1664))+COS(RADIANS(G1660))*COS(RADIANS(E1664))*COS(RADIANS(AB1654))))&gt;90,0,$F$4*$F$5/E1663^2*(SIN(RADIANS(G1660))*SIN(RADIANS(E1664))+COS(RADIANS(G1660))*COS(RADIANS(E1664))*COS(RADIANS(AB1654))))</f>
        <v>#DIV/0!</v>
      </c>
      <c r="AC1660" t="e">
        <f>IF(DEGREES(ACOS(SIN(RADIANS(G1660))*SIN(RADIANS(E1664))+COS(RADIANS(G1660))*COS(RADIANS(E1664))*COS(RADIANS(AC1654))))&gt;90,0,$F$4*$F$5/E1663^2*(SIN(RADIANS(G1660))*SIN(RADIANS(E1664))+COS(RADIANS(G1660))*COS(RADIANS(E1664))*COS(RADIANS(AC1654))))</f>
        <v>#DIV/0!</v>
      </c>
      <c r="AD1660" t="e">
        <f>IF(DEGREES(ACOS(SIN(RADIANS(G1660))*SIN(RADIANS(E1664))+COS(RADIANS(G1660))*COS(RADIANS(E1664))*COS(RADIANS(AD1654))))&gt;90,0,$F$4*$F$5/E1663^2*(SIN(RADIANS(G1660))*SIN(RADIANS(E1664))+COS(RADIANS(G1660))*COS(RADIANS(E1664))*COS(RADIANS(AD1654))))</f>
        <v>#DIV/0!</v>
      </c>
      <c r="AE1660" t="e">
        <f>IF(DEGREES(ACOS(SIN(RADIANS(G1660))*SIN(RADIANS(E1664))+COS(RADIANS(G1660))*COS(RADIANS(E1664))*COS(RADIANS(AE1654))))&gt;90,0,$F$4*$F$5/E1663^2*(SIN(RADIANS(G1660))*SIN(RADIANS(E1664))+COS(RADIANS(G1660))*COS(RADIANS(E1664))*COS(RADIANS(AE1654))))</f>
        <v>#DIV/0!</v>
      </c>
      <c r="AF1660" t="e">
        <f>IF(DEGREES(ACOS(SIN(RADIANS(G1660))*SIN(RADIANS(E1664))+COS(RADIANS(G1660))*COS(RADIANS(E1664))*COS(RADIANS(AF1654))))&gt;90,0,$F$4*$F$5/E1663^2*(SIN(RADIANS(G1660))*SIN(RADIANS(E1664))+COS(RADIANS(G1660))*COS(RADIANS(E1664))*COS(RADIANS(AF1654))))</f>
        <v>#DIV/0!</v>
      </c>
      <c r="AG1660" t="e">
        <f>IF(DEGREES(ACOS(SIN(RADIANS(G1660))*SIN(RADIANS(E1664))+COS(RADIANS(G1660))*COS(RADIANS(E1664))*COS(RADIANS(AG1654))))&gt;90,0,$F$4*$F$5/E1663^2*(SIN(RADIANS(G1660))*SIN(RADIANS(E1664))+COS(RADIANS(G1660))*COS(RADIANS(E1664))*COS(RADIANS(AG1654))))</f>
        <v>#DIV/0!</v>
      </c>
      <c r="AH1660" t="e">
        <f>IF(DEGREES(ACOS(SIN(RADIANS(G1660))*SIN(RADIANS(E1664))+COS(RADIANS(G1660))*COS(RADIANS(E1664))*COS(RADIANS(AH1654))))&gt;90,0,$F$4*$F$5/E1663^2*(SIN(RADIANS(G1660))*SIN(RADIANS(E1664))+COS(RADIANS(G1660))*COS(RADIANS(E1664))*COS(RADIANS(AH1654))))</f>
        <v>#DIV/0!</v>
      </c>
      <c r="AI1660" t="e">
        <f>IF(DEGREES(ACOS(SIN(RADIANS(G1660))*SIN(RADIANS(E1664))+COS(RADIANS(G1660))*COS(RADIANS(E1664))*COS(RADIANS(AI1654))))&gt;90,0,$F$4*$F$5/E1663^2*(SIN(RADIANS(G1660))*SIN(RADIANS(E1664))+COS(RADIANS(G1660))*COS(RADIANS(E1664))*COS(RADIANS(AI1654))))</f>
        <v>#DIV/0!</v>
      </c>
      <c r="AJ1660" t="e">
        <f>IF(DEGREES(ACOS(SIN(RADIANS(G1660))*SIN(RADIANS(E1664))+COS(RADIANS(G1660))*COS(RADIANS(E1664))*COS(RADIANS(AJ1654))))&gt;90,0,$F$4*$F$5/E1663^2*(SIN(RADIANS(G1660))*SIN(RADIANS(E1664))+COS(RADIANS(G1660))*COS(RADIANS(E1664))*COS(RADIANS(AJ1654))))</f>
        <v>#DIV/0!</v>
      </c>
      <c r="AK1660">
        <f>IF(DEGREES(ACOS(SIN(RADIANS(G1660))*SIN(RADIANS(E1664))+COS(RADIANS(G1660))*COS(RADIANS(E1664))*COS(RADIANS(AK1654))))&gt;90,0,$F$4*$F$5/E1663^2*(SIN(RADIANS(G1660))*SIN(RADIANS(E1664))+COS(RADIANS(G1660))*COS(RADIANS(E1664))*COS(RADIANS(AK1654))))</f>
        <v>0</v>
      </c>
      <c r="AL1660">
        <f>IF(DEGREES(ACOS(SIN(RADIANS(G1660))*SIN(RADIANS(E1664))+COS(RADIANS(G1660))*COS(RADIANS(E1664))*COS(RADIANS(AL1654))))&gt;90,0,$F$4*$F$5/E1663^2*(SIN(RADIANS(G1660))*SIN(RADIANS(E1664))+COS(RADIANS(G1660))*COS(RADIANS(E1664))*COS(RADIANS(AL1654))))</f>
        <v>0</v>
      </c>
      <c r="AM1660">
        <f>IF(DEGREES(ACOS(SIN(RADIANS(G1660))*SIN(RADIANS(E1664))+COS(RADIANS(G1660))*COS(RADIANS(E1664))*COS(RADIANS(AM1654))))&gt;90,0,$F$4*$F$5/E1663^2*(SIN(RADIANS(G1660))*SIN(RADIANS(E1664))+COS(RADIANS(G1660))*COS(RADIANS(E1664))*COS(RADIANS(AM1654))))</f>
        <v>0</v>
      </c>
      <c r="AN1660">
        <f>IF(DEGREES(ACOS(SIN(RADIANS(G1660))*SIN(RADIANS(E1664))+COS(RADIANS(G1660))*COS(RADIANS(E1664))*COS(RADIANS(AN1654))))&gt;90,0,$F$4*$F$5/E1663^2*(SIN(RADIANS(G1660))*SIN(RADIANS(E1664))+COS(RADIANS(G1660))*COS(RADIANS(E1664))*COS(RADIANS(AN1654))))</f>
        <v>0</v>
      </c>
      <c r="AO1660">
        <f>IF(DEGREES(ACOS(SIN(RADIANS(G1660))*SIN(RADIANS(E1664))+COS(RADIANS(G1660))*COS(RADIANS(E1664))*COS(RADIANS(AO1654))))&gt;90,0,$F$4*$F$5/E1663^2*(SIN(RADIANS(G1660))*SIN(RADIANS(E1664))+COS(RADIANS(G1660))*COS(RADIANS(E1664))*COS(RADIANS(AO1654))))</f>
        <v>0</v>
      </c>
      <c r="AP1660">
        <f>IF(DEGREES(ACOS(SIN(RADIANS(G1660))*SIN(RADIANS(E1664))+COS(RADIANS(G1660))*COS(RADIANS(E1664))*COS(RADIANS(AP1654))))&gt;90,0,$F$4*$F$5/E1663^2*(SIN(RADIANS(G1660))*SIN(RADIANS(E1664))+COS(RADIANS(G1660))*COS(RADIANS(E1664))*COS(RADIANS(AP1654))))</f>
        <v>0</v>
      </c>
      <c r="AQ1660">
        <f>IF(DEGREES(ACOS(SIN(RADIANS(G1660))*SIN(RADIANS(E1664))+COS(RADIANS(G1660))*COS(RADIANS(E1664))*COS(RADIANS(AQ1654))))&gt;90,0,$F$4*$F$5/E1663^2*(SIN(RADIANS(G1660))*SIN(RADIANS(E1664))+COS(RADIANS(G1660))*COS(RADIANS(E1664))*COS(RADIANS(AQ1654))))</f>
        <v>0</v>
      </c>
      <c r="AR1660">
        <f>IF(DEGREES(ACOS(SIN(RADIANS(G1660))*SIN(RADIANS(E1664))+COS(RADIANS(G1660))*COS(RADIANS(E1664))*COS(RADIANS(AR1654))))&gt;90,0,$F$4*$F$5/E1663^2*(SIN(RADIANS(G1660))*SIN(RADIANS(E1664))+COS(RADIANS(G1660))*COS(RADIANS(E1664))*COS(RADIANS(AR1654))))</f>
        <v>0</v>
      </c>
    </row>
    <row r="1661" spans="2:44" x14ac:dyDescent="0.5">
      <c r="B1661" s="40" t="s">
        <v>783</v>
      </c>
      <c r="E1661" t="str">
        <f>IF($F$10=0,"N/A",$F$10*(E1656/360)-ROUNDDOWN($F$10*(E1656/360),0))</f>
        <v>N/A</v>
      </c>
      <c r="G1661">
        <v>40</v>
      </c>
      <c r="I1661">
        <f>IF(DEGREES(ACOS(SIN(RADIANS(G1661))*SIN(RADIANS(E1664))+COS(RADIANS(G1661))*COS(RADIANS(E1664))*COS(RADIANS(I1654))))&gt;90,0,$F$4*$F$5/E1663^2*(SIN(RADIANS(G1661))*SIN(RADIANS(E1664))+COS(RADIANS(G1661))*COS(RADIANS(E1664))*COS(RADIANS(I1654))))</f>
        <v>0</v>
      </c>
      <c r="J1661">
        <f>IF(DEGREES(ACOS(SIN(RADIANS(G1661))*SIN(RADIANS(E1664))+COS(RADIANS(G1661))*COS(RADIANS(E1664))*COS(RADIANS(J1654))))&gt;90,0,$F$4*$F$5/E1663^2*(SIN(RADIANS(G1661))*SIN(RADIANS(E1664))+COS(RADIANS(G1661))*COS(RADIANS(E1664))*COS(RADIANS(J1654))))</f>
        <v>0</v>
      </c>
      <c r="K1661">
        <f>IF(DEGREES(ACOS(SIN(RADIANS(G1661))*SIN(RADIANS(E1664))+COS(RADIANS(G1661))*COS(RADIANS(E1664))*COS(RADIANS(K1654))))&gt;90,0,$F$4*$F$5/E1663^2*(SIN(RADIANS(G1661))*SIN(RADIANS(E1664))+COS(RADIANS(G1661))*COS(RADIANS(E1664))*COS(RADIANS(K1654))))</f>
        <v>0</v>
      </c>
      <c r="L1661">
        <f>IF(DEGREES(ACOS(SIN(RADIANS(G1661))*SIN(RADIANS(E1664))+COS(RADIANS(G1661))*COS(RADIANS(E1664))*COS(RADIANS(L1654))))&gt;90,0,$F$4*$F$5/E1663^2*(SIN(RADIANS(G1661))*SIN(RADIANS(E1664))+COS(RADIANS(G1661))*COS(RADIANS(E1664))*COS(RADIANS(L1654))))</f>
        <v>0</v>
      </c>
      <c r="M1661">
        <f>IF(DEGREES(ACOS(SIN(RADIANS(G1661))*SIN(RADIANS(E1664))+COS(RADIANS(G1661))*COS(RADIANS(E1664))*COS(RADIANS(M1654))))&gt;90,0,$F$4*$F$5/E1663^2*(SIN(RADIANS(G1661))*SIN(RADIANS(E1664))+COS(RADIANS(G1661))*COS(RADIANS(E1664))*COS(RADIANS(M1654))))</f>
        <v>0</v>
      </c>
      <c r="N1661">
        <f>IF(DEGREES(ACOS(SIN(RADIANS(G1661))*SIN(RADIANS(E1664))+COS(RADIANS(G1661))*COS(RADIANS(E1664))*COS(RADIANS(N1654))))&gt;90,0,$F$4*$F$5/E1663^2*(SIN(RADIANS(G1661))*SIN(RADIANS(E1664))+COS(RADIANS(G1661))*COS(RADIANS(E1664))*COS(RADIANS(N1654))))</f>
        <v>0</v>
      </c>
      <c r="O1661">
        <f>IF(DEGREES(ACOS(SIN(RADIANS(G1661))*SIN(RADIANS(E1664))+COS(RADIANS(G1661))*COS(RADIANS(E1664))*COS(RADIANS(O1654))))&gt;90,0,$F$4*$F$5/E1663^2*(SIN(RADIANS(G1661))*SIN(RADIANS(E1664))+COS(RADIANS(G1661))*COS(RADIANS(E1664))*COS(RADIANS(O1654))))</f>
        <v>0</v>
      </c>
      <c r="P1661">
        <f>IF(DEGREES(ACOS(SIN(RADIANS(G1661))*SIN(RADIANS(E1664))+COS(RADIANS(G1661))*COS(RADIANS(E1664))*COS(RADIANS(P1654))))&gt;90,0,$F$4*$F$5/E1663^2*(SIN(RADIANS(G1661))*SIN(RADIANS(E1664))+COS(RADIANS(G1661))*COS(RADIANS(E1664))*COS(RADIANS(P1654))))</f>
        <v>0</v>
      </c>
      <c r="Q1661">
        <f>IF(DEGREES(ACOS(SIN(RADIANS(G1661))*SIN(RADIANS(E1664))+COS(RADIANS(G1661))*COS(RADIANS(E1664))*COS(RADIANS(Q1654))))&gt;90,0,$F$4*$F$5/E1663^2*(SIN(RADIANS(G1661))*SIN(RADIANS(E1664))+COS(RADIANS(G1661))*COS(RADIANS(E1664))*COS(RADIANS(Q1654))))</f>
        <v>0</v>
      </c>
      <c r="R1661" t="e">
        <f>IF(DEGREES(ACOS(SIN(RADIANS(G1661))*SIN(RADIANS(E1664))+COS(RADIANS(G1661))*COS(RADIANS(E1664))*COS(RADIANS(R1654))))&gt;90,0,$F$4*$F$5/E1663^2*(SIN(RADIANS(G1661))*SIN(RADIANS(E1664))+COS(RADIANS(G1661))*COS(RADIANS(E1664))*COS(RADIANS(R1654))))</f>
        <v>#DIV/0!</v>
      </c>
      <c r="S1661" t="e">
        <f>IF(DEGREES(ACOS(SIN(RADIANS(G1661))*SIN(RADIANS(E1664))+COS(RADIANS(G1661))*COS(RADIANS(E1664))*COS(RADIANS(S1654))))&gt;90,0,$F$4*$F$5/E1663^2*(SIN(RADIANS(G1661))*SIN(RADIANS(E1664))+COS(RADIANS(G1661))*COS(RADIANS(E1664))*COS(RADIANS(S1654))))</f>
        <v>#DIV/0!</v>
      </c>
      <c r="T1661" t="e">
        <f>IF(DEGREES(ACOS(SIN(RADIANS(G1661))*SIN(RADIANS(E1664))+COS(RADIANS(G1661))*COS(RADIANS(E1664))*COS(RADIANS(T1654))))&gt;90,0,$F$4*$F$5/E1663^2*(SIN(RADIANS(G1661))*SIN(RADIANS(E1664))+COS(RADIANS(G1661))*COS(RADIANS(E1664))*COS(RADIANS(T1654))))</f>
        <v>#DIV/0!</v>
      </c>
      <c r="U1661" t="e">
        <f>IF(DEGREES(ACOS(SIN(RADIANS(G1661))*SIN(RADIANS(E1664))+COS(RADIANS(G1661))*COS(RADIANS(E1664))*COS(RADIANS(U1654))))&gt;90,0,$F$4*$F$5/E1663^2*(SIN(RADIANS(G1661))*SIN(RADIANS(E1664))+COS(RADIANS(G1661))*COS(RADIANS(E1664))*COS(RADIANS(U1654))))</f>
        <v>#DIV/0!</v>
      </c>
      <c r="V1661" t="e">
        <f>IF(DEGREES(ACOS(SIN(RADIANS(G1661))*SIN(RADIANS(E1664))+COS(RADIANS(G1661))*COS(RADIANS(E1664))*COS(RADIANS(V1654))))&gt;90,0,$F$4*$F$5/E1663^2*(SIN(RADIANS(G1661))*SIN(RADIANS(E1664))+COS(RADIANS(G1661))*COS(RADIANS(E1664))*COS(RADIANS(V1654))))</f>
        <v>#DIV/0!</v>
      </c>
      <c r="W1661" t="e">
        <f>IF(DEGREES(ACOS(SIN(RADIANS(G1661))*SIN(RADIANS(E1664))+COS(RADIANS(G1661))*COS(RADIANS(E1664))*COS(RADIANS(W1654))))&gt;90,0,$F$4*$F$5/E1663^2*(SIN(RADIANS(G1661))*SIN(RADIANS(E1664))+COS(RADIANS(G1661))*COS(RADIANS(E1664))*COS(RADIANS(W1654))))</f>
        <v>#DIV/0!</v>
      </c>
      <c r="X1661" t="e">
        <f>IF(DEGREES(ACOS(SIN(RADIANS(G1661))*SIN(RADIANS(E1664))+COS(RADIANS(G1661))*COS(RADIANS(E1664))*COS(RADIANS(X1654))))&gt;90,0,$F$4*$F$5/E1663^2*(SIN(RADIANS(G1661))*SIN(RADIANS(E1664))+COS(RADIANS(G1661))*COS(RADIANS(E1664))*COS(RADIANS(X1654))))</f>
        <v>#DIV/0!</v>
      </c>
      <c r="Y1661" t="e">
        <f>IF(DEGREES(ACOS(SIN(RADIANS(G1661))*SIN(RADIANS(E1664))+COS(RADIANS(G1661))*COS(RADIANS(E1664))*COS(RADIANS(Y1654))))&gt;90,0,$F$4*$F$5/E1663^2*(SIN(RADIANS(G1661))*SIN(RADIANS(E1664))+COS(RADIANS(G1661))*COS(RADIANS(E1664))*COS(RADIANS(Y1654))))</f>
        <v>#DIV/0!</v>
      </c>
      <c r="Z1661" t="e">
        <f>IF(DEGREES(ACOS(SIN(RADIANS(G1661))*SIN(RADIANS(E1664))+COS(RADIANS(G1661))*COS(RADIANS(E1664))*COS(RADIANS(Z1654))))&gt;90,0,$F$4*$F$5/E1663^2*(SIN(RADIANS(G1661))*SIN(RADIANS(E1664))+COS(RADIANS(G1661))*COS(RADIANS(E1664))*COS(RADIANS(Z1654))))</f>
        <v>#DIV/0!</v>
      </c>
      <c r="AA1661" t="e">
        <f>IF(DEGREES(ACOS(SIN(RADIANS(G1661))*SIN(RADIANS(E1664))+COS(RADIANS(G1661))*COS(RADIANS(E1664))*COS(RADIANS(AA1654))))&gt;90,0,$F$4*$F$5/E1663^2*(SIN(RADIANS(G1661))*SIN(RADIANS(E1664))+COS(RADIANS(G1661))*COS(RADIANS(E1664))*COS(RADIANS(AA1654))))</f>
        <v>#DIV/0!</v>
      </c>
      <c r="AB1661" t="e">
        <f>IF(DEGREES(ACOS(SIN(RADIANS(G1661))*SIN(RADIANS(E1664))+COS(RADIANS(G1661))*COS(RADIANS(E1664))*COS(RADIANS(AB1654))))&gt;90,0,$F$4*$F$5/E1663^2*(SIN(RADIANS(G1661))*SIN(RADIANS(E1664))+COS(RADIANS(G1661))*COS(RADIANS(E1664))*COS(RADIANS(AB1654))))</f>
        <v>#DIV/0!</v>
      </c>
      <c r="AC1661" t="e">
        <f>IF(DEGREES(ACOS(SIN(RADIANS(G1661))*SIN(RADIANS(E1664))+COS(RADIANS(G1661))*COS(RADIANS(E1664))*COS(RADIANS(AC1654))))&gt;90,0,$F$4*$F$5/E1663^2*(SIN(RADIANS(G1661))*SIN(RADIANS(E1664))+COS(RADIANS(G1661))*COS(RADIANS(E1664))*COS(RADIANS(AC1654))))</f>
        <v>#DIV/0!</v>
      </c>
      <c r="AD1661" t="e">
        <f>IF(DEGREES(ACOS(SIN(RADIANS(G1661))*SIN(RADIANS(E1664))+COS(RADIANS(G1661))*COS(RADIANS(E1664))*COS(RADIANS(AD1654))))&gt;90,0,$F$4*$F$5/E1663^2*(SIN(RADIANS(G1661))*SIN(RADIANS(E1664))+COS(RADIANS(G1661))*COS(RADIANS(E1664))*COS(RADIANS(AD1654))))</f>
        <v>#DIV/0!</v>
      </c>
      <c r="AE1661" t="e">
        <f>IF(DEGREES(ACOS(SIN(RADIANS(G1661))*SIN(RADIANS(E1664))+COS(RADIANS(G1661))*COS(RADIANS(E1664))*COS(RADIANS(AE1654))))&gt;90,0,$F$4*$F$5/E1663^2*(SIN(RADIANS(G1661))*SIN(RADIANS(E1664))+COS(RADIANS(G1661))*COS(RADIANS(E1664))*COS(RADIANS(AE1654))))</f>
        <v>#DIV/0!</v>
      </c>
      <c r="AF1661" t="e">
        <f>IF(DEGREES(ACOS(SIN(RADIANS(G1661))*SIN(RADIANS(E1664))+COS(RADIANS(G1661))*COS(RADIANS(E1664))*COS(RADIANS(AF1654))))&gt;90,0,$F$4*$F$5/E1663^2*(SIN(RADIANS(G1661))*SIN(RADIANS(E1664))+COS(RADIANS(G1661))*COS(RADIANS(E1664))*COS(RADIANS(AF1654))))</f>
        <v>#DIV/0!</v>
      </c>
      <c r="AG1661" t="e">
        <f>IF(DEGREES(ACOS(SIN(RADIANS(G1661))*SIN(RADIANS(E1664))+COS(RADIANS(G1661))*COS(RADIANS(E1664))*COS(RADIANS(AG1654))))&gt;90,0,$F$4*$F$5/E1663^2*(SIN(RADIANS(G1661))*SIN(RADIANS(E1664))+COS(RADIANS(G1661))*COS(RADIANS(E1664))*COS(RADIANS(AG1654))))</f>
        <v>#DIV/0!</v>
      </c>
      <c r="AH1661" t="e">
        <f>IF(DEGREES(ACOS(SIN(RADIANS(G1661))*SIN(RADIANS(E1664))+COS(RADIANS(G1661))*COS(RADIANS(E1664))*COS(RADIANS(AH1654))))&gt;90,0,$F$4*$F$5/E1663^2*(SIN(RADIANS(G1661))*SIN(RADIANS(E1664))+COS(RADIANS(G1661))*COS(RADIANS(E1664))*COS(RADIANS(AH1654))))</f>
        <v>#DIV/0!</v>
      </c>
      <c r="AI1661" t="e">
        <f>IF(DEGREES(ACOS(SIN(RADIANS(G1661))*SIN(RADIANS(E1664))+COS(RADIANS(G1661))*COS(RADIANS(E1664))*COS(RADIANS(AI1654))))&gt;90,0,$F$4*$F$5/E1663^2*(SIN(RADIANS(G1661))*SIN(RADIANS(E1664))+COS(RADIANS(G1661))*COS(RADIANS(E1664))*COS(RADIANS(AI1654))))</f>
        <v>#DIV/0!</v>
      </c>
      <c r="AJ1661" t="e">
        <f>IF(DEGREES(ACOS(SIN(RADIANS(G1661))*SIN(RADIANS(E1664))+COS(RADIANS(G1661))*COS(RADIANS(E1664))*COS(RADIANS(AJ1654))))&gt;90,0,$F$4*$F$5/E1663^2*(SIN(RADIANS(G1661))*SIN(RADIANS(E1664))+COS(RADIANS(G1661))*COS(RADIANS(E1664))*COS(RADIANS(AJ1654))))</f>
        <v>#DIV/0!</v>
      </c>
      <c r="AK1661">
        <f>IF(DEGREES(ACOS(SIN(RADIANS(G1661))*SIN(RADIANS(E1664))+COS(RADIANS(G1661))*COS(RADIANS(E1664))*COS(RADIANS(AK1654))))&gt;90,0,$F$4*$F$5/E1663^2*(SIN(RADIANS(G1661))*SIN(RADIANS(E1664))+COS(RADIANS(G1661))*COS(RADIANS(E1664))*COS(RADIANS(AK1654))))</f>
        <v>0</v>
      </c>
      <c r="AL1661">
        <f>IF(DEGREES(ACOS(SIN(RADIANS(G1661))*SIN(RADIANS(E1664))+COS(RADIANS(G1661))*COS(RADIANS(E1664))*COS(RADIANS(AL1654))))&gt;90,0,$F$4*$F$5/E1663^2*(SIN(RADIANS(G1661))*SIN(RADIANS(E1664))+COS(RADIANS(G1661))*COS(RADIANS(E1664))*COS(RADIANS(AL1654))))</f>
        <v>0</v>
      </c>
      <c r="AM1661">
        <f>IF(DEGREES(ACOS(SIN(RADIANS(G1661))*SIN(RADIANS(E1664))+COS(RADIANS(G1661))*COS(RADIANS(E1664))*COS(RADIANS(AM1654))))&gt;90,0,$F$4*$F$5/E1663^2*(SIN(RADIANS(G1661))*SIN(RADIANS(E1664))+COS(RADIANS(G1661))*COS(RADIANS(E1664))*COS(RADIANS(AM1654))))</f>
        <v>0</v>
      </c>
      <c r="AN1661">
        <f>IF(DEGREES(ACOS(SIN(RADIANS(G1661))*SIN(RADIANS(E1664))+COS(RADIANS(G1661))*COS(RADIANS(E1664))*COS(RADIANS(AN1654))))&gt;90,0,$F$4*$F$5/E1663^2*(SIN(RADIANS(G1661))*SIN(RADIANS(E1664))+COS(RADIANS(G1661))*COS(RADIANS(E1664))*COS(RADIANS(AN1654))))</f>
        <v>0</v>
      </c>
      <c r="AO1661">
        <f>IF(DEGREES(ACOS(SIN(RADIANS(G1661))*SIN(RADIANS(E1664))+COS(RADIANS(G1661))*COS(RADIANS(E1664))*COS(RADIANS(AO1654))))&gt;90,0,$F$4*$F$5/E1663^2*(SIN(RADIANS(G1661))*SIN(RADIANS(E1664))+COS(RADIANS(G1661))*COS(RADIANS(E1664))*COS(RADIANS(AO1654))))</f>
        <v>0</v>
      </c>
      <c r="AP1661">
        <f>IF(DEGREES(ACOS(SIN(RADIANS(G1661))*SIN(RADIANS(E1664))+COS(RADIANS(G1661))*COS(RADIANS(E1664))*COS(RADIANS(AP1654))))&gt;90,0,$F$4*$F$5/E1663^2*(SIN(RADIANS(G1661))*SIN(RADIANS(E1664))+COS(RADIANS(G1661))*COS(RADIANS(E1664))*COS(RADIANS(AP1654))))</f>
        <v>0</v>
      </c>
      <c r="AQ1661">
        <f>IF(DEGREES(ACOS(SIN(RADIANS(G1661))*SIN(RADIANS(E1664))+COS(RADIANS(G1661))*COS(RADIANS(E1664))*COS(RADIANS(AQ1654))))&gt;90,0,$F$4*$F$5/E1663^2*(SIN(RADIANS(G1661))*SIN(RADIANS(E1664))+COS(RADIANS(G1661))*COS(RADIANS(E1664))*COS(RADIANS(AQ1654))))</f>
        <v>0</v>
      </c>
      <c r="AR1661">
        <f>IF(DEGREES(ACOS(SIN(RADIANS(G1661))*SIN(RADIANS(E1664))+COS(RADIANS(G1661))*COS(RADIANS(E1664))*COS(RADIANS(AR1654))))&gt;90,0,$F$4*$F$5/E1663^2*(SIN(RADIANS(G1661))*SIN(RADIANS(E1664))+COS(RADIANS(G1661))*COS(RADIANS(E1664))*COS(RADIANS(AR1654))))</f>
        <v>0</v>
      </c>
    </row>
    <row r="1662" spans="2:44" x14ac:dyDescent="0.5">
      <c r="B1662" s="40" t="s">
        <v>784</v>
      </c>
      <c r="E1662" t="str">
        <f>IF($F$10=0,"N/A",E1661*$F$11/$F$10)</f>
        <v>N/A</v>
      </c>
      <c r="G1662">
        <v>30</v>
      </c>
      <c r="I1662">
        <f>IF(DEGREES(ACOS(SIN(RADIANS(G1662))*SIN(RADIANS(E1664))+COS(RADIANS(G1662))*COS(RADIANS(E1664))*COS(RADIANS(I1654))))&gt;90,0,$F$4*$F$5/E1663^2*(SIN(RADIANS(G1662))*SIN(RADIANS(E1664))+COS(RADIANS(G1662))*COS(RADIANS(E1664))*COS(RADIANS(I1654))))</f>
        <v>0</v>
      </c>
      <c r="J1662">
        <f>IF(DEGREES(ACOS(SIN(RADIANS(G1662))*SIN(RADIANS(E1664))+COS(RADIANS(G1662))*COS(RADIANS(E1664))*COS(RADIANS(J1654))))&gt;90,0,$F$4*$F$5/E1663^2*(SIN(RADIANS(G1662))*SIN(RADIANS(E1664))+COS(RADIANS(G1662))*COS(RADIANS(E1664))*COS(RADIANS(J1654))))</f>
        <v>0</v>
      </c>
      <c r="K1662">
        <f>IF(DEGREES(ACOS(SIN(RADIANS(G1662))*SIN(RADIANS(E1664))+COS(RADIANS(G1662))*COS(RADIANS(E1664))*COS(RADIANS(K1654))))&gt;90,0,$F$4*$F$5/E1663^2*(SIN(RADIANS(G1662))*SIN(RADIANS(E1664))+COS(RADIANS(G1662))*COS(RADIANS(E1664))*COS(RADIANS(K1654))))</f>
        <v>0</v>
      </c>
      <c r="L1662">
        <f>IF(DEGREES(ACOS(SIN(RADIANS(G1662))*SIN(RADIANS(E1664))+COS(RADIANS(G1662))*COS(RADIANS(E1664))*COS(RADIANS(L1654))))&gt;90,0,$F$4*$F$5/E1663^2*(SIN(RADIANS(G1662))*SIN(RADIANS(E1664))+COS(RADIANS(G1662))*COS(RADIANS(E1664))*COS(RADIANS(L1654))))</f>
        <v>0</v>
      </c>
      <c r="M1662">
        <f>IF(DEGREES(ACOS(SIN(RADIANS(G1662))*SIN(RADIANS(E1664))+COS(RADIANS(G1662))*COS(RADIANS(E1664))*COS(RADIANS(M1654))))&gt;90,0,$F$4*$F$5/E1663^2*(SIN(RADIANS(G1662))*SIN(RADIANS(E1664))+COS(RADIANS(G1662))*COS(RADIANS(E1664))*COS(RADIANS(M1654))))</f>
        <v>0</v>
      </c>
      <c r="N1662">
        <f>IF(DEGREES(ACOS(SIN(RADIANS(G1662))*SIN(RADIANS(E1664))+COS(RADIANS(G1662))*COS(RADIANS(E1664))*COS(RADIANS(N1654))))&gt;90,0,$F$4*$F$5/E1663^2*(SIN(RADIANS(G1662))*SIN(RADIANS(E1664))+COS(RADIANS(G1662))*COS(RADIANS(E1664))*COS(RADIANS(N1654))))</f>
        <v>0</v>
      </c>
      <c r="O1662">
        <f>IF(DEGREES(ACOS(SIN(RADIANS(G1662))*SIN(RADIANS(E1664))+COS(RADIANS(G1662))*COS(RADIANS(E1664))*COS(RADIANS(O1654))))&gt;90,0,$F$4*$F$5/E1663^2*(SIN(RADIANS(G1662))*SIN(RADIANS(E1664))+COS(RADIANS(G1662))*COS(RADIANS(E1664))*COS(RADIANS(O1654))))</f>
        <v>0</v>
      </c>
      <c r="P1662">
        <f>IF(DEGREES(ACOS(SIN(RADIANS(G1662))*SIN(RADIANS(E1664))+COS(RADIANS(G1662))*COS(RADIANS(E1664))*COS(RADIANS(P1654))))&gt;90,0,$F$4*$F$5/E1663^2*(SIN(RADIANS(G1662))*SIN(RADIANS(E1664))+COS(RADIANS(G1662))*COS(RADIANS(E1664))*COS(RADIANS(P1654))))</f>
        <v>0</v>
      </c>
      <c r="Q1662">
        <f>IF(DEGREES(ACOS(SIN(RADIANS(G1662))*SIN(RADIANS(E1664))+COS(RADIANS(G1662))*COS(RADIANS(E1664))*COS(RADIANS(Q1654))))&gt;90,0,$F$4*$F$5/E1663^2*(SIN(RADIANS(G1662))*SIN(RADIANS(E1664))+COS(RADIANS(G1662))*COS(RADIANS(E1664))*COS(RADIANS(Q1654))))</f>
        <v>0</v>
      </c>
      <c r="R1662" t="e">
        <f>IF(DEGREES(ACOS(SIN(RADIANS(G1662))*SIN(RADIANS(E1664))+COS(RADIANS(G1662))*COS(RADIANS(E1664))*COS(RADIANS(R1654))))&gt;90,0,$F$4*$F$5/E1663^2*(SIN(RADIANS(G1662))*SIN(RADIANS(E1664))+COS(RADIANS(G1662))*COS(RADIANS(E1664))*COS(RADIANS(R1654))))</f>
        <v>#DIV/0!</v>
      </c>
      <c r="S1662" t="e">
        <f>IF(DEGREES(ACOS(SIN(RADIANS(G1662))*SIN(RADIANS(E1664))+COS(RADIANS(G1662))*COS(RADIANS(E1664))*COS(RADIANS(S1654))))&gt;90,0,$F$4*$F$5/E1663^2*(SIN(RADIANS(G1662))*SIN(RADIANS(E1664))+COS(RADIANS(G1662))*COS(RADIANS(E1664))*COS(RADIANS(S1654))))</f>
        <v>#DIV/0!</v>
      </c>
      <c r="T1662" t="e">
        <f>IF(DEGREES(ACOS(SIN(RADIANS(G1662))*SIN(RADIANS(E1664))+COS(RADIANS(G1662))*COS(RADIANS(E1664))*COS(RADIANS(T1654))))&gt;90,0,$F$4*$F$5/E1663^2*(SIN(RADIANS(G1662))*SIN(RADIANS(E1664))+COS(RADIANS(G1662))*COS(RADIANS(E1664))*COS(RADIANS(T1654))))</f>
        <v>#DIV/0!</v>
      </c>
      <c r="U1662" t="e">
        <f>IF(DEGREES(ACOS(SIN(RADIANS(G1662))*SIN(RADIANS(E1664))+COS(RADIANS(G1662))*COS(RADIANS(E1664))*COS(RADIANS(U1654))))&gt;90,0,$F$4*$F$5/E1663^2*(SIN(RADIANS(G1662))*SIN(RADIANS(E1664))+COS(RADIANS(G1662))*COS(RADIANS(E1664))*COS(RADIANS(U1654))))</f>
        <v>#DIV/0!</v>
      </c>
      <c r="V1662" t="e">
        <f>IF(DEGREES(ACOS(SIN(RADIANS(G1662))*SIN(RADIANS(E1664))+COS(RADIANS(G1662))*COS(RADIANS(E1664))*COS(RADIANS(V1654))))&gt;90,0,$F$4*$F$5/E1663^2*(SIN(RADIANS(G1662))*SIN(RADIANS(E1664))+COS(RADIANS(G1662))*COS(RADIANS(E1664))*COS(RADIANS(V1654))))</f>
        <v>#DIV/0!</v>
      </c>
      <c r="W1662" t="e">
        <f>IF(DEGREES(ACOS(SIN(RADIANS(G1662))*SIN(RADIANS(E1664))+COS(RADIANS(G1662))*COS(RADIANS(E1664))*COS(RADIANS(W1654))))&gt;90,0,$F$4*$F$5/E1663^2*(SIN(RADIANS(G1662))*SIN(RADIANS(E1664))+COS(RADIANS(G1662))*COS(RADIANS(E1664))*COS(RADIANS(W1654))))</f>
        <v>#DIV/0!</v>
      </c>
      <c r="X1662" t="e">
        <f>IF(DEGREES(ACOS(SIN(RADIANS(G1662))*SIN(RADIANS(E1664))+COS(RADIANS(G1662))*COS(RADIANS(E1664))*COS(RADIANS(X1654))))&gt;90,0,$F$4*$F$5/E1663^2*(SIN(RADIANS(G1662))*SIN(RADIANS(E1664))+COS(RADIANS(G1662))*COS(RADIANS(E1664))*COS(RADIANS(X1654))))</f>
        <v>#DIV/0!</v>
      </c>
      <c r="Y1662" t="e">
        <f>IF(DEGREES(ACOS(SIN(RADIANS(G1662))*SIN(RADIANS(E1664))+COS(RADIANS(G1662))*COS(RADIANS(E1664))*COS(RADIANS(Y1654))))&gt;90,0,$F$4*$F$5/E1663^2*(SIN(RADIANS(G1662))*SIN(RADIANS(E1664))+COS(RADIANS(G1662))*COS(RADIANS(E1664))*COS(RADIANS(Y1654))))</f>
        <v>#DIV/0!</v>
      </c>
      <c r="Z1662" t="e">
        <f>IF(DEGREES(ACOS(SIN(RADIANS(G1662))*SIN(RADIANS(E1664))+COS(RADIANS(G1662))*COS(RADIANS(E1664))*COS(RADIANS(Z1654))))&gt;90,0,$F$4*$F$5/E1663^2*(SIN(RADIANS(G1662))*SIN(RADIANS(E1664))+COS(RADIANS(G1662))*COS(RADIANS(E1664))*COS(RADIANS(Z1654))))</f>
        <v>#DIV/0!</v>
      </c>
      <c r="AA1662" t="e">
        <f>IF(DEGREES(ACOS(SIN(RADIANS(G1662))*SIN(RADIANS(E1664))+COS(RADIANS(G1662))*COS(RADIANS(E1664))*COS(RADIANS(AA1654))))&gt;90,0,$F$4*$F$5/E1663^2*(SIN(RADIANS(G1662))*SIN(RADIANS(E1664))+COS(RADIANS(G1662))*COS(RADIANS(E1664))*COS(RADIANS(AA1654))))</f>
        <v>#DIV/0!</v>
      </c>
      <c r="AB1662" t="e">
        <f>IF(DEGREES(ACOS(SIN(RADIANS(G1662))*SIN(RADIANS(E1664))+COS(RADIANS(G1662))*COS(RADIANS(E1664))*COS(RADIANS(AB1654))))&gt;90,0,$F$4*$F$5/E1663^2*(SIN(RADIANS(G1662))*SIN(RADIANS(E1664))+COS(RADIANS(G1662))*COS(RADIANS(E1664))*COS(RADIANS(AB1654))))</f>
        <v>#DIV/0!</v>
      </c>
      <c r="AC1662" t="e">
        <f>IF(DEGREES(ACOS(SIN(RADIANS(G1662))*SIN(RADIANS(E1664))+COS(RADIANS(G1662))*COS(RADIANS(E1664))*COS(RADIANS(AC1654))))&gt;90,0,$F$4*$F$5/E1663^2*(SIN(RADIANS(G1662))*SIN(RADIANS(E1664))+COS(RADIANS(G1662))*COS(RADIANS(E1664))*COS(RADIANS(AC1654))))</f>
        <v>#DIV/0!</v>
      </c>
      <c r="AD1662" t="e">
        <f>IF(DEGREES(ACOS(SIN(RADIANS(G1662))*SIN(RADIANS(E1664))+COS(RADIANS(G1662))*COS(RADIANS(E1664))*COS(RADIANS(AD1654))))&gt;90,0,$F$4*$F$5/E1663^2*(SIN(RADIANS(G1662))*SIN(RADIANS(E1664))+COS(RADIANS(G1662))*COS(RADIANS(E1664))*COS(RADIANS(AD1654))))</f>
        <v>#DIV/0!</v>
      </c>
      <c r="AE1662" t="e">
        <f>IF(DEGREES(ACOS(SIN(RADIANS(G1662))*SIN(RADIANS(E1664))+COS(RADIANS(G1662))*COS(RADIANS(E1664))*COS(RADIANS(AE1654))))&gt;90,0,$F$4*$F$5/E1663^2*(SIN(RADIANS(G1662))*SIN(RADIANS(E1664))+COS(RADIANS(G1662))*COS(RADIANS(E1664))*COS(RADIANS(AE1654))))</f>
        <v>#DIV/0!</v>
      </c>
      <c r="AF1662" t="e">
        <f>IF(DEGREES(ACOS(SIN(RADIANS(G1662))*SIN(RADIANS(E1664))+COS(RADIANS(G1662))*COS(RADIANS(E1664))*COS(RADIANS(AF1654))))&gt;90,0,$F$4*$F$5/E1663^2*(SIN(RADIANS(G1662))*SIN(RADIANS(E1664))+COS(RADIANS(G1662))*COS(RADIANS(E1664))*COS(RADIANS(AF1654))))</f>
        <v>#DIV/0!</v>
      </c>
      <c r="AG1662" t="e">
        <f>IF(DEGREES(ACOS(SIN(RADIANS(G1662))*SIN(RADIANS(E1664))+COS(RADIANS(G1662))*COS(RADIANS(E1664))*COS(RADIANS(AG1654))))&gt;90,0,$F$4*$F$5/E1663^2*(SIN(RADIANS(G1662))*SIN(RADIANS(E1664))+COS(RADIANS(G1662))*COS(RADIANS(E1664))*COS(RADIANS(AG1654))))</f>
        <v>#DIV/0!</v>
      </c>
      <c r="AH1662" t="e">
        <f>IF(DEGREES(ACOS(SIN(RADIANS(G1662))*SIN(RADIANS(E1664))+COS(RADIANS(G1662))*COS(RADIANS(E1664))*COS(RADIANS(AH1654))))&gt;90,0,$F$4*$F$5/E1663^2*(SIN(RADIANS(G1662))*SIN(RADIANS(E1664))+COS(RADIANS(G1662))*COS(RADIANS(E1664))*COS(RADIANS(AH1654))))</f>
        <v>#DIV/0!</v>
      </c>
      <c r="AI1662" t="e">
        <f>IF(DEGREES(ACOS(SIN(RADIANS(G1662))*SIN(RADIANS(E1664))+COS(RADIANS(G1662))*COS(RADIANS(E1664))*COS(RADIANS(AI1654))))&gt;90,0,$F$4*$F$5/E1663^2*(SIN(RADIANS(G1662))*SIN(RADIANS(E1664))+COS(RADIANS(G1662))*COS(RADIANS(E1664))*COS(RADIANS(AI1654))))</f>
        <v>#DIV/0!</v>
      </c>
      <c r="AJ1662" t="e">
        <f>IF(DEGREES(ACOS(SIN(RADIANS(G1662))*SIN(RADIANS(E1664))+COS(RADIANS(G1662))*COS(RADIANS(E1664))*COS(RADIANS(AJ1654))))&gt;90,0,$F$4*$F$5/E1663^2*(SIN(RADIANS(G1662))*SIN(RADIANS(E1664))+COS(RADIANS(G1662))*COS(RADIANS(E1664))*COS(RADIANS(AJ1654))))</f>
        <v>#DIV/0!</v>
      </c>
      <c r="AK1662">
        <f>IF(DEGREES(ACOS(SIN(RADIANS(G1662))*SIN(RADIANS(E1664))+COS(RADIANS(G1662))*COS(RADIANS(E1664))*COS(RADIANS(AK1654))))&gt;90,0,$F$4*$F$5/E1663^2*(SIN(RADIANS(G1662))*SIN(RADIANS(E1664))+COS(RADIANS(G1662))*COS(RADIANS(E1664))*COS(RADIANS(AK1654))))</f>
        <v>0</v>
      </c>
      <c r="AL1662">
        <f>IF(DEGREES(ACOS(SIN(RADIANS(G1662))*SIN(RADIANS(E1664))+COS(RADIANS(G1662))*COS(RADIANS(E1664))*COS(RADIANS(AL1654))))&gt;90,0,$F$4*$F$5/E1663^2*(SIN(RADIANS(G1662))*SIN(RADIANS(E1664))+COS(RADIANS(G1662))*COS(RADIANS(E1664))*COS(RADIANS(AL1654))))</f>
        <v>0</v>
      </c>
      <c r="AM1662">
        <f>IF(DEGREES(ACOS(SIN(RADIANS(G1662))*SIN(RADIANS(E1664))+COS(RADIANS(G1662))*COS(RADIANS(E1664))*COS(RADIANS(AM1654))))&gt;90,0,$F$4*$F$5/E1663^2*(SIN(RADIANS(G1662))*SIN(RADIANS(E1664))+COS(RADIANS(G1662))*COS(RADIANS(E1664))*COS(RADIANS(AM1654))))</f>
        <v>0</v>
      </c>
      <c r="AN1662">
        <f>IF(DEGREES(ACOS(SIN(RADIANS(G1662))*SIN(RADIANS(E1664))+COS(RADIANS(G1662))*COS(RADIANS(E1664))*COS(RADIANS(AN1654))))&gt;90,0,$F$4*$F$5/E1663^2*(SIN(RADIANS(G1662))*SIN(RADIANS(E1664))+COS(RADIANS(G1662))*COS(RADIANS(E1664))*COS(RADIANS(AN1654))))</f>
        <v>0</v>
      </c>
      <c r="AO1662">
        <f>IF(DEGREES(ACOS(SIN(RADIANS(G1662))*SIN(RADIANS(E1664))+COS(RADIANS(G1662))*COS(RADIANS(E1664))*COS(RADIANS(AO1654))))&gt;90,0,$F$4*$F$5/E1663^2*(SIN(RADIANS(G1662))*SIN(RADIANS(E1664))+COS(RADIANS(G1662))*COS(RADIANS(E1664))*COS(RADIANS(AO1654))))</f>
        <v>0</v>
      </c>
      <c r="AP1662">
        <f>IF(DEGREES(ACOS(SIN(RADIANS(G1662))*SIN(RADIANS(E1664))+COS(RADIANS(G1662))*COS(RADIANS(E1664))*COS(RADIANS(AP1654))))&gt;90,0,$F$4*$F$5/E1663^2*(SIN(RADIANS(G1662))*SIN(RADIANS(E1664))+COS(RADIANS(G1662))*COS(RADIANS(E1664))*COS(RADIANS(AP1654))))</f>
        <v>0</v>
      </c>
      <c r="AQ1662">
        <f>IF(DEGREES(ACOS(SIN(RADIANS(G1662))*SIN(RADIANS(E1664))+COS(RADIANS(G1662))*COS(RADIANS(E1664))*COS(RADIANS(AQ1654))))&gt;90,0,$F$4*$F$5/E1663^2*(SIN(RADIANS(G1662))*SIN(RADIANS(E1664))+COS(RADIANS(G1662))*COS(RADIANS(E1664))*COS(RADIANS(AQ1654))))</f>
        <v>0</v>
      </c>
      <c r="AR1662">
        <f>IF(DEGREES(ACOS(SIN(RADIANS(G1662))*SIN(RADIANS(E1664))+COS(RADIANS(G1662))*COS(RADIANS(E1664))*COS(RADIANS(AR1654))))&gt;90,0,$F$4*$F$5/E1663^2*(SIN(RADIANS(G1662))*SIN(RADIANS(E1664))+COS(RADIANS(G1662))*COS(RADIANS(E1664))*COS(RADIANS(AR1654))))</f>
        <v>0</v>
      </c>
    </row>
    <row r="1663" spans="2:44" x14ac:dyDescent="0.5">
      <c r="B1663" s="40" t="s">
        <v>785</v>
      </c>
      <c r="E1663">
        <f>$F$6*(1-$F$7^2)/(1+$F$7*COS(RADIANS(E1657)))</f>
        <v>0</v>
      </c>
      <c r="G1663">
        <v>20</v>
      </c>
      <c r="I1663">
        <f>IF(DEGREES(ACOS(SIN(RADIANS(G1663))*SIN(RADIANS(E1664))+COS(RADIANS(G1663))*COS(RADIANS(E1664))*COS(RADIANS(I1654))))&gt;90,0,$F$4*$F$5/E1663^2*(SIN(RADIANS(G1663))*SIN(RADIANS(E1664))+COS(RADIANS(G1663))*COS(RADIANS(E1664))*COS(RADIANS(I1654))))</f>
        <v>0</v>
      </c>
      <c r="J1663">
        <f>IF(DEGREES(ACOS(SIN(RADIANS(G1663))*SIN(RADIANS(E1664))+COS(RADIANS(G1663))*COS(RADIANS(E1664))*COS(RADIANS(J1654))))&gt;90,0,$F$4*$F$5/E1663^2*(SIN(RADIANS(G1663))*SIN(RADIANS(E1664))+COS(RADIANS(G1663))*COS(RADIANS(E1664))*COS(RADIANS(J1654))))</f>
        <v>0</v>
      </c>
      <c r="K1663">
        <f>IF(DEGREES(ACOS(SIN(RADIANS(G1663))*SIN(RADIANS(E1664))+COS(RADIANS(G1663))*COS(RADIANS(E1664))*COS(RADIANS(K1654))))&gt;90,0,$F$4*$F$5/E1663^2*(SIN(RADIANS(G1663))*SIN(RADIANS(E1664))+COS(RADIANS(G1663))*COS(RADIANS(E1664))*COS(RADIANS(K1654))))</f>
        <v>0</v>
      </c>
      <c r="L1663">
        <f>IF(DEGREES(ACOS(SIN(RADIANS(G1663))*SIN(RADIANS(E1664))+COS(RADIANS(G1663))*COS(RADIANS(E1664))*COS(RADIANS(L1654))))&gt;90,0,$F$4*$F$5/E1663^2*(SIN(RADIANS(G1663))*SIN(RADIANS(E1664))+COS(RADIANS(G1663))*COS(RADIANS(E1664))*COS(RADIANS(L1654))))</f>
        <v>0</v>
      </c>
      <c r="M1663">
        <f>IF(DEGREES(ACOS(SIN(RADIANS(G1663))*SIN(RADIANS(E1664))+COS(RADIANS(G1663))*COS(RADIANS(E1664))*COS(RADIANS(M1654))))&gt;90,0,$F$4*$F$5/E1663^2*(SIN(RADIANS(G1663))*SIN(RADIANS(E1664))+COS(RADIANS(G1663))*COS(RADIANS(E1664))*COS(RADIANS(M1654))))</f>
        <v>0</v>
      </c>
      <c r="N1663">
        <f>IF(DEGREES(ACOS(SIN(RADIANS(G1663))*SIN(RADIANS(E1664))+COS(RADIANS(G1663))*COS(RADIANS(E1664))*COS(RADIANS(N1654))))&gt;90,0,$F$4*$F$5/E1663^2*(SIN(RADIANS(G1663))*SIN(RADIANS(E1664))+COS(RADIANS(G1663))*COS(RADIANS(E1664))*COS(RADIANS(N1654))))</f>
        <v>0</v>
      </c>
      <c r="O1663">
        <f>IF(DEGREES(ACOS(SIN(RADIANS(G1663))*SIN(RADIANS(E1664))+COS(RADIANS(G1663))*COS(RADIANS(E1664))*COS(RADIANS(O1654))))&gt;90,0,$F$4*$F$5/E1663^2*(SIN(RADIANS(G1663))*SIN(RADIANS(E1664))+COS(RADIANS(G1663))*COS(RADIANS(E1664))*COS(RADIANS(O1654))))</f>
        <v>0</v>
      </c>
      <c r="P1663">
        <f>IF(DEGREES(ACOS(SIN(RADIANS(G1663))*SIN(RADIANS(E1664))+COS(RADIANS(G1663))*COS(RADIANS(E1664))*COS(RADIANS(P1654))))&gt;90,0,$F$4*$F$5/E1663^2*(SIN(RADIANS(G1663))*SIN(RADIANS(E1664))+COS(RADIANS(G1663))*COS(RADIANS(E1664))*COS(RADIANS(P1654))))</f>
        <v>0</v>
      </c>
      <c r="Q1663">
        <f>IF(DEGREES(ACOS(SIN(RADIANS(G1663))*SIN(RADIANS(E1664))+COS(RADIANS(G1663))*COS(RADIANS(E1664))*COS(RADIANS(Q1654))))&gt;90,0,$F$4*$F$5/E1663^2*(SIN(RADIANS(G1663))*SIN(RADIANS(E1664))+COS(RADIANS(G1663))*COS(RADIANS(E1664))*COS(RADIANS(Q1654))))</f>
        <v>0</v>
      </c>
      <c r="R1663" t="e">
        <f>IF(DEGREES(ACOS(SIN(RADIANS(G1663))*SIN(RADIANS(E1664))+COS(RADIANS(G1663))*COS(RADIANS(E1664))*COS(RADIANS(R1654))))&gt;90,0,$F$4*$F$5/E1663^2*(SIN(RADIANS(G1663))*SIN(RADIANS(E1664))+COS(RADIANS(G1663))*COS(RADIANS(E1664))*COS(RADIANS(R1654))))</f>
        <v>#DIV/0!</v>
      </c>
      <c r="S1663" t="e">
        <f>IF(DEGREES(ACOS(SIN(RADIANS(G1663))*SIN(RADIANS(E1664))+COS(RADIANS(G1663))*COS(RADIANS(E1664))*COS(RADIANS(S1654))))&gt;90,0,$F$4*$F$5/E1663^2*(SIN(RADIANS(G1663))*SIN(RADIANS(E1664))+COS(RADIANS(G1663))*COS(RADIANS(E1664))*COS(RADIANS(S1654))))</f>
        <v>#DIV/0!</v>
      </c>
      <c r="T1663" t="e">
        <f>IF(DEGREES(ACOS(SIN(RADIANS(G1663))*SIN(RADIANS(E1664))+COS(RADIANS(G1663))*COS(RADIANS(E1664))*COS(RADIANS(T1654))))&gt;90,0,$F$4*$F$5/E1663^2*(SIN(RADIANS(G1663))*SIN(RADIANS(E1664))+COS(RADIANS(G1663))*COS(RADIANS(E1664))*COS(RADIANS(T1654))))</f>
        <v>#DIV/0!</v>
      </c>
      <c r="U1663" t="e">
        <f>IF(DEGREES(ACOS(SIN(RADIANS(G1663))*SIN(RADIANS(E1664))+COS(RADIANS(G1663))*COS(RADIANS(E1664))*COS(RADIANS(U1654))))&gt;90,0,$F$4*$F$5/E1663^2*(SIN(RADIANS(G1663))*SIN(RADIANS(E1664))+COS(RADIANS(G1663))*COS(RADIANS(E1664))*COS(RADIANS(U1654))))</f>
        <v>#DIV/0!</v>
      </c>
      <c r="V1663" t="e">
        <f>IF(DEGREES(ACOS(SIN(RADIANS(G1663))*SIN(RADIANS(E1664))+COS(RADIANS(G1663))*COS(RADIANS(E1664))*COS(RADIANS(V1654))))&gt;90,0,$F$4*$F$5/E1663^2*(SIN(RADIANS(G1663))*SIN(RADIANS(E1664))+COS(RADIANS(G1663))*COS(RADIANS(E1664))*COS(RADIANS(V1654))))</f>
        <v>#DIV/0!</v>
      </c>
      <c r="W1663" t="e">
        <f>IF(DEGREES(ACOS(SIN(RADIANS(G1663))*SIN(RADIANS(E1664))+COS(RADIANS(G1663))*COS(RADIANS(E1664))*COS(RADIANS(W1654))))&gt;90,0,$F$4*$F$5/E1663^2*(SIN(RADIANS(G1663))*SIN(RADIANS(E1664))+COS(RADIANS(G1663))*COS(RADIANS(E1664))*COS(RADIANS(W1654))))</f>
        <v>#DIV/0!</v>
      </c>
      <c r="X1663" t="e">
        <f>IF(DEGREES(ACOS(SIN(RADIANS(G1663))*SIN(RADIANS(E1664))+COS(RADIANS(G1663))*COS(RADIANS(E1664))*COS(RADIANS(X1654))))&gt;90,0,$F$4*$F$5/E1663^2*(SIN(RADIANS(G1663))*SIN(RADIANS(E1664))+COS(RADIANS(G1663))*COS(RADIANS(E1664))*COS(RADIANS(X1654))))</f>
        <v>#DIV/0!</v>
      </c>
      <c r="Y1663" t="e">
        <f>IF(DEGREES(ACOS(SIN(RADIANS(G1663))*SIN(RADIANS(E1664))+COS(RADIANS(G1663))*COS(RADIANS(E1664))*COS(RADIANS(Y1654))))&gt;90,0,$F$4*$F$5/E1663^2*(SIN(RADIANS(G1663))*SIN(RADIANS(E1664))+COS(RADIANS(G1663))*COS(RADIANS(E1664))*COS(RADIANS(Y1654))))</f>
        <v>#DIV/0!</v>
      </c>
      <c r="Z1663" t="e">
        <f>IF(DEGREES(ACOS(SIN(RADIANS(G1663))*SIN(RADIANS(E1664))+COS(RADIANS(G1663))*COS(RADIANS(E1664))*COS(RADIANS(Z1654))))&gt;90,0,$F$4*$F$5/E1663^2*(SIN(RADIANS(G1663))*SIN(RADIANS(E1664))+COS(RADIANS(G1663))*COS(RADIANS(E1664))*COS(RADIANS(Z1654))))</f>
        <v>#DIV/0!</v>
      </c>
      <c r="AA1663" t="e">
        <f>IF(DEGREES(ACOS(SIN(RADIANS(G1663))*SIN(RADIANS(E1664))+COS(RADIANS(G1663))*COS(RADIANS(E1664))*COS(RADIANS(AA1654))))&gt;90,0,$F$4*$F$5/E1663^2*(SIN(RADIANS(G1663))*SIN(RADIANS(E1664))+COS(RADIANS(G1663))*COS(RADIANS(E1664))*COS(RADIANS(AA1654))))</f>
        <v>#DIV/0!</v>
      </c>
      <c r="AB1663" t="e">
        <f>IF(DEGREES(ACOS(SIN(RADIANS(G1663))*SIN(RADIANS(E1664))+COS(RADIANS(G1663))*COS(RADIANS(E1664))*COS(RADIANS(AB1654))))&gt;90,0,$F$4*$F$5/E1663^2*(SIN(RADIANS(G1663))*SIN(RADIANS(E1664))+COS(RADIANS(G1663))*COS(RADIANS(E1664))*COS(RADIANS(AB1654))))</f>
        <v>#DIV/0!</v>
      </c>
      <c r="AC1663" t="e">
        <f>IF(DEGREES(ACOS(SIN(RADIANS(G1663))*SIN(RADIANS(E1664))+COS(RADIANS(G1663))*COS(RADIANS(E1664))*COS(RADIANS(AC1654))))&gt;90,0,$F$4*$F$5/E1663^2*(SIN(RADIANS(G1663))*SIN(RADIANS(E1664))+COS(RADIANS(G1663))*COS(RADIANS(E1664))*COS(RADIANS(AC1654))))</f>
        <v>#DIV/0!</v>
      </c>
      <c r="AD1663" t="e">
        <f>IF(DEGREES(ACOS(SIN(RADIANS(G1663))*SIN(RADIANS(E1664))+COS(RADIANS(G1663))*COS(RADIANS(E1664))*COS(RADIANS(AD1654))))&gt;90,0,$F$4*$F$5/E1663^2*(SIN(RADIANS(G1663))*SIN(RADIANS(E1664))+COS(RADIANS(G1663))*COS(RADIANS(E1664))*COS(RADIANS(AD1654))))</f>
        <v>#DIV/0!</v>
      </c>
      <c r="AE1663" t="e">
        <f>IF(DEGREES(ACOS(SIN(RADIANS(G1663))*SIN(RADIANS(E1664))+COS(RADIANS(G1663))*COS(RADIANS(E1664))*COS(RADIANS(AE1654))))&gt;90,0,$F$4*$F$5/E1663^2*(SIN(RADIANS(G1663))*SIN(RADIANS(E1664))+COS(RADIANS(G1663))*COS(RADIANS(E1664))*COS(RADIANS(AE1654))))</f>
        <v>#DIV/0!</v>
      </c>
      <c r="AF1663" t="e">
        <f>IF(DEGREES(ACOS(SIN(RADIANS(G1663))*SIN(RADIANS(E1664))+COS(RADIANS(G1663))*COS(RADIANS(E1664))*COS(RADIANS(AF1654))))&gt;90,0,$F$4*$F$5/E1663^2*(SIN(RADIANS(G1663))*SIN(RADIANS(E1664))+COS(RADIANS(G1663))*COS(RADIANS(E1664))*COS(RADIANS(AF1654))))</f>
        <v>#DIV/0!</v>
      </c>
      <c r="AG1663" t="e">
        <f>IF(DEGREES(ACOS(SIN(RADIANS(G1663))*SIN(RADIANS(E1664))+COS(RADIANS(G1663))*COS(RADIANS(E1664))*COS(RADIANS(AG1654))))&gt;90,0,$F$4*$F$5/E1663^2*(SIN(RADIANS(G1663))*SIN(RADIANS(E1664))+COS(RADIANS(G1663))*COS(RADIANS(E1664))*COS(RADIANS(AG1654))))</f>
        <v>#DIV/0!</v>
      </c>
      <c r="AH1663" t="e">
        <f>IF(DEGREES(ACOS(SIN(RADIANS(G1663))*SIN(RADIANS(E1664))+COS(RADIANS(G1663))*COS(RADIANS(E1664))*COS(RADIANS(AH1654))))&gt;90,0,$F$4*$F$5/E1663^2*(SIN(RADIANS(G1663))*SIN(RADIANS(E1664))+COS(RADIANS(G1663))*COS(RADIANS(E1664))*COS(RADIANS(AH1654))))</f>
        <v>#DIV/0!</v>
      </c>
      <c r="AI1663" t="e">
        <f>IF(DEGREES(ACOS(SIN(RADIANS(G1663))*SIN(RADIANS(E1664))+COS(RADIANS(G1663))*COS(RADIANS(E1664))*COS(RADIANS(AI1654))))&gt;90,0,$F$4*$F$5/E1663^2*(SIN(RADIANS(G1663))*SIN(RADIANS(E1664))+COS(RADIANS(G1663))*COS(RADIANS(E1664))*COS(RADIANS(AI1654))))</f>
        <v>#DIV/0!</v>
      </c>
      <c r="AJ1663" t="e">
        <f>IF(DEGREES(ACOS(SIN(RADIANS(G1663))*SIN(RADIANS(E1664))+COS(RADIANS(G1663))*COS(RADIANS(E1664))*COS(RADIANS(AJ1654))))&gt;90,0,$F$4*$F$5/E1663^2*(SIN(RADIANS(G1663))*SIN(RADIANS(E1664))+COS(RADIANS(G1663))*COS(RADIANS(E1664))*COS(RADIANS(AJ1654))))</f>
        <v>#DIV/0!</v>
      </c>
      <c r="AK1663">
        <f>IF(DEGREES(ACOS(SIN(RADIANS(G1663))*SIN(RADIANS(E1664))+COS(RADIANS(G1663))*COS(RADIANS(E1664))*COS(RADIANS(AK1654))))&gt;90,0,$F$4*$F$5/E1663^2*(SIN(RADIANS(G1663))*SIN(RADIANS(E1664))+COS(RADIANS(G1663))*COS(RADIANS(E1664))*COS(RADIANS(AK1654))))</f>
        <v>0</v>
      </c>
      <c r="AL1663">
        <f>IF(DEGREES(ACOS(SIN(RADIANS(G1663))*SIN(RADIANS(E1664))+COS(RADIANS(G1663))*COS(RADIANS(E1664))*COS(RADIANS(AL1654))))&gt;90,0,$F$4*$F$5/E1663^2*(SIN(RADIANS(G1663))*SIN(RADIANS(E1664))+COS(RADIANS(G1663))*COS(RADIANS(E1664))*COS(RADIANS(AL1654))))</f>
        <v>0</v>
      </c>
      <c r="AM1663">
        <f>IF(DEGREES(ACOS(SIN(RADIANS(G1663))*SIN(RADIANS(E1664))+COS(RADIANS(G1663))*COS(RADIANS(E1664))*COS(RADIANS(AM1654))))&gt;90,0,$F$4*$F$5/E1663^2*(SIN(RADIANS(G1663))*SIN(RADIANS(E1664))+COS(RADIANS(G1663))*COS(RADIANS(E1664))*COS(RADIANS(AM1654))))</f>
        <v>0</v>
      </c>
      <c r="AN1663">
        <f>IF(DEGREES(ACOS(SIN(RADIANS(G1663))*SIN(RADIANS(E1664))+COS(RADIANS(G1663))*COS(RADIANS(E1664))*COS(RADIANS(AN1654))))&gt;90,0,$F$4*$F$5/E1663^2*(SIN(RADIANS(G1663))*SIN(RADIANS(E1664))+COS(RADIANS(G1663))*COS(RADIANS(E1664))*COS(RADIANS(AN1654))))</f>
        <v>0</v>
      </c>
      <c r="AO1663">
        <f>IF(DEGREES(ACOS(SIN(RADIANS(G1663))*SIN(RADIANS(E1664))+COS(RADIANS(G1663))*COS(RADIANS(E1664))*COS(RADIANS(AO1654))))&gt;90,0,$F$4*$F$5/E1663^2*(SIN(RADIANS(G1663))*SIN(RADIANS(E1664))+COS(RADIANS(G1663))*COS(RADIANS(E1664))*COS(RADIANS(AO1654))))</f>
        <v>0</v>
      </c>
      <c r="AP1663">
        <f>IF(DEGREES(ACOS(SIN(RADIANS(G1663))*SIN(RADIANS(E1664))+COS(RADIANS(G1663))*COS(RADIANS(E1664))*COS(RADIANS(AP1654))))&gt;90,0,$F$4*$F$5/E1663^2*(SIN(RADIANS(G1663))*SIN(RADIANS(E1664))+COS(RADIANS(G1663))*COS(RADIANS(E1664))*COS(RADIANS(AP1654))))</f>
        <v>0</v>
      </c>
      <c r="AQ1663">
        <f>IF(DEGREES(ACOS(SIN(RADIANS(G1663))*SIN(RADIANS(E1664))+COS(RADIANS(G1663))*COS(RADIANS(E1664))*COS(RADIANS(AQ1654))))&gt;90,0,$F$4*$F$5/E1663^2*(SIN(RADIANS(G1663))*SIN(RADIANS(E1664))+COS(RADIANS(G1663))*COS(RADIANS(E1664))*COS(RADIANS(AQ1654))))</f>
        <v>0</v>
      </c>
      <c r="AR1663">
        <f>IF(DEGREES(ACOS(SIN(RADIANS(G1663))*SIN(RADIANS(E1664))+COS(RADIANS(G1663))*COS(RADIANS(E1664))*COS(RADIANS(AR1654))))&gt;90,0,$F$4*$F$5/E1663^2*(SIN(RADIANS(G1663))*SIN(RADIANS(E1664))+COS(RADIANS(G1663))*COS(RADIANS(E1664))*COS(RADIANS(AR1654))))</f>
        <v>0</v>
      </c>
    </row>
    <row r="1664" spans="2:44" x14ac:dyDescent="0.5">
      <c r="B1664" s="40" t="s">
        <v>735</v>
      </c>
      <c r="E1664">
        <f>IF($F$8&gt;90,180-$F$8,$F$8)*SIN(RADIANS(E1658))</f>
        <v>0</v>
      </c>
      <c r="G1664">
        <v>10</v>
      </c>
      <c r="I1664">
        <f>IF(DEGREES(ACOS(SIN(RADIANS(G1664))*SIN(RADIANS(E1664))+COS(RADIANS(G1664))*COS(RADIANS(E1664))*COS(RADIANS(I1654))))&gt;90,0,$F$4*$F$5/E1663^2*(SIN(RADIANS(G1664))*SIN(RADIANS(E1664))+COS(RADIANS(G1664))*COS(RADIANS(E1664))*COS(RADIANS(I1654))))</f>
        <v>0</v>
      </c>
      <c r="J1664">
        <f>IF(DEGREES(ACOS(SIN(RADIANS(G1664))*SIN(RADIANS(E1664))+COS(RADIANS(G1664))*COS(RADIANS(E1664))*COS(RADIANS(J1654))))&gt;90,0,$F$4*$F$5/E1663^2*(SIN(RADIANS(G1664))*SIN(RADIANS(E1664))+COS(RADIANS(G1664))*COS(RADIANS(E1664))*COS(RADIANS(J1654))))</f>
        <v>0</v>
      </c>
      <c r="K1664">
        <f>IF(DEGREES(ACOS(SIN(RADIANS(G1664))*SIN(RADIANS(E1664))+COS(RADIANS(G1664))*COS(RADIANS(E1664))*COS(RADIANS(K1654))))&gt;90,0,$F$4*$F$5/E1663^2*(SIN(RADIANS(G1664))*SIN(RADIANS(E1664))+COS(RADIANS(G1664))*COS(RADIANS(E1664))*COS(RADIANS(K1654))))</f>
        <v>0</v>
      </c>
      <c r="L1664">
        <f>IF(DEGREES(ACOS(SIN(RADIANS(G1664))*SIN(RADIANS(E1664))+COS(RADIANS(G1664))*COS(RADIANS(E1664))*COS(RADIANS(L1654))))&gt;90,0,$F$4*$F$5/E1663^2*(SIN(RADIANS(G1664))*SIN(RADIANS(E1664))+COS(RADIANS(G1664))*COS(RADIANS(E1664))*COS(RADIANS(L1654))))</f>
        <v>0</v>
      </c>
      <c r="M1664">
        <f>IF(DEGREES(ACOS(SIN(RADIANS(G1664))*SIN(RADIANS(E1664))+COS(RADIANS(G1664))*COS(RADIANS(E1664))*COS(RADIANS(M1654))))&gt;90,0,$F$4*$F$5/E1663^2*(SIN(RADIANS(G1664))*SIN(RADIANS(E1664))+COS(RADIANS(G1664))*COS(RADIANS(E1664))*COS(RADIANS(M1654))))</f>
        <v>0</v>
      </c>
      <c r="N1664">
        <f>IF(DEGREES(ACOS(SIN(RADIANS(G1664))*SIN(RADIANS(E1664))+COS(RADIANS(G1664))*COS(RADIANS(E1664))*COS(RADIANS(N1654))))&gt;90,0,$F$4*$F$5/E1663^2*(SIN(RADIANS(G1664))*SIN(RADIANS(E1664))+COS(RADIANS(G1664))*COS(RADIANS(E1664))*COS(RADIANS(N1654))))</f>
        <v>0</v>
      </c>
      <c r="O1664">
        <f>IF(DEGREES(ACOS(SIN(RADIANS(G1664))*SIN(RADIANS(E1664))+COS(RADIANS(G1664))*COS(RADIANS(E1664))*COS(RADIANS(O1654))))&gt;90,0,$F$4*$F$5/E1663^2*(SIN(RADIANS(G1664))*SIN(RADIANS(E1664))+COS(RADIANS(G1664))*COS(RADIANS(E1664))*COS(RADIANS(O1654))))</f>
        <v>0</v>
      </c>
      <c r="P1664">
        <f>IF(DEGREES(ACOS(SIN(RADIANS(G1664))*SIN(RADIANS(E1664))+COS(RADIANS(G1664))*COS(RADIANS(E1664))*COS(RADIANS(P1654))))&gt;90,0,$F$4*$F$5/E1663^2*(SIN(RADIANS(G1664))*SIN(RADIANS(E1664))+COS(RADIANS(G1664))*COS(RADIANS(E1664))*COS(RADIANS(P1654))))</f>
        <v>0</v>
      </c>
      <c r="Q1664">
        <f>IF(DEGREES(ACOS(SIN(RADIANS(G1664))*SIN(RADIANS(E1664))+COS(RADIANS(G1664))*COS(RADIANS(E1664))*COS(RADIANS(Q1654))))&gt;90,0,$F$4*$F$5/E1663^2*(SIN(RADIANS(G1664))*SIN(RADIANS(E1664))+COS(RADIANS(G1664))*COS(RADIANS(E1664))*COS(RADIANS(Q1654))))</f>
        <v>0</v>
      </c>
      <c r="R1664" t="e">
        <f>IF(DEGREES(ACOS(SIN(RADIANS(G1664))*SIN(RADIANS(E1664))+COS(RADIANS(G1664))*COS(RADIANS(E1664))*COS(RADIANS(R1654))))&gt;90,0,$F$4*$F$5/E1663^2*(SIN(RADIANS(G1664))*SIN(RADIANS(E1664))+COS(RADIANS(G1664))*COS(RADIANS(E1664))*COS(RADIANS(R1654))))</f>
        <v>#DIV/0!</v>
      </c>
      <c r="S1664" t="e">
        <f>IF(DEGREES(ACOS(SIN(RADIANS(G1664))*SIN(RADIANS(E1664))+COS(RADIANS(G1664))*COS(RADIANS(E1664))*COS(RADIANS(S1654))))&gt;90,0,$F$4*$F$5/E1663^2*(SIN(RADIANS(G1664))*SIN(RADIANS(E1664))+COS(RADIANS(G1664))*COS(RADIANS(E1664))*COS(RADIANS(S1654))))</f>
        <v>#DIV/0!</v>
      </c>
      <c r="T1664" t="e">
        <f>IF(DEGREES(ACOS(SIN(RADIANS(G1664))*SIN(RADIANS(E1664))+COS(RADIANS(G1664))*COS(RADIANS(E1664))*COS(RADIANS(T1654))))&gt;90,0,$F$4*$F$5/E1663^2*(SIN(RADIANS(G1664))*SIN(RADIANS(E1664))+COS(RADIANS(G1664))*COS(RADIANS(E1664))*COS(RADIANS(T1654))))</f>
        <v>#DIV/0!</v>
      </c>
      <c r="U1664" t="e">
        <f>IF(DEGREES(ACOS(SIN(RADIANS(G1664))*SIN(RADIANS(E1664))+COS(RADIANS(G1664))*COS(RADIANS(E1664))*COS(RADIANS(U1654))))&gt;90,0,$F$4*$F$5/E1663^2*(SIN(RADIANS(G1664))*SIN(RADIANS(E1664))+COS(RADIANS(G1664))*COS(RADIANS(E1664))*COS(RADIANS(U1654))))</f>
        <v>#DIV/0!</v>
      </c>
      <c r="V1664" t="e">
        <f>IF(DEGREES(ACOS(SIN(RADIANS(G1664))*SIN(RADIANS(E1664))+COS(RADIANS(G1664))*COS(RADIANS(E1664))*COS(RADIANS(V1654))))&gt;90,0,$F$4*$F$5/E1663^2*(SIN(RADIANS(G1664))*SIN(RADIANS(E1664))+COS(RADIANS(G1664))*COS(RADIANS(E1664))*COS(RADIANS(V1654))))</f>
        <v>#DIV/0!</v>
      </c>
      <c r="W1664" t="e">
        <f>IF(DEGREES(ACOS(SIN(RADIANS(G1664))*SIN(RADIANS(E1664))+COS(RADIANS(G1664))*COS(RADIANS(E1664))*COS(RADIANS(W1654))))&gt;90,0,$F$4*$F$5/E1663^2*(SIN(RADIANS(G1664))*SIN(RADIANS(E1664))+COS(RADIANS(G1664))*COS(RADIANS(E1664))*COS(RADIANS(W1654))))</f>
        <v>#DIV/0!</v>
      </c>
      <c r="X1664" t="e">
        <f>IF(DEGREES(ACOS(SIN(RADIANS(G1664))*SIN(RADIANS(E1664))+COS(RADIANS(G1664))*COS(RADIANS(E1664))*COS(RADIANS(X1654))))&gt;90,0,$F$4*$F$5/E1663^2*(SIN(RADIANS(G1664))*SIN(RADIANS(E1664))+COS(RADIANS(G1664))*COS(RADIANS(E1664))*COS(RADIANS(X1654))))</f>
        <v>#DIV/0!</v>
      </c>
      <c r="Y1664" t="e">
        <f>IF(DEGREES(ACOS(SIN(RADIANS(G1664))*SIN(RADIANS(E1664))+COS(RADIANS(G1664))*COS(RADIANS(E1664))*COS(RADIANS(Y1654))))&gt;90,0,$F$4*$F$5/E1663^2*(SIN(RADIANS(G1664))*SIN(RADIANS(E1664))+COS(RADIANS(G1664))*COS(RADIANS(E1664))*COS(RADIANS(Y1654))))</f>
        <v>#DIV/0!</v>
      </c>
      <c r="Z1664" t="e">
        <f>IF(DEGREES(ACOS(SIN(RADIANS(G1664))*SIN(RADIANS(E1664))+COS(RADIANS(G1664))*COS(RADIANS(E1664))*COS(RADIANS(Z1654))))&gt;90,0,$F$4*$F$5/E1663^2*(SIN(RADIANS(G1664))*SIN(RADIANS(E1664))+COS(RADIANS(G1664))*COS(RADIANS(E1664))*COS(RADIANS(Z1654))))</f>
        <v>#DIV/0!</v>
      </c>
      <c r="AA1664" t="e">
        <f>IF(DEGREES(ACOS(SIN(RADIANS(G1664))*SIN(RADIANS(E1664))+COS(RADIANS(G1664))*COS(RADIANS(E1664))*COS(RADIANS(AA1654))))&gt;90,0,$F$4*$F$5/E1663^2*(SIN(RADIANS(G1664))*SIN(RADIANS(E1664))+COS(RADIANS(G1664))*COS(RADIANS(E1664))*COS(RADIANS(AA1654))))</f>
        <v>#DIV/0!</v>
      </c>
      <c r="AB1664" t="e">
        <f>IF(DEGREES(ACOS(SIN(RADIANS(G1664))*SIN(RADIANS(E1664))+COS(RADIANS(G1664))*COS(RADIANS(E1664))*COS(RADIANS(AB1654))))&gt;90,0,$F$4*$F$5/E1663^2*(SIN(RADIANS(G1664))*SIN(RADIANS(E1664))+COS(RADIANS(G1664))*COS(RADIANS(E1664))*COS(RADIANS(AB1654))))</f>
        <v>#DIV/0!</v>
      </c>
      <c r="AC1664" t="e">
        <f>IF(DEGREES(ACOS(SIN(RADIANS(G1664))*SIN(RADIANS(E1664))+COS(RADIANS(G1664))*COS(RADIANS(E1664))*COS(RADIANS(AC1654))))&gt;90,0,$F$4*$F$5/E1663^2*(SIN(RADIANS(G1664))*SIN(RADIANS(E1664))+COS(RADIANS(G1664))*COS(RADIANS(E1664))*COS(RADIANS(AC1654))))</f>
        <v>#DIV/0!</v>
      </c>
      <c r="AD1664" t="e">
        <f>IF(DEGREES(ACOS(SIN(RADIANS(G1664))*SIN(RADIANS(E1664))+COS(RADIANS(G1664))*COS(RADIANS(E1664))*COS(RADIANS(AD1654))))&gt;90,0,$F$4*$F$5/E1663^2*(SIN(RADIANS(G1664))*SIN(RADIANS(E1664))+COS(RADIANS(G1664))*COS(RADIANS(E1664))*COS(RADIANS(AD1654))))</f>
        <v>#DIV/0!</v>
      </c>
      <c r="AE1664" t="e">
        <f>IF(DEGREES(ACOS(SIN(RADIANS(G1664))*SIN(RADIANS(E1664))+COS(RADIANS(G1664))*COS(RADIANS(E1664))*COS(RADIANS(AE1654))))&gt;90,0,$F$4*$F$5/E1663^2*(SIN(RADIANS(G1664))*SIN(RADIANS(E1664))+COS(RADIANS(G1664))*COS(RADIANS(E1664))*COS(RADIANS(AE1654))))</f>
        <v>#DIV/0!</v>
      </c>
      <c r="AF1664" t="e">
        <f>IF(DEGREES(ACOS(SIN(RADIANS(G1664))*SIN(RADIANS(E1664))+COS(RADIANS(G1664))*COS(RADIANS(E1664))*COS(RADIANS(AF1654))))&gt;90,0,$F$4*$F$5/E1663^2*(SIN(RADIANS(G1664))*SIN(RADIANS(E1664))+COS(RADIANS(G1664))*COS(RADIANS(E1664))*COS(RADIANS(AF1654))))</f>
        <v>#DIV/0!</v>
      </c>
      <c r="AG1664" t="e">
        <f>IF(DEGREES(ACOS(SIN(RADIANS(G1664))*SIN(RADIANS(E1664))+COS(RADIANS(G1664))*COS(RADIANS(E1664))*COS(RADIANS(AG1654))))&gt;90,0,$F$4*$F$5/E1663^2*(SIN(RADIANS(G1664))*SIN(RADIANS(E1664))+COS(RADIANS(G1664))*COS(RADIANS(E1664))*COS(RADIANS(AG1654))))</f>
        <v>#DIV/0!</v>
      </c>
      <c r="AH1664" t="e">
        <f>IF(DEGREES(ACOS(SIN(RADIANS(G1664))*SIN(RADIANS(E1664))+COS(RADIANS(G1664))*COS(RADIANS(E1664))*COS(RADIANS(AH1654))))&gt;90,0,$F$4*$F$5/E1663^2*(SIN(RADIANS(G1664))*SIN(RADIANS(E1664))+COS(RADIANS(G1664))*COS(RADIANS(E1664))*COS(RADIANS(AH1654))))</f>
        <v>#DIV/0!</v>
      </c>
      <c r="AI1664" t="e">
        <f>IF(DEGREES(ACOS(SIN(RADIANS(G1664))*SIN(RADIANS(E1664))+COS(RADIANS(G1664))*COS(RADIANS(E1664))*COS(RADIANS(AI1654))))&gt;90,0,$F$4*$F$5/E1663^2*(SIN(RADIANS(G1664))*SIN(RADIANS(E1664))+COS(RADIANS(G1664))*COS(RADIANS(E1664))*COS(RADIANS(AI1654))))</f>
        <v>#DIV/0!</v>
      </c>
      <c r="AJ1664" t="e">
        <f>IF(DEGREES(ACOS(SIN(RADIANS(G1664))*SIN(RADIANS(E1664))+COS(RADIANS(G1664))*COS(RADIANS(E1664))*COS(RADIANS(AJ1654))))&gt;90,0,$F$4*$F$5/E1663^2*(SIN(RADIANS(G1664))*SIN(RADIANS(E1664))+COS(RADIANS(G1664))*COS(RADIANS(E1664))*COS(RADIANS(AJ1654))))</f>
        <v>#DIV/0!</v>
      </c>
      <c r="AK1664">
        <f>IF(DEGREES(ACOS(SIN(RADIANS(G1664))*SIN(RADIANS(E1664))+COS(RADIANS(G1664))*COS(RADIANS(E1664))*COS(RADIANS(AK1654))))&gt;90,0,$F$4*$F$5/E1663^2*(SIN(RADIANS(G1664))*SIN(RADIANS(E1664))+COS(RADIANS(G1664))*COS(RADIANS(E1664))*COS(RADIANS(AK1654))))</f>
        <v>0</v>
      </c>
      <c r="AL1664">
        <f>IF(DEGREES(ACOS(SIN(RADIANS(G1664))*SIN(RADIANS(E1664))+COS(RADIANS(G1664))*COS(RADIANS(E1664))*COS(RADIANS(AL1654))))&gt;90,0,$F$4*$F$5/E1663^2*(SIN(RADIANS(G1664))*SIN(RADIANS(E1664))+COS(RADIANS(G1664))*COS(RADIANS(E1664))*COS(RADIANS(AL1654))))</f>
        <v>0</v>
      </c>
      <c r="AM1664">
        <f>IF(DEGREES(ACOS(SIN(RADIANS(G1664))*SIN(RADIANS(E1664))+COS(RADIANS(G1664))*COS(RADIANS(E1664))*COS(RADIANS(AM1654))))&gt;90,0,$F$4*$F$5/E1663^2*(SIN(RADIANS(G1664))*SIN(RADIANS(E1664))+COS(RADIANS(G1664))*COS(RADIANS(E1664))*COS(RADIANS(AM1654))))</f>
        <v>0</v>
      </c>
      <c r="AN1664">
        <f>IF(DEGREES(ACOS(SIN(RADIANS(G1664))*SIN(RADIANS(E1664))+COS(RADIANS(G1664))*COS(RADIANS(E1664))*COS(RADIANS(AN1654))))&gt;90,0,$F$4*$F$5/E1663^2*(SIN(RADIANS(G1664))*SIN(RADIANS(E1664))+COS(RADIANS(G1664))*COS(RADIANS(E1664))*COS(RADIANS(AN1654))))</f>
        <v>0</v>
      </c>
      <c r="AO1664">
        <f>IF(DEGREES(ACOS(SIN(RADIANS(G1664))*SIN(RADIANS(E1664))+COS(RADIANS(G1664))*COS(RADIANS(E1664))*COS(RADIANS(AO1654))))&gt;90,0,$F$4*$F$5/E1663^2*(SIN(RADIANS(G1664))*SIN(RADIANS(E1664))+COS(RADIANS(G1664))*COS(RADIANS(E1664))*COS(RADIANS(AO1654))))</f>
        <v>0</v>
      </c>
      <c r="AP1664">
        <f>IF(DEGREES(ACOS(SIN(RADIANS(G1664))*SIN(RADIANS(E1664))+COS(RADIANS(G1664))*COS(RADIANS(E1664))*COS(RADIANS(AP1654))))&gt;90,0,$F$4*$F$5/E1663^2*(SIN(RADIANS(G1664))*SIN(RADIANS(E1664))+COS(RADIANS(G1664))*COS(RADIANS(E1664))*COS(RADIANS(AP1654))))</f>
        <v>0</v>
      </c>
      <c r="AQ1664">
        <f>IF(DEGREES(ACOS(SIN(RADIANS(G1664))*SIN(RADIANS(E1664))+COS(RADIANS(G1664))*COS(RADIANS(E1664))*COS(RADIANS(AQ1654))))&gt;90,0,$F$4*$F$5/E1663^2*(SIN(RADIANS(G1664))*SIN(RADIANS(E1664))+COS(RADIANS(G1664))*COS(RADIANS(E1664))*COS(RADIANS(AQ1654))))</f>
        <v>0</v>
      </c>
      <c r="AR1664">
        <f>IF(DEGREES(ACOS(SIN(RADIANS(G1664))*SIN(RADIANS(E1664))+COS(RADIANS(G1664))*COS(RADIANS(E1664))*COS(RADIANS(AR1654))))&gt;90,0,$F$4*$F$5/E1663^2*(SIN(RADIANS(G1664))*SIN(RADIANS(E1664))+COS(RADIANS(G1664))*COS(RADIANS(E1664))*COS(RADIANS(AR1654))))</f>
        <v>0</v>
      </c>
    </row>
    <row r="1665" spans="2:44" x14ac:dyDescent="0.5">
      <c r="B1665" s="40" t="s">
        <v>786</v>
      </c>
      <c r="E1665">
        <f>IF($F$10=0,IF(E1656&lt;360,E1656,E1656-360),($F$10+1)*E1656)</f>
        <v>340</v>
      </c>
      <c r="G1665">
        <v>0</v>
      </c>
      <c r="I1665">
        <f>IF(DEGREES(ACOS(SIN(RADIANS(G1665))*SIN(RADIANS(E1664))+COS(RADIANS(G1665))*COS(RADIANS(E1664))*COS(RADIANS(I1654))))&gt;90,0,$F$4*$F$5/E1663^2*(SIN(RADIANS(G1665))*SIN(RADIANS(E1664))+COS(RADIANS(G1665))*COS(RADIANS(E1664))*COS(RADIANS(I1654))))</f>
        <v>0</v>
      </c>
      <c r="J1665">
        <f>IF(DEGREES(ACOS(SIN(RADIANS(G1665))*SIN(RADIANS(E1664))+COS(RADIANS(G1665))*COS(RADIANS(E1664))*COS(RADIANS(J1654))))&gt;90,0,$F$4*$F$5/E1663^2*(SIN(RADIANS(G1665))*SIN(RADIANS(E1664))+COS(RADIANS(G1665))*COS(RADIANS(E1664))*COS(RADIANS(J1654))))</f>
        <v>0</v>
      </c>
      <c r="K1665">
        <f>IF(DEGREES(ACOS(SIN(RADIANS(G1665))*SIN(RADIANS(E1664))+COS(RADIANS(G1665))*COS(RADIANS(E1664))*COS(RADIANS(K1654))))&gt;90,0,$F$4*$F$5/E1663^2*(SIN(RADIANS(G1665))*SIN(RADIANS(E1664))+COS(RADIANS(G1665))*COS(RADIANS(E1664))*COS(RADIANS(K1654))))</f>
        <v>0</v>
      </c>
      <c r="L1665">
        <f>IF(DEGREES(ACOS(SIN(RADIANS(G1665))*SIN(RADIANS(E1664))+COS(RADIANS(G1665))*COS(RADIANS(E1664))*COS(RADIANS(L1654))))&gt;90,0,$F$4*$F$5/E1663^2*(SIN(RADIANS(G1665))*SIN(RADIANS(E1664))+COS(RADIANS(G1665))*COS(RADIANS(E1664))*COS(RADIANS(L1654))))</f>
        <v>0</v>
      </c>
      <c r="M1665">
        <f>IF(DEGREES(ACOS(SIN(RADIANS(G1665))*SIN(RADIANS(E1664))+COS(RADIANS(G1665))*COS(RADIANS(E1664))*COS(RADIANS(M1654))))&gt;90,0,$F$4*$F$5/E1663^2*(SIN(RADIANS(G1665))*SIN(RADIANS(E1664))+COS(RADIANS(G1665))*COS(RADIANS(E1664))*COS(RADIANS(M1654))))</f>
        <v>0</v>
      </c>
      <c r="N1665">
        <f>IF(DEGREES(ACOS(SIN(RADIANS(G1665))*SIN(RADIANS(E1664))+COS(RADIANS(G1665))*COS(RADIANS(E1664))*COS(RADIANS(N1654))))&gt;90,0,$F$4*$F$5/E1663^2*(SIN(RADIANS(G1665))*SIN(RADIANS(E1664))+COS(RADIANS(G1665))*COS(RADIANS(E1664))*COS(RADIANS(N1654))))</f>
        <v>0</v>
      </c>
      <c r="O1665">
        <f>IF(DEGREES(ACOS(SIN(RADIANS(G1665))*SIN(RADIANS(E1664))+COS(RADIANS(G1665))*COS(RADIANS(E1664))*COS(RADIANS(O1654))))&gt;90,0,$F$4*$F$5/E1663^2*(SIN(RADIANS(G1665))*SIN(RADIANS(E1664))+COS(RADIANS(G1665))*COS(RADIANS(E1664))*COS(RADIANS(O1654))))</f>
        <v>0</v>
      </c>
      <c r="P1665">
        <f>IF(DEGREES(ACOS(SIN(RADIANS(G1665))*SIN(RADIANS(E1664))+COS(RADIANS(G1665))*COS(RADIANS(E1664))*COS(RADIANS(P1654))))&gt;90,0,$F$4*$F$5/E1663^2*(SIN(RADIANS(G1665))*SIN(RADIANS(E1664))+COS(RADIANS(G1665))*COS(RADIANS(E1664))*COS(RADIANS(P1654))))</f>
        <v>0</v>
      </c>
      <c r="Q1665">
        <f>IF(DEGREES(ACOS(SIN(RADIANS(G1665))*SIN(RADIANS(E1664))+COS(RADIANS(G1665))*COS(RADIANS(E1664))*COS(RADIANS(Q1654))))&gt;90,0,$F$4*$F$5/E1663^2*(SIN(RADIANS(G1665))*SIN(RADIANS(E1664))+COS(RADIANS(G1665))*COS(RADIANS(E1664))*COS(RADIANS(Q1654))))</f>
        <v>0</v>
      </c>
      <c r="R1665" t="e">
        <f>IF(DEGREES(ACOS(SIN(RADIANS(G1665))*SIN(RADIANS(E1664))+COS(RADIANS(G1665))*COS(RADIANS(E1664))*COS(RADIANS(R1654))))&gt;90,0,$F$4*$F$5/E1663^2*(SIN(RADIANS(G1665))*SIN(RADIANS(E1664))+COS(RADIANS(G1665))*COS(RADIANS(E1664))*COS(RADIANS(R1654))))</f>
        <v>#DIV/0!</v>
      </c>
      <c r="S1665" t="e">
        <f>IF(DEGREES(ACOS(SIN(RADIANS(G1665))*SIN(RADIANS(E1664))+COS(RADIANS(G1665))*COS(RADIANS(E1664))*COS(RADIANS(S1654))))&gt;90,0,$F$4*$F$5/E1663^2*(SIN(RADIANS(G1665))*SIN(RADIANS(E1664))+COS(RADIANS(G1665))*COS(RADIANS(E1664))*COS(RADIANS(S1654))))</f>
        <v>#DIV/0!</v>
      </c>
      <c r="T1665" t="e">
        <f>IF(DEGREES(ACOS(SIN(RADIANS(G1665))*SIN(RADIANS(E1664))+COS(RADIANS(G1665))*COS(RADIANS(E1664))*COS(RADIANS(T1654))))&gt;90,0,$F$4*$F$5/E1663^2*(SIN(RADIANS(G1665))*SIN(RADIANS(E1664))+COS(RADIANS(G1665))*COS(RADIANS(E1664))*COS(RADIANS(T1654))))</f>
        <v>#DIV/0!</v>
      </c>
      <c r="U1665" t="e">
        <f>IF(DEGREES(ACOS(SIN(RADIANS(G1665))*SIN(RADIANS(E1664))+COS(RADIANS(G1665))*COS(RADIANS(E1664))*COS(RADIANS(U1654))))&gt;90,0,$F$4*$F$5/E1663^2*(SIN(RADIANS(G1665))*SIN(RADIANS(E1664))+COS(RADIANS(G1665))*COS(RADIANS(E1664))*COS(RADIANS(U1654))))</f>
        <v>#DIV/0!</v>
      </c>
      <c r="V1665" t="e">
        <f>IF(DEGREES(ACOS(SIN(RADIANS(G1665))*SIN(RADIANS(E1664))+COS(RADIANS(G1665))*COS(RADIANS(E1664))*COS(RADIANS(V1654))))&gt;90,0,$F$4*$F$5/E1663^2*(SIN(RADIANS(G1665))*SIN(RADIANS(E1664))+COS(RADIANS(G1665))*COS(RADIANS(E1664))*COS(RADIANS(V1654))))</f>
        <v>#DIV/0!</v>
      </c>
      <c r="W1665" t="e">
        <f>IF(DEGREES(ACOS(SIN(RADIANS(G1665))*SIN(RADIANS(E1664))+COS(RADIANS(G1665))*COS(RADIANS(E1664))*COS(RADIANS(W1654))))&gt;90,0,$F$4*$F$5/E1663^2*(SIN(RADIANS(G1665))*SIN(RADIANS(E1664))+COS(RADIANS(G1665))*COS(RADIANS(E1664))*COS(RADIANS(W1654))))</f>
        <v>#DIV/0!</v>
      </c>
      <c r="X1665" t="e">
        <f>IF(DEGREES(ACOS(SIN(RADIANS(G1665))*SIN(RADIANS(E1664))+COS(RADIANS(G1665))*COS(RADIANS(E1664))*COS(RADIANS(X1654))))&gt;90,0,$F$4*$F$5/E1663^2*(SIN(RADIANS(G1665))*SIN(RADIANS(E1664))+COS(RADIANS(G1665))*COS(RADIANS(E1664))*COS(RADIANS(X1654))))</f>
        <v>#DIV/0!</v>
      </c>
      <c r="Y1665" t="e">
        <f>IF(DEGREES(ACOS(SIN(RADIANS(G1665))*SIN(RADIANS(E1664))+COS(RADIANS(G1665))*COS(RADIANS(E1664))*COS(RADIANS(Y1654))))&gt;90,0,$F$4*$F$5/E1663^2*(SIN(RADIANS(G1665))*SIN(RADIANS(E1664))+COS(RADIANS(G1665))*COS(RADIANS(E1664))*COS(RADIANS(Y1654))))</f>
        <v>#DIV/0!</v>
      </c>
      <c r="Z1665" t="e">
        <f>IF(DEGREES(ACOS(SIN(RADIANS(G1665))*SIN(RADIANS(E1664))+COS(RADIANS(G1665))*COS(RADIANS(E1664))*COS(RADIANS(Z1654))))&gt;90,0,$F$4*$F$5/E1663^2*(SIN(RADIANS(G1665))*SIN(RADIANS(E1664))+COS(RADIANS(G1665))*COS(RADIANS(E1664))*COS(RADIANS(Z1654))))</f>
        <v>#DIV/0!</v>
      </c>
      <c r="AA1665" t="e">
        <f>IF(DEGREES(ACOS(SIN(RADIANS(G1665))*SIN(RADIANS(E1664))+COS(RADIANS(G1665))*COS(RADIANS(E1664))*COS(RADIANS(AA1654))))&gt;90,0,$F$4*$F$5/E1663^2*(SIN(RADIANS(G1665))*SIN(RADIANS(E1664))+COS(RADIANS(G1665))*COS(RADIANS(E1664))*COS(RADIANS(AA1654))))</f>
        <v>#DIV/0!</v>
      </c>
      <c r="AB1665" t="e">
        <f>IF(DEGREES(ACOS(SIN(RADIANS(G1665))*SIN(RADIANS(E1664))+COS(RADIANS(G1665))*COS(RADIANS(E1664))*COS(RADIANS(AB1654))))&gt;90,0,$F$4*$F$5/E1663^2*(SIN(RADIANS(G1665))*SIN(RADIANS(E1664))+COS(RADIANS(G1665))*COS(RADIANS(E1664))*COS(RADIANS(AB1654))))</f>
        <v>#DIV/0!</v>
      </c>
      <c r="AC1665" t="e">
        <f>IF(DEGREES(ACOS(SIN(RADIANS(G1665))*SIN(RADIANS(E1664))+COS(RADIANS(G1665))*COS(RADIANS(E1664))*COS(RADIANS(AC1654))))&gt;90,0,$F$4*$F$5/E1663^2*(SIN(RADIANS(G1665))*SIN(RADIANS(E1664))+COS(RADIANS(G1665))*COS(RADIANS(E1664))*COS(RADIANS(AC1654))))</f>
        <v>#DIV/0!</v>
      </c>
      <c r="AD1665" t="e">
        <f>IF(DEGREES(ACOS(SIN(RADIANS(G1665))*SIN(RADIANS(E1664))+COS(RADIANS(G1665))*COS(RADIANS(E1664))*COS(RADIANS(AD1654))))&gt;90,0,$F$4*$F$5/E1663^2*(SIN(RADIANS(G1665))*SIN(RADIANS(E1664))+COS(RADIANS(G1665))*COS(RADIANS(E1664))*COS(RADIANS(AD1654))))</f>
        <v>#DIV/0!</v>
      </c>
      <c r="AE1665" t="e">
        <f>IF(DEGREES(ACOS(SIN(RADIANS(G1665))*SIN(RADIANS(E1664))+COS(RADIANS(G1665))*COS(RADIANS(E1664))*COS(RADIANS(AE1654))))&gt;90,0,$F$4*$F$5/E1663^2*(SIN(RADIANS(G1665))*SIN(RADIANS(E1664))+COS(RADIANS(G1665))*COS(RADIANS(E1664))*COS(RADIANS(AE1654))))</f>
        <v>#DIV/0!</v>
      </c>
      <c r="AF1665" t="e">
        <f>IF(DEGREES(ACOS(SIN(RADIANS(G1665))*SIN(RADIANS(E1664))+COS(RADIANS(G1665))*COS(RADIANS(E1664))*COS(RADIANS(AF1654))))&gt;90,0,$F$4*$F$5/E1663^2*(SIN(RADIANS(G1665))*SIN(RADIANS(E1664))+COS(RADIANS(G1665))*COS(RADIANS(E1664))*COS(RADIANS(AF1654))))</f>
        <v>#DIV/0!</v>
      </c>
      <c r="AG1665" t="e">
        <f>IF(DEGREES(ACOS(SIN(RADIANS(G1665))*SIN(RADIANS(E1664))+COS(RADIANS(G1665))*COS(RADIANS(E1664))*COS(RADIANS(AG1654))))&gt;90,0,$F$4*$F$5/E1663^2*(SIN(RADIANS(G1665))*SIN(RADIANS(E1664))+COS(RADIANS(G1665))*COS(RADIANS(E1664))*COS(RADIANS(AG1654))))</f>
        <v>#DIV/0!</v>
      </c>
      <c r="AH1665" t="e">
        <f>IF(DEGREES(ACOS(SIN(RADIANS(G1665))*SIN(RADIANS(E1664))+COS(RADIANS(G1665))*COS(RADIANS(E1664))*COS(RADIANS(AH1654))))&gt;90,0,$F$4*$F$5/E1663^2*(SIN(RADIANS(G1665))*SIN(RADIANS(E1664))+COS(RADIANS(G1665))*COS(RADIANS(E1664))*COS(RADIANS(AH1654))))</f>
        <v>#DIV/0!</v>
      </c>
      <c r="AI1665" t="e">
        <f>IF(DEGREES(ACOS(SIN(RADIANS(G1665))*SIN(RADIANS(E1664))+COS(RADIANS(G1665))*COS(RADIANS(E1664))*COS(RADIANS(AI1654))))&gt;90,0,$F$4*$F$5/E1663^2*(SIN(RADIANS(G1665))*SIN(RADIANS(E1664))+COS(RADIANS(G1665))*COS(RADIANS(E1664))*COS(RADIANS(AI1654))))</f>
        <v>#DIV/0!</v>
      </c>
      <c r="AJ1665" t="e">
        <f>IF(DEGREES(ACOS(SIN(RADIANS(G1665))*SIN(RADIANS(E1664))+COS(RADIANS(G1665))*COS(RADIANS(E1664))*COS(RADIANS(AJ1654))))&gt;90,0,$F$4*$F$5/E1663^2*(SIN(RADIANS(G1665))*SIN(RADIANS(E1664))+COS(RADIANS(G1665))*COS(RADIANS(E1664))*COS(RADIANS(AJ1654))))</f>
        <v>#DIV/0!</v>
      </c>
      <c r="AK1665">
        <f>IF(DEGREES(ACOS(SIN(RADIANS(G1665))*SIN(RADIANS(E1664))+COS(RADIANS(G1665))*COS(RADIANS(E1664))*COS(RADIANS(AK1654))))&gt;90,0,$F$4*$F$5/E1663^2*(SIN(RADIANS(G1665))*SIN(RADIANS(E1664))+COS(RADIANS(G1665))*COS(RADIANS(E1664))*COS(RADIANS(AK1654))))</f>
        <v>0</v>
      </c>
      <c r="AL1665">
        <f>IF(DEGREES(ACOS(SIN(RADIANS(G1665))*SIN(RADIANS(E1664))+COS(RADIANS(G1665))*COS(RADIANS(E1664))*COS(RADIANS(AL1654))))&gt;90,0,$F$4*$F$5/E1663^2*(SIN(RADIANS(G1665))*SIN(RADIANS(E1664))+COS(RADIANS(G1665))*COS(RADIANS(E1664))*COS(RADIANS(AL1654))))</f>
        <v>0</v>
      </c>
      <c r="AM1665">
        <f>IF(DEGREES(ACOS(SIN(RADIANS(G1665))*SIN(RADIANS(E1664))+COS(RADIANS(G1665))*COS(RADIANS(E1664))*COS(RADIANS(AM1654))))&gt;90,0,$F$4*$F$5/E1663^2*(SIN(RADIANS(G1665))*SIN(RADIANS(E1664))+COS(RADIANS(G1665))*COS(RADIANS(E1664))*COS(RADIANS(AM1654))))</f>
        <v>0</v>
      </c>
      <c r="AN1665">
        <f>IF(DEGREES(ACOS(SIN(RADIANS(G1665))*SIN(RADIANS(E1664))+COS(RADIANS(G1665))*COS(RADIANS(E1664))*COS(RADIANS(AN1654))))&gt;90,0,$F$4*$F$5/E1663^2*(SIN(RADIANS(G1665))*SIN(RADIANS(E1664))+COS(RADIANS(G1665))*COS(RADIANS(E1664))*COS(RADIANS(AN1654))))</f>
        <v>0</v>
      </c>
      <c r="AO1665">
        <f>IF(DEGREES(ACOS(SIN(RADIANS(G1665))*SIN(RADIANS(E1664))+COS(RADIANS(G1665))*COS(RADIANS(E1664))*COS(RADIANS(AO1654))))&gt;90,0,$F$4*$F$5/E1663^2*(SIN(RADIANS(G1665))*SIN(RADIANS(E1664))+COS(RADIANS(G1665))*COS(RADIANS(E1664))*COS(RADIANS(AO1654))))</f>
        <v>0</v>
      </c>
      <c r="AP1665">
        <f>IF(DEGREES(ACOS(SIN(RADIANS(G1665))*SIN(RADIANS(E1664))+COS(RADIANS(G1665))*COS(RADIANS(E1664))*COS(RADIANS(AP1654))))&gt;90,0,$F$4*$F$5/E1663^2*(SIN(RADIANS(G1665))*SIN(RADIANS(E1664))+COS(RADIANS(G1665))*COS(RADIANS(E1664))*COS(RADIANS(AP1654))))</f>
        <v>0</v>
      </c>
      <c r="AQ1665">
        <f>IF(DEGREES(ACOS(SIN(RADIANS(G1665))*SIN(RADIANS(E1664))+COS(RADIANS(G1665))*COS(RADIANS(E1664))*COS(RADIANS(AQ1654))))&gt;90,0,$F$4*$F$5/E1663^2*(SIN(RADIANS(G1665))*SIN(RADIANS(E1664))+COS(RADIANS(G1665))*COS(RADIANS(E1664))*COS(RADIANS(AQ1654))))</f>
        <v>0</v>
      </c>
      <c r="AR1665">
        <f>IF(DEGREES(ACOS(SIN(RADIANS(G1665))*SIN(RADIANS(E1664))+COS(RADIANS(G1665))*COS(RADIANS(E1664))*COS(RADIANS(AR1654))))&gt;90,0,$F$4*$F$5/E1663^2*(SIN(RADIANS(G1665))*SIN(RADIANS(E1664))+COS(RADIANS(G1665))*COS(RADIANS(E1664))*COS(RADIANS(AR1654))))</f>
        <v>0</v>
      </c>
    </row>
    <row r="1666" spans="2:44" x14ac:dyDescent="0.5">
      <c r="B1666" s="40" t="s">
        <v>787</v>
      </c>
      <c r="E1666">
        <f>E1665-E1657-360*ROUNDDOWN((E1665-E1657)/360,0)</f>
        <v>0</v>
      </c>
      <c r="G1666">
        <v>-10</v>
      </c>
      <c r="I1666">
        <f>IF(DEGREES(ACOS(SIN(RADIANS(G1666))*SIN(RADIANS(E1664))+COS(RADIANS(G1666))*COS(RADIANS(E1664))*COS(RADIANS(I1654))))&gt;90,0,$F$4*$F$5/E1663^2*(SIN(RADIANS(G1666))*SIN(RADIANS(E1664))+COS(RADIANS(G1666))*COS(RADIANS(E1664))*COS(RADIANS(I1654))))</f>
        <v>0</v>
      </c>
      <c r="J1666">
        <f>IF(DEGREES(ACOS(SIN(RADIANS(G1666))*SIN(RADIANS(E1664))+COS(RADIANS(G1666))*COS(RADIANS(E1664))*COS(RADIANS(J1654))))&gt;90,0,$F$4*$F$5/E1663^2*(SIN(RADIANS(G1666))*SIN(RADIANS(E1664))+COS(RADIANS(G1666))*COS(RADIANS(E1664))*COS(RADIANS(J1654))))</f>
        <v>0</v>
      </c>
      <c r="K1666">
        <f>IF(DEGREES(ACOS(SIN(RADIANS(G1666))*SIN(RADIANS(E1664))+COS(RADIANS(G1666))*COS(RADIANS(E1664))*COS(RADIANS(K1654))))&gt;90,0,$F$4*$F$5/E1663^2*(SIN(RADIANS(G1666))*SIN(RADIANS(E1664))+COS(RADIANS(G1666))*COS(RADIANS(E1664))*COS(RADIANS(K1654))))</f>
        <v>0</v>
      </c>
      <c r="L1666">
        <f>IF(DEGREES(ACOS(SIN(RADIANS(G1666))*SIN(RADIANS(E1664))+COS(RADIANS(G1666))*COS(RADIANS(E1664))*COS(RADIANS(L1654))))&gt;90,0,$F$4*$F$5/E1663^2*(SIN(RADIANS(G1666))*SIN(RADIANS(E1664))+COS(RADIANS(G1666))*COS(RADIANS(E1664))*COS(RADIANS(L1654))))</f>
        <v>0</v>
      </c>
      <c r="M1666">
        <f>IF(DEGREES(ACOS(SIN(RADIANS(G1666))*SIN(RADIANS(E1664))+COS(RADIANS(G1666))*COS(RADIANS(E1664))*COS(RADIANS(M1654))))&gt;90,0,$F$4*$F$5/E1663^2*(SIN(RADIANS(G1666))*SIN(RADIANS(E1664))+COS(RADIANS(G1666))*COS(RADIANS(E1664))*COS(RADIANS(M1654))))</f>
        <v>0</v>
      </c>
      <c r="N1666">
        <f>IF(DEGREES(ACOS(SIN(RADIANS(G1666))*SIN(RADIANS(E1664))+COS(RADIANS(G1666))*COS(RADIANS(E1664))*COS(RADIANS(N1654))))&gt;90,0,$F$4*$F$5/E1663^2*(SIN(RADIANS(G1666))*SIN(RADIANS(E1664))+COS(RADIANS(G1666))*COS(RADIANS(E1664))*COS(RADIANS(N1654))))</f>
        <v>0</v>
      </c>
      <c r="O1666">
        <f>IF(DEGREES(ACOS(SIN(RADIANS(G1666))*SIN(RADIANS(E1664))+COS(RADIANS(G1666))*COS(RADIANS(E1664))*COS(RADIANS(O1654))))&gt;90,0,$F$4*$F$5/E1663^2*(SIN(RADIANS(G1666))*SIN(RADIANS(E1664))+COS(RADIANS(G1666))*COS(RADIANS(E1664))*COS(RADIANS(O1654))))</f>
        <v>0</v>
      </c>
      <c r="P1666">
        <f>IF(DEGREES(ACOS(SIN(RADIANS(G1666))*SIN(RADIANS(E1664))+COS(RADIANS(G1666))*COS(RADIANS(E1664))*COS(RADIANS(P1654))))&gt;90,0,$F$4*$F$5/E1663^2*(SIN(RADIANS(G1666))*SIN(RADIANS(E1664))+COS(RADIANS(G1666))*COS(RADIANS(E1664))*COS(RADIANS(P1654))))</f>
        <v>0</v>
      </c>
      <c r="Q1666">
        <f>IF(DEGREES(ACOS(SIN(RADIANS(G1666))*SIN(RADIANS(E1664))+COS(RADIANS(G1666))*COS(RADIANS(E1664))*COS(RADIANS(Q1654))))&gt;90,0,$F$4*$F$5/E1663^2*(SIN(RADIANS(G1666))*SIN(RADIANS(E1664))+COS(RADIANS(G1666))*COS(RADIANS(E1664))*COS(RADIANS(Q1654))))</f>
        <v>0</v>
      </c>
      <c r="R1666" t="e">
        <f>IF(DEGREES(ACOS(SIN(RADIANS(G1666))*SIN(RADIANS(E1664))+COS(RADIANS(G1666))*COS(RADIANS(E1664))*COS(RADIANS(R1654))))&gt;90,0,$F$4*$F$5/E1663^2*(SIN(RADIANS(G1666))*SIN(RADIANS(E1664))+COS(RADIANS(G1666))*COS(RADIANS(E1664))*COS(RADIANS(R1654))))</f>
        <v>#DIV/0!</v>
      </c>
      <c r="S1666" t="e">
        <f>IF(DEGREES(ACOS(SIN(RADIANS(G1666))*SIN(RADIANS(E1664))+COS(RADIANS(G1666))*COS(RADIANS(E1664))*COS(RADIANS(S1654))))&gt;90,0,$F$4*$F$5/E1663^2*(SIN(RADIANS(G1666))*SIN(RADIANS(E1664))+COS(RADIANS(G1666))*COS(RADIANS(E1664))*COS(RADIANS(S1654))))</f>
        <v>#DIV/0!</v>
      </c>
      <c r="T1666" t="e">
        <f>IF(DEGREES(ACOS(SIN(RADIANS(G1666))*SIN(RADIANS(E1664))+COS(RADIANS(G1666))*COS(RADIANS(E1664))*COS(RADIANS(T1654))))&gt;90,0,$F$4*$F$5/E1663^2*(SIN(RADIANS(G1666))*SIN(RADIANS(E1664))+COS(RADIANS(G1666))*COS(RADIANS(E1664))*COS(RADIANS(T1654))))</f>
        <v>#DIV/0!</v>
      </c>
      <c r="U1666" t="e">
        <f>IF(DEGREES(ACOS(SIN(RADIANS(G1666))*SIN(RADIANS(E1664))+COS(RADIANS(G1666))*COS(RADIANS(E1664))*COS(RADIANS(U1654))))&gt;90,0,$F$4*$F$5/E1663^2*(SIN(RADIANS(G1666))*SIN(RADIANS(E1664))+COS(RADIANS(G1666))*COS(RADIANS(E1664))*COS(RADIANS(U1654))))</f>
        <v>#DIV/0!</v>
      </c>
      <c r="V1666" t="e">
        <f>IF(DEGREES(ACOS(SIN(RADIANS(G1666))*SIN(RADIANS(E1664))+COS(RADIANS(G1666))*COS(RADIANS(E1664))*COS(RADIANS(V1654))))&gt;90,0,$F$4*$F$5/E1663^2*(SIN(RADIANS(G1666))*SIN(RADIANS(E1664))+COS(RADIANS(G1666))*COS(RADIANS(E1664))*COS(RADIANS(V1654))))</f>
        <v>#DIV/0!</v>
      </c>
      <c r="W1666" t="e">
        <f>IF(DEGREES(ACOS(SIN(RADIANS(G1666))*SIN(RADIANS(E1664))+COS(RADIANS(G1666))*COS(RADIANS(E1664))*COS(RADIANS(W1654))))&gt;90,0,$F$4*$F$5/E1663^2*(SIN(RADIANS(G1666))*SIN(RADIANS(E1664))+COS(RADIANS(G1666))*COS(RADIANS(E1664))*COS(RADIANS(W1654))))</f>
        <v>#DIV/0!</v>
      </c>
      <c r="X1666" t="e">
        <f>IF(DEGREES(ACOS(SIN(RADIANS(G1666))*SIN(RADIANS(E1664))+COS(RADIANS(G1666))*COS(RADIANS(E1664))*COS(RADIANS(X1654))))&gt;90,0,$F$4*$F$5/E1663^2*(SIN(RADIANS(G1666))*SIN(RADIANS(E1664))+COS(RADIANS(G1666))*COS(RADIANS(E1664))*COS(RADIANS(X1654))))</f>
        <v>#DIV/0!</v>
      </c>
      <c r="Y1666" t="e">
        <f>IF(DEGREES(ACOS(SIN(RADIANS(G1666))*SIN(RADIANS(E1664))+COS(RADIANS(G1666))*COS(RADIANS(E1664))*COS(RADIANS(Y1654))))&gt;90,0,$F$4*$F$5/E1663^2*(SIN(RADIANS(G1666))*SIN(RADIANS(E1664))+COS(RADIANS(G1666))*COS(RADIANS(E1664))*COS(RADIANS(Y1654))))</f>
        <v>#DIV/0!</v>
      </c>
      <c r="Z1666" t="e">
        <f>IF(DEGREES(ACOS(SIN(RADIANS(G1666))*SIN(RADIANS(E1664))+COS(RADIANS(G1666))*COS(RADIANS(E1664))*COS(RADIANS(Z1654))))&gt;90,0,$F$4*$F$5/E1663^2*(SIN(RADIANS(G1666))*SIN(RADIANS(E1664))+COS(RADIANS(G1666))*COS(RADIANS(E1664))*COS(RADIANS(Z1654))))</f>
        <v>#DIV/0!</v>
      </c>
      <c r="AA1666" t="e">
        <f>IF(DEGREES(ACOS(SIN(RADIANS(G1666))*SIN(RADIANS(E1664))+COS(RADIANS(G1666))*COS(RADIANS(E1664))*COS(RADIANS(AA1654))))&gt;90,0,$F$4*$F$5/E1663^2*(SIN(RADIANS(G1666))*SIN(RADIANS(E1664))+COS(RADIANS(G1666))*COS(RADIANS(E1664))*COS(RADIANS(AA1654))))</f>
        <v>#DIV/0!</v>
      </c>
      <c r="AB1666" t="e">
        <f>IF(DEGREES(ACOS(SIN(RADIANS(G1666))*SIN(RADIANS(E1664))+COS(RADIANS(G1666))*COS(RADIANS(E1664))*COS(RADIANS(AB1654))))&gt;90,0,$F$4*$F$5/E1663^2*(SIN(RADIANS(G1666))*SIN(RADIANS(E1664))+COS(RADIANS(G1666))*COS(RADIANS(E1664))*COS(RADIANS(AB1654))))</f>
        <v>#DIV/0!</v>
      </c>
      <c r="AC1666" t="e">
        <f>IF(DEGREES(ACOS(SIN(RADIANS(G1666))*SIN(RADIANS(E1664))+COS(RADIANS(G1666))*COS(RADIANS(E1664))*COS(RADIANS(AC1654))))&gt;90,0,$F$4*$F$5/E1663^2*(SIN(RADIANS(G1666))*SIN(RADIANS(E1664))+COS(RADIANS(G1666))*COS(RADIANS(E1664))*COS(RADIANS(AC1654))))</f>
        <v>#DIV/0!</v>
      </c>
      <c r="AD1666" t="e">
        <f>IF(DEGREES(ACOS(SIN(RADIANS(G1666))*SIN(RADIANS(E1664))+COS(RADIANS(G1666))*COS(RADIANS(E1664))*COS(RADIANS(AD1654))))&gt;90,0,$F$4*$F$5/E1663^2*(SIN(RADIANS(G1666))*SIN(RADIANS(E1664))+COS(RADIANS(G1666))*COS(RADIANS(E1664))*COS(RADIANS(AD1654))))</f>
        <v>#DIV/0!</v>
      </c>
      <c r="AE1666" t="e">
        <f>IF(DEGREES(ACOS(SIN(RADIANS(G1666))*SIN(RADIANS(E1664))+COS(RADIANS(G1666))*COS(RADIANS(E1664))*COS(RADIANS(AE1654))))&gt;90,0,$F$4*$F$5/E1663^2*(SIN(RADIANS(G1666))*SIN(RADIANS(E1664))+COS(RADIANS(G1666))*COS(RADIANS(E1664))*COS(RADIANS(AE1654))))</f>
        <v>#DIV/0!</v>
      </c>
      <c r="AF1666" t="e">
        <f>IF(DEGREES(ACOS(SIN(RADIANS(G1666))*SIN(RADIANS(E1664))+COS(RADIANS(G1666))*COS(RADIANS(E1664))*COS(RADIANS(AF1654))))&gt;90,0,$F$4*$F$5/E1663^2*(SIN(RADIANS(G1666))*SIN(RADIANS(E1664))+COS(RADIANS(G1666))*COS(RADIANS(E1664))*COS(RADIANS(AF1654))))</f>
        <v>#DIV/0!</v>
      </c>
      <c r="AG1666" t="e">
        <f>IF(DEGREES(ACOS(SIN(RADIANS(G1666))*SIN(RADIANS(E1664))+COS(RADIANS(G1666))*COS(RADIANS(E1664))*COS(RADIANS(AG1654))))&gt;90,0,$F$4*$F$5/E1663^2*(SIN(RADIANS(G1666))*SIN(RADIANS(E1664))+COS(RADIANS(G1666))*COS(RADIANS(E1664))*COS(RADIANS(AG1654))))</f>
        <v>#DIV/0!</v>
      </c>
      <c r="AH1666" t="e">
        <f>IF(DEGREES(ACOS(SIN(RADIANS(G1666))*SIN(RADIANS(E1664))+COS(RADIANS(G1666))*COS(RADIANS(E1664))*COS(RADIANS(AH1654))))&gt;90,0,$F$4*$F$5/E1663^2*(SIN(RADIANS(G1666))*SIN(RADIANS(E1664))+COS(RADIANS(G1666))*COS(RADIANS(E1664))*COS(RADIANS(AH1654))))</f>
        <v>#DIV/0!</v>
      </c>
      <c r="AI1666" t="e">
        <f>IF(DEGREES(ACOS(SIN(RADIANS(G1666))*SIN(RADIANS(E1664))+COS(RADIANS(G1666))*COS(RADIANS(E1664))*COS(RADIANS(AI1654))))&gt;90,0,$F$4*$F$5/E1663^2*(SIN(RADIANS(G1666))*SIN(RADIANS(E1664))+COS(RADIANS(G1666))*COS(RADIANS(E1664))*COS(RADIANS(AI1654))))</f>
        <v>#DIV/0!</v>
      </c>
      <c r="AJ1666" t="e">
        <f>IF(DEGREES(ACOS(SIN(RADIANS(G1666))*SIN(RADIANS(E1664))+COS(RADIANS(G1666))*COS(RADIANS(E1664))*COS(RADIANS(AJ1654))))&gt;90,0,$F$4*$F$5/E1663^2*(SIN(RADIANS(G1666))*SIN(RADIANS(E1664))+COS(RADIANS(G1666))*COS(RADIANS(E1664))*COS(RADIANS(AJ1654))))</f>
        <v>#DIV/0!</v>
      </c>
      <c r="AK1666">
        <f>IF(DEGREES(ACOS(SIN(RADIANS(G1666))*SIN(RADIANS(E1664))+COS(RADIANS(G1666))*COS(RADIANS(E1664))*COS(RADIANS(AK1654))))&gt;90,0,$F$4*$F$5/E1663^2*(SIN(RADIANS(G1666))*SIN(RADIANS(E1664))+COS(RADIANS(G1666))*COS(RADIANS(E1664))*COS(RADIANS(AK1654))))</f>
        <v>0</v>
      </c>
      <c r="AL1666">
        <f>IF(DEGREES(ACOS(SIN(RADIANS(G1666))*SIN(RADIANS(E1664))+COS(RADIANS(G1666))*COS(RADIANS(E1664))*COS(RADIANS(AL1654))))&gt;90,0,$F$4*$F$5/E1663^2*(SIN(RADIANS(G1666))*SIN(RADIANS(E1664))+COS(RADIANS(G1666))*COS(RADIANS(E1664))*COS(RADIANS(AL1654))))</f>
        <v>0</v>
      </c>
      <c r="AM1666">
        <f>IF(DEGREES(ACOS(SIN(RADIANS(G1666))*SIN(RADIANS(E1664))+COS(RADIANS(G1666))*COS(RADIANS(E1664))*COS(RADIANS(AM1654))))&gt;90,0,$F$4*$F$5/E1663^2*(SIN(RADIANS(G1666))*SIN(RADIANS(E1664))+COS(RADIANS(G1666))*COS(RADIANS(E1664))*COS(RADIANS(AM1654))))</f>
        <v>0</v>
      </c>
      <c r="AN1666">
        <f>IF(DEGREES(ACOS(SIN(RADIANS(G1666))*SIN(RADIANS(E1664))+COS(RADIANS(G1666))*COS(RADIANS(E1664))*COS(RADIANS(AN1654))))&gt;90,0,$F$4*$F$5/E1663^2*(SIN(RADIANS(G1666))*SIN(RADIANS(E1664))+COS(RADIANS(G1666))*COS(RADIANS(E1664))*COS(RADIANS(AN1654))))</f>
        <v>0</v>
      </c>
      <c r="AO1666">
        <f>IF(DEGREES(ACOS(SIN(RADIANS(G1666))*SIN(RADIANS(E1664))+COS(RADIANS(G1666))*COS(RADIANS(E1664))*COS(RADIANS(AO1654))))&gt;90,0,$F$4*$F$5/E1663^2*(SIN(RADIANS(G1666))*SIN(RADIANS(E1664))+COS(RADIANS(G1666))*COS(RADIANS(E1664))*COS(RADIANS(AO1654))))</f>
        <v>0</v>
      </c>
      <c r="AP1666">
        <f>IF(DEGREES(ACOS(SIN(RADIANS(G1666))*SIN(RADIANS(E1664))+COS(RADIANS(G1666))*COS(RADIANS(E1664))*COS(RADIANS(AP1654))))&gt;90,0,$F$4*$F$5/E1663^2*(SIN(RADIANS(G1666))*SIN(RADIANS(E1664))+COS(RADIANS(G1666))*COS(RADIANS(E1664))*COS(RADIANS(AP1654))))</f>
        <v>0</v>
      </c>
      <c r="AQ1666">
        <f>IF(DEGREES(ACOS(SIN(RADIANS(G1666))*SIN(RADIANS(E1664))+COS(RADIANS(G1666))*COS(RADIANS(E1664))*COS(RADIANS(AQ1654))))&gt;90,0,$F$4*$F$5/E1663^2*(SIN(RADIANS(G1666))*SIN(RADIANS(E1664))+COS(RADIANS(G1666))*COS(RADIANS(E1664))*COS(RADIANS(AQ1654))))</f>
        <v>0</v>
      </c>
      <c r="AR1666">
        <f>IF(DEGREES(ACOS(SIN(RADIANS(G1666))*SIN(RADIANS(E1664))+COS(RADIANS(G1666))*COS(RADIANS(E1664))*COS(RADIANS(AR1654))))&gt;90,0,$F$4*$F$5/E1663^2*(SIN(RADIANS(G1666))*SIN(RADIANS(E1664))+COS(RADIANS(G1666))*COS(RADIANS(E1664))*COS(RADIANS(AR1654))))</f>
        <v>0</v>
      </c>
    </row>
    <row r="1667" spans="2:44" x14ac:dyDescent="0.5">
      <c r="G1667">
        <v>-20</v>
      </c>
      <c r="I1667">
        <f>IF(DEGREES(ACOS(SIN(RADIANS(G1667))*SIN(RADIANS(E1664))+COS(RADIANS(G1667))*COS(RADIANS(E1664))*COS(RADIANS(I1654))))&gt;90,0,$F$4*$F$5/E1663^2*(SIN(RADIANS(G1667))*SIN(RADIANS(E1664))+COS(RADIANS(G1667))*COS(RADIANS(E1664))*COS(RADIANS(I1654))))</f>
        <v>0</v>
      </c>
      <c r="J1667">
        <f>IF(DEGREES(ACOS(SIN(RADIANS(G1667))*SIN(RADIANS(E1664))+COS(RADIANS(G1667))*COS(RADIANS(E1664))*COS(RADIANS(J1654))))&gt;90,0,$F$4*$F$5/E1663^2*(SIN(RADIANS(G1667))*SIN(RADIANS(E1664))+COS(RADIANS(G1667))*COS(RADIANS(E1664))*COS(RADIANS(J1654))))</f>
        <v>0</v>
      </c>
      <c r="K1667">
        <f>IF(DEGREES(ACOS(SIN(RADIANS(G1667))*SIN(RADIANS(E1664))+COS(RADIANS(G1667))*COS(RADIANS(E1664))*COS(RADIANS(K1654))))&gt;90,0,$F$4*$F$5/E1663^2*(SIN(RADIANS(G1667))*SIN(RADIANS(E1664))+COS(RADIANS(G1667))*COS(RADIANS(E1664))*COS(RADIANS(K1654))))</f>
        <v>0</v>
      </c>
      <c r="L1667">
        <f>IF(DEGREES(ACOS(SIN(RADIANS(G1667))*SIN(RADIANS(E1664))+COS(RADIANS(G1667))*COS(RADIANS(E1664))*COS(RADIANS(L1654))))&gt;90,0,$F$4*$F$5/E1663^2*(SIN(RADIANS(G1667))*SIN(RADIANS(E1664))+COS(RADIANS(G1667))*COS(RADIANS(E1664))*COS(RADIANS(L1654))))</f>
        <v>0</v>
      </c>
      <c r="M1667">
        <f>IF(DEGREES(ACOS(SIN(RADIANS(G1667))*SIN(RADIANS(E1664))+COS(RADIANS(G1667))*COS(RADIANS(E1664))*COS(RADIANS(M1654))))&gt;90,0,$F$4*$F$5/E1663^2*(SIN(RADIANS(G1667))*SIN(RADIANS(E1664))+COS(RADIANS(G1667))*COS(RADIANS(E1664))*COS(RADIANS(M1654))))</f>
        <v>0</v>
      </c>
      <c r="N1667">
        <f>IF(DEGREES(ACOS(SIN(RADIANS(G1667))*SIN(RADIANS(E1664))+COS(RADIANS(G1667))*COS(RADIANS(E1664))*COS(RADIANS(N1654))))&gt;90,0,$F$4*$F$5/E1663^2*(SIN(RADIANS(G1667))*SIN(RADIANS(E1664))+COS(RADIANS(G1667))*COS(RADIANS(E1664))*COS(RADIANS(N1654))))</f>
        <v>0</v>
      </c>
      <c r="O1667">
        <f>IF(DEGREES(ACOS(SIN(RADIANS(G1667))*SIN(RADIANS(E1664))+COS(RADIANS(G1667))*COS(RADIANS(E1664))*COS(RADIANS(O1654))))&gt;90,0,$F$4*$F$5/E1663^2*(SIN(RADIANS(G1667))*SIN(RADIANS(E1664))+COS(RADIANS(G1667))*COS(RADIANS(E1664))*COS(RADIANS(O1654))))</f>
        <v>0</v>
      </c>
      <c r="P1667">
        <f>IF(DEGREES(ACOS(SIN(RADIANS(G1667))*SIN(RADIANS(E1664))+COS(RADIANS(G1667))*COS(RADIANS(E1664))*COS(RADIANS(P1654))))&gt;90,0,$F$4*$F$5/E1663^2*(SIN(RADIANS(G1667))*SIN(RADIANS(E1664))+COS(RADIANS(G1667))*COS(RADIANS(E1664))*COS(RADIANS(P1654))))</f>
        <v>0</v>
      </c>
      <c r="Q1667">
        <f>IF(DEGREES(ACOS(SIN(RADIANS(G1667))*SIN(RADIANS(E1664))+COS(RADIANS(G1667))*COS(RADIANS(E1664))*COS(RADIANS(Q1654))))&gt;90,0,$F$4*$F$5/E1663^2*(SIN(RADIANS(G1667))*SIN(RADIANS(E1664))+COS(RADIANS(G1667))*COS(RADIANS(E1664))*COS(RADIANS(Q1654))))</f>
        <v>0</v>
      </c>
      <c r="R1667" t="e">
        <f>IF(DEGREES(ACOS(SIN(RADIANS(G1667))*SIN(RADIANS(E1664))+COS(RADIANS(G1667))*COS(RADIANS(E1664))*COS(RADIANS(R1654))))&gt;90,0,$F$4*$F$5/E1663^2*(SIN(RADIANS(G1667))*SIN(RADIANS(E1664))+COS(RADIANS(G1667))*COS(RADIANS(E1664))*COS(RADIANS(R1654))))</f>
        <v>#DIV/0!</v>
      </c>
      <c r="S1667" t="e">
        <f>IF(DEGREES(ACOS(SIN(RADIANS(G1667))*SIN(RADIANS(E1664))+COS(RADIANS(G1667))*COS(RADIANS(E1664))*COS(RADIANS(S1654))))&gt;90,0,$F$4*$F$5/E1663^2*(SIN(RADIANS(G1667))*SIN(RADIANS(E1664))+COS(RADIANS(G1667))*COS(RADIANS(E1664))*COS(RADIANS(S1654))))</f>
        <v>#DIV/0!</v>
      </c>
      <c r="T1667" t="e">
        <f>IF(DEGREES(ACOS(SIN(RADIANS(G1667))*SIN(RADIANS(E1664))+COS(RADIANS(G1667))*COS(RADIANS(E1664))*COS(RADIANS(T1654))))&gt;90,0,$F$4*$F$5/E1663^2*(SIN(RADIANS(G1667))*SIN(RADIANS(E1664))+COS(RADIANS(G1667))*COS(RADIANS(E1664))*COS(RADIANS(T1654))))</f>
        <v>#DIV/0!</v>
      </c>
      <c r="U1667" t="e">
        <f>IF(DEGREES(ACOS(SIN(RADIANS(G1667))*SIN(RADIANS(E1664))+COS(RADIANS(G1667))*COS(RADIANS(E1664))*COS(RADIANS(U1654))))&gt;90,0,$F$4*$F$5/E1663^2*(SIN(RADIANS(G1667))*SIN(RADIANS(E1664))+COS(RADIANS(G1667))*COS(RADIANS(E1664))*COS(RADIANS(U1654))))</f>
        <v>#DIV/0!</v>
      </c>
      <c r="V1667" t="e">
        <f>IF(DEGREES(ACOS(SIN(RADIANS(G1667))*SIN(RADIANS(E1664))+COS(RADIANS(G1667))*COS(RADIANS(E1664))*COS(RADIANS(V1654))))&gt;90,0,$F$4*$F$5/E1663^2*(SIN(RADIANS(G1667))*SIN(RADIANS(E1664))+COS(RADIANS(G1667))*COS(RADIANS(E1664))*COS(RADIANS(V1654))))</f>
        <v>#DIV/0!</v>
      </c>
      <c r="W1667" t="e">
        <f>IF(DEGREES(ACOS(SIN(RADIANS(G1667))*SIN(RADIANS(E1664))+COS(RADIANS(G1667))*COS(RADIANS(E1664))*COS(RADIANS(W1654))))&gt;90,0,$F$4*$F$5/E1663^2*(SIN(RADIANS(G1667))*SIN(RADIANS(E1664))+COS(RADIANS(G1667))*COS(RADIANS(E1664))*COS(RADIANS(W1654))))</f>
        <v>#DIV/0!</v>
      </c>
      <c r="X1667" t="e">
        <f>IF(DEGREES(ACOS(SIN(RADIANS(G1667))*SIN(RADIANS(E1664))+COS(RADIANS(G1667))*COS(RADIANS(E1664))*COS(RADIANS(X1654))))&gt;90,0,$F$4*$F$5/E1663^2*(SIN(RADIANS(G1667))*SIN(RADIANS(E1664))+COS(RADIANS(G1667))*COS(RADIANS(E1664))*COS(RADIANS(X1654))))</f>
        <v>#DIV/0!</v>
      </c>
      <c r="Y1667" t="e">
        <f>IF(DEGREES(ACOS(SIN(RADIANS(G1667))*SIN(RADIANS(E1664))+COS(RADIANS(G1667))*COS(RADIANS(E1664))*COS(RADIANS(Y1654))))&gt;90,0,$F$4*$F$5/E1663^2*(SIN(RADIANS(G1667))*SIN(RADIANS(E1664))+COS(RADIANS(G1667))*COS(RADIANS(E1664))*COS(RADIANS(Y1654))))</f>
        <v>#DIV/0!</v>
      </c>
      <c r="Z1667" t="e">
        <f>IF(DEGREES(ACOS(SIN(RADIANS(G1667))*SIN(RADIANS(E1664))+COS(RADIANS(G1667))*COS(RADIANS(E1664))*COS(RADIANS(Z1654))))&gt;90,0,$F$4*$F$5/E1663^2*(SIN(RADIANS(G1667))*SIN(RADIANS(E1664))+COS(RADIANS(G1667))*COS(RADIANS(E1664))*COS(RADIANS(Z1654))))</f>
        <v>#DIV/0!</v>
      </c>
      <c r="AA1667" t="e">
        <f>IF(DEGREES(ACOS(SIN(RADIANS(G1667))*SIN(RADIANS(E1664))+COS(RADIANS(G1667))*COS(RADIANS(E1664))*COS(RADIANS(AA1654))))&gt;90,0,$F$4*$F$5/E1663^2*(SIN(RADIANS(G1667))*SIN(RADIANS(E1664))+COS(RADIANS(G1667))*COS(RADIANS(E1664))*COS(RADIANS(AA1654))))</f>
        <v>#DIV/0!</v>
      </c>
      <c r="AB1667" t="e">
        <f>IF(DEGREES(ACOS(SIN(RADIANS(G1667))*SIN(RADIANS(E1664))+COS(RADIANS(G1667))*COS(RADIANS(E1664))*COS(RADIANS(AB1654))))&gt;90,0,$F$4*$F$5/E1663^2*(SIN(RADIANS(G1667))*SIN(RADIANS(E1664))+COS(RADIANS(G1667))*COS(RADIANS(E1664))*COS(RADIANS(AB1654))))</f>
        <v>#DIV/0!</v>
      </c>
      <c r="AC1667" t="e">
        <f>IF(DEGREES(ACOS(SIN(RADIANS(G1667))*SIN(RADIANS(E1664))+COS(RADIANS(G1667))*COS(RADIANS(E1664))*COS(RADIANS(AC1654))))&gt;90,0,$F$4*$F$5/E1663^2*(SIN(RADIANS(G1667))*SIN(RADIANS(E1664))+COS(RADIANS(G1667))*COS(RADIANS(E1664))*COS(RADIANS(AC1654))))</f>
        <v>#DIV/0!</v>
      </c>
      <c r="AD1667" t="e">
        <f>IF(DEGREES(ACOS(SIN(RADIANS(G1667))*SIN(RADIANS(E1664))+COS(RADIANS(G1667))*COS(RADIANS(E1664))*COS(RADIANS(AD1654))))&gt;90,0,$F$4*$F$5/E1663^2*(SIN(RADIANS(G1667))*SIN(RADIANS(E1664))+COS(RADIANS(G1667))*COS(RADIANS(E1664))*COS(RADIANS(AD1654))))</f>
        <v>#DIV/0!</v>
      </c>
      <c r="AE1667" t="e">
        <f>IF(DEGREES(ACOS(SIN(RADIANS(G1667))*SIN(RADIANS(E1664))+COS(RADIANS(G1667))*COS(RADIANS(E1664))*COS(RADIANS(AE1654))))&gt;90,0,$F$4*$F$5/E1663^2*(SIN(RADIANS(G1667))*SIN(RADIANS(E1664))+COS(RADIANS(G1667))*COS(RADIANS(E1664))*COS(RADIANS(AE1654))))</f>
        <v>#DIV/0!</v>
      </c>
      <c r="AF1667" t="e">
        <f>IF(DEGREES(ACOS(SIN(RADIANS(G1667))*SIN(RADIANS(E1664))+COS(RADIANS(G1667))*COS(RADIANS(E1664))*COS(RADIANS(AF1654))))&gt;90,0,$F$4*$F$5/E1663^2*(SIN(RADIANS(G1667))*SIN(RADIANS(E1664))+COS(RADIANS(G1667))*COS(RADIANS(E1664))*COS(RADIANS(AF1654))))</f>
        <v>#DIV/0!</v>
      </c>
      <c r="AG1667" t="e">
        <f>IF(DEGREES(ACOS(SIN(RADIANS(G1667))*SIN(RADIANS(E1664))+COS(RADIANS(G1667))*COS(RADIANS(E1664))*COS(RADIANS(AG1654))))&gt;90,0,$F$4*$F$5/E1663^2*(SIN(RADIANS(G1667))*SIN(RADIANS(E1664))+COS(RADIANS(G1667))*COS(RADIANS(E1664))*COS(RADIANS(AG1654))))</f>
        <v>#DIV/0!</v>
      </c>
      <c r="AH1667" t="e">
        <f>IF(DEGREES(ACOS(SIN(RADIANS(G1667))*SIN(RADIANS(E1664))+COS(RADIANS(G1667))*COS(RADIANS(E1664))*COS(RADIANS(AH1654))))&gt;90,0,$F$4*$F$5/E1663^2*(SIN(RADIANS(G1667))*SIN(RADIANS(E1664))+COS(RADIANS(G1667))*COS(RADIANS(E1664))*COS(RADIANS(AH1654))))</f>
        <v>#DIV/0!</v>
      </c>
      <c r="AI1667" t="e">
        <f>IF(DEGREES(ACOS(SIN(RADIANS(G1667))*SIN(RADIANS(E1664))+COS(RADIANS(G1667))*COS(RADIANS(E1664))*COS(RADIANS(AI1654))))&gt;90,0,$F$4*$F$5/E1663^2*(SIN(RADIANS(G1667))*SIN(RADIANS(E1664))+COS(RADIANS(G1667))*COS(RADIANS(E1664))*COS(RADIANS(AI1654))))</f>
        <v>#DIV/0!</v>
      </c>
      <c r="AJ1667" t="e">
        <f>IF(DEGREES(ACOS(SIN(RADIANS(G1667))*SIN(RADIANS(E1664))+COS(RADIANS(G1667))*COS(RADIANS(E1664))*COS(RADIANS(AJ1654))))&gt;90,0,$F$4*$F$5/E1663^2*(SIN(RADIANS(G1667))*SIN(RADIANS(E1664))+COS(RADIANS(G1667))*COS(RADIANS(E1664))*COS(RADIANS(AJ1654))))</f>
        <v>#DIV/0!</v>
      </c>
      <c r="AK1667">
        <f>IF(DEGREES(ACOS(SIN(RADIANS(G1667))*SIN(RADIANS(E1664))+COS(RADIANS(G1667))*COS(RADIANS(E1664))*COS(RADIANS(AK1654))))&gt;90,0,$F$4*$F$5/E1663^2*(SIN(RADIANS(G1667))*SIN(RADIANS(E1664))+COS(RADIANS(G1667))*COS(RADIANS(E1664))*COS(RADIANS(AK1654))))</f>
        <v>0</v>
      </c>
      <c r="AL1667">
        <f>IF(DEGREES(ACOS(SIN(RADIANS(G1667))*SIN(RADIANS(E1664))+COS(RADIANS(G1667))*COS(RADIANS(E1664))*COS(RADIANS(AL1654))))&gt;90,0,$F$4*$F$5/E1663^2*(SIN(RADIANS(G1667))*SIN(RADIANS(E1664))+COS(RADIANS(G1667))*COS(RADIANS(E1664))*COS(RADIANS(AL1654))))</f>
        <v>0</v>
      </c>
      <c r="AM1667">
        <f>IF(DEGREES(ACOS(SIN(RADIANS(G1667))*SIN(RADIANS(E1664))+COS(RADIANS(G1667))*COS(RADIANS(E1664))*COS(RADIANS(AM1654))))&gt;90,0,$F$4*$F$5/E1663^2*(SIN(RADIANS(G1667))*SIN(RADIANS(E1664))+COS(RADIANS(G1667))*COS(RADIANS(E1664))*COS(RADIANS(AM1654))))</f>
        <v>0</v>
      </c>
      <c r="AN1667">
        <f>IF(DEGREES(ACOS(SIN(RADIANS(G1667))*SIN(RADIANS(E1664))+COS(RADIANS(G1667))*COS(RADIANS(E1664))*COS(RADIANS(AN1654))))&gt;90,0,$F$4*$F$5/E1663^2*(SIN(RADIANS(G1667))*SIN(RADIANS(E1664))+COS(RADIANS(G1667))*COS(RADIANS(E1664))*COS(RADIANS(AN1654))))</f>
        <v>0</v>
      </c>
      <c r="AO1667">
        <f>IF(DEGREES(ACOS(SIN(RADIANS(G1667))*SIN(RADIANS(E1664))+COS(RADIANS(G1667))*COS(RADIANS(E1664))*COS(RADIANS(AO1654))))&gt;90,0,$F$4*$F$5/E1663^2*(SIN(RADIANS(G1667))*SIN(RADIANS(E1664))+COS(RADIANS(G1667))*COS(RADIANS(E1664))*COS(RADIANS(AO1654))))</f>
        <v>0</v>
      </c>
      <c r="AP1667">
        <f>IF(DEGREES(ACOS(SIN(RADIANS(G1667))*SIN(RADIANS(E1664))+COS(RADIANS(G1667))*COS(RADIANS(E1664))*COS(RADIANS(AP1654))))&gt;90,0,$F$4*$F$5/E1663^2*(SIN(RADIANS(G1667))*SIN(RADIANS(E1664))+COS(RADIANS(G1667))*COS(RADIANS(E1664))*COS(RADIANS(AP1654))))</f>
        <v>0</v>
      </c>
      <c r="AQ1667">
        <f>IF(DEGREES(ACOS(SIN(RADIANS(G1667))*SIN(RADIANS(E1664))+COS(RADIANS(G1667))*COS(RADIANS(E1664))*COS(RADIANS(AQ1654))))&gt;90,0,$F$4*$F$5/E1663^2*(SIN(RADIANS(G1667))*SIN(RADIANS(E1664))+COS(RADIANS(G1667))*COS(RADIANS(E1664))*COS(RADIANS(AQ1654))))</f>
        <v>0</v>
      </c>
      <c r="AR1667">
        <f>IF(DEGREES(ACOS(SIN(RADIANS(G1667))*SIN(RADIANS(E1664))+COS(RADIANS(G1667))*COS(RADIANS(E1664))*COS(RADIANS(AR1654))))&gt;90,0,$F$4*$F$5/E1663^2*(SIN(RADIANS(G1667))*SIN(RADIANS(E1664))+COS(RADIANS(G1667))*COS(RADIANS(E1664))*COS(RADIANS(AR1654))))</f>
        <v>0</v>
      </c>
    </row>
    <row r="1668" spans="2:44" x14ac:dyDescent="0.5">
      <c r="G1668">
        <v>-30</v>
      </c>
      <c r="I1668">
        <f>IF(DEGREES(ACOS(SIN(RADIANS(G1668))*SIN(RADIANS(E1664))+COS(RADIANS(G1668))*COS(RADIANS(E1664))*COS(RADIANS(I1654))))&gt;90,0,$F$4*$F$5/E1663^2*(SIN(RADIANS(G1668))*SIN(RADIANS(E1664))+COS(RADIANS(G1668))*COS(RADIANS(E1664))*COS(RADIANS(I1654))))</f>
        <v>0</v>
      </c>
      <c r="J1668">
        <f>IF(DEGREES(ACOS(SIN(RADIANS(G1668))*SIN(RADIANS(E1664))+COS(RADIANS(G1668))*COS(RADIANS(E1664))*COS(RADIANS(J1654))))&gt;90,0,$F$4*$F$5/E1663^2*(SIN(RADIANS(G1668))*SIN(RADIANS(E1664))+COS(RADIANS(G1668))*COS(RADIANS(E1664))*COS(RADIANS(J1654))))</f>
        <v>0</v>
      </c>
      <c r="K1668">
        <f>IF(DEGREES(ACOS(SIN(RADIANS(G1668))*SIN(RADIANS(E1664))+COS(RADIANS(G1668))*COS(RADIANS(E1664))*COS(RADIANS(K1654))))&gt;90,0,$F$4*$F$5/E1663^2*(SIN(RADIANS(G1668))*SIN(RADIANS(E1664))+COS(RADIANS(G1668))*COS(RADIANS(E1664))*COS(RADIANS(K1654))))</f>
        <v>0</v>
      </c>
      <c r="L1668">
        <f>IF(DEGREES(ACOS(SIN(RADIANS(G1668))*SIN(RADIANS(E1664))+COS(RADIANS(G1668))*COS(RADIANS(E1664))*COS(RADIANS(L1654))))&gt;90,0,$F$4*$F$5/E1663^2*(SIN(RADIANS(G1668))*SIN(RADIANS(E1664))+COS(RADIANS(G1668))*COS(RADIANS(E1664))*COS(RADIANS(L1654))))</f>
        <v>0</v>
      </c>
      <c r="M1668">
        <f>IF(DEGREES(ACOS(SIN(RADIANS(G1668))*SIN(RADIANS(E1664))+COS(RADIANS(G1668))*COS(RADIANS(E1664))*COS(RADIANS(M1654))))&gt;90,0,$F$4*$F$5/E1663^2*(SIN(RADIANS(G1668))*SIN(RADIANS(E1664))+COS(RADIANS(G1668))*COS(RADIANS(E1664))*COS(RADIANS(M1654))))</f>
        <v>0</v>
      </c>
      <c r="N1668">
        <f>IF(DEGREES(ACOS(SIN(RADIANS(G1668))*SIN(RADIANS(E1664))+COS(RADIANS(G1668))*COS(RADIANS(E1664))*COS(RADIANS(N1654))))&gt;90,0,$F$4*$F$5/E1663^2*(SIN(RADIANS(G1668))*SIN(RADIANS(E1664))+COS(RADIANS(G1668))*COS(RADIANS(E1664))*COS(RADIANS(N1654))))</f>
        <v>0</v>
      </c>
      <c r="O1668">
        <f>IF(DEGREES(ACOS(SIN(RADIANS(G1668))*SIN(RADIANS(E1664))+COS(RADIANS(G1668))*COS(RADIANS(E1664))*COS(RADIANS(O1654))))&gt;90,0,$F$4*$F$5/E1663^2*(SIN(RADIANS(G1668))*SIN(RADIANS(E1664))+COS(RADIANS(G1668))*COS(RADIANS(E1664))*COS(RADIANS(O1654))))</f>
        <v>0</v>
      </c>
      <c r="P1668">
        <f>IF(DEGREES(ACOS(SIN(RADIANS(G1668))*SIN(RADIANS(E1664))+COS(RADIANS(G1668))*COS(RADIANS(E1664))*COS(RADIANS(P1654))))&gt;90,0,$F$4*$F$5/E1663^2*(SIN(RADIANS(G1668))*SIN(RADIANS(E1664))+COS(RADIANS(G1668))*COS(RADIANS(E1664))*COS(RADIANS(P1654))))</f>
        <v>0</v>
      </c>
      <c r="Q1668">
        <f>IF(DEGREES(ACOS(SIN(RADIANS(G1668))*SIN(RADIANS(E1664))+COS(RADIANS(G1668))*COS(RADIANS(E1664))*COS(RADIANS(Q1654))))&gt;90,0,$F$4*$F$5/E1663^2*(SIN(RADIANS(G1668))*SIN(RADIANS(E1664))+COS(RADIANS(G1668))*COS(RADIANS(E1664))*COS(RADIANS(Q1654))))</f>
        <v>0</v>
      </c>
      <c r="R1668" t="e">
        <f>IF(DEGREES(ACOS(SIN(RADIANS(G1668))*SIN(RADIANS(E1664))+COS(RADIANS(G1668))*COS(RADIANS(E1664))*COS(RADIANS(R1654))))&gt;90,0,$F$4*$F$5/E1663^2*(SIN(RADIANS(G1668))*SIN(RADIANS(E1664))+COS(RADIANS(G1668))*COS(RADIANS(E1664))*COS(RADIANS(R1654))))</f>
        <v>#DIV/0!</v>
      </c>
      <c r="S1668" t="e">
        <f>IF(DEGREES(ACOS(SIN(RADIANS(G1668))*SIN(RADIANS(E1664))+COS(RADIANS(G1668))*COS(RADIANS(E1664))*COS(RADIANS(S1654))))&gt;90,0,$F$4*$F$5/E1663^2*(SIN(RADIANS(G1668))*SIN(RADIANS(E1664))+COS(RADIANS(G1668))*COS(RADIANS(E1664))*COS(RADIANS(S1654))))</f>
        <v>#DIV/0!</v>
      </c>
      <c r="T1668" t="e">
        <f>IF(DEGREES(ACOS(SIN(RADIANS(G1668))*SIN(RADIANS(E1664))+COS(RADIANS(G1668))*COS(RADIANS(E1664))*COS(RADIANS(T1654))))&gt;90,0,$F$4*$F$5/E1663^2*(SIN(RADIANS(G1668))*SIN(RADIANS(E1664))+COS(RADIANS(G1668))*COS(RADIANS(E1664))*COS(RADIANS(T1654))))</f>
        <v>#DIV/0!</v>
      </c>
      <c r="U1668" t="e">
        <f>IF(DEGREES(ACOS(SIN(RADIANS(G1668))*SIN(RADIANS(E1664))+COS(RADIANS(G1668))*COS(RADIANS(E1664))*COS(RADIANS(U1654))))&gt;90,0,$F$4*$F$5/E1663^2*(SIN(RADIANS(G1668))*SIN(RADIANS(E1664))+COS(RADIANS(G1668))*COS(RADIANS(E1664))*COS(RADIANS(U1654))))</f>
        <v>#DIV/0!</v>
      </c>
      <c r="V1668" t="e">
        <f>IF(DEGREES(ACOS(SIN(RADIANS(G1668))*SIN(RADIANS(E1664))+COS(RADIANS(G1668))*COS(RADIANS(E1664))*COS(RADIANS(V1654))))&gt;90,0,$F$4*$F$5/E1663^2*(SIN(RADIANS(G1668))*SIN(RADIANS(E1664))+COS(RADIANS(G1668))*COS(RADIANS(E1664))*COS(RADIANS(V1654))))</f>
        <v>#DIV/0!</v>
      </c>
      <c r="W1668" t="e">
        <f>IF(DEGREES(ACOS(SIN(RADIANS(G1668))*SIN(RADIANS(E1664))+COS(RADIANS(G1668))*COS(RADIANS(E1664))*COS(RADIANS(W1654))))&gt;90,0,$F$4*$F$5/E1663^2*(SIN(RADIANS(G1668))*SIN(RADIANS(E1664))+COS(RADIANS(G1668))*COS(RADIANS(E1664))*COS(RADIANS(W1654))))</f>
        <v>#DIV/0!</v>
      </c>
      <c r="X1668" t="e">
        <f>IF(DEGREES(ACOS(SIN(RADIANS(G1668))*SIN(RADIANS(E1664))+COS(RADIANS(G1668))*COS(RADIANS(E1664))*COS(RADIANS(X1654))))&gt;90,0,$F$4*$F$5/E1663^2*(SIN(RADIANS(G1668))*SIN(RADIANS(E1664))+COS(RADIANS(G1668))*COS(RADIANS(E1664))*COS(RADIANS(X1654))))</f>
        <v>#DIV/0!</v>
      </c>
      <c r="Y1668" t="e">
        <f>IF(DEGREES(ACOS(SIN(RADIANS(G1668))*SIN(RADIANS(E1664))+COS(RADIANS(G1668))*COS(RADIANS(E1664))*COS(RADIANS(Y1654))))&gt;90,0,$F$4*$F$5/E1663^2*(SIN(RADIANS(G1668))*SIN(RADIANS(E1664))+COS(RADIANS(G1668))*COS(RADIANS(E1664))*COS(RADIANS(Y1654))))</f>
        <v>#DIV/0!</v>
      </c>
      <c r="Z1668" t="e">
        <f>IF(DEGREES(ACOS(SIN(RADIANS(G1668))*SIN(RADIANS(E1664))+COS(RADIANS(G1668))*COS(RADIANS(E1664))*COS(RADIANS(Z1654))))&gt;90,0,$F$4*$F$5/E1663^2*(SIN(RADIANS(G1668))*SIN(RADIANS(E1664))+COS(RADIANS(G1668))*COS(RADIANS(E1664))*COS(RADIANS(Z1654))))</f>
        <v>#DIV/0!</v>
      </c>
      <c r="AA1668" t="e">
        <f>IF(DEGREES(ACOS(SIN(RADIANS(G1668))*SIN(RADIANS(E1664))+COS(RADIANS(G1668))*COS(RADIANS(E1664))*COS(RADIANS(AA1654))))&gt;90,0,$F$4*$F$5/E1663^2*(SIN(RADIANS(G1668))*SIN(RADIANS(E1664))+COS(RADIANS(G1668))*COS(RADIANS(E1664))*COS(RADIANS(AA1654))))</f>
        <v>#DIV/0!</v>
      </c>
      <c r="AB1668" t="e">
        <f>IF(DEGREES(ACOS(SIN(RADIANS(G1668))*SIN(RADIANS(E1664))+COS(RADIANS(G1668))*COS(RADIANS(E1664))*COS(RADIANS(AB1654))))&gt;90,0,$F$4*$F$5/E1663^2*(SIN(RADIANS(G1668))*SIN(RADIANS(E1664))+COS(RADIANS(G1668))*COS(RADIANS(E1664))*COS(RADIANS(AB1654))))</f>
        <v>#DIV/0!</v>
      </c>
      <c r="AC1668" t="e">
        <f>IF(DEGREES(ACOS(SIN(RADIANS(G1668))*SIN(RADIANS(E1664))+COS(RADIANS(G1668))*COS(RADIANS(E1664))*COS(RADIANS(AC1654))))&gt;90,0,$F$4*$F$5/E1663^2*(SIN(RADIANS(G1668))*SIN(RADIANS(E1664))+COS(RADIANS(G1668))*COS(RADIANS(E1664))*COS(RADIANS(AC1654))))</f>
        <v>#DIV/0!</v>
      </c>
      <c r="AD1668" t="e">
        <f>IF(DEGREES(ACOS(SIN(RADIANS(G1668))*SIN(RADIANS(E1664))+COS(RADIANS(G1668))*COS(RADIANS(E1664))*COS(RADIANS(AD1654))))&gt;90,0,$F$4*$F$5/E1663^2*(SIN(RADIANS(G1668))*SIN(RADIANS(E1664))+COS(RADIANS(G1668))*COS(RADIANS(E1664))*COS(RADIANS(AD1654))))</f>
        <v>#DIV/0!</v>
      </c>
      <c r="AE1668" t="e">
        <f>IF(DEGREES(ACOS(SIN(RADIANS(G1668))*SIN(RADIANS(E1664))+COS(RADIANS(G1668))*COS(RADIANS(E1664))*COS(RADIANS(AE1654))))&gt;90,0,$F$4*$F$5/E1663^2*(SIN(RADIANS(G1668))*SIN(RADIANS(E1664))+COS(RADIANS(G1668))*COS(RADIANS(E1664))*COS(RADIANS(AE1654))))</f>
        <v>#DIV/0!</v>
      </c>
      <c r="AF1668" t="e">
        <f>IF(DEGREES(ACOS(SIN(RADIANS(G1668))*SIN(RADIANS(E1664))+COS(RADIANS(G1668))*COS(RADIANS(E1664))*COS(RADIANS(AF1654))))&gt;90,0,$F$4*$F$5/E1663^2*(SIN(RADIANS(G1668))*SIN(RADIANS(E1664))+COS(RADIANS(G1668))*COS(RADIANS(E1664))*COS(RADIANS(AF1654))))</f>
        <v>#DIV/0!</v>
      </c>
      <c r="AG1668" t="e">
        <f>IF(DEGREES(ACOS(SIN(RADIANS(G1668))*SIN(RADIANS(E1664))+COS(RADIANS(G1668))*COS(RADIANS(E1664))*COS(RADIANS(AG1654))))&gt;90,0,$F$4*$F$5/E1663^2*(SIN(RADIANS(G1668))*SIN(RADIANS(E1664))+COS(RADIANS(G1668))*COS(RADIANS(E1664))*COS(RADIANS(AG1654))))</f>
        <v>#DIV/0!</v>
      </c>
      <c r="AH1668" t="e">
        <f>IF(DEGREES(ACOS(SIN(RADIANS(G1668))*SIN(RADIANS(E1664))+COS(RADIANS(G1668))*COS(RADIANS(E1664))*COS(RADIANS(AH1654))))&gt;90,0,$F$4*$F$5/E1663^2*(SIN(RADIANS(G1668))*SIN(RADIANS(E1664))+COS(RADIANS(G1668))*COS(RADIANS(E1664))*COS(RADIANS(AH1654))))</f>
        <v>#DIV/0!</v>
      </c>
      <c r="AI1668" t="e">
        <f>IF(DEGREES(ACOS(SIN(RADIANS(G1668))*SIN(RADIANS(E1664))+COS(RADIANS(G1668))*COS(RADIANS(E1664))*COS(RADIANS(AI1654))))&gt;90,0,$F$4*$F$5/E1663^2*(SIN(RADIANS(G1668))*SIN(RADIANS(E1664))+COS(RADIANS(G1668))*COS(RADIANS(E1664))*COS(RADIANS(AI1654))))</f>
        <v>#DIV/0!</v>
      </c>
      <c r="AJ1668" t="e">
        <f>IF(DEGREES(ACOS(SIN(RADIANS(G1668))*SIN(RADIANS(E1664))+COS(RADIANS(G1668))*COS(RADIANS(E1664))*COS(RADIANS(AJ1654))))&gt;90,0,$F$4*$F$5/E1663^2*(SIN(RADIANS(G1668))*SIN(RADIANS(E1664))+COS(RADIANS(G1668))*COS(RADIANS(E1664))*COS(RADIANS(AJ1654))))</f>
        <v>#DIV/0!</v>
      </c>
      <c r="AK1668">
        <f>IF(DEGREES(ACOS(SIN(RADIANS(G1668))*SIN(RADIANS(E1664))+COS(RADIANS(G1668))*COS(RADIANS(E1664))*COS(RADIANS(AK1654))))&gt;90,0,$F$4*$F$5/E1663^2*(SIN(RADIANS(G1668))*SIN(RADIANS(E1664))+COS(RADIANS(G1668))*COS(RADIANS(E1664))*COS(RADIANS(AK1654))))</f>
        <v>0</v>
      </c>
      <c r="AL1668">
        <f>IF(DEGREES(ACOS(SIN(RADIANS(G1668))*SIN(RADIANS(E1664))+COS(RADIANS(G1668))*COS(RADIANS(E1664))*COS(RADIANS(AL1654))))&gt;90,0,$F$4*$F$5/E1663^2*(SIN(RADIANS(G1668))*SIN(RADIANS(E1664))+COS(RADIANS(G1668))*COS(RADIANS(E1664))*COS(RADIANS(AL1654))))</f>
        <v>0</v>
      </c>
      <c r="AM1668">
        <f>IF(DEGREES(ACOS(SIN(RADIANS(G1668))*SIN(RADIANS(E1664))+COS(RADIANS(G1668))*COS(RADIANS(E1664))*COS(RADIANS(AM1654))))&gt;90,0,$F$4*$F$5/E1663^2*(SIN(RADIANS(G1668))*SIN(RADIANS(E1664))+COS(RADIANS(G1668))*COS(RADIANS(E1664))*COS(RADIANS(AM1654))))</f>
        <v>0</v>
      </c>
      <c r="AN1668">
        <f>IF(DEGREES(ACOS(SIN(RADIANS(G1668))*SIN(RADIANS(E1664))+COS(RADIANS(G1668))*COS(RADIANS(E1664))*COS(RADIANS(AN1654))))&gt;90,0,$F$4*$F$5/E1663^2*(SIN(RADIANS(G1668))*SIN(RADIANS(E1664))+COS(RADIANS(G1668))*COS(RADIANS(E1664))*COS(RADIANS(AN1654))))</f>
        <v>0</v>
      </c>
      <c r="AO1668">
        <f>IF(DEGREES(ACOS(SIN(RADIANS(G1668))*SIN(RADIANS(E1664))+COS(RADIANS(G1668))*COS(RADIANS(E1664))*COS(RADIANS(AO1654))))&gt;90,0,$F$4*$F$5/E1663^2*(SIN(RADIANS(G1668))*SIN(RADIANS(E1664))+COS(RADIANS(G1668))*COS(RADIANS(E1664))*COS(RADIANS(AO1654))))</f>
        <v>0</v>
      </c>
      <c r="AP1668">
        <f>IF(DEGREES(ACOS(SIN(RADIANS(G1668))*SIN(RADIANS(E1664))+COS(RADIANS(G1668))*COS(RADIANS(E1664))*COS(RADIANS(AP1654))))&gt;90,0,$F$4*$F$5/E1663^2*(SIN(RADIANS(G1668))*SIN(RADIANS(E1664))+COS(RADIANS(G1668))*COS(RADIANS(E1664))*COS(RADIANS(AP1654))))</f>
        <v>0</v>
      </c>
      <c r="AQ1668">
        <f>IF(DEGREES(ACOS(SIN(RADIANS(G1668))*SIN(RADIANS(E1664))+COS(RADIANS(G1668))*COS(RADIANS(E1664))*COS(RADIANS(AQ1654))))&gt;90,0,$F$4*$F$5/E1663^2*(SIN(RADIANS(G1668))*SIN(RADIANS(E1664))+COS(RADIANS(G1668))*COS(RADIANS(E1664))*COS(RADIANS(AQ1654))))</f>
        <v>0</v>
      </c>
      <c r="AR1668">
        <f>IF(DEGREES(ACOS(SIN(RADIANS(G1668))*SIN(RADIANS(E1664))+COS(RADIANS(G1668))*COS(RADIANS(E1664))*COS(RADIANS(AR1654))))&gt;90,0,$F$4*$F$5/E1663^2*(SIN(RADIANS(G1668))*SIN(RADIANS(E1664))+COS(RADIANS(G1668))*COS(RADIANS(E1664))*COS(RADIANS(AR1654))))</f>
        <v>0</v>
      </c>
    </row>
    <row r="1669" spans="2:44" x14ac:dyDescent="0.5">
      <c r="G1669">
        <v>-40</v>
      </c>
      <c r="I1669">
        <f>IF(DEGREES(ACOS(SIN(RADIANS(G1669))*SIN(RADIANS(E1664))+COS(RADIANS(G1669))*COS(RADIANS(E1664))*COS(RADIANS(I1654))))&gt;90,0,$F$4*$F$5/E1663^2*(SIN(RADIANS(G1669))*SIN(RADIANS(E1664))+COS(RADIANS(G1669))*COS(RADIANS(E1664))*COS(RADIANS(I1654))))</f>
        <v>0</v>
      </c>
      <c r="J1669">
        <f>IF(DEGREES(ACOS(SIN(RADIANS(G1669))*SIN(RADIANS(E1664))+COS(RADIANS(G1669))*COS(RADIANS(E1664))*COS(RADIANS(J1654))))&gt;90,0,$F$4*$F$5/E1663^2*(SIN(RADIANS(G1669))*SIN(RADIANS(E1664))+COS(RADIANS(G1669))*COS(RADIANS(E1664))*COS(RADIANS(J1654))))</f>
        <v>0</v>
      </c>
      <c r="K1669">
        <f>IF(DEGREES(ACOS(SIN(RADIANS(G1669))*SIN(RADIANS(E1664))+COS(RADIANS(G1669))*COS(RADIANS(E1664))*COS(RADIANS(K1654))))&gt;90,0,$F$4*$F$5/E1663^2*(SIN(RADIANS(G1669))*SIN(RADIANS(E1664))+COS(RADIANS(G1669))*COS(RADIANS(E1664))*COS(RADIANS(K1654))))</f>
        <v>0</v>
      </c>
      <c r="L1669">
        <f>IF(DEGREES(ACOS(SIN(RADIANS(G1669))*SIN(RADIANS(E1664))+COS(RADIANS(G1669))*COS(RADIANS(E1664))*COS(RADIANS(L1654))))&gt;90,0,$F$4*$F$5/E1663^2*(SIN(RADIANS(G1669))*SIN(RADIANS(E1664))+COS(RADIANS(G1669))*COS(RADIANS(E1664))*COS(RADIANS(L1654))))</f>
        <v>0</v>
      </c>
      <c r="M1669">
        <f>IF(DEGREES(ACOS(SIN(RADIANS(G1669))*SIN(RADIANS(E1664))+COS(RADIANS(G1669))*COS(RADIANS(E1664))*COS(RADIANS(M1654))))&gt;90,0,$F$4*$F$5/E1663^2*(SIN(RADIANS(G1669))*SIN(RADIANS(E1664))+COS(RADIANS(G1669))*COS(RADIANS(E1664))*COS(RADIANS(M1654))))</f>
        <v>0</v>
      </c>
      <c r="N1669">
        <f>IF(DEGREES(ACOS(SIN(RADIANS(G1669))*SIN(RADIANS(E1664))+COS(RADIANS(G1669))*COS(RADIANS(E1664))*COS(RADIANS(N1654))))&gt;90,0,$F$4*$F$5/E1663^2*(SIN(RADIANS(G1669))*SIN(RADIANS(E1664))+COS(RADIANS(G1669))*COS(RADIANS(E1664))*COS(RADIANS(N1654))))</f>
        <v>0</v>
      </c>
      <c r="O1669">
        <f>IF(DEGREES(ACOS(SIN(RADIANS(G1669))*SIN(RADIANS(E1664))+COS(RADIANS(G1669))*COS(RADIANS(E1664))*COS(RADIANS(O1654))))&gt;90,0,$F$4*$F$5/E1663^2*(SIN(RADIANS(G1669))*SIN(RADIANS(E1664))+COS(RADIANS(G1669))*COS(RADIANS(E1664))*COS(RADIANS(O1654))))</f>
        <v>0</v>
      </c>
      <c r="P1669">
        <f>IF(DEGREES(ACOS(SIN(RADIANS(G1669))*SIN(RADIANS(E1664))+COS(RADIANS(G1669))*COS(RADIANS(E1664))*COS(RADIANS(P1654))))&gt;90,0,$F$4*$F$5/E1663^2*(SIN(RADIANS(G1669))*SIN(RADIANS(E1664))+COS(RADIANS(G1669))*COS(RADIANS(E1664))*COS(RADIANS(P1654))))</f>
        <v>0</v>
      </c>
      <c r="Q1669">
        <f>IF(DEGREES(ACOS(SIN(RADIANS(G1669))*SIN(RADIANS(E1664))+COS(RADIANS(G1669))*COS(RADIANS(E1664))*COS(RADIANS(Q1654))))&gt;90,0,$F$4*$F$5/E1663^2*(SIN(RADIANS(G1669))*SIN(RADIANS(E1664))+COS(RADIANS(G1669))*COS(RADIANS(E1664))*COS(RADIANS(Q1654))))</f>
        <v>0</v>
      </c>
      <c r="R1669" t="e">
        <f>IF(DEGREES(ACOS(SIN(RADIANS(G1669))*SIN(RADIANS(E1664))+COS(RADIANS(G1669))*COS(RADIANS(E1664))*COS(RADIANS(R1654))))&gt;90,0,$F$4*$F$5/E1663^2*(SIN(RADIANS(G1669))*SIN(RADIANS(E1664))+COS(RADIANS(G1669))*COS(RADIANS(E1664))*COS(RADIANS(R1654))))</f>
        <v>#DIV/0!</v>
      </c>
      <c r="S1669" t="e">
        <f>IF(DEGREES(ACOS(SIN(RADIANS(G1669))*SIN(RADIANS(E1664))+COS(RADIANS(G1669))*COS(RADIANS(E1664))*COS(RADIANS(S1654))))&gt;90,0,$F$4*$F$5/E1663^2*(SIN(RADIANS(G1669))*SIN(RADIANS(E1664))+COS(RADIANS(G1669))*COS(RADIANS(E1664))*COS(RADIANS(S1654))))</f>
        <v>#DIV/0!</v>
      </c>
      <c r="T1669" t="e">
        <f>IF(DEGREES(ACOS(SIN(RADIANS(G1669))*SIN(RADIANS(E1664))+COS(RADIANS(G1669))*COS(RADIANS(E1664))*COS(RADIANS(T1654))))&gt;90,0,$F$4*$F$5/E1663^2*(SIN(RADIANS(G1669))*SIN(RADIANS(E1664))+COS(RADIANS(G1669))*COS(RADIANS(E1664))*COS(RADIANS(T1654))))</f>
        <v>#DIV/0!</v>
      </c>
      <c r="U1669" t="e">
        <f>IF(DEGREES(ACOS(SIN(RADIANS(G1669))*SIN(RADIANS(E1664))+COS(RADIANS(G1669))*COS(RADIANS(E1664))*COS(RADIANS(U1654))))&gt;90,0,$F$4*$F$5/E1663^2*(SIN(RADIANS(G1669))*SIN(RADIANS(E1664))+COS(RADIANS(G1669))*COS(RADIANS(E1664))*COS(RADIANS(U1654))))</f>
        <v>#DIV/0!</v>
      </c>
      <c r="V1669" t="e">
        <f>IF(DEGREES(ACOS(SIN(RADIANS(G1669))*SIN(RADIANS(E1664))+COS(RADIANS(G1669))*COS(RADIANS(E1664))*COS(RADIANS(V1654))))&gt;90,0,$F$4*$F$5/E1663^2*(SIN(RADIANS(G1669))*SIN(RADIANS(E1664))+COS(RADIANS(G1669))*COS(RADIANS(E1664))*COS(RADIANS(V1654))))</f>
        <v>#DIV/0!</v>
      </c>
      <c r="W1669" t="e">
        <f>IF(DEGREES(ACOS(SIN(RADIANS(G1669))*SIN(RADIANS(E1664))+COS(RADIANS(G1669))*COS(RADIANS(E1664))*COS(RADIANS(W1654))))&gt;90,0,$F$4*$F$5/E1663^2*(SIN(RADIANS(G1669))*SIN(RADIANS(E1664))+COS(RADIANS(G1669))*COS(RADIANS(E1664))*COS(RADIANS(W1654))))</f>
        <v>#DIV/0!</v>
      </c>
      <c r="X1669" t="e">
        <f>IF(DEGREES(ACOS(SIN(RADIANS(G1669))*SIN(RADIANS(E1664))+COS(RADIANS(G1669))*COS(RADIANS(E1664))*COS(RADIANS(X1654))))&gt;90,0,$F$4*$F$5/E1663^2*(SIN(RADIANS(G1669))*SIN(RADIANS(E1664))+COS(RADIANS(G1669))*COS(RADIANS(E1664))*COS(RADIANS(X1654))))</f>
        <v>#DIV/0!</v>
      </c>
      <c r="Y1669" t="e">
        <f>IF(DEGREES(ACOS(SIN(RADIANS(G1669))*SIN(RADIANS(E1664))+COS(RADIANS(G1669))*COS(RADIANS(E1664))*COS(RADIANS(Y1654))))&gt;90,0,$F$4*$F$5/E1663^2*(SIN(RADIANS(G1669))*SIN(RADIANS(E1664))+COS(RADIANS(G1669))*COS(RADIANS(E1664))*COS(RADIANS(Y1654))))</f>
        <v>#DIV/0!</v>
      </c>
      <c r="Z1669" t="e">
        <f>IF(DEGREES(ACOS(SIN(RADIANS(G1669))*SIN(RADIANS(E1664))+COS(RADIANS(G1669))*COS(RADIANS(E1664))*COS(RADIANS(Z1654))))&gt;90,0,$F$4*$F$5/E1663^2*(SIN(RADIANS(G1669))*SIN(RADIANS(E1664))+COS(RADIANS(G1669))*COS(RADIANS(E1664))*COS(RADIANS(Z1654))))</f>
        <v>#DIV/0!</v>
      </c>
      <c r="AA1669" t="e">
        <f>IF(DEGREES(ACOS(SIN(RADIANS(G1669))*SIN(RADIANS(E1664))+COS(RADIANS(G1669))*COS(RADIANS(E1664))*COS(RADIANS(AA1654))))&gt;90,0,$F$4*$F$5/E1663^2*(SIN(RADIANS(G1669))*SIN(RADIANS(E1664))+COS(RADIANS(G1669))*COS(RADIANS(E1664))*COS(RADIANS(AA1654))))</f>
        <v>#DIV/0!</v>
      </c>
      <c r="AB1669" t="e">
        <f>IF(DEGREES(ACOS(SIN(RADIANS(G1669))*SIN(RADIANS(E1664))+COS(RADIANS(G1669))*COS(RADIANS(E1664))*COS(RADIANS(AB1654))))&gt;90,0,$F$4*$F$5/E1663^2*(SIN(RADIANS(G1669))*SIN(RADIANS(E1664))+COS(RADIANS(G1669))*COS(RADIANS(E1664))*COS(RADIANS(AB1654))))</f>
        <v>#DIV/0!</v>
      </c>
      <c r="AC1669" t="e">
        <f>IF(DEGREES(ACOS(SIN(RADIANS(G1669))*SIN(RADIANS(E1664))+COS(RADIANS(G1669))*COS(RADIANS(E1664))*COS(RADIANS(AC1654))))&gt;90,0,$F$4*$F$5/E1663^2*(SIN(RADIANS(G1669))*SIN(RADIANS(E1664))+COS(RADIANS(G1669))*COS(RADIANS(E1664))*COS(RADIANS(AC1654))))</f>
        <v>#DIV/0!</v>
      </c>
      <c r="AD1669" t="e">
        <f>IF(DEGREES(ACOS(SIN(RADIANS(G1669))*SIN(RADIANS(E1664))+COS(RADIANS(G1669))*COS(RADIANS(E1664))*COS(RADIANS(AD1654))))&gt;90,0,$F$4*$F$5/E1663^2*(SIN(RADIANS(G1669))*SIN(RADIANS(E1664))+COS(RADIANS(G1669))*COS(RADIANS(E1664))*COS(RADIANS(AD1654))))</f>
        <v>#DIV/0!</v>
      </c>
      <c r="AE1669" t="e">
        <f>IF(DEGREES(ACOS(SIN(RADIANS(G1669))*SIN(RADIANS(E1664))+COS(RADIANS(G1669))*COS(RADIANS(E1664))*COS(RADIANS(AE1654))))&gt;90,0,$F$4*$F$5/E1663^2*(SIN(RADIANS(G1669))*SIN(RADIANS(E1664))+COS(RADIANS(G1669))*COS(RADIANS(E1664))*COS(RADIANS(AE1654))))</f>
        <v>#DIV/0!</v>
      </c>
      <c r="AF1669" t="e">
        <f>IF(DEGREES(ACOS(SIN(RADIANS(G1669))*SIN(RADIANS(E1664))+COS(RADIANS(G1669))*COS(RADIANS(E1664))*COS(RADIANS(AF1654))))&gt;90,0,$F$4*$F$5/E1663^2*(SIN(RADIANS(G1669))*SIN(RADIANS(E1664))+COS(RADIANS(G1669))*COS(RADIANS(E1664))*COS(RADIANS(AF1654))))</f>
        <v>#DIV/0!</v>
      </c>
      <c r="AG1669" t="e">
        <f>IF(DEGREES(ACOS(SIN(RADIANS(G1669))*SIN(RADIANS(E1664))+COS(RADIANS(G1669))*COS(RADIANS(E1664))*COS(RADIANS(AG1654))))&gt;90,0,$F$4*$F$5/E1663^2*(SIN(RADIANS(G1669))*SIN(RADIANS(E1664))+COS(RADIANS(G1669))*COS(RADIANS(E1664))*COS(RADIANS(AG1654))))</f>
        <v>#DIV/0!</v>
      </c>
      <c r="AH1669" t="e">
        <f>IF(DEGREES(ACOS(SIN(RADIANS(G1669))*SIN(RADIANS(E1664))+COS(RADIANS(G1669))*COS(RADIANS(E1664))*COS(RADIANS(AH1654))))&gt;90,0,$F$4*$F$5/E1663^2*(SIN(RADIANS(G1669))*SIN(RADIANS(E1664))+COS(RADIANS(G1669))*COS(RADIANS(E1664))*COS(RADIANS(AH1654))))</f>
        <v>#DIV/0!</v>
      </c>
      <c r="AI1669" t="e">
        <f>IF(DEGREES(ACOS(SIN(RADIANS(G1669))*SIN(RADIANS(E1664))+COS(RADIANS(G1669))*COS(RADIANS(E1664))*COS(RADIANS(AI1654))))&gt;90,0,$F$4*$F$5/E1663^2*(SIN(RADIANS(G1669))*SIN(RADIANS(E1664))+COS(RADIANS(G1669))*COS(RADIANS(E1664))*COS(RADIANS(AI1654))))</f>
        <v>#DIV/0!</v>
      </c>
      <c r="AJ1669" t="e">
        <f>IF(DEGREES(ACOS(SIN(RADIANS(G1669))*SIN(RADIANS(E1664))+COS(RADIANS(G1669))*COS(RADIANS(E1664))*COS(RADIANS(AJ1654))))&gt;90,0,$F$4*$F$5/E1663^2*(SIN(RADIANS(G1669))*SIN(RADIANS(E1664))+COS(RADIANS(G1669))*COS(RADIANS(E1664))*COS(RADIANS(AJ1654))))</f>
        <v>#DIV/0!</v>
      </c>
      <c r="AK1669">
        <f>IF(DEGREES(ACOS(SIN(RADIANS(G1669))*SIN(RADIANS(E1664))+COS(RADIANS(G1669))*COS(RADIANS(E1664))*COS(RADIANS(AK1654))))&gt;90,0,$F$4*$F$5/E1663^2*(SIN(RADIANS(G1669))*SIN(RADIANS(E1664))+COS(RADIANS(G1669))*COS(RADIANS(E1664))*COS(RADIANS(AK1654))))</f>
        <v>0</v>
      </c>
      <c r="AL1669">
        <f>IF(DEGREES(ACOS(SIN(RADIANS(G1669))*SIN(RADIANS(E1664))+COS(RADIANS(G1669))*COS(RADIANS(E1664))*COS(RADIANS(AL1654))))&gt;90,0,$F$4*$F$5/E1663^2*(SIN(RADIANS(G1669))*SIN(RADIANS(E1664))+COS(RADIANS(G1669))*COS(RADIANS(E1664))*COS(RADIANS(AL1654))))</f>
        <v>0</v>
      </c>
      <c r="AM1669">
        <f>IF(DEGREES(ACOS(SIN(RADIANS(G1669))*SIN(RADIANS(E1664))+COS(RADIANS(G1669))*COS(RADIANS(E1664))*COS(RADIANS(AM1654))))&gt;90,0,$F$4*$F$5/E1663^2*(SIN(RADIANS(G1669))*SIN(RADIANS(E1664))+COS(RADIANS(G1669))*COS(RADIANS(E1664))*COS(RADIANS(AM1654))))</f>
        <v>0</v>
      </c>
      <c r="AN1669">
        <f>IF(DEGREES(ACOS(SIN(RADIANS(G1669))*SIN(RADIANS(E1664))+COS(RADIANS(G1669))*COS(RADIANS(E1664))*COS(RADIANS(AN1654))))&gt;90,0,$F$4*$F$5/E1663^2*(SIN(RADIANS(G1669))*SIN(RADIANS(E1664))+COS(RADIANS(G1669))*COS(RADIANS(E1664))*COS(RADIANS(AN1654))))</f>
        <v>0</v>
      </c>
      <c r="AO1669">
        <f>IF(DEGREES(ACOS(SIN(RADIANS(G1669))*SIN(RADIANS(E1664))+COS(RADIANS(G1669))*COS(RADIANS(E1664))*COS(RADIANS(AO1654))))&gt;90,0,$F$4*$F$5/E1663^2*(SIN(RADIANS(G1669))*SIN(RADIANS(E1664))+COS(RADIANS(G1669))*COS(RADIANS(E1664))*COS(RADIANS(AO1654))))</f>
        <v>0</v>
      </c>
      <c r="AP1669">
        <f>IF(DEGREES(ACOS(SIN(RADIANS(G1669))*SIN(RADIANS(E1664))+COS(RADIANS(G1669))*COS(RADIANS(E1664))*COS(RADIANS(AP1654))))&gt;90,0,$F$4*$F$5/E1663^2*(SIN(RADIANS(G1669))*SIN(RADIANS(E1664))+COS(RADIANS(G1669))*COS(RADIANS(E1664))*COS(RADIANS(AP1654))))</f>
        <v>0</v>
      </c>
      <c r="AQ1669">
        <f>IF(DEGREES(ACOS(SIN(RADIANS(G1669))*SIN(RADIANS(E1664))+COS(RADIANS(G1669))*COS(RADIANS(E1664))*COS(RADIANS(AQ1654))))&gt;90,0,$F$4*$F$5/E1663^2*(SIN(RADIANS(G1669))*SIN(RADIANS(E1664))+COS(RADIANS(G1669))*COS(RADIANS(E1664))*COS(RADIANS(AQ1654))))</f>
        <v>0</v>
      </c>
      <c r="AR1669">
        <f>IF(DEGREES(ACOS(SIN(RADIANS(G1669))*SIN(RADIANS(E1664))+COS(RADIANS(G1669))*COS(RADIANS(E1664))*COS(RADIANS(AR1654))))&gt;90,0,$F$4*$F$5/E1663^2*(SIN(RADIANS(G1669))*SIN(RADIANS(E1664))+COS(RADIANS(G1669))*COS(RADIANS(E1664))*COS(RADIANS(AR1654))))</f>
        <v>0</v>
      </c>
    </row>
    <row r="1670" spans="2:44" x14ac:dyDescent="0.5">
      <c r="G1670">
        <v>-50</v>
      </c>
      <c r="I1670">
        <f>IF(DEGREES(ACOS(SIN(RADIANS(G1670))*SIN(RADIANS(E1664))+COS(RADIANS(G1670))*COS(RADIANS(E1664))*COS(RADIANS(I1654))))&gt;90,0,$F$4*$F$5/E1663^2*(SIN(RADIANS(G1670))*SIN(RADIANS(E1664))+COS(RADIANS(G1670))*COS(RADIANS(E1664))*COS(RADIANS(I1654))))</f>
        <v>0</v>
      </c>
      <c r="J1670">
        <f>IF(DEGREES(ACOS(SIN(RADIANS(G1670))*SIN(RADIANS(E1664))+COS(RADIANS(G1670))*COS(RADIANS(E1664))*COS(RADIANS(J1654))))&gt;90,0,$F$4*$F$5/E1663^2*(SIN(RADIANS(G1670))*SIN(RADIANS(E1664))+COS(RADIANS(G1670))*COS(RADIANS(E1664))*COS(RADIANS(J1654))))</f>
        <v>0</v>
      </c>
      <c r="K1670">
        <f>IF(DEGREES(ACOS(SIN(RADIANS(G1670))*SIN(RADIANS(E1664))+COS(RADIANS(G1670))*COS(RADIANS(E1664))*COS(RADIANS(K1654))))&gt;90,0,$F$4*$F$5/E1663^2*(SIN(RADIANS(G1670))*SIN(RADIANS(E1664))+COS(RADIANS(G1670))*COS(RADIANS(E1664))*COS(RADIANS(K1654))))</f>
        <v>0</v>
      </c>
      <c r="L1670">
        <f>IF(DEGREES(ACOS(SIN(RADIANS(G1670))*SIN(RADIANS(E1664))+COS(RADIANS(G1670))*COS(RADIANS(E1664))*COS(RADIANS(L1654))))&gt;90,0,$F$4*$F$5/E1663^2*(SIN(RADIANS(G1670))*SIN(RADIANS(E1664))+COS(RADIANS(G1670))*COS(RADIANS(E1664))*COS(RADIANS(L1654))))</f>
        <v>0</v>
      </c>
      <c r="M1670">
        <f>IF(DEGREES(ACOS(SIN(RADIANS(G1670))*SIN(RADIANS(E1664))+COS(RADIANS(G1670))*COS(RADIANS(E1664))*COS(RADIANS(M1654))))&gt;90,0,$F$4*$F$5/E1663^2*(SIN(RADIANS(G1670))*SIN(RADIANS(E1664))+COS(RADIANS(G1670))*COS(RADIANS(E1664))*COS(RADIANS(M1654))))</f>
        <v>0</v>
      </c>
      <c r="N1670">
        <f>IF(DEGREES(ACOS(SIN(RADIANS(G1670))*SIN(RADIANS(E1664))+COS(RADIANS(G1670))*COS(RADIANS(E1664))*COS(RADIANS(N1654))))&gt;90,0,$F$4*$F$5/E1663^2*(SIN(RADIANS(G1670))*SIN(RADIANS(E1664))+COS(RADIANS(G1670))*COS(RADIANS(E1664))*COS(RADIANS(N1654))))</f>
        <v>0</v>
      </c>
      <c r="O1670">
        <f>IF(DEGREES(ACOS(SIN(RADIANS(G1670))*SIN(RADIANS(E1664))+COS(RADIANS(G1670))*COS(RADIANS(E1664))*COS(RADIANS(O1654))))&gt;90,0,$F$4*$F$5/E1663^2*(SIN(RADIANS(G1670))*SIN(RADIANS(E1664))+COS(RADIANS(G1670))*COS(RADIANS(E1664))*COS(RADIANS(O1654))))</f>
        <v>0</v>
      </c>
      <c r="P1670">
        <f>IF(DEGREES(ACOS(SIN(RADIANS(G1670))*SIN(RADIANS(E1664))+COS(RADIANS(G1670))*COS(RADIANS(E1664))*COS(RADIANS(P1654))))&gt;90,0,$F$4*$F$5/E1663^2*(SIN(RADIANS(G1670))*SIN(RADIANS(E1664))+COS(RADIANS(G1670))*COS(RADIANS(E1664))*COS(RADIANS(P1654))))</f>
        <v>0</v>
      </c>
      <c r="Q1670">
        <f>IF(DEGREES(ACOS(SIN(RADIANS(G1670))*SIN(RADIANS(E1664))+COS(RADIANS(G1670))*COS(RADIANS(E1664))*COS(RADIANS(Q1654))))&gt;90,0,$F$4*$F$5/E1663^2*(SIN(RADIANS(G1670))*SIN(RADIANS(E1664))+COS(RADIANS(G1670))*COS(RADIANS(E1664))*COS(RADIANS(Q1654))))</f>
        <v>0</v>
      </c>
      <c r="R1670" t="e">
        <f>IF(DEGREES(ACOS(SIN(RADIANS(G1670))*SIN(RADIANS(E1664))+COS(RADIANS(G1670))*COS(RADIANS(E1664))*COS(RADIANS(R1654))))&gt;90,0,$F$4*$F$5/E1663^2*(SIN(RADIANS(G1670))*SIN(RADIANS(E1664))+COS(RADIANS(G1670))*COS(RADIANS(E1664))*COS(RADIANS(R1654))))</f>
        <v>#DIV/0!</v>
      </c>
      <c r="S1670" t="e">
        <f>IF(DEGREES(ACOS(SIN(RADIANS(G1670))*SIN(RADIANS(E1664))+COS(RADIANS(G1670))*COS(RADIANS(E1664))*COS(RADIANS(S1654))))&gt;90,0,$F$4*$F$5/E1663^2*(SIN(RADIANS(G1670))*SIN(RADIANS(E1664))+COS(RADIANS(G1670))*COS(RADIANS(E1664))*COS(RADIANS(S1654))))</f>
        <v>#DIV/0!</v>
      </c>
      <c r="T1670" t="e">
        <f>IF(DEGREES(ACOS(SIN(RADIANS(G1670))*SIN(RADIANS(E1664))+COS(RADIANS(G1670))*COS(RADIANS(E1664))*COS(RADIANS(T1654))))&gt;90,0,$F$4*$F$5/E1663^2*(SIN(RADIANS(G1670))*SIN(RADIANS(E1664))+COS(RADIANS(G1670))*COS(RADIANS(E1664))*COS(RADIANS(T1654))))</f>
        <v>#DIV/0!</v>
      </c>
      <c r="U1670" t="e">
        <f>IF(DEGREES(ACOS(SIN(RADIANS(G1670))*SIN(RADIANS(E1664))+COS(RADIANS(G1670))*COS(RADIANS(E1664))*COS(RADIANS(U1654))))&gt;90,0,$F$4*$F$5/E1663^2*(SIN(RADIANS(G1670))*SIN(RADIANS(E1664))+COS(RADIANS(G1670))*COS(RADIANS(E1664))*COS(RADIANS(U1654))))</f>
        <v>#DIV/0!</v>
      </c>
      <c r="V1670" t="e">
        <f>IF(DEGREES(ACOS(SIN(RADIANS(G1670))*SIN(RADIANS(E1664))+COS(RADIANS(G1670))*COS(RADIANS(E1664))*COS(RADIANS(V1654))))&gt;90,0,$F$4*$F$5/E1663^2*(SIN(RADIANS(G1670))*SIN(RADIANS(E1664))+COS(RADIANS(G1670))*COS(RADIANS(E1664))*COS(RADIANS(V1654))))</f>
        <v>#DIV/0!</v>
      </c>
      <c r="W1670" t="e">
        <f>IF(DEGREES(ACOS(SIN(RADIANS(G1670))*SIN(RADIANS(E1664))+COS(RADIANS(G1670))*COS(RADIANS(E1664))*COS(RADIANS(W1654))))&gt;90,0,$F$4*$F$5/E1663^2*(SIN(RADIANS(G1670))*SIN(RADIANS(E1664))+COS(RADIANS(G1670))*COS(RADIANS(E1664))*COS(RADIANS(W1654))))</f>
        <v>#DIV/0!</v>
      </c>
      <c r="X1670" t="e">
        <f>IF(DEGREES(ACOS(SIN(RADIANS(G1670))*SIN(RADIANS(E1664))+COS(RADIANS(G1670))*COS(RADIANS(E1664))*COS(RADIANS(X1654))))&gt;90,0,$F$4*$F$5/E1663^2*(SIN(RADIANS(G1670))*SIN(RADIANS(E1664))+COS(RADIANS(G1670))*COS(RADIANS(E1664))*COS(RADIANS(X1654))))</f>
        <v>#DIV/0!</v>
      </c>
      <c r="Y1670" t="e">
        <f>IF(DEGREES(ACOS(SIN(RADIANS(G1670))*SIN(RADIANS(E1664))+COS(RADIANS(G1670))*COS(RADIANS(E1664))*COS(RADIANS(Y1654))))&gt;90,0,$F$4*$F$5/E1663^2*(SIN(RADIANS(G1670))*SIN(RADIANS(E1664))+COS(RADIANS(G1670))*COS(RADIANS(E1664))*COS(RADIANS(Y1654))))</f>
        <v>#DIV/0!</v>
      </c>
      <c r="Z1670" t="e">
        <f>IF(DEGREES(ACOS(SIN(RADIANS(G1670))*SIN(RADIANS(E1664))+COS(RADIANS(G1670))*COS(RADIANS(E1664))*COS(RADIANS(Z1654))))&gt;90,0,$F$4*$F$5/E1663^2*(SIN(RADIANS(G1670))*SIN(RADIANS(E1664))+COS(RADIANS(G1670))*COS(RADIANS(E1664))*COS(RADIANS(Z1654))))</f>
        <v>#DIV/0!</v>
      </c>
      <c r="AA1670" t="e">
        <f>IF(DEGREES(ACOS(SIN(RADIANS(G1670))*SIN(RADIANS(E1664))+COS(RADIANS(G1670))*COS(RADIANS(E1664))*COS(RADIANS(AA1654))))&gt;90,0,$F$4*$F$5/E1663^2*(SIN(RADIANS(G1670))*SIN(RADIANS(E1664))+COS(RADIANS(G1670))*COS(RADIANS(E1664))*COS(RADIANS(AA1654))))</f>
        <v>#DIV/0!</v>
      </c>
      <c r="AB1670" t="e">
        <f>IF(DEGREES(ACOS(SIN(RADIANS(G1670))*SIN(RADIANS(E1664))+COS(RADIANS(G1670))*COS(RADIANS(E1664))*COS(RADIANS(AB1654))))&gt;90,0,$F$4*$F$5/E1663^2*(SIN(RADIANS(G1670))*SIN(RADIANS(E1664))+COS(RADIANS(G1670))*COS(RADIANS(E1664))*COS(RADIANS(AB1654))))</f>
        <v>#DIV/0!</v>
      </c>
      <c r="AC1670" t="e">
        <f>IF(DEGREES(ACOS(SIN(RADIANS(G1670))*SIN(RADIANS(E1664))+COS(RADIANS(G1670))*COS(RADIANS(E1664))*COS(RADIANS(AC1654))))&gt;90,0,$F$4*$F$5/E1663^2*(SIN(RADIANS(G1670))*SIN(RADIANS(E1664))+COS(RADIANS(G1670))*COS(RADIANS(E1664))*COS(RADIANS(AC1654))))</f>
        <v>#DIV/0!</v>
      </c>
      <c r="AD1670" t="e">
        <f>IF(DEGREES(ACOS(SIN(RADIANS(G1670))*SIN(RADIANS(E1664))+COS(RADIANS(G1670))*COS(RADIANS(E1664))*COS(RADIANS(AD1654))))&gt;90,0,$F$4*$F$5/E1663^2*(SIN(RADIANS(G1670))*SIN(RADIANS(E1664))+COS(RADIANS(G1670))*COS(RADIANS(E1664))*COS(RADIANS(AD1654))))</f>
        <v>#DIV/0!</v>
      </c>
      <c r="AE1670" t="e">
        <f>IF(DEGREES(ACOS(SIN(RADIANS(G1670))*SIN(RADIANS(E1664))+COS(RADIANS(G1670))*COS(RADIANS(E1664))*COS(RADIANS(AE1654))))&gt;90,0,$F$4*$F$5/E1663^2*(SIN(RADIANS(G1670))*SIN(RADIANS(E1664))+COS(RADIANS(G1670))*COS(RADIANS(E1664))*COS(RADIANS(AE1654))))</f>
        <v>#DIV/0!</v>
      </c>
      <c r="AF1670" t="e">
        <f>IF(DEGREES(ACOS(SIN(RADIANS(G1670))*SIN(RADIANS(E1664))+COS(RADIANS(G1670))*COS(RADIANS(E1664))*COS(RADIANS(AF1654))))&gt;90,0,$F$4*$F$5/E1663^2*(SIN(RADIANS(G1670))*SIN(RADIANS(E1664))+COS(RADIANS(G1670))*COS(RADIANS(E1664))*COS(RADIANS(AF1654))))</f>
        <v>#DIV/0!</v>
      </c>
      <c r="AG1670" t="e">
        <f>IF(DEGREES(ACOS(SIN(RADIANS(G1670))*SIN(RADIANS(E1664))+COS(RADIANS(G1670))*COS(RADIANS(E1664))*COS(RADIANS(AG1654))))&gt;90,0,$F$4*$F$5/E1663^2*(SIN(RADIANS(G1670))*SIN(RADIANS(E1664))+COS(RADIANS(G1670))*COS(RADIANS(E1664))*COS(RADIANS(AG1654))))</f>
        <v>#DIV/0!</v>
      </c>
      <c r="AH1670" t="e">
        <f>IF(DEGREES(ACOS(SIN(RADIANS(G1670))*SIN(RADIANS(E1664))+COS(RADIANS(G1670))*COS(RADIANS(E1664))*COS(RADIANS(AH1654))))&gt;90,0,$F$4*$F$5/E1663^2*(SIN(RADIANS(G1670))*SIN(RADIANS(E1664))+COS(RADIANS(G1670))*COS(RADIANS(E1664))*COS(RADIANS(AH1654))))</f>
        <v>#DIV/0!</v>
      </c>
      <c r="AI1670" t="e">
        <f>IF(DEGREES(ACOS(SIN(RADIANS(G1670))*SIN(RADIANS(E1664))+COS(RADIANS(G1670))*COS(RADIANS(E1664))*COS(RADIANS(AI1654))))&gt;90,0,$F$4*$F$5/E1663^2*(SIN(RADIANS(G1670))*SIN(RADIANS(E1664))+COS(RADIANS(G1670))*COS(RADIANS(E1664))*COS(RADIANS(AI1654))))</f>
        <v>#DIV/0!</v>
      </c>
      <c r="AJ1670" t="e">
        <f>IF(DEGREES(ACOS(SIN(RADIANS(G1670))*SIN(RADIANS(E1664))+COS(RADIANS(G1670))*COS(RADIANS(E1664))*COS(RADIANS(AJ1654))))&gt;90,0,$F$4*$F$5/E1663^2*(SIN(RADIANS(G1670))*SIN(RADIANS(E1664))+COS(RADIANS(G1670))*COS(RADIANS(E1664))*COS(RADIANS(AJ1654))))</f>
        <v>#DIV/0!</v>
      </c>
      <c r="AK1670">
        <f>IF(DEGREES(ACOS(SIN(RADIANS(G1670))*SIN(RADIANS(E1664))+COS(RADIANS(G1670))*COS(RADIANS(E1664))*COS(RADIANS(AK1654))))&gt;90,0,$F$4*$F$5/E1663^2*(SIN(RADIANS(G1670))*SIN(RADIANS(E1664))+COS(RADIANS(G1670))*COS(RADIANS(E1664))*COS(RADIANS(AK1654))))</f>
        <v>0</v>
      </c>
      <c r="AL1670">
        <f>IF(DEGREES(ACOS(SIN(RADIANS(G1670))*SIN(RADIANS(E1664))+COS(RADIANS(G1670))*COS(RADIANS(E1664))*COS(RADIANS(AL1654))))&gt;90,0,$F$4*$F$5/E1663^2*(SIN(RADIANS(G1670))*SIN(RADIANS(E1664))+COS(RADIANS(G1670))*COS(RADIANS(E1664))*COS(RADIANS(AL1654))))</f>
        <v>0</v>
      </c>
      <c r="AM1670">
        <f>IF(DEGREES(ACOS(SIN(RADIANS(G1670))*SIN(RADIANS(E1664))+COS(RADIANS(G1670))*COS(RADIANS(E1664))*COS(RADIANS(AM1654))))&gt;90,0,$F$4*$F$5/E1663^2*(SIN(RADIANS(G1670))*SIN(RADIANS(E1664))+COS(RADIANS(G1670))*COS(RADIANS(E1664))*COS(RADIANS(AM1654))))</f>
        <v>0</v>
      </c>
      <c r="AN1670">
        <f>IF(DEGREES(ACOS(SIN(RADIANS(G1670))*SIN(RADIANS(E1664))+COS(RADIANS(G1670))*COS(RADIANS(E1664))*COS(RADIANS(AN1654))))&gt;90,0,$F$4*$F$5/E1663^2*(SIN(RADIANS(G1670))*SIN(RADIANS(E1664))+COS(RADIANS(G1670))*COS(RADIANS(E1664))*COS(RADIANS(AN1654))))</f>
        <v>0</v>
      </c>
      <c r="AO1670">
        <f>IF(DEGREES(ACOS(SIN(RADIANS(G1670))*SIN(RADIANS(E1664))+COS(RADIANS(G1670))*COS(RADIANS(E1664))*COS(RADIANS(AO1654))))&gt;90,0,$F$4*$F$5/E1663^2*(SIN(RADIANS(G1670))*SIN(RADIANS(E1664))+COS(RADIANS(G1670))*COS(RADIANS(E1664))*COS(RADIANS(AO1654))))</f>
        <v>0</v>
      </c>
      <c r="AP1670">
        <f>IF(DEGREES(ACOS(SIN(RADIANS(G1670))*SIN(RADIANS(E1664))+COS(RADIANS(G1670))*COS(RADIANS(E1664))*COS(RADIANS(AP1654))))&gt;90,0,$F$4*$F$5/E1663^2*(SIN(RADIANS(G1670))*SIN(RADIANS(E1664))+COS(RADIANS(G1670))*COS(RADIANS(E1664))*COS(RADIANS(AP1654))))</f>
        <v>0</v>
      </c>
      <c r="AQ1670">
        <f>IF(DEGREES(ACOS(SIN(RADIANS(G1670))*SIN(RADIANS(E1664))+COS(RADIANS(G1670))*COS(RADIANS(E1664))*COS(RADIANS(AQ1654))))&gt;90,0,$F$4*$F$5/E1663^2*(SIN(RADIANS(G1670))*SIN(RADIANS(E1664))+COS(RADIANS(G1670))*COS(RADIANS(E1664))*COS(RADIANS(AQ1654))))</f>
        <v>0</v>
      </c>
      <c r="AR1670">
        <f>IF(DEGREES(ACOS(SIN(RADIANS(G1670))*SIN(RADIANS(E1664))+COS(RADIANS(G1670))*COS(RADIANS(E1664))*COS(RADIANS(AR1654))))&gt;90,0,$F$4*$F$5/E1663^2*(SIN(RADIANS(G1670))*SIN(RADIANS(E1664))+COS(RADIANS(G1670))*COS(RADIANS(E1664))*COS(RADIANS(AR1654))))</f>
        <v>0</v>
      </c>
    </row>
    <row r="1671" spans="2:44" x14ac:dyDescent="0.5">
      <c r="G1671">
        <v>-60</v>
      </c>
      <c r="I1671">
        <f>IF(DEGREES(ACOS(SIN(RADIANS(G1671))*SIN(RADIANS(E1664))+COS(RADIANS(G1671))*COS(RADIANS(E1664))*COS(RADIANS(I1654))))&gt;90,0,$F$4*$F$5/E1663^2*(SIN(RADIANS(G1671))*SIN(RADIANS(E1664))+COS(RADIANS(G1671))*COS(RADIANS(E1664))*COS(RADIANS(I1654))))</f>
        <v>0</v>
      </c>
      <c r="J1671">
        <f>IF(DEGREES(ACOS(SIN(RADIANS(G1671))*SIN(RADIANS(E1664))+COS(RADIANS(G1671))*COS(RADIANS(E1664))*COS(RADIANS(J1654))))&gt;90,0,$F$4*$F$5/E1663^2*(SIN(RADIANS(G1671))*SIN(RADIANS(E1664))+COS(RADIANS(G1671))*COS(RADIANS(E1664))*COS(RADIANS(J1654))))</f>
        <v>0</v>
      </c>
      <c r="K1671">
        <f>IF(DEGREES(ACOS(SIN(RADIANS(G1671))*SIN(RADIANS(E1664))+COS(RADIANS(G1671))*COS(RADIANS(E1664))*COS(RADIANS(K1654))))&gt;90,0,$F$4*$F$5/E1663^2*(SIN(RADIANS(G1671))*SIN(RADIANS(E1664))+COS(RADIANS(G1671))*COS(RADIANS(E1664))*COS(RADIANS(K1654))))</f>
        <v>0</v>
      </c>
      <c r="L1671">
        <f>IF(DEGREES(ACOS(SIN(RADIANS(G1671))*SIN(RADIANS(E1664))+COS(RADIANS(G1671))*COS(RADIANS(E1664))*COS(RADIANS(L1654))))&gt;90,0,$F$4*$F$5/E1663^2*(SIN(RADIANS(G1671))*SIN(RADIANS(E1664))+COS(RADIANS(G1671))*COS(RADIANS(E1664))*COS(RADIANS(L1654))))</f>
        <v>0</v>
      </c>
      <c r="M1671">
        <f>IF(DEGREES(ACOS(SIN(RADIANS(G1671))*SIN(RADIANS(E1664))+COS(RADIANS(G1671))*COS(RADIANS(E1664))*COS(RADIANS(M1654))))&gt;90,0,$F$4*$F$5/E1663^2*(SIN(RADIANS(G1671))*SIN(RADIANS(E1664))+COS(RADIANS(G1671))*COS(RADIANS(E1664))*COS(RADIANS(M1654))))</f>
        <v>0</v>
      </c>
      <c r="N1671">
        <f>IF(DEGREES(ACOS(SIN(RADIANS(G1671))*SIN(RADIANS(E1664))+COS(RADIANS(G1671))*COS(RADIANS(E1664))*COS(RADIANS(N1654))))&gt;90,0,$F$4*$F$5/E1663^2*(SIN(RADIANS(G1671))*SIN(RADIANS(E1664))+COS(RADIANS(G1671))*COS(RADIANS(E1664))*COS(RADIANS(N1654))))</f>
        <v>0</v>
      </c>
      <c r="O1671">
        <f>IF(DEGREES(ACOS(SIN(RADIANS(G1671))*SIN(RADIANS(E1664))+COS(RADIANS(G1671))*COS(RADIANS(E1664))*COS(RADIANS(O1654))))&gt;90,0,$F$4*$F$5/E1663^2*(SIN(RADIANS(G1671))*SIN(RADIANS(E1664))+COS(RADIANS(G1671))*COS(RADIANS(E1664))*COS(RADIANS(O1654))))</f>
        <v>0</v>
      </c>
      <c r="P1671">
        <f>IF(DEGREES(ACOS(SIN(RADIANS(G1671))*SIN(RADIANS(E1664))+COS(RADIANS(G1671))*COS(RADIANS(E1664))*COS(RADIANS(P1654))))&gt;90,0,$F$4*$F$5/E1663^2*(SIN(RADIANS(G1671))*SIN(RADIANS(E1664))+COS(RADIANS(G1671))*COS(RADIANS(E1664))*COS(RADIANS(P1654))))</f>
        <v>0</v>
      </c>
      <c r="Q1671">
        <f>IF(DEGREES(ACOS(SIN(RADIANS(G1671))*SIN(RADIANS(E1664))+COS(RADIANS(G1671))*COS(RADIANS(E1664))*COS(RADIANS(Q1654))))&gt;90,0,$F$4*$F$5/E1663^2*(SIN(RADIANS(G1671))*SIN(RADIANS(E1664))+COS(RADIANS(G1671))*COS(RADIANS(E1664))*COS(RADIANS(Q1654))))</f>
        <v>0</v>
      </c>
      <c r="R1671" t="e">
        <f>IF(DEGREES(ACOS(SIN(RADIANS(G1671))*SIN(RADIANS(E1664))+COS(RADIANS(G1671))*COS(RADIANS(E1664))*COS(RADIANS(R1654))))&gt;90,0,$F$4*$F$5/E1663^2*(SIN(RADIANS(G1671))*SIN(RADIANS(E1664))+COS(RADIANS(G1671))*COS(RADIANS(E1664))*COS(RADIANS(R1654))))</f>
        <v>#DIV/0!</v>
      </c>
      <c r="S1671" t="e">
        <f>IF(DEGREES(ACOS(SIN(RADIANS(G1671))*SIN(RADIANS(E1664))+COS(RADIANS(G1671))*COS(RADIANS(E1664))*COS(RADIANS(S1654))))&gt;90,0,$F$4*$F$5/E1663^2*(SIN(RADIANS(G1671))*SIN(RADIANS(E1664))+COS(RADIANS(G1671))*COS(RADIANS(E1664))*COS(RADIANS(S1654))))</f>
        <v>#DIV/0!</v>
      </c>
      <c r="T1671" t="e">
        <f>IF(DEGREES(ACOS(SIN(RADIANS(G1671))*SIN(RADIANS(E1664))+COS(RADIANS(G1671))*COS(RADIANS(E1664))*COS(RADIANS(T1654))))&gt;90,0,$F$4*$F$5/E1663^2*(SIN(RADIANS(G1671))*SIN(RADIANS(E1664))+COS(RADIANS(G1671))*COS(RADIANS(E1664))*COS(RADIANS(T1654))))</f>
        <v>#DIV/0!</v>
      </c>
      <c r="U1671" t="e">
        <f>IF(DEGREES(ACOS(SIN(RADIANS(G1671))*SIN(RADIANS(E1664))+COS(RADIANS(G1671))*COS(RADIANS(E1664))*COS(RADIANS(U1654))))&gt;90,0,$F$4*$F$5/E1663^2*(SIN(RADIANS(G1671))*SIN(RADIANS(E1664))+COS(RADIANS(G1671))*COS(RADIANS(E1664))*COS(RADIANS(U1654))))</f>
        <v>#DIV/0!</v>
      </c>
      <c r="V1671" t="e">
        <f>IF(DEGREES(ACOS(SIN(RADIANS(G1671))*SIN(RADIANS(E1664))+COS(RADIANS(G1671))*COS(RADIANS(E1664))*COS(RADIANS(V1654))))&gt;90,0,$F$4*$F$5/E1663^2*(SIN(RADIANS(G1671))*SIN(RADIANS(E1664))+COS(RADIANS(G1671))*COS(RADIANS(E1664))*COS(RADIANS(V1654))))</f>
        <v>#DIV/0!</v>
      </c>
      <c r="W1671" t="e">
        <f>IF(DEGREES(ACOS(SIN(RADIANS(G1671))*SIN(RADIANS(E1664))+COS(RADIANS(G1671))*COS(RADIANS(E1664))*COS(RADIANS(W1654))))&gt;90,0,$F$4*$F$5/E1663^2*(SIN(RADIANS(G1671))*SIN(RADIANS(E1664))+COS(RADIANS(G1671))*COS(RADIANS(E1664))*COS(RADIANS(W1654))))</f>
        <v>#DIV/0!</v>
      </c>
      <c r="X1671" t="e">
        <f>IF(DEGREES(ACOS(SIN(RADIANS(G1671))*SIN(RADIANS(E1664))+COS(RADIANS(G1671))*COS(RADIANS(E1664))*COS(RADIANS(X1654))))&gt;90,0,$F$4*$F$5/E1663^2*(SIN(RADIANS(G1671))*SIN(RADIANS(E1664))+COS(RADIANS(G1671))*COS(RADIANS(E1664))*COS(RADIANS(X1654))))</f>
        <v>#DIV/0!</v>
      </c>
      <c r="Y1671" t="e">
        <f>IF(DEGREES(ACOS(SIN(RADIANS(G1671))*SIN(RADIANS(E1664))+COS(RADIANS(G1671))*COS(RADIANS(E1664))*COS(RADIANS(Y1654))))&gt;90,0,$F$4*$F$5/E1663^2*(SIN(RADIANS(G1671))*SIN(RADIANS(E1664))+COS(RADIANS(G1671))*COS(RADIANS(E1664))*COS(RADIANS(Y1654))))</f>
        <v>#DIV/0!</v>
      </c>
      <c r="Z1671" t="e">
        <f>IF(DEGREES(ACOS(SIN(RADIANS(G1671))*SIN(RADIANS(E1664))+COS(RADIANS(G1671))*COS(RADIANS(E1664))*COS(RADIANS(Z1654))))&gt;90,0,$F$4*$F$5/E1663^2*(SIN(RADIANS(G1671))*SIN(RADIANS(E1664))+COS(RADIANS(G1671))*COS(RADIANS(E1664))*COS(RADIANS(Z1654))))</f>
        <v>#DIV/0!</v>
      </c>
      <c r="AA1671" t="e">
        <f>IF(DEGREES(ACOS(SIN(RADIANS(G1671))*SIN(RADIANS(E1664))+COS(RADIANS(G1671))*COS(RADIANS(E1664))*COS(RADIANS(AA1654))))&gt;90,0,$F$4*$F$5/E1663^2*(SIN(RADIANS(G1671))*SIN(RADIANS(E1664))+COS(RADIANS(G1671))*COS(RADIANS(E1664))*COS(RADIANS(AA1654))))</f>
        <v>#DIV/0!</v>
      </c>
      <c r="AB1671" t="e">
        <f>IF(DEGREES(ACOS(SIN(RADIANS(G1671))*SIN(RADIANS(E1664))+COS(RADIANS(G1671))*COS(RADIANS(E1664))*COS(RADIANS(AB1654))))&gt;90,0,$F$4*$F$5/E1663^2*(SIN(RADIANS(G1671))*SIN(RADIANS(E1664))+COS(RADIANS(G1671))*COS(RADIANS(E1664))*COS(RADIANS(AB1654))))</f>
        <v>#DIV/0!</v>
      </c>
      <c r="AC1671" t="e">
        <f>IF(DEGREES(ACOS(SIN(RADIANS(G1671))*SIN(RADIANS(E1664))+COS(RADIANS(G1671))*COS(RADIANS(E1664))*COS(RADIANS(AC1654))))&gt;90,0,$F$4*$F$5/E1663^2*(SIN(RADIANS(G1671))*SIN(RADIANS(E1664))+COS(RADIANS(G1671))*COS(RADIANS(E1664))*COS(RADIANS(AC1654))))</f>
        <v>#DIV/0!</v>
      </c>
      <c r="AD1671" t="e">
        <f>IF(DEGREES(ACOS(SIN(RADIANS(G1671))*SIN(RADIANS(E1664))+COS(RADIANS(G1671))*COS(RADIANS(E1664))*COS(RADIANS(AD1654))))&gt;90,0,$F$4*$F$5/E1663^2*(SIN(RADIANS(G1671))*SIN(RADIANS(E1664))+COS(RADIANS(G1671))*COS(RADIANS(E1664))*COS(RADIANS(AD1654))))</f>
        <v>#DIV/0!</v>
      </c>
      <c r="AE1671" t="e">
        <f>IF(DEGREES(ACOS(SIN(RADIANS(G1671))*SIN(RADIANS(E1664))+COS(RADIANS(G1671))*COS(RADIANS(E1664))*COS(RADIANS(AE1654))))&gt;90,0,$F$4*$F$5/E1663^2*(SIN(RADIANS(G1671))*SIN(RADIANS(E1664))+COS(RADIANS(G1671))*COS(RADIANS(E1664))*COS(RADIANS(AE1654))))</f>
        <v>#DIV/0!</v>
      </c>
      <c r="AF1671" t="e">
        <f>IF(DEGREES(ACOS(SIN(RADIANS(G1671))*SIN(RADIANS(E1664))+COS(RADIANS(G1671))*COS(RADIANS(E1664))*COS(RADIANS(AF1654))))&gt;90,0,$F$4*$F$5/E1663^2*(SIN(RADIANS(G1671))*SIN(RADIANS(E1664))+COS(RADIANS(G1671))*COS(RADIANS(E1664))*COS(RADIANS(AF1654))))</f>
        <v>#DIV/0!</v>
      </c>
      <c r="AG1671" t="e">
        <f>IF(DEGREES(ACOS(SIN(RADIANS(G1671))*SIN(RADIANS(E1664))+COS(RADIANS(G1671))*COS(RADIANS(E1664))*COS(RADIANS(AG1654))))&gt;90,0,$F$4*$F$5/E1663^2*(SIN(RADIANS(G1671))*SIN(RADIANS(E1664))+COS(RADIANS(G1671))*COS(RADIANS(E1664))*COS(RADIANS(AG1654))))</f>
        <v>#DIV/0!</v>
      </c>
      <c r="AH1671" t="e">
        <f>IF(DEGREES(ACOS(SIN(RADIANS(G1671))*SIN(RADIANS(E1664))+COS(RADIANS(G1671))*COS(RADIANS(E1664))*COS(RADIANS(AH1654))))&gt;90,0,$F$4*$F$5/E1663^2*(SIN(RADIANS(G1671))*SIN(RADIANS(E1664))+COS(RADIANS(G1671))*COS(RADIANS(E1664))*COS(RADIANS(AH1654))))</f>
        <v>#DIV/0!</v>
      </c>
      <c r="AI1671" t="e">
        <f>IF(DEGREES(ACOS(SIN(RADIANS(G1671))*SIN(RADIANS(E1664))+COS(RADIANS(G1671))*COS(RADIANS(E1664))*COS(RADIANS(AI1654))))&gt;90,0,$F$4*$F$5/E1663^2*(SIN(RADIANS(G1671))*SIN(RADIANS(E1664))+COS(RADIANS(G1671))*COS(RADIANS(E1664))*COS(RADIANS(AI1654))))</f>
        <v>#DIV/0!</v>
      </c>
      <c r="AJ1671" t="e">
        <f>IF(DEGREES(ACOS(SIN(RADIANS(G1671))*SIN(RADIANS(E1664))+COS(RADIANS(G1671))*COS(RADIANS(E1664))*COS(RADIANS(AJ1654))))&gt;90,0,$F$4*$F$5/E1663^2*(SIN(RADIANS(G1671))*SIN(RADIANS(E1664))+COS(RADIANS(G1671))*COS(RADIANS(E1664))*COS(RADIANS(AJ1654))))</f>
        <v>#DIV/0!</v>
      </c>
      <c r="AK1671">
        <f>IF(DEGREES(ACOS(SIN(RADIANS(G1671))*SIN(RADIANS(E1664))+COS(RADIANS(G1671))*COS(RADIANS(E1664))*COS(RADIANS(AK1654))))&gt;90,0,$F$4*$F$5/E1663^2*(SIN(RADIANS(G1671))*SIN(RADIANS(E1664))+COS(RADIANS(G1671))*COS(RADIANS(E1664))*COS(RADIANS(AK1654))))</f>
        <v>0</v>
      </c>
      <c r="AL1671">
        <f>IF(DEGREES(ACOS(SIN(RADIANS(G1671))*SIN(RADIANS(E1664))+COS(RADIANS(G1671))*COS(RADIANS(E1664))*COS(RADIANS(AL1654))))&gt;90,0,$F$4*$F$5/E1663^2*(SIN(RADIANS(G1671))*SIN(RADIANS(E1664))+COS(RADIANS(G1671))*COS(RADIANS(E1664))*COS(RADIANS(AL1654))))</f>
        <v>0</v>
      </c>
      <c r="AM1671">
        <f>IF(DEGREES(ACOS(SIN(RADIANS(G1671))*SIN(RADIANS(E1664))+COS(RADIANS(G1671))*COS(RADIANS(E1664))*COS(RADIANS(AM1654))))&gt;90,0,$F$4*$F$5/E1663^2*(SIN(RADIANS(G1671))*SIN(RADIANS(E1664))+COS(RADIANS(G1671))*COS(RADIANS(E1664))*COS(RADIANS(AM1654))))</f>
        <v>0</v>
      </c>
      <c r="AN1671">
        <f>IF(DEGREES(ACOS(SIN(RADIANS(G1671))*SIN(RADIANS(E1664))+COS(RADIANS(G1671))*COS(RADIANS(E1664))*COS(RADIANS(AN1654))))&gt;90,0,$F$4*$F$5/E1663^2*(SIN(RADIANS(G1671))*SIN(RADIANS(E1664))+COS(RADIANS(G1671))*COS(RADIANS(E1664))*COS(RADIANS(AN1654))))</f>
        <v>0</v>
      </c>
      <c r="AO1671">
        <f>IF(DEGREES(ACOS(SIN(RADIANS(G1671))*SIN(RADIANS(E1664))+COS(RADIANS(G1671))*COS(RADIANS(E1664))*COS(RADIANS(AO1654))))&gt;90,0,$F$4*$F$5/E1663^2*(SIN(RADIANS(G1671))*SIN(RADIANS(E1664))+COS(RADIANS(G1671))*COS(RADIANS(E1664))*COS(RADIANS(AO1654))))</f>
        <v>0</v>
      </c>
      <c r="AP1671">
        <f>IF(DEGREES(ACOS(SIN(RADIANS(G1671))*SIN(RADIANS(E1664))+COS(RADIANS(G1671))*COS(RADIANS(E1664))*COS(RADIANS(AP1654))))&gt;90,0,$F$4*$F$5/E1663^2*(SIN(RADIANS(G1671))*SIN(RADIANS(E1664))+COS(RADIANS(G1671))*COS(RADIANS(E1664))*COS(RADIANS(AP1654))))</f>
        <v>0</v>
      </c>
      <c r="AQ1671">
        <f>IF(DEGREES(ACOS(SIN(RADIANS(G1671))*SIN(RADIANS(E1664))+COS(RADIANS(G1671))*COS(RADIANS(E1664))*COS(RADIANS(AQ1654))))&gt;90,0,$F$4*$F$5/E1663^2*(SIN(RADIANS(G1671))*SIN(RADIANS(E1664))+COS(RADIANS(G1671))*COS(RADIANS(E1664))*COS(RADIANS(AQ1654))))</f>
        <v>0</v>
      </c>
      <c r="AR1671">
        <f>IF(DEGREES(ACOS(SIN(RADIANS(G1671))*SIN(RADIANS(E1664))+COS(RADIANS(G1671))*COS(RADIANS(E1664))*COS(RADIANS(AR1654))))&gt;90,0,$F$4*$F$5/E1663^2*(SIN(RADIANS(G1671))*SIN(RADIANS(E1664))+COS(RADIANS(G1671))*COS(RADIANS(E1664))*COS(RADIANS(AR1654))))</f>
        <v>0</v>
      </c>
    </row>
    <row r="1672" spans="2:44" x14ac:dyDescent="0.5">
      <c r="G1672">
        <v>-70</v>
      </c>
      <c r="I1672">
        <f>IF(DEGREES(ACOS(SIN(RADIANS(G1672))*SIN(RADIANS(E1664))+COS(RADIANS(G1672))*COS(RADIANS(E1664))*COS(RADIANS(I1654))))&gt;90,0,$F$4*$F$5/E1663^2*(SIN(RADIANS(G1672))*SIN(RADIANS(E1664))+COS(RADIANS(G1672))*COS(RADIANS(E1664))*COS(RADIANS(I1654))))</f>
        <v>0</v>
      </c>
      <c r="J1672">
        <f>IF(DEGREES(ACOS(SIN(RADIANS(G1672))*SIN(RADIANS(E1664))+COS(RADIANS(G1672))*COS(RADIANS(E1664))*COS(RADIANS(J1654))))&gt;90,0,$F$4*$F$5/E1663^2*(SIN(RADIANS(G1672))*SIN(RADIANS(E1664))+COS(RADIANS(G1672))*COS(RADIANS(E1664))*COS(RADIANS(J1654))))</f>
        <v>0</v>
      </c>
      <c r="K1672">
        <f>IF(DEGREES(ACOS(SIN(RADIANS(G1672))*SIN(RADIANS(E1664))+COS(RADIANS(G1672))*COS(RADIANS(E1664))*COS(RADIANS(K1654))))&gt;90,0,$F$4*$F$5/E1663^2*(SIN(RADIANS(G1672))*SIN(RADIANS(E1664))+COS(RADIANS(G1672))*COS(RADIANS(E1664))*COS(RADIANS(K1654))))</f>
        <v>0</v>
      </c>
      <c r="L1672">
        <f>IF(DEGREES(ACOS(SIN(RADIANS(G1672))*SIN(RADIANS(E1664))+COS(RADIANS(G1672))*COS(RADIANS(E1664))*COS(RADIANS(L1654))))&gt;90,0,$F$4*$F$5/E1663^2*(SIN(RADIANS(G1672))*SIN(RADIANS(E1664))+COS(RADIANS(G1672))*COS(RADIANS(E1664))*COS(RADIANS(L1654))))</f>
        <v>0</v>
      </c>
      <c r="M1672">
        <f>IF(DEGREES(ACOS(SIN(RADIANS(G1672))*SIN(RADIANS(E1664))+COS(RADIANS(G1672))*COS(RADIANS(E1664))*COS(RADIANS(M1654))))&gt;90,0,$F$4*$F$5/E1663^2*(SIN(RADIANS(G1672))*SIN(RADIANS(E1664))+COS(RADIANS(G1672))*COS(RADIANS(E1664))*COS(RADIANS(M1654))))</f>
        <v>0</v>
      </c>
      <c r="N1672">
        <f>IF(DEGREES(ACOS(SIN(RADIANS(G1672))*SIN(RADIANS(E1664))+COS(RADIANS(G1672))*COS(RADIANS(E1664))*COS(RADIANS(N1654))))&gt;90,0,$F$4*$F$5/E1663^2*(SIN(RADIANS(G1672))*SIN(RADIANS(E1664))+COS(RADIANS(G1672))*COS(RADIANS(E1664))*COS(RADIANS(N1654))))</f>
        <v>0</v>
      </c>
      <c r="O1672">
        <f>IF(DEGREES(ACOS(SIN(RADIANS(G1672))*SIN(RADIANS(E1664))+COS(RADIANS(G1672))*COS(RADIANS(E1664))*COS(RADIANS(O1654))))&gt;90,0,$F$4*$F$5/E1663^2*(SIN(RADIANS(G1672))*SIN(RADIANS(E1664))+COS(RADIANS(G1672))*COS(RADIANS(E1664))*COS(RADIANS(O1654))))</f>
        <v>0</v>
      </c>
      <c r="P1672">
        <f>IF(DEGREES(ACOS(SIN(RADIANS(G1672))*SIN(RADIANS(E1664))+COS(RADIANS(G1672))*COS(RADIANS(E1664))*COS(RADIANS(P1654))))&gt;90,0,$F$4*$F$5/E1663^2*(SIN(RADIANS(G1672))*SIN(RADIANS(E1664))+COS(RADIANS(G1672))*COS(RADIANS(E1664))*COS(RADIANS(P1654))))</f>
        <v>0</v>
      </c>
      <c r="Q1672">
        <f>IF(DEGREES(ACOS(SIN(RADIANS(G1672))*SIN(RADIANS(E1664))+COS(RADIANS(G1672))*COS(RADIANS(E1664))*COS(RADIANS(Q1654))))&gt;90,0,$F$4*$F$5/E1663^2*(SIN(RADIANS(G1672))*SIN(RADIANS(E1664))+COS(RADIANS(G1672))*COS(RADIANS(E1664))*COS(RADIANS(Q1654))))</f>
        <v>0</v>
      </c>
      <c r="R1672" t="e">
        <f>IF(DEGREES(ACOS(SIN(RADIANS(G1672))*SIN(RADIANS(E1664))+COS(RADIANS(G1672))*COS(RADIANS(E1664))*COS(RADIANS(R1654))))&gt;90,0,$F$4*$F$5/E1663^2*(SIN(RADIANS(G1672))*SIN(RADIANS(E1664))+COS(RADIANS(G1672))*COS(RADIANS(E1664))*COS(RADIANS(R1654))))</f>
        <v>#DIV/0!</v>
      </c>
      <c r="S1672" t="e">
        <f>IF(DEGREES(ACOS(SIN(RADIANS(G1672))*SIN(RADIANS(E1664))+COS(RADIANS(G1672))*COS(RADIANS(E1664))*COS(RADIANS(S1654))))&gt;90,0,$F$4*$F$5/E1663^2*(SIN(RADIANS(G1672))*SIN(RADIANS(E1664))+COS(RADIANS(G1672))*COS(RADIANS(E1664))*COS(RADIANS(S1654))))</f>
        <v>#DIV/0!</v>
      </c>
      <c r="T1672" t="e">
        <f>IF(DEGREES(ACOS(SIN(RADIANS(G1672))*SIN(RADIANS(E1664))+COS(RADIANS(G1672))*COS(RADIANS(E1664))*COS(RADIANS(T1654))))&gt;90,0,$F$4*$F$5/E1663^2*(SIN(RADIANS(G1672))*SIN(RADIANS(E1664))+COS(RADIANS(G1672))*COS(RADIANS(E1664))*COS(RADIANS(T1654))))</f>
        <v>#DIV/0!</v>
      </c>
      <c r="U1672" t="e">
        <f>IF(DEGREES(ACOS(SIN(RADIANS(G1672))*SIN(RADIANS(E1664))+COS(RADIANS(G1672))*COS(RADIANS(E1664))*COS(RADIANS(U1654))))&gt;90,0,$F$4*$F$5/E1663^2*(SIN(RADIANS(G1672))*SIN(RADIANS(E1664))+COS(RADIANS(G1672))*COS(RADIANS(E1664))*COS(RADIANS(U1654))))</f>
        <v>#DIV/0!</v>
      </c>
      <c r="V1672" t="e">
        <f>IF(DEGREES(ACOS(SIN(RADIANS(G1672))*SIN(RADIANS(E1664))+COS(RADIANS(G1672))*COS(RADIANS(E1664))*COS(RADIANS(V1654))))&gt;90,0,$F$4*$F$5/E1663^2*(SIN(RADIANS(G1672))*SIN(RADIANS(E1664))+COS(RADIANS(G1672))*COS(RADIANS(E1664))*COS(RADIANS(V1654))))</f>
        <v>#DIV/0!</v>
      </c>
      <c r="W1672" t="e">
        <f>IF(DEGREES(ACOS(SIN(RADIANS(G1672))*SIN(RADIANS(E1664))+COS(RADIANS(G1672))*COS(RADIANS(E1664))*COS(RADIANS(W1654))))&gt;90,0,$F$4*$F$5/E1663^2*(SIN(RADIANS(G1672))*SIN(RADIANS(E1664))+COS(RADIANS(G1672))*COS(RADIANS(E1664))*COS(RADIANS(W1654))))</f>
        <v>#DIV/0!</v>
      </c>
      <c r="X1672" t="e">
        <f>IF(DEGREES(ACOS(SIN(RADIANS(G1672))*SIN(RADIANS(E1664))+COS(RADIANS(G1672))*COS(RADIANS(E1664))*COS(RADIANS(X1654))))&gt;90,0,$F$4*$F$5/E1663^2*(SIN(RADIANS(G1672))*SIN(RADIANS(E1664))+COS(RADIANS(G1672))*COS(RADIANS(E1664))*COS(RADIANS(X1654))))</f>
        <v>#DIV/0!</v>
      </c>
      <c r="Y1672" t="e">
        <f>IF(DEGREES(ACOS(SIN(RADIANS(G1672))*SIN(RADIANS(E1664))+COS(RADIANS(G1672))*COS(RADIANS(E1664))*COS(RADIANS(Y1654))))&gt;90,0,$F$4*$F$5/E1663^2*(SIN(RADIANS(G1672))*SIN(RADIANS(E1664))+COS(RADIANS(G1672))*COS(RADIANS(E1664))*COS(RADIANS(Y1654))))</f>
        <v>#DIV/0!</v>
      </c>
      <c r="Z1672" t="e">
        <f>IF(DEGREES(ACOS(SIN(RADIANS(G1672))*SIN(RADIANS(E1664))+COS(RADIANS(G1672))*COS(RADIANS(E1664))*COS(RADIANS(Z1654))))&gt;90,0,$F$4*$F$5/E1663^2*(SIN(RADIANS(G1672))*SIN(RADIANS(E1664))+COS(RADIANS(G1672))*COS(RADIANS(E1664))*COS(RADIANS(Z1654))))</f>
        <v>#DIV/0!</v>
      </c>
      <c r="AA1672" t="e">
        <f>IF(DEGREES(ACOS(SIN(RADIANS(G1672))*SIN(RADIANS(E1664))+COS(RADIANS(G1672))*COS(RADIANS(E1664))*COS(RADIANS(AA1654))))&gt;90,0,$F$4*$F$5/E1663^2*(SIN(RADIANS(G1672))*SIN(RADIANS(E1664))+COS(RADIANS(G1672))*COS(RADIANS(E1664))*COS(RADIANS(AA1654))))</f>
        <v>#DIV/0!</v>
      </c>
      <c r="AB1672" t="e">
        <f>IF(DEGREES(ACOS(SIN(RADIANS(G1672))*SIN(RADIANS(E1664))+COS(RADIANS(G1672))*COS(RADIANS(E1664))*COS(RADIANS(AB1654))))&gt;90,0,$F$4*$F$5/E1663^2*(SIN(RADIANS(G1672))*SIN(RADIANS(E1664))+COS(RADIANS(G1672))*COS(RADIANS(E1664))*COS(RADIANS(AB1654))))</f>
        <v>#DIV/0!</v>
      </c>
      <c r="AC1672" t="e">
        <f>IF(DEGREES(ACOS(SIN(RADIANS(G1672))*SIN(RADIANS(E1664))+COS(RADIANS(G1672))*COS(RADIANS(E1664))*COS(RADIANS(AC1654))))&gt;90,0,$F$4*$F$5/E1663^2*(SIN(RADIANS(G1672))*SIN(RADIANS(E1664))+COS(RADIANS(G1672))*COS(RADIANS(E1664))*COS(RADIANS(AC1654))))</f>
        <v>#DIV/0!</v>
      </c>
      <c r="AD1672" t="e">
        <f>IF(DEGREES(ACOS(SIN(RADIANS(G1672))*SIN(RADIANS(E1664))+COS(RADIANS(G1672))*COS(RADIANS(E1664))*COS(RADIANS(AD1654))))&gt;90,0,$F$4*$F$5/E1663^2*(SIN(RADIANS(G1672))*SIN(RADIANS(E1664))+COS(RADIANS(G1672))*COS(RADIANS(E1664))*COS(RADIANS(AD1654))))</f>
        <v>#DIV/0!</v>
      </c>
      <c r="AE1672" t="e">
        <f>IF(DEGREES(ACOS(SIN(RADIANS(G1672))*SIN(RADIANS(E1664))+COS(RADIANS(G1672))*COS(RADIANS(E1664))*COS(RADIANS(AE1654))))&gt;90,0,$F$4*$F$5/E1663^2*(SIN(RADIANS(G1672))*SIN(RADIANS(E1664))+COS(RADIANS(G1672))*COS(RADIANS(E1664))*COS(RADIANS(AE1654))))</f>
        <v>#DIV/0!</v>
      </c>
      <c r="AF1672" t="e">
        <f>IF(DEGREES(ACOS(SIN(RADIANS(G1672))*SIN(RADIANS(E1664))+COS(RADIANS(G1672))*COS(RADIANS(E1664))*COS(RADIANS(AF1654))))&gt;90,0,$F$4*$F$5/E1663^2*(SIN(RADIANS(G1672))*SIN(RADIANS(E1664))+COS(RADIANS(G1672))*COS(RADIANS(E1664))*COS(RADIANS(AF1654))))</f>
        <v>#DIV/0!</v>
      </c>
      <c r="AG1672" t="e">
        <f>IF(DEGREES(ACOS(SIN(RADIANS(G1672))*SIN(RADIANS(E1664))+COS(RADIANS(G1672))*COS(RADIANS(E1664))*COS(RADIANS(AG1654))))&gt;90,0,$F$4*$F$5/E1663^2*(SIN(RADIANS(G1672))*SIN(RADIANS(E1664))+COS(RADIANS(G1672))*COS(RADIANS(E1664))*COS(RADIANS(AG1654))))</f>
        <v>#DIV/0!</v>
      </c>
      <c r="AH1672" t="e">
        <f>IF(DEGREES(ACOS(SIN(RADIANS(G1672))*SIN(RADIANS(E1664))+COS(RADIANS(G1672))*COS(RADIANS(E1664))*COS(RADIANS(AH1654))))&gt;90,0,$F$4*$F$5/E1663^2*(SIN(RADIANS(G1672))*SIN(RADIANS(E1664))+COS(RADIANS(G1672))*COS(RADIANS(E1664))*COS(RADIANS(AH1654))))</f>
        <v>#DIV/0!</v>
      </c>
      <c r="AI1672" t="e">
        <f>IF(DEGREES(ACOS(SIN(RADIANS(G1672))*SIN(RADIANS(E1664))+COS(RADIANS(G1672))*COS(RADIANS(E1664))*COS(RADIANS(AI1654))))&gt;90,0,$F$4*$F$5/E1663^2*(SIN(RADIANS(G1672))*SIN(RADIANS(E1664))+COS(RADIANS(G1672))*COS(RADIANS(E1664))*COS(RADIANS(AI1654))))</f>
        <v>#DIV/0!</v>
      </c>
      <c r="AJ1672" t="e">
        <f>IF(DEGREES(ACOS(SIN(RADIANS(G1672))*SIN(RADIANS(E1664))+COS(RADIANS(G1672))*COS(RADIANS(E1664))*COS(RADIANS(AJ1654))))&gt;90,0,$F$4*$F$5/E1663^2*(SIN(RADIANS(G1672))*SIN(RADIANS(E1664))+COS(RADIANS(G1672))*COS(RADIANS(E1664))*COS(RADIANS(AJ1654))))</f>
        <v>#DIV/0!</v>
      </c>
      <c r="AK1672">
        <f>IF(DEGREES(ACOS(SIN(RADIANS(G1672))*SIN(RADIANS(E1664))+COS(RADIANS(G1672))*COS(RADIANS(E1664))*COS(RADIANS(AK1654))))&gt;90,0,$F$4*$F$5/E1663^2*(SIN(RADIANS(G1672))*SIN(RADIANS(E1664))+COS(RADIANS(G1672))*COS(RADIANS(E1664))*COS(RADIANS(AK1654))))</f>
        <v>0</v>
      </c>
      <c r="AL1672">
        <f>IF(DEGREES(ACOS(SIN(RADIANS(G1672))*SIN(RADIANS(E1664))+COS(RADIANS(G1672))*COS(RADIANS(E1664))*COS(RADIANS(AL1654))))&gt;90,0,$F$4*$F$5/E1663^2*(SIN(RADIANS(G1672))*SIN(RADIANS(E1664))+COS(RADIANS(G1672))*COS(RADIANS(E1664))*COS(RADIANS(AL1654))))</f>
        <v>0</v>
      </c>
      <c r="AM1672">
        <f>IF(DEGREES(ACOS(SIN(RADIANS(G1672))*SIN(RADIANS(E1664))+COS(RADIANS(G1672))*COS(RADIANS(E1664))*COS(RADIANS(AM1654))))&gt;90,0,$F$4*$F$5/E1663^2*(SIN(RADIANS(G1672))*SIN(RADIANS(E1664))+COS(RADIANS(G1672))*COS(RADIANS(E1664))*COS(RADIANS(AM1654))))</f>
        <v>0</v>
      </c>
      <c r="AN1672">
        <f>IF(DEGREES(ACOS(SIN(RADIANS(G1672))*SIN(RADIANS(E1664))+COS(RADIANS(G1672))*COS(RADIANS(E1664))*COS(RADIANS(AN1654))))&gt;90,0,$F$4*$F$5/E1663^2*(SIN(RADIANS(G1672))*SIN(RADIANS(E1664))+COS(RADIANS(G1672))*COS(RADIANS(E1664))*COS(RADIANS(AN1654))))</f>
        <v>0</v>
      </c>
      <c r="AO1672">
        <f>IF(DEGREES(ACOS(SIN(RADIANS(G1672))*SIN(RADIANS(E1664))+COS(RADIANS(G1672))*COS(RADIANS(E1664))*COS(RADIANS(AO1654))))&gt;90,0,$F$4*$F$5/E1663^2*(SIN(RADIANS(G1672))*SIN(RADIANS(E1664))+COS(RADIANS(G1672))*COS(RADIANS(E1664))*COS(RADIANS(AO1654))))</f>
        <v>0</v>
      </c>
      <c r="AP1672">
        <f>IF(DEGREES(ACOS(SIN(RADIANS(G1672))*SIN(RADIANS(E1664))+COS(RADIANS(G1672))*COS(RADIANS(E1664))*COS(RADIANS(AP1654))))&gt;90,0,$F$4*$F$5/E1663^2*(SIN(RADIANS(G1672))*SIN(RADIANS(E1664))+COS(RADIANS(G1672))*COS(RADIANS(E1664))*COS(RADIANS(AP1654))))</f>
        <v>0</v>
      </c>
      <c r="AQ1672">
        <f>IF(DEGREES(ACOS(SIN(RADIANS(G1672))*SIN(RADIANS(E1664))+COS(RADIANS(G1672))*COS(RADIANS(E1664))*COS(RADIANS(AQ1654))))&gt;90,0,$F$4*$F$5/E1663^2*(SIN(RADIANS(G1672))*SIN(RADIANS(E1664))+COS(RADIANS(G1672))*COS(RADIANS(E1664))*COS(RADIANS(AQ1654))))</f>
        <v>0</v>
      </c>
      <c r="AR1672">
        <f>IF(DEGREES(ACOS(SIN(RADIANS(G1672))*SIN(RADIANS(E1664))+COS(RADIANS(G1672))*COS(RADIANS(E1664))*COS(RADIANS(AR1654))))&gt;90,0,$F$4*$F$5/E1663^2*(SIN(RADIANS(G1672))*SIN(RADIANS(E1664))+COS(RADIANS(G1672))*COS(RADIANS(E1664))*COS(RADIANS(AR1654))))</f>
        <v>0</v>
      </c>
    </row>
    <row r="1673" spans="2:44" x14ac:dyDescent="0.5">
      <c r="G1673">
        <v>-80</v>
      </c>
      <c r="I1673">
        <f>IF(DEGREES(ACOS(SIN(RADIANS(G1673))*SIN(RADIANS(E1664))+COS(RADIANS(G1673))*COS(RADIANS(E1664))*COS(RADIANS(I1654))))&gt;90,0,$F$4*$F$5/E1663^2*(SIN(RADIANS(G1673))*SIN(RADIANS(E1664))+COS(RADIANS(G1673))*COS(RADIANS(E1664))*COS(RADIANS(I1654))))</f>
        <v>0</v>
      </c>
      <c r="J1673">
        <f>IF(DEGREES(ACOS(SIN(RADIANS(G1673))*SIN(RADIANS(E1664))+COS(RADIANS(G1673))*COS(RADIANS(E1664))*COS(RADIANS(J1654))))&gt;90,0,$F$4*$F$5/E1663^2*(SIN(RADIANS(G1673))*SIN(RADIANS(E1664))+COS(RADIANS(G1673))*COS(RADIANS(E1664))*COS(RADIANS(J1654))))</f>
        <v>0</v>
      </c>
      <c r="K1673">
        <f>IF(DEGREES(ACOS(SIN(RADIANS(G1673))*SIN(RADIANS(E1664))+COS(RADIANS(G1673))*COS(RADIANS(E1664))*COS(RADIANS(K1654))))&gt;90,0,$F$4*$F$5/E1663^2*(SIN(RADIANS(G1673))*SIN(RADIANS(E1664))+COS(RADIANS(G1673))*COS(RADIANS(E1664))*COS(RADIANS(K1654))))</f>
        <v>0</v>
      </c>
      <c r="L1673">
        <f>IF(DEGREES(ACOS(SIN(RADIANS(G1673))*SIN(RADIANS(E1664))+COS(RADIANS(G1673))*COS(RADIANS(E1664))*COS(RADIANS(L1654))))&gt;90,0,$F$4*$F$5/E1663^2*(SIN(RADIANS(G1673))*SIN(RADIANS(E1664))+COS(RADIANS(G1673))*COS(RADIANS(E1664))*COS(RADIANS(L1654))))</f>
        <v>0</v>
      </c>
      <c r="M1673">
        <f>IF(DEGREES(ACOS(SIN(RADIANS(G1673))*SIN(RADIANS(E1664))+COS(RADIANS(G1673))*COS(RADIANS(E1664))*COS(RADIANS(M1654))))&gt;90,0,$F$4*$F$5/E1663^2*(SIN(RADIANS(G1673))*SIN(RADIANS(E1664))+COS(RADIANS(G1673))*COS(RADIANS(E1664))*COS(RADIANS(M1654))))</f>
        <v>0</v>
      </c>
      <c r="N1673">
        <f>IF(DEGREES(ACOS(SIN(RADIANS(G1673))*SIN(RADIANS(E1664))+COS(RADIANS(G1673))*COS(RADIANS(E1664))*COS(RADIANS(N1654))))&gt;90,0,$F$4*$F$5/E1663^2*(SIN(RADIANS(G1673))*SIN(RADIANS(E1664))+COS(RADIANS(G1673))*COS(RADIANS(E1664))*COS(RADIANS(N1654))))</f>
        <v>0</v>
      </c>
      <c r="O1673">
        <f>IF(DEGREES(ACOS(SIN(RADIANS(G1673))*SIN(RADIANS(E1664))+COS(RADIANS(G1673))*COS(RADIANS(E1664))*COS(RADIANS(O1654))))&gt;90,0,$F$4*$F$5/E1663^2*(SIN(RADIANS(G1673))*SIN(RADIANS(E1664))+COS(RADIANS(G1673))*COS(RADIANS(E1664))*COS(RADIANS(O1654))))</f>
        <v>0</v>
      </c>
      <c r="P1673">
        <f>IF(DEGREES(ACOS(SIN(RADIANS(G1673))*SIN(RADIANS(E1664))+COS(RADIANS(G1673))*COS(RADIANS(E1664))*COS(RADIANS(P1654))))&gt;90,0,$F$4*$F$5/E1663^2*(SIN(RADIANS(G1673))*SIN(RADIANS(E1664))+COS(RADIANS(G1673))*COS(RADIANS(E1664))*COS(RADIANS(P1654))))</f>
        <v>0</v>
      </c>
      <c r="Q1673">
        <f>IF(DEGREES(ACOS(SIN(RADIANS(G1673))*SIN(RADIANS(E1664))+COS(RADIANS(G1673))*COS(RADIANS(E1664))*COS(RADIANS(Q1654))))&gt;90,0,$F$4*$F$5/E1663^2*(SIN(RADIANS(G1673))*SIN(RADIANS(E1664))+COS(RADIANS(G1673))*COS(RADIANS(E1664))*COS(RADIANS(Q1654))))</f>
        <v>0</v>
      </c>
      <c r="R1673" t="e">
        <f>IF(DEGREES(ACOS(SIN(RADIANS(G1673))*SIN(RADIANS(E1664))+COS(RADIANS(G1673))*COS(RADIANS(E1664))*COS(RADIANS(R1654))))&gt;90,0,$F$4*$F$5/E1663^2*(SIN(RADIANS(G1673))*SIN(RADIANS(E1664))+COS(RADIANS(G1673))*COS(RADIANS(E1664))*COS(RADIANS(R1654))))</f>
        <v>#DIV/0!</v>
      </c>
      <c r="S1673" t="e">
        <f>IF(DEGREES(ACOS(SIN(RADIANS(G1673))*SIN(RADIANS(E1664))+COS(RADIANS(G1673))*COS(RADIANS(E1664))*COS(RADIANS(S1654))))&gt;90,0,$F$4*$F$5/E1663^2*(SIN(RADIANS(G1673))*SIN(RADIANS(E1664))+COS(RADIANS(G1673))*COS(RADIANS(E1664))*COS(RADIANS(S1654))))</f>
        <v>#DIV/0!</v>
      </c>
      <c r="T1673" t="e">
        <f>IF(DEGREES(ACOS(SIN(RADIANS(G1673))*SIN(RADIANS(E1664))+COS(RADIANS(G1673))*COS(RADIANS(E1664))*COS(RADIANS(T1654))))&gt;90,0,$F$4*$F$5/E1663^2*(SIN(RADIANS(G1673))*SIN(RADIANS(E1664))+COS(RADIANS(G1673))*COS(RADIANS(E1664))*COS(RADIANS(T1654))))</f>
        <v>#DIV/0!</v>
      </c>
      <c r="U1673" t="e">
        <f>IF(DEGREES(ACOS(SIN(RADIANS(G1673))*SIN(RADIANS(E1664))+COS(RADIANS(G1673))*COS(RADIANS(E1664))*COS(RADIANS(U1654))))&gt;90,0,$F$4*$F$5/E1663^2*(SIN(RADIANS(G1673))*SIN(RADIANS(E1664))+COS(RADIANS(G1673))*COS(RADIANS(E1664))*COS(RADIANS(U1654))))</f>
        <v>#DIV/0!</v>
      </c>
      <c r="V1673" t="e">
        <f>IF(DEGREES(ACOS(SIN(RADIANS(G1673))*SIN(RADIANS(E1664))+COS(RADIANS(G1673))*COS(RADIANS(E1664))*COS(RADIANS(V1654))))&gt;90,0,$F$4*$F$5/E1663^2*(SIN(RADIANS(G1673))*SIN(RADIANS(E1664))+COS(RADIANS(G1673))*COS(RADIANS(E1664))*COS(RADIANS(V1654))))</f>
        <v>#DIV/0!</v>
      </c>
      <c r="W1673" t="e">
        <f>IF(DEGREES(ACOS(SIN(RADIANS(G1673))*SIN(RADIANS(E1664))+COS(RADIANS(G1673))*COS(RADIANS(E1664))*COS(RADIANS(W1654))))&gt;90,0,$F$4*$F$5/E1663^2*(SIN(RADIANS(G1673))*SIN(RADIANS(E1664))+COS(RADIANS(G1673))*COS(RADIANS(E1664))*COS(RADIANS(W1654))))</f>
        <v>#DIV/0!</v>
      </c>
      <c r="X1673" t="e">
        <f>IF(DEGREES(ACOS(SIN(RADIANS(G1673))*SIN(RADIANS(E1664))+COS(RADIANS(G1673))*COS(RADIANS(E1664))*COS(RADIANS(X1654))))&gt;90,0,$F$4*$F$5/E1663^2*(SIN(RADIANS(G1673))*SIN(RADIANS(E1664))+COS(RADIANS(G1673))*COS(RADIANS(E1664))*COS(RADIANS(X1654))))</f>
        <v>#DIV/0!</v>
      </c>
      <c r="Y1673" t="e">
        <f>IF(DEGREES(ACOS(SIN(RADIANS(G1673))*SIN(RADIANS(E1664))+COS(RADIANS(G1673))*COS(RADIANS(E1664))*COS(RADIANS(Y1654))))&gt;90,0,$F$4*$F$5/E1663^2*(SIN(RADIANS(G1673))*SIN(RADIANS(E1664))+COS(RADIANS(G1673))*COS(RADIANS(E1664))*COS(RADIANS(Y1654))))</f>
        <v>#DIV/0!</v>
      </c>
      <c r="Z1673" t="e">
        <f>IF(DEGREES(ACOS(SIN(RADIANS(G1673))*SIN(RADIANS(E1664))+COS(RADIANS(G1673))*COS(RADIANS(E1664))*COS(RADIANS(Z1654))))&gt;90,0,$F$4*$F$5/E1663^2*(SIN(RADIANS(G1673))*SIN(RADIANS(E1664))+COS(RADIANS(G1673))*COS(RADIANS(E1664))*COS(RADIANS(Z1654))))</f>
        <v>#DIV/0!</v>
      </c>
      <c r="AA1673" t="e">
        <f>IF(DEGREES(ACOS(SIN(RADIANS(G1673))*SIN(RADIANS(E1664))+COS(RADIANS(G1673))*COS(RADIANS(E1664))*COS(RADIANS(AA1654))))&gt;90,0,$F$4*$F$5/E1663^2*(SIN(RADIANS(G1673))*SIN(RADIANS(E1664))+COS(RADIANS(G1673))*COS(RADIANS(E1664))*COS(RADIANS(AA1654))))</f>
        <v>#DIV/0!</v>
      </c>
      <c r="AB1673" t="e">
        <f>IF(DEGREES(ACOS(SIN(RADIANS(G1673))*SIN(RADIANS(E1664))+COS(RADIANS(G1673))*COS(RADIANS(E1664))*COS(RADIANS(AB1654))))&gt;90,0,$F$4*$F$5/E1663^2*(SIN(RADIANS(G1673))*SIN(RADIANS(E1664))+COS(RADIANS(G1673))*COS(RADIANS(E1664))*COS(RADIANS(AB1654))))</f>
        <v>#DIV/0!</v>
      </c>
      <c r="AC1673" t="e">
        <f>IF(DEGREES(ACOS(SIN(RADIANS(G1673))*SIN(RADIANS(E1664))+COS(RADIANS(G1673))*COS(RADIANS(E1664))*COS(RADIANS(AC1654))))&gt;90,0,$F$4*$F$5/E1663^2*(SIN(RADIANS(G1673))*SIN(RADIANS(E1664))+COS(RADIANS(G1673))*COS(RADIANS(E1664))*COS(RADIANS(AC1654))))</f>
        <v>#DIV/0!</v>
      </c>
      <c r="AD1673" t="e">
        <f>IF(DEGREES(ACOS(SIN(RADIANS(G1673))*SIN(RADIANS(E1664))+COS(RADIANS(G1673))*COS(RADIANS(E1664))*COS(RADIANS(AD1654))))&gt;90,0,$F$4*$F$5/E1663^2*(SIN(RADIANS(G1673))*SIN(RADIANS(E1664))+COS(RADIANS(G1673))*COS(RADIANS(E1664))*COS(RADIANS(AD1654))))</f>
        <v>#DIV/0!</v>
      </c>
      <c r="AE1673" t="e">
        <f>IF(DEGREES(ACOS(SIN(RADIANS(G1673))*SIN(RADIANS(E1664))+COS(RADIANS(G1673))*COS(RADIANS(E1664))*COS(RADIANS(AE1654))))&gt;90,0,$F$4*$F$5/E1663^2*(SIN(RADIANS(G1673))*SIN(RADIANS(E1664))+COS(RADIANS(G1673))*COS(RADIANS(E1664))*COS(RADIANS(AE1654))))</f>
        <v>#DIV/0!</v>
      </c>
      <c r="AF1673" t="e">
        <f>IF(DEGREES(ACOS(SIN(RADIANS(G1673))*SIN(RADIANS(E1664))+COS(RADIANS(G1673))*COS(RADIANS(E1664))*COS(RADIANS(AF1654))))&gt;90,0,$F$4*$F$5/E1663^2*(SIN(RADIANS(G1673))*SIN(RADIANS(E1664))+COS(RADIANS(G1673))*COS(RADIANS(E1664))*COS(RADIANS(AF1654))))</f>
        <v>#DIV/0!</v>
      </c>
      <c r="AG1673" t="e">
        <f>IF(DEGREES(ACOS(SIN(RADIANS(G1673))*SIN(RADIANS(E1664))+COS(RADIANS(G1673))*COS(RADIANS(E1664))*COS(RADIANS(AG1654))))&gt;90,0,$F$4*$F$5/E1663^2*(SIN(RADIANS(G1673))*SIN(RADIANS(E1664))+COS(RADIANS(G1673))*COS(RADIANS(E1664))*COS(RADIANS(AG1654))))</f>
        <v>#DIV/0!</v>
      </c>
      <c r="AH1673" t="e">
        <f>IF(DEGREES(ACOS(SIN(RADIANS(G1673))*SIN(RADIANS(E1664))+COS(RADIANS(G1673))*COS(RADIANS(E1664))*COS(RADIANS(AH1654))))&gt;90,0,$F$4*$F$5/E1663^2*(SIN(RADIANS(G1673))*SIN(RADIANS(E1664))+COS(RADIANS(G1673))*COS(RADIANS(E1664))*COS(RADIANS(AH1654))))</f>
        <v>#DIV/0!</v>
      </c>
      <c r="AI1673" t="e">
        <f>IF(DEGREES(ACOS(SIN(RADIANS(G1673))*SIN(RADIANS(E1664))+COS(RADIANS(G1673))*COS(RADIANS(E1664))*COS(RADIANS(AI1654))))&gt;90,0,$F$4*$F$5/E1663^2*(SIN(RADIANS(G1673))*SIN(RADIANS(E1664))+COS(RADIANS(G1673))*COS(RADIANS(E1664))*COS(RADIANS(AI1654))))</f>
        <v>#DIV/0!</v>
      </c>
      <c r="AJ1673" t="e">
        <f>IF(DEGREES(ACOS(SIN(RADIANS(G1673))*SIN(RADIANS(E1664))+COS(RADIANS(G1673))*COS(RADIANS(E1664))*COS(RADIANS(AJ1654))))&gt;90,0,$F$4*$F$5/E1663^2*(SIN(RADIANS(G1673))*SIN(RADIANS(E1664))+COS(RADIANS(G1673))*COS(RADIANS(E1664))*COS(RADIANS(AJ1654))))</f>
        <v>#DIV/0!</v>
      </c>
      <c r="AK1673">
        <f>IF(DEGREES(ACOS(SIN(RADIANS(G1673))*SIN(RADIANS(E1664))+COS(RADIANS(G1673))*COS(RADIANS(E1664))*COS(RADIANS(AK1654))))&gt;90,0,$F$4*$F$5/E1663^2*(SIN(RADIANS(G1673))*SIN(RADIANS(E1664))+COS(RADIANS(G1673))*COS(RADIANS(E1664))*COS(RADIANS(AK1654))))</f>
        <v>0</v>
      </c>
      <c r="AL1673">
        <f>IF(DEGREES(ACOS(SIN(RADIANS(G1673))*SIN(RADIANS(E1664))+COS(RADIANS(G1673))*COS(RADIANS(E1664))*COS(RADIANS(AL1654))))&gt;90,0,$F$4*$F$5/E1663^2*(SIN(RADIANS(G1673))*SIN(RADIANS(E1664))+COS(RADIANS(G1673))*COS(RADIANS(E1664))*COS(RADIANS(AL1654))))</f>
        <v>0</v>
      </c>
      <c r="AM1673">
        <f>IF(DEGREES(ACOS(SIN(RADIANS(G1673))*SIN(RADIANS(E1664))+COS(RADIANS(G1673))*COS(RADIANS(E1664))*COS(RADIANS(AM1654))))&gt;90,0,$F$4*$F$5/E1663^2*(SIN(RADIANS(G1673))*SIN(RADIANS(E1664))+COS(RADIANS(G1673))*COS(RADIANS(E1664))*COS(RADIANS(AM1654))))</f>
        <v>0</v>
      </c>
      <c r="AN1673">
        <f>IF(DEGREES(ACOS(SIN(RADIANS(G1673))*SIN(RADIANS(E1664))+COS(RADIANS(G1673))*COS(RADIANS(E1664))*COS(RADIANS(AN1654))))&gt;90,0,$F$4*$F$5/E1663^2*(SIN(RADIANS(G1673))*SIN(RADIANS(E1664))+COS(RADIANS(G1673))*COS(RADIANS(E1664))*COS(RADIANS(AN1654))))</f>
        <v>0</v>
      </c>
      <c r="AO1673">
        <f>IF(DEGREES(ACOS(SIN(RADIANS(G1673))*SIN(RADIANS(E1664))+COS(RADIANS(G1673))*COS(RADIANS(E1664))*COS(RADIANS(AO1654))))&gt;90,0,$F$4*$F$5/E1663^2*(SIN(RADIANS(G1673))*SIN(RADIANS(E1664))+COS(RADIANS(G1673))*COS(RADIANS(E1664))*COS(RADIANS(AO1654))))</f>
        <v>0</v>
      </c>
      <c r="AP1673">
        <f>IF(DEGREES(ACOS(SIN(RADIANS(G1673))*SIN(RADIANS(E1664))+COS(RADIANS(G1673))*COS(RADIANS(E1664))*COS(RADIANS(AP1654))))&gt;90,0,$F$4*$F$5/E1663^2*(SIN(RADIANS(G1673))*SIN(RADIANS(E1664))+COS(RADIANS(G1673))*COS(RADIANS(E1664))*COS(RADIANS(AP1654))))</f>
        <v>0</v>
      </c>
      <c r="AQ1673">
        <f>IF(DEGREES(ACOS(SIN(RADIANS(G1673))*SIN(RADIANS(E1664))+COS(RADIANS(G1673))*COS(RADIANS(E1664))*COS(RADIANS(AQ1654))))&gt;90,0,$F$4*$F$5/E1663^2*(SIN(RADIANS(G1673))*SIN(RADIANS(E1664))+COS(RADIANS(G1673))*COS(RADIANS(E1664))*COS(RADIANS(AQ1654))))</f>
        <v>0</v>
      </c>
      <c r="AR1673">
        <f>IF(DEGREES(ACOS(SIN(RADIANS(G1673))*SIN(RADIANS(E1664))+COS(RADIANS(G1673))*COS(RADIANS(E1664))*COS(RADIANS(AR1654))))&gt;90,0,$F$4*$F$5/E1663^2*(SIN(RADIANS(G1673))*SIN(RADIANS(E1664))+COS(RADIANS(G1673))*COS(RADIANS(E1664))*COS(RADIANS(AR1654))))</f>
        <v>0</v>
      </c>
    </row>
    <row r="1674" spans="2:44" x14ac:dyDescent="0.5">
      <c r="G1674">
        <v>-90</v>
      </c>
      <c r="I1674" t="e">
        <f>IF(DEGREES(ACOS(SIN(RADIANS(G1674))*SIN(RADIANS(E1664))+COS(RADIANS(G1674))*COS(RADIANS(E1664))*COS(RADIANS(I1654))))&gt;90,0,$F$4*$F$5/E1663^2*(SIN(RADIANS(G1674))*SIN(RADIANS(E1664))+COS(RADIANS(G1674))*COS(RADIANS(E1664))*COS(RADIANS(I1654))))</f>
        <v>#DIV/0!</v>
      </c>
      <c r="J1674" t="e">
        <f>IF(DEGREES(ACOS(SIN(RADIANS(G1674))*SIN(RADIANS(E1664))+COS(RADIANS(G1674))*COS(RADIANS(E1664))*COS(RADIANS(J1654))))&gt;90,0,$F$4*$F$5/E1663^2*(SIN(RADIANS(G1674))*SIN(RADIANS(E1664))+COS(RADIANS(G1674))*COS(RADIANS(E1664))*COS(RADIANS(J1654))))</f>
        <v>#DIV/0!</v>
      </c>
      <c r="K1674" t="e">
        <f>IF(DEGREES(ACOS(SIN(RADIANS(G1674))*SIN(RADIANS(E1664))+COS(RADIANS(G1674))*COS(RADIANS(E1664))*COS(RADIANS(K1654))))&gt;90,0,$F$4*$F$5/E1663^2*(SIN(RADIANS(G1674))*SIN(RADIANS(E1664))+COS(RADIANS(G1674))*COS(RADIANS(E1664))*COS(RADIANS(K1654))))</f>
        <v>#DIV/0!</v>
      </c>
      <c r="L1674" t="e">
        <f>IF(DEGREES(ACOS(SIN(RADIANS(G1674))*SIN(RADIANS(E1664))+COS(RADIANS(G1674))*COS(RADIANS(E1664))*COS(RADIANS(L1654))))&gt;90,0,$F$4*$F$5/E1663^2*(SIN(RADIANS(G1674))*SIN(RADIANS(E1664))+COS(RADIANS(G1674))*COS(RADIANS(E1664))*COS(RADIANS(L1654))))</f>
        <v>#DIV/0!</v>
      </c>
      <c r="M1674" t="e">
        <f>IF(DEGREES(ACOS(SIN(RADIANS(G1674))*SIN(RADIANS(E1664))+COS(RADIANS(G1674))*COS(RADIANS(E1664))*COS(RADIANS(M1654))))&gt;90,0,$F$4*$F$5/E1663^2*(SIN(RADIANS(G1674))*SIN(RADIANS(E1664))+COS(RADIANS(G1674))*COS(RADIANS(E1664))*COS(RADIANS(M1654))))</f>
        <v>#DIV/0!</v>
      </c>
      <c r="N1674" t="e">
        <f>IF(DEGREES(ACOS(SIN(RADIANS(G1674))*SIN(RADIANS(E1664))+COS(RADIANS(G1674))*COS(RADIANS(E1664))*COS(RADIANS(N1654))))&gt;90,0,$F$4*$F$5/E1663^2*(SIN(RADIANS(G1674))*SIN(RADIANS(E1664))+COS(RADIANS(G1674))*COS(RADIANS(E1664))*COS(RADIANS(N1654))))</f>
        <v>#DIV/0!</v>
      </c>
      <c r="O1674" t="e">
        <f>IF(DEGREES(ACOS(SIN(RADIANS(G1674))*SIN(RADIANS(E1664))+COS(RADIANS(G1674))*COS(RADIANS(E1664))*COS(RADIANS(O1654))))&gt;90,0,$F$4*$F$5/E1663^2*(SIN(RADIANS(G1674))*SIN(RADIANS(E1664))+COS(RADIANS(G1674))*COS(RADIANS(E1664))*COS(RADIANS(O1654))))</f>
        <v>#DIV/0!</v>
      </c>
      <c r="P1674" t="e">
        <f>IF(DEGREES(ACOS(SIN(RADIANS(G1674))*SIN(RADIANS(E1664))+COS(RADIANS(G1674))*COS(RADIANS(E1664))*COS(RADIANS(P1654))))&gt;90,0,$F$4*$F$5/E1663^2*(SIN(RADIANS(G1674))*SIN(RADIANS(E1664))+COS(RADIANS(G1674))*COS(RADIANS(E1664))*COS(RADIANS(P1654))))</f>
        <v>#DIV/0!</v>
      </c>
      <c r="Q1674" t="e">
        <f>IF(DEGREES(ACOS(SIN(RADIANS(G1674))*SIN(RADIANS(E1664))+COS(RADIANS(G1674))*COS(RADIANS(E1664))*COS(RADIANS(Q1654))))&gt;90,0,$F$4*$F$5/E1663^2*(SIN(RADIANS(G1674))*SIN(RADIANS(E1664))+COS(RADIANS(G1674))*COS(RADIANS(E1664))*COS(RADIANS(Q1654))))</f>
        <v>#DIV/0!</v>
      </c>
      <c r="R1674" t="e">
        <f>IF(DEGREES(ACOS(SIN(RADIANS(G1674))*SIN(RADIANS(E1664))+COS(RADIANS(G1674))*COS(RADIANS(E1664))*COS(RADIANS(R1654))))&gt;90,0,$F$4*$F$5/E1663^2*(SIN(RADIANS(G1674))*SIN(RADIANS(E1664))+COS(RADIANS(G1674))*COS(RADIANS(E1664))*COS(RADIANS(R1654))))</f>
        <v>#DIV/0!</v>
      </c>
      <c r="S1674" t="e">
        <f>IF(DEGREES(ACOS(SIN(RADIANS(G1674))*SIN(RADIANS(E1664))+COS(RADIANS(G1674))*COS(RADIANS(E1664))*COS(RADIANS(S1654))))&gt;90,0,$F$4*$F$5/E1663^2*(SIN(RADIANS(G1674))*SIN(RADIANS(E1664))+COS(RADIANS(G1674))*COS(RADIANS(E1664))*COS(RADIANS(S1654))))</f>
        <v>#DIV/0!</v>
      </c>
      <c r="T1674" t="e">
        <f>IF(DEGREES(ACOS(SIN(RADIANS(G1674))*SIN(RADIANS(E1664))+COS(RADIANS(G1674))*COS(RADIANS(E1664))*COS(RADIANS(T1654))))&gt;90,0,$F$4*$F$5/E1663^2*(SIN(RADIANS(G1674))*SIN(RADIANS(E1664))+COS(RADIANS(G1674))*COS(RADIANS(E1664))*COS(RADIANS(T1654))))</f>
        <v>#DIV/0!</v>
      </c>
      <c r="U1674" t="e">
        <f>IF(DEGREES(ACOS(SIN(RADIANS(G1674))*SIN(RADIANS(E1664))+COS(RADIANS(G1674))*COS(RADIANS(E1664))*COS(RADIANS(U1654))))&gt;90,0,$F$4*$F$5/E1663^2*(SIN(RADIANS(G1674))*SIN(RADIANS(E1664))+COS(RADIANS(G1674))*COS(RADIANS(E1664))*COS(RADIANS(U1654))))</f>
        <v>#DIV/0!</v>
      </c>
      <c r="V1674" t="e">
        <f>IF(DEGREES(ACOS(SIN(RADIANS(G1674))*SIN(RADIANS(E1664))+COS(RADIANS(G1674))*COS(RADIANS(E1664))*COS(RADIANS(V1654))))&gt;90,0,$F$4*$F$5/E1663^2*(SIN(RADIANS(G1674))*SIN(RADIANS(E1664))+COS(RADIANS(G1674))*COS(RADIANS(E1664))*COS(RADIANS(V1654))))</f>
        <v>#DIV/0!</v>
      </c>
      <c r="W1674" t="e">
        <f>IF(DEGREES(ACOS(SIN(RADIANS(G1674))*SIN(RADIANS(E1664))+COS(RADIANS(G1674))*COS(RADIANS(E1664))*COS(RADIANS(W1654))))&gt;90,0,$F$4*$F$5/E1663^2*(SIN(RADIANS(G1674))*SIN(RADIANS(E1664))+COS(RADIANS(G1674))*COS(RADIANS(E1664))*COS(RADIANS(W1654))))</f>
        <v>#DIV/0!</v>
      </c>
      <c r="X1674" t="e">
        <f>IF(DEGREES(ACOS(SIN(RADIANS(G1674))*SIN(RADIANS(E1664))+COS(RADIANS(G1674))*COS(RADIANS(E1664))*COS(RADIANS(X1654))))&gt;90,0,$F$4*$F$5/E1663^2*(SIN(RADIANS(G1674))*SIN(RADIANS(E1664))+COS(RADIANS(G1674))*COS(RADIANS(E1664))*COS(RADIANS(X1654))))</f>
        <v>#DIV/0!</v>
      </c>
      <c r="Y1674" t="e">
        <f>IF(DEGREES(ACOS(SIN(RADIANS(G1674))*SIN(RADIANS(E1664))+COS(RADIANS(G1674))*COS(RADIANS(E1664))*COS(RADIANS(Y1654))))&gt;90,0,$F$4*$F$5/E1663^2*(SIN(RADIANS(G1674))*SIN(RADIANS(E1664))+COS(RADIANS(G1674))*COS(RADIANS(E1664))*COS(RADIANS(Y1654))))</f>
        <v>#DIV/0!</v>
      </c>
      <c r="Z1674" t="e">
        <f>IF(DEGREES(ACOS(SIN(RADIANS(G1674))*SIN(RADIANS(E1664))+COS(RADIANS(G1674))*COS(RADIANS(E1664))*COS(RADIANS(Z1654))))&gt;90,0,$F$4*$F$5/E1663^2*(SIN(RADIANS(G1674))*SIN(RADIANS(E1664))+COS(RADIANS(G1674))*COS(RADIANS(E1664))*COS(RADIANS(Z1654))))</f>
        <v>#DIV/0!</v>
      </c>
      <c r="AA1674" t="e">
        <f>IF(DEGREES(ACOS(SIN(RADIANS(G1674))*SIN(RADIANS(E1664))+COS(RADIANS(G1674))*COS(RADIANS(E1664))*COS(RADIANS(AA1654))))&gt;90,0,$F$4*$F$5/E1663^2*(SIN(RADIANS(G1674))*SIN(RADIANS(E1664))+COS(RADIANS(G1674))*COS(RADIANS(E1664))*COS(RADIANS(AA1654))))</f>
        <v>#DIV/0!</v>
      </c>
      <c r="AB1674" t="e">
        <f>IF(DEGREES(ACOS(SIN(RADIANS(G1674))*SIN(RADIANS(E1664))+COS(RADIANS(G1674))*COS(RADIANS(E1664))*COS(RADIANS(AB1654))))&gt;90,0,$F$4*$F$5/E1663^2*(SIN(RADIANS(G1674))*SIN(RADIANS(E1664))+COS(RADIANS(G1674))*COS(RADIANS(E1664))*COS(RADIANS(AB1654))))</f>
        <v>#DIV/0!</v>
      </c>
      <c r="AC1674" t="e">
        <f>IF(DEGREES(ACOS(SIN(RADIANS(G1674))*SIN(RADIANS(E1664))+COS(RADIANS(G1674))*COS(RADIANS(E1664))*COS(RADIANS(AC1654))))&gt;90,0,$F$4*$F$5/E1663^2*(SIN(RADIANS(G1674))*SIN(RADIANS(E1664))+COS(RADIANS(G1674))*COS(RADIANS(E1664))*COS(RADIANS(AC1654))))</f>
        <v>#DIV/0!</v>
      </c>
      <c r="AD1674" t="e">
        <f>IF(DEGREES(ACOS(SIN(RADIANS(G1674))*SIN(RADIANS(E1664))+COS(RADIANS(G1674))*COS(RADIANS(E1664))*COS(RADIANS(AD1654))))&gt;90,0,$F$4*$F$5/E1663^2*(SIN(RADIANS(G1674))*SIN(RADIANS(E1664))+COS(RADIANS(G1674))*COS(RADIANS(E1664))*COS(RADIANS(AD1654))))</f>
        <v>#DIV/0!</v>
      </c>
      <c r="AE1674" t="e">
        <f>IF(DEGREES(ACOS(SIN(RADIANS(G1674))*SIN(RADIANS(E1664))+COS(RADIANS(G1674))*COS(RADIANS(E1664))*COS(RADIANS(AE1654))))&gt;90,0,$F$4*$F$5/E1663^2*(SIN(RADIANS(G1674))*SIN(RADIANS(E1664))+COS(RADIANS(G1674))*COS(RADIANS(E1664))*COS(RADIANS(AE1654))))</f>
        <v>#DIV/0!</v>
      </c>
      <c r="AF1674" t="e">
        <f>IF(DEGREES(ACOS(SIN(RADIANS(G1674))*SIN(RADIANS(E1664))+COS(RADIANS(G1674))*COS(RADIANS(E1664))*COS(RADIANS(AF1654))))&gt;90,0,$F$4*$F$5/E1663^2*(SIN(RADIANS(G1674))*SIN(RADIANS(E1664))+COS(RADIANS(G1674))*COS(RADIANS(E1664))*COS(RADIANS(AF1654))))</f>
        <v>#DIV/0!</v>
      </c>
      <c r="AG1674" t="e">
        <f>IF(DEGREES(ACOS(SIN(RADIANS(G1674))*SIN(RADIANS(E1664))+COS(RADIANS(G1674))*COS(RADIANS(E1664))*COS(RADIANS(AG1654))))&gt;90,0,$F$4*$F$5/E1663^2*(SIN(RADIANS(G1674))*SIN(RADIANS(E1664))+COS(RADIANS(G1674))*COS(RADIANS(E1664))*COS(RADIANS(AG1654))))</f>
        <v>#DIV/0!</v>
      </c>
      <c r="AH1674" t="e">
        <f>IF(DEGREES(ACOS(SIN(RADIANS(G1674))*SIN(RADIANS(E1664))+COS(RADIANS(G1674))*COS(RADIANS(E1664))*COS(RADIANS(AH1654))))&gt;90,0,$F$4*$F$5/E1663^2*(SIN(RADIANS(G1674))*SIN(RADIANS(E1664))+COS(RADIANS(G1674))*COS(RADIANS(E1664))*COS(RADIANS(AH1654))))</f>
        <v>#DIV/0!</v>
      </c>
      <c r="AI1674" t="e">
        <f>IF(DEGREES(ACOS(SIN(RADIANS(G1674))*SIN(RADIANS(E1664))+COS(RADIANS(G1674))*COS(RADIANS(E1664))*COS(RADIANS(AI1654))))&gt;90,0,$F$4*$F$5/E1663^2*(SIN(RADIANS(G1674))*SIN(RADIANS(E1664))+COS(RADIANS(G1674))*COS(RADIANS(E1664))*COS(RADIANS(AI1654))))</f>
        <v>#DIV/0!</v>
      </c>
      <c r="AJ1674" t="e">
        <f>IF(DEGREES(ACOS(SIN(RADIANS(G1674))*SIN(RADIANS(E1664))+COS(RADIANS(G1674))*COS(RADIANS(E1664))*COS(RADIANS(AJ1654))))&gt;90,0,$F$4*$F$5/E1663^2*(SIN(RADIANS(G1674))*SIN(RADIANS(E1664))+COS(RADIANS(G1674))*COS(RADIANS(E1664))*COS(RADIANS(AJ1654))))</f>
        <v>#DIV/0!</v>
      </c>
      <c r="AK1674" t="e">
        <f>IF(DEGREES(ACOS(SIN(RADIANS(G1674))*SIN(RADIANS(E1664))+COS(RADIANS(G1674))*COS(RADIANS(E1664))*COS(RADIANS(AK1654))))&gt;90,0,$F$4*$F$5/E1663^2*(SIN(RADIANS(G1674))*SIN(RADIANS(E1664))+COS(RADIANS(G1674))*COS(RADIANS(E1664))*COS(RADIANS(AK1654))))</f>
        <v>#DIV/0!</v>
      </c>
      <c r="AL1674" t="e">
        <f>IF(DEGREES(ACOS(SIN(RADIANS(G1674))*SIN(RADIANS(E1664))+COS(RADIANS(G1674))*COS(RADIANS(E1664))*COS(RADIANS(AL1654))))&gt;90,0,$F$4*$F$5/E1663^2*(SIN(RADIANS(G1674))*SIN(RADIANS(E1664))+COS(RADIANS(G1674))*COS(RADIANS(E1664))*COS(RADIANS(AL1654))))</f>
        <v>#DIV/0!</v>
      </c>
      <c r="AM1674" t="e">
        <f>IF(DEGREES(ACOS(SIN(RADIANS(G1674))*SIN(RADIANS(E1664))+COS(RADIANS(G1674))*COS(RADIANS(E1664))*COS(RADIANS(AM1654))))&gt;90,0,$F$4*$F$5/E1663^2*(SIN(RADIANS(G1674))*SIN(RADIANS(E1664))+COS(RADIANS(G1674))*COS(RADIANS(E1664))*COS(RADIANS(AM1654))))</f>
        <v>#DIV/0!</v>
      </c>
      <c r="AN1674" t="e">
        <f>IF(DEGREES(ACOS(SIN(RADIANS(G1674))*SIN(RADIANS(E1664))+COS(RADIANS(G1674))*COS(RADIANS(E1664))*COS(RADIANS(AN1654))))&gt;90,0,$F$4*$F$5/E1663^2*(SIN(RADIANS(G1674))*SIN(RADIANS(E1664))+COS(RADIANS(G1674))*COS(RADIANS(E1664))*COS(RADIANS(AN1654))))</f>
        <v>#DIV/0!</v>
      </c>
      <c r="AO1674" t="e">
        <f>IF(DEGREES(ACOS(SIN(RADIANS(G1674))*SIN(RADIANS(E1664))+COS(RADIANS(G1674))*COS(RADIANS(E1664))*COS(RADIANS(AO1654))))&gt;90,0,$F$4*$F$5/E1663^2*(SIN(RADIANS(G1674))*SIN(RADIANS(E1664))+COS(RADIANS(G1674))*COS(RADIANS(E1664))*COS(RADIANS(AO1654))))</f>
        <v>#DIV/0!</v>
      </c>
      <c r="AP1674" t="e">
        <f>IF(DEGREES(ACOS(SIN(RADIANS(G1674))*SIN(RADIANS(E1664))+COS(RADIANS(G1674))*COS(RADIANS(E1664))*COS(RADIANS(AP1654))))&gt;90,0,$F$4*$F$5/E1663^2*(SIN(RADIANS(G1674))*SIN(RADIANS(E1664))+COS(RADIANS(G1674))*COS(RADIANS(E1664))*COS(RADIANS(AP1654))))</f>
        <v>#DIV/0!</v>
      </c>
      <c r="AQ1674" t="e">
        <f>IF(DEGREES(ACOS(SIN(RADIANS(G1674))*SIN(RADIANS(E1664))+COS(RADIANS(G1674))*COS(RADIANS(E1664))*COS(RADIANS(AQ1654))))&gt;90,0,$F$4*$F$5/E1663^2*(SIN(RADIANS(G1674))*SIN(RADIANS(E1664))+COS(RADIANS(G1674))*COS(RADIANS(E1664))*COS(RADIANS(AQ1654))))</f>
        <v>#DIV/0!</v>
      </c>
      <c r="AR1674" t="e">
        <f>IF(DEGREES(ACOS(SIN(RADIANS(G1674))*SIN(RADIANS(E1664))+COS(RADIANS(G1674))*COS(RADIANS(E1664))*COS(RADIANS(AR1654))))&gt;90,0,$F$4*$F$5/E1663^2*(SIN(RADIANS(G1674))*SIN(RADIANS(E1664))+COS(RADIANS(G1674))*COS(RADIANS(E1664))*COS(RADIANS(AR1654))))</f>
        <v>#DIV/0!</v>
      </c>
    </row>
    <row r="1676" spans="2:44" x14ac:dyDescent="0.5">
      <c r="H1676" t="s">
        <v>769</v>
      </c>
      <c r="I1676">
        <v>180</v>
      </c>
      <c r="J1676">
        <v>170</v>
      </c>
      <c r="K1676">
        <v>160</v>
      </c>
      <c r="L1676">
        <v>150</v>
      </c>
      <c r="M1676">
        <v>140</v>
      </c>
      <c r="N1676">
        <v>130</v>
      </c>
      <c r="O1676">
        <v>120</v>
      </c>
      <c r="P1676">
        <v>110</v>
      </c>
      <c r="Q1676">
        <v>100</v>
      </c>
      <c r="R1676">
        <v>90</v>
      </c>
      <c r="S1676">
        <v>80</v>
      </c>
      <c r="T1676">
        <v>70</v>
      </c>
      <c r="U1676">
        <v>60</v>
      </c>
      <c r="V1676">
        <v>50</v>
      </c>
      <c r="W1676">
        <v>40</v>
      </c>
      <c r="X1676">
        <v>30</v>
      </c>
      <c r="Y1676">
        <v>20</v>
      </c>
      <c r="Z1676">
        <v>10</v>
      </c>
      <c r="AA1676">
        <v>0</v>
      </c>
      <c r="AB1676">
        <v>-10</v>
      </c>
      <c r="AC1676">
        <v>-20</v>
      </c>
      <c r="AD1676">
        <v>-30</v>
      </c>
      <c r="AE1676">
        <v>-40</v>
      </c>
      <c r="AF1676">
        <v>-50</v>
      </c>
      <c r="AG1676">
        <v>-60</v>
      </c>
      <c r="AH1676">
        <v>-70</v>
      </c>
      <c r="AI1676">
        <v>-80</v>
      </c>
      <c r="AJ1676">
        <v>-90</v>
      </c>
      <c r="AK1676">
        <v>-100</v>
      </c>
      <c r="AL1676">
        <v>-110</v>
      </c>
      <c r="AM1676">
        <v>-120</v>
      </c>
      <c r="AN1676">
        <v>-130</v>
      </c>
      <c r="AO1676">
        <v>-140</v>
      </c>
      <c r="AP1676">
        <v>-150</v>
      </c>
      <c r="AQ1676">
        <v>-160</v>
      </c>
      <c r="AR1676">
        <v>-170</v>
      </c>
    </row>
    <row r="1677" spans="2:44" x14ac:dyDescent="0.5">
      <c r="H1677" t="s">
        <v>779</v>
      </c>
      <c r="I1677">
        <f>IF(ABS(I1676-E1689)&gt;180,IF(ABS(I1676-E1689)&gt;360,ABS(I1676-E1689)-360,360-ABS(I1676-E1689)),ABS(I1676-E1689))</f>
        <v>180</v>
      </c>
      <c r="J1677">
        <f>IF(ABS(J1676-E1689)&gt;180,IF(ABS(J1676-E1689)&gt;360,ABS(J1676-E1689)-360,360-ABS(J1676-E1689)),ABS(J1676-E1689))</f>
        <v>170</v>
      </c>
      <c r="K1677">
        <f>IF(ABS(K1676-E1689)&gt;180,IF(ABS(K1676-E1689)&gt;360,ABS(K1676-E1689)-360,360-ABS(K1676-E1689)),ABS(K1676-E1689))</f>
        <v>160</v>
      </c>
      <c r="L1677">
        <f>IF(ABS(L1676-E1689)&gt;180,IF(ABS(L1676-E1689)&gt;360,ABS(L1676-E1689)-360,360-ABS(L1676-E1689)),ABS(L1676-E1689))</f>
        <v>150</v>
      </c>
      <c r="M1677">
        <f>IF(ABS(M1676-E1689)&gt;180,IF(ABS(M1676-E1689)&gt;360,ABS(M1676-E1689)-360,360-ABS(M1676-E1689)),ABS(M1676-E1689))</f>
        <v>140</v>
      </c>
      <c r="N1677">
        <f>IF(ABS(N1676-E1689)&gt;180,IF(ABS(N1676-E1689)&gt;360,ABS(N1676-E1689)-360,360-ABS(N1676-E1689)),ABS(N1676-E1689))</f>
        <v>130</v>
      </c>
      <c r="O1677">
        <f>IF(ABS(O1676-E1689)&gt;180,IF(ABS(O1676-E1689)&gt;360,ABS(O1676-E1689)-360,360-ABS(O1676-E1689)),ABS(O1676-E1689))</f>
        <v>120</v>
      </c>
      <c r="P1677">
        <f>IF(ABS(P1676-E1689)&gt;180,IF(ABS(P1676-E1689)&gt;360,ABS(P1676-E1689)-360,360-ABS(P1676-E1689)),ABS(P1676-E1689))</f>
        <v>110</v>
      </c>
      <c r="Q1677">
        <f>IF(ABS(Q1676-E1689)&gt;180,IF(ABS(Q1676-E1689)&gt;360,ABS(Q1676-E1689)-360,360-ABS(Q1676-E1689)),ABS(Q1676-E1689))</f>
        <v>100</v>
      </c>
      <c r="R1677">
        <f>IF(ABS(R1676-E1689)&gt;180,IF(ABS(R1676-E1689)&gt;360,ABS(R1676-E1689)-360,360-ABS(R1676-E1689)),ABS(R1676-E1689))</f>
        <v>90</v>
      </c>
      <c r="S1677">
        <f>IF(ABS(S1676-E1689)&gt;180,IF(ABS(S1676-E1689)&gt;360,ABS(S1676-E1689)-360,360-ABS(S1676-E1689)),ABS(S1676-E1689))</f>
        <v>80</v>
      </c>
      <c r="T1677">
        <f>IF(ABS(T1676-E1689)&gt;180,IF(ABS(T1676-E1689)&gt;360,ABS(T1676-E1689)-360,360-ABS(T1676-E1689)),ABS(T1676-E1689))</f>
        <v>70</v>
      </c>
      <c r="U1677">
        <f>IF(ABS(U1676-E1689)&gt;180,IF(ABS(U1676-E1689)&gt;360,ABS(U1676-E1689)-360,360-ABS(U1676-E1689)),ABS(U1676-E1689))</f>
        <v>60</v>
      </c>
      <c r="V1677">
        <f>IF(ABS(V1676-E1689)&gt;180,IF(ABS(V1676-E1689)&gt;360,ABS(V1676-E1689)-360,360-ABS(V1676-E1689)),ABS(V1676-E1689))</f>
        <v>50</v>
      </c>
      <c r="W1677">
        <f>IF(ABS(W1676-E1689)&gt;180,IF(ABS(W1676-E1689)&gt;360,ABS(W1676-E1689)-360,360-ABS(W1676-E1689)),ABS(W1676-E1689))</f>
        <v>40</v>
      </c>
      <c r="X1677">
        <f>IF(ABS(X1676-E1689)&gt;180,IF(ABS(X1676-E1689)&gt;360,ABS(X1676-E1689)-360,360-ABS(X1676-E1689)),ABS(X1676-E1689))</f>
        <v>30</v>
      </c>
      <c r="Y1677">
        <f>IF(ABS(Y1676-E1689)&gt;180,IF(ABS(Y1676-E1689)&gt;360,ABS(Y1676-E1689)-360,360-ABS(Y1676-E1689)),ABS(Y1676-E1689))</f>
        <v>20</v>
      </c>
      <c r="Z1677">
        <f>IF(ABS(Z1676-E1689)&gt;180,IF(ABS(Z1676-E1689)&gt;360,ABS(Z1676-E1689)-360,360-ABS(Z1676-E1689)),ABS(Z1676-E1689))</f>
        <v>10</v>
      </c>
      <c r="AA1677">
        <f>IF(ABS(AA1676-E1689)&gt;180,IF(ABS(AA1676-E1689)&gt;360,ABS(AA1676-E1689)-360,360-ABS(AA1676-E1689)),ABS(AA1676-E1689))</f>
        <v>0</v>
      </c>
      <c r="AB1677">
        <f>IF(ABS(AB1676-E1689)&gt;180,IF(ABS(AB1676-E1689)&gt;360,ABS(AB1676-E1689)-360,360-ABS(AB1676-E1689)),ABS(AB1676-E1689))</f>
        <v>10</v>
      </c>
      <c r="AC1677">
        <f>IF(ABS(AC1676-E1689)&gt;180,IF(ABS(AC1676-E1689)&gt;360,ABS(AC1676-E1689)-360,360-ABS(AC1676-E1689)),ABS(AC1676-E1689))</f>
        <v>20</v>
      </c>
      <c r="AD1677">
        <f>IF(ABS(AD1676-E1689)&gt;180,IF(ABS(AD1676-E1689)&gt;360,ABS(AD1676-E1689)-360,360-ABS(AD1676-E1689)),ABS(AD1676-E1689))</f>
        <v>30</v>
      </c>
      <c r="AE1677">
        <f>IF(ABS(AE1676-E1689)&gt;180,IF(ABS(AE1676-E1689)&gt;360,ABS(AE1676-E1689)-360,360-ABS(AE1676-E1689)),ABS(AE1676-E1689))</f>
        <v>40</v>
      </c>
      <c r="AF1677">
        <f>IF(ABS(AF1676-E1689)&gt;180,IF(ABS(AF1676-E1689)&gt;360,ABS(AF1676-E1689)-360,360-ABS(AF1676-E1689)),ABS(AF1676-E1689))</f>
        <v>50</v>
      </c>
      <c r="AG1677">
        <f>IF(ABS(AG1676-E1689)&gt;180,IF(ABS(AG1676-E1689)&gt;360,ABS(AG1676-E1689)-360,360-ABS(AG1676-E1689)),ABS(AG1676-E1689))</f>
        <v>60</v>
      </c>
      <c r="AH1677">
        <f>IF(ABS(AH1676-E1689)&gt;180,IF(ABS(AH1676-E1689)&gt;360,ABS(AH1676-E1689)-360,360-ABS(AH1676-E1689)),ABS(AH1676-E1689))</f>
        <v>70</v>
      </c>
      <c r="AI1677">
        <f>IF(ABS(AI1676-E1689)&gt;180,IF(ABS(AI1676-E1689)&gt;360,ABS(AI1676-E1689)-360,360-ABS(AI1676-E1689)),ABS(AI1676-E1689))</f>
        <v>80</v>
      </c>
      <c r="AJ1677">
        <f>IF(ABS(AJ1676-E1689)&gt;180,IF(ABS(AJ1676-E1689)&gt;360,ABS(AJ1676-E1689)-360,360-ABS(AJ1676-E1689)),ABS(AJ1676-E1689))</f>
        <v>90</v>
      </c>
      <c r="AK1677">
        <f>IF(ABS(AK1676-E1689)&gt;180,IF(ABS(AK1676-E1689)&gt;360,ABS(AK1676-E1689)-360,360-ABS(AK1676-E1689)),ABS(AK1676-E1689))</f>
        <v>100</v>
      </c>
      <c r="AL1677">
        <f>IF(ABS(AL1676-E1689)&gt;180,IF(ABS(AL1676-E1689)&gt;360,ABS(AL1676-E1689)-360,360-ABS(AL1676-E1689)),ABS(AL1676-E1689))</f>
        <v>110</v>
      </c>
      <c r="AM1677">
        <f>IF(ABS(AM1676-E1689)&gt;180,IF(ABS(AM1676-E1689)&gt;360,ABS(AM1676-E1689)-360,360-ABS(AM1676-E1689)),ABS(AM1676-E1689))</f>
        <v>120</v>
      </c>
      <c r="AN1677">
        <f>IF(ABS(AN1676-E1689)&gt;180,IF(ABS(AN1676-E1689)&gt;360,ABS(AN1676-E1689)-360,360-ABS(AN1676-E1689)),ABS(AN1676-E1689))</f>
        <v>130</v>
      </c>
      <c r="AO1677">
        <f>IF(ABS(AO1676-E1689)&gt;180,IF(ABS(AO1676-E1689)&gt;360,ABS(AO1676-E1689)-360,360-ABS(AO1676-E1689)),ABS(AO1676-E1689))</f>
        <v>140</v>
      </c>
      <c r="AP1677">
        <f>IF(ABS(AP1676-E1689)&gt;180,IF(ABS(AP1676-E1689)&gt;360,ABS(AP1676-E1689)-360,360-ABS(AP1676-E1689)),ABS(AP1676-E1689))</f>
        <v>150</v>
      </c>
      <c r="AQ1677">
        <f>IF(ABS(AQ1676-E1689)&gt;180,IF(ABS(AQ1676-E1689)&gt;360,ABS(AQ1676-E1689)-360,360-ABS(AQ1676-E1689)),ABS(AQ1676-E1689))</f>
        <v>160</v>
      </c>
      <c r="AR1677">
        <f>IF(ABS(AR1676-E1689)&gt;180,IF(ABS(AR1676-E1689)&gt;360,ABS(AR1676-E1689)-360,360-ABS(AR1676-E1689)),ABS(AR1676-E1689))</f>
        <v>170</v>
      </c>
    </row>
    <row r="1678" spans="2:44" x14ac:dyDescent="0.5">
      <c r="G1678" t="s">
        <v>734</v>
      </c>
    </row>
    <row r="1679" spans="2:44" x14ac:dyDescent="0.5">
      <c r="B1679" t="s">
        <v>788</v>
      </c>
      <c r="E1679">
        <v>710</v>
      </c>
      <c r="G1679">
        <v>90</v>
      </c>
      <c r="I1679" t="e">
        <f>IF(DEGREES(ACOS(SIN(RADIANS(G1679))*SIN(RADIANS(E1687))+COS(RADIANS(G1679))*COS(RADIANS(E1687))*COS(RADIANS(I1677))))&gt;90,0,$F$4*$F$5/E1686^2*(SIN(RADIANS(G1679))*SIN(RADIANS(E1687))+COS(RADIANS(G1679))*COS(RADIANS(E1687))*COS(RADIANS(I1677))))</f>
        <v>#DIV/0!</v>
      </c>
      <c r="J1679" t="e">
        <f>IF(DEGREES(ACOS(SIN(RADIANS(G1679))*SIN(RADIANS(E1687))+COS(RADIANS(G1679))*COS(RADIANS(E1687))*COS(RADIANS(J1677))))&gt;90,0,$F$4*$F$5/E1686^2*(SIN(RADIANS(G1679))*SIN(RADIANS(E1687))+COS(RADIANS(G1679))*COS(RADIANS(E1687))*COS(RADIANS(J1677))))</f>
        <v>#DIV/0!</v>
      </c>
      <c r="K1679" t="e">
        <f>IF(DEGREES(ACOS(SIN(RADIANS(G1679))*SIN(RADIANS(E1687))+COS(RADIANS(G1679))*COS(RADIANS(E1687))*COS(RADIANS(K1677))))&gt;90,0,$F$4*$F$5/E1686^2*(SIN(RADIANS(G1679))*SIN(RADIANS(E1687))+COS(RADIANS(G1679))*COS(RADIANS(E1687))*COS(RADIANS(K1677))))</f>
        <v>#DIV/0!</v>
      </c>
      <c r="L1679" t="e">
        <f>IF(DEGREES(ACOS(SIN(RADIANS(G1679))*SIN(RADIANS(E1687))+COS(RADIANS(G1679))*COS(RADIANS(E1687))*COS(RADIANS(L1677))))&gt;90,0,$F$4*$F$5/E1686^2*(SIN(RADIANS(G1679))*SIN(RADIANS(E1687))+COS(RADIANS(G1679))*COS(RADIANS(E1687))*COS(RADIANS(L1677))))</f>
        <v>#DIV/0!</v>
      </c>
      <c r="M1679" t="e">
        <f>IF(DEGREES(ACOS(SIN(RADIANS(G1679))*SIN(RADIANS(E1687))+COS(RADIANS(G1679))*COS(RADIANS(E1687))*COS(RADIANS(M1677))))&gt;90,0,$F$4*$F$5/E1686^2*(SIN(RADIANS(G1679))*SIN(RADIANS(E1687))+COS(RADIANS(G1679))*COS(RADIANS(E1687))*COS(RADIANS(M1677))))</f>
        <v>#DIV/0!</v>
      </c>
      <c r="N1679" t="e">
        <f>IF(DEGREES(ACOS(SIN(RADIANS(G1679))*SIN(RADIANS(E1687))+COS(RADIANS(G1679))*COS(RADIANS(E1687))*COS(RADIANS(N1677))))&gt;90,0,$F$4*$F$5/E1686^2*(SIN(RADIANS(G1679))*SIN(RADIANS(E1687))+COS(RADIANS(G1679))*COS(RADIANS(E1687))*COS(RADIANS(N1677))))</f>
        <v>#DIV/0!</v>
      </c>
      <c r="O1679" t="e">
        <f>IF(DEGREES(ACOS(SIN(RADIANS(G1679))*SIN(RADIANS(E1687))+COS(RADIANS(G1679))*COS(RADIANS(E1687))*COS(RADIANS(O1677))))&gt;90,0,$F$4*$F$5/E1686^2*(SIN(RADIANS(G1679))*SIN(RADIANS(E1687))+COS(RADIANS(G1679))*COS(RADIANS(E1687))*COS(RADIANS(O1677))))</f>
        <v>#DIV/0!</v>
      </c>
      <c r="P1679" t="e">
        <f>IF(DEGREES(ACOS(SIN(RADIANS(G1679))*SIN(RADIANS(E1687))+COS(RADIANS(G1679))*COS(RADIANS(E1687))*COS(RADIANS(P1677))))&gt;90,0,$F$4*$F$5/E1686^2*(SIN(RADIANS(G1679))*SIN(RADIANS(E1687))+COS(RADIANS(G1679))*COS(RADIANS(E1687))*COS(RADIANS(P1677))))</f>
        <v>#DIV/0!</v>
      </c>
      <c r="Q1679" t="e">
        <f>IF(DEGREES(ACOS(SIN(RADIANS(G1679))*SIN(RADIANS(E1687))+COS(RADIANS(G1679))*COS(RADIANS(E1687))*COS(RADIANS(Q1677))))&gt;90,0,$F$4*$F$5/E1686^2*(SIN(RADIANS(G1679))*SIN(RADIANS(E1687))+COS(RADIANS(G1679))*COS(RADIANS(E1687))*COS(RADIANS(Q1677))))</f>
        <v>#DIV/0!</v>
      </c>
      <c r="R1679" t="e">
        <f>IF(DEGREES(ACOS(SIN(RADIANS(G1679))*SIN(RADIANS(E1687))+COS(RADIANS(G1679))*COS(RADIANS(E1687))*COS(RADIANS(R1677))))&gt;90,0,$F$4*$F$5/E1686^2*(SIN(RADIANS(G1679))*SIN(RADIANS(E1687))+COS(RADIANS(G1679))*COS(RADIANS(E1687))*COS(RADIANS(R1677))))</f>
        <v>#DIV/0!</v>
      </c>
      <c r="S1679" t="e">
        <f>IF(DEGREES(ACOS(SIN(RADIANS(G1679))*SIN(RADIANS(E1687))+COS(RADIANS(G1679))*COS(RADIANS(E1687))*COS(RADIANS(S1677))))&gt;90,0,$F$4*$F$5/E1686^2*(SIN(RADIANS(G1679))*SIN(RADIANS(E1687))+COS(RADIANS(G1679))*COS(RADIANS(E1687))*COS(RADIANS(S1677))))</f>
        <v>#DIV/0!</v>
      </c>
      <c r="T1679" t="e">
        <f>IF(DEGREES(ACOS(SIN(RADIANS(G1679))*SIN(RADIANS(E1687))+COS(RADIANS(G1679))*COS(RADIANS(E1687))*COS(RADIANS(T1677))))&gt;90,0,$F$4*$F$5/E1686^2*(SIN(RADIANS(G1679))*SIN(RADIANS(E1687))+COS(RADIANS(G1679))*COS(RADIANS(E1687))*COS(RADIANS(T1677))))</f>
        <v>#DIV/0!</v>
      </c>
      <c r="U1679" t="e">
        <f>IF(DEGREES(ACOS(SIN(RADIANS(G1679))*SIN(RADIANS(E1687))+COS(RADIANS(G1679))*COS(RADIANS(E1687))*COS(RADIANS(U1677))))&gt;90,0,$F$4*$F$5/E1686^2*(SIN(RADIANS(G1679))*SIN(RADIANS(E1687))+COS(RADIANS(G1679))*COS(RADIANS(E1687))*COS(RADIANS(U1677))))</f>
        <v>#DIV/0!</v>
      </c>
      <c r="V1679" t="e">
        <f>IF(DEGREES(ACOS(SIN(RADIANS(G1679))*SIN(RADIANS(E1687))+COS(RADIANS(G1679))*COS(RADIANS(E1687))*COS(RADIANS(V1677))))&gt;90,0,$F$4*$F$5/E1686^2*(SIN(RADIANS(G1679))*SIN(RADIANS(E1687))+COS(RADIANS(G1679))*COS(RADIANS(E1687))*COS(RADIANS(V1677))))</f>
        <v>#DIV/0!</v>
      </c>
      <c r="W1679" t="e">
        <f>IF(DEGREES(ACOS(SIN(RADIANS(G1679))*SIN(RADIANS(E1687))+COS(RADIANS(G1679))*COS(RADIANS(E1687))*COS(RADIANS(W1677))))&gt;90,0,$F$4*$F$5/E1686^2*(SIN(RADIANS(G1679))*SIN(RADIANS(E1687))+COS(RADIANS(G1679))*COS(RADIANS(E1687))*COS(RADIANS(W1677))))</f>
        <v>#DIV/0!</v>
      </c>
      <c r="X1679" t="e">
        <f>IF(DEGREES(ACOS(SIN(RADIANS(G1679))*SIN(RADIANS(E1687))+COS(RADIANS(G1679))*COS(RADIANS(E1687))*COS(RADIANS(X1677))))&gt;90,0,$F$4*$F$5/E1686^2*(SIN(RADIANS(G1679))*SIN(RADIANS(E1687))+COS(RADIANS(G1679))*COS(RADIANS(E1687))*COS(RADIANS(X1677))))</f>
        <v>#DIV/0!</v>
      </c>
      <c r="Y1679" t="e">
        <f>IF(DEGREES(ACOS(SIN(RADIANS(G1679))*SIN(RADIANS(E1687))+COS(RADIANS(G1679))*COS(RADIANS(E1687))*COS(RADIANS(Y1677))))&gt;90,0,$F$4*$F$5/E1686^2*(SIN(RADIANS(G1679))*SIN(RADIANS(E1687))+COS(RADIANS(G1679))*COS(RADIANS(E1687))*COS(RADIANS(Y1677))))</f>
        <v>#DIV/0!</v>
      </c>
      <c r="Z1679" t="e">
        <f>IF(DEGREES(ACOS(SIN(RADIANS(G1679))*SIN(RADIANS(E1687))+COS(RADIANS(G1679))*COS(RADIANS(E1687))*COS(RADIANS(Z1677))))&gt;90,0,$F$4*$F$5/E1686^2*(SIN(RADIANS(G1679))*SIN(RADIANS(E1687))+COS(RADIANS(G1679))*COS(RADIANS(E1687))*COS(RADIANS(Z1677))))</f>
        <v>#DIV/0!</v>
      </c>
      <c r="AA1679" t="e">
        <f>IF(DEGREES(ACOS(SIN(RADIANS(G1679))*SIN(RADIANS(E1687))+COS(RADIANS(G1679))*COS(RADIANS(E1687))*COS(RADIANS(AA1677))))&gt;90,0,$F$4*$F$5/E1686^2*(SIN(RADIANS(G1679))*SIN(RADIANS(E1687))+COS(RADIANS(G1679))*COS(RADIANS(E1687))*COS(RADIANS(AA1677))))</f>
        <v>#DIV/0!</v>
      </c>
      <c r="AB1679" t="e">
        <f>IF(DEGREES(ACOS(SIN(RADIANS(G1679))*SIN(RADIANS(E1687))+COS(RADIANS(G1679))*COS(RADIANS(E1687))*COS(RADIANS(AB1677))))&gt;90,0,$F$4*$F$5/E1686^2*(SIN(RADIANS(G1679))*SIN(RADIANS(E1687))+COS(RADIANS(G1679))*COS(RADIANS(E1687))*COS(RADIANS(AB1677))))</f>
        <v>#DIV/0!</v>
      </c>
      <c r="AC1679" t="e">
        <f>IF(DEGREES(ACOS(SIN(RADIANS(G1679))*SIN(RADIANS(E1687))+COS(RADIANS(G1679))*COS(RADIANS(E1687))*COS(RADIANS(AC1677))))&gt;90,0,$F$4*$F$5/E1686^2*(SIN(RADIANS(G1679))*SIN(RADIANS(E1687))+COS(RADIANS(G1679))*COS(RADIANS(E1687))*COS(RADIANS(AC1677))))</f>
        <v>#DIV/0!</v>
      </c>
      <c r="AD1679" t="e">
        <f>IF(DEGREES(ACOS(SIN(RADIANS(G1679))*SIN(RADIANS(E1687))+COS(RADIANS(G1679))*COS(RADIANS(E1687))*COS(RADIANS(AD1677))))&gt;90,0,$F$4*$F$5/E1686^2*(SIN(RADIANS(G1679))*SIN(RADIANS(E1687))+COS(RADIANS(G1679))*COS(RADIANS(E1687))*COS(RADIANS(AD1677))))</f>
        <v>#DIV/0!</v>
      </c>
      <c r="AE1679" t="e">
        <f>IF(DEGREES(ACOS(SIN(RADIANS(G1679))*SIN(RADIANS(E1687))+COS(RADIANS(G1679))*COS(RADIANS(E1687))*COS(RADIANS(AE1677))))&gt;90,0,$F$4*$F$5/E1686^2*(SIN(RADIANS(G1679))*SIN(RADIANS(E1687))+COS(RADIANS(G1679))*COS(RADIANS(E1687))*COS(RADIANS(AE1677))))</f>
        <v>#DIV/0!</v>
      </c>
      <c r="AF1679" t="e">
        <f>IF(DEGREES(ACOS(SIN(RADIANS(G1679))*SIN(RADIANS(E1687))+COS(RADIANS(G1679))*COS(RADIANS(E1687))*COS(RADIANS(AF1677))))&gt;90,0,$F$4*$F$5/E1686^2*(SIN(RADIANS(G1679))*SIN(RADIANS(E1687))+COS(RADIANS(G1679))*COS(RADIANS(E1687))*COS(RADIANS(AF1677))))</f>
        <v>#DIV/0!</v>
      </c>
      <c r="AG1679" t="e">
        <f>IF(DEGREES(ACOS(SIN(RADIANS(G1679))*SIN(RADIANS(E1687))+COS(RADIANS(G1679))*COS(RADIANS(E1687))*COS(RADIANS(AG1677))))&gt;90,0,$F$4*$F$5/E1686^2*(SIN(RADIANS(G1679))*SIN(RADIANS(E1687))+COS(RADIANS(G1679))*COS(RADIANS(E1687))*COS(RADIANS(AG1677))))</f>
        <v>#DIV/0!</v>
      </c>
      <c r="AH1679" t="e">
        <f>IF(DEGREES(ACOS(SIN(RADIANS(G1679))*SIN(RADIANS(E1687))+COS(RADIANS(G1679))*COS(RADIANS(E1687))*COS(RADIANS(AH1677))))&gt;90,0,$F$4*$F$5/E1686^2*(SIN(RADIANS(G1679))*SIN(RADIANS(E1687))+COS(RADIANS(G1679))*COS(RADIANS(E1687))*COS(RADIANS(AH1677))))</f>
        <v>#DIV/0!</v>
      </c>
      <c r="AI1679" t="e">
        <f>IF(DEGREES(ACOS(SIN(RADIANS(G1679))*SIN(RADIANS(E1687))+COS(RADIANS(G1679))*COS(RADIANS(E1687))*COS(RADIANS(AI1677))))&gt;90,0,$F$4*$F$5/E1686^2*(SIN(RADIANS(G1679))*SIN(RADIANS(E1687))+COS(RADIANS(G1679))*COS(RADIANS(E1687))*COS(RADIANS(AI1677))))</f>
        <v>#DIV/0!</v>
      </c>
      <c r="AJ1679" t="e">
        <f>IF(DEGREES(ACOS(SIN(RADIANS(G1679))*SIN(RADIANS(E1687))+COS(RADIANS(G1679))*COS(RADIANS(E1687))*COS(RADIANS(AJ1677))))&gt;90,0,$F$4*$F$5/E1686^2*(SIN(RADIANS(G1679))*SIN(RADIANS(E1687))+COS(RADIANS(G1679))*COS(RADIANS(E1687))*COS(RADIANS(AJ1677))))</f>
        <v>#DIV/0!</v>
      </c>
      <c r="AK1679" t="e">
        <f>IF(DEGREES(ACOS(SIN(RADIANS(G1679))*SIN(RADIANS(E1687))+COS(RADIANS(G1679))*COS(RADIANS(E1687))*COS(RADIANS(AK1677))))&gt;90,0,$F$4*$F$5/E1686^2*(SIN(RADIANS(G1679))*SIN(RADIANS(E1687))+COS(RADIANS(G1679))*COS(RADIANS(E1687))*COS(RADIANS(AK1677))))</f>
        <v>#DIV/0!</v>
      </c>
      <c r="AL1679" t="e">
        <f>IF(DEGREES(ACOS(SIN(RADIANS(G1679))*SIN(RADIANS(E1687))+COS(RADIANS(G1679))*COS(RADIANS(E1687))*COS(RADIANS(AL1677))))&gt;90,0,$F$4*$F$5/E1686^2*(SIN(RADIANS(G1679))*SIN(RADIANS(E1687))+COS(RADIANS(G1679))*COS(RADIANS(E1687))*COS(RADIANS(AL1677))))</f>
        <v>#DIV/0!</v>
      </c>
      <c r="AM1679" t="e">
        <f>IF(DEGREES(ACOS(SIN(RADIANS(G1679))*SIN(RADIANS(E1687))+COS(RADIANS(G1679))*COS(RADIANS(E1687))*COS(RADIANS(AM1677))))&gt;90,0,$F$4*$F$5/E1686^2*(SIN(RADIANS(G1679))*SIN(RADIANS(E1687))+COS(RADIANS(G1679))*COS(RADIANS(E1687))*COS(RADIANS(AM1677))))</f>
        <v>#DIV/0!</v>
      </c>
      <c r="AN1679" t="e">
        <f>IF(DEGREES(ACOS(SIN(RADIANS(G1679))*SIN(RADIANS(E1687))+COS(RADIANS(G1679))*COS(RADIANS(E1687))*COS(RADIANS(AN1677))))&gt;90,0,$F$4*$F$5/E1686^2*(SIN(RADIANS(G1679))*SIN(RADIANS(E1687))+COS(RADIANS(G1679))*COS(RADIANS(E1687))*COS(RADIANS(AN1677))))</f>
        <v>#DIV/0!</v>
      </c>
      <c r="AO1679" t="e">
        <f>IF(DEGREES(ACOS(SIN(RADIANS(G1679))*SIN(RADIANS(E1687))+COS(RADIANS(G1679))*COS(RADIANS(E1687))*COS(RADIANS(AO1677))))&gt;90,0,$F$4*$F$5/E1686^2*(SIN(RADIANS(G1679))*SIN(RADIANS(E1687))+COS(RADIANS(G1679))*COS(RADIANS(E1687))*COS(RADIANS(AO1677))))</f>
        <v>#DIV/0!</v>
      </c>
      <c r="AP1679" t="e">
        <f>IF(DEGREES(ACOS(SIN(RADIANS(G1679))*SIN(RADIANS(E1687))+COS(RADIANS(G1679))*COS(RADIANS(E1687))*COS(RADIANS(AP1677))))&gt;90,0,$F$4*$F$5/E1686^2*(SIN(RADIANS(G1679))*SIN(RADIANS(E1687))+COS(RADIANS(G1679))*COS(RADIANS(E1687))*COS(RADIANS(AP1677))))</f>
        <v>#DIV/0!</v>
      </c>
      <c r="AQ1679" t="e">
        <f>IF(DEGREES(ACOS(SIN(RADIANS(G1679))*SIN(RADIANS(E1687))+COS(RADIANS(G1679))*COS(RADIANS(E1687))*COS(RADIANS(AQ1677))))&gt;90,0,$F$4*$F$5/E1686^2*(SIN(RADIANS(G1679))*SIN(RADIANS(E1687))+COS(RADIANS(G1679))*COS(RADIANS(E1687))*COS(RADIANS(AQ1677))))</f>
        <v>#DIV/0!</v>
      </c>
      <c r="AR1679" t="e">
        <f>IF(DEGREES(ACOS(SIN(RADIANS(G1679))*SIN(RADIANS(E1687))+COS(RADIANS(G1679))*COS(RADIANS(E1687))*COS(RADIANS(AR1677))))&gt;90,0,$F$4*$F$5/E1686^2*(SIN(RADIANS(G1679))*SIN(RADIANS(E1687))+COS(RADIANS(G1679))*COS(RADIANS(E1687))*COS(RADIANS(AR1677))))</f>
        <v>#DIV/0!</v>
      </c>
    </row>
    <row r="1680" spans="2:44" x14ac:dyDescent="0.5">
      <c r="B1680" t="s">
        <v>726</v>
      </c>
      <c r="E1680" cm="1">
        <f t="array" ref="E1680">INDEX($D$1751:$AM$1751,0,MATCH(E1679-IF(E1679&lt;360,0,360),$D$1700:$AM$1700,0))+IF(E1679&gt;350,360,0)</f>
        <v>710</v>
      </c>
      <c r="G1680">
        <v>80</v>
      </c>
      <c r="I1680">
        <f>IF(DEGREES(ACOS(SIN(RADIANS(G1680))*SIN(RADIANS(E1687))+COS(RADIANS(G1680))*COS(RADIANS(E1687))*COS(RADIANS(I1677))))&gt;90,0,$F$4*$F$5/E1686^2*(SIN(RADIANS(G1680))*SIN(RADIANS(E1687))+COS(RADIANS(G1680))*COS(RADIANS(E1687))*COS(RADIANS(I1677))))</f>
        <v>0</v>
      </c>
      <c r="J1680">
        <f>IF(DEGREES(ACOS(SIN(RADIANS(G1680))*SIN(RADIANS(E1687))+COS(RADIANS(G1680))*COS(RADIANS(E1687))*COS(RADIANS(J1677))))&gt;90,0,$F$4*$F$5/E1686^2*(SIN(RADIANS(G1680))*SIN(RADIANS(E1687))+COS(RADIANS(G1680))*COS(RADIANS(E1687))*COS(RADIANS(J1677))))</f>
        <v>0</v>
      </c>
      <c r="K1680">
        <f>IF(DEGREES(ACOS(SIN(RADIANS(G1680))*SIN(RADIANS(E1687))+COS(RADIANS(G1680))*COS(RADIANS(E1687))*COS(RADIANS(K1677))))&gt;90,0,$F$4*$F$5/E1686^2*(SIN(RADIANS(G1680))*SIN(RADIANS(E1687))+COS(RADIANS(G1680))*COS(RADIANS(E1687))*COS(RADIANS(K1677))))</f>
        <v>0</v>
      </c>
      <c r="L1680">
        <f>IF(DEGREES(ACOS(SIN(RADIANS(G1680))*SIN(RADIANS(E1687))+COS(RADIANS(G1680))*COS(RADIANS(E1687))*COS(RADIANS(L1677))))&gt;90,0,$F$4*$F$5/E1686^2*(SIN(RADIANS(G1680))*SIN(RADIANS(E1687))+COS(RADIANS(G1680))*COS(RADIANS(E1687))*COS(RADIANS(L1677))))</f>
        <v>0</v>
      </c>
      <c r="M1680">
        <f>IF(DEGREES(ACOS(SIN(RADIANS(G1680))*SIN(RADIANS(E1687))+COS(RADIANS(G1680))*COS(RADIANS(E1687))*COS(RADIANS(M1677))))&gt;90,0,$F$4*$F$5/E1686^2*(SIN(RADIANS(G1680))*SIN(RADIANS(E1687))+COS(RADIANS(G1680))*COS(RADIANS(E1687))*COS(RADIANS(M1677))))</f>
        <v>0</v>
      </c>
      <c r="N1680">
        <f>IF(DEGREES(ACOS(SIN(RADIANS(G1680))*SIN(RADIANS(E1687))+COS(RADIANS(G1680))*COS(RADIANS(E1687))*COS(RADIANS(N1677))))&gt;90,0,$F$4*$F$5/E1686^2*(SIN(RADIANS(G1680))*SIN(RADIANS(E1687))+COS(RADIANS(G1680))*COS(RADIANS(E1687))*COS(RADIANS(N1677))))</f>
        <v>0</v>
      </c>
      <c r="O1680">
        <f>IF(DEGREES(ACOS(SIN(RADIANS(G1680))*SIN(RADIANS(E1687))+COS(RADIANS(G1680))*COS(RADIANS(E1687))*COS(RADIANS(O1677))))&gt;90,0,$F$4*$F$5/E1686^2*(SIN(RADIANS(G1680))*SIN(RADIANS(E1687))+COS(RADIANS(G1680))*COS(RADIANS(E1687))*COS(RADIANS(O1677))))</f>
        <v>0</v>
      </c>
      <c r="P1680">
        <f>IF(DEGREES(ACOS(SIN(RADIANS(G1680))*SIN(RADIANS(E1687))+COS(RADIANS(G1680))*COS(RADIANS(E1687))*COS(RADIANS(P1677))))&gt;90,0,$F$4*$F$5/E1686^2*(SIN(RADIANS(G1680))*SIN(RADIANS(E1687))+COS(RADIANS(G1680))*COS(RADIANS(E1687))*COS(RADIANS(P1677))))</f>
        <v>0</v>
      </c>
      <c r="Q1680">
        <f>IF(DEGREES(ACOS(SIN(RADIANS(G1680))*SIN(RADIANS(E1687))+COS(RADIANS(G1680))*COS(RADIANS(E1687))*COS(RADIANS(Q1677))))&gt;90,0,$F$4*$F$5/E1686^2*(SIN(RADIANS(G1680))*SIN(RADIANS(E1687))+COS(RADIANS(G1680))*COS(RADIANS(E1687))*COS(RADIANS(Q1677))))</f>
        <v>0</v>
      </c>
      <c r="R1680" t="e">
        <f>IF(DEGREES(ACOS(SIN(RADIANS(G1680))*SIN(RADIANS(E1687))+COS(RADIANS(G1680))*COS(RADIANS(E1687))*COS(RADIANS(R1677))))&gt;90,0,$F$4*$F$5/E1686^2*(SIN(RADIANS(G1680))*SIN(RADIANS(E1687))+COS(RADIANS(G1680))*COS(RADIANS(E1687))*COS(RADIANS(R1677))))</f>
        <v>#DIV/0!</v>
      </c>
      <c r="S1680" t="e">
        <f>IF(DEGREES(ACOS(SIN(RADIANS(G1680))*SIN(RADIANS(E1687))+COS(RADIANS(G1680))*COS(RADIANS(E1687))*COS(RADIANS(S1677))))&gt;90,0,$F$4*$F$5/E1686^2*(SIN(RADIANS(G1680))*SIN(RADIANS(E1687))+COS(RADIANS(G1680))*COS(RADIANS(E1687))*COS(RADIANS(S1677))))</f>
        <v>#DIV/0!</v>
      </c>
      <c r="T1680" t="e">
        <f>IF(DEGREES(ACOS(SIN(RADIANS(G1680))*SIN(RADIANS(E1687))+COS(RADIANS(G1680))*COS(RADIANS(E1687))*COS(RADIANS(T1677))))&gt;90,0,$F$4*$F$5/E1686^2*(SIN(RADIANS(G1680))*SIN(RADIANS(E1687))+COS(RADIANS(G1680))*COS(RADIANS(E1687))*COS(RADIANS(T1677))))</f>
        <v>#DIV/0!</v>
      </c>
      <c r="U1680" t="e">
        <f>IF(DEGREES(ACOS(SIN(RADIANS(G1680))*SIN(RADIANS(E1687))+COS(RADIANS(G1680))*COS(RADIANS(E1687))*COS(RADIANS(U1677))))&gt;90,0,$F$4*$F$5/E1686^2*(SIN(RADIANS(G1680))*SIN(RADIANS(E1687))+COS(RADIANS(G1680))*COS(RADIANS(E1687))*COS(RADIANS(U1677))))</f>
        <v>#DIV/0!</v>
      </c>
      <c r="V1680" t="e">
        <f>IF(DEGREES(ACOS(SIN(RADIANS(G1680))*SIN(RADIANS(E1687))+COS(RADIANS(G1680))*COS(RADIANS(E1687))*COS(RADIANS(V1677))))&gt;90,0,$F$4*$F$5/E1686^2*(SIN(RADIANS(G1680))*SIN(RADIANS(E1687))+COS(RADIANS(G1680))*COS(RADIANS(E1687))*COS(RADIANS(V1677))))</f>
        <v>#DIV/0!</v>
      </c>
      <c r="W1680" t="e">
        <f>IF(DEGREES(ACOS(SIN(RADIANS(G1680))*SIN(RADIANS(E1687))+COS(RADIANS(G1680))*COS(RADIANS(E1687))*COS(RADIANS(W1677))))&gt;90,0,$F$4*$F$5/E1686^2*(SIN(RADIANS(G1680))*SIN(RADIANS(E1687))+COS(RADIANS(G1680))*COS(RADIANS(E1687))*COS(RADIANS(W1677))))</f>
        <v>#DIV/0!</v>
      </c>
      <c r="X1680" t="e">
        <f>IF(DEGREES(ACOS(SIN(RADIANS(G1680))*SIN(RADIANS(E1687))+COS(RADIANS(G1680))*COS(RADIANS(E1687))*COS(RADIANS(X1677))))&gt;90,0,$F$4*$F$5/E1686^2*(SIN(RADIANS(G1680))*SIN(RADIANS(E1687))+COS(RADIANS(G1680))*COS(RADIANS(E1687))*COS(RADIANS(X1677))))</f>
        <v>#DIV/0!</v>
      </c>
      <c r="Y1680" t="e">
        <f>IF(DEGREES(ACOS(SIN(RADIANS(G1680))*SIN(RADIANS(E1687))+COS(RADIANS(G1680))*COS(RADIANS(E1687))*COS(RADIANS(Y1677))))&gt;90,0,$F$4*$F$5/E1686^2*(SIN(RADIANS(G1680))*SIN(RADIANS(E1687))+COS(RADIANS(G1680))*COS(RADIANS(E1687))*COS(RADIANS(Y1677))))</f>
        <v>#DIV/0!</v>
      </c>
      <c r="Z1680" t="e">
        <f>IF(DEGREES(ACOS(SIN(RADIANS(G1680))*SIN(RADIANS(E1687))+COS(RADIANS(G1680))*COS(RADIANS(E1687))*COS(RADIANS(Z1677))))&gt;90,0,$F$4*$F$5/E1686^2*(SIN(RADIANS(G1680))*SIN(RADIANS(E1687))+COS(RADIANS(G1680))*COS(RADIANS(E1687))*COS(RADIANS(Z1677))))</f>
        <v>#DIV/0!</v>
      </c>
      <c r="AA1680" t="e">
        <f>IF(DEGREES(ACOS(SIN(RADIANS(G1680))*SIN(RADIANS(E1687))+COS(RADIANS(G1680))*COS(RADIANS(E1687))*COS(RADIANS(AA1677))))&gt;90,0,$F$4*$F$5/E1686^2*(SIN(RADIANS(G1680))*SIN(RADIANS(E1687))+COS(RADIANS(G1680))*COS(RADIANS(E1687))*COS(RADIANS(AA1677))))</f>
        <v>#DIV/0!</v>
      </c>
      <c r="AB1680" t="e">
        <f>IF(DEGREES(ACOS(SIN(RADIANS(G1680))*SIN(RADIANS(E1687))+COS(RADIANS(G1680))*COS(RADIANS(E1687))*COS(RADIANS(AB1677))))&gt;90,0,$F$4*$F$5/E1686^2*(SIN(RADIANS(G1680))*SIN(RADIANS(E1687))+COS(RADIANS(G1680))*COS(RADIANS(E1687))*COS(RADIANS(AB1677))))</f>
        <v>#DIV/0!</v>
      </c>
      <c r="AC1680" t="e">
        <f>IF(DEGREES(ACOS(SIN(RADIANS(G1680))*SIN(RADIANS(E1687))+COS(RADIANS(G1680))*COS(RADIANS(E1687))*COS(RADIANS(AC1677))))&gt;90,0,$F$4*$F$5/E1686^2*(SIN(RADIANS(G1680))*SIN(RADIANS(E1687))+COS(RADIANS(G1680))*COS(RADIANS(E1687))*COS(RADIANS(AC1677))))</f>
        <v>#DIV/0!</v>
      </c>
      <c r="AD1680" t="e">
        <f>IF(DEGREES(ACOS(SIN(RADIANS(G1680))*SIN(RADIANS(E1687))+COS(RADIANS(G1680))*COS(RADIANS(E1687))*COS(RADIANS(AD1677))))&gt;90,0,$F$4*$F$5/E1686^2*(SIN(RADIANS(G1680))*SIN(RADIANS(E1687))+COS(RADIANS(G1680))*COS(RADIANS(E1687))*COS(RADIANS(AD1677))))</f>
        <v>#DIV/0!</v>
      </c>
      <c r="AE1680" t="e">
        <f>IF(DEGREES(ACOS(SIN(RADIANS(G1680))*SIN(RADIANS(E1687))+COS(RADIANS(G1680))*COS(RADIANS(E1687))*COS(RADIANS(AE1677))))&gt;90,0,$F$4*$F$5/E1686^2*(SIN(RADIANS(G1680))*SIN(RADIANS(E1687))+COS(RADIANS(G1680))*COS(RADIANS(E1687))*COS(RADIANS(AE1677))))</f>
        <v>#DIV/0!</v>
      </c>
      <c r="AF1680" t="e">
        <f>IF(DEGREES(ACOS(SIN(RADIANS(G1680))*SIN(RADIANS(E1687))+COS(RADIANS(G1680))*COS(RADIANS(E1687))*COS(RADIANS(AF1677))))&gt;90,0,$F$4*$F$5/E1686^2*(SIN(RADIANS(G1680))*SIN(RADIANS(E1687))+COS(RADIANS(G1680))*COS(RADIANS(E1687))*COS(RADIANS(AF1677))))</f>
        <v>#DIV/0!</v>
      </c>
      <c r="AG1680" t="e">
        <f>IF(DEGREES(ACOS(SIN(RADIANS(G1680))*SIN(RADIANS(E1687))+COS(RADIANS(G1680))*COS(RADIANS(E1687))*COS(RADIANS(AG1677))))&gt;90,0,$F$4*$F$5/E1686^2*(SIN(RADIANS(G1680))*SIN(RADIANS(E1687))+COS(RADIANS(G1680))*COS(RADIANS(E1687))*COS(RADIANS(AG1677))))</f>
        <v>#DIV/0!</v>
      </c>
      <c r="AH1680" t="e">
        <f>IF(DEGREES(ACOS(SIN(RADIANS(G1680))*SIN(RADIANS(E1687))+COS(RADIANS(G1680))*COS(RADIANS(E1687))*COS(RADIANS(AH1677))))&gt;90,0,$F$4*$F$5/E1686^2*(SIN(RADIANS(G1680))*SIN(RADIANS(E1687))+COS(RADIANS(G1680))*COS(RADIANS(E1687))*COS(RADIANS(AH1677))))</f>
        <v>#DIV/0!</v>
      </c>
      <c r="AI1680" t="e">
        <f>IF(DEGREES(ACOS(SIN(RADIANS(G1680))*SIN(RADIANS(E1687))+COS(RADIANS(G1680))*COS(RADIANS(E1687))*COS(RADIANS(AI1677))))&gt;90,0,$F$4*$F$5/E1686^2*(SIN(RADIANS(G1680))*SIN(RADIANS(E1687))+COS(RADIANS(G1680))*COS(RADIANS(E1687))*COS(RADIANS(AI1677))))</f>
        <v>#DIV/0!</v>
      </c>
      <c r="AJ1680" t="e">
        <f>IF(DEGREES(ACOS(SIN(RADIANS(G1680))*SIN(RADIANS(E1687))+COS(RADIANS(G1680))*COS(RADIANS(E1687))*COS(RADIANS(AJ1677))))&gt;90,0,$F$4*$F$5/E1686^2*(SIN(RADIANS(G1680))*SIN(RADIANS(E1687))+COS(RADIANS(G1680))*COS(RADIANS(E1687))*COS(RADIANS(AJ1677))))</f>
        <v>#DIV/0!</v>
      </c>
      <c r="AK1680">
        <f>IF(DEGREES(ACOS(SIN(RADIANS(G1680))*SIN(RADIANS(E1687))+COS(RADIANS(G1680))*COS(RADIANS(E1687))*COS(RADIANS(AK1677))))&gt;90,0,$F$4*$F$5/E1686^2*(SIN(RADIANS(G1680))*SIN(RADIANS(E1687))+COS(RADIANS(G1680))*COS(RADIANS(E1687))*COS(RADIANS(AK1677))))</f>
        <v>0</v>
      </c>
      <c r="AL1680">
        <f>IF(DEGREES(ACOS(SIN(RADIANS(G1680))*SIN(RADIANS(E1687))+COS(RADIANS(G1680))*COS(RADIANS(E1687))*COS(RADIANS(AL1677))))&gt;90,0,$F$4*$F$5/E1686^2*(SIN(RADIANS(G1680))*SIN(RADIANS(E1687))+COS(RADIANS(G1680))*COS(RADIANS(E1687))*COS(RADIANS(AL1677))))</f>
        <v>0</v>
      </c>
      <c r="AM1680">
        <f>IF(DEGREES(ACOS(SIN(RADIANS(G1680))*SIN(RADIANS(E1687))+COS(RADIANS(G1680))*COS(RADIANS(E1687))*COS(RADIANS(AM1677))))&gt;90,0,$F$4*$F$5/E1686^2*(SIN(RADIANS(G1680))*SIN(RADIANS(E1687))+COS(RADIANS(G1680))*COS(RADIANS(E1687))*COS(RADIANS(AM1677))))</f>
        <v>0</v>
      </c>
      <c r="AN1680">
        <f>IF(DEGREES(ACOS(SIN(RADIANS(G1680))*SIN(RADIANS(E1687))+COS(RADIANS(G1680))*COS(RADIANS(E1687))*COS(RADIANS(AN1677))))&gt;90,0,$F$4*$F$5/E1686^2*(SIN(RADIANS(G1680))*SIN(RADIANS(E1687))+COS(RADIANS(G1680))*COS(RADIANS(E1687))*COS(RADIANS(AN1677))))</f>
        <v>0</v>
      </c>
      <c r="AO1680">
        <f>IF(DEGREES(ACOS(SIN(RADIANS(G1680))*SIN(RADIANS(E1687))+COS(RADIANS(G1680))*COS(RADIANS(E1687))*COS(RADIANS(AO1677))))&gt;90,0,$F$4*$F$5/E1686^2*(SIN(RADIANS(G1680))*SIN(RADIANS(E1687))+COS(RADIANS(G1680))*COS(RADIANS(E1687))*COS(RADIANS(AO1677))))</f>
        <v>0</v>
      </c>
      <c r="AP1680">
        <f>IF(DEGREES(ACOS(SIN(RADIANS(G1680))*SIN(RADIANS(E1687))+COS(RADIANS(G1680))*COS(RADIANS(E1687))*COS(RADIANS(AP1677))))&gt;90,0,$F$4*$F$5/E1686^2*(SIN(RADIANS(G1680))*SIN(RADIANS(E1687))+COS(RADIANS(G1680))*COS(RADIANS(E1687))*COS(RADIANS(AP1677))))</f>
        <v>0</v>
      </c>
      <c r="AQ1680">
        <f>IF(DEGREES(ACOS(SIN(RADIANS(G1680))*SIN(RADIANS(E1687))+COS(RADIANS(G1680))*COS(RADIANS(E1687))*COS(RADIANS(AQ1677))))&gt;90,0,$F$4*$F$5/E1686^2*(SIN(RADIANS(G1680))*SIN(RADIANS(E1687))+COS(RADIANS(G1680))*COS(RADIANS(E1687))*COS(RADIANS(AQ1677))))</f>
        <v>0</v>
      </c>
      <c r="AR1680">
        <f>IF(DEGREES(ACOS(SIN(RADIANS(G1680))*SIN(RADIANS(E1687))+COS(RADIANS(G1680))*COS(RADIANS(E1687))*COS(RADIANS(AR1677))))&gt;90,0,$F$4*$F$5/E1686^2*(SIN(RADIANS(G1680))*SIN(RADIANS(E1687))+COS(RADIANS(G1680))*COS(RADIANS(E1687))*COS(RADIANS(AR1677))))</f>
        <v>0</v>
      </c>
    </row>
    <row r="1681" spans="2:44" x14ac:dyDescent="0.5">
      <c r="B1681" s="40" t="s">
        <v>781</v>
      </c>
      <c r="E1681">
        <f>IF(E1680-$F$13&lt;0,E1680-$F$13+360,IF(E1680-$F$13&gt;360,E1680-$F$13-360,E1680-$F$13))</f>
        <v>80</v>
      </c>
      <c r="G1681">
        <v>70</v>
      </c>
      <c r="I1681">
        <f>IF(DEGREES(ACOS(SIN(RADIANS(G1681))*SIN(RADIANS(E1687))+COS(RADIANS(G1681))*COS(RADIANS(E1687))*COS(RADIANS(I1677))))&gt;90,0,$F$4*$F$5/E1686^2*(SIN(RADIANS(G1681))*SIN(RADIANS(E1687))+COS(RADIANS(G1681))*COS(RADIANS(E1687))*COS(RADIANS(I1677))))</f>
        <v>0</v>
      </c>
      <c r="J1681">
        <f>IF(DEGREES(ACOS(SIN(RADIANS(G1681))*SIN(RADIANS(E1687))+COS(RADIANS(G1681))*COS(RADIANS(E1687))*COS(RADIANS(J1677))))&gt;90,0,$F$4*$F$5/E1686^2*(SIN(RADIANS(G1681))*SIN(RADIANS(E1687))+COS(RADIANS(G1681))*COS(RADIANS(E1687))*COS(RADIANS(J1677))))</f>
        <v>0</v>
      </c>
      <c r="K1681">
        <f>IF(DEGREES(ACOS(SIN(RADIANS(G1681))*SIN(RADIANS(E1687))+COS(RADIANS(G1681))*COS(RADIANS(E1687))*COS(RADIANS(K1677))))&gt;90,0,$F$4*$F$5/E1686^2*(SIN(RADIANS(G1681))*SIN(RADIANS(E1687))+COS(RADIANS(G1681))*COS(RADIANS(E1687))*COS(RADIANS(K1677))))</f>
        <v>0</v>
      </c>
      <c r="L1681">
        <f>IF(DEGREES(ACOS(SIN(RADIANS(G1681))*SIN(RADIANS(E1687))+COS(RADIANS(G1681))*COS(RADIANS(E1687))*COS(RADIANS(L1677))))&gt;90,0,$F$4*$F$5/E1686^2*(SIN(RADIANS(G1681))*SIN(RADIANS(E1687))+COS(RADIANS(G1681))*COS(RADIANS(E1687))*COS(RADIANS(L1677))))</f>
        <v>0</v>
      </c>
      <c r="M1681">
        <f>IF(DEGREES(ACOS(SIN(RADIANS(G1681))*SIN(RADIANS(E1687))+COS(RADIANS(G1681))*COS(RADIANS(E1687))*COS(RADIANS(M1677))))&gt;90,0,$F$4*$F$5/E1686^2*(SIN(RADIANS(G1681))*SIN(RADIANS(E1687))+COS(RADIANS(G1681))*COS(RADIANS(E1687))*COS(RADIANS(M1677))))</f>
        <v>0</v>
      </c>
      <c r="N1681">
        <f>IF(DEGREES(ACOS(SIN(RADIANS(G1681))*SIN(RADIANS(E1687))+COS(RADIANS(G1681))*COS(RADIANS(E1687))*COS(RADIANS(N1677))))&gt;90,0,$F$4*$F$5/E1686^2*(SIN(RADIANS(G1681))*SIN(RADIANS(E1687))+COS(RADIANS(G1681))*COS(RADIANS(E1687))*COS(RADIANS(N1677))))</f>
        <v>0</v>
      </c>
      <c r="O1681">
        <f>IF(DEGREES(ACOS(SIN(RADIANS(G1681))*SIN(RADIANS(E1687))+COS(RADIANS(G1681))*COS(RADIANS(E1687))*COS(RADIANS(O1677))))&gt;90,0,$F$4*$F$5/E1686^2*(SIN(RADIANS(G1681))*SIN(RADIANS(E1687))+COS(RADIANS(G1681))*COS(RADIANS(E1687))*COS(RADIANS(O1677))))</f>
        <v>0</v>
      </c>
      <c r="P1681">
        <f>IF(DEGREES(ACOS(SIN(RADIANS(G1681))*SIN(RADIANS(E1687))+COS(RADIANS(G1681))*COS(RADIANS(E1687))*COS(RADIANS(P1677))))&gt;90,0,$F$4*$F$5/E1686^2*(SIN(RADIANS(G1681))*SIN(RADIANS(E1687))+COS(RADIANS(G1681))*COS(RADIANS(E1687))*COS(RADIANS(P1677))))</f>
        <v>0</v>
      </c>
      <c r="Q1681">
        <f>IF(DEGREES(ACOS(SIN(RADIANS(G1681))*SIN(RADIANS(E1687))+COS(RADIANS(G1681))*COS(RADIANS(E1687))*COS(RADIANS(Q1677))))&gt;90,0,$F$4*$F$5/E1686^2*(SIN(RADIANS(G1681))*SIN(RADIANS(E1687))+COS(RADIANS(G1681))*COS(RADIANS(E1687))*COS(RADIANS(Q1677))))</f>
        <v>0</v>
      </c>
      <c r="R1681" t="e">
        <f>IF(DEGREES(ACOS(SIN(RADIANS(G1681))*SIN(RADIANS(E1687))+COS(RADIANS(G1681))*COS(RADIANS(E1687))*COS(RADIANS(R1677))))&gt;90,0,$F$4*$F$5/E1686^2*(SIN(RADIANS(G1681))*SIN(RADIANS(E1687))+COS(RADIANS(G1681))*COS(RADIANS(E1687))*COS(RADIANS(R1677))))</f>
        <v>#DIV/0!</v>
      </c>
      <c r="S1681" t="e">
        <f>IF(DEGREES(ACOS(SIN(RADIANS(G1681))*SIN(RADIANS(E1687))+COS(RADIANS(G1681))*COS(RADIANS(E1687))*COS(RADIANS(S1677))))&gt;90,0,$F$4*$F$5/E1686^2*(SIN(RADIANS(G1681))*SIN(RADIANS(E1687))+COS(RADIANS(G1681))*COS(RADIANS(E1687))*COS(RADIANS(S1677))))</f>
        <v>#DIV/0!</v>
      </c>
      <c r="T1681" t="e">
        <f>IF(DEGREES(ACOS(SIN(RADIANS(G1681))*SIN(RADIANS(E1687))+COS(RADIANS(G1681))*COS(RADIANS(E1687))*COS(RADIANS(T1677))))&gt;90,0,$F$4*$F$5/E1686^2*(SIN(RADIANS(G1681))*SIN(RADIANS(E1687))+COS(RADIANS(G1681))*COS(RADIANS(E1687))*COS(RADIANS(T1677))))</f>
        <v>#DIV/0!</v>
      </c>
      <c r="U1681" t="e">
        <f>IF(DEGREES(ACOS(SIN(RADIANS(G1681))*SIN(RADIANS(E1687))+COS(RADIANS(G1681))*COS(RADIANS(E1687))*COS(RADIANS(U1677))))&gt;90,0,$F$4*$F$5/E1686^2*(SIN(RADIANS(G1681))*SIN(RADIANS(E1687))+COS(RADIANS(G1681))*COS(RADIANS(E1687))*COS(RADIANS(U1677))))</f>
        <v>#DIV/0!</v>
      </c>
      <c r="V1681" t="e">
        <f>IF(DEGREES(ACOS(SIN(RADIANS(G1681))*SIN(RADIANS(E1687))+COS(RADIANS(G1681))*COS(RADIANS(E1687))*COS(RADIANS(V1677))))&gt;90,0,$F$4*$F$5/E1686^2*(SIN(RADIANS(G1681))*SIN(RADIANS(E1687))+COS(RADIANS(G1681))*COS(RADIANS(E1687))*COS(RADIANS(V1677))))</f>
        <v>#DIV/0!</v>
      </c>
      <c r="W1681" t="e">
        <f>IF(DEGREES(ACOS(SIN(RADIANS(G1681))*SIN(RADIANS(E1687))+COS(RADIANS(G1681))*COS(RADIANS(E1687))*COS(RADIANS(W1677))))&gt;90,0,$F$4*$F$5/E1686^2*(SIN(RADIANS(G1681))*SIN(RADIANS(E1687))+COS(RADIANS(G1681))*COS(RADIANS(E1687))*COS(RADIANS(W1677))))</f>
        <v>#DIV/0!</v>
      </c>
      <c r="X1681" t="e">
        <f>IF(DEGREES(ACOS(SIN(RADIANS(G1681))*SIN(RADIANS(E1687))+COS(RADIANS(G1681))*COS(RADIANS(E1687))*COS(RADIANS(X1677))))&gt;90,0,$F$4*$F$5/E1686^2*(SIN(RADIANS(G1681))*SIN(RADIANS(E1687))+COS(RADIANS(G1681))*COS(RADIANS(E1687))*COS(RADIANS(X1677))))</f>
        <v>#DIV/0!</v>
      </c>
      <c r="Y1681" t="e">
        <f>IF(DEGREES(ACOS(SIN(RADIANS(G1681))*SIN(RADIANS(E1687))+COS(RADIANS(G1681))*COS(RADIANS(E1687))*COS(RADIANS(Y1677))))&gt;90,0,$F$4*$F$5/E1686^2*(SIN(RADIANS(G1681))*SIN(RADIANS(E1687))+COS(RADIANS(G1681))*COS(RADIANS(E1687))*COS(RADIANS(Y1677))))</f>
        <v>#DIV/0!</v>
      </c>
      <c r="Z1681" t="e">
        <f>IF(DEGREES(ACOS(SIN(RADIANS(G1681))*SIN(RADIANS(E1687))+COS(RADIANS(G1681))*COS(RADIANS(E1687))*COS(RADIANS(Z1677))))&gt;90,0,$F$4*$F$5/E1686^2*(SIN(RADIANS(G1681))*SIN(RADIANS(E1687))+COS(RADIANS(G1681))*COS(RADIANS(E1687))*COS(RADIANS(Z1677))))</f>
        <v>#DIV/0!</v>
      </c>
      <c r="AA1681" t="e">
        <f>IF(DEGREES(ACOS(SIN(RADIANS(G1681))*SIN(RADIANS(E1687))+COS(RADIANS(G1681))*COS(RADIANS(E1687))*COS(RADIANS(AA1677))))&gt;90,0,$F$4*$F$5/E1686^2*(SIN(RADIANS(G1681))*SIN(RADIANS(E1687))+COS(RADIANS(G1681))*COS(RADIANS(E1687))*COS(RADIANS(AA1677))))</f>
        <v>#DIV/0!</v>
      </c>
      <c r="AB1681" t="e">
        <f>IF(DEGREES(ACOS(SIN(RADIANS(G1681))*SIN(RADIANS(E1687))+COS(RADIANS(G1681))*COS(RADIANS(E1687))*COS(RADIANS(AB1677))))&gt;90,0,$F$4*$F$5/E1686^2*(SIN(RADIANS(G1681))*SIN(RADIANS(E1687))+COS(RADIANS(G1681))*COS(RADIANS(E1687))*COS(RADIANS(AB1677))))</f>
        <v>#DIV/0!</v>
      </c>
      <c r="AC1681" t="e">
        <f>IF(DEGREES(ACOS(SIN(RADIANS(G1681))*SIN(RADIANS(E1687))+COS(RADIANS(G1681))*COS(RADIANS(E1687))*COS(RADIANS(AC1677))))&gt;90,0,$F$4*$F$5/E1686^2*(SIN(RADIANS(G1681))*SIN(RADIANS(E1687))+COS(RADIANS(G1681))*COS(RADIANS(E1687))*COS(RADIANS(AC1677))))</f>
        <v>#DIV/0!</v>
      </c>
      <c r="AD1681" t="e">
        <f>IF(DEGREES(ACOS(SIN(RADIANS(G1681))*SIN(RADIANS(E1687))+COS(RADIANS(G1681))*COS(RADIANS(E1687))*COS(RADIANS(AD1677))))&gt;90,0,$F$4*$F$5/E1686^2*(SIN(RADIANS(G1681))*SIN(RADIANS(E1687))+COS(RADIANS(G1681))*COS(RADIANS(E1687))*COS(RADIANS(AD1677))))</f>
        <v>#DIV/0!</v>
      </c>
      <c r="AE1681" t="e">
        <f>IF(DEGREES(ACOS(SIN(RADIANS(G1681))*SIN(RADIANS(E1687))+COS(RADIANS(G1681))*COS(RADIANS(E1687))*COS(RADIANS(AE1677))))&gt;90,0,$F$4*$F$5/E1686^2*(SIN(RADIANS(G1681))*SIN(RADIANS(E1687))+COS(RADIANS(G1681))*COS(RADIANS(E1687))*COS(RADIANS(AE1677))))</f>
        <v>#DIV/0!</v>
      </c>
      <c r="AF1681" t="e">
        <f>IF(DEGREES(ACOS(SIN(RADIANS(G1681))*SIN(RADIANS(E1687))+COS(RADIANS(G1681))*COS(RADIANS(E1687))*COS(RADIANS(AF1677))))&gt;90,0,$F$4*$F$5/E1686^2*(SIN(RADIANS(G1681))*SIN(RADIANS(E1687))+COS(RADIANS(G1681))*COS(RADIANS(E1687))*COS(RADIANS(AF1677))))</f>
        <v>#DIV/0!</v>
      </c>
      <c r="AG1681" t="e">
        <f>IF(DEGREES(ACOS(SIN(RADIANS(G1681))*SIN(RADIANS(E1687))+COS(RADIANS(G1681))*COS(RADIANS(E1687))*COS(RADIANS(AG1677))))&gt;90,0,$F$4*$F$5/E1686^2*(SIN(RADIANS(G1681))*SIN(RADIANS(E1687))+COS(RADIANS(G1681))*COS(RADIANS(E1687))*COS(RADIANS(AG1677))))</f>
        <v>#DIV/0!</v>
      </c>
      <c r="AH1681" t="e">
        <f>IF(DEGREES(ACOS(SIN(RADIANS(G1681))*SIN(RADIANS(E1687))+COS(RADIANS(G1681))*COS(RADIANS(E1687))*COS(RADIANS(AH1677))))&gt;90,0,$F$4*$F$5/E1686^2*(SIN(RADIANS(G1681))*SIN(RADIANS(E1687))+COS(RADIANS(G1681))*COS(RADIANS(E1687))*COS(RADIANS(AH1677))))</f>
        <v>#DIV/0!</v>
      </c>
      <c r="AI1681" t="e">
        <f>IF(DEGREES(ACOS(SIN(RADIANS(G1681))*SIN(RADIANS(E1687))+COS(RADIANS(G1681))*COS(RADIANS(E1687))*COS(RADIANS(AI1677))))&gt;90,0,$F$4*$F$5/E1686^2*(SIN(RADIANS(G1681))*SIN(RADIANS(E1687))+COS(RADIANS(G1681))*COS(RADIANS(E1687))*COS(RADIANS(AI1677))))</f>
        <v>#DIV/0!</v>
      </c>
      <c r="AJ1681" t="e">
        <f>IF(DEGREES(ACOS(SIN(RADIANS(G1681))*SIN(RADIANS(E1687))+COS(RADIANS(G1681))*COS(RADIANS(E1687))*COS(RADIANS(AJ1677))))&gt;90,0,$F$4*$F$5/E1686^2*(SIN(RADIANS(G1681))*SIN(RADIANS(E1687))+COS(RADIANS(G1681))*COS(RADIANS(E1687))*COS(RADIANS(AJ1677))))</f>
        <v>#DIV/0!</v>
      </c>
      <c r="AK1681">
        <f>IF(DEGREES(ACOS(SIN(RADIANS(G1681))*SIN(RADIANS(E1687))+COS(RADIANS(G1681))*COS(RADIANS(E1687))*COS(RADIANS(AK1677))))&gt;90,0,$F$4*$F$5/E1686^2*(SIN(RADIANS(G1681))*SIN(RADIANS(E1687))+COS(RADIANS(G1681))*COS(RADIANS(E1687))*COS(RADIANS(AK1677))))</f>
        <v>0</v>
      </c>
      <c r="AL1681">
        <f>IF(DEGREES(ACOS(SIN(RADIANS(G1681))*SIN(RADIANS(E1687))+COS(RADIANS(G1681))*COS(RADIANS(E1687))*COS(RADIANS(AL1677))))&gt;90,0,$F$4*$F$5/E1686^2*(SIN(RADIANS(G1681))*SIN(RADIANS(E1687))+COS(RADIANS(G1681))*COS(RADIANS(E1687))*COS(RADIANS(AL1677))))</f>
        <v>0</v>
      </c>
      <c r="AM1681">
        <f>IF(DEGREES(ACOS(SIN(RADIANS(G1681))*SIN(RADIANS(E1687))+COS(RADIANS(G1681))*COS(RADIANS(E1687))*COS(RADIANS(AM1677))))&gt;90,0,$F$4*$F$5/E1686^2*(SIN(RADIANS(G1681))*SIN(RADIANS(E1687))+COS(RADIANS(G1681))*COS(RADIANS(E1687))*COS(RADIANS(AM1677))))</f>
        <v>0</v>
      </c>
      <c r="AN1681">
        <f>IF(DEGREES(ACOS(SIN(RADIANS(G1681))*SIN(RADIANS(E1687))+COS(RADIANS(G1681))*COS(RADIANS(E1687))*COS(RADIANS(AN1677))))&gt;90,0,$F$4*$F$5/E1686^2*(SIN(RADIANS(G1681))*SIN(RADIANS(E1687))+COS(RADIANS(G1681))*COS(RADIANS(E1687))*COS(RADIANS(AN1677))))</f>
        <v>0</v>
      </c>
      <c r="AO1681">
        <f>IF(DEGREES(ACOS(SIN(RADIANS(G1681))*SIN(RADIANS(E1687))+COS(RADIANS(G1681))*COS(RADIANS(E1687))*COS(RADIANS(AO1677))))&gt;90,0,$F$4*$F$5/E1686^2*(SIN(RADIANS(G1681))*SIN(RADIANS(E1687))+COS(RADIANS(G1681))*COS(RADIANS(E1687))*COS(RADIANS(AO1677))))</f>
        <v>0</v>
      </c>
      <c r="AP1681">
        <f>IF(DEGREES(ACOS(SIN(RADIANS(G1681))*SIN(RADIANS(E1687))+COS(RADIANS(G1681))*COS(RADIANS(E1687))*COS(RADIANS(AP1677))))&gt;90,0,$F$4*$F$5/E1686^2*(SIN(RADIANS(G1681))*SIN(RADIANS(E1687))+COS(RADIANS(G1681))*COS(RADIANS(E1687))*COS(RADIANS(AP1677))))</f>
        <v>0</v>
      </c>
      <c r="AQ1681">
        <f>IF(DEGREES(ACOS(SIN(RADIANS(G1681))*SIN(RADIANS(E1687))+COS(RADIANS(G1681))*COS(RADIANS(E1687))*COS(RADIANS(AQ1677))))&gt;90,0,$F$4*$F$5/E1686^2*(SIN(RADIANS(G1681))*SIN(RADIANS(E1687))+COS(RADIANS(G1681))*COS(RADIANS(E1687))*COS(RADIANS(AQ1677))))</f>
        <v>0</v>
      </c>
      <c r="AR1681">
        <f>IF(DEGREES(ACOS(SIN(RADIANS(G1681))*SIN(RADIANS(E1687))+COS(RADIANS(G1681))*COS(RADIANS(E1687))*COS(RADIANS(AR1677))))&gt;90,0,$F$4*$F$5/E1686^2*(SIN(RADIANS(G1681))*SIN(RADIANS(E1687))+COS(RADIANS(G1681))*COS(RADIANS(E1687))*COS(RADIANS(AR1677))))</f>
        <v>0</v>
      </c>
    </row>
    <row r="1682" spans="2:44" x14ac:dyDescent="0.5">
      <c r="B1682" s="40" t="s">
        <v>727</v>
      </c>
      <c r="E1682">
        <f>IF(E1679&lt;360,E1679/360,(E1679-360)/360)</f>
        <v>0.97222222222222221</v>
      </c>
      <c r="G1682">
        <v>60</v>
      </c>
      <c r="I1682">
        <f>IF(DEGREES(ACOS(SIN(RADIANS(G1682))*SIN(RADIANS(E1687))+COS(RADIANS(G1682))*COS(RADIANS(E1687))*COS(RADIANS(I1677))))&gt;90,0,$F$4*$F$5/E1686^2*(SIN(RADIANS(G1682))*SIN(RADIANS(E1687))+COS(RADIANS(G1682))*COS(RADIANS(E1687))*COS(RADIANS(I1677))))</f>
        <v>0</v>
      </c>
      <c r="J1682">
        <f>IF(DEGREES(ACOS(SIN(RADIANS(G1682))*SIN(RADIANS(E1687))+COS(RADIANS(G1682))*COS(RADIANS(E1687))*COS(RADIANS(J1677))))&gt;90,0,$F$4*$F$5/E1686^2*(SIN(RADIANS(G1682))*SIN(RADIANS(E1687))+COS(RADIANS(G1682))*COS(RADIANS(E1687))*COS(RADIANS(J1677))))</f>
        <v>0</v>
      </c>
      <c r="K1682">
        <f>IF(DEGREES(ACOS(SIN(RADIANS(G1682))*SIN(RADIANS(E1687))+COS(RADIANS(G1682))*COS(RADIANS(E1687))*COS(RADIANS(K1677))))&gt;90,0,$F$4*$F$5/E1686^2*(SIN(RADIANS(G1682))*SIN(RADIANS(E1687))+COS(RADIANS(G1682))*COS(RADIANS(E1687))*COS(RADIANS(K1677))))</f>
        <v>0</v>
      </c>
      <c r="L1682">
        <f>IF(DEGREES(ACOS(SIN(RADIANS(G1682))*SIN(RADIANS(E1687))+COS(RADIANS(G1682))*COS(RADIANS(E1687))*COS(RADIANS(L1677))))&gt;90,0,$F$4*$F$5/E1686^2*(SIN(RADIANS(G1682))*SIN(RADIANS(E1687))+COS(RADIANS(G1682))*COS(RADIANS(E1687))*COS(RADIANS(L1677))))</f>
        <v>0</v>
      </c>
      <c r="M1682">
        <f>IF(DEGREES(ACOS(SIN(RADIANS(G1682))*SIN(RADIANS(E1687))+COS(RADIANS(G1682))*COS(RADIANS(E1687))*COS(RADIANS(M1677))))&gt;90,0,$F$4*$F$5/E1686^2*(SIN(RADIANS(G1682))*SIN(RADIANS(E1687))+COS(RADIANS(G1682))*COS(RADIANS(E1687))*COS(RADIANS(M1677))))</f>
        <v>0</v>
      </c>
      <c r="N1682">
        <f>IF(DEGREES(ACOS(SIN(RADIANS(G1682))*SIN(RADIANS(E1687))+COS(RADIANS(G1682))*COS(RADIANS(E1687))*COS(RADIANS(N1677))))&gt;90,0,$F$4*$F$5/E1686^2*(SIN(RADIANS(G1682))*SIN(RADIANS(E1687))+COS(RADIANS(G1682))*COS(RADIANS(E1687))*COS(RADIANS(N1677))))</f>
        <v>0</v>
      </c>
      <c r="O1682">
        <f>IF(DEGREES(ACOS(SIN(RADIANS(G1682))*SIN(RADIANS(E1687))+COS(RADIANS(G1682))*COS(RADIANS(E1687))*COS(RADIANS(O1677))))&gt;90,0,$F$4*$F$5/E1686^2*(SIN(RADIANS(G1682))*SIN(RADIANS(E1687))+COS(RADIANS(G1682))*COS(RADIANS(E1687))*COS(RADIANS(O1677))))</f>
        <v>0</v>
      </c>
      <c r="P1682">
        <f>IF(DEGREES(ACOS(SIN(RADIANS(G1682))*SIN(RADIANS(E1687))+COS(RADIANS(G1682))*COS(RADIANS(E1687))*COS(RADIANS(P1677))))&gt;90,0,$F$4*$F$5/E1686^2*(SIN(RADIANS(G1682))*SIN(RADIANS(E1687))+COS(RADIANS(G1682))*COS(RADIANS(E1687))*COS(RADIANS(P1677))))</f>
        <v>0</v>
      </c>
      <c r="Q1682">
        <f>IF(DEGREES(ACOS(SIN(RADIANS(G1682))*SIN(RADIANS(E1687))+COS(RADIANS(G1682))*COS(RADIANS(E1687))*COS(RADIANS(Q1677))))&gt;90,0,$F$4*$F$5/E1686^2*(SIN(RADIANS(G1682))*SIN(RADIANS(E1687))+COS(RADIANS(G1682))*COS(RADIANS(E1687))*COS(RADIANS(Q1677))))</f>
        <v>0</v>
      </c>
      <c r="R1682" t="e">
        <f>IF(DEGREES(ACOS(SIN(RADIANS(G1682))*SIN(RADIANS(E1687))+COS(RADIANS(G1682))*COS(RADIANS(E1687))*COS(RADIANS(R1677))))&gt;90,0,$F$4*$F$5/E1686^2*(SIN(RADIANS(G1682))*SIN(RADIANS(E1687))+COS(RADIANS(G1682))*COS(RADIANS(E1687))*COS(RADIANS(R1677))))</f>
        <v>#DIV/0!</v>
      </c>
      <c r="S1682" t="e">
        <f>IF(DEGREES(ACOS(SIN(RADIANS(G1682))*SIN(RADIANS(E1687))+COS(RADIANS(G1682))*COS(RADIANS(E1687))*COS(RADIANS(S1677))))&gt;90,0,$F$4*$F$5/E1686^2*(SIN(RADIANS(G1682))*SIN(RADIANS(E1687))+COS(RADIANS(G1682))*COS(RADIANS(E1687))*COS(RADIANS(S1677))))</f>
        <v>#DIV/0!</v>
      </c>
      <c r="T1682" t="e">
        <f>IF(DEGREES(ACOS(SIN(RADIANS(G1682))*SIN(RADIANS(E1687))+COS(RADIANS(G1682))*COS(RADIANS(E1687))*COS(RADIANS(T1677))))&gt;90,0,$F$4*$F$5/E1686^2*(SIN(RADIANS(G1682))*SIN(RADIANS(E1687))+COS(RADIANS(G1682))*COS(RADIANS(E1687))*COS(RADIANS(T1677))))</f>
        <v>#DIV/0!</v>
      </c>
      <c r="U1682" t="e">
        <f>IF(DEGREES(ACOS(SIN(RADIANS(G1682))*SIN(RADIANS(E1687))+COS(RADIANS(G1682))*COS(RADIANS(E1687))*COS(RADIANS(U1677))))&gt;90,0,$F$4*$F$5/E1686^2*(SIN(RADIANS(G1682))*SIN(RADIANS(E1687))+COS(RADIANS(G1682))*COS(RADIANS(E1687))*COS(RADIANS(U1677))))</f>
        <v>#DIV/0!</v>
      </c>
      <c r="V1682" t="e">
        <f>IF(DEGREES(ACOS(SIN(RADIANS(G1682))*SIN(RADIANS(E1687))+COS(RADIANS(G1682))*COS(RADIANS(E1687))*COS(RADIANS(V1677))))&gt;90,0,$F$4*$F$5/E1686^2*(SIN(RADIANS(G1682))*SIN(RADIANS(E1687))+COS(RADIANS(G1682))*COS(RADIANS(E1687))*COS(RADIANS(V1677))))</f>
        <v>#DIV/0!</v>
      </c>
      <c r="W1682" t="e">
        <f>IF(DEGREES(ACOS(SIN(RADIANS(G1682))*SIN(RADIANS(E1687))+COS(RADIANS(G1682))*COS(RADIANS(E1687))*COS(RADIANS(W1677))))&gt;90,0,$F$4*$F$5/E1686^2*(SIN(RADIANS(G1682))*SIN(RADIANS(E1687))+COS(RADIANS(G1682))*COS(RADIANS(E1687))*COS(RADIANS(W1677))))</f>
        <v>#DIV/0!</v>
      </c>
      <c r="X1682" t="e">
        <f>IF(DEGREES(ACOS(SIN(RADIANS(G1682))*SIN(RADIANS(E1687))+COS(RADIANS(G1682))*COS(RADIANS(E1687))*COS(RADIANS(X1677))))&gt;90,0,$F$4*$F$5/E1686^2*(SIN(RADIANS(G1682))*SIN(RADIANS(E1687))+COS(RADIANS(G1682))*COS(RADIANS(E1687))*COS(RADIANS(X1677))))</f>
        <v>#DIV/0!</v>
      </c>
      <c r="Y1682" t="e">
        <f>IF(DEGREES(ACOS(SIN(RADIANS(G1682))*SIN(RADIANS(E1687))+COS(RADIANS(G1682))*COS(RADIANS(E1687))*COS(RADIANS(Y1677))))&gt;90,0,$F$4*$F$5/E1686^2*(SIN(RADIANS(G1682))*SIN(RADIANS(E1687))+COS(RADIANS(G1682))*COS(RADIANS(E1687))*COS(RADIANS(Y1677))))</f>
        <v>#DIV/0!</v>
      </c>
      <c r="Z1682" t="e">
        <f>IF(DEGREES(ACOS(SIN(RADIANS(G1682))*SIN(RADIANS(E1687))+COS(RADIANS(G1682))*COS(RADIANS(E1687))*COS(RADIANS(Z1677))))&gt;90,0,$F$4*$F$5/E1686^2*(SIN(RADIANS(G1682))*SIN(RADIANS(E1687))+COS(RADIANS(G1682))*COS(RADIANS(E1687))*COS(RADIANS(Z1677))))</f>
        <v>#DIV/0!</v>
      </c>
      <c r="AA1682" t="e">
        <f>IF(DEGREES(ACOS(SIN(RADIANS(G1682))*SIN(RADIANS(E1687))+COS(RADIANS(G1682))*COS(RADIANS(E1687))*COS(RADIANS(AA1677))))&gt;90,0,$F$4*$F$5/E1686^2*(SIN(RADIANS(G1682))*SIN(RADIANS(E1687))+COS(RADIANS(G1682))*COS(RADIANS(E1687))*COS(RADIANS(AA1677))))</f>
        <v>#DIV/0!</v>
      </c>
      <c r="AB1682" t="e">
        <f>IF(DEGREES(ACOS(SIN(RADIANS(G1682))*SIN(RADIANS(E1687))+COS(RADIANS(G1682))*COS(RADIANS(E1687))*COS(RADIANS(AB1677))))&gt;90,0,$F$4*$F$5/E1686^2*(SIN(RADIANS(G1682))*SIN(RADIANS(E1687))+COS(RADIANS(G1682))*COS(RADIANS(E1687))*COS(RADIANS(AB1677))))</f>
        <v>#DIV/0!</v>
      </c>
      <c r="AC1682" t="e">
        <f>IF(DEGREES(ACOS(SIN(RADIANS(G1682))*SIN(RADIANS(E1687))+COS(RADIANS(G1682))*COS(RADIANS(E1687))*COS(RADIANS(AC1677))))&gt;90,0,$F$4*$F$5/E1686^2*(SIN(RADIANS(G1682))*SIN(RADIANS(E1687))+COS(RADIANS(G1682))*COS(RADIANS(E1687))*COS(RADIANS(AC1677))))</f>
        <v>#DIV/0!</v>
      </c>
      <c r="AD1682" t="e">
        <f>IF(DEGREES(ACOS(SIN(RADIANS(G1682))*SIN(RADIANS(E1687))+COS(RADIANS(G1682))*COS(RADIANS(E1687))*COS(RADIANS(AD1677))))&gt;90,0,$F$4*$F$5/E1686^2*(SIN(RADIANS(G1682))*SIN(RADIANS(E1687))+COS(RADIANS(G1682))*COS(RADIANS(E1687))*COS(RADIANS(AD1677))))</f>
        <v>#DIV/0!</v>
      </c>
      <c r="AE1682" t="e">
        <f>IF(DEGREES(ACOS(SIN(RADIANS(G1682))*SIN(RADIANS(E1687))+COS(RADIANS(G1682))*COS(RADIANS(E1687))*COS(RADIANS(AE1677))))&gt;90,0,$F$4*$F$5/E1686^2*(SIN(RADIANS(G1682))*SIN(RADIANS(E1687))+COS(RADIANS(G1682))*COS(RADIANS(E1687))*COS(RADIANS(AE1677))))</f>
        <v>#DIV/0!</v>
      </c>
      <c r="AF1682" t="e">
        <f>IF(DEGREES(ACOS(SIN(RADIANS(G1682))*SIN(RADIANS(E1687))+COS(RADIANS(G1682))*COS(RADIANS(E1687))*COS(RADIANS(AF1677))))&gt;90,0,$F$4*$F$5/E1686^2*(SIN(RADIANS(G1682))*SIN(RADIANS(E1687))+COS(RADIANS(G1682))*COS(RADIANS(E1687))*COS(RADIANS(AF1677))))</f>
        <v>#DIV/0!</v>
      </c>
      <c r="AG1682" t="e">
        <f>IF(DEGREES(ACOS(SIN(RADIANS(G1682))*SIN(RADIANS(E1687))+COS(RADIANS(G1682))*COS(RADIANS(E1687))*COS(RADIANS(AG1677))))&gt;90,0,$F$4*$F$5/E1686^2*(SIN(RADIANS(G1682))*SIN(RADIANS(E1687))+COS(RADIANS(G1682))*COS(RADIANS(E1687))*COS(RADIANS(AG1677))))</f>
        <v>#DIV/0!</v>
      </c>
      <c r="AH1682" t="e">
        <f>IF(DEGREES(ACOS(SIN(RADIANS(G1682))*SIN(RADIANS(E1687))+COS(RADIANS(G1682))*COS(RADIANS(E1687))*COS(RADIANS(AH1677))))&gt;90,0,$F$4*$F$5/E1686^2*(SIN(RADIANS(G1682))*SIN(RADIANS(E1687))+COS(RADIANS(G1682))*COS(RADIANS(E1687))*COS(RADIANS(AH1677))))</f>
        <v>#DIV/0!</v>
      </c>
      <c r="AI1682" t="e">
        <f>IF(DEGREES(ACOS(SIN(RADIANS(G1682))*SIN(RADIANS(E1687))+COS(RADIANS(G1682))*COS(RADIANS(E1687))*COS(RADIANS(AI1677))))&gt;90,0,$F$4*$F$5/E1686^2*(SIN(RADIANS(G1682))*SIN(RADIANS(E1687))+COS(RADIANS(G1682))*COS(RADIANS(E1687))*COS(RADIANS(AI1677))))</f>
        <v>#DIV/0!</v>
      </c>
      <c r="AJ1682" t="e">
        <f>IF(DEGREES(ACOS(SIN(RADIANS(G1682))*SIN(RADIANS(E1687))+COS(RADIANS(G1682))*COS(RADIANS(E1687))*COS(RADIANS(AJ1677))))&gt;90,0,$F$4*$F$5/E1686^2*(SIN(RADIANS(G1682))*SIN(RADIANS(E1687))+COS(RADIANS(G1682))*COS(RADIANS(E1687))*COS(RADIANS(AJ1677))))</f>
        <v>#DIV/0!</v>
      </c>
      <c r="AK1682">
        <f>IF(DEGREES(ACOS(SIN(RADIANS(G1682))*SIN(RADIANS(E1687))+COS(RADIANS(G1682))*COS(RADIANS(E1687))*COS(RADIANS(AK1677))))&gt;90,0,$F$4*$F$5/E1686^2*(SIN(RADIANS(G1682))*SIN(RADIANS(E1687))+COS(RADIANS(G1682))*COS(RADIANS(E1687))*COS(RADIANS(AK1677))))</f>
        <v>0</v>
      </c>
      <c r="AL1682">
        <f>IF(DEGREES(ACOS(SIN(RADIANS(G1682))*SIN(RADIANS(E1687))+COS(RADIANS(G1682))*COS(RADIANS(E1687))*COS(RADIANS(AL1677))))&gt;90,0,$F$4*$F$5/E1686^2*(SIN(RADIANS(G1682))*SIN(RADIANS(E1687))+COS(RADIANS(G1682))*COS(RADIANS(E1687))*COS(RADIANS(AL1677))))</f>
        <v>0</v>
      </c>
      <c r="AM1682">
        <f>IF(DEGREES(ACOS(SIN(RADIANS(G1682))*SIN(RADIANS(E1687))+COS(RADIANS(G1682))*COS(RADIANS(E1687))*COS(RADIANS(AM1677))))&gt;90,0,$F$4*$F$5/E1686^2*(SIN(RADIANS(G1682))*SIN(RADIANS(E1687))+COS(RADIANS(G1682))*COS(RADIANS(E1687))*COS(RADIANS(AM1677))))</f>
        <v>0</v>
      </c>
      <c r="AN1682">
        <f>IF(DEGREES(ACOS(SIN(RADIANS(G1682))*SIN(RADIANS(E1687))+COS(RADIANS(G1682))*COS(RADIANS(E1687))*COS(RADIANS(AN1677))))&gt;90,0,$F$4*$F$5/E1686^2*(SIN(RADIANS(G1682))*SIN(RADIANS(E1687))+COS(RADIANS(G1682))*COS(RADIANS(E1687))*COS(RADIANS(AN1677))))</f>
        <v>0</v>
      </c>
      <c r="AO1682">
        <f>IF(DEGREES(ACOS(SIN(RADIANS(G1682))*SIN(RADIANS(E1687))+COS(RADIANS(G1682))*COS(RADIANS(E1687))*COS(RADIANS(AO1677))))&gt;90,0,$F$4*$F$5/E1686^2*(SIN(RADIANS(G1682))*SIN(RADIANS(E1687))+COS(RADIANS(G1682))*COS(RADIANS(E1687))*COS(RADIANS(AO1677))))</f>
        <v>0</v>
      </c>
      <c r="AP1682">
        <f>IF(DEGREES(ACOS(SIN(RADIANS(G1682))*SIN(RADIANS(E1687))+COS(RADIANS(G1682))*COS(RADIANS(E1687))*COS(RADIANS(AP1677))))&gt;90,0,$F$4*$F$5/E1686^2*(SIN(RADIANS(G1682))*SIN(RADIANS(E1687))+COS(RADIANS(G1682))*COS(RADIANS(E1687))*COS(RADIANS(AP1677))))</f>
        <v>0</v>
      </c>
      <c r="AQ1682">
        <f>IF(DEGREES(ACOS(SIN(RADIANS(G1682))*SIN(RADIANS(E1687))+COS(RADIANS(G1682))*COS(RADIANS(E1687))*COS(RADIANS(AQ1677))))&gt;90,0,$F$4*$F$5/E1686^2*(SIN(RADIANS(G1682))*SIN(RADIANS(E1687))+COS(RADIANS(G1682))*COS(RADIANS(E1687))*COS(RADIANS(AQ1677))))</f>
        <v>0</v>
      </c>
      <c r="AR1682">
        <f>IF(DEGREES(ACOS(SIN(RADIANS(G1682))*SIN(RADIANS(E1687))+COS(RADIANS(G1682))*COS(RADIANS(E1687))*COS(RADIANS(AR1677))))&gt;90,0,$F$4*$F$5/E1686^2*(SIN(RADIANS(G1682))*SIN(RADIANS(E1687))+COS(RADIANS(G1682))*COS(RADIANS(E1687))*COS(RADIANS(AR1677))))</f>
        <v>0</v>
      </c>
    </row>
    <row r="1683" spans="2:44" x14ac:dyDescent="0.5">
      <c r="B1683" s="40" t="s">
        <v>782</v>
      </c>
      <c r="E1683">
        <f>E1682*$F$11</f>
        <v>0</v>
      </c>
      <c r="G1683">
        <v>50</v>
      </c>
      <c r="I1683">
        <f>IF(DEGREES(ACOS(SIN(RADIANS(G1683))*SIN(RADIANS(E1687))+COS(RADIANS(G1683))*COS(RADIANS(E1687))*COS(RADIANS(I1677))))&gt;90,0,$F$4*$F$5/E1686^2*(SIN(RADIANS(G1683))*SIN(RADIANS(E1687))+COS(RADIANS(G1683))*COS(RADIANS(E1687))*COS(RADIANS(I1677))))</f>
        <v>0</v>
      </c>
      <c r="J1683">
        <f>IF(DEGREES(ACOS(SIN(RADIANS(G1683))*SIN(RADIANS(E1687))+COS(RADIANS(G1683))*COS(RADIANS(E1687))*COS(RADIANS(J1677))))&gt;90,0,$F$4*$F$5/E1686^2*(SIN(RADIANS(G1683))*SIN(RADIANS(E1687))+COS(RADIANS(G1683))*COS(RADIANS(E1687))*COS(RADIANS(J1677))))</f>
        <v>0</v>
      </c>
      <c r="K1683">
        <f>IF(DEGREES(ACOS(SIN(RADIANS(G1683))*SIN(RADIANS(E1687))+COS(RADIANS(G1683))*COS(RADIANS(E1687))*COS(RADIANS(K1677))))&gt;90,0,$F$4*$F$5/E1686^2*(SIN(RADIANS(G1683))*SIN(RADIANS(E1687))+COS(RADIANS(G1683))*COS(RADIANS(E1687))*COS(RADIANS(K1677))))</f>
        <v>0</v>
      </c>
      <c r="L1683">
        <f>IF(DEGREES(ACOS(SIN(RADIANS(G1683))*SIN(RADIANS(E1687))+COS(RADIANS(G1683))*COS(RADIANS(E1687))*COS(RADIANS(L1677))))&gt;90,0,$F$4*$F$5/E1686^2*(SIN(RADIANS(G1683))*SIN(RADIANS(E1687))+COS(RADIANS(G1683))*COS(RADIANS(E1687))*COS(RADIANS(L1677))))</f>
        <v>0</v>
      </c>
      <c r="M1683">
        <f>IF(DEGREES(ACOS(SIN(RADIANS(G1683))*SIN(RADIANS(E1687))+COS(RADIANS(G1683))*COS(RADIANS(E1687))*COS(RADIANS(M1677))))&gt;90,0,$F$4*$F$5/E1686^2*(SIN(RADIANS(G1683))*SIN(RADIANS(E1687))+COS(RADIANS(G1683))*COS(RADIANS(E1687))*COS(RADIANS(M1677))))</f>
        <v>0</v>
      </c>
      <c r="N1683">
        <f>IF(DEGREES(ACOS(SIN(RADIANS(G1683))*SIN(RADIANS(E1687))+COS(RADIANS(G1683))*COS(RADIANS(E1687))*COS(RADIANS(N1677))))&gt;90,0,$F$4*$F$5/E1686^2*(SIN(RADIANS(G1683))*SIN(RADIANS(E1687))+COS(RADIANS(G1683))*COS(RADIANS(E1687))*COS(RADIANS(N1677))))</f>
        <v>0</v>
      </c>
      <c r="O1683">
        <f>IF(DEGREES(ACOS(SIN(RADIANS(G1683))*SIN(RADIANS(E1687))+COS(RADIANS(G1683))*COS(RADIANS(E1687))*COS(RADIANS(O1677))))&gt;90,0,$F$4*$F$5/E1686^2*(SIN(RADIANS(G1683))*SIN(RADIANS(E1687))+COS(RADIANS(G1683))*COS(RADIANS(E1687))*COS(RADIANS(O1677))))</f>
        <v>0</v>
      </c>
      <c r="P1683">
        <f>IF(DEGREES(ACOS(SIN(RADIANS(G1683))*SIN(RADIANS(E1687))+COS(RADIANS(G1683))*COS(RADIANS(E1687))*COS(RADIANS(P1677))))&gt;90,0,$F$4*$F$5/E1686^2*(SIN(RADIANS(G1683))*SIN(RADIANS(E1687))+COS(RADIANS(G1683))*COS(RADIANS(E1687))*COS(RADIANS(P1677))))</f>
        <v>0</v>
      </c>
      <c r="Q1683">
        <f>IF(DEGREES(ACOS(SIN(RADIANS(G1683))*SIN(RADIANS(E1687))+COS(RADIANS(G1683))*COS(RADIANS(E1687))*COS(RADIANS(Q1677))))&gt;90,0,$F$4*$F$5/E1686^2*(SIN(RADIANS(G1683))*SIN(RADIANS(E1687))+COS(RADIANS(G1683))*COS(RADIANS(E1687))*COS(RADIANS(Q1677))))</f>
        <v>0</v>
      </c>
      <c r="R1683" t="e">
        <f>IF(DEGREES(ACOS(SIN(RADIANS(G1683))*SIN(RADIANS(E1687))+COS(RADIANS(G1683))*COS(RADIANS(E1687))*COS(RADIANS(R1677))))&gt;90,0,$F$4*$F$5/E1686^2*(SIN(RADIANS(G1683))*SIN(RADIANS(E1687))+COS(RADIANS(G1683))*COS(RADIANS(E1687))*COS(RADIANS(R1677))))</f>
        <v>#DIV/0!</v>
      </c>
      <c r="S1683" t="e">
        <f>IF(DEGREES(ACOS(SIN(RADIANS(G1683))*SIN(RADIANS(E1687))+COS(RADIANS(G1683))*COS(RADIANS(E1687))*COS(RADIANS(S1677))))&gt;90,0,$F$4*$F$5/E1686^2*(SIN(RADIANS(G1683))*SIN(RADIANS(E1687))+COS(RADIANS(G1683))*COS(RADIANS(E1687))*COS(RADIANS(S1677))))</f>
        <v>#DIV/0!</v>
      </c>
      <c r="T1683" t="e">
        <f>IF(DEGREES(ACOS(SIN(RADIANS(G1683))*SIN(RADIANS(E1687))+COS(RADIANS(G1683))*COS(RADIANS(E1687))*COS(RADIANS(T1677))))&gt;90,0,$F$4*$F$5/E1686^2*(SIN(RADIANS(G1683))*SIN(RADIANS(E1687))+COS(RADIANS(G1683))*COS(RADIANS(E1687))*COS(RADIANS(T1677))))</f>
        <v>#DIV/0!</v>
      </c>
      <c r="U1683" t="e">
        <f>IF(DEGREES(ACOS(SIN(RADIANS(G1683))*SIN(RADIANS(E1687))+COS(RADIANS(G1683))*COS(RADIANS(E1687))*COS(RADIANS(U1677))))&gt;90,0,$F$4*$F$5/E1686^2*(SIN(RADIANS(G1683))*SIN(RADIANS(E1687))+COS(RADIANS(G1683))*COS(RADIANS(E1687))*COS(RADIANS(U1677))))</f>
        <v>#DIV/0!</v>
      </c>
      <c r="V1683" t="e">
        <f>IF(DEGREES(ACOS(SIN(RADIANS(G1683))*SIN(RADIANS(E1687))+COS(RADIANS(G1683))*COS(RADIANS(E1687))*COS(RADIANS(V1677))))&gt;90,0,$F$4*$F$5/E1686^2*(SIN(RADIANS(G1683))*SIN(RADIANS(E1687))+COS(RADIANS(G1683))*COS(RADIANS(E1687))*COS(RADIANS(V1677))))</f>
        <v>#DIV/0!</v>
      </c>
      <c r="W1683" t="e">
        <f>IF(DEGREES(ACOS(SIN(RADIANS(G1683))*SIN(RADIANS(E1687))+COS(RADIANS(G1683))*COS(RADIANS(E1687))*COS(RADIANS(W1677))))&gt;90,0,$F$4*$F$5/E1686^2*(SIN(RADIANS(G1683))*SIN(RADIANS(E1687))+COS(RADIANS(G1683))*COS(RADIANS(E1687))*COS(RADIANS(W1677))))</f>
        <v>#DIV/0!</v>
      </c>
      <c r="X1683" t="e">
        <f>IF(DEGREES(ACOS(SIN(RADIANS(G1683))*SIN(RADIANS(E1687))+COS(RADIANS(G1683))*COS(RADIANS(E1687))*COS(RADIANS(X1677))))&gt;90,0,$F$4*$F$5/E1686^2*(SIN(RADIANS(G1683))*SIN(RADIANS(E1687))+COS(RADIANS(G1683))*COS(RADIANS(E1687))*COS(RADIANS(X1677))))</f>
        <v>#DIV/0!</v>
      </c>
      <c r="Y1683" t="e">
        <f>IF(DEGREES(ACOS(SIN(RADIANS(G1683))*SIN(RADIANS(E1687))+COS(RADIANS(G1683))*COS(RADIANS(E1687))*COS(RADIANS(Y1677))))&gt;90,0,$F$4*$F$5/E1686^2*(SIN(RADIANS(G1683))*SIN(RADIANS(E1687))+COS(RADIANS(G1683))*COS(RADIANS(E1687))*COS(RADIANS(Y1677))))</f>
        <v>#DIV/0!</v>
      </c>
      <c r="Z1683" t="e">
        <f>IF(DEGREES(ACOS(SIN(RADIANS(G1683))*SIN(RADIANS(E1687))+COS(RADIANS(G1683))*COS(RADIANS(E1687))*COS(RADIANS(Z1677))))&gt;90,0,$F$4*$F$5/E1686^2*(SIN(RADIANS(G1683))*SIN(RADIANS(E1687))+COS(RADIANS(G1683))*COS(RADIANS(E1687))*COS(RADIANS(Z1677))))</f>
        <v>#DIV/0!</v>
      </c>
      <c r="AA1683" t="e">
        <f>IF(DEGREES(ACOS(SIN(RADIANS(G1683))*SIN(RADIANS(E1687))+COS(RADIANS(G1683))*COS(RADIANS(E1687))*COS(RADIANS(AA1677))))&gt;90,0,$F$4*$F$5/E1686^2*(SIN(RADIANS(G1683))*SIN(RADIANS(E1687))+COS(RADIANS(G1683))*COS(RADIANS(E1687))*COS(RADIANS(AA1677))))</f>
        <v>#DIV/0!</v>
      </c>
      <c r="AB1683" t="e">
        <f>IF(DEGREES(ACOS(SIN(RADIANS(G1683))*SIN(RADIANS(E1687))+COS(RADIANS(G1683))*COS(RADIANS(E1687))*COS(RADIANS(AB1677))))&gt;90,0,$F$4*$F$5/E1686^2*(SIN(RADIANS(G1683))*SIN(RADIANS(E1687))+COS(RADIANS(G1683))*COS(RADIANS(E1687))*COS(RADIANS(AB1677))))</f>
        <v>#DIV/0!</v>
      </c>
      <c r="AC1683" t="e">
        <f>IF(DEGREES(ACOS(SIN(RADIANS(G1683))*SIN(RADIANS(E1687))+COS(RADIANS(G1683))*COS(RADIANS(E1687))*COS(RADIANS(AC1677))))&gt;90,0,$F$4*$F$5/E1686^2*(SIN(RADIANS(G1683))*SIN(RADIANS(E1687))+COS(RADIANS(G1683))*COS(RADIANS(E1687))*COS(RADIANS(AC1677))))</f>
        <v>#DIV/0!</v>
      </c>
      <c r="AD1683" t="e">
        <f>IF(DEGREES(ACOS(SIN(RADIANS(G1683))*SIN(RADIANS(E1687))+COS(RADIANS(G1683))*COS(RADIANS(E1687))*COS(RADIANS(AD1677))))&gt;90,0,$F$4*$F$5/E1686^2*(SIN(RADIANS(G1683))*SIN(RADIANS(E1687))+COS(RADIANS(G1683))*COS(RADIANS(E1687))*COS(RADIANS(AD1677))))</f>
        <v>#DIV/0!</v>
      </c>
      <c r="AE1683" t="e">
        <f>IF(DEGREES(ACOS(SIN(RADIANS(G1683))*SIN(RADIANS(E1687))+COS(RADIANS(G1683))*COS(RADIANS(E1687))*COS(RADIANS(AE1677))))&gt;90,0,$F$4*$F$5/E1686^2*(SIN(RADIANS(G1683))*SIN(RADIANS(E1687))+COS(RADIANS(G1683))*COS(RADIANS(E1687))*COS(RADIANS(AE1677))))</f>
        <v>#DIV/0!</v>
      </c>
      <c r="AF1683" t="e">
        <f>IF(DEGREES(ACOS(SIN(RADIANS(G1683))*SIN(RADIANS(E1687))+COS(RADIANS(G1683))*COS(RADIANS(E1687))*COS(RADIANS(AF1677))))&gt;90,0,$F$4*$F$5/E1686^2*(SIN(RADIANS(G1683))*SIN(RADIANS(E1687))+COS(RADIANS(G1683))*COS(RADIANS(E1687))*COS(RADIANS(AF1677))))</f>
        <v>#DIV/0!</v>
      </c>
      <c r="AG1683" t="e">
        <f>IF(DEGREES(ACOS(SIN(RADIANS(G1683))*SIN(RADIANS(E1687))+COS(RADIANS(G1683))*COS(RADIANS(E1687))*COS(RADIANS(AG1677))))&gt;90,0,$F$4*$F$5/E1686^2*(SIN(RADIANS(G1683))*SIN(RADIANS(E1687))+COS(RADIANS(G1683))*COS(RADIANS(E1687))*COS(RADIANS(AG1677))))</f>
        <v>#DIV/0!</v>
      </c>
      <c r="AH1683" t="e">
        <f>IF(DEGREES(ACOS(SIN(RADIANS(G1683))*SIN(RADIANS(E1687))+COS(RADIANS(G1683))*COS(RADIANS(E1687))*COS(RADIANS(AH1677))))&gt;90,0,$F$4*$F$5/E1686^2*(SIN(RADIANS(G1683))*SIN(RADIANS(E1687))+COS(RADIANS(G1683))*COS(RADIANS(E1687))*COS(RADIANS(AH1677))))</f>
        <v>#DIV/0!</v>
      </c>
      <c r="AI1683" t="e">
        <f>IF(DEGREES(ACOS(SIN(RADIANS(G1683))*SIN(RADIANS(E1687))+COS(RADIANS(G1683))*COS(RADIANS(E1687))*COS(RADIANS(AI1677))))&gt;90,0,$F$4*$F$5/E1686^2*(SIN(RADIANS(G1683))*SIN(RADIANS(E1687))+COS(RADIANS(G1683))*COS(RADIANS(E1687))*COS(RADIANS(AI1677))))</f>
        <v>#DIV/0!</v>
      </c>
      <c r="AJ1683" t="e">
        <f>IF(DEGREES(ACOS(SIN(RADIANS(G1683))*SIN(RADIANS(E1687))+COS(RADIANS(G1683))*COS(RADIANS(E1687))*COS(RADIANS(AJ1677))))&gt;90,0,$F$4*$F$5/E1686^2*(SIN(RADIANS(G1683))*SIN(RADIANS(E1687))+COS(RADIANS(G1683))*COS(RADIANS(E1687))*COS(RADIANS(AJ1677))))</f>
        <v>#DIV/0!</v>
      </c>
      <c r="AK1683">
        <f>IF(DEGREES(ACOS(SIN(RADIANS(G1683))*SIN(RADIANS(E1687))+COS(RADIANS(G1683))*COS(RADIANS(E1687))*COS(RADIANS(AK1677))))&gt;90,0,$F$4*$F$5/E1686^2*(SIN(RADIANS(G1683))*SIN(RADIANS(E1687))+COS(RADIANS(G1683))*COS(RADIANS(E1687))*COS(RADIANS(AK1677))))</f>
        <v>0</v>
      </c>
      <c r="AL1683">
        <f>IF(DEGREES(ACOS(SIN(RADIANS(G1683))*SIN(RADIANS(E1687))+COS(RADIANS(G1683))*COS(RADIANS(E1687))*COS(RADIANS(AL1677))))&gt;90,0,$F$4*$F$5/E1686^2*(SIN(RADIANS(G1683))*SIN(RADIANS(E1687))+COS(RADIANS(G1683))*COS(RADIANS(E1687))*COS(RADIANS(AL1677))))</f>
        <v>0</v>
      </c>
      <c r="AM1683">
        <f>IF(DEGREES(ACOS(SIN(RADIANS(G1683))*SIN(RADIANS(E1687))+COS(RADIANS(G1683))*COS(RADIANS(E1687))*COS(RADIANS(AM1677))))&gt;90,0,$F$4*$F$5/E1686^2*(SIN(RADIANS(G1683))*SIN(RADIANS(E1687))+COS(RADIANS(G1683))*COS(RADIANS(E1687))*COS(RADIANS(AM1677))))</f>
        <v>0</v>
      </c>
      <c r="AN1683">
        <f>IF(DEGREES(ACOS(SIN(RADIANS(G1683))*SIN(RADIANS(E1687))+COS(RADIANS(G1683))*COS(RADIANS(E1687))*COS(RADIANS(AN1677))))&gt;90,0,$F$4*$F$5/E1686^2*(SIN(RADIANS(G1683))*SIN(RADIANS(E1687))+COS(RADIANS(G1683))*COS(RADIANS(E1687))*COS(RADIANS(AN1677))))</f>
        <v>0</v>
      </c>
      <c r="AO1683">
        <f>IF(DEGREES(ACOS(SIN(RADIANS(G1683))*SIN(RADIANS(E1687))+COS(RADIANS(G1683))*COS(RADIANS(E1687))*COS(RADIANS(AO1677))))&gt;90,0,$F$4*$F$5/E1686^2*(SIN(RADIANS(G1683))*SIN(RADIANS(E1687))+COS(RADIANS(G1683))*COS(RADIANS(E1687))*COS(RADIANS(AO1677))))</f>
        <v>0</v>
      </c>
      <c r="AP1683">
        <f>IF(DEGREES(ACOS(SIN(RADIANS(G1683))*SIN(RADIANS(E1687))+COS(RADIANS(G1683))*COS(RADIANS(E1687))*COS(RADIANS(AP1677))))&gt;90,0,$F$4*$F$5/E1686^2*(SIN(RADIANS(G1683))*SIN(RADIANS(E1687))+COS(RADIANS(G1683))*COS(RADIANS(E1687))*COS(RADIANS(AP1677))))</f>
        <v>0</v>
      </c>
      <c r="AQ1683">
        <f>IF(DEGREES(ACOS(SIN(RADIANS(G1683))*SIN(RADIANS(E1687))+COS(RADIANS(G1683))*COS(RADIANS(E1687))*COS(RADIANS(AQ1677))))&gt;90,0,$F$4*$F$5/E1686^2*(SIN(RADIANS(G1683))*SIN(RADIANS(E1687))+COS(RADIANS(G1683))*COS(RADIANS(E1687))*COS(RADIANS(AQ1677))))</f>
        <v>0</v>
      </c>
      <c r="AR1683">
        <f>IF(DEGREES(ACOS(SIN(RADIANS(G1683))*SIN(RADIANS(E1687))+COS(RADIANS(G1683))*COS(RADIANS(E1687))*COS(RADIANS(AR1677))))&gt;90,0,$F$4*$F$5/E1686^2*(SIN(RADIANS(G1683))*SIN(RADIANS(E1687))+COS(RADIANS(G1683))*COS(RADIANS(E1687))*COS(RADIANS(AR1677))))</f>
        <v>0</v>
      </c>
    </row>
    <row r="1684" spans="2:44" x14ac:dyDescent="0.5">
      <c r="B1684" s="40" t="s">
        <v>783</v>
      </c>
      <c r="E1684" t="str">
        <f>IF($F$10=0,"N/A",$F$10*(E1679/360)-ROUNDDOWN($F$10*(E1679/360),0))</f>
        <v>N/A</v>
      </c>
      <c r="G1684">
        <v>40</v>
      </c>
      <c r="I1684">
        <f>IF(DEGREES(ACOS(SIN(RADIANS(G1684))*SIN(RADIANS(E1687))+COS(RADIANS(G1684))*COS(RADIANS(E1687))*COS(RADIANS(I1677))))&gt;90,0,$F$4*$F$5/E1686^2*(SIN(RADIANS(G1684))*SIN(RADIANS(E1687))+COS(RADIANS(G1684))*COS(RADIANS(E1687))*COS(RADIANS(I1677))))</f>
        <v>0</v>
      </c>
      <c r="J1684">
        <f>IF(DEGREES(ACOS(SIN(RADIANS(G1684))*SIN(RADIANS(E1687))+COS(RADIANS(G1684))*COS(RADIANS(E1687))*COS(RADIANS(J1677))))&gt;90,0,$F$4*$F$5/E1686^2*(SIN(RADIANS(G1684))*SIN(RADIANS(E1687))+COS(RADIANS(G1684))*COS(RADIANS(E1687))*COS(RADIANS(J1677))))</f>
        <v>0</v>
      </c>
      <c r="K1684">
        <f>IF(DEGREES(ACOS(SIN(RADIANS(G1684))*SIN(RADIANS(E1687))+COS(RADIANS(G1684))*COS(RADIANS(E1687))*COS(RADIANS(K1677))))&gt;90,0,$F$4*$F$5/E1686^2*(SIN(RADIANS(G1684))*SIN(RADIANS(E1687))+COS(RADIANS(G1684))*COS(RADIANS(E1687))*COS(RADIANS(K1677))))</f>
        <v>0</v>
      </c>
      <c r="L1684">
        <f>IF(DEGREES(ACOS(SIN(RADIANS(G1684))*SIN(RADIANS(E1687))+COS(RADIANS(G1684))*COS(RADIANS(E1687))*COS(RADIANS(L1677))))&gt;90,0,$F$4*$F$5/E1686^2*(SIN(RADIANS(G1684))*SIN(RADIANS(E1687))+COS(RADIANS(G1684))*COS(RADIANS(E1687))*COS(RADIANS(L1677))))</f>
        <v>0</v>
      </c>
      <c r="M1684">
        <f>IF(DEGREES(ACOS(SIN(RADIANS(G1684))*SIN(RADIANS(E1687))+COS(RADIANS(G1684))*COS(RADIANS(E1687))*COS(RADIANS(M1677))))&gt;90,0,$F$4*$F$5/E1686^2*(SIN(RADIANS(G1684))*SIN(RADIANS(E1687))+COS(RADIANS(G1684))*COS(RADIANS(E1687))*COS(RADIANS(M1677))))</f>
        <v>0</v>
      </c>
      <c r="N1684">
        <f>IF(DEGREES(ACOS(SIN(RADIANS(G1684))*SIN(RADIANS(E1687))+COS(RADIANS(G1684))*COS(RADIANS(E1687))*COS(RADIANS(N1677))))&gt;90,0,$F$4*$F$5/E1686^2*(SIN(RADIANS(G1684))*SIN(RADIANS(E1687))+COS(RADIANS(G1684))*COS(RADIANS(E1687))*COS(RADIANS(N1677))))</f>
        <v>0</v>
      </c>
      <c r="O1684">
        <f>IF(DEGREES(ACOS(SIN(RADIANS(G1684))*SIN(RADIANS(E1687))+COS(RADIANS(G1684))*COS(RADIANS(E1687))*COS(RADIANS(O1677))))&gt;90,0,$F$4*$F$5/E1686^2*(SIN(RADIANS(G1684))*SIN(RADIANS(E1687))+COS(RADIANS(G1684))*COS(RADIANS(E1687))*COS(RADIANS(O1677))))</f>
        <v>0</v>
      </c>
      <c r="P1684">
        <f>IF(DEGREES(ACOS(SIN(RADIANS(G1684))*SIN(RADIANS(E1687))+COS(RADIANS(G1684))*COS(RADIANS(E1687))*COS(RADIANS(P1677))))&gt;90,0,$F$4*$F$5/E1686^2*(SIN(RADIANS(G1684))*SIN(RADIANS(E1687))+COS(RADIANS(G1684))*COS(RADIANS(E1687))*COS(RADIANS(P1677))))</f>
        <v>0</v>
      </c>
      <c r="Q1684">
        <f>IF(DEGREES(ACOS(SIN(RADIANS(G1684))*SIN(RADIANS(E1687))+COS(RADIANS(G1684))*COS(RADIANS(E1687))*COS(RADIANS(Q1677))))&gt;90,0,$F$4*$F$5/E1686^2*(SIN(RADIANS(G1684))*SIN(RADIANS(E1687))+COS(RADIANS(G1684))*COS(RADIANS(E1687))*COS(RADIANS(Q1677))))</f>
        <v>0</v>
      </c>
      <c r="R1684" t="e">
        <f>IF(DEGREES(ACOS(SIN(RADIANS(G1684))*SIN(RADIANS(E1687))+COS(RADIANS(G1684))*COS(RADIANS(E1687))*COS(RADIANS(R1677))))&gt;90,0,$F$4*$F$5/E1686^2*(SIN(RADIANS(G1684))*SIN(RADIANS(E1687))+COS(RADIANS(G1684))*COS(RADIANS(E1687))*COS(RADIANS(R1677))))</f>
        <v>#DIV/0!</v>
      </c>
      <c r="S1684" t="e">
        <f>IF(DEGREES(ACOS(SIN(RADIANS(G1684))*SIN(RADIANS(E1687))+COS(RADIANS(G1684))*COS(RADIANS(E1687))*COS(RADIANS(S1677))))&gt;90,0,$F$4*$F$5/E1686^2*(SIN(RADIANS(G1684))*SIN(RADIANS(E1687))+COS(RADIANS(G1684))*COS(RADIANS(E1687))*COS(RADIANS(S1677))))</f>
        <v>#DIV/0!</v>
      </c>
      <c r="T1684" t="e">
        <f>IF(DEGREES(ACOS(SIN(RADIANS(G1684))*SIN(RADIANS(E1687))+COS(RADIANS(G1684))*COS(RADIANS(E1687))*COS(RADIANS(T1677))))&gt;90,0,$F$4*$F$5/E1686^2*(SIN(RADIANS(G1684))*SIN(RADIANS(E1687))+COS(RADIANS(G1684))*COS(RADIANS(E1687))*COS(RADIANS(T1677))))</f>
        <v>#DIV/0!</v>
      </c>
      <c r="U1684" t="e">
        <f>IF(DEGREES(ACOS(SIN(RADIANS(G1684))*SIN(RADIANS(E1687))+COS(RADIANS(G1684))*COS(RADIANS(E1687))*COS(RADIANS(U1677))))&gt;90,0,$F$4*$F$5/E1686^2*(SIN(RADIANS(G1684))*SIN(RADIANS(E1687))+COS(RADIANS(G1684))*COS(RADIANS(E1687))*COS(RADIANS(U1677))))</f>
        <v>#DIV/0!</v>
      </c>
      <c r="V1684" t="e">
        <f>IF(DEGREES(ACOS(SIN(RADIANS(G1684))*SIN(RADIANS(E1687))+COS(RADIANS(G1684))*COS(RADIANS(E1687))*COS(RADIANS(V1677))))&gt;90,0,$F$4*$F$5/E1686^2*(SIN(RADIANS(G1684))*SIN(RADIANS(E1687))+COS(RADIANS(G1684))*COS(RADIANS(E1687))*COS(RADIANS(V1677))))</f>
        <v>#DIV/0!</v>
      </c>
      <c r="W1684" t="e">
        <f>IF(DEGREES(ACOS(SIN(RADIANS(G1684))*SIN(RADIANS(E1687))+COS(RADIANS(G1684))*COS(RADIANS(E1687))*COS(RADIANS(W1677))))&gt;90,0,$F$4*$F$5/E1686^2*(SIN(RADIANS(G1684))*SIN(RADIANS(E1687))+COS(RADIANS(G1684))*COS(RADIANS(E1687))*COS(RADIANS(W1677))))</f>
        <v>#DIV/0!</v>
      </c>
      <c r="X1684" t="e">
        <f>IF(DEGREES(ACOS(SIN(RADIANS(G1684))*SIN(RADIANS(E1687))+COS(RADIANS(G1684))*COS(RADIANS(E1687))*COS(RADIANS(X1677))))&gt;90,0,$F$4*$F$5/E1686^2*(SIN(RADIANS(G1684))*SIN(RADIANS(E1687))+COS(RADIANS(G1684))*COS(RADIANS(E1687))*COS(RADIANS(X1677))))</f>
        <v>#DIV/0!</v>
      </c>
      <c r="Y1684" t="e">
        <f>IF(DEGREES(ACOS(SIN(RADIANS(G1684))*SIN(RADIANS(E1687))+COS(RADIANS(G1684))*COS(RADIANS(E1687))*COS(RADIANS(Y1677))))&gt;90,0,$F$4*$F$5/E1686^2*(SIN(RADIANS(G1684))*SIN(RADIANS(E1687))+COS(RADIANS(G1684))*COS(RADIANS(E1687))*COS(RADIANS(Y1677))))</f>
        <v>#DIV/0!</v>
      </c>
      <c r="Z1684" t="e">
        <f>IF(DEGREES(ACOS(SIN(RADIANS(G1684))*SIN(RADIANS(E1687))+COS(RADIANS(G1684))*COS(RADIANS(E1687))*COS(RADIANS(Z1677))))&gt;90,0,$F$4*$F$5/E1686^2*(SIN(RADIANS(G1684))*SIN(RADIANS(E1687))+COS(RADIANS(G1684))*COS(RADIANS(E1687))*COS(RADIANS(Z1677))))</f>
        <v>#DIV/0!</v>
      </c>
      <c r="AA1684" t="e">
        <f>IF(DEGREES(ACOS(SIN(RADIANS(G1684))*SIN(RADIANS(E1687))+COS(RADIANS(G1684))*COS(RADIANS(E1687))*COS(RADIANS(AA1677))))&gt;90,0,$F$4*$F$5/E1686^2*(SIN(RADIANS(G1684))*SIN(RADIANS(E1687))+COS(RADIANS(G1684))*COS(RADIANS(E1687))*COS(RADIANS(AA1677))))</f>
        <v>#DIV/0!</v>
      </c>
      <c r="AB1684" t="e">
        <f>IF(DEGREES(ACOS(SIN(RADIANS(G1684))*SIN(RADIANS(E1687))+COS(RADIANS(G1684))*COS(RADIANS(E1687))*COS(RADIANS(AB1677))))&gt;90,0,$F$4*$F$5/E1686^2*(SIN(RADIANS(G1684))*SIN(RADIANS(E1687))+COS(RADIANS(G1684))*COS(RADIANS(E1687))*COS(RADIANS(AB1677))))</f>
        <v>#DIV/0!</v>
      </c>
      <c r="AC1684" t="e">
        <f>IF(DEGREES(ACOS(SIN(RADIANS(G1684))*SIN(RADIANS(E1687))+COS(RADIANS(G1684))*COS(RADIANS(E1687))*COS(RADIANS(AC1677))))&gt;90,0,$F$4*$F$5/E1686^2*(SIN(RADIANS(G1684))*SIN(RADIANS(E1687))+COS(RADIANS(G1684))*COS(RADIANS(E1687))*COS(RADIANS(AC1677))))</f>
        <v>#DIV/0!</v>
      </c>
      <c r="AD1684" t="e">
        <f>IF(DEGREES(ACOS(SIN(RADIANS(G1684))*SIN(RADIANS(E1687))+COS(RADIANS(G1684))*COS(RADIANS(E1687))*COS(RADIANS(AD1677))))&gt;90,0,$F$4*$F$5/E1686^2*(SIN(RADIANS(G1684))*SIN(RADIANS(E1687))+COS(RADIANS(G1684))*COS(RADIANS(E1687))*COS(RADIANS(AD1677))))</f>
        <v>#DIV/0!</v>
      </c>
      <c r="AE1684" t="e">
        <f>IF(DEGREES(ACOS(SIN(RADIANS(G1684))*SIN(RADIANS(E1687))+COS(RADIANS(G1684))*COS(RADIANS(E1687))*COS(RADIANS(AE1677))))&gt;90,0,$F$4*$F$5/E1686^2*(SIN(RADIANS(G1684))*SIN(RADIANS(E1687))+COS(RADIANS(G1684))*COS(RADIANS(E1687))*COS(RADIANS(AE1677))))</f>
        <v>#DIV/0!</v>
      </c>
      <c r="AF1684" t="e">
        <f>IF(DEGREES(ACOS(SIN(RADIANS(G1684))*SIN(RADIANS(E1687))+COS(RADIANS(G1684))*COS(RADIANS(E1687))*COS(RADIANS(AF1677))))&gt;90,0,$F$4*$F$5/E1686^2*(SIN(RADIANS(G1684))*SIN(RADIANS(E1687))+COS(RADIANS(G1684))*COS(RADIANS(E1687))*COS(RADIANS(AF1677))))</f>
        <v>#DIV/0!</v>
      </c>
      <c r="AG1684" t="e">
        <f>IF(DEGREES(ACOS(SIN(RADIANS(G1684))*SIN(RADIANS(E1687))+COS(RADIANS(G1684))*COS(RADIANS(E1687))*COS(RADIANS(AG1677))))&gt;90,0,$F$4*$F$5/E1686^2*(SIN(RADIANS(G1684))*SIN(RADIANS(E1687))+COS(RADIANS(G1684))*COS(RADIANS(E1687))*COS(RADIANS(AG1677))))</f>
        <v>#DIV/0!</v>
      </c>
      <c r="AH1684" t="e">
        <f>IF(DEGREES(ACOS(SIN(RADIANS(G1684))*SIN(RADIANS(E1687))+COS(RADIANS(G1684))*COS(RADIANS(E1687))*COS(RADIANS(AH1677))))&gt;90,0,$F$4*$F$5/E1686^2*(SIN(RADIANS(G1684))*SIN(RADIANS(E1687))+COS(RADIANS(G1684))*COS(RADIANS(E1687))*COS(RADIANS(AH1677))))</f>
        <v>#DIV/0!</v>
      </c>
      <c r="AI1684" t="e">
        <f>IF(DEGREES(ACOS(SIN(RADIANS(G1684))*SIN(RADIANS(E1687))+COS(RADIANS(G1684))*COS(RADIANS(E1687))*COS(RADIANS(AI1677))))&gt;90,0,$F$4*$F$5/E1686^2*(SIN(RADIANS(G1684))*SIN(RADIANS(E1687))+COS(RADIANS(G1684))*COS(RADIANS(E1687))*COS(RADIANS(AI1677))))</f>
        <v>#DIV/0!</v>
      </c>
      <c r="AJ1684" t="e">
        <f>IF(DEGREES(ACOS(SIN(RADIANS(G1684))*SIN(RADIANS(E1687))+COS(RADIANS(G1684))*COS(RADIANS(E1687))*COS(RADIANS(AJ1677))))&gt;90,0,$F$4*$F$5/E1686^2*(SIN(RADIANS(G1684))*SIN(RADIANS(E1687))+COS(RADIANS(G1684))*COS(RADIANS(E1687))*COS(RADIANS(AJ1677))))</f>
        <v>#DIV/0!</v>
      </c>
      <c r="AK1684">
        <f>IF(DEGREES(ACOS(SIN(RADIANS(G1684))*SIN(RADIANS(E1687))+COS(RADIANS(G1684))*COS(RADIANS(E1687))*COS(RADIANS(AK1677))))&gt;90,0,$F$4*$F$5/E1686^2*(SIN(RADIANS(G1684))*SIN(RADIANS(E1687))+COS(RADIANS(G1684))*COS(RADIANS(E1687))*COS(RADIANS(AK1677))))</f>
        <v>0</v>
      </c>
      <c r="AL1684">
        <f>IF(DEGREES(ACOS(SIN(RADIANS(G1684))*SIN(RADIANS(E1687))+COS(RADIANS(G1684))*COS(RADIANS(E1687))*COS(RADIANS(AL1677))))&gt;90,0,$F$4*$F$5/E1686^2*(SIN(RADIANS(G1684))*SIN(RADIANS(E1687))+COS(RADIANS(G1684))*COS(RADIANS(E1687))*COS(RADIANS(AL1677))))</f>
        <v>0</v>
      </c>
      <c r="AM1684">
        <f>IF(DEGREES(ACOS(SIN(RADIANS(G1684))*SIN(RADIANS(E1687))+COS(RADIANS(G1684))*COS(RADIANS(E1687))*COS(RADIANS(AM1677))))&gt;90,0,$F$4*$F$5/E1686^2*(SIN(RADIANS(G1684))*SIN(RADIANS(E1687))+COS(RADIANS(G1684))*COS(RADIANS(E1687))*COS(RADIANS(AM1677))))</f>
        <v>0</v>
      </c>
      <c r="AN1684">
        <f>IF(DEGREES(ACOS(SIN(RADIANS(G1684))*SIN(RADIANS(E1687))+COS(RADIANS(G1684))*COS(RADIANS(E1687))*COS(RADIANS(AN1677))))&gt;90,0,$F$4*$F$5/E1686^2*(SIN(RADIANS(G1684))*SIN(RADIANS(E1687))+COS(RADIANS(G1684))*COS(RADIANS(E1687))*COS(RADIANS(AN1677))))</f>
        <v>0</v>
      </c>
      <c r="AO1684">
        <f>IF(DEGREES(ACOS(SIN(RADIANS(G1684))*SIN(RADIANS(E1687))+COS(RADIANS(G1684))*COS(RADIANS(E1687))*COS(RADIANS(AO1677))))&gt;90,0,$F$4*$F$5/E1686^2*(SIN(RADIANS(G1684))*SIN(RADIANS(E1687))+COS(RADIANS(G1684))*COS(RADIANS(E1687))*COS(RADIANS(AO1677))))</f>
        <v>0</v>
      </c>
      <c r="AP1684">
        <f>IF(DEGREES(ACOS(SIN(RADIANS(G1684))*SIN(RADIANS(E1687))+COS(RADIANS(G1684))*COS(RADIANS(E1687))*COS(RADIANS(AP1677))))&gt;90,0,$F$4*$F$5/E1686^2*(SIN(RADIANS(G1684))*SIN(RADIANS(E1687))+COS(RADIANS(G1684))*COS(RADIANS(E1687))*COS(RADIANS(AP1677))))</f>
        <v>0</v>
      </c>
      <c r="AQ1684">
        <f>IF(DEGREES(ACOS(SIN(RADIANS(G1684))*SIN(RADIANS(E1687))+COS(RADIANS(G1684))*COS(RADIANS(E1687))*COS(RADIANS(AQ1677))))&gt;90,0,$F$4*$F$5/E1686^2*(SIN(RADIANS(G1684))*SIN(RADIANS(E1687))+COS(RADIANS(G1684))*COS(RADIANS(E1687))*COS(RADIANS(AQ1677))))</f>
        <v>0</v>
      </c>
      <c r="AR1684">
        <f>IF(DEGREES(ACOS(SIN(RADIANS(G1684))*SIN(RADIANS(E1687))+COS(RADIANS(G1684))*COS(RADIANS(E1687))*COS(RADIANS(AR1677))))&gt;90,0,$F$4*$F$5/E1686^2*(SIN(RADIANS(G1684))*SIN(RADIANS(E1687))+COS(RADIANS(G1684))*COS(RADIANS(E1687))*COS(RADIANS(AR1677))))</f>
        <v>0</v>
      </c>
    </row>
    <row r="1685" spans="2:44" x14ac:dyDescent="0.5">
      <c r="B1685" s="40" t="s">
        <v>784</v>
      </c>
      <c r="E1685" t="str">
        <f>IF($F$10=0,"N/A",E1684*$F$11/$F$10)</f>
        <v>N/A</v>
      </c>
      <c r="G1685">
        <v>30</v>
      </c>
      <c r="I1685">
        <f>IF(DEGREES(ACOS(SIN(RADIANS(G1685))*SIN(RADIANS(E1687))+COS(RADIANS(G1685))*COS(RADIANS(E1687))*COS(RADIANS(I1677))))&gt;90,0,$F$4*$F$5/E1686^2*(SIN(RADIANS(G1685))*SIN(RADIANS(E1687))+COS(RADIANS(G1685))*COS(RADIANS(E1687))*COS(RADIANS(I1677))))</f>
        <v>0</v>
      </c>
      <c r="J1685">
        <f>IF(DEGREES(ACOS(SIN(RADIANS(G1685))*SIN(RADIANS(E1687))+COS(RADIANS(G1685))*COS(RADIANS(E1687))*COS(RADIANS(J1677))))&gt;90,0,$F$4*$F$5/E1686^2*(SIN(RADIANS(G1685))*SIN(RADIANS(E1687))+COS(RADIANS(G1685))*COS(RADIANS(E1687))*COS(RADIANS(J1677))))</f>
        <v>0</v>
      </c>
      <c r="K1685">
        <f>IF(DEGREES(ACOS(SIN(RADIANS(G1685))*SIN(RADIANS(E1687))+COS(RADIANS(G1685))*COS(RADIANS(E1687))*COS(RADIANS(K1677))))&gt;90,0,$F$4*$F$5/E1686^2*(SIN(RADIANS(G1685))*SIN(RADIANS(E1687))+COS(RADIANS(G1685))*COS(RADIANS(E1687))*COS(RADIANS(K1677))))</f>
        <v>0</v>
      </c>
      <c r="L1685">
        <f>IF(DEGREES(ACOS(SIN(RADIANS(G1685))*SIN(RADIANS(E1687))+COS(RADIANS(G1685))*COS(RADIANS(E1687))*COS(RADIANS(L1677))))&gt;90,0,$F$4*$F$5/E1686^2*(SIN(RADIANS(G1685))*SIN(RADIANS(E1687))+COS(RADIANS(G1685))*COS(RADIANS(E1687))*COS(RADIANS(L1677))))</f>
        <v>0</v>
      </c>
      <c r="M1685">
        <f>IF(DEGREES(ACOS(SIN(RADIANS(G1685))*SIN(RADIANS(E1687))+COS(RADIANS(G1685))*COS(RADIANS(E1687))*COS(RADIANS(M1677))))&gt;90,0,$F$4*$F$5/E1686^2*(SIN(RADIANS(G1685))*SIN(RADIANS(E1687))+COS(RADIANS(G1685))*COS(RADIANS(E1687))*COS(RADIANS(M1677))))</f>
        <v>0</v>
      </c>
      <c r="N1685">
        <f>IF(DEGREES(ACOS(SIN(RADIANS(G1685))*SIN(RADIANS(E1687))+COS(RADIANS(G1685))*COS(RADIANS(E1687))*COS(RADIANS(N1677))))&gt;90,0,$F$4*$F$5/E1686^2*(SIN(RADIANS(G1685))*SIN(RADIANS(E1687))+COS(RADIANS(G1685))*COS(RADIANS(E1687))*COS(RADIANS(N1677))))</f>
        <v>0</v>
      </c>
      <c r="O1685">
        <f>IF(DEGREES(ACOS(SIN(RADIANS(G1685))*SIN(RADIANS(E1687))+COS(RADIANS(G1685))*COS(RADIANS(E1687))*COS(RADIANS(O1677))))&gt;90,0,$F$4*$F$5/E1686^2*(SIN(RADIANS(G1685))*SIN(RADIANS(E1687))+COS(RADIANS(G1685))*COS(RADIANS(E1687))*COS(RADIANS(O1677))))</f>
        <v>0</v>
      </c>
      <c r="P1685">
        <f>IF(DEGREES(ACOS(SIN(RADIANS(G1685))*SIN(RADIANS(E1687))+COS(RADIANS(G1685))*COS(RADIANS(E1687))*COS(RADIANS(P1677))))&gt;90,0,$F$4*$F$5/E1686^2*(SIN(RADIANS(G1685))*SIN(RADIANS(E1687))+COS(RADIANS(G1685))*COS(RADIANS(E1687))*COS(RADIANS(P1677))))</f>
        <v>0</v>
      </c>
      <c r="Q1685">
        <f>IF(DEGREES(ACOS(SIN(RADIANS(G1685))*SIN(RADIANS(E1687))+COS(RADIANS(G1685))*COS(RADIANS(E1687))*COS(RADIANS(Q1677))))&gt;90,0,$F$4*$F$5/E1686^2*(SIN(RADIANS(G1685))*SIN(RADIANS(E1687))+COS(RADIANS(G1685))*COS(RADIANS(E1687))*COS(RADIANS(Q1677))))</f>
        <v>0</v>
      </c>
      <c r="R1685" t="e">
        <f>IF(DEGREES(ACOS(SIN(RADIANS(G1685))*SIN(RADIANS(E1687))+COS(RADIANS(G1685))*COS(RADIANS(E1687))*COS(RADIANS(R1677))))&gt;90,0,$F$4*$F$5/E1686^2*(SIN(RADIANS(G1685))*SIN(RADIANS(E1687))+COS(RADIANS(G1685))*COS(RADIANS(E1687))*COS(RADIANS(R1677))))</f>
        <v>#DIV/0!</v>
      </c>
      <c r="S1685" t="e">
        <f>IF(DEGREES(ACOS(SIN(RADIANS(G1685))*SIN(RADIANS(E1687))+COS(RADIANS(G1685))*COS(RADIANS(E1687))*COS(RADIANS(S1677))))&gt;90,0,$F$4*$F$5/E1686^2*(SIN(RADIANS(G1685))*SIN(RADIANS(E1687))+COS(RADIANS(G1685))*COS(RADIANS(E1687))*COS(RADIANS(S1677))))</f>
        <v>#DIV/0!</v>
      </c>
      <c r="T1685" t="e">
        <f>IF(DEGREES(ACOS(SIN(RADIANS(G1685))*SIN(RADIANS(E1687))+COS(RADIANS(G1685))*COS(RADIANS(E1687))*COS(RADIANS(T1677))))&gt;90,0,$F$4*$F$5/E1686^2*(SIN(RADIANS(G1685))*SIN(RADIANS(E1687))+COS(RADIANS(G1685))*COS(RADIANS(E1687))*COS(RADIANS(T1677))))</f>
        <v>#DIV/0!</v>
      </c>
      <c r="U1685" t="e">
        <f>IF(DEGREES(ACOS(SIN(RADIANS(G1685))*SIN(RADIANS(E1687))+COS(RADIANS(G1685))*COS(RADIANS(E1687))*COS(RADIANS(U1677))))&gt;90,0,$F$4*$F$5/E1686^2*(SIN(RADIANS(G1685))*SIN(RADIANS(E1687))+COS(RADIANS(G1685))*COS(RADIANS(E1687))*COS(RADIANS(U1677))))</f>
        <v>#DIV/0!</v>
      </c>
      <c r="V1685" t="e">
        <f>IF(DEGREES(ACOS(SIN(RADIANS(G1685))*SIN(RADIANS(E1687))+COS(RADIANS(G1685))*COS(RADIANS(E1687))*COS(RADIANS(V1677))))&gt;90,0,$F$4*$F$5/E1686^2*(SIN(RADIANS(G1685))*SIN(RADIANS(E1687))+COS(RADIANS(G1685))*COS(RADIANS(E1687))*COS(RADIANS(V1677))))</f>
        <v>#DIV/0!</v>
      </c>
      <c r="W1685" t="e">
        <f>IF(DEGREES(ACOS(SIN(RADIANS(G1685))*SIN(RADIANS(E1687))+COS(RADIANS(G1685))*COS(RADIANS(E1687))*COS(RADIANS(W1677))))&gt;90,0,$F$4*$F$5/E1686^2*(SIN(RADIANS(G1685))*SIN(RADIANS(E1687))+COS(RADIANS(G1685))*COS(RADIANS(E1687))*COS(RADIANS(W1677))))</f>
        <v>#DIV/0!</v>
      </c>
      <c r="X1685" t="e">
        <f>IF(DEGREES(ACOS(SIN(RADIANS(G1685))*SIN(RADIANS(E1687))+COS(RADIANS(G1685))*COS(RADIANS(E1687))*COS(RADIANS(X1677))))&gt;90,0,$F$4*$F$5/E1686^2*(SIN(RADIANS(G1685))*SIN(RADIANS(E1687))+COS(RADIANS(G1685))*COS(RADIANS(E1687))*COS(RADIANS(X1677))))</f>
        <v>#DIV/0!</v>
      </c>
      <c r="Y1685" t="e">
        <f>IF(DEGREES(ACOS(SIN(RADIANS(G1685))*SIN(RADIANS(E1687))+COS(RADIANS(G1685))*COS(RADIANS(E1687))*COS(RADIANS(Y1677))))&gt;90,0,$F$4*$F$5/E1686^2*(SIN(RADIANS(G1685))*SIN(RADIANS(E1687))+COS(RADIANS(G1685))*COS(RADIANS(E1687))*COS(RADIANS(Y1677))))</f>
        <v>#DIV/0!</v>
      </c>
      <c r="Z1685" t="e">
        <f>IF(DEGREES(ACOS(SIN(RADIANS(G1685))*SIN(RADIANS(E1687))+COS(RADIANS(G1685))*COS(RADIANS(E1687))*COS(RADIANS(Z1677))))&gt;90,0,$F$4*$F$5/E1686^2*(SIN(RADIANS(G1685))*SIN(RADIANS(E1687))+COS(RADIANS(G1685))*COS(RADIANS(E1687))*COS(RADIANS(Z1677))))</f>
        <v>#DIV/0!</v>
      </c>
      <c r="AA1685" t="e">
        <f>IF(DEGREES(ACOS(SIN(RADIANS(G1685))*SIN(RADIANS(E1687))+COS(RADIANS(G1685))*COS(RADIANS(E1687))*COS(RADIANS(AA1677))))&gt;90,0,$F$4*$F$5/E1686^2*(SIN(RADIANS(G1685))*SIN(RADIANS(E1687))+COS(RADIANS(G1685))*COS(RADIANS(E1687))*COS(RADIANS(AA1677))))</f>
        <v>#DIV/0!</v>
      </c>
      <c r="AB1685" t="e">
        <f>IF(DEGREES(ACOS(SIN(RADIANS(G1685))*SIN(RADIANS(E1687))+COS(RADIANS(G1685))*COS(RADIANS(E1687))*COS(RADIANS(AB1677))))&gt;90,0,$F$4*$F$5/E1686^2*(SIN(RADIANS(G1685))*SIN(RADIANS(E1687))+COS(RADIANS(G1685))*COS(RADIANS(E1687))*COS(RADIANS(AB1677))))</f>
        <v>#DIV/0!</v>
      </c>
      <c r="AC1685" t="e">
        <f>IF(DEGREES(ACOS(SIN(RADIANS(G1685))*SIN(RADIANS(E1687))+COS(RADIANS(G1685))*COS(RADIANS(E1687))*COS(RADIANS(AC1677))))&gt;90,0,$F$4*$F$5/E1686^2*(SIN(RADIANS(G1685))*SIN(RADIANS(E1687))+COS(RADIANS(G1685))*COS(RADIANS(E1687))*COS(RADIANS(AC1677))))</f>
        <v>#DIV/0!</v>
      </c>
      <c r="AD1685" t="e">
        <f>IF(DEGREES(ACOS(SIN(RADIANS(G1685))*SIN(RADIANS(E1687))+COS(RADIANS(G1685))*COS(RADIANS(E1687))*COS(RADIANS(AD1677))))&gt;90,0,$F$4*$F$5/E1686^2*(SIN(RADIANS(G1685))*SIN(RADIANS(E1687))+COS(RADIANS(G1685))*COS(RADIANS(E1687))*COS(RADIANS(AD1677))))</f>
        <v>#DIV/0!</v>
      </c>
      <c r="AE1685" t="e">
        <f>IF(DEGREES(ACOS(SIN(RADIANS(G1685))*SIN(RADIANS(E1687))+COS(RADIANS(G1685))*COS(RADIANS(E1687))*COS(RADIANS(AE1677))))&gt;90,0,$F$4*$F$5/E1686^2*(SIN(RADIANS(G1685))*SIN(RADIANS(E1687))+COS(RADIANS(G1685))*COS(RADIANS(E1687))*COS(RADIANS(AE1677))))</f>
        <v>#DIV/0!</v>
      </c>
      <c r="AF1685" t="e">
        <f>IF(DEGREES(ACOS(SIN(RADIANS(G1685))*SIN(RADIANS(E1687))+COS(RADIANS(G1685))*COS(RADIANS(E1687))*COS(RADIANS(AF1677))))&gt;90,0,$F$4*$F$5/E1686^2*(SIN(RADIANS(G1685))*SIN(RADIANS(E1687))+COS(RADIANS(G1685))*COS(RADIANS(E1687))*COS(RADIANS(AF1677))))</f>
        <v>#DIV/0!</v>
      </c>
      <c r="AG1685" t="e">
        <f>IF(DEGREES(ACOS(SIN(RADIANS(G1685))*SIN(RADIANS(E1687))+COS(RADIANS(G1685))*COS(RADIANS(E1687))*COS(RADIANS(AG1677))))&gt;90,0,$F$4*$F$5/E1686^2*(SIN(RADIANS(G1685))*SIN(RADIANS(E1687))+COS(RADIANS(G1685))*COS(RADIANS(E1687))*COS(RADIANS(AG1677))))</f>
        <v>#DIV/0!</v>
      </c>
      <c r="AH1685" t="e">
        <f>IF(DEGREES(ACOS(SIN(RADIANS(G1685))*SIN(RADIANS(E1687))+COS(RADIANS(G1685))*COS(RADIANS(E1687))*COS(RADIANS(AH1677))))&gt;90,0,$F$4*$F$5/E1686^2*(SIN(RADIANS(G1685))*SIN(RADIANS(E1687))+COS(RADIANS(G1685))*COS(RADIANS(E1687))*COS(RADIANS(AH1677))))</f>
        <v>#DIV/0!</v>
      </c>
      <c r="AI1685" t="e">
        <f>IF(DEGREES(ACOS(SIN(RADIANS(G1685))*SIN(RADIANS(E1687))+COS(RADIANS(G1685))*COS(RADIANS(E1687))*COS(RADIANS(AI1677))))&gt;90,0,$F$4*$F$5/E1686^2*(SIN(RADIANS(G1685))*SIN(RADIANS(E1687))+COS(RADIANS(G1685))*COS(RADIANS(E1687))*COS(RADIANS(AI1677))))</f>
        <v>#DIV/0!</v>
      </c>
      <c r="AJ1685" t="e">
        <f>IF(DEGREES(ACOS(SIN(RADIANS(G1685))*SIN(RADIANS(E1687))+COS(RADIANS(G1685))*COS(RADIANS(E1687))*COS(RADIANS(AJ1677))))&gt;90,0,$F$4*$F$5/E1686^2*(SIN(RADIANS(G1685))*SIN(RADIANS(E1687))+COS(RADIANS(G1685))*COS(RADIANS(E1687))*COS(RADIANS(AJ1677))))</f>
        <v>#DIV/0!</v>
      </c>
      <c r="AK1685">
        <f>IF(DEGREES(ACOS(SIN(RADIANS(G1685))*SIN(RADIANS(E1687))+COS(RADIANS(G1685))*COS(RADIANS(E1687))*COS(RADIANS(AK1677))))&gt;90,0,$F$4*$F$5/E1686^2*(SIN(RADIANS(G1685))*SIN(RADIANS(E1687))+COS(RADIANS(G1685))*COS(RADIANS(E1687))*COS(RADIANS(AK1677))))</f>
        <v>0</v>
      </c>
      <c r="AL1685">
        <f>IF(DEGREES(ACOS(SIN(RADIANS(G1685))*SIN(RADIANS(E1687))+COS(RADIANS(G1685))*COS(RADIANS(E1687))*COS(RADIANS(AL1677))))&gt;90,0,$F$4*$F$5/E1686^2*(SIN(RADIANS(G1685))*SIN(RADIANS(E1687))+COS(RADIANS(G1685))*COS(RADIANS(E1687))*COS(RADIANS(AL1677))))</f>
        <v>0</v>
      </c>
      <c r="AM1685">
        <f>IF(DEGREES(ACOS(SIN(RADIANS(G1685))*SIN(RADIANS(E1687))+COS(RADIANS(G1685))*COS(RADIANS(E1687))*COS(RADIANS(AM1677))))&gt;90,0,$F$4*$F$5/E1686^2*(SIN(RADIANS(G1685))*SIN(RADIANS(E1687))+COS(RADIANS(G1685))*COS(RADIANS(E1687))*COS(RADIANS(AM1677))))</f>
        <v>0</v>
      </c>
      <c r="AN1685">
        <f>IF(DEGREES(ACOS(SIN(RADIANS(G1685))*SIN(RADIANS(E1687))+COS(RADIANS(G1685))*COS(RADIANS(E1687))*COS(RADIANS(AN1677))))&gt;90,0,$F$4*$F$5/E1686^2*(SIN(RADIANS(G1685))*SIN(RADIANS(E1687))+COS(RADIANS(G1685))*COS(RADIANS(E1687))*COS(RADIANS(AN1677))))</f>
        <v>0</v>
      </c>
      <c r="AO1685">
        <f>IF(DEGREES(ACOS(SIN(RADIANS(G1685))*SIN(RADIANS(E1687))+COS(RADIANS(G1685))*COS(RADIANS(E1687))*COS(RADIANS(AO1677))))&gt;90,0,$F$4*$F$5/E1686^2*(SIN(RADIANS(G1685))*SIN(RADIANS(E1687))+COS(RADIANS(G1685))*COS(RADIANS(E1687))*COS(RADIANS(AO1677))))</f>
        <v>0</v>
      </c>
      <c r="AP1685">
        <f>IF(DEGREES(ACOS(SIN(RADIANS(G1685))*SIN(RADIANS(E1687))+COS(RADIANS(G1685))*COS(RADIANS(E1687))*COS(RADIANS(AP1677))))&gt;90,0,$F$4*$F$5/E1686^2*(SIN(RADIANS(G1685))*SIN(RADIANS(E1687))+COS(RADIANS(G1685))*COS(RADIANS(E1687))*COS(RADIANS(AP1677))))</f>
        <v>0</v>
      </c>
      <c r="AQ1685">
        <f>IF(DEGREES(ACOS(SIN(RADIANS(G1685))*SIN(RADIANS(E1687))+COS(RADIANS(G1685))*COS(RADIANS(E1687))*COS(RADIANS(AQ1677))))&gt;90,0,$F$4*$F$5/E1686^2*(SIN(RADIANS(G1685))*SIN(RADIANS(E1687))+COS(RADIANS(G1685))*COS(RADIANS(E1687))*COS(RADIANS(AQ1677))))</f>
        <v>0</v>
      </c>
      <c r="AR1685">
        <f>IF(DEGREES(ACOS(SIN(RADIANS(G1685))*SIN(RADIANS(E1687))+COS(RADIANS(G1685))*COS(RADIANS(E1687))*COS(RADIANS(AR1677))))&gt;90,0,$F$4*$F$5/E1686^2*(SIN(RADIANS(G1685))*SIN(RADIANS(E1687))+COS(RADIANS(G1685))*COS(RADIANS(E1687))*COS(RADIANS(AR1677))))</f>
        <v>0</v>
      </c>
    </row>
    <row r="1686" spans="2:44" x14ac:dyDescent="0.5">
      <c r="B1686" s="40" t="s">
        <v>785</v>
      </c>
      <c r="E1686">
        <f>$F$6*(1-$F$7^2)/(1+$F$7*COS(RADIANS(E1680)))</f>
        <v>0</v>
      </c>
      <c r="G1686">
        <v>20</v>
      </c>
      <c r="I1686">
        <f>IF(DEGREES(ACOS(SIN(RADIANS(G1686))*SIN(RADIANS(E1687))+COS(RADIANS(G1686))*COS(RADIANS(E1687))*COS(RADIANS(I1677))))&gt;90,0,$F$4*$F$5/E1686^2*(SIN(RADIANS(G1686))*SIN(RADIANS(E1687))+COS(RADIANS(G1686))*COS(RADIANS(E1687))*COS(RADIANS(I1677))))</f>
        <v>0</v>
      </c>
      <c r="J1686">
        <f>IF(DEGREES(ACOS(SIN(RADIANS(G1686))*SIN(RADIANS(E1687))+COS(RADIANS(G1686))*COS(RADIANS(E1687))*COS(RADIANS(J1677))))&gt;90,0,$F$4*$F$5/E1686^2*(SIN(RADIANS(G1686))*SIN(RADIANS(E1687))+COS(RADIANS(G1686))*COS(RADIANS(E1687))*COS(RADIANS(J1677))))</f>
        <v>0</v>
      </c>
      <c r="K1686">
        <f>IF(DEGREES(ACOS(SIN(RADIANS(G1686))*SIN(RADIANS(E1687))+COS(RADIANS(G1686))*COS(RADIANS(E1687))*COS(RADIANS(K1677))))&gt;90,0,$F$4*$F$5/E1686^2*(SIN(RADIANS(G1686))*SIN(RADIANS(E1687))+COS(RADIANS(G1686))*COS(RADIANS(E1687))*COS(RADIANS(K1677))))</f>
        <v>0</v>
      </c>
      <c r="L1686">
        <f>IF(DEGREES(ACOS(SIN(RADIANS(G1686))*SIN(RADIANS(E1687))+COS(RADIANS(G1686))*COS(RADIANS(E1687))*COS(RADIANS(L1677))))&gt;90,0,$F$4*$F$5/E1686^2*(SIN(RADIANS(G1686))*SIN(RADIANS(E1687))+COS(RADIANS(G1686))*COS(RADIANS(E1687))*COS(RADIANS(L1677))))</f>
        <v>0</v>
      </c>
      <c r="M1686">
        <f>IF(DEGREES(ACOS(SIN(RADIANS(G1686))*SIN(RADIANS(E1687))+COS(RADIANS(G1686))*COS(RADIANS(E1687))*COS(RADIANS(M1677))))&gt;90,0,$F$4*$F$5/E1686^2*(SIN(RADIANS(G1686))*SIN(RADIANS(E1687))+COS(RADIANS(G1686))*COS(RADIANS(E1687))*COS(RADIANS(M1677))))</f>
        <v>0</v>
      </c>
      <c r="N1686">
        <f>IF(DEGREES(ACOS(SIN(RADIANS(G1686))*SIN(RADIANS(E1687))+COS(RADIANS(G1686))*COS(RADIANS(E1687))*COS(RADIANS(N1677))))&gt;90,0,$F$4*$F$5/E1686^2*(SIN(RADIANS(G1686))*SIN(RADIANS(E1687))+COS(RADIANS(G1686))*COS(RADIANS(E1687))*COS(RADIANS(N1677))))</f>
        <v>0</v>
      </c>
      <c r="O1686">
        <f>IF(DEGREES(ACOS(SIN(RADIANS(G1686))*SIN(RADIANS(E1687))+COS(RADIANS(G1686))*COS(RADIANS(E1687))*COS(RADIANS(O1677))))&gt;90,0,$F$4*$F$5/E1686^2*(SIN(RADIANS(G1686))*SIN(RADIANS(E1687))+COS(RADIANS(G1686))*COS(RADIANS(E1687))*COS(RADIANS(O1677))))</f>
        <v>0</v>
      </c>
      <c r="P1686">
        <f>IF(DEGREES(ACOS(SIN(RADIANS(G1686))*SIN(RADIANS(E1687))+COS(RADIANS(G1686))*COS(RADIANS(E1687))*COS(RADIANS(P1677))))&gt;90,0,$F$4*$F$5/E1686^2*(SIN(RADIANS(G1686))*SIN(RADIANS(E1687))+COS(RADIANS(G1686))*COS(RADIANS(E1687))*COS(RADIANS(P1677))))</f>
        <v>0</v>
      </c>
      <c r="Q1686">
        <f>IF(DEGREES(ACOS(SIN(RADIANS(G1686))*SIN(RADIANS(E1687))+COS(RADIANS(G1686))*COS(RADIANS(E1687))*COS(RADIANS(Q1677))))&gt;90,0,$F$4*$F$5/E1686^2*(SIN(RADIANS(G1686))*SIN(RADIANS(E1687))+COS(RADIANS(G1686))*COS(RADIANS(E1687))*COS(RADIANS(Q1677))))</f>
        <v>0</v>
      </c>
      <c r="R1686" t="e">
        <f>IF(DEGREES(ACOS(SIN(RADIANS(G1686))*SIN(RADIANS(E1687))+COS(RADIANS(G1686))*COS(RADIANS(E1687))*COS(RADIANS(R1677))))&gt;90,0,$F$4*$F$5/E1686^2*(SIN(RADIANS(G1686))*SIN(RADIANS(E1687))+COS(RADIANS(G1686))*COS(RADIANS(E1687))*COS(RADIANS(R1677))))</f>
        <v>#DIV/0!</v>
      </c>
      <c r="S1686" t="e">
        <f>IF(DEGREES(ACOS(SIN(RADIANS(G1686))*SIN(RADIANS(E1687))+COS(RADIANS(G1686))*COS(RADIANS(E1687))*COS(RADIANS(S1677))))&gt;90,0,$F$4*$F$5/E1686^2*(SIN(RADIANS(G1686))*SIN(RADIANS(E1687))+COS(RADIANS(G1686))*COS(RADIANS(E1687))*COS(RADIANS(S1677))))</f>
        <v>#DIV/0!</v>
      </c>
      <c r="T1686" t="e">
        <f>IF(DEGREES(ACOS(SIN(RADIANS(G1686))*SIN(RADIANS(E1687))+COS(RADIANS(G1686))*COS(RADIANS(E1687))*COS(RADIANS(T1677))))&gt;90,0,$F$4*$F$5/E1686^2*(SIN(RADIANS(G1686))*SIN(RADIANS(E1687))+COS(RADIANS(G1686))*COS(RADIANS(E1687))*COS(RADIANS(T1677))))</f>
        <v>#DIV/0!</v>
      </c>
      <c r="U1686" t="e">
        <f>IF(DEGREES(ACOS(SIN(RADIANS(G1686))*SIN(RADIANS(E1687))+COS(RADIANS(G1686))*COS(RADIANS(E1687))*COS(RADIANS(U1677))))&gt;90,0,$F$4*$F$5/E1686^2*(SIN(RADIANS(G1686))*SIN(RADIANS(E1687))+COS(RADIANS(G1686))*COS(RADIANS(E1687))*COS(RADIANS(U1677))))</f>
        <v>#DIV/0!</v>
      </c>
      <c r="V1686" t="e">
        <f>IF(DEGREES(ACOS(SIN(RADIANS(G1686))*SIN(RADIANS(E1687))+COS(RADIANS(G1686))*COS(RADIANS(E1687))*COS(RADIANS(V1677))))&gt;90,0,$F$4*$F$5/E1686^2*(SIN(RADIANS(G1686))*SIN(RADIANS(E1687))+COS(RADIANS(G1686))*COS(RADIANS(E1687))*COS(RADIANS(V1677))))</f>
        <v>#DIV/0!</v>
      </c>
      <c r="W1686" t="e">
        <f>IF(DEGREES(ACOS(SIN(RADIANS(G1686))*SIN(RADIANS(E1687))+COS(RADIANS(G1686))*COS(RADIANS(E1687))*COS(RADIANS(W1677))))&gt;90,0,$F$4*$F$5/E1686^2*(SIN(RADIANS(G1686))*SIN(RADIANS(E1687))+COS(RADIANS(G1686))*COS(RADIANS(E1687))*COS(RADIANS(W1677))))</f>
        <v>#DIV/0!</v>
      </c>
      <c r="X1686" t="e">
        <f>IF(DEGREES(ACOS(SIN(RADIANS(G1686))*SIN(RADIANS(E1687))+COS(RADIANS(G1686))*COS(RADIANS(E1687))*COS(RADIANS(X1677))))&gt;90,0,$F$4*$F$5/E1686^2*(SIN(RADIANS(G1686))*SIN(RADIANS(E1687))+COS(RADIANS(G1686))*COS(RADIANS(E1687))*COS(RADIANS(X1677))))</f>
        <v>#DIV/0!</v>
      </c>
      <c r="Y1686" t="e">
        <f>IF(DEGREES(ACOS(SIN(RADIANS(G1686))*SIN(RADIANS(E1687))+COS(RADIANS(G1686))*COS(RADIANS(E1687))*COS(RADIANS(Y1677))))&gt;90,0,$F$4*$F$5/E1686^2*(SIN(RADIANS(G1686))*SIN(RADIANS(E1687))+COS(RADIANS(G1686))*COS(RADIANS(E1687))*COS(RADIANS(Y1677))))</f>
        <v>#DIV/0!</v>
      </c>
      <c r="Z1686" t="e">
        <f>IF(DEGREES(ACOS(SIN(RADIANS(G1686))*SIN(RADIANS(E1687))+COS(RADIANS(G1686))*COS(RADIANS(E1687))*COS(RADIANS(Z1677))))&gt;90,0,$F$4*$F$5/E1686^2*(SIN(RADIANS(G1686))*SIN(RADIANS(E1687))+COS(RADIANS(G1686))*COS(RADIANS(E1687))*COS(RADIANS(Z1677))))</f>
        <v>#DIV/0!</v>
      </c>
      <c r="AA1686" t="e">
        <f>IF(DEGREES(ACOS(SIN(RADIANS(G1686))*SIN(RADIANS(E1687))+COS(RADIANS(G1686))*COS(RADIANS(E1687))*COS(RADIANS(AA1677))))&gt;90,0,$F$4*$F$5/E1686^2*(SIN(RADIANS(G1686))*SIN(RADIANS(E1687))+COS(RADIANS(G1686))*COS(RADIANS(E1687))*COS(RADIANS(AA1677))))</f>
        <v>#DIV/0!</v>
      </c>
      <c r="AB1686" t="e">
        <f>IF(DEGREES(ACOS(SIN(RADIANS(G1686))*SIN(RADIANS(E1687))+COS(RADIANS(G1686))*COS(RADIANS(E1687))*COS(RADIANS(AB1677))))&gt;90,0,$F$4*$F$5/E1686^2*(SIN(RADIANS(G1686))*SIN(RADIANS(E1687))+COS(RADIANS(G1686))*COS(RADIANS(E1687))*COS(RADIANS(AB1677))))</f>
        <v>#DIV/0!</v>
      </c>
      <c r="AC1686" t="e">
        <f>IF(DEGREES(ACOS(SIN(RADIANS(G1686))*SIN(RADIANS(E1687))+COS(RADIANS(G1686))*COS(RADIANS(E1687))*COS(RADIANS(AC1677))))&gt;90,0,$F$4*$F$5/E1686^2*(SIN(RADIANS(G1686))*SIN(RADIANS(E1687))+COS(RADIANS(G1686))*COS(RADIANS(E1687))*COS(RADIANS(AC1677))))</f>
        <v>#DIV/0!</v>
      </c>
      <c r="AD1686" t="e">
        <f>IF(DEGREES(ACOS(SIN(RADIANS(G1686))*SIN(RADIANS(E1687))+COS(RADIANS(G1686))*COS(RADIANS(E1687))*COS(RADIANS(AD1677))))&gt;90,0,$F$4*$F$5/E1686^2*(SIN(RADIANS(G1686))*SIN(RADIANS(E1687))+COS(RADIANS(G1686))*COS(RADIANS(E1687))*COS(RADIANS(AD1677))))</f>
        <v>#DIV/0!</v>
      </c>
      <c r="AE1686" t="e">
        <f>IF(DEGREES(ACOS(SIN(RADIANS(G1686))*SIN(RADIANS(E1687))+COS(RADIANS(G1686))*COS(RADIANS(E1687))*COS(RADIANS(AE1677))))&gt;90,0,$F$4*$F$5/E1686^2*(SIN(RADIANS(G1686))*SIN(RADIANS(E1687))+COS(RADIANS(G1686))*COS(RADIANS(E1687))*COS(RADIANS(AE1677))))</f>
        <v>#DIV/0!</v>
      </c>
      <c r="AF1686" t="e">
        <f>IF(DEGREES(ACOS(SIN(RADIANS(G1686))*SIN(RADIANS(E1687))+COS(RADIANS(G1686))*COS(RADIANS(E1687))*COS(RADIANS(AF1677))))&gt;90,0,$F$4*$F$5/E1686^2*(SIN(RADIANS(G1686))*SIN(RADIANS(E1687))+COS(RADIANS(G1686))*COS(RADIANS(E1687))*COS(RADIANS(AF1677))))</f>
        <v>#DIV/0!</v>
      </c>
      <c r="AG1686" t="e">
        <f>IF(DEGREES(ACOS(SIN(RADIANS(G1686))*SIN(RADIANS(E1687))+COS(RADIANS(G1686))*COS(RADIANS(E1687))*COS(RADIANS(AG1677))))&gt;90,0,$F$4*$F$5/E1686^2*(SIN(RADIANS(G1686))*SIN(RADIANS(E1687))+COS(RADIANS(G1686))*COS(RADIANS(E1687))*COS(RADIANS(AG1677))))</f>
        <v>#DIV/0!</v>
      </c>
      <c r="AH1686" t="e">
        <f>IF(DEGREES(ACOS(SIN(RADIANS(G1686))*SIN(RADIANS(E1687))+COS(RADIANS(G1686))*COS(RADIANS(E1687))*COS(RADIANS(AH1677))))&gt;90,0,$F$4*$F$5/E1686^2*(SIN(RADIANS(G1686))*SIN(RADIANS(E1687))+COS(RADIANS(G1686))*COS(RADIANS(E1687))*COS(RADIANS(AH1677))))</f>
        <v>#DIV/0!</v>
      </c>
      <c r="AI1686" t="e">
        <f>IF(DEGREES(ACOS(SIN(RADIANS(G1686))*SIN(RADIANS(E1687))+COS(RADIANS(G1686))*COS(RADIANS(E1687))*COS(RADIANS(AI1677))))&gt;90,0,$F$4*$F$5/E1686^2*(SIN(RADIANS(G1686))*SIN(RADIANS(E1687))+COS(RADIANS(G1686))*COS(RADIANS(E1687))*COS(RADIANS(AI1677))))</f>
        <v>#DIV/0!</v>
      </c>
      <c r="AJ1686" t="e">
        <f>IF(DEGREES(ACOS(SIN(RADIANS(G1686))*SIN(RADIANS(E1687))+COS(RADIANS(G1686))*COS(RADIANS(E1687))*COS(RADIANS(AJ1677))))&gt;90,0,$F$4*$F$5/E1686^2*(SIN(RADIANS(G1686))*SIN(RADIANS(E1687))+COS(RADIANS(G1686))*COS(RADIANS(E1687))*COS(RADIANS(AJ1677))))</f>
        <v>#DIV/0!</v>
      </c>
      <c r="AK1686">
        <f>IF(DEGREES(ACOS(SIN(RADIANS(G1686))*SIN(RADIANS(E1687))+COS(RADIANS(G1686))*COS(RADIANS(E1687))*COS(RADIANS(AK1677))))&gt;90,0,$F$4*$F$5/E1686^2*(SIN(RADIANS(G1686))*SIN(RADIANS(E1687))+COS(RADIANS(G1686))*COS(RADIANS(E1687))*COS(RADIANS(AK1677))))</f>
        <v>0</v>
      </c>
      <c r="AL1686">
        <f>IF(DEGREES(ACOS(SIN(RADIANS(G1686))*SIN(RADIANS(E1687))+COS(RADIANS(G1686))*COS(RADIANS(E1687))*COS(RADIANS(AL1677))))&gt;90,0,$F$4*$F$5/E1686^2*(SIN(RADIANS(G1686))*SIN(RADIANS(E1687))+COS(RADIANS(G1686))*COS(RADIANS(E1687))*COS(RADIANS(AL1677))))</f>
        <v>0</v>
      </c>
      <c r="AM1686">
        <f>IF(DEGREES(ACOS(SIN(RADIANS(G1686))*SIN(RADIANS(E1687))+COS(RADIANS(G1686))*COS(RADIANS(E1687))*COS(RADIANS(AM1677))))&gt;90,0,$F$4*$F$5/E1686^2*(SIN(RADIANS(G1686))*SIN(RADIANS(E1687))+COS(RADIANS(G1686))*COS(RADIANS(E1687))*COS(RADIANS(AM1677))))</f>
        <v>0</v>
      </c>
      <c r="AN1686">
        <f>IF(DEGREES(ACOS(SIN(RADIANS(G1686))*SIN(RADIANS(E1687))+COS(RADIANS(G1686))*COS(RADIANS(E1687))*COS(RADIANS(AN1677))))&gt;90,0,$F$4*$F$5/E1686^2*(SIN(RADIANS(G1686))*SIN(RADIANS(E1687))+COS(RADIANS(G1686))*COS(RADIANS(E1687))*COS(RADIANS(AN1677))))</f>
        <v>0</v>
      </c>
      <c r="AO1686">
        <f>IF(DEGREES(ACOS(SIN(RADIANS(G1686))*SIN(RADIANS(E1687))+COS(RADIANS(G1686))*COS(RADIANS(E1687))*COS(RADIANS(AO1677))))&gt;90,0,$F$4*$F$5/E1686^2*(SIN(RADIANS(G1686))*SIN(RADIANS(E1687))+COS(RADIANS(G1686))*COS(RADIANS(E1687))*COS(RADIANS(AO1677))))</f>
        <v>0</v>
      </c>
      <c r="AP1686">
        <f>IF(DEGREES(ACOS(SIN(RADIANS(G1686))*SIN(RADIANS(E1687))+COS(RADIANS(G1686))*COS(RADIANS(E1687))*COS(RADIANS(AP1677))))&gt;90,0,$F$4*$F$5/E1686^2*(SIN(RADIANS(G1686))*SIN(RADIANS(E1687))+COS(RADIANS(G1686))*COS(RADIANS(E1687))*COS(RADIANS(AP1677))))</f>
        <v>0</v>
      </c>
      <c r="AQ1686">
        <f>IF(DEGREES(ACOS(SIN(RADIANS(G1686))*SIN(RADIANS(E1687))+COS(RADIANS(G1686))*COS(RADIANS(E1687))*COS(RADIANS(AQ1677))))&gt;90,0,$F$4*$F$5/E1686^2*(SIN(RADIANS(G1686))*SIN(RADIANS(E1687))+COS(RADIANS(G1686))*COS(RADIANS(E1687))*COS(RADIANS(AQ1677))))</f>
        <v>0</v>
      </c>
      <c r="AR1686">
        <f>IF(DEGREES(ACOS(SIN(RADIANS(G1686))*SIN(RADIANS(E1687))+COS(RADIANS(G1686))*COS(RADIANS(E1687))*COS(RADIANS(AR1677))))&gt;90,0,$F$4*$F$5/E1686^2*(SIN(RADIANS(G1686))*SIN(RADIANS(E1687))+COS(RADIANS(G1686))*COS(RADIANS(E1687))*COS(RADIANS(AR1677))))</f>
        <v>0</v>
      </c>
    </row>
    <row r="1687" spans="2:44" x14ac:dyDescent="0.5">
      <c r="B1687" s="40" t="s">
        <v>735</v>
      </c>
      <c r="E1687">
        <f>IF($F$8&gt;90,180-$F$8,$F$8)*SIN(RADIANS(E1681))</f>
        <v>0</v>
      </c>
      <c r="G1687">
        <v>10</v>
      </c>
      <c r="I1687">
        <f>IF(DEGREES(ACOS(SIN(RADIANS(G1687))*SIN(RADIANS(E1687))+COS(RADIANS(G1687))*COS(RADIANS(E1687))*COS(RADIANS(I1677))))&gt;90,0,$F$4*$F$5/E1686^2*(SIN(RADIANS(G1687))*SIN(RADIANS(E1687))+COS(RADIANS(G1687))*COS(RADIANS(E1687))*COS(RADIANS(I1677))))</f>
        <v>0</v>
      </c>
      <c r="J1687">
        <f>IF(DEGREES(ACOS(SIN(RADIANS(G1687))*SIN(RADIANS(E1687))+COS(RADIANS(G1687))*COS(RADIANS(E1687))*COS(RADIANS(J1677))))&gt;90,0,$F$4*$F$5/E1686^2*(SIN(RADIANS(G1687))*SIN(RADIANS(E1687))+COS(RADIANS(G1687))*COS(RADIANS(E1687))*COS(RADIANS(J1677))))</f>
        <v>0</v>
      </c>
      <c r="K1687">
        <f>IF(DEGREES(ACOS(SIN(RADIANS(G1687))*SIN(RADIANS(E1687))+COS(RADIANS(G1687))*COS(RADIANS(E1687))*COS(RADIANS(K1677))))&gt;90,0,$F$4*$F$5/E1686^2*(SIN(RADIANS(G1687))*SIN(RADIANS(E1687))+COS(RADIANS(G1687))*COS(RADIANS(E1687))*COS(RADIANS(K1677))))</f>
        <v>0</v>
      </c>
      <c r="L1687">
        <f>IF(DEGREES(ACOS(SIN(RADIANS(G1687))*SIN(RADIANS(E1687))+COS(RADIANS(G1687))*COS(RADIANS(E1687))*COS(RADIANS(L1677))))&gt;90,0,$F$4*$F$5/E1686^2*(SIN(RADIANS(G1687))*SIN(RADIANS(E1687))+COS(RADIANS(G1687))*COS(RADIANS(E1687))*COS(RADIANS(L1677))))</f>
        <v>0</v>
      </c>
      <c r="M1687">
        <f>IF(DEGREES(ACOS(SIN(RADIANS(G1687))*SIN(RADIANS(E1687))+COS(RADIANS(G1687))*COS(RADIANS(E1687))*COS(RADIANS(M1677))))&gt;90,0,$F$4*$F$5/E1686^2*(SIN(RADIANS(G1687))*SIN(RADIANS(E1687))+COS(RADIANS(G1687))*COS(RADIANS(E1687))*COS(RADIANS(M1677))))</f>
        <v>0</v>
      </c>
      <c r="N1687">
        <f>IF(DEGREES(ACOS(SIN(RADIANS(G1687))*SIN(RADIANS(E1687))+COS(RADIANS(G1687))*COS(RADIANS(E1687))*COS(RADIANS(N1677))))&gt;90,0,$F$4*$F$5/E1686^2*(SIN(RADIANS(G1687))*SIN(RADIANS(E1687))+COS(RADIANS(G1687))*COS(RADIANS(E1687))*COS(RADIANS(N1677))))</f>
        <v>0</v>
      </c>
      <c r="O1687">
        <f>IF(DEGREES(ACOS(SIN(RADIANS(G1687))*SIN(RADIANS(E1687))+COS(RADIANS(G1687))*COS(RADIANS(E1687))*COS(RADIANS(O1677))))&gt;90,0,$F$4*$F$5/E1686^2*(SIN(RADIANS(G1687))*SIN(RADIANS(E1687))+COS(RADIANS(G1687))*COS(RADIANS(E1687))*COS(RADIANS(O1677))))</f>
        <v>0</v>
      </c>
      <c r="P1687">
        <f>IF(DEGREES(ACOS(SIN(RADIANS(G1687))*SIN(RADIANS(E1687))+COS(RADIANS(G1687))*COS(RADIANS(E1687))*COS(RADIANS(P1677))))&gt;90,0,$F$4*$F$5/E1686^2*(SIN(RADIANS(G1687))*SIN(RADIANS(E1687))+COS(RADIANS(G1687))*COS(RADIANS(E1687))*COS(RADIANS(P1677))))</f>
        <v>0</v>
      </c>
      <c r="Q1687">
        <f>IF(DEGREES(ACOS(SIN(RADIANS(G1687))*SIN(RADIANS(E1687))+COS(RADIANS(G1687))*COS(RADIANS(E1687))*COS(RADIANS(Q1677))))&gt;90,0,$F$4*$F$5/E1686^2*(SIN(RADIANS(G1687))*SIN(RADIANS(E1687))+COS(RADIANS(G1687))*COS(RADIANS(E1687))*COS(RADIANS(Q1677))))</f>
        <v>0</v>
      </c>
      <c r="R1687" t="e">
        <f>IF(DEGREES(ACOS(SIN(RADIANS(G1687))*SIN(RADIANS(E1687))+COS(RADIANS(G1687))*COS(RADIANS(E1687))*COS(RADIANS(R1677))))&gt;90,0,$F$4*$F$5/E1686^2*(SIN(RADIANS(G1687))*SIN(RADIANS(E1687))+COS(RADIANS(G1687))*COS(RADIANS(E1687))*COS(RADIANS(R1677))))</f>
        <v>#DIV/0!</v>
      </c>
      <c r="S1687" t="e">
        <f>IF(DEGREES(ACOS(SIN(RADIANS(G1687))*SIN(RADIANS(E1687))+COS(RADIANS(G1687))*COS(RADIANS(E1687))*COS(RADIANS(S1677))))&gt;90,0,$F$4*$F$5/E1686^2*(SIN(RADIANS(G1687))*SIN(RADIANS(E1687))+COS(RADIANS(G1687))*COS(RADIANS(E1687))*COS(RADIANS(S1677))))</f>
        <v>#DIV/0!</v>
      </c>
      <c r="T1687" t="e">
        <f>IF(DEGREES(ACOS(SIN(RADIANS(G1687))*SIN(RADIANS(E1687))+COS(RADIANS(G1687))*COS(RADIANS(E1687))*COS(RADIANS(T1677))))&gt;90,0,$F$4*$F$5/E1686^2*(SIN(RADIANS(G1687))*SIN(RADIANS(E1687))+COS(RADIANS(G1687))*COS(RADIANS(E1687))*COS(RADIANS(T1677))))</f>
        <v>#DIV/0!</v>
      </c>
      <c r="U1687" t="e">
        <f>IF(DEGREES(ACOS(SIN(RADIANS(G1687))*SIN(RADIANS(E1687))+COS(RADIANS(G1687))*COS(RADIANS(E1687))*COS(RADIANS(U1677))))&gt;90,0,$F$4*$F$5/E1686^2*(SIN(RADIANS(G1687))*SIN(RADIANS(E1687))+COS(RADIANS(G1687))*COS(RADIANS(E1687))*COS(RADIANS(U1677))))</f>
        <v>#DIV/0!</v>
      </c>
      <c r="V1687" t="e">
        <f>IF(DEGREES(ACOS(SIN(RADIANS(G1687))*SIN(RADIANS(E1687))+COS(RADIANS(G1687))*COS(RADIANS(E1687))*COS(RADIANS(V1677))))&gt;90,0,$F$4*$F$5/E1686^2*(SIN(RADIANS(G1687))*SIN(RADIANS(E1687))+COS(RADIANS(G1687))*COS(RADIANS(E1687))*COS(RADIANS(V1677))))</f>
        <v>#DIV/0!</v>
      </c>
      <c r="W1687" t="e">
        <f>IF(DEGREES(ACOS(SIN(RADIANS(G1687))*SIN(RADIANS(E1687))+COS(RADIANS(G1687))*COS(RADIANS(E1687))*COS(RADIANS(W1677))))&gt;90,0,$F$4*$F$5/E1686^2*(SIN(RADIANS(G1687))*SIN(RADIANS(E1687))+COS(RADIANS(G1687))*COS(RADIANS(E1687))*COS(RADIANS(W1677))))</f>
        <v>#DIV/0!</v>
      </c>
      <c r="X1687" t="e">
        <f>IF(DEGREES(ACOS(SIN(RADIANS(G1687))*SIN(RADIANS(E1687))+COS(RADIANS(G1687))*COS(RADIANS(E1687))*COS(RADIANS(X1677))))&gt;90,0,$F$4*$F$5/E1686^2*(SIN(RADIANS(G1687))*SIN(RADIANS(E1687))+COS(RADIANS(G1687))*COS(RADIANS(E1687))*COS(RADIANS(X1677))))</f>
        <v>#DIV/0!</v>
      </c>
      <c r="Y1687" t="e">
        <f>IF(DEGREES(ACOS(SIN(RADIANS(G1687))*SIN(RADIANS(E1687))+COS(RADIANS(G1687))*COS(RADIANS(E1687))*COS(RADIANS(Y1677))))&gt;90,0,$F$4*$F$5/E1686^2*(SIN(RADIANS(G1687))*SIN(RADIANS(E1687))+COS(RADIANS(G1687))*COS(RADIANS(E1687))*COS(RADIANS(Y1677))))</f>
        <v>#DIV/0!</v>
      </c>
      <c r="Z1687" t="e">
        <f>IF(DEGREES(ACOS(SIN(RADIANS(G1687))*SIN(RADIANS(E1687))+COS(RADIANS(G1687))*COS(RADIANS(E1687))*COS(RADIANS(Z1677))))&gt;90,0,$F$4*$F$5/E1686^2*(SIN(RADIANS(G1687))*SIN(RADIANS(E1687))+COS(RADIANS(G1687))*COS(RADIANS(E1687))*COS(RADIANS(Z1677))))</f>
        <v>#DIV/0!</v>
      </c>
      <c r="AA1687" t="e">
        <f>IF(DEGREES(ACOS(SIN(RADIANS(G1687))*SIN(RADIANS(E1687))+COS(RADIANS(G1687))*COS(RADIANS(E1687))*COS(RADIANS(AA1677))))&gt;90,0,$F$4*$F$5/E1686^2*(SIN(RADIANS(G1687))*SIN(RADIANS(E1687))+COS(RADIANS(G1687))*COS(RADIANS(E1687))*COS(RADIANS(AA1677))))</f>
        <v>#DIV/0!</v>
      </c>
      <c r="AB1687" t="e">
        <f>IF(DEGREES(ACOS(SIN(RADIANS(G1687))*SIN(RADIANS(E1687))+COS(RADIANS(G1687))*COS(RADIANS(E1687))*COS(RADIANS(AB1677))))&gt;90,0,$F$4*$F$5/E1686^2*(SIN(RADIANS(G1687))*SIN(RADIANS(E1687))+COS(RADIANS(G1687))*COS(RADIANS(E1687))*COS(RADIANS(AB1677))))</f>
        <v>#DIV/0!</v>
      </c>
      <c r="AC1687" t="e">
        <f>IF(DEGREES(ACOS(SIN(RADIANS(G1687))*SIN(RADIANS(E1687))+COS(RADIANS(G1687))*COS(RADIANS(E1687))*COS(RADIANS(AC1677))))&gt;90,0,$F$4*$F$5/E1686^2*(SIN(RADIANS(G1687))*SIN(RADIANS(E1687))+COS(RADIANS(G1687))*COS(RADIANS(E1687))*COS(RADIANS(AC1677))))</f>
        <v>#DIV/0!</v>
      </c>
      <c r="AD1687" t="e">
        <f>IF(DEGREES(ACOS(SIN(RADIANS(G1687))*SIN(RADIANS(E1687))+COS(RADIANS(G1687))*COS(RADIANS(E1687))*COS(RADIANS(AD1677))))&gt;90,0,$F$4*$F$5/E1686^2*(SIN(RADIANS(G1687))*SIN(RADIANS(E1687))+COS(RADIANS(G1687))*COS(RADIANS(E1687))*COS(RADIANS(AD1677))))</f>
        <v>#DIV/0!</v>
      </c>
      <c r="AE1687" t="e">
        <f>IF(DEGREES(ACOS(SIN(RADIANS(G1687))*SIN(RADIANS(E1687))+COS(RADIANS(G1687))*COS(RADIANS(E1687))*COS(RADIANS(AE1677))))&gt;90,0,$F$4*$F$5/E1686^2*(SIN(RADIANS(G1687))*SIN(RADIANS(E1687))+COS(RADIANS(G1687))*COS(RADIANS(E1687))*COS(RADIANS(AE1677))))</f>
        <v>#DIV/0!</v>
      </c>
      <c r="AF1687" t="e">
        <f>IF(DEGREES(ACOS(SIN(RADIANS(G1687))*SIN(RADIANS(E1687))+COS(RADIANS(G1687))*COS(RADIANS(E1687))*COS(RADIANS(AF1677))))&gt;90,0,$F$4*$F$5/E1686^2*(SIN(RADIANS(G1687))*SIN(RADIANS(E1687))+COS(RADIANS(G1687))*COS(RADIANS(E1687))*COS(RADIANS(AF1677))))</f>
        <v>#DIV/0!</v>
      </c>
      <c r="AG1687" t="e">
        <f>IF(DEGREES(ACOS(SIN(RADIANS(G1687))*SIN(RADIANS(E1687))+COS(RADIANS(G1687))*COS(RADIANS(E1687))*COS(RADIANS(AG1677))))&gt;90,0,$F$4*$F$5/E1686^2*(SIN(RADIANS(G1687))*SIN(RADIANS(E1687))+COS(RADIANS(G1687))*COS(RADIANS(E1687))*COS(RADIANS(AG1677))))</f>
        <v>#DIV/0!</v>
      </c>
      <c r="AH1687" t="e">
        <f>IF(DEGREES(ACOS(SIN(RADIANS(G1687))*SIN(RADIANS(E1687))+COS(RADIANS(G1687))*COS(RADIANS(E1687))*COS(RADIANS(AH1677))))&gt;90,0,$F$4*$F$5/E1686^2*(SIN(RADIANS(G1687))*SIN(RADIANS(E1687))+COS(RADIANS(G1687))*COS(RADIANS(E1687))*COS(RADIANS(AH1677))))</f>
        <v>#DIV/0!</v>
      </c>
      <c r="AI1687" t="e">
        <f>IF(DEGREES(ACOS(SIN(RADIANS(G1687))*SIN(RADIANS(E1687))+COS(RADIANS(G1687))*COS(RADIANS(E1687))*COS(RADIANS(AI1677))))&gt;90,0,$F$4*$F$5/E1686^2*(SIN(RADIANS(G1687))*SIN(RADIANS(E1687))+COS(RADIANS(G1687))*COS(RADIANS(E1687))*COS(RADIANS(AI1677))))</f>
        <v>#DIV/0!</v>
      </c>
      <c r="AJ1687" t="e">
        <f>IF(DEGREES(ACOS(SIN(RADIANS(G1687))*SIN(RADIANS(E1687))+COS(RADIANS(G1687))*COS(RADIANS(E1687))*COS(RADIANS(AJ1677))))&gt;90,0,$F$4*$F$5/E1686^2*(SIN(RADIANS(G1687))*SIN(RADIANS(E1687))+COS(RADIANS(G1687))*COS(RADIANS(E1687))*COS(RADIANS(AJ1677))))</f>
        <v>#DIV/0!</v>
      </c>
      <c r="AK1687">
        <f>IF(DEGREES(ACOS(SIN(RADIANS(G1687))*SIN(RADIANS(E1687))+COS(RADIANS(G1687))*COS(RADIANS(E1687))*COS(RADIANS(AK1677))))&gt;90,0,$F$4*$F$5/E1686^2*(SIN(RADIANS(G1687))*SIN(RADIANS(E1687))+COS(RADIANS(G1687))*COS(RADIANS(E1687))*COS(RADIANS(AK1677))))</f>
        <v>0</v>
      </c>
      <c r="AL1687">
        <f>IF(DEGREES(ACOS(SIN(RADIANS(G1687))*SIN(RADIANS(E1687))+COS(RADIANS(G1687))*COS(RADIANS(E1687))*COS(RADIANS(AL1677))))&gt;90,0,$F$4*$F$5/E1686^2*(SIN(RADIANS(G1687))*SIN(RADIANS(E1687))+COS(RADIANS(G1687))*COS(RADIANS(E1687))*COS(RADIANS(AL1677))))</f>
        <v>0</v>
      </c>
      <c r="AM1687">
        <f>IF(DEGREES(ACOS(SIN(RADIANS(G1687))*SIN(RADIANS(E1687))+COS(RADIANS(G1687))*COS(RADIANS(E1687))*COS(RADIANS(AM1677))))&gt;90,0,$F$4*$F$5/E1686^2*(SIN(RADIANS(G1687))*SIN(RADIANS(E1687))+COS(RADIANS(G1687))*COS(RADIANS(E1687))*COS(RADIANS(AM1677))))</f>
        <v>0</v>
      </c>
      <c r="AN1687">
        <f>IF(DEGREES(ACOS(SIN(RADIANS(G1687))*SIN(RADIANS(E1687))+COS(RADIANS(G1687))*COS(RADIANS(E1687))*COS(RADIANS(AN1677))))&gt;90,0,$F$4*$F$5/E1686^2*(SIN(RADIANS(G1687))*SIN(RADIANS(E1687))+COS(RADIANS(G1687))*COS(RADIANS(E1687))*COS(RADIANS(AN1677))))</f>
        <v>0</v>
      </c>
      <c r="AO1687">
        <f>IF(DEGREES(ACOS(SIN(RADIANS(G1687))*SIN(RADIANS(E1687))+COS(RADIANS(G1687))*COS(RADIANS(E1687))*COS(RADIANS(AO1677))))&gt;90,0,$F$4*$F$5/E1686^2*(SIN(RADIANS(G1687))*SIN(RADIANS(E1687))+COS(RADIANS(G1687))*COS(RADIANS(E1687))*COS(RADIANS(AO1677))))</f>
        <v>0</v>
      </c>
      <c r="AP1687">
        <f>IF(DEGREES(ACOS(SIN(RADIANS(G1687))*SIN(RADIANS(E1687))+COS(RADIANS(G1687))*COS(RADIANS(E1687))*COS(RADIANS(AP1677))))&gt;90,0,$F$4*$F$5/E1686^2*(SIN(RADIANS(G1687))*SIN(RADIANS(E1687))+COS(RADIANS(G1687))*COS(RADIANS(E1687))*COS(RADIANS(AP1677))))</f>
        <v>0</v>
      </c>
      <c r="AQ1687">
        <f>IF(DEGREES(ACOS(SIN(RADIANS(G1687))*SIN(RADIANS(E1687))+COS(RADIANS(G1687))*COS(RADIANS(E1687))*COS(RADIANS(AQ1677))))&gt;90,0,$F$4*$F$5/E1686^2*(SIN(RADIANS(G1687))*SIN(RADIANS(E1687))+COS(RADIANS(G1687))*COS(RADIANS(E1687))*COS(RADIANS(AQ1677))))</f>
        <v>0</v>
      </c>
      <c r="AR1687">
        <f>IF(DEGREES(ACOS(SIN(RADIANS(G1687))*SIN(RADIANS(E1687))+COS(RADIANS(G1687))*COS(RADIANS(E1687))*COS(RADIANS(AR1677))))&gt;90,0,$F$4*$F$5/E1686^2*(SIN(RADIANS(G1687))*SIN(RADIANS(E1687))+COS(RADIANS(G1687))*COS(RADIANS(E1687))*COS(RADIANS(AR1677))))</f>
        <v>0</v>
      </c>
    </row>
    <row r="1688" spans="2:44" x14ac:dyDescent="0.5">
      <c r="B1688" s="40" t="s">
        <v>786</v>
      </c>
      <c r="E1688">
        <f>IF($F$10=0,IF(E1679&lt;360,E1679,E1679-360),($F$10+1)*E1679)</f>
        <v>350</v>
      </c>
      <c r="G1688">
        <v>0</v>
      </c>
      <c r="I1688">
        <f>IF(DEGREES(ACOS(SIN(RADIANS(G1688))*SIN(RADIANS(E1687))+COS(RADIANS(G1688))*COS(RADIANS(E1687))*COS(RADIANS(I1677))))&gt;90,0,$F$4*$F$5/E1686^2*(SIN(RADIANS(G1688))*SIN(RADIANS(E1687))+COS(RADIANS(G1688))*COS(RADIANS(E1687))*COS(RADIANS(I1677))))</f>
        <v>0</v>
      </c>
      <c r="J1688">
        <f>IF(DEGREES(ACOS(SIN(RADIANS(G1688))*SIN(RADIANS(E1687))+COS(RADIANS(G1688))*COS(RADIANS(E1687))*COS(RADIANS(J1677))))&gt;90,0,$F$4*$F$5/E1686^2*(SIN(RADIANS(G1688))*SIN(RADIANS(E1687))+COS(RADIANS(G1688))*COS(RADIANS(E1687))*COS(RADIANS(J1677))))</f>
        <v>0</v>
      </c>
      <c r="K1688">
        <f>IF(DEGREES(ACOS(SIN(RADIANS(G1688))*SIN(RADIANS(E1687))+COS(RADIANS(G1688))*COS(RADIANS(E1687))*COS(RADIANS(K1677))))&gt;90,0,$F$4*$F$5/E1686^2*(SIN(RADIANS(G1688))*SIN(RADIANS(E1687))+COS(RADIANS(G1688))*COS(RADIANS(E1687))*COS(RADIANS(K1677))))</f>
        <v>0</v>
      </c>
      <c r="L1688">
        <f>IF(DEGREES(ACOS(SIN(RADIANS(G1688))*SIN(RADIANS(E1687))+COS(RADIANS(G1688))*COS(RADIANS(E1687))*COS(RADIANS(L1677))))&gt;90,0,$F$4*$F$5/E1686^2*(SIN(RADIANS(G1688))*SIN(RADIANS(E1687))+COS(RADIANS(G1688))*COS(RADIANS(E1687))*COS(RADIANS(L1677))))</f>
        <v>0</v>
      </c>
      <c r="M1688">
        <f>IF(DEGREES(ACOS(SIN(RADIANS(G1688))*SIN(RADIANS(E1687))+COS(RADIANS(G1688))*COS(RADIANS(E1687))*COS(RADIANS(M1677))))&gt;90,0,$F$4*$F$5/E1686^2*(SIN(RADIANS(G1688))*SIN(RADIANS(E1687))+COS(RADIANS(G1688))*COS(RADIANS(E1687))*COS(RADIANS(M1677))))</f>
        <v>0</v>
      </c>
      <c r="N1688">
        <f>IF(DEGREES(ACOS(SIN(RADIANS(G1688))*SIN(RADIANS(E1687))+COS(RADIANS(G1688))*COS(RADIANS(E1687))*COS(RADIANS(N1677))))&gt;90,0,$F$4*$F$5/E1686^2*(SIN(RADIANS(G1688))*SIN(RADIANS(E1687))+COS(RADIANS(G1688))*COS(RADIANS(E1687))*COS(RADIANS(N1677))))</f>
        <v>0</v>
      </c>
      <c r="O1688">
        <f>IF(DEGREES(ACOS(SIN(RADIANS(G1688))*SIN(RADIANS(E1687))+COS(RADIANS(G1688))*COS(RADIANS(E1687))*COS(RADIANS(O1677))))&gt;90,0,$F$4*$F$5/E1686^2*(SIN(RADIANS(G1688))*SIN(RADIANS(E1687))+COS(RADIANS(G1688))*COS(RADIANS(E1687))*COS(RADIANS(O1677))))</f>
        <v>0</v>
      </c>
      <c r="P1688">
        <f>IF(DEGREES(ACOS(SIN(RADIANS(G1688))*SIN(RADIANS(E1687))+COS(RADIANS(G1688))*COS(RADIANS(E1687))*COS(RADIANS(P1677))))&gt;90,0,$F$4*$F$5/E1686^2*(SIN(RADIANS(G1688))*SIN(RADIANS(E1687))+COS(RADIANS(G1688))*COS(RADIANS(E1687))*COS(RADIANS(P1677))))</f>
        <v>0</v>
      </c>
      <c r="Q1688">
        <f>IF(DEGREES(ACOS(SIN(RADIANS(G1688))*SIN(RADIANS(E1687))+COS(RADIANS(G1688))*COS(RADIANS(E1687))*COS(RADIANS(Q1677))))&gt;90,0,$F$4*$F$5/E1686^2*(SIN(RADIANS(G1688))*SIN(RADIANS(E1687))+COS(RADIANS(G1688))*COS(RADIANS(E1687))*COS(RADIANS(Q1677))))</f>
        <v>0</v>
      </c>
      <c r="R1688" t="e">
        <f>IF(DEGREES(ACOS(SIN(RADIANS(G1688))*SIN(RADIANS(E1687))+COS(RADIANS(G1688))*COS(RADIANS(E1687))*COS(RADIANS(R1677))))&gt;90,0,$F$4*$F$5/E1686^2*(SIN(RADIANS(G1688))*SIN(RADIANS(E1687))+COS(RADIANS(G1688))*COS(RADIANS(E1687))*COS(RADIANS(R1677))))</f>
        <v>#DIV/0!</v>
      </c>
      <c r="S1688" t="e">
        <f>IF(DEGREES(ACOS(SIN(RADIANS(G1688))*SIN(RADIANS(E1687))+COS(RADIANS(G1688))*COS(RADIANS(E1687))*COS(RADIANS(S1677))))&gt;90,0,$F$4*$F$5/E1686^2*(SIN(RADIANS(G1688))*SIN(RADIANS(E1687))+COS(RADIANS(G1688))*COS(RADIANS(E1687))*COS(RADIANS(S1677))))</f>
        <v>#DIV/0!</v>
      </c>
      <c r="T1688" t="e">
        <f>IF(DEGREES(ACOS(SIN(RADIANS(G1688))*SIN(RADIANS(E1687))+COS(RADIANS(G1688))*COS(RADIANS(E1687))*COS(RADIANS(T1677))))&gt;90,0,$F$4*$F$5/E1686^2*(SIN(RADIANS(G1688))*SIN(RADIANS(E1687))+COS(RADIANS(G1688))*COS(RADIANS(E1687))*COS(RADIANS(T1677))))</f>
        <v>#DIV/0!</v>
      </c>
      <c r="U1688" t="e">
        <f>IF(DEGREES(ACOS(SIN(RADIANS(G1688))*SIN(RADIANS(E1687))+COS(RADIANS(G1688))*COS(RADIANS(E1687))*COS(RADIANS(U1677))))&gt;90,0,$F$4*$F$5/E1686^2*(SIN(RADIANS(G1688))*SIN(RADIANS(E1687))+COS(RADIANS(G1688))*COS(RADIANS(E1687))*COS(RADIANS(U1677))))</f>
        <v>#DIV/0!</v>
      </c>
      <c r="V1688" t="e">
        <f>IF(DEGREES(ACOS(SIN(RADIANS(G1688))*SIN(RADIANS(E1687))+COS(RADIANS(G1688))*COS(RADIANS(E1687))*COS(RADIANS(V1677))))&gt;90,0,$F$4*$F$5/E1686^2*(SIN(RADIANS(G1688))*SIN(RADIANS(E1687))+COS(RADIANS(G1688))*COS(RADIANS(E1687))*COS(RADIANS(V1677))))</f>
        <v>#DIV/0!</v>
      </c>
      <c r="W1688" t="e">
        <f>IF(DEGREES(ACOS(SIN(RADIANS(G1688))*SIN(RADIANS(E1687))+COS(RADIANS(G1688))*COS(RADIANS(E1687))*COS(RADIANS(W1677))))&gt;90,0,$F$4*$F$5/E1686^2*(SIN(RADIANS(G1688))*SIN(RADIANS(E1687))+COS(RADIANS(G1688))*COS(RADIANS(E1687))*COS(RADIANS(W1677))))</f>
        <v>#DIV/0!</v>
      </c>
      <c r="X1688" t="e">
        <f>IF(DEGREES(ACOS(SIN(RADIANS(G1688))*SIN(RADIANS(E1687))+COS(RADIANS(G1688))*COS(RADIANS(E1687))*COS(RADIANS(X1677))))&gt;90,0,$F$4*$F$5/E1686^2*(SIN(RADIANS(G1688))*SIN(RADIANS(E1687))+COS(RADIANS(G1688))*COS(RADIANS(E1687))*COS(RADIANS(X1677))))</f>
        <v>#DIV/0!</v>
      </c>
      <c r="Y1688" t="e">
        <f>IF(DEGREES(ACOS(SIN(RADIANS(G1688))*SIN(RADIANS(E1687))+COS(RADIANS(G1688))*COS(RADIANS(E1687))*COS(RADIANS(Y1677))))&gt;90,0,$F$4*$F$5/E1686^2*(SIN(RADIANS(G1688))*SIN(RADIANS(E1687))+COS(RADIANS(G1688))*COS(RADIANS(E1687))*COS(RADIANS(Y1677))))</f>
        <v>#DIV/0!</v>
      </c>
      <c r="Z1688" t="e">
        <f>IF(DEGREES(ACOS(SIN(RADIANS(G1688))*SIN(RADIANS(E1687))+COS(RADIANS(G1688))*COS(RADIANS(E1687))*COS(RADIANS(Z1677))))&gt;90,0,$F$4*$F$5/E1686^2*(SIN(RADIANS(G1688))*SIN(RADIANS(E1687))+COS(RADIANS(G1688))*COS(RADIANS(E1687))*COS(RADIANS(Z1677))))</f>
        <v>#DIV/0!</v>
      </c>
      <c r="AA1688" t="e">
        <f>IF(DEGREES(ACOS(SIN(RADIANS(G1688))*SIN(RADIANS(E1687))+COS(RADIANS(G1688))*COS(RADIANS(E1687))*COS(RADIANS(AA1677))))&gt;90,0,$F$4*$F$5/E1686^2*(SIN(RADIANS(G1688))*SIN(RADIANS(E1687))+COS(RADIANS(G1688))*COS(RADIANS(E1687))*COS(RADIANS(AA1677))))</f>
        <v>#DIV/0!</v>
      </c>
      <c r="AB1688" t="e">
        <f>IF(DEGREES(ACOS(SIN(RADIANS(G1688))*SIN(RADIANS(E1687))+COS(RADIANS(G1688))*COS(RADIANS(E1687))*COS(RADIANS(AB1677))))&gt;90,0,$F$4*$F$5/E1686^2*(SIN(RADIANS(G1688))*SIN(RADIANS(E1687))+COS(RADIANS(G1688))*COS(RADIANS(E1687))*COS(RADIANS(AB1677))))</f>
        <v>#DIV/0!</v>
      </c>
      <c r="AC1688" t="e">
        <f>IF(DEGREES(ACOS(SIN(RADIANS(G1688))*SIN(RADIANS(E1687))+COS(RADIANS(G1688))*COS(RADIANS(E1687))*COS(RADIANS(AC1677))))&gt;90,0,$F$4*$F$5/E1686^2*(SIN(RADIANS(G1688))*SIN(RADIANS(E1687))+COS(RADIANS(G1688))*COS(RADIANS(E1687))*COS(RADIANS(AC1677))))</f>
        <v>#DIV/0!</v>
      </c>
      <c r="AD1688" t="e">
        <f>IF(DEGREES(ACOS(SIN(RADIANS(G1688))*SIN(RADIANS(E1687))+COS(RADIANS(G1688))*COS(RADIANS(E1687))*COS(RADIANS(AD1677))))&gt;90,0,$F$4*$F$5/E1686^2*(SIN(RADIANS(G1688))*SIN(RADIANS(E1687))+COS(RADIANS(G1688))*COS(RADIANS(E1687))*COS(RADIANS(AD1677))))</f>
        <v>#DIV/0!</v>
      </c>
      <c r="AE1688" t="e">
        <f>IF(DEGREES(ACOS(SIN(RADIANS(G1688))*SIN(RADIANS(E1687))+COS(RADIANS(G1688))*COS(RADIANS(E1687))*COS(RADIANS(AE1677))))&gt;90,0,$F$4*$F$5/E1686^2*(SIN(RADIANS(G1688))*SIN(RADIANS(E1687))+COS(RADIANS(G1688))*COS(RADIANS(E1687))*COS(RADIANS(AE1677))))</f>
        <v>#DIV/0!</v>
      </c>
      <c r="AF1688" t="e">
        <f>IF(DEGREES(ACOS(SIN(RADIANS(G1688))*SIN(RADIANS(E1687))+COS(RADIANS(G1688))*COS(RADIANS(E1687))*COS(RADIANS(AF1677))))&gt;90,0,$F$4*$F$5/E1686^2*(SIN(RADIANS(G1688))*SIN(RADIANS(E1687))+COS(RADIANS(G1688))*COS(RADIANS(E1687))*COS(RADIANS(AF1677))))</f>
        <v>#DIV/0!</v>
      </c>
      <c r="AG1688" t="e">
        <f>IF(DEGREES(ACOS(SIN(RADIANS(G1688))*SIN(RADIANS(E1687))+COS(RADIANS(G1688))*COS(RADIANS(E1687))*COS(RADIANS(AG1677))))&gt;90,0,$F$4*$F$5/E1686^2*(SIN(RADIANS(G1688))*SIN(RADIANS(E1687))+COS(RADIANS(G1688))*COS(RADIANS(E1687))*COS(RADIANS(AG1677))))</f>
        <v>#DIV/0!</v>
      </c>
      <c r="AH1688" t="e">
        <f>IF(DEGREES(ACOS(SIN(RADIANS(G1688))*SIN(RADIANS(E1687))+COS(RADIANS(G1688))*COS(RADIANS(E1687))*COS(RADIANS(AH1677))))&gt;90,0,$F$4*$F$5/E1686^2*(SIN(RADIANS(G1688))*SIN(RADIANS(E1687))+COS(RADIANS(G1688))*COS(RADIANS(E1687))*COS(RADIANS(AH1677))))</f>
        <v>#DIV/0!</v>
      </c>
      <c r="AI1688" t="e">
        <f>IF(DEGREES(ACOS(SIN(RADIANS(G1688))*SIN(RADIANS(E1687))+COS(RADIANS(G1688))*COS(RADIANS(E1687))*COS(RADIANS(AI1677))))&gt;90,0,$F$4*$F$5/E1686^2*(SIN(RADIANS(G1688))*SIN(RADIANS(E1687))+COS(RADIANS(G1688))*COS(RADIANS(E1687))*COS(RADIANS(AI1677))))</f>
        <v>#DIV/0!</v>
      </c>
      <c r="AJ1688" t="e">
        <f>IF(DEGREES(ACOS(SIN(RADIANS(G1688))*SIN(RADIANS(E1687))+COS(RADIANS(G1688))*COS(RADIANS(E1687))*COS(RADIANS(AJ1677))))&gt;90,0,$F$4*$F$5/E1686^2*(SIN(RADIANS(G1688))*SIN(RADIANS(E1687))+COS(RADIANS(G1688))*COS(RADIANS(E1687))*COS(RADIANS(AJ1677))))</f>
        <v>#DIV/0!</v>
      </c>
      <c r="AK1688">
        <f>IF(DEGREES(ACOS(SIN(RADIANS(G1688))*SIN(RADIANS(E1687))+COS(RADIANS(G1688))*COS(RADIANS(E1687))*COS(RADIANS(AK1677))))&gt;90,0,$F$4*$F$5/E1686^2*(SIN(RADIANS(G1688))*SIN(RADIANS(E1687))+COS(RADIANS(G1688))*COS(RADIANS(E1687))*COS(RADIANS(AK1677))))</f>
        <v>0</v>
      </c>
      <c r="AL1688">
        <f>IF(DEGREES(ACOS(SIN(RADIANS(G1688))*SIN(RADIANS(E1687))+COS(RADIANS(G1688))*COS(RADIANS(E1687))*COS(RADIANS(AL1677))))&gt;90,0,$F$4*$F$5/E1686^2*(SIN(RADIANS(G1688))*SIN(RADIANS(E1687))+COS(RADIANS(G1688))*COS(RADIANS(E1687))*COS(RADIANS(AL1677))))</f>
        <v>0</v>
      </c>
      <c r="AM1688">
        <f>IF(DEGREES(ACOS(SIN(RADIANS(G1688))*SIN(RADIANS(E1687))+COS(RADIANS(G1688))*COS(RADIANS(E1687))*COS(RADIANS(AM1677))))&gt;90,0,$F$4*$F$5/E1686^2*(SIN(RADIANS(G1688))*SIN(RADIANS(E1687))+COS(RADIANS(G1688))*COS(RADIANS(E1687))*COS(RADIANS(AM1677))))</f>
        <v>0</v>
      </c>
      <c r="AN1688">
        <f>IF(DEGREES(ACOS(SIN(RADIANS(G1688))*SIN(RADIANS(E1687))+COS(RADIANS(G1688))*COS(RADIANS(E1687))*COS(RADIANS(AN1677))))&gt;90,0,$F$4*$F$5/E1686^2*(SIN(RADIANS(G1688))*SIN(RADIANS(E1687))+COS(RADIANS(G1688))*COS(RADIANS(E1687))*COS(RADIANS(AN1677))))</f>
        <v>0</v>
      </c>
      <c r="AO1688">
        <f>IF(DEGREES(ACOS(SIN(RADIANS(G1688))*SIN(RADIANS(E1687))+COS(RADIANS(G1688))*COS(RADIANS(E1687))*COS(RADIANS(AO1677))))&gt;90,0,$F$4*$F$5/E1686^2*(SIN(RADIANS(G1688))*SIN(RADIANS(E1687))+COS(RADIANS(G1688))*COS(RADIANS(E1687))*COS(RADIANS(AO1677))))</f>
        <v>0</v>
      </c>
      <c r="AP1688">
        <f>IF(DEGREES(ACOS(SIN(RADIANS(G1688))*SIN(RADIANS(E1687))+COS(RADIANS(G1688))*COS(RADIANS(E1687))*COS(RADIANS(AP1677))))&gt;90,0,$F$4*$F$5/E1686^2*(SIN(RADIANS(G1688))*SIN(RADIANS(E1687))+COS(RADIANS(G1688))*COS(RADIANS(E1687))*COS(RADIANS(AP1677))))</f>
        <v>0</v>
      </c>
      <c r="AQ1688">
        <f>IF(DEGREES(ACOS(SIN(RADIANS(G1688))*SIN(RADIANS(E1687))+COS(RADIANS(G1688))*COS(RADIANS(E1687))*COS(RADIANS(AQ1677))))&gt;90,0,$F$4*$F$5/E1686^2*(SIN(RADIANS(G1688))*SIN(RADIANS(E1687))+COS(RADIANS(G1688))*COS(RADIANS(E1687))*COS(RADIANS(AQ1677))))</f>
        <v>0</v>
      </c>
      <c r="AR1688">
        <f>IF(DEGREES(ACOS(SIN(RADIANS(G1688))*SIN(RADIANS(E1687))+COS(RADIANS(G1688))*COS(RADIANS(E1687))*COS(RADIANS(AR1677))))&gt;90,0,$F$4*$F$5/E1686^2*(SIN(RADIANS(G1688))*SIN(RADIANS(E1687))+COS(RADIANS(G1688))*COS(RADIANS(E1687))*COS(RADIANS(AR1677))))</f>
        <v>0</v>
      </c>
    </row>
    <row r="1689" spans="2:44" x14ac:dyDescent="0.5">
      <c r="B1689" s="40" t="s">
        <v>787</v>
      </c>
      <c r="E1689">
        <f>E1688-E1680-360*ROUNDDOWN((E1688-E1680)/360,0)</f>
        <v>0</v>
      </c>
      <c r="G1689">
        <v>-10</v>
      </c>
      <c r="I1689">
        <f>IF(DEGREES(ACOS(SIN(RADIANS(G1689))*SIN(RADIANS(E1687))+COS(RADIANS(G1689))*COS(RADIANS(E1687))*COS(RADIANS(I1677))))&gt;90,0,$F$4*$F$5/E1686^2*(SIN(RADIANS(G1689))*SIN(RADIANS(E1687))+COS(RADIANS(G1689))*COS(RADIANS(E1687))*COS(RADIANS(I1677))))</f>
        <v>0</v>
      </c>
      <c r="J1689">
        <f>IF(DEGREES(ACOS(SIN(RADIANS(G1689))*SIN(RADIANS(E1687))+COS(RADIANS(G1689))*COS(RADIANS(E1687))*COS(RADIANS(J1677))))&gt;90,0,$F$4*$F$5/E1686^2*(SIN(RADIANS(G1689))*SIN(RADIANS(E1687))+COS(RADIANS(G1689))*COS(RADIANS(E1687))*COS(RADIANS(J1677))))</f>
        <v>0</v>
      </c>
      <c r="K1689">
        <f>IF(DEGREES(ACOS(SIN(RADIANS(G1689))*SIN(RADIANS(E1687))+COS(RADIANS(G1689))*COS(RADIANS(E1687))*COS(RADIANS(K1677))))&gt;90,0,$F$4*$F$5/E1686^2*(SIN(RADIANS(G1689))*SIN(RADIANS(E1687))+COS(RADIANS(G1689))*COS(RADIANS(E1687))*COS(RADIANS(K1677))))</f>
        <v>0</v>
      </c>
      <c r="L1689">
        <f>IF(DEGREES(ACOS(SIN(RADIANS(G1689))*SIN(RADIANS(E1687))+COS(RADIANS(G1689))*COS(RADIANS(E1687))*COS(RADIANS(L1677))))&gt;90,0,$F$4*$F$5/E1686^2*(SIN(RADIANS(G1689))*SIN(RADIANS(E1687))+COS(RADIANS(G1689))*COS(RADIANS(E1687))*COS(RADIANS(L1677))))</f>
        <v>0</v>
      </c>
      <c r="M1689">
        <f>IF(DEGREES(ACOS(SIN(RADIANS(G1689))*SIN(RADIANS(E1687))+COS(RADIANS(G1689))*COS(RADIANS(E1687))*COS(RADIANS(M1677))))&gt;90,0,$F$4*$F$5/E1686^2*(SIN(RADIANS(G1689))*SIN(RADIANS(E1687))+COS(RADIANS(G1689))*COS(RADIANS(E1687))*COS(RADIANS(M1677))))</f>
        <v>0</v>
      </c>
      <c r="N1689">
        <f>IF(DEGREES(ACOS(SIN(RADIANS(G1689))*SIN(RADIANS(E1687))+COS(RADIANS(G1689))*COS(RADIANS(E1687))*COS(RADIANS(N1677))))&gt;90,0,$F$4*$F$5/E1686^2*(SIN(RADIANS(G1689))*SIN(RADIANS(E1687))+COS(RADIANS(G1689))*COS(RADIANS(E1687))*COS(RADIANS(N1677))))</f>
        <v>0</v>
      </c>
      <c r="O1689">
        <f>IF(DEGREES(ACOS(SIN(RADIANS(G1689))*SIN(RADIANS(E1687))+COS(RADIANS(G1689))*COS(RADIANS(E1687))*COS(RADIANS(O1677))))&gt;90,0,$F$4*$F$5/E1686^2*(SIN(RADIANS(G1689))*SIN(RADIANS(E1687))+COS(RADIANS(G1689))*COS(RADIANS(E1687))*COS(RADIANS(O1677))))</f>
        <v>0</v>
      </c>
      <c r="P1689">
        <f>IF(DEGREES(ACOS(SIN(RADIANS(G1689))*SIN(RADIANS(E1687))+COS(RADIANS(G1689))*COS(RADIANS(E1687))*COS(RADIANS(P1677))))&gt;90,0,$F$4*$F$5/E1686^2*(SIN(RADIANS(G1689))*SIN(RADIANS(E1687))+COS(RADIANS(G1689))*COS(RADIANS(E1687))*COS(RADIANS(P1677))))</f>
        <v>0</v>
      </c>
      <c r="Q1689">
        <f>IF(DEGREES(ACOS(SIN(RADIANS(G1689))*SIN(RADIANS(E1687))+COS(RADIANS(G1689))*COS(RADIANS(E1687))*COS(RADIANS(Q1677))))&gt;90,0,$F$4*$F$5/E1686^2*(SIN(RADIANS(G1689))*SIN(RADIANS(E1687))+COS(RADIANS(G1689))*COS(RADIANS(E1687))*COS(RADIANS(Q1677))))</f>
        <v>0</v>
      </c>
      <c r="R1689" t="e">
        <f>IF(DEGREES(ACOS(SIN(RADIANS(G1689))*SIN(RADIANS(E1687))+COS(RADIANS(G1689))*COS(RADIANS(E1687))*COS(RADIANS(R1677))))&gt;90,0,$F$4*$F$5/E1686^2*(SIN(RADIANS(G1689))*SIN(RADIANS(E1687))+COS(RADIANS(G1689))*COS(RADIANS(E1687))*COS(RADIANS(R1677))))</f>
        <v>#DIV/0!</v>
      </c>
      <c r="S1689" t="e">
        <f>IF(DEGREES(ACOS(SIN(RADIANS(G1689))*SIN(RADIANS(E1687))+COS(RADIANS(G1689))*COS(RADIANS(E1687))*COS(RADIANS(S1677))))&gt;90,0,$F$4*$F$5/E1686^2*(SIN(RADIANS(G1689))*SIN(RADIANS(E1687))+COS(RADIANS(G1689))*COS(RADIANS(E1687))*COS(RADIANS(S1677))))</f>
        <v>#DIV/0!</v>
      </c>
      <c r="T1689" t="e">
        <f>IF(DEGREES(ACOS(SIN(RADIANS(G1689))*SIN(RADIANS(E1687))+COS(RADIANS(G1689))*COS(RADIANS(E1687))*COS(RADIANS(T1677))))&gt;90,0,$F$4*$F$5/E1686^2*(SIN(RADIANS(G1689))*SIN(RADIANS(E1687))+COS(RADIANS(G1689))*COS(RADIANS(E1687))*COS(RADIANS(T1677))))</f>
        <v>#DIV/0!</v>
      </c>
      <c r="U1689" t="e">
        <f>IF(DEGREES(ACOS(SIN(RADIANS(G1689))*SIN(RADIANS(E1687))+COS(RADIANS(G1689))*COS(RADIANS(E1687))*COS(RADIANS(U1677))))&gt;90,0,$F$4*$F$5/E1686^2*(SIN(RADIANS(G1689))*SIN(RADIANS(E1687))+COS(RADIANS(G1689))*COS(RADIANS(E1687))*COS(RADIANS(U1677))))</f>
        <v>#DIV/0!</v>
      </c>
      <c r="V1689" t="e">
        <f>IF(DEGREES(ACOS(SIN(RADIANS(G1689))*SIN(RADIANS(E1687))+COS(RADIANS(G1689))*COS(RADIANS(E1687))*COS(RADIANS(V1677))))&gt;90,0,$F$4*$F$5/E1686^2*(SIN(RADIANS(G1689))*SIN(RADIANS(E1687))+COS(RADIANS(G1689))*COS(RADIANS(E1687))*COS(RADIANS(V1677))))</f>
        <v>#DIV/0!</v>
      </c>
      <c r="W1689" t="e">
        <f>IF(DEGREES(ACOS(SIN(RADIANS(G1689))*SIN(RADIANS(E1687))+COS(RADIANS(G1689))*COS(RADIANS(E1687))*COS(RADIANS(W1677))))&gt;90,0,$F$4*$F$5/E1686^2*(SIN(RADIANS(G1689))*SIN(RADIANS(E1687))+COS(RADIANS(G1689))*COS(RADIANS(E1687))*COS(RADIANS(W1677))))</f>
        <v>#DIV/0!</v>
      </c>
      <c r="X1689" t="e">
        <f>IF(DEGREES(ACOS(SIN(RADIANS(G1689))*SIN(RADIANS(E1687))+COS(RADIANS(G1689))*COS(RADIANS(E1687))*COS(RADIANS(X1677))))&gt;90,0,$F$4*$F$5/E1686^2*(SIN(RADIANS(G1689))*SIN(RADIANS(E1687))+COS(RADIANS(G1689))*COS(RADIANS(E1687))*COS(RADIANS(X1677))))</f>
        <v>#DIV/0!</v>
      </c>
      <c r="Y1689" t="e">
        <f>IF(DEGREES(ACOS(SIN(RADIANS(G1689))*SIN(RADIANS(E1687))+COS(RADIANS(G1689))*COS(RADIANS(E1687))*COS(RADIANS(Y1677))))&gt;90,0,$F$4*$F$5/E1686^2*(SIN(RADIANS(G1689))*SIN(RADIANS(E1687))+COS(RADIANS(G1689))*COS(RADIANS(E1687))*COS(RADIANS(Y1677))))</f>
        <v>#DIV/0!</v>
      </c>
      <c r="Z1689" t="e">
        <f>IF(DEGREES(ACOS(SIN(RADIANS(G1689))*SIN(RADIANS(E1687))+COS(RADIANS(G1689))*COS(RADIANS(E1687))*COS(RADIANS(Z1677))))&gt;90,0,$F$4*$F$5/E1686^2*(SIN(RADIANS(G1689))*SIN(RADIANS(E1687))+COS(RADIANS(G1689))*COS(RADIANS(E1687))*COS(RADIANS(Z1677))))</f>
        <v>#DIV/0!</v>
      </c>
      <c r="AA1689" t="e">
        <f>IF(DEGREES(ACOS(SIN(RADIANS(G1689))*SIN(RADIANS(E1687))+COS(RADIANS(G1689))*COS(RADIANS(E1687))*COS(RADIANS(AA1677))))&gt;90,0,$F$4*$F$5/E1686^2*(SIN(RADIANS(G1689))*SIN(RADIANS(E1687))+COS(RADIANS(G1689))*COS(RADIANS(E1687))*COS(RADIANS(AA1677))))</f>
        <v>#DIV/0!</v>
      </c>
      <c r="AB1689" t="e">
        <f>IF(DEGREES(ACOS(SIN(RADIANS(G1689))*SIN(RADIANS(E1687))+COS(RADIANS(G1689))*COS(RADIANS(E1687))*COS(RADIANS(AB1677))))&gt;90,0,$F$4*$F$5/E1686^2*(SIN(RADIANS(G1689))*SIN(RADIANS(E1687))+COS(RADIANS(G1689))*COS(RADIANS(E1687))*COS(RADIANS(AB1677))))</f>
        <v>#DIV/0!</v>
      </c>
      <c r="AC1689" t="e">
        <f>IF(DEGREES(ACOS(SIN(RADIANS(G1689))*SIN(RADIANS(E1687))+COS(RADIANS(G1689))*COS(RADIANS(E1687))*COS(RADIANS(AC1677))))&gt;90,0,$F$4*$F$5/E1686^2*(SIN(RADIANS(G1689))*SIN(RADIANS(E1687))+COS(RADIANS(G1689))*COS(RADIANS(E1687))*COS(RADIANS(AC1677))))</f>
        <v>#DIV/0!</v>
      </c>
      <c r="AD1689" t="e">
        <f>IF(DEGREES(ACOS(SIN(RADIANS(G1689))*SIN(RADIANS(E1687))+COS(RADIANS(G1689))*COS(RADIANS(E1687))*COS(RADIANS(AD1677))))&gt;90,0,$F$4*$F$5/E1686^2*(SIN(RADIANS(G1689))*SIN(RADIANS(E1687))+COS(RADIANS(G1689))*COS(RADIANS(E1687))*COS(RADIANS(AD1677))))</f>
        <v>#DIV/0!</v>
      </c>
      <c r="AE1689" t="e">
        <f>IF(DEGREES(ACOS(SIN(RADIANS(G1689))*SIN(RADIANS(E1687))+COS(RADIANS(G1689))*COS(RADIANS(E1687))*COS(RADIANS(AE1677))))&gt;90,0,$F$4*$F$5/E1686^2*(SIN(RADIANS(G1689))*SIN(RADIANS(E1687))+COS(RADIANS(G1689))*COS(RADIANS(E1687))*COS(RADIANS(AE1677))))</f>
        <v>#DIV/0!</v>
      </c>
      <c r="AF1689" t="e">
        <f>IF(DEGREES(ACOS(SIN(RADIANS(G1689))*SIN(RADIANS(E1687))+COS(RADIANS(G1689))*COS(RADIANS(E1687))*COS(RADIANS(AF1677))))&gt;90,0,$F$4*$F$5/E1686^2*(SIN(RADIANS(G1689))*SIN(RADIANS(E1687))+COS(RADIANS(G1689))*COS(RADIANS(E1687))*COS(RADIANS(AF1677))))</f>
        <v>#DIV/0!</v>
      </c>
      <c r="AG1689" t="e">
        <f>IF(DEGREES(ACOS(SIN(RADIANS(G1689))*SIN(RADIANS(E1687))+COS(RADIANS(G1689))*COS(RADIANS(E1687))*COS(RADIANS(AG1677))))&gt;90,0,$F$4*$F$5/E1686^2*(SIN(RADIANS(G1689))*SIN(RADIANS(E1687))+COS(RADIANS(G1689))*COS(RADIANS(E1687))*COS(RADIANS(AG1677))))</f>
        <v>#DIV/0!</v>
      </c>
      <c r="AH1689" t="e">
        <f>IF(DEGREES(ACOS(SIN(RADIANS(G1689))*SIN(RADIANS(E1687))+COS(RADIANS(G1689))*COS(RADIANS(E1687))*COS(RADIANS(AH1677))))&gt;90,0,$F$4*$F$5/E1686^2*(SIN(RADIANS(G1689))*SIN(RADIANS(E1687))+COS(RADIANS(G1689))*COS(RADIANS(E1687))*COS(RADIANS(AH1677))))</f>
        <v>#DIV/0!</v>
      </c>
      <c r="AI1689" t="e">
        <f>IF(DEGREES(ACOS(SIN(RADIANS(G1689))*SIN(RADIANS(E1687))+COS(RADIANS(G1689))*COS(RADIANS(E1687))*COS(RADIANS(AI1677))))&gt;90,0,$F$4*$F$5/E1686^2*(SIN(RADIANS(G1689))*SIN(RADIANS(E1687))+COS(RADIANS(G1689))*COS(RADIANS(E1687))*COS(RADIANS(AI1677))))</f>
        <v>#DIV/0!</v>
      </c>
      <c r="AJ1689" t="e">
        <f>IF(DEGREES(ACOS(SIN(RADIANS(G1689))*SIN(RADIANS(E1687))+COS(RADIANS(G1689))*COS(RADIANS(E1687))*COS(RADIANS(AJ1677))))&gt;90,0,$F$4*$F$5/E1686^2*(SIN(RADIANS(G1689))*SIN(RADIANS(E1687))+COS(RADIANS(G1689))*COS(RADIANS(E1687))*COS(RADIANS(AJ1677))))</f>
        <v>#DIV/0!</v>
      </c>
      <c r="AK1689">
        <f>IF(DEGREES(ACOS(SIN(RADIANS(G1689))*SIN(RADIANS(E1687))+COS(RADIANS(G1689))*COS(RADIANS(E1687))*COS(RADIANS(AK1677))))&gt;90,0,$F$4*$F$5/E1686^2*(SIN(RADIANS(G1689))*SIN(RADIANS(E1687))+COS(RADIANS(G1689))*COS(RADIANS(E1687))*COS(RADIANS(AK1677))))</f>
        <v>0</v>
      </c>
      <c r="AL1689">
        <f>IF(DEGREES(ACOS(SIN(RADIANS(G1689))*SIN(RADIANS(E1687))+COS(RADIANS(G1689))*COS(RADIANS(E1687))*COS(RADIANS(AL1677))))&gt;90,0,$F$4*$F$5/E1686^2*(SIN(RADIANS(G1689))*SIN(RADIANS(E1687))+COS(RADIANS(G1689))*COS(RADIANS(E1687))*COS(RADIANS(AL1677))))</f>
        <v>0</v>
      </c>
      <c r="AM1689">
        <f>IF(DEGREES(ACOS(SIN(RADIANS(G1689))*SIN(RADIANS(E1687))+COS(RADIANS(G1689))*COS(RADIANS(E1687))*COS(RADIANS(AM1677))))&gt;90,0,$F$4*$F$5/E1686^2*(SIN(RADIANS(G1689))*SIN(RADIANS(E1687))+COS(RADIANS(G1689))*COS(RADIANS(E1687))*COS(RADIANS(AM1677))))</f>
        <v>0</v>
      </c>
      <c r="AN1689">
        <f>IF(DEGREES(ACOS(SIN(RADIANS(G1689))*SIN(RADIANS(E1687))+COS(RADIANS(G1689))*COS(RADIANS(E1687))*COS(RADIANS(AN1677))))&gt;90,0,$F$4*$F$5/E1686^2*(SIN(RADIANS(G1689))*SIN(RADIANS(E1687))+COS(RADIANS(G1689))*COS(RADIANS(E1687))*COS(RADIANS(AN1677))))</f>
        <v>0</v>
      </c>
      <c r="AO1689">
        <f>IF(DEGREES(ACOS(SIN(RADIANS(G1689))*SIN(RADIANS(E1687))+COS(RADIANS(G1689))*COS(RADIANS(E1687))*COS(RADIANS(AO1677))))&gt;90,0,$F$4*$F$5/E1686^2*(SIN(RADIANS(G1689))*SIN(RADIANS(E1687))+COS(RADIANS(G1689))*COS(RADIANS(E1687))*COS(RADIANS(AO1677))))</f>
        <v>0</v>
      </c>
      <c r="AP1689">
        <f>IF(DEGREES(ACOS(SIN(RADIANS(G1689))*SIN(RADIANS(E1687))+COS(RADIANS(G1689))*COS(RADIANS(E1687))*COS(RADIANS(AP1677))))&gt;90,0,$F$4*$F$5/E1686^2*(SIN(RADIANS(G1689))*SIN(RADIANS(E1687))+COS(RADIANS(G1689))*COS(RADIANS(E1687))*COS(RADIANS(AP1677))))</f>
        <v>0</v>
      </c>
      <c r="AQ1689">
        <f>IF(DEGREES(ACOS(SIN(RADIANS(G1689))*SIN(RADIANS(E1687))+COS(RADIANS(G1689))*COS(RADIANS(E1687))*COS(RADIANS(AQ1677))))&gt;90,0,$F$4*$F$5/E1686^2*(SIN(RADIANS(G1689))*SIN(RADIANS(E1687))+COS(RADIANS(G1689))*COS(RADIANS(E1687))*COS(RADIANS(AQ1677))))</f>
        <v>0</v>
      </c>
      <c r="AR1689">
        <f>IF(DEGREES(ACOS(SIN(RADIANS(G1689))*SIN(RADIANS(E1687))+COS(RADIANS(G1689))*COS(RADIANS(E1687))*COS(RADIANS(AR1677))))&gt;90,0,$F$4*$F$5/E1686^2*(SIN(RADIANS(G1689))*SIN(RADIANS(E1687))+COS(RADIANS(G1689))*COS(RADIANS(E1687))*COS(RADIANS(AR1677))))</f>
        <v>0</v>
      </c>
    </row>
    <row r="1690" spans="2:44" x14ac:dyDescent="0.5">
      <c r="G1690">
        <v>-20</v>
      </c>
      <c r="I1690">
        <f>IF(DEGREES(ACOS(SIN(RADIANS(G1690))*SIN(RADIANS(E1687))+COS(RADIANS(G1690))*COS(RADIANS(E1687))*COS(RADIANS(I1677))))&gt;90,0,$F$4*$F$5/E1686^2*(SIN(RADIANS(G1690))*SIN(RADIANS(E1687))+COS(RADIANS(G1690))*COS(RADIANS(E1687))*COS(RADIANS(I1677))))</f>
        <v>0</v>
      </c>
      <c r="J1690">
        <f>IF(DEGREES(ACOS(SIN(RADIANS(G1690))*SIN(RADIANS(E1687))+COS(RADIANS(G1690))*COS(RADIANS(E1687))*COS(RADIANS(J1677))))&gt;90,0,$F$4*$F$5/E1686^2*(SIN(RADIANS(G1690))*SIN(RADIANS(E1687))+COS(RADIANS(G1690))*COS(RADIANS(E1687))*COS(RADIANS(J1677))))</f>
        <v>0</v>
      </c>
      <c r="K1690">
        <f>IF(DEGREES(ACOS(SIN(RADIANS(G1690))*SIN(RADIANS(E1687))+COS(RADIANS(G1690))*COS(RADIANS(E1687))*COS(RADIANS(K1677))))&gt;90,0,$F$4*$F$5/E1686^2*(SIN(RADIANS(G1690))*SIN(RADIANS(E1687))+COS(RADIANS(G1690))*COS(RADIANS(E1687))*COS(RADIANS(K1677))))</f>
        <v>0</v>
      </c>
      <c r="L1690">
        <f>IF(DEGREES(ACOS(SIN(RADIANS(G1690))*SIN(RADIANS(E1687))+COS(RADIANS(G1690))*COS(RADIANS(E1687))*COS(RADIANS(L1677))))&gt;90,0,$F$4*$F$5/E1686^2*(SIN(RADIANS(G1690))*SIN(RADIANS(E1687))+COS(RADIANS(G1690))*COS(RADIANS(E1687))*COS(RADIANS(L1677))))</f>
        <v>0</v>
      </c>
      <c r="M1690">
        <f>IF(DEGREES(ACOS(SIN(RADIANS(G1690))*SIN(RADIANS(E1687))+COS(RADIANS(G1690))*COS(RADIANS(E1687))*COS(RADIANS(M1677))))&gt;90,0,$F$4*$F$5/E1686^2*(SIN(RADIANS(G1690))*SIN(RADIANS(E1687))+COS(RADIANS(G1690))*COS(RADIANS(E1687))*COS(RADIANS(M1677))))</f>
        <v>0</v>
      </c>
      <c r="N1690">
        <f>IF(DEGREES(ACOS(SIN(RADIANS(G1690))*SIN(RADIANS(E1687))+COS(RADIANS(G1690))*COS(RADIANS(E1687))*COS(RADIANS(N1677))))&gt;90,0,$F$4*$F$5/E1686^2*(SIN(RADIANS(G1690))*SIN(RADIANS(E1687))+COS(RADIANS(G1690))*COS(RADIANS(E1687))*COS(RADIANS(N1677))))</f>
        <v>0</v>
      </c>
      <c r="O1690">
        <f>IF(DEGREES(ACOS(SIN(RADIANS(G1690))*SIN(RADIANS(E1687))+COS(RADIANS(G1690))*COS(RADIANS(E1687))*COS(RADIANS(O1677))))&gt;90,0,$F$4*$F$5/E1686^2*(SIN(RADIANS(G1690))*SIN(RADIANS(E1687))+COS(RADIANS(G1690))*COS(RADIANS(E1687))*COS(RADIANS(O1677))))</f>
        <v>0</v>
      </c>
      <c r="P1690">
        <f>IF(DEGREES(ACOS(SIN(RADIANS(G1690))*SIN(RADIANS(E1687))+COS(RADIANS(G1690))*COS(RADIANS(E1687))*COS(RADIANS(P1677))))&gt;90,0,$F$4*$F$5/E1686^2*(SIN(RADIANS(G1690))*SIN(RADIANS(E1687))+COS(RADIANS(G1690))*COS(RADIANS(E1687))*COS(RADIANS(P1677))))</f>
        <v>0</v>
      </c>
      <c r="Q1690">
        <f>IF(DEGREES(ACOS(SIN(RADIANS(G1690))*SIN(RADIANS(E1687))+COS(RADIANS(G1690))*COS(RADIANS(E1687))*COS(RADIANS(Q1677))))&gt;90,0,$F$4*$F$5/E1686^2*(SIN(RADIANS(G1690))*SIN(RADIANS(E1687))+COS(RADIANS(G1690))*COS(RADIANS(E1687))*COS(RADIANS(Q1677))))</f>
        <v>0</v>
      </c>
      <c r="R1690" t="e">
        <f>IF(DEGREES(ACOS(SIN(RADIANS(G1690))*SIN(RADIANS(E1687))+COS(RADIANS(G1690))*COS(RADIANS(E1687))*COS(RADIANS(R1677))))&gt;90,0,$F$4*$F$5/E1686^2*(SIN(RADIANS(G1690))*SIN(RADIANS(E1687))+COS(RADIANS(G1690))*COS(RADIANS(E1687))*COS(RADIANS(R1677))))</f>
        <v>#DIV/0!</v>
      </c>
      <c r="S1690" t="e">
        <f>IF(DEGREES(ACOS(SIN(RADIANS(G1690))*SIN(RADIANS(E1687))+COS(RADIANS(G1690))*COS(RADIANS(E1687))*COS(RADIANS(S1677))))&gt;90,0,$F$4*$F$5/E1686^2*(SIN(RADIANS(G1690))*SIN(RADIANS(E1687))+COS(RADIANS(G1690))*COS(RADIANS(E1687))*COS(RADIANS(S1677))))</f>
        <v>#DIV/0!</v>
      </c>
      <c r="T1690" t="e">
        <f>IF(DEGREES(ACOS(SIN(RADIANS(G1690))*SIN(RADIANS(E1687))+COS(RADIANS(G1690))*COS(RADIANS(E1687))*COS(RADIANS(T1677))))&gt;90,0,$F$4*$F$5/E1686^2*(SIN(RADIANS(G1690))*SIN(RADIANS(E1687))+COS(RADIANS(G1690))*COS(RADIANS(E1687))*COS(RADIANS(T1677))))</f>
        <v>#DIV/0!</v>
      </c>
      <c r="U1690" t="e">
        <f>IF(DEGREES(ACOS(SIN(RADIANS(G1690))*SIN(RADIANS(E1687))+COS(RADIANS(G1690))*COS(RADIANS(E1687))*COS(RADIANS(U1677))))&gt;90,0,$F$4*$F$5/E1686^2*(SIN(RADIANS(G1690))*SIN(RADIANS(E1687))+COS(RADIANS(G1690))*COS(RADIANS(E1687))*COS(RADIANS(U1677))))</f>
        <v>#DIV/0!</v>
      </c>
      <c r="V1690" t="e">
        <f>IF(DEGREES(ACOS(SIN(RADIANS(G1690))*SIN(RADIANS(E1687))+COS(RADIANS(G1690))*COS(RADIANS(E1687))*COS(RADIANS(V1677))))&gt;90,0,$F$4*$F$5/E1686^2*(SIN(RADIANS(G1690))*SIN(RADIANS(E1687))+COS(RADIANS(G1690))*COS(RADIANS(E1687))*COS(RADIANS(V1677))))</f>
        <v>#DIV/0!</v>
      </c>
      <c r="W1690" t="e">
        <f>IF(DEGREES(ACOS(SIN(RADIANS(G1690))*SIN(RADIANS(E1687))+COS(RADIANS(G1690))*COS(RADIANS(E1687))*COS(RADIANS(W1677))))&gt;90,0,$F$4*$F$5/E1686^2*(SIN(RADIANS(G1690))*SIN(RADIANS(E1687))+COS(RADIANS(G1690))*COS(RADIANS(E1687))*COS(RADIANS(W1677))))</f>
        <v>#DIV/0!</v>
      </c>
      <c r="X1690" t="e">
        <f>IF(DEGREES(ACOS(SIN(RADIANS(G1690))*SIN(RADIANS(E1687))+COS(RADIANS(G1690))*COS(RADIANS(E1687))*COS(RADIANS(X1677))))&gt;90,0,$F$4*$F$5/E1686^2*(SIN(RADIANS(G1690))*SIN(RADIANS(E1687))+COS(RADIANS(G1690))*COS(RADIANS(E1687))*COS(RADIANS(X1677))))</f>
        <v>#DIV/0!</v>
      </c>
      <c r="Y1690" t="e">
        <f>IF(DEGREES(ACOS(SIN(RADIANS(G1690))*SIN(RADIANS(E1687))+COS(RADIANS(G1690))*COS(RADIANS(E1687))*COS(RADIANS(Y1677))))&gt;90,0,$F$4*$F$5/E1686^2*(SIN(RADIANS(G1690))*SIN(RADIANS(E1687))+COS(RADIANS(G1690))*COS(RADIANS(E1687))*COS(RADIANS(Y1677))))</f>
        <v>#DIV/0!</v>
      </c>
      <c r="Z1690" t="e">
        <f>IF(DEGREES(ACOS(SIN(RADIANS(G1690))*SIN(RADIANS(E1687))+COS(RADIANS(G1690))*COS(RADIANS(E1687))*COS(RADIANS(Z1677))))&gt;90,0,$F$4*$F$5/E1686^2*(SIN(RADIANS(G1690))*SIN(RADIANS(E1687))+COS(RADIANS(G1690))*COS(RADIANS(E1687))*COS(RADIANS(Z1677))))</f>
        <v>#DIV/0!</v>
      </c>
      <c r="AA1690" t="e">
        <f>IF(DEGREES(ACOS(SIN(RADIANS(G1690))*SIN(RADIANS(E1687))+COS(RADIANS(G1690))*COS(RADIANS(E1687))*COS(RADIANS(AA1677))))&gt;90,0,$F$4*$F$5/E1686^2*(SIN(RADIANS(G1690))*SIN(RADIANS(E1687))+COS(RADIANS(G1690))*COS(RADIANS(E1687))*COS(RADIANS(AA1677))))</f>
        <v>#DIV/0!</v>
      </c>
      <c r="AB1690" t="e">
        <f>IF(DEGREES(ACOS(SIN(RADIANS(G1690))*SIN(RADIANS(E1687))+COS(RADIANS(G1690))*COS(RADIANS(E1687))*COS(RADIANS(AB1677))))&gt;90,0,$F$4*$F$5/E1686^2*(SIN(RADIANS(G1690))*SIN(RADIANS(E1687))+COS(RADIANS(G1690))*COS(RADIANS(E1687))*COS(RADIANS(AB1677))))</f>
        <v>#DIV/0!</v>
      </c>
      <c r="AC1690" t="e">
        <f>IF(DEGREES(ACOS(SIN(RADIANS(G1690))*SIN(RADIANS(E1687))+COS(RADIANS(G1690))*COS(RADIANS(E1687))*COS(RADIANS(AC1677))))&gt;90,0,$F$4*$F$5/E1686^2*(SIN(RADIANS(G1690))*SIN(RADIANS(E1687))+COS(RADIANS(G1690))*COS(RADIANS(E1687))*COS(RADIANS(AC1677))))</f>
        <v>#DIV/0!</v>
      </c>
      <c r="AD1690" t="e">
        <f>IF(DEGREES(ACOS(SIN(RADIANS(G1690))*SIN(RADIANS(E1687))+COS(RADIANS(G1690))*COS(RADIANS(E1687))*COS(RADIANS(AD1677))))&gt;90,0,$F$4*$F$5/E1686^2*(SIN(RADIANS(G1690))*SIN(RADIANS(E1687))+COS(RADIANS(G1690))*COS(RADIANS(E1687))*COS(RADIANS(AD1677))))</f>
        <v>#DIV/0!</v>
      </c>
      <c r="AE1690" t="e">
        <f>IF(DEGREES(ACOS(SIN(RADIANS(G1690))*SIN(RADIANS(E1687))+COS(RADIANS(G1690))*COS(RADIANS(E1687))*COS(RADIANS(AE1677))))&gt;90,0,$F$4*$F$5/E1686^2*(SIN(RADIANS(G1690))*SIN(RADIANS(E1687))+COS(RADIANS(G1690))*COS(RADIANS(E1687))*COS(RADIANS(AE1677))))</f>
        <v>#DIV/0!</v>
      </c>
      <c r="AF1690" t="e">
        <f>IF(DEGREES(ACOS(SIN(RADIANS(G1690))*SIN(RADIANS(E1687))+COS(RADIANS(G1690))*COS(RADIANS(E1687))*COS(RADIANS(AF1677))))&gt;90,0,$F$4*$F$5/E1686^2*(SIN(RADIANS(G1690))*SIN(RADIANS(E1687))+COS(RADIANS(G1690))*COS(RADIANS(E1687))*COS(RADIANS(AF1677))))</f>
        <v>#DIV/0!</v>
      </c>
      <c r="AG1690" t="e">
        <f>IF(DEGREES(ACOS(SIN(RADIANS(G1690))*SIN(RADIANS(E1687))+COS(RADIANS(G1690))*COS(RADIANS(E1687))*COS(RADIANS(AG1677))))&gt;90,0,$F$4*$F$5/E1686^2*(SIN(RADIANS(G1690))*SIN(RADIANS(E1687))+COS(RADIANS(G1690))*COS(RADIANS(E1687))*COS(RADIANS(AG1677))))</f>
        <v>#DIV/0!</v>
      </c>
      <c r="AH1690" t="e">
        <f>IF(DEGREES(ACOS(SIN(RADIANS(G1690))*SIN(RADIANS(E1687))+COS(RADIANS(G1690))*COS(RADIANS(E1687))*COS(RADIANS(AH1677))))&gt;90,0,$F$4*$F$5/E1686^2*(SIN(RADIANS(G1690))*SIN(RADIANS(E1687))+COS(RADIANS(G1690))*COS(RADIANS(E1687))*COS(RADIANS(AH1677))))</f>
        <v>#DIV/0!</v>
      </c>
      <c r="AI1690" t="e">
        <f>IF(DEGREES(ACOS(SIN(RADIANS(G1690))*SIN(RADIANS(E1687))+COS(RADIANS(G1690))*COS(RADIANS(E1687))*COS(RADIANS(AI1677))))&gt;90,0,$F$4*$F$5/E1686^2*(SIN(RADIANS(G1690))*SIN(RADIANS(E1687))+COS(RADIANS(G1690))*COS(RADIANS(E1687))*COS(RADIANS(AI1677))))</f>
        <v>#DIV/0!</v>
      </c>
      <c r="AJ1690" t="e">
        <f>IF(DEGREES(ACOS(SIN(RADIANS(G1690))*SIN(RADIANS(E1687))+COS(RADIANS(G1690))*COS(RADIANS(E1687))*COS(RADIANS(AJ1677))))&gt;90,0,$F$4*$F$5/E1686^2*(SIN(RADIANS(G1690))*SIN(RADIANS(E1687))+COS(RADIANS(G1690))*COS(RADIANS(E1687))*COS(RADIANS(AJ1677))))</f>
        <v>#DIV/0!</v>
      </c>
      <c r="AK1690">
        <f>IF(DEGREES(ACOS(SIN(RADIANS(G1690))*SIN(RADIANS(E1687))+COS(RADIANS(G1690))*COS(RADIANS(E1687))*COS(RADIANS(AK1677))))&gt;90,0,$F$4*$F$5/E1686^2*(SIN(RADIANS(G1690))*SIN(RADIANS(E1687))+COS(RADIANS(G1690))*COS(RADIANS(E1687))*COS(RADIANS(AK1677))))</f>
        <v>0</v>
      </c>
      <c r="AL1690">
        <f>IF(DEGREES(ACOS(SIN(RADIANS(G1690))*SIN(RADIANS(E1687))+COS(RADIANS(G1690))*COS(RADIANS(E1687))*COS(RADIANS(AL1677))))&gt;90,0,$F$4*$F$5/E1686^2*(SIN(RADIANS(G1690))*SIN(RADIANS(E1687))+COS(RADIANS(G1690))*COS(RADIANS(E1687))*COS(RADIANS(AL1677))))</f>
        <v>0</v>
      </c>
      <c r="AM1690">
        <f>IF(DEGREES(ACOS(SIN(RADIANS(G1690))*SIN(RADIANS(E1687))+COS(RADIANS(G1690))*COS(RADIANS(E1687))*COS(RADIANS(AM1677))))&gt;90,0,$F$4*$F$5/E1686^2*(SIN(RADIANS(G1690))*SIN(RADIANS(E1687))+COS(RADIANS(G1690))*COS(RADIANS(E1687))*COS(RADIANS(AM1677))))</f>
        <v>0</v>
      </c>
      <c r="AN1690">
        <f>IF(DEGREES(ACOS(SIN(RADIANS(G1690))*SIN(RADIANS(E1687))+COS(RADIANS(G1690))*COS(RADIANS(E1687))*COS(RADIANS(AN1677))))&gt;90,0,$F$4*$F$5/E1686^2*(SIN(RADIANS(G1690))*SIN(RADIANS(E1687))+COS(RADIANS(G1690))*COS(RADIANS(E1687))*COS(RADIANS(AN1677))))</f>
        <v>0</v>
      </c>
      <c r="AO1690">
        <f>IF(DEGREES(ACOS(SIN(RADIANS(G1690))*SIN(RADIANS(E1687))+COS(RADIANS(G1690))*COS(RADIANS(E1687))*COS(RADIANS(AO1677))))&gt;90,0,$F$4*$F$5/E1686^2*(SIN(RADIANS(G1690))*SIN(RADIANS(E1687))+COS(RADIANS(G1690))*COS(RADIANS(E1687))*COS(RADIANS(AO1677))))</f>
        <v>0</v>
      </c>
      <c r="AP1690">
        <f>IF(DEGREES(ACOS(SIN(RADIANS(G1690))*SIN(RADIANS(E1687))+COS(RADIANS(G1690))*COS(RADIANS(E1687))*COS(RADIANS(AP1677))))&gt;90,0,$F$4*$F$5/E1686^2*(SIN(RADIANS(G1690))*SIN(RADIANS(E1687))+COS(RADIANS(G1690))*COS(RADIANS(E1687))*COS(RADIANS(AP1677))))</f>
        <v>0</v>
      </c>
      <c r="AQ1690">
        <f>IF(DEGREES(ACOS(SIN(RADIANS(G1690))*SIN(RADIANS(E1687))+COS(RADIANS(G1690))*COS(RADIANS(E1687))*COS(RADIANS(AQ1677))))&gt;90,0,$F$4*$F$5/E1686^2*(SIN(RADIANS(G1690))*SIN(RADIANS(E1687))+COS(RADIANS(G1690))*COS(RADIANS(E1687))*COS(RADIANS(AQ1677))))</f>
        <v>0</v>
      </c>
      <c r="AR1690">
        <f>IF(DEGREES(ACOS(SIN(RADIANS(G1690))*SIN(RADIANS(E1687))+COS(RADIANS(G1690))*COS(RADIANS(E1687))*COS(RADIANS(AR1677))))&gt;90,0,$F$4*$F$5/E1686^2*(SIN(RADIANS(G1690))*SIN(RADIANS(E1687))+COS(RADIANS(G1690))*COS(RADIANS(E1687))*COS(RADIANS(AR1677))))</f>
        <v>0</v>
      </c>
    </row>
    <row r="1691" spans="2:44" x14ac:dyDescent="0.5">
      <c r="G1691">
        <v>-30</v>
      </c>
      <c r="I1691">
        <f>IF(DEGREES(ACOS(SIN(RADIANS(G1691))*SIN(RADIANS(E1687))+COS(RADIANS(G1691))*COS(RADIANS(E1687))*COS(RADIANS(I1677))))&gt;90,0,$F$4*$F$5/E1686^2*(SIN(RADIANS(G1691))*SIN(RADIANS(E1687))+COS(RADIANS(G1691))*COS(RADIANS(E1687))*COS(RADIANS(I1677))))</f>
        <v>0</v>
      </c>
      <c r="J1691">
        <f>IF(DEGREES(ACOS(SIN(RADIANS(G1691))*SIN(RADIANS(E1687))+COS(RADIANS(G1691))*COS(RADIANS(E1687))*COS(RADIANS(J1677))))&gt;90,0,$F$4*$F$5/E1686^2*(SIN(RADIANS(G1691))*SIN(RADIANS(E1687))+COS(RADIANS(G1691))*COS(RADIANS(E1687))*COS(RADIANS(J1677))))</f>
        <v>0</v>
      </c>
      <c r="K1691">
        <f>IF(DEGREES(ACOS(SIN(RADIANS(G1691))*SIN(RADIANS(E1687))+COS(RADIANS(G1691))*COS(RADIANS(E1687))*COS(RADIANS(K1677))))&gt;90,0,$F$4*$F$5/E1686^2*(SIN(RADIANS(G1691))*SIN(RADIANS(E1687))+COS(RADIANS(G1691))*COS(RADIANS(E1687))*COS(RADIANS(K1677))))</f>
        <v>0</v>
      </c>
      <c r="L1691">
        <f>IF(DEGREES(ACOS(SIN(RADIANS(G1691))*SIN(RADIANS(E1687))+COS(RADIANS(G1691))*COS(RADIANS(E1687))*COS(RADIANS(L1677))))&gt;90,0,$F$4*$F$5/E1686^2*(SIN(RADIANS(G1691))*SIN(RADIANS(E1687))+COS(RADIANS(G1691))*COS(RADIANS(E1687))*COS(RADIANS(L1677))))</f>
        <v>0</v>
      </c>
      <c r="M1691">
        <f>IF(DEGREES(ACOS(SIN(RADIANS(G1691))*SIN(RADIANS(E1687))+COS(RADIANS(G1691))*COS(RADIANS(E1687))*COS(RADIANS(M1677))))&gt;90,0,$F$4*$F$5/E1686^2*(SIN(RADIANS(G1691))*SIN(RADIANS(E1687))+COS(RADIANS(G1691))*COS(RADIANS(E1687))*COS(RADIANS(M1677))))</f>
        <v>0</v>
      </c>
      <c r="N1691">
        <f>IF(DEGREES(ACOS(SIN(RADIANS(G1691))*SIN(RADIANS(E1687))+COS(RADIANS(G1691))*COS(RADIANS(E1687))*COS(RADIANS(N1677))))&gt;90,0,$F$4*$F$5/E1686^2*(SIN(RADIANS(G1691))*SIN(RADIANS(E1687))+COS(RADIANS(G1691))*COS(RADIANS(E1687))*COS(RADIANS(N1677))))</f>
        <v>0</v>
      </c>
      <c r="O1691">
        <f>IF(DEGREES(ACOS(SIN(RADIANS(G1691))*SIN(RADIANS(E1687))+COS(RADIANS(G1691))*COS(RADIANS(E1687))*COS(RADIANS(O1677))))&gt;90,0,$F$4*$F$5/E1686^2*(SIN(RADIANS(G1691))*SIN(RADIANS(E1687))+COS(RADIANS(G1691))*COS(RADIANS(E1687))*COS(RADIANS(O1677))))</f>
        <v>0</v>
      </c>
      <c r="P1691">
        <f>IF(DEGREES(ACOS(SIN(RADIANS(G1691))*SIN(RADIANS(E1687))+COS(RADIANS(G1691))*COS(RADIANS(E1687))*COS(RADIANS(P1677))))&gt;90,0,$F$4*$F$5/E1686^2*(SIN(RADIANS(G1691))*SIN(RADIANS(E1687))+COS(RADIANS(G1691))*COS(RADIANS(E1687))*COS(RADIANS(P1677))))</f>
        <v>0</v>
      </c>
      <c r="Q1691">
        <f>IF(DEGREES(ACOS(SIN(RADIANS(G1691))*SIN(RADIANS(E1687))+COS(RADIANS(G1691))*COS(RADIANS(E1687))*COS(RADIANS(Q1677))))&gt;90,0,$F$4*$F$5/E1686^2*(SIN(RADIANS(G1691))*SIN(RADIANS(E1687))+COS(RADIANS(G1691))*COS(RADIANS(E1687))*COS(RADIANS(Q1677))))</f>
        <v>0</v>
      </c>
      <c r="R1691" t="e">
        <f>IF(DEGREES(ACOS(SIN(RADIANS(G1691))*SIN(RADIANS(E1687))+COS(RADIANS(G1691))*COS(RADIANS(E1687))*COS(RADIANS(R1677))))&gt;90,0,$F$4*$F$5/E1686^2*(SIN(RADIANS(G1691))*SIN(RADIANS(E1687))+COS(RADIANS(G1691))*COS(RADIANS(E1687))*COS(RADIANS(R1677))))</f>
        <v>#DIV/0!</v>
      </c>
      <c r="S1691" t="e">
        <f>IF(DEGREES(ACOS(SIN(RADIANS(G1691))*SIN(RADIANS(E1687))+COS(RADIANS(G1691))*COS(RADIANS(E1687))*COS(RADIANS(S1677))))&gt;90,0,$F$4*$F$5/E1686^2*(SIN(RADIANS(G1691))*SIN(RADIANS(E1687))+COS(RADIANS(G1691))*COS(RADIANS(E1687))*COS(RADIANS(S1677))))</f>
        <v>#DIV/0!</v>
      </c>
      <c r="T1691" t="e">
        <f>IF(DEGREES(ACOS(SIN(RADIANS(G1691))*SIN(RADIANS(E1687))+COS(RADIANS(G1691))*COS(RADIANS(E1687))*COS(RADIANS(T1677))))&gt;90,0,$F$4*$F$5/E1686^2*(SIN(RADIANS(G1691))*SIN(RADIANS(E1687))+COS(RADIANS(G1691))*COS(RADIANS(E1687))*COS(RADIANS(T1677))))</f>
        <v>#DIV/0!</v>
      </c>
      <c r="U1691" t="e">
        <f>IF(DEGREES(ACOS(SIN(RADIANS(G1691))*SIN(RADIANS(E1687))+COS(RADIANS(G1691))*COS(RADIANS(E1687))*COS(RADIANS(U1677))))&gt;90,0,$F$4*$F$5/E1686^2*(SIN(RADIANS(G1691))*SIN(RADIANS(E1687))+COS(RADIANS(G1691))*COS(RADIANS(E1687))*COS(RADIANS(U1677))))</f>
        <v>#DIV/0!</v>
      </c>
      <c r="V1691" t="e">
        <f>IF(DEGREES(ACOS(SIN(RADIANS(G1691))*SIN(RADIANS(E1687))+COS(RADIANS(G1691))*COS(RADIANS(E1687))*COS(RADIANS(V1677))))&gt;90,0,$F$4*$F$5/E1686^2*(SIN(RADIANS(G1691))*SIN(RADIANS(E1687))+COS(RADIANS(G1691))*COS(RADIANS(E1687))*COS(RADIANS(V1677))))</f>
        <v>#DIV/0!</v>
      </c>
      <c r="W1691" t="e">
        <f>IF(DEGREES(ACOS(SIN(RADIANS(G1691))*SIN(RADIANS(E1687))+COS(RADIANS(G1691))*COS(RADIANS(E1687))*COS(RADIANS(W1677))))&gt;90,0,$F$4*$F$5/E1686^2*(SIN(RADIANS(G1691))*SIN(RADIANS(E1687))+COS(RADIANS(G1691))*COS(RADIANS(E1687))*COS(RADIANS(W1677))))</f>
        <v>#DIV/0!</v>
      </c>
      <c r="X1691" t="e">
        <f>IF(DEGREES(ACOS(SIN(RADIANS(G1691))*SIN(RADIANS(E1687))+COS(RADIANS(G1691))*COS(RADIANS(E1687))*COS(RADIANS(X1677))))&gt;90,0,$F$4*$F$5/E1686^2*(SIN(RADIANS(G1691))*SIN(RADIANS(E1687))+COS(RADIANS(G1691))*COS(RADIANS(E1687))*COS(RADIANS(X1677))))</f>
        <v>#DIV/0!</v>
      </c>
      <c r="Y1691" t="e">
        <f>IF(DEGREES(ACOS(SIN(RADIANS(G1691))*SIN(RADIANS(E1687))+COS(RADIANS(G1691))*COS(RADIANS(E1687))*COS(RADIANS(Y1677))))&gt;90,0,$F$4*$F$5/E1686^2*(SIN(RADIANS(G1691))*SIN(RADIANS(E1687))+COS(RADIANS(G1691))*COS(RADIANS(E1687))*COS(RADIANS(Y1677))))</f>
        <v>#DIV/0!</v>
      </c>
      <c r="Z1691" t="e">
        <f>IF(DEGREES(ACOS(SIN(RADIANS(G1691))*SIN(RADIANS(E1687))+COS(RADIANS(G1691))*COS(RADIANS(E1687))*COS(RADIANS(Z1677))))&gt;90,0,$F$4*$F$5/E1686^2*(SIN(RADIANS(G1691))*SIN(RADIANS(E1687))+COS(RADIANS(G1691))*COS(RADIANS(E1687))*COS(RADIANS(Z1677))))</f>
        <v>#DIV/0!</v>
      </c>
      <c r="AA1691" t="e">
        <f>IF(DEGREES(ACOS(SIN(RADIANS(G1691))*SIN(RADIANS(E1687))+COS(RADIANS(G1691))*COS(RADIANS(E1687))*COS(RADIANS(AA1677))))&gt;90,0,$F$4*$F$5/E1686^2*(SIN(RADIANS(G1691))*SIN(RADIANS(E1687))+COS(RADIANS(G1691))*COS(RADIANS(E1687))*COS(RADIANS(AA1677))))</f>
        <v>#DIV/0!</v>
      </c>
      <c r="AB1691" t="e">
        <f>IF(DEGREES(ACOS(SIN(RADIANS(G1691))*SIN(RADIANS(E1687))+COS(RADIANS(G1691))*COS(RADIANS(E1687))*COS(RADIANS(AB1677))))&gt;90,0,$F$4*$F$5/E1686^2*(SIN(RADIANS(G1691))*SIN(RADIANS(E1687))+COS(RADIANS(G1691))*COS(RADIANS(E1687))*COS(RADIANS(AB1677))))</f>
        <v>#DIV/0!</v>
      </c>
      <c r="AC1691" t="e">
        <f>IF(DEGREES(ACOS(SIN(RADIANS(G1691))*SIN(RADIANS(E1687))+COS(RADIANS(G1691))*COS(RADIANS(E1687))*COS(RADIANS(AC1677))))&gt;90,0,$F$4*$F$5/E1686^2*(SIN(RADIANS(G1691))*SIN(RADIANS(E1687))+COS(RADIANS(G1691))*COS(RADIANS(E1687))*COS(RADIANS(AC1677))))</f>
        <v>#DIV/0!</v>
      </c>
      <c r="AD1691" t="e">
        <f>IF(DEGREES(ACOS(SIN(RADIANS(G1691))*SIN(RADIANS(E1687))+COS(RADIANS(G1691))*COS(RADIANS(E1687))*COS(RADIANS(AD1677))))&gt;90,0,$F$4*$F$5/E1686^2*(SIN(RADIANS(G1691))*SIN(RADIANS(E1687))+COS(RADIANS(G1691))*COS(RADIANS(E1687))*COS(RADIANS(AD1677))))</f>
        <v>#DIV/0!</v>
      </c>
      <c r="AE1691" t="e">
        <f>IF(DEGREES(ACOS(SIN(RADIANS(G1691))*SIN(RADIANS(E1687))+COS(RADIANS(G1691))*COS(RADIANS(E1687))*COS(RADIANS(AE1677))))&gt;90,0,$F$4*$F$5/E1686^2*(SIN(RADIANS(G1691))*SIN(RADIANS(E1687))+COS(RADIANS(G1691))*COS(RADIANS(E1687))*COS(RADIANS(AE1677))))</f>
        <v>#DIV/0!</v>
      </c>
      <c r="AF1691" t="e">
        <f>IF(DEGREES(ACOS(SIN(RADIANS(G1691))*SIN(RADIANS(E1687))+COS(RADIANS(G1691))*COS(RADIANS(E1687))*COS(RADIANS(AF1677))))&gt;90,0,$F$4*$F$5/E1686^2*(SIN(RADIANS(G1691))*SIN(RADIANS(E1687))+COS(RADIANS(G1691))*COS(RADIANS(E1687))*COS(RADIANS(AF1677))))</f>
        <v>#DIV/0!</v>
      </c>
      <c r="AG1691" t="e">
        <f>IF(DEGREES(ACOS(SIN(RADIANS(G1691))*SIN(RADIANS(E1687))+COS(RADIANS(G1691))*COS(RADIANS(E1687))*COS(RADIANS(AG1677))))&gt;90,0,$F$4*$F$5/E1686^2*(SIN(RADIANS(G1691))*SIN(RADIANS(E1687))+COS(RADIANS(G1691))*COS(RADIANS(E1687))*COS(RADIANS(AG1677))))</f>
        <v>#DIV/0!</v>
      </c>
      <c r="AH1691" t="e">
        <f>IF(DEGREES(ACOS(SIN(RADIANS(G1691))*SIN(RADIANS(E1687))+COS(RADIANS(G1691))*COS(RADIANS(E1687))*COS(RADIANS(AH1677))))&gt;90,0,$F$4*$F$5/E1686^2*(SIN(RADIANS(G1691))*SIN(RADIANS(E1687))+COS(RADIANS(G1691))*COS(RADIANS(E1687))*COS(RADIANS(AH1677))))</f>
        <v>#DIV/0!</v>
      </c>
      <c r="AI1691" t="e">
        <f>IF(DEGREES(ACOS(SIN(RADIANS(G1691))*SIN(RADIANS(E1687))+COS(RADIANS(G1691))*COS(RADIANS(E1687))*COS(RADIANS(AI1677))))&gt;90,0,$F$4*$F$5/E1686^2*(SIN(RADIANS(G1691))*SIN(RADIANS(E1687))+COS(RADIANS(G1691))*COS(RADIANS(E1687))*COS(RADIANS(AI1677))))</f>
        <v>#DIV/0!</v>
      </c>
      <c r="AJ1691" t="e">
        <f>IF(DEGREES(ACOS(SIN(RADIANS(G1691))*SIN(RADIANS(E1687))+COS(RADIANS(G1691))*COS(RADIANS(E1687))*COS(RADIANS(AJ1677))))&gt;90,0,$F$4*$F$5/E1686^2*(SIN(RADIANS(G1691))*SIN(RADIANS(E1687))+COS(RADIANS(G1691))*COS(RADIANS(E1687))*COS(RADIANS(AJ1677))))</f>
        <v>#DIV/0!</v>
      </c>
      <c r="AK1691">
        <f>IF(DEGREES(ACOS(SIN(RADIANS(G1691))*SIN(RADIANS(E1687))+COS(RADIANS(G1691))*COS(RADIANS(E1687))*COS(RADIANS(AK1677))))&gt;90,0,$F$4*$F$5/E1686^2*(SIN(RADIANS(G1691))*SIN(RADIANS(E1687))+COS(RADIANS(G1691))*COS(RADIANS(E1687))*COS(RADIANS(AK1677))))</f>
        <v>0</v>
      </c>
      <c r="AL1691">
        <f>IF(DEGREES(ACOS(SIN(RADIANS(G1691))*SIN(RADIANS(E1687))+COS(RADIANS(G1691))*COS(RADIANS(E1687))*COS(RADIANS(AL1677))))&gt;90,0,$F$4*$F$5/E1686^2*(SIN(RADIANS(G1691))*SIN(RADIANS(E1687))+COS(RADIANS(G1691))*COS(RADIANS(E1687))*COS(RADIANS(AL1677))))</f>
        <v>0</v>
      </c>
      <c r="AM1691">
        <f>IF(DEGREES(ACOS(SIN(RADIANS(G1691))*SIN(RADIANS(E1687))+COS(RADIANS(G1691))*COS(RADIANS(E1687))*COS(RADIANS(AM1677))))&gt;90,0,$F$4*$F$5/E1686^2*(SIN(RADIANS(G1691))*SIN(RADIANS(E1687))+COS(RADIANS(G1691))*COS(RADIANS(E1687))*COS(RADIANS(AM1677))))</f>
        <v>0</v>
      </c>
      <c r="AN1691">
        <f>IF(DEGREES(ACOS(SIN(RADIANS(G1691))*SIN(RADIANS(E1687))+COS(RADIANS(G1691))*COS(RADIANS(E1687))*COS(RADIANS(AN1677))))&gt;90,0,$F$4*$F$5/E1686^2*(SIN(RADIANS(G1691))*SIN(RADIANS(E1687))+COS(RADIANS(G1691))*COS(RADIANS(E1687))*COS(RADIANS(AN1677))))</f>
        <v>0</v>
      </c>
      <c r="AO1691">
        <f>IF(DEGREES(ACOS(SIN(RADIANS(G1691))*SIN(RADIANS(E1687))+COS(RADIANS(G1691))*COS(RADIANS(E1687))*COS(RADIANS(AO1677))))&gt;90,0,$F$4*$F$5/E1686^2*(SIN(RADIANS(G1691))*SIN(RADIANS(E1687))+COS(RADIANS(G1691))*COS(RADIANS(E1687))*COS(RADIANS(AO1677))))</f>
        <v>0</v>
      </c>
      <c r="AP1691">
        <f>IF(DEGREES(ACOS(SIN(RADIANS(G1691))*SIN(RADIANS(E1687))+COS(RADIANS(G1691))*COS(RADIANS(E1687))*COS(RADIANS(AP1677))))&gt;90,0,$F$4*$F$5/E1686^2*(SIN(RADIANS(G1691))*SIN(RADIANS(E1687))+COS(RADIANS(G1691))*COS(RADIANS(E1687))*COS(RADIANS(AP1677))))</f>
        <v>0</v>
      </c>
      <c r="AQ1691">
        <f>IF(DEGREES(ACOS(SIN(RADIANS(G1691))*SIN(RADIANS(E1687))+COS(RADIANS(G1691))*COS(RADIANS(E1687))*COS(RADIANS(AQ1677))))&gt;90,0,$F$4*$F$5/E1686^2*(SIN(RADIANS(G1691))*SIN(RADIANS(E1687))+COS(RADIANS(G1691))*COS(RADIANS(E1687))*COS(RADIANS(AQ1677))))</f>
        <v>0</v>
      </c>
      <c r="AR1691">
        <f>IF(DEGREES(ACOS(SIN(RADIANS(G1691))*SIN(RADIANS(E1687))+COS(RADIANS(G1691))*COS(RADIANS(E1687))*COS(RADIANS(AR1677))))&gt;90,0,$F$4*$F$5/E1686^2*(SIN(RADIANS(G1691))*SIN(RADIANS(E1687))+COS(RADIANS(G1691))*COS(RADIANS(E1687))*COS(RADIANS(AR1677))))</f>
        <v>0</v>
      </c>
    </row>
    <row r="1692" spans="2:44" x14ac:dyDescent="0.5">
      <c r="G1692">
        <v>-40</v>
      </c>
      <c r="I1692">
        <f>IF(DEGREES(ACOS(SIN(RADIANS(G1692))*SIN(RADIANS(E1687))+COS(RADIANS(G1692))*COS(RADIANS(E1687))*COS(RADIANS(I1677))))&gt;90,0,$F$4*$F$5/E1686^2*(SIN(RADIANS(G1692))*SIN(RADIANS(E1687))+COS(RADIANS(G1692))*COS(RADIANS(E1687))*COS(RADIANS(I1677))))</f>
        <v>0</v>
      </c>
      <c r="J1692">
        <f>IF(DEGREES(ACOS(SIN(RADIANS(G1692))*SIN(RADIANS(E1687))+COS(RADIANS(G1692))*COS(RADIANS(E1687))*COS(RADIANS(J1677))))&gt;90,0,$F$4*$F$5/E1686^2*(SIN(RADIANS(G1692))*SIN(RADIANS(E1687))+COS(RADIANS(G1692))*COS(RADIANS(E1687))*COS(RADIANS(J1677))))</f>
        <v>0</v>
      </c>
      <c r="K1692">
        <f>IF(DEGREES(ACOS(SIN(RADIANS(G1692))*SIN(RADIANS(E1687))+COS(RADIANS(G1692))*COS(RADIANS(E1687))*COS(RADIANS(K1677))))&gt;90,0,$F$4*$F$5/E1686^2*(SIN(RADIANS(G1692))*SIN(RADIANS(E1687))+COS(RADIANS(G1692))*COS(RADIANS(E1687))*COS(RADIANS(K1677))))</f>
        <v>0</v>
      </c>
      <c r="L1692">
        <f>IF(DEGREES(ACOS(SIN(RADIANS(G1692))*SIN(RADIANS(E1687))+COS(RADIANS(G1692))*COS(RADIANS(E1687))*COS(RADIANS(L1677))))&gt;90,0,$F$4*$F$5/E1686^2*(SIN(RADIANS(G1692))*SIN(RADIANS(E1687))+COS(RADIANS(G1692))*COS(RADIANS(E1687))*COS(RADIANS(L1677))))</f>
        <v>0</v>
      </c>
      <c r="M1692">
        <f>IF(DEGREES(ACOS(SIN(RADIANS(G1692))*SIN(RADIANS(E1687))+COS(RADIANS(G1692))*COS(RADIANS(E1687))*COS(RADIANS(M1677))))&gt;90,0,$F$4*$F$5/E1686^2*(SIN(RADIANS(G1692))*SIN(RADIANS(E1687))+COS(RADIANS(G1692))*COS(RADIANS(E1687))*COS(RADIANS(M1677))))</f>
        <v>0</v>
      </c>
      <c r="N1692">
        <f>IF(DEGREES(ACOS(SIN(RADIANS(G1692))*SIN(RADIANS(E1687))+COS(RADIANS(G1692))*COS(RADIANS(E1687))*COS(RADIANS(N1677))))&gt;90,0,$F$4*$F$5/E1686^2*(SIN(RADIANS(G1692))*SIN(RADIANS(E1687))+COS(RADIANS(G1692))*COS(RADIANS(E1687))*COS(RADIANS(N1677))))</f>
        <v>0</v>
      </c>
      <c r="O1692">
        <f>IF(DEGREES(ACOS(SIN(RADIANS(G1692))*SIN(RADIANS(E1687))+COS(RADIANS(G1692))*COS(RADIANS(E1687))*COS(RADIANS(O1677))))&gt;90,0,$F$4*$F$5/E1686^2*(SIN(RADIANS(G1692))*SIN(RADIANS(E1687))+COS(RADIANS(G1692))*COS(RADIANS(E1687))*COS(RADIANS(O1677))))</f>
        <v>0</v>
      </c>
      <c r="P1692">
        <f>IF(DEGREES(ACOS(SIN(RADIANS(G1692))*SIN(RADIANS(E1687))+COS(RADIANS(G1692))*COS(RADIANS(E1687))*COS(RADIANS(P1677))))&gt;90,0,$F$4*$F$5/E1686^2*(SIN(RADIANS(G1692))*SIN(RADIANS(E1687))+COS(RADIANS(G1692))*COS(RADIANS(E1687))*COS(RADIANS(P1677))))</f>
        <v>0</v>
      </c>
      <c r="Q1692">
        <f>IF(DEGREES(ACOS(SIN(RADIANS(G1692))*SIN(RADIANS(E1687))+COS(RADIANS(G1692))*COS(RADIANS(E1687))*COS(RADIANS(Q1677))))&gt;90,0,$F$4*$F$5/E1686^2*(SIN(RADIANS(G1692))*SIN(RADIANS(E1687))+COS(RADIANS(G1692))*COS(RADIANS(E1687))*COS(RADIANS(Q1677))))</f>
        <v>0</v>
      </c>
      <c r="R1692" t="e">
        <f>IF(DEGREES(ACOS(SIN(RADIANS(G1692))*SIN(RADIANS(E1687))+COS(RADIANS(G1692))*COS(RADIANS(E1687))*COS(RADIANS(R1677))))&gt;90,0,$F$4*$F$5/E1686^2*(SIN(RADIANS(G1692))*SIN(RADIANS(E1687))+COS(RADIANS(G1692))*COS(RADIANS(E1687))*COS(RADIANS(R1677))))</f>
        <v>#DIV/0!</v>
      </c>
      <c r="S1692" t="e">
        <f>IF(DEGREES(ACOS(SIN(RADIANS(G1692))*SIN(RADIANS(E1687))+COS(RADIANS(G1692))*COS(RADIANS(E1687))*COS(RADIANS(S1677))))&gt;90,0,$F$4*$F$5/E1686^2*(SIN(RADIANS(G1692))*SIN(RADIANS(E1687))+COS(RADIANS(G1692))*COS(RADIANS(E1687))*COS(RADIANS(S1677))))</f>
        <v>#DIV/0!</v>
      </c>
      <c r="T1692" t="e">
        <f>IF(DEGREES(ACOS(SIN(RADIANS(G1692))*SIN(RADIANS(E1687))+COS(RADIANS(G1692))*COS(RADIANS(E1687))*COS(RADIANS(T1677))))&gt;90,0,$F$4*$F$5/E1686^2*(SIN(RADIANS(G1692))*SIN(RADIANS(E1687))+COS(RADIANS(G1692))*COS(RADIANS(E1687))*COS(RADIANS(T1677))))</f>
        <v>#DIV/0!</v>
      </c>
      <c r="U1692" t="e">
        <f>IF(DEGREES(ACOS(SIN(RADIANS(G1692))*SIN(RADIANS(E1687))+COS(RADIANS(G1692))*COS(RADIANS(E1687))*COS(RADIANS(U1677))))&gt;90,0,$F$4*$F$5/E1686^2*(SIN(RADIANS(G1692))*SIN(RADIANS(E1687))+COS(RADIANS(G1692))*COS(RADIANS(E1687))*COS(RADIANS(U1677))))</f>
        <v>#DIV/0!</v>
      </c>
      <c r="V1692" t="e">
        <f>IF(DEGREES(ACOS(SIN(RADIANS(G1692))*SIN(RADIANS(E1687))+COS(RADIANS(G1692))*COS(RADIANS(E1687))*COS(RADIANS(V1677))))&gt;90,0,$F$4*$F$5/E1686^2*(SIN(RADIANS(G1692))*SIN(RADIANS(E1687))+COS(RADIANS(G1692))*COS(RADIANS(E1687))*COS(RADIANS(V1677))))</f>
        <v>#DIV/0!</v>
      </c>
      <c r="W1692" t="e">
        <f>IF(DEGREES(ACOS(SIN(RADIANS(G1692))*SIN(RADIANS(E1687))+COS(RADIANS(G1692))*COS(RADIANS(E1687))*COS(RADIANS(W1677))))&gt;90,0,$F$4*$F$5/E1686^2*(SIN(RADIANS(G1692))*SIN(RADIANS(E1687))+COS(RADIANS(G1692))*COS(RADIANS(E1687))*COS(RADIANS(W1677))))</f>
        <v>#DIV/0!</v>
      </c>
      <c r="X1692" t="e">
        <f>IF(DEGREES(ACOS(SIN(RADIANS(G1692))*SIN(RADIANS(E1687))+COS(RADIANS(G1692))*COS(RADIANS(E1687))*COS(RADIANS(X1677))))&gt;90,0,$F$4*$F$5/E1686^2*(SIN(RADIANS(G1692))*SIN(RADIANS(E1687))+COS(RADIANS(G1692))*COS(RADIANS(E1687))*COS(RADIANS(X1677))))</f>
        <v>#DIV/0!</v>
      </c>
      <c r="Y1692" t="e">
        <f>IF(DEGREES(ACOS(SIN(RADIANS(G1692))*SIN(RADIANS(E1687))+COS(RADIANS(G1692))*COS(RADIANS(E1687))*COS(RADIANS(Y1677))))&gt;90,0,$F$4*$F$5/E1686^2*(SIN(RADIANS(G1692))*SIN(RADIANS(E1687))+COS(RADIANS(G1692))*COS(RADIANS(E1687))*COS(RADIANS(Y1677))))</f>
        <v>#DIV/0!</v>
      </c>
      <c r="Z1692" t="e">
        <f>IF(DEGREES(ACOS(SIN(RADIANS(G1692))*SIN(RADIANS(E1687))+COS(RADIANS(G1692))*COS(RADIANS(E1687))*COS(RADIANS(Z1677))))&gt;90,0,$F$4*$F$5/E1686^2*(SIN(RADIANS(G1692))*SIN(RADIANS(E1687))+COS(RADIANS(G1692))*COS(RADIANS(E1687))*COS(RADIANS(Z1677))))</f>
        <v>#DIV/0!</v>
      </c>
      <c r="AA1692" t="e">
        <f>IF(DEGREES(ACOS(SIN(RADIANS(G1692))*SIN(RADIANS(E1687))+COS(RADIANS(G1692))*COS(RADIANS(E1687))*COS(RADIANS(AA1677))))&gt;90,0,$F$4*$F$5/E1686^2*(SIN(RADIANS(G1692))*SIN(RADIANS(E1687))+COS(RADIANS(G1692))*COS(RADIANS(E1687))*COS(RADIANS(AA1677))))</f>
        <v>#DIV/0!</v>
      </c>
      <c r="AB1692" t="e">
        <f>IF(DEGREES(ACOS(SIN(RADIANS(G1692))*SIN(RADIANS(E1687))+COS(RADIANS(G1692))*COS(RADIANS(E1687))*COS(RADIANS(AB1677))))&gt;90,0,$F$4*$F$5/E1686^2*(SIN(RADIANS(G1692))*SIN(RADIANS(E1687))+COS(RADIANS(G1692))*COS(RADIANS(E1687))*COS(RADIANS(AB1677))))</f>
        <v>#DIV/0!</v>
      </c>
      <c r="AC1692" t="e">
        <f>IF(DEGREES(ACOS(SIN(RADIANS(G1692))*SIN(RADIANS(E1687))+COS(RADIANS(G1692))*COS(RADIANS(E1687))*COS(RADIANS(AC1677))))&gt;90,0,$F$4*$F$5/E1686^2*(SIN(RADIANS(G1692))*SIN(RADIANS(E1687))+COS(RADIANS(G1692))*COS(RADIANS(E1687))*COS(RADIANS(AC1677))))</f>
        <v>#DIV/0!</v>
      </c>
      <c r="AD1692" t="e">
        <f>IF(DEGREES(ACOS(SIN(RADIANS(G1692))*SIN(RADIANS(E1687))+COS(RADIANS(G1692))*COS(RADIANS(E1687))*COS(RADIANS(AD1677))))&gt;90,0,$F$4*$F$5/E1686^2*(SIN(RADIANS(G1692))*SIN(RADIANS(E1687))+COS(RADIANS(G1692))*COS(RADIANS(E1687))*COS(RADIANS(AD1677))))</f>
        <v>#DIV/0!</v>
      </c>
      <c r="AE1692" t="e">
        <f>IF(DEGREES(ACOS(SIN(RADIANS(G1692))*SIN(RADIANS(E1687))+COS(RADIANS(G1692))*COS(RADIANS(E1687))*COS(RADIANS(AE1677))))&gt;90,0,$F$4*$F$5/E1686^2*(SIN(RADIANS(G1692))*SIN(RADIANS(E1687))+COS(RADIANS(G1692))*COS(RADIANS(E1687))*COS(RADIANS(AE1677))))</f>
        <v>#DIV/0!</v>
      </c>
      <c r="AF1692" t="e">
        <f>IF(DEGREES(ACOS(SIN(RADIANS(G1692))*SIN(RADIANS(E1687))+COS(RADIANS(G1692))*COS(RADIANS(E1687))*COS(RADIANS(AF1677))))&gt;90,0,$F$4*$F$5/E1686^2*(SIN(RADIANS(G1692))*SIN(RADIANS(E1687))+COS(RADIANS(G1692))*COS(RADIANS(E1687))*COS(RADIANS(AF1677))))</f>
        <v>#DIV/0!</v>
      </c>
      <c r="AG1692" t="e">
        <f>IF(DEGREES(ACOS(SIN(RADIANS(G1692))*SIN(RADIANS(E1687))+COS(RADIANS(G1692))*COS(RADIANS(E1687))*COS(RADIANS(AG1677))))&gt;90,0,$F$4*$F$5/E1686^2*(SIN(RADIANS(G1692))*SIN(RADIANS(E1687))+COS(RADIANS(G1692))*COS(RADIANS(E1687))*COS(RADIANS(AG1677))))</f>
        <v>#DIV/0!</v>
      </c>
      <c r="AH1692" t="e">
        <f>IF(DEGREES(ACOS(SIN(RADIANS(G1692))*SIN(RADIANS(E1687))+COS(RADIANS(G1692))*COS(RADIANS(E1687))*COS(RADIANS(AH1677))))&gt;90,0,$F$4*$F$5/E1686^2*(SIN(RADIANS(G1692))*SIN(RADIANS(E1687))+COS(RADIANS(G1692))*COS(RADIANS(E1687))*COS(RADIANS(AH1677))))</f>
        <v>#DIV/0!</v>
      </c>
      <c r="AI1692" t="e">
        <f>IF(DEGREES(ACOS(SIN(RADIANS(G1692))*SIN(RADIANS(E1687))+COS(RADIANS(G1692))*COS(RADIANS(E1687))*COS(RADIANS(AI1677))))&gt;90,0,$F$4*$F$5/E1686^2*(SIN(RADIANS(G1692))*SIN(RADIANS(E1687))+COS(RADIANS(G1692))*COS(RADIANS(E1687))*COS(RADIANS(AI1677))))</f>
        <v>#DIV/0!</v>
      </c>
      <c r="AJ1692" t="e">
        <f>IF(DEGREES(ACOS(SIN(RADIANS(G1692))*SIN(RADIANS(E1687))+COS(RADIANS(G1692))*COS(RADIANS(E1687))*COS(RADIANS(AJ1677))))&gt;90,0,$F$4*$F$5/E1686^2*(SIN(RADIANS(G1692))*SIN(RADIANS(E1687))+COS(RADIANS(G1692))*COS(RADIANS(E1687))*COS(RADIANS(AJ1677))))</f>
        <v>#DIV/0!</v>
      </c>
      <c r="AK1692">
        <f>IF(DEGREES(ACOS(SIN(RADIANS(G1692))*SIN(RADIANS(E1687))+COS(RADIANS(G1692))*COS(RADIANS(E1687))*COS(RADIANS(AK1677))))&gt;90,0,$F$4*$F$5/E1686^2*(SIN(RADIANS(G1692))*SIN(RADIANS(E1687))+COS(RADIANS(G1692))*COS(RADIANS(E1687))*COS(RADIANS(AK1677))))</f>
        <v>0</v>
      </c>
      <c r="AL1692">
        <f>IF(DEGREES(ACOS(SIN(RADIANS(G1692))*SIN(RADIANS(E1687))+COS(RADIANS(G1692))*COS(RADIANS(E1687))*COS(RADIANS(AL1677))))&gt;90,0,$F$4*$F$5/E1686^2*(SIN(RADIANS(G1692))*SIN(RADIANS(E1687))+COS(RADIANS(G1692))*COS(RADIANS(E1687))*COS(RADIANS(AL1677))))</f>
        <v>0</v>
      </c>
      <c r="AM1692">
        <f>IF(DEGREES(ACOS(SIN(RADIANS(G1692))*SIN(RADIANS(E1687))+COS(RADIANS(G1692))*COS(RADIANS(E1687))*COS(RADIANS(AM1677))))&gt;90,0,$F$4*$F$5/E1686^2*(SIN(RADIANS(G1692))*SIN(RADIANS(E1687))+COS(RADIANS(G1692))*COS(RADIANS(E1687))*COS(RADIANS(AM1677))))</f>
        <v>0</v>
      </c>
      <c r="AN1692">
        <f>IF(DEGREES(ACOS(SIN(RADIANS(G1692))*SIN(RADIANS(E1687))+COS(RADIANS(G1692))*COS(RADIANS(E1687))*COS(RADIANS(AN1677))))&gt;90,0,$F$4*$F$5/E1686^2*(SIN(RADIANS(G1692))*SIN(RADIANS(E1687))+COS(RADIANS(G1692))*COS(RADIANS(E1687))*COS(RADIANS(AN1677))))</f>
        <v>0</v>
      </c>
      <c r="AO1692">
        <f>IF(DEGREES(ACOS(SIN(RADIANS(G1692))*SIN(RADIANS(E1687))+COS(RADIANS(G1692))*COS(RADIANS(E1687))*COS(RADIANS(AO1677))))&gt;90,0,$F$4*$F$5/E1686^2*(SIN(RADIANS(G1692))*SIN(RADIANS(E1687))+COS(RADIANS(G1692))*COS(RADIANS(E1687))*COS(RADIANS(AO1677))))</f>
        <v>0</v>
      </c>
      <c r="AP1692">
        <f>IF(DEGREES(ACOS(SIN(RADIANS(G1692))*SIN(RADIANS(E1687))+COS(RADIANS(G1692))*COS(RADIANS(E1687))*COS(RADIANS(AP1677))))&gt;90,0,$F$4*$F$5/E1686^2*(SIN(RADIANS(G1692))*SIN(RADIANS(E1687))+COS(RADIANS(G1692))*COS(RADIANS(E1687))*COS(RADIANS(AP1677))))</f>
        <v>0</v>
      </c>
      <c r="AQ1692">
        <f>IF(DEGREES(ACOS(SIN(RADIANS(G1692))*SIN(RADIANS(E1687))+COS(RADIANS(G1692))*COS(RADIANS(E1687))*COS(RADIANS(AQ1677))))&gt;90,0,$F$4*$F$5/E1686^2*(SIN(RADIANS(G1692))*SIN(RADIANS(E1687))+COS(RADIANS(G1692))*COS(RADIANS(E1687))*COS(RADIANS(AQ1677))))</f>
        <v>0</v>
      </c>
      <c r="AR1692">
        <f>IF(DEGREES(ACOS(SIN(RADIANS(G1692))*SIN(RADIANS(E1687))+COS(RADIANS(G1692))*COS(RADIANS(E1687))*COS(RADIANS(AR1677))))&gt;90,0,$F$4*$F$5/E1686^2*(SIN(RADIANS(G1692))*SIN(RADIANS(E1687))+COS(RADIANS(G1692))*COS(RADIANS(E1687))*COS(RADIANS(AR1677))))</f>
        <v>0</v>
      </c>
    </row>
    <row r="1693" spans="2:44" x14ac:dyDescent="0.5">
      <c r="G1693">
        <v>-50</v>
      </c>
      <c r="I1693">
        <f>IF(DEGREES(ACOS(SIN(RADIANS(G1693))*SIN(RADIANS(E1687))+COS(RADIANS(G1693))*COS(RADIANS(E1687))*COS(RADIANS(I1677))))&gt;90,0,$F$4*$F$5/E1686^2*(SIN(RADIANS(G1693))*SIN(RADIANS(E1687))+COS(RADIANS(G1693))*COS(RADIANS(E1687))*COS(RADIANS(I1677))))</f>
        <v>0</v>
      </c>
      <c r="J1693">
        <f>IF(DEGREES(ACOS(SIN(RADIANS(G1693))*SIN(RADIANS(E1687))+COS(RADIANS(G1693))*COS(RADIANS(E1687))*COS(RADIANS(J1677))))&gt;90,0,$F$4*$F$5/E1686^2*(SIN(RADIANS(G1693))*SIN(RADIANS(E1687))+COS(RADIANS(G1693))*COS(RADIANS(E1687))*COS(RADIANS(J1677))))</f>
        <v>0</v>
      </c>
      <c r="K1693">
        <f>IF(DEGREES(ACOS(SIN(RADIANS(G1693))*SIN(RADIANS(E1687))+COS(RADIANS(G1693))*COS(RADIANS(E1687))*COS(RADIANS(K1677))))&gt;90,0,$F$4*$F$5/E1686^2*(SIN(RADIANS(G1693))*SIN(RADIANS(E1687))+COS(RADIANS(G1693))*COS(RADIANS(E1687))*COS(RADIANS(K1677))))</f>
        <v>0</v>
      </c>
      <c r="L1693">
        <f>IF(DEGREES(ACOS(SIN(RADIANS(G1693))*SIN(RADIANS(E1687))+COS(RADIANS(G1693))*COS(RADIANS(E1687))*COS(RADIANS(L1677))))&gt;90,0,$F$4*$F$5/E1686^2*(SIN(RADIANS(G1693))*SIN(RADIANS(E1687))+COS(RADIANS(G1693))*COS(RADIANS(E1687))*COS(RADIANS(L1677))))</f>
        <v>0</v>
      </c>
      <c r="M1693">
        <f>IF(DEGREES(ACOS(SIN(RADIANS(G1693))*SIN(RADIANS(E1687))+COS(RADIANS(G1693))*COS(RADIANS(E1687))*COS(RADIANS(M1677))))&gt;90,0,$F$4*$F$5/E1686^2*(SIN(RADIANS(G1693))*SIN(RADIANS(E1687))+COS(RADIANS(G1693))*COS(RADIANS(E1687))*COS(RADIANS(M1677))))</f>
        <v>0</v>
      </c>
      <c r="N1693">
        <f>IF(DEGREES(ACOS(SIN(RADIANS(G1693))*SIN(RADIANS(E1687))+COS(RADIANS(G1693))*COS(RADIANS(E1687))*COS(RADIANS(N1677))))&gt;90,0,$F$4*$F$5/E1686^2*(SIN(RADIANS(G1693))*SIN(RADIANS(E1687))+COS(RADIANS(G1693))*COS(RADIANS(E1687))*COS(RADIANS(N1677))))</f>
        <v>0</v>
      </c>
      <c r="O1693">
        <f>IF(DEGREES(ACOS(SIN(RADIANS(G1693))*SIN(RADIANS(E1687))+COS(RADIANS(G1693))*COS(RADIANS(E1687))*COS(RADIANS(O1677))))&gt;90,0,$F$4*$F$5/E1686^2*(SIN(RADIANS(G1693))*SIN(RADIANS(E1687))+COS(RADIANS(G1693))*COS(RADIANS(E1687))*COS(RADIANS(O1677))))</f>
        <v>0</v>
      </c>
      <c r="P1693">
        <f>IF(DEGREES(ACOS(SIN(RADIANS(G1693))*SIN(RADIANS(E1687))+COS(RADIANS(G1693))*COS(RADIANS(E1687))*COS(RADIANS(P1677))))&gt;90,0,$F$4*$F$5/E1686^2*(SIN(RADIANS(G1693))*SIN(RADIANS(E1687))+COS(RADIANS(G1693))*COS(RADIANS(E1687))*COS(RADIANS(P1677))))</f>
        <v>0</v>
      </c>
      <c r="Q1693">
        <f>IF(DEGREES(ACOS(SIN(RADIANS(G1693))*SIN(RADIANS(E1687))+COS(RADIANS(G1693))*COS(RADIANS(E1687))*COS(RADIANS(Q1677))))&gt;90,0,$F$4*$F$5/E1686^2*(SIN(RADIANS(G1693))*SIN(RADIANS(E1687))+COS(RADIANS(G1693))*COS(RADIANS(E1687))*COS(RADIANS(Q1677))))</f>
        <v>0</v>
      </c>
      <c r="R1693" t="e">
        <f>IF(DEGREES(ACOS(SIN(RADIANS(G1693))*SIN(RADIANS(E1687))+COS(RADIANS(G1693))*COS(RADIANS(E1687))*COS(RADIANS(R1677))))&gt;90,0,$F$4*$F$5/E1686^2*(SIN(RADIANS(G1693))*SIN(RADIANS(E1687))+COS(RADIANS(G1693))*COS(RADIANS(E1687))*COS(RADIANS(R1677))))</f>
        <v>#DIV/0!</v>
      </c>
      <c r="S1693" t="e">
        <f>IF(DEGREES(ACOS(SIN(RADIANS(G1693))*SIN(RADIANS(E1687))+COS(RADIANS(G1693))*COS(RADIANS(E1687))*COS(RADIANS(S1677))))&gt;90,0,$F$4*$F$5/E1686^2*(SIN(RADIANS(G1693))*SIN(RADIANS(E1687))+COS(RADIANS(G1693))*COS(RADIANS(E1687))*COS(RADIANS(S1677))))</f>
        <v>#DIV/0!</v>
      </c>
      <c r="T1693" t="e">
        <f>IF(DEGREES(ACOS(SIN(RADIANS(G1693))*SIN(RADIANS(E1687))+COS(RADIANS(G1693))*COS(RADIANS(E1687))*COS(RADIANS(T1677))))&gt;90,0,$F$4*$F$5/E1686^2*(SIN(RADIANS(G1693))*SIN(RADIANS(E1687))+COS(RADIANS(G1693))*COS(RADIANS(E1687))*COS(RADIANS(T1677))))</f>
        <v>#DIV/0!</v>
      </c>
      <c r="U1693" t="e">
        <f>IF(DEGREES(ACOS(SIN(RADIANS(G1693))*SIN(RADIANS(E1687))+COS(RADIANS(G1693))*COS(RADIANS(E1687))*COS(RADIANS(U1677))))&gt;90,0,$F$4*$F$5/E1686^2*(SIN(RADIANS(G1693))*SIN(RADIANS(E1687))+COS(RADIANS(G1693))*COS(RADIANS(E1687))*COS(RADIANS(U1677))))</f>
        <v>#DIV/0!</v>
      </c>
      <c r="V1693" t="e">
        <f>IF(DEGREES(ACOS(SIN(RADIANS(G1693))*SIN(RADIANS(E1687))+COS(RADIANS(G1693))*COS(RADIANS(E1687))*COS(RADIANS(V1677))))&gt;90,0,$F$4*$F$5/E1686^2*(SIN(RADIANS(G1693))*SIN(RADIANS(E1687))+COS(RADIANS(G1693))*COS(RADIANS(E1687))*COS(RADIANS(V1677))))</f>
        <v>#DIV/0!</v>
      </c>
      <c r="W1693" t="e">
        <f>IF(DEGREES(ACOS(SIN(RADIANS(G1693))*SIN(RADIANS(E1687))+COS(RADIANS(G1693))*COS(RADIANS(E1687))*COS(RADIANS(W1677))))&gt;90,0,$F$4*$F$5/E1686^2*(SIN(RADIANS(G1693))*SIN(RADIANS(E1687))+COS(RADIANS(G1693))*COS(RADIANS(E1687))*COS(RADIANS(W1677))))</f>
        <v>#DIV/0!</v>
      </c>
      <c r="X1693" t="e">
        <f>IF(DEGREES(ACOS(SIN(RADIANS(G1693))*SIN(RADIANS(E1687))+COS(RADIANS(G1693))*COS(RADIANS(E1687))*COS(RADIANS(X1677))))&gt;90,0,$F$4*$F$5/E1686^2*(SIN(RADIANS(G1693))*SIN(RADIANS(E1687))+COS(RADIANS(G1693))*COS(RADIANS(E1687))*COS(RADIANS(X1677))))</f>
        <v>#DIV/0!</v>
      </c>
      <c r="Y1693" t="e">
        <f>IF(DEGREES(ACOS(SIN(RADIANS(G1693))*SIN(RADIANS(E1687))+COS(RADIANS(G1693))*COS(RADIANS(E1687))*COS(RADIANS(Y1677))))&gt;90,0,$F$4*$F$5/E1686^2*(SIN(RADIANS(G1693))*SIN(RADIANS(E1687))+COS(RADIANS(G1693))*COS(RADIANS(E1687))*COS(RADIANS(Y1677))))</f>
        <v>#DIV/0!</v>
      </c>
      <c r="Z1693" t="e">
        <f>IF(DEGREES(ACOS(SIN(RADIANS(G1693))*SIN(RADIANS(E1687))+COS(RADIANS(G1693))*COS(RADIANS(E1687))*COS(RADIANS(Z1677))))&gt;90,0,$F$4*$F$5/E1686^2*(SIN(RADIANS(G1693))*SIN(RADIANS(E1687))+COS(RADIANS(G1693))*COS(RADIANS(E1687))*COS(RADIANS(Z1677))))</f>
        <v>#DIV/0!</v>
      </c>
      <c r="AA1693" t="e">
        <f>IF(DEGREES(ACOS(SIN(RADIANS(G1693))*SIN(RADIANS(E1687))+COS(RADIANS(G1693))*COS(RADIANS(E1687))*COS(RADIANS(AA1677))))&gt;90,0,$F$4*$F$5/E1686^2*(SIN(RADIANS(G1693))*SIN(RADIANS(E1687))+COS(RADIANS(G1693))*COS(RADIANS(E1687))*COS(RADIANS(AA1677))))</f>
        <v>#DIV/0!</v>
      </c>
      <c r="AB1693" t="e">
        <f>IF(DEGREES(ACOS(SIN(RADIANS(G1693))*SIN(RADIANS(E1687))+COS(RADIANS(G1693))*COS(RADIANS(E1687))*COS(RADIANS(AB1677))))&gt;90,0,$F$4*$F$5/E1686^2*(SIN(RADIANS(G1693))*SIN(RADIANS(E1687))+COS(RADIANS(G1693))*COS(RADIANS(E1687))*COS(RADIANS(AB1677))))</f>
        <v>#DIV/0!</v>
      </c>
      <c r="AC1693" t="e">
        <f>IF(DEGREES(ACOS(SIN(RADIANS(G1693))*SIN(RADIANS(E1687))+COS(RADIANS(G1693))*COS(RADIANS(E1687))*COS(RADIANS(AC1677))))&gt;90,0,$F$4*$F$5/E1686^2*(SIN(RADIANS(G1693))*SIN(RADIANS(E1687))+COS(RADIANS(G1693))*COS(RADIANS(E1687))*COS(RADIANS(AC1677))))</f>
        <v>#DIV/0!</v>
      </c>
      <c r="AD1693" t="e">
        <f>IF(DEGREES(ACOS(SIN(RADIANS(G1693))*SIN(RADIANS(E1687))+COS(RADIANS(G1693))*COS(RADIANS(E1687))*COS(RADIANS(AD1677))))&gt;90,0,$F$4*$F$5/E1686^2*(SIN(RADIANS(G1693))*SIN(RADIANS(E1687))+COS(RADIANS(G1693))*COS(RADIANS(E1687))*COS(RADIANS(AD1677))))</f>
        <v>#DIV/0!</v>
      </c>
      <c r="AE1693" t="e">
        <f>IF(DEGREES(ACOS(SIN(RADIANS(G1693))*SIN(RADIANS(E1687))+COS(RADIANS(G1693))*COS(RADIANS(E1687))*COS(RADIANS(AE1677))))&gt;90,0,$F$4*$F$5/E1686^2*(SIN(RADIANS(G1693))*SIN(RADIANS(E1687))+COS(RADIANS(G1693))*COS(RADIANS(E1687))*COS(RADIANS(AE1677))))</f>
        <v>#DIV/0!</v>
      </c>
      <c r="AF1693" t="e">
        <f>IF(DEGREES(ACOS(SIN(RADIANS(G1693))*SIN(RADIANS(E1687))+COS(RADIANS(G1693))*COS(RADIANS(E1687))*COS(RADIANS(AF1677))))&gt;90,0,$F$4*$F$5/E1686^2*(SIN(RADIANS(G1693))*SIN(RADIANS(E1687))+COS(RADIANS(G1693))*COS(RADIANS(E1687))*COS(RADIANS(AF1677))))</f>
        <v>#DIV/0!</v>
      </c>
      <c r="AG1693" t="e">
        <f>IF(DEGREES(ACOS(SIN(RADIANS(G1693))*SIN(RADIANS(E1687))+COS(RADIANS(G1693))*COS(RADIANS(E1687))*COS(RADIANS(AG1677))))&gt;90,0,$F$4*$F$5/E1686^2*(SIN(RADIANS(G1693))*SIN(RADIANS(E1687))+COS(RADIANS(G1693))*COS(RADIANS(E1687))*COS(RADIANS(AG1677))))</f>
        <v>#DIV/0!</v>
      </c>
      <c r="AH1693" t="e">
        <f>IF(DEGREES(ACOS(SIN(RADIANS(G1693))*SIN(RADIANS(E1687))+COS(RADIANS(G1693))*COS(RADIANS(E1687))*COS(RADIANS(AH1677))))&gt;90,0,$F$4*$F$5/E1686^2*(SIN(RADIANS(G1693))*SIN(RADIANS(E1687))+COS(RADIANS(G1693))*COS(RADIANS(E1687))*COS(RADIANS(AH1677))))</f>
        <v>#DIV/0!</v>
      </c>
      <c r="AI1693" t="e">
        <f>IF(DEGREES(ACOS(SIN(RADIANS(G1693))*SIN(RADIANS(E1687))+COS(RADIANS(G1693))*COS(RADIANS(E1687))*COS(RADIANS(AI1677))))&gt;90,0,$F$4*$F$5/E1686^2*(SIN(RADIANS(G1693))*SIN(RADIANS(E1687))+COS(RADIANS(G1693))*COS(RADIANS(E1687))*COS(RADIANS(AI1677))))</f>
        <v>#DIV/0!</v>
      </c>
      <c r="AJ1693" t="e">
        <f>IF(DEGREES(ACOS(SIN(RADIANS(G1693))*SIN(RADIANS(E1687))+COS(RADIANS(G1693))*COS(RADIANS(E1687))*COS(RADIANS(AJ1677))))&gt;90,0,$F$4*$F$5/E1686^2*(SIN(RADIANS(G1693))*SIN(RADIANS(E1687))+COS(RADIANS(G1693))*COS(RADIANS(E1687))*COS(RADIANS(AJ1677))))</f>
        <v>#DIV/0!</v>
      </c>
      <c r="AK1693">
        <f>IF(DEGREES(ACOS(SIN(RADIANS(G1693))*SIN(RADIANS(E1687))+COS(RADIANS(G1693))*COS(RADIANS(E1687))*COS(RADIANS(AK1677))))&gt;90,0,$F$4*$F$5/E1686^2*(SIN(RADIANS(G1693))*SIN(RADIANS(E1687))+COS(RADIANS(G1693))*COS(RADIANS(E1687))*COS(RADIANS(AK1677))))</f>
        <v>0</v>
      </c>
      <c r="AL1693">
        <f>IF(DEGREES(ACOS(SIN(RADIANS(G1693))*SIN(RADIANS(E1687))+COS(RADIANS(G1693))*COS(RADIANS(E1687))*COS(RADIANS(AL1677))))&gt;90,0,$F$4*$F$5/E1686^2*(SIN(RADIANS(G1693))*SIN(RADIANS(E1687))+COS(RADIANS(G1693))*COS(RADIANS(E1687))*COS(RADIANS(AL1677))))</f>
        <v>0</v>
      </c>
      <c r="AM1693">
        <f>IF(DEGREES(ACOS(SIN(RADIANS(G1693))*SIN(RADIANS(E1687))+COS(RADIANS(G1693))*COS(RADIANS(E1687))*COS(RADIANS(AM1677))))&gt;90,0,$F$4*$F$5/E1686^2*(SIN(RADIANS(G1693))*SIN(RADIANS(E1687))+COS(RADIANS(G1693))*COS(RADIANS(E1687))*COS(RADIANS(AM1677))))</f>
        <v>0</v>
      </c>
      <c r="AN1693">
        <f>IF(DEGREES(ACOS(SIN(RADIANS(G1693))*SIN(RADIANS(E1687))+COS(RADIANS(G1693))*COS(RADIANS(E1687))*COS(RADIANS(AN1677))))&gt;90,0,$F$4*$F$5/E1686^2*(SIN(RADIANS(G1693))*SIN(RADIANS(E1687))+COS(RADIANS(G1693))*COS(RADIANS(E1687))*COS(RADIANS(AN1677))))</f>
        <v>0</v>
      </c>
      <c r="AO1693">
        <f>IF(DEGREES(ACOS(SIN(RADIANS(G1693))*SIN(RADIANS(E1687))+COS(RADIANS(G1693))*COS(RADIANS(E1687))*COS(RADIANS(AO1677))))&gt;90,0,$F$4*$F$5/E1686^2*(SIN(RADIANS(G1693))*SIN(RADIANS(E1687))+COS(RADIANS(G1693))*COS(RADIANS(E1687))*COS(RADIANS(AO1677))))</f>
        <v>0</v>
      </c>
      <c r="AP1693">
        <f>IF(DEGREES(ACOS(SIN(RADIANS(G1693))*SIN(RADIANS(E1687))+COS(RADIANS(G1693))*COS(RADIANS(E1687))*COS(RADIANS(AP1677))))&gt;90,0,$F$4*$F$5/E1686^2*(SIN(RADIANS(G1693))*SIN(RADIANS(E1687))+COS(RADIANS(G1693))*COS(RADIANS(E1687))*COS(RADIANS(AP1677))))</f>
        <v>0</v>
      </c>
      <c r="AQ1693">
        <f>IF(DEGREES(ACOS(SIN(RADIANS(G1693))*SIN(RADIANS(E1687))+COS(RADIANS(G1693))*COS(RADIANS(E1687))*COS(RADIANS(AQ1677))))&gt;90,0,$F$4*$F$5/E1686^2*(SIN(RADIANS(G1693))*SIN(RADIANS(E1687))+COS(RADIANS(G1693))*COS(RADIANS(E1687))*COS(RADIANS(AQ1677))))</f>
        <v>0</v>
      </c>
      <c r="AR1693">
        <f>IF(DEGREES(ACOS(SIN(RADIANS(G1693))*SIN(RADIANS(E1687))+COS(RADIANS(G1693))*COS(RADIANS(E1687))*COS(RADIANS(AR1677))))&gt;90,0,$F$4*$F$5/E1686^2*(SIN(RADIANS(G1693))*SIN(RADIANS(E1687))+COS(RADIANS(G1693))*COS(RADIANS(E1687))*COS(RADIANS(AR1677))))</f>
        <v>0</v>
      </c>
    </row>
    <row r="1694" spans="2:44" x14ac:dyDescent="0.5">
      <c r="G1694">
        <v>-60</v>
      </c>
      <c r="I1694">
        <f>IF(DEGREES(ACOS(SIN(RADIANS(G1694))*SIN(RADIANS(E1687))+COS(RADIANS(G1694))*COS(RADIANS(E1687))*COS(RADIANS(I1677))))&gt;90,0,$F$4*$F$5/E1686^2*(SIN(RADIANS(G1694))*SIN(RADIANS(E1687))+COS(RADIANS(G1694))*COS(RADIANS(E1687))*COS(RADIANS(I1677))))</f>
        <v>0</v>
      </c>
      <c r="J1694">
        <f>IF(DEGREES(ACOS(SIN(RADIANS(G1694))*SIN(RADIANS(E1687))+COS(RADIANS(G1694))*COS(RADIANS(E1687))*COS(RADIANS(J1677))))&gt;90,0,$F$4*$F$5/E1686^2*(SIN(RADIANS(G1694))*SIN(RADIANS(E1687))+COS(RADIANS(G1694))*COS(RADIANS(E1687))*COS(RADIANS(J1677))))</f>
        <v>0</v>
      </c>
      <c r="K1694">
        <f>IF(DEGREES(ACOS(SIN(RADIANS(G1694))*SIN(RADIANS(E1687))+COS(RADIANS(G1694))*COS(RADIANS(E1687))*COS(RADIANS(K1677))))&gt;90,0,$F$4*$F$5/E1686^2*(SIN(RADIANS(G1694))*SIN(RADIANS(E1687))+COS(RADIANS(G1694))*COS(RADIANS(E1687))*COS(RADIANS(K1677))))</f>
        <v>0</v>
      </c>
      <c r="L1694">
        <f>IF(DEGREES(ACOS(SIN(RADIANS(G1694))*SIN(RADIANS(E1687))+COS(RADIANS(G1694))*COS(RADIANS(E1687))*COS(RADIANS(L1677))))&gt;90,0,$F$4*$F$5/E1686^2*(SIN(RADIANS(G1694))*SIN(RADIANS(E1687))+COS(RADIANS(G1694))*COS(RADIANS(E1687))*COS(RADIANS(L1677))))</f>
        <v>0</v>
      </c>
      <c r="M1694">
        <f>IF(DEGREES(ACOS(SIN(RADIANS(G1694))*SIN(RADIANS(E1687))+COS(RADIANS(G1694))*COS(RADIANS(E1687))*COS(RADIANS(M1677))))&gt;90,0,$F$4*$F$5/E1686^2*(SIN(RADIANS(G1694))*SIN(RADIANS(E1687))+COS(RADIANS(G1694))*COS(RADIANS(E1687))*COS(RADIANS(M1677))))</f>
        <v>0</v>
      </c>
      <c r="N1694">
        <f>IF(DEGREES(ACOS(SIN(RADIANS(G1694))*SIN(RADIANS(E1687))+COS(RADIANS(G1694))*COS(RADIANS(E1687))*COS(RADIANS(N1677))))&gt;90,0,$F$4*$F$5/E1686^2*(SIN(RADIANS(G1694))*SIN(RADIANS(E1687))+COS(RADIANS(G1694))*COS(RADIANS(E1687))*COS(RADIANS(N1677))))</f>
        <v>0</v>
      </c>
      <c r="O1694">
        <f>IF(DEGREES(ACOS(SIN(RADIANS(G1694))*SIN(RADIANS(E1687))+COS(RADIANS(G1694))*COS(RADIANS(E1687))*COS(RADIANS(O1677))))&gt;90,0,$F$4*$F$5/E1686^2*(SIN(RADIANS(G1694))*SIN(RADIANS(E1687))+COS(RADIANS(G1694))*COS(RADIANS(E1687))*COS(RADIANS(O1677))))</f>
        <v>0</v>
      </c>
      <c r="P1694">
        <f>IF(DEGREES(ACOS(SIN(RADIANS(G1694))*SIN(RADIANS(E1687))+COS(RADIANS(G1694))*COS(RADIANS(E1687))*COS(RADIANS(P1677))))&gt;90,0,$F$4*$F$5/E1686^2*(SIN(RADIANS(G1694))*SIN(RADIANS(E1687))+COS(RADIANS(G1694))*COS(RADIANS(E1687))*COS(RADIANS(P1677))))</f>
        <v>0</v>
      </c>
      <c r="Q1694">
        <f>IF(DEGREES(ACOS(SIN(RADIANS(G1694))*SIN(RADIANS(E1687))+COS(RADIANS(G1694))*COS(RADIANS(E1687))*COS(RADIANS(Q1677))))&gt;90,0,$F$4*$F$5/E1686^2*(SIN(RADIANS(G1694))*SIN(RADIANS(E1687))+COS(RADIANS(G1694))*COS(RADIANS(E1687))*COS(RADIANS(Q1677))))</f>
        <v>0</v>
      </c>
      <c r="R1694" t="e">
        <f>IF(DEGREES(ACOS(SIN(RADIANS(G1694))*SIN(RADIANS(E1687))+COS(RADIANS(G1694))*COS(RADIANS(E1687))*COS(RADIANS(R1677))))&gt;90,0,$F$4*$F$5/E1686^2*(SIN(RADIANS(G1694))*SIN(RADIANS(E1687))+COS(RADIANS(G1694))*COS(RADIANS(E1687))*COS(RADIANS(R1677))))</f>
        <v>#DIV/0!</v>
      </c>
      <c r="S1694" t="e">
        <f>IF(DEGREES(ACOS(SIN(RADIANS(G1694))*SIN(RADIANS(E1687))+COS(RADIANS(G1694))*COS(RADIANS(E1687))*COS(RADIANS(S1677))))&gt;90,0,$F$4*$F$5/E1686^2*(SIN(RADIANS(G1694))*SIN(RADIANS(E1687))+COS(RADIANS(G1694))*COS(RADIANS(E1687))*COS(RADIANS(S1677))))</f>
        <v>#DIV/0!</v>
      </c>
      <c r="T1694" t="e">
        <f>IF(DEGREES(ACOS(SIN(RADIANS(G1694))*SIN(RADIANS(E1687))+COS(RADIANS(G1694))*COS(RADIANS(E1687))*COS(RADIANS(T1677))))&gt;90,0,$F$4*$F$5/E1686^2*(SIN(RADIANS(G1694))*SIN(RADIANS(E1687))+COS(RADIANS(G1694))*COS(RADIANS(E1687))*COS(RADIANS(T1677))))</f>
        <v>#DIV/0!</v>
      </c>
      <c r="U1694" t="e">
        <f>IF(DEGREES(ACOS(SIN(RADIANS(G1694))*SIN(RADIANS(E1687))+COS(RADIANS(G1694))*COS(RADIANS(E1687))*COS(RADIANS(U1677))))&gt;90,0,$F$4*$F$5/E1686^2*(SIN(RADIANS(G1694))*SIN(RADIANS(E1687))+COS(RADIANS(G1694))*COS(RADIANS(E1687))*COS(RADIANS(U1677))))</f>
        <v>#DIV/0!</v>
      </c>
      <c r="V1694" t="e">
        <f>IF(DEGREES(ACOS(SIN(RADIANS(G1694))*SIN(RADIANS(E1687))+COS(RADIANS(G1694))*COS(RADIANS(E1687))*COS(RADIANS(V1677))))&gt;90,0,$F$4*$F$5/E1686^2*(SIN(RADIANS(G1694))*SIN(RADIANS(E1687))+COS(RADIANS(G1694))*COS(RADIANS(E1687))*COS(RADIANS(V1677))))</f>
        <v>#DIV/0!</v>
      </c>
      <c r="W1694" t="e">
        <f>IF(DEGREES(ACOS(SIN(RADIANS(G1694))*SIN(RADIANS(E1687))+COS(RADIANS(G1694))*COS(RADIANS(E1687))*COS(RADIANS(W1677))))&gt;90,0,$F$4*$F$5/E1686^2*(SIN(RADIANS(G1694))*SIN(RADIANS(E1687))+COS(RADIANS(G1694))*COS(RADIANS(E1687))*COS(RADIANS(W1677))))</f>
        <v>#DIV/0!</v>
      </c>
      <c r="X1694" t="e">
        <f>IF(DEGREES(ACOS(SIN(RADIANS(G1694))*SIN(RADIANS(E1687))+COS(RADIANS(G1694))*COS(RADIANS(E1687))*COS(RADIANS(X1677))))&gt;90,0,$F$4*$F$5/E1686^2*(SIN(RADIANS(G1694))*SIN(RADIANS(E1687))+COS(RADIANS(G1694))*COS(RADIANS(E1687))*COS(RADIANS(X1677))))</f>
        <v>#DIV/0!</v>
      </c>
      <c r="Y1694" t="e">
        <f>IF(DEGREES(ACOS(SIN(RADIANS(G1694))*SIN(RADIANS(E1687))+COS(RADIANS(G1694))*COS(RADIANS(E1687))*COS(RADIANS(Y1677))))&gt;90,0,$F$4*$F$5/E1686^2*(SIN(RADIANS(G1694))*SIN(RADIANS(E1687))+COS(RADIANS(G1694))*COS(RADIANS(E1687))*COS(RADIANS(Y1677))))</f>
        <v>#DIV/0!</v>
      </c>
      <c r="Z1694" t="e">
        <f>IF(DEGREES(ACOS(SIN(RADIANS(G1694))*SIN(RADIANS(E1687))+COS(RADIANS(G1694))*COS(RADIANS(E1687))*COS(RADIANS(Z1677))))&gt;90,0,$F$4*$F$5/E1686^2*(SIN(RADIANS(G1694))*SIN(RADIANS(E1687))+COS(RADIANS(G1694))*COS(RADIANS(E1687))*COS(RADIANS(Z1677))))</f>
        <v>#DIV/0!</v>
      </c>
      <c r="AA1694" t="e">
        <f>IF(DEGREES(ACOS(SIN(RADIANS(G1694))*SIN(RADIANS(E1687))+COS(RADIANS(G1694))*COS(RADIANS(E1687))*COS(RADIANS(AA1677))))&gt;90,0,$F$4*$F$5/E1686^2*(SIN(RADIANS(G1694))*SIN(RADIANS(E1687))+COS(RADIANS(G1694))*COS(RADIANS(E1687))*COS(RADIANS(AA1677))))</f>
        <v>#DIV/0!</v>
      </c>
      <c r="AB1694" t="e">
        <f>IF(DEGREES(ACOS(SIN(RADIANS(G1694))*SIN(RADIANS(E1687))+COS(RADIANS(G1694))*COS(RADIANS(E1687))*COS(RADIANS(AB1677))))&gt;90,0,$F$4*$F$5/E1686^2*(SIN(RADIANS(G1694))*SIN(RADIANS(E1687))+COS(RADIANS(G1694))*COS(RADIANS(E1687))*COS(RADIANS(AB1677))))</f>
        <v>#DIV/0!</v>
      </c>
      <c r="AC1694" t="e">
        <f>IF(DEGREES(ACOS(SIN(RADIANS(G1694))*SIN(RADIANS(E1687))+COS(RADIANS(G1694))*COS(RADIANS(E1687))*COS(RADIANS(AC1677))))&gt;90,0,$F$4*$F$5/E1686^2*(SIN(RADIANS(G1694))*SIN(RADIANS(E1687))+COS(RADIANS(G1694))*COS(RADIANS(E1687))*COS(RADIANS(AC1677))))</f>
        <v>#DIV/0!</v>
      </c>
      <c r="AD1694" t="e">
        <f>IF(DEGREES(ACOS(SIN(RADIANS(G1694))*SIN(RADIANS(E1687))+COS(RADIANS(G1694))*COS(RADIANS(E1687))*COS(RADIANS(AD1677))))&gt;90,0,$F$4*$F$5/E1686^2*(SIN(RADIANS(G1694))*SIN(RADIANS(E1687))+COS(RADIANS(G1694))*COS(RADIANS(E1687))*COS(RADIANS(AD1677))))</f>
        <v>#DIV/0!</v>
      </c>
      <c r="AE1694" t="e">
        <f>IF(DEGREES(ACOS(SIN(RADIANS(G1694))*SIN(RADIANS(E1687))+COS(RADIANS(G1694))*COS(RADIANS(E1687))*COS(RADIANS(AE1677))))&gt;90,0,$F$4*$F$5/E1686^2*(SIN(RADIANS(G1694))*SIN(RADIANS(E1687))+COS(RADIANS(G1694))*COS(RADIANS(E1687))*COS(RADIANS(AE1677))))</f>
        <v>#DIV/0!</v>
      </c>
      <c r="AF1694" t="e">
        <f>IF(DEGREES(ACOS(SIN(RADIANS(G1694))*SIN(RADIANS(E1687))+COS(RADIANS(G1694))*COS(RADIANS(E1687))*COS(RADIANS(AF1677))))&gt;90,0,$F$4*$F$5/E1686^2*(SIN(RADIANS(G1694))*SIN(RADIANS(E1687))+COS(RADIANS(G1694))*COS(RADIANS(E1687))*COS(RADIANS(AF1677))))</f>
        <v>#DIV/0!</v>
      </c>
      <c r="AG1694" t="e">
        <f>IF(DEGREES(ACOS(SIN(RADIANS(G1694))*SIN(RADIANS(E1687))+COS(RADIANS(G1694))*COS(RADIANS(E1687))*COS(RADIANS(AG1677))))&gt;90,0,$F$4*$F$5/E1686^2*(SIN(RADIANS(G1694))*SIN(RADIANS(E1687))+COS(RADIANS(G1694))*COS(RADIANS(E1687))*COS(RADIANS(AG1677))))</f>
        <v>#DIV/0!</v>
      </c>
      <c r="AH1694" t="e">
        <f>IF(DEGREES(ACOS(SIN(RADIANS(G1694))*SIN(RADIANS(E1687))+COS(RADIANS(G1694))*COS(RADIANS(E1687))*COS(RADIANS(AH1677))))&gt;90,0,$F$4*$F$5/E1686^2*(SIN(RADIANS(G1694))*SIN(RADIANS(E1687))+COS(RADIANS(G1694))*COS(RADIANS(E1687))*COS(RADIANS(AH1677))))</f>
        <v>#DIV/0!</v>
      </c>
      <c r="AI1694" t="e">
        <f>IF(DEGREES(ACOS(SIN(RADIANS(G1694))*SIN(RADIANS(E1687))+COS(RADIANS(G1694))*COS(RADIANS(E1687))*COS(RADIANS(AI1677))))&gt;90,0,$F$4*$F$5/E1686^2*(SIN(RADIANS(G1694))*SIN(RADIANS(E1687))+COS(RADIANS(G1694))*COS(RADIANS(E1687))*COS(RADIANS(AI1677))))</f>
        <v>#DIV/0!</v>
      </c>
      <c r="AJ1694" t="e">
        <f>IF(DEGREES(ACOS(SIN(RADIANS(G1694))*SIN(RADIANS(E1687))+COS(RADIANS(G1694))*COS(RADIANS(E1687))*COS(RADIANS(AJ1677))))&gt;90,0,$F$4*$F$5/E1686^2*(SIN(RADIANS(G1694))*SIN(RADIANS(E1687))+COS(RADIANS(G1694))*COS(RADIANS(E1687))*COS(RADIANS(AJ1677))))</f>
        <v>#DIV/0!</v>
      </c>
      <c r="AK1694">
        <f>IF(DEGREES(ACOS(SIN(RADIANS(G1694))*SIN(RADIANS(E1687))+COS(RADIANS(G1694))*COS(RADIANS(E1687))*COS(RADIANS(AK1677))))&gt;90,0,$F$4*$F$5/E1686^2*(SIN(RADIANS(G1694))*SIN(RADIANS(E1687))+COS(RADIANS(G1694))*COS(RADIANS(E1687))*COS(RADIANS(AK1677))))</f>
        <v>0</v>
      </c>
      <c r="AL1694">
        <f>IF(DEGREES(ACOS(SIN(RADIANS(G1694))*SIN(RADIANS(E1687))+COS(RADIANS(G1694))*COS(RADIANS(E1687))*COS(RADIANS(AL1677))))&gt;90,0,$F$4*$F$5/E1686^2*(SIN(RADIANS(G1694))*SIN(RADIANS(E1687))+COS(RADIANS(G1694))*COS(RADIANS(E1687))*COS(RADIANS(AL1677))))</f>
        <v>0</v>
      </c>
      <c r="AM1694">
        <f>IF(DEGREES(ACOS(SIN(RADIANS(G1694))*SIN(RADIANS(E1687))+COS(RADIANS(G1694))*COS(RADIANS(E1687))*COS(RADIANS(AM1677))))&gt;90,0,$F$4*$F$5/E1686^2*(SIN(RADIANS(G1694))*SIN(RADIANS(E1687))+COS(RADIANS(G1694))*COS(RADIANS(E1687))*COS(RADIANS(AM1677))))</f>
        <v>0</v>
      </c>
      <c r="AN1694">
        <f>IF(DEGREES(ACOS(SIN(RADIANS(G1694))*SIN(RADIANS(E1687))+COS(RADIANS(G1694))*COS(RADIANS(E1687))*COS(RADIANS(AN1677))))&gt;90,0,$F$4*$F$5/E1686^2*(SIN(RADIANS(G1694))*SIN(RADIANS(E1687))+COS(RADIANS(G1694))*COS(RADIANS(E1687))*COS(RADIANS(AN1677))))</f>
        <v>0</v>
      </c>
      <c r="AO1694">
        <f>IF(DEGREES(ACOS(SIN(RADIANS(G1694))*SIN(RADIANS(E1687))+COS(RADIANS(G1694))*COS(RADIANS(E1687))*COS(RADIANS(AO1677))))&gt;90,0,$F$4*$F$5/E1686^2*(SIN(RADIANS(G1694))*SIN(RADIANS(E1687))+COS(RADIANS(G1694))*COS(RADIANS(E1687))*COS(RADIANS(AO1677))))</f>
        <v>0</v>
      </c>
      <c r="AP1694">
        <f>IF(DEGREES(ACOS(SIN(RADIANS(G1694))*SIN(RADIANS(E1687))+COS(RADIANS(G1694))*COS(RADIANS(E1687))*COS(RADIANS(AP1677))))&gt;90,0,$F$4*$F$5/E1686^2*(SIN(RADIANS(G1694))*SIN(RADIANS(E1687))+COS(RADIANS(G1694))*COS(RADIANS(E1687))*COS(RADIANS(AP1677))))</f>
        <v>0</v>
      </c>
      <c r="AQ1694">
        <f>IF(DEGREES(ACOS(SIN(RADIANS(G1694))*SIN(RADIANS(E1687))+COS(RADIANS(G1694))*COS(RADIANS(E1687))*COS(RADIANS(AQ1677))))&gt;90,0,$F$4*$F$5/E1686^2*(SIN(RADIANS(G1694))*SIN(RADIANS(E1687))+COS(RADIANS(G1694))*COS(RADIANS(E1687))*COS(RADIANS(AQ1677))))</f>
        <v>0</v>
      </c>
      <c r="AR1694">
        <f>IF(DEGREES(ACOS(SIN(RADIANS(G1694))*SIN(RADIANS(E1687))+COS(RADIANS(G1694))*COS(RADIANS(E1687))*COS(RADIANS(AR1677))))&gt;90,0,$F$4*$F$5/E1686^2*(SIN(RADIANS(G1694))*SIN(RADIANS(E1687))+COS(RADIANS(G1694))*COS(RADIANS(E1687))*COS(RADIANS(AR1677))))</f>
        <v>0</v>
      </c>
    </row>
    <row r="1695" spans="2:44" x14ac:dyDescent="0.5">
      <c r="G1695">
        <v>-70</v>
      </c>
      <c r="I1695">
        <f>IF(DEGREES(ACOS(SIN(RADIANS(G1695))*SIN(RADIANS(E1687))+COS(RADIANS(G1695))*COS(RADIANS(E1687))*COS(RADIANS(I1677))))&gt;90,0,$F$4*$F$5/E1686^2*(SIN(RADIANS(G1695))*SIN(RADIANS(E1687))+COS(RADIANS(G1695))*COS(RADIANS(E1687))*COS(RADIANS(I1677))))</f>
        <v>0</v>
      </c>
      <c r="J1695">
        <f>IF(DEGREES(ACOS(SIN(RADIANS(G1695))*SIN(RADIANS(E1687))+COS(RADIANS(G1695))*COS(RADIANS(E1687))*COS(RADIANS(J1677))))&gt;90,0,$F$4*$F$5/E1686^2*(SIN(RADIANS(G1695))*SIN(RADIANS(E1687))+COS(RADIANS(G1695))*COS(RADIANS(E1687))*COS(RADIANS(J1677))))</f>
        <v>0</v>
      </c>
      <c r="K1695">
        <f>IF(DEGREES(ACOS(SIN(RADIANS(G1695))*SIN(RADIANS(E1687))+COS(RADIANS(G1695))*COS(RADIANS(E1687))*COS(RADIANS(K1677))))&gt;90,0,$F$4*$F$5/E1686^2*(SIN(RADIANS(G1695))*SIN(RADIANS(E1687))+COS(RADIANS(G1695))*COS(RADIANS(E1687))*COS(RADIANS(K1677))))</f>
        <v>0</v>
      </c>
      <c r="L1695">
        <f>IF(DEGREES(ACOS(SIN(RADIANS(G1695))*SIN(RADIANS(E1687))+COS(RADIANS(G1695))*COS(RADIANS(E1687))*COS(RADIANS(L1677))))&gt;90,0,$F$4*$F$5/E1686^2*(SIN(RADIANS(G1695))*SIN(RADIANS(E1687))+COS(RADIANS(G1695))*COS(RADIANS(E1687))*COS(RADIANS(L1677))))</f>
        <v>0</v>
      </c>
      <c r="M1695">
        <f>IF(DEGREES(ACOS(SIN(RADIANS(G1695))*SIN(RADIANS(E1687))+COS(RADIANS(G1695))*COS(RADIANS(E1687))*COS(RADIANS(M1677))))&gt;90,0,$F$4*$F$5/E1686^2*(SIN(RADIANS(G1695))*SIN(RADIANS(E1687))+COS(RADIANS(G1695))*COS(RADIANS(E1687))*COS(RADIANS(M1677))))</f>
        <v>0</v>
      </c>
      <c r="N1695">
        <f>IF(DEGREES(ACOS(SIN(RADIANS(G1695))*SIN(RADIANS(E1687))+COS(RADIANS(G1695))*COS(RADIANS(E1687))*COS(RADIANS(N1677))))&gt;90,0,$F$4*$F$5/E1686^2*(SIN(RADIANS(G1695))*SIN(RADIANS(E1687))+COS(RADIANS(G1695))*COS(RADIANS(E1687))*COS(RADIANS(N1677))))</f>
        <v>0</v>
      </c>
      <c r="O1695">
        <f>IF(DEGREES(ACOS(SIN(RADIANS(G1695))*SIN(RADIANS(E1687))+COS(RADIANS(G1695))*COS(RADIANS(E1687))*COS(RADIANS(O1677))))&gt;90,0,$F$4*$F$5/E1686^2*(SIN(RADIANS(G1695))*SIN(RADIANS(E1687))+COS(RADIANS(G1695))*COS(RADIANS(E1687))*COS(RADIANS(O1677))))</f>
        <v>0</v>
      </c>
      <c r="P1695">
        <f>IF(DEGREES(ACOS(SIN(RADIANS(G1695))*SIN(RADIANS(E1687))+COS(RADIANS(G1695))*COS(RADIANS(E1687))*COS(RADIANS(P1677))))&gt;90,0,$F$4*$F$5/E1686^2*(SIN(RADIANS(G1695))*SIN(RADIANS(E1687))+COS(RADIANS(G1695))*COS(RADIANS(E1687))*COS(RADIANS(P1677))))</f>
        <v>0</v>
      </c>
      <c r="Q1695">
        <f>IF(DEGREES(ACOS(SIN(RADIANS(G1695))*SIN(RADIANS(E1687))+COS(RADIANS(G1695))*COS(RADIANS(E1687))*COS(RADIANS(Q1677))))&gt;90,0,$F$4*$F$5/E1686^2*(SIN(RADIANS(G1695))*SIN(RADIANS(E1687))+COS(RADIANS(G1695))*COS(RADIANS(E1687))*COS(RADIANS(Q1677))))</f>
        <v>0</v>
      </c>
      <c r="R1695" t="e">
        <f>IF(DEGREES(ACOS(SIN(RADIANS(G1695))*SIN(RADIANS(E1687))+COS(RADIANS(G1695))*COS(RADIANS(E1687))*COS(RADIANS(R1677))))&gt;90,0,$F$4*$F$5/E1686^2*(SIN(RADIANS(G1695))*SIN(RADIANS(E1687))+COS(RADIANS(G1695))*COS(RADIANS(E1687))*COS(RADIANS(R1677))))</f>
        <v>#DIV/0!</v>
      </c>
      <c r="S1695" t="e">
        <f>IF(DEGREES(ACOS(SIN(RADIANS(G1695))*SIN(RADIANS(E1687))+COS(RADIANS(G1695))*COS(RADIANS(E1687))*COS(RADIANS(S1677))))&gt;90,0,$F$4*$F$5/E1686^2*(SIN(RADIANS(G1695))*SIN(RADIANS(E1687))+COS(RADIANS(G1695))*COS(RADIANS(E1687))*COS(RADIANS(S1677))))</f>
        <v>#DIV/0!</v>
      </c>
      <c r="T1695" t="e">
        <f>IF(DEGREES(ACOS(SIN(RADIANS(G1695))*SIN(RADIANS(E1687))+COS(RADIANS(G1695))*COS(RADIANS(E1687))*COS(RADIANS(T1677))))&gt;90,0,$F$4*$F$5/E1686^2*(SIN(RADIANS(G1695))*SIN(RADIANS(E1687))+COS(RADIANS(G1695))*COS(RADIANS(E1687))*COS(RADIANS(T1677))))</f>
        <v>#DIV/0!</v>
      </c>
      <c r="U1695" t="e">
        <f>IF(DEGREES(ACOS(SIN(RADIANS(G1695))*SIN(RADIANS(E1687))+COS(RADIANS(G1695))*COS(RADIANS(E1687))*COS(RADIANS(U1677))))&gt;90,0,$F$4*$F$5/E1686^2*(SIN(RADIANS(G1695))*SIN(RADIANS(E1687))+COS(RADIANS(G1695))*COS(RADIANS(E1687))*COS(RADIANS(U1677))))</f>
        <v>#DIV/0!</v>
      </c>
      <c r="V1695" t="e">
        <f>IF(DEGREES(ACOS(SIN(RADIANS(G1695))*SIN(RADIANS(E1687))+COS(RADIANS(G1695))*COS(RADIANS(E1687))*COS(RADIANS(V1677))))&gt;90,0,$F$4*$F$5/E1686^2*(SIN(RADIANS(G1695))*SIN(RADIANS(E1687))+COS(RADIANS(G1695))*COS(RADIANS(E1687))*COS(RADIANS(V1677))))</f>
        <v>#DIV/0!</v>
      </c>
      <c r="W1695" t="e">
        <f>IF(DEGREES(ACOS(SIN(RADIANS(G1695))*SIN(RADIANS(E1687))+COS(RADIANS(G1695))*COS(RADIANS(E1687))*COS(RADIANS(W1677))))&gt;90,0,$F$4*$F$5/E1686^2*(SIN(RADIANS(G1695))*SIN(RADIANS(E1687))+COS(RADIANS(G1695))*COS(RADIANS(E1687))*COS(RADIANS(W1677))))</f>
        <v>#DIV/0!</v>
      </c>
      <c r="X1695" t="e">
        <f>IF(DEGREES(ACOS(SIN(RADIANS(G1695))*SIN(RADIANS(E1687))+COS(RADIANS(G1695))*COS(RADIANS(E1687))*COS(RADIANS(X1677))))&gt;90,0,$F$4*$F$5/E1686^2*(SIN(RADIANS(G1695))*SIN(RADIANS(E1687))+COS(RADIANS(G1695))*COS(RADIANS(E1687))*COS(RADIANS(X1677))))</f>
        <v>#DIV/0!</v>
      </c>
      <c r="Y1695" t="e">
        <f>IF(DEGREES(ACOS(SIN(RADIANS(G1695))*SIN(RADIANS(E1687))+COS(RADIANS(G1695))*COS(RADIANS(E1687))*COS(RADIANS(Y1677))))&gt;90,0,$F$4*$F$5/E1686^2*(SIN(RADIANS(G1695))*SIN(RADIANS(E1687))+COS(RADIANS(G1695))*COS(RADIANS(E1687))*COS(RADIANS(Y1677))))</f>
        <v>#DIV/0!</v>
      </c>
      <c r="Z1695" t="e">
        <f>IF(DEGREES(ACOS(SIN(RADIANS(G1695))*SIN(RADIANS(E1687))+COS(RADIANS(G1695))*COS(RADIANS(E1687))*COS(RADIANS(Z1677))))&gt;90,0,$F$4*$F$5/E1686^2*(SIN(RADIANS(G1695))*SIN(RADIANS(E1687))+COS(RADIANS(G1695))*COS(RADIANS(E1687))*COS(RADIANS(Z1677))))</f>
        <v>#DIV/0!</v>
      </c>
      <c r="AA1695" t="e">
        <f>IF(DEGREES(ACOS(SIN(RADIANS(G1695))*SIN(RADIANS(E1687))+COS(RADIANS(G1695))*COS(RADIANS(E1687))*COS(RADIANS(AA1677))))&gt;90,0,$F$4*$F$5/E1686^2*(SIN(RADIANS(G1695))*SIN(RADIANS(E1687))+COS(RADIANS(G1695))*COS(RADIANS(E1687))*COS(RADIANS(AA1677))))</f>
        <v>#DIV/0!</v>
      </c>
      <c r="AB1695" t="e">
        <f>IF(DEGREES(ACOS(SIN(RADIANS(G1695))*SIN(RADIANS(E1687))+COS(RADIANS(G1695))*COS(RADIANS(E1687))*COS(RADIANS(AB1677))))&gt;90,0,$F$4*$F$5/E1686^2*(SIN(RADIANS(G1695))*SIN(RADIANS(E1687))+COS(RADIANS(G1695))*COS(RADIANS(E1687))*COS(RADIANS(AB1677))))</f>
        <v>#DIV/0!</v>
      </c>
      <c r="AC1695" t="e">
        <f>IF(DEGREES(ACOS(SIN(RADIANS(G1695))*SIN(RADIANS(E1687))+COS(RADIANS(G1695))*COS(RADIANS(E1687))*COS(RADIANS(AC1677))))&gt;90,0,$F$4*$F$5/E1686^2*(SIN(RADIANS(G1695))*SIN(RADIANS(E1687))+COS(RADIANS(G1695))*COS(RADIANS(E1687))*COS(RADIANS(AC1677))))</f>
        <v>#DIV/0!</v>
      </c>
      <c r="AD1695" t="e">
        <f>IF(DEGREES(ACOS(SIN(RADIANS(G1695))*SIN(RADIANS(E1687))+COS(RADIANS(G1695))*COS(RADIANS(E1687))*COS(RADIANS(AD1677))))&gt;90,0,$F$4*$F$5/E1686^2*(SIN(RADIANS(G1695))*SIN(RADIANS(E1687))+COS(RADIANS(G1695))*COS(RADIANS(E1687))*COS(RADIANS(AD1677))))</f>
        <v>#DIV/0!</v>
      </c>
      <c r="AE1695" t="e">
        <f>IF(DEGREES(ACOS(SIN(RADIANS(G1695))*SIN(RADIANS(E1687))+COS(RADIANS(G1695))*COS(RADIANS(E1687))*COS(RADIANS(AE1677))))&gt;90,0,$F$4*$F$5/E1686^2*(SIN(RADIANS(G1695))*SIN(RADIANS(E1687))+COS(RADIANS(G1695))*COS(RADIANS(E1687))*COS(RADIANS(AE1677))))</f>
        <v>#DIV/0!</v>
      </c>
      <c r="AF1695" t="e">
        <f>IF(DEGREES(ACOS(SIN(RADIANS(G1695))*SIN(RADIANS(E1687))+COS(RADIANS(G1695))*COS(RADIANS(E1687))*COS(RADIANS(AF1677))))&gt;90,0,$F$4*$F$5/E1686^2*(SIN(RADIANS(G1695))*SIN(RADIANS(E1687))+COS(RADIANS(G1695))*COS(RADIANS(E1687))*COS(RADIANS(AF1677))))</f>
        <v>#DIV/0!</v>
      </c>
      <c r="AG1695" t="e">
        <f>IF(DEGREES(ACOS(SIN(RADIANS(G1695))*SIN(RADIANS(E1687))+COS(RADIANS(G1695))*COS(RADIANS(E1687))*COS(RADIANS(AG1677))))&gt;90,0,$F$4*$F$5/E1686^2*(SIN(RADIANS(G1695))*SIN(RADIANS(E1687))+COS(RADIANS(G1695))*COS(RADIANS(E1687))*COS(RADIANS(AG1677))))</f>
        <v>#DIV/0!</v>
      </c>
      <c r="AH1695" t="e">
        <f>IF(DEGREES(ACOS(SIN(RADIANS(G1695))*SIN(RADIANS(E1687))+COS(RADIANS(G1695))*COS(RADIANS(E1687))*COS(RADIANS(AH1677))))&gt;90,0,$F$4*$F$5/E1686^2*(SIN(RADIANS(G1695))*SIN(RADIANS(E1687))+COS(RADIANS(G1695))*COS(RADIANS(E1687))*COS(RADIANS(AH1677))))</f>
        <v>#DIV/0!</v>
      </c>
      <c r="AI1695" t="e">
        <f>IF(DEGREES(ACOS(SIN(RADIANS(G1695))*SIN(RADIANS(E1687))+COS(RADIANS(G1695))*COS(RADIANS(E1687))*COS(RADIANS(AI1677))))&gt;90,0,$F$4*$F$5/E1686^2*(SIN(RADIANS(G1695))*SIN(RADIANS(E1687))+COS(RADIANS(G1695))*COS(RADIANS(E1687))*COS(RADIANS(AI1677))))</f>
        <v>#DIV/0!</v>
      </c>
      <c r="AJ1695" t="e">
        <f>IF(DEGREES(ACOS(SIN(RADIANS(G1695))*SIN(RADIANS(E1687))+COS(RADIANS(G1695))*COS(RADIANS(E1687))*COS(RADIANS(AJ1677))))&gt;90,0,$F$4*$F$5/E1686^2*(SIN(RADIANS(G1695))*SIN(RADIANS(E1687))+COS(RADIANS(G1695))*COS(RADIANS(E1687))*COS(RADIANS(AJ1677))))</f>
        <v>#DIV/0!</v>
      </c>
      <c r="AK1695">
        <f>IF(DEGREES(ACOS(SIN(RADIANS(G1695))*SIN(RADIANS(E1687))+COS(RADIANS(G1695))*COS(RADIANS(E1687))*COS(RADIANS(AK1677))))&gt;90,0,$F$4*$F$5/E1686^2*(SIN(RADIANS(G1695))*SIN(RADIANS(E1687))+COS(RADIANS(G1695))*COS(RADIANS(E1687))*COS(RADIANS(AK1677))))</f>
        <v>0</v>
      </c>
      <c r="AL1695">
        <f>IF(DEGREES(ACOS(SIN(RADIANS(G1695))*SIN(RADIANS(E1687))+COS(RADIANS(G1695))*COS(RADIANS(E1687))*COS(RADIANS(AL1677))))&gt;90,0,$F$4*$F$5/E1686^2*(SIN(RADIANS(G1695))*SIN(RADIANS(E1687))+COS(RADIANS(G1695))*COS(RADIANS(E1687))*COS(RADIANS(AL1677))))</f>
        <v>0</v>
      </c>
      <c r="AM1695">
        <f>IF(DEGREES(ACOS(SIN(RADIANS(G1695))*SIN(RADIANS(E1687))+COS(RADIANS(G1695))*COS(RADIANS(E1687))*COS(RADIANS(AM1677))))&gt;90,0,$F$4*$F$5/E1686^2*(SIN(RADIANS(G1695))*SIN(RADIANS(E1687))+COS(RADIANS(G1695))*COS(RADIANS(E1687))*COS(RADIANS(AM1677))))</f>
        <v>0</v>
      </c>
      <c r="AN1695">
        <f>IF(DEGREES(ACOS(SIN(RADIANS(G1695))*SIN(RADIANS(E1687))+COS(RADIANS(G1695))*COS(RADIANS(E1687))*COS(RADIANS(AN1677))))&gt;90,0,$F$4*$F$5/E1686^2*(SIN(RADIANS(G1695))*SIN(RADIANS(E1687))+COS(RADIANS(G1695))*COS(RADIANS(E1687))*COS(RADIANS(AN1677))))</f>
        <v>0</v>
      </c>
      <c r="AO1695">
        <f>IF(DEGREES(ACOS(SIN(RADIANS(G1695))*SIN(RADIANS(E1687))+COS(RADIANS(G1695))*COS(RADIANS(E1687))*COS(RADIANS(AO1677))))&gt;90,0,$F$4*$F$5/E1686^2*(SIN(RADIANS(G1695))*SIN(RADIANS(E1687))+COS(RADIANS(G1695))*COS(RADIANS(E1687))*COS(RADIANS(AO1677))))</f>
        <v>0</v>
      </c>
      <c r="AP1695">
        <f>IF(DEGREES(ACOS(SIN(RADIANS(G1695))*SIN(RADIANS(E1687))+COS(RADIANS(G1695))*COS(RADIANS(E1687))*COS(RADIANS(AP1677))))&gt;90,0,$F$4*$F$5/E1686^2*(SIN(RADIANS(G1695))*SIN(RADIANS(E1687))+COS(RADIANS(G1695))*COS(RADIANS(E1687))*COS(RADIANS(AP1677))))</f>
        <v>0</v>
      </c>
      <c r="AQ1695">
        <f>IF(DEGREES(ACOS(SIN(RADIANS(G1695))*SIN(RADIANS(E1687))+COS(RADIANS(G1695))*COS(RADIANS(E1687))*COS(RADIANS(AQ1677))))&gt;90,0,$F$4*$F$5/E1686^2*(SIN(RADIANS(G1695))*SIN(RADIANS(E1687))+COS(RADIANS(G1695))*COS(RADIANS(E1687))*COS(RADIANS(AQ1677))))</f>
        <v>0</v>
      </c>
      <c r="AR1695">
        <f>IF(DEGREES(ACOS(SIN(RADIANS(G1695))*SIN(RADIANS(E1687))+COS(RADIANS(G1695))*COS(RADIANS(E1687))*COS(RADIANS(AR1677))))&gt;90,0,$F$4*$F$5/E1686^2*(SIN(RADIANS(G1695))*SIN(RADIANS(E1687))+COS(RADIANS(G1695))*COS(RADIANS(E1687))*COS(RADIANS(AR1677))))</f>
        <v>0</v>
      </c>
    </row>
    <row r="1696" spans="2:44" x14ac:dyDescent="0.5">
      <c r="G1696">
        <v>-80</v>
      </c>
      <c r="I1696">
        <f>IF(DEGREES(ACOS(SIN(RADIANS(G1696))*SIN(RADIANS(E1687))+COS(RADIANS(G1696))*COS(RADIANS(E1687))*COS(RADIANS(I1677))))&gt;90,0,$F$4*$F$5/E1686^2*(SIN(RADIANS(G1696))*SIN(RADIANS(E1687))+COS(RADIANS(G1696))*COS(RADIANS(E1687))*COS(RADIANS(I1677))))</f>
        <v>0</v>
      </c>
      <c r="J1696">
        <f>IF(DEGREES(ACOS(SIN(RADIANS(G1696))*SIN(RADIANS(E1687))+COS(RADIANS(G1696))*COS(RADIANS(E1687))*COS(RADIANS(J1677))))&gt;90,0,$F$4*$F$5/E1686^2*(SIN(RADIANS(G1696))*SIN(RADIANS(E1687))+COS(RADIANS(G1696))*COS(RADIANS(E1687))*COS(RADIANS(J1677))))</f>
        <v>0</v>
      </c>
      <c r="K1696">
        <f>IF(DEGREES(ACOS(SIN(RADIANS(G1696))*SIN(RADIANS(E1687))+COS(RADIANS(G1696))*COS(RADIANS(E1687))*COS(RADIANS(K1677))))&gt;90,0,$F$4*$F$5/E1686^2*(SIN(RADIANS(G1696))*SIN(RADIANS(E1687))+COS(RADIANS(G1696))*COS(RADIANS(E1687))*COS(RADIANS(K1677))))</f>
        <v>0</v>
      </c>
      <c r="L1696">
        <f>IF(DEGREES(ACOS(SIN(RADIANS(G1696))*SIN(RADIANS(E1687))+COS(RADIANS(G1696))*COS(RADIANS(E1687))*COS(RADIANS(L1677))))&gt;90,0,$F$4*$F$5/E1686^2*(SIN(RADIANS(G1696))*SIN(RADIANS(E1687))+COS(RADIANS(G1696))*COS(RADIANS(E1687))*COS(RADIANS(L1677))))</f>
        <v>0</v>
      </c>
      <c r="M1696">
        <f>IF(DEGREES(ACOS(SIN(RADIANS(G1696))*SIN(RADIANS(E1687))+COS(RADIANS(G1696))*COS(RADIANS(E1687))*COS(RADIANS(M1677))))&gt;90,0,$F$4*$F$5/E1686^2*(SIN(RADIANS(G1696))*SIN(RADIANS(E1687))+COS(RADIANS(G1696))*COS(RADIANS(E1687))*COS(RADIANS(M1677))))</f>
        <v>0</v>
      </c>
      <c r="N1696">
        <f>IF(DEGREES(ACOS(SIN(RADIANS(G1696))*SIN(RADIANS(E1687))+COS(RADIANS(G1696))*COS(RADIANS(E1687))*COS(RADIANS(N1677))))&gt;90,0,$F$4*$F$5/E1686^2*(SIN(RADIANS(G1696))*SIN(RADIANS(E1687))+COS(RADIANS(G1696))*COS(RADIANS(E1687))*COS(RADIANS(N1677))))</f>
        <v>0</v>
      </c>
      <c r="O1696">
        <f>IF(DEGREES(ACOS(SIN(RADIANS(G1696))*SIN(RADIANS(E1687))+COS(RADIANS(G1696))*COS(RADIANS(E1687))*COS(RADIANS(O1677))))&gt;90,0,$F$4*$F$5/E1686^2*(SIN(RADIANS(G1696))*SIN(RADIANS(E1687))+COS(RADIANS(G1696))*COS(RADIANS(E1687))*COS(RADIANS(O1677))))</f>
        <v>0</v>
      </c>
      <c r="P1696">
        <f>IF(DEGREES(ACOS(SIN(RADIANS(G1696))*SIN(RADIANS(E1687))+COS(RADIANS(G1696))*COS(RADIANS(E1687))*COS(RADIANS(P1677))))&gt;90,0,$F$4*$F$5/E1686^2*(SIN(RADIANS(G1696))*SIN(RADIANS(E1687))+COS(RADIANS(G1696))*COS(RADIANS(E1687))*COS(RADIANS(P1677))))</f>
        <v>0</v>
      </c>
      <c r="Q1696">
        <f>IF(DEGREES(ACOS(SIN(RADIANS(G1696))*SIN(RADIANS(E1687))+COS(RADIANS(G1696))*COS(RADIANS(E1687))*COS(RADIANS(Q1677))))&gt;90,0,$F$4*$F$5/E1686^2*(SIN(RADIANS(G1696))*SIN(RADIANS(E1687))+COS(RADIANS(G1696))*COS(RADIANS(E1687))*COS(RADIANS(Q1677))))</f>
        <v>0</v>
      </c>
      <c r="R1696" t="e">
        <f>IF(DEGREES(ACOS(SIN(RADIANS(G1696))*SIN(RADIANS(E1687))+COS(RADIANS(G1696))*COS(RADIANS(E1687))*COS(RADIANS(R1677))))&gt;90,0,$F$4*$F$5/E1686^2*(SIN(RADIANS(G1696))*SIN(RADIANS(E1687))+COS(RADIANS(G1696))*COS(RADIANS(E1687))*COS(RADIANS(R1677))))</f>
        <v>#DIV/0!</v>
      </c>
      <c r="S1696" t="e">
        <f>IF(DEGREES(ACOS(SIN(RADIANS(G1696))*SIN(RADIANS(E1687))+COS(RADIANS(G1696))*COS(RADIANS(E1687))*COS(RADIANS(S1677))))&gt;90,0,$F$4*$F$5/E1686^2*(SIN(RADIANS(G1696))*SIN(RADIANS(E1687))+COS(RADIANS(G1696))*COS(RADIANS(E1687))*COS(RADIANS(S1677))))</f>
        <v>#DIV/0!</v>
      </c>
      <c r="T1696" t="e">
        <f>IF(DEGREES(ACOS(SIN(RADIANS(G1696))*SIN(RADIANS(E1687))+COS(RADIANS(G1696))*COS(RADIANS(E1687))*COS(RADIANS(T1677))))&gt;90,0,$F$4*$F$5/E1686^2*(SIN(RADIANS(G1696))*SIN(RADIANS(E1687))+COS(RADIANS(G1696))*COS(RADIANS(E1687))*COS(RADIANS(T1677))))</f>
        <v>#DIV/0!</v>
      </c>
      <c r="U1696" t="e">
        <f>IF(DEGREES(ACOS(SIN(RADIANS(G1696))*SIN(RADIANS(E1687))+COS(RADIANS(G1696))*COS(RADIANS(E1687))*COS(RADIANS(U1677))))&gt;90,0,$F$4*$F$5/E1686^2*(SIN(RADIANS(G1696))*SIN(RADIANS(E1687))+COS(RADIANS(G1696))*COS(RADIANS(E1687))*COS(RADIANS(U1677))))</f>
        <v>#DIV/0!</v>
      </c>
      <c r="V1696" t="e">
        <f>IF(DEGREES(ACOS(SIN(RADIANS(G1696))*SIN(RADIANS(E1687))+COS(RADIANS(G1696))*COS(RADIANS(E1687))*COS(RADIANS(V1677))))&gt;90,0,$F$4*$F$5/E1686^2*(SIN(RADIANS(G1696))*SIN(RADIANS(E1687))+COS(RADIANS(G1696))*COS(RADIANS(E1687))*COS(RADIANS(V1677))))</f>
        <v>#DIV/0!</v>
      </c>
      <c r="W1696" t="e">
        <f>IF(DEGREES(ACOS(SIN(RADIANS(G1696))*SIN(RADIANS(E1687))+COS(RADIANS(G1696))*COS(RADIANS(E1687))*COS(RADIANS(W1677))))&gt;90,0,$F$4*$F$5/E1686^2*(SIN(RADIANS(G1696))*SIN(RADIANS(E1687))+COS(RADIANS(G1696))*COS(RADIANS(E1687))*COS(RADIANS(W1677))))</f>
        <v>#DIV/0!</v>
      </c>
      <c r="X1696" t="e">
        <f>IF(DEGREES(ACOS(SIN(RADIANS(G1696))*SIN(RADIANS(E1687))+COS(RADIANS(G1696))*COS(RADIANS(E1687))*COS(RADIANS(X1677))))&gt;90,0,$F$4*$F$5/E1686^2*(SIN(RADIANS(G1696))*SIN(RADIANS(E1687))+COS(RADIANS(G1696))*COS(RADIANS(E1687))*COS(RADIANS(X1677))))</f>
        <v>#DIV/0!</v>
      </c>
      <c r="Y1696" t="e">
        <f>IF(DEGREES(ACOS(SIN(RADIANS(G1696))*SIN(RADIANS(E1687))+COS(RADIANS(G1696))*COS(RADIANS(E1687))*COS(RADIANS(Y1677))))&gt;90,0,$F$4*$F$5/E1686^2*(SIN(RADIANS(G1696))*SIN(RADIANS(E1687))+COS(RADIANS(G1696))*COS(RADIANS(E1687))*COS(RADIANS(Y1677))))</f>
        <v>#DIV/0!</v>
      </c>
      <c r="Z1696" t="e">
        <f>IF(DEGREES(ACOS(SIN(RADIANS(G1696))*SIN(RADIANS(E1687))+COS(RADIANS(G1696))*COS(RADIANS(E1687))*COS(RADIANS(Z1677))))&gt;90,0,$F$4*$F$5/E1686^2*(SIN(RADIANS(G1696))*SIN(RADIANS(E1687))+COS(RADIANS(G1696))*COS(RADIANS(E1687))*COS(RADIANS(Z1677))))</f>
        <v>#DIV/0!</v>
      </c>
      <c r="AA1696" t="e">
        <f>IF(DEGREES(ACOS(SIN(RADIANS(G1696))*SIN(RADIANS(E1687))+COS(RADIANS(G1696))*COS(RADIANS(E1687))*COS(RADIANS(AA1677))))&gt;90,0,$F$4*$F$5/E1686^2*(SIN(RADIANS(G1696))*SIN(RADIANS(E1687))+COS(RADIANS(G1696))*COS(RADIANS(E1687))*COS(RADIANS(AA1677))))</f>
        <v>#DIV/0!</v>
      </c>
      <c r="AB1696" t="e">
        <f>IF(DEGREES(ACOS(SIN(RADIANS(G1696))*SIN(RADIANS(E1687))+COS(RADIANS(G1696))*COS(RADIANS(E1687))*COS(RADIANS(AB1677))))&gt;90,0,$F$4*$F$5/E1686^2*(SIN(RADIANS(G1696))*SIN(RADIANS(E1687))+COS(RADIANS(G1696))*COS(RADIANS(E1687))*COS(RADIANS(AB1677))))</f>
        <v>#DIV/0!</v>
      </c>
      <c r="AC1696" t="e">
        <f>IF(DEGREES(ACOS(SIN(RADIANS(G1696))*SIN(RADIANS(E1687))+COS(RADIANS(G1696))*COS(RADIANS(E1687))*COS(RADIANS(AC1677))))&gt;90,0,$F$4*$F$5/E1686^2*(SIN(RADIANS(G1696))*SIN(RADIANS(E1687))+COS(RADIANS(G1696))*COS(RADIANS(E1687))*COS(RADIANS(AC1677))))</f>
        <v>#DIV/0!</v>
      </c>
      <c r="AD1696" t="e">
        <f>IF(DEGREES(ACOS(SIN(RADIANS(G1696))*SIN(RADIANS(E1687))+COS(RADIANS(G1696))*COS(RADIANS(E1687))*COS(RADIANS(AD1677))))&gt;90,0,$F$4*$F$5/E1686^2*(SIN(RADIANS(G1696))*SIN(RADIANS(E1687))+COS(RADIANS(G1696))*COS(RADIANS(E1687))*COS(RADIANS(AD1677))))</f>
        <v>#DIV/0!</v>
      </c>
      <c r="AE1696" t="e">
        <f>IF(DEGREES(ACOS(SIN(RADIANS(G1696))*SIN(RADIANS(E1687))+COS(RADIANS(G1696))*COS(RADIANS(E1687))*COS(RADIANS(AE1677))))&gt;90,0,$F$4*$F$5/E1686^2*(SIN(RADIANS(G1696))*SIN(RADIANS(E1687))+COS(RADIANS(G1696))*COS(RADIANS(E1687))*COS(RADIANS(AE1677))))</f>
        <v>#DIV/0!</v>
      </c>
      <c r="AF1696" t="e">
        <f>IF(DEGREES(ACOS(SIN(RADIANS(G1696))*SIN(RADIANS(E1687))+COS(RADIANS(G1696))*COS(RADIANS(E1687))*COS(RADIANS(AF1677))))&gt;90,0,$F$4*$F$5/E1686^2*(SIN(RADIANS(G1696))*SIN(RADIANS(E1687))+COS(RADIANS(G1696))*COS(RADIANS(E1687))*COS(RADIANS(AF1677))))</f>
        <v>#DIV/0!</v>
      </c>
      <c r="AG1696" t="e">
        <f>IF(DEGREES(ACOS(SIN(RADIANS(G1696))*SIN(RADIANS(E1687))+COS(RADIANS(G1696))*COS(RADIANS(E1687))*COS(RADIANS(AG1677))))&gt;90,0,$F$4*$F$5/E1686^2*(SIN(RADIANS(G1696))*SIN(RADIANS(E1687))+COS(RADIANS(G1696))*COS(RADIANS(E1687))*COS(RADIANS(AG1677))))</f>
        <v>#DIV/0!</v>
      </c>
      <c r="AH1696" t="e">
        <f>IF(DEGREES(ACOS(SIN(RADIANS(G1696))*SIN(RADIANS(E1687))+COS(RADIANS(G1696))*COS(RADIANS(E1687))*COS(RADIANS(AH1677))))&gt;90,0,$F$4*$F$5/E1686^2*(SIN(RADIANS(G1696))*SIN(RADIANS(E1687))+COS(RADIANS(G1696))*COS(RADIANS(E1687))*COS(RADIANS(AH1677))))</f>
        <v>#DIV/0!</v>
      </c>
      <c r="AI1696" t="e">
        <f>IF(DEGREES(ACOS(SIN(RADIANS(G1696))*SIN(RADIANS(E1687))+COS(RADIANS(G1696))*COS(RADIANS(E1687))*COS(RADIANS(AI1677))))&gt;90,0,$F$4*$F$5/E1686^2*(SIN(RADIANS(G1696))*SIN(RADIANS(E1687))+COS(RADIANS(G1696))*COS(RADIANS(E1687))*COS(RADIANS(AI1677))))</f>
        <v>#DIV/0!</v>
      </c>
      <c r="AJ1696" t="e">
        <f>IF(DEGREES(ACOS(SIN(RADIANS(G1696))*SIN(RADIANS(E1687))+COS(RADIANS(G1696))*COS(RADIANS(E1687))*COS(RADIANS(AJ1677))))&gt;90,0,$F$4*$F$5/E1686^2*(SIN(RADIANS(G1696))*SIN(RADIANS(E1687))+COS(RADIANS(G1696))*COS(RADIANS(E1687))*COS(RADIANS(AJ1677))))</f>
        <v>#DIV/0!</v>
      </c>
      <c r="AK1696">
        <f>IF(DEGREES(ACOS(SIN(RADIANS(G1696))*SIN(RADIANS(E1687))+COS(RADIANS(G1696))*COS(RADIANS(E1687))*COS(RADIANS(AK1677))))&gt;90,0,$F$4*$F$5/E1686^2*(SIN(RADIANS(G1696))*SIN(RADIANS(E1687))+COS(RADIANS(G1696))*COS(RADIANS(E1687))*COS(RADIANS(AK1677))))</f>
        <v>0</v>
      </c>
      <c r="AL1696">
        <f>IF(DEGREES(ACOS(SIN(RADIANS(G1696))*SIN(RADIANS(E1687))+COS(RADIANS(G1696))*COS(RADIANS(E1687))*COS(RADIANS(AL1677))))&gt;90,0,$F$4*$F$5/E1686^2*(SIN(RADIANS(G1696))*SIN(RADIANS(E1687))+COS(RADIANS(G1696))*COS(RADIANS(E1687))*COS(RADIANS(AL1677))))</f>
        <v>0</v>
      </c>
      <c r="AM1696">
        <f>IF(DEGREES(ACOS(SIN(RADIANS(G1696))*SIN(RADIANS(E1687))+COS(RADIANS(G1696))*COS(RADIANS(E1687))*COS(RADIANS(AM1677))))&gt;90,0,$F$4*$F$5/E1686^2*(SIN(RADIANS(G1696))*SIN(RADIANS(E1687))+COS(RADIANS(G1696))*COS(RADIANS(E1687))*COS(RADIANS(AM1677))))</f>
        <v>0</v>
      </c>
      <c r="AN1696">
        <f>IF(DEGREES(ACOS(SIN(RADIANS(G1696))*SIN(RADIANS(E1687))+COS(RADIANS(G1696))*COS(RADIANS(E1687))*COS(RADIANS(AN1677))))&gt;90,0,$F$4*$F$5/E1686^2*(SIN(RADIANS(G1696))*SIN(RADIANS(E1687))+COS(RADIANS(G1696))*COS(RADIANS(E1687))*COS(RADIANS(AN1677))))</f>
        <v>0</v>
      </c>
      <c r="AO1696">
        <f>IF(DEGREES(ACOS(SIN(RADIANS(G1696))*SIN(RADIANS(E1687))+COS(RADIANS(G1696))*COS(RADIANS(E1687))*COS(RADIANS(AO1677))))&gt;90,0,$F$4*$F$5/E1686^2*(SIN(RADIANS(G1696))*SIN(RADIANS(E1687))+COS(RADIANS(G1696))*COS(RADIANS(E1687))*COS(RADIANS(AO1677))))</f>
        <v>0</v>
      </c>
      <c r="AP1696">
        <f>IF(DEGREES(ACOS(SIN(RADIANS(G1696))*SIN(RADIANS(E1687))+COS(RADIANS(G1696))*COS(RADIANS(E1687))*COS(RADIANS(AP1677))))&gt;90,0,$F$4*$F$5/E1686^2*(SIN(RADIANS(G1696))*SIN(RADIANS(E1687))+COS(RADIANS(G1696))*COS(RADIANS(E1687))*COS(RADIANS(AP1677))))</f>
        <v>0</v>
      </c>
      <c r="AQ1696">
        <f>IF(DEGREES(ACOS(SIN(RADIANS(G1696))*SIN(RADIANS(E1687))+COS(RADIANS(G1696))*COS(RADIANS(E1687))*COS(RADIANS(AQ1677))))&gt;90,0,$F$4*$F$5/E1686^2*(SIN(RADIANS(G1696))*SIN(RADIANS(E1687))+COS(RADIANS(G1696))*COS(RADIANS(E1687))*COS(RADIANS(AQ1677))))</f>
        <v>0</v>
      </c>
      <c r="AR1696">
        <f>IF(DEGREES(ACOS(SIN(RADIANS(G1696))*SIN(RADIANS(E1687))+COS(RADIANS(G1696))*COS(RADIANS(E1687))*COS(RADIANS(AR1677))))&gt;90,0,$F$4*$F$5/E1686^2*(SIN(RADIANS(G1696))*SIN(RADIANS(E1687))+COS(RADIANS(G1696))*COS(RADIANS(E1687))*COS(RADIANS(AR1677))))</f>
        <v>0</v>
      </c>
    </row>
    <row r="1697" spans="1:44" x14ac:dyDescent="0.5">
      <c r="G1697">
        <v>-90</v>
      </c>
      <c r="I1697" t="e">
        <f>IF(DEGREES(ACOS(SIN(RADIANS(G1697))*SIN(RADIANS(E1687))+COS(RADIANS(G1697))*COS(RADIANS(E1687))*COS(RADIANS(I1677))))&gt;90,0,$F$4*$F$5/E1686^2*(SIN(RADIANS(G1697))*SIN(RADIANS(E1687))+COS(RADIANS(G1697))*COS(RADIANS(E1687))*COS(RADIANS(I1677))))</f>
        <v>#DIV/0!</v>
      </c>
      <c r="J1697" t="e">
        <f>IF(DEGREES(ACOS(SIN(RADIANS(G1697))*SIN(RADIANS(E1687))+COS(RADIANS(G1697))*COS(RADIANS(E1687))*COS(RADIANS(J1677))))&gt;90,0,$F$4*$F$5/E1686^2*(SIN(RADIANS(G1697))*SIN(RADIANS(E1687))+COS(RADIANS(G1697))*COS(RADIANS(E1687))*COS(RADIANS(J1677))))</f>
        <v>#DIV/0!</v>
      </c>
      <c r="K1697" t="e">
        <f>IF(DEGREES(ACOS(SIN(RADIANS(G1697))*SIN(RADIANS(E1687))+COS(RADIANS(G1697))*COS(RADIANS(E1687))*COS(RADIANS(K1677))))&gt;90,0,$F$4*$F$5/E1686^2*(SIN(RADIANS(G1697))*SIN(RADIANS(E1687))+COS(RADIANS(G1697))*COS(RADIANS(E1687))*COS(RADIANS(K1677))))</f>
        <v>#DIV/0!</v>
      </c>
      <c r="L1697" t="e">
        <f>IF(DEGREES(ACOS(SIN(RADIANS(G1697))*SIN(RADIANS(E1687))+COS(RADIANS(G1697))*COS(RADIANS(E1687))*COS(RADIANS(L1677))))&gt;90,0,$F$4*$F$5/E1686^2*(SIN(RADIANS(G1697))*SIN(RADIANS(E1687))+COS(RADIANS(G1697))*COS(RADIANS(E1687))*COS(RADIANS(L1677))))</f>
        <v>#DIV/0!</v>
      </c>
      <c r="M1697" t="e">
        <f>IF(DEGREES(ACOS(SIN(RADIANS(G1697))*SIN(RADIANS(E1687))+COS(RADIANS(G1697))*COS(RADIANS(E1687))*COS(RADIANS(M1677))))&gt;90,0,$F$4*$F$5/E1686^2*(SIN(RADIANS(G1697))*SIN(RADIANS(E1687))+COS(RADIANS(G1697))*COS(RADIANS(E1687))*COS(RADIANS(M1677))))</f>
        <v>#DIV/0!</v>
      </c>
      <c r="N1697" t="e">
        <f>IF(DEGREES(ACOS(SIN(RADIANS(G1697))*SIN(RADIANS(E1687))+COS(RADIANS(G1697))*COS(RADIANS(E1687))*COS(RADIANS(N1677))))&gt;90,0,$F$4*$F$5/E1686^2*(SIN(RADIANS(G1697))*SIN(RADIANS(E1687))+COS(RADIANS(G1697))*COS(RADIANS(E1687))*COS(RADIANS(N1677))))</f>
        <v>#DIV/0!</v>
      </c>
      <c r="O1697" t="e">
        <f>IF(DEGREES(ACOS(SIN(RADIANS(G1697))*SIN(RADIANS(E1687))+COS(RADIANS(G1697))*COS(RADIANS(E1687))*COS(RADIANS(O1677))))&gt;90,0,$F$4*$F$5/E1686^2*(SIN(RADIANS(G1697))*SIN(RADIANS(E1687))+COS(RADIANS(G1697))*COS(RADIANS(E1687))*COS(RADIANS(O1677))))</f>
        <v>#DIV/0!</v>
      </c>
      <c r="P1697" t="e">
        <f>IF(DEGREES(ACOS(SIN(RADIANS(G1697))*SIN(RADIANS(E1687))+COS(RADIANS(G1697))*COS(RADIANS(E1687))*COS(RADIANS(P1677))))&gt;90,0,$F$4*$F$5/E1686^2*(SIN(RADIANS(G1697))*SIN(RADIANS(E1687))+COS(RADIANS(G1697))*COS(RADIANS(E1687))*COS(RADIANS(P1677))))</f>
        <v>#DIV/0!</v>
      </c>
      <c r="Q1697" t="e">
        <f>IF(DEGREES(ACOS(SIN(RADIANS(G1697))*SIN(RADIANS(E1687))+COS(RADIANS(G1697))*COS(RADIANS(E1687))*COS(RADIANS(Q1677))))&gt;90,0,$F$4*$F$5/E1686^2*(SIN(RADIANS(G1697))*SIN(RADIANS(E1687))+COS(RADIANS(G1697))*COS(RADIANS(E1687))*COS(RADIANS(Q1677))))</f>
        <v>#DIV/0!</v>
      </c>
      <c r="R1697" t="e">
        <f>IF(DEGREES(ACOS(SIN(RADIANS(G1697))*SIN(RADIANS(E1687))+COS(RADIANS(G1697))*COS(RADIANS(E1687))*COS(RADIANS(R1677))))&gt;90,0,$F$4*$F$5/E1686^2*(SIN(RADIANS(G1697))*SIN(RADIANS(E1687))+COS(RADIANS(G1697))*COS(RADIANS(E1687))*COS(RADIANS(R1677))))</f>
        <v>#DIV/0!</v>
      </c>
      <c r="S1697" t="e">
        <f>IF(DEGREES(ACOS(SIN(RADIANS(G1697))*SIN(RADIANS(E1687))+COS(RADIANS(G1697))*COS(RADIANS(E1687))*COS(RADIANS(S1677))))&gt;90,0,$F$4*$F$5/E1686^2*(SIN(RADIANS(G1697))*SIN(RADIANS(E1687))+COS(RADIANS(G1697))*COS(RADIANS(E1687))*COS(RADIANS(S1677))))</f>
        <v>#DIV/0!</v>
      </c>
      <c r="T1697" t="e">
        <f>IF(DEGREES(ACOS(SIN(RADIANS(G1697))*SIN(RADIANS(E1687))+COS(RADIANS(G1697))*COS(RADIANS(E1687))*COS(RADIANS(T1677))))&gt;90,0,$F$4*$F$5/E1686^2*(SIN(RADIANS(G1697))*SIN(RADIANS(E1687))+COS(RADIANS(G1697))*COS(RADIANS(E1687))*COS(RADIANS(T1677))))</f>
        <v>#DIV/0!</v>
      </c>
      <c r="U1697" t="e">
        <f>IF(DEGREES(ACOS(SIN(RADIANS(G1697))*SIN(RADIANS(E1687))+COS(RADIANS(G1697))*COS(RADIANS(E1687))*COS(RADIANS(U1677))))&gt;90,0,$F$4*$F$5/E1686^2*(SIN(RADIANS(G1697))*SIN(RADIANS(E1687))+COS(RADIANS(G1697))*COS(RADIANS(E1687))*COS(RADIANS(U1677))))</f>
        <v>#DIV/0!</v>
      </c>
      <c r="V1697" t="e">
        <f>IF(DEGREES(ACOS(SIN(RADIANS(G1697))*SIN(RADIANS(E1687))+COS(RADIANS(G1697))*COS(RADIANS(E1687))*COS(RADIANS(V1677))))&gt;90,0,$F$4*$F$5/E1686^2*(SIN(RADIANS(G1697))*SIN(RADIANS(E1687))+COS(RADIANS(G1697))*COS(RADIANS(E1687))*COS(RADIANS(V1677))))</f>
        <v>#DIV/0!</v>
      </c>
      <c r="W1697" t="e">
        <f>IF(DEGREES(ACOS(SIN(RADIANS(G1697))*SIN(RADIANS(E1687))+COS(RADIANS(G1697))*COS(RADIANS(E1687))*COS(RADIANS(W1677))))&gt;90,0,$F$4*$F$5/E1686^2*(SIN(RADIANS(G1697))*SIN(RADIANS(E1687))+COS(RADIANS(G1697))*COS(RADIANS(E1687))*COS(RADIANS(W1677))))</f>
        <v>#DIV/0!</v>
      </c>
      <c r="X1697" t="e">
        <f>IF(DEGREES(ACOS(SIN(RADIANS(G1697))*SIN(RADIANS(E1687))+COS(RADIANS(G1697))*COS(RADIANS(E1687))*COS(RADIANS(X1677))))&gt;90,0,$F$4*$F$5/E1686^2*(SIN(RADIANS(G1697))*SIN(RADIANS(E1687))+COS(RADIANS(G1697))*COS(RADIANS(E1687))*COS(RADIANS(X1677))))</f>
        <v>#DIV/0!</v>
      </c>
      <c r="Y1697" t="e">
        <f>IF(DEGREES(ACOS(SIN(RADIANS(G1697))*SIN(RADIANS(E1687))+COS(RADIANS(G1697))*COS(RADIANS(E1687))*COS(RADIANS(Y1677))))&gt;90,0,$F$4*$F$5/E1686^2*(SIN(RADIANS(G1697))*SIN(RADIANS(E1687))+COS(RADIANS(G1697))*COS(RADIANS(E1687))*COS(RADIANS(Y1677))))</f>
        <v>#DIV/0!</v>
      </c>
      <c r="Z1697" t="e">
        <f>IF(DEGREES(ACOS(SIN(RADIANS(G1697))*SIN(RADIANS(E1687))+COS(RADIANS(G1697))*COS(RADIANS(E1687))*COS(RADIANS(Z1677))))&gt;90,0,$F$4*$F$5/E1686^2*(SIN(RADIANS(G1697))*SIN(RADIANS(E1687))+COS(RADIANS(G1697))*COS(RADIANS(E1687))*COS(RADIANS(Z1677))))</f>
        <v>#DIV/0!</v>
      </c>
      <c r="AA1697" t="e">
        <f>IF(DEGREES(ACOS(SIN(RADIANS(G1697))*SIN(RADIANS(E1687))+COS(RADIANS(G1697))*COS(RADIANS(E1687))*COS(RADIANS(AA1677))))&gt;90,0,$F$4*$F$5/E1686^2*(SIN(RADIANS(G1697))*SIN(RADIANS(E1687))+COS(RADIANS(G1697))*COS(RADIANS(E1687))*COS(RADIANS(AA1677))))</f>
        <v>#DIV/0!</v>
      </c>
      <c r="AB1697" t="e">
        <f>IF(DEGREES(ACOS(SIN(RADIANS(G1697))*SIN(RADIANS(E1687))+COS(RADIANS(G1697))*COS(RADIANS(E1687))*COS(RADIANS(AB1677))))&gt;90,0,$F$4*$F$5/E1686^2*(SIN(RADIANS(G1697))*SIN(RADIANS(E1687))+COS(RADIANS(G1697))*COS(RADIANS(E1687))*COS(RADIANS(AB1677))))</f>
        <v>#DIV/0!</v>
      </c>
      <c r="AC1697" t="e">
        <f>IF(DEGREES(ACOS(SIN(RADIANS(G1697))*SIN(RADIANS(E1687))+COS(RADIANS(G1697))*COS(RADIANS(E1687))*COS(RADIANS(AC1677))))&gt;90,0,$F$4*$F$5/E1686^2*(SIN(RADIANS(G1697))*SIN(RADIANS(E1687))+COS(RADIANS(G1697))*COS(RADIANS(E1687))*COS(RADIANS(AC1677))))</f>
        <v>#DIV/0!</v>
      </c>
      <c r="AD1697" t="e">
        <f>IF(DEGREES(ACOS(SIN(RADIANS(G1697))*SIN(RADIANS(E1687))+COS(RADIANS(G1697))*COS(RADIANS(E1687))*COS(RADIANS(AD1677))))&gt;90,0,$F$4*$F$5/E1686^2*(SIN(RADIANS(G1697))*SIN(RADIANS(E1687))+COS(RADIANS(G1697))*COS(RADIANS(E1687))*COS(RADIANS(AD1677))))</f>
        <v>#DIV/0!</v>
      </c>
      <c r="AE1697" t="e">
        <f>IF(DEGREES(ACOS(SIN(RADIANS(G1697))*SIN(RADIANS(E1687))+COS(RADIANS(G1697))*COS(RADIANS(E1687))*COS(RADIANS(AE1677))))&gt;90,0,$F$4*$F$5/E1686^2*(SIN(RADIANS(G1697))*SIN(RADIANS(E1687))+COS(RADIANS(G1697))*COS(RADIANS(E1687))*COS(RADIANS(AE1677))))</f>
        <v>#DIV/0!</v>
      </c>
      <c r="AF1697" t="e">
        <f>IF(DEGREES(ACOS(SIN(RADIANS(G1697))*SIN(RADIANS(E1687))+COS(RADIANS(G1697))*COS(RADIANS(E1687))*COS(RADIANS(AF1677))))&gt;90,0,$F$4*$F$5/E1686^2*(SIN(RADIANS(G1697))*SIN(RADIANS(E1687))+COS(RADIANS(G1697))*COS(RADIANS(E1687))*COS(RADIANS(AF1677))))</f>
        <v>#DIV/0!</v>
      </c>
      <c r="AG1697" t="e">
        <f>IF(DEGREES(ACOS(SIN(RADIANS(G1697))*SIN(RADIANS(E1687))+COS(RADIANS(G1697))*COS(RADIANS(E1687))*COS(RADIANS(AG1677))))&gt;90,0,$F$4*$F$5/E1686^2*(SIN(RADIANS(G1697))*SIN(RADIANS(E1687))+COS(RADIANS(G1697))*COS(RADIANS(E1687))*COS(RADIANS(AG1677))))</f>
        <v>#DIV/0!</v>
      </c>
      <c r="AH1697" t="e">
        <f>IF(DEGREES(ACOS(SIN(RADIANS(G1697))*SIN(RADIANS(E1687))+COS(RADIANS(G1697))*COS(RADIANS(E1687))*COS(RADIANS(AH1677))))&gt;90,0,$F$4*$F$5/E1686^2*(SIN(RADIANS(G1697))*SIN(RADIANS(E1687))+COS(RADIANS(G1697))*COS(RADIANS(E1687))*COS(RADIANS(AH1677))))</f>
        <v>#DIV/0!</v>
      </c>
      <c r="AI1697" t="e">
        <f>IF(DEGREES(ACOS(SIN(RADIANS(G1697))*SIN(RADIANS(E1687))+COS(RADIANS(G1697))*COS(RADIANS(E1687))*COS(RADIANS(AI1677))))&gt;90,0,$F$4*$F$5/E1686^2*(SIN(RADIANS(G1697))*SIN(RADIANS(E1687))+COS(RADIANS(G1697))*COS(RADIANS(E1687))*COS(RADIANS(AI1677))))</f>
        <v>#DIV/0!</v>
      </c>
      <c r="AJ1697" t="e">
        <f>IF(DEGREES(ACOS(SIN(RADIANS(G1697))*SIN(RADIANS(E1687))+COS(RADIANS(G1697))*COS(RADIANS(E1687))*COS(RADIANS(AJ1677))))&gt;90,0,$F$4*$F$5/E1686^2*(SIN(RADIANS(G1697))*SIN(RADIANS(E1687))+COS(RADIANS(G1697))*COS(RADIANS(E1687))*COS(RADIANS(AJ1677))))</f>
        <v>#DIV/0!</v>
      </c>
      <c r="AK1697" t="e">
        <f>IF(DEGREES(ACOS(SIN(RADIANS(G1697))*SIN(RADIANS(E1687))+COS(RADIANS(G1697))*COS(RADIANS(E1687))*COS(RADIANS(AK1677))))&gt;90,0,$F$4*$F$5/E1686^2*(SIN(RADIANS(G1697))*SIN(RADIANS(E1687))+COS(RADIANS(G1697))*COS(RADIANS(E1687))*COS(RADIANS(AK1677))))</f>
        <v>#DIV/0!</v>
      </c>
      <c r="AL1697" t="e">
        <f>IF(DEGREES(ACOS(SIN(RADIANS(G1697))*SIN(RADIANS(E1687))+COS(RADIANS(G1697))*COS(RADIANS(E1687))*COS(RADIANS(AL1677))))&gt;90,0,$F$4*$F$5/E1686^2*(SIN(RADIANS(G1697))*SIN(RADIANS(E1687))+COS(RADIANS(G1697))*COS(RADIANS(E1687))*COS(RADIANS(AL1677))))</f>
        <v>#DIV/0!</v>
      </c>
      <c r="AM1697" t="e">
        <f>IF(DEGREES(ACOS(SIN(RADIANS(G1697))*SIN(RADIANS(E1687))+COS(RADIANS(G1697))*COS(RADIANS(E1687))*COS(RADIANS(AM1677))))&gt;90,0,$F$4*$F$5/E1686^2*(SIN(RADIANS(G1697))*SIN(RADIANS(E1687))+COS(RADIANS(G1697))*COS(RADIANS(E1687))*COS(RADIANS(AM1677))))</f>
        <v>#DIV/0!</v>
      </c>
      <c r="AN1697" t="e">
        <f>IF(DEGREES(ACOS(SIN(RADIANS(G1697))*SIN(RADIANS(E1687))+COS(RADIANS(G1697))*COS(RADIANS(E1687))*COS(RADIANS(AN1677))))&gt;90,0,$F$4*$F$5/E1686^2*(SIN(RADIANS(G1697))*SIN(RADIANS(E1687))+COS(RADIANS(G1697))*COS(RADIANS(E1687))*COS(RADIANS(AN1677))))</f>
        <v>#DIV/0!</v>
      </c>
      <c r="AO1697" t="e">
        <f>IF(DEGREES(ACOS(SIN(RADIANS(G1697))*SIN(RADIANS(E1687))+COS(RADIANS(G1697))*COS(RADIANS(E1687))*COS(RADIANS(AO1677))))&gt;90,0,$F$4*$F$5/E1686^2*(SIN(RADIANS(G1697))*SIN(RADIANS(E1687))+COS(RADIANS(G1697))*COS(RADIANS(E1687))*COS(RADIANS(AO1677))))</f>
        <v>#DIV/0!</v>
      </c>
      <c r="AP1697" t="e">
        <f>IF(DEGREES(ACOS(SIN(RADIANS(G1697))*SIN(RADIANS(E1687))+COS(RADIANS(G1697))*COS(RADIANS(E1687))*COS(RADIANS(AP1677))))&gt;90,0,$F$4*$F$5/E1686^2*(SIN(RADIANS(G1697))*SIN(RADIANS(E1687))+COS(RADIANS(G1697))*COS(RADIANS(E1687))*COS(RADIANS(AP1677))))</f>
        <v>#DIV/0!</v>
      </c>
      <c r="AQ1697" t="e">
        <f>IF(DEGREES(ACOS(SIN(RADIANS(G1697))*SIN(RADIANS(E1687))+COS(RADIANS(G1697))*COS(RADIANS(E1687))*COS(RADIANS(AQ1677))))&gt;90,0,$F$4*$F$5/E1686^2*(SIN(RADIANS(G1697))*SIN(RADIANS(E1687))+COS(RADIANS(G1697))*COS(RADIANS(E1687))*COS(RADIANS(AQ1677))))</f>
        <v>#DIV/0!</v>
      </c>
      <c r="AR1697" t="e">
        <f>IF(DEGREES(ACOS(SIN(RADIANS(G1697))*SIN(RADIANS(E1687))+COS(RADIANS(G1697))*COS(RADIANS(E1687))*COS(RADIANS(AR1677))))&gt;90,0,$F$4*$F$5/E1686^2*(SIN(RADIANS(G1697))*SIN(RADIANS(E1687))+COS(RADIANS(G1697))*COS(RADIANS(E1687))*COS(RADIANS(AR1677))))</f>
        <v>#DIV/0!</v>
      </c>
    </row>
    <row r="1699" spans="1:44" x14ac:dyDescent="0.5">
      <c r="A1699" t="s">
        <v>789</v>
      </c>
    </row>
    <row r="1700" spans="1:44" x14ac:dyDescent="0.5">
      <c r="B1700" t="s">
        <v>753</v>
      </c>
      <c r="D1700">
        <v>0</v>
      </c>
      <c r="E1700">
        <v>10</v>
      </c>
      <c r="F1700">
        <v>20</v>
      </c>
      <c r="G1700">
        <v>30</v>
      </c>
      <c r="H1700">
        <v>40</v>
      </c>
      <c r="I1700">
        <v>50</v>
      </c>
      <c r="J1700">
        <v>60</v>
      </c>
      <c r="K1700">
        <v>70</v>
      </c>
      <c r="L1700">
        <v>80</v>
      </c>
      <c r="M1700">
        <v>90</v>
      </c>
      <c r="N1700">
        <v>100</v>
      </c>
      <c r="O1700">
        <v>110</v>
      </c>
      <c r="P1700">
        <v>120</v>
      </c>
      <c r="Q1700">
        <v>130</v>
      </c>
      <c r="R1700">
        <v>140</v>
      </c>
      <c r="S1700">
        <v>150</v>
      </c>
      <c r="T1700">
        <v>160</v>
      </c>
      <c r="U1700">
        <v>170</v>
      </c>
      <c r="V1700">
        <v>180</v>
      </c>
      <c r="W1700">
        <v>190</v>
      </c>
      <c r="X1700">
        <v>200</v>
      </c>
      <c r="Y1700">
        <v>210</v>
      </c>
      <c r="Z1700">
        <v>220</v>
      </c>
      <c r="AA1700">
        <v>230</v>
      </c>
      <c r="AB1700">
        <v>240</v>
      </c>
      <c r="AC1700">
        <v>250</v>
      </c>
      <c r="AD1700">
        <v>260</v>
      </c>
      <c r="AE1700">
        <v>270</v>
      </c>
      <c r="AF1700">
        <v>280</v>
      </c>
      <c r="AG1700">
        <v>290</v>
      </c>
      <c r="AH1700">
        <v>300</v>
      </c>
      <c r="AI1700">
        <v>310</v>
      </c>
      <c r="AJ1700">
        <v>320</v>
      </c>
      <c r="AK1700">
        <v>330</v>
      </c>
      <c r="AL1700">
        <v>340</v>
      </c>
      <c r="AM1700">
        <v>350</v>
      </c>
    </row>
    <row r="1701" spans="1:44" x14ac:dyDescent="0.5">
      <c r="B1701" t="s">
        <v>752</v>
      </c>
      <c r="D1701">
        <f>IF(D1700=0,0,D1700-DEGREES((RADIANS(D1700)-$F$7*SIN(RADIANS(D1700))-RADIANS(D$1700))/(1-$F$7*COS(RADIANS(D1700)))))</f>
        <v>0</v>
      </c>
      <c r="E1701">
        <f t="shared" ref="E1701:AM1701" si="39">IF(E1700=0,0,E1700-DEGREES((RADIANS(E1700)-$F$7*SIN(RADIANS(E1700))-RADIANS(E$1700))/(1-$F$7*COS(RADIANS(E1700)))))</f>
        <v>10</v>
      </c>
      <c r="F1701">
        <f t="shared" si="39"/>
        <v>20</v>
      </c>
      <c r="G1701">
        <f t="shared" si="39"/>
        <v>30</v>
      </c>
      <c r="H1701">
        <f t="shared" si="39"/>
        <v>40</v>
      </c>
      <c r="I1701">
        <f t="shared" si="39"/>
        <v>50</v>
      </c>
      <c r="J1701">
        <f t="shared" si="39"/>
        <v>60</v>
      </c>
      <c r="K1701">
        <f t="shared" si="39"/>
        <v>70</v>
      </c>
      <c r="L1701">
        <f t="shared" si="39"/>
        <v>80</v>
      </c>
      <c r="M1701">
        <f t="shared" si="39"/>
        <v>90</v>
      </c>
      <c r="N1701">
        <f t="shared" si="39"/>
        <v>100</v>
      </c>
      <c r="O1701">
        <f t="shared" si="39"/>
        <v>110</v>
      </c>
      <c r="P1701">
        <f t="shared" si="39"/>
        <v>120</v>
      </c>
      <c r="Q1701">
        <f t="shared" si="39"/>
        <v>130</v>
      </c>
      <c r="R1701">
        <f t="shared" si="39"/>
        <v>140</v>
      </c>
      <c r="S1701">
        <f t="shared" si="39"/>
        <v>150</v>
      </c>
      <c r="T1701">
        <f t="shared" si="39"/>
        <v>160</v>
      </c>
      <c r="U1701">
        <f t="shared" si="39"/>
        <v>170</v>
      </c>
      <c r="V1701">
        <f t="shared" si="39"/>
        <v>180</v>
      </c>
      <c r="W1701">
        <f t="shared" si="39"/>
        <v>190</v>
      </c>
      <c r="X1701">
        <f t="shared" si="39"/>
        <v>200</v>
      </c>
      <c r="Y1701">
        <f t="shared" si="39"/>
        <v>210</v>
      </c>
      <c r="Z1701">
        <f t="shared" si="39"/>
        <v>220</v>
      </c>
      <c r="AA1701">
        <f t="shared" si="39"/>
        <v>230</v>
      </c>
      <c r="AB1701">
        <f t="shared" si="39"/>
        <v>240</v>
      </c>
      <c r="AC1701">
        <f t="shared" si="39"/>
        <v>250</v>
      </c>
      <c r="AD1701">
        <f t="shared" si="39"/>
        <v>260</v>
      </c>
      <c r="AE1701">
        <f t="shared" si="39"/>
        <v>270</v>
      </c>
      <c r="AF1701">
        <f t="shared" si="39"/>
        <v>280</v>
      </c>
      <c r="AG1701">
        <f t="shared" si="39"/>
        <v>290</v>
      </c>
      <c r="AH1701">
        <f t="shared" si="39"/>
        <v>300</v>
      </c>
      <c r="AI1701">
        <f t="shared" si="39"/>
        <v>310</v>
      </c>
      <c r="AJ1701">
        <f t="shared" si="39"/>
        <v>320</v>
      </c>
      <c r="AK1701">
        <f t="shared" si="39"/>
        <v>330</v>
      </c>
      <c r="AL1701">
        <f t="shared" si="39"/>
        <v>340</v>
      </c>
      <c r="AM1701">
        <f t="shared" si="39"/>
        <v>350</v>
      </c>
    </row>
    <row r="1702" spans="1:44" x14ac:dyDescent="0.5">
      <c r="D1702">
        <f t="shared" ref="D1702:D1750" si="40">IF(D1701=0,0,D1701-DEGREES((RADIANS(D1701)-$F$7*SIN(RADIANS(D1701))-RADIANS(D$1700))/(1-$F$7*COS(RADIANS(D1701)))))</f>
        <v>0</v>
      </c>
      <c r="E1702">
        <f t="shared" ref="E1702:E1750" si="41">IF(E1701=0,0,E1701-DEGREES((RADIANS(E1701)-$F$7*SIN(RADIANS(E1701))-RADIANS(E$1700))/(1-$F$7*COS(RADIANS(E1701)))))</f>
        <v>10</v>
      </c>
      <c r="F1702">
        <f t="shared" ref="F1702:F1750" si="42">IF(F1701=0,0,F1701-DEGREES((RADIANS(F1701)-$F$7*SIN(RADIANS(F1701))-RADIANS(F$1700))/(1-$F$7*COS(RADIANS(F1701)))))</f>
        <v>20</v>
      </c>
      <c r="G1702">
        <f t="shared" ref="G1702:G1750" si="43">IF(G1701=0,0,G1701-DEGREES((RADIANS(G1701)-$F$7*SIN(RADIANS(G1701))-RADIANS(G$1700))/(1-$F$7*COS(RADIANS(G1701)))))</f>
        <v>30</v>
      </c>
      <c r="H1702">
        <f t="shared" ref="H1702:H1750" si="44">IF(H1701=0,0,H1701-DEGREES((RADIANS(H1701)-$F$7*SIN(RADIANS(H1701))-RADIANS(H$1700))/(1-$F$7*COS(RADIANS(H1701)))))</f>
        <v>40</v>
      </c>
      <c r="I1702">
        <f t="shared" ref="I1702:I1750" si="45">IF(I1701=0,0,I1701-DEGREES((RADIANS(I1701)-$F$7*SIN(RADIANS(I1701))-RADIANS(I$1700))/(1-$F$7*COS(RADIANS(I1701)))))</f>
        <v>50</v>
      </c>
      <c r="J1702">
        <f t="shared" ref="J1702:J1750" si="46">IF(J1701=0,0,J1701-DEGREES((RADIANS(J1701)-$F$7*SIN(RADIANS(J1701))-RADIANS(J$1700))/(1-$F$7*COS(RADIANS(J1701)))))</f>
        <v>60</v>
      </c>
      <c r="K1702">
        <f t="shared" ref="K1702:K1750" si="47">IF(K1701=0,0,K1701-DEGREES((RADIANS(K1701)-$F$7*SIN(RADIANS(K1701))-RADIANS(K$1700))/(1-$F$7*COS(RADIANS(K1701)))))</f>
        <v>70</v>
      </c>
      <c r="L1702">
        <f t="shared" ref="L1702:L1750" si="48">IF(L1701=0,0,L1701-DEGREES((RADIANS(L1701)-$F$7*SIN(RADIANS(L1701))-RADIANS(L$1700))/(1-$F$7*COS(RADIANS(L1701)))))</f>
        <v>80</v>
      </c>
      <c r="M1702">
        <f t="shared" ref="M1702:M1750" si="49">IF(M1701=0,0,M1701-DEGREES((RADIANS(M1701)-$F$7*SIN(RADIANS(M1701))-RADIANS(M$1700))/(1-$F$7*COS(RADIANS(M1701)))))</f>
        <v>90</v>
      </c>
      <c r="N1702">
        <f t="shared" ref="N1702:N1750" si="50">IF(N1701=0,0,N1701-DEGREES((RADIANS(N1701)-$F$7*SIN(RADIANS(N1701))-RADIANS(N$1700))/(1-$F$7*COS(RADIANS(N1701)))))</f>
        <v>100</v>
      </c>
      <c r="O1702">
        <f t="shared" ref="O1702:O1750" si="51">IF(O1701=0,0,O1701-DEGREES((RADIANS(O1701)-$F$7*SIN(RADIANS(O1701))-RADIANS(O$1700))/(1-$F$7*COS(RADIANS(O1701)))))</f>
        <v>110</v>
      </c>
      <c r="P1702">
        <f t="shared" ref="P1702:P1750" si="52">IF(P1701=0,0,P1701-DEGREES((RADIANS(P1701)-$F$7*SIN(RADIANS(P1701))-RADIANS(P$1700))/(1-$F$7*COS(RADIANS(P1701)))))</f>
        <v>120</v>
      </c>
      <c r="Q1702">
        <f t="shared" ref="Q1702:Q1750" si="53">IF(Q1701=0,0,Q1701-DEGREES((RADIANS(Q1701)-$F$7*SIN(RADIANS(Q1701))-RADIANS(Q$1700))/(1-$F$7*COS(RADIANS(Q1701)))))</f>
        <v>130</v>
      </c>
      <c r="R1702">
        <f t="shared" ref="R1702:R1750" si="54">IF(R1701=0,0,R1701-DEGREES((RADIANS(R1701)-$F$7*SIN(RADIANS(R1701))-RADIANS(R$1700))/(1-$F$7*COS(RADIANS(R1701)))))</f>
        <v>140</v>
      </c>
      <c r="S1702">
        <f t="shared" ref="S1702:S1750" si="55">IF(S1701=0,0,S1701-DEGREES((RADIANS(S1701)-$F$7*SIN(RADIANS(S1701))-RADIANS(S$1700))/(1-$F$7*COS(RADIANS(S1701)))))</f>
        <v>150</v>
      </c>
      <c r="T1702">
        <f t="shared" ref="T1702:T1750" si="56">IF(T1701=0,0,T1701-DEGREES((RADIANS(T1701)-$F$7*SIN(RADIANS(T1701))-RADIANS(T$1700))/(1-$F$7*COS(RADIANS(T1701)))))</f>
        <v>160</v>
      </c>
      <c r="U1702">
        <f t="shared" ref="U1702:U1750" si="57">IF(U1701=0,0,U1701-DEGREES((RADIANS(U1701)-$F$7*SIN(RADIANS(U1701))-RADIANS(U$1700))/(1-$F$7*COS(RADIANS(U1701)))))</f>
        <v>170</v>
      </c>
      <c r="V1702">
        <f t="shared" ref="V1702:V1750" si="58">IF(V1701=0,0,V1701-DEGREES((RADIANS(V1701)-$F$7*SIN(RADIANS(V1701))-RADIANS(V$1700))/(1-$F$7*COS(RADIANS(V1701)))))</f>
        <v>180</v>
      </c>
      <c r="W1702">
        <f t="shared" ref="W1702:W1750" si="59">IF(W1701=0,0,W1701-DEGREES((RADIANS(W1701)-$F$7*SIN(RADIANS(W1701))-RADIANS(W$1700))/(1-$F$7*COS(RADIANS(W1701)))))</f>
        <v>190</v>
      </c>
      <c r="X1702">
        <f t="shared" ref="X1702:X1750" si="60">IF(X1701=0,0,X1701-DEGREES((RADIANS(X1701)-$F$7*SIN(RADIANS(X1701))-RADIANS(X$1700))/(1-$F$7*COS(RADIANS(X1701)))))</f>
        <v>200</v>
      </c>
      <c r="Y1702">
        <f t="shared" ref="Y1702:Y1750" si="61">IF(Y1701=0,0,Y1701-DEGREES((RADIANS(Y1701)-$F$7*SIN(RADIANS(Y1701))-RADIANS(Y$1700))/(1-$F$7*COS(RADIANS(Y1701)))))</f>
        <v>210</v>
      </c>
      <c r="Z1702">
        <f t="shared" ref="Z1702:Z1750" si="62">IF(Z1701=0,0,Z1701-DEGREES((RADIANS(Z1701)-$F$7*SIN(RADIANS(Z1701))-RADIANS(Z$1700))/(1-$F$7*COS(RADIANS(Z1701)))))</f>
        <v>220</v>
      </c>
      <c r="AA1702">
        <f t="shared" ref="AA1702:AA1750" si="63">IF(AA1701=0,0,AA1701-DEGREES((RADIANS(AA1701)-$F$7*SIN(RADIANS(AA1701))-RADIANS(AA$1700))/(1-$F$7*COS(RADIANS(AA1701)))))</f>
        <v>230</v>
      </c>
      <c r="AB1702">
        <f t="shared" ref="AB1702:AB1750" si="64">IF(AB1701=0,0,AB1701-DEGREES((RADIANS(AB1701)-$F$7*SIN(RADIANS(AB1701))-RADIANS(AB$1700))/(1-$F$7*COS(RADIANS(AB1701)))))</f>
        <v>240</v>
      </c>
      <c r="AC1702">
        <f t="shared" ref="AC1702:AC1750" si="65">IF(AC1701=0,0,AC1701-DEGREES((RADIANS(AC1701)-$F$7*SIN(RADIANS(AC1701))-RADIANS(AC$1700))/(1-$F$7*COS(RADIANS(AC1701)))))</f>
        <v>250</v>
      </c>
      <c r="AD1702">
        <f t="shared" ref="AD1702:AD1750" si="66">IF(AD1701=0,0,AD1701-DEGREES((RADIANS(AD1701)-$F$7*SIN(RADIANS(AD1701))-RADIANS(AD$1700))/(1-$F$7*COS(RADIANS(AD1701)))))</f>
        <v>260</v>
      </c>
      <c r="AE1702">
        <f t="shared" ref="AE1702:AE1750" si="67">IF(AE1701=0,0,AE1701-DEGREES((RADIANS(AE1701)-$F$7*SIN(RADIANS(AE1701))-RADIANS(AE$1700))/(1-$F$7*COS(RADIANS(AE1701)))))</f>
        <v>270</v>
      </c>
      <c r="AF1702">
        <f t="shared" ref="AF1702:AF1750" si="68">IF(AF1701=0,0,AF1701-DEGREES((RADIANS(AF1701)-$F$7*SIN(RADIANS(AF1701))-RADIANS(AF$1700))/(1-$F$7*COS(RADIANS(AF1701)))))</f>
        <v>280</v>
      </c>
      <c r="AG1702">
        <f t="shared" ref="AG1702:AG1750" si="69">IF(AG1701=0,0,AG1701-DEGREES((RADIANS(AG1701)-$F$7*SIN(RADIANS(AG1701))-RADIANS(AG$1700))/(1-$F$7*COS(RADIANS(AG1701)))))</f>
        <v>290</v>
      </c>
      <c r="AH1702">
        <f t="shared" ref="AH1702:AH1750" si="70">IF(AH1701=0,0,AH1701-DEGREES((RADIANS(AH1701)-$F$7*SIN(RADIANS(AH1701))-RADIANS(AH$1700))/(1-$F$7*COS(RADIANS(AH1701)))))</f>
        <v>300</v>
      </c>
      <c r="AI1702">
        <f t="shared" ref="AI1702:AI1750" si="71">IF(AI1701=0,0,AI1701-DEGREES((RADIANS(AI1701)-$F$7*SIN(RADIANS(AI1701))-RADIANS(AI$1700))/(1-$F$7*COS(RADIANS(AI1701)))))</f>
        <v>310</v>
      </c>
      <c r="AJ1702">
        <f t="shared" ref="AJ1702:AJ1750" si="72">IF(AJ1701=0,0,AJ1701-DEGREES((RADIANS(AJ1701)-$F$7*SIN(RADIANS(AJ1701))-RADIANS(AJ$1700))/(1-$F$7*COS(RADIANS(AJ1701)))))</f>
        <v>320</v>
      </c>
      <c r="AK1702">
        <f t="shared" ref="AK1702:AK1750" si="73">IF(AK1701=0,0,AK1701-DEGREES((RADIANS(AK1701)-$F$7*SIN(RADIANS(AK1701))-RADIANS(AK$1700))/(1-$F$7*COS(RADIANS(AK1701)))))</f>
        <v>330</v>
      </c>
      <c r="AL1702">
        <f t="shared" ref="AL1702:AL1750" si="74">IF(AL1701=0,0,AL1701-DEGREES((RADIANS(AL1701)-$F$7*SIN(RADIANS(AL1701))-RADIANS(AL$1700))/(1-$F$7*COS(RADIANS(AL1701)))))</f>
        <v>340</v>
      </c>
      <c r="AM1702">
        <f t="shared" ref="AM1702:AM1750" si="75">IF(AM1701=0,0,AM1701-DEGREES((RADIANS(AM1701)-$F$7*SIN(RADIANS(AM1701))-RADIANS(AM$1700))/(1-$F$7*COS(RADIANS(AM1701)))))</f>
        <v>350</v>
      </c>
    </row>
    <row r="1703" spans="1:44" x14ac:dyDescent="0.5">
      <c r="D1703">
        <f t="shared" si="40"/>
        <v>0</v>
      </c>
      <c r="E1703">
        <f t="shared" si="41"/>
        <v>10</v>
      </c>
      <c r="F1703">
        <f t="shared" si="42"/>
        <v>20</v>
      </c>
      <c r="G1703">
        <f t="shared" si="43"/>
        <v>30</v>
      </c>
      <c r="H1703">
        <f t="shared" si="44"/>
        <v>40</v>
      </c>
      <c r="I1703">
        <f t="shared" si="45"/>
        <v>50</v>
      </c>
      <c r="J1703">
        <f t="shared" si="46"/>
        <v>60</v>
      </c>
      <c r="K1703">
        <f t="shared" si="47"/>
        <v>70</v>
      </c>
      <c r="L1703">
        <f t="shared" si="48"/>
        <v>80</v>
      </c>
      <c r="M1703">
        <f t="shared" si="49"/>
        <v>90</v>
      </c>
      <c r="N1703">
        <f t="shared" si="50"/>
        <v>100</v>
      </c>
      <c r="O1703">
        <f t="shared" si="51"/>
        <v>110</v>
      </c>
      <c r="P1703">
        <f t="shared" si="52"/>
        <v>120</v>
      </c>
      <c r="Q1703">
        <f t="shared" si="53"/>
        <v>130</v>
      </c>
      <c r="R1703">
        <f t="shared" si="54"/>
        <v>140</v>
      </c>
      <c r="S1703">
        <f t="shared" si="55"/>
        <v>150</v>
      </c>
      <c r="T1703">
        <f t="shared" si="56"/>
        <v>160</v>
      </c>
      <c r="U1703">
        <f t="shared" si="57"/>
        <v>170</v>
      </c>
      <c r="V1703">
        <f t="shared" si="58"/>
        <v>180</v>
      </c>
      <c r="W1703">
        <f t="shared" si="59"/>
        <v>190</v>
      </c>
      <c r="X1703">
        <f t="shared" si="60"/>
        <v>200</v>
      </c>
      <c r="Y1703">
        <f t="shared" si="61"/>
        <v>210</v>
      </c>
      <c r="Z1703">
        <f t="shared" si="62"/>
        <v>220</v>
      </c>
      <c r="AA1703">
        <f t="shared" si="63"/>
        <v>230</v>
      </c>
      <c r="AB1703">
        <f t="shared" si="64"/>
        <v>240</v>
      </c>
      <c r="AC1703">
        <f t="shared" si="65"/>
        <v>250</v>
      </c>
      <c r="AD1703">
        <f t="shared" si="66"/>
        <v>260</v>
      </c>
      <c r="AE1703">
        <f t="shared" si="67"/>
        <v>270</v>
      </c>
      <c r="AF1703">
        <f t="shared" si="68"/>
        <v>280</v>
      </c>
      <c r="AG1703">
        <f t="shared" si="69"/>
        <v>290</v>
      </c>
      <c r="AH1703">
        <f t="shared" si="70"/>
        <v>300</v>
      </c>
      <c r="AI1703">
        <f t="shared" si="71"/>
        <v>310</v>
      </c>
      <c r="AJ1703">
        <f t="shared" si="72"/>
        <v>320</v>
      </c>
      <c r="AK1703">
        <f t="shared" si="73"/>
        <v>330</v>
      </c>
      <c r="AL1703">
        <f t="shared" si="74"/>
        <v>340</v>
      </c>
      <c r="AM1703">
        <f t="shared" si="75"/>
        <v>350</v>
      </c>
    </row>
    <row r="1704" spans="1:44" x14ac:dyDescent="0.5">
      <c r="D1704">
        <f t="shared" si="40"/>
        <v>0</v>
      </c>
      <c r="E1704">
        <f t="shared" si="41"/>
        <v>10</v>
      </c>
      <c r="F1704">
        <f t="shared" si="42"/>
        <v>20</v>
      </c>
      <c r="G1704">
        <f t="shared" si="43"/>
        <v>30</v>
      </c>
      <c r="H1704">
        <f t="shared" si="44"/>
        <v>40</v>
      </c>
      <c r="I1704">
        <f t="shared" si="45"/>
        <v>50</v>
      </c>
      <c r="J1704">
        <f t="shared" si="46"/>
        <v>60</v>
      </c>
      <c r="K1704">
        <f t="shared" si="47"/>
        <v>70</v>
      </c>
      <c r="L1704">
        <f t="shared" si="48"/>
        <v>80</v>
      </c>
      <c r="M1704">
        <f t="shared" si="49"/>
        <v>90</v>
      </c>
      <c r="N1704">
        <f t="shared" si="50"/>
        <v>100</v>
      </c>
      <c r="O1704">
        <f t="shared" si="51"/>
        <v>110</v>
      </c>
      <c r="P1704">
        <f t="shared" si="52"/>
        <v>120</v>
      </c>
      <c r="Q1704">
        <f t="shared" si="53"/>
        <v>130</v>
      </c>
      <c r="R1704">
        <f t="shared" si="54"/>
        <v>140</v>
      </c>
      <c r="S1704">
        <f t="shared" si="55"/>
        <v>150</v>
      </c>
      <c r="T1704">
        <f t="shared" si="56"/>
        <v>160</v>
      </c>
      <c r="U1704">
        <f t="shared" si="57"/>
        <v>170</v>
      </c>
      <c r="V1704">
        <f t="shared" si="58"/>
        <v>180</v>
      </c>
      <c r="W1704">
        <f t="shared" si="59"/>
        <v>190</v>
      </c>
      <c r="X1704">
        <f t="shared" si="60"/>
        <v>200</v>
      </c>
      <c r="Y1704">
        <f t="shared" si="61"/>
        <v>210</v>
      </c>
      <c r="Z1704">
        <f t="shared" si="62"/>
        <v>220</v>
      </c>
      <c r="AA1704">
        <f t="shared" si="63"/>
        <v>230</v>
      </c>
      <c r="AB1704">
        <f t="shared" si="64"/>
        <v>240</v>
      </c>
      <c r="AC1704">
        <f t="shared" si="65"/>
        <v>250</v>
      </c>
      <c r="AD1704">
        <f t="shared" si="66"/>
        <v>260</v>
      </c>
      <c r="AE1704">
        <f t="shared" si="67"/>
        <v>270</v>
      </c>
      <c r="AF1704">
        <f t="shared" si="68"/>
        <v>280</v>
      </c>
      <c r="AG1704">
        <f t="shared" si="69"/>
        <v>290</v>
      </c>
      <c r="AH1704">
        <f t="shared" si="70"/>
        <v>300</v>
      </c>
      <c r="AI1704">
        <f t="shared" si="71"/>
        <v>310</v>
      </c>
      <c r="AJ1704">
        <f t="shared" si="72"/>
        <v>320</v>
      </c>
      <c r="AK1704">
        <f t="shared" si="73"/>
        <v>330</v>
      </c>
      <c r="AL1704">
        <f t="shared" si="74"/>
        <v>340</v>
      </c>
      <c r="AM1704">
        <f t="shared" si="75"/>
        <v>350</v>
      </c>
    </row>
    <row r="1705" spans="1:44" x14ac:dyDescent="0.5">
      <c r="D1705">
        <f t="shared" si="40"/>
        <v>0</v>
      </c>
      <c r="E1705">
        <f t="shared" si="41"/>
        <v>10</v>
      </c>
      <c r="F1705">
        <f t="shared" si="42"/>
        <v>20</v>
      </c>
      <c r="G1705">
        <f t="shared" si="43"/>
        <v>30</v>
      </c>
      <c r="H1705">
        <f t="shared" si="44"/>
        <v>40</v>
      </c>
      <c r="I1705">
        <f t="shared" si="45"/>
        <v>50</v>
      </c>
      <c r="J1705">
        <f t="shared" si="46"/>
        <v>60</v>
      </c>
      <c r="K1705">
        <f t="shared" si="47"/>
        <v>70</v>
      </c>
      <c r="L1705">
        <f t="shared" si="48"/>
        <v>80</v>
      </c>
      <c r="M1705">
        <f t="shared" si="49"/>
        <v>90</v>
      </c>
      <c r="N1705">
        <f t="shared" si="50"/>
        <v>100</v>
      </c>
      <c r="O1705">
        <f t="shared" si="51"/>
        <v>110</v>
      </c>
      <c r="P1705">
        <f t="shared" si="52"/>
        <v>120</v>
      </c>
      <c r="Q1705">
        <f t="shared" si="53"/>
        <v>130</v>
      </c>
      <c r="R1705">
        <f t="shared" si="54"/>
        <v>140</v>
      </c>
      <c r="S1705">
        <f t="shared" si="55"/>
        <v>150</v>
      </c>
      <c r="T1705">
        <f t="shared" si="56"/>
        <v>160</v>
      </c>
      <c r="U1705">
        <f t="shared" si="57"/>
        <v>170</v>
      </c>
      <c r="V1705">
        <f t="shared" si="58"/>
        <v>180</v>
      </c>
      <c r="W1705">
        <f t="shared" si="59"/>
        <v>190</v>
      </c>
      <c r="X1705">
        <f t="shared" si="60"/>
        <v>200</v>
      </c>
      <c r="Y1705">
        <f t="shared" si="61"/>
        <v>210</v>
      </c>
      <c r="Z1705">
        <f t="shared" si="62"/>
        <v>220</v>
      </c>
      <c r="AA1705">
        <f t="shared" si="63"/>
        <v>230</v>
      </c>
      <c r="AB1705">
        <f t="shared" si="64"/>
        <v>240</v>
      </c>
      <c r="AC1705">
        <f t="shared" si="65"/>
        <v>250</v>
      </c>
      <c r="AD1705">
        <f t="shared" si="66"/>
        <v>260</v>
      </c>
      <c r="AE1705">
        <f t="shared" si="67"/>
        <v>270</v>
      </c>
      <c r="AF1705">
        <f t="shared" si="68"/>
        <v>280</v>
      </c>
      <c r="AG1705">
        <f t="shared" si="69"/>
        <v>290</v>
      </c>
      <c r="AH1705">
        <f t="shared" si="70"/>
        <v>300</v>
      </c>
      <c r="AI1705">
        <f t="shared" si="71"/>
        <v>310</v>
      </c>
      <c r="AJ1705">
        <f t="shared" si="72"/>
        <v>320</v>
      </c>
      <c r="AK1705">
        <f t="shared" si="73"/>
        <v>330</v>
      </c>
      <c r="AL1705">
        <f t="shared" si="74"/>
        <v>340</v>
      </c>
      <c r="AM1705">
        <f t="shared" si="75"/>
        <v>350</v>
      </c>
    </row>
    <row r="1706" spans="1:44" x14ac:dyDescent="0.5">
      <c r="D1706">
        <f t="shared" si="40"/>
        <v>0</v>
      </c>
      <c r="E1706">
        <f t="shared" si="41"/>
        <v>10</v>
      </c>
      <c r="F1706">
        <f t="shared" si="42"/>
        <v>20</v>
      </c>
      <c r="G1706">
        <f t="shared" si="43"/>
        <v>30</v>
      </c>
      <c r="H1706">
        <f t="shared" si="44"/>
        <v>40</v>
      </c>
      <c r="I1706">
        <f t="shared" si="45"/>
        <v>50</v>
      </c>
      <c r="J1706">
        <f t="shared" si="46"/>
        <v>60</v>
      </c>
      <c r="K1706">
        <f t="shared" si="47"/>
        <v>70</v>
      </c>
      <c r="L1706">
        <f t="shared" si="48"/>
        <v>80</v>
      </c>
      <c r="M1706">
        <f t="shared" si="49"/>
        <v>90</v>
      </c>
      <c r="N1706">
        <f t="shared" si="50"/>
        <v>100</v>
      </c>
      <c r="O1706">
        <f t="shared" si="51"/>
        <v>110</v>
      </c>
      <c r="P1706">
        <f t="shared" si="52"/>
        <v>120</v>
      </c>
      <c r="Q1706">
        <f t="shared" si="53"/>
        <v>130</v>
      </c>
      <c r="R1706">
        <f t="shared" si="54"/>
        <v>140</v>
      </c>
      <c r="S1706">
        <f t="shared" si="55"/>
        <v>150</v>
      </c>
      <c r="T1706">
        <f t="shared" si="56"/>
        <v>160</v>
      </c>
      <c r="U1706">
        <f t="shared" si="57"/>
        <v>170</v>
      </c>
      <c r="V1706">
        <f t="shared" si="58"/>
        <v>180</v>
      </c>
      <c r="W1706">
        <f t="shared" si="59"/>
        <v>190</v>
      </c>
      <c r="X1706">
        <f t="shared" si="60"/>
        <v>200</v>
      </c>
      <c r="Y1706">
        <f t="shared" si="61"/>
        <v>210</v>
      </c>
      <c r="Z1706">
        <f t="shared" si="62"/>
        <v>220</v>
      </c>
      <c r="AA1706">
        <f t="shared" si="63"/>
        <v>230</v>
      </c>
      <c r="AB1706">
        <f t="shared" si="64"/>
        <v>240</v>
      </c>
      <c r="AC1706">
        <f t="shared" si="65"/>
        <v>250</v>
      </c>
      <c r="AD1706">
        <f t="shared" si="66"/>
        <v>260</v>
      </c>
      <c r="AE1706">
        <f t="shared" si="67"/>
        <v>270</v>
      </c>
      <c r="AF1706">
        <f t="shared" si="68"/>
        <v>280</v>
      </c>
      <c r="AG1706">
        <f t="shared" si="69"/>
        <v>290</v>
      </c>
      <c r="AH1706">
        <f t="shared" si="70"/>
        <v>300</v>
      </c>
      <c r="AI1706">
        <f t="shared" si="71"/>
        <v>310</v>
      </c>
      <c r="AJ1706">
        <f t="shared" si="72"/>
        <v>320</v>
      </c>
      <c r="AK1706">
        <f t="shared" si="73"/>
        <v>330</v>
      </c>
      <c r="AL1706">
        <f t="shared" si="74"/>
        <v>340</v>
      </c>
      <c r="AM1706">
        <f t="shared" si="75"/>
        <v>350</v>
      </c>
    </row>
    <row r="1707" spans="1:44" x14ac:dyDescent="0.5">
      <c r="D1707">
        <f t="shared" si="40"/>
        <v>0</v>
      </c>
      <c r="E1707">
        <f t="shared" si="41"/>
        <v>10</v>
      </c>
      <c r="F1707">
        <f t="shared" si="42"/>
        <v>20</v>
      </c>
      <c r="G1707">
        <f t="shared" si="43"/>
        <v>30</v>
      </c>
      <c r="H1707">
        <f t="shared" si="44"/>
        <v>40</v>
      </c>
      <c r="I1707">
        <f t="shared" si="45"/>
        <v>50</v>
      </c>
      <c r="J1707">
        <f t="shared" si="46"/>
        <v>60</v>
      </c>
      <c r="K1707">
        <f t="shared" si="47"/>
        <v>70</v>
      </c>
      <c r="L1707">
        <f t="shared" si="48"/>
        <v>80</v>
      </c>
      <c r="M1707">
        <f t="shared" si="49"/>
        <v>90</v>
      </c>
      <c r="N1707">
        <f t="shared" si="50"/>
        <v>100</v>
      </c>
      <c r="O1707">
        <f t="shared" si="51"/>
        <v>110</v>
      </c>
      <c r="P1707">
        <f t="shared" si="52"/>
        <v>120</v>
      </c>
      <c r="Q1707">
        <f t="shared" si="53"/>
        <v>130</v>
      </c>
      <c r="R1707">
        <f t="shared" si="54"/>
        <v>140</v>
      </c>
      <c r="S1707">
        <f t="shared" si="55"/>
        <v>150</v>
      </c>
      <c r="T1707">
        <f t="shared" si="56"/>
        <v>160</v>
      </c>
      <c r="U1707">
        <f t="shared" si="57"/>
        <v>170</v>
      </c>
      <c r="V1707">
        <f t="shared" si="58"/>
        <v>180</v>
      </c>
      <c r="W1707">
        <f t="shared" si="59"/>
        <v>190</v>
      </c>
      <c r="X1707">
        <f t="shared" si="60"/>
        <v>200</v>
      </c>
      <c r="Y1707">
        <f t="shared" si="61"/>
        <v>210</v>
      </c>
      <c r="Z1707">
        <f t="shared" si="62"/>
        <v>220</v>
      </c>
      <c r="AA1707">
        <f t="shared" si="63"/>
        <v>230</v>
      </c>
      <c r="AB1707">
        <f t="shared" si="64"/>
        <v>240</v>
      </c>
      <c r="AC1707">
        <f t="shared" si="65"/>
        <v>250</v>
      </c>
      <c r="AD1707">
        <f t="shared" si="66"/>
        <v>260</v>
      </c>
      <c r="AE1707">
        <f t="shared" si="67"/>
        <v>270</v>
      </c>
      <c r="AF1707">
        <f t="shared" si="68"/>
        <v>280</v>
      </c>
      <c r="AG1707">
        <f t="shared" si="69"/>
        <v>290</v>
      </c>
      <c r="AH1707">
        <f t="shared" si="70"/>
        <v>300</v>
      </c>
      <c r="AI1707">
        <f t="shared" si="71"/>
        <v>310</v>
      </c>
      <c r="AJ1707">
        <f t="shared" si="72"/>
        <v>320</v>
      </c>
      <c r="AK1707">
        <f t="shared" si="73"/>
        <v>330</v>
      </c>
      <c r="AL1707">
        <f t="shared" si="74"/>
        <v>340</v>
      </c>
      <c r="AM1707">
        <f t="shared" si="75"/>
        <v>350</v>
      </c>
    </row>
    <row r="1708" spans="1:44" x14ac:dyDescent="0.5">
      <c r="D1708">
        <f t="shared" si="40"/>
        <v>0</v>
      </c>
      <c r="E1708">
        <f t="shared" si="41"/>
        <v>10</v>
      </c>
      <c r="F1708">
        <f t="shared" si="42"/>
        <v>20</v>
      </c>
      <c r="G1708">
        <f t="shared" si="43"/>
        <v>30</v>
      </c>
      <c r="H1708">
        <f t="shared" si="44"/>
        <v>40</v>
      </c>
      <c r="I1708">
        <f t="shared" si="45"/>
        <v>50</v>
      </c>
      <c r="J1708">
        <f t="shared" si="46"/>
        <v>60</v>
      </c>
      <c r="K1708">
        <f t="shared" si="47"/>
        <v>70</v>
      </c>
      <c r="L1708">
        <f t="shared" si="48"/>
        <v>80</v>
      </c>
      <c r="M1708">
        <f t="shared" si="49"/>
        <v>90</v>
      </c>
      <c r="N1708">
        <f t="shared" si="50"/>
        <v>100</v>
      </c>
      <c r="O1708">
        <f t="shared" si="51"/>
        <v>110</v>
      </c>
      <c r="P1708">
        <f t="shared" si="52"/>
        <v>120</v>
      </c>
      <c r="Q1708">
        <f t="shared" si="53"/>
        <v>130</v>
      </c>
      <c r="R1708">
        <f t="shared" si="54"/>
        <v>140</v>
      </c>
      <c r="S1708">
        <f t="shared" si="55"/>
        <v>150</v>
      </c>
      <c r="T1708">
        <f t="shared" si="56"/>
        <v>160</v>
      </c>
      <c r="U1708">
        <f t="shared" si="57"/>
        <v>170</v>
      </c>
      <c r="V1708">
        <f t="shared" si="58"/>
        <v>180</v>
      </c>
      <c r="W1708">
        <f t="shared" si="59"/>
        <v>190</v>
      </c>
      <c r="X1708">
        <f t="shared" si="60"/>
        <v>200</v>
      </c>
      <c r="Y1708">
        <f t="shared" si="61"/>
        <v>210</v>
      </c>
      <c r="Z1708">
        <f t="shared" si="62"/>
        <v>220</v>
      </c>
      <c r="AA1708">
        <f t="shared" si="63"/>
        <v>230</v>
      </c>
      <c r="AB1708">
        <f t="shared" si="64"/>
        <v>240</v>
      </c>
      <c r="AC1708">
        <f t="shared" si="65"/>
        <v>250</v>
      </c>
      <c r="AD1708">
        <f t="shared" si="66"/>
        <v>260</v>
      </c>
      <c r="AE1708">
        <f t="shared" si="67"/>
        <v>270</v>
      </c>
      <c r="AF1708">
        <f t="shared" si="68"/>
        <v>280</v>
      </c>
      <c r="AG1708">
        <f t="shared" si="69"/>
        <v>290</v>
      </c>
      <c r="AH1708">
        <f t="shared" si="70"/>
        <v>300</v>
      </c>
      <c r="AI1708">
        <f t="shared" si="71"/>
        <v>310</v>
      </c>
      <c r="AJ1708">
        <f t="shared" si="72"/>
        <v>320</v>
      </c>
      <c r="AK1708">
        <f t="shared" si="73"/>
        <v>330</v>
      </c>
      <c r="AL1708">
        <f t="shared" si="74"/>
        <v>340</v>
      </c>
      <c r="AM1708">
        <f t="shared" si="75"/>
        <v>350</v>
      </c>
    </row>
    <row r="1709" spans="1:44" x14ac:dyDescent="0.5">
      <c r="D1709">
        <f t="shared" si="40"/>
        <v>0</v>
      </c>
      <c r="E1709">
        <f t="shared" si="41"/>
        <v>10</v>
      </c>
      <c r="F1709">
        <f t="shared" si="42"/>
        <v>20</v>
      </c>
      <c r="G1709">
        <f t="shared" si="43"/>
        <v>30</v>
      </c>
      <c r="H1709">
        <f t="shared" si="44"/>
        <v>40</v>
      </c>
      <c r="I1709">
        <f t="shared" si="45"/>
        <v>50</v>
      </c>
      <c r="J1709">
        <f t="shared" si="46"/>
        <v>60</v>
      </c>
      <c r="K1709">
        <f t="shared" si="47"/>
        <v>70</v>
      </c>
      <c r="L1709">
        <f t="shared" si="48"/>
        <v>80</v>
      </c>
      <c r="M1709">
        <f t="shared" si="49"/>
        <v>90</v>
      </c>
      <c r="N1709">
        <f t="shared" si="50"/>
        <v>100</v>
      </c>
      <c r="O1709">
        <f t="shared" si="51"/>
        <v>110</v>
      </c>
      <c r="P1709">
        <f t="shared" si="52"/>
        <v>120</v>
      </c>
      <c r="Q1709">
        <f t="shared" si="53"/>
        <v>130</v>
      </c>
      <c r="R1709">
        <f t="shared" si="54"/>
        <v>140</v>
      </c>
      <c r="S1709">
        <f t="shared" si="55"/>
        <v>150</v>
      </c>
      <c r="T1709">
        <f t="shared" si="56"/>
        <v>160</v>
      </c>
      <c r="U1709">
        <f t="shared" si="57"/>
        <v>170</v>
      </c>
      <c r="V1709">
        <f t="shared" si="58"/>
        <v>180</v>
      </c>
      <c r="W1709">
        <f t="shared" si="59"/>
        <v>190</v>
      </c>
      <c r="X1709">
        <f t="shared" si="60"/>
        <v>200</v>
      </c>
      <c r="Y1709">
        <f t="shared" si="61"/>
        <v>210</v>
      </c>
      <c r="Z1709">
        <f t="shared" si="62"/>
        <v>220</v>
      </c>
      <c r="AA1709">
        <f t="shared" si="63"/>
        <v>230</v>
      </c>
      <c r="AB1709">
        <f t="shared" si="64"/>
        <v>240</v>
      </c>
      <c r="AC1709">
        <f t="shared" si="65"/>
        <v>250</v>
      </c>
      <c r="AD1709">
        <f t="shared" si="66"/>
        <v>260</v>
      </c>
      <c r="AE1709">
        <f t="shared" si="67"/>
        <v>270</v>
      </c>
      <c r="AF1709">
        <f t="shared" si="68"/>
        <v>280</v>
      </c>
      <c r="AG1709">
        <f t="shared" si="69"/>
        <v>290</v>
      </c>
      <c r="AH1709">
        <f t="shared" si="70"/>
        <v>300</v>
      </c>
      <c r="AI1709">
        <f t="shared" si="71"/>
        <v>310</v>
      </c>
      <c r="AJ1709">
        <f t="shared" si="72"/>
        <v>320</v>
      </c>
      <c r="AK1709">
        <f t="shared" si="73"/>
        <v>330</v>
      </c>
      <c r="AL1709">
        <f t="shared" si="74"/>
        <v>340</v>
      </c>
      <c r="AM1709">
        <f t="shared" si="75"/>
        <v>350</v>
      </c>
    </row>
    <row r="1710" spans="1:44" x14ac:dyDescent="0.5">
      <c r="D1710">
        <f t="shared" si="40"/>
        <v>0</v>
      </c>
      <c r="E1710">
        <f t="shared" si="41"/>
        <v>10</v>
      </c>
      <c r="F1710">
        <f t="shared" si="42"/>
        <v>20</v>
      </c>
      <c r="G1710">
        <f t="shared" si="43"/>
        <v>30</v>
      </c>
      <c r="H1710">
        <f t="shared" si="44"/>
        <v>40</v>
      </c>
      <c r="I1710">
        <f t="shared" si="45"/>
        <v>50</v>
      </c>
      <c r="J1710">
        <f t="shared" si="46"/>
        <v>60</v>
      </c>
      <c r="K1710">
        <f t="shared" si="47"/>
        <v>70</v>
      </c>
      <c r="L1710">
        <f t="shared" si="48"/>
        <v>80</v>
      </c>
      <c r="M1710">
        <f t="shared" si="49"/>
        <v>90</v>
      </c>
      <c r="N1710">
        <f t="shared" si="50"/>
        <v>100</v>
      </c>
      <c r="O1710">
        <f t="shared" si="51"/>
        <v>110</v>
      </c>
      <c r="P1710">
        <f t="shared" si="52"/>
        <v>120</v>
      </c>
      <c r="Q1710">
        <f t="shared" si="53"/>
        <v>130</v>
      </c>
      <c r="R1710">
        <f t="shared" si="54"/>
        <v>140</v>
      </c>
      <c r="S1710">
        <f t="shared" si="55"/>
        <v>150</v>
      </c>
      <c r="T1710">
        <f t="shared" si="56"/>
        <v>160</v>
      </c>
      <c r="U1710">
        <f t="shared" si="57"/>
        <v>170</v>
      </c>
      <c r="V1710">
        <f t="shared" si="58"/>
        <v>180</v>
      </c>
      <c r="W1710">
        <f t="shared" si="59"/>
        <v>190</v>
      </c>
      <c r="X1710">
        <f t="shared" si="60"/>
        <v>200</v>
      </c>
      <c r="Y1710">
        <f t="shared" si="61"/>
        <v>210</v>
      </c>
      <c r="Z1710">
        <f t="shared" si="62"/>
        <v>220</v>
      </c>
      <c r="AA1710">
        <f t="shared" si="63"/>
        <v>230</v>
      </c>
      <c r="AB1710">
        <f t="shared" si="64"/>
        <v>240</v>
      </c>
      <c r="AC1710">
        <f t="shared" si="65"/>
        <v>250</v>
      </c>
      <c r="AD1710">
        <f t="shared" si="66"/>
        <v>260</v>
      </c>
      <c r="AE1710">
        <f t="shared" si="67"/>
        <v>270</v>
      </c>
      <c r="AF1710">
        <f t="shared" si="68"/>
        <v>280</v>
      </c>
      <c r="AG1710">
        <f t="shared" si="69"/>
        <v>290</v>
      </c>
      <c r="AH1710">
        <f t="shared" si="70"/>
        <v>300</v>
      </c>
      <c r="AI1710">
        <f t="shared" si="71"/>
        <v>310</v>
      </c>
      <c r="AJ1710">
        <f t="shared" si="72"/>
        <v>320</v>
      </c>
      <c r="AK1710">
        <f t="shared" si="73"/>
        <v>330</v>
      </c>
      <c r="AL1710">
        <f t="shared" si="74"/>
        <v>340</v>
      </c>
      <c r="AM1710">
        <f t="shared" si="75"/>
        <v>350</v>
      </c>
    </row>
    <row r="1711" spans="1:44" x14ac:dyDescent="0.5">
      <c r="D1711">
        <f t="shared" si="40"/>
        <v>0</v>
      </c>
      <c r="E1711">
        <f t="shared" si="41"/>
        <v>10</v>
      </c>
      <c r="F1711">
        <f t="shared" si="42"/>
        <v>20</v>
      </c>
      <c r="G1711">
        <f t="shared" si="43"/>
        <v>30</v>
      </c>
      <c r="H1711">
        <f t="shared" si="44"/>
        <v>40</v>
      </c>
      <c r="I1711">
        <f t="shared" si="45"/>
        <v>50</v>
      </c>
      <c r="J1711">
        <f t="shared" si="46"/>
        <v>60</v>
      </c>
      <c r="K1711">
        <f t="shared" si="47"/>
        <v>70</v>
      </c>
      <c r="L1711">
        <f t="shared" si="48"/>
        <v>80</v>
      </c>
      <c r="M1711">
        <f t="shared" si="49"/>
        <v>90</v>
      </c>
      <c r="N1711">
        <f t="shared" si="50"/>
        <v>100</v>
      </c>
      <c r="O1711">
        <f t="shared" si="51"/>
        <v>110</v>
      </c>
      <c r="P1711">
        <f t="shared" si="52"/>
        <v>120</v>
      </c>
      <c r="Q1711">
        <f t="shared" si="53"/>
        <v>130</v>
      </c>
      <c r="R1711">
        <f t="shared" si="54"/>
        <v>140</v>
      </c>
      <c r="S1711">
        <f t="shared" si="55"/>
        <v>150</v>
      </c>
      <c r="T1711">
        <f t="shared" si="56"/>
        <v>160</v>
      </c>
      <c r="U1711">
        <f t="shared" si="57"/>
        <v>170</v>
      </c>
      <c r="V1711">
        <f t="shared" si="58"/>
        <v>180</v>
      </c>
      <c r="W1711">
        <f t="shared" si="59"/>
        <v>190</v>
      </c>
      <c r="X1711">
        <f t="shared" si="60"/>
        <v>200</v>
      </c>
      <c r="Y1711">
        <f t="shared" si="61"/>
        <v>210</v>
      </c>
      <c r="Z1711">
        <f t="shared" si="62"/>
        <v>220</v>
      </c>
      <c r="AA1711">
        <f t="shared" si="63"/>
        <v>230</v>
      </c>
      <c r="AB1711">
        <f t="shared" si="64"/>
        <v>240</v>
      </c>
      <c r="AC1711">
        <f t="shared" si="65"/>
        <v>250</v>
      </c>
      <c r="AD1711">
        <f t="shared" si="66"/>
        <v>260</v>
      </c>
      <c r="AE1711">
        <f t="shared" si="67"/>
        <v>270</v>
      </c>
      <c r="AF1711">
        <f t="shared" si="68"/>
        <v>280</v>
      </c>
      <c r="AG1711">
        <f t="shared" si="69"/>
        <v>290</v>
      </c>
      <c r="AH1711">
        <f t="shared" si="70"/>
        <v>300</v>
      </c>
      <c r="AI1711">
        <f t="shared" si="71"/>
        <v>310</v>
      </c>
      <c r="AJ1711">
        <f t="shared" si="72"/>
        <v>320</v>
      </c>
      <c r="AK1711">
        <f t="shared" si="73"/>
        <v>330</v>
      </c>
      <c r="AL1711">
        <f t="shared" si="74"/>
        <v>340</v>
      </c>
      <c r="AM1711">
        <f t="shared" si="75"/>
        <v>350</v>
      </c>
    </row>
    <row r="1712" spans="1:44" x14ac:dyDescent="0.5">
      <c r="D1712">
        <f t="shared" si="40"/>
        <v>0</v>
      </c>
      <c r="E1712">
        <f t="shared" si="41"/>
        <v>10</v>
      </c>
      <c r="F1712">
        <f t="shared" si="42"/>
        <v>20</v>
      </c>
      <c r="G1712">
        <f t="shared" si="43"/>
        <v>30</v>
      </c>
      <c r="H1712">
        <f t="shared" si="44"/>
        <v>40</v>
      </c>
      <c r="I1712">
        <f t="shared" si="45"/>
        <v>50</v>
      </c>
      <c r="J1712">
        <f t="shared" si="46"/>
        <v>60</v>
      </c>
      <c r="K1712">
        <f t="shared" si="47"/>
        <v>70</v>
      </c>
      <c r="L1712">
        <f t="shared" si="48"/>
        <v>80</v>
      </c>
      <c r="M1712">
        <f t="shared" si="49"/>
        <v>90</v>
      </c>
      <c r="N1712">
        <f t="shared" si="50"/>
        <v>100</v>
      </c>
      <c r="O1712">
        <f t="shared" si="51"/>
        <v>110</v>
      </c>
      <c r="P1712">
        <f t="shared" si="52"/>
        <v>120</v>
      </c>
      <c r="Q1712">
        <f t="shared" si="53"/>
        <v>130</v>
      </c>
      <c r="R1712">
        <f t="shared" si="54"/>
        <v>140</v>
      </c>
      <c r="S1712">
        <f t="shared" si="55"/>
        <v>150</v>
      </c>
      <c r="T1712">
        <f t="shared" si="56"/>
        <v>160</v>
      </c>
      <c r="U1712">
        <f t="shared" si="57"/>
        <v>170</v>
      </c>
      <c r="V1712">
        <f t="shared" si="58"/>
        <v>180</v>
      </c>
      <c r="W1712">
        <f t="shared" si="59"/>
        <v>190</v>
      </c>
      <c r="X1712">
        <f t="shared" si="60"/>
        <v>200</v>
      </c>
      <c r="Y1712">
        <f t="shared" si="61"/>
        <v>210</v>
      </c>
      <c r="Z1712">
        <f t="shared" si="62"/>
        <v>220</v>
      </c>
      <c r="AA1712">
        <f t="shared" si="63"/>
        <v>230</v>
      </c>
      <c r="AB1712">
        <f t="shared" si="64"/>
        <v>240</v>
      </c>
      <c r="AC1712">
        <f t="shared" si="65"/>
        <v>250</v>
      </c>
      <c r="AD1712">
        <f t="shared" si="66"/>
        <v>260</v>
      </c>
      <c r="AE1712">
        <f t="shared" si="67"/>
        <v>270</v>
      </c>
      <c r="AF1712">
        <f t="shared" si="68"/>
        <v>280</v>
      </c>
      <c r="AG1712">
        <f t="shared" si="69"/>
        <v>290</v>
      </c>
      <c r="AH1712">
        <f t="shared" si="70"/>
        <v>300</v>
      </c>
      <c r="AI1712">
        <f t="shared" si="71"/>
        <v>310</v>
      </c>
      <c r="AJ1712">
        <f t="shared" si="72"/>
        <v>320</v>
      </c>
      <c r="AK1712">
        <f t="shared" si="73"/>
        <v>330</v>
      </c>
      <c r="AL1712">
        <f t="shared" si="74"/>
        <v>340</v>
      </c>
      <c r="AM1712">
        <f t="shared" si="75"/>
        <v>350</v>
      </c>
    </row>
    <row r="1713" spans="4:39" x14ac:dyDescent="0.5">
      <c r="D1713">
        <f t="shared" si="40"/>
        <v>0</v>
      </c>
      <c r="E1713">
        <f t="shared" si="41"/>
        <v>10</v>
      </c>
      <c r="F1713">
        <f t="shared" si="42"/>
        <v>20</v>
      </c>
      <c r="G1713">
        <f t="shared" si="43"/>
        <v>30</v>
      </c>
      <c r="H1713">
        <f t="shared" si="44"/>
        <v>40</v>
      </c>
      <c r="I1713">
        <f t="shared" si="45"/>
        <v>50</v>
      </c>
      <c r="J1713">
        <f t="shared" si="46"/>
        <v>60</v>
      </c>
      <c r="K1713">
        <f t="shared" si="47"/>
        <v>70</v>
      </c>
      <c r="L1713">
        <f t="shared" si="48"/>
        <v>80</v>
      </c>
      <c r="M1713">
        <f t="shared" si="49"/>
        <v>90</v>
      </c>
      <c r="N1713">
        <f t="shared" si="50"/>
        <v>100</v>
      </c>
      <c r="O1713">
        <f t="shared" si="51"/>
        <v>110</v>
      </c>
      <c r="P1713">
        <f t="shared" si="52"/>
        <v>120</v>
      </c>
      <c r="Q1713">
        <f t="shared" si="53"/>
        <v>130</v>
      </c>
      <c r="R1713">
        <f t="shared" si="54"/>
        <v>140</v>
      </c>
      <c r="S1713">
        <f t="shared" si="55"/>
        <v>150</v>
      </c>
      <c r="T1713">
        <f t="shared" si="56"/>
        <v>160</v>
      </c>
      <c r="U1713">
        <f t="shared" si="57"/>
        <v>170</v>
      </c>
      <c r="V1713">
        <f t="shared" si="58"/>
        <v>180</v>
      </c>
      <c r="W1713">
        <f t="shared" si="59"/>
        <v>190</v>
      </c>
      <c r="X1713">
        <f t="shared" si="60"/>
        <v>200</v>
      </c>
      <c r="Y1713">
        <f t="shared" si="61"/>
        <v>210</v>
      </c>
      <c r="Z1713">
        <f t="shared" si="62"/>
        <v>220</v>
      </c>
      <c r="AA1713">
        <f t="shared" si="63"/>
        <v>230</v>
      </c>
      <c r="AB1713">
        <f t="shared" si="64"/>
        <v>240</v>
      </c>
      <c r="AC1713">
        <f t="shared" si="65"/>
        <v>250</v>
      </c>
      <c r="AD1713">
        <f t="shared" si="66"/>
        <v>260</v>
      </c>
      <c r="AE1713">
        <f t="shared" si="67"/>
        <v>270</v>
      </c>
      <c r="AF1713">
        <f t="shared" si="68"/>
        <v>280</v>
      </c>
      <c r="AG1713">
        <f t="shared" si="69"/>
        <v>290</v>
      </c>
      <c r="AH1713">
        <f t="shared" si="70"/>
        <v>300</v>
      </c>
      <c r="AI1713">
        <f t="shared" si="71"/>
        <v>310</v>
      </c>
      <c r="AJ1713">
        <f t="shared" si="72"/>
        <v>320</v>
      </c>
      <c r="AK1713">
        <f t="shared" si="73"/>
        <v>330</v>
      </c>
      <c r="AL1713">
        <f t="shared" si="74"/>
        <v>340</v>
      </c>
      <c r="AM1713">
        <f t="shared" si="75"/>
        <v>350</v>
      </c>
    </row>
    <row r="1714" spans="4:39" x14ac:dyDescent="0.5">
      <c r="D1714">
        <f t="shared" si="40"/>
        <v>0</v>
      </c>
      <c r="E1714">
        <f t="shared" si="41"/>
        <v>10</v>
      </c>
      <c r="F1714">
        <f t="shared" si="42"/>
        <v>20</v>
      </c>
      <c r="G1714">
        <f t="shared" si="43"/>
        <v>30</v>
      </c>
      <c r="H1714">
        <f t="shared" si="44"/>
        <v>40</v>
      </c>
      <c r="I1714">
        <f t="shared" si="45"/>
        <v>50</v>
      </c>
      <c r="J1714">
        <f t="shared" si="46"/>
        <v>60</v>
      </c>
      <c r="K1714">
        <f t="shared" si="47"/>
        <v>70</v>
      </c>
      <c r="L1714">
        <f t="shared" si="48"/>
        <v>80</v>
      </c>
      <c r="M1714">
        <f t="shared" si="49"/>
        <v>90</v>
      </c>
      <c r="N1714">
        <f t="shared" si="50"/>
        <v>100</v>
      </c>
      <c r="O1714">
        <f t="shared" si="51"/>
        <v>110</v>
      </c>
      <c r="P1714">
        <f t="shared" si="52"/>
        <v>120</v>
      </c>
      <c r="Q1714">
        <f t="shared" si="53"/>
        <v>130</v>
      </c>
      <c r="R1714">
        <f t="shared" si="54"/>
        <v>140</v>
      </c>
      <c r="S1714">
        <f t="shared" si="55"/>
        <v>150</v>
      </c>
      <c r="T1714">
        <f t="shared" si="56"/>
        <v>160</v>
      </c>
      <c r="U1714">
        <f t="shared" si="57"/>
        <v>170</v>
      </c>
      <c r="V1714">
        <f t="shared" si="58"/>
        <v>180</v>
      </c>
      <c r="W1714">
        <f t="shared" si="59"/>
        <v>190</v>
      </c>
      <c r="X1714">
        <f t="shared" si="60"/>
        <v>200</v>
      </c>
      <c r="Y1714">
        <f t="shared" si="61"/>
        <v>210</v>
      </c>
      <c r="Z1714">
        <f t="shared" si="62"/>
        <v>220</v>
      </c>
      <c r="AA1714">
        <f t="shared" si="63"/>
        <v>230</v>
      </c>
      <c r="AB1714">
        <f t="shared" si="64"/>
        <v>240</v>
      </c>
      <c r="AC1714">
        <f t="shared" si="65"/>
        <v>250</v>
      </c>
      <c r="AD1714">
        <f t="shared" si="66"/>
        <v>260</v>
      </c>
      <c r="AE1714">
        <f t="shared" si="67"/>
        <v>270</v>
      </c>
      <c r="AF1714">
        <f t="shared" si="68"/>
        <v>280</v>
      </c>
      <c r="AG1714">
        <f t="shared" si="69"/>
        <v>290</v>
      </c>
      <c r="AH1714">
        <f t="shared" si="70"/>
        <v>300</v>
      </c>
      <c r="AI1714">
        <f t="shared" si="71"/>
        <v>310</v>
      </c>
      <c r="AJ1714">
        <f t="shared" si="72"/>
        <v>320</v>
      </c>
      <c r="AK1714">
        <f t="shared" si="73"/>
        <v>330</v>
      </c>
      <c r="AL1714">
        <f t="shared" si="74"/>
        <v>340</v>
      </c>
      <c r="AM1714">
        <f t="shared" si="75"/>
        <v>350</v>
      </c>
    </row>
    <row r="1715" spans="4:39" x14ac:dyDescent="0.5">
      <c r="D1715">
        <f t="shared" si="40"/>
        <v>0</v>
      </c>
      <c r="E1715">
        <f t="shared" si="41"/>
        <v>10</v>
      </c>
      <c r="F1715">
        <f t="shared" si="42"/>
        <v>20</v>
      </c>
      <c r="G1715">
        <f t="shared" si="43"/>
        <v>30</v>
      </c>
      <c r="H1715">
        <f t="shared" si="44"/>
        <v>40</v>
      </c>
      <c r="I1715">
        <f t="shared" si="45"/>
        <v>50</v>
      </c>
      <c r="J1715">
        <f t="shared" si="46"/>
        <v>60</v>
      </c>
      <c r="K1715">
        <f t="shared" si="47"/>
        <v>70</v>
      </c>
      <c r="L1715">
        <f t="shared" si="48"/>
        <v>80</v>
      </c>
      <c r="M1715">
        <f t="shared" si="49"/>
        <v>90</v>
      </c>
      <c r="N1715">
        <f t="shared" si="50"/>
        <v>100</v>
      </c>
      <c r="O1715">
        <f t="shared" si="51"/>
        <v>110</v>
      </c>
      <c r="P1715">
        <f t="shared" si="52"/>
        <v>120</v>
      </c>
      <c r="Q1715">
        <f t="shared" si="53"/>
        <v>130</v>
      </c>
      <c r="R1715">
        <f t="shared" si="54"/>
        <v>140</v>
      </c>
      <c r="S1715">
        <f t="shared" si="55"/>
        <v>150</v>
      </c>
      <c r="T1715">
        <f t="shared" si="56"/>
        <v>160</v>
      </c>
      <c r="U1715">
        <f t="shared" si="57"/>
        <v>170</v>
      </c>
      <c r="V1715">
        <f t="shared" si="58"/>
        <v>180</v>
      </c>
      <c r="W1715">
        <f t="shared" si="59"/>
        <v>190</v>
      </c>
      <c r="X1715">
        <f t="shared" si="60"/>
        <v>200</v>
      </c>
      <c r="Y1715">
        <f t="shared" si="61"/>
        <v>210</v>
      </c>
      <c r="Z1715">
        <f t="shared" si="62"/>
        <v>220</v>
      </c>
      <c r="AA1715">
        <f t="shared" si="63"/>
        <v>230</v>
      </c>
      <c r="AB1715">
        <f t="shared" si="64"/>
        <v>240</v>
      </c>
      <c r="AC1715">
        <f t="shared" si="65"/>
        <v>250</v>
      </c>
      <c r="AD1715">
        <f t="shared" si="66"/>
        <v>260</v>
      </c>
      <c r="AE1715">
        <f t="shared" si="67"/>
        <v>270</v>
      </c>
      <c r="AF1715">
        <f t="shared" si="68"/>
        <v>280</v>
      </c>
      <c r="AG1715">
        <f t="shared" si="69"/>
        <v>290</v>
      </c>
      <c r="AH1715">
        <f t="shared" si="70"/>
        <v>300</v>
      </c>
      <c r="AI1715">
        <f t="shared" si="71"/>
        <v>310</v>
      </c>
      <c r="AJ1715">
        <f t="shared" si="72"/>
        <v>320</v>
      </c>
      <c r="AK1715">
        <f t="shared" si="73"/>
        <v>330</v>
      </c>
      <c r="AL1715">
        <f t="shared" si="74"/>
        <v>340</v>
      </c>
      <c r="AM1715">
        <f t="shared" si="75"/>
        <v>350</v>
      </c>
    </row>
    <row r="1716" spans="4:39" x14ac:dyDescent="0.5">
      <c r="D1716">
        <f t="shared" si="40"/>
        <v>0</v>
      </c>
      <c r="E1716">
        <f t="shared" si="41"/>
        <v>10</v>
      </c>
      <c r="F1716">
        <f t="shared" si="42"/>
        <v>20</v>
      </c>
      <c r="G1716">
        <f t="shared" si="43"/>
        <v>30</v>
      </c>
      <c r="H1716">
        <f t="shared" si="44"/>
        <v>40</v>
      </c>
      <c r="I1716">
        <f t="shared" si="45"/>
        <v>50</v>
      </c>
      <c r="J1716">
        <f t="shared" si="46"/>
        <v>60</v>
      </c>
      <c r="K1716">
        <f t="shared" si="47"/>
        <v>70</v>
      </c>
      <c r="L1716">
        <f t="shared" si="48"/>
        <v>80</v>
      </c>
      <c r="M1716">
        <f t="shared" si="49"/>
        <v>90</v>
      </c>
      <c r="N1716">
        <f t="shared" si="50"/>
        <v>100</v>
      </c>
      <c r="O1716">
        <f t="shared" si="51"/>
        <v>110</v>
      </c>
      <c r="P1716">
        <f t="shared" si="52"/>
        <v>120</v>
      </c>
      <c r="Q1716">
        <f t="shared" si="53"/>
        <v>130</v>
      </c>
      <c r="R1716">
        <f t="shared" si="54"/>
        <v>140</v>
      </c>
      <c r="S1716">
        <f t="shared" si="55"/>
        <v>150</v>
      </c>
      <c r="T1716">
        <f t="shared" si="56"/>
        <v>160</v>
      </c>
      <c r="U1716">
        <f t="shared" si="57"/>
        <v>170</v>
      </c>
      <c r="V1716">
        <f t="shared" si="58"/>
        <v>180</v>
      </c>
      <c r="W1716">
        <f t="shared" si="59"/>
        <v>190</v>
      </c>
      <c r="X1716">
        <f t="shared" si="60"/>
        <v>200</v>
      </c>
      <c r="Y1716">
        <f t="shared" si="61"/>
        <v>210</v>
      </c>
      <c r="Z1716">
        <f t="shared" si="62"/>
        <v>220</v>
      </c>
      <c r="AA1716">
        <f t="shared" si="63"/>
        <v>230</v>
      </c>
      <c r="AB1716">
        <f t="shared" si="64"/>
        <v>240</v>
      </c>
      <c r="AC1716">
        <f t="shared" si="65"/>
        <v>250</v>
      </c>
      <c r="AD1716">
        <f t="shared" si="66"/>
        <v>260</v>
      </c>
      <c r="AE1716">
        <f t="shared" si="67"/>
        <v>270</v>
      </c>
      <c r="AF1716">
        <f t="shared" si="68"/>
        <v>280</v>
      </c>
      <c r="AG1716">
        <f t="shared" si="69"/>
        <v>290</v>
      </c>
      <c r="AH1716">
        <f t="shared" si="70"/>
        <v>300</v>
      </c>
      <c r="AI1716">
        <f t="shared" si="71"/>
        <v>310</v>
      </c>
      <c r="AJ1716">
        <f t="shared" si="72"/>
        <v>320</v>
      </c>
      <c r="AK1716">
        <f t="shared" si="73"/>
        <v>330</v>
      </c>
      <c r="AL1716">
        <f t="shared" si="74"/>
        <v>340</v>
      </c>
      <c r="AM1716">
        <f t="shared" si="75"/>
        <v>350</v>
      </c>
    </row>
    <row r="1717" spans="4:39" x14ac:dyDescent="0.5">
      <c r="D1717">
        <f t="shared" si="40"/>
        <v>0</v>
      </c>
      <c r="E1717">
        <f t="shared" si="41"/>
        <v>10</v>
      </c>
      <c r="F1717">
        <f t="shared" si="42"/>
        <v>20</v>
      </c>
      <c r="G1717">
        <f t="shared" si="43"/>
        <v>30</v>
      </c>
      <c r="H1717">
        <f t="shared" si="44"/>
        <v>40</v>
      </c>
      <c r="I1717">
        <f t="shared" si="45"/>
        <v>50</v>
      </c>
      <c r="J1717">
        <f t="shared" si="46"/>
        <v>60</v>
      </c>
      <c r="K1717">
        <f t="shared" si="47"/>
        <v>70</v>
      </c>
      <c r="L1717">
        <f t="shared" si="48"/>
        <v>80</v>
      </c>
      <c r="M1717">
        <f t="shared" si="49"/>
        <v>90</v>
      </c>
      <c r="N1717">
        <f t="shared" si="50"/>
        <v>100</v>
      </c>
      <c r="O1717">
        <f t="shared" si="51"/>
        <v>110</v>
      </c>
      <c r="P1717">
        <f t="shared" si="52"/>
        <v>120</v>
      </c>
      <c r="Q1717">
        <f t="shared" si="53"/>
        <v>130</v>
      </c>
      <c r="R1717">
        <f t="shared" si="54"/>
        <v>140</v>
      </c>
      <c r="S1717">
        <f t="shared" si="55"/>
        <v>150</v>
      </c>
      <c r="T1717">
        <f t="shared" si="56"/>
        <v>160</v>
      </c>
      <c r="U1717">
        <f t="shared" si="57"/>
        <v>170</v>
      </c>
      <c r="V1717">
        <f t="shared" si="58"/>
        <v>180</v>
      </c>
      <c r="W1717">
        <f t="shared" si="59"/>
        <v>190</v>
      </c>
      <c r="X1717">
        <f t="shared" si="60"/>
        <v>200</v>
      </c>
      <c r="Y1717">
        <f t="shared" si="61"/>
        <v>210</v>
      </c>
      <c r="Z1717">
        <f t="shared" si="62"/>
        <v>220</v>
      </c>
      <c r="AA1717">
        <f t="shared" si="63"/>
        <v>230</v>
      </c>
      <c r="AB1717">
        <f t="shared" si="64"/>
        <v>240</v>
      </c>
      <c r="AC1717">
        <f t="shared" si="65"/>
        <v>250</v>
      </c>
      <c r="AD1717">
        <f t="shared" si="66"/>
        <v>260</v>
      </c>
      <c r="AE1717">
        <f t="shared" si="67"/>
        <v>270</v>
      </c>
      <c r="AF1717">
        <f t="shared" si="68"/>
        <v>280</v>
      </c>
      <c r="AG1717">
        <f t="shared" si="69"/>
        <v>290</v>
      </c>
      <c r="AH1717">
        <f t="shared" si="70"/>
        <v>300</v>
      </c>
      <c r="AI1717">
        <f t="shared" si="71"/>
        <v>310</v>
      </c>
      <c r="AJ1717">
        <f t="shared" si="72"/>
        <v>320</v>
      </c>
      <c r="AK1717">
        <f t="shared" si="73"/>
        <v>330</v>
      </c>
      <c r="AL1717">
        <f t="shared" si="74"/>
        <v>340</v>
      </c>
      <c r="AM1717">
        <f t="shared" si="75"/>
        <v>350</v>
      </c>
    </row>
    <row r="1718" spans="4:39" x14ac:dyDescent="0.5">
      <c r="D1718">
        <f t="shared" si="40"/>
        <v>0</v>
      </c>
      <c r="E1718">
        <f t="shared" si="41"/>
        <v>10</v>
      </c>
      <c r="F1718">
        <f t="shared" si="42"/>
        <v>20</v>
      </c>
      <c r="G1718">
        <f t="shared" si="43"/>
        <v>30</v>
      </c>
      <c r="H1718">
        <f t="shared" si="44"/>
        <v>40</v>
      </c>
      <c r="I1718">
        <f t="shared" si="45"/>
        <v>50</v>
      </c>
      <c r="J1718">
        <f t="shared" si="46"/>
        <v>60</v>
      </c>
      <c r="K1718">
        <f t="shared" si="47"/>
        <v>70</v>
      </c>
      <c r="L1718">
        <f t="shared" si="48"/>
        <v>80</v>
      </c>
      <c r="M1718">
        <f t="shared" si="49"/>
        <v>90</v>
      </c>
      <c r="N1718">
        <f t="shared" si="50"/>
        <v>100</v>
      </c>
      <c r="O1718">
        <f t="shared" si="51"/>
        <v>110</v>
      </c>
      <c r="P1718">
        <f t="shared" si="52"/>
        <v>120</v>
      </c>
      <c r="Q1718">
        <f t="shared" si="53"/>
        <v>130</v>
      </c>
      <c r="R1718">
        <f t="shared" si="54"/>
        <v>140</v>
      </c>
      <c r="S1718">
        <f t="shared" si="55"/>
        <v>150</v>
      </c>
      <c r="T1718">
        <f t="shared" si="56"/>
        <v>160</v>
      </c>
      <c r="U1718">
        <f t="shared" si="57"/>
        <v>170</v>
      </c>
      <c r="V1718">
        <f t="shared" si="58"/>
        <v>180</v>
      </c>
      <c r="W1718">
        <f t="shared" si="59"/>
        <v>190</v>
      </c>
      <c r="X1718">
        <f t="shared" si="60"/>
        <v>200</v>
      </c>
      <c r="Y1718">
        <f t="shared" si="61"/>
        <v>210</v>
      </c>
      <c r="Z1718">
        <f t="shared" si="62"/>
        <v>220</v>
      </c>
      <c r="AA1718">
        <f t="shared" si="63"/>
        <v>230</v>
      </c>
      <c r="AB1718">
        <f t="shared" si="64"/>
        <v>240</v>
      </c>
      <c r="AC1718">
        <f t="shared" si="65"/>
        <v>250</v>
      </c>
      <c r="AD1718">
        <f t="shared" si="66"/>
        <v>260</v>
      </c>
      <c r="AE1718">
        <f t="shared" si="67"/>
        <v>270</v>
      </c>
      <c r="AF1718">
        <f t="shared" si="68"/>
        <v>280</v>
      </c>
      <c r="AG1718">
        <f t="shared" si="69"/>
        <v>290</v>
      </c>
      <c r="AH1718">
        <f t="shared" si="70"/>
        <v>300</v>
      </c>
      <c r="AI1718">
        <f t="shared" si="71"/>
        <v>310</v>
      </c>
      <c r="AJ1718">
        <f t="shared" si="72"/>
        <v>320</v>
      </c>
      <c r="AK1718">
        <f t="shared" si="73"/>
        <v>330</v>
      </c>
      <c r="AL1718">
        <f t="shared" si="74"/>
        <v>340</v>
      </c>
      <c r="AM1718">
        <f t="shared" si="75"/>
        <v>350</v>
      </c>
    </row>
    <row r="1719" spans="4:39" x14ac:dyDescent="0.5">
      <c r="D1719">
        <f t="shared" si="40"/>
        <v>0</v>
      </c>
      <c r="E1719">
        <f t="shared" si="41"/>
        <v>10</v>
      </c>
      <c r="F1719">
        <f t="shared" si="42"/>
        <v>20</v>
      </c>
      <c r="G1719">
        <f t="shared" si="43"/>
        <v>30</v>
      </c>
      <c r="H1719">
        <f t="shared" si="44"/>
        <v>40</v>
      </c>
      <c r="I1719">
        <f t="shared" si="45"/>
        <v>50</v>
      </c>
      <c r="J1719">
        <f t="shared" si="46"/>
        <v>60</v>
      </c>
      <c r="K1719">
        <f t="shared" si="47"/>
        <v>70</v>
      </c>
      <c r="L1719">
        <f t="shared" si="48"/>
        <v>80</v>
      </c>
      <c r="M1719">
        <f t="shared" si="49"/>
        <v>90</v>
      </c>
      <c r="N1719">
        <f t="shared" si="50"/>
        <v>100</v>
      </c>
      <c r="O1719">
        <f t="shared" si="51"/>
        <v>110</v>
      </c>
      <c r="P1719">
        <f t="shared" si="52"/>
        <v>120</v>
      </c>
      <c r="Q1719">
        <f t="shared" si="53"/>
        <v>130</v>
      </c>
      <c r="R1719">
        <f t="shared" si="54"/>
        <v>140</v>
      </c>
      <c r="S1719">
        <f t="shared" si="55"/>
        <v>150</v>
      </c>
      <c r="T1719">
        <f t="shared" si="56"/>
        <v>160</v>
      </c>
      <c r="U1719">
        <f t="shared" si="57"/>
        <v>170</v>
      </c>
      <c r="V1719">
        <f t="shared" si="58"/>
        <v>180</v>
      </c>
      <c r="W1719">
        <f t="shared" si="59"/>
        <v>190</v>
      </c>
      <c r="X1719">
        <f t="shared" si="60"/>
        <v>200</v>
      </c>
      <c r="Y1719">
        <f t="shared" si="61"/>
        <v>210</v>
      </c>
      <c r="Z1719">
        <f t="shared" si="62"/>
        <v>220</v>
      </c>
      <c r="AA1719">
        <f t="shared" si="63"/>
        <v>230</v>
      </c>
      <c r="AB1719">
        <f t="shared" si="64"/>
        <v>240</v>
      </c>
      <c r="AC1719">
        <f t="shared" si="65"/>
        <v>250</v>
      </c>
      <c r="AD1719">
        <f t="shared" si="66"/>
        <v>260</v>
      </c>
      <c r="AE1719">
        <f t="shared" si="67"/>
        <v>270</v>
      </c>
      <c r="AF1719">
        <f t="shared" si="68"/>
        <v>280</v>
      </c>
      <c r="AG1719">
        <f t="shared" si="69"/>
        <v>290</v>
      </c>
      <c r="AH1719">
        <f t="shared" si="70"/>
        <v>300</v>
      </c>
      <c r="AI1719">
        <f t="shared" si="71"/>
        <v>310</v>
      </c>
      <c r="AJ1719">
        <f t="shared" si="72"/>
        <v>320</v>
      </c>
      <c r="AK1719">
        <f t="shared" si="73"/>
        <v>330</v>
      </c>
      <c r="AL1719">
        <f t="shared" si="74"/>
        <v>340</v>
      </c>
      <c r="AM1719">
        <f t="shared" si="75"/>
        <v>350</v>
      </c>
    </row>
    <row r="1720" spans="4:39" x14ac:dyDescent="0.5">
      <c r="D1720">
        <f t="shared" si="40"/>
        <v>0</v>
      </c>
      <c r="E1720">
        <f t="shared" si="41"/>
        <v>10</v>
      </c>
      <c r="F1720">
        <f t="shared" si="42"/>
        <v>20</v>
      </c>
      <c r="G1720">
        <f t="shared" si="43"/>
        <v>30</v>
      </c>
      <c r="H1720">
        <f t="shared" si="44"/>
        <v>40</v>
      </c>
      <c r="I1720">
        <f t="shared" si="45"/>
        <v>50</v>
      </c>
      <c r="J1720">
        <f t="shared" si="46"/>
        <v>60</v>
      </c>
      <c r="K1720">
        <f t="shared" si="47"/>
        <v>70</v>
      </c>
      <c r="L1720">
        <f t="shared" si="48"/>
        <v>80</v>
      </c>
      <c r="M1720">
        <f t="shared" si="49"/>
        <v>90</v>
      </c>
      <c r="N1720">
        <f t="shared" si="50"/>
        <v>100</v>
      </c>
      <c r="O1720">
        <f t="shared" si="51"/>
        <v>110</v>
      </c>
      <c r="P1720">
        <f t="shared" si="52"/>
        <v>120</v>
      </c>
      <c r="Q1720">
        <f t="shared" si="53"/>
        <v>130</v>
      </c>
      <c r="R1720">
        <f t="shared" si="54"/>
        <v>140</v>
      </c>
      <c r="S1720">
        <f t="shared" si="55"/>
        <v>150</v>
      </c>
      <c r="T1720">
        <f t="shared" si="56"/>
        <v>160</v>
      </c>
      <c r="U1720">
        <f t="shared" si="57"/>
        <v>170</v>
      </c>
      <c r="V1720">
        <f t="shared" si="58"/>
        <v>180</v>
      </c>
      <c r="W1720">
        <f t="shared" si="59"/>
        <v>190</v>
      </c>
      <c r="X1720">
        <f t="shared" si="60"/>
        <v>200</v>
      </c>
      <c r="Y1720">
        <f t="shared" si="61"/>
        <v>210</v>
      </c>
      <c r="Z1720">
        <f t="shared" si="62"/>
        <v>220</v>
      </c>
      <c r="AA1720">
        <f t="shared" si="63"/>
        <v>230</v>
      </c>
      <c r="AB1720">
        <f t="shared" si="64"/>
        <v>240</v>
      </c>
      <c r="AC1720">
        <f t="shared" si="65"/>
        <v>250</v>
      </c>
      <c r="AD1720">
        <f t="shared" si="66"/>
        <v>260</v>
      </c>
      <c r="AE1720">
        <f t="shared" si="67"/>
        <v>270</v>
      </c>
      <c r="AF1720">
        <f t="shared" si="68"/>
        <v>280</v>
      </c>
      <c r="AG1720">
        <f t="shared" si="69"/>
        <v>290</v>
      </c>
      <c r="AH1720">
        <f t="shared" si="70"/>
        <v>300</v>
      </c>
      <c r="AI1720">
        <f t="shared" si="71"/>
        <v>310</v>
      </c>
      <c r="AJ1720">
        <f t="shared" si="72"/>
        <v>320</v>
      </c>
      <c r="AK1720">
        <f t="shared" si="73"/>
        <v>330</v>
      </c>
      <c r="AL1720">
        <f t="shared" si="74"/>
        <v>340</v>
      </c>
      <c r="AM1720">
        <f t="shared" si="75"/>
        <v>350</v>
      </c>
    </row>
    <row r="1721" spans="4:39" x14ac:dyDescent="0.5">
      <c r="D1721">
        <f t="shared" si="40"/>
        <v>0</v>
      </c>
      <c r="E1721">
        <f t="shared" si="41"/>
        <v>10</v>
      </c>
      <c r="F1721">
        <f t="shared" si="42"/>
        <v>20</v>
      </c>
      <c r="G1721">
        <f t="shared" si="43"/>
        <v>30</v>
      </c>
      <c r="H1721">
        <f t="shared" si="44"/>
        <v>40</v>
      </c>
      <c r="I1721">
        <f t="shared" si="45"/>
        <v>50</v>
      </c>
      <c r="J1721">
        <f t="shared" si="46"/>
        <v>60</v>
      </c>
      <c r="K1721">
        <f t="shared" si="47"/>
        <v>70</v>
      </c>
      <c r="L1721">
        <f t="shared" si="48"/>
        <v>80</v>
      </c>
      <c r="M1721">
        <f t="shared" si="49"/>
        <v>90</v>
      </c>
      <c r="N1721">
        <f t="shared" si="50"/>
        <v>100</v>
      </c>
      <c r="O1721">
        <f t="shared" si="51"/>
        <v>110</v>
      </c>
      <c r="P1721">
        <f t="shared" si="52"/>
        <v>120</v>
      </c>
      <c r="Q1721">
        <f t="shared" si="53"/>
        <v>130</v>
      </c>
      <c r="R1721">
        <f t="shared" si="54"/>
        <v>140</v>
      </c>
      <c r="S1721">
        <f t="shared" si="55"/>
        <v>150</v>
      </c>
      <c r="T1721">
        <f t="shared" si="56"/>
        <v>160</v>
      </c>
      <c r="U1721">
        <f t="shared" si="57"/>
        <v>170</v>
      </c>
      <c r="V1721">
        <f t="shared" si="58"/>
        <v>180</v>
      </c>
      <c r="W1721">
        <f t="shared" si="59"/>
        <v>190</v>
      </c>
      <c r="X1721">
        <f t="shared" si="60"/>
        <v>200</v>
      </c>
      <c r="Y1721">
        <f t="shared" si="61"/>
        <v>210</v>
      </c>
      <c r="Z1721">
        <f t="shared" si="62"/>
        <v>220</v>
      </c>
      <c r="AA1721">
        <f t="shared" si="63"/>
        <v>230</v>
      </c>
      <c r="AB1721">
        <f t="shared" si="64"/>
        <v>240</v>
      </c>
      <c r="AC1721">
        <f t="shared" si="65"/>
        <v>250</v>
      </c>
      <c r="AD1721">
        <f t="shared" si="66"/>
        <v>260</v>
      </c>
      <c r="AE1721">
        <f t="shared" si="67"/>
        <v>270</v>
      </c>
      <c r="AF1721">
        <f t="shared" si="68"/>
        <v>280</v>
      </c>
      <c r="AG1721">
        <f t="shared" si="69"/>
        <v>290</v>
      </c>
      <c r="AH1721">
        <f t="shared" si="70"/>
        <v>300</v>
      </c>
      <c r="AI1721">
        <f t="shared" si="71"/>
        <v>310</v>
      </c>
      <c r="AJ1721">
        <f t="shared" si="72"/>
        <v>320</v>
      </c>
      <c r="AK1721">
        <f t="shared" si="73"/>
        <v>330</v>
      </c>
      <c r="AL1721">
        <f t="shared" si="74"/>
        <v>340</v>
      </c>
      <c r="AM1721">
        <f t="shared" si="75"/>
        <v>350</v>
      </c>
    </row>
    <row r="1722" spans="4:39" x14ac:dyDescent="0.5">
      <c r="D1722">
        <f t="shared" si="40"/>
        <v>0</v>
      </c>
      <c r="E1722">
        <f t="shared" si="41"/>
        <v>10</v>
      </c>
      <c r="F1722">
        <f t="shared" si="42"/>
        <v>20</v>
      </c>
      <c r="G1722">
        <f t="shared" si="43"/>
        <v>30</v>
      </c>
      <c r="H1722">
        <f t="shared" si="44"/>
        <v>40</v>
      </c>
      <c r="I1722">
        <f t="shared" si="45"/>
        <v>50</v>
      </c>
      <c r="J1722">
        <f t="shared" si="46"/>
        <v>60</v>
      </c>
      <c r="K1722">
        <f t="shared" si="47"/>
        <v>70</v>
      </c>
      <c r="L1722">
        <f t="shared" si="48"/>
        <v>80</v>
      </c>
      <c r="M1722">
        <f t="shared" si="49"/>
        <v>90</v>
      </c>
      <c r="N1722">
        <f t="shared" si="50"/>
        <v>100</v>
      </c>
      <c r="O1722">
        <f t="shared" si="51"/>
        <v>110</v>
      </c>
      <c r="P1722">
        <f t="shared" si="52"/>
        <v>120</v>
      </c>
      <c r="Q1722">
        <f t="shared" si="53"/>
        <v>130</v>
      </c>
      <c r="R1722">
        <f t="shared" si="54"/>
        <v>140</v>
      </c>
      <c r="S1722">
        <f t="shared" si="55"/>
        <v>150</v>
      </c>
      <c r="T1722">
        <f t="shared" si="56"/>
        <v>160</v>
      </c>
      <c r="U1722">
        <f t="shared" si="57"/>
        <v>170</v>
      </c>
      <c r="V1722">
        <f t="shared" si="58"/>
        <v>180</v>
      </c>
      <c r="W1722">
        <f t="shared" si="59"/>
        <v>190</v>
      </c>
      <c r="X1722">
        <f t="shared" si="60"/>
        <v>200</v>
      </c>
      <c r="Y1722">
        <f t="shared" si="61"/>
        <v>210</v>
      </c>
      <c r="Z1722">
        <f t="shared" si="62"/>
        <v>220</v>
      </c>
      <c r="AA1722">
        <f t="shared" si="63"/>
        <v>230</v>
      </c>
      <c r="AB1722">
        <f t="shared" si="64"/>
        <v>240</v>
      </c>
      <c r="AC1722">
        <f t="shared" si="65"/>
        <v>250</v>
      </c>
      <c r="AD1722">
        <f t="shared" si="66"/>
        <v>260</v>
      </c>
      <c r="AE1722">
        <f t="shared" si="67"/>
        <v>270</v>
      </c>
      <c r="AF1722">
        <f t="shared" si="68"/>
        <v>280</v>
      </c>
      <c r="AG1722">
        <f t="shared" si="69"/>
        <v>290</v>
      </c>
      <c r="AH1722">
        <f t="shared" si="70"/>
        <v>300</v>
      </c>
      <c r="AI1722">
        <f t="shared" si="71"/>
        <v>310</v>
      </c>
      <c r="AJ1722">
        <f t="shared" si="72"/>
        <v>320</v>
      </c>
      <c r="AK1722">
        <f t="shared" si="73"/>
        <v>330</v>
      </c>
      <c r="AL1722">
        <f t="shared" si="74"/>
        <v>340</v>
      </c>
      <c r="AM1722">
        <f t="shared" si="75"/>
        <v>350</v>
      </c>
    </row>
    <row r="1723" spans="4:39" x14ac:dyDescent="0.5">
      <c r="D1723">
        <f t="shared" si="40"/>
        <v>0</v>
      </c>
      <c r="E1723">
        <f t="shared" si="41"/>
        <v>10</v>
      </c>
      <c r="F1723">
        <f t="shared" si="42"/>
        <v>20</v>
      </c>
      <c r="G1723">
        <f t="shared" si="43"/>
        <v>30</v>
      </c>
      <c r="H1723">
        <f t="shared" si="44"/>
        <v>40</v>
      </c>
      <c r="I1723">
        <f t="shared" si="45"/>
        <v>50</v>
      </c>
      <c r="J1723">
        <f t="shared" si="46"/>
        <v>60</v>
      </c>
      <c r="K1723">
        <f t="shared" si="47"/>
        <v>70</v>
      </c>
      <c r="L1723">
        <f t="shared" si="48"/>
        <v>80</v>
      </c>
      <c r="M1723">
        <f t="shared" si="49"/>
        <v>90</v>
      </c>
      <c r="N1723">
        <f t="shared" si="50"/>
        <v>100</v>
      </c>
      <c r="O1723">
        <f t="shared" si="51"/>
        <v>110</v>
      </c>
      <c r="P1723">
        <f t="shared" si="52"/>
        <v>120</v>
      </c>
      <c r="Q1723">
        <f t="shared" si="53"/>
        <v>130</v>
      </c>
      <c r="R1723">
        <f t="shared" si="54"/>
        <v>140</v>
      </c>
      <c r="S1723">
        <f t="shared" si="55"/>
        <v>150</v>
      </c>
      <c r="T1723">
        <f t="shared" si="56"/>
        <v>160</v>
      </c>
      <c r="U1723">
        <f t="shared" si="57"/>
        <v>170</v>
      </c>
      <c r="V1723">
        <f t="shared" si="58"/>
        <v>180</v>
      </c>
      <c r="W1723">
        <f t="shared" si="59"/>
        <v>190</v>
      </c>
      <c r="X1723">
        <f t="shared" si="60"/>
        <v>200</v>
      </c>
      <c r="Y1723">
        <f t="shared" si="61"/>
        <v>210</v>
      </c>
      <c r="Z1723">
        <f t="shared" si="62"/>
        <v>220</v>
      </c>
      <c r="AA1723">
        <f t="shared" si="63"/>
        <v>230</v>
      </c>
      <c r="AB1723">
        <f t="shared" si="64"/>
        <v>240</v>
      </c>
      <c r="AC1723">
        <f t="shared" si="65"/>
        <v>250</v>
      </c>
      <c r="AD1723">
        <f t="shared" si="66"/>
        <v>260</v>
      </c>
      <c r="AE1723">
        <f t="shared" si="67"/>
        <v>270</v>
      </c>
      <c r="AF1723">
        <f t="shared" si="68"/>
        <v>280</v>
      </c>
      <c r="AG1723">
        <f t="shared" si="69"/>
        <v>290</v>
      </c>
      <c r="AH1723">
        <f t="shared" si="70"/>
        <v>300</v>
      </c>
      <c r="AI1723">
        <f t="shared" si="71"/>
        <v>310</v>
      </c>
      <c r="AJ1723">
        <f t="shared" si="72"/>
        <v>320</v>
      </c>
      <c r="AK1723">
        <f t="shared" si="73"/>
        <v>330</v>
      </c>
      <c r="AL1723">
        <f t="shared" si="74"/>
        <v>340</v>
      </c>
      <c r="AM1723">
        <f t="shared" si="75"/>
        <v>350</v>
      </c>
    </row>
    <row r="1724" spans="4:39" x14ac:dyDescent="0.5">
      <c r="D1724">
        <f t="shared" si="40"/>
        <v>0</v>
      </c>
      <c r="E1724">
        <f t="shared" si="41"/>
        <v>10</v>
      </c>
      <c r="F1724">
        <f t="shared" si="42"/>
        <v>20</v>
      </c>
      <c r="G1724">
        <f t="shared" si="43"/>
        <v>30</v>
      </c>
      <c r="H1724">
        <f t="shared" si="44"/>
        <v>40</v>
      </c>
      <c r="I1724">
        <f t="shared" si="45"/>
        <v>50</v>
      </c>
      <c r="J1724">
        <f t="shared" si="46"/>
        <v>60</v>
      </c>
      <c r="K1724">
        <f t="shared" si="47"/>
        <v>70</v>
      </c>
      <c r="L1724">
        <f t="shared" si="48"/>
        <v>80</v>
      </c>
      <c r="M1724">
        <f t="shared" si="49"/>
        <v>90</v>
      </c>
      <c r="N1724">
        <f t="shared" si="50"/>
        <v>100</v>
      </c>
      <c r="O1724">
        <f t="shared" si="51"/>
        <v>110</v>
      </c>
      <c r="P1724">
        <f t="shared" si="52"/>
        <v>120</v>
      </c>
      <c r="Q1724">
        <f t="shared" si="53"/>
        <v>130</v>
      </c>
      <c r="R1724">
        <f t="shared" si="54"/>
        <v>140</v>
      </c>
      <c r="S1724">
        <f t="shared" si="55"/>
        <v>150</v>
      </c>
      <c r="T1724">
        <f t="shared" si="56"/>
        <v>160</v>
      </c>
      <c r="U1724">
        <f t="shared" si="57"/>
        <v>170</v>
      </c>
      <c r="V1724">
        <f t="shared" si="58"/>
        <v>180</v>
      </c>
      <c r="W1724">
        <f t="shared" si="59"/>
        <v>190</v>
      </c>
      <c r="X1724">
        <f t="shared" si="60"/>
        <v>200</v>
      </c>
      <c r="Y1724">
        <f t="shared" si="61"/>
        <v>210</v>
      </c>
      <c r="Z1724">
        <f t="shared" si="62"/>
        <v>220</v>
      </c>
      <c r="AA1724">
        <f t="shared" si="63"/>
        <v>230</v>
      </c>
      <c r="AB1724">
        <f t="shared" si="64"/>
        <v>240</v>
      </c>
      <c r="AC1724">
        <f t="shared" si="65"/>
        <v>250</v>
      </c>
      <c r="AD1724">
        <f t="shared" si="66"/>
        <v>260</v>
      </c>
      <c r="AE1724">
        <f t="shared" si="67"/>
        <v>270</v>
      </c>
      <c r="AF1724">
        <f t="shared" si="68"/>
        <v>280</v>
      </c>
      <c r="AG1724">
        <f t="shared" si="69"/>
        <v>290</v>
      </c>
      <c r="AH1724">
        <f t="shared" si="70"/>
        <v>300</v>
      </c>
      <c r="AI1724">
        <f t="shared" si="71"/>
        <v>310</v>
      </c>
      <c r="AJ1724">
        <f t="shared" si="72"/>
        <v>320</v>
      </c>
      <c r="AK1724">
        <f t="shared" si="73"/>
        <v>330</v>
      </c>
      <c r="AL1724">
        <f t="shared" si="74"/>
        <v>340</v>
      </c>
      <c r="AM1724">
        <f t="shared" si="75"/>
        <v>350</v>
      </c>
    </row>
    <row r="1725" spans="4:39" x14ac:dyDescent="0.5">
      <c r="D1725">
        <f t="shared" si="40"/>
        <v>0</v>
      </c>
      <c r="E1725">
        <f t="shared" si="41"/>
        <v>10</v>
      </c>
      <c r="F1725">
        <f t="shared" si="42"/>
        <v>20</v>
      </c>
      <c r="G1725">
        <f t="shared" si="43"/>
        <v>30</v>
      </c>
      <c r="H1725">
        <f t="shared" si="44"/>
        <v>40</v>
      </c>
      <c r="I1725">
        <f t="shared" si="45"/>
        <v>50</v>
      </c>
      <c r="J1725">
        <f t="shared" si="46"/>
        <v>60</v>
      </c>
      <c r="K1725">
        <f t="shared" si="47"/>
        <v>70</v>
      </c>
      <c r="L1725">
        <f t="shared" si="48"/>
        <v>80</v>
      </c>
      <c r="M1725">
        <f t="shared" si="49"/>
        <v>90</v>
      </c>
      <c r="N1725">
        <f t="shared" si="50"/>
        <v>100</v>
      </c>
      <c r="O1725">
        <f t="shared" si="51"/>
        <v>110</v>
      </c>
      <c r="P1725">
        <f t="shared" si="52"/>
        <v>120</v>
      </c>
      <c r="Q1725">
        <f t="shared" si="53"/>
        <v>130</v>
      </c>
      <c r="R1725">
        <f t="shared" si="54"/>
        <v>140</v>
      </c>
      <c r="S1725">
        <f t="shared" si="55"/>
        <v>150</v>
      </c>
      <c r="T1725">
        <f t="shared" si="56"/>
        <v>160</v>
      </c>
      <c r="U1725">
        <f t="shared" si="57"/>
        <v>170</v>
      </c>
      <c r="V1725">
        <f t="shared" si="58"/>
        <v>180</v>
      </c>
      <c r="W1725">
        <f t="shared" si="59"/>
        <v>190</v>
      </c>
      <c r="X1725">
        <f t="shared" si="60"/>
        <v>200</v>
      </c>
      <c r="Y1725">
        <f t="shared" si="61"/>
        <v>210</v>
      </c>
      <c r="Z1725">
        <f t="shared" si="62"/>
        <v>220</v>
      </c>
      <c r="AA1725">
        <f t="shared" si="63"/>
        <v>230</v>
      </c>
      <c r="AB1725">
        <f t="shared" si="64"/>
        <v>240</v>
      </c>
      <c r="AC1725">
        <f t="shared" si="65"/>
        <v>250</v>
      </c>
      <c r="AD1725">
        <f t="shared" si="66"/>
        <v>260</v>
      </c>
      <c r="AE1725">
        <f t="shared" si="67"/>
        <v>270</v>
      </c>
      <c r="AF1725">
        <f t="shared" si="68"/>
        <v>280</v>
      </c>
      <c r="AG1725">
        <f t="shared" si="69"/>
        <v>290</v>
      </c>
      <c r="AH1725">
        <f t="shared" si="70"/>
        <v>300</v>
      </c>
      <c r="AI1725">
        <f t="shared" si="71"/>
        <v>310</v>
      </c>
      <c r="AJ1725">
        <f t="shared" si="72"/>
        <v>320</v>
      </c>
      <c r="AK1725">
        <f t="shared" si="73"/>
        <v>330</v>
      </c>
      <c r="AL1725">
        <f t="shared" si="74"/>
        <v>340</v>
      </c>
      <c r="AM1725">
        <f t="shared" si="75"/>
        <v>350</v>
      </c>
    </row>
    <row r="1726" spans="4:39" x14ac:dyDescent="0.5">
      <c r="D1726">
        <f t="shared" si="40"/>
        <v>0</v>
      </c>
      <c r="E1726">
        <f t="shared" si="41"/>
        <v>10</v>
      </c>
      <c r="F1726">
        <f t="shared" si="42"/>
        <v>20</v>
      </c>
      <c r="G1726">
        <f t="shared" si="43"/>
        <v>30</v>
      </c>
      <c r="H1726">
        <f t="shared" si="44"/>
        <v>40</v>
      </c>
      <c r="I1726">
        <f t="shared" si="45"/>
        <v>50</v>
      </c>
      <c r="J1726">
        <f t="shared" si="46"/>
        <v>60</v>
      </c>
      <c r="K1726">
        <f t="shared" si="47"/>
        <v>70</v>
      </c>
      <c r="L1726">
        <f t="shared" si="48"/>
        <v>80</v>
      </c>
      <c r="M1726">
        <f t="shared" si="49"/>
        <v>90</v>
      </c>
      <c r="N1726">
        <f t="shared" si="50"/>
        <v>100</v>
      </c>
      <c r="O1726">
        <f t="shared" si="51"/>
        <v>110</v>
      </c>
      <c r="P1726">
        <f t="shared" si="52"/>
        <v>120</v>
      </c>
      <c r="Q1726">
        <f t="shared" si="53"/>
        <v>130</v>
      </c>
      <c r="R1726">
        <f t="shared" si="54"/>
        <v>140</v>
      </c>
      <c r="S1726">
        <f t="shared" si="55"/>
        <v>150</v>
      </c>
      <c r="T1726">
        <f t="shared" si="56"/>
        <v>160</v>
      </c>
      <c r="U1726">
        <f t="shared" si="57"/>
        <v>170</v>
      </c>
      <c r="V1726">
        <f t="shared" si="58"/>
        <v>180</v>
      </c>
      <c r="W1726">
        <f t="shared" si="59"/>
        <v>190</v>
      </c>
      <c r="X1726">
        <f t="shared" si="60"/>
        <v>200</v>
      </c>
      <c r="Y1726">
        <f t="shared" si="61"/>
        <v>210</v>
      </c>
      <c r="Z1726">
        <f t="shared" si="62"/>
        <v>220</v>
      </c>
      <c r="AA1726">
        <f t="shared" si="63"/>
        <v>230</v>
      </c>
      <c r="AB1726">
        <f t="shared" si="64"/>
        <v>240</v>
      </c>
      <c r="AC1726">
        <f t="shared" si="65"/>
        <v>250</v>
      </c>
      <c r="AD1726">
        <f t="shared" si="66"/>
        <v>260</v>
      </c>
      <c r="AE1726">
        <f t="shared" si="67"/>
        <v>270</v>
      </c>
      <c r="AF1726">
        <f t="shared" si="68"/>
        <v>280</v>
      </c>
      <c r="AG1726">
        <f t="shared" si="69"/>
        <v>290</v>
      </c>
      <c r="AH1726">
        <f t="shared" si="70"/>
        <v>300</v>
      </c>
      <c r="AI1726">
        <f t="shared" si="71"/>
        <v>310</v>
      </c>
      <c r="AJ1726">
        <f t="shared" si="72"/>
        <v>320</v>
      </c>
      <c r="AK1726">
        <f t="shared" si="73"/>
        <v>330</v>
      </c>
      <c r="AL1726">
        <f t="shared" si="74"/>
        <v>340</v>
      </c>
      <c r="AM1726">
        <f t="shared" si="75"/>
        <v>350</v>
      </c>
    </row>
    <row r="1727" spans="4:39" x14ac:dyDescent="0.5">
      <c r="D1727">
        <f t="shared" si="40"/>
        <v>0</v>
      </c>
      <c r="E1727">
        <f t="shared" si="41"/>
        <v>10</v>
      </c>
      <c r="F1727">
        <f t="shared" si="42"/>
        <v>20</v>
      </c>
      <c r="G1727">
        <f t="shared" si="43"/>
        <v>30</v>
      </c>
      <c r="H1727">
        <f t="shared" si="44"/>
        <v>40</v>
      </c>
      <c r="I1727">
        <f t="shared" si="45"/>
        <v>50</v>
      </c>
      <c r="J1727">
        <f t="shared" si="46"/>
        <v>60</v>
      </c>
      <c r="K1727">
        <f t="shared" si="47"/>
        <v>70</v>
      </c>
      <c r="L1727">
        <f t="shared" si="48"/>
        <v>80</v>
      </c>
      <c r="M1727">
        <f t="shared" si="49"/>
        <v>90</v>
      </c>
      <c r="N1727">
        <f t="shared" si="50"/>
        <v>100</v>
      </c>
      <c r="O1727">
        <f t="shared" si="51"/>
        <v>110</v>
      </c>
      <c r="P1727">
        <f t="shared" si="52"/>
        <v>120</v>
      </c>
      <c r="Q1727">
        <f t="shared" si="53"/>
        <v>130</v>
      </c>
      <c r="R1727">
        <f t="shared" si="54"/>
        <v>140</v>
      </c>
      <c r="S1727">
        <f t="shared" si="55"/>
        <v>150</v>
      </c>
      <c r="T1727">
        <f t="shared" si="56"/>
        <v>160</v>
      </c>
      <c r="U1727">
        <f t="shared" si="57"/>
        <v>170</v>
      </c>
      <c r="V1727">
        <f t="shared" si="58"/>
        <v>180</v>
      </c>
      <c r="W1727">
        <f t="shared" si="59"/>
        <v>190</v>
      </c>
      <c r="X1727">
        <f t="shared" si="60"/>
        <v>200</v>
      </c>
      <c r="Y1727">
        <f t="shared" si="61"/>
        <v>210</v>
      </c>
      <c r="Z1727">
        <f t="shared" si="62"/>
        <v>220</v>
      </c>
      <c r="AA1727">
        <f t="shared" si="63"/>
        <v>230</v>
      </c>
      <c r="AB1727">
        <f t="shared" si="64"/>
        <v>240</v>
      </c>
      <c r="AC1727">
        <f t="shared" si="65"/>
        <v>250</v>
      </c>
      <c r="AD1727">
        <f t="shared" si="66"/>
        <v>260</v>
      </c>
      <c r="AE1727">
        <f t="shared" si="67"/>
        <v>270</v>
      </c>
      <c r="AF1727">
        <f t="shared" si="68"/>
        <v>280</v>
      </c>
      <c r="AG1727">
        <f t="shared" si="69"/>
        <v>290</v>
      </c>
      <c r="AH1727">
        <f t="shared" si="70"/>
        <v>300</v>
      </c>
      <c r="AI1727">
        <f t="shared" si="71"/>
        <v>310</v>
      </c>
      <c r="AJ1727">
        <f t="shared" si="72"/>
        <v>320</v>
      </c>
      <c r="AK1727">
        <f t="shared" si="73"/>
        <v>330</v>
      </c>
      <c r="AL1727">
        <f t="shared" si="74"/>
        <v>340</v>
      </c>
      <c r="AM1727">
        <f t="shared" si="75"/>
        <v>350</v>
      </c>
    </row>
    <row r="1728" spans="4:39" x14ac:dyDescent="0.5">
      <c r="D1728">
        <f t="shared" si="40"/>
        <v>0</v>
      </c>
      <c r="E1728">
        <f t="shared" si="41"/>
        <v>10</v>
      </c>
      <c r="F1728">
        <f t="shared" si="42"/>
        <v>20</v>
      </c>
      <c r="G1728">
        <f t="shared" si="43"/>
        <v>30</v>
      </c>
      <c r="H1728">
        <f t="shared" si="44"/>
        <v>40</v>
      </c>
      <c r="I1728">
        <f t="shared" si="45"/>
        <v>50</v>
      </c>
      <c r="J1728">
        <f t="shared" si="46"/>
        <v>60</v>
      </c>
      <c r="K1728">
        <f t="shared" si="47"/>
        <v>70</v>
      </c>
      <c r="L1728">
        <f t="shared" si="48"/>
        <v>80</v>
      </c>
      <c r="M1728">
        <f t="shared" si="49"/>
        <v>90</v>
      </c>
      <c r="N1728">
        <f t="shared" si="50"/>
        <v>100</v>
      </c>
      <c r="O1728">
        <f t="shared" si="51"/>
        <v>110</v>
      </c>
      <c r="P1728">
        <f t="shared" si="52"/>
        <v>120</v>
      </c>
      <c r="Q1728">
        <f t="shared" si="53"/>
        <v>130</v>
      </c>
      <c r="R1728">
        <f t="shared" si="54"/>
        <v>140</v>
      </c>
      <c r="S1728">
        <f t="shared" si="55"/>
        <v>150</v>
      </c>
      <c r="T1728">
        <f t="shared" si="56"/>
        <v>160</v>
      </c>
      <c r="U1728">
        <f t="shared" si="57"/>
        <v>170</v>
      </c>
      <c r="V1728">
        <f t="shared" si="58"/>
        <v>180</v>
      </c>
      <c r="W1728">
        <f t="shared" si="59"/>
        <v>190</v>
      </c>
      <c r="X1728">
        <f t="shared" si="60"/>
        <v>200</v>
      </c>
      <c r="Y1728">
        <f t="shared" si="61"/>
        <v>210</v>
      </c>
      <c r="Z1728">
        <f t="shared" si="62"/>
        <v>220</v>
      </c>
      <c r="AA1728">
        <f t="shared" si="63"/>
        <v>230</v>
      </c>
      <c r="AB1728">
        <f t="shared" si="64"/>
        <v>240</v>
      </c>
      <c r="AC1728">
        <f t="shared" si="65"/>
        <v>250</v>
      </c>
      <c r="AD1728">
        <f t="shared" si="66"/>
        <v>260</v>
      </c>
      <c r="AE1728">
        <f t="shared" si="67"/>
        <v>270</v>
      </c>
      <c r="AF1728">
        <f t="shared" si="68"/>
        <v>280</v>
      </c>
      <c r="AG1728">
        <f t="shared" si="69"/>
        <v>290</v>
      </c>
      <c r="AH1728">
        <f t="shared" si="70"/>
        <v>300</v>
      </c>
      <c r="AI1728">
        <f t="shared" si="71"/>
        <v>310</v>
      </c>
      <c r="AJ1728">
        <f t="shared" si="72"/>
        <v>320</v>
      </c>
      <c r="AK1728">
        <f t="shared" si="73"/>
        <v>330</v>
      </c>
      <c r="AL1728">
        <f t="shared" si="74"/>
        <v>340</v>
      </c>
      <c r="AM1728">
        <f t="shared" si="75"/>
        <v>350</v>
      </c>
    </row>
    <row r="1729" spans="4:39" x14ac:dyDescent="0.5">
      <c r="D1729">
        <f t="shared" si="40"/>
        <v>0</v>
      </c>
      <c r="E1729">
        <f t="shared" si="41"/>
        <v>10</v>
      </c>
      <c r="F1729">
        <f t="shared" si="42"/>
        <v>20</v>
      </c>
      <c r="G1729">
        <f t="shared" si="43"/>
        <v>30</v>
      </c>
      <c r="H1729">
        <f t="shared" si="44"/>
        <v>40</v>
      </c>
      <c r="I1729">
        <f t="shared" si="45"/>
        <v>50</v>
      </c>
      <c r="J1729">
        <f t="shared" si="46"/>
        <v>60</v>
      </c>
      <c r="K1729">
        <f t="shared" si="47"/>
        <v>70</v>
      </c>
      <c r="L1729">
        <f t="shared" si="48"/>
        <v>80</v>
      </c>
      <c r="M1729">
        <f t="shared" si="49"/>
        <v>90</v>
      </c>
      <c r="N1729">
        <f t="shared" si="50"/>
        <v>100</v>
      </c>
      <c r="O1729">
        <f t="shared" si="51"/>
        <v>110</v>
      </c>
      <c r="P1729">
        <f t="shared" si="52"/>
        <v>120</v>
      </c>
      <c r="Q1729">
        <f t="shared" si="53"/>
        <v>130</v>
      </c>
      <c r="R1729">
        <f t="shared" si="54"/>
        <v>140</v>
      </c>
      <c r="S1729">
        <f t="shared" si="55"/>
        <v>150</v>
      </c>
      <c r="T1729">
        <f t="shared" si="56"/>
        <v>160</v>
      </c>
      <c r="U1729">
        <f t="shared" si="57"/>
        <v>170</v>
      </c>
      <c r="V1729">
        <f t="shared" si="58"/>
        <v>180</v>
      </c>
      <c r="W1729">
        <f t="shared" si="59"/>
        <v>190</v>
      </c>
      <c r="X1729">
        <f t="shared" si="60"/>
        <v>200</v>
      </c>
      <c r="Y1729">
        <f t="shared" si="61"/>
        <v>210</v>
      </c>
      <c r="Z1729">
        <f t="shared" si="62"/>
        <v>220</v>
      </c>
      <c r="AA1729">
        <f t="shared" si="63"/>
        <v>230</v>
      </c>
      <c r="AB1729">
        <f t="shared" si="64"/>
        <v>240</v>
      </c>
      <c r="AC1729">
        <f t="shared" si="65"/>
        <v>250</v>
      </c>
      <c r="AD1729">
        <f t="shared" si="66"/>
        <v>260</v>
      </c>
      <c r="AE1729">
        <f t="shared" si="67"/>
        <v>270</v>
      </c>
      <c r="AF1729">
        <f t="shared" si="68"/>
        <v>280</v>
      </c>
      <c r="AG1729">
        <f t="shared" si="69"/>
        <v>290</v>
      </c>
      <c r="AH1729">
        <f t="shared" si="70"/>
        <v>300</v>
      </c>
      <c r="AI1729">
        <f t="shared" si="71"/>
        <v>310</v>
      </c>
      <c r="AJ1729">
        <f t="shared" si="72"/>
        <v>320</v>
      </c>
      <c r="AK1729">
        <f t="shared" si="73"/>
        <v>330</v>
      </c>
      <c r="AL1729">
        <f t="shared" si="74"/>
        <v>340</v>
      </c>
      <c r="AM1729">
        <f t="shared" si="75"/>
        <v>350</v>
      </c>
    </row>
    <row r="1730" spans="4:39" x14ac:dyDescent="0.5">
      <c r="D1730">
        <f t="shared" si="40"/>
        <v>0</v>
      </c>
      <c r="E1730">
        <f t="shared" si="41"/>
        <v>10</v>
      </c>
      <c r="F1730">
        <f t="shared" si="42"/>
        <v>20</v>
      </c>
      <c r="G1730">
        <f t="shared" si="43"/>
        <v>30</v>
      </c>
      <c r="H1730">
        <f t="shared" si="44"/>
        <v>40</v>
      </c>
      <c r="I1730">
        <f t="shared" si="45"/>
        <v>50</v>
      </c>
      <c r="J1730">
        <f t="shared" si="46"/>
        <v>60</v>
      </c>
      <c r="K1730">
        <f t="shared" si="47"/>
        <v>70</v>
      </c>
      <c r="L1730">
        <f t="shared" si="48"/>
        <v>80</v>
      </c>
      <c r="M1730">
        <f t="shared" si="49"/>
        <v>90</v>
      </c>
      <c r="N1730">
        <f t="shared" si="50"/>
        <v>100</v>
      </c>
      <c r="O1730">
        <f t="shared" si="51"/>
        <v>110</v>
      </c>
      <c r="P1730">
        <f t="shared" si="52"/>
        <v>120</v>
      </c>
      <c r="Q1730">
        <f t="shared" si="53"/>
        <v>130</v>
      </c>
      <c r="R1730">
        <f t="shared" si="54"/>
        <v>140</v>
      </c>
      <c r="S1730">
        <f t="shared" si="55"/>
        <v>150</v>
      </c>
      <c r="T1730">
        <f t="shared" si="56"/>
        <v>160</v>
      </c>
      <c r="U1730">
        <f t="shared" si="57"/>
        <v>170</v>
      </c>
      <c r="V1730">
        <f t="shared" si="58"/>
        <v>180</v>
      </c>
      <c r="W1730">
        <f t="shared" si="59"/>
        <v>190</v>
      </c>
      <c r="X1730">
        <f t="shared" si="60"/>
        <v>200</v>
      </c>
      <c r="Y1730">
        <f t="shared" si="61"/>
        <v>210</v>
      </c>
      <c r="Z1730">
        <f t="shared" si="62"/>
        <v>220</v>
      </c>
      <c r="AA1730">
        <f t="shared" si="63"/>
        <v>230</v>
      </c>
      <c r="AB1730">
        <f t="shared" si="64"/>
        <v>240</v>
      </c>
      <c r="AC1730">
        <f t="shared" si="65"/>
        <v>250</v>
      </c>
      <c r="AD1730">
        <f t="shared" si="66"/>
        <v>260</v>
      </c>
      <c r="AE1730">
        <f t="shared" si="67"/>
        <v>270</v>
      </c>
      <c r="AF1730">
        <f t="shared" si="68"/>
        <v>280</v>
      </c>
      <c r="AG1730">
        <f t="shared" si="69"/>
        <v>290</v>
      </c>
      <c r="AH1730">
        <f t="shared" si="70"/>
        <v>300</v>
      </c>
      <c r="AI1730">
        <f t="shared" si="71"/>
        <v>310</v>
      </c>
      <c r="AJ1730">
        <f t="shared" si="72"/>
        <v>320</v>
      </c>
      <c r="AK1730">
        <f t="shared" si="73"/>
        <v>330</v>
      </c>
      <c r="AL1730">
        <f t="shared" si="74"/>
        <v>340</v>
      </c>
      <c r="AM1730">
        <f t="shared" si="75"/>
        <v>350</v>
      </c>
    </row>
    <row r="1731" spans="4:39" x14ac:dyDescent="0.5">
      <c r="D1731">
        <f t="shared" si="40"/>
        <v>0</v>
      </c>
      <c r="E1731">
        <f t="shared" si="41"/>
        <v>10</v>
      </c>
      <c r="F1731">
        <f t="shared" si="42"/>
        <v>20</v>
      </c>
      <c r="G1731">
        <f t="shared" si="43"/>
        <v>30</v>
      </c>
      <c r="H1731">
        <f t="shared" si="44"/>
        <v>40</v>
      </c>
      <c r="I1731">
        <f t="shared" si="45"/>
        <v>50</v>
      </c>
      <c r="J1731">
        <f t="shared" si="46"/>
        <v>60</v>
      </c>
      <c r="K1731">
        <f t="shared" si="47"/>
        <v>70</v>
      </c>
      <c r="L1731">
        <f t="shared" si="48"/>
        <v>80</v>
      </c>
      <c r="M1731">
        <f t="shared" si="49"/>
        <v>90</v>
      </c>
      <c r="N1731">
        <f t="shared" si="50"/>
        <v>100</v>
      </c>
      <c r="O1731">
        <f t="shared" si="51"/>
        <v>110</v>
      </c>
      <c r="P1731">
        <f t="shared" si="52"/>
        <v>120</v>
      </c>
      <c r="Q1731">
        <f t="shared" si="53"/>
        <v>130</v>
      </c>
      <c r="R1731">
        <f t="shared" si="54"/>
        <v>140</v>
      </c>
      <c r="S1731">
        <f t="shared" si="55"/>
        <v>150</v>
      </c>
      <c r="T1731">
        <f t="shared" si="56"/>
        <v>160</v>
      </c>
      <c r="U1731">
        <f t="shared" si="57"/>
        <v>170</v>
      </c>
      <c r="V1731">
        <f t="shared" si="58"/>
        <v>180</v>
      </c>
      <c r="W1731">
        <f t="shared" si="59"/>
        <v>190</v>
      </c>
      <c r="X1731">
        <f t="shared" si="60"/>
        <v>200</v>
      </c>
      <c r="Y1731">
        <f t="shared" si="61"/>
        <v>210</v>
      </c>
      <c r="Z1731">
        <f t="shared" si="62"/>
        <v>220</v>
      </c>
      <c r="AA1731">
        <f t="shared" si="63"/>
        <v>230</v>
      </c>
      <c r="AB1731">
        <f t="shared" si="64"/>
        <v>240</v>
      </c>
      <c r="AC1731">
        <f t="shared" si="65"/>
        <v>250</v>
      </c>
      <c r="AD1731">
        <f t="shared" si="66"/>
        <v>260</v>
      </c>
      <c r="AE1731">
        <f t="shared" si="67"/>
        <v>270</v>
      </c>
      <c r="AF1731">
        <f t="shared" si="68"/>
        <v>280</v>
      </c>
      <c r="AG1731">
        <f t="shared" si="69"/>
        <v>290</v>
      </c>
      <c r="AH1731">
        <f t="shared" si="70"/>
        <v>300</v>
      </c>
      <c r="AI1731">
        <f t="shared" si="71"/>
        <v>310</v>
      </c>
      <c r="AJ1731">
        <f t="shared" si="72"/>
        <v>320</v>
      </c>
      <c r="AK1731">
        <f t="shared" si="73"/>
        <v>330</v>
      </c>
      <c r="AL1731">
        <f t="shared" si="74"/>
        <v>340</v>
      </c>
      <c r="AM1731">
        <f t="shared" si="75"/>
        <v>350</v>
      </c>
    </row>
    <row r="1732" spans="4:39" x14ac:dyDescent="0.5">
      <c r="D1732">
        <f t="shared" si="40"/>
        <v>0</v>
      </c>
      <c r="E1732">
        <f t="shared" si="41"/>
        <v>10</v>
      </c>
      <c r="F1732">
        <f t="shared" si="42"/>
        <v>20</v>
      </c>
      <c r="G1732">
        <f t="shared" si="43"/>
        <v>30</v>
      </c>
      <c r="H1732">
        <f t="shared" si="44"/>
        <v>40</v>
      </c>
      <c r="I1732">
        <f t="shared" si="45"/>
        <v>50</v>
      </c>
      <c r="J1732">
        <f t="shared" si="46"/>
        <v>60</v>
      </c>
      <c r="K1732">
        <f t="shared" si="47"/>
        <v>70</v>
      </c>
      <c r="L1732">
        <f t="shared" si="48"/>
        <v>80</v>
      </c>
      <c r="M1732">
        <f t="shared" si="49"/>
        <v>90</v>
      </c>
      <c r="N1732">
        <f t="shared" si="50"/>
        <v>100</v>
      </c>
      <c r="O1732">
        <f t="shared" si="51"/>
        <v>110</v>
      </c>
      <c r="P1732">
        <f t="shared" si="52"/>
        <v>120</v>
      </c>
      <c r="Q1732">
        <f t="shared" si="53"/>
        <v>130</v>
      </c>
      <c r="R1732">
        <f t="shared" si="54"/>
        <v>140</v>
      </c>
      <c r="S1732">
        <f t="shared" si="55"/>
        <v>150</v>
      </c>
      <c r="T1732">
        <f t="shared" si="56"/>
        <v>160</v>
      </c>
      <c r="U1732">
        <f t="shared" si="57"/>
        <v>170</v>
      </c>
      <c r="V1732">
        <f t="shared" si="58"/>
        <v>180</v>
      </c>
      <c r="W1732">
        <f t="shared" si="59"/>
        <v>190</v>
      </c>
      <c r="X1732">
        <f t="shared" si="60"/>
        <v>200</v>
      </c>
      <c r="Y1732">
        <f t="shared" si="61"/>
        <v>210</v>
      </c>
      <c r="Z1732">
        <f t="shared" si="62"/>
        <v>220</v>
      </c>
      <c r="AA1732">
        <f t="shared" si="63"/>
        <v>230</v>
      </c>
      <c r="AB1732">
        <f t="shared" si="64"/>
        <v>240</v>
      </c>
      <c r="AC1732">
        <f t="shared" si="65"/>
        <v>250</v>
      </c>
      <c r="AD1732">
        <f t="shared" si="66"/>
        <v>260</v>
      </c>
      <c r="AE1732">
        <f t="shared" si="67"/>
        <v>270</v>
      </c>
      <c r="AF1732">
        <f t="shared" si="68"/>
        <v>280</v>
      </c>
      <c r="AG1732">
        <f t="shared" si="69"/>
        <v>290</v>
      </c>
      <c r="AH1732">
        <f t="shared" si="70"/>
        <v>300</v>
      </c>
      <c r="AI1732">
        <f t="shared" si="71"/>
        <v>310</v>
      </c>
      <c r="AJ1732">
        <f t="shared" si="72"/>
        <v>320</v>
      </c>
      <c r="AK1732">
        <f t="shared" si="73"/>
        <v>330</v>
      </c>
      <c r="AL1732">
        <f t="shared" si="74"/>
        <v>340</v>
      </c>
      <c r="AM1732">
        <f t="shared" si="75"/>
        <v>350</v>
      </c>
    </row>
    <row r="1733" spans="4:39" x14ac:dyDescent="0.5">
      <c r="D1733">
        <f t="shared" si="40"/>
        <v>0</v>
      </c>
      <c r="E1733">
        <f t="shared" si="41"/>
        <v>10</v>
      </c>
      <c r="F1733">
        <f t="shared" si="42"/>
        <v>20</v>
      </c>
      <c r="G1733">
        <f t="shared" si="43"/>
        <v>30</v>
      </c>
      <c r="H1733">
        <f t="shared" si="44"/>
        <v>40</v>
      </c>
      <c r="I1733">
        <f t="shared" si="45"/>
        <v>50</v>
      </c>
      <c r="J1733">
        <f t="shared" si="46"/>
        <v>60</v>
      </c>
      <c r="K1733">
        <f t="shared" si="47"/>
        <v>70</v>
      </c>
      <c r="L1733">
        <f t="shared" si="48"/>
        <v>80</v>
      </c>
      <c r="M1733">
        <f t="shared" si="49"/>
        <v>90</v>
      </c>
      <c r="N1733">
        <f t="shared" si="50"/>
        <v>100</v>
      </c>
      <c r="O1733">
        <f t="shared" si="51"/>
        <v>110</v>
      </c>
      <c r="P1733">
        <f t="shared" si="52"/>
        <v>120</v>
      </c>
      <c r="Q1733">
        <f t="shared" si="53"/>
        <v>130</v>
      </c>
      <c r="R1733">
        <f t="shared" si="54"/>
        <v>140</v>
      </c>
      <c r="S1733">
        <f t="shared" si="55"/>
        <v>150</v>
      </c>
      <c r="T1733">
        <f t="shared" si="56"/>
        <v>160</v>
      </c>
      <c r="U1733">
        <f t="shared" si="57"/>
        <v>170</v>
      </c>
      <c r="V1733">
        <f t="shared" si="58"/>
        <v>180</v>
      </c>
      <c r="W1733">
        <f t="shared" si="59"/>
        <v>190</v>
      </c>
      <c r="X1733">
        <f t="shared" si="60"/>
        <v>200</v>
      </c>
      <c r="Y1733">
        <f t="shared" si="61"/>
        <v>210</v>
      </c>
      <c r="Z1733">
        <f t="shared" si="62"/>
        <v>220</v>
      </c>
      <c r="AA1733">
        <f t="shared" si="63"/>
        <v>230</v>
      </c>
      <c r="AB1733">
        <f t="shared" si="64"/>
        <v>240</v>
      </c>
      <c r="AC1733">
        <f t="shared" si="65"/>
        <v>250</v>
      </c>
      <c r="AD1733">
        <f t="shared" si="66"/>
        <v>260</v>
      </c>
      <c r="AE1733">
        <f t="shared" si="67"/>
        <v>270</v>
      </c>
      <c r="AF1733">
        <f t="shared" si="68"/>
        <v>280</v>
      </c>
      <c r="AG1733">
        <f t="shared" si="69"/>
        <v>290</v>
      </c>
      <c r="AH1733">
        <f t="shared" si="70"/>
        <v>300</v>
      </c>
      <c r="AI1733">
        <f t="shared" si="71"/>
        <v>310</v>
      </c>
      <c r="AJ1733">
        <f t="shared" si="72"/>
        <v>320</v>
      </c>
      <c r="AK1733">
        <f t="shared" si="73"/>
        <v>330</v>
      </c>
      <c r="AL1733">
        <f t="shared" si="74"/>
        <v>340</v>
      </c>
      <c r="AM1733">
        <f t="shared" si="75"/>
        <v>350</v>
      </c>
    </row>
    <row r="1734" spans="4:39" x14ac:dyDescent="0.5">
      <c r="D1734">
        <f t="shared" si="40"/>
        <v>0</v>
      </c>
      <c r="E1734">
        <f t="shared" si="41"/>
        <v>10</v>
      </c>
      <c r="F1734">
        <f t="shared" si="42"/>
        <v>20</v>
      </c>
      <c r="G1734">
        <f t="shared" si="43"/>
        <v>30</v>
      </c>
      <c r="H1734">
        <f t="shared" si="44"/>
        <v>40</v>
      </c>
      <c r="I1734">
        <f t="shared" si="45"/>
        <v>50</v>
      </c>
      <c r="J1734">
        <f t="shared" si="46"/>
        <v>60</v>
      </c>
      <c r="K1734">
        <f t="shared" si="47"/>
        <v>70</v>
      </c>
      <c r="L1734">
        <f t="shared" si="48"/>
        <v>80</v>
      </c>
      <c r="M1734">
        <f t="shared" si="49"/>
        <v>90</v>
      </c>
      <c r="N1734">
        <f t="shared" si="50"/>
        <v>100</v>
      </c>
      <c r="O1734">
        <f t="shared" si="51"/>
        <v>110</v>
      </c>
      <c r="P1734">
        <f t="shared" si="52"/>
        <v>120</v>
      </c>
      <c r="Q1734">
        <f t="shared" si="53"/>
        <v>130</v>
      </c>
      <c r="R1734">
        <f t="shared" si="54"/>
        <v>140</v>
      </c>
      <c r="S1734">
        <f t="shared" si="55"/>
        <v>150</v>
      </c>
      <c r="T1734">
        <f t="shared" si="56"/>
        <v>160</v>
      </c>
      <c r="U1734">
        <f t="shared" si="57"/>
        <v>170</v>
      </c>
      <c r="V1734">
        <f t="shared" si="58"/>
        <v>180</v>
      </c>
      <c r="W1734">
        <f t="shared" si="59"/>
        <v>190</v>
      </c>
      <c r="X1734">
        <f t="shared" si="60"/>
        <v>200</v>
      </c>
      <c r="Y1734">
        <f t="shared" si="61"/>
        <v>210</v>
      </c>
      <c r="Z1734">
        <f t="shared" si="62"/>
        <v>220</v>
      </c>
      <c r="AA1734">
        <f t="shared" si="63"/>
        <v>230</v>
      </c>
      <c r="AB1734">
        <f t="shared" si="64"/>
        <v>240</v>
      </c>
      <c r="AC1734">
        <f t="shared" si="65"/>
        <v>250</v>
      </c>
      <c r="AD1734">
        <f t="shared" si="66"/>
        <v>260</v>
      </c>
      <c r="AE1734">
        <f t="shared" si="67"/>
        <v>270</v>
      </c>
      <c r="AF1734">
        <f t="shared" si="68"/>
        <v>280</v>
      </c>
      <c r="AG1734">
        <f t="shared" si="69"/>
        <v>290</v>
      </c>
      <c r="AH1734">
        <f t="shared" si="70"/>
        <v>300</v>
      </c>
      <c r="AI1734">
        <f t="shared" si="71"/>
        <v>310</v>
      </c>
      <c r="AJ1734">
        <f t="shared" si="72"/>
        <v>320</v>
      </c>
      <c r="AK1734">
        <f t="shared" si="73"/>
        <v>330</v>
      </c>
      <c r="AL1734">
        <f t="shared" si="74"/>
        <v>340</v>
      </c>
      <c r="AM1734">
        <f t="shared" si="75"/>
        <v>350</v>
      </c>
    </row>
    <row r="1735" spans="4:39" x14ac:dyDescent="0.5">
      <c r="D1735">
        <f t="shared" si="40"/>
        <v>0</v>
      </c>
      <c r="E1735">
        <f t="shared" si="41"/>
        <v>10</v>
      </c>
      <c r="F1735">
        <f t="shared" si="42"/>
        <v>20</v>
      </c>
      <c r="G1735">
        <f t="shared" si="43"/>
        <v>30</v>
      </c>
      <c r="H1735">
        <f t="shared" si="44"/>
        <v>40</v>
      </c>
      <c r="I1735">
        <f t="shared" si="45"/>
        <v>50</v>
      </c>
      <c r="J1735">
        <f t="shared" si="46"/>
        <v>60</v>
      </c>
      <c r="K1735">
        <f t="shared" si="47"/>
        <v>70</v>
      </c>
      <c r="L1735">
        <f t="shared" si="48"/>
        <v>80</v>
      </c>
      <c r="M1735">
        <f t="shared" si="49"/>
        <v>90</v>
      </c>
      <c r="N1735">
        <f t="shared" si="50"/>
        <v>100</v>
      </c>
      <c r="O1735">
        <f t="shared" si="51"/>
        <v>110</v>
      </c>
      <c r="P1735">
        <f t="shared" si="52"/>
        <v>120</v>
      </c>
      <c r="Q1735">
        <f t="shared" si="53"/>
        <v>130</v>
      </c>
      <c r="R1735">
        <f t="shared" si="54"/>
        <v>140</v>
      </c>
      <c r="S1735">
        <f t="shared" si="55"/>
        <v>150</v>
      </c>
      <c r="T1735">
        <f t="shared" si="56"/>
        <v>160</v>
      </c>
      <c r="U1735">
        <f t="shared" si="57"/>
        <v>170</v>
      </c>
      <c r="V1735">
        <f t="shared" si="58"/>
        <v>180</v>
      </c>
      <c r="W1735">
        <f t="shared" si="59"/>
        <v>190</v>
      </c>
      <c r="X1735">
        <f t="shared" si="60"/>
        <v>200</v>
      </c>
      <c r="Y1735">
        <f t="shared" si="61"/>
        <v>210</v>
      </c>
      <c r="Z1735">
        <f t="shared" si="62"/>
        <v>220</v>
      </c>
      <c r="AA1735">
        <f t="shared" si="63"/>
        <v>230</v>
      </c>
      <c r="AB1735">
        <f t="shared" si="64"/>
        <v>240</v>
      </c>
      <c r="AC1735">
        <f t="shared" si="65"/>
        <v>250</v>
      </c>
      <c r="AD1735">
        <f t="shared" si="66"/>
        <v>260</v>
      </c>
      <c r="AE1735">
        <f t="shared" si="67"/>
        <v>270</v>
      </c>
      <c r="AF1735">
        <f t="shared" si="68"/>
        <v>280</v>
      </c>
      <c r="AG1735">
        <f t="shared" si="69"/>
        <v>290</v>
      </c>
      <c r="AH1735">
        <f t="shared" si="70"/>
        <v>300</v>
      </c>
      <c r="AI1735">
        <f t="shared" si="71"/>
        <v>310</v>
      </c>
      <c r="AJ1735">
        <f t="shared" si="72"/>
        <v>320</v>
      </c>
      <c r="AK1735">
        <f t="shared" si="73"/>
        <v>330</v>
      </c>
      <c r="AL1735">
        <f t="shared" si="74"/>
        <v>340</v>
      </c>
      <c r="AM1735">
        <f t="shared" si="75"/>
        <v>350</v>
      </c>
    </row>
    <row r="1736" spans="4:39" x14ac:dyDescent="0.5">
      <c r="D1736">
        <f t="shared" si="40"/>
        <v>0</v>
      </c>
      <c r="E1736">
        <f t="shared" si="41"/>
        <v>10</v>
      </c>
      <c r="F1736">
        <f t="shared" si="42"/>
        <v>20</v>
      </c>
      <c r="G1736">
        <f t="shared" si="43"/>
        <v>30</v>
      </c>
      <c r="H1736">
        <f t="shared" si="44"/>
        <v>40</v>
      </c>
      <c r="I1736">
        <f t="shared" si="45"/>
        <v>50</v>
      </c>
      <c r="J1736">
        <f t="shared" si="46"/>
        <v>60</v>
      </c>
      <c r="K1736">
        <f t="shared" si="47"/>
        <v>70</v>
      </c>
      <c r="L1736">
        <f t="shared" si="48"/>
        <v>80</v>
      </c>
      <c r="M1736">
        <f t="shared" si="49"/>
        <v>90</v>
      </c>
      <c r="N1736">
        <f t="shared" si="50"/>
        <v>100</v>
      </c>
      <c r="O1736">
        <f t="shared" si="51"/>
        <v>110</v>
      </c>
      <c r="P1736">
        <f t="shared" si="52"/>
        <v>120</v>
      </c>
      <c r="Q1736">
        <f t="shared" si="53"/>
        <v>130</v>
      </c>
      <c r="R1736">
        <f t="shared" si="54"/>
        <v>140</v>
      </c>
      <c r="S1736">
        <f t="shared" si="55"/>
        <v>150</v>
      </c>
      <c r="T1736">
        <f t="shared" si="56"/>
        <v>160</v>
      </c>
      <c r="U1736">
        <f t="shared" si="57"/>
        <v>170</v>
      </c>
      <c r="V1736">
        <f t="shared" si="58"/>
        <v>180</v>
      </c>
      <c r="W1736">
        <f t="shared" si="59"/>
        <v>190</v>
      </c>
      <c r="X1736">
        <f t="shared" si="60"/>
        <v>200</v>
      </c>
      <c r="Y1736">
        <f t="shared" si="61"/>
        <v>210</v>
      </c>
      <c r="Z1736">
        <f t="shared" si="62"/>
        <v>220</v>
      </c>
      <c r="AA1736">
        <f t="shared" si="63"/>
        <v>230</v>
      </c>
      <c r="AB1736">
        <f t="shared" si="64"/>
        <v>240</v>
      </c>
      <c r="AC1736">
        <f t="shared" si="65"/>
        <v>250</v>
      </c>
      <c r="AD1736">
        <f t="shared" si="66"/>
        <v>260</v>
      </c>
      <c r="AE1736">
        <f t="shared" si="67"/>
        <v>270</v>
      </c>
      <c r="AF1736">
        <f t="shared" si="68"/>
        <v>280</v>
      </c>
      <c r="AG1736">
        <f t="shared" si="69"/>
        <v>290</v>
      </c>
      <c r="AH1736">
        <f t="shared" si="70"/>
        <v>300</v>
      </c>
      <c r="AI1736">
        <f t="shared" si="71"/>
        <v>310</v>
      </c>
      <c r="AJ1736">
        <f t="shared" si="72"/>
        <v>320</v>
      </c>
      <c r="AK1736">
        <f t="shared" si="73"/>
        <v>330</v>
      </c>
      <c r="AL1736">
        <f t="shared" si="74"/>
        <v>340</v>
      </c>
      <c r="AM1736">
        <f t="shared" si="75"/>
        <v>350</v>
      </c>
    </row>
    <row r="1737" spans="4:39" x14ac:dyDescent="0.5">
      <c r="D1737">
        <f t="shared" si="40"/>
        <v>0</v>
      </c>
      <c r="E1737">
        <f t="shared" si="41"/>
        <v>10</v>
      </c>
      <c r="F1737">
        <f t="shared" si="42"/>
        <v>20</v>
      </c>
      <c r="G1737">
        <f t="shared" si="43"/>
        <v>30</v>
      </c>
      <c r="H1737">
        <f t="shared" si="44"/>
        <v>40</v>
      </c>
      <c r="I1737">
        <f t="shared" si="45"/>
        <v>50</v>
      </c>
      <c r="J1737">
        <f t="shared" si="46"/>
        <v>60</v>
      </c>
      <c r="K1737">
        <f t="shared" si="47"/>
        <v>70</v>
      </c>
      <c r="L1737">
        <f t="shared" si="48"/>
        <v>80</v>
      </c>
      <c r="M1737">
        <f t="shared" si="49"/>
        <v>90</v>
      </c>
      <c r="N1737">
        <f t="shared" si="50"/>
        <v>100</v>
      </c>
      <c r="O1737">
        <f t="shared" si="51"/>
        <v>110</v>
      </c>
      <c r="P1737">
        <f t="shared" si="52"/>
        <v>120</v>
      </c>
      <c r="Q1737">
        <f t="shared" si="53"/>
        <v>130</v>
      </c>
      <c r="R1737">
        <f t="shared" si="54"/>
        <v>140</v>
      </c>
      <c r="S1737">
        <f t="shared" si="55"/>
        <v>150</v>
      </c>
      <c r="T1737">
        <f t="shared" si="56"/>
        <v>160</v>
      </c>
      <c r="U1737">
        <f t="shared" si="57"/>
        <v>170</v>
      </c>
      <c r="V1737">
        <f t="shared" si="58"/>
        <v>180</v>
      </c>
      <c r="W1737">
        <f t="shared" si="59"/>
        <v>190</v>
      </c>
      <c r="X1737">
        <f t="shared" si="60"/>
        <v>200</v>
      </c>
      <c r="Y1737">
        <f t="shared" si="61"/>
        <v>210</v>
      </c>
      <c r="Z1737">
        <f t="shared" si="62"/>
        <v>220</v>
      </c>
      <c r="AA1737">
        <f t="shared" si="63"/>
        <v>230</v>
      </c>
      <c r="AB1737">
        <f t="shared" si="64"/>
        <v>240</v>
      </c>
      <c r="AC1737">
        <f t="shared" si="65"/>
        <v>250</v>
      </c>
      <c r="AD1737">
        <f t="shared" si="66"/>
        <v>260</v>
      </c>
      <c r="AE1737">
        <f t="shared" si="67"/>
        <v>270</v>
      </c>
      <c r="AF1737">
        <f t="shared" si="68"/>
        <v>280</v>
      </c>
      <c r="AG1737">
        <f t="shared" si="69"/>
        <v>290</v>
      </c>
      <c r="AH1737">
        <f t="shared" si="70"/>
        <v>300</v>
      </c>
      <c r="AI1737">
        <f t="shared" si="71"/>
        <v>310</v>
      </c>
      <c r="AJ1737">
        <f t="shared" si="72"/>
        <v>320</v>
      </c>
      <c r="AK1737">
        <f t="shared" si="73"/>
        <v>330</v>
      </c>
      <c r="AL1737">
        <f t="shared" si="74"/>
        <v>340</v>
      </c>
      <c r="AM1737">
        <f t="shared" si="75"/>
        <v>350</v>
      </c>
    </row>
    <row r="1738" spans="4:39" x14ac:dyDescent="0.5">
      <c r="D1738">
        <f t="shared" si="40"/>
        <v>0</v>
      </c>
      <c r="E1738">
        <f t="shared" si="41"/>
        <v>10</v>
      </c>
      <c r="F1738">
        <f t="shared" si="42"/>
        <v>20</v>
      </c>
      <c r="G1738">
        <f t="shared" si="43"/>
        <v>30</v>
      </c>
      <c r="H1738">
        <f t="shared" si="44"/>
        <v>40</v>
      </c>
      <c r="I1738">
        <f t="shared" si="45"/>
        <v>50</v>
      </c>
      <c r="J1738">
        <f t="shared" si="46"/>
        <v>60</v>
      </c>
      <c r="K1738">
        <f t="shared" si="47"/>
        <v>70</v>
      </c>
      <c r="L1738">
        <f t="shared" si="48"/>
        <v>80</v>
      </c>
      <c r="M1738">
        <f t="shared" si="49"/>
        <v>90</v>
      </c>
      <c r="N1738">
        <f t="shared" si="50"/>
        <v>100</v>
      </c>
      <c r="O1738">
        <f t="shared" si="51"/>
        <v>110</v>
      </c>
      <c r="P1738">
        <f t="shared" si="52"/>
        <v>120</v>
      </c>
      <c r="Q1738">
        <f t="shared" si="53"/>
        <v>130</v>
      </c>
      <c r="R1738">
        <f t="shared" si="54"/>
        <v>140</v>
      </c>
      <c r="S1738">
        <f t="shared" si="55"/>
        <v>150</v>
      </c>
      <c r="T1738">
        <f t="shared" si="56"/>
        <v>160</v>
      </c>
      <c r="U1738">
        <f t="shared" si="57"/>
        <v>170</v>
      </c>
      <c r="V1738">
        <f t="shared" si="58"/>
        <v>180</v>
      </c>
      <c r="W1738">
        <f t="shared" si="59"/>
        <v>190</v>
      </c>
      <c r="X1738">
        <f t="shared" si="60"/>
        <v>200</v>
      </c>
      <c r="Y1738">
        <f t="shared" si="61"/>
        <v>210</v>
      </c>
      <c r="Z1738">
        <f t="shared" si="62"/>
        <v>220</v>
      </c>
      <c r="AA1738">
        <f t="shared" si="63"/>
        <v>230</v>
      </c>
      <c r="AB1738">
        <f t="shared" si="64"/>
        <v>240</v>
      </c>
      <c r="AC1738">
        <f t="shared" si="65"/>
        <v>250</v>
      </c>
      <c r="AD1738">
        <f t="shared" si="66"/>
        <v>260</v>
      </c>
      <c r="AE1738">
        <f t="shared" si="67"/>
        <v>270</v>
      </c>
      <c r="AF1738">
        <f t="shared" si="68"/>
        <v>280</v>
      </c>
      <c r="AG1738">
        <f t="shared" si="69"/>
        <v>290</v>
      </c>
      <c r="AH1738">
        <f t="shared" si="70"/>
        <v>300</v>
      </c>
      <c r="AI1738">
        <f t="shared" si="71"/>
        <v>310</v>
      </c>
      <c r="AJ1738">
        <f t="shared" si="72"/>
        <v>320</v>
      </c>
      <c r="AK1738">
        <f t="shared" si="73"/>
        <v>330</v>
      </c>
      <c r="AL1738">
        <f t="shared" si="74"/>
        <v>340</v>
      </c>
      <c r="AM1738">
        <f t="shared" si="75"/>
        <v>350</v>
      </c>
    </row>
    <row r="1739" spans="4:39" x14ac:dyDescent="0.5">
      <c r="D1739">
        <f t="shared" si="40"/>
        <v>0</v>
      </c>
      <c r="E1739">
        <f t="shared" si="41"/>
        <v>10</v>
      </c>
      <c r="F1739">
        <f t="shared" si="42"/>
        <v>20</v>
      </c>
      <c r="G1739">
        <f t="shared" si="43"/>
        <v>30</v>
      </c>
      <c r="H1739">
        <f t="shared" si="44"/>
        <v>40</v>
      </c>
      <c r="I1739">
        <f t="shared" si="45"/>
        <v>50</v>
      </c>
      <c r="J1739">
        <f t="shared" si="46"/>
        <v>60</v>
      </c>
      <c r="K1739">
        <f t="shared" si="47"/>
        <v>70</v>
      </c>
      <c r="L1739">
        <f t="shared" si="48"/>
        <v>80</v>
      </c>
      <c r="M1739">
        <f t="shared" si="49"/>
        <v>90</v>
      </c>
      <c r="N1739">
        <f t="shared" si="50"/>
        <v>100</v>
      </c>
      <c r="O1739">
        <f t="shared" si="51"/>
        <v>110</v>
      </c>
      <c r="P1739">
        <f t="shared" si="52"/>
        <v>120</v>
      </c>
      <c r="Q1739">
        <f t="shared" si="53"/>
        <v>130</v>
      </c>
      <c r="R1739">
        <f t="shared" si="54"/>
        <v>140</v>
      </c>
      <c r="S1739">
        <f t="shared" si="55"/>
        <v>150</v>
      </c>
      <c r="T1739">
        <f t="shared" si="56"/>
        <v>160</v>
      </c>
      <c r="U1739">
        <f t="shared" si="57"/>
        <v>170</v>
      </c>
      <c r="V1739">
        <f t="shared" si="58"/>
        <v>180</v>
      </c>
      <c r="W1739">
        <f t="shared" si="59"/>
        <v>190</v>
      </c>
      <c r="X1739">
        <f t="shared" si="60"/>
        <v>200</v>
      </c>
      <c r="Y1739">
        <f t="shared" si="61"/>
        <v>210</v>
      </c>
      <c r="Z1739">
        <f t="shared" si="62"/>
        <v>220</v>
      </c>
      <c r="AA1739">
        <f t="shared" si="63"/>
        <v>230</v>
      </c>
      <c r="AB1739">
        <f t="shared" si="64"/>
        <v>240</v>
      </c>
      <c r="AC1739">
        <f t="shared" si="65"/>
        <v>250</v>
      </c>
      <c r="AD1739">
        <f t="shared" si="66"/>
        <v>260</v>
      </c>
      <c r="AE1739">
        <f t="shared" si="67"/>
        <v>270</v>
      </c>
      <c r="AF1739">
        <f t="shared" si="68"/>
        <v>280</v>
      </c>
      <c r="AG1739">
        <f t="shared" si="69"/>
        <v>290</v>
      </c>
      <c r="AH1739">
        <f t="shared" si="70"/>
        <v>300</v>
      </c>
      <c r="AI1739">
        <f t="shared" si="71"/>
        <v>310</v>
      </c>
      <c r="AJ1739">
        <f t="shared" si="72"/>
        <v>320</v>
      </c>
      <c r="AK1739">
        <f t="shared" si="73"/>
        <v>330</v>
      </c>
      <c r="AL1739">
        <f t="shared" si="74"/>
        <v>340</v>
      </c>
      <c r="AM1739">
        <f t="shared" si="75"/>
        <v>350</v>
      </c>
    </row>
    <row r="1740" spans="4:39" x14ac:dyDescent="0.5">
      <c r="D1740">
        <f t="shared" si="40"/>
        <v>0</v>
      </c>
      <c r="E1740">
        <f t="shared" si="41"/>
        <v>10</v>
      </c>
      <c r="F1740">
        <f t="shared" si="42"/>
        <v>20</v>
      </c>
      <c r="G1740">
        <f t="shared" si="43"/>
        <v>30</v>
      </c>
      <c r="H1740">
        <f t="shared" si="44"/>
        <v>40</v>
      </c>
      <c r="I1740">
        <f t="shared" si="45"/>
        <v>50</v>
      </c>
      <c r="J1740">
        <f t="shared" si="46"/>
        <v>60</v>
      </c>
      <c r="K1740">
        <f t="shared" si="47"/>
        <v>70</v>
      </c>
      <c r="L1740">
        <f t="shared" si="48"/>
        <v>80</v>
      </c>
      <c r="M1740">
        <f t="shared" si="49"/>
        <v>90</v>
      </c>
      <c r="N1740">
        <f t="shared" si="50"/>
        <v>100</v>
      </c>
      <c r="O1740">
        <f t="shared" si="51"/>
        <v>110</v>
      </c>
      <c r="P1740">
        <f t="shared" si="52"/>
        <v>120</v>
      </c>
      <c r="Q1740">
        <f t="shared" si="53"/>
        <v>130</v>
      </c>
      <c r="R1740">
        <f t="shared" si="54"/>
        <v>140</v>
      </c>
      <c r="S1740">
        <f t="shared" si="55"/>
        <v>150</v>
      </c>
      <c r="T1740">
        <f t="shared" si="56"/>
        <v>160</v>
      </c>
      <c r="U1740">
        <f t="shared" si="57"/>
        <v>170</v>
      </c>
      <c r="V1740">
        <f t="shared" si="58"/>
        <v>180</v>
      </c>
      <c r="W1740">
        <f t="shared" si="59"/>
        <v>190</v>
      </c>
      <c r="X1740">
        <f t="shared" si="60"/>
        <v>200</v>
      </c>
      <c r="Y1740">
        <f t="shared" si="61"/>
        <v>210</v>
      </c>
      <c r="Z1740">
        <f t="shared" si="62"/>
        <v>220</v>
      </c>
      <c r="AA1740">
        <f t="shared" si="63"/>
        <v>230</v>
      </c>
      <c r="AB1740">
        <f t="shared" si="64"/>
        <v>240</v>
      </c>
      <c r="AC1740">
        <f t="shared" si="65"/>
        <v>250</v>
      </c>
      <c r="AD1740">
        <f t="shared" si="66"/>
        <v>260</v>
      </c>
      <c r="AE1740">
        <f t="shared" si="67"/>
        <v>270</v>
      </c>
      <c r="AF1740">
        <f t="shared" si="68"/>
        <v>280</v>
      </c>
      <c r="AG1740">
        <f t="shared" si="69"/>
        <v>290</v>
      </c>
      <c r="AH1740">
        <f t="shared" si="70"/>
        <v>300</v>
      </c>
      <c r="AI1740">
        <f t="shared" si="71"/>
        <v>310</v>
      </c>
      <c r="AJ1740">
        <f t="shared" si="72"/>
        <v>320</v>
      </c>
      <c r="AK1740">
        <f t="shared" si="73"/>
        <v>330</v>
      </c>
      <c r="AL1740">
        <f t="shared" si="74"/>
        <v>340</v>
      </c>
      <c r="AM1740">
        <f t="shared" si="75"/>
        <v>350</v>
      </c>
    </row>
    <row r="1741" spans="4:39" x14ac:dyDescent="0.5">
      <c r="D1741">
        <f t="shared" si="40"/>
        <v>0</v>
      </c>
      <c r="E1741">
        <f t="shared" si="41"/>
        <v>10</v>
      </c>
      <c r="F1741">
        <f t="shared" si="42"/>
        <v>20</v>
      </c>
      <c r="G1741">
        <f t="shared" si="43"/>
        <v>30</v>
      </c>
      <c r="H1741">
        <f t="shared" si="44"/>
        <v>40</v>
      </c>
      <c r="I1741">
        <f t="shared" si="45"/>
        <v>50</v>
      </c>
      <c r="J1741">
        <f t="shared" si="46"/>
        <v>60</v>
      </c>
      <c r="K1741">
        <f t="shared" si="47"/>
        <v>70</v>
      </c>
      <c r="L1741">
        <f t="shared" si="48"/>
        <v>80</v>
      </c>
      <c r="M1741">
        <f t="shared" si="49"/>
        <v>90</v>
      </c>
      <c r="N1741">
        <f t="shared" si="50"/>
        <v>100</v>
      </c>
      <c r="O1741">
        <f t="shared" si="51"/>
        <v>110</v>
      </c>
      <c r="P1741">
        <f t="shared" si="52"/>
        <v>120</v>
      </c>
      <c r="Q1741">
        <f t="shared" si="53"/>
        <v>130</v>
      </c>
      <c r="R1741">
        <f t="shared" si="54"/>
        <v>140</v>
      </c>
      <c r="S1741">
        <f t="shared" si="55"/>
        <v>150</v>
      </c>
      <c r="T1741">
        <f t="shared" si="56"/>
        <v>160</v>
      </c>
      <c r="U1741">
        <f t="shared" si="57"/>
        <v>170</v>
      </c>
      <c r="V1741">
        <f t="shared" si="58"/>
        <v>180</v>
      </c>
      <c r="W1741">
        <f t="shared" si="59"/>
        <v>190</v>
      </c>
      <c r="X1741">
        <f t="shared" si="60"/>
        <v>200</v>
      </c>
      <c r="Y1741">
        <f t="shared" si="61"/>
        <v>210</v>
      </c>
      <c r="Z1741">
        <f t="shared" si="62"/>
        <v>220</v>
      </c>
      <c r="AA1741">
        <f t="shared" si="63"/>
        <v>230</v>
      </c>
      <c r="AB1741">
        <f t="shared" si="64"/>
        <v>240</v>
      </c>
      <c r="AC1741">
        <f t="shared" si="65"/>
        <v>250</v>
      </c>
      <c r="AD1741">
        <f t="shared" si="66"/>
        <v>260</v>
      </c>
      <c r="AE1741">
        <f t="shared" si="67"/>
        <v>270</v>
      </c>
      <c r="AF1741">
        <f t="shared" si="68"/>
        <v>280</v>
      </c>
      <c r="AG1741">
        <f t="shared" si="69"/>
        <v>290</v>
      </c>
      <c r="AH1741">
        <f t="shared" si="70"/>
        <v>300</v>
      </c>
      <c r="AI1741">
        <f t="shared" si="71"/>
        <v>310</v>
      </c>
      <c r="AJ1741">
        <f t="shared" si="72"/>
        <v>320</v>
      </c>
      <c r="AK1741">
        <f t="shared" si="73"/>
        <v>330</v>
      </c>
      <c r="AL1741">
        <f t="shared" si="74"/>
        <v>340</v>
      </c>
      <c r="AM1741">
        <f t="shared" si="75"/>
        <v>350</v>
      </c>
    </row>
    <row r="1742" spans="4:39" x14ac:dyDescent="0.5">
      <c r="D1742">
        <f t="shared" si="40"/>
        <v>0</v>
      </c>
      <c r="E1742">
        <f t="shared" si="41"/>
        <v>10</v>
      </c>
      <c r="F1742">
        <f t="shared" si="42"/>
        <v>20</v>
      </c>
      <c r="G1742">
        <f t="shared" si="43"/>
        <v>30</v>
      </c>
      <c r="H1742">
        <f t="shared" si="44"/>
        <v>40</v>
      </c>
      <c r="I1742">
        <f t="shared" si="45"/>
        <v>50</v>
      </c>
      <c r="J1742">
        <f t="shared" si="46"/>
        <v>60</v>
      </c>
      <c r="K1742">
        <f t="shared" si="47"/>
        <v>70</v>
      </c>
      <c r="L1742">
        <f t="shared" si="48"/>
        <v>80</v>
      </c>
      <c r="M1742">
        <f t="shared" si="49"/>
        <v>90</v>
      </c>
      <c r="N1742">
        <f t="shared" si="50"/>
        <v>100</v>
      </c>
      <c r="O1742">
        <f t="shared" si="51"/>
        <v>110</v>
      </c>
      <c r="P1742">
        <f t="shared" si="52"/>
        <v>120</v>
      </c>
      <c r="Q1742">
        <f t="shared" si="53"/>
        <v>130</v>
      </c>
      <c r="R1742">
        <f t="shared" si="54"/>
        <v>140</v>
      </c>
      <c r="S1742">
        <f t="shared" si="55"/>
        <v>150</v>
      </c>
      <c r="T1742">
        <f t="shared" si="56"/>
        <v>160</v>
      </c>
      <c r="U1742">
        <f t="shared" si="57"/>
        <v>170</v>
      </c>
      <c r="V1742">
        <f t="shared" si="58"/>
        <v>180</v>
      </c>
      <c r="W1742">
        <f t="shared" si="59"/>
        <v>190</v>
      </c>
      <c r="X1742">
        <f t="shared" si="60"/>
        <v>200</v>
      </c>
      <c r="Y1742">
        <f t="shared" si="61"/>
        <v>210</v>
      </c>
      <c r="Z1742">
        <f t="shared" si="62"/>
        <v>220</v>
      </c>
      <c r="AA1742">
        <f t="shared" si="63"/>
        <v>230</v>
      </c>
      <c r="AB1742">
        <f t="shared" si="64"/>
        <v>240</v>
      </c>
      <c r="AC1742">
        <f t="shared" si="65"/>
        <v>250</v>
      </c>
      <c r="AD1742">
        <f t="shared" si="66"/>
        <v>260</v>
      </c>
      <c r="AE1742">
        <f t="shared" si="67"/>
        <v>270</v>
      </c>
      <c r="AF1742">
        <f t="shared" si="68"/>
        <v>280</v>
      </c>
      <c r="AG1742">
        <f t="shared" si="69"/>
        <v>290</v>
      </c>
      <c r="AH1742">
        <f t="shared" si="70"/>
        <v>300</v>
      </c>
      <c r="AI1742">
        <f t="shared" si="71"/>
        <v>310</v>
      </c>
      <c r="AJ1742">
        <f t="shared" si="72"/>
        <v>320</v>
      </c>
      <c r="AK1742">
        <f t="shared" si="73"/>
        <v>330</v>
      </c>
      <c r="AL1742">
        <f t="shared" si="74"/>
        <v>340</v>
      </c>
      <c r="AM1742">
        <f t="shared" si="75"/>
        <v>350</v>
      </c>
    </row>
    <row r="1743" spans="4:39" x14ac:dyDescent="0.5">
      <c r="D1743">
        <f t="shared" si="40"/>
        <v>0</v>
      </c>
      <c r="E1743">
        <f t="shared" si="41"/>
        <v>10</v>
      </c>
      <c r="F1743">
        <f t="shared" si="42"/>
        <v>20</v>
      </c>
      <c r="G1743">
        <f t="shared" si="43"/>
        <v>30</v>
      </c>
      <c r="H1743">
        <f t="shared" si="44"/>
        <v>40</v>
      </c>
      <c r="I1743">
        <f t="shared" si="45"/>
        <v>50</v>
      </c>
      <c r="J1743">
        <f t="shared" si="46"/>
        <v>60</v>
      </c>
      <c r="K1743">
        <f t="shared" si="47"/>
        <v>70</v>
      </c>
      <c r="L1743">
        <f t="shared" si="48"/>
        <v>80</v>
      </c>
      <c r="M1743">
        <f t="shared" si="49"/>
        <v>90</v>
      </c>
      <c r="N1743">
        <f t="shared" si="50"/>
        <v>100</v>
      </c>
      <c r="O1743">
        <f t="shared" si="51"/>
        <v>110</v>
      </c>
      <c r="P1743">
        <f t="shared" si="52"/>
        <v>120</v>
      </c>
      <c r="Q1743">
        <f t="shared" si="53"/>
        <v>130</v>
      </c>
      <c r="R1743">
        <f t="shared" si="54"/>
        <v>140</v>
      </c>
      <c r="S1743">
        <f t="shared" si="55"/>
        <v>150</v>
      </c>
      <c r="T1743">
        <f t="shared" si="56"/>
        <v>160</v>
      </c>
      <c r="U1743">
        <f t="shared" si="57"/>
        <v>170</v>
      </c>
      <c r="V1743">
        <f t="shared" si="58"/>
        <v>180</v>
      </c>
      <c r="W1743">
        <f t="shared" si="59"/>
        <v>190</v>
      </c>
      <c r="X1743">
        <f t="shared" si="60"/>
        <v>200</v>
      </c>
      <c r="Y1743">
        <f t="shared" si="61"/>
        <v>210</v>
      </c>
      <c r="Z1743">
        <f t="shared" si="62"/>
        <v>220</v>
      </c>
      <c r="AA1743">
        <f t="shared" si="63"/>
        <v>230</v>
      </c>
      <c r="AB1743">
        <f t="shared" si="64"/>
        <v>240</v>
      </c>
      <c r="AC1743">
        <f t="shared" si="65"/>
        <v>250</v>
      </c>
      <c r="AD1743">
        <f t="shared" si="66"/>
        <v>260</v>
      </c>
      <c r="AE1743">
        <f t="shared" si="67"/>
        <v>270</v>
      </c>
      <c r="AF1743">
        <f t="shared" si="68"/>
        <v>280</v>
      </c>
      <c r="AG1743">
        <f t="shared" si="69"/>
        <v>290</v>
      </c>
      <c r="AH1743">
        <f t="shared" si="70"/>
        <v>300</v>
      </c>
      <c r="AI1743">
        <f t="shared" si="71"/>
        <v>310</v>
      </c>
      <c r="AJ1743">
        <f t="shared" si="72"/>
        <v>320</v>
      </c>
      <c r="AK1743">
        <f t="shared" si="73"/>
        <v>330</v>
      </c>
      <c r="AL1743">
        <f t="shared" si="74"/>
        <v>340</v>
      </c>
      <c r="AM1743">
        <f t="shared" si="75"/>
        <v>350</v>
      </c>
    </row>
    <row r="1744" spans="4:39" x14ac:dyDescent="0.5">
      <c r="D1744">
        <f t="shared" si="40"/>
        <v>0</v>
      </c>
      <c r="E1744">
        <f t="shared" si="41"/>
        <v>10</v>
      </c>
      <c r="F1744">
        <f t="shared" si="42"/>
        <v>20</v>
      </c>
      <c r="G1744">
        <f t="shared" si="43"/>
        <v>30</v>
      </c>
      <c r="H1744">
        <f t="shared" si="44"/>
        <v>40</v>
      </c>
      <c r="I1744">
        <f t="shared" si="45"/>
        <v>50</v>
      </c>
      <c r="J1744">
        <f t="shared" si="46"/>
        <v>60</v>
      </c>
      <c r="K1744">
        <f t="shared" si="47"/>
        <v>70</v>
      </c>
      <c r="L1744">
        <f t="shared" si="48"/>
        <v>80</v>
      </c>
      <c r="M1744">
        <f t="shared" si="49"/>
        <v>90</v>
      </c>
      <c r="N1744">
        <f t="shared" si="50"/>
        <v>100</v>
      </c>
      <c r="O1744">
        <f t="shared" si="51"/>
        <v>110</v>
      </c>
      <c r="P1744">
        <f t="shared" si="52"/>
        <v>120</v>
      </c>
      <c r="Q1744">
        <f t="shared" si="53"/>
        <v>130</v>
      </c>
      <c r="R1744">
        <f t="shared" si="54"/>
        <v>140</v>
      </c>
      <c r="S1744">
        <f t="shared" si="55"/>
        <v>150</v>
      </c>
      <c r="T1744">
        <f t="shared" si="56"/>
        <v>160</v>
      </c>
      <c r="U1744">
        <f t="shared" si="57"/>
        <v>170</v>
      </c>
      <c r="V1744">
        <f t="shared" si="58"/>
        <v>180</v>
      </c>
      <c r="W1744">
        <f t="shared" si="59"/>
        <v>190</v>
      </c>
      <c r="X1744">
        <f t="shared" si="60"/>
        <v>200</v>
      </c>
      <c r="Y1744">
        <f t="shared" si="61"/>
        <v>210</v>
      </c>
      <c r="Z1744">
        <f t="shared" si="62"/>
        <v>220</v>
      </c>
      <c r="AA1744">
        <f t="shared" si="63"/>
        <v>230</v>
      </c>
      <c r="AB1744">
        <f t="shared" si="64"/>
        <v>240</v>
      </c>
      <c r="AC1744">
        <f t="shared" si="65"/>
        <v>250</v>
      </c>
      <c r="AD1744">
        <f t="shared" si="66"/>
        <v>260</v>
      </c>
      <c r="AE1744">
        <f t="shared" si="67"/>
        <v>270</v>
      </c>
      <c r="AF1744">
        <f t="shared" si="68"/>
        <v>280</v>
      </c>
      <c r="AG1744">
        <f t="shared" si="69"/>
        <v>290</v>
      </c>
      <c r="AH1744">
        <f t="shared" si="70"/>
        <v>300</v>
      </c>
      <c r="AI1744">
        <f t="shared" si="71"/>
        <v>310</v>
      </c>
      <c r="AJ1744">
        <f t="shared" si="72"/>
        <v>320</v>
      </c>
      <c r="AK1744">
        <f t="shared" si="73"/>
        <v>330</v>
      </c>
      <c r="AL1744">
        <f t="shared" si="74"/>
        <v>340</v>
      </c>
      <c r="AM1744">
        <f t="shared" si="75"/>
        <v>350</v>
      </c>
    </row>
    <row r="1745" spans="2:39" x14ac:dyDescent="0.5">
      <c r="D1745">
        <f t="shared" si="40"/>
        <v>0</v>
      </c>
      <c r="E1745">
        <f t="shared" si="41"/>
        <v>10</v>
      </c>
      <c r="F1745">
        <f t="shared" si="42"/>
        <v>20</v>
      </c>
      <c r="G1745">
        <f t="shared" si="43"/>
        <v>30</v>
      </c>
      <c r="H1745">
        <f t="shared" si="44"/>
        <v>40</v>
      </c>
      <c r="I1745">
        <f t="shared" si="45"/>
        <v>50</v>
      </c>
      <c r="J1745">
        <f t="shared" si="46"/>
        <v>60</v>
      </c>
      <c r="K1745">
        <f t="shared" si="47"/>
        <v>70</v>
      </c>
      <c r="L1745">
        <f t="shared" si="48"/>
        <v>80</v>
      </c>
      <c r="M1745">
        <f t="shared" si="49"/>
        <v>90</v>
      </c>
      <c r="N1745">
        <f t="shared" si="50"/>
        <v>100</v>
      </c>
      <c r="O1745">
        <f t="shared" si="51"/>
        <v>110</v>
      </c>
      <c r="P1745">
        <f t="shared" si="52"/>
        <v>120</v>
      </c>
      <c r="Q1745">
        <f t="shared" si="53"/>
        <v>130</v>
      </c>
      <c r="R1745">
        <f t="shared" si="54"/>
        <v>140</v>
      </c>
      <c r="S1745">
        <f t="shared" si="55"/>
        <v>150</v>
      </c>
      <c r="T1745">
        <f t="shared" si="56"/>
        <v>160</v>
      </c>
      <c r="U1745">
        <f t="shared" si="57"/>
        <v>170</v>
      </c>
      <c r="V1745">
        <f t="shared" si="58"/>
        <v>180</v>
      </c>
      <c r="W1745">
        <f t="shared" si="59"/>
        <v>190</v>
      </c>
      <c r="X1745">
        <f t="shared" si="60"/>
        <v>200</v>
      </c>
      <c r="Y1745">
        <f t="shared" si="61"/>
        <v>210</v>
      </c>
      <c r="Z1745">
        <f t="shared" si="62"/>
        <v>220</v>
      </c>
      <c r="AA1745">
        <f t="shared" si="63"/>
        <v>230</v>
      </c>
      <c r="AB1745">
        <f t="shared" si="64"/>
        <v>240</v>
      </c>
      <c r="AC1745">
        <f t="shared" si="65"/>
        <v>250</v>
      </c>
      <c r="AD1745">
        <f t="shared" si="66"/>
        <v>260</v>
      </c>
      <c r="AE1745">
        <f t="shared" si="67"/>
        <v>270</v>
      </c>
      <c r="AF1745">
        <f t="shared" si="68"/>
        <v>280</v>
      </c>
      <c r="AG1745">
        <f t="shared" si="69"/>
        <v>290</v>
      </c>
      <c r="AH1745">
        <f t="shared" si="70"/>
        <v>300</v>
      </c>
      <c r="AI1745">
        <f t="shared" si="71"/>
        <v>310</v>
      </c>
      <c r="AJ1745">
        <f t="shared" si="72"/>
        <v>320</v>
      </c>
      <c r="AK1745">
        <f t="shared" si="73"/>
        <v>330</v>
      </c>
      <c r="AL1745">
        <f t="shared" si="74"/>
        <v>340</v>
      </c>
      <c r="AM1745">
        <f t="shared" si="75"/>
        <v>350</v>
      </c>
    </row>
    <row r="1746" spans="2:39" x14ac:dyDescent="0.5">
      <c r="D1746">
        <f t="shared" si="40"/>
        <v>0</v>
      </c>
      <c r="E1746">
        <f t="shared" si="41"/>
        <v>10</v>
      </c>
      <c r="F1746">
        <f t="shared" si="42"/>
        <v>20</v>
      </c>
      <c r="G1746">
        <f t="shared" si="43"/>
        <v>30</v>
      </c>
      <c r="H1746">
        <f t="shared" si="44"/>
        <v>40</v>
      </c>
      <c r="I1746">
        <f t="shared" si="45"/>
        <v>50</v>
      </c>
      <c r="J1746">
        <f t="shared" si="46"/>
        <v>60</v>
      </c>
      <c r="K1746">
        <f t="shared" si="47"/>
        <v>70</v>
      </c>
      <c r="L1746">
        <f t="shared" si="48"/>
        <v>80</v>
      </c>
      <c r="M1746">
        <f t="shared" si="49"/>
        <v>90</v>
      </c>
      <c r="N1746">
        <f t="shared" si="50"/>
        <v>100</v>
      </c>
      <c r="O1746">
        <f t="shared" si="51"/>
        <v>110</v>
      </c>
      <c r="P1746">
        <f t="shared" si="52"/>
        <v>120</v>
      </c>
      <c r="Q1746">
        <f t="shared" si="53"/>
        <v>130</v>
      </c>
      <c r="R1746">
        <f t="shared" si="54"/>
        <v>140</v>
      </c>
      <c r="S1746">
        <f t="shared" si="55"/>
        <v>150</v>
      </c>
      <c r="T1746">
        <f t="shared" si="56"/>
        <v>160</v>
      </c>
      <c r="U1746">
        <f t="shared" si="57"/>
        <v>170</v>
      </c>
      <c r="V1746">
        <f t="shared" si="58"/>
        <v>180</v>
      </c>
      <c r="W1746">
        <f t="shared" si="59"/>
        <v>190</v>
      </c>
      <c r="X1746">
        <f t="shared" si="60"/>
        <v>200</v>
      </c>
      <c r="Y1746">
        <f t="shared" si="61"/>
        <v>210</v>
      </c>
      <c r="Z1746">
        <f t="shared" si="62"/>
        <v>220</v>
      </c>
      <c r="AA1746">
        <f t="shared" si="63"/>
        <v>230</v>
      </c>
      <c r="AB1746">
        <f t="shared" si="64"/>
        <v>240</v>
      </c>
      <c r="AC1746">
        <f t="shared" si="65"/>
        <v>250</v>
      </c>
      <c r="AD1746">
        <f t="shared" si="66"/>
        <v>260</v>
      </c>
      <c r="AE1746">
        <f t="shared" si="67"/>
        <v>270</v>
      </c>
      <c r="AF1746">
        <f t="shared" si="68"/>
        <v>280</v>
      </c>
      <c r="AG1746">
        <f t="shared" si="69"/>
        <v>290</v>
      </c>
      <c r="AH1746">
        <f t="shared" si="70"/>
        <v>300</v>
      </c>
      <c r="AI1746">
        <f t="shared" si="71"/>
        <v>310</v>
      </c>
      <c r="AJ1746">
        <f t="shared" si="72"/>
        <v>320</v>
      </c>
      <c r="AK1746">
        <f t="shared" si="73"/>
        <v>330</v>
      </c>
      <c r="AL1746">
        <f t="shared" si="74"/>
        <v>340</v>
      </c>
      <c r="AM1746">
        <f t="shared" si="75"/>
        <v>350</v>
      </c>
    </row>
    <row r="1747" spans="2:39" x14ac:dyDescent="0.5">
      <c r="D1747">
        <f t="shared" si="40"/>
        <v>0</v>
      </c>
      <c r="E1747">
        <f t="shared" si="41"/>
        <v>10</v>
      </c>
      <c r="F1747">
        <f t="shared" si="42"/>
        <v>20</v>
      </c>
      <c r="G1747">
        <f t="shared" si="43"/>
        <v>30</v>
      </c>
      <c r="H1747">
        <f t="shared" si="44"/>
        <v>40</v>
      </c>
      <c r="I1747">
        <f t="shared" si="45"/>
        <v>50</v>
      </c>
      <c r="J1747">
        <f t="shared" si="46"/>
        <v>60</v>
      </c>
      <c r="K1747">
        <f t="shared" si="47"/>
        <v>70</v>
      </c>
      <c r="L1747">
        <f t="shared" si="48"/>
        <v>80</v>
      </c>
      <c r="M1747">
        <f t="shared" si="49"/>
        <v>90</v>
      </c>
      <c r="N1747">
        <f t="shared" si="50"/>
        <v>100</v>
      </c>
      <c r="O1747">
        <f t="shared" si="51"/>
        <v>110</v>
      </c>
      <c r="P1747">
        <f t="shared" si="52"/>
        <v>120</v>
      </c>
      <c r="Q1747">
        <f t="shared" si="53"/>
        <v>130</v>
      </c>
      <c r="R1747">
        <f t="shared" si="54"/>
        <v>140</v>
      </c>
      <c r="S1747">
        <f t="shared" si="55"/>
        <v>150</v>
      </c>
      <c r="T1747">
        <f t="shared" si="56"/>
        <v>160</v>
      </c>
      <c r="U1747">
        <f t="shared" si="57"/>
        <v>170</v>
      </c>
      <c r="V1747">
        <f t="shared" si="58"/>
        <v>180</v>
      </c>
      <c r="W1747">
        <f t="shared" si="59"/>
        <v>190</v>
      </c>
      <c r="X1747">
        <f t="shared" si="60"/>
        <v>200</v>
      </c>
      <c r="Y1747">
        <f t="shared" si="61"/>
        <v>210</v>
      </c>
      <c r="Z1747">
        <f t="shared" si="62"/>
        <v>220</v>
      </c>
      <c r="AA1747">
        <f t="shared" si="63"/>
        <v>230</v>
      </c>
      <c r="AB1747">
        <f t="shared" si="64"/>
        <v>240</v>
      </c>
      <c r="AC1747">
        <f t="shared" si="65"/>
        <v>250</v>
      </c>
      <c r="AD1747">
        <f t="shared" si="66"/>
        <v>260</v>
      </c>
      <c r="AE1747">
        <f t="shared" si="67"/>
        <v>270</v>
      </c>
      <c r="AF1747">
        <f t="shared" si="68"/>
        <v>280</v>
      </c>
      <c r="AG1747">
        <f t="shared" si="69"/>
        <v>290</v>
      </c>
      <c r="AH1747">
        <f t="shared" si="70"/>
        <v>300</v>
      </c>
      <c r="AI1747">
        <f t="shared" si="71"/>
        <v>310</v>
      </c>
      <c r="AJ1747">
        <f t="shared" si="72"/>
        <v>320</v>
      </c>
      <c r="AK1747">
        <f t="shared" si="73"/>
        <v>330</v>
      </c>
      <c r="AL1747">
        <f t="shared" si="74"/>
        <v>340</v>
      </c>
      <c r="AM1747">
        <f t="shared" si="75"/>
        <v>350</v>
      </c>
    </row>
    <row r="1748" spans="2:39" x14ac:dyDescent="0.5">
      <c r="D1748">
        <f t="shared" si="40"/>
        <v>0</v>
      </c>
      <c r="E1748">
        <f t="shared" si="41"/>
        <v>10</v>
      </c>
      <c r="F1748">
        <f t="shared" si="42"/>
        <v>20</v>
      </c>
      <c r="G1748">
        <f t="shared" si="43"/>
        <v>30</v>
      </c>
      <c r="H1748">
        <f t="shared" si="44"/>
        <v>40</v>
      </c>
      <c r="I1748">
        <f t="shared" si="45"/>
        <v>50</v>
      </c>
      <c r="J1748">
        <f t="shared" si="46"/>
        <v>60</v>
      </c>
      <c r="K1748">
        <f t="shared" si="47"/>
        <v>70</v>
      </c>
      <c r="L1748">
        <f t="shared" si="48"/>
        <v>80</v>
      </c>
      <c r="M1748">
        <f t="shared" si="49"/>
        <v>90</v>
      </c>
      <c r="N1748">
        <f t="shared" si="50"/>
        <v>100</v>
      </c>
      <c r="O1748">
        <f t="shared" si="51"/>
        <v>110</v>
      </c>
      <c r="P1748">
        <f t="shared" si="52"/>
        <v>120</v>
      </c>
      <c r="Q1748">
        <f t="shared" si="53"/>
        <v>130</v>
      </c>
      <c r="R1748">
        <f t="shared" si="54"/>
        <v>140</v>
      </c>
      <c r="S1748">
        <f t="shared" si="55"/>
        <v>150</v>
      </c>
      <c r="T1748">
        <f t="shared" si="56"/>
        <v>160</v>
      </c>
      <c r="U1748">
        <f t="shared" si="57"/>
        <v>170</v>
      </c>
      <c r="V1748">
        <f t="shared" si="58"/>
        <v>180</v>
      </c>
      <c r="W1748">
        <f t="shared" si="59"/>
        <v>190</v>
      </c>
      <c r="X1748">
        <f t="shared" si="60"/>
        <v>200</v>
      </c>
      <c r="Y1748">
        <f t="shared" si="61"/>
        <v>210</v>
      </c>
      <c r="Z1748">
        <f t="shared" si="62"/>
        <v>220</v>
      </c>
      <c r="AA1748">
        <f t="shared" si="63"/>
        <v>230</v>
      </c>
      <c r="AB1748">
        <f t="shared" si="64"/>
        <v>240</v>
      </c>
      <c r="AC1748">
        <f t="shared" si="65"/>
        <v>250</v>
      </c>
      <c r="AD1748">
        <f t="shared" si="66"/>
        <v>260</v>
      </c>
      <c r="AE1748">
        <f t="shared" si="67"/>
        <v>270</v>
      </c>
      <c r="AF1748">
        <f t="shared" si="68"/>
        <v>280</v>
      </c>
      <c r="AG1748">
        <f t="shared" si="69"/>
        <v>290</v>
      </c>
      <c r="AH1748">
        <f t="shared" si="70"/>
        <v>300</v>
      </c>
      <c r="AI1748">
        <f t="shared" si="71"/>
        <v>310</v>
      </c>
      <c r="AJ1748">
        <f t="shared" si="72"/>
        <v>320</v>
      </c>
      <c r="AK1748">
        <f t="shared" si="73"/>
        <v>330</v>
      </c>
      <c r="AL1748">
        <f t="shared" si="74"/>
        <v>340</v>
      </c>
      <c r="AM1748">
        <f t="shared" si="75"/>
        <v>350</v>
      </c>
    </row>
    <row r="1749" spans="2:39" x14ac:dyDescent="0.5">
      <c r="D1749">
        <f t="shared" si="40"/>
        <v>0</v>
      </c>
      <c r="E1749">
        <f t="shared" si="41"/>
        <v>10</v>
      </c>
      <c r="F1749">
        <f t="shared" si="42"/>
        <v>20</v>
      </c>
      <c r="G1749">
        <f t="shared" si="43"/>
        <v>30</v>
      </c>
      <c r="H1749">
        <f t="shared" si="44"/>
        <v>40</v>
      </c>
      <c r="I1749">
        <f t="shared" si="45"/>
        <v>50</v>
      </c>
      <c r="J1749">
        <f t="shared" si="46"/>
        <v>60</v>
      </c>
      <c r="K1749">
        <f t="shared" si="47"/>
        <v>70</v>
      </c>
      <c r="L1749">
        <f t="shared" si="48"/>
        <v>80</v>
      </c>
      <c r="M1749">
        <f t="shared" si="49"/>
        <v>90</v>
      </c>
      <c r="N1749">
        <f t="shared" si="50"/>
        <v>100</v>
      </c>
      <c r="O1749">
        <f t="shared" si="51"/>
        <v>110</v>
      </c>
      <c r="P1749">
        <f t="shared" si="52"/>
        <v>120</v>
      </c>
      <c r="Q1749">
        <f t="shared" si="53"/>
        <v>130</v>
      </c>
      <c r="R1749">
        <f t="shared" si="54"/>
        <v>140</v>
      </c>
      <c r="S1749">
        <f t="shared" si="55"/>
        <v>150</v>
      </c>
      <c r="T1749">
        <f t="shared" si="56"/>
        <v>160</v>
      </c>
      <c r="U1749">
        <f t="shared" si="57"/>
        <v>170</v>
      </c>
      <c r="V1749">
        <f t="shared" si="58"/>
        <v>180</v>
      </c>
      <c r="W1749">
        <f t="shared" si="59"/>
        <v>190</v>
      </c>
      <c r="X1749">
        <f t="shared" si="60"/>
        <v>200</v>
      </c>
      <c r="Y1749">
        <f t="shared" si="61"/>
        <v>210</v>
      </c>
      <c r="Z1749">
        <f t="shared" si="62"/>
        <v>220</v>
      </c>
      <c r="AA1749">
        <f t="shared" si="63"/>
        <v>230</v>
      </c>
      <c r="AB1749">
        <f t="shared" si="64"/>
        <v>240</v>
      </c>
      <c r="AC1749">
        <f t="shared" si="65"/>
        <v>250</v>
      </c>
      <c r="AD1749">
        <f t="shared" si="66"/>
        <v>260</v>
      </c>
      <c r="AE1749">
        <f t="shared" si="67"/>
        <v>270</v>
      </c>
      <c r="AF1749">
        <f t="shared" si="68"/>
        <v>280</v>
      </c>
      <c r="AG1749">
        <f t="shared" si="69"/>
        <v>290</v>
      </c>
      <c r="AH1749">
        <f t="shared" si="70"/>
        <v>300</v>
      </c>
      <c r="AI1749">
        <f t="shared" si="71"/>
        <v>310</v>
      </c>
      <c r="AJ1749">
        <f t="shared" si="72"/>
        <v>320</v>
      </c>
      <c r="AK1749">
        <f t="shared" si="73"/>
        <v>330</v>
      </c>
      <c r="AL1749">
        <f t="shared" si="74"/>
        <v>340</v>
      </c>
      <c r="AM1749">
        <f t="shared" si="75"/>
        <v>350</v>
      </c>
    </row>
    <row r="1750" spans="2:39" x14ac:dyDescent="0.5">
      <c r="D1750">
        <f t="shared" si="40"/>
        <v>0</v>
      </c>
      <c r="E1750">
        <f t="shared" si="41"/>
        <v>10</v>
      </c>
      <c r="F1750">
        <f t="shared" si="42"/>
        <v>20</v>
      </c>
      <c r="G1750">
        <f t="shared" si="43"/>
        <v>30</v>
      </c>
      <c r="H1750">
        <f t="shared" si="44"/>
        <v>40</v>
      </c>
      <c r="I1750">
        <f t="shared" si="45"/>
        <v>50</v>
      </c>
      <c r="J1750">
        <f t="shared" si="46"/>
        <v>60</v>
      </c>
      <c r="K1750">
        <f t="shared" si="47"/>
        <v>70</v>
      </c>
      <c r="L1750">
        <f t="shared" si="48"/>
        <v>80</v>
      </c>
      <c r="M1750">
        <f t="shared" si="49"/>
        <v>90</v>
      </c>
      <c r="N1750">
        <f t="shared" si="50"/>
        <v>100</v>
      </c>
      <c r="O1750">
        <f t="shared" si="51"/>
        <v>110</v>
      </c>
      <c r="P1750">
        <f t="shared" si="52"/>
        <v>120</v>
      </c>
      <c r="Q1750">
        <f t="shared" si="53"/>
        <v>130</v>
      </c>
      <c r="R1750">
        <f t="shared" si="54"/>
        <v>140</v>
      </c>
      <c r="S1750">
        <f t="shared" si="55"/>
        <v>150</v>
      </c>
      <c r="T1750">
        <f t="shared" si="56"/>
        <v>160</v>
      </c>
      <c r="U1750">
        <f t="shared" si="57"/>
        <v>170</v>
      </c>
      <c r="V1750">
        <f t="shared" si="58"/>
        <v>180</v>
      </c>
      <c r="W1750">
        <f t="shared" si="59"/>
        <v>190</v>
      </c>
      <c r="X1750">
        <f t="shared" si="60"/>
        <v>200</v>
      </c>
      <c r="Y1750">
        <f t="shared" si="61"/>
        <v>210</v>
      </c>
      <c r="Z1750">
        <f t="shared" si="62"/>
        <v>220</v>
      </c>
      <c r="AA1750">
        <f t="shared" si="63"/>
        <v>230</v>
      </c>
      <c r="AB1750">
        <f t="shared" si="64"/>
        <v>240</v>
      </c>
      <c r="AC1750">
        <f t="shared" si="65"/>
        <v>250</v>
      </c>
      <c r="AD1750">
        <f t="shared" si="66"/>
        <v>260</v>
      </c>
      <c r="AE1750">
        <f t="shared" si="67"/>
        <v>270</v>
      </c>
      <c r="AF1750">
        <f t="shared" si="68"/>
        <v>280</v>
      </c>
      <c r="AG1750">
        <f t="shared" si="69"/>
        <v>290</v>
      </c>
      <c r="AH1750">
        <f t="shared" si="70"/>
        <v>300</v>
      </c>
      <c r="AI1750">
        <f t="shared" si="71"/>
        <v>310</v>
      </c>
      <c r="AJ1750">
        <f t="shared" si="72"/>
        <v>320</v>
      </c>
      <c r="AK1750">
        <f t="shared" si="73"/>
        <v>330</v>
      </c>
      <c r="AL1750">
        <f t="shared" si="74"/>
        <v>340</v>
      </c>
      <c r="AM1750">
        <f t="shared" si="75"/>
        <v>350</v>
      </c>
    </row>
    <row r="1751" spans="2:39" x14ac:dyDescent="0.5">
      <c r="B1751" t="s">
        <v>751</v>
      </c>
      <c r="D1751">
        <f>DEGREES(ACOS((COS(RADIANS(D1750))-$F$7)/(1-$F$7*COS(RADIANS(D1750)))))*IF(D1750&gt;180,-1,1)+IF(D1750&gt;180,360,0)</f>
        <v>0</v>
      </c>
      <c r="E1751">
        <f t="shared" ref="E1751:AM1751" si="76">DEGREES(ACOS((COS(RADIANS(E1750))-$F$7)/(1-$F$7*COS(RADIANS(E1750)))))*IF(E1750&gt;180,-1,1)+IF(E1750&gt;180,360,0)</f>
        <v>10.000000000000014</v>
      </c>
      <c r="F1751">
        <f t="shared" si="76"/>
        <v>19.999999999999989</v>
      </c>
      <c r="G1751">
        <f t="shared" si="76"/>
        <v>29.999999999999993</v>
      </c>
      <c r="H1751">
        <f t="shared" si="76"/>
        <v>40.000000000000007</v>
      </c>
      <c r="I1751">
        <f t="shared" si="76"/>
        <v>49.999999999999986</v>
      </c>
      <c r="J1751">
        <f t="shared" si="76"/>
        <v>59.999999999999986</v>
      </c>
      <c r="K1751">
        <f t="shared" si="76"/>
        <v>70</v>
      </c>
      <c r="L1751">
        <f t="shared" si="76"/>
        <v>80</v>
      </c>
      <c r="M1751">
        <f t="shared" si="76"/>
        <v>90</v>
      </c>
      <c r="N1751">
        <f t="shared" si="76"/>
        <v>100</v>
      </c>
      <c r="O1751">
        <f t="shared" si="76"/>
        <v>110</v>
      </c>
      <c r="P1751">
        <f t="shared" si="76"/>
        <v>119.99999999999999</v>
      </c>
      <c r="Q1751">
        <f t="shared" si="76"/>
        <v>130</v>
      </c>
      <c r="R1751">
        <f t="shared" si="76"/>
        <v>140</v>
      </c>
      <c r="S1751">
        <f t="shared" si="76"/>
        <v>150.00000000000003</v>
      </c>
      <c r="T1751">
        <f t="shared" si="76"/>
        <v>160.00000000000003</v>
      </c>
      <c r="U1751">
        <f t="shared" si="76"/>
        <v>170</v>
      </c>
      <c r="V1751">
        <f t="shared" si="76"/>
        <v>180</v>
      </c>
      <c r="W1751">
        <f t="shared" si="76"/>
        <v>190</v>
      </c>
      <c r="X1751">
        <f t="shared" si="76"/>
        <v>199.99999999999997</v>
      </c>
      <c r="Y1751">
        <f t="shared" si="76"/>
        <v>210.00000000000003</v>
      </c>
      <c r="Z1751">
        <f t="shared" si="76"/>
        <v>220</v>
      </c>
      <c r="AA1751">
        <f t="shared" si="76"/>
        <v>230</v>
      </c>
      <c r="AB1751">
        <f t="shared" si="76"/>
        <v>239.99999999999994</v>
      </c>
      <c r="AC1751">
        <f t="shared" si="76"/>
        <v>250</v>
      </c>
      <c r="AD1751">
        <f t="shared" si="76"/>
        <v>260</v>
      </c>
      <c r="AE1751">
        <f t="shared" si="76"/>
        <v>270</v>
      </c>
      <c r="AF1751">
        <f t="shared" si="76"/>
        <v>280</v>
      </c>
      <c r="AG1751">
        <f t="shared" si="76"/>
        <v>290</v>
      </c>
      <c r="AH1751">
        <f t="shared" si="76"/>
        <v>300</v>
      </c>
      <c r="AI1751">
        <f t="shared" si="76"/>
        <v>310</v>
      </c>
      <c r="AJ1751">
        <f t="shared" si="76"/>
        <v>320</v>
      </c>
      <c r="AK1751">
        <f t="shared" si="76"/>
        <v>330</v>
      </c>
      <c r="AL1751">
        <f t="shared" si="76"/>
        <v>340</v>
      </c>
      <c r="AM1751">
        <f t="shared" si="76"/>
        <v>350</v>
      </c>
    </row>
  </sheetData>
  <conditionalFormatting sqref="I46:AR64">
    <cfRule type="cellIs" dxfId="72" priority="145" operator="lessThan">
      <formula>0.00001</formula>
    </cfRule>
    <cfRule type="colorScale" priority="146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69:AR87">
    <cfRule type="cellIs" dxfId="71" priority="143" operator="lessThan">
      <formula>0.00001</formula>
    </cfRule>
    <cfRule type="colorScale" priority="144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92:AR110">
    <cfRule type="cellIs" dxfId="70" priority="141" operator="lessThan">
      <formula>0.00001</formula>
    </cfRule>
    <cfRule type="colorScale" priority="14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15:AR133">
    <cfRule type="cellIs" dxfId="69" priority="139" operator="lessThan">
      <formula>0.00001</formula>
    </cfRule>
    <cfRule type="colorScale" priority="140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38:AR156">
    <cfRule type="cellIs" dxfId="68" priority="137" operator="lessThan">
      <formula>0.00001</formula>
    </cfRule>
    <cfRule type="colorScale" priority="138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61:AR179">
    <cfRule type="cellIs" dxfId="67" priority="135" operator="lessThan">
      <formula>0.00001</formula>
    </cfRule>
    <cfRule type="colorScale" priority="136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84:AR202">
    <cfRule type="cellIs" dxfId="66" priority="133" operator="lessThan">
      <formula>0.00001</formula>
    </cfRule>
    <cfRule type="colorScale" priority="134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207:AR225">
    <cfRule type="cellIs" dxfId="65" priority="131" operator="lessThan">
      <formula>0.00001</formula>
    </cfRule>
    <cfRule type="colorScale" priority="13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230:AR248">
    <cfRule type="cellIs" dxfId="64" priority="129" operator="lessThan">
      <formula>0.00001</formula>
    </cfRule>
    <cfRule type="colorScale" priority="130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253:AR271">
    <cfRule type="cellIs" dxfId="63" priority="127" operator="lessThan">
      <formula>0.00001</formula>
    </cfRule>
    <cfRule type="colorScale" priority="128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276:AR294">
    <cfRule type="cellIs" dxfId="62" priority="125" operator="lessThan">
      <formula>0.00001</formula>
    </cfRule>
    <cfRule type="colorScale" priority="126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299:AR317">
    <cfRule type="cellIs" dxfId="61" priority="123" operator="lessThan">
      <formula>0.00001</formula>
    </cfRule>
    <cfRule type="colorScale" priority="124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322:AR340">
    <cfRule type="cellIs" dxfId="60" priority="121" operator="lessThan">
      <formula>0.00001</formula>
    </cfRule>
    <cfRule type="colorScale" priority="12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345:AR363">
    <cfRule type="cellIs" dxfId="59" priority="119" operator="lessThan">
      <formula>0.00001</formula>
    </cfRule>
    <cfRule type="colorScale" priority="120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368:AR386">
    <cfRule type="cellIs" dxfId="58" priority="117" operator="lessThan">
      <formula>0.00001</formula>
    </cfRule>
    <cfRule type="colorScale" priority="118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391:AR409">
    <cfRule type="cellIs" dxfId="57" priority="115" operator="lessThan">
      <formula>0.00001</formula>
    </cfRule>
    <cfRule type="colorScale" priority="116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414:AR432">
    <cfRule type="cellIs" dxfId="56" priority="113" operator="lessThan">
      <formula>0.00001</formula>
    </cfRule>
    <cfRule type="colorScale" priority="114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437:AR455">
    <cfRule type="cellIs" dxfId="55" priority="111" operator="lessThan">
      <formula>0.00001</formula>
    </cfRule>
    <cfRule type="colorScale" priority="11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460:AR478">
    <cfRule type="cellIs" dxfId="54" priority="109" operator="lessThan">
      <formula>0.00001</formula>
    </cfRule>
    <cfRule type="colorScale" priority="110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483:AR501">
    <cfRule type="cellIs" dxfId="53" priority="107" operator="lessThan">
      <formula>0.00001</formula>
    </cfRule>
    <cfRule type="colorScale" priority="108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506:AR524">
    <cfRule type="cellIs" dxfId="52" priority="105" operator="lessThan">
      <formula>0.00001</formula>
    </cfRule>
    <cfRule type="colorScale" priority="106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529:AR547">
    <cfRule type="cellIs" dxfId="51" priority="103" operator="lessThan">
      <formula>0.00001</formula>
    </cfRule>
    <cfRule type="colorScale" priority="104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552:AR570">
    <cfRule type="cellIs" dxfId="50" priority="101" operator="lessThan">
      <formula>0.00001</formula>
    </cfRule>
    <cfRule type="colorScale" priority="10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575:AR593">
    <cfRule type="cellIs" dxfId="49" priority="99" operator="lessThan">
      <formula>0.00001</formula>
    </cfRule>
    <cfRule type="colorScale" priority="100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598:AR616">
    <cfRule type="cellIs" dxfId="48" priority="97" operator="lessThan">
      <formula>0.00001</formula>
    </cfRule>
    <cfRule type="colorScale" priority="98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621:AR639">
    <cfRule type="cellIs" dxfId="47" priority="95" operator="lessThan">
      <formula>0.00001</formula>
    </cfRule>
    <cfRule type="colorScale" priority="96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644:AR662">
    <cfRule type="cellIs" dxfId="46" priority="93" operator="lessThan">
      <formula>0.00001</formula>
    </cfRule>
    <cfRule type="colorScale" priority="94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667:AR685">
    <cfRule type="cellIs" dxfId="45" priority="91" operator="lessThan">
      <formula>0.00001</formula>
    </cfRule>
    <cfRule type="colorScale" priority="9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690:AR708">
    <cfRule type="cellIs" dxfId="44" priority="89" operator="lessThan">
      <formula>0.00001</formula>
    </cfRule>
    <cfRule type="colorScale" priority="90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713:AR731">
    <cfRule type="cellIs" dxfId="43" priority="87" operator="lessThan">
      <formula>0.00001</formula>
    </cfRule>
    <cfRule type="colorScale" priority="88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736:AR754">
    <cfRule type="cellIs" dxfId="42" priority="85" operator="lessThan">
      <formula>0.00001</formula>
    </cfRule>
    <cfRule type="colorScale" priority="86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759:AR777">
    <cfRule type="cellIs" dxfId="41" priority="83" operator="lessThan">
      <formula>0.00001</formula>
    </cfRule>
    <cfRule type="colorScale" priority="84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782:AR800">
    <cfRule type="cellIs" dxfId="40" priority="81" operator="lessThan">
      <formula>0.00001</formula>
    </cfRule>
    <cfRule type="colorScale" priority="8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805:AR823">
    <cfRule type="cellIs" dxfId="39" priority="79" operator="lessThan">
      <formula>0.00001</formula>
    </cfRule>
    <cfRule type="colorScale" priority="80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828:AR846">
    <cfRule type="cellIs" dxfId="38" priority="77" operator="lessThan">
      <formula>0.00001</formula>
    </cfRule>
    <cfRule type="colorScale" priority="78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851:AR869">
    <cfRule type="cellIs" dxfId="37" priority="75" operator="lessThan">
      <formula>0.00001</formula>
    </cfRule>
    <cfRule type="colorScale" priority="76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874:AR892">
    <cfRule type="cellIs" dxfId="36" priority="73" operator="lessThan">
      <formula>0.00001</formula>
    </cfRule>
    <cfRule type="colorScale" priority="74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897:AR915">
    <cfRule type="cellIs" dxfId="35" priority="71" operator="lessThan">
      <formula>0.00001</formula>
    </cfRule>
    <cfRule type="colorScale" priority="7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920:AR938">
    <cfRule type="cellIs" dxfId="34" priority="69" operator="lessThan">
      <formula>0.00001</formula>
    </cfRule>
    <cfRule type="colorScale" priority="70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943:AR961">
    <cfRule type="cellIs" dxfId="33" priority="67" operator="lessThan">
      <formula>0.00001</formula>
    </cfRule>
    <cfRule type="colorScale" priority="68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966:AR984">
    <cfRule type="cellIs" dxfId="32" priority="65" operator="lessThan">
      <formula>0.00001</formula>
    </cfRule>
    <cfRule type="colorScale" priority="66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989:AR1007">
    <cfRule type="cellIs" dxfId="31" priority="63" operator="lessThan">
      <formula>0.00001</formula>
    </cfRule>
    <cfRule type="colorScale" priority="64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012:AR1030">
    <cfRule type="cellIs" dxfId="30" priority="61" operator="lessThan">
      <formula>0.00001</formula>
    </cfRule>
    <cfRule type="colorScale" priority="6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035:AR1053">
    <cfRule type="cellIs" dxfId="29" priority="59" operator="lessThan">
      <formula>0.00001</formula>
    </cfRule>
    <cfRule type="colorScale" priority="60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058:AR1076">
    <cfRule type="cellIs" dxfId="28" priority="57" operator="lessThan">
      <formula>0.00001</formula>
    </cfRule>
    <cfRule type="colorScale" priority="58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081:AR1099">
    <cfRule type="cellIs" dxfId="27" priority="55" operator="lessThan">
      <formula>0.00001</formula>
    </cfRule>
    <cfRule type="colorScale" priority="56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104:AR1122">
    <cfRule type="cellIs" dxfId="26" priority="53" operator="lessThan">
      <formula>0.00001</formula>
    </cfRule>
    <cfRule type="colorScale" priority="54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127:AR1145">
    <cfRule type="cellIs" dxfId="25" priority="51" operator="lessThan">
      <formula>0.00001</formula>
    </cfRule>
    <cfRule type="colorScale" priority="5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150:AR1168">
    <cfRule type="cellIs" dxfId="24" priority="49" operator="lessThan">
      <formula>0.00001</formula>
    </cfRule>
    <cfRule type="colorScale" priority="50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173:AR1191">
    <cfRule type="cellIs" dxfId="23" priority="47" operator="lessThan">
      <formula>0.00001</formula>
    </cfRule>
    <cfRule type="colorScale" priority="48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196:AR1214">
    <cfRule type="cellIs" dxfId="22" priority="45" operator="lessThan">
      <formula>0.00001</formula>
    </cfRule>
    <cfRule type="colorScale" priority="46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219:AR1237">
    <cfRule type="cellIs" dxfId="21" priority="43" operator="lessThan">
      <formula>0.00001</formula>
    </cfRule>
    <cfRule type="colorScale" priority="44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242:AR1260">
    <cfRule type="cellIs" dxfId="20" priority="41" operator="lessThan">
      <formula>0.00001</formula>
    </cfRule>
    <cfRule type="colorScale" priority="4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265:AR1283">
    <cfRule type="cellIs" dxfId="19" priority="39" operator="lessThan">
      <formula>0.00001</formula>
    </cfRule>
    <cfRule type="colorScale" priority="40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288:AR1306">
    <cfRule type="cellIs" dxfId="18" priority="37" operator="lessThan">
      <formula>0.00001</formula>
    </cfRule>
    <cfRule type="colorScale" priority="38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311:AR1329">
    <cfRule type="cellIs" dxfId="17" priority="35" operator="lessThan">
      <formula>0.00001</formula>
    </cfRule>
    <cfRule type="colorScale" priority="36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334:AR1352">
    <cfRule type="cellIs" dxfId="16" priority="33" operator="lessThan">
      <formula>0.00001</formula>
    </cfRule>
    <cfRule type="colorScale" priority="34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357:AR1375">
    <cfRule type="cellIs" dxfId="15" priority="31" operator="lessThan">
      <formula>0.00001</formula>
    </cfRule>
    <cfRule type="colorScale" priority="3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380:AR1398">
    <cfRule type="cellIs" dxfId="14" priority="29" operator="lessThan">
      <formula>0.00001</formula>
    </cfRule>
    <cfRule type="colorScale" priority="30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403:AR1421">
    <cfRule type="cellIs" dxfId="13" priority="27" operator="lessThan">
      <formula>0.00001</formula>
    </cfRule>
    <cfRule type="colorScale" priority="28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426:AR1444">
    <cfRule type="cellIs" dxfId="12" priority="25" operator="lessThan">
      <formula>0.00001</formula>
    </cfRule>
    <cfRule type="colorScale" priority="26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449:AR1467">
    <cfRule type="cellIs" dxfId="11" priority="23" operator="lessThan">
      <formula>0.00001</formula>
    </cfRule>
    <cfRule type="colorScale" priority="24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472:AR1490">
    <cfRule type="cellIs" dxfId="10" priority="21" operator="lessThan">
      <formula>0.00001</formula>
    </cfRule>
    <cfRule type="colorScale" priority="2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495:AR1513">
    <cfRule type="cellIs" dxfId="9" priority="19" operator="lessThan">
      <formula>0.00001</formula>
    </cfRule>
    <cfRule type="colorScale" priority="20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518:AR1536">
    <cfRule type="cellIs" dxfId="8" priority="17" operator="lessThan">
      <formula>0.00001</formula>
    </cfRule>
    <cfRule type="colorScale" priority="18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541:AR1559">
    <cfRule type="cellIs" dxfId="7" priority="15" operator="lessThan">
      <formula>0.00001</formula>
    </cfRule>
    <cfRule type="colorScale" priority="16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564:AR1582">
    <cfRule type="cellIs" dxfId="6" priority="13" operator="lessThan">
      <formula>0.00001</formula>
    </cfRule>
    <cfRule type="colorScale" priority="14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587:AR1605">
    <cfRule type="cellIs" dxfId="5" priority="11" operator="lessThan">
      <formula>0.00001</formula>
    </cfRule>
    <cfRule type="colorScale" priority="1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610:AR1628">
    <cfRule type="cellIs" dxfId="4" priority="9" operator="lessThan">
      <formula>0.00001</formula>
    </cfRule>
    <cfRule type="colorScale" priority="10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633:AR1651">
    <cfRule type="cellIs" dxfId="3" priority="7" operator="lessThan">
      <formula>0.00001</formula>
    </cfRule>
    <cfRule type="colorScale" priority="8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656:AR1674">
    <cfRule type="cellIs" dxfId="2" priority="5" operator="lessThan">
      <formula>0.00001</formula>
    </cfRule>
    <cfRule type="colorScale" priority="6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679:AR1697">
    <cfRule type="cellIs" dxfId="1" priority="3" operator="lessThan">
      <formula>0.00001</formula>
    </cfRule>
    <cfRule type="colorScale" priority="4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23:AR41">
    <cfRule type="cellIs" dxfId="0" priority="1" operator="lessThan">
      <formula>0.00001</formula>
    </cfRule>
    <cfRule type="colorScale" priority="2">
      <colorScale>
        <cfvo type="min"/>
        <cfvo type="percent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B2:P260"/>
  <sheetViews>
    <sheetView workbookViewId="0">
      <selection activeCell="H15" sqref="H15"/>
    </sheetView>
  </sheetViews>
  <sheetFormatPr defaultRowHeight="14.35" x14ac:dyDescent="0.5"/>
  <cols>
    <col min="3" max="3" width="10.5859375" customWidth="1"/>
    <col min="4" max="4" width="9.703125" customWidth="1"/>
    <col min="5" max="5" width="12" bestFit="1" customWidth="1"/>
    <col min="7" max="7" width="10" customWidth="1"/>
    <col min="8" max="8" width="11.41015625" customWidth="1"/>
    <col min="9" max="9" width="8.87890625" customWidth="1"/>
    <col min="10" max="10" width="16.29296875" customWidth="1"/>
    <col min="11" max="11" width="11.29296875" customWidth="1"/>
    <col min="12" max="12" width="12.87890625" customWidth="1"/>
    <col min="13" max="13" width="15" customWidth="1"/>
  </cols>
  <sheetData>
    <row r="2" spans="2:16" x14ac:dyDescent="0.5">
      <c r="B2" s="5" t="s">
        <v>71</v>
      </c>
    </row>
    <row r="3" spans="2:16" x14ac:dyDescent="0.5">
      <c r="J3" s="39" t="s">
        <v>790</v>
      </c>
      <c r="P3" t="s">
        <v>791</v>
      </c>
    </row>
    <row r="4" spans="2:16" x14ac:dyDescent="0.5">
      <c r="B4" t="s">
        <v>792</v>
      </c>
      <c r="F4" s="1"/>
      <c r="P4" t="s">
        <v>793</v>
      </c>
    </row>
    <row r="5" spans="2:16" x14ac:dyDescent="0.5">
      <c r="B5" t="s">
        <v>794</v>
      </c>
      <c r="F5" s="21"/>
      <c r="J5" t="s">
        <v>795</v>
      </c>
      <c r="L5" s="1"/>
      <c r="P5" t="s">
        <v>796</v>
      </c>
    </row>
    <row r="6" spans="2:16" x14ac:dyDescent="0.5">
      <c r="B6" t="s">
        <v>797</v>
      </c>
      <c r="F6" s="1"/>
      <c r="J6" t="s">
        <v>798</v>
      </c>
      <c r="L6" t="e">
        <f>((1-(F7+F6))*F4*5.97*(10^24)/(4*PI()*(F5*6371000)^2))*(G10*IF(F10&gt;0,F10,F8)*4.64/10^7*EXP(-H10*L5)+G11*IF(F11&gt;0,F11,F8)*1.55/10^7*EXP(-H11*L5)+G12*IF(F12&gt;0,F12,F8)*1.64/10^8*EXP(-H12*L5)+G13*IF(F13&gt;0,F13,F8)*6.24/10^8*EXP(-H13*L5))</f>
        <v>#DIV/0!</v>
      </c>
    </row>
    <row r="7" spans="2:16" x14ac:dyDescent="0.5">
      <c r="B7" t="s">
        <v>799</v>
      </c>
      <c r="F7" s="21"/>
      <c r="J7" t="s">
        <v>800</v>
      </c>
      <c r="L7" t="e">
        <f>(5.97*10^24)*F4*(1.2/10^11)*EXP(-0.3391*L5)/(4*PI()*(F5*6371000)^2)</f>
        <v>#DIV/0!</v>
      </c>
      <c r="P7" t="s">
        <v>329</v>
      </c>
    </row>
    <row r="8" spans="2:16" x14ac:dyDescent="0.5">
      <c r="B8" t="s">
        <v>801</v>
      </c>
      <c r="F8" s="1"/>
      <c r="J8" t="s">
        <v>802</v>
      </c>
      <c r="L8" t="e">
        <f>(63/16*PI())*(6.67408*10^-11)^1.5*(F16*1.98847*10^30)^2.5*(F5*6371000)^3*(F15)^2/(500*(F17*1.496*10^11)^7.5)</f>
        <v>#DIV/0!</v>
      </c>
      <c r="P8" t="s">
        <v>803</v>
      </c>
    </row>
    <row r="9" spans="2:16" x14ac:dyDescent="0.5">
      <c r="B9" t="s">
        <v>804</v>
      </c>
      <c r="G9" t="s">
        <v>805</v>
      </c>
      <c r="H9" t="s">
        <v>806</v>
      </c>
      <c r="J9" t="s">
        <v>807</v>
      </c>
      <c r="L9" s="2" t="e">
        <f>L6+L7+L8</f>
        <v>#DIV/0!</v>
      </c>
      <c r="P9" s="4" t="s">
        <v>808</v>
      </c>
    </row>
    <row r="10" spans="2:16" x14ac:dyDescent="0.5">
      <c r="C10" t="s">
        <v>809</v>
      </c>
      <c r="F10" s="3"/>
      <c r="G10">
        <v>2.9200000000000002E-5</v>
      </c>
      <c r="H10">
        <v>0.495</v>
      </c>
      <c r="J10" s="40" t="s">
        <v>810</v>
      </c>
      <c r="L10" s="17" t="e">
        <f>(L9*4*PI()*(F5*6371000)^2)/10^12</f>
        <v>#DIV/0!</v>
      </c>
      <c r="P10" t="s">
        <v>811</v>
      </c>
    </row>
    <row r="11" spans="2:16" x14ac:dyDescent="0.5">
      <c r="C11" t="s">
        <v>812</v>
      </c>
      <c r="F11" s="22"/>
      <c r="G11">
        <v>2.6400000000000001E-5</v>
      </c>
      <c r="H11">
        <v>4.99E-2</v>
      </c>
      <c r="P11" s="4" t="s">
        <v>813</v>
      </c>
    </row>
    <row r="12" spans="2:16" x14ac:dyDescent="0.5">
      <c r="C12" t="s">
        <v>814</v>
      </c>
      <c r="F12" s="3"/>
      <c r="G12">
        <v>5.6899999999999995E-4</v>
      </c>
      <c r="H12">
        <v>0.99</v>
      </c>
      <c r="P12" t="s">
        <v>379</v>
      </c>
    </row>
    <row r="13" spans="2:16" x14ac:dyDescent="0.5">
      <c r="C13" t="s">
        <v>815</v>
      </c>
      <c r="F13" s="22"/>
      <c r="G13">
        <v>9.4599999999999996E-5</v>
      </c>
      <c r="H13">
        <v>0.154</v>
      </c>
      <c r="P13" s="4" t="s">
        <v>816</v>
      </c>
    </row>
    <row r="14" spans="2:16" x14ac:dyDescent="0.5">
      <c r="B14" t="s">
        <v>817</v>
      </c>
      <c r="P14" t="s">
        <v>818</v>
      </c>
    </row>
    <row r="15" spans="2:16" x14ac:dyDescent="0.5">
      <c r="B15" t="s">
        <v>252</v>
      </c>
      <c r="F15" s="1"/>
      <c r="H15" s="34" t="s">
        <v>76</v>
      </c>
      <c r="I15" s="27"/>
      <c r="J15" s="27"/>
      <c r="K15" s="27"/>
      <c r="L15" s="27"/>
      <c r="M15" s="27"/>
      <c r="N15" s="28"/>
      <c r="P15" s="4" t="s">
        <v>819</v>
      </c>
    </row>
    <row r="16" spans="2:16" x14ac:dyDescent="0.5">
      <c r="B16" t="s">
        <v>820</v>
      </c>
      <c r="F16" s="21"/>
      <c r="H16" s="26"/>
      <c r="N16" s="25"/>
    </row>
    <row r="17" spans="2:16" x14ac:dyDescent="0.5">
      <c r="B17" t="s">
        <v>226</v>
      </c>
      <c r="F17" s="1"/>
      <c r="H17" s="26"/>
      <c r="K17" t="s">
        <v>302</v>
      </c>
      <c r="L17" t="s">
        <v>303</v>
      </c>
      <c r="M17" t="s">
        <v>304</v>
      </c>
      <c r="N17" s="25"/>
      <c r="P17" t="s">
        <v>821</v>
      </c>
    </row>
    <row r="18" spans="2:16" x14ac:dyDescent="0.5">
      <c r="B18" t="s">
        <v>822</v>
      </c>
      <c r="F18" s="17" t="e">
        <f>(F15^2*6.67408*10^-11*F16*1.988*10^30*F4*5.972*10^24/((1-F15^2)*F17*1.496*10^11*4*PI()*(F5*6.371*10^6)^2*L8)/(3.156*10^16))-(0.01^2*6.67408*10^-11*F16*1.988*10^30*F4*5.972*10^24/((1-0.01^2)*F17*1.496*10^11*4*PI()*(F5*6.371*10^6)^2*((63/16*PI())*(6.67408*10^-11)^1.5*(F16*1.98847*10^30)^2.5*(F5*6371000)^3*(0.01)^2/(500*(F17*1.496*10^11)^7.5)))/(3.156*10^16))</f>
        <v>#DIV/0!</v>
      </c>
      <c r="H18" s="26" t="s">
        <v>307</v>
      </c>
      <c r="K18" s="23" t="e">
        <f>IF(F260&lt;0,0,F260)</f>
        <v>#DIV/0!</v>
      </c>
      <c r="L18" s="23" t="e">
        <f>IF(H260&lt;0,0,IF(H260&gt;F24,IF(H260=H259,H260,"OUT OF RANGE"),H260))</f>
        <v>#DIV/0!</v>
      </c>
      <c r="M18" s="36" t="e">
        <f>L18-K18</f>
        <v>#DIV/0!</v>
      </c>
      <c r="N18" s="25"/>
      <c r="P18" t="s">
        <v>823</v>
      </c>
    </row>
    <row r="19" spans="2:16" x14ac:dyDescent="0.5">
      <c r="H19" s="26" t="s">
        <v>309</v>
      </c>
      <c r="K19" s="24" t="e">
        <f>IF(B260&lt;0,0,B260)</f>
        <v>#DIV/0!</v>
      </c>
      <c r="L19" s="24" t="e">
        <f>IF(D260&lt;0,0,IF(D260&gt;F24,IF(D260=D259,D260,"OUT OF RANGE"),D260))</f>
        <v>#DIV/0!</v>
      </c>
      <c r="M19" s="37" t="e">
        <f>L19-K19</f>
        <v>#DIV/0!</v>
      </c>
      <c r="N19" s="25"/>
    </row>
    <row r="20" spans="2:16" x14ac:dyDescent="0.5">
      <c r="H20" s="26"/>
      <c r="K20" t="s">
        <v>824</v>
      </c>
      <c r="N20" s="25"/>
    </row>
    <row r="21" spans="2:16" x14ac:dyDescent="0.5">
      <c r="B21" s="39" t="s">
        <v>825</v>
      </c>
      <c r="H21" s="26"/>
      <c r="K21" t="s">
        <v>826</v>
      </c>
      <c r="N21" s="25"/>
    </row>
    <row r="22" spans="2:16" x14ac:dyDescent="0.5">
      <c r="H22" s="29"/>
      <c r="I22" s="30"/>
      <c r="J22" s="30"/>
      <c r="K22" s="30" t="s">
        <v>827</v>
      </c>
      <c r="L22" s="30"/>
      <c r="M22" s="30"/>
      <c r="N22" s="32"/>
    </row>
    <row r="23" spans="2:16" x14ac:dyDescent="0.5">
      <c r="B23" t="s">
        <v>828</v>
      </c>
      <c r="F23" s="1"/>
    </row>
    <row r="24" spans="2:16" x14ac:dyDescent="0.5">
      <c r="B24" t="s">
        <v>829</v>
      </c>
      <c r="F24" s="21"/>
    </row>
    <row r="25" spans="2:16" x14ac:dyDescent="0.5">
      <c r="B25" t="s">
        <v>830</v>
      </c>
      <c r="F25">
        <v>2</v>
      </c>
    </row>
    <row r="26" spans="2:16" x14ac:dyDescent="0.5">
      <c r="B26" t="s">
        <v>831</v>
      </c>
      <c r="F26">
        <v>0.19</v>
      </c>
    </row>
    <row r="27" spans="2:16" x14ac:dyDescent="0.5">
      <c r="B27" t="s">
        <v>832</v>
      </c>
      <c r="F27">
        <v>6.7000000000000004E-2</v>
      </c>
    </row>
    <row r="28" spans="2:16" x14ac:dyDescent="0.5">
      <c r="B28" t="s">
        <v>833</v>
      </c>
      <c r="F28">
        <v>0.04</v>
      </c>
    </row>
    <row r="51" spans="2:10" x14ac:dyDescent="0.5">
      <c r="B51" t="s">
        <v>321</v>
      </c>
      <c r="C51" t="s">
        <v>377</v>
      </c>
      <c r="D51" t="s">
        <v>834</v>
      </c>
      <c r="E51" t="s">
        <v>835</v>
      </c>
      <c r="F51" t="s">
        <v>836</v>
      </c>
    </row>
    <row r="52" spans="2:10" x14ac:dyDescent="0.5">
      <c r="B52">
        <f>F23</f>
        <v>0</v>
      </c>
      <c r="C52" t="e">
        <f t="shared" ref="C52:C83" si="0">((1-(F$7+F$6))*F$4*5.97*(10^24)/(4*PI()*(F$5*6370000)^2))*(G$10*IF(F$10&gt;0,F$10,F$8)*4.64/10^7*EXP(-H$10*B52)+G$11*IF(F$11&gt;0,F$11,F$8)*1.55/10^7*EXP(-H$11*B52)+G$12*IF(F$12&gt;0,F$12,F$8)*1.64/10^8*EXP(-H$12*B52)+G$13*IF(F$13&gt;0,F$13,F$8)*6.24/10^8*EXP(-H$13*B52))</f>
        <v>#DIV/0!</v>
      </c>
      <c r="D52" t="e">
        <f t="shared" ref="D52:D83" si="1">(5.97*10^24)*F$4*(1.2/10^11)*EXP(-0.3391*B52)/(4*PI()*(F$5*6371000)^2)</f>
        <v>#DIV/0!</v>
      </c>
      <c r="E52" t="e">
        <f>(63/16*PI())*(6.67408*10^-11)^1.5*(F$16*1.98847*10^30)^2.5*(F$5*6371000)^3*(F$15)^2/(500*(F$17*1.496*10^11)^7.5)</f>
        <v>#DIV/0!</v>
      </c>
      <c r="F52" s="2" t="e">
        <f>C52+D52+E52</f>
        <v>#DIV/0!</v>
      </c>
      <c r="G52">
        <f>F$25</f>
        <v>2</v>
      </c>
      <c r="H52">
        <f>F$26</f>
        <v>0.19</v>
      </c>
      <c r="I52">
        <f>F$27</f>
        <v>6.7000000000000004E-2</v>
      </c>
      <c r="J52">
        <f>F$28</f>
        <v>0.04</v>
      </c>
    </row>
    <row r="53" spans="2:10" x14ac:dyDescent="0.5">
      <c r="B53">
        <f>B52+(F$24-F$23)/100</f>
        <v>0</v>
      </c>
      <c r="C53" t="e">
        <f t="shared" si="0"/>
        <v>#DIV/0!</v>
      </c>
      <c r="D53" t="e">
        <f t="shared" si="1"/>
        <v>#DIV/0!</v>
      </c>
      <c r="E53" t="e">
        <f t="shared" ref="E53:E116" si="2">(63/16*PI())*(6.67408*10^-11)^1.5*(F$16*1.98847*10^30)^2.5*(F$5*6371000)^3*(F$15)^2/(500*(F$17*1.496*10^11)^7.5)</f>
        <v>#DIV/0!</v>
      </c>
      <c r="F53" s="17" t="e">
        <f>C53+D53+E53</f>
        <v>#DIV/0!</v>
      </c>
      <c r="G53">
        <f t="shared" ref="G53:G116" si="3">F$25</f>
        <v>2</v>
      </c>
      <c r="H53">
        <f t="shared" ref="H53:H116" si="4">F$26</f>
        <v>0.19</v>
      </c>
      <c r="I53">
        <f t="shared" ref="I53:I116" si="5">F$27</f>
        <v>6.7000000000000004E-2</v>
      </c>
      <c r="J53">
        <f t="shared" ref="J53:J116" si="6">F$28</f>
        <v>0.04</v>
      </c>
    </row>
    <row r="54" spans="2:10" x14ac:dyDescent="0.5">
      <c r="B54">
        <f t="shared" ref="B54:B84" si="7">B53+(F$24-F$23)/100</f>
        <v>0</v>
      </c>
      <c r="C54" t="e">
        <f t="shared" si="0"/>
        <v>#DIV/0!</v>
      </c>
      <c r="D54" t="e">
        <f t="shared" si="1"/>
        <v>#DIV/0!</v>
      </c>
      <c r="E54" t="e">
        <f t="shared" si="2"/>
        <v>#DIV/0!</v>
      </c>
      <c r="F54" s="2" t="e">
        <f t="shared" ref="F54:F117" si="8">C54+D54+E54</f>
        <v>#DIV/0!</v>
      </c>
      <c r="G54">
        <f t="shared" si="3"/>
        <v>2</v>
      </c>
      <c r="H54">
        <f t="shared" si="4"/>
        <v>0.19</v>
      </c>
      <c r="I54">
        <f t="shared" si="5"/>
        <v>6.7000000000000004E-2</v>
      </c>
      <c r="J54">
        <f t="shared" si="6"/>
        <v>0.04</v>
      </c>
    </row>
    <row r="55" spans="2:10" x14ac:dyDescent="0.5">
      <c r="B55">
        <f t="shared" si="7"/>
        <v>0</v>
      </c>
      <c r="C55" t="e">
        <f t="shared" si="0"/>
        <v>#DIV/0!</v>
      </c>
      <c r="D55" t="e">
        <f t="shared" si="1"/>
        <v>#DIV/0!</v>
      </c>
      <c r="E55" t="e">
        <f t="shared" si="2"/>
        <v>#DIV/0!</v>
      </c>
      <c r="F55" s="17" t="e">
        <f t="shared" si="8"/>
        <v>#DIV/0!</v>
      </c>
      <c r="G55">
        <f t="shared" si="3"/>
        <v>2</v>
      </c>
      <c r="H55">
        <f t="shared" si="4"/>
        <v>0.19</v>
      </c>
      <c r="I55">
        <f t="shared" si="5"/>
        <v>6.7000000000000004E-2</v>
      </c>
      <c r="J55">
        <f t="shared" si="6"/>
        <v>0.04</v>
      </c>
    </row>
    <row r="56" spans="2:10" x14ac:dyDescent="0.5">
      <c r="B56">
        <f t="shared" si="7"/>
        <v>0</v>
      </c>
      <c r="C56" t="e">
        <f t="shared" si="0"/>
        <v>#DIV/0!</v>
      </c>
      <c r="D56" t="e">
        <f t="shared" si="1"/>
        <v>#DIV/0!</v>
      </c>
      <c r="E56" t="e">
        <f t="shared" si="2"/>
        <v>#DIV/0!</v>
      </c>
      <c r="F56" s="2" t="e">
        <f t="shared" si="8"/>
        <v>#DIV/0!</v>
      </c>
      <c r="G56">
        <f t="shared" si="3"/>
        <v>2</v>
      </c>
      <c r="H56">
        <f t="shared" si="4"/>
        <v>0.19</v>
      </c>
      <c r="I56">
        <f t="shared" si="5"/>
        <v>6.7000000000000004E-2</v>
      </c>
      <c r="J56">
        <f t="shared" si="6"/>
        <v>0.04</v>
      </c>
    </row>
    <row r="57" spans="2:10" x14ac:dyDescent="0.5">
      <c r="B57">
        <f t="shared" si="7"/>
        <v>0</v>
      </c>
      <c r="C57" t="e">
        <f t="shared" si="0"/>
        <v>#DIV/0!</v>
      </c>
      <c r="D57" t="e">
        <f t="shared" si="1"/>
        <v>#DIV/0!</v>
      </c>
      <c r="E57" t="e">
        <f t="shared" si="2"/>
        <v>#DIV/0!</v>
      </c>
      <c r="F57" s="17" t="e">
        <f t="shared" si="8"/>
        <v>#DIV/0!</v>
      </c>
      <c r="G57">
        <f t="shared" si="3"/>
        <v>2</v>
      </c>
      <c r="H57">
        <f t="shared" si="4"/>
        <v>0.19</v>
      </c>
      <c r="I57">
        <f t="shared" si="5"/>
        <v>6.7000000000000004E-2</v>
      </c>
      <c r="J57">
        <f t="shared" si="6"/>
        <v>0.04</v>
      </c>
    </row>
    <row r="58" spans="2:10" x14ac:dyDescent="0.5">
      <c r="B58">
        <f t="shared" si="7"/>
        <v>0</v>
      </c>
      <c r="C58" t="e">
        <f t="shared" si="0"/>
        <v>#DIV/0!</v>
      </c>
      <c r="D58" t="e">
        <f t="shared" si="1"/>
        <v>#DIV/0!</v>
      </c>
      <c r="E58" t="e">
        <f t="shared" si="2"/>
        <v>#DIV/0!</v>
      </c>
      <c r="F58" s="2" t="e">
        <f t="shared" si="8"/>
        <v>#DIV/0!</v>
      </c>
      <c r="G58">
        <f t="shared" si="3"/>
        <v>2</v>
      </c>
      <c r="H58">
        <f t="shared" si="4"/>
        <v>0.19</v>
      </c>
      <c r="I58">
        <f t="shared" si="5"/>
        <v>6.7000000000000004E-2</v>
      </c>
      <c r="J58">
        <f t="shared" si="6"/>
        <v>0.04</v>
      </c>
    </row>
    <row r="59" spans="2:10" x14ac:dyDescent="0.5">
      <c r="B59">
        <f t="shared" si="7"/>
        <v>0</v>
      </c>
      <c r="C59" t="e">
        <f t="shared" si="0"/>
        <v>#DIV/0!</v>
      </c>
      <c r="D59" t="e">
        <f t="shared" si="1"/>
        <v>#DIV/0!</v>
      </c>
      <c r="E59" t="e">
        <f t="shared" si="2"/>
        <v>#DIV/0!</v>
      </c>
      <c r="F59" s="17" t="e">
        <f t="shared" si="8"/>
        <v>#DIV/0!</v>
      </c>
      <c r="G59">
        <f t="shared" si="3"/>
        <v>2</v>
      </c>
      <c r="H59">
        <f t="shared" si="4"/>
        <v>0.19</v>
      </c>
      <c r="I59">
        <f t="shared" si="5"/>
        <v>6.7000000000000004E-2</v>
      </c>
      <c r="J59">
        <f t="shared" si="6"/>
        <v>0.04</v>
      </c>
    </row>
    <row r="60" spans="2:10" x14ac:dyDescent="0.5">
      <c r="B60">
        <f t="shared" si="7"/>
        <v>0</v>
      </c>
      <c r="C60" t="e">
        <f t="shared" si="0"/>
        <v>#DIV/0!</v>
      </c>
      <c r="D60" t="e">
        <f t="shared" si="1"/>
        <v>#DIV/0!</v>
      </c>
      <c r="E60" t="e">
        <f t="shared" si="2"/>
        <v>#DIV/0!</v>
      </c>
      <c r="F60" s="2" t="e">
        <f t="shared" si="8"/>
        <v>#DIV/0!</v>
      </c>
      <c r="G60">
        <f t="shared" si="3"/>
        <v>2</v>
      </c>
      <c r="H60">
        <f t="shared" si="4"/>
        <v>0.19</v>
      </c>
      <c r="I60">
        <f t="shared" si="5"/>
        <v>6.7000000000000004E-2</v>
      </c>
      <c r="J60">
        <f t="shared" si="6"/>
        <v>0.04</v>
      </c>
    </row>
    <row r="61" spans="2:10" x14ac:dyDescent="0.5">
      <c r="B61">
        <f t="shared" si="7"/>
        <v>0</v>
      </c>
      <c r="C61" t="e">
        <f t="shared" si="0"/>
        <v>#DIV/0!</v>
      </c>
      <c r="D61" t="e">
        <f t="shared" si="1"/>
        <v>#DIV/0!</v>
      </c>
      <c r="E61" t="e">
        <f t="shared" si="2"/>
        <v>#DIV/0!</v>
      </c>
      <c r="F61" s="17" t="e">
        <f t="shared" si="8"/>
        <v>#DIV/0!</v>
      </c>
      <c r="G61">
        <f t="shared" si="3"/>
        <v>2</v>
      </c>
      <c r="H61">
        <f t="shared" si="4"/>
        <v>0.19</v>
      </c>
      <c r="I61">
        <f t="shared" si="5"/>
        <v>6.7000000000000004E-2</v>
      </c>
      <c r="J61">
        <f t="shared" si="6"/>
        <v>0.04</v>
      </c>
    </row>
    <row r="62" spans="2:10" x14ac:dyDescent="0.5">
      <c r="B62">
        <f t="shared" si="7"/>
        <v>0</v>
      </c>
      <c r="C62" t="e">
        <f t="shared" si="0"/>
        <v>#DIV/0!</v>
      </c>
      <c r="D62" t="e">
        <f t="shared" si="1"/>
        <v>#DIV/0!</v>
      </c>
      <c r="E62" t="e">
        <f t="shared" si="2"/>
        <v>#DIV/0!</v>
      </c>
      <c r="F62" s="2" t="e">
        <f t="shared" si="8"/>
        <v>#DIV/0!</v>
      </c>
      <c r="G62">
        <f t="shared" si="3"/>
        <v>2</v>
      </c>
      <c r="H62">
        <f t="shared" si="4"/>
        <v>0.19</v>
      </c>
      <c r="I62">
        <f t="shared" si="5"/>
        <v>6.7000000000000004E-2</v>
      </c>
      <c r="J62">
        <f t="shared" si="6"/>
        <v>0.04</v>
      </c>
    </row>
    <row r="63" spans="2:10" x14ac:dyDescent="0.5">
      <c r="B63">
        <f t="shared" si="7"/>
        <v>0</v>
      </c>
      <c r="C63" t="e">
        <f t="shared" si="0"/>
        <v>#DIV/0!</v>
      </c>
      <c r="D63" t="e">
        <f t="shared" si="1"/>
        <v>#DIV/0!</v>
      </c>
      <c r="E63" t="e">
        <f t="shared" si="2"/>
        <v>#DIV/0!</v>
      </c>
      <c r="F63" s="17" t="e">
        <f t="shared" si="8"/>
        <v>#DIV/0!</v>
      </c>
      <c r="G63">
        <f t="shared" si="3"/>
        <v>2</v>
      </c>
      <c r="H63">
        <f t="shared" si="4"/>
        <v>0.19</v>
      </c>
      <c r="I63">
        <f t="shared" si="5"/>
        <v>6.7000000000000004E-2</v>
      </c>
      <c r="J63">
        <f t="shared" si="6"/>
        <v>0.04</v>
      </c>
    </row>
    <row r="64" spans="2:10" x14ac:dyDescent="0.5">
      <c r="B64">
        <f t="shared" si="7"/>
        <v>0</v>
      </c>
      <c r="C64" t="e">
        <f t="shared" si="0"/>
        <v>#DIV/0!</v>
      </c>
      <c r="D64" t="e">
        <f t="shared" si="1"/>
        <v>#DIV/0!</v>
      </c>
      <c r="E64" t="e">
        <f t="shared" si="2"/>
        <v>#DIV/0!</v>
      </c>
      <c r="F64" s="2" t="e">
        <f t="shared" si="8"/>
        <v>#DIV/0!</v>
      </c>
      <c r="G64">
        <f t="shared" si="3"/>
        <v>2</v>
      </c>
      <c r="H64">
        <f t="shared" si="4"/>
        <v>0.19</v>
      </c>
      <c r="I64">
        <f t="shared" si="5"/>
        <v>6.7000000000000004E-2</v>
      </c>
      <c r="J64">
        <f t="shared" si="6"/>
        <v>0.04</v>
      </c>
    </row>
    <row r="65" spans="2:10" x14ac:dyDescent="0.5">
      <c r="B65">
        <f t="shared" si="7"/>
        <v>0</v>
      </c>
      <c r="C65" t="e">
        <f t="shared" si="0"/>
        <v>#DIV/0!</v>
      </c>
      <c r="D65" t="e">
        <f t="shared" si="1"/>
        <v>#DIV/0!</v>
      </c>
      <c r="E65" t="e">
        <f t="shared" si="2"/>
        <v>#DIV/0!</v>
      </c>
      <c r="F65" s="17" t="e">
        <f t="shared" si="8"/>
        <v>#DIV/0!</v>
      </c>
      <c r="G65">
        <f t="shared" si="3"/>
        <v>2</v>
      </c>
      <c r="H65">
        <f t="shared" si="4"/>
        <v>0.19</v>
      </c>
      <c r="I65">
        <f t="shared" si="5"/>
        <v>6.7000000000000004E-2</v>
      </c>
      <c r="J65">
        <f t="shared" si="6"/>
        <v>0.04</v>
      </c>
    </row>
    <row r="66" spans="2:10" x14ac:dyDescent="0.5">
      <c r="B66">
        <f t="shared" si="7"/>
        <v>0</v>
      </c>
      <c r="C66" t="e">
        <f t="shared" si="0"/>
        <v>#DIV/0!</v>
      </c>
      <c r="D66" t="e">
        <f t="shared" si="1"/>
        <v>#DIV/0!</v>
      </c>
      <c r="E66" t="e">
        <f t="shared" si="2"/>
        <v>#DIV/0!</v>
      </c>
      <c r="F66" s="2" t="e">
        <f t="shared" si="8"/>
        <v>#DIV/0!</v>
      </c>
      <c r="G66">
        <f t="shared" si="3"/>
        <v>2</v>
      </c>
      <c r="H66">
        <f t="shared" si="4"/>
        <v>0.19</v>
      </c>
      <c r="I66">
        <f t="shared" si="5"/>
        <v>6.7000000000000004E-2</v>
      </c>
      <c r="J66">
        <f t="shared" si="6"/>
        <v>0.04</v>
      </c>
    </row>
    <row r="67" spans="2:10" x14ac:dyDescent="0.5">
      <c r="B67">
        <f t="shared" si="7"/>
        <v>0</v>
      </c>
      <c r="C67" t="e">
        <f t="shared" si="0"/>
        <v>#DIV/0!</v>
      </c>
      <c r="D67" t="e">
        <f t="shared" si="1"/>
        <v>#DIV/0!</v>
      </c>
      <c r="E67" t="e">
        <f t="shared" si="2"/>
        <v>#DIV/0!</v>
      </c>
      <c r="F67" s="17" t="e">
        <f t="shared" si="8"/>
        <v>#DIV/0!</v>
      </c>
      <c r="G67">
        <f t="shared" si="3"/>
        <v>2</v>
      </c>
      <c r="H67">
        <f t="shared" si="4"/>
        <v>0.19</v>
      </c>
      <c r="I67">
        <f t="shared" si="5"/>
        <v>6.7000000000000004E-2</v>
      </c>
      <c r="J67">
        <f t="shared" si="6"/>
        <v>0.04</v>
      </c>
    </row>
    <row r="68" spans="2:10" x14ac:dyDescent="0.5">
      <c r="B68">
        <f t="shared" si="7"/>
        <v>0</v>
      </c>
      <c r="C68" t="e">
        <f t="shared" si="0"/>
        <v>#DIV/0!</v>
      </c>
      <c r="D68" t="e">
        <f t="shared" si="1"/>
        <v>#DIV/0!</v>
      </c>
      <c r="E68" t="e">
        <f t="shared" si="2"/>
        <v>#DIV/0!</v>
      </c>
      <c r="F68" s="2" t="e">
        <f t="shared" si="8"/>
        <v>#DIV/0!</v>
      </c>
      <c r="G68">
        <f t="shared" si="3"/>
        <v>2</v>
      </c>
      <c r="H68">
        <f t="shared" si="4"/>
        <v>0.19</v>
      </c>
      <c r="I68">
        <f t="shared" si="5"/>
        <v>6.7000000000000004E-2</v>
      </c>
      <c r="J68">
        <f t="shared" si="6"/>
        <v>0.04</v>
      </c>
    </row>
    <row r="69" spans="2:10" x14ac:dyDescent="0.5">
      <c r="B69">
        <f t="shared" si="7"/>
        <v>0</v>
      </c>
      <c r="C69" t="e">
        <f t="shared" si="0"/>
        <v>#DIV/0!</v>
      </c>
      <c r="D69" t="e">
        <f t="shared" si="1"/>
        <v>#DIV/0!</v>
      </c>
      <c r="E69" t="e">
        <f t="shared" si="2"/>
        <v>#DIV/0!</v>
      </c>
      <c r="F69" s="17" t="e">
        <f t="shared" si="8"/>
        <v>#DIV/0!</v>
      </c>
      <c r="G69">
        <f t="shared" si="3"/>
        <v>2</v>
      </c>
      <c r="H69">
        <f t="shared" si="4"/>
        <v>0.19</v>
      </c>
      <c r="I69">
        <f t="shared" si="5"/>
        <v>6.7000000000000004E-2</v>
      </c>
      <c r="J69">
        <f t="shared" si="6"/>
        <v>0.04</v>
      </c>
    </row>
    <row r="70" spans="2:10" x14ac:dyDescent="0.5">
      <c r="B70">
        <f t="shared" si="7"/>
        <v>0</v>
      </c>
      <c r="C70" t="e">
        <f t="shared" si="0"/>
        <v>#DIV/0!</v>
      </c>
      <c r="D70" t="e">
        <f t="shared" si="1"/>
        <v>#DIV/0!</v>
      </c>
      <c r="E70" t="e">
        <f t="shared" si="2"/>
        <v>#DIV/0!</v>
      </c>
      <c r="F70" s="2" t="e">
        <f t="shared" si="8"/>
        <v>#DIV/0!</v>
      </c>
      <c r="G70">
        <f t="shared" si="3"/>
        <v>2</v>
      </c>
      <c r="H70">
        <f t="shared" si="4"/>
        <v>0.19</v>
      </c>
      <c r="I70">
        <f t="shared" si="5"/>
        <v>6.7000000000000004E-2</v>
      </c>
      <c r="J70">
        <f t="shared" si="6"/>
        <v>0.04</v>
      </c>
    </row>
    <row r="71" spans="2:10" x14ac:dyDescent="0.5">
      <c r="B71">
        <f t="shared" si="7"/>
        <v>0</v>
      </c>
      <c r="C71" t="e">
        <f t="shared" si="0"/>
        <v>#DIV/0!</v>
      </c>
      <c r="D71" t="e">
        <f t="shared" si="1"/>
        <v>#DIV/0!</v>
      </c>
      <c r="E71" t="e">
        <f t="shared" si="2"/>
        <v>#DIV/0!</v>
      </c>
      <c r="F71" s="17" t="e">
        <f t="shared" si="8"/>
        <v>#DIV/0!</v>
      </c>
      <c r="G71">
        <f t="shared" si="3"/>
        <v>2</v>
      </c>
      <c r="H71">
        <f t="shared" si="4"/>
        <v>0.19</v>
      </c>
      <c r="I71">
        <f t="shared" si="5"/>
        <v>6.7000000000000004E-2</v>
      </c>
      <c r="J71">
        <f t="shared" si="6"/>
        <v>0.04</v>
      </c>
    </row>
    <row r="72" spans="2:10" x14ac:dyDescent="0.5">
      <c r="B72">
        <f t="shared" si="7"/>
        <v>0</v>
      </c>
      <c r="C72" t="e">
        <f t="shared" si="0"/>
        <v>#DIV/0!</v>
      </c>
      <c r="D72" t="e">
        <f t="shared" si="1"/>
        <v>#DIV/0!</v>
      </c>
      <c r="E72" t="e">
        <f t="shared" si="2"/>
        <v>#DIV/0!</v>
      </c>
      <c r="F72" s="2" t="e">
        <f t="shared" si="8"/>
        <v>#DIV/0!</v>
      </c>
      <c r="G72">
        <f t="shared" si="3"/>
        <v>2</v>
      </c>
      <c r="H72">
        <f t="shared" si="4"/>
        <v>0.19</v>
      </c>
      <c r="I72">
        <f t="shared" si="5"/>
        <v>6.7000000000000004E-2</v>
      </c>
      <c r="J72">
        <f t="shared" si="6"/>
        <v>0.04</v>
      </c>
    </row>
    <row r="73" spans="2:10" x14ac:dyDescent="0.5">
      <c r="B73">
        <f t="shared" si="7"/>
        <v>0</v>
      </c>
      <c r="C73" t="e">
        <f t="shared" si="0"/>
        <v>#DIV/0!</v>
      </c>
      <c r="D73" t="e">
        <f t="shared" si="1"/>
        <v>#DIV/0!</v>
      </c>
      <c r="E73" t="e">
        <f t="shared" si="2"/>
        <v>#DIV/0!</v>
      </c>
      <c r="F73" s="17" t="e">
        <f t="shared" si="8"/>
        <v>#DIV/0!</v>
      </c>
      <c r="G73">
        <f t="shared" si="3"/>
        <v>2</v>
      </c>
      <c r="H73">
        <f t="shared" si="4"/>
        <v>0.19</v>
      </c>
      <c r="I73">
        <f t="shared" si="5"/>
        <v>6.7000000000000004E-2</v>
      </c>
      <c r="J73">
        <f t="shared" si="6"/>
        <v>0.04</v>
      </c>
    </row>
    <row r="74" spans="2:10" x14ac:dyDescent="0.5">
      <c r="B74">
        <f t="shared" si="7"/>
        <v>0</v>
      </c>
      <c r="C74" t="e">
        <f t="shared" si="0"/>
        <v>#DIV/0!</v>
      </c>
      <c r="D74" t="e">
        <f t="shared" si="1"/>
        <v>#DIV/0!</v>
      </c>
      <c r="E74" t="e">
        <f t="shared" si="2"/>
        <v>#DIV/0!</v>
      </c>
      <c r="F74" s="2" t="e">
        <f t="shared" si="8"/>
        <v>#DIV/0!</v>
      </c>
      <c r="G74">
        <f t="shared" si="3"/>
        <v>2</v>
      </c>
      <c r="H74">
        <f t="shared" si="4"/>
        <v>0.19</v>
      </c>
      <c r="I74">
        <f t="shared" si="5"/>
        <v>6.7000000000000004E-2</v>
      </c>
      <c r="J74">
        <f t="shared" si="6"/>
        <v>0.04</v>
      </c>
    </row>
    <row r="75" spans="2:10" x14ac:dyDescent="0.5">
      <c r="B75">
        <f t="shared" si="7"/>
        <v>0</v>
      </c>
      <c r="C75" t="e">
        <f t="shared" si="0"/>
        <v>#DIV/0!</v>
      </c>
      <c r="D75" t="e">
        <f t="shared" si="1"/>
        <v>#DIV/0!</v>
      </c>
      <c r="E75" t="e">
        <f t="shared" si="2"/>
        <v>#DIV/0!</v>
      </c>
      <c r="F75" s="17" t="e">
        <f t="shared" si="8"/>
        <v>#DIV/0!</v>
      </c>
      <c r="G75">
        <f t="shared" si="3"/>
        <v>2</v>
      </c>
      <c r="H75">
        <f t="shared" si="4"/>
        <v>0.19</v>
      </c>
      <c r="I75">
        <f t="shared" si="5"/>
        <v>6.7000000000000004E-2</v>
      </c>
      <c r="J75">
        <f t="shared" si="6"/>
        <v>0.04</v>
      </c>
    </row>
    <row r="76" spans="2:10" x14ac:dyDescent="0.5">
      <c r="B76">
        <f t="shared" si="7"/>
        <v>0</v>
      </c>
      <c r="C76" t="e">
        <f t="shared" si="0"/>
        <v>#DIV/0!</v>
      </c>
      <c r="D76" t="e">
        <f t="shared" si="1"/>
        <v>#DIV/0!</v>
      </c>
      <c r="E76" t="e">
        <f t="shared" si="2"/>
        <v>#DIV/0!</v>
      </c>
      <c r="F76" s="2" t="e">
        <f t="shared" si="8"/>
        <v>#DIV/0!</v>
      </c>
      <c r="G76">
        <f t="shared" si="3"/>
        <v>2</v>
      </c>
      <c r="H76">
        <f t="shared" si="4"/>
        <v>0.19</v>
      </c>
      <c r="I76">
        <f t="shared" si="5"/>
        <v>6.7000000000000004E-2</v>
      </c>
      <c r="J76">
        <f t="shared" si="6"/>
        <v>0.04</v>
      </c>
    </row>
    <row r="77" spans="2:10" x14ac:dyDescent="0.5">
      <c r="B77">
        <f t="shared" si="7"/>
        <v>0</v>
      </c>
      <c r="C77" t="e">
        <f t="shared" si="0"/>
        <v>#DIV/0!</v>
      </c>
      <c r="D77" t="e">
        <f t="shared" si="1"/>
        <v>#DIV/0!</v>
      </c>
      <c r="E77" t="e">
        <f t="shared" si="2"/>
        <v>#DIV/0!</v>
      </c>
      <c r="F77" s="17" t="e">
        <f t="shared" si="8"/>
        <v>#DIV/0!</v>
      </c>
      <c r="G77">
        <f t="shared" si="3"/>
        <v>2</v>
      </c>
      <c r="H77">
        <f t="shared" si="4"/>
        <v>0.19</v>
      </c>
      <c r="I77">
        <f t="shared" si="5"/>
        <v>6.7000000000000004E-2</v>
      </c>
      <c r="J77">
        <f t="shared" si="6"/>
        <v>0.04</v>
      </c>
    </row>
    <row r="78" spans="2:10" x14ac:dyDescent="0.5">
      <c r="B78">
        <f t="shared" si="7"/>
        <v>0</v>
      </c>
      <c r="C78" t="e">
        <f t="shared" si="0"/>
        <v>#DIV/0!</v>
      </c>
      <c r="D78" t="e">
        <f t="shared" si="1"/>
        <v>#DIV/0!</v>
      </c>
      <c r="E78" t="e">
        <f t="shared" si="2"/>
        <v>#DIV/0!</v>
      </c>
      <c r="F78" s="2" t="e">
        <f t="shared" si="8"/>
        <v>#DIV/0!</v>
      </c>
      <c r="G78">
        <f t="shared" si="3"/>
        <v>2</v>
      </c>
      <c r="H78">
        <f t="shared" si="4"/>
        <v>0.19</v>
      </c>
      <c r="I78">
        <f t="shared" si="5"/>
        <v>6.7000000000000004E-2</v>
      </c>
      <c r="J78">
        <f t="shared" si="6"/>
        <v>0.04</v>
      </c>
    </row>
    <row r="79" spans="2:10" x14ac:dyDescent="0.5">
      <c r="B79">
        <f t="shared" si="7"/>
        <v>0</v>
      </c>
      <c r="C79" t="e">
        <f t="shared" si="0"/>
        <v>#DIV/0!</v>
      </c>
      <c r="D79" t="e">
        <f t="shared" si="1"/>
        <v>#DIV/0!</v>
      </c>
      <c r="E79" t="e">
        <f t="shared" si="2"/>
        <v>#DIV/0!</v>
      </c>
      <c r="F79" s="17" t="e">
        <f t="shared" si="8"/>
        <v>#DIV/0!</v>
      </c>
      <c r="G79">
        <f t="shared" si="3"/>
        <v>2</v>
      </c>
      <c r="H79">
        <f t="shared" si="4"/>
        <v>0.19</v>
      </c>
      <c r="I79">
        <f t="shared" si="5"/>
        <v>6.7000000000000004E-2</v>
      </c>
      <c r="J79">
        <f t="shared" si="6"/>
        <v>0.04</v>
      </c>
    </row>
    <row r="80" spans="2:10" x14ac:dyDescent="0.5">
      <c r="B80">
        <f t="shared" si="7"/>
        <v>0</v>
      </c>
      <c r="C80" t="e">
        <f t="shared" si="0"/>
        <v>#DIV/0!</v>
      </c>
      <c r="D80" t="e">
        <f t="shared" si="1"/>
        <v>#DIV/0!</v>
      </c>
      <c r="E80" t="e">
        <f t="shared" si="2"/>
        <v>#DIV/0!</v>
      </c>
      <c r="F80" s="2" t="e">
        <f t="shared" si="8"/>
        <v>#DIV/0!</v>
      </c>
      <c r="G80">
        <f t="shared" si="3"/>
        <v>2</v>
      </c>
      <c r="H80">
        <f t="shared" si="4"/>
        <v>0.19</v>
      </c>
      <c r="I80">
        <f t="shared" si="5"/>
        <v>6.7000000000000004E-2</v>
      </c>
      <c r="J80">
        <f t="shared" si="6"/>
        <v>0.04</v>
      </c>
    </row>
    <row r="81" spans="2:10" x14ac:dyDescent="0.5">
      <c r="B81">
        <f t="shared" si="7"/>
        <v>0</v>
      </c>
      <c r="C81" t="e">
        <f t="shared" si="0"/>
        <v>#DIV/0!</v>
      </c>
      <c r="D81" t="e">
        <f t="shared" si="1"/>
        <v>#DIV/0!</v>
      </c>
      <c r="E81" t="e">
        <f t="shared" si="2"/>
        <v>#DIV/0!</v>
      </c>
      <c r="F81" s="17" t="e">
        <f t="shared" si="8"/>
        <v>#DIV/0!</v>
      </c>
      <c r="G81">
        <f t="shared" si="3"/>
        <v>2</v>
      </c>
      <c r="H81">
        <f t="shared" si="4"/>
        <v>0.19</v>
      </c>
      <c r="I81">
        <f t="shared" si="5"/>
        <v>6.7000000000000004E-2</v>
      </c>
      <c r="J81">
        <f t="shared" si="6"/>
        <v>0.04</v>
      </c>
    </row>
    <row r="82" spans="2:10" x14ac:dyDescent="0.5">
      <c r="B82">
        <f t="shared" si="7"/>
        <v>0</v>
      </c>
      <c r="C82" t="e">
        <f t="shared" si="0"/>
        <v>#DIV/0!</v>
      </c>
      <c r="D82" t="e">
        <f t="shared" si="1"/>
        <v>#DIV/0!</v>
      </c>
      <c r="E82" t="e">
        <f t="shared" si="2"/>
        <v>#DIV/0!</v>
      </c>
      <c r="F82" s="2" t="e">
        <f t="shared" si="8"/>
        <v>#DIV/0!</v>
      </c>
      <c r="G82">
        <f t="shared" si="3"/>
        <v>2</v>
      </c>
      <c r="H82">
        <f t="shared" si="4"/>
        <v>0.19</v>
      </c>
      <c r="I82">
        <f t="shared" si="5"/>
        <v>6.7000000000000004E-2</v>
      </c>
      <c r="J82">
        <f t="shared" si="6"/>
        <v>0.04</v>
      </c>
    </row>
    <row r="83" spans="2:10" x14ac:dyDescent="0.5">
      <c r="B83">
        <f t="shared" si="7"/>
        <v>0</v>
      </c>
      <c r="C83" t="e">
        <f t="shared" si="0"/>
        <v>#DIV/0!</v>
      </c>
      <c r="D83" t="e">
        <f t="shared" si="1"/>
        <v>#DIV/0!</v>
      </c>
      <c r="E83" t="e">
        <f t="shared" si="2"/>
        <v>#DIV/0!</v>
      </c>
      <c r="F83" s="17" t="e">
        <f t="shared" si="8"/>
        <v>#DIV/0!</v>
      </c>
      <c r="G83">
        <f t="shared" si="3"/>
        <v>2</v>
      </c>
      <c r="H83">
        <f t="shared" si="4"/>
        <v>0.19</v>
      </c>
      <c r="I83">
        <f t="shared" si="5"/>
        <v>6.7000000000000004E-2</v>
      </c>
      <c r="J83">
        <f t="shared" si="6"/>
        <v>0.04</v>
      </c>
    </row>
    <row r="84" spans="2:10" x14ac:dyDescent="0.5">
      <c r="B84">
        <f t="shared" si="7"/>
        <v>0</v>
      </c>
      <c r="C84" t="e">
        <f t="shared" ref="C84:C115" si="9">((1-(F$7+F$6))*F$4*5.97*(10^24)/(4*PI()*(F$5*6370000)^2))*(G$10*IF(F$10&gt;0,F$10,F$8)*4.64/10^7*EXP(-H$10*B84)+G$11*IF(F$11&gt;0,F$11,F$8)*1.55/10^7*EXP(-H$11*B84)+G$12*IF(F$12&gt;0,F$12,F$8)*1.64/10^8*EXP(-H$12*B84)+G$13*IF(F$13&gt;0,F$13,F$8)*6.24/10^8*EXP(-H$13*B84))</f>
        <v>#DIV/0!</v>
      </c>
      <c r="D84" t="e">
        <f t="shared" ref="D84:D115" si="10">(5.97*10^24)*F$4*(1.2/10^11)*EXP(-0.3391*B84)/(4*PI()*(F$5*6371000)^2)</f>
        <v>#DIV/0!</v>
      </c>
      <c r="E84" t="e">
        <f t="shared" si="2"/>
        <v>#DIV/0!</v>
      </c>
      <c r="F84" s="2" t="e">
        <f t="shared" si="8"/>
        <v>#DIV/0!</v>
      </c>
      <c r="G84">
        <f t="shared" si="3"/>
        <v>2</v>
      </c>
      <c r="H84">
        <f t="shared" si="4"/>
        <v>0.19</v>
      </c>
      <c r="I84">
        <f t="shared" si="5"/>
        <v>6.7000000000000004E-2</v>
      </c>
      <c r="J84">
        <f t="shared" si="6"/>
        <v>0.04</v>
      </c>
    </row>
    <row r="85" spans="2:10" x14ac:dyDescent="0.5">
      <c r="B85">
        <f t="shared" ref="B85:B116" si="11">B84+(F$24-F$23)/100</f>
        <v>0</v>
      </c>
      <c r="C85" t="e">
        <f t="shared" si="9"/>
        <v>#DIV/0!</v>
      </c>
      <c r="D85" t="e">
        <f t="shared" si="10"/>
        <v>#DIV/0!</v>
      </c>
      <c r="E85" t="e">
        <f t="shared" si="2"/>
        <v>#DIV/0!</v>
      </c>
      <c r="F85" s="17" t="e">
        <f t="shared" si="8"/>
        <v>#DIV/0!</v>
      </c>
      <c r="G85">
        <f t="shared" si="3"/>
        <v>2</v>
      </c>
      <c r="H85">
        <f t="shared" si="4"/>
        <v>0.19</v>
      </c>
      <c r="I85">
        <f t="shared" si="5"/>
        <v>6.7000000000000004E-2</v>
      </c>
      <c r="J85">
        <f t="shared" si="6"/>
        <v>0.04</v>
      </c>
    </row>
    <row r="86" spans="2:10" x14ac:dyDescent="0.5">
      <c r="B86">
        <f t="shared" si="11"/>
        <v>0</v>
      </c>
      <c r="C86" t="e">
        <f t="shared" si="9"/>
        <v>#DIV/0!</v>
      </c>
      <c r="D86" t="e">
        <f t="shared" si="10"/>
        <v>#DIV/0!</v>
      </c>
      <c r="E86" t="e">
        <f t="shared" si="2"/>
        <v>#DIV/0!</v>
      </c>
      <c r="F86" s="2" t="e">
        <f t="shared" si="8"/>
        <v>#DIV/0!</v>
      </c>
      <c r="G86">
        <f t="shared" si="3"/>
        <v>2</v>
      </c>
      <c r="H86">
        <f t="shared" si="4"/>
        <v>0.19</v>
      </c>
      <c r="I86">
        <f t="shared" si="5"/>
        <v>6.7000000000000004E-2</v>
      </c>
      <c r="J86">
        <f t="shared" si="6"/>
        <v>0.04</v>
      </c>
    </row>
    <row r="87" spans="2:10" x14ac:dyDescent="0.5">
      <c r="B87">
        <f t="shared" si="11"/>
        <v>0</v>
      </c>
      <c r="C87" t="e">
        <f t="shared" si="9"/>
        <v>#DIV/0!</v>
      </c>
      <c r="D87" t="e">
        <f t="shared" si="10"/>
        <v>#DIV/0!</v>
      </c>
      <c r="E87" t="e">
        <f t="shared" si="2"/>
        <v>#DIV/0!</v>
      </c>
      <c r="F87" s="17" t="e">
        <f t="shared" si="8"/>
        <v>#DIV/0!</v>
      </c>
      <c r="G87">
        <f t="shared" si="3"/>
        <v>2</v>
      </c>
      <c r="H87">
        <f t="shared" si="4"/>
        <v>0.19</v>
      </c>
      <c r="I87">
        <f t="shared" si="5"/>
        <v>6.7000000000000004E-2</v>
      </c>
      <c r="J87">
        <f t="shared" si="6"/>
        <v>0.04</v>
      </c>
    </row>
    <row r="88" spans="2:10" x14ac:dyDescent="0.5">
      <c r="B88">
        <f t="shared" si="11"/>
        <v>0</v>
      </c>
      <c r="C88" t="e">
        <f t="shared" si="9"/>
        <v>#DIV/0!</v>
      </c>
      <c r="D88" t="e">
        <f t="shared" si="10"/>
        <v>#DIV/0!</v>
      </c>
      <c r="E88" t="e">
        <f t="shared" si="2"/>
        <v>#DIV/0!</v>
      </c>
      <c r="F88" s="2" t="e">
        <f t="shared" si="8"/>
        <v>#DIV/0!</v>
      </c>
      <c r="G88">
        <f t="shared" si="3"/>
        <v>2</v>
      </c>
      <c r="H88">
        <f t="shared" si="4"/>
        <v>0.19</v>
      </c>
      <c r="I88">
        <f t="shared" si="5"/>
        <v>6.7000000000000004E-2</v>
      </c>
      <c r="J88">
        <f t="shared" si="6"/>
        <v>0.04</v>
      </c>
    </row>
    <row r="89" spans="2:10" x14ac:dyDescent="0.5">
      <c r="B89">
        <f t="shared" si="11"/>
        <v>0</v>
      </c>
      <c r="C89" t="e">
        <f t="shared" si="9"/>
        <v>#DIV/0!</v>
      </c>
      <c r="D89" t="e">
        <f t="shared" si="10"/>
        <v>#DIV/0!</v>
      </c>
      <c r="E89" t="e">
        <f t="shared" si="2"/>
        <v>#DIV/0!</v>
      </c>
      <c r="F89" s="17" t="e">
        <f t="shared" si="8"/>
        <v>#DIV/0!</v>
      </c>
      <c r="G89">
        <f t="shared" si="3"/>
        <v>2</v>
      </c>
      <c r="H89">
        <f t="shared" si="4"/>
        <v>0.19</v>
      </c>
      <c r="I89">
        <f t="shared" si="5"/>
        <v>6.7000000000000004E-2</v>
      </c>
      <c r="J89">
        <f t="shared" si="6"/>
        <v>0.04</v>
      </c>
    </row>
    <row r="90" spans="2:10" x14ac:dyDescent="0.5">
      <c r="B90">
        <f t="shared" si="11"/>
        <v>0</v>
      </c>
      <c r="C90" t="e">
        <f t="shared" si="9"/>
        <v>#DIV/0!</v>
      </c>
      <c r="D90" t="e">
        <f t="shared" si="10"/>
        <v>#DIV/0!</v>
      </c>
      <c r="E90" t="e">
        <f t="shared" si="2"/>
        <v>#DIV/0!</v>
      </c>
      <c r="F90" s="2" t="e">
        <f t="shared" si="8"/>
        <v>#DIV/0!</v>
      </c>
      <c r="G90">
        <f t="shared" si="3"/>
        <v>2</v>
      </c>
      <c r="H90">
        <f t="shared" si="4"/>
        <v>0.19</v>
      </c>
      <c r="I90">
        <f t="shared" si="5"/>
        <v>6.7000000000000004E-2</v>
      </c>
      <c r="J90">
        <f t="shared" si="6"/>
        <v>0.04</v>
      </c>
    </row>
    <row r="91" spans="2:10" x14ac:dyDescent="0.5">
      <c r="B91">
        <f t="shared" si="11"/>
        <v>0</v>
      </c>
      <c r="C91" t="e">
        <f t="shared" si="9"/>
        <v>#DIV/0!</v>
      </c>
      <c r="D91" t="e">
        <f t="shared" si="10"/>
        <v>#DIV/0!</v>
      </c>
      <c r="E91" t="e">
        <f t="shared" si="2"/>
        <v>#DIV/0!</v>
      </c>
      <c r="F91" s="17" t="e">
        <f t="shared" si="8"/>
        <v>#DIV/0!</v>
      </c>
      <c r="G91">
        <f t="shared" si="3"/>
        <v>2</v>
      </c>
      <c r="H91">
        <f t="shared" si="4"/>
        <v>0.19</v>
      </c>
      <c r="I91">
        <f t="shared" si="5"/>
        <v>6.7000000000000004E-2</v>
      </c>
      <c r="J91">
        <f t="shared" si="6"/>
        <v>0.04</v>
      </c>
    </row>
    <row r="92" spans="2:10" x14ac:dyDescent="0.5">
      <c r="B92">
        <f t="shared" si="11"/>
        <v>0</v>
      </c>
      <c r="C92" t="e">
        <f t="shared" si="9"/>
        <v>#DIV/0!</v>
      </c>
      <c r="D92" t="e">
        <f t="shared" si="10"/>
        <v>#DIV/0!</v>
      </c>
      <c r="E92" t="e">
        <f t="shared" si="2"/>
        <v>#DIV/0!</v>
      </c>
      <c r="F92" s="2" t="e">
        <f t="shared" si="8"/>
        <v>#DIV/0!</v>
      </c>
      <c r="G92">
        <f t="shared" si="3"/>
        <v>2</v>
      </c>
      <c r="H92">
        <f t="shared" si="4"/>
        <v>0.19</v>
      </c>
      <c r="I92">
        <f t="shared" si="5"/>
        <v>6.7000000000000004E-2</v>
      </c>
      <c r="J92">
        <f t="shared" si="6"/>
        <v>0.04</v>
      </c>
    </row>
    <row r="93" spans="2:10" x14ac:dyDescent="0.5">
      <c r="B93">
        <f t="shared" si="11"/>
        <v>0</v>
      </c>
      <c r="C93" t="e">
        <f t="shared" si="9"/>
        <v>#DIV/0!</v>
      </c>
      <c r="D93" t="e">
        <f t="shared" si="10"/>
        <v>#DIV/0!</v>
      </c>
      <c r="E93" t="e">
        <f t="shared" si="2"/>
        <v>#DIV/0!</v>
      </c>
      <c r="F93" s="17" t="e">
        <f t="shared" si="8"/>
        <v>#DIV/0!</v>
      </c>
      <c r="G93">
        <f t="shared" si="3"/>
        <v>2</v>
      </c>
      <c r="H93">
        <f t="shared" si="4"/>
        <v>0.19</v>
      </c>
      <c r="I93">
        <f t="shared" si="5"/>
        <v>6.7000000000000004E-2</v>
      </c>
      <c r="J93">
        <f t="shared" si="6"/>
        <v>0.04</v>
      </c>
    </row>
    <row r="94" spans="2:10" x14ac:dyDescent="0.5">
      <c r="B94">
        <f t="shared" si="11"/>
        <v>0</v>
      </c>
      <c r="C94" t="e">
        <f t="shared" si="9"/>
        <v>#DIV/0!</v>
      </c>
      <c r="D94" t="e">
        <f t="shared" si="10"/>
        <v>#DIV/0!</v>
      </c>
      <c r="E94" t="e">
        <f t="shared" si="2"/>
        <v>#DIV/0!</v>
      </c>
      <c r="F94" s="2" t="e">
        <f t="shared" si="8"/>
        <v>#DIV/0!</v>
      </c>
      <c r="G94">
        <f t="shared" si="3"/>
        <v>2</v>
      </c>
      <c r="H94">
        <f t="shared" si="4"/>
        <v>0.19</v>
      </c>
      <c r="I94">
        <f t="shared" si="5"/>
        <v>6.7000000000000004E-2</v>
      </c>
      <c r="J94">
        <f t="shared" si="6"/>
        <v>0.04</v>
      </c>
    </row>
    <row r="95" spans="2:10" x14ac:dyDescent="0.5">
      <c r="B95">
        <f t="shared" si="11"/>
        <v>0</v>
      </c>
      <c r="C95" t="e">
        <f t="shared" si="9"/>
        <v>#DIV/0!</v>
      </c>
      <c r="D95" t="e">
        <f t="shared" si="10"/>
        <v>#DIV/0!</v>
      </c>
      <c r="E95" t="e">
        <f t="shared" si="2"/>
        <v>#DIV/0!</v>
      </c>
      <c r="F95" s="17" t="e">
        <f t="shared" si="8"/>
        <v>#DIV/0!</v>
      </c>
      <c r="G95">
        <f t="shared" si="3"/>
        <v>2</v>
      </c>
      <c r="H95">
        <f t="shared" si="4"/>
        <v>0.19</v>
      </c>
      <c r="I95">
        <f t="shared" si="5"/>
        <v>6.7000000000000004E-2</v>
      </c>
      <c r="J95">
        <f t="shared" si="6"/>
        <v>0.04</v>
      </c>
    </row>
    <row r="96" spans="2:10" x14ac:dyDescent="0.5">
      <c r="B96">
        <f t="shared" si="11"/>
        <v>0</v>
      </c>
      <c r="C96" t="e">
        <f t="shared" si="9"/>
        <v>#DIV/0!</v>
      </c>
      <c r="D96" t="e">
        <f t="shared" si="10"/>
        <v>#DIV/0!</v>
      </c>
      <c r="E96" t="e">
        <f t="shared" si="2"/>
        <v>#DIV/0!</v>
      </c>
      <c r="F96" s="2" t="e">
        <f t="shared" si="8"/>
        <v>#DIV/0!</v>
      </c>
      <c r="G96">
        <f t="shared" si="3"/>
        <v>2</v>
      </c>
      <c r="H96">
        <f t="shared" si="4"/>
        <v>0.19</v>
      </c>
      <c r="I96">
        <f t="shared" si="5"/>
        <v>6.7000000000000004E-2</v>
      </c>
      <c r="J96">
        <f t="shared" si="6"/>
        <v>0.04</v>
      </c>
    </row>
    <row r="97" spans="2:10" x14ac:dyDescent="0.5">
      <c r="B97">
        <f t="shared" si="11"/>
        <v>0</v>
      </c>
      <c r="C97" t="e">
        <f t="shared" si="9"/>
        <v>#DIV/0!</v>
      </c>
      <c r="D97" t="e">
        <f t="shared" si="10"/>
        <v>#DIV/0!</v>
      </c>
      <c r="E97" t="e">
        <f t="shared" si="2"/>
        <v>#DIV/0!</v>
      </c>
      <c r="F97" s="17" t="e">
        <f t="shared" si="8"/>
        <v>#DIV/0!</v>
      </c>
      <c r="G97">
        <f t="shared" si="3"/>
        <v>2</v>
      </c>
      <c r="H97">
        <f t="shared" si="4"/>
        <v>0.19</v>
      </c>
      <c r="I97">
        <f t="shared" si="5"/>
        <v>6.7000000000000004E-2</v>
      </c>
      <c r="J97">
        <f t="shared" si="6"/>
        <v>0.04</v>
      </c>
    </row>
    <row r="98" spans="2:10" x14ac:dyDescent="0.5">
      <c r="B98">
        <f t="shared" si="11"/>
        <v>0</v>
      </c>
      <c r="C98" t="e">
        <f t="shared" si="9"/>
        <v>#DIV/0!</v>
      </c>
      <c r="D98" t="e">
        <f t="shared" si="10"/>
        <v>#DIV/0!</v>
      </c>
      <c r="E98" t="e">
        <f t="shared" si="2"/>
        <v>#DIV/0!</v>
      </c>
      <c r="F98" s="2" t="e">
        <f t="shared" si="8"/>
        <v>#DIV/0!</v>
      </c>
      <c r="G98">
        <f t="shared" si="3"/>
        <v>2</v>
      </c>
      <c r="H98">
        <f t="shared" si="4"/>
        <v>0.19</v>
      </c>
      <c r="I98">
        <f t="shared" si="5"/>
        <v>6.7000000000000004E-2</v>
      </c>
      <c r="J98">
        <f t="shared" si="6"/>
        <v>0.04</v>
      </c>
    </row>
    <row r="99" spans="2:10" x14ac:dyDescent="0.5">
      <c r="B99">
        <f t="shared" si="11"/>
        <v>0</v>
      </c>
      <c r="C99" t="e">
        <f t="shared" si="9"/>
        <v>#DIV/0!</v>
      </c>
      <c r="D99" t="e">
        <f t="shared" si="10"/>
        <v>#DIV/0!</v>
      </c>
      <c r="E99" t="e">
        <f t="shared" si="2"/>
        <v>#DIV/0!</v>
      </c>
      <c r="F99" s="17" t="e">
        <f t="shared" si="8"/>
        <v>#DIV/0!</v>
      </c>
      <c r="G99">
        <f t="shared" si="3"/>
        <v>2</v>
      </c>
      <c r="H99">
        <f t="shared" si="4"/>
        <v>0.19</v>
      </c>
      <c r="I99">
        <f t="shared" si="5"/>
        <v>6.7000000000000004E-2</v>
      </c>
      <c r="J99">
        <f t="shared" si="6"/>
        <v>0.04</v>
      </c>
    </row>
    <row r="100" spans="2:10" x14ac:dyDescent="0.5">
      <c r="B100">
        <f t="shared" si="11"/>
        <v>0</v>
      </c>
      <c r="C100" t="e">
        <f t="shared" si="9"/>
        <v>#DIV/0!</v>
      </c>
      <c r="D100" t="e">
        <f t="shared" si="10"/>
        <v>#DIV/0!</v>
      </c>
      <c r="E100" t="e">
        <f t="shared" si="2"/>
        <v>#DIV/0!</v>
      </c>
      <c r="F100" s="2" t="e">
        <f t="shared" si="8"/>
        <v>#DIV/0!</v>
      </c>
      <c r="G100">
        <f t="shared" si="3"/>
        <v>2</v>
      </c>
      <c r="H100">
        <f t="shared" si="4"/>
        <v>0.19</v>
      </c>
      <c r="I100">
        <f t="shared" si="5"/>
        <v>6.7000000000000004E-2</v>
      </c>
      <c r="J100">
        <f t="shared" si="6"/>
        <v>0.04</v>
      </c>
    </row>
    <row r="101" spans="2:10" x14ac:dyDescent="0.5">
      <c r="B101">
        <f t="shared" si="11"/>
        <v>0</v>
      </c>
      <c r="C101" t="e">
        <f t="shared" si="9"/>
        <v>#DIV/0!</v>
      </c>
      <c r="D101" t="e">
        <f t="shared" si="10"/>
        <v>#DIV/0!</v>
      </c>
      <c r="E101" t="e">
        <f t="shared" si="2"/>
        <v>#DIV/0!</v>
      </c>
      <c r="F101" s="17" t="e">
        <f t="shared" si="8"/>
        <v>#DIV/0!</v>
      </c>
      <c r="G101">
        <f t="shared" si="3"/>
        <v>2</v>
      </c>
      <c r="H101">
        <f t="shared" si="4"/>
        <v>0.19</v>
      </c>
      <c r="I101">
        <f t="shared" si="5"/>
        <v>6.7000000000000004E-2</v>
      </c>
      <c r="J101">
        <f t="shared" si="6"/>
        <v>0.04</v>
      </c>
    </row>
    <row r="102" spans="2:10" x14ac:dyDescent="0.5">
      <c r="B102">
        <f t="shared" si="11"/>
        <v>0</v>
      </c>
      <c r="C102" t="e">
        <f t="shared" si="9"/>
        <v>#DIV/0!</v>
      </c>
      <c r="D102" t="e">
        <f t="shared" si="10"/>
        <v>#DIV/0!</v>
      </c>
      <c r="E102" t="e">
        <f t="shared" si="2"/>
        <v>#DIV/0!</v>
      </c>
      <c r="F102" s="2" t="e">
        <f t="shared" si="8"/>
        <v>#DIV/0!</v>
      </c>
      <c r="G102">
        <f t="shared" si="3"/>
        <v>2</v>
      </c>
      <c r="H102">
        <f t="shared" si="4"/>
        <v>0.19</v>
      </c>
      <c r="I102">
        <f t="shared" si="5"/>
        <v>6.7000000000000004E-2</v>
      </c>
      <c r="J102">
        <f t="shared" si="6"/>
        <v>0.04</v>
      </c>
    </row>
    <row r="103" spans="2:10" x14ac:dyDescent="0.5">
      <c r="B103">
        <f t="shared" si="11"/>
        <v>0</v>
      </c>
      <c r="C103" t="e">
        <f t="shared" si="9"/>
        <v>#DIV/0!</v>
      </c>
      <c r="D103" t="e">
        <f t="shared" si="10"/>
        <v>#DIV/0!</v>
      </c>
      <c r="E103" t="e">
        <f t="shared" si="2"/>
        <v>#DIV/0!</v>
      </c>
      <c r="F103" s="17" t="e">
        <f t="shared" si="8"/>
        <v>#DIV/0!</v>
      </c>
      <c r="G103">
        <f t="shared" si="3"/>
        <v>2</v>
      </c>
      <c r="H103">
        <f t="shared" si="4"/>
        <v>0.19</v>
      </c>
      <c r="I103">
        <f t="shared" si="5"/>
        <v>6.7000000000000004E-2</v>
      </c>
      <c r="J103">
        <f t="shared" si="6"/>
        <v>0.04</v>
      </c>
    </row>
    <row r="104" spans="2:10" x14ac:dyDescent="0.5">
      <c r="B104">
        <f t="shared" si="11"/>
        <v>0</v>
      </c>
      <c r="C104" t="e">
        <f t="shared" si="9"/>
        <v>#DIV/0!</v>
      </c>
      <c r="D104" t="e">
        <f t="shared" si="10"/>
        <v>#DIV/0!</v>
      </c>
      <c r="E104" t="e">
        <f t="shared" si="2"/>
        <v>#DIV/0!</v>
      </c>
      <c r="F104" s="2" t="e">
        <f t="shared" si="8"/>
        <v>#DIV/0!</v>
      </c>
      <c r="G104">
        <f t="shared" si="3"/>
        <v>2</v>
      </c>
      <c r="H104">
        <f t="shared" si="4"/>
        <v>0.19</v>
      </c>
      <c r="I104">
        <f t="shared" si="5"/>
        <v>6.7000000000000004E-2</v>
      </c>
      <c r="J104">
        <f t="shared" si="6"/>
        <v>0.04</v>
      </c>
    </row>
    <row r="105" spans="2:10" x14ac:dyDescent="0.5">
      <c r="B105">
        <f t="shared" si="11"/>
        <v>0</v>
      </c>
      <c r="C105" t="e">
        <f t="shared" si="9"/>
        <v>#DIV/0!</v>
      </c>
      <c r="D105" t="e">
        <f t="shared" si="10"/>
        <v>#DIV/0!</v>
      </c>
      <c r="E105" t="e">
        <f t="shared" si="2"/>
        <v>#DIV/0!</v>
      </c>
      <c r="F105" s="17" t="e">
        <f t="shared" si="8"/>
        <v>#DIV/0!</v>
      </c>
      <c r="G105">
        <f t="shared" si="3"/>
        <v>2</v>
      </c>
      <c r="H105">
        <f t="shared" si="4"/>
        <v>0.19</v>
      </c>
      <c r="I105">
        <f t="shared" si="5"/>
        <v>6.7000000000000004E-2</v>
      </c>
      <c r="J105">
        <f t="shared" si="6"/>
        <v>0.04</v>
      </c>
    </row>
    <row r="106" spans="2:10" x14ac:dyDescent="0.5">
      <c r="B106">
        <f t="shared" si="11"/>
        <v>0</v>
      </c>
      <c r="C106" t="e">
        <f t="shared" si="9"/>
        <v>#DIV/0!</v>
      </c>
      <c r="D106" t="e">
        <f t="shared" si="10"/>
        <v>#DIV/0!</v>
      </c>
      <c r="E106" t="e">
        <f t="shared" si="2"/>
        <v>#DIV/0!</v>
      </c>
      <c r="F106" s="2" t="e">
        <f t="shared" si="8"/>
        <v>#DIV/0!</v>
      </c>
      <c r="G106">
        <f t="shared" si="3"/>
        <v>2</v>
      </c>
      <c r="H106">
        <f t="shared" si="4"/>
        <v>0.19</v>
      </c>
      <c r="I106">
        <f t="shared" si="5"/>
        <v>6.7000000000000004E-2</v>
      </c>
      <c r="J106">
        <f t="shared" si="6"/>
        <v>0.04</v>
      </c>
    </row>
    <row r="107" spans="2:10" x14ac:dyDescent="0.5">
      <c r="B107">
        <f t="shared" si="11"/>
        <v>0</v>
      </c>
      <c r="C107" t="e">
        <f t="shared" si="9"/>
        <v>#DIV/0!</v>
      </c>
      <c r="D107" t="e">
        <f t="shared" si="10"/>
        <v>#DIV/0!</v>
      </c>
      <c r="E107" t="e">
        <f t="shared" si="2"/>
        <v>#DIV/0!</v>
      </c>
      <c r="F107" s="17" t="e">
        <f t="shared" si="8"/>
        <v>#DIV/0!</v>
      </c>
      <c r="G107">
        <f t="shared" si="3"/>
        <v>2</v>
      </c>
      <c r="H107">
        <f t="shared" si="4"/>
        <v>0.19</v>
      </c>
      <c r="I107">
        <f t="shared" si="5"/>
        <v>6.7000000000000004E-2</v>
      </c>
      <c r="J107">
        <f t="shared" si="6"/>
        <v>0.04</v>
      </c>
    </row>
    <row r="108" spans="2:10" x14ac:dyDescent="0.5">
      <c r="B108">
        <f t="shared" si="11"/>
        <v>0</v>
      </c>
      <c r="C108" t="e">
        <f t="shared" si="9"/>
        <v>#DIV/0!</v>
      </c>
      <c r="D108" t="e">
        <f t="shared" si="10"/>
        <v>#DIV/0!</v>
      </c>
      <c r="E108" t="e">
        <f t="shared" si="2"/>
        <v>#DIV/0!</v>
      </c>
      <c r="F108" s="2" t="e">
        <f t="shared" si="8"/>
        <v>#DIV/0!</v>
      </c>
      <c r="G108">
        <f t="shared" si="3"/>
        <v>2</v>
      </c>
      <c r="H108">
        <f t="shared" si="4"/>
        <v>0.19</v>
      </c>
      <c r="I108">
        <f t="shared" si="5"/>
        <v>6.7000000000000004E-2</v>
      </c>
      <c r="J108">
        <f t="shared" si="6"/>
        <v>0.04</v>
      </c>
    </row>
    <row r="109" spans="2:10" x14ac:dyDescent="0.5">
      <c r="B109">
        <f t="shared" si="11"/>
        <v>0</v>
      </c>
      <c r="C109" t="e">
        <f t="shared" si="9"/>
        <v>#DIV/0!</v>
      </c>
      <c r="D109" t="e">
        <f t="shared" si="10"/>
        <v>#DIV/0!</v>
      </c>
      <c r="E109" t="e">
        <f t="shared" si="2"/>
        <v>#DIV/0!</v>
      </c>
      <c r="F109" s="17" t="e">
        <f t="shared" si="8"/>
        <v>#DIV/0!</v>
      </c>
      <c r="G109">
        <f t="shared" si="3"/>
        <v>2</v>
      </c>
      <c r="H109">
        <f t="shared" si="4"/>
        <v>0.19</v>
      </c>
      <c r="I109">
        <f t="shared" si="5"/>
        <v>6.7000000000000004E-2</v>
      </c>
      <c r="J109">
        <f t="shared" si="6"/>
        <v>0.04</v>
      </c>
    </row>
    <row r="110" spans="2:10" x14ac:dyDescent="0.5">
      <c r="B110">
        <f t="shared" si="11"/>
        <v>0</v>
      </c>
      <c r="C110" t="e">
        <f t="shared" si="9"/>
        <v>#DIV/0!</v>
      </c>
      <c r="D110" t="e">
        <f t="shared" si="10"/>
        <v>#DIV/0!</v>
      </c>
      <c r="E110" t="e">
        <f t="shared" si="2"/>
        <v>#DIV/0!</v>
      </c>
      <c r="F110" s="2" t="e">
        <f t="shared" si="8"/>
        <v>#DIV/0!</v>
      </c>
      <c r="G110">
        <f t="shared" si="3"/>
        <v>2</v>
      </c>
      <c r="H110">
        <f t="shared" si="4"/>
        <v>0.19</v>
      </c>
      <c r="I110">
        <f t="shared" si="5"/>
        <v>6.7000000000000004E-2</v>
      </c>
      <c r="J110">
        <f t="shared" si="6"/>
        <v>0.04</v>
      </c>
    </row>
    <row r="111" spans="2:10" x14ac:dyDescent="0.5">
      <c r="B111">
        <f t="shared" si="11"/>
        <v>0</v>
      </c>
      <c r="C111" t="e">
        <f t="shared" si="9"/>
        <v>#DIV/0!</v>
      </c>
      <c r="D111" t="e">
        <f t="shared" si="10"/>
        <v>#DIV/0!</v>
      </c>
      <c r="E111" t="e">
        <f t="shared" si="2"/>
        <v>#DIV/0!</v>
      </c>
      <c r="F111" s="17" t="e">
        <f t="shared" si="8"/>
        <v>#DIV/0!</v>
      </c>
      <c r="G111">
        <f t="shared" si="3"/>
        <v>2</v>
      </c>
      <c r="H111">
        <f t="shared" si="4"/>
        <v>0.19</v>
      </c>
      <c r="I111">
        <f t="shared" si="5"/>
        <v>6.7000000000000004E-2</v>
      </c>
      <c r="J111">
        <f t="shared" si="6"/>
        <v>0.04</v>
      </c>
    </row>
    <row r="112" spans="2:10" x14ac:dyDescent="0.5">
      <c r="B112">
        <f t="shared" si="11"/>
        <v>0</v>
      </c>
      <c r="C112" t="e">
        <f t="shared" si="9"/>
        <v>#DIV/0!</v>
      </c>
      <c r="D112" t="e">
        <f t="shared" si="10"/>
        <v>#DIV/0!</v>
      </c>
      <c r="E112" t="e">
        <f t="shared" si="2"/>
        <v>#DIV/0!</v>
      </c>
      <c r="F112" s="2" t="e">
        <f t="shared" si="8"/>
        <v>#DIV/0!</v>
      </c>
      <c r="G112">
        <f t="shared" si="3"/>
        <v>2</v>
      </c>
      <c r="H112">
        <f t="shared" si="4"/>
        <v>0.19</v>
      </c>
      <c r="I112">
        <f t="shared" si="5"/>
        <v>6.7000000000000004E-2</v>
      </c>
      <c r="J112">
        <f t="shared" si="6"/>
        <v>0.04</v>
      </c>
    </row>
    <row r="113" spans="2:10" x14ac:dyDescent="0.5">
      <c r="B113">
        <f t="shared" si="11"/>
        <v>0</v>
      </c>
      <c r="C113" t="e">
        <f t="shared" si="9"/>
        <v>#DIV/0!</v>
      </c>
      <c r="D113" t="e">
        <f t="shared" si="10"/>
        <v>#DIV/0!</v>
      </c>
      <c r="E113" t="e">
        <f t="shared" si="2"/>
        <v>#DIV/0!</v>
      </c>
      <c r="F113" s="17" t="e">
        <f t="shared" si="8"/>
        <v>#DIV/0!</v>
      </c>
      <c r="G113">
        <f t="shared" si="3"/>
        <v>2</v>
      </c>
      <c r="H113">
        <f t="shared" si="4"/>
        <v>0.19</v>
      </c>
      <c r="I113">
        <f t="shared" si="5"/>
        <v>6.7000000000000004E-2</v>
      </c>
      <c r="J113">
        <f t="shared" si="6"/>
        <v>0.04</v>
      </c>
    </row>
    <row r="114" spans="2:10" x14ac:dyDescent="0.5">
      <c r="B114">
        <f t="shared" si="11"/>
        <v>0</v>
      </c>
      <c r="C114" t="e">
        <f t="shared" si="9"/>
        <v>#DIV/0!</v>
      </c>
      <c r="D114" t="e">
        <f t="shared" si="10"/>
        <v>#DIV/0!</v>
      </c>
      <c r="E114" t="e">
        <f t="shared" si="2"/>
        <v>#DIV/0!</v>
      </c>
      <c r="F114" s="2" t="e">
        <f t="shared" si="8"/>
        <v>#DIV/0!</v>
      </c>
      <c r="G114">
        <f t="shared" si="3"/>
        <v>2</v>
      </c>
      <c r="H114">
        <f t="shared" si="4"/>
        <v>0.19</v>
      </c>
      <c r="I114">
        <f t="shared" si="5"/>
        <v>6.7000000000000004E-2</v>
      </c>
      <c r="J114">
        <f t="shared" si="6"/>
        <v>0.04</v>
      </c>
    </row>
    <row r="115" spans="2:10" x14ac:dyDescent="0.5">
      <c r="B115">
        <f t="shared" si="11"/>
        <v>0</v>
      </c>
      <c r="C115" t="e">
        <f t="shared" si="9"/>
        <v>#DIV/0!</v>
      </c>
      <c r="D115" t="e">
        <f t="shared" si="10"/>
        <v>#DIV/0!</v>
      </c>
      <c r="E115" t="e">
        <f t="shared" si="2"/>
        <v>#DIV/0!</v>
      </c>
      <c r="F115" s="17" t="e">
        <f t="shared" si="8"/>
        <v>#DIV/0!</v>
      </c>
      <c r="G115">
        <f t="shared" si="3"/>
        <v>2</v>
      </c>
      <c r="H115">
        <f t="shared" si="4"/>
        <v>0.19</v>
      </c>
      <c r="I115">
        <f t="shared" si="5"/>
        <v>6.7000000000000004E-2</v>
      </c>
      <c r="J115">
        <f t="shared" si="6"/>
        <v>0.04</v>
      </c>
    </row>
    <row r="116" spans="2:10" x14ac:dyDescent="0.5">
      <c r="B116">
        <f t="shared" si="11"/>
        <v>0</v>
      </c>
      <c r="C116" t="e">
        <f t="shared" ref="C116:C147" si="12">((1-(F$7+F$6))*F$4*5.97*(10^24)/(4*PI()*(F$5*6370000)^2))*(G$10*IF(F$10&gt;0,F$10,F$8)*4.64/10^7*EXP(-H$10*B116)+G$11*IF(F$11&gt;0,F$11,F$8)*1.55/10^7*EXP(-H$11*B116)+G$12*IF(F$12&gt;0,F$12,F$8)*1.64/10^8*EXP(-H$12*B116)+G$13*IF(F$13&gt;0,F$13,F$8)*6.24/10^8*EXP(-H$13*B116))</f>
        <v>#DIV/0!</v>
      </c>
      <c r="D116" t="e">
        <f t="shared" ref="D116:D152" si="13">(5.97*10^24)*F$4*(1.2/10^11)*EXP(-0.3391*B116)/(4*PI()*(F$5*6371000)^2)</f>
        <v>#DIV/0!</v>
      </c>
      <c r="E116" t="e">
        <f t="shared" si="2"/>
        <v>#DIV/0!</v>
      </c>
      <c r="F116" s="2" t="e">
        <f t="shared" si="8"/>
        <v>#DIV/0!</v>
      </c>
      <c r="G116">
        <f t="shared" si="3"/>
        <v>2</v>
      </c>
      <c r="H116">
        <f t="shared" si="4"/>
        <v>0.19</v>
      </c>
      <c r="I116">
        <f t="shared" si="5"/>
        <v>6.7000000000000004E-2</v>
      </c>
      <c r="J116">
        <f t="shared" si="6"/>
        <v>0.04</v>
      </c>
    </row>
    <row r="117" spans="2:10" x14ac:dyDescent="0.5">
      <c r="B117">
        <f t="shared" ref="B117:B152" si="14">B116+(F$24-F$23)/100</f>
        <v>0</v>
      </c>
      <c r="C117" t="e">
        <f t="shared" si="12"/>
        <v>#DIV/0!</v>
      </c>
      <c r="D117" t="e">
        <f t="shared" si="13"/>
        <v>#DIV/0!</v>
      </c>
      <c r="E117" t="e">
        <f t="shared" ref="E117:E152" si="15">(63/16*PI())*(6.67408*10^-11)^1.5*(F$16*1.98847*10^30)^2.5*(F$5*6371000)^3*(F$15)^2/(500*(F$17*1.496*10^11)^7.5)</f>
        <v>#DIV/0!</v>
      </c>
      <c r="F117" s="17" t="e">
        <f t="shared" si="8"/>
        <v>#DIV/0!</v>
      </c>
      <c r="G117">
        <f t="shared" ref="G117:G152" si="16">F$25</f>
        <v>2</v>
      </c>
      <c r="H117">
        <f t="shared" ref="H117:H152" si="17">F$26</f>
        <v>0.19</v>
      </c>
      <c r="I117">
        <f t="shared" ref="I117:I152" si="18">F$27</f>
        <v>6.7000000000000004E-2</v>
      </c>
      <c r="J117">
        <f t="shared" ref="J117:J152" si="19">F$28</f>
        <v>0.04</v>
      </c>
    </row>
    <row r="118" spans="2:10" x14ac:dyDescent="0.5">
      <c r="B118">
        <f t="shared" si="14"/>
        <v>0</v>
      </c>
      <c r="C118" t="e">
        <f t="shared" si="12"/>
        <v>#DIV/0!</v>
      </c>
      <c r="D118" t="e">
        <f t="shared" si="13"/>
        <v>#DIV/0!</v>
      </c>
      <c r="E118" t="e">
        <f t="shared" si="15"/>
        <v>#DIV/0!</v>
      </c>
      <c r="F118" s="2" t="e">
        <f t="shared" ref="F118:F152" si="20">C118+D118+E118</f>
        <v>#DIV/0!</v>
      </c>
      <c r="G118">
        <f t="shared" si="16"/>
        <v>2</v>
      </c>
      <c r="H118">
        <f t="shared" si="17"/>
        <v>0.19</v>
      </c>
      <c r="I118">
        <f t="shared" si="18"/>
        <v>6.7000000000000004E-2</v>
      </c>
      <c r="J118">
        <f t="shared" si="19"/>
        <v>0.04</v>
      </c>
    </row>
    <row r="119" spans="2:10" x14ac:dyDescent="0.5">
      <c r="B119">
        <f t="shared" si="14"/>
        <v>0</v>
      </c>
      <c r="C119" t="e">
        <f t="shared" si="12"/>
        <v>#DIV/0!</v>
      </c>
      <c r="D119" t="e">
        <f t="shared" si="13"/>
        <v>#DIV/0!</v>
      </c>
      <c r="E119" t="e">
        <f t="shared" si="15"/>
        <v>#DIV/0!</v>
      </c>
      <c r="F119" s="17" t="e">
        <f t="shared" si="20"/>
        <v>#DIV/0!</v>
      </c>
      <c r="G119">
        <f t="shared" si="16"/>
        <v>2</v>
      </c>
      <c r="H119">
        <f t="shared" si="17"/>
        <v>0.19</v>
      </c>
      <c r="I119">
        <f t="shared" si="18"/>
        <v>6.7000000000000004E-2</v>
      </c>
      <c r="J119">
        <f t="shared" si="19"/>
        <v>0.04</v>
      </c>
    </row>
    <row r="120" spans="2:10" x14ac:dyDescent="0.5">
      <c r="B120">
        <f t="shared" si="14"/>
        <v>0</v>
      </c>
      <c r="C120" t="e">
        <f t="shared" si="12"/>
        <v>#DIV/0!</v>
      </c>
      <c r="D120" t="e">
        <f t="shared" si="13"/>
        <v>#DIV/0!</v>
      </c>
      <c r="E120" t="e">
        <f t="shared" si="15"/>
        <v>#DIV/0!</v>
      </c>
      <c r="F120" s="2" t="e">
        <f t="shared" si="20"/>
        <v>#DIV/0!</v>
      </c>
      <c r="G120">
        <f t="shared" si="16"/>
        <v>2</v>
      </c>
      <c r="H120">
        <f t="shared" si="17"/>
        <v>0.19</v>
      </c>
      <c r="I120">
        <f t="shared" si="18"/>
        <v>6.7000000000000004E-2</v>
      </c>
      <c r="J120">
        <f t="shared" si="19"/>
        <v>0.04</v>
      </c>
    </row>
    <row r="121" spans="2:10" x14ac:dyDescent="0.5">
      <c r="B121">
        <f t="shared" si="14"/>
        <v>0</v>
      </c>
      <c r="C121" t="e">
        <f t="shared" si="12"/>
        <v>#DIV/0!</v>
      </c>
      <c r="D121" t="e">
        <f t="shared" si="13"/>
        <v>#DIV/0!</v>
      </c>
      <c r="E121" t="e">
        <f t="shared" si="15"/>
        <v>#DIV/0!</v>
      </c>
      <c r="F121" s="17" t="e">
        <f t="shared" si="20"/>
        <v>#DIV/0!</v>
      </c>
      <c r="G121">
        <f t="shared" si="16"/>
        <v>2</v>
      </c>
      <c r="H121">
        <f t="shared" si="17"/>
        <v>0.19</v>
      </c>
      <c r="I121">
        <f t="shared" si="18"/>
        <v>6.7000000000000004E-2</v>
      </c>
      <c r="J121">
        <f t="shared" si="19"/>
        <v>0.04</v>
      </c>
    </row>
    <row r="122" spans="2:10" x14ac:dyDescent="0.5">
      <c r="B122">
        <f t="shared" si="14"/>
        <v>0</v>
      </c>
      <c r="C122" t="e">
        <f t="shared" si="12"/>
        <v>#DIV/0!</v>
      </c>
      <c r="D122" t="e">
        <f t="shared" si="13"/>
        <v>#DIV/0!</v>
      </c>
      <c r="E122" t="e">
        <f t="shared" si="15"/>
        <v>#DIV/0!</v>
      </c>
      <c r="F122" s="2" t="e">
        <f t="shared" si="20"/>
        <v>#DIV/0!</v>
      </c>
      <c r="G122">
        <f t="shared" si="16"/>
        <v>2</v>
      </c>
      <c r="H122">
        <f t="shared" si="17"/>
        <v>0.19</v>
      </c>
      <c r="I122">
        <f t="shared" si="18"/>
        <v>6.7000000000000004E-2</v>
      </c>
      <c r="J122">
        <f t="shared" si="19"/>
        <v>0.04</v>
      </c>
    </row>
    <row r="123" spans="2:10" x14ac:dyDescent="0.5">
      <c r="B123">
        <f t="shared" si="14"/>
        <v>0</v>
      </c>
      <c r="C123" t="e">
        <f t="shared" si="12"/>
        <v>#DIV/0!</v>
      </c>
      <c r="D123" t="e">
        <f t="shared" si="13"/>
        <v>#DIV/0!</v>
      </c>
      <c r="E123" t="e">
        <f t="shared" si="15"/>
        <v>#DIV/0!</v>
      </c>
      <c r="F123" s="17" t="e">
        <f t="shared" si="20"/>
        <v>#DIV/0!</v>
      </c>
      <c r="G123">
        <f t="shared" si="16"/>
        <v>2</v>
      </c>
      <c r="H123">
        <f t="shared" si="17"/>
        <v>0.19</v>
      </c>
      <c r="I123">
        <f t="shared" si="18"/>
        <v>6.7000000000000004E-2</v>
      </c>
      <c r="J123">
        <f t="shared" si="19"/>
        <v>0.04</v>
      </c>
    </row>
    <row r="124" spans="2:10" x14ac:dyDescent="0.5">
      <c r="B124">
        <f t="shared" si="14"/>
        <v>0</v>
      </c>
      <c r="C124" t="e">
        <f t="shared" si="12"/>
        <v>#DIV/0!</v>
      </c>
      <c r="D124" t="e">
        <f t="shared" si="13"/>
        <v>#DIV/0!</v>
      </c>
      <c r="E124" t="e">
        <f t="shared" si="15"/>
        <v>#DIV/0!</v>
      </c>
      <c r="F124" s="2" t="e">
        <f t="shared" si="20"/>
        <v>#DIV/0!</v>
      </c>
      <c r="G124">
        <f t="shared" si="16"/>
        <v>2</v>
      </c>
      <c r="H124">
        <f t="shared" si="17"/>
        <v>0.19</v>
      </c>
      <c r="I124">
        <f t="shared" si="18"/>
        <v>6.7000000000000004E-2</v>
      </c>
      <c r="J124">
        <f t="shared" si="19"/>
        <v>0.04</v>
      </c>
    </row>
    <row r="125" spans="2:10" x14ac:dyDescent="0.5">
      <c r="B125">
        <f t="shared" si="14"/>
        <v>0</v>
      </c>
      <c r="C125" t="e">
        <f t="shared" si="12"/>
        <v>#DIV/0!</v>
      </c>
      <c r="D125" t="e">
        <f t="shared" si="13"/>
        <v>#DIV/0!</v>
      </c>
      <c r="E125" t="e">
        <f t="shared" si="15"/>
        <v>#DIV/0!</v>
      </c>
      <c r="F125" s="17" t="e">
        <f t="shared" si="20"/>
        <v>#DIV/0!</v>
      </c>
      <c r="G125">
        <f t="shared" si="16"/>
        <v>2</v>
      </c>
      <c r="H125">
        <f t="shared" si="17"/>
        <v>0.19</v>
      </c>
      <c r="I125">
        <f t="shared" si="18"/>
        <v>6.7000000000000004E-2</v>
      </c>
      <c r="J125">
        <f t="shared" si="19"/>
        <v>0.04</v>
      </c>
    </row>
    <row r="126" spans="2:10" x14ac:dyDescent="0.5">
      <c r="B126">
        <f t="shared" si="14"/>
        <v>0</v>
      </c>
      <c r="C126" t="e">
        <f t="shared" si="12"/>
        <v>#DIV/0!</v>
      </c>
      <c r="D126" t="e">
        <f t="shared" si="13"/>
        <v>#DIV/0!</v>
      </c>
      <c r="E126" t="e">
        <f t="shared" si="15"/>
        <v>#DIV/0!</v>
      </c>
      <c r="F126" s="2" t="e">
        <f t="shared" si="20"/>
        <v>#DIV/0!</v>
      </c>
      <c r="G126">
        <f t="shared" si="16"/>
        <v>2</v>
      </c>
      <c r="H126">
        <f t="shared" si="17"/>
        <v>0.19</v>
      </c>
      <c r="I126">
        <f t="shared" si="18"/>
        <v>6.7000000000000004E-2</v>
      </c>
      <c r="J126">
        <f t="shared" si="19"/>
        <v>0.04</v>
      </c>
    </row>
    <row r="127" spans="2:10" x14ac:dyDescent="0.5">
      <c r="B127">
        <f t="shared" si="14"/>
        <v>0</v>
      </c>
      <c r="C127" t="e">
        <f t="shared" si="12"/>
        <v>#DIV/0!</v>
      </c>
      <c r="D127" t="e">
        <f t="shared" si="13"/>
        <v>#DIV/0!</v>
      </c>
      <c r="E127" t="e">
        <f t="shared" si="15"/>
        <v>#DIV/0!</v>
      </c>
      <c r="F127" s="17" t="e">
        <f t="shared" si="20"/>
        <v>#DIV/0!</v>
      </c>
      <c r="G127">
        <f t="shared" si="16"/>
        <v>2</v>
      </c>
      <c r="H127">
        <f t="shared" si="17"/>
        <v>0.19</v>
      </c>
      <c r="I127">
        <f t="shared" si="18"/>
        <v>6.7000000000000004E-2</v>
      </c>
      <c r="J127">
        <f t="shared" si="19"/>
        <v>0.04</v>
      </c>
    </row>
    <row r="128" spans="2:10" x14ac:dyDescent="0.5">
      <c r="B128">
        <f t="shared" si="14"/>
        <v>0</v>
      </c>
      <c r="C128" t="e">
        <f t="shared" si="12"/>
        <v>#DIV/0!</v>
      </c>
      <c r="D128" t="e">
        <f t="shared" si="13"/>
        <v>#DIV/0!</v>
      </c>
      <c r="E128" t="e">
        <f t="shared" si="15"/>
        <v>#DIV/0!</v>
      </c>
      <c r="F128" s="2" t="e">
        <f t="shared" si="20"/>
        <v>#DIV/0!</v>
      </c>
      <c r="G128">
        <f t="shared" si="16"/>
        <v>2</v>
      </c>
      <c r="H128">
        <f t="shared" si="17"/>
        <v>0.19</v>
      </c>
      <c r="I128">
        <f t="shared" si="18"/>
        <v>6.7000000000000004E-2</v>
      </c>
      <c r="J128">
        <f t="shared" si="19"/>
        <v>0.04</v>
      </c>
    </row>
    <row r="129" spans="2:10" x14ac:dyDescent="0.5">
      <c r="B129">
        <f t="shared" si="14"/>
        <v>0</v>
      </c>
      <c r="C129" t="e">
        <f t="shared" si="12"/>
        <v>#DIV/0!</v>
      </c>
      <c r="D129" t="e">
        <f t="shared" si="13"/>
        <v>#DIV/0!</v>
      </c>
      <c r="E129" t="e">
        <f t="shared" si="15"/>
        <v>#DIV/0!</v>
      </c>
      <c r="F129" s="17" t="e">
        <f t="shared" si="20"/>
        <v>#DIV/0!</v>
      </c>
      <c r="G129">
        <f t="shared" si="16"/>
        <v>2</v>
      </c>
      <c r="H129">
        <f t="shared" si="17"/>
        <v>0.19</v>
      </c>
      <c r="I129">
        <f t="shared" si="18"/>
        <v>6.7000000000000004E-2</v>
      </c>
      <c r="J129">
        <f t="shared" si="19"/>
        <v>0.04</v>
      </c>
    </row>
    <row r="130" spans="2:10" x14ac:dyDescent="0.5">
      <c r="B130">
        <f t="shared" si="14"/>
        <v>0</v>
      </c>
      <c r="C130" t="e">
        <f t="shared" si="12"/>
        <v>#DIV/0!</v>
      </c>
      <c r="D130" t="e">
        <f t="shared" si="13"/>
        <v>#DIV/0!</v>
      </c>
      <c r="E130" t="e">
        <f t="shared" si="15"/>
        <v>#DIV/0!</v>
      </c>
      <c r="F130" s="2" t="e">
        <f t="shared" si="20"/>
        <v>#DIV/0!</v>
      </c>
      <c r="G130">
        <f t="shared" si="16"/>
        <v>2</v>
      </c>
      <c r="H130">
        <f t="shared" si="17"/>
        <v>0.19</v>
      </c>
      <c r="I130">
        <f t="shared" si="18"/>
        <v>6.7000000000000004E-2</v>
      </c>
      <c r="J130">
        <f t="shared" si="19"/>
        <v>0.04</v>
      </c>
    </row>
    <row r="131" spans="2:10" x14ac:dyDescent="0.5">
      <c r="B131">
        <f t="shared" si="14"/>
        <v>0</v>
      </c>
      <c r="C131" t="e">
        <f t="shared" si="12"/>
        <v>#DIV/0!</v>
      </c>
      <c r="D131" t="e">
        <f t="shared" si="13"/>
        <v>#DIV/0!</v>
      </c>
      <c r="E131" t="e">
        <f t="shared" si="15"/>
        <v>#DIV/0!</v>
      </c>
      <c r="F131" s="17" t="e">
        <f t="shared" si="20"/>
        <v>#DIV/0!</v>
      </c>
      <c r="G131">
        <f t="shared" si="16"/>
        <v>2</v>
      </c>
      <c r="H131">
        <f t="shared" si="17"/>
        <v>0.19</v>
      </c>
      <c r="I131">
        <f t="shared" si="18"/>
        <v>6.7000000000000004E-2</v>
      </c>
      <c r="J131">
        <f t="shared" si="19"/>
        <v>0.04</v>
      </c>
    </row>
    <row r="132" spans="2:10" x14ac:dyDescent="0.5">
      <c r="B132">
        <f t="shared" si="14"/>
        <v>0</v>
      </c>
      <c r="C132" t="e">
        <f t="shared" si="12"/>
        <v>#DIV/0!</v>
      </c>
      <c r="D132" t="e">
        <f t="shared" si="13"/>
        <v>#DIV/0!</v>
      </c>
      <c r="E132" t="e">
        <f t="shared" si="15"/>
        <v>#DIV/0!</v>
      </c>
      <c r="F132" s="2" t="e">
        <f t="shared" si="20"/>
        <v>#DIV/0!</v>
      </c>
      <c r="G132">
        <f t="shared" si="16"/>
        <v>2</v>
      </c>
      <c r="H132">
        <f t="shared" si="17"/>
        <v>0.19</v>
      </c>
      <c r="I132">
        <f t="shared" si="18"/>
        <v>6.7000000000000004E-2</v>
      </c>
      <c r="J132">
        <f t="shared" si="19"/>
        <v>0.04</v>
      </c>
    </row>
    <row r="133" spans="2:10" x14ac:dyDescent="0.5">
      <c r="B133">
        <f t="shared" si="14"/>
        <v>0</v>
      </c>
      <c r="C133" t="e">
        <f t="shared" si="12"/>
        <v>#DIV/0!</v>
      </c>
      <c r="D133" t="e">
        <f t="shared" si="13"/>
        <v>#DIV/0!</v>
      </c>
      <c r="E133" t="e">
        <f t="shared" si="15"/>
        <v>#DIV/0!</v>
      </c>
      <c r="F133" s="17" t="e">
        <f t="shared" si="20"/>
        <v>#DIV/0!</v>
      </c>
      <c r="G133">
        <f t="shared" si="16"/>
        <v>2</v>
      </c>
      <c r="H133">
        <f t="shared" si="17"/>
        <v>0.19</v>
      </c>
      <c r="I133">
        <f t="shared" si="18"/>
        <v>6.7000000000000004E-2</v>
      </c>
      <c r="J133">
        <f t="shared" si="19"/>
        <v>0.04</v>
      </c>
    </row>
    <row r="134" spans="2:10" x14ac:dyDescent="0.5">
      <c r="B134">
        <f t="shared" si="14"/>
        <v>0</v>
      </c>
      <c r="C134" t="e">
        <f t="shared" si="12"/>
        <v>#DIV/0!</v>
      </c>
      <c r="D134" t="e">
        <f t="shared" si="13"/>
        <v>#DIV/0!</v>
      </c>
      <c r="E134" t="e">
        <f t="shared" si="15"/>
        <v>#DIV/0!</v>
      </c>
      <c r="F134" s="2" t="e">
        <f t="shared" si="20"/>
        <v>#DIV/0!</v>
      </c>
      <c r="G134">
        <f t="shared" si="16"/>
        <v>2</v>
      </c>
      <c r="H134">
        <f t="shared" si="17"/>
        <v>0.19</v>
      </c>
      <c r="I134">
        <f t="shared" si="18"/>
        <v>6.7000000000000004E-2</v>
      </c>
      <c r="J134">
        <f t="shared" si="19"/>
        <v>0.04</v>
      </c>
    </row>
    <row r="135" spans="2:10" x14ac:dyDescent="0.5">
      <c r="B135">
        <f t="shared" si="14"/>
        <v>0</v>
      </c>
      <c r="C135" t="e">
        <f t="shared" si="12"/>
        <v>#DIV/0!</v>
      </c>
      <c r="D135" t="e">
        <f t="shared" si="13"/>
        <v>#DIV/0!</v>
      </c>
      <c r="E135" t="e">
        <f t="shared" si="15"/>
        <v>#DIV/0!</v>
      </c>
      <c r="F135" s="17" t="e">
        <f t="shared" si="20"/>
        <v>#DIV/0!</v>
      </c>
      <c r="G135">
        <f t="shared" si="16"/>
        <v>2</v>
      </c>
      <c r="H135">
        <f t="shared" si="17"/>
        <v>0.19</v>
      </c>
      <c r="I135">
        <f t="shared" si="18"/>
        <v>6.7000000000000004E-2</v>
      </c>
      <c r="J135">
        <f t="shared" si="19"/>
        <v>0.04</v>
      </c>
    </row>
    <row r="136" spans="2:10" x14ac:dyDescent="0.5">
      <c r="B136">
        <f t="shared" si="14"/>
        <v>0</v>
      </c>
      <c r="C136" t="e">
        <f t="shared" si="12"/>
        <v>#DIV/0!</v>
      </c>
      <c r="D136" t="e">
        <f t="shared" si="13"/>
        <v>#DIV/0!</v>
      </c>
      <c r="E136" t="e">
        <f t="shared" si="15"/>
        <v>#DIV/0!</v>
      </c>
      <c r="F136" s="2" t="e">
        <f t="shared" si="20"/>
        <v>#DIV/0!</v>
      </c>
      <c r="G136">
        <f t="shared" si="16"/>
        <v>2</v>
      </c>
      <c r="H136">
        <f t="shared" si="17"/>
        <v>0.19</v>
      </c>
      <c r="I136">
        <f t="shared" si="18"/>
        <v>6.7000000000000004E-2</v>
      </c>
      <c r="J136">
        <f t="shared" si="19"/>
        <v>0.04</v>
      </c>
    </row>
    <row r="137" spans="2:10" x14ac:dyDescent="0.5">
      <c r="B137">
        <f t="shared" si="14"/>
        <v>0</v>
      </c>
      <c r="C137" t="e">
        <f t="shared" si="12"/>
        <v>#DIV/0!</v>
      </c>
      <c r="D137" t="e">
        <f t="shared" si="13"/>
        <v>#DIV/0!</v>
      </c>
      <c r="E137" t="e">
        <f t="shared" si="15"/>
        <v>#DIV/0!</v>
      </c>
      <c r="F137" s="17" t="e">
        <f t="shared" si="20"/>
        <v>#DIV/0!</v>
      </c>
      <c r="G137">
        <f t="shared" si="16"/>
        <v>2</v>
      </c>
      <c r="H137">
        <f t="shared" si="17"/>
        <v>0.19</v>
      </c>
      <c r="I137">
        <f t="shared" si="18"/>
        <v>6.7000000000000004E-2</v>
      </c>
      <c r="J137">
        <f t="shared" si="19"/>
        <v>0.04</v>
      </c>
    </row>
    <row r="138" spans="2:10" x14ac:dyDescent="0.5">
      <c r="B138">
        <f t="shared" si="14"/>
        <v>0</v>
      </c>
      <c r="C138" t="e">
        <f t="shared" si="12"/>
        <v>#DIV/0!</v>
      </c>
      <c r="D138" t="e">
        <f t="shared" si="13"/>
        <v>#DIV/0!</v>
      </c>
      <c r="E138" t="e">
        <f t="shared" si="15"/>
        <v>#DIV/0!</v>
      </c>
      <c r="F138" s="2" t="e">
        <f t="shared" si="20"/>
        <v>#DIV/0!</v>
      </c>
      <c r="G138">
        <f t="shared" si="16"/>
        <v>2</v>
      </c>
      <c r="H138">
        <f t="shared" si="17"/>
        <v>0.19</v>
      </c>
      <c r="I138">
        <f t="shared" si="18"/>
        <v>6.7000000000000004E-2</v>
      </c>
      <c r="J138">
        <f t="shared" si="19"/>
        <v>0.04</v>
      </c>
    </row>
    <row r="139" spans="2:10" x14ac:dyDescent="0.5">
      <c r="B139">
        <f t="shared" si="14"/>
        <v>0</v>
      </c>
      <c r="C139" t="e">
        <f t="shared" si="12"/>
        <v>#DIV/0!</v>
      </c>
      <c r="D139" t="e">
        <f t="shared" si="13"/>
        <v>#DIV/0!</v>
      </c>
      <c r="E139" t="e">
        <f t="shared" si="15"/>
        <v>#DIV/0!</v>
      </c>
      <c r="F139" s="17" t="e">
        <f t="shared" si="20"/>
        <v>#DIV/0!</v>
      </c>
      <c r="G139">
        <f t="shared" si="16"/>
        <v>2</v>
      </c>
      <c r="H139">
        <f t="shared" si="17"/>
        <v>0.19</v>
      </c>
      <c r="I139">
        <f t="shared" si="18"/>
        <v>6.7000000000000004E-2</v>
      </c>
      <c r="J139">
        <f t="shared" si="19"/>
        <v>0.04</v>
      </c>
    </row>
    <row r="140" spans="2:10" x14ac:dyDescent="0.5">
      <c r="B140">
        <f t="shared" si="14"/>
        <v>0</v>
      </c>
      <c r="C140" t="e">
        <f t="shared" si="12"/>
        <v>#DIV/0!</v>
      </c>
      <c r="D140" t="e">
        <f t="shared" si="13"/>
        <v>#DIV/0!</v>
      </c>
      <c r="E140" t="e">
        <f t="shared" si="15"/>
        <v>#DIV/0!</v>
      </c>
      <c r="F140" s="2" t="e">
        <f t="shared" si="20"/>
        <v>#DIV/0!</v>
      </c>
      <c r="G140">
        <f t="shared" si="16"/>
        <v>2</v>
      </c>
      <c r="H140">
        <f t="shared" si="17"/>
        <v>0.19</v>
      </c>
      <c r="I140">
        <f t="shared" si="18"/>
        <v>6.7000000000000004E-2</v>
      </c>
      <c r="J140">
        <f t="shared" si="19"/>
        <v>0.04</v>
      </c>
    </row>
    <row r="141" spans="2:10" x14ac:dyDescent="0.5">
      <c r="B141">
        <f t="shared" si="14"/>
        <v>0</v>
      </c>
      <c r="C141" t="e">
        <f t="shared" si="12"/>
        <v>#DIV/0!</v>
      </c>
      <c r="D141" t="e">
        <f t="shared" si="13"/>
        <v>#DIV/0!</v>
      </c>
      <c r="E141" t="e">
        <f t="shared" si="15"/>
        <v>#DIV/0!</v>
      </c>
      <c r="F141" s="17" t="e">
        <f t="shared" si="20"/>
        <v>#DIV/0!</v>
      </c>
      <c r="G141">
        <f t="shared" si="16"/>
        <v>2</v>
      </c>
      <c r="H141">
        <f t="shared" si="17"/>
        <v>0.19</v>
      </c>
      <c r="I141">
        <f t="shared" si="18"/>
        <v>6.7000000000000004E-2</v>
      </c>
      <c r="J141">
        <f t="shared" si="19"/>
        <v>0.04</v>
      </c>
    </row>
    <row r="142" spans="2:10" x14ac:dyDescent="0.5">
      <c r="B142">
        <f t="shared" si="14"/>
        <v>0</v>
      </c>
      <c r="C142" t="e">
        <f t="shared" si="12"/>
        <v>#DIV/0!</v>
      </c>
      <c r="D142" t="e">
        <f t="shared" si="13"/>
        <v>#DIV/0!</v>
      </c>
      <c r="E142" t="e">
        <f t="shared" si="15"/>
        <v>#DIV/0!</v>
      </c>
      <c r="F142" s="2" t="e">
        <f t="shared" si="20"/>
        <v>#DIV/0!</v>
      </c>
      <c r="G142">
        <f t="shared" si="16"/>
        <v>2</v>
      </c>
      <c r="H142">
        <f t="shared" si="17"/>
        <v>0.19</v>
      </c>
      <c r="I142">
        <f t="shared" si="18"/>
        <v>6.7000000000000004E-2</v>
      </c>
      <c r="J142">
        <f t="shared" si="19"/>
        <v>0.04</v>
      </c>
    </row>
    <row r="143" spans="2:10" x14ac:dyDescent="0.5">
      <c r="B143">
        <f t="shared" si="14"/>
        <v>0</v>
      </c>
      <c r="C143" t="e">
        <f t="shared" si="12"/>
        <v>#DIV/0!</v>
      </c>
      <c r="D143" t="e">
        <f t="shared" si="13"/>
        <v>#DIV/0!</v>
      </c>
      <c r="E143" t="e">
        <f t="shared" si="15"/>
        <v>#DIV/0!</v>
      </c>
      <c r="F143" s="17" t="e">
        <f t="shared" si="20"/>
        <v>#DIV/0!</v>
      </c>
      <c r="G143">
        <f t="shared" si="16"/>
        <v>2</v>
      </c>
      <c r="H143">
        <f t="shared" si="17"/>
        <v>0.19</v>
      </c>
      <c r="I143">
        <f t="shared" si="18"/>
        <v>6.7000000000000004E-2</v>
      </c>
      <c r="J143">
        <f t="shared" si="19"/>
        <v>0.04</v>
      </c>
    </row>
    <row r="144" spans="2:10" x14ac:dyDescent="0.5">
      <c r="B144">
        <f t="shared" si="14"/>
        <v>0</v>
      </c>
      <c r="C144" t="e">
        <f t="shared" si="12"/>
        <v>#DIV/0!</v>
      </c>
      <c r="D144" t="e">
        <f t="shared" si="13"/>
        <v>#DIV/0!</v>
      </c>
      <c r="E144" t="e">
        <f t="shared" si="15"/>
        <v>#DIV/0!</v>
      </c>
      <c r="F144" s="2" t="e">
        <f t="shared" si="20"/>
        <v>#DIV/0!</v>
      </c>
      <c r="G144">
        <f t="shared" si="16"/>
        <v>2</v>
      </c>
      <c r="H144">
        <f t="shared" si="17"/>
        <v>0.19</v>
      </c>
      <c r="I144">
        <f t="shared" si="18"/>
        <v>6.7000000000000004E-2</v>
      </c>
      <c r="J144">
        <f t="shared" si="19"/>
        <v>0.04</v>
      </c>
    </row>
    <row r="145" spans="2:10" x14ac:dyDescent="0.5">
      <c r="B145">
        <f t="shared" si="14"/>
        <v>0</v>
      </c>
      <c r="C145" t="e">
        <f t="shared" si="12"/>
        <v>#DIV/0!</v>
      </c>
      <c r="D145" t="e">
        <f t="shared" si="13"/>
        <v>#DIV/0!</v>
      </c>
      <c r="E145" t="e">
        <f t="shared" si="15"/>
        <v>#DIV/0!</v>
      </c>
      <c r="F145" s="17" t="e">
        <f t="shared" si="20"/>
        <v>#DIV/0!</v>
      </c>
      <c r="G145">
        <f t="shared" si="16"/>
        <v>2</v>
      </c>
      <c r="H145">
        <f t="shared" si="17"/>
        <v>0.19</v>
      </c>
      <c r="I145">
        <f t="shared" si="18"/>
        <v>6.7000000000000004E-2</v>
      </c>
      <c r="J145">
        <f t="shared" si="19"/>
        <v>0.04</v>
      </c>
    </row>
    <row r="146" spans="2:10" x14ac:dyDescent="0.5">
      <c r="B146">
        <f t="shared" si="14"/>
        <v>0</v>
      </c>
      <c r="C146" t="e">
        <f t="shared" si="12"/>
        <v>#DIV/0!</v>
      </c>
      <c r="D146" t="e">
        <f t="shared" si="13"/>
        <v>#DIV/0!</v>
      </c>
      <c r="E146" t="e">
        <f t="shared" si="15"/>
        <v>#DIV/0!</v>
      </c>
      <c r="F146" s="2" t="e">
        <f t="shared" si="20"/>
        <v>#DIV/0!</v>
      </c>
      <c r="G146">
        <f t="shared" si="16"/>
        <v>2</v>
      </c>
      <c r="H146">
        <f t="shared" si="17"/>
        <v>0.19</v>
      </c>
      <c r="I146">
        <f t="shared" si="18"/>
        <v>6.7000000000000004E-2</v>
      </c>
      <c r="J146">
        <f t="shared" si="19"/>
        <v>0.04</v>
      </c>
    </row>
    <row r="147" spans="2:10" x14ac:dyDescent="0.5">
      <c r="B147">
        <f t="shared" si="14"/>
        <v>0</v>
      </c>
      <c r="C147" t="e">
        <f t="shared" si="12"/>
        <v>#DIV/0!</v>
      </c>
      <c r="D147" t="e">
        <f t="shared" si="13"/>
        <v>#DIV/0!</v>
      </c>
      <c r="E147" t="e">
        <f t="shared" si="15"/>
        <v>#DIV/0!</v>
      </c>
      <c r="F147" s="17" t="e">
        <f t="shared" si="20"/>
        <v>#DIV/0!</v>
      </c>
      <c r="G147">
        <f t="shared" si="16"/>
        <v>2</v>
      </c>
      <c r="H147">
        <f t="shared" si="17"/>
        <v>0.19</v>
      </c>
      <c r="I147">
        <f t="shared" si="18"/>
        <v>6.7000000000000004E-2</v>
      </c>
      <c r="J147">
        <f t="shared" si="19"/>
        <v>0.04</v>
      </c>
    </row>
    <row r="148" spans="2:10" x14ac:dyDescent="0.5">
      <c r="B148">
        <f t="shared" si="14"/>
        <v>0</v>
      </c>
      <c r="C148" t="e">
        <f>((1-(F$7+F$6))*F$4*5.97*(10^24)/(4*PI()*(F$5*6370000)^2))*(G$10*IF(F$10&gt;0,F$10,F$8)*4.64/10^7*EXP(-H$10*B148)+G$11*IF(F$11&gt;0,F$11,F$8)*1.55/10^7*EXP(-H$11*B148)+G$12*IF(F$12&gt;0,F$12,F$8)*1.64/10^8*EXP(-H$12*B148)+G$13*IF(F$13&gt;0,F$13,F$8)*6.24/10^8*EXP(-H$13*B148))</f>
        <v>#DIV/0!</v>
      </c>
      <c r="D148" t="e">
        <f t="shared" si="13"/>
        <v>#DIV/0!</v>
      </c>
      <c r="E148" t="e">
        <f t="shared" si="15"/>
        <v>#DIV/0!</v>
      </c>
      <c r="F148" s="2" t="e">
        <f t="shared" si="20"/>
        <v>#DIV/0!</v>
      </c>
      <c r="G148">
        <f t="shared" si="16"/>
        <v>2</v>
      </c>
      <c r="H148">
        <f t="shared" si="17"/>
        <v>0.19</v>
      </c>
      <c r="I148">
        <f t="shared" si="18"/>
        <v>6.7000000000000004E-2</v>
      </c>
      <c r="J148">
        <f t="shared" si="19"/>
        <v>0.04</v>
      </c>
    </row>
    <row r="149" spans="2:10" x14ac:dyDescent="0.5">
      <c r="B149">
        <f t="shared" si="14"/>
        <v>0</v>
      </c>
      <c r="C149" t="e">
        <f>((1-(F$7+F$6))*F$4*5.97*(10^24)/(4*PI()*(F$5*6370000)^2))*(G$10*IF(F$10&gt;0,F$10,F$8)*4.64/10^7*EXP(-H$10*B149)+G$11*IF(F$11&gt;0,F$11,F$8)*1.55/10^7*EXP(-H$11*B149)+G$12*IF(F$12&gt;0,F$12,F$8)*1.64/10^8*EXP(-H$12*B149)+G$13*IF(F$13&gt;0,F$13,F$8)*6.24/10^8*EXP(-H$13*B149))</f>
        <v>#DIV/0!</v>
      </c>
      <c r="D149" t="e">
        <f t="shared" si="13"/>
        <v>#DIV/0!</v>
      </c>
      <c r="E149" t="e">
        <f t="shared" si="15"/>
        <v>#DIV/0!</v>
      </c>
      <c r="F149" s="17" t="e">
        <f t="shared" si="20"/>
        <v>#DIV/0!</v>
      </c>
      <c r="G149">
        <f t="shared" si="16"/>
        <v>2</v>
      </c>
      <c r="H149">
        <f t="shared" si="17"/>
        <v>0.19</v>
      </c>
      <c r="I149">
        <f t="shared" si="18"/>
        <v>6.7000000000000004E-2</v>
      </c>
      <c r="J149">
        <f t="shared" si="19"/>
        <v>0.04</v>
      </c>
    </row>
    <row r="150" spans="2:10" x14ac:dyDescent="0.5">
      <c r="B150">
        <f t="shared" si="14"/>
        <v>0</v>
      </c>
      <c r="C150" t="e">
        <f>((1-(F$7+F$6))*F$4*5.97*(10^24)/(4*PI()*(F$5*6370000)^2))*(G$10*IF(F$10&gt;0,F$10,F$8)*4.64/10^7*EXP(-H$10*B150)+G$11*IF(F$11&gt;0,F$11,F$8)*1.55/10^7*EXP(-H$11*B150)+G$12*IF(F$12&gt;0,F$12,F$8)*1.64/10^8*EXP(-H$12*B150)+G$13*IF(F$13&gt;0,F$13,F$8)*6.24/10^8*EXP(-H$13*B150))</f>
        <v>#DIV/0!</v>
      </c>
      <c r="D150" t="e">
        <f t="shared" si="13"/>
        <v>#DIV/0!</v>
      </c>
      <c r="E150" t="e">
        <f t="shared" si="15"/>
        <v>#DIV/0!</v>
      </c>
      <c r="F150" s="2" t="e">
        <f t="shared" si="20"/>
        <v>#DIV/0!</v>
      </c>
      <c r="G150">
        <f t="shared" si="16"/>
        <v>2</v>
      </c>
      <c r="H150">
        <f t="shared" si="17"/>
        <v>0.19</v>
      </c>
      <c r="I150">
        <f t="shared" si="18"/>
        <v>6.7000000000000004E-2</v>
      </c>
      <c r="J150">
        <f t="shared" si="19"/>
        <v>0.04</v>
      </c>
    </row>
    <row r="151" spans="2:10" x14ac:dyDescent="0.5">
      <c r="B151">
        <f t="shared" si="14"/>
        <v>0</v>
      </c>
      <c r="C151" t="e">
        <f>((1-(F$7+F$6))*F$4*5.97*(10^24)/(4*PI()*(F$5*6370000)^2))*(G$10*IF(F$10&gt;0,F$10,F$8)*4.64/10^7*EXP(-H$10*B151)+G$11*IF(F$11&gt;0,F$11,F$8)*1.55/10^7*EXP(-H$11*B151)+G$12*IF(F$12&gt;0,F$12,F$8)*1.64/10^8*EXP(-H$12*B151)+G$13*IF(F$13&gt;0,F$13,F$8)*6.24/10^8*EXP(-H$13*B151))</f>
        <v>#DIV/0!</v>
      </c>
      <c r="D151" t="e">
        <f t="shared" si="13"/>
        <v>#DIV/0!</v>
      </c>
      <c r="E151" t="e">
        <f t="shared" si="15"/>
        <v>#DIV/0!</v>
      </c>
      <c r="F151" s="17" t="e">
        <f t="shared" si="20"/>
        <v>#DIV/0!</v>
      </c>
      <c r="G151">
        <f t="shared" si="16"/>
        <v>2</v>
      </c>
      <c r="H151">
        <f t="shared" si="17"/>
        <v>0.19</v>
      </c>
      <c r="I151">
        <f t="shared" si="18"/>
        <v>6.7000000000000004E-2</v>
      </c>
      <c r="J151">
        <f t="shared" si="19"/>
        <v>0.04</v>
      </c>
    </row>
    <row r="152" spans="2:10" x14ac:dyDescent="0.5">
      <c r="B152">
        <f t="shared" si="14"/>
        <v>0</v>
      </c>
      <c r="C152" t="e">
        <f>((1-(F$7+F$6))*F$4*5.97*(10^24)/(4*PI()*(F$5*6370000)^2))*(G$10*IF(F$10&gt;0,F$10,F$8)*4.64/10^7*EXP(-H$10*B152)+G$11*IF(F$11&gt;0,F$11,F$8)*1.55/10^7*EXP(-H$11*B152)+G$12*IF(F$12&gt;0,F$12,F$8)*1.64/10^8*EXP(-H$12*B152)+G$13*IF(F$13&gt;0,F$13,F$8)*6.24/10^8*EXP(-H$13*B152))</f>
        <v>#DIV/0!</v>
      </c>
      <c r="D152" t="e">
        <f t="shared" si="13"/>
        <v>#DIV/0!</v>
      </c>
      <c r="E152" t="e">
        <f t="shared" si="15"/>
        <v>#DIV/0!</v>
      </c>
      <c r="F152" s="2" t="e">
        <f t="shared" si="20"/>
        <v>#DIV/0!</v>
      </c>
      <c r="G152">
        <f t="shared" si="16"/>
        <v>2</v>
      </c>
      <c r="H152">
        <f t="shared" si="17"/>
        <v>0.19</v>
      </c>
      <c r="I152">
        <f t="shared" si="18"/>
        <v>6.7000000000000004E-2</v>
      </c>
      <c r="J152">
        <f t="shared" si="19"/>
        <v>0.04</v>
      </c>
    </row>
    <row r="156" spans="2:10" x14ac:dyDescent="0.5">
      <c r="B156" t="s">
        <v>837</v>
      </c>
    </row>
    <row r="158" spans="2:10" x14ac:dyDescent="0.5">
      <c r="B158" t="s">
        <v>838</v>
      </c>
      <c r="D158" t="s">
        <v>839</v>
      </c>
      <c r="F158" t="s">
        <v>840</v>
      </c>
      <c r="H158" t="s">
        <v>841</v>
      </c>
    </row>
    <row r="159" spans="2:10" x14ac:dyDescent="0.5">
      <c r="B159" t="s">
        <v>341</v>
      </c>
      <c r="C159" t="s">
        <v>842</v>
      </c>
      <c r="D159" t="s">
        <v>341</v>
      </c>
      <c r="E159" t="s">
        <v>842</v>
      </c>
      <c r="F159" t="s">
        <v>341</v>
      </c>
      <c r="G159" t="s">
        <v>842</v>
      </c>
      <c r="H159" t="s">
        <v>341</v>
      </c>
      <c r="I159" t="s">
        <v>842</v>
      </c>
    </row>
    <row r="160" spans="2:10" x14ac:dyDescent="0.5">
      <c r="B160" t="e">
        <f>ROUND(IF(F$52&lt;$F$25,0,INDEX($B$52:$B$152,MATCH($F$25,F$52:F$152,-1))),IF($F$24&gt;100,0,2-INT(LOG10(($F$24-F23)/100))))</f>
        <v>#DIV/0!</v>
      </c>
      <c r="C160" t="e">
        <f>((1-(F$7+F$6))*F$4*5.97*(10^24)/(4*PI()*(F$5*6370000)^2))*(G$10*IF(F$10&gt;0,F$10,F$8)*4.64/10^7*EXP(-H$10*B160)+G$11*IF(F$11&gt;0,F$11,F$8)*1.55/10^7*EXP(-H$11*B160)+G$12*IF(F$12&gt;0,F$12,F$8)*1.64/10^8*EXP(-H$12*B160)+G$13*IF(F$13&gt;0,F$13,F$8)*6.24/10^8*EXP(-H$13*B160))+(5.97*10^24)*F$4*(1.2/10^11)*EXP(-0.3391*B160)/(4*PI()*(F$5*6371000)^2)+(63/16*PI())*(6.67408*10^-11)^1.5*(F$16*1.98847*10^30)^2.5*(F$5*6371000)^3*(F$15)^2/(500*(F$17*1.496*10^11)^7.5)</f>
        <v>#DIV/0!</v>
      </c>
      <c r="D160" t="e">
        <f>INDEX($B$52:$B$152,MATCH($F$28,F$52:F$152,-1))</f>
        <v>#N/A</v>
      </c>
      <c r="E160" t="e">
        <f>((1-(F$7+F$6))*F$4*5.97*(10^24)/(4*PI()*(F$5*6370000)^2))*(G$10*IF(F$10&gt;0,F$10,F$8)*4.64/10^7*EXP(-H$10*D160)+G$11*IF(F$11&gt;0,F$11,F$8)*1.55/10^7*EXP(-H$11*D160)+G$12*IF(F$12&gt;0,F$12,F$8)*1.64/10^8*EXP(-H$12*D160)+G$13*IF(F$13&gt;0,F$13,F$8)*6.24/10^8*EXP(-H$13*D160))+(5.97*10^24)*F$4*(1.2/10^11)*EXP(-0.3391*D160)/(4*PI()*(F$5*6371000)^2)+(63/16*PI())*(6.67408*10^-11)^1.5*(F$16*1.98847*10^30)^2.5*(F$5*6371000)^3*(F$15)^2/(500*(F$17*1.496*10^11)^7.5)</f>
        <v>#DIV/0!</v>
      </c>
      <c r="F160" t="e">
        <f>INDEX($B$52:$B$152,MATCH($F$26,F$52:F$152,-1))</f>
        <v>#N/A</v>
      </c>
      <c r="G160" t="e">
        <f>((1-(F$7+F$6))*F$4*5.97*(10^24)/(4*PI()*(F$5*6370000)^2))*(G$10*IF(F$10&gt;0,F$10,F$8)*4.64/10^7*EXP(-H$10*F160)+G$11*IF(F$11&gt;0,F$11,F$8)*1.55/10^7*EXP(-H$11*F160)+G$12*IF(F$12&gt;0,F$12,F$8)*1.64/10^8*EXP(-H$12*F160)+G$13*IF(F$13&gt;0,F$13,F$8)*6.24/10^8*EXP(-H$13*F160))+(5.97*10^24)*F$4*(1.2/10^11)*EXP(-0.3391*F160)/(4*PI()*(F$5*6371000)^2)+(63/16*PI())*(6.67408*10^-11)^1.5*(F$16*1.98847*10^30)^2.5*(F$5*6371000)^3*(F$15)^2/(500*(F$17*1.496*10^11)^7.5)</f>
        <v>#DIV/0!</v>
      </c>
      <c r="H160" t="e">
        <f>INDEX($B$52:$B$152,MATCH($F$27,F$52:F$152,-1))</f>
        <v>#N/A</v>
      </c>
      <c r="I160" t="e">
        <f>((1-(F$7+F$6))*F$4*5.97*(10^24)/(4*PI()*(F$5*6370000)^2))*(G$10*IF(F$10&gt;0,F$10,F$8)*4.64/10^7*EXP(-H$10*H160)+G$11*IF(F$11&gt;0,F$11,F$8)*1.55/10^7*EXP(-H$11*H160)+G$12*IF(F$12&gt;0,F$12,F$8)*1.64/10^8*EXP(-H$12*H160)+G$13*IF(F$13&gt;0,F$13,F$8)*6.24/10^8*EXP(-H$13*H160))+(5.97*10^24)*F$4*(1.2/10^11)*EXP(-0.3391*H160)/(4*PI()*(F$5*6371000)^2)+(63/16*PI())*(6.67408*10^-11)^1.5*(F$16*1.98847*10^30)^2.5*(F$5*6371000)^3*(F$15)^2/(500*(F$17*1.496*10^11)^7.5)</f>
        <v>#DIV/0!</v>
      </c>
    </row>
    <row r="161" spans="2:9" x14ac:dyDescent="0.5">
      <c r="B161" t="e">
        <f>B160+(B152-B151)/2*IF(C160&gt;F25,1,-1)</f>
        <v>#DIV/0!</v>
      </c>
      <c r="C161" t="e">
        <f t="shared" ref="C161:C224" si="21">((1-(F$7+F$6))*F$4*5.97*(10^24)/(4*PI()*(F$5*6370000)^2))*(G$10*IF(F$10&gt;0,F$10,F$8)*4.64/10^7*EXP(-H$10*B161)+G$11*IF(F$11&gt;0,F$11,F$8)*1.55/10^7*EXP(-H$11*B161)+G$12*IF(F$12&gt;0,F$12,F$8)*1.64/10^8*EXP(-H$12*B161)+G$13*IF(F$13&gt;0,F$13,F$8)*6.24/10^8*EXP(-H$13*B161))+(5.97*10^24)*F$4*(1.2/10^11)*EXP(-0.3391*B161)/(4*PI()*(F$5*6371000)^2)+(63/16*PI())*(6.67408*10^-11)^1.5*(F$16*1.98847*10^30)^2.5*(F$5*6371000)^3*(F$15)^2/(500*(F$17*1.496*10^11)^7.5)</f>
        <v>#DIV/0!</v>
      </c>
      <c r="D161" t="e">
        <f>D160+(B152-B151)/2*IF(E160&gt;F28,1,-1)</f>
        <v>#N/A</v>
      </c>
      <c r="E161" t="e">
        <f t="shared" ref="E161:E224" si="22">((1-(F$7+F$6))*F$4*5.97*(10^24)/(4*PI()*(F$5*6370000)^2))*(G$10*IF(F$10&gt;0,F$10,F$8)*4.64/10^7*EXP(-H$10*D161)+G$11*IF(F$11&gt;0,F$11,F$8)*1.55/10^7*EXP(-H$11*D161)+G$12*IF(F$12&gt;0,F$12,F$8)*1.64/10^8*EXP(-H$12*D161)+G$13*IF(F$13&gt;0,F$13,F$8)*6.24/10^8*EXP(-H$13*D161))+(5.97*10^24)*F$4*(1.2/10^11)*EXP(-0.3391*D161)/(4*PI()*(F$5*6371000)^2)+(63/16*PI())*(6.67408*10^-11)^1.5*(F$16*1.98847*10^30)^2.5*(F$5*6371000)^3*(F$15)^2/(500*(F$17*1.496*10^11)^7.5)</f>
        <v>#DIV/0!</v>
      </c>
      <c r="F161" t="e">
        <f>F160+(B152-B151)/2*IF(G160&gt;F26,1,-1)</f>
        <v>#N/A</v>
      </c>
      <c r="G161" t="e">
        <f t="shared" ref="G161:G224" si="23">((1-(F$7+F$6))*F$4*5.97*(10^24)/(4*PI()*(F$5*6370000)^2))*(G$10*IF(F$10&gt;0,F$10,F$8)*4.64/10^7*EXP(-H$10*F161)+G$11*IF(F$11&gt;0,F$11,F$8)*1.55/10^7*EXP(-H$11*F161)+G$12*IF(F$12&gt;0,F$12,F$8)*1.64/10^8*EXP(-H$12*F161)+G$13*IF(F$13&gt;0,F$13,F$8)*6.24/10^8*EXP(-H$13*F161))+(5.97*10^24)*F$4*(1.2/10^11)*EXP(-0.3391*F161)/(4*PI()*(F$5*6371000)^2)+(63/16*PI())*(6.67408*10^-11)^1.5*(F$16*1.98847*10^30)^2.5*(F$5*6371000)^3*(F$15)^2/(500*(F$17*1.496*10^11)^7.5)</f>
        <v>#DIV/0!</v>
      </c>
      <c r="H161" t="e">
        <f>H160+(B152-B151)/2*IF(I160&gt;F27,1,-1)</f>
        <v>#N/A</v>
      </c>
      <c r="I161" t="e">
        <f t="shared" ref="I161:I224" si="24">((1-(F$7+F$6))*F$4*5.97*(10^24)/(4*PI()*(F$5*6370000)^2))*(G$10*IF(F$10&gt;0,F$10,F$8)*4.64/10^7*EXP(-H$10*H161)+G$11*IF(F$11&gt;0,F$11,F$8)*1.55/10^7*EXP(-H$11*H161)+G$12*IF(F$12&gt;0,F$12,F$8)*1.64/10^8*EXP(-H$12*H161)+G$13*IF(F$13&gt;0,F$13,F$8)*6.24/10^8*EXP(-H$13*H161))+(5.97*10^24)*F$4*(1.2/10^11)*EXP(-0.3391*H161)/(4*PI()*(F$5*6371000)^2)+(63/16*PI())*(6.67408*10^-11)^1.5*(F$16*1.98847*10^30)^2.5*(F$5*6371000)^3*(F$15)^2/(500*(F$17*1.496*10^11)^7.5)</f>
        <v>#DIV/0!</v>
      </c>
    </row>
    <row r="162" spans="2:9" x14ac:dyDescent="0.5">
      <c r="B162" t="e">
        <f>IF(C161=F$25,B161,B161+ABS(B161-B160)*IF(C161&gt;$F$25,1,-1)*IF(ABS(C161-$F$25)&gt;ABS(C160-$F$25),0.5,1))</f>
        <v>#DIV/0!</v>
      </c>
      <c r="C162" t="e">
        <f t="shared" si="21"/>
        <v>#DIV/0!</v>
      </c>
      <c r="D162" t="e">
        <f>IF(E161=F$28,D161,D161+ABS(D161-D160)*IF(E161&gt;$F$28,1,-1)*IF(ABS(E161-$F$28)&gt;ABS(E160-$F$28),0.5,1))</f>
        <v>#DIV/0!</v>
      </c>
      <c r="E162" t="e">
        <f t="shared" si="22"/>
        <v>#DIV/0!</v>
      </c>
      <c r="F162" t="e">
        <f>IF(G161=F$26,F161,F161+ABS(F161-F160)*IF(G161&gt;$F$26,1,-1)*IF(ABS(G161-$F$26)&gt;ABS(G160-$F$26),0.5,1))</f>
        <v>#DIV/0!</v>
      </c>
      <c r="G162" t="e">
        <f t="shared" si="23"/>
        <v>#DIV/0!</v>
      </c>
      <c r="H162" t="e">
        <f>IF(I161=F$27,H161,H161+ABS(H161-H160)*IF(I161&gt;$F$27,1,-1)*IF(ABS(I161-$F$27)&gt;ABS(I160-$F$27),0.5,1))</f>
        <v>#DIV/0!</v>
      </c>
      <c r="I162" t="e">
        <f t="shared" si="24"/>
        <v>#DIV/0!</v>
      </c>
    </row>
    <row r="163" spans="2:9" x14ac:dyDescent="0.5">
      <c r="B163" t="e">
        <f t="shared" ref="B163:B226" si="25">IF(C162=F$25,B162,B162+ABS(B162-B161)*IF(C162&gt;$F$25,1,-1)*IF(ABS(C162-$F$25)&gt;ABS(C161-$F$25),0.5,1))</f>
        <v>#DIV/0!</v>
      </c>
      <c r="C163" t="e">
        <f t="shared" si="21"/>
        <v>#DIV/0!</v>
      </c>
      <c r="D163" t="e">
        <f t="shared" ref="D163:D226" si="26">IF(E162=F$28,D162,D162+ABS(D162-D161)*IF(E162&gt;$F$28,1,-1)*IF(ABS(E162-$F$28)&gt;ABS(E161-$F$28),0.5,1))</f>
        <v>#DIV/0!</v>
      </c>
      <c r="E163" t="e">
        <f t="shared" si="22"/>
        <v>#DIV/0!</v>
      </c>
      <c r="F163" t="e">
        <f t="shared" ref="F163:F226" si="27">IF(G162=F$26,F162,F162+ABS(F162-F161)*IF(G162&gt;$F$26,1,-1)*IF(ABS(G162-$F$26)&gt;ABS(G161-$F$26),0.5,1))</f>
        <v>#DIV/0!</v>
      </c>
      <c r="G163" t="e">
        <f t="shared" si="23"/>
        <v>#DIV/0!</v>
      </c>
      <c r="H163" t="e">
        <f t="shared" ref="H163:H226" si="28">IF(I162=F$27,H162,H162+ABS(H162-H161)*IF(I162&gt;$F$27,1,-1)*IF(ABS(I162-$F$27)&gt;ABS(I161-$F$27),0.5,1))</f>
        <v>#DIV/0!</v>
      </c>
      <c r="I163" t="e">
        <f t="shared" si="24"/>
        <v>#DIV/0!</v>
      </c>
    </row>
    <row r="164" spans="2:9" x14ac:dyDescent="0.5">
      <c r="B164" t="e">
        <f t="shared" si="25"/>
        <v>#DIV/0!</v>
      </c>
      <c r="C164" t="e">
        <f t="shared" si="21"/>
        <v>#DIV/0!</v>
      </c>
      <c r="D164" t="e">
        <f t="shared" si="26"/>
        <v>#DIV/0!</v>
      </c>
      <c r="E164" t="e">
        <f t="shared" si="22"/>
        <v>#DIV/0!</v>
      </c>
      <c r="F164" t="e">
        <f t="shared" si="27"/>
        <v>#DIV/0!</v>
      </c>
      <c r="G164" t="e">
        <f t="shared" si="23"/>
        <v>#DIV/0!</v>
      </c>
      <c r="H164" t="e">
        <f t="shared" si="28"/>
        <v>#DIV/0!</v>
      </c>
      <c r="I164" t="e">
        <f t="shared" si="24"/>
        <v>#DIV/0!</v>
      </c>
    </row>
    <row r="165" spans="2:9" x14ac:dyDescent="0.5">
      <c r="B165" t="e">
        <f t="shared" si="25"/>
        <v>#DIV/0!</v>
      </c>
      <c r="C165" t="e">
        <f t="shared" si="21"/>
        <v>#DIV/0!</v>
      </c>
      <c r="D165" t="e">
        <f t="shared" si="26"/>
        <v>#DIV/0!</v>
      </c>
      <c r="E165" t="e">
        <f t="shared" si="22"/>
        <v>#DIV/0!</v>
      </c>
      <c r="F165" t="e">
        <f t="shared" si="27"/>
        <v>#DIV/0!</v>
      </c>
      <c r="G165" t="e">
        <f t="shared" si="23"/>
        <v>#DIV/0!</v>
      </c>
      <c r="H165" t="e">
        <f t="shared" si="28"/>
        <v>#DIV/0!</v>
      </c>
      <c r="I165" t="e">
        <f t="shared" si="24"/>
        <v>#DIV/0!</v>
      </c>
    </row>
    <row r="166" spans="2:9" x14ac:dyDescent="0.5">
      <c r="B166" t="e">
        <f t="shared" si="25"/>
        <v>#DIV/0!</v>
      </c>
      <c r="C166" t="e">
        <f t="shared" si="21"/>
        <v>#DIV/0!</v>
      </c>
      <c r="D166" t="e">
        <f t="shared" si="26"/>
        <v>#DIV/0!</v>
      </c>
      <c r="E166" t="e">
        <f t="shared" si="22"/>
        <v>#DIV/0!</v>
      </c>
      <c r="F166" t="e">
        <f t="shared" si="27"/>
        <v>#DIV/0!</v>
      </c>
      <c r="G166" t="e">
        <f t="shared" si="23"/>
        <v>#DIV/0!</v>
      </c>
      <c r="H166" t="e">
        <f t="shared" si="28"/>
        <v>#DIV/0!</v>
      </c>
      <c r="I166" t="e">
        <f t="shared" si="24"/>
        <v>#DIV/0!</v>
      </c>
    </row>
    <row r="167" spans="2:9" x14ac:dyDescent="0.5">
      <c r="B167" t="e">
        <f t="shared" si="25"/>
        <v>#DIV/0!</v>
      </c>
      <c r="C167" t="e">
        <f t="shared" si="21"/>
        <v>#DIV/0!</v>
      </c>
      <c r="D167" t="e">
        <f t="shared" si="26"/>
        <v>#DIV/0!</v>
      </c>
      <c r="E167" t="e">
        <f t="shared" si="22"/>
        <v>#DIV/0!</v>
      </c>
      <c r="F167" t="e">
        <f t="shared" si="27"/>
        <v>#DIV/0!</v>
      </c>
      <c r="G167" t="e">
        <f t="shared" si="23"/>
        <v>#DIV/0!</v>
      </c>
      <c r="H167" t="e">
        <f t="shared" si="28"/>
        <v>#DIV/0!</v>
      </c>
      <c r="I167" t="e">
        <f t="shared" si="24"/>
        <v>#DIV/0!</v>
      </c>
    </row>
    <row r="168" spans="2:9" x14ac:dyDescent="0.5">
      <c r="B168" t="e">
        <f t="shared" si="25"/>
        <v>#DIV/0!</v>
      </c>
      <c r="C168" t="e">
        <f t="shared" si="21"/>
        <v>#DIV/0!</v>
      </c>
      <c r="D168" t="e">
        <f t="shared" si="26"/>
        <v>#DIV/0!</v>
      </c>
      <c r="E168" t="e">
        <f t="shared" si="22"/>
        <v>#DIV/0!</v>
      </c>
      <c r="F168" t="e">
        <f t="shared" si="27"/>
        <v>#DIV/0!</v>
      </c>
      <c r="G168" t="e">
        <f t="shared" si="23"/>
        <v>#DIV/0!</v>
      </c>
      <c r="H168" t="e">
        <f t="shared" si="28"/>
        <v>#DIV/0!</v>
      </c>
      <c r="I168" t="e">
        <f t="shared" si="24"/>
        <v>#DIV/0!</v>
      </c>
    </row>
    <row r="169" spans="2:9" x14ac:dyDescent="0.5">
      <c r="B169" t="e">
        <f t="shared" si="25"/>
        <v>#DIV/0!</v>
      </c>
      <c r="C169" t="e">
        <f t="shared" si="21"/>
        <v>#DIV/0!</v>
      </c>
      <c r="D169" t="e">
        <f t="shared" si="26"/>
        <v>#DIV/0!</v>
      </c>
      <c r="E169" t="e">
        <f t="shared" si="22"/>
        <v>#DIV/0!</v>
      </c>
      <c r="F169" t="e">
        <f t="shared" si="27"/>
        <v>#DIV/0!</v>
      </c>
      <c r="G169" t="e">
        <f t="shared" si="23"/>
        <v>#DIV/0!</v>
      </c>
      <c r="H169" t="e">
        <f t="shared" si="28"/>
        <v>#DIV/0!</v>
      </c>
      <c r="I169" t="e">
        <f t="shared" si="24"/>
        <v>#DIV/0!</v>
      </c>
    </row>
    <row r="170" spans="2:9" x14ac:dyDescent="0.5">
      <c r="B170" t="e">
        <f t="shared" si="25"/>
        <v>#DIV/0!</v>
      </c>
      <c r="C170" t="e">
        <f t="shared" si="21"/>
        <v>#DIV/0!</v>
      </c>
      <c r="D170" t="e">
        <f t="shared" si="26"/>
        <v>#DIV/0!</v>
      </c>
      <c r="E170" t="e">
        <f t="shared" si="22"/>
        <v>#DIV/0!</v>
      </c>
      <c r="F170" t="e">
        <f t="shared" si="27"/>
        <v>#DIV/0!</v>
      </c>
      <c r="G170" t="e">
        <f t="shared" si="23"/>
        <v>#DIV/0!</v>
      </c>
      <c r="H170" t="e">
        <f t="shared" si="28"/>
        <v>#DIV/0!</v>
      </c>
      <c r="I170" t="e">
        <f t="shared" si="24"/>
        <v>#DIV/0!</v>
      </c>
    </row>
    <row r="171" spans="2:9" x14ac:dyDescent="0.5">
      <c r="B171" t="e">
        <f t="shared" si="25"/>
        <v>#DIV/0!</v>
      </c>
      <c r="C171" t="e">
        <f t="shared" si="21"/>
        <v>#DIV/0!</v>
      </c>
      <c r="D171" t="e">
        <f t="shared" si="26"/>
        <v>#DIV/0!</v>
      </c>
      <c r="E171" t="e">
        <f t="shared" si="22"/>
        <v>#DIV/0!</v>
      </c>
      <c r="F171" t="e">
        <f t="shared" si="27"/>
        <v>#DIV/0!</v>
      </c>
      <c r="G171" t="e">
        <f t="shared" si="23"/>
        <v>#DIV/0!</v>
      </c>
      <c r="H171" t="e">
        <f t="shared" si="28"/>
        <v>#DIV/0!</v>
      </c>
      <c r="I171" t="e">
        <f t="shared" si="24"/>
        <v>#DIV/0!</v>
      </c>
    </row>
    <row r="172" spans="2:9" x14ac:dyDescent="0.5">
      <c r="B172" t="e">
        <f t="shared" si="25"/>
        <v>#DIV/0!</v>
      </c>
      <c r="C172" t="e">
        <f t="shared" si="21"/>
        <v>#DIV/0!</v>
      </c>
      <c r="D172" t="e">
        <f t="shared" si="26"/>
        <v>#DIV/0!</v>
      </c>
      <c r="E172" t="e">
        <f t="shared" si="22"/>
        <v>#DIV/0!</v>
      </c>
      <c r="F172" t="e">
        <f t="shared" si="27"/>
        <v>#DIV/0!</v>
      </c>
      <c r="G172" t="e">
        <f t="shared" si="23"/>
        <v>#DIV/0!</v>
      </c>
      <c r="H172" t="e">
        <f t="shared" si="28"/>
        <v>#DIV/0!</v>
      </c>
      <c r="I172" t="e">
        <f t="shared" si="24"/>
        <v>#DIV/0!</v>
      </c>
    </row>
    <row r="173" spans="2:9" x14ac:dyDescent="0.5">
      <c r="B173" t="e">
        <f t="shared" si="25"/>
        <v>#DIV/0!</v>
      </c>
      <c r="C173" t="e">
        <f t="shared" si="21"/>
        <v>#DIV/0!</v>
      </c>
      <c r="D173" t="e">
        <f t="shared" si="26"/>
        <v>#DIV/0!</v>
      </c>
      <c r="E173" t="e">
        <f t="shared" si="22"/>
        <v>#DIV/0!</v>
      </c>
      <c r="F173" t="e">
        <f t="shared" si="27"/>
        <v>#DIV/0!</v>
      </c>
      <c r="G173" t="e">
        <f t="shared" si="23"/>
        <v>#DIV/0!</v>
      </c>
      <c r="H173" t="e">
        <f t="shared" si="28"/>
        <v>#DIV/0!</v>
      </c>
      <c r="I173" t="e">
        <f t="shared" si="24"/>
        <v>#DIV/0!</v>
      </c>
    </row>
    <row r="174" spans="2:9" x14ac:dyDescent="0.5">
      <c r="B174" t="e">
        <f t="shared" si="25"/>
        <v>#DIV/0!</v>
      </c>
      <c r="C174" t="e">
        <f t="shared" si="21"/>
        <v>#DIV/0!</v>
      </c>
      <c r="D174" t="e">
        <f t="shared" si="26"/>
        <v>#DIV/0!</v>
      </c>
      <c r="E174" t="e">
        <f t="shared" si="22"/>
        <v>#DIV/0!</v>
      </c>
      <c r="F174" t="e">
        <f t="shared" si="27"/>
        <v>#DIV/0!</v>
      </c>
      <c r="G174" t="e">
        <f t="shared" si="23"/>
        <v>#DIV/0!</v>
      </c>
      <c r="H174" t="e">
        <f t="shared" si="28"/>
        <v>#DIV/0!</v>
      </c>
      <c r="I174" t="e">
        <f t="shared" si="24"/>
        <v>#DIV/0!</v>
      </c>
    </row>
    <row r="175" spans="2:9" x14ac:dyDescent="0.5">
      <c r="B175" t="e">
        <f t="shared" si="25"/>
        <v>#DIV/0!</v>
      </c>
      <c r="C175" t="e">
        <f t="shared" si="21"/>
        <v>#DIV/0!</v>
      </c>
      <c r="D175" t="e">
        <f t="shared" si="26"/>
        <v>#DIV/0!</v>
      </c>
      <c r="E175" t="e">
        <f t="shared" si="22"/>
        <v>#DIV/0!</v>
      </c>
      <c r="F175" t="e">
        <f t="shared" si="27"/>
        <v>#DIV/0!</v>
      </c>
      <c r="G175" t="e">
        <f t="shared" si="23"/>
        <v>#DIV/0!</v>
      </c>
      <c r="H175" t="e">
        <f t="shared" si="28"/>
        <v>#DIV/0!</v>
      </c>
      <c r="I175" t="e">
        <f t="shared" si="24"/>
        <v>#DIV/0!</v>
      </c>
    </row>
    <row r="176" spans="2:9" x14ac:dyDescent="0.5">
      <c r="B176" t="e">
        <f t="shared" si="25"/>
        <v>#DIV/0!</v>
      </c>
      <c r="C176" t="e">
        <f t="shared" si="21"/>
        <v>#DIV/0!</v>
      </c>
      <c r="D176" t="e">
        <f t="shared" si="26"/>
        <v>#DIV/0!</v>
      </c>
      <c r="E176" t="e">
        <f t="shared" si="22"/>
        <v>#DIV/0!</v>
      </c>
      <c r="F176" t="e">
        <f t="shared" si="27"/>
        <v>#DIV/0!</v>
      </c>
      <c r="G176" t="e">
        <f t="shared" si="23"/>
        <v>#DIV/0!</v>
      </c>
      <c r="H176" t="e">
        <f t="shared" si="28"/>
        <v>#DIV/0!</v>
      </c>
      <c r="I176" t="e">
        <f t="shared" si="24"/>
        <v>#DIV/0!</v>
      </c>
    </row>
    <row r="177" spans="2:9" x14ac:dyDescent="0.5">
      <c r="B177" t="e">
        <f t="shared" si="25"/>
        <v>#DIV/0!</v>
      </c>
      <c r="C177" t="e">
        <f t="shared" si="21"/>
        <v>#DIV/0!</v>
      </c>
      <c r="D177" t="e">
        <f t="shared" si="26"/>
        <v>#DIV/0!</v>
      </c>
      <c r="E177" t="e">
        <f t="shared" si="22"/>
        <v>#DIV/0!</v>
      </c>
      <c r="F177" t="e">
        <f t="shared" si="27"/>
        <v>#DIV/0!</v>
      </c>
      <c r="G177" t="e">
        <f t="shared" si="23"/>
        <v>#DIV/0!</v>
      </c>
      <c r="H177" t="e">
        <f t="shared" si="28"/>
        <v>#DIV/0!</v>
      </c>
      <c r="I177" t="e">
        <f t="shared" si="24"/>
        <v>#DIV/0!</v>
      </c>
    </row>
    <row r="178" spans="2:9" x14ac:dyDescent="0.5">
      <c r="B178" t="e">
        <f t="shared" si="25"/>
        <v>#DIV/0!</v>
      </c>
      <c r="C178" t="e">
        <f t="shared" si="21"/>
        <v>#DIV/0!</v>
      </c>
      <c r="D178" t="e">
        <f t="shared" si="26"/>
        <v>#DIV/0!</v>
      </c>
      <c r="E178" t="e">
        <f t="shared" si="22"/>
        <v>#DIV/0!</v>
      </c>
      <c r="F178" t="e">
        <f t="shared" si="27"/>
        <v>#DIV/0!</v>
      </c>
      <c r="G178" t="e">
        <f t="shared" si="23"/>
        <v>#DIV/0!</v>
      </c>
      <c r="H178" t="e">
        <f t="shared" si="28"/>
        <v>#DIV/0!</v>
      </c>
      <c r="I178" t="e">
        <f t="shared" si="24"/>
        <v>#DIV/0!</v>
      </c>
    </row>
    <row r="179" spans="2:9" x14ac:dyDescent="0.5">
      <c r="B179" t="e">
        <f t="shared" si="25"/>
        <v>#DIV/0!</v>
      </c>
      <c r="C179" t="e">
        <f t="shared" si="21"/>
        <v>#DIV/0!</v>
      </c>
      <c r="D179" t="e">
        <f t="shared" si="26"/>
        <v>#DIV/0!</v>
      </c>
      <c r="E179" t="e">
        <f t="shared" si="22"/>
        <v>#DIV/0!</v>
      </c>
      <c r="F179" t="e">
        <f t="shared" si="27"/>
        <v>#DIV/0!</v>
      </c>
      <c r="G179" t="e">
        <f t="shared" si="23"/>
        <v>#DIV/0!</v>
      </c>
      <c r="H179" t="e">
        <f t="shared" si="28"/>
        <v>#DIV/0!</v>
      </c>
      <c r="I179" t="e">
        <f t="shared" si="24"/>
        <v>#DIV/0!</v>
      </c>
    </row>
    <row r="180" spans="2:9" x14ac:dyDescent="0.5">
      <c r="B180" t="e">
        <f t="shared" si="25"/>
        <v>#DIV/0!</v>
      </c>
      <c r="C180" t="e">
        <f t="shared" si="21"/>
        <v>#DIV/0!</v>
      </c>
      <c r="D180" t="e">
        <f t="shared" si="26"/>
        <v>#DIV/0!</v>
      </c>
      <c r="E180" t="e">
        <f t="shared" si="22"/>
        <v>#DIV/0!</v>
      </c>
      <c r="F180" t="e">
        <f t="shared" si="27"/>
        <v>#DIV/0!</v>
      </c>
      <c r="G180" t="e">
        <f t="shared" si="23"/>
        <v>#DIV/0!</v>
      </c>
      <c r="H180" t="e">
        <f t="shared" si="28"/>
        <v>#DIV/0!</v>
      </c>
      <c r="I180" t="e">
        <f t="shared" si="24"/>
        <v>#DIV/0!</v>
      </c>
    </row>
    <row r="181" spans="2:9" x14ac:dyDescent="0.5">
      <c r="B181" t="e">
        <f t="shared" si="25"/>
        <v>#DIV/0!</v>
      </c>
      <c r="C181" t="e">
        <f t="shared" si="21"/>
        <v>#DIV/0!</v>
      </c>
      <c r="D181" t="e">
        <f t="shared" si="26"/>
        <v>#DIV/0!</v>
      </c>
      <c r="E181" t="e">
        <f t="shared" si="22"/>
        <v>#DIV/0!</v>
      </c>
      <c r="F181" t="e">
        <f t="shared" si="27"/>
        <v>#DIV/0!</v>
      </c>
      <c r="G181" t="e">
        <f t="shared" si="23"/>
        <v>#DIV/0!</v>
      </c>
      <c r="H181" t="e">
        <f t="shared" si="28"/>
        <v>#DIV/0!</v>
      </c>
      <c r="I181" t="e">
        <f t="shared" si="24"/>
        <v>#DIV/0!</v>
      </c>
    </row>
    <row r="182" spans="2:9" x14ac:dyDescent="0.5">
      <c r="B182" t="e">
        <f t="shared" si="25"/>
        <v>#DIV/0!</v>
      </c>
      <c r="C182" t="e">
        <f t="shared" si="21"/>
        <v>#DIV/0!</v>
      </c>
      <c r="D182" t="e">
        <f t="shared" si="26"/>
        <v>#DIV/0!</v>
      </c>
      <c r="E182" t="e">
        <f t="shared" si="22"/>
        <v>#DIV/0!</v>
      </c>
      <c r="F182" t="e">
        <f t="shared" si="27"/>
        <v>#DIV/0!</v>
      </c>
      <c r="G182" t="e">
        <f t="shared" si="23"/>
        <v>#DIV/0!</v>
      </c>
      <c r="H182" t="e">
        <f t="shared" si="28"/>
        <v>#DIV/0!</v>
      </c>
      <c r="I182" t="e">
        <f t="shared" si="24"/>
        <v>#DIV/0!</v>
      </c>
    </row>
    <row r="183" spans="2:9" x14ac:dyDescent="0.5">
      <c r="B183" t="e">
        <f t="shared" si="25"/>
        <v>#DIV/0!</v>
      </c>
      <c r="C183" t="e">
        <f t="shared" si="21"/>
        <v>#DIV/0!</v>
      </c>
      <c r="D183" t="e">
        <f t="shared" si="26"/>
        <v>#DIV/0!</v>
      </c>
      <c r="E183" t="e">
        <f t="shared" si="22"/>
        <v>#DIV/0!</v>
      </c>
      <c r="F183" t="e">
        <f t="shared" si="27"/>
        <v>#DIV/0!</v>
      </c>
      <c r="G183" t="e">
        <f t="shared" si="23"/>
        <v>#DIV/0!</v>
      </c>
      <c r="H183" t="e">
        <f t="shared" si="28"/>
        <v>#DIV/0!</v>
      </c>
      <c r="I183" t="e">
        <f t="shared" si="24"/>
        <v>#DIV/0!</v>
      </c>
    </row>
    <row r="184" spans="2:9" x14ac:dyDescent="0.5">
      <c r="B184" t="e">
        <f t="shared" si="25"/>
        <v>#DIV/0!</v>
      </c>
      <c r="C184" t="e">
        <f t="shared" si="21"/>
        <v>#DIV/0!</v>
      </c>
      <c r="D184" t="e">
        <f t="shared" si="26"/>
        <v>#DIV/0!</v>
      </c>
      <c r="E184" t="e">
        <f t="shared" si="22"/>
        <v>#DIV/0!</v>
      </c>
      <c r="F184" t="e">
        <f t="shared" si="27"/>
        <v>#DIV/0!</v>
      </c>
      <c r="G184" t="e">
        <f t="shared" si="23"/>
        <v>#DIV/0!</v>
      </c>
      <c r="H184" t="e">
        <f t="shared" si="28"/>
        <v>#DIV/0!</v>
      </c>
      <c r="I184" t="e">
        <f t="shared" si="24"/>
        <v>#DIV/0!</v>
      </c>
    </row>
    <row r="185" spans="2:9" x14ac:dyDescent="0.5">
      <c r="B185" t="e">
        <f t="shared" si="25"/>
        <v>#DIV/0!</v>
      </c>
      <c r="C185" t="e">
        <f t="shared" si="21"/>
        <v>#DIV/0!</v>
      </c>
      <c r="D185" t="e">
        <f t="shared" si="26"/>
        <v>#DIV/0!</v>
      </c>
      <c r="E185" t="e">
        <f t="shared" si="22"/>
        <v>#DIV/0!</v>
      </c>
      <c r="F185" t="e">
        <f t="shared" si="27"/>
        <v>#DIV/0!</v>
      </c>
      <c r="G185" t="e">
        <f t="shared" si="23"/>
        <v>#DIV/0!</v>
      </c>
      <c r="H185" t="e">
        <f t="shared" si="28"/>
        <v>#DIV/0!</v>
      </c>
      <c r="I185" t="e">
        <f t="shared" si="24"/>
        <v>#DIV/0!</v>
      </c>
    </row>
    <row r="186" spans="2:9" x14ac:dyDescent="0.5">
      <c r="B186" t="e">
        <f t="shared" si="25"/>
        <v>#DIV/0!</v>
      </c>
      <c r="C186" t="e">
        <f t="shared" si="21"/>
        <v>#DIV/0!</v>
      </c>
      <c r="D186" t="e">
        <f t="shared" si="26"/>
        <v>#DIV/0!</v>
      </c>
      <c r="E186" t="e">
        <f t="shared" si="22"/>
        <v>#DIV/0!</v>
      </c>
      <c r="F186" t="e">
        <f t="shared" si="27"/>
        <v>#DIV/0!</v>
      </c>
      <c r="G186" t="e">
        <f t="shared" si="23"/>
        <v>#DIV/0!</v>
      </c>
      <c r="H186" t="e">
        <f t="shared" si="28"/>
        <v>#DIV/0!</v>
      </c>
      <c r="I186" t="e">
        <f t="shared" si="24"/>
        <v>#DIV/0!</v>
      </c>
    </row>
    <row r="187" spans="2:9" x14ac:dyDescent="0.5">
      <c r="B187" t="e">
        <f t="shared" si="25"/>
        <v>#DIV/0!</v>
      </c>
      <c r="C187" t="e">
        <f t="shared" si="21"/>
        <v>#DIV/0!</v>
      </c>
      <c r="D187" t="e">
        <f t="shared" si="26"/>
        <v>#DIV/0!</v>
      </c>
      <c r="E187" t="e">
        <f t="shared" si="22"/>
        <v>#DIV/0!</v>
      </c>
      <c r="F187" t="e">
        <f t="shared" si="27"/>
        <v>#DIV/0!</v>
      </c>
      <c r="G187" t="e">
        <f t="shared" si="23"/>
        <v>#DIV/0!</v>
      </c>
      <c r="H187" t="e">
        <f t="shared" si="28"/>
        <v>#DIV/0!</v>
      </c>
      <c r="I187" t="e">
        <f t="shared" si="24"/>
        <v>#DIV/0!</v>
      </c>
    </row>
    <row r="188" spans="2:9" x14ac:dyDescent="0.5">
      <c r="B188" t="e">
        <f t="shared" si="25"/>
        <v>#DIV/0!</v>
      </c>
      <c r="C188" t="e">
        <f t="shared" si="21"/>
        <v>#DIV/0!</v>
      </c>
      <c r="D188" t="e">
        <f t="shared" si="26"/>
        <v>#DIV/0!</v>
      </c>
      <c r="E188" t="e">
        <f t="shared" si="22"/>
        <v>#DIV/0!</v>
      </c>
      <c r="F188" t="e">
        <f t="shared" si="27"/>
        <v>#DIV/0!</v>
      </c>
      <c r="G188" t="e">
        <f t="shared" si="23"/>
        <v>#DIV/0!</v>
      </c>
      <c r="H188" t="e">
        <f t="shared" si="28"/>
        <v>#DIV/0!</v>
      </c>
      <c r="I188" t="e">
        <f t="shared" si="24"/>
        <v>#DIV/0!</v>
      </c>
    </row>
    <row r="189" spans="2:9" x14ac:dyDescent="0.5">
      <c r="B189" t="e">
        <f t="shared" si="25"/>
        <v>#DIV/0!</v>
      </c>
      <c r="C189" t="e">
        <f t="shared" si="21"/>
        <v>#DIV/0!</v>
      </c>
      <c r="D189" t="e">
        <f t="shared" si="26"/>
        <v>#DIV/0!</v>
      </c>
      <c r="E189" t="e">
        <f t="shared" si="22"/>
        <v>#DIV/0!</v>
      </c>
      <c r="F189" t="e">
        <f t="shared" si="27"/>
        <v>#DIV/0!</v>
      </c>
      <c r="G189" t="e">
        <f t="shared" si="23"/>
        <v>#DIV/0!</v>
      </c>
      <c r="H189" t="e">
        <f t="shared" si="28"/>
        <v>#DIV/0!</v>
      </c>
      <c r="I189" t="e">
        <f t="shared" si="24"/>
        <v>#DIV/0!</v>
      </c>
    </row>
    <row r="190" spans="2:9" x14ac:dyDescent="0.5">
      <c r="B190" t="e">
        <f t="shared" si="25"/>
        <v>#DIV/0!</v>
      </c>
      <c r="C190" t="e">
        <f t="shared" si="21"/>
        <v>#DIV/0!</v>
      </c>
      <c r="D190" t="e">
        <f t="shared" si="26"/>
        <v>#DIV/0!</v>
      </c>
      <c r="E190" t="e">
        <f t="shared" si="22"/>
        <v>#DIV/0!</v>
      </c>
      <c r="F190" t="e">
        <f t="shared" si="27"/>
        <v>#DIV/0!</v>
      </c>
      <c r="G190" t="e">
        <f t="shared" si="23"/>
        <v>#DIV/0!</v>
      </c>
      <c r="H190" t="e">
        <f t="shared" si="28"/>
        <v>#DIV/0!</v>
      </c>
      <c r="I190" t="e">
        <f t="shared" si="24"/>
        <v>#DIV/0!</v>
      </c>
    </row>
    <row r="191" spans="2:9" x14ac:dyDescent="0.5">
      <c r="B191" t="e">
        <f t="shared" si="25"/>
        <v>#DIV/0!</v>
      </c>
      <c r="C191" t="e">
        <f t="shared" si="21"/>
        <v>#DIV/0!</v>
      </c>
      <c r="D191" t="e">
        <f t="shared" si="26"/>
        <v>#DIV/0!</v>
      </c>
      <c r="E191" t="e">
        <f t="shared" si="22"/>
        <v>#DIV/0!</v>
      </c>
      <c r="F191" t="e">
        <f t="shared" si="27"/>
        <v>#DIV/0!</v>
      </c>
      <c r="G191" t="e">
        <f t="shared" si="23"/>
        <v>#DIV/0!</v>
      </c>
      <c r="H191" t="e">
        <f t="shared" si="28"/>
        <v>#DIV/0!</v>
      </c>
      <c r="I191" t="e">
        <f t="shared" si="24"/>
        <v>#DIV/0!</v>
      </c>
    </row>
    <row r="192" spans="2:9" x14ac:dyDescent="0.5">
      <c r="B192" t="e">
        <f t="shared" si="25"/>
        <v>#DIV/0!</v>
      </c>
      <c r="C192" t="e">
        <f t="shared" si="21"/>
        <v>#DIV/0!</v>
      </c>
      <c r="D192" t="e">
        <f t="shared" si="26"/>
        <v>#DIV/0!</v>
      </c>
      <c r="E192" t="e">
        <f t="shared" si="22"/>
        <v>#DIV/0!</v>
      </c>
      <c r="F192" t="e">
        <f t="shared" si="27"/>
        <v>#DIV/0!</v>
      </c>
      <c r="G192" t="e">
        <f t="shared" si="23"/>
        <v>#DIV/0!</v>
      </c>
      <c r="H192" t="e">
        <f t="shared" si="28"/>
        <v>#DIV/0!</v>
      </c>
      <c r="I192" t="e">
        <f t="shared" si="24"/>
        <v>#DIV/0!</v>
      </c>
    </row>
    <row r="193" spans="2:9" x14ac:dyDescent="0.5">
      <c r="B193" t="e">
        <f t="shared" si="25"/>
        <v>#DIV/0!</v>
      </c>
      <c r="C193" t="e">
        <f t="shared" si="21"/>
        <v>#DIV/0!</v>
      </c>
      <c r="D193" t="e">
        <f t="shared" si="26"/>
        <v>#DIV/0!</v>
      </c>
      <c r="E193" t="e">
        <f t="shared" si="22"/>
        <v>#DIV/0!</v>
      </c>
      <c r="F193" t="e">
        <f t="shared" si="27"/>
        <v>#DIV/0!</v>
      </c>
      <c r="G193" t="e">
        <f t="shared" si="23"/>
        <v>#DIV/0!</v>
      </c>
      <c r="H193" t="e">
        <f t="shared" si="28"/>
        <v>#DIV/0!</v>
      </c>
      <c r="I193" t="e">
        <f t="shared" si="24"/>
        <v>#DIV/0!</v>
      </c>
    </row>
    <row r="194" spans="2:9" x14ac:dyDescent="0.5">
      <c r="B194" t="e">
        <f t="shared" si="25"/>
        <v>#DIV/0!</v>
      </c>
      <c r="C194" t="e">
        <f t="shared" si="21"/>
        <v>#DIV/0!</v>
      </c>
      <c r="D194" t="e">
        <f t="shared" si="26"/>
        <v>#DIV/0!</v>
      </c>
      <c r="E194" t="e">
        <f t="shared" si="22"/>
        <v>#DIV/0!</v>
      </c>
      <c r="F194" t="e">
        <f t="shared" si="27"/>
        <v>#DIV/0!</v>
      </c>
      <c r="G194" t="e">
        <f t="shared" si="23"/>
        <v>#DIV/0!</v>
      </c>
      <c r="H194" t="e">
        <f t="shared" si="28"/>
        <v>#DIV/0!</v>
      </c>
      <c r="I194" t="e">
        <f t="shared" si="24"/>
        <v>#DIV/0!</v>
      </c>
    </row>
    <row r="195" spans="2:9" x14ac:dyDescent="0.5">
      <c r="B195" t="e">
        <f t="shared" si="25"/>
        <v>#DIV/0!</v>
      </c>
      <c r="C195" t="e">
        <f t="shared" si="21"/>
        <v>#DIV/0!</v>
      </c>
      <c r="D195" t="e">
        <f t="shared" si="26"/>
        <v>#DIV/0!</v>
      </c>
      <c r="E195" t="e">
        <f t="shared" si="22"/>
        <v>#DIV/0!</v>
      </c>
      <c r="F195" t="e">
        <f t="shared" si="27"/>
        <v>#DIV/0!</v>
      </c>
      <c r="G195" t="e">
        <f t="shared" si="23"/>
        <v>#DIV/0!</v>
      </c>
      <c r="H195" t="e">
        <f t="shared" si="28"/>
        <v>#DIV/0!</v>
      </c>
      <c r="I195" t="e">
        <f t="shared" si="24"/>
        <v>#DIV/0!</v>
      </c>
    </row>
    <row r="196" spans="2:9" x14ac:dyDescent="0.5">
      <c r="B196" t="e">
        <f t="shared" si="25"/>
        <v>#DIV/0!</v>
      </c>
      <c r="C196" t="e">
        <f t="shared" si="21"/>
        <v>#DIV/0!</v>
      </c>
      <c r="D196" t="e">
        <f t="shared" si="26"/>
        <v>#DIV/0!</v>
      </c>
      <c r="E196" t="e">
        <f t="shared" si="22"/>
        <v>#DIV/0!</v>
      </c>
      <c r="F196" t="e">
        <f t="shared" si="27"/>
        <v>#DIV/0!</v>
      </c>
      <c r="G196" t="e">
        <f t="shared" si="23"/>
        <v>#DIV/0!</v>
      </c>
      <c r="H196" t="e">
        <f t="shared" si="28"/>
        <v>#DIV/0!</v>
      </c>
      <c r="I196" t="e">
        <f t="shared" si="24"/>
        <v>#DIV/0!</v>
      </c>
    </row>
    <row r="197" spans="2:9" x14ac:dyDescent="0.5">
      <c r="B197" t="e">
        <f t="shared" si="25"/>
        <v>#DIV/0!</v>
      </c>
      <c r="C197" t="e">
        <f t="shared" si="21"/>
        <v>#DIV/0!</v>
      </c>
      <c r="D197" t="e">
        <f t="shared" si="26"/>
        <v>#DIV/0!</v>
      </c>
      <c r="E197" t="e">
        <f t="shared" si="22"/>
        <v>#DIV/0!</v>
      </c>
      <c r="F197" t="e">
        <f t="shared" si="27"/>
        <v>#DIV/0!</v>
      </c>
      <c r="G197" t="e">
        <f t="shared" si="23"/>
        <v>#DIV/0!</v>
      </c>
      <c r="H197" t="e">
        <f t="shared" si="28"/>
        <v>#DIV/0!</v>
      </c>
      <c r="I197" t="e">
        <f t="shared" si="24"/>
        <v>#DIV/0!</v>
      </c>
    </row>
    <row r="198" spans="2:9" x14ac:dyDescent="0.5">
      <c r="B198" t="e">
        <f t="shared" si="25"/>
        <v>#DIV/0!</v>
      </c>
      <c r="C198" t="e">
        <f t="shared" si="21"/>
        <v>#DIV/0!</v>
      </c>
      <c r="D198" t="e">
        <f t="shared" si="26"/>
        <v>#DIV/0!</v>
      </c>
      <c r="E198" t="e">
        <f t="shared" si="22"/>
        <v>#DIV/0!</v>
      </c>
      <c r="F198" t="e">
        <f t="shared" si="27"/>
        <v>#DIV/0!</v>
      </c>
      <c r="G198" t="e">
        <f t="shared" si="23"/>
        <v>#DIV/0!</v>
      </c>
      <c r="H198" t="e">
        <f t="shared" si="28"/>
        <v>#DIV/0!</v>
      </c>
      <c r="I198" t="e">
        <f t="shared" si="24"/>
        <v>#DIV/0!</v>
      </c>
    </row>
    <row r="199" spans="2:9" x14ac:dyDescent="0.5">
      <c r="B199" t="e">
        <f t="shared" si="25"/>
        <v>#DIV/0!</v>
      </c>
      <c r="C199" t="e">
        <f t="shared" si="21"/>
        <v>#DIV/0!</v>
      </c>
      <c r="D199" t="e">
        <f t="shared" si="26"/>
        <v>#DIV/0!</v>
      </c>
      <c r="E199" t="e">
        <f t="shared" si="22"/>
        <v>#DIV/0!</v>
      </c>
      <c r="F199" t="e">
        <f t="shared" si="27"/>
        <v>#DIV/0!</v>
      </c>
      <c r="G199" t="e">
        <f t="shared" si="23"/>
        <v>#DIV/0!</v>
      </c>
      <c r="H199" t="e">
        <f t="shared" si="28"/>
        <v>#DIV/0!</v>
      </c>
      <c r="I199" t="e">
        <f t="shared" si="24"/>
        <v>#DIV/0!</v>
      </c>
    </row>
    <row r="200" spans="2:9" x14ac:dyDescent="0.5">
      <c r="B200" t="e">
        <f t="shared" si="25"/>
        <v>#DIV/0!</v>
      </c>
      <c r="C200" t="e">
        <f t="shared" si="21"/>
        <v>#DIV/0!</v>
      </c>
      <c r="D200" t="e">
        <f t="shared" si="26"/>
        <v>#DIV/0!</v>
      </c>
      <c r="E200" t="e">
        <f t="shared" si="22"/>
        <v>#DIV/0!</v>
      </c>
      <c r="F200" t="e">
        <f t="shared" si="27"/>
        <v>#DIV/0!</v>
      </c>
      <c r="G200" t="e">
        <f t="shared" si="23"/>
        <v>#DIV/0!</v>
      </c>
      <c r="H200" t="e">
        <f t="shared" si="28"/>
        <v>#DIV/0!</v>
      </c>
      <c r="I200" t="e">
        <f t="shared" si="24"/>
        <v>#DIV/0!</v>
      </c>
    </row>
    <row r="201" spans="2:9" x14ac:dyDescent="0.5">
      <c r="B201" t="e">
        <f t="shared" si="25"/>
        <v>#DIV/0!</v>
      </c>
      <c r="C201" t="e">
        <f t="shared" si="21"/>
        <v>#DIV/0!</v>
      </c>
      <c r="D201" t="e">
        <f t="shared" si="26"/>
        <v>#DIV/0!</v>
      </c>
      <c r="E201" t="e">
        <f t="shared" si="22"/>
        <v>#DIV/0!</v>
      </c>
      <c r="F201" t="e">
        <f t="shared" si="27"/>
        <v>#DIV/0!</v>
      </c>
      <c r="G201" t="e">
        <f t="shared" si="23"/>
        <v>#DIV/0!</v>
      </c>
      <c r="H201" t="e">
        <f t="shared" si="28"/>
        <v>#DIV/0!</v>
      </c>
      <c r="I201" t="e">
        <f t="shared" si="24"/>
        <v>#DIV/0!</v>
      </c>
    </row>
    <row r="202" spans="2:9" x14ac:dyDescent="0.5">
      <c r="B202" t="e">
        <f t="shared" si="25"/>
        <v>#DIV/0!</v>
      </c>
      <c r="C202" t="e">
        <f t="shared" si="21"/>
        <v>#DIV/0!</v>
      </c>
      <c r="D202" t="e">
        <f t="shared" si="26"/>
        <v>#DIV/0!</v>
      </c>
      <c r="E202" t="e">
        <f t="shared" si="22"/>
        <v>#DIV/0!</v>
      </c>
      <c r="F202" t="e">
        <f t="shared" si="27"/>
        <v>#DIV/0!</v>
      </c>
      <c r="G202" t="e">
        <f t="shared" si="23"/>
        <v>#DIV/0!</v>
      </c>
      <c r="H202" t="e">
        <f t="shared" si="28"/>
        <v>#DIV/0!</v>
      </c>
      <c r="I202" t="e">
        <f t="shared" si="24"/>
        <v>#DIV/0!</v>
      </c>
    </row>
    <row r="203" spans="2:9" x14ac:dyDescent="0.5">
      <c r="B203" t="e">
        <f t="shared" si="25"/>
        <v>#DIV/0!</v>
      </c>
      <c r="C203" t="e">
        <f t="shared" si="21"/>
        <v>#DIV/0!</v>
      </c>
      <c r="D203" t="e">
        <f t="shared" si="26"/>
        <v>#DIV/0!</v>
      </c>
      <c r="E203" t="e">
        <f t="shared" si="22"/>
        <v>#DIV/0!</v>
      </c>
      <c r="F203" t="e">
        <f t="shared" si="27"/>
        <v>#DIV/0!</v>
      </c>
      <c r="G203" t="e">
        <f t="shared" si="23"/>
        <v>#DIV/0!</v>
      </c>
      <c r="H203" t="e">
        <f t="shared" si="28"/>
        <v>#DIV/0!</v>
      </c>
      <c r="I203" t="e">
        <f t="shared" si="24"/>
        <v>#DIV/0!</v>
      </c>
    </row>
    <row r="204" spans="2:9" x14ac:dyDescent="0.5">
      <c r="B204" t="e">
        <f t="shared" si="25"/>
        <v>#DIV/0!</v>
      </c>
      <c r="C204" t="e">
        <f t="shared" si="21"/>
        <v>#DIV/0!</v>
      </c>
      <c r="D204" t="e">
        <f t="shared" si="26"/>
        <v>#DIV/0!</v>
      </c>
      <c r="E204" t="e">
        <f t="shared" si="22"/>
        <v>#DIV/0!</v>
      </c>
      <c r="F204" t="e">
        <f t="shared" si="27"/>
        <v>#DIV/0!</v>
      </c>
      <c r="G204" t="e">
        <f t="shared" si="23"/>
        <v>#DIV/0!</v>
      </c>
      <c r="H204" t="e">
        <f t="shared" si="28"/>
        <v>#DIV/0!</v>
      </c>
      <c r="I204" t="e">
        <f t="shared" si="24"/>
        <v>#DIV/0!</v>
      </c>
    </row>
    <row r="205" spans="2:9" x14ac:dyDescent="0.5">
      <c r="B205" t="e">
        <f t="shared" si="25"/>
        <v>#DIV/0!</v>
      </c>
      <c r="C205" t="e">
        <f t="shared" si="21"/>
        <v>#DIV/0!</v>
      </c>
      <c r="D205" t="e">
        <f t="shared" si="26"/>
        <v>#DIV/0!</v>
      </c>
      <c r="E205" t="e">
        <f t="shared" si="22"/>
        <v>#DIV/0!</v>
      </c>
      <c r="F205" t="e">
        <f t="shared" si="27"/>
        <v>#DIV/0!</v>
      </c>
      <c r="G205" t="e">
        <f t="shared" si="23"/>
        <v>#DIV/0!</v>
      </c>
      <c r="H205" t="e">
        <f t="shared" si="28"/>
        <v>#DIV/0!</v>
      </c>
      <c r="I205" t="e">
        <f t="shared" si="24"/>
        <v>#DIV/0!</v>
      </c>
    </row>
    <row r="206" spans="2:9" x14ac:dyDescent="0.5">
      <c r="B206" t="e">
        <f t="shared" si="25"/>
        <v>#DIV/0!</v>
      </c>
      <c r="C206" t="e">
        <f t="shared" si="21"/>
        <v>#DIV/0!</v>
      </c>
      <c r="D206" t="e">
        <f t="shared" si="26"/>
        <v>#DIV/0!</v>
      </c>
      <c r="E206" t="e">
        <f t="shared" si="22"/>
        <v>#DIV/0!</v>
      </c>
      <c r="F206" t="e">
        <f t="shared" si="27"/>
        <v>#DIV/0!</v>
      </c>
      <c r="G206" t="e">
        <f t="shared" si="23"/>
        <v>#DIV/0!</v>
      </c>
      <c r="H206" t="e">
        <f t="shared" si="28"/>
        <v>#DIV/0!</v>
      </c>
      <c r="I206" t="e">
        <f t="shared" si="24"/>
        <v>#DIV/0!</v>
      </c>
    </row>
    <row r="207" spans="2:9" x14ac:dyDescent="0.5">
      <c r="B207" t="e">
        <f t="shared" si="25"/>
        <v>#DIV/0!</v>
      </c>
      <c r="C207" t="e">
        <f t="shared" si="21"/>
        <v>#DIV/0!</v>
      </c>
      <c r="D207" t="e">
        <f t="shared" si="26"/>
        <v>#DIV/0!</v>
      </c>
      <c r="E207" t="e">
        <f t="shared" si="22"/>
        <v>#DIV/0!</v>
      </c>
      <c r="F207" t="e">
        <f>IF(G206=F$26,F206,F206+ABS(F206-F205)*IF(G206&gt;$F$26,1,-1)*IF(ABS(G206-$F$26)&gt;ABS(G205-$F$26),0.5,1))</f>
        <v>#DIV/0!</v>
      </c>
      <c r="G207" t="e">
        <f t="shared" si="23"/>
        <v>#DIV/0!</v>
      </c>
      <c r="H207" t="e">
        <f t="shared" si="28"/>
        <v>#DIV/0!</v>
      </c>
      <c r="I207" t="e">
        <f t="shared" si="24"/>
        <v>#DIV/0!</v>
      </c>
    </row>
    <row r="208" spans="2:9" x14ac:dyDescent="0.5">
      <c r="B208" t="e">
        <f t="shared" si="25"/>
        <v>#DIV/0!</v>
      </c>
      <c r="C208" t="e">
        <f t="shared" si="21"/>
        <v>#DIV/0!</v>
      </c>
      <c r="D208" t="e">
        <f t="shared" si="26"/>
        <v>#DIV/0!</v>
      </c>
      <c r="E208" t="e">
        <f t="shared" si="22"/>
        <v>#DIV/0!</v>
      </c>
      <c r="F208" t="e">
        <f t="shared" si="27"/>
        <v>#DIV/0!</v>
      </c>
      <c r="G208" t="e">
        <f t="shared" si="23"/>
        <v>#DIV/0!</v>
      </c>
      <c r="H208" t="e">
        <f t="shared" si="28"/>
        <v>#DIV/0!</v>
      </c>
      <c r="I208" t="e">
        <f t="shared" si="24"/>
        <v>#DIV/0!</v>
      </c>
    </row>
    <row r="209" spans="2:9" x14ac:dyDescent="0.5">
      <c r="B209" t="e">
        <f t="shared" si="25"/>
        <v>#DIV/0!</v>
      </c>
      <c r="C209" t="e">
        <f t="shared" si="21"/>
        <v>#DIV/0!</v>
      </c>
      <c r="D209" t="e">
        <f t="shared" si="26"/>
        <v>#DIV/0!</v>
      </c>
      <c r="E209" t="e">
        <f t="shared" si="22"/>
        <v>#DIV/0!</v>
      </c>
      <c r="F209" t="e">
        <f t="shared" si="27"/>
        <v>#DIV/0!</v>
      </c>
      <c r="G209" t="e">
        <f t="shared" si="23"/>
        <v>#DIV/0!</v>
      </c>
      <c r="H209" t="e">
        <f t="shared" si="28"/>
        <v>#DIV/0!</v>
      </c>
      <c r="I209" t="e">
        <f t="shared" si="24"/>
        <v>#DIV/0!</v>
      </c>
    </row>
    <row r="210" spans="2:9" x14ac:dyDescent="0.5">
      <c r="B210" t="e">
        <f t="shared" si="25"/>
        <v>#DIV/0!</v>
      </c>
      <c r="C210" t="e">
        <f t="shared" si="21"/>
        <v>#DIV/0!</v>
      </c>
      <c r="D210" t="e">
        <f t="shared" si="26"/>
        <v>#DIV/0!</v>
      </c>
      <c r="E210" t="e">
        <f t="shared" si="22"/>
        <v>#DIV/0!</v>
      </c>
      <c r="F210" t="e">
        <f t="shared" si="27"/>
        <v>#DIV/0!</v>
      </c>
      <c r="G210" t="e">
        <f t="shared" si="23"/>
        <v>#DIV/0!</v>
      </c>
      <c r="H210" t="e">
        <f t="shared" si="28"/>
        <v>#DIV/0!</v>
      </c>
      <c r="I210" t="e">
        <f t="shared" si="24"/>
        <v>#DIV/0!</v>
      </c>
    </row>
    <row r="211" spans="2:9" x14ac:dyDescent="0.5">
      <c r="B211" t="e">
        <f t="shared" si="25"/>
        <v>#DIV/0!</v>
      </c>
      <c r="C211" t="e">
        <f t="shared" si="21"/>
        <v>#DIV/0!</v>
      </c>
      <c r="D211" t="e">
        <f t="shared" si="26"/>
        <v>#DIV/0!</v>
      </c>
      <c r="E211" t="e">
        <f t="shared" si="22"/>
        <v>#DIV/0!</v>
      </c>
      <c r="F211" t="e">
        <f t="shared" si="27"/>
        <v>#DIV/0!</v>
      </c>
      <c r="G211" t="e">
        <f t="shared" si="23"/>
        <v>#DIV/0!</v>
      </c>
      <c r="H211" t="e">
        <f t="shared" si="28"/>
        <v>#DIV/0!</v>
      </c>
      <c r="I211" t="e">
        <f t="shared" si="24"/>
        <v>#DIV/0!</v>
      </c>
    </row>
    <row r="212" spans="2:9" x14ac:dyDescent="0.5">
      <c r="B212" t="e">
        <f t="shared" si="25"/>
        <v>#DIV/0!</v>
      </c>
      <c r="C212" t="e">
        <f t="shared" si="21"/>
        <v>#DIV/0!</v>
      </c>
      <c r="D212" t="e">
        <f t="shared" si="26"/>
        <v>#DIV/0!</v>
      </c>
      <c r="E212" t="e">
        <f t="shared" si="22"/>
        <v>#DIV/0!</v>
      </c>
      <c r="F212" t="e">
        <f t="shared" si="27"/>
        <v>#DIV/0!</v>
      </c>
      <c r="G212" t="e">
        <f t="shared" si="23"/>
        <v>#DIV/0!</v>
      </c>
      <c r="H212" t="e">
        <f t="shared" si="28"/>
        <v>#DIV/0!</v>
      </c>
      <c r="I212" t="e">
        <f t="shared" si="24"/>
        <v>#DIV/0!</v>
      </c>
    </row>
    <row r="213" spans="2:9" x14ac:dyDescent="0.5">
      <c r="B213" t="e">
        <f t="shared" si="25"/>
        <v>#DIV/0!</v>
      </c>
      <c r="C213" t="e">
        <f t="shared" si="21"/>
        <v>#DIV/0!</v>
      </c>
      <c r="D213" t="e">
        <f t="shared" si="26"/>
        <v>#DIV/0!</v>
      </c>
      <c r="E213" t="e">
        <f t="shared" si="22"/>
        <v>#DIV/0!</v>
      </c>
      <c r="F213" t="e">
        <f t="shared" si="27"/>
        <v>#DIV/0!</v>
      </c>
      <c r="G213" t="e">
        <f t="shared" si="23"/>
        <v>#DIV/0!</v>
      </c>
      <c r="H213" t="e">
        <f t="shared" si="28"/>
        <v>#DIV/0!</v>
      </c>
      <c r="I213" t="e">
        <f t="shared" si="24"/>
        <v>#DIV/0!</v>
      </c>
    </row>
    <row r="214" spans="2:9" x14ac:dyDescent="0.5">
      <c r="B214" t="e">
        <f t="shared" si="25"/>
        <v>#DIV/0!</v>
      </c>
      <c r="C214" t="e">
        <f t="shared" si="21"/>
        <v>#DIV/0!</v>
      </c>
      <c r="D214" t="e">
        <f t="shared" si="26"/>
        <v>#DIV/0!</v>
      </c>
      <c r="E214" t="e">
        <f t="shared" si="22"/>
        <v>#DIV/0!</v>
      </c>
      <c r="F214" t="e">
        <f t="shared" si="27"/>
        <v>#DIV/0!</v>
      </c>
      <c r="G214" t="e">
        <f t="shared" si="23"/>
        <v>#DIV/0!</v>
      </c>
      <c r="H214" t="e">
        <f t="shared" si="28"/>
        <v>#DIV/0!</v>
      </c>
      <c r="I214" t="e">
        <f t="shared" si="24"/>
        <v>#DIV/0!</v>
      </c>
    </row>
    <row r="215" spans="2:9" x14ac:dyDescent="0.5">
      <c r="B215" t="e">
        <f t="shared" si="25"/>
        <v>#DIV/0!</v>
      </c>
      <c r="C215" t="e">
        <f t="shared" si="21"/>
        <v>#DIV/0!</v>
      </c>
      <c r="D215" t="e">
        <f t="shared" si="26"/>
        <v>#DIV/0!</v>
      </c>
      <c r="E215" t="e">
        <f t="shared" si="22"/>
        <v>#DIV/0!</v>
      </c>
      <c r="F215" t="e">
        <f t="shared" si="27"/>
        <v>#DIV/0!</v>
      </c>
      <c r="G215" t="e">
        <f t="shared" si="23"/>
        <v>#DIV/0!</v>
      </c>
      <c r="H215" t="e">
        <f t="shared" si="28"/>
        <v>#DIV/0!</v>
      </c>
      <c r="I215" t="e">
        <f t="shared" si="24"/>
        <v>#DIV/0!</v>
      </c>
    </row>
    <row r="216" spans="2:9" x14ac:dyDescent="0.5">
      <c r="B216" t="e">
        <f t="shared" si="25"/>
        <v>#DIV/0!</v>
      </c>
      <c r="C216" t="e">
        <f t="shared" si="21"/>
        <v>#DIV/0!</v>
      </c>
      <c r="D216" t="e">
        <f t="shared" si="26"/>
        <v>#DIV/0!</v>
      </c>
      <c r="E216" t="e">
        <f t="shared" si="22"/>
        <v>#DIV/0!</v>
      </c>
      <c r="F216" t="e">
        <f t="shared" si="27"/>
        <v>#DIV/0!</v>
      </c>
      <c r="G216" t="e">
        <f t="shared" si="23"/>
        <v>#DIV/0!</v>
      </c>
      <c r="H216" t="e">
        <f t="shared" si="28"/>
        <v>#DIV/0!</v>
      </c>
      <c r="I216" t="e">
        <f t="shared" si="24"/>
        <v>#DIV/0!</v>
      </c>
    </row>
    <row r="217" spans="2:9" x14ac:dyDescent="0.5">
      <c r="B217" t="e">
        <f t="shared" si="25"/>
        <v>#DIV/0!</v>
      </c>
      <c r="C217" t="e">
        <f t="shared" si="21"/>
        <v>#DIV/0!</v>
      </c>
      <c r="D217" t="e">
        <f t="shared" si="26"/>
        <v>#DIV/0!</v>
      </c>
      <c r="E217" t="e">
        <f t="shared" si="22"/>
        <v>#DIV/0!</v>
      </c>
      <c r="F217" t="e">
        <f t="shared" si="27"/>
        <v>#DIV/0!</v>
      </c>
      <c r="G217" t="e">
        <f t="shared" si="23"/>
        <v>#DIV/0!</v>
      </c>
      <c r="H217" t="e">
        <f t="shared" si="28"/>
        <v>#DIV/0!</v>
      </c>
      <c r="I217" t="e">
        <f t="shared" si="24"/>
        <v>#DIV/0!</v>
      </c>
    </row>
    <row r="218" spans="2:9" x14ac:dyDescent="0.5">
      <c r="B218" t="e">
        <f t="shared" si="25"/>
        <v>#DIV/0!</v>
      </c>
      <c r="C218" t="e">
        <f t="shared" si="21"/>
        <v>#DIV/0!</v>
      </c>
      <c r="D218" t="e">
        <f t="shared" si="26"/>
        <v>#DIV/0!</v>
      </c>
      <c r="E218" t="e">
        <f t="shared" si="22"/>
        <v>#DIV/0!</v>
      </c>
      <c r="F218" t="e">
        <f t="shared" si="27"/>
        <v>#DIV/0!</v>
      </c>
      <c r="G218" t="e">
        <f t="shared" si="23"/>
        <v>#DIV/0!</v>
      </c>
      <c r="H218" t="e">
        <f t="shared" si="28"/>
        <v>#DIV/0!</v>
      </c>
      <c r="I218" t="e">
        <f t="shared" si="24"/>
        <v>#DIV/0!</v>
      </c>
    </row>
    <row r="219" spans="2:9" x14ac:dyDescent="0.5">
      <c r="B219" t="e">
        <f t="shared" si="25"/>
        <v>#DIV/0!</v>
      </c>
      <c r="C219" t="e">
        <f t="shared" si="21"/>
        <v>#DIV/0!</v>
      </c>
      <c r="D219" t="e">
        <f t="shared" si="26"/>
        <v>#DIV/0!</v>
      </c>
      <c r="E219" t="e">
        <f t="shared" si="22"/>
        <v>#DIV/0!</v>
      </c>
      <c r="F219" t="e">
        <f t="shared" si="27"/>
        <v>#DIV/0!</v>
      </c>
      <c r="G219" t="e">
        <f t="shared" si="23"/>
        <v>#DIV/0!</v>
      </c>
      <c r="H219" t="e">
        <f t="shared" si="28"/>
        <v>#DIV/0!</v>
      </c>
      <c r="I219" t="e">
        <f t="shared" si="24"/>
        <v>#DIV/0!</v>
      </c>
    </row>
    <row r="220" spans="2:9" x14ac:dyDescent="0.5">
      <c r="B220" t="e">
        <f t="shared" si="25"/>
        <v>#DIV/0!</v>
      </c>
      <c r="C220" t="e">
        <f t="shared" si="21"/>
        <v>#DIV/0!</v>
      </c>
      <c r="D220" t="e">
        <f t="shared" si="26"/>
        <v>#DIV/0!</v>
      </c>
      <c r="E220" t="e">
        <f t="shared" si="22"/>
        <v>#DIV/0!</v>
      </c>
      <c r="F220" t="e">
        <f t="shared" si="27"/>
        <v>#DIV/0!</v>
      </c>
      <c r="G220" t="e">
        <f t="shared" si="23"/>
        <v>#DIV/0!</v>
      </c>
      <c r="H220" t="e">
        <f t="shared" si="28"/>
        <v>#DIV/0!</v>
      </c>
      <c r="I220" t="e">
        <f t="shared" si="24"/>
        <v>#DIV/0!</v>
      </c>
    </row>
    <row r="221" spans="2:9" x14ac:dyDescent="0.5">
      <c r="B221" t="e">
        <f t="shared" si="25"/>
        <v>#DIV/0!</v>
      </c>
      <c r="C221" t="e">
        <f t="shared" si="21"/>
        <v>#DIV/0!</v>
      </c>
      <c r="D221" t="e">
        <f t="shared" si="26"/>
        <v>#DIV/0!</v>
      </c>
      <c r="E221" t="e">
        <f t="shared" si="22"/>
        <v>#DIV/0!</v>
      </c>
      <c r="F221" t="e">
        <f t="shared" si="27"/>
        <v>#DIV/0!</v>
      </c>
      <c r="G221" t="e">
        <f t="shared" si="23"/>
        <v>#DIV/0!</v>
      </c>
      <c r="H221" t="e">
        <f t="shared" si="28"/>
        <v>#DIV/0!</v>
      </c>
      <c r="I221" t="e">
        <f t="shared" si="24"/>
        <v>#DIV/0!</v>
      </c>
    </row>
    <row r="222" spans="2:9" x14ac:dyDescent="0.5">
      <c r="B222" t="e">
        <f t="shared" si="25"/>
        <v>#DIV/0!</v>
      </c>
      <c r="C222" t="e">
        <f t="shared" si="21"/>
        <v>#DIV/0!</v>
      </c>
      <c r="D222" t="e">
        <f t="shared" si="26"/>
        <v>#DIV/0!</v>
      </c>
      <c r="E222" t="e">
        <f t="shared" si="22"/>
        <v>#DIV/0!</v>
      </c>
      <c r="F222" t="e">
        <f t="shared" si="27"/>
        <v>#DIV/0!</v>
      </c>
      <c r="G222" t="e">
        <f t="shared" si="23"/>
        <v>#DIV/0!</v>
      </c>
      <c r="H222" t="e">
        <f t="shared" si="28"/>
        <v>#DIV/0!</v>
      </c>
      <c r="I222" t="e">
        <f t="shared" si="24"/>
        <v>#DIV/0!</v>
      </c>
    </row>
    <row r="223" spans="2:9" x14ac:dyDescent="0.5">
      <c r="B223" t="e">
        <f t="shared" si="25"/>
        <v>#DIV/0!</v>
      </c>
      <c r="C223" t="e">
        <f t="shared" si="21"/>
        <v>#DIV/0!</v>
      </c>
      <c r="D223" t="e">
        <f t="shared" si="26"/>
        <v>#DIV/0!</v>
      </c>
      <c r="E223" t="e">
        <f t="shared" si="22"/>
        <v>#DIV/0!</v>
      </c>
      <c r="F223" t="e">
        <f t="shared" si="27"/>
        <v>#DIV/0!</v>
      </c>
      <c r="G223" t="e">
        <f t="shared" si="23"/>
        <v>#DIV/0!</v>
      </c>
      <c r="H223" t="e">
        <f t="shared" si="28"/>
        <v>#DIV/0!</v>
      </c>
      <c r="I223" t="e">
        <f t="shared" si="24"/>
        <v>#DIV/0!</v>
      </c>
    </row>
    <row r="224" spans="2:9" x14ac:dyDescent="0.5">
      <c r="B224" t="e">
        <f t="shared" si="25"/>
        <v>#DIV/0!</v>
      </c>
      <c r="C224" t="e">
        <f t="shared" si="21"/>
        <v>#DIV/0!</v>
      </c>
      <c r="D224" t="e">
        <f t="shared" si="26"/>
        <v>#DIV/0!</v>
      </c>
      <c r="E224" t="e">
        <f t="shared" si="22"/>
        <v>#DIV/0!</v>
      </c>
      <c r="F224" t="e">
        <f t="shared" si="27"/>
        <v>#DIV/0!</v>
      </c>
      <c r="G224" t="e">
        <f t="shared" si="23"/>
        <v>#DIV/0!</v>
      </c>
      <c r="H224" t="e">
        <f t="shared" si="28"/>
        <v>#DIV/0!</v>
      </c>
      <c r="I224" t="e">
        <f t="shared" si="24"/>
        <v>#DIV/0!</v>
      </c>
    </row>
    <row r="225" spans="2:9" x14ac:dyDescent="0.5">
      <c r="B225" t="e">
        <f t="shared" si="25"/>
        <v>#DIV/0!</v>
      </c>
      <c r="C225" t="e">
        <f t="shared" ref="C225:C260" si="29">((1-(F$7+F$6))*F$4*5.97*(10^24)/(4*PI()*(F$5*6370000)^2))*(G$10*IF(F$10&gt;0,F$10,F$8)*4.64/10^7*EXP(-H$10*B225)+G$11*IF(F$11&gt;0,F$11,F$8)*1.55/10^7*EXP(-H$11*B225)+G$12*IF(F$12&gt;0,F$12,F$8)*1.64/10^8*EXP(-H$12*B225)+G$13*IF(F$13&gt;0,F$13,F$8)*6.24/10^8*EXP(-H$13*B225))+(5.97*10^24)*F$4*(1.2/10^11)*EXP(-0.3391*B225)/(4*PI()*(F$5*6371000)^2)+(63/16*PI())*(6.67408*10^-11)^1.5*(F$16*1.98847*10^30)^2.5*(F$5*6371000)^3*(F$15)^2/(500*(F$17*1.496*10^11)^7.5)</f>
        <v>#DIV/0!</v>
      </c>
      <c r="D225" t="e">
        <f t="shared" si="26"/>
        <v>#DIV/0!</v>
      </c>
      <c r="E225" t="e">
        <f t="shared" ref="E225:E260" si="30">((1-(F$7+F$6))*F$4*5.97*(10^24)/(4*PI()*(F$5*6370000)^2))*(G$10*IF(F$10&gt;0,F$10,F$8)*4.64/10^7*EXP(-H$10*D225)+G$11*IF(F$11&gt;0,F$11,F$8)*1.55/10^7*EXP(-H$11*D225)+G$12*IF(F$12&gt;0,F$12,F$8)*1.64/10^8*EXP(-H$12*D225)+G$13*IF(F$13&gt;0,F$13,F$8)*6.24/10^8*EXP(-H$13*D225))+(5.97*10^24)*F$4*(1.2/10^11)*EXP(-0.3391*D225)/(4*PI()*(F$5*6371000)^2)+(63/16*PI())*(6.67408*10^-11)^1.5*(F$16*1.98847*10^30)^2.5*(F$5*6371000)^3*(F$15)^2/(500*(F$17*1.496*10^11)^7.5)</f>
        <v>#DIV/0!</v>
      </c>
      <c r="F225" t="e">
        <f t="shared" si="27"/>
        <v>#DIV/0!</v>
      </c>
      <c r="G225" t="e">
        <f t="shared" ref="G225:G260" si="31">((1-(F$7+F$6))*F$4*5.97*(10^24)/(4*PI()*(F$5*6370000)^2))*(G$10*IF(F$10&gt;0,F$10,F$8)*4.64/10^7*EXP(-H$10*F225)+G$11*IF(F$11&gt;0,F$11,F$8)*1.55/10^7*EXP(-H$11*F225)+G$12*IF(F$12&gt;0,F$12,F$8)*1.64/10^8*EXP(-H$12*F225)+G$13*IF(F$13&gt;0,F$13,F$8)*6.24/10^8*EXP(-H$13*F225))+(5.97*10^24)*F$4*(1.2/10^11)*EXP(-0.3391*F225)/(4*PI()*(F$5*6371000)^2)+(63/16*PI())*(6.67408*10^-11)^1.5*(F$16*1.98847*10^30)^2.5*(F$5*6371000)^3*(F$15)^2/(500*(F$17*1.496*10^11)^7.5)</f>
        <v>#DIV/0!</v>
      </c>
      <c r="H225" t="e">
        <f t="shared" si="28"/>
        <v>#DIV/0!</v>
      </c>
      <c r="I225" t="e">
        <f t="shared" ref="I225:I260" si="32">((1-(F$7+F$6))*F$4*5.97*(10^24)/(4*PI()*(F$5*6370000)^2))*(G$10*IF(F$10&gt;0,F$10,F$8)*4.64/10^7*EXP(-H$10*H225)+G$11*IF(F$11&gt;0,F$11,F$8)*1.55/10^7*EXP(-H$11*H225)+G$12*IF(F$12&gt;0,F$12,F$8)*1.64/10^8*EXP(-H$12*H225)+G$13*IF(F$13&gt;0,F$13,F$8)*6.24/10^8*EXP(-H$13*H225))+(5.97*10^24)*F$4*(1.2/10^11)*EXP(-0.3391*H225)/(4*PI()*(F$5*6371000)^2)+(63/16*PI())*(6.67408*10^-11)^1.5*(F$16*1.98847*10^30)^2.5*(F$5*6371000)^3*(F$15)^2/(500*(F$17*1.496*10^11)^7.5)</f>
        <v>#DIV/0!</v>
      </c>
    </row>
    <row r="226" spans="2:9" x14ac:dyDescent="0.5">
      <c r="B226" t="e">
        <f t="shared" si="25"/>
        <v>#DIV/0!</v>
      </c>
      <c r="C226" t="e">
        <f t="shared" si="29"/>
        <v>#DIV/0!</v>
      </c>
      <c r="D226" t="e">
        <f t="shared" si="26"/>
        <v>#DIV/0!</v>
      </c>
      <c r="E226" t="e">
        <f t="shared" si="30"/>
        <v>#DIV/0!</v>
      </c>
      <c r="F226" t="e">
        <f t="shared" si="27"/>
        <v>#DIV/0!</v>
      </c>
      <c r="G226" t="e">
        <f t="shared" si="31"/>
        <v>#DIV/0!</v>
      </c>
      <c r="H226" t="e">
        <f t="shared" si="28"/>
        <v>#DIV/0!</v>
      </c>
      <c r="I226" t="e">
        <f t="shared" si="32"/>
        <v>#DIV/0!</v>
      </c>
    </row>
    <row r="227" spans="2:9" x14ac:dyDescent="0.5">
      <c r="B227" t="e">
        <f t="shared" ref="B227:B260" si="33">IF(C226=F$25,B226,B226+ABS(B226-B225)*IF(C226&gt;$F$25,1,-1)*IF(ABS(C226-$F$25)&gt;ABS(C225-$F$25),0.5,1))</f>
        <v>#DIV/0!</v>
      </c>
      <c r="C227" t="e">
        <f t="shared" si="29"/>
        <v>#DIV/0!</v>
      </c>
      <c r="D227" t="e">
        <f t="shared" ref="D227:D260" si="34">IF(E226=F$28,D226,D226+ABS(D226-D225)*IF(E226&gt;$F$28,1,-1)*IF(ABS(E226-$F$28)&gt;ABS(E225-$F$28),0.5,1))</f>
        <v>#DIV/0!</v>
      </c>
      <c r="E227" t="e">
        <f t="shared" si="30"/>
        <v>#DIV/0!</v>
      </c>
      <c r="F227" t="e">
        <f t="shared" ref="F227:F260" si="35">IF(G226=F$26,F226,F226+ABS(F226-F225)*IF(G226&gt;$F$26,1,-1)*IF(ABS(G226-$F$26)&gt;ABS(G225-$F$26),0.5,1))</f>
        <v>#DIV/0!</v>
      </c>
      <c r="G227" t="e">
        <f t="shared" si="31"/>
        <v>#DIV/0!</v>
      </c>
      <c r="H227" t="e">
        <f t="shared" ref="H227:H260" si="36">IF(I226=F$27,H226,H226+ABS(H226-H225)*IF(I226&gt;$F$27,1,-1)*IF(ABS(I226-$F$27)&gt;ABS(I225-$F$27),0.5,1))</f>
        <v>#DIV/0!</v>
      </c>
      <c r="I227" t="e">
        <f t="shared" si="32"/>
        <v>#DIV/0!</v>
      </c>
    </row>
    <row r="228" spans="2:9" x14ac:dyDescent="0.5">
      <c r="B228" t="e">
        <f t="shared" si="33"/>
        <v>#DIV/0!</v>
      </c>
      <c r="C228" t="e">
        <f t="shared" si="29"/>
        <v>#DIV/0!</v>
      </c>
      <c r="D228" t="e">
        <f t="shared" si="34"/>
        <v>#DIV/0!</v>
      </c>
      <c r="E228" t="e">
        <f t="shared" si="30"/>
        <v>#DIV/0!</v>
      </c>
      <c r="F228" t="e">
        <f t="shared" si="35"/>
        <v>#DIV/0!</v>
      </c>
      <c r="G228" t="e">
        <f t="shared" si="31"/>
        <v>#DIV/0!</v>
      </c>
      <c r="H228" t="e">
        <f t="shared" si="36"/>
        <v>#DIV/0!</v>
      </c>
      <c r="I228" t="e">
        <f t="shared" si="32"/>
        <v>#DIV/0!</v>
      </c>
    </row>
    <row r="229" spans="2:9" x14ac:dyDescent="0.5">
      <c r="B229" t="e">
        <f t="shared" si="33"/>
        <v>#DIV/0!</v>
      </c>
      <c r="C229" t="e">
        <f t="shared" si="29"/>
        <v>#DIV/0!</v>
      </c>
      <c r="D229" t="e">
        <f t="shared" si="34"/>
        <v>#DIV/0!</v>
      </c>
      <c r="E229" t="e">
        <f t="shared" si="30"/>
        <v>#DIV/0!</v>
      </c>
      <c r="F229" t="e">
        <f t="shared" si="35"/>
        <v>#DIV/0!</v>
      </c>
      <c r="G229" t="e">
        <f t="shared" si="31"/>
        <v>#DIV/0!</v>
      </c>
      <c r="H229" t="e">
        <f t="shared" si="36"/>
        <v>#DIV/0!</v>
      </c>
      <c r="I229" t="e">
        <f t="shared" si="32"/>
        <v>#DIV/0!</v>
      </c>
    </row>
    <row r="230" spans="2:9" x14ac:dyDescent="0.5">
      <c r="B230" t="e">
        <f t="shared" si="33"/>
        <v>#DIV/0!</v>
      </c>
      <c r="C230" t="e">
        <f t="shared" si="29"/>
        <v>#DIV/0!</v>
      </c>
      <c r="D230" t="e">
        <f t="shared" si="34"/>
        <v>#DIV/0!</v>
      </c>
      <c r="E230" t="e">
        <f t="shared" si="30"/>
        <v>#DIV/0!</v>
      </c>
      <c r="F230" t="e">
        <f t="shared" si="35"/>
        <v>#DIV/0!</v>
      </c>
      <c r="G230" t="e">
        <f t="shared" si="31"/>
        <v>#DIV/0!</v>
      </c>
      <c r="H230" t="e">
        <f t="shared" si="36"/>
        <v>#DIV/0!</v>
      </c>
      <c r="I230" t="e">
        <f t="shared" si="32"/>
        <v>#DIV/0!</v>
      </c>
    </row>
    <row r="231" spans="2:9" x14ac:dyDescent="0.5">
      <c r="B231" t="e">
        <f t="shared" si="33"/>
        <v>#DIV/0!</v>
      </c>
      <c r="C231" t="e">
        <f t="shared" si="29"/>
        <v>#DIV/0!</v>
      </c>
      <c r="D231" t="e">
        <f t="shared" si="34"/>
        <v>#DIV/0!</v>
      </c>
      <c r="E231" t="e">
        <f t="shared" si="30"/>
        <v>#DIV/0!</v>
      </c>
      <c r="F231" t="e">
        <f t="shared" si="35"/>
        <v>#DIV/0!</v>
      </c>
      <c r="G231" t="e">
        <f t="shared" si="31"/>
        <v>#DIV/0!</v>
      </c>
      <c r="H231" t="e">
        <f t="shared" si="36"/>
        <v>#DIV/0!</v>
      </c>
      <c r="I231" t="e">
        <f t="shared" si="32"/>
        <v>#DIV/0!</v>
      </c>
    </row>
    <row r="232" spans="2:9" x14ac:dyDescent="0.5">
      <c r="B232" t="e">
        <f t="shared" si="33"/>
        <v>#DIV/0!</v>
      </c>
      <c r="C232" t="e">
        <f t="shared" si="29"/>
        <v>#DIV/0!</v>
      </c>
      <c r="D232" t="e">
        <f t="shared" si="34"/>
        <v>#DIV/0!</v>
      </c>
      <c r="E232" t="e">
        <f t="shared" si="30"/>
        <v>#DIV/0!</v>
      </c>
      <c r="F232" t="e">
        <f t="shared" si="35"/>
        <v>#DIV/0!</v>
      </c>
      <c r="G232" t="e">
        <f t="shared" si="31"/>
        <v>#DIV/0!</v>
      </c>
      <c r="H232" t="e">
        <f t="shared" si="36"/>
        <v>#DIV/0!</v>
      </c>
      <c r="I232" t="e">
        <f t="shared" si="32"/>
        <v>#DIV/0!</v>
      </c>
    </row>
    <row r="233" spans="2:9" x14ac:dyDescent="0.5">
      <c r="B233" t="e">
        <f t="shared" si="33"/>
        <v>#DIV/0!</v>
      </c>
      <c r="C233" t="e">
        <f t="shared" si="29"/>
        <v>#DIV/0!</v>
      </c>
      <c r="D233" t="e">
        <f t="shared" si="34"/>
        <v>#DIV/0!</v>
      </c>
      <c r="E233" t="e">
        <f t="shared" si="30"/>
        <v>#DIV/0!</v>
      </c>
      <c r="F233" t="e">
        <f t="shared" si="35"/>
        <v>#DIV/0!</v>
      </c>
      <c r="G233" t="e">
        <f t="shared" si="31"/>
        <v>#DIV/0!</v>
      </c>
      <c r="H233" t="e">
        <f t="shared" si="36"/>
        <v>#DIV/0!</v>
      </c>
      <c r="I233" t="e">
        <f t="shared" si="32"/>
        <v>#DIV/0!</v>
      </c>
    </row>
    <row r="234" spans="2:9" x14ac:dyDescent="0.5">
      <c r="B234" t="e">
        <f t="shared" si="33"/>
        <v>#DIV/0!</v>
      </c>
      <c r="C234" t="e">
        <f t="shared" si="29"/>
        <v>#DIV/0!</v>
      </c>
      <c r="D234" t="e">
        <f t="shared" si="34"/>
        <v>#DIV/0!</v>
      </c>
      <c r="E234" t="e">
        <f t="shared" si="30"/>
        <v>#DIV/0!</v>
      </c>
      <c r="F234" t="e">
        <f t="shared" si="35"/>
        <v>#DIV/0!</v>
      </c>
      <c r="G234" t="e">
        <f t="shared" si="31"/>
        <v>#DIV/0!</v>
      </c>
      <c r="H234" t="e">
        <f t="shared" si="36"/>
        <v>#DIV/0!</v>
      </c>
      <c r="I234" t="e">
        <f t="shared" si="32"/>
        <v>#DIV/0!</v>
      </c>
    </row>
    <row r="235" spans="2:9" x14ac:dyDescent="0.5">
      <c r="B235" t="e">
        <f t="shared" si="33"/>
        <v>#DIV/0!</v>
      </c>
      <c r="C235" t="e">
        <f t="shared" si="29"/>
        <v>#DIV/0!</v>
      </c>
      <c r="D235" t="e">
        <f t="shared" si="34"/>
        <v>#DIV/0!</v>
      </c>
      <c r="E235" t="e">
        <f t="shared" si="30"/>
        <v>#DIV/0!</v>
      </c>
      <c r="F235" t="e">
        <f t="shared" si="35"/>
        <v>#DIV/0!</v>
      </c>
      <c r="G235" t="e">
        <f t="shared" si="31"/>
        <v>#DIV/0!</v>
      </c>
      <c r="H235" t="e">
        <f t="shared" si="36"/>
        <v>#DIV/0!</v>
      </c>
      <c r="I235" t="e">
        <f t="shared" si="32"/>
        <v>#DIV/0!</v>
      </c>
    </row>
    <row r="236" spans="2:9" x14ac:dyDescent="0.5">
      <c r="B236" t="e">
        <f t="shared" si="33"/>
        <v>#DIV/0!</v>
      </c>
      <c r="C236" t="e">
        <f t="shared" si="29"/>
        <v>#DIV/0!</v>
      </c>
      <c r="D236" t="e">
        <f t="shared" si="34"/>
        <v>#DIV/0!</v>
      </c>
      <c r="E236" t="e">
        <f t="shared" si="30"/>
        <v>#DIV/0!</v>
      </c>
      <c r="F236" t="e">
        <f t="shared" si="35"/>
        <v>#DIV/0!</v>
      </c>
      <c r="G236" t="e">
        <f t="shared" si="31"/>
        <v>#DIV/0!</v>
      </c>
      <c r="H236" t="e">
        <f t="shared" si="36"/>
        <v>#DIV/0!</v>
      </c>
      <c r="I236" t="e">
        <f t="shared" si="32"/>
        <v>#DIV/0!</v>
      </c>
    </row>
    <row r="237" spans="2:9" x14ac:dyDescent="0.5">
      <c r="B237" t="e">
        <f t="shared" si="33"/>
        <v>#DIV/0!</v>
      </c>
      <c r="C237" t="e">
        <f t="shared" si="29"/>
        <v>#DIV/0!</v>
      </c>
      <c r="D237" t="e">
        <f t="shared" si="34"/>
        <v>#DIV/0!</v>
      </c>
      <c r="E237" t="e">
        <f t="shared" si="30"/>
        <v>#DIV/0!</v>
      </c>
      <c r="F237" t="e">
        <f t="shared" si="35"/>
        <v>#DIV/0!</v>
      </c>
      <c r="G237" t="e">
        <f t="shared" si="31"/>
        <v>#DIV/0!</v>
      </c>
      <c r="H237" t="e">
        <f t="shared" si="36"/>
        <v>#DIV/0!</v>
      </c>
      <c r="I237" t="e">
        <f t="shared" si="32"/>
        <v>#DIV/0!</v>
      </c>
    </row>
    <row r="238" spans="2:9" x14ac:dyDescent="0.5">
      <c r="B238" t="e">
        <f t="shared" si="33"/>
        <v>#DIV/0!</v>
      </c>
      <c r="C238" t="e">
        <f t="shared" si="29"/>
        <v>#DIV/0!</v>
      </c>
      <c r="D238" t="e">
        <f t="shared" si="34"/>
        <v>#DIV/0!</v>
      </c>
      <c r="E238" t="e">
        <f t="shared" si="30"/>
        <v>#DIV/0!</v>
      </c>
      <c r="F238" t="e">
        <f t="shared" si="35"/>
        <v>#DIV/0!</v>
      </c>
      <c r="G238" t="e">
        <f t="shared" si="31"/>
        <v>#DIV/0!</v>
      </c>
      <c r="H238" t="e">
        <f t="shared" si="36"/>
        <v>#DIV/0!</v>
      </c>
      <c r="I238" t="e">
        <f t="shared" si="32"/>
        <v>#DIV/0!</v>
      </c>
    </row>
    <row r="239" spans="2:9" x14ac:dyDescent="0.5">
      <c r="B239" t="e">
        <f t="shared" si="33"/>
        <v>#DIV/0!</v>
      </c>
      <c r="C239" t="e">
        <f t="shared" si="29"/>
        <v>#DIV/0!</v>
      </c>
      <c r="D239" t="e">
        <f t="shared" si="34"/>
        <v>#DIV/0!</v>
      </c>
      <c r="E239" t="e">
        <f t="shared" si="30"/>
        <v>#DIV/0!</v>
      </c>
      <c r="F239" t="e">
        <f t="shared" si="35"/>
        <v>#DIV/0!</v>
      </c>
      <c r="G239" t="e">
        <f t="shared" si="31"/>
        <v>#DIV/0!</v>
      </c>
      <c r="H239" t="e">
        <f t="shared" si="36"/>
        <v>#DIV/0!</v>
      </c>
      <c r="I239" t="e">
        <f t="shared" si="32"/>
        <v>#DIV/0!</v>
      </c>
    </row>
    <row r="240" spans="2:9" x14ac:dyDescent="0.5">
      <c r="B240" t="e">
        <f t="shared" si="33"/>
        <v>#DIV/0!</v>
      </c>
      <c r="C240" t="e">
        <f t="shared" si="29"/>
        <v>#DIV/0!</v>
      </c>
      <c r="D240" t="e">
        <f t="shared" si="34"/>
        <v>#DIV/0!</v>
      </c>
      <c r="E240" t="e">
        <f t="shared" si="30"/>
        <v>#DIV/0!</v>
      </c>
      <c r="F240" t="e">
        <f t="shared" si="35"/>
        <v>#DIV/0!</v>
      </c>
      <c r="G240" t="e">
        <f t="shared" si="31"/>
        <v>#DIV/0!</v>
      </c>
      <c r="H240" t="e">
        <f t="shared" si="36"/>
        <v>#DIV/0!</v>
      </c>
      <c r="I240" t="e">
        <f t="shared" si="32"/>
        <v>#DIV/0!</v>
      </c>
    </row>
    <row r="241" spans="2:9" x14ac:dyDescent="0.5">
      <c r="B241" t="e">
        <f t="shared" si="33"/>
        <v>#DIV/0!</v>
      </c>
      <c r="C241" t="e">
        <f t="shared" si="29"/>
        <v>#DIV/0!</v>
      </c>
      <c r="D241" t="e">
        <f t="shared" si="34"/>
        <v>#DIV/0!</v>
      </c>
      <c r="E241" t="e">
        <f t="shared" si="30"/>
        <v>#DIV/0!</v>
      </c>
      <c r="F241" t="e">
        <f t="shared" si="35"/>
        <v>#DIV/0!</v>
      </c>
      <c r="G241" t="e">
        <f t="shared" si="31"/>
        <v>#DIV/0!</v>
      </c>
      <c r="H241" t="e">
        <f t="shared" si="36"/>
        <v>#DIV/0!</v>
      </c>
      <c r="I241" t="e">
        <f t="shared" si="32"/>
        <v>#DIV/0!</v>
      </c>
    </row>
    <row r="242" spans="2:9" x14ac:dyDescent="0.5">
      <c r="B242" t="e">
        <f t="shared" si="33"/>
        <v>#DIV/0!</v>
      </c>
      <c r="C242" t="e">
        <f t="shared" si="29"/>
        <v>#DIV/0!</v>
      </c>
      <c r="D242" t="e">
        <f t="shared" si="34"/>
        <v>#DIV/0!</v>
      </c>
      <c r="E242" t="e">
        <f t="shared" si="30"/>
        <v>#DIV/0!</v>
      </c>
      <c r="F242" t="e">
        <f t="shared" si="35"/>
        <v>#DIV/0!</v>
      </c>
      <c r="G242" t="e">
        <f t="shared" si="31"/>
        <v>#DIV/0!</v>
      </c>
      <c r="H242" t="e">
        <f t="shared" si="36"/>
        <v>#DIV/0!</v>
      </c>
      <c r="I242" t="e">
        <f t="shared" si="32"/>
        <v>#DIV/0!</v>
      </c>
    </row>
    <row r="243" spans="2:9" x14ac:dyDescent="0.5">
      <c r="B243" t="e">
        <f t="shared" si="33"/>
        <v>#DIV/0!</v>
      </c>
      <c r="C243" t="e">
        <f t="shared" si="29"/>
        <v>#DIV/0!</v>
      </c>
      <c r="D243" t="e">
        <f t="shared" si="34"/>
        <v>#DIV/0!</v>
      </c>
      <c r="E243" t="e">
        <f t="shared" si="30"/>
        <v>#DIV/0!</v>
      </c>
      <c r="F243" t="e">
        <f t="shared" si="35"/>
        <v>#DIV/0!</v>
      </c>
      <c r="G243" t="e">
        <f t="shared" si="31"/>
        <v>#DIV/0!</v>
      </c>
      <c r="H243" t="e">
        <f t="shared" si="36"/>
        <v>#DIV/0!</v>
      </c>
      <c r="I243" t="e">
        <f t="shared" si="32"/>
        <v>#DIV/0!</v>
      </c>
    </row>
    <row r="244" spans="2:9" x14ac:dyDescent="0.5">
      <c r="B244" t="e">
        <f t="shared" si="33"/>
        <v>#DIV/0!</v>
      </c>
      <c r="C244" t="e">
        <f t="shared" si="29"/>
        <v>#DIV/0!</v>
      </c>
      <c r="D244" t="e">
        <f t="shared" si="34"/>
        <v>#DIV/0!</v>
      </c>
      <c r="E244" t="e">
        <f t="shared" si="30"/>
        <v>#DIV/0!</v>
      </c>
      <c r="F244" t="e">
        <f t="shared" si="35"/>
        <v>#DIV/0!</v>
      </c>
      <c r="G244" t="e">
        <f t="shared" si="31"/>
        <v>#DIV/0!</v>
      </c>
      <c r="H244" t="e">
        <f t="shared" si="36"/>
        <v>#DIV/0!</v>
      </c>
      <c r="I244" t="e">
        <f t="shared" si="32"/>
        <v>#DIV/0!</v>
      </c>
    </row>
    <row r="245" spans="2:9" x14ac:dyDescent="0.5">
      <c r="B245" t="e">
        <f t="shared" si="33"/>
        <v>#DIV/0!</v>
      </c>
      <c r="C245" t="e">
        <f t="shared" si="29"/>
        <v>#DIV/0!</v>
      </c>
      <c r="D245" t="e">
        <f t="shared" si="34"/>
        <v>#DIV/0!</v>
      </c>
      <c r="E245" t="e">
        <f t="shared" si="30"/>
        <v>#DIV/0!</v>
      </c>
      <c r="F245" t="e">
        <f t="shared" si="35"/>
        <v>#DIV/0!</v>
      </c>
      <c r="G245" t="e">
        <f t="shared" si="31"/>
        <v>#DIV/0!</v>
      </c>
      <c r="H245" t="e">
        <f t="shared" si="36"/>
        <v>#DIV/0!</v>
      </c>
      <c r="I245" t="e">
        <f t="shared" si="32"/>
        <v>#DIV/0!</v>
      </c>
    </row>
    <row r="246" spans="2:9" x14ac:dyDescent="0.5">
      <c r="B246" t="e">
        <f t="shared" si="33"/>
        <v>#DIV/0!</v>
      </c>
      <c r="C246" t="e">
        <f t="shared" si="29"/>
        <v>#DIV/0!</v>
      </c>
      <c r="D246" t="e">
        <f t="shared" si="34"/>
        <v>#DIV/0!</v>
      </c>
      <c r="E246" t="e">
        <f t="shared" si="30"/>
        <v>#DIV/0!</v>
      </c>
      <c r="F246" t="e">
        <f t="shared" si="35"/>
        <v>#DIV/0!</v>
      </c>
      <c r="G246" t="e">
        <f t="shared" si="31"/>
        <v>#DIV/0!</v>
      </c>
      <c r="H246" t="e">
        <f t="shared" si="36"/>
        <v>#DIV/0!</v>
      </c>
      <c r="I246" t="e">
        <f t="shared" si="32"/>
        <v>#DIV/0!</v>
      </c>
    </row>
    <row r="247" spans="2:9" x14ac:dyDescent="0.5">
      <c r="B247" t="e">
        <f t="shared" si="33"/>
        <v>#DIV/0!</v>
      </c>
      <c r="C247" t="e">
        <f t="shared" si="29"/>
        <v>#DIV/0!</v>
      </c>
      <c r="D247" t="e">
        <f t="shared" si="34"/>
        <v>#DIV/0!</v>
      </c>
      <c r="E247" t="e">
        <f t="shared" si="30"/>
        <v>#DIV/0!</v>
      </c>
      <c r="F247" t="e">
        <f t="shared" si="35"/>
        <v>#DIV/0!</v>
      </c>
      <c r="G247" t="e">
        <f t="shared" si="31"/>
        <v>#DIV/0!</v>
      </c>
      <c r="H247" t="e">
        <f t="shared" si="36"/>
        <v>#DIV/0!</v>
      </c>
      <c r="I247" t="e">
        <f t="shared" si="32"/>
        <v>#DIV/0!</v>
      </c>
    </row>
    <row r="248" spans="2:9" x14ac:dyDescent="0.5">
      <c r="B248" t="e">
        <f t="shared" si="33"/>
        <v>#DIV/0!</v>
      </c>
      <c r="C248" t="e">
        <f t="shared" si="29"/>
        <v>#DIV/0!</v>
      </c>
      <c r="D248" t="e">
        <f t="shared" si="34"/>
        <v>#DIV/0!</v>
      </c>
      <c r="E248" t="e">
        <f t="shared" si="30"/>
        <v>#DIV/0!</v>
      </c>
      <c r="F248" t="e">
        <f t="shared" si="35"/>
        <v>#DIV/0!</v>
      </c>
      <c r="G248" t="e">
        <f t="shared" si="31"/>
        <v>#DIV/0!</v>
      </c>
      <c r="H248" t="e">
        <f t="shared" si="36"/>
        <v>#DIV/0!</v>
      </c>
      <c r="I248" t="e">
        <f t="shared" si="32"/>
        <v>#DIV/0!</v>
      </c>
    </row>
    <row r="249" spans="2:9" x14ac:dyDescent="0.5">
      <c r="B249" t="e">
        <f t="shared" si="33"/>
        <v>#DIV/0!</v>
      </c>
      <c r="C249" t="e">
        <f t="shared" si="29"/>
        <v>#DIV/0!</v>
      </c>
      <c r="D249" t="e">
        <f t="shared" si="34"/>
        <v>#DIV/0!</v>
      </c>
      <c r="E249" t="e">
        <f t="shared" si="30"/>
        <v>#DIV/0!</v>
      </c>
      <c r="F249" t="e">
        <f t="shared" si="35"/>
        <v>#DIV/0!</v>
      </c>
      <c r="G249" t="e">
        <f t="shared" si="31"/>
        <v>#DIV/0!</v>
      </c>
      <c r="H249" t="e">
        <f t="shared" si="36"/>
        <v>#DIV/0!</v>
      </c>
      <c r="I249" t="e">
        <f t="shared" si="32"/>
        <v>#DIV/0!</v>
      </c>
    </row>
    <row r="250" spans="2:9" x14ac:dyDescent="0.5">
      <c r="B250" t="e">
        <f t="shared" si="33"/>
        <v>#DIV/0!</v>
      </c>
      <c r="C250" t="e">
        <f t="shared" si="29"/>
        <v>#DIV/0!</v>
      </c>
      <c r="D250" t="e">
        <f t="shared" si="34"/>
        <v>#DIV/0!</v>
      </c>
      <c r="E250" t="e">
        <f t="shared" si="30"/>
        <v>#DIV/0!</v>
      </c>
      <c r="F250" t="e">
        <f t="shared" si="35"/>
        <v>#DIV/0!</v>
      </c>
      <c r="G250" t="e">
        <f t="shared" si="31"/>
        <v>#DIV/0!</v>
      </c>
      <c r="H250" t="e">
        <f t="shared" si="36"/>
        <v>#DIV/0!</v>
      </c>
      <c r="I250" t="e">
        <f t="shared" si="32"/>
        <v>#DIV/0!</v>
      </c>
    </row>
    <row r="251" spans="2:9" x14ac:dyDescent="0.5">
      <c r="B251" t="e">
        <f t="shared" si="33"/>
        <v>#DIV/0!</v>
      </c>
      <c r="C251" t="e">
        <f t="shared" si="29"/>
        <v>#DIV/0!</v>
      </c>
      <c r="D251" t="e">
        <f t="shared" si="34"/>
        <v>#DIV/0!</v>
      </c>
      <c r="E251" t="e">
        <f t="shared" si="30"/>
        <v>#DIV/0!</v>
      </c>
      <c r="F251" t="e">
        <f t="shared" si="35"/>
        <v>#DIV/0!</v>
      </c>
      <c r="G251" t="e">
        <f t="shared" si="31"/>
        <v>#DIV/0!</v>
      </c>
      <c r="H251" t="e">
        <f t="shared" si="36"/>
        <v>#DIV/0!</v>
      </c>
      <c r="I251" t="e">
        <f t="shared" si="32"/>
        <v>#DIV/0!</v>
      </c>
    </row>
    <row r="252" spans="2:9" x14ac:dyDescent="0.5">
      <c r="B252" t="e">
        <f t="shared" si="33"/>
        <v>#DIV/0!</v>
      </c>
      <c r="C252" t="e">
        <f t="shared" si="29"/>
        <v>#DIV/0!</v>
      </c>
      <c r="D252" t="e">
        <f t="shared" si="34"/>
        <v>#DIV/0!</v>
      </c>
      <c r="E252" t="e">
        <f t="shared" si="30"/>
        <v>#DIV/0!</v>
      </c>
      <c r="F252" t="e">
        <f t="shared" si="35"/>
        <v>#DIV/0!</v>
      </c>
      <c r="G252" t="e">
        <f t="shared" si="31"/>
        <v>#DIV/0!</v>
      </c>
      <c r="H252" t="e">
        <f t="shared" si="36"/>
        <v>#DIV/0!</v>
      </c>
      <c r="I252" t="e">
        <f t="shared" si="32"/>
        <v>#DIV/0!</v>
      </c>
    </row>
    <row r="253" spans="2:9" x14ac:dyDescent="0.5">
      <c r="B253" t="e">
        <f t="shared" si="33"/>
        <v>#DIV/0!</v>
      </c>
      <c r="C253" t="e">
        <f t="shared" si="29"/>
        <v>#DIV/0!</v>
      </c>
      <c r="D253" t="e">
        <f t="shared" si="34"/>
        <v>#DIV/0!</v>
      </c>
      <c r="E253" t="e">
        <f t="shared" si="30"/>
        <v>#DIV/0!</v>
      </c>
      <c r="F253" t="e">
        <f t="shared" si="35"/>
        <v>#DIV/0!</v>
      </c>
      <c r="G253" t="e">
        <f t="shared" si="31"/>
        <v>#DIV/0!</v>
      </c>
      <c r="H253" t="e">
        <f t="shared" si="36"/>
        <v>#DIV/0!</v>
      </c>
      <c r="I253" t="e">
        <f t="shared" si="32"/>
        <v>#DIV/0!</v>
      </c>
    </row>
    <row r="254" spans="2:9" x14ac:dyDescent="0.5">
      <c r="B254" t="e">
        <f t="shared" si="33"/>
        <v>#DIV/0!</v>
      </c>
      <c r="C254" t="e">
        <f t="shared" si="29"/>
        <v>#DIV/0!</v>
      </c>
      <c r="D254" t="e">
        <f t="shared" si="34"/>
        <v>#DIV/0!</v>
      </c>
      <c r="E254" t="e">
        <f t="shared" si="30"/>
        <v>#DIV/0!</v>
      </c>
      <c r="F254" t="e">
        <f t="shared" si="35"/>
        <v>#DIV/0!</v>
      </c>
      <c r="G254" t="e">
        <f t="shared" si="31"/>
        <v>#DIV/0!</v>
      </c>
      <c r="H254" t="e">
        <f t="shared" si="36"/>
        <v>#DIV/0!</v>
      </c>
      <c r="I254" t="e">
        <f t="shared" si="32"/>
        <v>#DIV/0!</v>
      </c>
    </row>
    <row r="255" spans="2:9" x14ac:dyDescent="0.5">
      <c r="B255" t="e">
        <f t="shared" si="33"/>
        <v>#DIV/0!</v>
      </c>
      <c r="C255" t="e">
        <f t="shared" si="29"/>
        <v>#DIV/0!</v>
      </c>
      <c r="D255" t="e">
        <f t="shared" si="34"/>
        <v>#DIV/0!</v>
      </c>
      <c r="E255" t="e">
        <f t="shared" si="30"/>
        <v>#DIV/0!</v>
      </c>
      <c r="F255" t="e">
        <f t="shared" si="35"/>
        <v>#DIV/0!</v>
      </c>
      <c r="G255" t="e">
        <f t="shared" si="31"/>
        <v>#DIV/0!</v>
      </c>
      <c r="H255" t="e">
        <f t="shared" si="36"/>
        <v>#DIV/0!</v>
      </c>
      <c r="I255" t="e">
        <f t="shared" si="32"/>
        <v>#DIV/0!</v>
      </c>
    </row>
    <row r="256" spans="2:9" x14ac:dyDescent="0.5">
      <c r="B256" t="e">
        <f t="shared" si="33"/>
        <v>#DIV/0!</v>
      </c>
      <c r="C256" t="e">
        <f t="shared" si="29"/>
        <v>#DIV/0!</v>
      </c>
      <c r="D256" t="e">
        <f t="shared" si="34"/>
        <v>#DIV/0!</v>
      </c>
      <c r="E256" t="e">
        <f t="shared" si="30"/>
        <v>#DIV/0!</v>
      </c>
      <c r="F256" t="e">
        <f t="shared" si="35"/>
        <v>#DIV/0!</v>
      </c>
      <c r="G256" t="e">
        <f t="shared" si="31"/>
        <v>#DIV/0!</v>
      </c>
      <c r="H256" t="e">
        <f t="shared" si="36"/>
        <v>#DIV/0!</v>
      </c>
      <c r="I256" t="e">
        <f t="shared" si="32"/>
        <v>#DIV/0!</v>
      </c>
    </row>
    <row r="257" spans="2:9" x14ac:dyDescent="0.5">
      <c r="B257" t="e">
        <f t="shared" si="33"/>
        <v>#DIV/0!</v>
      </c>
      <c r="C257" t="e">
        <f t="shared" si="29"/>
        <v>#DIV/0!</v>
      </c>
      <c r="D257" t="e">
        <f t="shared" si="34"/>
        <v>#DIV/0!</v>
      </c>
      <c r="E257" t="e">
        <f t="shared" si="30"/>
        <v>#DIV/0!</v>
      </c>
      <c r="F257" t="e">
        <f t="shared" si="35"/>
        <v>#DIV/0!</v>
      </c>
      <c r="G257" t="e">
        <f t="shared" si="31"/>
        <v>#DIV/0!</v>
      </c>
      <c r="H257" t="e">
        <f t="shared" si="36"/>
        <v>#DIV/0!</v>
      </c>
      <c r="I257" t="e">
        <f t="shared" si="32"/>
        <v>#DIV/0!</v>
      </c>
    </row>
    <row r="258" spans="2:9" x14ac:dyDescent="0.5">
      <c r="B258" t="e">
        <f t="shared" si="33"/>
        <v>#DIV/0!</v>
      </c>
      <c r="C258" t="e">
        <f t="shared" si="29"/>
        <v>#DIV/0!</v>
      </c>
      <c r="D258" t="e">
        <f t="shared" si="34"/>
        <v>#DIV/0!</v>
      </c>
      <c r="E258" t="e">
        <f t="shared" si="30"/>
        <v>#DIV/0!</v>
      </c>
      <c r="F258" t="e">
        <f t="shared" si="35"/>
        <v>#DIV/0!</v>
      </c>
      <c r="G258" t="e">
        <f t="shared" si="31"/>
        <v>#DIV/0!</v>
      </c>
      <c r="H258" t="e">
        <f t="shared" si="36"/>
        <v>#DIV/0!</v>
      </c>
      <c r="I258" t="e">
        <f t="shared" si="32"/>
        <v>#DIV/0!</v>
      </c>
    </row>
    <row r="259" spans="2:9" x14ac:dyDescent="0.5">
      <c r="B259" t="e">
        <f t="shared" si="33"/>
        <v>#DIV/0!</v>
      </c>
      <c r="C259" t="e">
        <f t="shared" si="29"/>
        <v>#DIV/0!</v>
      </c>
      <c r="D259" t="e">
        <f t="shared" si="34"/>
        <v>#DIV/0!</v>
      </c>
      <c r="E259" t="e">
        <f t="shared" si="30"/>
        <v>#DIV/0!</v>
      </c>
      <c r="F259" t="e">
        <f t="shared" si="35"/>
        <v>#DIV/0!</v>
      </c>
      <c r="G259" t="e">
        <f t="shared" si="31"/>
        <v>#DIV/0!</v>
      </c>
      <c r="H259" t="e">
        <f t="shared" si="36"/>
        <v>#DIV/0!</v>
      </c>
      <c r="I259" t="e">
        <f t="shared" si="32"/>
        <v>#DIV/0!</v>
      </c>
    </row>
    <row r="260" spans="2:9" x14ac:dyDescent="0.5">
      <c r="B260" t="e">
        <f t="shared" si="33"/>
        <v>#DIV/0!</v>
      </c>
      <c r="C260" t="e">
        <f t="shared" si="29"/>
        <v>#DIV/0!</v>
      </c>
      <c r="D260" t="e">
        <f t="shared" si="34"/>
        <v>#DIV/0!</v>
      </c>
      <c r="E260" t="e">
        <f t="shared" si="30"/>
        <v>#DIV/0!</v>
      </c>
      <c r="F260" t="e">
        <f t="shared" si="35"/>
        <v>#DIV/0!</v>
      </c>
      <c r="G260" t="e">
        <f t="shared" si="31"/>
        <v>#DIV/0!</v>
      </c>
      <c r="H260" t="e">
        <f t="shared" si="36"/>
        <v>#DIV/0!</v>
      </c>
      <c r="I260" t="e">
        <f t="shared" si="32"/>
        <v>#DIV/0!</v>
      </c>
    </row>
  </sheetData>
  <hyperlinks>
    <hyperlink ref="P11" r:id="rId1" xr:uid="{00000000-0004-0000-0400-000000000000}"/>
    <hyperlink ref="P9" r:id="rId2" location="b0415 " xr:uid="{00000000-0004-0000-0400-000001000000}"/>
    <hyperlink ref="P13" r:id="rId3" xr:uid="{00000000-0004-0000-0400-000002000000}"/>
    <hyperlink ref="P15" r:id="rId4" xr:uid="{09D68D76-4E09-41C2-92E1-FCA08715F8D9}"/>
  </hyperlinks>
  <pageMargins left="0.7" right="0.7" top="0.75" bottom="0.75" header="0.3" footer="0.3"/>
  <pageSetup orientation="portrait" r:id="rId5"/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73797-FBBC-4397-98BC-392217574456}">
  <sheetPr codeName="Sheet10"/>
  <dimension ref="B2:P111"/>
  <sheetViews>
    <sheetView workbookViewId="0">
      <selection activeCell="F79" sqref="F79"/>
    </sheetView>
  </sheetViews>
  <sheetFormatPr defaultRowHeight="14.35" x14ac:dyDescent="0.5"/>
  <cols>
    <col min="2" max="2" width="20.1171875" customWidth="1"/>
    <col min="4" max="4" width="17.1171875" customWidth="1"/>
    <col min="5" max="5" width="13.703125" customWidth="1"/>
    <col min="6" max="6" width="12" bestFit="1" customWidth="1"/>
    <col min="7" max="7" width="22" customWidth="1"/>
    <col min="8" max="8" width="16.703125" customWidth="1"/>
    <col min="9" max="9" width="11" bestFit="1" customWidth="1"/>
    <col min="10" max="10" width="15.5859375" customWidth="1"/>
    <col min="11" max="11" width="15.703125" customWidth="1"/>
    <col min="13" max="13" width="18.29296875" customWidth="1"/>
    <col min="14" max="14" width="9.5859375" customWidth="1"/>
    <col min="16" max="16" width="16.29296875" customWidth="1"/>
  </cols>
  <sheetData>
    <row r="2" spans="2:16" x14ac:dyDescent="0.5">
      <c r="B2" s="5" t="s">
        <v>843</v>
      </c>
    </row>
    <row r="3" spans="2:16" x14ac:dyDescent="0.5">
      <c r="B3" s="6" t="s">
        <v>844</v>
      </c>
    </row>
    <row r="4" spans="2:16" x14ac:dyDescent="0.5">
      <c r="B4" t="s">
        <v>845</v>
      </c>
    </row>
    <row r="6" spans="2:16" x14ac:dyDescent="0.5">
      <c r="B6" s="50" t="s">
        <v>846</v>
      </c>
      <c r="C6" s="27"/>
      <c r="D6" s="28"/>
      <c r="E6" s="50" t="s">
        <v>847</v>
      </c>
      <c r="F6" s="27"/>
      <c r="G6" s="28"/>
      <c r="H6" s="55" t="s">
        <v>321</v>
      </c>
      <c r="I6" s="27"/>
      <c r="J6" s="27"/>
      <c r="K6" s="50" t="s">
        <v>848</v>
      </c>
      <c r="L6" s="27"/>
      <c r="M6" s="28"/>
      <c r="N6" s="55" t="s">
        <v>849</v>
      </c>
      <c r="O6" s="27"/>
      <c r="P6" s="28"/>
    </row>
    <row r="7" spans="2:16" x14ac:dyDescent="0.5">
      <c r="B7" s="26" t="s">
        <v>850</v>
      </c>
      <c r="C7" s="1"/>
      <c r="D7" s="23">
        <f>D10*1000</f>
        <v>0</v>
      </c>
      <c r="E7" s="26" t="s">
        <v>851</v>
      </c>
      <c r="F7" s="1"/>
      <c r="G7" s="23">
        <f>G8*12</f>
        <v>0</v>
      </c>
      <c r="H7" t="s">
        <v>852</v>
      </c>
      <c r="I7" s="1"/>
      <c r="J7" s="2">
        <f>IF(I7&gt;0,I7,IF(I8&gt;0,I8*60,IF(I9&gt;0,I9*3600,IF(I10&gt;0,I10*86400,IF(I11&gt;0,I11*86400*365.242,0)))))</f>
        <v>0</v>
      </c>
      <c r="K7" s="26" t="s">
        <v>853</v>
      </c>
      <c r="L7" s="1"/>
      <c r="M7" s="23">
        <f>M11/0.277778</f>
        <v>0</v>
      </c>
      <c r="N7" t="s">
        <v>854</v>
      </c>
      <c r="O7" s="1"/>
      <c r="P7" s="23">
        <f>(P9-273.15)*(9/5)+32</f>
        <v>-459.66999999999996</v>
      </c>
    </row>
    <row r="8" spans="2:16" x14ac:dyDescent="0.5">
      <c r="B8" s="26" t="s">
        <v>855</v>
      </c>
      <c r="C8" s="21"/>
      <c r="D8" s="24">
        <f>D7/28.349523125</f>
        <v>0</v>
      </c>
      <c r="E8" s="26" t="s">
        <v>856</v>
      </c>
      <c r="F8" s="21"/>
      <c r="G8" s="24">
        <f>G10/0.3048</f>
        <v>0</v>
      </c>
      <c r="H8" t="s">
        <v>857</v>
      </c>
      <c r="I8" s="21"/>
      <c r="J8" s="17">
        <f>J7/60</f>
        <v>0</v>
      </c>
      <c r="K8" s="26" t="s">
        <v>858</v>
      </c>
      <c r="L8" s="21"/>
      <c r="M8" s="24">
        <f>M11/0.3048</f>
        <v>0</v>
      </c>
      <c r="N8" t="s">
        <v>859</v>
      </c>
      <c r="O8" s="21"/>
      <c r="P8" s="24">
        <f>P9-273.15</f>
        <v>-273.14999999999998</v>
      </c>
    </row>
    <row r="9" spans="2:16" x14ac:dyDescent="0.5">
      <c r="B9" s="26" t="s">
        <v>860</v>
      </c>
      <c r="C9" s="1"/>
      <c r="D9" s="23">
        <f>D8/16</f>
        <v>0</v>
      </c>
      <c r="E9" s="26" t="s">
        <v>861</v>
      </c>
      <c r="F9" s="1"/>
      <c r="G9" s="23">
        <f>G8/3</f>
        <v>0</v>
      </c>
      <c r="H9" t="s">
        <v>862</v>
      </c>
      <c r="I9" s="1"/>
      <c r="J9" s="2">
        <f>J8/60</f>
        <v>0</v>
      </c>
      <c r="K9" s="26" t="s">
        <v>863</v>
      </c>
      <c r="L9" s="1"/>
      <c r="M9" s="23">
        <f>M11/0.44704</f>
        <v>0</v>
      </c>
      <c r="N9" s="30" t="s">
        <v>864</v>
      </c>
      <c r="O9" s="53"/>
      <c r="P9" s="31">
        <f>IF(NOT(ISBLANK(O7)),(O7-32)*(5/9)+273.15,IF(NOT(ISBLANK(O8)),O8+273.15,IF(O9&gt;0,O9,0)))</f>
        <v>0</v>
      </c>
    </row>
    <row r="10" spans="2:16" x14ac:dyDescent="0.5">
      <c r="B10" s="26" t="s">
        <v>865</v>
      </c>
      <c r="C10" s="21"/>
      <c r="D10" s="24">
        <f>IF(C7&gt;0,C7/1000,IF(C8&gt;0,C8*28.349523125/1000,IF(C9&gt;0,C9*16*28.349523125/1000,IF(C10&gt;0,C10,IF(C11&gt;0,C11*1000,IF(C12&gt;0,C12*1.0659*10^16,IF(C13&gt;0,C13*7.342*10^22,IF(C14&gt;0,C14*6.4171*10^23,IF(C15&gt;0,C15*5.97237*10^24,IF(C16&gt;0,C16*1.02413*10^26,IF(C17&gt;0,C17*1.8982*10^27,IF(C18&gt;0,C18*1.9885*10^30,IF(C19&gt;0,C19*1.9885*10^30*4.1*10^6,IF(C20&gt;0,C20*1.9885*10^30*10^12,0))))))))))))))</f>
        <v>0</v>
      </c>
      <c r="E10" s="26" t="s">
        <v>866</v>
      </c>
      <c r="F10" s="21"/>
      <c r="G10" s="24">
        <f>G11*1000</f>
        <v>0</v>
      </c>
      <c r="H10" t="s">
        <v>867</v>
      </c>
      <c r="I10" s="21"/>
      <c r="J10" s="17">
        <f>J9/24</f>
        <v>0</v>
      </c>
      <c r="K10" s="26" t="s">
        <v>868</v>
      </c>
      <c r="L10" s="21"/>
      <c r="M10" s="24">
        <f>M11/0.514444</f>
        <v>0</v>
      </c>
    </row>
    <row r="11" spans="2:16" x14ac:dyDescent="0.5">
      <c r="B11" s="26" t="s">
        <v>869</v>
      </c>
      <c r="C11" s="1"/>
      <c r="D11" s="23">
        <f>D10/1000</f>
        <v>0</v>
      </c>
      <c r="E11" s="26" t="s">
        <v>870</v>
      </c>
      <c r="F11" s="1"/>
      <c r="G11" s="23">
        <f>IF(F7&gt;0,(F7/12)*0.0003048,IF(F8&gt;0,F8*0.0003048,IF(F9&gt;0,F9*3*0.0003048,IF(F10&gt;0,F10/1000,IF(F11&gt;0,F11,IF(F12&gt;0,F12*5280*0.0003048,IF(F13&gt;0,F13*1737,IF(F14&gt;0,F14*6371,IF(F15&gt;0,F15*69911,IF(F16&gt;0,F16*299792.458,IF(F17&gt;0,F17*695700,IF(F18&gt;0,F18*149597870.7,IF(F19&gt;0,F19*3600*299792.458,IF(F20&gt;0,F20*9.4607*10^12,IF(F21&gt;0,F21*3.0857*10^13,0)))))))))))))))</f>
        <v>0</v>
      </c>
      <c r="H11" s="30" t="s">
        <v>871</v>
      </c>
      <c r="I11" s="53"/>
      <c r="J11" s="43">
        <f>J10/365.242</f>
        <v>0</v>
      </c>
      <c r="K11" s="26" t="s">
        <v>872</v>
      </c>
      <c r="L11" s="1"/>
      <c r="M11" s="23">
        <f>IF(L7&gt;0,L7*0.277778,IF(L8&gt;0,L8*0.3048,IF(L9&gt;0,L9*0.44704,IF(L10&gt;0,L10*0.514444,IF(L11&gt;0,L11,IF(L12&gt;0,L12*343,IF(L13&gt;0,L13*1000,IF(L14&gt;0,L14*299792458,0))))))))</f>
        <v>0</v>
      </c>
    </row>
    <row r="12" spans="2:16" x14ac:dyDescent="0.5">
      <c r="B12" s="26" t="s">
        <v>873</v>
      </c>
      <c r="C12" s="21"/>
      <c r="D12" s="24">
        <f>D10/(1.0659*10^16)</f>
        <v>0</v>
      </c>
      <c r="E12" s="26" t="s">
        <v>874</v>
      </c>
      <c r="F12" s="21"/>
      <c r="G12" s="24">
        <f>G8/5280</f>
        <v>0</v>
      </c>
      <c r="K12" s="26" t="s">
        <v>875</v>
      </c>
      <c r="L12" s="21"/>
      <c r="M12" s="24">
        <f>M11/343</f>
        <v>0</v>
      </c>
    </row>
    <row r="13" spans="2:16" x14ac:dyDescent="0.5">
      <c r="B13" s="26" t="s">
        <v>876</v>
      </c>
      <c r="C13" s="1"/>
      <c r="D13" s="23">
        <f>D10/(7.342*10^22)</f>
        <v>0</v>
      </c>
      <c r="E13" s="26" t="s">
        <v>877</v>
      </c>
      <c r="F13" s="1"/>
      <c r="G13" s="23">
        <f>G11/1737</f>
        <v>0</v>
      </c>
      <c r="K13" s="26" t="s">
        <v>878</v>
      </c>
      <c r="L13" s="1"/>
      <c r="M13" s="23">
        <f>M11/1000</f>
        <v>0</v>
      </c>
    </row>
    <row r="14" spans="2:16" x14ac:dyDescent="0.5">
      <c r="B14" s="26" t="s">
        <v>879</v>
      </c>
      <c r="C14" s="21"/>
      <c r="D14" s="24">
        <f>D10/(6.4171*10^23)</f>
        <v>0</v>
      </c>
      <c r="E14" s="26" t="s">
        <v>880</v>
      </c>
      <c r="F14" s="21"/>
      <c r="G14" s="24">
        <f>G11/6371</f>
        <v>0</v>
      </c>
      <c r="K14" s="29" t="s">
        <v>881</v>
      </c>
      <c r="L14" s="51"/>
      <c r="M14" s="52">
        <f>M11/299792458</f>
        <v>0</v>
      </c>
    </row>
    <row r="15" spans="2:16" x14ac:dyDescent="0.5">
      <c r="B15" s="26" t="s">
        <v>882</v>
      </c>
      <c r="C15" s="1"/>
      <c r="D15" s="23">
        <f>D10/(5.97237*10^24)</f>
        <v>0</v>
      </c>
      <c r="E15" s="26" t="s">
        <v>883</v>
      </c>
      <c r="F15" s="1"/>
      <c r="G15" s="23">
        <f>G11/69911</f>
        <v>0</v>
      </c>
    </row>
    <row r="16" spans="2:16" x14ac:dyDescent="0.5">
      <c r="B16" s="26" t="s">
        <v>884</v>
      </c>
      <c r="C16" s="21"/>
      <c r="D16" s="24">
        <f>D10/(1.02413*10^26)</f>
        <v>0</v>
      </c>
      <c r="E16" s="26" t="s">
        <v>885</v>
      </c>
      <c r="F16" s="21"/>
      <c r="G16" s="24">
        <f>G10/299792458</f>
        <v>0</v>
      </c>
    </row>
    <row r="17" spans="2:7" x14ac:dyDescent="0.5">
      <c r="B17" s="26" t="s">
        <v>886</v>
      </c>
      <c r="C17" s="1"/>
      <c r="D17" s="23">
        <f>D10/(1.8982*10^27)</f>
        <v>0</v>
      </c>
      <c r="E17" s="26" t="s">
        <v>887</v>
      </c>
      <c r="F17" s="1"/>
      <c r="G17" s="23">
        <f>G11/695700</f>
        <v>0</v>
      </c>
    </row>
    <row r="18" spans="2:7" x14ac:dyDescent="0.5">
      <c r="B18" s="26" t="s">
        <v>888</v>
      </c>
      <c r="C18" s="21"/>
      <c r="D18" s="24">
        <f>D10/(1.9885*10^30)</f>
        <v>0</v>
      </c>
      <c r="E18" s="26" t="s">
        <v>889</v>
      </c>
      <c r="F18" s="21"/>
      <c r="G18" s="24">
        <f>G11/149597870.7</f>
        <v>0</v>
      </c>
    </row>
    <row r="19" spans="2:7" x14ac:dyDescent="0.5">
      <c r="B19" s="26" t="s">
        <v>890</v>
      </c>
      <c r="C19" s="1"/>
      <c r="D19" s="23">
        <f>D18/(4.1*10^6)</f>
        <v>0</v>
      </c>
      <c r="E19" s="26" t="s">
        <v>891</v>
      </c>
      <c r="F19" s="1"/>
      <c r="G19" s="23">
        <f>G16/3600</f>
        <v>0</v>
      </c>
    </row>
    <row r="20" spans="2:7" x14ac:dyDescent="0.5">
      <c r="B20" s="29" t="s">
        <v>892</v>
      </c>
      <c r="C20" s="51"/>
      <c r="D20" s="54">
        <f>D18/10^12</f>
        <v>0</v>
      </c>
      <c r="E20" s="26" t="s">
        <v>893</v>
      </c>
      <c r="F20" s="21"/>
      <c r="G20" s="24">
        <f>G11/(9.4607*10^12)</f>
        <v>0</v>
      </c>
    </row>
    <row r="21" spans="2:7" x14ac:dyDescent="0.5">
      <c r="E21" s="29" t="s">
        <v>894</v>
      </c>
      <c r="F21" s="53"/>
      <c r="G21" s="31">
        <f>G11/(3.0857*10^13)</f>
        <v>0</v>
      </c>
    </row>
    <row r="22" spans="2:7" x14ac:dyDescent="0.5">
      <c r="E22" s="50" t="s">
        <v>895</v>
      </c>
      <c r="F22" s="27"/>
      <c r="G22" s="28"/>
    </row>
    <row r="23" spans="2:7" x14ac:dyDescent="0.5">
      <c r="E23" s="26" t="s">
        <v>896</v>
      </c>
      <c r="F23" s="1"/>
      <c r="G23" s="23">
        <f>G25/0.00064516</f>
        <v>0</v>
      </c>
    </row>
    <row r="24" spans="2:7" x14ac:dyDescent="0.5">
      <c r="E24" s="26" t="s">
        <v>897</v>
      </c>
      <c r="F24" s="21"/>
      <c r="G24" s="24">
        <f>G23/144</f>
        <v>0</v>
      </c>
    </row>
    <row r="25" spans="2:7" x14ac:dyDescent="0.5">
      <c r="E25" s="26" t="s">
        <v>898</v>
      </c>
      <c r="F25" s="1"/>
      <c r="G25" s="23">
        <f>IF(F23&gt;0,F23*0.00064516,IF(F24&gt;0,F24*0.09290304,IF(F25&gt;0,F25,IF(F26&gt;0,4046.8564224*F26,IF(F27&gt;0,F27*10000,IF(F28&gt;0,F28*1000000,IF(F29&gt;0,2589988.1103,IF(F30&gt;0,F30*3.793*10^13,IF(F31&gt;0,F31*144798500*10^6,IF(F32&gt;0,F32*148940000*10^6,IF(F33&gt;0,F33*510072000*10^6,IF(F34&gt;0,F34*6.1419*10^16,IF(F35&gt;0,F35*PI()*(1.49598*10^11)^2*SQRT(1-0.0167086^2),IF(F36&gt;0,F36*PI()*(30.11*1.49598*10^11)^2*SQRT(1-0.009456^2),0))))))))))))))</f>
        <v>0</v>
      </c>
    </row>
    <row r="26" spans="2:7" x14ac:dyDescent="0.5">
      <c r="E26" s="26" t="s">
        <v>899</v>
      </c>
      <c r="F26" s="21"/>
      <c r="G26" s="24">
        <f>G24/43560</f>
        <v>0</v>
      </c>
    </row>
    <row r="27" spans="2:7" x14ac:dyDescent="0.5">
      <c r="E27" s="26" t="s">
        <v>900</v>
      </c>
      <c r="F27" s="1"/>
      <c r="G27" s="23">
        <f>G25/10000</f>
        <v>0</v>
      </c>
    </row>
    <row r="28" spans="2:7" x14ac:dyDescent="0.5">
      <c r="E28" s="26" t="s">
        <v>901</v>
      </c>
      <c r="F28" s="21"/>
      <c r="G28" s="24">
        <f>G25/1000000</f>
        <v>0</v>
      </c>
    </row>
    <row r="29" spans="2:7" x14ac:dyDescent="0.5">
      <c r="E29" s="26" t="s">
        <v>902</v>
      </c>
      <c r="F29" s="1"/>
      <c r="G29" s="23">
        <f>G25/2589988.1103</f>
        <v>0</v>
      </c>
    </row>
    <row r="30" spans="2:7" x14ac:dyDescent="0.5">
      <c r="E30" s="26" t="s">
        <v>903</v>
      </c>
      <c r="F30" s="21"/>
      <c r="G30" s="24">
        <f>G28/(3.793*10^7)</f>
        <v>0</v>
      </c>
    </row>
    <row r="31" spans="2:7" x14ac:dyDescent="0.5">
      <c r="E31" s="26" t="s">
        <v>904</v>
      </c>
      <c r="F31" s="1"/>
      <c r="G31" s="23">
        <f>G28/144798500</f>
        <v>0</v>
      </c>
    </row>
    <row r="32" spans="2:7" x14ac:dyDescent="0.5">
      <c r="E32" s="26" t="s">
        <v>905</v>
      </c>
      <c r="F32" s="21"/>
      <c r="G32" s="24">
        <f>G28/148940000</f>
        <v>0</v>
      </c>
    </row>
    <row r="33" spans="5:7" x14ac:dyDescent="0.5">
      <c r="E33" s="26" t="s">
        <v>906</v>
      </c>
      <c r="F33" s="1"/>
      <c r="G33" s="23">
        <f>G28/510072000</f>
        <v>0</v>
      </c>
    </row>
    <row r="34" spans="5:7" x14ac:dyDescent="0.5">
      <c r="E34" s="26" t="s">
        <v>907</v>
      </c>
      <c r="F34" s="21"/>
      <c r="G34" s="24">
        <f>G28/(6.1419*10^10)</f>
        <v>0</v>
      </c>
    </row>
    <row r="35" spans="5:7" x14ac:dyDescent="0.5">
      <c r="E35" s="26" t="s">
        <v>908</v>
      </c>
      <c r="F35" s="1"/>
      <c r="G35" s="23">
        <f>G25/(PI()*(1.49598*10^11)^2*SQRT(1-0.0167086^2))</f>
        <v>0</v>
      </c>
    </row>
    <row r="36" spans="5:7" x14ac:dyDescent="0.5">
      <c r="E36" s="29" t="s">
        <v>909</v>
      </c>
      <c r="F36" s="51"/>
      <c r="G36" s="52">
        <f>G25/(PI()*(30.11*1.49598*10^11)^2*SQRT(1-0.009456^2))</f>
        <v>0</v>
      </c>
    </row>
    <row r="37" spans="5:7" x14ac:dyDescent="0.5">
      <c r="E37" s="50" t="s">
        <v>910</v>
      </c>
      <c r="F37" s="27"/>
      <c r="G37" s="28"/>
    </row>
    <row r="38" spans="5:7" x14ac:dyDescent="0.5">
      <c r="E38" s="26" t="s">
        <v>911</v>
      </c>
      <c r="F38" s="1"/>
      <c r="G38" s="23">
        <f>G46*1000000</f>
        <v>0</v>
      </c>
    </row>
    <row r="39" spans="5:7" x14ac:dyDescent="0.5">
      <c r="E39" s="26" t="s">
        <v>912</v>
      </c>
      <c r="F39" s="21"/>
      <c r="G39" s="24">
        <f>G46*202884.202</f>
        <v>0</v>
      </c>
    </row>
    <row r="40" spans="5:7" x14ac:dyDescent="0.5">
      <c r="E40" s="26" t="s">
        <v>913</v>
      </c>
      <c r="F40" s="1"/>
      <c r="G40" s="23">
        <f>G46*67628.045</f>
        <v>0</v>
      </c>
    </row>
    <row r="41" spans="5:7" x14ac:dyDescent="0.5">
      <c r="E41" s="26" t="s">
        <v>914</v>
      </c>
      <c r="F41" s="21"/>
      <c r="G41" s="24">
        <f>G46*4166.667</f>
        <v>0</v>
      </c>
    </row>
    <row r="42" spans="5:7" x14ac:dyDescent="0.5">
      <c r="E42" s="26" t="s">
        <v>915</v>
      </c>
      <c r="F42" s="1"/>
      <c r="G42" s="23">
        <f>G46*2113.376</f>
        <v>0</v>
      </c>
    </row>
    <row r="43" spans="5:7" x14ac:dyDescent="0.5">
      <c r="E43" s="26" t="s">
        <v>916</v>
      </c>
      <c r="F43" s="21"/>
      <c r="G43" s="24">
        <f>G46*1000</f>
        <v>0</v>
      </c>
    </row>
    <row r="44" spans="5:7" x14ac:dyDescent="0.5">
      <c r="E44" s="26" t="s">
        <v>917</v>
      </c>
      <c r="F44" s="1"/>
      <c r="G44" s="23">
        <f>G46*264.172</f>
        <v>0</v>
      </c>
    </row>
    <row r="45" spans="5:7" x14ac:dyDescent="0.5">
      <c r="E45" s="26" t="s">
        <v>918</v>
      </c>
      <c r="F45" s="21"/>
      <c r="G45" s="24">
        <f>G46/0.158987294928</f>
        <v>0</v>
      </c>
    </row>
    <row r="46" spans="5:7" x14ac:dyDescent="0.5">
      <c r="E46" s="26" t="s">
        <v>919</v>
      </c>
      <c r="F46" s="1"/>
      <c r="G46" s="23">
        <f>IF(F38&gt;0,F38/1000000,IF(F39&gt;0,F39/202884.202,IF(F40&gt;0,F40/67628.045,IF(F41&gt;0,F41/4166.667,IF(F42&gt;0,F42/2113.376,IF(F43&gt;0,F43/1000,IF(F44&gt;0,F44/264.172,IF(F45&gt;0,F45*0.158987294928,IF(F46&gt;0,F46,IF(F47&gt;0,F47*10^9,IF(F48&gt;0,F48*2.1958*10^19,IF(F49&gt;0,F49*1.08321*10^21,IF(F50&gt;0,F50*1.4313*10^24,IF(F51&gt;0,F51*1.41*10^27,0))))))))))))))</f>
        <v>0</v>
      </c>
    </row>
    <row r="47" spans="5:7" x14ac:dyDescent="0.5">
      <c r="E47" s="26" t="s">
        <v>920</v>
      </c>
      <c r="F47" s="21"/>
      <c r="G47" s="24">
        <f>G46/10^9</f>
        <v>0</v>
      </c>
    </row>
    <row r="48" spans="5:7" x14ac:dyDescent="0.5">
      <c r="E48" s="26" t="s">
        <v>921</v>
      </c>
      <c r="F48" s="1"/>
      <c r="G48" s="23">
        <f>G47/(2.1958*10^10)</f>
        <v>0</v>
      </c>
    </row>
    <row r="49" spans="2:7" x14ac:dyDescent="0.5">
      <c r="E49" s="26" t="s">
        <v>922</v>
      </c>
      <c r="F49" s="21"/>
      <c r="G49" s="24">
        <f>G47/(1.08321*10^12)</f>
        <v>0</v>
      </c>
    </row>
    <row r="50" spans="2:7" x14ac:dyDescent="0.5">
      <c r="E50" s="26" t="s">
        <v>923</v>
      </c>
      <c r="F50" s="1"/>
      <c r="G50" s="23">
        <f>G47/(1.4313*10^15)</f>
        <v>0</v>
      </c>
    </row>
    <row r="51" spans="2:7" x14ac:dyDescent="0.5">
      <c r="E51" s="29" t="s">
        <v>924</v>
      </c>
      <c r="F51" s="51"/>
      <c r="G51" s="52">
        <f>G47/(1.41*10^18)</f>
        <v>0</v>
      </c>
    </row>
    <row r="53" spans="2:7" x14ac:dyDescent="0.5">
      <c r="B53" s="5" t="s">
        <v>925</v>
      </c>
    </row>
    <row r="55" spans="2:7" x14ac:dyDescent="0.5">
      <c r="B55" s="59" t="s">
        <v>926</v>
      </c>
    </row>
    <row r="56" spans="2:7" x14ac:dyDescent="0.5">
      <c r="B56" t="s">
        <v>927</v>
      </c>
    </row>
    <row r="57" spans="2:7" x14ac:dyDescent="0.5">
      <c r="B57" t="s">
        <v>928</v>
      </c>
    </row>
    <row r="58" spans="2:7" x14ac:dyDescent="0.5">
      <c r="B58" t="s">
        <v>929</v>
      </c>
    </row>
    <row r="60" spans="2:7" x14ac:dyDescent="0.5">
      <c r="B60" t="s">
        <v>930</v>
      </c>
    </row>
    <row r="61" spans="2:7" x14ac:dyDescent="0.5">
      <c r="B61" s="1"/>
    </row>
    <row r="63" spans="2:7" x14ac:dyDescent="0.5">
      <c r="B63" t="s">
        <v>931</v>
      </c>
    </row>
    <row r="64" spans="2:7" x14ac:dyDescent="0.5">
      <c r="B64">
        <f>1/SQRT(1-B61^2)</f>
        <v>1</v>
      </c>
    </row>
    <row r="66" spans="2:2" x14ac:dyDescent="0.5">
      <c r="B66" s="39" t="s">
        <v>932</v>
      </c>
    </row>
    <row r="67" spans="2:2" x14ac:dyDescent="0.5">
      <c r="B67" t="s">
        <v>933</v>
      </c>
    </row>
    <row r="68" spans="2:2" x14ac:dyDescent="0.5">
      <c r="B68" s="2">
        <f>1/B64</f>
        <v>1</v>
      </c>
    </row>
    <row r="69" spans="2:2" x14ac:dyDescent="0.5">
      <c r="B69" t="s">
        <v>934</v>
      </c>
    </row>
    <row r="70" spans="2:2" x14ac:dyDescent="0.5">
      <c r="B70" s="1"/>
    </row>
    <row r="71" spans="2:2" x14ac:dyDescent="0.5">
      <c r="B71" t="s">
        <v>935</v>
      </c>
    </row>
    <row r="72" spans="2:2" x14ac:dyDescent="0.5">
      <c r="B72" s="2">
        <f>B70*B68</f>
        <v>0</v>
      </c>
    </row>
    <row r="73" spans="2:2" x14ac:dyDescent="0.5">
      <c r="B73" t="s">
        <v>936</v>
      </c>
    </row>
    <row r="74" spans="2:2" x14ac:dyDescent="0.5">
      <c r="B74" s="1"/>
    </row>
    <row r="75" spans="2:2" x14ac:dyDescent="0.5">
      <c r="B75" t="s">
        <v>937</v>
      </c>
    </row>
    <row r="76" spans="2:2" x14ac:dyDescent="0.5">
      <c r="B76" s="2">
        <f>B74/B68</f>
        <v>0</v>
      </c>
    </row>
    <row r="78" spans="2:2" x14ac:dyDescent="0.5">
      <c r="B78" s="39" t="s">
        <v>938</v>
      </c>
    </row>
    <row r="79" spans="2:2" x14ac:dyDescent="0.5">
      <c r="B79" t="s">
        <v>939</v>
      </c>
    </row>
    <row r="80" spans="2:2" x14ac:dyDescent="0.5">
      <c r="B80" s="2">
        <f>1/B64</f>
        <v>1</v>
      </c>
    </row>
    <row r="81" spans="2:2" x14ac:dyDescent="0.5">
      <c r="B81" t="s">
        <v>940</v>
      </c>
    </row>
    <row r="82" spans="2:2" x14ac:dyDescent="0.5">
      <c r="B82" t="s">
        <v>941</v>
      </c>
    </row>
    <row r="83" spans="2:2" x14ac:dyDescent="0.5">
      <c r="B83" s="1"/>
    </row>
    <row r="84" spans="2:2" x14ac:dyDescent="0.5">
      <c r="B84" t="s">
        <v>942</v>
      </c>
    </row>
    <row r="85" spans="2:2" x14ac:dyDescent="0.5">
      <c r="B85" s="2">
        <f>B83*B80</f>
        <v>0</v>
      </c>
    </row>
    <row r="87" spans="2:2" x14ac:dyDescent="0.5">
      <c r="B87" s="39" t="s">
        <v>943</v>
      </c>
    </row>
    <row r="88" spans="2:2" x14ac:dyDescent="0.5">
      <c r="B88" t="s">
        <v>944</v>
      </c>
    </row>
    <row r="89" spans="2:2" x14ac:dyDescent="0.5">
      <c r="B89" s="1"/>
    </row>
    <row r="90" spans="2:2" x14ac:dyDescent="0.5">
      <c r="B90" t="s">
        <v>945</v>
      </c>
    </row>
    <row r="91" spans="2:2" x14ac:dyDescent="0.5">
      <c r="B91" s="2">
        <f>(B89+B61)/(1+B61*B89)</f>
        <v>0</v>
      </c>
    </row>
    <row r="92" spans="2:2" x14ac:dyDescent="0.5">
      <c r="B92" t="s">
        <v>946</v>
      </c>
    </row>
    <row r="94" spans="2:2" x14ac:dyDescent="0.5">
      <c r="B94" s="39" t="s">
        <v>947</v>
      </c>
    </row>
    <row r="95" spans="2:2" x14ac:dyDescent="0.5">
      <c r="B95" t="s">
        <v>948</v>
      </c>
    </row>
    <row r="96" spans="2:2" x14ac:dyDescent="0.5">
      <c r="B96" t="s">
        <v>949</v>
      </c>
    </row>
    <row r="97" spans="2:2" x14ac:dyDescent="0.5">
      <c r="B97" t="s">
        <v>950</v>
      </c>
    </row>
    <row r="99" spans="2:2" x14ac:dyDescent="0.5">
      <c r="B99" t="s">
        <v>951</v>
      </c>
    </row>
    <row r="100" spans="2:2" x14ac:dyDescent="0.5">
      <c r="B100" t="s">
        <v>952</v>
      </c>
    </row>
    <row r="101" spans="2:2" x14ac:dyDescent="0.5">
      <c r="B101" t="s">
        <v>953</v>
      </c>
    </row>
    <row r="103" spans="2:2" x14ac:dyDescent="0.5">
      <c r="B103" t="s">
        <v>954</v>
      </c>
    </row>
    <row r="104" spans="2:2" x14ac:dyDescent="0.5">
      <c r="B104" s="2">
        <f>B64</f>
        <v>1</v>
      </c>
    </row>
    <row r="105" spans="2:2" x14ac:dyDescent="0.5">
      <c r="B105" t="s">
        <v>955</v>
      </c>
    </row>
    <row r="106" spans="2:2" x14ac:dyDescent="0.5">
      <c r="B106" t="s">
        <v>956</v>
      </c>
    </row>
    <row r="107" spans="2:2" x14ac:dyDescent="0.5">
      <c r="B107" s="2" t="e">
        <f>2*(1/SQRT(1-B61^2)-1)/B61^2</f>
        <v>#DIV/0!</v>
      </c>
    </row>
    <row r="108" spans="2:2" x14ac:dyDescent="0.5">
      <c r="B108" t="s">
        <v>957</v>
      </c>
    </row>
    <row r="109" spans="2:2" x14ac:dyDescent="0.5">
      <c r="B109" t="s">
        <v>958</v>
      </c>
    </row>
    <row r="110" spans="2:2" x14ac:dyDescent="0.5">
      <c r="B110" s="2">
        <f>ATANH(B61)</f>
        <v>0</v>
      </c>
    </row>
    <row r="111" spans="2:2" x14ac:dyDescent="0.5">
      <c r="B111" t="s">
        <v>959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B2:AM312"/>
  <sheetViews>
    <sheetView zoomScale="85" zoomScaleNormal="85" workbookViewId="0">
      <selection activeCell="B17" sqref="B17"/>
    </sheetView>
  </sheetViews>
  <sheetFormatPr defaultRowHeight="14.35" x14ac:dyDescent="0.5"/>
  <cols>
    <col min="2" max="2" width="16" customWidth="1"/>
    <col min="4" max="4" width="13.29296875" customWidth="1"/>
    <col min="5" max="5" width="16" customWidth="1"/>
    <col min="6" max="6" width="12.41015625" customWidth="1"/>
    <col min="7" max="7" width="11.87890625" customWidth="1"/>
    <col min="8" max="8" width="9.703125" customWidth="1"/>
    <col min="9" max="9" width="9.5859375" customWidth="1"/>
    <col min="10" max="11" width="9.703125" customWidth="1"/>
    <col min="12" max="12" width="9.5859375" customWidth="1"/>
    <col min="13" max="13" width="13.1171875" customWidth="1"/>
    <col min="14" max="14" width="10.29296875" customWidth="1"/>
    <col min="15" max="15" width="12" customWidth="1"/>
    <col min="17" max="17" width="11.29296875" customWidth="1"/>
    <col min="21" max="21" width="11.1171875" customWidth="1"/>
    <col min="24" max="24" width="9" customWidth="1"/>
    <col min="28" max="28" width="15" customWidth="1"/>
    <col min="29" max="29" width="24.703125" customWidth="1"/>
    <col min="30" max="30" width="9.87890625" customWidth="1"/>
    <col min="33" max="33" width="11.5859375" customWidth="1"/>
    <col min="34" max="34" width="11.29296875" customWidth="1"/>
    <col min="35" max="35" width="10" customWidth="1"/>
    <col min="37" max="37" width="15.703125" customWidth="1"/>
  </cols>
  <sheetData>
    <row r="2" spans="2:38" x14ac:dyDescent="0.5">
      <c r="B2" s="5" t="s">
        <v>960</v>
      </c>
      <c r="W2" s="5" t="s">
        <v>961</v>
      </c>
      <c r="AC2" s="5" t="s">
        <v>962</v>
      </c>
    </row>
    <row r="3" spans="2:38" x14ac:dyDescent="0.5">
      <c r="E3" t="s">
        <v>351</v>
      </c>
      <c r="F3" t="s">
        <v>315</v>
      </c>
      <c r="G3" t="s">
        <v>356</v>
      </c>
      <c r="H3" t="s">
        <v>357</v>
      </c>
      <c r="I3" t="s">
        <v>318</v>
      </c>
      <c r="J3" t="s">
        <v>963</v>
      </c>
      <c r="K3" t="s">
        <v>252</v>
      </c>
      <c r="L3" t="s">
        <v>964</v>
      </c>
      <c r="M3" t="s">
        <v>965</v>
      </c>
      <c r="N3" t="s">
        <v>966</v>
      </c>
      <c r="O3" t="s">
        <v>780</v>
      </c>
      <c r="P3" t="s">
        <v>967</v>
      </c>
      <c r="Q3" t="s">
        <v>968</v>
      </c>
      <c r="R3" t="s">
        <v>382</v>
      </c>
      <c r="S3" t="s">
        <v>382</v>
      </c>
      <c r="T3" t="s">
        <v>969</v>
      </c>
      <c r="W3" t="s">
        <v>970</v>
      </c>
      <c r="X3" t="s">
        <v>365</v>
      </c>
      <c r="Y3" t="s">
        <v>971</v>
      </c>
      <c r="Z3" t="s">
        <v>972</v>
      </c>
      <c r="AC3" s="40" t="s">
        <v>973</v>
      </c>
    </row>
    <row r="4" spans="2:38" x14ac:dyDescent="0.5">
      <c r="E4" t="s">
        <v>396</v>
      </c>
      <c r="F4" t="s">
        <v>400</v>
      </c>
      <c r="G4" t="s">
        <v>403</v>
      </c>
      <c r="H4" t="s">
        <v>404</v>
      </c>
      <c r="I4" t="s">
        <v>405</v>
      </c>
      <c r="J4" t="s">
        <v>518</v>
      </c>
      <c r="L4" t="s">
        <v>974</v>
      </c>
      <c r="M4" t="s">
        <v>975</v>
      </c>
      <c r="N4" t="s">
        <v>976</v>
      </c>
      <c r="O4" t="s">
        <v>977</v>
      </c>
      <c r="R4" t="s">
        <v>415</v>
      </c>
      <c r="S4" t="s">
        <v>427</v>
      </c>
      <c r="T4" t="s">
        <v>978</v>
      </c>
      <c r="X4" t="s">
        <v>414</v>
      </c>
      <c r="Y4" t="s">
        <v>414</v>
      </c>
      <c r="AC4" t="s">
        <v>979</v>
      </c>
      <c r="AD4" t="s">
        <v>980</v>
      </c>
      <c r="AE4" t="s">
        <v>846</v>
      </c>
      <c r="AF4" t="s">
        <v>981</v>
      </c>
      <c r="AG4" t="s">
        <v>849</v>
      </c>
      <c r="AH4" t="s">
        <v>314</v>
      </c>
      <c r="AI4" t="s">
        <v>982</v>
      </c>
      <c r="AJ4" t="s">
        <v>315</v>
      </c>
      <c r="AK4" t="s">
        <v>983</v>
      </c>
      <c r="AL4" t="s">
        <v>984</v>
      </c>
    </row>
    <row r="5" spans="2:38" x14ac:dyDescent="0.5">
      <c r="B5" s="61" t="s">
        <v>985</v>
      </c>
      <c r="C5" s="61"/>
      <c r="D5" s="63"/>
      <c r="E5" s="63">
        <v>333000</v>
      </c>
      <c r="F5" s="63">
        <v>109</v>
      </c>
      <c r="G5" s="63">
        <v>1.4079999999999999</v>
      </c>
      <c r="H5" s="63" t="s">
        <v>986</v>
      </c>
      <c r="I5" s="63" t="s">
        <v>986</v>
      </c>
      <c r="J5" s="63">
        <f>25.05*24</f>
        <v>601.20000000000005</v>
      </c>
      <c r="K5" s="63" t="s">
        <v>986</v>
      </c>
      <c r="L5" s="63" t="s">
        <v>986</v>
      </c>
      <c r="M5" s="63" t="s">
        <v>986</v>
      </c>
      <c r="N5" s="63" t="s">
        <v>986</v>
      </c>
      <c r="O5" s="63" t="s">
        <v>986</v>
      </c>
      <c r="P5" s="63">
        <v>7.25</v>
      </c>
      <c r="Q5" s="63" t="s">
        <v>986</v>
      </c>
      <c r="R5" s="63">
        <v>5772</v>
      </c>
      <c r="S5" s="63">
        <v>28</v>
      </c>
      <c r="T5" s="63"/>
      <c r="W5" t="s">
        <v>987</v>
      </c>
      <c r="X5">
        <v>8.7999999999999995E-2</v>
      </c>
      <c r="Y5">
        <v>0.14199999999999999</v>
      </c>
      <c r="Z5">
        <f>Y5-X5</f>
        <v>5.3999999999999992E-2</v>
      </c>
      <c r="AE5" t="s">
        <v>988</v>
      </c>
      <c r="AF5" t="s">
        <v>989</v>
      </c>
      <c r="AG5" t="s">
        <v>990</v>
      </c>
      <c r="AH5" t="s">
        <v>991</v>
      </c>
      <c r="AI5" t="s">
        <v>314</v>
      </c>
      <c r="AJ5" t="s">
        <v>992</v>
      </c>
      <c r="AK5" t="s">
        <v>993</v>
      </c>
      <c r="AL5" t="s">
        <v>994</v>
      </c>
    </row>
    <row r="6" spans="2:38" x14ac:dyDescent="0.5">
      <c r="C6" s="62" t="s">
        <v>987</v>
      </c>
      <c r="D6" s="64"/>
      <c r="E6" s="64">
        <v>5.5E-2</v>
      </c>
      <c r="F6" s="64">
        <v>0.38300000000000001</v>
      </c>
      <c r="G6" s="64">
        <v>5.4269999999999996</v>
      </c>
      <c r="H6" s="64">
        <v>0.38700000000000001</v>
      </c>
      <c r="I6" s="64">
        <v>87.968999999999994</v>
      </c>
      <c r="J6" s="64">
        <f>24*2*I6</f>
        <v>4222.5119999999997</v>
      </c>
      <c r="K6" s="64">
        <v>0.20599999999999999</v>
      </c>
      <c r="L6" s="64">
        <v>7.0049999999999999</v>
      </c>
      <c r="M6" s="64">
        <v>48.331000000000003</v>
      </c>
      <c r="N6" s="64">
        <v>29.123999999999999</v>
      </c>
      <c r="O6" s="64">
        <v>174.79599999999999</v>
      </c>
      <c r="P6" s="64">
        <v>3.4000000000000002E-2</v>
      </c>
      <c r="Q6" s="64">
        <v>8.7999999999999995E-2</v>
      </c>
      <c r="R6" s="64">
        <v>340</v>
      </c>
      <c r="S6" s="64">
        <v>0.38</v>
      </c>
      <c r="T6" s="64" t="s">
        <v>986</v>
      </c>
      <c r="W6" t="s">
        <v>995</v>
      </c>
      <c r="X6">
        <v>0.76</v>
      </c>
      <c r="Y6">
        <v>0.68899999999999995</v>
      </c>
      <c r="Z6">
        <f t="shared" ref="Z6:Z12" si="0">Y6-X6</f>
        <v>-7.1000000000000063E-2</v>
      </c>
      <c r="AB6" t="s">
        <v>996</v>
      </c>
      <c r="AC6" s="61" t="s">
        <v>997</v>
      </c>
      <c r="AD6" s="63" t="s">
        <v>998</v>
      </c>
      <c r="AE6" s="81">
        <v>50</v>
      </c>
      <c r="AF6" s="86" t="s">
        <v>999</v>
      </c>
      <c r="AG6" s="81">
        <v>51300</v>
      </c>
      <c r="AH6" s="81">
        <v>1160000</v>
      </c>
      <c r="AI6" s="82"/>
      <c r="AJ6" s="82">
        <v>9.1999999999999993</v>
      </c>
      <c r="AK6" s="82"/>
      <c r="AL6" s="82"/>
    </row>
    <row r="7" spans="2:38" x14ac:dyDescent="0.5">
      <c r="C7" s="61" t="s">
        <v>995</v>
      </c>
      <c r="D7" s="63"/>
      <c r="E7" s="63">
        <v>0.81499999999999995</v>
      </c>
      <c r="F7" s="63">
        <v>0.94499999999999995</v>
      </c>
      <c r="G7" s="63">
        <v>5.2430000000000003</v>
      </c>
      <c r="H7" s="63">
        <v>0.72299999999999998</v>
      </c>
      <c r="I7" s="63">
        <v>224.70099999999999</v>
      </c>
      <c r="J7" s="63">
        <f>24*I7/1.92</f>
        <v>2808.7624999999998</v>
      </c>
      <c r="K7" s="63">
        <v>6.7799999999999996E-3</v>
      </c>
      <c r="L7" s="63">
        <v>3.395</v>
      </c>
      <c r="M7" s="63">
        <v>76.680000000000007</v>
      </c>
      <c r="N7" s="63">
        <v>54.884</v>
      </c>
      <c r="O7" s="63">
        <v>50.115000000000002</v>
      </c>
      <c r="P7" s="63">
        <v>177.36</v>
      </c>
      <c r="Q7" s="63">
        <v>0.76</v>
      </c>
      <c r="R7" s="63">
        <v>737</v>
      </c>
      <c r="S7" s="63">
        <v>0.90400000000000003</v>
      </c>
      <c r="T7" s="63">
        <v>92</v>
      </c>
      <c r="W7" t="s">
        <v>573</v>
      </c>
      <c r="X7">
        <v>0.30599999999999999</v>
      </c>
      <c r="Y7">
        <v>0.434</v>
      </c>
      <c r="Z7">
        <f t="shared" si="0"/>
        <v>0.128</v>
      </c>
      <c r="AC7" s="62" t="s">
        <v>1000</v>
      </c>
      <c r="AD7" s="64" t="s">
        <v>1001</v>
      </c>
      <c r="AE7" s="76">
        <v>29.1</v>
      </c>
      <c r="AF7" s="77">
        <v>3.0999999999999999E-3</v>
      </c>
      <c r="AG7" s="76">
        <v>38500</v>
      </c>
      <c r="AH7" s="76">
        <v>214000</v>
      </c>
      <c r="AI7" s="78"/>
      <c r="AJ7" s="78">
        <v>9.9</v>
      </c>
      <c r="AK7" s="78">
        <v>2348</v>
      </c>
      <c r="AL7" s="78"/>
    </row>
    <row r="8" spans="2:38" x14ac:dyDescent="0.5">
      <c r="C8" s="62" t="s">
        <v>573</v>
      </c>
      <c r="D8" s="64"/>
      <c r="E8" s="64">
        <v>1</v>
      </c>
      <c r="F8" s="64">
        <v>1</v>
      </c>
      <c r="G8" s="64">
        <v>5.5140000000000002</v>
      </c>
      <c r="H8" s="64">
        <v>1</v>
      </c>
      <c r="I8" s="64">
        <v>365.24</v>
      </c>
      <c r="J8" s="64">
        <v>24</v>
      </c>
      <c r="K8" s="64">
        <v>1.67E-2</v>
      </c>
      <c r="L8" s="64">
        <v>0</v>
      </c>
      <c r="M8" s="64">
        <f>360-11.261</f>
        <v>348.73899999999998</v>
      </c>
      <c r="N8" s="64">
        <v>114.208</v>
      </c>
      <c r="O8" s="64">
        <v>358.61700000000002</v>
      </c>
      <c r="P8" s="64">
        <v>23.439</v>
      </c>
      <c r="Q8" s="64">
        <v>0.30599999999999999</v>
      </c>
      <c r="R8" s="64">
        <v>288</v>
      </c>
      <c r="S8" s="64">
        <v>1</v>
      </c>
      <c r="T8" s="64">
        <v>1</v>
      </c>
      <c r="W8" t="s">
        <v>1002</v>
      </c>
      <c r="X8">
        <v>0.25</v>
      </c>
      <c r="Y8">
        <v>0.17</v>
      </c>
      <c r="Z8">
        <f t="shared" si="0"/>
        <v>-7.9999999999999988E-2</v>
      </c>
      <c r="AC8" s="67" t="s">
        <v>1003</v>
      </c>
      <c r="AD8" s="68" t="s">
        <v>1004</v>
      </c>
      <c r="AE8" s="79">
        <v>26.9</v>
      </c>
      <c r="AF8" s="79"/>
      <c r="AG8" s="79">
        <v>36000</v>
      </c>
      <c r="AH8" s="79">
        <v>102000</v>
      </c>
      <c r="AI8" s="80"/>
      <c r="AJ8" s="80">
        <v>8.27</v>
      </c>
      <c r="AK8" s="80">
        <v>2332</v>
      </c>
      <c r="AL8" s="80"/>
    </row>
    <row r="9" spans="2:38" x14ac:dyDescent="0.5">
      <c r="C9" s="25"/>
      <c r="D9" s="63" t="s">
        <v>1005</v>
      </c>
      <c r="E9" s="63">
        <v>1.23E-2</v>
      </c>
      <c r="F9" s="63">
        <v>0.27300000000000002</v>
      </c>
      <c r="G9" s="63">
        <v>3.3439999999999999</v>
      </c>
      <c r="H9" s="63">
        <v>2.5699999999999998E-3</v>
      </c>
      <c r="I9" s="63">
        <v>27.321999999999999</v>
      </c>
      <c r="J9" s="63">
        <f>24*I8/(1+I8/I9)</f>
        <v>610.08985770400602</v>
      </c>
      <c r="K9" s="63">
        <v>5.4899999999999997E-2</v>
      </c>
      <c r="L9" s="63"/>
      <c r="M9" s="63" t="s">
        <v>1006</v>
      </c>
      <c r="N9" s="63" t="s">
        <v>1006</v>
      </c>
      <c r="O9" s="63"/>
      <c r="P9" s="63">
        <v>6.6870000000000003</v>
      </c>
      <c r="Q9" s="63">
        <v>0.13600000000000001</v>
      </c>
      <c r="R9" s="63">
        <v>220</v>
      </c>
      <c r="S9" s="63">
        <v>0.16500000000000001</v>
      </c>
      <c r="T9" s="63" t="s">
        <v>986</v>
      </c>
      <c r="W9" t="s">
        <v>1007</v>
      </c>
      <c r="X9">
        <v>0.503</v>
      </c>
      <c r="Y9">
        <v>0.53800000000000003</v>
      </c>
      <c r="Z9">
        <f t="shared" si="0"/>
        <v>3.5000000000000031E-2</v>
      </c>
      <c r="AC9" s="62" t="s">
        <v>1008</v>
      </c>
      <c r="AD9" s="64" t="s">
        <v>1009</v>
      </c>
      <c r="AE9" s="76">
        <v>14.6</v>
      </c>
      <c r="AF9" s="76">
        <v>5.0000000000000001E-3</v>
      </c>
      <c r="AG9" s="76">
        <v>29850</v>
      </c>
      <c r="AH9" s="76">
        <v>20500</v>
      </c>
      <c r="AI9" s="78"/>
      <c r="AJ9" s="78">
        <v>6.5</v>
      </c>
      <c r="AK9" s="78">
        <v>470</v>
      </c>
      <c r="AL9" s="78"/>
    </row>
    <row r="10" spans="2:38" x14ac:dyDescent="0.5">
      <c r="C10" s="62" t="s">
        <v>1002</v>
      </c>
      <c r="D10" s="64"/>
      <c r="E10" s="64">
        <v>0.107</v>
      </c>
      <c r="F10" s="64">
        <v>0.53200000000000003</v>
      </c>
      <c r="G10" s="64">
        <v>3.9340000000000002</v>
      </c>
      <c r="H10" s="64">
        <v>1.524</v>
      </c>
      <c r="I10" s="64">
        <v>686.971</v>
      </c>
      <c r="J10" s="64">
        <v>24.658999999999999</v>
      </c>
      <c r="K10" s="64">
        <v>9.3399999999999997E-2</v>
      </c>
      <c r="L10" s="64">
        <v>1.85</v>
      </c>
      <c r="M10" s="64">
        <v>49.558</v>
      </c>
      <c r="N10" s="64">
        <v>286.50200000000001</v>
      </c>
      <c r="O10" s="64"/>
      <c r="P10" s="64">
        <v>25.19</v>
      </c>
      <c r="Q10" s="64">
        <v>0.25</v>
      </c>
      <c r="R10" s="64">
        <v>210</v>
      </c>
      <c r="S10" s="64">
        <v>0.379</v>
      </c>
      <c r="T10" s="64">
        <v>6.28E-3</v>
      </c>
      <c r="W10" t="s">
        <v>1010</v>
      </c>
      <c r="X10">
        <v>0.34200000000000003</v>
      </c>
      <c r="Y10">
        <v>0.499</v>
      </c>
      <c r="Z10">
        <f t="shared" si="0"/>
        <v>0.15699999999999997</v>
      </c>
      <c r="AC10" s="61" t="s">
        <v>1011</v>
      </c>
      <c r="AD10" s="63" t="s">
        <v>1012</v>
      </c>
      <c r="AE10" s="81">
        <v>11.4</v>
      </c>
      <c r="AF10" s="81">
        <v>5.0000000000000001E-3</v>
      </c>
      <c r="AG10" s="81">
        <v>26530</v>
      </c>
      <c r="AH10" s="81">
        <v>9120</v>
      </c>
      <c r="AI10" s="82"/>
      <c r="AJ10" s="82">
        <v>6.6</v>
      </c>
      <c r="AK10" s="82">
        <v>470</v>
      </c>
      <c r="AL10" s="82"/>
    </row>
    <row r="11" spans="2:38" x14ac:dyDescent="0.5">
      <c r="C11" s="25"/>
      <c r="D11" s="63" t="s">
        <v>1013</v>
      </c>
      <c r="E11" s="63">
        <v>1.7800000000000001E-9</v>
      </c>
      <c r="F11" s="63">
        <v>1.7700000000000001E-3</v>
      </c>
      <c r="G11" s="63">
        <v>1.8759999999999999</v>
      </c>
      <c r="H11" s="63">
        <f>9376/(1.496*10^8)</f>
        <v>6.2673796791443847E-5</v>
      </c>
      <c r="I11" s="63">
        <v>0.31900000000000001</v>
      </c>
      <c r="J11" s="63">
        <f>24*I10/(1+I10/I11)</f>
        <v>7.6524465305766123</v>
      </c>
      <c r="K11" s="63">
        <v>1.5100000000000001E-2</v>
      </c>
      <c r="L11" s="63">
        <v>1.093</v>
      </c>
      <c r="M11" s="63"/>
      <c r="N11" s="63"/>
      <c r="O11" s="63"/>
      <c r="P11" s="63">
        <v>0</v>
      </c>
      <c r="Q11" s="63">
        <v>7.0999999999999994E-2</v>
      </c>
      <c r="R11" s="63">
        <v>233</v>
      </c>
      <c r="S11" s="63">
        <v>5.8100000000000003E-4</v>
      </c>
      <c r="T11" s="63"/>
      <c r="W11" t="s">
        <v>1014</v>
      </c>
      <c r="X11">
        <v>0.3</v>
      </c>
      <c r="Y11">
        <v>0.48799999999999999</v>
      </c>
      <c r="Z11">
        <f t="shared" si="0"/>
        <v>0.188</v>
      </c>
      <c r="AC11" s="62" t="s">
        <v>1015</v>
      </c>
      <c r="AD11" s="64" t="s">
        <v>1016</v>
      </c>
      <c r="AE11" s="76">
        <v>6.1</v>
      </c>
      <c r="AF11" s="76">
        <v>0.01</v>
      </c>
      <c r="AG11" s="76">
        <v>15540</v>
      </c>
      <c r="AH11" s="76">
        <v>594</v>
      </c>
      <c r="AI11" s="78"/>
      <c r="AJ11" s="78">
        <v>3.4</v>
      </c>
      <c r="AK11" s="78">
        <v>104</v>
      </c>
      <c r="AL11" s="78"/>
    </row>
    <row r="12" spans="2:38" x14ac:dyDescent="0.5">
      <c r="C12" s="25"/>
      <c r="D12" s="64" t="s">
        <v>1017</v>
      </c>
      <c r="E12" s="64">
        <v>2.4699999999999997E-10</v>
      </c>
      <c r="F12" s="64">
        <v>9.7300000000000002E-4</v>
      </c>
      <c r="G12" s="64">
        <v>1.4710000000000001</v>
      </c>
      <c r="H12" s="64">
        <f>23463.2/(1.496*10^8)</f>
        <v>1.5683957219251338E-4</v>
      </c>
      <c r="I12" s="64">
        <v>1.2629999999999999</v>
      </c>
      <c r="J12" s="64">
        <f>24*I10/(1+I10/I12)</f>
        <v>30.256373489249292</v>
      </c>
      <c r="K12" s="64">
        <v>3.3E-4</v>
      </c>
      <c r="L12" s="64">
        <v>0.93</v>
      </c>
      <c r="M12" s="64"/>
      <c r="N12" s="64"/>
      <c r="O12" s="64"/>
      <c r="P12" s="64"/>
      <c r="Q12" s="64">
        <v>6.8000000000000005E-2</v>
      </c>
      <c r="R12" s="64">
        <v>233</v>
      </c>
      <c r="S12" s="64">
        <v>3.0600000000000001E-4</v>
      </c>
      <c r="T12" s="64"/>
      <c r="W12" t="s">
        <v>1018</v>
      </c>
      <c r="X12">
        <v>0.28999999999999998</v>
      </c>
      <c r="Y12">
        <v>0.442</v>
      </c>
      <c r="Z12">
        <f t="shared" si="0"/>
        <v>0.15200000000000002</v>
      </c>
      <c r="AC12" s="61" t="s">
        <v>1019</v>
      </c>
      <c r="AD12" s="63" t="s">
        <v>1020</v>
      </c>
      <c r="AE12" s="81">
        <v>3.69</v>
      </c>
      <c r="AF12" s="81">
        <v>0.09</v>
      </c>
      <c r="AG12" s="81">
        <v>14768</v>
      </c>
      <c r="AH12" s="81">
        <v>278</v>
      </c>
      <c r="AI12" s="82"/>
      <c r="AJ12" s="82">
        <v>2.21</v>
      </c>
      <c r="AK12" s="82">
        <v>541</v>
      </c>
      <c r="AL12" s="82"/>
    </row>
    <row r="13" spans="2:38" x14ac:dyDescent="0.5">
      <c r="C13" s="61" t="s">
        <v>1021</v>
      </c>
      <c r="D13" s="63"/>
      <c r="E13" s="63">
        <v>1.4999999999999999E-4</v>
      </c>
      <c r="F13" s="63">
        <v>7.4200000000000002E-2</v>
      </c>
      <c r="G13" s="63">
        <v>2.161</v>
      </c>
      <c r="H13" s="63">
        <v>2.7679999999999998</v>
      </c>
      <c r="I13" s="63">
        <v>1681.63</v>
      </c>
      <c r="J13" s="63"/>
      <c r="K13" s="63">
        <v>7.5800000000000006E-2</v>
      </c>
      <c r="L13" s="63">
        <v>10.593</v>
      </c>
      <c r="M13" s="63">
        <v>80.328999999999994</v>
      </c>
      <c r="N13" s="63">
        <v>72.522000000000006</v>
      </c>
      <c r="O13" s="63"/>
      <c r="P13" s="63">
        <v>4</v>
      </c>
      <c r="Q13" s="63"/>
      <c r="R13" s="63">
        <v>168</v>
      </c>
      <c r="S13" s="63">
        <v>2.9000000000000001E-2</v>
      </c>
      <c r="T13" s="63"/>
      <c r="AC13" s="69" t="s">
        <v>1022</v>
      </c>
      <c r="AD13" s="70" t="s">
        <v>1023</v>
      </c>
      <c r="AE13" s="83">
        <v>3.34</v>
      </c>
      <c r="AF13" s="83"/>
      <c r="AG13" s="83">
        <v>13748</v>
      </c>
      <c r="AH13" s="83">
        <v>160</v>
      </c>
      <c r="AI13" s="84"/>
      <c r="AJ13" s="84">
        <v>2.89</v>
      </c>
      <c r="AK13" s="84">
        <v>444</v>
      </c>
      <c r="AL13" s="84"/>
    </row>
    <row r="14" spans="2:38" x14ac:dyDescent="0.5">
      <c r="C14" s="62" t="s">
        <v>1024</v>
      </c>
      <c r="D14" s="64"/>
      <c r="E14" s="64">
        <v>4.3399999999999998E-5</v>
      </c>
      <c r="F14" s="64">
        <v>8.2500000000000004E-3</v>
      </c>
      <c r="G14" s="64">
        <v>3.456</v>
      </c>
      <c r="H14" s="64">
        <v>2.3620000000000001</v>
      </c>
      <c r="I14" s="64">
        <v>1325.75</v>
      </c>
      <c r="J14" s="64"/>
      <c r="K14" s="64">
        <v>8.8700000000000001E-2</v>
      </c>
      <c r="L14" s="64">
        <v>7.14</v>
      </c>
      <c r="M14" s="64">
        <v>103.851</v>
      </c>
      <c r="N14" s="64">
        <v>151.19900000000001</v>
      </c>
      <c r="O14" s="64"/>
      <c r="P14" s="64"/>
      <c r="Q14" s="64"/>
      <c r="R14" s="64"/>
      <c r="S14" s="64">
        <v>2.5000000000000001E-2</v>
      </c>
      <c r="T14" s="64"/>
      <c r="AC14" s="61" t="s">
        <v>1025</v>
      </c>
      <c r="AD14" s="63" t="s">
        <v>1026</v>
      </c>
      <c r="AE14" s="81">
        <v>2.0630000000000002</v>
      </c>
      <c r="AF14" s="81">
        <v>0.24199999999999999</v>
      </c>
      <c r="AG14" s="81">
        <v>9940</v>
      </c>
      <c r="AH14" s="81">
        <v>25.4</v>
      </c>
      <c r="AI14" s="82"/>
      <c r="AJ14" s="82">
        <v>1.7110000000000001</v>
      </c>
      <c r="AK14" s="97">
        <v>8.6</v>
      </c>
      <c r="AL14" s="82"/>
    </row>
    <row r="15" spans="2:38" x14ac:dyDescent="0.5">
      <c r="C15" s="61" t="s">
        <v>1007</v>
      </c>
      <c r="D15" s="63"/>
      <c r="E15" s="63">
        <v>317.8</v>
      </c>
      <c r="F15" s="63">
        <v>10.974</v>
      </c>
      <c r="G15" s="63">
        <v>1.3260000000000001</v>
      </c>
      <c r="H15" s="63">
        <v>5.2039999999999997</v>
      </c>
      <c r="I15" s="63">
        <v>4332.59</v>
      </c>
      <c r="J15" s="63">
        <v>9.9260000000000002</v>
      </c>
      <c r="K15" s="63">
        <v>4.8899999999999999E-2</v>
      </c>
      <c r="L15" s="63">
        <v>1.3029999999999999</v>
      </c>
      <c r="M15" s="63">
        <v>100.464</v>
      </c>
      <c r="N15" s="63">
        <v>273.86700000000002</v>
      </c>
      <c r="O15" s="63">
        <v>20.02</v>
      </c>
      <c r="P15" s="63">
        <v>3.13</v>
      </c>
      <c r="Q15" s="63">
        <v>0.503</v>
      </c>
      <c r="R15" s="63">
        <v>165</v>
      </c>
      <c r="S15" s="63">
        <v>2.528</v>
      </c>
      <c r="T15" s="63" t="s">
        <v>1027</v>
      </c>
      <c r="AC15" s="62" t="s">
        <v>1028</v>
      </c>
      <c r="AD15" s="64" t="s">
        <v>1029</v>
      </c>
      <c r="AE15" s="76">
        <v>2.1349999999999998</v>
      </c>
      <c r="AF15" s="76">
        <v>0.45500000000000002</v>
      </c>
      <c r="AG15" s="76">
        <v>9602</v>
      </c>
      <c r="AH15" s="76">
        <v>40.119999999999997</v>
      </c>
      <c r="AI15" s="78"/>
      <c r="AJ15" s="78">
        <v>2.6</v>
      </c>
      <c r="AK15" s="78">
        <v>25.04</v>
      </c>
      <c r="AL15" s="78" t="s">
        <v>1030</v>
      </c>
    </row>
    <row r="16" spans="2:38" x14ac:dyDescent="0.5">
      <c r="C16" s="25"/>
      <c r="D16" s="64" t="s">
        <v>1031</v>
      </c>
      <c r="E16" s="64">
        <v>1.4999999999999999E-2</v>
      </c>
      <c r="F16" s="64">
        <v>0.28599999999999998</v>
      </c>
      <c r="G16" s="64">
        <v>3.528</v>
      </c>
      <c r="H16" s="64">
        <v>2.82E-3</v>
      </c>
      <c r="I16" s="64">
        <v>1.7689999999999999</v>
      </c>
      <c r="J16" s="64">
        <f>24*I$15/(1+I$15/I16)</f>
        <v>42.438672255805301</v>
      </c>
      <c r="K16" s="64">
        <v>4.1000000000000003E-3</v>
      </c>
      <c r="L16" s="64">
        <v>0.05</v>
      </c>
      <c r="M16" s="64"/>
      <c r="N16" s="64"/>
      <c r="O16" s="64"/>
      <c r="P16" s="64"/>
      <c r="Q16" s="64">
        <v>0.63</v>
      </c>
      <c r="R16" s="64">
        <v>110</v>
      </c>
      <c r="S16" s="64">
        <v>0.183</v>
      </c>
      <c r="T16" s="64"/>
      <c r="AC16" s="61" t="s">
        <v>1032</v>
      </c>
      <c r="AD16" s="63" t="s">
        <v>1033</v>
      </c>
      <c r="AE16" s="81">
        <v>2.17</v>
      </c>
      <c r="AF16" s="81">
        <v>0.41</v>
      </c>
      <c r="AG16" s="81">
        <v>9451</v>
      </c>
      <c r="AH16" s="81">
        <v>23.24</v>
      </c>
      <c r="AI16" s="82"/>
      <c r="AJ16" s="82">
        <v>2.11</v>
      </c>
      <c r="AK16" s="82">
        <v>99.7</v>
      </c>
      <c r="AL16" s="82"/>
    </row>
    <row r="17" spans="3:39" x14ac:dyDescent="0.5">
      <c r="C17" s="25"/>
      <c r="D17" s="63" t="s">
        <v>1034</v>
      </c>
      <c r="E17" s="63">
        <v>8.0000000000000002E-3</v>
      </c>
      <c r="F17" s="63">
        <v>0.245</v>
      </c>
      <c r="G17" s="63">
        <v>3.0129999999999999</v>
      </c>
      <c r="H17" s="63">
        <v>4.4900000000000001E-3</v>
      </c>
      <c r="I17" s="63">
        <v>3.5510000000000002</v>
      </c>
      <c r="J17" s="63">
        <f>24*I$15/(1+I$15/I17)</f>
        <v>85.154207430062826</v>
      </c>
      <c r="K17" s="63">
        <v>8.9999999999999993E-3</v>
      </c>
      <c r="L17" s="63">
        <v>0.47</v>
      </c>
      <c r="M17" s="63"/>
      <c r="N17" s="63"/>
      <c r="O17" s="63"/>
      <c r="P17" s="63">
        <v>0.1</v>
      </c>
      <c r="Q17" s="63">
        <v>0.67</v>
      </c>
      <c r="R17" s="63">
        <v>102</v>
      </c>
      <c r="S17" s="63">
        <v>0.13400000000000001</v>
      </c>
      <c r="T17" s="63"/>
      <c r="AC17" s="62" t="s">
        <v>1035</v>
      </c>
      <c r="AD17" s="64" t="s">
        <v>1036</v>
      </c>
      <c r="AE17" s="76">
        <v>1.92</v>
      </c>
      <c r="AF17" s="76">
        <v>0.44</v>
      </c>
      <c r="AG17" s="76">
        <v>8590</v>
      </c>
      <c r="AH17" s="76">
        <v>16.63</v>
      </c>
      <c r="AI17" s="78"/>
      <c r="AJ17" s="78">
        <v>1.8420000000000001</v>
      </c>
      <c r="AK17" s="78">
        <v>25.13</v>
      </c>
      <c r="AL17" s="78" t="s">
        <v>1030</v>
      </c>
    </row>
    <row r="18" spans="3:39" x14ac:dyDescent="0.5">
      <c r="C18" s="25"/>
      <c r="D18" s="64" t="s">
        <v>1037</v>
      </c>
      <c r="E18" s="64">
        <v>2.5000000000000001E-2</v>
      </c>
      <c r="F18" s="64">
        <v>0.41299999999999998</v>
      </c>
      <c r="G18" s="64">
        <v>1.9359999999999999</v>
      </c>
      <c r="H18" s="64">
        <v>7.1599999999999997E-3</v>
      </c>
      <c r="I18" s="64">
        <v>7.1550000000000002</v>
      </c>
      <c r="J18" s="64">
        <f>24*I$15/(1+I$15/I18)</f>
        <v>171.43688276615333</v>
      </c>
      <c r="K18" s="64">
        <v>1.2999999999999999E-3</v>
      </c>
      <c r="L18" s="64">
        <v>0.2</v>
      </c>
      <c r="M18" s="64"/>
      <c r="N18" s="64"/>
      <c r="O18" s="64"/>
      <c r="P18" s="64" t="s">
        <v>1006</v>
      </c>
      <c r="Q18" s="64">
        <v>0.43</v>
      </c>
      <c r="R18" s="64">
        <v>110</v>
      </c>
      <c r="S18" s="64">
        <v>0.14599999999999999</v>
      </c>
      <c r="T18" s="64"/>
      <c r="AC18" s="61" t="s">
        <v>1038</v>
      </c>
      <c r="AD18" s="63" t="s">
        <v>1039</v>
      </c>
      <c r="AE18" s="81">
        <v>2.2000000000000002</v>
      </c>
      <c r="AF18" s="81">
        <v>0.67</v>
      </c>
      <c r="AG18" s="81">
        <v>8296</v>
      </c>
      <c r="AH18" s="81">
        <v>15.5</v>
      </c>
      <c r="AI18" s="82"/>
      <c r="AJ18" s="82">
        <v>2.14</v>
      </c>
      <c r="AK18" s="82">
        <v>58.4</v>
      </c>
      <c r="AL18" s="82"/>
    </row>
    <row r="19" spans="3:39" x14ac:dyDescent="0.5">
      <c r="C19" s="25"/>
      <c r="D19" s="63" t="s">
        <v>1040</v>
      </c>
      <c r="E19" s="63">
        <v>1.7999999999999999E-2</v>
      </c>
      <c r="F19" s="63">
        <v>0.378</v>
      </c>
      <c r="G19" s="63">
        <v>1.8340000000000001</v>
      </c>
      <c r="H19" s="63">
        <v>1.26E-2</v>
      </c>
      <c r="I19" s="63">
        <v>16.689</v>
      </c>
      <c r="J19" s="63">
        <f>24*I$15/(1+I$15/I19)</f>
        <v>398.99906817658746</v>
      </c>
      <c r="K19" s="63">
        <v>7.4000000000000003E-3</v>
      </c>
      <c r="L19" s="63"/>
      <c r="M19" s="63"/>
      <c r="N19" s="63"/>
      <c r="O19" s="63"/>
      <c r="P19" s="63">
        <v>0</v>
      </c>
      <c r="Q19" s="63"/>
      <c r="R19" s="63">
        <v>134</v>
      </c>
      <c r="S19" s="63">
        <v>0.126</v>
      </c>
      <c r="T19" s="63"/>
      <c r="AC19" s="69" t="s">
        <v>1041</v>
      </c>
      <c r="AD19" s="70" t="s">
        <v>1042</v>
      </c>
      <c r="AE19" s="83">
        <v>1.79</v>
      </c>
      <c r="AF19" s="83">
        <v>1.2</v>
      </c>
      <c r="AG19" s="83">
        <v>7700</v>
      </c>
      <c r="AH19" s="83">
        <v>10.6</v>
      </c>
      <c r="AI19" s="84"/>
      <c r="AJ19" s="84">
        <v>1.83</v>
      </c>
      <c r="AK19" s="84">
        <v>16.73</v>
      </c>
      <c r="AL19" s="84"/>
    </row>
    <row r="20" spans="3:39" x14ac:dyDescent="0.5">
      <c r="C20" s="62" t="s">
        <v>1010</v>
      </c>
      <c r="D20" s="64"/>
      <c r="E20" s="64">
        <v>95.159000000000006</v>
      </c>
      <c r="F20" s="64">
        <v>9.14</v>
      </c>
      <c r="G20" s="64">
        <v>0.68700000000000006</v>
      </c>
      <c r="H20" s="64">
        <v>9.5830000000000002</v>
      </c>
      <c r="I20" s="64">
        <v>10759.22</v>
      </c>
      <c r="J20" s="64">
        <v>10.542999999999999</v>
      </c>
      <c r="K20" s="64">
        <v>5.6500000000000002E-2</v>
      </c>
      <c r="L20" s="64">
        <v>2.4849999999999999</v>
      </c>
      <c r="M20" s="64">
        <v>113.66500000000001</v>
      </c>
      <c r="N20" s="64">
        <v>339.92</v>
      </c>
      <c r="O20" s="64">
        <v>317.02</v>
      </c>
      <c r="P20" s="64">
        <v>26.73</v>
      </c>
      <c r="Q20" s="64">
        <v>0.34200000000000003</v>
      </c>
      <c r="R20" s="64">
        <v>134</v>
      </c>
      <c r="S20" s="64">
        <v>1.0649999999999999</v>
      </c>
      <c r="T20" s="64" t="s">
        <v>1027</v>
      </c>
      <c r="AC20" s="61" t="s">
        <v>1043</v>
      </c>
      <c r="AD20" s="63" t="s">
        <v>1044</v>
      </c>
      <c r="AE20" s="81">
        <v>1.34</v>
      </c>
      <c r="AF20" s="81">
        <v>0.78500000000000003</v>
      </c>
      <c r="AG20" s="81">
        <v>6908</v>
      </c>
      <c r="AH20" s="81">
        <v>5.75</v>
      </c>
      <c r="AI20" s="82"/>
      <c r="AJ20" s="82"/>
      <c r="AK20" s="82">
        <v>83</v>
      </c>
      <c r="AL20" s="82"/>
    </row>
    <row r="21" spans="3:39" x14ac:dyDescent="0.5">
      <c r="C21" s="25"/>
      <c r="D21" s="63" t="s">
        <v>1045</v>
      </c>
      <c r="E21" s="63">
        <v>6.2999999999999998E-6</v>
      </c>
      <c r="F21" s="63">
        <v>3.1099999999999999E-2</v>
      </c>
      <c r="G21" s="63">
        <v>1.1478999999999999</v>
      </c>
      <c r="H21" s="63">
        <f>185539/(1.496*10^8)</f>
        <v>1.2402339572192514E-3</v>
      </c>
      <c r="I21" s="63">
        <v>0.94199999999999995</v>
      </c>
      <c r="J21" s="63">
        <f>24*I$20/(1+I$20/I21)</f>
        <v>22.606020779241053</v>
      </c>
      <c r="K21" s="63">
        <v>1.9599999999999999E-2</v>
      </c>
      <c r="L21" s="63">
        <v>1.5740000000000001</v>
      </c>
      <c r="M21" s="63"/>
      <c r="N21" s="63"/>
      <c r="O21" s="63"/>
      <c r="P21" s="63"/>
      <c r="Q21" s="63"/>
      <c r="R21" s="63">
        <v>64</v>
      </c>
      <c r="S21" s="63">
        <v>6.4799999999999996E-3</v>
      </c>
      <c r="T21" s="63"/>
      <c r="AC21" s="62" t="s">
        <v>1046</v>
      </c>
      <c r="AD21" s="64" t="s">
        <v>1047</v>
      </c>
      <c r="AE21" s="76">
        <v>1.236</v>
      </c>
      <c r="AF21" s="76">
        <v>1.4</v>
      </c>
      <c r="AG21" s="76">
        <v>6516</v>
      </c>
      <c r="AH21" s="76">
        <v>2.8220000000000001</v>
      </c>
      <c r="AI21" s="78"/>
      <c r="AJ21" s="78">
        <v>1.323</v>
      </c>
      <c r="AK21" s="78">
        <v>26.32</v>
      </c>
      <c r="AL21" s="78"/>
    </row>
    <row r="22" spans="3:39" x14ac:dyDescent="0.5">
      <c r="C22" s="25"/>
      <c r="D22" s="64" t="s">
        <v>1048</v>
      </c>
      <c r="E22" s="64">
        <v>1.8E-5</v>
      </c>
      <c r="F22" s="64">
        <v>3.95E-2</v>
      </c>
      <c r="G22" s="64">
        <v>1.609</v>
      </c>
      <c r="H22" s="64">
        <v>1.5900000000000001E-3</v>
      </c>
      <c r="I22" s="64">
        <v>1.37</v>
      </c>
      <c r="J22" s="64">
        <f t="shared" ref="J22:J27" si="1">24*I$20/(1+I$20/I22)</f>
        <v>32.875813835486717</v>
      </c>
      <c r="K22" s="64">
        <v>4.7000000000000002E-3</v>
      </c>
      <c r="L22" s="64">
        <v>8.9999999999999993E-3</v>
      </c>
      <c r="M22" s="64"/>
      <c r="N22" s="64"/>
      <c r="O22" s="64"/>
      <c r="P22" s="64">
        <v>0</v>
      </c>
      <c r="Q22" s="64">
        <v>0.81</v>
      </c>
      <c r="R22" s="64">
        <v>75</v>
      </c>
      <c r="S22" s="64">
        <v>1.1299999999999999E-2</v>
      </c>
      <c r="T22" s="64"/>
      <c r="AC22" s="61" t="s">
        <v>1049</v>
      </c>
      <c r="AD22" s="63" t="s">
        <v>1050</v>
      </c>
      <c r="AE22" s="81">
        <v>1.25</v>
      </c>
      <c r="AF22" s="81">
        <v>2.5</v>
      </c>
      <c r="AG22" s="81">
        <v>6338</v>
      </c>
      <c r="AH22" s="81">
        <v>2.9</v>
      </c>
      <c r="AI22" s="82"/>
      <c r="AJ22" s="82">
        <v>1.41</v>
      </c>
      <c r="AK22" s="82">
        <v>85.5</v>
      </c>
      <c r="AL22" s="82">
        <v>2</v>
      </c>
    </row>
    <row r="23" spans="3:39" x14ac:dyDescent="0.5">
      <c r="C23" s="25"/>
      <c r="D23" s="63" t="s">
        <v>1051</v>
      </c>
      <c r="E23" s="63">
        <v>1.03E-4</v>
      </c>
      <c r="F23" s="63">
        <v>8.3000000000000004E-2</v>
      </c>
      <c r="G23" s="63">
        <v>0.98399999999999999</v>
      </c>
      <c r="H23" s="63">
        <v>1.97E-3</v>
      </c>
      <c r="I23" s="63">
        <v>1.8879999999999999</v>
      </c>
      <c r="J23" s="63">
        <f t="shared" si="1"/>
        <v>45.304050162864264</v>
      </c>
      <c r="K23" s="63">
        <v>1E-4</v>
      </c>
      <c r="L23" s="63">
        <v>1.1200000000000001</v>
      </c>
      <c r="M23" s="63"/>
      <c r="N23" s="63"/>
      <c r="O23" s="63"/>
      <c r="P23" s="63">
        <v>0</v>
      </c>
      <c r="Q23" s="63">
        <v>0.8</v>
      </c>
      <c r="R23" s="63">
        <v>86</v>
      </c>
      <c r="S23" s="63">
        <f>0.0149</f>
        <v>1.49E-2</v>
      </c>
      <c r="T23" s="63"/>
      <c r="AC23" s="69" t="s">
        <v>1052</v>
      </c>
      <c r="AD23" s="70" t="s">
        <v>1053</v>
      </c>
      <c r="AE23" s="83">
        <v>1.25</v>
      </c>
      <c r="AF23" s="83">
        <v>2.9</v>
      </c>
      <c r="AG23" s="83">
        <v>6132</v>
      </c>
      <c r="AH23" s="83">
        <v>3.5720000000000001</v>
      </c>
      <c r="AI23" s="84"/>
      <c r="AJ23" s="84">
        <v>1.681</v>
      </c>
      <c r="AK23" s="84">
        <v>35.65</v>
      </c>
      <c r="AL23" s="84"/>
    </row>
    <row r="24" spans="3:39" x14ac:dyDescent="0.5">
      <c r="C24" s="25"/>
      <c r="D24" s="64" t="s">
        <v>1054</v>
      </c>
      <c r="E24" s="64">
        <v>1.83E-4</v>
      </c>
      <c r="F24" s="64">
        <v>0.17599999999999999</v>
      </c>
      <c r="G24" s="64">
        <v>1.478</v>
      </c>
      <c r="H24" s="64">
        <v>2.5200000000000001E-3</v>
      </c>
      <c r="I24" s="64">
        <v>2.7370000000000001</v>
      </c>
      <c r="J24" s="64">
        <f t="shared" si="1"/>
        <v>65.67129411128478</v>
      </c>
      <c r="K24" s="64">
        <v>2.2000000000000001E-3</v>
      </c>
      <c r="L24" s="64">
        <v>1.9E-2</v>
      </c>
      <c r="M24" s="64"/>
      <c r="N24" s="64"/>
      <c r="O24" s="64"/>
      <c r="P24" s="64">
        <v>0</v>
      </c>
      <c r="Q24" s="64"/>
      <c r="R24" s="64">
        <v>87</v>
      </c>
      <c r="S24" s="64">
        <v>2.3599999999999999E-2</v>
      </c>
      <c r="T24" s="64"/>
      <c r="AC24" s="61" t="s">
        <v>1055</v>
      </c>
      <c r="AD24" s="63" t="s">
        <v>1056</v>
      </c>
      <c r="AE24" s="81">
        <v>1.0249999999999999</v>
      </c>
      <c r="AF24" s="81">
        <v>6.2</v>
      </c>
      <c r="AG24" s="81">
        <v>5653</v>
      </c>
      <c r="AH24" s="81">
        <v>1.151</v>
      </c>
      <c r="AI24" s="82"/>
      <c r="AJ24" s="82">
        <v>1.123</v>
      </c>
      <c r="AK24" s="82">
        <v>27.53</v>
      </c>
      <c r="AL24" s="82"/>
    </row>
    <row r="25" spans="3:39" x14ac:dyDescent="0.5">
      <c r="C25" s="25"/>
      <c r="D25" s="63" t="s">
        <v>1057</v>
      </c>
      <c r="E25" s="63">
        <v>3.8999999999999999E-4</v>
      </c>
      <c r="F25" s="63">
        <v>0.24</v>
      </c>
      <c r="G25" s="63">
        <v>1.236</v>
      </c>
      <c r="H25" s="63">
        <v>3.5200000000000001E-3</v>
      </c>
      <c r="I25" s="63">
        <v>4.5179999999999998</v>
      </c>
      <c r="J25" s="63">
        <f t="shared" si="1"/>
        <v>108.38648646408896</v>
      </c>
      <c r="K25" s="63">
        <v>1.2600000000000001E-3</v>
      </c>
      <c r="L25" s="63">
        <v>0.34499999999999997</v>
      </c>
      <c r="M25" s="63"/>
      <c r="N25" s="63"/>
      <c r="O25" s="63"/>
      <c r="P25" s="63">
        <v>0</v>
      </c>
      <c r="Q25" s="63"/>
      <c r="R25" s="63"/>
      <c r="S25" s="63">
        <v>2.69E-2</v>
      </c>
      <c r="T25" s="63"/>
      <c r="AC25" s="62" t="s">
        <v>1058</v>
      </c>
      <c r="AD25" s="64" t="s">
        <v>1059</v>
      </c>
      <c r="AE25" s="76">
        <v>1.08</v>
      </c>
      <c r="AF25" s="76">
        <v>7.07</v>
      </c>
      <c r="AG25" s="76">
        <v>5830</v>
      </c>
      <c r="AH25" s="76">
        <v>1.55</v>
      </c>
      <c r="AI25" s="78"/>
      <c r="AJ25" s="78">
        <v>1.2290000000000001</v>
      </c>
      <c r="AK25" s="78">
        <v>68.989999999999995</v>
      </c>
      <c r="AL25" s="78"/>
    </row>
    <row r="26" spans="3:39" x14ac:dyDescent="0.5">
      <c r="C26" s="25"/>
      <c r="D26" s="64" t="s">
        <v>1060</v>
      </c>
      <c r="E26" s="64">
        <v>2.2499999999999999E-2</v>
      </c>
      <c r="F26" s="64">
        <v>0.40400000000000003</v>
      </c>
      <c r="G26" s="64">
        <v>1.88</v>
      </c>
      <c r="H26" s="64">
        <v>8.1700000000000002E-3</v>
      </c>
      <c r="I26" s="64">
        <v>15.945</v>
      </c>
      <c r="J26" s="64">
        <f t="shared" si="1"/>
        <v>382.11371330276609</v>
      </c>
      <c r="K26" s="64">
        <v>2.8799999999999999E-2</v>
      </c>
      <c r="L26" s="64">
        <v>0.34899999999999998</v>
      </c>
      <c r="M26" s="64"/>
      <c r="N26" s="64"/>
      <c r="O26" s="64"/>
      <c r="P26" s="64">
        <v>0</v>
      </c>
      <c r="Q26" s="64">
        <v>0.22</v>
      </c>
      <c r="R26" s="64">
        <v>94</v>
      </c>
      <c r="S26" s="64">
        <v>0.14000000000000001</v>
      </c>
      <c r="T26" s="64">
        <v>1.45</v>
      </c>
      <c r="AC26" s="61" t="s">
        <v>1061</v>
      </c>
      <c r="AD26" s="63" t="s">
        <v>1062</v>
      </c>
      <c r="AE26" s="81">
        <v>1.1000000000000001</v>
      </c>
      <c r="AF26" s="81">
        <v>5.3</v>
      </c>
      <c r="AG26" s="81">
        <v>5790</v>
      </c>
      <c r="AH26" s="81">
        <v>1.5189999999999999</v>
      </c>
      <c r="AI26" s="82"/>
      <c r="AJ26" s="82">
        <v>1.2234</v>
      </c>
      <c r="AK26" s="97">
        <v>4.37</v>
      </c>
      <c r="AL26" s="82"/>
    </row>
    <row r="27" spans="3:39" x14ac:dyDescent="0.5">
      <c r="C27" s="25"/>
      <c r="D27" s="63" t="s">
        <v>1063</v>
      </c>
      <c r="E27" s="63">
        <v>3.0299999999999999E-4</v>
      </c>
      <c r="F27" s="63">
        <v>0.23100000000000001</v>
      </c>
      <c r="G27" s="63">
        <v>1.0900000000000001</v>
      </c>
      <c r="H27" s="63">
        <v>2.3800000000000002E-2</v>
      </c>
      <c r="I27" s="63">
        <v>79.322000000000003</v>
      </c>
      <c r="J27" s="63">
        <f t="shared" si="1"/>
        <v>1889.7955437327271</v>
      </c>
      <c r="K27" s="63">
        <v>2.7699999999999999E-2</v>
      </c>
      <c r="L27" s="63">
        <v>15.47</v>
      </c>
      <c r="M27" s="63"/>
      <c r="N27" s="63"/>
      <c r="O27" s="63"/>
      <c r="P27" s="63"/>
      <c r="Q27" s="63"/>
      <c r="R27" s="63"/>
      <c r="S27" s="63">
        <v>2.2700000000000001E-2</v>
      </c>
      <c r="T27" s="63"/>
      <c r="AC27" s="75" t="s">
        <v>985</v>
      </c>
      <c r="AD27" s="64" t="s">
        <v>1062</v>
      </c>
      <c r="AE27" s="76">
        <v>1</v>
      </c>
      <c r="AF27" s="76">
        <v>4.5999999999999996</v>
      </c>
      <c r="AG27" s="76">
        <v>5772</v>
      </c>
      <c r="AH27" s="76">
        <v>1</v>
      </c>
      <c r="AI27" s="78">
        <v>1</v>
      </c>
      <c r="AJ27" s="78">
        <v>1</v>
      </c>
      <c r="AK27" s="78" t="s">
        <v>986</v>
      </c>
      <c r="AL27" s="78">
        <v>8</v>
      </c>
    </row>
    <row r="28" spans="3:39" x14ac:dyDescent="0.5">
      <c r="C28" s="62" t="s">
        <v>1014</v>
      </c>
      <c r="D28" s="64"/>
      <c r="E28" s="64">
        <v>14.536</v>
      </c>
      <c r="F28" s="64">
        <v>3.9809999999999999</v>
      </c>
      <c r="G28" s="64">
        <v>1.27</v>
      </c>
      <c r="H28" s="64">
        <v>19.218</v>
      </c>
      <c r="I28" s="64">
        <v>30688.5</v>
      </c>
      <c r="J28" s="64">
        <v>17.242000000000001</v>
      </c>
      <c r="K28" s="64">
        <v>4.6399999999999997E-2</v>
      </c>
      <c r="L28" s="64">
        <v>0.77300000000000002</v>
      </c>
      <c r="M28" s="64">
        <v>74.006</v>
      </c>
      <c r="N28" s="64">
        <v>96.998999999999995</v>
      </c>
      <c r="O28" s="64">
        <v>142.239</v>
      </c>
      <c r="P28" s="64">
        <v>97.77</v>
      </c>
      <c r="Q28" s="64">
        <v>0.3</v>
      </c>
      <c r="R28" s="64">
        <v>76</v>
      </c>
      <c r="S28" s="64">
        <v>0.88600000000000001</v>
      </c>
      <c r="T28" s="64" t="s">
        <v>1027</v>
      </c>
      <c r="AC28" s="61" t="s">
        <v>1064</v>
      </c>
      <c r="AD28" s="63" t="s">
        <v>1065</v>
      </c>
      <c r="AE28" s="81">
        <v>1.04</v>
      </c>
      <c r="AF28" s="81">
        <v>6.74</v>
      </c>
      <c r="AG28" s="81">
        <v>5751</v>
      </c>
      <c r="AH28" s="81">
        <v>1.25</v>
      </c>
      <c r="AI28" s="82"/>
      <c r="AJ28" s="82">
        <v>1.1160000000000001</v>
      </c>
      <c r="AK28" s="82">
        <v>68.989999999999995</v>
      </c>
      <c r="AL28" s="82">
        <v>1</v>
      </c>
    </row>
    <row r="29" spans="3:39" x14ac:dyDescent="0.5">
      <c r="C29" s="25"/>
      <c r="D29" s="63" t="s">
        <v>1066</v>
      </c>
      <c r="E29" s="63">
        <v>1.1E-5</v>
      </c>
      <c r="F29" s="63">
        <v>3.6999999999999998E-2</v>
      </c>
      <c r="G29" s="63">
        <v>1.2</v>
      </c>
      <c r="H29" s="63">
        <f>129390/(1.486*10^8)</f>
        <v>8.7072678331090176E-4</v>
      </c>
      <c r="I29" s="63">
        <v>1.413</v>
      </c>
      <c r="J29" s="63">
        <f>24*I$28/(1+I$28/I29)</f>
        <v>33.910438651292367</v>
      </c>
      <c r="K29" s="63">
        <v>1.2999999999999999E-3</v>
      </c>
      <c r="L29" s="63">
        <v>4.2320000000000002</v>
      </c>
      <c r="M29" s="63"/>
      <c r="N29" s="63"/>
      <c r="O29" s="63"/>
      <c r="P29" s="63">
        <v>0</v>
      </c>
      <c r="Q29" s="63">
        <v>0.32</v>
      </c>
      <c r="R29" s="63">
        <v>60</v>
      </c>
      <c r="S29" s="63">
        <v>8.0499999999999999E-3</v>
      </c>
      <c r="T29" s="63"/>
      <c r="AC29" s="62" t="s">
        <v>1067</v>
      </c>
      <c r="AD29" s="64" t="s">
        <v>1068</v>
      </c>
      <c r="AE29" s="76">
        <v>1.1200000000000001</v>
      </c>
      <c r="AF29" s="76">
        <v>7.9</v>
      </c>
      <c r="AG29" s="76">
        <v>5406</v>
      </c>
      <c r="AH29" s="76">
        <v>2.92</v>
      </c>
      <c r="AI29" s="78"/>
      <c r="AJ29" s="78">
        <v>1.9</v>
      </c>
      <c r="AK29" s="78">
        <v>58.4</v>
      </c>
      <c r="AL29" s="78">
        <v>1</v>
      </c>
    </row>
    <row r="30" spans="3:39" x14ac:dyDescent="0.5">
      <c r="C30" s="25"/>
      <c r="D30" s="64" t="s">
        <v>1069</v>
      </c>
      <c r="E30" s="64">
        <v>2.2599999999999999E-4</v>
      </c>
      <c r="F30" s="64">
        <v>9.0800000000000006E-2</v>
      </c>
      <c r="G30" s="64">
        <v>1.5920000000000001</v>
      </c>
      <c r="H30" s="64">
        <v>1.2899999999999999E-3</v>
      </c>
      <c r="I30" s="64">
        <v>2.52</v>
      </c>
      <c r="J30" s="64">
        <f>24*I$28/(1+I$28/I30)</f>
        <v>60.475034065338981</v>
      </c>
      <c r="K30" s="64">
        <v>1.1999999999999999E-3</v>
      </c>
      <c r="L30" s="64">
        <v>0.26</v>
      </c>
      <c r="M30" s="64"/>
      <c r="N30" s="64"/>
      <c r="O30" s="64"/>
      <c r="P30" s="64"/>
      <c r="Q30" s="64">
        <v>0.23</v>
      </c>
      <c r="R30" s="64">
        <v>60</v>
      </c>
      <c r="S30" s="64">
        <v>2.7400000000000001E-2</v>
      </c>
      <c r="T30" s="64"/>
      <c r="AC30" s="61" t="s">
        <v>1070</v>
      </c>
      <c r="AD30" s="63" t="s">
        <v>1071</v>
      </c>
      <c r="AE30" s="81">
        <v>1.0369999999999999</v>
      </c>
      <c r="AF30" s="81">
        <v>0.35</v>
      </c>
      <c r="AG30" s="81">
        <v>5708</v>
      </c>
      <c r="AH30" s="81">
        <v>0.85</v>
      </c>
      <c r="AI30" s="82"/>
      <c r="AJ30" s="82">
        <v>0.95</v>
      </c>
      <c r="AK30" s="82">
        <v>29.81</v>
      </c>
      <c r="AL30" s="82"/>
    </row>
    <row r="31" spans="3:39" x14ac:dyDescent="0.5">
      <c r="C31" s="25"/>
      <c r="D31" s="63" t="s">
        <v>1072</v>
      </c>
      <c r="E31" s="63">
        <v>2.0000000000000001E-4</v>
      </c>
      <c r="F31" s="63">
        <v>9.1999999999999998E-2</v>
      </c>
      <c r="G31" s="63">
        <v>1.39</v>
      </c>
      <c r="H31" s="63">
        <f>266000/(1.486*10^8)</f>
        <v>1.7900403768506057E-3</v>
      </c>
      <c r="I31" s="63">
        <v>4.1440000000000001</v>
      </c>
      <c r="J31" s="63">
        <f>24*I$28/(1+I$28/I31)</f>
        <v>99.442571842295507</v>
      </c>
      <c r="K31" s="63">
        <v>3.8999999999999998E-3</v>
      </c>
      <c r="L31" s="63">
        <v>0.128</v>
      </c>
      <c r="M31" s="63"/>
      <c r="N31" s="63"/>
      <c r="O31" s="63"/>
      <c r="P31" s="63">
        <v>0</v>
      </c>
      <c r="Q31" s="63">
        <v>0.1</v>
      </c>
      <c r="R31" s="63">
        <v>75</v>
      </c>
      <c r="S31" s="63">
        <v>2.3E-2</v>
      </c>
      <c r="T31" s="63"/>
      <c r="AC31" s="62" t="s">
        <v>1073</v>
      </c>
      <c r="AD31" s="64" t="s">
        <v>1074</v>
      </c>
      <c r="AE31" s="76">
        <v>0.7</v>
      </c>
      <c r="AF31" s="76">
        <v>9</v>
      </c>
      <c r="AG31" s="76">
        <v>5401</v>
      </c>
      <c r="AH31" s="76">
        <v>0.74</v>
      </c>
      <c r="AI31" s="78"/>
      <c r="AJ31" s="78">
        <v>0.92</v>
      </c>
      <c r="AK31" s="78">
        <v>19.71</v>
      </c>
      <c r="AL31" s="78">
        <v>4</v>
      </c>
    </row>
    <row r="32" spans="3:39" x14ac:dyDescent="0.5">
      <c r="C32" s="25"/>
      <c r="D32" s="64" t="s">
        <v>1075</v>
      </c>
      <c r="E32" s="64">
        <v>5.9100000000000005E-4</v>
      </c>
      <c r="F32" s="64">
        <v>0.124</v>
      </c>
      <c r="G32" s="64">
        <v>1.7110000000000001</v>
      </c>
      <c r="H32" s="64">
        <v>2.9299999999999999E-3</v>
      </c>
      <c r="I32" s="64">
        <v>8.7059999999999995</v>
      </c>
      <c r="J32" s="64">
        <f>24*I$28/(1+I$28/I32)</f>
        <v>208.88474162762563</v>
      </c>
      <c r="K32" s="64">
        <v>1.1000000000000001E-3</v>
      </c>
      <c r="L32" s="64">
        <v>0.34</v>
      </c>
      <c r="M32" s="64"/>
      <c r="N32" s="64"/>
      <c r="O32" s="64"/>
      <c r="P32" s="64"/>
      <c r="Q32" s="64">
        <v>0.17</v>
      </c>
      <c r="R32" s="64">
        <v>70</v>
      </c>
      <c r="S32" s="64">
        <v>3.8399999999999997E-2</v>
      </c>
      <c r="T32" s="64"/>
      <c r="AC32" s="61" t="s">
        <v>1076</v>
      </c>
      <c r="AD32" s="63" t="s">
        <v>1077</v>
      </c>
      <c r="AE32" s="81">
        <v>0.78300000000000003</v>
      </c>
      <c r="AF32" s="81">
        <v>5.8</v>
      </c>
      <c r="AG32" s="81">
        <v>5344</v>
      </c>
      <c r="AH32" s="81">
        <v>0.52</v>
      </c>
      <c r="AI32" s="82">
        <v>0.45</v>
      </c>
      <c r="AJ32" s="82">
        <v>0.79300000000000004</v>
      </c>
      <c r="AK32" s="82">
        <v>11.904999999999999</v>
      </c>
      <c r="AL32" s="97">
        <v>4</v>
      </c>
      <c r="AM32" t="s">
        <v>1078</v>
      </c>
    </row>
    <row r="33" spans="2:39" x14ac:dyDescent="0.5">
      <c r="C33" s="25"/>
      <c r="D33" s="63" t="s">
        <v>1079</v>
      </c>
      <c r="E33" s="63">
        <v>5.0500000000000002E-4</v>
      </c>
      <c r="F33" s="63">
        <v>0.11940000000000001</v>
      </c>
      <c r="G33" s="63">
        <v>1.63</v>
      </c>
      <c r="H33" s="63">
        <v>3.9300000000000003E-3</v>
      </c>
      <c r="I33" s="63">
        <v>13.462999999999999</v>
      </c>
      <c r="J33" s="63">
        <f>24*I$28/(1+I$28/I33)</f>
        <v>322.97031339657332</v>
      </c>
      <c r="K33" s="63">
        <v>1.4E-3</v>
      </c>
      <c r="L33" s="63">
        <v>5.8000000000000003E-2</v>
      </c>
      <c r="M33" s="63"/>
      <c r="N33" s="63"/>
      <c r="O33" s="63"/>
      <c r="P33" s="63"/>
      <c r="Q33" s="63">
        <v>0.14000000000000001</v>
      </c>
      <c r="R33" s="63">
        <v>75</v>
      </c>
      <c r="S33" s="63">
        <v>3.5299999999999998E-2</v>
      </c>
      <c r="T33" s="63"/>
      <c r="AC33" s="62" t="s">
        <v>1080</v>
      </c>
      <c r="AD33" s="64" t="s">
        <v>1077</v>
      </c>
      <c r="AE33" s="76">
        <v>0.85</v>
      </c>
      <c r="AF33" s="76">
        <v>1</v>
      </c>
      <c r="AG33" s="76">
        <v>5270</v>
      </c>
      <c r="AH33" s="76">
        <v>0.60899999999999999</v>
      </c>
      <c r="AI33" s="78"/>
      <c r="AJ33" s="78">
        <v>0.94</v>
      </c>
      <c r="AK33" s="78">
        <v>31.1</v>
      </c>
      <c r="AL33" s="78"/>
    </row>
    <row r="34" spans="2:39" x14ac:dyDescent="0.5">
      <c r="C34" s="62" t="s">
        <v>1018</v>
      </c>
      <c r="D34" s="64"/>
      <c r="E34" s="64">
        <v>17.146999999999998</v>
      </c>
      <c r="F34" s="64">
        <v>3.8650000000000002</v>
      </c>
      <c r="G34" s="64">
        <v>1.6379999999999999</v>
      </c>
      <c r="H34" s="64">
        <v>30.11</v>
      </c>
      <c r="I34" s="64">
        <v>60182</v>
      </c>
      <c r="J34" s="64">
        <v>16.108000000000001</v>
      </c>
      <c r="K34" s="64">
        <v>9.4599999999999997E-3</v>
      </c>
      <c r="L34" s="64">
        <v>1.768</v>
      </c>
      <c r="M34" s="64">
        <v>131.78399999999999</v>
      </c>
      <c r="N34" s="64">
        <v>276.33600000000001</v>
      </c>
      <c r="O34" s="64">
        <v>256.22800000000001</v>
      </c>
      <c r="P34" s="64">
        <v>28.32</v>
      </c>
      <c r="Q34" s="64">
        <v>0.28999999999999998</v>
      </c>
      <c r="R34" s="64">
        <v>72</v>
      </c>
      <c r="S34" s="64">
        <v>1.1399999999999999</v>
      </c>
      <c r="T34" s="64" t="s">
        <v>1027</v>
      </c>
      <c r="AC34" s="67" t="s">
        <v>1081</v>
      </c>
      <c r="AD34" s="68" t="s">
        <v>1082</v>
      </c>
      <c r="AE34" s="79">
        <v>0.85</v>
      </c>
      <c r="AF34" s="79">
        <v>3</v>
      </c>
      <c r="AG34" s="79">
        <v>5255</v>
      </c>
      <c r="AH34" s="79">
        <v>0.41</v>
      </c>
      <c r="AI34" s="80"/>
      <c r="AJ34" s="80">
        <v>0.77600000000000002</v>
      </c>
      <c r="AK34" s="80">
        <v>18.77</v>
      </c>
      <c r="AL34" s="80"/>
    </row>
    <row r="35" spans="2:39" x14ac:dyDescent="0.5">
      <c r="C35" s="25"/>
      <c r="D35" s="63" t="s">
        <v>1083</v>
      </c>
      <c r="E35" s="63">
        <v>3.5599999999999998E-3</v>
      </c>
      <c r="F35" s="63">
        <v>0.21199999999999999</v>
      </c>
      <c r="G35" s="63">
        <v>2.0609999999999999</v>
      </c>
      <c r="H35" s="63">
        <v>2.3700000000000001E-3</v>
      </c>
      <c r="I35" s="63">
        <v>5.8769999999999998</v>
      </c>
      <c r="J35" s="63">
        <f>24*I34/(I34/I35-1)</f>
        <v>141.06177521606037</v>
      </c>
      <c r="K35" s="63">
        <v>1.5999999999999999E-5</v>
      </c>
      <c r="L35" s="63">
        <v>156.88499999999999</v>
      </c>
      <c r="M35" s="63"/>
      <c r="N35" s="63"/>
      <c r="O35" s="63"/>
      <c r="P35" s="63">
        <v>0</v>
      </c>
      <c r="Q35" s="63">
        <v>0.76</v>
      </c>
      <c r="R35" s="63">
        <v>38</v>
      </c>
      <c r="S35" s="63">
        <v>7.6399999999999996E-2</v>
      </c>
      <c r="T35" s="63">
        <v>1.43E-5</v>
      </c>
      <c r="AC35" s="62" t="s">
        <v>1084</v>
      </c>
      <c r="AD35" s="64" t="s">
        <v>1085</v>
      </c>
      <c r="AE35" s="76">
        <v>0.9</v>
      </c>
      <c r="AF35" s="76">
        <v>1.9</v>
      </c>
      <c r="AG35" s="76">
        <v>5300</v>
      </c>
      <c r="AH35" s="76">
        <v>0.59</v>
      </c>
      <c r="AI35" s="78"/>
      <c r="AJ35" s="78">
        <v>0.91</v>
      </c>
      <c r="AK35" s="78">
        <v>16.579999999999998</v>
      </c>
      <c r="AL35" s="78"/>
    </row>
    <row r="36" spans="2:39" x14ac:dyDescent="0.5">
      <c r="C36" s="62" t="s">
        <v>1086</v>
      </c>
      <c r="D36" s="64"/>
      <c r="E36" s="64">
        <v>2.1800000000000001E-3</v>
      </c>
      <c r="F36" s="64">
        <v>0.187</v>
      </c>
      <c r="G36" s="64">
        <v>1.8540000000000001</v>
      </c>
      <c r="H36" s="64">
        <v>39.479999999999997</v>
      </c>
      <c r="I36" s="64">
        <v>90560</v>
      </c>
      <c r="J36" s="64">
        <v>153.28800000000001</v>
      </c>
      <c r="K36" s="64">
        <v>0.24879999999999999</v>
      </c>
      <c r="L36" s="64">
        <v>17.16</v>
      </c>
      <c r="M36" s="64">
        <v>110.29900000000001</v>
      </c>
      <c r="N36" s="64">
        <v>113.834</v>
      </c>
      <c r="O36" s="64">
        <v>14.53</v>
      </c>
      <c r="P36" s="64">
        <v>122.53</v>
      </c>
      <c r="Q36" s="64"/>
      <c r="R36" s="64">
        <v>44</v>
      </c>
      <c r="S36" s="64">
        <v>6.3E-2</v>
      </c>
      <c r="T36" s="64">
        <v>1E-3</v>
      </c>
      <c r="AC36" s="61" t="s">
        <v>1087</v>
      </c>
      <c r="AD36" s="63" t="s">
        <v>1088</v>
      </c>
      <c r="AE36" s="81">
        <v>0.83</v>
      </c>
      <c r="AF36" s="81">
        <v>6.3</v>
      </c>
      <c r="AG36" s="81">
        <v>5242</v>
      </c>
      <c r="AH36" s="81">
        <v>0.46</v>
      </c>
      <c r="AI36" s="82"/>
      <c r="AJ36" s="82">
        <v>0.8</v>
      </c>
      <c r="AK36" s="82">
        <v>24.4</v>
      </c>
      <c r="AL36" s="82"/>
    </row>
    <row r="37" spans="2:39" x14ac:dyDescent="0.5">
      <c r="C37" s="25"/>
      <c r="D37" s="63" t="s">
        <v>1089</v>
      </c>
      <c r="E37" s="63">
        <v>2.6600000000000001E-4</v>
      </c>
      <c r="F37" s="63">
        <v>9.5000000000000001E-2</v>
      </c>
      <c r="G37" s="63">
        <v>1.702</v>
      </c>
      <c r="H37" s="63">
        <f>19591/(1.496*10^8)</f>
        <v>1.3095588235294118E-4</v>
      </c>
      <c r="I37" s="63">
        <v>6.3869999999999996</v>
      </c>
      <c r="J37" s="63">
        <f>I37*24</f>
        <v>153.28799999999998</v>
      </c>
      <c r="K37" s="63">
        <v>2.0000000000000001E-4</v>
      </c>
      <c r="L37" s="63">
        <v>0.08</v>
      </c>
      <c r="M37" s="63">
        <v>223.04599999999999</v>
      </c>
      <c r="N37" s="63"/>
      <c r="O37" s="63"/>
      <c r="P37" s="63"/>
      <c r="Q37" s="63"/>
      <c r="R37" s="63">
        <v>53</v>
      </c>
      <c r="S37" s="63">
        <v>2.9399999999999999E-2</v>
      </c>
      <c r="T37" s="63"/>
      <c r="AC37" s="62" t="s">
        <v>1090</v>
      </c>
      <c r="AD37" s="64" t="s">
        <v>1088</v>
      </c>
      <c r="AE37" s="76">
        <v>0.90700000000000003</v>
      </c>
      <c r="AF37" s="76">
        <v>5.3</v>
      </c>
      <c r="AG37" s="76">
        <v>5260</v>
      </c>
      <c r="AH37" s="76">
        <v>0.50019999999999998</v>
      </c>
      <c r="AI37" s="78"/>
      <c r="AJ37" s="78">
        <v>0.86319999999999997</v>
      </c>
      <c r="AK37" s="96">
        <v>4.37</v>
      </c>
      <c r="AL37" s="78"/>
    </row>
    <row r="38" spans="2:39" x14ac:dyDescent="0.5">
      <c r="AC38" s="61" t="s">
        <v>1091</v>
      </c>
      <c r="AD38" s="63" t="s">
        <v>1092</v>
      </c>
      <c r="AE38" s="81">
        <v>0.82</v>
      </c>
      <c r="AF38" s="81">
        <v>0.6</v>
      </c>
      <c r="AG38" s="81">
        <v>5084</v>
      </c>
      <c r="AH38" s="81">
        <v>0.34</v>
      </c>
      <c r="AI38" s="82"/>
      <c r="AJ38" s="82">
        <v>0.73499999999999999</v>
      </c>
      <c r="AK38" s="82">
        <v>10.475</v>
      </c>
      <c r="AL38" s="82">
        <v>1</v>
      </c>
    </row>
    <row r="39" spans="2:39" x14ac:dyDescent="0.5">
      <c r="B39" s="5" t="s">
        <v>1093</v>
      </c>
      <c r="AC39" s="62" t="s">
        <v>1094</v>
      </c>
      <c r="AD39" s="64" t="s">
        <v>1095</v>
      </c>
      <c r="AE39" s="76">
        <v>0.81</v>
      </c>
      <c r="AF39" s="76">
        <v>11</v>
      </c>
      <c r="AG39" s="76">
        <v>4699</v>
      </c>
      <c r="AH39" s="76">
        <v>0.2646</v>
      </c>
      <c r="AI39" s="78"/>
      <c r="AJ39" s="78">
        <v>0.77800000000000002</v>
      </c>
      <c r="AK39" s="78">
        <v>21.35</v>
      </c>
      <c r="AL39" s="78">
        <v>5</v>
      </c>
    </row>
    <row r="40" spans="2:39" x14ac:dyDescent="0.5">
      <c r="AC40" s="61" t="s">
        <v>1096</v>
      </c>
      <c r="AD40" s="63" t="s">
        <v>1097</v>
      </c>
      <c r="AE40" s="81">
        <v>0.72499999999999998</v>
      </c>
      <c r="AF40" s="81">
        <v>0.44</v>
      </c>
      <c r="AG40" s="81">
        <v>4711</v>
      </c>
      <c r="AH40" s="81">
        <v>0.19</v>
      </c>
      <c r="AI40" s="82"/>
      <c r="AJ40" s="82">
        <v>0.629</v>
      </c>
      <c r="AK40" s="82">
        <v>24.81</v>
      </c>
      <c r="AL40" s="82"/>
    </row>
    <row r="41" spans="2:39" x14ac:dyDescent="0.5">
      <c r="D41" t="s">
        <v>1098</v>
      </c>
      <c r="E41" t="s">
        <v>1099</v>
      </c>
      <c r="F41" t="s">
        <v>1100</v>
      </c>
      <c r="G41" t="s">
        <v>1101</v>
      </c>
      <c r="H41" t="s">
        <v>1102</v>
      </c>
      <c r="J41" t="s">
        <v>1099</v>
      </c>
      <c r="K41" t="s">
        <v>1102</v>
      </c>
      <c r="AC41" s="62" t="s">
        <v>1103</v>
      </c>
      <c r="AD41" s="64" t="s">
        <v>1097</v>
      </c>
      <c r="AE41" s="76">
        <v>0.754</v>
      </c>
      <c r="AF41" s="76">
        <v>4.7</v>
      </c>
      <c r="AG41" s="76">
        <v>4630</v>
      </c>
      <c r="AH41" s="76">
        <v>0.22</v>
      </c>
      <c r="AI41" s="78"/>
      <c r="AJ41" s="78">
        <v>0.73199999999999998</v>
      </c>
      <c r="AK41" s="78">
        <v>11.87</v>
      </c>
      <c r="AL41" s="78">
        <v>1</v>
      </c>
    </row>
    <row r="42" spans="2:39" x14ac:dyDescent="0.5">
      <c r="B42" t="s">
        <v>1104</v>
      </c>
      <c r="C42" t="s">
        <v>1105</v>
      </c>
      <c r="D42" t="s">
        <v>1106</v>
      </c>
      <c r="E42" t="s">
        <v>1107</v>
      </c>
      <c r="F42" t="s">
        <v>1108</v>
      </c>
      <c r="G42" t="s">
        <v>1108</v>
      </c>
      <c r="H42" t="s">
        <v>1107</v>
      </c>
      <c r="J42" t="s">
        <v>1109</v>
      </c>
      <c r="K42" t="s">
        <v>1109</v>
      </c>
      <c r="AC42" s="61" t="s">
        <v>1110</v>
      </c>
      <c r="AD42" s="63" t="s">
        <v>1097</v>
      </c>
      <c r="AE42" s="81">
        <v>0.7</v>
      </c>
      <c r="AF42" s="81">
        <v>6.1</v>
      </c>
      <c r="AG42" s="81">
        <v>4526</v>
      </c>
      <c r="AH42" s="81">
        <v>0.153</v>
      </c>
      <c r="AI42" s="82"/>
      <c r="AJ42" s="82">
        <v>0.66500000000000004</v>
      </c>
      <c r="AK42" s="82">
        <v>11.406000000000001</v>
      </c>
      <c r="AL42" s="82"/>
    </row>
    <row r="43" spans="2:39" x14ac:dyDescent="0.5">
      <c r="B43" t="s">
        <v>1111</v>
      </c>
      <c r="C43" t="s">
        <v>1112</v>
      </c>
      <c r="D43">
        <v>2</v>
      </c>
      <c r="E43">
        <v>13.8</v>
      </c>
      <c r="F43">
        <v>13.99</v>
      </c>
      <c r="G43">
        <v>20.28</v>
      </c>
      <c r="H43">
        <v>32.94</v>
      </c>
      <c r="J43">
        <v>7.04</v>
      </c>
      <c r="K43">
        <v>1285</v>
      </c>
      <c r="AC43" s="69" t="s">
        <v>1113</v>
      </c>
      <c r="AD43" s="70" t="s">
        <v>1114</v>
      </c>
      <c r="AE43" s="83">
        <v>0.63</v>
      </c>
      <c r="AF43" s="83">
        <v>6.1</v>
      </c>
      <c r="AG43" s="83">
        <v>4077</v>
      </c>
      <c r="AH43" s="83">
        <v>8.5000000000000006E-2</v>
      </c>
      <c r="AI43" s="84"/>
      <c r="AJ43" s="84">
        <v>0.59499999999999997</v>
      </c>
      <c r="AK43" s="84">
        <v>11.398</v>
      </c>
      <c r="AL43" s="84"/>
    </row>
    <row r="44" spans="2:39" x14ac:dyDescent="0.5">
      <c r="B44" t="s">
        <v>1115</v>
      </c>
      <c r="C44" t="s">
        <v>1116</v>
      </c>
      <c r="D44">
        <v>4</v>
      </c>
      <c r="E44" t="s">
        <v>986</v>
      </c>
      <c r="F44" t="s">
        <v>986</v>
      </c>
      <c r="G44">
        <v>4.22</v>
      </c>
      <c r="H44">
        <v>5.2</v>
      </c>
      <c r="J44">
        <v>5.04</v>
      </c>
      <c r="K44">
        <v>227.46</v>
      </c>
      <c r="AC44" s="61" t="s">
        <v>1117</v>
      </c>
      <c r="AD44" s="63" t="s">
        <v>1118</v>
      </c>
      <c r="AE44" s="81">
        <v>0.57999999999999996</v>
      </c>
      <c r="AF44" s="81"/>
      <c r="AG44" s="81">
        <v>3700</v>
      </c>
      <c r="AH44" s="81">
        <v>5.1999999999999998E-2</v>
      </c>
      <c r="AI44" s="82">
        <v>1.5800000000000002E-2</v>
      </c>
      <c r="AJ44" s="82">
        <v>0.69</v>
      </c>
      <c r="AK44" s="82">
        <v>18.8</v>
      </c>
      <c r="AL44" s="82">
        <v>2</v>
      </c>
    </row>
    <row r="45" spans="2:39" x14ac:dyDescent="0.5">
      <c r="B45" t="s">
        <v>1119</v>
      </c>
      <c r="C45" t="s">
        <v>1120</v>
      </c>
      <c r="D45">
        <v>16</v>
      </c>
      <c r="E45">
        <v>90.68</v>
      </c>
      <c r="F45">
        <v>90.7</v>
      </c>
      <c r="G45">
        <v>111.65</v>
      </c>
      <c r="H45">
        <v>190.56</v>
      </c>
      <c r="J45">
        <v>11.7</v>
      </c>
      <c r="K45">
        <v>4599</v>
      </c>
      <c r="AC45" s="62" t="s">
        <v>1121</v>
      </c>
      <c r="AD45" s="64" t="s">
        <v>1122</v>
      </c>
      <c r="AE45" s="76">
        <v>0.46</v>
      </c>
      <c r="AF45" s="76">
        <v>7.5</v>
      </c>
      <c r="AG45" s="76">
        <v>3828</v>
      </c>
      <c r="AH45" s="76">
        <v>2.5000000000000001E-2</v>
      </c>
      <c r="AI45" s="78">
        <v>5.4999999999999997E-3</v>
      </c>
      <c r="AJ45" s="78">
        <v>0.39300000000000002</v>
      </c>
      <c r="AK45" s="96">
        <v>8.31</v>
      </c>
      <c r="AL45" s="78">
        <v>1</v>
      </c>
    </row>
    <row r="46" spans="2:39" x14ac:dyDescent="0.5">
      <c r="B46" t="s">
        <v>1123</v>
      </c>
      <c r="C46" t="s">
        <v>1124</v>
      </c>
      <c r="D46">
        <v>17</v>
      </c>
      <c r="E46">
        <v>195.4</v>
      </c>
      <c r="F46">
        <v>195.42</v>
      </c>
      <c r="G46">
        <v>239.81</v>
      </c>
      <c r="H46">
        <v>405.5</v>
      </c>
      <c r="J46">
        <v>6.06</v>
      </c>
      <c r="K46">
        <v>11280</v>
      </c>
      <c r="AC46" s="61" t="s">
        <v>1125</v>
      </c>
      <c r="AD46" s="63" t="s">
        <v>1126</v>
      </c>
      <c r="AE46" s="81">
        <v>0.31</v>
      </c>
      <c r="AF46" s="81">
        <v>9</v>
      </c>
      <c r="AG46" s="81">
        <v>3480</v>
      </c>
      <c r="AH46" s="81">
        <v>1.2999999999999999E-2</v>
      </c>
      <c r="AI46" s="82">
        <v>2E-3</v>
      </c>
      <c r="AJ46" s="82">
        <v>0.29899999999999999</v>
      </c>
      <c r="AK46" s="82">
        <v>20.56</v>
      </c>
      <c r="AL46" s="97">
        <v>3</v>
      </c>
      <c r="AM46" t="s">
        <v>1078</v>
      </c>
    </row>
    <row r="47" spans="2:39" x14ac:dyDescent="0.5">
      <c r="B47" t="s">
        <v>1127</v>
      </c>
      <c r="C47" t="s">
        <v>1128</v>
      </c>
      <c r="D47">
        <v>18</v>
      </c>
      <c r="E47">
        <v>273.16000000000003</v>
      </c>
      <c r="F47">
        <v>273.14999999999998</v>
      </c>
      <c r="G47">
        <v>373.15</v>
      </c>
      <c r="H47">
        <v>647.1</v>
      </c>
      <c r="J47">
        <v>0.61</v>
      </c>
      <c r="K47">
        <v>22064</v>
      </c>
      <c r="AC47" s="62" t="s">
        <v>1129</v>
      </c>
      <c r="AD47" s="64" t="s">
        <v>1130</v>
      </c>
      <c r="AE47" s="76">
        <v>0.17</v>
      </c>
      <c r="AF47" s="76" t="s">
        <v>1131</v>
      </c>
      <c r="AG47" s="76">
        <v>3340</v>
      </c>
      <c r="AH47" s="76">
        <v>3.8E-3</v>
      </c>
      <c r="AI47" s="78"/>
      <c r="AJ47" s="78">
        <v>0.24</v>
      </c>
      <c r="AK47" s="96">
        <v>9.6</v>
      </c>
      <c r="AL47" s="78"/>
    </row>
    <row r="48" spans="2:39" x14ac:dyDescent="0.5">
      <c r="B48" t="s">
        <v>1132</v>
      </c>
      <c r="C48" t="s">
        <v>1133</v>
      </c>
      <c r="D48">
        <v>20</v>
      </c>
      <c r="E48">
        <v>24.56</v>
      </c>
      <c r="F48">
        <v>24.56</v>
      </c>
      <c r="G48">
        <v>27.103999999999999</v>
      </c>
      <c r="H48">
        <v>44.49</v>
      </c>
      <c r="J48">
        <v>43.47</v>
      </c>
      <c r="K48">
        <v>2769</v>
      </c>
      <c r="AC48" s="61" t="s">
        <v>1134</v>
      </c>
      <c r="AD48" s="63" t="s">
        <v>1135</v>
      </c>
      <c r="AE48" s="81">
        <v>0.14399999999999999</v>
      </c>
      <c r="AF48" s="81">
        <v>10</v>
      </c>
      <c r="AG48" s="81">
        <v>3134</v>
      </c>
      <c r="AH48" s="81">
        <v>3.5000000000000001E-3</v>
      </c>
      <c r="AI48" s="82">
        <v>4.0000000000000002E-4</v>
      </c>
      <c r="AJ48" s="82">
        <v>0.19600000000000001</v>
      </c>
      <c r="AK48" s="97">
        <v>5.9580000000000002</v>
      </c>
      <c r="AL48" s="82">
        <v>1</v>
      </c>
    </row>
    <row r="49" spans="2:39" x14ac:dyDescent="0.5">
      <c r="B49" t="s">
        <v>1136</v>
      </c>
      <c r="C49" t="s">
        <v>1137</v>
      </c>
      <c r="D49">
        <v>23</v>
      </c>
      <c r="F49">
        <v>370.94</v>
      </c>
      <c r="G49">
        <v>1156.0899999999999</v>
      </c>
      <c r="H49" s="40">
        <v>2573</v>
      </c>
      <c r="K49" s="40">
        <v>35000</v>
      </c>
      <c r="AC49" s="62" t="s">
        <v>1138</v>
      </c>
      <c r="AD49" s="64" t="s">
        <v>1139</v>
      </c>
      <c r="AE49" s="76">
        <v>0.1221</v>
      </c>
      <c r="AF49" s="76">
        <v>4.8499999999999996</v>
      </c>
      <c r="AG49" s="76">
        <v>3042</v>
      </c>
      <c r="AH49" s="76">
        <v>1.6999999999999999E-3</v>
      </c>
      <c r="AI49" s="78">
        <v>5.0000000000000002E-5</v>
      </c>
      <c r="AJ49" s="78">
        <v>0.1542</v>
      </c>
      <c r="AK49" s="96">
        <v>4.2439999999999998</v>
      </c>
      <c r="AL49" s="96">
        <v>1</v>
      </c>
      <c r="AM49" t="s">
        <v>1140</v>
      </c>
    </row>
    <row r="50" spans="2:39" x14ac:dyDescent="0.5">
      <c r="B50" t="s">
        <v>1141</v>
      </c>
      <c r="C50" t="s">
        <v>1142</v>
      </c>
      <c r="D50">
        <v>27</v>
      </c>
      <c r="F50">
        <v>259.86</v>
      </c>
      <c r="G50">
        <v>299</v>
      </c>
      <c r="AC50" s="61" t="s">
        <v>1143</v>
      </c>
      <c r="AD50" s="63" t="s">
        <v>1139</v>
      </c>
      <c r="AE50" s="81">
        <v>0.10199999999999999</v>
      </c>
      <c r="AF50" s="81"/>
      <c r="AG50" s="81">
        <v>2670</v>
      </c>
      <c r="AH50" s="81">
        <v>6.0000000000000002E-5</v>
      </c>
      <c r="AI50" s="82"/>
      <c r="AJ50" s="82">
        <v>0.14000000000000001</v>
      </c>
      <c r="AK50" s="97">
        <v>8.73</v>
      </c>
      <c r="AL50" s="82"/>
    </row>
    <row r="51" spans="2:39" x14ac:dyDescent="0.5">
      <c r="B51" t="s">
        <v>1144</v>
      </c>
      <c r="C51" t="s">
        <v>1145</v>
      </c>
      <c r="D51">
        <v>28</v>
      </c>
      <c r="E51">
        <v>68.099999999999994</v>
      </c>
      <c r="F51">
        <v>68.13</v>
      </c>
      <c r="G51">
        <v>81.599999999999994</v>
      </c>
      <c r="J51">
        <v>15.37</v>
      </c>
      <c r="AC51" s="62" t="s">
        <v>1146</v>
      </c>
      <c r="AD51" s="64" t="s">
        <v>1147</v>
      </c>
      <c r="AE51" s="76">
        <v>0.1</v>
      </c>
      <c r="AF51" s="76"/>
      <c r="AG51" s="76">
        <v>2650</v>
      </c>
      <c r="AH51" s="76">
        <v>4.0000000000000003E-5</v>
      </c>
      <c r="AI51" s="78"/>
      <c r="AJ51" s="78">
        <v>0.14000000000000001</v>
      </c>
      <c r="AK51" s="96">
        <v>8.73</v>
      </c>
      <c r="AL51" s="78"/>
    </row>
    <row r="52" spans="2:39" x14ac:dyDescent="0.5">
      <c r="B52" t="s">
        <v>1148</v>
      </c>
      <c r="C52" t="s">
        <v>1149</v>
      </c>
      <c r="D52">
        <v>28</v>
      </c>
      <c r="E52">
        <v>63.15</v>
      </c>
      <c r="F52">
        <v>63.15</v>
      </c>
      <c r="G52">
        <v>77.36</v>
      </c>
      <c r="H52">
        <v>126.21</v>
      </c>
      <c r="J52">
        <v>12.52</v>
      </c>
      <c r="K52">
        <v>3390</v>
      </c>
      <c r="AC52" s="61" t="s">
        <v>1150</v>
      </c>
      <c r="AD52" s="63" t="s">
        <v>1151</v>
      </c>
      <c r="AE52" s="81">
        <v>0.09</v>
      </c>
      <c r="AF52" s="81">
        <v>225</v>
      </c>
      <c r="AG52" s="81">
        <v>2800</v>
      </c>
      <c r="AH52" s="81">
        <v>1.4E-3</v>
      </c>
      <c r="AI52" s="82">
        <v>2.0000000000000002E-5</v>
      </c>
      <c r="AJ52" s="82">
        <v>0.16</v>
      </c>
      <c r="AK52" s="97">
        <v>7.86</v>
      </c>
      <c r="AL52" s="82">
        <v>2</v>
      </c>
    </row>
    <row r="53" spans="2:39" x14ac:dyDescent="0.5">
      <c r="B53" t="s">
        <v>1152</v>
      </c>
      <c r="C53" t="s">
        <v>1153</v>
      </c>
      <c r="D53">
        <v>30</v>
      </c>
      <c r="E53">
        <v>89.89</v>
      </c>
      <c r="F53">
        <v>90.4</v>
      </c>
      <c r="G53">
        <v>184.6</v>
      </c>
      <c r="H53">
        <v>305.3</v>
      </c>
      <c r="J53">
        <v>1E-3</v>
      </c>
      <c r="K53">
        <v>4872</v>
      </c>
      <c r="AC53" s="62" t="s">
        <v>1154</v>
      </c>
      <c r="AD53" s="64" t="s">
        <v>1155</v>
      </c>
      <c r="AE53" s="76">
        <v>0.08</v>
      </c>
      <c r="AF53" s="76" t="s">
        <v>1156</v>
      </c>
      <c r="AG53" s="76">
        <v>2637</v>
      </c>
      <c r="AH53" s="76">
        <v>7.2999999999999996E-4</v>
      </c>
      <c r="AI53" s="78"/>
      <c r="AJ53" s="78">
        <v>0.127</v>
      </c>
      <c r="AK53" s="78">
        <v>12.58</v>
      </c>
      <c r="AL53" s="96">
        <v>2</v>
      </c>
      <c r="AM53" t="s">
        <v>1157</v>
      </c>
    </row>
    <row r="54" spans="2:39" x14ac:dyDescent="0.5">
      <c r="B54" t="s">
        <v>1158</v>
      </c>
      <c r="C54" t="s">
        <v>1159</v>
      </c>
      <c r="D54">
        <v>32</v>
      </c>
      <c r="E54">
        <v>54.36</v>
      </c>
      <c r="F54">
        <v>54.36</v>
      </c>
      <c r="G54">
        <v>90.2</v>
      </c>
      <c r="H54">
        <v>154.58000000000001</v>
      </c>
      <c r="J54">
        <v>0.15</v>
      </c>
      <c r="K54">
        <v>5043</v>
      </c>
      <c r="AC54" s="61" t="s">
        <v>1160</v>
      </c>
      <c r="AD54" s="63" t="s">
        <v>1161</v>
      </c>
      <c r="AE54" s="81">
        <v>7.4999999999999997E-2</v>
      </c>
      <c r="AF54" s="81">
        <v>1</v>
      </c>
      <c r="AG54" s="81">
        <v>7.4999999999999997E-2</v>
      </c>
      <c r="AH54" s="81">
        <v>4.0000000000000002E-4</v>
      </c>
      <c r="AI54" s="82">
        <v>3.0000000000000001E-6</v>
      </c>
      <c r="AJ54" s="82">
        <v>0.10199999999999999</v>
      </c>
      <c r="AK54" s="82">
        <v>18.72</v>
      </c>
      <c r="AL54" s="82"/>
    </row>
    <row r="55" spans="2:39" x14ac:dyDescent="0.5">
      <c r="B55" t="s">
        <v>1162</v>
      </c>
      <c r="C55" t="s">
        <v>1163</v>
      </c>
      <c r="D55">
        <v>36</v>
      </c>
      <c r="E55">
        <v>158.96</v>
      </c>
      <c r="F55">
        <v>158.93</v>
      </c>
      <c r="G55">
        <v>188.1</v>
      </c>
      <c r="J55">
        <v>13.9</v>
      </c>
      <c r="AC55" s="69" t="s">
        <v>1164</v>
      </c>
      <c r="AD55" s="70" t="s">
        <v>1165</v>
      </c>
      <c r="AE55" s="83">
        <v>8.8999999999999996E-2</v>
      </c>
      <c r="AF55" s="83">
        <v>7.6</v>
      </c>
      <c r="AG55" s="83">
        <v>2511</v>
      </c>
      <c r="AH55" s="83">
        <v>5.22E-4</v>
      </c>
      <c r="AI55" s="84">
        <v>3.7299999999999999E-6</v>
      </c>
      <c r="AJ55" s="84">
        <v>0.121</v>
      </c>
      <c r="AK55" s="84">
        <v>39.6</v>
      </c>
      <c r="AL55" s="99">
        <v>7</v>
      </c>
      <c r="AM55" t="s">
        <v>1157</v>
      </c>
    </row>
    <row r="56" spans="2:39" ht="14.7" thickBot="1" x14ac:dyDescent="0.55000000000000004">
      <c r="B56" t="s">
        <v>1166</v>
      </c>
      <c r="C56" t="s">
        <v>1167</v>
      </c>
      <c r="D56">
        <v>39</v>
      </c>
      <c r="F56">
        <v>336.7</v>
      </c>
      <c r="G56">
        <v>1032</v>
      </c>
      <c r="H56">
        <v>2223</v>
      </c>
      <c r="K56">
        <v>16000</v>
      </c>
      <c r="AC56" s="65" t="s">
        <v>1168</v>
      </c>
      <c r="AD56" s="66" t="s">
        <v>1169</v>
      </c>
      <c r="AE56" s="101">
        <v>6.4000000000000001E-2</v>
      </c>
      <c r="AF56" s="87"/>
      <c r="AG56" s="87">
        <v>1939</v>
      </c>
      <c r="AH56" s="87">
        <v>1.3799999999999999E-4</v>
      </c>
      <c r="AI56" s="89"/>
      <c r="AJ56" s="98">
        <v>0.10100000000000001</v>
      </c>
      <c r="AK56" s="89">
        <v>41.62</v>
      </c>
      <c r="AL56" s="89"/>
      <c r="AM56" t="s">
        <v>1170</v>
      </c>
    </row>
    <row r="57" spans="2:39" ht="14.7" thickTop="1" x14ac:dyDescent="0.5">
      <c r="B57" t="s">
        <v>1171</v>
      </c>
      <c r="C57" t="s">
        <v>1172</v>
      </c>
      <c r="D57">
        <v>40</v>
      </c>
      <c r="E57">
        <v>83.81</v>
      </c>
      <c r="F57">
        <v>83.81</v>
      </c>
      <c r="G57">
        <v>87.3</v>
      </c>
      <c r="H57">
        <v>150.69</v>
      </c>
      <c r="J57">
        <v>68.89</v>
      </c>
      <c r="K57">
        <v>4863</v>
      </c>
      <c r="AB57" t="s">
        <v>1173</v>
      </c>
      <c r="AC57" s="71" t="s">
        <v>1174</v>
      </c>
      <c r="AD57" s="72" t="s">
        <v>1175</v>
      </c>
      <c r="AE57" s="90">
        <v>5.3999999999999999E-2</v>
      </c>
      <c r="AF57" s="90">
        <v>0.12</v>
      </c>
      <c r="AG57" s="90">
        <v>2600</v>
      </c>
      <c r="AH57" s="90">
        <v>6.4999999999999997E-4</v>
      </c>
      <c r="AI57" s="91"/>
      <c r="AJ57" s="91">
        <v>0.38</v>
      </c>
      <c r="AK57" s="91">
        <v>400</v>
      </c>
      <c r="AL57" s="91"/>
    </row>
    <row r="58" spans="2:39" x14ac:dyDescent="0.5">
      <c r="B58" t="s">
        <v>1176</v>
      </c>
      <c r="C58" t="s">
        <v>1177</v>
      </c>
      <c r="D58">
        <v>44</v>
      </c>
      <c r="E58">
        <v>216.55</v>
      </c>
      <c r="F58">
        <v>194.7</v>
      </c>
      <c r="G58" t="s">
        <v>1178</v>
      </c>
      <c r="H58">
        <v>304.2</v>
      </c>
      <c r="J58">
        <v>517</v>
      </c>
      <c r="K58">
        <v>7380</v>
      </c>
      <c r="AC58" s="61" t="s">
        <v>1179</v>
      </c>
      <c r="AD58" s="63" t="s">
        <v>1180</v>
      </c>
      <c r="AE58" s="81">
        <v>0.06</v>
      </c>
      <c r="AF58" s="81">
        <v>3.5</v>
      </c>
      <c r="AG58" s="81">
        <v>1755</v>
      </c>
      <c r="AH58" s="81"/>
      <c r="AI58" s="82"/>
      <c r="AJ58" s="82">
        <v>0.1</v>
      </c>
      <c r="AK58" s="82">
        <v>109</v>
      </c>
      <c r="AL58" s="82"/>
    </row>
    <row r="59" spans="2:39" x14ac:dyDescent="0.5">
      <c r="B59" t="s">
        <v>1181</v>
      </c>
      <c r="C59" t="s">
        <v>1182</v>
      </c>
      <c r="D59">
        <v>44</v>
      </c>
      <c r="F59">
        <v>1975</v>
      </c>
      <c r="G59">
        <v>2150</v>
      </c>
      <c r="AC59" s="69" t="s">
        <v>1183</v>
      </c>
      <c r="AD59" s="70" t="s">
        <v>1184</v>
      </c>
      <c r="AE59" s="83">
        <v>3.2000000000000001E-2</v>
      </c>
      <c r="AF59" s="83"/>
      <c r="AG59" s="83">
        <v>1350</v>
      </c>
      <c r="AH59" s="83">
        <v>2.19E-5</v>
      </c>
      <c r="AI59" s="84"/>
      <c r="AJ59" s="84"/>
      <c r="AK59" s="99">
        <v>6.516</v>
      </c>
      <c r="AL59" s="84"/>
    </row>
    <row r="60" spans="2:39" x14ac:dyDescent="0.5">
      <c r="B60" t="s">
        <v>1185</v>
      </c>
      <c r="C60" t="s">
        <v>1186</v>
      </c>
      <c r="D60">
        <v>46</v>
      </c>
      <c r="E60">
        <v>150</v>
      </c>
      <c r="F60">
        <v>159</v>
      </c>
      <c r="G60">
        <v>351.4</v>
      </c>
      <c r="H60">
        <v>514</v>
      </c>
      <c r="J60">
        <v>3.9999999999999998E-7</v>
      </c>
      <c r="K60">
        <v>6300</v>
      </c>
      <c r="AC60" s="61" t="s">
        <v>1187</v>
      </c>
      <c r="AD60" s="63" t="s">
        <v>1188</v>
      </c>
      <c r="AE60" s="81">
        <v>2.7E-2</v>
      </c>
      <c r="AF60" s="81"/>
      <c r="AG60" s="81">
        <v>1210</v>
      </c>
      <c r="AH60" s="81">
        <v>2.09E-5</v>
      </c>
      <c r="AI60" s="82"/>
      <c r="AJ60" s="82"/>
      <c r="AK60" s="97">
        <v>6.516</v>
      </c>
      <c r="AL60" s="82"/>
    </row>
    <row r="61" spans="2:39" x14ac:dyDescent="0.5">
      <c r="B61" t="s">
        <v>1189</v>
      </c>
      <c r="C61" t="s">
        <v>1190</v>
      </c>
      <c r="D61">
        <v>46</v>
      </c>
      <c r="E61">
        <v>182.34</v>
      </c>
      <c r="F61">
        <v>182.29</v>
      </c>
      <c r="G61">
        <v>184.67</v>
      </c>
      <c r="H61">
        <v>309.5</v>
      </c>
      <c r="J61">
        <v>87.85</v>
      </c>
      <c r="K61">
        <v>7240</v>
      </c>
      <c r="AC61" s="62" t="s">
        <v>1191</v>
      </c>
      <c r="AD61" s="64" t="s">
        <v>1192</v>
      </c>
      <c r="AE61" s="76">
        <v>6.6000000000000003E-2</v>
      </c>
      <c r="AF61" s="76"/>
      <c r="AG61" s="76">
        <v>1369</v>
      </c>
      <c r="AH61" s="76">
        <v>2.0000000000000002E-5</v>
      </c>
      <c r="AI61" s="78"/>
      <c r="AJ61" s="78"/>
      <c r="AK61" s="78">
        <v>11.87</v>
      </c>
      <c r="AL61" s="78"/>
    </row>
    <row r="62" spans="2:39" x14ac:dyDescent="0.5">
      <c r="B62" t="s">
        <v>1193</v>
      </c>
      <c r="C62" t="s">
        <v>1194</v>
      </c>
      <c r="D62">
        <v>48</v>
      </c>
      <c r="F62">
        <v>81</v>
      </c>
      <c r="G62">
        <v>161</v>
      </c>
      <c r="AC62" s="61" t="s">
        <v>1195</v>
      </c>
      <c r="AD62" s="63" t="s">
        <v>1196</v>
      </c>
      <c r="AE62" s="81">
        <v>4.7E-2</v>
      </c>
      <c r="AF62" s="81"/>
      <c r="AG62" s="81">
        <v>994</v>
      </c>
      <c r="AH62" s="81">
        <v>5.8610000000000003E-6</v>
      </c>
      <c r="AI62" s="82"/>
      <c r="AJ62" s="82"/>
      <c r="AK62" s="82">
        <v>11.87</v>
      </c>
      <c r="AL62" s="82"/>
    </row>
    <row r="63" spans="2:39" x14ac:dyDescent="0.5">
      <c r="B63" t="s">
        <v>1197</v>
      </c>
      <c r="C63" t="s">
        <v>1198</v>
      </c>
      <c r="D63">
        <v>56</v>
      </c>
      <c r="F63">
        <v>2886</v>
      </c>
      <c r="G63">
        <v>3120</v>
      </c>
      <c r="AC63" s="62" t="s">
        <v>1199</v>
      </c>
      <c r="AD63" s="64" t="s">
        <v>1200</v>
      </c>
      <c r="AE63" s="76">
        <v>0.02</v>
      </c>
      <c r="AF63" s="76"/>
      <c r="AG63" s="76">
        <v>950</v>
      </c>
      <c r="AH63" s="76">
        <v>1.1E-5</v>
      </c>
      <c r="AI63" s="78"/>
      <c r="AJ63" s="78">
        <v>4.7E-2</v>
      </c>
      <c r="AK63" s="78">
        <v>18.8</v>
      </c>
      <c r="AL63" s="78"/>
    </row>
    <row r="64" spans="2:39" x14ac:dyDescent="0.5">
      <c r="B64" t="s">
        <v>1201</v>
      </c>
      <c r="C64" t="s">
        <v>1202</v>
      </c>
      <c r="D64">
        <v>56</v>
      </c>
      <c r="F64">
        <v>1811</v>
      </c>
      <c r="G64">
        <v>3134</v>
      </c>
      <c r="H64" s="40">
        <v>8500</v>
      </c>
      <c r="AC64" s="67" t="s">
        <v>1203</v>
      </c>
      <c r="AD64" s="68" t="s">
        <v>1204</v>
      </c>
      <c r="AE64" s="79">
        <v>1.7999999999999999E-2</v>
      </c>
      <c r="AF64" s="79">
        <v>3</v>
      </c>
      <c r="AG64" s="79">
        <v>521</v>
      </c>
      <c r="AH64" s="79">
        <v>6.3E-7</v>
      </c>
      <c r="AI64" s="80"/>
      <c r="AJ64" s="80">
        <v>9.5000000000000001E-2</v>
      </c>
      <c r="AK64" s="80">
        <v>13.4</v>
      </c>
      <c r="AL64" s="80"/>
    </row>
    <row r="65" spans="2:39" x14ac:dyDescent="0.5">
      <c r="B65" t="s">
        <v>1205</v>
      </c>
      <c r="C65" t="s">
        <v>1206</v>
      </c>
      <c r="D65">
        <v>58</v>
      </c>
      <c r="F65">
        <v>1073.8</v>
      </c>
      <c r="G65">
        <v>1738</v>
      </c>
      <c r="AC65" s="62" t="s">
        <v>1207</v>
      </c>
      <c r="AD65" s="64" t="s">
        <v>1208</v>
      </c>
      <c r="AE65" s="76">
        <v>1.2E-2</v>
      </c>
      <c r="AF65" s="76">
        <v>1</v>
      </c>
      <c r="AG65" s="76">
        <v>575</v>
      </c>
      <c r="AH65" s="76"/>
      <c r="AI65" s="78"/>
      <c r="AJ65" s="78"/>
      <c r="AK65" s="78">
        <v>41</v>
      </c>
      <c r="AL65" s="78"/>
    </row>
    <row r="66" spans="2:39" x14ac:dyDescent="0.5">
      <c r="B66" t="s">
        <v>1209</v>
      </c>
      <c r="C66" t="s">
        <v>1210</v>
      </c>
      <c r="D66">
        <v>64</v>
      </c>
      <c r="E66">
        <v>197.69</v>
      </c>
      <c r="F66">
        <v>201</v>
      </c>
      <c r="G66">
        <v>263</v>
      </c>
      <c r="J66">
        <v>1.67</v>
      </c>
      <c r="AC66" s="61" t="s">
        <v>1211</v>
      </c>
      <c r="AD66" s="63" t="s">
        <v>1212</v>
      </c>
      <c r="AE66" s="81">
        <v>7.6E-3</v>
      </c>
      <c r="AF66" s="81"/>
      <c r="AG66" s="81">
        <v>338</v>
      </c>
      <c r="AH66" s="81"/>
      <c r="AI66" s="82"/>
      <c r="AJ66" s="82"/>
      <c r="AK66" s="82">
        <v>62.8</v>
      </c>
      <c r="AL66" s="82"/>
    </row>
    <row r="67" spans="2:39" x14ac:dyDescent="0.5">
      <c r="B67" t="s">
        <v>1213</v>
      </c>
      <c r="C67" t="s">
        <v>1214</v>
      </c>
      <c r="D67">
        <v>84</v>
      </c>
      <c r="E67">
        <v>115.78</v>
      </c>
      <c r="F67">
        <v>115.78</v>
      </c>
      <c r="G67">
        <v>119.93</v>
      </c>
      <c r="H67">
        <v>209.48</v>
      </c>
      <c r="J67">
        <v>73.53</v>
      </c>
      <c r="K67">
        <v>5525</v>
      </c>
      <c r="AC67" s="62" t="s">
        <v>1215</v>
      </c>
      <c r="AD67" s="64" t="s">
        <v>1216</v>
      </c>
      <c r="AE67" s="76">
        <v>0.01</v>
      </c>
      <c r="AF67" s="76">
        <v>3</v>
      </c>
      <c r="AG67" s="76">
        <v>325</v>
      </c>
      <c r="AH67" s="76"/>
      <c r="AI67" s="78"/>
      <c r="AJ67" s="78"/>
      <c r="AK67" s="78">
        <v>47</v>
      </c>
      <c r="AL67" s="78"/>
    </row>
    <row r="68" spans="2:39" ht="14.7" thickBot="1" x14ac:dyDescent="0.55000000000000004">
      <c r="B68" t="s">
        <v>1217</v>
      </c>
      <c r="C68" t="s">
        <v>1218</v>
      </c>
      <c r="D68">
        <v>98</v>
      </c>
      <c r="F68">
        <v>263.45999999999998</v>
      </c>
      <c r="G68">
        <v>610</v>
      </c>
      <c r="H68">
        <v>927</v>
      </c>
      <c r="K68">
        <v>4600</v>
      </c>
      <c r="AC68" s="65" t="s">
        <v>1219</v>
      </c>
      <c r="AD68" s="66" t="s">
        <v>1216</v>
      </c>
      <c r="AE68" s="87">
        <v>6.0000000000000001E-3</v>
      </c>
      <c r="AF68" s="87"/>
      <c r="AG68" s="87">
        <v>240</v>
      </c>
      <c r="AH68" s="87"/>
      <c r="AI68" s="89"/>
      <c r="AJ68" s="89"/>
      <c r="AK68" s="98">
        <v>7.27</v>
      </c>
      <c r="AL68" s="89"/>
    </row>
    <row r="69" spans="2:39" ht="14.7" thickTop="1" x14ac:dyDescent="0.5">
      <c r="B69" t="s">
        <v>1220</v>
      </c>
      <c r="C69" t="s">
        <v>1221</v>
      </c>
      <c r="D69">
        <v>102</v>
      </c>
      <c r="F69">
        <v>2345</v>
      </c>
      <c r="G69">
        <v>3250</v>
      </c>
      <c r="AB69" t="s">
        <v>1222</v>
      </c>
      <c r="AC69" s="62" t="s">
        <v>1223</v>
      </c>
      <c r="AD69" s="64" t="s">
        <v>1224</v>
      </c>
      <c r="AE69" s="76">
        <v>17</v>
      </c>
      <c r="AF69" s="76">
        <v>8.0000000000000002E-3</v>
      </c>
      <c r="AG69" s="76">
        <v>25000</v>
      </c>
      <c r="AH69" s="76">
        <v>34000</v>
      </c>
      <c r="AI69" s="78"/>
      <c r="AJ69" s="78">
        <v>10</v>
      </c>
      <c r="AK69" s="78">
        <v>550</v>
      </c>
      <c r="AL69" s="78"/>
    </row>
    <row r="70" spans="2:39" x14ac:dyDescent="0.5">
      <c r="B70" t="s">
        <v>1225</v>
      </c>
      <c r="C70" t="s">
        <v>1226</v>
      </c>
      <c r="D70">
        <v>131</v>
      </c>
      <c r="E70">
        <v>161.4</v>
      </c>
      <c r="F70">
        <v>161.4</v>
      </c>
      <c r="G70">
        <v>165.05</v>
      </c>
      <c r="H70">
        <v>289.73</v>
      </c>
      <c r="J70">
        <v>81.77</v>
      </c>
      <c r="K70">
        <v>5842</v>
      </c>
      <c r="AC70" s="67" t="s">
        <v>1227</v>
      </c>
      <c r="AD70" s="68" t="s">
        <v>1228</v>
      </c>
      <c r="AE70" s="79">
        <v>6.7</v>
      </c>
      <c r="AF70" s="79">
        <v>3.7999999999999999E-2</v>
      </c>
      <c r="AG70" s="79">
        <v>18070</v>
      </c>
      <c r="AH70" s="79">
        <v>2489</v>
      </c>
      <c r="AI70" s="80"/>
      <c r="AJ70" s="80">
        <v>5.29</v>
      </c>
      <c r="AK70" s="79">
        <v>455</v>
      </c>
      <c r="AL70" s="80"/>
    </row>
    <row r="71" spans="2:39" x14ac:dyDescent="0.5">
      <c r="D71" t="s">
        <v>1229</v>
      </c>
      <c r="E71" t="s">
        <v>1230</v>
      </c>
      <c r="AC71" s="104" t="s">
        <v>1231</v>
      </c>
      <c r="AD71" s="105" t="s">
        <v>1232</v>
      </c>
      <c r="AE71" s="106">
        <v>2.11</v>
      </c>
      <c r="AF71" s="106">
        <v>0.38</v>
      </c>
      <c r="AG71" s="106">
        <v>9247</v>
      </c>
      <c r="AH71" s="106">
        <v>37</v>
      </c>
      <c r="AI71" s="107"/>
      <c r="AJ71" s="107">
        <v>2.2999999999999998</v>
      </c>
      <c r="AK71" s="106">
        <v>138</v>
      </c>
      <c r="AL71" s="107"/>
    </row>
    <row r="72" spans="2:39" x14ac:dyDescent="0.5">
      <c r="D72" t="s">
        <v>1233</v>
      </c>
      <c r="E72" t="s">
        <v>1234</v>
      </c>
      <c r="AC72" s="61" t="s">
        <v>1235</v>
      </c>
      <c r="AD72" s="63" t="s">
        <v>1236</v>
      </c>
      <c r="AE72" s="81">
        <v>1.4990000000000001</v>
      </c>
      <c r="AF72" s="81">
        <v>1.87</v>
      </c>
      <c r="AG72" s="81">
        <v>6530</v>
      </c>
      <c r="AH72" s="81">
        <v>6.93</v>
      </c>
      <c r="AI72" s="82"/>
      <c r="AJ72" s="82">
        <v>2.048</v>
      </c>
      <c r="AK72" s="82">
        <v>11.46</v>
      </c>
      <c r="AL72" s="82"/>
    </row>
    <row r="73" spans="2:39" x14ac:dyDescent="0.5">
      <c r="AC73" s="69" t="s">
        <v>1237</v>
      </c>
      <c r="AD73" s="70" t="s">
        <v>1238</v>
      </c>
      <c r="AE73" s="83">
        <v>1.39</v>
      </c>
      <c r="AF73" s="108">
        <v>1.9</v>
      </c>
      <c r="AG73" s="83">
        <v>6399</v>
      </c>
      <c r="AH73" s="83">
        <v>3.06</v>
      </c>
      <c r="AI73" s="84"/>
      <c r="AJ73" s="84">
        <v>1.42</v>
      </c>
      <c r="AK73" s="83">
        <v>50.9</v>
      </c>
      <c r="AL73" s="84">
        <v>1</v>
      </c>
    </row>
    <row r="74" spans="2:39" x14ac:dyDescent="0.5">
      <c r="AC74" s="61" t="s">
        <v>1239</v>
      </c>
      <c r="AD74" s="63" t="s">
        <v>1240</v>
      </c>
      <c r="AE74" s="81">
        <v>0.79</v>
      </c>
      <c r="AF74" s="103">
        <v>14.46</v>
      </c>
      <c r="AG74" s="81">
        <v>5787</v>
      </c>
      <c r="AH74" s="81">
        <v>4.82</v>
      </c>
      <c r="AI74" s="82"/>
      <c r="AJ74" s="82">
        <v>2.04</v>
      </c>
      <c r="AK74" s="82">
        <v>202</v>
      </c>
      <c r="AL74" s="82"/>
      <c r="AM74" t="s">
        <v>1241</v>
      </c>
    </row>
    <row r="75" spans="2:39" x14ac:dyDescent="0.5">
      <c r="AC75" s="62" t="s">
        <v>1242</v>
      </c>
      <c r="AD75" s="64" t="s">
        <v>1243</v>
      </c>
      <c r="AE75" s="76">
        <v>1.1919999999999999</v>
      </c>
      <c r="AF75" s="76">
        <v>5.64</v>
      </c>
      <c r="AG75" s="76">
        <v>5809</v>
      </c>
      <c r="AH75" s="76">
        <v>3.45</v>
      </c>
      <c r="AI75" s="78"/>
      <c r="AJ75" s="78">
        <v>1.82</v>
      </c>
      <c r="AK75" s="78">
        <v>76</v>
      </c>
      <c r="AL75" s="78"/>
    </row>
    <row r="76" spans="2:39" x14ac:dyDescent="0.5">
      <c r="AC76" s="67" t="s">
        <v>1244</v>
      </c>
      <c r="AD76" s="68" t="s">
        <v>1245</v>
      </c>
      <c r="AE76" s="79">
        <v>1.26</v>
      </c>
      <c r="AF76" s="79">
        <v>10.5</v>
      </c>
      <c r="AG76" s="79">
        <v>5100</v>
      </c>
      <c r="AH76" s="79">
        <v>6</v>
      </c>
      <c r="AI76" s="80"/>
      <c r="AJ76" s="80">
        <v>3.28</v>
      </c>
      <c r="AK76" s="79">
        <v>44.7</v>
      </c>
      <c r="AL76" s="80"/>
    </row>
    <row r="77" spans="2:39" ht="14.7" thickBot="1" x14ac:dyDescent="0.55000000000000004">
      <c r="AC77" s="109" t="s">
        <v>1246</v>
      </c>
      <c r="AD77" s="110" t="s">
        <v>1247</v>
      </c>
      <c r="AE77" s="111">
        <v>1.6</v>
      </c>
      <c r="AF77" s="111">
        <v>2.5</v>
      </c>
      <c r="AG77" s="111">
        <v>4950</v>
      </c>
      <c r="AH77" s="111">
        <v>9.6999999999999993</v>
      </c>
      <c r="AI77" s="100"/>
      <c r="AJ77" s="100">
        <v>4.12</v>
      </c>
      <c r="AK77" s="100">
        <v>46.53</v>
      </c>
      <c r="AL77" s="100"/>
    </row>
    <row r="78" spans="2:39" ht="14.7" thickTop="1" x14ac:dyDescent="0.5">
      <c r="AB78" t="s">
        <v>1248</v>
      </c>
      <c r="AC78" s="61" t="s">
        <v>1249</v>
      </c>
      <c r="AD78" s="63" t="s">
        <v>1250</v>
      </c>
      <c r="AE78" s="81">
        <v>27.9</v>
      </c>
      <c r="AF78" s="86">
        <v>1.8E-3</v>
      </c>
      <c r="AG78" s="81">
        <v>37689</v>
      </c>
      <c r="AH78" s="81">
        <v>165000</v>
      </c>
      <c r="AI78" s="82"/>
      <c r="AJ78" s="82">
        <v>10</v>
      </c>
      <c r="AK78" s="85">
        <v>1100</v>
      </c>
      <c r="AL78" s="82"/>
    </row>
    <row r="79" spans="2:39" x14ac:dyDescent="0.5">
      <c r="AB79" t="s">
        <v>1251</v>
      </c>
      <c r="AC79" s="69" t="s">
        <v>1252</v>
      </c>
      <c r="AD79" s="70" t="s">
        <v>1253</v>
      </c>
      <c r="AE79" s="83">
        <v>24</v>
      </c>
      <c r="AF79" s="83"/>
      <c r="AG79" s="83">
        <v>29500</v>
      </c>
      <c r="AH79" s="83">
        <v>190000</v>
      </c>
      <c r="AI79" s="84"/>
      <c r="AJ79" s="84">
        <v>16.5</v>
      </c>
      <c r="AK79" s="84">
        <v>1200</v>
      </c>
      <c r="AL79" s="84"/>
    </row>
    <row r="80" spans="2:39" x14ac:dyDescent="0.5">
      <c r="AC80" s="61" t="s">
        <v>1254</v>
      </c>
      <c r="AD80" s="63" t="s">
        <v>1255</v>
      </c>
      <c r="AE80" s="81">
        <v>12.6</v>
      </c>
      <c r="AF80" s="81">
        <v>2.2499999999999999E-2</v>
      </c>
      <c r="AG80" s="81">
        <v>22900</v>
      </c>
      <c r="AH80" s="81">
        <v>38700</v>
      </c>
      <c r="AI80" s="82"/>
      <c r="AJ80" s="82">
        <v>13.9</v>
      </c>
      <c r="AK80" s="82">
        <v>430</v>
      </c>
      <c r="AL80" s="82"/>
    </row>
    <row r="81" spans="29:38" x14ac:dyDescent="0.5">
      <c r="AC81" s="69" t="s">
        <v>1256</v>
      </c>
      <c r="AD81" s="70" t="s">
        <v>1257</v>
      </c>
      <c r="AE81" s="83">
        <v>6</v>
      </c>
      <c r="AF81" s="83"/>
      <c r="AG81" s="83">
        <v>12258</v>
      </c>
      <c r="AH81" s="83">
        <v>2030</v>
      </c>
      <c r="AI81" s="84"/>
      <c r="AJ81" s="84">
        <v>9.3000000000000007</v>
      </c>
      <c r="AK81" s="84">
        <v>136</v>
      </c>
      <c r="AL81" s="84"/>
    </row>
    <row r="82" spans="29:38" x14ac:dyDescent="0.5">
      <c r="AC82" s="61" t="s">
        <v>1258</v>
      </c>
      <c r="AD82" s="63" t="s">
        <v>1259</v>
      </c>
      <c r="AE82" s="81">
        <v>2.8</v>
      </c>
      <c r="AF82" s="81"/>
      <c r="AG82" s="81">
        <v>10100</v>
      </c>
      <c r="AH82" s="81">
        <v>479</v>
      </c>
      <c r="AI82" s="82"/>
      <c r="AJ82" s="82">
        <v>3.4</v>
      </c>
      <c r="AK82" s="82">
        <v>303</v>
      </c>
      <c r="AL82" s="82"/>
    </row>
    <row r="83" spans="29:38" x14ac:dyDescent="0.5">
      <c r="AC83" s="62" t="s">
        <v>1260</v>
      </c>
      <c r="AD83" s="64" t="s">
        <v>1261</v>
      </c>
      <c r="AE83" s="76">
        <v>7.9</v>
      </c>
      <c r="AF83" s="76">
        <v>3.9800000000000002E-2</v>
      </c>
      <c r="AG83" s="76">
        <v>8128</v>
      </c>
      <c r="AH83" s="76">
        <v>3162</v>
      </c>
      <c r="AI83" s="78"/>
      <c r="AJ83" s="78">
        <v>15</v>
      </c>
      <c r="AK83" s="95">
        <v>900</v>
      </c>
      <c r="AL83" s="78"/>
    </row>
    <row r="84" spans="29:38" x14ac:dyDescent="0.5">
      <c r="AC84" s="67" t="s">
        <v>1262</v>
      </c>
      <c r="AD84" s="68" t="s">
        <v>1263</v>
      </c>
      <c r="AE84" s="79">
        <v>8</v>
      </c>
      <c r="AF84" s="79"/>
      <c r="AG84" s="79">
        <v>6998</v>
      </c>
      <c r="AH84" s="79">
        <v>10700</v>
      </c>
      <c r="AI84" s="80"/>
      <c r="AJ84" s="80">
        <v>71</v>
      </c>
      <c r="AK84" s="80">
        <v>310</v>
      </c>
      <c r="AL84" s="80"/>
    </row>
    <row r="85" spans="29:38" x14ac:dyDescent="0.5">
      <c r="AC85" s="62" t="s">
        <v>1264</v>
      </c>
      <c r="AD85" s="64" t="s">
        <v>1265</v>
      </c>
      <c r="AE85" s="76">
        <v>5.266</v>
      </c>
      <c r="AF85" s="76"/>
      <c r="AG85" s="76">
        <v>7268</v>
      </c>
      <c r="AH85" s="76">
        <v>1834</v>
      </c>
      <c r="AI85" s="78"/>
      <c r="AJ85" s="78">
        <v>26</v>
      </c>
      <c r="AK85" s="78">
        <v>300</v>
      </c>
      <c r="AL85" s="78"/>
    </row>
    <row r="86" spans="29:38" x14ac:dyDescent="0.5">
      <c r="AC86" s="67" t="s">
        <v>1266</v>
      </c>
      <c r="AD86" s="68" t="s">
        <v>1267</v>
      </c>
      <c r="AE86" s="79">
        <v>3</v>
      </c>
      <c r="AF86" s="79"/>
      <c r="AG86" s="79">
        <v>6792</v>
      </c>
      <c r="AH86" s="79">
        <v>85</v>
      </c>
      <c r="AI86" s="80"/>
      <c r="AJ86" s="80">
        <v>6</v>
      </c>
      <c r="AK86" s="80">
        <v>274</v>
      </c>
      <c r="AL86" s="80"/>
    </row>
    <row r="87" spans="29:38" x14ac:dyDescent="0.5">
      <c r="AC87" s="62" t="s">
        <v>1268</v>
      </c>
      <c r="AD87" s="64" t="s">
        <v>1269</v>
      </c>
      <c r="AE87" s="76">
        <v>6</v>
      </c>
      <c r="AF87" s="76">
        <v>6.5000000000000002E-2</v>
      </c>
      <c r="AG87" s="76">
        <v>5160</v>
      </c>
      <c r="AH87" s="76">
        <v>1000</v>
      </c>
      <c r="AI87" s="78"/>
      <c r="AJ87" s="78">
        <v>40</v>
      </c>
      <c r="AK87" s="78">
        <v>380</v>
      </c>
      <c r="AL87" s="78"/>
    </row>
    <row r="88" spans="29:38" x14ac:dyDescent="0.5">
      <c r="AC88" s="61" t="s">
        <v>1270</v>
      </c>
      <c r="AD88" s="63" t="s">
        <v>1271</v>
      </c>
      <c r="AE88" s="81">
        <v>3.09</v>
      </c>
      <c r="AF88" s="81">
        <v>0.36</v>
      </c>
      <c r="AG88" s="81">
        <v>5242</v>
      </c>
      <c r="AH88" s="81">
        <v>138</v>
      </c>
      <c r="AI88" s="82"/>
      <c r="AJ88" s="82">
        <v>14</v>
      </c>
      <c r="AK88" s="82">
        <v>179</v>
      </c>
      <c r="AL88" s="82"/>
    </row>
    <row r="89" spans="29:38" x14ac:dyDescent="0.5">
      <c r="AC89" s="62" t="s">
        <v>1272</v>
      </c>
      <c r="AD89" s="64" t="s">
        <v>1273</v>
      </c>
      <c r="AE89" s="76">
        <v>2.64</v>
      </c>
      <c r="AF89" s="76">
        <v>0.56000000000000005</v>
      </c>
      <c r="AG89" s="76">
        <v>5086</v>
      </c>
      <c r="AH89" s="76">
        <v>77</v>
      </c>
      <c r="AI89" s="78"/>
      <c r="AJ89" s="78">
        <v>10.6</v>
      </c>
      <c r="AK89" s="78">
        <v>109.6</v>
      </c>
      <c r="AL89" s="78"/>
    </row>
    <row r="90" spans="29:38" x14ac:dyDescent="0.5">
      <c r="AC90" s="67" t="s">
        <v>1274</v>
      </c>
      <c r="AD90" s="68" t="s">
        <v>1275</v>
      </c>
      <c r="AE90" s="79">
        <v>1.85</v>
      </c>
      <c r="AF90" s="79">
        <v>0.98</v>
      </c>
      <c r="AG90" s="79">
        <v>4918</v>
      </c>
      <c r="AH90" s="79">
        <v>54</v>
      </c>
      <c r="AI90" s="80"/>
      <c r="AJ90" s="80">
        <v>10.39</v>
      </c>
      <c r="AK90" s="80">
        <v>106.4</v>
      </c>
      <c r="AL90" s="80"/>
    </row>
    <row r="91" spans="29:38" x14ac:dyDescent="0.5">
      <c r="AC91" s="62" t="s">
        <v>1276</v>
      </c>
      <c r="AD91" s="64" t="s">
        <v>1277</v>
      </c>
      <c r="AE91" s="76">
        <v>1.91</v>
      </c>
      <c r="AF91" s="76">
        <v>0.72399999999999998</v>
      </c>
      <c r="AG91" s="76">
        <v>4586</v>
      </c>
      <c r="AH91" s="76">
        <v>32.700000000000003</v>
      </c>
      <c r="AI91" s="78"/>
      <c r="AJ91" s="78">
        <v>9.06</v>
      </c>
      <c r="AK91" s="78">
        <v>33.78</v>
      </c>
      <c r="AL91" s="78">
        <v>1</v>
      </c>
    </row>
    <row r="92" spans="29:38" x14ac:dyDescent="0.5">
      <c r="AC92" s="61" t="s">
        <v>1278</v>
      </c>
      <c r="AD92" s="63" t="s">
        <v>1277</v>
      </c>
      <c r="AE92" s="81">
        <v>1.08</v>
      </c>
      <c r="AF92" s="81">
        <v>7.1</v>
      </c>
      <c r="AG92" s="81">
        <v>4286</v>
      </c>
      <c r="AH92" s="81">
        <v>170</v>
      </c>
      <c r="AI92" s="82"/>
      <c r="AJ92" s="82">
        <v>25.4</v>
      </c>
      <c r="AK92" s="82">
        <v>36.700000000000003</v>
      </c>
      <c r="AL92" s="82"/>
    </row>
    <row r="93" spans="29:38" x14ac:dyDescent="0.5">
      <c r="AC93" s="69" t="s">
        <v>1279</v>
      </c>
      <c r="AD93" s="70" t="s">
        <v>1280</v>
      </c>
      <c r="AE93" s="83">
        <v>1.1599999999999999</v>
      </c>
      <c r="AF93" s="108">
        <v>6.4</v>
      </c>
      <c r="AG93" s="83">
        <v>3900</v>
      </c>
      <c r="AH93" s="83">
        <v>439</v>
      </c>
      <c r="AI93" s="84"/>
      <c r="AJ93" s="84">
        <v>44.13</v>
      </c>
      <c r="AK93" s="84">
        <v>65.3</v>
      </c>
      <c r="AL93" s="84">
        <v>1</v>
      </c>
    </row>
    <row r="94" spans="29:38" x14ac:dyDescent="0.5">
      <c r="AC94" s="61" t="s">
        <v>1281</v>
      </c>
      <c r="AD94" s="63" t="s">
        <v>1282</v>
      </c>
      <c r="AE94" s="81">
        <v>3.5</v>
      </c>
      <c r="AF94" s="81"/>
      <c r="AG94" s="81">
        <v>3842</v>
      </c>
      <c r="AH94" s="81">
        <v>1995</v>
      </c>
      <c r="AI94" s="82"/>
      <c r="AJ94" s="82">
        <v>100</v>
      </c>
      <c r="AK94" s="82">
        <v>197</v>
      </c>
      <c r="AL94" s="82"/>
    </row>
    <row r="95" spans="29:38" x14ac:dyDescent="0.5">
      <c r="AC95" s="62" t="s">
        <v>1283</v>
      </c>
      <c r="AD95" s="64" t="s">
        <v>1284</v>
      </c>
      <c r="AE95" s="76">
        <v>1.06</v>
      </c>
      <c r="AF95" s="77">
        <v>7.7</v>
      </c>
      <c r="AG95" s="76">
        <v>3842</v>
      </c>
      <c r="AH95" s="76">
        <v>435</v>
      </c>
      <c r="AI95" s="78"/>
      <c r="AJ95" s="78">
        <v>52.88</v>
      </c>
      <c r="AK95" s="78">
        <v>368</v>
      </c>
      <c r="AL95" s="78"/>
    </row>
    <row r="96" spans="29:38" x14ac:dyDescent="0.5">
      <c r="AC96" s="61" t="s">
        <v>1285</v>
      </c>
      <c r="AD96" s="63" t="s">
        <v>1286</v>
      </c>
      <c r="AE96" s="81">
        <v>1.5</v>
      </c>
      <c r="AF96" s="81"/>
      <c r="AG96" s="81">
        <v>3626</v>
      </c>
      <c r="AH96" s="81">
        <v>820</v>
      </c>
      <c r="AI96" s="82"/>
      <c r="AJ96" s="82">
        <v>84</v>
      </c>
      <c r="AK96" s="82">
        <v>88.6</v>
      </c>
      <c r="AL96" s="82"/>
    </row>
    <row r="97" spans="28:39" ht="14.7" thickBot="1" x14ac:dyDescent="0.55000000000000004">
      <c r="AC97" s="73" t="s">
        <v>1287</v>
      </c>
      <c r="AD97" s="74" t="s">
        <v>1288</v>
      </c>
      <c r="AE97" s="92">
        <v>1.18</v>
      </c>
      <c r="AF97" s="92">
        <v>6</v>
      </c>
      <c r="AG97" s="92">
        <v>3055</v>
      </c>
      <c r="AH97" s="92">
        <v>8880</v>
      </c>
      <c r="AI97" s="93"/>
      <c r="AJ97" s="112">
        <v>541</v>
      </c>
      <c r="AK97" s="112">
        <v>300</v>
      </c>
      <c r="AL97" s="93"/>
    </row>
    <row r="98" spans="28:39" ht="14.7" thickTop="1" x14ac:dyDescent="0.5">
      <c r="AB98" t="s">
        <v>1289</v>
      </c>
      <c r="AC98" s="61" t="s">
        <v>1290</v>
      </c>
      <c r="AD98" s="63" t="s">
        <v>1291</v>
      </c>
      <c r="AE98" s="81">
        <v>56</v>
      </c>
      <c r="AF98" s="81">
        <v>3.2000000000000002E-3</v>
      </c>
      <c r="AG98" s="81">
        <v>40000</v>
      </c>
      <c r="AH98" s="81">
        <v>813000</v>
      </c>
      <c r="AI98" s="82"/>
      <c r="AJ98" s="85">
        <v>20</v>
      </c>
      <c r="AK98" s="82">
        <v>1080</v>
      </c>
      <c r="AL98" s="82"/>
    </row>
    <row r="99" spans="28:39" x14ac:dyDescent="0.5">
      <c r="AB99" t="s">
        <v>1292</v>
      </c>
      <c r="AC99" s="69" t="s">
        <v>1293</v>
      </c>
      <c r="AD99" s="70" t="s">
        <v>1294</v>
      </c>
      <c r="AE99" s="83">
        <v>54</v>
      </c>
      <c r="AF99" s="83"/>
      <c r="AG99" s="83">
        <v>33500</v>
      </c>
      <c r="AH99" s="83">
        <v>224000</v>
      </c>
      <c r="AI99" s="84"/>
      <c r="AJ99" s="84">
        <v>14.2</v>
      </c>
      <c r="AK99" s="84">
        <v>5245</v>
      </c>
      <c r="AL99" s="84"/>
    </row>
    <row r="100" spans="28:39" x14ac:dyDescent="0.5">
      <c r="AC100" s="114" t="s">
        <v>1295</v>
      </c>
      <c r="AD100" s="115" t="s">
        <v>1296</v>
      </c>
      <c r="AE100" s="116">
        <v>21</v>
      </c>
      <c r="AF100" s="116">
        <v>8.0000000000000002E-3</v>
      </c>
      <c r="AG100" s="116">
        <v>12100</v>
      </c>
      <c r="AH100" s="117">
        <v>120000</v>
      </c>
      <c r="AI100" s="118"/>
      <c r="AJ100" s="118">
        <v>78.900000000000006</v>
      </c>
      <c r="AK100" s="118">
        <v>860</v>
      </c>
      <c r="AL100" s="118"/>
    </row>
    <row r="101" spans="28:39" x14ac:dyDescent="0.5">
      <c r="AC101" s="104" t="s">
        <v>1297</v>
      </c>
      <c r="AD101" s="105" t="s">
        <v>1298</v>
      </c>
      <c r="AE101" s="106">
        <v>19</v>
      </c>
      <c r="AF101" s="106"/>
      <c r="AG101" s="106">
        <v>8525</v>
      </c>
      <c r="AH101" s="106">
        <v>196000</v>
      </c>
      <c r="AI101" s="107"/>
      <c r="AJ101" s="107">
        <v>203</v>
      </c>
      <c r="AK101" s="107">
        <v>2615</v>
      </c>
      <c r="AL101" s="107"/>
    </row>
    <row r="102" spans="28:39" x14ac:dyDescent="0.5">
      <c r="AC102" s="114" t="s">
        <v>1299</v>
      </c>
      <c r="AD102" s="115" t="s">
        <v>1300</v>
      </c>
      <c r="AE102" s="116">
        <v>7.1</v>
      </c>
      <c r="AF102" s="117"/>
      <c r="AG102" s="116">
        <v>4910</v>
      </c>
      <c r="AH102" s="116">
        <v>1950</v>
      </c>
      <c r="AI102" s="118"/>
      <c r="AJ102" s="118">
        <v>61</v>
      </c>
      <c r="AK102" s="118">
        <v>276</v>
      </c>
      <c r="AL102" s="118"/>
    </row>
    <row r="103" spans="28:39" x14ac:dyDescent="0.5">
      <c r="AC103" s="104" t="s">
        <v>1301</v>
      </c>
      <c r="AD103" s="105" t="s">
        <v>1302</v>
      </c>
      <c r="AE103" s="106">
        <v>13.9</v>
      </c>
      <c r="AF103" s="106">
        <v>1.8700000000000001E-2</v>
      </c>
      <c r="AG103" s="119">
        <v>4015</v>
      </c>
      <c r="AH103" s="106">
        <v>550000</v>
      </c>
      <c r="AI103" s="107"/>
      <c r="AJ103" s="120">
        <v>1369</v>
      </c>
      <c r="AK103" s="120">
        <v>14000</v>
      </c>
      <c r="AL103" s="107"/>
    </row>
    <row r="104" spans="28:39" x14ac:dyDescent="0.5">
      <c r="AC104" s="61" t="s">
        <v>1303</v>
      </c>
      <c r="AD104" s="63" t="s">
        <v>1304</v>
      </c>
      <c r="AE104" s="81">
        <v>12.6</v>
      </c>
      <c r="AF104" s="81">
        <v>1.4999999999999999E-2</v>
      </c>
      <c r="AG104" s="81">
        <v>3660</v>
      </c>
      <c r="AH104" s="86">
        <v>75900</v>
      </c>
      <c r="AI104" s="82"/>
      <c r="AJ104" s="82">
        <v>740</v>
      </c>
      <c r="AK104" s="85">
        <v>550</v>
      </c>
      <c r="AL104" s="82"/>
    </row>
    <row r="105" spans="28:39" x14ac:dyDescent="0.5">
      <c r="AC105" s="62" t="s">
        <v>1305</v>
      </c>
      <c r="AD105" s="64" t="s">
        <v>1306</v>
      </c>
      <c r="AE105" s="77">
        <v>11.6</v>
      </c>
      <c r="AF105" s="76">
        <v>8.0000000000000002E-3</v>
      </c>
      <c r="AG105" s="76">
        <v>3590</v>
      </c>
      <c r="AH105" s="77">
        <v>120000</v>
      </c>
      <c r="AI105" s="78"/>
      <c r="AJ105" s="78">
        <v>921</v>
      </c>
      <c r="AK105" s="95">
        <v>700</v>
      </c>
      <c r="AL105" s="78"/>
    </row>
    <row r="106" spans="28:39" ht="14.7" thickBot="1" x14ac:dyDescent="0.55000000000000004">
      <c r="AC106" s="65" t="s">
        <v>1307</v>
      </c>
      <c r="AD106" s="66" t="s">
        <v>1308</v>
      </c>
      <c r="AE106" s="88">
        <v>17</v>
      </c>
      <c r="AF106" s="87">
        <v>8.0000000000000002E-3</v>
      </c>
      <c r="AG106" s="87">
        <v>3490</v>
      </c>
      <c r="AH106" s="88">
        <v>270000</v>
      </c>
      <c r="AI106" s="89"/>
      <c r="AJ106" s="98">
        <v>1420</v>
      </c>
      <c r="AK106" s="113">
        <v>3820</v>
      </c>
      <c r="AL106" s="89"/>
      <c r="AM106" t="s">
        <v>1309</v>
      </c>
    </row>
    <row r="107" spans="28:39" ht="14.7" thickTop="1" x14ac:dyDescent="0.5">
      <c r="AB107" t="s">
        <v>1310</v>
      </c>
      <c r="AC107" s="62" t="s">
        <v>1311</v>
      </c>
      <c r="AD107" s="64" t="s">
        <v>1312</v>
      </c>
      <c r="AE107" s="76">
        <v>16.7</v>
      </c>
      <c r="AF107" s="76"/>
      <c r="AG107" s="102">
        <v>210000</v>
      </c>
      <c r="AH107" s="76">
        <v>380000</v>
      </c>
      <c r="AI107" s="78"/>
      <c r="AJ107" s="78">
        <v>0.52</v>
      </c>
      <c r="AK107" s="78">
        <v>9400</v>
      </c>
      <c r="AL107" s="78"/>
      <c r="AM107" t="s">
        <v>1313</v>
      </c>
    </row>
    <row r="108" spans="28:39" x14ac:dyDescent="0.5">
      <c r="AC108" s="61" t="s">
        <v>1314</v>
      </c>
      <c r="AD108" s="63" t="s">
        <v>1312</v>
      </c>
      <c r="AE108" s="81">
        <v>28.6</v>
      </c>
      <c r="AF108" s="81"/>
      <c r="AG108" s="81">
        <v>200000</v>
      </c>
      <c r="AH108" s="81">
        <v>912000</v>
      </c>
      <c r="AI108" s="82"/>
      <c r="AJ108" s="82">
        <v>0.8</v>
      </c>
      <c r="AK108" s="82">
        <v>5700</v>
      </c>
      <c r="AL108" s="82"/>
    </row>
    <row r="109" spans="28:39" x14ac:dyDescent="0.5">
      <c r="AC109" s="62" t="s">
        <v>1315</v>
      </c>
      <c r="AD109" s="64" t="s">
        <v>1316</v>
      </c>
      <c r="AE109" s="76">
        <v>16</v>
      </c>
      <c r="AF109" s="76">
        <v>4.0000000000000001E-3</v>
      </c>
      <c r="AG109" s="76">
        <v>141000</v>
      </c>
      <c r="AH109" s="76">
        <v>282000</v>
      </c>
      <c r="AI109" s="78"/>
      <c r="AJ109" s="78">
        <v>0.89</v>
      </c>
      <c r="AK109" s="78">
        <v>8187</v>
      </c>
      <c r="AL109" s="78"/>
    </row>
    <row r="110" spans="28:39" x14ac:dyDescent="0.5">
      <c r="AC110" s="61" t="s">
        <v>1317</v>
      </c>
      <c r="AD110" s="63" t="s">
        <v>1318</v>
      </c>
      <c r="AE110" s="81">
        <v>14</v>
      </c>
      <c r="AF110" s="81"/>
      <c r="AG110" s="81">
        <v>112200</v>
      </c>
      <c r="AH110" s="81">
        <v>263000</v>
      </c>
      <c r="AI110" s="82"/>
      <c r="AJ110" s="82">
        <v>1.36</v>
      </c>
      <c r="AK110" s="82">
        <v>9300</v>
      </c>
      <c r="AL110" s="82"/>
    </row>
    <row r="111" spans="28:39" x14ac:dyDescent="0.5">
      <c r="AC111" s="62" t="s">
        <v>1319</v>
      </c>
      <c r="AD111" s="64" t="s">
        <v>1320</v>
      </c>
      <c r="AE111" s="76">
        <v>27</v>
      </c>
      <c r="AF111" s="76"/>
      <c r="AG111" s="76">
        <v>112200</v>
      </c>
      <c r="AH111" s="76">
        <v>760000</v>
      </c>
      <c r="AI111" s="78"/>
      <c r="AJ111" s="78">
        <v>2.2599999999999998</v>
      </c>
      <c r="AK111" s="78">
        <v>11000</v>
      </c>
      <c r="AL111" s="78"/>
    </row>
    <row r="112" spans="28:39" x14ac:dyDescent="0.5">
      <c r="AC112" s="61" t="s">
        <v>1321</v>
      </c>
      <c r="AD112" s="63" t="s">
        <v>1322</v>
      </c>
      <c r="AE112" s="94">
        <v>315</v>
      </c>
      <c r="AF112" s="81" t="s">
        <v>1323</v>
      </c>
      <c r="AG112" s="81">
        <v>53000</v>
      </c>
      <c r="AH112" s="94">
        <v>8710000</v>
      </c>
      <c r="AI112" s="82">
        <v>150000</v>
      </c>
      <c r="AJ112" s="82">
        <v>32.1</v>
      </c>
      <c r="AK112" s="82">
        <v>163000</v>
      </c>
      <c r="AL112" s="82"/>
      <c r="AM112" t="s">
        <v>1324</v>
      </c>
    </row>
    <row r="113" spans="28:38" x14ac:dyDescent="0.5">
      <c r="AC113" s="62" t="s">
        <v>1325</v>
      </c>
      <c r="AD113" s="64" t="s">
        <v>1326</v>
      </c>
      <c r="AE113" s="76">
        <v>9</v>
      </c>
      <c r="AF113" s="76">
        <v>4.4999999999999997E-3</v>
      </c>
      <c r="AG113" s="76">
        <v>57000</v>
      </c>
      <c r="AH113" s="76">
        <v>170000</v>
      </c>
      <c r="AI113" s="78"/>
      <c r="AJ113" s="78">
        <v>6</v>
      </c>
      <c r="AK113" s="78">
        <v>336</v>
      </c>
      <c r="AL113" s="78"/>
    </row>
    <row r="114" spans="28:38" ht="14.7" thickBot="1" x14ac:dyDescent="0.55000000000000004">
      <c r="AC114" s="65" t="s">
        <v>1327</v>
      </c>
      <c r="AD114" s="66" t="s">
        <v>1328</v>
      </c>
      <c r="AE114" s="87">
        <v>58</v>
      </c>
      <c r="AF114" s="87">
        <v>4.0000000000000001E-3</v>
      </c>
      <c r="AG114" s="87">
        <v>25100</v>
      </c>
      <c r="AH114" s="87">
        <v>2500000</v>
      </c>
      <c r="AI114" s="89"/>
      <c r="AJ114" s="89">
        <v>86</v>
      </c>
      <c r="AK114" s="89">
        <v>26000</v>
      </c>
      <c r="AL114" s="89"/>
    </row>
    <row r="115" spans="28:38" ht="14.7" thickTop="1" x14ac:dyDescent="0.5">
      <c r="AB115" t="s">
        <v>1329</v>
      </c>
      <c r="AC115" s="62" t="s">
        <v>1330</v>
      </c>
      <c r="AD115" s="64" t="s">
        <v>1331</v>
      </c>
      <c r="AE115" s="76">
        <v>0.75</v>
      </c>
      <c r="AF115" s="76"/>
      <c r="AG115" s="76">
        <v>120000</v>
      </c>
      <c r="AH115" s="76">
        <v>5650</v>
      </c>
      <c r="AI115" s="78"/>
      <c r="AJ115" s="78">
        <v>0.26</v>
      </c>
      <c r="AK115" s="78">
        <v>5000</v>
      </c>
      <c r="AL115" s="78"/>
    </row>
    <row r="116" spans="28:38" x14ac:dyDescent="0.5">
      <c r="AC116" s="61" t="s">
        <v>1332</v>
      </c>
      <c r="AD116" s="63" t="s">
        <v>1333</v>
      </c>
      <c r="AE116" s="81">
        <v>1.018</v>
      </c>
      <c r="AF116" s="81">
        <v>0.22800000000000001</v>
      </c>
      <c r="AG116" s="81">
        <v>25000</v>
      </c>
      <c r="AH116" s="81">
        <v>5.6000000000000001E-2</v>
      </c>
      <c r="AI116" s="82"/>
      <c r="AJ116" s="82">
        <v>8.3999999999999995E-3</v>
      </c>
      <c r="AK116" s="97">
        <v>8.6</v>
      </c>
      <c r="AL116" s="82"/>
    </row>
    <row r="117" spans="28:38" x14ac:dyDescent="0.5">
      <c r="AC117" s="62" t="s">
        <v>1334</v>
      </c>
      <c r="AD117" s="64" t="s">
        <v>1335</v>
      </c>
      <c r="AE117" s="76">
        <v>0.57299999999999995</v>
      </c>
      <c r="AF117" s="76">
        <v>1.8</v>
      </c>
      <c r="AG117" s="76">
        <v>16500</v>
      </c>
      <c r="AH117" s="76">
        <v>1.2999999999999999E-2</v>
      </c>
      <c r="AI117" s="78"/>
      <c r="AJ117" s="78">
        <v>1.4E-2</v>
      </c>
      <c r="AK117" s="78">
        <v>16.350000000000001</v>
      </c>
      <c r="AL117" s="78">
        <v>1</v>
      </c>
    </row>
    <row r="118" spans="28:38" x14ac:dyDescent="0.5">
      <c r="AC118" s="61" t="s">
        <v>1336</v>
      </c>
      <c r="AD118" s="63" t="s">
        <v>1337</v>
      </c>
      <c r="AE118" s="81">
        <v>0.60199999999999998</v>
      </c>
      <c r="AF118" s="81">
        <v>1.37</v>
      </c>
      <c r="AG118" s="81">
        <v>7740</v>
      </c>
      <c r="AH118" s="81">
        <v>4.8999999999999998E-4</v>
      </c>
      <c r="AI118" s="82"/>
      <c r="AJ118" s="82">
        <v>1.234E-2</v>
      </c>
      <c r="AK118" s="82">
        <v>11.46</v>
      </c>
      <c r="AL118" s="82"/>
    </row>
    <row r="119" spans="28:38" x14ac:dyDescent="0.5">
      <c r="AC119" s="62" t="s">
        <v>1338</v>
      </c>
      <c r="AD119" s="64" t="s">
        <v>1339</v>
      </c>
      <c r="AE119" s="76">
        <v>0.68</v>
      </c>
      <c r="AF119" s="76">
        <v>3.13</v>
      </c>
      <c r="AG119" s="76">
        <v>6220</v>
      </c>
      <c r="AH119" s="76">
        <v>1.7000000000000001E-4</v>
      </c>
      <c r="AI119" s="78"/>
      <c r="AJ119" s="78">
        <v>1.0999999999999999E-2</v>
      </c>
      <c r="AK119" s="78">
        <v>14.074</v>
      </c>
      <c r="AL119" s="78"/>
    </row>
    <row r="120" spans="28:38" x14ac:dyDescent="0.5">
      <c r="AC120" s="61" t="s">
        <v>1340</v>
      </c>
      <c r="AD120" s="63" t="s">
        <v>1341</v>
      </c>
      <c r="AE120" s="81">
        <v>0.625</v>
      </c>
      <c r="AF120" s="81">
        <v>6.62</v>
      </c>
      <c r="AG120" s="81">
        <v>4725</v>
      </c>
      <c r="AH120" s="81"/>
      <c r="AI120" s="82"/>
      <c r="AJ120" s="82">
        <v>1.2E-2</v>
      </c>
      <c r="AK120" s="82">
        <v>20.9</v>
      </c>
      <c r="AL120" s="82"/>
    </row>
    <row r="121" spans="28:38" x14ac:dyDescent="0.5">
      <c r="AE121" s="121"/>
      <c r="AF121" s="121"/>
      <c r="AG121" s="121"/>
      <c r="AH121" s="121"/>
      <c r="AI121" s="121"/>
      <c r="AJ121" s="121"/>
      <c r="AK121" s="121"/>
      <c r="AL121" s="121"/>
    </row>
    <row r="122" spans="28:38" x14ac:dyDescent="0.5">
      <c r="AE122" s="121"/>
      <c r="AF122" s="121"/>
      <c r="AG122" s="121"/>
      <c r="AH122" s="121"/>
      <c r="AI122" s="121"/>
      <c r="AJ122" s="121"/>
      <c r="AK122" s="121"/>
      <c r="AL122" s="121"/>
    </row>
    <row r="123" spans="28:38" x14ac:dyDescent="0.5">
      <c r="AE123" s="121"/>
      <c r="AF123" s="121"/>
      <c r="AG123" s="121"/>
      <c r="AH123" s="121"/>
      <c r="AI123" s="121"/>
      <c r="AJ123" s="121"/>
      <c r="AK123" s="121"/>
      <c r="AL123" s="121"/>
    </row>
    <row r="124" spans="28:38" x14ac:dyDescent="0.5">
      <c r="AE124" s="121"/>
      <c r="AF124" s="121"/>
      <c r="AG124" s="121"/>
      <c r="AH124" s="121"/>
      <c r="AI124" s="121"/>
      <c r="AJ124" s="121"/>
      <c r="AK124" s="121"/>
      <c r="AL124" s="121"/>
    </row>
    <row r="125" spans="28:38" x14ac:dyDescent="0.5">
      <c r="AE125" s="121"/>
      <c r="AF125" s="121"/>
      <c r="AG125" s="121"/>
      <c r="AH125" s="121"/>
      <c r="AI125" s="121"/>
      <c r="AJ125" s="121"/>
      <c r="AK125" s="121"/>
      <c r="AL125" s="121"/>
    </row>
    <row r="126" spans="28:38" x14ac:dyDescent="0.5">
      <c r="AE126" s="121"/>
      <c r="AF126" s="121"/>
      <c r="AG126" s="121"/>
      <c r="AH126" s="121"/>
      <c r="AI126" s="121"/>
      <c r="AJ126" s="121"/>
      <c r="AK126" s="121"/>
      <c r="AL126" s="121"/>
    </row>
    <row r="127" spans="28:38" x14ac:dyDescent="0.5">
      <c r="AE127" s="121"/>
      <c r="AF127" s="121"/>
      <c r="AG127" s="121"/>
      <c r="AH127" s="121"/>
      <c r="AI127" s="121"/>
      <c r="AJ127" s="121"/>
      <c r="AK127" s="121"/>
      <c r="AL127" s="121"/>
    </row>
    <row r="128" spans="28:38" x14ac:dyDescent="0.5">
      <c r="AE128" s="121"/>
      <c r="AF128" s="121"/>
      <c r="AG128" s="121"/>
      <c r="AH128" s="121"/>
      <c r="AI128" s="121"/>
      <c r="AJ128" s="121"/>
      <c r="AK128" s="121"/>
      <c r="AL128" s="121"/>
    </row>
    <row r="129" spans="31:38" x14ac:dyDescent="0.5">
      <c r="AE129" s="121"/>
      <c r="AF129" s="121"/>
      <c r="AG129" s="121"/>
      <c r="AH129" s="121"/>
      <c r="AI129" s="121"/>
      <c r="AJ129" s="121"/>
      <c r="AK129" s="121"/>
      <c r="AL129" s="121"/>
    </row>
    <row r="130" spans="31:38" x14ac:dyDescent="0.5">
      <c r="AE130" s="121"/>
      <c r="AF130" s="121"/>
      <c r="AG130" s="121"/>
      <c r="AH130" s="121"/>
      <c r="AI130" s="121"/>
      <c r="AJ130" s="121"/>
      <c r="AK130" s="121"/>
      <c r="AL130" s="121"/>
    </row>
    <row r="131" spans="31:38" x14ac:dyDescent="0.5">
      <c r="AE131" s="121"/>
      <c r="AF131" s="121"/>
      <c r="AG131" s="121"/>
      <c r="AH131" s="121"/>
      <c r="AI131" s="121"/>
      <c r="AJ131" s="121"/>
      <c r="AK131" s="121"/>
      <c r="AL131" s="121"/>
    </row>
    <row r="132" spans="31:38" x14ac:dyDescent="0.5">
      <c r="AE132" s="121"/>
      <c r="AF132" s="121"/>
      <c r="AG132" s="121"/>
      <c r="AH132" s="121"/>
      <c r="AI132" s="121"/>
      <c r="AJ132" s="121"/>
      <c r="AK132" s="121"/>
      <c r="AL132" s="121"/>
    </row>
    <row r="133" spans="31:38" x14ac:dyDescent="0.5">
      <c r="AE133" s="121"/>
      <c r="AF133" s="121"/>
      <c r="AG133" s="121"/>
      <c r="AH133" s="121"/>
      <c r="AI133" s="121"/>
      <c r="AJ133" s="121"/>
      <c r="AK133" s="121"/>
      <c r="AL133" s="121"/>
    </row>
    <row r="134" spans="31:38" x14ac:dyDescent="0.5">
      <c r="AE134" s="121"/>
      <c r="AF134" s="121"/>
      <c r="AG134" s="121"/>
      <c r="AH134" s="121"/>
      <c r="AI134" s="121"/>
      <c r="AJ134" s="121"/>
      <c r="AK134" s="121"/>
      <c r="AL134" s="121"/>
    </row>
    <row r="135" spans="31:38" x14ac:dyDescent="0.5">
      <c r="AE135" s="121"/>
      <c r="AF135" s="121"/>
      <c r="AG135" s="121"/>
      <c r="AH135" s="121"/>
      <c r="AI135" s="121"/>
      <c r="AJ135" s="121"/>
      <c r="AK135" s="121"/>
      <c r="AL135" s="121"/>
    </row>
    <row r="136" spans="31:38" x14ac:dyDescent="0.5">
      <c r="AE136" s="121"/>
      <c r="AF136" s="121"/>
      <c r="AG136" s="121"/>
      <c r="AH136" s="121"/>
      <c r="AI136" s="121"/>
      <c r="AJ136" s="121"/>
      <c r="AK136" s="121"/>
      <c r="AL136" s="121"/>
    </row>
    <row r="137" spans="31:38" x14ac:dyDescent="0.5">
      <c r="AE137" s="121"/>
      <c r="AF137" s="121"/>
      <c r="AG137" s="121"/>
      <c r="AH137" s="121"/>
      <c r="AI137" s="121"/>
      <c r="AJ137" s="121"/>
      <c r="AK137" s="121"/>
      <c r="AL137" s="121"/>
    </row>
    <row r="138" spans="31:38" x14ac:dyDescent="0.5">
      <c r="AE138" s="121"/>
      <c r="AF138" s="121"/>
      <c r="AG138" s="121"/>
      <c r="AH138" s="121"/>
      <c r="AI138" s="121"/>
      <c r="AJ138" s="121"/>
      <c r="AK138" s="121"/>
      <c r="AL138" s="121"/>
    </row>
    <row r="139" spans="31:38" x14ac:dyDescent="0.5">
      <c r="AE139" s="121"/>
      <c r="AF139" s="121"/>
      <c r="AG139" s="121"/>
      <c r="AH139" s="121"/>
      <c r="AI139" s="121"/>
      <c r="AJ139" s="121"/>
      <c r="AK139" s="121"/>
      <c r="AL139" s="121"/>
    </row>
    <row r="140" spans="31:38" x14ac:dyDescent="0.5">
      <c r="AE140" s="121"/>
      <c r="AF140" s="121"/>
      <c r="AG140" s="121"/>
      <c r="AH140" s="121"/>
      <c r="AI140" s="121"/>
      <c r="AJ140" s="121"/>
      <c r="AK140" s="121"/>
      <c r="AL140" s="121"/>
    </row>
    <row r="141" spans="31:38" x14ac:dyDescent="0.5">
      <c r="AE141" s="121"/>
      <c r="AF141" s="121"/>
      <c r="AG141" s="121"/>
      <c r="AH141" s="121"/>
      <c r="AI141" s="121"/>
      <c r="AJ141" s="121"/>
      <c r="AK141" s="121"/>
      <c r="AL141" s="121"/>
    </row>
    <row r="142" spans="31:38" x14ac:dyDescent="0.5">
      <c r="AE142" s="121"/>
      <c r="AF142" s="121"/>
      <c r="AG142" s="121"/>
      <c r="AH142" s="121"/>
      <c r="AI142" s="121"/>
      <c r="AJ142" s="121"/>
      <c r="AK142" s="121"/>
      <c r="AL142" s="121"/>
    </row>
    <row r="143" spans="31:38" x14ac:dyDescent="0.5">
      <c r="AE143" s="121"/>
      <c r="AF143" s="121"/>
      <c r="AG143" s="121"/>
      <c r="AH143" s="121"/>
      <c r="AI143" s="121"/>
      <c r="AJ143" s="121"/>
      <c r="AK143" s="121"/>
      <c r="AL143" s="121"/>
    </row>
    <row r="144" spans="31:38" x14ac:dyDescent="0.5">
      <c r="AE144" s="121"/>
      <c r="AF144" s="121"/>
      <c r="AG144" s="121"/>
      <c r="AH144" s="121"/>
      <c r="AI144" s="121"/>
      <c r="AJ144" s="121"/>
      <c r="AK144" s="121"/>
      <c r="AL144" s="121"/>
    </row>
    <row r="145" spans="31:38" x14ac:dyDescent="0.5">
      <c r="AE145" s="121"/>
      <c r="AF145" s="121"/>
      <c r="AG145" s="121"/>
      <c r="AH145" s="121"/>
      <c r="AI145" s="121"/>
      <c r="AJ145" s="121"/>
      <c r="AK145" s="121"/>
      <c r="AL145" s="121"/>
    </row>
    <row r="146" spans="31:38" x14ac:dyDescent="0.5">
      <c r="AE146" s="121"/>
      <c r="AF146" s="121"/>
      <c r="AG146" s="121"/>
      <c r="AH146" s="121"/>
      <c r="AI146" s="121"/>
      <c r="AJ146" s="121"/>
      <c r="AK146" s="121"/>
      <c r="AL146" s="121"/>
    </row>
    <row r="147" spans="31:38" x14ac:dyDescent="0.5">
      <c r="AE147" s="121"/>
      <c r="AF147" s="121"/>
      <c r="AG147" s="121"/>
      <c r="AH147" s="121"/>
      <c r="AI147" s="121"/>
      <c r="AJ147" s="121"/>
      <c r="AK147" s="121"/>
      <c r="AL147" s="121"/>
    </row>
    <row r="148" spans="31:38" x14ac:dyDescent="0.5">
      <c r="AE148" s="121"/>
      <c r="AF148" s="121"/>
      <c r="AG148" s="121"/>
      <c r="AH148" s="121"/>
      <c r="AI148" s="121"/>
      <c r="AJ148" s="121"/>
      <c r="AK148" s="121"/>
      <c r="AL148" s="121"/>
    </row>
    <row r="149" spans="31:38" x14ac:dyDescent="0.5">
      <c r="AE149" s="121"/>
      <c r="AF149" s="121"/>
      <c r="AG149" s="121"/>
      <c r="AH149" s="121"/>
      <c r="AI149" s="121"/>
      <c r="AJ149" s="121"/>
      <c r="AK149" s="121"/>
      <c r="AL149" s="121"/>
    </row>
    <row r="150" spans="31:38" x14ac:dyDescent="0.5">
      <c r="AE150" s="121"/>
      <c r="AF150" s="121"/>
      <c r="AG150" s="121"/>
      <c r="AH150" s="121"/>
      <c r="AI150" s="121"/>
      <c r="AJ150" s="121"/>
      <c r="AK150" s="121"/>
      <c r="AL150" s="121"/>
    </row>
    <row r="151" spans="31:38" x14ac:dyDescent="0.5">
      <c r="AE151" s="121"/>
      <c r="AF151" s="121"/>
      <c r="AG151" s="121"/>
      <c r="AH151" s="121"/>
      <c r="AI151" s="121"/>
      <c r="AJ151" s="121"/>
      <c r="AK151" s="121"/>
      <c r="AL151" s="121"/>
    </row>
    <row r="152" spans="31:38" x14ac:dyDescent="0.5">
      <c r="AE152" s="121"/>
      <c r="AF152" s="121"/>
      <c r="AG152" s="121"/>
      <c r="AH152" s="121"/>
      <c r="AI152" s="121"/>
      <c r="AJ152" s="121"/>
      <c r="AK152" s="121"/>
      <c r="AL152" s="121"/>
    </row>
    <row r="153" spans="31:38" x14ac:dyDescent="0.5">
      <c r="AE153" s="121"/>
      <c r="AF153" s="121"/>
      <c r="AG153" s="121"/>
      <c r="AH153" s="121"/>
      <c r="AI153" s="121"/>
      <c r="AJ153" s="121"/>
      <c r="AK153" s="121"/>
      <c r="AL153" s="121"/>
    </row>
    <row r="154" spans="31:38" x14ac:dyDescent="0.5">
      <c r="AE154" s="121"/>
      <c r="AF154" s="121"/>
      <c r="AG154" s="121"/>
      <c r="AH154" s="121"/>
      <c r="AI154" s="121"/>
      <c r="AJ154" s="121"/>
      <c r="AK154" s="121"/>
      <c r="AL154" s="121"/>
    </row>
    <row r="155" spans="31:38" x14ac:dyDescent="0.5">
      <c r="AE155" s="121"/>
      <c r="AF155" s="121"/>
      <c r="AG155" s="121"/>
      <c r="AH155" s="121"/>
      <c r="AI155" s="121"/>
      <c r="AJ155" s="121"/>
      <c r="AK155" s="121"/>
      <c r="AL155" s="121"/>
    </row>
    <row r="156" spans="31:38" x14ac:dyDescent="0.5">
      <c r="AE156" s="121"/>
      <c r="AF156" s="121"/>
      <c r="AG156" s="121"/>
      <c r="AH156" s="121"/>
      <c r="AI156" s="121"/>
      <c r="AJ156" s="121"/>
      <c r="AK156" s="121"/>
      <c r="AL156" s="121"/>
    </row>
    <row r="157" spans="31:38" x14ac:dyDescent="0.5">
      <c r="AE157" s="121"/>
      <c r="AF157" s="121"/>
      <c r="AG157" s="121"/>
      <c r="AH157" s="121"/>
      <c r="AI157" s="121"/>
      <c r="AJ157" s="121"/>
      <c r="AK157" s="121"/>
      <c r="AL157" s="121"/>
    </row>
    <row r="158" spans="31:38" x14ac:dyDescent="0.5">
      <c r="AE158" s="121"/>
      <c r="AF158" s="121"/>
      <c r="AG158" s="121"/>
      <c r="AH158" s="121"/>
      <c r="AI158" s="121"/>
      <c r="AJ158" s="121"/>
      <c r="AK158" s="121"/>
      <c r="AL158" s="121"/>
    </row>
    <row r="159" spans="31:38" x14ac:dyDescent="0.5">
      <c r="AE159" s="121"/>
      <c r="AF159" s="121"/>
      <c r="AG159" s="121"/>
      <c r="AH159" s="121"/>
      <c r="AI159" s="121"/>
      <c r="AJ159" s="121"/>
      <c r="AK159" s="121"/>
      <c r="AL159" s="121"/>
    </row>
    <row r="160" spans="31:38" x14ac:dyDescent="0.5">
      <c r="AE160" s="121"/>
      <c r="AF160" s="121"/>
      <c r="AG160" s="121"/>
      <c r="AH160" s="121"/>
      <c r="AI160" s="121"/>
      <c r="AJ160" s="121"/>
      <c r="AK160" s="121"/>
      <c r="AL160" s="121"/>
    </row>
    <row r="161" spans="31:38" x14ac:dyDescent="0.5">
      <c r="AE161" s="121"/>
      <c r="AF161" s="121"/>
      <c r="AG161" s="121"/>
      <c r="AH161" s="121"/>
      <c r="AI161" s="121"/>
      <c r="AJ161" s="121"/>
      <c r="AK161" s="121"/>
      <c r="AL161" s="121"/>
    </row>
    <row r="162" spans="31:38" x14ac:dyDescent="0.5">
      <c r="AE162" s="121"/>
      <c r="AF162" s="121"/>
      <c r="AG162" s="121"/>
      <c r="AH162" s="121"/>
      <c r="AI162" s="121"/>
      <c r="AJ162" s="121"/>
      <c r="AK162" s="121"/>
      <c r="AL162" s="121"/>
    </row>
    <row r="163" spans="31:38" x14ac:dyDescent="0.5">
      <c r="AE163" s="121"/>
      <c r="AF163" s="121"/>
      <c r="AG163" s="121"/>
      <c r="AH163" s="121"/>
      <c r="AI163" s="121"/>
      <c r="AJ163" s="121"/>
      <c r="AK163" s="121"/>
      <c r="AL163" s="121"/>
    </row>
    <row r="164" spans="31:38" x14ac:dyDescent="0.5">
      <c r="AE164" s="121"/>
      <c r="AF164" s="121"/>
      <c r="AG164" s="121"/>
      <c r="AH164" s="121"/>
      <c r="AI164" s="121"/>
      <c r="AJ164" s="121"/>
      <c r="AK164" s="121"/>
      <c r="AL164" s="121"/>
    </row>
    <row r="165" spans="31:38" x14ac:dyDescent="0.5">
      <c r="AE165" s="121"/>
      <c r="AF165" s="121"/>
      <c r="AG165" s="121"/>
      <c r="AH165" s="121"/>
      <c r="AI165" s="121"/>
      <c r="AJ165" s="121"/>
      <c r="AK165" s="121"/>
      <c r="AL165" s="121"/>
    </row>
    <row r="166" spans="31:38" x14ac:dyDescent="0.5">
      <c r="AE166" s="121"/>
      <c r="AF166" s="121"/>
      <c r="AG166" s="121"/>
      <c r="AH166" s="121"/>
      <c r="AI166" s="121"/>
      <c r="AJ166" s="121"/>
      <c r="AK166" s="121"/>
      <c r="AL166" s="121"/>
    </row>
    <row r="167" spans="31:38" x14ac:dyDescent="0.5">
      <c r="AE167" s="121"/>
      <c r="AF167" s="121"/>
      <c r="AG167" s="121"/>
      <c r="AH167" s="121"/>
      <c r="AI167" s="121"/>
      <c r="AJ167" s="121"/>
      <c r="AK167" s="121"/>
      <c r="AL167" s="121"/>
    </row>
    <row r="168" spans="31:38" x14ac:dyDescent="0.5">
      <c r="AE168" s="121"/>
      <c r="AF168" s="121"/>
      <c r="AG168" s="121"/>
      <c r="AH168" s="121"/>
      <c r="AI168" s="121"/>
      <c r="AJ168" s="121"/>
      <c r="AK168" s="121"/>
      <c r="AL168" s="121"/>
    </row>
    <row r="169" spans="31:38" x14ac:dyDescent="0.5">
      <c r="AE169" s="121"/>
      <c r="AF169" s="121"/>
      <c r="AG169" s="121"/>
      <c r="AH169" s="121"/>
      <c r="AI169" s="121"/>
      <c r="AJ169" s="121"/>
      <c r="AK169" s="121"/>
      <c r="AL169" s="121"/>
    </row>
    <row r="170" spans="31:38" x14ac:dyDescent="0.5">
      <c r="AE170" s="121"/>
      <c r="AF170" s="121"/>
      <c r="AG170" s="121"/>
      <c r="AH170" s="121"/>
      <c r="AI170" s="121"/>
      <c r="AJ170" s="121"/>
      <c r="AK170" s="121"/>
      <c r="AL170" s="121"/>
    </row>
    <row r="171" spans="31:38" x14ac:dyDescent="0.5">
      <c r="AE171" s="121"/>
      <c r="AF171" s="121"/>
      <c r="AG171" s="121"/>
      <c r="AH171" s="121"/>
      <c r="AI171" s="121"/>
      <c r="AJ171" s="121"/>
      <c r="AK171" s="121"/>
      <c r="AL171" s="121"/>
    </row>
    <row r="172" spans="31:38" x14ac:dyDescent="0.5">
      <c r="AE172" s="121"/>
      <c r="AF172" s="121"/>
      <c r="AG172" s="121"/>
      <c r="AH172" s="121"/>
      <c r="AI172" s="121"/>
      <c r="AJ172" s="121"/>
      <c r="AK172" s="121"/>
      <c r="AL172" s="121"/>
    </row>
    <row r="173" spans="31:38" x14ac:dyDescent="0.5">
      <c r="AE173" s="121"/>
      <c r="AF173" s="121"/>
      <c r="AG173" s="121"/>
      <c r="AH173" s="121"/>
      <c r="AI173" s="121"/>
      <c r="AJ173" s="121"/>
      <c r="AK173" s="121"/>
      <c r="AL173" s="121"/>
    </row>
    <row r="174" spans="31:38" x14ac:dyDescent="0.5">
      <c r="AE174" s="121"/>
      <c r="AF174" s="121"/>
      <c r="AG174" s="121"/>
      <c r="AH174" s="121"/>
      <c r="AI174" s="121"/>
      <c r="AJ174" s="121"/>
      <c r="AK174" s="121"/>
      <c r="AL174" s="121"/>
    </row>
    <row r="175" spans="31:38" x14ac:dyDescent="0.5">
      <c r="AE175" s="121"/>
      <c r="AF175" s="121"/>
      <c r="AG175" s="121"/>
      <c r="AH175" s="121"/>
      <c r="AI175" s="121"/>
      <c r="AJ175" s="121"/>
      <c r="AK175" s="121"/>
      <c r="AL175" s="121"/>
    </row>
    <row r="176" spans="31:38" x14ac:dyDescent="0.5">
      <c r="AE176" s="121"/>
      <c r="AF176" s="121"/>
      <c r="AG176" s="121"/>
      <c r="AH176" s="121"/>
      <c r="AI176" s="121"/>
      <c r="AJ176" s="121"/>
      <c r="AK176" s="121"/>
      <c r="AL176" s="121"/>
    </row>
    <row r="177" spans="31:38" x14ac:dyDescent="0.5">
      <c r="AE177" s="121"/>
      <c r="AF177" s="121"/>
      <c r="AG177" s="121"/>
      <c r="AH177" s="121"/>
      <c r="AI177" s="121"/>
      <c r="AJ177" s="121"/>
      <c r="AK177" s="121"/>
      <c r="AL177" s="121"/>
    </row>
    <row r="178" spans="31:38" x14ac:dyDescent="0.5">
      <c r="AE178" s="121"/>
      <c r="AF178" s="121"/>
      <c r="AG178" s="121"/>
      <c r="AH178" s="121"/>
      <c r="AI178" s="121"/>
      <c r="AJ178" s="121"/>
      <c r="AK178" s="121"/>
      <c r="AL178" s="121"/>
    </row>
    <row r="179" spans="31:38" x14ac:dyDescent="0.5">
      <c r="AE179" s="121"/>
      <c r="AF179" s="121"/>
      <c r="AG179" s="121"/>
      <c r="AH179" s="121"/>
      <c r="AI179" s="121"/>
      <c r="AJ179" s="121"/>
      <c r="AK179" s="121"/>
      <c r="AL179" s="121"/>
    </row>
    <row r="180" spans="31:38" x14ac:dyDescent="0.5">
      <c r="AE180" s="121"/>
      <c r="AF180" s="121"/>
      <c r="AG180" s="121"/>
      <c r="AH180" s="121"/>
      <c r="AI180" s="121"/>
      <c r="AJ180" s="121"/>
      <c r="AK180" s="121"/>
      <c r="AL180" s="121"/>
    </row>
    <row r="181" spans="31:38" x14ac:dyDescent="0.5">
      <c r="AE181" s="121"/>
      <c r="AF181" s="121"/>
      <c r="AG181" s="121"/>
      <c r="AH181" s="121"/>
      <c r="AI181" s="121"/>
      <c r="AJ181" s="121"/>
      <c r="AK181" s="121"/>
      <c r="AL181" s="121"/>
    </row>
    <row r="182" spans="31:38" x14ac:dyDescent="0.5">
      <c r="AE182" s="121"/>
      <c r="AF182" s="121"/>
      <c r="AG182" s="121"/>
      <c r="AH182" s="121"/>
      <c r="AI182" s="121"/>
      <c r="AJ182" s="121"/>
      <c r="AK182" s="121"/>
      <c r="AL182" s="121"/>
    </row>
    <row r="183" spans="31:38" x14ac:dyDescent="0.5">
      <c r="AE183" s="121"/>
      <c r="AF183" s="121"/>
      <c r="AG183" s="121"/>
      <c r="AH183" s="121"/>
      <c r="AI183" s="121"/>
      <c r="AJ183" s="121"/>
      <c r="AK183" s="121"/>
      <c r="AL183" s="121"/>
    </row>
    <row r="184" spans="31:38" x14ac:dyDescent="0.5">
      <c r="AE184" s="121"/>
      <c r="AF184" s="121"/>
      <c r="AG184" s="121"/>
      <c r="AH184" s="121"/>
      <c r="AI184" s="121"/>
      <c r="AJ184" s="121"/>
      <c r="AK184" s="121"/>
      <c r="AL184" s="121"/>
    </row>
    <row r="185" spans="31:38" x14ac:dyDescent="0.5">
      <c r="AE185" s="121"/>
      <c r="AF185" s="121"/>
      <c r="AG185" s="121"/>
      <c r="AH185" s="121"/>
      <c r="AI185" s="121"/>
      <c r="AJ185" s="121"/>
      <c r="AK185" s="121"/>
      <c r="AL185" s="121"/>
    </row>
    <row r="186" spans="31:38" x14ac:dyDescent="0.5">
      <c r="AE186" s="121"/>
      <c r="AF186" s="121"/>
      <c r="AG186" s="121"/>
      <c r="AH186" s="121"/>
      <c r="AI186" s="121"/>
      <c r="AJ186" s="121"/>
      <c r="AK186" s="121"/>
      <c r="AL186" s="121"/>
    </row>
    <row r="187" spans="31:38" x14ac:dyDescent="0.5">
      <c r="AE187" s="121"/>
      <c r="AF187" s="121"/>
      <c r="AG187" s="121"/>
      <c r="AH187" s="121"/>
      <c r="AI187" s="121"/>
      <c r="AJ187" s="121"/>
      <c r="AK187" s="121"/>
      <c r="AL187" s="121"/>
    </row>
    <row r="188" spans="31:38" x14ac:dyDescent="0.5">
      <c r="AE188" s="121"/>
      <c r="AF188" s="121"/>
      <c r="AG188" s="121"/>
      <c r="AH188" s="121"/>
      <c r="AI188" s="121"/>
      <c r="AJ188" s="121"/>
      <c r="AK188" s="121"/>
      <c r="AL188" s="121"/>
    </row>
    <row r="189" spans="31:38" x14ac:dyDescent="0.5">
      <c r="AE189" s="121"/>
      <c r="AF189" s="121"/>
      <c r="AG189" s="121"/>
      <c r="AH189" s="121"/>
      <c r="AI189" s="121"/>
      <c r="AJ189" s="121"/>
      <c r="AK189" s="121"/>
      <c r="AL189" s="121"/>
    </row>
    <row r="190" spans="31:38" x14ac:dyDescent="0.5">
      <c r="AE190" s="121"/>
      <c r="AF190" s="121"/>
      <c r="AG190" s="121"/>
      <c r="AH190" s="121"/>
      <c r="AI190" s="121"/>
      <c r="AJ190" s="121"/>
      <c r="AK190" s="121"/>
      <c r="AL190" s="121"/>
    </row>
    <row r="191" spans="31:38" x14ac:dyDescent="0.5">
      <c r="AE191" s="121"/>
      <c r="AF191" s="121"/>
      <c r="AG191" s="121"/>
      <c r="AH191" s="121"/>
      <c r="AI191" s="121"/>
      <c r="AJ191" s="121"/>
      <c r="AK191" s="121"/>
      <c r="AL191" s="121"/>
    </row>
    <row r="192" spans="31:38" x14ac:dyDescent="0.5">
      <c r="AE192" s="121"/>
      <c r="AF192" s="121"/>
      <c r="AG192" s="121"/>
      <c r="AH192" s="121"/>
      <c r="AI192" s="121"/>
      <c r="AJ192" s="121"/>
      <c r="AK192" s="121"/>
      <c r="AL192" s="121"/>
    </row>
    <row r="193" spans="31:38" x14ac:dyDescent="0.5">
      <c r="AE193" s="121"/>
      <c r="AF193" s="121"/>
      <c r="AG193" s="121"/>
      <c r="AH193" s="121"/>
      <c r="AI193" s="121"/>
      <c r="AJ193" s="121"/>
      <c r="AK193" s="121"/>
      <c r="AL193" s="121"/>
    </row>
    <row r="194" spans="31:38" x14ac:dyDescent="0.5">
      <c r="AE194" s="121"/>
      <c r="AF194" s="121"/>
      <c r="AG194" s="121"/>
      <c r="AH194" s="121"/>
      <c r="AI194" s="121"/>
      <c r="AJ194" s="121"/>
      <c r="AK194" s="121"/>
      <c r="AL194" s="121"/>
    </row>
    <row r="195" spans="31:38" x14ac:dyDescent="0.5">
      <c r="AE195" s="121"/>
      <c r="AF195" s="121"/>
      <c r="AG195" s="121"/>
      <c r="AH195" s="121"/>
      <c r="AI195" s="121"/>
      <c r="AJ195" s="121"/>
      <c r="AK195" s="121"/>
      <c r="AL195" s="121"/>
    </row>
    <row r="196" spans="31:38" x14ac:dyDescent="0.5">
      <c r="AE196" s="121"/>
      <c r="AF196" s="121"/>
      <c r="AG196" s="121"/>
      <c r="AH196" s="121"/>
      <c r="AI196" s="121"/>
      <c r="AJ196" s="121"/>
      <c r="AK196" s="121"/>
      <c r="AL196" s="121"/>
    </row>
    <row r="197" spans="31:38" x14ac:dyDescent="0.5">
      <c r="AE197" s="121"/>
      <c r="AF197" s="121"/>
      <c r="AG197" s="121"/>
      <c r="AH197" s="121"/>
      <c r="AI197" s="121"/>
      <c r="AJ197" s="121"/>
      <c r="AK197" s="121"/>
      <c r="AL197" s="121"/>
    </row>
    <row r="198" spans="31:38" x14ac:dyDescent="0.5">
      <c r="AE198" s="121"/>
      <c r="AF198" s="121"/>
      <c r="AG198" s="121"/>
      <c r="AH198" s="121"/>
      <c r="AI198" s="121"/>
      <c r="AJ198" s="121"/>
      <c r="AK198" s="121"/>
      <c r="AL198" s="121"/>
    </row>
    <row r="199" spans="31:38" x14ac:dyDescent="0.5">
      <c r="AE199" s="121"/>
      <c r="AF199" s="121"/>
      <c r="AG199" s="121"/>
      <c r="AH199" s="121"/>
      <c r="AI199" s="121"/>
      <c r="AJ199" s="121"/>
      <c r="AK199" s="121"/>
      <c r="AL199" s="121"/>
    </row>
    <row r="200" spans="31:38" x14ac:dyDescent="0.5">
      <c r="AE200" s="121"/>
      <c r="AF200" s="121"/>
      <c r="AG200" s="121"/>
      <c r="AH200" s="121"/>
      <c r="AI200" s="121"/>
      <c r="AJ200" s="121"/>
      <c r="AK200" s="121"/>
      <c r="AL200" s="121"/>
    </row>
    <row r="201" spans="31:38" x14ac:dyDescent="0.5">
      <c r="AE201" s="121"/>
      <c r="AF201" s="121"/>
      <c r="AG201" s="121"/>
      <c r="AH201" s="121"/>
      <c r="AI201" s="121"/>
      <c r="AJ201" s="121"/>
      <c r="AK201" s="121"/>
      <c r="AL201" s="121"/>
    </row>
    <row r="202" spans="31:38" x14ac:dyDescent="0.5">
      <c r="AE202" s="121"/>
      <c r="AF202" s="121"/>
      <c r="AG202" s="121"/>
      <c r="AH202" s="121"/>
      <c r="AI202" s="121"/>
      <c r="AJ202" s="121"/>
      <c r="AK202" s="121"/>
      <c r="AL202" s="121"/>
    </row>
    <row r="203" spans="31:38" x14ac:dyDescent="0.5">
      <c r="AE203" s="121"/>
      <c r="AF203" s="121"/>
      <c r="AG203" s="121"/>
      <c r="AH203" s="121"/>
      <c r="AI203" s="121"/>
      <c r="AJ203" s="121"/>
      <c r="AK203" s="121"/>
      <c r="AL203" s="121"/>
    </row>
    <row r="204" spans="31:38" x14ac:dyDescent="0.5">
      <c r="AE204" s="121"/>
      <c r="AF204" s="121"/>
      <c r="AG204" s="121"/>
      <c r="AH204" s="121"/>
      <c r="AI204" s="121"/>
      <c r="AJ204" s="121"/>
      <c r="AK204" s="121"/>
      <c r="AL204" s="121"/>
    </row>
    <row r="205" spans="31:38" x14ac:dyDescent="0.5">
      <c r="AE205" s="121"/>
      <c r="AF205" s="121"/>
      <c r="AG205" s="121"/>
      <c r="AH205" s="121"/>
      <c r="AI205" s="121"/>
      <c r="AJ205" s="121"/>
      <c r="AK205" s="121"/>
      <c r="AL205" s="121"/>
    </row>
    <row r="206" spans="31:38" x14ac:dyDescent="0.5">
      <c r="AE206" s="121"/>
      <c r="AF206" s="121"/>
      <c r="AG206" s="121"/>
      <c r="AH206" s="121"/>
      <c r="AI206" s="121"/>
      <c r="AJ206" s="121"/>
      <c r="AK206" s="121"/>
      <c r="AL206" s="121"/>
    </row>
    <row r="207" spans="31:38" x14ac:dyDescent="0.5">
      <c r="AE207" s="121"/>
      <c r="AF207" s="121"/>
      <c r="AG207" s="121"/>
      <c r="AH207" s="121"/>
      <c r="AI207" s="121"/>
      <c r="AJ207" s="121"/>
      <c r="AK207" s="121"/>
      <c r="AL207" s="121"/>
    </row>
    <row r="208" spans="31:38" x14ac:dyDescent="0.5">
      <c r="AE208" s="121"/>
      <c r="AF208" s="121"/>
      <c r="AG208" s="121"/>
      <c r="AH208" s="121"/>
      <c r="AI208" s="121"/>
      <c r="AJ208" s="121"/>
      <c r="AK208" s="121"/>
      <c r="AL208" s="121"/>
    </row>
    <row r="209" spans="31:38" x14ac:dyDescent="0.5">
      <c r="AE209" s="121"/>
      <c r="AF209" s="121"/>
      <c r="AG209" s="121"/>
      <c r="AH209" s="121"/>
      <c r="AI209" s="121"/>
      <c r="AJ209" s="121"/>
      <c r="AK209" s="121"/>
      <c r="AL209" s="121"/>
    </row>
    <row r="210" spans="31:38" x14ac:dyDescent="0.5">
      <c r="AE210" s="121"/>
      <c r="AF210" s="121"/>
      <c r="AG210" s="121"/>
      <c r="AH210" s="121"/>
      <c r="AI210" s="121"/>
      <c r="AJ210" s="121"/>
      <c r="AK210" s="121"/>
      <c r="AL210" s="121"/>
    </row>
    <row r="211" spans="31:38" x14ac:dyDescent="0.5">
      <c r="AE211" s="121"/>
      <c r="AF211" s="121"/>
      <c r="AG211" s="121"/>
      <c r="AH211" s="121"/>
      <c r="AI211" s="121"/>
      <c r="AJ211" s="121"/>
      <c r="AK211" s="121"/>
      <c r="AL211" s="121"/>
    </row>
    <row r="212" spans="31:38" x14ac:dyDescent="0.5">
      <c r="AE212" s="121"/>
      <c r="AF212" s="121"/>
      <c r="AG212" s="121"/>
      <c r="AH212" s="121"/>
      <c r="AI212" s="121"/>
      <c r="AJ212" s="121"/>
      <c r="AK212" s="121"/>
      <c r="AL212" s="121"/>
    </row>
    <row r="213" spans="31:38" x14ac:dyDescent="0.5">
      <c r="AE213" s="121"/>
      <c r="AF213" s="121"/>
      <c r="AG213" s="121"/>
      <c r="AH213" s="121"/>
      <c r="AI213" s="121"/>
      <c r="AJ213" s="121"/>
      <c r="AK213" s="121"/>
      <c r="AL213" s="121"/>
    </row>
    <row r="214" spans="31:38" x14ac:dyDescent="0.5">
      <c r="AE214" s="121"/>
      <c r="AF214" s="121"/>
      <c r="AG214" s="121"/>
      <c r="AH214" s="121"/>
      <c r="AI214" s="121"/>
      <c r="AJ214" s="121"/>
      <c r="AK214" s="121"/>
      <c r="AL214" s="121"/>
    </row>
    <row r="215" spans="31:38" x14ac:dyDescent="0.5">
      <c r="AE215" s="121"/>
      <c r="AF215" s="121"/>
      <c r="AG215" s="121"/>
      <c r="AH215" s="121"/>
      <c r="AI215" s="121"/>
      <c r="AJ215" s="121"/>
      <c r="AK215" s="121"/>
      <c r="AL215" s="121"/>
    </row>
    <row r="216" spans="31:38" x14ac:dyDescent="0.5">
      <c r="AE216" s="121"/>
      <c r="AF216" s="121"/>
      <c r="AG216" s="121"/>
      <c r="AH216" s="121"/>
      <c r="AI216" s="121"/>
      <c r="AJ216" s="121"/>
      <c r="AK216" s="121"/>
      <c r="AL216" s="121"/>
    </row>
    <row r="217" spans="31:38" x14ac:dyDescent="0.5">
      <c r="AE217" s="121"/>
      <c r="AF217" s="121"/>
      <c r="AG217" s="121"/>
      <c r="AH217" s="121"/>
      <c r="AI217" s="121"/>
      <c r="AJ217" s="121"/>
      <c r="AK217" s="121"/>
      <c r="AL217" s="121"/>
    </row>
    <row r="218" spans="31:38" x14ac:dyDescent="0.5">
      <c r="AE218" s="121"/>
      <c r="AF218" s="121"/>
      <c r="AG218" s="121"/>
      <c r="AH218" s="121"/>
      <c r="AI218" s="121"/>
      <c r="AJ218" s="121"/>
      <c r="AK218" s="121"/>
      <c r="AL218" s="121"/>
    </row>
    <row r="219" spans="31:38" x14ac:dyDescent="0.5">
      <c r="AE219" s="121"/>
      <c r="AF219" s="121"/>
      <c r="AG219" s="121"/>
      <c r="AH219" s="121"/>
      <c r="AI219" s="121"/>
      <c r="AJ219" s="121"/>
      <c r="AK219" s="121"/>
      <c r="AL219" s="121"/>
    </row>
    <row r="220" spans="31:38" x14ac:dyDescent="0.5">
      <c r="AE220" s="121"/>
      <c r="AF220" s="121"/>
      <c r="AG220" s="121"/>
      <c r="AH220" s="121"/>
      <c r="AI220" s="121"/>
      <c r="AJ220" s="121"/>
      <c r="AK220" s="121"/>
      <c r="AL220" s="121"/>
    </row>
    <row r="221" spans="31:38" x14ac:dyDescent="0.5">
      <c r="AE221" s="121"/>
      <c r="AF221" s="121"/>
      <c r="AG221" s="121"/>
      <c r="AH221" s="121"/>
      <c r="AI221" s="121"/>
      <c r="AJ221" s="121"/>
      <c r="AK221" s="121"/>
      <c r="AL221" s="121"/>
    </row>
    <row r="222" spans="31:38" x14ac:dyDescent="0.5">
      <c r="AE222" s="121"/>
      <c r="AF222" s="121"/>
      <c r="AG222" s="121"/>
      <c r="AH222" s="121"/>
      <c r="AI222" s="121"/>
      <c r="AJ222" s="121"/>
      <c r="AK222" s="121"/>
      <c r="AL222" s="121"/>
    </row>
    <row r="223" spans="31:38" x14ac:dyDescent="0.5">
      <c r="AE223" s="121"/>
      <c r="AF223" s="121"/>
      <c r="AG223" s="121"/>
      <c r="AH223" s="121"/>
      <c r="AI223" s="121"/>
      <c r="AJ223" s="121"/>
      <c r="AK223" s="121"/>
      <c r="AL223" s="121"/>
    </row>
    <row r="224" spans="31:38" x14ac:dyDescent="0.5">
      <c r="AE224" s="121"/>
      <c r="AF224" s="121"/>
      <c r="AG224" s="121"/>
      <c r="AH224" s="121"/>
      <c r="AI224" s="121"/>
      <c r="AJ224" s="121"/>
      <c r="AK224" s="121"/>
      <c r="AL224" s="121"/>
    </row>
    <row r="225" spans="31:38" x14ac:dyDescent="0.5">
      <c r="AE225" s="121"/>
      <c r="AF225" s="121"/>
      <c r="AG225" s="121"/>
      <c r="AH225" s="121"/>
      <c r="AI225" s="121"/>
      <c r="AJ225" s="121"/>
      <c r="AK225" s="121"/>
      <c r="AL225" s="121"/>
    </row>
    <row r="226" spans="31:38" x14ac:dyDescent="0.5">
      <c r="AE226" s="121"/>
      <c r="AF226" s="121"/>
      <c r="AG226" s="121"/>
      <c r="AH226" s="121"/>
      <c r="AI226" s="121"/>
      <c r="AJ226" s="121"/>
      <c r="AK226" s="121"/>
      <c r="AL226" s="121"/>
    </row>
    <row r="227" spans="31:38" x14ac:dyDescent="0.5">
      <c r="AE227" s="121"/>
      <c r="AF227" s="121"/>
      <c r="AG227" s="121"/>
      <c r="AH227" s="121"/>
      <c r="AI227" s="121"/>
      <c r="AJ227" s="121"/>
      <c r="AK227" s="121"/>
      <c r="AL227" s="121"/>
    </row>
    <row r="228" spans="31:38" x14ac:dyDescent="0.5">
      <c r="AE228" s="121"/>
      <c r="AF228" s="121"/>
      <c r="AG228" s="121"/>
      <c r="AH228" s="121"/>
      <c r="AI228" s="121"/>
      <c r="AJ228" s="121"/>
      <c r="AK228" s="121"/>
      <c r="AL228" s="121"/>
    </row>
    <row r="229" spans="31:38" x14ac:dyDescent="0.5">
      <c r="AE229" s="121"/>
      <c r="AF229" s="121"/>
      <c r="AG229" s="121"/>
      <c r="AH229" s="121"/>
      <c r="AI229" s="121"/>
      <c r="AJ229" s="121"/>
      <c r="AK229" s="121"/>
      <c r="AL229" s="121"/>
    </row>
    <row r="230" spans="31:38" x14ac:dyDescent="0.5">
      <c r="AE230" s="121"/>
      <c r="AF230" s="121"/>
      <c r="AG230" s="121"/>
      <c r="AH230" s="121"/>
      <c r="AI230" s="121"/>
      <c r="AJ230" s="121"/>
      <c r="AK230" s="121"/>
      <c r="AL230" s="121"/>
    </row>
    <row r="231" spans="31:38" x14ac:dyDescent="0.5">
      <c r="AE231" s="121"/>
      <c r="AF231" s="121"/>
      <c r="AG231" s="121"/>
      <c r="AH231" s="121"/>
      <c r="AI231" s="121"/>
      <c r="AJ231" s="121"/>
      <c r="AK231" s="121"/>
      <c r="AL231" s="121"/>
    </row>
    <row r="232" spans="31:38" x14ac:dyDescent="0.5">
      <c r="AE232" s="121"/>
      <c r="AF232" s="121"/>
      <c r="AG232" s="121"/>
      <c r="AH232" s="121"/>
      <c r="AI232" s="121"/>
      <c r="AJ232" s="121"/>
      <c r="AK232" s="121"/>
      <c r="AL232" s="121"/>
    </row>
    <row r="233" spans="31:38" x14ac:dyDescent="0.5">
      <c r="AE233" s="121"/>
      <c r="AF233" s="121"/>
      <c r="AG233" s="121"/>
      <c r="AH233" s="121"/>
      <c r="AI233" s="121"/>
      <c r="AJ233" s="121"/>
      <c r="AK233" s="121"/>
      <c r="AL233" s="121"/>
    </row>
    <row r="234" spans="31:38" x14ac:dyDescent="0.5">
      <c r="AE234" s="121"/>
      <c r="AF234" s="121"/>
      <c r="AG234" s="121"/>
      <c r="AH234" s="121"/>
      <c r="AI234" s="121"/>
      <c r="AJ234" s="121"/>
      <c r="AK234" s="121"/>
      <c r="AL234" s="121"/>
    </row>
    <row r="235" spans="31:38" x14ac:dyDescent="0.5">
      <c r="AE235" s="121"/>
      <c r="AF235" s="121"/>
      <c r="AG235" s="121"/>
      <c r="AH235" s="121"/>
      <c r="AI235" s="121"/>
      <c r="AJ235" s="121"/>
      <c r="AK235" s="121"/>
      <c r="AL235" s="121"/>
    </row>
    <row r="236" spans="31:38" x14ac:dyDescent="0.5">
      <c r="AE236" s="121"/>
      <c r="AF236" s="121"/>
      <c r="AG236" s="121"/>
      <c r="AH236" s="121"/>
      <c r="AI236" s="121"/>
      <c r="AJ236" s="121"/>
      <c r="AK236" s="121"/>
      <c r="AL236" s="121"/>
    </row>
    <row r="237" spans="31:38" x14ac:dyDescent="0.5">
      <c r="AE237" s="121"/>
      <c r="AF237" s="121"/>
      <c r="AG237" s="121"/>
      <c r="AH237" s="121"/>
      <c r="AI237" s="121"/>
      <c r="AJ237" s="121"/>
      <c r="AK237" s="121"/>
      <c r="AL237" s="121"/>
    </row>
    <row r="238" spans="31:38" x14ac:dyDescent="0.5">
      <c r="AE238" s="121"/>
      <c r="AF238" s="121"/>
      <c r="AG238" s="121"/>
      <c r="AH238" s="121"/>
      <c r="AI238" s="121"/>
      <c r="AJ238" s="121"/>
      <c r="AK238" s="121"/>
      <c r="AL238" s="121"/>
    </row>
    <row r="239" spans="31:38" x14ac:dyDescent="0.5">
      <c r="AE239" s="121"/>
      <c r="AF239" s="121"/>
      <c r="AG239" s="121"/>
      <c r="AH239" s="121"/>
      <c r="AI239" s="121"/>
      <c r="AJ239" s="121"/>
      <c r="AK239" s="121"/>
      <c r="AL239" s="121"/>
    </row>
    <row r="240" spans="31:38" x14ac:dyDescent="0.5">
      <c r="AE240" s="121"/>
      <c r="AF240" s="121"/>
      <c r="AG240" s="121"/>
      <c r="AH240" s="121"/>
      <c r="AI240" s="121"/>
      <c r="AJ240" s="121"/>
      <c r="AK240" s="121"/>
      <c r="AL240" s="121"/>
    </row>
    <row r="241" spans="31:38" x14ac:dyDescent="0.5">
      <c r="AE241" s="121"/>
      <c r="AF241" s="121"/>
      <c r="AG241" s="121"/>
      <c r="AH241" s="121"/>
      <c r="AI241" s="121"/>
      <c r="AJ241" s="121"/>
      <c r="AK241" s="121"/>
      <c r="AL241" s="121"/>
    </row>
    <row r="242" spans="31:38" x14ac:dyDescent="0.5">
      <c r="AE242" s="121"/>
      <c r="AF242" s="121"/>
      <c r="AG242" s="121"/>
      <c r="AH242" s="121"/>
      <c r="AI242" s="121"/>
      <c r="AJ242" s="121"/>
      <c r="AK242" s="121"/>
      <c r="AL242" s="121"/>
    </row>
    <row r="243" spans="31:38" x14ac:dyDescent="0.5">
      <c r="AE243" s="121"/>
      <c r="AF243" s="121"/>
      <c r="AG243" s="121"/>
      <c r="AH243" s="121"/>
      <c r="AI243" s="121"/>
      <c r="AJ243" s="121"/>
      <c r="AK243" s="121"/>
      <c r="AL243" s="121"/>
    </row>
    <row r="244" spans="31:38" x14ac:dyDescent="0.5">
      <c r="AE244" s="121"/>
      <c r="AF244" s="121"/>
      <c r="AG244" s="121"/>
      <c r="AH244" s="121"/>
      <c r="AI244" s="121"/>
      <c r="AJ244" s="121"/>
      <c r="AK244" s="121"/>
      <c r="AL244" s="121"/>
    </row>
    <row r="245" spans="31:38" x14ac:dyDescent="0.5">
      <c r="AE245" s="121"/>
      <c r="AF245" s="121"/>
      <c r="AG245" s="121"/>
      <c r="AH245" s="121"/>
      <c r="AI245" s="121"/>
      <c r="AJ245" s="121"/>
      <c r="AK245" s="121"/>
      <c r="AL245" s="121"/>
    </row>
    <row r="246" spans="31:38" x14ac:dyDescent="0.5">
      <c r="AE246" s="121"/>
      <c r="AF246" s="121"/>
      <c r="AG246" s="121"/>
      <c r="AH246" s="121"/>
      <c r="AI246" s="121"/>
      <c r="AJ246" s="121"/>
      <c r="AK246" s="121"/>
      <c r="AL246" s="121"/>
    </row>
    <row r="247" spans="31:38" x14ac:dyDescent="0.5">
      <c r="AE247" s="121"/>
      <c r="AF247" s="121"/>
      <c r="AG247" s="121"/>
      <c r="AH247" s="121"/>
      <c r="AI247" s="121"/>
      <c r="AJ247" s="121"/>
      <c r="AK247" s="121"/>
      <c r="AL247" s="121"/>
    </row>
    <row r="248" spans="31:38" x14ac:dyDescent="0.5">
      <c r="AE248" s="121"/>
      <c r="AF248" s="121"/>
      <c r="AG248" s="121"/>
      <c r="AH248" s="121"/>
      <c r="AI248" s="121"/>
      <c r="AJ248" s="121"/>
      <c r="AK248" s="121"/>
      <c r="AL248" s="121"/>
    </row>
    <row r="249" spans="31:38" x14ac:dyDescent="0.5">
      <c r="AE249" s="121"/>
      <c r="AF249" s="121"/>
      <c r="AG249" s="121"/>
      <c r="AH249" s="121"/>
      <c r="AI249" s="121"/>
      <c r="AJ249" s="121"/>
      <c r="AK249" s="121"/>
      <c r="AL249" s="121"/>
    </row>
    <row r="250" spans="31:38" x14ac:dyDescent="0.5">
      <c r="AE250" s="121"/>
      <c r="AF250" s="121"/>
      <c r="AG250" s="121"/>
      <c r="AH250" s="121"/>
      <c r="AI250" s="121"/>
      <c r="AJ250" s="121"/>
      <c r="AK250" s="121"/>
      <c r="AL250" s="121"/>
    </row>
    <row r="251" spans="31:38" x14ac:dyDescent="0.5">
      <c r="AE251" s="121"/>
      <c r="AF251" s="121"/>
      <c r="AG251" s="121"/>
      <c r="AH251" s="121"/>
      <c r="AI251" s="121"/>
      <c r="AJ251" s="121"/>
      <c r="AK251" s="121"/>
      <c r="AL251" s="121"/>
    </row>
    <row r="252" spans="31:38" x14ac:dyDescent="0.5">
      <c r="AE252" s="121"/>
      <c r="AF252" s="121"/>
      <c r="AG252" s="121"/>
      <c r="AH252" s="121"/>
      <c r="AI252" s="121"/>
      <c r="AJ252" s="121"/>
      <c r="AK252" s="121"/>
      <c r="AL252" s="121"/>
    </row>
    <row r="253" spans="31:38" x14ac:dyDescent="0.5">
      <c r="AE253" s="121"/>
      <c r="AF253" s="121"/>
      <c r="AG253" s="121"/>
      <c r="AH253" s="121"/>
      <c r="AI253" s="121"/>
      <c r="AJ253" s="121"/>
      <c r="AK253" s="121"/>
      <c r="AL253" s="121"/>
    </row>
    <row r="254" spans="31:38" x14ac:dyDescent="0.5">
      <c r="AE254" s="121"/>
      <c r="AF254" s="121"/>
      <c r="AG254" s="121"/>
      <c r="AH254" s="121"/>
      <c r="AI254" s="121"/>
      <c r="AJ254" s="121"/>
      <c r="AK254" s="121"/>
      <c r="AL254" s="121"/>
    </row>
    <row r="255" spans="31:38" x14ac:dyDescent="0.5">
      <c r="AE255" s="121"/>
      <c r="AF255" s="121"/>
      <c r="AG255" s="121"/>
      <c r="AH255" s="121"/>
      <c r="AI255" s="121"/>
      <c r="AJ255" s="121"/>
      <c r="AK255" s="121"/>
      <c r="AL255" s="121"/>
    </row>
    <row r="256" spans="31:38" x14ac:dyDescent="0.5">
      <c r="AE256" s="121"/>
      <c r="AF256" s="121"/>
      <c r="AG256" s="121"/>
      <c r="AH256" s="121"/>
      <c r="AI256" s="121"/>
      <c r="AJ256" s="121"/>
      <c r="AK256" s="121"/>
      <c r="AL256" s="121"/>
    </row>
    <row r="257" spans="31:38" x14ac:dyDescent="0.5">
      <c r="AE257" s="121"/>
      <c r="AF257" s="121"/>
      <c r="AG257" s="121"/>
      <c r="AH257" s="121"/>
      <c r="AI257" s="121"/>
      <c r="AJ257" s="121"/>
      <c r="AK257" s="121"/>
      <c r="AL257" s="121"/>
    </row>
    <row r="258" spans="31:38" x14ac:dyDescent="0.5">
      <c r="AE258" s="121"/>
      <c r="AF258" s="121"/>
      <c r="AG258" s="121"/>
      <c r="AH258" s="121"/>
      <c r="AI258" s="121"/>
      <c r="AJ258" s="121"/>
      <c r="AK258" s="121"/>
      <c r="AL258" s="121"/>
    </row>
    <row r="259" spans="31:38" x14ac:dyDescent="0.5">
      <c r="AE259" s="121"/>
      <c r="AF259" s="121"/>
      <c r="AG259" s="121"/>
      <c r="AH259" s="121"/>
      <c r="AI259" s="121"/>
      <c r="AJ259" s="121"/>
      <c r="AK259" s="121"/>
      <c r="AL259" s="121"/>
    </row>
    <row r="260" spans="31:38" x14ac:dyDescent="0.5">
      <c r="AE260" s="121"/>
      <c r="AF260" s="121"/>
      <c r="AG260" s="121"/>
      <c r="AH260" s="121"/>
      <c r="AI260" s="121"/>
      <c r="AJ260" s="121"/>
      <c r="AK260" s="121"/>
      <c r="AL260" s="121"/>
    </row>
    <row r="261" spans="31:38" x14ac:dyDescent="0.5">
      <c r="AE261" s="121"/>
      <c r="AF261" s="121"/>
      <c r="AG261" s="121"/>
      <c r="AH261" s="121"/>
      <c r="AI261" s="121"/>
      <c r="AJ261" s="121"/>
      <c r="AK261" s="121"/>
      <c r="AL261" s="121"/>
    </row>
    <row r="262" spans="31:38" x14ac:dyDescent="0.5">
      <c r="AE262" s="121"/>
      <c r="AF262" s="121"/>
      <c r="AG262" s="121"/>
      <c r="AH262" s="121"/>
      <c r="AI262" s="121"/>
      <c r="AJ262" s="121"/>
      <c r="AK262" s="121"/>
      <c r="AL262" s="121"/>
    </row>
    <row r="263" spans="31:38" x14ac:dyDescent="0.5">
      <c r="AE263" s="121"/>
      <c r="AF263" s="121"/>
      <c r="AG263" s="121"/>
      <c r="AH263" s="121"/>
      <c r="AI263" s="121"/>
      <c r="AJ263" s="121"/>
      <c r="AK263" s="121"/>
      <c r="AL263" s="121"/>
    </row>
    <row r="264" spans="31:38" x14ac:dyDescent="0.5">
      <c r="AE264" s="121"/>
      <c r="AF264" s="121"/>
      <c r="AG264" s="121"/>
      <c r="AH264" s="121"/>
      <c r="AI264" s="121"/>
      <c r="AJ264" s="121"/>
      <c r="AK264" s="121"/>
      <c r="AL264" s="121"/>
    </row>
    <row r="265" spans="31:38" x14ac:dyDescent="0.5">
      <c r="AE265" s="121"/>
      <c r="AF265" s="121"/>
      <c r="AG265" s="121"/>
      <c r="AH265" s="121"/>
      <c r="AI265" s="121"/>
      <c r="AJ265" s="121"/>
      <c r="AK265" s="121"/>
      <c r="AL265" s="121"/>
    </row>
    <row r="266" spans="31:38" x14ac:dyDescent="0.5">
      <c r="AE266" s="121"/>
      <c r="AF266" s="121"/>
      <c r="AG266" s="121"/>
      <c r="AH266" s="121"/>
      <c r="AI266" s="121"/>
      <c r="AJ266" s="121"/>
      <c r="AK266" s="121"/>
      <c r="AL266" s="121"/>
    </row>
    <row r="267" spans="31:38" x14ac:dyDescent="0.5">
      <c r="AE267" s="121"/>
      <c r="AF267" s="121"/>
      <c r="AG267" s="121"/>
      <c r="AH267" s="121"/>
      <c r="AI267" s="121"/>
      <c r="AJ267" s="121"/>
      <c r="AK267" s="121"/>
      <c r="AL267" s="121"/>
    </row>
    <row r="268" spans="31:38" x14ac:dyDescent="0.5">
      <c r="AE268" s="121"/>
      <c r="AF268" s="121"/>
      <c r="AG268" s="121"/>
      <c r="AH268" s="121"/>
      <c r="AI268" s="121"/>
      <c r="AJ268" s="121"/>
      <c r="AK268" s="121"/>
      <c r="AL268" s="121"/>
    </row>
    <row r="269" spans="31:38" x14ac:dyDescent="0.5">
      <c r="AE269" s="121"/>
      <c r="AF269" s="121"/>
      <c r="AG269" s="121"/>
      <c r="AH269" s="121"/>
      <c r="AI269" s="121"/>
      <c r="AJ269" s="121"/>
      <c r="AK269" s="121"/>
      <c r="AL269" s="121"/>
    </row>
    <row r="270" spans="31:38" x14ac:dyDescent="0.5">
      <c r="AE270" s="121"/>
      <c r="AF270" s="121"/>
      <c r="AG270" s="121"/>
      <c r="AH270" s="121"/>
      <c r="AI270" s="121"/>
      <c r="AJ270" s="121"/>
      <c r="AK270" s="121"/>
      <c r="AL270" s="121"/>
    </row>
    <row r="271" spans="31:38" x14ac:dyDescent="0.5">
      <c r="AE271" s="121"/>
      <c r="AF271" s="121"/>
      <c r="AG271" s="121"/>
      <c r="AH271" s="121"/>
      <c r="AI271" s="121"/>
      <c r="AJ271" s="121"/>
      <c r="AK271" s="121"/>
      <c r="AL271" s="121"/>
    </row>
    <row r="272" spans="31:38" x14ac:dyDescent="0.5">
      <c r="AE272" s="121"/>
      <c r="AF272" s="121"/>
      <c r="AG272" s="121"/>
      <c r="AH272" s="121"/>
      <c r="AI272" s="121"/>
      <c r="AJ272" s="121"/>
      <c r="AK272" s="121"/>
      <c r="AL272" s="121"/>
    </row>
    <row r="273" spans="31:38" x14ac:dyDescent="0.5">
      <c r="AE273" s="121"/>
      <c r="AF273" s="121"/>
      <c r="AG273" s="121"/>
      <c r="AH273" s="121"/>
      <c r="AI273" s="121"/>
      <c r="AJ273" s="121"/>
      <c r="AK273" s="121"/>
      <c r="AL273" s="121"/>
    </row>
    <row r="274" spans="31:38" x14ac:dyDescent="0.5">
      <c r="AE274" s="121"/>
      <c r="AF274" s="121"/>
      <c r="AG274" s="121"/>
      <c r="AH274" s="121"/>
      <c r="AI274" s="121"/>
      <c r="AJ274" s="121"/>
      <c r="AK274" s="121"/>
      <c r="AL274" s="121"/>
    </row>
    <row r="275" spans="31:38" x14ac:dyDescent="0.5">
      <c r="AE275" s="121"/>
      <c r="AF275" s="121"/>
      <c r="AG275" s="121"/>
      <c r="AH275" s="121"/>
      <c r="AI275" s="121"/>
      <c r="AJ275" s="121"/>
      <c r="AK275" s="121"/>
      <c r="AL275" s="121"/>
    </row>
    <row r="276" spans="31:38" x14ac:dyDescent="0.5">
      <c r="AE276" s="121"/>
      <c r="AF276" s="121"/>
      <c r="AG276" s="121"/>
      <c r="AH276" s="121"/>
      <c r="AI276" s="121"/>
      <c r="AJ276" s="121"/>
      <c r="AK276" s="121"/>
      <c r="AL276" s="121"/>
    </row>
    <row r="277" spans="31:38" x14ac:dyDescent="0.5">
      <c r="AE277" s="121"/>
      <c r="AF277" s="121"/>
      <c r="AG277" s="121"/>
      <c r="AH277" s="121"/>
      <c r="AI277" s="121"/>
      <c r="AJ277" s="121"/>
      <c r="AK277" s="121"/>
      <c r="AL277" s="121"/>
    </row>
    <row r="278" spans="31:38" x14ac:dyDescent="0.5">
      <c r="AE278" s="121"/>
      <c r="AF278" s="121"/>
      <c r="AG278" s="121"/>
      <c r="AH278" s="121"/>
      <c r="AI278" s="121"/>
      <c r="AJ278" s="121"/>
      <c r="AK278" s="121"/>
      <c r="AL278" s="121"/>
    </row>
    <row r="279" spans="31:38" x14ac:dyDescent="0.5">
      <c r="AE279" s="121"/>
      <c r="AF279" s="121"/>
      <c r="AG279" s="121"/>
      <c r="AH279" s="121"/>
      <c r="AI279" s="121"/>
      <c r="AJ279" s="121"/>
      <c r="AK279" s="121"/>
      <c r="AL279" s="121"/>
    </row>
    <row r="280" spans="31:38" x14ac:dyDescent="0.5">
      <c r="AE280" s="121"/>
      <c r="AF280" s="121"/>
      <c r="AG280" s="121"/>
      <c r="AH280" s="121"/>
      <c r="AI280" s="121"/>
      <c r="AJ280" s="121"/>
      <c r="AK280" s="121"/>
      <c r="AL280" s="121"/>
    </row>
    <row r="281" spans="31:38" x14ac:dyDescent="0.5">
      <c r="AE281" s="121"/>
      <c r="AF281" s="121"/>
      <c r="AG281" s="121"/>
      <c r="AH281" s="121"/>
      <c r="AI281" s="121"/>
      <c r="AJ281" s="121"/>
      <c r="AK281" s="121"/>
      <c r="AL281" s="121"/>
    </row>
    <row r="282" spans="31:38" x14ac:dyDescent="0.5">
      <c r="AE282" s="121"/>
      <c r="AF282" s="121"/>
      <c r="AG282" s="121"/>
      <c r="AH282" s="121"/>
      <c r="AI282" s="121"/>
      <c r="AJ282" s="121"/>
      <c r="AK282" s="121"/>
      <c r="AL282" s="121"/>
    </row>
    <row r="283" spans="31:38" x14ac:dyDescent="0.5">
      <c r="AE283" s="121"/>
      <c r="AF283" s="121"/>
      <c r="AG283" s="121"/>
      <c r="AH283" s="121"/>
      <c r="AI283" s="121"/>
      <c r="AJ283" s="121"/>
      <c r="AK283" s="121"/>
      <c r="AL283" s="121"/>
    </row>
    <row r="284" spans="31:38" x14ac:dyDescent="0.5">
      <c r="AE284" s="121"/>
      <c r="AF284" s="121"/>
      <c r="AG284" s="121"/>
      <c r="AH284" s="121"/>
      <c r="AI284" s="121"/>
      <c r="AJ284" s="121"/>
      <c r="AK284" s="121"/>
      <c r="AL284" s="121"/>
    </row>
    <row r="285" spans="31:38" x14ac:dyDescent="0.5">
      <c r="AE285" s="121"/>
      <c r="AF285" s="121"/>
      <c r="AG285" s="121"/>
      <c r="AH285" s="121"/>
      <c r="AI285" s="121"/>
      <c r="AJ285" s="121"/>
      <c r="AK285" s="121"/>
      <c r="AL285" s="121"/>
    </row>
    <row r="286" spans="31:38" x14ac:dyDescent="0.5">
      <c r="AE286" s="121"/>
      <c r="AF286" s="121"/>
      <c r="AG286" s="121"/>
      <c r="AH286" s="121"/>
      <c r="AI286" s="121"/>
      <c r="AJ286" s="121"/>
      <c r="AK286" s="121"/>
      <c r="AL286" s="121"/>
    </row>
    <row r="287" spans="31:38" x14ac:dyDescent="0.5">
      <c r="AE287" s="121"/>
      <c r="AF287" s="121"/>
      <c r="AG287" s="121"/>
      <c r="AH287" s="121"/>
      <c r="AI287" s="121"/>
      <c r="AJ287" s="121"/>
      <c r="AK287" s="121"/>
      <c r="AL287" s="121"/>
    </row>
    <row r="288" spans="31:38" x14ac:dyDescent="0.5">
      <c r="AE288" s="121"/>
      <c r="AF288" s="121"/>
      <c r="AG288" s="121"/>
      <c r="AH288" s="121"/>
      <c r="AI288" s="121"/>
      <c r="AJ288" s="121"/>
      <c r="AK288" s="121"/>
      <c r="AL288" s="121"/>
    </row>
    <row r="289" spans="31:38" x14ac:dyDescent="0.5">
      <c r="AE289" s="121"/>
      <c r="AF289" s="121"/>
      <c r="AG289" s="121"/>
      <c r="AH289" s="121"/>
      <c r="AI289" s="121"/>
      <c r="AJ289" s="121"/>
      <c r="AK289" s="121"/>
      <c r="AL289" s="121"/>
    </row>
    <row r="290" spans="31:38" x14ac:dyDescent="0.5">
      <c r="AE290" s="121"/>
      <c r="AF290" s="121"/>
      <c r="AG290" s="121"/>
      <c r="AH290" s="121"/>
      <c r="AI290" s="121"/>
      <c r="AJ290" s="121"/>
      <c r="AK290" s="121"/>
      <c r="AL290" s="121"/>
    </row>
    <row r="291" spans="31:38" x14ac:dyDescent="0.5">
      <c r="AE291" s="121"/>
      <c r="AF291" s="121"/>
      <c r="AG291" s="121"/>
      <c r="AH291" s="121"/>
      <c r="AI291" s="121"/>
      <c r="AJ291" s="121"/>
      <c r="AK291" s="121"/>
      <c r="AL291" s="121"/>
    </row>
    <row r="292" spans="31:38" x14ac:dyDescent="0.5">
      <c r="AE292" s="121"/>
      <c r="AF292" s="121"/>
      <c r="AG292" s="121"/>
      <c r="AH292" s="121"/>
      <c r="AI292" s="121"/>
      <c r="AJ292" s="121"/>
      <c r="AK292" s="121"/>
      <c r="AL292" s="121"/>
    </row>
    <row r="293" spans="31:38" x14ac:dyDescent="0.5">
      <c r="AE293" s="121"/>
      <c r="AF293" s="121"/>
      <c r="AG293" s="121"/>
      <c r="AH293" s="121"/>
      <c r="AI293" s="121"/>
      <c r="AJ293" s="121"/>
      <c r="AK293" s="121"/>
      <c r="AL293" s="121"/>
    </row>
    <row r="294" spans="31:38" x14ac:dyDescent="0.5">
      <c r="AE294" s="121"/>
      <c r="AF294" s="121"/>
      <c r="AG294" s="121"/>
      <c r="AH294" s="121"/>
      <c r="AI294" s="121"/>
      <c r="AJ294" s="121"/>
      <c r="AK294" s="121"/>
      <c r="AL294" s="121"/>
    </row>
    <row r="295" spans="31:38" x14ac:dyDescent="0.5">
      <c r="AE295" s="121"/>
      <c r="AF295" s="121"/>
      <c r="AG295" s="121"/>
      <c r="AH295" s="121"/>
      <c r="AI295" s="121"/>
      <c r="AJ295" s="121"/>
      <c r="AK295" s="121"/>
      <c r="AL295" s="121"/>
    </row>
    <row r="296" spans="31:38" x14ac:dyDescent="0.5">
      <c r="AE296" s="121"/>
      <c r="AF296" s="121"/>
      <c r="AG296" s="121"/>
      <c r="AH296" s="121"/>
      <c r="AI296" s="121"/>
      <c r="AJ296" s="121"/>
      <c r="AK296" s="121"/>
      <c r="AL296" s="121"/>
    </row>
    <row r="297" spans="31:38" x14ac:dyDescent="0.5">
      <c r="AE297" s="121"/>
      <c r="AF297" s="121"/>
      <c r="AG297" s="121"/>
      <c r="AH297" s="121"/>
      <c r="AI297" s="121"/>
      <c r="AJ297" s="121"/>
      <c r="AK297" s="121"/>
      <c r="AL297" s="121"/>
    </row>
    <row r="298" spans="31:38" x14ac:dyDescent="0.5">
      <c r="AE298" s="121"/>
      <c r="AF298" s="121"/>
      <c r="AG298" s="121"/>
      <c r="AH298" s="121"/>
      <c r="AI298" s="121"/>
      <c r="AJ298" s="121"/>
      <c r="AK298" s="121"/>
      <c r="AL298" s="121"/>
    </row>
    <row r="299" spans="31:38" x14ac:dyDescent="0.5">
      <c r="AE299" s="121"/>
      <c r="AF299" s="121"/>
      <c r="AG299" s="121"/>
      <c r="AH299" s="121"/>
      <c r="AI299" s="121"/>
      <c r="AJ299" s="121"/>
      <c r="AK299" s="121"/>
      <c r="AL299" s="121"/>
    </row>
    <row r="300" spans="31:38" x14ac:dyDescent="0.5">
      <c r="AE300" s="121"/>
      <c r="AF300" s="121"/>
      <c r="AG300" s="121"/>
      <c r="AH300" s="121"/>
      <c r="AI300" s="121"/>
      <c r="AJ300" s="121"/>
      <c r="AK300" s="121"/>
      <c r="AL300" s="121"/>
    </row>
    <row r="301" spans="31:38" x14ac:dyDescent="0.5">
      <c r="AE301" s="121"/>
      <c r="AF301" s="121"/>
      <c r="AG301" s="121"/>
      <c r="AH301" s="121"/>
      <c r="AI301" s="121"/>
      <c r="AJ301" s="121"/>
      <c r="AK301" s="121"/>
      <c r="AL301" s="121"/>
    </row>
    <row r="302" spans="31:38" x14ac:dyDescent="0.5">
      <c r="AE302" s="121"/>
      <c r="AF302" s="121"/>
      <c r="AG302" s="121"/>
      <c r="AH302" s="121"/>
      <c r="AI302" s="121"/>
      <c r="AJ302" s="121"/>
      <c r="AK302" s="121"/>
      <c r="AL302" s="121"/>
    </row>
    <row r="303" spans="31:38" x14ac:dyDescent="0.5">
      <c r="AE303" s="121"/>
      <c r="AF303" s="121"/>
      <c r="AG303" s="121"/>
      <c r="AH303" s="121"/>
      <c r="AI303" s="121"/>
      <c r="AJ303" s="121"/>
      <c r="AK303" s="121"/>
      <c r="AL303" s="121"/>
    </row>
    <row r="304" spans="31:38" x14ac:dyDescent="0.5">
      <c r="AE304" s="121"/>
      <c r="AF304" s="121"/>
      <c r="AG304" s="121"/>
      <c r="AH304" s="121"/>
      <c r="AI304" s="121"/>
      <c r="AJ304" s="121"/>
      <c r="AK304" s="121"/>
      <c r="AL304" s="121"/>
    </row>
    <row r="305" spans="31:38" x14ac:dyDescent="0.5">
      <c r="AE305" s="121"/>
      <c r="AF305" s="121"/>
      <c r="AG305" s="121"/>
      <c r="AH305" s="121"/>
      <c r="AI305" s="121"/>
      <c r="AJ305" s="121"/>
      <c r="AK305" s="121"/>
      <c r="AL305" s="121"/>
    </row>
    <row r="306" spans="31:38" x14ac:dyDescent="0.5">
      <c r="AE306" s="121"/>
      <c r="AF306" s="121"/>
      <c r="AG306" s="121"/>
      <c r="AH306" s="121"/>
      <c r="AI306" s="121"/>
      <c r="AJ306" s="121"/>
      <c r="AK306" s="121"/>
      <c r="AL306" s="121"/>
    </row>
    <row r="307" spans="31:38" x14ac:dyDescent="0.5">
      <c r="AE307" s="121"/>
      <c r="AF307" s="121"/>
      <c r="AG307" s="121"/>
      <c r="AH307" s="121"/>
      <c r="AI307" s="121"/>
      <c r="AJ307" s="121"/>
      <c r="AK307" s="121"/>
      <c r="AL307" s="121"/>
    </row>
    <row r="308" spans="31:38" x14ac:dyDescent="0.5">
      <c r="AE308" s="121"/>
      <c r="AF308" s="121"/>
      <c r="AG308" s="121"/>
      <c r="AH308" s="121"/>
      <c r="AI308" s="121"/>
      <c r="AJ308" s="121"/>
      <c r="AK308" s="121"/>
      <c r="AL308" s="121"/>
    </row>
    <row r="309" spans="31:38" x14ac:dyDescent="0.5">
      <c r="AE309" s="121"/>
      <c r="AF309" s="121"/>
      <c r="AG309" s="121"/>
      <c r="AH309" s="121"/>
      <c r="AI309" s="121"/>
      <c r="AJ309" s="121"/>
      <c r="AK309" s="121"/>
      <c r="AL309" s="121"/>
    </row>
    <row r="310" spans="31:38" x14ac:dyDescent="0.5">
      <c r="AE310" s="121"/>
      <c r="AF310" s="121"/>
      <c r="AG310" s="121"/>
      <c r="AH310" s="121"/>
      <c r="AI310" s="121"/>
      <c r="AJ310" s="121"/>
      <c r="AK310" s="121"/>
      <c r="AL310" s="121"/>
    </row>
    <row r="311" spans="31:38" x14ac:dyDescent="0.5">
      <c r="AE311" s="121"/>
      <c r="AF311" s="121"/>
      <c r="AG311" s="121"/>
      <c r="AH311" s="121"/>
      <c r="AI311" s="121"/>
      <c r="AJ311" s="121"/>
      <c r="AK311" s="121"/>
      <c r="AL311" s="121"/>
    </row>
    <row r="312" spans="31:38" x14ac:dyDescent="0.5">
      <c r="AE312" s="121"/>
      <c r="AF312" s="121"/>
      <c r="AG312" s="121"/>
      <c r="AH312" s="121"/>
      <c r="AI312" s="121"/>
      <c r="AJ312" s="121"/>
      <c r="AK312" s="121"/>
      <c r="AL312" s="121"/>
    </row>
  </sheetData>
  <conditionalFormatting sqref="E43:H70">
    <cfRule type="colorScale" priority="147">
      <colorScale>
        <cfvo type="num" val="0"/>
        <cfvo type="num" val="298"/>
        <cfvo type="num" val="3000"/>
        <color rgb="FF5A8AC6"/>
        <color theme="9" tint="0.39997558519241921"/>
        <color rgb="FFF8696B"/>
      </colorScale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52DD700E-FF8B-4EFE-9163-1BA58357AA64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CBDA2DE7-A58F-405C-A3E1-99BE7477ADCF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Blog Formulae</vt:lpstr>
      <vt:lpstr>Binary System</vt:lpstr>
      <vt:lpstr>Hab Zone Evolution</vt:lpstr>
      <vt:lpstr>System Builder</vt:lpstr>
      <vt:lpstr>Moon Builder</vt:lpstr>
      <vt:lpstr>Irradiance Fast Rot</vt:lpstr>
      <vt:lpstr>Irradiance Slow Rot</vt:lpstr>
      <vt:lpstr>Heat Model</vt:lpstr>
      <vt:lpstr>Unit Converters + Relativity</vt:lpstr>
      <vt:lpstr>Reference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Nikolai Lofving Hersfeldt</dc:creator>
  <cp:keywords/>
  <dc:description/>
  <cp:lastModifiedBy>Alex  DeBirk</cp:lastModifiedBy>
  <cp:revision/>
  <cp:lastPrinted>2022-08-25T22:31:13Z</cp:lastPrinted>
  <dcterms:created xsi:type="dcterms:W3CDTF">2019-02-05T00:55:33Z</dcterms:created>
  <dcterms:modified xsi:type="dcterms:W3CDTF">2022-08-29T14:27:25Z</dcterms:modified>
  <cp:category/>
  <cp:contentStatus/>
</cp:coreProperties>
</file>